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4"/>
  <workbookPr/>
  <mc:AlternateContent xmlns:mc="http://schemas.openxmlformats.org/markup-compatibility/2006">
    <mc:Choice Requires="x15">
      <x15ac:absPath xmlns:x15ac="http://schemas.microsoft.com/office/spreadsheetml/2010/11/ac" url="D:\문서\Projects\202410\용어_건축용어사전_대한건축학회\output\"/>
    </mc:Choice>
  </mc:AlternateContent>
  <xr:revisionPtr revIDLastSave="0" documentId="13_ncr:1_{9ED0ED49-E1E6-44B5-AC9F-AD333EF5906F}" xr6:coauthVersionLast="36" xr6:coauthVersionMax="36" xr10:uidLastSave="{00000000-0000-0000-0000-000000000000}"/>
  <bookViews>
    <workbookView xWindow="0" yWindow="0" windowWidth="28800" windowHeight="12765" xr2:uid="{00000000-000D-0000-FFFF-FFFF00000000}"/>
  </bookViews>
  <sheets>
    <sheet name="Sheet1" sheetId="1" r:id="rId1"/>
    <sheet name="count" sheetId="2" r:id="rId2"/>
  </sheets>
  <calcPr calcId="191029"/>
</workbook>
</file>

<file path=xl/calcChain.xml><?xml version="1.0" encoding="utf-8"?>
<calcChain xmlns="http://schemas.openxmlformats.org/spreadsheetml/2006/main">
  <c r="B3" i="2" l="1"/>
  <c r="B4" i="2"/>
  <c r="B5" i="2"/>
  <c r="B6" i="2"/>
  <c r="B7" i="2"/>
  <c r="B8" i="2"/>
  <c r="B2" i="2"/>
  <c r="D31205" i="1" l="1"/>
  <c r="D31169" i="1"/>
  <c r="D31111" i="1"/>
  <c r="D30995" i="1"/>
  <c r="D30898" i="1"/>
  <c r="D30498" i="1"/>
  <c r="D28982" i="1"/>
  <c r="D28426" i="1"/>
  <c r="D28270" i="1"/>
  <c r="D27183" i="1"/>
  <c r="D27181" i="1"/>
  <c r="D27174" i="1"/>
  <c r="D27035" i="1"/>
  <c r="D27021" i="1"/>
  <c r="D26791" i="1"/>
  <c r="D26671" i="1"/>
  <c r="D26544" i="1"/>
  <c r="D26536" i="1"/>
  <c r="D26533" i="1"/>
  <c r="D26493" i="1"/>
  <c r="D26453" i="1"/>
  <c r="D26442" i="1"/>
  <c r="D26414" i="1"/>
  <c r="D26348" i="1"/>
  <c r="D26321" i="1"/>
  <c r="D26269" i="1"/>
  <c r="D26233" i="1"/>
  <c r="D26142" i="1"/>
  <c r="D25984" i="1"/>
  <c r="D25939" i="1"/>
  <c r="D25922" i="1"/>
  <c r="D25911" i="1"/>
  <c r="D25904" i="1"/>
  <c r="D25864" i="1"/>
  <c r="D25859" i="1"/>
  <c r="D25836" i="1"/>
  <c r="D25730" i="1"/>
  <c r="D25719" i="1"/>
  <c r="D25693" i="1"/>
  <c r="D25687" i="1"/>
  <c r="D25607" i="1"/>
  <c r="D25568" i="1"/>
  <c r="D25501" i="1"/>
  <c r="D25407" i="1"/>
  <c r="D25303" i="1"/>
  <c r="D25177" i="1"/>
  <c r="D25172" i="1"/>
  <c r="D25096" i="1"/>
  <c r="D24909" i="1"/>
  <c r="D24644" i="1"/>
  <c r="D24628" i="1"/>
  <c r="D24491" i="1"/>
  <c r="D24428" i="1"/>
  <c r="D24368" i="1"/>
  <c r="D24333" i="1"/>
  <c r="D24297" i="1"/>
  <c r="D24286" i="1"/>
  <c r="D24228" i="1"/>
  <c r="D24036" i="1"/>
  <c r="D24017" i="1"/>
  <c r="D23846" i="1"/>
  <c r="D23629" i="1"/>
  <c r="D23385" i="1"/>
  <c r="D23198" i="1"/>
  <c r="D23141" i="1"/>
  <c r="D23114" i="1"/>
  <c r="D22949" i="1"/>
  <c r="D22931" i="1"/>
  <c r="D22904" i="1"/>
  <c r="D22898" i="1"/>
  <c r="D22496" i="1"/>
  <c r="D22416" i="1"/>
  <c r="D22415" i="1"/>
  <c r="D22069" i="1"/>
  <c r="D21368" i="1"/>
  <c r="D21210" i="1"/>
  <c r="D21016" i="1"/>
  <c r="D20984" i="1"/>
  <c r="D20672" i="1"/>
  <c r="D20602" i="1"/>
  <c r="D20415" i="1"/>
  <c r="D20304" i="1"/>
  <c r="D20169" i="1"/>
  <c r="D20147" i="1"/>
  <c r="D20133" i="1"/>
  <c r="D19962" i="1"/>
  <c r="D19940" i="1"/>
  <c r="D19829" i="1"/>
  <c r="D19810" i="1"/>
  <c r="D19754" i="1"/>
  <c r="D19617" i="1"/>
  <c r="D19580" i="1"/>
  <c r="D19554" i="1"/>
  <c r="D19470" i="1"/>
  <c r="D19419" i="1"/>
  <c r="D19070" i="1"/>
  <c r="D19039" i="1"/>
  <c r="D19005" i="1"/>
  <c r="D18956" i="1"/>
  <c r="D18874" i="1"/>
  <c r="D18865" i="1"/>
  <c r="D18766" i="1"/>
  <c r="D18653" i="1"/>
  <c r="D18538" i="1"/>
  <c r="D18435" i="1"/>
  <c r="D18430" i="1"/>
  <c r="D18406" i="1"/>
  <c r="D18353" i="1"/>
  <c r="D18207" i="1"/>
  <c r="D18071" i="1"/>
  <c r="D18000" i="1"/>
  <c r="D17894" i="1"/>
  <c r="D17884" i="1"/>
  <c r="D17521" i="1"/>
  <c r="D17518" i="1"/>
  <c r="D17446" i="1"/>
  <c r="D17352" i="1"/>
  <c r="D17277" i="1"/>
  <c r="D17238" i="1"/>
  <c r="D17210" i="1"/>
  <c r="D17167" i="1"/>
  <c r="D17018" i="1"/>
  <c r="D16807" i="1"/>
  <c r="D16290" i="1"/>
  <c r="D16145" i="1"/>
  <c r="D16120" i="1"/>
  <c r="D15918" i="1"/>
  <c r="D15774" i="1"/>
  <c r="D15729" i="1"/>
  <c r="D15713" i="1"/>
  <c r="D15698" i="1"/>
  <c r="D15126" i="1"/>
  <c r="D15015" i="1"/>
  <c r="D14742" i="1"/>
  <c r="D14740" i="1"/>
  <c r="D14733" i="1"/>
  <c r="D14660" i="1"/>
  <c r="D14586" i="1"/>
  <c r="D14519" i="1"/>
  <c r="D14514" i="1"/>
  <c r="D14495" i="1"/>
  <c r="D14460" i="1"/>
  <c r="D14390" i="1"/>
  <c r="D14312" i="1"/>
  <c r="D14309" i="1"/>
  <c r="D14275" i="1"/>
  <c r="D14268" i="1"/>
  <c r="D14202" i="1"/>
  <c r="D14183" i="1"/>
  <c r="D14031" i="1"/>
  <c r="D14024" i="1"/>
  <c r="D14012" i="1"/>
  <c r="D14007" i="1"/>
  <c r="D13992" i="1"/>
  <c r="D13983" i="1"/>
  <c r="D13948" i="1"/>
  <c r="D13824" i="1"/>
  <c r="D13675" i="1"/>
  <c r="D13674" i="1"/>
  <c r="D13670" i="1"/>
  <c r="D13541" i="1"/>
  <c r="D13503" i="1"/>
  <c r="D13406" i="1"/>
  <c r="D13403" i="1"/>
  <c r="D13364" i="1"/>
  <c r="D13169" i="1"/>
  <c r="D13168" i="1"/>
  <c r="D13139" i="1"/>
  <c r="D13115" i="1"/>
  <c r="D13114" i="1"/>
  <c r="D13097" i="1"/>
  <c r="D13094" i="1"/>
  <c r="D13040" i="1"/>
  <c r="D13032" i="1"/>
  <c r="D13009" i="1"/>
  <c r="D12989" i="1"/>
  <c r="D12637" i="1"/>
  <c r="D12533" i="1"/>
  <c r="D12507" i="1"/>
  <c r="D12332" i="1"/>
  <c r="D12033" i="1"/>
  <c r="D11989" i="1"/>
  <c r="D11915" i="1"/>
  <c r="D11874" i="1"/>
  <c r="D11720" i="1"/>
  <c r="D11697" i="1"/>
  <c r="D11696" i="1"/>
  <c r="D11684" i="1"/>
  <c r="D11498" i="1"/>
  <c r="D11390" i="1"/>
  <c r="D11333" i="1"/>
  <c r="D11142" i="1"/>
  <c r="D10780" i="1"/>
  <c r="D10754" i="1"/>
  <c r="D10607" i="1"/>
  <c r="D10591" i="1"/>
  <c r="D10590" i="1"/>
  <c r="D10439" i="1"/>
  <c r="D10345" i="1"/>
  <c r="D10308" i="1"/>
  <c r="D10240" i="1"/>
  <c r="D10236" i="1"/>
  <c r="D10211" i="1"/>
  <c r="D10149" i="1"/>
  <c r="D10131" i="1"/>
  <c r="D10125" i="1"/>
  <c r="D10089" i="1"/>
  <c r="D10087" i="1"/>
  <c r="D9901" i="1"/>
  <c r="D9896" i="1"/>
  <c r="D9849" i="1"/>
  <c r="D9698" i="1"/>
  <c r="D9659" i="1"/>
  <c r="D9639" i="1"/>
  <c r="D9524" i="1"/>
  <c r="D9506" i="1"/>
  <c r="D9501" i="1"/>
  <c r="D9497" i="1"/>
  <c r="D9457" i="1"/>
  <c r="D9434" i="1"/>
  <c r="D9433" i="1"/>
  <c r="D9416" i="1"/>
  <c r="D9403" i="1"/>
  <c r="D9393" i="1"/>
  <c r="D9385" i="1"/>
  <c r="D9377" i="1"/>
  <c r="D9373" i="1"/>
  <c r="D9342" i="1"/>
  <c r="D9337" i="1"/>
  <c r="D9331" i="1"/>
  <c r="D9329" i="1"/>
  <c r="D9320" i="1"/>
  <c r="D9305" i="1"/>
  <c r="D9287" i="1"/>
  <c r="D9284" i="1"/>
  <c r="D9269" i="1"/>
  <c r="D9265" i="1"/>
  <c r="D9260" i="1"/>
  <c r="D9250" i="1"/>
  <c r="D9249" i="1"/>
  <c r="D9225" i="1"/>
  <c r="D9211" i="1"/>
  <c r="D9139" i="1"/>
  <c r="D9138" i="1"/>
  <c r="D8992" i="1"/>
  <c r="D8991" i="1"/>
  <c r="D8985" i="1"/>
  <c r="D8946" i="1"/>
  <c r="D8924" i="1"/>
  <c r="D8920" i="1"/>
  <c r="D8915" i="1"/>
  <c r="D8774" i="1"/>
  <c r="D8764" i="1"/>
  <c r="D8729" i="1"/>
  <c r="D8616" i="1"/>
  <c r="D8615" i="1"/>
  <c r="D8606" i="1"/>
  <c r="D8586" i="1"/>
  <c r="D8582" i="1"/>
  <c r="D8508" i="1"/>
  <c r="D8459" i="1"/>
  <c r="D8457" i="1"/>
  <c r="D8392" i="1"/>
  <c r="D8387" i="1"/>
  <c r="D8369" i="1"/>
  <c r="D8350" i="1"/>
  <c r="D8325" i="1"/>
  <c r="D8315" i="1"/>
  <c r="D8278" i="1"/>
  <c r="D8268" i="1"/>
  <c r="D8236" i="1"/>
  <c r="D8234" i="1"/>
  <c r="D8231" i="1"/>
  <c r="D8230" i="1"/>
  <c r="D8214" i="1"/>
  <c r="D8206" i="1"/>
  <c r="D8183" i="1"/>
  <c r="D8161" i="1"/>
  <c r="D8085" i="1"/>
  <c r="D8003" i="1"/>
  <c r="D7994" i="1"/>
  <c r="D7987" i="1"/>
  <c r="D7982" i="1"/>
  <c r="D7801" i="1"/>
  <c r="D7679" i="1"/>
  <c r="D7579" i="1"/>
  <c r="D7559" i="1"/>
  <c r="D7497" i="1"/>
  <c r="D7292" i="1"/>
  <c r="D7191" i="1"/>
  <c r="D7052" i="1"/>
  <c r="D7019" i="1"/>
  <c r="D7009" i="1"/>
  <c r="D7007" i="1"/>
  <c r="D7004" i="1"/>
  <c r="D6998" i="1"/>
  <c r="D6755" i="1"/>
  <c r="D6623" i="1"/>
  <c r="D6617" i="1"/>
  <c r="D6579" i="1"/>
  <c r="D6478" i="1"/>
  <c r="D6357" i="1"/>
  <c r="D6347" i="1"/>
  <c r="D6341" i="1"/>
  <c r="D6288" i="1"/>
  <c r="D6212" i="1"/>
  <c r="D6210" i="1"/>
  <c r="D6037" i="1"/>
  <c r="D5686" i="1"/>
  <c r="D5339" i="1"/>
  <c r="D4818" i="1"/>
  <c r="D4817" i="1"/>
  <c r="D4599" i="1"/>
  <c r="D4575" i="1"/>
  <c r="D4572" i="1"/>
  <c r="D4457" i="1"/>
  <c r="D4176" i="1"/>
  <c r="D4157" i="1"/>
  <c r="D4109" i="1"/>
  <c r="D3928" i="1"/>
  <c r="D3920" i="1"/>
  <c r="D3793" i="1"/>
  <c r="D3760" i="1"/>
  <c r="D3635" i="1"/>
  <c r="D3488" i="1"/>
  <c r="D3471" i="1"/>
  <c r="D3434" i="1"/>
  <c r="D3432" i="1"/>
  <c r="D3431" i="1"/>
  <c r="D3428" i="1"/>
  <c r="D3354" i="1"/>
  <c r="D3219" i="1"/>
  <c r="D3150" i="1"/>
  <c r="D3149" i="1"/>
  <c r="D3117" i="1"/>
  <c r="D2910" i="1"/>
  <c r="D2798" i="1"/>
  <c r="D2628" i="1"/>
  <c r="D2355" i="1"/>
  <c r="D2165" i="1"/>
  <c r="D2119" i="1"/>
  <c r="D1758" i="1"/>
  <c r="D1425" i="1"/>
  <c r="D721" i="1"/>
  <c r="D636" i="1"/>
  <c r="D318" i="1"/>
  <c r="D244" i="1"/>
  <c r="D199" i="1"/>
  <c r="D195" i="1"/>
  <c r="D122" i="1"/>
  <c r="D66" i="1"/>
  <c r="D47" i="1"/>
  <c r="D25" i="1"/>
  <c r="D17" i="1"/>
</calcChain>
</file>

<file path=xl/sharedStrings.xml><?xml version="1.0" encoding="utf-8"?>
<sst xmlns="http://schemas.openxmlformats.org/spreadsheetml/2006/main" count="243719" uniqueCount="119444">
  <si>
    <t>단어</t>
  </si>
  <si>
    <t>원어</t>
  </si>
  <si>
    <t>분류</t>
  </si>
  <si>
    <t>정의</t>
  </si>
  <si>
    <t>작성자</t>
  </si>
  <si>
    <t>인용률_기문당</t>
  </si>
  <si>
    <t>인용률_세화</t>
  </si>
  <si>
    <t>매우유익</t>
  </si>
  <si>
    <t>보완필요</t>
  </si>
  <si>
    <t>정정요청</t>
  </si>
  <si>
    <t>word_id</t>
  </si>
  <si>
    <t>1/3 옥타브 밴드</t>
  </si>
  <si>
    <t>one-third octave band</t>
  </si>
  <si>
    <t>[환경및설비]</t>
  </si>
  <si>
    <t>옥타브 주파수를 로그축상에서 1/3로 등분할한 대역.f2/f1 = 1.25가 되도록 주파수 분석. 1/1 Octave band 보다 3배정도 자세하게 분석.</t>
  </si>
  <si>
    <t>박진철</t>
  </si>
  <si>
    <t>기문당0.0%</t>
  </si>
  <si>
    <t>세화23.9%</t>
  </si>
  <si>
    <t>1</t>
  </si>
  <si>
    <t>1DK</t>
  </si>
  <si>
    <t>[계획및설계]</t>
  </si>
  <si>
    <t>1개의 침실과 주방이 있는 주택 형식.</t>
  </si>
  <si>
    <t>정태용</t>
  </si>
  <si>
    <t>세화16.3%</t>
  </si>
  <si>
    <t>10</t>
  </si>
  <si>
    <t>AE 감수제</t>
  </si>
  <si>
    <t>air entraining and water reducing agent</t>
  </si>
  <si>
    <t>[재료및시공]</t>
  </si>
  <si>
    <t>화학 혼화제의 일종. 콘크리트에 섞어서 소정의 슬럼프를 얻는 데 필요한 단위 수량을 감소시키는 동시에 무수한 미세공극을 생성함으로 워커빌리티 및 내구성, 내동결융해성을 향상시키기 위해 사용한다. →AE제.</t>
  </si>
  <si>
    <t>이한승</t>
  </si>
  <si>
    <t>세화87.1%</t>
  </si>
  <si>
    <t>100</t>
  </si>
  <si>
    <t>가열 온도 곡선</t>
  </si>
  <si>
    <t>heating temperature curve</t>
  </si>
  <si>
    <t>내화 성능 시험이나 방화 성능 시험에서 가열로 내부의 온도의 변화를 시간 경과에 따라 표시한 곡선.</t>
  </si>
  <si>
    <t>세화75.0%</t>
  </si>
  <si>
    <t>1000</t>
  </si>
  <si>
    <t>롱니플</t>
  </si>
  <si>
    <t>long nipple</t>
  </si>
  <si>
    <t>나사가 없는 부분이 상당히 긴 접속용 니플.</t>
  </si>
  <si>
    <t>태성호</t>
  </si>
  <si>
    <t>기문당100.0%</t>
  </si>
  <si>
    <t>세화0.0%</t>
  </si>
  <si>
    <t>10000</t>
  </si>
  <si>
    <t>롱라인법</t>
  </si>
  <si>
    <t>long-line process</t>
  </si>
  <si>
    <t>PS콘크리트의 프리텐션 공법의 일종.</t>
  </si>
  <si>
    <t>10001</t>
  </si>
  <si>
    <t>롱라인베드</t>
  </si>
  <si>
    <t>long-line bed</t>
  </si>
  <si>
    <t>프리텐션식의 장대한 PC콘크리트 작업대.</t>
  </si>
  <si>
    <t>10002</t>
  </si>
  <si>
    <t>롱플로트</t>
  </si>
  <si>
    <t>long float</t>
  </si>
  <si>
    <t>미장도구의 일종으로서 2인이 사용하는 긴 나무흙손.</t>
  </si>
  <si>
    <t>10003</t>
  </si>
  <si>
    <t>뢴트겐 촬영 장치</t>
  </si>
  <si>
    <t>radiographic apparatus; Roentgen ray equipment</t>
  </si>
  <si>
    <t>X선을 발생시켜 물체를 투시 촬영하는 장치. X선 촬영 장치라고도 한다 →X선 장치. [환 · 계]</t>
  </si>
  <si>
    <t>박민진</t>
  </si>
  <si>
    <t>세화90.9%</t>
  </si>
  <si>
    <t>10005</t>
  </si>
  <si>
    <t>루</t>
  </si>
  <si>
    <t>樓</t>
  </si>
  <si>
    <t>① 높게 놓은 마루(누마루). ② 마룻널을 깐 2층집. ③ ＝누각(樓閣).</t>
  </si>
  <si>
    <t>10006</t>
  </si>
  <si>
    <t>루그 속도 분포</t>
  </si>
  <si>
    <t>10007</t>
  </si>
  <si>
    <t>루멘</t>
  </si>
  <si>
    <t>lumen</t>
  </si>
  <si>
    <t>광속의 단위(lm). 1 lm은 모든 방향으로 일정한 광도를 갖는 lcd의 점광원에서 단위 입체각으로 방출되는 광속.</t>
  </si>
  <si>
    <t>기문당26.3%</t>
  </si>
  <si>
    <t>세화85.9%</t>
  </si>
  <si>
    <t>10008</t>
  </si>
  <si>
    <t>루멘 매제곱미터</t>
  </si>
  <si>
    <t>lumen per square meter</t>
  </si>
  <si>
    <t>광속 발산도의 단위 (lm/m2). 종래 관용적으로 사용되고 있는 래드럭스는 SI 단위계에서는 사용하지 않는다( 1 lm/m2=1 rlx ).</t>
  </si>
  <si>
    <t>김의종</t>
  </si>
  <si>
    <t>세화87.3%</t>
  </si>
  <si>
    <t>10009</t>
  </si>
  <si>
    <t>가열 잔분</t>
  </si>
  <si>
    <t>heating residue； nonvolatile matter</t>
  </si>
  <si>
    <t>물질을 특정 온도로 가열했을 때 남는 것 및 그 양을 가리키는 용어. 특히 도료에서는 도료 형성 성분의 함유 비율을 표시하기 위해 사용한다.</t>
  </si>
  <si>
    <t>세화96.3%</t>
  </si>
  <si>
    <t>1001</t>
  </si>
  <si>
    <t>루미너스빔</t>
  </si>
  <si>
    <t>luminous beam</t>
  </si>
  <si>
    <t>연속열의 조명기구를 천장에 묻어 넣거나 또는 보에 설치한 조명.</t>
  </si>
  <si>
    <t>10010</t>
  </si>
  <si>
    <t>루미넌스 팩터</t>
  </si>
  <si>
    <t>luminance factor</t>
  </si>
  <si>
    <t>세화50.0%</t>
  </si>
  <si>
    <t>10011</t>
  </si>
  <si>
    <t>루미네선스</t>
  </si>
  <si>
    <t>luminescence</t>
  </si>
  <si>
    <t>열방사 이외의 원인으로 빛이 발생하는 것.</t>
  </si>
  <si>
    <t>세화88.5%</t>
  </si>
  <si>
    <t>10012</t>
  </si>
  <si>
    <t>루미네슨스</t>
  </si>
  <si>
    <t>① 온도‧복사 이외의 모든 발광. ② 빛‧자외선에 의한 형광 전계 및 그 외 X선 등의 방사선, 화학변화 등에 의한 발광 등이 이에 속함. ③ 가열하여 야기되는 발광도 있으나 일과 관계가 없는 것들임. ④ 방전등의 빛은 루미네슨스임.</t>
  </si>
  <si>
    <t>10013</t>
  </si>
  <si>
    <t>루바</t>
  </si>
  <si>
    <t>⇨루버.</t>
  </si>
  <si>
    <t>10014</t>
  </si>
  <si>
    <t>루버</t>
  </si>
  <si>
    <t>louver</t>
  </si>
  <si>
    <t>① 비늘(fin)살처럼 되어 직사광선을 피하고 광선을 부과시키는 기구의 일종. ② 지붕, 환기창과 아래로 겹쳐서 가동식이나 고정식으로 장치하여 통풍에 지장 없이 직사광선을 막아 광선을 부드럽게 확산시키기 위해 판자 등을 격자 모양으로 짜 맞춘 것임. ③ 중세 건물의 지붕‧창‧성탑‧솟을지붕 등에도 쓰임. ④ 철판‧나무판‧콘크리트판‧알루미늄판‧베니어판 등을 비닐 모양으로 만듦.</t>
  </si>
  <si>
    <t>세화13.8%</t>
  </si>
  <si>
    <t>10015</t>
  </si>
  <si>
    <t>루버 보호각</t>
  </si>
  <si>
    <t>protect angle of louver</t>
  </si>
  <si>
    <t>루버면(루버에 의해 구성되는 면)과 루버를 통해서 광원이 보이지 않게 되는 한계선이 이루는 각도. ( = 루버 차폐각)</t>
  </si>
  <si>
    <t>세화87.9%</t>
  </si>
  <si>
    <t>10016</t>
  </si>
  <si>
    <t>루버 조명</t>
  </si>
  <si>
    <t>spill shield louver lighting</t>
  </si>
  <si>
    <t>고휘도의 인공 광원이 직접 보이는 것에 의한 글레어를 막기 위해 또는 조명 기구의 배광을 제어하기 위해 루버를 붙인 조명 방식.</t>
  </si>
  <si>
    <t>세화95.9%</t>
  </si>
  <si>
    <t>10017</t>
  </si>
  <si>
    <t>루버 차양</t>
  </si>
  <si>
    <t>louver eaves</t>
  </si>
  <si>
    <t>루버를 설치한 차양 또는 루버를 차양으로 사용하는 것.</t>
  </si>
  <si>
    <t>세화83.3%</t>
  </si>
  <si>
    <t>10018</t>
  </si>
  <si>
    <t>루버 차폐각</t>
  </si>
  <si>
    <t>shielding angle of louver</t>
  </si>
  <si>
    <t>세화80.0%</t>
  </si>
  <si>
    <t>10019</t>
  </si>
  <si>
    <t>가열 코일</t>
  </si>
  <si>
    <t>heating coil</t>
  </si>
  <si>
    <t>[1] 공기의 온도를 높이기 위한 코일상의 열교환기. 열매체로서는 일반적으로 증기나 온수를 사용한다. 공기 조화기 내에 또는 덕트 안에 설치된다. [2] 저탕조(貯湯槽)내에 설치하여 물을 가열하는 코일. →가열기.</t>
  </si>
  <si>
    <t>세화80.6%</t>
  </si>
  <si>
    <t>1002</t>
  </si>
  <si>
    <t>루버댐퍼</t>
  </si>
  <si>
    <t>louver damper</t>
  </si>
  <si>
    <t>⇨댐퍼.</t>
  </si>
  <si>
    <t>10020</t>
  </si>
  <si>
    <t>루버도어</t>
  </si>
  <si>
    <t>louver door, louvered door</t>
  </si>
  <si>
    <t>① 루버가 달린 문. ② ＝루버식 문.</t>
  </si>
  <si>
    <t>10021</t>
  </si>
  <si>
    <t>루버창</t>
  </si>
  <si>
    <t>louver window, louvered window</t>
  </si>
  <si>
    <t>① 루버가 달린 창. ② ＝루버식 창.</t>
  </si>
  <si>
    <t>10022</t>
  </si>
  <si>
    <t>루브르궁전</t>
  </si>
  <si>
    <t>Palace de Louvre</t>
  </si>
  <si>
    <t>[역사및의장]</t>
  </si>
  <si>
    <t>루브르 궁전은 파리의 세느 강변에 위치한 구 왕궁으로 튈르리 공원과 생 제르맹 록세 루아 교회 사이에 위치하고 있으며, 하나의 일관된 계획에 지어진 것처럼 보이지만 증축, 수리, 파괴 및 복원 등의 여러 단계의 결과물이다. 원래 중세 시대에 지어진 요새는  14세기에 샤를 5세 때에는 왕궁이었으며 프랑스 왕들에 의해 파리의 주요 거주지로 사용되었다. 16세기 이후 현재까지 단계적으로 발전해왔다. 1793년에 루브르 궁전의 일부가 공공 박물관이 되었으며, 현재 루브르 박물관으로 건물의 대부분을 차지하고 있다.</t>
  </si>
  <si>
    <t>김영재</t>
  </si>
  <si>
    <t>기문당21.0%</t>
  </si>
  <si>
    <t>10023</t>
  </si>
  <si>
    <t>루소 선도</t>
  </si>
  <si>
    <t>Rousseaus diagram</t>
  </si>
  <si>
    <t>연직각 θ 를 표시하는 세로축을 (1 - cosθ)로 눈금을 매기고 가로축으로 광도 I( θ )를 잡아 연직 배광 곡선을 표시한 그림. 면적의 2π 배가 광원 광속이 된다.</t>
  </si>
  <si>
    <t>세화89.6%</t>
  </si>
  <si>
    <t>10024</t>
  </si>
  <si>
    <t>루이14세양식</t>
  </si>
  <si>
    <t>Louis ⅩⅣ style, Louis14世樣式</t>
  </si>
  <si>
    <t>프랑스 루이 14세 시대의 예술양식이며 위엄, 조화 및 규칙성이 특징이다. 전제군주의 궁정에서 생겨난 특수한 바로크예술로 왕의 권위를 표현하는데 이용되었다. 루이 14세(1643~1715)의 통치기간 동안 공식적인 스타일이며, 새로 설립된 왕립 아카데미 (Académie royale de peinture et de 조각)와 왕립 건축 학교 (Académie royale d' architecture)의 예술가들에 의해 주로 사용되었다. 루이 14세 양식은 프러시아 대왕 프레 더릭에서 러시아 대왕에 이르기까지 다른 유럽 군주의 건축에 ​​중요한 영향을 미쳤다. 주요 건축가로는 프랑수아 망사 르 (François Mansart), 쥘 아르 두앙 망사르 (Jules Hardouin Mansart), 로베르 코트 (Robert de Cotte), 피에르 르 뮈에 (Pierre Le Muet), 샤를 페로 (Charles Perrault), 루이 르보 (Louis Le Vau). 주요 기념물로는 베르사유 궁전, 베르사유의 트리아농, 앵발리드 교회 (1675–91) 등이 있다.</t>
  </si>
  <si>
    <t>기문당15.6%</t>
  </si>
  <si>
    <t>10025</t>
  </si>
  <si>
    <t>루이15세양식</t>
  </si>
  <si>
    <t>Louis ⅩⅤ style, Louis15世樣式</t>
  </si>
  <si>
    <t>루이 15세의 통치 기간 동안 등장한 건축 및 장식 예술 양식이다. 1730 년부터 약 1750 년까지 왕의 여주인 마담 드 퐁파두르의 영향으로 로카이 스타일로 더 독창적이고 장식적으로 전개되었다. 당시 건축가는 1734년부터 1742 년까지 자크 가브리엘 (Jacques Gabriel), 그리고 통치가 끝날 때까지 그의 아들 앙제 자크 가브리엘 (Ange-Jacques Gabriel)이었다. 주요 작품으로는 군사학교(Ecole Militaire), 루이 15세궁(Place Louis XV, 현재는 de de Concorde; 1761-1770)에서 내려다 보이는 건축군, 베르사유궁(Versailles)의프티 트리아농(Petit Trianon, 1764) 등이 있다.</t>
  </si>
  <si>
    <t>기문당11.4%</t>
  </si>
  <si>
    <t>10026</t>
  </si>
  <si>
    <t>루이16세양식</t>
  </si>
  <si>
    <t>Louis ⅩⅥ style, Louis16世樣式</t>
  </si>
  <si>
    <t>프랑스 루이16세 (1774 ~ 1793)시대에 프랑스 혁명 직전 프랑스에서 발전한 건축, 가구, 장식 및 예술 양식이다. 바로크 양식의 마지막 단계이자 프랑스 신고전주의의 탄생이라고 보기도 한다.</t>
  </si>
  <si>
    <t>기문당17.8%</t>
  </si>
  <si>
    <t>10027</t>
  </si>
  <si>
    <t>루이스</t>
  </si>
  <si>
    <t>lewis</t>
  </si>
  <si>
    <t>①석재를집어올리는 연장. ② ⇨깍지걸이쇠(＝).</t>
  </si>
  <si>
    <t>10028</t>
  </si>
  <si>
    <t>가열 코일 조립 인덕션 유닛</t>
  </si>
  <si>
    <t>induction unit with built-in heater</t>
  </si>
  <si>
    <t>가열 코일을 내부에 조립한 인덕션 유닛.</t>
  </si>
  <si>
    <t>세화84.6%</t>
  </si>
  <si>
    <t>1003</t>
  </si>
  <si>
    <t>루이스르보</t>
  </si>
  <si>
    <t>⇨르보(＝).</t>
  </si>
  <si>
    <t>류성룡</t>
  </si>
  <si>
    <t>10030</t>
  </si>
  <si>
    <t>루이스의 관계</t>
  </si>
  <si>
    <t>Lewis relation</t>
  </si>
  <si>
    <t>10031</t>
  </si>
  <si>
    <t>루첼라이궁전</t>
  </si>
  <si>
    <t>Rucellai宮殿</t>
  </si>
  <si>
    <t>팔라조 루첼라이의 설계는 알베르티가 했으며, 로셀리노(Rossellino)가 (1451～55)가 건립했다. 건물 본체는 각 층에 돌출된 코니스 처마장식을 제외하고 벽기둥(pilaster)과 창문은 홍예석(voussoirs)로 구성되었다. 파사드는 접객공간인 1층은 토스카나 오더, 피아노 노빌레(piano nobile)로 칭하는 공식 연회용 공간인 2층은 이오니아 오더 대신 코린트오더, 주인 공간인 3층은 매우 단순화 된 코린트 오더로 구성되어 있다. 창문은 없지만 4층에는 상주하는 하인들의 방이 있다. 벽기둥의 경우, 초기 르네상스에서부터 브라만테, 팔라디오, 미켈란젤로 등의 작품들로 대표되는 후기르네상스에서 보이는 기둥을 벽속에 가두어 그 기능을 숨기려고 했던 매너리즘의 시기까지 지속적으로 나타나는 보편적인 입면디자인방식이다.</t>
  </si>
  <si>
    <t>기문당12.2%</t>
  </si>
  <si>
    <t>10032</t>
  </si>
  <si>
    <t>루츠송풍기</t>
  </si>
  <si>
    <t>roots blower, -送風機</t>
  </si>
  <si>
    <t>① 회전 송풍기의 일종. ② 표주박 모양의 2개의 회전자가 항상 케이싱(casing) 속을 맞닿으면서 반대방향으로 회전하고 회전자와 송풍기 상자가 서로 접촉되어 있으므로 회전에 따라서 일정량의 공기가 나오게 됨. ③ 구조는 회전자 2개의 회전펌프와 같음. ④ 용접장(鎔接場)‧대장간 등에서 씀.</t>
  </si>
  <si>
    <t>10033</t>
  </si>
  <si>
    <t>루츠식 유량계</t>
  </si>
  <si>
    <t>Roots flow meter</t>
  </si>
  <si>
    <t>기어식 유량계의 일종. 2개의 회전자가 미끄럼 접촉하면서 회전하여 회전자와 케이스 사이를 계량실로 해서 유량을 측정한다.</t>
  </si>
  <si>
    <t>세화95.7%</t>
  </si>
  <si>
    <t>10034</t>
  </si>
  <si>
    <t>루터조건</t>
  </si>
  <si>
    <t>luther condition</t>
  </si>
  <si>
    <t>① 색채계의 총합 분광감도를 CIE에서 정한 함수 또는 그것이 1차 변환에 의하여 얻어지는 3개의 함수에 비례시키는 조건. ② 여기서 ｢CIE에서 정한 함수｣란, 스펙트럼 3자극치 또는 그것에 표준광의 분광분포를 곱한 것. ③ 측색에 관한 색용어(KS).</t>
  </si>
  <si>
    <t>10036</t>
  </si>
  <si>
    <t>루트</t>
  </si>
  <si>
    <t>root</t>
  </si>
  <si>
    <t>① 용접부의 단면에 있어서 용착금속의 바닥과 모재와의 교점 또는 그루브(groove)의 밑부분. ② 맞댄용접에 있어 트임새 끝의 최소 간격.</t>
  </si>
  <si>
    <t>세화15.4%</t>
  </si>
  <si>
    <t>10037</t>
  </si>
  <si>
    <t>루트 간격</t>
  </si>
  <si>
    <t>root gap; root opening</t>
  </si>
  <si>
    <t>개선 밑부분의 간격.</t>
  </si>
  <si>
    <t>세화64.7%</t>
  </si>
  <si>
    <t>10039</t>
  </si>
  <si>
    <t>가열건조도장</t>
  </si>
  <si>
    <t>加熱乾燥塗裝</t>
  </si>
  <si>
    <t>① 페인트나 에나멜도장(塗裝)을 100～120℃로 가열하여 도막(塗膜)을 급속히 건조시킨 것. ② 특징은 바탕에 밀착성이 증가되고 도막이 견고해지고, 광택이 좋아지며, 도막의 탄성이 커지고 내마모성(耐磨耗性)이 증가하며 도막의 내후성(耐侯性)‧내수성(耐水性)‧내약품성‧내열성이 좋아짐. ③ 종류는 유성가열건조도료‧멜라민계‧에보킨계‧가열건조도료가 있음. ④ 도장시공법은 금속바탕을 이용하는 도장법으로 적외선 전구의 건조로에서 이동식 연속작업으로 도장하면서 건조시킴.</t>
  </si>
  <si>
    <t>1004</t>
  </si>
  <si>
    <t>루트 균열</t>
  </si>
  <si>
    <t>root crack</t>
  </si>
  <si>
    <t>용접부의 단면에 있어서 용접부의 바닥과 부재면이 교차하는 용접의 루트로부터 발생하는 저온 균열.</t>
  </si>
  <si>
    <t>세화89.8%</t>
  </si>
  <si>
    <t>10040</t>
  </si>
  <si>
    <t>루트 민 스퀘어</t>
  </si>
  <si>
    <t>root mean square</t>
  </si>
  <si>
    <t>10041</t>
  </si>
  <si>
    <t>루트간격</t>
  </si>
  <si>
    <t>root opening, root gap, -間隔</t>
  </si>
  <si>
    <t>① 용접에서 이음(홈, groove)의 모재 저부의 간격. ② ⇨루트.</t>
  </si>
  <si>
    <t>10043</t>
  </si>
  <si>
    <t>루트결함</t>
  </si>
  <si>
    <t>root defect</t>
  </si>
  <si>
    <t>용접이음의 루트부에 생기는 슬래그 혼입부족 등의 결함.</t>
  </si>
  <si>
    <t>10044</t>
  </si>
  <si>
    <t>루트균열</t>
  </si>
  <si>
    <t>① 용접부의 루트로부터 발생하는 균열. ② 이것은 저온균열의 일종이며, 루트균열이 생기는 원인은 마르텐사이트 변태에 따르는 경화 또는 수소 및 구속응력 등이 있음.</t>
  </si>
  <si>
    <t>10045</t>
  </si>
  <si>
    <t>루트끝</t>
  </si>
  <si>
    <t>root edge</t>
  </si>
  <si>
    <t>이음의 루트 끝부분.</t>
  </si>
  <si>
    <t>10046</t>
  </si>
  <si>
    <t>루트면</t>
  </si>
  <si>
    <t>root face, nose, shoulder, root面</t>
  </si>
  <si>
    <t>용접부의 루트에 있어서의 접합면(밑면).</t>
  </si>
  <si>
    <t>10047</t>
  </si>
  <si>
    <t>루트밑바닥</t>
  </si>
  <si>
    <t>용접부 단면에 있어서의 밑바닥 부분.</t>
  </si>
  <si>
    <t>10048</t>
  </si>
  <si>
    <t>루트반지름</t>
  </si>
  <si>
    <t>root radius</t>
  </si>
  <si>
    <t>용접에 있어서 J형, V형 및 H형 홈 밑부분의 반지름.</t>
  </si>
  <si>
    <t>10049</t>
  </si>
  <si>
    <t>가열건조법</t>
  </si>
  <si>
    <t>drying of sludge by heat, 加熱乾燥法</t>
  </si>
  <si>
    <t>열을 가하여 건조하는 방법.</t>
  </si>
  <si>
    <t>1005</t>
  </si>
  <si>
    <t>루트에지</t>
  </si>
  <si>
    <t>⇨루트끝(＝).</t>
  </si>
  <si>
    <t>10050</t>
  </si>
  <si>
    <t>루프</t>
  </si>
  <si>
    <t>roof</t>
  </si>
  <si>
    <t>지붕‧옥상(屋上).</t>
  </si>
  <si>
    <t>세화2.0%</t>
  </si>
  <si>
    <t>10051</t>
  </si>
  <si>
    <t>루프 가든</t>
  </si>
  <si>
    <t>roof garden</t>
  </si>
  <si>
    <t>옥상정원(屋上庭園)</t>
  </si>
  <si>
    <t>세화20.0%</t>
  </si>
  <si>
    <t>10052</t>
  </si>
  <si>
    <t>루프 드레인</t>
  </si>
  <si>
    <t>roof drain； rainwater head</t>
  </si>
  <si>
    <t>지붕면의 빗물을 외부로 배출하기 위한 드레인. 보통 주물로 가로형과 세로형이 있고, 배수관에 접속한다.</t>
  </si>
  <si>
    <t>세화90.5%</t>
  </si>
  <si>
    <t>10053</t>
  </si>
  <si>
    <t>루프 통기</t>
  </si>
  <si>
    <t>loop vent</t>
  </si>
  <si>
    <t>2개 이상의 트랩을 보호하기 위해 최상류의 기구 배수관을 가로 지관에 접속하는 점 바로 하류에서 치올려 통기 세로관 또는 신정(伸頂)통기관으로 접속하거나 대기로 개구하는 통기 방법. 현재는 회로 통기와 고리 모양통기를 통일해서 이 말을 사용한다 →배수 통기 설비.</t>
  </si>
  <si>
    <t>세화93.9%</t>
  </si>
  <si>
    <t>10054</t>
  </si>
  <si>
    <t>루프 폰드</t>
  </si>
  <si>
    <t>roof pond</t>
  </si>
  <si>
    <t>간접 열취득 방식의 하나. 옥상에 축열조로서 설치하는 물주머니. 가동 단열문과 결합시켜 천장면을 통해서 냉난방 효과를 얻는다. 겨울에는 낮에 단열문을 열어 일사열을 흡수하고, 밤에는 닫아서 보온한다. 여름에는 단열문의 개폐를 겨울과 반대로 해서 냉방 효과를 얻는다.</t>
  </si>
  <si>
    <t>세화98.0%</t>
  </si>
  <si>
    <t>10055</t>
  </si>
  <si>
    <t>루프드레인</t>
  </si>
  <si>
    <t>roof drain, 落水口</t>
  </si>
  <si>
    <t>① 평지붕의 빗물이 빠지는 구멍에 대는 주철제의 뚜껑식으로 된 거르개 철물. ② 형상은 제품에 따라 다소 차이가 있으나 윗부분은 구형‧각형‧돔형(dome) 등이 있고 배수관은 가로형‧세로형이 있음.</t>
  </si>
  <si>
    <t>10057</t>
  </si>
  <si>
    <t>루프바</t>
  </si>
  <si>
    <t>loop bar</t>
  </si>
  <si>
    <t>① 끝부분에 고리 모양의 구멍을 낸 강봉(鋼棒). ② 철골구조물의 경미한 인장재로 사용.</t>
  </si>
  <si>
    <t>10058</t>
  </si>
  <si>
    <t>루프식 배관</t>
  </si>
  <si>
    <t>loop piping</t>
  </si>
  <si>
    <t>①고리 모양으로 된 배관. ② 밴드형 신축이음을 사용한 배관.</t>
  </si>
  <si>
    <t>세화70.5%</t>
  </si>
  <si>
    <t>10059</t>
  </si>
  <si>
    <t>가열기</t>
  </si>
  <si>
    <t>heater, 加熱器</t>
  </si>
  <si>
    <t>온수, 증기, 전열 등을 열원으로 하여 공기나 물을 가열하는 장치. →가열 코일, 공기 가열기.</t>
  </si>
  <si>
    <t>기문당24.1%</t>
  </si>
  <si>
    <t>세화92.7%</t>
  </si>
  <si>
    <t>1006</t>
  </si>
  <si>
    <t>루프형 신축 이음</t>
  </si>
  <si>
    <t>loop expansion joint</t>
  </si>
  <si>
    <t>10060</t>
  </si>
  <si>
    <t>루핑</t>
  </si>
  <si>
    <t>roofing</t>
  </si>
  <si>
    <t>① 섬유품에 아스팔트 등을 칠하여 만든 방수재료(防水紙布, water proof sheet). ② 지붕잇기에 주로 쓰이며 지하실의 방수에도 쓰임. ③ 도면용 약어는 ｢RFG｣. ④ 표면에 모래를 붙인 것은 ｢모래루핑｣이라 함. ⑤ ⇨모래 부착 루핑. ⑥ ⇨망상 아스팔트루핑. ⑦ ⇨천 등으로 겹붙인 합성고분자 루핑.</t>
  </si>
  <si>
    <t>세화17.0%</t>
  </si>
  <si>
    <t>10061</t>
  </si>
  <si>
    <t>루핑 바름</t>
  </si>
  <si>
    <t>upward bonding of felt</t>
  </si>
  <si>
    <t>방수 공사에서 루핑을 벽면 밑에서 위로 향해서 붙이는 것.</t>
  </si>
  <si>
    <t>세화91.4%</t>
  </si>
  <si>
    <t>10062</t>
  </si>
  <si>
    <t>룩셈부르크궁</t>
  </si>
  <si>
    <t>Palace de Luxemburg</t>
  </si>
  <si>
    <t>룩셈부르크궁은 프랑스 건축가 살로몬 드 브로세(Salomon de Brosse)가 루이 13 세 왕의 어머니 마리오 드 메디치(Marie de 'Medici)의 왕실 거주지로 설계되었습니다. 혁명 이후, 개선문을 설계했던 장 찰그린 (Jean Chalgrin)이 국회의사당으로 개조(1799-1805) 한 후 알폰스 드 기서 (Alphonse de Gisors)에 의해 크게 확장 및 개축(1835-1856) 되었다 . 1958년 이래로 제5공화국 상원의 의사당로 사용되고 있다.</t>
  </si>
  <si>
    <t>기문당9.7%</t>
  </si>
  <si>
    <t>10063</t>
  </si>
  <si>
    <t>룩소르</t>
  </si>
  <si>
    <t>Luxor</t>
  </si>
  <si>
    <t>① 나일강 동안에 위치한 이집트의 대표적 역사도시. ② 고대 이집트인들은 와셋(Waset), 고대 그리스인들은 테베(Thebes)라 부름. 룩소르라는 이름은 그리스와 콥트어의 다른 지명을 거의 그대로 번역 한 것. 라틴 카스트럼인 "요새화된 진영"의 차용어이다. ② 카르낙 아문대신전, 룩소르신전 등의 유적이 남아있음.</t>
  </si>
  <si>
    <t>기문당20.7%</t>
  </si>
  <si>
    <t>10064</t>
  </si>
  <si>
    <t>룩소르신전</t>
  </si>
  <si>
    <t>Luxor神殿</t>
  </si>
  <si>
    <t>① 이집트 룩소르에 위치한 고대 이집트 신전건축군. ② 기원전 1400년경 부터 건설되어 테베의 다른 사원 들과는 달리, 컬트 신이나 죽은 파라오의 신격화에 바쳐지지 않았다. 테베의 삼위신인 아문, 무트, 콘스에게 헌정됨.</t>
  </si>
  <si>
    <t>기문당22.6%</t>
  </si>
  <si>
    <t>10065</t>
  </si>
  <si>
    <t>룩스</t>
  </si>
  <si>
    <t>⇨럭스(＝).</t>
  </si>
  <si>
    <t>10066</t>
  </si>
  <si>
    <t>룬계-쿠타법</t>
  </si>
  <si>
    <t>룬게 (Runge, C.) 와 쿠타(Kutta, W. M.)가 고안한 수치 적분법. 앞 스텝의 정보를 사용하지 않는 전진형의 해법.</t>
  </si>
  <si>
    <t>10067</t>
  </si>
  <si>
    <t>룬트호리존트</t>
  </si>
  <si>
    <t>(독) Rundhorizont</t>
  </si>
  <si>
    <t>무대의 호리존트(배경면)는 막 또는 판으로 구성되어 거의 평면 형상인 데 대하여, 양 끝부분을 수직 원호상으로 해서 무대 전면 쪽까지 호리존트를 연장한 형상의 것을 일컫는다. 특별한 달림막 또는 감아올림 캔버스로 구성된다. [환 · 계]</t>
  </si>
  <si>
    <t>세화97.0%</t>
  </si>
  <si>
    <t>10068</t>
  </si>
  <si>
    <t>룸</t>
  </si>
  <si>
    <t>room</t>
  </si>
  <si>
    <t>① 방(房)‧실(室). ② 하숙방‧셋방. ③ 빈자리.</t>
  </si>
  <si>
    <t>10069</t>
  </si>
  <si>
    <t>가열능력</t>
  </si>
  <si>
    <t>heating capacity, 加熱能力</t>
  </si>
  <si>
    <t>가열할 수 있는 능력.</t>
  </si>
  <si>
    <t>1007</t>
  </si>
  <si>
    <t>룸 셰어링</t>
  </si>
  <si>
    <t>room sharing</t>
  </si>
  <si>
    <t>가족 이외의 타인이 복수인으로 하나의 방 혹은 거실을 공유하여 생활하는 주거법. 경제적인 장점을 이유로 하는 것이 많다. [계]</t>
  </si>
  <si>
    <t>세화98.6%</t>
  </si>
  <si>
    <t>10070</t>
  </si>
  <si>
    <t>룸 에어 컨디셔너</t>
  </si>
  <si>
    <t>room air conditioner</t>
  </si>
  <si>
    <t>주택 및 빌딩의 작은 방의 냉방 또는 냉난방을 하는 소형의 공조기. 윈도형, 스플릿형, 간이 설치형 등이 있다.</t>
  </si>
  <si>
    <t>10071</t>
  </si>
  <si>
    <t>룸 쿨러</t>
  </si>
  <si>
    <t>room coder</t>
  </si>
  <si>
    <t>룸 에어 컨디셔너 가운데 냉방 전용기를 일컫는다.</t>
  </si>
  <si>
    <t>세화90.0%</t>
  </si>
  <si>
    <t>10072</t>
  </si>
  <si>
    <t>룸쿨러</t>
  </si>
  <si>
    <t>room cooler</t>
  </si>
  <si>
    <t>실내 냉방 전용기를 일컫는다.</t>
  </si>
  <si>
    <t>기문당8.1%</t>
  </si>
  <si>
    <t>10073</t>
  </si>
  <si>
    <t>르나르수</t>
  </si>
  <si>
    <t>Renard number</t>
  </si>
  <si>
    <t>기술 연산을 간략화하기 위해 르나르가 고안한 수열. 10의 n제곱근을 기본으로 한 수치. 연산은 한정된 수치의 자릿수 잡기로 환원된다. → 공업 표준수</t>
  </si>
  <si>
    <t>세화84.3%</t>
  </si>
  <si>
    <t>10075</t>
  </si>
  <si>
    <t>르네상스</t>
  </si>
  <si>
    <t>Renaissance</t>
  </si>
  <si>
    <t>① 르네상스의 지적 기반은 로마 인본주의 개념과 "인간이 모든 만물의 척도 Man is the measure of all things."라고 말한프로타고라스(Protagoras, BC 490년경~420년경)와 같은 고전 그리스 철학의 재발견에서 비롯되었다. ② 15세기 이탈리아(피렌체, Firenze)에서 발생,  어원은 16세기바자리(Vasari)가 고대 그리스‧로마 고전미술의 ｢부흥｣‧｢재생｣이라는 뜻으로 ｢리나시타(Rinascita)｣라는 말을 사용한 데서부터 시작하였다. ③ 신(神) 중심의 중세문화로부터 인간 중심의 근대문화로 전환하는 문명적 변천을 강조한 획기적 시대이자, 중세 봉건제도나 기독교 만능시대인 중세 교회의 권위로부터 해방되어 그리스‧로마의 고전문화의 부흥을 목표로 했음.</t>
  </si>
  <si>
    <t>기문당22.9%</t>
  </si>
  <si>
    <t>10076</t>
  </si>
  <si>
    <t>르네상스건축</t>
  </si>
  <si>
    <t>Renaissance architecture</t>
  </si>
  <si>
    <t>브루넬레스키(Brunelleschi)‧도나텔로(Donatello)‧알베르티(Alberti)‧레오나르도다빈치(Leonardo Davinci)‧미켈란젤로(Michelangelo) 등이 고전 로마의 건축언어를 연구‧재창조하였다. 르네상스 건축은 14세기 초와 16세기 초 사이에 유럽 건축으로 고대 그리스와 로마 사상에 대한 부흥과 발전을 보여준다. 르네상스 건축은 독창적으로 고딕 양식의 건축을 따르고 바로크 건축 양식으로 이어졌다. 필리포 브루넬레스키 (Filippo Brunelleschi)를 혁신가 중 한 명으로 피렌체에서 처음 선 보인 르네상스 스타일은 다른 이탈리아 도시로 빠르게 퍼졌으며, 프랑스, ​​독일, 영국, 러시아 및 유럽의 다른 지역에 다른 날짜와 다양한 영향을 미쳤다.</t>
  </si>
  <si>
    <t>기문당16.2%</t>
  </si>
  <si>
    <t>10078</t>
  </si>
  <si>
    <t>르네상스양식</t>
  </si>
  <si>
    <t>Renaissance style, Renaissance樣式</t>
  </si>
  <si>
    <t>르네상스 양식은 고전, 고대 로마 건축, 특히 고대 로마 건축에서 보여는 대칭, 비례, 기하학 및 부재의 규칙성을 강조한다.반원형 아치, 반구형 돔, 벽감(壁龕) 및 소신전의 사용뿐만 아니라 기둥, 벽기둥 및 상인방의 정돈 배열은 중세 건물의 더 복잡한 비례 시스템과 불규칙한 윤곽을 대체했다.</t>
  </si>
  <si>
    <t>기문당13.4%</t>
  </si>
  <si>
    <t>10079</t>
  </si>
  <si>
    <t>가열면</t>
  </si>
  <si>
    <t>⇨가열표면.</t>
  </si>
  <si>
    <t>1008</t>
  </si>
  <si>
    <t>르망</t>
  </si>
  <si>
    <t>Le Mand</t>
  </si>
  <si>
    <t>고대 로마 성벽(270~310년 사이에 건설된 총 길이 1300m)이 사르트강변에 남아 있으며 프랑스 북서부의 상공업도시이다.</t>
  </si>
  <si>
    <t>기문당13.8%</t>
  </si>
  <si>
    <t>10080</t>
  </si>
  <si>
    <t>르바</t>
  </si>
  <si>
    <t>Louis Hippolyte Le Bas ; 1782～1867</t>
  </si>
  <si>
    <t>① 프랑스의 건축가. 나폴레옹을 수행한 유명한 건축가 샤를 페르시에(Charles Percier)와 프랑수아 레오나르 퐁텐(Pierre-Francois-Leonard Fontaine)의 아틀리에에서 도제식 훈련을 받았다. 가장 잘 알려진 작품 중 하나는 파리 교회 노틀담 드로 레뜨 (Notre-Dame-de-Lorette)로서 1823년에 설계자로 위임되어 1836년에 완성되었다. 또한 프티 로케테 (Petite Roquette)의 전 감옥 (1826-1836, 1974 년 철거)을 설계했으며 프랑스에서 진보적인 판놉틱 감옥의 첫 번째 사례였다. ② 27～35년 ｢비뇰라｣의 저서를 프랑스판으로 간행. ④ 43～44년에 고고학자로서 그리스와 소아시아의 유적을 조사.</t>
  </si>
  <si>
    <t>기문당27.6%</t>
  </si>
  <si>
    <t>10081</t>
  </si>
  <si>
    <t>르보</t>
  </si>
  <si>
    <t>Louis Le Vau[Leveau, Levau</t>
  </si>
  <si>
    <t>루이 14세의 왕실 프랑스 건축가. 1661-1664 년부터 르 화재 피해를 입은 루브르 궁 안에 갤러리 다 폴론을 재건하였다. 가장 주목할만한 작품은 베르사유 궁에서 전면 마당의 양쪽 날개 건물을 추가하고 1668년 이후에 정원 외관을 완전히 고전적으로 개조했다.</t>
  </si>
  <si>
    <t>기문당21.3%</t>
  </si>
  <si>
    <t>10082</t>
  </si>
  <si>
    <t>르블롱</t>
  </si>
  <si>
    <t>Jean Baptiste Alexandre Le Blond ; 1679～1719</t>
  </si>
  <si>
    <t>르블롱은 베르사유궁을 모방한 정원을 만들었고, 1716년에 상트 페테르부르크의 수석 건축가가 된 프랑스 건축가이자 정원 디자이너였다.</t>
  </si>
  <si>
    <t>기문당14.4%</t>
  </si>
  <si>
    <t>10083</t>
  </si>
  <si>
    <t>르코르뷔지에</t>
  </si>
  <si>
    <t>Le Corbusier ; 1887～1965</t>
  </si>
  <si>
    <t>르 코르뷔지에 (Le Corbusier)로 알려진 샤를 에두아르 잔느레(Charles-Édouard Jeanneret)는 스위스 프랑스 건축가, 디자이너, 화가, 도시 계획가, 작가이자 현대 건축의 개척자이다. 스위스에서 태어나 1930년 프랑스에서 생활을 하면서 50년에 걸쳐 유럽, 일본, 인도, 북미 및 남미 지역에 건물을 설계했다. 혼잡한 도시 거주자들에게 더 나은 생활 환경을 제공하기 위해 헌신한 르 코르뷔지에는 도시계획에 영향력을 행사했으며 Congrès International d' Architecture Moderne (CIAM)의 창립 멤버였다. 인도 찬디 가르 (Candigarh)시에 대한 마스터 플랜을 준비하고 특히 정부 건물들의 설계에 기여했다. 2016년 7월 17일, 7개국의 17개 프로젝트가 현대 운동에 탁월한 기여를 한 르 꼬르뷔지에의 건축 작업으로 유네스코 세계 문화 유산 목록에 등재되었다.</t>
  </si>
  <si>
    <t>기문당14.7%</t>
  </si>
  <si>
    <t>10084</t>
  </si>
  <si>
    <t>리그노이드</t>
  </si>
  <si>
    <t>① 마그네시아 시멘트모르타르에 탄성재인 코르크분말‧안료 등을 혼합한 모르타르 반죽. ② 벽면‧천장 등에 부적당하고 바닥 포장재로 주로 씀.</t>
  </si>
  <si>
    <t>10086</t>
  </si>
  <si>
    <t>리넨</t>
  </si>
  <si>
    <t>linen</t>
  </si>
  <si>
    <t>1. 리넨, 아마 섬유   2. 리넨 제품(침대 시트, 식탁보, 베갯잇 등)2.마(亞麻)의 실로 짠 얇은 직물을 통틀어 이르는 말. 굵은 실로 짠 것은 양복감으로 쓰고, 가는 실로 짠 것은 셔츠, 손수건, 실내 장식품 따위를 만드는 데 쓴다</t>
  </si>
  <si>
    <t>기문당3.9%</t>
  </si>
  <si>
    <t>10087</t>
  </si>
  <si>
    <t>리넨룸</t>
  </si>
  <si>
    <t>linen room</t>
  </si>
  <si>
    <t>호텔이나 병원 등에서 침구, 시츠, 타월 등 섬유류를 수납하는 방.하우스 키핑을 지원하기 위한 린넨 보관장소를 말한다.</t>
  </si>
  <si>
    <t>기문당21.6%</t>
  </si>
  <si>
    <t>10088</t>
  </si>
  <si>
    <t>리넨실</t>
  </si>
  <si>
    <t>호텔이나 병원 등에 있어서 침구, 시트, 수건 등 천 종류를 수납하는 방</t>
  </si>
  <si>
    <t>10089</t>
  </si>
  <si>
    <t>가열불꽃</t>
  </si>
  <si>
    <t>heating flame, 加熱－</t>
  </si>
  <si>
    <t>① 금속의 용접, 절단 및 가공에 있어서 가열에 사용되는 가스불꽃. ② 아세틸렌‧프로판‧부탄‧천연가스‧도시가스등의 연소불꽃이 있음.</t>
  </si>
  <si>
    <t>1009</t>
  </si>
  <si>
    <t>리노베이션</t>
  </si>
  <si>
    <t>renovation</t>
  </si>
  <si>
    <t>기존 건축물을 헐지 않고 개 · 보수해 사용하는 것을 말하며, 지은 지 오래된 건축물을 대상으로 재투자함으로써 부동산 가치를 극대화하는 방법을 지칭하기도 한다.한편 리모델링과 리폼은 주로 내부개조를 의미하며 간혹 단독주택을 상가로 용도 변경하는 것까지 포함하는데, 리노베이션은 기능과 성능을 높여 고도화하는 비교적 대규모 개 · 보수공사를 말한다.리노베이션 종류로는 건축물 내 · 외부를 고치는 방법, 외관만 수선하는 방법, 증 · 개축을 통해 건물 전체를 고치는 방법 등이 있다</t>
  </si>
  <si>
    <t>세화6.4%</t>
  </si>
  <si>
    <t>10090</t>
  </si>
  <si>
    <t>리놀륨</t>
  </si>
  <si>
    <t>linoleum</t>
  </si>
  <si>
    <t>① 아마인유(亞麻仁油)의 산화물인 리녹신(linoxyn;linokish resin)에 수지‧고무질물질‧코르크가루‧안료 등을 섞어 삼베 같은데 발라 두꺼운 종이 모양으로 눌러 편 물건. ② 바닥깔기용으로 벽에도 붙임. 깨끗하고 부드러우며 탄력성이 있어 걷는 기분도 좋고 손질을 잘하면 내구력도 좋음. ③ 도면용 약어는 ｢LINO.｣. ④ 두께는 2～4mm, 너비 1.8m, 길이 2.7m가 1권으로 되어 있고, 빛깔을 다색(茶色)과 초록색의 2종이 있음. ⑤ 교착제는 아스팔트 컴파운드 또는 합성수지제를 씀.</t>
  </si>
  <si>
    <t>10091</t>
  </si>
  <si>
    <t>리놀륨깔기</t>
  </si>
  <si>
    <t>밑바탕의 마룻널 면을 미리 평평하게 하고 충분히 건조시킨 후 리놀륨이 늘어날 때까지 임시로 깔아두었다가 접착제를 써서 완전하게 깐다.</t>
  </si>
  <si>
    <t>10092</t>
  </si>
  <si>
    <t>리놀륨유</t>
  </si>
  <si>
    <t>linoleum oil, -油</t>
  </si>
  <si>
    <t>리놀륨을 바른 마루를 닦는 기름.</t>
  </si>
  <si>
    <t>10093</t>
  </si>
  <si>
    <t>리놀륨타일</t>
  </si>
  <si>
    <t>linoleum tile</t>
  </si>
  <si>
    <t>① 리놀륨과 동질이고 뒤에 마포(麻布)는 대지 않음. ② 두께 2～3mm, 크기 30cm각, 또는 90× 180cm의 2종이 있음. ③ 단색‧대리석 무늬가 있음.</t>
  </si>
  <si>
    <t>10094</t>
  </si>
  <si>
    <t>리니어</t>
  </si>
  <si>
    <t>linear</t>
  </si>
  <si>
    <t>1차식이나 직선과 같이 선형인 것</t>
  </si>
  <si>
    <t>세화81.8%</t>
  </si>
  <si>
    <t>10095</t>
  </si>
  <si>
    <t>리니어 시티</t>
  </si>
  <si>
    <t>linear city</t>
  </si>
  <si>
    <t>[도시및단지]</t>
  </si>
  <si>
    <t>도로를 따라 길게 펼쳐진 선형(線形) 도시</t>
  </si>
  <si>
    <t>김종언</t>
  </si>
  <si>
    <t>세화17.4%</t>
  </si>
  <si>
    <t>10096</t>
  </si>
  <si>
    <t>리니어 플랜</t>
  </si>
  <si>
    <t>linear plan</t>
  </si>
  <si>
    <t>도시의 경우는 도로나 고속 교통 기관, 건축물인 경우는 복도 등 선상(線狀)의 것을 중심으로 하여 주요한 시설을 이 선을 따라서 배치하는 형식.</t>
  </si>
  <si>
    <t>세화84.5%</t>
  </si>
  <si>
    <t>10097</t>
  </si>
  <si>
    <t>리니에르</t>
  </si>
  <si>
    <t>liniere&lt;獨&gt;</t>
  </si>
  <si>
    <t>아마의 실로 짠 얇은 옷감, 실의 총칭.</t>
  </si>
  <si>
    <t>10098</t>
  </si>
  <si>
    <t>리닌</t>
  </si>
  <si>
    <t>1. 리넨, 아마 섬유   2. 리넨 제품(침대 시트, 식탁보, 베갯잇 등)</t>
  </si>
  <si>
    <t>기문당5.8%</t>
  </si>
  <si>
    <t>10099</t>
  </si>
  <si>
    <t>AE 콘크리트</t>
  </si>
  <si>
    <t>air entrained concrete</t>
  </si>
  <si>
    <t>AE제를 써서 계획적으로 미세공극을 3-5% 정도 분포시킨 콘크리트.</t>
  </si>
  <si>
    <t>세화77.3%</t>
  </si>
  <si>
    <t>101</t>
  </si>
  <si>
    <t>가열살포</t>
  </si>
  <si>
    <t>hot application, 加熱撒布</t>
  </si>
  <si>
    <t>가열한 역청재를 살포하는 것.</t>
  </si>
  <si>
    <t>1010</t>
  </si>
  <si>
    <t>리더폰</t>
  </si>
  <si>
    <t>⇨리터폰(＝).</t>
  </si>
  <si>
    <t>10100</t>
  </si>
  <si>
    <t>리듀서</t>
  </si>
  <si>
    <t>reducer, 減少器</t>
  </si>
  <si>
    <t>① 원뿔상의 관과 같이 단면적이 점차로 축소되고 있는 형상의 관 연결 부속품. ② 지름이 다른 관을 접속하는데 쓰임. ③ 리듀싱티‧리듀싱엘보‧리듀싱소켓‧리듀싱니플‧리듀싱크로스 등이 있음.</t>
  </si>
  <si>
    <t>세화14.4%</t>
  </si>
  <si>
    <t>10101</t>
  </si>
  <si>
    <t>리듀싱밸브</t>
  </si>
  <si>
    <t>reducing valve</t>
  </si>
  <si>
    <t>⇨감압밸브(＝).</t>
  </si>
  <si>
    <t>10103</t>
  </si>
  <si>
    <t>리듀싱엘보</t>
  </si>
  <si>
    <t>reducing elbow</t>
  </si>
  <si>
    <t>지름의 크기가 다른 엘보.</t>
  </si>
  <si>
    <t>10104</t>
  </si>
  <si>
    <t>리드 말뚝</t>
  </si>
  <si>
    <t>soldier beam</t>
  </si>
  <si>
    <t>흙막이를 위해 적당한 간격으로 땅 위에 박은 말뚝. 가로 널 말뚝에 작용하는 토압을 직접 지지 또는 수평 띠장에 전하기 위한 철강제 등의 부재.</t>
  </si>
  <si>
    <t>세화96.4%</t>
  </si>
  <si>
    <t>10105</t>
  </si>
  <si>
    <t>리드 말뚝 박기 가로 널말뚝 공법</t>
  </si>
  <si>
    <t>흙막이벽으로서 리드 말뚝과 가로 널말뚝을 사용한 흙막이 공법.</t>
  </si>
  <si>
    <t>세화91.9%</t>
  </si>
  <si>
    <t>10106</t>
  </si>
  <si>
    <t>리드타임</t>
  </si>
  <si>
    <t>lead time</t>
  </si>
  <si>
    <t>① 네트워크의 용어. ② 특수표시로 사용되며 주로 외주(外注) 등의 사무절차 등에 쓰임. ③ 실제의 작업을 시작하기 전에 처리해야 할 사항들을 종합하여 리드타임작업(lead time work)으로 함.</t>
  </si>
  <si>
    <t>10107</t>
  </si>
  <si>
    <t>리딩</t>
  </si>
  <si>
    <t>reeding</t>
  </si>
  <si>
    <t>① 인접하고, 평행이고, 돌출하고 반원형인 몰딩의 장식. ② 플루팅(fluting)의 이면(裏面)모양임. ③ ⇨플루팅.</t>
  </si>
  <si>
    <t>10108</t>
  </si>
  <si>
    <t>리머</t>
  </si>
  <si>
    <t>reamer</t>
  </si>
  <si>
    <t>① 조짐못 구멍을 가심하는 데 쓰이는 송곳의 하나. ② ＝가심송곳. ③ 핸드리머(hand reamer；수동리머)‧테이퍼리머(taper reamer)‧평행리머‧스파이럴리머‧조정리머 등이 있음. ④ 드릴로 뚫은 구멍의 지름을 정확하고 보기 좋게 가다듬는 공구.</t>
  </si>
  <si>
    <t>세화16.1%</t>
  </si>
  <si>
    <t>10109</t>
  </si>
  <si>
    <t>가열손실시험</t>
  </si>
  <si>
    <t>loss of heating test, test of heating loss, 加熱損失試驗</t>
  </si>
  <si>
    <t>골재나 아스팔트를 가열한 경우의 노화현상을 표시하는 시험.</t>
  </si>
  <si>
    <t>1011</t>
  </si>
  <si>
    <t>리머구멍</t>
  </si>
  <si>
    <t>reamed hole</t>
  </si>
  <si>
    <t>리머로 다듬질한 구멍.</t>
  </si>
  <si>
    <t>10110</t>
  </si>
  <si>
    <t>리모트 센싱</t>
  </si>
  <si>
    <t>remote sensing</t>
  </si>
  <si>
    <t>원격 탐사라고도 하며, 멀리 떨어진 위치로 부터 대상물이나 현상에 관한 물리적 정보를 수집하고 그것을 분석, 판독하는 기술. 넓은 의미로는 사진 측량도 리모트 센싱이지만 좁은 의미로는 랜드샛(LANDSAT: 지구자원 기술위성)이나 항공기에 의한 탐사기술을 말한다. 이것에 의해 자원조사, 환경조사 등의 학술조사가 가능하게 되었다.</t>
  </si>
  <si>
    <t>세화19.0%</t>
  </si>
  <si>
    <t>10111</t>
  </si>
  <si>
    <t>리모트 컨트롤</t>
  </si>
  <si>
    <t>remote control</t>
  </si>
  <si>
    <t>설비, 장치, 기기 등의 설치 현장에서 떨어진 장소에 설치된 제어 장치 · 기기에 의해 소정의 동작을 하도록 해서 소요 목적 상태를 달성하는 것. 원격 제어라고도 한다. →원격 조작.</t>
  </si>
  <si>
    <t>세화93.3%</t>
  </si>
  <si>
    <t>10112</t>
  </si>
  <si>
    <t>리무버블 페인트</t>
  </si>
  <si>
    <t>removable paint</t>
  </si>
  <si>
    <t>(=스트리퍼블 페인트)</t>
  </si>
  <si>
    <t>10113</t>
  </si>
  <si>
    <t>리밋 로드형 송풍기</t>
  </si>
  <si>
    <t>limit load blower</t>
  </si>
  <si>
    <t>10116</t>
  </si>
  <si>
    <t>리밋 사이클</t>
  </si>
  <si>
    <t>limit cycle</t>
  </si>
  <si>
    <t>[구조]</t>
  </si>
  <si>
    <t>진동방정식에서 해의 위상 평면상 거동에 있어서 해의 궤도가 그 안쪽과 바깥쪽 경계에서 근접하는 폐곡선.</t>
  </si>
  <si>
    <t>김동건</t>
  </si>
  <si>
    <t>세화65.2%</t>
  </si>
  <si>
    <t>10117</t>
  </si>
  <si>
    <t>리밋 스위치</t>
  </si>
  <si>
    <t>limit switch</t>
  </si>
  <si>
    <t>전기 등의 제어 회로에 사용하는, 어떤 허용값을 초월하면 작동하는 스위치</t>
  </si>
  <si>
    <t>세화85.1%</t>
  </si>
  <si>
    <t>10118</t>
  </si>
  <si>
    <t>가열용 보일러</t>
  </si>
  <si>
    <t>加熱用 boiler</t>
  </si>
  <si>
    <t>① 화학장치나 기타 가열에 쓰이는 보일러. ② 보일러의 종류(⇦) 중 증기의 용도에 따라 분류한 것의 하나.</t>
  </si>
  <si>
    <t>1012</t>
  </si>
  <si>
    <t>리밋 제어</t>
  </si>
  <si>
    <t>limit control</t>
  </si>
  <si>
    <t>제어 대상의 제어 목표값이 설정 한계값의 범위 외 (또는 범위 내)가 될 때 설정 한계값 내(외)로 복귀시키는 조작을 하게 하는 제어. 건축 설비의 상하한 제어로서 널리 실시되고 있다.</t>
  </si>
  <si>
    <t>세화96.2%</t>
  </si>
  <si>
    <t>10120</t>
  </si>
  <si>
    <t>리밋스위치</t>
  </si>
  <si>
    <t>① 동력으로 구동되는 장치에 있어서 동작부분이나 전기적으로 조작되는 장치의 회로부분을 변경시키기 위한 스위치. ② 마이크로 스위치도 그 일종이지만 일반적으로 다이캐스트에 의한 견고한 보호 케이스가 있고 외부에 액튜에이터 기구를 단 것을 가리키는 경우가 많음. ③ ＝한도 스위치.</t>
  </si>
  <si>
    <t>10122</t>
  </si>
  <si>
    <t>리밋패스</t>
  </si>
  <si>
    <t>limit path</t>
  </si>
  <si>
    <t>① 네트워크(⇦)의 용어. ② 지정기일(시기；TS) 등이 부여되었기 때문에 총여유시간(TF)이 부(負)가 된 패스. ③ ＝슈퍼 크리티컬 패스(super critical path).</t>
  </si>
  <si>
    <t>10123</t>
  </si>
  <si>
    <t>리밍</t>
  </si>
  <si>
    <t>reaming</t>
  </si>
  <si>
    <t>① 드릴[머신]로 뚫은 구멍의 내면을 [리머로] 다듬질하는 작업. ② 정밀한 구멍은 드릴머신을 써서 뚫은 다음 손으로 리밍하는 경우가 있음. ③ 리밍에 쓰이는 공구에는 드릴(drill)‧리머 등이 있음. ④ ⇨구멍가심(＝).</t>
  </si>
  <si>
    <t>10124</t>
  </si>
  <si>
    <t>리바스기</t>
  </si>
  <si>
    <t>① 케이싱을 사용하지 않고 흙물(泥水)을 역류시키며 굴착하는 기계(흙물은 흙의 붕괴방지와 흙의 반출을 겸한다.). ② 제자리콘크리트말뚝 기계의 일종.</t>
  </si>
  <si>
    <t>10125</t>
  </si>
  <si>
    <t>리바운드</t>
  </si>
  <si>
    <t>rebound</t>
  </si>
  <si>
    <t>① 밑파기에 수반하는 복토압의 감소에 의해 밑파기 바닥면이나 주위 지반이 부풀어오르는 현상. ② 말뚝박기 때 말뚝 머리가 일단 관입한 다음 되돌아오르는 현상.</t>
  </si>
  <si>
    <t>세화84.8%</t>
  </si>
  <si>
    <t>10126</t>
  </si>
  <si>
    <t>리버스리턴 방식</t>
  </si>
  <si>
    <t>reverse-return system</t>
  </si>
  <si>
    <t>공조 유닛을 여러 개 늘어놓고 설치하는 경우에 온수 또는 냉수를 공급하는 배관 방식의 되돌림관의 한 형식. 배관 원근 거리차에 의해 유량이 극단적으로 한쪽으로 몰리는 것을 줄이는 배관 방식. ↔직접 환수식.</t>
  </si>
  <si>
    <t>10127</t>
  </si>
  <si>
    <t>리버스형 송풍기</t>
  </si>
  <si>
    <t>reverse blower</t>
  </si>
  <si>
    <t>원심 송풍기의 하나. 날개형은 S자형이 반전한 원호로 이루어지고 그 동력은 풍량이 늘어남에 따라 늘어가는 것이 아니라 최대값을 표시하는 점이 있고, 이 점을 넘으면 풍량이 늘어나도 동력은 늘지 않는다. (= 리밋 로드형 송풍기)</t>
  </si>
  <si>
    <t>세화96.1%</t>
  </si>
  <si>
    <t>10128</t>
  </si>
  <si>
    <t>리벌빙스테이지</t>
  </si>
  <si>
    <t>무대 중앙의 원형부분이 회전하는 구조를 가진 무대.</t>
  </si>
  <si>
    <t>기문당10.7%</t>
  </si>
  <si>
    <t>10129</t>
  </si>
  <si>
    <t>가열코일</t>
  </si>
  <si>
    <t>heating coil, 加熱－</t>
  </si>
  <si>
    <t>① 공기조화기기의 한 부속품. ② 구조는 냉각코일과 같음. ③ 종류 - 열매로 온수를 쓰는 것과 증기를 쓰는 2종이 있음. ④ 냉수코일은 동계에 온수를 통해 그대로 가열코일로 씀. ⑤ 가열코일의 가열상태, 능력은 각 메이커의 카탈로그에 의함.</t>
  </si>
  <si>
    <t>1013</t>
  </si>
  <si>
    <t>리베터</t>
  </si>
  <si>
    <t>riveter</t>
  </si>
  <si>
    <t>① 리벳치기의 기계. ② 압축공기를 써서 피스톤을 고속으로 왕복시켜 리벳머리에 붙은 스냅을 충격하여 리벳을 치는 리벳해머, 전기를 쓴 리베터도 있음.</t>
  </si>
  <si>
    <t>10131</t>
  </si>
  <si>
    <t>리베팅</t>
  </si>
  <si>
    <t>리벳치기(＝).</t>
  </si>
  <si>
    <t>10132</t>
  </si>
  <si>
    <t>리베팅머신</t>
  </si>
  <si>
    <t>rivetting machine</t>
  </si>
  <si>
    <t>리벳치기를 하는 기계의 총칭.</t>
  </si>
  <si>
    <t>10133</t>
  </si>
  <si>
    <t>리베팅해머</t>
  </si>
  <si>
    <t>리벳해머(＝).</t>
  </si>
  <si>
    <t>10134</t>
  </si>
  <si>
    <t>리벳</t>
  </si>
  <si>
    <t>rivet, 鋲</t>
  </si>
  <si>
    <t>머리가 둥글고 두툼한 버섯 모양의 강재 영구 체결시 쓰이는 기계요소</t>
  </si>
  <si>
    <t>김희동</t>
  </si>
  <si>
    <t>기문당20.5%</t>
  </si>
  <si>
    <t>세화13.3%</t>
  </si>
  <si>
    <t>10135</t>
  </si>
  <si>
    <t>리벳 이음</t>
  </si>
  <si>
    <t>rivet joint</t>
  </si>
  <si>
    <t>리벳으로 접합된 이음.</t>
  </si>
  <si>
    <t>세화66.7%</t>
  </si>
  <si>
    <t>10139</t>
  </si>
  <si>
    <t>가열코일점화기</t>
  </si>
  <si>
    <t>heating coil igniter</t>
  </si>
  <si>
    <t>고속 디젤기관의 시동용 예열기로 사용되는 니크롬선으로 만든 작은 코일.</t>
  </si>
  <si>
    <t>1014</t>
  </si>
  <si>
    <t>리벳관</t>
  </si>
  <si>
    <t>riveted pipe</t>
  </si>
  <si>
    <t>리벳으로 이은 대형의 관.</t>
  </si>
  <si>
    <t>10143</t>
  </si>
  <si>
    <t>리벳구멍</t>
  </si>
  <si>
    <t>rivet hole</t>
  </si>
  <si>
    <t>리벳 설치를 위해 강재에 뚫은 구멍</t>
  </si>
  <si>
    <t>기문당11.8%</t>
  </si>
  <si>
    <t>10144</t>
  </si>
  <si>
    <t>리벳구멍뚫기</t>
  </si>
  <si>
    <t>① 펀칭(punching;打拔, 쳐뚫기)‧송곳뚫기(drilling;揉拔, 비벼뚫기)법이 있음. ② 조립할 때에는 구멍이 잘 맞도록 구멍가심을 해줌.</t>
  </si>
  <si>
    <t>10145</t>
  </si>
  <si>
    <t>리벳기계치기</t>
  </si>
  <si>
    <t>machine rivetting</t>
  </si>
  <si>
    <t>① 기계로 리벳치기를 하는 것. ② 리벳손치기. ③ 지름 25mm 이상의 경우.</t>
  </si>
  <si>
    <t>10146</t>
  </si>
  <si>
    <t>리벳끝남기</t>
  </si>
  <si>
    <t>enddistance</t>
  </si>
  <si>
    <t>①접합부재(강재)의 끝과 이에서 가장 가까운 리벳 중심과의 거리. ② ⇨갓남기.</t>
  </si>
  <si>
    <t>10147</t>
  </si>
  <si>
    <t>리벳달구기</t>
  </si>
  <si>
    <t>rivet heating</t>
  </si>
  <si>
    <t>리벳치기를 위하여 리벳을 빨갛게 달구는 것.</t>
  </si>
  <si>
    <t>10148</t>
  </si>
  <si>
    <t>리벳머리</t>
  </si>
  <si>
    <t>rivet head</t>
  </si>
  <si>
    <t>① 리벳의 머리부의 반구(半球)부분. ② 리벳머리의 모양에 따라 여러 가지(종류)가 있음.</t>
  </si>
  <si>
    <t>10149</t>
  </si>
  <si>
    <t>가열표면</t>
  </si>
  <si>
    <t>heating surface, 加熱表面</t>
  </si>
  <si>
    <t>한쪽에는 뜨거운 가스, 반대쪽에는 증기 혹은 물을 가지는 보일러의 전체 표면.</t>
  </si>
  <si>
    <t>1015</t>
  </si>
  <si>
    <t>리벳박기</t>
  </si>
  <si>
    <t>⇨리벳치기(＝).</t>
  </si>
  <si>
    <t>10150</t>
  </si>
  <si>
    <t>리벳박기기계</t>
  </si>
  <si>
    <t>① 리벳을 박는 기계의 총칭. ② 압축공기를 이용한 리베팅 해머가 대표적임.</t>
  </si>
  <si>
    <t>10151</t>
  </si>
  <si>
    <t>리벳선</t>
  </si>
  <si>
    <t>rivet line</t>
  </si>
  <si>
    <t>① 리벳을 재의 중심선에 맞추어 일렬로 조인 리벳의 중심선. ② ⇨게이지라인(gauge line)(＝).</t>
  </si>
  <si>
    <t>10152</t>
  </si>
  <si>
    <t>리벳손치기</t>
  </si>
  <si>
    <t>hand rivetting</t>
  </si>
  <si>
    <t>① 인력으로 리벳치기를 하는 것. ② 리벳기계치기. ③ 지름 25mm까지의 경우.</t>
  </si>
  <si>
    <t>10153</t>
  </si>
  <si>
    <t>리벳용접</t>
  </si>
  <si>
    <t>rivet weld</t>
  </si>
  <si>
    <t>⇨플러그용접(plug weld)(＝).</t>
  </si>
  <si>
    <t>10154</t>
  </si>
  <si>
    <t>리벳의 굵기</t>
  </si>
  <si>
    <t>⇨리벳의 길이.</t>
  </si>
  <si>
    <t>10155</t>
  </si>
  <si>
    <t>리벳의 길이</t>
  </si>
  <si>
    <t>length of rivet</t>
  </si>
  <si>
    <t>① 리벳(이음)에 있어서 리벳의 길이. ② 둥근머리 리벳으로 이음을 할 경우에는 지름의 1.3 ～1.6배 정도로 함. 식으로는 여기서, ：리벳의 길이(mm),：판의 수, ：판의 두께(mm), ：리벳의 지름(mm). ③ 리벳의 굵기는 리벳이음하는 판의 두께에 따라 정해짐. ④ ⇨리벳의 작용길이.</t>
  </si>
  <si>
    <t>10156</t>
  </si>
  <si>
    <t>리벳의 작용길이</t>
  </si>
  <si>
    <t>grip of rivet</t>
  </si>
  <si>
    <t>① 완성된 리벳에서 양 리벳머리 사이의 내면간 거리. ② ⇨리벳의 길이.</t>
  </si>
  <si>
    <t>10157</t>
  </si>
  <si>
    <t>리벳이음</t>
  </si>
  <si>
    <t>riveted joint</t>
  </si>
  <si>
    <t>리벳을 이용한 기계적 이음</t>
  </si>
  <si>
    <t>기문당5.4%</t>
  </si>
  <si>
    <t>10158</t>
  </si>
  <si>
    <t>리벳재료</t>
  </si>
  <si>
    <t>rivet bat</t>
  </si>
  <si>
    <t>① 보통강판에는 림드강을 사용하고 내식성을 요하는 것에는 스테인리스강, 동의 부분에는 동‧두랄루민판에는 두랄루민의 리벳을 씀. ② 리벳의 재료는연강‧구리‧황동‧알루미늄‧두랄루민 등이 쓰이나 체결하는 판재와 같은 종류의 것이 좋음.</t>
  </si>
  <si>
    <t>10159</t>
  </si>
  <si>
    <t>가옥</t>
  </si>
  <si>
    <t>house, house building, 家屋</t>
  </si>
  <si>
    <t>① 주택. ② 중규모의 일반적인 건물</t>
  </si>
  <si>
    <t>기문당9.6%</t>
  </si>
  <si>
    <t>세화12.7%</t>
  </si>
  <si>
    <t>1016</t>
  </si>
  <si>
    <t>리벳전단</t>
  </si>
  <si>
    <t>rivet shear</t>
  </si>
  <si>
    <t>① 리벳이음한 곳에서 잘리려고 하는 것. ② 리벳전단에는 리벳이 한 면에 의하여 잘리려고 하는 1면전단(一面剪斷, 單剪斷, single shear)과 2면에 의해 잘리려고 하는 2면전단(二面剪斷, 複剪斷, double shear)의 2가지가 있음.</t>
  </si>
  <si>
    <t>10160</t>
  </si>
  <si>
    <t>리벳접합</t>
  </si>
  <si>
    <t>⇨리벳이음(＝).</t>
  </si>
  <si>
    <t>10161</t>
  </si>
  <si>
    <t>리벳조인트</t>
  </si>
  <si>
    <t>철재를 조여 대는 리벳으로 접합한 것.</t>
  </si>
  <si>
    <t>10162</t>
  </si>
  <si>
    <t>리벳체결</t>
  </si>
  <si>
    <t>① ⇨리벳치기(＝). ② ⇨리벳이음.</t>
  </si>
  <si>
    <t>10163</t>
  </si>
  <si>
    <t>리벳치기</t>
  </si>
  <si>
    <t>riveting</t>
  </si>
  <si>
    <t>①리벳을사용하여 판재나 형강 등을 체결하는 작업. ② 겹친 판에 리벳 구멍을 뚫고 리벳을 압입하여 열간 또는 냉간으로 코킹. ③ ＝리베팅＝리벳이음＝리벳체결(締結)＝리벳박기. ④ 리벳치기법에는 조리베터(joe-riveter), 뉴매틱(pneumatic)해머를 쓰고 쇠메손치기로도 하며 리벳 홀더(rivet holder), 스냅(snap tool) 등을 씀. ⑤ 리벳은 적열(赤熱)된 것을 사용하고 그 빛깔은 균등한 담홍색(淡紅色), 즉 가열온도 600～1,100℃로 하고, 보통 800～ 1,000℃가 적당하다. 백열되어 불꽃이 나거나 덜 달구어진 것(600℃ 이하의 것)을 사용해서는 안 됨.</t>
  </si>
  <si>
    <t>10164</t>
  </si>
  <si>
    <t>리벳피치</t>
  </si>
  <si>
    <t>rivet pitch</t>
  </si>
  <si>
    <t>리벳선 방향의 리벳의 간격.</t>
  </si>
  <si>
    <t>10165</t>
  </si>
  <si>
    <t>리벳해머</t>
  </si>
  <si>
    <t>rivet hammer</t>
  </si>
  <si>
    <t>① 압축공기에 의하여 리벳 머리를 쳐서 으깨어 리벳을 조이는 해머. ② 철골‧철판 등의 결합에 쓰임. ③ ⇨리베터. ④ ＝리베팅해머(rivetting hammer).</t>
  </si>
  <si>
    <t>10166</t>
  </si>
  <si>
    <t>리벳홀</t>
  </si>
  <si>
    <t>⇨리벳구멍(＝).</t>
  </si>
  <si>
    <t>10167</t>
  </si>
  <si>
    <t>리벳홀더</t>
  </si>
  <si>
    <t>rivet holder</t>
  </si>
  <si>
    <t>① 리벳치기 공구의 일종. ② 불에 달군 리벳을 판금의 구멍에 박고 그 머리를 누르면서 리베팅하는 공구.</t>
  </si>
  <si>
    <t>10168</t>
  </si>
  <si>
    <t>리브</t>
  </si>
  <si>
    <t>rib</t>
  </si>
  <si>
    <t>① 얇은 바닥판에 하중지지 방향으로 형성된 얇은 보 ② 이형철근의 길이방향으로 형성된 돌기</t>
  </si>
  <si>
    <t>김용남</t>
  </si>
  <si>
    <t>기문당10.8%</t>
  </si>
  <si>
    <t>세화25.0%</t>
  </si>
  <si>
    <t>10169</t>
  </si>
  <si>
    <t>가옥 피해율</t>
  </si>
  <si>
    <t>percentage of damaged houses</t>
  </si>
  <si>
    <t>주로 지진에 의해 가옥 피해의 정도를 표시하는 척도로 다음과 같이 산정. [가옥피해율 = (전파가옥수 + 1/2x반파가옥수)/전가옥수]</t>
  </si>
  <si>
    <t>김대성</t>
  </si>
  <si>
    <t>세화58.0%</t>
  </si>
  <si>
    <t>1017</t>
  </si>
  <si>
    <t>리브 돔</t>
  </si>
  <si>
    <t>ribbed dome</t>
  </si>
  <si>
    <t>곡면의 보강을 위해 리브를 붙인 돔.</t>
  </si>
  <si>
    <t>세화67.9%</t>
  </si>
  <si>
    <t>10170</t>
  </si>
  <si>
    <t>리브 볼트</t>
  </si>
  <si>
    <t>ribbed vault</t>
  </si>
  <si>
    <t>교차하는 아치형 천장의 모서리선을 리브로 보강한 볼트.</t>
  </si>
  <si>
    <t>세화32.8%</t>
  </si>
  <si>
    <t>10172</t>
  </si>
  <si>
    <t>리브 붙은 슬래브</t>
  </si>
  <si>
    <t>ribbed slab</t>
  </si>
  <si>
    <t>길이방향으로 얇은 보 형상의 리브가 붙어 있는 슬래브</t>
  </si>
  <si>
    <t>세화18.2%</t>
  </si>
  <si>
    <t>10173</t>
  </si>
  <si>
    <t>리브 붙은 얇은 패널 구조</t>
  </si>
  <si>
    <t>ribbed thin-wall panel structure</t>
  </si>
  <si>
    <t>프리캐스트 콘크리트에서 사용하는 구조형식. 얇은 콘크리트 판에 길이방향으로 리브가 있는 부재를 활용한다. 이러한 부재를 보통은 바닥에 사용하지만, 벽으로 활용하는 구조형식이다.</t>
  </si>
  <si>
    <t>세화31.6%</t>
  </si>
  <si>
    <t>10174</t>
  </si>
  <si>
    <t>리브 아치</t>
  </si>
  <si>
    <t>ribbed arch</t>
  </si>
  <si>
    <t>리브로 구성된 아치</t>
  </si>
  <si>
    <t>세화45.5%</t>
  </si>
  <si>
    <t>10175</t>
  </si>
  <si>
    <t>리브거푸집</t>
  </si>
  <si>
    <t>rib form</t>
  </si>
  <si>
    <t>리브형의 거푸집.</t>
  </si>
  <si>
    <t>류동우</t>
  </si>
  <si>
    <t>10176</t>
  </si>
  <si>
    <t>리브 슬래브</t>
  </si>
  <si>
    <t>① 같은 간격으로 배치된 장선과 슬래브를 일체화시킨 철근콘크리트조의 바닥구조. ② 충진재(充塡材)를 장선 사이에 삽입하는 경우가 있음. ③ 1방향 또는 2방향 슬래브에 비하여 무거운 집중하중에는 적당하지 않음.</t>
  </si>
  <si>
    <t>10177</t>
  </si>
  <si>
    <t>리브라스</t>
  </si>
  <si>
    <t>rib lath</t>
  </si>
  <si>
    <t>① 힘살이 있는 라스의 하나. ② 라스를 지지하는 부재간의 거리가 크게 되도록 라스 자체를 리브 모양으로 가공성형한 것. ③ ｢expanded metal lath｣의 일종. ④ ＝｢stiffened expanded metal｣. ⑤ 경량 벽체의 바탕으로 대고 모르타르받이로 쓰임. ⑥ 메탈라스에 철판을 구부려 만든 채널 모양의 뼈대를 넣고 용접한 것. ⑦ 리브 형상에 따라 V형의 경우는 ｢expanded metal V-rib lath｣, 평탄한 채널형 리브 경우는 ｢expanded metal flat rib lath｣라 함.</t>
  </si>
  <si>
    <t>10178</t>
  </si>
  <si>
    <t>리브볼트</t>
  </si>
  <si>
    <t>rib vault, ribbed vault</t>
  </si>
  <si>
    <t>교차볼트의 능선에 우산살 모양의 리브가 있는 볼트로서 고딕 건축의 대표적 특징임</t>
  </si>
  <si>
    <t>기문당21.9%</t>
  </si>
  <si>
    <t>10179</t>
  </si>
  <si>
    <t>가옥대장</t>
  </si>
  <si>
    <t>house register, 家屋臺帳</t>
  </si>
  <si>
    <t>① 가옥에 대한 물리적 정보가 담긴 서류로서 건물의 종류, 소재지, 구조, 면적, 소유자 정보를 포함한다. ② 행정기관이 세금을 부과하는 근거이자 건물 등기를 위한 서류</t>
  </si>
  <si>
    <t>1018</t>
  </si>
  <si>
    <t>리브판</t>
  </si>
  <si>
    <t>rib plate</t>
  </si>
  <si>
    <t>① 음향효과와 의장을 겸하여 주름을 잡은 좁은 판. ② 벽‧천장 등에 못박아 대거나 접착하여 시공.</t>
  </si>
  <si>
    <t>10182</t>
  </si>
  <si>
    <t>리빙 룸</t>
  </si>
  <si>
    <t>living room</t>
  </si>
  <si>
    <t>주거생활에서 가족의 공동생활의 장소로서 중추적 역할을 하는 넓은 공간이다.</t>
  </si>
  <si>
    <t>세화17.1%</t>
  </si>
  <si>
    <t>10184</t>
  </si>
  <si>
    <t>리빙 키친</t>
  </si>
  <si>
    <t>living kitchen</t>
  </si>
  <si>
    <t>거실과 주방과 식당의 기능을 방 하나로 병용하는 방.</t>
  </si>
  <si>
    <t>세화16.7%</t>
  </si>
  <si>
    <t>10185</t>
  </si>
  <si>
    <t>리빙다이닝</t>
  </si>
  <si>
    <t>living dining</t>
  </si>
  <si>
    <t>주방만을 독립시키고, 식사실과 거실을 편안히 지내는 공간으로서 일체화시키는 플래닝.거실 · 주방 · 식당을 일체 공간으로 한 플래닝.</t>
  </si>
  <si>
    <t>10186</t>
  </si>
  <si>
    <t>리빙룸</t>
  </si>
  <si>
    <t>가족이 일상 모여서 생활하는 공간.</t>
  </si>
  <si>
    <t>기문당8.6%</t>
  </si>
  <si>
    <t>10187</t>
  </si>
  <si>
    <t>리빙스페이스</t>
  </si>
  <si>
    <t>living space</t>
  </si>
  <si>
    <t>거주 부분건축용어사전 건물, 주로 주택에서 거주용으로 사용되고, 취침할 수 있는 부분. 주택에서 거주실로 간주되는 부분생활권 ((한 나라의 생활 유지에 필요한 영토))   2. 생활 공간, (주택의) 거주 부분</t>
  </si>
  <si>
    <t>기문당16.4%</t>
  </si>
  <si>
    <t>10188</t>
  </si>
  <si>
    <t>리빙치킨</t>
  </si>
  <si>
    <t>living kitchen, dining kitchen</t>
  </si>
  <si>
    <t>주거 공간을 경제적으로 활용하기 위해 부엌과 식당 사이에 칸을 막지 않고 하나의 방으로 만든 부엌구조를 말한다. 소규모 아파트는 여기에 거실을 더해서 리빙 다이닝 키친(Living Dining Kitchen) 으로 공간을 구성하여, 거실과 식당, 부엌을 한 곳으로 몰아 놓은 것도 있다. 부엌을 거실과 같이 만든 구조는 리빙키친(LK), 식당과 부엌을 같이 만든 다이닝 키친(DK) 등 구성형태에 따라 다양하게 구성한다. 편리성을 추구하는 현대 생활에 맞아 아파트에서 많이 이용한다.</t>
  </si>
  <si>
    <t>기문당17.4%</t>
  </si>
  <si>
    <t>10189</t>
  </si>
  <si>
    <t>가옥세</t>
  </si>
  <si>
    <t>家屋稅</t>
  </si>
  <si>
    <t>지방 세법에 따라 가옥의 면적, 가옥 대지의 등급, 가옥의 구조, 종별과 용도에 따라 소유자에게 부과되는 세금으로. 현재는 토지, 선박 등과 함께 재산세로 통합.</t>
  </si>
  <si>
    <t>기문당22.2%</t>
  </si>
  <si>
    <t>세화31.1%</t>
  </si>
  <si>
    <t>1019</t>
  </si>
  <si>
    <t>리사이클</t>
  </si>
  <si>
    <t>recycle</t>
  </si>
  <si>
    <t>(폐품을 )재활용 하다. (같은 생각, 방법, 농담 등을) 다시이용하다.</t>
  </si>
  <si>
    <t>세화5.0%</t>
  </si>
  <si>
    <t>10190</t>
  </si>
  <si>
    <t>리사이클 홀</t>
  </si>
  <si>
    <t>피아노나 바이올린 또는 가창 등의 독주회, 독창회 등을 목적으로 한 비교적 소규모의 음악당을 일컫는다.</t>
  </si>
  <si>
    <t>10191</t>
  </si>
  <si>
    <t>리사이클링</t>
  </si>
  <si>
    <t>recycling</t>
  </si>
  <si>
    <t>제품을 다시 자원으로 만들어 새로운 제품의 원료로 이용하는 일이다. 리듀스(reduce, 쓰레기줄이기), 리유스(reuse, 재사용하기)와 함께 3R로 불린다. 영어의 리사이클(recycle)은 그대로 명사도 되지만 기본적으로 동사이며, 명사적 의미로는 리사이클링(recycling)으로 부르는 것이 보통이다.</t>
  </si>
  <si>
    <t>세화20.2%</t>
  </si>
  <si>
    <t>10192</t>
  </si>
  <si>
    <t>리사주 도형</t>
  </si>
  <si>
    <t>Lissajous figures</t>
  </si>
  <si>
    <t>서로 수직 방향의 두 단진동의 합성 운동궤적 을 표시한 도형. 양자의 각진동수비나 위상비가 달라지연 그 도형도 달라진다.→오빗.</t>
  </si>
  <si>
    <t>세화86.7%</t>
  </si>
  <si>
    <t>10193</t>
  </si>
  <si>
    <t>리사주의 파형</t>
  </si>
  <si>
    <t>10194</t>
  </si>
  <si>
    <t>리셉터클</t>
  </si>
  <si>
    <t>receptacle</t>
  </si>
  <si>
    <t>기문당5.9%</t>
  </si>
  <si>
    <t>10195</t>
  </si>
  <si>
    <t>리셋 동작</t>
  </si>
  <si>
    <t>reset action</t>
  </si>
  <si>
    <t>각종 제어 시스템 장치를 운전 초기 상태로 재설정시키는 동작.</t>
  </si>
  <si>
    <t>10196</t>
  </si>
  <si>
    <t>리스닝 룸</t>
  </si>
  <si>
    <t>listening room</t>
  </si>
  <si>
    <t>음향 효과를 고려한 음악을 듣기 위한 방. 잔향 시간을 조절할 수 있는 것은 물론이고, 외부에 대한 방음 조치도 필요하다.</t>
  </si>
  <si>
    <t>세화25.6%</t>
  </si>
  <si>
    <t>10197</t>
  </si>
  <si>
    <t>리스폰스</t>
  </si>
  <si>
    <t>response</t>
  </si>
  <si>
    <t>10199</t>
  </si>
  <si>
    <t>AE제</t>
  </si>
  <si>
    <t>air entraining agent</t>
  </si>
  <si>
    <t>모르타르나 콘크리트 등에 많은 미세공극을 균일하게 분포시키기 위해 사용하는 혼화제. 콘크리트의 워커빌리티 및 내동결융해성 등을 향상시킨다. →AE감수제.</t>
  </si>
  <si>
    <t>세화87.0%</t>
  </si>
  <si>
    <t>102</t>
  </si>
  <si>
    <t>가옥하수관</t>
  </si>
  <si>
    <t>house sewer, 家屋下水管</t>
  </si>
  <si>
    <t>① 건물배수 횡주관의 관 끝을 붙여, 이것을 공설하수 기타의 오물처리장까지 끌어내는 관. ② ⇨사설하수관.</t>
  </si>
  <si>
    <t>1020</t>
  </si>
  <si>
    <t>리스폰스 스펙트럼</t>
  </si>
  <si>
    <t>⇨응답스펙트럼(＝).</t>
  </si>
  <si>
    <t>김순환</t>
  </si>
  <si>
    <t>10200</t>
  </si>
  <si>
    <t>리스폰스 팩터</t>
  </si>
  <si>
    <t>response factor</t>
  </si>
  <si>
    <t>① = 응답계수. ② 벽 등 열용량이 있는 구조재의 바깥쪽에서 일사와 외기 온도의 작용이 실내에 열적 영향을 미치는 비율을 표시하는 계수. 기본이 되는 외부로부터의 단위 여진에 의한 영향을 단위 응답으로 하여 열부하 계산으로 고안한 계수를 일컫는다.</t>
  </si>
  <si>
    <t>세화91.8%</t>
  </si>
  <si>
    <t>10201</t>
  </si>
  <si>
    <t>리시프로 냉동기</t>
  </si>
  <si>
    <t>압축식 냉동기의 일종. 많은 피스톤형의 압축 장치를 갖는 냉동기. →왕복동 냉동기.</t>
  </si>
  <si>
    <t>세화91.7%</t>
  </si>
  <si>
    <t>10202</t>
  </si>
  <si>
    <t>리신바름</t>
  </si>
  <si>
    <t>lithincoat</t>
  </si>
  <si>
    <t>①돌로마이트에 화강석 부스러기‧색모래‧안료 등을 섞어 정벌바름하고 충분히 굳지 아니한 때 표면에 거친 솔‧얼레빗 같은 것으로 긁어 거친 면으로 마무리하는 것. ② 1930년대에 독일에서 수입된 천연산 수경성규산석회를 주성분으로 하는 미장바름 재료인 리신을 써서 벽면을 긁어내기 마무리한 해서 연유됨.</t>
  </si>
  <si>
    <t>10203</t>
  </si>
  <si>
    <t>리실링재</t>
  </si>
  <si>
    <t>resilient flooring</t>
  </si>
  <si>
    <t>탄성있는 마루재료의 일종.</t>
  </si>
  <si>
    <t>10204</t>
  </si>
  <si>
    <t>리액터</t>
  </si>
  <si>
    <t>reactor</t>
  </si>
  <si>
    <t>전기 코일 속에 철심을 갖는 구조 기기. 전기 기기와 직렬로 이것을 결부시킨 회로에 정전압을 넣으면 옴의 법칙과 키르히호프 제2법칙에 의해, 기기로 흐르는 전류는 감소 한류 효과가 생긴다. 유도 전동기의 시동기, 콘덴서의 직렬 리액터 등에서는 이 효과를 이용하고 있다. →리액터 시동.</t>
  </si>
  <si>
    <t>세화98.1%</t>
  </si>
  <si>
    <t>10205</t>
  </si>
  <si>
    <t>리액터 시동</t>
  </si>
  <si>
    <t>reactor starting</t>
  </si>
  <si>
    <t>유도 전동기 시동시에 직렬 리액터를 삽입해서 시동 전류의 감소를 계측하여 저전류로 떨어졌을 때 이 리액터를 떼어놓는 시동법을 일걷는다. 정격 전압으로 유도 전동기 시동을 하면 정격 전류의 몇 배 정도의 대전류가 흐르고 이것으로 인해 여러 가지 지장을 줄 때가 있다.</t>
  </si>
  <si>
    <t>세화96.7%</t>
  </si>
  <si>
    <t>10206</t>
  </si>
  <si>
    <t>리액턴스</t>
  </si>
  <si>
    <t>reactance</t>
  </si>
  <si>
    <t>① 인덕턴스 또는 캐피시턴스(정전용량)가 있는 회로에 교류를 가했을 때 일어나는 전기저항. ② 인덕턴스에 의한 리액턴스를 유도 리액턴스, 캐피시턴스에 의한 리액턴스를 용량 리액턴스라고 하고 두 리액턴스를 총칭하여 ｢리액턴스｣라고 함. ③ 기호는 (유도 리액턴스 , 용량 리액턴스 ), 단위는 옴[Ω]. XL＝[Ω] XC＝[Ω] 여기서, f：회로의 주파수, L：인덕턴스[H], C：캐피시턴스[F].</t>
  </si>
  <si>
    <t>10207</t>
  </si>
  <si>
    <t>리어카</t>
  </si>
  <si>
    <t>rear car, 後尾車</t>
  </si>
  <si>
    <t>① 자전거 뒤에 달아서 물건을 운반하는 바퀴가 둘 달린 작은 수레. ② 강관을 구부려 용접해서 만든 틀의 좌우에 바퀴를 달아 자전거의 새들(saddle) 뒤에 연결. ③ 한국에서는 대부분 사람이 직접 끌어 짐을 운반함. ④ 운반용 기계기구의 하나.</t>
  </si>
  <si>
    <t>10208</t>
  </si>
  <si>
    <t>리유스</t>
  </si>
  <si>
    <t>reuse</t>
  </si>
  <si>
    <t>세화82.2%</t>
  </si>
  <si>
    <t>10209</t>
  </si>
  <si>
    <t>가외부재</t>
  </si>
  <si>
    <t>false member, 加外部材</t>
  </si>
  <si>
    <t>게르버트러스(Gerber Truss ; 연속트러스에서 적당한 부재를 제거하여 만든 정정트러스)의 힌지 격점(절점)에 설치되는 대형 부재처럼 설치는 되지만, 그 부재에 내력이 작용하지 않도록 한 것.</t>
  </si>
  <si>
    <t>기문당40.8%</t>
  </si>
  <si>
    <t>1021</t>
  </si>
  <si>
    <t>리저널 사이언스</t>
  </si>
  <si>
    <t>(지질학, 지리학) 지역과학(地域科學)</t>
  </si>
  <si>
    <t>10210</t>
  </si>
  <si>
    <t>리조트</t>
  </si>
  <si>
    <t>resort</t>
  </si>
  <si>
    <t>휴양 및 휴식을 취하면서 각종 스포츠나 여가 활동을 즐기는 체류형 휴양시설</t>
  </si>
  <si>
    <t>10211</t>
  </si>
  <si>
    <t>리조트 호텔</t>
  </si>
  <si>
    <t>resort hotel</t>
  </si>
  <si>
    <t>레크리에이션을 위해 이용하는 고객을 대상으로 한 호텔. 목적에 따라 해안 호텔, 온천 호텔, 스포츠 호텔 등으로 나뉜다.</t>
  </si>
  <si>
    <t>세화23.0%</t>
  </si>
  <si>
    <t>10212</t>
  </si>
  <si>
    <t>리조트호텔</t>
  </si>
  <si>
    <t>호텔 종류의 하나. 피서·피한을 위주로 관광객이나 휴양객에게 많이 이용되는 호텔·휴양지·관광지의 넓은 대지에 광대한 시설을 갖추고, 내용이 다양하며, 규모도 다소잡다함. 스키이장이나 호반에 있는 작은 것은 클럽(club)의 모습을 띄기도 함. 위치별로 해변호텔·산장호텔·온천호텔·스키이호텔·스포츠호텔·클럽하우스(club house) 등이 있다.</t>
  </si>
  <si>
    <t>기문당67.7%</t>
  </si>
  <si>
    <t>10213</t>
  </si>
  <si>
    <t>리지</t>
  </si>
  <si>
    <t>ridge</t>
  </si>
  <si>
    <t>경사진 지붕의 용마루.</t>
  </si>
  <si>
    <t>10214</t>
  </si>
  <si>
    <t>리지다이즈드</t>
  </si>
  <si>
    <t>rigidized</t>
  </si>
  <si>
    <t>일반적으로 경량금속 시트를 롤링공정에 의해 엠보스 가공(embossed) 또는 기타의 텍스처로 만든 상태를 표현하는 말.</t>
  </si>
  <si>
    <t>10215</t>
  </si>
  <si>
    <t>리처드슨</t>
  </si>
  <si>
    <t>Richardson ; 1838～1886</t>
  </si>
  <si>
    <t>트리티니 교회, 유니티 교회, 마셜필드 빌딩 등 로마네스크풍 건축을 설계한 19세기 미국의 건축가</t>
  </si>
  <si>
    <t>기문당14.2%</t>
  </si>
  <si>
    <t>10216</t>
  </si>
  <si>
    <t>리처드슨수</t>
  </si>
  <si>
    <t>Richardson number</t>
  </si>
  <si>
    <t>온도차의 영향을 받는 유체의 운동에 관계하는 무차원수. 본질적으로는 프루드수와 같다. 단, 대표 길이로 나타내는 것이 곤란하므로 미분형으로 나타낸다.</t>
  </si>
  <si>
    <t>세화96.5%</t>
  </si>
  <si>
    <t>10217</t>
  </si>
  <si>
    <t>리카르디궁전</t>
  </si>
  <si>
    <t>Riccardi宮殿</t>
  </si>
  <si>
    <t>이탈리아 피렌체의 르네상스 양식 건축으로 1659년부터 리카르디 가문이 소유한 저택이었으며 중정이 있는 평면,깊은 코니스, 큰 석재의 러스티케이션 등이 특징임</t>
  </si>
  <si>
    <t>10219</t>
  </si>
  <si>
    <t>가외철근</t>
  </si>
  <si>
    <t>① 주철근‧띠철근‧배력철근‧조립용철근 이외의 철근으로써 예비적으로 쓰는 보조적 철근. ② 콘크리트의 건조수축, 온도변화, 기타 원인에 의하여 발생하는 인장응력에 대비하여 내력저항용 철근 이외에 추가적으로 더 배근하는 보조적 철근.</t>
  </si>
  <si>
    <t>홍건호</t>
  </si>
  <si>
    <t>기문당33.8%</t>
  </si>
  <si>
    <t>1022</t>
  </si>
  <si>
    <t>리크만</t>
  </si>
  <si>
    <t>⇨릭크만(＝).</t>
  </si>
  <si>
    <t>10221</t>
  </si>
  <si>
    <t>리클라이닝시트</t>
  </si>
  <si>
    <t>reclining seat</t>
  </si>
  <si>
    <t>의자 자체의 회전이 가능하며 또한, 의자 배면 경사각의 변경이 가능한 의자</t>
  </si>
  <si>
    <t>10222</t>
  </si>
  <si>
    <t>리타더</t>
  </si>
  <si>
    <t>retarder</t>
  </si>
  <si>
    <t>덮임 방지 전용의 시너(thinner). &gt; 응결지연제</t>
  </si>
  <si>
    <t>기문당66.7%</t>
  </si>
  <si>
    <t>10223</t>
  </si>
  <si>
    <t>리탬핑</t>
  </si>
  <si>
    <t>retamping</t>
  </si>
  <si>
    <t>콘크리트를 부어넣은 후 침강으로 인한 균열을 방지하기 위하여 콘크리트의 표면을 다지는 것.</t>
  </si>
  <si>
    <t>10224</t>
  </si>
  <si>
    <t>리터법</t>
  </si>
  <si>
    <t>Ritter’s method, Ritter－方法</t>
  </si>
  <si>
    <t>트러스 해석하는 방법의 하나로서 트러스를 가상으로 절단하여 절단된 부재의 축력을 계산하는 방법.</t>
  </si>
  <si>
    <t>기문당32.1%</t>
  </si>
  <si>
    <t>세화7.5%</t>
  </si>
  <si>
    <t>10225</t>
  </si>
  <si>
    <t>리터폰</t>
  </si>
  <si>
    <t>lithopone</t>
  </si>
  <si>
    <t>① 황산바륨과 황화아연의 혼합물. ② 하얀색 안료로서 피복력이 강함. ③ 고무공업‧에나멜공법 등에 쓰임.</t>
  </si>
  <si>
    <t>10226</t>
  </si>
  <si>
    <t>리턴</t>
  </si>
  <si>
    <t>return</t>
  </si>
  <si>
    <t>1. 돌아오다   2. 돌려주다, 반납하다, 돌려보내다   3. (감정 등이) 되살아나다</t>
  </si>
  <si>
    <t>기문당13.0%</t>
  </si>
  <si>
    <t>10227</t>
  </si>
  <si>
    <t>리턴 에어</t>
  </si>
  <si>
    <t>return air; spill air</t>
  </si>
  <si>
    <t>공조하고 있는 실내로부터 공기 조화기에 다시 돌아오는 공기.</t>
  </si>
  <si>
    <t>10228</t>
  </si>
  <si>
    <t>리턴벤드</t>
  </si>
  <si>
    <t>return bend</t>
  </si>
  <si>
    <t>180°로 변화하는 (바뀌는) 파이프에 사용하는 이음(fitting).</t>
  </si>
  <si>
    <t>10229</t>
  </si>
  <si>
    <t>가요성</t>
  </si>
  <si>
    <t>flexibility, flexibleness, 可撓性</t>
  </si>
  <si>
    <t>단위‧길이에 있어서의 재료가 굽혀지기 쉬운 성질.</t>
  </si>
  <si>
    <t>1023</t>
  </si>
  <si>
    <t>리퍼</t>
  </si>
  <si>
    <t>ripper</t>
  </si>
  <si>
    <t>① 슬레이트잇기 지붕에서 파손된 슬레이트를 제거할 때 쓰는 도구. ② 슬레이트 밑에 집어넣어서 슬레이트못(slating nail)에 걸어 이것을 절단함.</t>
  </si>
  <si>
    <t>10230</t>
  </si>
  <si>
    <t>리퍼맨</t>
  </si>
  <si>
    <t>repair man</t>
  </si>
  <si>
    <t>수리공‧수선공.</t>
  </si>
  <si>
    <t>10231</t>
  </si>
  <si>
    <t>리퍼숍</t>
  </si>
  <si>
    <t>repair shop</t>
  </si>
  <si>
    <t>수리공장‧수선공장.</t>
  </si>
  <si>
    <t>10232</t>
  </si>
  <si>
    <t>리퍼틀</t>
  </si>
  <si>
    <t>repair tool</t>
  </si>
  <si>
    <t>수리공구‧수선공구.</t>
  </si>
  <si>
    <t>10233</t>
  </si>
  <si>
    <t>리펙터리</t>
  </si>
  <si>
    <t>refectory</t>
  </si>
  <si>
    <t>(특히 종교 기관이나 영국 일부 학교·대학의) 식당</t>
  </si>
  <si>
    <t>10234</t>
  </si>
  <si>
    <t>리폼</t>
  </si>
  <si>
    <t>alteration； reform</t>
  </si>
  <si>
    <t>10235</t>
  </si>
  <si>
    <t>리프</t>
  </si>
  <si>
    <t>leaf</t>
  </si>
  <si>
    <t>① 정첩을 구성하는 2개의 주요한 금속편의 1개. ② 쌍여닫이 또는 미세기창이나 문의 1장의 창짝이나 문짝.</t>
  </si>
  <si>
    <t>10237</t>
  </si>
  <si>
    <t>리프트</t>
  </si>
  <si>
    <t>lift</t>
  </si>
  <si>
    <t>① 엘리베이터 등, 사람이나 물품을 오르내리는 기계 장치의 총칭. → 승강기. ② = 덤웨이터.</t>
  </si>
  <si>
    <t>세화77.2%</t>
  </si>
  <si>
    <t>10238</t>
  </si>
  <si>
    <t>리프트 이음</t>
  </si>
  <si>
    <t>lift fitting</t>
  </si>
  <si>
    <t>증기 난방에서 응축수의 환수 방식 가운데 진공식으로 사용되는 환수관 치올림을 위한 이음을 일컫는다. (= 리프트 피팅)</t>
  </si>
  <si>
    <t>세화92.5%</t>
  </si>
  <si>
    <t>10239</t>
  </si>
  <si>
    <t>가요성 이음</t>
  </si>
  <si>
    <t>flexible joint, 可撓性－</t>
  </si>
  <si>
    <t>배관의 변위, 신축, 진동 등을 흡수할 수 있는 이음부위 또는 이음방법. 팬과 덕트 사이에 설치되는 캔버스 이음도 가요성 이음의 일종이다. (=굽힘 이음, 플렉시블 신축 이음)</t>
  </si>
  <si>
    <t>기문당5.1%</t>
  </si>
  <si>
    <t>세화56.1%</t>
  </si>
  <si>
    <t>1024</t>
  </si>
  <si>
    <t>리프트 트랩</t>
  </si>
  <si>
    <t>lifting trap</t>
  </si>
  <si>
    <t>증기 트랩 가운데 고압 증기의 압력올 이용해서 응축수를 높은 곳에 올리는 장치. 빨아올림 트랩이라 일컫는다.</t>
  </si>
  <si>
    <t>세화93.7%</t>
  </si>
  <si>
    <t>10240</t>
  </si>
  <si>
    <t>리프트 피팅</t>
  </si>
  <si>
    <t>10241</t>
  </si>
  <si>
    <t>리프트①</t>
  </si>
  <si>
    <t>① 소형의 화물 전용 승강기(엘리베이터). ② 병원‧호텔‧공장 등에서 식사‧식료품‧잡화 등의 운반에 쓰임. ③ 바닥면적 1.0m² 이하, 높이 1.25m 이하의 소형에 승강속도는 20～40m/min의 저속이고 권상용 모터는 1～3.0 정도가 많음. ④ 엘리베이터에 비해 모든 것이 간단하고 시설비도 1/10 이하임. ⑤ 크기는 수동식(적재 110kg 이내, 3층 이하), 전동식(적재 110kg 이상, 3층 이상)이 있음.</t>
  </si>
  <si>
    <t>10242</t>
  </si>
  <si>
    <t>리프트②</t>
  </si>
  <si>
    <t>① 펌프에 있어서 양정(揚程)‧양력(揚力). ② 펌프의 양정에 가해지는 수직방향의 양수(揚水)된 전체 높이. ③ 영어의 ｢엘리베이터｣. ④ 공정으로 부어 넣은 콘크리트의 양.</t>
  </si>
  <si>
    <t>10243</t>
  </si>
  <si>
    <t>리프트밸브</t>
  </si>
  <si>
    <t>lift valve</t>
  </si>
  <si>
    <t>① 승강(昇降)에 따라 열렸다 닫혔다 하는 밸브의 총칭. ② 밸브체(体)를 승강시켜서 밸브시트의 개폐를 행하는 밸브. ③ 앵글밸브‧니들밸브‧글로브(구형)밸브 등.</t>
  </si>
  <si>
    <t>10244</t>
  </si>
  <si>
    <t>리프트업 공법</t>
  </si>
  <si>
    <t>lift up method</t>
  </si>
  <si>
    <t>구조체를 낮은 곳에서 조립하여 유압잭 혹은 크레인 등의 장치를 사용하여 설치 위치까지 상승시켜 연결하는 공법.</t>
  </si>
  <si>
    <t>김재요</t>
  </si>
  <si>
    <t>세화46.3%</t>
  </si>
  <si>
    <t>10245</t>
  </si>
  <si>
    <t>리프트형 체크밸브</t>
  </si>
  <si>
    <t>lift type check valve</t>
  </si>
  <si>
    <t>① 유체의 압력에 밸브 몸체가 밀어 올려져서 가이드부를 상하하는 것으로 배관의 수평부에만 사용됨. ② 스윙형(swing type) 체크밸브(⇦)와 함께 체크밸브 2형식.</t>
  </si>
  <si>
    <t>10246</t>
  </si>
  <si>
    <t>리플렉터 램프</t>
  </si>
  <si>
    <t>reflector lamp</t>
  </si>
  <si>
    <t>전구의 관구 뒷부분의 내면에 금속 반사재를 용착해서 뒤로 향하는 빛을 반사시켜 앞으로 향하게 한 구조의 전구. →빔 램프.</t>
  </si>
  <si>
    <t>세화94.3%</t>
  </si>
  <si>
    <t>10247</t>
  </si>
  <si>
    <t>리허빌리테이션 시설</t>
  </si>
  <si>
    <t>rehabilitation facilities</t>
  </si>
  <si>
    <t>이학 요법 이나 작업 요법 등에 의해 넓은 의미로는 직업적 . 사회적, 교육적 훈련도 포함해서 신체적 · 정신적 기능 회복을 도모하는 시설이나 부문. 이학 요법실. 작업 요법실, 기능 회복 훈련실. [계]</t>
  </si>
  <si>
    <t>세화93.0%</t>
  </si>
  <si>
    <t>10248</t>
  </si>
  <si>
    <t>릭크만</t>
  </si>
  <si>
    <t>Rickman ; 1776～1841</t>
  </si>
  <si>
    <t>① 영국의 건축기사. ② 정부가 주최하는 경쟁에서 교회를 설계한 것이 입선하여 건축기사로서 버킹엄 궁전에 거주. ③ 많은 고딕식 교회와 ｢센트 존즈 켈리지｣ 등을 건축. ④ 영국의 고딕 건축양식을 군주의 치세, 연대를 표준으로 분류한 사람. ⑤ 초영식(初英式；early English style；1189～1307), 문식식(文飾式；Decorated style ；1307～1377),수직식(垂直式；Perpendicular style；1377～1485), 튜더식(Tudor style；1485～1558) 등.</t>
  </si>
  <si>
    <t>기문당97.6%</t>
  </si>
  <si>
    <t>10249</t>
  </si>
  <si>
    <t>가요케이블</t>
  </si>
  <si>
    <t>flexible cable, 可撓－</t>
  </si>
  <si>
    <t>목조가옥의 전기배선상 은폐공사용의 배선재료(케이블).</t>
  </si>
  <si>
    <t>1025</t>
  </si>
  <si>
    <t>린넨실</t>
  </si>
  <si>
    <t>⇨리넨실(＝).</t>
  </si>
  <si>
    <t>10250</t>
  </si>
  <si>
    <t>릴랙세이션</t>
  </si>
  <si>
    <t>relaxation</t>
  </si>
  <si>
    <t>① 강재에 인장응력을 주어 그 변형을 일정하게 유지해서 장시간 방치할 경우에 응력이 감소하는 현상. ② PC강선, PC강재꼬임선, PC강봉 등을 소정의 하중으로 잡아당겨 일정 변형상태를 유지할 때, 시간의 경과에 따라서 하중이 저하하는 현상을 말한다. ③ =응력이완 ④ =응력완화</t>
  </si>
  <si>
    <t>고훈범</t>
  </si>
  <si>
    <t>기문당13.5%</t>
  </si>
  <si>
    <t>세화34.0%</t>
  </si>
  <si>
    <t>10251</t>
  </si>
  <si>
    <t>릴레이</t>
  </si>
  <si>
    <t>세화71.4%</t>
  </si>
  <si>
    <t>10252</t>
  </si>
  <si>
    <t>릴레이용접법</t>
  </si>
  <si>
    <t>relay welding process</t>
  </si>
  <si>
    <t>1대의 용접기에 2대 이상의 중력식 용접장치를 집중적으로 설치하여 한 개의 용접봉이 아크를 발생시켜서 용접이 끝나면 자동적으로 다음 용접봉의 아크가 연속적으로 발생할 수 있게 한 용접법.</t>
  </si>
  <si>
    <t>10253</t>
  </si>
  <si>
    <t>릴리프</t>
  </si>
  <si>
    <t>카메라나 조명을 통해 특정 피사체나 피사체의 특정 부위만 두드러지게 나타나도록 하는 기법. ⇨양각(＝).</t>
  </si>
  <si>
    <t>기문당12.1%</t>
  </si>
  <si>
    <t>10254</t>
  </si>
  <si>
    <t>릴리프 밸브</t>
  </si>
  <si>
    <t>배관계의 압력을 설정값 이하로 억제하기 위해 소량의 배출로 압력의 안정을 도모하는 밸브. →안전밸브.</t>
  </si>
  <si>
    <t>10255</t>
  </si>
  <si>
    <t>림드강</t>
  </si>
  <si>
    <t>rimmed steel, rimmed鋼</t>
  </si>
  <si>
    <t>탈산을 하지 않은 강괴를 압연하여 만든 강재. 표면이 아름답고 다량 사용이 가능하나 강괴 상부에 생기는 편석이 압연되는 약점이 있다.</t>
  </si>
  <si>
    <t>기문당24.3%</t>
  </si>
  <si>
    <t>10256</t>
  </si>
  <si>
    <t>림로크</t>
  </si>
  <si>
    <t>rim lock</t>
  </si>
  <si>
    <t>문 밖으로 거는 자물쇠: 문·대문 따위의 표면에 설치되는 상자형 자물쇠.</t>
  </si>
  <si>
    <t>기문당19.1%</t>
  </si>
  <si>
    <t>10257</t>
  </si>
  <si>
    <t>림자물쇠</t>
  </si>
  <si>
    <t>⇨림로크(＝).</t>
  </si>
  <si>
    <t>10258</t>
  </si>
  <si>
    <t>가용성시험</t>
  </si>
  <si>
    <t>solubility test, 可容性試驗</t>
  </si>
  <si>
    <t>아스팔트에 광물질 및 기타 불순물이 있는가를 알기 위해 실시하는 시험.</t>
  </si>
  <si>
    <t>1026</t>
  </si>
  <si>
    <t>립 커렌트</t>
  </si>
  <si>
    <t>rip current</t>
  </si>
  <si>
    <t>[해양]</t>
  </si>
  <si>
    <t>연안류에 의해 유도되어 발생하는 물의 흐름으로써 해안으로부터 근해를 향한 흐름.</t>
  </si>
  <si>
    <t>이한석</t>
  </si>
  <si>
    <t>세화18.9%</t>
  </si>
  <si>
    <t>10260</t>
  </si>
  <si>
    <t>링 거더</t>
  </si>
  <si>
    <t>ring girder</t>
  </si>
  <si>
    <t>원형으로 만든 보</t>
  </si>
  <si>
    <t>10261</t>
  </si>
  <si>
    <t>링①</t>
  </si>
  <si>
    <t>Der Ring</t>
  </si>
  <si>
    <t>① 1926년에 설립된 베를린에서 살고 있는 건축가들의 집단. ② 멤버 중에는 ｢바르트닝｣, ｢베렌스｣, ｢되케르(DӦcker)｣, ｢그로피우스｣, ｢헤링｣, ｢헤슬러(Haesler)｣, ｢힐베르자이머｣, ｢루크할트 형제｣, ｢마이｣, ｢멘델존｣, ｢미스 반데어 로에｣, ｢필치히｣, ｢샤로운｣, ｢타우트 형제｣ 등의 뛰어난 독일의 현대 건축가들이 있음.</t>
  </si>
  <si>
    <t>기문당99.5%</t>
  </si>
  <si>
    <t>10264</t>
  </si>
  <si>
    <t>링②</t>
  </si>
  <si>
    <t>ring</t>
  </si>
  <si>
    <t>① 반지. ② 고리 또는 고리모양의 물건.</t>
  </si>
  <si>
    <t>10265</t>
  </si>
  <si>
    <t>링겔만 농도</t>
  </si>
  <si>
    <t>Ringelmann (smoke) density</t>
  </si>
  <si>
    <t>시각적 으로 6단계로 나누어 표현한 매연 농도. 대기 오염의 판정 지표로서 사용한다.</t>
  </si>
  <si>
    <t>10266</t>
  </si>
  <si>
    <t>링너트</t>
  </si>
  <si>
    <t>ring nut, circular nut</t>
  </si>
  <si>
    <t>① 원형의 너트. ② 스패너를 가지고 돌릴 수 있도록 구멍 또는 홈이 파여 있거나 납작하게 깎여 있음. ③ ＝둥근너트.</t>
  </si>
  <si>
    <t>10267</t>
  </si>
  <si>
    <t>링도웰</t>
  </si>
  <si>
    <t>⇨링뒤벨(＝).</t>
  </si>
  <si>
    <t>10268</t>
  </si>
  <si>
    <t>링뒤벨</t>
  </si>
  <si>
    <t>ring Dubel&lt;獨&gt;, ring dowel, 輪形－</t>
  </si>
  <si>
    <t>① 2개의 목재 보 사이에 강관 토막을 끼워서 일체로 작용하게 하는 뒤벨. ② ＝링도웰. ③ 가락지형(輪形)을 한 뒤벨로서 폐쇄형(closed-ring dowel)과 분리형(split-ring dowel)으로 대별됨. ④ 안팎 2면의 압축면과 전단면을 가지고 있음. ⑤ 간단한 것은 강관을 절단하여 만들지만 특별한 것은 주철이나 강으로 제작.</t>
  </si>
  <si>
    <t>10269</t>
  </si>
  <si>
    <t>가용접</t>
  </si>
  <si>
    <t>tack weld, tack welding, 假鎔接</t>
  </si>
  <si>
    <t>① 본 용접을 하기 전에 부재의 위치와 간격을 바로 잡고 띄엄띄엄 우선 위치를 고정시키는 용접. ② ＝가접. ③ 조립목적으로만 쓰임.</t>
  </si>
  <si>
    <t>1027</t>
  </si>
  <si>
    <t>링버너</t>
  </si>
  <si>
    <t>ring burner</t>
  </si>
  <si>
    <t>불길이 나오는 곳이 둥근 고리 같이 배열된 버너.</t>
  </si>
  <si>
    <t>10270</t>
  </si>
  <si>
    <t>링볼트</t>
  </si>
  <si>
    <t>⇨아이볼트(＝).</t>
  </si>
  <si>
    <t>10271</t>
  </si>
  <si>
    <t>링스패너</t>
  </si>
  <si>
    <t>ring spanner</t>
  </si>
  <si>
    <t>① 안경형을 한 스패너. ② 자동차나 방직기계용으로 많이 사용.</t>
  </si>
  <si>
    <t>10272</t>
  </si>
  <si>
    <t>링컨센터</t>
  </si>
  <si>
    <t>Lincoln Center</t>
  </si>
  <si>
    <t>① 뉴욕 맨해튼(Manhattan)의 웨스트사이드에 건설된 연주예술의 종합공연센터. ② 필하모닉홀(Philharmonic Hall)‧뉴욕 국립극장‧상연예술 도서관‧비비안 보어먼트 극장‧줄리어드 음악학교의 새 교사 등 장려한 근대 건축들이 광장을 메우고 있음.</t>
  </si>
  <si>
    <t>10273</t>
  </si>
  <si>
    <t>링크</t>
  </si>
  <si>
    <t>link</t>
  </si>
  <si>
    <t>다른 두 지점 또는 지역을을 물리적, 경제적, 인문사회적으로 연결하여 관계성을 갖도록 한것</t>
  </si>
  <si>
    <t>기문당9.8%</t>
  </si>
  <si>
    <t>10274</t>
  </si>
  <si>
    <t>링크장치</t>
  </si>
  <si>
    <t>link裝置</t>
  </si>
  <si>
    <t>연동장치(몇 개의 막대를 핀으로 연결하여 일정한 운동을 시키는 장치).</t>
  </si>
  <si>
    <t>기문당84.6%</t>
  </si>
  <si>
    <t>10275</t>
  </si>
  <si>
    <t>링클링 조건</t>
  </si>
  <si>
    <t>wrinkling condition</t>
  </si>
  <si>
    <t>막에 주름이 생기는 조건.</t>
  </si>
  <si>
    <t>세화77.8%</t>
  </si>
  <si>
    <t>10277</t>
  </si>
  <si>
    <t>마 여물</t>
  </si>
  <si>
    <t>hemp fiber for plastering</t>
  </si>
  <si>
    <t>10278</t>
  </si>
  <si>
    <t>마감</t>
  </si>
  <si>
    <t>finish, closing, conclusion, finishing, 磨勘</t>
  </si>
  <si>
    <t>하던일을 마물러서 끝냄. 또는 그런 때. 정해진 기한의 끝일정한 공정 처리 후의 재질 및 표면의 상태최종작업으로 표면을 덮거나, 표면 가공하는 작업</t>
  </si>
  <si>
    <t>기문당20.4%</t>
  </si>
  <si>
    <t>10279</t>
  </si>
  <si>
    <t>가우디</t>
  </si>
  <si>
    <t>Antoni Gaudi 1852～1926</t>
  </si>
  <si>
    <t>① 스페인 카탈루냐 출신의 근대 건축가. ② 20세기 초 아르누보 계열의 독특한 스페인 근대 건축 제시. ③ 바르셀로나 건축학교에서 공부. 거부 구엘의 후원으로 다수의 건물 설계 ④중세건축‧이슬람계의 영향을 받은 스페인의 토착 건축의 석공기술‧색타일기법을 적용하고, 곡선‧곡면을 자유로이 구사함. ⑤ 대표작으로는 '사그라다 파밀리아 교회당'‧'바르셀로나 구엘 저택'‧'카사 밀라'‧'카사 바트요'‧'구엘 성당'‧'구엘 공원' 등이 있다.</t>
  </si>
  <si>
    <t>기문당24.4%</t>
  </si>
  <si>
    <t>1028</t>
  </si>
  <si>
    <t>마감공사</t>
  </si>
  <si>
    <t>finish work, 磨勘工事</t>
  </si>
  <si>
    <t>건축물의 내부와 외부를 치장하는 공사.</t>
  </si>
  <si>
    <t>기문당12.0%</t>
  </si>
  <si>
    <t>10280</t>
  </si>
  <si>
    <t>마감재</t>
  </si>
  <si>
    <t>finishing material, 磨勘材</t>
  </si>
  <si>
    <t>건축내장에 사용될 수 있게 완전히 가공된 문, 층계 등의 목제품.</t>
  </si>
  <si>
    <t>기문당16.7%</t>
  </si>
  <si>
    <t>10281</t>
  </si>
  <si>
    <t>마감재료</t>
  </si>
  <si>
    <t>磨勘材料</t>
  </si>
  <si>
    <t>건축물의 내부와 외부의 각각에 대해서 각 부분의 모든재료⇨내장재료.</t>
  </si>
  <si>
    <t>기문당10.9%</t>
  </si>
  <si>
    <t>10282</t>
  </si>
  <si>
    <t>마감표</t>
  </si>
  <si>
    <t>finish schedule, finishing list, 磨勘表</t>
  </si>
  <si>
    <t>건축물의 내부와 외부의 각각에 대해서 각 부분의 모든마감 재료를 일람표로 정리한 것.</t>
  </si>
  <si>
    <t>10283</t>
  </si>
  <si>
    <t>마강판</t>
  </si>
  <si>
    <t>麻鋼板</t>
  </si>
  <si>
    <t>보통 압연판을 평활히 마무리한 것.</t>
  </si>
  <si>
    <t>10284</t>
  </si>
  <si>
    <t>마개 용접</t>
  </si>
  <si>
    <t>10285</t>
  </si>
  <si>
    <t>마개벽돌</t>
  </si>
  <si>
    <t>nogging</t>
  </si>
  <si>
    <t>사이기둥 사이의 공간을 벽돌로 채우는 것.</t>
  </si>
  <si>
    <t>10286</t>
  </si>
  <si>
    <t>마구리</t>
  </si>
  <si>
    <t>end header, end pieces, header, caps on both ends</t>
  </si>
  <si>
    <t>① 물건이나 목재의 양쪽 끝머리의 면. ② 벽돌‧돌‧블록 등의 면 중 가장 작은 면(머리부분)이나 목재의 나뭇결에 직각으로 자른 끝면. ③ 벽돌의 마구리 면작은 10cm×6cm.</t>
  </si>
  <si>
    <t>세화17.2%</t>
  </si>
  <si>
    <t>10288</t>
  </si>
  <si>
    <t>가우스</t>
  </si>
  <si>
    <t>gauss</t>
  </si>
  <si>
    <t>자기장의 세기를 나타내는 자속(자기력선속) 밀도의 cgs 단위(G). 1G=10-4T(테슬라).</t>
  </si>
  <si>
    <t>세화71.7%</t>
  </si>
  <si>
    <t>1029</t>
  </si>
  <si>
    <t>마구리 타일</t>
  </si>
  <si>
    <t>butt end tile</t>
  </si>
  <si>
    <t>벽돌의 마구리와 같은 크기(57x90mm)의 타일.→두 장 붙임 타일.[재]</t>
  </si>
  <si>
    <t>세화87.2%</t>
  </si>
  <si>
    <t>10290</t>
  </si>
  <si>
    <t>마구리(면)</t>
  </si>
  <si>
    <t>① 물건이나 목재의 양쪽 끝머리의 면과 목재의 길이를 동강낸 자리. ② 벽돌‧돌 등의 면 중 가장 작은 면.</t>
  </si>
  <si>
    <t>10291</t>
  </si>
  <si>
    <t>마구리갈</t>
  </si>
  <si>
    <t>⇨마구리갈램(＝).</t>
  </si>
  <si>
    <t>10292</t>
  </si>
  <si>
    <t>마구리갈램</t>
  </si>
  <si>
    <t>check, star shake</t>
  </si>
  <si>
    <t>① 목재의 마구리면이 건조하면서 갈라진 곳(틈서리). ② 방사갈램과 두리갈램이 있음. ③ ＝마구리갈.</t>
  </si>
  <si>
    <t>10293</t>
  </si>
  <si>
    <t>마구리대</t>
  </si>
  <si>
    <t>①마구리를 자를 때 쓰이는 (규준)자의 하나. ② 벚나무‧측백나무‧참나무‧전나무 등으로 만듦. ③ 직각마구리대‧연귀마구리대‧사개연귀대‧사마구리대 등이 있음. ④ 목공구의 하나.</t>
  </si>
  <si>
    <t>10294</t>
  </si>
  <si>
    <t>마구리돌</t>
  </si>
  <si>
    <t>돌벽체 틀받이 면에 마구리쌓기한 돌.</t>
  </si>
  <si>
    <t>10295</t>
  </si>
  <si>
    <t>마구리면 균열</t>
  </si>
  <si>
    <t>end check</t>
  </si>
  <si>
    <t>10297</t>
  </si>
  <si>
    <t>마구리물림</t>
  </si>
  <si>
    <t>end matched</t>
  </si>
  <si>
    <t>① EM(약기호). ② 널의 마구리쪽에서 제혀와 홈을 내어서 서로 물리게 한 것.</t>
  </si>
  <si>
    <t>10298</t>
  </si>
  <si>
    <t>마구리물림널마루</t>
  </si>
  <si>
    <t>end matched flooring</t>
  </si>
  <si>
    <t>마구리널의 마구리에 제혀와 홈을 내어서 물려 깐 마루.</t>
  </si>
  <si>
    <t>10299</t>
  </si>
  <si>
    <t>AI</t>
  </si>
  <si>
    <t>Artificial Intelligence (인공지능) 인간의 지능이 가지는 학습, 추리, 적응, 논증 따위의 기능을 갖춘 컴퓨터 시스템</t>
  </si>
  <si>
    <t>103</t>
  </si>
  <si>
    <t>마구리세워쌓기</t>
  </si>
  <si>
    <t>rowlock course</t>
  </si>
  <si>
    <t>벽돌의 마구리를 수직으로 세워 내보이게 쌓는 것.</t>
  </si>
  <si>
    <t>10300</t>
  </si>
  <si>
    <t>마구리세워쌓기벽돌</t>
  </si>
  <si>
    <t>brick on edge</t>
  </si>
  <si>
    <t>벽돌 옆면을 위 아래로 세워 쌓은 벽돌.</t>
  </si>
  <si>
    <t>10301</t>
  </si>
  <si>
    <t>마구리쌓기</t>
  </si>
  <si>
    <t>header bond, heading bond</t>
  </si>
  <si>
    <t>벽돌 쌓기에서 벽표면에서 볼 때 벽돌의 마구리면이 보이게 쌓는 방법.</t>
  </si>
  <si>
    <t>기문당29.4%</t>
  </si>
  <si>
    <t>10302</t>
  </si>
  <si>
    <t>마구리쌓기켜</t>
  </si>
  <si>
    <t>heading course</t>
  </si>
  <si>
    <t>벽돌벽의 여러 켜 중 연속하여 마구리쌓기를 한 켜.</t>
  </si>
  <si>
    <t>10303</t>
  </si>
  <si>
    <t>마구리판</t>
  </si>
  <si>
    <t>wood cutting device</t>
  </si>
  <si>
    <t>나무토막 등의 마구리를 직각이 되도록 깎는 틀.</t>
  </si>
  <si>
    <t>10304</t>
  </si>
  <si>
    <t>마구리평블록</t>
  </si>
  <si>
    <t>sideblock</t>
  </si>
  <si>
    <t>①모서리가 평평하게 되어 블록벽의 모서리에 쌓는 특수 블록. ② 한마구리블록과 양마구리블록이 있음.</t>
  </si>
  <si>
    <t>10305</t>
  </si>
  <si>
    <t>마그네사이트</t>
  </si>
  <si>
    <t>magnesite</t>
  </si>
  <si>
    <t>① 탄산마그네슘이 주성분인 광물. ② 능고토광(菱苦土鑛)‧활석편암(滑石片岩)‧사문암(蛇紋岩) 등의 마그네슘 암석 중에 맥(脈) 모양으로 포함되어 있음. ③ 가소(煆燒)하여 마그네시아를 만들며, 특수시멘트(마그네시아시멘트)‧내화재료‧마그네슘염 등의 제조에 사용.</t>
  </si>
  <si>
    <t>10306</t>
  </si>
  <si>
    <t>마그네슘석회</t>
  </si>
  <si>
    <t>⇨마그네시아석회(＝).</t>
  </si>
  <si>
    <t>10307</t>
  </si>
  <si>
    <t>마그네시아</t>
  </si>
  <si>
    <t>magnesia</t>
  </si>
  <si>
    <t>①고토(苦土)‧마그네사이트‧수산화(水酸化) 마그네시아를 구어 만든 백색가루. ② 저온으로 분해된 것은 활성(活性)이 있으며 물과 작용하여 고결(固結)함. 이것을 경소(輕燒) 마그네시아‧경소고토 또는 가성(苛性) 마그네시아(caustic magnesia)라 하고 마그네시아 시멘트‧양품‧제지‧마그네슘 원료에 쓰임. ③ 고온으로 가열한 것은 활성이 없고 강소(剛燒‧硬燒‧重燒) 마그네시아, 또는 마그네시아 클링커라 하며 중요한 염기성 내화재료로 쓰임.</t>
  </si>
  <si>
    <t>10308</t>
  </si>
  <si>
    <t>가우스 분포</t>
  </si>
  <si>
    <t>Gaussian distribution</t>
  </si>
  <si>
    <t>세화2.7%</t>
  </si>
  <si>
    <t>1031</t>
  </si>
  <si>
    <t>마그네시아벽돌</t>
  </si>
  <si>
    <t>magnesia brick</t>
  </si>
  <si>
    <t>① 마그네시아 클링커를 주성분으로 한, 염기성 내화벽돌의 하나. ② 질이 치밀하며 내화도(耐火度)가 높고 염기성 슬래그 등에 대한 저항이 크므로 제철이나 제강용 평로(平爐) 또는 석회질소로(石灰窒素爐) 등의 노재(爐材)로써 사용. ③ KS L 3310 참조.</t>
  </si>
  <si>
    <t>10310</t>
  </si>
  <si>
    <t>마그네시아석회</t>
  </si>
  <si>
    <t>magnesia lime, MgO石灰</t>
  </si>
  <si>
    <t>① 마그네시아를 주성분으로 한 석회. ② ＝마그네슘 석회(magnesium lime)＝돌로마이트 석회(dolomite lime)＝고토석회(苦土石灰). ③ 석회암 중 마그네시아를 함유하는 백운암을 구어 가수(加水)하여 분말화한 것. ④ 점성이 있으며 비중은 2.35～2.45 정도, 강도는 칼슘석회보다 높으나 수축균열이 심함. ⑤미장재(도벽재；회반죽)로서 해초풀이 없어도 사용이 가능. ⑥ 1포대는 20～30kg, 1l의 중량은 60kg.</t>
  </si>
  <si>
    <t>10311</t>
  </si>
  <si>
    <t>마그네시아석회벽</t>
  </si>
  <si>
    <t>회반죽벽 대신 마그네시아를 사용하여 벽 또는 천장에 발라 회반죽과 같은 벽을 만드는 것.</t>
  </si>
  <si>
    <t>10312</t>
  </si>
  <si>
    <t>마그네시아시멘트</t>
  </si>
  <si>
    <t>magnesiacement</t>
  </si>
  <si>
    <t>① 마그네시아를 주원료로, 탄산마그네슘(MgCO2)을 800～900℃로 가소(煆燒)하여 만든 백‧담황색의 고급 시멘트. ② ＝옥시클로라이트시멘트(oxychlorite cement)＝소렐 시멘트(⇦). ③ 1853년 소렐(Sorel)에 의해 발명. ④ 단시간에 응결‧경화 후에는 견고하고 반투명의 광택이 나고 아름다운 것이 특징. ⑤ 미장바름재료, 특히 외장용으로 외벽에 칠하거나 뿜거나 하여 씀. ⑥ 착색이 용이하고 경화가 빠르며 코르크가루‧톱밥 등을 가하여 쓰면 경량이며 탄성이 있게 되나 물에 약하고 습기가 차며 고온에 못 견디며 철재를 녹슬게 하는 결점이 있음. ⑦ 물만으로 경화하지 않으므로 간수를 씀.</t>
  </si>
  <si>
    <t>10313</t>
  </si>
  <si>
    <t>마그네틱스탠드</t>
  </si>
  <si>
    <t>magnetic stand</t>
  </si>
  <si>
    <t>① 다이얼 게이지(dial gauge)를 고정하는데 쓰이는 기구. ② 자석이 붙어 있는 받침대가 철제에 붙게 됨.</t>
  </si>
  <si>
    <t>10314</t>
  </si>
  <si>
    <t>마그네틱캐치</t>
  </si>
  <si>
    <t>magnetic catch, magnet catch</t>
  </si>
  <si>
    <t>자석을 쓴 캐치.</t>
  </si>
  <si>
    <t>10315</t>
  </si>
  <si>
    <t>마그넷 스위치</t>
  </si>
  <si>
    <t>magnet switch</t>
  </si>
  <si>
    <t>10317</t>
  </si>
  <si>
    <t>마그넷 스쿨</t>
  </si>
  <si>
    <t>magnet school</t>
  </si>
  <si>
    <t>다른 지역 학생들을 유치하기 위해 일부 교과목에 대해 특수반을 운영하는 대도시 학교</t>
  </si>
  <si>
    <t>세화22.5%</t>
  </si>
  <si>
    <t>10318</t>
  </si>
  <si>
    <t>마그넷주행형 일렉트로용접장치</t>
  </si>
  <si>
    <t>magnet driven type electro slag welder</t>
  </si>
  <si>
    <t>① 일렉트로 슬래그 용접장치의 일종으로 섭동 모터와 피용접물에 부착하기 위한 두 개의 전자석이 있으며, 자석으로 흡착하면서 수직방향의 용접을 할 수 있는 기구의 장치. ② 두꺼운 판 20～60mm 정도의 강판용접에 적합하며 조선공사‧교량공사현장 등의 대형장치를 사용할 수 없는 맞대기용접이나 필렛용접에 적합.</t>
  </si>
  <si>
    <t>10319</t>
  </si>
  <si>
    <t>가우스 잡음</t>
  </si>
  <si>
    <t>Gaussian noise</t>
  </si>
  <si>
    <t>정상 불규칙음의 일종. 순시값이 가우스 분포(정규 분포)를 나타내는 소리. →불규칙 잡음, 백색 잡음.</t>
  </si>
  <si>
    <t>세화93.2%</t>
  </si>
  <si>
    <t>1032</t>
  </si>
  <si>
    <t>마노미터</t>
  </si>
  <si>
    <t>manometer</t>
  </si>
  <si>
    <t>유체의 압력차를 측정하는 계기로서, 압력에 의해 밀려 올라간 액체 기둥의 높이를 측정하고 물이나 수은의 액면 높이를 이용해서 표시함.</t>
  </si>
  <si>
    <t>세화44.6%</t>
  </si>
  <si>
    <t>10321</t>
  </si>
  <si>
    <t>마놀방수제</t>
  </si>
  <si>
    <t>manol water proof, -防水劑</t>
  </si>
  <si>
    <t>합성수지와 알루미늄 성분의 방수제.</t>
  </si>
  <si>
    <t>10322</t>
  </si>
  <si>
    <t>마늘모</t>
  </si>
  <si>
    <t>a trigonal shape</t>
  </si>
  <si>
    <t>마늘쪽처럼 세모진 모양.</t>
  </si>
  <si>
    <t>기문당43.8%</t>
  </si>
  <si>
    <t>10323</t>
  </si>
  <si>
    <t>마늘모홈[줄]</t>
  </si>
  <si>
    <t>기둥 등에 마늘모형의 세로줄을 넣은 것.</t>
  </si>
  <si>
    <t>10324</t>
  </si>
  <si>
    <t>마니에리즘</t>
  </si>
  <si>
    <t>manierism</t>
  </si>
  <si>
    <t>세련미의 예술적 이상을 이르는 말. 이 용어는 우선 16세기 후반 이탈리아와 프랑스에서 주로 발전한 미술학파에 적용되었다. 효과의 추구, 형식의 왜곡, 자연적인 것보다 스타일을 우선시하는 것은 1980년대, 1990년대 많은 영화의 특징이다. 이 시기에 바로 마니에리즘을 영화에 확장하자는 제안이 나왔다. 장르 영화 및 할리우드 영화에 다수 적용되었다.</t>
  </si>
  <si>
    <t>기문당7.4%</t>
  </si>
  <si>
    <t>세화1.0%</t>
  </si>
  <si>
    <t>10326</t>
  </si>
  <si>
    <t>마니엘공법</t>
  </si>
  <si>
    <t>magniel method, -工法</t>
  </si>
  <si>
    <t>① 샌드위치 플레이트라고 하는 장방형의 강판의 패인 홈에 2개의 강선을 설치하고 강선사이에 1개의 쐐기형 치구를 끼워서 정착시키는 포스트텐션공법. ② 프리스트레스트 콘크리트용 정착 공법의 일종.</t>
  </si>
  <si>
    <t>기문당33.9%</t>
  </si>
  <si>
    <t>10328</t>
  </si>
  <si>
    <t>마닐라 여물</t>
  </si>
  <si>
    <t>hemp fiber, abaca</t>
  </si>
  <si>
    <t>10330</t>
  </si>
  <si>
    <t>마닐라로프</t>
  </si>
  <si>
    <t>manila rope</t>
  </si>
  <si>
    <t>마닐라삼 줄로 꼬아 만든 밧줄.</t>
  </si>
  <si>
    <t>10331</t>
  </si>
  <si>
    <t>마당</t>
  </si>
  <si>
    <t>(미)yard, (영)garden</t>
  </si>
  <si>
    <t>1. 집의 앞이나 뒤에 평평하게 닦아 놓은 땅. 2. 어떤 일이 이루어지고 있는 곳. [의존명사] 3. 어떤 일이 이루어지는 판이나 상황.</t>
  </si>
  <si>
    <t>10333</t>
  </si>
  <si>
    <t>마디</t>
  </si>
  <si>
    <t>knot, node, joint node</t>
  </si>
  <si>
    <t>세화22.7%</t>
  </si>
  <si>
    <t>10334</t>
  </si>
  <si>
    <t>마디막이</t>
  </si>
  <si>
    <t>killing, knotting</t>
  </si>
  <si>
    <t>목재에 칠을 할 때 옹이로부터 수지가 스며나오는 것을 방지하는 것. 랙 니스를 칠하는 것, 또 전열기 · 인두로 옹이를 태우는 것, 옹이 부분에 골드 사이즈로 주석박을 붙이는 것 등 모두를 옹이땜이라 한다. 목재 도장의 전처리로서 주로 침엽수재의 옹이둘레 및 수지가 나올 염려가 있는 부분에 미리 셸락 니스를 칠하는 것.</t>
  </si>
  <si>
    <t>세화23.7%</t>
  </si>
  <si>
    <t>10335</t>
  </si>
  <si>
    <t>마력</t>
  </si>
  <si>
    <t>horse power, 馬力</t>
  </si>
  <si>
    <t>말 1마리가 75kg의 물체를 1초 동안에 1m만큼 옮기는데 드는 힘.</t>
  </si>
  <si>
    <t>10336</t>
  </si>
  <si>
    <t>마력시</t>
  </si>
  <si>
    <t>horse power hour, 馬力時</t>
  </si>
  <si>
    <t>1마력의 공률로써 1시간에 행해지는 일의 양.</t>
  </si>
  <si>
    <t>10337</t>
  </si>
  <si>
    <t>마련</t>
  </si>
  <si>
    <t>preparation, 磨鍊</t>
  </si>
  <si>
    <t>목재, 석재 등과 같이 부착하기 전이나, 정해진 치수로 마감하기 전에 그 크기로 미리 가공하는 것.</t>
  </si>
  <si>
    <t>기문당14.5%</t>
  </si>
  <si>
    <t>10338</t>
  </si>
  <si>
    <t>마로니에</t>
  </si>
  <si>
    <t>common horse-chestnut</t>
  </si>
  <si>
    <t>쌍떡잎식물 이판화군 무환자나무목 무환자나무과의 낙엽교목.</t>
  </si>
  <si>
    <t>세화7.9%</t>
  </si>
  <si>
    <t>10339</t>
  </si>
  <si>
    <t>가우징</t>
  </si>
  <si>
    <t>gouging</t>
  </si>
  <si>
    <t>용접부의 홈파기. 다층 용접 시 먼저 용접한 부위의 결함 제거나 주철의 균열 보수를 하기 위하여 좁은 홈을 파내는 것</t>
  </si>
  <si>
    <t>김태수</t>
  </si>
  <si>
    <t>세화24.2%</t>
  </si>
  <si>
    <t>1034</t>
  </si>
  <si>
    <t>마로프</t>
  </si>
  <si>
    <t>마로프(hemp rope)강인한 마섬유로 만든 로프</t>
  </si>
  <si>
    <t>기문당8.3%</t>
  </si>
  <si>
    <t>10340</t>
  </si>
  <si>
    <t>마루 기둥</t>
  </si>
  <si>
    <t>floor pillar</t>
  </si>
  <si>
    <t>마루의 정측면에 세우는 기둥.</t>
  </si>
  <si>
    <t>김영민</t>
  </si>
  <si>
    <t>10342</t>
  </si>
  <si>
    <t>마루 기와</t>
  </si>
  <si>
    <t>ridge (roof) tile</t>
  </si>
  <si>
    <t>마루쌓기용 기와</t>
  </si>
  <si>
    <t>세화34.8%</t>
  </si>
  <si>
    <t>10343</t>
  </si>
  <si>
    <t>마루 도리</t>
  </si>
  <si>
    <t>지붕의 가장 높은 곳인 능선 부위에 도리 방향으로 놓이는 부재. 마룻대 또는 종도리 라고도 한다.</t>
  </si>
  <si>
    <t>세화20.4%</t>
  </si>
  <si>
    <t>10346</t>
  </si>
  <si>
    <t>마루 동바리</t>
  </si>
  <si>
    <t>목조건축물에서 마루를 받치는 짧고 작은 기둥. 동바리돌 위에 놓아 장귀틀과 동귀틀을 받친다.</t>
  </si>
  <si>
    <t>10347</t>
  </si>
  <si>
    <t>마루 앞귀틀</t>
  </si>
  <si>
    <t>마루의 강성을 확보하기 위하여 마루 앞쪽 테두리를 따라 설치하는 틀 부재.</t>
  </si>
  <si>
    <t>세화26.1%</t>
  </si>
  <si>
    <t>10348</t>
  </si>
  <si>
    <t>가운데뜰</t>
  </si>
  <si>
    <t>court-yard, 中庭</t>
  </si>
  <si>
    <t>주거 건물에 의해 부분적으로 둘러싸인 옥외 공간. 파티오 혹은 안뜰이라고도 한다.</t>
  </si>
  <si>
    <t>1035</t>
  </si>
  <si>
    <t>마루 중인방</t>
  </si>
  <si>
    <t>마루틀을 구성하는 부재 중 마루의 앞 부분에서 기둥과 기둥 사이에 건너지르는 수평부재.</t>
  </si>
  <si>
    <t>세화33.3%</t>
  </si>
  <si>
    <t>10350</t>
  </si>
  <si>
    <t>마루 천판</t>
  </si>
  <si>
    <t>strip flooring</t>
  </si>
  <si>
    <t>길이 방향의 양측면을 턱솔 쪽매로 한 소폭의 판</t>
  </si>
  <si>
    <t>세화42.6%</t>
  </si>
  <si>
    <t>10352</t>
  </si>
  <si>
    <t>마루①</t>
  </si>
  <si>
    <t>floor, wooden floor, 抹樓</t>
  </si>
  <si>
    <t>집 내부의 공간 중에서 바닥을 지면에서 띄우고 널빤지를 깔아 놓은 곳. 일반적으로 산 따위의 꼭대기를 일컫으며, 주택 지붕에서 가장 높은 곳인 등성이를 이루는 지붕을 일컫기도 한다.</t>
  </si>
  <si>
    <t>기문당20.8%</t>
  </si>
  <si>
    <t>10353</t>
  </si>
  <si>
    <t>마루②</t>
  </si>
  <si>
    <t>ridge, 大棟</t>
  </si>
  <si>
    <t>① ⇨지붕마루. ② ⇨용마루. ③ 지붕이나 산에 길게 등성이를 이룬 곳.</t>
  </si>
  <si>
    <t>10354</t>
  </si>
  <si>
    <t>마루널</t>
  </si>
  <si>
    <t>지붕 마루 장식의 하나. 용마루 끝에 붙이는 장식 후판. 귀면을 붙일 때가 많고 기와나 금속판도 쓰인다.→귀와.[재, 역]</t>
  </si>
  <si>
    <t>10355</t>
  </si>
  <si>
    <t>마루높이</t>
  </si>
  <si>
    <t>height from ground to the floor, 棟高</t>
  </si>
  <si>
    <t>지반면에서 건축물의 지붕마루 위까지의 높이.</t>
  </si>
  <si>
    <t>기문당26.7%</t>
  </si>
  <si>
    <t>10356</t>
  </si>
  <si>
    <t>마루동자기둥</t>
  </si>
  <si>
    <t>抹樓童子柱</t>
  </si>
  <si>
    <t>목조 건축에서 들보[樑] 위에 세우는 짧은 부재(部材)로, 건물의 내부나 외부의 판상(板床)을 설치할 때 사용하는 것과 대들보[大樑] 위에 세우는 것의 2가지가 있는데, 풍우에 노출되는 경우가 거의 없어, 방부(防腐)에 유의할 필요도 없다. .</t>
  </si>
  <si>
    <t>10357</t>
  </si>
  <si>
    <t>마루방</t>
  </si>
  <si>
    <t>wooden floor room, 抹樓房</t>
  </si>
  <si>
    <t>구들을 놓지 아니하고 마루처럼 널을 깔아서 꾸민 방.</t>
  </si>
  <si>
    <t>기문당19.8%</t>
  </si>
  <si>
    <t>10358</t>
  </si>
  <si>
    <t>마루방습층</t>
  </si>
  <si>
    <t>마루밑 적당한 위치의 벽돌층에 수평으로방습층을 두는데 지면에 접한 벽돌 벽체에 지중 습기의 상승을 막기 위한 것이다.</t>
  </si>
  <si>
    <t>기문당20.0%</t>
  </si>
  <si>
    <t>10359</t>
  </si>
  <si>
    <t>가운데층</t>
  </si>
  <si>
    <t>the second floor, 中層</t>
  </si>
  <si>
    <t>건물의 두 번째 층. 유럽 일부에서는 세 번째 층을 칭하기도 한다.</t>
  </si>
  <si>
    <t>기문당18.9%</t>
  </si>
  <si>
    <t>1036</t>
  </si>
  <si>
    <t>마루싸기</t>
  </si>
  <si>
    <t>(1) 기와를 포개 높게 만들어진 마루. (2) 금속판 이음에서 얇은 판 등으로 만들어진 마루를 싸는 것.[재, 각]</t>
  </si>
  <si>
    <t>세화100.0%</t>
  </si>
  <si>
    <t>10360</t>
  </si>
  <si>
    <t>마루쌓기</t>
  </si>
  <si>
    <t>기와 지붕의 마루 부분에 있어서 미관상의 목적으로 내림새 기와, 그 밖의 장식용 각종 기와를 결합시켜 높이 쌓아올리는 것.[재, 각]</t>
  </si>
  <si>
    <t>10361</t>
  </si>
  <si>
    <t>마루적심</t>
  </si>
  <si>
    <t>宗積心</t>
  </si>
  <si>
    <t>종도리에 교차되어 깍지 낀 동연 사이의 동연에 올려 놓아서 양쪽 동연이 고정이 되도록 올린 적심을 말한다.</t>
  </si>
  <si>
    <t>기문당13.6%</t>
  </si>
  <si>
    <t>10363</t>
  </si>
  <si>
    <t>마루적심목</t>
  </si>
  <si>
    <t>宗積心木</t>
  </si>
  <si>
    <t>마룻대 위에 눌러 박은 나무</t>
  </si>
  <si>
    <t>10364</t>
  </si>
  <si>
    <t>마루중방</t>
  </si>
  <si>
    <t>廳枋</t>
  </si>
  <si>
    <t>마룻널을 끼우는 중방</t>
  </si>
  <si>
    <t>10365</t>
  </si>
  <si>
    <t>마루창방</t>
  </si>
  <si>
    <t>宗昌枋</t>
  </si>
  <si>
    <t>소로로 마룻도리나 종도리를 잡는 경우에  창방으로 대공을 잡아 주는에 이때에 사용하는 뜬창방을 말함.</t>
  </si>
  <si>
    <t>10367</t>
  </si>
  <si>
    <t>마루청</t>
  </si>
  <si>
    <t>抹樓廳</t>
  </si>
  <si>
    <t>기문당6.4%</t>
  </si>
  <si>
    <t>10368</t>
  </si>
  <si>
    <t>가울타리</t>
  </si>
  <si>
    <t>temporary enclosure</t>
  </si>
  <si>
    <t>공사중에 공사장 주위를 막기 위해 설치한 울타리.</t>
  </si>
  <si>
    <t>1037</t>
  </si>
  <si>
    <t>마루틀</t>
  </si>
  <si>
    <t>floor framing</t>
  </si>
  <si>
    <t>마루의 틀을 구성하는 주요 구조부재로서, 마룻널을 이 틀에 깔아 마루를 만든다. 마루틀의 주요 구성 부재로는 동귀틀, 장귀틀, 멍에, 장선 등이 있다.</t>
  </si>
  <si>
    <t>기문당20.2%</t>
  </si>
  <si>
    <t>10370</t>
  </si>
  <si>
    <t>마루판</t>
  </si>
  <si>
    <t>floor board, flooring, 廳板</t>
  </si>
  <si>
    <t>마루에 까는 판</t>
  </si>
  <si>
    <t>10371</t>
  </si>
  <si>
    <t>마루판류</t>
  </si>
  <si>
    <t>flooring</t>
  </si>
  <si>
    <t>목질부가 굳고 무늬가 아름다운 참나무‧미송‧나왕‧아피톤 등을 공장 가공하여 판재(board)를 만들어 공장 생산할 수 있음.</t>
  </si>
  <si>
    <t>10372</t>
  </si>
  <si>
    <t>마룻귀틀</t>
  </si>
  <si>
    <t>floor frame, 抹樓耳機</t>
  </si>
  <si>
    <t>마루틀을 구성하는 구조부재 중에서 테두리와 내부에 1차로 구성되는 부재. 동귀틀과 장귀틀이 있다.</t>
  </si>
  <si>
    <t>10374</t>
  </si>
  <si>
    <t>마룻널</t>
  </si>
  <si>
    <t>floor board flooring, 抹樓板</t>
  </si>
  <si>
    <t>마루틀에 깔아 대는 널. 마루에 가해지는 하중을 1차적으로 받으며, 이 하중은 장선이나 귀틀로 전달된다.</t>
  </si>
  <si>
    <t>기문당33.3%</t>
  </si>
  <si>
    <t>10375</t>
  </si>
  <si>
    <t>마룻널쪽매</t>
  </si>
  <si>
    <t>jointing of board</t>
  </si>
  <si>
    <t>마룻널을 이어 붙여 마루의 표면을 구성하기 위해 마룻널의 옆 면에 길다랗게 만든 홈. 제혀쪽매‧딴혀쪽매‧틈막이대쪽매‧반턱쪽매 등이 쓰인다.</t>
  </si>
  <si>
    <t>기문당46.8%</t>
  </si>
  <si>
    <t>10376</t>
  </si>
  <si>
    <t>마룻대</t>
  </si>
  <si>
    <t>ridge piece ; ridge board, 棟木 ; 龍棟 ; 大棟木</t>
  </si>
  <si>
    <t>지붕의 가장 높은 곳인 능선 부위에 도리 방향으로 놓이는 부재. 종도리 라고도 한다.</t>
  </si>
  <si>
    <t>세화32.1%</t>
  </si>
  <si>
    <t>10377</t>
  </si>
  <si>
    <t>마룻대 원통 기와</t>
  </si>
  <si>
    <t>10378</t>
  </si>
  <si>
    <t>마룻대공</t>
  </si>
  <si>
    <t>king post, 棟臺工</t>
  </si>
  <si>
    <t>종도리 또는 마룻대를 받치기 위해 대량 또는 마룻보 위에 세운 짧은 기둥.</t>
  </si>
  <si>
    <t>10379</t>
  </si>
  <si>
    <t>가원</t>
  </si>
  <si>
    <t>street garden, 街園</t>
  </si>
  <si>
    <t>도시 내 도로 옆에 조성한 녹지 혹은 정원을 통칭해 부르는 말. 가원의 기능으로는 시선 유도, 교통 분리, 광장 등이 있다.</t>
  </si>
  <si>
    <t>기문당20.3%</t>
  </si>
  <si>
    <t>세화30.4%</t>
  </si>
  <si>
    <t>1038</t>
  </si>
  <si>
    <t>마룻도리</t>
  </si>
  <si>
    <t>지붕의 제일 높은 곳인 지붕 능선에 놓이는 도리로 종도리 라고도 한다.</t>
  </si>
  <si>
    <t>10380</t>
  </si>
  <si>
    <t>마룻도리받침장여</t>
  </si>
  <si>
    <t>宗道里－長舌</t>
  </si>
  <si>
    <t>마룻도리(또는 종도리) 바로 아래에 겹쳐 대는 부재로서, 마룻도리의 휨강성을 보강하는 역할을 한다. 마룻도리와 수평으로 미끄러짐이 생기지 않도록 볼트나 장부로 이으면 휨강성이 단순히 겹치는 경우보다 훨씬 커진다.</t>
  </si>
  <si>
    <t>기문당11.0%</t>
  </si>
  <si>
    <t>10381</t>
  </si>
  <si>
    <t>마룻돌</t>
  </si>
  <si>
    <t>cut stone, rubble, 切石</t>
  </si>
  <si>
    <t>채석장에서 채석하여 소요치수 대로 잘라내서 마름질한 석재.</t>
  </si>
  <si>
    <t>기문당97.0%</t>
  </si>
  <si>
    <t>10382</t>
  </si>
  <si>
    <t>마룻바닥</t>
  </si>
  <si>
    <t>抹樓面</t>
  </si>
  <si>
    <t>마루의 바닥.</t>
  </si>
  <si>
    <t>10383</t>
  </si>
  <si>
    <t>마룻보</t>
  </si>
  <si>
    <t>宗梁</t>
  </si>
  <si>
    <t>전통목구조 5량가 구조에서 중도리를 받치는 보로서 종보(또는 종량)이라고도 한다. 마룻보 양 끝 아래쪽에 동자기둥이 놓여서 아래로는 대량으로 하중을 전달한다. 2층 건물에는 2층 마룻바닥의 틀을 구성하는 수평부재로서 층보라고도 한다.</t>
  </si>
  <si>
    <t>기문당19.2%</t>
  </si>
  <si>
    <t>10384</t>
  </si>
  <si>
    <t>마룻장</t>
  </si>
  <si>
    <t>마룻장기와의 약칭으로서, 용마루에 까는 기와로 밑에 까는 암마루장과 맨 위에 덮는 숫마루장이 있고 용마루 끝에 마감하는 용머리기와 등이 있음.</t>
  </si>
  <si>
    <t>기문당8.9%</t>
  </si>
  <si>
    <t>세화24.1%</t>
  </si>
  <si>
    <t>10385</t>
  </si>
  <si>
    <t>마룻장 쌓기</t>
  </si>
  <si>
    <t>기와 지붕의 마루에 마룻장을 막힌 줄눈이 되도록 쌓아올리는 것.[재, 각]</t>
  </si>
  <si>
    <t>10386</t>
  </si>
  <si>
    <t>마룻장기와</t>
  </si>
  <si>
    <t>용마루에 까는 기와로 아래에 암마루장을 깔고 맨 위에 숫마루장을 덮어서 완성함</t>
  </si>
  <si>
    <t>기문당28.8%</t>
  </si>
  <si>
    <t>10387</t>
  </si>
  <si>
    <t>마르스울토르신전</t>
  </si>
  <si>
    <t>Mars Ultor temple, -神殿</t>
  </si>
  <si>
    <t>① 로마의 ｢아우구스투스 포럼｣에 있는 신전. ② 아우구스투스가 시저의 복수 성취를 기원하여 B.C.42년에 건립한 것으로, 복수의 신을 주신으로 함. ③ 주두는 코린트식 오더의 일종을 사용.</t>
  </si>
  <si>
    <t>10388</t>
  </si>
  <si>
    <t>마르코프 모델</t>
  </si>
  <si>
    <t>Markov model</t>
  </si>
  <si>
    <t>장차의 상태 추이 방법이 현재의 상태에 의존해서, 과거의 이력에 의하지 않는 성질을 갖는 확률 과정의 모델.</t>
  </si>
  <si>
    <t>10389</t>
  </si>
  <si>
    <t>마른나무</t>
  </si>
  <si>
    <t>dried wood, 乾木, 乾燥材</t>
  </si>
  <si>
    <t>① 건조한 목재. ② 함수율 13～18%가 표준. ③ ⇨건목(＝).</t>
  </si>
  <si>
    <t>10390</t>
  </si>
  <si>
    <t>마름</t>
  </si>
  <si>
    <t>이엉 작업을 위해 짚을 엮어 둥글게 말아놓은 것</t>
  </si>
  <si>
    <t>기문당38.1%</t>
  </si>
  <si>
    <t>10393</t>
  </si>
  <si>
    <t>마름개질</t>
  </si>
  <si>
    <t>⇨마름질(＝).</t>
  </si>
  <si>
    <t>10394</t>
  </si>
  <si>
    <t>마름돌</t>
  </si>
  <si>
    <t>ashlar, cut stone rubble, 切石</t>
  </si>
  <si>
    <t>채석장에서 대강의 비슷한 모습과 크기로 떠낸 돌</t>
  </si>
  <si>
    <t>기문당20.9%</t>
  </si>
  <si>
    <t>10395</t>
  </si>
  <si>
    <t>마름돌면</t>
  </si>
  <si>
    <t>혹두기</t>
  </si>
  <si>
    <t>기문당37.5%</t>
  </si>
  <si>
    <t>10396</t>
  </si>
  <si>
    <t>마름돌바른층쌓기</t>
  </si>
  <si>
    <t>거칠게 다듬은 돌을 사용하여 쌓는 것으로 돌과 돌이 만나는 둘레는 정다듬이나 잔다듬하여 직선으로 가지런하게 만듬</t>
  </si>
  <si>
    <t>기문당27.8%</t>
  </si>
  <si>
    <t>10397</t>
  </si>
  <si>
    <t>마름돌쌓기</t>
  </si>
  <si>
    <t>ashlar stone work, ashlar masonry, ashlaring, ashlering, 切石積</t>
  </si>
  <si>
    <t>① 돌면이나 맞댐면을 일정한 모양으로 가공하여 줄눈바르게 쌓는 것. ② ⇨다듬돌쌓기(＝). ③ ＝네모돌쌓기(角石積). ④ 마름돌로 벽을 마감하는 것. ⑤ 마름돌에 의한 조적공사. ⑥ ⇨거친돌쌓기.</t>
  </si>
  <si>
    <t>10398</t>
  </si>
  <si>
    <t>마름모</t>
  </si>
  <si>
    <t>rhombus, 菱形</t>
  </si>
  <si>
    <t>네 변의 길이가 같고, 두 쌍의 마주 보는 변이 서로 평행하며, 두 대각선이 중점에서 서로 수직으로 만나는 사각형.</t>
  </si>
  <si>
    <t>기문당28.1%</t>
  </si>
  <si>
    <t>10399</t>
  </si>
  <si>
    <t>Ai 분포</t>
  </si>
  <si>
    <t>Ai distribution</t>
  </si>
  <si>
    <t>지진력의 수직방향 분포를 결정하기 위한 계수</t>
  </si>
  <si>
    <t>강수민</t>
  </si>
  <si>
    <t>세화10.7%</t>
  </si>
  <si>
    <t>104</t>
  </si>
  <si>
    <t>가위형 트러스</t>
  </si>
  <si>
    <t>① 건축에 있어서 지붕 뼈대에 사용되는 틀의 한 형태. ② 용어는 가위 모양과 유사한데서 옴</t>
  </si>
  <si>
    <t>기문당2.0%</t>
  </si>
  <si>
    <t>1040</t>
  </si>
  <si>
    <t>마름모 교창</t>
  </si>
  <si>
    <t>마름모꼴 형태나 장식의 창살을 사용한 교창.</t>
  </si>
  <si>
    <t>세화37.2%</t>
  </si>
  <si>
    <t>10401</t>
  </si>
  <si>
    <t>마름모깔기</t>
  </si>
  <si>
    <t>diagonal paving</t>
  </si>
  <si>
    <t>판석(板石)이나 기와를 깔 때 정방형의 것을 건물의 변과 45도 각도로 까는 것.</t>
  </si>
  <si>
    <t>10402</t>
  </si>
  <si>
    <t>마름모꼴 이음</t>
  </si>
  <si>
    <t>diagonal roofing ; French method of roofing ; hexagonal method of roofing</t>
  </si>
  <si>
    <t>슬레이트, 석면슬레이트, 함석판 등으로 지붕을 이을 때, 처마 끝에 3각판 또는 테두리판을 쓰고 그 위에 마름모형으로 이어 올라가는 방법.</t>
  </si>
  <si>
    <t>세화17.5%</t>
  </si>
  <si>
    <t>10403</t>
  </si>
  <si>
    <t>마름모무늬</t>
  </si>
  <si>
    <t>diaper ; diamond shape, 菱形紋</t>
  </si>
  <si>
    <t>마름모가 이어져 있는 무늬. 고구려 때의 와당(瓦當)에 많이 나타난다.</t>
  </si>
  <si>
    <t>기문당10.3%</t>
  </si>
  <si>
    <t>10404</t>
  </si>
  <si>
    <t>마름모무늬깔기</t>
  </si>
  <si>
    <t>⇨다이아몬드무늬깔기(＝).</t>
  </si>
  <si>
    <t>10405</t>
  </si>
  <si>
    <t>마름모잇기</t>
  </si>
  <si>
    <t>french method roofing ; hexagonal method roofing</t>
  </si>
  <si>
    <t>마름모꼴의 정방형 지붕을 잇기 재료를 사용하여 지붕의 경사 방향으로 잇는 공법.</t>
  </si>
  <si>
    <t>기문당18.4%</t>
  </si>
  <si>
    <t>10407</t>
  </si>
  <si>
    <t>마름벽돌</t>
  </si>
  <si>
    <t>ashlar brick, rock-faced brick</t>
  </si>
  <si>
    <t>표면을 쪼아내서 돌같이 보이게 한 벽돌.</t>
  </si>
  <si>
    <t>10408</t>
  </si>
  <si>
    <t>마름쇠</t>
  </si>
  <si>
    <t>菱鐵</t>
  </si>
  <si>
    <t>끝이 송곳처럼 뾰족한 네 개의 발을 가진 쇠못. 도둑이나 적을 막기 위하여 흩어 두었다. ≒능철(菱鐵)ㆍ여철(藜鐵)ㆍ질려철ㆍ철릉(鐵菱)ㆍ철질려.</t>
  </si>
  <si>
    <t>기문당4.6%</t>
  </si>
  <si>
    <t>10409</t>
  </si>
  <si>
    <t>가융 합금</t>
  </si>
  <si>
    <t>fusible alloy</t>
  </si>
  <si>
    <t>주석의 녹는점(약 232 °C)보다 낮은 녹는점을 갖는 합금의 총칭. 땜납, 퓨즈, 스프링클러의 융봉 등에 사용한다.</t>
  </si>
  <si>
    <t>세화92.4%</t>
  </si>
  <si>
    <t>1041</t>
  </si>
  <si>
    <t>마름자</t>
  </si>
  <si>
    <t>measure</t>
  </si>
  <si>
    <t>마름질 하기 위해 현장에서 각목 등을 이용해 제작한 자</t>
  </si>
  <si>
    <t>백소훈</t>
  </si>
  <si>
    <t>10410</t>
  </si>
  <si>
    <t>마름재목</t>
  </si>
  <si>
    <t>-材木</t>
  </si>
  <si>
    <t>일정한 치수로 말아놓은 재목.</t>
  </si>
  <si>
    <t>10411</t>
  </si>
  <si>
    <t>마름질</t>
  </si>
  <si>
    <t>conversion of timber</t>
  </si>
  <si>
    <t>목재의 최종 형상을 매끄럽게 만들기 위하여 먹줄을 넣고 잘라내거나 대패질 하는 것.</t>
  </si>
  <si>
    <t>기문당12.7%</t>
  </si>
  <si>
    <t>10412</t>
  </si>
  <si>
    <t>마리너</t>
  </si>
  <si>
    <t>marina</t>
  </si>
  <si>
    <t>스포츠 또는 레크리에이션용의 요트, 모터 보트 등의 선박을 위한 항구로, 항로, 정박지, 방파제, 계류 시설, 선양(船揚) 시설, 육상 보관 시설 등의 시설을 갖추고 있다</t>
  </si>
  <si>
    <t>세화21.1%</t>
  </si>
  <si>
    <t>10413</t>
  </si>
  <si>
    <t>마린블루</t>
  </si>
  <si>
    <t>marine blue</t>
  </si>
  <si>
    <t>① 녹색 기미의 진한 청색(deep greenish blue). ② 녹색 쪽으로 기울어진 남색.</t>
  </si>
  <si>
    <t>기문당56.4%</t>
  </si>
  <si>
    <t>10414</t>
  </si>
  <si>
    <t>마모</t>
  </si>
  <si>
    <t>abrasion, 磨耗</t>
  </si>
  <si>
    <t>① KS F 2508 참조. ② 마찰되는 부분이 닳아서 작아지거나 없어지는 현상.</t>
  </si>
  <si>
    <t>세화21.6%</t>
  </si>
  <si>
    <t>10415</t>
  </si>
  <si>
    <t>마모 시험기</t>
  </si>
  <si>
    <t>abrasion tester</t>
  </si>
  <si>
    <t>바닥 재료, 포장 도로, 도장 피막 등의 내마모성을 시험하는 기계. 미끄럼 마모 시험기, 구름 마모 시험기, 충돌 마모 시험기 등이 있다.[재]</t>
  </si>
  <si>
    <t>10416</t>
  </si>
  <si>
    <t>마모저항</t>
  </si>
  <si>
    <t>abrasion resistance, 磨耗抵抗</t>
  </si>
  <si>
    <t>① 표면이 마멸되는 것에 대한 저항능력 또는 다른 물체와 접촉시 원래의 표면외관을 유지하는 것. ② KS F 2508 참조. ③ 골재의 마모 감량(減量)의 한도는 40% 정도이고, 마모시험(abrasion test)은 ｢Los Angeles Abrasion Testing Machine｣에 의한다. 이밖에 ｢Deval Testing Machine｣도 있음.</t>
  </si>
  <si>
    <t>기문당98.5%</t>
  </si>
  <si>
    <t>10417</t>
  </si>
  <si>
    <t>마모층</t>
  </si>
  <si>
    <t>wearing course, 磨耗層</t>
  </si>
  <si>
    <t>직접 교통의 하중‧충격 및 마멸작용에 저항하는 포장의 표층.</t>
  </si>
  <si>
    <t>10418</t>
  </si>
  <si>
    <t>가이</t>
  </si>
  <si>
    <t>guy</t>
  </si>
  <si>
    <t>버팀줄, 가이 로프, 기둥, 데릭, 두발 크레인 콘크리트 타워 등 직립한 대상물이 넘어지지 않도록 그것의 머리부 또는 중간부에서 다른 고정물로 당겨서 잇는 로프류.</t>
  </si>
  <si>
    <t>세화4.4%</t>
  </si>
  <si>
    <t>1042</t>
  </si>
  <si>
    <t>마무르다</t>
  </si>
  <si>
    <t>1. 물건의 가장자리를 꾸며서 일을 끝맺다. 2. 일의 뒤끝을 맺다.</t>
  </si>
  <si>
    <t>기문당63.2%</t>
  </si>
  <si>
    <t>10420</t>
  </si>
  <si>
    <t>마무리</t>
  </si>
  <si>
    <t>finish, finishing, 磨勘</t>
  </si>
  <si>
    <t>① 건축물의 표면 부분이나, 이를 마무리하기 위한 재료, 공법, 구법 등의 총칭. ② 설비 관계를 제외한 구조 강도를 부담하지 않는 부분의 총칭.</t>
  </si>
  <si>
    <t>기문당21.2%</t>
  </si>
  <si>
    <t>10421</t>
  </si>
  <si>
    <t>마무리 바름</t>
  </si>
  <si>
    <t>finish coating</t>
  </si>
  <si>
    <t>정벌 바름을 일컫는다. 평활하게 하거나, 각종 거친 면에 마무리하는 등 의장 효과에 중점을 둘 경우 이 말을 쓴다.[재]</t>
  </si>
  <si>
    <t>10423</t>
  </si>
  <si>
    <t>마무리 바름재</t>
  </si>
  <si>
    <t>wall coating</t>
  </si>
  <si>
    <t>뿜칠, 롤러 바름, 흙손 바름 등에 의해 벽이나 천장의 미장과 보호를 목적으로 하여 사용하는 기성 배합의 재료.→복층 마무리 바름재.[재]</t>
  </si>
  <si>
    <t>10424</t>
  </si>
  <si>
    <t>마무리 숫돌</t>
  </si>
  <si>
    <t>finishing whetstone</t>
  </si>
  <si>
    <t>칼을 갈 때 마무리 단계에서 사용하는 치밀하며 단단한 점판암의 숫돌. 표면을 평평하게 하기 위해 숫돌판과 병용하므로 맞춤 숫돌이라고도 한다.[재]</t>
  </si>
  <si>
    <t>10425</t>
  </si>
  <si>
    <t>마무리 치수</t>
  </si>
  <si>
    <t>finished size</t>
  </si>
  <si>
    <t>모든 가공이나 조립이 완료한 상태에서의 치수.</t>
  </si>
  <si>
    <t>10426</t>
  </si>
  <si>
    <t>마무리갈기</t>
  </si>
  <si>
    <t>finish grind</t>
  </si>
  <si>
    <t>① 석재표면을 천연산 또는 세밀한 인조 숫돌로 가는 것. ② ＝정벌갈기.</t>
  </si>
  <si>
    <t>10428</t>
  </si>
  <si>
    <t>마무리대패</t>
  </si>
  <si>
    <t>smoothing plane</t>
  </si>
  <si>
    <t>① 목재면을 곱고 미끈하게 밀어 깎는 대패. ② 치장으로 미는 대패. ③ ＝고운대패(⇦)＝끝손질대패(⇦)＝다듬질대패(⇦).</t>
  </si>
  <si>
    <t>10429</t>
  </si>
  <si>
    <t>가이데릭</t>
  </si>
  <si>
    <t>guy derrick</t>
  </si>
  <si>
    <t>① 벌이줄(支線；guy)로 지지한 데릭. ② ＝로프 가이데릭＝가이데릭 크레인. ③ 철골공사의 세우기용 주요 기계설비(기중기)의 하나. ④ 가장 많이 쓰이는 기중기로서 능력이 크고 중량물의 장내 운반에도 쓰이며, 철골 세우기뿐만 아니라 공사 전체 운영에도 유효하게 쓰임. ⑤ 주요구조 부분은 mast, boom, bull wheel이고 붐의 행동범위는 360°임. ⑥ 7.5t 데릭의 1일 세우기 능력은 철골재 15～20t이고, 기계설비에 15일, 이설 해체에 각 7일 정도 요함.</t>
  </si>
  <si>
    <t>세화13.1%</t>
  </si>
  <si>
    <t>1043</t>
  </si>
  <si>
    <t>마무리재</t>
  </si>
  <si>
    <t>finishing material</t>
  </si>
  <si>
    <t>일의 끝을 맺는데 쓰는 재료의 총칭.</t>
  </si>
  <si>
    <t>10430</t>
  </si>
  <si>
    <t>마무리치수</t>
  </si>
  <si>
    <t>finishing size</t>
  </si>
  <si>
    <t>①제재목을 치수에 맞추어 깎고 다듬어 대패질로 마무리한 치수. ② 설계도면에 지시된 치수는 창문틀에 있어서는 제재치수, 창문짝에 있어서는 마무리치수로 함. ③ ＝마감치수.</t>
  </si>
  <si>
    <t>10431</t>
  </si>
  <si>
    <t>마무리표</t>
  </si>
  <si>
    <t>finish schedule, finishing list</t>
  </si>
  <si>
    <t>건축물의 내부와 외부의 각각에 대해서 각 부분의 모든 마감 재료를 일람표로 정리한 것.</t>
  </si>
  <si>
    <t>기문당15.4%</t>
  </si>
  <si>
    <t>10432</t>
  </si>
  <si>
    <t>마분여물</t>
  </si>
  <si>
    <t>horse manure fiber, 馬糞苆</t>
  </si>
  <si>
    <t>재사벽 바를 때 흙에 섞는 균열 방지용 짚 여물</t>
  </si>
  <si>
    <t>기문당27.5%</t>
  </si>
  <si>
    <t>10433</t>
  </si>
  <si>
    <t>마분지</t>
  </si>
  <si>
    <t>mill board, card board, 馬糞紙</t>
  </si>
  <si>
    <t>두꺼운 종이의 일종</t>
  </si>
  <si>
    <t>기문당12.5%</t>
  </si>
  <si>
    <t>10434</t>
  </si>
  <si>
    <t>마블</t>
  </si>
  <si>
    <t>marble</t>
  </si>
  <si>
    <t>1. 대리석   2. (아이들이 가지고 노는) 구슬   3. 구슬치기</t>
  </si>
  <si>
    <t>기문당16.9%</t>
  </si>
  <si>
    <t>10435</t>
  </si>
  <si>
    <t>마블링</t>
  </si>
  <si>
    <t>marbling</t>
  </si>
  <si>
    <t>대리석 무늬 장식 / 물감이 물 위에 떴을 때 종이로 빨아올리는 미술 기법의 하나로서, 그 무늬가 대리석 무늬와 비슷하다 하여 붙인 이름</t>
  </si>
  <si>
    <t>10436</t>
  </si>
  <si>
    <t>마샤시험기를 사용한 역청혼합물의 소성흐름에 대한 저항력시험방법</t>
  </si>
  <si>
    <t>KS F 2337 참조.</t>
  </si>
  <si>
    <t>10437</t>
  </si>
  <si>
    <t>마술거울</t>
  </si>
  <si>
    <t>magic mirror</t>
  </si>
  <si>
    <t>① 거울의 일종② 양면 연마판유리의 한 면에 거울을 가공하여 밝은 편에서 보면 보통거울이 되고 반대편 어두운 곳에서 보면 보통 투명유리와 같이 보이는 것.</t>
  </si>
  <si>
    <t>기문당92.6%</t>
  </si>
  <si>
    <t>10438</t>
  </si>
  <si>
    <t>마스킹</t>
  </si>
  <si>
    <t>masking</t>
  </si>
  <si>
    <t>노출 된 영역에만 영향을 줄 수있는 장식 처리를 적용하기 전에 점착 스텐실, 테이프 또는 기타 매체로 콘크리트 표면의 선택 영역을 덮는 것이다.</t>
  </si>
  <si>
    <t>남정수</t>
  </si>
  <si>
    <t>기문당17.0%</t>
  </si>
  <si>
    <t>세화19.9%</t>
  </si>
  <si>
    <t>10439</t>
  </si>
  <si>
    <t>가이데릭크레인</t>
  </si>
  <si>
    <t>guy derrick crane</t>
  </si>
  <si>
    <t>① 로프 고정 데릭과 같은 것으로 수 개의 여분의 줄이 있는 크레인. ② 주로 철골의 운반, 조립용으로 쓰임.</t>
  </si>
  <si>
    <t>1044</t>
  </si>
  <si>
    <t>마스킹 테이프</t>
  </si>
  <si>
    <t>masking tape</t>
  </si>
  <si>
    <t>도장이나 실링 공사에 있어서 피착재의 오염을 막고, 마무리하는 선을 아름답게 보이기 위해 주변에 붙이는 점착 테이프.[재]</t>
  </si>
  <si>
    <t>10440</t>
  </si>
  <si>
    <t>마스킹현상</t>
  </si>
  <si>
    <t>masking effect, -現象</t>
  </si>
  <si>
    <t>① 1Hz당의 음압레벨에 관한 최소 가청한계의 상승 데시벨수(數)를 마스킹이라 하며, 각 주파수에 따라 다름. ② 순음과 순음을 마스크 할 경우, 마스크하는 순음의 주파수보다 높은 주파수 범위에서 마스킹이 커진다. 또 백색(白色) 잡음이 순음을 마스크할 경우, 마스킹은 어느 주파수에 해도 거의 같음. ③ ⇨마스킹.</t>
  </si>
  <si>
    <t>10442</t>
  </si>
  <si>
    <t>마스타바</t>
  </si>
  <si>
    <t>mastaba</t>
  </si>
  <si>
    <t>고대 이집트 초기 상류층의 무덤으로 흙벽돌을 지상에 쌓아 만든 계단형 모양임</t>
  </si>
  <si>
    <t>기문당15.0%</t>
  </si>
  <si>
    <t>10443</t>
  </si>
  <si>
    <t>마스타파</t>
  </si>
  <si>
    <t>벤치를 의미하는 아랍어로 고 이집트에서 유행했던 사각형 기초 위에 만든 조적식 무덤</t>
  </si>
  <si>
    <t>10444</t>
  </si>
  <si>
    <t>마스터 키</t>
  </si>
  <si>
    <t>master key</t>
  </si>
  <si>
    <t>자물쇠에는 어느 일정한 열쇠가 전속하고, 이 이외의 열쇠로는 열 수 없게 되어 있으나 자물쇠의 사용과 방의 관리를 편리하게 하기 위해 하나의 특별한 열쇠로 전체의 자물쇠를 열 수 있도록 하는 경우가 있다. 이 만능 열쇠를 마스터 키라 한다. 사무실, 호텔, 공동 주택 등에 갖추어진다. 마스터 키로서는 실린더 자물쇠가 기능적으로 가장 적합하다</t>
  </si>
  <si>
    <t>세화16.2%</t>
  </si>
  <si>
    <t>10445</t>
  </si>
  <si>
    <t>마스터 플랜</t>
  </si>
  <si>
    <t>master plan</t>
  </si>
  <si>
    <t>① ⇨기본계획(＝). ② 어떤 프로젝트의 실시에 있어, 그 프로젝트의 목적 또는 목표에 따라서 그 개요를 분명히 한 계획. ③ 마스터플랜에 의거하여 상세한 계획 및 실시설계가 이루어짐.</t>
  </si>
  <si>
    <t>세화22.3%</t>
  </si>
  <si>
    <t>10446</t>
  </si>
  <si>
    <t>마스터몰드</t>
  </si>
  <si>
    <t>master mold</t>
  </si>
  <si>
    <t>① 어떤 공사에서 최대 개수의 PC부재를 만드는 데 쓰이는 거푸집. ② 이 거푸집은 반드시 동일 형상의 PC부재만을 만드는 것이 아니고, 미리 준비된 부속 거푸집을 씀으로써 여러 가지 형상의 것도 만듦.</t>
  </si>
  <si>
    <t>10447</t>
  </si>
  <si>
    <t>마스터키</t>
  </si>
  <si>
    <t>기문당23.0%</t>
  </si>
  <si>
    <t>10448</t>
  </si>
  <si>
    <t>마스터파일</t>
  </si>
  <si>
    <t>master file</t>
  </si>
  <si>
    <t>① 네트워크(⇦)의 용어. ② 이 파일은 초기계획공정표의 정보를 보관하고 있는데, 이 계획공정표의 정보는 follow-up기능에 의하여 갱신되어 신계획공정표의 정보가 된다. 시스템은 이 계획공정표의 정보에 따라 일정계산 및 자원 평활화의 처리를 행함.</t>
  </si>
  <si>
    <t>10449</t>
  </si>
  <si>
    <t>가이드 베인</t>
  </si>
  <si>
    <t>guide vane. 안내날개.덕트의 직경부분 통로에 동일형의 날개(곡률을 가진 날개)를 부착하여 직각부분의 속도 변화에 의한난류의 발생을 방지하고, 유체의저항손실을 작게 하는 목적으로 쓰인다.흐름의변형부분에서 박리 등으로 인해서 큰 소용돌이가 생기지 않도록 유로 안에 삽입되는 안내 날개로, 덕트 안이나펌프및송풍기등의 본체 속에 삽입되는 부속품이다.</t>
  </si>
  <si>
    <t>세화0.7%</t>
  </si>
  <si>
    <t>1045</t>
  </si>
  <si>
    <t>마스터플랜</t>
  </si>
  <si>
    <t>1.기본이 되는 계획. 또는 그런 설계. ‘기본 설계’, ‘종합 계획’으로 순화</t>
  </si>
  <si>
    <t>기문당14.6%</t>
  </si>
  <si>
    <t>10450</t>
  </si>
  <si>
    <t>마스틱</t>
  </si>
  <si>
    <t>mastic</t>
  </si>
  <si>
    <t>역청 물질 또는 같은 수지에 충전재를 더해서 반죽한 점착성 물질의 총칭. 코킹, 바닥 마무리, 벽마무리, 방수층 등으로 사용한다.[재]</t>
  </si>
  <si>
    <t>10451</t>
  </si>
  <si>
    <t>마스틱스</t>
  </si>
  <si>
    <t>mastics</t>
  </si>
  <si>
    <t>① 연단 또는 산화납과 아마유의 혼합물. ② 방수를 위한 틈새 등을 막는데 쓰임. ③ 역청물질(아스팔트‧콜타르‧피치)에 석면석유‧돌가루‧광유 또는 모래 등 적당한 것을 혼합한 점질물(粘質物)의 총칭. ④ ⇨매스틱.</t>
  </si>
  <si>
    <t>10452</t>
  </si>
  <si>
    <t>마이너 스트럭쳐</t>
  </si>
  <si>
    <t>전체 구조에 대하여 여기에 복합하거나 또는 부착 제거가 가능한 부분 구조 시스템을 말한다. 전체의 가구계(架構系) 중에 무관계하게 두어진 부분 가구(架構)도 이에 포함된다.</t>
  </si>
  <si>
    <t>10454</t>
  </si>
  <si>
    <t>마이스터 (감각) 곡선</t>
  </si>
  <si>
    <t>Meisters sensation curves; Meister curve</t>
  </si>
  <si>
    <t>인체가 진동을 감지하는 정도를 진동수(주파수)와 가속도(또는 진폭, 속도) 영역에서 표시한 곡선.  가속도가 같더라도 특정 진동수 대역은 인체가 더 민감하게 감지한다.</t>
  </si>
  <si>
    <t>세화23.1%</t>
  </si>
  <si>
    <t>10455</t>
  </si>
  <si>
    <t>마이카</t>
  </si>
  <si>
    <t>mica</t>
  </si>
  <si>
    <t>①얇게 갈라지는 광물의 일종. ② 돌비늘‧운모.</t>
  </si>
  <si>
    <t>10456</t>
  </si>
  <si>
    <t>마이크로균열</t>
  </si>
  <si>
    <t>micro crack, -龜裂</t>
  </si>
  <si>
    <t>용접금속 내부에 발생한 미세 균열</t>
  </si>
  <si>
    <t>10457</t>
  </si>
  <si>
    <t>마이크로미터</t>
  </si>
  <si>
    <t>micrometer, 測徵器</t>
  </si>
  <si>
    <t>나사의 피치를 이용하여 길이를 정밀 측정하는 기기. 나사로 깎인 봉이 고정된 나사 속에 회전 출입하여 봉단으로 측정물을 집어 봉에 새긴 눈금에 의해서 그 물건의 길이(외경, 내경, 두께 등)를 측정함.</t>
  </si>
  <si>
    <t>기문당50.0%</t>
  </si>
  <si>
    <t>10458</t>
  </si>
  <si>
    <t>마이크로스위치</t>
  </si>
  <si>
    <t>microswitch</t>
  </si>
  <si>
    <t>소형 스위치의 일반명. 각종의 장치, 기기, 기구 등에 끼워 넣어 사용되며, 다용도, 다종류가 있다. 도어 스위치 등도 그 예이다.</t>
  </si>
  <si>
    <t>세화94.7%</t>
  </si>
  <si>
    <t>10459</t>
  </si>
  <si>
    <t>가이드레일</t>
  </si>
  <si>
    <t>guide rail</t>
  </si>
  <si>
    <t>① 엘리베이터의 케이지나 에스커레이터의 발판.② 미닫이 등에서 문바퀴가 벗어나지 않도록 안내하는 레일.③ 셔터의 슬랫(slat)이 벗어나지 않도록 한 세로의 홈 철물.</t>
  </si>
  <si>
    <t>1046</t>
  </si>
  <si>
    <t>마이크로스트레이너</t>
  </si>
  <si>
    <t>micro-strainer</t>
  </si>
  <si>
    <t>① 원통에 가는 금망 또는 나일론 망을 붙여 통수시 부유물질을 제거하는 장치. ② 미세한 눈의 철망 또는 나일론제 망을 원통에 붙여 원통을 회전시키면서 안쪽에서 바깥쪽으로 물을 여과해서 해조류나 부유 물질 등을 제거하는 장치.[환]</t>
  </si>
  <si>
    <t>기문당28.7%</t>
  </si>
  <si>
    <t>10460</t>
  </si>
  <si>
    <t>마이크로조네이션</t>
  </si>
  <si>
    <t>microzonation</t>
  </si>
  <si>
    <t>그루핑하는 것이 아니라 개개인을 대상으로 하는 개별 맞춤형 세분화 작업</t>
  </si>
  <si>
    <t>세화5.1%</t>
  </si>
  <si>
    <t>10461</t>
  </si>
  <si>
    <t>마이크로조닝</t>
  </si>
  <si>
    <t>microzoning</t>
  </si>
  <si>
    <t>세분화</t>
  </si>
  <si>
    <t>10462</t>
  </si>
  <si>
    <t>마이크로폰</t>
  </si>
  <si>
    <t>microphone</t>
  </si>
  <si>
    <t>①음향에너지를 전기에너지로 변환하는 기기. ② 음성‧음향 등을 전기신호로 바꾸어 증폭기에 보냄. ③ 단일지향성‧상지향성‧무지향성 등의 마이크로폰이 있으며, 무선으로 음성을 보내는 와이어라스 마이크로폰이 있음.</t>
  </si>
  <si>
    <t>10463</t>
  </si>
  <si>
    <t>마이크로피셔</t>
  </si>
  <si>
    <t>⇨마이크로균열(＝).</t>
  </si>
  <si>
    <t>10464</t>
  </si>
  <si>
    <t>마제</t>
  </si>
  <si>
    <t>말굽</t>
  </si>
  <si>
    <t>기문당28.6%</t>
  </si>
  <si>
    <t>10466</t>
  </si>
  <si>
    <t>마제연</t>
  </si>
  <si>
    <t>馬蹄椽</t>
  </si>
  <si>
    <t>말굽서까래의 다른 말</t>
  </si>
  <si>
    <t>기문당9.1%</t>
  </si>
  <si>
    <t>10467</t>
  </si>
  <si>
    <t>가이드롤러</t>
  </si>
  <si>
    <t>guide roller</t>
  </si>
  <si>
    <t>① 미닫이를 매끄럽게 이동시키기 위해 가이드 레일을 따라서 부착한 바퀴.② 수동 가스 절단을 정확하게 하기 위해 토치에 부착한 바퀴.</t>
  </si>
  <si>
    <t>기문당21.8%</t>
  </si>
  <si>
    <t>1047</t>
  </si>
  <si>
    <t>마젠타</t>
  </si>
  <si>
    <t>magenta</t>
  </si>
  <si>
    <t>마젠타(이탈리아 북부 Lombardy 주(州) Milan 서쪽의 도시; 이탈리아 통일 전쟁중 프랑스·사르데냐 연합군이 오스트리아군을 격파한 곳(1859))  마젠타색, 자홍색</t>
  </si>
  <si>
    <t>기문당12.8%</t>
  </si>
  <si>
    <t>10471</t>
  </si>
  <si>
    <t>마족연</t>
  </si>
  <si>
    <t>馬足椽</t>
  </si>
  <si>
    <t>기문당7.3%</t>
  </si>
  <si>
    <t>10472</t>
  </si>
  <si>
    <t>마중대</t>
  </si>
  <si>
    <t>meeting style</t>
  </si>
  <si>
    <t>미닫이문, 미서기문에서 문을 닫을 때 양쪽이 닿는 세로대</t>
  </si>
  <si>
    <t>10473</t>
  </si>
  <si>
    <t>마중선</t>
  </si>
  <si>
    <t>astragal</t>
  </si>
  <si>
    <t>① 창문의 마중대에 댄 문짝 소란대. ② 미세기‧미닫이‧여닫이 창문 등의 마중대의 틈서리를 막는 선.</t>
  </si>
  <si>
    <t>10474</t>
  </si>
  <si>
    <t>마지노르</t>
  </si>
  <si>
    <t>maginor</t>
  </si>
  <si>
    <t>시멘트 분산제의 하나.</t>
  </si>
  <si>
    <t>10475</t>
  </si>
  <si>
    <t>마진드래프트</t>
  </si>
  <si>
    <t>margin draft</t>
  </si>
  <si>
    <t>① 다듬돌 둘레의 깎은 면. ② 액자 모양으로 일반의 면과는 다른 마무리로 한 부분. ③ 보통은 드래프트 끌(draft chisel)의 날폭으로 마무리함. ④ ＝드래프트 마진(draft margin)＝보더(border).</t>
  </si>
  <si>
    <t>10476</t>
  </si>
  <si>
    <t>마진흙손</t>
  </si>
  <si>
    <t>margin trowel, angle trowel</t>
  </si>
  <si>
    <t>모서리 작업에 용이하도록 상자형으로 생긴 흙손.</t>
  </si>
  <si>
    <t>10477</t>
  </si>
  <si>
    <t>마찰</t>
  </si>
  <si>
    <t>friction, 摩擦</t>
  </si>
  <si>
    <t>한 물체가 다른 물체의 면에 접해서 운동을 시작하려고 할 때 또는 운동을 하고 있을 때에는 양면 사이에 운동을 저지하려는 현상.</t>
  </si>
  <si>
    <t>기문당45.3%</t>
  </si>
  <si>
    <t>세화26.8%</t>
  </si>
  <si>
    <t>10478</t>
  </si>
  <si>
    <t>마찰 감쇠</t>
  </si>
  <si>
    <t>friction damping</t>
  </si>
  <si>
    <t>물체와 물체사이에서 마찰이 발생할 때 생기는 감쇠.</t>
  </si>
  <si>
    <t>세화46.4%</t>
  </si>
  <si>
    <t>10479</t>
  </si>
  <si>
    <t>가이드바</t>
  </si>
  <si>
    <t>guide bar</t>
  </si>
  <si>
    <t>롤러의 간격을 조정하는 장치로 여러 개의 롤러의 양끝에 설치하는 강봉을 말한다.</t>
  </si>
  <si>
    <t>기문당29.5%</t>
  </si>
  <si>
    <t>1048</t>
  </si>
  <si>
    <t>마찰 계수</t>
  </si>
  <si>
    <t>coefficient of friction</t>
  </si>
  <si>
    <t>2개 물체의 접촉면에서 발생하는 마찰력과 법선방향 힘과의 비율.</t>
  </si>
  <si>
    <t>세화35.8%</t>
  </si>
  <si>
    <t>10480</t>
  </si>
  <si>
    <t>마찰 댐퍼</t>
  </si>
  <si>
    <t>friction damper</t>
  </si>
  <si>
    <t>기계진동 에너지를 마찰에 의해 열에너지로 변환해서 흡수 제어하는 댐퍼.</t>
  </si>
  <si>
    <t>세화90.7%</t>
  </si>
  <si>
    <t>10481</t>
  </si>
  <si>
    <t>마찰 마모</t>
  </si>
  <si>
    <t>abrasion</t>
  </si>
  <si>
    <t>작은 물체의 충돌이나 마찰에 의해 물체의 표면이 점차 닳는 것, 또는 그것으로 해서 중량이 감소되는 것.→마모[재]</t>
  </si>
  <si>
    <t>세화91.3%</t>
  </si>
  <si>
    <t>10482</t>
  </si>
  <si>
    <t>마찰 말뚝</t>
  </si>
  <si>
    <t>friction pile</t>
  </si>
  <si>
    <t>말뚝의 지지력 가운데 말뚝 주변의 마찰력이 그 대부분을 차지하는 말뚝. ᅳ↔지지 말뚝.[재, 구]</t>
  </si>
  <si>
    <t>10483</t>
  </si>
  <si>
    <t>마찰 속도</t>
  </si>
  <si>
    <t>friction velocity</t>
  </si>
  <si>
    <t>벽면 마찰 응력과 밀도로부터 정의되는 속도의 차원을 갖는 양</t>
  </si>
  <si>
    <t>세화44.3%</t>
  </si>
  <si>
    <t>10484</t>
  </si>
  <si>
    <t>마찰 손실</t>
  </si>
  <si>
    <t>friction loss</t>
  </si>
  <si>
    <t>점성유체가 흐르고 있는 상태에서, 유체와 벽면 사이 및 유체 내부에서 발생하는 마찰에 의해 손실되는 에너지.</t>
  </si>
  <si>
    <t>세화58.8%</t>
  </si>
  <si>
    <t>10485</t>
  </si>
  <si>
    <t>마찰 손실 수두</t>
  </si>
  <si>
    <t>friction head loss</t>
  </si>
  <si>
    <t>접하는 벽면에 의한 마찰이나 내부 마찰에 의해 유동하고 있는 유체에 생기는 에너지 손실을 수두로서 나타낸 것. →손실 수두, 마찰 손실.</t>
  </si>
  <si>
    <t>세화94.9%</t>
  </si>
  <si>
    <t>10486</t>
  </si>
  <si>
    <t>마찰 응력</t>
  </si>
  <si>
    <t>friction stress</t>
  </si>
  <si>
    <t>점성유체층 사이 및 유체와 벽면 사이에서 흐름에 저항하는 형태로 생기는 응력 .</t>
  </si>
  <si>
    <t>10487</t>
  </si>
  <si>
    <t>마찰 저항</t>
  </si>
  <si>
    <t>frictional resistance</t>
  </si>
  <si>
    <t>마찰력올 일으키게 하는 저항.</t>
  </si>
  <si>
    <t>세화78.9%</t>
  </si>
  <si>
    <t>10488</t>
  </si>
  <si>
    <t>마찰 저항 계수</t>
  </si>
  <si>
    <t>friction factor</t>
  </si>
  <si>
    <t>관저항 계수 가운데 관벽의 마찰에 의해 생기는 저항을 나타내는 비례 상수.</t>
  </si>
  <si>
    <t>10489</t>
  </si>
  <si>
    <t>마찰 진동</t>
  </si>
  <si>
    <t>friction vibration</t>
  </si>
  <si>
    <t>2개의 물체 사이에 작용하는 상대 운동을 방해하는 힘에 의해 생기는 진동.</t>
  </si>
  <si>
    <t>세화91.1%</t>
  </si>
  <si>
    <t>10491</t>
  </si>
  <si>
    <t>마찰각</t>
  </si>
  <si>
    <t>angle of friction</t>
  </si>
  <si>
    <t>물체가 미끄러지기 시작할 때 빗면과 수평면이 이루는 각</t>
  </si>
  <si>
    <t>세화17.6%</t>
  </si>
  <si>
    <t>10492</t>
  </si>
  <si>
    <t>마찰력</t>
  </si>
  <si>
    <t>frictional force； friction</t>
  </si>
  <si>
    <t>두물체의 접촉면 사이에서 물체의 운동을 방해하는 힘.</t>
  </si>
  <si>
    <t>10493</t>
  </si>
  <si>
    <t>마찰말뚝</t>
  </si>
  <si>
    <t>friction pile, 摩擦杭</t>
  </si>
  <si>
    <t>① 말뚝표면의 마찰저항에 의해 주로 지지력을 발휘하는 말뚝. ② 마찰저항을 증가시키기 위해 말뚝의 표면에 마디 또는 띠 형태의 요철을 갖도록 제작하기도 함.</t>
  </si>
  <si>
    <t>김선우</t>
  </si>
  <si>
    <t>10494</t>
  </si>
  <si>
    <t>마찰면</t>
  </si>
  <si>
    <t>faying surface</t>
  </si>
  <si>
    <t>마찰력이 작용하는 면. 특히 고력 볼트 마찰 접합에 있어서 응력을 전달하는 접합면을 일컫는다.[재]</t>
  </si>
  <si>
    <t>10495</t>
  </si>
  <si>
    <t>마찰손실계수</t>
  </si>
  <si>
    <t>coefficient of friction head, 摩擦損失係數</t>
  </si>
  <si>
    <t>관에 물이 흐를 때 물과 벽면의 마찰에 의해서 생기는 마찰손실수두를 구하기 위하여 곱해주는 계수</t>
  </si>
  <si>
    <t>기문당26.5%</t>
  </si>
  <si>
    <t>10496</t>
  </si>
  <si>
    <t>마찰용접</t>
  </si>
  <si>
    <t>friction welding, 摩擦熔接</t>
  </si>
  <si>
    <t>소재를 맞대어 가압하면서 상대 운동을 시켜 그 접촉면에 발생하는 마찰열을 이용하는 용접방법.</t>
  </si>
  <si>
    <t>기문당26.1%</t>
  </si>
  <si>
    <t>10498</t>
  </si>
  <si>
    <t>마찰원</t>
  </si>
  <si>
    <t>friction circle, 摩擦圓</t>
  </si>
  <si>
    <t>원호의 활동면을 따라 토괴가 미끄러져 떨어질 때 토괴에 작용하는 합반력의 방향을 구하기 위한 원.</t>
  </si>
  <si>
    <t>기문당90.7%</t>
  </si>
  <si>
    <t>세화51.4%</t>
  </si>
  <si>
    <t>10499</t>
  </si>
  <si>
    <t>AIA</t>
  </si>
  <si>
    <t>American Institute of Architects</t>
  </si>
  <si>
    <t>미국 건축사 협회의 약칭. 워싱턴 D.C.에 본부가 있고 각 주에 지부를 갖는다. 건축사의  교육, 지역 사회 개발 및 공공 봉사 활동 등의 목적을 갖고 있다.</t>
  </si>
  <si>
    <t>105</t>
  </si>
  <si>
    <t>마찰원법</t>
  </si>
  <si>
    <t>friction circle analysis, 摩擦圓法</t>
  </si>
  <si>
    <t>마찰원을 사용하여 원호의 활동면에 작용하는 반력의 방향을 구하는 방법.</t>
  </si>
  <si>
    <t>세화54.7%</t>
  </si>
  <si>
    <t>10500</t>
  </si>
  <si>
    <t>마찰저항</t>
  </si>
  <si>
    <t>skid resistance, 摩擦抵抗</t>
  </si>
  <si>
    <t>물이 직관 내에 흐를 때 관의 내면과의 마찰에 의해 생기는 저항.</t>
  </si>
  <si>
    <t>10501</t>
  </si>
  <si>
    <t>마찰접합</t>
  </si>
  <si>
    <t>friction type connection, 摩擦接合</t>
  </si>
  <si>
    <t>강구조에서 접합부의 밀착된 면에서 볼트의 조임력이 유발하는 마찰력에 의해 저항하도록 설계한 접합. 고력볼트의 마찰접합이 대표적인 예이다.</t>
  </si>
  <si>
    <t>10502</t>
  </si>
  <si>
    <t>마천루</t>
  </si>
  <si>
    <t>sky scraper, 摩天樓</t>
  </si>
  <si>
    <t>과밀한 도시에서 토지의 고도 이용이라는 측면에서 만들어진 주로 사무실용의 고층건물.</t>
  </si>
  <si>
    <t>기문당17.7%</t>
  </si>
  <si>
    <t>10503</t>
  </si>
  <si>
    <t>마취실</t>
  </si>
  <si>
    <t>anaesthesia room, 麻醉室</t>
  </si>
  <si>
    <t>병원의 수술실에서 마취에 필요한 기재를 설비하고 수술환자의 마취시술을 하는 방.</t>
  </si>
  <si>
    <t>10504</t>
  </si>
  <si>
    <t>마치</t>
  </si>
  <si>
    <t>hammer</t>
  </si>
  <si>
    <t>① 주로 못을 박을 때 쓰는 공구. ② 쇠로 된 머리의 한쪽은 평면으로 되어 있고 다른 쪽은 뾰족하게 되어 있으며, 또 못을 뺄 수 있도록 되어 있는 것도 있음. ③ 평면은 사각형‧육각형 이외에 둥근 것이 있음. ④ ⇨망치.</t>
  </si>
  <si>
    <t>10506</t>
  </si>
  <si>
    <t>마켓</t>
  </si>
  <si>
    <t>market</t>
  </si>
  <si>
    <t>다수의 매매가 일정한 때와 장소에서 행하여지는 곳. 도매 시장, 소매 시장 등이 있다.</t>
  </si>
  <si>
    <t>10507</t>
  </si>
  <si>
    <t>마크넘버</t>
  </si>
  <si>
    <t>mark number</t>
  </si>
  <si>
    <t>건물에의 설치 개소에 따라 PC부재에 표하는 식별용 마크.</t>
  </si>
  <si>
    <t>10508</t>
  </si>
  <si>
    <t>마키</t>
  </si>
  <si>
    <t>marquee</t>
  </si>
  <si>
    <t>1. 대형 천막2. (美)  (극장호텔 등의 입구 위에 쳐져 있는) 차양</t>
  </si>
  <si>
    <t>10509</t>
  </si>
  <si>
    <t>마킹게이지</t>
  </si>
  <si>
    <t>⇨금쇠(＝).</t>
  </si>
  <si>
    <t>10510</t>
  </si>
  <si>
    <t>마테르기</t>
  </si>
  <si>
    <t>matergy</t>
  </si>
  <si>
    <t>물질 및 에너지를 같은 물리적 에너지 개념으로 포착해서 그들의 흐름, 변환, 축적 등을 일원적으로 취급하기 위해 만들어진 용어.</t>
  </si>
  <si>
    <t>10511</t>
  </si>
  <si>
    <t>마티에르</t>
  </si>
  <si>
    <t>matiere&lt;佛&gt;</t>
  </si>
  <si>
    <t>1. 재료, 재질, 소재(material [영]) .2. 재질감(texture [영]). 표현된 대상 고유의 재질감을 가리키는 경우와, 작품 자체 표면의 평활(平滑)함과 울퉁불퉁한 질감 등 소재의 선택, 용법에 따라 창출한 표면 효과. 그림의 경우에는 화면의 질감을 의미할 때가 많다.</t>
  </si>
  <si>
    <t>기문당15.7%</t>
  </si>
  <si>
    <t>10512</t>
  </si>
  <si>
    <t>마판유리</t>
  </si>
  <si>
    <t>polished plate glass, 磨板－</t>
  </si>
  <si>
    <t>판유리 표면을 연마‧가공한 것.</t>
  </si>
  <si>
    <t>10514</t>
  </si>
  <si>
    <t>마하수</t>
  </si>
  <si>
    <t>mach number, -數</t>
  </si>
  <si>
    <t>유체의 속도를 유체속을 전파하는 음파의 속도로 나눈 값.</t>
  </si>
  <si>
    <t>10515</t>
  </si>
  <si>
    <t>마호가니</t>
  </si>
  <si>
    <t>mahogany</t>
  </si>
  <si>
    <t>① 남양 열대산의 단향과에 속하는 상록교목. ② 절건비중은 0.81, 높이는 약 30m, 직경은 약 1m이고, 잎은 우상복엽이며, 꽃이 녹색이고 삭과(朔果)를 맺음. ③ 재질이 치밀하고 아름다운 무늬가 있으며 진한 적색 혹은 적갈색이며 내수성이 강한 목재로 장식용‧가구재‧조선공업‧베니어 등에 널리 쓰임. ④ 학명:swietenia mahogani.</t>
  </si>
  <si>
    <t>세화20.5%</t>
  </si>
  <si>
    <t>10516</t>
  </si>
  <si>
    <t>막</t>
  </si>
  <si>
    <t>membrane</t>
  </si>
  <si>
    <t>(1) 얇은 피막의 총칭. 방수층이나 도료 등의 피막을 가리킬 때가 많다. (2) 텐트 등에 사용되는 얇은 천, 판상의 것.[재, 구, 환]</t>
  </si>
  <si>
    <t>세화98.7%</t>
  </si>
  <si>
    <t>10517</t>
  </si>
  <si>
    <t>막구조</t>
  </si>
  <si>
    <t>membrane structure</t>
  </si>
  <si>
    <t>막을 이용한 지붕 구조. 보통은 케이블과 함께 사용된다. →막②.</t>
  </si>
  <si>
    <t>10518</t>
  </si>
  <si>
    <t>막깎은돌쌓기</t>
  </si>
  <si>
    <t>rubble masonry</t>
  </si>
  <si>
    <t>① 거친 마무리로 한 돌쌓기의 한 방식. ② 대강 다듬은 돌을 쌓는 일.</t>
  </si>
  <si>
    <t>10519</t>
  </si>
  <si>
    <t>막너비널마루</t>
  </si>
  <si>
    <t>colonial plank flooring, 亂幅板枺樓</t>
  </si>
  <si>
    <t>너비가 일정하지 않은 널을 고르지 않게 배열하여 깔아놓은 마루.</t>
  </si>
  <si>
    <t>10520</t>
  </si>
  <si>
    <t>막다른 길</t>
  </si>
  <si>
    <t>deadend street； blind alley</t>
  </si>
  <si>
    <t>통과 교통을 피하고, 주택지의 안녕을 유지할 목적으로 주로 저밀도의 주택지에 쓰인다. 통상 종단부에 회차 광장과 피난 통로를 갖는다.</t>
  </si>
  <si>
    <t>세화12.2%</t>
  </si>
  <si>
    <t>10521</t>
  </si>
  <si>
    <t>막다른 길 대지</t>
  </si>
  <si>
    <t>lot without access to road</t>
  </si>
  <si>
    <t>길이 끝나는 위치에 접해 있는 대지로서 건축법상 규모에 따라 일정 폭을 접해야 한다.</t>
  </si>
  <si>
    <t>세화26.3%</t>
  </si>
  <si>
    <t>10522</t>
  </si>
  <si>
    <t>막다른집</t>
  </si>
  <si>
    <t>① 골목 안의 끝쪽에 위치한 집. ② ＝골목안집.</t>
  </si>
  <si>
    <t>10523</t>
  </si>
  <si>
    <t>막대강</t>
  </si>
  <si>
    <t>bar, 棒鋼</t>
  </si>
  <si>
    <t>막대 형상의 강재</t>
  </si>
  <si>
    <t>기문당6.3%</t>
  </si>
  <si>
    <t>10524</t>
  </si>
  <si>
    <t>막대도표</t>
  </si>
  <si>
    <t>bar graph, 棒圖表</t>
  </si>
  <si>
    <t>① 네트워크(⇦)의 용어. ② 간트도표와 같이 막대도표로 나타낸 출력자료인데 이 도표에는 실제작업을 나타내는 막대 뒤에 총여유시간(TF)이 후속되고 있음을 알 수 있음.</t>
  </si>
  <si>
    <t>10525</t>
  </si>
  <si>
    <t>막대식 열쇠</t>
  </si>
  <si>
    <t>bit key</t>
  </si>
  <si>
    <t>막대식으로 된 열쇠.</t>
  </si>
  <si>
    <t>10526</t>
  </si>
  <si>
    <t>막대패</t>
  </si>
  <si>
    <t>jack plane, fore plane</t>
  </si>
  <si>
    <t>초벌로 거칠게 깎는 데 사용하는 대패</t>
  </si>
  <si>
    <t>기문당31.1%</t>
  </si>
  <si>
    <t>10527</t>
  </si>
  <si>
    <t>막대패질</t>
  </si>
  <si>
    <t>jack-planing</t>
  </si>
  <si>
    <t>막대패로 하는 대패질.</t>
  </si>
  <si>
    <t>기문당58.8%</t>
  </si>
  <si>
    <t>10528</t>
  </si>
  <si>
    <t>막대형진동기</t>
  </si>
  <si>
    <t>rod type vibrator, 棒狀形振動機</t>
  </si>
  <si>
    <t>① 콘크리트용 진동기의 종류로 진동체를 갖춘 원통막대형 진동기. ② ＝꽂이식 진동기. ③ 리지드형(rigid type)과 플렉시블형(flexible type)이 있음. ④ 건축공사에 주로 많이 쓰이는 진동기. ⑤ ⇨내부진동기.</t>
  </si>
  <si>
    <t>기문당35.7%</t>
  </si>
  <si>
    <t>10529</t>
  </si>
  <si>
    <t>막돌</t>
  </si>
  <si>
    <t>rubble stone, boulder</t>
  </si>
  <si>
    <t>일정하지 않은 모양의 자연 돌</t>
  </si>
  <si>
    <t>세화14.8%</t>
  </si>
  <si>
    <t>10530</t>
  </si>
  <si>
    <t>막돌건쌓기</t>
  </si>
  <si>
    <t>dry rubble walling</t>
  </si>
  <si>
    <t>다듬지 않은 돌을 사춤만 해서 쌓는 방식</t>
  </si>
  <si>
    <t>기문당38.5%</t>
  </si>
  <si>
    <t>10531</t>
  </si>
  <si>
    <t>막돌기초</t>
  </si>
  <si>
    <t>-基礎</t>
  </si>
  <si>
    <t>막돌을 쌓아 만든 기초</t>
  </si>
  <si>
    <t>10532</t>
  </si>
  <si>
    <t>막돌담</t>
  </si>
  <si>
    <t>① 야산에 있는 30cm 크기의 막돌이나 개울에서 둥글게 된 지름 20cm 정도의 호박돌을 막쌓기로 하고 회사벽으로 치장줄눈을 한 담. ② 막돌담의 높이‧두께 및 쌓기방법은 사괴석 담에 준한다. 위는 회사벽바름 마무리, 짚이엉잇기 또는 기와잇기로 한다. 이것도 줄눈의 꾸밈새에 따라 외관에 변화가 있게 된다. 의장에 따라 허튼쌓기‧층지어쌓기 등으로 하고 중간보강으로 통돌을 끼어 쌓기도 함.</t>
  </si>
  <si>
    <t>10533</t>
  </si>
  <si>
    <t>막돌쌓기</t>
  </si>
  <si>
    <t>rubble masonry, rubble work</t>
  </si>
  <si>
    <t>산에서 자연적으로 파쇄되거나 개울에서 나는 막생긴 돌을 접합면을 직선으로 다듬지 않고 쌓는 일.</t>
  </si>
  <si>
    <t>10534</t>
  </si>
  <si>
    <t>막돌주추</t>
  </si>
  <si>
    <t>자연의 막돌로 기둥을 받친 초석</t>
  </si>
  <si>
    <t>기문당34.4%</t>
  </si>
  <si>
    <t>10535</t>
  </si>
  <si>
    <t>막만든아치</t>
  </si>
  <si>
    <t>axed arch</t>
  </si>
  <si>
    <t>① 아치쌓기의 종류로 보통벽돌을 쐐기 모양으로 현장에서 다듬어 쓰는 아치. ② ⇨막아치. ③ ⇨본아치 ④ ⇨층두리 아치</t>
  </si>
  <si>
    <t>기문당47.9%</t>
  </si>
  <si>
    <t>10536</t>
  </si>
  <si>
    <t>막부순돌</t>
  </si>
  <si>
    <t>crusher run</t>
  </si>
  <si>
    <t>쇄석기(碎石機)로 부수어 체가름하지 않은 크고 작은 것이 섞인 돌.</t>
  </si>
  <si>
    <t>10538</t>
  </si>
  <si>
    <t>막사</t>
  </si>
  <si>
    <t>幕舍</t>
  </si>
  <si>
    <t>1. 판자나 천막 따위로 임시로 간단하게 지은 집. 2. 군인들이 주둔할 수 있도록 만든 건물 또는 가건물. 3. 예전에, 특수한 해안 지역의 경비를 맡아보던 대대 병력의 해군 부대.</t>
  </si>
  <si>
    <t>기문당18.5%</t>
  </si>
  <si>
    <t>10539</t>
  </si>
  <si>
    <t>막살이(집)</t>
  </si>
  <si>
    <t>‘오두막집’의 방언 (강원)</t>
  </si>
  <si>
    <t>10540</t>
  </si>
  <si>
    <t>막새</t>
  </si>
  <si>
    <t>莫斯</t>
  </si>
  <si>
    <t>① 처마 끝에 설치하는 드림새로 단면을 막은 기와.  ② 암키와의 막새를 암막새, 수키와의 막새를 숫막새, 서까래의 막새를 초가리기와라 함.</t>
  </si>
  <si>
    <t>10541</t>
  </si>
  <si>
    <t>막새기와</t>
  </si>
  <si>
    <t>10542</t>
  </si>
  <si>
    <t>막세리</t>
  </si>
  <si>
    <t>보잘 것 없는 초가집의 북한말</t>
  </si>
  <si>
    <t>10543</t>
  </si>
  <si>
    <t>막쌓기</t>
  </si>
  <si>
    <t>random work, random course, 亂積</t>
  </si>
  <si>
    <t>① 모양이나 크기가 다른 막돌을 불규칙하게 쌓는 돌쌓기 형식. ② 돌쌓기법에는 막쌓기 및 바른층쌓기가 있음. ③ =거친쌓기. ④ ⇨엇갈림.</t>
  </si>
  <si>
    <t>세화37.8%</t>
  </si>
  <si>
    <t>10544</t>
  </si>
  <si>
    <t>막아치</t>
  </si>
  <si>
    <t>rough arch</t>
  </si>
  <si>
    <t>① 아치를 만드는 방법의 한 종류로 표준벽돌을 가공하지 않고 줄눈을 쇄기 모양으로 한 아치. ② 줄눈이 쐐기 모양이 되며 모르타르가 잘 채워져 있으면 아치는 잘 고정됨. ③ 외관이 중요하지 않은 곳에 쓰임. ④ 막아치는 주로 반장별로 층을 지어 겹쳐 쌓는 층두리쌓기 방식으로 쌓기 때문에 층두리쌓기와 혼용되는 경우가 많음. ⑤ ⇨막만든 아치. ⑥ =거친아치.</t>
  </si>
  <si>
    <t>기문당49.8%</t>
  </si>
  <si>
    <t>10545</t>
  </si>
  <si>
    <t>막응력</t>
  </si>
  <si>
    <t>membrane stress, 膜應力</t>
  </si>
  <si>
    <t>얇은 판 안에 일어나는 면내응력</t>
  </si>
  <si>
    <t>기문당30.0%</t>
  </si>
  <si>
    <t>10546</t>
  </si>
  <si>
    <t>막의 가로 진동</t>
  </si>
  <si>
    <t>lateral vibration of membrane</t>
  </si>
  <si>
    <t>막 내에 생기는 막의 수직 방향 진동.</t>
  </si>
  <si>
    <t>세화87.5%</t>
  </si>
  <si>
    <t>10548</t>
  </si>
  <si>
    <t>막의 진동</t>
  </si>
  <si>
    <t>vibration of membrane</t>
  </si>
  <si>
    <t>막(얇은 평면)에 대한 진동. 면내 진동(가로 진동)과 면외 진동(세로 진동)이 있다.</t>
  </si>
  <si>
    <t>세화94.1%</t>
  </si>
  <si>
    <t>10549</t>
  </si>
  <si>
    <t>막이</t>
  </si>
  <si>
    <t>rail</t>
  </si>
  <si>
    <t>아래 위에 가로대는 문울거미.</t>
  </si>
  <si>
    <t>10550</t>
  </si>
  <si>
    <t>막이론</t>
  </si>
  <si>
    <t>theory of membrane, 膜異論</t>
  </si>
  <si>
    <t>셸구조에서와 같이 휨응력 및 비틀림응력은 고려하지 않고 면내 응력만을 고려하여 힘의 평행이나 변형을 논하는 이론.</t>
  </si>
  <si>
    <t>기문당68.3%</t>
  </si>
  <si>
    <t>세화30.7%</t>
  </si>
  <si>
    <t>10551</t>
  </si>
  <si>
    <t>막이산지</t>
  </si>
  <si>
    <t>장부나 촉 등을 끼운 자리를 옆에서 꿰뚫어 꽂은 가는 나무</t>
  </si>
  <si>
    <t>10552</t>
  </si>
  <si>
    <t>막이음</t>
  </si>
  <si>
    <t>random joint</t>
  </si>
  <si>
    <t>여러 부재의 이음 위치가 일직선상으로 되지 않는 접합 방법.[재, 각]</t>
  </si>
  <si>
    <t>10553</t>
  </si>
  <si>
    <t>막자갈</t>
  </si>
  <si>
    <t>unscreened gravel, pitrun gravel</t>
  </si>
  <si>
    <t>① 야외에서 채취된 그대로의 상태, 또는 쇄석장에서 분쇄된 그대로의 골재로 체가름으로 선별하지 않아 크고 작은 것이 섞인 자갈. ② 자갈에 흙이나 쇄석가루가 섞여 있어 철근콘크리트의 골재로서 부적당 함.</t>
  </si>
  <si>
    <t>기문당40.4%</t>
  </si>
  <si>
    <t>10554</t>
  </si>
  <si>
    <t>막잔디</t>
  </si>
  <si>
    <t>lawngrass</t>
  </si>
  <si>
    <t>동양 잔디의 대표종이다 풀 길이는 10~15cm, 잎폭은 4~5mm의 여름형 잔디. 밟힘이나 병충해에 강하나, 잎이 경질로 다른 잔디에 비교해서 밀생도가 떨어진다. [계]</t>
  </si>
  <si>
    <t>세화95.8%</t>
  </si>
  <si>
    <t>10555</t>
  </si>
  <si>
    <t>막장</t>
  </si>
  <si>
    <t>모서리에서 추녀에서 세기 시작하여 일반 서까래 옆에 위치한 서까래를 부르는 말</t>
  </si>
  <si>
    <t>기문당45.8%</t>
  </si>
  <si>
    <t>10556</t>
  </si>
  <si>
    <t>막장부(촉)</t>
  </si>
  <si>
    <t>① 다른 재에 꿰뚫거나 깊이 끼우는 긴 장부. ② 장부촉이란 장부를 강조하는 뜻이 있음. ③ 관통된 장부촉 구멍.</t>
  </si>
  <si>
    <t>10557</t>
  </si>
  <si>
    <t>막줄눈</t>
  </si>
  <si>
    <t>거친줄눈</t>
  </si>
  <si>
    <t>기문당18.2%</t>
  </si>
  <si>
    <t>10558</t>
  </si>
  <si>
    <t>막집</t>
  </si>
  <si>
    <t>temporary house, 幕宅</t>
  </si>
  <si>
    <t>임시로 간단하게 막처럼 꾸민 집.</t>
  </si>
  <si>
    <t>기문당47.4%</t>
  </si>
  <si>
    <t>10560</t>
  </si>
  <si>
    <t>막토</t>
  </si>
  <si>
    <t>집을 지을 때에 특별한 흙이 아닌 아무 땅에서든지 파 쓸 수 있는 보통 흙.</t>
  </si>
  <si>
    <t>10561</t>
  </si>
  <si>
    <t>막파기</t>
  </si>
  <si>
    <t>① 기초나 도랑을 만들기 위하여 지반을 팔 때 흙막이공을 하지 않고 파는 것. ② 육상에서 지반이 좋은 곳 또는 하상에서 호박돌이 섞인 자갈층이 다져진 곳에 적용. ③ 건조한 점토에서 3～5m까지는 거의 직각으로 할 수 있음.</t>
  </si>
  <si>
    <t>10562</t>
  </si>
  <si>
    <t>막판</t>
  </si>
  <si>
    <t>modesty panel； kneehole panel</t>
  </si>
  <si>
    <t>(1)보통 가로로 길게 붙인 판 (2)=거푸집널.[재, 각 ]</t>
  </si>
  <si>
    <t>10563</t>
  </si>
  <si>
    <t>막힌옆판</t>
  </si>
  <si>
    <t>closed string, housed string, -側板</t>
  </si>
  <si>
    <t>계단의 층단판을 끼어 대기 위하여 홈을 파고 위나 밖이 막히게 된 계단 옆판.</t>
  </si>
  <si>
    <t>10565</t>
  </si>
  <si>
    <t>막힌줄눈</t>
  </si>
  <si>
    <t>break joint, breaking joint, staggering joint</t>
  </si>
  <si>
    <t>조적조나 타일 등의 줄눈이 상하 2단 이상 수직으로 연속해 있지 않은 것.</t>
  </si>
  <si>
    <t>기문당26.8%</t>
  </si>
  <si>
    <t>10566</t>
  </si>
  <si>
    <t>막힌줄눈깔기</t>
  </si>
  <si>
    <t>수직줄눈이 한층마다 엇갈리게 서로 통하지 않도록 돌을 까는 일.</t>
  </si>
  <si>
    <t>10567</t>
  </si>
  <si>
    <t>막힌줄눈쌓기</t>
  </si>
  <si>
    <t>break joint [breaking joint, staggering joint] bond</t>
  </si>
  <si>
    <t>① 벽돌벽의 수직줄눈(세로줄눈)을 한켜마다 엇갈리게 쌓는 것. ② ⇨ 통줄눈쌓기.</t>
  </si>
  <si>
    <t>기문당38.2%</t>
  </si>
  <si>
    <t>10568</t>
  </si>
  <si>
    <t>막힌처마</t>
  </si>
  <si>
    <t>closed eaves</t>
  </si>
  <si>
    <t>바람이 지붕 속으로 들어가지 못하도록 하고, 또 서까래가 보이지 않도록 그 밑을 반자로 막은 처마.</t>
  </si>
  <si>
    <t>10569</t>
  </si>
  <si>
    <t>만</t>
  </si>
  <si>
    <t>⇨만자(＝).</t>
  </si>
  <si>
    <t>세화2.4%</t>
  </si>
  <si>
    <t>10570</t>
  </si>
  <si>
    <t>만각</t>
  </si>
  <si>
    <t>hewn square, 挽角</t>
  </si>
  <si>
    <t>산판에서 도끼‧자귀 또는 톱으로 대강 제재하여 모서리에 둥근 죽면이 남아 있는 재목.</t>
  </si>
  <si>
    <t>10571</t>
  </si>
  <si>
    <t>만각재</t>
  </si>
  <si>
    <t>hewn square, balk, baulk, squared log, 挽角材</t>
  </si>
  <si>
    <t>① 원목을 대략적으로 만들어 일부 수피(樹皮)가 남아 있는 거친 제재목. ② 목재는 원목과 제재목으로 구분되고 원목은 통나무 만각으로, 제재목은 널재(板材)‧오림목‧각재(角材)로 분류.</t>
  </si>
  <si>
    <t>10572</t>
  </si>
  <si>
    <t>만곡벽돌</t>
  </si>
  <si>
    <t>curved brick</t>
  </si>
  <si>
    <t>굽은 면(面)을 가진 벽돌.</t>
  </si>
  <si>
    <t>10574</t>
  </si>
  <si>
    <t>만곡천장</t>
  </si>
  <si>
    <t>⇨굽인반자(＝).</t>
  </si>
  <si>
    <t>10575</t>
  </si>
  <si>
    <t>만남각</t>
  </si>
  <si>
    <t>angle of wave encounter</t>
  </si>
  <si>
    <t>부체의 예항시 진행방향에 대해 파도의 진행방향에 이루는 상대적인 각도.  부체의 예항 등 이동시의 진행방향과 파도의 진행방향의 상대각을 출회각이라 한다. 설치후 정점(定点)에 머물러 있는 건축물과 파도의 진행방향과의 상대각은 입사각이라 하고 출회각과 구별한다.각도의 정(正)방향은 특히 정해져 있지 않으나 부체(浮體)의 진행방향에서 입사하는 파도(출회각=0°)를 정면파, 역방향에서 입사하는 파도(출회각=180°)를 추격파, 측면(횡)방향에서 입사하는 파도(출회각=±90°)를 횡파라 한다.</t>
  </si>
  <si>
    <t>송화철</t>
  </si>
  <si>
    <t>세화11.4%</t>
  </si>
  <si>
    <t>10576</t>
  </si>
  <si>
    <t>만능 조리기</t>
  </si>
  <si>
    <t>주방의 조리 기기의 하나. 구근 야채의 박피. 야채의 채썰기, 고기다짐 등 박피기와 합성 조리기의 성능을 일체화한 기계.</t>
  </si>
  <si>
    <t>10578</t>
  </si>
  <si>
    <t>만능극장</t>
  </si>
  <si>
    <t>universal theatre, 萬能劇場</t>
  </si>
  <si>
    <t>①오스트리아의 ｢키슬러(Frederick J. Kiesler)｣가 창안. ② 기계적으로 여러 가지 형태를 변형하여 다목적 용도로 사용할 수 있는 극장. ③ ｢그로피우스｣가 제안.</t>
  </si>
  <si>
    <t>10579</t>
  </si>
  <si>
    <t>만능시험기</t>
  </si>
  <si>
    <t>⇨만능재료시험기.</t>
  </si>
  <si>
    <t>10580</t>
  </si>
  <si>
    <t>만능재료시험기</t>
  </si>
  <si>
    <t>universal testing machine, 萬能材料試驗機</t>
  </si>
  <si>
    <t>인장, 압축, 굽힘 등의 시험을 할 수 있는 시험기.</t>
  </si>
  <si>
    <t>기문당19.6%</t>
  </si>
  <si>
    <t>10581</t>
  </si>
  <si>
    <t>만능제도기</t>
  </si>
  <si>
    <t>universal drafting machine, 萬能製圖器</t>
  </si>
  <si>
    <t>① 평행운동기구를 응용한 제도기. ② 제도판의 한쪽에 장착하여 여러 가지 각도로 자유로이 평행선을 그을 수 있음.</t>
  </si>
  <si>
    <t>기문당61.2%</t>
  </si>
  <si>
    <t>10582</t>
  </si>
  <si>
    <t>만능제도기계</t>
  </si>
  <si>
    <t>⇨제도기계.</t>
  </si>
  <si>
    <t>10583</t>
  </si>
  <si>
    <t>만사드지붕</t>
  </si>
  <si>
    <t>프렌치 지붕이라고 불리우기도 하는 모임지붕의 한 종류. 지붕이 두개의 경사로 이루어져 있어, 그 아래쪽은 경사가 급하고, 위쪽은 경사가 완만하여 땅에서는 위쪽지붕이 거의 안보임.</t>
  </si>
  <si>
    <t>기문당4.0%</t>
  </si>
  <si>
    <t>10584</t>
  </si>
  <si>
    <t>만살창</t>
  </si>
  <si>
    <t>lattice window, 滿－窓</t>
  </si>
  <si>
    <t>창살을 우물 정자 모양으로 격자로 짠 창</t>
  </si>
  <si>
    <t>기문당23.5%</t>
  </si>
  <si>
    <t>10585</t>
  </si>
  <si>
    <t>만셀</t>
  </si>
  <si>
    <t>⇨먼셀.</t>
  </si>
  <si>
    <t>10586</t>
  </si>
  <si>
    <t>만액식 장치</t>
  </si>
  <si>
    <t>flooded system, 滿液式裝置</t>
  </si>
  <si>
    <t>열교환기 표면을 흐르는 냉매는 그 일부가 증발. 그러나 증발하지 않은 부분은 증기와 분리되어 다시 순환하는 장치.</t>
  </si>
  <si>
    <t>10588</t>
  </si>
  <si>
    <t>만액식 코일</t>
  </si>
  <si>
    <t>flooded coil, 滿液式－</t>
  </si>
  <si>
    <t>코일 내에 액을 충만시켜 액면이 일정하게 되게 제어하는 형식의 것.</t>
  </si>
  <si>
    <t>10589</t>
  </si>
  <si>
    <t>만입 도로</t>
  </si>
  <si>
    <t>road bay, 灣入 道路</t>
  </si>
  <si>
    <t>해안선에 있어서 항구와 같이 안쪽으로 파고 들어온 만입부에 설치된 도로</t>
  </si>
  <si>
    <t>세화20.7%</t>
  </si>
  <si>
    <t>10590</t>
  </si>
  <si>
    <t>만자</t>
  </si>
  <si>
    <t>swastika, gammadion, 卍字</t>
  </si>
  <si>
    <t>불교를 상징할 때 사용하는 표지. 부처가 지닌 성덕(聖德)과 길상(吉祥)을 상징하는 표상.부처의 가슴이나 손발에 나타나는 만덕의상징</t>
  </si>
  <si>
    <t>10591</t>
  </si>
  <si>
    <t>만자창</t>
  </si>
  <si>
    <t>卍字窓</t>
  </si>
  <si>
    <t>⇨완자창(＝).</t>
  </si>
  <si>
    <t>10592</t>
  </si>
  <si>
    <t>만장</t>
  </si>
  <si>
    <t>고미와 보꾹 사이의 빈 곳. 산자(橵子)를 엮고 흙을 발라서 바닥과 반자가 되는 고미로 꾸민다. ⇨고미다락.</t>
  </si>
  <si>
    <t>기문당6.7%</t>
  </si>
  <si>
    <t>10593</t>
  </si>
  <si>
    <t>만장창</t>
  </si>
  <si>
    <t>1. ‘지붕창(채광이나 환기를 위하여 지붕에 낸 창)’의 잘못. 2. 만장의 지붕에 낸 창. 채광이나 환기를 위하여 만들거나 출입구로 쓰기 위하여 만든다.</t>
  </si>
  <si>
    <t>기문당24.5%</t>
  </si>
  <si>
    <t>10594</t>
  </si>
  <si>
    <t>만홀</t>
  </si>
  <si>
    <t>⇨맨홀(＝).</t>
  </si>
  <si>
    <t>10595</t>
  </si>
  <si>
    <t>말②</t>
  </si>
  <si>
    <t>斗</t>
  </si>
  <si>
    <t>10되(升). 0.4자×0.7자×0.7자＝0.196입방자.</t>
  </si>
  <si>
    <t>10597</t>
  </si>
  <si>
    <t>말구</t>
  </si>
  <si>
    <t>top end, butt end, header, 末口</t>
  </si>
  <si>
    <t>둥글고 긴 재목의 끄트머리 면</t>
  </si>
  <si>
    <t>기문당30.6%</t>
  </si>
  <si>
    <t>10598</t>
  </si>
  <si>
    <t>말굽도리</t>
  </si>
  <si>
    <t>끝이 말굽 모양으로 되어 있는 도리.</t>
  </si>
  <si>
    <t>10599</t>
  </si>
  <si>
    <t>AIJ</t>
  </si>
  <si>
    <t>Architectural Institute of Japan</t>
  </si>
  <si>
    <t>일본건축학회의 영문 약칭. 건축가, 건축 기술자 및 건축학자를 위한 일본의 전문 기관으로서, 1886년 연구소로 설립되었고, 현재 명칭은 1947년에 만들어졌다.</t>
  </si>
  <si>
    <t>세화11.6%</t>
  </si>
  <si>
    <t>106</t>
  </si>
  <si>
    <t>가장 늦은 개시시기</t>
  </si>
  <si>
    <t>latest start [ing] time[date], 最遲開始時期</t>
  </si>
  <si>
    <t>① 프로젝트의 공기에 영향이 없는 범위 내에서 작업을 가장 늦게 개시해도 좋은 시간. ② 어떤 활동(작업)을 늦어도 이 시점에서 착수하지 않으면 안 될 한계시간을 말하며, 이보다 늦게 착수하면 공기를 지킬 수 없음. ③ 역진계산(작업의 흐름과 반대방향)으로 구하며, 어느 작업의 가장 늦은 완료시기에서 소요일수를 감하면 구해짐. ④ 약호-｢LST｣.</t>
  </si>
  <si>
    <t>1060</t>
  </si>
  <si>
    <t>말굽서까래</t>
  </si>
  <si>
    <t>馬蹄椽, 馬足椽</t>
  </si>
  <si>
    <t>추녀 안쪽에 닿는 서까래 끝이 빗잘리면서 타원형 모양이 되는 귀서까래</t>
  </si>
  <si>
    <t>10600</t>
  </si>
  <si>
    <t>말굽아치</t>
  </si>
  <si>
    <t>horseshoe arch, Arabic arch, Moorish arch</t>
  </si>
  <si>
    <t>① 저부의 개구부가 가장 큰 스팬보다 적으며 반원보다 조금 큰 곡선으로 된 원형인 아치. ② 안둘레가 말발굽(편자) 모양으로 된 아치. ③ 말발굽형 아치＝마제형아치(馬蹄形虹蜺).</t>
  </si>
  <si>
    <t>10601</t>
  </si>
  <si>
    <t>말굽연귀</t>
  </si>
  <si>
    <t>馬蹄燕口</t>
  </si>
  <si>
    <t>재의 옆면에 다른 재의 마구리가 경사각으로 물려지는 연귀</t>
  </si>
  <si>
    <t>10602</t>
  </si>
  <si>
    <t>말굽추녀</t>
  </si>
  <si>
    <t>U-shaped eaves, 馬蹄椽</t>
  </si>
  <si>
    <t>안쪽 끝을 말굽 모양으로 만들어 양쪽으로 붙이는 서까래.</t>
  </si>
  <si>
    <t>기문당34.2%</t>
  </si>
  <si>
    <t>10603</t>
  </si>
  <si>
    <t>말굽하수거</t>
  </si>
  <si>
    <t>馬蹄下水渠</t>
  </si>
  <si>
    <t>① 단면이 말굽 모양인 하수구  ② ＝마제형 하수거.</t>
  </si>
  <si>
    <t>기문당51.2%</t>
  </si>
  <si>
    <t>10604</t>
  </si>
  <si>
    <t>말단목</t>
  </si>
  <si>
    <t>末端木</t>
  </si>
  <si>
    <t>재목의 맨 끄트머리.</t>
  </si>
  <si>
    <t>10605</t>
  </si>
  <si>
    <t>말뚝</t>
  </si>
  <si>
    <t>pile, 杭木, 枺, 杭, 枺木, 杖杭, 秣杖)</t>
  </si>
  <si>
    <t>상부의 구조물로부터 전달되는 힘을 지반에 전달하기 위하여 지표면 하부에 설치되는 봉 형태의 구조부재.</t>
  </si>
  <si>
    <t>기문당3.5%</t>
  </si>
  <si>
    <t>세화21.4%</t>
  </si>
  <si>
    <t>10606</t>
  </si>
  <si>
    <t>가장 늦은 결합시기</t>
  </si>
  <si>
    <t>latest node time, 最遲結合時期</t>
  </si>
  <si>
    <t>① 임의의 결합점으로부터 완료결합점에 이르는 경로 중에 시간적으로 가장 긴 경로를 통하여 프로젝트의 완료시간에 겨우 맞는 개시시간. ② 약호-｢LT｣.</t>
  </si>
  <si>
    <t>1061</t>
  </si>
  <si>
    <t>말뚝 배치도</t>
  </si>
  <si>
    <t>pile arrangement drawing</t>
  </si>
  <si>
    <t>말뚝의 배치, 치수를 나타낸 평면도.</t>
  </si>
  <si>
    <t>세화65.4%</t>
  </si>
  <si>
    <t>10610</t>
  </si>
  <si>
    <t>말뚝공사</t>
  </si>
  <si>
    <t>piling works, 挿枺工事, 杭打工事</t>
  </si>
  <si>
    <t>말뚝박기에 관한 공사의 총칭.</t>
  </si>
  <si>
    <t>10612</t>
  </si>
  <si>
    <t>말뚝기계</t>
  </si>
  <si>
    <t>pile driver, 杭打機</t>
  </si>
  <si>
    <t>말뚝박기 공사에 있어서 말뚝을 박는 기계.</t>
  </si>
  <si>
    <t>10613</t>
  </si>
  <si>
    <t>말뚝기초</t>
  </si>
  <si>
    <t>pile foundation, -基礎</t>
  </si>
  <si>
    <t>① 구조물을 지지하는 기초형식 중 말뚝을 이용한 방법. ② 경질지반의 깊이가 매우 깊어 직접 기초의 구축이 불가능할 때 사용되며, 특히 중량 또는 고층 건물의 기초에 주로 사용됨.</t>
  </si>
  <si>
    <t>10614</t>
  </si>
  <si>
    <t>말뚝끝</t>
  </si>
  <si>
    <t>tip, point, 杭先端</t>
  </si>
  <si>
    <t>① 말뚝의 하단부로써 항타 등에 의해 지반에 삽입되는 단부. ② ⇨말뚝선단(=).</t>
  </si>
  <si>
    <t>10615</t>
  </si>
  <si>
    <t>말뚝머리</t>
  </si>
  <si>
    <t>pile head, pile butt, 杭頭</t>
  </si>
  <si>
    <t>말뚝의 위 끝부분으로, 항타 등이 직접적으로 가해지는 부분.</t>
  </si>
  <si>
    <t>기문당15.2%</t>
  </si>
  <si>
    <t>10616</t>
  </si>
  <si>
    <t>말뚝바심질</t>
  </si>
  <si>
    <t>① 말뚝으로 사용하기 위해 통나무를 깎고 다듬는 일. ② 말뚝끝은 뾰족하게 만들고, 말뚝머리는 축에 직각으로 절단하여 갓둘레의 면을 접어 깎고 중간에 떨공이(落錘)의 심대가 끼일 구멍을 파는 일. ③ 필요에 따라 끝에는 쇠신을 신기고 위에는 타경 파손방지로 가락지 또는 캡을 끼움.</t>
  </si>
  <si>
    <t>기문당77.2%</t>
  </si>
  <si>
    <t>10619</t>
  </si>
  <si>
    <t>가장 늦은 시기</t>
  </si>
  <si>
    <t>latest allowable time, 最遲時期</t>
  </si>
  <si>
    <t>① 네트워크(⇦)의 용어. ② 가장 빠른 시기(⇦)에서 계산한 시기에 맞도록 역산하여, 각 단계가 가장 늦게 개시해도 좋은 시기를 단계의 가장 늦은 시기라고 함. ③ 약호-｢TL｣.</t>
  </si>
  <si>
    <t>1062</t>
  </si>
  <si>
    <t>말뚝박기</t>
  </si>
  <si>
    <t>pile driving, piling</t>
  </si>
  <si>
    <t>기초말뚝을 필요한 위치에 소정의 깊이까지 박는 것.</t>
  </si>
  <si>
    <t>기문당3.2%</t>
  </si>
  <si>
    <t>세화27.0%</t>
  </si>
  <si>
    <t>10620</t>
  </si>
  <si>
    <t>말뚝박기기계</t>
  </si>
  <si>
    <t>pile driver, piling machine</t>
  </si>
  <si>
    <t>① 말뚝박기 작업에 쓰이는 각종 기계를 말함. ② 떨공이‧디젤해머가 주로 쓰임.</t>
  </si>
  <si>
    <t>10622</t>
  </si>
  <si>
    <t>말뚝박기시험</t>
  </si>
  <si>
    <t>piling test, -試驗</t>
  </si>
  <si>
    <t>지정공사 시 말뚝의 지지력을 조사하기 위하여 말뚝을 박아 그 관입량을 측정하는 시험.</t>
  </si>
  <si>
    <t>기문당17.9%</t>
  </si>
  <si>
    <t>10623</t>
  </si>
  <si>
    <t>말뚝박기틀</t>
  </si>
  <si>
    <t>말뚝을 박기 위해 사용하는 목제 또는 철제 틀.</t>
  </si>
  <si>
    <t>기문당70.0%</t>
  </si>
  <si>
    <t>10624</t>
  </si>
  <si>
    <t>말뚝뽑기 저항</t>
  </si>
  <si>
    <t>pulling resistance of pile</t>
  </si>
  <si>
    <t>인발력에 대한 말뚝의 저항 상태나 힘.[재, 구]</t>
  </si>
  <si>
    <t>10625</t>
  </si>
  <si>
    <t>말뚝뽑기기계</t>
  </si>
  <si>
    <t>pile extractor</t>
  </si>
  <si>
    <t>① 박은 말뚝을 다시 빼내는 기계로서 수압(水壓)에 의한 것과 기계적 진동을 줌으로써 행하는 것의 2가지.</t>
  </si>
  <si>
    <t>기문당67.0%</t>
  </si>
  <si>
    <t>10626</t>
  </si>
  <si>
    <t>말뚝식</t>
  </si>
  <si>
    <t>pile type</t>
  </si>
  <si>
    <t>해저에 타입한 말뚝으로 상부구조를 지지하는 구조형식. 강관말뚝(杭) 등으로 지지되는 형식이며 잔교, 시버스(sea berth) 등의 예가 많다. 또한 말뚝으로 지지되는 구조물에는 시굴용(試掘用) 재킷, 석유개발용 플랫폼 등 대형구조물도 있다.</t>
  </si>
  <si>
    <t>세화14.0%</t>
  </si>
  <si>
    <t>10627</t>
  </si>
  <si>
    <t>말뚝의 극한 지지력</t>
  </si>
  <si>
    <t>ultimate bearing capacity of pile</t>
  </si>
  <si>
    <t>말뚝이 지지되는 연직 방향의 최대 저항력. →극한 지지력.[채, 구]</t>
  </si>
  <si>
    <t>세화86.0%</t>
  </si>
  <si>
    <t>10628</t>
  </si>
  <si>
    <t>말뚝의 선단 지지력</t>
  </si>
  <si>
    <t>end bearing capacity of a pile; point bearing capacity of a pile</t>
  </si>
  <si>
    <t>지반에 관입되는 말뚝의 단부면이 지지하는 힘.</t>
  </si>
  <si>
    <t>세화36.0%</t>
  </si>
  <si>
    <t>10629</t>
  </si>
  <si>
    <t>가장 늦은 완료시기</t>
  </si>
  <si>
    <t>latest finish[ing] time[date], 最遲完了時期</t>
  </si>
  <si>
    <t>① 네트워크(⇦)의 용어. ② 공사의 완료일에 영향을 미치지 않는 범위 내에서 작업을 느리게 완료해도 좋은 시기. ③ 역진계산으로 구하며, 종속작업이 복수일 때는 종속작업의 LFT의 최소 값이 그 작업의 LFT가 됨. ④ 약호-｢LFT｣.</t>
  </si>
  <si>
    <t>1063</t>
  </si>
  <si>
    <t>말뚝의 수평 저항</t>
  </si>
  <si>
    <t>lateral bearing capacity of pile; lateral resistance of pile</t>
  </si>
  <si>
    <t>수평력에 대한 연직말뚝의 저항력.</t>
  </si>
  <si>
    <t>10630</t>
  </si>
  <si>
    <t>말뚝의 캡</t>
  </si>
  <si>
    <t>cap of pile</t>
  </si>
  <si>
    <t>말뚝을 박을 때 말뚝의 머리를 보호하기 위하여 쓰이는 것.</t>
  </si>
  <si>
    <t>10632</t>
  </si>
  <si>
    <t>말뚝의 하중시험</t>
  </si>
  <si>
    <t>load test of pile, -荷重試驗</t>
  </si>
  <si>
    <t>박은 말뚝의 머리에 하중을 걸어서 말뚝의 지지력을 조사하는 시험.</t>
  </si>
  <si>
    <t>10633</t>
  </si>
  <si>
    <t>말뚝의 허용 내력</t>
  </si>
  <si>
    <t>allowable bearing power of pile</t>
  </si>
  <si>
    <t>말뚝의 허용 지지력 내에서 침하 또는 부동 침하가 허용 한도 내에 들어가는 힘.[재, 구]</t>
  </si>
  <si>
    <t>10634</t>
  </si>
  <si>
    <t>말뚝의 허용 지지력</t>
  </si>
  <si>
    <t>allowable bearing capacity of pile</t>
  </si>
  <si>
    <t>말뚝 부재의 허용응력도 이내의 연직력. 말뚝의 극한 지지력 또는 기준 지지력(말뚝 지름의 10% 침하시의 지지력)을 안전율로 나눈 값.</t>
  </si>
  <si>
    <t>세화65.7%</t>
  </si>
  <si>
    <t>10635</t>
  </si>
  <si>
    <t>말뚝잇기</t>
  </si>
  <si>
    <t>개개의 말뚝 길이가 소정의 길이에 비해 짧은 경우 서로 이어서 소정의 길이로 만드는 것.</t>
  </si>
  <si>
    <t>기문당34.7%</t>
  </si>
  <si>
    <t>10636</t>
  </si>
  <si>
    <t>말뚝재</t>
  </si>
  <si>
    <t>pile</t>
  </si>
  <si>
    <t>말뚝을 재료학적 또는 구조 역학적 관점에서 볼 때의 총칭.[재, 구]</t>
  </si>
  <si>
    <t>10637</t>
  </si>
  <si>
    <t>말뚝재하시험</t>
  </si>
  <si>
    <t>-載荷試驗</t>
  </si>
  <si>
    <t>⇨말뚝하중시험(=).</t>
  </si>
  <si>
    <t>10638</t>
  </si>
  <si>
    <t>말뚝지정</t>
  </si>
  <si>
    <t>pile foundation, -地定</t>
  </si>
  <si>
    <t>구조물의 하중을 지반으로 전달시키기 위하여 말뚝을 지중에 깊이 박아 다져진 지반 또는 굳은 지층에 도달시키는 지정.</t>
  </si>
  <si>
    <t>기문당31.4%</t>
  </si>
  <si>
    <t>10639</t>
  </si>
  <si>
    <t>가장 빠른 개시시기</t>
  </si>
  <si>
    <t>earliest start [starting] time, 最早開始時期</t>
  </si>
  <si>
    <t>① 작업을 시작할 수 있는 가장 빠른 시간, 즉 작업을 가장 빨리 시작하는 시간. ② 약호-｢EST｣. ③ 네트워크(⇦)의 용어. ④ 작업의 흐름에 따라 전진계산에 의해 구함.</t>
  </si>
  <si>
    <t>1064</t>
  </si>
  <si>
    <t>말뚝해머</t>
  </si>
  <si>
    <t>pile hammer</t>
  </si>
  <si>
    <t>말뚝 혹은 널말뚝을 박는 해머.</t>
  </si>
  <si>
    <t>10640</t>
  </si>
  <si>
    <t>말레스테방</t>
  </si>
  <si>
    <t>RobertMallet-Stevens : 1886～1945</t>
  </si>
  <si>
    <t>①1920년대후기에서 1930년대 초기의 프랑스 전위건축(前衛建築)의 대표적인 인물. ② 그의 작품은 개인주택에서 입체형이 특히 강조되어 있으며 이 점은 그의 작품 전체를 일관하는 특징임.</t>
  </si>
  <si>
    <t>10641</t>
  </si>
  <si>
    <t>말리온</t>
  </si>
  <si>
    <t>mullion</t>
  </si>
  <si>
    <t>⇨멀리온(＝).</t>
  </si>
  <si>
    <t>10642</t>
  </si>
  <si>
    <t>말린 벽돌</t>
  </si>
  <si>
    <t>adobe</t>
  </si>
  <si>
    <t>점토를 성형한 다음 일광으로 자연 건조시킨 벽돌상의 것. 벽돌과 같이 쌓아 올려 사용한다.→소성 벽돌.[재]</t>
  </si>
  <si>
    <t>세화90.8%</t>
  </si>
  <si>
    <t>10643</t>
  </si>
  <si>
    <t>말목</t>
  </si>
  <si>
    <t>⇨말뚝(＝).</t>
  </si>
  <si>
    <t>10644</t>
  </si>
  <si>
    <t>말발굽형 아치</t>
  </si>
  <si>
    <t>⇨발굽아치(＝).</t>
  </si>
  <si>
    <t>10645</t>
  </si>
  <si>
    <t>말비계</t>
  </si>
  <si>
    <t>2개의 같은 사다리를 상부에서 핀(pin)으로 결합시켜 개폐시킬 수 있도록 하여 발판비계 역할을 하도록 된 비계.</t>
  </si>
  <si>
    <t>10646</t>
  </si>
  <si>
    <t>말잔등지붕</t>
  </si>
  <si>
    <t>① ⇨망사르드지붕. ② ⇨안장비계＝각주(脚柱)비계.</t>
  </si>
  <si>
    <t>10647</t>
  </si>
  <si>
    <t>말장</t>
  </si>
  <si>
    <t>pile, 枺杖</t>
  </si>
  <si>
    <t>① 습지에서 사용되는 기초 중 하나로써, 물에 의해 토양이 무너지거나 떠내려가는 것을 방지하기 위해 사용하는 말뚝. ② 춘목이라고도 함</t>
  </si>
  <si>
    <t>기문당25.0%</t>
  </si>
  <si>
    <t>10648</t>
  </si>
  <si>
    <t>말집</t>
  </si>
  <si>
    <t>귀틀집  = 통나무를 우물 정자 모양으로 쌓아 올려서 벽을 삼은 집</t>
  </si>
  <si>
    <t>10649</t>
  </si>
  <si>
    <t>가장 빠른 결합시기</t>
  </si>
  <si>
    <t>earliest node time, 最早結合時期</t>
  </si>
  <si>
    <t>① 네트워크 개시결합점 시각을 0으로 하고, 각 작업소요일수를 차례로 가산하여 각 결합점에의 도달시각을 구한 것. ② 네트워크(⇦)의 용어.</t>
  </si>
  <si>
    <t>1065</t>
  </si>
  <si>
    <t>말체나무</t>
  </si>
  <si>
    <t>flowering dogwood</t>
  </si>
  <si>
    <t>쌍떡잎식물 산형화목 층층나무과의 낙엽교목. 계곡에서 자란다. 높이 약 10m이다. 나무껍질은 검은빛을 띤 갈색으로 그물같이 갈라진다. 잎은 마주나고 넓은 달걀 모양이거나 타원형으로 양면에 복모(伏毛)가 약간 나며 가장자리가 밋밋하고 측맥은 4∼5쌍이다. 길이 5∼8cm, 나비 3∼5cm이며 뒷면은 흰빛을 띤다. 잎자루는 길이 1∼3cm이다.꽃은 5∼6월에 피고 흰색이며 취산꽃차례[聚揀花序]에 달린다. 꽃자루는 길이 1.5∼2.5cm이고 꽃잎은 바소꼴이다. 암술은 수술보다 짧고 수술대는 꽃잎의 길이와 비슷하다. 열매는 핵과로서 둥글고 지름 6∼7mm로 9∼10월에 검게 익는다. 정원수로 심으며 목재는 건축재나 기구재로 쓴다.</t>
  </si>
  <si>
    <t>세화11.5%</t>
  </si>
  <si>
    <t>10651</t>
  </si>
  <si>
    <t>망대</t>
  </si>
  <si>
    <t>tower, watch tower, keep tower, 望臺</t>
  </si>
  <si>
    <t>망을 보기 위하여 세운 높은 대. 전망대.건착망에서 양망기로 양망한 그물은 발줄을 우현, 뜸줄을 좌현, 그물살을 중앙에 오도록 사려서 정돈하는 선미에 있는 넓은 장소..</t>
  </si>
  <si>
    <t>기문당9.4%</t>
  </si>
  <si>
    <t>세화12.1%</t>
  </si>
  <si>
    <t>10653</t>
  </si>
  <si>
    <t>망대탑</t>
  </si>
  <si>
    <t>watch tower, keep tower, 望臺塔</t>
  </si>
  <si>
    <t>① 경 내의 네 모퉁이에 높이 지어 망을 보는데 쓰이는 탑. ②감시탑</t>
  </si>
  <si>
    <t>기문당87.5%</t>
  </si>
  <si>
    <t>10655</t>
  </si>
  <si>
    <t>망루</t>
  </si>
  <si>
    <t>watch tower, 望樓</t>
  </si>
  <si>
    <t>망을 보기 위하여 높이 지은 누 다락집. 망대(望臺)와 같은 말.</t>
  </si>
  <si>
    <t>기문당52.8%</t>
  </si>
  <si>
    <t>10656</t>
  </si>
  <si>
    <t>망막</t>
  </si>
  <si>
    <t>retina</t>
  </si>
  <si>
    <t>안구 내면 후부의 표면층을 이룬 막. 간상체와 추상체의 2종류의 시세포와 여기서의 신호를 시신경으로 전하는 신경 세포가 포함되어 있다. [환 · 계]</t>
  </si>
  <si>
    <t>10657</t>
  </si>
  <si>
    <t>망막조도</t>
  </si>
  <si>
    <t>retinal illumination, retinal illuminance, 網膜照度</t>
  </si>
  <si>
    <t>① 망막상에 있어서의 조도. ② 측색에 관한 색용어(KS).</t>
  </si>
  <si>
    <t>10658</t>
  </si>
  <si>
    <t>가장 빠른 시기</t>
  </si>
  <si>
    <t>earliest expected time, 最早時期</t>
  </si>
  <si>
    <t>① 네트워크(⇦)의 용어. ② 각 단계가 가장 빨리 개시될 수 있는 시기. ③ 약호-｢TE｣.</t>
  </si>
  <si>
    <t>1066</t>
  </si>
  <si>
    <t>망무늬 짜기</t>
  </si>
  <si>
    <t>대나무 껍질, 삼 등의 얇은 판 등을 비스듬히 또는 가로세로로 짜넣은 것. 담, 병풍, 천장 등에 사용한다.[재, 각]</t>
  </si>
  <si>
    <t>10660</t>
  </si>
  <si>
    <t>맨사드 지붕</t>
  </si>
  <si>
    <t>mansard roof</t>
  </si>
  <si>
    <t>세화12.5%</t>
  </si>
  <si>
    <t>10662</t>
  </si>
  <si>
    <t>망사르드①</t>
  </si>
  <si>
    <t>Francois Mansard : 1598～1666</t>
  </si>
  <si>
    <t>① 프랑스의 건축가. ② 처음 브로스(S.de Brosse) 밑에서 일했으며, 후에 궁전‧교회‧저택 등을 건축. ③ 르네상스 건축 양식을 완성한 사람으로서, 17세기 중엽의 프랑스 건축의 성격을 결정지음. ④ 그의 작품은 뛰어난 균형과 조화를 나타내고, 웅건‧고아하며 고전적임. ⑤ 망사르드지붕을 창안.</t>
  </si>
  <si>
    <t>10663</t>
  </si>
  <si>
    <t>망사르드②</t>
  </si>
  <si>
    <t>Jules Harclouin Mansard : 1646～178</t>
  </si>
  <si>
    <t>① 프랑스의 건축가. ② 망사르드①의 조카이자 제자. ③ 1674년 루이 14세의 궁전을 완성함. ④ 17세기 전반의 고전건축을 계승 지배함. ⑤ 대표작은 &lt;앵발리드(Invalides)교회당&gt;으로 고딕 십자형 평면을 가진 바로크적인 요소를 가짐.</t>
  </si>
  <si>
    <t>10664</t>
  </si>
  <si>
    <t>망사르드지붕</t>
  </si>
  <si>
    <t>① 모임지붕 물매의 상하가 다르게 된 지붕. ② 전후 양면 또는 사면이 한번 꺾여 두 물매로 된 지붕(말잔등지붕). ③ 프랑스의 건축가 망사르드(Mansarde : 1598～1666)씨의 고안에서 유래. ④ 지붕 속은 다락처럼 쓸 수 있음. ⑤ 영어의 꺾인지붕(⇦), 미어의 ｢gambrel roof｣와 같음.</t>
  </si>
  <si>
    <t>10665</t>
  </si>
  <si>
    <t>망사문</t>
  </si>
  <si>
    <t>screen door, wire door, netted door, 網糸門</t>
  </si>
  <si>
    <t>망사를 댄 문.</t>
  </si>
  <si>
    <t>10666</t>
  </si>
  <si>
    <t>망사창</t>
  </si>
  <si>
    <t>screen window, wire window, 網糸窓</t>
  </si>
  <si>
    <t>망사를 바른 창.</t>
  </si>
  <si>
    <t>기문당14.3%</t>
  </si>
  <si>
    <t>10667</t>
  </si>
  <si>
    <t>망상 셸</t>
  </si>
  <si>
    <t>reticulated shell</t>
  </si>
  <si>
    <t>곡면을 따라 그물 형상으로 부재가 배치된 곡면구조.</t>
  </si>
  <si>
    <t>세화19.5%</t>
  </si>
  <si>
    <t>10669</t>
  </si>
  <si>
    <t>가장 빠른 완료시기</t>
  </si>
  <si>
    <t>earliest finish[ing] time, 最早完了時期</t>
  </si>
  <si>
    <t>① 네트워크(⇦)의 용어. ② 작업을 가장 빨리 완료할 수 있는 시기(예정). ③ 작업의 흐름에 따라 전진계산하여 구하고, 그 작업의 가장 빠른 개시시기(⇦)에 소요일수를 가하여 구함. ④ 약호-｢EFT｣.</t>
  </si>
  <si>
    <t>1067</t>
  </si>
  <si>
    <t>망상루핑</t>
  </si>
  <si>
    <t>⇨망형 루핑(＝).</t>
  </si>
  <si>
    <t>10670</t>
  </si>
  <si>
    <t>망상아스팔트루핑</t>
  </si>
  <si>
    <t>Woven Fabrics Asphalt Roofings</t>
  </si>
  <si>
    <t>① KS F 4913. ② 이 규격은 방수‧방습공사 등에 사용되는 망상 아스팔트루핑(이하 루핑이라 한다.)에 대하여 규정. ③ 루핑은 천연 또는 합성섬유로 올을 드물게 짠 직물을 녹인 아스팔트 속으로 통과시켜 충분히 부착 침투되도록 하고, 필요 이외의 아스팔트는 제거하여 냉각시킨 후 규정의 길이로 잘라 1두루마리로 함.</t>
  </si>
  <si>
    <t>10671</t>
  </si>
  <si>
    <t>망새</t>
  </si>
  <si>
    <t>ridge end tile, 鷲頭</t>
  </si>
  <si>
    <t>전각이나 문루 등 큰 기와집의 지붕마루 양끝에 얹은 장식용의 기와.</t>
  </si>
  <si>
    <t>10672</t>
  </si>
  <si>
    <t>망와</t>
  </si>
  <si>
    <t>望瓦</t>
  </si>
  <si>
    <t>용마루 끝머리에 끼워 그 마구리를 장식하는 것. 와당의 모양이 일반 내림새와는 다른 것도 있으며 그 면에 귀면을 새긴 것도 있음.</t>
  </si>
  <si>
    <t>기문당35.6%</t>
  </si>
  <si>
    <t>10673</t>
  </si>
  <si>
    <t>망입유리</t>
  </si>
  <si>
    <t>wire glass, wired glass, 網入－</t>
  </si>
  <si>
    <t>① 유리액을 롤러로 제판(製板)하며 그 내부에 금속망(金屬網)을 삽입(挿入)하고 압착 성형한 것. ② 망(網)의 원료는 철‧놋(黃銅)‧알루미늄망(網) 등을 쓰고 망형(網形)은 4각형‧능형(菱形)‧6각형‧8각형 등의 것이 있음. ③ 광선투과율은 6mm 두께에서 76% 정도. ④ 유리의 파손방지, 파편비산(飛散)방지, 도난‧화재방지, 위험한 천장, 엘리베이터의 문, 진동에 의하여 파손되기 쉬운 곳에 사용됨. ⑤ 안전유리의 하나로 깨져도 균열만 생길 뿐 흩어지지 않음. ⑥ ＝철망유리＝그물유리.</t>
  </si>
  <si>
    <t>10675</t>
  </si>
  <si>
    <t>망주석</t>
  </si>
  <si>
    <t>望柱石</t>
  </si>
  <si>
    <t>무덤 앞에 놓은 혼유석(魂遊石)의 좌우에 벌려 세우는 한 쌍의 8각 돌기둥. .</t>
  </si>
  <si>
    <t>기문당36.4%</t>
  </si>
  <si>
    <t>10676</t>
  </si>
  <si>
    <t>망창</t>
  </si>
  <si>
    <t>望窓</t>
  </si>
  <si>
    <t>같은 말 :바라지2(2. 누각 따위의 벽 위쪽에 바라보기 좋게 뚫은 창).</t>
  </si>
  <si>
    <t>기문당3.3%</t>
  </si>
  <si>
    <t>10677</t>
  </si>
  <si>
    <t>망체</t>
  </si>
  <si>
    <t>sieve, 網篩</t>
  </si>
  <si>
    <t>골재를 알갱이 크기에 따라 분리하기 위하여 만든 체. 한국 공업 규격에서 규정한 표준 체이다.</t>
  </si>
  <si>
    <t>기문당8.2%</t>
  </si>
  <si>
    <t>10678</t>
  </si>
  <si>
    <t>망치</t>
  </si>
  <si>
    <t>① 공작물을 두드려서 바로 잡는 데나 펀치‧정작업‧리벳작업‧판금이음작업 등에 사용하는 공구. ② 종류 : 용도에 따라 여러 가지가 있으며 재료에 따라 쇠망치‧나무망치‧구리망치‧납망치‧고무망치‧플라스틱망치 등이 있음. ③ 쇠망치의 크기는 쇠부분의 무게(kg)로 표시하고 다른 망치는 두드리는 부분의 직경으로 표시. ④ 쇠망치는 절단작업과 리벳작업에 주로 사용하고 나무망치‧고무망치‧플라스틱망치는 판금을 펼 때나 구부릴 때 사용. ⑤ ⇨마치.</t>
  </si>
  <si>
    <t>세화9.4%</t>
  </si>
  <si>
    <t>10679</t>
  </si>
  <si>
    <t>가장자리</t>
  </si>
  <si>
    <t>side of board</t>
  </si>
  <si>
    <t>①판, 각재 등의 측면 ②목재를 깎아낸 나무조각</t>
  </si>
  <si>
    <t>세화45.3%</t>
  </si>
  <si>
    <t>1068</t>
  </si>
  <si>
    <t>망치질</t>
  </si>
  <si>
    <t>hammering</t>
  </si>
  <si>
    <t>무엇을 망치로 두드리거나 박는 일.</t>
  </si>
  <si>
    <t>10680</t>
  </si>
  <si>
    <t>망태기</t>
  </si>
  <si>
    <t>새끼나 노로 엮어 만든 그릇‧망태.</t>
  </si>
  <si>
    <t>10681</t>
  </si>
  <si>
    <t>망형 볼트</t>
  </si>
  <si>
    <t>net vault, 網形－</t>
  </si>
  <si>
    <t>리브가 그물 모양인 둥근 천장</t>
  </si>
  <si>
    <t>기문당40.0%</t>
  </si>
  <si>
    <t>세화21.2%</t>
  </si>
  <si>
    <t>10682</t>
  </si>
  <si>
    <t>망형루핑</t>
  </si>
  <si>
    <t>reticulate roofing, 網形－</t>
  </si>
  <si>
    <t>① 마포(麻布;hessian)‧면포(綿布;cotton) 등의 원지에 아스팔트를 침투시킨 다음 그 양면에 피복용 아스팔트를 도포(塗布)하고, 물질 분말을 살포하여 마무리한 것. ② 동망(銅網)‧유리섬유(glass fiber) 또는 경금속망을 루핑에 삽입한 것도 있음. ③ ＝망상(網狀)루핑. ④ ⇨망상아스팔트루핑.</t>
  </si>
  <si>
    <t>10683</t>
  </si>
  <si>
    <t>망화문</t>
  </si>
  <si>
    <t>望花紋</t>
  </si>
  <si>
    <t>⇨겹꽃무늬(＝).</t>
  </si>
  <si>
    <t>10684</t>
  </si>
  <si>
    <t>맞구멍</t>
  </si>
  <si>
    <t>through mortise</t>
  </si>
  <si>
    <t>① 재를 관통하여 내뚫은 장부구멍‧산지구멍 따위. ② ⇨내다지구멍(＝).</t>
  </si>
  <si>
    <t>10685</t>
  </si>
  <si>
    <t>맞대기</t>
  </si>
  <si>
    <t>판재 부재 측면을 특별한 요철 없이 매끈하게 만든 상태에서 서로 맞대어 접합하는 방법으로, 자체만으로는 접합면의 강성 확보가 어려우므로 못이나, 철판 또는 다른 부재 등으로 보강하기도 한다.</t>
  </si>
  <si>
    <t>기문당16.0%</t>
  </si>
  <si>
    <t>세화25.5%</t>
  </si>
  <si>
    <t>10686</t>
  </si>
  <si>
    <t>맞대기 줄눈</t>
  </si>
  <si>
    <t>closed joint</t>
  </si>
  <si>
    <t>동일한 재료를 동일 평면에서 틈이 생기지 않게 접속해서 연속되어 있는 것처럼 보일 때의 줄눈.→맞댐 줄눈.[재, 각]</t>
  </si>
  <si>
    <t>10688</t>
  </si>
  <si>
    <t>맞대기단접</t>
  </si>
  <si>
    <t>butt weld, -鍛接</t>
  </si>
  <si>
    <t>접합하려 하는 부재의 머리부분을 맞대어서 가압 또는 타격을 주어 접합하는 단접법.</t>
  </si>
  <si>
    <t>10689</t>
  </si>
  <si>
    <t>가장자리 교란</t>
  </si>
  <si>
    <t>edge disturbance</t>
  </si>
  <si>
    <t>쉘과 같은 구조물의 가장자리에서 응력의 교란.</t>
  </si>
  <si>
    <t>세화18.7%</t>
  </si>
  <si>
    <t>1069</t>
  </si>
  <si>
    <t>맞대기심용접</t>
  </si>
  <si>
    <t>butt seam welding</t>
  </si>
  <si>
    <t>심용접의 한 변형이며, 띠판을 포밍 롤러에 의해서 파이프로 성형하여, 이에 전기를 통해서 파이프를 만드는 소위 전봉관(電縫管) 용접방법.</t>
  </si>
  <si>
    <t>10690</t>
  </si>
  <si>
    <t>맞대기심용접기</t>
  </si>
  <si>
    <t>butt seam welder</t>
  </si>
  <si>
    <t>① 띠강판을 포밍 롤러를 통해서 파이프로 성형하여, 이에 통전해서 파이프를 만드는 소위 전봉관(電縫管)용접장치. ② 용접은 연속 통전으로 하는 것이 보통. 교류 파형이 그대로 연결 차단되어서 효과를 주게 되어 있음. ③ ⇨맞대기심용접.</t>
  </si>
  <si>
    <t>10691</t>
  </si>
  <si>
    <t>맞대기용접</t>
  </si>
  <si>
    <t>butt welding</t>
  </si>
  <si>
    <t>① 용접하고자 하는 두 개의 모재를 맞대고 실시하는 용접방법. ② ＝맞댄용접＝맞댐용접. ③ 모살용접과 함께 2대별 용접법의 하나.</t>
  </si>
  <si>
    <t>10692</t>
  </si>
  <si>
    <t>맞대기용접이음</t>
  </si>
  <si>
    <t>welded butt splice</t>
  </si>
  <si>
    <t>두 재료 단면을 동일한 평면 내에서 맞대고 용접하는 용접이음법</t>
  </si>
  <si>
    <t>기문당35.3%</t>
  </si>
  <si>
    <t>10693</t>
  </si>
  <si>
    <t>맞대기용접이음의 인장시험</t>
  </si>
  <si>
    <t>tensiontest for butt welded joint</t>
  </si>
  <si>
    <t>모재 2매를 맞대고 용접하여 인장시험편을 채취해서 시험하는 방법.</t>
  </si>
  <si>
    <t>10694</t>
  </si>
  <si>
    <t>맞대기이음</t>
  </si>
  <si>
    <t>plain butt joint, edge butt joint, butt joint</t>
  </si>
  <si>
    <t>두 모재를 동일 선상이나 평면상에서 잇는 이음. 볼트접합의 경우 덧판을 사용한다.</t>
  </si>
  <si>
    <t>기문당17.1%</t>
  </si>
  <si>
    <t>10695</t>
  </si>
  <si>
    <t>맞대기저항용접</t>
  </si>
  <si>
    <t>butt resistance welding</t>
  </si>
  <si>
    <t>금속의 선, 막대관 등을 맞대어 전기저항용접하는 방법.</t>
  </si>
  <si>
    <t>10696</t>
  </si>
  <si>
    <t>맞대기쪽매</t>
  </si>
  <si>
    <t>plain joint</t>
  </si>
  <si>
    <t>판재의 맞댐면을 특별한 요철 없이 매끈하게 만들어 이어 붙이는 것.</t>
  </si>
  <si>
    <t>기문당6.0%</t>
  </si>
  <si>
    <t>10697</t>
  </si>
  <si>
    <t>AIK</t>
  </si>
  <si>
    <t>Architectural Institute of Korea, 大韓建築學會</t>
  </si>
  <si>
    <t>대한건축학회의 영문 약칭. 1945년에 설립된 건축의 진보와 기술 혁신을 추구하는 건축전문기관.</t>
  </si>
  <si>
    <t>세화13.2%</t>
  </si>
  <si>
    <t>107</t>
  </si>
  <si>
    <t>맞댄 저항 용접</t>
  </si>
  <si>
    <t>두 부재의 끝면을 맞대서 가압하여 하는 저항 용접. 업셋 맞댄 용접과 플래시 버트 용접의 두 방법이 있다.[재, 구]</t>
  </si>
  <si>
    <t>10700</t>
  </si>
  <si>
    <t>맞댄서까래지붕틀</t>
  </si>
  <si>
    <t>close couple roof truss</t>
  </si>
  <si>
    <t>맞배지붕에서 종도리와 주심도리 사이에 서까래를 양쪽으로 걸치고, 전 후 주심도리 사이에는 대량을 걸어 만든 지붕틀.</t>
  </si>
  <si>
    <t>기문당25.4%</t>
  </si>
  <si>
    <t>10701</t>
  </si>
  <si>
    <t>맞댄연귀</t>
  </si>
  <si>
    <t>plain miter joint, -燕口</t>
  </si>
  <si>
    <t>두 개의 부재를 직각으로 접합시킬 때, 각 부재의 끝을 45°로 자르고 그대로 맞대어 댄 맞춤.</t>
  </si>
  <si>
    <t>기문당24.6%</t>
  </si>
  <si>
    <t>10702</t>
  </si>
  <si>
    <t>맞댄연귀산지치기</t>
  </si>
  <si>
    <t>miter joint with pin</t>
  </si>
  <si>
    <t>맞댄연귀 접합부를 산지로 꽂아 넣어 보강한 한 것.</t>
  </si>
  <si>
    <t>10703</t>
  </si>
  <si>
    <t>맞댄옆판계단</t>
  </si>
  <si>
    <t>⇨따낸옆판계단(=).</t>
  </si>
  <si>
    <t>기문당72.7%</t>
  </si>
  <si>
    <t>10704</t>
  </si>
  <si>
    <t>맞댄용접</t>
  </si>
  <si>
    <t>⇨맞대기용접(＝).</t>
  </si>
  <si>
    <t>10705</t>
  </si>
  <si>
    <t>맞댄이음</t>
  </si>
  <si>
    <t>butt joint</t>
  </si>
  <si>
    <t>판재 부재 측면을 특별한 요철 없이 매끈하게 만든 상태에서 서로 맞대어 접합한 것.</t>
  </si>
  <si>
    <t>10706</t>
  </si>
  <si>
    <t>맞댄자리</t>
  </si>
  <si>
    <t>abutment joint surface</t>
  </si>
  <si>
    <t>① 석재를 쌓을 때 두 석재가 서로 맞닿는 옆면. ② ＝맞댐자리.</t>
  </si>
  <si>
    <t>10707</t>
  </si>
  <si>
    <t>맞댄줄눈</t>
  </si>
  <si>
    <t>closed joint, sacked joint</t>
  </si>
  <si>
    <t>① 서로 맞대어진 줄눈. ② 벽돌이나 시멘트블록이 서로 맞대어 틈서리가 거의 없게 된 줄눈.</t>
  </si>
  <si>
    <t>10708</t>
  </si>
  <si>
    <t>맞댄지붕</t>
  </si>
  <si>
    <t>couple roof, span roof</t>
  </si>
  <si>
    <t>맞배지붕에서 종도리와 주심도리 사이에 서까래를 양쪽으로 걸치고, 전 후 주심도리 사이에는 대량을 걸어 만든 지붕.</t>
  </si>
  <si>
    <t>10709</t>
  </si>
  <si>
    <t>가장자리 반력</t>
  </si>
  <si>
    <t>edge reaction</t>
  </si>
  <si>
    <t>쉘과 같은 구조물의 가장자리에서 지점반력(구속력).</t>
  </si>
  <si>
    <t>세화16.4%</t>
  </si>
  <si>
    <t>1071</t>
  </si>
  <si>
    <t>맞댄쪽매</t>
  </si>
  <si>
    <t>plain joint, butt joint, edge butt joint</t>
  </si>
  <si>
    <t>판재의 맞댐면을 특별한 요철 없이 매끈하게 만들어 이어 붙이는 것</t>
  </si>
  <si>
    <t>기문당17.3%</t>
  </si>
  <si>
    <t>10710</t>
  </si>
  <si>
    <t>맞댐 이음</t>
  </si>
  <si>
    <t>2개의 판 끝면을 거의 동일 평면 내에서 맞대어 집합하는 이음.→맞대기 이음.[재, 구, 각]</t>
  </si>
  <si>
    <t>세화89.5%</t>
  </si>
  <si>
    <t>10711</t>
  </si>
  <si>
    <t>맞댐 줄눈</t>
  </si>
  <si>
    <t>재료끼리를 동일 평면에서 틈을 주지 않고 접속했을 때의 줄눈.→맞대기 줄눈[재, 각]</t>
  </si>
  <si>
    <t>10712</t>
  </si>
  <si>
    <t>맞댐면</t>
  </si>
  <si>
    <t>abutment, joint surface, 接合面</t>
  </si>
  <si>
    <t>① 돌쌓기에서 돌과 돌이 접촉되는 상하면 또는 좌우 옆면. ② 석재와 석재와의 절단면이 맞대어 있는 부분. 또 석재의 마무리 부재에 대한 이음새 부분도 포함.[재, 각]</t>
  </si>
  <si>
    <t>세화62.8%</t>
  </si>
  <si>
    <t>10713</t>
  </si>
  <si>
    <t>맞댐용접</t>
  </si>
  <si>
    <t>10714</t>
  </si>
  <si>
    <t>맞댐자리</t>
  </si>
  <si>
    <t>⇨맞댄자리(＝).</t>
  </si>
  <si>
    <t>10715</t>
  </si>
  <si>
    <t>맞모소로</t>
  </si>
  <si>
    <t>위는 행공에 평행되게 놓고 밑은 귀한대에 평행되게 깎은 소로.</t>
  </si>
  <si>
    <t>10717</t>
  </si>
  <si>
    <t>맞물림겹치기이음</t>
  </si>
  <si>
    <t>joggled lap joint</t>
  </si>
  <si>
    <t>겹치기 이음의 한쪽 모재에 턱을 만들어 두 모재의 면이 거의 같은 평면이 되도록 한 겹치기 이음.</t>
  </si>
  <si>
    <t>10718</t>
  </si>
  <si>
    <t>맞물림지붕마루</t>
  </si>
  <si>
    <t>전통목구조 지붕에서 용마루를 만들지 않은 지붕으로, 좌우 지붕면이 용마루 없이 서로 맞물리도록 만든 것. 보통 왕비가 거처하는 곳을 이러한 지붕으로 구성한다.</t>
  </si>
  <si>
    <t>10719</t>
  </si>
  <si>
    <t>가장자리 보</t>
  </si>
  <si>
    <t>판이나 셸의 테두리 부분에 생기는 큰 응력에 대하여 판이나 셸을 보강하는 보</t>
  </si>
  <si>
    <t>1072</t>
  </si>
  <si>
    <t>맞미닫이</t>
  </si>
  <si>
    <t>홈에 두 짝을 마주 달게 된 미닫이.</t>
  </si>
  <si>
    <t>10720</t>
  </si>
  <si>
    <t>맞바름</t>
  </si>
  <si>
    <t>back trowelling</t>
  </si>
  <si>
    <t>외 바탕이나 난간 바탕에 한쪽에서 도벽 재료를 칠하고 어느 정도 마른 다음 반대측에서도 칠하는 것. 뒷벽칠이라고도 한다.[재]</t>
  </si>
  <si>
    <t>10721</t>
  </si>
  <si>
    <t>맞배지붕</t>
  </si>
  <si>
    <t>gable roof</t>
  </si>
  <si>
    <t>좌우 지붕면이 서로 맞대어 용마루를 만드는 지붕형식으로, 이러한 형식으로 지붕을 만드는 경우 내림마루나 추녀마루가 없다.</t>
  </si>
  <si>
    <t>10722</t>
  </si>
  <si>
    <t>맞배집</t>
  </si>
  <si>
    <t>① 지붕이 맞배지붕으로 된 집. ② 전후 지붕면이 측면까지 계속된 건물. ③ ⇨박공집(＝).</t>
  </si>
  <si>
    <t>10723</t>
  </si>
  <si>
    <t>맞벽</t>
  </si>
  <si>
    <t>① 벽 안쪽에서 초벽을 하였다가 그것이 마른 뒤에 겉쪽에서 마주 발라 붙이는 벽. ② ⇨합벽(=).</t>
  </si>
  <si>
    <t>기문당94.6%</t>
  </si>
  <si>
    <t>10724</t>
  </si>
  <si>
    <t>맞벽질</t>
  </si>
  <si>
    <t>안쪽에 초벽(初壁)을 하고 마른 뒤에 겉에서 다시 흙을 붙이는 것.</t>
  </si>
  <si>
    <t>10725</t>
  </si>
  <si>
    <t>맞벽치기</t>
  </si>
  <si>
    <t>① 홑벽치기 한 흙벽의 다른 쪽(뒷벽)에 2～3cm 두께로 진흙을 바르는 일. ② 홑벽치기와 함께 초벽치기의 한 방법.</t>
  </si>
  <si>
    <t>10726</t>
  </si>
  <si>
    <t>맞보</t>
  </si>
  <si>
    <t>건물 중심부에 다른 기둥보다 길이가 긴 고주의 전후로 마주보며 걸리는 보. 고주로부터 이탈하는 구조적 변형이 생기기 쉽다.</t>
  </si>
  <si>
    <t>10727</t>
  </si>
  <si>
    <t>맞붙임이음</t>
  </si>
  <si>
    <t>①석재의 이음법의 하나. ② 실줄눈일 때 이음하는 방법인데, 줄눈시공을 완전히 하기가 어려워 오히려 빗물이 침입할 우려가 있다. 또, 모르타르가 충분히 채워지지 않으면 하중이 부분적으로 작용하기 쉽고 동해를 받기도 쉽다.</t>
  </si>
  <si>
    <t>10728</t>
  </si>
  <si>
    <t>맞연귀</t>
  </si>
  <si>
    <t>① 그냥 맞대게 된 연귀. ② 문짝같은 것들의 귀 끝을 맞추어 짜는 방법의 하나. ③ ＝큰연귀.</t>
  </si>
  <si>
    <t>10729</t>
  </si>
  <si>
    <t>맞이음</t>
  </si>
  <si>
    <t>⇨맞대기이음(＝).</t>
  </si>
  <si>
    <t>10730</t>
  </si>
  <si>
    <t>맞인장부</t>
  </si>
  <si>
    <t>부재를 결합하기 위해 별도로 제작하여 끼워넣어 사용하는 장부.</t>
  </si>
  <si>
    <t>기문당23.2%</t>
  </si>
  <si>
    <t>10731</t>
  </si>
  <si>
    <t>맞장부이음</t>
  </si>
  <si>
    <t>부재의 두 끝에 각각 길게 장부를 만들어 서로 물리게 하여 잇는 방법. 맞턱맞춤과 같은 의미.</t>
  </si>
  <si>
    <t>기문당44.2%</t>
  </si>
  <si>
    <t>10732</t>
  </si>
  <si>
    <t>맞쪽매</t>
  </si>
  <si>
    <t>기문당5.6%</t>
  </si>
  <si>
    <t>10733</t>
  </si>
  <si>
    <t>맞춤</t>
  </si>
  <si>
    <t>connection joint, 接合, 繼接</t>
  </si>
  <si>
    <t>두 부재를 직각 또는 경사로 접합하는 방식. 두 부재를 길이방향으로 접합하는 이음과 대조되는 방식이다.</t>
  </si>
  <si>
    <t>기문당9.9%</t>
  </si>
  <si>
    <t>세화31.3%</t>
  </si>
  <si>
    <t>10734</t>
  </si>
  <si>
    <t>맞춤 가장자리</t>
  </si>
  <si>
    <t>미닫이 문, 미세기문을 닫을 때, 서로 마주보며 접하는 부분.</t>
  </si>
  <si>
    <t>세화23.6%</t>
  </si>
  <si>
    <t>10735</t>
  </si>
  <si>
    <t>맞춤 문울거미</t>
  </si>
  <si>
    <t>창호를 닫을 때 서로 접하거나 겹쳐지는 부분</t>
  </si>
  <si>
    <t>10736</t>
  </si>
  <si>
    <t>맞춤 자물쇠</t>
  </si>
  <si>
    <t>갈고리 형태의 걸쇠가 있는 자물쇠. 갈고리 자물쇠와 동일 의미.</t>
  </si>
  <si>
    <t>세화22.9%</t>
  </si>
  <si>
    <t>10737</t>
  </si>
  <si>
    <t>맞춤갑</t>
  </si>
  <si>
    <t>outlet box, 斷接匣, 斷接函</t>
  </si>
  <si>
    <t>금속관 배관공사에 있어서 등기구(燈器具)‧스위치‧콘센트 등을 다는 곳에 붙이는 금속제의 갑.</t>
  </si>
  <si>
    <t>10738</t>
  </si>
  <si>
    <t>맞춤구멍</t>
  </si>
  <si>
    <t>맞춤을 위해 뚫거나 판 구멍</t>
  </si>
  <si>
    <t>10739</t>
  </si>
  <si>
    <t>가장자리 용접</t>
  </si>
  <si>
    <t>edge weld</t>
  </si>
  <si>
    <t>① 겹쳐진 모재의 가장자리를 용접하는 것② 주로 박판(얇은판) 용접에 사용한다.</t>
  </si>
  <si>
    <t>1074</t>
  </si>
  <si>
    <t>맞춤못</t>
  </si>
  <si>
    <t>dowels, plugging</t>
  </si>
  <si>
    <t>두 부재를 접합하기 위해 꽃아넣는 목재로 된 못 또는 이와 유사한 형태를 가진 작은 부재.</t>
  </si>
  <si>
    <t>기문당14.1%</t>
  </si>
  <si>
    <t>10740</t>
  </si>
  <si>
    <t>맞춤새</t>
  </si>
  <si>
    <t>joint, connection</t>
  </si>
  <si>
    <t>서로 떨어져 있는 부분을 이어둔 것. 또는 틈의 가장자리.</t>
  </si>
  <si>
    <t>10742</t>
  </si>
  <si>
    <t>맞턱이음</t>
  </si>
  <si>
    <t>부재의 두 끝에 각각 길게 장부를 만들어 서로 물리게 하여 잇는 방법. 맞장부이음과 같은 의미.</t>
  </si>
  <si>
    <t>기문당11.3%</t>
  </si>
  <si>
    <t>10743</t>
  </si>
  <si>
    <t>매그니튜드 추정법</t>
  </si>
  <si>
    <t>method of magnitude estimation</t>
  </si>
  <si>
    <t>기준이 되는 표준자극의 감각량을 일정한 수치로 해서 그것과의 비교로 임의 자극의 감각량을 비례적으로 알맞은 수치로 표시하는 측정법.</t>
  </si>
  <si>
    <t>10746</t>
  </si>
  <si>
    <t>매기</t>
  </si>
  <si>
    <t>trimming the edges of rafters</t>
  </si>
  <si>
    <t>① 서까래 끝을 가지런히 하는 일. ② 끝을 아물리는 재. ③ 막이의 변음. ④ 일자매기‧방구매기로 대별.</t>
  </si>
  <si>
    <t>10747</t>
  </si>
  <si>
    <t>매끈한 관</t>
  </si>
  <si>
    <t>smooth tube</t>
  </si>
  <si>
    <t>관 표면의 거친 입자의 크기가 층류 저층보다 충분히 작을 때 관내 흐름에는 관의 거친 영향이 나타나지 않는 것 이때의 상태를 일컫는다. (=매끈한 관로)</t>
  </si>
  <si>
    <t>10748</t>
  </si>
  <si>
    <t>매끈한 관로</t>
  </si>
  <si>
    <t>10749</t>
  </si>
  <si>
    <t>가장자리 응력</t>
  </si>
  <si>
    <t>edge stress</t>
  </si>
  <si>
    <t>쉘과 같은 구조물의 가장자리에서 응력</t>
  </si>
  <si>
    <t>세화12.0%</t>
  </si>
  <si>
    <t>1075</t>
  </si>
  <si>
    <t>매끈한 면</t>
  </si>
  <si>
    <t>smooth surface</t>
  </si>
  <si>
    <t>면의 거친 입자의 크기가 층류 저층의 두께보다 충분히 작은 면을 일컫는다.</t>
  </si>
  <si>
    <t>10750</t>
  </si>
  <si>
    <t>매너리즘</t>
  </si>
  <si>
    <t>mannerism</t>
  </si>
  <si>
    <t>1530～1600년 사이의 이탈리아 르네상스 건축가의 작품의 특징으로 예술 창작이나 발상면에서 독창성을 잃고 평범한 경향으로 흘러 표현수단의 고정과 상식성으로 인하여 예술의 신선미와 생기를 잃는 일.</t>
  </si>
  <si>
    <t>기문당40.5%</t>
  </si>
  <si>
    <t>세화19.8%</t>
  </si>
  <si>
    <t>10752</t>
  </si>
  <si>
    <t>매너리즘건축</t>
  </si>
  <si>
    <t>mannerism architecture</t>
  </si>
  <si>
    <t>‘습관적 반복, 상투적인 모방, 진부한 기교’ 등을 일컫는 말로 새로운 창조력이 상실되었다는 부정적 의미가 들어있다. 고유명사가 되면 달라진다. 건축에서 매너리즘은 16세기 이탈리아에서 유행했던 양식을 지칭한다. 고전 법칙을 거부하며 일탈과 변형을 추구한 사조였다. 16세기는 성기 르네상스의 시대였는데 그 옆에 이와 반대되는 또 하나의 사조가 함께 있었던 것이다.</t>
  </si>
  <si>
    <t>10753</t>
  </si>
  <si>
    <t>매뉴팩처시방서</t>
  </si>
  <si>
    <t>manufacture’s specification</t>
  </si>
  <si>
    <t>재료나 제품에 대하여 그 메이커가 작성하는 시방서.</t>
  </si>
  <si>
    <t>10754</t>
  </si>
  <si>
    <t>매니폴드</t>
  </si>
  <si>
    <t>manifold, cylinder manifold</t>
  </si>
  <si>
    <t>다기관. 집합관. 가스를 한 곳에 모아 분배하기 위한 덕트나 파이프를 말함. 엔진의 배기다기관과 흡기다기관이 대표적.</t>
  </si>
  <si>
    <t>10755</t>
  </si>
  <si>
    <t>매닝의 식</t>
  </si>
  <si>
    <t>Manning’s formula</t>
  </si>
  <si>
    <t>수로의 평균 유속 v를 산정할 때 쓰이는 다음식을 일컫는다.</t>
  </si>
  <si>
    <t>세화25.4%</t>
  </si>
  <si>
    <t>10756</t>
  </si>
  <si>
    <t>매달기</t>
  </si>
  <si>
    <t>hanging</t>
  </si>
  <si>
    <t>(1) 부재를 매달아서 건립하는 것. 예를 들면 말뚝을 와이어 로프로 매달아 소정의 위치에 세우는 것. (2) 창호를 경첩 등으로 창호틀에 설치하여, 설치 정밀도나 움직임을 조정하는 것.[재]</t>
  </si>
  <si>
    <t>세화99.1%</t>
  </si>
  <si>
    <t>10757</t>
  </si>
  <si>
    <t>매달기볼트</t>
  </si>
  <si>
    <t>매달기볼트(hanger rod)천장에 매달아 지지할 때 사용하는 둥근 봉으로 양쪽 끝에 나사가 만들어져 있는 것이다.</t>
  </si>
  <si>
    <t>기문당6.8%</t>
  </si>
  <si>
    <t>10758</t>
  </si>
  <si>
    <t>매달림</t>
  </si>
  <si>
    <t>overhung</t>
  </si>
  <si>
    <t>세로방향 또는 상향용접시(上向熔接時)에 용착금속(熔着金屬)이 모재(母材)에 매달려 처지는 것.</t>
  </si>
  <si>
    <t>10759</t>
  </si>
  <si>
    <t>매달림 철구</t>
  </si>
  <si>
    <t>hanging hardware</t>
  </si>
  <si>
    <t>경첩, 도어 행거 등 창호의 매달림에 쓰이는 철구의 총칭.[재, 각]</t>
  </si>
  <si>
    <t>10760</t>
  </si>
  <si>
    <t>매달림형 조명 기구</t>
  </si>
  <si>
    <t>(영) pendant light fitting, (미) suspended luminaire</t>
  </si>
  <si>
    <t>천장에서 코드 또는 매달림용 철사, 사슬, 파이프 등으로 조명 기구 본체를 매다는 형식, 구조를 갖는 조명 기구. (=펜던트)</t>
  </si>
  <si>
    <t>세화94.4%</t>
  </si>
  <si>
    <t>10762</t>
  </si>
  <si>
    <t>매립</t>
  </si>
  <si>
    <t>reclamation</t>
  </si>
  <si>
    <t>토사를 해중 혹은 수중에 투기해서 사용 가능한 땅을 조성하는 일.[재, 구]</t>
  </si>
  <si>
    <t>10764</t>
  </si>
  <si>
    <t>매립 공사</t>
  </si>
  <si>
    <t>concealed electric wiring</t>
  </si>
  <si>
    <t>전기 설비에서의 배선 포설법의 하나. 바닥 슬래브 안에 전선관을 매설 배관하여 그 속에 배선을 하는 공사.[재, 환]</t>
  </si>
  <si>
    <t>10765</t>
  </si>
  <si>
    <t>매립 마디</t>
  </si>
  <si>
    <t>목재에서 다른 목재의 마디를 사용하여 메워서 만든 마디 또는 그 목재.[재]</t>
  </si>
  <si>
    <t>10766</t>
  </si>
  <si>
    <t>매립 말뚝</t>
  </si>
  <si>
    <t>bored pile； bored pre cast pile</t>
  </si>
  <si>
    <t>① 미리 지반에 말뚝 구멍을 천공하고 말뚝 길이의 거의 전체에 걸쳐서 매립 설치되는 말뚝. ② 박기 말뚝(=)</t>
  </si>
  <si>
    <t>세화31.7%</t>
  </si>
  <si>
    <t>10767</t>
  </si>
  <si>
    <t>매립 형식 주각</t>
  </si>
  <si>
    <t>imbedded(embedded) type column base</t>
  </si>
  <si>
    <t>주각을 완전고정의 형태로 매입하여 시공하는 방법</t>
  </si>
  <si>
    <t>세화9.8%</t>
  </si>
  <si>
    <t>10769</t>
  </si>
  <si>
    <t>매립식</t>
  </si>
  <si>
    <t>land reclamation type</t>
  </si>
  <si>
    <t>매립식은 일반적으로 대규모의 면적을 필요로 하는 시설 등을 건설하기 위해 해역을 먼저 체절제(締切堤)로 두르고 그 안을 토사 또는 고형 폐기물 등으로 매립하여 인공섬을 구축하는 방식으로 종래부터 가장 많이 사용되어 온 방식이다. 일본 고베(神戶)의 포트아일랜드도 이 방식으로 된 인공섬이다.</t>
  </si>
  <si>
    <t>세화16.0%</t>
  </si>
  <si>
    <t>10770</t>
  </si>
  <si>
    <t>매립지</t>
  </si>
  <si>
    <t>reclaimed land, 埋立地</t>
  </si>
  <si>
    <t>.항만 용지, 공장 부지 등에 이용하기 위해 바다등을 매립한 토지</t>
  </si>
  <si>
    <t>10771</t>
  </si>
  <si>
    <t>매머드아파트</t>
  </si>
  <si>
    <t>mammoth apartment house</t>
  </si>
  <si>
    <t>고층 건물로 된 아파트</t>
  </si>
  <si>
    <t>기문당8.8%</t>
  </si>
  <si>
    <t>10772</t>
  </si>
  <si>
    <t>매분회전수</t>
  </si>
  <si>
    <t>revolutions perminute, 每分回轉數</t>
  </si>
  <si>
    <t>① 분당(分當) 회전하는 수. ② 약자는 ｢R.P.M.｣ 또는 ｢r.p.m.｣.</t>
  </si>
  <si>
    <t>10774</t>
  </si>
  <si>
    <t>매스</t>
  </si>
  <si>
    <t>mass</t>
  </si>
  <si>
    <t>‘양괴’ 혹은 ‘양감’이라고 번역된다. 부분들이 집합하여 상당한 양으로 덩어리진 것을 가리킨다. 조각에서는 파악되는 대상의 덩어리를 말하며 그 자체가 이미 매스인 조각의 소재와 통일체를 형성한다. 회화에서는 화면 중 많은 양의 색이나 빛 그림자 등의 통일된 집합을 의미한다. 건축에서 매스는 공간을 점유하는 양괴의 규모 및 내부 공간을 규정하는 실체를 말한다.</t>
  </si>
  <si>
    <t>세화15.6%</t>
  </si>
  <si>
    <t>10775</t>
  </si>
  <si>
    <t>매스 트랜싯</t>
  </si>
  <si>
    <t>mass transit</t>
  </si>
  <si>
    <t>도시계획에 있어서 사람과 거주 인구의 수송에 관한 것이며, 특히 대량 공공수송체계를 의미한다. 매스 트랜싯의 내용으로서 교외 전차 등의 철도, 지하철, 노면전차, 모노레일 버스, 트롤리 버스 등이 있다.</t>
  </si>
  <si>
    <t>세화6.2%</t>
  </si>
  <si>
    <t>10777</t>
  </si>
  <si>
    <t>매스콘크리트</t>
  </si>
  <si>
    <t>mass concrete</t>
  </si>
  <si>
    <t>① 콘크리트댐이나 큰 교각 등과 같이 치수가 큰 콘크리트로서, 시멘트의 수화열로 인한 온도상승이 콘크리트의 품질에 영향을 줄 정도의 큰 콘크리트. ② 수화열(水和熱)의 영향으로 내응력 때문에 균열을 발생시켜 누수(漏水) 등의 장해를 일으키므로 저열시멘트나 중용열시멘트를 써야 함.</t>
  </si>
  <si>
    <t>기문당45.5%</t>
  </si>
  <si>
    <t>10778</t>
  </si>
  <si>
    <t>매스타바</t>
  </si>
  <si>
    <t>고대 이집트의 무덤 형식이며 외형이 직사각형이어서 아랍어로 ‘직사각형의 벤치’를 의미하여 마스타바라 불렀다. 선왕조시대 말까지 간단한 구덩식이었던 무덤은 죽은 자의 주거로서 집의 기능이나 구조를 갖추어 축조하게 되었다. 지하의 널방[墓室] 위에 직사각형으로 대상(臺狀)의 지상 건조물을 세우는 것이 그 특징으로, 보통 햇볕에 말린 벽돌(후에는 석회암)로 바닥이나 벽 ·지붕을 쌓았다.</t>
  </si>
  <si>
    <t>기문당3.0%</t>
  </si>
  <si>
    <t>10779</t>
  </si>
  <si>
    <t>가장자리용접</t>
  </si>
  <si>
    <t>edge weld, -鎔接</t>
  </si>
  <si>
    <t>① 겹친 모재의 가장자리를 용접하는 것. ② 에지 조인트에 상용되는 방법인데 특별한 경우 이외에는 그다지 쓰이지 않음.</t>
  </si>
  <si>
    <t>1078</t>
  </si>
  <si>
    <t>매스틱</t>
  </si>
  <si>
    <t>① 단열공사용의 마감재. ② 보온‧보냉재를 옥외에 시공했을 경우 보온‧보냉재를 외부에 화학적 또는 물리적 자극에서 보호하기 위해서 내후성 및 기계적 강도가 뛰어난 물질로 피복해 주어야 하며, 이러한 조건에 적합한 물질을 총칭하여 ｢매스틱｣이라 함. ③ 용도 : 보온외장‧보냉외장‧공기조화덕트외장‧증기배관보호용‧송풍덕트용‧소음방지용‧전력‧석유화학공장의 정유탑(精溜塔)‧보일러‧반응솥‧탱크용‧증기배관‧원유탱크‧냉동실‧냉장고의 내벽 코팅재 등. ④ ⇨마스틱스.</t>
  </si>
  <si>
    <t>10780</t>
  </si>
  <si>
    <t>매시컬레이션</t>
  </si>
  <si>
    <t>machicolation</t>
  </si>
  <si>
    <t>①중세기 요새의 꼭대기에 돌출한 방어용 구조체. ② 공격하는 적군에게 구멍을 통해서 끓는 기름‧화살‧돌 등을 던질 수 있도록 되어 있음.</t>
  </si>
  <si>
    <t>10781</t>
  </si>
  <si>
    <t>매연</t>
  </si>
  <si>
    <t>smoke</t>
  </si>
  <si>
    <t>대기 오염 방지법으로 정의된 공장 등에서의 배출 가스 속에 포함되는 유해 물질. →매진.</t>
  </si>
  <si>
    <t>세화92.2%</t>
  </si>
  <si>
    <t>10782</t>
  </si>
  <si>
    <t>매연 농도</t>
  </si>
  <si>
    <t>density, of flue gas pollutants</t>
  </si>
  <si>
    <t>매연의 농도.</t>
  </si>
  <si>
    <t>세화70.0%</t>
  </si>
  <si>
    <t>10783</t>
  </si>
  <si>
    <t>매연 발생 시설</t>
  </si>
  <si>
    <t>smoke and soot emitting facility</t>
  </si>
  <si>
    <t>매연을 발생하고 배출하는 시설.</t>
  </si>
  <si>
    <t>세화73.9%</t>
  </si>
  <si>
    <t>10784</t>
  </si>
  <si>
    <t>매연농도</t>
  </si>
  <si>
    <t>smoke density, smoke concentration, 煤煙濃度</t>
  </si>
  <si>
    <t>① 굴뚝에서 배출되는 매연의 농도. ② 농도 측정에는 링게르만표, 광전관에 의한 광도 측정법 등을 씀.</t>
  </si>
  <si>
    <t>10785</t>
  </si>
  <si>
    <t>매장 문화재</t>
  </si>
  <si>
    <t>buried cultural properties, 埋葬 文化財</t>
  </si>
  <si>
    <t>땅속에 묻혀있는 문화재를 의미하며 고고학에서는 매장문화재를 유적, 유구, 유물로 구분한다. 유구는 하나의 유적을 구성하는 일부를 말하며, 주거지, 고분, 건물터, 요지 등 옛사람들이 이루어 놓은 구조물 하나하나를 일컫는 말이다. 유물은 과거에 인류가 만들어 사용한 것으로 선사주거지 고분 등과 같은 유적과 유구에서 출토 된다. 유적은 인류가 활동한 흔적이 남아 있는 이동할 수 없는 부동산적 개념을 가지고 있다. 다시말해 유구와 유물이 있는 곳을 말하며, 한 유적 안에서도 다양한 유구와 유물들이 나타날 수 있다.</t>
  </si>
  <si>
    <t>세화12.8%</t>
  </si>
  <si>
    <t>10787</t>
  </si>
  <si>
    <t>매진</t>
  </si>
  <si>
    <t>dust</t>
  </si>
  <si>
    <t>매연의 한 성분. 연소나 전기 사용에 수반하여 발생하는 입자상 물질.</t>
  </si>
  <si>
    <t>10790</t>
  </si>
  <si>
    <t>매질</t>
  </si>
  <si>
    <t>medium</t>
  </si>
  <si>
    <t>음파 등의 파동이 전파하는 물질.</t>
  </si>
  <si>
    <t>세화85.7%</t>
  </si>
  <si>
    <t>10791</t>
  </si>
  <si>
    <t>매질①</t>
  </si>
  <si>
    <t>medium, 媒質</t>
  </si>
  <si>
    <t>소리, 빛, 열, 전기 등이 전달되는 물질이나 공간.</t>
  </si>
  <si>
    <t>기문당29.2%</t>
  </si>
  <si>
    <t>10792</t>
  </si>
  <si>
    <t>매질②</t>
  </si>
  <si>
    <t>매흙을 물에 풀어 비‧솔 등으로 문질러 바르는 일.</t>
  </si>
  <si>
    <t>10793</t>
  </si>
  <si>
    <t>매축</t>
  </si>
  <si>
    <t>reclamation, 埋築</t>
  </si>
  <si>
    <t>바닷가나 강가를 메워서 뭍으로 만드는 일.</t>
  </si>
  <si>
    <t>기문당44.4%</t>
  </si>
  <si>
    <t>10794</t>
  </si>
  <si>
    <t>매취 청구권</t>
  </si>
  <si>
    <t>purchase offering right , 買取 請求權</t>
  </si>
  <si>
    <t>매수청구권과 같은말. 권리자(權利者)가 일정(一定)한 자에 대하여자기가 가지는 권리(權利)를 사 가도록 청구(請求)하는 권리</t>
  </si>
  <si>
    <t>세화15.5%</t>
  </si>
  <si>
    <t>10795</t>
  </si>
  <si>
    <t>매치플로어링</t>
  </si>
  <si>
    <t>matched flooring</t>
  </si>
  <si>
    <t>바닥판재의 양쪽 면이 은촉붙임 방식으로 된 것.</t>
  </si>
  <si>
    <t>기문당25.9%</t>
  </si>
  <si>
    <t>10799</t>
  </si>
  <si>
    <t>AISC</t>
  </si>
  <si>
    <t>American Institute Steel Construction</t>
  </si>
  <si>
    <t>미국강구조학회 약칭</t>
  </si>
  <si>
    <t>세화64.3%</t>
  </si>
  <si>
    <t>108</t>
  </si>
  <si>
    <t>가장집물</t>
  </si>
  <si>
    <t>家藏什物</t>
  </si>
  <si>
    <t>집에서 사용하는 모든 살림 도구 혹은 장롱, 문갑 등 가구.＝가장집기.</t>
  </si>
  <si>
    <t>기문당28.2%</t>
  </si>
  <si>
    <t>1080</t>
  </si>
  <si>
    <t>매칭플레이트</t>
  </si>
  <si>
    <t>matchingplate</t>
  </si>
  <si>
    <t>조립이나 접합을 위하여 PC부재생산시 부재접합부에 미리 매입 설치된 강판.</t>
  </si>
  <si>
    <t>기문당43.9%</t>
  </si>
  <si>
    <t>10800</t>
  </si>
  <si>
    <t>매카덤 롤러</t>
  </si>
  <si>
    <t>Macadam roller</t>
  </si>
  <si>
    <t>깬돌 기층, 아스팔트 포장의 다짐 등으로 사용되는 앞바퀴 1개, 뒷바퀴 2개가 있는 2축 3륜의 로드 롤러를 일컫는다.</t>
  </si>
  <si>
    <t>10801</t>
  </si>
  <si>
    <t>매카덤 포장</t>
  </si>
  <si>
    <t>Macadam’s paving</t>
  </si>
  <si>
    <t>입자상 재료만을 사용해서 도로면을 다지는 것.</t>
  </si>
  <si>
    <t>세화89.3%</t>
  </si>
  <si>
    <t>10802</t>
  </si>
  <si>
    <t>매크로조직</t>
  </si>
  <si>
    <t>macro structure</t>
  </si>
  <si>
    <t>육안 또는 확대경으로 관찰하는 금속 또는 용접부 조직</t>
  </si>
  <si>
    <t>기문당11.5%</t>
  </si>
  <si>
    <t>10803</t>
  </si>
  <si>
    <t>매트</t>
  </si>
  <si>
    <t>mat</t>
  </si>
  <si>
    <t>①격자형으로 조립된 철근. ② 각종 섬유를 짜서 두껍게 만든 자리. 신발 닦기 등 보통 깔개를 말함. ③ 보온탄성재 등에 쓰이는 것도 있는데 재료와 용도에 따라 여러 가지가 있음. ④ ⇨양탄자.</t>
  </si>
  <si>
    <t>세화18.5%</t>
  </si>
  <si>
    <t>10804</t>
  </si>
  <si>
    <t>매트리스</t>
  </si>
  <si>
    <t>mattress</t>
  </si>
  <si>
    <t>요 밑이나 침대에 사용하는 깔개. 탄력성이 있는 솜이나 발포 재료를 사용한 두꺼운 깔개.</t>
  </si>
  <si>
    <t>10806</t>
  </si>
  <si>
    <t>매트릭스</t>
  </si>
  <si>
    <t>matrix</t>
  </si>
  <si>
    <t>콘크리트를 구성하는 일부로 조골재(자갈)를 묶어주는 역활을 하며, 일반적으로 모르타르 즉 시멘트와 잔골재(모래)만으로 구성되어 있는 부분을 칭한다.</t>
  </si>
  <si>
    <t>기문당47.6%</t>
  </si>
  <si>
    <t>10807</t>
  </si>
  <si>
    <t>매트릭스 해석법</t>
  </si>
  <si>
    <t>matrix analysis</t>
  </si>
  <si>
    <t>전체 구조물을 부분 매트릭스로 구성해서 구조해석에 적합한 모델로 바꿔 그 응력이나 변형을 매트릭스를 사용해서 해석하는 방법</t>
  </si>
  <si>
    <t>10808</t>
  </si>
  <si>
    <t>매트잭</t>
  </si>
  <si>
    <t>mat-jack</t>
  </si>
  <si>
    <t>콘크리트 포장판의 침하된 부분에 구멍을 뚫고 그 밑에 진흙이나 역청재 등의 혼합물을 펌프로 주입하여 콘크리트 포장판을 밀어올리는 기계.</t>
  </si>
  <si>
    <t>10809</t>
  </si>
  <si>
    <t>가적</t>
  </si>
  <si>
    <t>맞배지붕구조의 박공벽에서 매달아 낸 외쪽지붕으로 만든 것</t>
  </si>
  <si>
    <t>기문당48.9%</t>
  </si>
  <si>
    <t>1081</t>
  </si>
  <si>
    <t>매표소</t>
  </si>
  <si>
    <t>box office, 賣票所</t>
  </si>
  <si>
    <t>차표나 입장권 따위의 표를 파는 곳. ‘표 사는 곳’, ‘표 파는 곳’으로 순화.</t>
  </si>
  <si>
    <t>10810</t>
  </si>
  <si>
    <t>매핑</t>
  </si>
  <si>
    <t>mapping</t>
  </si>
  <si>
    <t>공중 사진이나 측량 결과로부터 백지도를 작성하거나 또는 주제도를 작성하는 기술. 최근에는 컴퓨터가 사용되는 일이 많다.</t>
  </si>
  <si>
    <t>10811</t>
  </si>
  <si>
    <t>매화나무</t>
  </si>
  <si>
    <t>apricot</t>
  </si>
  <si>
    <t>5m 정도의 높이로 자라는 장미과의 낙엽활엽수로 많은 가지를 치며 잔가지는 푸르다. 이식이 용이하지만 성장이 늦다. 꽃은 백색 · 홍색 동으로 한겹과 8겹 이 있고, 새 잎이 나오기 전에 피고 향이 강하다.</t>
  </si>
  <si>
    <t>세화58.2%</t>
  </si>
  <si>
    <t>10812</t>
  </si>
  <si>
    <t>매화점</t>
  </si>
  <si>
    <t>梅花點</t>
  </si>
  <si>
    <t>점 같이 찍어서 매화꽃의 모양을 그린 무늬.</t>
  </si>
  <si>
    <t>10813</t>
  </si>
  <si>
    <t>매흙</t>
  </si>
  <si>
    <t>clay soil, fine gray loam, 沓土</t>
  </si>
  <si>
    <t>① 논에서 파낸 회색의 끈기가 없는 고운 흙으로 벽의 거죽 바름에 쓰임. ② ⇨상벽토(=).</t>
  </si>
  <si>
    <t>기문당94.1%</t>
  </si>
  <si>
    <t>10815</t>
  </si>
  <si>
    <t>매흙모래</t>
  </si>
  <si>
    <t>매흙과 같이 곱고 부드러운 모래.</t>
  </si>
  <si>
    <t>10816</t>
  </si>
  <si>
    <t>매흙질</t>
  </si>
  <si>
    <t>plastering a wall with gray loam</t>
  </si>
  <si>
    <t>벽 거죽에 매흙을 바르는 일.</t>
  </si>
  <si>
    <t>10817</t>
  </si>
  <si>
    <t>맥놀이</t>
  </si>
  <si>
    <t>beat</t>
  </si>
  <si>
    <t>주파수가 비슷한 두 개의 파동이 중첩되어 간섭을 일으켜서 주기적으로 진폭의 크기가 변하는 새로운 합성파가 만들어지는 현상.</t>
  </si>
  <si>
    <t>세화29.4%</t>
  </si>
  <si>
    <t>10818</t>
  </si>
  <si>
    <t>맥동</t>
  </si>
  <si>
    <t>microseism</t>
  </si>
  <si>
    <t>인위적 또는 자연적 원인에 의해 지면이 상시에 규칙적으로 미소하게 진동하는 현상.</t>
  </si>
  <si>
    <t>세화18.3%</t>
  </si>
  <si>
    <t>10819</t>
  </si>
  <si>
    <t>가전개 곡면</t>
  </si>
  <si>
    <t>developable curved surface</t>
  </si>
  <si>
    <t>평면으로 전개할 수 있는 곡면. 원통면이나 원뿔면 등이 주로 해당됨.</t>
  </si>
  <si>
    <t>세화40.9%</t>
  </si>
  <si>
    <t>1082</t>
  </si>
  <si>
    <t>맥동용접</t>
  </si>
  <si>
    <t>pulsation welding</t>
  </si>
  <si>
    <t>접합부위에 두 번 이상 전류를 통과시키면서 하는 저항용접</t>
  </si>
  <si>
    <t>10820</t>
  </si>
  <si>
    <t>맥스웰-모어의 방법</t>
  </si>
  <si>
    <t>Maxwell-Mohr's theorem</t>
  </si>
  <si>
    <t>부정정구조 해석법의 하나로 부정정구조에서 부재를 제거하여 정정구조로 치환한뒤, 내력과 변형을 구하여 변형의 적합조건에서 제거하여 부재의 내력을 구하는 방법</t>
  </si>
  <si>
    <t>세화44.7%</t>
  </si>
  <si>
    <t>10822</t>
  </si>
  <si>
    <t>맥스웰모형</t>
  </si>
  <si>
    <t>maxwell model, -模型</t>
  </si>
  <si>
    <t>응력을 가하여 순간적으로 생긴 탄성변형을 고정시켜 놓고 응력이 시간 경과에 따라 지수함수적으로 변화하여 완화되는 현상을 모델로 나타낸 것.</t>
  </si>
  <si>
    <t>기문당58.6%</t>
  </si>
  <si>
    <t>10824</t>
  </si>
  <si>
    <t>맥스웰의 상반 정리</t>
  </si>
  <si>
    <t>Maxwell’s reciprocal theorem</t>
  </si>
  <si>
    <t>구조물의 임의의 두 점에 있어서 A점에 작용하는 단위 하중에 의한 B점의 변위는 B점에 작용하는 단위 하중에 의한 A점의 변위와 같다.</t>
  </si>
  <si>
    <t>세화56.3%</t>
  </si>
  <si>
    <t>10825</t>
  </si>
  <si>
    <t>맥아더말뚝</t>
  </si>
  <si>
    <t>MacArther cased pile</t>
  </si>
  <si>
    <t>철관갑 말뚝의 일종.</t>
  </si>
  <si>
    <t>10827</t>
  </si>
  <si>
    <t>맨드릴</t>
  </si>
  <si>
    <t>mandril</t>
  </si>
  <si>
    <t>철근을 구부림 가공할 때에 쓰는 구부림판.</t>
  </si>
  <si>
    <t>10828</t>
  </si>
  <si>
    <t>맨머신 시스템</t>
  </si>
  <si>
    <t>man machine system</t>
  </si>
  <si>
    <t>사람과 기계가 정보 교환을 주고 받는 장치. 중앙 감시 제어반에서 사람이 램프의 표시를 보고 판단하여 기기 조작 버튼을 누르는 장치 등.</t>
  </si>
  <si>
    <t>10829</t>
  </si>
  <si>
    <t>가정 하수</t>
  </si>
  <si>
    <t>sanitary sewer; domestic waste</t>
  </si>
  <si>
    <t>일반 생활계로부터 배출되는 배수. 하수도에서는 상점, 사업소, 소공장에서의 배수를 포함한다. (=생활 배수) →하수.</t>
  </si>
  <si>
    <t>1083</t>
  </si>
  <si>
    <t>맨사드</t>
  </si>
  <si>
    <t>⇨망사르드.</t>
  </si>
  <si>
    <t>10830</t>
  </si>
  <si>
    <t>맨사드지붕</t>
  </si>
  <si>
    <t>⇨망사르드지붕.</t>
  </si>
  <si>
    <t>10831</t>
  </si>
  <si>
    <t>맨션</t>
  </si>
  <si>
    <t>mansion</t>
  </si>
  <si>
    <t>1980년대 고급 분양 아파트에 붙이던 이름이다. 고층화된 고급 분양주택에도 많이 이용하였다. 본래의 의미는 대저택, 즉 대지주의 저택인데 우리나라에서는 공공의 공동주택에 대하여 호화로움을 연상시키기 위한 호칭으로 사용하였다. 일본은 공동주택(아파트)을 흔히 맨션이라 지칭하지만 우리나라의 아파트를 이르는 보통 말이다. 맨션이라는 말이 아파트와 분리되어 사용되기 시작한 것은 홀이나 엘리베이터 등을 갖추고 장식을 호화스럽게 하여 그동안의 아파트보다 질이 높다는 것을 표시한 후 부터였다. 최근에는 잘 사용하지 않는다.</t>
  </si>
  <si>
    <t>기문당17.6%</t>
  </si>
  <si>
    <t>세화15.2%</t>
  </si>
  <si>
    <t>10832</t>
  </si>
  <si>
    <t>맨틀</t>
  </si>
  <si>
    <t>⇨맨틀피스(＝).</t>
  </si>
  <si>
    <t>10833</t>
  </si>
  <si>
    <t>맨틀피스</t>
  </si>
  <si>
    <t>mantle piece, chimney piece</t>
  </si>
  <si>
    <t>서양식 건축에서 거실이나 홀(hall) 벽에 만든 난로를 장식하는 부분 또는 그와 같은 장식을 가진 난로.</t>
  </si>
  <si>
    <t>기문당15.3%</t>
  </si>
  <si>
    <t>세화22.0%</t>
  </si>
  <si>
    <t>10834</t>
  </si>
  <si>
    <t>맨해탠 거리</t>
  </si>
  <si>
    <t>맨해튼은 미국 뉴욕주 뉴욕의 자치구 중 가장 인구 밀도가 높은 자치구로, 허드슨 강에 있는 섬을 포함하여 본토의 몇 블록을 포함하는 지역을 가리킨다. 맨해튼은 뉴욕 주의 뉴욕 군(New York County)과 동일한 영토를 가지고 있으며, 맨해튼 섬을 비롯해 루즈벨트 섬, 랜들스 아일랜드, 워즈 섬, 거버너스 섬, 밀 록, 엘리스 섬 등을 포함하고 있다. 브롱크스와 밀접해 있는 지역인 마블힐 역시 맨해튼의 일부이다. 맨해튼은 미국에서 상업적, 재정적, 문화적으로 중요한 장소이다. 로어맨해튼에는 뉴욕 증권거래소와 나스닥이 있는 월스트리트가 있다. 뉴스, 잡지, 책과 같은 여러 대중 매체의 출판업자들 뿐만 아니라 미국에 있는 대부분의 주요한 라디오, 텔레비젼, 통신 회사들이 이곳에 기반을 두고 있다.</t>
  </si>
  <si>
    <t>10835</t>
  </si>
  <si>
    <t>맨홀</t>
  </si>
  <si>
    <t>manhole</t>
  </si>
  <si>
    <t>①전선의매설관(埋設管)‧수도관‧하수관‧포도(鋪道)‧지하케이블(cable) 등의 수리‧검사‧청소‧점검을 하기 위하여 만들어 놓은 출입구. ② 주철 또는 콘크리트제의 뚜껑이 있고 내부에 발판을 설비하기도 함. ③ 도면용 약어는 ｢MH｣. ④ 설치개소는기점(起點)‧회점(會點)‧교차(交叉)점‧분기점 또는 방향‧물매(句配)‧단면이 바뀌는 점에 설치.</t>
  </si>
  <si>
    <t>세화14.7%</t>
  </si>
  <si>
    <t>10836</t>
  </si>
  <si>
    <t>맨홀뚜껑</t>
  </si>
  <si>
    <t>manhole cover</t>
  </si>
  <si>
    <t>KS F 4013 참조.</t>
  </si>
  <si>
    <t>10837</t>
  </si>
  <si>
    <t>맨홀측괴</t>
  </si>
  <si>
    <t>KS F 4012 참조.</t>
  </si>
  <si>
    <t>10838</t>
  </si>
  <si>
    <t>맴돌이펌프</t>
  </si>
  <si>
    <t>⇨원심펌프(＝).</t>
  </si>
  <si>
    <t>10839</t>
  </si>
  <si>
    <t>맷트</t>
  </si>
  <si>
    <t>⇨매트.</t>
  </si>
  <si>
    <t>10840</t>
  </si>
  <si>
    <t>맹·농아아 시설</t>
  </si>
  <si>
    <t>facilities for blind or deaf mute children</t>
  </si>
  <si>
    <t>아동 복지법에 준해서 맹 · 농아아(강도의 약시, 난청을 포함)의 독립 생활에 필요한 일상생활이나 직업의 지도를 하는 시설. [계]</t>
  </si>
  <si>
    <t>10841</t>
  </si>
  <si>
    <t>맹꽁이자물쇠</t>
  </si>
  <si>
    <t>pad lock</t>
  </si>
  <si>
    <t>고리에 걸어서 고정시키는 휴대용자물쇠자물쇠의 한 가지. 반타원형의 고리와 몸통의 두 부분으로 되어 있으며 열쇠로 열면 고리의 한쪽 다리가 몸통에서 떨어져 나온다. ≒남경정(南京錠)ㆍ서양정(西洋錠).</t>
  </si>
  <si>
    <t>기문당4.3%</t>
  </si>
  <si>
    <t>10843</t>
  </si>
  <si>
    <t>맹동</t>
  </si>
  <si>
    <t>甍棟</t>
  </si>
  <si>
    <t>기와를 이은 지붕.</t>
  </si>
  <si>
    <t>10844</t>
  </si>
  <si>
    <t>맹암거</t>
  </si>
  <si>
    <t>dummy ditch, 盲暗渠</t>
  </si>
  <si>
    <t>지하수위 조절을 위한 배수를 목적으로 땅 속에 자갈, 잡석 등을 묻은 일종의 수로.</t>
  </si>
  <si>
    <t>기문당45.7%</t>
  </si>
  <si>
    <t>10845</t>
  </si>
  <si>
    <t>맹장살</t>
  </si>
  <si>
    <t>盲障箭</t>
  </si>
  <si>
    <t>① 종이로 두껍게 바르는 문의 중간살. ② 맹장지나 도듬문 등에 쓰는 살. ③ ⇨도듬문살＝맹장지살(盲障子箭).</t>
  </si>
  <si>
    <t>기문당98.4%</t>
  </si>
  <si>
    <t>10846</t>
  </si>
  <si>
    <t>맹장지</t>
  </si>
  <si>
    <t>盲障子</t>
  </si>
  <si>
    <t>① 종이로 두껍게 안팎을 싸 바른 문. ② 문을 전부 종이로 싸 바른 문. ③ ⇨북장지(=).</t>
  </si>
  <si>
    <t>기문당92.3%</t>
  </si>
  <si>
    <t>10847</t>
  </si>
  <si>
    <t>맹장지살</t>
  </si>
  <si>
    <t>⇨맹장살(＝).</t>
  </si>
  <si>
    <t>10848</t>
  </si>
  <si>
    <t>맹종죽</t>
  </si>
  <si>
    <t>mosochiku</t>
  </si>
  <si>
    <t>중국산이며 한국에서는 남부지방에서 재배한다. 높이 10∼20m, 지름 20cm에 달한다.  처음에는 털이 있으며 녹색에서 황록색으로 된다. 죽순을 식용하고 있으므로 죽순대라고도 한다. 크게 자라지만 재질이 무르기 때문에 세공용으로 쓰지 못한다.</t>
  </si>
  <si>
    <t>세화23.4%</t>
  </si>
  <si>
    <t>10849</t>
  </si>
  <si>
    <t>맹줄눈</t>
  </si>
  <si>
    <t>dummy joint, 盲－</t>
  </si>
  <si>
    <t>① 온도변화나 양생에 의한 수축균열이 예상되는 콘크리트에 만드는 홈. ② 불규칙하게 발생하는 균열을 맹줄눈으로 유도하는 효과가 있다.</t>
  </si>
  <si>
    <t>기문당19.0%</t>
  </si>
  <si>
    <t>10850</t>
  </si>
  <si>
    <t>맹학교</t>
  </si>
  <si>
    <t>school for the blind</t>
  </si>
  <si>
    <t>시각 장애 및 결손으로 인하여 경제활동이나 사회적응에 어려움이 따르는 자를 대상으로 교육하는 학교.</t>
  </si>
  <si>
    <t>세화22.8%</t>
  </si>
  <si>
    <t>10851</t>
  </si>
  <si>
    <t>머거불</t>
  </si>
  <si>
    <t>지붕마루의 끝면을 막아대는 수키와.</t>
  </si>
  <si>
    <t>10852</t>
  </si>
  <si>
    <t>머니언</t>
  </si>
  <si>
    <t>⇨멀리온.</t>
  </si>
  <si>
    <t>10853</t>
  </si>
  <si>
    <t>머니퓰레이터</t>
  </si>
  <si>
    <t>manipulator</t>
  </si>
  <si>
    <t>모양이 복잡한 용접물을 용접할 수 있도록 용접기를 조작대 위에 얹고 이를 상하 수평으로 자동적으로 이동시켜서 용접을 하는 일종의 용접지그.</t>
  </si>
  <si>
    <t>10854</t>
  </si>
  <si>
    <t>머드</t>
  </si>
  <si>
    <t>mud</t>
  </si>
  <si>
    <t>① 굳지않은 콘크리트를 의미하는 속어. ② ｢mud｣는 본래 ｢진흙, 진창｣이란 뜻. ③ 기초 공사 굴착시 공벽을 보호하는 이수를 일컽는 경우도 있음</t>
  </si>
  <si>
    <t>기문당43.2%</t>
  </si>
  <si>
    <t>10855</t>
  </si>
  <si>
    <t>머룬</t>
  </si>
  <si>
    <t>maroon</t>
  </si>
  <si>
    <t>1. 고동색의   2. 고동색, 적갈색, 밤색   3. (특히 해상에서 조난 신호로 쏘는) 조명탄</t>
  </si>
  <si>
    <t>10856</t>
  </si>
  <si>
    <t>머름</t>
  </si>
  <si>
    <t>wainscot, 遠音</t>
  </si>
  <si>
    <t>미닫이문 창틀의 하단부, 또는 중인방의 하단부에 장식을 목적으로 사용되는 널조각.</t>
  </si>
  <si>
    <t>10857</t>
  </si>
  <si>
    <t>머름궁창</t>
  </si>
  <si>
    <t>遠音－</t>
  </si>
  <si>
    <t>머름중방과 머름대 사이에 장식을 위해 끼워 넣은 널재.</t>
  </si>
  <si>
    <t>기문당47.2%</t>
  </si>
  <si>
    <t>10858</t>
  </si>
  <si>
    <t>머름대</t>
  </si>
  <si>
    <t>머름 아래에 수평으로 끼워 넣은 인방 부재.</t>
  </si>
  <si>
    <t>기문당41.7%</t>
  </si>
  <si>
    <t>10859</t>
  </si>
  <si>
    <t>가정용수</t>
  </si>
  <si>
    <t>家庭用水</t>
  </si>
  <si>
    <t>① 음료‧요리‧세탁‧수세식화장실‧목욕 등 일반 가정에서 쓰이는 물. ② ＝가사용수(家事用水).</t>
  </si>
  <si>
    <t>1086</t>
  </si>
  <si>
    <t>머름돌</t>
  </si>
  <si>
    <t>遠音石</t>
  </si>
  <si>
    <t>문이 안쪽으로 더 이상 들어가지 않고 정지할 수 있도록 아래쪽에 받쳐 두는 돌.</t>
  </si>
  <si>
    <t>10860</t>
  </si>
  <si>
    <t>머름동자</t>
  </si>
  <si>
    <t>遠音童子</t>
  </si>
  <si>
    <t>머름중방과 머름대 사이에 넣어 일정한 간격으로 세워두는 작은 기둥으로 처짐을 방지하는 역할을 한다.</t>
  </si>
  <si>
    <t>10861</t>
  </si>
  <si>
    <t>머름소란</t>
  </si>
  <si>
    <t>遠音小欄</t>
  </si>
  <si>
    <t>머름청판을 고정시키기 위하여 사용하는 얇은 부재.</t>
  </si>
  <si>
    <t>기문당27.0%</t>
  </si>
  <si>
    <t>10862</t>
  </si>
  <si>
    <t>머름중방</t>
  </si>
  <si>
    <t>遠音中枋</t>
  </si>
  <si>
    <t>기둥과 기둥 사이에 위치한 머름청판 상부에 덧대어 가로로 끼워넣은 부재.</t>
  </si>
  <si>
    <t>10863</t>
  </si>
  <si>
    <t>머름착고</t>
  </si>
  <si>
    <t>遠音着固</t>
  </si>
  <si>
    <t>머름동자 사이에 끼워 넣은 판재. 머름청판</t>
  </si>
  <si>
    <t>10864</t>
  </si>
  <si>
    <t>머름청판</t>
  </si>
  <si>
    <t>遠音廳板</t>
  </si>
  <si>
    <t>머름동자 사이에 끼워 넣은 판재. 머름착고</t>
  </si>
  <si>
    <t>10865</t>
  </si>
  <si>
    <t>머름칸</t>
  </si>
  <si>
    <t>遠音間</t>
  </si>
  <si>
    <t>머름중방과 머름대 사이에 머름동자를 세워 만든 후 머름청판으로 막아넣은 작은 구간.</t>
  </si>
  <si>
    <t>기문당23.9%</t>
  </si>
  <si>
    <t>10866</t>
  </si>
  <si>
    <t>머름칸판</t>
  </si>
  <si>
    <t>遠音間板</t>
  </si>
  <si>
    <t>머름동자 사이에 끼워 넣은 판재. 머름착고, 머름청판과 동일한 의미.</t>
  </si>
  <si>
    <t>기문당23.7%</t>
  </si>
  <si>
    <t>10867</t>
  </si>
  <si>
    <t>머름틀</t>
  </si>
  <si>
    <t>遠音機</t>
  </si>
  <si>
    <t>머름을 만들기 위해 테두리 및 내부 골조로 구성된 틀. 위아래로 머름중방과 하인방을 두고, 그 사이에 어미동자 또는 머름동자를 두어 구성한다. 이렇게 구성된 틀에 머름청판을 끼워넣어 머름을 구성한다.</t>
  </si>
  <si>
    <t>기문당23.4%</t>
  </si>
  <si>
    <t>10868</t>
  </si>
  <si>
    <t>머리</t>
  </si>
  <si>
    <t>head, 頭</t>
  </si>
  <si>
    <t>길다란 모양으로 생긴 부재의 끝 부분.</t>
  </si>
  <si>
    <t>10869</t>
  </si>
  <si>
    <t>머리꿸대</t>
  </si>
  <si>
    <t>기둥머리 부근에서 기둥과 기둥을 연결하는 꿸대. 벽 바탕에 뼈대를 설치하고 벽을 보강하기 위하여 기둥을 연결하는 가로재를 통틀어 꿸대라고 한다.</t>
  </si>
  <si>
    <t>10871</t>
  </si>
  <si>
    <t>머리끝금</t>
  </si>
  <si>
    <t>頭端錦</t>
  </si>
  <si>
    <t>부재 마구리(부리)에 그린 금단청무늬.</t>
  </si>
  <si>
    <t>10872</t>
  </si>
  <si>
    <t>머리맡대</t>
  </si>
  <si>
    <t>bed-side cabinet</t>
  </si>
  <si>
    <t>호텔 객실 침대 옆에 놓는 패널달림 목제 테이블로, 안에 스피커와 라디오 또는 BGM의 선택 단추, 음량조정용 볼륨, 전등 스위치, 팬코일 스위치, 탁상시계 등이 부착되어 있다</t>
  </si>
  <si>
    <t>세화24.5%</t>
  </si>
  <si>
    <t>10874</t>
  </si>
  <si>
    <t>머리받침</t>
  </si>
  <si>
    <t>cups</t>
  </si>
  <si>
    <t>① 나사못 머리를 받치는 구멍 뚫린 작은 접시 같은 것. ② 나사못을 자주 뺏다 박았다 해야 할 때 목재면이 상하지 않도록 하기 위해 쓰임.</t>
  </si>
  <si>
    <t>10875</t>
  </si>
  <si>
    <t>머리병풍</t>
  </si>
  <si>
    <t>頭屛風</t>
  </si>
  <si>
    <t>① 머리맡에 치는 작은 병풍. ② ⇨곡병(＝).</t>
  </si>
  <si>
    <t>기문당48.7%</t>
  </si>
  <si>
    <t>10876</t>
  </si>
  <si>
    <t>머리붙이묻힘볼트</t>
  </si>
  <si>
    <t>⇨탭볼트(＝).</t>
  </si>
  <si>
    <t>10877</t>
  </si>
  <si>
    <t>머리붙인 스터드</t>
  </si>
  <si>
    <t>headed stud</t>
  </si>
  <si>
    <t>원형 머리가 부착된 강재 스터드</t>
  </si>
  <si>
    <t>세화10.5%</t>
  </si>
  <si>
    <t>10878</t>
  </si>
  <si>
    <t>머리창</t>
  </si>
  <si>
    <t>頭邊窓</t>
  </si>
  <si>
    <t>머리맡에 있는 창문</t>
  </si>
  <si>
    <t>기문당90.0%</t>
  </si>
  <si>
    <t>10879</t>
  </si>
  <si>
    <t>가젯트플레이트</t>
  </si>
  <si>
    <t>⇨거싯플레이트(＝).</t>
  </si>
  <si>
    <t>1088</t>
  </si>
  <si>
    <t>머리초</t>
  </si>
  <si>
    <t>head figure, 頭草</t>
  </si>
  <si>
    <t>보‧도리‧서까래 등 부재의 끝부분에 넣는 단청 무늬.</t>
  </si>
  <si>
    <t>기문당58.5%</t>
  </si>
  <si>
    <t>10880</t>
  </si>
  <si>
    <t>머리초주의</t>
  </si>
  <si>
    <t>頭草柱衣</t>
  </si>
  <si>
    <t>기둥 머리에에 넣는 단청 무늬</t>
  </si>
  <si>
    <t>10881</t>
  </si>
  <si>
    <t>머리핀곡선</t>
  </si>
  <si>
    <t>hair-pin curve, -曲線</t>
  </si>
  <si>
    <t>원곡선의 양쪽 끝단에 방향이 반대로 굽는 원곡선을 접속 설치하여 그 모양이 마치 머리핀 같이 보이는 곡선. 주로 계곡부를 통과하는 선상시설물에 적용되는 곡선 형태이다.</t>
  </si>
  <si>
    <t>10882</t>
  </si>
  <si>
    <t>머린 그로스</t>
  </si>
  <si>
    <t>marine growth</t>
  </si>
  <si>
    <t>해양건축물에서 물에 잠기는 부분의 외면에 부착하는 패류, 해조류 등 해양생물이 성장하는 것</t>
  </si>
  <si>
    <t>세화40.0%</t>
  </si>
  <si>
    <t>10883</t>
  </si>
  <si>
    <t>머린 랜치</t>
  </si>
  <si>
    <t>해양목장으로 불리며 수산동식물의 종어(種魚)나 종묘(種苗)를 인공적으로 생산하고 관리하는 재배어업시스템의 일종.</t>
  </si>
  <si>
    <t>세화4.8%</t>
  </si>
  <si>
    <t>10884</t>
  </si>
  <si>
    <t>머릿방</t>
  </si>
  <si>
    <t>back room</t>
  </si>
  <si>
    <t>안방 뒤에 딸린 작은 방.</t>
  </si>
  <si>
    <t>기문당71.4%</t>
  </si>
  <si>
    <t>10885</t>
  </si>
  <si>
    <t>머릿장</t>
  </si>
  <si>
    <t>chest, -欌</t>
  </si>
  <si>
    <t>사용이 편리하도록 머리맡에 두는 장</t>
  </si>
  <si>
    <t>기문당21.7%</t>
  </si>
  <si>
    <t>10886</t>
  </si>
  <si>
    <t>머스터드</t>
  </si>
  <si>
    <t>mustard</t>
  </si>
  <si>
    <t>서양 겨자. 또는 그 열매로 만든 조리용의 겨자. 초 또는 물로 개어 쓴다.</t>
  </si>
  <si>
    <t>기문당11.9%</t>
  </si>
  <si>
    <t>10887</t>
  </si>
  <si>
    <t>머시심용접</t>
  </si>
  <si>
    <t>mush-seamwelding</t>
  </si>
  <si>
    <t>① 1.5～2.0mm 정도의 판을 겹쳐서 끝이 평탄한 원판 전극으로 강력하게 가압하여 용접을 하며 맞대기이음과 비슷한 이음매를 만드는 용접방법. ② 일반적으로 연속통전을 하며, 법랑용기, 탱크 종류의 길이방향의 이음, 판의 이음 등에 적합하며 1.6mm 이하의 얇은 판에 주로 사용.</t>
  </si>
  <si>
    <t>10888</t>
  </si>
  <si>
    <t>머신볼트</t>
  </si>
  <si>
    <t>machine bolt</t>
  </si>
  <si>
    <t>① 보통 많이 쓰이는 볼트. ② ＝보통볼트.</t>
  </si>
  <si>
    <t>10889</t>
  </si>
  <si>
    <t>가조 시간</t>
  </si>
  <si>
    <t>possible sunshine duration(hours)</t>
  </si>
  <si>
    <t>태양의 중심이 지평선으로 올라와서 다시 지평선으로 질 때까지의시간길이(일출·일몰은 태양의 상단을 기준으로 함)를 말한다. 위도와 계절에 의하여 결정.가조시수라고도 한다.</t>
  </si>
  <si>
    <t>세화12.6%</t>
  </si>
  <si>
    <t>1089</t>
  </si>
  <si>
    <t>머큐리</t>
  </si>
  <si>
    <t>Mercury</t>
  </si>
  <si>
    <t>① 로마의 제신(諸神)의 사자(使者). ② 웅변의 신. ③ 그리스의 헤르메스(Hermes)와 같음.</t>
  </si>
  <si>
    <t>10890</t>
  </si>
  <si>
    <t>머플러형 소음기</t>
  </si>
  <si>
    <t>muffler type sound absorber</t>
  </si>
  <si>
    <t>관벽에 구멍을 뚫고 바깥을 기밀 공동으로 덮은 공명기형의 소음기. 저음 감쇠에 효과가 있고 배기 소음 등의 소음기로서 이용된다.</t>
  </si>
  <si>
    <t>10892</t>
  </si>
  <si>
    <t>먹</t>
  </si>
  <si>
    <t>ink-stick, 黑</t>
  </si>
  <si>
    <t>소나무, 기타 식물의 기름을 연소시켜 생긴 그을음을 아교로 굳혀 만든 것.  벼루에 갈아 물을 섞어 먹물로 만들어 글과 그림을 그린다.</t>
  </si>
  <si>
    <t>세화25.3%</t>
  </si>
  <si>
    <t>10893</t>
  </si>
  <si>
    <t>먹긋기</t>
  </si>
  <si>
    <t>marking</t>
  </si>
  <si>
    <t>① 먹칼로 금을 긋는 것. ② ⇨먹매김(＝).</t>
  </si>
  <si>
    <t>10894</t>
  </si>
  <si>
    <t>먹놓기</t>
  </si>
  <si>
    <t>⇨먹매김(＝).</t>
  </si>
  <si>
    <t>10896</t>
  </si>
  <si>
    <t>먹당기</t>
  </si>
  <si>
    <t>검정선으로 구획하여 그은 단청.</t>
  </si>
  <si>
    <t>10897</t>
  </si>
  <si>
    <t>먹똥</t>
  </si>
  <si>
    <t>먹줄 칠 때 튀면서 생기는 먹점</t>
  </si>
  <si>
    <t>10898</t>
  </si>
  <si>
    <t>먹매기기</t>
  </si>
  <si>
    <t>10899</t>
  </si>
  <si>
    <t>ALC</t>
  </si>
  <si>
    <t>autoclaved light-weight concrete</t>
  </si>
  <si>
    <t>석회질과 규산질올 주원료로 하고, 발포제를 가해서 발포시키든지, 사전에 만든 기포를 혼입해서 다공질화시킨 다음 오토클레이브 양생해서 얻어지는 경량의 기포 콘크리트. 필요에 따라 포틀랜드 시멘트를 혼합한다.</t>
  </si>
  <si>
    <t>세화96.6%</t>
  </si>
  <si>
    <t>109</t>
  </si>
  <si>
    <t>가조립</t>
  </si>
  <si>
    <t>false erection, temporary assembly, 假組立</t>
  </si>
  <si>
    <t>구조물을 구성하는 여러부재를 현장에서 실제로 설치하기 이전에 각 부재를 임시로 짜 맞추어 조립해 보는 것으로 제작된 부재의 확인이나 조립순서 등을 확인하기 위하여 실시함.</t>
  </si>
  <si>
    <t>세화36.2%</t>
  </si>
  <si>
    <t>1090</t>
  </si>
  <si>
    <t>먹매김</t>
  </si>
  <si>
    <t>① 목재 등의 맞춤‧이음 등에서 원재 소요의 공작형태를 먹으로 표하는 것. ② 목재의 마름질‧바심질을 하기 위하여 먹매김을 함. ③먹칼이나 먹줄로 치수나 모양을 그리는 일. ④ ⇨ 먹놓기＝먹매기기＝먹긋기.</t>
  </si>
  <si>
    <t>기문당98.2%</t>
  </si>
  <si>
    <t>10900</t>
  </si>
  <si>
    <t>먹매김목수</t>
  </si>
  <si>
    <t>-木手</t>
  </si>
  <si>
    <t>목수직(木手職)의 책임자를 도편수(都邊手)라 하고 그 밑에 먹매김을 전담하는 보조책임자를 먹매김 목수라 함.</t>
  </si>
  <si>
    <t>10901</t>
  </si>
  <si>
    <t>먹매김치수</t>
  </si>
  <si>
    <t>nominal size</t>
  </si>
  <si>
    <t>목재의 호칭치수.</t>
  </si>
  <si>
    <t>10902</t>
  </si>
  <si>
    <t>먹물</t>
  </si>
  <si>
    <t>먹을 갈아서 만든 검은 물.</t>
  </si>
  <si>
    <t>10903</t>
  </si>
  <si>
    <t>먹선</t>
  </si>
  <si>
    <t>黑線</t>
  </si>
  <si>
    <t>① 단청에서 검정색 또는 먹으로 그린 줄. ② 목수가 먹통의 먹실로 친 줄.</t>
  </si>
  <si>
    <t>10905</t>
  </si>
  <si>
    <t>먹실</t>
  </si>
  <si>
    <t>⇨먹줄(＝).</t>
  </si>
  <si>
    <t>세화2.5%</t>
  </si>
  <si>
    <t>10906</t>
  </si>
  <si>
    <t>먹자</t>
  </si>
  <si>
    <t>carpenter’s square, 黑尺</t>
  </si>
  <si>
    <t>① 목수가 쓰는 먹으로 금을 긋는 자. ② ㄱ자형 또는 T자형으로 됨. ③ 짧은 쪽은 자눈이 있고 긴 쪽은 금을 긋는데 사용.</t>
  </si>
  <si>
    <t>10907</t>
  </si>
  <si>
    <t>먹제도</t>
  </si>
  <si>
    <t>inking drawing</t>
  </si>
  <si>
    <t>연필로 그린 도면을 바탕으로 하여 먹물로 그린 완성도.</t>
  </si>
  <si>
    <t>10908</t>
  </si>
  <si>
    <t>먹줄</t>
  </si>
  <si>
    <t>ink-pot string, 墨糸</t>
  </si>
  <si>
    <t>① 먹통에 감아두었다가 먹줄을 치는 줄. ② ⇨먹실(=).</t>
  </si>
  <si>
    <t>10909</t>
  </si>
  <si>
    <t>먹줄꼭지</t>
  </si>
  <si>
    <t>먹줄 끝에 매단 꼭지.</t>
  </si>
  <si>
    <t>10910</t>
  </si>
  <si>
    <t>먹줄내기</t>
  </si>
  <si>
    <t>(1) 이음, 맞춤, 가공, 부재의 절단 등을 위해 그 형상, 치수, 위치 등의 선을 부재 표면에 표시하는 것. (2) 벽, 바닥, 기둥 등에 중심 위치, 마무리 면 위치 등의 표시를 하는 것. →먹줄치기.</t>
  </si>
  <si>
    <t>10911</t>
  </si>
  <si>
    <t>먹줄넣기</t>
  </si>
  <si>
    <t>① 설계도의 치수에 맞춰 재료에 연필‧먹 등으로 자를 부분의 금을 긋는 것. ② ⇨먹매김(=).</t>
  </si>
  <si>
    <t>기문당94.3%</t>
  </si>
  <si>
    <t>10912</t>
  </si>
  <si>
    <t>먹줄치기</t>
  </si>
  <si>
    <t>① 먹통에 같은 먹실로 줄을 치는 일. ② 먹줄을 쳐 표하는 것. ③ ⇨먹매김(=).</t>
  </si>
  <si>
    <t>기문당93.6%</t>
  </si>
  <si>
    <t>10913</t>
  </si>
  <si>
    <t>먹줄펜</t>
  </si>
  <si>
    <t>drawing pen, ruling pen, 鳥口</t>
  </si>
  <si>
    <t>먹줄을 그을때 사용하는 제도 용구, 오구제도용구의 하나. 수작업으로 하는 제도에서 먹으로 직선이나 원을 포함하는 곡선을 그릴때 사용하는 제도기구의 앞쪽 부분</t>
  </si>
  <si>
    <t>10914</t>
  </si>
  <si>
    <t>먹줄펜갈기</t>
  </si>
  <si>
    <t>①기름숫돌에 날 끝을 가지런하게 간다. ② ｢∞｣자 모양으로 갈면서 날 끝 모양이 둥글게 되도록 함</t>
  </si>
  <si>
    <t>10915</t>
  </si>
  <si>
    <t>먹줄펜에 먹물(또는 제도용잉크)넣는 방법</t>
  </si>
  <si>
    <t>셀룰로이드 조각이나 켄트지 조각 등에 묻혀 먹줄펜에 찍어 넣는다.</t>
  </si>
  <si>
    <t>10916</t>
  </si>
  <si>
    <t>먹줄펜으로 선을 긋는 방법</t>
  </si>
  <si>
    <t>먹줄펜을 용지에 수직으로 세우고 금긋기 자에 가볍게 댄 후 선을 긋는 방향으로 약 10° 기울여 긋는다.</t>
  </si>
  <si>
    <t>10917</t>
  </si>
  <si>
    <t>먹지</t>
  </si>
  <si>
    <t>carbon paper, 墨紙</t>
  </si>
  <si>
    <t>① 한 면 또는 양면에 묻어나는 탄소를 칠한 검은 종이. ② 밑이나 위에 종이를 대고 골필(骨筆) 또는 철필(鐵心筆)로 눌러쓰면 복사됨. 묵지. 복사지.</t>
  </si>
  <si>
    <t>10918</t>
  </si>
  <si>
    <t>먹치기</t>
  </si>
  <si>
    <t>① 목재의 공작상 가공의 정확을 목적으로 미리 공작의 예정 먹줄을 긋는 것. ②⇨먹매김(=).</t>
  </si>
  <si>
    <t>기문당49.0%</t>
  </si>
  <si>
    <t>10919</t>
  </si>
  <si>
    <t>가조시수</t>
  </si>
  <si>
    <t>可照時數</t>
  </si>
  <si>
    <t>① 북한에서 사용하는 가조시간을 대신하는 용어. ② 구름이나 안개에 차단되지 않고 실제 태양이 지표면을 비추는 시간 ③ 가조시수에 반하여 일조시수는 일광 장애를 고려하지 않는 일출과 일몰 사이 태양이 비추는 시간을 말한다..</t>
  </si>
  <si>
    <t>기문당25.6%</t>
  </si>
  <si>
    <t>1092</t>
  </si>
  <si>
    <t>먹칼</t>
  </si>
  <si>
    <t>black ink pen, inking spatula of carpenter, 墨篦, 墨刀</t>
  </si>
  <si>
    <t>① 먹통의 먹을 찍어 목재나 석재 등에 표를 하거나 글씨를 쓰는, 대나무 쪽으로 만든 기구. ②⇨묵침(=).</t>
  </si>
  <si>
    <t>기문당91.7%</t>
  </si>
  <si>
    <t>10920</t>
  </si>
  <si>
    <t>먹통</t>
  </si>
  <si>
    <t>ink-pad case, black ink pot, 墨筒</t>
  </si>
  <si>
    <t>① 먹물을 담아두고 먹실을 뽑아내면 먹물이 묻어 먹줄을 치는데 쓰는 목수 도구의 하나. ② 재료는 목재나 백토‧주석 등으로 만들며 통 한쪽에 먹물을 축인 솜을 넣고 다른 한쪽에 실을 감은 바퀴를 장치하여 실의 한쪽을 먹솜 속에 꿰어 그 앞을 작은 송곳으로 막음. ③ 먹이 묻은 실을 뽑아 당겨 필요한 줄을 긋는다.</t>
  </si>
  <si>
    <t>10921</t>
  </si>
  <si>
    <t>먹필</t>
  </si>
  <si>
    <t>bamboo brush for marking</t>
  </si>
  <si>
    <t>10922</t>
  </si>
  <si>
    <t>먼셀</t>
  </si>
  <si>
    <t>Albert H.Munsell : 1858～1918</t>
  </si>
  <si>
    <t>미국의 화가이며 색채연구가(1858~1918). 색의 삼속성을 척도로 체계화시킨 '먼셀 표색계'를 1905년에 발표하였다. 이어 1915년에는 색지각의 기초로 'The Atlas Munsell Color System'을 간행하였다.</t>
  </si>
  <si>
    <t>기문당14.8%</t>
  </si>
  <si>
    <t>10923</t>
  </si>
  <si>
    <t>먼셀 색입체</t>
  </si>
  <si>
    <t>Munsell color solid</t>
  </si>
  <si>
    <t>연직축에 명도, 동심원상에 채도, 원주상에 색상을 눈금 매긴 먼셀 표색계의 원통 좌표에 의한 입체 척도를 말한다. →먼셀 표색계, 수정 먼셀 표색계.</t>
  </si>
  <si>
    <t>세화94.2%</t>
  </si>
  <si>
    <t>10924</t>
  </si>
  <si>
    <t>먼셀 색표</t>
  </si>
  <si>
    <t>Munsell book of color</t>
  </si>
  <si>
    <t>먼셀 표색계에 준해서 작성된 색표.</t>
  </si>
  <si>
    <t>세화82.6%</t>
  </si>
  <si>
    <t>10925</t>
  </si>
  <si>
    <t>먼셀 표색계</t>
  </si>
  <si>
    <t>Munsell notation system</t>
  </si>
  <si>
    <t>색체의 심리적인 3속성인 휴(색상), 밸류(명도), 크로마(채도)에 의해 표색하는 체계. →먼셀 색입체.</t>
  </si>
  <si>
    <t>10926</t>
  </si>
  <si>
    <t>먼셀계</t>
  </si>
  <si>
    <t>Munsell system</t>
  </si>
  <si>
    <t>⇨먼셀 표색계(＝).</t>
  </si>
  <si>
    <t>10927</t>
  </si>
  <si>
    <t>먼셀밸류</t>
  </si>
  <si>
    <t>Munsell value</t>
  </si>
  <si>
    <t>먼셀 표색계에서 나타내는 명도. 엔(N)0에서 엔(N)10까지 11개의 명도 축이 색상환의 중심이 된다.</t>
  </si>
  <si>
    <t>10928</t>
  </si>
  <si>
    <t>먼셀밸류함수</t>
  </si>
  <si>
    <t>Munsell value function</t>
  </si>
  <si>
    <t>수정 먼셀 표색계의 먼셀 밸류와 규약 반사율 간의 관계를 함수로 나타낸 식</t>
  </si>
  <si>
    <t>10929</t>
  </si>
  <si>
    <t>가조이기</t>
  </si>
  <si>
    <t>temporary tightening, 假－</t>
  </si>
  <si>
    <t>강구조물을 설치할 때 볼트 따위를 써서 접합 부위를 임시로 고정하는 일, 가조임</t>
  </si>
  <si>
    <t>1093</t>
  </si>
  <si>
    <t>먼셀색채계</t>
  </si>
  <si>
    <t>Munsell colour system, -色彩系</t>
  </si>
  <si>
    <t>먼셀 색 체계는 색상, 명도, 채도의 3가지 요소를 이용하여 색을 나타내는색 공간이다. 먼셀 색 체계는 20세기 초에앨버트 헨리 먼셀이 고안하였고, 1930년대에는 토양의 연구를 위한 공식 색 체계로 채택되었다.먼셀 색 체계는 3개의 독립변수로 구성되어 있다. 색상은색상환에서의 방향, 채도는 원의 중심으로부터의 거리, 명도는 수직축에서의 높이로 표현된다</t>
  </si>
  <si>
    <t>기문당7.6%</t>
  </si>
  <si>
    <t>10930</t>
  </si>
  <si>
    <t>먼셀색채표기법</t>
  </si>
  <si>
    <t>Munsell color notation, -色彩表記法</t>
  </si>
  <si>
    <t>① 정확히 측정하고 표준화시킨 색채계열로 구성된 체계. ② 이 색채 계열로써 어떠한 색채도 기호와 숫자로 정확하게 표시하여 분류할 수 있고 다른 색채와의 관계를 일정한 색채 간격의 면에서 말할 수 있음.</t>
  </si>
  <si>
    <t>10931</t>
  </si>
  <si>
    <t>먼셀색표</t>
  </si>
  <si>
    <t>Munsell colour chip, -色表</t>
  </si>
  <si>
    <t>색을 색상 · 명도 · 채도로 나타낸색표. 모든 색을 수치적으로 표현한다.</t>
  </si>
  <si>
    <t>10932</t>
  </si>
  <si>
    <t>먼셀크로마</t>
  </si>
  <si>
    <t>Munsellchroma</t>
  </si>
  <si>
    <t>먼셀 표색계에 대한 차원의 하나로, 색상의 채도에 가장 밀접한 관계를 갖는 양.</t>
  </si>
  <si>
    <t>기문당38.6%</t>
  </si>
  <si>
    <t>10933</t>
  </si>
  <si>
    <t>먼셀표색계</t>
  </si>
  <si>
    <t>Munsell system, -表色系</t>
  </si>
  <si>
    <t>① 먼셀의 고안에 의한 색표 배열에 따른 표색 방식. ② 먼셀 휴(hue, 색상)‧먼셀 밸류(value, 명도)‧먼셀 크로마(chroma, 채도)에 의하여 물체색을 표시함. ③ 심리에 관한 색용어.</t>
  </si>
  <si>
    <t>10934</t>
  </si>
  <si>
    <t>먼셀휴</t>
  </si>
  <si>
    <t>Munsell hue</t>
  </si>
  <si>
    <t>먼셀 표색계에서의 색상.</t>
  </si>
  <si>
    <t>기문당40.6%</t>
  </si>
  <si>
    <t>10935</t>
  </si>
  <si>
    <t>먼지막이망</t>
  </si>
  <si>
    <t>防塵網</t>
  </si>
  <si>
    <t>처마홈통에 연결되는 깔때기홈통으로 낙수구(落水口) 위에 끼우게 된 것.</t>
  </si>
  <si>
    <t>10936</t>
  </si>
  <si>
    <t>먼지받이</t>
  </si>
  <si>
    <t>망판(望板). 우물반자의 청판.</t>
  </si>
  <si>
    <t>10937</t>
  </si>
  <si>
    <t>먼틴</t>
  </si>
  <si>
    <t>1.문살, (창)살: 창 유리를 떠받치는 격자(格子).2.(원래) (창틀의) 세로살.3.문설주: 문꼴 좌우에 세우는 선틀.</t>
  </si>
  <si>
    <t>기문당3.4%</t>
  </si>
  <si>
    <t>10938</t>
  </si>
  <si>
    <t>멀리온</t>
  </si>
  <si>
    <t>기둥모임, 웃인방과 창대 사이의 수직 부재. 패널을 나누는 수직부재, 또는 출입문이나 창의 수직틀. 창틀 또는 문틀로 둘러싸인 공간을 다시 세로로 세분하는 중간선틀, 창면적이 클 때에는 스틸바아 만으로서는 약하며 또한 여닫을 때의 진동으로 유리가 파손될 우려가 있으므로 이것을 보강하고 외관을 꾸미기 위하여 강판을 중공형(中空形)으로 접어 가로나 세로로 댄다. 이것을「 멀리온」 또는「 멀리온 루우버」(mullion louver)라 한다.</t>
  </si>
  <si>
    <t>세화8.2%</t>
  </si>
  <si>
    <t>10939</t>
  </si>
  <si>
    <t>가조임</t>
  </si>
  <si>
    <t>fit-up bolting: temporary tightening</t>
  </si>
  <si>
    <t>철골 공사에서 현장 조립시에 조립 수정 전에 하는 이음부의 임시 볼트 조임. ↔본조임.</t>
  </si>
  <si>
    <t>세화85.4%</t>
  </si>
  <si>
    <t>1094</t>
  </si>
  <si>
    <t>멀리온루버</t>
  </si>
  <si>
    <t>mullion louver</t>
  </si>
  <si>
    <t>창문의 중간에 햇볕을 가리고 외관을 꾸미기 위하여 세운 너비를 넓게 쓴 중간 벽선.</t>
  </si>
  <si>
    <t>10940</t>
  </si>
  <si>
    <t>멀티</t>
  </si>
  <si>
    <t>multi</t>
  </si>
  <si>
    <t>'복수의', '다중의'의 의미를 갖는 접두어로, 영어의 접두어인 'multi-' (많은, 여러, 다중의, 복수의, 다양한, 곱절의)</t>
  </si>
  <si>
    <t>기문당9.3%</t>
  </si>
  <si>
    <t>10941</t>
  </si>
  <si>
    <t>멀티스펙트럼 스캐너</t>
  </si>
  <si>
    <t>multispectral scanner</t>
  </si>
  <si>
    <t>여러 개의 파장대를 동시에 측정하는 주사계. 인공 · 위성에서의 리모트 센싱의 대표적인 관측 기기로, 지표면에서의 반사 일사나 지표면의 방사 온도 등을 알기 위해서 사용된다. (=MAS)</t>
  </si>
  <si>
    <t>10942</t>
  </si>
  <si>
    <t>멀티존 공기 조화기</t>
  </si>
  <si>
    <t>multizone air conditioner</t>
  </si>
  <si>
    <t>1 대의 공기 조화기로 실온이나 부하가 다른 여러 방을 공조할 때, 방 수만큼 다른 배출 온도의 공기를 송풍할 수 있는 공기 조화기. 각각의 실내 현열 부하에 따라서 냉풍과 온풍을 자동적으로 혼합 조절한다.</t>
  </si>
  <si>
    <t>10943</t>
  </si>
  <si>
    <t>멀티채널</t>
  </si>
  <si>
    <t>multi channel</t>
  </si>
  <si>
    <t>음향 신호나 영상 신호 등의 전기 신호를 전송하기 위한 여러 개의 독립적 경로.</t>
  </si>
  <si>
    <t>세화93.6%</t>
  </si>
  <si>
    <t>10944</t>
  </si>
  <si>
    <t>멀티패널 필터</t>
  </si>
  <si>
    <t>multi panel filter</t>
  </si>
  <si>
    <t>점착식 필터의 하나. 여과재(패널)가 철망 등으로 구성되고 여기에 점착유를 합침시켜 회전 시킴으로써 밑부분의 기름통에서 제진한다.</t>
  </si>
  <si>
    <t>세화94.6%</t>
  </si>
  <si>
    <t>10945</t>
  </si>
  <si>
    <t>멀티패스용접</t>
  </si>
  <si>
    <t>multi-run welding, multipass welding</t>
  </si>
  <si>
    <t>여러 패스를 겹쳐 하는 용접.</t>
  </si>
  <si>
    <t>10946</t>
  </si>
  <si>
    <t>멀티퍼포스룸</t>
  </si>
  <si>
    <t>multi-purpose room</t>
  </si>
  <si>
    <t>⇨다용도실(＝).</t>
  </si>
  <si>
    <t>10948</t>
  </si>
  <si>
    <t>멀티페데스탈파일</t>
  </si>
  <si>
    <t>multi-pedestal pile</t>
  </si>
  <si>
    <t>① 페데스탈파일을 약간 개량한 것으로 내외 2중의 철관을 말뚝박기 틀에 달아 지중에 박아 넣고 굳은 지층에 닿으면 내관을 빼냄. ② 외관 밑에는 원뿔형의 신을 바로 대고 내관 밑 끝은 여기에 맞게 원뿔형으로 되어 있음. ③ 다음 일정량의 콘크리트를 넣고 내관을 꽂아 다지면 외관만 저부에 구근이 형성. ④ 철근으로 보강할 때에는 구근 위에 조립한 철근을 내려놓고 콘크리트를 채워 넣는다. 이때 철근의 위치를 정확히 유지하고자 내관과 외관 사이에 철근을 배관하고 내관 속에 콘크리트를 부어넣어 다지는 법도 있음. ⑤ 내관 밑은 여닫게 된 뚜껑이 있음. ⑥ 현장제 콘크리트말뚝의 하나. ⑦ 말뚝박기 기초공사에 쓰임.</t>
  </si>
  <si>
    <t>10949</t>
  </si>
  <si>
    <t>가조임 볼트</t>
  </si>
  <si>
    <t>fitting-up bolt</t>
  </si>
  <si>
    <t>철골 공사에서 철골 구조 부재의 조립시 가조임에 쓰이는 볼트.</t>
  </si>
  <si>
    <t>1095</t>
  </si>
  <si>
    <t>멍에</t>
  </si>
  <si>
    <t>sleepers</t>
  </si>
  <si>
    <t>장선을 받기 위해 놓는 부재로서, 동바리돌 또는 동바리 기둥 위에 놓는다. 또는 기초 위에 놓여서 상부 구조물로부터 전달되는 힘을 기초에 골고루 전달하는 역할을 한다.</t>
  </si>
  <si>
    <t>기문당22.7%</t>
  </si>
  <si>
    <t>10951</t>
  </si>
  <si>
    <t>멍에둔테</t>
  </si>
  <si>
    <t>성문(城門)의 위에 길게 건너지르고 문장부가 끼이는 큰 단면의 둔테.</t>
  </si>
  <si>
    <t>10952</t>
  </si>
  <si>
    <t>멍에창방</t>
  </si>
  <si>
    <t>-昌枋</t>
  </si>
  <si>
    <t>다층건물에서 밑층 서까래의 위 끝을 받는 가로재.</t>
  </si>
  <si>
    <t>기문당78.8%</t>
  </si>
  <si>
    <t>10953</t>
  </si>
  <si>
    <t>멍키렌치</t>
  </si>
  <si>
    <t>monkeywrench</t>
  </si>
  <si>
    <t>①나사를 조절하여 대소 임의의 너트를 물리게 할 수 있는 스패너. ② 스패너의 목에 나사를 장치하여 볼트(bolt), 너트(nut)의 크기에 따라 나사를 돌려 아가리를 자유로이 조절해서 사용할 수 있도록 된 스패너(자재 스패너). ③ ＝멍키 스패너(monkey spanner). ④ KS B 3006 참조.</t>
  </si>
  <si>
    <t>10956</t>
  </si>
  <si>
    <t>멍키스패너</t>
  </si>
  <si>
    <t>⇨멍키렌치(＝).</t>
  </si>
  <si>
    <t>10957</t>
  </si>
  <si>
    <t>메</t>
  </si>
  <si>
    <t>mallet, maul, mall</t>
  </si>
  <si>
    <t>① 나무말뚝박기용 공구. ② 메‧원달구‧진봉 등이 있으나, 메는 길이 약 1.5m 이하의 적은 말뚝박기에 쓰임. ③ 재료는 나무나 쇠로 만듦. ④ ＝떡메. ⑤ ⇨몰(＝).</t>
  </si>
  <si>
    <t>10959</t>
  </si>
  <si>
    <t>메가 스트럭처</t>
  </si>
  <si>
    <t>mega structure</t>
  </si>
  <si>
    <t>① 여러 건축물에 걸쳐 도시적 규모를 갖는 구조 시스템. ② 복수의 층 또는 스팬마다 두는 거대한 기둥과 보로 구성되는 프레임 등 매우 큰 부재로 구성되는 구조.</t>
  </si>
  <si>
    <t>세화72.7%</t>
  </si>
  <si>
    <t>10960</t>
  </si>
  <si>
    <t>메가 플로트</t>
  </si>
  <si>
    <t>mega-float</t>
  </si>
  <si>
    <t>부유식 해양구조물 중에서 해상부분의 면적이 수십 헥타(ha) 이상인 초대형 부유식 구조물.</t>
  </si>
  <si>
    <t>10961</t>
  </si>
  <si>
    <t>메가론</t>
  </si>
  <si>
    <t>megaron</t>
  </si>
  <si>
    <t>고대 그리스 미케네 시대의 주택과 궁전에서 볼 수 있는 방. 평면 장방형으로 중앙에 화로(火爐) 입구 부분에 원형의 기둥을 설치한 포치(porch)가 있으며 훗날 그리스 신전의 원형으로 여겨지고 있다.</t>
  </si>
  <si>
    <t>기문당18.7%</t>
  </si>
  <si>
    <t>세화24.0%</t>
  </si>
  <si>
    <t>10962</t>
  </si>
  <si>
    <t>메가스트럭처</t>
  </si>
  <si>
    <t>mega-structure</t>
  </si>
  <si>
    <t>통상의 스케일을 넘는 길이 또는 높이의 구조체. 기둥 · 보 · 벽 등을 집약하거나 여러층 또는 전면에 걸쳐서 하나의 구조 요소라고 생각할 때에 사용한다.</t>
  </si>
  <si>
    <t>세화13.0%</t>
  </si>
  <si>
    <t>10963</t>
  </si>
  <si>
    <t>메갈로폴리스</t>
  </si>
  <si>
    <t>megalopolis</t>
  </si>
  <si>
    <t>메트로폴리스 보다 더 큰 거대도시로서 이 도시는 점(㸃)모양에서 띠(帶)모양으로 더 멀리 퍼져나가 종국에는 광역지역을 모두 차지하는 초거대도시인 메가로폴리스가 된다.</t>
  </si>
  <si>
    <t>세화15.9%</t>
  </si>
  <si>
    <t>10964</t>
  </si>
  <si>
    <t>메거</t>
  </si>
  <si>
    <t>megger</t>
  </si>
  <si>
    <t>① 전기기기나 옥내배선의 절연저항을 측정하는 계기. ② ＝절연저항계. ③ 수동식 발전기와 2개의 코일(전압코일‧전류코일)을 가진 미터를 합쳐서 절연저항을 측정하는 계기임.</t>
  </si>
  <si>
    <t>10965</t>
  </si>
  <si>
    <t>메다듬</t>
  </si>
  <si>
    <t>knobbing</t>
  </si>
  <si>
    <t>① 메로 쳐서 다듬는 돌 표면 마무리. ② 마름돌의 거친 면을 쇠메로 다듬어 보기 좋게 마무리한 것으로서 혹의 크기에 따라 큰혹두기‧중혹두기‧작은혹두기 등으로 구별.</t>
  </si>
  <si>
    <t>10967</t>
  </si>
  <si>
    <t>메다듬맞대기</t>
  </si>
  <si>
    <t>① 돌의 맞댐 면을 쇠메 또는 망치로 쳐서 깨트려내어 대강 맞추어지게 다듬는 것. ② 막돌‧견칫돌 쌓기에 많이 쓰임.</t>
  </si>
  <si>
    <t>10968</t>
  </si>
  <si>
    <t>메다듬질</t>
  </si>
  <si>
    <t>채석장에서 가져온 원석을 메로 대강 다듬어 그대로 쓰는 것.</t>
  </si>
  <si>
    <t>10969</t>
  </si>
  <si>
    <t>가족구성</t>
  </si>
  <si>
    <t>family make-up, 家族構成</t>
  </si>
  <si>
    <t>혈연관계·거주형태, 그리고 가족 내에서의 가장권과 권위의 소재 및 부부의 결합형태에 의하여 결정되는 가족 유형을 말한다.</t>
  </si>
  <si>
    <t>1097</t>
  </si>
  <si>
    <t>메뚜기</t>
  </si>
  <si>
    <t>cotter key</t>
  </si>
  <si>
    <t>① 뺄목‧내민 장부가 빠져나가지 않게 옆에서 꽂아 대는 산지. ② 꿰뚫어 내민 장부코에 옆으로 박는 나무못. ③ 장부를 원 부재에 만들지 않고 따로 끼워대어 맞춤을 더욱 튼튼하게 하는 데 쓰임.</t>
  </si>
  <si>
    <t>10970</t>
  </si>
  <si>
    <t>메뚜기장</t>
  </si>
  <si>
    <t>살대 반자와 반자널을 겹칠 때, 반자널이 뒤로 밀리는 것을 방지하기 위하여 뒤쪽에 두는 누름부재.</t>
  </si>
  <si>
    <t>기문당3.7%</t>
  </si>
  <si>
    <t>세화36.5%</t>
  </si>
  <si>
    <t>10971</t>
  </si>
  <si>
    <t>메뚜기장 이음</t>
  </si>
  <si>
    <t>mortise and tenon</t>
  </si>
  <si>
    <t>메뚜기 머리 형태를 띈 장부. 끝이 좁고 가운데 넓고 목이 좁은 모양으로 생겨 인장력에 저항하는 특성을 가진다.</t>
  </si>
  <si>
    <t>세화14.3%</t>
  </si>
  <si>
    <t>10972</t>
  </si>
  <si>
    <t>메뚜기장맞춤</t>
  </si>
  <si>
    <t>⇨메뚜기장부맞춤(＝).</t>
  </si>
  <si>
    <t>10973</t>
  </si>
  <si>
    <t>메뚜기장부</t>
  </si>
  <si>
    <t>keyedmortise-and-tenon, tusk tenon</t>
  </si>
  <si>
    <t>① 끝의 안부분이 굵게 된 메뚜기 머리 모양의 장부. ② ⇨메뚜기장(=).</t>
  </si>
  <si>
    <t>기문당90.2%</t>
  </si>
  <si>
    <t>10974</t>
  </si>
  <si>
    <t>메뚜기장부맞춤</t>
  </si>
  <si>
    <t>keyed mortise-and-tenon joint, tusk tenon joint</t>
  </si>
  <si>
    <t>① 메뚜기장부를 쓴 맞춤. ② ⇨메뚜기장맞춤(＝).</t>
  </si>
  <si>
    <t>기문당42.9%</t>
  </si>
  <si>
    <t>10975</t>
  </si>
  <si>
    <t>메뚜기장이음</t>
  </si>
  <si>
    <t>① 나무 끝에 길게 촉을 내되 그 촉의 중간에서 너비를 넓게 하고 끝머리는 좁게 하여 내리 물리면 당겨도 빠지지 않게 되는 이음. ② 걸침턱메뚜기장이음 등이 있음. ③ 주먹장이음(⇦)보다 더욱 튼튼한 이음. ④ 인장력을 받는 곳에 쓰이나 그다지 효과가 큰 것은 아님.</t>
  </si>
  <si>
    <t>10976</t>
  </si>
  <si>
    <t>메소포타미아건축</t>
  </si>
  <si>
    <t>Mesopotamian architecture</t>
  </si>
  <si>
    <t>아라비아반도‧티그리스‧유프라테스 강 사이의 메소포타미아지방에서 B.C.3000년부터 B.C.500년간에 이루어진 건축</t>
  </si>
  <si>
    <t>10977</t>
  </si>
  <si>
    <t>메소포타미아양식</t>
  </si>
  <si>
    <t>Mesopotamian style, -樣式</t>
  </si>
  <si>
    <t>①고대 메소포타미아의 건축양식. ② 석재가 부족하여 진흙벽돌을 주재료로 함. 평지붕, 아치, 볼트 구조가 특징.</t>
  </si>
  <si>
    <t>10978</t>
  </si>
  <si>
    <t>메스트로비치</t>
  </si>
  <si>
    <t>Ivan Mestrovic : 1883～1962</t>
  </si>
  <si>
    <t>유고슬라비아의 조각가. 그로아디아의 불포리에에서 출생, 미국 인디아나주 사우스벤트에서 사망. 1901년 빈 미술 아카데미에 입학. 다음해부터 분리파전(제체숀)에 출품. 1914년 베네치아 비엔날레에서 명성을 확립했다. 제1차 대전 중엔 정치가로 이탈리아, 영국에 체재. 분리파의 영향하에서 단순한 형태와 정열적인 표현으로 남슬라브 민족 독자의 양식을 목표로 양대전 중에 유고슬라비아 각지의 기념비를 작성함. 대표작은 스프리드의 메슈트로비치 저택(현대미술관), 예배당 내부의 그리스도전 릴리프 연작(1917~1958).</t>
  </si>
  <si>
    <t>10979</t>
  </si>
  <si>
    <t>가족오락실</t>
  </si>
  <si>
    <t>family room, 家族娛樂室</t>
  </si>
  <si>
    <t>가족의 오락 행위를 위해 주택에 설치하며, 서양에서는 지하층 전체를 이용하기도 한다.</t>
  </si>
  <si>
    <t>1098</t>
  </si>
  <si>
    <t>메시</t>
  </si>
  <si>
    <t>mesh</t>
  </si>
  <si>
    <t>1인치(＝2.54cm)에 대한 체눈의 수.(1) 체의 눈 또는 크기를 표시하는 단위. (2) 망눈. 망상으로 짜여진 눈. (3) 격자상의 철근</t>
  </si>
  <si>
    <t>기문당26.4%</t>
  </si>
  <si>
    <t>세화60.9%</t>
  </si>
  <si>
    <t>10980</t>
  </si>
  <si>
    <t>메시 데이터</t>
  </si>
  <si>
    <t>mesh data</t>
  </si>
  <si>
    <t>지역의 특성을 아는 방법의 하나로, 일정한 넓이의 면적 마다의 수치를 입체적으로 표시하여 계획에 도움을 줄수 있다. 컴퓨터에 사용하기 쉽고 표시가 명확하게 얻어진다.</t>
  </si>
  <si>
    <t>10981</t>
  </si>
  <si>
    <t>메시 코드</t>
  </si>
  <si>
    <t>mesh (data) code</t>
  </si>
  <si>
    <t>mesh란 체의 구멍이나 입자의 크기를 나타내는 단위로서 mesh code는 일정 크기안에 존재하는 그물눈의 숫자를 표기하는 것임.</t>
  </si>
  <si>
    <t>세화14.9%</t>
  </si>
  <si>
    <t>10982</t>
  </si>
  <si>
    <t>메쌓기</t>
  </si>
  <si>
    <t>dry masonry, dry bond</t>
  </si>
  <si>
    <t>① 모르타르나 시멘트 같은 접착제를 사용하지 않고 석재나 벽돌 등을 쌓아서 구조물을 만드는 건축방식 ② =건성쌓기</t>
  </si>
  <si>
    <t>세화42.9%</t>
  </si>
  <si>
    <t>10983</t>
  </si>
  <si>
    <t>메아리</t>
  </si>
  <si>
    <t>echo</t>
  </si>
  <si>
    <t>음원의 음과는 들어서 명확히 구분할 수 있을 정도로 늦게 도달하여 이중으로 들리는 반사음.</t>
  </si>
  <si>
    <t>세화20.3%</t>
  </si>
  <si>
    <t>10984</t>
  </si>
  <si>
    <t>메우기</t>
  </si>
  <si>
    <t>filling</t>
  </si>
  <si>
    <t>① 우묵한 곳 등을 메우는 것. ② 파내기한 것을 다시 메우는 것. ③ 깊거나 우묵한 땅을 높게 채워 넣는 일. ④ 메움 흙은 좋은 흙 또는 책임기술자가 승인하는 흙을 사용하며, 두께 약 30cm 정도로 깔고 작은 달구질‧래머다짐‧물다짐 등으로 함.</t>
  </si>
  <si>
    <t>10985</t>
  </si>
  <si>
    <t>메운땅</t>
  </si>
  <si>
    <t>① 지대의 일부를 흙으로 메우거나 쓰레기 등의 오물로 채운 부분의 땅. ② 메운 땅에 기초를 둘 때는 원지반까지 파내려 가야 함.</t>
  </si>
  <si>
    <t>10986</t>
  </si>
  <si>
    <t>메움목</t>
  </si>
  <si>
    <t>pelleting, plug</t>
  </si>
  <si>
    <t>① 나사못 머리를 감추기 위하여 부재면에 얕은 구멍을 파고 나사못을 부재면보다 깊게 박은 후 그 구멍을 부재와 같은 목재로 메우는 일. ② ＝땜나무. ③ ＝숨은 못땜질.</t>
  </si>
  <si>
    <t>10987</t>
  </si>
  <si>
    <t>메이슨리시멘트</t>
  </si>
  <si>
    <t>masonry cement</t>
  </si>
  <si>
    <t>① 조적공사‧미장공사에 적합한 모르타르용 시멘트. ② ｢mortar cement｣ 또는 ｢plastic cement｣‧｢hydraulic cement｣라고도 함.</t>
  </si>
  <si>
    <t>10989</t>
  </si>
  <si>
    <t>가족형</t>
  </si>
  <si>
    <t>family type, 家族型</t>
  </si>
  <si>
    <t>가족의 가장이나 호주 한 사람 또는 부부를 중심으로 가족 구성원이 이들과 어떤 관계에 있는가를 조사하여 분류한 것. 급격한 산업화와 도시화, 여성의 경제 활동 증가, 저출산, 이혼 등의 영향을 받는다.</t>
  </si>
  <si>
    <t>1099</t>
  </si>
  <si>
    <t>메이저넷</t>
  </si>
  <si>
    <t>maisonette</t>
  </si>
  <si>
    <t>중고층의 공동 주택으로, 1세대가 상하 2층 또는 그 이상으로 구성된 형식</t>
  </si>
  <si>
    <t>10990</t>
  </si>
  <si>
    <t>메이즈</t>
  </si>
  <si>
    <t>maize</t>
  </si>
  <si>
    <t>1. 미로   2. (규칙·내용 등이 많아서) 종잡을 수 없이 복잡한 것   3. 미로 퍼즐</t>
  </si>
  <si>
    <t>10991</t>
  </si>
  <si>
    <t>메인빌딩</t>
  </si>
  <si>
    <t>main building</t>
  </si>
  <si>
    <t>본채</t>
  </si>
  <si>
    <t>10993</t>
  </si>
  <si>
    <t>메인스탠드</t>
  </si>
  <si>
    <t>main stand</t>
  </si>
  <si>
    <t>특별 관람석. 경기장의 정면에 있는 관람석을 가리킨다.</t>
  </si>
  <si>
    <t>기문당63.3%</t>
  </si>
  <si>
    <t>10994</t>
  </si>
  <si>
    <t>메인스테이지</t>
  </si>
  <si>
    <t>main stage</t>
  </si>
  <si>
    <t>본 무대.</t>
  </si>
  <si>
    <t>10995</t>
  </si>
  <si>
    <t>메인스트리트</t>
  </si>
  <si>
    <t>main street</t>
  </si>
  <si>
    <t>도시의 주요한 축을 이루고 중심이 되는 거리</t>
  </si>
  <si>
    <t>10996</t>
  </si>
  <si>
    <t>메인터넌스</t>
  </si>
  <si>
    <t>maintenance</t>
  </si>
  <si>
    <t>건물의 유지 및 관리.</t>
  </si>
  <si>
    <t>10997</t>
  </si>
  <si>
    <t>메인티넌스</t>
  </si>
  <si>
    <t>건물의 기능과 구조, 사용성을 유지하기 위해서 보수, 정비, 관리 하는것</t>
  </si>
  <si>
    <t>10998</t>
  </si>
  <si>
    <t>메일슈트</t>
  </si>
  <si>
    <t>mail chute</t>
  </si>
  <si>
    <t>우편물을 아래층으로 보내는 덕트(duct)로서, 특히 사무실용 건물에서 많이 이용되는데, 우편물이 중간에서 걸리지 않도록 덕트의 내부에 래커를 칠하고, 보이는 부분에는 유리를 끼운다.</t>
  </si>
  <si>
    <t>기문당18.3%</t>
  </si>
  <si>
    <t>10999</t>
  </si>
  <si>
    <t>1고주오량</t>
  </si>
  <si>
    <t>一高柱五梁, 單高柱五梁</t>
  </si>
  <si>
    <t>① 고주 하나를 써 꾸민 5량 지붕틀. ② ⇨2고주오량.</t>
  </si>
  <si>
    <t>11</t>
  </si>
  <si>
    <t>APP</t>
  </si>
  <si>
    <t>atactic polypropylene</t>
  </si>
  <si>
    <t>어택틱 폴리 프로필렌. 입체 구조에 규칙성이 없고 무질서한 상태의 폴리프로필렌. 아스팔트의 개선재로서 사용한다.</t>
  </si>
  <si>
    <t>110</t>
  </si>
  <si>
    <t>메자닌</t>
  </si>
  <si>
    <t>mezzanine</t>
  </si>
  <si>
    <t>①1층바닥과 2층 바닥 사이에 만들어진 층 높이나 바닥 면적이기준층보다 작은 층. entresol이 이에 대응한다.② 어떤 층과 다음 층 혹은천장과의 중간에 만들어진 위와 같은 층.</t>
  </si>
  <si>
    <t>11000</t>
  </si>
  <si>
    <t>메조네트</t>
  </si>
  <si>
    <t>maisonnette</t>
  </si>
  <si>
    <t>여러 층으로 지어진 대형 건물 내에 각 세대가 2층 이상의 층으로 되어 있는 공동 주택</t>
  </si>
  <si>
    <t>11001</t>
  </si>
  <si>
    <t>메조넷</t>
  </si>
  <si>
    <t>복층 아파트</t>
  </si>
  <si>
    <t>11002</t>
  </si>
  <si>
    <t>메조릴리프</t>
  </si>
  <si>
    <t>mezzo relief</t>
  </si>
  <si>
    <t>① 조각 형식의 하나. ② ＝반육조(半肉彫)＝반양각(半陽刻). ③ 육조(양각)의 삼형식(고양각(高陽刻, high relief)‧박양각(薄陽刻, low relief)과 함께) 중의 하나.</t>
  </si>
  <si>
    <t>11003</t>
  </si>
  <si>
    <t>메줄눈</t>
  </si>
  <si>
    <t>dry joint</t>
  </si>
  <si>
    <t>붙임돌 등에 골을 만들어 그 부문에 줄눈 마무리해서 마치 여러 개의 돌로 되어 있게 보이기 위한 줄눈.</t>
  </si>
  <si>
    <t>11004</t>
  </si>
  <si>
    <t>메짐성 파괴</t>
  </si>
  <si>
    <t>brittle failure</t>
  </si>
  <si>
    <t>용접부의 저온시 충격, 노치에 의한 응력 집중 등에 의한 소성 변형 능력이 결여되는 파괴 형식.</t>
  </si>
  <si>
    <t>11006</t>
  </si>
  <si>
    <t>메추라기날개 무늬</t>
  </si>
  <si>
    <t>엇결면에서 춘재, 추재가 짜낸 무늬가 메추라기와 닮은 나뭇결.</t>
  </si>
  <si>
    <t>11008</t>
  </si>
  <si>
    <t>메캐니컬엔지니어</t>
  </si>
  <si>
    <t>mechanical engineer</t>
  </si>
  <si>
    <t>급배수‧난방‧환기‧공기조화 등을 전문으로 하는 설비기술자.</t>
  </si>
  <si>
    <t>11009</t>
  </si>
  <si>
    <t>가주</t>
  </si>
  <si>
    <t>house owner; landlord</t>
  </si>
  <si>
    <t>가옥의 소유자, 임대자</t>
  </si>
  <si>
    <t>1101</t>
  </si>
  <si>
    <t>메캐니컬이음</t>
  </si>
  <si>
    <t>mechanical joint</t>
  </si>
  <si>
    <t>주철관 이음에서 고무링을 압환(押環)으로 밀어 넣는 이음.</t>
  </si>
  <si>
    <t>11010</t>
  </si>
  <si>
    <t>메커니컬 조인트</t>
  </si>
  <si>
    <t>부품을 조립하는 것만으로 관의 접속이 가능한 관이음. 각종 관재용으로 많은 종류가 있고, 또 메이커 규격품이 많다. →기계식 이음.</t>
  </si>
  <si>
    <t>11013</t>
  </si>
  <si>
    <t>메타메리즘</t>
  </si>
  <si>
    <t>metamerism, 條件等色</t>
  </si>
  <si>
    <t>분광조성이 다른 2개의 색이 같은색으로 보이는 현상</t>
  </si>
  <si>
    <t>기문당38.3%</t>
  </si>
  <si>
    <t>11015</t>
  </si>
  <si>
    <t>메타볼리즘</t>
  </si>
  <si>
    <t>metabolism</t>
  </si>
  <si>
    <t>Metabolism은 생물학적 용어로 신진대사를 의미하지만 일본 건축에 사용되었다.  신진대사는 효소가 반응을 촉매하며, 대사를 통해 생물은 성장하고 번식하며, 구조를 유지하고 환경에 반응한다. 생물이 대사를 반복하면서 성장해 가는 것 처럼 건축이나 도시도 유기적으로 변화할 수 있도록 디자인되어야 한다는 사상을 토대로 1960년대 일본에서 태동한 ‘메타볼리즘’은 세계가 일본의 현대건축에 주목하는 계기를 만든 건축운동이다.</t>
  </si>
  <si>
    <t>기문당8.0%</t>
  </si>
  <si>
    <t>세화10.9%</t>
  </si>
  <si>
    <t>11016</t>
  </si>
  <si>
    <t>메타센터</t>
  </si>
  <si>
    <t>metacenter</t>
  </si>
  <si>
    <t>부체가 미소각(微小角) 경사진 경우의 가상 회전중심. 중심 G로부터 메타센터 M까지의 거리를 메타센터높이이라 하며 경사시의 복원성을 논할 때의 지표가 된다. 과 정적(靜的)복원모멘트는 비례관계에 있으며 이 크면 정적 복원모멘트도 커져 안정된다. 단 의 값은 롤, 피치의 고유주기와도 관계되므로 그들이 파랑(波浪)의 주기와 동조(同調)하지 않도록 을 조정하는 것이 필요하다. 의 허용최소값에 대해서 DnV규칙 등에서는 부상형(浮上型)의 경우 0.5m, 반잠수식의 경우 1.0m, 또 일시적인 흘수(吃水) 변경시에는 양자 모두 0.3m로 규정하고 있다.메타센터는 부체의 수선하(水線下) 형상에 의해 결정된다.경사축의 방향에 의해 롤 방향의 메타센터를 횡(橫)메타센터, 피치 방향의 메타센터를 종(縱)메타센터라 부른다.</t>
  </si>
  <si>
    <t>세화6.0%</t>
  </si>
  <si>
    <t>11017</t>
  </si>
  <si>
    <t>메타크릴수지</t>
  </si>
  <si>
    <t>methacrylic resin, -樹脂</t>
  </si>
  <si>
    <t>① 합성수지의 하나. ② 아세톤 청산(靑酸) 메탄올로부터 합성되는 메타크릴산을 화합하여 만드는 열가소성(熱可塑性)수지. ③ 투명도가 뛰어나고 단단하여 방풍(防風) 유리의 대용으로 사용하며 또 의안(義眼)‧의치 같은 것에도 쓰임. ④ ＝유기(有機) 유리(glass).</t>
  </si>
  <si>
    <t>11019</t>
  </si>
  <si>
    <t>가주거</t>
  </si>
  <si>
    <t>temporary dwelling, 假住居</t>
  </si>
  <si>
    <t>재해나 이전 등의 이유로 임시 머무는 곳 혹은 머물기 위한시설.</t>
  </si>
  <si>
    <t>기문당22.0%</t>
  </si>
  <si>
    <t>1102</t>
  </si>
  <si>
    <t>메탈 커튼 월</t>
  </si>
  <si>
    <t>metal curtain wall</t>
  </si>
  <si>
    <t>알류미늄, 스테인리스 등의 금속제를 사용한 커튼 월</t>
  </si>
  <si>
    <t>11021</t>
  </si>
  <si>
    <t>메탈 터치 이음</t>
  </si>
  <si>
    <t>metal touch joint</t>
  </si>
  <si>
    <t>강재 기둥재에 인장력이 발생하지 않을 경우 이음부 단면을 밀착시켜 하중을 전달하는 이음 방식</t>
  </si>
  <si>
    <t>세화25.9%</t>
  </si>
  <si>
    <t>11022</t>
  </si>
  <si>
    <t>메탈 플레이트 커넥터</t>
  </si>
  <si>
    <t>metal plate connector</t>
  </si>
  <si>
    <t>목질 구조에 있어서 부재 접합구의 하나. 강판에 톱니형을 뚫어 구부려 만든 것으로, 트러스 부재의 접점 등에 압입한다. 네일 플레이트라고도 한다.</t>
  </si>
  <si>
    <t>11024</t>
  </si>
  <si>
    <t>메탈라스</t>
  </si>
  <si>
    <t>metal lath, metal lathing, steel lathing</t>
  </si>
  <si>
    <t>① 금속제 라스의 총칭. ② 얇은 강판에 마름모꼴의 구멍을 연속적으로 뚫어 그물처럼 만든 것. ③ 천장‧벽 등의 미장 바탕에 쓰임. ④종류 : 평(平)라스(보통 메탈라스)‧흑라스‧파형(波形, 골주름)라스‧리브(lib)라스‧하이(high)리브라스‧다이아몬드메시(diamond-mesh)라스‧시트(sheet)라스‧와이어(wire)라스‧익스팬디드(expanded)라스. ⑤ KS F 4552 참조.</t>
  </si>
  <si>
    <t>11025</t>
  </si>
  <si>
    <t>메탈라이즈</t>
  </si>
  <si>
    <t>metallize</t>
  </si>
  <si>
    <t>① 바탕재료 위에 금속피막을 만드는 것. ② 보통 용융한 금속을 뿜어댐.</t>
  </si>
  <si>
    <t>11026</t>
  </si>
  <si>
    <t>메탈래커</t>
  </si>
  <si>
    <t>metal lacquer</t>
  </si>
  <si>
    <t>①놋쇠‧주석‧청동‧니켈 등의 금속면에 칠하여 그 겉모양을 변하지 않게 하기 위한 녹막이용의 투명래커. ② ＝금속용 래커. ③ 고점도의 니트로셀룰로오스를 용제에 용해한 불휘발분이 적은 것으로, 아주 엷은 도막을 만듦. ④ 부착력을 개선하기 위하여 소량의 가소제나 수지를 배합한 것도 있으며, 또 염료로 투명하게 착색한 것도 있음.</t>
  </si>
  <si>
    <t>11027</t>
  </si>
  <si>
    <t>메탈새시</t>
  </si>
  <si>
    <t>metal sash</t>
  </si>
  <si>
    <t>①금속제 창호. ② 재료로 강철(steel sash bar)‧알루미늄(aluminium sash bar) 등을 씀. ③ 내화성‧수밀성‧기밀성이 있음. ④ 공장에서 제작된 것은 공사현장에 운반하여 소정 위치에서 조립. ⑤ 공사 종류에 따라 벽체를 구축한 후 창호틀을 세우거나 창호틀을 세운 후 벽체를 구축하기도 함.</t>
  </si>
  <si>
    <t>11028</t>
  </si>
  <si>
    <t>메탈슈</t>
  </si>
  <si>
    <t>metal shoe</t>
  </si>
  <si>
    <t>나무 널말뚝의 선단을 보호하기 위한 철물.</t>
  </si>
  <si>
    <t>11029</t>
  </si>
  <si>
    <t>메탈시트</t>
  </si>
  <si>
    <t>⇨금속판(＝).</t>
  </si>
  <si>
    <t>11030</t>
  </si>
  <si>
    <t>메탈아치</t>
  </si>
  <si>
    <t>metal arches</t>
  </si>
  <si>
    <t>① 2인치×4인치 구조의 칸막이벽에 두는 출입구용의 금속제 기성품 아치형의 틀로서 주변은 플라스터로 마감되어 있음. ② ⇨플라스터 아치.</t>
  </si>
  <si>
    <t>11031</t>
  </si>
  <si>
    <t>메탈코너라이트</t>
  </si>
  <si>
    <t>metal corne rite</t>
  </si>
  <si>
    <t>금속제 코너의 보강용 라스.</t>
  </si>
  <si>
    <t>11032</t>
  </si>
  <si>
    <t>메탈코너비드</t>
  </si>
  <si>
    <t>metal corner bead</t>
  </si>
  <si>
    <t>금속제의 코너비드.</t>
  </si>
  <si>
    <t>11033</t>
  </si>
  <si>
    <t>메탈클래드문</t>
  </si>
  <si>
    <t>metal clad door</t>
  </si>
  <si>
    <t>① 얇은 금속판으로 덮어씌운 목제 문. ② ｢kalamein door｣라고도 함.</t>
  </si>
  <si>
    <t>11034</t>
  </si>
  <si>
    <t>메탈팬</t>
  </si>
  <si>
    <t>metal pan</t>
  </si>
  <si>
    <t>금속제 거푸집의 일종.</t>
  </si>
  <si>
    <t>11035</t>
  </si>
  <si>
    <t>메탈포인트</t>
  </si>
  <si>
    <t>metal point</t>
  </si>
  <si>
    <t>철물을 붙여댄 말뚝 끝.</t>
  </si>
  <si>
    <t>11036</t>
  </si>
  <si>
    <t>메탈폼</t>
  </si>
  <si>
    <t>metal form</t>
  </si>
  <si>
    <t>①강철‧금속재의 콘크리트용 거푸집으로 특히 치장콘크리트에 많이 쓰임. ② 보통 310mm×1,520mm 크기의 것을 쓰고 나누어 맞추어지는 부분에 목제‧철판제 붙임판을 쓴다.</t>
  </si>
  <si>
    <t>11037</t>
  </si>
  <si>
    <t>메탈폼공법</t>
  </si>
  <si>
    <t>metal form method, -工法</t>
  </si>
  <si>
    <t>① 강제거푸집(metal form)을 사용한 새로운 건설방법. ② 기계적으로 강철재의 틀에 맞추어 콘크리트를 부었다가 그 형틀을 떼면 그대로 콘크리트 외벽이 곱게 됨. ③ 종래의 목제 거푸집은 겨우 3회밖에 쓸 수 없지만 메탈폼은 60～70회를 쓸 수 있으며, 공사기간도 20% 정도 단축할 수 있다. 그리고 규격이 통일된 주택을 만드는 데는 경제적일 뿐만 아니라 오차(誤差)도 거의 없기 때문에 주택의 양산화(量産化)에는 가장 적합한 방법.</t>
  </si>
  <si>
    <t>11038</t>
  </si>
  <si>
    <t>메탈할라이드 램프</t>
  </si>
  <si>
    <t>metal-halide lamp</t>
  </si>
  <si>
    <t>고압 수은 램프에 금속 할로겐화물을 첨가함으로써 용도에 적합한 분광 에너지 분포로 바꾼 광원. 일반 조명 외에 복사, 광화학, 식물 육성용 등의 광원으로서 사용한다.</t>
  </si>
  <si>
    <t>11039</t>
  </si>
  <si>
    <t>가죽용 래커</t>
  </si>
  <si>
    <t>① 가죽의 착색 또는 장식용으로 도장하는 래커. ② 유연 가요성이 풍부하며 강인한 것이어야 하므로, 높은 점도의 니트로셀룰로오스를 써서 가소제를 대량 배합한 것임. ③ 종이나 천 등의 도장에도 적합.</t>
  </si>
  <si>
    <t>1104</t>
  </si>
  <si>
    <t>메탈핼라이드등</t>
  </si>
  <si>
    <t>⇨메탈핼라이드램프.</t>
  </si>
  <si>
    <t>11040</t>
  </si>
  <si>
    <t>메탈핼라이드램프</t>
  </si>
  <si>
    <t>metal halide lamp, metallic-additive lamp, -燈</t>
  </si>
  <si>
    <t>① 수은등에 금속 할로겐 화합물을 첨가한 등. ② 고효율이며 연색성이 좋고 플리커 등이 개량되어 있어 체육관과 같은 곳에 많이 이용됨.</t>
  </si>
  <si>
    <t>11041</t>
  </si>
  <si>
    <t>메토프</t>
  </si>
  <si>
    <t>metope, 小間壁</t>
  </si>
  <si>
    <t>그리스 도릭 오더의 프리즈에서 양쪽 트리글리프 사이에 낀 사각형 벽면</t>
  </si>
  <si>
    <t>기문당15.8%</t>
  </si>
  <si>
    <t>세화37.0%</t>
  </si>
  <si>
    <t>11042</t>
  </si>
  <si>
    <t>메트로폴리스</t>
  </si>
  <si>
    <t>metropolis</t>
  </si>
  <si>
    <t>공업화, 산업화에 의하여 노동력 인구가 도시로 집중되고 이로인해 형성되는 거대도시를 말한다. 도시는 하나의 종래의 점의 거대화에 멈추지 않고 기존 인접도시와의 사이에 하나의 띠모양을 형성하면서 이어져 가는데 이렇게 이어져가는 거대도시를 메트로폴리스로 칭한다.</t>
  </si>
  <si>
    <t>기문당21.5%</t>
  </si>
  <si>
    <t>세화20.1%</t>
  </si>
  <si>
    <t>11043</t>
  </si>
  <si>
    <t>메트로폴리탄 리전</t>
  </si>
  <si>
    <t>metropolitan region</t>
  </si>
  <si>
    <t>메트로폴리스(중심도시)의 경제, 인문, 사회, 교통, 유통 등의 영향이 미치는 권역</t>
  </si>
  <si>
    <t>세화6.5%</t>
  </si>
  <si>
    <t>11044</t>
  </si>
  <si>
    <t>메트로폴리탄 에어리어</t>
  </si>
  <si>
    <t>metropolitan area</t>
  </si>
  <si>
    <t>11045</t>
  </si>
  <si>
    <t>메트로폴리탄미술관</t>
  </si>
  <si>
    <t>Metropolitan美術館)</t>
  </si>
  <si>
    <t>뉴욕시에 있는 미국 최대의 미술관.</t>
  </si>
  <si>
    <t>11046</t>
  </si>
  <si>
    <t>메트로폴사원</t>
  </si>
  <si>
    <t>Metro-pole寺院</t>
  </si>
  <si>
    <t>① 그리스 아테네에 있는 비잔틴 양식의 사원. ② 창립은 8세기경으로 그리스의 지방색이 많음.</t>
  </si>
  <si>
    <t>11047</t>
  </si>
  <si>
    <t>메틸셀룰로오스</t>
  </si>
  <si>
    <t>methyl-cellulose</t>
  </si>
  <si>
    <t>백색의 수용성 분말. 주로 시멘트 모르타르에 혼입해서 아직 굳기 전에 보수성, 작업성을 개선한다.</t>
  </si>
  <si>
    <t>11048</t>
  </si>
  <si>
    <t>가중 함수</t>
  </si>
  <si>
    <t>weighting function</t>
  </si>
  <si>
    <t>대기 고도의 변화에 따른 투과율의 변화율을 말한다.투과율이 적은 대기층은 복사에너지를 많이 흡수하고, 흡수한 대기층에서 다시 복사에너지를 방출한다.가중함수의 폭은 수 km로 광범위하기 때문에 연직적으로 혼합된 온도 정보를 가지고 있고, 넓은 층의 평균 특성을 반영한다.</t>
  </si>
  <si>
    <t>1105</t>
  </si>
  <si>
    <t>멘슈어레이션</t>
  </si>
  <si>
    <t>mensuration</t>
  </si>
  <si>
    <t>1. 계량; 측정   2. 측정법, 측량법, 구적법(求積法)</t>
  </si>
  <si>
    <t>기문당14.0%</t>
  </si>
  <si>
    <t>11051</t>
  </si>
  <si>
    <t>멘히르</t>
  </si>
  <si>
    <t>menhir,  立石</t>
  </si>
  <si>
    <t>신석기시대 거석 유물 가운데 선돌 모양의 것</t>
  </si>
  <si>
    <t>11052</t>
  </si>
  <si>
    <t>멜라민수지</t>
  </si>
  <si>
    <t>melamine resin, -樹脂</t>
  </si>
  <si>
    <t>① 멜라민과 포르말린을 원료로 하여 만든 합성수지. ② 무색투명하여 착색이 자유롭게 된다. 또, 견고하고 내수성‧내용재성이며 내열성이 120°까지 될 수 있고, 강도‧전기절연‧내후성 등도 우수. ③ 이것을 원료로 하여 안료를 넣어 고운 무늬의 색채를 가진 장식판을 만들어 실내 장식‧가구재 등으로 씀. ④ 도료는 밀착성이 좋고 도막은 착색과 무늬 광택이 좋으며 마멸성이 있는 도장을 할 수 있음.</t>
  </si>
  <si>
    <t>11054</t>
  </si>
  <si>
    <t>멜라민수지접착제</t>
  </si>
  <si>
    <t>melamine resin paste, -樹脂接着劑</t>
  </si>
  <si>
    <t>멜라민수지를 원료로 한 내수성‧내열성 등이 좋고 목재에는 접착성이 우수하므로 내수합판용 접착제로 쓰임.</t>
  </si>
  <si>
    <t>11055</t>
  </si>
  <si>
    <t>멜라민수지치장판</t>
  </si>
  <si>
    <t>melamine resin decorated board, -樹脂治裝板</t>
  </si>
  <si>
    <t>① 착색제와 무늬 종이를 멜라민 접착제로 여러 겹 붙여서 압축성형한 넓은 판. ② 아름다운 색깔과 광택있는 내장재료. ③ 질이 굳고 강도가 크고 내마모성과 내제재성도 크고 내열성도 120～150℃ 정도이며 천장‧내벽‧카운터판 등으로 우수한 재료임.</t>
  </si>
  <si>
    <t>11056</t>
  </si>
  <si>
    <t>멜라민치장판</t>
  </si>
  <si>
    <t>melamine board, -治裝板</t>
  </si>
  <si>
    <t>① 두꺼운 종이에 페놀수지를 침투, 부착시킨 바탕에 색종이나 나무 무늬판 등을 붙이고 멜라민수지를 침투시킨 종이를 씌우고 140℃, 100kg/cm²로 가압 성형한 판. ② 내장재‧가구재로 쓰임.</t>
  </si>
  <si>
    <t>11057</t>
  </si>
  <si>
    <t>멤브레인</t>
  </si>
  <si>
    <t>건물의 방수 공사에 있어서 얇은 피막상의 방수층.</t>
  </si>
  <si>
    <t>세화61.4%</t>
  </si>
  <si>
    <t>11058</t>
  </si>
  <si>
    <t>멤브레인 방수</t>
  </si>
  <si>
    <t>membrane waterproofing</t>
  </si>
  <si>
    <t>구조물 외주에 피막을 구성시키는 방수방법.</t>
  </si>
  <si>
    <t>세화15.0%</t>
  </si>
  <si>
    <t>11059</t>
  </si>
  <si>
    <t>가즌삼포</t>
  </si>
  <si>
    <t>-三包</t>
  </si>
  <si>
    <t>기둥 윗 부분과 기둥 사이에 포살미(包山彌)를 짜 맞추어 둔 것.</t>
  </si>
  <si>
    <t>기문당61.1%</t>
  </si>
  <si>
    <t>1106</t>
  </si>
  <si>
    <t>멤브레인식방수</t>
  </si>
  <si>
    <t>membrane waterproof, -式防水</t>
  </si>
  <si>
    <t>지붕 따위의 넓은 면적에 아스팔트나 우레탄 따위로 얇게 피막을 입혀 방수가 가능하도록 하는 공법</t>
  </si>
  <si>
    <t>기문당15.1%</t>
  </si>
  <si>
    <t>11060</t>
  </si>
  <si>
    <t>멤피스</t>
  </si>
  <si>
    <t>Memphis</t>
  </si>
  <si>
    <t>① 이집트의 카이로 남쪽 약 20km 지점 나일 강 좌안(左岸)에 있었던 도시(이집트 최초의 수도). 이집트 제1왕조의 시조인 메네스 왕이 건설, 웅대한 신전 및 피라미드가 있었음. ② 피라미드시대가 시작됨(B.C. 3000～2000).</t>
  </si>
  <si>
    <t>11061</t>
  </si>
  <si>
    <t>멧쌓기</t>
  </si>
  <si>
    <t>⇨메쌓기(＝).</t>
  </si>
  <si>
    <t>11062</t>
  </si>
  <si>
    <t>며느리서까래</t>
  </si>
  <si>
    <t>⇨부연(附椽)(＝).</t>
  </si>
  <si>
    <t>11063</t>
  </si>
  <si>
    <t>멱법칙</t>
  </si>
  <si>
    <t>power law</t>
  </si>
  <si>
    <t>지표면상에 부는 바람의 경계층 내에 대한 높이 방향의 풍속 분포는 관측적으로 알려져 있고, 지수 함수를 사용해서 표현된다고 하는 법칙. ( = 지수 법칙)</t>
  </si>
  <si>
    <t>세화89.9%</t>
  </si>
  <si>
    <t>11064</t>
  </si>
  <si>
    <t>멱지수</t>
  </si>
  <si>
    <t>exponential of the power law</t>
  </si>
  <si>
    <t>멱법칙에서의 지수. 일반적으로는 요철이 심한 시가지에서는 1/4 정도, 요철이 적은 전원 지대 등에서는 1/7 ∼ 1/8 정도라 일컬어지고 있다. →지수 법칙.</t>
  </si>
  <si>
    <t>세화88.2%</t>
  </si>
  <si>
    <t>11065</t>
  </si>
  <si>
    <t>멱지수 분포</t>
  </si>
  <si>
    <t>power law profile</t>
  </si>
  <si>
    <t>풍속의 연직분포가 높이의 멱함수에 비례하는 풍속분포</t>
  </si>
  <si>
    <t>세화69.4%</t>
  </si>
  <si>
    <t>11066</t>
  </si>
  <si>
    <t>면</t>
  </si>
  <si>
    <t>물체 표면의 총칭</t>
  </si>
  <si>
    <t>세화2.8%</t>
  </si>
  <si>
    <t>11067</t>
  </si>
  <si>
    <t>면①</t>
  </si>
  <si>
    <t>⇨모(＝).</t>
  </si>
  <si>
    <t>11068</t>
  </si>
  <si>
    <t>면②</t>
  </si>
  <si>
    <t>surface, 面</t>
  </si>
  <si>
    <t>1. 사물의 겉으로 드러난 쪽의 평평한 바닥. 2. 입체의 평면이나 표면. 3. 무엇을 향하고 있는 쪽</t>
  </si>
  <si>
    <t>기문당13.7%</t>
  </si>
  <si>
    <t>11069</t>
  </si>
  <si>
    <t>면가공</t>
  </si>
  <si>
    <t>edge preperation, 面加工</t>
  </si>
  <si>
    <t>용접을 하기 위해서 피용접재료의 가장자리 용접면을 미리 적당한 모양으로 가공하는 것.</t>
  </si>
  <si>
    <t>11070</t>
  </si>
  <si>
    <t>면각</t>
  </si>
  <si>
    <t>面角</t>
  </si>
  <si>
    <t>2개의 평면이 만날 때, 각 평면 위에 면의 만난 선에 수직인 직선을 잡아 그 직선이 만드는 각.</t>
  </si>
  <si>
    <t>11071</t>
  </si>
  <si>
    <t>면광원</t>
  </si>
  <si>
    <t>surface source of light</t>
  </si>
  <si>
    <t>빛을 내는 부분이 넓게 퍼지는 면상의 광원.</t>
  </si>
  <si>
    <t>세화88.9%</t>
  </si>
  <si>
    <t>11072</t>
  </si>
  <si>
    <t>면규준틀</t>
  </si>
  <si>
    <t>⇨평규준틀.</t>
  </si>
  <si>
    <t>11073</t>
  </si>
  <si>
    <t>면내 변형</t>
  </si>
  <si>
    <t>평판 혹은 곡면판에서 판면 접선방향으로의 변형.</t>
  </si>
  <si>
    <t>11076</t>
  </si>
  <si>
    <t>면내 응력</t>
  </si>
  <si>
    <t>in plane stress</t>
  </si>
  <si>
    <t>판의 중립면 좌표축을 기본으로 하는 응력으로 면의 절단면에 수직인 응력과 면내의 전단응력으로 이루어진다.</t>
  </si>
  <si>
    <t>11077</t>
  </si>
  <si>
    <t>가지 고르지, 정지</t>
  </si>
  <si>
    <t>전지에 의한 수형의 조정 작업. 가지치기</t>
  </si>
  <si>
    <t>1108</t>
  </si>
  <si>
    <t>면내 진동</t>
  </si>
  <si>
    <t>in-plane vibration</t>
  </si>
  <si>
    <t>막이나 판 등의 면내에 생기는 진동. 면 방향의 진동.</t>
  </si>
  <si>
    <t>11080</t>
  </si>
  <si>
    <t>면누름</t>
  </si>
  <si>
    <t>구성재의 면에 설정된 기준선을 조립 기준면에 맞추도록 구성재를 배열하는 방법. →바깥목제. ↔중심누름. [각 · 계]</t>
  </si>
  <si>
    <t>11082</t>
  </si>
  <si>
    <t>면루트간격</t>
  </si>
  <si>
    <t>root opening at bottom</t>
  </si>
  <si>
    <t>① 이음의 밑바닥 간격. ② ⇨루트간격.</t>
  </si>
  <si>
    <t>11083</t>
  </si>
  <si>
    <t>면모 구조</t>
  </si>
  <si>
    <t>flocculent structure</t>
  </si>
  <si>
    <t>점토에서 흔히 볼 수 있는 구조로써, 여러 개의 흙입자가 틈을 둘러싸서 집합체를 이루고, 형성된 집합체들이 다시 큰 집합체를 이루어 면모상으로 배열하는 흙의 구조 조직.</t>
  </si>
  <si>
    <t>세화50.5%</t>
  </si>
  <si>
    <t>11084</t>
  </si>
  <si>
    <t>면밀도</t>
  </si>
  <si>
    <t>mass per unit area</t>
  </si>
  <si>
    <t>평판상 재료의 단위 면적마다의 질량. 음향투과 손실에 관한 중요한 양의 하나. 일반적으로 이것이 클수록 투과 손실은 커진다.</t>
  </si>
  <si>
    <t>세화94.5%</t>
  </si>
  <si>
    <t>11085</t>
  </si>
  <si>
    <t>면벽돌</t>
  </si>
  <si>
    <t>面－</t>
  </si>
  <si>
    <t>건물의 면을 쌓는 벽돌.</t>
  </si>
  <si>
    <t>11086</t>
  </si>
  <si>
    <t>면붙이자물쇠</t>
  </si>
  <si>
    <t>① 문짝 표면에 붙이는 자물쇠의 일종. ② 문 및 문틀을 따내거나 파지 않고 면에 붙이는 자물쇠. ③ ＝면붙임자물쇠＝면붙이기식 자물쇠. ④ ⇨자물쇠 달기. ⑤ 나이트 래치(⇦)가 여기에 속함. ⑥ ⇨림로크(＝).</t>
  </si>
  <si>
    <t>11087</t>
  </si>
  <si>
    <t>면붙이정첩</t>
  </si>
  <si>
    <t>full surface hinge, 面付丁蝶</t>
  </si>
  <si>
    <t>표면에 붙이게 된 정첩.</t>
  </si>
  <si>
    <t>11088</t>
  </si>
  <si>
    <t>면새</t>
  </si>
  <si>
    <t>평평한 물건의 겉모양</t>
  </si>
  <si>
    <t>11089</t>
  </si>
  <si>
    <t>면석</t>
  </si>
  <si>
    <t>面石</t>
  </si>
  <si>
    <t>석탑 등의 기단의 태석(台石)과 갑석(甲石) 사이를 막아댄 넓은 돌.</t>
  </si>
  <si>
    <t>11090</t>
  </si>
  <si>
    <t>면속</t>
  </si>
  <si>
    <t>face velocity</t>
  </si>
  <si>
    <t>덕트 내 등의 풍속. 풍량(m2/s)을 높이와 너비의 곱(면적)으로 나눈 값.</t>
  </si>
  <si>
    <t>11091</t>
  </si>
  <si>
    <t>면쌓음</t>
  </si>
  <si>
    <t>벽의 바깥면을 돌 또는 벽돌로 쌓는 일.</t>
  </si>
  <si>
    <t>11092</t>
  </si>
  <si>
    <t>면외 방향 굽힘</t>
  </si>
  <si>
    <t>out of plane tending</t>
  </si>
  <si>
    <t>평판 또는 곡면판에 있어서 기준면이 처짐에 의해 발생하는 휨.</t>
  </si>
  <si>
    <t>세화39.7%</t>
  </si>
  <si>
    <t>11093</t>
  </si>
  <si>
    <t>면외 변형</t>
  </si>
  <si>
    <t>out-of plane deformation</t>
  </si>
  <si>
    <t>평판 또는 곡면판에 있어서 면과 직교하는 방향의 변형으로 면내 변형과 반대되는 개념의 변형</t>
  </si>
  <si>
    <t>세화66.0%</t>
  </si>
  <si>
    <t>11094</t>
  </si>
  <si>
    <t>면외 전단력</t>
  </si>
  <si>
    <t>transverse share force</t>
  </si>
  <si>
    <t>평판 또는 곡면판에 있어서 기준면의 법선 방향으로 작용하는 전단력.</t>
  </si>
  <si>
    <t>세화52.7%</t>
  </si>
  <si>
    <t>11095</t>
  </si>
  <si>
    <t>면외 진동</t>
  </si>
  <si>
    <t>out-of-plane vibration</t>
  </si>
  <si>
    <t>막이나 판에 생기는 면에 직각 방향의 진동.</t>
  </si>
  <si>
    <t>세화68.6%</t>
  </si>
  <si>
    <t>11096</t>
  </si>
  <si>
    <t>면요소</t>
  </si>
  <si>
    <t>plane element</t>
  </si>
  <si>
    <t>평판이나 곡면판 등의 2차원의 면을 갖는 구조 요소</t>
  </si>
  <si>
    <t>세화63.9%</t>
  </si>
  <si>
    <t>11097</t>
  </si>
  <si>
    <t>면음원</t>
  </si>
  <si>
    <t>surface sound source</t>
  </si>
  <si>
    <t>소리를 투과하는 벽 또는 큰 기계의 진동면과 같이 발생 음파의 파장과 같은 정도 이상 크기의 면상으로 확산되는 음원. →점음원, 선음원.</t>
  </si>
  <si>
    <t>11098</t>
  </si>
  <si>
    <t>면잡기</t>
  </si>
  <si>
    <t>대패질하여 부재단면이 정확한 직사각형이 되게 하면서 각 면을 평면으로 만드는 것.</t>
  </si>
  <si>
    <t>11099</t>
  </si>
  <si>
    <t>ASC</t>
  </si>
  <si>
    <t>The Architectural Society of China</t>
  </si>
  <si>
    <t>중국 건축학회의 영문 약칭. 1953년에 창립되어 건축의 다양한 학문 활동 도모를 목적으로 하는 건축전문기관.</t>
  </si>
  <si>
    <t>111</t>
  </si>
  <si>
    <t>가지 지번</t>
  </si>
  <si>
    <t>토지의 분필에 따라 원지번 뒤에 붙여진 지번 (=부번)</t>
  </si>
  <si>
    <t>세화73.3%</t>
  </si>
  <si>
    <t>1110</t>
  </si>
  <si>
    <t>면잡기대패</t>
  </si>
  <si>
    <t>① 여러 가지 면을 잡는데 쓰이는 대패. ② 날 및 대의 하단이 각각의 모양으로 되어 있어 여러 가지 면을 깎을 수 있음.</t>
  </si>
  <si>
    <t>11100</t>
  </si>
  <si>
    <t>면잡기자</t>
  </si>
  <si>
    <t>winding strip</t>
  </si>
  <si>
    <t>너비가 같고 직선이 되게 곧은결 참나무를 대패질한 자 두 개를 만들어 쓰는데, 이것은 그 자체의 직선을 검사하는데 필요.</t>
  </si>
  <si>
    <t>11101</t>
  </si>
  <si>
    <t>면장</t>
  </si>
  <si>
    <t>front fence, 面墻</t>
  </si>
  <si>
    <t>집 안이 들여다 보이지 않도록 입구에 만든 담</t>
  </si>
  <si>
    <t>기문당12.9%</t>
  </si>
  <si>
    <t>세화8.0%</t>
  </si>
  <si>
    <t>11102</t>
  </si>
  <si>
    <t>면적 구획</t>
  </si>
  <si>
    <t>건축물내부에서 발생하는화재의연소방지를 위해 일정한 부분을 다른 부분과방화적으로 격리한 구획. 면적 구획, 이종(異種) 용도 구획 등이 있다.</t>
  </si>
  <si>
    <t>세화5.4%</t>
  </si>
  <si>
    <t>11103</t>
  </si>
  <si>
    <t>면적 보존</t>
  </si>
  <si>
    <t>areawide conservastion, 面積 保存</t>
  </si>
  <si>
    <t>생태환경, 자연유산 및 역사적으로 중요한 유적의 보존 방식에 있어 그자체 뿐만 아니라 그 유적과 환경을 포함한 주변부 지역을 평면적 큰 단위로 설정하여 보존하는 일</t>
  </si>
  <si>
    <t>11104</t>
  </si>
  <si>
    <t>면적 유량계</t>
  </si>
  <si>
    <t>area flow meter</t>
  </si>
  <si>
    <t>교축 유량계의 일종. 유체가 흐르는 틈을 바꾸어 그 면적에서 유량을 측정한다. 유로속에 부표, 마개, 원판 등을 두어 그 중력에서 부력을 뺀 힘과 부표에 작용하는 유체의 항력이 평형하여 정지한 위치의 높이에서 유량을 구한다.</t>
  </si>
  <si>
    <t>세화92.0%</t>
  </si>
  <si>
    <t>11105</t>
  </si>
  <si>
    <t>면적 정비</t>
  </si>
  <si>
    <t>areawide improvement, 面積 整備</t>
  </si>
  <si>
    <t>도시의 문제점과 개선점을 작은 단위별로 정리하는 것이 아니라 광역적인 측면에서 전반적으로 검토하고 총합적으로 개량해 나가는 정비 방식</t>
  </si>
  <si>
    <t>11106</t>
  </si>
  <si>
    <t>면적 정비 사업</t>
  </si>
  <si>
    <t>areawide improvement project, 面積 整備 事業</t>
  </si>
  <si>
    <t>도로나 공원 혹은 도시를 설계할 때 계획하는 시설이나 주택 따위의 건축물에 관한 전반적인 사항을 한 구역보다 큰 규모의 구역을 설정하여 종합적으로 고려하는 일</t>
  </si>
  <si>
    <t>세화19.3%</t>
  </si>
  <si>
    <t>11107</t>
  </si>
  <si>
    <t>면적 효과</t>
  </si>
  <si>
    <t>area effect</t>
  </si>
  <si>
    <t>채색 부분의 면적이 넓어질수록 채도나 명도가 높게 느껴지는 현상.</t>
  </si>
  <si>
    <t>세화92.3%</t>
  </si>
  <si>
    <t>11108</t>
  </si>
  <si>
    <t>면적모멘트법</t>
  </si>
  <si>
    <t>area moment method, 面積－法</t>
  </si>
  <si>
    <t>휨부재의 처짐각과 처짐 등 탄성곡선의 특성을 이용하여 구하는 방법</t>
  </si>
  <si>
    <t>기문당49.2%</t>
  </si>
  <si>
    <t>11109</t>
  </si>
  <si>
    <t>가지 치기</t>
  </si>
  <si>
    <t>amputation</t>
  </si>
  <si>
    <t>가지 고르기</t>
  </si>
  <si>
    <t>1111</t>
  </si>
  <si>
    <t>면적법</t>
  </si>
  <si>
    <t>area method, 面積法</t>
  </si>
  <si>
    <t>지도에 일정한 넓이를 차지하는 대상들의 지리적 분포 한계를 그리고 색이나 기호, 글자 따위를 표시하는 방법</t>
  </si>
  <si>
    <t>11110</t>
  </si>
  <si>
    <t>면적식 환지 계산법</t>
  </si>
  <si>
    <t>calculation of replotting by areal method, 面積式 換地 計算法</t>
  </si>
  <si>
    <t>도시개발사업의 환지 방식 등에서 입체적 환지방식이 아닌 평면적인 계산으로 환지하는 방식</t>
  </si>
  <si>
    <t>세화27.1%</t>
  </si>
  <si>
    <t>11111</t>
  </si>
  <si>
    <t>면적지역</t>
  </si>
  <si>
    <t>area zone, area district, 面積地域</t>
  </si>
  <si>
    <t>①대지의 총면적과 건축물이 들어서는 면적의 비율을 제한하여 건물이 세워지지않는 부분을 의도적으로 남기려고 할때의 그 지역 ②건폐율이 적용되는 대지와 지역을 말한다.</t>
  </si>
  <si>
    <t>11112</t>
  </si>
  <si>
    <t>면적효과</t>
  </si>
  <si>
    <t>area effect, 面積效果</t>
  </si>
  <si>
    <t>① 작은색 견본에서 정한 색을 넓은 면적에 칠을 하면 색이 진하게 보이는데 이것을 ｢면적효과｣라 함. ② 같은 색이라도 면적이 크면 채도가 높게 보임.</t>
  </si>
  <si>
    <t>11113</t>
  </si>
  <si>
    <t>면전 개찰</t>
  </si>
  <si>
    <t>정해진 시간에 넣은 입찰을 마감하고, 모인 입찰을 계원이 개봉하는 것. 각 입찰자의 면전에서 즉시 개찰하여 발표하는 면전 개찰과 입찰자를 입회시키지 않고 발주자와 감리 기사가 개찰하는 두 가지 방식이 있다.</t>
  </si>
  <si>
    <t>11114</t>
  </si>
  <si>
    <t>면전개찰</t>
  </si>
  <si>
    <t>⇨개찰.</t>
  </si>
  <si>
    <t>11115</t>
  </si>
  <si>
    <t>면접기</t>
  </si>
  <si>
    <t>chamfer, bevel</t>
  </si>
  <si>
    <t>모걷기(목재나 석재의 모서리를 깎아 내어 둥글게 하는 일).</t>
  </si>
  <si>
    <t>11116</t>
  </si>
  <si>
    <t>면진</t>
  </si>
  <si>
    <t>base isolation</t>
  </si>
  <si>
    <t>건물의 기초 부분 등에 적층 고무 또는 슬라이딩 베어링 등을 사용해서, 지진에 의한 지반의 진동이 상부 구조물에 절달되지 않도록 하는 구조. →제진.</t>
  </si>
  <si>
    <t>11117</t>
  </si>
  <si>
    <t>면진 구조</t>
  </si>
  <si>
    <t>construction of vibration isolation</t>
  </si>
  <si>
    <t>면진 시스템을 적용한 구조</t>
  </si>
  <si>
    <t>11118</t>
  </si>
  <si>
    <t>가지 형상</t>
  </si>
  <si>
    <t>shape of branch</t>
  </si>
  <si>
    <t>자연적 혹은 인공적 가지 치기에 의해 만들어진 나무 가지의 모습. 수목의 모습과 가치를 평가하는 기준으로 작용한다.</t>
  </si>
  <si>
    <t>세화28.1%</t>
  </si>
  <si>
    <t>1112</t>
  </si>
  <si>
    <t>면진원</t>
  </si>
  <si>
    <t>plane source</t>
  </si>
  <si>
    <t>지진은 단층면을 경계로 한 암반의 엇갈림으로 인해 발생한다는 가정하에 진원으로 간주되는 단층면을 일컬음</t>
  </si>
  <si>
    <t>세화68.1%</t>
  </si>
  <si>
    <t>11120</t>
  </si>
  <si>
    <t>면진재</t>
  </si>
  <si>
    <t>vibration isolation materials</t>
  </si>
  <si>
    <t>면진을 목적으로 한 구조에 사용되는 재료. 적층 고무의 아이솔레이터가 사용된다</t>
  </si>
  <si>
    <t>11121</t>
  </si>
  <si>
    <t>면치기</t>
  </si>
  <si>
    <t>① 모접기(＝). ② ⇨면접기(＝).</t>
  </si>
  <si>
    <t>11122</t>
  </si>
  <si>
    <t>면클리어런스</t>
  </si>
  <si>
    <t>face clearance</t>
  </si>
  <si>
    <t>유리와 같은 판상 재료의 안팎면과 그것을 고정하는 프레임이나 누름대 안쪽과의 사이의 틈.→에지 클리어런스.</t>
  </si>
  <si>
    <t>세화81.5%</t>
  </si>
  <si>
    <t>11123</t>
  </si>
  <si>
    <t>면파기양판</t>
  </si>
  <si>
    <t>raised sunk and moulded panel</t>
  </si>
  <si>
    <t>① 가장자리에 쇠시리를 두른 돋움양판. ② 널의 가장자리를 깎아내어 판면이 도드라지게 한 넓은 널.</t>
  </si>
  <si>
    <t>11124</t>
  </si>
  <si>
    <t>면펠트</t>
  </si>
  <si>
    <t>綿felt. cotton felt</t>
  </si>
  <si>
    <t>면섬유를 원료로 한 펠트.</t>
  </si>
  <si>
    <t>11125</t>
  </si>
  <si>
    <t>면하중</t>
  </si>
  <si>
    <t>surface load</t>
  </si>
  <si>
    <t>어떤 하중이 면적에 걸쳐서 분포하여 작용하는 하중.</t>
  </si>
  <si>
    <t>세화44.4%</t>
  </si>
  <si>
    <t>11127</t>
  </si>
  <si>
    <t>면허</t>
  </si>
  <si>
    <t>licence, 免許</t>
  </si>
  <si>
    <t>행정상의 허가나면허. 또는 그것을 증명하는 문서. ‘면허1’, ‘면허장’으로 순화.수출입이나 그 밖의 대외 거래의 허가. 또는 그 허가증.</t>
  </si>
  <si>
    <t>기문당6.5%</t>
  </si>
  <si>
    <t>11128</t>
  </si>
  <si>
    <t>면회</t>
  </si>
  <si>
    <t>面灰</t>
  </si>
  <si>
    <t>벽이나 담, 줄눈 등에 회를 바르는 것. 또는 그 회.</t>
  </si>
  <si>
    <t>김성훈</t>
  </si>
  <si>
    <t>11129</t>
  </si>
  <si>
    <t>가지ㅅ자보</t>
  </si>
  <si>
    <t>jack rafter, 枝人字梁</t>
  </si>
  <si>
    <t>① 가지지붕틀에서 사용되는 작은 ㅅ자보로서, 귀ㅅ자보 옆면에 맞추어 사용됨. ② 모임지붕 등에서 사용되는 서까래로서 일반적인 서까래보다 짧은 서까래.</t>
  </si>
  <si>
    <t>기문당44.6%</t>
  </si>
  <si>
    <t>1113</t>
  </si>
  <si>
    <t>면회줄눈</t>
  </si>
  <si>
    <t>돌이나 벽돌 등을 조적식으로 쌓아 올리는 구조에서 줄눈 위에 석회 반죽을 발라 도드라지게 한 줄눈.</t>
  </si>
  <si>
    <t>11130</t>
  </si>
  <si>
    <t>면회흙손</t>
  </si>
  <si>
    <t>float</t>
  </si>
  <si>
    <t>벽이나 담, 줄눈 등에 회를 바를 때에 쓰는 흙손(wood float).</t>
  </si>
  <si>
    <t>11131</t>
  </si>
  <si>
    <t>멸균수</t>
  </si>
  <si>
    <t>sterile water</t>
  </si>
  <si>
    <t>세균을 사멸시킨 물로, 전기나 증기·소각·약물 등으로 멸균하고, 물처리에는 염소로 멸균시키는 방법을 많이 쓴다.</t>
  </si>
  <si>
    <t>11132</t>
  </si>
  <si>
    <t>명공</t>
  </si>
  <si>
    <t>skilful workman, 名工</t>
  </si>
  <si>
    <t>① 이름난 장색(匠色)‧뛰어난 장인. ② ⇨명장(=).</t>
  </si>
  <si>
    <t>기문당90.3%</t>
  </si>
  <si>
    <t>11136</t>
  </si>
  <si>
    <t>명기</t>
  </si>
  <si>
    <t>중국에서 무덤 주인이 생전에 살았던 가옥이나 사용했던 생활 도구 등을 모방하여 같이 묻은 부장품</t>
  </si>
  <si>
    <t>11137</t>
  </si>
  <si>
    <t>가지관</t>
  </si>
  <si>
    <t>branch pipe, 枝管</t>
  </si>
  <si>
    <t>배관 계통에서 각종 기기류 등에 유체를 분배하든지 혹은 반대로 그들 기기류 등에서 되돌아오는 유체를 흘리기 위해 주관에 접속된 관. →분기관.</t>
  </si>
  <si>
    <t>기문당21.1%</t>
  </si>
  <si>
    <t>세화95.1%</t>
  </si>
  <si>
    <t>1114</t>
  </si>
  <si>
    <t>명도①</t>
  </si>
  <si>
    <t>value, brightness, luminosity, 明度</t>
  </si>
  <si>
    <t>① 심리에 관한 색용어. ② 색깔의 밝기‧어두움의 정도로서 ｢연하다｣‧｢진하다｣는 것은 명도의 표현에 속함. ③ 무채색의 명도와 유채색 명도가 있음. ④ 채도‧색상(色相 또는 色調)과 함께 색의 3요소(특성, 본질)의 하나. ⑤ 먼셀 시스템(Munsel system)에서는 이를 10단계로 나누어 그 정도를 ｢밸류(value)｣라 함. ⑥ 명도는 눈의 순응도, 광원의 밀도 등에 의하여 결정됨. ⑦ 물체 표면의 반사율이 다른 것에 비하여 많고 적음을 판정하는 시지각 또는 시감각의 속성을 척도화한 것.</t>
  </si>
  <si>
    <t>11140</t>
  </si>
  <si>
    <t>명도대비</t>
  </si>
  <si>
    <t>value contrast, brightness contrast, 明度對比</t>
  </si>
  <si>
    <t>검은 바탕과 흰 바탕의 두 가지 바탕을 배경으로 비교한다면 동일한 명도를 가진 회색이라도 흰 바탕을 배경으로 했을 때가 훨씬 더 어두운 회색으로 보인다. 이처럼 명도가 다른 색이 상호간에 영향을 주어, 밝은 빛은 더욱 밝게 어두운 빛은 더욱 어둡게 보이는 현상.</t>
  </si>
  <si>
    <t>11142</t>
  </si>
  <si>
    <t>명도신청</t>
  </si>
  <si>
    <t>eviction motion, evacation motion, 明渡申請</t>
  </si>
  <si>
    <t>자기 소유의 건물이나 토지 따위를 남이 점유하고 있으면서 내주지 않을 때, 소유권자인 자기에게 넘겨주도록 법원에 신청하는 일.</t>
  </si>
  <si>
    <t>기문당66.2%</t>
  </si>
  <si>
    <t>11143</t>
  </si>
  <si>
    <t>명도요구</t>
  </si>
  <si>
    <t>eviction request, evacation request, 明渡要求</t>
  </si>
  <si>
    <t>건물이나 토지 따위와 같은 부동산의 소유권이 이전되어 소유권자가 과거부터 부동산을 이용하고 있는 자에게 사용 중단을 요청하는 것</t>
  </si>
  <si>
    <t>11144</t>
  </si>
  <si>
    <t>명동성당</t>
  </si>
  <si>
    <t>明洞聖堂</t>
  </si>
  <si>
    <t>① 서울특별시 중구 명동 2가에 있는 천주교 성당. ② 한국 최초로 세워진 최대의 성당이며 대지 5,000여 평, 건평 4,000여 평의 고딕식 건물로 한국 천주교의 상징적 존재. ③ 고종(高宗) 29년(1892)에 조선교구(朝鮮敎區) 9대 교구장인 뮈텔(Mütel) 주교가 천주교도에 대한 당국의 박해가 없어지자, 천주교의 본산(本山)으로 착공했다가 프랑스의 전쟁으로 재정난에 부딪혀 한때 중단되었음. 그 후 1898년 5월에 완공되었으며 서울교구 및 전국의 교구를 관할하고 있음.</t>
  </si>
  <si>
    <t>기문당92.8%</t>
  </si>
  <si>
    <t>11145</t>
  </si>
  <si>
    <t>명료도</t>
  </si>
  <si>
    <t>articulation, 明瞭度</t>
  </si>
  <si>
    <t>①소리를 정확하게 알아듣는 백분율. ② 수신기나 스피커를 통한 통화 또는 음성 등이 또렷하게 들리는 정도.</t>
  </si>
  <si>
    <t>세화19.2%</t>
  </si>
  <si>
    <t>11146</t>
  </si>
  <si>
    <t>명료도 시험</t>
  </si>
  <si>
    <t>articulation test</t>
  </si>
  <si>
    <t>강당 등에서 실제의 사용 상황에서의 명료도를 구하기 위한 시험. 무질서하게 늘어놓은 단음절 또는 3연음절 등이 시험음으로 사용된다.</t>
  </si>
  <si>
    <t>11147</t>
  </si>
  <si>
    <t>명륜당</t>
  </si>
  <si>
    <t>明倫堂</t>
  </si>
  <si>
    <t>서울의 성균관이나 지방의 각 향교 등에서 유학을 강론하는 집</t>
  </si>
  <si>
    <t>11148</t>
  </si>
  <si>
    <t>명목</t>
  </si>
  <si>
    <t>색조 목리, 재질, 형상 등이 특별히 우수하거나 드물기 때문에 높은 가치를 갖는 목재. 주로 장식용재, 공예 세공에 사용된다.</t>
  </si>
  <si>
    <t>11149</t>
  </si>
  <si>
    <t>가지밑높이</t>
  </si>
  <si>
    <t>枝下高</t>
  </si>
  <si>
    <t>① 나무의 가장 밑 부분 가지에서 땅 표면에 이르는 최단 길이. ② 가지가 밑으로 늘어지는 나무는 나무 줄기에서 가지가 나뉘어 지는 부분부터 땅 표면에 이르는 길이를 말한다.</t>
  </si>
  <si>
    <t>1115</t>
  </si>
  <si>
    <t>명목상활동</t>
  </si>
  <si>
    <t>dummy activity, 名目上活動</t>
  </si>
  <si>
    <t>① 네트워크(⇦)의 용어. ② 작업 상호간의 유기적인 연관성 및 작업의 분할 등을 표시하며 한쪽 방향에 화살표를 가진 점선으로 나타냄(---&gt;). ③ ＝모의활동(模擬活動)＝가공(架空)의 작업. ④ 실제로 자원이나 시간이 소요되는 활동은 아니면서 단순히 활동간의 단계를 연결하기 위한 표시.</t>
  </si>
  <si>
    <t>기문당58.9%</t>
  </si>
  <si>
    <t>11152</t>
  </si>
  <si>
    <t>명색</t>
  </si>
  <si>
    <t>fine, 明色</t>
  </si>
  <si>
    <t>밝은색(명도나 채도가 높은 색).</t>
  </si>
  <si>
    <t>기문당4.9%</t>
  </si>
  <si>
    <t>11153</t>
  </si>
  <si>
    <t>명세견적</t>
  </si>
  <si>
    <t>⇨정밀견적.</t>
  </si>
  <si>
    <t>11154</t>
  </si>
  <si>
    <t>명세서</t>
  </si>
  <si>
    <t>specifications, detailed statement, 明細書</t>
  </si>
  <si>
    <t>기계‧부품‧장치 등을 주문할 때에 형상‧가격‧치수‧성질 등에 관해서 사용자 측의 구체적인 요구사항을 명기한 서류.</t>
  </si>
  <si>
    <t>11155</t>
  </si>
  <si>
    <t>명소</t>
  </si>
  <si>
    <t>sights； noted place, 名所</t>
  </si>
  <si>
    <t>문학이나 고사 또는 지형, 식생, 계절 등의 자연과 건물 등의 인위가 자아내는 분위기 있는 풍경에 의해 이름이 알려진 장소. [계 · 도]</t>
  </si>
  <si>
    <t>11156</t>
  </si>
  <si>
    <t>명소시</t>
  </si>
  <si>
    <t>photovic vision, 明所視</t>
  </si>
  <si>
    <t>①보통의 밝기에서 주로 망막의 추상체가 작용하는 시각의 상태. ② 생리에 관한 색용어(KS).</t>
  </si>
  <si>
    <t>세화24.4%</t>
  </si>
  <si>
    <t>11157</t>
  </si>
  <si>
    <t>명순응</t>
  </si>
  <si>
    <t>light adaptation, 明順應</t>
  </si>
  <si>
    <t>어두운 곳으로부터 밝은 곳으로 갑자기 나왔을 때 점차로 밝은 빛에 순응하게 되는 것을 말한다. 이 때 처음에 잘 보이지 않다가 시간이 어느 정도 지나면 정상적으로 보이는데 영화관에서 밖으로 나왔을 때 명순응을 경험하게 된다.</t>
  </si>
  <si>
    <t>세화21.8%</t>
  </si>
  <si>
    <t>11158</t>
  </si>
  <si>
    <t>명승</t>
  </si>
  <si>
    <t>beauty spot; place of scenic beauty, 名勝</t>
  </si>
  <si>
    <t>기념물에 속하며, 정원, 교량, 협곡, 해변, 산악 기타의 명승지로, 우리 나라에 있어서 예술상 또는 관상상 가치가 높은 것으로서 문화재 보호법에 의해 지정된 것.</t>
  </si>
  <si>
    <t>세화9.9%</t>
  </si>
  <si>
    <t>11159</t>
  </si>
  <si>
    <t>가지방</t>
  </si>
  <si>
    <t>door sill, 加地枋</t>
  </si>
  <si>
    <t>작은 창문을 만들기 위해  기존 인방의 위 혹은 아래 벽선 사이에 덧대어 만든 짧은 중인방으로, 보통 문설주의 안쪽으로 덧대어 만든 문지방을 말함</t>
  </si>
  <si>
    <t>1116</t>
  </si>
  <si>
    <t>명시</t>
  </si>
  <si>
    <t>distinct vision; clear vision</t>
  </si>
  <si>
    <t>시각 대상이 보기 쉽고 잘 보여 시인성이 좋은 것.</t>
  </si>
  <si>
    <t>세화90.3%</t>
  </si>
  <si>
    <t>11160</t>
  </si>
  <si>
    <t>명시 거리</t>
  </si>
  <si>
    <t>least distance of distinct vision</t>
  </si>
  <si>
    <t>통상의 시력을 가진 사람이 독서, 재봉 등 물건의 세부를 보는 시작업을 편하게 할 수 있는 시거리. 약 30㎝로 한다</t>
  </si>
  <si>
    <t>세화47.7%</t>
  </si>
  <si>
    <t>11161</t>
  </si>
  <si>
    <t>명시 조명</t>
  </si>
  <si>
    <t>lighting for distinct vision</t>
  </si>
  <si>
    <t>명시성올 중시한 조명. 사무실, 교실, 공장 등의 조명이 이에 해당한다. ↔분위기 조명, 무드 조명.</t>
  </si>
  <si>
    <t>11162</t>
  </si>
  <si>
    <t>명시론</t>
  </si>
  <si>
    <t>science of seeing, 明視論</t>
  </si>
  <si>
    <t>① 과학적으로 보기 쉽고 쾌적하고 피로하지 않은 광환경을 조절하기 위한 조명계획의 방법론. ② 불충분했던 조명설계를 개량하기 위하여 1940년부터 제창하게 되었음.</t>
  </si>
  <si>
    <t>11163</t>
  </si>
  <si>
    <t>명시의 4조건</t>
  </si>
  <si>
    <t>4 fundamental factors of vision</t>
  </si>
  <si>
    <t>시각 대상의 밝기, 크기, 대비, 시간이라 하는 명시를 위한 네 가지 기본 조건.</t>
  </si>
  <si>
    <t>세화93.8%</t>
  </si>
  <si>
    <t>11164</t>
  </si>
  <si>
    <t>명시의 5조건</t>
  </si>
  <si>
    <t>5 fundamental factors of vision</t>
  </si>
  <si>
    <t>시각 대상의 밝기, 크기, 대비, 시간, 색이라는 명시를 위한 다섯 가지 기본 조건.</t>
  </si>
  <si>
    <t>세화94.0%</t>
  </si>
  <si>
    <t>11165</t>
  </si>
  <si>
    <t>명용</t>
  </si>
  <si>
    <t>flutter, 鳴龍</t>
  </si>
  <si>
    <t>평행의 벽과 벽 사이에 일어나는 재빠른 반사음.</t>
  </si>
  <si>
    <t>11166</t>
  </si>
  <si>
    <t>명의 척도</t>
  </si>
  <si>
    <t>nominal scale</t>
  </si>
  <si>
    <t>척도값이 분류의 의미뿐인 척도 →비례 척도, 간격 척도, 순서 척도.</t>
  </si>
  <si>
    <t>세화88.1%</t>
  </si>
  <si>
    <t>11167</t>
  </si>
  <si>
    <t>가지부연</t>
  </si>
  <si>
    <t>枝浮椽</t>
  </si>
  <si>
    <t>추녀 위 사래의 측면에 반쪽의 붙임혀 형식으로 붙는 부연.</t>
  </si>
  <si>
    <t>김기주</t>
  </si>
  <si>
    <t>기문당31.3%</t>
  </si>
  <si>
    <t>1117</t>
  </si>
  <si>
    <t>명자나무</t>
  </si>
  <si>
    <t>quince</t>
  </si>
  <si>
    <t>산당화, 명자꽃이라고도 하며, 중국 원산으로 오랫동안 관상용으로 심어 왔다. 높이 2m 내외에 달하고 가지 끝이 가시로 변한 것이 있다. 잎은 어긋나고 타원형이며 양 끝이 좁아지고 가장자리에 톱니가 있으며 턱잎은 일찍 떨어진다.</t>
  </si>
  <si>
    <t>11170</t>
  </si>
  <si>
    <t>명장지</t>
  </si>
  <si>
    <t>明障－</t>
  </si>
  <si>
    <t>① 볕이 잘 들도록 얇은 종이로 바르거나 유리 따위를 끼워 환하게 만든 장지. ② ⇨명장자(明障子)(=).</t>
  </si>
  <si>
    <t>기문당93.2%</t>
  </si>
  <si>
    <t>11171</t>
  </si>
  <si>
    <t>명정전</t>
  </si>
  <si>
    <t>明政殿</t>
  </si>
  <si>
    <t>① 창경원 안에 있는 법전. ② 보물 제385호. ③ 이조 성종4년에 건축. 남대문‧돈화문과 함께 서울에서 가장 오래된 귀중한 건물로서 규모와 체제로 보아 고려말의 영향을 많이 받은 것 같음. ④구왕궁(舊王宮) 박물관의 진열관으로 공개된 때가 있었음.</t>
  </si>
  <si>
    <t>11172</t>
  </si>
  <si>
    <t>명조응</t>
  </si>
  <si>
    <t>明調應</t>
  </si>
  <si>
    <t>⇨명순응(＝).</t>
  </si>
  <si>
    <t>11173</t>
  </si>
  <si>
    <t>명창</t>
  </si>
  <si>
    <t>sunny window, 明窓</t>
  </si>
  <si>
    <t>볕이 잘 드는 창.</t>
  </si>
  <si>
    <t>기문당62.5%</t>
  </si>
  <si>
    <t>11174</t>
  </si>
  <si>
    <t>명판</t>
  </si>
  <si>
    <t>name plate, 名板</t>
  </si>
  <si>
    <t>① 기계나 장치에 그 제조자‧형식‧용량‧기타 중요한 사항을 열거한 패. ② 얇은 금속판에 새겨 붙임.</t>
  </si>
  <si>
    <t>11175</t>
  </si>
  <si>
    <t>명화</t>
  </si>
  <si>
    <t>明火</t>
  </si>
  <si>
    <t>장치 가운데 종이 한 겹만 발라서 불이 밝게 비치게 한 부분.</t>
  </si>
  <si>
    <t>11176</t>
  </si>
  <si>
    <t>모</t>
  </si>
  <si>
    <t>chamfer</t>
  </si>
  <si>
    <t>① 재의 모를 접어 생기는 면. ② 좁은 의미로는 어떤 공사의 끄트머리나 혹은 모서리가 45°로 끊겨 있을 때를 말하고 넓은 의미에 있어서는 비스듬히 잘려진 모퉁이. ③ 모는 중세기풍의  건축에 많이 사용되었는데, 때로는 편평하고 때로는 오목하게 또한 틀에 부어서 만들어지기도 함. ④ ＝면＝귀. ⑤ 면을 삼각형으로 두드러지게 특수 모양으로 한 것을 ｢귀갑무늬｣라고 함.</t>
  </si>
  <si>
    <t>11177</t>
  </si>
  <si>
    <t>모걷거</t>
  </si>
  <si>
    <t>⇨모접기(＝).</t>
  </si>
  <si>
    <t>11178</t>
  </si>
  <si>
    <t>모고리</t>
  </si>
  <si>
    <t>square ring, 方環</t>
  </si>
  <si>
    <t>4각형으로 된 고리.</t>
  </si>
  <si>
    <t>11179</t>
  </si>
  <si>
    <t>가지색</t>
  </si>
  <si>
    <t>pale blue</t>
  </si>
  <si>
    <t>가지의 잘 익은 열매에서 나타나는 남색을 띠는 보라색.  명도가 낮으므로 줄어들는 느낌을 준다.</t>
  </si>
  <si>
    <t>1118</t>
  </si>
  <si>
    <t>모관</t>
  </si>
  <si>
    <t>header pipe, header, 母管</t>
  </si>
  <si>
    <t>각 주관에 공급, 수집하기 위한 근본이 되는 관.</t>
  </si>
  <si>
    <t>11180</t>
  </si>
  <si>
    <t>모관홈</t>
  </si>
  <si>
    <t>capillary grooves, 毛管－</t>
  </si>
  <si>
    <t>① 모세관 현상으로 스며드는 물을 끊기 위하여 가늘게 판 홈. ② 위풍을 막는 데도 효과적.</t>
  </si>
  <si>
    <t>11181</t>
  </si>
  <si>
    <t>모군</t>
  </si>
  <si>
    <t>coolie, 募軍</t>
  </si>
  <si>
    <t>① 품팔이하는 사람. ② 인부의 총칭. ③ 공사판 따위에서 삯을 받고 일하는 사람.</t>
  </si>
  <si>
    <t>11182</t>
  </si>
  <si>
    <t>모꼴믹서</t>
  </si>
  <si>
    <t>cube-mixer</t>
  </si>
  <si>
    <t>동체가 입방체로 된 콘크리트믹서. 대각 모서리를 축으로 회전한다.</t>
  </si>
  <si>
    <t>11185</t>
  </si>
  <si>
    <t>모끼</t>
  </si>
  <si>
    <t>① 나무 모서리를 둥글게 후리는데 쓰이는 대패(모끼대패). ② 박공 까치박공에 직각으로 거는 네모서까래(모끼연).</t>
  </si>
  <si>
    <t>11186</t>
  </si>
  <si>
    <t>모끼서까래</t>
  </si>
  <si>
    <t>⇨모끼연(＝).</t>
  </si>
  <si>
    <t>11187</t>
  </si>
  <si>
    <t>모끼연</t>
  </si>
  <si>
    <t>木只椽</t>
  </si>
  <si>
    <t>① 박공지붕‧합각지붕의 박공널에 직각으로 거는 서까래. ② 부연과 같은 모양으로 함. ③ 지붕의 좌‧우 양편 마구리에 있는 부연의 서까래. ④ ⇨모끼서까래＝목계(木枅)＝모서까래.</t>
  </si>
  <si>
    <t>기문당99.0%</t>
  </si>
  <si>
    <t>11188</t>
  </si>
  <si>
    <t>모끼치기</t>
  </si>
  <si>
    <t>모서리를 접거나 면의 중간에 쇠시리를 내는 일.</t>
  </si>
  <si>
    <t>11189</t>
  </si>
  <si>
    <t>가지지붕틀</t>
  </si>
  <si>
    <t>hip rafter, angle rafter, angle ridge</t>
  </si>
  <si>
    <t>경간이 넓은 큰 지붕의 모서리 부분에서 중도리를 안정적으로 받을 수 있도록 모서리 지붕틀에 맞추어 댄 작은 지붕틀</t>
  </si>
  <si>
    <t>1119</t>
  </si>
  <si>
    <t>모넬메탈</t>
  </si>
  <si>
    <t>monel metal</t>
  </si>
  <si>
    <t>①니켈 65%‧구리 35%의 합금. ② 은백색 금속으로, 강철과 비슷한 강도이면서 내식성이 높아 구조재‧장식재로 쓰임.</t>
  </si>
  <si>
    <t>11190</t>
  </si>
  <si>
    <t>모노 로크</t>
  </si>
  <si>
    <t>여닫이 문 손잡이 속에 실린더 장치가 있는 자물쇠. = 실린더 자물쇠(cylindrical lock)</t>
  </si>
  <si>
    <t>세화8.9%</t>
  </si>
  <si>
    <t>11191</t>
  </si>
  <si>
    <t>모노럴</t>
  </si>
  <si>
    <t>monaural</t>
  </si>
  <si>
    <t>한쪽 귀만으로 소리를 듣는 것. 보통, 단일 전송계로부터의 녹음, 재생 등의 호칭으로 쓰인다. →바이노럴.</t>
  </si>
  <si>
    <t>세화93.4%</t>
  </si>
  <si>
    <t>11193</t>
  </si>
  <si>
    <t>모노레일</t>
  </si>
  <si>
    <t>monorail</t>
  </si>
  <si>
    <t>궤도가 하나뿐인 철도. 궤도를 열차의 위쪽이나 아래쪽 어디에나 설치할 수 있다. 열차 위쪽에 설치할 경우 차량이 매다려 있는 축에 바퀴를 달고 그 바퀴가 궤도를 따라 구르게 해서 열차를 움직이며, 평형 유지를 위해 회전의를 장착 한다. 한편 궤도가 아래쪽에 있을 경우에는 유도바퀴(guie wheel)나 회전의를 이용해 달리는 차량의 평형을 유지한다.</t>
  </si>
  <si>
    <t>세화16.8%</t>
  </si>
  <si>
    <t>11194</t>
  </si>
  <si>
    <t>모노레일크레인</t>
  </si>
  <si>
    <t>mono rail crane</t>
  </si>
  <si>
    <t>① 천장에 레일을 설치하여 여기에 호이스트가 한 방향으로 주행하도록 한 크레인. ② 크레인의 정량하중이 1t 이하의 소용량일 때 많이 사용.</t>
  </si>
  <si>
    <t>11195</t>
  </si>
  <si>
    <t>모노로크</t>
  </si>
  <si>
    <t>mono-lock</t>
  </si>
  <si>
    <t>문 손잡이 속에 실린더 장치가 있는 문 자물쇠</t>
  </si>
  <si>
    <t>기문당11.7%</t>
  </si>
  <si>
    <t>11196</t>
  </si>
  <si>
    <t>모노록</t>
  </si>
  <si>
    <t>⇨모노로크(＝).</t>
  </si>
  <si>
    <t>11197</t>
  </si>
  <si>
    <t>모노머</t>
  </si>
  <si>
    <t>monomer, 單量體</t>
  </si>
  <si>
    <t>플라스틱 합성과정에 있어 보통 분자를 특정조건 하에서 결합시키는 기본이 되는 분자형.</t>
  </si>
  <si>
    <t>11198</t>
  </si>
  <si>
    <t>ASCE</t>
  </si>
  <si>
    <t>American Society of Civil Engineers</t>
  </si>
  <si>
    <t>미국 토목학회 (American Society of Civil Engineers)의 약어로, 우리나라에서는 대한토목학회가 유사한 역할을 수행함.</t>
  </si>
  <si>
    <t>112</t>
  </si>
  <si>
    <t>가지평보</t>
  </si>
  <si>
    <t>경간이 넓은 큰 귀 지붕의 모서리 부분에서 중도리를 안정적으로 받을 수 있도록 모서리 지붕틀에 맞추어 댄 작은 지붕틀의 가지ㅅ자보</t>
  </si>
  <si>
    <t>기문당40.3%</t>
  </si>
  <si>
    <t>1120</t>
  </si>
  <si>
    <t>모눈종이</t>
  </si>
  <si>
    <t>section paper</t>
  </si>
  <si>
    <t>같은 간격의 직교된 선을 그은 도면이나 통계용 용지. 모눈종이 또는 섹션 페이퍼라고도 한다. 얇은 백상지(白上紙:모조지) ·풀스캡(foolscap) ·트레이싱페이퍼 등에 한다. 선의 간격에 따라 1밀리방안 ·5밀리방안 등 여러 가지 종류가 있다. 선의 빛깔은 엷은 파랑 또는 엷은 자색이 대부분이다.</t>
  </si>
  <si>
    <t>세화10.6%</t>
  </si>
  <si>
    <t>11200</t>
  </si>
  <si>
    <t>모뉴먼트</t>
  </si>
  <si>
    <t>monument</t>
  </si>
  <si>
    <t>① 기념비, 기념 건조물 등과 같이 사적을 기념하기 위해 만들어진 영조물, 또는 과거의 사적(史蹟)을 기념하고 있는 유적.② 문화재 보호법이 정의하는 사적, 명승 및 천연 기념물</t>
  </si>
  <si>
    <t>세화21.5%</t>
  </si>
  <si>
    <t>11201</t>
  </si>
  <si>
    <t>모니터</t>
  </si>
  <si>
    <t>monitor</t>
  </si>
  <si>
    <t>① 공장의 자연환기를 촉진시키기 위해 만든 환기기(換氣器). ② 지붕 위에 연속으로 돌출한 채광, 통풍용의 작은 지붕.</t>
  </si>
  <si>
    <t>11202</t>
  </si>
  <si>
    <t>모니터 루프</t>
  </si>
  <si>
    <t>채광 또는 환기를 목적으로 보통 지붕보다 한 단 높게 설치한 지붕.</t>
  </si>
  <si>
    <t>11203</t>
  </si>
  <si>
    <t>모니터 스피커</t>
  </si>
  <si>
    <t>monitor loudspeaker</t>
  </si>
  <si>
    <t>방송용 음성 프로그램 이나 확성음 등의 음질이나 내용 등을 감시하기 위해 조정실 등에서 사용히는 스피커.</t>
  </si>
  <si>
    <t>11204</t>
  </si>
  <si>
    <t>모니터 회로</t>
  </si>
  <si>
    <t>monitoring circuit</t>
  </si>
  <si>
    <t>마이크로폰이나 앰프 등의 음성 입출력계의 동작 상태나 전송 신호의 질 등을 적정하게 감시하기 위해 설계된 회로.</t>
  </si>
  <si>
    <t>11205</t>
  </si>
  <si>
    <t>모니터트러스</t>
  </si>
  <si>
    <t>monitor truss, truss with monitor</t>
  </si>
  <si>
    <t>모니터를 가진 트러스.</t>
  </si>
  <si>
    <t>기문당48.0%</t>
  </si>
  <si>
    <t>11206</t>
  </si>
  <si>
    <t>모다듬기</t>
  </si>
  <si>
    <t>rusticated, pitch faced, rock faced</t>
  </si>
  <si>
    <t>돌 면의 중간 거친 면은 그대로 두고 가장자리를 곱게 다듬거나 모를 접는 것.</t>
  </si>
  <si>
    <t>11207</t>
  </si>
  <si>
    <t>모던디자인</t>
  </si>
  <si>
    <t>modern design</t>
  </si>
  <si>
    <t>① 근대 디자인의 몇 유파 중의 하나로 바우하우스(Bauhaus) 이후에 전개된 기능주의적인 디자인을 말함. ② 1920년대 이후의 미국에서 산업주의와 상업주의 속에서 육성된 디자인의 경향이 그 대표적인 예임. ③ 특징은 단순하면서도 명쾌한 형태, 혹은 기능미를 표현하는 형태 등이다. 근대의 디자인은 기계생산을 기본 원리로 하여 진행되는 만큼 잔손질이 걸리고 복잡한 형태를 배제하고 기능적인 형태를 주장함은 당연하지만, 일반적인 공업문명에 내재한 비인간성의 문제를 의식할 때 ｢모던 디자인｣이란 말은 그러한 모순을 내포한 근대주의적인 디자인을 가리키게 함.</t>
  </si>
  <si>
    <t>11209</t>
  </si>
  <si>
    <t>가지폭</t>
  </si>
  <si>
    <t>width of tree</t>
  </si>
  <si>
    <t>수관의 최대 폭.</t>
  </si>
  <si>
    <t>세화14.1%</t>
  </si>
  <si>
    <t>1121</t>
  </si>
  <si>
    <t>모덜 애널리시스</t>
  </si>
  <si>
    <t>modal analysis</t>
  </si>
  <si>
    <t>운동계의 모든 응답을 고유치로 표현할 수 있다는 원리를 이용한 해석기법.</t>
  </si>
  <si>
    <t>세화10.0%</t>
  </si>
  <si>
    <t>11210</t>
  </si>
  <si>
    <t>모델</t>
  </si>
  <si>
    <t>model</t>
  </si>
  <si>
    <t>각종 보조재료로 만든 규모가 작은 건축 모형.</t>
  </si>
  <si>
    <t>세화11.8%</t>
  </si>
  <si>
    <t>11211</t>
  </si>
  <si>
    <t>모델 커뮤니티</t>
  </si>
  <si>
    <t>거주자들의 공유 집하공간인 커뮤니티 시설에 대한 모형 작업</t>
  </si>
  <si>
    <t>11212</t>
  </si>
  <si>
    <t>모델링</t>
  </si>
  <si>
    <t>modelling</t>
  </si>
  <si>
    <t>. 모델을 보고 닮게 만드는 일. 주로 석고상이나 모델을 보고 점토 소조로 만드는 것을 이른... 2. 회화에서, 입체감을 표현하는 일</t>
  </si>
  <si>
    <t>기문당22.3%</t>
  </si>
  <si>
    <t>11213</t>
  </si>
  <si>
    <t>모도</t>
  </si>
  <si>
    <t>⇨사도(＝).</t>
  </si>
  <si>
    <t>11214</t>
  </si>
  <si>
    <t>모도시</t>
  </si>
  <si>
    <t>mother town, 母都市</t>
  </si>
  <si>
    <t>도시형성의 다핵이론에 의거 많은 부심을 탄생시키고 그것의 확장과 발전에 의해 새로운 행정구역인 신도시를 생성케하는 근본도시</t>
  </si>
  <si>
    <t>기문당20.6%</t>
  </si>
  <si>
    <t>세화22.2%</t>
  </si>
  <si>
    <t>11215</t>
  </si>
  <si>
    <t>모듈</t>
  </si>
  <si>
    <t>module</t>
  </si>
  <si>
    <t>[1] 건축 각 부를 간단한 비율로 표시하는 치수의 단위. 그리스 건축, 로마 건축에서는 주신(柱身) 하부의 지름을 기준으로 해서 하는 일이 많다. →건축모듈. [각 · 계 · 역] [2] 건축 설계에 있어서 기준으로 사용하는 단위 치수， 또는 수열화(數列化)한 치수들. →모듈러 코디네이션. [3] 건축을 구성하는 상자형의 유닛. 공장 생산된 모듈은 현장으로 수송되어 쌓아올려져 주택 등의 건축이 된다. [4] 회로계 등 한 조의 장치 구성 단위. [각 · 계 · 도]</t>
  </si>
  <si>
    <t>세화71.8%</t>
  </si>
  <si>
    <t>11216</t>
  </si>
  <si>
    <t>모듈 나눔</t>
  </si>
  <si>
    <t>모듈에 의해 건축 관련 각 치수를 상호 관련되도록 조정하는 것. (= 모듈러 코오디네이션)</t>
  </si>
  <si>
    <t>11217</t>
  </si>
  <si>
    <t>모듈 플랜</t>
  </si>
  <si>
    <t>module plan</t>
  </si>
  <si>
    <t>건물 공간으로서 최소 기능 단위를 정해 그것을 하나의 단위로 하여 결합에 의해 건물 전체를 형성한다.</t>
  </si>
  <si>
    <t>11218</t>
  </si>
  <si>
    <t>모듈격자</t>
  </si>
  <si>
    <t>module grid</t>
  </si>
  <si>
    <t>모듈 기준계에서의 표준 격자.</t>
  </si>
  <si>
    <t>11219</t>
  </si>
  <si>
    <t>가진</t>
  </si>
  <si>
    <t>excitation</t>
  </si>
  <si>
    <t>어떤 계에 진동을 일으키게 하기 위해 진동 혹은 외력을 가하는 것.</t>
  </si>
  <si>
    <t>1122</t>
  </si>
  <si>
    <t>모듈기준계</t>
  </si>
  <si>
    <t>modular reference system, -基準系</t>
  </si>
  <si>
    <t>준선과 기준면의 간격이 모듈에 의해 이루어져 있는 기준계. 건축에서는 크게 구조 형식, 재료 마감, 가구 등에 모듈러 시스템이 적용되고 있으며, 생활 편의성, 공장 생산 규격 등에 의해 부재의 규격과 치수가 상당 부분 정해져 있다</t>
  </si>
  <si>
    <t>기문당19.5%</t>
  </si>
  <si>
    <t>11220</t>
  </si>
  <si>
    <t>모듈러 코오디네이션</t>
  </si>
  <si>
    <t>건축의 모듈러 코디네이션은 건축의 각부분 설계를 조정하여 모듈이 들어 맞게 하는 것을 말한다. 따라서 건축 공업화가 가능하고 건축구성재의 대량생산이 가능하며, 일정한 규격제품이 생산되므로 재료 낭비를 막을 수 있다. 또한 다른 부품과의 호환성을 제공하는 특성이 있다. 그러나 건물의 내구성과는 관계가 없다.</t>
  </si>
  <si>
    <t>11221</t>
  </si>
  <si>
    <t>모듈러 플랜</t>
  </si>
  <si>
    <t>modular plan</t>
  </si>
  <si>
    <t>건물 공간으로서의 최소 기능 단위를 정하고, 그것을 하나의 단위로서 그들의 조합에 의해 건물 전체를 형성한다.</t>
  </si>
  <si>
    <t>세화21.3%</t>
  </si>
  <si>
    <t>11222</t>
  </si>
  <si>
    <t>모듈러스</t>
  </si>
  <si>
    <t>modulus</t>
  </si>
  <si>
    <t>탄성체가 탄성 한계 내에서 가지는 응력과 변형의 비.</t>
  </si>
  <si>
    <t>11223</t>
  </si>
  <si>
    <t>모듈러컨스트럭션</t>
  </si>
  <si>
    <t>modular construction</t>
  </si>
  <si>
    <t>모듈 단위로 공장에서 생산하여 현장에서 조립하는 건물 또는 주택.</t>
  </si>
  <si>
    <t>11224</t>
  </si>
  <si>
    <t>모듈러코디네이션</t>
  </si>
  <si>
    <t>modular coordination</t>
  </si>
  <si>
    <t>① 모듈에 의해 치수조정을 기하고자 하는 것. ② ＝건축척도조정.</t>
  </si>
  <si>
    <t>11225</t>
  </si>
  <si>
    <t>모듈러하우스</t>
  </si>
  <si>
    <t>modular house</t>
  </si>
  <si>
    <t>모듈 하우스, 모듈 주택이라고 불리며" 규격화된 주택" 이라는 뜻</t>
  </si>
  <si>
    <t>11226</t>
  </si>
  <si>
    <t>모듈로르</t>
  </si>
  <si>
    <t>(불) modulor</t>
  </si>
  <si>
    <t>르 코르뷔지에(Le Corbusier)가 저서 'Le Modulor' 속에서 제창한 디자인을 위한 치수의 비례 체계. 인체의 치수나 그 비례의 관계를 기본으로 황금비로 구성되어 있다. [각 · 계]</t>
  </si>
  <si>
    <t>세화84.0%</t>
  </si>
  <si>
    <t>11227</t>
  </si>
  <si>
    <t>모듈면</t>
  </si>
  <si>
    <t>module plane, -面</t>
  </si>
  <si>
    <t>모듈 기준계에 있어서의 기준면.</t>
  </si>
  <si>
    <t>11228</t>
  </si>
  <si>
    <t>모듈벽돌</t>
  </si>
  <si>
    <t>modular brick</t>
  </si>
  <si>
    <t>① 표준 모듈치수에 맞도록 만든 벽돌. ② economy brick, standard modular brick, oversize brick, twin brick 등이 있음.</t>
  </si>
  <si>
    <t>11229</t>
  </si>
  <si>
    <t>가진기</t>
  </si>
  <si>
    <t>shaker； vibrator</t>
  </si>
  <si>
    <t>어떤 계에 진동을 일으키게 하는 장치. 동작 방식에 의해 기계식, 전기식, 전기 유압식 등으로 분류된다. →기진기(起振機).</t>
  </si>
  <si>
    <t>1123</t>
  </si>
  <si>
    <t>모듈선</t>
  </si>
  <si>
    <t>modular line, -線</t>
  </si>
  <si>
    <t>모듈 기준계에 있어서의 기준선.</t>
  </si>
  <si>
    <t>11230</t>
  </si>
  <si>
    <t>모듈시스템</t>
  </si>
  <si>
    <t>modular system</t>
  </si>
  <si>
    <t>건축물 따위를 지을때 기준으로 삼는 치수</t>
  </si>
  <si>
    <t>11231</t>
  </si>
  <si>
    <t>모듈입체격자</t>
  </si>
  <si>
    <t>modular space grid, -立體格子</t>
  </si>
  <si>
    <t>모듈기준계에서 기준이 되는입체격자.</t>
  </si>
  <si>
    <t>11232</t>
  </si>
  <si>
    <t>모듈점</t>
  </si>
  <si>
    <t>modular point, -點</t>
  </si>
  <si>
    <t>모듈기준계에 있어서의 기준점.</t>
  </si>
  <si>
    <t>11233</t>
  </si>
  <si>
    <t>모드</t>
  </si>
  <si>
    <t>mode</t>
  </si>
  <si>
    <t>진동하고 있는 계의 각 점이 특정 진동수에 있어서 마디 및 복(腹)과 같은 고유한 분포를 표시하는 진동 양식.</t>
  </si>
  <si>
    <t>11234</t>
  </si>
  <si>
    <t>모드 감쇠</t>
  </si>
  <si>
    <t>modal damping</t>
  </si>
  <si>
    <t>각 차의 고유모드에서 운동에 기여하는 감쇠.</t>
  </si>
  <si>
    <t>11235</t>
  </si>
  <si>
    <t>모드 매트릭스</t>
  </si>
  <si>
    <t>modal matrix</t>
  </si>
  <si>
    <t>진동계의 고유 진동수를 주는 행렬.</t>
  </si>
  <si>
    <t>세화86.4%</t>
  </si>
  <si>
    <t>11238</t>
  </si>
  <si>
    <t>모드 밀도</t>
  </si>
  <si>
    <t>modal density</t>
  </si>
  <si>
    <t>진동계의 고유 진동수 분포 비율.</t>
  </si>
  <si>
    <t>11239</t>
  </si>
  <si>
    <t>가진력</t>
  </si>
  <si>
    <t>exciting force</t>
  </si>
  <si>
    <t>진동계에 더해진 진동 외력. 힘의 크기, 가진 주기, 위상으로 규정된다. 기진기(起振機)나 액추에이터에 의해 발생된다. (=기진력)</t>
  </si>
  <si>
    <t>세화83.8%</t>
  </si>
  <si>
    <t>1124</t>
  </si>
  <si>
    <t>모드 합성법</t>
  </si>
  <si>
    <t>modal superposition</t>
  </si>
  <si>
    <t>다자유도의 응답산정에 있어서 각 차 모드의 응답을 구하여 각 모드의 참여율에 따라 중요 모드만을 합하여 전체 변위 등의 응답을 계산하는 근사해석법. 모드중첩법으로 알려져 있음</t>
  </si>
  <si>
    <t>세화32.0%</t>
  </si>
  <si>
    <t>11240</t>
  </si>
  <si>
    <t>모드 해석</t>
  </si>
  <si>
    <t>진동계의 모든 응답은 기준 모드의 겹침으로 표현할 수 있다는 것올 이용한 계에 대한 진동 특성 해석 기법.</t>
  </si>
  <si>
    <t>세화93.5%</t>
  </si>
  <si>
    <t>11241</t>
  </si>
  <si>
    <t>모딜리언</t>
  </si>
  <si>
    <t>modillion</t>
  </si>
  <si>
    <t>① 아칸서스의 잎으로 된 소용돌이 형태로 된 수평인 브래킷(bracket) 또는 콘솔(console), 즉 코린트 양식의 처마까치발. ② 코니스 하부의 코로나(corona)를 지지. 만일 편평한 블록형이면 그것은 block modillion, 또는 uncut modillion임.</t>
  </si>
  <si>
    <t>11242</t>
  </si>
  <si>
    <t>모따기</t>
  </si>
  <si>
    <t>각진 단면의 모서리를 깍아내는 것.</t>
  </si>
  <si>
    <t>11243</t>
  </si>
  <si>
    <t>모떼기</t>
  </si>
  <si>
    <t>⇨모따기(＝).</t>
  </si>
  <si>
    <t>11244</t>
  </si>
  <si>
    <t>모래</t>
  </si>
  <si>
    <t>sand, 砂</t>
  </si>
  <si>
    <t>① 자연작용으로 암석에서 생긴 세립으로 세사(細砂)‧시새‧모새‧잔모래‧가는 모래 등으로도 불림. ② 모래알의 크기는 5mm 이하, 2.5mm 이하, 1.2mm 이하, 0.6mm 이하의 4종류. ③ 모래는 유기불순물시험 결과 그 색깔이 표준보다 깊을 때 사용하지 않아야 함. ④ No.4체를 통과하고 No.200체에 남는 골재로서 암석이 자연적으로 붕괴 마모되어 생성된 것 또는 파쇄 되기 쉬운 사암을 인공 처리한 것. ⑤ ⇨골재. ⑥ ｢모래에 부착된 유기불순물｣ : KS F 2523.</t>
  </si>
  <si>
    <t>11245</t>
  </si>
  <si>
    <t>모래 루핑</t>
  </si>
  <si>
    <t>mineral surfaced asphalt roofing felt</t>
  </si>
  <si>
    <t>표면에 모래 입자를 균일하게 부착시킨 아스팔트 루핑 노출 방수층의 최상층에 사용한다</t>
  </si>
  <si>
    <t>세화90.2%</t>
  </si>
  <si>
    <t>11246</t>
  </si>
  <si>
    <t>모래 말뚝</t>
  </si>
  <si>
    <t>sand pile</t>
  </si>
  <si>
    <t>① 지반 개량을 위해 연약 지반에 구멍을 천공하여 모래를 말뚝 모양으로 넣은 것. ② 점성토지반에서 점토의 간극수를 압밀배수하기 위하여 구멍을 천공하여 모래를 말뚝 모양으로 넣은 것.</t>
  </si>
  <si>
    <t>세화28.4%</t>
  </si>
  <si>
    <t>11247</t>
  </si>
  <si>
    <t>모래 사장</t>
  </si>
  <si>
    <t>강가나 바닷가에 있는 넓고 큰 모래벌판.</t>
  </si>
  <si>
    <t>11249</t>
  </si>
  <si>
    <t>가처소</t>
  </si>
  <si>
    <t>lodging, 假處所</t>
  </si>
  <si>
    <t>① 임시로 기거하는 곳 혹은 그러한 시설 ② 공사 인부들의 기거를  위하여 현장에 설치한 임시 시설. ⇨가설숙사.</t>
  </si>
  <si>
    <t>기문당26.0%</t>
  </si>
  <si>
    <t>1125</t>
  </si>
  <si>
    <t>모래 자갈</t>
  </si>
  <si>
    <t>sand gravel</t>
  </si>
  <si>
    <t>① 모래와 자갈, 또는 그들이 모인 흙, 사력(砂礫)이라고도 한다. ② 모래와 자갈로 이루어진, 세립분(細粒分)이 5% 미만의 지층.</t>
  </si>
  <si>
    <t>세화40.5%</t>
  </si>
  <si>
    <t>11250</t>
  </si>
  <si>
    <t>모래 자갈층</t>
  </si>
  <si>
    <t>sand gravel layer</t>
  </si>
  <si>
    <t>모래와 자갈로 구성된 지층으로서, 지층 내 세립분이 5% 미만임.</t>
  </si>
  <si>
    <t>세화47.2%</t>
  </si>
  <si>
    <t>11251</t>
  </si>
  <si>
    <t>모래 지정</t>
  </si>
  <si>
    <t>sand foundation</t>
  </si>
  <si>
    <t>① 지반이 연약하고 2m 이내에 굳은 지층이 있을 때 그 연약층을 걷어내고 모래를 넣어 물다짐하는 지정. ② 다져진 모래 지정 상부에 직접 기초, 말뚝 기초의 기초 슬래브, 기초보 또는 토방 콘크리트가 설치됨.</t>
  </si>
  <si>
    <t>세화19.7%</t>
  </si>
  <si>
    <t>11252</t>
  </si>
  <si>
    <t>모래 회반죽</t>
  </si>
  <si>
    <t>lime sand plaster</t>
  </si>
  <si>
    <t>모래를 섞은 회반죽.</t>
  </si>
  <si>
    <t>11253</t>
  </si>
  <si>
    <t>모래다짐</t>
  </si>
  <si>
    <t>연약지반을 개량하기 위하여 일정 두께의 모래를 깔고 진동 또는 충격하중을 가하여 다지는 것.</t>
  </si>
  <si>
    <t>11254</t>
  </si>
  <si>
    <t>모래땅</t>
  </si>
  <si>
    <t>sand ground, 砂地</t>
  </si>
  <si>
    <t>모래흙으로 이루어진 땅.</t>
  </si>
  <si>
    <t>11255</t>
  </si>
  <si>
    <t>모래벽</t>
  </si>
  <si>
    <t>sand coated wall, 砂壁</t>
  </si>
  <si>
    <t>① 벽의 겉도장(塗裝)의 일종. ② 색모래 또는 광택 있는 광물류를 가루로 하여 접착제를 조합하여 도장한 회반죽벽.</t>
  </si>
  <si>
    <t>11256</t>
  </si>
  <si>
    <t>모래부착루핑</t>
  </si>
  <si>
    <t>sand surfaced roofing</t>
  </si>
  <si>
    <t>① = 모래 붙인 루핑(sanded roofing, KS F 4906). ② 각종 구조물의 방수 공사 및 방습 공사, 지붕 덮기 바탕 및 벽 바탕 등에 사용할 목적으로 유기성 섬유를 원료로 하여 펠트상으로 짜서 건조시킨 원지에 아스팕트를 침투, 피목한 후 양쪽 표면에 광물질 입자를 밀착시키고 뒤면에 광물질 분말을 부착시킨 것. ③ 종류는 3,500g/㎥ 1종류.</t>
  </si>
  <si>
    <t>11257</t>
  </si>
  <si>
    <t>모래분</t>
  </si>
  <si>
    <t>sand fraction, 砂粉</t>
  </si>
  <si>
    <t>흙의 입도시험에서 입경(=지름)이 0.05～2.0㎜의 흙 입자.</t>
  </si>
  <si>
    <t>기문당53.3%</t>
  </si>
  <si>
    <t>11258</t>
  </si>
  <si>
    <t>모래분사법</t>
  </si>
  <si>
    <t>sand spray method, 砂噴射法</t>
  </si>
  <si>
    <t>공기압축기와 분사기를 사용하여 돌 면에 모래를 뿌려 청소하는 방법.</t>
  </si>
  <si>
    <t>11259</t>
  </si>
  <si>
    <t>가첨개판</t>
  </si>
  <si>
    <t>加添蓋板</t>
  </si>
  <si>
    <t>덧대는 지붕널.</t>
  </si>
  <si>
    <t>1126</t>
  </si>
  <si>
    <t>모래뿜기</t>
  </si>
  <si>
    <t>sand blasting, 憤砂</t>
  </si>
  <si>
    <t>①모래를 고압으로 뿜어내어 재면을 마모시키는 일. ② 모래를 콘크리트 면에 고압으로 뿌려 노출되게 하거나 녹슨 철면 또는 오염된 돌 면에 뿌려 녹을 지우거나 오염을 마모하여 청소.</t>
  </si>
  <si>
    <t>11260</t>
  </si>
  <si>
    <t>모래뿜이루핑</t>
  </si>
  <si>
    <t>① 펠트상태의 원지에 연질 아스팔트를 침투시키고 표면에 아스팔트 컴파운드를 피복한 후에 가는 광물입자를 표면에 붙인 루핑. ② 1권의 중량은 35kg‧40kg인 것이 있고 광물입자는 각 색의 것으로 착색‧유색광물을 쓰고 특히 내후성이 크고 내약품성도 좋아 지붕재료‧지붕방수의 최상층용으로 씀.</t>
  </si>
  <si>
    <t>11261</t>
  </si>
  <si>
    <t>모래뿜칠기</t>
  </si>
  <si>
    <t>sand sprayer, sand blower</t>
  </si>
  <si>
    <t>① 칠공사용 녹떨기 장치. ② ⇨모래뿜기.</t>
  </si>
  <si>
    <t>11262</t>
  </si>
  <si>
    <t>모래율</t>
  </si>
  <si>
    <t>砂率</t>
  </si>
  <si>
    <t>⇨잔골재율(＝).</t>
  </si>
  <si>
    <t>11263</t>
  </si>
  <si>
    <t>모래장</t>
  </si>
  <si>
    <t>sand pool； sand pit court</t>
  </si>
  <si>
    <t>정원이나 공원 부지의 일부에 틀을 잡아 청결한 냇모래를 넣어 놀이터로 한 곳. [계]</t>
  </si>
  <si>
    <t>세화97.9%</t>
  </si>
  <si>
    <t>11264</t>
  </si>
  <si>
    <t>모래지정</t>
  </si>
  <si>
    <t>sand foundation, 砂地定</t>
  </si>
  <si>
    <t>지반이 연약하고 그 하부 2m 이내에 굳은 지층이 있을 때 그 부분을 파내고 모래를 넣고 물다짐을 하여 기초를 축조하는 것.</t>
  </si>
  <si>
    <t>11265</t>
  </si>
  <si>
    <t>모래층</t>
  </si>
  <si>
    <t>sand stratum, 砂層</t>
  </si>
  <si>
    <t>지층이 주로 모래 또는 사질로 구성된 것.</t>
  </si>
  <si>
    <t>11266</t>
  </si>
  <si>
    <t>모래판</t>
  </si>
  <si>
    <t>sand pool</t>
  </si>
  <si>
    <t>모래를 깔아놓은 마당.</t>
  </si>
  <si>
    <t>11267</t>
  </si>
  <si>
    <t>모래펌프</t>
  </si>
  <si>
    <t>sand pump</t>
  </si>
  <si>
    <t>① 건설기계의 일종. ② 원심펌프에 의해서 수저(水底)의 물을 토사(土砂)와 함께 퍼올리는 펌프.</t>
  </si>
  <si>
    <t>11268</t>
  </si>
  <si>
    <t>모래흙</t>
  </si>
  <si>
    <t>砂土</t>
  </si>
  <si>
    <t>진흙(흙알의 직경 0.01mm 이하)이 12.5% 이하 함유되어 있는 흙.</t>
  </si>
  <si>
    <t>11269</t>
  </si>
  <si>
    <t>가첨석</t>
  </si>
  <si>
    <t>加檐石</t>
  </si>
  <si>
    <t>① 기념비 등의 비신(碑身)  상부에 덮어 얹은 지붕모양의 장식 돌 ② ＝개첨석(蓋檐石)</t>
  </si>
  <si>
    <t>기문당32.2%</t>
  </si>
  <si>
    <t>1127</t>
  </si>
  <si>
    <t>모루</t>
  </si>
  <si>
    <t>anvil, 鐵床</t>
  </si>
  <si>
    <t>① 단조용 공구. ② ＝앤빌. ③ 단조 재료를 올려놓고 해머로 때려서 가공하게 된 바탕틀인데, 일반적으로 몸체는 연철로 만들어져 있고 윗면은 경화강을 용접. ④ 영국식과 프랑스식의 두 가지.</t>
  </si>
  <si>
    <t>11270</t>
  </si>
  <si>
    <t>모루긋기</t>
  </si>
  <si>
    <t>① 부재의 끝부분에만 긋기단청한 것. ② 기둥이나 대들보에 긋기단청(丹靑)과 모루단청을 함께 그린 단청.</t>
  </si>
  <si>
    <t>11271</t>
  </si>
  <si>
    <t>모루단청</t>
  </si>
  <si>
    <t>-丹靑</t>
  </si>
  <si>
    <t>부재의 끝부분에만 여러 무늬를 놓아 여러 가지 색으로 그린 단청.</t>
  </si>
  <si>
    <t>11272</t>
  </si>
  <si>
    <t>모르타르</t>
  </si>
  <si>
    <t>mortar</t>
  </si>
  <si>
    <t>① 포틀랜드시멘트 또는 석회‧모래‧물을 섞어 반죽한 것. ② 시멘트모르타르(＝)의 약칭. ③ 콘크리트 표면 등의 미장용과 벽돌‧블록‧석재‧기와 등을 쌓을 때 접착재로 쓰임. ④ 혼화재료를 넣기도 함. ⑤ 모르타르에는 석회모르타르(⇦), 시멘트모르타르(⇦), 혼합모르타르(⇦), 방수모르타르(⇦), 색모르타르(⇦), 방화모르타르(⇦) 등이 있음.</t>
  </si>
  <si>
    <t>기문당33.2%</t>
  </si>
  <si>
    <t>11273</t>
  </si>
  <si>
    <t>모르타르 건</t>
  </si>
  <si>
    <t>mortar gun</t>
  </si>
  <si>
    <t>압착 공기에 의한 모르타르의 뿜칠 기계.</t>
  </si>
  <si>
    <t>세화88.0%</t>
  </si>
  <si>
    <t>11274</t>
  </si>
  <si>
    <t>모르타르 마무리</t>
  </si>
  <si>
    <t>시맨트 모르타르를 바른 마무리. 솔질 마무리, 나무 흙손 마무리 쇠흙손 마무리, 거친면 마무리 등이 있다.</t>
  </si>
  <si>
    <t>세화77.6%</t>
  </si>
  <si>
    <t>11275</t>
  </si>
  <si>
    <t>모르타르 방수</t>
  </si>
  <si>
    <t>mortar water proofing</t>
  </si>
  <si>
    <t>방수제, 급결제 등을 혼입한 시멘트 모르타르를 바탕면에 발라서 방수층을 형성하거나 또는 누수 부분에 충전해서 새지 않게 하는 방수 공법.</t>
  </si>
  <si>
    <t>11278</t>
  </si>
  <si>
    <t>모르타르 채우기</t>
  </si>
  <si>
    <t>filling mortar； grouting</t>
  </si>
  <si>
    <t>돌붙임을 할 때, 돌과 바탕 구체 사이에 모르타르를 충전하는 것.</t>
  </si>
  <si>
    <t>11279</t>
  </si>
  <si>
    <t>가첨석비</t>
  </si>
  <si>
    <t>가첨석의 다른 표현</t>
  </si>
  <si>
    <t>1128</t>
  </si>
  <si>
    <t>모르타르강도에 있어서 잔골재의 유기불순물의 영향시험방법</t>
  </si>
  <si>
    <t>Testing Method for Effect of Organic Impurities in Fine Aggregate of Strength of Mortar</t>
  </si>
  <si>
    <t>① KS F 2537(폐지, 1997-04-01) ② KS F 2514 모르타르 압축강도에 의한 유기불순물을 함유한 잔골재 시험방법(폐지, 2007-12-21)</t>
  </si>
  <si>
    <t>11280</t>
  </si>
  <si>
    <t>모르타르대</t>
  </si>
  <si>
    <t>mortar tongue</t>
  </si>
  <si>
    <t>창틀 밑에 홈을 파고 방수하기 위해 채우는 모르타르.</t>
  </si>
  <si>
    <t>11281</t>
  </si>
  <si>
    <t>모르타르밀</t>
  </si>
  <si>
    <t>mortar mill</t>
  </si>
  <si>
    <t>① 모르타르 비빔을 위한 믹서. ② ｢pug mill｣을 흔히 사용.</t>
  </si>
  <si>
    <t>11282</t>
  </si>
  <si>
    <t>모르타르바름</t>
  </si>
  <si>
    <t>⇨모르타르칠.</t>
  </si>
  <si>
    <t>11283</t>
  </si>
  <si>
    <t>모르타르바탕바름</t>
  </si>
  <si>
    <t>미장바름 마무리 이외의 타일 붙임, 종이 바르기 등의 바탕을 위해 모르타르를 바르는 것.</t>
  </si>
  <si>
    <t>11284</t>
  </si>
  <si>
    <t>모르타르박스</t>
  </si>
  <si>
    <t>mortar box</t>
  </si>
  <si>
    <t>① 플라스터 혹은 모르타르를 비비기 위한 상자. ② ＝mortar bed.</t>
  </si>
  <si>
    <t>11285</t>
  </si>
  <si>
    <t>모르타르보드</t>
  </si>
  <si>
    <t>⇨흙받기(＝).</t>
  </si>
  <si>
    <t>11286</t>
  </si>
  <si>
    <t>모르타르붙여쌓기</t>
  </si>
  <si>
    <t>벽돌이나 블록쌓기에서 갓둘레 및 중간에 모르타르 붙임을 하고 쌓는 것.</t>
  </si>
  <si>
    <t>11287</t>
  </si>
  <si>
    <t>모르타르붙임바탕</t>
  </si>
  <si>
    <t>mortar setting bed</t>
  </si>
  <si>
    <t>타일을 붙이기 위한 바탕.</t>
  </si>
  <si>
    <t>11288</t>
  </si>
  <si>
    <t>모르타르사춤</t>
  </si>
  <si>
    <t>모르타르로 공간을 채우는 것.</t>
  </si>
  <si>
    <t>11289</t>
  </si>
  <si>
    <t>가첨장여</t>
  </si>
  <si>
    <t>gacheomjangyeo, 加檐長舌</t>
  </si>
  <si>
    <t>주심도리 밑에 겹쳐 대거나 소로로 받쳐 거듭 건 장여. 주심도리를 구조적으로 보강하는 역할을 하며, 일반적으로 주심도리와는 단순겹침방식으로 시공함</t>
  </si>
  <si>
    <t>기문당37.0%</t>
  </si>
  <si>
    <t>1129</t>
  </si>
  <si>
    <t>모르타르사춤쌓기</t>
  </si>
  <si>
    <t>① 돌의 맞댐자리에 모르타르나 콘크리트를 깔고 뒤에는 잡석다짐으로 하며, 표면은 모르타르 치장줄눈을 하는 것. ② 견칫돌쌓기의 한 방법.</t>
  </si>
  <si>
    <t>11290</t>
  </si>
  <si>
    <t>모르타르시험</t>
  </si>
  <si>
    <t>mortar-cube test</t>
  </si>
  <si>
    <t>표준사를 사용하여 만든 시험편을 사용하며 시멘트의 압축강도를 측정하기 위한 시험</t>
  </si>
  <si>
    <t>기문당24.0%</t>
  </si>
  <si>
    <t>11291</t>
  </si>
  <si>
    <t>모르타르칠</t>
  </si>
  <si>
    <t>mortar coating, cement mortar coating, cement plastering</t>
  </si>
  <si>
    <t>① 모르타르를 칠하는(바르는) 것. ② 방수모르타르칠‧모르타르바탕칠‧시멘트모르타르칠‧석회모르타르칠‧화산회모르타르칠‧내화모르타르칠 등이 있음. ③ 모르타르를 만들어(반죽) 흙손으로 칠하지만 시멘트건(cement gun)으로 뿜어서 칠할 때도 있음.</t>
  </si>
  <si>
    <t>11295</t>
  </si>
  <si>
    <t>모르타르판</t>
  </si>
  <si>
    <t>11296</t>
  </si>
  <si>
    <t>모르타르흙손</t>
  </si>
  <si>
    <t>mortar trowel</t>
  </si>
  <si>
    <t>① 모르타르를 바르는 데 쓰는 날이 둥글고 넓적한 흙손. ② 벽돌‧돌쌓기 등에 쓰임.</t>
  </si>
  <si>
    <t>11297</t>
  </si>
  <si>
    <t>모르터</t>
  </si>
  <si>
    <t>⇨모르타르(＝).</t>
  </si>
  <si>
    <t>11298</t>
  </si>
  <si>
    <t>모리스</t>
  </si>
  <si>
    <t>⇨윌리엄 모리스(＝).</t>
  </si>
  <si>
    <t>11299</t>
  </si>
  <si>
    <t>ASTM</t>
  </si>
  <si>
    <t>American Society for Testing and Materials</t>
  </si>
  <si>
    <t>미국 재료 시험 협회(American Society for Testing and Materials)를 의미하는 약어로, 미국의 재료 규격 및 재료 시험에 관한 기준을 정하는 기관을 의미하거나 제정된 기준을 나타내기도 함.</t>
  </si>
  <si>
    <t>세화12.9%</t>
  </si>
  <si>
    <t>113</t>
  </si>
  <si>
    <t>가청 범위</t>
  </si>
  <si>
    <t>auditory sensation range</t>
  </si>
  <si>
    <t>정상인의 귀로 들을 수 있는 소리의 주파수와 음압의 범위(20~20,000Hz).</t>
  </si>
  <si>
    <t>세화62.7%</t>
  </si>
  <si>
    <t>1130</t>
  </si>
  <si>
    <t>모막이</t>
  </si>
  <si>
    <t>side board</t>
  </si>
  <si>
    <t>직육면체로 된 가구나 기구 등의 위‧아래 또는 좌‧우 마구리를 막아댄 것.</t>
  </si>
  <si>
    <t>기문당41.2%</t>
  </si>
  <si>
    <t>11300</t>
  </si>
  <si>
    <t>모막이널</t>
  </si>
  <si>
    <t>모막이에 사용된 널(빤지).</t>
  </si>
  <si>
    <t>11301</t>
  </si>
  <si>
    <t>모막이판</t>
  </si>
  <si>
    <t>모막이에 사용된 판(재).</t>
  </si>
  <si>
    <t>11302</t>
  </si>
  <si>
    <t>모말집</t>
  </si>
  <si>
    <t>⇨말집(＝).</t>
  </si>
  <si>
    <t>11303</t>
  </si>
  <si>
    <t>모멘트</t>
  </si>
  <si>
    <t>moment</t>
  </si>
  <si>
    <t>어떤 한 점에서 힘의 작용선에 내린 수선의 길이와 그 힘과의 곱.</t>
  </si>
  <si>
    <t>기문당30.3%</t>
  </si>
  <si>
    <t>세화23.3%</t>
  </si>
  <si>
    <t>11304</t>
  </si>
  <si>
    <t>모멘트계수</t>
  </si>
  <si>
    <t>moment coefficient, -係數</t>
  </si>
  <si>
    <t>하중이 일정하거나 유사할 때 표준 모멘트에 비례하여 계산하는 약산법에서 쓰이는 계수.</t>
  </si>
  <si>
    <t>11306</t>
  </si>
  <si>
    <t>모멘트면적법</t>
  </si>
  <si>
    <t>moment area method, -面積法</t>
  </si>
  <si>
    <t>휨모멘트도의 면적을 이용하여 부재의 변형을 구하는 방법.</t>
  </si>
  <si>
    <t>11307</t>
  </si>
  <si>
    <t>모멘트분배법</t>
  </si>
  <si>
    <t>moment distribution, -分配法</t>
  </si>
  <si>
    <t>절점의 회전을 고정 또는 구속한 상태에서 주어진 하중에 대한 응력을 구한 후 구속을 절점에 따라 순차로 해제하여 해를 구하는 부정정구조물의 해법.</t>
  </si>
  <si>
    <t>기문당31.6%</t>
  </si>
  <si>
    <t>11308</t>
  </si>
  <si>
    <t>가청 주파수</t>
  </si>
  <si>
    <t>audible frequency</t>
  </si>
  <si>
    <t>정상인이 들을 수 있는 소리의 주파수(20에서 20,000Hz). →가청음, 가청 범위</t>
  </si>
  <si>
    <t>세화46.5%</t>
  </si>
  <si>
    <t>1131</t>
  </si>
  <si>
    <t>모멘트의 팔</t>
  </si>
  <si>
    <t>arm of moment</t>
  </si>
  <si>
    <t>모멘트를 발생시키는 힘과 모멘트 중심과의 거리.</t>
  </si>
  <si>
    <t>기문당88.5%</t>
  </si>
  <si>
    <t>11311</t>
  </si>
  <si>
    <t>모멘트접합</t>
  </si>
  <si>
    <t>moment connection, -接合</t>
  </si>
  <si>
    <t>접합된 부재간에 전단력과 휨모멘트가 모두 전달될 수 있도록 만든 접합방식</t>
  </si>
  <si>
    <t>11313</t>
  </si>
  <si>
    <t>모반</t>
  </si>
  <si>
    <t>方盤</t>
  </si>
  <si>
    <t>네모진 소반.</t>
  </si>
  <si>
    <t>11314</t>
  </si>
  <si>
    <t>모발 습도계</t>
  </si>
  <si>
    <t>hair hygrometer</t>
  </si>
  <si>
    <t>모발이 주변 공기의 습도에 의해 신축하는 성질을 이용해서 감지 소자를 모발로 만든 습도계.</t>
  </si>
  <si>
    <t>11315</t>
  </si>
  <si>
    <t>모발습도계</t>
  </si>
  <si>
    <t>hair hygrometer, 毛髮濕度計</t>
  </si>
  <si>
    <t>① 대기 중의 습도 측정기의 하나. ② 흡습(吸濕)에의한 모발이 늘어남을 이용한 것으로 여러 가지가 있음.</t>
  </si>
  <si>
    <t>11316</t>
  </si>
  <si>
    <t>모발합단</t>
  </si>
  <si>
    <t>毛拔合端</t>
  </si>
  <si>
    <t>견칫돌의 합단이 좁아서 불안정한 것으로 불량한 상태.</t>
  </si>
  <si>
    <t>11317</t>
  </si>
  <si>
    <t>모방</t>
  </si>
  <si>
    <t>sequestered room, 隅室</t>
  </si>
  <si>
    <t>방의 한구석에 딸린 작은 부속실.</t>
  </si>
  <si>
    <t>11318</t>
  </si>
  <si>
    <t>모브</t>
  </si>
  <si>
    <t>mauve</t>
  </si>
  <si>
    <t>1. 접시꽃 2. 접시꽃 빛깔의,엷은 보라색의 3. 접시꽃 빛깔,엷은 보라색</t>
  </si>
  <si>
    <t>11319</t>
  </si>
  <si>
    <t>가청 한계</t>
  </si>
  <si>
    <t>audible limit</t>
  </si>
  <si>
    <t>정상인의 귀로 들을 수 있는 소리의 주파수 범위와 음압 범위의 상하한값. →가청음, 가청 범위.</t>
  </si>
  <si>
    <t>1132</t>
  </si>
  <si>
    <t>모빌</t>
  </si>
  <si>
    <t>mobile</t>
  </si>
  <si>
    <t>움직이는 조각이라고 일컬어지며, 금속 등의 작은 조각을 천칭을 이용하여 매달아서 풍력으로 움직이도록 구성된 것.</t>
  </si>
  <si>
    <t>세화19.4%</t>
  </si>
  <si>
    <t>11320</t>
  </si>
  <si>
    <t>모빌 하우스</t>
  </si>
  <si>
    <t>mobile house: mobile home</t>
  </si>
  <si>
    <t>자주식 또는 견인식의 이동 주택. 거실, 침실, 샤워 등을 완비한 주택.</t>
  </si>
  <si>
    <t>11321</t>
  </si>
  <si>
    <t>모빌리티</t>
  </si>
  <si>
    <t>mobility</t>
  </si>
  <si>
    <t>이동성</t>
  </si>
  <si>
    <t>김지엽</t>
  </si>
  <si>
    <t>세화3.4%</t>
  </si>
  <si>
    <t>11323</t>
  </si>
  <si>
    <t>모빌하우스</t>
  </si>
  <si>
    <t>mobile house</t>
  </si>
  <si>
    <t>부엌이나 화장실 따위와 같이 생활에 필요한 설비를 갖추고 자동차나 트럭에 연결하여 이동이 가능하도록 만든 주택.</t>
  </si>
  <si>
    <t>11324</t>
  </si>
  <si>
    <t>모빌홈</t>
  </si>
  <si>
    <t>mobile home</t>
  </si>
  <si>
    <t>⇨모빌 하우스(＝).</t>
  </si>
  <si>
    <t>기문당27.3%</t>
  </si>
  <si>
    <t>11325</t>
  </si>
  <si>
    <t>모사도</t>
  </si>
  <si>
    <t>11326</t>
  </si>
  <si>
    <t>모살</t>
  </si>
  <si>
    <t>fillet</t>
  </si>
  <si>
    <t>⇨모살용접.</t>
  </si>
  <si>
    <t>11327</t>
  </si>
  <si>
    <t>모살 사이즈</t>
  </si>
  <si>
    <t>fillet size</t>
  </si>
  <si>
    <t>필릿 용접 치수</t>
  </si>
  <si>
    <t>11328</t>
  </si>
  <si>
    <t>가청산</t>
  </si>
  <si>
    <t>suspense liquidation, 假淸算</t>
  </si>
  <si>
    <t>구획정리에서 가환지를 지정한 경우, 각 권리지 간의 이해의 불균형을 제거하기 위하여 잠정적으로 하는 청산.</t>
  </si>
  <si>
    <t>1133</t>
  </si>
  <si>
    <t>모살용접</t>
  </si>
  <si>
    <t>fillet weld, fillet welding, -熔接</t>
  </si>
  <si>
    <t>① 거의 직각을 이루는 두 면의 구석을 용접하는 것. ② 모살을 덧붙이는 용접으로 한쪽 모재의 끝을 다른 모재의 면에 맞대거나, 한쪽 모재의 면을 다른 모재의 면에 겹치고 그 접촉부분의 모서리를 용접하는 것. ③ 맞댄용접과 함께 용접접합 2대별의 하나로서, 힘의 작용 방향에 대한 용접부분의 위치에 의해서 ｢앞면 모살용접｣‧｢측면 모살용접｣‧｢경사 모살용접｣ 등이 있다. 또한 용접의 연속성에서 연속용접‧병렬용접‧띔용접‧엇갈림용접 등의 구별이 있음. ④ 용접하려는 모재간의 각도가 60° 이하 또는 110° 이상인 경우의 모살용접에서는 응력을 부담시켜서는 안됨. ⑤ ＝필렛용접.</t>
  </si>
  <si>
    <t>11331</t>
  </si>
  <si>
    <t>모서까래</t>
  </si>
  <si>
    <t>① 모가 난 서까래. ② ⇨모끼연(＝).</t>
  </si>
  <si>
    <t>11332</t>
  </si>
  <si>
    <t>모서리</t>
  </si>
  <si>
    <t>outside angle, external angle, corner</t>
  </si>
  <si>
    <t>① 두 면이나 세 면이 서로 직교하거나 마주쳐 이루는 바깥쪽. ② 도면상 약어는 ｢COR｣.</t>
  </si>
  <si>
    <t>11333</t>
  </si>
  <si>
    <t>모서리 따기</t>
  </si>
  <si>
    <t>corner cut</t>
  </si>
  <si>
    <t>① 면의 각진 부분을 비스듬하게 따내는 것, 또는 따낸 것. ② 평면 교차의 교차점에서 부지의 각을 따내서 진행 방향을 보기 쉽게 하는 것.</t>
  </si>
  <si>
    <t>세화79.2%</t>
  </si>
  <si>
    <t>11334</t>
  </si>
  <si>
    <t>모서리 부지</t>
  </si>
  <si>
    <t>corner lot</t>
  </si>
  <si>
    <t>한 블록의 가각부 또는 모서리에 위치한 부지</t>
  </si>
  <si>
    <t>세화8.3%</t>
  </si>
  <si>
    <t>11335</t>
  </si>
  <si>
    <t>모서리규준틀</t>
  </si>
  <si>
    <t>corner batter board</t>
  </si>
  <si>
    <t>⇨규준틀.</t>
  </si>
  <si>
    <t>11337</t>
  </si>
  <si>
    <t>모서리기둥</t>
  </si>
  <si>
    <t>⇨모기둥(＝).</t>
  </si>
  <si>
    <t>11338</t>
  </si>
  <si>
    <t>모서리대지</t>
  </si>
  <si>
    <t>corner lot, 隅垈地</t>
  </si>
  <si>
    <t>① 가로구획의 모서리에 있는 터. ② 한 가로구획의 직교하는 도로 모퉁이에 있는 대지.</t>
  </si>
  <si>
    <t>11339</t>
  </si>
  <si>
    <t>가청음</t>
  </si>
  <si>
    <t>audible sound, 可聽音</t>
  </si>
  <si>
    <t>사람의 귀로 들을 수 있는 소리, →가청 주파수, 가청 한계, 가청 범위.</t>
  </si>
  <si>
    <t>기문당34.1%</t>
  </si>
  <si>
    <t>1134</t>
  </si>
  <si>
    <t>모서리돌</t>
  </si>
  <si>
    <t>quoin； comer stone</t>
  </si>
  <si>
    <t>① 돌쌓기할 때 모서리각에 사용되는 돌로서 일면은 나비면, 다른 일면은 길이면으로 쌓음. ② 보통 모서리부를 보강하기 위해 정형된 큰 돌이 사용된다. ③ ⇨정초석, 귓돌, 코너스톤, 귀돌</t>
  </si>
  <si>
    <t>세화25.7%</t>
  </si>
  <si>
    <t>11340</t>
  </si>
  <si>
    <t>모서리서까래</t>
  </si>
  <si>
    <t>11341</t>
  </si>
  <si>
    <t>모서리쇠</t>
  </si>
  <si>
    <t>① 기둥‧벽 등의 모서리에 세워대어 모서리가 상하지 않도록 보호하는 철물. ② ⇨코너비드(＝).</t>
  </si>
  <si>
    <t>11342</t>
  </si>
  <si>
    <t>모서리쌓기</t>
  </si>
  <si>
    <t>① 모서리의 벽돌쌓기. ② 벽돌벽 모서리의 서로 맞닿는 면에는 통줄눈이 생기지 않도록 한켜 걸름으로 벽돌 너비의 반절만큼 한쪽 벽에 물려 쌓는 것이 필요.</t>
  </si>
  <si>
    <t>기문당98.8%</t>
  </si>
  <si>
    <t>11343</t>
  </si>
  <si>
    <t>모서리용접</t>
  </si>
  <si>
    <t>corner welding</t>
  </si>
  <si>
    <t>거의 직각을 이루는 두 강재의 모서리를 용접으로 접합하는 것.</t>
  </si>
  <si>
    <t>11344</t>
  </si>
  <si>
    <t>모서리이음</t>
  </si>
  <si>
    <t>corner joint</t>
  </si>
  <si>
    <t>거의 직각을 이루는 두 모재의 모서리를 접합시키는 이음.</t>
  </si>
  <si>
    <t>11345</t>
  </si>
  <si>
    <t>모서리플래시용접기</t>
  </si>
  <si>
    <t>① 플래시 용접기의 일종이며 주로 새시(창문틀)의 모서리를 용접하는데 사용. ② 완전한 업셋 압력을 가하기가 어렵기 때문에 일반적인 ｢플래시 용접｣보다 강도는 적으나 새시에는 충분. ③ 강철 새시나 알루미늄 새시의 용접에 많이 사용.</t>
  </si>
  <si>
    <t>11346</t>
  </si>
  <si>
    <t>모서리홈연귀</t>
  </si>
  <si>
    <t>quirk miter joint</t>
  </si>
  <si>
    <t>⇨연귀.</t>
  </si>
  <si>
    <t>11347</t>
  </si>
  <si>
    <t>모선</t>
  </si>
  <si>
    <t>generator</t>
  </si>
  <si>
    <t>직선을 이동시켜서 구성된 면내 각 위치에서의 직선 또는 곡선.</t>
  </si>
  <si>
    <t>11348</t>
  </si>
  <si>
    <t>모선 방식</t>
  </si>
  <si>
    <t>bus-bar system</t>
  </si>
  <si>
    <t>수변전 설비에서 변압기군의 2차측 도체 부분(모선)의 구성 양식. 여기에서 많은 간선이 분기되어 있다. 단일 모선, 이중 모선, 전환모선 등이 있다.</t>
  </si>
  <si>
    <t>세화79.6%</t>
  </si>
  <si>
    <t>11349</t>
  </si>
  <si>
    <t>모세관</t>
  </si>
  <si>
    <t>capillary tube, 毛細管</t>
  </si>
  <si>
    <t>①가는 관을 수중에 세웠을 때 관속에 있는 물이 대기의 압력 관계로 관 밖의 수면보다 높아지거나 낮아지는 관. ② 냉동공조 분야의 룸에어컨‧쇼케이스 등 소형 응용제품으로 팽창밸브 대신에 강압작용을 시키는데 사용.</t>
  </si>
  <si>
    <t>11350</t>
  </si>
  <si>
    <t>모세관 현상</t>
  </si>
  <si>
    <t>capillarity (action)</t>
  </si>
  <si>
    <t>액체 속에 가는 관을 세울 때 관내의 액면이 표면 장력의 영향을 받아 관외의 주위 액면에서 상숭 또는 하강하는 현상.</t>
  </si>
  <si>
    <t>세화90.1%</t>
  </si>
  <si>
    <t>11351</t>
  </si>
  <si>
    <t>모세관수</t>
  </si>
  <si>
    <t>capillary water</t>
  </si>
  <si>
    <t>재료내의 세공 속에 함유되는 액수를 일컫는다.</t>
  </si>
  <si>
    <t>세화86.2%</t>
  </si>
  <si>
    <t>11352</t>
  </si>
  <si>
    <t>모세관현상</t>
  </si>
  <si>
    <t>capillarity, 毛細管現象</t>
  </si>
  <si>
    <t>유체의 표면장력과 액체와 고체의 부착력 2개의 분자간 인력에 의하여 세관(細管)의 중간을 액체가 중력이나 압력에 힘입어 올라갔다가 내려갔다 하는 현상.</t>
  </si>
  <si>
    <t>11353</t>
  </si>
  <si>
    <t>모스그린</t>
  </si>
  <si>
    <t>moss green</t>
  </si>
  <si>
    <t>황록색이며, 히프눔 트리퀘트룸(이끼의 일종)과 같은 식물에서 볼 수 있는 색이다. 영국의 색채협의회 ·테일러 노치 ·그랑빌 등의 색명사전(色名辭典)에서 표준화되었으며, 1884년경부터 사용되었다.</t>
  </si>
  <si>
    <t>11354</t>
  </si>
  <si>
    <t>모스의 경도계</t>
  </si>
  <si>
    <t>Mohs－硬度計</t>
  </si>
  <si>
    <t>① 독일의 광물학자인 모스(Friedrich Mohs)가 창안한 경도계. ② 광물의 경도를 표시하는 기준으로 됨. ③ 경사도가 다른 10가지의 광물로 이루어지는데 무른 것으로부터 경도 1, 2……10으로 하고, 중간의 경도는 2～3 또는 2, 5 등과 같이 표시.</t>
  </si>
  <si>
    <t>기문당89.4%</t>
  </si>
  <si>
    <t>11355</t>
  </si>
  <si>
    <t>모스크</t>
  </si>
  <si>
    <t>Mosque</t>
  </si>
  <si>
    <t>① 이슬람교(回敎)의 사원 또는 예배당. ② 형식은 시대와 지방에 따라 다르나 예배자들은 메카(Mecca)를 향한 벽면에 감실과 설교단을 설치한 것이 정형(定型)임. ③ 안뜰(中庭) 주위에 넓은 회랑(回廊)이 있고 중앙에는 분수가 설치되어 있는 것이 보통. ④ 회랑의 바깥쪽에는 ｢미너렛(minaret)｣이라는 첨탑이 1～6개 있고, 아라베스크부조(arabesque浮彫)의 벽면 장식이 특징임. ⑤｢알함브라(Alhambra)의 모스크｣는 그 대표적인 것이며 하루 다섯 번씩 예배가 행해짐. ⑥ 아랍어로는 ｢masjid｣.</t>
  </si>
  <si>
    <t>세화5.8%</t>
  </si>
  <si>
    <t>11356</t>
  </si>
  <si>
    <t>모스크엘아크사</t>
  </si>
  <si>
    <t>Mosque-el-Aksa</t>
  </si>
  <si>
    <t>① 바실리카 형식의 사원을 개조한 이슬람교(회교)사원. ② 시리아의 예루살렘에 있음.</t>
  </si>
  <si>
    <t>11357</t>
  </si>
  <si>
    <t>모스트도표</t>
  </si>
  <si>
    <t>MOST chart；management operation system technique chart, -圖表</t>
  </si>
  <si>
    <t>① 네트워크(⇦)의 용어. ② 역일환산(歷日換算)계획공정표와 같은 개념으로 작성되는 평면 도표. ③ 기준 일정의 개념과 배정번호로 일정을 표시.</t>
  </si>
  <si>
    <t>11358</t>
  </si>
  <si>
    <t>모아</t>
  </si>
  <si>
    <t>⇨몰(＝).</t>
  </si>
  <si>
    <t>11359</t>
  </si>
  <si>
    <t>모아 심기</t>
  </si>
  <si>
    <t>여러 그루의 교목이나 관목을 한군데에 모아 심어서 가꾸는 일. 나무의 크고 작음, 간격의 변화 따위를 고려하여 원근감 있게 심는다. 자연 풍경의 아름다움을 표현하고자 하는 것으로, 적합한 수종으로는 삼나무, 단풍나무, 은행나무 따위가 있다.</t>
  </si>
  <si>
    <t>세화13.4%</t>
  </si>
  <si>
    <t>11360</t>
  </si>
  <si>
    <t>모아 씻기</t>
  </si>
  <si>
    <t>washing in filled water</t>
  </si>
  <si>
    <t>세면기나 개수대에 있어서 용기에 물올 채워 그 물로 얼굴이나 물건을 씻는 물 사용법을 일컫는다. →흘려 씻기.</t>
  </si>
  <si>
    <t>세화92.1%</t>
  </si>
  <si>
    <t>11361</t>
  </si>
  <si>
    <t>모암</t>
  </si>
  <si>
    <t>母岩</t>
  </si>
  <si>
    <t>풍화를 받지 않아 흙의 기본이 되는 암반.</t>
  </si>
  <si>
    <t>기문당61.5%</t>
  </si>
  <si>
    <t>11362</t>
  </si>
  <si>
    <t>모양 바꿈</t>
  </si>
  <si>
    <t>alteration； remodelling</t>
  </si>
  <si>
    <t>건물의 마무리, 조작 등의 바꿈에 의해 용도나 기능의 변경, 개선을 도모하는 것. 주요 구조부의 대폭적인 교체나 면적 증가가 있는 경우를 포함하지 않는다. →증축. [계 · 경]</t>
  </si>
  <si>
    <t>11364</t>
  </si>
  <si>
    <t>모어</t>
  </si>
  <si>
    <t>1.자라나면서 배운, 바탕이 되는 말.관련어휘2.=모국어(1. 자기 나라의 말).3.언어 언어의 발달 과정에서, 그 모체가 되는 언어.⇨몰(＝).</t>
  </si>
  <si>
    <t>기문당2.4%</t>
  </si>
  <si>
    <t>11365</t>
  </si>
  <si>
    <t>모어-쿨롱의 파괴 규준</t>
  </si>
  <si>
    <t>Mohr-Coulomb's failure criterion</t>
  </si>
  <si>
    <t>재료 파괴시 포락선이 원형으로 나타나는 모어의 파괴규준과 파괴선이 직선관계를 갖는다는 쿨롱의 규준을 합성한 파괴규준</t>
  </si>
  <si>
    <t>11366</t>
  </si>
  <si>
    <t>모어의 원</t>
  </si>
  <si>
    <t>Mohr‘s circle</t>
  </si>
  <si>
    <t>평면응력 상태에 있어서 수직응력 및 전단응력, 초기상태의 응력과 임의의 각을 이루는 방향 등의 단면상 응력도의 관계를 표시하는 원.</t>
  </si>
  <si>
    <t>세화9.5%</t>
  </si>
  <si>
    <t>11367</t>
  </si>
  <si>
    <t>모어의 응력원</t>
  </si>
  <si>
    <t>Mohr‘s stress circle</t>
  </si>
  <si>
    <t>세화4.9%</t>
  </si>
  <si>
    <t>11368</t>
  </si>
  <si>
    <t>모어의 정리</t>
  </si>
  <si>
    <t>Mohr‘s theorem</t>
  </si>
  <si>
    <t>보에 작용하는 모멘트를 휨강성으로 나눈 값을 하중으로 하여 가했을 때 공액부재의 휨모멘트 및 전단력은 원래 부재의 변형 및 접사각과 같음.</t>
  </si>
  <si>
    <t>세화54.8%</t>
  </si>
  <si>
    <t>11369</t>
  </si>
  <si>
    <t>가축도</t>
  </si>
  <si>
    <t>sand island, 假築島</t>
  </si>
  <si>
    <t>수중 기초공사를 할 때 공사에 필요한 작업장을 만들기 위하여 수중에 널말뚝을 둘러서 박고 널말뚝으로 둘러싸인 공간 내부에 흙을 채워넣은 것</t>
  </si>
  <si>
    <t>기문당34.6%</t>
  </si>
  <si>
    <t>1137</t>
  </si>
  <si>
    <t>모어의 파괴 규준</t>
  </si>
  <si>
    <t>Mohr‘s failure criterion</t>
  </si>
  <si>
    <t>재료가 파괴될 때의 응력 상황을 나타낸 응력원들로 포락선으로 표시한 것</t>
  </si>
  <si>
    <t>세화23.8%</t>
  </si>
  <si>
    <t>11370</t>
  </si>
  <si>
    <t>모어의 회전 변위도</t>
  </si>
  <si>
    <t>Mohr‘s rotation displacement diagram</t>
  </si>
  <si>
    <t>트러스의 변형을 도해를 통하여 구하는 방법</t>
  </si>
  <si>
    <t>세화31.0%</t>
  </si>
  <si>
    <t>11371</t>
  </si>
  <si>
    <t>모옥</t>
  </si>
  <si>
    <t>thatched house, 茅屋</t>
  </si>
  <si>
    <t>① 띠 등으로 이엉을 이은 집. ② 자기 집을 낮추어 일컫는 말. ③ ＝모사(茅舍). ④ ⇨띳집(＝).</t>
  </si>
  <si>
    <t>11372</t>
  </si>
  <si>
    <t>모와</t>
  </si>
  <si>
    <t>牡瓦</t>
  </si>
  <si>
    <t>⇨수키와(＝).</t>
  </si>
  <si>
    <t>11373</t>
  </si>
  <si>
    <t>모음</t>
  </si>
  <si>
    <t>vowel</t>
  </si>
  <si>
    <t>성대의 진동에 의해 생기고 성도(인두, 구강, 입술) 도중에서 마찰 등을 받지 않고 전파하여 입술에서 방사되는 소리. 보통 일정 시간 이어지는 주기음이다. →자음.</t>
  </si>
  <si>
    <t>11374</t>
  </si>
  <si>
    <t>모의 실험</t>
  </si>
  <si>
    <t>simulation</t>
  </si>
  <si>
    <t>체계 또는 장치의 구조와 거기서 일어나는 현상을 알아내기 위하여 그 모형을 만들고 계산과 실험을 하는 수법. ≒모형실험</t>
  </si>
  <si>
    <t>세화8.4%</t>
  </si>
  <si>
    <t>11375</t>
  </si>
  <si>
    <t>모의 지진동</t>
  </si>
  <si>
    <t>simulated earthquake ground motion: simulated earthquake motion</t>
  </si>
  <si>
    <t>실제 발생된 지진동의 특성에 부합하도록 인위적으로 만든 지진동</t>
  </si>
  <si>
    <t>세화36.7%</t>
  </si>
  <si>
    <t>11376</t>
  </si>
  <si>
    <t>모의 지진파</t>
  </si>
  <si>
    <t>simulated earthquake waveform; simulated seismic wave</t>
  </si>
  <si>
    <t>⇨인공지진파(＝).</t>
  </si>
  <si>
    <t>11377</t>
  </si>
  <si>
    <t>모의활동</t>
  </si>
  <si>
    <t>⇨명목상 활동(＝).</t>
  </si>
  <si>
    <t>11378</t>
  </si>
  <si>
    <t>모인 주먹장</t>
  </si>
  <si>
    <t>dove tenon； shouldered dovetailing housing</t>
  </si>
  <si>
    <t>비둘기 꼬리 모양으로, 끝이 넓고 목이 좁은 사다리꼴 모양으로 생긴 접합형식으로, 주로 인장력을 견디는데 사용한다.</t>
  </si>
  <si>
    <t>11379</t>
  </si>
  <si>
    <t>가축사</t>
  </si>
  <si>
    <t>cattle shed</t>
  </si>
  <si>
    <t>축사. 돼지, 닭, 소 등과 같은 가축을 사육하는 시설.</t>
  </si>
  <si>
    <t>세화9.7%</t>
  </si>
  <si>
    <t>1138</t>
  </si>
  <si>
    <t>모임 문지방</t>
  </si>
  <si>
    <t>문지방을 벽을 따라 시공할 때, 홈이 한 줄인 문지방.</t>
  </si>
  <si>
    <t>11380</t>
  </si>
  <si>
    <t>모임 비녀장</t>
  </si>
  <si>
    <t>문 등을 위로 올릴 때 사용되는 올림비녀장을 고정 시키기 위해 사용하는 비녀장. 올림비녀장과 직교방향으로 움직인다.</t>
  </si>
  <si>
    <t>11381</t>
  </si>
  <si>
    <t>모임 지붕</t>
  </si>
  <si>
    <t>hipped roof</t>
  </si>
  <si>
    <t>네 방향으로 흐르는 지붕면을 갖는 지붕형식으로, 내림용마루가 1점으로 모일 때는 방형이라고 하여 구별함.</t>
  </si>
  <si>
    <t>11382</t>
  </si>
  <si>
    <t>모임대공</t>
  </si>
  <si>
    <t>-臺工</t>
  </si>
  <si>
    <t>① 모임지붕의 추녀가 용마루와 만나는 자리에 세운 대공. ② 양식 지붕트러스에서 면에 있는 트러스의 중간에 세운 대공이 측면의 반트러스와 2개의 귀트러스를 함께 받게 된 것. 왕대공에 ㅅ자보 5개가 모여 붙게 되어 여섯모꼴이 됨.</t>
  </si>
  <si>
    <t>11383</t>
  </si>
  <si>
    <t>모임살</t>
  </si>
  <si>
    <t>창살이나 천장 누름대, 서까래 등을 구성할 때, 여러 개를 원호 모양으로 만들어 구성하는 것.</t>
  </si>
  <si>
    <t>세화33.0%</t>
  </si>
  <si>
    <t>11384</t>
  </si>
  <si>
    <t>모임살 서까래</t>
  </si>
  <si>
    <t>지붕 모서리의 추녀 부위와 같이 서까래를 원호로 배치하는 구성하는 것. 추녀 양 옆으로 두 개의 모임살로 배치한다. .</t>
  </si>
  <si>
    <t>11385</t>
  </si>
  <si>
    <t>모임지붕</t>
  </si>
  <si>
    <t>hip roof, hipped roof</t>
  </si>
  <si>
    <t>건물 모서리의 추녀마루가 건물 꼭대기까지 올라가 모이는 모양으로 용마루가 없는 지붕</t>
  </si>
  <si>
    <t>11386</t>
  </si>
  <si>
    <t>모임지붕지붕창</t>
  </si>
  <si>
    <t>hip dormer, hip roof dormer</t>
  </si>
  <si>
    <t>모임지붕에 있는 지붕창.</t>
  </si>
  <si>
    <t>11387</t>
  </si>
  <si>
    <t>모임지붕집</t>
  </si>
  <si>
    <t>hip roof house</t>
  </si>
  <si>
    <t>① 모임지붕으로 된 집. ② 건물 측면에도 처마가 있게 하고 추녀마루가 지붕마루까지 올라가 모이게 된 집. ③⇨모임집(=).</t>
  </si>
  <si>
    <t>기문당85.5%</t>
  </si>
  <si>
    <t>11388</t>
  </si>
  <si>
    <t>모임집</t>
  </si>
  <si>
    <t>⇨모임지붕집(=).</t>
  </si>
  <si>
    <t>11389</t>
  </si>
  <si>
    <t>가칠①</t>
  </si>
  <si>
    <t>additional coating with lacquer, 加漆</t>
  </si>
  <si>
    <t>도료나 옷칠 등을 칠한 위에 덧칠함.</t>
  </si>
  <si>
    <t>1139</t>
  </si>
  <si>
    <t>모자갈고리쇠</t>
  </si>
  <si>
    <t>모자를 걸어두는 갈고리쇠.</t>
  </si>
  <si>
    <t>11391</t>
  </si>
  <si>
    <t>모자걸이</t>
  </si>
  <si>
    <t>hat rack, hat hanger, 帽子掛</t>
  </si>
  <si>
    <t>① 벽이나 기둥에 박아 모자와 외투 등을 걸 수 있게 만든 철물. ② 흔히 현관이나 객실(客室)에 비치.</t>
  </si>
  <si>
    <t>11392</t>
  </si>
  <si>
    <t>모자료</t>
  </si>
  <si>
    <t>widow's home</t>
  </si>
  <si>
    <t>아동 복지법에 준해서 배우자가 없는 모자 가정을 입주시켜 생활이나 직업 지도를 하는 시설. = 모자원</t>
  </si>
  <si>
    <t>11393</t>
  </si>
  <si>
    <t>모자이크</t>
  </si>
  <si>
    <t>mosaic</t>
  </si>
  <si>
    <t>여러 가지 빛깔의 돌･색 유리･조가비･타일･나무 등의 조각을 맞추어 도안･회화(繪畫) 등으로 나타낸 것. 또 그러한 미술 형식. 모자이크의 특징은 평면에 적합한 것과 테셀라(tessela 이탈리아어)의 바탕결 리듬에 변화가 있으며 간략화되었다. 고대 이집트에서는 장신구로 법랑 모자이크, 아시리아･바빌로니아･페르시아에서는 건축 장식에 잿물 연와 모자이크, 그리스에서는 장식으로 대리석 모자이크가 이용되었다. 로마 시대의 모자이크는 급격히 발달되었으며(폼페이), 중세로 접어들자 프레스코화(畫)로 바뀌어져 기독교의 보급과 연결되었고, 특히 비잔틴 미술의 보고인 이탈리아의 라벤나에서는 성비레타 성당 등에 잿물 글라스의 모자이크가 추상적･평면적 구성으로 이용되었다. 기타 이슬람교의 타일 모자이크가 주목받았다. 또한, 근대로 접어들자 모자이크의 회화화(繪畫化)가 강해졌으며, 본래 모자이크의 특징이 상실되어 갔다.</t>
  </si>
  <si>
    <t>11394</t>
  </si>
  <si>
    <t>모자이크식 막쌓기</t>
  </si>
  <si>
    <t>polygonal masonry</t>
  </si>
  <si>
    <t>①불규칙한 모양의 돌을 주변의 돌과 좁은 줄눈으로 접하도록 가공한 다각형 표면인 돌의 쌓기. ② polygonal rubble, mosaic rubble, Kentish rag, cobweb rubble이라고도 함.</t>
  </si>
  <si>
    <t>11395</t>
  </si>
  <si>
    <t>모자이크타일</t>
  </si>
  <si>
    <t>mosaic tile</t>
  </si>
  <si>
    <t>모자이크를 위해 사용하는 타일. 보통 자기질이나 유약을 입힌 도기질을 사용하며, 여러 가지 형태와 색이 있다.</t>
  </si>
  <si>
    <t>기문당19.4%</t>
  </si>
  <si>
    <t>11396</t>
  </si>
  <si>
    <t>모재</t>
  </si>
  <si>
    <t>base metal, parent matal, 母材</t>
  </si>
  <si>
    <t>용접이 되는 원 소재</t>
  </si>
  <si>
    <t>기문당7.0%</t>
  </si>
  <si>
    <t>11397</t>
  </si>
  <si>
    <t>모저</t>
  </si>
  <si>
    <t>⇨모제르(＝).</t>
  </si>
  <si>
    <t>11398</t>
  </si>
  <si>
    <t>모전탑</t>
  </si>
  <si>
    <t>stone pagoda, 模塼塔</t>
  </si>
  <si>
    <t>① 돌을 벽돌 모양으로 쌓아올린 탑. ② 경주 분황사(芬皇寺)탑이 그 대표적임. 이 돌은 안산암(安山岩)을 벽돌과 같은 크기와 모양으로 깎아 만듦.</t>
  </si>
  <si>
    <t>11399</t>
  </si>
  <si>
    <t>AV 교실</t>
  </si>
  <si>
    <t>audio-visual classroom</t>
  </si>
  <si>
    <t>영화, 음악, 어학 등의 효과적 교육을 위해  시청각 관련 설비 및 기기를 갖춘 교실</t>
  </si>
  <si>
    <t>114</t>
  </si>
  <si>
    <t>가칠②</t>
  </si>
  <si>
    <t>假漆</t>
  </si>
  <si>
    <t>① 단청무늬를 놓아 그리는 밑바탕 칠로서 부재면에 단색으로 칠하는 것 ② 옻칠 이외의 다른 재료인 페인트 바니스 등을 사용한 칠의 총칭</t>
  </si>
  <si>
    <t>1140</t>
  </si>
  <si>
    <t>모접기</t>
  </si>
  <si>
    <t>chamfering, rusticated joint</t>
  </si>
  <si>
    <t>① 석재‧목재 등 모서리를 깎아서 좁은 면을 내거나 둥글게 하는 것. ② 돌의 모접기는 대개 잔다듬으로 하고 두모접기(양면치기)‧빗모접기(빗모치기)‧세모접기(세모치기‧귀갑치기) 등. ③ ＝모치기＝모걷기＝모죽이기＝귀접기＝면접기＝면치기. ④ ⇨면접기. ⑤ ⇨모따기.</t>
  </si>
  <si>
    <t>11400</t>
  </si>
  <si>
    <t>모접은(Ｖ줄눈)제혀쪽매</t>
  </si>
  <si>
    <t>tongue and groove joint with V-joint</t>
  </si>
  <si>
    <t>표면을 크게 모를 접어 제혀쪽매 하는 것.</t>
  </si>
  <si>
    <t>11401</t>
  </si>
  <si>
    <t>모정</t>
  </si>
  <si>
    <t>thatched pavilion, 茅亭</t>
  </si>
  <si>
    <t>짚‧부들‧억새 같은 것으로 지붕을 이른 정자. 모즙정(茅葺亭).</t>
  </si>
  <si>
    <t>11402</t>
  </si>
  <si>
    <t>모제르</t>
  </si>
  <si>
    <t>Karl Moser : 186～1936</t>
  </si>
  <si>
    <t>스위스의 건축가로, 베른 등지에서 교회·별장·대학 등의 건축 공사에 참여했는데, 대표작으로는 바젤의 성안토니우스교회가 있다.</t>
  </si>
  <si>
    <t>기문당18.6%</t>
  </si>
  <si>
    <t>11403</t>
  </si>
  <si>
    <t>모조</t>
  </si>
  <si>
    <t>hairline engraving, 毛彫</t>
  </si>
  <si>
    <t>무나 돌‧쇠붙이 등에 가는 선으로 새긴 것. 선각(線刻).</t>
  </si>
  <si>
    <t>11404</t>
  </si>
  <si>
    <t>모조리신바름</t>
  </si>
  <si>
    <t>模造－</t>
  </si>
  <si>
    <t>① 인조석 바름 면에 자연석의 효과를 내기 위해 대나무쪽‧철판쪽 등으로 긁어내어 면을 거칠게 하는 것. ② ＝인조석 긁어내기. ③ 독일제 리신 바름과 비슷.</t>
  </si>
  <si>
    <t>11405</t>
  </si>
  <si>
    <t>모조석</t>
  </si>
  <si>
    <t>imitation stone, 模造石</t>
  </si>
  <si>
    <t>① 백시멘트와 종식, 안료를 혼합하여 천연석과 유사한 외관을 가진 인조석으로 만든 것. ② ＝의석(擬石). ③ ⇨캐스트 스톤.</t>
  </si>
  <si>
    <t>11406</t>
  </si>
  <si>
    <t>모조석판</t>
  </si>
  <si>
    <t>imitation plate stone, imitation flagstone, 模造石版</t>
  </si>
  <si>
    <t>① 천연석을 모조한 인조석의 판돌. ② 두께는 2cm 이상의 평판이고 쇠시리‧조각물도 만들 수 있음. ③ 마무리는 물씻기‧다듬질‧갈기 등으로 함.</t>
  </si>
  <si>
    <t>11407</t>
  </si>
  <si>
    <t>모조지</t>
  </si>
  <si>
    <t>vellum paper, 模造紙</t>
  </si>
  <si>
    <t>① 종이의 한 종류. ② 아황산 펄프를 주원료로 해서 만든 고급지. ③ 바탕이 고와서 인쇄용에 적합. ④ 잡지의 표지‧사무용품 및 각종 포장지로 쓰임. ⑤ ＝백상지(白上紙).</t>
  </si>
  <si>
    <t>11408</t>
  </si>
  <si>
    <t>모죽이기</t>
  </si>
  <si>
    <t>11409</t>
  </si>
  <si>
    <t>가칠공</t>
  </si>
  <si>
    <t>painter of primary painting, 假漆工</t>
  </si>
  <si>
    <t>① 단청할 때 가칠을 하는 전문공. ② ＝가칠장이. ③ 바탕칠을 전문으로 하는 도장공.</t>
  </si>
  <si>
    <t>기문당37.7%</t>
  </si>
  <si>
    <t>1141</t>
  </si>
  <si>
    <t>모죽임</t>
  </si>
  <si>
    <t>chamfering of the edge, bereling of the edge</t>
  </si>
  <si>
    <t>① 용접할 모재의 맞대기 단면을 다듬질하는 것. ② ＝모죽이기.</t>
  </si>
  <si>
    <t>11410</t>
  </si>
  <si>
    <t>모진기둥</t>
  </si>
  <si>
    <t>①모기둥‧방주(方柱)‧각주(角柱). ② 둥근 나무를 네모지도록 다듬어 만든 기둥. ③ 보통 모서리에 모죽임을 하여 장식. ④ 조선시대 말엽에 살림집에서 흔하게 사용된 기둥. ⑤ ⇨모기둥(=).</t>
  </si>
  <si>
    <t>기문당97.2%</t>
  </si>
  <si>
    <t>11411</t>
  </si>
  <si>
    <t>모치기</t>
  </si>
  <si>
    <t>11412</t>
  </si>
  <si>
    <t>모탄자</t>
  </si>
  <si>
    <t>毛彈</t>
  </si>
  <si>
    <t>① 굵은 면사 9～10개를 꼰 것을 날(經糸)로 쓰고 씨(緯糸)로 글로스사를 사용하여 방사(紡糸)를 넣어 짠 것. ② 좁고 긴 직물로 된 자리인데 복도 등에 깔음. ③ 털로 두껍게 짠 자리의 하나. ④ 카펫의 일종으로 수직 식모(植毛)로 색채와 무늬를 넣어 두껍게 한 깔개.</t>
  </si>
  <si>
    <t>11413</t>
  </si>
  <si>
    <t>모탄자화단</t>
  </si>
  <si>
    <t>carpet bed, 毛氈子花壇</t>
  </si>
  <si>
    <t>양탄자 무늬처럼 심은 꽃밭</t>
  </si>
  <si>
    <t>11414</t>
  </si>
  <si>
    <t>모탕</t>
  </si>
  <si>
    <t>wooden block</t>
  </si>
  <si>
    <t>① 나무를 패거나 물건을 땅바닥에 쌓을 때 밑에 괴는 나무. ② 도끼받침 등.</t>
  </si>
  <si>
    <t>11415</t>
  </si>
  <si>
    <t>모터</t>
  </si>
  <si>
    <t>motor</t>
  </si>
  <si>
    <t>퍼텐셜 에너지를 회전력으로 변환해서 이용하는 기계. 전기에 의한 전동기, 압축 공기에 의한 에어 모터, 유압에 의한 유압 모터 등이 있다.</t>
  </si>
  <si>
    <t>세화95.0%</t>
  </si>
  <si>
    <t>11416</t>
  </si>
  <si>
    <t>모터그레이더</t>
  </si>
  <si>
    <t>motor-grader</t>
  </si>
  <si>
    <t>① 노반(路盤) 정지용의 토공용 기계. ② 고무 타이어의 동륜을 갖고 디젤기관에 의해서 구동.</t>
  </si>
  <si>
    <t>11417</t>
  </si>
  <si>
    <t>모터리스트호텔</t>
  </si>
  <si>
    <t>⇨모텔(＝).</t>
  </si>
  <si>
    <t>11418</t>
  </si>
  <si>
    <t>모터믹서</t>
  </si>
  <si>
    <t>motor-mixer</t>
  </si>
  <si>
    <t>① 일반 자동차 뒤쪽에 믹서를 달고 운반 도중에 자동차의 일부 구동력이 전달되어(특수 장치임.) 반죽하게 됨. ② 트랜싯 믹서(transit mixer).</t>
  </si>
  <si>
    <t>11419</t>
  </si>
  <si>
    <t>가칠장이</t>
  </si>
  <si>
    <t>⇨가칠공(＝).</t>
  </si>
  <si>
    <t>1142</t>
  </si>
  <si>
    <t>모터배처</t>
  </si>
  <si>
    <t>motor-batcher</t>
  </si>
  <si>
    <t>아스팔트 포장보수용재를 현장에서 혼합 공급하는 장치를 갖춘 견인차.</t>
  </si>
  <si>
    <t>11420</t>
  </si>
  <si>
    <t>모터스크레이퍼</t>
  </si>
  <si>
    <t>motor-scraper</t>
  </si>
  <si>
    <t>① 토공용 기계. ② 스크레이퍼의 하나로 장윤식(裝輪式)의 트랙터로 이끄는 것. ③ 캐리올(carryall) 스크레이퍼와 같으나 자주(自走)할 수 있는 것. ④ 푸시 도저(push dozer)와 병용해서 고속과 고능률의 작업을 행하며, 300~2,000m 정도의 장거리 운반에 사용. ⑤ ＝자주식(自走式) 스크레이퍼.</t>
  </si>
  <si>
    <t>기문당99.4%</t>
  </si>
  <si>
    <t>11421</t>
  </si>
  <si>
    <t>모텔</t>
  </si>
  <si>
    <t>motel</t>
  </si>
  <si>
    <t>자동차 여행자가 숙박하기에 편하도록 만들어 놓은 여관.</t>
  </si>
  <si>
    <t>세화22.6%</t>
  </si>
  <si>
    <t>11422</t>
  </si>
  <si>
    <t>모퉁이돌</t>
  </si>
  <si>
    <t>① ⇨귓돌(=). ② ⇨코인(=).</t>
  </si>
  <si>
    <t>기문당68.4%</t>
  </si>
  <si>
    <t>11423</t>
  </si>
  <si>
    <t>모티프</t>
  </si>
  <si>
    <t>motif</t>
  </si>
  <si>
    <t>문학창작에서 표현이나 창작의 동기가 되는 것 또는 동기가 되는 사상이나주제, 소재를 의미한다. 즉, 작자는 소재를 통해 주제를 얻는데, 이때 작가의 내부에서 무엇인가를 표현하려는 창작 의욕이 생기고 이와 같은 것을 모티프라 한다.</t>
  </si>
  <si>
    <t>11424</t>
  </si>
  <si>
    <t>모포형 또는 타원형 열절연물질의 두께와 밀도측정방법</t>
  </si>
  <si>
    <t>KS F 2465. 이 규격은 표면 덮개나 보강재의 유무에 관계없이 휘어지기 쉬운 펠트로 되었거나, 실로 짠 열절연 담요, 두루마리 또는 솜 같은 섬유질 물질로 된 열 절연 재료의 두께와 밀도의 측정 방법에 대하여 규정한다.</t>
  </si>
  <si>
    <t>11425</t>
  </si>
  <si>
    <t>모헨조다로</t>
  </si>
  <si>
    <t>Mohenjo-Daro</t>
  </si>
  <si>
    <t>①B.C. 3000～2500년경의 인더스문명의 유적도시. ② 파키스탄 신드(Sind)지방 남부 인더스강 하류의 서쪽 기슭에 위치함. ③ 1922년 최초로 쿠샨시대의 불탑이 발견되었고, 그 후 바네르지(R.D. Banerji)‧마샬(J. Marshall) 등의 발굴에 의해 전모가 드러남. ④ 유적은 장대한 규모로 견고히 만들어졌는데, 강력한 도시계획에 의한 도로 및 가옥들이 보였고, 녹로의 토기‧소문(素紋)‧채문의 도기‧구리‧청동의 장신구‧여성소상(女性小像)‧니상(泥像) 및 미해독의 인더스문자 등이 다량 발굴.</t>
  </si>
  <si>
    <t>11426</t>
  </si>
  <si>
    <t>모혀</t>
  </si>
  <si>
    <t>추녀의 방언.</t>
  </si>
  <si>
    <t>11427</t>
  </si>
  <si>
    <t>모형</t>
  </si>
  <si>
    <t>models, 模型</t>
  </si>
  <si>
    <t>1. 모양이 같은 물건을 만들기 위한 틀. 2. 실물을 모방하여 만든 물건. 3. 작품을 만들기 전에 미리 만든 본보기 또는 완성된 작품을 줄여서 만든 본보기.</t>
  </si>
  <si>
    <t>세화13.7%</t>
  </si>
  <si>
    <t>11428</t>
  </si>
  <si>
    <t>모형 실험</t>
  </si>
  <si>
    <t>scale model test of sound</t>
  </si>
  <si>
    <t>예를 들면 모형을 사용해서 실시하는 음향 실험. 실제의 음장을 예측. 평가또는 개선하기 위한 음향 실험 등. 신뢰할 수 있는 결과를 얻기 위해서는 닮음 법칙을 만족하는 일이 중요하다.</t>
  </si>
  <si>
    <t>세화95.3%</t>
  </si>
  <si>
    <t>11429</t>
  </si>
  <si>
    <t>가택</t>
  </si>
  <si>
    <t>家宅</t>
  </si>
  <si>
    <t>① 집을 달리 이르는 말. ② 집 대신에 법률 상 용어로 많이 사용하는 말＝가옥.</t>
  </si>
  <si>
    <t>1143</t>
  </si>
  <si>
    <t>모형도</t>
  </si>
  <si>
    <t>model picture, 模型圖</t>
  </si>
  <si>
    <t>모형을 그린 그림.</t>
  </si>
  <si>
    <t>11430</t>
  </si>
  <si>
    <t>모형칙</t>
  </si>
  <si>
    <t>물리 현상의 모형실험에 있어서 모형에서 일어나는 현상이 실물과 유사하기 위해 고려해야 할 물리적 조건의 상호 관계</t>
  </si>
  <si>
    <t>11431</t>
  </si>
  <si>
    <t>목가스</t>
  </si>
  <si>
    <t>wood gas, 木－</t>
  </si>
  <si>
    <t>목재를 건류(乾溜)할 때 생기는 가연성(可燃性)의 가스.</t>
  </si>
  <si>
    <t>11432</t>
  </si>
  <si>
    <t>목각</t>
  </si>
  <si>
    <t>wood carving[engraving], 木刻</t>
  </si>
  <si>
    <t>1. 나무에 그림이나 글자 따위를 새기는 일. 또는 거기에 새긴 그림이나 글자. 2. 같은 말 : 목각화(나무에 새긴 그림). 3. 중국의 목판화를 이르는 말.</t>
  </si>
  <si>
    <t>기문당11.2%</t>
  </si>
  <si>
    <t>11433</t>
  </si>
  <si>
    <t>목간</t>
  </si>
  <si>
    <t>沐間</t>
  </si>
  <si>
    <t>같은 말 : 목욕간(목욕할 수 있도록 마련한 칸살).</t>
  </si>
  <si>
    <t>11434</t>
  </si>
  <si>
    <t>목간통</t>
  </si>
  <si>
    <t>bath tub, 沐間桶</t>
  </si>
  <si>
    <t>목욕통</t>
  </si>
  <si>
    <t>11435</t>
  </si>
  <si>
    <t>목계</t>
  </si>
  <si>
    <t>11436</t>
  </si>
  <si>
    <t>목골구조</t>
  </si>
  <si>
    <t>timber-frame construction, wood-frame construction, 木骨構造</t>
  </si>
  <si>
    <t>나무로 된 부재로 구조물의 뼈대를 구축하는 방식. 뼈대 사이에는 나무가 아닌 흙이나 벽돌 등 다른 재료를 사용하는 경우가 많다.</t>
  </si>
  <si>
    <t>11437</t>
  </si>
  <si>
    <t>목골벽돌조</t>
  </si>
  <si>
    <t>木骨壁乭造</t>
  </si>
  <si>
    <t>구조물의 뼈대에 해당하는 기둥과 보 등은 나무로 된 부재로 만들고, 뼈대 사이의 벽체는 벽돌로 채운 구조. 수직력은 주로 기둥과 보로 된 목골구조가 저항하고, 횡력은 목골구조와 조적벽이 하나의 벽체로 작용하여 저항한다.</t>
  </si>
  <si>
    <t>기문당25.8%</t>
  </si>
  <si>
    <t>11438</t>
  </si>
  <si>
    <t>목골석조</t>
  </si>
  <si>
    <t>木骨石造</t>
  </si>
  <si>
    <t>구조물의 뼈대에 해당하는 기둥과 보 등은 나무로 된 부재로 만들고, 뼈대 사이의 벽체는 돌로 채운 구조. 수직력은 주로 기둥과 보로 된 목골구조가 저항하고, 횡력은 목골구조와 석조벽이가 하나의 벽체로 작용하여 저항한다.</t>
  </si>
  <si>
    <t>11439</t>
  </si>
  <si>
    <t>가택침입죄</t>
  </si>
  <si>
    <t>정당한 이유 없이 사람의 주거, 관리하는 저택, 건조물이나 선박 또는 점유하는 실에 침입한 죄를 말한다. ⇨주거침입죄(＝).</t>
  </si>
  <si>
    <t>1144</t>
  </si>
  <si>
    <t>목골조</t>
  </si>
  <si>
    <t>⇨목골구조(＝).</t>
  </si>
  <si>
    <t>세화4.1%</t>
  </si>
  <si>
    <t>11440</t>
  </si>
  <si>
    <t>목공</t>
  </si>
  <si>
    <t>carpenter, wooden work, 木工</t>
  </si>
  <si>
    <t>목수(木手)</t>
  </si>
  <si>
    <t>기문당5.3%</t>
  </si>
  <si>
    <t>11441</t>
  </si>
  <si>
    <t>목공(용)자</t>
  </si>
  <si>
    <t>① 치수 또는 모양을 정확히 만들기 위해 쓰이는 자. ② 종류에는 1) 직각자. 2) 빗자(＝자유자). 3) 사개연귀자. 4) 밑바닥 검사자(＝나무자). 5) 곡자. 6) 금쇠. 7) 마구리대 등이 있음.</t>
  </si>
  <si>
    <t>11443</t>
  </si>
  <si>
    <t>목공구</t>
  </si>
  <si>
    <t>wood working tool, carpenter’s tool, 木工具</t>
  </si>
  <si>
    <t>목수가 사용하는 손 공구로 자, 규준대, 그무개, 톱, 대패, 끌, 망치 등</t>
  </si>
  <si>
    <t>11444</t>
  </si>
  <si>
    <t>목공기계</t>
  </si>
  <si>
    <t>wood working machine, 木工機械</t>
  </si>
  <si>
    <t>나무를 가공할 때 쓰이는 기계의 총칭.</t>
  </si>
  <si>
    <t>11445</t>
  </si>
  <si>
    <t>목공기계정밀도검사통칙</t>
  </si>
  <si>
    <t>KS B 4064 목재 가공 기계의 시험 방법 통칙. 이 규격은 목재 가공기계의 운전 성능, 정적 정밀도, 동적 정밀도 및 공작 정밀도의 시험을 시행할 때에 공통되는 기본적인 사항(시험 통칙) 및 각 시험 방법에 대하여 규정한다.</t>
  </si>
  <si>
    <t>11446</t>
  </si>
  <si>
    <t>목공대패기계</t>
  </si>
  <si>
    <t>⇨대패기계(＝).</t>
  </si>
  <si>
    <t>11447</t>
  </si>
  <si>
    <t>목공드릴링머신</t>
  </si>
  <si>
    <t>wood boring machine, 木工－</t>
  </si>
  <si>
    <t>① 목재에 구멍을 뚫는 목공기계. ② 수직형‧가로형‧단축‧다축(多軸) 등 여러 가지 형태의 것이 있다. 또 긴 구멍 또는 옹이구멍 같은 것에 사용하기 위해 만들어진 것도 있음.</t>
  </si>
  <si>
    <t>11448</t>
  </si>
  <si>
    <t>목공밀링머신</t>
  </si>
  <si>
    <t>wood milling machine, 木工－</t>
  </si>
  <si>
    <t>① 목공작업에서 외형뿐만 아니라 심(心；core)을 파는 데 편리한 기계. ② ＝만능목공기계. ③ 공작물의 대‧소‧곡선 기타 어떠한 불규칙한 형태라도 작업할 수 있음.</t>
  </si>
  <si>
    <t>11449</t>
  </si>
  <si>
    <t>가터</t>
  </si>
  <si>
    <t>gutta</t>
  </si>
  <si>
    <t>서양 고전건축의 도리아(Doric) 양식의 건축물에 볼 수 있는 물방울 혹은 사각뿔 모양의 장식으로 대개 아키트레이브(architrave) 위로 6개씩 나란히 돌출되어 배치되어 있다.</t>
  </si>
  <si>
    <t>1145</t>
  </si>
  <si>
    <t>목공사</t>
  </si>
  <si>
    <t>carpentry works, carpenter’s work, 木工事</t>
  </si>
  <si>
    <t>목재를 이용하여 가공, 조립, 설치 등에 관한 공사의 총칭으로 구조공사, 수장공사로 나눌 수 있음</t>
  </si>
  <si>
    <t>11450</t>
  </si>
  <si>
    <t>목공선반</t>
  </si>
  <si>
    <t>wood working lathe, 木工旋盤</t>
  </si>
  <si>
    <t>① 목공‧가구류의 작업 등 간단한 목재의 선삭(旋削)에 쓰는 선반. ② 금속가공용 선반과 모양은 비슷하나 이송장치가 없고 공구치에 손바이트를 대고 공작물을 깎는다. ③ 원통물(圓筒物)을 깎는데 쓰임.</t>
  </si>
  <si>
    <t>11451</t>
  </si>
  <si>
    <t>목공소</t>
  </si>
  <si>
    <t>carpenter’s shop, 木工所</t>
  </si>
  <si>
    <t>① 나무를 재료로 하여 물건을 만드는 곳. ② ＝목형소.</t>
  </si>
  <si>
    <t>11452</t>
  </si>
  <si>
    <t>목공스핀들세이퍼</t>
  </si>
  <si>
    <t>KS B 4072 참조.</t>
  </si>
  <si>
    <t>11453</t>
  </si>
  <si>
    <t>목공용 기계띠톱</t>
  </si>
  <si>
    <t>KS B 4071 참조.</t>
  </si>
  <si>
    <t>11454</t>
  </si>
  <si>
    <t>목공용 대패기계의 호칭치수</t>
  </si>
  <si>
    <t>KS B 4098 참조.</t>
  </si>
  <si>
    <t>11455</t>
  </si>
  <si>
    <t>목공용 둥근톱</t>
  </si>
  <si>
    <t>KS B 3171 참조.</t>
  </si>
  <si>
    <t>11456</t>
  </si>
  <si>
    <t>목공용 띠톱</t>
  </si>
  <si>
    <t>KS B 3172 참조.</t>
  </si>
  <si>
    <t>11457</t>
  </si>
  <si>
    <t>목공용 밀링머신</t>
  </si>
  <si>
    <t>① KS B 4079 참조. ② KS B 4102 참조.</t>
  </si>
  <si>
    <t>11458</t>
  </si>
  <si>
    <t>목공용 밀링머신장부구멍기계의 검사방법</t>
  </si>
  <si>
    <t>KS A 4103 참조.</t>
  </si>
  <si>
    <t>11459</t>
  </si>
  <si>
    <t>가톨릭교회당</t>
  </si>
  <si>
    <t>catholic church</t>
  </si>
  <si>
    <t>가톨릭(天主敎) 신자들이 예배를 드리는 장소 혹은 공간.</t>
  </si>
  <si>
    <t>1146</t>
  </si>
  <si>
    <t>목공용 제재용 기계둥근톱</t>
  </si>
  <si>
    <t>KS B 4070 참조.</t>
  </si>
  <si>
    <t>11460</t>
  </si>
  <si>
    <t>목공줄</t>
  </si>
  <si>
    <t>wood file, 木工－</t>
  </si>
  <si>
    <t>① 목공‧가구공장‧목형공장 등에서 막줄질에 쓰는 줄. ② 연관(鉛管)공용, 배빗메탈(babbit metal)의 막줄질에도 사용.</t>
  </si>
  <si>
    <t>11461</t>
  </si>
  <si>
    <t>목공품</t>
  </si>
  <si>
    <t>wooden works, 木工品</t>
  </si>
  <si>
    <t>나무를 다루어 만든 가공품. 책상, 소반, 나막신 따위가 있다.</t>
  </si>
  <si>
    <t>기문당48.6%</t>
  </si>
  <si>
    <t>11462</t>
  </si>
  <si>
    <t>목구</t>
  </si>
  <si>
    <t>木口</t>
  </si>
  <si>
    <t>① 수목의 횡단면. ② ＝나무마구리. ③ 여기서 수분 침입이 잘 되어 부패의 원인이 됨. 따라서 가능한 한 외부에 노출되지 않게 해야 함.</t>
  </si>
  <si>
    <t>11463</t>
  </si>
  <si>
    <t>목구조</t>
  </si>
  <si>
    <t>wood construction, timber construction, 木構造</t>
  </si>
  <si>
    <t>① 건물의 주요구조부(뼈대)가 목재로 구성된 구조(가구식 구조체). ② ＝나무구조＝목조.</t>
  </si>
  <si>
    <t>기문당4.2%</t>
  </si>
  <si>
    <t>11464</t>
  </si>
  <si>
    <t>목구조용 철물</t>
  </si>
  <si>
    <t>fittings for wooden construction, 木構造用鐵物</t>
  </si>
  <si>
    <t>묵구조의 뼈대를 서로 접합하기 위해 사용되는 철물.</t>
  </si>
  <si>
    <t>11465</t>
  </si>
  <si>
    <t>목귀</t>
  </si>
  <si>
    <t>wood shaving</t>
  </si>
  <si>
    <t>목재를 종이와 같이 얇게 대패로 깎은 것. 주로 포장용으로 사용한다.</t>
  </si>
  <si>
    <t>11466</t>
  </si>
  <si>
    <t>목귀대패</t>
  </si>
  <si>
    <t>목귀질을 하는데 쓰는 대패.</t>
  </si>
  <si>
    <t>11467</t>
  </si>
  <si>
    <t>목귀질</t>
  </si>
  <si>
    <t>plane off the corners</t>
  </si>
  <si>
    <t>귀로 나무를 다듬는 일.</t>
  </si>
  <si>
    <t>기문당92.9%</t>
  </si>
  <si>
    <t>11468</t>
  </si>
  <si>
    <t>목근</t>
  </si>
  <si>
    <t>rose of sharon</t>
  </si>
  <si>
    <t>콘크리트 구조물에 철근 대신 심으로 넣는 나무.</t>
  </si>
  <si>
    <t>세화15.7%</t>
  </si>
  <si>
    <t>11469</t>
  </si>
  <si>
    <t>가틀</t>
  </si>
  <si>
    <t>1147</t>
  </si>
  <si>
    <t>목단면</t>
  </si>
  <si>
    <t>cross-section of throat</t>
  </si>
  <si>
    <t>용접 유효단면</t>
  </si>
  <si>
    <t>11470</t>
  </si>
  <si>
    <t>목달구</t>
  </si>
  <si>
    <t>wooden cart, 木達固</t>
  </si>
  <si>
    <t>굵고 큰 나무토막으로 만든 달구.</t>
  </si>
  <si>
    <t>11471</t>
  </si>
  <si>
    <t>목담</t>
  </si>
  <si>
    <t>버력으로 쌓은 담.</t>
  </si>
  <si>
    <t>11472</t>
  </si>
  <si>
    <t>목도</t>
  </si>
  <si>
    <t>무거운 물건을 밧줄로 얽어 어깨에 메거나 막대에 걸어 메어 옮기는 일.</t>
  </si>
  <si>
    <t>기문당53.8%</t>
  </si>
  <si>
    <t>11473</t>
  </si>
  <si>
    <t>목도꾼</t>
  </si>
  <si>
    <t>burden bearer with a pole</t>
  </si>
  <si>
    <t>무거운 물건을 밧줄로 얽어 어깨에 메거나 막대에 걸어 메어 옮기는 일꾼.</t>
  </si>
  <si>
    <t>11474</t>
  </si>
  <si>
    <t>목두</t>
  </si>
  <si>
    <t>木頭</t>
  </si>
  <si>
    <t>① 나무의 끄트머리를 잘라낸 토막, 또 짧은 나무토막. ②⇨목두개비(=).</t>
  </si>
  <si>
    <t>기문당87.8%</t>
  </si>
  <si>
    <t>11475</t>
  </si>
  <si>
    <t>목두개비</t>
  </si>
  <si>
    <t>⇨목두(＝).</t>
  </si>
  <si>
    <t>11476</t>
  </si>
  <si>
    <t>목두께</t>
  </si>
  <si>
    <t>throat, throat, depth, throat thickness</t>
  </si>
  <si>
    <t>용접 유효단면의 두께</t>
  </si>
  <si>
    <t>11477</t>
  </si>
  <si>
    <t>목련</t>
  </si>
  <si>
    <t>lily magnolia</t>
  </si>
  <si>
    <t>쌍떡잎식물 미나리아재비목 목련과의 낙엽교목.</t>
  </si>
  <si>
    <t>세화8.5%</t>
  </si>
  <si>
    <t>11478</t>
  </si>
  <si>
    <t>목련와</t>
  </si>
  <si>
    <t>wood block, 木煉瓦</t>
  </si>
  <si>
    <t>① 건축 또는 포도용(鋪道用)의 벽돌 모양으로 된 나무토막. ② 재료는 보통 견목(堅木)을 쓰며 포도용의 것은 방부제(防腐劑)를 먹임. ③ ＝나무벽돌.</t>
  </si>
  <si>
    <t>11479</t>
  </si>
  <si>
    <t>가호①</t>
  </si>
  <si>
    <t>home, house, 家戶</t>
  </si>
  <si>
    <t>① 가족과 함께 사는 집. ② 집, 주택, 가옥</t>
  </si>
  <si>
    <t>1148</t>
  </si>
  <si>
    <t>목록실</t>
  </si>
  <si>
    <t>catalogue room, 目錄室</t>
  </si>
  <si>
    <t>도서관에서 열람용 장서의 목록 등을 비치한 방 혹은 장소.</t>
  </si>
  <si>
    <t>세화61.5%</t>
  </si>
  <si>
    <t>11480</t>
  </si>
  <si>
    <t>목리</t>
  </si>
  <si>
    <t>나무의 줄기나 가지 따위를 가로로 자른 면에 나타나는 둥근 테. 1년마다 하나씩 생기므로 그 나무의 나이를 알 수 있다. =나이테. =나뭇결.</t>
  </si>
  <si>
    <t>기문당2.5%</t>
  </si>
  <si>
    <t>11481</t>
  </si>
  <si>
    <t>목면제망상루핑</t>
  </si>
  <si>
    <t>① 아스팔트루핑의 일종. ② 면망상 원단에 아스팔트를 칠하여 만든 것. ③ 아스팔트 방수층의 보강용으로 쓰고 평지붕과 지하실 등이 방습‧방수‧방청‧보온재로 쓰임.</t>
  </si>
  <si>
    <t>11482</t>
  </si>
  <si>
    <t>목모시멘트판</t>
  </si>
  <si>
    <t>cemented excelsior board, 木毛－板</t>
  </si>
  <si>
    <t>① 좁고 길게 오려낸 대팻밥을 시멘트로 교착, 압축하여 만든 넓은 판. ② 보통 목모시멘트판과 난연목모시멘트판(난연2급품) 등 2종.</t>
  </si>
  <si>
    <t>기문당77.9%</t>
  </si>
  <si>
    <t>11484</t>
  </si>
  <si>
    <t>목반자</t>
  </si>
  <si>
    <t>1. 같은 말 : 널반자(널조각만 대고 종이를 바르지 않은 반자). 2. 같은 말 : 소란 반자(반자틀에 소란을 대고 반자널을 얹은 반자).</t>
  </si>
  <si>
    <t>11485</t>
  </si>
  <si>
    <t>목방</t>
  </si>
  <si>
    <t>carpenter’s work shop, 木房</t>
  </si>
  <si>
    <t>목수들의 일터.</t>
  </si>
  <si>
    <t>11486</t>
  </si>
  <si>
    <t>목방모꾼</t>
  </si>
  <si>
    <t>木房募軍</t>
  </si>
  <si>
    <t>목방에 속하여 일하는 모꾼.</t>
  </si>
  <si>
    <t>11487</t>
  </si>
  <si>
    <t>목분</t>
  </si>
  <si>
    <t>wood meal, 木粉</t>
  </si>
  <si>
    <t>① 목재를 미세하게 분쇄한 것, 톱밥 등. ② 용도는 보온재, 주물의 표면 사이의 첨가제 등.</t>
  </si>
  <si>
    <t>11488</t>
  </si>
  <si>
    <t>목서</t>
  </si>
  <si>
    <t>물푸레나뭇과의 상록 활엽 관목. 높이는 4m이며, 잎은 마주나고 가장자리에 잔톱니가 있다. 9월에 황백색의 꽃이 잎겨드랑이에 뭉쳐 핀다. 목재는 굳고 치밀하여 조각재로 쓰이고, 꽃은 향수를 만드는 데 이용된다. 중국이 원산지로 경남, 전남 지역에 분포한다.</t>
  </si>
  <si>
    <t>세화22.4%</t>
  </si>
  <si>
    <t>11489</t>
  </si>
  <si>
    <t>가호②</t>
  </si>
  <si>
    <t>dwelling unit, 加戶</t>
  </si>
  <si>
    <t>주거의 기능을 갖는 한 단위. 하나의 주택에 여러 개의 가호가 위치할 수 있다.</t>
  </si>
  <si>
    <t>1149</t>
  </si>
  <si>
    <t>목선</t>
  </si>
  <si>
    <t>eye line, 目線</t>
  </si>
  <si>
    <t>① 주어진 물체의 입면도에서 각 점과 시심과를 맺는 직선.</t>
  </si>
  <si>
    <t>기문당60.4%</t>
  </si>
  <si>
    <t>11490</t>
  </si>
  <si>
    <t>목섬유</t>
  </si>
  <si>
    <t>wood fiber</t>
  </si>
  <si>
    <t>목재의 주요 구성 요소인 축방향의 섬유상 세포. 침엽수재의 가도관과의 총칭</t>
  </si>
  <si>
    <t>세화61.2%</t>
  </si>
  <si>
    <t>11491</t>
  </si>
  <si>
    <t>목수</t>
  </si>
  <si>
    <t>carpenter, 木手</t>
  </si>
  <si>
    <t>나무를 다루어 물건을 만드는 장인으로 편수(邊手)라고도 하는데 집 짓는 일을 하는 대목과 창호‧가구 등의 일을 하는 소목으로 나뉨</t>
  </si>
  <si>
    <t>기문당45.1%</t>
  </si>
  <si>
    <t>세화1.2%</t>
  </si>
  <si>
    <t>11492</t>
  </si>
  <si>
    <t>목양제</t>
  </si>
  <si>
    <t>western wooden building, 木洋製</t>
  </si>
  <si>
    <t>나무로 지은 서양식 건물.</t>
  </si>
  <si>
    <t>기문당73.7%</t>
  </si>
  <si>
    <t>11493</t>
  </si>
  <si>
    <t>목연와</t>
  </si>
  <si>
    <t>⇨나무벽돌(＝).</t>
  </si>
  <si>
    <t>11494</t>
  </si>
  <si>
    <t>목외</t>
  </si>
  <si>
    <t>木外</t>
  </si>
  <si>
    <t>① 사랑방의 아래위 칸을 막아놓은 위 칸. ② 아래 칸에 주인이 좌정하고 손님이 위 칸에서 들어와 인사함.</t>
  </si>
  <si>
    <t>11495</t>
  </si>
  <si>
    <t>목욕탕</t>
  </si>
  <si>
    <t>많은 사람들이 입욕할 수 있는 시설 또는 공간.</t>
  </si>
  <si>
    <t>11496</t>
  </si>
  <si>
    <t>목의 단면적</t>
  </si>
  <si>
    <t>throat section area, -斷面績</t>
  </si>
  <si>
    <t>필릿 용접부의 목두께와 필릿 길이의 곱.</t>
  </si>
  <si>
    <t>기문당59.3%</t>
  </si>
  <si>
    <t>11497</t>
  </si>
  <si>
    <t>목재</t>
  </si>
  <si>
    <t>lumber, timber, wood, 木材</t>
  </si>
  <si>
    <t>① 수목을 벌목하여 소요의 치수와 형태로 만들어낸 재료. ② 나무는 많은 종류가 있고 성질도 다름. 그 나무의 성질에 따라 가공법은 달라지고 제품도 골고루임. ③ 목재는 건축의 구조재(構造材)‧수장재(修裝材)‧가구재(家具材) 등으로 많이 쓰임. ④ 목재에는 연목재‧견목재가 있고, 심재‧변재‧곧은결재‧널결재‧변형무늬재 등이 있음. ⑤ ⇨나무의 분류. ⑥ 도면용 약어는 ｢WD.｣. ⑦ ＝재목. ⑧ 목재를 의미하는 말에는 ｢wood｣나 ｢timber｣ 또는 ｢lumber｣가 있고, 영국과 미국에서는 각각 단어의 의미가 달라서 까다롭다. 영어의 ｢wood｣는 살아 있는 수목‧벌채된 수목‧제재된 목재‧합판처럼 가공된 목재제품을 가리키며, 보통 사각형 단면으로 제재된 목재 중에서 치수가 작은 것을 말함. 영어의 ｢timber｣는 본래 살아 있는 수목인데, 엄밀한 표현을 하자면 살아 있는 상태의 나무는 ｢standing timber｣이고, 벌채는 되어 있으나 제재되기 전의 나무는 ｢round timber｣라 함. 그리고 ｢standing timber｣의 목재량을 견적하는 전문가를 ｢timber cruiser｣ 또는 간단히 ｢cruiser｣라 한다. 그런데 ｢timber｣는 제재된 목재의 의미로서도 사용된다. 미국에서는 특히 치수가 5인치 이상의 제각목을 ｢timber｣라 함. 시장에 반출되기에 적당한 치수로 제재된 목재는 일반적으로 ｢lumber｣라 함. 그리고 근년에 와서 ｢timber｣라는 말 대신에 ｢wood｣를 쓰는 경향도 있음. ⑨ 건재(建材)로서의 수목을 대별하면 침엽수(針葉樹, conifer, needle-leaved conifer, coniferous tree)와 활엽수(濶葉樹, broad-leaved tree, 혹은 落葉樹, deciduous tree)가 있고, 전자에서 얻어지는 목재는 연목재(softwood)이고 후자에서 얻어지는 것은 견목재(hard wood)라 함. 그러나 ｢softwood｣나 ｢hardwood｣라는 명칭은 반드시 목재의 굳은 정도로 말하는 것이 아니며, 활엽수의 포플러(poplar)는 hardwood이지만 침엽수인 소나무(pine)와 같은 정도의 굳기를 가지며 softwood 중에는 hard wood처럼 굳은 것도 있음. ⑩ 수목의 나이테(annual rings) 하나하나에서 안쪽의 봄부터 여름 동안에 자란 부분은 춘재(春材, spring wood)라 하고 그 바깥쪽의 밀실하게 치밀한 세포로 된 부분은 추재(秋材, summer wood)라 함. 우리말의 가을이 영어에서 ｢summer｣로 표현되는 것이 흥미롭다. 수목의 외피 가까이에 백목질이라든가 변재라 하는 부분은 ｢sapwood｣이고, 이에 대해 심재는 ｢heartwood｣라 한다. 목재 단면에서 나이테와는 달리 수심에서 방사상으로 뻗은 수선은 ｢medullary ray｣ 또는 간단히 ｢medullary, pitch rays, wood rays｣라 함.</t>
  </si>
  <si>
    <t>11498</t>
  </si>
  <si>
    <t>목재 견적</t>
  </si>
  <si>
    <t>estimation of wood</t>
  </si>
  <si>
    <t>건축 공사에 필요한 목재의 치수. 수량을 설계도를 기준으로 해서 산출하여 집계하는것.</t>
  </si>
  <si>
    <t>11499</t>
  </si>
  <si>
    <t>AV 자료</t>
  </si>
  <si>
    <t>audio-visual materials</t>
  </si>
  <si>
    <t>시청각 교육을 위한 자료</t>
  </si>
  <si>
    <t>115</t>
  </si>
  <si>
    <t>가환지</t>
  </si>
  <si>
    <t>suspense replotting, 假換地</t>
  </si>
  <si>
    <t>구획정리에 있어서 소요될 시간을 예상하여, 구획이 끝나기 전에 이용을 위해 일시적으로 지정하는 토지</t>
  </si>
  <si>
    <t>세화28.8%</t>
  </si>
  <si>
    <t>1150</t>
  </si>
  <si>
    <t>목재가공기계의 명칭에 관한 용어</t>
  </si>
  <si>
    <t>KS G 0117 참조.</t>
  </si>
  <si>
    <t>11500</t>
  </si>
  <si>
    <t>목재문 및 문틀</t>
  </si>
  <si>
    <t>문을 끼워넣는 사방의 틀. 위틀, 아래틀, 선틀로 이루어진다. 미닫이인 경우 위틀은문미, 아래들은문지방이라 한다.여닫이문인 경우 아래틀은문턱이라고도 한다.</t>
  </si>
  <si>
    <t>기문당1.9%</t>
  </si>
  <si>
    <t>11501</t>
  </si>
  <si>
    <t>목재바닥칠용 조합페인트</t>
  </si>
  <si>
    <t>① 목재는 다공질로 도료를 많이 흡수하기 때문에 목재에 도장을 할 때에는 특별한 바닥칠용 페인트를 씀. ② 목재에 쓰는 바닥칠용 페인트는 목재 바탕에 잘 스며들어 부착력이 좋아야 하며, 건조가 빠르고 도막이 단단해야 함. 바닥칠이기 때문에 햇빛‧비바람에 직접 드러나지 않으므로 내후성은 필요하지 않으나, 안료가 비교적 많이 배합되어야 할 뿐 아니라 연백‧산화아연과 같은 단단한 도막을 만드는 활성 안료를 많이 함유하고 있는 것이 좋다. 보일유는 동유를 많이 함유한 중합유를 사용하며 희석재의 함유량도 많고 휘발유와 같은 휘발성이 빠른 것이 많이 사용.</t>
  </si>
  <si>
    <t>기문당99.7%</t>
  </si>
  <si>
    <t>11502</t>
  </si>
  <si>
    <t>목재방부제의 방부효력시험방법</t>
  </si>
  <si>
    <t>KS F 2252 참조.</t>
  </si>
  <si>
    <t>11503</t>
  </si>
  <si>
    <t>목재방부제의 성능기준</t>
  </si>
  <si>
    <t>KS F 2250 참조.</t>
  </si>
  <si>
    <t>11504</t>
  </si>
  <si>
    <t>목재방부제의 성능시험방법통칙</t>
  </si>
  <si>
    <t>KS F 2251 참조.</t>
  </si>
  <si>
    <t>11505</t>
  </si>
  <si>
    <t>목재방부제의 착화성 및 착염성시험방법</t>
  </si>
  <si>
    <t>KS F 2253 참조.</t>
  </si>
  <si>
    <t>11506</t>
  </si>
  <si>
    <t>목재방부제의 철부식성시험방법</t>
  </si>
  <si>
    <t>KS F 2254 참조.</t>
  </si>
  <si>
    <t>11507</t>
  </si>
  <si>
    <t>목재방부제의 흡습성시험방법</t>
  </si>
  <si>
    <t>KS F 2255 참조.</t>
  </si>
  <si>
    <t>11508</t>
  </si>
  <si>
    <t>목재상</t>
  </si>
  <si>
    <t>timber merchant, 木材商</t>
  </si>
  <si>
    <t>목재를 파는 장사 또는 장수.</t>
  </si>
  <si>
    <t>11509</t>
  </si>
  <si>
    <t>가황</t>
  </si>
  <si>
    <t>vulcanization</t>
  </si>
  <si>
    <t>고무의 역학적 물성을 개선하기 위해 생고무에 황 등의 가황제를 더해 증기 또는 공기로 가열하여 고무 분자간을 가교하는 것.</t>
  </si>
  <si>
    <t>1151</t>
  </si>
  <si>
    <t>목재소</t>
  </si>
  <si>
    <t>木材所</t>
  </si>
  <si>
    <t>목재를 제재하는 곳</t>
  </si>
  <si>
    <t>11510</t>
  </si>
  <si>
    <t>목재시장</t>
  </si>
  <si>
    <t>timber market, 木材市場</t>
  </si>
  <si>
    <t>목재가 집합적으로 매매 거래되는 시장. 생산지‧집산지(集散地) 및 소비지 시장의 세 가지가 있음.</t>
  </si>
  <si>
    <t>11511</t>
  </si>
  <si>
    <t>목재업</t>
  </si>
  <si>
    <t>timber business, 木材業</t>
  </si>
  <si>
    <t>목재를 대상으로 하는 기업의 총칭.</t>
  </si>
  <si>
    <t>11512</t>
  </si>
  <si>
    <t>목재의 가공</t>
  </si>
  <si>
    <t>-加工</t>
  </si>
  <si>
    <t>① 설계도에 의하여 공작도나 실척도를 작성하여 각부의 이음‧맞춤, 마무리법 등을 자세히 검토. ② 구멍뚫기‧홈파기‧자르기를 하기 위하여 먹줄을 친다. ③ 구조재는 벽체‧뼈대의 하부에서부터 지붕틀로, 수장재는 대는 순서대로 가공해 나간다. ④ 재료의 공급‧건조‧처리 마름질 등에 착오가 없도록 함. ⑤ 가공할 때에는 거스름결‧옹이‧갈라짐, 기타 홈과 인장‧압축‧전단 등에 대한 영향을 살펴 마름질해야 하고 심재‧죽재 및 심재의 붉은 빛깔의 다소에 따른 건조시의 뒤틀림 등을 고려. ⑥ 톱질은 나뭇결 방향에 따라 자르는 톱‧켜는 톱을 쓰는데, 그 재질과 톱질면에 따라 잔눈톱‧큰눈톱 등을 씀.</t>
  </si>
  <si>
    <t>11513</t>
  </si>
  <si>
    <t>목재의 갈라짐시험방법</t>
  </si>
  <si>
    <t>KS F 2210 참조.</t>
  </si>
  <si>
    <t>11514</t>
  </si>
  <si>
    <t>목재의 건류</t>
  </si>
  <si>
    <t>木材－乾溜</t>
  </si>
  <si>
    <t>① 목재를 열분해하여 덩어리 모양, 가스 모양의 생산물을 얻는 방법. ② 대개는 산소와의 접촉을 피하기 위해 금속기 내에 목재를 넣고 외부에서 최고 500℃까지 가열했으나, 최근에는 연소 폐(廢)가스 등 산소함량이 적은 고열가스로 직접 가열하는 방법을 많이 씀. ③ 분해 생성물을 냉각‧응축하여 얻은 적갈색의 액체를 ｢조목 초산액｣이라 하는데, 초산‧아세톤(acetone)‧메탄올(methanol) 등이 함유되어 있음. ④ 고체로 된 찌꺼기는 목탄(건류탄) 조목초산액을 방치하였을 때 분리되는 비중이 크고 찐득거리는 액체를 ｢침저(沈底)타르｣라 함. ⑤ 최근에는 초산‧아세톤‧메탄올 등이 싼값으로 합성되므로 목재건류 공업은 점차 쇠퇴해 감.</t>
  </si>
  <si>
    <t>기문당98.9%</t>
  </si>
  <si>
    <t>11515</t>
  </si>
  <si>
    <t>목재의 건조</t>
  </si>
  <si>
    <t>drying, seasoning, 木材－乾燥</t>
  </si>
  <si>
    <t>① 목재의 수분 진액(津液, 樹液)을 뽑아내어 말리는 것. ② 생나무는 수액과 수분을 다량 함유하고 있으므로 건조시켜서 수축‧갈라짐‧비틀림‧무게 등을 줄이고 내구성 및 강도를 크게 하며 부식 및 충해를 예방해야 함.</t>
  </si>
  <si>
    <t>11516</t>
  </si>
  <si>
    <t>목재의 건조법</t>
  </si>
  <si>
    <t>seasoning, 木材乾燥法</t>
  </si>
  <si>
    <t>① 기계적 공법으로 목재의 수분을 뽑아내는 공법. ② 자연건조법과 인공건조법으로 대별함.</t>
  </si>
  <si>
    <t>11517</t>
  </si>
  <si>
    <t>목재의 경도시험방법</t>
  </si>
  <si>
    <t>KS F 2212 참조.</t>
  </si>
  <si>
    <t>11518</t>
  </si>
  <si>
    <t>목재의 구조</t>
  </si>
  <si>
    <t>-構造</t>
  </si>
  <si>
    <t>목재는 횡단면(橫斷面)을 보면 수심‧심재‧변재‧형성층‧수피 등으로 되어 있다. 1) 심재(heart wood : 변재와 수심 사이의 부분으로 변재보다 강하고 내구적이며 공사용 재료로 적합. 2) 변재(sap wood : 심재와 형성층 사이의 부분으로 수액이 많으며 썩기 쉽다.3) 형성층 : 변재와 수피 사이의 부분으로 수목의 성장은 이 형성층에 의하여 이루어짐. 4) 수심:수목의 중앙부분으로 애목일 때에는 수분이 흐르나 고목일 때에는 썩어서 없어질 경우도 있음. 5) 수피 : 수목의 껍질부분.</t>
  </si>
  <si>
    <t>11519</t>
  </si>
  <si>
    <t>가황 고무</t>
  </si>
  <si>
    <t>vulcanized rubber</t>
  </si>
  <si>
    <t>고무 분자 속에 존재하는 이중 결합에 대하여 황을 가교제로 가해서 분자 상호간에 황을 개재시켜 얻어지는 망상 구조의 고무의 총칭. =합황 고무, 황화 고무.</t>
  </si>
  <si>
    <t>1152</t>
  </si>
  <si>
    <t>목재의 낙차식 유산동방부처리방법</t>
  </si>
  <si>
    <t>KS F 2259 참조.</t>
  </si>
  <si>
    <t>11520</t>
  </si>
  <si>
    <t>목재의 내후성시험방법</t>
  </si>
  <si>
    <t>KS F 2213 참조.</t>
  </si>
  <si>
    <t>11521</t>
  </si>
  <si>
    <t>목재의 단위</t>
  </si>
  <si>
    <t>-單位</t>
  </si>
  <si>
    <t>① 재적의 단위：m³가 쓰인다. 종래에는 척(尺締)이 사용되었으나 요즈음은 섬(石)도 많이 쓰인다. 또 이 밖에 사이(才)가 쓰이는데, 판자 등에는 평수‧매수가 사용되고 쪼갠 것에는 다발수, 통나무 각재에 대해서는 본이 쓰임. ②통나무의 재적 계산：1) 길이가 6m 미만일 때：D²×L×1/10,000(m³). 2) 길이가 6m 이상일 때：(m³). D：통나무 말구의 지름(cm), L：길이(m), L'：통나무의 길이로, 6m가 되지 않는 끝수를 떼어버린 것. 3) D²×L÷12(사이), (d＋D/2)²×L÷12(사이). ③ 각재의 재적 계산：1) 두께(치)×너비(치)×길이(자)÷12(사이). 2) 두께(cm)×너비(cm)×길이(m)× 1/10,000(m³). ※1m³≒(3.3자)³, 1석＝1자×1자×10자＝10(자)³, 1사이＝1치×1치×12자, 1평＝6자×6자, B.F.(board feet)＝1ʺ×1ʺ×12ʺ(인치)³.</t>
  </si>
  <si>
    <t>11522</t>
  </si>
  <si>
    <t>목재의 단점</t>
  </si>
  <si>
    <t>⇨목재의 특징.</t>
  </si>
  <si>
    <t>11523</t>
  </si>
  <si>
    <t>목재의 마름질</t>
  </si>
  <si>
    <t>⇨마름질.</t>
  </si>
  <si>
    <t>11524</t>
  </si>
  <si>
    <t>목재의 맞춤</t>
  </si>
  <si>
    <t>① 맞춤에는 여러 가지 종류가 있다. 주로 대목일에 쓰이는 것과 소목일에 쓰이는 것으로 대별하며, 때에 따라서 혼용하기도 함. ② 맞춤의 종류는 다음과 같다. 1) 짧은장부맞춤. 2) 긴장부맞춤. 3) 내다지장부맞춤. 4) 턱장부맞춤. 5) 턱솔턱장부맞춤. 6) 쌍턱장부맞춤. 7) 주먹장부맞춤. 8) 쌍장부맞춤, 두쌍장부맞춤. 9) 부채장부맞춤. 10) 빗장부맞춤. 11) 지옥장부맞춤 12) 가름장장부맞춤. 13) 맞인장부맞춤. 14) 허리맞춤. 15) 통맞춤. 16) 큰연귀. 17) 반연귀. 18) 빗걸침턱맞춤. 19) 걸침턱맞춤. 20) 반턱맞춤. 21) 갈퀴맞춤. 22) 장부빗턱맞춤. 23) 기름장맞춤. 24) 숭어턱맞춤. 25) 안장맞춤.</t>
  </si>
  <si>
    <t>11525</t>
  </si>
  <si>
    <t>목재의 못뽑기저항시험방법</t>
  </si>
  <si>
    <t>KS F 2214 참조.</t>
  </si>
  <si>
    <t>11526</t>
  </si>
  <si>
    <t>목재의 벌목</t>
  </si>
  <si>
    <t>① 목재의 벌목 시기는 겨울‧가을이 좋음. ② ⇨벌목.</t>
  </si>
  <si>
    <t>11527</t>
  </si>
  <si>
    <t>목재의 섬유제품</t>
  </si>
  <si>
    <t>① 목재펄프를 주원료로 하여 접착제로 제판(製板)한 것. ② 종류에는 제법에 따라 연질섬유판‧반경질섬유판‧경질섬유판 등이 있고 원료에 따라 파이버보드‧파티클보드 등이 있음.</t>
  </si>
  <si>
    <t>11528</t>
  </si>
  <si>
    <t>목재의 수축률시험방법</t>
  </si>
  <si>
    <t>KS F 2203 참조.</t>
  </si>
  <si>
    <t>11529</t>
  </si>
  <si>
    <t>목재의 시험통칙</t>
  </si>
  <si>
    <t>KS F 2201 참조.</t>
  </si>
  <si>
    <t>11530</t>
  </si>
  <si>
    <t>목재의 압축시험방법</t>
  </si>
  <si>
    <t>Method of Compression Test for Wood</t>
  </si>
  <si>
    <t>① KS F 2206. ② 이 규격은 목재의 압축(세로압축‧가로압축‧부분압축)시험방법에 대하여 규정. 다만, 이 시험방법에 특히 규정한 것 이외에는 KS F 2201(목재 시험 통칙)에 따름.</t>
  </si>
  <si>
    <t>11531</t>
  </si>
  <si>
    <t>목재의 이음</t>
  </si>
  <si>
    <t>木材－</t>
  </si>
  <si>
    <t>① 목재의 두 재(그 이상도)를 서로 잇는 것. ② 맞춤의 경우와 보강철물을 써서 잇는 방법, 또 산지나 쐐기치기 등이 있음. ③ 나무구조는 가구식 구조이므로 길이를 가지고 있는 재료를 적당히 조립해서 뼈대를 만듦. ④ 이음의 종류는 다음과 같다. 1) 겹친이음. 2) 맞댄이음. 3) 턱이음. 4) 턱걸이주먹장이음. 5) 턱걸이메뚜기장이음. 6) 긴촉이음. 7) 엇걸이촉이음. 8) 엇걸이홈이음. 9) 엇걸이산지이음. 10) 엇걸이이음. 11) 엇빗이음. 12) 빗이음. 13) 은장이음. 14) 축볼트이음. 15) 턱솔이음.</t>
  </si>
  <si>
    <t>11532</t>
  </si>
  <si>
    <t>목재의 인장시험방법</t>
  </si>
  <si>
    <t>KS F 2207 참조.</t>
  </si>
  <si>
    <t>11533</t>
  </si>
  <si>
    <t>목재의 장점</t>
  </si>
  <si>
    <t>11534</t>
  </si>
  <si>
    <t>목재의 저장</t>
  </si>
  <si>
    <t>① 반입된 목재는 땅바닥에 그냥 놓거나 습기가 차게 두지 않도록 하고, 종류‧규격‧용도 또는 사용순서별로 구분하여 쌓아두고 빗물 또는 직사광선에 맞지 않게 저장하며, 흙‧먼지‧시멘트가루 등이 묻지 않게 함. ② 가공은 가급적 그늘에서 하고 특히 마구리 갈라짐과 얇은 널 갈라짐에 대하여 주의하고, 필요할 때에는 종이‧토분‧호분 등을 칠하여 보호.</t>
  </si>
  <si>
    <t>11535</t>
  </si>
  <si>
    <t>목재의 전단시험방법</t>
  </si>
  <si>
    <t>KS F 2209 참조.</t>
  </si>
  <si>
    <t>11536</t>
  </si>
  <si>
    <t>목재의 접자</t>
  </si>
  <si>
    <t>KS A 5112 참조.</t>
  </si>
  <si>
    <t>11537</t>
  </si>
  <si>
    <t>목재의 접합</t>
  </si>
  <si>
    <t>木材接合</t>
  </si>
  <si>
    <t>① 접합은 목재 가공상 중요한 기술로서 어떤 방법으로 접합할 것이냐가 제작에 있어서 가장 중요한 문제가 됨. ② 목재의 접합을 크게 나누면 1) 못‧나사못 등에 의한 접합. 2) 접착제에 의한 접합. 3) 목재만을 써서 여러 가지 이음과 맞춤을 하는 접합 등이 있음. ③ 목재를 이어 맞추는 경우, 우리나라에서는 목재를 길이방향으로 잇는 경우를 ｢이음｣이라 하고 서로 직각 또는 경사지게 이어 맞추는 경우를 ｢맞춤｣이라 하는데, 영어에서는 이와 같은 구별을 하지 않는다. 잇는 것은 모두 ｢connection｣ 또는 ｢joint｣이고, ｢joint｣에는 줄눈의 의미를 빼면 양자에는 별다른 의미의 차이가 없음. ④ 이음에서 가장 간단한 형태는 맞댄이음(butt joint)이며, 이 경우, ｢butt｣는 단부가 겹치는 것이 아니라 맞댄다(to meet without over lapping)는 것으로 ｢abut｣와 같은 의미. 또한 동사로서 회화 중에서는 ｢abut｣보다도 ｢butt｣가 사용. ⑤ 단부를 절반 두께로 하여 겹쳐대는 반턱이음은 ｢half lap joint｣‧｢halved joint｣라 함. ｢halved｣는 ｢절반｣(half)에서 나온 동사 ｢절반으로 한다｣(to halve)의 과거분사이며, 재단을 절반 두께로 하기 때문에 이 명칭이 붙었다. 그리고 이와 같은 재단을 가공하는 것을 ｢halving｣이라 함. ｢halving｣에 의한 접합은 재가 직교하는 조인트(angle joint) 및 재의 길이방향 조인트(lengthening joint)에도 사용되는데, ｢angle joint｣의 경우는 ｢end lap joint｣라 함. ⑥ 판재의 쪽매에서 흔히 사용되는 제혀쪽매는 ｢tongue- and-groove joint｣ 또는 ｢tongued-and- grooved joint｣라 하며, 凸형의 돌기부분이 ｢tongue｣이며 凹형의 홈이 ｢groove｣이다. 돌기부분을 다른 재로 한 딴혀쪽매는 ｢spline joint｣라 함. ⑦ 주먹장이음(맞춤)은 ｢dovetail joint｣이며, 주먹장의 모양이 비둘기 꼬리와 닮았다는데서 나온 말. ⑧ 접합에 많이 쓰이는 장부는 ｢tenon｣, 장부구멍은 ｢mortise｣ 혹은 ｢mortice｣이고, 장부구멍과 장부를 사용한 이음(맞춤)은 ｢mortise-and-tenon joint｣라 함. 장부구멍이 있는 쪽의 재는 ｢mortised piece｣, 장부가 있는 쪽의 재는 ｢tenoned piece｣. 장부가 ｢mortised piece｣를 관통하지 않고 도중에 끝나 버리는 경우의 접합은 ｢blind mortise-and-tenon joint｣라 함. 꽂임촉(dowel)을 사용한 접합은 ｢doweled joint｣라 함.</t>
  </si>
  <si>
    <t>11538</t>
  </si>
  <si>
    <t>목재의 정척길이</t>
  </si>
  <si>
    <t>木材－定尺長</t>
  </si>
  <si>
    <t>①목재가 일정한 길이로 된 것을 ｢정척물(定尺物)｣이라 하며, 1.8m(6자), 2.7m(9자), 3.6m(12자)의 3종이 있다. 장착물보다 긴 것을 ｢장척물(長尺物, 長大材)｣이라 하고 보통 0.9m씩 길어진 것을 표준으로 함. 또 1.8m 이하를 ｢단척물(短尺物)｣, 1.8, 2.7, 3.6m의 정척물이 아닌 것을 ｢난척물(亂尺物)｣이라 함. ② 정척물은 고가이고 단척물은 저렴하고 난척물은 구득하기가 곤란하다. 단척물이나 난척물의 길이는 1.8m를 기준으로 하여 30cm씩 짧거나 길게 됨. ③ 미국식 정척물 길이는 8'에서 24'까지 2'씩 길어짐. ④ 목재 길이의 정척은 1.5, 2.0, 3.0, 3.5, 4m로 하고, 장척물은 0.5m씩 길게 함. ⑤ 현재 나왕 등 수입재는 난척물이라도 가격(단가)의 차이 없이 주문 제작할 수 있다. 다만 길이는 30cm 단위길이를 표준으로 함.</t>
  </si>
  <si>
    <t>11539</t>
  </si>
  <si>
    <t>목재의 제재치수</t>
  </si>
  <si>
    <t>KS F 1519 참조.</t>
  </si>
  <si>
    <t>11540</t>
  </si>
  <si>
    <t>목재의 조직</t>
  </si>
  <si>
    <t>⇨나무의 조직.</t>
  </si>
  <si>
    <t>11541</t>
  </si>
  <si>
    <t>목재의 짜기</t>
  </si>
  <si>
    <t>① 목공사에 있어서 짜기를 할 때에는 못‧볼트‧나사못‧꺾쇠 등의 철물을 사용. ② 못의 길이는 대는 널의 두께의 2.5~3.5배로 하고, 나사못은 가볍게 망치로 쳐 박고 드라이버로 돌려 조이거나 송곳으로 구멍자리를 먼저 만들고 다음에 나사못을 돌려서 조임. ③ 망치로 깊이 쳐 박은 다음에 한두 번 돌려 박지 않도록 하고, 적어도 나사의 1/3은 틀어박음.</t>
  </si>
  <si>
    <t>11542</t>
  </si>
  <si>
    <t>목재의 착색</t>
  </si>
  <si>
    <t>木材－着色</t>
  </si>
  <si>
    <t>목재의 착색은 소재에 색채를 넣어 더 한층 곱게 하기 위해서 하며 ｢눈메움｣과 같이 도장 끝손질에서 가장 중요한 역할을 함.</t>
  </si>
  <si>
    <t>11544</t>
  </si>
  <si>
    <t>목재의 치수</t>
  </si>
  <si>
    <t>① 제재치수 : 톱날의 중심간거리를 호칭한 것(구조재‧일반재). ② 제재정치수 : 제재하여 나온 목재 자체의 정미치수(특수수장재, 건축적 가구재)</t>
  </si>
  <si>
    <t>기문당62.3%</t>
  </si>
  <si>
    <t>11546</t>
  </si>
  <si>
    <t>목재의 평균연륜폭함수율 및 비중측정방법</t>
  </si>
  <si>
    <t>KS F 2202 참조.</t>
  </si>
  <si>
    <t>11547</t>
  </si>
  <si>
    <t>목재의 휨시험방법</t>
  </si>
  <si>
    <t>KS F 2208 참조.</t>
  </si>
  <si>
    <t>11548</t>
  </si>
  <si>
    <t>목재의 흠</t>
  </si>
  <si>
    <t>①목재는 성장기간‧벌목‧운반‧제재‧건조 등의 과정 중 여러 가지 영향으로 파괴‧변질 등의 흠이 생김. ② 목재는 흠의 종류‧정도‧수량 등에 따라 질적으로 사용가치가 저하. ③ 흠의 종류 : 갈라짐(破裂, 龜裂)‧옹이‧상처‧껍질‧썩정이‧혹‧송진구멍 등.</t>
  </si>
  <si>
    <t>11549</t>
  </si>
  <si>
    <t>목재의 흡수량측정방법</t>
  </si>
  <si>
    <t>KS F 2204 참조.</t>
  </si>
  <si>
    <t>11550</t>
  </si>
  <si>
    <t>목재의 흡수성시험방법</t>
  </si>
  <si>
    <t>KS F 2205 참조.</t>
  </si>
  <si>
    <t>11551</t>
  </si>
  <si>
    <t>목재의특징(장단점)</t>
  </si>
  <si>
    <t>①목재의 장점 1) 비중이 작다. 2) 비중에 비하여 강도‧탄력이 크다. 3) 공급이 풍부하다(얻기 쉽다). 4) 접착성이 좋다. 5) 처리 및 가공이 용이. 6) 열‧전기의 전도율이 적다. 7) 나뭇결‧빛깔‧광택 등 표면이 아름답다. 8) 값이 싸다. 9) 가볍다. 10) 인체에 촉감이 좋아 보온성‧친화성(親和性)이 좋다. ② 목재의 단점 1) 가로의 응력이 적다. 2) 흡수성이 크고, 따라서 변형이 크다. 3) 질이 균일하지 못하다. 4) 썩기 쉽다. 5) 불에 타기 쉽다. 6) 풍화‧충해로 수명이 단축.</t>
  </si>
  <si>
    <t>11552</t>
  </si>
  <si>
    <t>목재창 및 창틀</t>
  </si>
  <si>
    <t>양식의 창 · 출입구의창호를부착하기 위하여 조립하는 틀을 말한다.</t>
  </si>
  <si>
    <t>11553</t>
  </si>
  <si>
    <t>목재창호반죽퍼티</t>
  </si>
  <si>
    <t>putty for wooden fittings</t>
  </si>
  <si>
    <t>① KS F 3205. ② 이 규격은 목재창호에 유리를 설치할 때 사용되는 목재창호반죽퍼티(이하 “퍼티”라 한다)에 대하여 규정함. ③ 퍼티는 광물질 충진제(탄산칼슘‧연백‧아연화‧티탄백)와액상전색제(유지‧수지 등)를 주원료로 하여 잘 개어 섞어서 균질로 만듦.</t>
  </si>
  <si>
    <t>11554</t>
  </si>
  <si>
    <t>목재파이프</t>
  </si>
  <si>
    <t>wooden pipe, 木材管</t>
  </si>
  <si>
    <t>급수관용으로 쓰이는 나무로 된 파이프이며 널판과 강철 혹은 주철부속으로 되어 있음.</t>
  </si>
  <si>
    <t>11555</t>
  </si>
  <si>
    <t>목재플러시문 및 문틀</t>
  </si>
  <si>
    <t>KS F 3109 참조.</t>
  </si>
  <si>
    <t>11556</t>
  </si>
  <si>
    <t>목적 이음</t>
  </si>
  <si>
    <t>지붕판 이음의 일종. 얇은 판보다 두껍고 침엽수판보다 얇은 판 을 사용해서 잇는 방법 보통 1 푼반에서 2 푼 정도의 두께이나 반드시 판두께, 이음발은 정해지지 않았다.</t>
  </si>
  <si>
    <t>11557</t>
  </si>
  <si>
    <t>목정</t>
  </si>
  <si>
    <t>木釘</t>
  </si>
  <si>
    <t>나무로 만든 못.</t>
  </si>
  <si>
    <t>11558</t>
  </si>
  <si>
    <t>목제 가구</t>
  </si>
  <si>
    <t>wooden furniture</t>
  </si>
  <si>
    <t>나무로 만든 가구</t>
  </si>
  <si>
    <t>11559</t>
  </si>
  <si>
    <t>각①</t>
  </si>
  <si>
    <t>pavilion, 閣</t>
  </si>
  <si>
    <t>① 궁궐‧사찰 등에서 위치한 전통 건축물의 한 종류. 주로 부속 건물의 명칭에 사용된다. ② 높은 기단 위에 세운 작은 집</t>
  </si>
  <si>
    <t>1156</t>
  </si>
  <si>
    <t>목제거중기</t>
  </si>
  <si>
    <t>木製擧重機</t>
  </si>
  <si>
    <t>①고대의 수동인력 인양기구. ② 나무로 된 거중기.</t>
  </si>
  <si>
    <t>11562</t>
  </si>
  <si>
    <t>목제거푸집</t>
  </si>
  <si>
    <t>wood forms</t>
  </si>
  <si>
    <t>나무로 된 거푸집.</t>
  </si>
  <si>
    <t>11563</t>
  </si>
  <si>
    <t>목제널말뚝</t>
  </si>
  <si>
    <t>wood sheet pile, 木製－</t>
  </si>
  <si>
    <t>① 낙엽송‧소나무 등의 생나무가 좋고 나무말뚝을 사용할 수 있는 흙막이의 높이는 4m 정도임. ② 수밀성이 적어 지하수가 많이 나오는 곳에는 부적당. ③ 각재 또는 양면 친 통나무를 나란히 박을 때도 있지만 일반적으로 목제 널로 오니‧반턱‧제혀쪽매 등을 함. ④ 말뚝머리는 타격으로 깨지는 것을 보강하기 위해 쇠가락지를 끼우거나 ＃8 철선 등을 감아 댐. ⑤ 소규모의 널말뚝은 메‧손달고 등으로 박지만, 큰 것은 떨공이‧말뚝박기기계 등이 쓰임.</t>
  </si>
  <si>
    <t>11564</t>
  </si>
  <si>
    <t>목제루버</t>
  </si>
  <si>
    <t>wooden louver, 木製－</t>
  </si>
  <si>
    <t>나무로 된 루버.</t>
  </si>
  <si>
    <t>11565</t>
  </si>
  <si>
    <t>목제문</t>
  </si>
  <si>
    <t>wooden door, 木製門</t>
  </si>
  <si>
    <t>나무로 된 문.</t>
  </si>
  <si>
    <t>11566</t>
  </si>
  <si>
    <t>목제창호</t>
  </si>
  <si>
    <t>Wooden Frame[Glass Window], 木製窓戶</t>
  </si>
  <si>
    <t>이 규격은 주택‧아파트‧병원‧학교‧사무소 등에 사용하는 목제 미세기 유리창문, 오르내리 유리창짝 및 여닫이 유리창짝(이하 유리창짝)에 대하여 규정함</t>
  </si>
  <si>
    <t>기문당63.1%</t>
  </si>
  <si>
    <t>11567</t>
  </si>
  <si>
    <t>목조</t>
  </si>
  <si>
    <t>木造</t>
  </si>
  <si>
    <t>나무로 만든 구유.</t>
  </si>
  <si>
    <t>기문당10.0%</t>
  </si>
  <si>
    <t>11568</t>
  </si>
  <si>
    <t>각②</t>
  </si>
  <si>
    <t>angle, 角</t>
  </si>
  <si>
    <t>① 각은 교차하는 두 선분이 벌어진 정도를 나타내는 양, 각도라고도 한다. ② 공간도형에서는 직선과 평면, 평면과 평면이 만나 각을 이룰 수 있다.</t>
  </si>
  <si>
    <t>1157</t>
  </si>
  <si>
    <t>목조 재래 구법</t>
  </si>
  <si>
    <t>conventional wooden structure</t>
  </si>
  <si>
    <t>예로부터 전해져 내려오던 전통적인 목조 구축 공법. 현대적인 목조 구축 공법과 대비되는 개념.</t>
  </si>
  <si>
    <t>11575</t>
  </si>
  <si>
    <t>목조 주택</t>
  </si>
  <si>
    <t>wooden house； timber house</t>
  </si>
  <si>
    <t>건물의 벽체, 마루바닥, 지붕 등의 뼈대를 주로 나무로 만들어서 지은 주거형태의 건물을 일컫는다.</t>
  </si>
  <si>
    <t>11576</t>
  </si>
  <si>
    <t>목조 패널 구법</t>
  </si>
  <si>
    <t>wood panel construction</t>
  </si>
  <si>
    <t>벽체나 바닥판으로 사용하기 위하여 목재로 된 틀과 합판 등을 공장에서 미리 패널형식으로 만들고 이를 현장에서 조립하여 구조체를 만드는 목조 공법.</t>
  </si>
  <si>
    <t>세화26.7%</t>
  </si>
  <si>
    <t>11578</t>
  </si>
  <si>
    <t>목조건물</t>
  </si>
  <si>
    <t>wooden building, 木造建物</t>
  </si>
  <si>
    <t>건물의 뼈대가 나무로 되어 있는 건물. 공사가 쉽고 온도 조절과 방음성이 좋으나 가연성, 흡수성이 높은 단점도 있다.</t>
  </si>
  <si>
    <t>기문당26.2%</t>
  </si>
  <si>
    <t>11579</t>
  </si>
  <si>
    <t>각③</t>
  </si>
  <si>
    <t>桷</t>
  </si>
  <si>
    <t>서까래나 도리와 같은 구조부재는 둥글거나 모나게 다듬을 수 있음. 각은 모나게 다듬은 것을 의미함</t>
  </si>
  <si>
    <t>1158</t>
  </si>
  <si>
    <t>목조건축</t>
  </si>
  <si>
    <t>wooden building, wooden house, 木造建築</t>
  </si>
  <si>
    <t>건물의 주요 부재를 나무구조로 만드는 행위나 건물을 뜻하는 건축용어.</t>
  </si>
  <si>
    <t>11580</t>
  </si>
  <si>
    <t>목조건축물</t>
  </si>
  <si>
    <t>wooden building, 木造建築物</t>
  </si>
  <si>
    <t>건물의 뼈대가 주로 나무로 되어 있는 건축물.</t>
  </si>
  <si>
    <t>11581</t>
  </si>
  <si>
    <t>목조건축물방화용 시멘트모르타르바름공법</t>
  </si>
  <si>
    <t>KS F 2260 참조.</t>
  </si>
  <si>
    <t>11582</t>
  </si>
  <si>
    <t>목조계단</t>
  </si>
  <si>
    <t>timber stairs, 木造階段</t>
  </si>
  <si>
    <t>목재로 된 계단.</t>
  </si>
  <si>
    <t>11583</t>
  </si>
  <si>
    <t>목조바닥</t>
  </si>
  <si>
    <t>木造－</t>
  </si>
  <si>
    <t>목조로 된 바닥</t>
  </si>
  <si>
    <t>기문당7.2%</t>
  </si>
  <si>
    <t>11584</t>
  </si>
  <si>
    <t>목조벽</t>
  </si>
  <si>
    <t>wooden wall, 木造壁</t>
  </si>
  <si>
    <t>나무를 재료로 하여 만든 벽.</t>
  </si>
  <si>
    <t>11585</t>
  </si>
  <si>
    <t>목조칸막이벽</t>
  </si>
  <si>
    <t>木造間幕壁</t>
  </si>
  <si>
    <t>벽체의 뼈대를 목재로 짜 세우고 면재로 널‧합판‧석고판‧섬유판 등을 붙인 칸막이벽.</t>
  </si>
  <si>
    <t>11587</t>
  </si>
  <si>
    <t>목조탑</t>
  </si>
  <si>
    <t>wooden tower, 木造塔</t>
  </si>
  <si>
    <t>목탑</t>
  </si>
  <si>
    <t>기문당9.5%</t>
  </si>
  <si>
    <t>11588</t>
  </si>
  <si>
    <t>목조틀벽 구법</t>
  </si>
  <si>
    <t>wood frame construction</t>
  </si>
  <si>
    <t>작은 단면의 목조 부재로 기본적인 틀을 만들고 여기에 합판 등을 끼워 넣어 벽체나 바닥판을 만들어 중력하중과 횡력을 견디도록 만든 구조형식. 벽체에는 합판의 강성을 높이기 위하여 일정한 간격으로 스터드를 두고, 바닥판에는 장선을 둔다. 합판과 골조와의 접합 및 합판과 스터드, 장선과의 접합은 일반적으로 못으로 한다.</t>
  </si>
  <si>
    <t>11589</t>
  </si>
  <si>
    <t>각각</t>
  </si>
  <si>
    <t>each, 各各</t>
  </si>
  <si>
    <t>도면에서는 ｢EA｣로 쓰며 서로가 따로 따로임을 나타냄</t>
  </si>
  <si>
    <t>1159</t>
  </si>
  <si>
    <t>목주련</t>
  </si>
  <si>
    <t>木柱聯</t>
  </si>
  <si>
    <t>좋은 글귀를 써서 기둥이나 벽에 거는 용도로 길게 만든 나무판</t>
  </si>
  <si>
    <t>11590</t>
  </si>
  <si>
    <t>목질 재료</t>
  </si>
  <si>
    <t>목재 섬유를 원료로 하여 각종 가공을 한 재료 경질 섬유판, 반 경질 섬유판, 연질 섬유판 등이 있다.</t>
  </si>
  <si>
    <t>11592</t>
  </si>
  <si>
    <t>목질섬유판</t>
  </si>
  <si>
    <t>wood fiber board, 木質纖維板</t>
  </si>
  <si>
    <t>나무를 잘게 썰어 섬유질로 만들어 접착제를 섞어서 압착하여 만든 넓고 얇은 판.</t>
  </si>
  <si>
    <t>11593</t>
  </si>
  <si>
    <t>목책</t>
  </si>
  <si>
    <t>paling, 木柵</t>
  </si>
  <si>
    <t>말뚝을 박아 만든 울타리.</t>
  </si>
  <si>
    <t>11594</t>
  </si>
  <si>
    <t>목책식 구조법</t>
  </si>
  <si>
    <t>stockade, 木柵式構造法</t>
  </si>
  <si>
    <t>통나무나 간단하게 가공한 나무를 일정한 간격으로 땅에 박아넣고 서로 연결하여 벽체를 구성한 원시 목조건축으로서, 건물 평면은 일반적으로 사각형으로 구성되어 있다.</t>
  </si>
  <si>
    <t>11595</t>
  </si>
  <si>
    <t>목척</t>
  </si>
  <si>
    <t>wooden ruler, 木尺</t>
  </si>
  <si>
    <t>나무로 만든 자.</t>
  </si>
  <si>
    <t>11596</t>
  </si>
  <si>
    <t>목철배합보</t>
  </si>
  <si>
    <t>pitch beam, sandwich beam, 木鐵配合梁</t>
  </si>
  <si>
    <t>여러 개의 나무로 된 보 사이에 철판을 삽입하여 볼트로 접합시킨 합성보. 볼트의 개수 및 직경은 전단응력을 충분히 견딜 수 있도록 해야 하며, 볼트 구멍에 여유가 있어서 나무보와 철판 사이의 미끄러짐이 발생하면 전체 보의 휨강성이 저하된다.</t>
  </si>
  <si>
    <t>기문당35.8%</t>
  </si>
  <si>
    <t>11597</t>
  </si>
  <si>
    <t>목철합성 트러스보</t>
  </si>
  <si>
    <t>木鐵合成 truss beam)</t>
  </si>
  <si>
    <t>나무와 철의 합성보의 한 유형. 압축력을 받는 상현재는 목재를 쓰고 인장력을 받는 하현재로 철재 또는 강선으로 구성한다. 상현재로 쓰는 목재는 단면이 굵어서 좌굴에 충분히 저항할 수 있으며, 하현재로 쓰는 강도가 큰 강재를 사용하여 단면 크기를 가늘게 하여 전체적으로 날렵하게 보이는 효과를 얻을 수 있다. 나무와 강의 특징과 부재력의 특징을 최대한 살린 구조형식이다.</t>
  </si>
  <si>
    <t>11598</t>
  </si>
  <si>
    <t>목측</t>
  </si>
  <si>
    <t>visual observation, 目測</t>
  </si>
  <si>
    <t>계기로 관측하지 않고 관측자가 직접 눈으로 보고 관측하는 것을 말한다. 시정·운량·기상 현상 등이 이에 속한다.</t>
  </si>
  <si>
    <t>세화14.5%</t>
  </si>
  <si>
    <t>11599</t>
  </si>
  <si>
    <t>AWS</t>
  </si>
  <si>
    <t>American Welding Society</t>
  </si>
  <si>
    <t>미국 용접협회(American Welding Society)의 약어</t>
  </si>
  <si>
    <t>116</t>
  </si>
  <si>
    <t>각강</t>
  </si>
  <si>
    <t>square steel bar, square bar, square steel, 角鋼</t>
  </si>
  <si>
    <t>① 강재단면의 형상이 사각형태인 강구조용의 압연강재. ②각형강관</t>
  </si>
  <si>
    <t>기문당34.0%</t>
  </si>
  <si>
    <t>1160</t>
  </si>
  <si>
    <t>목측도</t>
  </si>
  <si>
    <t>sketch drawing, preliminary drawing, 目測圖</t>
  </si>
  <si>
    <t>눈대중으로 잰 치수로 나타낸 도면</t>
  </si>
  <si>
    <t>11600</t>
  </si>
  <si>
    <t>목침대공</t>
  </si>
  <si>
    <t>木枕臺工</t>
  </si>
  <si>
    <t>도리를 받치기 위해 나무를 점차 짧게 잘라서 포개놓아 대공.</t>
  </si>
  <si>
    <t>기문당63.6%</t>
  </si>
  <si>
    <t>11601</t>
  </si>
  <si>
    <t>목타르</t>
  </si>
  <si>
    <t>wood tar, 木tar</t>
  </si>
  <si>
    <t>① 목재를 건류(乾溜)하여 얻은 타르. ② 연료와 도료(塗料)로 쓰이며 또 크레오소트(creosote)를 얻기도 하며 목재 방부제(防腐劑)에 사용. ③ 소나무과의 목재를 건류할 때 생기며 흑갈색 반투명의 끈끈한 액체로 타르산(酸)이라 칭하는 산성물질을 다량 함유.</t>
  </si>
  <si>
    <t>11602</t>
  </si>
  <si>
    <t>목탄가스</t>
  </si>
  <si>
    <t>목탄의 불완전 연소에 의하여 발생하는 일산화탄소를 주성분으로 하는 가스.</t>
  </si>
  <si>
    <t>11603</t>
  </si>
  <si>
    <t>wood tower, 木塔</t>
  </si>
  <si>
    <t>① 나무로 만든 탑. 현존하는 옛 탑은 대다수가 돌이나 벽돌로 만들어져 있으나 과거에는 나무로도 많이 만들었음. ② ⇨목조탑(＝).</t>
  </si>
  <si>
    <t>11604</t>
  </si>
  <si>
    <t>목토</t>
  </si>
  <si>
    <t>top-dressing</t>
  </si>
  <si>
    <t>잔디를 조성할 때 잔디의 활착과 생육을 촉진하기 위해 표면에 살포하는 양질의 토양. [재 · 계]</t>
  </si>
  <si>
    <t>세화83.6%</t>
  </si>
  <si>
    <t>11605</t>
  </si>
  <si>
    <t>목파율</t>
  </si>
  <si>
    <t>wood failure ratio</t>
  </si>
  <si>
    <t>목재의 접착 시험에 있어서 접착 면적에 대한 목부 파단 면적의 비율. 백분율로 표시한다.</t>
  </si>
  <si>
    <t>11606</t>
  </si>
  <si>
    <t>목판전각</t>
  </si>
  <si>
    <t>木板篆刻</t>
  </si>
  <si>
    <t>나뭇널에 조각하여 테두리를 댄 것.</t>
  </si>
  <si>
    <t>11607</t>
  </si>
  <si>
    <t>목편 시멘트판</t>
  </si>
  <si>
    <t>cemented chip board</t>
  </si>
  <si>
    <t>약제 처리한 5~20mm의 목편과 시멘트롤 약 3 : 7의 비율로 섞어서 가압 성형한 판상의 재료. 벽, 천장 등의 바탕재에 사용한다.</t>
  </si>
  <si>
    <t>11608</t>
  </si>
  <si>
    <t>목표</t>
  </si>
  <si>
    <t>outer surface； face side</t>
  </si>
  <si>
    <t>엇결 내지 곧은결 목재면으로 톱질한 판 중 외주 방향의 면. 고갱이에서 먼 쪽 면.</t>
  </si>
  <si>
    <t>세화86.8%</t>
  </si>
  <si>
    <t>11609</t>
  </si>
  <si>
    <t>각개 통기</t>
  </si>
  <si>
    <t>individual vent</t>
  </si>
  <si>
    <t>개개의 트랩을 통기하기 위해 각각의 트랩하류로부터 통기하는 방법 및 그 통기관. →배수 통기 설비.</t>
  </si>
  <si>
    <t>1161</t>
  </si>
  <si>
    <t>목표 신뢰도</t>
  </si>
  <si>
    <t>design reliability</t>
  </si>
  <si>
    <t>한계 상태 설계법에 있어서 설정하는 신뢰성의 목표값.</t>
  </si>
  <si>
    <t>세화90.6%</t>
  </si>
  <si>
    <t>11610</t>
  </si>
  <si>
    <t>목표값</t>
  </si>
  <si>
    <t>objective value</t>
  </si>
  <si>
    <t>환경 기준등의 계획이나 설계상에서 목표로 하는 값. [환 · 계 · 도]</t>
  </si>
  <si>
    <t>세화85.0%</t>
  </si>
  <si>
    <t>11611</t>
  </si>
  <si>
    <t>목표견적계약</t>
  </si>
  <si>
    <t>target estimate contract, 目標見積契約</t>
  </si>
  <si>
    <t>① 총액계약(總額契約, lump-sum contract)과 실비가산보수계약(實費加算報酬契約)의 양자의 장점을 조합하여 고안한 계약방식. ② 총액계약에서는 도급업자는 실제의 공사비를 가급적 싸게 하고, 이미 정해진 계약금액 내에 차지하는 보수의 비율을 크게 하려고 하기 때문에 공사의 질이 떨어지기 일쑤이고, 실비가산보수계약에서는 도급업자의 보수가 공사비 외에 확보되어 있기 때문에 공사를 경제적으로 완성시킴에 열심이 아닌 경향이 있다. 이런 결점은 목표견적계약에서는 개선되고, ｢penalty｣나 ｢additional fee｣가 도입되어 있다. 또한 ｢penalty｣로서의 차인액(差引額)은 ｢base fee｣의 몇 %까지라는 한도가 보통은 규정되어 있으므로 최저한도의 보수는 항상 확보되어 있다고 할 수 있음.</t>
  </si>
  <si>
    <t>11612</t>
  </si>
  <si>
    <t>목형</t>
  </si>
  <si>
    <t>木型</t>
  </si>
  <si>
    <t>나무로 만든 모형(模型). 주로 주형(鑄型)을 만들 때 사용한다.</t>
  </si>
  <si>
    <t>11613</t>
  </si>
  <si>
    <t>목형공</t>
  </si>
  <si>
    <t>木型工</t>
  </si>
  <si>
    <t>나무 거푸집을 짜는 기능공</t>
  </si>
  <si>
    <t>11614</t>
  </si>
  <si>
    <t>목형소</t>
  </si>
  <si>
    <t>木型所</t>
  </si>
  <si>
    <t>같은 말 :목공소(나무로 가구, 창틀 따위의 물건을 만드는 곳).</t>
  </si>
  <si>
    <t>11615</t>
  </si>
  <si>
    <t>몬모릴로나이트</t>
  </si>
  <si>
    <t>montmorillonite</t>
  </si>
  <si>
    <t>① 점토광물의 일종. ② 부정형 판상결정을 이루고 표면활성이 크고 팽윤성(膨潤性)이 높음.</t>
  </si>
  <si>
    <t>11616</t>
  </si>
  <si>
    <t>몬테카를로 시뮬레이션</t>
  </si>
  <si>
    <t>Monte Carlo simulation</t>
  </si>
  <si>
    <t>우연현상(偶然現象)의 경과를, 난수를 써서 수치적 ·모형적으로 실현시켜 그것을 관찰함으로써 문제의 근사해를 얻는 방법.</t>
  </si>
  <si>
    <t>세화15.1%</t>
  </si>
  <si>
    <t>11617</t>
  </si>
  <si>
    <t>몰</t>
  </si>
  <si>
    <t>mall</t>
  </si>
  <si>
    <t>도심지 내 보행자의 쇼핑 거리를 중심으로 전개되는 공중보도(公衆步道) 및 산책로를 말하는데, 서울의 소공동 상가 일대가 좋은 예이다</t>
  </si>
  <si>
    <t>11618</t>
  </si>
  <si>
    <t>몰①</t>
  </si>
  <si>
    <t>쇼핑 몰 ((충분한 주차장을 갖춘 보행자 전용 상점가)), 쇼핑 센터(=shopping~)</t>
  </si>
  <si>
    <t>기문당2.3%</t>
  </si>
  <si>
    <t>11619</t>
  </si>
  <si>
    <t>각거리</t>
  </si>
  <si>
    <t>angular distance, 角距離</t>
  </si>
  <si>
    <t>각도로 표시한 두 점 사이의 거리를 말한다. 관측점에서 두 개의 점을 직선으로 이었을 때의, 그 두 직선 사이의 각도이다.</t>
  </si>
  <si>
    <t>기문당22.1%</t>
  </si>
  <si>
    <t>1162</t>
  </si>
  <si>
    <t>몰②</t>
  </si>
  <si>
    <t>maul, mall, mallet</t>
  </si>
  <si>
    <t>큰 나무망치</t>
  </si>
  <si>
    <t>11620</t>
  </si>
  <si>
    <t>몰드</t>
  </si>
  <si>
    <t>mold, mould</t>
  </si>
  <si>
    <t>① 모르타르나 콘크리트 등의 몰딩을 만들기 위한 주형. ② 모르타르의 압축강도에 의한 잔골재 시험방법에 있어서 모르타르의 흐름시험용의 기구.</t>
  </si>
  <si>
    <t>11621</t>
  </si>
  <si>
    <t>몰드공사</t>
  </si>
  <si>
    <t>moulding work, -工事</t>
  </si>
  <si>
    <t>① 목재로 된 건축물로부터 콘센트나 텀블러 스위치에 전선을 끌어내릴 때 몰드 속에 전선을 배선하는 공사. ② 옥내배선공사의 하나. ③ ⇨옥내배선공사.</t>
  </si>
  <si>
    <t>11622</t>
  </si>
  <si>
    <t>몰드오일</t>
  </si>
  <si>
    <t>mould oil</t>
  </si>
  <si>
    <t>쉽게 탈형하기 위해 거푸집에 칠하는 박리제.</t>
  </si>
  <si>
    <t>11623</t>
  </si>
  <si>
    <t>몰드유리</t>
  </si>
  <si>
    <t>mould glass</t>
  </si>
  <si>
    <t>프리즘 판유리(prism glass)의 일종으로 한 면만을 주름잡은 유리.</t>
  </si>
  <si>
    <t>11624</t>
  </si>
  <si>
    <t>몰드진동기</t>
  </si>
  <si>
    <t>⇨콘크리트 몰드 진동기(＝).</t>
  </si>
  <si>
    <t>11625</t>
  </si>
  <si>
    <t>몰드케이스 서킷 브레이커</t>
  </si>
  <si>
    <t>moldcase circuit breaker</t>
  </si>
  <si>
    <t>저압 전기 배선 중의 사고 전류를 차단해서 전기 회로를 열 수 있는 능력을 갖는 부품과 전기 회로를 개폐하기 위한 부품을 하나의 성형 플라스틱 수지케이스에 집어넣은 기기. 저압 전기 배선중의 필요 부분에 설치하여 전기 사고시 사고 부분을 건전 부분에서 격리시키는 작용을 한다. (= MCB, 배선용 차단기)</t>
  </si>
  <si>
    <t>세화95.4%</t>
  </si>
  <si>
    <t>11626</t>
  </si>
  <si>
    <t>몰딩</t>
  </si>
  <si>
    <t>moulding, molding, 轉刻, 繰形</t>
  </si>
  <si>
    <t>건축이나 공예 따위에서, 창틀이나 가구 따위의 테두리를 장식하는 방법.</t>
  </si>
  <si>
    <t>기문당18.0%</t>
  </si>
  <si>
    <t>11627</t>
  </si>
  <si>
    <t>몰딩벽돌</t>
  </si>
  <si>
    <t>moulding brick, molding brick</t>
  </si>
  <si>
    <t>이형벽돌의 일종으로 돌림띠 등의 장식용으로 쓰이는 벽돌.</t>
  </si>
  <si>
    <t>11628</t>
  </si>
  <si>
    <t>몰딩턱맞춤</t>
  </si>
  <si>
    <t>shoulder and bead joint</t>
  </si>
  <si>
    <t>몰딩에 의한 턱맞춤.</t>
  </si>
  <si>
    <t>11629</t>
  </si>
  <si>
    <t>몰리에르 선도</t>
  </si>
  <si>
    <t>Mollier chart</t>
  </si>
  <si>
    <t>냉매의 모든 상태를 표시하는 도표. 가로축에 냉매의 엔탈피 (kcal/kg), 세로축에 냉매의 압력(ata)을 잡는다. 몰리에 선도라고도 한다.</t>
  </si>
  <si>
    <t>11630</t>
  </si>
  <si>
    <t>몰탈</t>
  </si>
  <si>
    <t>11636</t>
  </si>
  <si>
    <t>몸채</t>
  </si>
  <si>
    <t>main house, 正堂</t>
  </si>
  <si>
    <t>여러 채로 된 살림집에서 주가 되는 집채.</t>
  </si>
  <si>
    <t>11637</t>
  </si>
  <si>
    <t>몹</t>
  </si>
  <si>
    <t>mop</t>
  </si>
  <si>
    <t>긴 자루가 달린 걸레. ※ mopboard；baseboard ※ mopping ※ mopsink.</t>
  </si>
  <si>
    <t>11638</t>
  </si>
  <si>
    <t>몹플레이트</t>
  </si>
  <si>
    <t>mop plate</t>
  </si>
  <si>
    <t>문 밑막이대에 대는 금속판으로서 바닥청소 때 몹에 의한 더러워짐을 막는 것.</t>
  </si>
  <si>
    <t>11639</t>
  </si>
  <si>
    <t>각광</t>
  </si>
  <si>
    <t>foot light, 脚光</t>
  </si>
  <si>
    <t>① 무대‧진열장 등의 바닥에서 투사하는 빛으로 무대조명의 하나임. ② 금속제 상자에 전구를 배치한 것으로 무대 앞쪽에 설치하여 무대를 비춰 줌. ③ 3～4종의 각종 색을 가진 전구가 각각의 회로에 접속되며, 그 빛깔은 여러 구로 구획되어 있음. ④ 전등의 발명 후 각광이 사용되기 시작했으며, 1879년 파리 대극장에서 사용한 백열전등의 무대조명이 그 시초임.</t>
  </si>
  <si>
    <t>1164</t>
  </si>
  <si>
    <t>못</t>
  </si>
  <si>
    <t>nail, 釘, 洋釘</t>
  </si>
  <si>
    <t>판재나 목조 부재의 결구를 위해 뾰족하게 만든 연결부재. 일반적으로 금속을 사용하나, 목재나 대나무 등을 사용할 때도 있다.</t>
  </si>
  <si>
    <t>기문당4.8%</t>
  </si>
  <si>
    <t>11640</t>
  </si>
  <si>
    <t>못가림쇠</t>
  </si>
  <si>
    <t>못의 머리 또는 발을 보이지 않도록 덧붙인 쇠장식.</t>
  </si>
  <si>
    <t>11641</t>
  </si>
  <si>
    <t>못대가리</t>
  </si>
  <si>
    <t>nail head, 釘頭</t>
  </si>
  <si>
    <t>① 못의 몸통 위에 조금 넓게 만든 부분. ② 못머리.</t>
  </si>
  <si>
    <t>11642</t>
  </si>
  <si>
    <t>못머리</t>
  </si>
  <si>
    <t>head of nail, nail head</t>
  </si>
  <si>
    <t>못의 윗부분으로 쳐 박아 넣거나 빼는 장치를 거는 넓직한 부분.</t>
  </si>
  <si>
    <t>기문당45.2%</t>
  </si>
  <si>
    <t>11643</t>
  </si>
  <si>
    <t>못박기</t>
  </si>
  <si>
    <t>⇨못치기(＝).</t>
  </si>
  <si>
    <t>11644</t>
  </si>
  <si>
    <t>못박기판</t>
  </si>
  <si>
    <t>pallet</t>
  </si>
  <si>
    <t>① 문틀 등을 고정시키기 위해 벽돌을 쌓을 때 줄눈 사이에 넣는 작은 나무판. ② ＝틀받이줄눈판.</t>
  </si>
  <si>
    <t>11645</t>
  </si>
  <si>
    <t>못뽑개</t>
  </si>
  <si>
    <t>못을 빨 때에 쓰는 도구의 하나. 전체는 펜치와 닮은 형상을 하고 있지만, 선단부가 못머리를 잡을 수 있도록 집게상으로 되어 있다.</t>
  </si>
  <si>
    <t>11646</t>
  </si>
  <si>
    <t>못뽑이</t>
  </si>
  <si>
    <t>pincers: nail puller</t>
  </si>
  <si>
    <t>박은 못을 빼기 위한 도구. 집게상의 것과 지레의 원리를 사용한 것이 있다,</t>
  </si>
  <si>
    <t>11647</t>
  </si>
  <si>
    <t>못서까래</t>
  </si>
  <si>
    <t>11648</t>
  </si>
  <si>
    <t>각구조</t>
  </si>
  <si>
    <t>殼構造.  殼(껍질 각)으로 구성된 구조물 및 구조양식 ⇨셸(＝).</t>
  </si>
  <si>
    <t>1165</t>
  </si>
  <si>
    <t>못정</t>
  </si>
  <si>
    <t>punch, 釘鋌</t>
  </si>
  <si>
    <t>①못대가리를 깊이 박는데 쓰이는 정 같이 생긴 연장. ② 못대가리에 대고 치는 긴 쇠. ※ 鋌；못조짐정.</t>
  </si>
  <si>
    <t>11650</t>
  </si>
  <si>
    <t>못정떨이</t>
  </si>
  <si>
    <t>① 돌을 정으로 까내는 일. ② 바위에 구멍을 뚫고 폭발시켜서 깨뜨린 돌을 정으로 대고 망치로 쳐서 떨어뜨리는 일.</t>
  </si>
  <si>
    <t>11651</t>
  </si>
  <si>
    <t>못주기</t>
  </si>
  <si>
    <t>11652</t>
  </si>
  <si>
    <t>못질</t>
  </si>
  <si>
    <t>nailing</t>
  </si>
  <si>
    <t>못을 박는 것.</t>
  </si>
  <si>
    <t>11654</t>
  </si>
  <si>
    <t>못질충복보</t>
  </si>
  <si>
    <t>釘打充復梁</t>
  </si>
  <si>
    <t>상현재와 하현재 사이에 수직재를 등간격으로 배치 하고 그 사이에 웨브재를 사선으로 못질하여 고정한 합성보.</t>
  </si>
  <si>
    <t>11656</t>
  </si>
  <si>
    <t>못철사</t>
  </si>
  <si>
    <t>釘用鐵線</t>
  </si>
  <si>
    <t>연강을 상온에서 늘려 0.1mm 이상으로 얇고 길게 만든 후, 제정기로 잘라서 만든 못.</t>
  </si>
  <si>
    <t>11657</t>
  </si>
  <si>
    <t>못치기</t>
  </si>
  <si>
    <t>① 못을 망치로 때려 박는 일. ② 못의 길이는 널두께의 2.5~3.0배로 하고 재의 마구리 등에 박는 것은 3.0~3.5배로 함. ③ 약간 기울게(15° 정도) 박는 것이 수직으로 박는 것보다 유리함. ④ ＝못박기＝못주기. ※ 못치기 공구；nail driving tool, 못치기 기계；nailing machine.</t>
  </si>
  <si>
    <t>기문당96.1%</t>
  </si>
  <si>
    <t>11658</t>
  </si>
  <si>
    <t>각기둥</t>
  </si>
  <si>
    <t>모서리를 둥글지 않고 모나게 다듬은 기둥</t>
  </si>
  <si>
    <t>기문당4.5%</t>
  </si>
  <si>
    <t>1166</t>
  </si>
  <si>
    <t>몽둥달고</t>
  </si>
  <si>
    <t>棒達固</t>
  </si>
  <si>
    <t>① 크고 무거운 몽둥이로 된 달고. ② 지름 30cm, 길이 3m 정도의 곧은 통나무에 로프를 매어 잡아당겨 오르내리게 한 것으로 땅이나 돌 등을 다지는데 사용. ③ ＝달굿대.</t>
  </si>
  <si>
    <t>11660</t>
  </si>
  <si>
    <t>몽둥달고박기</t>
  </si>
  <si>
    <t>棒達固－</t>
  </si>
  <si>
    <t>몽둥달고를 사용해서 말뚝을 막는 것.</t>
  </si>
  <si>
    <t>11661</t>
  </si>
  <si>
    <t>몽둥달구</t>
  </si>
  <si>
    <t>⇨달구.</t>
  </si>
  <si>
    <t>11662</t>
  </si>
  <si>
    <t>몽키스패너</t>
  </si>
  <si>
    <t>바른표기 멍키 스패너(monkey spanner), 목에 나사를 장치하여 아가리를 자유로이 조절할 수 있는 스패너.</t>
  </si>
  <si>
    <t>11663</t>
  </si>
  <si>
    <t>묘</t>
  </si>
  <si>
    <t>mausoleum, 廟</t>
  </si>
  <si>
    <t>① 선조, 제왕, 성인 등의 신위를 모시고 제사를 지내는 집. ② 중국에서는 불교사원과 도교사원을 가리키기도 함.</t>
  </si>
  <si>
    <t>11664</t>
  </si>
  <si>
    <t>묘당</t>
  </si>
  <si>
    <t>廟堂</t>
  </si>
  <si>
    <t>종묘와 명당을 같이 부르는 말로 조선시대에는 의정부를 지칭하기도 하였음</t>
  </si>
  <si>
    <t>11665</t>
  </si>
  <si>
    <t>묘원</t>
  </si>
  <si>
    <t>cemetery park</t>
  </si>
  <si>
    <t>공원의 형태로 조성되는 묘지</t>
  </si>
  <si>
    <t>세화6.7%</t>
  </si>
  <si>
    <t>11669</t>
  </si>
  <si>
    <t>각꺾쇠</t>
  </si>
  <si>
    <t>모로 된 꺾쇠.</t>
  </si>
  <si>
    <t>1167</t>
  </si>
  <si>
    <t>묘지</t>
  </si>
  <si>
    <t>cemetery</t>
  </si>
  <si>
    <t>죽은 사람의 이름, 신분, 행적 따위를 기록한 글. 사기 판이나 돌에 새겨 무덤 옆에 묻거나 관이나 호(壺)에 직접 새기기도 한다. ≒광지3(壙誌)ㆍ택조(宅兆).</t>
  </si>
  <si>
    <t>세화2.9%</t>
  </si>
  <si>
    <t>11670</t>
  </si>
  <si>
    <t>묘지 공원</t>
  </si>
  <si>
    <t>공동묘지를 중심으로 만든 공원.</t>
  </si>
  <si>
    <t>11671</t>
  </si>
  <si>
    <t>묘포</t>
  </si>
  <si>
    <t>nursery</t>
  </si>
  <si>
    <t>모밭이라고 한다. 묘포는 사용기간에 따라서 고정묘포(固定苗圃) ·이동묘포(移動苗圃)로 구별한다.</t>
  </si>
  <si>
    <t>세화14.6%</t>
  </si>
  <si>
    <t>11672</t>
  </si>
  <si>
    <t>묘화</t>
  </si>
  <si>
    <t>描畵</t>
  </si>
  <si>
    <t>1. 다른 그림을 본떠서 그림. 또는 그렇게 그린 그림. 2. 그림을 그림.</t>
  </si>
  <si>
    <t>11673</t>
  </si>
  <si>
    <t>무고주오량</t>
  </si>
  <si>
    <t>無高柱五樑</t>
  </si>
  <si>
    <t>도리를 5개로 구성하는 오량집에서 고주를 세우지 않고 구성한 가구 형식</t>
  </si>
  <si>
    <t>11674</t>
  </si>
  <si>
    <t>무골충이</t>
  </si>
  <si>
    <t>convex cut edges of a pillar</t>
  </si>
  <si>
    <t>실오리모와 같은 형태이지만 양편 모서리에 상하로 선을 하나씩 더 넣은 것이다.</t>
  </si>
  <si>
    <t>11675</t>
  </si>
  <si>
    <t>무공아</t>
  </si>
  <si>
    <t>無栱牙</t>
  </si>
  <si>
    <t>공포를 설치않는 단순한 목조 가구 양식</t>
  </si>
  <si>
    <t>11676</t>
  </si>
  <si>
    <t>무광도료</t>
  </si>
  <si>
    <t>無光塗料</t>
  </si>
  <si>
    <t>① 광택이 없는 칠감의 총칭. ② 수성페인트 같은 것.</t>
  </si>
  <si>
    <t>11677</t>
  </si>
  <si>
    <t>무광래커</t>
  </si>
  <si>
    <t>無光lacquer</t>
  </si>
  <si>
    <t>① 무광택의 도면이 되는 특수 래커. ② 안료를 많이 써서 광택을 없애는 경우와 알루미늄 스테아레이트 등을 혼합하여 광택을 없애는 경우가 있음. 앞의 것은 도막이 부스러지기 쉽기 때문에 비교적 높은 점도의 니트로셀룰로오스를 사용하고, 뒤의 것은 도막의 성질이 좋고 온화한 광택이 되며, 또 반무광 투명래커도 있으나, 이것은 도면을 마찰하면 광택을 일으키기 쉬움.</t>
  </si>
  <si>
    <t>11678</t>
  </si>
  <si>
    <t>무광칠</t>
  </si>
  <si>
    <t>matt finish, 無光－ flat finish</t>
  </si>
  <si>
    <t>칠면에 윤이 나지 않게 하는 칠마무리.</t>
  </si>
  <si>
    <t>11679</t>
  </si>
  <si>
    <t>각끌반</t>
  </si>
  <si>
    <t>hollow chisel mortiser</t>
  </si>
  <si>
    <t>각끌과 그 안에 있는 송곳이 아래위로 움직여서 각장부 구멍을 가공하는 목공 천공반.</t>
  </si>
  <si>
    <t>1168</t>
  </si>
  <si>
    <t>무광택에나멜</t>
  </si>
  <si>
    <t>① 무광택의 도면을 이루는 에나멜. ② 체질 안료를 많이 써서 안료분을 증가(65% 이하)하고, 또 용제(50% 이하)를 다량으로 배합한 다음, 알루미늄 스테아레이트와 같은 무광제를 약간 배합하여 제조. ③ 안료가 많아 도막이 무르기 쉬우므로, 전색제에는 스파니스 또는 중유성 니스를 사용. ④ 건조는 비교적 빠르나(6시간 이내) 도막의 강인도가 낮으며 내후성도 약함.</t>
  </si>
  <si>
    <t>11680</t>
  </si>
  <si>
    <t>무광택조합페인트</t>
  </si>
  <si>
    <t>① 광택이 없는 도면을 만드는 상칠 및 중칠용의 페인트로, 안료의 함유량이 많고 휘발성의 희석제 함량도 많음. ② 무광의 효과가 많은 알루미늄 스테아레이트, 징크스테아레이트 등의 금속 비누를 배합하고, 수지니스나 유성 니스를 배합하여 고착력을 높이는 경우도 있음. ③ 도막은 내후성이 약하여 내부용으로나 적당할 뿐임.</t>
  </si>
  <si>
    <t>11681</t>
  </si>
  <si>
    <t>무교절아치</t>
  </si>
  <si>
    <t>hingless arch, 無鉸節arch</t>
  </si>
  <si>
    <t>교절이 존재하지 않는 아치.</t>
  </si>
  <si>
    <t>기문당60.0%</t>
  </si>
  <si>
    <t>11682</t>
  </si>
  <si>
    <t>무궁화</t>
  </si>
  <si>
    <t>hibiscus</t>
  </si>
  <si>
    <t>아욱과에 속하는 낙엽관목. 무궁화가 양수(陽樹)이기 때문에 양지바른 곳에서 재배해야 하며, 습지에서는 입고병(立枯病)이 발생하기 쉬우므로 반드시 피해야 한다. 매우 건조한 땅도 적당하지 않다. 비배(肥培) 관리는 일반 꽃나무와 같다. (브리태니커)</t>
  </si>
  <si>
    <t>11683</t>
  </si>
  <si>
    <t>무균실</t>
  </si>
  <si>
    <t>bioclean room</t>
  </si>
  <si>
    <t>무균실화학용어사전 미생물과 세균의 제거를 목적으로 한 방. 그러나 공기 중의 부유물질, 온도, 습도, 압력 등의 조건도 관리한다. 청정공기를 불어넣는 방식으로는 수평층류, 수직층류, 난류의 세 가지가 있다. 연구실, 의약품 및 식품제조, 동물사육, 병원용 등에 널리 사용된다.</t>
  </si>
  <si>
    <t>11684</t>
  </si>
  <si>
    <t>무근 콘크리트</t>
  </si>
  <si>
    <t>plain concrete</t>
  </si>
  <si>
    <t>철근을 넣지 않고 만든 콘크리트</t>
  </si>
  <si>
    <t>세화27.3%</t>
  </si>
  <si>
    <t>11685</t>
  </si>
  <si>
    <t>무근콘크리트</t>
  </si>
  <si>
    <t>plain concrete, nonreinforced concrete, 無筋－</t>
  </si>
  <si>
    <t>① 강재나 강섬유 또는 플라스틱 등으로 보강하지 않은 콘크리트. ② 콘크리트의 수축균열 등을 대비하여 강재를 사용하나 규정된 최소철근비 미만으로 보강한 콘크리트도 무근콘크리트로 봄.</t>
  </si>
  <si>
    <t>11687</t>
  </si>
  <si>
    <t>무근콘크리트관</t>
  </si>
  <si>
    <t>non-reinforced concrete pipes</t>
  </si>
  <si>
    <t>국내생산 및 사용이 없어 사장된 규격임</t>
  </si>
  <si>
    <t>기문당11.1%</t>
  </si>
  <si>
    <t>11688</t>
  </si>
  <si>
    <t>무근콘크리트조</t>
  </si>
  <si>
    <t>non-reinforced concrete construction, 無筋－造</t>
  </si>
  <si>
    <t>① 철근 등의 강재를 사용하지 않은 콘크리트벽체. ② 바닥은 목조 또는 철근콘크리트조로 구성. ③벽체가 무근이지만 벽두께는 두꺼워서 자중이 커지는 결점이 있음. ④ 균열 방지를 위해서 가는 철근을 가로‧세로로 일정한 간격으로 넣는 것이 좋음.</t>
  </si>
  <si>
    <t>기문당45.0%</t>
  </si>
  <si>
    <t>11689</t>
  </si>
  <si>
    <t>각나사</t>
  </si>
  <si>
    <t>square thread, 角－</t>
  </si>
  <si>
    <t>나사의 단면형태에서 나사산의 단면이 정방형으로 가공된 나사. 나사산의 단면형태가 삼각형인 삼각나사에 비하면 마찰이 적어 프레스나 잭 등에 활용됨,</t>
  </si>
  <si>
    <t>1169</t>
  </si>
  <si>
    <t>무기안료</t>
  </si>
  <si>
    <t>inorganic pigment, 無機顔料</t>
  </si>
  <si>
    <t>무기질인 광물질 색소로 된 안료.</t>
  </si>
  <si>
    <t>11690</t>
  </si>
  <si>
    <t>무기종식아세틸렌발생기</t>
  </si>
  <si>
    <t>nonbell type acetylene generator</t>
  </si>
  <si>
    <t>아세틸렌 발생기의 한 형식이며, 발생하는 가스의 압력에 의해서 강제적으로 발생기 속의 수위를 승강시켜서 가스의 양을 조절할 수 있게 되어 있는 발생기.</t>
  </si>
  <si>
    <t>11691</t>
  </si>
  <si>
    <t>무기질도료</t>
  </si>
  <si>
    <t>無機質塗料</t>
  </si>
  <si>
    <t>①수성도료와 같이 유기질의 고착제를 써서 안료를 고착시키는 것이 아니라, 물속에 흩어진 무기물질이 물경화성 또는 물을 발산시킴에 따라 무기질 자신이 도막을 형성하는 성질을 이용한 도료. ② 일반적으로 강인도가 낮으며, 특히 가요성이 결핍되어 있기 때문에 목재‧금속 등에 도장할 수 없음. ③ 현재는 불연성을 이용하여 내화도장에 사용되고 있으며, 또 콘크리트‧모르타르의 착색도장 등에 쓰이는 정도.</t>
  </si>
  <si>
    <t>11692</t>
  </si>
  <si>
    <t>무기질섬유재</t>
  </si>
  <si>
    <t>inorganic fiber materials, 無機質纖維材</t>
  </si>
  <si>
    <t>광물질의 섬유로 석면(asbestos)‧암면(rock wool)‧광재면(slag wool)‧유리면(glass wool, glass fiber) 등이 있다. 이와 같은 섬유들은 내열성‧내수성‧내식성 등이 우수하므로 유기질 섬유보다 용도가 넓음.</t>
  </si>
  <si>
    <t>11693</t>
  </si>
  <si>
    <t>무기질섬유제품</t>
  </si>
  <si>
    <t>⇨광물질섬유제품(＝).</t>
  </si>
  <si>
    <t>11694</t>
  </si>
  <si>
    <t>무기질토</t>
  </si>
  <si>
    <t>inorganic soil</t>
  </si>
  <si>
    <t>유기물이 포함되지 않은 흙.</t>
  </si>
  <si>
    <t>세화52.0%</t>
  </si>
  <si>
    <t>11695</t>
  </si>
  <si>
    <t>무낙설 지붕</t>
  </si>
  <si>
    <t>지붕물매를 건물 안쪽으로 흐르도록 하여 건물 바깥쪽으로 눈이 떨어지지 않도록 한 지붕</t>
  </si>
  <si>
    <t>세화60.3%</t>
  </si>
  <si>
    <t>11696</t>
  </si>
  <si>
    <t>무녕왕릉</t>
  </si>
  <si>
    <t>武寧王陵</t>
  </si>
  <si>
    <t>1971년 발견되고 발굴된 충남 공주 송산리의 백제 25대 무녕왕 및 왕비의 능으로서 백제 금관을 비롯한 임금과 왕비 지석(誌石) 등 2천500여점의 부장품이 발굴되었음</t>
  </si>
  <si>
    <t>기문당33.1%</t>
  </si>
  <si>
    <t>11697</t>
  </si>
  <si>
    <t>무늬</t>
  </si>
  <si>
    <t>pattern, 紋, 紋樣</t>
  </si>
  <si>
    <t>물건의 거죽에 어룽져 나타난 어떤 모양. ≒문9(紋)ㆍ문양1(文樣).옷감이나 조각품 따위를 장식하기 위한 여러 가지 모양. ≒문양1ㆍ문채(文彩).</t>
  </si>
  <si>
    <t>기문당5.2%</t>
  </si>
  <si>
    <t>세화1.7%</t>
  </si>
  <si>
    <t>11698</t>
  </si>
  <si>
    <t>무늬 가장자리</t>
  </si>
  <si>
    <t>무늬 가장자리 다다미 가장자리의 일종. 고려 가장자리, 바림 가장자리 등 무늬가 들어 있는 것의 총칭.</t>
  </si>
  <si>
    <t>세화80.7%</t>
  </si>
  <si>
    <t>11699</t>
  </si>
  <si>
    <t>각도기</t>
  </si>
  <si>
    <t>angle gauge, 角度器</t>
  </si>
  <si>
    <t>반원의 얇은 판에 180도 까지의 각도 눈금을 붙여 각도를 계산하고 측정하는 제도 용구의 일종</t>
  </si>
  <si>
    <t>1170</t>
  </si>
  <si>
    <t>무늬강판</t>
  </si>
  <si>
    <t>checkered plate</t>
  </si>
  <si>
    <t>미끄럼 방지를 위하여표면에요철을 새겨 놓은강판</t>
  </si>
  <si>
    <t>기문당4.1%</t>
  </si>
  <si>
    <t>11700</t>
  </si>
  <si>
    <t>무늬돋이</t>
  </si>
  <si>
    <t>세로로 쪼갠 목재의 단면에 나타나는, 육안으로 볼 수 있는 나무 구성 요소의 배열 상태.</t>
  </si>
  <si>
    <t>기문당22.4%</t>
  </si>
  <si>
    <t>11701</t>
  </si>
  <si>
    <t>무늬목</t>
  </si>
  <si>
    <t>veneer, 紋－木</t>
  </si>
  <si>
    <t>1. 종이처럼 얇게 깎은 나무. 물건을 싸거나 물건 밑에 까는 용도로 쓴다. 2. 나무 모양이 나게 무늬를 새겨 넣어, 외양을 장식하는 건축 자재로 사용하게 만든 얇은 합판.</t>
  </si>
  <si>
    <t>11702</t>
  </si>
  <si>
    <t>무늬목치장합판플로어링보드</t>
  </si>
  <si>
    <t>Siced Veneer Fancy Plywood for Flooring Board</t>
  </si>
  <si>
    <t>① KS F 3111. ② 이 규격은 무늬목 치장합판 플로어링 보드(이하 치장합판 플로어링 보드라 한다.)에 대하여 규정.</t>
  </si>
  <si>
    <t>11703</t>
  </si>
  <si>
    <t>무늬쌓기</t>
  </si>
  <si>
    <t>벽돌 표면에 벽돌을 도드라지게 무늬를 놓아 쌓거나 세워쌓기‧빗쌓기 등으로 무늬를 형성.</t>
  </si>
  <si>
    <t>기문당55.8%</t>
  </si>
  <si>
    <t>11704</t>
  </si>
  <si>
    <t>무늬유리</t>
  </si>
  <si>
    <t>embossed glass</t>
  </si>
  <si>
    <t>판유리의 한쪽 표면에 무늬를 새겨넣은 유리로 엠보싱유리·형판유리라고도 한다. 밋밋한 판유리에 장식효과를 주기 위해 만들어진 반투명유리로, 롤아웃(roll-out) 공법으로 제조된다. 빛이 유리에 새겨진 무늬에 따라 확산되므로 은은하고 부드러운 분위기를 연출한다. 또 반대편으로부터의 시선을 차단해주는 효과도 있다.</t>
  </si>
  <si>
    <t>11705</t>
  </si>
  <si>
    <t>무닛결</t>
  </si>
  <si>
    <t>curly grain, 紋理</t>
  </si>
  <si>
    <t>목재 표면에 나타나는 소용돌이 모양의 아름다운나뭇결.</t>
  </si>
  <si>
    <t>11706</t>
  </si>
  <si>
    <t>무대</t>
  </si>
  <si>
    <t>stage, 舞臺</t>
  </si>
  <si>
    <t>1. 공연장소, 무대 등 강의나 연극이 이루어지는 장소.2.영화 제작공정상의배경이나 무대.3. 제작 공정에서 한 단계가 끝나고 다른 다음 단계로 옮아갈 때 쓰는 용어.</t>
  </si>
  <si>
    <t>기문당10.2%</t>
  </si>
  <si>
    <t>세화7.4%</t>
  </si>
  <si>
    <t>11707</t>
  </si>
  <si>
    <t>무대 구멍</t>
  </si>
  <si>
    <t>무대 등의 바닥에 설 치한 마루 밑이나 밑층으로 통하는 구멍.</t>
  </si>
  <si>
    <t>세화36.4%</t>
  </si>
  <si>
    <t>11708</t>
  </si>
  <si>
    <t>무대 기구</t>
  </si>
  <si>
    <t>stage machinery</t>
  </si>
  <si>
    <t>극장 건축에 있어서 무대， 회전 무대. 매달림 물 등 무대 전환이나 연출 효과를 위해 사용되는 특수한 기계 기구를 일컫는다. 무대 설비， 무대 장치. [계]</t>
  </si>
  <si>
    <t>11709</t>
  </si>
  <si>
    <t>각도병</t>
  </si>
  <si>
    <t>傾斜角病</t>
  </si>
  <si>
    <t>①온돌병의 하나. ② 수평면에 대하여 각도가 작은 병. ③ 열기(熱氣)의 상승력은 수직에 가까울수록 상승속도가 높아지고, 수평에 가까울수록 상승속도가 낮아짐.</t>
  </si>
  <si>
    <t>1171</t>
  </si>
  <si>
    <t>무대 설비</t>
  </si>
  <si>
    <t>stage equipments</t>
  </si>
  <si>
    <t>무대기구,무대 조명,전기 음향 설비, 무대 연락 설비 등 무대의 운용상 필요한특수 설비의 총칭.</t>
  </si>
  <si>
    <t>11710</t>
  </si>
  <si>
    <t>무대 스피커</t>
  </si>
  <si>
    <t>stage monitor loud speaker</t>
  </si>
  <si>
    <t>홀의 무대 위에서 연주자나 사회자에게 확성음이나 효과음올 들려줄 목적으로 설치되는 스피커.</t>
  </si>
  <si>
    <t>11711</t>
  </si>
  <si>
    <t>무대 승강기</t>
  </si>
  <si>
    <t>(stage) elevator； riser</t>
  </si>
  <si>
    <t>무대 바닥 일부 또는 전부를 상하로 숭강되도록 한 설비. 연출 효과나 무대 장치의 보조 또는 도구 · 악기류의 반송 등에 사용한다</t>
  </si>
  <si>
    <t>세화74.4%</t>
  </si>
  <si>
    <t>11712</t>
  </si>
  <si>
    <t>무대 장치</t>
  </si>
  <si>
    <t>scenery</t>
  </si>
  <si>
    <t>연극 ·무용 ·오페라 등에서 쓰이는 무대상의 장치.연극 ·무용 ·오페라 등에서 연출자의 의도에 맞추어 상연되는 내용을 돋보이게하기 위하여 설계되는 무대상의 장치로, 배경 ·조명 ·의상이 이에 해당한다</t>
  </si>
  <si>
    <t>11713</t>
  </si>
  <si>
    <t>무대 조명</t>
  </si>
  <si>
    <t>stage lighting</t>
  </si>
  <si>
    <t>무대 위에서의 빛의 효과이다. 관객이 무대를 보는 데 불편하지 않도록 밝게 비추는 조명과 무대의 분위기나 인물의 심리 따위를 표현하기 위한 효과를 내는 조명이 있다.</t>
  </si>
  <si>
    <t>11714</t>
  </si>
  <si>
    <t>무대막</t>
  </si>
  <si>
    <t>프로시니 엄 스테이지 형식의 극장에서 무대와 객석을 칸막에한 상설성이 강한 상징적인 막. [계]</t>
  </si>
  <si>
    <t>11715</t>
  </si>
  <si>
    <t>무대배광</t>
  </si>
  <si>
    <t>무대조명(舞臺照明)</t>
  </si>
  <si>
    <t>11716</t>
  </si>
  <si>
    <t>무대벽</t>
  </si>
  <si>
    <t>stage wall, 舞臺壁</t>
  </si>
  <si>
    <t>관객석과 무대 곁의 경계를 이루는 벽.</t>
  </si>
  <si>
    <t>11717</t>
  </si>
  <si>
    <t>무대조명</t>
  </si>
  <si>
    <t>stage lighting, 舞臺照明</t>
  </si>
  <si>
    <t>11718</t>
  </si>
  <si>
    <t>무대커튼</t>
  </si>
  <si>
    <t>stage curtain, 舞臺－</t>
  </si>
  <si>
    <t>강당‧영화관‧극장 등의 무대와 객석 간에 쓰는 커튼류  = 무대휘장.</t>
  </si>
  <si>
    <t>11719</t>
  </si>
  <si>
    <t>각도자</t>
  </si>
  <si>
    <t>bevel protractor, angle scale, 角度定規</t>
  </si>
  <si>
    <t>① 각도 측정에 사용하는 자. ② 분도기와 경사자를 일컫는 말</t>
  </si>
  <si>
    <t>1172</t>
  </si>
  <si>
    <t>무대함정</t>
  </si>
  <si>
    <t>trap room, 舞臺陷穽</t>
  </si>
  <si>
    <t>연극 분야에서, 무대의 밑에 있는 지하실. 장면 변환, 특수 효과 따위의 극에 필요한 장치를 보관하는 곳이다.</t>
  </si>
  <si>
    <t>기문당13.1%</t>
  </si>
  <si>
    <t>11720</t>
  </si>
  <si>
    <t>무대휘장</t>
  </si>
  <si>
    <t>⇨무대 커튼(＝).</t>
  </si>
  <si>
    <t>11721</t>
  </si>
  <si>
    <t>무도실</t>
  </si>
  <si>
    <t>ball-room, dancing room, 舞踏室</t>
  </si>
  <si>
    <t>사교춤을 추는 방(‘무용실’의 북한어. )</t>
  </si>
  <si>
    <t>11722</t>
  </si>
  <si>
    <t>무도장</t>
  </si>
  <si>
    <t>무예 및 무술을 연습하거나 시합을 벌이는 곳.</t>
  </si>
  <si>
    <t>11723</t>
  </si>
  <si>
    <t>무드 조명</t>
  </si>
  <si>
    <t>명시성보다도 조명에 의해 조성되는 분위기를 중시한 조명. (=분위기 조명) ↔명시 조명.</t>
  </si>
  <si>
    <t>11724</t>
  </si>
  <si>
    <t>무드조명</t>
  </si>
  <si>
    <t>mood lighting, -照明</t>
  </si>
  <si>
    <t>실내의 온화한 분위기를 조성할 목적으로 하는 조명 방식. 주택의 거실ㆍ침실ㆍ호텔의 로비ㆍ식당ㆍ극장 로비 등에 많이 쓰인다.</t>
  </si>
  <si>
    <t>11725</t>
  </si>
  <si>
    <t>무등배</t>
  </si>
  <si>
    <t>지붕마루를 쌓지 않고 좌우 지붕면이 둥그스름하게 맞물려진 마루.</t>
  </si>
  <si>
    <t>11726</t>
  </si>
  <si>
    <t>무디 선도</t>
  </si>
  <si>
    <t>Moody’s chart</t>
  </si>
  <si>
    <t>새롭고 깨끗한 시판되는 관에 대하여 관마찰 계수와 레이놀즈수의 관계를 관벽의 상대 거칠기의 차에 의해 정리한 그림.</t>
  </si>
  <si>
    <t>세화95.5%</t>
  </si>
  <si>
    <t>11727</t>
  </si>
  <si>
    <t>무랑</t>
  </si>
  <si>
    <t>廡廊</t>
  </si>
  <si>
    <t>중요 전각 주위의 부속 건물채</t>
  </si>
  <si>
    <t>11729</t>
  </si>
  <si>
    <t>각도주차</t>
  </si>
  <si>
    <t>angle parking, 角度駐車</t>
  </si>
  <si>
    <t>주차 방향이 차도 방향과 각을 이루는 주차 방식. 평행 주차에 비해 도로에 접하는 면이 좁으므로, 도로 폭이 넓을 경우 사용된다.</t>
  </si>
  <si>
    <t>1173</t>
  </si>
  <si>
    <t>무량갓</t>
  </si>
  <si>
    <t>궁궐의 침전 건물에서 지붕 용마루를 만들지 않은 지붕으로 경복궁 교태전, 창덕궁 대조전, 창경궁 통면전, 경운궁 중화전 등에서 볼 수 있음</t>
  </si>
  <si>
    <t>기문당15.5%</t>
  </si>
  <si>
    <t>11730</t>
  </si>
  <si>
    <t>무량수전</t>
  </si>
  <si>
    <t>無量壽殿</t>
  </si>
  <si>
    <t>사찰 전각 가운데 서방 극락정토의 주재자인 아미타불을 주불로 모시는 건물</t>
  </si>
  <si>
    <t>기문당7.7%</t>
  </si>
  <si>
    <t>11731</t>
  </si>
  <si>
    <t>무량판구조</t>
  </si>
  <si>
    <t>⇨ 플랫슬래브(＝).</t>
  </si>
  <si>
    <t>기문당90.9%</t>
  </si>
  <si>
    <t>11733</t>
  </si>
  <si>
    <t>무레일형 일렉트로슬래그용접장치</t>
  </si>
  <si>
    <t>elctro slag welder without rail</t>
  </si>
  <si>
    <t>① 일렉트로 슬래그용접장치의 일종. ② 피용접물의 홈 자체를 안내로 하여 용접기 본체가 주행하는 기구로 된 장치. ③ 보일러 파이프 본체의 세로 이음과 같은 직선 맞대기이음에 주로 사용.</t>
  </si>
  <si>
    <t>11734</t>
  </si>
  <si>
    <t>무른나무</t>
  </si>
  <si>
    <t>soft wood, 軟質木</t>
  </si>
  <si>
    <t>침엽수(소나무 등)와 같은 무른 나무</t>
  </si>
  <si>
    <t>기문당39.1%</t>
  </si>
  <si>
    <t>11736</t>
  </si>
  <si>
    <t>무리 말뚝</t>
  </si>
  <si>
    <t>pile group</t>
  </si>
  <si>
    <t>말뚝의 지지력, 저항 및 변위·변형에 대하여 말뚝 상호의 영향이 고려되는 여러 개의 말뚝.</t>
  </si>
  <si>
    <t>세화60.6%</t>
  </si>
  <si>
    <t>11737</t>
  </si>
  <si>
    <t>무리 말뚝 효과</t>
  </si>
  <si>
    <t>pile group effect； pile group efficiency</t>
  </si>
  <si>
    <t>말뚝의 간격이 가까워 말뚝 상호간 간섭이 발생하여 말뚝의 지지력과 변형 형상이 단일말뚝인 경우와 상이하게 나타나는 것.</t>
  </si>
  <si>
    <t>11738</t>
  </si>
  <si>
    <t>무리말뚝</t>
  </si>
  <si>
    <t>群杭, 群枺</t>
  </si>
  <si>
    <t>① 단일말뚝에 비해 마찰저항을 증가시키기 위하여 여러 개의 말뚝을 무리지어 사용하는 것. ② ⇨마찰말뚝.</t>
  </si>
  <si>
    <t>기문당27.1%</t>
  </si>
  <si>
    <t>11739</t>
  </si>
  <si>
    <t>각두정</t>
  </si>
  <si>
    <t>aquare-headed nail, 角頭釘</t>
  </si>
  <si>
    <t>머리가 둥글지 않고 모가 난 못으로 일반적으로 사각형 머리를 가진 못을 의미함.</t>
  </si>
  <si>
    <t>기문당36.0%</t>
  </si>
  <si>
    <t>1174</t>
  </si>
  <si>
    <t>무리배석</t>
  </si>
  <si>
    <t>群配石</t>
  </si>
  <si>
    <t>보기 좋은 자연석을 한자리에 떼지어 여러 개 배치하는 방법.</t>
  </si>
  <si>
    <t>11740</t>
  </si>
  <si>
    <t>무리풀</t>
  </si>
  <si>
    <t>밀가루나 쌀가루로 쑤어 만든 풀.</t>
  </si>
  <si>
    <t>11742</t>
  </si>
  <si>
    <t>무마루지붕</t>
  </si>
  <si>
    <t>無屋屋蓋</t>
  </si>
  <si>
    <t>지붕의 모양별 종류의 하나</t>
  </si>
  <si>
    <t>기문당26.9%</t>
  </si>
  <si>
    <t>11743</t>
  </si>
  <si>
    <t>무문</t>
  </si>
  <si>
    <t>無紋</t>
  </si>
  <si>
    <t>무늬가 없는 것.</t>
  </si>
  <si>
    <t>11745</t>
  </si>
  <si>
    <t>무반사단</t>
  </si>
  <si>
    <t>non reflected end</t>
  </si>
  <si>
    <t>끝부분에 개구부가 있는 관 내를 소리가 전파할 때 개구부 끝에서 생기는 일부 반사를 음향 임피딘스를 정합해서 없애는 것. →개구단 반사.</t>
  </si>
  <si>
    <t>11746</t>
  </si>
  <si>
    <t>무브넷</t>
  </si>
  <si>
    <t>movenet</t>
  </si>
  <si>
    <t>① 새 주택양식의 하나인 움직이는 설비를 말함. ② 조립식에 쓰이는 것으로, 화장실‧욕실‧세면소가 4각의 상자 속에 들어 있는 욕실 무브넷을 비롯하여 여러 가지 무브넷이 있음. ③ 건축공간이 절약되며, 건축공기(工期)가 짧고, 운반‧조립이 간단하고 배관‧배선 등이 간단한 등 많은 이점(利點)이 있음.</t>
  </si>
  <si>
    <t>11749</t>
  </si>
  <si>
    <t>무브먼트</t>
  </si>
  <si>
    <t>movement</t>
  </si>
  <si>
    <t>실링 및 방수 구법의 분야에서 사용하는 용어. 부재 접합부의 줄눈, 철근 콘크리트 구조물의 균열 등에 발생하는 틈새의 움직임 또는 그 양.</t>
  </si>
  <si>
    <t>세화85.6%</t>
  </si>
  <si>
    <t>11750</t>
  </si>
  <si>
    <t>무빙 코일 마이크로폰</t>
  </si>
  <si>
    <t>moving coil micro phone</t>
  </si>
  <si>
    <t>음파를 받는 진동막과 직결한 자기장 속의 가동 코일로부터 전압을 꺼내는 마이크로폰. →다이내믹 마이크로폰.</t>
  </si>
  <si>
    <t>11751</t>
  </si>
  <si>
    <t>무빙스테어웨이</t>
  </si>
  <si>
    <t>사람이나 화물이 자동적으로 위아래 층으로 오르내릴 수 있도록 만든 계단 모양의 장치. ‘자동계단’으로 순화. ≒자동계단.</t>
  </si>
  <si>
    <t>기문당0.6%</t>
  </si>
  <si>
    <t>11752</t>
  </si>
  <si>
    <t>무사석</t>
  </si>
  <si>
    <t>武士石, 武砂石</t>
  </si>
  <si>
    <t>직육면체의 반듯한 모양의 돌. 홍예문 또는 아치형 다리를 만드는데 사용하는 사다리꼴 형태의 돌.</t>
  </si>
  <si>
    <t>11753</t>
  </si>
  <si>
    <t>무사작층</t>
  </si>
  <si>
    <t>武砂作層</t>
  </si>
  <si>
    <t>무사석을 쌓는 행위. 직육면체의 돌을 바른층쌓기 하는 것.</t>
  </si>
  <si>
    <t>기문당44.9%</t>
  </si>
  <si>
    <t>11754</t>
  </si>
  <si>
    <t>무석</t>
  </si>
  <si>
    <t>武石</t>
  </si>
  <si>
    <t>능 앞에 설치하는 무인석</t>
  </si>
  <si>
    <t>11756</t>
  </si>
  <si>
    <t>무선전신국</t>
  </si>
  <si>
    <t>wireless [radio] station, 無線電信局</t>
  </si>
  <si>
    <t>전신에 관한 일을 맡아보는곳, 통신이나 방송을 전선없이 전파로 함.</t>
  </si>
  <si>
    <t>11757</t>
  </si>
  <si>
    <t>무쇠신쇠</t>
  </si>
  <si>
    <t>cast-iron shoes, 水鐵靴金</t>
  </si>
  <si>
    <t>성문 등 큰 문에서 문장부 밑에 끼우는 무쇠 철물</t>
  </si>
  <si>
    <t>기문당55.0%</t>
  </si>
  <si>
    <t>11758</t>
  </si>
  <si>
    <t>무쇠장식</t>
  </si>
  <si>
    <t>cast-iron hardware, 水鐵裝飾</t>
  </si>
  <si>
    <t>가구‧창호 등에 쓰이는 무쇠로 만든 철물.</t>
  </si>
  <si>
    <t>11759</t>
  </si>
  <si>
    <t>무쇠확쇠</t>
  </si>
  <si>
    <t>水鐵確金</t>
  </si>
  <si>
    <t>큰 대문의 문장부 신쇠 등이 끼여 돌게 된 구멍을 낸 무쇠로 만든 철물.</t>
  </si>
  <si>
    <t>11760</t>
  </si>
  <si>
    <t>무수석고</t>
  </si>
  <si>
    <t>anhydrous gypsum, CaSO4, 無水石膏</t>
  </si>
  <si>
    <t>소석고(燒石膏)를 300℃ 이상으로 소성한 것.</t>
  </si>
  <si>
    <t>11762</t>
  </si>
  <si>
    <t>무심재</t>
  </si>
  <si>
    <t>無心材</t>
  </si>
  <si>
    <t>① 목심(木心)이 없는 재목. ② ＝거심재(去心材). ③ 수심부를 피해서 자른 제제품. 심이 없는 주각은 지름이 굵은 원목에서 잘라져 활기둥 또는 할각으로 칭하고 있다.</t>
  </si>
  <si>
    <t>기문당26.6%</t>
  </si>
  <si>
    <t>세화46.8%</t>
  </si>
  <si>
    <t>11763</t>
  </si>
  <si>
    <t>무아레법</t>
  </si>
  <si>
    <t>Moire's method</t>
  </si>
  <si>
    <t>가는 평행선이 있는 2개의 면을 어긋나게 할 때 생기는 간섭을 이용하여 변위, 회전각, 변형 등을 측정하는 방법</t>
  </si>
  <si>
    <t>세화73.8%</t>
  </si>
  <si>
    <t>11767</t>
  </si>
  <si>
    <t>무역풍</t>
  </si>
  <si>
    <t>trade wind</t>
  </si>
  <si>
    <t>적도에서는 북위 · 남위 30˚까지의 아열대 영역에서, 북반구에서는 북동쪽(남반구에서는 남동쪽)에서 거의 항상 부는 바람.</t>
  </si>
  <si>
    <t>11768</t>
  </si>
  <si>
    <t>무염 연소</t>
  </si>
  <si>
    <t>smouldering</t>
  </si>
  <si>
    <t>화염을 내지 않는 연소→유염 연소. [재 · 계]</t>
  </si>
  <si>
    <t>11769</t>
  </si>
  <si>
    <t>각물</t>
  </si>
  <si>
    <t>단면이 정사각형 또는 직사각형인 기둥 형태의 재료. 목재, 석재, 강재 등에서 사용된다</t>
  </si>
  <si>
    <t>세화48.5%</t>
  </si>
  <si>
    <t>1177</t>
  </si>
  <si>
    <t>무영등</t>
  </si>
  <si>
    <t>shadowless operating light； astral light</t>
  </si>
  <si>
    <t>수술을 하는 부분에 그늘이 생기지 않도록 각 방향에서 빛이 투사되게 만들어진 조명 기구. 수술대 상부에 설치된다.</t>
  </si>
  <si>
    <t>11770</t>
  </si>
  <si>
    <t>무영조명등</t>
  </si>
  <si>
    <t>shadowless operating light, 無影照明燈</t>
  </si>
  <si>
    <t>병원의 수술실에서 사용하는 그림자가 생기지 않는 조명등.</t>
  </si>
  <si>
    <t>11771</t>
  </si>
  <si>
    <t>무용총</t>
  </si>
  <si>
    <t>舞踊塚</t>
  </si>
  <si>
    <t>만주 집안현 통구 지방에 있는 고구려 고분으로 묘실벽에 있는 남녀 14인의 무용도 벽화때문에 이름이 유래함</t>
  </si>
  <si>
    <t>기문당31.2%</t>
  </si>
  <si>
    <t>11772</t>
  </si>
  <si>
    <t>무우리돌</t>
  </si>
  <si>
    <t>boulder, 無隅石</t>
  </si>
  <si>
    <t>모진 데가 없이 둥글둥글한 돌.</t>
  </si>
  <si>
    <t>11773</t>
  </si>
  <si>
    <t>무위사</t>
  </si>
  <si>
    <t>無爲寺</t>
  </si>
  <si>
    <t>전라남도 강진군에 있는 사찰로 창건 당시에는 관음사(觀音寺)라고 했다가 1955년 무위사로 개칭하였는데 극락전이 국보로 지정되어 있음</t>
  </si>
  <si>
    <t>11774</t>
  </si>
  <si>
    <t>무위사극락전</t>
  </si>
  <si>
    <t>無爲寺極樂殿</t>
  </si>
  <si>
    <t>전남 강진군 무위사에 있는 국보 제 13호 건물로 세종12년(1430)에 건립된 주심포식 맞배지붕 불전으로 건립 당시에 그린 벽화가 그대로 보존되어 있음</t>
  </si>
  <si>
    <t>기문당36.7%</t>
  </si>
  <si>
    <t>11775</t>
  </si>
  <si>
    <t>무유약 기와</t>
  </si>
  <si>
    <t>unglazed (roof) tile</t>
  </si>
  <si>
    <t>표면에 유약을 칠하지 않고 그대로 구운 외관을 갖는 점토 기와</t>
  </si>
  <si>
    <t>세화75.6%</t>
  </si>
  <si>
    <t>11776</t>
  </si>
  <si>
    <t>무유약 타일</t>
  </si>
  <si>
    <t>unglazed tile</t>
  </si>
  <si>
    <t>유약을 사용하지 않고 마무리한 타일 바닥이나 외벽에 사용하는 타일에 많다.</t>
  </si>
  <si>
    <t>세화78.8%</t>
  </si>
  <si>
    <t>11777</t>
  </si>
  <si>
    <t>무유타일</t>
  </si>
  <si>
    <t>unglazed tile, 無秞－</t>
  </si>
  <si>
    <t>유약을 칠하지 않은 타일.</t>
  </si>
  <si>
    <t>11778</t>
  </si>
  <si>
    <t>무익공</t>
  </si>
  <si>
    <t>無翼工</t>
  </si>
  <si>
    <t>물익공의 다른 표현</t>
  </si>
  <si>
    <t>11779</t>
  </si>
  <si>
    <t>각변환기</t>
  </si>
  <si>
    <t>angular transducer</t>
  </si>
  <si>
    <t>운동하는 계의 각도량을 전기신호로 변환하는 장치.</t>
  </si>
  <si>
    <t>1178</t>
  </si>
  <si>
    <t>무익공집</t>
  </si>
  <si>
    <t>無翼工家</t>
  </si>
  <si>
    <t>몰익공집의 다른 표현</t>
  </si>
  <si>
    <t>11780</t>
  </si>
  <si>
    <t>무입궁</t>
  </si>
  <si>
    <t>無入宮</t>
  </si>
  <si>
    <t>⇨ 물익공 = 무익공.</t>
  </si>
  <si>
    <t>11781</t>
  </si>
  <si>
    <t>무잔골재콘크리트</t>
  </si>
  <si>
    <t>non-fine concrete</t>
  </si>
  <si>
    <t>① 잔골재(모래)를 섞지 않고 잔자갈만을 골재로 한 콘크리트. ② 시멘트1 : 조골재(1.2cm)8로 구성됨. ③ 모래가 없기 때문에 생기는 기포로 차단벽이 될 수 있음.</t>
  </si>
  <si>
    <t>11782</t>
  </si>
  <si>
    <t>무전탑</t>
  </si>
  <si>
    <t>antena tower, antena pole, 無電塔</t>
  </si>
  <si>
    <t>무선전신‧무선전화의 안테나를 다는 탑.</t>
  </si>
  <si>
    <t>11784</t>
  </si>
  <si>
    <t>무절</t>
  </si>
  <si>
    <t>無節</t>
  </si>
  <si>
    <t>① 옹이가 없는 제재목. ② 상재(上材)로서 창호재‧수장재‧가구재로 쓰임.</t>
  </si>
  <si>
    <t>11785</t>
  </si>
  <si>
    <t>무절재</t>
  </si>
  <si>
    <t>無節材</t>
  </si>
  <si>
    <t>옹이가 없는 고운 결의 목재.</t>
  </si>
  <si>
    <t>11786</t>
  </si>
  <si>
    <t>무접점 릴레이</t>
  </si>
  <si>
    <t>non-arcing relay</t>
  </si>
  <si>
    <t>무접점 스위치를 결합시켜 만든 계전기.</t>
  </si>
  <si>
    <t>11787</t>
  </si>
  <si>
    <t>무접점 스위치</t>
  </si>
  <si>
    <t>non arcing switch</t>
  </si>
  <si>
    <t>기계적인 힘이나 움직임을 필요로 하지 않고, 전기적으로 전로(電路)를 개폐하는 스위치. 개폐 요소로서 다이오드, 트랜지스터 등을 사용한다.</t>
  </si>
  <si>
    <t>11788</t>
  </si>
  <si>
    <t>무주기 운동</t>
  </si>
  <si>
    <t>aperiodic mot ion</t>
  </si>
  <si>
    <t>주기를 갖지 않는 물체의 운동.</t>
  </si>
  <si>
    <t>11789</t>
  </si>
  <si>
    <t>각부</t>
  </si>
  <si>
    <t>leg, 脚部</t>
  </si>
  <si>
    <t>ㄱ형강(앵글)의 두 플랜지중의 하나를 말하며 ㄱ형강 다리라고도 일컫는다.</t>
  </si>
  <si>
    <t>1179</t>
  </si>
  <si>
    <t>무주택 세대</t>
  </si>
  <si>
    <t>dwelling distress household</t>
  </si>
  <si>
    <t>주택에 어려움을 받는다고 표현하고 있는 세대(본인소유 주택이 없음)</t>
  </si>
  <si>
    <t>세화26.2%</t>
  </si>
  <si>
    <t>11791</t>
  </si>
  <si>
    <t>무지향성 마이크로폰</t>
  </si>
  <si>
    <t>undirectivity characteristic type microphone</t>
  </si>
  <si>
    <t>3차원적으로 모든 방향에서의 음파에 대하여 같은 감도 · 위상 특성을 갖는 마이크로폰. →소리의 지향성.</t>
  </si>
  <si>
    <t>11795</t>
  </si>
  <si>
    <t>무지향성 스피커</t>
  </si>
  <si>
    <t>omnidirectional loudspeaker</t>
  </si>
  <si>
    <t>무지향성 음원으로 간주되는 스피커. 모든 주파수를 완전히 무지향성으로 하는 것은 불가능하며 사용 목적에 따라 여러 가지 시스템이 고안되고 있다.</t>
  </si>
  <si>
    <t>11796</t>
  </si>
  <si>
    <t>무지향성 음원</t>
  </si>
  <si>
    <t>non-directional sound source</t>
  </si>
  <si>
    <t>3차원적으로 모든 방향에 같은 강도와 위상으로 음파를 방사하는 음원. 이론적으로 음장을 고찰할 때의 기본적인 음원.</t>
  </si>
  <si>
    <t>11797</t>
  </si>
  <si>
    <t>무진실</t>
  </si>
  <si>
    <t>dean room</t>
  </si>
  <si>
    <t>반도체 소자나 집적 회로를 제조하기 위하여 미세한 먼지까지 제거한 작업실.</t>
  </si>
  <si>
    <t>11798</t>
  </si>
  <si>
    <t>무집게</t>
  </si>
  <si>
    <t>물건을 물리는데 쓰는 집게.</t>
  </si>
  <si>
    <t>11799</t>
  </si>
  <si>
    <t>α선</t>
  </si>
  <si>
    <t>원자핵의 괴변 중 중성자 2개와 양자 2개로 이루어진 입자(a 입자)가 방출되는 것을 a 붕괴라 하고 a 입자의 흐름을 a 선이라 일컫는다.</t>
  </si>
  <si>
    <t>118</t>
  </si>
  <si>
    <t>각삽</t>
  </si>
  <si>
    <t>scoop, 角揷</t>
  </si>
  <si>
    <t>① 날이 직선으로 되어 모래 등을 퍼 담기에 쓰이는 삽. ② ＝평삽(平揷).</t>
  </si>
  <si>
    <t>1180</t>
  </si>
  <si>
    <t>무차원 주파수</t>
  </si>
  <si>
    <t>reduced frequency</t>
  </si>
  <si>
    <t>주파수를 무차원화한 것. 물체 근처 풍속의 파워 스펙트럼 등을 다른 측정 조건의 데이터와 비교하기 위해 많이 사용된다.</t>
  </si>
  <si>
    <t>세화53.2%</t>
  </si>
  <si>
    <t>11800</t>
  </si>
  <si>
    <t>무차원 진동수</t>
  </si>
  <si>
    <t>nondimensional frequency</t>
  </si>
  <si>
    <t>진동수를 어떤 기준 진동수로 나누어 무차원화한 진동수.</t>
  </si>
  <si>
    <t>세화61.9%</t>
  </si>
  <si>
    <t>11801</t>
  </si>
  <si>
    <t>무차원 풍속</t>
  </si>
  <si>
    <t>nondimensional wind velocity</t>
  </si>
  <si>
    <t>평균풍속을 구조물의 고유진동수와 기준길이(roughness length)의 곱으로 나눈 차원이 없는 풍속</t>
  </si>
  <si>
    <t>세화46.6%</t>
  </si>
  <si>
    <t>11802</t>
  </si>
  <si>
    <t>무차원수(량)</t>
  </si>
  <si>
    <t>자연 현상에 관계하는 요인을 일반적으로 표시하기 위해 실시하는 차원 해석이나 기초 방정식의 무차원화시에 얻어지는 차원을 갖지 않는 물리량을 일컫는다. 예를 들면 레이놀즈수, 프란틀수, 그라스호프수 등.</t>
  </si>
  <si>
    <t>11803</t>
  </si>
  <si>
    <t>무창 거실</t>
  </si>
  <si>
    <t>바닥 면적에 대하여 채광에 유효한 창 기타 개구부 면적이 1/20 이상, 개방 할 수 있는 부분의 면적의 합계가 1/50 이상 갖지 않은 거실.</t>
  </si>
  <si>
    <t>11804</t>
  </si>
  <si>
    <t>무창 건축</t>
  </si>
  <si>
    <t>windowless building</t>
  </si>
  <si>
    <t>창을 없애고, 자연 채광 · 자연 환기 대신 인공 조명 · 공기 조화에 의존하는 공간을 갖는 건축물. 공장 · 창고 · 전산실 등에 예가 있다. 큰 벽면을 구조 요소로서 사용할 수가 있다.</t>
  </si>
  <si>
    <t>세화15.8%</t>
  </si>
  <si>
    <t>11805</t>
  </si>
  <si>
    <t>무창건축</t>
  </si>
  <si>
    <t>無窓建築</t>
  </si>
  <si>
    <t>건물 내부의 환경적 요인을 공기 조화 및 조명 기술을 이용하여 제어함으로써 창이 필요 없는 공간을 만들어 내는 건축.</t>
  </si>
  <si>
    <t>11806</t>
  </si>
  <si>
    <t>무채색</t>
  </si>
  <si>
    <t>achromatic color, achromatic colour, 無彩色</t>
  </si>
  <si>
    <t>색상이나 채도는 없고 명도의 차이만을 가지는 색. 검정, 하양, 회색을 이른다.</t>
  </si>
  <si>
    <t>11807</t>
  </si>
  <si>
    <t>무채색스케일</t>
  </si>
  <si>
    <t>gray scale, 無彩色－</t>
  </si>
  <si>
    <t>흰색과 가장 검은색을 양 끝에 놓고 그 사이에 몇 단계의 무채색을 명도 차에 따라 단계적으로 놓은 컬러 차트. 명도 차, 색차 따위의 판정 기준이 되는 척도로 쓰인다.</t>
  </si>
  <si>
    <t>11808</t>
  </si>
  <si>
    <t>무채색의기본색이름</t>
  </si>
  <si>
    <t>無彩色－基本色名</t>
  </si>
  <si>
    <t>1.하양(백) - white2.회색(회)-gray3,검정(흑)-black</t>
  </si>
  <si>
    <t>11809</t>
  </si>
  <si>
    <t>무채순응</t>
  </si>
  <si>
    <t>achromatic adaptation, 無彩順應</t>
  </si>
  <si>
    <t>백색광에 순응하고 있는 눈의 상태.</t>
  </si>
  <si>
    <t>11810</t>
  </si>
  <si>
    <t>무출목</t>
  </si>
  <si>
    <t>無出目</t>
  </si>
  <si>
    <t>공포 형식의 일종. 안팍으로 내밈없이 주심의 위쪽으로만 공포를 구성한 것.</t>
  </si>
  <si>
    <t>11811</t>
  </si>
  <si>
    <t>무탑식가람</t>
  </si>
  <si>
    <t>無塔式伽藍</t>
  </si>
  <si>
    <t>탑이 없는 절.</t>
  </si>
  <si>
    <t>11812</t>
  </si>
  <si>
    <t>무테문</t>
  </si>
  <si>
    <t>frameless door</t>
  </si>
  <si>
    <t>문울거미 없이 강화판유리(두께 12mm) 또는 투명아크릴판(두께 12～20mm)을 한 짝 면으로 구성한 것</t>
  </si>
  <si>
    <t>기문당53.2%</t>
  </si>
  <si>
    <t>11813</t>
  </si>
  <si>
    <t>무테유리문</t>
  </si>
  <si>
    <t>울거미 없이 두꺼운 유리판에 접착제 또는 나사 등을 써서 철물을 장치하는 문.</t>
  </si>
  <si>
    <t>기문당30.7%</t>
  </si>
  <si>
    <t>11814</t>
  </si>
  <si>
    <t>무포대시멘트</t>
  </si>
  <si>
    <t>bulk cement, 無包袋－</t>
  </si>
  <si>
    <t>포대에 담지 않고 화물차나 시멘트 탱커로 운반한 시멘트.</t>
  </si>
  <si>
    <t>기문당54.8%</t>
  </si>
  <si>
    <t>11816</t>
  </si>
  <si>
    <t>무피포 아크 용접</t>
  </si>
  <si>
    <t>no-gas open arc welding</t>
  </si>
  <si>
    <t>11817</t>
  </si>
  <si>
    <t>무한 삭도</t>
  </si>
  <si>
    <t>endless rope way</t>
  </si>
  <si>
    <t>무한 가공 삭도를 말하며, 순환식 또는 연속식의 가공 삭도로, 운반용이다.</t>
  </si>
  <si>
    <t>11818</t>
  </si>
  <si>
    <t>무한정 공간</t>
  </si>
  <si>
    <t>universal space</t>
  </si>
  <si>
    <t>다목적 용도에 사용할 수 있는 공간을 가리키는 경우와 대공간으로 감싸고 그 내부에 용도에 따른 방을 계획하는 수법을 호칭하는 경우가 있다.</t>
  </si>
  <si>
    <t>세화24.3%</t>
  </si>
  <si>
    <t>11819</t>
  </si>
  <si>
    <t>각서까래</t>
  </si>
  <si>
    <t>square rafter, 角椽</t>
  </si>
  <si>
    <t>단면을 모나게 다듬은 서까래. 서까래는 일반적으로 자연 그대로의 둥근 단면을 사용하나, 부연은 대개 모나게 다듬어 사용함</t>
  </si>
  <si>
    <t>1182</t>
  </si>
  <si>
    <t>무향실</t>
  </si>
  <si>
    <t>anechoic room, dead- sound chamber, 無響室</t>
  </si>
  <si>
    <t>무향실전기용어사전 자유 공간과 같은 조건에서 음향 기기의 측정을 하기 위하여 안쪽을 무반사로 하고, 또 외부로부터의 진동과 소음을 완전히 차단할 수 있게 설계한 방. 벽은 2중 격벽으로 하고 안쪽 벽은 두꺼운 다공질(多孔質) 흡음층으로 덮여 있다. 또한 dead room이라는 용어는 잔향이 비교적 적은 방이라는 뜻으로도 쓰인다.</t>
  </si>
  <si>
    <t>세화13.6%</t>
  </si>
  <si>
    <t>11820</t>
  </si>
  <si>
    <t>무허가건물</t>
  </si>
  <si>
    <t>illegal building, 無許可建物</t>
  </si>
  <si>
    <t>주택임대차보호법건축법 등 관계법령의 허가를 받거나 신고하고 건축해야 하는 건축물을 허가받지 않거나 신고하지 않고 건축한 건축물을 말한다.</t>
  </si>
  <si>
    <t>11821</t>
  </si>
  <si>
    <t>무효전력</t>
  </si>
  <si>
    <t>reactive electric power, 無效電力</t>
  </si>
  <si>
    <t>① 교류전류에서 실제 일을 하지 않고 부하의 전원 사이를 왕복만 하는 전력. ② 전압을 , 전류를 , 위 상각을 라고 하면 ｢무효전력＝｣로 되고, 단위는 바르[VAR]로 표시.</t>
  </si>
  <si>
    <t>11824</t>
  </si>
  <si>
    <t>무효전력계</t>
  </si>
  <si>
    <t>reactive power meter, 無效電力計</t>
  </si>
  <si>
    <t>①무효전력을 측정하는 계기. ② 전력은 유효전력과 무효전력으로 분류하여 자가용 수전설비가 있는 수용가는 이 계기를 최대수요전력계와 함께 설치.</t>
  </si>
  <si>
    <t>11825</t>
  </si>
  <si>
    <t>묵정이</t>
  </si>
  <si>
    <t>오래 묵은 재목 등.</t>
  </si>
  <si>
    <t>11826</t>
  </si>
  <si>
    <t>묵침</t>
  </si>
  <si>
    <t>⇨먹칼(＝).</t>
  </si>
  <si>
    <t>11827</t>
  </si>
  <si>
    <t>묵화</t>
  </si>
  <si>
    <t>墨畵</t>
  </si>
  <si>
    <t>동양화에서 수묵으로 그린 화훼(花卉)화를 말한다. 당의 은중용(殷仲容)에게서 시작하여, 묵색이 5채를 겸한다고 말해졌다. 송∙원 이후 매(⇒묵매), 부용(芙蓉), 난(⇒묵란), 국, 수선, 우화(연꽃, 蓮花) 등이 흔히 그려진다. 특히 송∙죽(⇒묵죽)∙매의 세한삼우(歲寒三友)나 매난국죽(梅蘭菊竹)의 사군자는 문인의 정신과 기상을 나타내는 것으로서 즐겨 그려졌다.</t>
  </si>
  <si>
    <t>기문당1.7%</t>
  </si>
  <si>
    <t>11828</t>
  </si>
  <si>
    <t>각석</t>
  </si>
  <si>
    <t>square stone, dimension cut stone, 角石</t>
  </si>
  <si>
    <t>① 석재(石材) 형상의 일종으로 정방형 또는 장방형 단면에 일정한 길이를 갖도록 길게 가공한 석재. ② =장댓돌(長台石)＝장석(長石). ③ 주로 기초, 계단, 돌담 등에 사용한다. ④ 채석장에서 여러 가지 용재로 떼어낸 돌.</t>
  </si>
  <si>
    <t>1183</t>
  </si>
  <si>
    <t>문</t>
  </si>
  <si>
    <t>door, 門</t>
  </si>
  <si>
    <t>출입구로서 만들어진 공작물을 말한다. 2개의 기둥을 세우기만 한 단순한 것부터 누문(樓門)과 같이 복잡한 건축물까지 있다.</t>
  </si>
  <si>
    <t>11831</t>
  </si>
  <si>
    <t>문-스펜서의 색채 조화 이론</t>
  </si>
  <si>
    <t>Moon Spencer color harmonic theory</t>
  </si>
  <si>
    <t>미국 MIT 대학의 색채학자 문(P. Moon)과 스펜서(D. E. Spenser)는 과거의색채 조화론을 연구하여, 먼셀 시스템을 바탕으로 한 색채 조화론을 미국 광학회(OSA)의 학회지에 발표하였는데, 이것을 문―스펜서의 색채 조화론이라고 부른다. 이것은 종래에 감성적으로 다루어졌던 색채 조화론의 미흡한 점을 제거하고 보다 과학적으로 설명할 수 있는 정량적인 색채 조화론이라는 점에 의의가 있다.</t>
  </si>
  <si>
    <t>세화13.5%</t>
  </si>
  <si>
    <t>11832</t>
  </si>
  <si>
    <t>문간</t>
  </si>
  <si>
    <t>porch, vestibule, entrance, 門間</t>
  </si>
  <si>
    <t>대문이나 중문 따위 출입문이 있는곳문간 안쪽에 보조로 쓰는 작은 문간, 안채에 달린 문간</t>
  </si>
  <si>
    <t>기문당19.3%</t>
  </si>
  <si>
    <t>11833</t>
  </si>
  <si>
    <t>문간마루</t>
  </si>
  <si>
    <t>entrance hall, 門間抹樓</t>
  </si>
  <si>
    <t>건물의 출입구를 위해 두어진 큰 공간. 큰 건물에서는 많은 사람의 흐름을 처리하기 위해 넓은 공간이 필요하다.</t>
  </si>
  <si>
    <t>11834</t>
  </si>
  <si>
    <t>문간방</t>
  </si>
  <si>
    <t>room in the gate section, 門間房</t>
  </si>
  <si>
    <t>문간채에 딸린 방</t>
  </si>
  <si>
    <t>11835</t>
  </si>
  <si>
    <t>문간채</t>
  </si>
  <si>
    <t>門間－</t>
  </si>
  <si>
    <t>문이 있는 건물채</t>
  </si>
  <si>
    <t>기문당35.0%</t>
  </si>
  <si>
    <t>11836</t>
  </si>
  <si>
    <t>문간청</t>
  </si>
  <si>
    <t>門間廳</t>
  </si>
  <si>
    <t>⇨로비(＝).</t>
  </si>
  <si>
    <t>11837</t>
  </si>
  <si>
    <t>문개탕</t>
  </si>
  <si>
    <t>rebate</t>
  </si>
  <si>
    <t>창호가 들어가는 기둥이나 틀재에 그 창호에 맞추어 새겨지는 골. = RABBET</t>
  </si>
  <si>
    <t>세화65.5%</t>
  </si>
  <si>
    <t>11839</t>
  </si>
  <si>
    <t>각섬석</t>
  </si>
  <si>
    <t>amphibole, 角閃石</t>
  </si>
  <si>
    <t>① Ca, Mg, Fe(Ⅱ), Fe(Ⅲ), Al 등의 규산염. ② 경도 5～6, 비중 2.9～3.5, 광택이 강함. ③ 색은 백색～회색, 짙은 녹색～흑색의 것이 있고, 앞의 것은 내후성이 약하나, 뒤의 것은 내후성이 있음.</t>
  </si>
  <si>
    <t>기문당96.8%</t>
  </si>
  <si>
    <t>1184</t>
  </si>
  <si>
    <t>문고리</t>
  </si>
  <si>
    <t>door pull, 門環</t>
  </si>
  <si>
    <t>문을 걸어 잠그거나 여닫는 손잡이로 쓰기 위하여 문에 다는 고리. 쇠고리, 가죽 고리 따위가 있다.</t>
  </si>
  <si>
    <t>11840</t>
  </si>
  <si>
    <t>문고패</t>
  </si>
  <si>
    <t>sash pulley, axle pulling, sash hanger</t>
  </si>
  <si>
    <t>창문, 문짝 따위를 다는 데 쓰이는, 고리 형태의 철물.</t>
  </si>
  <si>
    <t>기문당41.9%</t>
  </si>
  <si>
    <t>11841</t>
  </si>
  <si>
    <t>문기둥</t>
  </si>
  <si>
    <t>gate post, 門柱</t>
  </si>
  <si>
    <t>문간에 서 있는 기둥 =문설주( 문짝을 끼워 달기 위하여 문의 양쪽에 세운 기둥)</t>
  </si>
  <si>
    <t>11843</t>
  </si>
  <si>
    <t>문길</t>
  </si>
  <si>
    <t>approach, gate way, 門路</t>
  </si>
  <si>
    <t>문으로 드나들기 위하여 지나는 자리.</t>
  </si>
  <si>
    <t>11844</t>
  </si>
  <si>
    <t>문꼴</t>
  </si>
  <si>
    <t>門-</t>
  </si>
  <si>
    <t>출입문이나 창문을 다는 개구부.</t>
  </si>
  <si>
    <t>11845</t>
  </si>
  <si>
    <t>문꼴선</t>
  </si>
  <si>
    <t>architrave, 門-線, 門輪</t>
  </si>
  <si>
    <t>출입구 · 창 등의개구부주위에 붙이는부재. 틀과 벽의 틈을 감추고, 마무림 좋게 한다.장식이 되기도 한다.</t>
  </si>
  <si>
    <t>11846</t>
  </si>
  <si>
    <t>문끈</t>
  </si>
  <si>
    <t>door string, 門－</t>
  </si>
  <si>
    <t>손에 쥐고 문을 여닫을 수 있도록 문짝에 다는 끈. 가죽 오라기나 노끈 따위로 만든다.</t>
  </si>
  <si>
    <t>11847</t>
  </si>
  <si>
    <t>문단부</t>
  </si>
  <si>
    <t>door edge, gate edge, 門端部</t>
  </si>
  <si>
    <t>두 부분의 위치를 비교하였을 때 몸통에서 더 멀리 떨어진 부분.</t>
  </si>
  <si>
    <t>11848</t>
  </si>
  <si>
    <t>문도르래</t>
  </si>
  <si>
    <t>door guide channel and roller</t>
  </si>
  <si>
    <t>창틀에서 창이 좌우로 수월하게 움직일 수 있도록 파여 있는 홈과 그 위를 구르는 바퀴.</t>
  </si>
  <si>
    <t>11849</t>
  </si>
  <si>
    <t>각섬석안산암</t>
  </si>
  <si>
    <t>hornblende andesite, 角閃石安山岩</t>
  </si>
  <si>
    <t>① 각섬석과 사장석을 주성분으로 한 화성암의 하나. ② 잿빛 또는 검은빛을 띠고 조금 얼룩져 있으며 치밀하고 단단함. ③ 화강암과 같은 용도로 쓰임. ④ ⇨안산암.</t>
  </si>
  <si>
    <t>1185</t>
  </si>
  <si>
    <t>문돋이</t>
  </si>
  <si>
    <t>grain</t>
  </si>
  <si>
    <t>① 곧은결의 목재 면에 수선의 반점이 나타난 것. ② ⇨문돋이 무닛결.</t>
  </si>
  <si>
    <t>11850</t>
  </si>
  <si>
    <t>문돋이돌</t>
  </si>
  <si>
    <t>① 어른어른한 무늬가 돋아 있는 돌. ② 얼룩무늬가 있는 돌.</t>
  </si>
  <si>
    <t>11851</t>
  </si>
  <si>
    <t>문돋이무닛결</t>
  </si>
  <si>
    <t>斑紋理</t>
  </si>
  <si>
    <t>곧은결의 목재에 수선(髓線)이 나타난 것.</t>
  </si>
  <si>
    <t>11852</t>
  </si>
  <si>
    <t>문돋이얼룩무늬</t>
  </si>
  <si>
    <t>대리석 등에 무늬가 어른어른하게 난 것.</t>
  </si>
  <si>
    <t>11853</t>
  </si>
  <si>
    <t>문돋이칠</t>
  </si>
  <si>
    <t>칠 면에 요철무늬를 돋우는 칠 마무리.</t>
  </si>
  <si>
    <t>11854</t>
  </si>
  <si>
    <t>문동개</t>
  </si>
  <si>
    <t>대문의 아래 돌쩌귀나 문장부 따위를 꽂아 받치는 문둔테의 구멍.</t>
  </si>
  <si>
    <t>11855</t>
  </si>
  <si>
    <t>문둔테</t>
  </si>
  <si>
    <t>門屯太</t>
  </si>
  <si>
    <t>11856</t>
  </si>
  <si>
    <t>문띠</t>
  </si>
  <si>
    <t>門－</t>
  </si>
  <si>
    <t>널문 뒤에 가로 댄 좁다란 나무.</t>
  </si>
  <si>
    <t>기문당88.9%</t>
  </si>
  <si>
    <t>11857</t>
  </si>
  <si>
    <t>문띠장</t>
  </si>
  <si>
    <t>battens, ledge batten</t>
  </si>
  <si>
    <t>(건축 자재인) 널, 널빤지</t>
  </si>
  <si>
    <t>기문당13.3%</t>
  </si>
  <si>
    <t>11858</t>
  </si>
  <si>
    <t>문라이트 계획</t>
  </si>
  <si>
    <t>moon light project</t>
  </si>
  <si>
    <t>일본이 에너지 절감 기술 개발을 목적으로  1979년 추진한 프로젝트</t>
  </si>
  <si>
    <t>11859</t>
  </si>
  <si>
    <t>문루</t>
  </si>
  <si>
    <t>門樓</t>
  </si>
  <si>
    <t>하부에 출입문이 있는 루</t>
  </si>
  <si>
    <t>11860</t>
  </si>
  <si>
    <t>문묘</t>
  </si>
  <si>
    <t>文廟</t>
  </si>
  <si>
    <t>① 공자(孔子)를 모시고 제사드리는 집. ② 문묘는 공자의 고향인 중국 산동성 곡부에 있는 공묘(孔廟)를 중심으로 동아시아 여러 곳에 산재되어 있음. ④ 한국에는 서울 종로구 명륜동, 지금의 성균관대학교 캠퍼스 안에 있는데, 대성전과 동서의 양무로 구성.</t>
  </si>
  <si>
    <t>기문당37.9%</t>
  </si>
  <si>
    <t>11861</t>
  </si>
  <si>
    <t>문미</t>
  </si>
  <si>
    <t>door lintel, 門楣</t>
  </si>
  <si>
    <t>창문 위에 가로 댄 나무. 그 윗부분 벽의 무게를 받쳐 준다.</t>
  </si>
  <si>
    <t>기문당32.4%</t>
  </si>
  <si>
    <t>11862</t>
  </si>
  <si>
    <t>문미닫이</t>
  </si>
  <si>
    <t>한 면이 널문(널빤지를 붙인 문)， 다른 면이 미닫이형의 문. [각 · 계]</t>
  </si>
  <si>
    <t>11863</t>
  </si>
  <si>
    <t>문바퀴</t>
  </si>
  <si>
    <t>sliding door sheave, 門輪</t>
  </si>
  <si>
    <t>미세기, 미닫이 따위의 문 밑에 파 넣어 문이 레일 위를 구르게 하는 바퀴.</t>
  </si>
  <si>
    <t>기문당72.3%</t>
  </si>
  <si>
    <t>11864</t>
  </si>
  <si>
    <t>문받이</t>
  </si>
  <si>
    <t>door stop bumper, door holder</t>
  </si>
  <si>
    <t>여닫이문을 닫을 때 그 이상 닫히지 않도록 받쳐 주는 문틀에 낸 턱. 턱의 깊이는 문짝 두께와 같고 폭은 방음 및 방풍 역할을 하는 것이므로 최소 10mm 이상으로 하여야 한다.</t>
  </si>
  <si>
    <t>기문당24.8%</t>
  </si>
  <si>
    <t>11865</t>
  </si>
  <si>
    <t>문받이개탕</t>
  </si>
  <si>
    <t>門－開鐋</t>
  </si>
  <si>
    <t>문틀에 문을 끼우기 위해 판 홈</t>
  </si>
  <si>
    <t>기문당21.4%</t>
  </si>
  <si>
    <t>11866</t>
  </si>
  <si>
    <t>문받이쇠</t>
  </si>
  <si>
    <t>문짝을 열어놓은 위치에 고정하거나, 또는 벽‧기타의 문 닫는 곳을 보호하기 위하여 벽 또는 바닥에 설치하는 것.</t>
  </si>
  <si>
    <t>11867</t>
  </si>
  <si>
    <t>문받이턱</t>
  </si>
  <si>
    <t>11868</t>
  </si>
  <si>
    <t>문받이홈</t>
  </si>
  <si>
    <t>미서기나 미닫이문의 문선에 낸 흠</t>
  </si>
  <si>
    <t>11869</t>
  </si>
  <si>
    <t>각속도</t>
  </si>
  <si>
    <t>angular velocity</t>
  </si>
  <si>
    <t>구조체 특정지점을 기준으로 회전할때, 회전각의 시간에 대한 변화비율</t>
  </si>
  <si>
    <t>1187</t>
  </si>
  <si>
    <t>문버팀쇠</t>
  </si>
  <si>
    <t>door stay, door stop</t>
  </si>
  <si>
    <t>문이나 여닫이창 따위를 고정하기 위해 마룻귀틀의 안이나 바깥에 설치하는 철물.</t>
  </si>
  <si>
    <t>11870</t>
  </si>
  <si>
    <t>문벽선</t>
  </si>
  <si>
    <t>門壁線</t>
  </si>
  <si>
    <t>문을 달기 위하여 상하인방에 세워대는 재</t>
  </si>
  <si>
    <t>기문당71.0%</t>
  </si>
  <si>
    <t>11871</t>
  </si>
  <si>
    <t>문볼트</t>
  </si>
  <si>
    <t>door bolt</t>
  </si>
  <si>
    <t>놋쇠 따위로 여닫이문 안쪽에 간단히 설치하여 잠그는 철물.</t>
  </si>
  <si>
    <t>기문당18.8%</t>
  </si>
  <si>
    <t>11872</t>
  </si>
  <si>
    <t>문비</t>
  </si>
  <si>
    <t>門裨</t>
  </si>
  <si>
    <t>정월 초하룻날 악귀를 쫓는다는 뜻으로 궁문(宮門)‧협문(夾門) 또는 사가(私家)의 대문에 붙이던 신장(神將)의 그림.</t>
  </si>
  <si>
    <t>11873</t>
  </si>
  <si>
    <t>문빗장</t>
  </si>
  <si>
    <t>rob bolt, bar</t>
  </si>
  <si>
    <t>드나들거나 물건을 넣었다 꺼냈다 하기 위하여 틔워 놓은 곳. 또는 그곳에 달아 놓고 여닫게 만든 시설</t>
  </si>
  <si>
    <t>11874</t>
  </si>
  <si>
    <t>문살</t>
  </si>
  <si>
    <t>muntin</t>
  </si>
  <si>
    <t>창호나격자의 면을 가로지르는 세로,가로또는 비스듬하게조합시킨 나무오리</t>
  </si>
  <si>
    <t>11875</t>
  </si>
  <si>
    <t>문새</t>
  </si>
  <si>
    <t>문의 생김새.</t>
  </si>
  <si>
    <t>11876</t>
  </si>
  <si>
    <t>문서관</t>
  </si>
  <si>
    <t>archives</t>
  </si>
  <si>
    <t>세화61.0%</t>
  </si>
  <si>
    <t>11877</t>
  </si>
  <si>
    <t>각연</t>
  </si>
  <si>
    <t>각서까래와 동일한 의미. 단면을 모나게 다듬은 서까래</t>
  </si>
  <si>
    <t>1188</t>
  </si>
  <si>
    <t>문선</t>
  </si>
  <si>
    <t>jamb, door leaf, casing, architrave, trim, 門線, 門扇</t>
  </si>
  <si>
    <t>문짝을 지탱하도록 문 양쪽에 세운 기둥.</t>
  </si>
  <si>
    <t>기문당12.3%</t>
  </si>
  <si>
    <t>11880</t>
  </si>
  <si>
    <t>문선굽</t>
  </si>
  <si>
    <t>plinth block, base block, floor block, trapezoid pedestal, 門線－</t>
  </si>
  <si>
    <t>문틀선을 바닥에 접하는 부분에 세워 댄 짧은 재</t>
  </si>
  <si>
    <t>기문당44.1%</t>
  </si>
  <si>
    <t>11881</t>
  </si>
  <si>
    <t>문선틀</t>
  </si>
  <si>
    <t>⇨선틀.</t>
  </si>
  <si>
    <t>11882</t>
  </si>
  <si>
    <t>문설주</t>
  </si>
  <si>
    <t>doorjamb, post door, 門楔柱</t>
  </si>
  <si>
    <t>기문당19.7%</t>
  </si>
  <si>
    <t>11883</t>
  </si>
  <si>
    <t>문설주걸이</t>
  </si>
  <si>
    <t>출입문에 쓰이는 철물.</t>
  </si>
  <si>
    <t>11884</t>
  </si>
  <si>
    <t>문소란</t>
  </si>
  <si>
    <t>door stop, door sill, 門小欄</t>
  </si>
  <si>
    <t>11885</t>
  </si>
  <si>
    <t>문손잡이</t>
  </si>
  <si>
    <t>door pull</t>
  </si>
  <si>
    <t>문에 달려 있는 손잡이</t>
  </si>
  <si>
    <t>11886</t>
  </si>
  <si>
    <t>문쇠</t>
  </si>
  <si>
    <t>lock</t>
  </si>
  <si>
    <t>(籠)이나 장(欌) 따위의 한 부분으로, 문짝 바로 옆에 세로로 댄 나무.</t>
  </si>
  <si>
    <t>기문당28.9%</t>
  </si>
  <si>
    <t>11887</t>
  </si>
  <si>
    <t>각용접</t>
  </si>
  <si>
    <t>angle welding, 角鎔接</t>
  </si>
  <si>
    <t>모재가 각형이 되도록 잇는 용접</t>
  </si>
  <si>
    <t>1189</t>
  </si>
  <si>
    <t>문양</t>
  </si>
  <si>
    <t>pattern； figure</t>
  </si>
  <si>
    <t>무늬의 생김새.</t>
  </si>
  <si>
    <t>11890</t>
  </si>
  <si>
    <t>문양도</t>
  </si>
  <si>
    <t>pattern drawing, 紋樣圖</t>
  </si>
  <si>
    <t>여러 가지 무늬와 짜임새를 나타낸 그림.</t>
  </si>
  <si>
    <t>기문당7.5%</t>
  </si>
  <si>
    <t>11891</t>
  </si>
  <si>
    <t>문얼굴</t>
  </si>
  <si>
    <t>금속제의 창틀이나 어리, 문얼굴 따위</t>
  </si>
  <si>
    <t>기문당3.8%</t>
  </si>
  <si>
    <t>11892</t>
  </si>
  <si>
    <t>문열기편</t>
  </si>
  <si>
    <t>hand of doors</t>
  </si>
  <si>
    <t>문의 좌우 어느 편에 정첩이 달려서 어느 편으로 열리는가 하는 것.</t>
  </si>
  <si>
    <t>11893</t>
  </si>
  <si>
    <t>문열이</t>
  </si>
  <si>
    <t>장부촉이 잘 들어가도록 겉면을 가심하는 일.</t>
  </si>
  <si>
    <t>11894</t>
  </si>
  <si>
    <t>문울거미</t>
  </si>
  <si>
    <t>rail style, 問樞, 門框</t>
  </si>
  <si>
    <t>창문을 만들기 위한 테두리 뼈대.</t>
  </si>
  <si>
    <t>11895</t>
  </si>
  <si>
    <t>문인방</t>
  </si>
  <si>
    <t>門引枋</t>
  </si>
  <si>
    <t>문 위 아래로 설치되는 가로 방향의 인방</t>
  </si>
  <si>
    <t>11896</t>
  </si>
  <si>
    <t>문자</t>
  </si>
  <si>
    <t>文字</t>
  </si>
  <si>
    <t>기문당5.7%</t>
  </si>
  <si>
    <t>11897</t>
  </si>
  <si>
    <t>문자물쇠</t>
  </si>
  <si>
    <t>문에 다는 자물쇠</t>
  </si>
  <si>
    <t>11898</t>
  </si>
  <si>
    <t>문자새</t>
  </si>
  <si>
    <t>doors and windows, 門－</t>
  </si>
  <si>
    <t>문호(門戶)와 창(窓)의 총칭.</t>
  </si>
  <si>
    <t>11899</t>
  </si>
  <si>
    <t>A화재</t>
  </si>
  <si>
    <t>보통 화재</t>
  </si>
  <si>
    <t>119</t>
  </si>
  <si>
    <t>각자</t>
  </si>
  <si>
    <t>carve letters, chisel [inscribe] letter, 刻字</t>
  </si>
  <si>
    <t>나무판 등에 글자나 그림을 새기는 것. =서각</t>
  </si>
  <si>
    <t>1190</t>
  </si>
  <si>
    <t>문장</t>
  </si>
  <si>
    <t>門帳</t>
  </si>
  <si>
    <t>문이나 창 등에 치는 휘장</t>
  </si>
  <si>
    <t>기문당78.6%</t>
  </si>
  <si>
    <t>11900</t>
  </si>
  <si>
    <t>문장 요해도</t>
  </si>
  <si>
    <t>sentence intelligibility</t>
  </si>
  <si>
    <t>강의실 등에서 대화 소리가 잘들리는 것을 표시하는 지표의 하나. 의미있는 문장 등올 정확히 들을 수 있는지를 백분율로 표시한 것. →명료도, 요해도, 단어 요해도.</t>
  </si>
  <si>
    <t>세화92.6%</t>
  </si>
  <si>
    <t>11901</t>
  </si>
  <si>
    <t>문장부</t>
  </si>
  <si>
    <t>pivot, 門丈夫</t>
  </si>
  <si>
    <t>널문짝 한쪽에 상투 모양을 만들어 문턱에 끼게 한 것</t>
  </si>
  <si>
    <t>11902</t>
  </si>
  <si>
    <t>문장식</t>
  </si>
  <si>
    <t>門粧飾</t>
  </si>
  <si>
    <t>창문을 여닫는데 쓰는 장식 철물</t>
  </si>
  <si>
    <t>11903</t>
  </si>
  <si>
    <t>문재</t>
  </si>
  <si>
    <t>high quality timber, 門材</t>
  </si>
  <si>
    <t>문을 짜는데 사용하는 질이 좋은 재목.</t>
  </si>
  <si>
    <t>11904</t>
  </si>
  <si>
    <t>문전</t>
  </si>
  <si>
    <t>figured [patterned] brick, designed brick, decorated brick, 門甎, 紋塼</t>
  </si>
  <si>
    <t>무늬를 새긴 벽돌 또는 방전. 화문전.</t>
  </si>
  <si>
    <t>11905</t>
  </si>
  <si>
    <t>문중방</t>
  </si>
  <si>
    <t>門中枋</t>
  </si>
  <si>
    <t>① 문을 드리는 인방의 총칭. ② 벽 중간에 있어 문틀이 되는 중인방.</t>
  </si>
  <si>
    <t>11907</t>
  </si>
  <si>
    <t>문중인방</t>
  </si>
  <si>
    <t>picture rail； picture mold</t>
  </si>
  <si>
    <t>벽체의 양쪽 기둥 중간 정도에 수평으로 건너지른 부재로 문틀을 고정시키는데 사용한다. 문중인방이 기둥과 긴결되어 있는 경우 구조적으로 횡력에 대한 저항성능을 가질 수 있다.</t>
  </si>
  <si>
    <t>11908</t>
  </si>
  <si>
    <t>문지도리</t>
  </si>
  <si>
    <t>문에 설치하는 장부</t>
  </si>
  <si>
    <t>11909</t>
  </si>
  <si>
    <t>각장</t>
  </si>
  <si>
    <t>보통 것보다 폭이 넓고 두꺼운 장판지를 말함</t>
  </si>
  <si>
    <t>1191</t>
  </si>
  <si>
    <t>문지름칠</t>
  </si>
  <si>
    <t>pad painting</t>
  </si>
  <si>
    <t>헝겊에 솜을 싸서 도료를 묻혀서 문질러 바르는 것.</t>
  </si>
  <si>
    <t>11910</t>
  </si>
  <si>
    <t>문지방</t>
  </si>
  <si>
    <t>doorsill, 門地枋</t>
  </si>
  <si>
    <t>바닥보다 조금 높게 설치하는 가로 부재로, 문의 하부 틀 역할을 한다.</t>
  </si>
  <si>
    <t>세화17.9%</t>
  </si>
  <si>
    <t>11911</t>
  </si>
  <si>
    <t>문지방돌</t>
  </si>
  <si>
    <t>door stone, 門地枋石</t>
  </si>
  <si>
    <t>출입문 앞에 놓아 딛고 올라갈 수 있도록 한 돌.</t>
  </si>
  <si>
    <t>11912</t>
  </si>
  <si>
    <t>문집</t>
  </si>
  <si>
    <t>door storage case</t>
  </si>
  <si>
    <t>덧문을 열 때 덧문이 들어갈 수 있도록 만들어 둔 공간.</t>
  </si>
  <si>
    <t>세화25.8%</t>
  </si>
  <si>
    <t>11913</t>
  </si>
  <si>
    <t>문짝</t>
  </si>
  <si>
    <t>門扉</t>
  </si>
  <si>
    <t>문 갯수 하나를 이르는 말</t>
  </si>
  <si>
    <t>11914</t>
  </si>
  <si>
    <t>문짝선</t>
  </si>
  <si>
    <t>문 주변의 테두리</t>
  </si>
  <si>
    <t>11915</t>
  </si>
  <si>
    <t>문창</t>
  </si>
  <si>
    <t>door and window, 門窓</t>
  </si>
  <si>
    <t>문과 창문.</t>
  </si>
  <si>
    <t>11916</t>
  </si>
  <si>
    <t>문창호</t>
  </si>
  <si>
    <t>門窓戶</t>
  </si>
  <si>
    <t>문과 창호.</t>
  </si>
  <si>
    <t>11917</t>
  </si>
  <si>
    <t>문추</t>
  </si>
  <si>
    <t>門樞</t>
  </si>
  <si>
    <t>⇨문지도리(＝).</t>
  </si>
  <si>
    <t>11919</t>
  </si>
  <si>
    <t>각장장판</t>
  </si>
  <si>
    <t>floor with thick floor -paper, 角壯壯板</t>
  </si>
  <si>
    <t>보통의 장지보다 폭이 넓고 두꺼운 각장지를 사용하여 만든 장판.</t>
  </si>
  <si>
    <t>1192</t>
  </si>
  <si>
    <t>문코</t>
  </si>
  <si>
    <t>nose of door</t>
  </si>
  <si>
    <t>문울거미의 손잡이 선대(정첩 반대쪽)의 문 아래 모서리.</t>
  </si>
  <si>
    <t>11920</t>
  </si>
  <si>
    <t>문턱</t>
  </si>
  <si>
    <t>threshold</t>
  </si>
  <si>
    <t>문 아래 설치된 문틀이 바닥에서 돌출한 곳</t>
  </si>
  <si>
    <t>11921</t>
  </si>
  <si>
    <t>문턱값</t>
  </si>
  <si>
    <t>threshold value</t>
  </si>
  <si>
    <t>감각세포에 흥분을 일으킬 수 있는 최소의 자극의 크기를 말하며, 문턱값이라고도 한다. 역치는 세포의 종류에 따라 다르고 같은 세포일지라도 그 세포가 자극을 받는 상태에 따라서도 달라진다. 이와 같은 역치의 변화는 그 세포가 흥분하기 쉬운가 어려운가를 뜻하므로, 흥분성은 일반적으로 역치값의 역수로 표시한다. 즉 약한 자극에도 흥분하면 역치가 낮고, 강한 자극을 주어야만 흥분하면 역치가 높은 것이다.</t>
  </si>
  <si>
    <t>11922</t>
  </si>
  <si>
    <t>문턱깊이</t>
  </si>
  <si>
    <t>depth of sill</t>
  </si>
  <si>
    <t>수문 혹은 갑문이 설치된 장소에서 임의의 수위 이하의 문턱 높이.</t>
  </si>
  <si>
    <t>11923</t>
  </si>
  <si>
    <t>문테</t>
  </si>
  <si>
    <t>11924</t>
  </si>
  <si>
    <t>문틀</t>
  </si>
  <si>
    <t>door frame, doorframe, 門框</t>
  </si>
  <si>
    <t>문을 설치할 때 사용되는 틀. 윗틀, 밑틀, 세로틀로 구성되어 있으며 문의 종류에 따라 명칭이 조금씩 다르다.</t>
  </si>
  <si>
    <t>세화27.4%</t>
  </si>
  <si>
    <t>11925</t>
  </si>
  <si>
    <t>문틀선</t>
  </si>
  <si>
    <t>casing, door architrave, 門框線</t>
  </si>
  <si>
    <t>① 벽 끝을 아물리고 창문틀의 장식으로 주위에 둘러대는 테두리. ② ⇨문선(=).</t>
  </si>
  <si>
    <t>기문당91.1%</t>
  </si>
  <si>
    <t>11926</t>
  </si>
  <si>
    <t>문틈</t>
  </si>
  <si>
    <t>chink between parts of door</t>
  </si>
  <si>
    <t>문과 문 사이 또는 문과 문선·문틀 사이에 생기는 벌어진 틈</t>
  </si>
  <si>
    <t>11927</t>
  </si>
  <si>
    <t>문풍지</t>
  </si>
  <si>
    <t>門風紙</t>
  </si>
  <si>
    <t>문틈으로 새어 들어오는 바람을 막기 위하여 문짝 주변을 돌아가며 바른 종이.</t>
  </si>
  <si>
    <t>11928</t>
  </si>
  <si>
    <t>문형 라멘</t>
  </si>
  <si>
    <t>frame</t>
  </si>
  <si>
    <t>2개의 수직 기둥과 1개의 수평 보로 구성되는 문과 같은 형상을 가지는 골조.</t>
  </si>
  <si>
    <t>세화54.5%</t>
  </si>
  <si>
    <t>11929</t>
  </si>
  <si>
    <t>각장지</t>
  </si>
  <si>
    <t>thick floor-paper, 角壯紙</t>
  </si>
  <si>
    <t>방바닥을 바르는데 사용하는 마감용 종이. 사각 형태로 두껍고 질기며 기름을 먹여 사용함 ＝각장</t>
  </si>
  <si>
    <t>1193</t>
  </si>
  <si>
    <t>문형 이동크레인</t>
  </si>
  <si>
    <t>goliath crane, 門形移動－</t>
  </si>
  <si>
    <t>수평 거더의 양단에 다리를 붙여 문형으로 하고 거더 위에 트럭을 주행시키는 크레인.</t>
  </si>
  <si>
    <t>11930</t>
  </si>
  <si>
    <t>문형트러스</t>
  </si>
  <si>
    <t>door type truss, 門形－</t>
  </si>
  <si>
    <t>문 형태의 트러스.</t>
  </si>
  <si>
    <t>기문당80.0%</t>
  </si>
  <si>
    <t>11931</t>
  </si>
  <si>
    <t>문홈</t>
  </si>
  <si>
    <t>groove of sliding door, 門溝</t>
  </si>
  <si>
    <t>미서기문 또는 미닫이문을 열고 닫는데 이용되는 창문틀에 판 홈</t>
  </si>
  <si>
    <t>기문당15.9%</t>
  </si>
  <si>
    <t>11932</t>
  </si>
  <si>
    <t>문화 센터</t>
  </si>
  <si>
    <t>문화 보급이나 교류의 중심 기관.</t>
  </si>
  <si>
    <t>세화12.3%</t>
  </si>
  <si>
    <t>11934</t>
  </si>
  <si>
    <t>문화 회관</t>
  </si>
  <si>
    <t>문화적 소양을 높이기 위하여 일정한 설비와 수단을 갖추어 놓은 회관.</t>
  </si>
  <si>
    <t>11935</t>
  </si>
  <si>
    <t>문화재</t>
  </si>
  <si>
    <t>cultural properties, cultural assets, 文化財</t>
  </si>
  <si>
    <t>인간의 문화활동의 소산으로서, 문화적 가치를 지니고 있는 것을 의미하며, 법적으로는 문화재보호법에서 보호의 대상으로서 다룬 유형문화재‧무형문화재‧민속자료‧기념물의 총칭임</t>
  </si>
  <si>
    <t>11936</t>
  </si>
  <si>
    <t>문화주택</t>
  </si>
  <si>
    <t>modern style house, 文化住宅</t>
  </si>
  <si>
    <t>생활하기에 편리하고 보건 위생에 알맞은 새로운 형식의 주택.</t>
  </si>
  <si>
    <t>11937</t>
  </si>
  <si>
    <t>문환</t>
  </si>
  <si>
    <t>門環</t>
  </si>
  <si>
    <t>11938</t>
  </si>
  <si>
    <t>묻음, 고정</t>
  </si>
  <si>
    <t>묻음: 못쓰게 된 것을 철거하지 않고, 그대로 두는 것을 일컫는다. 예를 들면 거푸집을 해체시키지 않고 그대로 두는 것을 거푸집의 묻음이라 한다. 고정: 움직이지 않도록 하는 것, 예를 들면 창의 고정이라고도 한다.</t>
  </si>
  <si>
    <t>11939</t>
  </si>
  <si>
    <t>각재</t>
  </si>
  <si>
    <t>rectangular timber, square timber, 角材</t>
  </si>
  <si>
    <t>단면을 둥글지 않고 모나게 다듬은 부재. 일반적으로 규격재로 사용됨</t>
  </si>
  <si>
    <t>1194</t>
  </si>
  <si>
    <t>묻음볼트</t>
  </si>
  <si>
    <t>11940</t>
  </si>
  <si>
    <t>묻힌 떡갈나무</t>
  </si>
  <si>
    <t>문의 미끄럼을 원활하게 하고 닳는 것을 막기 위해 문지방 홈 밑부분에 넣은 떡갈나무재 또는 그 세공을 말한다.</t>
  </si>
  <si>
    <t>세화91.0%</t>
  </si>
  <si>
    <t>11941</t>
  </si>
  <si>
    <t>묻힌 삼나무</t>
  </si>
  <si>
    <t>오랫동안 흙 속에 묻혀 있던 삼나무재. 보통 암청회색을 띠며, 특유의 아치(雅致)가 있다. 가구, 세공물 등에 사용된다.</t>
  </si>
  <si>
    <t>11942</t>
  </si>
  <si>
    <t>묻힘대</t>
  </si>
  <si>
    <t>wood plug</t>
  </si>
  <si>
    <t>목재의 마디나 흠집 등의 결함 부분을 없애고 그 부분에 다시 충전해 주는 나뭇조각. [재]</t>
  </si>
  <si>
    <t>11943</t>
  </si>
  <si>
    <t>묻힘장선</t>
  </si>
  <si>
    <t>콘크리트 바닥에 일부분을 묻거나 옆에 모르타르를 채우는 장선.</t>
  </si>
  <si>
    <t>11944</t>
  </si>
  <si>
    <t>묻힘키</t>
  </si>
  <si>
    <t>KS B 1311 참조.</t>
  </si>
  <si>
    <t>11945</t>
  </si>
  <si>
    <t>묻힘형 조명 기구</t>
  </si>
  <si>
    <t>(미) recessed luminaire (영) recessed lighting fitting</t>
  </si>
  <si>
    <t>묻힘 구멍을 뚫은 천장에 끼워 넣는 설치 방법을 한 형식의 조명 기구. 기구면과 천장면이 거의 같은 면이 되는 형식이 많지만, 기구 표면이 천장면에서 나오는 반매립형도 있다.</t>
  </si>
  <si>
    <t>11946</t>
  </si>
  <si>
    <t>물 축열</t>
  </si>
  <si>
    <t>water heat storage</t>
  </si>
  <si>
    <t>냉수 또는 온수를 수조에 비축해서 냉각 또는 가열 요구가 생길 때 수시로 끌어내어 이용하는 방법.</t>
  </si>
  <si>
    <t>11947</t>
  </si>
  <si>
    <t>물-공기 방식</t>
  </si>
  <si>
    <t>히트 펌프에서는 물에서 흡열하여 공기를 따뜻하게 하는 방식을 말한다. 또 단순히 열교환의 경우를 말할 때도 있다. →물-물 방식, 공기 -물방식.</t>
  </si>
  <si>
    <t>세화92.8%</t>
  </si>
  <si>
    <t>11948</t>
  </si>
  <si>
    <t>각재목</t>
  </si>
  <si>
    <t>squared timber, 角材木</t>
  </si>
  <si>
    <t>단면이 모나게 다듬은 각재로 만들어진 부재</t>
  </si>
  <si>
    <t>1195</t>
  </si>
  <si>
    <t>물가스용접법</t>
  </si>
  <si>
    <t>water-gas welding</t>
  </si>
  <si>
    <t>① 백열된 코커스를 가득 채운 수직 가스 발생로 속에 수증기를 압송하여 수증기가 분해됨으로써 생기는 49~50% H2, 39~44% CO를 주성분으로 하는 물가스와 공기와의 연소 불꽃으로 이음부분을 가열하고 증기해머 또는 공기해머로 타격을 가해서 접합하는 방법. ② 유럽에서 발달한 방식이며, 대형 강관 두꺼운 판의 접합에 사용.</t>
  </si>
  <si>
    <t>11950</t>
  </si>
  <si>
    <t>물갈기</t>
  </si>
  <si>
    <t>rubbing, sand papering with water, 水磨</t>
  </si>
  <si>
    <t>① 칠면 혹은 곱게 다듬은 돌 면을 물 묻힌 연마지 또는 숫돌 등으로 곱게 갈아 마무리하는 것. ② ⇨갈기.</t>
  </si>
  <si>
    <t>11951</t>
  </si>
  <si>
    <t>물결무늬</t>
  </si>
  <si>
    <t>waved figure, 波紋</t>
  </si>
  <si>
    <t>물결 모양의 곡선 무늬.</t>
  </si>
  <si>
    <t>11952</t>
  </si>
  <si>
    <t>물결합재비</t>
  </si>
  <si>
    <t>水結合材比</t>
  </si>
  <si>
    <t>혼화재로서 플라이애시를 쓴 모르타르나 콘크리트에서 골재가 표면건조포화상태에 있을 때의 시멘트페이스트 중에 있는 물과 시멘트 및 플라이애시와의 중량비. W/B, B=C(cement)+F(fly ash)</t>
  </si>
  <si>
    <t>기문당77.5%</t>
  </si>
  <si>
    <t>11953</t>
  </si>
  <si>
    <t>물고임통</t>
  </si>
  <si>
    <t>catch basin</t>
  </si>
  <si>
    <t>하수거에 토사 등이 유입하지 않도록 침체시키는 상자.</t>
  </si>
  <si>
    <t>11954</t>
  </si>
  <si>
    <t>물공기비</t>
  </si>
  <si>
    <t>water to-air ratio</t>
  </si>
  <si>
    <t>에어 와셔나 냉각탑 등에서 물과 공기가 직접 닿는 부분. 물과 공기의 유량비.</t>
  </si>
  <si>
    <t>세화91.5%</t>
  </si>
  <si>
    <t>11955</t>
  </si>
  <si>
    <t>물공량</t>
  </si>
  <si>
    <t>物工量</t>
  </si>
  <si>
    <t>공사에 소요되는 물품의 양.</t>
  </si>
  <si>
    <t>11956</t>
  </si>
  <si>
    <t>물구멍</t>
  </si>
  <si>
    <t>water hole, weep hole</t>
  </si>
  <si>
    <t>① 벽이나 창 부재에 설치하는 자그마한 구멍으로서 물이 건물 밖으로 흘러나가도록 함. ② 도면용 약어는 ｢W.H｣. ③ PC패널의 줄눈에 설치된 물빼기 구멍.</t>
  </si>
  <si>
    <t>11957</t>
  </si>
  <si>
    <t>물끊기</t>
  </si>
  <si>
    <t>throat, drip</t>
  </si>
  <si>
    <t>창대나 차양의 돌출부 아랫면에 벽면과 수평으로 작고 길다란 홈을 만들어서 빗물이 이곳을 지날 때 바로 아래로 떨어지게 한 것. 빗물이 벽면을 타고 흘러내리지 못하게 하여 물에 의한 침투나 오염을 막아주는 역할을 한다.</t>
  </si>
  <si>
    <t>11958</t>
  </si>
  <si>
    <t>물끊기 물매</t>
  </si>
  <si>
    <t>창대 등에 물이 고이지 않도록 경사를 둔 것. 물막이 물매와 동일한 의미.</t>
  </si>
  <si>
    <t>11959</t>
  </si>
  <si>
    <t>물끊기널</t>
  </si>
  <si>
    <t>빗물 등이 벽면을 타고 흘러내리지 못하도록 벽면 중간에 판재 등으로 경사지게 설치하여 빗물 등이 이곳을 지날 때 바닥으로 바로 떨어지게 한 것. 비막이와 동일한 의미.</t>
  </si>
  <si>
    <t>세화4.3%</t>
  </si>
  <si>
    <t>11960</t>
  </si>
  <si>
    <t>물끊기홈</t>
  </si>
  <si>
    <t>① 창대돌 등 벽면에서 돌출된 재의 밑면에 홈을 파서 물이 흘러 들어가지 않도록 하는 것. ② ⇨물끊기.</t>
  </si>
  <si>
    <t>11961</t>
  </si>
  <si>
    <t>물끓기켜</t>
  </si>
  <si>
    <t>creasing</t>
  </si>
  <si>
    <t>조적조의 벽에서 물이 흘러내리지 않도록 벽면보다 내쌓은 켜.</t>
  </si>
  <si>
    <t>11962</t>
  </si>
  <si>
    <t>물다짐</t>
  </si>
  <si>
    <t>water binding, compaction by watering</t>
  </si>
  <si>
    <t>① 땅에 물을 부어 가다듬게 하여 다지는 것. ② 모래땅 등에 물을 부어 잦아들면 모래가 잘 다져지게 됨.</t>
  </si>
  <si>
    <t>11963</t>
  </si>
  <si>
    <t>물다짐공법</t>
  </si>
  <si>
    <t>hydraulic fill method, -工法</t>
  </si>
  <si>
    <t>지반 개량 공법의 하나. 토사에 물을 흘려 넣어 흙 속의 공기를 배출시킴으로써 토사를 다지는 효과를 높이는 방법.</t>
  </si>
  <si>
    <t>11964</t>
  </si>
  <si>
    <t>물다짐흙쌓기</t>
  </si>
  <si>
    <t>hydraulic fill</t>
  </si>
  <si>
    <t>물의 운반력과 체적작용을 응용해서 행하는 흙쌓기.</t>
  </si>
  <si>
    <t>11965</t>
  </si>
  <si>
    <t>물돌림</t>
  </si>
  <si>
    <t>① 창밑‧인방 등에서 빗물이 흘러내리도록 경사를 붙이는 것. ② ⇨물끊기.</t>
  </si>
  <si>
    <t>11966</t>
  </si>
  <si>
    <t>물듦</t>
  </si>
  <si>
    <t>석재의 표면에 다른 재료의 색깔이 붙은 것.</t>
  </si>
  <si>
    <t>11967</t>
  </si>
  <si>
    <t>물레금</t>
  </si>
  <si>
    <t>물레바퀴 모양으로 그린 금단청의 한 가지</t>
  </si>
  <si>
    <t>기문당76.9%</t>
  </si>
  <si>
    <t>11968</t>
  </si>
  <si>
    <t>물레방앗간</t>
  </si>
  <si>
    <t>-間</t>
  </si>
  <si>
    <t>물레방아를 설치하여 놓은 곳.</t>
  </si>
  <si>
    <t>11969</t>
  </si>
  <si>
    <t>물려잇기</t>
  </si>
  <si>
    <t>wiped joint</t>
  </si>
  <si>
    <t>① 선홈통 등에서 한동강의 관의 안지름을 조금 넓히고 다른 관을 꽂아 넣어 잇는 것. ② 한쪽 관의 안지름을 약간 넓히거나 바깥지름을 약간 깎아서 꽂아 넣어 땜질하여 잇는 것.</t>
  </si>
  <si>
    <t>11970</t>
  </si>
  <si>
    <t>물력</t>
  </si>
  <si>
    <t>physical force, materials and efforts, construction materials, 物力</t>
  </si>
  <si>
    <t>건설에 있어서의 물리력, 재료와 노력, 건축재료 등.</t>
  </si>
  <si>
    <t>11971</t>
  </si>
  <si>
    <t>물류</t>
  </si>
  <si>
    <t>logistics, distribution</t>
  </si>
  <si>
    <t>재화나 서비스를 생산자로부터 소비자 또는 특정한 지역으로 이동시키는 것</t>
  </si>
  <si>
    <t>11973</t>
  </si>
  <si>
    <t>물류 센터</t>
  </si>
  <si>
    <t>logistics center, distribution center</t>
  </si>
  <si>
    <t>물류를 배분하거나 배송하기 위한 시설</t>
  </si>
  <si>
    <t>11974</t>
  </si>
  <si>
    <t>물리 요법실</t>
  </si>
  <si>
    <t>physical therapy room</t>
  </si>
  <si>
    <t>리허빌리테이션 시설 가운데 이학 요법 부문의 하나. 온열， 광선， 물 등 물리학적 수단에 의한 요법을 한다. (=물 료실) →이학 요법실. [계]</t>
  </si>
  <si>
    <t>11975</t>
  </si>
  <si>
    <t>물리 지하 탐사</t>
  </si>
  <si>
    <t>탄성파나 지전류 등을 이용해 지층의 변화, 구조 등 물리적 성질 등을 조사하는 방법.</t>
  </si>
  <si>
    <t>11976</t>
  </si>
  <si>
    <t>물리 측광</t>
  </si>
  <si>
    <t>physical photometry</t>
  </si>
  <si>
    <t>물리적 광검출기를 센서로 하는 계기를 사용해서 실시하는 측광. →시감 측광</t>
  </si>
  <si>
    <t>11977</t>
  </si>
  <si>
    <t>물리 탐사</t>
  </si>
  <si>
    <t>geophysical exploration</t>
  </si>
  <si>
    <t>지하의 물리적 현상을 파악하기 위하여, 지표나 보링 구멍을 이용해서 계측하고 분석하는 지반 조사 방법. 주로 지하의 성층 상태, 토층의 밀도, 탄성 계수 등을 조사함.</t>
  </si>
  <si>
    <t>11978</t>
  </si>
  <si>
    <t>각주</t>
  </si>
  <si>
    <t>square piller [post], 角柱</t>
  </si>
  <si>
    <t>① 단면이 사각형인 기둥. ② ＝네모기둥＝모기둥(⇦).</t>
  </si>
  <si>
    <t>1198</t>
  </si>
  <si>
    <t>물리적 내용명수</t>
  </si>
  <si>
    <t>physical duration of life, 物理的耐用命數</t>
  </si>
  <si>
    <t>건물이 신축되고 나서 자연적 원인에 의해 멸실(滅失)될 때까지의 기간</t>
  </si>
  <si>
    <t>기문당60.3%</t>
  </si>
  <si>
    <t>11980</t>
  </si>
  <si>
    <t>물리적지하탐사법</t>
  </si>
  <si>
    <t>geophysical exploration of subsoils, geophysical prospecting under ground, 物理的地下探査法</t>
  </si>
  <si>
    <t>① 지반조사방법 중 지하탐사법의 하나. ② 흙의 물리적 성질의 변화를 측정해서 토층의 성질과 구조 등을 알기 위한 조사방법. ③ 지하자원 조사가 주목적으로 발달되었으나 최근에는 건축에도 응용. ④ 광대한 지하 구성층의 개략적 탐사가 편리하고 흙의 밀도와 수면의 탐도(探度) 등은 비교적 정확한 판정이 가능. ⑤ 보링과 병행하면 지층 판정에 도움이 되고 보링 개소(個所)를 줄일 수 있음. ⑥ 전기지하탐사법‧탄성파지하탐사법‧강제진동에 의한 지하탐사법 등.</t>
  </si>
  <si>
    <t>11981</t>
  </si>
  <si>
    <t>물린이음</t>
  </si>
  <si>
    <t>① 선홈통 등에서 관리 한쪽 끝을 벌리거나 약간 깎아 넓히고 다른 관을 꽂아 넣는 이음. ② 이음새는 납땜을 함.</t>
  </si>
  <si>
    <t>11982</t>
  </si>
  <si>
    <t>물림간</t>
  </si>
  <si>
    <t>집채의 원 칸의 앞뒤나 좌우에 딸린 약 반 칸(間) 폭의 작은 칸살, 퇴(退).</t>
  </si>
  <si>
    <t>기문당84.9%</t>
  </si>
  <si>
    <t>11983</t>
  </si>
  <si>
    <t>물림널마루</t>
  </si>
  <si>
    <t>마룻널의 옆이나 마구리 등에 제혀와 홈을 내어서 물려지게 하여 깔아놓은 마루.</t>
  </si>
  <si>
    <t>11984</t>
  </si>
  <si>
    <t>물림닫집</t>
  </si>
  <si>
    <t>처마가 여러 번 꺾여 여러 개의 추녀와 지붕골이 생기도록 꾸민 닫집</t>
  </si>
  <si>
    <t>기문당73.9%</t>
  </si>
  <si>
    <t>11985</t>
  </si>
  <si>
    <t>물림돌</t>
  </si>
  <si>
    <t>bond stone, bonder, header</t>
  </si>
  <si>
    <t>① 돌쌓기 벽에서 돌의 뒷길이가 벽두께의 반을 넘어 걸쳐지는 돌. ② 통물림돌과 반물림돌이 있음.</t>
  </si>
  <si>
    <t>11986</t>
  </si>
  <si>
    <t>물림벽돌</t>
  </si>
  <si>
    <t>tiebrick</t>
  </si>
  <si>
    <t>벽체가 교차되는 부분에서 벽돌의 일부가 다른 벽체에 끼워지는 벽돌.</t>
  </si>
  <si>
    <t>11987</t>
  </si>
  <si>
    <t>물림선</t>
  </si>
  <si>
    <t>양판문‧유리문 등에서 울거미와 양판 접속부 갓둘레에 쇠시리 하여 덧댄 장식 테두리.</t>
  </si>
  <si>
    <t>11988</t>
  </si>
  <si>
    <t>물림쇠</t>
  </si>
  <si>
    <t>catch, clamp[er], clamp iron</t>
  </si>
  <si>
    <t>① 문을 닫으면 꼭 끼어 물리는 철물로 알물림쇠‧메뚜기물림쇠 등이 있음. ② 나무를 배접할 때 양쪽에서 꽉 끼이게 물려서 나사를 틀어 조이는 기구.</t>
  </si>
  <si>
    <t>11989</t>
  </si>
  <si>
    <t>각주비계</t>
  </si>
  <si>
    <t>⇨말비계(＝).</t>
  </si>
  <si>
    <t>1199</t>
  </si>
  <si>
    <t>물림턱</t>
  </si>
  <si>
    <t>꽉 끼어 들어가게 된 턱.</t>
  </si>
  <si>
    <t>11990</t>
  </si>
  <si>
    <t>물림턱아치</t>
  </si>
  <si>
    <t>joggled arch</t>
  </si>
  <si>
    <t>머릿돌이 미끄러져 떨어지지 않게 턱을 만들어 좌우 돌에 물리게 한 평아치.</t>
  </si>
  <si>
    <t>11991</t>
  </si>
  <si>
    <t>물림평기와</t>
  </si>
  <si>
    <t>inter locking roof tile</t>
  </si>
  <si>
    <t>가장자리에서 이웃 기와와 물려지게 만든 평판형의 양식기와.</t>
  </si>
  <si>
    <t>11992</t>
  </si>
  <si>
    <t>물막이</t>
  </si>
  <si>
    <t>back board: flashing</t>
  </si>
  <si>
    <t>문지방, 창대, 개수대 등에 덧댄 판재로, 물이 안으로 들어오지 않고 아래로 바로 떨어지도록 한다.</t>
  </si>
  <si>
    <t>11993</t>
  </si>
  <si>
    <t>물막이 물매</t>
  </si>
  <si>
    <t>(미) wash, (영) weathering； weathered slope</t>
  </si>
  <si>
    <t>창대 등에 물이 고이지 않도록 경사를 둔 것. 물끊기 물매라고도 하며, 배수 물매와 동일한 의미.</t>
  </si>
  <si>
    <t>11994</t>
  </si>
  <si>
    <t>물막이공</t>
  </si>
  <si>
    <t>coffering</t>
  </si>
  <si>
    <t>수면 아래에 기초공사를 할 경우 그 주위에 일시적인 물막이벽을 만들어 물을 퍼내고 육상에서와 같이 공사하도록 한 물막이 벽을 구축하는 공사.</t>
  </si>
  <si>
    <t>11995</t>
  </si>
  <si>
    <t>물막이장치</t>
  </si>
  <si>
    <t>⇨트랩(＝).</t>
  </si>
  <si>
    <t>11996</t>
  </si>
  <si>
    <t>물매</t>
  </si>
  <si>
    <t>slope, grade, gradient, pitch, grain slope, incline, inclination</t>
  </si>
  <si>
    <t>① 기울기. ② 보통 지붕의 경사. ③ 표시법：1) 경사지붕‧마루‧경사로 등의 경사는 모두 경사각으로 이루어지는 밑변에 대한 높이의 비로 표시하고, ｢경사｣의 분모 위의 분자를 1로 한 분수로 표시한다(보기：경사 1/8, 경사 1/20, 경사 1/150). 2) 지붕에 있어서는 10을 분모로 하여 표시할 수 있다(보기：경사 1/10, 경사 2.5/10, 경사 4/10). 3) 경사는 각도로 표시해도 좋다(보기：경사 30°, 경사 40°). ④ ⇨지붕물매. ⑤ ＝경사＝물미. ⑥ 평물매‧되물매‧된물매‧반물매 등이 있음.</t>
  </si>
  <si>
    <t>기문당94.4%</t>
  </si>
  <si>
    <t>11997</t>
  </si>
  <si>
    <t>물매, 기울기</t>
  </si>
  <si>
    <t>[1]지붕이나 비탈길 등의 경사진 정도. [2]수평선 또는 수평면에 대한 기울어짐의 정도를 나타내는 값을 말한다.</t>
  </si>
  <si>
    <t>11999</t>
  </si>
  <si>
    <t>1고주칠량</t>
  </si>
  <si>
    <t>一高柱七梁</t>
  </si>
  <si>
    <t>① 건물의 내부에 일렬로 고주를 세워 꾸민 지붕가구. ② ⇨2고주칠량(二高柱七梁).</t>
  </si>
  <si>
    <t>12</t>
  </si>
  <si>
    <t>각주파수</t>
  </si>
  <si>
    <t>angular frequency； circular frequency</t>
  </si>
  <si>
    <t>세화1.6%</t>
  </si>
  <si>
    <t>1200</t>
  </si>
  <si>
    <t>물매법</t>
  </si>
  <si>
    <t>① 곡척(曲尺)에 의한 규구법(規矩法)을 이름. ② 규구법의 하나. ③ ＝구고현(勾股弦)법.</t>
  </si>
  <si>
    <t>기문당82.4%</t>
  </si>
  <si>
    <t>12001</t>
  </si>
  <si>
    <t>물매선</t>
  </si>
  <si>
    <t>grade line</t>
  </si>
  <si>
    <t>① 물매진 선. ② ＝경사선(傾斜線)＝구배선(句配線).</t>
  </si>
  <si>
    <t>12002</t>
  </si>
  <si>
    <t>물매자</t>
  </si>
  <si>
    <t>adjustable triangle</t>
  </si>
  <si>
    <t>12003</t>
  </si>
  <si>
    <t>물매잡기</t>
  </si>
  <si>
    <t>지붕에서 빗물이 잘 흘러내리고 보기 좋게 경사도를 정하여 꾸미는 일</t>
  </si>
  <si>
    <t>기문당67.6%</t>
  </si>
  <si>
    <t>12004</t>
  </si>
  <si>
    <t>물매지붕</t>
  </si>
  <si>
    <t>sloped roof, pitched roof</t>
  </si>
  <si>
    <t>기울어진 지붕의 총칭</t>
  </si>
  <si>
    <t>12005</t>
  </si>
  <si>
    <t>물몽둥이</t>
  </si>
  <si>
    <t>대장이나 석수가 쓰는 큰 메의 한 가지.</t>
  </si>
  <si>
    <t>12006</t>
  </si>
  <si>
    <t>물미</t>
  </si>
  <si>
    <t>pitch, slope</t>
  </si>
  <si>
    <t>① 물매의 잘못. 지붕면의 경사. ② 깃대‧창대(槍) 등을 땅에 꽂아 세울 수 있도록 그 밑 끝에 끼운 끝이 뾰족한 쇠. 작은 신쇠. ③ ⇨물매.</t>
  </si>
  <si>
    <t>기문당97.5%</t>
  </si>
  <si>
    <t>12007</t>
  </si>
  <si>
    <t>물밑</t>
  </si>
  <si>
    <t>땅이나 재목의 짜임새를 수평이 되게 측량할 때 수평선의 아래.</t>
  </si>
  <si>
    <t>12008</t>
  </si>
  <si>
    <t>물바니시</t>
  </si>
  <si>
    <t>water varnish</t>
  </si>
  <si>
    <t>수지를 붕사‧가성소다 용액으로 녹인 도료.</t>
  </si>
  <si>
    <t>12009</t>
  </si>
  <si>
    <t>각줄</t>
  </si>
  <si>
    <t>square file, 角鑢</t>
  </si>
  <si>
    <t>① 단면이 정방형이고, 4면이 모두 복날(複目)로 된 줄. ② 각형의 좁은 부분(구멍)과 홈을 줄질하는데 쓰임. ③ ＝각형줄. ④ ⇨줄의 구분.</t>
  </si>
  <si>
    <t>1201</t>
  </si>
  <si>
    <t>물받이</t>
  </si>
  <si>
    <t>sump</t>
  </si>
  <si>
    <t>증발식 응축기에서 분산된 물을 재순환시키기 위해 모아두는 물 저장소.</t>
  </si>
  <si>
    <t>세화16.9%</t>
  </si>
  <si>
    <t>12010</t>
  </si>
  <si>
    <t>물받이 용기</t>
  </si>
  <si>
    <t>water vessel</t>
  </si>
  <si>
    <t>변기, 세면기, 개수대, 욕조 등과 같이 사용하는 물이나 사용한 물을 일시 저장하고 또 이들을 배수 계통으로 유도하기 위해 사용되 는 기구 및 용기. -&gt;위생 기구.</t>
  </si>
  <si>
    <t>12011</t>
  </si>
  <si>
    <t>물방앗간</t>
  </si>
  <si>
    <t>물방아로 곡식을 찧는 집.</t>
  </si>
  <si>
    <t>12012</t>
  </si>
  <si>
    <t>물분무 소화 설비</t>
  </si>
  <si>
    <t>물을 물분무 헤드로부터 안개상의 미립자로 해서 방사하여, 연소면을 덮어 냉각 작용에 의 해 소화하는 설비. 주차장 등에 적합하지만 설치한 예는 많지 않다.</t>
  </si>
  <si>
    <t>12013</t>
  </si>
  <si>
    <t>물분무 코일</t>
  </si>
  <si>
    <t>water sprayed coil</t>
  </si>
  <si>
    <t>고루 분무되지 않고 엉겨붙는 것을 막기 위해 코일 표면에 부동액을 살포하는 강제통풍 코일의 일종. 코일 전체를 부동액으로 적셔서 흘러 내리게 하고 액은 다시 이용한다.</t>
  </si>
  <si>
    <t>12014</t>
  </si>
  <si>
    <t>물비빔</t>
  </si>
  <si>
    <t>wet mixing</t>
  </si>
  <si>
    <t>모르타르나 콘크리트 등에 물을 넣어 비비는 것.</t>
  </si>
  <si>
    <t>12015</t>
  </si>
  <si>
    <t>물빠짐구멍</t>
  </si>
  <si>
    <t>bore holes</t>
  </si>
  <si>
    <t>문턱 또는 창문지방에 고인 물이 빠지도록 구멍을 낸 것.</t>
  </si>
  <si>
    <t>12016</t>
  </si>
  <si>
    <t>물솔질</t>
  </si>
  <si>
    <t>① 모르타르면의 마감방법의 하나. ② 모르타르 정벌바름한 직후, 솔을 물에 적셔 세로로 벽면을 쓸어 흙손자국이 없게 하는 것.</t>
  </si>
  <si>
    <t>12017</t>
  </si>
  <si>
    <t>물수지</t>
  </si>
  <si>
    <t>hydrological balance; water balance</t>
  </si>
  <si>
    <t>도시, 지역 또는 건물에 있어서 물의 공급량과 수요량 및 배출량의 관련성에 주목해서 물의 이동량을 파악하는 것.</t>
  </si>
  <si>
    <t>12018</t>
  </si>
  <si>
    <t>물수평기</t>
  </si>
  <si>
    <t>water level, 水平器</t>
  </si>
  <si>
    <t>굴곡이 자유로운 연통관에 물을 넣어 양단의 수위로써 수평을 헤아리는 기구.</t>
  </si>
  <si>
    <t>12019</t>
  </si>
  <si>
    <t>각진동수</t>
  </si>
  <si>
    <t>angular frequency； angular velocity; radian frequency； pulsatance</t>
  </si>
  <si>
    <t>진동수(주파수) ƒ에 2π를 곱한 것. 기호ω.ω= 2πƒ, 단위 rad/sec.</t>
  </si>
  <si>
    <t>세화8.6%</t>
  </si>
  <si>
    <t>1202</t>
  </si>
  <si>
    <t>물순환</t>
  </si>
  <si>
    <t>hydrological cycle</t>
  </si>
  <si>
    <t>물이 지구 표면과 그 근처에서 수평 또는 수직 방향으로 이동하여 순환하는 것. 수자원의 입장에서는 주로 증발, 구름, 강수, 지표수, 증발이라는 순환을 가리킨다.</t>
  </si>
  <si>
    <t>12020</t>
  </si>
  <si>
    <t>물시멘트비</t>
  </si>
  <si>
    <t>water cement ratio</t>
  </si>
  <si>
    <t>① 콘크리트 또는 모르타르에 있어서(골재가 표면건조포화상태에 있다고 보았을 때) 시멘트페이스트 속에 있는 물과 시멘트와의 중량비(w/c). ② 물시멘트비가 지나치게 크면 콘크리트의 강도가 저하되므로 좋은 효과를 얻을 수 없다. 따라서 물시멘트비는 적당한 수치로 고정시키고 콘크리트 재료를 엄선하여 혼합작업을 잘 해야 한다. 골재의 알 모양이 좋고 입도가 적당하고 조합비가 알맞으며 혼합 후의 경과시간을 짧게 하여 거푸집에 쳐 넣어야 효과를 얻을 수 있음.</t>
  </si>
  <si>
    <t>세화10.8%</t>
  </si>
  <si>
    <t>12021</t>
  </si>
  <si>
    <t>물시멘트비설</t>
  </si>
  <si>
    <t>-比說</t>
  </si>
  <si>
    <t>① ｢콘크리트의 시공연도가 적당하면, 콘크리트 강도는 간단하게 물과 시멘트량과의 비에 의해 정해진다.｣는 것. ② 1932년 미국인 리스(Lyse)씨가 발표한 것으로, ｢강경(强硬)하고 청정(淸淨)한 골재를 사용한 플라스틱하고 워커블한 콘크리트에서는 시멘트 골재비의 여하를 불문하고 사용수량에 의해서 정해지고, 그 압축 강(强)은 사용수량을 일정하게 할 때 사용 시멘트에 의해서 정해지며, 그 압축강은 사용수량을 일정하게 할 때 사용 시멘트량에 의해서 정해진다.｣라는 설이다.</t>
  </si>
  <si>
    <t>12022</t>
  </si>
  <si>
    <t>물알</t>
  </si>
  <si>
    <t>水泡</t>
  </si>
  <si>
    <t>수평기에 있어서의 기포(氣泡)를 말함.</t>
  </si>
  <si>
    <t>12023</t>
  </si>
  <si>
    <t>물역</t>
  </si>
  <si>
    <t>construction [building] materials, materials and labor, 物役</t>
  </si>
  <si>
    <t>① 물건‧건물 등에 드는 재료와 노력. ② 집짓는데 드는 진흙‧모래‧시멘트‧석회‧돌‧기와 등의 재료.</t>
  </si>
  <si>
    <t>12024</t>
  </si>
  <si>
    <t>물열원 히트 펌프</t>
  </si>
  <si>
    <t>water source heat pump</t>
  </si>
  <si>
    <t>물(우물, 하천, 호수 등)을 열원으로 하는 히트 펌프.</t>
  </si>
  <si>
    <t>세화91.2%</t>
  </si>
  <si>
    <t>12025</t>
  </si>
  <si>
    <t>물유리</t>
  </si>
  <si>
    <t>① 규산나트륨의 진한 수용액(Na2 O2SiO2가 주성분)으로, 무색이며 엿 모양의 점성액체. ② 방수제‧접착제‧방화제‧보색도료(補色塗料) 등으로 쓰임.</t>
  </si>
  <si>
    <t>12026</t>
  </si>
  <si>
    <t>물유리풀</t>
  </si>
  <si>
    <t>silicic soda paste</t>
  </si>
  <si>
    <t>① 규산나트륨액인데 실리카3에 대하여 탄산나트륨1 정도의 비로 녹인 것. ② 알칼리성에 내수성이 부족하고 접착성이 있고 보색제‧접착제 등으로 쓰임.</t>
  </si>
  <si>
    <t>12027</t>
  </si>
  <si>
    <t>물유리형 내식모르타르</t>
  </si>
  <si>
    <t>규산질석(珪酸質石)‧내산자기(耐酸磁器) 등의 내식성(耐蝕性) 골재를 시멘트와 혼합하고 경화촉진제(硬化促進劑)를 첨가하여 규산알칼리액으로 반죽한 것.</t>
  </si>
  <si>
    <t>12028</t>
  </si>
  <si>
    <t>물익공</t>
  </si>
  <si>
    <t>勿翼工, 母翼工</t>
  </si>
  <si>
    <t>몰익공의 다른 말</t>
  </si>
  <si>
    <t>12029</t>
  </si>
  <si>
    <t>물익공집</t>
  </si>
  <si>
    <t>母, 勿翼工家, 母</t>
  </si>
  <si>
    <t>쇠서의 끝을 두리뭉실한 모양을 사용한 익공집</t>
  </si>
  <si>
    <t>기문당32.7%</t>
  </si>
  <si>
    <t>12030</t>
  </si>
  <si>
    <t>물제트</t>
  </si>
  <si>
    <t>hydraulic jet</t>
  </si>
  <si>
    <t>고압수를 다량으로 분출해서 말뚝 주위와 끝의 흙을 유동상태로 만드는 공법.</t>
  </si>
  <si>
    <t>12031</t>
  </si>
  <si>
    <t>물질전달</t>
  </si>
  <si>
    <t>mass transfer, 物質傳達</t>
  </si>
  <si>
    <t>물질에 의하여 온도가 전달되는 것. ① 열전달에 의한 양단의 온도차를 적게 하는 것에 비해 물질전달에 의한 양단의 온도차를 적게 하는 과정. ② 냉각탑의 물의 냉각작용은 공기와 물과의 온도차에 의한 열전달과 물의 증발에 의한 물질전달의 2작용을 행하는 것.</t>
  </si>
  <si>
    <t>12032</t>
  </si>
  <si>
    <t>물참나무</t>
  </si>
  <si>
    <t>quercus crispula, 木楢</t>
  </si>
  <si>
    <t>① 호두과에 속하는 광엽 낙엽교목. ② 제주도‧경상남북도에 분포되고 있으며 건축용재‧철도 침목으로 쓰임. ③ 물가리나무‧참나무의 한 가지.</t>
  </si>
  <si>
    <t>12033</t>
  </si>
  <si>
    <t>물처리</t>
  </si>
  <si>
    <t>water treatment</t>
  </si>
  <si>
    <t>불필요한 성분을 바꾼다거나 이물질의 축척을 없애기 위해서 화학약품으로 물을 처리하는 것.</t>
  </si>
  <si>
    <t>12034</t>
  </si>
  <si>
    <t>물체색</t>
  </si>
  <si>
    <t>object color, 物體色</t>
  </si>
  <si>
    <t>① 물체에서 반사 또는 투과되는 빛의 색. ② 측색에 관한 색용어.</t>
  </si>
  <si>
    <t>세화38.5%</t>
  </si>
  <si>
    <t>12036</t>
  </si>
  <si>
    <t>물치료법실</t>
  </si>
  <si>
    <t>facilities for hydro-therapy</t>
  </si>
  <si>
    <t>facilities for hydro-therapy 병원 둥에서 온수를 사용하여 신체 기능의 회복 훈련을 하는 방. 요법에 는 국부를 따뜻하게 하는 부분욕과 전신을 적시는 전신욕이 있다. [계]</t>
  </si>
  <si>
    <t>세화70.4%</t>
  </si>
  <si>
    <t>12037</t>
  </si>
  <si>
    <t>물탱크변소</t>
  </si>
  <si>
    <t>水槽便所</t>
  </si>
  <si>
    <t>자가용 정화탱크를 가지고 있는 수세식 변소.</t>
  </si>
  <si>
    <t>12038</t>
  </si>
  <si>
    <t>물통나무</t>
  </si>
  <si>
    <t>green wood</t>
  </si>
  <si>
    <t>①젖은 생나무. ② 물통이나무. ③ 물먹은 나무.</t>
  </si>
  <si>
    <t>12039</t>
  </si>
  <si>
    <t>각철장</t>
  </si>
  <si>
    <t>iron bar, 角鐵杖</t>
  </si>
  <si>
    <t>모가난 강철 막대기</t>
  </si>
  <si>
    <t>1204</t>
  </si>
  <si>
    <t>물통수준기</t>
  </si>
  <si>
    <t>water level</t>
  </si>
  <si>
    <t>① 물통 하부에 고무관을 접속하고 끝에 유리관을 끼워 물통과 유리관의 수위가 일치하는 것을 이용한 수준기. ② 소규모 건축의 수평보기에 쓰임. ③ ⇨수평보기.</t>
  </si>
  <si>
    <t>12040</t>
  </si>
  <si>
    <t>물퉁이나무</t>
  </si>
  <si>
    <t>물이 많이 배어 젖은 나무.</t>
  </si>
  <si>
    <t>12041</t>
  </si>
  <si>
    <t>물푸기</t>
  </si>
  <si>
    <t>기초공사에서 수중시공을 피하기 위해 물을 퍼내는 작업.</t>
  </si>
  <si>
    <t>12042</t>
  </si>
  <si>
    <t>물푸레나무</t>
  </si>
  <si>
    <t>fraxinus mashurica, 水蒼木</t>
  </si>
  <si>
    <t>① 물푸레나뭇과의 낙엽 활엽 교목. ② 전국 각 지방에 분포되어 있으며 탄성이 좋아 망치 등 각종 도구용재로 쓰임.</t>
  </si>
  <si>
    <t>기문당86.6%</t>
  </si>
  <si>
    <t>12043</t>
  </si>
  <si>
    <t>물품 관리 센터</t>
  </si>
  <si>
    <t>supply processing and distribution department</t>
  </si>
  <si>
    <t>[ 1] 복수의 부문이 사용하는 물품을 종합적으로 관리하여 공급하는 센터. [2] 병원에서 진료에 필요한 재료를 일괄적으로 관리하여 각 부로 공급하는 부문. 재료 멸균실 · 창고 · 약국 등에서 조사한 물품을 사용 부서가 쓰기 쉬운 형으로 조합하여 공급한다. 서플라이 센터. [계]</t>
  </si>
  <si>
    <t>12044</t>
  </si>
  <si>
    <t>물홈</t>
  </si>
  <si>
    <t>groove of window and door</t>
  </si>
  <si>
    <t>① 미세기‧미닫이문이 끼어서 밀리어 여닫게 되는 홈. ② ＝문홈.</t>
  </si>
  <si>
    <t>12046</t>
  </si>
  <si>
    <t>물홈대</t>
  </si>
  <si>
    <t>⇨홈통.</t>
  </si>
  <si>
    <t>12047</t>
  </si>
  <si>
    <t>물환경</t>
  </si>
  <si>
    <t>water environment； hydrological environment； waterscape environment</t>
  </si>
  <si>
    <t>도시 · 건축 레벨에 있어서 고체 · 기체 · 액체 3태에서의 물의 존재 형태와 생활용, 산업용, 경관용 등의 물 이용 형태를 일컫는다.</t>
  </si>
  <si>
    <t>12048</t>
  </si>
  <si>
    <t>물흘림</t>
  </si>
  <si>
    <t>wash, weathering</t>
  </si>
  <si>
    <t>① 두겁돌‧창대돌‧문지방 등의 윗면에서 물이 잘 흐르게 물매지은 부분. ② ＝비흘림. ③ ⇨물끊기.</t>
  </si>
  <si>
    <t>12049</t>
  </si>
  <si>
    <t>각층 유닛 방식</t>
  </si>
  <si>
    <t>floor-by-floor air handling unit system</t>
  </si>
  <si>
    <t>공기조화방식에서 연면적 1만m2 이상의 건물에 사용되며 1차공기 조화기로 처리된외기는 각 층마다 설치된 2차 공기 조화기로덕트에 의해 공급되는방식이다. 각층 유닛 방식의 특징은 일반적으로 각 층마다제어운전을 할 수 있고, 치켜세운 덕트, 가로덕트의 공간을 좁힐 수 있는 이점이 있지만, 공기 조화기의 수가 많아지므로 기계가 점하는 면적, 설비비, 보수관리가 복잡해지는 단점이 있다.</t>
  </si>
  <si>
    <t>세화3.2%</t>
  </si>
  <si>
    <t>1205</t>
  </si>
  <si>
    <t>물흘림경사</t>
  </si>
  <si>
    <t>-傾斜</t>
  </si>
  <si>
    <t>빗물이 자연적으로 흘러내릴 수 있게 수평면에 두는 경사.</t>
  </si>
  <si>
    <t>12050</t>
  </si>
  <si>
    <t>묽은 비빔 모르타르 시험</t>
  </si>
  <si>
    <t>test by wet mortar</t>
  </si>
  <si>
    <t>보통 물시멘트비 6.5%, 시멘트와 표준 모래의 중량 배합비 1 : 2인 모르타르로 하는 시멘트의 강도 시험을 일컫는다.</t>
  </si>
  <si>
    <t>세화90.4%</t>
  </si>
  <si>
    <t>12051</t>
  </si>
  <si>
    <t>묽은비빔콘크리트</t>
  </si>
  <si>
    <t>plastic concrete</t>
  </si>
  <si>
    <t>① 묽게 비빈 콘크리트. ② 슬럼프값이 15cm 이상인 콘크리트</t>
  </si>
  <si>
    <t>12053</t>
  </si>
  <si>
    <t>뮤튤</t>
  </si>
  <si>
    <t>mutule</t>
  </si>
  <si>
    <t>도리아식 신전의 처마에서 도리 끝에 돌출된 경사진 돌 장식</t>
  </si>
  <si>
    <t>12055</t>
  </si>
  <si>
    <t>뮬러리어착시</t>
  </si>
  <si>
    <t>양식화된 화살표시로 구성된 시각착시 중의 한 가지 이다.</t>
  </si>
  <si>
    <t>12056</t>
  </si>
  <si>
    <t>뮬리언</t>
  </si>
  <si>
    <t>① ⇨문설주(＝). ② ⇨멀리온(＝). ③ ⇨중간벽선(＝).</t>
  </si>
  <si>
    <t>12057</t>
  </si>
  <si>
    <t>미 산란</t>
  </si>
  <si>
    <t>Mie scattering</t>
  </si>
  <si>
    <t>일사가 대기 속의 부유 입자에 의해 받는 산란. 입자 지름이 커질수록 전방으로의 산란 성분이 늘고, 그 감쇠는 파장과 거의 반비례한다. →레일리 산란.</t>
  </si>
  <si>
    <t>12058</t>
  </si>
  <si>
    <t>미각적 감정법</t>
  </si>
  <si>
    <t>味覺的鑑定法</t>
  </si>
  <si>
    <t>① 재료 시험법의 일종. ② 모래‧자갈‧도료‧약품 등의 맛을 혀로 보아서 그 재층‧재질‧순도‧변질 여부를 판단하는 방법.</t>
  </si>
  <si>
    <t>12059</t>
  </si>
  <si>
    <t>각층통로형</t>
  </si>
  <si>
    <t>each floor passage type, 各層通路型</t>
  </si>
  <si>
    <t>공용통로가 각 층마다 설치되어 있는 형식을 말하며 주로 집합주택의 단면 형식에 따른 분류 중 하나임</t>
  </si>
  <si>
    <t>1206</t>
  </si>
  <si>
    <t>미관 지구</t>
  </si>
  <si>
    <t>aesthetic zone</t>
  </si>
  <si>
    <t>도시관리계획에 따라 도시의 미관을 유지하기 위하여 지정하는 용도지구.</t>
  </si>
  <si>
    <t>12061</t>
  </si>
  <si>
    <t>미관지구</t>
  </si>
  <si>
    <t>aesthetic district, 美觀地區</t>
  </si>
  <si>
    <t>'국토의계획및이용에관한법률'에 따라 도시의 양호한 미관을 보호하고 형성하기 위해 지정하기 위한 용도지구</t>
  </si>
  <si>
    <t>12062</t>
  </si>
  <si>
    <t>미구</t>
  </si>
  <si>
    <t>尾口</t>
  </si>
  <si>
    <t>위 아래 수키와가 서로 물리도록 내민 부분.</t>
  </si>
  <si>
    <t>12063</t>
  </si>
  <si>
    <t>미국 냉동론</t>
  </si>
  <si>
    <t>0℃ 의 물 2,000파운드(907kg)를 24시간 동안 0℃ 의 얼음으로 하는 냉동능력을 일컫는다. 냉동 능력은 kcal/h, kW 등으로 나타내지만 실용적으로는 냉동톤으로 나타날 때가 많다.</t>
  </si>
  <si>
    <t>12064</t>
  </si>
  <si>
    <t>미국 재료 시험 협회</t>
  </si>
  <si>
    <t>미국의 필라델피아에 본부가있는 협회. 재료 및 그 시험 방법의 규격 (ASTM 규격)은 전세계적으로 영향을 미친다</t>
  </si>
  <si>
    <t>12065</t>
  </si>
  <si>
    <t>미국건축가협회</t>
  </si>
  <si>
    <t>The American Institute of Architects, 美國建築家協會</t>
  </si>
  <si>
    <t>① 1857년 창립. ② 본부는 워싱턴에 있음. ③ 자격을 가진 건축사를 회원으로 함. ④ 매월 잡지를 간행. ⑤ ｢AIA｣로 약칭.</t>
  </si>
  <si>
    <t>12066</t>
  </si>
  <si>
    <t>미국공업의장가협회</t>
  </si>
  <si>
    <t>The American Society of Industrial Designers</t>
  </si>
  <si>
    <t>1955년 ｢S.I.D.｣를 ｢A.S.I.D.｣로 개칭(약칭)</t>
  </si>
  <si>
    <t>기문당45.9%</t>
  </si>
  <si>
    <t>12068</t>
  </si>
  <si>
    <t>미국시멘트시험소</t>
  </si>
  <si>
    <t>American Portland Association</t>
  </si>
  <si>
    <t>미국의 건축재료시험(연구)기관.</t>
  </si>
  <si>
    <t>12069</t>
  </si>
  <si>
    <t>각토관</t>
  </si>
  <si>
    <t>⇨네모토관(＝).</t>
  </si>
  <si>
    <t>1207</t>
  </si>
  <si>
    <t>미국식쌓기</t>
  </si>
  <si>
    <t>American bond, 美國式積</t>
  </si>
  <si>
    <t>① 벽돌을 5켜 정도까지는 길이쌓기로 하고, 그 위 한 켜는 마구리쌓기로 하여 본 벽돌벽에 물려서 쌓는 벽돌쌓기방식. ② 영국식 정원벽쌓기‧프랑스식 정원벽 쌓기도 미국식 쌓기와 같은 계열. ③ 미국에서는 ｢common bond｣라 하고, 영국에서는 ｢English garden-wall bond｣ 또는 ｢Scotch bond｣라 함. ④ ＝미식쌓기.</t>
  </si>
  <si>
    <t>12070</t>
  </si>
  <si>
    <t>미국용접협회</t>
  </si>
  <si>
    <t>⇨경납땜.</t>
  </si>
  <si>
    <t>12071</t>
  </si>
  <si>
    <t>미국재료시험협회</t>
  </si>
  <si>
    <t>American Society for Testing Materials, 美國材料試驗協會</t>
  </si>
  <si>
    <t>12072</t>
  </si>
  <si>
    <t>미국콘크리트시험소</t>
  </si>
  <si>
    <t>American Concrete Institute</t>
  </si>
  <si>
    <t>12073</t>
  </si>
  <si>
    <t>미그 용접</t>
  </si>
  <si>
    <t>MIG(metal inert-gas) welding</t>
  </si>
  <si>
    <t>불활성 가스를 사용한 아크 용접법</t>
  </si>
  <si>
    <t>12074</t>
  </si>
  <si>
    <t>미그용접</t>
  </si>
  <si>
    <t>MIG welding, inert gas welding a consumable electrode</t>
  </si>
  <si>
    <t>① 불활성 가스 아크용접의 일종이며, 용가재인 전극 와이어를 연속적으로 송급하여 아크를 발생시키는 방법. ② 용극(소모식) 불활성 가스 아크용접이라고도 함.</t>
  </si>
  <si>
    <t>12075</t>
  </si>
  <si>
    <t>미그절단</t>
  </si>
  <si>
    <t>MIG cutting, MIG絶斷</t>
  </si>
  <si>
    <t>① 미그토치로부터 강철제된 와이어를 이송하여 아크의 열을 이용함으로써 낮은 용융점의 알루미늄이나 구리합금 등을 절단하는 방법. ② 수년 전에 영국에서 시작되었으나 절단면이 불량하며 높은 전류가 필요하기 때문에 티그 절단에 비해 좋지 않음.</t>
  </si>
  <si>
    <t>12076</t>
  </si>
  <si>
    <t>미그점용접</t>
  </si>
  <si>
    <t>MIG spot welding</t>
  </si>
  <si>
    <t>① 미그반자동용접 장치에 타이머를 장치하여 용접부에 토치를 대고 방아쇠를 당겨서 일정 시간 아크를 발생시켜서 하는 점용접방법. ② 전원은 직류 정전압 특성으로 된 것이 사용되며, 값이 비싸기 때문에 보통 알루미늄 등의 용접에 이용.</t>
  </si>
  <si>
    <t>12077</t>
  </si>
  <si>
    <t>미기상</t>
  </si>
  <si>
    <t>micrometeorology</t>
  </si>
  <si>
    <t>지표면 부근이나 건물의 주변 등 거의 100m 정도까지의 기상에서 일어나는 기상 현상. 대기 난류, 난류 수송, 물리량의 연직 분포, 확산, 증발, 열수지 등의 문제가 있다. →미기후.</t>
  </si>
  <si>
    <t>12078</t>
  </si>
  <si>
    <t>미기후</t>
  </si>
  <si>
    <t>microclimate</t>
  </si>
  <si>
    <t>주변환경과는 다른 특정부분의 미시적인 기후를 의미하며, 일반적으로 지표면과 지상 1.5m까지의 기후를 측정함</t>
  </si>
  <si>
    <t>세화13.9%</t>
  </si>
  <si>
    <t>12079</t>
  </si>
  <si>
    <t>각형줄</t>
  </si>
  <si>
    <t>⇨각줄(＝).</t>
  </si>
  <si>
    <t>1208</t>
  </si>
  <si>
    <t>미끄럼</t>
  </si>
  <si>
    <t>slip</t>
  </si>
  <si>
    <t>[1] 두 물체가 접촉한 상태에서 상대 변위를 일으키는 것. [2] 유도 전동기의 회전 속도가 자기장의 회전 속도에 비해 늦어지는 비율을 말한다. 부하 상태 에 따라 값이 달라진다. 전 부하로 5% 정 도이다. -&gt;동기 속도. [재 · 환]</t>
  </si>
  <si>
    <t>12080</t>
  </si>
  <si>
    <t>미끄럼 계수</t>
  </si>
  <si>
    <t>coefficient of slip</t>
  </si>
  <si>
    <t>수평면과 평행하게 물체를 당겨 물체가 미끄러지기 시작할 때의 힘을 물체의 중량으로 나눈 값</t>
  </si>
  <si>
    <t>세화18.8%</t>
  </si>
  <si>
    <t>12081</t>
  </si>
  <si>
    <t>미끄럼 지승</t>
  </si>
  <si>
    <t>plain bearing: sliding bearing</t>
  </si>
  <si>
    <t>장치의 구성요소가 평면상 서로 미끄러지도록 만들어진 베어링</t>
  </si>
  <si>
    <t>12083</t>
  </si>
  <si>
    <t>미끄럼 파괴</t>
  </si>
  <si>
    <t>흙이 전단파괴되어 어느 곡면을 따라 상대이동을 하는 것</t>
  </si>
  <si>
    <t>12084</t>
  </si>
  <si>
    <t>미끄럼 하중</t>
  </si>
  <si>
    <t>sliding load; slip load</t>
  </si>
  <si>
    <t>고력볼트 마찰접합부에서 마찰저항력을 초과하여 미끄러지면서  파괴될 때의 하중</t>
  </si>
  <si>
    <t>세화52.2%</t>
  </si>
  <si>
    <t>12085</t>
  </si>
  <si>
    <t>미끄럼막이</t>
  </si>
  <si>
    <t>⇨논슬립(＝).</t>
  </si>
  <si>
    <t>12086</t>
  </si>
  <si>
    <t>미끄럼막이페인트</t>
  </si>
  <si>
    <t>antislip paint</t>
  </si>
  <si>
    <t>모래나 톱밥, 기타 분말재를 혼입한 페인트로서 바닥에 사용.</t>
  </si>
  <si>
    <t>12087</t>
  </si>
  <si>
    <t>미끄럼면</t>
  </si>
  <si>
    <t>slide plane, slip plane</t>
  </si>
  <si>
    <t>두 물체의 경계부에서 미끄럼파괴가 발생될 때의 경계면</t>
  </si>
  <si>
    <t>12088</t>
  </si>
  <si>
    <t>미끄럼선</t>
  </si>
  <si>
    <t>⇨슬립선(＝).</t>
  </si>
  <si>
    <t>12089</t>
  </si>
  <si>
    <t>각형토관</t>
  </si>
  <si>
    <t>1209</t>
  </si>
  <si>
    <t>미끄럼이음</t>
  </si>
  <si>
    <t>sliding joint</t>
  </si>
  <si>
    <t>바닥판 또는 보의 지지를 단순지지로 작용시키기 위해 쓰는 것으로 쉽게 활동(滑動)할 수 있게 한 이음.</t>
  </si>
  <si>
    <t>12090</t>
  </si>
  <si>
    <t>미끄럼키</t>
  </si>
  <si>
    <t>KS B 1313 참조.</t>
  </si>
  <si>
    <t>12091</t>
  </si>
  <si>
    <t>미끌창</t>
  </si>
  <si>
    <t>projected window</t>
  </si>
  <si>
    <t>문의 상부에 지도리를 달아 창틀에 댄 홈을 오르내리게 하여 창을 밀어올리고 위는 홈을 따라 내려와 옆에 달린 팔대가 버티어 있게 한 창</t>
  </si>
  <si>
    <t>12092</t>
  </si>
  <si>
    <t>미너렛</t>
  </si>
  <si>
    <t>minaret</t>
  </si>
  <si>
    <t>① 이슬람 사원에 있는 뾰족탑. ② 승려들이 기도하는 시간을 신도에게 알리기 위해 세운 가늘고 긴 탑. ③ 헤지라(Hegira：622년) 이후 반세기부터 출현. ⑤ ⇨터릿. ⑥ ⇨스파이어. ⑦ ⇨피너클.</t>
  </si>
  <si>
    <t>12094</t>
  </si>
  <si>
    <t>미네랄 울</t>
  </si>
  <si>
    <t>mineral wool</t>
  </si>
  <si>
    <t>광물 섬유로 이루어진 솜 모양 재료의 총칭. 석면, 암면, 유리솜, 슬래그울 등이 있다. 모두가 단열재, 보온재, 흡음재로서 사용한다. [재]</t>
  </si>
  <si>
    <t>12095</t>
  </si>
  <si>
    <t>미노송나무</t>
  </si>
  <si>
    <t>white cedar; Port-Orford cedar</t>
  </si>
  <si>
    <t>노송나무과의 침엽수 미국 캘리포니아 지방 북부에 분포한다. 노송나무와 가까워 재질도 비슷하며, 노송나무의 대용으로 이용된다. [재]</t>
  </si>
  <si>
    <t>12096</t>
  </si>
  <si>
    <t>미늘</t>
  </si>
  <si>
    <t>물고기의 비늘 비슷하게 빗대어 꾸민 조각.</t>
  </si>
  <si>
    <t>기문당65.7%</t>
  </si>
  <si>
    <t>12097</t>
  </si>
  <si>
    <t>미늘달기</t>
  </si>
  <si>
    <t>미늘을 비늘살처럼 대어 꾸미는 것.</t>
  </si>
  <si>
    <t>12098</t>
  </si>
  <si>
    <t>미늘실창문</t>
  </si>
  <si>
    <t>평행으로 설치한 미늘살 모양의 유리판으로 구성하여 그 각도를 임의로 조절함으로써 개폐하여 통풍하는 창문</t>
  </si>
  <si>
    <t>12099</t>
  </si>
  <si>
    <t>BBR.V 공법</t>
  </si>
  <si>
    <t>BBR. V system</t>
  </si>
  <si>
    <t>프리스트레스트 콘크리트(prestressed concrete)용 정착 공법중의 하나. 프리스트레스트 와이어 끝을 제두기로 냉간가공하여 리벳머리를 만들어 앵커헤드에 지지시키는 방식</t>
  </si>
  <si>
    <t>121</t>
  </si>
  <si>
    <t>각황전</t>
  </si>
  <si>
    <t>覺皇殿</t>
  </si>
  <si>
    <t>① 전남 구례군 화엄사 경내의 목조건물로 국보 제67호로 지정됨. ② 원래 각황전터에는 3층 규모의 장육전이 있었는데, 임진왜란때 파괴되었다가 1702년 다시 지었고 '각황전' 명칭은 숙종이 현판을 내린 것이라 함.</t>
  </si>
  <si>
    <t>1210</t>
  </si>
  <si>
    <t>미늘턱</t>
  </si>
  <si>
    <t>⇨비늘턱(＝).</t>
  </si>
  <si>
    <t>12100</t>
  </si>
  <si>
    <t>미닫이</t>
  </si>
  <si>
    <t>sliding</t>
  </si>
  <si>
    <t>문 혹은 창을 벽 쪽으로 밀어 넣어 창호를 개폐하는 방식.</t>
  </si>
  <si>
    <t>기문당54.5%</t>
  </si>
  <si>
    <t>12102</t>
  </si>
  <si>
    <t>미닫이 종이</t>
  </si>
  <si>
    <t>미닫이 종이. 미닫이를 마무리할 때 쓰이는 종이. [재]</t>
  </si>
  <si>
    <t>세화68.8%</t>
  </si>
  <si>
    <t>12104</t>
  </si>
  <si>
    <t>미닫이 창</t>
  </si>
  <si>
    <t>미닫이로 된 창. 홈대에 끼어 벽 옆에 밀어 넣게 된 창.</t>
  </si>
  <si>
    <t>12105</t>
  </si>
  <si>
    <t>미닫이문</t>
  </si>
  <si>
    <t>sliding door</t>
  </si>
  <si>
    <t>미닫이로 된 문. 문짝을 벽 쪽으로 밀어 넣어 여닫게 하는 문.</t>
  </si>
  <si>
    <t>12106</t>
  </si>
  <si>
    <t>미닫이창</t>
  </si>
  <si>
    <t>sliding window</t>
  </si>
  <si>
    <t>① 홈대에 끼어 벽 옆에 밀어 넣게 된 창. ② 미닫이로 된 창.</t>
  </si>
  <si>
    <t>12107</t>
  </si>
  <si>
    <t>미닫이창호용 레일(강철제 및 황동제)</t>
  </si>
  <si>
    <t>sliding door rails</t>
  </si>
  <si>
    <t>① KS F 4511 ② 이 규격은 미닫이 창호에 사용하는 강철제 레일 및 황동제 레일(이하 레일이라 함.)에 대하여 규정. ③ 종류 : 레일은 재료‧형상 및 치수의 호칭에 따라 다음과 같이 구분. 1) 재료에 의한 구분 : 강철재‧황동재. 2) 형상에 의한 구분 : 원호꼴‧네모꼴‧둥근꼴. 3) 치수의 호칭에 따른 구분:7m/m, 9m/m, 11m/m 등.</t>
  </si>
  <si>
    <t>12108</t>
  </si>
  <si>
    <t>미닫이틀</t>
  </si>
  <si>
    <t>sliding frame</t>
  </si>
  <si>
    <t>①미닫이창문을 들이는 창문틀. ② 맞미닫이는 한줄 홈.</t>
  </si>
  <si>
    <t>12109</t>
  </si>
  <si>
    <t>간</t>
  </si>
  <si>
    <t>間</t>
  </si>
  <si>
    <t>① 기둥과 기둥 사이 (주간)  ② 여러 부재의 상호 거리 ③ 건물의 칸막이된 부분, 방의 수를 셈할 때 사용하는 수사</t>
  </si>
  <si>
    <t>1211</t>
  </si>
  <si>
    <t>미도</t>
  </si>
  <si>
    <t>aesthetic measure, 美度</t>
  </si>
  <si>
    <t>기문당48.3%</t>
  </si>
  <si>
    <t>12110</t>
  </si>
  <si>
    <t>미들창</t>
  </si>
  <si>
    <t>slide out window, projecting window, projected window</t>
  </si>
  <si>
    <t>① 내밀면 들어 올려지며 열리게 된 창. ② 창짝의 상부에 지도리를 달아 창틀을 댄 홈을 오르내리게 하고 창을 밀어 올려 올라가고 위는 홈에 따라 내려와 옆에 달린 팔대가 버티어 있게 된 창.</t>
  </si>
  <si>
    <t>12111</t>
  </si>
  <si>
    <t>미들패널</t>
  </si>
  <si>
    <t>middle panel</t>
  </si>
  <si>
    <t>여러 장의 양판으로 된 양판문의 중간 높이에 있는 양판.</t>
  </si>
  <si>
    <t>12112</t>
  </si>
  <si>
    <t>미디어</t>
  </si>
  <si>
    <t>media</t>
  </si>
  <si>
    <t>어떤 작용을 한쪽에서 다른 쪽으로 전달하는 역할을 하는 것. ‘대중 매체’, ‘매개체’(媒介體), ‘매체(媒體)’로 순화.</t>
  </si>
  <si>
    <t>12114</t>
  </si>
  <si>
    <t>미디어 센터</t>
  </si>
  <si>
    <t>media center</t>
  </si>
  <si>
    <t>12115</t>
  </si>
  <si>
    <t>미래파</t>
  </si>
  <si>
    <t>Futurism</t>
  </si>
  <si>
    <t>12118</t>
  </si>
  <si>
    <t>미레드</t>
  </si>
  <si>
    <t>mired</t>
  </si>
  <si>
    <t>① 색온도의 역수의 양을 나타내는 단위의 한 가지. ② 색온도를 미레드로 환산하려면 절대온도(°K)로 표시한 색온도의 역수를 106배 함. ③ 측색에 관한 색용어(KS).</t>
  </si>
  <si>
    <t>12119</t>
  </si>
  <si>
    <t>간격 척도</t>
  </si>
  <si>
    <t>interval scale</t>
  </si>
  <si>
    <t>척도값을 편의적으로 정한 원점을 갖는 직선상에 위치를 잡을 수 있는 척도.</t>
  </si>
  <si>
    <t>세화53.8%</t>
  </si>
  <si>
    <t>1212</t>
  </si>
  <si>
    <t>미레질</t>
  </si>
  <si>
    <t>planing</t>
  </si>
  <si>
    <t>치목할 때 대패를 뒤에서 앞으로 내밀어며 깎는 일</t>
  </si>
  <si>
    <t>12120</t>
  </si>
  <si>
    <t>미륵사지서탑</t>
  </si>
  <si>
    <t>彌勒寺址西塔</t>
  </si>
  <si>
    <t>①전북 익산군 미륵사지에 남아있는 석탑. ② 미륵사는 가운데 목탑을 두고 그 동쪽과 서쪽에 각각 석탑을 세웠는데 현재 서쪽의 석탑만이 남아  미륵사지석탑(石塔)이라는 이름으로 널리 알려져있음. ③ 한국에 유존되어 있는 석탑 중 최고최대(最古最大)이며, 이전에 존재했을 목탑형식을 석재로 번안한 한국석탑 전체의 출발점이요 조형(祖形)으로 평가됨. ④ 원래 7～9층으로 추정되나 지금은 6층만 잔존. 1915년에는 붕괴된 것을 시멘트로 보수해 놓음.</t>
  </si>
  <si>
    <t>12121</t>
  </si>
  <si>
    <t>미분 동작</t>
  </si>
  <si>
    <t>derivative (control) action</t>
  </si>
  <si>
    <t>미분 제어에서 편차의 변화에 비례하는 이른바 미분 신호를 받아 조작부가 실시하는 동작.</t>
  </si>
  <si>
    <t>12122</t>
  </si>
  <si>
    <t>미분 제어</t>
  </si>
  <si>
    <t>differential control</t>
  </si>
  <si>
    <t>기본적인 자동 제어의 하나. 제어 목표값과 실현값의 차(편차)의 시간적 변화에 비례하는 제어 신호를 조작부에 주어 미분 동작을 일으켜 실현값이 목표값에 달하는 지연 시간을 줄이는 것올 지향하는 제어.</t>
  </si>
  <si>
    <t>12123</t>
  </si>
  <si>
    <t>미분동작</t>
  </si>
  <si>
    <t>differential action, 微分動作</t>
  </si>
  <si>
    <t>① 실온 등의 설정치의 편차에 급격한 변화가 생겨 외란이 있을 경우, 빠른 제어응답을 위하여 편차의 증가속도에 비례하여 개정동작을 하는 제어방식. ② 편차를 , 조작신호 출력을 , 시간을 라 하면, (단,는 계수)로 표시됨. 이 식은 미분형이므로 미분동작이라 함.</t>
  </si>
  <si>
    <t>12124</t>
  </si>
  <si>
    <t>미삼나무</t>
  </si>
  <si>
    <t>Western red cedar</t>
  </si>
  <si>
    <t>북태평양 해안 지방에 널리 분포되는 노송나무과의 침엽수. 목재는 적갈색에서 암갈색. 기건 비중 약 0.37로 가볍고 무르다. 창호 등으로 이용되고 있다. [재]</t>
  </si>
  <si>
    <t>세화97.8%</t>
  </si>
  <si>
    <t>12125</t>
  </si>
  <si>
    <t>미석</t>
  </si>
  <si>
    <t>眉石</t>
  </si>
  <si>
    <t>석성(石城)의 상부 여장(女墻) 밑에 얇은 판석(板石)을 약간 돌출시켜 쌓은 돌.</t>
  </si>
  <si>
    <t>12129</t>
  </si>
  <si>
    <t>간격재</t>
  </si>
  <si>
    <t>spacer, 間隔材</t>
  </si>
  <si>
    <t>철근콘크리트 기둥이나 보에서 철근에 대한 콘크리트 피복의 두께를 정확하게 유지하기 위해 설치하는 받침대. 거푸집 내 철근사이의 일정 거리 확보를 위하여 사용하는 부품</t>
  </si>
  <si>
    <t>1213</t>
  </si>
  <si>
    <t>미성 공사</t>
  </si>
  <si>
    <t>uncompleted work</t>
  </si>
  <si>
    <t>인도가 완료되지 않은 공사. 특히 결산기에 있어서 완성이 안 된 공사를 의미하는 일이 많다. [재 · 경]</t>
  </si>
  <si>
    <t>12130</t>
  </si>
  <si>
    <t>미세기</t>
  </si>
  <si>
    <t>horizontal sliding door</t>
  </si>
  <si>
    <t>문 한 짝을 옆에 있는 문짝 곁에 밀어 붙여 여닫게 한 문</t>
  </si>
  <si>
    <t>기문당57.9%</t>
  </si>
  <si>
    <t>12133</t>
  </si>
  <si>
    <t>미세기문</t>
  </si>
  <si>
    <t>미세기로 된 문. 위틀과 밑틀에 두 줄로 홈을 파서 문 한 짝을 다른 한 짝 옆에 밀어 붙이게 한 것.</t>
  </si>
  <si>
    <t>기문당41.8%</t>
  </si>
  <si>
    <t>12134</t>
  </si>
  <si>
    <t>미세기창</t>
  </si>
  <si>
    <t>horizontal sliding window</t>
  </si>
  <si>
    <t>미세기로 된 창. 두 줄 홈에 두 창짝이 각각 끼어 서로 다른 쪽 창의 밑에 붙여 여는 창.</t>
  </si>
  <si>
    <t>기문당51.6%</t>
  </si>
  <si>
    <t>12135</t>
  </si>
  <si>
    <t>미션형기와</t>
  </si>
  <si>
    <t>mission tile, spanish tile</t>
  </si>
  <si>
    <t>① 凸면과 凹면의 둥근 기와를 조합한 형식의 기와. ② ⇨스페인 기와(＝).</t>
  </si>
  <si>
    <t>12137</t>
  </si>
  <si>
    <t>미소 변형</t>
  </si>
  <si>
    <t>small deformation； infinitesimal deformation</t>
  </si>
  <si>
    <t>부재의 변형이 발생했을 때 힘의 방향 및 작용점의 변위가 무시할 수 있을 정도로 작고, 회전변형이 충분히 작은 경우의 변형.</t>
  </si>
  <si>
    <t>세화43.0%</t>
  </si>
  <si>
    <t>12138</t>
  </si>
  <si>
    <t>미소 변형 이론</t>
  </si>
  <si>
    <t>infinitesimal deformation theory; small deformation theory</t>
  </si>
  <si>
    <t>변형이 무시될 수 있도록 작기 때문에 평형이 변형 전의 골조 형상 및 상태에서 성립한다는 이론</t>
  </si>
  <si>
    <t>세화20.8%</t>
  </si>
  <si>
    <t>12139</t>
  </si>
  <si>
    <t>간격제한</t>
  </si>
  <si>
    <t>間隔制限</t>
  </si>
  <si>
    <t>위생 및 재해방지의 목적으로 건물의 높이에 따라 이들 사이의 거리에 제한을 두는 것을 말함</t>
  </si>
  <si>
    <t>1214</t>
  </si>
  <si>
    <t>미소 진폭파</t>
  </si>
  <si>
    <t>infinitesimal wave； small amplitude wave</t>
  </si>
  <si>
    <t>파장에 비해 진폭 또는 파고가 대단히 작은 파도.</t>
  </si>
  <si>
    <t>12141</t>
  </si>
  <si>
    <t>미솔송나무</t>
  </si>
  <si>
    <t>Western hemlock</t>
  </si>
  <si>
    <t>북태평양 해안 지방에 널리 분포하는 소나무과 솔송나무속의 침엽수. 목재는 옅은 복숭아 갈색. 기건 비중 약 0.45. 건축재 등에 많이 쓰인다. [재]</t>
  </si>
  <si>
    <t>세화98.8%</t>
  </si>
  <si>
    <t>12142</t>
  </si>
  <si>
    <t>미송</t>
  </si>
  <si>
    <t>American pine, 米松</t>
  </si>
  <si>
    <t>① 미국산 소나무의 일종. ② 재질이 연하며 저항력이 크고, 가공이 용이하며 송진이 비교적 적고 값이 쌈. ③ 보통 목형용으로 널리 사용.</t>
  </si>
  <si>
    <t>세화22.1%</t>
  </si>
  <si>
    <t>12143</t>
  </si>
  <si>
    <t>미숙아실</t>
  </si>
  <si>
    <t>premature unit</t>
  </si>
  <si>
    <t>병원이나 산과 병동에 있어서 주로 임신 월수가 부족하게 출생한 미숙아나 신생아를 간호 . 보육하는 방.</t>
  </si>
  <si>
    <t>12144</t>
  </si>
  <si>
    <t>미술</t>
  </si>
  <si>
    <t>fine arts, 美術</t>
  </si>
  <si>
    <t>12145</t>
  </si>
  <si>
    <t>미술관</t>
  </si>
  <si>
    <t>art museum[gallery], 美術館</t>
  </si>
  <si>
    <t>미술품을 보관전시(保管展示)하여 일반에게 감상(鑑賞) 또는 연구하도록 마련해둔 건물.</t>
  </si>
  <si>
    <t>12146</t>
  </si>
  <si>
    <t>미스트</t>
  </si>
  <si>
    <t>mist</t>
  </si>
  <si>
    <t>기체 속에 부유하는 액체 입자의 총칭. 분산질이 액체의 에어로졸이다. 증기의 응축이나 화학 반응에 의해 생긴다. 황산 미스트 등이 있다.</t>
  </si>
  <si>
    <t>12148</t>
  </si>
  <si>
    <t>미식쌓기</t>
  </si>
  <si>
    <t>미국식쌓기(＝).</t>
  </si>
  <si>
    <t>12149</t>
  </si>
  <si>
    <t>간격편</t>
  </si>
  <si>
    <t>⇨간격재(＝).</t>
  </si>
  <si>
    <t>1215</t>
  </si>
  <si>
    <t>미앤더</t>
  </si>
  <si>
    <t>meander</t>
  </si>
  <si>
    <t>강(江)의 곡절부(曲折部)나 뇌문상(雷紋狀)의 연속곡절무늬.그 명칭은 곡절부가 많은 소(小)아시아의 멘데레스(마이안드로스)강에서 유래한다. 장식으로서의 미앤더는 이미 선사시대에 알려져 있었으나, 그리스의 기하학 양식시대의 건축이나 도기의 장식으로 많이 사용되었고, 그 후에도 중세의 벽화나 세밀화(miniature), 그리고 고전주의시대 건축에도 채택되었다.</t>
  </si>
  <si>
    <t>12150</t>
  </si>
  <si>
    <t>미왜전나무</t>
  </si>
  <si>
    <t>white fir； noble fir</t>
  </si>
  <si>
    <t>북미로부터 수입되는 소나무과 왜전나무속 목재의 총칭. 여러 종이 있다. 목재는 보통 회백색. 가볍고 연하여 건축 바탕재, 포장재 등으로 사용된다. [재]</t>
  </si>
  <si>
    <t>12152</t>
  </si>
  <si>
    <t>미용실</t>
  </si>
  <si>
    <t>beauty parlor, beauty saloon, 美容室</t>
  </si>
  <si>
    <t>파마, 커트, 화장, 그 밖의 미용술을 실시하여 주로 여성의 용모, 두발, 외모 따위를 단정하고 아름답게 해 주는 것을 전문으로 하는 집.</t>
  </si>
  <si>
    <t>12153</t>
  </si>
  <si>
    <t>미장</t>
  </si>
  <si>
    <t>plastering, 美匠</t>
  </si>
  <si>
    <t>① 흙‧회반죽‧모르타르 등을 벽‧천장‧바닥 등에 바르는 일 또 그 일을 하는 기능공. ② 이장(泥匠)이 해방 후 미장으로 변음.</t>
  </si>
  <si>
    <t>12154</t>
  </si>
  <si>
    <t>미장공</t>
  </si>
  <si>
    <t>plasterer, 美匠工</t>
  </si>
  <si>
    <t>미장일을 하는 장인</t>
  </si>
  <si>
    <t>12157</t>
  </si>
  <si>
    <t>미장공사</t>
  </si>
  <si>
    <t>plaster work, 美匠工事</t>
  </si>
  <si>
    <t>① 벽‧반자‧바닥 등에 진흙‧회반죽‧모르타르 등을 바르는 공사로 각종 마무리 공사 중 건물의 우열을 결정하는 규준이 될 만큼 중요한 고사의 하나임. ② 미장공사는 바탕을 꾸미는 일과 재료를 배합하여 반죽하는 일과 직접 바르는 일로 구분.</t>
  </si>
  <si>
    <t>12158</t>
  </si>
  <si>
    <t>미장공사용공구</t>
  </si>
  <si>
    <t>plaster’s tools, 美匠工事用工具</t>
  </si>
  <si>
    <t>미장일에 쓰이는 여러 가지 공구의 총칭.</t>
  </si>
  <si>
    <t>12159</t>
  </si>
  <si>
    <t>간극</t>
  </si>
  <si>
    <t>gap, 間隙</t>
  </si>
  <si>
    <t>① 깨어진 틈. ② 갈라진 틈. ③ 둘 사이의 틈. ④ ⇨공극(＝).</t>
  </si>
  <si>
    <t>기문당92.1%</t>
  </si>
  <si>
    <t>1216</t>
  </si>
  <si>
    <t>미장바름</t>
  </si>
  <si>
    <t>plastering</t>
  </si>
  <si>
    <t>진흙‧회반죽‧모르타르 등을 벽‧천장‧바닥면에 미끈하게 바르는 일.</t>
  </si>
  <si>
    <t>12160</t>
  </si>
  <si>
    <t>미장바름재료</t>
  </si>
  <si>
    <t>미장재료(원료)를 현장에서 배합하여 만든 것.</t>
  </si>
  <si>
    <t>12161</t>
  </si>
  <si>
    <t>미장용 시멘트모르타르시험방법</t>
  </si>
  <si>
    <t>KS F 2262 참조.</t>
  </si>
  <si>
    <t>12162</t>
  </si>
  <si>
    <t>미장이</t>
  </si>
  <si>
    <t>⇨미장공(＝).</t>
  </si>
  <si>
    <t>12163</t>
  </si>
  <si>
    <t>미장일</t>
  </si>
  <si>
    <t>① 미장공이 바르는 일. ② ⇨미장공사.</t>
  </si>
  <si>
    <t>12164</t>
  </si>
  <si>
    <t>미장재료</t>
  </si>
  <si>
    <t>plastering materials, 美匠材料</t>
  </si>
  <si>
    <t>건축물의 벽‧반자‧바닥 등의 미화‧보호‧보온‧방습‧방음‧내화‧내마멸 등을 목적으로 표면에 바르는 재료.</t>
  </si>
  <si>
    <t>12165</t>
  </si>
  <si>
    <t>미재</t>
  </si>
  <si>
    <t>American timbers</t>
  </si>
  <si>
    <t>북미로부터 수입되는 목재의 총칭. 솔송나무, 스프루스, 삼나무 등의 침엽수가 주체이고 일부 활엽수도 포함된다. [재]</t>
  </si>
  <si>
    <t>세화98.5%</t>
  </si>
  <si>
    <t>12166</t>
  </si>
  <si>
    <t>미제스-헨키의 조건식</t>
  </si>
  <si>
    <t>Mises-Hencky yield condition</t>
  </si>
  <si>
    <t>금속 재료의 항복을 판단하는 조건식.</t>
  </si>
  <si>
    <t>세화42.2%</t>
  </si>
  <si>
    <t>12167</t>
  </si>
  <si>
    <t>미지정지역</t>
  </si>
  <si>
    <t>undesigned area, 未指定地域</t>
  </si>
  <si>
    <t>용도지역제에 따른 용도지역이 지정되지 않은 지역</t>
  </si>
  <si>
    <t>기문당57.7%</t>
  </si>
  <si>
    <t>12168</t>
  </si>
  <si>
    <t>미지형</t>
  </si>
  <si>
    <t>microtopography</t>
  </si>
  <si>
    <t>일반적인 지형도에서는 표현할 수 없는 가느다란 지형. 식생, 미기후, 경관 등에 영향을 준다.</t>
  </si>
  <si>
    <t>12169</t>
  </si>
  <si>
    <t>간극률</t>
  </si>
  <si>
    <t>⇨공극률(＝).</t>
  </si>
  <si>
    <t>세화2.2%</t>
  </si>
  <si>
    <t>1217</t>
  </si>
  <si>
    <t>미진</t>
  </si>
  <si>
    <t>slight earthquake motion</t>
  </si>
  <si>
    <t>정지해 있는 사람이나 진동에 예민한 사람만이 느낄 수 있을 정도의 지진</t>
  </si>
  <si>
    <t>세화44.9%</t>
  </si>
  <si>
    <t>12170</t>
  </si>
  <si>
    <t>미차 압력계</t>
  </si>
  <si>
    <t>micro manometer</t>
  </si>
  <si>
    <t>수주(水柱)로 해서 1mm 정도 이하의 차압을 재는 마노미터를 일컫는다.</t>
  </si>
  <si>
    <t>12171</t>
  </si>
  <si>
    <t>미켈란젤로</t>
  </si>
  <si>
    <t>Buonarroti Michelangelo : 1475～1564</t>
  </si>
  <si>
    <t>이탈리아 르네상스를 대표하는 조각가‧화가‧건축가‧시인</t>
  </si>
  <si>
    <t>12172</t>
  </si>
  <si>
    <t>미터상자</t>
  </si>
  <si>
    <t>miter box</t>
  </si>
  <si>
    <t>목재를 연귀 가공하기 위해 45°의 각도로 톱질 절단함에 편리하게 만든 가이드용 연장.</t>
  </si>
  <si>
    <t>12174</t>
  </si>
  <si>
    <t>미터아치</t>
  </si>
  <si>
    <t>miter arch, mitre arch</t>
  </si>
  <si>
    <t>① 개구부의 상부(上部)에 대각선으로 설치한 두 개의 똑바른 블록(block). ② 상단(上端)은 타단(他端)과 교호(交互)하여 지지됨.</t>
  </si>
  <si>
    <t>12175</t>
  </si>
  <si>
    <t>미터체인</t>
  </si>
  <si>
    <t>metric chain</t>
  </si>
  <si>
    <t>측량사슬(chain)의 일종으로서 특별히 20m짜리를 말함.</t>
  </si>
  <si>
    <t>12176</t>
  </si>
  <si>
    <t>미트 소</t>
  </si>
  <si>
    <t>meat saw</t>
  </si>
  <si>
    <t>주방의 조리 기기의 하나. 뼈나 냉동육 등을 띠상 톱으로 절단하는 기계.</t>
  </si>
  <si>
    <t>세화92.9%</t>
  </si>
  <si>
    <t>12177</t>
  </si>
  <si>
    <t>미트 초퍼</t>
  </si>
  <si>
    <t>meat chopper</t>
  </si>
  <si>
    <t>주방의 조리 기기의 하나. 살고기 등을 잘게 다지는 기계. 고기 다지기라고도 한다. 탁상형과 바닥 설치형이 었다.</t>
  </si>
  <si>
    <t>12178</t>
  </si>
  <si>
    <t>미티게이션</t>
  </si>
  <si>
    <t>mitigation</t>
  </si>
  <si>
    <t>어떤 프로젝트를 실시할 때 그것이 환경에 미치는 영향을 피하거나 경감함과 동시에, 어떻게 하더라도 잃게 되는 환경에 대해서는 그것과 동질의 환경올 다른 장소에 보상하는 것. 특히 연안역이나 수역에서 중요시되고 있다.</t>
  </si>
  <si>
    <t>12179</t>
  </si>
  <si>
    <t>간극비</t>
  </si>
  <si>
    <t>① 흙 속의 흙입자 부피에 대한 공극 부피의 비. ② ⇨공극비(＝).</t>
  </si>
  <si>
    <t>1218</t>
  </si>
  <si>
    <t>미히라브</t>
  </si>
  <si>
    <t>(아라비아) mihrab</t>
  </si>
  <si>
    <t>모스크에서 키블라 벽에 설치되는 벽감으로 예배 방향을 알려줌</t>
  </si>
  <si>
    <t>12180</t>
  </si>
  <si>
    <t>믹서</t>
  </si>
  <si>
    <t>mixer, concrete-mixer</t>
  </si>
  <si>
    <t>① 콘크리트공사용 기계. ② 콘크리트의 혼합기. ③ 일정한 시간 내에 콘크리트의 각 재료를 혼합하여 완전히 반죽하는 기계. ④ 형식에 여러 가지가 있으나 드럼식 믹서는 회전과 동시에 동체 안에서 혼합되며 정착식과 이동식이 있음. ⑤ 여러 종류가 있으나 회전혼화기를 표준으로 하면 전도식과 부전도식이 있는데 전도식이 편리하고 많이 쓰임. ⑥ 8절(5HP), 10절(7.5HP), 14절(10HP), 18절(15HP), 21절(15HP) 등이 많이 쓰인다. ⑦ 운전은 정착식에는 전동기, 이동식에는 일반적으로 가솔린발동기를 사용.</t>
  </si>
  <si>
    <t>12181</t>
  </si>
  <si>
    <t>믹서로 비빈콘크리트중의 모르타르의 단위중량차시험방법</t>
  </si>
  <si>
    <t>KS F 2455 참조.</t>
  </si>
  <si>
    <t>12182</t>
  </si>
  <si>
    <t>믹서트럭</t>
  </si>
  <si>
    <t>mixer-truck, motor mixer, truck mixer</t>
  </si>
  <si>
    <t>① 믹서를 장치한 트럭으로 콘크리트 전용반출 및 혼합‧수송 차량. ② 용량은 2～3m³가 보통. ③ ＝모터믹서.</t>
  </si>
  <si>
    <t>12183</t>
  </si>
  <si>
    <t>믹싱</t>
  </si>
  <si>
    <t>mixing</t>
  </si>
  <si>
    <t>모르타르나 콘크리트를 비비는 것.</t>
  </si>
  <si>
    <t>12184</t>
  </si>
  <si>
    <t>믹싱 렌스</t>
  </si>
  <si>
    <t>12185</t>
  </si>
  <si>
    <t>믹싱 룸</t>
  </si>
  <si>
    <t>mixing room</t>
  </si>
  <si>
    <t>음악이나 음성의 녹음, 재생, 확성 등 음성 프로그램의 제작을 위해 필요한 일련의 조정 작업에 사용 되는 방 음성 조정 테이블, 녹음기 등이 설비되어 있다.</t>
  </si>
  <si>
    <t>12187</t>
  </si>
  <si>
    <t>믹싱플랜트</t>
  </si>
  <si>
    <t>mixing plant</t>
  </si>
  <si>
    <t>① 콘크리트의 전문제조공장. ② 콘크리트를 만들 경우 골재‧시멘트‧물 등의 재료를 계량하고 혼합하는 장치. ③ ⇨레디믹스트콘크리트.</t>
  </si>
  <si>
    <t>12188</t>
  </si>
  <si>
    <t>민가</t>
  </si>
  <si>
    <t>dwelling house, 民家</t>
  </si>
  <si>
    <t>일반인이 사는 집</t>
  </si>
  <si>
    <t>세화11.1%</t>
  </si>
  <si>
    <t>12189</t>
  </si>
  <si>
    <t>간극수</t>
  </si>
  <si>
    <t>① 흙의 간극에 있는 물. ② ⇨공극수(＝).</t>
  </si>
  <si>
    <t>기문당32.0%</t>
  </si>
  <si>
    <t>1219</t>
  </si>
  <si>
    <t>BDS</t>
  </si>
  <si>
    <t>book detection system</t>
  </si>
  <si>
    <t>도서 등 해당 기관 보유 자료의 무단 반출을 막기 위하여 출입구 등에 설치하는 경보 시스템.</t>
  </si>
  <si>
    <t>세화29.5%</t>
  </si>
  <si>
    <t>122</t>
  </si>
  <si>
    <t>간극수압</t>
  </si>
  <si>
    <t>pore (water) pressure</t>
  </si>
  <si>
    <t>① 흙 중에 포함된 물에 작용하는 압력 ②  ⇨공극수압(＝).</t>
  </si>
  <si>
    <t>1220</t>
  </si>
  <si>
    <t>민거지</t>
  </si>
  <si>
    <t>⇨민걷이(＝).</t>
  </si>
  <si>
    <t>12204</t>
  </si>
  <si>
    <t>민걷이</t>
  </si>
  <si>
    <t>① 기둥의 너비가 봇목 어깨의 너비와 똑같을 때에 보의 어깨를 기둥면에 꼭 닿게 하는 일. ② ＝민거지.</t>
  </si>
  <si>
    <t>12205</t>
  </si>
  <si>
    <t>민고두꽂이쇠</t>
  </si>
  <si>
    <t>flush bolt</t>
  </si>
  <si>
    <t>① 손잡이가 평평하게 된 꽂이쇠를 문에 대는 경우 문의 옆면과 동일 면이 되게 하는 형식의 것. ② ⇨민꽂이쇠.</t>
  </si>
  <si>
    <t>12206</t>
  </si>
  <si>
    <t>민꽂이쇠</t>
  </si>
  <si>
    <t>① 여닫이창문의 옆면에 파 넣어 문 한 짝을 고정시키는 평평하게 된 꽂이쇠. ② 쌍여닫이문의 한장의 옆면 상하에 대어 고정하고 다른 한 장의 자물쇠를 걸어 잠그게 됨. ③ ⇨민고두꽂이쇠.</t>
  </si>
  <si>
    <t>12207</t>
  </si>
  <si>
    <t>민도리집</t>
  </si>
  <si>
    <t>기둥, 도리, 보 등의 기본 부재들로만 구성된 집으로 굴도리집과 납도리집이 있음</t>
  </si>
  <si>
    <t>기문당24.2%</t>
  </si>
  <si>
    <t>12209</t>
  </si>
  <si>
    <t>간극압 계수</t>
  </si>
  <si>
    <t>pore pressure coefficient</t>
  </si>
  <si>
    <t>지반 중의 최대 및 최소 주응력의 변화에 의한 간극 수압의 변화를 나타내는 계수로써, A, B 두 계수로 이루어짐</t>
  </si>
  <si>
    <t>세화70.8%</t>
  </si>
  <si>
    <t>1221</t>
  </si>
  <si>
    <t>민들린의 해</t>
  </si>
  <si>
    <t>Mindlins solution</t>
  </si>
  <si>
    <t>반부한 탄성체 이론에서 지반 속에 어떤 깊이에 작용하는 연직 및 수평력에 의한 지반 내의 응력 및 변위해</t>
  </si>
  <si>
    <t>세화59.1%</t>
  </si>
  <si>
    <t>12210</t>
  </si>
  <si>
    <t>민머리리벳</t>
  </si>
  <si>
    <t>⇨민리벳(＝).</t>
  </si>
  <si>
    <t>12211</t>
  </si>
  <si>
    <t>민머리못</t>
  </si>
  <si>
    <t>flat head nail, 平頭釘</t>
  </si>
  <si>
    <t>머리가 작고 평평한 못으로 머리가 재면에 잘 나타나지 않게 되는 못.</t>
  </si>
  <si>
    <t>12212</t>
  </si>
  <si>
    <t>민면</t>
  </si>
  <si>
    <t>flush</t>
  </si>
  <si>
    <t>2개의 면 또는 2개의 부재가 동일 평면이 되는 것.</t>
  </si>
  <si>
    <t>12213</t>
  </si>
  <si>
    <t>민면이음</t>
  </si>
  <si>
    <t>flush joint</t>
  </si>
  <si>
    <t>① 널과 널을 평평히 접착하는 이음방법. ② 종류에는 대이음‧제혀쪽매‧딴혀쪽매‧반턱변탕쪽매,나비장쪽매 등이 있음.</t>
  </si>
  <si>
    <t>12214</t>
  </si>
  <si>
    <t>민바르</t>
  </si>
  <si>
    <t>(아라비아) minbar</t>
  </si>
  <si>
    <t>금요일 예배가 이루어지는 모스크에 설치된 설교단</t>
  </si>
  <si>
    <t>12215</t>
  </si>
  <si>
    <t>민생용 에너지</t>
  </si>
  <si>
    <t>energy for the people's livelihood</t>
  </si>
  <si>
    <t>인류가 소비하는 에너지를 3가지의 주요 용도(산업, 운수, 민생)로 나눈 경우의 하나. 주택이나 업무용의 건물 등에서 생산 이외의 목적으로 사용되는 에너지를 말한다.</t>
  </si>
  <si>
    <t>세화96.8%</t>
  </si>
  <si>
    <t>12217</t>
  </si>
  <si>
    <t>민오목모</t>
  </si>
  <si>
    <t>① 모서리를 각지게 파낸 모. ② ＝오금모.</t>
  </si>
  <si>
    <t>12219</t>
  </si>
  <si>
    <t>간다라식</t>
  </si>
  <si>
    <t>Gandhara style</t>
  </si>
  <si>
    <t>인도로 전래된 헬레니즘 양식과 인도의 토착 양식이 결합하여 만든 양식. 불상이 제작되는 계기를 마련하였으며, 인도의 서북지역을 중심으로 Bc300~AD400 사이에 크게 유행하였다.</t>
  </si>
  <si>
    <t>세화14.2%</t>
  </si>
  <si>
    <t>1222</t>
  </si>
  <si>
    <t>민용접봉</t>
  </si>
  <si>
    <t>flat welding rod</t>
  </si>
  <si>
    <t>① 피복제를 입히지 않고 민자로 된 강봉 또는 합금강봉. ② 용접에 쓰이는 봉상(棒狀)의 용가재(熔加材). ③ 합금강은 용접부의 재질변화를 방지하는 목적으로 쓰임.</t>
  </si>
  <si>
    <t>12220</t>
  </si>
  <si>
    <t>민줄눈</t>
  </si>
  <si>
    <t>flat joint, flush joint, plain cut joint, rough cut joint, sacked joint</t>
  </si>
  <si>
    <t>조적조에서 벽면과 같은 면이 되게 한 모르타르 줄눈.</t>
  </si>
  <si>
    <t>12222</t>
  </si>
  <si>
    <t>민중역</t>
  </si>
  <si>
    <t>public-privatejoint- financed station, 民衆驛</t>
  </si>
  <si>
    <t>12223</t>
  </si>
  <si>
    <t>민중역사</t>
  </si>
  <si>
    <t>popular station, 民衆驛舍</t>
  </si>
  <si>
    <t>하층부는 역으로 사용하고 상층부는 상점‧호텔‧사무실 등으로 사용하는 역사(驛舍).</t>
  </si>
  <si>
    <t>12224</t>
  </si>
  <si>
    <t>민판</t>
  </si>
  <si>
    <t>flush surface</t>
  </si>
  <si>
    <t>① 반듯하고 평평한 판 또는 면. ② 서로 다른 충진 면이 없이 똑같은 평평한 면으로 반듯한 것.</t>
  </si>
  <si>
    <t>12225</t>
  </si>
  <si>
    <t>민홈대</t>
  </si>
  <si>
    <t>transom</t>
  </si>
  <si>
    <t>홈을 파지 않고 창문을 달게 되는 창문틀 또는 인방.</t>
  </si>
  <si>
    <t>12227</t>
  </si>
  <si>
    <t>민흘림</t>
  </si>
  <si>
    <t>아래서 위로 향할수록 점점 가늘어지도록 가공하는 수법</t>
  </si>
  <si>
    <t>12229</t>
  </si>
  <si>
    <t>민흘림기둥</t>
  </si>
  <si>
    <t>기둥 아래가 가장 굵고, 위로 올라가면서 점점 가늘어지도록 만든 기둥</t>
  </si>
  <si>
    <t>12230</t>
  </si>
  <si>
    <t>밀</t>
  </si>
  <si>
    <t>mil</t>
  </si>
  <si>
    <t>도막면의 두께를 나타내는 단위.</t>
  </si>
  <si>
    <t>12231</t>
  </si>
  <si>
    <t>밀 시트</t>
  </si>
  <si>
    <t>mill sheet</t>
  </si>
  <si>
    <t>강재의 검사성적서</t>
  </si>
  <si>
    <t>세화8.1%</t>
  </si>
  <si>
    <t>12232</t>
  </si>
  <si>
    <t>밀끌</t>
  </si>
  <si>
    <t>paring chisel</t>
  </si>
  <si>
    <t>망치를 쓰지 않고 팔힘만으로 밀어서 깎는 끌. 다른 끌로 판 구멍 둘레의 정확한 마무리에 쓰인다.</t>
  </si>
  <si>
    <t>12233</t>
  </si>
  <si>
    <t>밀도</t>
  </si>
  <si>
    <t>density, 密度</t>
  </si>
  <si>
    <t>물질의 질량을 부피로 나눈 값으로 물질마다 고유한 값을 지닌다. 단위는 g/㎖, g/㎤ 등을 주로 사용한다.</t>
  </si>
  <si>
    <t>12234</t>
  </si>
  <si>
    <t>밀라노대성당</t>
  </si>
  <si>
    <t>Milano大聖堂</t>
  </si>
  <si>
    <t>시모네 다 오르세니고, 다르코 다캄피오네에 의해 밀라노에 건축된 이탈리아의 대표적 고딕 성당</t>
  </si>
  <si>
    <t>12239</t>
  </si>
  <si>
    <t>간만대</t>
  </si>
  <si>
    <t>tidal zone; intertidal zone</t>
  </si>
  <si>
    <t>간조시와 만조시의 조위 변동범위로서 이곳에 해양건축물이 들어서면 건축물은 밀물과 썰물의 영향을 받으며 특히 하부구조가 바닷물과 공기에 번갈아 노출되어 위험한 지역임.간만대와 유사한 용어로 조간대(潮間帶)가 있으며 조간대와 간만대는 조(潮, 물때)의 상태에 관한 생각은 같으나 생태학적 지형에 대해서는 조간대가, 구조물에 대해서는 간만대가 이용됨</t>
  </si>
  <si>
    <t>세화7.0%</t>
  </si>
  <si>
    <t>1224</t>
  </si>
  <si>
    <t>밀리미네이터</t>
  </si>
  <si>
    <t>12240</t>
  </si>
  <si>
    <t>밀문</t>
  </si>
  <si>
    <t>① 안쪽으로 밀어서 열게 된 문. ② ⇨미닫이(＝).</t>
  </si>
  <si>
    <t>12241</t>
  </si>
  <si>
    <t>밀생</t>
  </si>
  <si>
    <t>密生</t>
  </si>
  <si>
    <t>빈틈없이 빽빽하게 나무가 자람.</t>
  </si>
  <si>
    <t>12242</t>
  </si>
  <si>
    <t>밀스케일</t>
  </si>
  <si>
    <t>mill scale</t>
  </si>
  <si>
    <t>주로 철강재를 가열‧압연‧가공 등을 할 때 표면에 붙은 산화철로 된 찌꺼기.</t>
  </si>
  <si>
    <t>12243</t>
  </si>
  <si>
    <t>밀어넣기끌</t>
  </si>
  <si>
    <t>① 구멍뚫기끌의 일종으로서, 비교적 얕고 넓은 구멍을 팔 때 사용. ② 끌날은 짧고 넓으나, 비교적 폭이 좁은 것은 세부 공작을 할 때 사용.</t>
  </si>
  <si>
    <t>세화3.8%</t>
  </si>
  <si>
    <t>12244</t>
  </si>
  <si>
    <t>밀어올림 시험</t>
  </si>
  <si>
    <t>push out test：push off test</t>
  </si>
  <si>
    <t>시어 커넥터 등의 내력을 확인할 때 시험체 중앙부를 밀어올려 확인하는 시험법.</t>
  </si>
  <si>
    <t>세화57.4%</t>
  </si>
  <si>
    <t>12245</t>
  </si>
  <si>
    <t>밀어올림창</t>
  </si>
  <si>
    <t>top hinged swinging window</t>
  </si>
  <si>
    <t>미닫이의 윗문울거미를 따라 회전축이 있고 밑문울거미 부분을 밀어올려 여는 창.</t>
  </si>
  <si>
    <t>세화61.8%</t>
  </si>
  <si>
    <t>12246</t>
  </si>
  <si>
    <t>밀장지</t>
  </si>
  <si>
    <t>推障子</t>
  </si>
  <si>
    <t>옆으로 밀어서 열고 닫는 장지문</t>
  </si>
  <si>
    <t>12247</t>
  </si>
  <si>
    <t>밀접 거리</t>
  </si>
  <si>
    <t>intimate distance</t>
  </si>
  <si>
    <t>친밀한 거리</t>
  </si>
  <si>
    <t>12248</t>
  </si>
  <si>
    <t>밀집서까래</t>
  </si>
  <si>
    <t>몸체나 지붕에 비해 가늘게 보이는 서까래.</t>
  </si>
  <si>
    <t>12251</t>
  </si>
  <si>
    <t>밀착 붙임</t>
  </si>
  <si>
    <t>세화62.5%</t>
  </si>
  <si>
    <t>12252</t>
  </si>
  <si>
    <t>밀착도시험</t>
  </si>
  <si>
    <t>adherency test, 密着度試驗</t>
  </si>
  <si>
    <t>① 용사(溶射)방법에 의한 피막의 밀착도를 알아내는 시험방법. ② 인장박리법‧굽힘시험법‧타격시험법‧괘선시험법(卦線試驗法) 등이 있음.</t>
  </si>
  <si>
    <t>12253</t>
  </si>
  <si>
    <t>밀폐식 팽창 수조</t>
  </si>
  <si>
    <t>dosed expansion tank</t>
  </si>
  <si>
    <t>내부의 물이 직접 외기에 닿지 않도록 한 팽창 수조. 고온수(100 ℃ 이상) 설비 및 장치의 최고점보다 낮은 위치에 팽창 수조를 설치하는경우에 사용하며 소정의 가압을 필요로 한다.</t>
  </si>
  <si>
    <t>12254</t>
  </si>
  <si>
    <t>밀폐형 냉동기</t>
  </si>
  <si>
    <t>enclosed refrigerator</t>
  </si>
  <si>
    <t>압축기와 전동기가 일체화되어 있고, 용기 속에 밀폐된 냉동기. 저온용, 대형 냉동기용 등에 많고, 소리가 조용하며 비교적 고회전이 가능하다. 반밀폐형도 있다.</t>
  </si>
  <si>
    <t>12255</t>
  </si>
  <si>
    <t>밀폐형 압축기</t>
  </si>
  <si>
    <t>hermetic compressor, 密閉形壓縮機</t>
  </si>
  <si>
    <t>① 압축기와 전동기를 일체로 하여 케이싱 안에 내장한 압축기. ② 케이싱을 전 용접구조로 한 것을 전밀폐형, 케이싱을 주물로 하여 분해를 가능하게 한 것을 반밀폐형이라 함.</t>
  </si>
  <si>
    <t>12256</t>
  </si>
  <si>
    <t>밀폐형 연소 기구</t>
  </si>
  <si>
    <t>closed burning type fixture</t>
  </si>
  <si>
    <t>연소용 공기를 옥외로부터 끌어들여 배출 가스를 옥외로 방출시키는 형의 연소 방식 보일러 또는 난방 기구. 자연 풍력으로 급배기하는 BF식과 팬으로 강제적으로 실시하는 FF식이있다. ↔개방형 연소 기구.</t>
  </si>
  <si>
    <t>세화94.8%</t>
  </si>
  <si>
    <t>12257</t>
  </si>
  <si>
    <t>밀화</t>
  </si>
  <si>
    <t>密畵</t>
  </si>
  <si>
    <t>12258</t>
  </si>
  <si>
    <t>밈바르</t>
  </si>
  <si>
    <t>mimbar</t>
  </si>
  <si>
    <t>이슬람 모스크에서 이맘이 올라가 설교하는 계단으로 미흐랍의 오른쪽에 위치</t>
  </si>
  <si>
    <t>12259</t>
  </si>
  <si>
    <t>밑거리</t>
  </si>
  <si>
    <t>단청에서 우선 건물 전체에 연하게 칠하는 연두빛 물감</t>
  </si>
  <si>
    <t>12260</t>
  </si>
  <si>
    <t>밑그림</t>
  </si>
  <si>
    <t>① 애벌로 모양만을 대충 초잡은 그림. ② 수본(繡本)으로 쓰기 위해 종이나 헝겊에 그린 그림.</t>
  </si>
  <si>
    <t>12261</t>
  </si>
  <si>
    <t>밑깔기①</t>
  </si>
  <si>
    <t>under cloak</t>
  </si>
  <si>
    <t>① 원기와 또는 슬레이트 밑에 까는 기와 또는 슬레이트 또는 그 까는 일. ② 박공벽 등에 빗물이 흘러내리지 못하게 슬레이트 등을 벽면보다 좀 치켜 내밀 때 씀.</t>
  </si>
  <si>
    <t>12262</t>
  </si>
  <si>
    <t>밑깔기②</t>
  </si>
  <si>
    <t>under laying</t>
  </si>
  <si>
    <t>덧붙이 용접을 할 때에 균열과 박리를 방지하기 위해서 모재와 친화성이 좋은 금속을 본 용접하기 전에 모재면에 용착시키는 것을 말함.</t>
  </si>
  <si>
    <t>12263</t>
  </si>
  <si>
    <t>밑꿸때</t>
  </si>
  <si>
    <t>under batten, 下貫木</t>
  </si>
  <si>
    <t>기둥‧동자 등의 하부에 댄 꿸대.</t>
  </si>
  <si>
    <t>12264</t>
  </si>
  <si>
    <t>밑넣기</t>
  </si>
  <si>
    <t>embedment</t>
  </si>
  <si>
    <t>[1] 기초나 말뚝을 흙 속에 넣는 것. 특히 직접 기초에 있어서는 지표면에서부터 깊이 설치하는 것으로, 말뚝에서는 지지층 상면보다, 흙막이벽에서는 밑파기 바닥보다 깊이 흙 속에 넣는 것. 또는 그 부분 [재] [2] 수목의 뿌리를 훈구 멍에 심는 것. [계]</t>
  </si>
  <si>
    <t>세화88.4%</t>
  </si>
  <si>
    <t>12265</t>
  </si>
  <si>
    <t>밑다짐</t>
  </si>
  <si>
    <t>consolidation of foundation</t>
  </si>
  <si>
    <t>밑바닥을 다지는 일로 수중에 있는 기초 부분을 보호하기 위해 호박돌，잡석，콘크리트 등으로 둘러쌓고 다지는 것.</t>
  </si>
  <si>
    <t>세화47.9%</t>
  </si>
  <si>
    <t>12267</t>
  </si>
  <si>
    <t>밑돌</t>
  </si>
  <si>
    <t>석축의 가장 밑부분에 두는 돌.</t>
  </si>
  <si>
    <t>12268</t>
  </si>
  <si>
    <t>밑동</t>
  </si>
  <si>
    <t>⇨밑둥(＝).</t>
  </si>
  <si>
    <t>12269</t>
  </si>
  <si>
    <t>간벽</t>
  </si>
  <si>
    <t>間壁, 방의 칸과 칸 사이를 막는 벽 ⇨칸벽(＝).</t>
  </si>
  <si>
    <t>1227</t>
  </si>
  <si>
    <t>밑동 다짐</t>
  </si>
  <si>
    <t>고목， 경석， 둥롱 등의 밑에 장식이나 지표면 보호의 목적으로 관목이나 밑풀을 식재하는 것， [계]</t>
  </si>
  <si>
    <t>12270</t>
  </si>
  <si>
    <t>밑동이음</t>
  </si>
  <si>
    <t>underpinning</t>
  </si>
  <si>
    <t>① 기둥 등의 밑을 길게 잇는 것. ② ＝밑둥이음.</t>
  </si>
  <si>
    <t>12271</t>
  </si>
  <si>
    <t>밑동잡이</t>
  </si>
  <si>
    <t>⇨밑둥잡이(＝).</t>
  </si>
  <si>
    <t>12272</t>
  </si>
  <si>
    <t>밑둥</t>
  </si>
  <si>
    <t>root base</t>
  </si>
  <si>
    <t>① 원목의 나무뿌리 쪽 또는 세워 댄 부재의 아래쪽. ② 긴 물건의 맨 아래 동아리. ③ ＝밑동.</t>
  </si>
  <si>
    <t>12273</t>
  </si>
  <si>
    <t>밑둥뿌리</t>
  </si>
  <si>
    <t>bottom, base</t>
  </si>
  <si>
    <t>① 원목(圓木)의 아래쪽을 잘라 끊은 부분. ② 밑마구리.</t>
  </si>
  <si>
    <t>12274</t>
  </si>
  <si>
    <t>밑둥이음</t>
  </si>
  <si>
    <t>① 기둥 밑을 길게 잇는 것. ② ＝밑동이음.</t>
  </si>
  <si>
    <t>12275</t>
  </si>
  <si>
    <t>밑둥잡이</t>
  </si>
  <si>
    <t>① 마루밑 기둥‧동바리, 기타 세로재를 서로 연결하는 가로재 또는 묻힌 기둥 밑둥에 대는 가로재. ② ＝밑동잡이.</t>
  </si>
  <si>
    <t>12276</t>
  </si>
  <si>
    <t>밑띠장</t>
  </si>
  <si>
    <t>bottom rail, 下帶杖</t>
  </si>
  <si>
    <t>판문(板門)‧판벽(板壁) 하부에 가로댄 띠.</t>
  </si>
  <si>
    <t>12278</t>
  </si>
  <si>
    <t>밑마구리①</t>
  </si>
  <si>
    <t>bottom end</t>
  </si>
  <si>
    <t>원목의 횡단면으로서 나무 밑둥 편에 있는 끝면.</t>
  </si>
  <si>
    <t>12279</t>
  </si>
  <si>
    <t>간사</t>
  </si>
  <si>
    <t>間砂</t>
  </si>
  <si>
    <t>① 석재를 채취할 때 쪼개지고 다소 모진 막생긴 돌로 간단한 석축 또는 돌벽쌓기에 쓰임. ② 대략 1변 20～30cm 정도의 부정형임.</t>
  </si>
  <si>
    <t>1228</t>
  </si>
  <si>
    <t>밑마구리②</t>
  </si>
  <si>
    <t>butt diameter</t>
  </si>
  <si>
    <t>말뚝머리의 지름 치수.</t>
  </si>
  <si>
    <t>12280</t>
  </si>
  <si>
    <t>밑막이</t>
  </si>
  <si>
    <t>bottom rail, kicking rail</t>
  </si>
  <si>
    <t>밑에 가로대는 창문의 울거미.</t>
  </si>
  <si>
    <t>12283</t>
  </si>
  <si>
    <t>밑막이대</t>
  </si>
  <si>
    <t>bottom rail</t>
  </si>
  <si>
    <t>창호 울거미에서 아래 설치되는 가로재.</t>
  </si>
  <si>
    <t>12284</t>
  </si>
  <si>
    <t>밑막이문골</t>
  </si>
  <si>
    <t>① 문짝의 가로 낀 나무. ② ＝하광(下框).</t>
  </si>
  <si>
    <t>12285</t>
  </si>
  <si>
    <t>밑막이용접</t>
  </si>
  <si>
    <t>seal weld</t>
  </si>
  <si>
    <t>녹아내림을 방지하기 위해서 미리 비드를 깔아두고 하는 용접.</t>
  </si>
  <si>
    <t>12286</t>
  </si>
  <si>
    <t>밑면</t>
  </si>
  <si>
    <t>soffit, under bed, 下面</t>
  </si>
  <si>
    <t>물건이나 부재의 아래쪽 면.</t>
  </si>
  <si>
    <t>12287</t>
  </si>
  <si>
    <t>밑문덤프카</t>
  </si>
  <si>
    <t>bottom dump wagon</t>
  </si>
  <si>
    <t>덤프카의 일종으로서 밑 문을 열어 사토하는 트럭.</t>
  </si>
  <si>
    <t>12288</t>
  </si>
  <si>
    <t>밑문울거미</t>
  </si>
  <si>
    <t>창호 하단의 가로대</t>
  </si>
  <si>
    <t>세화27.8%</t>
  </si>
  <si>
    <t>12289</t>
  </si>
  <si>
    <t>간사이</t>
  </si>
  <si>
    <t>span, 間距離. span</t>
  </si>
  <si>
    <t>① 구조물이 지지되어 있는 지점과 지점 사이의 거리. ② 벽식구조에서는 벽과 벽 사이에서 지지되는 슬래브의 길이를 가리키고, 보와 기둥의 경우, 보를 받치고 있는 기둥과 기둥 사이의 거리가 된다.</t>
  </si>
  <si>
    <t>1229</t>
  </si>
  <si>
    <t>밑바닥검사자</t>
  </si>
  <si>
    <t>나무자라고도 하며, 두 장을 합쳐서 한 벌로 만든 것으로서 직선‧평면을 검사하는데 쓰며, 주로 대패의 밑바닥 검사에 쓰이므로 밑바닥 검사자라고 부름.</t>
  </si>
  <si>
    <t>12290</t>
  </si>
  <si>
    <t>밑바퀴</t>
  </si>
  <si>
    <t>sash sheave； sash roller</t>
  </si>
  <si>
    <t>미닫이문이나 미세기문의 밑부분에 설치된 바퀴.</t>
  </si>
  <si>
    <t>세화62.1%</t>
  </si>
  <si>
    <t>12291</t>
  </si>
  <si>
    <t>밑받침이음</t>
  </si>
  <si>
    <t>잇는 부분 밑에 기둥이나 받침나무가 있을 때 사용하는 길이이음의 한 가지.</t>
  </si>
  <si>
    <t>12292</t>
  </si>
  <si>
    <t>밑뿌리</t>
  </si>
  <si>
    <t>① 집의 벽체 아래에 쌓거나 늘어놓은 돌. ② 토담‧토벽‧귀틀집 벽체‧담장 아래에 놓은 돌들.</t>
  </si>
  <si>
    <t>12293</t>
  </si>
  <si>
    <t>밑솟음평아치</t>
  </si>
  <si>
    <t>lower combered flat arch, 下聳平虹蜺</t>
  </si>
  <si>
    <t>밑면은 중간이 휘어 오르고 윗면은 수평으로 된 아치.</t>
  </si>
  <si>
    <t>기문당96.6%</t>
  </si>
  <si>
    <t>12294</t>
  </si>
  <si>
    <t>밑씌움</t>
  </si>
  <si>
    <t>under cloak, under sheet</t>
  </si>
  <si>
    <t>기와가락 함석판 잇기에서 기와가락에 먼저 감기는 함석판 또는 그 일.</t>
  </si>
  <si>
    <t>12295</t>
  </si>
  <si>
    <t>밑인방</t>
  </si>
  <si>
    <t>sill, 下枋, 下引枋</t>
  </si>
  <si>
    <t>하인방</t>
  </si>
  <si>
    <t>12296</t>
  </si>
  <si>
    <t>밑인방돌</t>
  </si>
  <si>
    <t>⇨문지방돌(＝).</t>
  </si>
  <si>
    <t>12297</t>
  </si>
  <si>
    <t>밑인방용 타일</t>
  </si>
  <si>
    <t>⇨구조용 점토타일.</t>
  </si>
  <si>
    <t>12298</t>
  </si>
  <si>
    <t>밑잡이 마루</t>
  </si>
  <si>
    <t>마루를 받치는 작은 기둥을 작은 단면의 보 부재로 서로 이어서 고정시킨 것. 한방향 또는 양방향으로 고정한다.</t>
  </si>
  <si>
    <t>세화23.5%</t>
  </si>
  <si>
    <t>12299</t>
  </si>
  <si>
    <t>BE</t>
  </si>
  <si>
    <t>building element</t>
  </si>
  <si>
    <t>건축 구성요소(building element)의 약어로 건축물을 구성하는 요소를 의미함. 바닥 · 벽 · 천장 등의 부위 · 기능 구분에 의한 요소나 건축물을 생산하기 위한 생산 단위에 의해서 구분하는 요소 등이 있다.</t>
  </si>
  <si>
    <t>123</t>
  </si>
  <si>
    <t>간살</t>
  </si>
  <si>
    <t>일정한 간격으로 어떤 건물을 갈라 나누는 살(뼈대, 프레임)⇨칸살(＝).</t>
  </si>
  <si>
    <t>기문당17.5%</t>
  </si>
  <si>
    <t>1230</t>
  </si>
  <si>
    <t>밑장지</t>
  </si>
  <si>
    <t>paper sliding</t>
  </si>
  <si>
    <t>옆으로 밀어서 여닫는 장치.</t>
  </si>
  <si>
    <t>12300</t>
  </si>
  <si>
    <t>밑중인방</t>
  </si>
  <si>
    <t>기둥 바깥쪽, 하단부에 초석과 접하게 설치하는 인방.</t>
  </si>
  <si>
    <t>세화23.2%</t>
  </si>
  <si>
    <t>12301</t>
  </si>
  <si>
    <t>밑지붕</t>
  </si>
  <si>
    <t>lean to roof</t>
  </si>
  <si>
    <t>중도리 밖에 걸쳐진 작은 지붕 및 그 밑의 공간. →부섭 지붕. [각· 계]</t>
  </si>
  <si>
    <t>12302</t>
  </si>
  <si>
    <t>밑짚서까래</t>
  </si>
  <si>
    <t>매우 가늘고 짧은 서까래.</t>
  </si>
  <si>
    <t>12303</t>
  </si>
  <si>
    <t>밑창</t>
  </si>
  <si>
    <t>⇨미닫이(＝).</t>
  </si>
  <si>
    <t>12304</t>
  </si>
  <si>
    <t>밑창널</t>
  </si>
  <si>
    <t>bottom board</t>
  </si>
  <si>
    <t>① 상자‧관 등의 아래에 댄 널, 밑판. ② ⇨밑창판(＝).</t>
  </si>
  <si>
    <t>12307</t>
  </si>
  <si>
    <t>밑창널깔기</t>
  </si>
  <si>
    <t>가장 간단한 널깔기로서 이중널깔기에 쓰인다. 널두께 8mm, 너비 150～180mm 정도의 널을 맞댐, 턱솔쪽매 등으로 대각선 방향으로 못박아 깔고 이음은 장선 위에서 엇갈림 되게 배치하여 맞댄이음으로 함.</t>
  </si>
  <si>
    <t>12308</t>
  </si>
  <si>
    <t>밑창돌</t>
  </si>
  <si>
    <t>① 돌쌓기, 돌붙이기할 때 최하단에 두는 돌. ② 돌담 쌓기 등에서 기초돌 밑에 지반 보강을 위해 까는 대형 잡석 . ③ =사석 (捨石)</t>
  </si>
  <si>
    <t>세화39.5%</t>
  </si>
  <si>
    <t>12309</t>
  </si>
  <si>
    <t>간상체</t>
  </si>
  <si>
    <t>rod</t>
  </si>
  <si>
    <t>암순응 상태에서 작용하는 망막의 시세포. 망막의 중심 와부에는 없고 주로 주변부에 분포해서 명암이나 운동의 시각을 장악한다고 한다. →추상체.</t>
  </si>
  <si>
    <t>1231</t>
  </si>
  <si>
    <t>밑창콘크리트</t>
  </si>
  <si>
    <t>sub slab concrete, develling concrete, blinding concrete</t>
  </si>
  <si>
    <t>① 기초 밑에 까는 콘크리트. ② 잡석다짐, 자갈다짐 등의 기초 위에 먹줄치기를 하기 위해 두께 6cm 정도의 기초 밑에 까는 콘크리트. ③ ＝버림콘크리트.</t>
  </si>
  <si>
    <t>12310</t>
  </si>
  <si>
    <t>밑창콘크리트지정</t>
  </si>
  <si>
    <t>① 잡석지정‧자갈지정 등의 위에는 기초 저부의 먹줄넣기 등을 하기 위해 두께 6cm 정도의 밑창콘크리트를 하는 것이 보통. ② 그 배합은 1:3:6 정도로 하고 원면을 될 수 있는 한 평평하게 함. ③ 지하실 등의 방수가 안방수일 때에는 밑창콘크리트는 말뚝머리 밑에 두고 말뚝머리는 직접기초에 닿게 함.</t>
  </si>
  <si>
    <t>12311</t>
  </si>
  <si>
    <t>밑창판</t>
  </si>
  <si>
    <t>base plate, 地板, 底盤</t>
  </si>
  <si>
    <t>① 궤짝이나 기물의 밑에 대는 널(bottom board). ② 기초의 윗면 기둥 밑창에 받쳐 댄 철판. ③ ⇨베이스플레이트(＝).</t>
  </si>
  <si>
    <t>12312</t>
  </si>
  <si>
    <t>밑틀</t>
  </si>
  <si>
    <t>window sill, window stool, 下樞</t>
  </si>
  <si>
    <t>창문틀의 맨 아래에 가로대는 틀의 한 부재.</t>
  </si>
  <si>
    <t>12313</t>
  </si>
  <si>
    <t>밑틀판</t>
  </si>
  <si>
    <t>window stool</t>
  </si>
  <si>
    <t>① 창 밑틀의 실내측에 문꼴선을 따라 부착한 폭넓은 판재. ② 창틀 · 새시틀과 주체의 부착 위치, 주체의 두께에 따라 문꼴선의 겉보기 치수가 정해진다. ③ =창받이널</t>
  </si>
  <si>
    <t>12314</t>
  </si>
  <si>
    <t>밑파기</t>
  </si>
  <si>
    <t>pit excavation, 根掘</t>
  </si>
  <si>
    <t>구조물의 기초 또는 지하 부분을 만들기 위한 지반의 굴착.</t>
  </si>
  <si>
    <t>기문당9.0%</t>
  </si>
  <si>
    <t>12315</t>
  </si>
  <si>
    <t>밑판</t>
  </si>
  <si>
    <t>push plate, hand plate, finger plate, 推板</t>
  </si>
  <si>
    <t>문을 미는 자리에 대는 금속판.</t>
  </si>
  <si>
    <t>12316</t>
  </si>
  <si>
    <t>밑홈대</t>
  </si>
  <si>
    <t>sill</t>
  </si>
  <si>
    <t>① 문 안밖, 방과 방의 경계 바닥에 설치한 부재. ② 창호를 받치는 일이 많고 창문의 밑에 있는 홈대. ③ 미세기나 미닫이창을 여닫게 하는 홈을 판 틀. ④ =문지방, 하인방. ⑤⇨ 홈대, 윗홈대.</t>
  </si>
  <si>
    <t>기문당17.2%</t>
  </si>
  <si>
    <t>12317</t>
  </si>
  <si>
    <t>밑홈대목</t>
  </si>
  <si>
    <t>밑홈대(문지방, 하인방)에 사용되는 목제판.</t>
  </si>
  <si>
    <t>세화29.2%</t>
  </si>
  <si>
    <t>12318</t>
  </si>
  <si>
    <t>바</t>
  </si>
  <si>
    <t>bar, bar room</t>
  </si>
  <si>
    <t>1. 술집, 바   2. (술집에서 술을 마시는 긴) 카운터   3. (특정 음식이나 음료를 파는) 전문점</t>
  </si>
  <si>
    <t>12319</t>
  </si>
  <si>
    <t>간색</t>
  </si>
  <si>
    <t>間色</t>
  </si>
  <si>
    <t>① 적‧황‧청‧백‧흑의 5색 중의 어느 2가지 이상을 혼합한 색.② 미술에서 청색과 황색이 혼합하여 된 녹색‧청색과 적색이 혼합하여 된 자색‧적색과 황색이 혼합하여 된 등색(橙色).③ 그림면의 조화를 위하여 밝은 곳과 어두운 곳의 연락이 잘 되도록 칠하는 빛깔.</t>
  </si>
  <si>
    <t>1232</t>
  </si>
  <si>
    <t>바 벤더</t>
  </si>
  <si>
    <t>bar bender</t>
  </si>
  <si>
    <t>철근을 굽힘 가공하는 꺾어 굽히는 기계. 수동식과 전동식이 있다.</t>
  </si>
  <si>
    <t>12320</t>
  </si>
  <si>
    <t>바 커터</t>
  </si>
  <si>
    <t>bar cutter</t>
  </si>
  <si>
    <t>주로 지름 16mm 이상의 굵은 것에 사용하는 철근 절단기. 지레의 원리 또는 동력을 사용해서 철근을 소요의 길이로 절단한다.</t>
  </si>
  <si>
    <t>12321</t>
  </si>
  <si>
    <t>바곳</t>
  </si>
  <si>
    <t>awl, gimlet with side-handle</t>
  </si>
  <si>
    <t>① 몸이 네모로 되고 중간에 접었다 폈다 할 수 있는 자루가 붙은 송곳. ② 옆에 자루가 달린 길쭉한 송곳. ③ 끝 쪽으로 차차 네모지고 길쭉한 쇠로 되어 있다. 상반부에 접었다 폈다 할 수 있는 쇠자루가 붙어 있다. 자루를 펴 잡고, 송곳의 머리를 치면서 이쪽저쪽으로 틀어 구멍을 뚫음.</t>
  </si>
  <si>
    <t>12322</t>
  </si>
  <si>
    <t>바그너</t>
  </si>
  <si>
    <t>OttoWagner：1841~1918</t>
  </si>
  <si>
    <t>오스트리아 빈 건축가로서 기능주의 건축을 주장하였으며 대표작으로 &lt;비엔나 시(市)철도부속 건축&gt;‧&lt;빈우체국&gt; 등이 있음</t>
  </si>
  <si>
    <t>12324</t>
  </si>
  <si>
    <t>바깥 노지</t>
  </si>
  <si>
    <t>이중 노지에서 중문을 경계로 해서 중문에서 바깥쪽의 노지. 안노지. [계]</t>
  </si>
  <si>
    <t>12325</t>
  </si>
  <si>
    <t>바깥거푸집</t>
  </si>
  <si>
    <t>outer form, outside form, 外部－</t>
  </si>
  <si>
    <t>외부에 있는 거푸집.</t>
  </si>
  <si>
    <t>12326</t>
  </si>
  <si>
    <t>바깥겹</t>
  </si>
  <si>
    <t>outer leave</t>
  </si>
  <si>
    <t>① 2중으로 된 겹벽체의 외벽(外壁). ② 안겹(inner leave). ③ 안겹＋바깥겹＝양겹(⇦). ④ ⇨겹벽.</t>
  </si>
  <si>
    <t>12327</t>
  </si>
  <si>
    <t>바깥귀</t>
  </si>
  <si>
    <t>outer corner</t>
  </si>
  <si>
    <t>건물 등에서 외벽(外壁)의 바깥쪽 모퉁이.</t>
  </si>
  <si>
    <t>12328</t>
  </si>
  <si>
    <t>바깥기둥</t>
  </si>
  <si>
    <t>exterior column, 外柱</t>
  </si>
  <si>
    <t>① 건물의 바깥쪽에 세운 기둥. ② 안기둥.</t>
  </si>
  <si>
    <t>12329</t>
  </si>
  <si>
    <t>간석</t>
  </si>
  <si>
    <t>support stone, 竿石</t>
  </si>
  <si>
    <t>석등이나 장명등의 밑돌(하대석)과 가운뎃돌(중대석) 사이에 있는 기둥 모양의 돌. 대개 팔모기둥 형식으로 다듬어 사용함</t>
  </si>
  <si>
    <t>기문당53.0%</t>
  </si>
  <si>
    <t>1233</t>
  </si>
  <si>
    <t>바깥눈</t>
  </si>
  <si>
    <t>곡척의 하면의 바깥쪽에 있는 자눈금.</t>
  </si>
  <si>
    <t>12330</t>
  </si>
  <si>
    <t>바깥둘레</t>
  </si>
  <si>
    <t>extrados</t>
  </si>
  <si>
    <t>아치의 위 곡선부분.</t>
  </si>
  <si>
    <t>12331</t>
  </si>
  <si>
    <t>바깥뜰</t>
  </si>
  <si>
    <t>outer court, outer garden, 外庭</t>
  </si>
  <si>
    <t>집의 주변에 있는 터</t>
  </si>
  <si>
    <t>기문당73.3%</t>
  </si>
  <si>
    <t>12332</t>
  </si>
  <si>
    <t>바깥목</t>
  </si>
  <si>
    <t>外目</t>
  </si>
  <si>
    <t>같은 말 :외목2(外目)(1. 기둥의 바깥쪽).</t>
  </si>
  <si>
    <t>12333</t>
  </si>
  <si>
    <t>바깥목제</t>
  </si>
  <si>
    <t>outer boundary planning</t>
  </si>
  <si>
    <t>하나의 부재 바깥쪽에서 다른 부재의 바깥 쪽까지의 치수를 기준으로 공간을 설계하는 방법</t>
  </si>
  <si>
    <t>12334</t>
  </si>
  <si>
    <t>바깥문</t>
  </si>
  <si>
    <t>outer gate, 外門</t>
  </si>
  <si>
    <t>① 바깥쪽의 문. ② 안문.</t>
  </si>
  <si>
    <t>12335</t>
  </si>
  <si>
    <t>바깥방</t>
  </si>
  <si>
    <t>outer room</t>
  </si>
  <si>
    <t>① 바깥채에 딸린 방.</t>
  </si>
  <si>
    <t>12336</t>
  </si>
  <si>
    <t>바깥방수</t>
  </si>
  <si>
    <t>exterior waterproof, 外防水</t>
  </si>
  <si>
    <t>① 구조주체 주위의 바깥쪽을 방수층으로 둘러싸는 방법. ② 바닥의 밑창콘크리트에 계속해서 벽돌 또는 콘크리트의 방수층 누름벽을 만들고, 그 안쪽에 방수층 누름벽을 만들고, 그 안쪽에 방수층을 만든 다음 구조주체를 축조하므로 방수에 대하여 유리. ③ 나중에 보수가 거의 불가능한 것이 결점.</t>
  </si>
  <si>
    <t>12337</t>
  </si>
  <si>
    <t>바깥벽</t>
  </si>
  <si>
    <t>external wall, outer wall, 外壁</t>
  </si>
  <si>
    <t>① 건물의 외곽을 막기 위해 바깥에 수직으로 막아댄 구조부(벽). ② 처마나 차양으로부터 먼 부분, 특히 빗물이 튀어 오르기 쉬운 부분까지는 내수성이 강한 재료로 마무리해야 하는데, 대리석이나 테라초(terrazzo)와 같이 풍화하기 쉬운 재료는 좋지 않음. ③ 일반적으로 바깥벽에는 널붙이기, 금속판붙이기 등을 씀. ④ ＝밖벽(外壁). ⑤ 안벽(內壁). ⑥ 건물 바깥의 변두리에 있는 벽.</t>
  </si>
  <si>
    <t>12338</t>
  </si>
  <si>
    <t>바깥사랑</t>
  </si>
  <si>
    <t>外舍廊</t>
  </si>
  <si>
    <t>집안을 대표하는 집주인이 거처하는 큰 사랑방</t>
  </si>
  <si>
    <t>12339</t>
  </si>
  <si>
    <t>간선</t>
  </si>
  <si>
    <t>feeder line, main line, 幹線</t>
  </si>
  <si>
    <t>① 전기를 공급하는 전선로 중 전원측에서 제일 가까운 부하 자동차단기까지의 전선로. ② 전화설비에서는 전화중계선.</t>
  </si>
  <si>
    <t>세화20.6%</t>
  </si>
  <si>
    <t>1234</t>
  </si>
  <si>
    <t>바깥상자홈통</t>
  </si>
  <si>
    <t>⇨상자홈통.</t>
  </si>
  <si>
    <t>12340</t>
  </si>
  <si>
    <t>바깥여닫이</t>
  </si>
  <si>
    <t>opening out</t>
  </si>
  <si>
    <t>① 방 바깥쪽으로 열리게 된 여닫이. ② ⇨밖여닫이(＝).</t>
  </si>
  <si>
    <t>12341</t>
  </si>
  <si>
    <t>바깥연귀</t>
  </si>
  <si>
    <t>shoulder miter joint, 外燕口</t>
  </si>
  <si>
    <t>문짝 등의 모서리 부분에서 바깥쪽은 연귀로 하고 나머지는 맞대거나 촉으로 고정하는 맞춤.</t>
  </si>
  <si>
    <t>12342</t>
  </si>
  <si>
    <t>바깥채</t>
  </si>
  <si>
    <t>out building</t>
  </si>
  <si>
    <t>안채의 바깥쪽에 있는 건물을 쉽게 부르는 말</t>
  </si>
  <si>
    <t>12343</t>
  </si>
  <si>
    <t>바깥촉연귀</t>
  </si>
  <si>
    <t>문짝 등의 모서리에 사용하는 연귀맞춤</t>
  </si>
  <si>
    <t>12344</t>
  </si>
  <si>
    <t>바깥치수</t>
  </si>
  <si>
    <t>length of the outer, [part of a building]</t>
  </si>
  <si>
    <t>바깥목의 길이.</t>
  </si>
  <si>
    <t>12345</t>
  </si>
  <si>
    <t>바깥테ㄷ형강</t>
  </si>
  <si>
    <t>out ward lipped channel</t>
  </si>
  <si>
    <t>① ㄷ형강 중 가장자리를 바깥쪽으로 구부려 테를 만든 것. ② 냉간압연강의 강도를 높이기 위한 것임.</t>
  </si>
  <si>
    <t>12346</t>
  </si>
  <si>
    <t>바깥홈통</t>
  </si>
  <si>
    <t>outside gutter</t>
  </si>
  <si>
    <t>① 바깥벽의 외부에 댄 홈통. ② ＝밖홈통.</t>
  </si>
  <si>
    <t>12347</t>
  </si>
  <si>
    <t>바늘못</t>
  </si>
  <si>
    <t>needle point, pin</t>
  </si>
  <si>
    <t>① 바늘과 같이 몸통과 머리가 가늘게 된 강철재 못. ② 장식띠나 합판 등을 박아 대는데 쓰임. ③ 박은 후에 면과 일체되게 잘라 버림.</t>
  </si>
  <si>
    <t>12348</t>
  </si>
  <si>
    <t>바니시</t>
  </si>
  <si>
    <t>varnish</t>
  </si>
  <si>
    <t>① 합성수지‧아스팔트‧안료 등에 건성유나 용제를 첨가한 것. ② 칠하면 매끄럽고 광택이 나고 투명막으로 되며 실내의 목부나 외부의 도장에 쓰임. ③ 바니시에는 유성바니시와 휘발성(精)바니시의 2종이 있는데 전자는 ｢lac｣이라고도 하며, 바름 후 건조하면 휘발성 용제를 증발시킨 후 수지만의 피막을 남기는 것으로, 이에 대해 후자는 ｢바니시｣ 또는 그냥 ｢니스｣라고 하고, 수지와 건성유의 피막 결합 생성, 잔류하는 것임. ④ ＝와니스.</t>
  </si>
  <si>
    <t>12349</t>
  </si>
  <si>
    <t>바닥</t>
  </si>
  <si>
    <t>floor, slab, 床</t>
  </si>
  <si>
    <t>[1] 침상을 말한다. [각 · 계 · 역][2] =방마루 [1].</t>
  </si>
  <si>
    <t>12350</t>
  </si>
  <si>
    <t>바닥 공사</t>
  </si>
  <si>
    <t>flooring work</t>
  </si>
  <si>
    <t>건축물의 바닥을 마무리하는 작업의 총칭. 모르타르 바름, 콘크리트 고름, 돌, 타일, 비닐 바닥 시트, 풀로어링 보드 바름, 융단 깔기 등이 있다. [재]</t>
  </si>
  <si>
    <t>세화97.7%</t>
  </si>
  <si>
    <t>12351</t>
  </si>
  <si>
    <t>바닥 난방</t>
  </si>
  <si>
    <t>floor heating</t>
  </si>
  <si>
    <t>가장 일반적인 저온 방사 난방 방식. 감각 온도에 우수한 난방 방식이며, 바닥에 비교적 가는 온수 또는 증기 배관을 깔아 바닥 자체의 온도를 높여 난방한다.</t>
  </si>
  <si>
    <t>12352</t>
  </si>
  <si>
    <t>바닥 높이</t>
  </si>
  <si>
    <t>floor height</t>
  </si>
  <si>
    <t>접지면에서 바닥의 특정 장소(버스의 승강구의 위치 등)까지의 높이.</t>
  </si>
  <si>
    <t>12353</t>
  </si>
  <si>
    <t>바닥 면적</t>
  </si>
  <si>
    <t>floor area</t>
  </si>
  <si>
    <t>세화40.6%</t>
  </si>
  <si>
    <t>12354</t>
  </si>
  <si>
    <t>바닥 밑 축열</t>
  </si>
  <si>
    <t>thermal storage in under floor</t>
  </si>
  <si>
    <t>패시브 솔라 시스템에 있어서 집열하여 따뜻해진 공기를 바닥 밑으로 순환시켜 축열하는 것. 축열과 바닥 난방을 동시에 할 수도 있다.</t>
  </si>
  <si>
    <t>12355</t>
  </si>
  <si>
    <t>바닥 밑 통기구</t>
  </si>
  <si>
    <t>바닥 밑 환기구와 거의 같은 것을 일컬으며, 특히 칸막이 하부의 줄기초에 설치된 것을 가리킬 때도 있다.</t>
  </si>
  <si>
    <t>12356</t>
  </si>
  <si>
    <t>바닥 복도</t>
  </si>
  <si>
    <t>floor framing plan</t>
  </si>
  <si>
    <t>12357</t>
  </si>
  <si>
    <t>바닥 올거미</t>
  </si>
  <si>
    <t>바닥울거미: 주로 돗자리 바닥의 하부 끝에 수평으로 설치하는 울거미. 보통 변형물로서 빗장과 한 조로 해서 사용된다.</t>
  </si>
  <si>
    <t>12359</t>
  </si>
  <si>
    <t>간선가로</t>
  </si>
  <si>
    <t>arterial street, 幹線街路</t>
  </si>
  <si>
    <t>도시의 주요 교통을 담당하는 가로로서 도로 망의 기준이 된다. 한국의 간선도로에는 고속도로, 국도, 특별시도, 광역시도, 지방도가 있다. (=간선도로)</t>
  </si>
  <si>
    <t>1236</t>
  </si>
  <si>
    <t>바닥 장선</t>
  </si>
  <si>
    <t>-長線</t>
  </si>
  <si>
    <t>바닥판을 구성하기 위해 설치된 장선.</t>
  </si>
  <si>
    <t>12361</t>
  </si>
  <si>
    <t>바닥 진동</t>
  </si>
  <si>
    <t>floor vibration</t>
  </si>
  <si>
    <t>구조물의 바닥 구조체에 발생하고 있는 진동.</t>
  </si>
  <si>
    <t>12362</t>
  </si>
  <si>
    <t>바닥 축열</t>
  </si>
  <si>
    <t>thermal storage in floor</t>
  </si>
  <si>
    <t>패시브 솔라 시스템에 있어서 바닥에 축열 기능을 주는 것. 개구부로부터의 일사를 직접 축열해서, 야간에 축열한 열을 방출하여 실온 저하를 억제한다. →직접 열취득 방식.</t>
  </si>
  <si>
    <t>세화96.9%</t>
  </si>
  <si>
    <t>12363</t>
  </si>
  <si>
    <t>바닥 충격음</t>
  </si>
  <si>
    <t>door impact sound</t>
  </si>
  <si>
    <t>보행, 가구의 이동, 어린이가 뛰노는 등 바닥에 충격을 줌으로써 주로 바로 밑 방으로 방사되는 소리를 일컫는다.</t>
  </si>
  <si>
    <t>12364</t>
  </si>
  <si>
    <t>바닥 충격음 개선량</t>
  </si>
  <si>
    <t>increment of floor impact sound insulation</t>
  </si>
  <si>
    <t>슬래브면만인 경우의 바닥 충격음 레벨에서 표면 마무리재 등을 붙인 경우의 레벨을 뺀 값. 마감재의 효과를 나타낸다.</t>
  </si>
  <si>
    <t>12365</t>
  </si>
  <si>
    <t>바닥 충격음 레벨</t>
  </si>
  <si>
    <t>floor impact sound pressure level</t>
  </si>
  <si>
    <t>표준의 바닥충격음 발생기를 사용했을 때의 바닥 충격음의 측정값. 보통 1옥타브 밴드 분석기를 사용해서 밴드 레벨로 표시된다.</t>
  </si>
  <si>
    <t>12366</t>
  </si>
  <si>
    <t>바닥 충격음 발생기</t>
  </si>
  <si>
    <t>floor impact sound generator</t>
  </si>
  <si>
    <t>바닥 충격음의 측정에 사용하는 표준 바닥 타격 장치. 가벼운 충격원으로서 태핑 머신, 무거운 충격원으로서 타이어의 낙하를 사용한다.</t>
  </si>
  <si>
    <t>12367</t>
  </si>
  <si>
    <t>바닥 충격음 차단력</t>
  </si>
  <si>
    <t>floor impact sound insulation</t>
  </si>
  <si>
    <t>건물의 바닥에 관해서 바닥 충격음을 차단하는 성능을 표현하기 위한 일반적 용어.</t>
  </si>
  <si>
    <t>12368</t>
  </si>
  <si>
    <t>바닥 하중</t>
  </si>
  <si>
    <t>floor load</t>
  </si>
  <si>
    <t>바닥 및 바닥이 지지하는 적재물에 의한 연직하중</t>
  </si>
  <si>
    <t>세화58.1%</t>
  </si>
  <si>
    <t>12369</t>
  </si>
  <si>
    <t>간선도로</t>
  </si>
  <si>
    <t>arterial road, 幹線道路</t>
  </si>
  <si>
    <t>① 식물의 줄기처럼 도시의 동맥 역할을 하는 중심도로  ② 고속도로, 국도, 특별시도, 광역시도, 지방도의 종류가 있다.</t>
  </si>
  <si>
    <t>기문당23.6%</t>
  </si>
  <si>
    <t>1237</t>
  </si>
  <si>
    <t>바닥(면)</t>
  </si>
  <si>
    <t>건축물 또는 어떤 구조물의 아래쪽 면.</t>
  </si>
  <si>
    <t>12370</t>
  </si>
  <si>
    <t>바닥기와</t>
  </si>
  <si>
    <t>지붕의 바닥에 까는 암키와를 이르는 말</t>
  </si>
  <si>
    <t>기문당46.7%</t>
  </si>
  <si>
    <t>12371</t>
  </si>
  <si>
    <t>바닥깎음</t>
  </si>
  <si>
    <t>ground leveling</t>
  </si>
  <si>
    <t>기초공사를 하기 위해 지면(地面)을 평평하게 깎는 일.</t>
  </si>
  <si>
    <t>12372</t>
  </si>
  <si>
    <t>바닥난방</t>
  </si>
  <si>
    <t>floor heating, -暖房</t>
  </si>
  <si>
    <t>⇨복사난방(＝).</t>
  </si>
  <si>
    <t>12373</t>
  </si>
  <si>
    <t>바닥높이</t>
  </si>
  <si>
    <t>지반면에서 방바닥까지의 높이.</t>
  </si>
  <si>
    <t>12374</t>
  </si>
  <si>
    <t>바닥마감</t>
  </si>
  <si>
    <t>① 바닥을 어떤 재료로 마감하는 것. ② 플로어링(flooring)의 바탕이 되는 바닥을 ｢underfloor｣ 또는 ｢subfloor｣(sub-floor라고도 쓰는 경우도 있다.)라고 한다. 이 경우 바탕이 되는 바닥재료는 목조나 콘크리트일지라도 상관이 없다. 미어에서는 ｢blind floor｣라고 하며, 목조인 경우에는 ｢rough floor｣라고 함. ③ 보통 ｢플로어링이라 하면 바닥마감용의 목재를 가리키는 경우가 많은데, 이것은 영어의 ｢wood flooring｣에 상당. 긴 마룻널인 ｢wood flooring｣을 ｢strip flooring｣이라고 하며, 긴 방향의 양측면이 제혀쪽매(tongued-and-grooved joint)로 되어 있다(이 상태를 ｢side matched｣라고 표현.). 이 ｢strip flooring｣은 ｢matched flooring｣이라고도 하며, 또는 단순히 ｢flooring｣이라 할 때도 있다. 긴 방향의 단부(마구리면)에도 제혀쪽매 가공이 되어 있는 것을 ｢end matched flooring｣이라고 한다. 아무런 가공도 안한 마구리는 ｢plainend｣라고도 함. 시방서나 도면 중에서 ｢T &amp; G｣ 또는 ｢EM｣으로 표시되어 있는 것은 각각 ｢tongued-and- grooved, end matched｣의 약어. 측면에 아무런 가공도 안한 것은 ｢square edge｣라고 표현. ｢strip flooring｣보다 널 폭이 넓고 두꺼운 것은 ｢plank flooring｣이라고 하며, 폭이 다른 널을 랜덤으로 배열하여 깐 바닥 마감을 ｢colonial plank flooring｣이라고 함. 굳은 수종(樹種)의 작은 나뭇조각을 기하학적인 무늬로 조합하여 바닥에 까는 쪽매깔기는 ｢parquet flooring｣ 또는 ｢parquetry｣라고 함. 그리고 ｢parquetry｣라는 말을 반드시 목재에 의한 쪽매깔기만을 의미하는 것이 아니라, 석재(石材)에 의한 쪽매깔기 모양의 경우에도 쓰임. ④ 제혀쪽매 가공이 된 플로어링을 시공하는 경우, 못은 일반적으로 널의 측면에서 빗방향으로 바탕재에 박는다. 이와 같은 경사 못치기는 ｢toenailing skew nailing, tusk nailing｣이라고도 한다. 이에 대하여 재의 표면에 직각으로 못을 박는 수직 못치기는 ｢face nailing｣이라 함. ⑤ 리놀륨(linoleum)‧아스팔트타일(asphalt tile)‧비닐 석면타일(vinyl asbestos tile)‧고무타일(rubber tile)‧코르크타일(cork tile) 등과 같은 시트 상(狀)으로 된 탄력성 있는 바닥재를 사용한 바닥마감을 총칭하는 말이 우리말에는 없지만, 영어에서는 ｢resilient flooring｣ 또는 ｢resilient floor covering｣이라 함. ⑥ 바닥재를 접착제(adhesive)를 사용하여 바닥에 ｢붙인다｣는 말은 ｢to install｣ ｢to lay｣. ｢to apply｣ 등으로 표현.</t>
  </si>
  <si>
    <t>12375</t>
  </si>
  <si>
    <t>바닥마감재료</t>
  </si>
  <si>
    <t>어떤 재료로써 바닥을 마무리하는 것.</t>
  </si>
  <si>
    <t>12376</t>
  </si>
  <si>
    <t>바닥면적</t>
  </si>
  <si>
    <t>floor area ; floor space, -面積 ; 床面積</t>
  </si>
  <si>
    <t>기문당68.8%</t>
  </si>
  <si>
    <t>12377</t>
  </si>
  <si>
    <t>바닥면적률</t>
  </si>
  <si>
    <t>floor space index, 床面積率</t>
  </si>
  <si>
    <t>12378</t>
  </si>
  <si>
    <t>바닥배수</t>
  </si>
  <si>
    <t>floor drain</t>
  </si>
  <si>
    <t>바닥으로부터 배관장치로 물을 배수하기 위해 쓰는 설비품 혹은 그 시설물.</t>
  </si>
  <si>
    <t>12379</t>
  </si>
  <si>
    <t>간선시설</t>
  </si>
  <si>
    <t>幹線施設</t>
  </si>
  <si>
    <t>도로ㆍ상하수도ㆍ전기ㆍ가스ㆍ통신 및 지역난방  등 주택단지 내 기간시설을 단지 외부의 기간시설과  연결시키는 시설</t>
  </si>
  <si>
    <t>기문당24.7%</t>
  </si>
  <si>
    <t>1238</t>
  </si>
  <si>
    <t>바닥보</t>
  </si>
  <si>
    <t>floor beam</t>
  </si>
  <si>
    <t>바닥틀을 구성하는 세로보와 가로보.</t>
  </si>
  <si>
    <t>12380</t>
  </si>
  <si>
    <t>바닥용 도자기타일</t>
  </si>
  <si>
    <t>ceramic tile for floor</t>
  </si>
  <si>
    <t>바닥에 까는 도자기제의 타일.</t>
  </si>
  <si>
    <t>12381</t>
  </si>
  <si>
    <t>바닥용 볼스터</t>
  </si>
  <si>
    <t>slab bolster</t>
  </si>
  <si>
    <t>① 바닥 슬래브의 철근 지지용 스페이서 철물의 일종. ② ｢SB｣로 약기되는 경우도 있음.</t>
  </si>
  <si>
    <t>12382</t>
  </si>
  <si>
    <t>바닥용 시트</t>
  </si>
  <si>
    <t>① 바닥에 쓰이는 시트. ② 바닥용 시트로는 비닐시트‧리놀륨시트‧고무시트‧스펀지시트 등이 있음.</t>
  </si>
  <si>
    <t>12383</t>
  </si>
  <si>
    <t>바닥용 줄눈대</t>
  </si>
  <si>
    <t>① 인조석갈기 또는 테라초 현장갈기에 쓰이는 줄눈대. ② 주물제(鑄物製)와 압연제품이 있고 두께 최소 2mm 이상, 보통 3～5mm, 높이 6～12mm, 길이 90cm, 단면은 I자형으로 되어 있음.</t>
  </si>
  <si>
    <t>12384</t>
  </si>
  <si>
    <t>바닥의 미끄럼시험방법(흔들이형)</t>
  </si>
  <si>
    <t>① KS F 2602 참조. ② 이 규격은 바닥 끝손질 재료의 미끄럼 저항계수를, 흔들이형 바닥 미끄럼 시험기(이하 시험기라 한다.)에 의하여 측정하는 방법에 대하여 규정.</t>
  </si>
  <si>
    <t>12385</t>
  </si>
  <si>
    <t>바닥자</t>
  </si>
  <si>
    <t>물체의 직선과 그 바닥면의 높낮이를 헤아리는 자.</t>
  </si>
  <si>
    <t>12386</t>
  </si>
  <si>
    <t>바닥지도리</t>
  </si>
  <si>
    <t>floor pivot, floor hinge</t>
  </si>
  <si>
    <t>① 바닥에 장치하는 지도리. ② 자재 여닫이문을 열면 저절로 닫혀지게 하는 장치를 바닥에 설치하고 문장부를 끼우고 위는 지도리를 축대로 하여 돌게 한 것. ③ 보통정첩으로 유지할 수 없는 무거운 자재문에 쓰임. ④ 구조에 따른 여러 가지 종류도 있고 또 상부에 설치하는 간편한 것도 있음.</t>
  </si>
  <si>
    <t>12387</t>
  </si>
  <si>
    <t>바닥차</t>
  </si>
  <si>
    <t>-差</t>
  </si>
  <si>
    <t>2개의 바닥면 높이가 차이 지는 단으로 되어 있는 것. [각· 계]</t>
  </si>
  <si>
    <t>12388</t>
  </si>
  <si>
    <t>바닥칠</t>
  </si>
  <si>
    <t>⇨바탕칠(＝).</t>
  </si>
  <si>
    <t>12389</t>
  </si>
  <si>
    <t>간섭</t>
  </si>
  <si>
    <t>interference</t>
  </si>
  <si>
    <t>같은 주파수를 갖는 2개 이상의 소리, 빛 등이 파동이 있는 장소에 동시에 도달했을 때 서로 강합하든지 약해지는 현상.</t>
  </si>
  <si>
    <t>1239</t>
  </si>
  <si>
    <t>바닥칠용 보일유</t>
  </si>
  <si>
    <t>① 목재 도장의 바닥칠용 페인트의 조합에 쓰이는 보일유. ② 중국 종동유의 종합유가 주체이기 때문에 동잡이라 불리며, 목재 바탕에 잘 침투되고 속건성이며, 상칠에 비하면 도막도 단단.</t>
  </si>
  <si>
    <t>12390</t>
  </si>
  <si>
    <t>바닥타일</t>
  </si>
  <si>
    <t>floor tile</t>
  </si>
  <si>
    <t>① 바닥깔기용의 타일. ② 바닥용 타일은 아스팔트 타일‧비닐타일‧고무타일‧리놀륨타일‧코르크판 등이 있음.</t>
  </si>
  <si>
    <t>12391</t>
  </si>
  <si>
    <t>바닥트랩</t>
  </si>
  <si>
    <t>floor trap</t>
  </si>
  <si>
    <t>바닥의 배수에 쓰는 트랩.</t>
  </si>
  <si>
    <t>12392</t>
  </si>
  <si>
    <t>바닥틀</t>
  </si>
  <si>
    <t>마루나 방바닥을 꾸미는 뼈대의 총칭.</t>
  </si>
  <si>
    <t>12393</t>
  </si>
  <si>
    <t>바닥판</t>
  </si>
  <si>
    <t>slab</t>
  </si>
  <si>
    <t>바닥을 구성하는 일체의 수평부재로서 바닥에 작용하는 하중을 보 또는 벽체에 전달함</t>
  </si>
  <si>
    <t>12394</t>
  </si>
  <si>
    <t>바닥판기초</t>
  </si>
  <si>
    <t>① 온통파기 기초로 지내력도가 적을 때에 기초를 일면에 확대하여 한 개의 바닥판으로 한 것. ② 기둥 밑의 부분은 단독 기초와 비슷한 두꺼운 판을 만들어서 서로 서로 새를 연결하는 이음보를 만듦으로써 그 사이를 바닥판으로 연결한 것.</t>
  </si>
  <si>
    <t>12395</t>
  </si>
  <si>
    <t>바닥패널</t>
  </si>
  <si>
    <t>floor panel</t>
  </si>
  <si>
    <t>① 온수 가열관을 바닥면에 매설하여 바닥면을 가열하는 복사난방. ② 가열관은 강관, 동관, 수지관 등을 150～300mm의 간격으로 포설하고, 50～55℃ 정도의 온수를 공급, 바닥면이 45℃ 정도로 데워져 바닥면에서 복사열로 실내가 더워지지만 두한족열(頭寒足熱)적 난방효과가 있음.</t>
  </si>
  <si>
    <t>12396</t>
  </si>
  <si>
    <t>바닥표시기</t>
  </si>
  <si>
    <t>floor register</t>
  </si>
  <si>
    <t>바닥과 같은 면에 있는 표시기.</t>
  </si>
  <si>
    <t>12397</t>
  </si>
  <si>
    <t>바닷모래</t>
  </si>
  <si>
    <t>sea sand, 海砂</t>
  </si>
  <si>
    <t>바닷가(海岸)에서 채취한 모래.</t>
  </si>
  <si>
    <t>12398</t>
  </si>
  <si>
    <t>바닷자갈</t>
  </si>
  <si>
    <t>sea gravel</t>
  </si>
  <si>
    <t>바닷가(海岸)에서 채취한 자갈.</t>
  </si>
  <si>
    <t>12399</t>
  </si>
  <si>
    <t>BEM</t>
  </si>
  <si>
    <t>boundary element method</t>
  </si>
  <si>
    <t>경계요소법. 어떤 대상의 물리적 해를 구할때, 대상 영역의 경계면의 물리적 변화만을 미지수로 하여 수치해석하는 방법.</t>
  </si>
  <si>
    <t>세화7.7%</t>
  </si>
  <si>
    <t>124</t>
  </si>
  <si>
    <t>간섭 무늬</t>
  </si>
  <si>
    <t>interference fringe</t>
  </si>
  <si>
    <t>2개 이상의 파동이 겹쳐질 때 생기는, 그들의 진폭이 강합되는 부분과 약해지는 부분을 시각적으로 보이는 줄무늬.</t>
  </si>
  <si>
    <t>1240</t>
  </si>
  <si>
    <t>바데떼기</t>
  </si>
  <si>
    <t>기둥의 화통가지에 얹히는 보의 아랫면을 평평하게 깎는 작업</t>
  </si>
  <si>
    <t>기문당28.3%</t>
  </si>
  <si>
    <t>12401</t>
  </si>
  <si>
    <t>바둑 무늬</t>
  </si>
  <si>
    <t>checks ; checkers</t>
  </si>
  <si>
    <t>12402</t>
  </si>
  <si>
    <t>바둑눈 시험</t>
  </si>
  <si>
    <t>cross cut adhesion test</t>
  </si>
  <si>
    <t>도막의 부착 성능 시험의 일종. 바탕에 달하는 칼질을 종횡으로 넣어 그 위에 셀로판 테이프를 붙이고 벗겨내 벗겨진 눈수로 평가한다.</t>
  </si>
  <si>
    <t>12403</t>
  </si>
  <si>
    <t>바둑마루</t>
  </si>
  <si>
    <t>⇨우물마루(＝).</t>
  </si>
  <si>
    <t>12404</t>
  </si>
  <si>
    <t>바둑판도로망</t>
  </si>
  <si>
    <t>checker board type of street system ; cordinate type of street system ; gridiron type of street system, 碁板道路網</t>
  </si>
  <si>
    <t>격자형으로 구성된 도로와 블록 체계</t>
  </si>
  <si>
    <t>12406</t>
  </si>
  <si>
    <t>바둑판마루</t>
  </si>
  <si>
    <t>12407</t>
  </si>
  <si>
    <t>바둑판무늬깔기</t>
  </si>
  <si>
    <t>정방향의 돌을 통줄눈으로 까는 일.</t>
  </si>
  <si>
    <t>12409</t>
  </si>
  <si>
    <t>간섭여유시간</t>
  </si>
  <si>
    <t>interfering float, 干涉餘裕時間</t>
  </si>
  <si>
    <t>① 네트워크(⇦)의 용어. ② 총 여유시간과 자유여유시간과의 차를 말하며, 자유여유시간을 넘는 간섭여유시간을 사용하면 그만큼 후속활동의 여유시간이 감소. ③ 약호 ｢IF｣.</t>
  </si>
  <si>
    <t>1241</t>
  </si>
  <si>
    <t>바라이트</t>
  </si>
  <si>
    <t>barytes; barite</t>
  </si>
  <si>
    <t>황산바륨(Ba- So4)을 주성분으로 하는 백색의 암석. 부드럽고 가루가 되기 쉬우며, 백색의 체질 안료나 차패용 콘크리트의 중량골재로 사용된다. (=중정석) [재]</t>
  </si>
  <si>
    <t>12412</t>
  </si>
  <si>
    <t>바라이트 콘크리트</t>
  </si>
  <si>
    <t>barite concrete</t>
  </si>
  <si>
    <t>바라이트의 쇄석을 골재로 사용한 중량 콘크리트. 기건 단위 용적 중량은 3.5-3.8t/m3 정도이다. 방사선의 차폐에 사용된다. [재]</t>
  </si>
  <si>
    <t>세화97.4%</t>
  </si>
  <si>
    <t>12413</t>
  </si>
  <si>
    <t>바라이트모르타르</t>
  </si>
  <si>
    <t>이트의 쇄석을 골재로 사용한 중량 콘크리트 기건 단위 용적 중량은 3.5-3.8t/m3 정 도이다. 방사선의 차폐에 사용된다. [재]</t>
  </si>
  <si>
    <t>기문당14.9%</t>
  </si>
  <si>
    <t>12414</t>
  </si>
  <si>
    <t>바라지</t>
  </si>
  <si>
    <t>balance window, 望窓</t>
  </si>
  <si>
    <t>① 벽의 위쪽에 낸 작은 창. ② 벽에 뚫어 만든 작은 창. ③ ⇨망창.</t>
  </si>
  <si>
    <t>12415</t>
  </si>
  <si>
    <t>바라지창</t>
  </si>
  <si>
    <t>누각(樓閣) 등의 벽 위에 바라보기 좋게 뚫은 창.</t>
  </si>
  <si>
    <t>12416</t>
  </si>
  <si>
    <t>바라크</t>
  </si>
  <si>
    <t>barrack ; baraque</t>
  </si>
  <si>
    <t>조잡하게 세운 건물. 병영을 말하기도 한다.</t>
  </si>
  <si>
    <t>12417</t>
  </si>
  <si>
    <t>바람</t>
  </si>
  <si>
    <t>wind, 風</t>
  </si>
  <si>
    <t>① 대기의 흐름. ② 대기는 가끔 공중으로 올라가기도 하고, 지면으로 내려오기도 하므로 이것을 바람과 구별하여 각각 상승기류(上昇氣流)‧하강기류(下降氣流)라고 함. ③ 바람은 풍향과 풍속으로 나타냄.</t>
  </si>
  <si>
    <t>12419</t>
  </si>
  <si>
    <t>간섭형 소음기</t>
  </si>
  <si>
    <t>interference type muffler</t>
  </si>
  <si>
    <t>관 도중에 본관과 길이를 달리한 바이패스관을 설치, 두 관을 전하는 소리의 합류점에서의 위상차에 의한 간섭에 의해 감음 효과를 얻는 구조의 소음기.</t>
  </si>
  <si>
    <t>1242</t>
  </si>
  <si>
    <t>바람 불어가는 쪽 연소</t>
  </si>
  <si>
    <t>leeward fire spreading</t>
  </si>
  <si>
    <t>바람이 불어가는 방향으로의 화재 연소. 연소 속도는 가장 빠르다. →바람측 연소. ←→바람 불어오는 쪽 연소 [계 ·도]</t>
  </si>
  <si>
    <t>12420</t>
  </si>
  <si>
    <t>바람 불어오는 쪽 연소</t>
  </si>
  <si>
    <t>windward fire spreading</t>
  </si>
  <si>
    <t>바람이 불어오는 방향의 화재 연소. 연소 속도는 비교적 늦다. →바람 측 연소 ←→바람 불어가는 쪽 연소 [계 · 도]</t>
  </si>
  <si>
    <t>세화89.4%</t>
  </si>
  <si>
    <t>12421</t>
  </si>
  <si>
    <t>바람 잡음</t>
  </si>
  <si>
    <t>wind noise</t>
  </si>
  <si>
    <t>① 기류나 바람에 의해 발생하는 잡음. ② 바람 속에서 마이크로폰을 사용했을 때 바람이 마이크로폰으로 불어서 생기는 소리. →기류</t>
  </si>
  <si>
    <t>12422</t>
  </si>
  <si>
    <t>바람막이①</t>
  </si>
  <si>
    <t>윗목‧개자리 안쪽의 고래 위 두둑 사이에 세모꼴로 조금 높게 막아 역류하는 연기를 막는 부분.</t>
  </si>
  <si>
    <t>12424</t>
  </si>
  <si>
    <t>바람막이②</t>
  </si>
  <si>
    <t>weather strip</t>
  </si>
  <si>
    <t>①알루미늄제 문지방에 비닐제의 바람막이를 끼운 것. ② 문의 아래쪽은 경사지게 함.</t>
  </si>
  <si>
    <t>12425</t>
  </si>
  <si>
    <t>바람막이굴뚝모자</t>
  </si>
  <si>
    <t>⇨굴뚝모자(＝).</t>
  </si>
  <si>
    <t>12426</t>
  </si>
  <si>
    <t>바람막이실</t>
  </si>
  <si>
    <t>외기가 내부로 직접 들어오지 못하도록 건축물의 출입구 부분에 설치해서 문을 이중을 하기 위한 작은 방. 사람들의 출입에 의한 공조 조건의 흩어짐을 막는 역할을 한다. [환· 계]</t>
  </si>
  <si>
    <t>세화96.0%</t>
  </si>
  <si>
    <t>12427</t>
  </si>
  <si>
    <t>바람막이울타리</t>
  </si>
  <si>
    <t>바람을 막기 위해 만드는 울타리.</t>
  </si>
  <si>
    <t>12428</t>
  </si>
  <si>
    <t>바람받이 트러스</t>
  </si>
  <si>
    <t>wind truss</t>
  </si>
  <si>
    <t>벽면에 작용하는 풍압을 전달하기 위해 설치한 트러스</t>
  </si>
  <si>
    <t>세화29.0%</t>
  </si>
  <si>
    <t>12429</t>
  </si>
  <si>
    <t>간승</t>
  </si>
  <si>
    <t>間繩</t>
  </si>
  <si>
    <t>① 측량용 기구의 하나로 속에 심줄을 넣고 겉을 실로 짜 감은 끝에 자눈금을 황동판으로 매긴 것. ② 취급이 간편하나 신축이 큼. ③ 지름 3～4mm의 튼튼한 줄에 1칸 또는 1m마다 금속 고리로 표시되어 있음. ④ 측량거리를 대체로 손쉽게 하는 경우에 사용.</t>
  </si>
  <si>
    <t>1243</t>
  </si>
  <si>
    <t>바람벽</t>
  </si>
  <si>
    <t>wind wall</t>
  </si>
  <si>
    <t>① 집의 둘레 또는 방의 칸막이를 하기 위해 흙을 발라 만든 것. ② 종이 등을 바르고 또는 널빤지‧돌‧콘크리트‧벽돌‧타일 등으로도 만듦.</t>
  </si>
  <si>
    <t>12430</t>
  </si>
  <si>
    <t>바람보기</t>
  </si>
  <si>
    <t>바람의 방향을 알기 위해 만든 장식.</t>
  </si>
  <si>
    <t>12431</t>
  </si>
  <si>
    <t>바람의 연직 분포</t>
  </si>
  <si>
    <t>vertical distribution of wind； wind speed profile</t>
  </si>
  <si>
    <t>풍속의 연직방향 분포</t>
  </si>
  <si>
    <t>12432</t>
  </si>
  <si>
    <t>바람의 흩어짐</t>
  </si>
  <si>
    <t>자연풍에 나타나는 풍향 및 풍속의 시간적,공간적 변동을 일컬음</t>
  </si>
  <si>
    <t>12433</t>
  </si>
  <si>
    <t>바람측 연소</t>
  </si>
  <si>
    <t>wind-side fire spreading</t>
  </si>
  <si>
    <t>바람의 방향에 대하여 직각 방향 으로의 화재 연소. →바람 불어오는 쪽 연소， 바람 불어가는 쪽 연소. [계 · 도]</t>
  </si>
  <si>
    <t>세화89.2%</t>
  </si>
  <si>
    <t>12434</t>
  </si>
  <si>
    <t>바렐</t>
  </si>
  <si>
    <t>⇨배럴.</t>
  </si>
  <si>
    <t>12435</t>
  </si>
  <si>
    <t>바로잡기</t>
  </si>
  <si>
    <t>세우기를 한 후 짜 맞춤, 뼈대의 위치 및 수직‧수평을 헤아려 위치를 바로 하는 것.</t>
  </si>
  <si>
    <t>12436</t>
  </si>
  <si>
    <t>바로크</t>
  </si>
  <si>
    <t>Baroque</t>
  </si>
  <si>
    <t>일그러진 진주라는 뜻의 포르투갈어, 르네상스 이후 파격적이고, 감각적이고 동적인 표현을 특징으로 함</t>
  </si>
  <si>
    <t>12437</t>
  </si>
  <si>
    <t>바로크 건축</t>
  </si>
  <si>
    <t>Baroque architecture</t>
  </si>
  <si>
    <t>16세기말부터 17세기에 걸쳐서 빛과 그림자의 대비, 형태와 색을 통한 강렬함을 통해 역동성과 기념성을 강조한 건축</t>
  </si>
  <si>
    <t>12438</t>
  </si>
  <si>
    <t>간이 내화 건축물</t>
  </si>
  <si>
    <t>quasi-fireproof building</t>
  </si>
  <si>
    <t>어느 정도까지 화재에 견디는 건축물. 방화 성능은 보통 목조 건축물과 내화 건축물의 중간에 위치한다. 외벽이 내화 구조와 불연 구조의 것이 있다.</t>
  </si>
  <si>
    <t>세화89.0%</t>
  </si>
  <si>
    <t>1244</t>
  </si>
  <si>
    <t>바르</t>
  </si>
  <si>
    <t>crow bar</t>
  </si>
  <si>
    <t>세화57.1%</t>
  </si>
  <si>
    <t>12440</t>
  </si>
  <si>
    <t>바르기</t>
  </si>
  <si>
    <t>⇨바름질(＝).</t>
  </si>
  <si>
    <t>12441</t>
  </si>
  <si>
    <t>바르트닝</t>
  </si>
  <si>
    <t>Otto Burtning：1883～1959</t>
  </si>
  <si>
    <t>독일의 현대건축가. 그로피우스와 함께 바우하우스 교육프로그램을 계획.</t>
  </si>
  <si>
    <t>12442</t>
  </si>
  <si>
    <t>바른감내림새</t>
  </si>
  <si>
    <t>① ⇨감새. ② ⇨감내림새.</t>
  </si>
  <si>
    <t>12443</t>
  </si>
  <si>
    <t>바른감새</t>
  </si>
  <si>
    <t>⇨감새.</t>
  </si>
  <si>
    <t>12444</t>
  </si>
  <si>
    <t>바른귀</t>
  </si>
  <si>
    <t>① 물매가 서로 같은 지붕면이 마주쳐 생기는 모서리. ② 틀리거나 비뚤어지지 않은 귀. ③ 직교하는 면에 45° 방향.</t>
  </si>
  <si>
    <t>12445</t>
  </si>
  <si>
    <t>바른모양새</t>
  </si>
  <si>
    <t>整姿勢</t>
  </si>
  <si>
    <t>나무모양의 올바른 형태로 자란 모습.</t>
  </si>
  <si>
    <t>12446</t>
  </si>
  <si>
    <t>바른아치</t>
  </si>
  <si>
    <t>gauged arch</t>
  </si>
  <si>
    <t>① 줄눈 두께가 일정하게 쐐기형의 아치 벽돌로 만들어서 구축한 아치. ② 줄눈 두께는 6～9mm로 함.</t>
  </si>
  <si>
    <t>12447</t>
  </si>
  <si>
    <t>바른층막쌓기</t>
  </si>
  <si>
    <t>coursed random work, 成層亂積</t>
  </si>
  <si>
    <t>일정한 간격으로 수평줄눈이 있게 하고 그 사이는 줄눈을 흩트려 쌓는 돌쌓기의 한 방식.</t>
  </si>
  <si>
    <t>12448</t>
  </si>
  <si>
    <t>바른층쌓기</t>
  </si>
  <si>
    <t>range work, 整層積</t>
  </si>
  <si>
    <t>돌 한 켜마다 가로줄눈이 수평직선이 되게 쌓는 일.</t>
  </si>
  <si>
    <t>12449</t>
  </si>
  <si>
    <t>간이 상수도</t>
  </si>
  <si>
    <t>급수인구 100명 이상 5,000명 이내에게 정수를 공급하는 일반 정수로서 1일 공급량이 1000m3 미만인 수도</t>
  </si>
  <si>
    <t>1245</t>
  </si>
  <si>
    <t>바름 두께</t>
  </si>
  <si>
    <t>depth of plastering</t>
  </si>
  <si>
    <t>미장 공사에 있어서 바르는 것이 미리 결정되어 있는 두께 一&gt;칠두께. [재〕</t>
  </si>
  <si>
    <t>12450</t>
  </si>
  <si>
    <t>바름 천장</t>
  </si>
  <si>
    <t>plastered ceiling</t>
  </si>
  <si>
    <t>미장 공사에 의해 마무리된 천장. 모르타르 바름, 플라스터 바름, 회 반죽 바름 등. [재]</t>
  </si>
  <si>
    <t>12451</t>
  </si>
  <si>
    <t>바름벽</t>
  </si>
  <si>
    <t>plastered wall, 塗壁</t>
  </si>
  <si>
    <t>모르타르‧회반죽‧흙질 등으로 발라 만든 벽.</t>
  </si>
  <si>
    <t>세화19.1%</t>
  </si>
  <si>
    <t>12452</t>
  </si>
  <si>
    <t>바름벽바탕</t>
  </si>
  <si>
    <t>backing of plastering, plaster bases</t>
  </si>
  <si>
    <t>① 모르타르‧회반죽 등 미장바름을 하는 밑바탕. ② 졸대라스 바탕‧벽돌‧블록‧콘크리트 바탕 등.</t>
  </si>
  <si>
    <t>12453</t>
  </si>
  <si>
    <t>바름질</t>
  </si>
  <si>
    <t>塗壁</t>
  </si>
  <si>
    <t>① 반죽한 미장재료를 바르는 일. ② ＝바르기.</t>
  </si>
  <si>
    <t>12454</t>
  </si>
  <si>
    <t>바림</t>
  </si>
  <si>
    <t>gradation, graduation, demitint, 渲漆</t>
  </si>
  <si>
    <t>① 착색(着色)에 있어서 한 편은 진하게 칠하고 다른 편으로 가면서 점차 연하게 칠하는 것. ② ＝선염(渲染).</t>
  </si>
  <si>
    <t>12455</t>
  </si>
  <si>
    <t>바림 채색</t>
  </si>
  <si>
    <t>shading, -彩色</t>
  </si>
  <si>
    <t>12456</t>
  </si>
  <si>
    <t>바림채색법</t>
  </si>
  <si>
    <t>graduated coloring method</t>
  </si>
  <si>
    <t>그림물감을 칠할 때 짙은 데서부터 점점 엷고 흐릿하게 하는 일.</t>
  </si>
  <si>
    <t>12457</t>
  </si>
  <si>
    <t>바벤더</t>
  </si>
  <si>
    <t>① 현장에서 철근을 구부리는 철근공사용 공구. ② 수동‧자동식이 있음. ③ ＝벤드바(bend bar)＝구비개.</t>
  </si>
  <si>
    <t>12458</t>
  </si>
  <si>
    <t>바벨탑</t>
  </si>
  <si>
    <t>Babel tower, Babel塔</t>
  </si>
  <si>
    <t>① 구약성경에 나오는 탑으로 대홍수 후에 노아의 자손들이 모여 하늘까지 닿는 높은 탑의 건립에 착수, 그 높이가 하늘에 이르렀을 때 하나님이 노하여 인간의 언어를 혼란하게 하고, 그 야망을 중지시켰다고 함. ② 바벨(Babel)은 바빌로니아어에서 땄으며 유프라테스의 바빌론(Babylon) 시에 대한 히브리어. ③ 메소포타미아의 바빌론 부근에 있는 피라미드형의 탑으로 흔적이 잔존.</t>
  </si>
  <si>
    <t>기문당73.4%</t>
  </si>
  <si>
    <t>12459</t>
  </si>
  <si>
    <t>간이 소음계</t>
  </si>
  <si>
    <t>simply sound level meter</t>
  </si>
  <si>
    <t>KS로 규격화되어 소음 레벨의 대략의 값을 측정할 때 사용되는 소음계. →보통 소음계.</t>
  </si>
  <si>
    <t>1246</t>
  </si>
  <si>
    <t>바사리</t>
  </si>
  <si>
    <t>Giorgio Vasari：1511～1574</t>
  </si>
  <si>
    <t>이탈리아 르네상스 시대 로마와 피렌체에서 활동한 화가‧건축가‧미술사가(美術史家)‧근대미술사이자 평론가로서 한 사람으로서 대표 저서에 《예술가전(Vito de Piu Eccelenti Italiani, 1550)》가 있음</t>
  </si>
  <si>
    <t>12461</t>
  </si>
  <si>
    <t>바순돌</t>
  </si>
  <si>
    <t>chips</t>
  </si>
  <si>
    <t>작은 입자로 바스러진 돌.</t>
  </si>
  <si>
    <t>12462</t>
  </si>
  <si>
    <t>바순모래</t>
  </si>
  <si>
    <t>screenings</t>
  </si>
  <si>
    <t>인공적으로 부수어서 만든 잔골재.</t>
  </si>
  <si>
    <t>12463</t>
  </si>
  <si>
    <t>바실리카</t>
  </si>
  <si>
    <t>basilica</t>
  </si>
  <si>
    <t>고대 그리스‧로마에서 시장, 상업거래장이었으나 후에 법원이나 공공집회장 등으로 쓰인 공공건물로서 초기 기독교 시대에 장방형 평면과 구조를 이용하여 바실리카식 교회당이 고안됨</t>
  </si>
  <si>
    <t>12465</t>
  </si>
  <si>
    <t>바실리카식교회당</t>
  </si>
  <si>
    <t>basilican church, -式敎會堂</t>
  </si>
  <si>
    <t>초기기독교 교회건축 형식.  로마의 바실리카와 비슷한 평면으로 네이브‧아일‧앱스‧트랜셉트‧합창석‧재단으로 구성.</t>
  </si>
  <si>
    <t>기문당36.3%</t>
  </si>
  <si>
    <t>12466</t>
  </si>
  <si>
    <t>바심</t>
  </si>
  <si>
    <t>trimming timber</t>
  </si>
  <si>
    <t>① 집 지을 재목들을 연장으로 깎거나 파서 다듬는 것. ② 굵은 것을 잘게 만드는 것.</t>
  </si>
  <si>
    <t>12467</t>
  </si>
  <si>
    <t>바심질</t>
  </si>
  <si>
    <t>preparation</t>
  </si>
  <si>
    <t>①목재‧석재등을 소정의 길이로 맞추어 깎고 다듬는 일. ② 목재의 구멍뚫기‧홈파기‧자르기‧대패질‧기타 다듬질을 하는 것.</t>
  </si>
  <si>
    <t>기문당76.6%</t>
  </si>
  <si>
    <t>세화10.4%</t>
  </si>
  <si>
    <t>12468</t>
  </si>
  <si>
    <t>바우르-레온하르트 공법</t>
  </si>
  <si>
    <t>Baur-Leonhardt system, -工法</t>
  </si>
  <si>
    <t>P.S. 콘크리트의 강선 정착 공법 중 하나</t>
  </si>
  <si>
    <t>세화10.2%</t>
  </si>
  <si>
    <t>12469</t>
  </si>
  <si>
    <t>간이 수도</t>
  </si>
  <si>
    <t>small waterworks; small water supply system</t>
  </si>
  <si>
    <t>1247</t>
  </si>
  <si>
    <t>바우싱거효과</t>
  </si>
  <si>
    <t>Bauschingers effect, -效果</t>
  </si>
  <si>
    <t>강재에 소생 변형을 일으킨 다음 역방향으로 변형했을 때 응력도와 변형도의 곡선에서비례 한도가 현저하게 저하하는 현상</t>
  </si>
  <si>
    <t>기문당10.5%</t>
  </si>
  <si>
    <t>12471</t>
  </si>
  <si>
    <t>바우의 기호법</t>
  </si>
  <si>
    <t>Bow’s notation, -記號法</t>
  </si>
  <si>
    <t>트러스에 여러개의 힘을 합성할 때 위치와 힘을 관련 있는 기호로 나타내고 그 합력을 작도에 의해서 구하는 도해법</t>
  </si>
  <si>
    <t>12472</t>
  </si>
  <si>
    <t>바우하우스</t>
  </si>
  <si>
    <t>Bauhaus</t>
  </si>
  <si>
    <t>1919년 독일의 건축가 그로피우스(W. Gropius)가 바이마르에 창설하고 칸딘스키, 모홀리나기, 클레 등이 참여한 건축‧공예‧디자인 등에 있어서 새로운 조형이념을 실현하기 위한 학교. 예술과 산업을 결합시킴으로써 근대사회에 적합한 새로운 예술가를 육성하는 것을 목적으로 함. 1925년 뎃사우(Dessau)로 옮겼다가 1933년 해산되었음</t>
  </si>
  <si>
    <t>12474</t>
  </si>
  <si>
    <t>바위</t>
  </si>
  <si>
    <t>rock, crag, 岩石, 岩塊</t>
  </si>
  <si>
    <t>① 부피가 큰 돌. ② 지름 1m 이상의 돌.</t>
  </si>
  <si>
    <t>12475</t>
  </si>
  <si>
    <t>바위정원</t>
  </si>
  <si>
    <t>rock garden, 岩石庭園</t>
  </si>
  <si>
    <t>자연석을 조화롭게 배치하여 만든 정원.</t>
  </si>
  <si>
    <t>12476</t>
  </si>
  <si>
    <t>바이노럴</t>
  </si>
  <si>
    <t>binaural</t>
  </si>
  <si>
    <t>일반적으로 양 귀로 소리를 듣는 것. 더미헤드 마이크로폰으로 수록한 2채널 소스를 헤드폰으로 듣는 경우를 말할 때도 있다. →모노럴.</t>
  </si>
  <si>
    <t>12477</t>
  </si>
  <si>
    <t>바이리니어 모델</t>
  </si>
  <si>
    <t>bilinear model</t>
  </si>
  <si>
    <t>하중–변위 곡선이나 응력–변형도 곡선에서 구조재료의 특성을 비선형 형태를 해석에 편리하게 선형으로 이상화하는 경우, 그래프 상에서 두 종류의 직선을 이용하여 초기강성과 2차 강성으로 표현하는 모델.</t>
  </si>
  <si>
    <t>12478</t>
  </si>
  <si>
    <t>바이메탈</t>
  </si>
  <si>
    <t>bimetal</t>
  </si>
  <si>
    <t>①열팽창률로 2종의 금속판을 마주 붙인 것. ② 온도의 변화에 비례하여 상당히 크게 변형하는 것을 이용하여 서머스탯‧온도계 등에 사용.</t>
  </si>
  <si>
    <t>12479</t>
  </si>
  <si>
    <t>간이 숙박소</t>
  </si>
  <si>
    <t>public lodging house</t>
  </si>
  <si>
    <t>화장실, 부엌 등 다수인이 공용하는 시설을 갖는 숙박 장소로서, 하숙 이외의 것을 말한다.</t>
  </si>
  <si>
    <t>1248</t>
  </si>
  <si>
    <t>바이메탈온도계</t>
  </si>
  <si>
    <t>bimetal thermometer, -溫度計</t>
  </si>
  <si>
    <t>온도변화에 의한 바이메탈의 만곡 변화를 이용해 온도를 측정하는 온도계.</t>
  </si>
  <si>
    <t>12480</t>
  </si>
  <si>
    <t>바이브레이터</t>
  </si>
  <si>
    <t>vibrator</t>
  </si>
  <si>
    <t>⇨진동기(＝).</t>
  </si>
  <si>
    <t>12481</t>
  </si>
  <si>
    <t>바이브레이팅</t>
  </si>
  <si>
    <t>vibrating</t>
  </si>
  <si>
    <t>부어넣기 중의 콘크리트에 진동기로 진동을 주는 것.</t>
  </si>
  <si>
    <t>12482</t>
  </si>
  <si>
    <t>바이브로플로테이션공법</t>
  </si>
  <si>
    <t>vibroflotation method, -工法</t>
  </si>
  <si>
    <t>① 연약지반 내에 자갈 또는 깬 돌을 집어넣어 지반을 다지는(개량하는) 공법. ② 1933년 독일 Keller회사에 의해 고안되어 뉘른베르크의 시민관과 히틀러 행진광장, 베를린의 전시(戰時)구조물‧사일로‧중화학공장 등의 연약지반을 다지는 데 성공적으로 사용. ③ 지표로부터 관입되는 진동체의 진동과 물제트에 의한 물다짐을 병용하여 모래‧자갈 등의 재료를 보급하면서 느슨한 모래지반(연약지반)을 다지는 공법.</t>
  </si>
  <si>
    <t>12483</t>
  </si>
  <si>
    <t>바이스</t>
  </si>
  <si>
    <t>vice, vise</t>
  </si>
  <si>
    <t>① 물체(재료)가 움직이지 않도록 고정시키는 공구. ② 줄질‧쇠톱질‧그 밖의 조립‧정리작업을 할 때 쓰임. ③ 종류는 수평바이스‧수직바이스‧상자바이스‧파이프바이스‧소형 특수 바이스 등이 있음. ④ 크기는 턱의 너비(벌어지는 최대치수)로 나타냄.</t>
  </si>
  <si>
    <t>12484</t>
  </si>
  <si>
    <t>바이오토프</t>
  </si>
  <si>
    <t>biotope</t>
  </si>
  <si>
    <t>종(種)의 유지나 환경 보호의 기준이 되는 특정한 생물 군집이생식하거나 이동하거나 할 수 있는 공간적으로 구분 가능한 작은 면적의 동질적 공간.</t>
  </si>
  <si>
    <t>12486</t>
  </si>
  <si>
    <t>바이패스</t>
  </si>
  <si>
    <t>bypass, bypath</t>
  </si>
  <si>
    <t>교통이 혼잡한 간선도로나 특정한 지역 등을 통과하지 않도록 교통을 우회시킨 도로</t>
  </si>
  <si>
    <t>12487</t>
  </si>
  <si>
    <t>바이패스 밸브</t>
  </si>
  <si>
    <t>bypass valve</t>
  </si>
  <si>
    <t>열교환기 등 각종 기기로의 주공급관의 배관 경로에 있어서 기기 앞에서 분기하여 기기를 지나지 않고 되돌림관 쪽으로 접속할 때 설치하는 밸브 고장 점검 등으로 기기가 사용되지 않는 경우에 쓰인다.</t>
  </si>
  <si>
    <t>12488</t>
  </si>
  <si>
    <t>바이패스 제어 방식</t>
  </si>
  <si>
    <t>bypass control system</t>
  </si>
  <si>
    <t>일정한 속도로 운전되는 유체 기기의 용량 제어에 있어서 정해져 있는 범위를 벗어나는 경우에 흡입과 배출 사이에 빠져나가는 양을 조정해서 안정을 도모하는 방식.</t>
  </si>
  <si>
    <t>세화95.6%</t>
  </si>
  <si>
    <t>12489</t>
  </si>
  <si>
    <t>간이 의자</t>
  </si>
  <si>
    <t>small chair: side chair</t>
  </si>
  <si>
    <t>크기가 작고 보관에 용이한 팔걸이가 없는 소형 의자</t>
  </si>
  <si>
    <t>1249</t>
  </si>
  <si>
    <t>바이패스 팩터</t>
  </si>
  <si>
    <t>bypass factor</t>
  </si>
  <si>
    <t>냉수 코일을 통과하는 풍량 가운데 핀이나 튜브 표면과 접촉하지 않고 통과하는 풍량의 비율. 코일 열수가 많아지면 비접촉 풍량비는 작아진다. →콘택트 팩터.</t>
  </si>
  <si>
    <t>12490</t>
  </si>
  <si>
    <t>바이패스계수</t>
  </si>
  <si>
    <t>bypass factor, -係數</t>
  </si>
  <si>
    <t>① 냉각코일 등에 있어서 코일 표면과 접촉 없이 통과된 공기량의 전 공기량에 대한 비율. ② BF로 표시. 즉, BF＝바이패스 공기량/전공기량</t>
  </si>
  <si>
    <t>12491</t>
  </si>
  <si>
    <t>바이패스관</t>
  </si>
  <si>
    <t>bypass pipe, bypass管</t>
  </si>
  <si>
    <t>① 유체를 통과시킬 때 주관(main pipe)에서 측로(측관)를 통하게 하는 파이프. ② 간단히 ｢바이패스｣라고도 함. ③ ＝바이패스파이프.</t>
  </si>
  <si>
    <t>12492</t>
  </si>
  <si>
    <t>바이패스댐퍼</t>
  </si>
  <si>
    <t>bypass damper</t>
  </si>
  <si>
    <t>공기를 바이패스시킬 때에 사용되는 댐퍼.</t>
  </si>
  <si>
    <t>12493</t>
  </si>
  <si>
    <t>바이패스밸브</t>
  </si>
  <si>
    <t>주관에서 분기된 도중에 만들어진 밸브.</t>
  </si>
  <si>
    <t>12494</t>
  </si>
  <si>
    <t>바이패스파이프</t>
  </si>
  <si>
    <t>⇨바이패스관(＝).</t>
  </si>
  <si>
    <t>12495</t>
  </si>
  <si>
    <t>바자</t>
  </si>
  <si>
    <t>net work of wooden strip, 把子, 芭子</t>
  </si>
  <si>
    <t>① 대‧갈대‧수수깡‧싸리나무 등으로 발처럼 엮거나 결은 물건. 울타리를 치는 데 씀. 파자. ② 파자울의 준말.</t>
  </si>
  <si>
    <t>12497</t>
  </si>
  <si>
    <t>바자무늬</t>
  </si>
  <si>
    <t>芭子, 把子紋</t>
  </si>
  <si>
    <t>① 바자 모양으로 엇갈려 이룬 무늬. ② ＝삿자리무늬.</t>
  </si>
  <si>
    <t>12498</t>
  </si>
  <si>
    <t>바자석굴</t>
  </si>
  <si>
    <t>Baja石窟</t>
  </si>
  <si>
    <t>인도 봄베이시 남동쪽에 있는 BC 2세기경 조성된 불교 석굴으로 차이트야 석굴을 중심으로 주변에 비하라 석굴들과 스투파들이 배치되어 있음</t>
  </si>
  <si>
    <t>12499</t>
  </si>
  <si>
    <t>BGM</t>
  </si>
  <si>
    <t>back ground music</t>
  </si>
  <si>
    <t>배경 음악. 대화의 소리나 불쾌한 소음에 신경쓰지 않게 하기 위해 또는 그 방에 알맞은 분위기를 만들기 위해 흐르는 음악을 말한다. (= 환경 음악)</t>
  </si>
  <si>
    <t>125</t>
  </si>
  <si>
    <t>간이 전용 수도</t>
  </si>
  <si>
    <t>small scale private water supply system</t>
  </si>
  <si>
    <t>수도법으로 정해진 건물 등의 급수 설비. 수도 사업에서 공급되는 물만을 수원으로 하여 수조의 유효 용량이 10 m3 를 넘는 수도.</t>
  </si>
  <si>
    <t>세화97.3%</t>
  </si>
  <si>
    <t>1250</t>
  </si>
  <si>
    <t>바자울</t>
  </si>
  <si>
    <t>bamboo fence, reed stalk fence, 芭子籬</t>
  </si>
  <si>
    <t>① 대나무‧갈비‧싸리나무‧수수깡‧왕골‧억새 등을 발처럼 엮거나 삿자리처럼 뜨거나 해서 만든 울타리. ② 바자울은 기둥과 건너지르는 수장목에 의지하여 칡이나 새끼로 묶어 세우는데, 옛 사람들은 이런 바자를 ‘바조’ 또는 ‘바래’라 불렀으며, 그냥 ‘울타리’라고도 부름. ③ 바자울에는 대문인 바잣문이 달리는데, 이것을 ‘사립문’, ‘싸립문’이라 하며 ‘사립짝(柴門扉)’이라고도 함. 사립짝을 대나무나 싸리채 등으로 엮는 일을 ‘겨른다’고 함. 사립짝의 역할은 문을 닫아 걸어 외부의 침입을 막는 데 있다기보다는 제주도의 정랑처럼 지치는 것으로, 사람들이 들에 나가고 집에 아무도 없다는 것을 암시하는데 있다. 바잣문이나 바자울은 자연 그대로의 재료만을 쓰는 것이어서 거기에 무늬를 놓는다거나 장식을 베풀 여지가 없고, 다만 거르는 과정에서 짜는 방법을 약간 달리하여 변화를 시도해 볼 수 있을 뿐임. ④ 담장이 언제부터 설치되기 시작했는지 정확한 시기는 알 수 없으나, 그것이 시설되기 시작했을 때의 초보적인 울타리는 어느 고장에서나 가장 손쉽게 만들 수 있는 바자울이었을 것으로 추정. 그 후 새로운 재료에 의하여 축조되는 울타리들이 생겨났으나, 시골에는 여전히 초보적인 바자울에 둘러싸여 있는 집들을 볼 수 있다. 바자울은 시골집의 구수한 정취를 대표하는 요소의 하나. 바자울을 기어오른 호박덩굴에 꽃이 피고, 나팔꽃이라도 만발할 양이면 울타리는 생기에 넘친다. 또 새롭게 결은 바자울에서 우러나는 싱그러운 냄새도 그 집에 사는 이들을 즐겁게 해줌. ⑤ 바자울은 가난한 시골집의 애환을 나타내기도 함. 풍년이 들어 살림이 넉넉해지면 바자울에도 윤기가 흐르지만, 흉년이라도 들고 곡기(穀氣)가 떨어져 단경기(端耕期)에 허덕이게 되면 바자울은 윤기를 잃고 꺼칠해진다. 집주인의 땔감 대신에 간혹 울타리의 나무를 뽑아 불쏘시개라도 하게 되는데, 이럴라치면 듬성듬성한 바자울은 마치 쥐가 뜯다 버린 몰골처럼 을씨년스런 느낌을 준다. 이렇듯 농민들의 즐거움과 괴로움이 그대로 바자울에 나타났던 것인데, 지금은 그런 바자울조차 도회지나 그 주변에서는 찾아 볼 수 없게 됨. ⑥ 같은 식물성 재료도 담장을 두르는 울타리 중에는 굵은 통나무를 뗏목 엮듯 촘촘히 세운 것이나 널빤지를 띠방(帶木)에 의지하여 세운 것이 있는데, 이는 바자울이라 하지 않고 책(柵)이라 하든가 널빤지울(板墻)이라 함. ※ 살아 있는 나무로 울타리를 구성하는 것을 생울타리라 하는데, 큰 나무를 나란히 심어 울타리를 구성하기도 하고 자그마한 키의 가시 돋친 나무를 밀식하여 꾸미기도 한다. 이런 생울타리는 북부지역보다는 남부지역에서 흔히 찾아볼 수 있음(신영훈).</t>
  </si>
  <si>
    <t>12500</t>
  </si>
  <si>
    <t>바자휘</t>
  </si>
  <si>
    <t>把子－</t>
  </si>
  <si>
    <t>단청에서 삿자리 모양으로 색깔 대(帶)</t>
  </si>
  <si>
    <t>기문당23.8%</t>
  </si>
  <si>
    <t>12501</t>
  </si>
  <si>
    <t>바장이실</t>
  </si>
  <si>
    <t>promenade, foyer</t>
  </si>
  <si>
    <t>12502</t>
  </si>
  <si>
    <t>바지게</t>
  </si>
  <si>
    <t>① 발채를 얹은 지게. ② 접지 못하게 만든 발채.</t>
  </si>
  <si>
    <t>12503</t>
  </si>
  <si>
    <t>바지보드</t>
  </si>
  <si>
    <t>barge board</t>
  </si>
  <si>
    <t>경사진 지부의 둘레에 고정시킨 널(판자).</t>
  </si>
  <si>
    <t>12504</t>
  </si>
  <si>
    <t>바커터</t>
  </si>
  <si>
    <t>① 철근절단의 공사용 기구. ② 수동식 절단기, 와이어클리퍼(wire clipper) 등. ③ ＝끊으개.</t>
  </si>
  <si>
    <t>12506</t>
  </si>
  <si>
    <t>바콤콘크리트</t>
  </si>
  <si>
    <t>⇨진공콘크리트(＝).</t>
  </si>
  <si>
    <t>12507</t>
  </si>
  <si>
    <t>바퀴문</t>
  </si>
  <si>
    <t>바닥에 철제 혹 목제 바퀴를 단 미닫이문</t>
  </si>
  <si>
    <t>세화63.3%</t>
  </si>
  <si>
    <t>12508</t>
  </si>
  <si>
    <t>바클램프</t>
  </si>
  <si>
    <t>bar clamp</t>
  </si>
  <si>
    <t>① 목공작업에서 쓰이는 꺾쇠 또는 나무쐐기. ② 조절꺾쇠 턱이 있는 긴 바(bar)로 구성.</t>
  </si>
  <si>
    <t>12509</t>
  </si>
  <si>
    <t>간이 콘크리트</t>
  </si>
  <si>
    <t>low grade concrete</t>
  </si>
  <si>
    <t>목조 건축물의 기초나 경미한 구조물에 사용되는 콘크리트. 강도 등의 품질이 좋지 않아도 된다. →고급 콘크리트, 상용 콘크리트.</t>
  </si>
  <si>
    <t>1251</t>
  </si>
  <si>
    <t>바탕 꿸대</t>
  </si>
  <si>
    <t>기둥 하단 부위의 꿸대.</t>
  </si>
  <si>
    <t>12511</t>
  </si>
  <si>
    <t>바탕 바름</t>
  </si>
  <si>
    <t>priming coat</t>
  </si>
  <si>
    <t>미장 공사나 도장 공사에 있어서 바탕 조정을 위해 바탕에 부분적 또는 전면적으로 도장재를 바르는 것, 또는 그 바름층. [재]</t>
  </si>
  <si>
    <t>세화97.2%</t>
  </si>
  <si>
    <t>12512</t>
  </si>
  <si>
    <t>바탕 조성</t>
  </si>
  <si>
    <t>surface preparation</t>
  </si>
  <si>
    <t>도장 전의 재료에 대해 도장 준비를 위해 하는 작업. 청소 연마, 오물·기름 제거, 녹 제거 등. [재]</t>
  </si>
  <si>
    <t>12514</t>
  </si>
  <si>
    <t>바탕 준비</t>
  </si>
  <si>
    <t>마무리 공사에 적합하도록 미리 바탕을 조정하는 것. 예를 들면 도장 공사에서 구멍 메움, 탈지, 녹 제거 등을 말한다</t>
  </si>
  <si>
    <t>12515</t>
  </si>
  <si>
    <t>바탕만들기</t>
  </si>
  <si>
    <t>preparation of surface</t>
  </si>
  <si>
    <t>① 칠할 바탕면을 칠하기에 알맞게 만드는 것. ② ＝바탕조정.</t>
  </si>
  <si>
    <t>12516</t>
  </si>
  <si>
    <t>바탕목공사</t>
  </si>
  <si>
    <t>① 구조목공사(⇦)의 보강을 겸한 목공사. ② 바탕은 천장‧벽‧바닥의 마무리재와 구조재와의 중개로 마무리의 바탕을 이루는 공사.</t>
  </si>
  <si>
    <t>12517</t>
  </si>
  <si>
    <t>바탕바닥</t>
  </si>
  <si>
    <t>subfloor</t>
  </si>
  <si>
    <t>① 마감의 바탕이 되는 바닥의 총칭. ② 재료는 나무나 콘크리트의 경우도 있음. ③ sub-floor라고 쓰기도 함. ④ 미국에서는 under floor, counter-floor, blind floor라고도 하며, 목조인 때에는 ｢rough floor｣라고도 함. ⑤ ⇨바닥마감.</t>
  </si>
  <si>
    <t>12518</t>
  </si>
  <si>
    <t>바탕손질</t>
  </si>
  <si>
    <t>바탕을 깨끗이 하고 바르거나 칠하기에 알맞게 손질하는 것.</t>
  </si>
  <si>
    <t>12519</t>
  </si>
  <si>
    <t>바탕쇠</t>
  </si>
  <si>
    <t>철물을 대는 면에 장식으로 또는 못을 가리기 위하여 대는 장식판. 받침.</t>
  </si>
  <si>
    <t>12520</t>
  </si>
  <si>
    <t>바탕용 타일</t>
  </si>
  <si>
    <t>furring tile</t>
  </si>
  <si>
    <t>12521</t>
  </si>
  <si>
    <t>바탕용 혼합석고플라스터</t>
  </si>
  <si>
    <t>① ⇨석고플라스터. ② ⇨혼합 석고플라스터.</t>
  </si>
  <si>
    <t>12522</t>
  </si>
  <si>
    <t>바탕재</t>
  </si>
  <si>
    <t>① 졸대‧라스치기‧합판붙이기의 바탕으로 세로‧가로‧건너대는 재. ② 보통 나무구조에서는 세로재를 샛기둥, 가로재를 띠장이라 하고, 천장 등에서는 반잣대라고 함.</t>
  </si>
  <si>
    <t>12523</t>
  </si>
  <si>
    <t>바탕조정</t>
  </si>
  <si>
    <t>⇨바탕만들기(＝).</t>
  </si>
  <si>
    <t>12524</t>
  </si>
  <si>
    <t>바탕창</t>
  </si>
  <si>
    <t>도벽을 남게 발라 바탕의 외를 보이거나 똑같이 보이는 바탕을 만든 창</t>
  </si>
  <si>
    <t>세화42.5%</t>
  </si>
  <si>
    <t>12525</t>
  </si>
  <si>
    <t>바탕칠</t>
  </si>
  <si>
    <t>① 칠공사에 있어서 바탕 만들기를 할 때 도료를 바르는 것의 총칭. ② 칠의 밑바탕으로 칠하는 것. ③ ＝바닥칠＝초칠(初漆).</t>
  </si>
  <si>
    <t>12526</t>
  </si>
  <si>
    <t>바틀렛 윈도</t>
  </si>
  <si>
    <t>Bartlett window</t>
  </si>
  <si>
    <t>주파수 영역에 대한 스펙트럼을 이동 평균법을 이용하여 평균할 때 사용하는 함수</t>
  </si>
  <si>
    <t>세화56.7%</t>
  </si>
  <si>
    <t>12527</t>
  </si>
  <si>
    <t>박강전선관</t>
  </si>
  <si>
    <t>thin wall conduit, 薄鋼電線管</t>
  </si>
  <si>
    <t>① 관의 살두께가 얇은 전선관. ② 노출배관공사에 사용. ③ 파이프 호칭은 파이프 외경의 홀수 근사치로 표시. ④ 15‧19‧25‧31‧39‧51‧63‧75mm 등 8종류.</t>
  </si>
  <si>
    <t>12529</t>
  </si>
  <si>
    <t>박강판</t>
  </si>
  <si>
    <t>sheet steel, 薄鋼板</t>
  </si>
  <si>
    <t>① 두께 약 3mm 이하의 강판. ② ⇨얇은 강판(＝).</t>
  </si>
  <si>
    <t>12530</t>
  </si>
  <si>
    <t>박공</t>
  </si>
  <si>
    <t>gable, 牔栱, 搏工</t>
  </si>
  <si>
    <t>물매지붕(경사진 지붕)의 양쪽 끝부분에서 지붕면과 벽이 이루고 있는 삼각형 단면의 모서리.처마에서 뾰족한 지붕 끝까지 뻗어 있으며, 고대 그리스 신전에서 박공을 페디먼트라고 불렀다. 양쪽 방향으로 경사진 기붕을 박공지붕이라 하며 마치 책을 엎어놓은 모양이다. 이러한 지붕의 양측면에 있는 삼각형 벽을 박공벽이라 하는데 박공이란 용어는 이둘의 약칭으로도 쓰인다. (브리태니커)</t>
  </si>
  <si>
    <t>세화18.0%</t>
  </si>
  <si>
    <t>12531</t>
  </si>
  <si>
    <t>박공 기와</t>
  </si>
  <si>
    <t>박공널 끝에 시공하여 박공널이 비에 젖는 것을 막아주는 용도의 기와.</t>
  </si>
  <si>
    <t>12532</t>
  </si>
  <si>
    <t>박공 입구</t>
  </si>
  <si>
    <t>박공 쪽으로 입구를 설치한 건물의 형식 ←→평입구. [각 · 계]</t>
  </si>
  <si>
    <t>12533</t>
  </si>
  <si>
    <t>박공 지붕</t>
  </si>
  <si>
    <t>gable； gable end; gable roof</t>
  </si>
  <si>
    <t>지붕에 추녀가 없이 측면벽이 'ㅅ' 형태로 지붕. 지붕이 덮혀 있는 측면벽의 형태가 삼각형이다.</t>
  </si>
  <si>
    <t>12535</t>
  </si>
  <si>
    <t>박공각</t>
  </si>
  <si>
    <t>牔栱刻</t>
  </si>
  <si>
    <t>기문당34.3%</t>
  </si>
  <si>
    <t>12536</t>
  </si>
  <si>
    <t>박공끝</t>
  </si>
  <si>
    <t>gable end</t>
  </si>
  <si>
    <t>박공의 끝부분. ‘人’ 자 모양으로 지붕을 받치고 있는 널빤지의 끝에 해당하는 부분이다.</t>
  </si>
  <si>
    <t>12537</t>
  </si>
  <si>
    <t>박공널</t>
  </si>
  <si>
    <t>gable board, barge board, verge board, 牔栱板</t>
  </si>
  <si>
    <t>지붕의 박공 부분으로, 중도리의 마구리에 산형으로 부착하는 폭넓은 판.</t>
  </si>
  <si>
    <t>12538</t>
  </si>
  <si>
    <t>박공마루</t>
  </si>
  <si>
    <t>牔栱－</t>
  </si>
  <si>
    <t>집채 안에 바닥과 사이를 띄우고 깐 널빤지. 또는 그 널빤지를 깔아 놓은지붕마루에서, 박공에 나란하게 처마까지 경사가 지게 하여 내린 마루.</t>
  </si>
  <si>
    <t>12539</t>
  </si>
  <si>
    <t>간이냉방장치</t>
  </si>
  <si>
    <t>simplified cooling system, 簡易冷房裝置</t>
  </si>
  <si>
    <t>단일 HVAC 장비의 냉각 기능은 일반적으로 압축 냉동 사이클에 의해 제공(냉동사이클: 압축-응축-팽창-증발)</t>
  </si>
  <si>
    <t>1254</t>
  </si>
  <si>
    <t>박공벽</t>
  </si>
  <si>
    <t>gable wall, 牔栱壁</t>
  </si>
  <si>
    <t>박공밑의 삼각형으로 된 벽.</t>
  </si>
  <si>
    <t>12541</t>
  </si>
  <si>
    <t>박공십자가</t>
  </si>
  <si>
    <t>gable cross, 牔栱十字架</t>
  </si>
  <si>
    <t>교회 건축물에서 박공 옆의 꼭대기에 붙인 십자가.</t>
  </si>
  <si>
    <t>기문당31.9%</t>
  </si>
  <si>
    <t>12542</t>
  </si>
  <si>
    <t>박공옆</t>
  </si>
  <si>
    <t>gable end, 牔栱側</t>
  </si>
  <si>
    <t>박공지붕의 측면 부분</t>
  </si>
  <si>
    <t>기문당31.0%</t>
  </si>
  <si>
    <t>12543</t>
  </si>
  <si>
    <t>박공옆벽</t>
  </si>
  <si>
    <t>gable wall, 牔栱側壁</t>
  </si>
  <si>
    <t>박공지붕의 측면에 생기는 삼각형 모양의 벽.</t>
  </si>
  <si>
    <t>12544</t>
  </si>
  <si>
    <t>박공장식</t>
  </si>
  <si>
    <t>牔栱裝飾</t>
  </si>
  <si>
    <t>좌우 박공이 맞닿는 곳에 보강과 장식을 겸하여 박아 대는 철물.</t>
  </si>
  <si>
    <t>12545</t>
  </si>
  <si>
    <t>박공지붕</t>
  </si>
  <si>
    <t>gable roof, gabled roof, 牔栱－</t>
  </si>
  <si>
    <t>1.건물의 모서리에 추녀가 없이 용마루까지 측면 벽이 삼각형으로 된 지붕.2.박공지붕의 상반부를 모임지붕으로 한 것.3.박공지붕과 같이 경사진 지붕을 가진 건축물에서 다락방에 설치되어 있는 창.</t>
  </si>
  <si>
    <t>12546</t>
  </si>
  <si>
    <t>박공집</t>
  </si>
  <si>
    <t>gable house, 牔栱家</t>
  </si>
  <si>
    <t>박공지붕으로 된 집.</t>
  </si>
  <si>
    <t>12547</t>
  </si>
  <si>
    <t>박공창</t>
  </si>
  <si>
    <t>gable window, 牔栱窓</t>
  </si>
  <si>
    <t>박공지붕과 같이 경사진 지붕을 가진 건축물에서 다락방에 설치되어 있는 창</t>
  </si>
  <si>
    <t>12548</t>
  </si>
  <si>
    <t>박공처마</t>
  </si>
  <si>
    <t>barge course, 牔栱檐下</t>
  </si>
  <si>
    <t>박공벽 바깥으로 내민 처마.</t>
  </si>
  <si>
    <t>12549</t>
  </si>
  <si>
    <t>간이달비계</t>
  </si>
  <si>
    <t>簡易－</t>
  </si>
  <si>
    <t>① 경미한 작업용으로 된 달비계의 하나. ② 여러 개를 연결하여 서로 사용하지만 보통 단독 사용이 일반적임. ③ 고층 건물의 외부 도장‧벽세척‧창소제 등에 사용함. ④ 속칭 ｢곤돌라｣(gondola)라고 함.</t>
  </si>
  <si>
    <t>1255</t>
  </si>
  <si>
    <t>박공처마반자</t>
  </si>
  <si>
    <t>牔栱檐下天障</t>
  </si>
  <si>
    <t>박공이 달리는 처마 밑에 꾸민 반자.</t>
  </si>
  <si>
    <t>12550</t>
  </si>
  <si>
    <t>박공측</t>
  </si>
  <si>
    <t>gable side</t>
  </si>
  <si>
    <t>건물의 박공 이 있는 쪽. ←→평측， [각 · 계]</t>
  </si>
  <si>
    <t>12551</t>
  </si>
  <si>
    <t>박공판</t>
  </si>
  <si>
    <t>barge board, verge board, gable board, 牔栱板</t>
  </si>
  <si>
    <t>박공으로 쓰이는 널</t>
  </si>
  <si>
    <t>12552</t>
  </si>
  <si>
    <t>박궁</t>
  </si>
  <si>
    <t>gable, 牔宮</t>
  </si>
  <si>
    <t>박공(박공지붕의 옆면 지붕 끝머리에 ‘∧’ 모양으로 붙여 놓은 두꺼운 널빤지)’(牔栱)의 잘못</t>
  </si>
  <si>
    <t>12553</t>
  </si>
  <si>
    <t>박기 말뚝</t>
  </si>
  <si>
    <t>driven pile</t>
  </si>
  <si>
    <t>⇨ 매립 말뚝(=)</t>
  </si>
  <si>
    <t>세화9.2%</t>
  </si>
  <si>
    <t>12554</t>
  </si>
  <si>
    <t>박기 우물</t>
  </si>
  <si>
    <t>driven well</t>
  </si>
  <si>
    <t>지표에서 약 15m이내의 모래층이나 자갈층 등에서 취수하는 우물. 스크린과 화살을 붙인 강관을 멍키나 드라이브 해머로 박아넣는다. →얕은우물.</t>
  </si>
  <si>
    <t>12555</t>
  </si>
  <si>
    <t>박누름</t>
  </si>
  <si>
    <t>putting (gold) leaf</t>
  </si>
  <si>
    <t>금, 은 등의 금속박을 목질계의 바탕에 밀어붙여 마무리하는 것 접착제로 옻이나 아교를 사용한다. [재]</t>
  </si>
  <si>
    <t>12558</t>
  </si>
  <si>
    <t>박달나무</t>
  </si>
  <si>
    <t>betula schmiditi, 檀木, 朴達木</t>
  </si>
  <si>
    <t>① 우리나라 동해지방에서 나는 자작나무과의 활엽수의 일종(낙엽활엽 교목). ② 키는 9～10m 정도이며 질이 굳고 질겨서 여러 가지 작은 목형 또는 복잡한 형상의 목형‧기구‧가구 등에 사용.</t>
  </si>
  <si>
    <t>12559</t>
  </si>
  <si>
    <t>간이문</t>
  </si>
  <si>
    <t>울타리 등 구획에 사용되는 문</t>
  </si>
  <si>
    <t>1256</t>
  </si>
  <si>
    <t>박람회</t>
  </si>
  <si>
    <t>exhibition; exposition</t>
  </si>
  <si>
    <t>산업이나 학예 등 문화의 실태를 전시나 실연 등에 의해 일반 사회 사람들에게 알리기 위한 전시회. 상품의 선전을 목적으로 하는 견본시와 혼동되는 일이 있다.</t>
  </si>
  <si>
    <t>세화80.5%</t>
  </si>
  <si>
    <t>12560</t>
  </si>
  <si>
    <t>박리</t>
  </si>
  <si>
    <t>peeling, 剝離</t>
  </si>
  <si>
    <t>① 접착층이 분리되는 것.  ② 하나의 재료가 다른 재료와의 경계면에서 떨어져 나가는 것.</t>
  </si>
  <si>
    <t>12561</t>
  </si>
  <si>
    <t>박리 파괴</t>
  </si>
  <si>
    <t>segregation fracture</t>
  </si>
  <si>
    <t>십자 이음, T이음 동에서 강재가 판두께방향으로 용접 열영향부에 따라서 개열하는 파괴 [재 · 구]</t>
  </si>
  <si>
    <t>12563</t>
  </si>
  <si>
    <t>박리공</t>
  </si>
  <si>
    <t>chipper</t>
  </si>
  <si>
    <t>콘크리트나 돌 표면을 끌과 같은 것으로 깎아내는 작업을전문으로 하는 기능공. [재]</t>
  </si>
  <si>
    <t>12564</t>
  </si>
  <si>
    <t>박리류</t>
  </si>
  <si>
    <t>separated flow</t>
  </si>
  <si>
    <t>① 흐름(바람)이 건물 등에 도달하는 경우 벽면으로 막힌 흐름이 벽면을 따라 흘러가다가 건물 모서리에서 분리하여 다른 곧바른 흐름과 함께 흐르는 고풍속의 흐름. ② 빌딩풍이 발생하는 원인. ③ ⇨ 하강풍, 역류, 골짜기바람, 개구부풍.</t>
  </si>
  <si>
    <t>세화45.0%</t>
  </si>
  <si>
    <t>12565</t>
  </si>
  <si>
    <t>박리성</t>
  </si>
  <si>
    <t>detachability of slag, 剝離性</t>
  </si>
  <si>
    <t>슬래그의 박리성 용접 후 생긴 슬래그가 잘 벗겨지는가, 아니면 달라붙어 떨어내기 힘든가의 성질을 말하며, 이것은 슬래그의 화학조성 및 물리적 성질 등으로 좌우.</t>
  </si>
  <si>
    <t>12566</t>
  </si>
  <si>
    <t>박리시험</t>
  </si>
  <si>
    <t>peel test, 剝離試驗</t>
  </si>
  <si>
    <t>① 저항용접부의 용착상태를 알아보는 시험방법. ② 시험편을 용접된 끝으로부터 잡아당겨 벗기고, 그 파열상태를 보고 용접상태를 판단.</t>
  </si>
  <si>
    <t>12567</t>
  </si>
  <si>
    <t>박리점</t>
  </si>
  <si>
    <t>separation point</t>
  </si>
  <si>
    <t>① 유체 또는 가스의  흐름이 흐름 속에 놓인 물체에 부딪치면서 상하를 분리되기 시작하는 지점. ② =분리점</t>
  </si>
  <si>
    <t>12568</t>
  </si>
  <si>
    <t>박리제</t>
  </si>
  <si>
    <t>form oil, separating compound, 剝離劑</t>
  </si>
  <si>
    <t>①거푸집널의 떼어냄을 쉽게 하기 위해 미리 거푸집널에 바르는 물질. ② 거푸집과 콘크리트의 부착 및 거푸집널의 흡수성을 방지 또는 감소시킬 목적으로 쓰이는 약제. ③ 동식물유‧중유‧석유와 아마유‧파라핀유‧합성수지 등이 쓰이며, 비눗물도 사용. ④ 콘크리트‧철근 등에 무해하고 무색‧휘발성이 적은 것이 좋음.</t>
  </si>
  <si>
    <t>12569</t>
  </si>
  <si>
    <t>간이배칭플랜트</t>
  </si>
  <si>
    <t>簡易 batching plant</t>
  </si>
  <si>
    <t>소정콘크리트의 배합을 얻을 수 있도록 각 재료를 정확하고 능률적으로 계량할 수 있도록 임시 설치한 설비.</t>
  </si>
  <si>
    <t>1257</t>
  </si>
  <si>
    <t>박명시</t>
  </si>
  <si>
    <t>mesopic vision, 薄明視</t>
  </si>
  <si>
    <t>명소시와암소시의 중간밝기에서추상체와간상체양쪽이 작용하고 있는시각의 상태.</t>
  </si>
  <si>
    <t>12570</t>
  </si>
  <si>
    <t>박물관</t>
  </si>
  <si>
    <t>museum, 博物館</t>
  </si>
  <si>
    <t>미술품, 역사적 귀중품, 자연 과학에 관한 귀중한 자료를 수집하고 보존, 진열하여 전람하기 위한 건물. 연구 시설을 병설하는 경우가 많다.</t>
  </si>
  <si>
    <t>12571</t>
  </si>
  <si>
    <t>박배</t>
  </si>
  <si>
    <t>牔排</t>
  </si>
  <si>
    <t>돌쩌귀‧고리‧배목 등 철물을 박아서 창문을 문틀에 설치하는 일.</t>
  </si>
  <si>
    <t>12572</t>
  </si>
  <si>
    <t>박배장이</t>
  </si>
  <si>
    <t>牔排匠－</t>
  </si>
  <si>
    <t>전문으로 박배의 일만하는 목수.</t>
  </si>
  <si>
    <t>12573</t>
  </si>
  <si>
    <t>박부조</t>
  </si>
  <si>
    <t>薄浮彫</t>
  </si>
  <si>
    <t>얕게 만드는 부조. 메달이나 주화 따위에서 흔히 사용된다.</t>
  </si>
  <si>
    <t>기문당13.2%</t>
  </si>
  <si>
    <t>12574</t>
  </si>
  <si>
    <t>박송</t>
  </si>
  <si>
    <t>薄松</t>
  </si>
  <si>
    <t>① 소나무를 두께 3cm, 너비 25cm, 길이 210cm 가량 되게 얇게 켜서 만든 널빤지. ② ＝장송(長松).</t>
  </si>
  <si>
    <t>12575</t>
  </si>
  <si>
    <t>박스</t>
  </si>
  <si>
    <t>box seat</t>
  </si>
  <si>
    <t>상자 또는 상자와 같은 칸막이를 말한다.</t>
  </si>
  <si>
    <t>세화11.9%</t>
  </si>
  <si>
    <t>12576</t>
  </si>
  <si>
    <t>박스 거더</t>
  </si>
  <si>
    <t>box girder</t>
  </si>
  <si>
    <t>중공 박스형태의 큰 보</t>
  </si>
  <si>
    <t>12577</t>
  </si>
  <si>
    <t>박스 컬럼</t>
  </si>
  <si>
    <t>box column</t>
  </si>
  <si>
    <t>중공 박스 형태의 기둥</t>
  </si>
  <si>
    <t>12579</t>
  </si>
  <si>
    <t>간이부엌</t>
  </si>
  <si>
    <t>kitchenette, 簡易廚房</t>
  </si>
  <si>
    <t>부엌시설을 최소한으로 간단하게 마련한 곳.</t>
  </si>
  <si>
    <t>1258</t>
  </si>
  <si>
    <t>박스 컬버트</t>
  </si>
  <si>
    <t>box culvert</t>
  </si>
  <si>
    <t>상자 형태의 암거. 수도, 교통, 기기 설치 등의 목적으로 흙 속에 매설한다. [재]</t>
  </si>
  <si>
    <t>12580</t>
  </si>
  <si>
    <t>박스거더</t>
  </si>
  <si>
    <t>① 강철 건설에 있어 단면도가 구형인 조립보. ② ⇨상자형 보(＝).</t>
  </si>
  <si>
    <t>12581</t>
  </si>
  <si>
    <t>박스빔</t>
  </si>
  <si>
    <t>⇨상자형 보(＝).</t>
  </si>
  <si>
    <t>12582</t>
  </si>
  <si>
    <t>박스스패너</t>
  </si>
  <si>
    <t>box spanner</t>
  </si>
  <si>
    <t>오목한 구멍 속에 있는 너트나 볼트 등에 사용하는 상자형 스패너.</t>
  </si>
  <si>
    <t>12583</t>
  </si>
  <si>
    <t>박스코니스</t>
  </si>
  <si>
    <t>box cornice, boxed cornice, closed cornice</t>
  </si>
  <si>
    <t>처마의 천장에 붙여 단면이 천장 속 공간을 둘러싸도록 한 상자 모양의 처마돌림.</t>
  </si>
  <si>
    <t>기문당76.0%</t>
  </si>
  <si>
    <t>12584</t>
  </si>
  <si>
    <t>박용 보일러</t>
  </si>
  <si>
    <t>marine boiler, 舶用boiler</t>
  </si>
  <si>
    <t>① 선박에 쓰이는(장치하는) 보일러의 총칭. ② 보일러의 사용 장소에 의한 분류(종류)의 하나. ③ ＝선박용 보일러. ④ ＝선용 보일러.</t>
  </si>
  <si>
    <t>12585</t>
  </si>
  <si>
    <t>박육조</t>
  </si>
  <si>
    <t>bas-relief, 薄肉彫</t>
  </si>
  <si>
    <t>12586</t>
  </si>
  <si>
    <t>박육조각</t>
  </si>
  <si>
    <t>bas-relief, 薄肉彫刻</t>
  </si>
  <si>
    <t>12587</t>
  </si>
  <si>
    <t>박이</t>
  </si>
  <si>
    <t>박혀 있는 것. 박이의 차자표기(화성성역의 궤). 부재에 박는 못이라는 뜻.</t>
  </si>
  <si>
    <t>12588</t>
  </si>
  <si>
    <t>박이끌</t>
  </si>
  <si>
    <t>drove chisel</t>
  </si>
  <si>
    <t>① 때려 박아서 끌 자국만을 내는 끌. ② 창살 같이 조그마한 것이 들어갈 구멍을 파는데 씀.</t>
  </si>
  <si>
    <t>12589</t>
  </si>
  <si>
    <t>간이수도</t>
  </si>
  <si>
    <t>simplified water service, 簡易水道</t>
  </si>
  <si>
    <t>급수인구 100명 이상 5,000명 이내에게 정수를 공급하는 일반 정수로서 1일 공급량이 1000m3 미만인 수도</t>
  </si>
  <si>
    <t>1259</t>
  </si>
  <si>
    <t>박재</t>
  </si>
  <si>
    <t>separater</t>
  </si>
  <si>
    <t>프리캐스트 콘크리트판을 적층 방식으로 제조하는 경우, 각 층의 콘크리트가 부착하지 않도록 각 층 사이에 까는 재료 [재)</t>
  </si>
  <si>
    <t>12590</t>
  </si>
  <si>
    <t>박쥐금</t>
  </si>
  <si>
    <t>蝠錦</t>
  </si>
  <si>
    <t>단청에서 오색으로 날개를 편 박쥐 모양으로 화려하게 그린 무늬</t>
  </si>
  <si>
    <t>박선규</t>
  </si>
  <si>
    <t>12591</t>
  </si>
  <si>
    <t>박쥐형 손걸이</t>
  </si>
  <si>
    <t>박쥐의 모양으로 새겨서 만든 손잡이</t>
  </si>
  <si>
    <t>기문당84.2%</t>
  </si>
  <si>
    <t>12592</t>
  </si>
  <si>
    <t>박철</t>
  </si>
  <si>
    <t>薄鐵</t>
  </si>
  <si>
    <t>못을 박기가 어려운 곳에 있어서 못 대신에 겹치어 대는 쇳조각.</t>
  </si>
  <si>
    <t>12593</t>
  </si>
  <si>
    <t>박촉연귀</t>
  </si>
  <si>
    <t>tongue-and-groove miter joint</t>
  </si>
  <si>
    <t>요철형 플렌지의 접속 방식으로 연귀의 바깥쪽에 촉을 내어서 구멍을 판후에 꿰뚫어 넣고 그 안쪽은 연귀물림으로 하는것</t>
  </si>
  <si>
    <t>기문당58.0%</t>
  </si>
  <si>
    <t>12594</t>
  </si>
  <si>
    <t>박층 요소법</t>
  </si>
  <si>
    <t>thin layer method</t>
  </si>
  <si>
    <t>탄성지층 내의 파동전파의 해를 구하는 방법.</t>
  </si>
  <si>
    <t>12595</t>
  </si>
  <si>
    <t>박층구조</t>
  </si>
  <si>
    <t>laminated structure, 薄層構造</t>
  </si>
  <si>
    <t>얇은(수mm~1cm) 흙입자 지층이 여러겹으로 쌓여 호층을 이루고 있는 것</t>
  </si>
  <si>
    <t>12596</t>
  </si>
  <si>
    <t>박층토</t>
  </si>
  <si>
    <t>laminated soil, 薄層土</t>
  </si>
  <si>
    <t>두께가 약 3cm 이하인 얇은 층을 이루고 있는 흙.</t>
  </si>
  <si>
    <t>기문당62.1%</t>
  </si>
  <si>
    <t>12597</t>
  </si>
  <si>
    <t>박판</t>
  </si>
  <si>
    <t>sheet, thin plate, 薄板</t>
  </si>
  <si>
    <t>두께가 3cm 이하인 일반 강판.</t>
  </si>
  <si>
    <t>12598</t>
  </si>
  <si>
    <t>박판유리</t>
  </si>
  <si>
    <t>laminated glass, 薄板硝子</t>
  </si>
  <si>
    <t>두께 6mm 미만의 유리. 일반적으로 사용되는 창유리의 종류에는 두께가 2mm‧3mm‧5mm‧6mm 등이 있음.</t>
  </si>
  <si>
    <t>기문당77.4%</t>
  </si>
  <si>
    <t>12599</t>
  </si>
  <si>
    <t>간장지</t>
  </si>
  <si>
    <t>방과 방 사이에 칸막이를 겸하여 끼는 문.⇨샛장지(＝).</t>
  </si>
  <si>
    <t>1260</t>
  </si>
  <si>
    <t>박피</t>
  </si>
  <si>
    <t>barking; peeling</t>
  </si>
  <si>
    <t>껍질이 붙은 동나무나 뒷판에서 수피를 제거하는 것.</t>
  </si>
  <si>
    <t>세화40.3%</t>
  </si>
  <si>
    <t>12600</t>
  </si>
  <si>
    <t>박피기</t>
  </si>
  <si>
    <t>peeler； vegetable peeler； potato peeler</t>
  </si>
  <si>
    <t>주방 조리 기기의 하나. 감자 그 밖의 구근 야채를 물로 씻어내면서 단시간 내에 효율적으로 껍질을 깎는 기계. 구근 박피기라고도 한다. ( = 필러)</t>
  </si>
  <si>
    <t>12601</t>
  </si>
  <si>
    <t>밖귀</t>
  </si>
  <si>
    <t>벽과 천장이 직교하는 건축면의 바깥쪽 모퉁이(모서리).</t>
  </si>
  <si>
    <t>12602</t>
  </si>
  <si>
    <t>밖마루</t>
  </si>
  <si>
    <t>덧문 등의 창호보다 밖에 있는 마루. 횟마루와 실질적으로. 같다. ←→안마루. [각· 계]</t>
  </si>
  <si>
    <t>12603</t>
  </si>
  <si>
    <t>밖문간</t>
  </si>
  <si>
    <t>outer entrance, 外門間</t>
  </si>
  <si>
    <t>대문이나 중문(重門) 따위 출입문이 있는 곳.</t>
  </si>
  <si>
    <t>12604</t>
  </si>
  <si>
    <t>밖미들창</t>
  </si>
  <si>
    <t>outward-projecting window</t>
  </si>
  <si>
    <t>바깥쪽으로 열리는 방식을 취한 미들 창.</t>
  </si>
  <si>
    <t>12605</t>
  </si>
  <si>
    <t>밖벽</t>
  </si>
  <si>
    <t>外壁</t>
  </si>
  <si>
    <t>안벽.  ‘밭벽’의 북한어.</t>
  </si>
  <si>
    <t>12606</t>
  </si>
  <si>
    <t>밖쌍여닫이창</t>
  </si>
  <si>
    <t>out-swingingcasement window</t>
  </si>
  <si>
    <t>밀거나 당겨서 열고 닫는 창 = 여다지창</t>
  </si>
  <si>
    <t>12607</t>
  </si>
  <si>
    <t>밖에서 때는 보일러</t>
  </si>
  <si>
    <t>⇨외분식 보일러(＝).</t>
  </si>
  <si>
    <t>12608</t>
  </si>
  <si>
    <t>밖여닫이</t>
  </si>
  <si>
    <t>방 바깥쪽으로 열고 닫을 수 있는 문.</t>
  </si>
  <si>
    <t>기문당36.1%</t>
  </si>
  <si>
    <t>12609</t>
  </si>
  <si>
    <t>간접 가열식 급탕 방식</t>
  </si>
  <si>
    <t>indirect heating hot water supply system</t>
  </si>
  <si>
    <t>보일러 등에서 만들어진 증기 또는 온수를 1차측 회로의 열매체로 하여 2차 회로의 물을 따뜻하게 해서 급탕하는 방식. 저탕 탱크에 증기 코일 또는 온수 코일을 넣어서 가열하는 것과 열교환기와 같이 가열한 물을 코일 내로 통과시켜 통에 열매체를 지나가게 하는 코일식의 것이 있다. ↔직접 가열식 급탕 방식.</t>
  </si>
  <si>
    <t>1261</t>
  </si>
  <si>
    <t>밖여닫이문</t>
  </si>
  <si>
    <t>opening-out door, 外開門</t>
  </si>
  <si>
    <t>안에서 바깥쪽으로 밀어서 열리는 방식의 문.</t>
  </si>
  <si>
    <t>12610</t>
  </si>
  <si>
    <t>밖여닫이창</t>
  </si>
  <si>
    <t>out-swinging casement window</t>
  </si>
  <si>
    <t>밀거나 당겨서 열고 닫는 창. = 여닫이창</t>
  </si>
  <si>
    <t>12611</t>
  </si>
  <si>
    <t>밖연귀</t>
  </si>
  <si>
    <t>外燕口</t>
  </si>
  <si>
    <t>바깥쪽은 연귀로 하고 다른 재의 촉을 물고 있는 연귀.</t>
  </si>
  <si>
    <t>기문당47.5%</t>
  </si>
  <si>
    <t>12612</t>
  </si>
  <si>
    <t>밖자눈</t>
  </si>
  <si>
    <t>表尺目</t>
  </si>
  <si>
    <t>잣대의 바깥쪽 한 면에 새긴 자눈.</t>
  </si>
  <si>
    <t>기문당65.0%</t>
  </si>
  <si>
    <t>12613</t>
  </si>
  <si>
    <t>밖홈통</t>
  </si>
  <si>
    <t>바깥벽 외부에 대어진 홈통.</t>
  </si>
  <si>
    <t>세화34.6%</t>
  </si>
  <si>
    <t>12614</t>
  </si>
  <si>
    <t>반</t>
  </si>
  <si>
    <t>panel; board</t>
  </si>
  <si>
    <t>판의 의미. 각종의 개폐기, 차단기, 계측용 기기, 표시 기기 등을 절연성이 있는 판, 예를 들면 대리석 등에 붙였으므로 이와 같이 일컬어졌다. 현재로서는 뜻이 변하여 이들의 기기를 표면에 붙인 가공 철판 또는 내부에 수용한 철상자의 총칭.</t>
  </si>
  <si>
    <t>세화97.1%</t>
  </si>
  <si>
    <t>12615</t>
  </si>
  <si>
    <t>반간접난방</t>
  </si>
  <si>
    <t>direct-indirect heating, 半間接暖房</t>
  </si>
  <si>
    <t>① 직접난방과 간접난방을 병용한 난방방식. ② 가장 효과적이며 이상적인 난방방법.</t>
  </si>
  <si>
    <t>12617</t>
  </si>
  <si>
    <t>반간접조명</t>
  </si>
  <si>
    <t>semi-indirect illumination, 半間接照明</t>
  </si>
  <si>
    <t>① 한 광원에서의 빛을 일부는 직접조명으로, 일부는 간접조명으로 하는 조명방식. ② 간접조명에 비하여 비능률적이고 비경제적이지만 정숙하고 좋은 분위기를 조성. ③ 근래에 와서 ｢건축조명｣이라 하여 반자‧보‧기둥 등의 부재에 전기시설을 하여 건축미를 높여 주는 동시에 조명의 효과를 올리는 방법을 많이 쓰임.</t>
  </si>
  <si>
    <t>12618</t>
  </si>
  <si>
    <t>반강절</t>
  </si>
  <si>
    <t>semi-rigid joint, 半剛節</t>
  </si>
  <si>
    <t>접합부의 회전 강성이 완전고정과 회전단 중간의 값을 가지는 접합부</t>
  </si>
  <si>
    <t>12619</t>
  </si>
  <si>
    <t>반개가식</t>
  </si>
  <si>
    <t>semi-open stack system</t>
  </si>
  <si>
    <t>이용자가 직접 서고 내의 서가에서 도서자료의 제목 정도는 볼 수 있지만 내용을 열람하고자 할 경우 관원에게 대출을 요구해야 하는 형식으로 일반적으로 시간 서적 안내에 채택</t>
  </si>
  <si>
    <t>세화20.9%</t>
  </si>
  <si>
    <t>12620</t>
  </si>
  <si>
    <t>반건성유</t>
  </si>
  <si>
    <t>semi-drying oil, 半乾性油</t>
  </si>
  <si>
    <t>①공기 중에서 산화되어 건조 속도가 일반적인 기름에 비해 더딘 기름. ②건성유와 함께 페인트용 기름 중 하나.</t>
  </si>
  <si>
    <t>기문당25.7%</t>
  </si>
  <si>
    <t>12621</t>
  </si>
  <si>
    <t>반걷이</t>
  </si>
  <si>
    <t>재의 끝이나 모를  둥글게 깎는것.</t>
  </si>
  <si>
    <t>12622</t>
  </si>
  <si>
    <t>반걸침주멍장맞춤</t>
  </si>
  <si>
    <t>dovetail halved joint, half-lap dovetail joint, through half- lap single dovetail joint</t>
  </si>
  <si>
    <t>다른 재에 반주먹장이 반 정도만 물리어지게 하는 맞춤.</t>
  </si>
  <si>
    <t>12623</t>
  </si>
  <si>
    <t>반경질섬유판</t>
  </si>
  <si>
    <t>semi-hard fiber board, medium density fiber board, medium density hard board, 半硬質纖維板</t>
  </si>
  <si>
    <t>① 볏짚‧수수깡‧펄프 등을 써서 습식법으로 열압하여 얇고 넓게 만든 섬유질 판. ② ＝반경질판＝하드텍스(hard tex)＝세미하드 텍스(semi-hard tex). ③ 제법에 따른 목제 섬유판. ④ 한 면은 매끈하고 다른 면은 거침, 두께 4‧5‧6‧9‧12mm, 비중 0.4～0.8, 함수율 14% 이내, 휨강도 50kg/cm² 이상, 내수성이 적고, 팽창이 심하며, 재질도 약하고 습도에 의한 신축의 큰 결점이 있으나 비교적 염가이기 때문에 많이 사용. ⑤ 열‧음의 차단용과 의장용(흡음판‧천장판)으로 쓰임. ⑥ KS F 3202 참조.</t>
  </si>
  <si>
    <t>12625</t>
  </si>
  <si>
    <t>반경험적 계산법</t>
  </si>
  <si>
    <t>semi-empirical solution method</t>
  </si>
  <si>
    <t>현상론적 또는 경험적 가성 등을 이론 방정식에 적용하여 계산하는 방법.</t>
  </si>
  <si>
    <t>12626</t>
  </si>
  <si>
    <t>반곡점</t>
  </si>
  <si>
    <t>inflection point, 反曲點</t>
  </si>
  <si>
    <t>휨모멘트의 부호가 ＋에서 －로 바뀌는 점.</t>
  </si>
  <si>
    <t>12628</t>
  </si>
  <si>
    <t>간접 글레어</t>
  </si>
  <si>
    <t>indirect glare</t>
  </si>
  <si>
    <t>시선과 떨어진 방향에 있는 고휘도의 광원 등에 의한 글레어. ↔ 직접 글레어.</t>
  </si>
  <si>
    <t>세화88.6%</t>
  </si>
  <si>
    <t>1263</t>
  </si>
  <si>
    <t>반곡점높이</t>
  </si>
  <si>
    <t>height of inflection point, 反曲點高</t>
  </si>
  <si>
    <t>기둥에 있어 주각(柱脚)에서 반곡점까지의 거리.</t>
  </si>
  <si>
    <t>기문당96.3%</t>
  </si>
  <si>
    <t>12630</t>
  </si>
  <si>
    <t>반공</t>
  </si>
  <si>
    <t>半工</t>
  </si>
  <si>
    <t>① 하루품의 절반. ② ＝반품</t>
  </si>
  <si>
    <t>12631</t>
  </si>
  <si>
    <t>반공진</t>
  </si>
  <si>
    <t>antiresonance</t>
  </si>
  <si>
    <t>강제 진동하고 있는 계에 있어서 여진 진동수가 큰 쪽으로든 작은 쪽으로든 약간의 변화에 의해서도 그 응답이 증대할 때의 계의 상태 또는 현상. ↔공진.</t>
  </si>
  <si>
    <t>12632</t>
  </si>
  <si>
    <t>반괴</t>
  </si>
  <si>
    <t>partial collapse</t>
  </si>
  <si>
    <t>건물 따위가 반쯤 허물어짐. 또는 건물 따위를 반쯤 허묾.</t>
  </si>
  <si>
    <t>12633</t>
  </si>
  <si>
    <t>반구면 조도</t>
  </si>
  <si>
    <t>hemispherical illuminance</t>
  </si>
  <si>
    <t>주어진 점을 중심으로 하는 미소 반구의 바깥쪽면의 평균 조도.</t>
  </si>
  <si>
    <t>12634</t>
  </si>
  <si>
    <t>반구배</t>
  </si>
  <si>
    <t>返句配</t>
  </si>
  <si>
    <t>① 서까래 등의 경사도가 45° 이상인 급한 물매. ② ＝급구배.</t>
  </si>
  <si>
    <t>기문당75.0%</t>
  </si>
  <si>
    <t>12635</t>
  </si>
  <si>
    <t>반귀틀</t>
  </si>
  <si>
    <t>半耳機</t>
  </si>
  <si>
    <t>툇마루 등의 좁은 칸에 거는 반길이 정도의 귀틀.</t>
  </si>
  <si>
    <t>기문당86.7%</t>
  </si>
  <si>
    <t>12636</t>
  </si>
  <si>
    <t>반기둥</t>
  </si>
  <si>
    <t>half column, semicolumn, 半柱</t>
  </si>
  <si>
    <t>본기둥의 반으로 된 기둥 또는 반쪽만 보이게 한 기둥.</t>
  </si>
  <si>
    <t>기문당93.5%</t>
  </si>
  <si>
    <t>12637</t>
  </si>
  <si>
    <t>반깎기</t>
  </si>
  <si>
    <t>도리‧보 등의 모서리를 둥글게 하는 것.</t>
  </si>
  <si>
    <t>기문당95.5%</t>
  </si>
  <si>
    <t>12638</t>
  </si>
  <si>
    <t>반널</t>
  </si>
  <si>
    <t>plank, 盤－</t>
  </si>
  <si>
    <t>두껍고 넓게 제재한 널빤지.</t>
  </si>
  <si>
    <t>12639</t>
  </si>
  <si>
    <t>간접 난방</t>
  </si>
  <si>
    <t>indirect heating</t>
  </si>
  <si>
    <t>난방을 위한 열원이나 열교환기 등을 대상이 되는 실내에 두지 않고 온풍을 덕트등으로 실내로 보내서 난방하는 방식. 온풍 난방은 이 방식의 일종이다. ↔직접 난방.</t>
  </si>
  <si>
    <t>1264</t>
  </si>
  <si>
    <t>반녹화</t>
  </si>
  <si>
    <t>half green-flower, 半綠花</t>
  </si>
  <si>
    <t>단청에서 반쪽 녹색 꽃 무늬.</t>
  </si>
  <si>
    <t>12640</t>
  </si>
  <si>
    <t>반녹화머리초</t>
  </si>
  <si>
    <t>단청에서 녹화(綠花)의 반만 그린 머리초.</t>
  </si>
  <si>
    <t>기문당60.9%</t>
  </si>
  <si>
    <t>12641</t>
  </si>
  <si>
    <t>반다지</t>
  </si>
  <si>
    <t>半－</t>
  </si>
  <si>
    <t>① 기둥 등에 절반 정도로 내밀거나 구멍을 반쯤 뚫은 것. ② 곧 내다지로 파지 않고 기둥 몸피의 절반 쯤 되게 파는 일.</t>
  </si>
  <si>
    <t>기문당97.1%</t>
  </si>
  <si>
    <t>12642</t>
  </si>
  <si>
    <t>반다지장부</t>
  </si>
  <si>
    <t>blind mortise-and-tenon, stub mortise-and tenon</t>
  </si>
  <si>
    <t>① 맞춰지는 부재의 절반 또는 1/3 정도 깊이로 뚫어 넣은 짧은 장부. ② 딴재 두께의 반 정도 들어가 끼일 만큼 긴 장부. ③ ⇨짧은장부.</t>
  </si>
  <si>
    <t>기문당92.7%</t>
  </si>
  <si>
    <t>12643</t>
  </si>
  <si>
    <t>반다지장부맞춤</t>
  </si>
  <si>
    <t>blind mortise-and-tenon joint, stub mortise-and-tenon joint</t>
  </si>
  <si>
    <t>반다지 장부에 의한 맞춤.</t>
  </si>
  <si>
    <t>12644</t>
  </si>
  <si>
    <t>반단면</t>
  </si>
  <si>
    <t>half section, 半斷面</t>
  </si>
  <si>
    <t>대칭의 형태인 물품에서 겉모양과 단면을 동시에 나타낼 때 각각 대칭 중심선의 한쪽만을 단면으로 나타낸 것.</t>
  </si>
  <si>
    <t>기문당76.8%</t>
  </si>
  <si>
    <t>12645</t>
  </si>
  <si>
    <t>반단면도</t>
  </si>
  <si>
    <t>half section drawing, 半斷面圖</t>
  </si>
  <si>
    <t>물체의 절반을 단면도로 나타낸 것. 대칭인 물체의 절반은 단면도로 나타내고 다른 절반 부분은 외면도로 나타낸 것이다.</t>
  </si>
  <si>
    <t>12646</t>
  </si>
  <si>
    <t>반달막이</t>
  </si>
  <si>
    <t>hooping</t>
  </si>
  <si>
    <t>안턱이나 제방 등에서 누수가 발생할 때, 그 주위에 반원형으로 흙가마니를 둘러쌓아 담수시켜 누수를 방지하는 것.</t>
  </si>
  <si>
    <t>기문당83.9%</t>
  </si>
  <si>
    <t>12647</t>
  </si>
  <si>
    <t>반달무늬</t>
  </si>
  <si>
    <t>semicircular pattern, 半月紋</t>
  </si>
  <si>
    <t>반달 모양의 둥글게 된 무늬. 반월 상문.</t>
  </si>
  <si>
    <t>기문당82.6%</t>
  </si>
  <si>
    <t>12648</t>
  </si>
  <si>
    <t>반달문</t>
  </si>
  <si>
    <t>semicircle door [gate], 半月門</t>
  </si>
  <si>
    <t>윗부분이 반달 모양으로 생긴 문.</t>
  </si>
  <si>
    <t>12649</t>
  </si>
  <si>
    <t>간접 열취득 방식</t>
  </si>
  <si>
    <t>indirect gain system</t>
  </si>
  <si>
    <t>패시브솔라(자연형태양열) 시스템에서 난방 공간에는 햇빛을 끌어들이지 않고 트롬월(축열벽)이나 부착온실 방식과 같이 집열을 위한 장소를 대상 공간과는 따로 설치. 간접적으로 태양열을 이용하여 난방 효과를 얻는 방식.</t>
  </si>
  <si>
    <t>세화76.5%</t>
  </si>
  <si>
    <t>1265</t>
  </si>
  <si>
    <t>반달송곳</t>
  </si>
  <si>
    <t>송곳날끝이 반달 모양이며, 안쪽에 끊는 날이 있다. 둥근 구멍을 깨끗하게 뚫을 수 있어메움 나무의 구멍, 둥근 열쇠 구멍, 나사 구멍 등을 뚫는데 쓰임.</t>
  </si>
  <si>
    <t>기문당88.2%</t>
  </si>
  <si>
    <t>12650</t>
  </si>
  <si>
    <t>반달창</t>
  </si>
  <si>
    <t>半月窓</t>
  </si>
  <si>
    <t>틀이 반달 모양으로 된 창.</t>
  </si>
  <si>
    <t>12651</t>
  </si>
  <si>
    <t>반달홈통</t>
  </si>
  <si>
    <t>半月－</t>
  </si>
  <si>
    <t>① 원형의 처마홈통을 말함. ② ＝반원홈통.</t>
  </si>
  <si>
    <t>기문당95.8%</t>
  </si>
  <si>
    <t>12652</t>
  </si>
  <si>
    <t>반담</t>
  </si>
  <si>
    <t>low fence, 半墻</t>
  </si>
  <si>
    <t>낮게 쌓여진 담.</t>
  </si>
  <si>
    <t>기문당77.8%</t>
  </si>
  <si>
    <t>12653</t>
  </si>
  <si>
    <t>반대색상</t>
  </si>
  <si>
    <t>opposite hue, 反對色相</t>
  </si>
  <si>
    <t>색상차가 큰 반대색을 이용하는 배색 방법. 반대색상의 배색은 강렬한 이미지를 주며, 색상차가 크기 때문에 톤차를 적게 주어 배색한다.</t>
  </si>
  <si>
    <t>12654</t>
  </si>
  <si>
    <t>반력</t>
  </si>
  <si>
    <t>reaction force, restraining force, 反力</t>
  </si>
  <si>
    <t>하중과 평형을 유지하기 위해 지점에 발생하는 힘.</t>
  </si>
  <si>
    <t>세화32.4%</t>
  </si>
  <si>
    <t>12655</t>
  </si>
  <si>
    <t>반력 영향선</t>
  </si>
  <si>
    <t>reaction influence line</t>
  </si>
  <si>
    <t>단위하중 이동할 때 작용점에 반력의 크기를 표현한 선.</t>
  </si>
  <si>
    <t>세화41.7%</t>
  </si>
  <si>
    <t>12657</t>
  </si>
  <si>
    <t>반력벽</t>
  </si>
  <si>
    <t>abutment test wall； reaction wall</t>
  </si>
  <si>
    <t>구조실험시 수평력에 대한 반력을 지지하기 위해 설치하는 벽.</t>
  </si>
  <si>
    <t>세화44.2%</t>
  </si>
  <si>
    <t>12658</t>
  </si>
  <si>
    <t>반맞모</t>
  </si>
  <si>
    <t>反對角</t>
  </si>
  <si>
    <t>①정사각형의 대각선의 반. 칠맞모(七對角)</t>
  </si>
  <si>
    <t>기문당51.1%</t>
  </si>
  <si>
    <t>12659</t>
  </si>
  <si>
    <t>반머리초</t>
  </si>
  <si>
    <t>半頭草</t>
  </si>
  <si>
    <t>단청에서 무늬를 반만 그린 머리초</t>
  </si>
  <si>
    <t>기문당38.9%</t>
  </si>
  <si>
    <t>12660</t>
  </si>
  <si>
    <t>반목</t>
  </si>
  <si>
    <t>block</t>
  </si>
  <si>
    <t>통상 선박은 조선도크 또는 선대에서 조립하여 건조된다. 그 때 선체나 대형블록을 도크내에 지지하기 위해 반목이 사용된다. 이와 동일하게 해양건축물의 건조에 있어서도 드라이 도크 내에서의 지지에 반목이 사용되며 건조중의 지지기초가 된다. 해양건축물이 반목상에 배치되어 있는 경우 반목으로부터 건축물의 중량에 상당하는 반력(反力)을 받는다. 반목으로부터의 반력은 그 부분에 집중하중으로서 작용한다. 또 다수의 반목으로 지지되어 있는 경우는 각 반목의 반력이 불균형하게 되므로 도크 저반(底盤) 혹은 지반의 강도 등도 충분히 검토할 필요가 있다.</t>
  </si>
  <si>
    <t>박동천</t>
  </si>
  <si>
    <t>세화7.6%</t>
  </si>
  <si>
    <t>12661</t>
  </si>
  <si>
    <t>반무한 탄성체</t>
  </si>
  <si>
    <t>elastic half space</t>
  </si>
  <si>
    <t>수평 지표면을 가지는 지반을 탄성체로 이상화시킨 상태</t>
  </si>
  <si>
    <t>12662</t>
  </si>
  <si>
    <t>반무향실</t>
  </si>
  <si>
    <t>hemi-anechoic room; semi-anechoic room</t>
  </si>
  <si>
    <t>반자유 음장의 조건을 실현하기 위해 바닥 또는 벽면의 한 면만을 완전 반사성으로 한 무향실. 기계류발생 소음의 음향 파워 레벨의 측정 등에 사용된다.</t>
  </si>
  <si>
    <t>12663</t>
  </si>
  <si>
    <t>반문</t>
  </si>
  <si>
    <t>높이가 3척 정도의 문. 칸반 문，반문짝이라고도 한다. [각 · 계]</t>
  </si>
  <si>
    <t>세화84.2%</t>
  </si>
  <si>
    <t>12664</t>
  </si>
  <si>
    <t>반문형기중기</t>
  </si>
  <si>
    <t>half portal crane, 半門形起重機</t>
  </si>
  <si>
    <t>기대(機臺)가 긴 전각만을 가지고 후단은 다른 구조물로 지지하는 기중기.</t>
  </si>
  <si>
    <t>12665</t>
  </si>
  <si>
    <t>반물림돌</t>
  </si>
  <si>
    <t>① 돌 벽체쌓기에 있어 벽두께의 반을 넘어 걸쳐지는 돌. ② ⇨물림돌.</t>
  </si>
  <si>
    <t>12666</t>
  </si>
  <si>
    <t>반물림턱맞춤</t>
  </si>
  <si>
    <t>half cogged joint</t>
  </si>
  <si>
    <t>부재 한쪽 가장자리의 턱을 따고 내리거는 맞춤.</t>
  </si>
  <si>
    <t>12667</t>
  </si>
  <si>
    <t>반물매</t>
  </si>
  <si>
    <t>1. 평물매(⇦)의 절반(1/2) 정도의 물매를 반물매라고 한다. AB：수평길이 BC：높이 AC：주어진 평물매 AD：주어진 물매의 반물매 2. ① 정한 물매(각도)의 절반(1/2)이 되는 각도의 물매. 그림 ⅰ에서 ∠BAD＝∠DAC＝1/2BAC. ② 그림 ⅱ에서를 수평으로 하는 자꺾음를 잡고 를 일변으로 하는 정방형의 대각선길이ˊ를 잡으면 ∠BAC＝평물매, ∠BˊAˊCˊ＝귀물매가 됨. 이때 귀물매 ABˊ와 자꺾음 BC와의 교점 D에서 AC에 평행선을 그어와의 교점을 Dˊ로 하면 ∠DˊAC＝반물매.</t>
  </si>
  <si>
    <t>기문당89.3%</t>
  </si>
  <si>
    <t>12668</t>
  </si>
  <si>
    <t>반바탕머리초</t>
  </si>
  <si>
    <t>半－頭草</t>
  </si>
  <si>
    <t>단청에서 부재의 상반부나 하반부에 그린 머리초.</t>
  </si>
  <si>
    <t>12669</t>
  </si>
  <si>
    <t>간접 조도</t>
  </si>
  <si>
    <t>indirect illuminance</t>
  </si>
  <si>
    <t>광원에서 수조면(受照面)으로 직접 도달되지 않으며 실내 마무리면 등에서 반사한 다음 수조면으로 입사하는 빛에 의한 조도. ↔직접 조도.</t>
  </si>
  <si>
    <t>1267</t>
  </si>
  <si>
    <t>반박공지붕</t>
  </si>
  <si>
    <t>hipped gable roof, 半牔栱－</t>
  </si>
  <si>
    <t>1.박공지붕의 상반부를 모임지붕으로 한 것.2.집의 맨 꼭대기 부분을 덮어 씌우는 덮개3. 어떤 물체의 위를 덮는 물건</t>
  </si>
  <si>
    <t>12670</t>
  </si>
  <si>
    <t>반박공처마</t>
  </si>
  <si>
    <t>半牔栱檐下</t>
  </si>
  <si>
    <t>하반부는 박공으로 되고 상반부는 처마로 된 것.</t>
  </si>
  <si>
    <t>12671</t>
  </si>
  <si>
    <t>반반따기맞춤</t>
  </si>
  <si>
    <t>halved joint</t>
  </si>
  <si>
    <t>직교하는 창살의 강도를 같게 하기 위해 양쪽 창살의 반반씩을 따서 맞추는 것.</t>
  </si>
  <si>
    <t>12672</t>
  </si>
  <si>
    <t>반반절</t>
  </si>
  <si>
    <t>queen closer quarter</t>
  </si>
  <si>
    <t>① 온장을 절반으로 하고 다시 반으로 동강낸 벽돌. ② 이오(0.25)토막과 같은 크기로 됨.</t>
  </si>
  <si>
    <t>기문당96.2%</t>
  </si>
  <si>
    <t>12673</t>
  </si>
  <si>
    <t>반방전</t>
  </si>
  <si>
    <t>half square brick, 半方塼</t>
  </si>
  <si>
    <t>① 장방형의 벽돌. ② 방전의 절반 정도, 약 15×30×6(cm) 크기로 만듦. ③ ＝반전(半塼).</t>
  </si>
  <si>
    <t>기문당70.6%</t>
  </si>
  <si>
    <t>12674</t>
  </si>
  <si>
    <t>반복</t>
  </si>
  <si>
    <t>反復；repetation</t>
  </si>
  <si>
    <t>같은 형‧색‧명암‧질(質)들이 되풀이 되는 것이며 정적이면서도 움직임을 느낄 수 있음.</t>
  </si>
  <si>
    <t>12675</t>
  </si>
  <si>
    <t>반복 반사</t>
  </si>
  <si>
    <t>multiple reflection</t>
  </si>
  <si>
    <t>평행으로 대향하는 반사면 사이에서 소리, 빛, 열선이 몇번씩 왕복해서 반복되는 반사. 소리에서는 폭포음이 하나의 현상으로서 유명하다.</t>
  </si>
  <si>
    <t>12676</t>
  </si>
  <si>
    <t>반복 시험</t>
  </si>
  <si>
    <t>repetition test</t>
  </si>
  <si>
    <t>재료나 구조물에 하중이나 변형을 반복해서 가하고, 피로에 대해 성능을 확인하는 시험.</t>
  </si>
  <si>
    <t>세화56.4%</t>
  </si>
  <si>
    <t>12677</t>
  </si>
  <si>
    <t>반복 주기</t>
  </si>
  <si>
    <t>repetition period</t>
  </si>
  <si>
    <t>펄스 등이 동일한 시간 간격으로 반복 송출되어 있을 때, 그 송출되는 시간 간격 (s).</t>
  </si>
  <si>
    <t>12679</t>
  </si>
  <si>
    <t>간접 주광률</t>
  </si>
  <si>
    <t>간접 조도에 의한 주광률. 주광률은 직접 조도에 의한 직접 주광률과 간접 조도에 의한 간접 주광률로 나눌 수 있다. ↔ 직접 주광률.</t>
  </si>
  <si>
    <t>1268</t>
  </si>
  <si>
    <t>반복응력</t>
  </si>
  <si>
    <t>repeated stress, 反復應力</t>
  </si>
  <si>
    <t>반복하중에 의해 발생하는 응력.</t>
  </si>
  <si>
    <t>12681</t>
  </si>
  <si>
    <t>반복하중</t>
  </si>
  <si>
    <t>repeated load, 反復荷重</t>
  </si>
  <si>
    <t>반복하여 작용하는 하중. 편진동하중, 양진동하중, 연속충격 등이 있음. 반복응력에 의한 피로의 원인이 됨</t>
  </si>
  <si>
    <t>기문당36.2%</t>
  </si>
  <si>
    <t>12682</t>
  </si>
  <si>
    <t>반빗간</t>
  </si>
  <si>
    <t>飯－間</t>
  </si>
  <si>
    <t>궁궐 등에서 별도 건물로 설치한 부엌간</t>
  </si>
  <si>
    <t>12683</t>
  </si>
  <si>
    <t>반빗사리</t>
  </si>
  <si>
    <t>조금 기울어진 땅.</t>
  </si>
  <si>
    <t>12684</t>
  </si>
  <si>
    <t>반사</t>
  </si>
  <si>
    <t>reflection, 反射</t>
  </si>
  <si>
    <t>임의의 매질을 통과한 파동이 다른 매질과의 경계면에서 진행방향을 바꿔 원래의 매질로 되돌아가는 현상.</t>
  </si>
  <si>
    <t>기문당71.6%</t>
  </si>
  <si>
    <t>12685</t>
  </si>
  <si>
    <t>반사 계수</t>
  </si>
  <si>
    <t>reflection coefficient</t>
  </si>
  <si>
    <t>입사한 파동의 속성에 대한 반사파 속성의 비</t>
  </si>
  <si>
    <t>세화29.3%</t>
  </si>
  <si>
    <t>12686</t>
  </si>
  <si>
    <t>반사 광속</t>
  </si>
  <si>
    <t>reflected flux</t>
  </si>
  <si>
    <t>임의의 면 또는 경계면에서 반사된 광속. →투과 광속, 흡수 광속.</t>
  </si>
  <si>
    <t>세화89.7%</t>
  </si>
  <si>
    <t>12687</t>
  </si>
  <si>
    <t>반사 글레어</t>
  </si>
  <si>
    <t>reflected glare</t>
  </si>
  <si>
    <t>정반사성 면에 비친 광원 등의 고휘도 부분에서의 반사광에 의해 생긴 글레어. →광막반사.</t>
  </si>
  <si>
    <t>12688</t>
  </si>
  <si>
    <t>반사 영상</t>
  </si>
  <si>
    <t>reflected image</t>
  </si>
  <si>
    <t>정반사성의 면에 비치는 상. 면 위의 시각 대상에 중첩되며 투명 유리의 경우는 유리속의 시각 대상에 중첩되어 시각 대상을 보기 어렵게 한다.</t>
  </si>
  <si>
    <t>12689</t>
  </si>
  <si>
    <t>간접가열식 급탕</t>
  </si>
  <si>
    <t>間接加熱式給湯</t>
  </si>
  <si>
    <t>저장탱크 내에 증기코일(coil)을 넣고 증기 혹은 열탕으로 간접적으로 물을 끓이는 방법. 중앙식 급탕법의 하나.</t>
  </si>
  <si>
    <t>1269</t>
  </si>
  <si>
    <t>반사 유리</t>
  </si>
  <si>
    <t>reflected glass</t>
  </si>
  <si>
    <t>표면에 얇은 금속의 막을 붙인 유리. 차폐 효과가 있고 냉방부하를 경감할 수 있어 에너지 절약상 유효하다.</t>
  </si>
  <si>
    <t>12690</t>
  </si>
  <si>
    <t>반사 일사</t>
  </si>
  <si>
    <t>reflected solar radiation</t>
  </si>
  <si>
    <t>물체의 표면에서 반사된 일사.</t>
  </si>
  <si>
    <t>12691</t>
  </si>
  <si>
    <t>반사 접시</t>
  </si>
  <si>
    <t>reflector</t>
  </si>
  <si>
    <t>간접 조명에서 사용되는 광원 밑쪽에 설치되는 접시형의 불투명한 반사판.</t>
  </si>
  <si>
    <t>12692</t>
  </si>
  <si>
    <t>반사갓</t>
  </si>
  <si>
    <t>反射笠</t>
  </si>
  <si>
    <t>직접 조명에서 사용되는 광원 위쪽에 설치한 갓 모양을 한 불투명한 반사판.</t>
  </si>
  <si>
    <t>12693</t>
  </si>
  <si>
    <t>반사개(주먹장)맞춤</t>
  </si>
  <si>
    <t>목구조에서 사용되는 맞춤의 하나로 여러 개의 주먹장을 만들어 다른 재에 반만큼 물리게 한 맞춤을 말함</t>
  </si>
  <si>
    <t>12694</t>
  </si>
  <si>
    <t>반사광</t>
  </si>
  <si>
    <t>reflected light, 反射光</t>
  </si>
  <si>
    <t>물체에 비쳐 반사되어 되돌아 나오는 광선.</t>
  </si>
  <si>
    <t>12695</t>
  </si>
  <si>
    <t>반사도료</t>
  </si>
  <si>
    <t>refectorized paint, 反射塗料</t>
  </si>
  <si>
    <t>노면표시에 사용되는 도료로서 빛을 반사하는 물질을 넣은 도료.</t>
  </si>
  <si>
    <t>기문당85.3%</t>
  </si>
  <si>
    <t>12696</t>
  </si>
  <si>
    <t>반사면</t>
  </si>
  <si>
    <t>reflecting surfaces, 反射面</t>
  </si>
  <si>
    <t>충분히 커다란 반사음을 일으키게 하는 실내의 면.</t>
  </si>
  <si>
    <t>12697</t>
  </si>
  <si>
    <t>반사성 단열재</t>
  </si>
  <si>
    <t>反射性斷熱材</t>
  </si>
  <si>
    <t>① 알루미늄박(箔) 또는 명도가 높은 백색 판을 이용한 단열재로 복사열을 차단하는 특성을 가짐. ② 다층 알루미늄박에 방수지(kraft紙)를 붙여 만든 것과 아스팔트펠트의 한 면에 알루미늄박을 붙인 것이 있음. ③ 모르타르벽 위에 붙이면 열을 잘 차단.</t>
  </si>
  <si>
    <t>기문당87.2%</t>
  </si>
  <si>
    <t>12698</t>
  </si>
  <si>
    <t>반사유리</t>
  </si>
  <si>
    <t>reflecting glass, 反射－</t>
  </si>
  <si>
    <t>① 유리 표면에 금속류의 얇은 막을 붙여 태양광의 반사율을 높인 유리. ② 태양광 차폐효과가 있고 냉방부하를 경감할 수 있어서 에너지절약에 효과적임.</t>
  </si>
  <si>
    <t>12699</t>
  </si>
  <si>
    <t>BM</t>
  </si>
  <si>
    <t>bench mark; bookmobile</t>
  </si>
  <si>
    <t>건축. 토목 등에서 수준 측량의 기준이 되는 점.</t>
  </si>
  <si>
    <t>127</t>
  </si>
  <si>
    <t>간접광</t>
  </si>
  <si>
    <t>indirect light</t>
  </si>
  <si>
    <t>광원으로부터의 직접광이 아니고 천장, 벽 등의 실내 표면에서의 상호 반사광을 포함한 반사광을 일컫는다.</t>
  </si>
  <si>
    <t>1270</t>
  </si>
  <si>
    <t>반사율</t>
  </si>
  <si>
    <t>reflection factor, reflectance, 反射率</t>
  </si>
  <si>
    <t>어떤 물체에 입사하는 복사속()과 그 물체에서 반사하는 복사속()과의 비, 즉 .</t>
  </si>
  <si>
    <t>12700</t>
  </si>
  <si>
    <t>반사음</t>
  </si>
  <si>
    <t>reflected sound, 反射音</t>
  </si>
  <si>
    <t>음파가 물체에 부딪쳐 반사되어 나오는 소리.</t>
  </si>
  <si>
    <t>12701</t>
  </si>
  <si>
    <t>반사의 법칙</t>
  </si>
  <si>
    <t>파동이 어떤 매질에서 다른 매질로 진행할 때, 입사파와 반사파는 반사면에 수직인 동일 평면 위에 있으며, 반사면에 수직으로 세운 법선(法線)에 대해 서로 반대쪽에 있고, 입사각과 반사각의 크기가 같은데 이를 반사의 법칙이라 한다.</t>
  </si>
  <si>
    <t>12702</t>
  </si>
  <si>
    <t>반사파</t>
  </si>
  <si>
    <t>reflected wave</t>
  </si>
  <si>
    <t>매질의 경계면에서 반사하는 파로서 입사한 매질방향과 다르게 진행함</t>
  </si>
  <si>
    <t>세화27.6%</t>
  </si>
  <si>
    <t>12703</t>
  </si>
  <si>
    <t>반사판</t>
  </si>
  <si>
    <t>reflection board； reflector</t>
  </si>
  <si>
    <t>소리를 반사시킬 목적으로 사용하는 판상의 장치 →음향 반사판, 뜬구름.</t>
  </si>
  <si>
    <t>12704</t>
  </si>
  <si>
    <t>반사함수</t>
  </si>
  <si>
    <t>reflection factor, 反射函數</t>
  </si>
  <si>
    <t>하나의 색이 반사시키는 백광(白光)의 정도.</t>
  </si>
  <si>
    <t>12705</t>
  </si>
  <si>
    <t>반섞이자갈</t>
  </si>
  <si>
    <t>uncreened gravel</t>
  </si>
  <si>
    <t>모래가 섞여 있는 자갈.</t>
  </si>
  <si>
    <t>12706</t>
  </si>
  <si>
    <t>반소</t>
  </si>
  <si>
    <t>partial burning</t>
  </si>
  <si>
    <t>화재에 의해 건축물의 일부가 소손하여 어느 정도 수복이 가능한 상태.</t>
  </si>
  <si>
    <t>세화35.0%</t>
  </si>
  <si>
    <t>12707</t>
  </si>
  <si>
    <t>반송 속도</t>
  </si>
  <si>
    <t>carrier speed (velocity)</t>
  </si>
  <si>
    <t>분진을 함유한 공기가 덕트 내로 흐르는 경우, 분진이 침강하지 않는 흐름의 속도.</t>
  </si>
  <si>
    <t>12708</t>
  </si>
  <si>
    <t>반송 시스템</t>
  </si>
  <si>
    <t>transportation system； conveying system</t>
  </si>
  <si>
    <t>건물 내에서 사람, 물품, 공기, 물 등을 수송하는 시스템. 엘리베이터, 에스컬레이터, 덕트, 송풍기 등이 포함된다.</t>
  </si>
  <si>
    <t>12709</t>
  </si>
  <si>
    <t>간접난방</t>
  </si>
  <si>
    <t>indirect heating, 間接暖房</t>
  </si>
  <si>
    <t>실내를난방할 때공기와 열교환시켜 만든 온풍을 방에 보내 난방하는 방법이다. 반대로 실내에증기나 전기를 이끌어방열기로 난방하는 방법을직접 난방이라고 한다.</t>
  </si>
  <si>
    <t>1271</t>
  </si>
  <si>
    <t>반송설비</t>
  </si>
  <si>
    <t>反送設備</t>
  </si>
  <si>
    <t>① 엘리베이터‧에스컬레이터 등의 설비. ② 엘리베이터는 손님용과 화물용(lift)이 있음. ③ ＝승강설비.</t>
  </si>
  <si>
    <t>12710</t>
  </si>
  <si>
    <t>반수 석고</t>
  </si>
  <si>
    <t>hemihydrate gypsum</t>
  </si>
  <si>
    <t>12711</t>
  </si>
  <si>
    <t>반수둑이</t>
  </si>
  <si>
    <t>완전히 마르지 아니하고 반만 건조하고, 반은 젖어 있는 정도의 것.</t>
  </si>
  <si>
    <t>기문당64.9%</t>
  </si>
  <si>
    <t>12712</t>
  </si>
  <si>
    <t>반순평균기온</t>
  </si>
  <si>
    <t>⇨월평균 기온.</t>
  </si>
  <si>
    <t>12713</t>
  </si>
  <si>
    <t>반양각</t>
  </si>
  <si>
    <t>조각에서 새김 두께가 보통의 절반 정도의 돋을 새긴 것.</t>
  </si>
  <si>
    <t>12714</t>
  </si>
  <si>
    <t>반연관보일러</t>
  </si>
  <si>
    <t>⇨연관보일러.</t>
  </si>
  <si>
    <t>12715</t>
  </si>
  <si>
    <t>반연귀</t>
  </si>
  <si>
    <t>half-lap miter joint, mitred and rebated joint, 半燕口</t>
  </si>
  <si>
    <t>① 연귀의 반만 덧대고 안쪽 또는 바깥쪽은 직각으로 잘라 대는 맞춤. ② 길게 지나가는데 인방에 벽선을 세워 연귀한 것. ③ 인방의 해당부분만 도려내어 벽선 연귀에 맞춤. ④ ⇨턱연귀.</t>
  </si>
  <si>
    <t>기문당91.3%</t>
  </si>
  <si>
    <t>12716</t>
  </si>
  <si>
    <t>반연귀맞춤</t>
  </si>
  <si>
    <t>mitred and rebated joint, shoulder miter joint, 半燕口－</t>
  </si>
  <si>
    <t>① 연귀를 반만 내고 안쪽 또는 바깥쪽은 직각으로 잘라 대는 맞춤. ② 재의 안쪽이나 바깥쪽만 연귀로 한 것. ③ ⇨연귀맞춤.</t>
  </si>
  <si>
    <t>기문당98.6%</t>
  </si>
  <si>
    <t>12717</t>
  </si>
  <si>
    <t>반엽</t>
  </si>
  <si>
    <t>飜葉</t>
  </si>
  <si>
    <t>잎이 서리어 있는 모양의 무늬.</t>
  </si>
  <si>
    <t>12718</t>
  </si>
  <si>
    <t>반오량</t>
  </si>
  <si>
    <t>半五梁</t>
  </si>
  <si>
    <t>용마루를 중심으로 지붕틀의 전면은 5량, 후면은 세 마루식으로 꾸민 지붕틀.</t>
  </si>
  <si>
    <t>기문당95.2%</t>
  </si>
  <si>
    <t>12719</t>
  </si>
  <si>
    <t>간접배수</t>
  </si>
  <si>
    <t>특히 위생상 배려해야 할 기기의 배수 계동을 일단 대기 중에서 끊고 보통 배수 계통으로 직결되어 있는 물받이 용기 또는 배수 기구 속으로 배수하는 것. ↔ 배수구 공간.</t>
  </si>
  <si>
    <t>1272</t>
  </si>
  <si>
    <t>반오량가</t>
  </si>
  <si>
    <t>半五梁架</t>
  </si>
  <si>
    <t>① 용마루를 중심으로 하여 지붕의 한쪽은 5량가(五梁架)형식으로 꾸미고, 다른 쪽은 삼량가(三梁架)형식으로 꾸민 것. ② ⇨반칠량가.</t>
  </si>
  <si>
    <t>기문당91.9%</t>
  </si>
  <si>
    <t>12720</t>
  </si>
  <si>
    <t>반오량지붕틀</t>
  </si>
  <si>
    <t>半五梁屋構</t>
  </si>
  <si>
    <t>지붕틀 전면은 5량, 후면은 세 마루로 꾸민 지붕틀.</t>
  </si>
  <si>
    <t>기문당51.7%</t>
  </si>
  <si>
    <t>12721</t>
  </si>
  <si>
    <t>반용지판</t>
  </si>
  <si>
    <t>半龍枝板</t>
  </si>
  <si>
    <t>① 반화방벽‧낮은담 등의 옆면을 가리고 막아 대는 널. 반화방용기판. ② 지면에서 중방 밑까지 쌓는 사고석담 등에 쓰임.</t>
  </si>
  <si>
    <t>12722</t>
  </si>
  <si>
    <t>반원 기와</t>
  </si>
  <si>
    <t>본기와 이음 등에 일반적으로 사용하는 수키와.</t>
  </si>
  <si>
    <t>세화55.6%</t>
  </si>
  <si>
    <t>12723</t>
  </si>
  <si>
    <t>반원 지붕</t>
  </si>
  <si>
    <t>barrel roof</t>
  </si>
  <si>
    <t>반원통형 모양의 지붕.</t>
  </si>
  <si>
    <t>12724</t>
  </si>
  <si>
    <t>반원대패</t>
  </si>
  <si>
    <t>둥근 대팻날을 이용해 원형골을 파는 대패.</t>
  </si>
  <si>
    <t>기문당53.6%</t>
  </si>
  <si>
    <t>12725</t>
  </si>
  <si>
    <t>반원반자</t>
  </si>
  <si>
    <t>dome, 半圓天障</t>
  </si>
  <si>
    <t>①반원형의 천장. ② 궁륭반자. ③ 반달형으로 된 볼트(⇦).</t>
  </si>
  <si>
    <t>12726</t>
  </si>
  <si>
    <t>반원볼트</t>
  </si>
  <si>
    <t>barrel bolt, tower bolt, 半圓－</t>
  </si>
  <si>
    <t>① 반달형의 볼트(⇦). ② 문 볼트의 일종으로 볼트가 원통형 케이스 속에 들어가서 움직일 수 있게 되어 있는 것.</t>
  </si>
  <si>
    <t>12727</t>
  </si>
  <si>
    <t>반원셸지붕</t>
  </si>
  <si>
    <t>barrel shell roof</t>
  </si>
  <si>
    <t>곡면으로 이루어진 돔 구조의 지붕. 구조물 중에서 가장 안정적이고 단단하며 재료도 가장 적게 사용된다. 근대에 이르러 철골 트러스 구조, 철근 콘크리트 아치 구조, 콘크리트 셸 구조의 세 종류가 있다.</t>
  </si>
  <si>
    <t>기문당7.1%</t>
  </si>
  <si>
    <t>12728</t>
  </si>
  <si>
    <t>반원아치</t>
  </si>
  <si>
    <t>round arch, semicircular arch, 半圓虹蜺</t>
  </si>
  <si>
    <t>둘레가 반원형 또는 타원형으로 된 아치.</t>
  </si>
  <si>
    <t>12729</t>
  </si>
  <si>
    <t>간접비</t>
  </si>
  <si>
    <t>indirect cost, indirect expense, 間接費</t>
  </si>
  <si>
    <t>① 네트워크(⇦)의 용어. ② 공사의 개별활동에 직접적인 관계를 가진 것이 아니고, 전 계획사업에 관련되어 발생하는 비용. ③ 비용에는 공사감리자 및 비시간제 인원의 간접임금, 현장 사무실의 임차료 및 이와 관련된 설비 공급비, 사무비, 사무장비의 임차료, 관리비, 시설감가상각비 등이 포함되며, 공기가 지연되면 이와 비례하여 증가.</t>
  </si>
  <si>
    <t>1273</t>
  </si>
  <si>
    <t>반원줄</t>
  </si>
  <si>
    <t>half-round file, pit-saw file, 半圓鑢</t>
  </si>
  <si>
    <t>① 단면의 한쪽은 원호, 다른 쪽은 직선인 줄. ② ＝반원형 단면줄. ③ 오목하게 된 둥근면을 깎는데 쓰임.</t>
  </si>
  <si>
    <t>기문당84.5%</t>
  </si>
  <si>
    <t>12730</t>
  </si>
  <si>
    <t>반원지붕</t>
  </si>
  <si>
    <t>barrel shell roof, barrel roof, 半圓屋蓋</t>
  </si>
  <si>
    <t>반원 모양으로 둥그렇게 만든 지붕.</t>
  </si>
  <si>
    <t>12731</t>
  </si>
  <si>
    <t>반원천장</t>
  </si>
  <si>
    <t>半圓天障</t>
  </si>
  <si>
    <t>반원 모양으로 둥그렇게 만든 천장.</t>
  </si>
  <si>
    <t>기문당32.3%</t>
  </si>
  <si>
    <t>12732</t>
  </si>
  <si>
    <t>반원토관</t>
  </si>
  <si>
    <t>semicircle clay pipe, 半圓土管</t>
  </si>
  <si>
    <t>점토를 반원형으로 빚어 구워 만든 관.</t>
  </si>
  <si>
    <t>12733</t>
  </si>
  <si>
    <t>반원통 볼트</t>
  </si>
  <si>
    <t>barrel vault; tunnel vault</t>
  </si>
  <si>
    <t>반원형의 아치를 연속시켜 만들 때 생기는 형태의 구조.</t>
  </si>
  <si>
    <t>세화36.1%</t>
  </si>
  <si>
    <t>12734</t>
  </si>
  <si>
    <t>반원통형 볼트</t>
  </si>
  <si>
    <t>semicircular vault, 半圓筒形－</t>
  </si>
  <si>
    <t>① 반원통형태의 볼트. ② ⇨배럴볼트.</t>
  </si>
  <si>
    <t>12735</t>
  </si>
  <si>
    <t>반원형 단면줄</t>
  </si>
  <si>
    <t>⇨(＝)반원줄.</t>
  </si>
  <si>
    <t>12736</t>
  </si>
  <si>
    <t>반원형 철판</t>
  </si>
  <si>
    <t>골형 아연 철판 등 단면이 골형을 한 판상의 강판 제품.</t>
  </si>
  <si>
    <t>12737</t>
  </si>
  <si>
    <t>반원홈통</t>
  </si>
  <si>
    <t>⇨(＝)반달홈통.</t>
  </si>
  <si>
    <t>12738</t>
  </si>
  <si>
    <t>반월관</t>
  </si>
  <si>
    <t>半月管</t>
  </si>
  <si>
    <t>반달모양으로 된 특수한 토관류.</t>
  </si>
  <si>
    <t>12739</t>
  </si>
  <si>
    <t>간접시</t>
  </si>
  <si>
    <t>間接視</t>
  </si>
  <si>
    <t>① 망막 주변부에서 일어나는 시각작용. ② 운동지각은 비교적 변하지 않으나, 공간지각과 형상지각은 불명료하고 색채 감도도 무색 광각만 남음. ③ 암순응일 때의 광도에 대한 감수성은 직접시보다 날카롭다.</t>
  </si>
  <si>
    <t>1274</t>
  </si>
  <si>
    <t>반월문</t>
  </si>
  <si>
    <t>半月門</t>
  </si>
  <si>
    <t>윗부분이 반달 모양인 문. (＝)반달문.</t>
  </si>
  <si>
    <t>기문당31.8%</t>
  </si>
  <si>
    <t>12740</t>
  </si>
  <si>
    <t>반월창</t>
  </si>
  <si>
    <t>semicircled window, 半月窓</t>
  </si>
  <si>
    <t>① 틀이 반달 형태인 창. ② ＝반달창.</t>
  </si>
  <si>
    <t>기문당69.2%</t>
  </si>
  <si>
    <t>12741</t>
  </si>
  <si>
    <t>반유리문</t>
  </si>
  <si>
    <t>half glass door, half glazed door</t>
  </si>
  <si>
    <t>⇨유리문.</t>
  </si>
  <si>
    <t>12742</t>
  </si>
  <si>
    <t>반유실</t>
  </si>
  <si>
    <t>partial washout</t>
  </si>
  <si>
    <t>홍수 등에 의해 구조물의 일부분이 유실하였거나 심한 피해를 받았으나 큰 수선에 의해 수복할 수 있는 상태를 말한다.</t>
  </si>
  <si>
    <t>세화63.1%</t>
  </si>
  <si>
    <t>12743</t>
  </si>
  <si>
    <t>반육조</t>
  </si>
  <si>
    <t>⇨(＝)반양각.</t>
  </si>
  <si>
    <t>12744</t>
  </si>
  <si>
    <t>반음</t>
  </si>
  <si>
    <t>semitone</t>
  </si>
  <si>
    <t>전 음계를 구성하는 최소의 단위.</t>
  </si>
  <si>
    <t>12745</t>
  </si>
  <si>
    <t>반응</t>
  </si>
  <si>
    <t>자극에 따라 일어나는 생활체의 활동.</t>
  </si>
  <si>
    <t>12746</t>
  </si>
  <si>
    <t>반응성 골재</t>
  </si>
  <si>
    <t>reactive aggregate</t>
  </si>
  <si>
    <t>시멘트 속의 Na2O, K2O와 반응해서 팽창을 일으키는 물질을 포함한 골재.</t>
  </si>
  <si>
    <t>세화87.8%</t>
  </si>
  <si>
    <t>12747</t>
  </si>
  <si>
    <t>반인방</t>
  </si>
  <si>
    <t>半引放</t>
  </si>
  <si>
    <t>기둥 사이에 수평으로 대는 인방 부재들 중 그 길이가 일반적인 인방의 대략 반 정도의 길이가 되는 인방.</t>
  </si>
  <si>
    <t>기문당41.4%</t>
  </si>
  <si>
    <t>12748</t>
  </si>
  <si>
    <t>반입체조</t>
  </si>
  <si>
    <t>⇨(＝)양각.</t>
  </si>
  <si>
    <t>12749</t>
  </si>
  <si>
    <t>간접이음</t>
  </si>
  <si>
    <t>indirect joint, 間接－</t>
  </si>
  <si>
    <t>가운데 끼어 있는 강판을 통하여 부재와 재편(材片)을 서로 연결하는 이음 방식.</t>
  </si>
  <si>
    <t>1275</t>
  </si>
  <si>
    <t>반자</t>
  </si>
  <si>
    <t>ceiling, 盤子, 班子</t>
  </si>
  <si>
    <t>지붕의 하단 구조 또는 복층 이상의 건축물일 경우, 상부층의 바닥 하단 구조를 가리어 꾸며둔 것.</t>
  </si>
  <si>
    <t>12750</t>
  </si>
  <si>
    <t>반자갓둘레</t>
  </si>
  <si>
    <t>ceiling border</t>
  </si>
  <si>
    <t>반자의 가장자리에 적당히 테를 둘러 구성하는 것.</t>
  </si>
  <si>
    <t>12751</t>
  </si>
  <si>
    <t>반자격간</t>
  </si>
  <si>
    <t>-格間</t>
  </si>
  <si>
    <t>① 우물반자로 짠 반자틀의 한 격간. ② ＝반자정간(井間).</t>
  </si>
  <si>
    <t>기문당84.8%</t>
  </si>
  <si>
    <t>12752</t>
  </si>
  <si>
    <t>반자기질타일</t>
  </si>
  <si>
    <t>semi-porcelaintile, 半磁氣質－</t>
  </si>
  <si>
    <t>① 도기(陶器)와 자기(磁器)의 중간 정도의 온도로 소성한 점토제품의 타일. ② 흡수율이 0.3～5% 정도이며 자기보다 떨어짐.</t>
  </si>
  <si>
    <t>기문당93.0%</t>
  </si>
  <si>
    <t>12753</t>
  </si>
  <si>
    <t>반자기타일</t>
  </si>
  <si>
    <t>semi-vitreous tile</t>
  </si>
  <si>
    <t>미국에서 바닥용 타일 및 벽용 타일의 경우 흡수율이 3～7%의 것을 가리킴.</t>
  </si>
  <si>
    <t>기문당97.7%</t>
  </si>
  <si>
    <t>12754</t>
  </si>
  <si>
    <t>반자널</t>
  </si>
  <si>
    <t>ceiling board, 盤子板</t>
  </si>
  <si>
    <t>반자로 대는 널빤지. 반자판, 장반자널 등.</t>
  </si>
  <si>
    <t>12755</t>
  </si>
  <si>
    <t>반자높이</t>
  </si>
  <si>
    <t>ceiling height</t>
  </si>
  <si>
    <t>방의 바닥면으로부터 반자까지의 높이. 동일한 방에서 반자 높이가 다른 부분이 있을 경우는 그 평균 높이로 한다.</t>
  </si>
  <si>
    <t>기문당47.7%</t>
  </si>
  <si>
    <t>12756</t>
  </si>
  <si>
    <t>반자대</t>
  </si>
  <si>
    <t>furring strip of ceiling, ceiling joist, 盤子木</t>
  </si>
  <si>
    <t>반자널 또는 미장바름을 1차적으로 지지하는 작은 단면의 각재로 반자널과 평행하게 수평으로 댄다.</t>
  </si>
  <si>
    <t>12757</t>
  </si>
  <si>
    <t>반자돌림대</t>
  </si>
  <si>
    <t>① 반자의 가장자리벽과 천장의 접속부에 둘러대어진 테. ② ＝반자돌림띠. ③ 반자돌림은 벽과 반자를 같은 회반죽으로 할 때는 회반죽 자체로 하거나 석고 조각물을 붙여 만들지만 벽면과 반자의 재료가 다르거나 목조에서는 일반적으로 나무로 함.</t>
  </si>
  <si>
    <t>기문당89.5%</t>
  </si>
  <si>
    <t>12758</t>
  </si>
  <si>
    <t>반자돌림띠</t>
  </si>
  <si>
    <t>⇨(＝)반자돌림대.</t>
  </si>
  <si>
    <t>12759</t>
  </si>
  <si>
    <t>간접전단시험</t>
  </si>
  <si>
    <t>⇨삼축압축시험(＝).</t>
  </si>
  <si>
    <t>1276</t>
  </si>
  <si>
    <t>반자동 아크 용접</t>
  </si>
  <si>
    <t>semi-automatic arc welding</t>
  </si>
  <si>
    <t>용접봉의 공급은 자동이나 운봉은 사람에 의한 아크 용접법</t>
  </si>
  <si>
    <t>12760</t>
  </si>
  <si>
    <t>반자동 용접</t>
  </si>
  <si>
    <t>semi-automatic welding</t>
  </si>
  <si>
    <t>용접봉의 공급은 자동이나 운봉은 사람에 의한 용접법</t>
  </si>
  <si>
    <t>세화26.4%</t>
  </si>
  <si>
    <t>12761</t>
  </si>
  <si>
    <t>반자동아크용접기</t>
  </si>
  <si>
    <t>① 와이어 공급을 자동으로 하며 용접 건(gun)을 손에 쥐고 용접을 할 수 있는 구조의 용접기. ② 교류용과 직류용이 있음. ③ 전원의 특성에 의해서 수하특성‧정전압 특성‧상승 특성형 등이 있음.</t>
  </si>
  <si>
    <t>기문당92.4%</t>
  </si>
  <si>
    <t>12762</t>
  </si>
  <si>
    <t>반자동용접</t>
  </si>
  <si>
    <t>용접 와이어가 자동으로 공급되어 있는 장치를 손으로 하는 용접 방법.</t>
  </si>
  <si>
    <t>12763</t>
  </si>
  <si>
    <t>반자받이</t>
  </si>
  <si>
    <t>runner</t>
  </si>
  <si>
    <t>① 반자대를 대기 위해 바로 위에 드문 간격으로 댄 부재. ② 달대 하부에 달아매고 반자대를 고정. ③ ＝반자틀받이.</t>
  </si>
  <si>
    <t>12764</t>
  </si>
  <si>
    <t>반자소란</t>
  </si>
  <si>
    <t>盤子小欄</t>
  </si>
  <si>
    <t>반자널을 얹기 위해 반자틀에 덧댄 오리목.</t>
  </si>
  <si>
    <t>기문당95.7%</t>
  </si>
  <si>
    <t>12765</t>
  </si>
  <si>
    <t>반자유 음장</t>
  </si>
  <si>
    <t>hemi-free sound field; semi-free sound field</t>
  </si>
  <si>
    <t>무한대의 완전 반사면에서 떨어져 그 면 이외의 경계 영향이 없는 등방 또한 균질한 매질로 채워져 있는 음장. →자유 음장, 반무향실.</t>
  </si>
  <si>
    <t>12766</t>
  </si>
  <si>
    <t>반자지</t>
  </si>
  <si>
    <t>ceiling paper, -紙</t>
  </si>
  <si>
    <t>반자를 바르는 종이‧, 여러 가지 빛깔과 무늬가 새겨져있음 .</t>
  </si>
  <si>
    <t>12767</t>
  </si>
  <si>
    <t>반자틀</t>
  </si>
  <si>
    <t>ceiling joist, ceiling frames, 盤子機</t>
  </si>
  <si>
    <t>천장 반자를 구성하기 위한 받침 틀로서 반자대 등으로 격자로 만든다.</t>
  </si>
  <si>
    <t>12768</t>
  </si>
  <si>
    <t>반자틀받이</t>
  </si>
  <si>
    <t>반자틀을 고정시키기 위해 반자틀 위에 수평으로 댄 부재.</t>
  </si>
  <si>
    <t>12769</t>
  </si>
  <si>
    <t>간접조도</t>
  </si>
  <si>
    <t>indirect illumination, 間接照度</t>
  </si>
  <si>
    <t>반사광에 의한 2차적인 간접 주광조도</t>
  </si>
  <si>
    <t>기문당64.5%</t>
  </si>
  <si>
    <t>1277</t>
  </si>
  <si>
    <t>반자현란</t>
  </si>
  <si>
    <t>盤子懸欄</t>
  </si>
  <si>
    <t>반자를 꾸미기 위하여 짜여진 틀. 반자틀.</t>
  </si>
  <si>
    <t>기문당87.0%</t>
  </si>
  <si>
    <t>12770</t>
  </si>
  <si>
    <t>반잠수식</t>
  </si>
  <si>
    <t>semi-submersible type</t>
  </si>
  <si>
    <t>해중에 부력 구조체가 있고 이것에 기둥 등의 지지구조물을 세워 해면상부의 시설 등을 지지하는 방식. 본 방식의 특징은 일반적으로 해중부의 부력체와 기둥 등의 지지구조물에 의해 구성되기 때문에 수선(水線)면적을 작게하며 동요를 경감할 수 있다. 해중부의 부체형식에는 로어헐타입과 푸팅타입이 있다. 이 방식의 사례는 대수심의 해저석유 개발․생산용의 리그에 많다.</t>
  </si>
  <si>
    <t>12771</t>
  </si>
  <si>
    <t>반장부</t>
  </si>
  <si>
    <t>半丈夫</t>
  </si>
  <si>
    <t>① 다른 재의 반만큼 들어가게 만든 장부. ② 반다지장부(준).</t>
  </si>
  <si>
    <t>12772</t>
  </si>
  <si>
    <t>반전</t>
  </si>
  <si>
    <t>半塼</t>
  </si>
  <si>
    <t>⇨(＝)반방전.</t>
  </si>
  <si>
    <t>12773</t>
  </si>
  <si>
    <t>반전착시</t>
  </si>
  <si>
    <t>半轉錯視</t>
  </si>
  <si>
    <t>⇨착시.</t>
  </si>
  <si>
    <t>12774</t>
  </si>
  <si>
    <t>반절</t>
  </si>
  <si>
    <t>queen closure, queen closer, 半折</t>
  </si>
  <si>
    <t>벽돌온장을 길이 방향으로 절반 정도 잘라낸 토막벽돌(100×100×60mm).</t>
  </si>
  <si>
    <t>기문당69.1%</t>
  </si>
  <si>
    <t>12775</t>
  </si>
  <si>
    <t>반점</t>
  </si>
  <si>
    <t>① 석재(⇦)의 결점 용어(KS F 2530). ② 석재 표면에 부분적으로 생긴 반점 모양의 얼룩.</t>
  </si>
  <si>
    <t>12776</t>
  </si>
  <si>
    <t>반죽</t>
  </si>
  <si>
    <t>대나무 줄기 표면에 여러가지 반점이나 무늬가 있는 대나무의 총칭. 운문죽 등이 있고 장식 기둥, 교창 등에 쓰인다.</t>
  </si>
  <si>
    <t>12777</t>
  </si>
  <si>
    <t>반죽질기</t>
  </si>
  <si>
    <t>consistency</t>
  </si>
  <si>
    <t>① 주로 물의 양에 따라 좌우되며 아직 굳지 않은 시멘트모르타르‧콘크리트‧회반죽 등의 유동성(무르기)의 정도. ② 농도가 높은 것은 작업은 용이해지나 재료분리의 경향이 커짐. ③ ⇨시공연도.</t>
  </si>
  <si>
    <t>기문당94.5%</t>
  </si>
  <si>
    <t>12778</t>
  </si>
  <si>
    <t>반죽질기시험</t>
  </si>
  <si>
    <t>consistency test, -試驗</t>
  </si>
  <si>
    <t>① 반죽질기의 시험. ② 컨시스턴시의 시험.</t>
  </si>
  <si>
    <t>12779</t>
  </si>
  <si>
    <t>간접조명</t>
  </si>
  <si>
    <t>indirect lighting, 間接照明</t>
  </si>
  <si>
    <t>광원에서 빛을 천장‧벽 등에 투사하여 그 반사광을 간접적으로 비치게 하는 조명. 조명기구가 시야에 직접 띄지 않고 반사판 같은 것을 이용해 은은하고 부드럽게 확산된 조명효과를 누리나, 빛의 이용률은 직접조명의 1/3로 떨어짐. CIE의 배광분류에서 조명 기구의 하향 발산 광속이 10% 이하인 경우를 일컫는다.</t>
  </si>
  <si>
    <t>기문당58.2%</t>
  </si>
  <si>
    <t>1278</t>
  </si>
  <si>
    <t>반죽퍼티반죽</t>
  </si>
  <si>
    <t>호분 등을 아마유 등으로 반죽하여 만든 퍼티.</t>
  </si>
  <si>
    <t>12780</t>
  </si>
  <si>
    <t>반지기자갈</t>
  </si>
  <si>
    <t>unscreened gravel</t>
  </si>
  <si>
    <t>모래가 섞인 자갈.</t>
  </si>
  <si>
    <t>12782</t>
  </si>
  <si>
    <t>반지기층</t>
  </si>
  <si>
    <t>다른 것이 섞여있는 지층. 모래, 자갈 등이 반반 섞인 층.</t>
  </si>
  <si>
    <t>기문당51.5%</t>
  </si>
  <si>
    <t>12783</t>
  </si>
  <si>
    <t>반지름 방향 변위</t>
  </si>
  <si>
    <t>radial displacement</t>
  </si>
  <si>
    <t>원통 좌표나 구좌표에서 축대칭 셸이나 파이프 등의 변위를 표현</t>
  </si>
  <si>
    <t>세화42.3%</t>
  </si>
  <si>
    <t>12784</t>
  </si>
  <si>
    <t>반지름 방향 응력(도)</t>
  </si>
  <si>
    <t>radial stress</t>
  </si>
  <si>
    <t>원통 좌표나 구좌표 등의 축대칭 좌표계에서 반지름 방향의 응력.</t>
  </si>
  <si>
    <t>세화43.2%</t>
  </si>
  <si>
    <t>12785</t>
  </si>
  <si>
    <t>반직접 조명</t>
  </si>
  <si>
    <t>semi-direct lighting</t>
  </si>
  <si>
    <t>CIE와 IESNA의 배광 분류의 한 항목. 조명 기구의 하향 발산 광속이 60% 에서 90%일 때를 일컫는다. 조명 기구나 조명 방식의 분류에 사용한다. →직접 조명, 전반 확산 조명, 직접 간접 조명, 반간접 조명, 간접 조명.</t>
  </si>
  <si>
    <t>12786</t>
  </si>
  <si>
    <t>반직접조명</t>
  </si>
  <si>
    <t>semi-direct illumination, 半直接照明</t>
  </si>
  <si>
    <t>① 반사되는 상향광이 10～40%, 하향광의 60～90%가 직접조명이 되는 등 또는 조명방식. ② 반사투과를 겸한 유백색 유리 등으로 만든 시드.</t>
  </si>
  <si>
    <t>12787</t>
  </si>
  <si>
    <t>반쪽기둥</t>
  </si>
  <si>
    <t>⇨(＝)반기둥.</t>
  </si>
  <si>
    <t>12788</t>
  </si>
  <si>
    <t>반쪽이음</t>
  </si>
  <si>
    <t>halving joint</t>
  </si>
  <si>
    <t>일직선상의 두 목재 끝을 반턱이 지게 깎아내고 겹친 부분을 볼트로 연결하는 이음.</t>
  </si>
  <si>
    <t>기문당78.3%</t>
  </si>
  <si>
    <t>12789</t>
  </si>
  <si>
    <t>간접채광</t>
  </si>
  <si>
    <t>lighting by the borrowed light, 間接採光</t>
  </si>
  <si>
    <t>복도 또는 다른 방을 거쳐서 간접적으로 채광하는 것.</t>
  </si>
  <si>
    <t>1279</t>
  </si>
  <si>
    <t>반쪽통나무</t>
  </si>
  <si>
    <t>half timber, 半－</t>
  </si>
  <si>
    <t>① 통나무를 절반으로 가른 재목. ② 연목누리개 등에 쓰임.</t>
  </si>
  <si>
    <t>12790</t>
  </si>
  <si>
    <t>반칠량</t>
  </si>
  <si>
    <t>⇨(＝)엇칠량.</t>
  </si>
  <si>
    <t>12791</t>
  </si>
  <si>
    <t>반칠량가</t>
  </si>
  <si>
    <t>半七梁架</t>
  </si>
  <si>
    <t>지붕의 구조형식이 건물 전면에서는 칠량가 형식이고 후면에서는 오량가 형식으로 된 것.</t>
  </si>
  <si>
    <t>기문당44.0%</t>
  </si>
  <si>
    <t>12792</t>
  </si>
  <si>
    <t>반침</t>
  </si>
  <si>
    <t>closet, 半寢</t>
  </si>
  <si>
    <t>.큰 방에 딸린 조그만 방. 여러 가지 물건을 넣어 두는 데에 쓴다.</t>
  </si>
  <si>
    <t>12793</t>
  </si>
  <si>
    <t>반칸</t>
  </si>
  <si>
    <t>한 칸의 절반</t>
  </si>
  <si>
    <t>세화38.9%</t>
  </si>
  <si>
    <t>12794</t>
  </si>
  <si>
    <t>반칸퇴</t>
  </si>
  <si>
    <t>半間退</t>
  </si>
  <si>
    <t>몸체의 반 칸 정도의 너비로 달아낸 퇴.</t>
  </si>
  <si>
    <t>12795</t>
  </si>
  <si>
    <t>반타원아치</t>
  </si>
  <si>
    <t>semi-elliptical arch, 半橢圓－</t>
  </si>
  <si>
    <t>반타원형의 아치.</t>
  </si>
  <si>
    <t>12796</t>
  </si>
  <si>
    <t>반턱</t>
  </si>
  <si>
    <t>halvingrabbet</t>
  </si>
  <si>
    <t>목구조 접합부 형식 중 서로 맞대는 부분을 부재 두께 절반 정도를 서로 파낸 뒤 맞대는 것.</t>
  </si>
  <si>
    <t>세화37.1%</t>
  </si>
  <si>
    <t>12797</t>
  </si>
  <si>
    <t>반턱 이음</t>
  </si>
  <si>
    <t>목구조 이음 중 서로 맞대는 부분을 부재 두께 절반 정도를 서로 파낸 뒤 맞대어 잇는 것. 이렇게 맞댄 이음은 서로 떨어질 위험이 크므로 철물이나 못 등을 박아 보강한다.</t>
  </si>
  <si>
    <t>12798</t>
  </si>
  <si>
    <t>반턱대패</t>
  </si>
  <si>
    <t>⇨(＝)턱솔대패.</t>
  </si>
  <si>
    <t>12799</t>
  </si>
  <si>
    <t>BN 분석</t>
  </si>
  <si>
    <t>basic-nonbasic analysis</t>
  </si>
  <si>
    <t>한 영역의 활동을 기본과 비기본의 두 범주로  가정하는 경제 기반 분석 이론. 로버트 머레이 헤이그에 의해 1928년 뉴욕의 지역 계획에 관한 연구에서 시작되었다.</t>
  </si>
  <si>
    <t>128</t>
  </si>
  <si>
    <t>간접하중</t>
  </si>
  <si>
    <t>indirect load, 間接荷重</t>
  </si>
  <si>
    <t>직접 해석대상구조물에 작용하지 않고 다른 하중경로를 통하여 간접적으로 전달되는 하중.</t>
  </si>
  <si>
    <t>기문당32.9%</t>
  </si>
  <si>
    <t>1280</t>
  </si>
  <si>
    <t>반턱맞춤</t>
  </si>
  <si>
    <t>end lap joint, shoulder joint, rabbet joint</t>
  </si>
  <si>
    <t>① 두 재를 서로 그 높이의 반으로 깎아내고 맞추는 일, 또 그 자리. ② 위에 있는 것은 업힐 장, 밑에 있는 것을 반을 장이라 함.</t>
  </si>
  <si>
    <t>기문당94.7%</t>
  </si>
  <si>
    <t>12800</t>
  </si>
  <si>
    <t>반턱변탕</t>
  </si>
  <si>
    <t>shiplap, -邊鐋</t>
  </si>
  <si>
    <t>① 재의 옆면을 반 턱이 지게 깎아내는 일. ② 반턱으로 밀어 깎는 대패.</t>
  </si>
  <si>
    <t>12801</t>
  </si>
  <si>
    <t>반턱변탕이음</t>
  </si>
  <si>
    <t>① 변탕질을 한 석재의 이음법의 하나. ② 갓돌과 같이 하중을 받지 않는 부분의 돌이음에 사용.</t>
  </si>
  <si>
    <t>기문당86.8%</t>
  </si>
  <si>
    <t>12802</t>
  </si>
  <si>
    <t>반턱연귀맞춤</t>
  </si>
  <si>
    <t>half-lap miter joint</t>
  </si>
  <si>
    <t>반턱연귀에 의한 맞춤법.</t>
  </si>
  <si>
    <t>12803</t>
  </si>
  <si>
    <t>반턱이음</t>
  </si>
  <si>
    <t>half lap joint, halved joint, halving joint, rebated joint</t>
  </si>
  <si>
    <t>① 두 재를 서로 반턱이 지게 깎아 잇는 이음. ② 부재를 길이방향으로 이을 때 쓰는 이음으로 가장 간단한 방법. ③ 큰 응력이 작용하는 곳에는 쓰이지 않음. ④ 반드시 큰 못(볼트조임) 또는 나사로 보강해야 함.</t>
  </si>
  <si>
    <t>12804</t>
  </si>
  <si>
    <t>반턱주먹장맞춤</t>
  </si>
  <si>
    <t>dovetail halved joint, half lap dovetail joint, through half-lap single dovetail joint</t>
  </si>
  <si>
    <t>두 목부재 두께의 반씩 한쪽은 윗면을 깎아 내고 다른 한쪽은 아랫면을 깎아 내어 턱지게 만든 면을 이어 붙힐때 업힐 장은 말구 부분에주먹장을 내고 받을 장은 옆면에 주먹 장부 구멍을 두어 맞추는 방식.</t>
  </si>
  <si>
    <t>12805</t>
  </si>
  <si>
    <t>반턱쪽매</t>
  </si>
  <si>
    <t>ship-lap joint</t>
  </si>
  <si>
    <t>① 널의 옆을 두께의 반턱 씩 깎아서 서로 반턱이 겹쳐 잇는 널깔기 방법. ② ＝변탕쪽매.</t>
  </si>
  <si>
    <t>기문당83.6%</t>
  </si>
  <si>
    <t>12806</t>
  </si>
  <si>
    <t>반턱쪽매판벽</t>
  </si>
  <si>
    <t>rebated siding, rabbeted string, -板壁</t>
  </si>
  <si>
    <t>널 옆의 반턱을 파서 끼운 판벽.</t>
  </si>
  <si>
    <t>기문당81.0%</t>
  </si>
  <si>
    <t>12807</t>
  </si>
  <si>
    <t>반토굴집</t>
  </si>
  <si>
    <t>半土窟－</t>
  </si>
  <si>
    <t>지붕만 땅 위로 드러나게 하고 몸체 이하는 땅에 설치한 집</t>
  </si>
  <si>
    <t>12808</t>
  </si>
  <si>
    <t>반토막</t>
  </si>
  <si>
    <t>half bat, 半－</t>
  </si>
  <si>
    <t>①벽돌을 가로로 반 동강 낸 토막벽돌. ② ⇨벽돌. ③ 100×100× 60mm.</t>
  </si>
  <si>
    <t>12809</t>
  </si>
  <si>
    <t>간주</t>
  </si>
  <si>
    <t>間柱</t>
  </si>
  <si>
    <t>사이 기둥이라고도 말하며  건축물의 기둥과 기둥 사이에 세우는 기둥으로서, 별도의 벽체를 구성하거나 문을 만들기 위해 설치한다.</t>
  </si>
  <si>
    <t>1281</t>
  </si>
  <si>
    <t>반토막블록</t>
  </si>
  <si>
    <t>half block, 半－block</t>
  </si>
  <si>
    <t>블록 길이가 기본블록의 절반으로 된 것.</t>
  </si>
  <si>
    <t>12810</t>
  </si>
  <si>
    <t>반트인장부맞춤</t>
  </si>
  <si>
    <t>half blind mortise and tenon joint</t>
  </si>
  <si>
    <t>장부 등은 내보이게 하고 마구리는 보이지 않게 한 끝모서리의 맞춤.</t>
  </si>
  <si>
    <t>12811</t>
  </si>
  <si>
    <t>반향</t>
  </si>
  <si>
    <t>echo, 反響</t>
  </si>
  <si>
    <t>1. 어떤 사건이나 발표 따위가 세상에 영향을 미치어일어나는 반응2.양반이 많이 모여 사는 시골3. 메아리, 울림, 전파따위의 반향</t>
  </si>
  <si>
    <t>12812</t>
  </si>
  <si>
    <t>반향곡선</t>
  </si>
  <si>
    <t>reversed curve, s- curve, 反向曲線</t>
  </si>
  <si>
    <t>교통  방향이 서로 다른 두 개의 이웃한 곡선. 차로를 설계할 때 이 두 곡선이 인접하여 있으면 방향이 급격히 변하여 차량이 원만하게 달리기 어려우므로 두 곡선 사이에 긴 직선을 끼워 넣어야 한다.</t>
  </si>
  <si>
    <t>12813</t>
  </si>
  <si>
    <t>반향실</t>
  </si>
  <si>
    <t>echo room, echo chamber, 反響室</t>
  </si>
  <si>
    <t>흡음성(吸音性)이 적은 재료로 벽을 만들어 소리가 잘 되울리도록 한 방.</t>
  </si>
  <si>
    <t>12814</t>
  </si>
  <si>
    <t>반화방벽</t>
  </si>
  <si>
    <t>antifire wall, 半火防壁</t>
  </si>
  <si>
    <t>화재 피해를 줄이기 위해 중인방 높이까지 바깥벽을 돌이나 벽돌로 쌓아 만든 벽</t>
  </si>
  <si>
    <t>기문당12.4%</t>
  </si>
  <si>
    <t>12815</t>
  </si>
  <si>
    <t>반화방장</t>
  </si>
  <si>
    <t>半火防墻</t>
  </si>
  <si>
    <t>12816</t>
  </si>
  <si>
    <t>받을장</t>
  </si>
  <si>
    <t>① 반턱맞춤(⇦) 등에 있어서 밑에 깔리는 재. ② ⇨턱맞춤.</t>
  </si>
  <si>
    <t>12817</t>
  </si>
  <si>
    <t>받이 철물</t>
  </si>
  <si>
    <t>물건 또는 부재를 지지하는데 사용하는 금속 재질의 가로재 모양 철물.</t>
  </si>
  <si>
    <t>12818</t>
  </si>
  <si>
    <t>받이끌</t>
  </si>
  <si>
    <t>끌의 일종. 폭이 좁고 깊은 구멍을 팔 때나 폭이 좁은 골을 내는 데 쓰인다.</t>
  </si>
  <si>
    <t>12819</t>
  </si>
  <si>
    <t>간지석</t>
  </si>
  <si>
    <t>間知石</t>
  </si>
  <si>
    <t>① 석축쌓기에 쓰이는 석재. ② 네모지고 팽이모양. ③ ⇨견치석.</t>
  </si>
  <si>
    <t>1282</t>
  </si>
  <si>
    <t>받이대</t>
  </si>
  <si>
    <t>abutment. 구조물에 횡력이 작용할 때, 횡력의 대부분을 부담하는 위치. 교량의 교각 부분 등이 있다.</t>
  </si>
  <si>
    <t>12820</t>
  </si>
  <si>
    <t>받이돌</t>
  </si>
  <si>
    <t>stone pad template</t>
  </si>
  <si>
    <t>벽 기둥 위에 보나 지붕트러스가 잘 얹히고 하중이 잘 분산되도록 하기 위해 놓는 돌.</t>
  </si>
  <si>
    <t>12821</t>
  </si>
  <si>
    <t>받이쇠 이음</t>
  </si>
  <si>
    <t>strapped joint</t>
  </si>
  <si>
    <t>두 부재의 이음선을 따라서 모살 용접 하는 것.</t>
  </si>
  <si>
    <t>12822</t>
  </si>
  <si>
    <t>받치개</t>
  </si>
  <si>
    <t>keeper</t>
  </si>
  <si>
    <t>자물대가 떨어지지 않게 받치는 헛자물쇠 부품의 한 가지.</t>
  </si>
  <si>
    <t>12823</t>
  </si>
  <si>
    <t>받침 퍼티</t>
  </si>
  <si>
    <t>back putty</t>
  </si>
  <si>
    <t>유리를 창틀에 끼울 때, 유리와 틀의 긴밀한 접합을 위해 사용하는 것.</t>
  </si>
  <si>
    <t>12825</t>
  </si>
  <si>
    <t>받침①</t>
  </si>
  <si>
    <t>backing</t>
  </si>
  <si>
    <t>①용접 시에 밑바닥의 뒷면에 대주는 재료 또는 이와 같은 조작. ② 받침에는 금속‧입상(粒狀)플럭스‧불활성 가스 등이 있음.</t>
  </si>
  <si>
    <t>12826</t>
  </si>
  <si>
    <t>받침②</t>
  </si>
  <si>
    <t>bearing support</t>
  </si>
  <si>
    <t>구조물과 평면 또는 곡면으로 접하여 연직력을 지지하는 것.</t>
  </si>
  <si>
    <t>12827</t>
  </si>
  <si>
    <t>받침기둥</t>
  </si>
  <si>
    <t>support, strut, 支柱</t>
  </si>
  <si>
    <t>① 하중을 받치는 기둥을 말함.  ② 콘크리트 치기, 양생 시에 보 또는 슬래브 밑에 설치하는 받침기둥. ③ = 지주(支柱) =동바리</t>
  </si>
  <si>
    <t>기문당22.5%</t>
  </si>
  <si>
    <t>12828</t>
  </si>
  <si>
    <t>받침대</t>
  </si>
  <si>
    <t>① 문고리 밑판 등으로 대는 무늬를 새긴 장식. ② 연직 또는 연직에 가까운 압축재로 그 높이가 단면의 최소치수의 3배 미만인 것.</t>
  </si>
  <si>
    <t>12829</t>
  </si>
  <si>
    <t>간철</t>
  </si>
  <si>
    <t>間鐵</t>
  </si>
  <si>
    <t>장부쇠를 고정하기 위하여 사이에 끼워 대는 쇠.</t>
  </si>
  <si>
    <t>1283</t>
  </si>
  <si>
    <t>받침돌</t>
  </si>
  <si>
    <t>bed stone</t>
  </si>
  <si>
    <t>① 물건의 밑바닥에 받쳐 놓는 돌. ② 방고래를 형성하기 위하여 구들장을 올려놓을 수 있게 받쳐주는 돌 또는 연와벽돌. ③ 기둥 또는 대공 밑의 기초가 되는 돌.</t>
  </si>
  <si>
    <t>12830</t>
  </si>
  <si>
    <t>받침목</t>
  </si>
  <si>
    <t>가구의 내부에 받침으로 쓰이는 나무.</t>
  </si>
  <si>
    <t>12831</t>
  </si>
  <si>
    <t>받침쇠</t>
  </si>
  <si>
    <t>backing strip</t>
  </si>
  <si>
    <t>① 한쪽 면 맞대기 용접의 뒷면에 받치는 같은 종류의 금속 띠모양(帶狀)의 판(backing strip). ② 물건을 받치기 위한 팔대 모양의 철물(bracket).</t>
  </si>
  <si>
    <t>기문당22.8%</t>
  </si>
  <si>
    <t>12832</t>
  </si>
  <si>
    <t>받침장</t>
  </si>
  <si>
    <t>처마끝 내림새의 밑에 깔아 받치는 기와.</t>
  </si>
  <si>
    <t>기문당81.5%</t>
  </si>
  <si>
    <t>12833</t>
  </si>
  <si>
    <t>받침장여</t>
  </si>
  <si>
    <t>-長欐</t>
  </si>
  <si>
    <t>도리 바로 밑에서 도리를 받치게 되는 장여.</t>
  </si>
  <si>
    <t>12834</t>
  </si>
  <si>
    <t>받침틀</t>
  </si>
  <si>
    <t>길고 무거운 물건 양쪽 끝의 밑에 깔려지는 틀. 양쪽 한 쌍으로, 각각 한 토막나무에 네발이 달려 있음.</t>
  </si>
  <si>
    <t>12835</t>
  </si>
  <si>
    <t>받침판①</t>
  </si>
  <si>
    <t>bed plate, -板</t>
  </si>
  <si>
    <t>보의 받침을 위해 콘크리트 바닥면에 두는 강판.</t>
  </si>
  <si>
    <t>12836</t>
  </si>
  <si>
    <t>받침판②</t>
  </si>
  <si>
    <t>리벳을 칠 때 리벳 해머의 반대쪽에 리벳머리를 받치게 되는 공구.</t>
  </si>
  <si>
    <t>12837</t>
  </si>
  <si>
    <t>받침퍼티</t>
  </si>
  <si>
    <t>back putty, bed glazing</t>
  </si>
  <si>
    <t>① 유리와 창문살에 접하는 면에 받쳐대는 퍼티. ② 유리를 끼우기 전에 창살에 대는 소량의 퍼티.</t>
  </si>
  <si>
    <t>12838</t>
  </si>
  <si>
    <t>간통</t>
  </si>
  <si>
    <t>間通</t>
  </si>
  <si>
    <t>① 한 칸 단위의 칸살을 단위로 한 넓이. ② 1칸(간)통, 2칸(간)통 등.</t>
  </si>
  <si>
    <t>1284</t>
  </si>
  <si>
    <t>발광도료</t>
  </si>
  <si>
    <t>luminous paint, 發光塗料</t>
  </si>
  <si>
    <t>① 어두운 곳에서 빛을 내는 형광도료. ② ＝야광(夜光)도료. ③ 야간이나 어두운 곳에서 쓰는 표지나 계기의 지침 눈금 등에 사용. ④ 발광도료는 광선을 받았을 때 그 에너지를 받아 저장하여 어두운 곳에서 인광을 낸다. 그 발광성은 안료의 인광체의 분말을 사용함으로써 얻음. ⑤ KS M 5334 참조.</t>
  </si>
  <si>
    <t>기문당91.4%</t>
  </si>
  <si>
    <t>12841</t>
  </si>
  <si>
    <t>발광체</t>
  </si>
  <si>
    <t>illuminant, luminous boby, 發光體</t>
  </si>
  <si>
    <t>① 태양이나 전구와 같이그 안에 있는 에너지에 의해  스스로 빛을 내는 물체. ② 발광체에 의한 광원(光源)을 일차광원(一次光源)이라 함.</t>
  </si>
  <si>
    <t>기문당81.7%</t>
  </si>
  <si>
    <t>12842</t>
  </si>
  <si>
    <t>발광효율</t>
  </si>
  <si>
    <t>luminous efficiency [of radiant energy], 發光效率</t>
  </si>
  <si>
    <t>① 어떤 복사체(光源)에서 발산하는 전복사속(全輻射束) Ф[W]와 그것에 의하여 생기는 전광속(全光束) F[lm]와의 비. ② 기호는 K 또는  ε K=F/Ф[lm/W]</t>
  </si>
  <si>
    <t>기문당78.7%</t>
  </si>
  <si>
    <t>12843</t>
  </si>
  <si>
    <t>발근촉진제</t>
  </si>
  <si>
    <t>發根促進劑</t>
  </si>
  <si>
    <t>식물의 뿌리내림을 촉진시키는 약제.</t>
  </si>
  <si>
    <t>12844</t>
  </si>
  <si>
    <t>발끝</t>
  </si>
  <si>
    <t>toe, 趾端</t>
  </si>
  <si>
    <t>용접표면과 모재면의 교차선.</t>
  </si>
  <si>
    <t>기문당93.8%</t>
  </si>
  <si>
    <t>12845</t>
  </si>
  <si>
    <t>발다치노</t>
  </si>
  <si>
    <t>baldachino</t>
  </si>
  <si>
    <t>제단이나 왕좌(王座) 등에서 상부에 철치하는 캐노피(baldachin, baldaqui)</t>
  </si>
  <si>
    <t>12846</t>
  </si>
  <si>
    <t>발돋움대</t>
  </si>
  <si>
    <t>stepladder； steps； trestle</t>
  </si>
  <si>
    <t>목재， 강재 등으로 만든 다리가 넷인 대.</t>
  </si>
  <si>
    <t>12849</t>
  </si>
  <si>
    <t>간트식 공정표</t>
  </si>
  <si>
    <t>⇨횡선식 공정표(＝).</t>
  </si>
  <si>
    <t>1285</t>
  </si>
  <si>
    <t>발돋음</t>
  </si>
  <si>
    <t>① 높은 곳에서 일하기 위하여 괴는 받침발판. ② 비계발판의 일종.</t>
  </si>
  <si>
    <t>12850</t>
  </si>
  <si>
    <t>발러스터</t>
  </si>
  <si>
    <t>baluster</t>
  </si>
  <si>
    <t>계단과 발코니, 현관의 측면에 사용하는 난간의 기둥부재</t>
  </si>
  <si>
    <t>12852</t>
  </si>
  <si>
    <t>발로 위원회</t>
  </si>
  <si>
    <t>Barlow Commission</t>
  </si>
  <si>
    <t>영국의 산업 인구 배분을 위해 설림한 왕립 위원회로서, 1940년 제2차 세계대전 이후 영국 도시계획 정책의 이념 중 하나인 산업과 인구의 계획적 분산을 권고함</t>
  </si>
  <si>
    <t>12853</t>
  </si>
  <si>
    <t>발문</t>
  </si>
  <si>
    <t>簾門</t>
  </si>
  <si>
    <t>문짝의 테두리를 짜고 거기에 발을 대어 통풍이 될 수 있게 만든 문.</t>
  </si>
  <si>
    <t>12854</t>
  </si>
  <si>
    <t>발밑등</t>
  </si>
  <si>
    <t>safe foot light</t>
  </si>
  <si>
    <t>극장홀 내 통로나 호텔 객실 등 사용시에 불을 끄는 방에서 보행 안정상 발밑만을 비추는 조명등.</t>
  </si>
  <si>
    <t>12855</t>
  </si>
  <si>
    <t>발밟기식 심용접기</t>
  </si>
  <si>
    <t>step-type seam welder</t>
  </si>
  <si>
    <t>심 용접기의 한 종류로 발을 이용해 기계식 개폐기(interrupter)를 밟아서 전류가 통하는 것을 단속제어(斷續制御)하는 구조로 됨.</t>
  </si>
  <si>
    <t>기문당90.8%</t>
  </si>
  <si>
    <t>12856</t>
  </si>
  <si>
    <t>발밟기식 점용접기</t>
  </si>
  <si>
    <t>step-type spot welder</t>
  </si>
  <si>
    <t>①발밟기 통해 가압기구에 연동된 스위치를 개폐하여 통전을 제어할 수 있는 구조로 된 점용접기. ② 가장 간단하고 값이 싼 용접기이며 얇은 강판(1.0mm 이하)이나 강도면에서 중요시하지 않아도 되는 부위의 용접에 사용. ③ 때에 따라서는 손가압식, 손가압식, 발밟기식이 병용되는 경우도 있음.</t>
  </si>
  <si>
    <t>12857</t>
  </si>
  <si>
    <t>발버스돔</t>
  </si>
  <si>
    <t>bulbous dome</t>
  </si>
  <si>
    <t>양파 모양으로 생긴 돔</t>
  </si>
  <si>
    <t>12858</t>
  </si>
  <si>
    <t>발비</t>
  </si>
  <si>
    <t>서까래 위에 산자를 얹은 다음 기와 아래 깔리는 알매흙이 빠져나가지 않도록 까는 볏짚, 대팻밥, 거적, 나뭇조각 등을 말함</t>
  </si>
  <si>
    <t>기문당41.1%</t>
  </si>
  <si>
    <t>12859</t>
  </si>
  <si>
    <t>간판①</t>
  </si>
  <si>
    <t>sign board, 看板</t>
  </si>
  <si>
    <t>① 기관, 상점, 사무소 등의 이름을 쉽게 인지할 수 있도록 만든 표지. ② 마케팅, 홍보, 광고 등을 위해 나무, 플라스틱, 금속 등 내구성이 우수한 재질로 만든 판상의 물체. ③ 상업용 이외에 공공용도 있으며 주로 야외에서 사용된다.</t>
  </si>
  <si>
    <t>1286</t>
  </si>
  <si>
    <t>발생 빈도</t>
  </si>
  <si>
    <t>occurrence frequency</t>
  </si>
  <si>
    <t>일반적으로 어떤 현상이 단위 시간마다 생기는 횟수.</t>
  </si>
  <si>
    <t>12861</t>
  </si>
  <si>
    <t>발생재료</t>
  </si>
  <si>
    <t>發生材料</t>
  </si>
  <si>
    <t>① 건물 등을 헐 때 생기는 재료로 주로 재목을 이름. ② 처분가치가 생기는 경우도 있으나 그것은 극히 근소할 경우가 많음.</t>
  </si>
  <si>
    <t>12862</t>
  </si>
  <si>
    <t>발수제</t>
  </si>
  <si>
    <t>water-repellent agent</t>
  </si>
  <si>
    <t>재료에 첨가하거나 표면에 칠함으로써 물의 흡수를 막는 성질을 부여하는 약제.</t>
  </si>
  <si>
    <t>세화78.6%</t>
  </si>
  <si>
    <t>12863</t>
  </si>
  <si>
    <t>발암성 물질</t>
  </si>
  <si>
    <t>carcinogen</t>
  </si>
  <si>
    <t>사람이나 동물에 암을 일으키는 물질. 식품 첨가물이나 조리할 때 태우는 것을 위시해서 석면, 담배 연기 등의 공기 오염도 원인물질이 된다.</t>
  </si>
  <si>
    <t>12864</t>
  </si>
  <si>
    <t>발연</t>
  </si>
  <si>
    <t>smoke generation</t>
  </si>
  <si>
    <t>물질이 연소할 때 연기가 발생하는 것. 불완전 연소의 과정으로, 고체나 액체 등의 입자가 배기 가스 중에 가시적으로 발생하는 현상이다.</t>
  </si>
  <si>
    <t>12865</t>
  </si>
  <si>
    <t>발연 계수</t>
  </si>
  <si>
    <t>smoke generation coefficient</t>
  </si>
  <si>
    <t>소정의 조건하에서의 재료의 단위 중량당의 발연량. 특정한 장치를 사용하여 정온(定溫)하에서 측정하는 경우가 많다.</t>
  </si>
  <si>
    <t>세화78.1%</t>
  </si>
  <si>
    <t>12866</t>
  </si>
  <si>
    <t>발연 성상</t>
  </si>
  <si>
    <t>appearance of smoke outbreak</t>
  </si>
  <si>
    <t>화재시의 연기가 발생하는 성상. 연기가 발생하는 장소， 발연량， 연기 확산 하는 형태 등으로 설명한다. [재 · 계]</t>
  </si>
  <si>
    <t>12867</t>
  </si>
  <si>
    <t>발연량</t>
  </si>
  <si>
    <t>volume of smoke outbreak</t>
  </si>
  <si>
    <t>화재 등의 연소에 있어서 연기가 확산한 용적과 그때 측정한 광학적 연기 농도의 곱. 보통 광학적 연기 농도로서 감광 계수를 사용한다. ⇨ 발연 계수.</t>
  </si>
  <si>
    <t>세화87.6%</t>
  </si>
  <si>
    <t>12868</t>
  </si>
  <si>
    <t>발열 강도</t>
  </si>
  <si>
    <t>heat production per unit air volume</t>
  </si>
  <si>
    <t>공장 등에서의 열발생 정도를 단위실(室) 용적당의 발열량으로 표시한 값.</t>
  </si>
  <si>
    <t>12869</t>
  </si>
  <si>
    <t>간판②</t>
  </si>
  <si>
    <t>間板</t>
  </si>
  <si>
    <t>창호나 문 등의 틈을 막기 위해 사용하는 판재.</t>
  </si>
  <si>
    <t>기문당23.1%</t>
  </si>
  <si>
    <t>1287</t>
  </si>
  <si>
    <t>발열량</t>
  </si>
  <si>
    <t>heat generation rate； calorific value</t>
  </si>
  <si>
    <t>일정 단위량의 연료가 연소되어 발생하는 열량. 공조 부하에서는 조명 기구, 인체 등에서 실내로 발산하는 열량을 말한다.</t>
  </si>
  <si>
    <t>12870</t>
  </si>
  <si>
    <t>발염</t>
  </si>
  <si>
    <t>flaming ignition</t>
  </si>
  <si>
    <t>가연성 물질이 연소 과정에서 불꽃을 내는 현상.</t>
  </si>
  <si>
    <t>세화81.3%</t>
  </si>
  <si>
    <t>12871</t>
  </si>
  <si>
    <t>발염 연소</t>
  </si>
  <si>
    <t>세화58.3%</t>
  </si>
  <si>
    <t>12872</t>
  </si>
  <si>
    <t>발전기</t>
  </si>
  <si>
    <t>generator； dynamo</t>
  </si>
  <si>
    <t>수력, 기력, 내연력(內燃力) 등에 의한 회전력을 이용해서 전력을 발생하는 기계. 건축 전기 설비에서는 비상 예비 전원 용으로 동기 발전기가 많이 사용되고 열 및 급발전 장치에서는 유도 발전기도 간혹 쓰인다.</t>
  </si>
  <si>
    <t>12873</t>
  </si>
  <si>
    <t>발전기실</t>
  </si>
  <si>
    <t>generating room</t>
  </si>
  <si>
    <t>발전기를 설치하는 방. [환 · 계]</t>
  </si>
  <si>
    <t>12874</t>
  </si>
  <si>
    <t>발전소</t>
  </si>
  <si>
    <t>power station, power plant, 發電所</t>
  </si>
  <si>
    <t>열에너지 또는 기계적에너지를 전기에너지로 변환시켜 전력을 발생시키는 곳.</t>
  </si>
  <si>
    <t>세화26.6%</t>
  </si>
  <si>
    <t>12875</t>
  </si>
  <si>
    <t>발절</t>
  </si>
  <si>
    <t>拔節</t>
  </si>
  <si>
    <t>⇨(＝)옹이구멍.</t>
  </si>
  <si>
    <t>12876</t>
  </si>
  <si>
    <t>발주</t>
  </si>
  <si>
    <t>發注</t>
  </si>
  <si>
    <t>① 물건을 주문함. ② 주문을 냄.</t>
  </si>
  <si>
    <t>12877</t>
  </si>
  <si>
    <t>발주자</t>
  </si>
  <si>
    <t>發注者</t>
  </si>
  <si>
    <t>① 일반적으로 물건 따위를 주문하는 사람을 가리킴. ② 감정평가에서는 주로 건축물의 건축시 건축주를 말하며, 건축도급업자 또는 건설업자에게 주문을 하는 쪽을 가리킴.</t>
  </si>
  <si>
    <t>12878</t>
  </si>
  <si>
    <t>간포</t>
  </si>
  <si>
    <t>間包</t>
  </si>
  <si>
    <t>① 다포계 건물에서 평방 위 주칸 사이에 놓이는 공포. ② ＝주간포.</t>
  </si>
  <si>
    <t>1288</t>
  </si>
  <si>
    <t>발창</t>
  </si>
  <si>
    <t>bamboo blind window, 簾窓</t>
  </si>
  <si>
    <t>유리나 종이 대신 발을 끼워서 만든 창문. 바람이 잘 통하면서도 벌레 따위를 막아 주기 때문에 주로 여름에 단다.</t>
  </si>
  <si>
    <t>12880</t>
  </si>
  <si>
    <t>발코니</t>
  </si>
  <si>
    <t>balcony, 露臺</t>
  </si>
  <si>
    <t>1. 건축물의 외벽에 접하여 부가적으로 설치되는 공간. 건축물의 내부와 외부를 연결하는 ...2. 극장의 위층에 바깥쪽으로 튀어나오게 만든, 특별한 자리.</t>
  </si>
  <si>
    <t>12881</t>
  </si>
  <si>
    <t>발코니형</t>
  </si>
  <si>
    <t>balcony system</t>
  </si>
  <si>
    <t>아파트 평면 형식의 하나로, 복도의 한쪽에 주호를 배열하는 형식</t>
  </si>
  <si>
    <t>기문당23.3%</t>
  </si>
  <si>
    <t>12882</t>
  </si>
  <si>
    <t>발파</t>
  </si>
  <si>
    <t>dynamitting, blasting, 發破</t>
  </si>
  <si>
    <t>① 암석에서 소요형태의 석재를 떼어내기 위해 석재의 채취계획선 위에 착암기로 구멍을 뚫고 폭약을 재어 넣어 폭파시키는 것. ② 부리까기와 함께 석재 채석법의 하나. ③ ＝남포까기.</t>
  </si>
  <si>
    <t>기문당93.1%</t>
  </si>
  <si>
    <t>12883</t>
  </si>
  <si>
    <t>발파 진동</t>
  </si>
  <si>
    <t>blasting vibration</t>
  </si>
  <si>
    <t>다이너마이트 등의 발파에 기인하는 진동.</t>
  </si>
  <si>
    <t>12884</t>
  </si>
  <si>
    <t>발판</t>
  </si>
  <si>
    <t>stepladder</t>
  </si>
  <si>
    <t>① 두 개의 사다리 위에 발판이 되는 판. ② 계단 사다리(trestle).</t>
  </si>
  <si>
    <t>기문당85.7%</t>
  </si>
  <si>
    <t>세화19.6%</t>
  </si>
  <si>
    <t>12885</t>
  </si>
  <si>
    <t>발판널</t>
  </si>
  <si>
    <t>scaffolding board</t>
  </si>
  <si>
    <t>발판으로 쓰이는 널.</t>
  </si>
  <si>
    <t>12886</t>
  </si>
  <si>
    <t>발포 플라스틱</t>
  </si>
  <si>
    <t>plastic foam; foamed plastics</t>
  </si>
  <si>
    <t>발포시켜 성형한 플라스틱. 발포 방법으로는 화학 반응법, 용제 휘발법, 발포제법 등이 있음.</t>
  </si>
  <si>
    <t>12887</t>
  </si>
  <si>
    <t>발포 플라스틱계 단열재</t>
  </si>
  <si>
    <t>foamed thermal insulation material</t>
  </si>
  <si>
    <t>플라스틱 수지를 발포제로 발포시킨 단열재. 대표적인 것으로는 압출 발포 폴리스티렌, 경질우레탄 폼, 폴리에틸렌 폼 둥이 있다. 열전도율은 평균 온도 20℃ 로 대략 0.020 ∼0.035의 범위에 있다. 사용 한계 온도는 110℃ 가 최고.</t>
  </si>
  <si>
    <t>12888</t>
  </si>
  <si>
    <t>간헐 공조</t>
  </si>
  <si>
    <t>intermittent air conditioning</t>
  </si>
  <si>
    <t>24시간 연속해서 공조하는 것이 아니고, 가끔씩(일반적으로 야간에)공조 장치를 정지하는 운전 방법을 말한다.</t>
  </si>
  <si>
    <t>1289</t>
  </si>
  <si>
    <t>발포제</t>
  </si>
  <si>
    <t>gas-foaming admixture, 發泡劑</t>
  </si>
  <si>
    <t>고무, 플라스틱, 콘크리트 등에 스펀지 구조나 세포 구조를 주기 위해 첨가하여, 기포를 발생시켜 팽창시키는 약제. ⇨ 기포제.</t>
  </si>
  <si>
    <t>세화86.5%</t>
  </si>
  <si>
    <t>12890</t>
  </si>
  <si>
    <t>발포콘크리트</t>
  </si>
  <si>
    <t>gas concrete, foamed concrete, 發泡－</t>
  </si>
  <si>
    <t>발포제를 사용한 콘크리트.</t>
  </si>
  <si>
    <t>12891</t>
  </si>
  <si>
    <t>발포폴리스티렌흡음판</t>
  </si>
  <si>
    <t>foaming polystyrene sound absorbing board, 發泡－吸音板</t>
  </si>
  <si>
    <t>백색의 기포 폴리스티렌판에 반 관통의 작은 구멍을 많이 뚫은 단열성이 높고 흡음효과가 있는 판.</t>
  </si>
  <si>
    <t>기문당81.1%</t>
  </si>
  <si>
    <t>12892</t>
  </si>
  <si>
    <t>발포폴리우레탄흡음판</t>
  </si>
  <si>
    <t>foaming polyurethane sound absorbing board, 發泡－吸音板</t>
  </si>
  <si>
    <t>폴리에스테르(polyester)수지에 발포제를 혼합하여 만든 다공질의 반관통공(半貫通孔) 흡음판.</t>
  </si>
  <si>
    <t>12893</t>
  </si>
  <si>
    <t>발한</t>
  </si>
  <si>
    <t>perspiration</t>
  </si>
  <si>
    <t>피부의 진피, 피하 조직에 있는 땀샘에서의 땀의 분비를 일컫는다. 주위 환경의 온도가 높아지면 체열의 방산은 거의 발한에 의한다.</t>
  </si>
  <si>
    <t>12894</t>
  </si>
  <si>
    <t>발화</t>
  </si>
  <si>
    <t>ignition</t>
  </si>
  <si>
    <t>가연물이 연소를 시작하는 것.</t>
  </si>
  <si>
    <t>12895</t>
  </si>
  <si>
    <t>발화점</t>
  </si>
  <si>
    <t>ignition point; fire point; ignition temperature</t>
  </si>
  <si>
    <t>가연물이 도화선이 되어 연소를 시작하기 위해 필요한 최저 온도. 발화점의 값은 가열 시간, 분위기의 산소 혼합비, 화로의 형상 등에 의해 다르고 물질에 특유한 상수는 없다.  ⇨ 착화점, 인화점.</t>
  </si>
  <si>
    <t>12896</t>
  </si>
  <si>
    <t>밝기</t>
  </si>
  <si>
    <t>brightness, subjective brightness</t>
  </si>
  <si>
    <t>1. 빛이나 불의 밝은 정도. 2. ‘명도4’를 일상적으로 이르는 말. 3. 눈이 잘 보이거나 귀가 잘 들리는 정도.</t>
  </si>
  <si>
    <t>세화16.5%</t>
  </si>
  <si>
    <t>12897</t>
  </si>
  <si>
    <t>밝은색</t>
  </si>
  <si>
    <t>light colour, 明色</t>
  </si>
  <si>
    <t>1.순색에 하양을 섞어 밝고 맑은 느낌의 색. 2.밝은 빛깔</t>
  </si>
  <si>
    <t>12898</t>
  </si>
  <si>
    <t>밤나무</t>
  </si>
  <si>
    <t>castanea crenta chestnut, castanea crenta, chestnut tree, 栗, 栗木</t>
  </si>
  <si>
    <t>쌍떡잎식물 참나무목 참나무과의 낙엽교목. 산기슭이나 밭둑에서 자란다. 높이 10∼15m, 지름 30∼40cm이다. 나무껍질은 세로로 갈라진다. 작은가지는 자줏빛을 띤 붉은 갈색이며, 짧은 털이 나지만 나중에 없어진다. 잎은 어긋나고 곁가지에서는 2줄로 늘어서며, 타원형·긴 타원형 또는 타원 모양의 바소꼴이다. 길이 10∼20cm, 나비 4∼6cm이고 물결 모양의 끝이 날카로운 톱니가 있다. 겉면은 짙은 녹색이며 윤이 나고, 뒷면은 성모(星毛:여러 갈래로 갈라진 별 모양의 털)가 난다. 잎자루는 길이 1∼1.5cm이다.</t>
  </si>
  <si>
    <t>기문당16.3%</t>
  </si>
  <si>
    <t>12899</t>
  </si>
  <si>
    <t>BOD</t>
  </si>
  <si>
    <t>biochemical oxygen demand</t>
  </si>
  <si>
    <t>생물 화학적 산소 요구량. 물이 오염된 정도를 나타내는 지표로, 호기성(好氣性) 박테리아가 일정 기간(보통 섭씨20도에서 5일간) 동안 수중의 유기물을 산화ㆍ분해시켜 정화하는 데 들어가는 산소요구량</t>
  </si>
  <si>
    <t>129</t>
  </si>
  <si>
    <t>간헐 난방</t>
  </si>
  <si>
    <t>intermittent heating</t>
  </si>
  <si>
    <t>하루 중에서 방을 사용하는 시간대만 난방하고, 그 밖의 시간은 난방 장치의 운전을 정지하는 난방법.</t>
  </si>
  <si>
    <t>1290</t>
  </si>
  <si>
    <t>밤자갈</t>
  </si>
  <si>
    <t>⇨(＝)구슬자갈.</t>
  </si>
  <si>
    <t>12900</t>
  </si>
  <si>
    <t>밤자물쇠</t>
  </si>
  <si>
    <t>①문에 사용하여 한쪽은 손잡이, 다른쪽은 실린더 장치로 되어있는 계폐식 자물쇠. ② ＝night bolt＝night lock.</t>
  </si>
  <si>
    <t>12901</t>
  </si>
  <si>
    <t>밧줄</t>
  </si>
  <si>
    <t>⇨(＝)참바.</t>
  </si>
  <si>
    <t>12902</t>
  </si>
  <si>
    <t>방</t>
  </si>
  <si>
    <t>room, 房</t>
  </si>
  <si>
    <t>1. 사람이 살거나 일을 하기 위하여 벽 따위로 막아 만든 칸2.조선시대에 왕실의 일부인 궁실과 왕실에서 분가하여 독립한 대원군, 왕자군, 공주, 옹주가 살던 집을 통들어  이르던말3. 조선시대에 잇던, 시전보다 작고 가가 보다 큰 가게</t>
  </si>
  <si>
    <t>12903</t>
  </si>
  <si>
    <t>방 배치</t>
  </si>
  <si>
    <t>floor plan； room layout</t>
  </si>
  <si>
    <t>사람이나 물자 따위를 방의 목적에 알맞게 나누어 둠.</t>
  </si>
  <si>
    <t>12904</t>
  </si>
  <si>
    <t>방 임대</t>
  </si>
  <si>
    <t>room to let</t>
  </si>
  <si>
    <t>셋방</t>
  </si>
  <si>
    <t>12905</t>
  </si>
  <si>
    <t>방(防)산화물</t>
  </si>
  <si>
    <t>⇨녹.</t>
  </si>
  <si>
    <t>12906</t>
  </si>
  <si>
    <t>방각탑</t>
  </si>
  <si>
    <t>方角塔</t>
  </si>
  <si>
    <t>탑신(塔身)의 평면이 네모진 탑.</t>
  </si>
  <si>
    <t>12907</t>
  </si>
  <si>
    <t>방갈로</t>
  </si>
  <si>
    <t>bungalow</t>
  </si>
  <si>
    <t>1.넓은 베란다가 딸린 단층 주택.2.인도에서의 구미인의 통풍이 좋은 주거에 기원을 갖는 간이한 목조 소주택. 거실 주위를 베란다가 둘러싸고 있는 것이 특징이다.</t>
  </si>
  <si>
    <t>12908</t>
  </si>
  <si>
    <t>방갈로식 주택</t>
  </si>
  <si>
    <t>bungalow style house, -式住宅</t>
  </si>
  <si>
    <t>지붕의 경사가 완만한 단층집. 대개 한쪽에 베란다가 붙어 있다.</t>
  </si>
  <si>
    <t>12909</t>
  </si>
  <si>
    <t>간헐 소음</t>
  </si>
  <si>
    <t>intermittent noise</t>
  </si>
  <si>
    <t>어떤 시간을 가지고 발생하든지 멈추든지 하는 시간적 패턴을 취하는 소음. ↔ 정상 소음.</t>
  </si>
  <si>
    <t>1291</t>
  </si>
  <si>
    <t>방걷이</t>
  </si>
  <si>
    <t>나무를 깎아 둥글게 한 것.</t>
  </si>
  <si>
    <t>12910</t>
  </si>
  <si>
    <t>방고래</t>
  </si>
  <si>
    <t>① 불아궁이에서 굴뚝까지 구들장 밑으로 나 있는 도랑 모양의 연기가 흘러 나가게 된 곳. ② ⇨두둑.</t>
  </si>
  <si>
    <t>12913</t>
  </si>
  <si>
    <t>방공구역</t>
  </si>
  <si>
    <t>防空區域</t>
  </si>
  <si>
    <t>｢조선시가지 계획령｣에서 도입된 용도지역지구제에 따라 서울‧인천‧부산‧평양‧신의주‧함흥‧원산‧흥남‧청진‧나진 등 10개 도읍에 지정된 구역</t>
  </si>
  <si>
    <t>기문당72.1%</t>
  </si>
  <si>
    <t>12914</t>
  </si>
  <si>
    <t>방구들</t>
  </si>
  <si>
    <t>온돌</t>
  </si>
  <si>
    <t>12916</t>
  </si>
  <si>
    <t>방구매기</t>
  </si>
  <si>
    <t>초가지붕에서 추녀 끝을 처마 끝보다 짧게 하여 처마기슭이 둥그스름한 모양이 된 것</t>
  </si>
  <si>
    <t>12917</t>
  </si>
  <si>
    <t>방동제</t>
  </si>
  <si>
    <t>anti-freezer, anti-freezing admixture, 防凍劑</t>
  </si>
  <si>
    <t>① 콘크리트나 모르타르 등의 동해를 방지하기 위한 혼합물질. ② 염화칼슘‧소금 등을 씀.</t>
  </si>
  <si>
    <t>기문당86.3%</t>
  </si>
  <si>
    <t>12918</t>
  </si>
  <si>
    <t>간호 근무실</t>
  </si>
  <si>
    <t>병원에서 간호사가 상주하는 방으로, 병실 관리 역할을 한다. 외래자의 관리도 할 수 있는  위치가 중요하다. 너스 스테이션.</t>
  </si>
  <si>
    <t>1292</t>
  </si>
  <si>
    <t>방두산지</t>
  </si>
  <si>
    <t>防頭－</t>
  </si>
  <si>
    <t>꿰뚫어 내민 장부가 빠지지 않도록 끝머리에 박는 촉(쐐기). 메뚜기.</t>
  </si>
  <si>
    <t>기문당71.8%</t>
  </si>
  <si>
    <t>12920</t>
  </si>
  <si>
    <t>방두은장</t>
  </si>
  <si>
    <t>square head butterfly joint, 方頭隱藏</t>
  </si>
  <si>
    <t>양쪽머리가 네모로 된 은장.</t>
  </si>
  <si>
    <t>12921</t>
  </si>
  <si>
    <t>방두정</t>
  </si>
  <si>
    <t>square head nail, 方頭釘, 角頭釘</t>
  </si>
  <si>
    <t>네모머리못.</t>
  </si>
  <si>
    <t>12922</t>
  </si>
  <si>
    <t>방로</t>
  </si>
  <si>
    <t>dew proofing</t>
  </si>
  <si>
    <t>가열, 제습, 환기 또는 흡방습재, 단열재, 방습재 붙임에 의해 결로를 막는 것.</t>
  </si>
  <si>
    <t>12923</t>
  </si>
  <si>
    <t>방로 피복</t>
  </si>
  <si>
    <t>antisweat covering</t>
  </si>
  <si>
    <t>냉수관이나 급배수관 등의 표면에 대한 결로를 막기 위해 암면이나 유리솜 등의 단열재로 피복하는 것을 말한다.</t>
  </si>
  <si>
    <t>12924</t>
  </si>
  <si>
    <t>방로피복</t>
  </si>
  <si>
    <t>anti-condensation covering, anti-seweat covering, 防露被覆</t>
  </si>
  <si>
    <t>실내 또는 천장 내에 배관한 급수관, 배수관 등의 단열로서 판의 표면에 생기는 결로를 방지하기 위하여 방로재(보온재 등)로 덧입힌 것.</t>
  </si>
  <si>
    <t>12925</t>
  </si>
  <si>
    <t>방마루</t>
  </si>
  <si>
    <t>실내 장식의 하나. 서원조의 주실이나 현관 등에 설치하며， 서화， 꽃， 무구. 악기 등을 장식한다.</t>
  </si>
  <si>
    <t>12926</t>
  </si>
  <si>
    <t>방문 간호 서비스</t>
  </si>
  <si>
    <t>visiting care service</t>
  </si>
  <si>
    <t>재택 상태로 자리에서 일어 나지 못하는 등 요보호 상태의 고령자 등에 대하여 보건부(保健婦) . 간호원 · 이학 요법사 · 작업 요법사 등이 방문하여 제공 하는 간호 서비스. →재택 서비스， 재택 보호. [계]</t>
  </si>
  <si>
    <t>세화86.3%</t>
  </si>
  <si>
    <t>12927</t>
  </si>
  <si>
    <t>방범</t>
  </si>
  <si>
    <t>securities; prevention of crimes</t>
  </si>
  <si>
    <t>세화83.1%</t>
  </si>
  <si>
    <t>12928</t>
  </si>
  <si>
    <t>방보라</t>
  </si>
  <si>
    <t>small stick</t>
  </si>
  <si>
    <t>① 좁은 벽에 중깃과 욋가지 대신 나무를 엮어 세로로 가로 지르는 나무 막대기. ② 설외를 엮기 위하여 벽선 사이를 버티는 나무막대기.</t>
  </si>
  <si>
    <t>기문당96.0%</t>
  </si>
  <si>
    <t>12929</t>
  </si>
  <si>
    <t>간호 단위</t>
  </si>
  <si>
    <t>nursing unit</t>
  </si>
  <si>
    <t>병동부 환자 집단과 이에 대응하는 간호 조직</t>
  </si>
  <si>
    <t>1293</t>
  </si>
  <si>
    <t>방부 공법</t>
  </si>
  <si>
    <t>wood preservative method</t>
  </si>
  <si>
    <t>목조 건축물의 부식을 막기 위한 공법 및 목재를 방부제로 처리하는 방법.</t>
  </si>
  <si>
    <t>12930</t>
  </si>
  <si>
    <t>방부 처리</t>
  </si>
  <si>
    <t>preservative treatment</t>
  </si>
  <si>
    <t>목재를 부후균에서 지키기 위해 방부제를 칠한 것.</t>
  </si>
  <si>
    <t>12931</t>
  </si>
  <si>
    <t>방부 토대</t>
  </si>
  <si>
    <t>preservative treated sill</t>
  </si>
  <si>
    <t>목재의 부패나 변질을 막기 위해 방부처리를 한 목재를 기초 위에 가로로 댄 것.</t>
  </si>
  <si>
    <t>12932</t>
  </si>
  <si>
    <t>방부도료</t>
  </si>
  <si>
    <t>rust proof paint, 防腐塗料</t>
  </si>
  <si>
    <t>① 목재나 금속의 부식을 막기 위해 표면에 칠하는 도료. ② 주로 목재를 부식(腐蝕)시키는 균(菌)의 번식을 막기 위한 도료.</t>
  </si>
  <si>
    <t>기문당88.6%</t>
  </si>
  <si>
    <t>12933</t>
  </si>
  <si>
    <t>방부목재</t>
  </si>
  <si>
    <t>treated timber, 防腐木材</t>
  </si>
  <si>
    <t>목재가 썩는 것을 막기 위해 방부제를 바르거나 주입하여 방부처리를 한 목재.</t>
  </si>
  <si>
    <t>12934</t>
  </si>
  <si>
    <t>방부재료</t>
  </si>
  <si>
    <t>rust proof material, 防腐材料</t>
  </si>
  <si>
    <t>① 박테리아 또는 버섯 등의 작용으로 목재 등이 썩는 것을 막기 위하여 쓰이는 재료의 총칭. ② ⇨방부제.</t>
  </si>
  <si>
    <t>12935</t>
  </si>
  <si>
    <t>방부제</t>
  </si>
  <si>
    <t>preservative, 防腐劑</t>
  </si>
  <si>
    <t>①목재 등이 부패되는 것을 방지하기 위해 부재 표면에 칠하거나 침투시키는  약재. ② 콜타르‧아스팔트‧크레오소트 오일‧P.C.P.(penta-chloro phenol)‧페인트‧황산농‧불화소다‧염화아연 등.</t>
  </si>
  <si>
    <t>12936</t>
  </si>
  <si>
    <t>방부처리</t>
  </si>
  <si>
    <t>防腐處理</t>
  </si>
  <si>
    <t>① 목재를 썩지 않게 하기 위한 처리. ② 방법으로는 방부제칠‧표면탄화‧침지(沈漬)‧가압주입법(加壓注入法) 등이 있음.</t>
  </si>
  <si>
    <t>기문당93.9%</t>
  </si>
  <si>
    <t>12937</t>
  </si>
  <si>
    <t>방부처리마루판재받침목재</t>
  </si>
  <si>
    <t>KSF3122 참조.</t>
  </si>
  <si>
    <t>12938</t>
  </si>
  <si>
    <t>방부처리플로어링보드</t>
  </si>
  <si>
    <t>KS F 3121 참조.</t>
  </si>
  <si>
    <t>12939</t>
  </si>
  <si>
    <t>간호 학교</t>
  </si>
  <si>
    <t>nursing school</t>
  </si>
  <si>
    <t>간호대학을 이전에 지칭하던 용어로 간호학 연구 및 간호사 양성을 목표로 위해 설립된 학교</t>
  </si>
  <si>
    <t>1294</t>
  </si>
  <si>
    <t>방사</t>
  </si>
  <si>
    <t>radiation; emission</t>
  </si>
  <si>
    <t>소리, 빛 등 파동 에너지가 매질 안으로 방출되는 것. 복사라고도 한다.</t>
  </si>
  <si>
    <t>12941</t>
  </si>
  <si>
    <t>방사 감쇠</t>
  </si>
  <si>
    <t>damping of radiation</t>
  </si>
  <si>
    <t>매질의 방사에 의해 서서히 에너지를 잃는 상태.</t>
  </si>
  <si>
    <t>12942</t>
  </si>
  <si>
    <t>방사 강도</t>
  </si>
  <si>
    <t>radiant intensity</t>
  </si>
  <si>
    <t>방사의 발산체로부터 임의 방향으로 향하는 단위 예상 면적당, 단위 입체각당의 방사량(W/m2 · sr). 측광량의 광도에 해당하는 양.</t>
  </si>
  <si>
    <t>12943</t>
  </si>
  <si>
    <t>방사 난방</t>
  </si>
  <si>
    <t>radiation (panel) heating; radiant heating</t>
  </si>
  <si>
    <t>방열체의 방사 효과를 이용해서 난방하는 방식. 실내의 바닥, 내벽면, 천장면 등에 고온수나 증기를 공급하거나 전열선을 배치한다. (=복사 난방) →패널 히팅.</t>
  </si>
  <si>
    <t>세화84.9%</t>
  </si>
  <si>
    <t>12944</t>
  </si>
  <si>
    <t>방사 냉각</t>
  </si>
  <si>
    <t>radiation cooling; radiative cooling</t>
  </si>
  <si>
    <t>물체가 그 표면의 방사 열 주고받음에 의해 냉각되는 현상. 2개의 면이 마주보고 있는 경우, 고온면은 저온면에 의해 방사 냉각된다.</t>
  </si>
  <si>
    <t>12945</t>
  </si>
  <si>
    <t>방사 냉방</t>
  </si>
  <si>
    <t>panel cooling</t>
  </si>
  <si>
    <t>실내의 바닥, 천장, 벽 안에 냉각체를 설치해서 방사열에 의한 냉방을 하는 방식을 일컫는다. 쾌적성은 우수하나 결로의 문제가 있다. →패널 쿨링.</t>
  </si>
  <si>
    <t>세화95.2%</t>
  </si>
  <si>
    <t>12946</t>
  </si>
  <si>
    <t>방사 발산도</t>
  </si>
  <si>
    <t>radiant emittance</t>
  </si>
  <si>
    <t>방사체가 발산하는 방사량을 나타내는 지표. 단위 면적당의 방사속(W/m2). 측광량의 광속 발산도에 해당.</t>
  </si>
  <si>
    <t>12947</t>
  </si>
  <si>
    <t>방사 상수</t>
  </si>
  <si>
    <t>radiation constant</t>
  </si>
  <si>
    <t>어떤 면의 방사율(ε)과 완전 흑체의 방사 상수( Cb)의 곱을 그 면의 방사 상수(C) 라 한다.</t>
  </si>
  <si>
    <t>세화43.4%</t>
  </si>
  <si>
    <t>12948</t>
  </si>
  <si>
    <t>방사 수지</t>
  </si>
  <si>
    <t>net radiation</t>
  </si>
  <si>
    <t>어떤면이 받는 방사와 그 면에서 나오는 방사의 차이. 외향과 내향의 방사속의 차이. 단파 방사와 장파 방사의 양쪽을 포함한다. →정미 방사.</t>
  </si>
  <si>
    <t>12949</t>
  </si>
  <si>
    <t>간호단위</t>
  </si>
  <si>
    <t>nursing unit, 看護單位</t>
  </si>
  <si>
    <t>보다 효율적인 간호를 위한 기본 단위,  간호사에 대한 적절한 환자 비율은  30-40명 이다.</t>
  </si>
  <si>
    <t>1295</t>
  </si>
  <si>
    <t>방사 에너지</t>
  </si>
  <si>
    <t>energy of radiation</t>
  </si>
  <si>
    <t>전자기파의 형으로 방출 또는 전파하는 에너지.</t>
  </si>
  <si>
    <t>12950</t>
  </si>
  <si>
    <t>방사 역전</t>
  </si>
  <si>
    <t>radiation inversion</t>
  </si>
  <si>
    <t>보통 대기는 위쪽으로 감에 따라 저온이 되는 온도 기울기를 갖는데, 맑은 밤 등 방사 냉각에 의해 지표 부근의 온도 기울기가 역전하는 것. →역전층, 안정도.</t>
  </si>
  <si>
    <t>12951</t>
  </si>
  <si>
    <t>방사 열전달</t>
  </si>
  <si>
    <t>radiative heat transfer</t>
  </si>
  <si>
    <t>방사 에너지의 유입 또는 유출에 의해 가열 또는 냉각되어 열이 전달되는 것.</t>
  </si>
  <si>
    <t>12952</t>
  </si>
  <si>
    <t>방사 열전달률</t>
  </si>
  <si>
    <t>radiative heat transfer coefficient</t>
  </si>
  <si>
    <t>일반적으로 방사에너지의 유입 또는 유출에 의해 가열 또는 냉각되어 열이 전달되는 비율을 일컫는다.</t>
  </si>
  <si>
    <t>세화25.2%</t>
  </si>
  <si>
    <t>12953</t>
  </si>
  <si>
    <t>방사 온도계</t>
  </si>
  <si>
    <t>radiation thermometer</t>
  </si>
  <si>
    <t>물체로부터 방사되는 방사 에너지를 검지기에 의해 검출하여 그 물체의 방사 온도를 구하는 비접촉 방식에 의한 온도계.</t>
  </si>
  <si>
    <t>12954</t>
  </si>
  <si>
    <t>방사 임피던스</t>
  </si>
  <si>
    <t>radiation impedance</t>
  </si>
  <si>
    <t>진동체로부터 소리가 방사될 때 진동면의 진동 속도에 대한 진동면이 매질에서 받는 힘의 비. 보통 복소수로 표시하고 있다</t>
  </si>
  <si>
    <t>12955</t>
  </si>
  <si>
    <t>방사 조도</t>
  </si>
  <si>
    <t>irradiance</t>
  </si>
  <si>
    <t>수조면에 입사하는 방사량을 표시하는 지표. 단위면적당 방사속( W/m2) 측광량의 조도에 해당. 일사량이 라고도 한다.</t>
  </si>
  <si>
    <t>12956</t>
  </si>
  <si>
    <t>방사 패널</t>
  </si>
  <si>
    <t>radiant panel</t>
  </si>
  <si>
    <t>비폐쇄 공간 둥에서 냉난방하는 경우에 사용되는 방열 · 수열 패널. 증기 · 고온수 · 전열 · 연소형 등이 있고 모두 원적외선이 이용되고 있다.</t>
  </si>
  <si>
    <t>12957</t>
  </si>
  <si>
    <t>간호도</t>
  </si>
  <si>
    <t>환자의 간호 필요 정도를 비율로 표시하는 척도</t>
  </si>
  <si>
    <t>1296</t>
  </si>
  <si>
    <t>방사 휘도</t>
  </si>
  <si>
    <t>radiance</t>
  </si>
  <si>
    <t>검토하는 방향에서 방사 발산면의 발산 방사량을 평가하는 지표. 단위 투영 면적당, 단위 입체각당의 방사 발산량(W/m2 · sr). →휘도.</t>
  </si>
  <si>
    <t>12960</t>
  </si>
  <si>
    <t>방사가로</t>
  </si>
  <si>
    <t>radial street, 放射街路</t>
  </si>
  <si>
    <t>도시의 어느 중심부분에서 주변지역으로 방사형 모양으로 배치된 가로체계</t>
  </si>
  <si>
    <t>12961</t>
  </si>
  <si>
    <t>방사갈램</t>
  </si>
  <si>
    <t>star shake, heart shake, 放射龜裂</t>
  </si>
  <si>
    <t>① 목재의 횡단면 중심으로부터 방사형으로 생기는 갈램. 심갈램. ② 부적당한 건조가 원인.</t>
  </si>
  <si>
    <t>기문당66.0%</t>
  </si>
  <si>
    <t>12962</t>
  </si>
  <si>
    <t>방사격자형 가로방식</t>
  </si>
  <si>
    <t>radial and checker board street system, 放射格子型街路方式</t>
  </si>
  <si>
    <t>도심부를 격자형 방식, 주변부를 방사형 방식으로 잇는 가로망 체계</t>
  </si>
  <si>
    <t>12963</t>
  </si>
  <si>
    <t>방사계</t>
  </si>
  <si>
    <t>radiometer</t>
  </si>
  <si>
    <t>방사 강도를 측정하는 장치. 복사계, 라디오미터라고도 한다. 일사계에 대하여 장파장 방사량을 측정하는 기상 계기를 가리키는 경우도 있다.</t>
  </si>
  <si>
    <t>12964</t>
  </si>
  <si>
    <t>방사공재</t>
  </si>
  <si>
    <t>radial porous wood; wood with radial pore band</t>
  </si>
  <si>
    <t>활엽수재로  마구리면에 있어 도관이 방사상으로 배열하는 것. 떡갈나무류 등. ⇨ 산공재, 환공재.</t>
  </si>
  <si>
    <t>세화78.0%</t>
  </si>
  <si>
    <t>12965</t>
  </si>
  <si>
    <t>방사난방</t>
  </si>
  <si>
    <t>radiated heating, 放射煖房</t>
  </si>
  <si>
    <t>벽‧마룻바닥‧천장에 매설한 파이프 중에 온수‧증기를 통하고 혹은 매설한 덕트(duct) 속에 온풍을 보내고 전열선을 매설해서 표면온도를 높여 방사열에 의한 난방효과를 주는 난방방식.</t>
  </si>
  <si>
    <t>12966</t>
  </si>
  <si>
    <t>방사능</t>
  </si>
  <si>
    <t>radioactivity</t>
  </si>
  <si>
    <t>방사성 원소가 방사선을 내는 것 및 그 강도의 정도.</t>
  </si>
  <si>
    <t>12967</t>
  </si>
  <si>
    <t>방사능 오염</t>
  </si>
  <si>
    <t>radioactive contamination</t>
  </si>
  <si>
    <t>본래 존재하지 않는 곳에 방사성 물질이 부착, 혼입, 잔류함으로써 유해한 영향을 미치는 것.</t>
  </si>
  <si>
    <t>12968</t>
  </si>
  <si>
    <t>방사도</t>
  </si>
  <si>
    <t>emissive power, 放射度</t>
  </si>
  <si>
    <t>① 물체면의 단위면적으로부터 단위시간에 방출하는 방사 열량의 총계. ② ｢열방사도｣라고도 함.</t>
  </si>
  <si>
    <t>12969</t>
  </si>
  <si>
    <t>갇힌공기</t>
  </si>
  <si>
    <t>entrapped air, -空氣</t>
  </si>
  <si>
    <t>콘크리트의 다짐 부족으로 콘크리트 속에 갇혀 있는 AE공기 이외의 공기.</t>
  </si>
  <si>
    <t>1297</t>
  </si>
  <si>
    <t>방사법</t>
  </si>
  <si>
    <t>method of radiation, 放射法</t>
  </si>
  <si>
    <t>① 한 측점에 평판을 세우고, 주위에 있는 목표점의 방향선과 거리를 측정하여 실지 지형을 알아내는 방법. ② 평판 측량방법의 일종.</t>
  </si>
  <si>
    <t>12971</t>
  </si>
  <si>
    <t>방사보일러</t>
  </si>
  <si>
    <t>radiation boiler, 放射－</t>
  </si>
  <si>
    <t>노의 주위에 다수의 방사 수관이나 과열기를 배치하여 대부분의 열이 방사에 의하여 전해지도록 만들어진 보일러.</t>
  </si>
  <si>
    <t>12972</t>
  </si>
  <si>
    <t>방사상 달지붕</t>
  </si>
  <si>
    <t>radial shaped hanging roof</t>
  </si>
  <si>
    <t>달구조로 만들어진 방사형으로 배열된 지붕.</t>
  </si>
  <si>
    <t>12973</t>
  </si>
  <si>
    <t>방사상전단</t>
  </si>
  <si>
    <t>radial shear, 放射狀剪斷</t>
  </si>
  <si>
    <t>전단면의 형태가 방사선으로 일어나는 전단상태.</t>
  </si>
  <si>
    <t>기문당60.7%</t>
  </si>
  <si>
    <t>12975</t>
  </si>
  <si>
    <t>방사선 치료부</t>
  </si>
  <si>
    <t>radio therapy department</t>
  </si>
  <si>
    <t>고에너지 방사선(감마 선，X선， 전자선)을 사용해서 악성 종양 (암) 치료를 하는 시설. →방사선부. [계]</t>
  </si>
  <si>
    <t>세화88.3%</t>
  </si>
  <si>
    <t>12976</t>
  </si>
  <si>
    <t>방사선부</t>
  </si>
  <si>
    <t>radiology department</t>
  </si>
  <si>
    <t>방사선을 이용하여 질병의 진단과 치료를 하는 진료과.</t>
  </si>
  <si>
    <t>12977</t>
  </si>
  <si>
    <t>방사선전단역</t>
  </si>
  <si>
    <t>radial shear zone, 放射線剪斷域</t>
  </si>
  <si>
    <t>방사 형태의 전단이 일어나고 있는 영역.</t>
  </si>
  <si>
    <t>기문당81.8%</t>
  </si>
  <si>
    <t>12978</t>
  </si>
  <si>
    <t>방사성 물질</t>
  </si>
  <si>
    <t>radioactive matter</t>
  </si>
  <si>
    <t>방사성 붕괴 (어떤 원소가 자발적으로 방사선을 내어 다른 원소로 변하는 것)하는 원소를 포함한 물질을 일컫는다.</t>
  </si>
  <si>
    <t>12979</t>
  </si>
  <si>
    <t>갈</t>
  </si>
  <si>
    <t>check, shake, crack</t>
  </si>
  <si>
    <t>① 주두나 소로 윗면에 다른 부재와의 맞춤을 위해 갈라놓은 틈새. ② 기둥 상부의 사개나 인방재의 단부 가름장 같이 갈래가 진 것.</t>
  </si>
  <si>
    <t>1298</t>
  </si>
  <si>
    <t>방사속</t>
  </si>
  <si>
    <t>radiant flux； radiative flux</t>
  </si>
  <si>
    <t>매질 내의 임의의 면적 요소를 모든 방향에 걸쳐서 통과하는 단위 면적 · 단위 시간당 방사 에너지.</t>
  </si>
  <si>
    <t>12980</t>
  </si>
  <si>
    <t>방사열</t>
  </si>
  <si>
    <t>⇨복사열(＝).</t>
  </si>
  <si>
    <t>세화7.3%</t>
  </si>
  <si>
    <t>12982</t>
  </si>
  <si>
    <t>방사율</t>
  </si>
  <si>
    <t>emissivity: emittance</t>
  </si>
  <si>
    <t>완전 흑체의 방사 상수에 대한 회색체의 방사 상수 C의 비. 항상 1보다 작다. 일반적으로 흑도(黑度)라고도 한다.</t>
  </si>
  <si>
    <t>12983</t>
  </si>
  <si>
    <t>방사의 코사인 법칙</t>
  </si>
  <si>
    <t>12984</t>
  </si>
  <si>
    <t>방사켜기</t>
  </si>
  <si>
    <t>radial quarter sawing, 放射－</t>
  </si>
  <si>
    <t>① 원목을 사분원이 되도록 켜고 각기 나이테에 대하여 직각 방향으로 널을 켜는 제재법. ② 큰 원목에서 곧은결의 널재를 얻고자 할 때에 쓰임. ③ ＝지름방향켜기.</t>
  </si>
  <si>
    <t>기문당83.3%</t>
  </si>
  <si>
    <t>12985</t>
  </si>
  <si>
    <t>방사틈</t>
  </si>
  <si>
    <t>放射－</t>
  </si>
  <si>
    <t>① 원목의 골 또는 중심에서 시작된 갈라짐. ② 성숙기가 지난 나무의 수축에 기인함.</t>
  </si>
  <si>
    <t>기문당91.5%</t>
  </si>
  <si>
    <t>12986</t>
  </si>
  <si>
    <t>방사형 단면</t>
  </si>
  <si>
    <t>starred section, 放射形斷面</t>
  </si>
  <si>
    <t>L강 2개의 각진 부분을 맞닿게하여 그 회전반경을 크게 만든 단면.</t>
  </si>
  <si>
    <t>12988</t>
  </si>
  <si>
    <t>갈고랑쇠</t>
  </si>
  <si>
    <t>iron hook</t>
  </si>
  <si>
    <t>갈고랑 모양으로 생긴 쇠. 갈고리 쇠. 갈고랑이. 물건을 끌어 잡아당기는데 씀.</t>
  </si>
  <si>
    <t>1299</t>
  </si>
  <si>
    <t>방사형 벽돌</t>
  </si>
  <si>
    <t>放射形－</t>
  </si>
  <si>
    <t>원형창 주위에 쌓는 이형 벽돌의 일종</t>
  </si>
  <si>
    <t>12990</t>
  </si>
  <si>
    <t>방서</t>
  </si>
  <si>
    <t>rodent control</t>
  </si>
  <si>
    <t>빌딩 내로 쥐가 들어오는 것을 방지하여 구제하는 것. 빌딩 관리법 등에 의해 의무화되어 있다. 발생원에서의 제거가 기본적으로 필요하다.</t>
  </si>
  <si>
    <t>12992</t>
  </si>
  <si>
    <t>방서 구조</t>
  </si>
  <si>
    <t>building construction against hot weather</t>
  </si>
  <si>
    <t>다음 요구 조건을 만족하는 개방형 구조를 일걷는다. (1)부위의 차열 계획 (목표 실내 기온의 확보, 내벽면에서의 방사열 방지, 최소 냉방 부하). (2) 일사 차폐 계획(브리즈솔레이유 외). (3) 통풍 환기 계획(통풍률, 지붕 내 환기, 바닥 밑 환기). (4) 제습 계획(실내 습도 저하).</t>
  </si>
  <si>
    <t>12993</t>
  </si>
  <si>
    <t>방석</t>
  </si>
  <si>
    <t>cushion, floor cushion, rug, 方席</t>
  </si>
  <si>
    <t>깔고 앉기 위하여 만든 자리.</t>
  </si>
  <si>
    <t>12994</t>
  </si>
  <si>
    <t>방석둘레</t>
  </si>
  <si>
    <t>方席周邊</t>
  </si>
  <si>
    <t>가장자리의 둘레를 방석모양으로 그린 단청무늬. 둘레방석.</t>
  </si>
  <si>
    <t>12995</t>
  </si>
  <si>
    <t>방설</t>
  </si>
  <si>
    <t>snow protection</t>
  </si>
  <si>
    <t>폭설, 눈보라, 눈사태 따위로 생기는 피해를 막음.</t>
  </si>
  <si>
    <t>12996</t>
  </si>
  <si>
    <t>방설림</t>
  </si>
  <si>
    <t>snow protection forest</t>
  </si>
  <si>
    <t>눈에 의한 각종 재해를 방지하기 위해 조성한 산림. 방설림의 기능은 두 가지로 대별할 수 있다. ① 바람의 속도를 감소시켜 강설(降雪)이 임내(林內)에 퇴적되게 하여 인접한 도로 ·철도 ·가옥 등의 매설(埋雪)을 방지하는 것, ② 눈사태를 방지하는 기능이 있다. 방설림의 식재밀도는 일반조림보다 밀식하고, 식재수종으로는 낙엽송 ·전나무 ·느티나무 ·아카시나무 ·가문비나무 등이 많이 이용된다.</t>
  </si>
  <si>
    <t>세화5.7%</t>
  </si>
  <si>
    <t>12997</t>
  </si>
  <si>
    <t>방설책</t>
  </si>
  <si>
    <t>snow protection fence</t>
  </si>
  <si>
    <t>12998</t>
  </si>
  <si>
    <t>방성머리</t>
  </si>
  <si>
    <t>decoration on beam</t>
  </si>
  <si>
    <t>단청에서 방석머리초의 다른 말</t>
  </si>
  <si>
    <t>12999</t>
  </si>
  <si>
    <t>1자유도계</t>
  </si>
  <si>
    <t>single-degree-of-freedom system</t>
  </si>
  <si>
    <t>운동을 기술하기 위한 필요한 변위와 하중방향이 하나인 시스템. 동역학에서 구조물의 운동상태를 정의하기 위하여 많이 사용된다.</t>
  </si>
  <si>
    <t>세화24.6%</t>
  </si>
  <si>
    <t>13</t>
  </si>
  <si>
    <t>BQ</t>
  </si>
  <si>
    <t>bill of quantities</t>
  </si>
  <si>
    <t>입찰에 있어서 물량 산출자가 작성하는 수량서.</t>
  </si>
  <si>
    <t>130</t>
  </si>
  <si>
    <t>갈고리</t>
  </si>
  <si>
    <t>hook</t>
  </si>
  <si>
    <t>① 철근의 정착 시 정착력을 증가시켜 정착길이를 줄이기 위하여 철근이나 볼트 등의 끝을 90°, 135°, 180° 등으로 구부린 것. ② 끝을 구부려 물건을 걸어 당기는 데 쓰는 쇠로 만든 장비.</t>
  </si>
  <si>
    <t>기문당55.1%</t>
  </si>
  <si>
    <t>1300</t>
  </si>
  <si>
    <t>방송 설비</t>
  </si>
  <si>
    <t>public address system</t>
  </si>
  <si>
    <t>소정의 장소에서 방송을 하는 설비. 기본적으로는 마이크로폰, 증폭기(앰프), 확성기(스피커), 각종 배선으로 구성되어 있다. 대규모 설비에서는 라디오 튜너, 테이프 리코더, 조작탁 등을 갖추어, 방송의 내용이나 장소의 선택 설정 등을 한다. 법률에 준하는 비상 방송 설비가 있다.</t>
  </si>
  <si>
    <t>13001</t>
  </si>
  <si>
    <t>방송국</t>
  </si>
  <si>
    <t>broadcasting station</t>
  </si>
  <si>
    <t>전파법에 의해 면허를 받은 사업자가 공중에게 직접 수신되는 것을 목적으로 하여 개설하는 무선국. 라디오 방송국, 텔레비전 방송국 등이 있다.</t>
  </si>
  <si>
    <t>13002</t>
  </si>
  <si>
    <t>방송실</t>
  </si>
  <si>
    <t>announce room</t>
  </si>
  <si>
    <t>① 방송국 중에서 아나운서가 방송하는 방. 방송 스튜디오라고도 한다. ② 학교, 병원, 회사 등의 조직에 있어서 확성 방송의 기기 · 설비를 갖춘 방. 조정실과 함께 방송 활동을 위한 스튜디오를 부속시키는 경우도 있다.</t>
  </si>
  <si>
    <t>세화83.2%</t>
  </si>
  <si>
    <t>13003</t>
  </si>
  <si>
    <t>방수 공사</t>
  </si>
  <si>
    <t>waterproofing work</t>
  </si>
  <si>
    <t>건물의 지붕, 바닥, 지하실, 수조 등에 방수층을 설치하여 물이 스며들거나 새는 것을 막기 위하여 하는 공사.</t>
  </si>
  <si>
    <t>세화60.7%</t>
  </si>
  <si>
    <t>13005</t>
  </si>
  <si>
    <t>방수 모르타르</t>
  </si>
  <si>
    <t>waterproofed mortar</t>
  </si>
  <si>
    <t>물이 스며들지 못하도록 방수제를 혼입한 시멘트 모르타르. ⇨ 모르타르 방수.</t>
  </si>
  <si>
    <t>13006</t>
  </si>
  <si>
    <t>방수 제한</t>
  </si>
  <si>
    <t>limitation on spray water</t>
  </si>
  <si>
    <t>해양건축물 특히 부유식의 경우에는 화재시에 소화작업을 할 때 대량의 방수가 이루어지면 그 물이 부체(浮體)내에 체류하여 부체의 안정성을 해치게 되어 침몰의 위험이 발생하므로 방수를 제한하지 않으면 안된다. 따라서 물 이외의 소화방법을 이용하는 것이 바람직하다. 거품소화, CO2소화, 밀폐소화 등이 있지만 인명을 제일로 생각하여 채용하는 것이 중요하다.  단 해양건축물의 계획에 있어서는 소화펌프와 배수용의 빌지펌프의 밸런스를 고려한 설비계획이 바람직하다.</t>
  </si>
  <si>
    <t>13008</t>
  </si>
  <si>
    <t>갈고리 못</t>
  </si>
  <si>
    <t>축을 걸기 위해 직각으로 꺾은 못.</t>
  </si>
  <si>
    <t>1301</t>
  </si>
  <si>
    <t>방수①</t>
  </si>
  <si>
    <t>防銹</t>
  </si>
  <si>
    <t>⇨(＝)녹막이.</t>
  </si>
  <si>
    <t>13010</t>
  </si>
  <si>
    <t>방수②</t>
  </si>
  <si>
    <t>waterproofing, waterproof, 防水</t>
  </si>
  <si>
    <t>건축물의 부분 등에 대하여 물이 침입이나 유출을 막는 것</t>
  </si>
  <si>
    <t>13011</t>
  </si>
  <si>
    <t>방수공법</t>
  </si>
  <si>
    <t>waterproofing method, 防水工法</t>
  </si>
  <si>
    <t>① 방수공사에 관한 공법을 일컫음. ② 방수공법에서 ｢metallic waterproofing｣이라는 방법이 있다. 명칭으로는 무엇인가에 금속판을 붙인 지붕방수와 같은 느낌을 가질지 모르나, 이것은 도포방수의 일종임. 철분(鐵分, pulverized iron)을 화학적인 산화제와 섞어 만든 ｢metallic waterproofing compound｣라는 방수제를 시멘트‧모래‧물과 섞어 2회에 걸쳐 도포하고, 3회째는 모르타르로 흙손 마무리를 하는 것인데, ｢metallic type waterproofing｣이라 함.</t>
  </si>
  <si>
    <t>13012</t>
  </si>
  <si>
    <t>방수공사</t>
  </si>
  <si>
    <t>waterproofing work, 防水工事</t>
  </si>
  <si>
    <t>① 방수에 관한 공사의 총칭. ② 방습(防濕)‧방수공법의 분류：1) 수밀(水密)콘크리트 공법. 2) 피막방수층 공법. 3) 방수제 도포 및 침투법. 4) 수밀재(材)붙임법. ※ 보통 많이 쓰이는 공법이 피막방수법이고, 그중 대표적인 것이 아스팔트방수층 공법과 시멘트액체방수법. ③ 방수층 시공 개소별의 분류：1) 바깥벽 방수. 2) 지하실 방수(안방수법‧바깥방수법). 3) 실내방수. 4) 옥상방수. ④ ⇨방습공사.</t>
  </si>
  <si>
    <t>13013</t>
  </si>
  <si>
    <t>방수공사용아스팔트</t>
  </si>
  <si>
    <t>waterproofing asphalt for building construction</t>
  </si>
  <si>
    <t>① KS F 4052. ② 이 규격은 주로 철근콘크리트구조물, 철골구조물 및 이에 준하는 구조물의 방수공사용 아스팔트에 대하여 규정함. ③ 방수공사용 아스팔트는 블론 아스팔트(blown asphalt) 및 통칭 아스팔트 컴파운드(asphalt compound) 등.</t>
  </si>
  <si>
    <t>기문당99.3%</t>
  </si>
  <si>
    <t>13014</t>
  </si>
  <si>
    <t>방수구</t>
  </si>
  <si>
    <t>discharge outlet</t>
  </si>
  <si>
    <t>연결 송수관에 의해 소방관이 소화하기 위한 호스 접속구. 소방관 전용 소화전이라고도 한다. (=소방관용 방수구)</t>
  </si>
  <si>
    <t>13015</t>
  </si>
  <si>
    <t>방수도료</t>
  </si>
  <si>
    <t>防銹－</t>
  </si>
  <si>
    <t>⇨(＝)녹막이도료.</t>
  </si>
  <si>
    <t>13016</t>
  </si>
  <si>
    <t>방수모르타르</t>
  </si>
  <si>
    <t>waterproof mortar, 防水－</t>
  </si>
  <si>
    <t>뮬이 스며들거나 새는것을 막기 위해 모르타르에 방수제를 혼합한 것으로 정벌바름이나 거친 면의 면처리에 쓰임. ※ 모르타르에 소석회를 섞으면 방수성이 증진. 시공이 쉽고 저렴하지만 부분균열의 결함이 있음.</t>
  </si>
  <si>
    <t>기문당82.3%</t>
  </si>
  <si>
    <t>13018</t>
  </si>
  <si>
    <t>방수블록</t>
  </si>
  <si>
    <t>waterproof block, 防水－</t>
  </si>
  <si>
    <t>건물의 방수 구조를 위해 방수처리를 한 블록.</t>
  </si>
  <si>
    <t>13019</t>
  </si>
  <si>
    <t>갈고리 자물쇠</t>
  </si>
  <si>
    <t>미닫이문의 맞댐 울거미에 붙이는 자물쇠의 볼트가 갈고리 맞댐부의 받이에 걸리게한 미닫이문 자물쇠의 일종.</t>
  </si>
  <si>
    <t>1302</t>
  </si>
  <si>
    <t>방수시멘트</t>
  </si>
  <si>
    <t>water-repellent cement, waterproof cement, waterproofed cement, 防水－</t>
  </si>
  <si>
    <t>물이 배어들지 않도록 제조과정에서 방수제를 혼입한 시멘트.</t>
  </si>
  <si>
    <t>13020</t>
  </si>
  <si>
    <t>방수재(료)</t>
  </si>
  <si>
    <t>waterproofing material</t>
  </si>
  <si>
    <t>물이 투과되지 않는, 또는 투과를 어렵게 하는 방수에 쓰이는 재료. 아스팔트, 시트, 도막 방수재 등이 있다.</t>
  </si>
  <si>
    <t>13021</t>
  </si>
  <si>
    <t>방수재료</t>
  </si>
  <si>
    <t>waterproof material, 防水材料</t>
  </si>
  <si>
    <t>① 방수 처리를 위하여 사용하는 재료의 총칭. ② 방수재료로 많이 이용되고 있는 것은 아스팔트인데, 기타 화학약품인 가루나 액체도 이용된다. 옥상 등 광선을 많이 받는 부분에는 ｢블론아스팔트｣를 사용하고 지하실 부분에는 ｢스트레이트아스팔트｣를 사용. 녹인 아스팔트로는 ｢아스팔트펠트｣나 ｢아스팔트루핑류｣를 붙여서 방수에 쓰기 위한 것이 있음.</t>
  </si>
  <si>
    <t>기문당93.7%</t>
  </si>
  <si>
    <t>13022</t>
  </si>
  <si>
    <t>방수제①</t>
  </si>
  <si>
    <t>waterproof agent, water-repellent agent, 防水劑</t>
  </si>
  <si>
    <t>① 모르타르나 콘크리트에 혼합하여 방수성능을 부여시키는 혼화제. ② 콘크리트의 수밀성을 높이기 위하여 쓰임. ③ 소석회‧암석의 분말‧염화암모늄‧명반‧수지‧비누 등이 쓰임. ④ 건축용 방수제(KS L 2451) 참조.</t>
  </si>
  <si>
    <t>13024</t>
  </si>
  <si>
    <t>방수제②</t>
  </si>
  <si>
    <t>防銹劑</t>
  </si>
  <si>
    <t>녹이 스는 것을 막는데 쓰이는 약제</t>
  </si>
  <si>
    <t>13025</t>
  </si>
  <si>
    <t>방수지</t>
  </si>
  <si>
    <t>building paper, 防水紙</t>
  </si>
  <si>
    <t>① 방수공사용의 방수처리를 한 종이류의 총칭. ② 물이 스며들지 않게 방수제를 발라 가공한 종이. ③ 다짐바닥 콘크리트를 바탕의 지면 위나 지붕의 바탕, 외벽의 판벽 널 붙이기의 바탕 등에 사용하는 것이 있다. 보통 ｢building paper｣라 하는데, 경우에 따라 ｢asphalt paper, waterproof paper, roofing paper, sheathing paper, Willesden paper, concreting paper, floor lining paper｣ 등 여러 가지의 명칭이 있음.</t>
  </si>
  <si>
    <t>13026</t>
  </si>
  <si>
    <t>방수층</t>
  </si>
  <si>
    <t>waterproof course, 防水層</t>
  </si>
  <si>
    <t>① 방수기능을 하는 불투성의 층을 말한다. ② 방수콘크리트‧방수모르타르 등을 사용한 부분으로 지붕‧지하실‧수조 등의 빗물‧지하수의 침입, 저수의 누출을 방지할 수 있음.  ③ 아스팔트 방수, 시트방수，도막방수 등이 있다.</t>
  </si>
  <si>
    <t>기문당29.7%</t>
  </si>
  <si>
    <t>13027</t>
  </si>
  <si>
    <t>방수층누름</t>
  </si>
  <si>
    <t>防水層－</t>
  </si>
  <si>
    <t>방수층위에 외력으로 부터 방수층을 보호하기 위한 시공한 층(콘크리트, 모르타르, 블록, 자갈 등 사용)</t>
  </si>
  <si>
    <t>13029</t>
  </si>
  <si>
    <t>갈고리걸쇠</t>
  </si>
  <si>
    <t>door stop hook</t>
  </si>
  <si>
    <t>끝이 갈고리 모양으로 된 굵은 철선으로 만든 걸쇠.</t>
  </si>
  <si>
    <t>1303</t>
  </si>
  <si>
    <t>방수콘크리트</t>
  </si>
  <si>
    <t>waterproof concrete, 防水－</t>
  </si>
  <si>
    <t>① 콘크리트에 물이 스며들거나 새는 것을 막기위해 방수제를 넣어 시공한 것. ② 시공이 쉽고 저렴하나 부분균열의 결함이 있음.</t>
  </si>
  <si>
    <t>13030</t>
  </si>
  <si>
    <t>방수토</t>
  </si>
  <si>
    <t>waterproof soil, 防水土</t>
  </si>
  <si>
    <t>물기가 스며들지 못하는 흙.</t>
  </si>
  <si>
    <t>13031</t>
  </si>
  <si>
    <t>방수포</t>
  </si>
  <si>
    <t>waterproof canvas, waterproof cloth, 防水布</t>
  </si>
  <si>
    <t>① 물이 스며들지 못하게방수제를 발라 가공을 한 방수성의 직물. ② 매킨토시(mackintosh；섬유소화합물)‧오일클로스(油質 ；oil cloth)‧타르 도포(tar塗布) 등 여러 종류.</t>
  </si>
  <si>
    <t>13032</t>
  </si>
  <si>
    <t>방수합판</t>
  </si>
  <si>
    <t>防水合板</t>
  </si>
  <si>
    <t>⇨(＝)내수합판.</t>
  </si>
  <si>
    <t>13033</t>
  </si>
  <si>
    <t>방습</t>
  </si>
  <si>
    <t>dampproofing, damp proofing, 防濕</t>
  </si>
  <si>
    <t>① 습기를 막는일(것). ※｢damp-proof……｣는 ｢방습성의……｣의 형용사. ② 방습이란 압력이 걸리지 않는 습기(물)에 견디게 하는 불투수성의 층을 만드는 건축공법. ③ ⇨방수.</t>
  </si>
  <si>
    <t>기문당72.5%</t>
  </si>
  <si>
    <t>13034</t>
  </si>
  <si>
    <t>방습공사</t>
  </si>
  <si>
    <t>dampproof work, dampproofing work, 防濕工事</t>
  </si>
  <si>
    <t>① 방습에 관한 공사의 총칭. ② 건물 내에 습기가 들어가지 않도록 방습층을 두는공사. ③ 방습층을 만드는 방법으로는 방수혼화제(防水混和劑)를 쓴 모르타르로 미장바름하거나 아스팔트계 기타 도장을 하거나, 폴리에틸렌 필름‧기타 막상(膜狀) 또는 시트상(狀)의 재료를 붙이거나 또는 자기질의 타일이나 벽돌을 모르타르로 시공하거나 기타 많은 방법이 있음. ④ ⇨방수공사.</t>
  </si>
  <si>
    <t>기문당79.7%</t>
  </si>
  <si>
    <t>13036</t>
  </si>
  <si>
    <t>방습대</t>
  </si>
  <si>
    <t>⇨(＝)방습층.</t>
  </si>
  <si>
    <t>13037</t>
  </si>
  <si>
    <t>방습재(료)</t>
  </si>
  <si>
    <t>vaporproof material; dampproofing material</t>
  </si>
  <si>
    <t>습기(수증기)가 통과하기 어려운 또는 전혀 통과하지 않는 재료를 일컫는다. 플라스틱 시트, 알루미늄박 등.</t>
  </si>
  <si>
    <t>13038</t>
  </si>
  <si>
    <t>방습재료</t>
  </si>
  <si>
    <t>damp-proof material, 防濕材料</t>
  </si>
  <si>
    <t>① 방습상 효과가 있는 재료. ② 수분의 흡수나 투수하는 성질을 막을 수 있는 재료.</t>
  </si>
  <si>
    <t>기문당80.4%</t>
  </si>
  <si>
    <t>13039</t>
  </si>
  <si>
    <t>갈고리내기</t>
  </si>
  <si>
    <t>① 철근의 가공 시 콘크리트 내에서의 정착력을 향상시키기 위하여 단부에 갈고리를 만들어 주는 것. ② 철근의 단부를 일반적으로 90°, 135°, 180° 로 구부리며, 표준갈고리의 규정을 따를 때 정착길이를 감소시킬 수 있음.</t>
  </si>
  <si>
    <t>1304</t>
  </si>
  <si>
    <t>방습제</t>
  </si>
  <si>
    <t>dampproof agent, 防濕劑</t>
  </si>
  <si>
    <t>① 습기를 막기 위한 약제. ② 농황산(濃黃酸)‧염화칼슘‧무수인산(無水隣酸)‧무수탄산칼리‧산화칼슘 등.</t>
  </si>
  <si>
    <t>13040</t>
  </si>
  <si>
    <t>방습지</t>
  </si>
  <si>
    <t>dampproof paper, 防濕紙</t>
  </si>
  <si>
    <t>습기가 스며들지 못하게 만든 종이.</t>
  </si>
  <si>
    <t>13041</t>
  </si>
  <si>
    <t>방습층</t>
  </si>
  <si>
    <t>damp-proof course, 防濕層</t>
  </si>
  <si>
    <t>습기가 스며들거나 위로 올라오는 것을 막기 위하여 깐 층.</t>
  </si>
  <si>
    <t>13042</t>
  </si>
  <si>
    <t>방습층재</t>
  </si>
  <si>
    <t>dampproofing materials, 防濕層材</t>
  </si>
  <si>
    <t>아스팔트 펠트, 아스팔트, 슬레이트, 납, 구리 등방습층에 쓰이는 재료의 총칭</t>
  </si>
  <si>
    <t>13043</t>
  </si>
  <si>
    <t>방습켜</t>
  </si>
  <si>
    <t>13044</t>
  </si>
  <si>
    <t>방식</t>
  </si>
  <si>
    <t>corrosion proofing; corrosion prevention</t>
  </si>
  <si>
    <t>금속의 표면이 화학적 변화로 녹이 슬거나 삭는 것을 막는 것. 금속에서는 도금, 인공 산화 피막 형성, 목재에서는 표면 탄화법, 그 밖에 방식성이 있는 재료의 도장이나 함침 등의 있다.</t>
  </si>
  <si>
    <t>13046</t>
  </si>
  <si>
    <t>방식 도료</t>
  </si>
  <si>
    <t>corrosion proof paint; corrosion protective paint</t>
  </si>
  <si>
    <t>부식을 막을 수 있도록 재작된 도료</t>
  </si>
  <si>
    <t>13047</t>
  </si>
  <si>
    <t>방식 전위</t>
  </si>
  <si>
    <t>protective potential</t>
  </si>
  <si>
    <t>전기방식의 하나인 음극방식에 있어서 금속을 불활성역으로 하기 위해 필요한 최저의 전극전위를 방식전위라 한다. 따라서 방식전위 이하의 전위에서 금속의 부식이 정지한다.   단 철근콘크리트에 있어서 철근의 음극방식에는 공식(孔食)정지전위를 지칭한다. 통상 철근은 콘크리트 중에서 부동태화되어 있으며 그 부식은 부동태의 파괴에 기인하는 공식에 의해 발생한다. 따라서 철근의 음극방식에서는 공식의 진행을 정지시키는 전위(공식정지전위)보다 낮은 전위로 철근을 유지한다.</t>
  </si>
  <si>
    <t>세화11.7%</t>
  </si>
  <si>
    <t>13048</t>
  </si>
  <si>
    <t>방식 철근</t>
  </si>
  <si>
    <t>부식이 생기는 것을 예방하기 위하여 방식 처리를 한 철근. 에폭시 수지 도장 철근, 아연 도금 철근 외에 합금에 의해 내식성을 높인 철근도 있다.</t>
  </si>
  <si>
    <t>세화72.8%</t>
  </si>
  <si>
    <t>13049</t>
  </si>
  <si>
    <t>갈고리들쇠</t>
  </si>
  <si>
    <t>갈고리처럼 된 들쇠.</t>
  </si>
  <si>
    <t>1305</t>
  </si>
  <si>
    <t>방신 박약자 원호 시설</t>
  </si>
  <si>
    <t>정신 이상자 수용 시설</t>
  </si>
  <si>
    <t>13050</t>
  </si>
  <si>
    <t>방앗간</t>
  </si>
  <si>
    <t>곡식을 찧거나 빻는 방아를 설치한 한국의 건물.</t>
  </si>
  <si>
    <t>기문당25.5%</t>
  </si>
  <si>
    <t>13051</t>
  </si>
  <si>
    <t>방연</t>
  </si>
  <si>
    <t>square rafter, rectangular rafter, 方椽</t>
  </si>
  <si>
    <t>단면이 직사각형 또는 정방형인 서까래</t>
  </si>
  <si>
    <t>기문당47.1%</t>
  </si>
  <si>
    <t>13052</t>
  </si>
  <si>
    <t>방연 구획</t>
  </si>
  <si>
    <t>smoke compartment</t>
  </si>
  <si>
    <t>화재시에 연기가 확산하여 피난에 지장을 초래하는 것을 방지하기 위해 방연벽 등으로 연기가 일정한 부분에서 다른 부분으로 확산되지 않도록 구획하는 것</t>
  </si>
  <si>
    <t>세화64.6%</t>
  </si>
  <si>
    <t>13053</t>
  </si>
  <si>
    <t>방연 댐퍼</t>
  </si>
  <si>
    <t>smoke damper</t>
  </si>
  <si>
    <t>화재시에 폐쇄시켜 덕트 내에 연기가 전해지는 것을 막는 댐퍼. 일반적으로는 실내에 설치한 연기 감지기와 연동해서 화재 초기시에 댐퍼를 폐쇄시킨다.</t>
  </si>
  <si>
    <t>13054</t>
  </si>
  <si>
    <t>방연막</t>
  </si>
  <si>
    <t>smoke protection barrier</t>
  </si>
  <si>
    <t>화재시 다른 방화 구획으로의 연기의 흐름을 방지하는 막.</t>
  </si>
  <si>
    <t>13055</t>
  </si>
  <si>
    <t>방연벽</t>
  </si>
  <si>
    <t>smoke prevention wall, 防煙壁</t>
  </si>
  <si>
    <t>화재시 연기의 흐름을 방해하는 칸막이벽 및 천장에서 밑으로 50㎝ 이상 돌출한 벽을 말하며, 바닥 면적 500㎡ 이내에 설치된다.</t>
  </si>
  <si>
    <t>13056</t>
  </si>
  <si>
    <t>방열</t>
  </si>
  <si>
    <t>radiation of heat, 放熱</t>
  </si>
  <si>
    <t>열을 내보내는 것 또는 그 열.</t>
  </si>
  <si>
    <t>13057</t>
  </si>
  <si>
    <t>방열 유리</t>
  </si>
  <si>
    <t>⇨열선 흡수 유리(＝). 방사열을 흡수하고 재방사함으로써 냉난방부하를 경감시켜준다.</t>
  </si>
  <si>
    <t>13058</t>
  </si>
  <si>
    <t>방열기</t>
  </si>
  <si>
    <t>radiator, 放熱器</t>
  </si>
  <si>
    <t>① 일반적으로 열을 방산시키는 장치의 총칭. ② 실내난방용의 것에는 증기용과 온수용이 있음. ③ 도면용 약어는 ｢RAD.｣. ④ 형식으로는 바닥에 설치하는 주형방열기(柱型放熱器)‧세주형 방열기(細柱型放熱器)와 벽‧천장에 다는 벽방열기(壁放熱器) 등.</t>
  </si>
  <si>
    <t>13059</t>
  </si>
  <si>
    <t>갈고리못</t>
  </si>
  <si>
    <t>hooked nail</t>
  </si>
  <si>
    <t>머리가 못의 본체 축에 대하여 직각으로 구부러진 못.</t>
  </si>
  <si>
    <t>기문당55.2%</t>
  </si>
  <si>
    <t>1306</t>
  </si>
  <si>
    <t>방열기격자</t>
  </si>
  <si>
    <t>radiator grid, 放熱器格子</t>
  </si>
  <si>
    <t>① 방열기가 파이프 등으로 격자모양으로 만들어진 것. ② ＝라디에이터 그리드.</t>
  </si>
  <si>
    <t>13060</t>
  </si>
  <si>
    <t>방열기밸브</t>
  </si>
  <si>
    <t>radiator valve, 放熱器－</t>
  </si>
  <si>
    <t>① 라디에이터에 붙여 증기‧온수량을 가감하는 것. ② 앵글밸브의 일종.</t>
  </si>
  <si>
    <t>13061</t>
  </si>
  <si>
    <t>방열기트랩</t>
  </si>
  <si>
    <t>radiator trap, 放熱器－</t>
  </si>
  <si>
    <t>방열기의 출구, 즉 공기가 통해서 빠져나가는 곳에 달아 그 속의 증기를 막고 공기와 응축수(凝縮水)만을 뿜게 하는 꼭지.</t>
  </si>
  <si>
    <t>13062</t>
  </si>
  <si>
    <t>방열재</t>
  </si>
  <si>
    <t>thermal insulation, 放熱材</t>
  </si>
  <si>
    <t>열의 발산을 방지하는 재료.</t>
  </si>
  <si>
    <t>13063</t>
  </si>
  <si>
    <t>방염</t>
  </si>
  <si>
    <t>flame retardancy</t>
  </si>
  <si>
    <t>목질 재료나 플라스틱 등에 대하여 착화하기 어렵고 연소 속도를 늦추는 처리, 또는 그 효과를 말한다.</t>
  </si>
  <si>
    <t>세화54.9%</t>
  </si>
  <si>
    <t>13064</t>
  </si>
  <si>
    <t>방염 마크</t>
  </si>
  <si>
    <t>flame retardant mark</t>
  </si>
  <si>
    <t>소방법 제8조의 3 제2항의 규정에 의해 방염 물품에 대한 방염 성능을 갖는 취지의 표시</t>
  </si>
  <si>
    <t>13065</t>
  </si>
  <si>
    <t>방염 물품</t>
  </si>
  <si>
    <t>flame retardant products</t>
  </si>
  <si>
    <t>커튼, 헝겊제 블라인드, 암막(暗幕), 융단, 전시용 합판, 무대막, 공사용 시트 등으로 자치부령에서 정하는 방염 성능을 만족한 물건.</t>
  </si>
  <si>
    <t>13066</t>
  </si>
  <si>
    <t>방영</t>
  </si>
  <si>
    <t>square column, 放楹</t>
  </si>
  <si>
    <t>정방형 단면 또는 장방형 단면의 기둥으로, 원기둥 등에 대해서 말한다.=네모기둥</t>
  </si>
  <si>
    <t>13067</t>
  </si>
  <si>
    <t>방울집게</t>
  </si>
  <si>
    <t>pair of pincers</t>
  </si>
  <si>
    <t>못을 뽑을 때 사용하는 머리 부분이 둥근 모양인 집게.</t>
  </si>
  <si>
    <t>13069</t>
  </si>
  <si>
    <t>갈고리볼트</t>
  </si>
  <si>
    <t>hook bolt</t>
  </si>
  <si>
    <t>① 볼트의 머리를 설치하지 않고 머리대신 한끝을 갈고리로 만든 볼트. ② ⇨앵커볼트.</t>
  </si>
  <si>
    <t>1307</t>
  </si>
  <si>
    <t>방위</t>
  </si>
  <si>
    <t>point of the compass, direction, bearings, 方位</t>
  </si>
  <si>
    <t>건물이 향하고 있는 동서 남북 등의 방향. 보다 엄밀히 말하면 건물 의한 외주면에 있어서 실내 쪽에서 외기 쪽으로 향하는 법선을 생각할 때， 그 법선이 향하고 있는 방향. [환·계 ·도]</t>
  </si>
  <si>
    <t>13070</t>
  </si>
  <si>
    <t>방위각</t>
  </si>
  <si>
    <t>azimuth, azimuth angle, angle of direction, 方位角</t>
  </si>
  <si>
    <t>1.지표 위에 물체의 위치를 나타내는 좌표 가운데 하나이다.2.수평면에서, 사람 머리의 가운데를 기준으로 하여 소리 음원이 들리는 위치 사이의 각도</t>
  </si>
  <si>
    <t>13071</t>
  </si>
  <si>
    <t>방위원</t>
  </si>
  <si>
    <t>azimuth circle</t>
  </si>
  <si>
    <t>천구에서 태양을 포함하여 지평면에 수직인 큰 원. 태양의 운행과 함께 천정 · 천저축의 주위를 회전하여, 남중시에는 자오선과 만난다. →방위각.</t>
  </si>
  <si>
    <t>13072</t>
  </si>
  <si>
    <t>방유제</t>
  </si>
  <si>
    <t>저유 탱크가 파손한 경우에 기름이 다른 곳으로 흐르는 것을 막는 칸막이.</t>
  </si>
  <si>
    <t>13073</t>
  </si>
  <si>
    <t>방음</t>
  </si>
  <si>
    <t>soundproofing, sound isolation, sound insulation, 防音</t>
  </si>
  <si>
    <t>안의 소리가 밖으로 새어 나가거나 밖의 소리가 안으로 들어오지 못하도록 막는 것.</t>
  </si>
  <si>
    <t>13074</t>
  </si>
  <si>
    <t>방음 공사</t>
  </si>
  <si>
    <t>soundproof work</t>
  </si>
  <si>
    <t>한쪽의 소리가 다른 쪽으로 새어 나가거나 새어 들어오는 것을 막기 위하여 하는공사.의 총칭. 보통 벽체의 투과 손실 증대, 차음벽의 설치, 흡음력의 증대 등이 도모된다.</t>
  </si>
  <si>
    <t>13075</t>
  </si>
  <si>
    <t>방음 구조</t>
  </si>
  <si>
    <t>soundproof construction</t>
  </si>
  <si>
    <t>천장, 바닥 등의 구조로서, 음향을 방지하도록 흡음성 재료로 구성된 구조.</t>
  </si>
  <si>
    <t>13076</t>
  </si>
  <si>
    <t>방음 바닥</t>
  </si>
  <si>
    <t>soundproof floor</t>
  </si>
  <si>
    <t>보행 등에 의한 고체 전파음을 막도록 슬래브와 바닥판 사이에 완충재를 넣는 등의 장치를 한 바닥</t>
  </si>
  <si>
    <t>세화49.5%</t>
  </si>
  <si>
    <t>13077</t>
  </si>
  <si>
    <t>방음 상자</t>
  </si>
  <si>
    <t>soundproof box</t>
  </si>
  <si>
    <t>소음원을 밀폐시켜 소음의 전파를 차단하도록 만들어진 상자. 비교적 소형의 기계에서 소음 방지 대책 수단으로서 사용된다.</t>
  </si>
  <si>
    <t>13078</t>
  </si>
  <si>
    <t>방음 새시</t>
  </si>
  <si>
    <t>soundproof window sash</t>
  </si>
  <si>
    <t>창을 닫았을 때 틈이 생기지 않도록 특히 밀폐성을 높여 방음을 위한 연구가 되어 있는 새시류를 일컫는다.</t>
  </si>
  <si>
    <t>13079</t>
  </si>
  <si>
    <t>갈고리손잡이</t>
  </si>
  <si>
    <t>갈고리 모양의 손잡이로서 미닫이 문이나 미서기 문 모두에 사용되며 미끄럼 방지의 기능을 갖는다. .</t>
  </si>
  <si>
    <t>1308</t>
  </si>
  <si>
    <t>방음 시트</t>
  </si>
  <si>
    <t>soundproof sheet</t>
  </si>
  <si>
    <t>보통 얇은 납시트를 끼운 막 형태의 것. 소음이 큰 기계 등이 운전되는 장소에서 임시 방음용 커버로 쓰인다. →방음 커버.</t>
  </si>
  <si>
    <t>13080</t>
  </si>
  <si>
    <t>방음 재료</t>
  </si>
  <si>
    <t>soundproof material</t>
  </si>
  <si>
    <t>외부로부터의 소리를 차단하는 또는 실내의 소리가 외부로 새어나가는 것을 막기 위해 쓰이는 재료의 총칭.</t>
  </si>
  <si>
    <t>세화65.0%</t>
  </si>
  <si>
    <t>13081</t>
  </si>
  <si>
    <t>방음 커버</t>
  </si>
  <si>
    <t>soundproof cover</t>
  </si>
  <si>
    <t>기계 등의 소음원 주위에 그 소음이 전파되지 않도록 하기 위한 커버. 가능한 한 틈이 새지 않도록 해야 한다. →방음 시트.</t>
  </si>
  <si>
    <t>세화93.1%</t>
  </si>
  <si>
    <t>13082</t>
  </si>
  <si>
    <t>방음구조</t>
  </si>
  <si>
    <t>soundproof construction, 防音構造</t>
  </si>
  <si>
    <t>① 소리의 발생, 전달, 투과를 안팎으로 막도록 흡음성 재료로 구성된 구조. ② 천장‧바닥 등의 구조.</t>
  </si>
  <si>
    <t>13083</t>
  </si>
  <si>
    <t>방음담</t>
  </si>
  <si>
    <t>sound barrier； noise barrier</t>
  </si>
  <si>
    <t>옥외에서 방음을 위해 사용되는 담. 전파 도중에 장애물이 있으면 음파는 회절되어 그 강도가 약화되는 효과를 이용하고 있다. (=방음벽 [2])</t>
  </si>
  <si>
    <t>13084</t>
  </si>
  <si>
    <t>방음률</t>
  </si>
  <si>
    <t>sound insulation factor, sound insulation coefficient, 防音率</t>
  </si>
  <si>
    <t>확정된 설이나 정의는 없고, 사람에 따라 투과율(透過率)의 뜻으로 쓰이는 경우가 많음.</t>
  </si>
  <si>
    <t>13085</t>
  </si>
  <si>
    <t>방음문</t>
  </si>
  <si>
    <t>soundproof door, 防音門</t>
  </si>
  <si>
    <t>소리의 차단을 목적으로 설치한 문. 방음재료의 층을 만들고 문틀과 문지방에도 방음재를 붙여 소리를 차단함.</t>
  </si>
  <si>
    <t>기문당57.6%</t>
  </si>
  <si>
    <t>세화18.6%</t>
  </si>
  <si>
    <t>13086</t>
  </si>
  <si>
    <t>방음벽</t>
  </si>
  <si>
    <t>soundproofing walls, 防音壁</t>
  </si>
  <si>
    <t>벽면을 흡음재로 마감하고, 벽체를 차음 구조로 한 것. 흡음재로서는 내벽에 구멍이 뚫린 섬유판, 합판, 금속판을 붙인 것, 흡음재를 칠하고 양면의 마감재 공간에 암면 등을 넣은 것 등. 차음 구조로서는 벽의 양면 바탕을 분리한 것, 벽을 주체 구조에서 절연하여 띄운 구조로 한 것 등.</t>
  </si>
  <si>
    <t>기문당6.9%</t>
  </si>
  <si>
    <t>세화6.3%</t>
  </si>
  <si>
    <t>13087</t>
  </si>
  <si>
    <t>방음실</t>
  </si>
  <si>
    <t>soundproof room, 防音室</t>
  </si>
  <si>
    <t>소리를 단절하는 데는 방음재(防音材)의 질이 문제가 되며, 무거운 것일수록 효과적이다. 내부에는 흡음재(吸音材)를 사용하여 소리의 에너지 축적을 막는다. 일반적으로 음향학적 측정이나 그 밖에 특수한 목적에 의해 만든다.</t>
  </si>
  <si>
    <t>13088</t>
  </si>
  <si>
    <t>방음재료</t>
  </si>
  <si>
    <t>soundproofing materials, sound absorbing materials, sound deadening materials, 防音材料</t>
  </si>
  <si>
    <t>방음성능을 지닌 재료의 총칭.</t>
  </si>
  <si>
    <t>13089</t>
  </si>
  <si>
    <t>갈고리자물쇠</t>
  </si>
  <si>
    <t>hook bolt lock</t>
  </si>
  <si>
    <t>갈고리 형태의 걸쇠를 갖는 자물쇠로서, 미닫이 문 옆 밑에 사용한다.</t>
  </si>
  <si>
    <t>1309</t>
  </si>
  <si>
    <t>방음창</t>
  </si>
  <si>
    <t>soundproof window, 防音窓</t>
  </si>
  <si>
    <t>소리의 전달을 차단할 목적으로 특별히 계획된 창.</t>
  </si>
  <si>
    <t>13090</t>
  </si>
  <si>
    <t>방의 진동 기준형</t>
  </si>
  <si>
    <t>normal mode of vibration of room</t>
  </si>
  <si>
    <t>3차원의 진동체인 실내 음장이 자유 진동을 할 때, 방 고유의 주파수에 따른 정재파가 생기는 것. 관여하는 벽면에 의해 축과 평행한 축파, 벽면과 평행한 접선파, 전체의 벽면이 기여하는 경사파로 분류된다. →노멀 모드.</t>
  </si>
  <si>
    <t>13091</t>
  </si>
  <si>
    <t>방자</t>
  </si>
  <si>
    <t>13092</t>
  </si>
  <si>
    <t>방장</t>
  </si>
  <si>
    <t>房帳</t>
  </si>
  <si>
    <t>방장(方杖): 형구(桁構)·트러스(truss)의 한쪽 끝을 보강하는 사재(</t>
  </si>
  <si>
    <t>13093</t>
  </si>
  <si>
    <t>방재 건축 가구</t>
  </si>
  <si>
    <t>fireproof building block</t>
  </si>
  <si>
    <t>재해 위험 구역에서 조성 되는 가구. 방재 기능의 강화 외에 토지의 효율적 이용, 환경 정비를 진행시키는 것을 목적으로 한다. ‘→방재 가구. [계 · 도]</t>
  </si>
  <si>
    <t>13096</t>
  </si>
  <si>
    <t>방재 계획서</t>
  </si>
  <si>
    <t>건축물의 설계가 배치. 구조， 방화， 피난， 소화， 관리 등 종합적인 입장에서 방재상 안전한 것이라는 것을 표시하는 계획 설명서. [환 · 계]</t>
  </si>
  <si>
    <t>세화88.8%</t>
  </si>
  <si>
    <t>13098</t>
  </si>
  <si>
    <t>BR</t>
  </si>
  <si>
    <t>butadiene rubber</t>
  </si>
  <si>
    <t>부타디엔의 단독 중합체로 탄성, 내마모성이 우수한 합성 고무. 저온 특성도 양호하다. 부타디엔 고무 라고도 한다.</t>
  </si>
  <si>
    <t>131</t>
  </si>
  <si>
    <t>갈기</t>
  </si>
  <si>
    <t>grind, polish, 硏磨</t>
  </si>
  <si>
    <t>① 돌 다듬기 중 하나로 석재나 인조석 등의 표면을 도구를 사용하여 갈아 마무리하는 것. 과거에는 숫돌을 이용하여 손으로 갈기도 하였으나 최근에는 기계갈기로 하는 것이 보통이다. 이때 물을 부어가며 하기 때문에 '물갈기'라고도 한다.</t>
  </si>
  <si>
    <t>1310</t>
  </si>
  <si>
    <t>방재 도로</t>
  </si>
  <si>
    <t>disaster prevention road</t>
  </si>
  <si>
    <t>비상시 피난이나 소방, 재해 복구 등을 위해 사용되는 도로</t>
  </si>
  <si>
    <t>세화30.0%</t>
  </si>
  <si>
    <t>13103</t>
  </si>
  <si>
    <t>방재 설비</t>
  </si>
  <si>
    <t>fire protection system； fire fighting system</t>
  </si>
  <si>
    <t>화재의 예방, 피난, 초기 소화, 본격 소화를 지원하는 설비의 총칭. 자동 화재 경보, 유도등, 유도 방송, 비상용 조명 장치, 배연, 옥내 소화전, 스프링클러, 드렌처(drencher), CO2 및 할로겐 화합물 소화, 연결 송수관, 비상용 콘센트, 비상용 엘리베이터 등.</t>
  </si>
  <si>
    <t>세화81.4%</t>
  </si>
  <si>
    <t>13105</t>
  </si>
  <si>
    <t>방재 센터</t>
  </si>
  <si>
    <t>disaster prevention center; disaster-control center</t>
  </si>
  <si>
    <t>지역내 또는 건축물의 방재 관계 각종 설비를 감시하고, 제어하기 위한 설비를 갖춘 방.</t>
  </si>
  <si>
    <t>13106</t>
  </si>
  <si>
    <t>방재 전원</t>
  </si>
  <si>
    <t>emergency power for fire protection system</t>
  </si>
  <si>
    <t>방재 설비로 전원을 공급하는 발전 설비, 축전지, 옥내 배선 등의 총칭 .</t>
  </si>
  <si>
    <t>13107</t>
  </si>
  <si>
    <t>방재 조직</t>
  </si>
  <si>
    <t>organization for disaster prevention</t>
  </si>
  <si>
    <t>[1] 국개 시/ 도, 군, 읍， 연의 공공적 기관으로 구성되어 방재계획의 책정 실시 추진， 비상시 재해 대책 본부를 설치하는 조직. [도] [2] 지역이나 기업에서 반상회 건물 내 등을 단위로 하여 일상의 방재 훈련 실시， 화재 발생시의 초기 활동 등을 하는 조직. [계 · 도]</t>
  </si>
  <si>
    <t>세화86.6%</t>
  </si>
  <si>
    <t>13108</t>
  </si>
  <si>
    <t>갈기조팝나무</t>
  </si>
  <si>
    <t>reeves spirea</t>
  </si>
  <si>
    <t>장미과에 속하는 키가 작은 정원수. 양수이나 내음성이 있고 성장이 빠르다. 꽃은 4~5월에 피고 흰 꽃으로 작다.</t>
  </si>
  <si>
    <t>세화98.4%</t>
  </si>
  <si>
    <t>1311</t>
  </si>
  <si>
    <t>방재건축</t>
  </si>
  <si>
    <t>防災建築</t>
  </si>
  <si>
    <t>폭풍, 홍수, 지진, 화재 따위의 재해로부터 안전하게 구조물을 세우거나 만듦.</t>
  </si>
  <si>
    <t>13110</t>
  </si>
  <si>
    <t>방재건축물</t>
  </si>
  <si>
    <t>防災建築物</t>
  </si>
  <si>
    <t>화재ㆍ수재ㆍ풍재 따위의 재해를 방지하는 데 유효한 성능을 가진 건축물.</t>
  </si>
  <si>
    <t>13111</t>
  </si>
  <si>
    <t>방재계획</t>
  </si>
  <si>
    <t>disaster prevention planning, 防災計劃</t>
  </si>
  <si>
    <t>재해를 방지하고, 재해에 대처하며, 재해의 처리를 할 목적으로 세워지는 계획으로, 과거에 발생했던 재해를 교훈삼아 예상되는 재해시의 피해를 되도록 적게 하기 위한 대책을 기획하는 것.</t>
  </si>
  <si>
    <t>13113</t>
  </si>
  <si>
    <t>방재설비</t>
  </si>
  <si>
    <t>防災設備</t>
  </si>
  <si>
    <t>①재해를방지하기 위한 일체의 시설, 설비. ② 방화‧소화‧피뢰(避雷)‧방진(防塵)설비 등.</t>
  </si>
  <si>
    <t>13115</t>
  </si>
  <si>
    <t>방적형</t>
  </si>
  <si>
    <t>drip-proof type</t>
  </si>
  <si>
    <t>전기 기기의 보호 방식의 하나. 연직에서 15도이내의 각도로 낙하하는 물방울이 기기내부로 들어가 전기 절연물이나 전기 코일용 철심에 접촉되지 않는 구조의 방식.</t>
  </si>
  <si>
    <t>13116</t>
  </si>
  <si>
    <t>방전</t>
  </si>
  <si>
    <t>square brick, 方塼</t>
  </si>
  <si>
    <t>① 진흙을 사각형 또는 벽돌 모양으로 빚어 구운 검정색의 점토제품. ② 바닥깔기‧벽쌓기 등에 쓰인 네모난 모양의 옛날 벽돌.</t>
  </si>
  <si>
    <t>13117</t>
  </si>
  <si>
    <t>방전 램프</t>
  </si>
  <si>
    <t>discharge lamp</t>
  </si>
  <si>
    <t>기체가스 속의 방전을 발광 원리로 한 램프를 일컫는다. 형광 램프, 수은 램프 등의 총칭.</t>
  </si>
  <si>
    <t>13118</t>
  </si>
  <si>
    <t>방전관</t>
  </si>
  <si>
    <t>discharge tube</t>
  </si>
  <si>
    <t>관 내부에서 전기 방전을 일으키는 관의 일반명. 각종 방전 램프의 발광관을 가리킬 때가 많으나 텔레비전, 계측기 등의 브라운관도 방전관의 일종이다.</t>
  </si>
  <si>
    <t>13119</t>
  </si>
  <si>
    <t>갈닦이</t>
  </si>
  <si>
    <t>인조석을 갈고 닦아서 광택이나 무늬를 내는 일.</t>
  </si>
  <si>
    <t>1312</t>
  </si>
  <si>
    <t>방전등</t>
  </si>
  <si>
    <t>discharge lamp, 放電燈</t>
  </si>
  <si>
    <t>① 기체 또는 증기 속에서의 방전을 이용한 전등. ② 아크등·네온전구·네온관등·형광등·수은등 등.</t>
  </si>
  <si>
    <t>세화21.9%</t>
  </si>
  <si>
    <t>13120</t>
  </si>
  <si>
    <t>방정</t>
  </si>
  <si>
    <t>square nail, 方釘</t>
  </si>
  <si>
    <t>몸통의 단면 또는 못머리가 네모 모양으로 된 쇠못, 네모못, 재래정.</t>
  </si>
  <si>
    <t>13121</t>
  </si>
  <si>
    <t>방조</t>
  </si>
  <si>
    <t>tide prevention</t>
  </si>
  <si>
    <t>해일， 고조(高潮) 등에 의한 바닷물의 육지 또는 건물로 의 침 입을 막는 것. [계 · 도 · 해]</t>
  </si>
  <si>
    <t>13122</t>
  </si>
  <si>
    <t>방주</t>
  </si>
  <si>
    <t>square column, square post, 方柱</t>
  </si>
  <si>
    <t>사각기둥, 네모기둥</t>
  </si>
  <si>
    <t>13125</t>
  </si>
  <si>
    <t>방주석</t>
  </si>
  <si>
    <t>方柱石</t>
  </si>
  <si>
    <t>① 사각형의 돌기둥, 각석주(角石柱). ② 나지막한 사각형의 돌을 세워 놓은 것. ③ 장식 또는 위에 다른 물건을 올려놓는 대석으로 쓰임.</t>
  </si>
  <si>
    <t>기문당89.6%</t>
  </si>
  <si>
    <t>13126</t>
  </si>
  <si>
    <t>방지수</t>
  </si>
  <si>
    <t>room index, 房指數</t>
  </si>
  <si>
    <t>① 실내조명에서 작업면의 평균조도를 계산하는데 방의 치수의 영향을 수적(數的)으로 표시할 때 사용하는 수치. ② 방의 넓이를 , 방의 깊이를 , 작업면에서 광원까지의 높이를 라고 하면, 방지수로 표시.</t>
  </si>
  <si>
    <t>13128</t>
  </si>
  <si>
    <t>방진</t>
  </si>
  <si>
    <t>vibration isolation, 防振</t>
  </si>
  <si>
    <t>진동을 차단하여 전달을 막는 것</t>
  </si>
  <si>
    <t>13129</t>
  </si>
  <si>
    <t>갈대</t>
  </si>
  <si>
    <t>reed, 蒹葭</t>
  </si>
  <si>
    <t>볏과의 여러해살이풀. 높이는 1~3미터이며, 잎은 길고 끝이 뾰족하다. 줄기는 단단하고 속이 비어 있으며 발, 삿자리 따위의 재료로 쓴다. 지역에 따라서는 지붕잇는 재료로 사용하기도 한다.</t>
  </si>
  <si>
    <t>1313</t>
  </si>
  <si>
    <t>방진 고무</t>
  </si>
  <si>
    <t>rubber isolator; rubber pad; rubber spring</t>
  </si>
  <si>
    <t>진동을 절연하기 위한 고무 제품. 고무의 낮은 압축 강성 또는 전단 강성으로 진동의 전달을 차단한다</t>
  </si>
  <si>
    <t>13130</t>
  </si>
  <si>
    <t>방진 구조</t>
  </si>
  <si>
    <t>vibration isolation structure</t>
  </si>
  <si>
    <t>진동 전파를 막기 위한 구조. 진동체를 질량이 큰 물체 위에 설치하여, 그것을 스프링 또는 방진 고무 등으로 지지한다.</t>
  </si>
  <si>
    <t>13131</t>
  </si>
  <si>
    <t>방진 기초</t>
  </si>
  <si>
    <t>vibration-proof foundation</t>
  </si>
  <si>
    <t>주로 기계 기초에서 쓰이는 말. 진동원에서 전달되는 진동 에너지가 다른 부위로 전달되기 어렵게 설계된 기초.</t>
  </si>
  <si>
    <t>13132</t>
  </si>
  <si>
    <t>방진 매트</t>
  </si>
  <si>
    <t>vibration-isolation mat</t>
  </si>
  <si>
    <t>고무계, 고분자계 및 금속계 등의 방진 재료로 얇은 평판상으로 성형한 재.</t>
  </si>
  <si>
    <t>13133</t>
  </si>
  <si>
    <t>방진 설계</t>
  </si>
  <si>
    <t>design of vibration isolation</t>
  </si>
  <si>
    <t>방진을 위해 가장 효율적이라 판단되는 방법에 의한 설계.</t>
  </si>
  <si>
    <t>13134</t>
  </si>
  <si>
    <t>방진 스프링</t>
  </si>
  <si>
    <t>vibration-isolation spring</t>
  </si>
  <si>
    <t>방진을 위해 사용되는 스프링. →금속 스프링, 공기 스프링.</t>
  </si>
  <si>
    <t>13135</t>
  </si>
  <si>
    <t>방진 장치</t>
  </si>
  <si>
    <t>vibration-proofing device</t>
  </si>
  <si>
    <t>방진을 위해 사용되는 장치.</t>
  </si>
  <si>
    <t>13136</t>
  </si>
  <si>
    <t>방진구</t>
  </si>
  <si>
    <t>vibration isolation trench</t>
  </si>
  <si>
    <t>지표면 근처를 전해오는 파동을 절연하기 위해 길게 판 골</t>
  </si>
  <si>
    <t>13137</t>
  </si>
  <si>
    <t>방진재(료)</t>
  </si>
  <si>
    <t>resilient isolator； vibration isolator； vibration proof material</t>
  </si>
  <si>
    <t>진동의 전파를 방지하기 위해 사용되는 재료 또는 부재. 금속 스프링, 고무, 코르크, 아스팔트 펠트 등이 있다.</t>
  </si>
  <si>
    <t>세화69.3%</t>
  </si>
  <si>
    <t>13138</t>
  </si>
  <si>
    <t>방청 도료</t>
  </si>
  <si>
    <t>rustproof paint； anti-corrosive paint</t>
  </si>
  <si>
    <t>강재 표면의 녹을 방지하기 위해 사용하는 도료, 녹을 억제하는 성질을 갖는 안료를 주요 성분으로 해서 전색재로서 보일유, 합성 수지 바니시 등을 사용한다.</t>
  </si>
  <si>
    <t>13139</t>
  </si>
  <si>
    <t>갈대발</t>
  </si>
  <si>
    <t>marsh-reed screen</t>
  </si>
  <si>
    <t>갈대과의 다년초인 갈대를 짜서 만든 발.</t>
  </si>
  <si>
    <t>1314</t>
  </si>
  <si>
    <t>방청용어</t>
  </si>
  <si>
    <t>KS A 1105 참조.</t>
  </si>
  <si>
    <t>13141</t>
  </si>
  <si>
    <t>방청제</t>
  </si>
  <si>
    <t>rust inhibitor</t>
  </si>
  <si>
    <t>금속 표면에 녹이 스는 것을 방지하기 위해 사용하는 물질이며, 건설산업에서는 콘크리트 시공시 사용되는 철근, 철골 등의 금속이 염화물에 때문에 부식되는 것을 방지하기 위해 사용하는 혼화재료로서 KS F 2561 철근 콘크리트용 방청제로 규정</t>
  </si>
  <si>
    <t>박민용</t>
  </si>
  <si>
    <t>13142</t>
  </si>
  <si>
    <t>방초</t>
  </si>
  <si>
    <t>防草</t>
  </si>
  <si>
    <t>지붕 용마루의 좌우 끝에 아귀토(瓦口土)를 물리지 않고 내림새를 엎어놓아 마무른 것.</t>
  </si>
  <si>
    <t>13143</t>
  </si>
  <si>
    <t>방초막이</t>
  </si>
  <si>
    <t>防草－</t>
  </si>
  <si>
    <t>숫막새의 방초정 주변 틈으로 빗물이 들어가는 것을 막기 위해 설치하는 특수 기와로 도련(陶蓮)이라고도 함</t>
  </si>
  <si>
    <t>13144</t>
  </si>
  <si>
    <t>방초와</t>
  </si>
  <si>
    <t>防草瓦</t>
  </si>
  <si>
    <t>용마루나 내림마루 끝에서 드림새가 위로 향하도록 설치하는 기와</t>
  </si>
  <si>
    <t>13146</t>
  </si>
  <si>
    <t>방초정</t>
  </si>
  <si>
    <t>防草釘</t>
  </si>
  <si>
    <t>숫막새가 흘러내지리 않도록 막새 등에 박아 넣은 못</t>
  </si>
  <si>
    <t>13147</t>
  </si>
  <si>
    <t>방축</t>
  </si>
  <si>
    <t>防築</t>
  </si>
  <si>
    <t>⇨(＝)흙막이.</t>
  </si>
  <si>
    <t>13148</t>
  </si>
  <si>
    <t>방축공법</t>
  </si>
  <si>
    <t>防築工法</t>
  </si>
  <si>
    <t>① 흙파기공사의 하나. ② 흙의 붕괴, 토압을 방축널과 지보공으로 정확하게 지지하면서 굴착하여 지하부 구축 완료 후 되메우기와 동시에 흙막이 재료를 철거하는 공법. ③ 일반적으로 시가지 건물의 밀집지대의 시공에 쓰이는 공법.</t>
  </si>
  <si>
    <t>기문당92.0%</t>
  </si>
  <si>
    <t>13149</t>
  </si>
  <si>
    <t>갈램</t>
  </si>
  <si>
    <t>check, 割裂</t>
  </si>
  <si>
    <t>목재가 건조되면서 길이방향으로 갈라지거나 갈라진 틈</t>
  </si>
  <si>
    <t>1315</t>
  </si>
  <si>
    <t>방축널</t>
  </si>
  <si>
    <t>sheathing board, poling board, 防築板</t>
  </si>
  <si>
    <t>① 흙파기 공사에서 흙막이로 대는 널. ② ⇨(＝)흙막이널.</t>
  </si>
  <si>
    <t>13150</t>
  </si>
  <si>
    <t>방축띠장</t>
  </si>
  <si>
    <t>wale, waler, whaler, waling ranger, 防築帶杖</t>
  </si>
  <si>
    <t>토공사에 있어 흙의 압력을 받는 널말뚝‧방축널 등의 배가 불러 나옴을 막는 가로재.</t>
  </si>
  <si>
    <t>13151</t>
  </si>
  <si>
    <t>방축벽</t>
  </si>
  <si>
    <t>① ⇨옹벽. ② (＝)흙막이벽.</t>
  </si>
  <si>
    <t>13152</t>
  </si>
  <si>
    <t>방충제</t>
  </si>
  <si>
    <t>insecticide</t>
  </si>
  <si>
    <t>충해를 막기위한 약제. 예를 들어 장뇌(樟腦), 나프탈렌 따위가 있다</t>
  </si>
  <si>
    <t>세화34.5%</t>
  </si>
  <si>
    <t>13153</t>
  </si>
  <si>
    <t>방취</t>
  </si>
  <si>
    <t>deodorization</t>
  </si>
  <si>
    <t>냄새를 막는 것. 목탄 등에 의해 냄새의 원인이 되는 것을 흡수하는 방법과 강한 방향으로 냄새를 느끼기 어렵게 하는 방법이 있다.</t>
  </si>
  <si>
    <t>13154</t>
  </si>
  <si>
    <t>방탄유리</t>
  </si>
  <si>
    <t>bullet resistant glass, bullet resisting glass</t>
  </si>
  <si>
    <t>⇨합판유리.</t>
  </si>
  <si>
    <t>13156</t>
  </si>
  <si>
    <t>방틀</t>
  </si>
  <si>
    <t>통나무 또는 각재를 같은 길이로 잘라 네모지게 귀를 맞추어 우물정(井)자 모양으로 둘러 파낸 네 변의 길이가 같은 수직의 틀.</t>
  </si>
  <si>
    <t>13157</t>
  </si>
  <si>
    <t>방틀굿</t>
  </si>
  <si>
    <t>방틀을 파낸 구덩이를 우물정(井)자형으로 판 광산 구덩이.</t>
  </si>
  <si>
    <t>기문당90.6%</t>
  </si>
  <si>
    <t>13158</t>
  </si>
  <si>
    <t>방틀무늬</t>
  </si>
  <si>
    <t>井字紋</t>
  </si>
  <si>
    <t>우물 정자(井字) 무늬.</t>
  </si>
  <si>
    <t>13159</t>
  </si>
  <si>
    <t>방틀집</t>
  </si>
  <si>
    <t>log cabin, log house</t>
  </si>
  <si>
    <t>귀틀집</t>
  </si>
  <si>
    <t>기문당2.2%</t>
  </si>
  <si>
    <t>13160</t>
  </si>
  <si>
    <t>방폭</t>
  </si>
  <si>
    <t>prevention of explosion</t>
  </si>
  <si>
    <t>위험물의 폭발을 예방하거나 또는 폭발에 의한 피해를 방지하는 것.</t>
  </si>
  <si>
    <t>세화72.5%</t>
  </si>
  <si>
    <t>13162</t>
  </si>
  <si>
    <t>방폭 구조</t>
  </si>
  <si>
    <t>explosion-proof construction； explosion-proof structure</t>
  </si>
  <si>
    <t>폭발은 건축물 내부로부터 외부를 향하여 폭발하는 익스플로젼과 그 역인 인플로젼이 있다. 해양건축물에서 대상이 되는 것은 대부분의 경우 익스플로젼이며 그 폭발은 주로 석유, LNG, LPG 등의 각종 가스에 의한 것이다. 규모적으로는 2차부재가 대상이 되는 소규모 폭발로부터 주요부재도 대상이 되는 대규모 폭발까지 있다. 폭압이 구조부재에 작용하는 시간은 극히 짧으므로 폭발의 규모는 폭압의 역적(力積)에 의해 평가할 수 있다. 방폭구조의 안전성 판정은 폭발의 역적에 의해 방폭구조에 가해지는 운동에너지를 방폭구조 자체로 모두 흡수할 수 있는가 없는가로 실시된다. 폭압에 의한 파괴에너지는 매우 크며 일반적으로는 일부 약점 개소를 만들고 그 개소의 파괴에 의해 에너지를 방산하는 방식이 취해지고 있다. 단 원자로용기와 같이 파괴에 의해 큰 피해가 예상되는 경우는 파괴되지 않는 설계가 필요하다.    또 비래물에 관해서는 충돌하는 순간의 운동량에 대하여 구조부재의 탄소성(彈塑性) 변형에 의해 흡수할 수 있는 에너지가 클수록 안전하다고 판정된다.   오일탱크나 인화성 가스를 집적하여 인화폭발의 위험이 예상되는 장소에서는 발화도, 폭발등급에 대응한 방폭성능을 가진 구조를 채용하여야만 한다.</t>
  </si>
  <si>
    <t>세화3.3%</t>
  </si>
  <si>
    <t>13163</t>
  </si>
  <si>
    <t>방폭형</t>
  </si>
  <si>
    <t>explosion-proof type</t>
  </si>
  <si>
    <t>전기 기기의 보호 방식 중의 하나로 폭발성 가스 등이 발생하는 장소에서 운전하는 전기기기가 전기 불꽃 또는 기기의 온도 상승에 의해 폭발되지 않거나 폭발되어도 위험이 없는 구조로 되어 있다.</t>
  </si>
  <si>
    <t>13164</t>
  </si>
  <si>
    <t>방풍</t>
  </si>
  <si>
    <t>storm protection</t>
  </si>
  <si>
    <t>강풍에 의한 구조물 등의 파괴를 막거나 모래 등에 의한 피해를 막는 것.</t>
  </si>
  <si>
    <t>세화48.2%</t>
  </si>
  <si>
    <t>13165</t>
  </si>
  <si>
    <t>방풍 네트</t>
  </si>
  <si>
    <t>shelter net</t>
  </si>
  <si>
    <t>바람을 막기 위해 처진 네트.</t>
  </si>
  <si>
    <t>13166</t>
  </si>
  <si>
    <t>방풍 생울타리</t>
  </si>
  <si>
    <t>windbreak fence</t>
  </si>
  <si>
    <t>강풍, 조풍, 비사(飛砂), 농무(濃霧) 등의 피해로부터 인가나 작물을 보호하기 위해 설치하는 산울타리.</t>
  </si>
  <si>
    <t>세화70.7%</t>
  </si>
  <si>
    <t>13167</t>
  </si>
  <si>
    <t>방풍 식재</t>
  </si>
  <si>
    <t>shelter plant</t>
  </si>
  <si>
    <t>바람을 막기 위해 심어진 식재.</t>
  </si>
  <si>
    <t>13168</t>
  </si>
  <si>
    <t>방풍 펜스</t>
  </si>
  <si>
    <t>바람을 막기 위해 세워진 펜스.</t>
  </si>
  <si>
    <t>13169</t>
  </si>
  <si>
    <t>갈론</t>
  </si>
  <si>
    <t>gallon</t>
  </si>
  <si>
    <t>① 미‧영(美‧英)에서 사용하는 부피 단위의 한 종류. ② 영국은 1824년에 제정되어 4.546(2.5되) l를 의미하며, 미국은 1893년에 3.785(2.1되) l로 제정되어 사용되고 있음. ③ 일본은 미국의 단위 체계를 선택하여 사용함. ④ 1갈론＝8파인트＝1/8부셀(bushel)(곡량의 경우). ⑤ ＝갤론.</t>
  </si>
  <si>
    <t>1317</t>
  </si>
  <si>
    <t>방풍널</t>
  </si>
  <si>
    <t>바람을 막기 위하여 설치하는 널판지. 방풍판이라고도 부른다.</t>
  </si>
  <si>
    <t>세화6.1%</t>
  </si>
  <si>
    <t>13170</t>
  </si>
  <si>
    <t>방풍림</t>
  </si>
  <si>
    <t>windbreak forest</t>
  </si>
  <si>
    <t>인간의 생활 또는 생활 환경에 영향을 끼치는 바람을 막기 위하여 만든 숲. 바람막이숲이라고도 부른다.</t>
  </si>
  <si>
    <t>13171</t>
  </si>
  <si>
    <t>방풍실</t>
  </si>
  <si>
    <t>wind break room, 防風室</t>
  </si>
  <si>
    <t>외기가 직접 내부로 들어가지 않도록 건물 입구부분에 설치하며 출입구 문을 2곳에 설치하여 이중으로 만든 작은 방.</t>
  </si>
  <si>
    <t>기문당60.6%</t>
  </si>
  <si>
    <t>13172</t>
  </si>
  <si>
    <t>방풍중방</t>
  </si>
  <si>
    <t>防風中枋</t>
  </si>
  <si>
    <t>바람을 막기 위하여 머름처럼 기둥 사이의 아래나 문설주에 낀 중방.</t>
  </si>
  <si>
    <t>기문당48.8%</t>
  </si>
  <si>
    <t>13173</t>
  </si>
  <si>
    <t>방풍판</t>
  </si>
  <si>
    <t>防風板</t>
  </si>
  <si>
    <t>맞배지붕의 좌우 측면에 비바람을 막기 위해 널로 설치한 판벽</t>
  </si>
  <si>
    <t>13175</t>
  </si>
  <si>
    <t>방한 구조</t>
  </si>
  <si>
    <t>building construction against cold weather</t>
  </si>
  <si>
    <t>폐쇄형 구조를 일컫는다. 주요 요구 조건은 (1) 부위의 단열 계획(목표 실내 기온의 확보, 최소 열량의 공급, 열손실 방지). (2) 개구부 계획(일사열 취득, 냉방사 방지). (3) 환기 계획(열교환형 환기팬 사용, 환기 열손실 방지). (4) 결로 방지 계획(표면 및 내부 결로의 방지).</t>
  </si>
  <si>
    <t>13176</t>
  </si>
  <si>
    <t>방한개탕</t>
  </si>
  <si>
    <t>防寒開鐋</t>
  </si>
  <si>
    <t>방풍ㆍ방한의 효과를 위해 창문틀이나 선틀 따위에 내는 홈.</t>
  </si>
  <si>
    <t>13177</t>
  </si>
  <si>
    <t>방한구조</t>
  </si>
  <si>
    <t>building construction against the cold, 防寒構造</t>
  </si>
  <si>
    <t>1.부위의 단열 계획(목표 실내 기온의 확보, 최소 열량의 공급, 열손실 방지)2.개구부 계획(일사열 취득, 냉방사 방지)3. 환기 계획(열교환형 환기선 사용, 환기열 손실 방지)4. 결로 방지 계획(표면 및 내부 결로의 방지)</t>
  </si>
  <si>
    <t>기문당16.6%</t>
  </si>
  <si>
    <t>13178</t>
  </si>
  <si>
    <t>방해석</t>
  </si>
  <si>
    <t>calcite, 方解石</t>
  </si>
  <si>
    <t>① 탄산 칼슘을 주성분으로 하는 탄산염(炭酸鹽) 광물. ② 경도 3, 비중 2.72, 내산성이 극히 약함.</t>
  </si>
  <si>
    <t>13179</t>
  </si>
  <si>
    <t>방향감</t>
  </si>
  <si>
    <t>localization</t>
  </si>
  <si>
    <t>음파의 도래방향 감각, 스테레오로 대표되는 것처럼 물리적인 음파의 도래 방향과 감각적인 것은 반드시 일치하지 않는다. →정위.</t>
  </si>
  <si>
    <t>13180</t>
  </si>
  <si>
    <t>방향성</t>
  </si>
  <si>
    <t>directionality</t>
  </si>
  <si>
    <t>작업면 또는 대상물로의 빛이 어떠한 방향성을 갖고 입사하는지를 나타내는 용어. ↔확산.</t>
  </si>
  <si>
    <t>13181</t>
  </si>
  <si>
    <t>방현재</t>
  </si>
  <si>
    <t>부유식 해양구조물 및 선박을 직접 계선안(繫船岸) 등에 접현(接玄)*, 계류하거나 해양건축물에 선박이 접현하거나 하면 선박이나 구조물과 계류시설, 계선안벽(繫船岸壁)과의 접안력(接岸力), 마찰력에 의해 양자가 손상을 입는다. 이것을 방지하기 위해 계선안 등에 설치하는 방충(防衝)시설을 방현재라 한다. 방현재에는 그림에 나타내는 것과 같이 고무, 목재 등 재료의 유연성을 이용하는 것과 수압 등 압력변화를 이용하는 것이 있다. * 접현(接玄, alongside ship) : 배와 배가 서로 뱃전을 대는 것.  방현재의 종류(松竝仁茂編著 「新體系土木工學82 港灣施設の設計」, 技報堂出版, 1980)</t>
  </si>
  <si>
    <t>세화0.3%</t>
  </si>
  <si>
    <t>13182</t>
  </si>
  <si>
    <t>방형</t>
  </si>
  <si>
    <t>⇨네모 지붕(＝).</t>
  </si>
  <si>
    <t>세화60.0%</t>
  </si>
  <si>
    <t>13183</t>
  </si>
  <si>
    <t>방형지붕</t>
  </si>
  <si>
    <t>square hipped roof, polygonal roof, pavilion roof, pyramid roof, 方形屋蓋</t>
  </si>
  <si>
    <t>네 귀의 추녀마루가 한데 모이게 된 지붕.</t>
  </si>
  <si>
    <t>13184</t>
  </si>
  <si>
    <t>방형탑</t>
  </si>
  <si>
    <t>方形塔</t>
  </si>
  <si>
    <t>13185</t>
  </si>
  <si>
    <t>방화</t>
  </si>
  <si>
    <t>arson</t>
  </si>
  <si>
    <t>화재를 발생시킬 목적으로 사람이 고의로 건축물 등에 착화시키는 행위.</t>
  </si>
  <si>
    <t>13186</t>
  </si>
  <si>
    <t>방화 관리자</t>
  </si>
  <si>
    <t>fire protection manager</t>
  </si>
  <si>
    <t>일정 규모 이상의 건물(문짝 있는 주택은 제외한다)에 있어서 선임이 필요한 책임자로서 소방 계획의 작성， 소화/ 통보 및 피난 훈련， 설비 소방 용수 등의 정비 · 점검 등의 방화 관리상 필요한 업무를 하는 사람. [계]</t>
  </si>
  <si>
    <t>세화85.3%</t>
  </si>
  <si>
    <t>13188</t>
  </si>
  <si>
    <t>방화 구조</t>
  </si>
  <si>
    <t>fire-preventive construction</t>
  </si>
  <si>
    <t>지역 내에 있는 목조의 건축물에서 그 외벽 및 처마 뒤에서 연소할 염려가 있는 부분 또는 지정하는 위치의 계벽 · 칸막이벽 및 격벽을 법령으로 정하는 방화 성능을 갖는 구조로 한 것. 방화 구조는 본래 목조 건축물의 연소를 방지하기 위한 구조이다.</t>
  </si>
  <si>
    <t>13189</t>
  </si>
  <si>
    <t>갈모결련</t>
  </si>
  <si>
    <t>단청의 문양 중 금단청(錦丹靑)에 그리는 무늬의 하나. 삼각형의 연속된 무늬를 뜻하며, 수평방향으로 갈지(之)자로 만들어진 삼각형 색선 안에 무늬를 그려넣게 된다.</t>
  </si>
  <si>
    <t>기문당35.1%</t>
  </si>
  <si>
    <t>1319</t>
  </si>
  <si>
    <t>방화 구획</t>
  </si>
  <si>
    <t>fire partition</t>
  </si>
  <si>
    <t>주요구조부가 내화구조 또는 불연재료로 된 건축물에 있어서 소정의 규정에 따라 내화구조의 바닥‧벽 및 갑종 방화문 또는 기준에 적합한 자동 방화셔터에 의한 방화용 구획.</t>
  </si>
  <si>
    <t>13190</t>
  </si>
  <si>
    <t>방화 대상물</t>
  </si>
  <si>
    <t>fire-preventive object</t>
  </si>
  <si>
    <t>13191</t>
  </si>
  <si>
    <t>방화 목재</t>
  </si>
  <si>
    <t>fire-retardant timber</t>
  </si>
  <si>
    <t>난연 약제(藥劑)를 가압 주입하거나 목재 표면에 방화 도료를 도포함으로써 난연 처리한 목재</t>
  </si>
  <si>
    <t>13194</t>
  </si>
  <si>
    <t>방화 설비</t>
  </si>
  <si>
    <t>fire preventive equipment; fire protection facilities</t>
  </si>
  <si>
    <t>건물을 화재로부터 지키기 위한 설비의 총칭. 방화 구획, 피난 계단, 배연 설비, 비상용 조명 장치, 소화 설비, 경보 설비, 피난 설비, 소방 용수, 소화 활동상 필요한 시설을 말한다.</t>
  </si>
  <si>
    <t>세화87.7%</t>
  </si>
  <si>
    <t>13195</t>
  </si>
  <si>
    <t>방화 성능</t>
  </si>
  <si>
    <t>fire protecting performance</t>
  </si>
  <si>
    <t>건축 재료나 구조 부위의 화재 확대 방지 능력.</t>
  </si>
  <si>
    <t>13196</t>
  </si>
  <si>
    <t>방화 셔터</t>
  </si>
  <si>
    <t>fire shutter</t>
  </si>
  <si>
    <t>방화 성능을 갖는 셔터. 방화문의 일종. [재 · 각· 계]</t>
  </si>
  <si>
    <t>세화43.8%</t>
  </si>
  <si>
    <t>13197</t>
  </si>
  <si>
    <t>방화 재료</t>
  </si>
  <si>
    <t>fire-preventive material</t>
  </si>
  <si>
    <t>① 통상의 화재시의 가열에 있어서 화재의 확대를 억지하고, 또한 연기 또는 유해 가스의 발생으로 피난을 저해하는 일이 없는 재료.② 건축 기준법에 규정되는 불연 재료, 준불연 재료, 난연 재료 등의 총칭.</t>
  </si>
  <si>
    <t>13199</t>
  </si>
  <si>
    <t>BTU</t>
  </si>
  <si>
    <t>British thermal unit</t>
  </si>
  <si>
    <t>야드 파운드 단위계의 열량 단위. 순수 1lb( 파운드)를 표준 기압하에서 60.5F로부터 61.5F까지 승온시키는 열량. 1BTU=1.05506kJ=0.2520kcal.</t>
  </si>
  <si>
    <t>132</t>
  </si>
  <si>
    <t>갈모결련금</t>
  </si>
  <si>
    <t>갈지자(之字)의 색띠로 만들어진 갈모결련의 삼각형 도형 안에 녹화나 주화 등의 무늬를 넣은 연속무늬 단청</t>
  </si>
  <si>
    <t>1320</t>
  </si>
  <si>
    <t>방화 전용 수리</t>
  </si>
  <si>
    <t>water supply for fire flow only</t>
  </si>
  <si>
    <t>세화32.6%</t>
  </si>
  <si>
    <t>13200</t>
  </si>
  <si>
    <t>방화 지역</t>
  </si>
  <si>
    <t>fire preventive district</t>
  </si>
  <si>
    <t>건설교통부 장관에 의하여 방화지구로 지정된 지역.</t>
  </si>
  <si>
    <t>13201</t>
  </si>
  <si>
    <t>방화 지역제</t>
  </si>
  <si>
    <t>fire zone system</t>
  </si>
  <si>
    <t>도시에 있어서 기능 유지상 주요한 부분, 화재의 발생원이나 피해를 입기 쉬운 부분 등의 지역을 지정하여, 방화상 필요한 조치를 강구하는 것을 의무화하는 제도. [계 . 도]</t>
  </si>
  <si>
    <t>13202</t>
  </si>
  <si>
    <t>방화 처리</t>
  </si>
  <si>
    <t>fire treatment</t>
  </si>
  <si>
    <t>13203</t>
  </si>
  <si>
    <t>방화건축대</t>
  </si>
  <si>
    <t>시가지에서 화재가 번지지 않도록 방화 기능이 있는 내화 건축물로 계획된 지역.</t>
  </si>
  <si>
    <t>13204</t>
  </si>
  <si>
    <t>방화구조</t>
  </si>
  <si>
    <t>fire protection construction, slow-burning construction, 防火構造</t>
  </si>
  <si>
    <t>조로 되어있는 벽체, 처마 뒷면, 찬장 등에 실시하는 구조이며, 외주의 경우는 인접 화재에 의한 연소방지의 목적으로, 내부의 경우에는 내부로부터의 화재발생에 의한 착화를 방지하는것을 목적으로 하는것을 말한다</t>
  </si>
  <si>
    <t>13205</t>
  </si>
  <si>
    <t>방화구획</t>
  </si>
  <si>
    <t>fire partition, 防火區劃</t>
  </si>
  <si>
    <t>큰 건축물에서 화재가 발생했을 경우 화재가 건축전체에 번지지 않도록 내화구조의 바닥·벽 및 방화문 또는 방화셔터 등으로 만들어지는 구획을 말한다.</t>
  </si>
  <si>
    <t>13206</t>
  </si>
  <si>
    <t>방화대</t>
  </si>
  <si>
    <t>fire belt, 防火帶</t>
  </si>
  <si>
    <t>도시의 화재 확산을 방지하기 위하여 주요 노선을 따라 내화건축물을 건축하는 지역</t>
  </si>
  <si>
    <t>기문당50.7%</t>
  </si>
  <si>
    <t>13207</t>
  </si>
  <si>
    <t>방화댐퍼</t>
  </si>
  <si>
    <t>fire damper, 防火－</t>
  </si>
  <si>
    <t>화재시에 불꽃 · 연기 등을 차단하기 위해 덕트 내에 설치하는 장치. 덕트가 방화 구획을 관통하는 부근에 설치된다. 온도가 상승하면 퓨즈가 녹아서 자동적으로 닫는다.</t>
  </si>
  <si>
    <t>13208</t>
  </si>
  <si>
    <t>방화덧문</t>
  </si>
  <si>
    <t>방화문과 붙여서 당겨서 여는문</t>
  </si>
  <si>
    <t>13209</t>
  </si>
  <si>
    <t>갈모금</t>
  </si>
  <si>
    <t>-錦</t>
  </si>
  <si>
    <t>삼각형으로 나누어진 듯한 모양의 문금단청(紋錦丹靑)의 한 가지.</t>
  </si>
  <si>
    <t>1321</t>
  </si>
  <si>
    <t>방화도로</t>
  </si>
  <si>
    <t>fire proof street, 防火道路</t>
  </si>
  <si>
    <t>시가지의 화재 확산을 방지하기 위하여 교통량 이상의 충분한 폭으로 넓게 계획된 도로.</t>
  </si>
  <si>
    <t>기문당43.5%</t>
  </si>
  <si>
    <t>13210</t>
  </si>
  <si>
    <t>방화도료</t>
  </si>
  <si>
    <t>fire retardant paint, 防火塗料</t>
  </si>
  <si>
    <t>① 가연성 물질(可燃性物質：목재‧플라스틱재 등)에 도장해서 인화‧연소를 방지 또는 지연시킬 목적으로 사용되는 도료. ② 금속‧콘크리트 등의 불연성 물질에 도부하는 불연성 및 난연성 도료와 목재‧베 등의 가연성 물질에 칠하는 발포(發泡)성 도료가 있음. ③ 붕사(硼砂)‧유리분말‧석면 등을 카세인 또는 다른 담백용액과 반죽하여 만듦. ④ 건축용 방화도료(KS M 5328) 참조.</t>
  </si>
  <si>
    <t>13211</t>
  </si>
  <si>
    <t>방화도료칠</t>
  </si>
  <si>
    <t>① 목재나 플라스틱 등의 가연성 물질에방화 도료를 바르는 일.. ② 건축용 방화 도료에는 발포성의 것과 비발포성의 것이 있고 요소수지‧비닐수지‧염화파라핀 등을 씀.</t>
  </si>
  <si>
    <t>13212</t>
  </si>
  <si>
    <t>방화막</t>
  </si>
  <si>
    <t>fire curtain; fire screen</t>
  </si>
  <si>
    <t>불연성의재료로 만든 막, 또는가연성의 재료로 만든 것을 방화제로 처리한 막.</t>
  </si>
  <si>
    <t>13213</t>
  </si>
  <si>
    <t>방화모르타르</t>
  </si>
  <si>
    <t>fire retardant mortar, 防火－</t>
  </si>
  <si>
    <t>방화 점토분말에 물을 넣어 되게 갠 것.</t>
  </si>
  <si>
    <t>13214</t>
  </si>
  <si>
    <t>방화목재</t>
  </si>
  <si>
    <t>fire treated wood, 防火木材</t>
  </si>
  <si>
    <t>① 목재 표면에 방화도료를 필하거나 피복을 입혀 내화성능을 부여한 목재. ② 건축용 방화목재(KS F 3002) 참조. ③ 종류：사용 장소에 따라 옥내용과 옥외용, 목재의 치수에 따라 1‧2‧3급이 있음.</t>
  </si>
  <si>
    <t>기문당76.3%</t>
  </si>
  <si>
    <t>13215</t>
  </si>
  <si>
    <t>방화문</t>
  </si>
  <si>
    <t>fire door, 防火門</t>
  </si>
  <si>
    <t>세화33.5%</t>
  </si>
  <si>
    <t>13216</t>
  </si>
  <si>
    <t>방화벽</t>
  </si>
  <si>
    <t>fire wall, fire prevention wall, 防火壁</t>
  </si>
  <si>
    <t>대규모인 목조 건축물 동의 연소 확대를 방지하기 위해 일정 연적으로 구획하는 벽. 1000m2 내마다 자립할 수 있는 내화 구조벽 등으로 한다. →내화벽. [계]</t>
  </si>
  <si>
    <t>13217</t>
  </si>
  <si>
    <t>방화보드</t>
  </si>
  <si>
    <t>防火board</t>
  </si>
  <si>
    <t>①석고보드(⇦) 제품의 하나. ②치수는 두께 9‧12‧15mm, 폭 910mm, 길이 1,820mm 이상으로서 그 표면의 종이와 석고여물에 방수 가공한 것으로 습도가 높은 방 외벽이나 지붕의 바탕‧처마‧반자 등에 쓰임.</t>
  </si>
  <si>
    <t>13218</t>
  </si>
  <si>
    <t>방화설비</t>
  </si>
  <si>
    <t>fire protective equipment, 防火設備</t>
  </si>
  <si>
    <t>방화를 위한 설비의 총칭.</t>
  </si>
  <si>
    <t>13219</t>
  </si>
  <si>
    <t>갈모산방</t>
  </si>
  <si>
    <t>galmosanbang, -散枋</t>
  </si>
  <si>
    <t>① 팔작지붕의 추녀 양 옆에 위치한 도리 위에 선자서까래나 말굽서까래를 걸기 위하여 얹는 삼각형 부재. 귀솟음과 더불어 추녀의 앙곡을 만드는 데 중요한 역할을 한다.  ② ⇨산방.</t>
  </si>
  <si>
    <t>1322</t>
  </si>
  <si>
    <t>방화셔터</t>
  </si>
  <si>
    <t>fire protecting shutter, fire proof shutter, 防火－</t>
  </si>
  <si>
    <t>① 그대로 셔터라고도 말하며 철판을 맞춰서 한쪽의 문을 만든 것이고 방화의 목적을 달성하고 밤에는 문단속에 효과가 있음. ② 말아 올리는 장치로 수동식과 전동식이 있음. ③ 갑종‧을종이 있음. ④ KS F 4510 참조.</t>
  </si>
  <si>
    <t>13220</t>
  </si>
  <si>
    <t>방화수</t>
  </si>
  <si>
    <t>fire preventive tree</t>
  </si>
  <si>
    <t>산불이 계속해서 연소하는 것을 방지하기 위하여 조성한 수림(樹林).</t>
  </si>
  <si>
    <t>13221</t>
  </si>
  <si>
    <t>방화전</t>
  </si>
  <si>
    <t>防火栓</t>
  </si>
  <si>
    <t>⇨소화전(消火栓).</t>
  </si>
  <si>
    <t>13222</t>
  </si>
  <si>
    <t>방화전용수리</t>
  </si>
  <si>
    <t>water supply for fire flow only, 防火專用水利</t>
  </si>
  <si>
    <t>방화만을 목적으로 한 수리(방화용 저수탱크·방화전용 수도·방화전용 우물 등).</t>
  </si>
  <si>
    <t>기문당95.3%</t>
  </si>
  <si>
    <t>13223</t>
  </si>
  <si>
    <t>방화지구</t>
  </si>
  <si>
    <t>fire protection district, 防火地區</t>
  </si>
  <si>
    <t>「국토의 계획 및 이용에 관한 법률」 에 따라 화재의 위험을 예방하기 위하여 도시·군관리계획으로 결정하는 지구</t>
  </si>
  <si>
    <t>13225</t>
  </si>
  <si>
    <t>방환</t>
  </si>
  <si>
    <t>方環</t>
  </si>
  <si>
    <t>① ⇨네모지게 만든 고리. ② 박공널에 박은 못대가리를 감추는 장식 철물.</t>
  </si>
  <si>
    <t>13226</t>
  </si>
  <si>
    <t>밭흙</t>
  </si>
  <si>
    <t>田土</t>
  </si>
  <si>
    <t>채소나 곡류를 심어 가꾸는 땅의 흙.</t>
  </si>
  <si>
    <t>13227</t>
  </si>
  <si>
    <t>배</t>
  </si>
  <si>
    <t>① 길쭉한 물건의 중앙이 되는 부분. ② 가로 걸은 부재의 밑면. ③ ⇨배흘림. ④ ⇨엔타시스.</t>
  </si>
  <si>
    <t>13228</t>
  </si>
  <si>
    <t>배가 방식</t>
  </si>
  <si>
    <t>arrangement of books; shelving</t>
  </si>
  <si>
    <t>도서관에서 자료를 서가에 배열하는 방식.</t>
  </si>
  <si>
    <t>세화30.1%</t>
  </si>
  <si>
    <t>13229</t>
  </si>
  <si>
    <t>갈바니부식</t>
  </si>
  <si>
    <t>galvanic corrosion, -腐蝕</t>
  </si>
  <si>
    <t>①금속이 보유하는 자연 전위차에서 이종 금속 상호의 접촉에 의해 발생하는 부식. ② 부식성 용액이나 전해질 용액에 두 금속이 접촉된 상태(또는 전기 도체로 연결된 상태)로 담겨 있을 때, 두 금속의 전위 차에 의해 전자의 이동이 발생하고 부식이 일어나는 것</t>
  </si>
  <si>
    <t>1323</t>
  </si>
  <si>
    <t>배경음악</t>
  </si>
  <si>
    <t>background music, 背景音樂</t>
  </si>
  <si>
    <t>영화나 방송극따위의 장면이나 대사에 곁들여서 그 효과를 돋우기 위해 연주 되는 음악</t>
  </si>
  <si>
    <t>13231</t>
  </si>
  <si>
    <t>배관</t>
  </si>
  <si>
    <t>pipe arrangement, piping, 配管</t>
  </si>
  <si>
    <t>건물 내 및 부지 내에서 기체나 액체를 반송하기 위해 관, 이음, 밸브류 등을 사용해서 구축된 관로 및 관로를 구축하는 것.</t>
  </si>
  <si>
    <t>기문당8.7%</t>
  </si>
  <si>
    <t>세화81.1%</t>
  </si>
  <si>
    <t>13232</t>
  </si>
  <si>
    <t>배관 공사</t>
  </si>
  <si>
    <t>piping work; plumbing work</t>
  </si>
  <si>
    <t>건축 설비에서 냉온수관. 급배수관, 급탕관 등의 각종 관을 설치하는 공사를 일컫는다.</t>
  </si>
  <si>
    <t>세화85.2%</t>
  </si>
  <si>
    <t>13233</t>
  </si>
  <si>
    <t>배관 트랩</t>
  </si>
  <si>
    <t>drip trap</t>
  </si>
  <si>
    <t>13234</t>
  </si>
  <si>
    <t>배관 헤더</t>
  </si>
  <si>
    <t>13235</t>
  </si>
  <si>
    <t>배관공</t>
  </si>
  <si>
    <t>plumber, 配管工</t>
  </si>
  <si>
    <t>냉온수관이나 급배수관 등의 배관 공사를 하는 기능 노동자.</t>
  </si>
  <si>
    <t>13236</t>
  </si>
  <si>
    <t>배관공사</t>
  </si>
  <si>
    <t>piping work, 配管工事</t>
  </si>
  <si>
    <t>① 건물에 또는 각 실에 따라 수도·난방·급배수 탱크·목욕탕·하수거·전기 등의 파이프를 설치하는 공사. ② 파이프가 눈에 띄게 하는 것을 ｢노출배관｣이라 하고 모든 파이프가 이중천장, 기타 벽 속에 가려지게 하는 것을 ｢은폐배관｣이라 함.</t>
  </si>
  <si>
    <t>13237</t>
  </si>
  <si>
    <t>배관도</t>
  </si>
  <si>
    <t>piping diagram, 配管圖</t>
  </si>
  <si>
    <t>① 관의 배치를 나타내는 도면. ② 내용에 따른 도면종류(분류)의 하나. ③ 위생설비도의 하나. ④ 축척은 1/50～1/200. ⑤ 배관도에는 배관평면도·배관계통도·배관세우기도 등이 있음.</t>
  </si>
  <si>
    <t>기문당98.1%</t>
  </si>
  <si>
    <t>13238</t>
  </si>
  <si>
    <t>배관도시기호</t>
  </si>
  <si>
    <t>KS B 0051 참조.</t>
  </si>
  <si>
    <t>13239</t>
  </si>
  <si>
    <t>갈바니작용</t>
  </si>
  <si>
    <t>galvanic action</t>
  </si>
  <si>
    <t>부식성 용액이나 전해질 용액에 두 금속이 접촉된 상태(또는 전기 도체로 연결된 상태)로 담겨 있을 때, 두 금속의 전위차에 의해 전자가 이동하는 현상</t>
  </si>
  <si>
    <t>1324</t>
  </si>
  <si>
    <t>배관받침재</t>
  </si>
  <si>
    <t>配管－</t>
  </si>
  <si>
    <t>온수 온돌에서 배관기초 및 벽에서 배관상의 일정한 경사 및 간격을 형성시키도록 배관을 지지하는데 사용하는 것으로 내식 처리한 각목 금속재 및 벽돌 등.</t>
  </si>
  <si>
    <t>13240</t>
  </si>
  <si>
    <t>배관피트</t>
  </si>
  <si>
    <t>pipe pit, pipe duct, 配管－</t>
  </si>
  <si>
    <t>위생급배수배관 또는 전기배관을 위하여 수평으로 만든 도랑형의 구조물.</t>
  </si>
  <si>
    <t>13241</t>
  </si>
  <si>
    <t>배관홈</t>
  </si>
  <si>
    <t>① 조적벽에 전기난방용의 배관을 하기 위하여 파놓은 홈. ② 벽면에 있는 배관홈은 블록쌓기 전에 블록에 홈을 파서 쌓아 만들고, 블록 쌓은 후에 파는 일을 피해야 함.</t>
  </si>
  <si>
    <t>13242</t>
  </si>
  <si>
    <t>배광</t>
  </si>
  <si>
    <t>light distribution, 配光</t>
  </si>
  <si>
    <t>어느 방향에 광속발산, 즉 빛의 분포상태를 빛의 배광이라 하는데 수평배광과 수직배광이 있음.</t>
  </si>
  <si>
    <t>13243</t>
  </si>
  <si>
    <t>배광곡선</t>
  </si>
  <si>
    <t>curve of light distribution, 配光曲線</t>
  </si>
  <si>
    <t>① 광원의 중심을 통과하는 평면상 광도분포를 나타내는 극좌표곡선으로 수평면의 것(水平配光曲線)과 수직면의 것(垂直配光曲線)이 있음. ② 보통 배광곡선은 수직배광곡선을 말함.</t>
  </si>
  <si>
    <t>13245</t>
  </si>
  <si>
    <t>배근</t>
  </si>
  <si>
    <t>arrangement of bar, 配筋</t>
  </si>
  <si>
    <t>① 구조물을 철근콘크리트구조로 설계할 경우 철근을 설계에 따라 필요한 위치에 배치하는 것. ② 철근 콘크리트 공사에 있어서 콘크리트 타설전에 철근을 배치하는 것.</t>
  </si>
  <si>
    <t>기문당29.0%</t>
  </si>
  <si>
    <t>세화38.0%</t>
  </si>
  <si>
    <t>13246</t>
  </si>
  <si>
    <t>배근도</t>
  </si>
  <si>
    <t>bar arrangement drawing</t>
  </si>
  <si>
    <t>철근의 배치를 표시한 구조도면의 하나.</t>
  </si>
  <si>
    <t>13247</t>
  </si>
  <si>
    <t>배급관</t>
  </si>
  <si>
    <t>配給管</t>
  </si>
  <si>
    <t>① 가스통에서 가스를 공급하는 본관으로, 도로에 파묻혀 있음. ② ⇨가스관.</t>
  </si>
  <si>
    <t>13248</t>
  </si>
  <si>
    <t>배기</t>
  </si>
  <si>
    <t>exhaust air; air exhaustion</t>
  </si>
  <si>
    <t>오염된 공기를 실외로 배출하는 것, 또는 배출된 오염 공기. 배출 방법은 자연 배기, 기계 배기로 대별된다.</t>
  </si>
  <si>
    <t>13249</t>
  </si>
  <si>
    <t>갈비</t>
  </si>
  <si>
    <t>① 지붕에 서까래가 걸린 너비. ② 지붕의 앞추녀 밑에서 뒤추녀 끝까지의 넓이(거리).</t>
  </si>
  <si>
    <t>1325</t>
  </si>
  <si>
    <t>배기 루버</t>
  </si>
  <si>
    <t>exhaust air grille louver</t>
  </si>
  <si>
    <t>공기, 기타 기체를 배기하기 위해 설치된 개구부. 빗물 등의 침입을 막는 구조로 되어 있다.</t>
  </si>
  <si>
    <t>13250</t>
  </si>
  <si>
    <t>배기가스</t>
  </si>
  <si>
    <t>exhaust gas, 排氣－</t>
  </si>
  <si>
    <t>연소장치(내연기관·연소기기)·가스발생시설 등에서 필요 없는 가스를 배출하는 것(가스).</t>
  </si>
  <si>
    <t>13251</t>
  </si>
  <si>
    <t>배기갓</t>
  </si>
  <si>
    <t>exhaust hood, 排氣笠</t>
  </si>
  <si>
    <t>1. (공기조화냉동공학) 배기 후드   2. (건축공학) 배기 갓</t>
  </si>
  <si>
    <t>13252</t>
  </si>
  <si>
    <t>배기개구</t>
  </si>
  <si>
    <t>exhaust opening, 排氣開口</t>
  </si>
  <si>
    <t>①가열되거나 냉각된 공간·가습(加濕) 또는 제습(除濕)된 공간, 환기된 공간으로부터 공기를 이동시키는 개구부. ② ⇨배기구.</t>
  </si>
  <si>
    <t>13253</t>
  </si>
  <si>
    <t>배기관</t>
  </si>
  <si>
    <t>vent pipe, exhaust pipe, 排氣管</t>
  </si>
  <si>
    <t>① 물탱크, 계수 따위가 넘쳐흐름을 뽑아내는 관. ② 배기를 목적으로 외부에 노출하는 관. ③ ⇨후드(hood).</t>
  </si>
  <si>
    <t>13254</t>
  </si>
  <si>
    <t>배기구</t>
  </si>
  <si>
    <t>exhaust port, exhaust opening, 排氣口</t>
  </si>
  <si>
    <t>① 배기 배출의 구멍. ② ＝배출구. ③ ⇨배기개구.</t>
  </si>
  <si>
    <t>13255</t>
  </si>
  <si>
    <t>배기그릴</t>
  </si>
  <si>
    <t>exhaust grille</t>
  </si>
  <si>
    <t>배기가스·증기를 방출하는 개구부에 부착하여 배기량 및 방향을 조절하는 기구.</t>
  </si>
  <si>
    <t>13256</t>
  </si>
  <si>
    <t>배기기</t>
  </si>
  <si>
    <t>exhauster, air exhauster, 排氣機</t>
  </si>
  <si>
    <t>① 실내의 오염된 공기를 뽑아내는 기계. ② 배출용 송풍기·공기펌프·배기팬 등.</t>
  </si>
  <si>
    <t>13257</t>
  </si>
  <si>
    <t>배기밸브</t>
  </si>
  <si>
    <t>⇨배출밸브(＝).</t>
  </si>
  <si>
    <t>13258</t>
  </si>
  <si>
    <t>배기보일러</t>
  </si>
  <si>
    <t>exhaust boiler, 排氣－</t>
  </si>
  <si>
    <t>① 내연기관에서 배기의 여열을 이용해서 증기를 발생시키는 보일러. ② 보일러의 종류(⇦) 중 열가스의 종류에 의한 것의 하나. ③ ＝배열(排熱)보일러＝폐기(廢氣)보일러＝배(排)보일러.</t>
  </si>
  <si>
    <t>13259</t>
  </si>
  <si>
    <t>갈색</t>
  </si>
  <si>
    <t>brown, 褐色</t>
  </si>
  <si>
    <t>주황색과 검정의 중간색으로 나무 줄기나 흙을 표현할 때 사용되는 자연을 나타내는 색을 말함 .＝밤색</t>
  </si>
  <si>
    <t>1326</t>
  </si>
  <si>
    <t>배기통</t>
  </si>
  <si>
    <t>排氣筒</t>
  </si>
  <si>
    <t>난방기구, 환기에 있어 공기를 뽑아내는 공기통.</t>
  </si>
  <si>
    <t>13260</t>
  </si>
  <si>
    <t>배기팬</t>
  </si>
  <si>
    <t>exhaust fan, 排氣－</t>
  </si>
  <si>
    <t>① 흡인력으로 공기를 배출하는 팬. ② 배기기의 하나.</t>
  </si>
  <si>
    <t>13261</t>
  </si>
  <si>
    <t>배기후드</t>
  </si>
  <si>
    <t>exhaust hood</t>
  </si>
  <si>
    <t>⇨배기갓(＝).</t>
  </si>
  <si>
    <t>13262</t>
  </si>
  <si>
    <t>배꼽대패</t>
  </si>
  <si>
    <t>대패의 바닥 중간이 배꼽처럼 날이 돌출한 것</t>
  </si>
  <si>
    <t>13263</t>
  </si>
  <si>
    <t>배꼽점</t>
  </si>
  <si>
    <t>omphalion</t>
  </si>
  <si>
    <t>13265</t>
  </si>
  <si>
    <t>배대패</t>
  </si>
  <si>
    <t>아래면이 배처럼 둥글게 되어 있는 짧은 대패로 목재의 굽은 부분을 깎는데 사용함</t>
  </si>
  <si>
    <t>13266</t>
  </si>
  <si>
    <t>배둥근끌</t>
  </si>
  <si>
    <t>날이 밖으로 둥근 끌</t>
  </si>
  <si>
    <t>13267</t>
  </si>
  <si>
    <t>배둥근대패</t>
  </si>
  <si>
    <t>바닥이 활 모양으로 휜 모양의 대패</t>
  </si>
  <si>
    <t>13268</t>
  </si>
  <si>
    <t>배랑</t>
  </si>
  <si>
    <t>narthex, 拜廊</t>
  </si>
  <si>
    <t>교회(성당)건축에서 건물의 입구 혹은 신랑과 바로 연결되는 단층의 현관이나 회랑을 의미한다.</t>
  </si>
  <si>
    <t>13269</t>
  </si>
  <si>
    <t>갈석</t>
  </si>
  <si>
    <t>전통 건축물에서 기단 상부의 테두리를 구성하는 각이진 돌</t>
  </si>
  <si>
    <t>1327</t>
  </si>
  <si>
    <t>배럴볼트</t>
  </si>
  <si>
    <t>barrel vault</t>
  </si>
  <si>
    <t>① 반원형 아치 형태로 된 천장구조. ② 지붕 또는 천장에 반원형의 아치를 연속되게 만든 구조물.</t>
  </si>
  <si>
    <t>기문당54.7%</t>
  </si>
  <si>
    <t>13270</t>
  </si>
  <si>
    <t>배럴아치</t>
  </si>
  <si>
    <t>barrel arch</t>
  </si>
  <si>
    <t>(＝)반원아치.</t>
  </si>
  <si>
    <t>13271</t>
  </si>
  <si>
    <t>배력근</t>
  </si>
  <si>
    <t>⇨ 배력철근(＝).</t>
  </si>
  <si>
    <t>13272</t>
  </si>
  <si>
    <t>배력철근</t>
  </si>
  <si>
    <t>distributing bar, 配力鐵筋</t>
  </si>
  <si>
    <t>① 집중하중을 분포시키거나 균열을 제어할 목적으로 주철근과 직각에 가까운 방향으로 배치한 보조철근. ② 일반적으로 슬래브에서 장변방향 철근에 해당한다. ③ 주근의 위치를 확보하고 직각방향으로 응력을 전달하는 역할을 하며, 콘크리트의 건조수축‧온도변화 등에 의한 콘크리트의 균열을 방지하는 역할도 함. ④ =배력근 =온도조절철근</t>
  </si>
  <si>
    <t>기문당44.5%</t>
  </si>
  <si>
    <t>13273</t>
  </si>
  <si>
    <t>배로런</t>
  </si>
  <si>
    <t>barrow run</t>
  </si>
  <si>
    <t>비계발판을 지면에 직접 깔아 손차용의 통로로 한 것.</t>
  </si>
  <si>
    <t>기문당79.3%</t>
  </si>
  <si>
    <t>13274</t>
  </si>
  <si>
    <t>배리</t>
  </si>
  <si>
    <t>Charles Barry：1795～186</t>
  </si>
  <si>
    <t>런던 출생으로 영국 국회의사당의 설계자로서 유명.건축양식으로서는 고전주의적인 것과 르네상스적인 것을 병용하였으나 의사당 설계에서는 고딕양식을 써서 현상모집에 당선.</t>
  </si>
  <si>
    <t>기문당64.8%</t>
  </si>
  <si>
    <t>13275</t>
  </si>
  <si>
    <t>배리어 프리</t>
  </si>
  <si>
    <t>barrier free</t>
  </si>
  <si>
    <t>장애인들도 편하게 살아갈 수 있는 도시를 만들기 위해 물리적ㆍ제도적 장벽을 제거하자는 것</t>
  </si>
  <si>
    <t>13276</t>
  </si>
  <si>
    <t>배면</t>
  </si>
  <si>
    <t>rear, 背面</t>
  </si>
  <si>
    <t>향한 곳의 뒤쪽이나 등 쪽.</t>
  </si>
  <si>
    <t>13277</t>
  </si>
  <si>
    <t>배면도</t>
  </si>
  <si>
    <t>rear side elevation, rear view, 背面圖</t>
  </si>
  <si>
    <t>건조물 · 물건 등의 정면도에 대하여 배면으로부터의 투영도. 배면도</t>
  </si>
  <si>
    <t>13278</t>
  </si>
  <si>
    <t>배목</t>
  </si>
  <si>
    <t>拜目</t>
  </si>
  <si>
    <t>걸쇠의 고리가 걸리게 되는 둥글게 구부려 만든 고리걸쇠.</t>
  </si>
  <si>
    <t>기문당83.8%</t>
  </si>
  <si>
    <t>13279</t>
  </si>
  <si>
    <t>갈은유리</t>
  </si>
  <si>
    <t>硏磨板硝子</t>
  </si>
  <si>
    <t>판유리를 연마, 가공한 것.  투명성과 투시성이 우수하고 왜곡률이 낮아 고급 창유리, 자동차 유리, 거울 제작에 사용한다.</t>
  </si>
  <si>
    <t>기문당16.5%</t>
  </si>
  <si>
    <t>1328</t>
  </si>
  <si>
    <t>배밀이</t>
  </si>
  <si>
    <t>jack plane</t>
  </si>
  <si>
    <t>①바닥을 고르게하기 위해 대패질하는 일. ② 목재 창호의 면접기의 한 종류. ③ 가운데 것에 조금 넓게 세줄을 치는 대패. ④ 문살의 등을 배가 나오거나 오목한 부분이 있게 밀어 파는 대패.</t>
  </si>
  <si>
    <t>기문당76.4%</t>
  </si>
  <si>
    <t>13280</t>
  </si>
  <si>
    <t>배밀이공</t>
  </si>
  <si>
    <t>(제재소 등에서)나무를 배로 밀어서 먹이는 하는 기능공.</t>
  </si>
  <si>
    <t>13281</t>
  </si>
  <si>
    <t>배밀이살</t>
  </si>
  <si>
    <t>옆면을 쇠시리하여 쓰는 창문살.</t>
  </si>
  <si>
    <t>13282</t>
  </si>
  <si>
    <t>배방</t>
  </si>
  <si>
    <t>陪房</t>
  </si>
  <si>
    <t>하인들이 거처하는 방.</t>
  </si>
  <si>
    <t>13283</t>
  </si>
  <si>
    <t>배보일러</t>
  </si>
  <si>
    <t>排boiler</t>
  </si>
  <si>
    <t>⇨배기보일러(＝).</t>
  </si>
  <si>
    <t>13284</t>
  </si>
  <si>
    <t>배본소</t>
  </si>
  <si>
    <t>공공 도서관의 최소 규모의 서비스 제공 장소를 일컫는다. 다른 시설의 한 모퉁이를 이용하여 도서관 자료를 항상 배치하지 않고， 이용자의 요구를 도서관으로 연결시켜 전해진 자료를 여기서 대출한다. [계]</t>
  </si>
  <si>
    <t>세화98.2%</t>
  </si>
  <si>
    <t>13285</t>
  </si>
  <si>
    <t>배부름</t>
  </si>
  <si>
    <t>① 배흘림(기둥의 중간이 배가 부르고 아래위로 가면서 점점 가늘어지게 만드는 방법).</t>
  </si>
  <si>
    <t>13286</t>
  </si>
  <si>
    <t>배분 교통량</t>
  </si>
  <si>
    <t>assigned volume of traffic</t>
  </si>
  <si>
    <t>존(zone)간의 교통 기관별 교통량을 교통망상의 각 링크에 배분한 교통량</t>
  </si>
  <si>
    <t>세화73.2%</t>
  </si>
  <si>
    <t>13287</t>
  </si>
  <si>
    <t>배분도</t>
  </si>
  <si>
    <t>distribution map； layout drawing</t>
  </si>
  <si>
    <t>타일, 돌, 벽돌 등을 붙이는 경우에 붙이는 위치를 지정하기 위해 그리는 도면.</t>
  </si>
  <si>
    <t>13288</t>
  </si>
  <si>
    <t>배불림</t>
  </si>
  <si>
    <t>① 배흘림. 외래어로는 엔타시스(entasis). ② 그리스에서 도입된 기법으로 원주(圓柱)의 배를 불룩하게 다듬은 기둥. ③ 고구려 고분벽화의 기둥 중에 이런 기둥을 묘사한 듯한 것이 있음. ④ 상류의 살림집에도 이것이 채택되었을 가능성이 있음.</t>
  </si>
  <si>
    <t>세화10.1%</t>
  </si>
  <si>
    <t>13289</t>
  </si>
  <si>
    <t>갈잎큰키나무</t>
  </si>
  <si>
    <t>교목(높이 8m 이상 자라는 나무) 중에서 겨울에 잎이 떨어지는 나무로서, 주변에서 흔히 볼 수 있는 사과 나무, 배 나무, 복숭아 나무 등을 말한다⇨낙엽교목(＝).</t>
  </si>
  <si>
    <t>1329</t>
  </si>
  <si>
    <t>배색</t>
  </si>
  <si>
    <t>color scheme; harmonious color arrangement</t>
  </si>
  <si>
    <t>색맞춤.</t>
  </si>
  <si>
    <t>13290</t>
  </si>
  <si>
    <t>배색계획</t>
  </si>
  <si>
    <t>colour scheme planning, 配色計劃</t>
  </si>
  <si>
    <t>여러 가지 색을 조형목적에 알맞게 배치하는 계획.</t>
  </si>
  <si>
    <t>13291</t>
  </si>
  <si>
    <t>배색법</t>
  </si>
  <si>
    <t>colour design method, 配色法</t>
  </si>
  <si>
    <t>색상, 명도, 채도를 변형시키기 위해 두 가지 이상의 색을 배합하는 방법.</t>
  </si>
  <si>
    <t>13292</t>
  </si>
  <si>
    <t>배석</t>
  </si>
  <si>
    <t>配石</t>
  </si>
  <si>
    <t>보기 좋게 자연경관상 자연석을 배치해 놓는 일, 또는 그 방법.</t>
  </si>
  <si>
    <t>13293</t>
  </si>
  <si>
    <t>배선</t>
  </si>
  <si>
    <t>wiring, 配線</t>
  </si>
  <si>
    <t>전기 기기 또는 장치간에 전류를 흘려 그 기기, 장치를 사용 가능하게 하기 위한 전선. 케이블 및 접속 부속품으로 구성된 결선 〮 포선 부분의 총칭. ⇨ 배선도</t>
  </si>
  <si>
    <t>13294</t>
  </si>
  <si>
    <t>배선공사</t>
  </si>
  <si>
    <t>wiring work, 配線工事</t>
  </si>
  <si>
    <t>① 배선에 관한 공사의 총칭. ② 크게 옥내배선과 옥외배선공사로 나눌 수 있는데, 옥외배선공사는 전기회사가 실시하는 공사이며, 옥내배선공사는 건물 내의 전기배선공사.</t>
  </si>
  <si>
    <t>13295</t>
  </si>
  <si>
    <t>배선구</t>
  </si>
  <si>
    <t>wiring gutter</t>
  </si>
  <si>
    <t>전기 배선에서 사용되는 분전반 내부에 있으며 주위에 설치된 배선(전선)을 수납하기 위한 공간.</t>
  </si>
  <si>
    <t>13296</t>
  </si>
  <si>
    <t>배선대</t>
  </si>
  <si>
    <t>service table, 配膳臺</t>
  </si>
  <si>
    <t>소반을 올려놓고 음식을 벌여놓는 대.</t>
  </si>
  <si>
    <t>13297</t>
  </si>
  <si>
    <t>배선도</t>
  </si>
  <si>
    <t>wiring diagram, 配線圖</t>
  </si>
  <si>
    <t>① 평면도에 다음의 것들을 써넣어 완성시킨 도면. 1) 설비할 부하의 종류·위치 및 용량, 콘센트·점멸기 등의 위치. 2) 인입구 및 배전반의 위치·간선 및 분기선의 위치 공사방법. 3) 나이프 스위치의 용량, 전선의 종류 및 굵기. 4) 조명기구 및 배선기구의 종류와 부착방법. ② 내용에 따른 도면 종류(분류)의 하나. ③ 특수한 외등·광고등·계단 등에서 평면도 안에 표시할 수 없는 것은 정면도·측면도·단면도 등에 부기.</t>
  </si>
  <si>
    <t>13298</t>
  </si>
  <si>
    <t>배선반</t>
  </si>
  <si>
    <t>wiring board</t>
  </si>
  <si>
    <t>통신∙신호 배선의 접속, 분기를 하기 위해 설치하는 반. 뚜껑이 있는 금속 상자 내에 전선 종별로 접속∙분기용 단자대가 설치되어 있고 배선 인입∙인출용의 스페이스(배선구)가 있다.</t>
  </si>
  <si>
    <t>13299</t>
  </si>
  <si>
    <t>BUR</t>
  </si>
  <si>
    <t>built-up roofing</t>
  </si>
  <si>
    <t>133</t>
  </si>
  <si>
    <t>갈잡이</t>
  </si>
  <si>
    <t>기둥과 대들보를 겹쳐서 박아두는 쇠나 대문 장부에 감아 박는 쇳조각</t>
  </si>
  <si>
    <t>기문당59.0%</t>
  </si>
  <si>
    <t>1330</t>
  </si>
  <si>
    <t>배선실</t>
  </si>
  <si>
    <t>pantry, service room, 配膳室</t>
  </si>
  <si>
    <t>배선대·식기장 등을 설비하고 여러 밥상을 차리거나 음식물을 공급하기 위한 방.</t>
  </si>
  <si>
    <t>13300</t>
  </si>
  <si>
    <t>배선용 차단기</t>
  </si>
  <si>
    <t>molded case circuit breaker</t>
  </si>
  <si>
    <t>저압 전기 배선 중의 사고 전류를 차단해서 전기 회로를 여는 성능을 갖는 부품과 전기 회로를 개폐하기 위한 부품을 일체가 된 성형 플라스틱 수지 용기에 수용한 기기. ( =몰드케이스 서킷 브레이커, MCB)</t>
  </si>
  <si>
    <t>13301</t>
  </si>
  <si>
    <t>배수</t>
  </si>
  <si>
    <t>drainage； drain</t>
  </si>
  <si>
    <t>건물 및 그 부지 내에서 생기는 오수, 잡배수, 우수, 특수 배수 등의 총칭 및 그들을 배제하는 것. 하수도에서는 하수를 배제하는 것.</t>
  </si>
  <si>
    <t>남유진</t>
  </si>
  <si>
    <t>13303</t>
  </si>
  <si>
    <t>배수 공법</t>
  </si>
  <si>
    <t>drainage method</t>
  </si>
  <si>
    <t>지하수를 빼내지면의 깊이를 낮추는 공법. 웰 포인트 공법, 깊은 우물 배수 공법, 집수장 배수 공법 등이 있다.</t>
  </si>
  <si>
    <t>세화58.9%</t>
  </si>
  <si>
    <t>13304</t>
  </si>
  <si>
    <t>배수 구멍</t>
  </si>
  <si>
    <t>weep hole</t>
  </si>
  <si>
    <t>옹벽에 가해지는 압력을 저감하기 위해 돌담이나 옹벽에서 안쪽에 들어간 침투수를 배수시키는 구멍</t>
  </si>
  <si>
    <t>13305</t>
  </si>
  <si>
    <t>배수 구역</t>
  </si>
  <si>
    <t>distributing area</t>
  </si>
  <si>
    <t>배수 관로망에 의해 수돗물이 공급되는, 수도법에 의해 정해진 구역. ⇨ 배수(排水)</t>
  </si>
  <si>
    <t>세화26.9%</t>
  </si>
  <si>
    <t>13306</t>
  </si>
  <si>
    <t>배수 기구</t>
  </si>
  <si>
    <t>drain fitting</t>
  </si>
  <si>
    <t>위생 기구 중 물받이 용기와 배수관을 접속하는 배수 부분을 받치는 철구류, 트랩, 바닥 배수구 등을 일컫는다.</t>
  </si>
  <si>
    <t>13307</t>
  </si>
  <si>
    <t>배수 도랑</t>
  </si>
  <si>
    <t>drainage basin; manhole</t>
  </si>
  <si>
    <t>배수를 일시 저류시켜 배수 중의 토사, 고형물을 포집하기 위해 또는 배수관의 청소, 점검을 하기 위해 부지 내에 설치하는 도랑</t>
  </si>
  <si>
    <t>13309</t>
  </si>
  <si>
    <t>갈지붕 받이</t>
  </si>
  <si>
    <t>지붕의 기와를 잇기 위해 처마끝에서 서까래 위에 붙인 가로대. 그 위 이갑(裏甲)을 둔다.</t>
  </si>
  <si>
    <t>1331</t>
  </si>
  <si>
    <t>배수 면적</t>
  </si>
  <si>
    <t>drainage area； collected area</t>
  </si>
  <si>
    <t>하수도에 있어서 하수량 산출의 기초가 되는 면적. 어떤 배수 계통에 대한 빗물 또는 오수의 유입 구역 면적을 일컫는다.</t>
  </si>
  <si>
    <t>13310</t>
  </si>
  <si>
    <t>배수 물매</t>
  </si>
  <si>
    <t>drainage slope</t>
  </si>
  <si>
    <t>지붕면, 바닥면 또는 배관이나 빗물 홈통 등에 설치한 배수를 위한 물매. →물막이 물매.</t>
  </si>
  <si>
    <t>13311</t>
  </si>
  <si>
    <t>배수 설비</t>
  </si>
  <si>
    <t>drainage system</t>
  </si>
  <si>
    <t>건물이나 부지 안에서 생기는 오수, 잡배수, 우수 따위를 배출하기 위한설비</t>
  </si>
  <si>
    <t>세화18.1%</t>
  </si>
  <si>
    <t>13312</t>
  </si>
  <si>
    <t>배수 전단 시험</t>
  </si>
  <si>
    <t>drained shear test</t>
  </si>
  <si>
    <t>주압 및 축하중을 작용시켜 배수를 시키면서 간극수 유출이 종료될 때까지 실시하는 흙의 전단시험.</t>
  </si>
  <si>
    <t>13313</t>
  </si>
  <si>
    <t>배수 통기 설비</t>
  </si>
  <si>
    <t>drainage waste and vent system</t>
  </si>
  <si>
    <t>건물 내 및 부지 내에 있어서 오수, 잡배수, 우수, 특수 배수를 지장없이 배출하기 위한 중력식 배수와 통기를 위한 설비.</t>
  </si>
  <si>
    <t>세화54.2%</t>
  </si>
  <si>
    <t>13314</t>
  </si>
  <si>
    <t>배수 펌프</t>
  </si>
  <si>
    <t>drainage pump</t>
  </si>
  <si>
    <t>오물 펌프와 잡배수 펌프의 총칭. 오수, 잡배수, 특수 배수, 우수 등의 버리는 물을 배제하기 위한 펌프.</t>
  </si>
  <si>
    <t>13315</t>
  </si>
  <si>
    <t>배수①</t>
  </si>
  <si>
    <t>supply water, 配水</t>
  </si>
  <si>
    <t>수원지에서 급수관을 통한 물의 공급.</t>
  </si>
  <si>
    <t>13316</t>
  </si>
  <si>
    <t>배수②</t>
  </si>
  <si>
    <t>drain, drainage, 排水</t>
  </si>
  <si>
    <t>① 필요 없는 물(빗물‧구정물‧변수‧오수 등)을 다른 장소로 빼어 버리는 것(일). ② 건축물 내의 배수는 원칙으로 ｢오수(汚水)‧잡배수‧우수‧간접배수‧특수배수｣로 구분. ③ 옥외배수‧옥내배수로 구분. ④ 옥외배수는 오수배수와 우수(雨水)배수로 구별하고, 또한 배뇨(排尿)는 따로 처리.</t>
  </si>
  <si>
    <t>13317</t>
  </si>
  <si>
    <t>배수관①</t>
  </si>
  <si>
    <t>sewer pipe, drain pipe, scupper, waste pipe, 排水管</t>
  </si>
  <si>
    <t>① 변기 이외로부터의 대소변을 포함하지 않는 배수의 파이프(waste pipe). ② 옥내배수 중 일반배수관 계통의 총칭. ③ 도면용 약어：｢SCUP.｣. ④ 배수관은 오지토관‧시멘트관‧콘크리트관‧에터닛 파이프(etanit pipe) 등이 쓰이며 금속관으로서는 주철관‧보통철관‧연관 등이 쓰임. ⑤ 금속관을 쓰는 배수관 공사는 일반으로 위생난방공사에 포함시킴.</t>
  </si>
  <si>
    <t>13318</t>
  </si>
  <si>
    <t>배수관②</t>
  </si>
  <si>
    <t>distributing water pipe, distributing pipe, 配水管</t>
  </si>
  <si>
    <t>① 물을 보내주는 관으로 보통 상수도관을 일컬음. ② 배수지 또는 배수펌프를 기점으로 하여 상수의 배수를 목적으로 부설한 관. ③ 고압관‧고급주철관‧강관 등을 씀.</t>
  </si>
  <si>
    <t>13319</t>
  </si>
  <si>
    <t>갈참나무</t>
  </si>
  <si>
    <t>white oak, 檞, 櫟, 楢檞</t>
  </si>
  <si>
    <t>① 참나무과의 낙엽활엽교목. ② 높이는 25m, 지름은 1m 정도이고, 잎의 앞면은 매끈하나 뒷면은 털로 덮여있다  . ③ 목재는 기구재 ·땔감 등으로 쓰이며 한국·일본·타이완·중국 등지에 분포한다.</t>
  </si>
  <si>
    <t>기문당20.1%</t>
  </si>
  <si>
    <t>1332</t>
  </si>
  <si>
    <t>배수구</t>
  </si>
  <si>
    <t>drainage outlet, 排水口</t>
  </si>
  <si>
    <t>물을 외부로 빼내기 위해 설치한 토출구</t>
  </si>
  <si>
    <t>13320</t>
  </si>
  <si>
    <t>배수구 공간</t>
  </si>
  <si>
    <t>air gap for indirect waste</t>
  </si>
  <si>
    <t>오수의 역류를 막기 위해 급수 탱크, 냉장고, 의료 기기 등에서의 배수는 오수관, 잡배수관에 직접 접속이 안 되고, 일단 연결을 끊고 적절한 공간을 설치해서 물받이 용기를 통과한 다음 접속한다. 이 공간의 연직 거리를 일컫는다.</t>
  </si>
  <si>
    <t>13321</t>
  </si>
  <si>
    <t>배수구역</t>
  </si>
  <si>
    <t>drainage district, 排水區域</t>
  </si>
  <si>
    <t>하수관거를 부설하여 배수되는 구역.</t>
  </si>
  <si>
    <t>13322</t>
  </si>
  <si>
    <t>배수기</t>
  </si>
  <si>
    <t>drainer, 排水器</t>
  </si>
  <si>
    <t>① 물을 뽑아내는 데에 쓰이는 기구. ② 펌프 같은 것.</t>
  </si>
  <si>
    <t>13323</t>
  </si>
  <si>
    <t>배수길이</t>
  </si>
  <si>
    <t>drainage path, 排水－</t>
  </si>
  <si>
    <t>압밀층 내에서 공극수가 통과하는 특수층까지의 최대거리.</t>
  </si>
  <si>
    <t>기문당93.3%</t>
  </si>
  <si>
    <t>13324</t>
  </si>
  <si>
    <t>배수량</t>
  </si>
  <si>
    <t>displacement, 排水量</t>
  </si>
  <si>
    <t>배수 펌프에서 뽑아내는 물의 분량.</t>
  </si>
  <si>
    <t>13325</t>
  </si>
  <si>
    <t>배수로</t>
  </si>
  <si>
    <t>drainage canal, drainage ditch, 排水路</t>
  </si>
  <si>
    <t>우수나 오수, 지표수 등을 배출하기 위해 인공적 또는 자연적으로 설치된 도랑이나 수로</t>
  </si>
  <si>
    <t>세화29.1%</t>
  </si>
  <si>
    <t>13326</t>
  </si>
  <si>
    <t>배수배관법</t>
  </si>
  <si>
    <t>排水配管法</t>
  </si>
  <si>
    <t>① 배수배관은 트랩과 배수관, 통기관의 연결로써 이뤄짐. ② 통기관의 배관상 각 기구마다 설치하는 개별통기법과 몇 개의 물막이 장치를 보호하기 위하여 배수지관에서 따내는 회로식 통기법이 있음.</t>
  </si>
  <si>
    <t>13329</t>
  </si>
  <si>
    <t>갈켜기</t>
  </si>
  <si>
    <t>① 주두나 소로 윗면에 다른 부재와의 맞춤을 위한 갈을 만드는 톱질. ② 기둥 상부의 사개나 인방재의 단부의 가름장 갈을 만드는 톱질 ③ ⇨갈타기.</t>
  </si>
  <si>
    <t>1333</t>
  </si>
  <si>
    <t>배수배관재료</t>
  </si>
  <si>
    <t>排水配管材料</t>
  </si>
  <si>
    <t>① 배수배관에 쓰이는 재료. ② 옥내배수에는 고급주철관을 쓰는 것이 보통.</t>
  </si>
  <si>
    <t>기문당55.4%</t>
  </si>
  <si>
    <t>13330</t>
  </si>
  <si>
    <t>배수본관</t>
  </si>
  <si>
    <t>distributing main, 配水本管</t>
  </si>
  <si>
    <t>배수관 중에서 근간이 되는 관.</t>
  </si>
  <si>
    <t>13331</t>
  </si>
  <si>
    <t>배수설비</t>
  </si>
  <si>
    <t>drainage equipment, 排水設備</t>
  </si>
  <si>
    <t>① 배수를 위한 설비의 총칭. ② 건물에서 쓰고 버리는 물 또는 지붕에서 내려오는 물을 일정한 파이프 또는 토관을 부설해서 집밖의 동배수로까지 연결하는 설비.</t>
  </si>
  <si>
    <t>13332</t>
  </si>
  <si>
    <t>배수시설①</t>
  </si>
  <si>
    <t>water distribution system, 配水施設</t>
  </si>
  <si>
    <t>정수시설에서 급수장치까지의 시설(배수지‧배수탑‧고가탱크‧배수관‧펌프 등).</t>
  </si>
  <si>
    <t>13333</t>
  </si>
  <si>
    <t>배수시설②</t>
  </si>
  <si>
    <t>drainage facility, 排水施設</t>
  </si>
  <si>
    <t>① 생활 또는 사업에 기인하는 오수나 우수(雨水) 또는 관개용의 물을 배제하기 위하여 설치되는 시설. ② 하수도 외에 공공하수도, 도시하수로, 종말처리장 및 배수관 등을 포함하여 상당히 폭넓게 해석.</t>
  </si>
  <si>
    <t>13334</t>
  </si>
  <si>
    <t>배수용 토관</t>
  </si>
  <si>
    <t>sewer pipe, 排水用土管</t>
  </si>
  <si>
    <t>① 옥외배수용으로 쓰이는 토관. ② 우수배수 및 소규모 건물에 사용하는 시멘트관‧토관‧오지토관 등.</t>
  </si>
  <si>
    <t>13335</t>
  </si>
  <si>
    <t>배수장치</t>
  </si>
  <si>
    <t>drainage system, 排水裝置</t>
  </si>
  <si>
    <t>① 쓰지 않는 물을 배출하는 건축의 배수장치. ② 집안과 마당으로 구분, 전자는 수챗물‧세숫물‧수세변소의 대소변 등을 마당으로 배출, 후자는 집안에서 나오는 오물과 빗물 등을 울 밖의 하수도까지 이끄는 장치.</t>
  </si>
  <si>
    <t>13336</t>
  </si>
  <si>
    <t>배수전</t>
  </si>
  <si>
    <t>water plug, waste pipe, 排水栓</t>
  </si>
  <si>
    <t>① 배수시에 사용되는 꼭지마개. ② ＝배수마개.</t>
  </si>
  <si>
    <t>13337</t>
  </si>
  <si>
    <t>배수조</t>
  </si>
  <si>
    <t>sump pit, sump, 排水槽</t>
  </si>
  <si>
    <t>배수를 배제하기 전 일시적으로 저장되는 통. 저장되는 배수의 종류에 따라 오물조, 오수조, 잡배수조, 용수조, 우수조 등으로 나뉠 수 있다. 배수 피트라고도 한다.</t>
  </si>
  <si>
    <t>세화77.1%</t>
  </si>
  <si>
    <t>13338</t>
  </si>
  <si>
    <t>배수지</t>
  </si>
  <si>
    <t>water distribution reservoir</t>
  </si>
  <si>
    <t>상수도 시설의 일부. 시간적으로 일정하지 않은 수도 수요와 일정 운전을 하고 있는 정수 시설에서의 정수량과의 불균형을 조정하기 위해 상수를 일시 저장하는 시설.</t>
  </si>
  <si>
    <t>13339</t>
  </si>
  <si>
    <t>갈퀴</t>
  </si>
  <si>
    <t>rake</t>
  </si>
  <si>
    <t>① 나뭇잎‧검불 또는 곡식들을 긁어모으는데 쓰는 기구. ② 대쪽이나 싸리 등의 끝을 갈고랑지게 휘어 부챗살 모양으로 엮고 뒤 끝은 한데 모아 묶어 긴 자루를 붙임.</t>
  </si>
  <si>
    <t>기문당82.0%</t>
  </si>
  <si>
    <t>1334</t>
  </si>
  <si>
    <t>배수지관</t>
  </si>
  <si>
    <t>distributing branch, 配水支管</t>
  </si>
  <si>
    <t>배수본관에서 분기하여 직접 급수관에 연결하는 배수관.</t>
  </si>
  <si>
    <t>13340</t>
  </si>
  <si>
    <t>배수처리시설</t>
  </si>
  <si>
    <t>drainage treatment plant, 排水處理施設</t>
  </si>
  <si>
    <t>① 배수를 처리하여 공해를 방지하는 시설의 총칭. ② 배수 중의 오염물을 침전‧탈수‧세정‧소독 등의 방법으로 정수처리하는 시설.</t>
  </si>
  <si>
    <t>13341</t>
  </si>
  <si>
    <t>배수처리장</t>
  </si>
  <si>
    <t>disposal field, 排水處理場</t>
  </si>
  <si>
    <t>오염, 유해물질이 섞인 배수를 침전‧세정‧소독 등의 방법으로 정화하는 장치를 설비한 곳.</t>
  </si>
  <si>
    <t>13342</t>
  </si>
  <si>
    <t>배수콕</t>
  </si>
  <si>
    <t>drain cock, 排水－</t>
  </si>
  <si>
    <t>배수를 위하여 파이프선 최하단부에 설치한 작은 콕.</t>
  </si>
  <si>
    <t>13343</t>
  </si>
  <si>
    <t>배수탑</t>
  </si>
  <si>
    <t>water tower, 排水塔</t>
  </si>
  <si>
    <t>배수지의 대용으로 직접 지상에 높게 축조한 탱크.</t>
  </si>
  <si>
    <t>13344</t>
  </si>
  <si>
    <t>배수펌프</t>
  </si>
  <si>
    <t>drain pump, 排水－</t>
  </si>
  <si>
    <t>① 배수를 목적으로 설치한 펌프. ② 쓸데없는 물을 다른 곳으로 뽑아내는 데에 쓰이는 펌프. ③ 토목‧건축‧광산 따위에서 씀.</t>
  </si>
  <si>
    <t>13345</t>
  </si>
  <si>
    <t>배스 룸</t>
  </si>
  <si>
    <t>bath room</t>
  </si>
  <si>
    <t>욕실</t>
  </si>
  <si>
    <t>13346</t>
  </si>
  <si>
    <t>배스릴리프</t>
  </si>
  <si>
    <t>bas-relief</t>
  </si>
  <si>
    <t>낮은 높이의 돋을새김</t>
  </si>
  <si>
    <t>13347</t>
  </si>
  <si>
    <t>배스우드</t>
  </si>
  <si>
    <t>basswood, Americanlinden</t>
  </si>
  <si>
    <t>합판‧럼버 코어(lumber core)‧장식‧제도판 등에 쓰이는 참피나무.</t>
  </si>
  <si>
    <t>기문당52.2%</t>
  </si>
  <si>
    <t>13348</t>
  </si>
  <si>
    <t>배식</t>
  </si>
  <si>
    <t>配植</t>
  </si>
  <si>
    <t>① 여러 나무나 풀이 보기 좋게 잘 자랄 수 있는 자리를 선정하여 심는 일. ② 또 그 나무를 여기저기 배치하여 심는 방법.</t>
  </si>
  <si>
    <t>13349</t>
  </si>
  <si>
    <t>갈퀴맞춤</t>
  </si>
  <si>
    <t>넙적한 부재를 반 주먹장형으로 깎아서 끼우고 그 위에 쐐기를 박아 빠지지 않게 하는 나무맞춤법</t>
  </si>
  <si>
    <t>1335</t>
  </si>
  <si>
    <t>배식대</t>
  </si>
  <si>
    <t>server table</t>
  </si>
  <si>
    <t>요리를 접시에 담는 대. [계]</t>
  </si>
  <si>
    <t>13350</t>
  </si>
  <si>
    <t>배식실</t>
  </si>
  <si>
    <t>pantry</t>
  </si>
  <si>
    <t>조리한 음식을 식기에 담아 식당 등으로 보내기 위한 곳. 일부에 가열， 보용을 위한 레인지， 싱크 등을 설치할 때도 있다. [계]</t>
  </si>
  <si>
    <t>13351</t>
  </si>
  <si>
    <t>배압</t>
  </si>
  <si>
    <t>back pressure</t>
  </si>
  <si>
    <t>트랩의 봉수를 유입 다리 쪽으로 밀어내듯이 작용하는 배수관 내의 정압</t>
  </si>
  <si>
    <t>13352</t>
  </si>
  <si>
    <t>배압 작용</t>
  </si>
  <si>
    <t>back pressure action</t>
  </si>
  <si>
    <t>배수관 내에 급격히 높은 공기압의 발생으로 공기가 트랩 봉수를 깨뜨려 실내로 역류하는 현상.</t>
  </si>
  <si>
    <t>세화64.4%</t>
  </si>
  <si>
    <t>13353</t>
  </si>
  <si>
    <t>배양토</t>
  </si>
  <si>
    <t>fertilized soil, 培養土</t>
  </si>
  <si>
    <t>식물이 잘 자라도록 인위적으로 거름을 섞어걸게 한 흙.</t>
  </si>
  <si>
    <t>13355</t>
  </si>
  <si>
    <t>배연</t>
  </si>
  <si>
    <t>smoke exhaustion; smoke elimination</t>
  </si>
  <si>
    <t>건물의 화재시에 피난 및 소화 활동을 원활하게 추진하고, 질식에 의한 사고를 방지하기 위해 발생한 연기를 배출 제거하는 것을 말한다. 방연(防煙) 구획마다 방연벽 및 배연구를 두고, 연기 감지기와 연동한 배연 설비(팬 · 덕트)를 설치하는 등의 방법이 쓰이고 있다.</t>
  </si>
  <si>
    <t>13356</t>
  </si>
  <si>
    <t>배연 농도</t>
  </si>
  <si>
    <t>smoke density</t>
  </si>
  <si>
    <t>굴뚝에서 배출하는 매연의 농도.</t>
  </si>
  <si>
    <t>13357</t>
  </si>
  <si>
    <t>배연 설비</t>
  </si>
  <si>
    <t>smoke exhaustion equipment</t>
  </si>
  <si>
    <t>건축물의 화재시에 화재 발생원에서 피난 경로로 연기의 유출을 방지하는 설비. 방연벽, 배연구, 배연 덕트, 배연기 등을 말한다.</t>
  </si>
  <si>
    <t>세화81.0%</t>
  </si>
  <si>
    <t>13358</t>
  </si>
  <si>
    <t>배연 탈질 장치</t>
  </si>
  <si>
    <t>exhaust gas denitrizer</t>
  </si>
  <si>
    <t>연소 배기 가스 속의  NOχ (질소 산화물)를 제거하는 장치. 현재는 촉매 환원법이 널리 사용되고 있다.</t>
  </si>
  <si>
    <t>13359</t>
  </si>
  <si>
    <t>배연 탈황 장치</t>
  </si>
  <si>
    <t>exhaust gas desulfurizer</t>
  </si>
  <si>
    <t>연소 가스 속의 SOχ(황산화물)를 제거하는 장치. 환원성 용액에 의한 흡수 중화 방법이 주류이다.</t>
  </si>
  <si>
    <t>13360</t>
  </si>
  <si>
    <t>배연설비</t>
  </si>
  <si>
    <t>排煙設備</t>
  </si>
  <si>
    <t>화재발생시에 생기는 연기를 배제하기 위한 시설.</t>
  </si>
  <si>
    <t>13361</t>
  </si>
  <si>
    <t>배연실</t>
  </si>
  <si>
    <t>smoke tower, 排煙室</t>
  </si>
  <si>
    <t>연기를 배출하도록 설비한 특별피난계단의 전실.</t>
  </si>
  <si>
    <t>13362</t>
  </si>
  <si>
    <t>배열</t>
  </si>
  <si>
    <t>lay out, 配列</t>
  </si>
  <si>
    <t>일정한 형식으로 계획 구성하여 나열하는 것.</t>
  </si>
  <si>
    <t>13363</t>
  </si>
  <si>
    <t>배열 결정</t>
  </si>
  <si>
    <t>서까래, 격자 등의 배열을 결정하는 방법의 일종. 재의 너비와 간극을 같이하는 것을 일컫는다.</t>
  </si>
  <si>
    <t>13364</t>
  </si>
  <si>
    <t>배열 회수</t>
  </si>
  <si>
    <t>(waste)heat recover</t>
  </si>
  <si>
    <t>건물 내의 여분열, 쓰레기 소각열, 배수열, 변전소 발열 등 건축물에서 배출되는 열을 재이용하기 위해 회수하는 것. 건물 단위와 지역 단위로 구분할 수 있다.</t>
  </si>
  <si>
    <t>13365</t>
  </si>
  <si>
    <t>배열보일러</t>
  </si>
  <si>
    <t>13366</t>
  </si>
  <si>
    <t>배음</t>
  </si>
  <si>
    <t>harmonic, 倍音</t>
  </si>
  <si>
    <t>① 복합음 중 그 파형이 주기적으로 반복되는 기본음에 대한 그 밖의 부분음. ② 부분음의 진동수는 기본음 진동수의 정수배(2배 이상)로 됨.</t>
  </si>
  <si>
    <t>기문당91.0%</t>
  </si>
  <si>
    <t>13369</t>
  </si>
  <si>
    <t>갈타기</t>
  </si>
  <si>
    <t>⇨갈켜기.</t>
  </si>
  <si>
    <t>1337</t>
  </si>
  <si>
    <t>배전</t>
  </si>
  <si>
    <t>power distribution, 配電</t>
  </si>
  <si>
    <t>배전용 변전소에서 각 수요처에 전력을 배분하는 것.</t>
  </si>
  <si>
    <t>기문당96.4%</t>
  </si>
  <si>
    <t>13370</t>
  </si>
  <si>
    <t>배전 방식</t>
  </si>
  <si>
    <t>power distribution system</t>
  </si>
  <si>
    <t>전기 분배 방식을 일컫는 용어로 전기의 공급 방식(전압 및 단상, 3상), 배전선의 재료(전선, 케이블), 전선로의 방식(옥외 : 지중, 가공, 옥내 : 전선관 매립, 은폐, 노출, 케이블), 형태(방사상, 수지상) 등을 말한다.</t>
  </si>
  <si>
    <t>세화59.4%</t>
  </si>
  <si>
    <t>13371</t>
  </si>
  <si>
    <t>배전반</t>
  </si>
  <si>
    <t>switch board, 配電盤</t>
  </si>
  <si>
    <t>전력을 배전하기 위한 개폐기, 차단기, 필요한 계측기기, 보호 기기 등을 철판 표면이나 뒷면 또는 철상자 내에 수용해서 배선으로 결선한 장치. ⇨ 배전.</t>
  </si>
  <si>
    <t>13372</t>
  </si>
  <si>
    <t>배전반실</t>
  </si>
  <si>
    <t>electric control room</t>
  </si>
  <si>
    <t>배전반을 설치하기 위한 실</t>
  </si>
  <si>
    <t>13373</t>
  </si>
  <si>
    <t>배전선</t>
  </si>
  <si>
    <t>electric power line, 配電線</t>
  </si>
  <si>
    <t>배전을 위해 부설되어 배전 기기에 결선된 전선, 케이블.</t>
  </si>
  <si>
    <t>13374</t>
  </si>
  <si>
    <t>배전실</t>
  </si>
  <si>
    <t>room for switch board of electricity, 配電室</t>
  </si>
  <si>
    <t>옥내 배전반을 장치하고 여러 곳에 전기를 나누어 보내는 방.</t>
  </si>
  <si>
    <t>13375</t>
  </si>
  <si>
    <t>배주기</t>
  </si>
  <si>
    <t>서까래 마구리면 단청에서 앞에 있는 꽃잎과 꽃잎 사이의 뒤쪽으로 그리는 다른 꽃잎</t>
  </si>
  <si>
    <t>13377</t>
  </si>
  <si>
    <t>배진동</t>
  </si>
  <si>
    <t>harmonic, 倍振動</t>
  </si>
  <si>
    <t>기본 진동수 변위의 정수배(整數倍)의 진동수를 가지는 진동.</t>
  </si>
  <si>
    <t>13378</t>
  </si>
  <si>
    <t>배처</t>
  </si>
  <si>
    <t>batcher</t>
  </si>
  <si>
    <t>1배치(batch)분의 모르타르나 콘크리트를 정해진 재료의 배합비로 자동 계량하여 제조하는 장치</t>
  </si>
  <si>
    <t>13379</t>
  </si>
  <si>
    <t>배처플랜트</t>
  </si>
  <si>
    <t>[concrete] batcher plant</t>
  </si>
  <si>
    <t>① 대량의 콘크리트를 제조하는 기계시설. ② ⇨콘크리트 배처플랜트(＝). ③ 계량장치와 믹서(배치믹서)가 연결되어 배합과 혼합이 일관하여 합리적으로 정확하게 그리고 능률적으로 다량의 콘크리트를 만들 수 있음. ④ 레디믹스트콘크리트 제조공장에 설치.</t>
  </si>
  <si>
    <t>기문당83.2%</t>
  </si>
  <si>
    <t>13381</t>
  </si>
  <si>
    <t>배척</t>
  </si>
  <si>
    <t>제도에 있어서 보다 정확히 나타내기 위해 확대해서 그리는 것， 또는 그 확대율. 축척. [계]</t>
  </si>
  <si>
    <t>13382</t>
  </si>
  <si>
    <t>배척①</t>
  </si>
  <si>
    <t>倍尺</t>
  </si>
  <si>
    <t>굵고 큰 못을 뽑는 연장. 한쪽 끝은 장도리 모양으로 만들어 못뽑이가 되고, 다른 끝은 평평한 날로 되어 있어 지렛대로 쓸 수 있다.</t>
  </si>
  <si>
    <t>13383</t>
  </si>
  <si>
    <t>배척②</t>
  </si>
  <si>
    <t>claw bar, nail puller</t>
  </si>
  <si>
    <t>1.스파이크 뽑기 등에 사용하는 작업용 지레.2. 게 발 모양의 지렛대</t>
  </si>
  <si>
    <t>13384</t>
  </si>
  <si>
    <t>배출 온도차</t>
  </si>
  <si>
    <t>difference of diffused air temperature</t>
  </si>
  <si>
    <t>배출구로부터 배출되는 공기와 실내 공기의 온도차. 이것을 지나치게 크게 하면 실내 온도 분포가 고르지 않게 된다.</t>
  </si>
  <si>
    <t>13385</t>
  </si>
  <si>
    <t>배출 풍량</t>
  </si>
  <si>
    <t>diffused (supply) air volume</t>
  </si>
  <si>
    <t>배출구로부터 배출되는 풍량을 일컫는다.</t>
  </si>
  <si>
    <t>13386</t>
  </si>
  <si>
    <t>배출가스</t>
  </si>
  <si>
    <t>discharge gas, 排出－</t>
  </si>
  <si>
    <t>제2차 세계대전후의 자동차 대수의 격증, 석탄에서 석유로의 연료자원 대체 등에 의한 석유소비량의 격증, 결과, 석유정제공장, 급유장, 석유보일러, 자동차로부터의 유적, 배출가스에 의한 오염이 지금은 대기 오염의 주요원천이 되어 있다. 이 배출가스중에는 석유계 연료가 함유한 유황의 완전 또는 불완전연소에 의해 발생하는 아황산가스, 일산화탄소, 질소산화물, 알데히드, 납화합물 등이 함유되어 있으나, 특히 자동차에 의한 배출가스중에는 질소, 산소, 수증기, 탄산가스 및 수소 등의 정상 반응생성물외에 미량의 유해성분, 일산화탄소, 질소산화물, 탄화수소 및 탄화수소의 oxygenate등, 그 자신이 대기오염물질이거나 광화학반응에 관여하는 물질을 함유하고 있다. 대기중의 일산화탄소는 주요 발생됨은 연소이지만, 자동차배출가스중에도 다량으로 함유되어 있다. 또한 질소산화물의 가장 중요한 발생원은 자동차 배기이다.</t>
  </si>
  <si>
    <t>13387</t>
  </si>
  <si>
    <t>배출구</t>
  </si>
  <si>
    <t>⇨배기구(＝).</t>
  </si>
  <si>
    <t>세화37.5%</t>
  </si>
  <si>
    <t>13388</t>
  </si>
  <si>
    <t>배출구 소음기</t>
  </si>
  <si>
    <t>muffler of air diffuser</t>
  </si>
  <si>
    <t>공조 덕트를 전파해서 배출구로부터 방사되는 소음을 감쇠시키기 위한 소음기. 박스상의 흡수형 소음기가 많이 사용된다.</t>
  </si>
  <si>
    <t>13389</t>
  </si>
  <si>
    <t>감</t>
  </si>
  <si>
    <t>坎</t>
  </si>
  <si>
    <t>① 팔방위의 하나로 정북(正北) 방향을 중심으로 한 45도 각도 안의 방향으로 북쪽을 이른다② 육십사괘의 하나. 두 개의 ‘☵’를 포갠 것으로 물이 거듭됨을 상징한다. = 감괘</t>
  </si>
  <si>
    <t>1339</t>
  </si>
  <si>
    <t>배출구 속도</t>
  </si>
  <si>
    <t>outlet velocity</t>
  </si>
  <si>
    <t>배출구에서 배출되는 기류 속도. 실내 허용 소음 레벨, 도달 거리, 확산 반지름 등의 요소에 의해 결정된다.</t>
  </si>
  <si>
    <t>13390</t>
  </si>
  <si>
    <t>배출밸브</t>
  </si>
  <si>
    <t>air valve, exhaust valve, 排出－</t>
  </si>
  <si>
    <t>① 기관에서 일을 마친 다음의 증기나 가스를 배출시키기 위한 밸브. ② ｢관로｣의 높은 곳에 설치하여 공기를 자동적으로 배출시키는 밸브. ③ ＝배기밸브(exhaust valve).</t>
  </si>
  <si>
    <t>13391</t>
  </si>
  <si>
    <t>배출압력</t>
  </si>
  <si>
    <t>discharge pressure, 排出壓力</t>
  </si>
  <si>
    <t>압축기가 가스를 배출해야 할 압력.</t>
  </si>
  <si>
    <t>13392</t>
  </si>
  <si>
    <t>배출온도</t>
  </si>
  <si>
    <t>discharge temperature, 排出溫度</t>
  </si>
  <si>
    <t>압축기에서 나가는 가스의 온도.</t>
  </si>
  <si>
    <t>13393</t>
  </si>
  <si>
    <t>배치 계획</t>
  </si>
  <si>
    <t>site planning； plot planning； layout plan； block plan; site plan</t>
  </si>
  <si>
    <t>시설이나 설비 등을 계획의 목적, 제약 조건 등을 고려하여 적정하게 배치하는 것을 말한다.</t>
  </si>
  <si>
    <t>13394</t>
  </si>
  <si>
    <t>배치①</t>
  </si>
  <si>
    <t>batch</t>
  </si>
  <si>
    <t>1. (일괄적으로 처리되는) 집단   2. 한 회분(한 번에 만들어 내는 음식기계 등의 양)</t>
  </si>
  <si>
    <t>13395</t>
  </si>
  <si>
    <t>배치②</t>
  </si>
  <si>
    <t>arrangement, layout, 配置</t>
  </si>
  <si>
    <t>사람이나 물자 따위를 일정한 자리에 알맞게 나누어 둠.</t>
  </si>
  <si>
    <t>13396</t>
  </si>
  <si>
    <t>배치계획</t>
  </si>
  <si>
    <t>block planning site planning, 配置計劃</t>
  </si>
  <si>
    <t>정보·통신   반도체 설계 시 칩을 설계하기 전에 각 블록을 전체적으로 배치하여 배치 구조상에 블록의 위치와 배선을 결정하는 작업</t>
  </si>
  <si>
    <t>13397</t>
  </si>
  <si>
    <t>배치도</t>
  </si>
  <si>
    <t>block plan, site plan, 配置圖</t>
  </si>
  <si>
    <t>1. 사람이나 물건(物件)을 별러 놓는 자리를 표시(表示)한 그림2. 공장(工場) 안에 여러 가지 기계(機械)를 설치(設置)할 자리를 표시(表示)한 그림3.미리 작성된 부지의 조사도를 바탕으로 하여 건축물과 부지 · 도로의 위치 관계, 부지 내의 여러 시설 및 지형 등을 나타내는 그림. 건축물은 1층 평면을 대상으로 하고, 부지나 건물이 소규모인 경우는 건축물의 평면도 또는 지붕 평면도와 겸하는 경우도 있다.</t>
  </si>
  <si>
    <t>13398</t>
  </si>
  <si>
    <t>배치믹서</t>
  </si>
  <si>
    <t>batch mixer</t>
  </si>
  <si>
    <t>① 재료의 투입, 콘크리트의 혼합을 교대로해서 혼합하는 믹서. ② 콘크리트 재료를 1회분씩 혼합하는 믹서. ③ ⇨배처플랜트.</t>
  </si>
  <si>
    <t>13399</t>
  </si>
  <si>
    <t>BWR</t>
  </si>
  <si>
    <t>boiling water reactor</t>
  </si>
  <si>
    <t>비등수형 원자로(Boiling Water Reactor)의 약어로 가열된 냉각수의 증기로 직접 발전기를 돌리는 원자로의 한 형태다. 비등수형 원자로는 가압수형 원자로에 비해 별도의 증기발생기가 필요하지 않아 건설에 필요한 부지나 비용이 적게 들고, 계통 내에서 높은 압력을 유지할 필요가 없으므로 기기 설계상의 이점이 있으며, 단위시간당 원자로 내부로 급수되는 냉각수의 양이 적다.</t>
  </si>
  <si>
    <t>134</t>
  </si>
  <si>
    <t>배칭</t>
  </si>
  <si>
    <t>batching</t>
  </si>
  <si>
    <t>콘크리트를 구성하는 각 재료의 계량.</t>
  </si>
  <si>
    <t>13401</t>
  </si>
  <si>
    <t>배큐엄 브레이커</t>
  </si>
  <si>
    <t>vacuum breaker</t>
  </si>
  <si>
    <t>물받이 용기 속으로 토출되는 물, 또는 사용한 물이 역사이펀 작용에 의해 상수 게통으로 역류하는 것을 방지하는 장치. 급수관 내에 생긴 부압에 대하여 자동적으로 공기를 보충한다.</t>
  </si>
  <si>
    <t>13402</t>
  </si>
  <si>
    <t>배킹</t>
  </si>
  <si>
    <t>① 라스의 단부를 고정하기 위해 벽의 모서리에 붙이는 나뭇조각. ② ｢backup strips｣나 ｢lathing boards｣라고도 함. ③ ｢backing｣이란 말은 미장공사 외에 각 직종의 공사에서 여러 가지의 의미로 사용.</t>
  </si>
  <si>
    <t>기문당77.1%</t>
  </si>
  <si>
    <t>13403</t>
  </si>
  <si>
    <t>배킹벽돌</t>
  </si>
  <si>
    <t>backing brick</t>
  </si>
  <si>
    <t>벽의 표면에 쓰는 ｢face brick｣에 대하여, 그 뒤쪽에 쓰는 벽돌.</t>
  </si>
  <si>
    <t>13404</t>
  </si>
  <si>
    <t>배킹스트립</t>
  </si>
  <si>
    <t>① 용접접합에서의 받침쇠. ② ｢strap｣이라고도 함.</t>
  </si>
  <si>
    <t>기문당91.2%</t>
  </si>
  <si>
    <t>13405</t>
  </si>
  <si>
    <t>배터</t>
  </si>
  <si>
    <t>batter</t>
  </si>
  <si>
    <t>① 탑‧벽 등의 수직이 아닌 벽의 경사진 면. ② 보벽(retaining wall)의 후면 혹은 그 상부 경사.</t>
  </si>
  <si>
    <t>13406</t>
  </si>
  <si>
    <t>배터리 플랜</t>
  </si>
  <si>
    <t>battery plan</t>
  </si>
  <si>
    <t>계단 등의 공유 공간이나 공유하는 방을 사이에 두고, 그 양쪽에 같은 종류의 방을 배치하는 평면 계획. 대표적인 것으로 학교의 교실과 계단실과의 관계나 병원의 수술실과 준비실과의 관계가 있다.</t>
  </si>
  <si>
    <t>13407</t>
  </si>
  <si>
    <t>배터리부어넣기거푸집</t>
  </si>
  <si>
    <t>battery mold</t>
  </si>
  <si>
    <t>① 프리캐스트 콘크리트(Preceast Concrete)판을 여러 장 수직으로 세워 배열하여 만들기 위한 거푸집. ② PC판은 양면 거푸집 마감이 됨.</t>
  </si>
  <si>
    <t>기문당67.9%</t>
  </si>
  <si>
    <t>13408</t>
  </si>
  <si>
    <t>배토판</t>
  </si>
  <si>
    <t>⇨(＝)블레이드.</t>
  </si>
  <si>
    <t>13409</t>
  </si>
  <si>
    <t>감가 보상</t>
  </si>
  <si>
    <t>compensation for depreciation</t>
  </si>
  <si>
    <t>토지구획정리사업의 시행으로 사업시행 후 토지가액의 총액이 사업시행전 토지가액의 총액보다 줄어들 경우 그 감소분을 보상하는 것으로서, 현재 우리나라에서는 행정청이 환지방식의 도시개발사업을 시행할 때 적용</t>
  </si>
  <si>
    <t>1341</t>
  </si>
  <si>
    <t>배트</t>
  </si>
  <si>
    <t>bat</t>
  </si>
  <si>
    <t>깨진 벽돌‧블록의 일부분.</t>
  </si>
  <si>
    <t>13410</t>
  </si>
  <si>
    <t>배튼</t>
  </si>
  <si>
    <t>batten: pipe; button</t>
  </si>
  <si>
    <t>수직(手織)에서 씨실을 넣은 북을 자동적으로 날실 사이에 건너지르고, 바디로 씨실을 치는 장치.</t>
  </si>
  <si>
    <t>13411</t>
  </si>
  <si>
    <t>배틀먼트</t>
  </si>
  <si>
    <t>battlement</t>
  </si>
  <si>
    <t>총안(銃眼)이 있는 흉벽(cf.PARAPET)</t>
  </si>
  <si>
    <t>13412</t>
  </si>
  <si>
    <t>배판</t>
  </si>
  <si>
    <t>back board</t>
  </si>
  <si>
    <t>세화2.3%</t>
  </si>
  <si>
    <t>13413</t>
  </si>
  <si>
    <t>배풍기</t>
  </si>
  <si>
    <t>exhaust fan</t>
  </si>
  <si>
    <t>공기, 그 밖의 기체를 옥외로 배출하기 위해 사용되는 송풍기. 배기팬이라고도 한다. ↔송풍기.</t>
  </si>
  <si>
    <t>13414</t>
  </si>
  <si>
    <t>배플</t>
  </si>
  <si>
    <t>baffle</t>
  </si>
  <si>
    <t>① 금속 벽 부재의 내부에서 공기나 물이 벽을 통하여 또는 벽체 중에 침입하는 것을 막거나 제거하기 위해 유체의 흐름을 바꾸도록 금속 벽 부재 내에 두는 판재. ② 일반적으로 물빼기구멍(weep hole)이나 슬립 조인트(slip joint)의 개소에 사용.</t>
  </si>
  <si>
    <t>13415</t>
  </si>
  <si>
    <t>배플 플레이트</t>
  </si>
  <si>
    <t>baffle plate</t>
  </si>
  <si>
    <t>유체의 흐름 속에 설치하는 방해판으로 체임버 내에서는 소음 효과에 쓰인다.</t>
  </si>
  <si>
    <t>13416</t>
  </si>
  <si>
    <t>배플판</t>
  </si>
  <si>
    <t>baffle board</t>
  </si>
  <si>
    <t>스피커 등에서 전면의 음장과 뒷면의 음장을 음향적으로 격리하기 위해 설치하는 판. 스피커를 수납하는 인클로저(enclosure)도 이 기능을 갖는다.</t>
  </si>
  <si>
    <t>13417</t>
  </si>
  <si>
    <t>배합</t>
  </si>
  <si>
    <t>mix, 配合</t>
  </si>
  <si>
    <t>모르타르나 콘크리트를 만들기 위해 시멘트 , 물, 혼합제(재), 세골재, 조골재를 섞는 것. 또 그로인해 필요한 양을 중량 또는 용적에 의해 표시한 값. 보통 kg/m3 또는 l/m3로 표시한다. (=조합) ⇨ 배합비</t>
  </si>
  <si>
    <t>13419</t>
  </si>
  <si>
    <t>배합 강도</t>
  </si>
  <si>
    <t>required average strength; proportioning strength</t>
  </si>
  <si>
    <t>콘크리트 배합에 있어 목표로 하는 압축 강도. 품질의 편차나 양생 온도의 영향을 고려해 설계 기준 강도로 할증시킨 값으로 한다.</t>
  </si>
  <si>
    <t>13420</t>
  </si>
  <si>
    <t>배합 설계</t>
  </si>
  <si>
    <t>mix design</t>
  </si>
  <si>
    <t>소요 품질 콘크리트가 얻어질 수 있도록 사용하는 콘크리트 재료의 배합을 정하는 것.</t>
  </si>
  <si>
    <t>세화80.4%</t>
  </si>
  <si>
    <t>13421</t>
  </si>
  <si>
    <t>배합기둥</t>
  </si>
  <si>
    <t>coupled columns</t>
  </si>
  <si>
    <t>크기가 같은 기둥 두 개가 주각이나 주두가 거의 붙을 정도로 인접하여 설치된 것. 다른 기둥들과는 일정한 간격으로 떨어져 있고, 두 기둥이 인접한 경우.</t>
  </si>
  <si>
    <t>13423</t>
  </si>
  <si>
    <t>배합보</t>
  </si>
  <si>
    <t>coupled beam, flitch beam, 配合梁</t>
  </si>
  <si>
    <t>① 두 재료를 받침목과 볼트로 연결하여 높이가 폭보다 길게 만든 보. ② 기둥에 끼워 볼트조임으로 하므로 통재 기둥의 따내기를 거의 하지 않는다. ③ ＝협량(挾梁). ④ ⇨합성보.</t>
  </si>
  <si>
    <t>13424</t>
  </si>
  <si>
    <t>배합비</t>
  </si>
  <si>
    <t>mixing ratio, 配合比</t>
  </si>
  <si>
    <t>콘크리트를 배합할 때 시멘트‧모래‧자갈 및 물 등의 재료를 섞는 양의 비.</t>
  </si>
  <si>
    <t>기문당82.9%</t>
  </si>
  <si>
    <t>13425</t>
  </si>
  <si>
    <t>배합석고플라스터</t>
  </si>
  <si>
    <t>配合石膏plaster</t>
  </si>
  <si>
    <t>⇨(＝)혼합석고플라스터.</t>
  </si>
  <si>
    <t>13426</t>
  </si>
  <si>
    <t>배후지</t>
  </si>
  <si>
    <t>hinter land, 背後地</t>
  </si>
  <si>
    <t>도시나 항구의 경제적, 사회적 세력권으로 볼 수 있는 주변 지역. 부동산에서는 어떤 상업지역이 고객을 흡수할 수 있는 지역적 범위를 의미함</t>
  </si>
  <si>
    <t>13428</t>
  </si>
  <si>
    <t>배흘림</t>
  </si>
  <si>
    <t>entasis</t>
  </si>
  <si>
    <t>엔타시스 ((고대 그리스·로마에서 볼 수 있는 기둥 중간의 불룩 나온 부분))원주(円柱)의 윤곽을 중간쯤에서 밖으로 굵게 만든 미묘한 곡선</t>
  </si>
  <si>
    <t>13429</t>
  </si>
  <si>
    <t>배흘림기둥</t>
  </si>
  <si>
    <t>목조건축의 기둥을 중간정도가 직경이 크고 위 아래로 갈수록 직경을 점차 줄여 만든 기둥.</t>
  </si>
  <si>
    <t>13430</t>
  </si>
  <si>
    <t>백 파이어</t>
  </si>
  <si>
    <t>back fire</t>
  </si>
  <si>
    <t>아궁이에서 돌연히 화염이 밖으로 분출하는 현상. 보일러에서는 점화시에 일어날 때가 많다.</t>
  </si>
  <si>
    <t>13431</t>
  </si>
  <si>
    <t>백 프레셔</t>
  </si>
  <si>
    <t>3축 압축 시험 등에 있어서 간극수압을 정확하게 측정하기 위해 공시체에 생긴 기포 제거하기 위해 직접 붙인 압력</t>
  </si>
  <si>
    <t>세화48.4%</t>
  </si>
  <si>
    <t>13432</t>
  </si>
  <si>
    <t>백가스관</t>
  </si>
  <si>
    <t>① 급수용 관의 일종. ② 철관에 아연을 씌운 1/2ʺ～12ʺ까지의 관. ③ 옥내 배관에 주로 사용함. ④ 부식성이 큼. 지중매설 시에는 아스팔트(asphalt)류를 발라서 방부처리. ⑤ 연결은 파이프 다이스(pipe dies)로 나사홈을 내어 소켓으로 연결함. 대구경(大口徑)일 때는 용접함.</t>
  </si>
  <si>
    <t>13433</t>
  </si>
  <si>
    <t>백골집</t>
  </si>
  <si>
    <t>白骨家</t>
  </si>
  <si>
    <t>단청을 하지 않은 궁전이나 아무 칠도 하지 않은 집을 속되게 이르는 말.</t>
  </si>
  <si>
    <t>기문당38.8%</t>
  </si>
  <si>
    <t>13434</t>
  </si>
  <si>
    <t>백관</t>
  </si>
  <si>
    <t>galvanized steel pipe, 白管</t>
  </si>
  <si>
    <t>① 강판의 부식을 방지하기 위하여 관의 내외 면에 아연도금을 한 것. ② 냉‧온수, 공기 및 가스 등의 배관에 사용.</t>
  </si>
  <si>
    <t>13435</t>
  </si>
  <si>
    <t>백군</t>
  </si>
  <si>
    <t>白群</t>
  </si>
  <si>
    <t>청색의 안료에 호분을 배합한 옅은 하늘색의 안료.</t>
  </si>
  <si>
    <t>13436</t>
  </si>
  <si>
    <t>백그라운드 노이즈</t>
  </si>
  <si>
    <t>13437</t>
  </si>
  <si>
    <t>백금 저항 온도계</t>
  </si>
  <si>
    <t>platinum resistance thermomter</t>
  </si>
  <si>
    <t>절연체의 박판에 백금선을 감아 보호관에 봉입한 측온 저항체를 사용하는 저항 온도계. 변질이 어렵고 정밀 측정이 가능하며 측정 범위도 -260℃에서 1600℃로 넓다. 국제 상용 온도 눈금으로 -259.34~630.74℃의 표준 온도계로 지정되어 있다.</t>
  </si>
  <si>
    <t>13438</t>
  </si>
  <si>
    <t>백도</t>
  </si>
  <si>
    <t>白圖</t>
  </si>
  <si>
    <t>백사진 또는 청사진</t>
  </si>
  <si>
    <t>세화21.7%</t>
  </si>
  <si>
    <t>13439</t>
  </si>
  <si>
    <t>백동</t>
  </si>
  <si>
    <t>白銅</t>
  </si>
  <si>
    <t>구리‧아연‧니켈의 합금.</t>
  </si>
  <si>
    <t>13440</t>
  </si>
  <si>
    <t>백동장식</t>
  </si>
  <si>
    <t>白銅裝飾</t>
  </si>
  <si>
    <t>가구나 창문 등 소목장 작업에서 백동판을 사용하여 다는 장식 철물</t>
  </si>
  <si>
    <t>13441</t>
  </si>
  <si>
    <t>백랍</t>
  </si>
  <si>
    <t>白蠟</t>
  </si>
  <si>
    <t>밀랍을 표백한 물질.</t>
  </si>
  <si>
    <t>13442</t>
  </si>
  <si>
    <t>백로지</t>
  </si>
  <si>
    <t>白露紙</t>
  </si>
  <si>
    <t>거친 양지. 시험지.</t>
  </si>
  <si>
    <t>13443</t>
  </si>
  <si>
    <t>백모르타링</t>
  </si>
  <si>
    <t>back mortaring, pargetting</t>
  </si>
  <si>
    <t>벽돌조 공간쌓기 벽에서 바깥쪽 벽의 안쪽을 미장마감하는 것.</t>
  </si>
  <si>
    <t>기문당89.2%</t>
  </si>
  <si>
    <t>13444</t>
  </si>
  <si>
    <t>백목</t>
  </si>
  <si>
    <t>non-coated wood</t>
  </si>
  <si>
    <t>① 칠을 하지 않는 그대로의 목재. ② 등대풀과의 수목.</t>
  </si>
  <si>
    <t>세화76.3%</t>
  </si>
  <si>
    <t>13445</t>
  </si>
  <si>
    <t>백목련</t>
  </si>
  <si>
    <t>kobus magnolia</t>
  </si>
  <si>
    <t>목련과 의 낙엽 활엽수로 고목. 반음수로 성장은 빠르다. 이른 봄에 새 잎이 싹트기 전에 흰 꽃이 피고 방향이 있다. 수경 식재에 적합 하다. [계]</t>
  </si>
  <si>
    <t>세화45.8%</t>
  </si>
  <si>
    <t>13446</t>
  </si>
  <si>
    <t>백벤드</t>
  </si>
  <si>
    <t>back bend, backband</t>
  </si>
  <si>
    <t>① 금속제 창문틀에서 벽면보다 돌출한 부분의 옆 두께. ② 창틀 또는 문틀 주위에 대는 누름대. ③ 장식 또는 벽면과의 틈을 덮기 위해 사용하는 것.</t>
  </si>
  <si>
    <t>기문당90.4%</t>
  </si>
  <si>
    <t>13448</t>
  </si>
  <si>
    <t>백변재</t>
  </si>
  <si>
    <t>⇨(＝)변재.</t>
  </si>
  <si>
    <t>13449</t>
  </si>
  <si>
    <t>백분</t>
  </si>
  <si>
    <t>⇨(＝)호분.</t>
  </si>
  <si>
    <t>13450</t>
  </si>
  <si>
    <t>백사진</t>
  </si>
  <si>
    <t>white print, 白寫眞</t>
  </si>
  <si>
    <t>양화(陽畵) 감광지에 복사한 도면. 원도의 선이나 문자 등이 보라 · 청 · 흑 · 갈색 등으로 나타나며, 기타는 흰 바탕이 된다.</t>
  </si>
  <si>
    <t>13452</t>
  </si>
  <si>
    <t>백상지</t>
  </si>
  <si>
    <t>표백화학 펄프만으로 만든 고급 인쇄 및 필기 용지.</t>
  </si>
  <si>
    <t>기문당3.6%</t>
  </si>
  <si>
    <t>13453</t>
  </si>
  <si>
    <t>백색</t>
  </si>
  <si>
    <t>white, 白色</t>
  </si>
  <si>
    <t>1. 같은 말 : 흰색(눈이나 우유의 빛깔과 같이 밝고 선명한 색). 2. 자본주의를 상징하는 빛깔. 사회주의나 공산주의에 대립하는 개념이다.</t>
  </si>
  <si>
    <t>13454</t>
  </si>
  <si>
    <t>백색 노이즈</t>
  </si>
  <si>
    <t>백색잡음(＝).</t>
  </si>
  <si>
    <t>13455</t>
  </si>
  <si>
    <t>백색 시멘트</t>
  </si>
  <si>
    <t>white cement</t>
  </si>
  <si>
    <t>백색 포틀랜드 시멘트.</t>
  </si>
  <si>
    <t>13456</t>
  </si>
  <si>
    <t>백색 잡음</t>
  </si>
  <si>
    <t>white noise</t>
  </si>
  <si>
    <t>모든 주파수 성분을 다 포함하기 때문에 백색이라고 불리우는 가상적인 잡음</t>
  </si>
  <si>
    <t>13457</t>
  </si>
  <si>
    <t>백색 포틀랜드 시멘트</t>
  </si>
  <si>
    <t>white Portland cement</t>
  </si>
  <si>
    <t>시멘트 페이스트의 색이 백색이 되도록 한 순백색의 포틀랜드 시멘트. ( =백색 시멘트)</t>
  </si>
  <si>
    <t>세화63.8%</t>
  </si>
  <si>
    <t>13458</t>
  </si>
  <si>
    <t>백색 형광 램프</t>
  </si>
  <si>
    <t>white flu-orescent lamp</t>
  </si>
  <si>
    <t>관구 내부에 백색 형광 도료를 칠한 형광 램프. 기준 광원색 온도는 4200ºK</t>
  </si>
  <si>
    <t>13459</t>
  </si>
  <si>
    <t>감가상각</t>
  </si>
  <si>
    <t>depreciation, 減價償却</t>
  </si>
  <si>
    <t>기업의 자산 중 고정자산은, 시간에 따라 가치가 감소되므로, 그 감소 부분을 비용으로 계산하는 회계절차를 말한다.</t>
  </si>
  <si>
    <t>1346</t>
  </si>
  <si>
    <t>백색광</t>
  </si>
  <si>
    <t>white light</t>
  </si>
  <si>
    <t>주광 등과 같이 육안으로 백색, 즉 무채색 자극으로 보이는 연속 스펙트럼광.</t>
  </si>
  <si>
    <t>13460</t>
  </si>
  <si>
    <t>백색도</t>
  </si>
  <si>
    <t>whiteness, 白色度</t>
  </si>
  <si>
    <t>① 물체 표면의 흰 정도를 나타내는 도수. ② 측색에 관한 색 용어.</t>
  </si>
  <si>
    <t>기문당81.6%</t>
  </si>
  <si>
    <t>13461</t>
  </si>
  <si>
    <t>백색량</t>
  </si>
  <si>
    <t>white content, 白色量</t>
  </si>
  <si>
    <t>① 오스트발트 표색계에 있어서의 기본량의 한 가지. ② 백색이 차지하는 백분율. ③ 심리에 관한 색 용어.</t>
  </si>
  <si>
    <t>13463</t>
  </si>
  <si>
    <t>백색시멘트</t>
  </si>
  <si>
    <t>white cement, 白色－</t>
  </si>
  <si>
    <t>① 철분의 함유량이 1% 안팎인 순백의 하얀 시멘트. ② 제조 공정은 보통시멘트와 같으나 성분 중에 산화제이철(Fe2O3)이 거의 포함되어 있지 않은 백색 점토와 석회석을 원료로 하여 액체 연료를 완전 연소시키므로 회분이 포함되지 않아서 백색으로 됨. 수화작용 및 기타의 성질은 보통 시멘트와 같음. ③ 색깔이 하얗기 때문에 안료를 혼합, 착색하여 여러 가지 색깔을 내는데 용이하며, 도장용‧조각용‧미장용‧인조석 원료용 등으로 쓰임. ④ ＝백색 포틀랜드시멘트(white portland cement)＝백시멘트＝흰시멘트.</t>
  </si>
  <si>
    <t>13464</t>
  </si>
  <si>
    <t>백색점</t>
  </si>
  <si>
    <t>neutral point, white point, 白色點</t>
  </si>
  <si>
    <t>① 색도를 주파장과 순도로써 표시할 경우, 기준이 되는 백색자극을 나타내는 색도도상의 점. ② 측색에 관한 색 용어.</t>
  </si>
  <si>
    <t>13465</t>
  </si>
  <si>
    <t>백색포틀랜드시멘트</t>
  </si>
  <si>
    <t>순백의 하얀 시멘트로 보통시멘트와 같으나 성분 중에 산화철이 거의 포함되어 있지 않는 백색점토와 석회석을 원료로 하여 액체 연료를 완전 연소시키므로 회분이 포함되지 않아서 백색으로 된 것⇨백색시멘트(＝).</t>
  </si>
  <si>
    <t>13466</t>
  </si>
  <si>
    <t>백샘플링법</t>
  </si>
  <si>
    <t>bag sampling method</t>
  </si>
  <si>
    <t>가스상 오염물을 대상으로 그 성분, 농도의 평균적인 대표값을 얻기 위해 부대에 시료를 채취하는 방법.</t>
  </si>
  <si>
    <t>13467</t>
  </si>
  <si>
    <t>백세트</t>
  </si>
  <si>
    <t>backset</t>
  </si>
  <si>
    <t>함자물쇠의 왼쪽 면 끝에서부터 열쇠 구멍 또는 손잡이 중심까지의 거리.</t>
  </si>
  <si>
    <t>세화57.5%</t>
  </si>
  <si>
    <t>13468</t>
  </si>
  <si>
    <t>백소</t>
  </si>
  <si>
    <t>backsaw</t>
  </si>
  <si>
    <t>톱의 등에 금속판을 덧대어 튼튼하게 만든 톱.</t>
  </si>
  <si>
    <t>기문당68.0%</t>
  </si>
  <si>
    <t>13469</t>
  </si>
  <si>
    <t>감각</t>
  </si>
  <si>
    <t>sensation</t>
  </si>
  <si>
    <t>감각 수용기에 대한 내부·외부로부터의 자극에 의해 직접 야기되는 의식 내용과 과정.</t>
  </si>
  <si>
    <t>1347</t>
  </si>
  <si>
    <t>백스탭용접</t>
  </si>
  <si>
    <t>back step welding</t>
  </si>
  <si>
    <t>① 용접방향과는 반대방향에  짧은 비드를 용착시키면서 용접하는 방법임. ② 크레이터와 균열을 방지하는데 도움이 됨.</t>
  </si>
  <si>
    <t>13470</t>
  </si>
  <si>
    <t>백스팬</t>
  </si>
  <si>
    <t>back span</t>
  </si>
  <si>
    <t>캔틸레버형태의 PC부재가 지지되는 부재로 전후면으로 구분되는 경우 후면 부분의 길이.</t>
  </si>
  <si>
    <t>13471</t>
  </si>
  <si>
    <t>백시멘트</t>
  </si>
  <si>
    <t>산화철의 양을 적게 한(0.6~1%) 시멘트⇨ (＝)백색시멘트.</t>
  </si>
  <si>
    <t>13472</t>
  </si>
  <si>
    <t>백아</t>
  </si>
  <si>
    <t>whiting, 白亞</t>
  </si>
  <si>
    <t>① 탄산칼슘(calcium carbonate)의 분말. 탄산칼슘 CaCo₃의 천연토. ② 페인트‧퍼티 등의 원료임.</t>
  </si>
  <si>
    <t>기문당68.1%</t>
  </si>
  <si>
    <t>13473</t>
  </si>
  <si>
    <t>백아화</t>
  </si>
  <si>
    <t>powdering, chalking, 白亞化</t>
  </si>
  <si>
    <t>도막이 노화하여 표면이 분말상으로 벗겨지는 현상.</t>
  </si>
  <si>
    <t>기문당41.5%</t>
  </si>
  <si>
    <t>13474</t>
  </si>
  <si>
    <t>백양나무</t>
  </si>
  <si>
    <t>aspen populus maximowiczii, popular, 白楊木</t>
  </si>
  <si>
    <t>.제재목은 주로 미국 동북부와 오대호 주변 등지에서 생산됨. 심재는 회백색 내지 회갈색, 변재는 심재보다 담색, 곱고 균일한 조직, 통직목리, 기본비중은 전자가 0.36, 후자는 0.35, 가볍고 연하며 약함. 주로 깔판, 상자, 펄프, 파티클보드, 스트랜드보드, 엑셀서, 성냥, 단판 및 선삭용 등으로 쓰임</t>
  </si>
  <si>
    <t>기문당11.6%</t>
  </si>
  <si>
    <t>13475</t>
  </si>
  <si>
    <t>백업믹스</t>
  </si>
  <si>
    <t>backup mix</t>
  </si>
  <si>
    <t>고가인 표면 마감용 재료의 바탕으로서 거푸집에 부어넣는 콘크리트.</t>
  </si>
  <si>
    <t>13476</t>
  </si>
  <si>
    <t>백업재</t>
  </si>
  <si>
    <t>backup material, -材</t>
  </si>
  <si>
    <t>① 줄눈 밑에 넣는 합성수지계의 발포재. ② 실링의 3면 접착을 방지하거나 줄눈을 얕게 하는 목적 등으로 사용.</t>
  </si>
  <si>
    <t>세화21.0%</t>
  </si>
  <si>
    <t>13477</t>
  </si>
  <si>
    <t>백열 전구</t>
  </si>
  <si>
    <t>incandescent lamp</t>
  </si>
  <si>
    <t>유리구에 텅스텐 필라멘트를 진공 또는 미량 불활성 가스(아르곤 등)로 봉해진 꼭지쇠를 붙인 구조의 전구. 필라멘트로 전류를 흘려서 고온으로 백열시켜 그 고온 방사 가시광을 광원으로 한다.</t>
  </si>
  <si>
    <t>13478</t>
  </si>
  <si>
    <t>백열전등</t>
  </si>
  <si>
    <t>incandescent lamp, incandescent filament lamp, 白熱電燈</t>
  </si>
  <si>
    <t>① ＝백열전구(電球). ② 텅스텐의 선을 작은 나사 모양의 코일, 즉 필라멘트(filament)로 만들어 여기에 전류를 통하게 하여 그 저항에 의해서 발생하는 높은 온도를 발광시키는 전등. ③ 전구의 수명은 1,000～1,500시간이 표준이고, 이때 밝기가 최초의 80%가 되며, 능률은 진공 전구는 1.2W가 1촉광, 가스 전구는 1W가 1촉광 정도로서, 전구의 모양 및 크기에 따라 약간 다름.</t>
  </si>
  <si>
    <t>13479</t>
  </si>
  <si>
    <t>감각 레벨</t>
  </si>
  <si>
    <t>sensation level</t>
  </si>
  <si>
    <t>어떤 음의음압 레벨과 그 음의 최소 가청값의 레벨 차.</t>
  </si>
  <si>
    <t>1348</t>
  </si>
  <si>
    <t>백엽상</t>
  </si>
  <si>
    <t>instrument screen, 百葉箱</t>
  </si>
  <si>
    <t>① 외기의 온도‧습도 등을 측정하기 위해 계기를 넣은 작은 상자. ② 백엽상은 주로 목제(木製)로서 통풍이 잘 되게 하기 위해 창측면은 미들창으로 하고, 일사(日射)를 막기 위해 상자의 안팎면은 모두 백색으로 함. ③ 상자에는 보통 건습계‧최고온도계‧최저온도계‧자기(自記)온도계‧자기습도계 등을 둠. ④ 백엽상을 세우는 방법은 정면의 창을 북향으로 하고, 지면으로부터의 복사열을 피하기 위해 상자 바닥면 높이는 지상 약 1.2～1.5m로 함.</t>
  </si>
  <si>
    <t>기문당82.1%</t>
  </si>
  <si>
    <t>13480</t>
  </si>
  <si>
    <t>백육재</t>
  </si>
  <si>
    <t>통나무의 껍질 가까이에 위치한 희고 무른 부분을 켜 낸 재목 ⇨(＝)변재.</t>
  </si>
  <si>
    <t>13481</t>
  </si>
  <si>
    <t>백자널</t>
  </si>
  <si>
    <t>栢子板</t>
  </si>
  <si>
    <t>잣나무(五葉松, 紅松)를 베어 만든 널빤지.</t>
  </si>
  <si>
    <t>기문당70.8%</t>
  </si>
  <si>
    <t>13483</t>
  </si>
  <si>
    <t>백자목</t>
  </si>
  <si>
    <t>栢子木</t>
  </si>
  <si>
    <t>잣나무의 다른 말</t>
  </si>
  <si>
    <t>기문당55.6%</t>
  </si>
  <si>
    <t>13484</t>
  </si>
  <si>
    <t>백재</t>
  </si>
  <si>
    <t>白材</t>
  </si>
  <si>
    <t>통나무의 겉 부분 ⇨(＝)변재.</t>
  </si>
  <si>
    <t>13485</t>
  </si>
  <si>
    <t>백정화</t>
  </si>
  <si>
    <t>serissa</t>
  </si>
  <si>
    <t>쌍떡잎식물 용담목 꼭두서니과의 상록관목. 만천성(滿天星)·두메별꽃이라고도 한다. 높이 약 1m이다. 가지가 많이 갈라져서 퍼진다. 잎은 마주나며 긴 타원형이고 길이 2cm 정도이다. 가장자리가 밋밋하며 턱잎은 가시처럼 되어 있다.</t>
  </si>
  <si>
    <t>13486</t>
  </si>
  <si>
    <t>백주철</t>
  </si>
  <si>
    <t>white cast iron, 白鑄鐵</t>
  </si>
  <si>
    <t>① 용융된 보통 주철을 급냉각시킨 것. ② 함유 탄소가 탄소화합물 형태로 되어, 그 질이 굳고 부서지기 쉬우며 단면의 입자가 작고, 흑연이 석출되고 있지 않으며 파면이 흰색.</t>
  </si>
  <si>
    <t>기문당74.2%</t>
  </si>
  <si>
    <t>13489</t>
  </si>
  <si>
    <t>감각 척도</t>
  </si>
  <si>
    <t>sensory scale</t>
  </si>
  <si>
    <t>소리, 진동, 빛 등의 평가에 있어서 선악이나 미추 등의 가치 판단을 포함시키지 않고 사람의 생리적 감각량에만 준해서 유도되는 평가 척도.</t>
  </si>
  <si>
    <t>1349</t>
  </si>
  <si>
    <t>백지</t>
  </si>
  <si>
    <t>white paper, 白紙</t>
  </si>
  <si>
    <t>① 닥나무 껍질로 만든 흰빛의 우리나라에서 나는 희고 질긴 종이. ② 흰 종이의 총칭.</t>
  </si>
  <si>
    <t>13490</t>
  </si>
  <si>
    <t>백철</t>
  </si>
  <si>
    <t>白鐵</t>
  </si>
  <si>
    <t>함석‧아연을 도금, 양은, 니켈등의 빛이 흰 철재.</t>
  </si>
  <si>
    <t>기문당46.4%</t>
  </si>
  <si>
    <t>13492</t>
  </si>
  <si>
    <t>백철관</t>
  </si>
  <si>
    <t>galvanized pipe, 白鐵管</t>
  </si>
  <si>
    <t>부식을 방지하기 위해 아연 도금한 강철관.</t>
  </si>
  <si>
    <t>기문당47.8%</t>
  </si>
  <si>
    <t>13493</t>
  </si>
  <si>
    <t>백코르판</t>
  </si>
  <si>
    <t>① 코르크 입자‧톱밥‧마섬유(麻纖維) 등에 접착제를 첨가, 가열 압축해서 만든 판. ② 단열‧차음‧방습‧전기절연 등의 효과가 있음.</t>
  </si>
  <si>
    <t>13494</t>
  </si>
  <si>
    <t>백크호</t>
  </si>
  <si>
    <t>토사의 굴착용 기계 ⇨(＝)백호.</t>
  </si>
  <si>
    <t>13495</t>
  </si>
  <si>
    <t>백타이</t>
  </si>
  <si>
    <t>bag-tie</t>
  </si>
  <si>
    <t>① 철근 조립 시에 충격을 흡수하기 위하여 사용하는 긴결선. ② ｢tie wire｣와 같음.</t>
  </si>
  <si>
    <t>기문당68.6%</t>
  </si>
  <si>
    <t>13496</t>
  </si>
  <si>
    <t>백탑</t>
  </si>
  <si>
    <t>white pagoda, 白塔</t>
  </si>
  <si>
    <t>전탑의 표면을 하얗게 칠한 탑을 말하는데, 중국 북경 묘응사 원대 탑이 유명함</t>
  </si>
  <si>
    <t>13497</t>
  </si>
  <si>
    <t>백태</t>
  </si>
  <si>
    <t>13498</t>
  </si>
  <si>
    <t>백태재</t>
  </si>
  <si>
    <t>13499</t>
  </si>
  <si>
    <t>BZ 분류</t>
  </si>
  <si>
    <t>BZ classification</t>
  </si>
  <si>
    <t>영국에서 제창되는 조명 기구의 배광(광도 분포)에 관한 분류. 연직 축대칭 배광에 적용되어 삼각 관계를 포함하는 수식으로 표현되고 있다.</t>
  </si>
  <si>
    <t>135</t>
  </si>
  <si>
    <t>감각온도</t>
  </si>
  <si>
    <t>effective temperature, 感覺溫度</t>
  </si>
  <si>
    <t>인체가 느끼는 온한(溫寒) 등의 느낌(쾌감)에 대한 온도(기온)‧습도(기습)‧기류 3요소가 종합적으로 주는 지표.=유효(有效)온도</t>
  </si>
  <si>
    <t>1350</t>
  </si>
  <si>
    <t>백토</t>
  </si>
  <si>
    <t>white clay, terra alba, weathered soil[earth], 白土</t>
  </si>
  <si>
    <t>① 화강암이 풍화되어 생긴 백색을 띤 풍화백토의 속칭. 풍화토. 풍화백토. ② 잔모래가 섞이고 빛깔이 흰 흙‧규산칼슘‧벽화‧건축의 도료 또는 그릇을 만들 때 백색 원료로 쓰임.</t>
  </si>
  <si>
    <t>13500</t>
  </si>
  <si>
    <t>백프라이밍</t>
  </si>
  <si>
    <t>back priming</t>
  </si>
  <si>
    <t>목공사의 보이지 않는 부분에 칠하는 도장으로 흡습에 의해 목부가 변함을 막도록함.</t>
  </si>
  <si>
    <t>13501</t>
  </si>
  <si>
    <t>백플라스터링</t>
  </si>
  <si>
    <t>back plastering</t>
  </si>
  <si>
    <t>나뭇조각을 댄 벽의 이면에 플라스터를 바르고 그것이 경화한 후에 표면을 바르는 것, 벽이 보이지 않는 부분을 미장마감하는 것.</t>
  </si>
  <si>
    <t>13502</t>
  </si>
  <si>
    <t>백플랩</t>
  </si>
  <si>
    <t>back-flap</t>
  </si>
  <si>
    <t>① ｢boxing shutter｣부분에서 접어 넣은 경우에 뒤쪽으로 되어 밖에서 보이지 않는 문. ② ｢backflap｣라고도 씀. ③ ｢back shutter｣, ｢back fold｣라고도 함.</t>
  </si>
  <si>
    <t>13503</t>
  </si>
  <si>
    <t>백플랩정첩</t>
  </si>
  <si>
    <t>back-flap hinge, -定蝶</t>
  </si>
  <si>
    <t>① 보통 등이 나온 정첩(butt hinge)과 모양은 비슷하나 폭이 넓고, 문의 두께가 얇은 경우에 문붙이로써 사용. ② ｢back flap hinge｣ 또는 ｢flap hinge｣라고도 함.</t>
  </si>
  <si>
    <t>13504</t>
  </si>
  <si>
    <t>백필터</t>
  </si>
  <si>
    <t>bag filter</t>
  </si>
  <si>
    <t>오염물질을 여과하기 위하여 섬유질의 가는 줄눈으로 자루를 한 여과제(유리섬유‧목면‧합성섬유 등)로 통과면적이 넓어 통과풍속이 느리고 집진효율이 좋음.</t>
  </si>
  <si>
    <t>13505</t>
  </si>
  <si>
    <t>백합목</t>
  </si>
  <si>
    <t>tulip tree</t>
  </si>
  <si>
    <t>백합과의 낙엽 활엽수로 고목. 잎이 반정형， 꽃이 황록색으로 튤립형을 하고 있는 것이 특징이다. 성장이 빠르고 녹음수， 가로수에 적합하다. [계]</t>
  </si>
  <si>
    <t>13506</t>
  </si>
  <si>
    <t>백호</t>
  </si>
  <si>
    <t>back hoe, back-hoe</t>
  </si>
  <si>
    <t>토사의 굴착용기계 ① 토공용 기계로 셔블계 굴착기의 일종. ② 파워셔블(power shovel)은 디퍼로 떠올리지만 이것은 자기 앞으로 토사를 긁어 담는 식임. ③파워셔블의 디퍼(dipper)를 반대로 붙인 것. ④ 도랑을 파는데 적당하고 후퇴하며 파므로 ｢풀셔블(pull shovel)｣이라고도 함. ⑤ ⇨드래그셔블.</t>
  </si>
  <si>
    <t>13507</t>
  </si>
  <si>
    <t>백호로더</t>
  </si>
  <si>
    <t>back hoe loader</t>
  </si>
  <si>
    <t>4륜식 트랙터 전면에는 셔블로더가 붙어 있고 앞쪽에는 적재용 버킷이, 그 후면에는 백호가 달려 있어서 두 목적을 겸할 수 있는 굴착용 기계.</t>
  </si>
  <si>
    <t>13508</t>
  </si>
  <si>
    <t>백화</t>
  </si>
  <si>
    <t>efflorescence, 白花, 白華</t>
  </si>
  <si>
    <t>① 콘크리트나 벽돌을 시공한 후 흰 가루가 돋아났다 없어졌다 하며 수년 또는 수십년 걸리는 경우가 있다. 이 벽 표면의 흰 가루를 백화라 함. ② 발생원인：벽 표면에서 침투하는 빗물에 의해 모르타르의 석회분이 유출하여 모르타르 중의 석회분이 수산화석회로 되어 표면에 유출될 때 공중의 탄산가스 또는 벽중의 유황분과 결합하여 생김. ③ 방지법：빗물의 침투를 막기위하여 줄눈 유황분과 방수되게 함 . ④ 벽돌‧콘크리트 외에 타일붙임‧돌붙임, 블록조의 벽면에도 생김. ⑤ ＝응화(凝花).</t>
  </si>
  <si>
    <t>13509</t>
  </si>
  <si>
    <t>감각칙</t>
  </si>
  <si>
    <t>sensation law</t>
  </si>
  <si>
    <t>물리적 자극에 대한 감각 반응의 관계를 표시한 법칙. 베버-페히너의 법칙 등을 말한다.</t>
  </si>
  <si>
    <t>1351</t>
  </si>
  <si>
    <t>백화점</t>
  </si>
  <si>
    <t>department store, 百貨店</t>
  </si>
  <si>
    <t>1.한 건물 안에 의식주(衣食住)에 관련된 여러 가지 상품을 부문별로 진열하고 조직·판매하는 근대적 대규모 소매상.2.의류, 문구, 화장품과 같은 다양한 상품 종류를 여러 구역(매장)으로 나누어 판매하는 대형 상점.</t>
  </si>
  <si>
    <t>13510</t>
  </si>
  <si>
    <t>밴드 노이즈</t>
  </si>
  <si>
    <t>13512</t>
  </si>
  <si>
    <t>밴드 레벨</t>
  </si>
  <si>
    <t>band level</t>
  </si>
  <si>
    <t>주파수 대역마다의 성분 강도를 데시벨로 표시한 값. →대역 음압 레벨.</t>
  </si>
  <si>
    <t>13513</t>
  </si>
  <si>
    <t>밴드 스펙트럼</t>
  </si>
  <si>
    <t>band spectrum</t>
  </si>
  <si>
    <t>주파수 대역마다의 스펙트럼.</t>
  </si>
  <si>
    <t>13514</t>
  </si>
  <si>
    <t>밴드 음압 레벨</t>
  </si>
  <si>
    <t>band sound pressure level</t>
  </si>
  <si>
    <t>13515</t>
  </si>
  <si>
    <t>밴드 패스 필터</t>
  </si>
  <si>
    <t>13516</t>
  </si>
  <si>
    <t>밴드 플레이트</t>
  </si>
  <si>
    <t>band plate</t>
  </si>
  <si>
    <t>주 부재의 좌굴을 방지하기 위해 부재의 외부에 일정 간격으로 설치한 띠 형태의 플레이트</t>
  </si>
  <si>
    <t>13517</t>
  </si>
  <si>
    <t>밴드폭</t>
  </si>
  <si>
    <t>13518</t>
  </si>
  <si>
    <t>밸러스터</t>
  </si>
  <si>
    <t>① 난간 동자라고도 하며 계단, 난간 및 기타 건축 지형에서 볼 수있는 수직 성형 샤프트, 사각형 또는 선반 회전 형태   ②  건축에 사용되는 일반적인 재료는 목재, 석재 및 덜 빈번한 금속 및 세라믹으로 이루어짐</t>
  </si>
  <si>
    <t>13519</t>
  </si>
  <si>
    <t>밸러스트</t>
  </si>
  <si>
    <t>ballast</t>
  </si>
  <si>
    <t>차량 또는 구조물에 안정성을 제공하는 데 사용되는 재료를 말하며 해양 건축물에서 균형을 위한 경사 등을 조정하기 위해 적재하는 중량물을 말함</t>
  </si>
  <si>
    <t>김미지</t>
  </si>
  <si>
    <t>세화29.9%</t>
  </si>
  <si>
    <t>13520</t>
  </si>
  <si>
    <t>밸런스 오르내림창</t>
  </si>
  <si>
    <t>(counter) balanced sach</t>
  </si>
  <si>
    <t>상하 두 창짝을 팔대로 연결하고 각 짝의 상하 끝은 창틀 홈에 끼어 미끄러져 오르내리게 되고 그 한 짝을 올리면 다른 짝은 내려와서 한 가운데서 겹쳐지는 것.</t>
  </si>
  <si>
    <t>13521</t>
  </si>
  <si>
    <t>밸런스드 플루형</t>
  </si>
  <si>
    <t>balanced flue type</t>
  </si>
  <si>
    <t>급기구를 배기구와 같은 외벽면에 설치하여 바람의 영향을 받지 않고 배기와 급기의 밸런스를 잡아 연소에 지장이 없도록한 구조. 목욕솥 등. 밸런스형 또는 밸런스드 플루형 후드라고도 한다.</t>
  </si>
  <si>
    <t>13522</t>
  </si>
  <si>
    <t>밸런스드아치</t>
  </si>
  <si>
    <t>balanced arch</t>
  </si>
  <si>
    <t>아치의 양측경간의 캔틸레버 부분에 있어 아치에 작용하는 정의 휨 모멘트를 부의 휨 모멘트로 상쇄시키는 구조를 칭함</t>
  </si>
  <si>
    <t>13523</t>
  </si>
  <si>
    <t>밸런스라이트</t>
  </si>
  <si>
    <t>balance lighting</t>
  </si>
  <si>
    <t>① 천장이나 벽 등 건축 구조물에 조명 기구를 일체화하는 건축화 조명의 한 방법. ②  벽면에 금속 혹은 목재 차광판을 설치하고 그 뒤에 광원을 배치하여, 위 아래로 조명하는 방식.</t>
  </si>
  <si>
    <t>기문당27.9%</t>
  </si>
  <si>
    <t>13524</t>
  </si>
  <si>
    <t>밸런스창</t>
  </si>
  <si>
    <t>balanced sash window</t>
  </si>
  <si>
    <t>① 창틀 창 또는 창틀 창에 매달아 하나 개 이상의 가동 패널 또는 "띠"를 만들어 다른 패널로부터 분리되어 유리 창을 유지하는 프레임을 형성한 것  ② 세로 또는 가로로 슬라이딩하여 패널이 열리게 됨</t>
  </si>
  <si>
    <t>13525</t>
  </si>
  <si>
    <t>밸류</t>
  </si>
  <si>
    <t>value</t>
  </si>
  <si>
    <t>먼셀 표색계의 3속성 중 하나인 명도를 일컫는다.</t>
  </si>
  <si>
    <t>13526</t>
  </si>
  <si>
    <t>밸브</t>
  </si>
  <si>
    <t>valve</t>
  </si>
  <si>
    <t>① 파이프에 통과되는 액체 혹은 가스의 흐름을 조절하기 위하여 배관 도중에 설치한 수동식 혹은 자동식 장치의 총칭. ② 게이트밸브(단속밸브)‧스톱밸브‧체크밸브 등이 있음. ③ 주로 청동제로 만듦.</t>
  </si>
  <si>
    <t>13529</t>
  </si>
  <si>
    <t>밸브용어</t>
  </si>
  <si>
    <t>KS B 0100 참조.</t>
  </si>
  <si>
    <t>13530</t>
  </si>
  <si>
    <t>밸커니</t>
  </si>
  <si>
    <t>① 건물의 상충 외 벽 또는 내벽에서 튀어나온 바닥. ② 이층부분이나 창앞을 넓께 내밀어 꾸민 바닥을 칭함</t>
  </si>
  <si>
    <t>13531</t>
  </si>
  <si>
    <t>뱃바닥</t>
  </si>
  <si>
    <t>단청을 하는 면</t>
  </si>
  <si>
    <t>13532</t>
  </si>
  <si>
    <t>뱃지붕</t>
  </si>
  <si>
    <t>맞배지붕의 다른 말</t>
  </si>
  <si>
    <t>13533</t>
  </si>
  <si>
    <t>뱃집</t>
  </si>
  <si>
    <t>맞배지붕으로 꾸민 집</t>
  </si>
  <si>
    <t>13534</t>
  </si>
  <si>
    <t>뱅커</t>
  </si>
  <si>
    <t>banker</t>
  </si>
  <si>
    <t>모르타르나 플라스터를 삽으로 혼합할 때 사용하는 목재판.</t>
  </si>
  <si>
    <t>13536</t>
  </si>
  <si>
    <t>뱅크</t>
  </si>
  <si>
    <t>bank</t>
  </si>
  <si>
    <t>상호 연결하여 사용하는 동류기기, 예를 들어 변압기, 조명들의 집합체가있음 ① 변전 설비에 있어서 주변압기 몇 대를 한 조로 하여 하나의 변전 계통을 구성할 때의 주변압기 대수. ② 같은 승강장에 면해서 서로 관련된 운전 제어를 받는 엘리베이터군.</t>
  </si>
  <si>
    <t>세화62.3%</t>
  </si>
  <si>
    <t>13537</t>
  </si>
  <si>
    <t>버그럼</t>
  </si>
  <si>
    <t>뒤틀어지며 틈이 벌어짐.</t>
  </si>
  <si>
    <t>13538</t>
  </si>
  <si>
    <t>감광보상률</t>
  </si>
  <si>
    <t>depreciation factor, 感光報償率. depreciation factor</t>
  </si>
  <si>
    <t>조명기구가 사용 중에 광원의 능률저하, 또는 기구의 오손 등으로 조도가 점차 저하하므로 광원의 교환 또는 기구의 소제를 할 때까지 필요로 하는 조도를 유지할 수 있도록 미리 여유를 두기 위한 비율.</t>
  </si>
  <si>
    <t>기문당88.0%</t>
  </si>
  <si>
    <t>1354</t>
  </si>
  <si>
    <t>버기</t>
  </si>
  <si>
    <t>buggy</t>
  </si>
  <si>
    <t>①콘크리트, 모래등의 운반에 쓰는 2륜손차. ②＝concrete cart.</t>
  </si>
  <si>
    <t>기문당85.4%</t>
  </si>
  <si>
    <t>13540</t>
  </si>
  <si>
    <t>버나드법</t>
  </si>
  <si>
    <t>bernard process</t>
  </si>
  <si>
    <t>① 속이 빈 와이어 속에 플럭스를 충전하여 주위에서 탄산가스를 공급하여 용접하는 방법. ② 1954년 미국에서 발표.</t>
  </si>
  <si>
    <t>13541</t>
  </si>
  <si>
    <t>버너</t>
  </si>
  <si>
    <t>burner</t>
  </si>
  <si>
    <t>① 기체또는 액체연료를 공기와 혼합하여 연소시키는 기구(장치). ② 가스버너‧오일버너 등. ③ ＝연소기(煙燒器). ④ 보일러용 보기(補機；연소장치)의 하나.</t>
  </si>
  <si>
    <t>13542</t>
  </si>
  <si>
    <t>버니어</t>
  </si>
  <si>
    <t>vernier, 副尺</t>
  </si>
  <si>
    <t>① 눈금자를 써서 길이를 정밀하게 잴 때에 주척(主尺)의 한 눈금 사이를 1/10, 1/20까지 정확하게 읽어 내기 위하여 사용하는 아들자(부척). ② 주척의 1눈금 이하의 단수를 읽기 위한 부척. ③ 버니어의 눈금은 주척의 (n－1)눈금을 n등분함.</t>
  </si>
  <si>
    <t>13543</t>
  </si>
  <si>
    <t>버니어캘리퍼스</t>
  </si>
  <si>
    <t>vernier calipers</t>
  </si>
  <si>
    <t>아들자가 달려있는 캘리퍼스 ① 1mm 이하의 작은 치수를 재는데 사용되는 측정기로 어미자의 위를 아들자가 이동하면서 1/20mm까지 읽을 수 있음. ② 용도：안지름‧바깥지름‧홈의 너비‧홈 깊이 등을 측정. ③ 사용방법：조(jaw)‧쇠부리를 측정할 곳에 정확히 대고 조절한 후, 고정나사를 조정하여 아들자가 움직이지 않게 하고 눈금을 읽음. ④ 구조 1) 쇠부리：측정물의 안 직경을 측정하기 위한 부분으로 두 쇠부리 부분에 공작물을 끼우고 그 때의 값을 읽는다. 2) 조(jaw)…측정물의 외경을 재기 위한 곳으로 측정물을 두 조 사이에 놓고 가볍게 밀고 그 때의 눈금을 읽는다. 3) 어미자…주척이라 하며, 1mm의 눈금이 새겨 있다. 4) 아들자(vernier)…부척이라고도 하며, 한 눈의 크기는 19mm를 20등분한 19/20mm, 즉 0.95mm를 1눈으로 한 것과 39를 20등분한 39/20, 즉 1.95를 1눈금으로 한 것이 있으나, 어느 것이나 측정방법은 똑같다. 5) 고정나사…측정 치수가 움직이지 않게 어미자와 아들자를 고정하는데 쓰이는 나사. ⑤ 눈금 읽는 법：어미자의 한 눈금은 1mm, 아들자의 한 눈금은 19/20mm, 즉 0.95mm가 되므로 1－(19/20)＝1/20＝0.05(mm), 즉 아들자와 어미자의 한 눈금의 차이는 0.05mm가 됨. ⑥ ＝노기스.</t>
  </si>
  <si>
    <t>13544</t>
  </si>
  <si>
    <t>버드스크린</t>
  </si>
  <si>
    <t>bird screen</t>
  </si>
  <si>
    <t>새들이  건물이나 현관과 같은 차폐 구조물에 들어 가지 않도록 설치한 스크린을 말함</t>
  </si>
  <si>
    <t>13547</t>
  </si>
  <si>
    <t>버렁</t>
  </si>
  <si>
    <t>extent</t>
  </si>
  <si>
    <t>①일의 범위. ② 건축물이 차지한 둘레.</t>
  </si>
  <si>
    <t>13548</t>
  </si>
  <si>
    <t>버력</t>
  </si>
  <si>
    <t>rock with no mineral content, low grade ore, debris</t>
  </si>
  <si>
    <t>① 수중의 구조물의 기초부를 만들거나 저부를 보호하기 위하여 그 부근에 처넣는 잡석. ② 일반적으로 터널의 굴착토를 말하지만, 터널 이외에도 암석 등을 파쇄 굴착한 굴착토도 버력이라 한다. ③ 광석이나 석탄을 캘 때 광물이 섞여 있지 않은 돌(광산 용어).</t>
  </si>
  <si>
    <t>13549</t>
  </si>
  <si>
    <t>감광지</t>
  </si>
  <si>
    <t>sensitive paper, 減光紙</t>
  </si>
  <si>
    <t>① 주로 양화(陽畵)를 만들기 위해 쓰이는 모조지의 표면에 감광액을 바른 종이. ② 청사진에 쓰임(디아조 감광지가 대표적) ③ 빛을 받으면 변색하는 성질이 있음.</t>
  </si>
  <si>
    <t>기문당84.4%</t>
  </si>
  <si>
    <t>1355</t>
  </si>
  <si>
    <t>버림쐐기째못</t>
  </si>
  <si>
    <t>장부 끝을 째고 박아 장부가 빠지지 않도록 하는 쐐기.</t>
  </si>
  <si>
    <t>13550</t>
  </si>
  <si>
    <t>버림치</t>
  </si>
  <si>
    <t>waster</t>
  </si>
  <si>
    <t>더이상 못 쓰게 되어 버려 둔 재료.</t>
  </si>
  <si>
    <t>13551</t>
  </si>
  <si>
    <t>버림콘크리트</t>
  </si>
  <si>
    <t>구조물의 밑바닥에 까는 저강도 콘크리트. 본체 콘크리트의 품질을 확보하거나, 밑면을 평탄하게 만들어 배근 작업 등을 돕기 위해 사용⇨(＝)밑창콘크리트.</t>
  </si>
  <si>
    <t>13552</t>
  </si>
  <si>
    <t>버미큘라이트</t>
  </si>
  <si>
    <t>금운모나 흑운모 등이 변성하여 이루어진 몬모릴로나이트. 단사정계에 속하며, 흰 회색 또는 갈색의 진주 광택이 나고, 가열하면 팽창하는 성질이 있음. 단열재나 방음재로 사용⇨(＝)질석.</t>
  </si>
  <si>
    <t>13553</t>
  </si>
  <si>
    <t>버스덕트</t>
  </si>
  <si>
    <t>bus duct</t>
  </si>
  <si>
    <t>평각 전기 도체를 금속 덕트 속으로 집어넣어 일정 길이의 배선 재료로 한 것. 공기 절연형과 밀착 절연형 등 2종류가 있다.</t>
  </si>
  <si>
    <t>13558</t>
  </si>
  <si>
    <t>버스터미널</t>
  </si>
  <si>
    <t>bus terminal</t>
  </si>
  <si>
    <t>다수의 버스 노선의 발착, 승객의 승강 서비스에 대해 버스의 주차나 운행 관리를 하는 시설. 대도시에서는 역전 광장과는 독립으로 설치됨</t>
  </si>
  <si>
    <t>기문당16.1%</t>
  </si>
  <si>
    <t>13559</t>
  </si>
  <si>
    <t>감내림새</t>
  </si>
  <si>
    <t>① 박공처마의 끝단부에 대는 내림새 옆면에 막이면이 달린 기와. ② 지붕의 양쪽으로 오른쪽 끝과 왼쪽 끝에 사용하는 것이 있음.</t>
  </si>
  <si>
    <t>1356</t>
  </si>
  <si>
    <t>버저</t>
  </si>
  <si>
    <t>buzzer</t>
  </si>
  <si>
    <t>① 신호설비의 하나. ② ⇨전기종. ③ ＝부자. ④ 진동편의 진동으로 ｢붕｣하고 울림.</t>
  </si>
  <si>
    <t>13560</t>
  </si>
  <si>
    <t>버처대</t>
  </si>
  <si>
    <t>butcher block</t>
  </si>
  <si>
    <t>주방의 작업대 중의 하나. 육류를 쳐서 자르는 데 사용하므로 마구리를 표면으로 해서 짜맞춘 견목제의 대. 미트 블록이라고도 한다.</t>
  </si>
  <si>
    <t>13561</t>
  </si>
  <si>
    <t>버추얼 리얼리티</t>
  </si>
  <si>
    <t>13562</t>
  </si>
  <si>
    <t>버커</t>
  </si>
  <si>
    <t>bucker</t>
  </si>
  <si>
    <t>부재를 연결하기 위해 리벳을 리벳해머로 때려 박을 때 미리 형성된 리벳머리에 대서 타격이 잘 되게 하는 기구.</t>
  </si>
  <si>
    <t>기문당80.3%</t>
  </si>
  <si>
    <t>13563</t>
  </si>
  <si>
    <t>버큠리프트</t>
  </si>
  <si>
    <t>vacuum lifter</t>
  </si>
  <si>
    <t>판상부재를 가로나 세로로 세우는 유압작동방식의 잭.</t>
  </si>
  <si>
    <t>13564</t>
  </si>
  <si>
    <t>버클</t>
  </si>
  <si>
    <t>buckles</t>
  </si>
  <si>
    <t>미장마감면의 결함의 일종으로서 마감부위가 부풀어 오른 것.</t>
  </si>
  <si>
    <t>기문당81.3%</t>
  </si>
  <si>
    <t>13565</t>
  </si>
  <si>
    <t>버클플레이트</t>
  </si>
  <si>
    <t>buckle plate</t>
  </si>
  <si>
    <t>도로교의 바닥판의 무게를 감소시키고 지간을 늘리기 휘해 사용하는 강판. 강철 건설에 있어서 횡단 내응력을 주기 위해 접시모양으로 압착시켜 내려붙인 평평한 판.</t>
  </si>
  <si>
    <t>13566</t>
  </si>
  <si>
    <t>버킷</t>
  </si>
  <si>
    <t>bucket</t>
  </si>
  <si>
    <t>기중기 끝에 붙여 분체(粉體)‧입체(粒體)‧유체(流體)의 자재를 넣어 운반하는 용기의 총칭.</t>
  </si>
  <si>
    <t>13567</t>
  </si>
  <si>
    <t>버킷 컨베이어</t>
  </si>
  <si>
    <t>bucket conveyor</t>
  </si>
  <si>
    <t>사슬이나 벨트에 일정 간격으로 부착한 버킷을 순환하여 재료를 연속 운반하는 기계.</t>
  </si>
  <si>
    <t>13568</t>
  </si>
  <si>
    <t>버킷굴착기</t>
  </si>
  <si>
    <t>bucket excavator, -掘鑿機</t>
  </si>
  <si>
    <t>고리모양의 사슬에 일정간격으로 버킷을 부착하고, 주위에 달린 많은 버킷의 회전운동에 의하여 굴착하는 기계.</t>
  </si>
  <si>
    <t>기문당55.9%</t>
  </si>
  <si>
    <t>13569</t>
  </si>
  <si>
    <t>감능 글레어</t>
  </si>
  <si>
    <t>disability glare</t>
  </si>
  <si>
    <t>감능글레어(장애눈부심)은 종종안구내의 빛의 상호 반사로 인해 발생하며, 작업과 눈부심 소스 간의 명암을 작업을 구별 할 수없는 지점으로 줄입니다. 눈부심이 너무 강하여 시력이 완전히 손상되면 때로는현혹(dazzle)이라고 함.</t>
  </si>
  <si>
    <t>세화6.9%</t>
  </si>
  <si>
    <t>1357</t>
  </si>
  <si>
    <t>버킷드릴</t>
  </si>
  <si>
    <t>bucket drill</t>
  </si>
  <si>
    <t>흙이나 모래등을 퍼 올릴 수 있도록 버킷이 부착된 드릴 기계.</t>
  </si>
  <si>
    <t>13570</t>
  </si>
  <si>
    <t>버킷로더</t>
  </si>
  <si>
    <t>bucket loader, aggregate loader</t>
  </si>
  <si>
    <t>흙과 돌등을 버킷으로 긁어 담아 운반차에 싣는 기계.</t>
  </si>
  <si>
    <t>기문당82.8%</t>
  </si>
  <si>
    <t>13571</t>
  </si>
  <si>
    <t>버킷운반기</t>
  </si>
  <si>
    <t>bucket carrier, -運搬機</t>
  </si>
  <si>
    <t>드래그 스크레이퍼 등에 달려 토석등을 운반하는 장비.</t>
  </si>
  <si>
    <t>기문당72.4%</t>
  </si>
  <si>
    <t>13572</t>
  </si>
  <si>
    <t>버킷컨베이어</t>
  </si>
  <si>
    <t>bucket conveyer</t>
  </si>
  <si>
    <t>① 2줄의 환상(環狀)체인을 순환시키고 그 사이에 중력으로 매달린 버킷을 결부한 운반장치. ② 분말류‧토사‧광석 등의 운반용. (=)버킷엘리베이터</t>
  </si>
  <si>
    <t>기문당86.4%</t>
  </si>
  <si>
    <t>13573</t>
  </si>
  <si>
    <t>버킷트랩</t>
  </si>
  <si>
    <t>bucket trap</t>
  </si>
  <si>
    <t>① 버킷에 들어 있는 응축수가 일정량이 될시 버킷이 부력을 상실하여 떨어져 밸브를 열고 증기압으로 배수하는 구조의 트랩. ② 상향형과 하향형.</t>
  </si>
  <si>
    <t>기문당86.1%</t>
  </si>
  <si>
    <t>13574</t>
  </si>
  <si>
    <t>버킷펌프</t>
  </si>
  <si>
    <t>빨아올리게 되어 있는 펌프의 일종. 피스톤과 실린더의 한 끝에 각각 역류 방지 밸브를 붙이고 피스톤을 왕복시켜서 빨아올림.⇨흡입펌프.</t>
  </si>
  <si>
    <t>13575</t>
  </si>
  <si>
    <t>버터링</t>
  </si>
  <si>
    <t>buttering</t>
  </si>
  <si>
    <t>용접 또는 용접부 보강시 용착금속으로 덧땜하는 것</t>
  </si>
  <si>
    <t>13576</t>
  </si>
  <si>
    <t>버터플라이 밸브</t>
  </si>
  <si>
    <t>butterfly valve</t>
  </si>
  <si>
    <t>원판상의 밸브체에 중심축을 설치하여 축을 회전시킴으로써 개폐를 하는 밸브. 저압용의 조임 밸브로서 쓰인다.</t>
  </si>
  <si>
    <t>13577</t>
  </si>
  <si>
    <t>버터플라이밸브</t>
  </si>
  <si>
    <t>13578</t>
  </si>
  <si>
    <t>버트레스</t>
  </si>
  <si>
    <t>buttress</t>
  </si>
  <si>
    <t>① 판상구조물에 직각으로 붙인 보강용 벽(버팀벽)으로서 주로 수평력을 지지한다. ② 옹벽에서 지반이 약하여 밑쌓기를 넓혀야 할 때, 현장 사정상 전체적으로 넓히기가 곤란할 경우 벽의 후면에 보강용으로 설치하는 지벽(支壁). ③ ⇨플라잉버트레스. ④ ⇨부축벽(＝).</t>
  </si>
  <si>
    <t>세화17.7%</t>
  </si>
  <si>
    <t>13579</t>
  </si>
  <si>
    <t>감도</t>
  </si>
  <si>
    <t>sensitivity</t>
  </si>
  <si>
    <t>장치, 시스템, 생물체 등에 대한 입력 자극에 대한 반응, 출력 능력의 비율.</t>
  </si>
  <si>
    <t>1358</t>
  </si>
  <si>
    <t>버트용접</t>
  </si>
  <si>
    <t>butt weld</t>
  </si>
  <si>
    <t>맞댐용접을 말함</t>
  </si>
  <si>
    <t>13580</t>
  </si>
  <si>
    <t>버팀 기둥</t>
  </si>
  <si>
    <t>shore; strut</t>
  </si>
  <si>
    <t>흙막이 등의 수직 부재 붕괴를 막기 위해 받치는 기둥.</t>
  </si>
  <si>
    <t>13583</t>
  </si>
  <si>
    <t>버팀 통나무</t>
  </si>
  <si>
    <t>제재 원목이나 비계 통나무 등과 같이 가설물에 적합하지 않은 짧고 작은 통나무를 말한다. 식목의 지주나 조원용 말뚝, 측량 말뚝 등에 사용된다.</t>
  </si>
  <si>
    <t>13584</t>
  </si>
  <si>
    <t>버팀기둥</t>
  </si>
  <si>
    <t>支柱</t>
  </si>
  <si>
    <t>① 흙막이 공사 시 가로 널말뚝을 지지하는 기둥.등이 쓰러지지 않게 버티어 대는 기둥. ② 건물이 쓰러지지 않도록 외부에 설치되는 경사방향 보강재.</t>
  </si>
  <si>
    <t>13585</t>
  </si>
  <si>
    <t>버팀대</t>
  </si>
  <si>
    <t>bridging, strut, brace, knee brace, angle brace,, 方杖, 支杖</t>
  </si>
  <si>
    <t>흙막이 벽에 가해지는 압력을 압축력으로 버텨주는 부재. 보의 장스팬 또는 기둥-보 구조에서 보에 의한 기둥의 변형을 줄여주는 목적의 보강재.</t>
  </si>
  <si>
    <t>13586</t>
  </si>
  <si>
    <t>버팀대공</t>
  </si>
  <si>
    <t>strut</t>
  </si>
  <si>
    <t>압축력으로 힘을 전달하는 부재. ㅅ자보, 평보, 왕대공 등에 맞춤으로 댄 후 철물로 고정한다.</t>
  </si>
  <si>
    <t>13587</t>
  </si>
  <si>
    <t>버팀목</t>
  </si>
  <si>
    <t>bridging, prop</t>
  </si>
  <si>
    <t>기둥가 보가 연결되어 있을 때, 기둥의 중간, 보의 중간을 사선으로 연결하여 하중을 분산시키고 모서리의 강성을 높여주는 부재.</t>
  </si>
  <si>
    <t>세화30.2%</t>
  </si>
  <si>
    <t>13588</t>
  </si>
  <si>
    <t>버팀벽</t>
  </si>
  <si>
    <t>⇨부축벽(＝).</t>
  </si>
  <si>
    <t>13589</t>
  </si>
  <si>
    <t>버팀쇠</t>
  </si>
  <si>
    <t>출입문을 열었을 때 열려진 상태로 버티어 고정시키는 창호철물.</t>
  </si>
  <si>
    <t>13591</t>
  </si>
  <si>
    <t>버팀줄</t>
  </si>
  <si>
    <t>stay wire; guy rope</t>
  </si>
  <si>
    <t>지지선</t>
  </si>
  <si>
    <t>13592</t>
  </si>
  <si>
    <t>버팀툇보</t>
  </si>
  <si>
    <t>툇기둥과 내부 기둥을 연결하는 보로서, 목조 건물의 보 방향 힘을 여러 기둥이 나누어 받을 수 있도록 하는 역할을 한다.</t>
  </si>
  <si>
    <t>13593</t>
  </si>
  <si>
    <t>버플</t>
  </si>
  <si>
    <t>가스의 흐름을 어긋나게 하거나 지연시키기 위한 격막.</t>
  </si>
  <si>
    <t>13594</t>
  </si>
  <si>
    <t>번붙임</t>
  </si>
  <si>
    <t>평면도에서 직교하는 두 방향으로 통째 중심을 늘어놓을 때 그 전체 중심에 기호를 붙이는 것. 또 이와 같은 해서 조립하는 부재에 상호의 위치와 결합을 표시하기 위한 위치 결정의 기호를 붙이는 것.</t>
  </si>
  <si>
    <t>13596</t>
  </si>
  <si>
    <t>번선</t>
  </si>
  <si>
    <t>거푸집 공사, 비계 공사, 철근 공사 등에 사용하는 결속선의 속칭. 보통 철선을 풀림하거나 불림해서 얻어지는 풀림 철선의 8번선 4mm, 10번선 3.3mm을 사용한다.</t>
  </si>
  <si>
    <t>13597</t>
  </si>
  <si>
    <t>번엽</t>
  </si>
  <si>
    <t>단청에서 녹화 꽃잎이 반전하여 덮인 모양</t>
  </si>
  <si>
    <t>13598</t>
  </si>
  <si>
    <t>번엽고팽이</t>
  </si>
  <si>
    <t>飜葉－</t>
  </si>
  <si>
    <t>번엽 무늬 곱팽이</t>
  </si>
  <si>
    <t>13599</t>
  </si>
  <si>
    <t>C 언어</t>
  </si>
  <si>
    <t>C language</t>
  </si>
  <si>
    <t>계산기 프로그램용 언어의 하나. ATT 벨 연구소에서 개발하였으며, 다른 계산기로의 이식성이높아 널리 이용되고 있다.</t>
  </si>
  <si>
    <t>136</t>
  </si>
  <si>
    <t>감독</t>
  </si>
  <si>
    <t>supervision; superviser; forman</t>
  </si>
  <si>
    <t>공사 현장의 감리 업무 혹은 감리자</t>
  </si>
  <si>
    <t>1360</t>
  </si>
  <si>
    <t>번와</t>
  </si>
  <si>
    <t>燔瓦, 飜瓦</t>
  </si>
  <si>
    <t>① 기와를 구워서 만듦. ② 오래된 지붕을 고치는 일.</t>
  </si>
  <si>
    <t>13600</t>
  </si>
  <si>
    <t>벋디딤</t>
  </si>
  <si>
    <t>버팀대 또는 버팀 기둥을 바깥으로 빗겨 세운 것.</t>
  </si>
  <si>
    <t>13601</t>
  </si>
  <si>
    <t>벋새</t>
  </si>
  <si>
    <t>flat tile</t>
  </si>
  <si>
    <t>① 시멘트기와처럼 단면이 一자형을 이루는 기와로 신라시대의 토기와에서 볼 수 있음. ② 무덤에 쓰는 큰 기와. 보통 기와보다 넙데데하며 곡률이 완만. ③ 평면은 네모형, 횡단면은 원호로됨⇨평기와.</t>
  </si>
  <si>
    <t>기문당83.5%</t>
  </si>
  <si>
    <t>13602</t>
  </si>
  <si>
    <t>벌레무늬내기</t>
  </si>
  <si>
    <t>vermiculated work</t>
  </si>
  <si>
    <t>벌레 먹은 돌면처럼 가공하는 석재의 면 다듬기 마무리.</t>
  </si>
  <si>
    <t>13603</t>
  </si>
  <si>
    <t>벌룬 구조</t>
  </si>
  <si>
    <t>balloon frame construction</t>
  </si>
  <si>
    <t>목조 건축 구조들 중 한 가지. 외벽을 이루는 기둥이 전층을 한번에 연결하고 바닥판은 기둥의 중간 또는 적절한 높이에 설치하는 구조. 또는 기둥에 외장판을 붙여 조립하는 목구조.</t>
  </si>
  <si>
    <t>13604</t>
  </si>
  <si>
    <t>벌류트</t>
  </si>
  <si>
    <t>volute</t>
  </si>
  <si>
    <t>서양 건축의 이오니아 주두 상부에 곡선으로 안쪽을 향해 감기는 모습의 대칭인 위치</t>
  </si>
  <si>
    <t>13605</t>
  </si>
  <si>
    <t>벌림쐐기</t>
  </si>
  <si>
    <t>wedge</t>
  </si>
  <si>
    <t>다른 부재에 꿰뚫어 넣은 촉 끝을 쪼개고 박아 댄 쐐기. (=)째못</t>
  </si>
  <si>
    <t>13606</t>
  </si>
  <si>
    <t>벌목</t>
  </si>
  <si>
    <t>logging, 伐木</t>
  </si>
  <si>
    <t>① 수목을 찍어 원목으로 만드는 작업. ② 숲의 나무를 벰⇨목재의 벌목.</t>
  </si>
  <si>
    <t>13607</t>
  </si>
  <si>
    <t>벌목공</t>
  </si>
  <si>
    <t>伐木工</t>
  </si>
  <si>
    <t>① 벌목을 직업으로 하는 사람을 일컫는 말. ② ＝벌목부(伐木夫).</t>
  </si>
  <si>
    <t>기문당73.0%</t>
  </si>
  <si>
    <t>13608</t>
  </si>
  <si>
    <t>감독 관청</t>
  </si>
  <si>
    <t>competent authorities； supervisory office</t>
  </si>
  <si>
    <t>1361</t>
  </si>
  <si>
    <t>벌소로</t>
  </si>
  <si>
    <t>-小累</t>
  </si>
  <si>
    <t>① 일반으로 쓰이는 一자형태의 홈을 판 소로. ② 대부분에서 공통으로 잘 쓰이기 때문에 붙인 이름.</t>
  </si>
  <si>
    <t>13610</t>
  </si>
  <si>
    <t>벌이줄</t>
  </si>
  <si>
    <t>guy stay, 支線</t>
  </si>
  <si>
    <t>물건을 버틸수 있도록 당겨 매는 줄.</t>
  </si>
  <si>
    <t>13612</t>
  </si>
  <si>
    <t>벌재</t>
  </si>
  <si>
    <t>감추이거나 보이지 않는 곳에 쓰는 질이 나쁘고 흠집이 있는(덜 좋은 재) 재목(材木). 주로 눈에 잘 띄지 않는 곳에 사용</t>
  </si>
  <si>
    <t>13613</t>
  </si>
  <si>
    <t>벌중방</t>
  </si>
  <si>
    <t>죽이나 홈이 있어 좋지 못한 벌재(⇦)를 써서 안보이는곳에 쓴 중방.</t>
  </si>
  <si>
    <t>13614</t>
  </si>
  <si>
    <t>벌집 구조</t>
  </si>
  <si>
    <t>honeycomb structure</t>
  </si>
  <si>
    <t>입자가 벌집 모양으로 배열되어 있는 구조. 점성토의 조직에서 많이 볼 수 있음</t>
  </si>
  <si>
    <t>세화45.1%</t>
  </si>
  <si>
    <t>13615</t>
  </si>
  <si>
    <t>벌집심플러시문</t>
  </si>
  <si>
    <t>honey comb core flush door</t>
  </si>
  <si>
    <t>울거미 속에 벌집 모양으로 된 나무‧종이 또는 합성수지 심재(心材)를 넣어 합판 등을 교착시켜 만든 플러시문.</t>
  </si>
  <si>
    <t>13616</t>
  </si>
  <si>
    <t>벌집심합판</t>
  </si>
  <si>
    <t>honey core plywood, -心合板</t>
  </si>
  <si>
    <t>나무‧종이‧합성수지 등의 심재(心材)를 써서 벌집 모양으로 교착시켜 만든 합판.</t>
  </si>
  <si>
    <t>13617</t>
  </si>
  <si>
    <t>벌집쌓기</t>
  </si>
  <si>
    <t>honey combed</t>
  </si>
  <si>
    <t>① 환풍을 위하여 벽돌벽의 여기저기에 구멍을 내어 쌓는 일. ② 마루 밑의 고막이벽 등에 쓰임.</t>
  </si>
  <si>
    <t>13618</t>
  </si>
  <si>
    <t>벌첨차</t>
  </si>
  <si>
    <t>각 제공마다에 다 같이 사용하는 표준형의 소첨차나 대첨차. 공용첨차.</t>
  </si>
  <si>
    <t>13619</t>
  </si>
  <si>
    <t>벌킹</t>
  </si>
  <si>
    <t>bulking</t>
  </si>
  <si>
    <t>세화34.4%</t>
  </si>
  <si>
    <t>13620</t>
  </si>
  <si>
    <t>범람원</t>
  </si>
  <si>
    <t>flood plain</t>
  </si>
  <si>
    <t>홍수 시 물이 범람하는 범위의 토지 또는 평야</t>
  </si>
  <si>
    <t>13623</t>
  </si>
  <si>
    <t>범살문</t>
  </si>
  <si>
    <t>우물 정자 모양 살을 성글게 만든 문</t>
  </si>
  <si>
    <t>13624</t>
  </si>
  <si>
    <t>범살장지</t>
  </si>
  <si>
    <t>우물 정자 살을 성글게 짜고 창호지 바른 문</t>
  </si>
  <si>
    <t>13625</t>
  </si>
  <si>
    <t>범종루</t>
  </si>
  <si>
    <t>梵鐘樓</t>
  </si>
  <si>
    <t>사찰에서 종을 매다는 루</t>
  </si>
  <si>
    <t>13626</t>
  </si>
  <si>
    <t>법당</t>
  </si>
  <si>
    <t>main hall of Buddhist temple, 法堂</t>
  </si>
  <si>
    <t>사찰에서 설법을 하는 건물</t>
  </si>
  <si>
    <t>13627</t>
  </si>
  <si>
    <t>법랑</t>
  </si>
  <si>
    <t>porcelain enamel</t>
  </si>
  <si>
    <t>광물을 원료로 하여 만든 유약. 강, 알루미늄 등의 금속 위에 유리질의 피막을 열처리한 것. 내식성이 있고 청결성이 있으므로 주방 기구, 욕조 등에 쓰인다. (=에나멜)</t>
  </si>
  <si>
    <t>세화73.4%</t>
  </si>
  <si>
    <t>13628</t>
  </si>
  <si>
    <t>감독자</t>
  </si>
  <si>
    <t>監督者</t>
  </si>
  <si>
    <t>일반적으로 회사에서 부하 직원을 감독하는 사람. 건설 현장에서는 책임기술자로서 현장 전체를 관리, 감독하는 사람.</t>
  </si>
  <si>
    <t>기문당30.2%</t>
  </si>
  <si>
    <t>1363</t>
  </si>
  <si>
    <t>법선 유지의 가정</t>
  </si>
  <si>
    <t>Navier’s assumption</t>
  </si>
  <si>
    <t>나비에가설(=).</t>
  </si>
  <si>
    <t>13631</t>
  </si>
  <si>
    <t>법선 응력</t>
  </si>
  <si>
    <t>normal stress</t>
  </si>
  <si>
    <t>수직으로 작용하는 응력.</t>
  </si>
  <si>
    <t>13632</t>
  </si>
  <si>
    <t>법선 조도</t>
  </si>
  <si>
    <t>normal illuminance</t>
  </si>
  <si>
    <t>빛의 진행 방향에 수직인 면을 수조면으로 한 빛에 의한 조도. (=법선면 조도)</t>
  </si>
  <si>
    <t>세화72.9%</t>
  </si>
  <si>
    <t>13633</t>
  </si>
  <si>
    <t>법선(면)조도</t>
  </si>
  <si>
    <t>광선이 오는 방향에 직각인 피조면상의 조도.</t>
  </si>
  <si>
    <t>13634</t>
  </si>
  <si>
    <t>법선면 조도</t>
  </si>
  <si>
    <t>빛의 진행 방향에 수직인 면의 조도. =법선 조도.</t>
  </si>
  <si>
    <t>13635</t>
  </si>
  <si>
    <t>법선면 직달 일사</t>
  </si>
  <si>
    <t>direct solar radiation incident upon a normal surface</t>
  </si>
  <si>
    <t>연직 방향으로 조사되는 직달 일사.</t>
  </si>
  <si>
    <t>13636</t>
  </si>
  <si>
    <t>법수</t>
  </si>
  <si>
    <t>法首</t>
  </si>
  <si>
    <t>난간에서 모서리 등 중요한 위치에 세우는 어미기둥의 상부를 장식하여 꾸민 모습</t>
  </si>
  <si>
    <t>13637</t>
  </si>
  <si>
    <t>법수편철</t>
  </si>
  <si>
    <t>法首片鐵</t>
  </si>
  <si>
    <t>난간의 어미기둥 법수를 돌란대 등에 고정하는 철물</t>
  </si>
  <si>
    <t>13638</t>
  </si>
  <si>
    <t>감떫이칠</t>
  </si>
  <si>
    <t>감나무 열매의 떫이로 만든 도료.</t>
  </si>
  <si>
    <t>1364</t>
  </si>
  <si>
    <t>법정 내용 연수</t>
  </si>
  <si>
    <t>legal durable years; official durable years</t>
  </si>
  <si>
    <t>소득세법과 재무부령 '감가 상각 자산의 내용 연수 등에 관한 부령'으로 정하는 감가 상각 자산의 내용 연수. 건축물은 구조와 용도에 의해 내용 연수가 정해진다.</t>
  </si>
  <si>
    <t>13642</t>
  </si>
  <si>
    <t>벗새</t>
  </si>
  <si>
    <t>경사지지 않고 거의 평면으로 된 지붕의 기와. 암키와로서 평평하게 된 것.</t>
  </si>
  <si>
    <t>13647</t>
  </si>
  <si>
    <t>벚나무</t>
  </si>
  <si>
    <t>cherry tree, prunus serrulata var., 櫻木</t>
  </si>
  <si>
    <t>① 낙엽활엽교목으로 원산지는 한국이고 일본, 중국에 분포하고 산지에서 서식한다. 높이는 20m에 달한다. ②  목재는 재질과 광택이 좋으므로, 고급 가구재, 악기 재료 및 바닥판으로 사용함.</t>
  </si>
  <si>
    <t>13648</t>
  </si>
  <si>
    <t>감람석</t>
  </si>
  <si>
    <t>peridot, 橄欖石</t>
  </si>
  <si>
    <t>① 마그네슘과 철 성분을 함유하는 규산염 광물의 일종. ② 감람석의 색깔은 올리브색 또는 황갈색, 회적색을 띠며, 투명 또는 반투명하다. ③ 지구 지각 내에서 가장 흔한 광물 중의 하나. ④ 광택이 강하여 장식재로 사용된다.</t>
  </si>
  <si>
    <t>1365</t>
  </si>
  <si>
    <t>베개보</t>
  </si>
  <si>
    <t>枕梁</t>
  </si>
  <si>
    <t>층보 또는 지붕보의 중간 부분을 직각으로 받치는 보. 칸의 길이가 긴 경우, 칸의 중간 부분에 기둥을 세우고 층보 또는 지붕보와 직각으로 베개보를 대고 그 위에 층보 또는 지붕보를 얹는다.</t>
  </si>
  <si>
    <t>13650</t>
  </si>
  <si>
    <t>베개이음</t>
  </si>
  <si>
    <t>기둥 위에 지붕보 또는 층보와 직각 방향으로 부재를 대고, 그 위에 지붕보 또는 층보를 얹어두는 것.</t>
  </si>
  <si>
    <t>13651</t>
  </si>
  <si>
    <t>베네치아</t>
  </si>
  <si>
    <t>Venezia</t>
  </si>
  <si>
    <t>5세기부터 만들어진 이탈리아의 북부 베네치아 만에 면한 항구도시</t>
  </si>
  <si>
    <t>기문당9.2%</t>
  </si>
  <si>
    <t>13652</t>
  </si>
  <si>
    <t>베네치아건축</t>
  </si>
  <si>
    <t>Venezia architecture, -建築</t>
  </si>
  <si>
    <t>베네치아에서 시작된 르네상스 건축으로 초기의 고딕형식에서 후기로 넘어가면서 정면이 평평하고 경쾌한 형식으로 바뀜</t>
  </si>
  <si>
    <t>13653</t>
  </si>
  <si>
    <t>베노토공법</t>
  </si>
  <si>
    <t>benoto method, benoto工法</t>
  </si>
  <si>
    <t>① 강제(鋼製) 케이싱(casing) 튜브를 압입하는 동시에 윈치를 이용하여 특수 버킷(bucket)으로 흙을 파내어 말뚝구멍을 조성하고 그 속에 콘크리트를 채우며 케이싱을 빼내어 현장콘크리트말뚝을 시공하는 공법. ② 프랑스의 베노토 회사에서 개발한 피어 지정의 일종으로 굴착기를 사용하여 구멍을 파고 콘크리트를 채워서 원통형 피어를 만드는 공법.</t>
  </si>
  <si>
    <t>13654</t>
  </si>
  <si>
    <t>베노토굴착기</t>
  </si>
  <si>
    <t>benoto excavator, -掘鑿機</t>
  </si>
  <si>
    <t>큰 직경의 현장말뚝 구멍을 기계로써 케이싱관에 좌우 요동운동을 시키는 특징이 있는 굴착기.</t>
  </si>
  <si>
    <t>13655</t>
  </si>
  <si>
    <t>베노토기계</t>
  </si>
  <si>
    <t>benoto machine</t>
  </si>
  <si>
    <t>프랑스의 베노토 회사에서 개발한 큰 구경의 천공기.</t>
  </si>
  <si>
    <t>13656</t>
  </si>
  <si>
    <t>베노토해머그랩</t>
  </si>
  <si>
    <t>benoto hammer -grab</t>
  </si>
  <si>
    <t>베노토 기계의 한 부품.</t>
  </si>
  <si>
    <t>13657</t>
  </si>
  <si>
    <t>베니션</t>
  </si>
  <si>
    <t>venetian</t>
  </si>
  <si>
    <t>①모직물의 일종(새틴의 하나). ② 씨는 면사, 날은 소모사를 사용하여 짠 것으로 씨의 밀도는 날의 약 2배임. ③ 표면은 공단 모양이며 검정이나 무지인데 드레스‧외투 등을 만듦. ④ 새틴 조직을 변화시켜서 천의 면에 비스듬한 줄무늬를 빽빽하게 나타낸 것으로 광택이 있음. ⓹ 이름은 원산지인 베네치아에서 유래.</t>
  </si>
  <si>
    <t>기문당63.7%</t>
  </si>
  <si>
    <t>13658</t>
  </si>
  <si>
    <t>베니션 블라인드</t>
  </si>
  <si>
    <t>Venetian blind</t>
  </si>
  <si>
    <t>빛이나 시선의 차단, 조정을 목적으로 한 여러 개의 수평한 가동 슬랫으로 이루어진 블라인드. 슬랫을 접어 올리거나 경사를 조정해야 한다.</t>
  </si>
  <si>
    <t>13659</t>
  </si>
  <si>
    <t>감람유</t>
  </si>
  <si>
    <t>⇨올리브유(＝).</t>
  </si>
  <si>
    <t>1366</t>
  </si>
  <si>
    <t>베니션모자이크</t>
  </si>
  <si>
    <t>venetian mosaic</t>
  </si>
  <si>
    <t>애나멜 모자이크의 한 방법으로 다양한 크기와 색상을 가지고 있는 모자이크 타일을 불규칙하게 연결하는 것이 특징임</t>
  </si>
  <si>
    <t>13660</t>
  </si>
  <si>
    <t>베니션블라인드</t>
  </si>
  <si>
    <t>venetian blind</t>
  </si>
  <si>
    <t>①  이탈리아의 베네치아에서 처음 시작되었으며  얇은 금속판이나 플라스틱 따위를 엮어서 만들며 좌우 양쪽에 가로로 줄을 매달아 여닫을 수 있도록 함 ② 실내의 직사광선‧차단‧통풍의 목적으로 쓰이는 일종의 커튼류.  ③ 블라인드와 같은 기능을 가지고 있으며 커튼보다 실용적으로 줄조정으로 인해 움직임이 자유롭고, 루버의 경사각조절이 용이함.</t>
  </si>
  <si>
    <t>13661</t>
  </si>
  <si>
    <t>베니어</t>
  </si>
  <si>
    <t>veneer, 單板</t>
  </si>
  <si>
    <t>① 합판을 만드는 얇은 원판(unit board). ② 얇게 켠 나무 널을 나뭇결이 서로엇갈리게 여러겹 붙여 만듬⇨합판.</t>
  </si>
  <si>
    <t>13662</t>
  </si>
  <si>
    <t>베니어 코어 합판</t>
  </si>
  <si>
    <t>veneer core plywood</t>
  </si>
  <si>
    <t>단판만으로 구성된 합판. 심판이 단판으로 되는 것으로 럼버 코어 합판에 대비해서 말한다. 원목을 얇게 오려내고 섬유방향이 직교하게 겹쳐 붙인것⇨ 합판</t>
  </si>
  <si>
    <t>세화59.0%</t>
  </si>
  <si>
    <t>13663</t>
  </si>
  <si>
    <t>베니어판</t>
  </si>
  <si>
    <t>①합판‧적층재(積層材)를 만들 때에 쓰이는 아주 얇게 오려낸 널. ② 두께는 보통 1～2mm 정도이고, 오리는 방식에 따라 로터리 베니어, 슬라이스도 베니어, 소운 베니어가 있음. ※ 합판을 베니어판이라고 속칭하는 것은 잘못임. ③ 원목을 얇게 오려내고 섬유방향이 직교하도록 겹쳐 붙인 것⇨합판.</t>
  </si>
  <si>
    <t>기문당81.2%</t>
  </si>
  <si>
    <t>13664</t>
  </si>
  <si>
    <t>베니어합판</t>
  </si>
  <si>
    <t>원목을 얇게 오려내고 섬유방향이 직교하도록 겹쳐 붙인 것⇨(＝)합판.</t>
  </si>
  <si>
    <t>13665</t>
  </si>
  <si>
    <t>베드</t>
  </si>
  <si>
    <t>bed</t>
  </si>
  <si>
    <t>① 수면 혹은 휴식을 위한 가구로 나무 칸막이나 튀어나온 바닥에 놓인 매트리스로 구성됨 ② 벽돌, 타일 또는 유사 구성재로 이루어진 건축 자재 위의 재료층이나 표면을 말함</t>
  </si>
  <si>
    <t>세화9.1%</t>
  </si>
  <si>
    <t>13666</t>
  </si>
  <si>
    <t>베드 의자</t>
  </si>
  <si>
    <t>couch； day bed； chaise</t>
  </si>
  <si>
    <t>① 쇼파의 일종으로 두명이상의 사람이 앉을 수 있을 정도의 길이를 가짐  ② 등받이의 경사가 크고 발까지 올려놓을수 있도록 함</t>
  </si>
  <si>
    <t>13667</t>
  </si>
  <si>
    <t>베드몰딩</t>
  </si>
  <si>
    <t>bed molding</t>
  </si>
  <si>
    <t>천장과 벽사이의 연결부위를 치장하기위해 설치하는 돌림띠의 평평한 부분으로서 여기에 장식이 붙여짐.</t>
  </si>
  <si>
    <t>13668</t>
  </si>
  <si>
    <t>베드타운</t>
  </si>
  <si>
    <t>bed town</t>
  </si>
  <si>
    <t>주로 대도시 주변에 있는 주택지구(住宅地區)를 칭하는 말로 이 도시의 특징은 낮에는 주거지외의 지역에서 일하고 밤에는 주거지로 돌아오게 된다는 것임</t>
  </si>
  <si>
    <t>기문당28.0%</t>
  </si>
  <si>
    <t>13669</t>
  </si>
  <si>
    <t>베드팬</t>
  </si>
  <si>
    <t>bedpan</t>
  </si>
  <si>
    <t>환자용 의료시설로 금속, 유리, 세라믹 또는 플라스틱으로 만듬</t>
  </si>
  <si>
    <t>13670</t>
  </si>
  <si>
    <t>베란다</t>
  </si>
  <si>
    <t>veranda, verandah</t>
  </si>
  <si>
    <t>① 야외 갤러리 도는 현관 건물의 외부에 부착되어있고 대부분 벽없이 지붕을 씌우지만 부분적으로 난간으로 둘러싸여있기도 함. ② 미국의 포치(porch).</t>
  </si>
  <si>
    <t>기문당27.4%</t>
  </si>
  <si>
    <t>세화15.3%</t>
  </si>
  <si>
    <t>13671</t>
  </si>
  <si>
    <t>베렌스</t>
  </si>
  <si>
    <t>Peter Behrens：1868～194</t>
  </si>
  <si>
    <t>① 독일의 건축가이며 벽돌, 강철 및 유리로 된공장및 사무실 건물을 주로 디자인함.. ② AEG 터빈공장을 설계</t>
  </si>
  <si>
    <t>13672</t>
  </si>
  <si>
    <t>베르누이의 정리</t>
  </si>
  <si>
    <t>Bernoulli’s theory</t>
  </si>
  <si>
    <t>유체의 정상흐름에서 단위질량의 유체가 갖는 속도,위치 및 압력에 의한 에너지 합은 일정하다는 유체의 에너지보존법칙을 표시하는 정리</t>
  </si>
  <si>
    <t>13673</t>
  </si>
  <si>
    <t>베르사유궁전</t>
  </si>
  <si>
    <t>Palace de Versailles, -宮殿</t>
  </si>
  <si>
    <t>루이 14세 때의 바로크식 궁전</t>
  </si>
  <si>
    <t>13674</t>
  </si>
  <si>
    <t>베를라게의 식</t>
  </si>
  <si>
    <t>Berlage's formula</t>
  </si>
  <si>
    <t>맑은 날의 전천공 조도의 식으로서 베를라게가 제안한 식. 이 식에서 얻어지는 값은 실측값보다도 큰 폭으로 작고, 정밀도도 좋지 않다.</t>
  </si>
  <si>
    <t>13675</t>
  </si>
  <si>
    <t>베를라헤</t>
  </si>
  <si>
    <t>Hendrik Petrus Berlage：1856～1934</t>
  </si>
  <si>
    <t>① 네덜란드출신의  건축가로 그의 이론은 전통주의자, 암르테르담 학교를 포함한 1920년대의 네덜란드 건축그룹에 영향을 미침 ② "암스테르담 거래소", "폴란드 하우스" 등이 있음</t>
  </si>
  <si>
    <t>기문당28.5%</t>
  </si>
  <si>
    <t>13676</t>
  </si>
  <si>
    <t>베를린블루</t>
  </si>
  <si>
    <t>berlin blue</t>
  </si>
  <si>
    <t>아나이드 염의 산화에 의해 생성괸 진청색 안료이며 ｢프러시안 블루(prussian blue)｣라고 함</t>
  </si>
  <si>
    <t>13677</t>
  </si>
  <si>
    <t>베버-페히너의 법칙</t>
  </si>
  <si>
    <t>Weber-Fechner’s law</t>
  </si>
  <si>
    <t>감각의 강도는 자극량의 로그에 비례하는 것을 표시한 법칙.</t>
  </si>
  <si>
    <t>13679</t>
  </si>
  <si>
    <t>감리</t>
  </si>
  <si>
    <t>surveillance, 監理</t>
  </si>
  <si>
    <t>감독과 관리의 준말이며, 건물 설계와 시공 내용이 법령이나 규정에 따라 잘 하는지, 공사나 안전 혹은 품질등에 대해감독하고 지도하는 것을 말한다.</t>
  </si>
  <si>
    <t>1368</t>
  </si>
  <si>
    <t>베벨스퀘어</t>
  </si>
  <si>
    <t>bevel square</t>
  </si>
  <si>
    <t>① 자와 비슷한 목수의 연장. ② 임의의 각도를 조절할수있는 각도자. ③ 간단히 ｢bevel｣이라고도 함. 그러나 어떠한 각도에서든지 조정할 수 있는 날이 있음.</t>
  </si>
  <si>
    <t>기문당88.7%</t>
  </si>
  <si>
    <t>13681</t>
  </si>
  <si>
    <t>베벨절단</t>
  </si>
  <si>
    <t>bevel cut, -絶斷</t>
  </si>
  <si>
    <t>재료를 경사지도록 자르거나 베는 절단법.</t>
  </si>
  <si>
    <t>13682</t>
  </si>
  <si>
    <t>베비컨시스트미터</t>
  </si>
  <si>
    <t>vebe consistmeter</t>
  </si>
  <si>
    <t>콘크리트의 시공연도(워커빌리티)를 측정하는 시험장치로서 견련(堅練)콘크리트의 측정에 적합.</t>
  </si>
  <si>
    <t>기문당86.0%</t>
  </si>
  <si>
    <t>13683</t>
  </si>
  <si>
    <t>베스티뷸</t>
  </si>
  <si>
    <t>vestibule</t>
  </si>
  <si>
    <t>로비 외부 문 및 빌딩의 내부사이의 현관 또는 통로를 말함</t>
  </si>
  <si>
    <t>13684</t>
  </si>
  <si>
    <t>베어링</t>
  </si>
  <si>
    <t>bearing</t>
  </si>
  <si>
    <t>지압</t>
  </si>
  <si>
    <t>13685</t>
  </si>
  <si>
    <t>베어링 볼트</t>
  </si>
  <si>
    <t>bearing bolt</t>
  </si>
  <si>
    <t>지압 볼트</t>
  </si>
  <si>
    <t>13686</t>
  </si>
  <si>
    <t>베어링 플레이트</t>
  </si>
  <si>
    <t>bearing plate</t>
  </si>
  <si>
    <t>지압 강판</t>
  </si>
  <si>
    <t>세화5.5%</t>
  </si>
  <si>
    <t>13687</t>
  </si>
  <si>
    <t>베이</t>
  </si>
  <si>
    <t>bay</t>
  </si>
  <si>
    <t>기둥과 기둥 사이의 한 구획의 벽(교각의 사이)을 뜻하는 말로 대개 연속적으로 서 있는 건축상의 지주가 한 구분씩 구획을 이룸</t>
  </si>
  <si>
    <t>13688</t>
  </si>
  <si>
    <t>베이 윈도</t>
  </si>
  <si>
    <t>bay window</t>
  </si>
  <si>
    <t>기초에 의해 지지된 내민창. 1층부터 2층 이상의 층까지 연속하여 설치된 것도 있음.</t>
  </si>
  <si>
    <t>13689</t>
  </si>
  <si>
    <t>감리 기사</t>
  </si>
  <si>
    <t>supervisor</t>
  </si>
  <si>
    <t>과거 감리자를 지칭하던 용어</t>
  </si>
  <si>
    <t>1369</t>
  </si>
  <si>
    <t>베이비 스포트라이트</t>
  </si>
  <si>
    <t>baby spotlight</t>
  </si>
  <si>
    <t>소형의 스포트라이트</t>
  </si>
  <si>
    <t>13690</t>
  </si>
  <si>
    <t>베이스</t>
  </si>
  <si>
    <t>base, 柱礎</t>
  </si>
  <si>
    <t>서양건축의 초석을 말하는데, 그리스 도릭 오더에는 없음</t>
  </si>
  <si>
    <t>13693</t>
  </si>
  <si>
    <t>베이스 시어 계수</t>
  </si>
  <si>
    <t>base shear coefficient</t>
  </si>
  <si>
    <t>지진력에 의한 1층바닥의 층전단력을 지상부의 전체중량으로 나눈 값으로서 밑면전단력계수라고 함</t>
  </si>
  <si>
    <t>세화63.5%</t>
  </si>
  <si>
    <t>13695</t>
  </si>
  <si>
    <t>베이스 플레이트</t>
  </si>
  <si>
    <t>base plate</t>
  </si>
  <si>
    <t>주각 상부에 설치하여 기둥의 하중을 받도록 한 강판</t>
  </si>
  <si>
    <t>13696</t>
  </si>
  <si>
    <t>베이스먼트</t>
  </si>
  <si>
    <t>basement</t>
  </si>
  <si>
    <t>보통 건물의 최하부를 말하며 지하가 있는 건물은 지하층이 베이트먼트가 됨</t>
  </si>
  <si>
    <t>13697</t>
  </si>
  <si>
    <t>베이스몰딩</t>
  </si>
  <si>
    <t>base molding, base moulding</t>
  </si>
  <si>
    <t>바닥과 벽이 닫는 걸레받이의 윗면 테두리 장식</t>
  </si>
  <si>
    <t>13698</t>
  </si>
  <si>
    <t>베이스보드 히터</t>
  </si>
  <si>
    <t>baseboard heater</t>
  </si>
  <si>
    <t>증기 난방, 온수 난방에 사용되는 자연 대류형 방열기의 일종.</t>
  </si>
  <si>
    <t>13699</t>
  </si>
  <si>
    <t>C 특성</t>
  </si>
  <si>
    <t>C-weighting function 100phon</t>
  </si>
  <si>
    <t>100phon 전후의 큰 소리에 대한 소음 평가를 위한 주파수 하중 특성. 거의 평탄한 주파수 특성을 갖는다. A 특성과 함께 소음계에 규정되어 있다</t>
  </si>
  <si>
    <t>세화85.5%</t>
  </si>
  <si>
    <t>137</t>
  </si>
  <si>
    <t>감리 기술자</t>
  </si>
  <si>
    <t>시공과정에서 발주처의 자문에 응하고 설계도서에 따라 시공되는가의 여부를 확인하는 기술자.</t>
  </si>
  <si>
    <t>1370</t>
  </si>
  <si>
    <t>베이스보드컨벡터</t>
  </si>
  <si>
    <t>base board convector</t>
  </si>
  <si>
    <t>방열기(⇦)의 하나.</t>
  </si>
  <si>
    <t>13700</t>
  </si>
  <si>
    <t>베이식 모듈</t>
  </si>
  <si>
    <t>basic module</t>
  </si>
  <si>
    <t>건물의 치수조정이나 구성재의 사이즈를 조정하기 위해 규정한 모듈로 ISO에서는 10cm를 기준으로 함</t>
  </si>
  <si>
    <t>13704</t>
  </si>
  <si>
    <t>베이지</t>
  </si>
  <si>
    <t>beige</t>
  </si>
  <si>
    <t>① 옅은 모래, 엷은 황갈색, 옅은 치ㅣ칙한 황갈색 또는 옅은 칙칙한 노란색으로 프랑스어임. ② 1855~60년부터 프랑스에서 현대적인 의미로 색상용어로 사용됨,  ③ 1920년대부터 의미의 확대로 인해 옅은 황갈색, 옅은 갈색음영에도 사용됨.</t>
  </si>
  <si>
    <t>13708</t>
  </si>
  <si>
    <t>베이커 룸</t>
  </si>
  <si>
    <t>bakeshop； baker room</t>
  </si>
  <si>
    <t>베이커리실이라고도 하고 제판, 제과를 위한 전용공간을 말하며  관련된 시설이 설치되어 있다</t>
  </si>
  <si>
    <t>13709</t>
  </si>
  <si>
    <t>감리계약</t>
  </si>
  <si>
    <t>건축 공사의 감리에 관한 위임 계약</t>
  </si>
  <si>
    <t>1371</t>
  </si>
  <si>
    <t>베이컴콘크리트</t>
  </si>
  <si>
    <t>콘크리트 타설 후에 감압하여 만든 콘크리트. 표면에 진공 매트 등을  설치하여 내부의 압력을 저하시키고 잉여수를 빨아들임과 동시에 대기압에 의해 압력이 가해지도록 하여 작업성을 좋게함⇨(＝)진공콘크리트.</t>
  </si>
  <si>
    <t>13710</t>
  </si>
  <si>
    <t>베이크 오븐</t>
  </si>
  <si>
    <t>baking oven； bake oven； baker oven</t>
  </si>
  <si>
    <t>베이커 룸의 제빵기의 하나. 빵이나 과자를 굽기 위한 전용 오븐. 주로 전기식이 사용되고 있다.</t>
  </si>
  <si>
    <t>13711</t>
  </si>
  <si>
    <t>베이클라이트</t>
  </si>
  <si>
    <t>bakelite</t>
  </si>
  <si>
    <t>포르말린의 반응으로 인해 생기는 열경화성 수지⇨(＝)페놀수지.</t>
  </si>
  <si>
    <t>13712</t>
  </si>
  <si>
    <t>베이클라이트판</t>
  </si>
  <si>
    <t>bakelite board</t>
  </si>
  <si>
    <t>① 종이에 페놀수지를 혼입시켜 열압한 얇은 판. ② 인조 합성수지판의 첫 제품. ③ 전기절연재로 많이 쓰임.</t>
  </si>
  <si>
    <t>기문당93.4%</t>
  </si>
  <si>
    <t>13713</t>
  </si>
  <si>
    <t>베인</t>
  </si>
  <si>
    <t>vane</t>
  </si>
  <si>
    <t>덕트 (특히, 직교 덕트 등) 내부의 기류가 원활하게 흐를 수 있도록 도와주는 장치 (= 안내 날개).</t>
  </si>
  <si>
    <t>세화11.3%</t>
  </si>
  <si>
    <t>13714</t>
  </si>
  <si>
    <t>베인시험</t>
  </si>
  <si>
    <t>vane test, -試驗</t>
  </si>
  <si>
    <t>① 연한 점토질 지반을 지내력을 조사하기 위한 방법. ② 보링의 구멍을 이용하여 ＋자 날개형의 베인테스터를 지반에 박은 상태로 회전시켜서 2회 전력에 의하여 점토의 점착력을 구하는 것.</t>
  </si>
  <si>
    <t>기문당64.6%</t>
  </si>
  <si>
    <t>13717</t>
  </si>
  <si>
    <t>베일러</t>
  </si>
  <si>
    <t>bailer</t>
  </si>
  <si>
    <t>보링작업 시 구멍 내부에 붕괴한 토사를 끌어내는 청소용 기구</t>
  </si>
  <si>
    <t>13718</t>
  </si>
  <si>
    <t>베일리</t>
  </si>
  <si>
    <t>bailey</t>
  </si>
  <si>
    <t>벽으로 둘러싸인 성이나 요새 안의 마당 또는 공지</t>
  </si>
  <si>
    <t>기문당29.6%</t>
  </si>
  <si>
    <t>13719</t>
  </si>
  <si>
    <t>감리자</t>
  </si>
  <si>
    <t>監理者</t>
  </si>
  <si>
    <t>공사의 시공과정에서 전문기술자의 지식, 기술, 경험 등을 활용하여 발주처의 자문에 응하고 설계도서에 따라 시공되는가의 여부와 시공방법을 지도하는 자.</t>
  </si>
  <si>
    <t>1372</t>
  </si>
  <si>
    <t>베일링버킷</t>
  </si>
  <si>
    <t>bailing bucket</t>
  </si>
  <si>
    <t>굴착용 기계의 일부(통).</t>
  </si>
  <si>
    <t>13720</t>
  </si>
  <si>
    <t>베줄자</t>
  </si>
  <si>
    <t>cloth tape</t>
  </si>
  <si>
    <t>베(천)로 만든 테이프형태의 자.</t>
  </si>
  <si>
    <t>13721</t>
  </si>
  <si>
    <t>베츠형 마노미터</t>
  </si>
  <si>
    <t>Betz manometer</t>
  </si>
  <si>
    <t>U자형 마노미터에 의한 미차 압려계의 일종. 마노미터의 액면 높이를 부낭에 달아 정밀 스케일과 버니어에 의해 1/10mm까지의 정밀도로 판독되도록 설계되어 있다.</t>
  </si>
  <si>
    <t>13722</t>
  </si>
  <si>
    <t>베코빔</t>
  </si>
  <si>
    <t>beco beam</t>
  </si>
  <si>
    <t>철근콘크리트 구조물 공사에 있어서 철근콘크리트보의 동바리로 사용 되는 강재의 가설 공사용 보.</t>
  </si>
  <si>
    <t>기문당48.1%</t>
  </si>
  <si>
    <t>13723</t>
  </si>
  <si>
    <t>베크만 방사계</t>
  </si>
  <si>
    <t>Beckman net exchange radiometer</t>
  </si>
  <si>
    <t>검은칠 열류판의 양면으로 입사하는 방사 수지량을 열류판의 전도열로서 측정하는 통풍식 방사 수지계. 한면으로 입사하는 방사량도 측정된다.</t>
  </si>
  <si>
    <t>13724</t>
  </si>
  <si>
    <t>베티의 정리</t>
  </si>
  <si>
    <t>Betti's theorem</t>
  </si>
  <si>
    <t>선형 탄성체에서 A점에 작용하는 하중으로 인한 B점의 처짐은 B점에 작용하는 하중으로 인한 A점의 처짐과 같다는 원리</t>
  </si>
  <si>
    <t>13726</t>
  </si>
  <si>
    <t>벡터</t>
  </si>
  <si>
    <t>vector</t>
  </si>
  <si>
    <t>힘, 모멘트, 속도와 같이 크기와 방향을 가지고 있는 양.</t>
  </si>
  <si>
    <t>13727</t>
  </si>
  <si>
    <t>벡터 조도</t>
  </si>
  <si>
    <t>illumination vector</t>
  </si>
  <si>
    <t>공간상의 어떤 한 점에 대한 빛의 방향성을 표시하는 지표. 양면의 조도차가 최대가 되는 면의 법선 방향, 조도차의 방향, 차이의 절대값으로 표시한다. (= 조명 벡터②) →모델링, 벡터/스칼라비, 스칼라 조도.</t>
  </si>
  <si>
    <t>13728</t>
  </si>
  <si>
    <t>벡터/스칼라비</t>
  </si>
  <si>
    <t>입체감의 평가 방법인 모델링에 쓰이는 지표. 벡터 조도를 스칼라 조도로 나눈 값.</t>
  </si>
  <si>
    <t>13729</t>
  </si>
  <si>
    <t>감마 분포</t>
  </si>
  <si>
    <t>gamma distribution</t>
  </si>
  <si>
    <t>①확률 분포의 하나. ②포아송 과정에서 생기는 사상(事象)이 있을 때 n회 생기는 데 요하는 시간의 분포. ③감마 분포는 연속 확률분포로 두 개의 매개변수를 받으며 양의 실수를 가질 수 있다. ④감마 분포는 지수 분포나 푸아송 분포 등의 매개변수에 대한 사전 확률 분포이며, 이에 따라 베이즈 확률론에서 사전 확률 분포로 사용된다.</t>
  </si>
  <si>
    <t>1373</t>
  </si>
  <si>
    <t>벡터도</t>
  </si>
  <si>
    <t>vector diagram, -圖</t>
  </si>
  <si>
    <t>벡터 관계를 나타내는 선도로 벡터의 크기는 선분의 길이로 그리고 방향은 기준선과 이루는 각도로 나타냄.</t>
  </si>
  <si>
    <t>13730</t>
  </si>
  <si>
    <t>벡터량</t>
  </si>
  <si>
    <t>vector quantity, -量</t>
  </si>
  <si>
    <t>벡터에서 크기와 방향을 모두 가지고 있는 양.</t>
  </si>
  <si>
    <t>13731</t>
  </si>
  <si>
    <t>벤더</t>
  </si>
  <si>
    <t>bender, bending machine</t>
  </si>
  <si>
    <t>① 철근이나 관을 구부리는 도구. ② =철근절곡기(bar bender)</t>
  </si>
  <si>
    <t>기문당35.9%</t>
  </si>
  <si>
    <t>13732</t>
  </si>
  <si>
    <t>벤드</t>
  </si>
  <si>
    <t>bend, pipe bend</t>
  </si>
  <si>
    <t>① 비교적 곡률반경이 큰 만곡부분이 있는 이음관(이형관)의 하나. ② 곡률반경이 아주 작은 조인트는 엘보(elbow). ③ 종류：양단의 각도에 따라 45°, 90°, 180° 등으로 구분.</t>
  </si>
  <si>
    <t>13733</t>
  </si>
  <si>
    <t>벤드바</t>
  </si>
  <si>
    <t>bend bar</t>
  </si>
  <si>
    <t>⇨바벤더(＝).</t>
  </si>
  <si>
    <t>13734</t>
  </si>
  <si>
    <t>벤드유니언</t>
  </si>
  <si>
    <t>bend-union</t>
  </si>
  <si>
    <t>한쪽 끝이 구부러져 접속관을 각도로 이어지게 하는 유니언.</t>
  </si>
  <si>
    <t>13735</t>
  </si>
  <si>
    <t>벤드형 신축 이움</t>
  </si>
  <si>
    <t>배관의 축방향 변위를 흡수할 수 있는 신축 이음. 관을 루프상으로 구부려 그 형상에서 생기는 가요성에 의해 신축된다. 신축 곡관, 신축 벤드라고도 한다. (=루프형 신축 이음)</t>
  </si>
  <si>
    <t>13736</t>
  </si>
  <si>
    <t>벤치</t>
  </si>
  <si>
    <t>bench</t>
  </si>
  <si>
    <t>긴 의자를 말하며  직사각형과 타원형,  등이 있는 것과 없는 것으로 구분...</t>
  </si>
  <si>
    <t>세화29.6%</t>
  </si>
  <si>
    <t>13738</t>
  </si>
  <si>
    <t>벤치 마크</t>
  </si>
  <si>
    <t>bench mark</t>
  </si>
  <si>
    <t>토지나 건물의 위치나 높이를 측정하기 위한 기준점. 돌이나 콘크리트제의 것을 새로 포설하는 경우와 기존의 구조물에 표시하는 경우가 있다. 보통 두군데이상에 설치함 (=BM)</t>
  </si>
  <si>
    <t>13739</t>
  </si>
  <si>
    <t>벤치보드패널</t>
  </si>
  <si>
    <t>bench board panel</t>
  </si>
  <si>
    <t>① 벤치모양의 배전반. ② 주로 중앙감시실에 설치.</t>
  </si>
  <si>
    <t>13742</t>
  </si>
  <si>
    <t>벤토나이트</t>
  </si>
  <si>
    <t>bentonite</t>
  </si>
  <si>
    <t>① 응회암‧석영조면암 등의 유리질 부분이 풍화하고 분해되 생긴 진흙. ② 주성분은 몬모릴로나이트(montmorillonite)인데 물을 많이 흡수하면 ｢팽윤｣하고 건조하면 극도로 수축하는 점토 광물. ③ ＝팽창진흙.</t>
  </si>
  <si>
    <t>기문당94.2%</t>
  </si>
  <si>
    <t>13743</t>
  </si>
  <si>
    <t>벤토스</t>
  </si>
  <si>
    <t>해양, 호소(湖沼), 하천 등의 수저(水底)에 생식하는 동식물의 총칭.수역(水域)의 바닥을 상시 혹은 일시적인 생활장소로 삼고 있는 생물의 총칭이며 동물, 식물, 세균을 포함하며 광의로 저생조류(底生藻類)나 저생어류를 포함하나 저생무척추동물에 한정하여 쓰는 경우가 많다. 이들 생물은 속(屬)과 종(種)에 따라 다양한 생활형태를 가지고 있다. 또 저생생물은 수저표면에 사는 표생생물과 사저(砂底)나 암석 등의 내부에 사는 내생동물로 대별된다. 저생동물은 주로 수중현탁물을 여과하여 섭식하는 현탁물식자(食子)와 퇴적물 중의 유기물을 섭취하는 퇴적물식자(食子)가 대부분을 차지하고 있으며 이들은 해역에서 자연정화능력의 큰부분을 차지하고 있다. 저생생물이 풍부하게 생식하는 갯벌 등의 정화능력이 높은 것은 이 때문이다. 그 외에 어개류나 조류 등 수역에 생식하는 생물의 먹이로서 큰 역할을 하고 있다.이러한 저생생물은 어류 등에 비해 이동능력이 떨어지므로 해당수역의 저질이나 수질 등의 환경변화나 다른생물에게 크게 영향을 받기 때문에 해양개발에 있어서는 충분한 배려가 필요하다. 또한 저생생물을 벤토스라 부르는 것에 대해 부유생물을 프랑크톤, 유영생물을 넥톤이라 부른다.</t>
  </si>
  <si>
    <t>도근영</t>
  </si>
  <si>
    <t>13744</t>
  </si>
  <si>
    <t>벤투리 유량계</t>
  </si>
  <si>
    <t>Venturi flow meter</t>
  </si>
  <si>
    <t>13745</t>
  </si>
  <si>
    <t>벤투리계</t>
  </si>
  <si>
    <t>Venturi meter</t>
  </si>
  <si>
    <t>벤투리 효과를 이용하여 유체의 유속을 측정하는 유량계. (=벤투리 유량계)</t>
  </si>
  <si>
    <t>13746</t>
  </si>
  <si>
    <t>벤투리관</t>
  </si>
  <si>
    <t>Venturi tube</t>
  </si>
  <si>
    <t>벤투리(Venturi, G. B.)가 고안한 유량계. 그림과 같은 관의 단면적을 좁히는 장치를 관로에 넣어서 그 전후에서 유량에 따라 생기는 압력차를 이용하여 유량을 측정하는 기구.</t>
  </si>
  <si>
    <t>13747</t>
  </si>
  <si>
    <t>벤투리미터</t>
  </si>
  <si>
    <t>venturi-meter</t>
  </si>
  <si>
    <t>관의 일부에 수축관을 장치하고 압력계를 사용해서 압력차를 측정하여 관 내의 유량을 구하는 계기.</t>
  </si>
  <si>
    <t>13748</t>
  </si>
  <si>
    <t>벤트</t>
  </si>
  <si>
    <t>bent</t>
  </si>
  <si>
    <t>횡방향라멘구조(또는 삼교절아치와 비슷한 구조). ② 역사적으로 목구조을 만드는 일반적인 방법으로 소형강조구빌딩에서 볼수 있다.</t>
  </si>
  <si>
    <t>13749</t>
  </si>
  <si>
    <t>감법 혼색</t>
  </si>
  <si>
    <t>subtractive mixture of colors</t>
  </si>
  <si>
    <t>색필터 등의 흡수 매질을 겹쳐 줌으로써 전혀 다른 색을 만드는 것을 일 컫는다. 그 결과 원래의 색보다도 어두워 진다. ↔ 가법 혼색.</t>
  </si>
  <si>
    <t>1375</t>
  </si>
  <si>
    <t>벤트식 가설공법</t>
  </si>
  <si>
    <t>bent式架設工法</t>
  </si>
  <si>
    <t>트러스형 강교에 가설에서, 트러스의 격점을 지지하는 벤트를 세우고 데릭크레인 등을 사용하여 격간을 하나씩 조립하는 공법.</t>
  </si>
  <si>
    <t>13750</t>
  </si>
  <si>
    <t>벤트철근</t>
  </si>
  <si>
    <t>bent-up bar, -鐵筋</t>
  </si>
  <si>
    <t>① 철근 콘크리트 보의 인장 주철근을 휨 모멘트가 작은 곳에서 철근을 위로 구부리거나 아래로 구부려 경사 인장력에 저항하도록 한 철근. ② =굽힌철근 =절곡철근</t>
  </si>
  <si>
    <t>13751</t>
  </si>
  <si>
    <t>벤트후드</t>
  </si>
  <si>
    <t>vent hood</t>
  </si>
  <si>
    <t>⇨환기갓(＝).</t>
  </si>
  <si>
    <t>13752</t>
  </si>
  <si>
    <t>벤틸레이터</t>
  </si>
  <si>
    <t>ventilator</t>
  </si>
  <si>
    <t>①환기장치. 자연식, 기계식, 하이브리드식으로 나뉠 수 있음. ② 건물 밖의 온도차나 바람을 이용하여 실내의 공기를 신선하게 하는 것. ③ 요즘에는 팬(fan)으로 통한다. 보통 화장실에 장치하여 냄새를 빼는 데에 사용. ④ 환기구의 말단에 설치하여 자연풍에 의하여 팬을 회전시켜 공기를 빨아내는 환기장치.</t>
  </si>
  <si>
    <t>기문당83.0%</t>
  </si>
  <si>
    <t>13753</t>
  </si>
  <si>
    <t>벤틸레이팅벽돌</t>
  </si>
  <si>
    <t>ventilating brick</t>
  </si>
  <si>
    <t>바람이 통하기 위해 구멍을 뚫은 벽돌.</t>
  </si>
  <si>
    <t>13754</t>
  </si>
  <si>
    <t>벨</t>
  </si>
  <si>
    <t>bell</t>
  </si>
  <si>
    <t>종, 초인종, 종소리의 의미이고 전기 설비에서는 전령(電鈴)을 가리킨다.</t>
  </si>
  <si>
    <t>13755</t>
  </si>
  <si>
    <t>벨 트랩</t>
  </si>
  <si>
    <t>bell trap</t>
  </si>
  <si>
    <t>종 모양을 한 부품을 배수구로 덮어서 구성한 트랩. 실험용 싱크대, 부엌 싱크대, 바닥 배수 등에 많이 사용되고 있다.</t>
  </si>
  <si>
    <t>13756</t>
  </si>
  <si>
    <t>벨①</t>
  </si>
  <si>
    <t>bell, 電鈴</t>
  </si>
  <si>
    <t>전자석을 이용한 간단한 통신장치(종).</t>
  </si>
  <si>
    <t>13757</t>
  </si>
  <si>
    <t>벨②</t>
  </si>
  <si>
    <t>같은 규격의 파이프를 연결시키기 위하여 파이프의 일단을 다른 파이프의 직경에 들어맞도록 넓힌 파이프 끝부분.</t>
  </si>
  <si>
    <t>13758</t>
  </si>
  <si>
    <t>벨기에트러스</t>
  </si>
  <si>
    <t>Belgian truss</t>
  </si>
  <si>
    <t>핑크트러스를 일컬음</t>
  </si>
  <si>
    <t>13759</t>
  </si>
  <si>
    <t>감법혼색</t>
  </si>
  <si>
    <t>subtractive mixture subtraktive Farbmischung&lt;獨&gt;,melange soustractif [des couleurs]&lt;佛&gt;, 減法混色</t>
  </si>
  <si>
    <t>혼합한 색이 원래의 색보다 어두워 보이는혼색. 물감을 섞거나 필터를 겹쳐서 사용하는 경우,순색의 강도가 약해져 어두워지는 것을 말한다.마젠타(Magenta),노랑(Yellow),시안(Cyan)이 감법혼색의 3원색이며 이 3원색을 모두 합하면검정에 가까운 색이 된다. 감산혼합, 색료혼색이라고도 한다.</t>
  </si>
  <si>
    <t>1376</t>
  </si>
  <si>
    <t>벨데</t>
  </si>
  <si>
    <t>Henry van de Velde：1863～1957</t>
  </si>
  <si>
    <t>① 벨기에의 화가, 건축가, 인테리어 디자이너. ② Victor Horta와 Paul Hankar와 함께 벨기에의 아루누보 창림자우 하나로 20세기 초 독일건축과 디자인에 영향을 미침. ③  ｢포크방크 미술관｣‧｢케른극장｣. 저서에 &lt;근대공예의 기여&gt;‧&lt;프랑스의 새양식&gt; 등이 있음.</t>
  </si>
  <si>
    <t>13760</t>
  </si>
  <si>
    <t>벨로시티 마이크로폰</t>
  </si>
  <si>
    <t>velocity microphone</t>
  </si>
  <si>
    <t>음파의 입자 속도(매질의 진동 속도)에 비례하는 출력 전압을 일으키는 마이크로폰. 리본 마이크로폰은 그 대표적인 예이다. → 음압 마이크로폰.</t>
  </si>
  <si>
    <t>13761</t>
  </si>
  <si>
    <t>벨로우즈</t>
  </si>
  <si>
    <t>bellows</t>
  </si>
  <si>
    <t>기기의 일부분에 유연성, 밀봉성을 필요로 하는 경우에 사용되는 신축이음의 한 가지.</t>
  </si>
  <si>
    <t>13762</t>
  </si>
  <si>
    <t>벨로즈형 신축 이음</t>
  </si>
  <si>
    <t>bellows expansion joint</t>
  </si>
  <si>
    <t>배관의 축방향 변위를 흡수할 수 있는 신축 이음. 파형상으로 가압한 관(벨로즈)이 신축한다. 단식과 복식이 있다.</t>
  </si>
  <si>
    <t>13763</t>
  </si>
  <si>
    <t>벨루프</t>
  </si>
  <si>
    <t>bell roof</t>
  </si>
  <si>
    <t>횡단면이 종 모양과 유사한 지붕형태로 원형, 다각형 또는 사각형일 수 있음</t>
  </si>
  <si>
    <t>기문당29.3%</t>
  </si>
  <si>
    <t>13764</t>
  </si>
  <si>
    <t>벨스피곳이음</t>
  </si>
  <si>
    <t>bell-and-spigot joint</t>
  </si>
  <si>
    <t>① 하수도공사 등에 이용되며, 연결부분에 삽구와 수구를 만들어 면사, 삼 등을 감고 콘크리트‧납 등을 넣어 연결함. ② 끼워넣기 이음이라고도함 ＝벨 조인트(bell joint).</t>
  </si>
  <si>
    <t>기문당86.9%</t>
  </si>
  <si>
    <t>13765</t>
  </si>
  <si>
    <t>벨캐피탈</t>
  </si>
  <si>
    <t>bell capital</t>
  </si>
  <si>
    <t>그리스 도시 코린트에서 온 이름으로 화려하고 장식적이며 프랑스와 영국의 고딕건물에서 많이 사용한 절충식 주두부분을 말함</t>
  </si>
  <si>
    <t>13766</t>
  </si>
  <si>
    <t>벨트</t>
  </si>
  <si>
    <t>belt</t>
  </si>
  <si>
    <t>1. 조적조의 band course 2. 안전 벨트 등 허리에 두르는 밴드. 3. 모터 등의 구동부에서의 동력을 전하는 가죽, 고무, 직물 또는 철강 등으로 만들어진 띠형태의 것</t>
  </si>
  <si>
    <t>세화67.7%</t>
  </si>
  <si>
    <t>13767</t>
  </si>
  <si>
    <t>벨트 컨베이어</t>
  </si>
  <si>
    <t>belt conveyor</t>
  </si>
  <si>
    <t>연속적으로 이동하는 폭이 넓은 벨트 위에 하물 또는 사람을 실어 수평 또는 높이가 다른 곳으로 반송하는 기계. 모터 또는 엔진에 의해 구동한다. 양 끝 두개의 바퀴에 벨트를 걸어 돌림.</t>
  </si>
  <si>
    <t>세화70.9%</t>
  </si>
  <si>
    <t>13768</t>
  </si>
  <si>
    <t>벨트구동</t>
  </si>
  <si>
    <t>belt drive, 皮帶驅動</t>
  </si>
  <si>
    <t>전동기와 압축기 등 구동체와 피구동체에 적당한 풀리(pulley)를 설치하여 1개 이상의 벨트를 걸어 회전시키는 것.</t>
  </si>
  <si>
    <t>13769</t>
  </si>
  <si>
    <t>감법혼색의 보색</t>
  </si>
  <si>
    <t>subtractive complementary colours, couleurs complementaries soustractives &lt;佛&gt;, -補色</t>
  </si>
  <si>
    <t>① 감법혼색에 의하여 무채색을 만들 수 있는 2개의 흡수 매질의 색. ② 측색에 관한 색용어(KS).</t>
  </si>
  <si>
    <t>1377</t>
  </si>
  <si>
    <t>벨트랩</t>
  </si>
  <si>
    <t>트랩(⇦)의 일종.</t>
  </si>
  <si>
    <t>13770</t>
  </si>
  <si>
    <t>벨파스트지붕</t>
  </si>
  <si>
    <t>belfast roof</t>
  </si>
  <si>
    <t>아일랜드에서 산업구조물을 위한 고층 지붕 트러스로 개발되었으며 목조를 사용함</t>
  </si>
  <si>
    <t>13772</t>
  </si>
  <si>
    <t>벵갈라</t>
  </si>
  <si>
    <t>bengala</t>
  </si>
  <si>
    <t>① 산화제이철(Fe2O3)을 주성분으로 한 적색 안료. ② 인도 벵골이 원산지이므로 벵골의 이름을 땄으며, 원료는 철분이 풍부한 적토(赤土) 또는 황산철임. ③ 산‧알칼리‧햇빛에 안정하고 방수력이 큼. ④ 건축재의 도료‧페인트안료‧렌즈나 거울 등의 연마재‧고무시멘트 등에 이용.</t>
  </si>
  <si>
    <t>13773</t>
  </si>
  <si>
    <t>벼락닫이</t>
  </si>
  <si>
    <t>① 위짝은 붙박이고 아래짝만 오르내려 여닫는 창문으로 위아래 두짝이 한 조로 되어있음</t>
  </si>
  <si>
    <t>13774</t>
  </si>
  <si>
    <t>벼랑 붕괴</t>
  </si>
  <si>
    <t>landslide</t>
  </si>
  <si>
    <t>① 경사면 지표의 토사가 아래로 떨어지는 현상을 말함.  ② 해안절벽 또는 수중에 이르기까지 경사구배를 특징으로 하는 다양한 환경에서 발생하며 산사태라고도 함.</t>
  </si>
  <si>
    <t>13775</t>
  </si>
  <si>
    <t>벽</t>
  </si>
  <si>
    <t>wall, 壁</t>
  </si>
  <si>
    <t>① 건물의 바깥둘레나 내부의 칸막이가 이루는 수직부분을 말함 ② 공간을 분리하기위한 수직구조물로 이루어져있으며 보통 연속면을 나타냄</t>
  </si>
  <si>
    <t>13776</t>
  </si>
  <si>
    <t>벽간</t>
  </si>
  <si>
    <t>wall space, 壁間</t>
  </si>
  <si>
    <t>스킨사이에 공간이 있는 벽을 말함. 즉 벽과 벽사이</t>
  </si>
  <si>
    <t>13778</t>
  </si>
  <si>
    <t>벽간판</t>
  </si>
  <si>
    <t>壁間板</t>
  </si>
  <si>
    <t>벽사이에  널빤지나 판자를 세로로 끼운것</t>
  </si>
  <si>
    <t>13779</t>
  </si>
  <si>
    <t>감법혼색의 원색</t>
  </si>
  <si>
    <t>subtractive primarise, couleurs primaries soustractives&lt;佛&gt;, -原色</t>
  </si>
  <si>
    <t>① 측색에 관한 색용어(KS). ② 감법혼색에 사용되는 기본 흡수 매체의 색. ③ 보통 시안(cyan) (청스펙트럼의 빨간 부분을 흡수). 마젠타색(magenta)(자주스펙트럼의 녹색분을 흡수), 노랑(스펙트럼의 청자부를 흡수)의 3색이 사용.</t>
  </si>
  <si>
    <t>1378</t>
  </si>
  <si>
    <t>벽감</t>
  </si>
  <si>
    <t>niche, 壁龕</t>
  </si>
  <si>
    <t>① 니치벽, 기둥의  일부를 뚫어 움푹하게 만든 부분 ② 주로 장식품을 놓지만 신앙의 대상을 안치하기도 함</t>
  </si>
  <si>
    <t>13780</t>
  </si>
  <si>
    <t>벽거푸집</t>
  </si>
  <si>
    <t>벽의 형태를 만드는데 이용되는 거푸집.</t>
  </si>
  <si>
    <t>기문당76.2%</t>
  </si>
  <si>
    <t>13781</t>
  </si>
  <si>
    <t>벽걸이</t>
  </si>
  <si>
    <t>壁－</t>
  </si>
  <si>
    <t>벽이나 기둥등에 거는 방식을 사용하며 주로 장식의 목적으로 사용</t>
  </si>
  <si>
    <t>13782</t>
  </si>
  <si>
    <t>벽걸이등잔</t>
  </si>
  <si>
    <t>壁－燈盞</t>
  </si>
  <si>
    <t>벽에 걸어놓을 수 있도록 만든 등으로 주로 등잔이나 등경걸이가 해당됨</t>
  </si>
  <si>
    <t>13783</t>
  </si>
  <si>
    <t>벽구조</t>
  </si>
  <si>
    <t>壁構造</t>
  </si>
  <si>
    <t>건물의 하중이나 외력에 견딜 수 있도록 벽체가 주체인 구조.</t>
  </si>
  <si>
    <t>13784</t>
  </si>
  <si>
    <t>벽기둥</t>
  </si>
  <si>
    <t>pilaster, 壁柱</t>
  </si>
  <si>
    <t>① 벽식 라멘의 철근 콘크리트조에 사용되는 피어나 벽으로부터 벽 넓이의 1/6 정도 돌출한 직사각형태의 기둥. ② ⇨붙임기둥. ③ ⇨필라스터(＝).</t>
  </si>
  <si>
    <t>세화40.2%</t>
  </si>
  <si>
    <t>13786</t>
  </si>
  <si>
    <t>벽길이</t>
  </si>
  <si>
    <t>wall length, 壁長</t>
  </si>
  <si>
    <t>① 건축물 또는 구조물의 외부와 내부를 구획하는 수직 구조물의 한 끝에서 다른 끝까지의 수평 거리. ② 조적식구조나 벽식구조에서의 벽의 길이. ③ 벽돌벽의 길이는 벽에 교차하는 벽 또는 붙임기둥‧부축벽의 중심간을 말하고 그 교차하는 벽 또는 붙임기둥‧부축벽을 대린벽(對隣壁)이라고 함.</t>
  </si>
  <si>
    <t>13787</t>
  </si>
  <si>
    <t>벽난간</t>
  </si>
  <si>
    <t>parapet, 壁欄干</t>
  </si>
  <si>
    <t>지붕 위나 옥상에 조금 높게 만든 난간형태의 벽으로 원래 군사공격으로부터 건물을 방어하기 위한 목적이었지만 오늘날은 주로 가드레일로 사용됨</t>
  </si>
  <si>
    <t>13788</t>
  </si>
  <si>
    <t>벽난로</t>
  </si>
  <si>
    <t>fire place, hearth, 壁煖爐</t>
  </si>
  <si>
    <t>① 보통 양식주택의 벽에 붙여서 설치한 난로로 과거에는 난방의 목적이었으나  최근에는 장식용으로 많이 설치</t>
  </si>
  <si>
    <t>13789</t>
  </si>
  <si>
    <t>감보</t>
  </si>
  <si>
    <t>decrease</t>
  </si>
  <si>
    <t>토지구획정리사업(환지방식의 도시개발사업)에서 도로, 공원 등 공공용지와 사업비 충당을 위해 사업시행자가 취득하는 체비지를 제외한 나머지 종전 토지로 환지처분을 하게 되는데, 이 과정에서 환지처분으로 받게 된 토지면적이 종전 토지면적보다 감소하는 것</t>
  </si>
  <si>
    <t>1379</t>
  </si>
  <si>
    <t>벽난로아치</t>
  </si>
  <si>
    <t>trimmer arch</t>
  </si>
  <si>
    <t>벽난로를 지원하거나 벽난로 앞에서 장선을 보호하는 아치로  재받이 바닥을 받치는 기능을 함</t>
  </si>
  <si>
    <t>13790</t>
  </si>
  <si>
    <t>벽널</t>
  </si>
  <si>
    <t>lining board, panel board, 壁板</t>
  </si>
  <si>
    <t>벽을 막아서 대기위해 가늘고 긴 판을 평행하게 겹쳐서 붙인 판.</t>
  </si>
  <si>
    <t>13791</t>
  </si>
  <si>
    <t>벽높이</t>
  </si>
  <si>
    <t>wall hight, 壁高</t>
  </si>
  <si>
    <t>벽돌을 쌓은 벽(組積造)의 높이.</t>
  </si>
  <si>
    <t>기문당13.9%</t>
  </si>
  <si>
    <t>13792</t>
  </si>
  <si>
    <t>벽담</t>
  </si>
  <si>
    <t>壁墻</t>
  </si>
  <si>
    <t>건물의 경계를 나타내는 기능을 가지며 보통 벽돌로 쌓아 울타리를 형성함.</t>
  </si>
  <si>
    <t>13793</t>
  </si>
  <si>
    <t>벽돌</t>
  </si>
  <si>
    <t>brick, 壁乭, 煉瓦</t>
  </si>
  <si>
    <t>① 진흙과 모래를 혼합하여 틀에 맞춰 구운 벽돌(진흙벽돌)이나 시멘트와 모래를 혼합하여 틀에 맞춰 만든 벽돌(시멘트벽돌) 등으로 조적재의 일종. ② 진흙벽돌인 경우 강도나 내구성이 우수하여 중세건축에서 중요한 건축재료로 사용하였다. ③ 시멘트벽돌의 표준규격：190×90×57mm. ④ 도면용 약어：｢BRK.｣. ⑤ 시멘트벽돌의 절단형태에 따라, 반토막(bat 또는 half), 이오토막(closer), 칠오토막(three-quarters), 킹클로저(king closer), 반절(queen closer), 스플릿(split) 등으로 구분할 수 있다.  ⑥ ⇨보통벽돌</t>
  </si>
  <si>
    <t>13794</t>
  </si>
  <si>
    <t>벽돌 공사</t>
  </si>
  <si>
    <t>brick work</t>
  </si>
  <si>
    <t>벽돌을 사용해서 시공하는 공사. 벽돌을 구조용 또는 미장용으로 벽, 담장을 세우는 공사. 바닥에 깔아주는 공사. ⇨ 벽돌 쌓기.</t>
  </si>
  <si>
    <t>세화57.7%</t>
  </si>
  <si>
    <t>13795</t>
  </si>
  <si>
    <t>벽돌 쌓기</t>
  </si>
  <si>
    <t>brick masonry; brick work； brick laying</t>
  </si>
  <si>
    <t>벽돌을 수평으로 쌓아 올려 벽이나 담장을 구축하는 것, 또 그 쌓인 상태. 벽돌 쌓기에는 영국식 쌓기 등 각종의 형식이 있다. ⇨ 벽돌 공사.</t>
  </si>
  <si>
    <t>세화75.9%</t>
  </si>
  <si>
    <t>13797</t>
  </si>
  <si>
    <t>벽돌건축물</t>
  </si>
  <si>
    <t>brick building, 壁乭建築物</t>
  </si>
  <si>
    <t>벽돌구조를 중점으로 한 건축물로 벽돌조 건축물이라고도 함.</t>
  </si>
  <si>
    <t>13798</t>
  </si>
  <si>
    <t>벽돌계단</t>
  </si>
  <si>
    <t>벽돌을 사용해서 만든 계단.</t>
  </si>
  <si>
    <t>13799</t>
  </si>
  <si>
    <t>C 형강</t>
  </si>
  <si>
    <t>channel</t>
  </si>
  <si>
    <t>ㄷ형강, ㄷ(C)자 형상의 형강</t>
  </si>
  <si>
    <t>138</t>
  </si>
  <si>
    <t>감보 충당지</t>
  </si>
  <si>
    <t>allotment for decrease</t>
  </si>
  <si>
    <t>토지구획정리의 환지계획에서 감보에 해당되는 토지, 또는 그것 때문에 사전에 확보되는 토지</t>
  </si>
  <si>
    <t>1380</t>
  </si>
  <si>
    <t>벽돌공</t>
  </si>
  <si>
    <t>brick layer, brick mason, 壁乭工</t>
  </si>
  <si>
    <t>벽돌을 만드는 직공. 공사에서 주로 벽돌 쌓는일을 하는 사람(기능공).</t>
  </si>
  <si>
    <t>기문당51.3%</t>
  </si>
  <si>
    <t>13800</t>
  </si>
  <si>
    <t>벽돌공사</t>
  </si>
  <si>
    <t>brick work, 壁乭工事</t>
  </si>
  <si>
    <t>① 벽돌쌓기(⇦)에 관한 공사의 총칭. ② 건물의 벽체와 중요 구조체, 기타 구조물을 벽돌로 쌓는 작업의 총칭.</t>
  </si>
  <si>
    <t>13801</t>
  </si>
  <si>
    <t>벽돌구조</t>
  </si>
  <si>
    <t>brick construction, 壁乭構造</t>
  </si>
  <si>
    <t>① 건물의 벽체‧기둥‧기초 등을 벽돌과 모르타르로 쌓아 구성하는 구조 또는 그 구성법. ② 블록구조‧돌구조 등과 같이 조적식 구조의 기본이 됨. ③ 지붕틀‧층보‧바닥‧천장‧창문틀 등은 목조 또는 철골조로 함. ④ 장점은 내화‧내구적이고 외관이 장중하고 미려하며, 구조‧시공법이 간단. ⑤ 단점은 풍압력, 지진력 등 횡력에 약하고, 나무구조에 비하여 실내면적이 줄어들며, 자중이 크다. ⑥ 저층(4～5층) 건축물에 가능한 구조임. ⑦  옛날부터 궁전·불사(佛寺)·탑비(塔碑) 등의 고건물에서 볼 수 있으며, 특히 구미에서 널리 보급된 건축 구조임.</t>
  </si>
  <si>
    <t>기문당49.1%</t>
  </si>
  <si>
    <t>13802</t>
  </si>
  <si>
    <t>벽돌기둥쌓기</t>
  </si>
  <si>
    <t>brick column laying, 壁乭柱組積</t>
  </si>
  <si>
    <t>① 벽돌을 사용하여 기둥(독립기둥‧붙임기둥)이나 벽체(부축벽 또는 창 사이의 좁은 벽) 등을 구축하는 것. ② ⇨돌기둥쌓기</t>
  </si>
  <si>
    <t>기문당33.0%</t>
  </si>
  <si>
    <t>13803</t>
  </si>
  <si>
    <t>벽돌기초</t>
  </si>
  <si>
    <t>brick footing</t>
  </si>
  <si>
    <t>잡석다짐 위에 콘크리트 기초판을 축조한 후 벽돌 내쌓기를 한 기초.</t>
  </si>
  <si>
    <t>13804</t>
  </si>
  <si>
    <t>벽돌깔기</t>
  </si>
  <si>
    <t>paving brick, 壁乭－</t>
  </si>
  <si>
    <t>① 바닥‧땅위‧포장 등에 벽돌을 나란하게 까는 일. ② 바닥이나 통로 등의 장식을 겸해 벽돌을 까는일. 벽의 일부에 장식을 목적으로 이용 될 수 있음⇨벽돌바닥깔기.</t>
  </si>
  <si>
    <t>13805</t>
  </si>
  <si>
    <t>벽돌끌</t>
  </si>
  <si>
    <t>bolster</t>
  </si>
  <si>
    <t>벽돌을 절단할때 사용되는 넓적한 주걱 모양의 끌.</t>
  </si>
  <si>
    <t>기문당74.1%</t>
  </si>
  <si>
    <t>13806</t>
  </si>
  <si>
    <t>벽돌나누기</t>
  </si>
  <si>
    <t>layout plan of laying, pacement</t>
  </si>
  <si>
    <t>① 시공을 하기 앞서 벽돌을 실제로 배치하여 잘 맞게 나누어 보는 일. ② 벽돌쌓기에 벽돌 마름질과 위치를 확정하는 것. ③ 벽돌을 벽면에 잘 맞춰 줄눈이 일정하고 토막벽돌을 쓰지 않기 위해 미리 나란히 놓아보는 일.</t>
  </si>
  <si>
    <t>13807</t>
  </si>
  <si>
    <t>벽돌내쌓기</t>
  </si>
  <si>
    <t>벽돌이나 돌등을 쌓는 면보다 내밀어 쌓는 것⇨내쌓기.</t>
  </si>
  <si>
    <t>13808</t>
  </si>
  <si>
    <t>벽돌담</t>
  </si>
  <si>
    <t>brick wall, 壁乭墻</t>
  </si>
  <si>
    <t>벽돌로 쌓은 담.</t>
  </si>
  <si>
    <t>13809</t>
  </si>
  <si>
    <t>감보율</t>
  </si>
  <si>
    <t>rate of decrease</t>
  </si>
  <si>
    <t>토지구획정리사업(환지방식의 도시개발사업)에서 도로, 공원 등의 공공용지와 사업비 충당을 위해 사업시행자가 취득하는 체비지를 환지대상 토지면적으로 나눈 비율로서, 각 지주는 이 비율만큼 감하여 환지를 받게 됨. 감보율(%)은 (공공용지면적 + 체비지면적) / 환지대상 토지면적 X 100)로 계산</t>
  </si>
  <si>
    <t>1381</t>
  </si>
  <si>
    <t>벽돌마구리</t>
  </si>
  <si>
    <t>header</t>
  </si>
  <si>
    <t>① 벽돌의 양쪽 머리면. ② ⇨벽돌.</t>
  </si>
  <si>
    <t>기문당85.0%</t>
  </si>
  <si>
    <t>13810</t>
  </si>
  <si>
    <t>벽돌마름질</t>
  </si>
  <si>
    <t>cutting</t>
  </si>
  <si>
    <t>벽의 모서리부분  교차부쌓기에 쓰이는 토막 벽돌, 아치 또는 특수부분쌓기의 쪼갬벽돌 등을 만드는 일.</t>
  </si>
  <si>
    <t>13811</t>
  </si>
  <si>
    <t>벽돌마치</t>
  </si>
  <si>
    <t>벽돌을 가공 성형하기 위한 해머. 해머 머리의 한끝은 자루와 직각 방향인날로 이루어짐. ① ⇨벽돌자르기. ② ⇨벽돌망치(＝).</t>
  </si>
  <si>
    <t>13812</t>
  </si>
  <si>
    <t>벽돌막</t>
  </si>
  <si>
    <t>벽돌을 구워내 생산하는 공장.</t>
  </si>
  <si>
    <t>13813</t>
  </si>
  <si>
    <t>벽돌망치</t>
  </si>
  <si>
    <t>bricklayer’s hammer</t>
  </si>
  <si>
    <t>① 벽돌을 반듯하게 깨는데 사용, 한쪽에 날이 달린 해머. ② 해머 머리의 한 끝은 자루와 직각 방향인 날(cross peen)로 되어 있음. ③ ｢brick hammer, brick exe, brick ax, axhammer｣라고도 함. ④ ＝벽돌마치. ⑤ ⇨벽돌자르기.</t>
  </si>
  <si>
    <t>13814</t>
  </si>
  <si>
    <t>벽돌문</t>
  </si>
  <si>
    <t>壁乭紋</t>
  </si>
  <si>
    <t>서로다른 색을 가진 네모진 돌이 깔린 것 같은 바둑판무늬.</t>
  </si>
  <si>
    <t>13815</t>
  </si>
  <si>
    <t>벽돌물축이기</t>
  </si>
  <si>
    <t>벽돌을 쌓기 전 흙‧먼지 등 이물질을 깨끗이 청소하고 물축이기를 하는 것.</t>
  </si>
  <si>
    <t>13816</t>
  </si>
  <si>
    <t>벽돌바닥깔기</t>
  </si>
  <si>
    <t>① 바닥이나 통로 등의 장식을 겸한 깔기법인데, 벽의 일부에 장식을 목적으로 이용될 수 있음. ② 바닥, 땅 위, 포장등에 벽돌을 나란하게 까는 일⇨벽돌깔기.</t>
  </si>
  <si>
    <t>기문당69.3%</t>
  </si>
  <si>
    <t>13817</t>
  </si>
  <si>
    <t>벽돌벽</t>
  </si>
  <si>
    <t>① 벽돌을 쌓아 구성하는 벽체⇨(＝)벽돌벽체. ② 내력벽‧장막벽‧중공벽이 있음. ③ 벽돌벽면에 균열이 생기는 원인：1) 계획‧설계상의 미비 ：ⅰ) 기초의 부동침하 ⅱ) 건물의 평면‧입면의 불균형 및 벽의 불합리 배치 ⅲ) 불균형 또는 집중하중, 횡력 및 충격 ⅳ) 벽돌벽의 길이, 높이, 두께와 벽돌벽체의 강도 ⅴ) 문꼴 크기의 불합리, 불균형 배치. 2) 시공상의 결함：ⅰ) 벽돌 및 모르타르의 강도부족과 신축성 ⅱ) 벽돌벽의 부분적 시공결함 ⅲ) 이질재와의 접합부 ⅳ) 장막벽의 상부 ⅴ) 모르타르 바름의 들뜨기.</t>
  </si>
  <si>
    <t>13818</t>
  </si>
  <si>
    <t>벽돌벽두께</t>
  </si>
  <si>
    <t>① 벽돌(벽)두께는 벽돌 하나의 길이(210mm)를 단위로 하며, B로 표시(1B＝벽두께 1장). ② 벽돌벽은 켜에 형태에 따라 길이쌓기와 마구리쌓기로 구별하기도 함.</t>
  </si>
  <si>
    <t>13819</t>
  </si>
  <si>
    <t>감새</t>
  </si>
  <si>
    <t>① 수키와와 암키와가 하나로 되어 있는 일본식 기와의 한 종류 ② 박공의 경사면을 따라 잇는 걸침기와로 막이면이 왼쪽에 있는 왼감새와 오른쪽에 있는 오른감새가 있다. ③ ＝감새기와..</t>
  </si>
  <si>
    <t>기문당32.5%</t>
  </si>
  <si>
    <t>1382</t>
  </si>
  <si>
    <t>벽돌쌓기</t>
  </si>
  <si>
    <t>brick masonry, brick bonding, brick laying, brick work, 壁乭積, 壁乭組積</t>
  </si>
  <si>
    <t>① 벽돌을 사용해서 벽이나 담장올 구축하는 것， 또는 그 쌓인 상태. ② 벽돌 쌓기에는 영국식 쌓기 등 각종의 형식이 있다. ③ ⇨ 벽돌공사.</t>
  </si>
  <si>
    <t>기문당7.9%</t>
  </si>
  <si>
    <t>13820</t>
  </si>
  <si>
    <t>벽돌쌓기켜</t>
  </si>
  <si>
    <t>벽돌을 쌓을 때 생기는 수평줄눈. 벽돌쌓기의 켜(段).</t>
  </si>
  <si>
    <t>13821</t>
  </si>
  <si>
    <t>벽돌아치</t>
  </si>
  <si>
    <t>brick arch, 壁乭虹蜺</t>
  </si>
  <si>
    <t>벽돌을 곡선 모양으로 쌓아 올린 아치형태의 구조. 상부의 무게를 지지하기위해 만들어짐. 쌓아올린 모양에 따라 궁형 아치, 반원 아치, 장원 아치, 첨두 아치, 말발굽형 아치등이 있음.</t>
  </si>
  <si>
    <t>13822</t>
  </si>
  <si>
    <t>벽돌자르기</t>
  </si>
  <si>
    <t>① 벽돌은 벽돌흙손, 벽돌망치, 벽돌 정을 써서 벽돌을 자르는 일. ② 법：1) 대충 자를 때 ｢벽돌흙손｣(⇦)을 씀. 벽돌 양끝을 조금 파지도록 홈을 낸 다음, 그 중간을 세게 쳐서 자른다. 이것은 덜 단단한 벽돌을 자를 때이며, 강도가 큰 벽돌에는 좋은 흙손이더라도 파손되기 쉬우므로 가급적 덜 단단한 벽돌일시에만 적용함. 2) 벽돌망치(⇦)의 날이 있는 쪽을 써서 벽돌을 대충 자를 수 있다. 망치 날로 벽돌 양끝에 조그마한 홈을 내고 중간을 세게 쳐서 자른다. 3) 벽돌을 정확한 치수로 자를 때에는 날이 있는 벽돌정과 큰 망치를 쓴다. 자르는 순서는 그림에 표시한 순서로 함. 일반적으로 제일 먼저 때리는 부분은 너비가 가장 좁은 쪽이고, 맨 나중에 때리는 곳은 가장 넓은 쪽이다.</t>
  </si>
  <si>
    <t>13823</t>
  </si>
  <si>
    <t>벽돌장</t>
  </si>
  <si>
    <t>네모반듯하고 크게 만든 벽돌. 벽돌의 낱장.</t>
  </si>
  <si>
    <t>13824</t>
  </si>
  <si>
    <t>벽돌장식쌓기</t>
  </si>
  <si>
    <t>벽돌을 구조용이 아닌 치장의 목적으로 쌓는 것. 종류에 엇모쌓기(⇦)‧영롱쌓기(⇦)‧무늬쌓기가 있다. ※ 무늬쌓기：벽돌벽면에 1/4B, 또 1/8B 정도 두드러지게 무늬를 놓아 쌓기도 하고 줄눈에 변화를 주기도 하며, 부분적으로 변색벽돌을 끼워 쌓아 벽면에 변화를 주어 장식적인 효과를 얻기 위해 쌓는 것.</t>
  </si>
  <si>
    <t>13825</t>
  </si>
  <si>
    <t>벽돌정</t>
  </si>
  <si>
    <t>boaster</t>
  </si>
  <si>
    <t>벽돌 등을 자르거나 가공하는 공구.</t>
  </si>
  <si>
    <t>13826</t>
  </si>
  <si>
    <t>벽돌조건축물</t>
  </si>
  <si>
    <t>brick building, 壁乭造建築物</t>
  </si>
  <si>
    <t>벽체, 기둥, 기초 등과 같은 주요골조를 벽돌로 쌓아 만든 건축물.</t>
  </si>
  <si>
    <t>13827</t>
  </si>
  <si>
    <t>벽돌조력공</t>
  </si>
  <si>
    <t>① 벽돌을 나르거나 모르타르를 개어 나르는 일꾼. ② 벽돌 운반공‧모르타르 개기공등을 통틀어 이르는 말.</t>
  </si>
  <si>
    <t>13828</t>
  </si>
  <si>
    <t>벽돌줄눈</t>
  </si>
  <si>
    <t>벽돌을 쌓을때 사이사이에 모르타르 등을 바르거나 채워 넣는 부분</t>
  </si>
  <si>
    <t>13829</t>
  </si>
  <si>
    <t>감새기와</t>
  </si>
  <si>
    <t>⇨감새(＝).</t>
  </si>
  <si>
    <t>1383</t>
  </si>
  <si>
    <t>벽돌편수</t>
  </si>
  <si>
    <t>壁乭邊首</t>
  </si>
  <si>
    <t>벽돌공의 우두머리.</t>
  </si>
  <si>
    <t>13830</t>
  </si>
  <si>
    <t>벽돌포장</t>
  </si>
  <si>
    <t>brick pavement, 壁乭鋪裝</t>
  </si>
  <si>
    <t>벽돌을 재료로 하여 도로의 맨 위층을 덮는 일</t>
  </si>
  <si>
    <t>13831</t>
  </si>
  <si>
    <t>벽돌흙손</t>
  </si>
  <si>
    <t>brick trowel</t>
  </si>
  <si>
    <t>벽돌 쌓기를 할때 쓰는 흙손, 공구</t>
  </si>
  <si>
    <t>13832</t>
  </si>
  <si>
    <t>벽두께</t>
  </si>
  <si>
    <t>wall thickness</t>
  </si>
  <si>
    <t>① 벽면에서 다른 쪽 벽면까지의 직선 거리. ② 벽돌이나 시멘트 블록 등으로 쌓은 조적 벽체의 두께. ③ ⇨벽돌벽두께.</t>
  </si>
  <si>
    <t>13833</t>
  </si>
  <si>
    <t>벽등</t>
  </si>
  <si>
    <t>brick stair, brick step, 壁磴</t>
  </si>
  <si>
    <t>① 벽돌로 쌓아 오르내리게 한 계단. ② ＝벽돌계단.</t>
  </si>
  <si>
    <t>13834</t>
  </si>
  <si>
    <t>벽량</t>
  </si>
  <si>
    <t>壁量</t>
  </si>
  <si>
    <t>① 조적조(組積造) · 벽식 구조 등에서 어떤 방향의 벽 수평 길이의 합계를 바닥 면적으로 나눈 값. ② 단위바닥면적에 대한 그 면적 내에 있는 벽 길이의 비. ③ 내력벽의 양이 많을수록 횡력에 대항하는 힘이 커지므로 큰 건물일수록 벽량을 증가할 필요가 있다.  ④ 벽의 수평 내력지료로서 쓰이며, 층마다 필요량이 정해지고 있다.</t>
  </si>
  <si>
    <t>13835</t>
  </si>
  <si>
    <t>벽련목</t>
  </si>
  <si>
    <t>甓鍊木</t>
  </si>
  <si>
    <t>산판에서 통나무를 네모나게 다듬은 재목.</t>
  </si>
  <si>
    <t>13836</t>
  </si>
  <si>
    <t>벽루조</t>
  </si>
  <si>
    <t>甓漏槽</t>
  </si>
  <si>
    <t>① 우수(雨水)를 배수하기 위해 성곽에 만든 홈이 파인 석조. ② 벽돌로 만든 수조.</t>
  </si>
  <si>
    <t>13837</t>
  </si>
  <si>
    <t>벽마감</t>
  </si>
  <si>
    <t>wall finish, 壁磨勘</t>
  </si>
  <si>
    <t>① 바닥(floor)에 대하여 ｢flooring｣이란 말이 있는 것처럼, 벽(wall)에 대해서도 ｢walling｣이라는 말이 있다. 이 말은 벽재를 뜻하거나, 벽의 총칭으로서 쓰이거나, 벽을 만드는 행위나 방법을 의미하기도 함. ② 모르타르나 플라스터와 같이 물을 쓰는 재료를 사용하지 않고, 합판이나 석고보드, 섬유판, 석면 시멘트판, 목재 패널 등을 사용한 건식 벽구조(乾式壁構造)는 ｢dry-wall construction｣(drywall construction이라고 쓰는 경우도 있다.) 또는 ｢dry construction｣이라고 하고, 이 구조에 의한 벽은 ｢dry wall｣이고, 그 벽마감은 ｢dry-wall finish｣이다. 단, ｢dry wall｣은 또 하나의 다른 의미가 있는데, 돌공사에서 모르타르를 사용하지 않고 석재를 쌓아 만든, 즉 건성쌓기벽의 의미로도 사용됨. ③ 건식 벽마감(dry-wall finish)으로 사용되는 재료에는 합판‧석고보드(gypsum wallboard, gypsum board)‧섬유판(纖維板,fiberboard)‧석면시멘트판(asbestos cement board)‧목재패널(wood panel)‧기타 각종의 판재 등이 있음. ④ ＝벽마무리.</t>
  </si>
  <si>
    <t>13838</t>
  </si>
  <si>
    <t>벽면</t>
  </si>
  <si>
    <t>wall surface, 壁面</t>
  </si>
  <si>
    <t>내벽과 외벽으로 나뉘며 벽의 표면을 칭함</t>
  </si>
  <si>
    <t>13839</t>
  </si>
  <si>
    <t>감새마루</t>
  </si>
  <si>
    <t>박공의 내림면을 감새로 마무리한 박공마루.</t>
  </si>
  <si>
    <t>1384</t>
  </si>
  <si>
    <t>벽면 레지스터</t>
  </si>
  <si>
    <t>wall register</t>
  </si>
  <si>
    <t>철판 등을 펀칭해서 만든 그릴에 댐퍼를 부속시켜 공기량을 조정하는 공기 조화, 환기용 배출구의 하나.</t>
  </si>
  <si>
    <t>13840</t>
  </si>
  <si>
    <t>벽면 마찰</t>
  </si>
  <si>
    <t>wall friction</t>
  </si>
  <si>
    <t>유체가 물체 표면을 따라 흐를 때 유체의 점성에 마찰이 생겨서 받는 저항. 표면의 요철이나 레이놀즈수에 의해 달라진다. →마찰 저항 계수.</t>
  </si>
  <si>
    <t>13841</t>
  </si>
  <si>
    <t>벽면마찰</t>
  </si>
  <si>
    <t>wall friction, 壁面摩擦</t>
  </si>
  <si>
    <t>① 유체가 물체 표면을 따라 흐를 때 유체의 점성에 마찰이 생겨서 받는 저항. ② 그 크기는 표면의 요철이나 레이놀즈수에 의해 달라진다. ③ ⇨ 마찰저항 계수.</t>
  </si>
  <si>
    <t>13842</t>
  </si>
  <si>
    <t>벽면마찰각</t>
  </si>
  <si>
    <t>angle of wall friction, 壁面摩擦角</t>
  </si>
  <si>
    <t>흙막이 등에서 벽 배면의 법선과 토압의 작용방향이 이루는 각도.</t>
  </si>
  <si>
    <t>13843</t>
  </si>
  <si>
    <t>벽면선</t>
  </si>
  <si>
    <t>wall surface line, 壁面線</t>
  </si>
  <si>
    <t>건축물이 넘어서면 안되도록 지방행정관청이 설정 및 고시한 선을 말하는 것으로  건축물을 설치할 수 있는 한계를 말함</t>
  </si>
  <si>
    <t>13844</t>
  </si>
  <si>
    <t>벽면선 후퇴</t>
  </si>
  <si>
    <t>setback of buildings line; setback of wall surface line</t>
  </si>
  <si>
    <t>이미 지정된 벽면선의 위치를 부지의 도로 경계선을 기준으로 이격하는것</t>
  </si>
  <si>
    <t>13845</t>
  </si>
  <si>
    <t>벽면재</t>
  </si>
  <si>
    <t>壁面材</t>
  </si>
  <si>
    <t>①실 내부의 벽면‧천장 등을 미화‧보온‧음향조절‧조명효과‧마모방지하려는 목적으로 벽면에 벽지(壁紙)‧벽포(壁布)‧비닐지(vinyl sheet) 등을 접착제로 붙이거나 천장에는 반자지‧직물 등으로 반자틀에 붙여 실내 미화를 도모하는 것. 벽지, 벽포, 비닐지, 나무, 석재등이 있음 ② 유기질 섬유제품의 하나.</t>
  </si>
  <si>
    <t>13846</t>
  </si>
  <si>
    <t>벽밑기초</t>
  </si>
  <si>
    <t>⇨ 줄기초(＝).</t>
  </si>
  <si>
    <t>13847</t>
  </si>
  <si>
    <t>벽법칙</t>
  </si>
  <si>
    <t>law of wall</t>
  </si>
  <si>
    <t>관로의 흐름 등에 있어서 벽면 근처의 흐름은 레이놀즈 수와 무관계하며 밀도, 동점성 계수, 벽면 마찰 응력, 벽에서의 거리로 지배된다는 법칙. 프란틀(Prandtl, L,.)의 벽법칙이라 한다.</t>
  </si>
  <si>
    <t>13848</t>
  </si>
  <si>
    <t>벽보</t>
  </si>
  <si>
    <t>wall girder, 壁梁</t>
  </si>
  <si>
    <t>① 조적조 벽체 상부에 둘러대는 보. ② 철근콘크리트구조에서 굽벽 또는 내림벽, 혹은 양자를 보의 일부로 취급하여 보 형식의 배근을 한 보. ③ 벽 위를 일체적으로 연결시켜 수직 하중을 받도록 하기 위함.</t>
  </si>
  <si>
    <t>세화39.3%</t>
  </si>
  <si>
    <t>13849</t>
  </si>
  <si>
    <t>벽부</t>
  </si>
  <si>
    <t>壁付</t>
  </si>
  <si>
    <t>처마도리 밑 창방 또는 인방 위에 장여대신 널을 끼우고 쪽소로를 붙이는 널</t>
  </si>
  <si>
    <t>기문당59.5%</t>
  </si>
  <si>
    <t>13850</t>
  </si>
  <si>
    <t>벽붙이굴뚝</t>
  </si>
  <si>
    <t>attached chimney to the wall, 壁付煙突</t>
  </si>
  <si>
    <t>벽에 부착된 굴뚝을 말하며 들어오는 바람을 막거나 연소된 물질을 내보내는 역할을 함</t>
  </si>
  <si>
    <t>13851</t>
  </si>
  <si>
    <t>벽샘</t>
  </si>
  <si>
    <t>wall fountain, 壁泉</t>
  </si>
  <si>
    <t>주로 장식으로 사용되며 벽에서 불이 흘러내리거나 뿜어져 나옴</t>
  </si>
  <si>
    <t>13852</t>
  </si>
  <si>
    <t>벽석</t>
  </si>
  <si>
    <t>壁石</t>
  </si>
  <si>
    <t>널빤지처럼 넓고 얇게 매만져 갈아서 벽을 꾸미는 장식용 돌. 벽체를 쌓는 돌</t>
  </si>
  <si>
    <t>13853</t>
  </si>
  <si>
    <t>벽선</t>
  </si>
  <si>
    <t>wall line, 壁楦, 壁線</t>
  </si>
  <si>
    <t>① 벽면의 인방과 중방에 세워대어 문짝을 고정함. ② 벽 중간에 세운 문설주. ③ 기둥에 붙여 세우는 네모진 굵은 나무. ④ 바람벽을 뚫어 작은 문을 내고, 그 문밖에는 큰 장을 짜 달아서 물건을 넣어 두는 곳.</t>
  </si>
  <si>
    <t>13854</t>
  </si>
  <si>
    <t>벽선반</t>
  </si>
  <si>
    <t>물건을 얹어 보관하기 위해  벽에 붙인 판</t>
  </si>
  <si>
    <t>13855</t>
  </si>
  <si>
    <t>벽손</t>
  </si>
  <si>
    <t>장롱의 아래층 군쇠 옆에 끼우는 널조각.</t>
  </si>
  <si>
    <t>13856</t>
  </si>
  <si>
    <t>벽스위치</t>
  </si>
  <si>
    <t>wall switch</t>
  </si>
  <si>
    <t>벽에 설치한 전기 스위치.</t>
  </si>
  <si>
    <t>13857</t>
  </si>
  <si>
    <t>벽식 프리캐스트 철근 콘크리트 구조</t>
  </si>
  <si>
    <t>precast concrete wall construction</t>
  </si>
  <si>
    <t>⇨ 벽식 프리캐스트콘크리트구조(=)</t>
  </si>
  <si>
    <t>세화10.3%</t>
  </si>
  <si>
    <t>13861</t>
  </si>
  <si>
    <t>벽식 프리캐스트콘크리트구조</t>
  </si>
  <si>
    <t>precast concrete wall construction, 壁式－構造</t>
  </si>
  <si>
    <t>미리 공장에서 생산한 철근콘크리트의 벽과 슬래브 판을 현장에서 조립하여 구조물을 완성하는 구조</t>
  </si>
  <si>
    <t>기문당31.5%</t>
  </si>
  <si>
    <t>13862</t>
  </si>
  <si>
    <t>벽식구조</t>
  </si>
  <si>
    <t>壁式構造</t>
  </si>
  <si>
    <t>① 구조체의 외력에 대한 주요 저항요소가 판상의 부재로 구성되어 있는 구조물. ② 예를 들면, 콘크리트블록 담장, 벽식철근콘크리트구조 등.</t>
  </si>
  <si>
    <t>13863</t>
  </si>
  <si>
    <t>벽심</t>
  </si>
  <si>
    <t>center line of wall, 壁心</t>
  </si>
  <si>
    <t>① 벽의 속을 튼튼히 하기위해 끼워 세우는 나무 ② 벽체의 중심선, 중심면.</t>
  </si>
  <si>
    <t>13864</t>
  </si>
  <si>
    <t>벽쌤</t>
  </si>
  <si>
    <t>약간 앞뒤로 떨어진 2개의 평면이 있을 때 그 엇갈림 또는 엇갈림이 나타난 장소를 말한다. 예를 들면 진벽조(眞壁造)에서의 기둥 바깥면과 벽 표면과의 엇갈림.</t>
  </si>
  <si>
    <t>13865</t>
  </si>
  <si>
    <t>벽쌤 평면</t>
  </si>
  <si>
    <t>13866</t>
  </si>
  <si>
    <t>벽쌤턱</t>
  </si>
  <si>
    <t>진벽의 주위나 출입구틀, 테등에 도벽(塗壁)이 건조해서 생기는 틈 사이를 보이지 않도록 재벌 바름, 정벌 바름을 하기 위해 설치한 골.</t>
  </si>
  <si>
    <t>13867</t>
  </si>
  <si>
    <t>벽쌤홈</t>
  </si>
  <si>
    <t>① 벽과 기둥이 맞닿는 곳에 틈나지 않게 또는 바름재가 들어가 끼이도록 기둥이나 주선 또는 벽선에 판 홈. ② 세모로 홈을 경사지게 팔 수도 있음(빗쌤홈). ③ ⇨벽홈(＝).</t>
  </si>
  <si>
    <t>13868</t>
  </si>
  <si>
    <t>벽쌤홈바르기</t>
  </si>
  <si>
    <t>① 목조의 기둥‧창문틀과 회반죽 따위가 물리는 자리를 가늘게 판 홈에 회반죽이나 모르타르를 밀어 넣어 바르는 일. ② ＝벽홈바르기.</t>
  </si>
  <si>
    <t>기문당95.9%</t>
  </si>
  <si>
    <t>13869</t>
  </si>
  <si>
    <t>벽쌤회반죽</t>
  </si>
  <si>
    <t>① 벽쌤 홈에 바를시 사용하는 회반죽. ② 벽쌤이 되는 세홈에 회사벽, 회반죽 등으로 삼오리를 묻혀 바르는 것.</t>
  </si>
  <si>
    <t>13870</t>
  </si>
  <si>
    <t>벽연결쇠</t>
  </si>
  <si>
    <t>① 쇠로 된 연결물로서 공동벽의 안팎 두 벽을 연결함 . ② 물기가 통하지 않게 되어 있고, 아연 도금이 되어 있다. 연철이나 주물로 만들어진 것은 뜨거운 타르 속에 담가서 씀.</t>
  </si>
  <si>
    <t>기문당74.7%</t>
  </si>
  <si>
    <t>13871</t>
  </si>
  <si>
    <t>벽오동</t>
  </si>
  <si>
    <t>Chinese bottle tree</t>
  </si>
  <si>
    <t>쌍떡잎식물 이판화군 아욱목 벽오동과의 낙엽교목으로 가로수에 적합함..</t>
  </si>
  <si>
    <t>13872</t>
  </si>
  <si>
    <t>벽요도</t>
  </si>
  <si>
    <t>甓窯圖</t>
  </si>
  <si>
    <t>벽돌 가마의 모양도(화성 성역의 궤).</t>
  </si>
  <si>
    <t>13873</t>
  </si>
  <si>
    <t>벽유전</t>
  </si>
  <si>
    <t>blue glazed brick, 璧釉塼</t>
  </si>
  <si>
    <t>푸른 빛 유약을 사용하여 구운 벽돌</t>
  </si>
  <si>
    <t>기문당52.0%</t>
  </si>
  <si>
    <t>13874</t>
  </si>
  <si>
    <t>벽장</t>
  </si>
  <si>
    <t>closet, built-in closet, 壁欌</t>
  </si>
  <si>
    <t>① 벽을 뚫어 작은 문을 내고 장을 달아 물건을 넣는 곳으로 방, 마루등에 부설되어있는 작은 수장공간을 말함. ② 주로 침구 그 밖의 용구 또는 기구를 수납함</t>
  </si>
  <si>
    <t>13875</t>
  </si>
  <si>
    <t>벽장 선반</t>
  </si>
  <si>
    <t>① 벽에 붙여 사용하는 선반. ② 벽선반</t>
  </si>
  <si>
    <t>13876</t>
  </si>
  <si>
    <t>벽장돌</t>
  </si>
  <si>
    <t>large brick, 壁長乭</t>
  </si>
  <si>
    <t>네모반듯하며 두껍게 만든 커다란 벽돌.</t>
  </si>
  <si>
    <t>13877</t>
  </si>
  <si>
    <t>벽장문</t>
  </si>
  <si>
    <t>壁欌門</t>
  </si>
  <si>
    <t>벽장에 달아 놓은  문.</t>
  </si>
  <si>
    <t>13878</t>
  </si>
  <si>
    <t>벽전</t>
  </si>
  <si>
    <t>甓甎</t>
  </si>
  <si>
    <t>벽돌‧방전(方塼)등의 총칭.</t>
  </si>
  <si>
    <t>13879</t>
  </si>
  <si>
    <t>벽중간돌림띠</t>
  </si>
  <si>
    <t>picture rail, 壁中間－</t>
  </si>
  <si>
    <t>천장을 낮게 보이게 하기 위하여 보통 문틀 선 위쪽에 맞추어 벽면이 돌출되게 대는 장식 띠</t>
  </si>
  <si>
    <t>13880</t>
  </si>
  <si>
    <t>벽중깃</t>
  </si>
  <si>
    <t>壁中棨, 壁中衿)</t>
  </si>
  <si>
    <t>벽체의 아래 위 인방 사이에 힘을 받도록 세우는 부재</t>
  </si>
  <si>
    <t>13881</t>
  </si>
  <si>
    <t>벽중방</t>
  </si>
  <si>
    <t>壁中枋</t>
  </si>
  <si>
    <t>벽 속에 설치된 인방</t>
  </si>
  <si>
    <t>13882</t>
  </si>
  <si>
    <t>벽지</t>
  </si>
  <si>
    <t>wallpaper, wall paper, 壁紙</t>
  </si>
  <si>
    <t>① 바르는 종이로서 벽의 보호 및 장식을 목적을 가짐. ② 외풍을 막고 실내의 분위기를 살리기 위해 사용하기도 함. ③ 우리말처럼 종이(paper)라는 말을 사용하고 있어도 각종 직물이나 비닐 등의 플라스틱 제품에 대하여도 이 말이 쓰이지만, 분명히 할 필요가 있을 때에는 ｢vinyl wall covering｣과 같은 말도 쓰임 반드시 종이만을 가리키는 것이 아님. ④ 벽지를 ｢붙인다｣는 것은 ｢to hang｣이란 표현이 가장 잘 쓰인다. 따라서 ｢paper hanging｣은 벽지를 붙이는 것이고 ｢paper-hanger｣는 도배공을 가리킨다. ｢벽지를 풀로 붙인다｣는 뜻이 되는 경우도 있음.</t>
  </si>
  <si>
    <t>13883</t>
  </si>
  <si>
    <t>벽창호</t>
  </si>
  <si>
    <t>blank window, blind window, 壁窓戶</t>
  </si>
  <si>
    <t>① 창 모양으로 된 벽의 부분. ② 벽에 창문 모양을 내고 벽을 쳐서 막은 부분.</t>
  </si>
  <si>
    <t>13884</t>
  </si>
  <si>
    <t>벽채</t>
  </si>
  <si>
    <t>壁彩</t>
  </si>
  <si>
    <t>벽에 색칠을 하는 일.</t>
  </si>
  <si>
    <t>13885</t>
  </si>
  <si>
    <t>벽체</t>
  </si>
  <si>
    <t>① ⇨벽(＝). ② 벽을 이루는 구조부.</t>
  </si>
  <si>
    <t>13886</t>
  </si>
  <si>
    <t>벽체구조물</t>
  </si>
  <si>
    <t>壁體構造物</t>
  </si>
  <si>
    <t>벽이나 바닥과 같은 널빤지처림 생긴 모양의 부재로 이루어진 구조물.</t>
  </si>
  <si>
    <t>13887</t>
  </si>
  <si>
    <t>벽체석연</t>
  </si>
  <si>
    <t>壁砌石緣</t>
  </si>
  <si>
    <t>기단의 가운데는 전(塼)벽돌로 쌓고, 가장자리에 돌로 테를 두른 것.</t>
  </si>
  <si>
    <t>13888</t>
  </si>
  <si>
    <t>벽축열</t>
  </si>
  <si>
    <t>thermal storage in wall</t>
  </si>
  <si>
    <t>패시브 솔라 시스템에서 벽에 축열 기능을 주는 것. →축열벽.</t>
  </si>
  <si>
    <t>13889</t>
  </si>
  <si>
    <t>감소기</t>
  </si>
  <si>
    <t>⇨리듀서.</t>
  </si>
  <si>
    <t>1389</t>
  </si>
  <si>
    <t>벽타일</t>
  </si>
  <si>
    <t>wall tile</t>
  </si>
  <si>
    <t>① 벽에 붙이는 주로 실내장식용의 타일을 말함(벽용). ② ⇨월타일.</t>
  </si>
  <si>
    <t>13890</t>
  </si>
  <si>
    <t>벽탑</t>
  </si>
  <si>
    <t>壁塔</t>
  </si>
  <si>
    <t>① 돌을 벽돌 모양으로 깎아서 쌓아 올린 탑. ② ⇨ 전탑(塼塔).</t>
  </si>
  <si>
    <t>13891</t>
  </si>
  <si>
    <t>벽토</t>
  </si>
  <si>
    <t>토벽에 쓰이는 흙. 외벽의 거친 벽, 재벌 바름 등에 쓰이는 조토나 정벌 바름에 쓰이는 색토의 총칭.</t>
  </si>
  <si>
    <t>13892</t>
  </si>
  <si>
    <t>벽판</t>
  </si>
  <si>
    <t>壁板</t>
  </si>
  <si>
    <t>① 천장이나 벽을 마감하기 위하여 쓰이는 널빤지형태의 목재. ② 건축용 벽판 부품의 표준 모듈치수(KS F 1513) 참조.</t>
  </si>
  <si>
    <t>13894</t>
  </si>
  <si>
    <t>벽포</t>
  </si>
  <si>
    <t>壁布</t>
  </si>
  <si>
    <t>① 벽이나 천장의 마감에 사용되는 천으로 짠 벽지(무늬를 놓아 짠다). ② 얇은 천으로 된 것은 뒤에 참지를 배접하여 도련하기 쉽게 만들어 씀.</t>
  </si>
  <si>
    <t>기문당71.3%</t>
  </si>
  <si>
    <t>13895</t>
  </si>
  <si>
    <t>벽호세공</t>
  </si>
  <si>
    <t>stucco</t>
  </si>
  <si>
    <t>① 벽체에 쓰이는 석고 혹은 시멘트. ② ⇨스터코.</t>
  </si>
  <si>
    <t>13897</t>
  </si>
  <si>
    <t>벽홈</t>
  </si>
  <si>
    <t>① 벽과 기둥이 맞닿는 곳에 틈이 나지 않게 하거나 또는 바름재가 들어가 끼이도록 기둥이나 주선 또는 벽선에 판 홈. ② ⇨벽쌤홈(＝).</t>
  </si>
  <si>
    <t>13898</t>
  </si>
  <si>
    <t>벽홈바르기</t>
  </si>
  <si>
    <t>목조의 기둥, 창문틀과 회반죽 따위가 물리는 자리를 가늘게 판 홈에 회반죽이나 모르타르를 밀어 넣어 바르는 것 ⇨벽쌤홈바르기(＝).</t>
  </si>
  <si>
    <t>13899</t>
  </si>
  <si>
    <t>C 화재</t>
  </si>
  <si>
    <t>139</t>
  </si>
  <si>
    <t>감속 차선</t>
  </si>
  <si>
    <t>deceleration lane</t>
  </si>
  <si>
    <t>변속차로의 하나로, 고속도로 등의 본선에서 분기되는 자동차를 안전속도까지 감속시키기 위하여 설치하는 차로</t>
  </si>
  <si>
    <t>1390</t>
  </si>
  <si>
    <t>벽홈회반죽</t>
  </si>
  <si>
    <t>벽과 기둥, 문꼴선 등 사이에 생기는 틈서리를 방지하기 위하여 바르는 회반죽.</t>
  </si>
  <si>
    <t>13900</t>
  </si>
  <si>
    <t>벽화</t>
  </si>
  <si>
    <t>wall painting, mural, 壁畵</t>
  </si>
  <si>
    <t>건축물의 내외벽면, 천장， 기둥등에 그림 그림</t>
  </si>
  <si>
    <t>13901</t>
  </si>
  <si>
    <t>벽화덕</t>
  </si>
  <si>
    <t>fire place</t>
  </si>
  <si>
    <t>① 아궁이를 벽에다 내고 굴쭉은 벽속에 통하게 한 난로. ② 상부에 굴뚝을 세우고 복사난방을 주로 한 것으로 연료는 장작‧석탄‧토탄 등을 씀. ③ 근래에는 장식적으로 개수‧절열장치로 하여 굴뚝 없이 꾸미기도 함.</t>
  </si>
  <si>
    <t>기문당83.1%</t>
  </si>
  <si>
    <t>13902</t>
  </si>
  <si>
    <t>벽흙</t>
  </si>
  <si>
    <t>壁土</t>
  </si>
  <si>
    <t>벽바름에 쓰이는 흙.</t>
  </si>
  <si>
    <t>13903</t>
  </si>
  <si>
    <t>변</t>
  </si>
  <si>
    <t>邊</t>
  </si>
  <si>
    <t>① 다면체에서 각 면의 경계를 이루고 있는 선분들로 물건의 가장자리. ② 기하학에서 동형의 한 변.</t>
  </si>
  <si>
    <t>13904</t>
  </si>
  <si>
    <t>변경도</t>
  </si>
  <si>
    <t>revised drawing</t>
  </si>
  <si>
    <t>원래의 도면에 설계상의 변경사항을 수정한 그림.</t>
  </si>
  <si>
    <t>13905</t>
  </si>
  <si>
    <t>변곡점</t>
  </si>
  <si>
    <t>inflection point, 變曲點</t>
  </si>
  <si>
    <t>휨부재에서 곡률의 방향이 변화하는 점으로 이 점에서 휨모멘트는 0이되고 부호가 바뀐다.</t>
  </si>
  <si>
    <t>13906</t>
  </si>
  <si>
    <t>변기</t>
  </si>
  <si>
    <t>closet, 便器</t>
  </si>
  <si>
    <t>① 인간의 대소변 배설에 사용되는 위생기구 이며 건축부재임 ② 양식과 재래식으로 구별하며 재래식 변기에는 수세식과 급취식이 있음</t>
  </si>
  <si>
    <t>13907</t>
  </si>
  <si>
    <t>변기 세정 장치</t>
  </si>
  <si>
    <t>수세용 대소변기에 부속하는 세정용 기구의 총칭. 세정 방식에 의해 직접 급수관에서 세정수가 토출되는 것, 한번 시스턴(cistern)에 저장시킨 다음 토수시키는 것의 2종류가 있다.</t>
  </si>
  <si>
    <t>13908</t>
  </si>
  <si>
    <t>변기 소독기</t>
  </si>
  <si>
    <t>bedpan washer and sterilizer</t>
  </si>
  <si>
    <t>베드팬이나 요강 등을 세정, 소독하기 위한 기구. 물로 씻은 다음 증기에 의해 소독하고 다시 물세척을 한다.</t>
  </si>
  <si>
    <t>13909</t>
  </si>
  <si>
    <t>감쇠</t>
  </si>
  <si>
    <t>damping; attenuation</t>
  </si>
  <si>
    <t>진동이나 소리 등이 시간이나 공간적인 전파 거리에 따라서 점차로 작아지는 현상. 에너지가 다른 형태로 변환되거나 소산(消散, dissipation)되는 과정에서 생긴다 (=댐핑) 점성감쇠, 쿨롱감쇠, 고체감쇠, 산일감쇠</t>
  </si>
  <si>
    <t>세화55.1%</t>
  </si>
  <si>
    <t>1391</t>
  </si>
  <si>
    <t>변단면재</t>
  </si>
  <si>
    <t>member of non-uniform section, 變斷面材</t>
  </si>
  <si>
    <t>보, 기둥, 트러스 등에서 단면의 위치에 따라 단면형이 변화하는 부재.</t>
  </si>
  <si>
    <t>기문당46.2%</t>
  </si>
  <si>
    <t>13910</t>
  </si>
  <si>
    <t>변동 가중</t>
  </si>
  <si>
    <t>fluctuating load</t>
  </si>
  <si>
    <t>장소나 시간에 의해 변화하는 가중.</t>
  </si>
  <si>
    <t>13911</t>
  </si>
  <si>
    <t>변동 계수</t>
  </si>
  <si>
    <t>coefficient of variation</t>
  </si>
  <si>
    <t>변동의 표준 편차를 평균값으로 나눈 양.</t>
  </si>
  <si>
    <t>13912</t>
  </si>
  <si>
    <t>변동 공기력</t>
  </si>
  <si>
    <t>fluctuating aerodynamic force</t>
  </si>
  <si>
    <t>시간에 따라 변하는 공기력의 변화성분. 주원인은 바람의 흩어짐이나 후류 소용돌이 및 바람을 받는 구조체의 자체진동임</t>
  </si>
  <si>
    <t>세화47.6%</t>
  </si>
  <si>
    <t>13913</t>
  </si>
  <si>
    <t>변동 소음</t>
  </si>
  <si>
    <t>fluctuating noise</t>
  </si>
  <si>
    <t>소음 레벨이 시간적으로 일정하지 않은 소음. ↔정상 소음.</t>
  </si>
  <si>
    <t>13914</t>
  </si>
  <si>
    <t>변동 풍속</t>
  </si>
  <si>
    <t>시간에 따라 변하는 풍속의 변화성분. 주원인은 바람의 흩어짐, 상류측 지상물에 의한 기류교란일 수 있음</t>
  </si>
  <si>
    <t>13917</t>
  </si>
  <si>
    <t>변동 풍압력</t>
  </si>
  <si>
    <t>fluctuating wind pressure</t>
  </si>
  <si>
    <t>시간에 따라 변하는 풍압력의 변화성분.</t>
  </si>
  <si>
    <t>13918</t>
  </si>
  <si>
    <t>변동 항력</t>
  </si>
  <si>
    <t>fluctuating drag</t>
  </si>
  <si>
    <t>구조체를 바람의 반대방향으로 끌어들이는 항력이 시간에 따라 변하는 성분으로서 주원인은 바람의 흩어짐일 수 있음</t>
  </si>
  <si>
    <t>13919</t>
  </si>
  <si>
    <t>감쇠 계수</t>
  </si>
  <si>
    <t>coefficient of (viscous) damping； damping coefficient</t>
  </si>
  <si>
    <t>감쇠 특성을 표시하는 계수. 일반적으로 속도에 비례하는 저항 계수를 가리킨다. 그 특성에 질량 비례형, 강성 비례형, 혼합형 등이 있다. →감쇠 상수.</t>
  </si>
  <si>
    <t>1392</t>
  </si>
  <si>
    <t>변동 항력 계수</t>
  </si>
  <si>
    <t>fluctuating drag coefficient</t>
  </si>
  <si>
    <t>변동항력의 표준편차를  (기준속도압* 기준예상면적)으로 나눈 값</t>
  </si>
  <si>
    <t>13920</t>
  </si>
  <si>
    <t>변두리</t>
  </si>
  <si>
    <t>edge, border</t>
  </si>
  <si>
    <t>어떤 지역의 가장자리나 어던 물건의 가장자리를 말함</t>
  </si>
  <si>
    <t>13922</t>
  </si>
  <si>
    <t>변두리기둥</t>
  </si>
  <si>
    <t>건물의 가장자리에 세운 기둥을 말하며 외진기둥이라도도 함</t>
  </si>
  <si>
    <t>13923</t>
  </si>
  <si>
    <t>변두리벽</t>
  </si>
  <si>
    <t>external wall, 外側壁</t>
  </si>
  <si>
    <t>건물 외주를 구성하는 벽의 구조정체를 말함</t>
  </si>
  <si>
    <t>13924</t>
  </si>
  <si>
    <t>변두리이음</t>
  </si>
  <si>
    <t>edge joint</t>
  </si>
  <si>
    <t>두장의 판재를 겹쳐서 양쪽 단면을 용접하여 이어주는 방법을 말함.</t>
  </si>
  <si>
    <t>13926</t>
  </si>
  <si>
    <t>변두리토대</t>
  </si>
  <si>
    <t>外側土臺</t>
  </si>
  <si>
    <t>건물의 바깥쪽에 기둥의 하중을 분산시켜 기초에 전달하는 수평재로 목조부재를 사용</t>
  </si>
  <si>
    <t>13927</t>
  </si>
  <si>
    <t>변류기</t>
  </si>
  <si>
    <t>current transformer</t>
  </si>
  <si>
    <t>저압의 전기 회로에 흐르고 있는 대전류, 또는 고전압 회로에 흐르고 있는 전류를 계기나 계전기로 보내기 위해 소전류로 변환하는 기기.</t>
  </si>
  <si>
    <t>13928</t>
  </si>
  <si>
    <t>변류량 방식</t>
  </si>
  <si>
    <t>changing discarge method</t>
  </si>
  <si>
    <t>13929</t>
  </si>
  <si>
    <t>감쇠 곡선</t>
  </si>
  <si>
    <t>decay curve</t>
  </si>
  <si>
    <t>①계의 보유에너지나 농도 등이 시간적으로 감소하는 상태를 표시하는 곡선 . 일반적으로 지수함수로 변화, 감소하여 E(t)=Ee-kt로 표시되며 k가 계 고유의 감쇠조건을 표시한다② 소리나 진동의 경우 음압레벨 등의 데시벨 값으로 표시할 때가 많다</t>
  </si>
  <si>
    <t>1393</t>
  </si>
  <si>
    <t>변별역</t>
  </si>
  <si>
    <t>difference limen； differential threshold</t>
  </si>
  <si>
    <t>미세한  자극차이를 변별하는데 필요한 자극의 최소량을 말하는 것</t>
  </si>
  <si>
    <t>13930</t>
  </si>
  <si>
    <t>변별한</t>
  </si>
  <si>
    <t>limit value of discrimination</t>
  </si>
  <si>
    <t>어떤 양이 어떤 기준에 대해서 달라지는 것이 구별되는 한계의 양.</t>
  </si>
  <si>
    <t>13931</t>
  </si>
  <si>
    <t>변빗깎기양판</t>
  </si>
  <si>
    <t>raised and pielded panel</t>
  </si>
  <si>
    <t>목재에서 주변보다 약간 높거나 낮게 깍아 만든 패널</t>
  </si>
  <si>
    <t>13932</t>
  </si>
  <si>
    <t>변색</t>
  </si>
  <si>
    <t>color change; discoloration</t>
  </si>
  <si>
    <t>안료, 수지 등이 자외선이나 약품에 의해 변질해서 본래의 색에서 다른 색이 되는 것. ⇨ 퇴색.</t>
  </si>
  <si>
    <t>13933</t>
  </si>
  <si>
    <t>변성 실리콘</t>
  </si>
  <si>
    <t>modified silicone</t>
  </si>
  <si>
    <t>오르가노실록산을 갖는 유기 폴리머. 실링재 등에 이용된다.</t>
  </si>
  <si>
    <t>13934</t>
  </si>
  <si>
    <t>변성암</t>
  </si>
  <si>
    <t>metamorphic rock, 變成岩</t>
  </si>
  <si>
    <t>화성암 또는 수성암이 지각(地殼)의 온도, 압력 따위의 영향이나 화학적 작용을 받아 변질하여 그 구조절리나 광물성분(鑛物成分)에 변화를 일으켜 생긴 암석(활석‧대리석‧편문암‧사문암‧석면 등).</t>
  </si>
  <si>
    <t>기문당74.8%</t>
  </si>
  <si>
    <t>13935</t>
  </si>
  <si>
    <t>변소</t>
  </si>
  <si>
    <t>toilet, water closet, lavatory, 便所</t>
  </si>
  <si>
    <t>① 대소변을 하기 위한 방의 총칭으로 화장실로도 칭함 도면용 약어는 ｢T.｣, ｢W.C.｣.  ② 화장하는데 필요한 설비를 갖추어놓아 휴게실의 의미도 있음.</t>
  </si>
  <si>
    <t>13936</t>
  </si>
  <si>
    <t>변소용 각종철물</t>
  </si>
  <si>
    <t>toilet com- partment hardware, lavatory stall hard ware, 便所用各種鐵物</t>
  </si>
  <si>
    <t>변소(화장실)용으로 쓰이는 모든 철물의 총칭.</t>
  </si>
  <si>
    <t>13937</t>
  </si>
  <si>
    <t>변속 차선</t>
  </si>
  <si>
    <t>speed change lane</t>
  </si>
  <si>
    <t>도로의 본선 차도에서 차량의 감속 또는 가속을 위해 설치되는 차선</t>
  </si>
  <si>
    <t>세화28.6%</t>
  </si>
  <si>
    <t>13938</t>
  </si>
  <si>
    <t>변수위 투수 시험기</t>
  </si>
  <si>
    <t>falling head permeameter</t>
  </si>
  <si>
    <t>비교적 투수성이 낮은 흙에 사용되는 투수 시험기의 일종으로, 시료 속을 통과한 수량만큼 강하되는 수위와 그 시간을 측정하여 투수계수를 구하는 장치.</t>
  </si>
  <si>
    <t>13939</t>
  </si>
  <si>
    <t>감쇠 기구</t>
  </si>
  <si>
    <t>damping mechanism</t>
  </si>
  <si>
    <t>속도에 비례하는 저항 기구를 일컫는다. →대시포트</t>
  </si>
  <si>
    <t>1394</t>
  </si>
  <si>
    <t>변수정화조</t>
  </si>
  <si>
    <t>sewage purifier, 便水淨化槽</t>
  </si>
  <si>
    <t>변수, 오수를 정화하는 탱크.</t>
  </si>
  <si>
    <t>13940</t>
  </si>
  <si>
    <t>변압기</t>
  </si>
  <si>
    <t>transformer, 變壓器</t>
  </si>
  <si>
    <t>전압을 일정비(변압비)로 승압,  강압하는 전기기기. 자기(磁氣) 회로를 구성하는 철심에 절연 된 구리 도체의 1차 코일과 2차 코일이 감긴 기본 구조를 갖고 있다. (=트랜스)</t>
  </si>
  <si>
    <t>13941</t>
  </si>
  <si>
    <t>변위</t>
  </si>
  <si>
    <t>displacement, 變位</t>
  </si>
  <si>
    <t>외력 등으로 인하여 일어나는 물체 또는 어떤 점의 위치의 변화.</t>
  </si>
  <si>
    <t>13942</t>
  </si>
  <si>
    <t>변위 응답 스펙트럼</t>
  </si>
  <si>
    <t>displacement response spectrum</t>
  </si>
  <si>
    <t>응답스펙트럼 중 변위를 세로축으로 설정한 스펙트럼</t>
  </si>
  <si>
    <t>13944</t>
  </si>
  <si>
    <t>변위 함수</t>
  </si>
  <si>
    <t>displacement function</t>
  </si>
  <si>
    <t>유한요소법에서 요소 내부의 변위를 절점변위로 보간하기 위한 내삽(interpolation) 함수.</t>
  </si>
  <si>
    <t>세화53.7%</t>
  </si>
  <si>
    <t>13947</t>
  </si>
  <si>
    <t>변위각</t>
  </si>
  <si>
    <t>displacement angle, 變位角</t>
  </si>
  <si>
    <t>어떤 점에서 중립축에 이어진 접선이 보의 방향과 이루어 나타내지는 각</t>
  </si>
  <si>
    <t>기문당60.5%</t>
  </si>
  <si>
    <t>13948</t>
  </si>
  <si>
    <t>변위계</t>
  </si>
  <si>
    <t>displacement meter</t>
  </si>
  <si>
    <t>변위을 측정하는 기기.</t>
  </si>
  <si>
    <t>세화55.0%</t>
  </si>
  <si>
    <t>13949</t>
  </si>
  <si>
    <t>감쇠 상수</t>
  </si>
  <si>
    <t>damping ratio; damping factor</t>
  </si>
  <si>
    <t>어떤 계의 감쇠를 임계 감쇠(critical damping)에 대한 비율로 표시한 것. 이 값이 클수록 감쇠 효과가 크다. (=감쇠비)</t>
  </si>
  <si>
    <t>1395</t>
  </si>
  <si>
    <t>변위도</t>
  </si>
  <si>
    <t>displacement diagram, diagram of transportation, 變位圖</t>
  </si>
  <si>
    <t>외력 등에 인하여 구조물에 발생하는 위치의 변화를 나타낸 그림.</t>
  </si>
  <si>
    <t>13950</t>
  </si>
  <si>
    <t>변위법</t>
  </si>
  <si>
    <t>displacement method</t>
  </si>
  <si>
    <t>외력에 의한 평형방정식을 풀 때 미지량을 변위로 선택하고 부재력을 구하는 구조해석의 방법.</t>
  </si>
  <si>
    <t>13951</t>
  </si>
  <si>
    <t>변응력</t>
  </si>
  <si>
    <t>연응력을 일컬음</t>
  </si>
  <si>
    <t>13952</t>
  </si>
  <si>
    <t>변자</t>
  </si>
  <si>
    <t>edging, frill, border, fringe, purfling,, 邊子</t>
  </si>
  <si>
    <t>판재 등 가장자리에 꾸민 테두리</t>
  </si>
  <si>
    <t>13954</t>
  </si>
  <si>
    <t>변자못</t>
  </si>
  <si>
    <t>邊子釘</t>
  </si>
  <si>
    <t>물건의 가장자리를 꾸미는 재료를 박아대어 고정하기 위한 작은 못.</t>
  </si>
  <si>
    <t>13955</t>
  </si>
  <si>
    <t>변장비</t>
  </si>
  <si>
    <t>aspect ratio, 變長比</t>
  </si>
  <si>
    <t>건물의 폭을 깊이로 나눈 비율</t>
  </si>
  <si>
    <t>13956</t>
  </si>
  <si>
    <t>변재</t>
  </si>
  <si>
    <t>sap wood, sapwood, 邊材</t>
  </si>
  <si>
    <t>① 나무의 횡단면상 수피부분의 담황백갈색(심재화 하지않은 담색의 부분)이 나는 목질부를 제재한 목재. ② ＝백변재(白邊材)＝백태재(百太材)＝백재(白材)＝죽재＝주재(周材)＝액재(液材)＝죽각재＝백육재. ③ 수액‧탄력성이 많고, 비중‧함수율이 높으며, 유연하고, 건조수축시 변형이 심하고, 내구성이 작고, 충해도 받기 쉬움. ④ 심재(⇦)와 함께 목재의 종류(⇦) 중 하나.</t>
  </si>
  <si>
    <t>13957</t>
  </si>
  <si>
    <t>변전소</t>
  </si>
  <si>
    <t>transformer substation, 變電所</t>
  </si>
  <si>
    <t>① 명사 전기 교류 전력을 송전ㆍ배전하기에 적당한 전압으로 바꾸어서 내보내는 시설. ② 변압기, 차단기와 보조 설비 따위로 구성됨</t>
  </si>
  <si>
    <t>기문당6.1%</t>
  </si>
  <si>
    <t>13958</t>
  </si>
  <si>
    <t>변전실</t>
  </si>
  <si>
    <t>transformer room</t>
  </si>
  <si>
    <t>전기의 일정한 설비를 갖추어 놓고변전소에서 보내온 높은 전압의 전기를 전압을 낮추어 다른 곳이나 부하로 보내는 곳</t>
  </si>
  <si>
    <t>13959</t>
  </si>
  <si>
    <t>감쇠 시간</t>
  </si>
  <si>
    <t>decay time</t>
  </si>
  <si>
    <t>소리의 강도나 진동 진폭의 크기가 어떤 크기(보통 60dB을 잡는다) 가 될때까지 걸리는 시간(s)</t>
  </si>
  <si>
    <t>1396</t>
  </si>
  <si>
    <t>변주</t>
  </si>
  <si>
    <t>變柱</t>
  </si>
  <si>
    <t>① 건물의 가장자리에 세운 기둥. ② 외진기둥 ＝변두리기둥.</t>
  </si>
  <si>
    <t>기문당75.8%</t>
  </si>
  <si>
    <t>13960</t>
  </si>
  <si>
    <t>변죽</t>
  </si>
  <si>
    <t>rim, brim, flitch, fringe, 邊－</t>
  </si>
  <si>
    <t>① 대나무를 쪼갠 것 중 표피가 있는 것. ② 변하여 제재목중 통나무 거죽(나무껍질)이 붙은 널. ③ 그릇이나 세간, 과녁의 가장자리.</t>
  </si>
  <si>
    <t>13961</t>
  </si>
  <si>
    <t>변질부</t>
  </si>
  <si>
    <t>affected zone</t>
  </si>
  <si>
    <t>용접 또는 가공등에 따른 열로 기계적 성질에 변화가 발생한 용융되지 않은 모재 부분</t>
  </si>
  <si>
    <t>13962</t>
  </si>
  <si>
    <t>변탕</t>
  </si>
  <si>
    <t>邊鐋</t>
  </si>
  <si>
    <t>① 재목을 대패질할 때에 깎아낼 두께의 대중을 잡기 위하여 한쪽 가를 먼저 깎는 대패. ② 면의 가장자리를 곧게 밀어내거나 모서리를 턱지게 직선으로 깎는 대패. ③ 모서리를 턱지어(반턱)깎는 대패 또는 그 일. ④ 보통 대패와 거의 같으나 날이 좁고 집의 왼쪽에 4각의 턱이 졌음. ⑤ 두 쪽으로 날을 박고, 가운데에 4각(四角)의 턱이 진 것도 있음.</t>
  </si>
  <si>
    <t>13963</t>
  </si>
  <si>
    <t>변탕붙임</t>
  </si>
  <si>
    <t>邊鐋－</t>
  </si>
  <si>
    <t>변탕질한 두 널빤지를 서로 맞붙이는 일. 외벽을 널로 마감할때 사용. 변탕쪽매.</t>
  </si>
  <si>
    <t>13964</t>
  </si>
  <si>
    <t>변탕질</t>
  </si>
  <si>
    <t>기둥이나 벽선의 가장자리를 모죽임하는 일. 목재의 가장자리를 곧게 밀어내거나 모서리를 턱지게 깎아 내는 일</t>
  </si>
  <si>
    <t>기문당39.0%</t>
  </si>
  <si>
    <t>13965</t>
  </si>
  <si>
    <t>변탕쪽매</t>
  </si>
  <si>
    <t>shiplap joint, 邊鐋－</t>
  </si>
  <si>
    <t>반턱쪽매(널의 옆을 두꼐의 반만크므 턱지게 깎아서 서로 반턱이 겹치게 물리는 널 깔기) (⇦)의 다른 이름.</t>
  </si>
  <si>
    <t>13966</t>
  </si>
  <si>
    <t>변탕홈</t>
  </si>
  <si>
    <t>변탕으로 파낸 홈.</t>
  </si>
  <si>
    <t>13967</t>
  </si>
  <si>
    <t>변태점</t>
  </si>
  <si>
    <t>transition point； transformation point</t>
  </si>
  <si>
    <t>재료가 어떤 상태에서 다른 상태로 불연속적으로 물성적 변화를 일으키는 온도. 철강에서는 결정계가 갑자기 변화하는 A3점(철 910℃)을 변태점이라 할 때가 많다.</t>
  </si>
  <si>
    <t>13968</t>
  </si>
  <si>
    <t>변판</t>
  </si>
  <si>
    <t>邊板</t>
  </si>
  <si>
    <t>통나무 가장자리에 제재된 널.</t>
  </si>
  <si>
    <t>13969</t>
  </si>
  <si>
    <t>감쇠 시상수</t>
  </si>
  <si>
    <t>attenuation time constant</t>
  </si>
  <si>
    <t>손실이 있을 때에 에너지 감소 속도를 표시하는 수치. 감쇠가 Ae-kt(A : 상수 , t : 시간 )의 형으로 표시될 때의 1/k을 일컫는다. →감쇠 진동</t>
  </si>
  <si>
    <t>세화37.9%</t>
  </si>
  <si>
    <t>1397</t>
  </si>
  <si>
    <t>변풍량 방식</t>
  </si>
  <si>
    <t>variable air volume system</t>
  </si>
  <si>
    <t>공조 공간의 열부하 증감에 따라서 급기량을 자동적으로 조절해서 온습도를 유지하는 방식. VAV로 칭한다.</t>
  </si>
  <si>
    <t>13970</t>
  </si>
  <si>
    <t>변형</t>
  </si>
  <si>
    <t>deformation, strain, 變形</t>
  </si>
  <si>
    <t>응력이나 온도 변화 등에 의해 생기는 물체의 형상 변화 또는 그 양.</t>
  </si>
  <si>
    <t>세화80.9%</t>
  </si>
  <si>
    <t>13971</t>
  </si>
  <si>
    <t>변형 경화</t>
  </si>
  <si>
    <t>strain hardening</t>
  </si>
  <si>
    <t>금속 재료의 응력도-변형도 곡선에 있어서 항복점 응력도에 달한 다음, 변형의 빈행에 따라 응력이 완만하게 증대하는 현상. ⇨ 가공 경화.</t>
  </si>
  <si>
    <t>13972</t>
  </si>
  <si>
    <t>변형 계수</t>
  </si>
  <si>
    <t>modulus of deformation</t>
  </si>
  <si>
    <t>후크의 법칙을 따르는 탄성계수를 포함하여 응력-변형률 관계를 나타내는 모든 계수</t>
  </si>
  <si>
    <t>13973</t>
  </si>
  <si>
    <t>변형 기와</t>
  </si>
  <si>
    <t>일반적인 기와들과 다른 형태를 가진 기와. 처마, 내림새, 마루 등의 특수한 위치에 사용한다.</t>
  </si>
  <si>
    <t>13974</t>
  </si>
  <si>
    <t>변형 능력</t>
  </si>
  <si>
    <t>일반적으로 부재가 충분히 변형할 능력이 있음을 의미하고, 내진설계에서는 부재가 항복이후에 충분한 소성변형능력을 가지고 있음을 의미함.</t>
  </si>
  <si>
    <t>13975</t>
  </si>
  <si>
    <t>변형 속도</t>
  </si>
  <si>
    <t>strain rate</t>
  </si>
  <si>
    <t>재료에 하중을 가하여 변형시키는 속도</t>
  </si>
  <si>
    <t>13976</t>
  </si>
  <si>
    <t>변형 에너지</t>
  </si>
  <si>
    <t>strain energy</t>
  </si>
  <si>
    <t>구조물에 외력을 가하면 구조물의 부재가 변형하면서 발생한 에너지.</t>
  </si>
  <si>
    <t>13977</t>
  </si>
  <si>
    <t>변형 에너지 최소의 정리</t>
  </si>
  <si>
    <t>theorem of minimum strain energy； principle of minimum strain energy</t>
  </si>
  <si>
    <t>안정한 상태에 있는 선형 구조물에서는 변형 에너지를 최소화하는 쪽으로 변형 도는 변위를 발생한다는 원리.</t>
  </si>
  <si>
    <t>13978</t>
  </si>
  <si>
    <t>변형 적합 조건</t>
  </si>
  <si>
    <t>compatibility condition</t>
  </si>
  <si>
    <t>고체에서 6개의 변형과 3개의 변위 관계를 이루기 위한 조건.</t>
  </si>
  <si>
    <t>세화17.8%</t>
  </si>
  <si>
    <t>13979</t>
  </si>
  <si>
    <t>감쇠 진동</t>
  </si>
  <si>
    <t>damped vibration： damped oscillation</t>
  </si>
  <si>
    <t>시간의 경과에 따라 진폭이 줄어들어 최종적으로 정지 상태에 이르는 진동.</t>
  </si>
  <si>
    <t>세화28.9%</t>
  </si>
  <si>
    <t>1398</t>
  </si>
  <si>
    <t>변형 제거</t>
  </si>
  <si>
    <t>strightening</t>
  </si>
  <si>
    <t>용접에 의해 생긴 변형을 프레스나 롤러 등에 의한 기계적 방법으로 제거하는 것.</t>
  </si>
  <si>
    <t>세화48.8%</t>
  </si>
  <si>
    <t>13980</t>
  </si>
  <si>
    <t>변형 제어</t>
  </si>
  <si>
    <t>strain control</t>
  </si>
  <si>
    <t>실험 시 실험체 내부의 변형값을 기준으로 하여 가력을 제어하는 것.</t>
  </si>
  <si>
    <t>13981</t>
  </si>
  <si>
    <t>변형 타원</t>
  </si>
  <si>
    <t>평면변형상태에 있어서 수직변형 방향을 회전시킬 때 변형도 벡터가 그리는 타원.</t>
  </si>
  <si>
    <t>13982</t>
  </si>
  <si>
    <t>변형 텐서</t>
  </si>
  <si>
    <t>strain tensor</t>
  </si>
  <si>
    <t>변형도를 표시하는 텐서.</t>
  </si>
  <si>
    <t>13983</t>
  </si>
  <si>
    <t>변형 하중</t>
  </si>
  <si>
    <t>force by deformation</t>
  </si>
  <si>
    <t>구조물의 변형에 동반하여 작용하는 하중. 변형하중 발생의 요인으로서는 온도응력, 크리프(creep), 프리스트레스, 건조수축, 기초의 부동침하 등을 들 수 있다. 구조물의 변형에 의해 발생하는 응력은 그 구조물의 재료, 공법, 지반조건, 해상(海象), 기상조건 등에 의해 달라지기 때문에 개개의 구조물에 대해서 일어날 수 있는 허용변형하중을 설정하고 구조물의 기능 및 내력의 저하가 발생하지 않도록 주의하지 않으면 안된다.특히 온도응력에 의한 변형은 각 부위의 온도 분포상황, 구조물의 국부적 온도차, 구조물 또는 주변의 온도변화, 구조물 및 부재의 지지상황, 구조물의 입지조건 등을 고려하여 산정한다.</t>
  </si>
  <si>
    <t>13984</t>
  </si>
  <si>
    <t>변형(도)</t>
  </si>
  <si>
    <t>strain, distortion</t>
  </si>
  <si>
    <t>① 물체가 원래의 형상에서 변화하는 것. 또는 그 크기. ② 물체의 형상이 변화한 양을 원래 크기로 나눈 값. 단위 길이마다의 변형량이라는 것을 강조하거나 응력도와 비교할 때는 특히 변형도라 일컫는 표현을 사용한다. ③ 입출력간의 비선형성이나 계의 진폭 주파수 특성의 불균일성 등에 의해 생기는 바람직하지 못한 파형의 변화.</t>
  </si>
  <si>
    <t>13985</t>
  </si>
  <si>
    <t>변형계</t>
  </si>
  <si>
    <t>strain gauge； strain meter</t>
  </si>
  <si>
    <t>2점간의 변형을 측정하는 계기. 스트레인 게이지.</t>
  </si>
  <si>
    <t>세화56.5%</t>
  </si>
  <si>
    <t>13987</t>
  </si>
  <si>
    <t>변형도</t>
  </si>
  <si>
    <t>strain intensity, 變形度</t>
  </si>
  <si>
    <t>변형의 양과 변형 전의 양과의 비.</t>
  </si>
  <si>
    <t>13988</t>
  </si>
  <si>
    <t>변형률</t>
  </si>
  <si>
    <t>strain, 變形率</t>
  </si>
  <si>
    <t>하중을 받을 때 발생한 변형량과 변형 전의 양과의 비.</t>
  </si>
  <si>
    <t>13989</t>
  </si>
  <si>
    <t>감쇠력</t>
  </si>
  <si>
    <t>damping force</t>
  </si>
  <si>
    <t>진동계의 진동을 줄이는 방향으로 작용하는 힘. 점성 감쇠는 속도에 비례한다. 감쇠 계수를 속도에 곱해 부호를 바꾼 값.</t>
  </si>
  <si>
    <t>세화63.4%</t>
  </si>
  <si>
    <t>1399</t>
  </si>
  <si>
    <t>변형률제어</t>
  </si>
  <si>
    <t>strain control, 變形率制禦</t>
  </si>
  <si>
    <t>1축압축 또는 전단시험 시 변형률을 일정한 속도로 제어하여 응력을 측정하는 것.</t>
  </si>
  <si>
    <t>기문당67.2%</t>
  </si>
  <si>
    <t>13990</t>
  </si>
  <si>
    <t>변형무늬재</t>
  </si>
  <si>
    <t>① 정상 세포의 배열과 나무의 성장이 불규칙하게 변형하여 나뭇결을 나타낸 목재. ② 장식재로 쓰임. ③ 목재의 종류.</t>
  </si>
  <si>
    <t>13991</t>
  </si>
  <si>
    <t>변형물</t>
  </si>
  <si>
    <t>accessary; accessory</t>
  </si>
  <si>
    <t>타일, 기와 등의 마무리면의 일반적인 끝부분과는 다른 이형 부재의 총칭.</t>
  </si>
  <si>
    <t>13992</t>
  </si>
  <si>
    <t>변형바로잡기</t>
  </si>
  <si>
    <t>straightening, 變形－</t>
  </si>
  <si>
    <t>운반, 가공, 제작과정에서 강재의 굽음‧뒤틀림 등을 바로 잡는 것.</t>
  </si>
  <si>
    <t>기문당56.8%</t>
  </si>
  <si>
    <t>13993</t>
  </si>
  <si>
    <t>변형법</t>
  </si>
  <si>
    <t>deformation method, 變形法</t>
  </si>
  <si>
    <t>변형을 미지수로 하여 부정정 구조물을 해석하는 방법.</t>
  </si>
  <si>
    <t>13994</t>
  </si>
  <si>
    <t>변형시효</t>
  </si>
  <si>
    <t>strain aging</t>
  </si>
  <si>
    <t>재결정 온도보다 낮은 온도에서 소성 가공을 할 때에, 항복점을 넘는 변형이 가해지면 소재의 경도와 강도가 증가하여 항복점이 상승하는 현상</t>
  </si>
  <si>
    <t>13995</t>
  </si>
  <si>
    <t>변형일</t>
  </si>
  <si>
    <t>potential energy of deformation, 變形－</t>
  </si>
  <si>
    <t>어떤 물체가 외력을 받아 변형할 때의 외력 또는 내력이 하는 일.</t>
  </si>
  <si>
    <t>기문당80.6%</t>
  </si>
  <si>
    <t>13998</t>
  </si>
  <si>
    <t>변화</t>
  </si>
  <si>
    <t>change, 變化</t>
  </si>
  <si>
    <t>물체의 형상 또는 성질의특징이 달라지는 것을 말함.</t>
  </si>
  <si>
    <t>기문당8.5%</t>
  </si>
  <si>
    <t>13999</t>
  </si>
  <si>
    <t>1질점계</t>
  </si>
  <si>
    <t>single-mass system</t>
  </si>
  <si>
    <t>운동을 기술하기 위한 필요한 절점이 하나인 시스템.</t>
  </si>
  <si>
    <t>14</t>
  </si>
  <si>
    <t>CAD</t>
  </si>
  <si>
    <t>computer-aided design</t>
  </si>
  <si>
    <t>2D, 3D 그래픽 툴 또는, 그것을 이용하여 제도(Draft) 및 설계(Design) 하는 행위</t>
  </si>
  <si>
    <t>140</t>
  </si>
  <si>
    <t>감쇠비</t>
  </si>
  <si>
    <t>⇨감쇠 상수(=).</t>
  </si>
  <si>
    <t>1400</t>
  </si>
  <si>
    <t>변환기</t>
  </si>
  <si>
    <t>transducer</t>
  </si>
  <si>
    <t>어떤 에너지를 갖는 신호나 양 등을 동종 또는 별종 에너지의 신호나 양으로 바꾸는 장치의 총칭. 예를 들면 음의 에너지를 전기 에너지로 변환하는 마이크로폰.</t>
  </si>
  <si>
    <t>14000</t>
  </si>
  <si>
    <t>별관</t>
  </si>
  <si>
    <t>別館</t>
  </si>
  <si>
    <t>①  본관 외에 따로 지은 건물로 본관과 떨어져 위치함 ② ＝별채.</t>
  </si>
  <si>
    <t>14001</t>
  </si>
  <si>
    <t>별꼴볼트</t>
  </si>
  <si>
    <t>star vault, 星形－</t>
  </si>
  <si>
    <t>형태는 별 모양이고 하나의 리브를 다른 리브에 연결한 결과로 생기는 구조물을 말함</t>
  </si>
  <si>
    <t>14003</t>
  </si>
  <si>
    <t>별당</t>
  </si>
  <si>
    <t>annex, 別堂</t>
  </si>
  <si>
    <t>본채에 떨어져 한적한 곳에 위치한 건물</t>
  </si>
  <si>
    <t>14004</t>
  </si>
  <si>
    <t>별도공사</t>
  </si>
  <si>
    <t>separate work, 別途工事</t>
  </si>
  <si>
    <t>① 최초공사 계약에 포함되지 않고 따로 추가계약하는 공사. ② 본 공사 외에 다른 전문공사. ③ 전기기구 및 가구 등을 별도공사로 할 수 있음.</t>
  </si>
  <si>
    <t>14007</t>
  </si>
  <si>
    <t>별동</t>
  </si>
  <si>
    <t>別棟</t>
  </si>
  <si>
    <t>별당, 별채라고도 하며 본채와 별도로 지은 집을 말함</t>
  </si>
  <si>
    <t>14008</t>
  </si>
  <si>
    <t>별서</t>
  </si>
  <si>
    <t>別墅</t>
  </si>
  <si>
    <t>농장이나 들이 있는 부근에 한적하게 따로 지은 집으로 별장과 비슷하나 농사를 짓는다는 점이 다름</t>
  </si>
  <si>
    <t>14009</t>
  </si>
  <si>
    <t>감쇠율</t>
  </si>
  <si>
    <t>decay rate: decrement; damping factor</t>
  </si>
  <si>
    <t>① 포텐셜, 방사, 진동 등의 에너지(전압, 음압, 열, 진폭 등)가 일정한 조건하에서 시간의 경과에 따라 감쇠하는 비율. ② 정현 감쇠 진동 옆에 있는 극대값의 비. →로그 감쇠율.</t>
  </si>
  <si>
    <t>1401</t>
  </si>
  <si>
    <t>별장</t>
  </si>
  <si>
    <t>villa, 別莊</t>
  </si>
  <si>
    <t>살림을 하는 집 외에 경치 좋은 곳에 따로 지어 놓고 때때로 묵으면서 쉬는 집.</t>
  </si>
  <si>
    <t>14011</t>
  </si>
  <si>
    <t>별장여</t>
  </si>
  <si>
    <t>別長舌</t>
  </si>
  <si>
    <t>도리 바로 밑에 설치되지 않고 간격을 두고 설치되는 장여</t>
  </si>
  <si>
    <t>14012</t>
  </si>
  <si>
    <t>별창방</t>
  </si>
  <si>
    <t>別昌防</t>
  </si>
  <si>
    <t>뜬창방</t>
  </si>
  <si>
    <t>14013</t>
  </si>
  <si>
    <t>별채</t>
  </si>
  <si>
    <t>annex</t>
  </si>
  <si>
    <t>본채와 따로 떨어져 별도로 지은 집으로  별당, 별채, 별동으로 불리움</t>
  </si>
  <si>
    <t>14014</t>
  </si>
  <si>
    <t>병동</t>
  </si>
  <si>
    <t>ward pavilion, 病棟</t>
  </si>
  <si>
    <t>① 병원 안의 건물 한 채 한 채를 이르는 말로 병실, 통로, 부속시설을 포함함.. ② 주로 입원 환자들을 치료하는 병원에서 병의 종류나 환자의 성별(性別) 따위를 기준으로 일정하게 나눔</t>
  </si>
  <si>
    <t>14016</t>
  </si>
  <si>
    <t>병동 배식 방식</t>
  </si>
  <si>
    <t>pantry tray service method</t>
  </si>
  <si>
    <t>병원에서 급식배식을 위해 사용하는 방식중 하나로 배식차로 각 병동의 배식실까지 운반하고  배식실에서 환자에게 전달하는 방식을 말함</t>
  </si>
  <si>
    <t>14017</t>
  </si>
  <si>
    <t>병동부</t>
  </si>
  <si>
    <t>in-patient department, 病棟部</t>
  </si>
  <si>
    <t>병실, 간호사실, 부속실로 구성된 병동으로 주로 장기치료를 위해 입원한 환자를 수용함</t>
  </si>
  <si>
    <t>14018</t>
  </si>
  <si>
    <t>병렬 셸</t>
  </si>
  <si>
    <t>parallel shells</t>
  </si>
  <si>
    <t>동일 형식의 셸을 늘어놓아 만드는 셸 구조의 총칭. 병렬 원통 셸은 그 예.</t>
  </si>
  <si>
    <t>14019</t>
  </si>
  <si>
    <t>감수제</t>
  </si>
  <si>
    <t>water reducing agent, 減水劑</t>
  </si>
  <si>
    <t>① 콘크리트 배합 시 혼입하여 시멘트 입자(粒子)를 분산시킴으로써 콘크리트의 시공성을 확보하기 위한 화학혼화제로써, 단위 수량을 감소시키는 것을 주목적으로 함. ② 시멘트 입자를 분산시켜서 시멘트페이스트의 유동성을 증가시킴으로써 담위수량의 감소를 가능하게 함. 분산작용과 AE제를 병용한 것 등이 있음. ③ 감수제를 쓰면 입형이 거친 골재나 입도 분포가 나쁜 골재를 쓴 콘크리트의 성질이 개선되어 시공을 용이하게 하는 등의 효과가 있음. ④ 감수효과는 시멘트입자의 분산작용의 결과로 생기므로 시멘트 분산제라고도 함.</t>
  </si>
  <si>
    <t>기문당57.1%</t>
  </si>
  <si>
    <t>1402</t>
  </si>
  <si>
    <t>병렬 원통 셸</t>
  </si>
  <si>
    <t>multiple cylindrical shells</t>
  </si>
  <si>
    <t>부분 원통형 셸을 호 방향으로 연속적으로 병렬해서 만드는 셸 형식. 국부적으로는 셸로서, 전체적으로는 판으로서의 역학 특성을 갖는다. →연속 원통 셸.</t>
  </si>
  <si>
    <t>세화77.7%</t>
  </si>
  <si>
    <t>14020</t>
  </si>
  <si>
    <t>병렬형 부엌</t>
  </si>
  <si>
    <t>parallel type kitchen, 竝列型－</t>
  </si>
  <si>
    <t>①부엌시설이 두 줄로 놓인부엌.  ② 준비대ㆍ개수대ㆍ조리대ㆍ배선대 따위를 양쪽으로 나란히 배치한부엌형</t>
  </si>
  <si>
    <t>기문당25.3%</t>
  </si>
  <si>
    <t>14024</t>
  </si>
  <si>
    <t>병리 검사실</t>
  </si>
  <si>
    <t>pathology laboratory</t>
  </si>
  <si>
    <t>병의 원인, 발생, 경과등을 확인하기 위해 인체의 조직, 세포등의  병리학적 진단을 위해 검사하는 방을 말함.</t>
  </si>
  <si>
    <t>14025</t>
  </si>
  <si>
    <t>병리 해부실</t>
  </si>
  <si>
    <t>autopsy suite</t>
  </si>
  <si>
    <t>사인과 병의 원인을 알아내기 위함이 목적이며  시체를 해부하는 방을 말함</t>
  </si>
  <si>
    <t>14026</t>
  </si>
  <si>
    <t>병머리</t>
  </si>
  <si>
    <t>병머리 모양의 단청 무늬</t>
  </si>
  <si>
    <t>14027</t>
  </si>
  <si>
    <t>병머리초</t>
  </si>
  <si>
    <t>bottle shaped head figure, 甁頭草</t>
  </si>
  <si>
    <t>긴 부재의 양쪽 머리에 하는 단청 무늬로 병 모양인 것</t>
  </si>
  <si>
    <t>14028</t>
  </si>
  <si>
    <t>병소관</t>
  </si>
  <si>
    <t>⇨토관.</t>
  </si>
  <si>
    <t>14029</t>
  </si>
  <si>
    <t>감습</t>
  </si>
  <si>
    <t>1403</t>
  </si>
  <si>
    <t>병실</t>
  </si>
  <si>
    <t>patient’s room, ward, 病室</t>
  </si>
  <si>
    <t>병을 치료하기 위하여 환자가 거처하는 방을 말함.</t>
  </si>
  <si>
    <t>14030</t>
  </si>
  <si>
    <t>병용 이음</t>
  </si>
  <si>
    <t>combined joint</t>
  </si>
  <si>
    <t>다른 형식의 이음방식을 조합하여 사용한 이음</t>
  </si>
  <si>
    <t>14032</t>
  </si>
  <si>
    <t>병용 조명</t>
  </si>
  <si>
    <t>combined system of daylight and electric light</t>
  </si>
  <si>
    <t>주광 조명과 인공 조명을 병용하는 주간의 조명 방식.</t>
  </si>
  <si>
    <t>14033</t>
  </si>
  <si>
    <t>병용식 급수배관</t>
  </si>
  <si>
    <t>竝用式給水配管</t>
  </si>
  <si>
    <t>① 은폐식 급수배관과 노출식 급수배관을 적당히 혼용한 것. ② 급수배관에 널리 쓰이는 방법.</t>
  </si>
  <si>
    <t>14035</t>
  </si>
  <si>
    <t>병용주택</t>
  </si>
  <si>
    <t>dwelling house combined with other uses, 倂用住宅</t>
  </si>
  <si>
    <t>건물 내에 점포, 작업장, 사무실 따위의 업무에 사용하기 위하여 설비된 부분과 일반주택이 결합되어 있는 집을 말함.</t>
  </si>
  <si>
    <t>기문당10.1%</t>
  </si>
  <si>
    <t>14036</t>
  </si>
  <si>
    <t>병원</t>
  </si>
  <si>
    <t>hospital, 病院</t>
  </si>
  <si>
    <t>①  병자(病者)를 진찰, 치료하는 데에 필요한 설비를 갖추어 놓은 곳. ②  법률 30명 이상의 환자를 수용할 수 있는 시설을 갖춘 의료 기관으로 의원보다 규모가 큼.</t>
  </si>
  <si>
    <t>기문당18.1%</t>
  </si>
  <si>
    <t>14037</t>
  </si>
  <si>
    <t>병존 공영 주택</t>
  </si>
  <si>
    <t>공영주택내에 두가지 기능을 가진 형태로 점포 등의 비주택 용도공간을 1，2층에 설치함</t>
  </si>
  <si>
    <t>14038</t>
  </si>
  <si>
    <t>감습기</t>
  </si>
  <si>
    <t>1404</t>
  </si>
  <si>
    <t>병존주택</t>
  </si>
  <si>
    <t>building combined shop and dwelling unit, 倂存住宅</t>
  </si>
  <si>
    <t>주상복합빌딩이라고도 하며  주거공간과 상업공간이 복합된 건축물을 말함</t>
  </si>
  <si>
    <t>14040</t>
  </si>
  <si>
    <t>병진 운동</t>
  </si>
  <si>
    <t>translational motion</t>
  </si>
  <si>
    <t>힘의 방향과 평행 방향으로 발생하는 운동.</t>
  </si>
  <si>
    <t>14041</t>
  </si>
  <si>
    <t>병풍</t>
  </si>
  <si>
    <t>folding paper screen, 屛風</t>
  </si>
  <si>
    <t>바람을 막거나 장식용으로 방 안에 둘러치는 물건을 칭하며  최근에는 주로 벽면을 장식하는 용도로 많이 쓰임</t>
  </si>
  <si>
    <t>14042</t>
  </si>
  <si>
    <t>보</t>
  </si>
  <si>
    <t>beam, 梁</t>
  </si>
  <si>
    <t>① 건물의 바닥을 지지하는 수평부재로 작은 보(beam), 큰보(girder)가 있음. ② 재축에 직각방향으로 하중을 받는 부재의 총칭</t>
  </si>
  <si>
    <t>14043</t>
  </si>
  <si>
    <t>보 관통 형식</t>
  </si>
  <si>
    <t>continuous beam type</t>
  </si>
  <si>
    <t>보-기둥 접합부에서 보가 기둥을 관통하는 형태의 접합부 방식</t>
  </si>
  <si>
    <t>14044</t>
  </si>
  <si>
    <t>보 기둥 접합부</t>
  </si>
  <si>
    <t>보와 기둥이 만나는 부분의 접합부</t>
  </si>
  <si>
    <t>14045</t>
  </si>
  <si>
    <t>보 복도</t>
  </si>
  <si>
    <t>beam plan</t>
  </si>
  <si>
    <t>보의 위치나 치수를 나타내는 도면</t>
  </si>
  <si>
    <t>14046</t>
  </si>
  <si>
    <t>보 붕괴형</t>
  </si>
  <si>
    <t>beam sidesway mechanism</t>
  </si>
  <si>
    <t>골조의 붕괴형태 중에 보의 휨강도에 의해 절점 또는 골조 전체의 붕괴가 발생하는 붕괴방식.</t>
  </si>
  <si>
    <t>14047</t>
  </si>
  <si>
    <t>보 이론</t>
  </si>
  <si>
    <t>beam theory</t>
  </si>
  <si>
    <t>보에서 외력에 의해 휨이 발생할 때, 변형 전에 부재축에 수직한 평면은 변형 후에도 부재축에 수직하다는 가정을 만족하는 보의 이론.</t>
  </si>
  <si>
    <t>14048</t>
  </si>
  <si>
    <t>보 이음</t>
  </si>
  <si>
    <t>지붕틀의 면외의 요동을 막기 위해 인접하는 지붕보 사이를 잇는 재. (=보 잡이)</t>
  </si>
  <si>
    <t>14049</t>
  </si>
  <si>
    <t>감실</t>
  </si>
  <si>
    <t>niche, alcove, shrine, 龕室</t>
  </si>
  <si>
    <t>① 사당이나 사랑채 대청 등의 벽에 조상의 신위(위패)를 모시기 위하여 만든 장(藏). ② 실내벽에 조그마하고 우묵하게 만든 공간 ③ 불교에서 불상 등을 안치하는 문짝이 달린 궤 또는 장  ④ 천주교에서 제대(祭臺) 위에 성체(聖體)를 모셔두는 작은 공간. ⑤ ＝감＝당가(唐家)＝닫집(⇦).</t>
  </si>
  <si>
    <t>1405</t>
  </si>
  <si>
    <t>보 항복형</t>
  </si>
  <si>
    <t>beam sides way mechanism</t>
  </si>
  <si>
    <t>다층 골조에서 수평하중이 가해졌을 때 보가 기둥보다 먼저 항복하는 골조형식</t>
  </si>
  <si>
    <t>14050</t>
  </si>
  <si>
    <t>보가새</t>
  </si>
  <si>
    <t>brace of beam</t>
  </si>
  <si>
    <t>층보, 지붕보 등을 연결하는 가새.</t>
  </si>
  <si>
    <t>14052</t>
  </si>
  <si>
    <t>보간</t>
  </si>
  <si>
    <t>① Span direction : 지붕보와 평행한 방향으로 직사각형 평면 건물의 단변방향을 일컬을 때로 있음 ② span : 지붕보를 받쳐주는 양단기둥의 중심치수 ③  중국건축에 있어서 기둥과 기둥사이를 말함. ④ = 보길이</t>
  </si>
  <si>
    <t>14053</t>
  </si>
  <si>
    <t>보강</t>
  </si>
  <si>
    <t>reinforcing; strengthening</t>
  </si>
  <si>
    <t>강성이나 강도를 높이거나 좌굴을 방지하기 위해 부재나 철근, 판요소 등을 추가하는 것</t>
  </si>
  <si>
    <t>세화40.4%</t>
  </si>
  <si>
    <t>14055</t>
  </si>
  <si>
    <t>보강 덧살(용접)</t>
  </si>
  <si>
    <t>reinforcement (of weld)</t>
  </si>
  <si>
    <t>T이음,  십자 이음에 있어서 모재와 완전 용입 용접부와의 우각부의 응력 집중을 완화할 목적으로 보강하는 모살 용접.</t>
  </si>
  <si>
    <t>세화88.7%</t>
  </si>
  <si>
    <t>14056</t>
  </si>
  <si>
    <t>보강 스티프너</t>
  </si>
  <si>
    <t>집중 하중점 등에 보강을 위해 설치한 강판</t>
  </si>
  <si>
    <t>14059</t>
  </si>
  <si>
    <t>감실장</t>
  </si>
  <si>
    <t>niche, 龕室藏</t>
  </si>
  <si>
    <t>조상의 신위(위패)를 모시는 감실로 사용되는 장</t>
  </si>
  <si>
    <t>1406</t>
  </si>
  <si>
    <t>보강근</t>
  </si>
  <si>
    <t>reinforcing bar, 補强筋</t>
  </si>
  <si>
    <t>① 넓은 의미로는 철근콘크리트 부재에 배치되는 철근을 보강근이라 하나 기둥 등의 전단보강근, 벽 등의 개구 보강근, 모서리 보강근, 기타 중심잡기철근 등을 가리킨다. ② 콘크리트블록조에 삽입하는 철근도 보강근이라고 함. ③ 철근의 사용 위치와 목적에 의해 이 명칭이 분류된다. ④ ⇨전단 보강근.</t>
  </si>
  <si>
    <t>세화30.3%</t>
  </si>
  <si>
    <t>14065</t>
  </si>
  <si>
    <t>보강력</t>
  </si>
  <si>
    <t>stiffening force</t>
  </si>
  <si>
    <t>보강재에 작용하는 응력.</t>
  </si>
  <si>
    <t>14066</t>
  </si>
  <si>
    <t>보강블록구조</t>
  </si>
  <si>
    <t>reinforced block structure, 補强－構造</t>
  </si>
  <si>
    <t>① 콘크리트블록의 공동부에 가로와 세로 방향으로 철근을 배치하고 콘크리트를 채워서 만드는 구조로 내력벽으로 수직하중‧수평하중에 대응할 수 있도록 한 블록구조. ② 3층 정도규모의 구조물에 적당함. ③ ＝보강블록조＝보강콘크리트 블록조. ④ 도면용 약어는 ｢REINF.｣.</t>
  </si>
  <si>
    <t>14067</t>
  </si>
  <si>
    <t>보강블록조</t>
  </si>
  <si>
    <t>⇨보강블록구조(＝).</t>
  </si>
  <si>
    <t>14068</t>
  </si>
  <si>
    <t>보강블록조공사</t>
  </si>
  <si>
    <t>reinforced block work</t>
  </si>
  <si>
    <t>① 보강블록조의 공사. ② ⇨ 보강블록구조</t>
  </si>
  <si>
    <t>14069</t>
  </si>
  <si>
    <t>감아 거멀접기</t>
  </si>
  <si>
    <t>locked flat seam</t>
  </si>
  <si>
    <t>접합되는 금속판을 서로 감아 접어 잇는 방식</t>
  </si>
  <si>
    <t>1407</t>
  </si>
  <si>
    <t>보강살붙임</t>
  </si>
  <si>
    <t>reinforcement of weld, 補强－</t>
  </si>
  <si>
    <t>용접 치수보다 살을 더 붙인용착 금속.</t>
  </si>
  <si>
    <t>14070</t>
  </si>
  <si>
    <t>보강아치</t>
  </si>
  <si>
    <t>rough relieving arch, back arch, 補强－</t>
  </si>
  <si>
    <t>①표면 또는 의장적으로 꾸민 인방 또는 아치를 강조하면서 구조적으로 그 위 또는 뒷면에 설치하는 아치. ② 이 아치는 하중을 지지하게 됨.</t>
  </si>
  <si>
    <t>14071</t>
  </si>
  <si>
    <t>보강용접두께</t>
  </si>
  <si>
    <t>용접 치수보다 살을 더 붙인용착 금속</t>
  </si>
  <si>
    <t>기문당2.6%</t>
  </si>
  <si>
    <t>14072</t>
  </si>
  <si>
    <t>보강재</t>
  </si>
  <si>
    <t>reinforcement, stiffener, 補强材</t>
  </si>
  <si>
    <t>구조물의 보강을 목적으로 사용되는 부재</t>
  </si>
  <si>
    <t>14073</t>
  </si>
  <si>
    <t>보강철근</t>
  </si>
  <si>
    <t>reinforcement bar, 補强鐵筋</t>
  </si>
  <si>
    <t>① 철근 콘크리트구조에서 균열 방지와 구조상의 안전성을 증대시키기 위해 부가하는 철근. ② ⇨보조철근(＝). ③ ⇨보강근.</t>
  </si>
  <si>
    <t>14074</t>
  </si>
  <si>
    <t>보강철물</t>
  </si>
  <si>
    <t>補强鐵物</t>
  </si>
  <si>
    <t>①보강용으로 사용할 수 있는 철물의 총칭. ② 목공사에서 응력전달을 확보할 목적으로 이음 · 접합의 보강에 사용되는 철물. ③ 보통 판상，절판상，볼트와 합체한 판 등 여러가지 형상이 있다. ④ 못‧볼트‧꺾쇠‧띠쇠‧뒤벨 등.</t>
  </si>
  <si>
    <t>14075</t>
  </si>
  <si>
    <t>보강콘크리트블록조</t>
  </si>
  <si>
    <t>14076</t>
  </si>
  <si>
    <t>감압 공간</t>
  </si>
  <si>
    <t>pressure equalizing space</t>
  </si>
  <si>
    <t>외벽 커튼 월의 조인트부에서 외부기압의 영향을 작게 하여 빗물 침입을 억제하기 위해 조인트의 단면 내에 설치한 것으로 바깥 공기와 연결되어 있는 공간.</t>
  </si>
  <si>
    <t>세화79.8%</t>
  </si>
  <si>
    <t>1408</t>
  </si>
  <si>
    <t>보개천장</t>
  </si>
  <si>
    <t>寶蓋天障</t>
  </si>
  <si>
    <t>궁궐 정전이나 사찰 불전 등에서 어좌 또는 불상 위 천장을 보개 모양으로 장식한 것</t>
  </si>
  <si>
    <t>신웅주</t>
  </si>
  <si>
    <t>기문당32.6%</t>
  </si>
  <si>
    <t>14080</t>
  </si>
  <si>
    <t>보건 센터</t>
  </si>
  <si>
    <t>community health center</t>
  </si>
  <si>
    <t>지역주민들을 위해 건강관리, 진단. 보건관련 지도등을 하기위한 시설</t>
  </si>
  <si>
    <t>14081</t>
  </si>
  <si>
    <t>보건성</t>
  </si>
  <si>
    <t>healthiness</t>
  </si>
  <si>
    <t>주환경 요소의 하나. 건강성이라고도 한다. 일조 통풍이 양호하며, 상하수도가 정비되어 있고 주위로부터 소음 진동을 받지 않는 등을 내용으로 한다.</t>
  </si>
  <si>
    <t>14082</t>
  </si>
  <si>
    <t>보건소</t>
  </si>
  <si>
    <t>health center</t>
  </si>
  <si>
    <t>질병의 예방, 진료, 공중 보건을 향상시키기 위하여 서울특별시를 비롯한 각 광역시 및 각 시ㆍ군ㆍ구에 둔 공공 의료 기관</t>
  </si>
  <si>
    <t>14083</t>
  </si>
  <si>
    <t>보건실</t>
  </si>
  <si>
    <t>school clinic</t>
  </si>
  <si>
    <t>학교나 회사 같은 곳에서, 학생이나 사원의 건강이나 위생 따위에 관한 일을 맡아보는 곳. 과거에는 양호실로 불리움</t>
  </si>
  <si>
    <t>14084</t>
  </si>
  <si>
    <t>보건용 공기조화</t>
  </si>
  <si>
    <t>comfort air conditioning, 保健用空氣調和</t>
  </si>
  <si>
    <t>① 공업용 공기조화(⇦)와 함께 공기조화 2대별의 하나. ② 실내의 사람이 쾌적성을 목적대상으로 하는 공기조화로 주택‧극장‧백화점‧사무소 건축 등의 것이 여기에 속함.</t>
  </si>
  <si>
    <t>14085</t>
  </si>
  <si>
    <t>보광전</t>
  </si>
  <si>
    <t>普光殿</t>
  </si>
  <si>
    <t>약사유리광여래를 본존으로 모시는 전각으로 널리 광명을 펼쳐 온 세계를 두루 비친다는 뜻</t>
  </si>
  <si>
    <t>14087</t>
  </si>
  <si>
    <t>보급수</t>
  </si>
  <si>
    <t>make up water, 補給水</t>
  </si>
  <si>
    <t>소모된 물의 보급에 사용되는 물.</t>
  </si>
  <si>
    <t>14088</t>
  </si>
  <si>
    <t>보길이</t>
  </si>
  <si>
    <t>보를 지지하는 기둥이나 거더의 중심간격 ⇨보간(＝).</t>
  </si>
  <si>
    <t>14089</t>
  </si>
  <si>
    <t>감압 밸브</t>
  </si>
  <si>
    <t>pressure reducing valve</t>
  </si>
  <si>
    <t>압력 자동 조정 밸브의 일종. 1차측의 고압을 고압을 2차측에서 소정의 압력으로 낮추기 위해 사용한다.</t>
  </si>
  <si>
    <t>1409</t>
  </si>
  <si>
    <t>보길이 가새</t>
  </si>
  <si>
    <t>일반적으로 보의 기구 방향(보간 방향)에 넣은 가새.</t>
  </si>
  <si>
    <t>세화30.5%</t>
  </si>
  <si>
    <t>14090</t>
  </si>
  <si>
    <t>보꾹</t>
  </si>
  <si>
    <t>attic, 梁上</t>
  </si>
  <si>
    <t>지붕과 천장 사이 공간</t>
  </si>
  <si>
    <t>14091</t>
  </si>
  <si>
    <t>보꾹방</t>
  </si>
  <si>
    <t>attic room</t>
  </si>
  <si>
    <t>지붕 아래 보꾹에 있는 방</t>
  </si>
  <si>
    <t>14092</t>
  </si>
  <si>
    <t>보꾹층</t>
  </si>
  <si>
    <t>attic-floor</t>
  </si>
  <si>
    <t>지붕 면의 안쪽 바로 밑에 둔 층을 말함.</t>
  </si>
  <si>
    <t>14093</t>
  </si>
  <si>
    <t>보냉 공사</t>
  </si>
  <si>
    <t>cold reserving work</t>
  </si>
  <si>
    <t>보온 공사와 같이 단열재를 사용해서 열이동을 막는 공사. 저온역에서 열의 유입 방지를 목적으로 하는 공사를 일컫는다. 일반적으로 방습 공사를 수반한다.</t>
  </si>
  <si>
    <t>14094</t>
  </si>
  <si>
    <t>보냉구조</t>
  </si>
  <si>
    <t>保冷構造</t>
  </si>
  <si>
    <t>① 단열‧보온효과를 크게 만든 구조. ② 보냉재는 열이동량과 열전도가 적고 보온효과가 큰 재료임. ③ 무기질 보냉재(고온용), 유기질 보냉재(저온용)가 있으며 냉장고, 냉동실에 쓰임.</t>
  </si>
  <si>
    <t>14095</t>
  </si>
  <si>
    <t>보냉재</t>
  </si>
  <si>
    <t>cold reserving material, 保冷材</t>
  </si>
  <si>
    <t>단열재를 저온역에서 열의 유입 방지를 목적으로 사용하는 경우의 호칭. 방수성이나 방습성도 요구되는 일이 많다. ⇨ 보온재.</t>
  </si>
  <si>
    <t>14096</t>
  </si>
  <si>
    <t>보냉재료</t>
  </si>
  <si>
    <t>열의 발산과 침입을 방지하기 위하여 쓰이는 재료.⇨보온재료.</t>
  </si>
  <si>
    <t>14097</t>
  </si>
  <si>
    <t>보냉통</t>
  </si>
  <si>
    <t>cold reserving cover</t>
  </si>
  <si>
    <t>저온 유체를 수송하는 파이프 등의 열손실을 막기 위해 사용한다. 사전에 대롱 모양으로 성형한 보냉재.</t>
  </si>
  <si>
    <t>14098</t>
  </si>
  <si>
    <t>보냉판</t>
  </si>
  <si>
    <t>cold reserving plate</t>
  </si>
  <si>
    <t>판상으로 성형한 보냉재를 일컫는다. 보온판과 같은 재료이나 방수성이나 방습성이 요구된다.</t>
  </si>
  <si>
    <t>세화89.1%</t>
  </si>
  <si>
    <t>14099</t>
  </si>
  <si>
    <t>CAM</t>
  </si>
  <si>
    <t>computer-aided manufacturing</t>
  </si>
  <si>
    <t>컴퓨터를 이용하여 공작물의 형상을 결정하고, 절삭 공구를 선정하고, 가공 좌표계를 인출하여 그 좌표계를 갖고 실제로 제작하는 행위</t>
  </si>
  <si>
    <t>141</t>
  </si>
  <si>
    <t>감압 수조</t>
  </si>
  <si>
    <t>pressure reducing tank(sistern)</t>
  </si>
  <si>
    <t>보일러 등으로의 급수 압력을 조정하여, 일정값 이하로 억제하기 위해 설치하는 개방식 수조.</t>
  </si>
  <si>
    <t>1410</t>
  </si>
  <si>
    <t>보더</t>
  </si>
  <si>
    <t>극장 무대 상부를 칸막이 바닥) →틀바닥， 장선 바닥.</t>
  </si>
  <si>
    <t>세화26.0%</t>
  </si>
  <si>
    <t>14100</t>
  </si>
  <si>
    <t>보더 라이트</t>
  </si>
  <si>
    <t>border light</t>
  </si>
  <si>
    <t>천장에 매달아 무대 전체를 고르게 비추는 데 쓰는 조명 기구로 3색 또는 4색의 광원 기구 몇 조를 막대 모양으로 결합시켜 제작함.</t>
  </si>
  <si>
    <t>14101</t>
  </si>
  <si>
    <t>보더타일</t>
  </si>
  <si>
    <t>border ceramic tile</t>
  </si>
  <si>
    <t>징두리벽 등에서 장식으로 쓰이는 타일</t>
  </si>
  <si>
    <t>14102</t>
  </si>
  <si>
    <t>보도</t>
  </si>
  <si>
    <t>side walk way, 步道</t>
  </si>
  <si>
    <t>보행자의 통행에 사용하도록 된 도로. 인도라고도 함.</t>
  </si>
  <si>
    <t>14103</t>
  </si>
  <si>
    <t>보도유리</t>
  </si>
  <si>
    <t>① 빛을 흩어지게 하거나 빛의 방향을 변화 시킬 수 있음⇨프리즘 유리(＝). ② 두께 3~6cm의 벽돌모양으로 윗면은 편편하고, 아랫면은 프리즘 모양의 유리블록. ③ 보도‧복도‧지붕창 등에 사용.</t>
  </si>
  <si>
    <t>기문당57.8%</t>
  </si>
  <si>
    <t>14104</t>
  </si>
  <si>
    <t>보드</t>
  </si>
  <si>
    <t>board</t>
  </si>
  <si>
    <t>① 건축용 보드류의 표준치수(KS F 1518) 참조. ② 건축용 보드류의 휨시험방법 참조.</t>
  </si>
  <si>
    <t>14105</t>
  </si>
  <si>
    <t>보드메저</t>
  </si>
  <si>
    <t>board measure</t>
  </si>
  <si>
    <t>①북미에서 통용되는 목재계량법. ② ｢b.m｣으로 약기하며 보드 풋(board foot)가 사용단위.</t>
  </si>
  <si>
    <t>14106</t>
  </si>
  <si>
    <t>보드용 석고플라스터</t>
  </si>
  <si>
    <t>①석고플라스터(소석고)의 한 종류. ② 골재 및 물을 혼합하여 즉시 사용하는 것으로 부착력이 강한 초벌용(바탕바름)의 것.</t>
  </si>
  <si>
    <t>14107</t>
  </si>
  <si>
    <t>보드지</t>
  </si>
  <si>
    <t>board paper, -紙</t>
  </si>
  <si>
    <t>⇨마분지(＝).</t>
  </si>
  <si>
    <t>14108</t>
  </si>
  <si>
    <t>보드풋</t>
  </si>
  <si>
    <t>board foot</t>
  </si>
  <si>
    <t>① 보드메저로 사용하는 단위(복수는 board feet)로서 1인치 두께, 12인치 폭, 1피트의 길이에 상당하는 양을 1board foot로 함. ② 약호：｢b.f.｣.</t>
  </si>
  <si>
    <t>14109</t>
  </si>
  <si>
    <t>감압밸브</t>
  </si>
  <si>
    <t>[pressure] reducing valve, 減壓－</t>
  </si>
  <si>
    <t>유체의 압력이 사용도에 대해 너무 높을 때 감압하거나, 일정압력을 유지시키는 밸브.</t>
  </si>
  <si>
    <t>1411</t>
  </si>
  <si>
    <t>보드피트</t>
  </si>
  <si>
    <t>board feet</t>
  </si>
  <si>
    <t>① 목재의 계량단위 일종으로, board foot의 복수. ② 12ʺ×12ʺ×1ʹ＝144입방인치＝0.00228m²＝0.703재(사이). ③ 약호：｢b.f.｣ ※1피트＝12inch(인치)＝30.48cm, 1인치＝2.54cm.</t>
  </si>
  <si>
    <t>기문당85.1%</t>
  </si>
  <si>
    <t>14110</t>
  </si>
  <si>
    <t>보디니스</t>
  </si>
  <si>
    <t>① 코펄수지와 건조유가 주성분으로, 건조유로서 아마인유를 사용한 것은 표면건조 7～10시간, 경화건조 24～30시간, 동유(유동씨에서 짜낸 기름)를 사용한 것은 각각 4～7시간, 15～20시간으로 외장용으로 사용. ② 엷은 색으로 투명하며 칠질이 잘 되어 페인트‧에나멜 도막의 끝맺음 칠로서 광택을 내는데 씀. ③ 건조는 느리지만 내후성과 굴곡성이 강함.</t>
  </si>
  <si>
    <t>기문당98.0%</t>
  </si>
  <si>
    <t>14111</t>
  </si>
  <si>
    <t>보라</t>
  </si>
  <si>
    <t>남색과 자주색이 섞인 색깔</t>
  </si>
  <si>
    <t>14112</t>
  </si>
  <si>
    <t>보란</t>
  </si>
  <si>
    <t>寶欄</t>
  </si>
  <si>
    <t>보좌나 불단 등에서 가장자리에 두른 장식 난간</t>
  </si>
  <si>
    <t>14113</t>
  </si>
  <si>
    <t>보란좌</t>
  </si>
  <si>
    <t>寶欄座</t>
  </si>
  <si>
    <t>보란을 가장자리에 둘러 꾸민 불단 또는 보좌</t>
  </si>
  <si>
    <t>14114</t>
  </si>
  <si>
    <t>보랑</t>
  </si>
  <si>
    <t>步廊</t>
  </si>
  <si>
    <t>걸어다니는 통로가 되는 회랑</t>
  </si>
  <si>
    <t>14115</t>
  </si>
  <si>
    <t>보료</t>
  </si>
  <si>
    <t>방에 깔아두는 두툼한 요</t>
  </si>
  <si>
    <t>14117</t>
  </si>
  <si>
    <t>감압정</t>
  </si>
  <si>
    <t>relief well, bleeder well, 減壓井</t>
  </si>
  <si>
    <t>지하수의 피압력을 내리기 위하여 판 우물.</t>
  </si>
  <si>
    <t>1412</t>
  </si>
  <si>
    <t>보류녹지</t>
  </si>
  <si>
    <t>reserved open space, 保留錄地</t>
  </si>
  <si>
    <t>장래에 개발이 예상되는 토지로서 임시녹지로 지정한 토지.</t>
  </si>
  <si>
    <t>14120</t>
  </si>
  <si>
    <t>보류지</t>
  </si>
  <si>
    <t>reserved land, 保留地</t>
  </si>
  <si>
    <t>토지구획정리사업 시행자가 사업의 시행비용과 정하여진 목적의 비용에 충당하기 위하여 매각하는 토지로서, 환지계획에 있어서 유보하기로 한 토지.</t>
  </si>
  <si>
    <t>14121</t>
  </si>
  <si>
    <t>보륜</t>
  </si>
  <si>
    <t>寶輪</t>
  </si>
  <si>
    <t>탑 정상부에 설치한 9층의 바퀴 모양 철물 장식</t>
  </si>
  <si>
    <t>14123</t>
  </si>
  <si>
    <t>보링</t>
  </si>
  <si>
    <t>boring, 試鑽, 試錐</t>
  </si>
  <si>
    <t>지표면 아래로 깊게 작은 구멍을 뚫어 깊이에 따른 토질의 시료를 채취하여 그에 따라 지층의 상황을 판단하는 기초지반 조사방법.</t>
  </si>
  <si>
    <t>14125</t>
  </si>
  <si>
    <t>보링 주상도</t>
  </si>
  <si>
    <t>boring log</t>
  </si>
  <si>
    <t>보링에 의해 알려진 지반  구성을 주상으로 표시한 그림.</t>
  </si>
  <si>
    <t>14126</t>
  </si>
  <si>
    <t>보링구멍</t>
  </si>
  <si>
    <t>깊이 30m이상의 우물 ⇨보어홀(＝).</t>
  </si>
  <si>
    <t>14127</t>
  </si>
  <si>
    <t>보링기계</t>
  </si>
  <si>
    <t>boring machine, 試錐機</t>
  </si>
  <si>
    <t>① 보링을 하는 기계의 총칭. ② 지질조사 등을 하기 위해 지중을 천공하여 60~300㎜ 정도의 깊은 구멍을 파고 지층의 표본을 축출하는 기계. ③ 그 구경이 150mm(6ʺ) 이하에 한함. ④ ＝boring rig＝drilling rig.</t>
  </si>
  <si>
    <t>14128</t>
  </si>
  <si>
    <t>보링로드</t>
  </si>
  <si>
    <t>boring rod</t>
  </si>
  <si>
    <t>① 보링을 할 때에, 비트(bit) 또는 ｢core barrel｣ 등에 연결하여 동력을 전달하거나, 물을 보내는 강철관, 구리관. ② drilling rod, drill rod라고도 함. ③ ⇨보링.</t>
  </si>
  <si>
    <t>14129</t>
  </si>
  <si>
    <t>감열</t>
  </si>
  <si>
    <t>sensible heat, 感熱</t>
  </si>
  <si>
    <t>① 인체에서 열이 손실되는 과정에는 복사‧대류‧수분증발이 주요 요소인데, 이 복사 대류에 의한 열방산을 감열이라 하고 증발에 의한 것을 잠열(⇦)이라 함. ② ＝현열(⇦).</t>
  </si>
  <si>
    <t>1413</t>
  </si>
  <si>
    <t>보링주상도</t>
  </si>
  <si>
    <t>boring log, -柱狀圖</t>
  </si>
  <si>
    <t>보링에 의한 조사결과를 주상으로 나타낸 토층도.</t>
  </si>
  <si>
    <t>기문당51.4%</t>
  </si>
  <si>
    <t>14130</t>
  </si>
  <si>
    <t>보링펌프</t>
  </si>
  <si>
    <t>boring pump</t>
  </si>
  <si>
    <t>깊은 우물의 물을 퍼올리는 데 쓰는 펌프, 수직형의 회전축에 여러 단의 터빈날개가 꼬치 모양으로 달려 있는 축류식 펌프 ⇨보어홀펌프(＝).</t>
  </si>
  <si>
    <t>14131</t>
  </si>
  <si>
    <t>보마루틀</t>
  </si>
  <si>
    <t>마루를 만들기 위하여 보로 만든 바닥틀. 장귀틀, 동귀틀을 격자로 대고 그 사이에 장선을 일정한 간격으로 놓아서 만든다.</t>
  </si>
  <si>
    <t>14132</t>
  </si>
  <si>
    <t>보머리</t>
  </si>
  <si>
    <t>梁頭</t>
  </si>
  <si>
    <t>보를 수직 부재에 결합 또는 얹힌 후, 수직 부재 바깥으로 튀어나온 부분.</t>
  </si>
  <si>
    <t>14133</t>
  </si>
  <si>
    <t>보밑인방</t>
  </si>
  <si>
    <t>梁下引枋</t>
  </si>
  <si>
    <t>보의 하단에 길게 겹처 끼워넣은 인방. 튀어나온 부분은 보아지처럼 작용하기도 한다. 양하방이라고도 불리운다.</t>
  </si>
  <si>
    <t>14134</t>
  </si>
  <si>
    <t>보바닥</t>
  </si>
  <si>
    <t>2층 이상의 목구조 바닥을 시공할 때, 보 위에 장선을 설치하고 그 위에 바닥판을 설치하는 구조.</t>
  </si>
  <si>
    <t>14135</t>
  </si>
  <si>
    <t>보받이</t>
  </si>
  <si>
    <t>putlog hanger, ribbon board, ribbon</t>
  </si>
  <si>
    <t>시공 중 가설공사 단계에서 보의 틀을 설치하기 위해 사용하는 철구조물.</t>
  </si>
  <si>
    <t>14136</t>
  </si>
  <si>
    <t>보받이 철물</t>
  </si>
  <si>
    <t>joist hanger</t>
  </si>
  <si>
    <t>U자형 단면을 가지고 있으며 보나 도리에 선재를 접합할 때 받쳐주는 역할을 하는 부재.</t>
  </si>
  <si>
    <t>14137</t>
  </si>
  <si>
    <t>보받이돌</t>
  </si>
  <si>
    <t>template bearing plate</t>
  </si>
  <si>
    <t>조적벽이 올라타는 보 아래에 받쳐 하중을 분산시키는 돌.</t>
  </si>
  <si>
    <t>기문당42.3%</t>
  </si>
  <si>
    <t>14138</t>
  </si>
  <si>
    <t>보받이철구</t>
  </si>
  <si>
    <t>시공 중 가설공사 단계에서 보의 틀을 설치하기 위해 사용하는 철구조물. 보받이와 동일한 의미.</t>
  </si>
  <si>
    <t>14139</t>
  </si>
  <si>
    <t>감열부하</t>
  </si>
  <si>
    <t>⇨현열부하(＝).</t>
  </si>
  <si>
    <t>1414</t>
  </si>
  <si>
    <t>보받침돌</t>
  </si>
  <si>
    <t>조적벽이 올라타는 보 아래에 받쳐 하중을 분산시키는 돌. 보받이돌과 동일한 의미.</t>
  </si>
  <si>
    <t>14140</t>
  </si>
  <si>
    <t>보벽</t>
  </si>
  <si>
    <t>retaining wall, 保壁</t>
  </si>
  <si>
    <t>모래흙, 벽이 허물어짐을 막는 벽.</t>
  </si>
  <si>
    <t>14141</t>
  </si>
  <si>
    <t>보볼스터</t>
  </si>
  <si>
    <t>beam bolster</t>
  </si>
  <si>
    <t>① 슬래브거푸집에서 사용되는 철근 지지용 스페이서 철물의 일종. ② ｢BB｣로 약기. ③ slab bolster로도 칭함</t>
  </si>
  <si>
    <t>기문당49.3%</t>
  </si>
  <si>
    <t>14142</t>
  </si>
  <si>
    <t>보뺄목</t>
  </si>
  <si>
    <t>edge of crossbeam</t>
  </si>
  <si>
    <t>보가 기둥과 결구되면서 바깥으로 나온 부분</t>
  </si>
  <si>
    <t>14143</t>
  </si>
  <si>
    <t>보상 제어</t>
  </si>
  <si>
    <t>compensated control</t>
  </si>
  <si>
    <t>외기 온도에 따라서 실온의 설정값을 바꾸어 쾌적도를 향상시키는 제어.</t>
  </si>
  <si>
    <t>14147</t>
  </si>
  <si>
    <t>보상화</t>
  </si>
  <si>
    <t>寶相華</t>
  </si>
  <si>
    <t>당초무늬, 연꽃, 모란꽃 등을 이용하여 만든 가상의 꽃무늬</t>
  </si>
  <si>
    <t>14149</t>
  </si>
  <si>
    <t>감염증 병동</t>
  </si>
  <si>
    <t>isolation ward； isolation nursing unit</t>
  </si>
  <si>
    <t>법정 전염병의 환자를 일반 환자로부터 격리하기 위해 설치한 병동. =전염병동</t>
  </si>
  <si>
    <t>세화29.8%</t>
  </si>
  <si>
    <t>1415</t>
  </si>
  <si>
    <t>보상화무늬</t>
  </si>
  <si>
    <t>寶相華紋</t>
  </si>
  <si>
    <t>보상화를 이용해 꾸민 무늬.</t>
  </si>
  <si>
    <t>14150</t>
  </si>
  <si>
    <t>보색</t>
  </si>
  <si>
    <t>additive complementary colors, 補色</t>
  </si>
  <si>
    <t>빨강과 초록, 노랑과 파랑, 보라와 녹황색처럼 서로 대비를 이루는 한 쌍의 색</t>
  </si>
  <si>
    <t>14151</t>
  </si>
  <si>
    <t>보색대비</t>
  </si>
  <si>
    <t>complementary contrast, 補色對備</t>
  </si>
  <si>
    <t>보색관계인 색을 배열하여 상대 색상을 강조하는 방법</t>
  </si>
  <si>
    <t>14152</t>
  </si>
  <si>
    <t>보수</t>
  </si>
  <si>
    <t>고장, 파손을 회복하기 위해 실시하는 사후적인 소규모의 수선.</t>
  </si>
  <si>
    <t>14157</t>
  </si>
  <si>
    <t>보수 공사</t>
  </si>
  <si>
    <t>repair work</t>
  </si>
  <si>
    <t>건축물의 전체 또는 일부가 손상된 경우, 그것을 원형으로 회복해서 당초의 형상, 외관, 성능, 기능으로 되돌리기 위한 복구 공작.</t>
  </si>
  <si>
    <t>14158</t>
  </si>
  <si>
    <t>보수 관리</t>
  </si>
  <si>
    <t>maintenance management</t>
  </si>
  <si>
    <t>보수 업무를 총괄적으로 관리하는 것.</t>
  </si>
  <si>
    <t>세화69.0%</t>
  </si>
  <si>
    <t>14159</t>
  </si>
  <si>
    <t>감온비</t>
  </si>
  <si>
    <t>temperature susceptibility ratio</t>
  </si>
  <si>
    <t>물질의 온도와 경도 또는 점도의 관계(감온성)을 나타내는 용어. 아스팔트의 경우, 다른 온도에 대한 침입도(針入度)의 비로 표시하나, 최근에는 침입도 지수를 사용하기도 한다.</t>
  </si>
  <si>
    <t>세화82.5%</t>
  </si>
  <si>
    <t>1416</t>
  </si>
  <si>
    <t>보수성</t>
  </si>
  <si>
    <t>water retentivity</t>
  </si>
  <si>
    <t>재료가 장시간 수분을 유지할 수 있는 능력. 예를 들면 바름벽 재료에 있어서 수분이 바탕으로 급격히 흡수되지 않는 성질. ⇨ 보수율.</t>
  </si>
  <si>
    <t>14161</t>
  </si>
  <si>
    <t>보수용접</t>
  </si>
  <si>
    <t>repair welding, 補修熔接</t>
  </si>
  <si>
    <t>구조물의 파손된 부분을 보수하기 위한 용접.</t>
  </si>
  <si>
    <t>14162</t>
  </si>
  <si>
    <t>보수율</t>
  </si>
  <si>
    <t>water holding capacity, 保水率</t>
  </si>
  <si>
    <t>물반죽해서 바른 재료가 굳기전에 수분을 유지할 수 있는 성능을 표시하는 값. 유지한 수량을 전 수량으로 나눈 비율. ⇨ 보수성.</t>
  </si>
  <si>
    <t>14163</t>
  </si>
  <si>
    <t>보수정첩</t>
  </si>
  <si>
    <t>축 위에 나사로 된 꼭지가 있어서 문짝을 떼기 쉽게 한 정첩</t>
  </si>
  <si>
    <t>14164</t>
  </si>
  <si>
    <t>보스</t>
  </si>
  <si>
    <t>boss</t>
  </si>
  <si>
    <t>고딕 건축에서 몰딩의 교점에 만든 돋을새김 장식</t>
  </si>
  <si>
    <t>기문당30.8%</t>
  </si>
  <si>
    <t>14165</t>
  </si>
  <si>
    <t>보습장</t>
  </si>
  <si>
    <t>지붕 모서리의 처마끝에 설치하는 뾰족한 삽모양 암키와</t>
  </si>
  <si>
    <t>14166</t>
  </si>
  <si>
    <t>보아지</t>
  </si>
  <si>
    <t>梁奉</t>
  </si>
  <si>
    <t>기둥머리에서 보의 하부를 받쳐주는 부재.</t>
  </si>
  <si>
    <t>14168</t>
  </si>
  <si>
    <t>감요 장치</t>
  </si>
  <si>
    <t>stabilizer; antimotion device</t>
  </si>
  <si>
    <t>선체 또는 부체의 동요를 경감하기 위한 장치. 부유식 해양건축물의 동요는 거주성에 큰 영향을 준다. 이 동요를 경감하기 위해서는 경험이 풍부한 선박의 감요장치를 보고 배울 필요가 있다. 일반적으로 선박의 경우 동요를 경감시키는 구체적인 방법으로서 빌지킬(bilge keel)을 비롯하여 자이로스타빌라이저, 감요수조 등이 있다. 이들 장치에는 장점과 단점이 있으며 특히 배의 속도와의 관계로서 성능을 평가하고 있다.</t>
  </si>
  <si>
    <t>1417</t>
  </si>
  <si>
    <t>보안 장치</t>
  </si>
  <si>
    <t>protective device</t>
  </si>
  <si>
    <t>사용권이 있는 자 이외는 사용할 수 없고, 사용할 경우에는 그 사용권을 확인한 다음 사용자에게 사용을 허용하는 장치. 이와 같은 설비, 장치, 기기 등을 사용권이 없는 자가 고의 또는 잘못 사용해도 그것을 불가능하게 하여 때로는 경보를 발한다.</t>
  </si>
  <si>
    <t>14171</t>
  </si>
  <si>
    <t>보안 조명</t>
  </si>
  <si>
    <t>protectional lighting； safe light</t>
  </si>
  <si>
    <t>건물 또는 방 등의 보안을 위해 설치하는 조명으로 평상 사용 상태가 아닌 경우에도 점등하는 조명. 순회, 보안, 점검용의 것이 있다.</t>
  </si>
  <si>
    <t>세화70.3%</t>
  </si>
  <si>
    <t>14172</t>
  </si>
  <si>
    <t>보안기</t>
  </si>
  <si>
    <t>protector, 保安器</t>
  </si>
  <si>
    <t>① 고압선으로부터의 유도 또는 낙뢰 등의 사고나 옥외의 전화선이 배전선과 접촉에 의해서, 이상 전압이나 전류가 흘러들어 오는 것을 방지하고 사용자나 전화기를 보호하기 위해서 장치하는 것. ② 퓨즈‧피뢰기 및 열(더멀)코일 등으로 구성.</t>
  </si>
  <si>
    <t>기문당72.2%</t>
  </si>
  <si>
    <t>14173</t>
  </si>
  <si>
    <t>보양</t>
  </si>
  <si>
    <t>curing and protecting, 保養</t>
  </si>
  <si>
    <t>① 공사 중 또는 끝난 후 재료 운반작업 등으로 손상‧오염을 방지하고 재료의 강도‧보호육성을 실시. ② 보양은 널판‧종이포장‧거적 등으로 하고 모래를 뿌리기도 한다. 특히 보양해야 할 문제는 온도‧수분 및 습기‧풍우‧강설‧일사광선‧건조처리‧오손(汚損)‧하중변형‧파손 등으로서 다음과 같은 것이 있다. 1) 콘크리트의 보양. 2) 목공사‧수장재의 보양. 3) 블록‧벽돌‧대리석‧돌쌓기에 있어서 면 및 모서리의 보양의 오염 방지. 4) 바닥 마무리재의 오염, 파손 방지. 5) 미장공사의 회반죽‧시멘트뿜칠 등 면 또는 모서리의 오손 보양. 6) 칠공사가 완전히 건조되지 않았을 때의 주의. 7) 유리 파손, 기타 각재의 변형 또는 흠집 방지를 위한 보양 등. ③ ⇨양생.</t>
  </si>
  <si>
    <t>14175</t>
  </si>
  <si>
    <t>보양소</t>
  </si>
  <si>
    <t>rest home</t>
  </si>
  <si>
    <t>기업에서 직원의 복리후생을 위해 만든 숙박시설을 말함.</t>
  </si>
  <si>
    <t>14176</t>
  </si>
  <si>
    <t>보어 홀 펌프</t>
  </si>
  <si>
    <t>bore hole pump</t>
  </si>
  <si>
    <t>깊은 우물용의 특수 용도의 펌프. 지상에 있는 전동2기로부터 긴 세로 샤프트로 수중에 잠긴 펌프 본체의 임펠러를 회전시켜 양수한다. →급수 펌프.</t>
  </si>
  <si>
    <t>14177</t>
  </si>
  <si>
    <t>보어홀</t>
  </si>
  <si>
    <t>bore hole</t>
  </si>
  <si>
    <t>① 시추작업으로 인해 지면에 뚫린 구멍. ② ｢drill hole｣이라고도 함.</t>
  </si>
  <si>
    <t>기문당84.1%</t>
  </si>
  <si>
    <t>14178</t>
  </si>
  <si>
    <t>보어홀펌프</t>
  </si>
  <si>
    <t>① 깊은 우물의 물을 퍼 올리는 데 쓰이는 특수펌프의 하나. ② 수직형의 회전축에 여러 단(段)의 터빈 날개가 꼬치모양으로 달려 있는 축류(軸流)식 펌프임. ③ 건물의 잡용수, 건조지의 관개(灌漑), 광산의 배수에도 쓰임. ④ ＝보링(boring) 펌프.</t>
  </si>
  <si>
    <t>14179</t>
  </si>
  <si>
    <t>감을쇠</t>
  </si>
  <si>
    <t>staple</t>
  </si>
  <si>
    <t>가시철사 등을 감아서 박는 쌍가지못.</t>
  </si>
  <si>
    <t>1418</t>
  </si>
  <si>
    <t>보온</t>
  </si>
  <si>
    <t>heat insulation, heat reserving, 保溫</t>
  </si>
  <si>
    <t>① 온도를 유지(열손실을 적게 하기)하거나 단열하기 위하여 열의 부도체로 둘러싸는 것. ② ＝절연(絶緣)＝차단.</t>
  </si>
  <si>
    <t>14180</t>
  </si>
  <si>
    <t>보온 공사</t>
  </si>
  <si>
    <t>heat insulation work; heat reserving work</t>
  </si>
  <si>
    <t>열의 유출을 막기 위해 암면이나 유리솜 등의 단열재로 피복하는 공사를 일컫는다. 저온 지역에서는 보냉 공사라 일컫는다.</t>
  </si>
  <si>
    <t>14181</t>
  </si>
  <si>
    <t>보온공사</t>
  </si>
  <si>
    <t>保溫工事</t>
  </si>
  <si>
    <t>방열‧보온재료로 암면대(岩綿帶, rock wool strip)‧펠트(felt)‧규조토‧유리섬유 등이 쓰이며, 보일러 배관 등의 단열‧보온‧결로(結露)방지를 위한 공사를 이름. 보호재,내화재로 외면을 쌈</t>
  </si>
  <si>
    <t>14182</t>
  </si>
  <si>
    <t>보온구조</t>
  </si>
  <si>
    <t>保溫構造</t>
  </si>
  <si>
    <t>열의 차단 및 온도 유지를 위하여 열부도체인 재료로 제작된 구조.</t>
  </si>
  <si>
    <t>14183</t>
  </si>
  <si>
    <t>보온대</t>
  </si>
  <si>
    <t>heat insulating belt</t>
  </si>
  <si>
    <t>보온재를 띠상으로 성형한 것. 주로 파이프, 덕트, 용기 등의 곡관부나 곡면부에 사용한다.</t>
  </si>
  <si>
    <t>14184</t>
  </si>
  <si>
    <t>보온보냉공사시공표준</t>
  </si>
  <si>
    <t>practice standard for thermal insulation work</t>
  </si>
  <si>
    <t>① KS F 2803 참조. ② 이 규격은 연료공업제장치, 동력장치, 화학공업제장치, 냉난방장치 등의 보온‧보냉공사에 대하여 규정.</t>
  </si>
  <si>
    <t>기문당80.8%</t>
  </si>
  <si>
    <t>14185</t>
  </si>
  <si>
    <t>보온양생</t>
  </si>
  <si>
    <t>保溫養生</t>
  </si>
  <si>
    <t>시멘트의 수화작용은 온도가 높을수록 효과적이므로, 21℃ 이상으로 보존함을 원칙으로 함. 겨울철 등에 친 후, 5일 이내에 2℃ 이하로 저하되면 경화가 중지되고 －3℃에서는 동결되어 파손을 입게 된다.  온도유지에 노력함은 물론, 일정한 습기가 콘크리트에 항상 유지되도록 함.</t>
  </si>
  <si>
    <t>14186</t>
  </si>
  <si>
    <t>보온재</t>
  </si>
  <si>
    <t>heat insulating material, heat insulator, heat reserving material, 保溫材</t>
  </si>
  <si>
    <t>① 보온‧보냉의 목적에 사용되는 재료. 열을 잘 유실하지않고 보온력이 풍부하여 단열재로 쓰는 재료 ② 재질에 따라 유기질 보온재(저온용)와 무기질 보온재(고온용)로 나눔. 유기질에는 코르크‧톱밥‧폼‧폴리스티렌‧연질섬유판‧펠트 등이 있고, 무기질에는 석면‧암면‧글라스울‧규조토‧염기성 탄산마그네슘 등이 있음.</t>
  </si>
  <si>
    <t>기문당80.7%</t>
  </si>
  <si>
    <t>14187</t>
  </si>
  <si>
    <t>보온재료</t>
  </si>
  <si>
    <t>heat insulating materials, 保溫材料</t>
  </si>
  <si>
    <t>① 보온용으로 쓰이는 재료. ② 열의 침입 또는 방산을 방지하기 위하여 사용하는 재료. ③ 물질을 보온하는 성질은 물체의 안부분에 있는 기포와 주위의 상태에 따라 변하며, 보온효과와 주위온도에 따라 저온용 보온재료. 고온용 보온재료로 나뉨. ④ 저온용 보온재료에는코르크‧목재‧펄프‧털‧무명천‧톱밥 등이 있으며, 고온용 보온재료에는 석면‧운모 등이 있음. ⑤ 석면은 섬유질 광물로서 열을 잘 전달하지 않고 또 1,000℃ 이상의 고온에서도 견디므로 가장 적합한 보온재료. ⑥ ⇨절연재료. ⑦ ⇨보온재. ⑧ 보온재는 보냉재(⇦)가 되기도 함. ⑨ KS F 4907(경질거품 고무 보온재) 참조.</t>
  </si>
  <si>
    <t>14188</t>
  </si>
  <si>
    <t>보온재의 열전도율측정방법(평판 비교법)</t>
  </si>
  <si>
    <t>KS F 2264 참조.</t>
  </si>
  <si>
    <t>14189</t>
  </si>
  <si>
    <t>감잡이</t>
  </si>
  <si>
    <t>⇨감잡이쇠(＝).</t>
  </si>
  <si>
    <t>1419</t>
  </si>
  <si>
    <t>보온재의 열전도율측정방법(평판 직접법)</t>
  </si>
  <si>
    <t>KS F 2265 참조.</t>
  </si>
  <si>
    <t>14190</t>
  </si>
  <si>
    <t>보온토</t>
  </si>
  <si>
    <t>석면분말에 규조토를 혼합한 것으로 반죽하여서 만든 보온재료 ⇨석면 보온토.</t>
  </si>
  <si>
    <t>14191</t>
  </si>
  <si>
    <t>보온판</t>
  </si>
  <si>
    <t>판상으로 성형된 보온재. 암면이나 유리솜 등을 바인더로 판상으로 성형한 것, 또는 플라스틱을 발포시켜 판상으로 성형한 것을 일컫는다. ⇨ 보냉판.</t>
  </si>
  <si>
    <t>14192</t>
  </si>
  <si>
    <t>보온효율</t>
  </si>
  <si>
    <t>heat insulating efficiency, 保溫效率</t>
  </si>
  <si>
    <t>① 보온처리를 하지 않은 벽체의 열관류율 (저항 )와 보온처리를 한 경우의 열관류율(저항)가 정상상태일 때, 후자가 전자에 비하여 얼마만큼 열이동량(熱移動量)이 적고 보온효과를 갖는가를 나타내는 값. ② 보온효율을 로 하면,</t>
  </si>
  <si>
    <t>14193</t>
  </si>
  <si>
    <t>보우빔</t>
  </si>
  <si>
    <t>bow beam</t>
  </si>
  <si>
    <t>① 받침 기둥이 필요 없이 강재의 인장력을 이용하여 만든 가설 수평지지보. ② 철골트러스와 유사한 경량 가설보로 슬래브 거푸집을 지지한다. ③ 일반적으로 길이조정이 불가능하다.</t>
  </si>
  <si>
    <t>14194</t>
  </si>
  <si>
    <t>보우스터</t>
  </si>
  <si>
    <t>석재의 표면마무리 용정의 일종으로서 날의 폭은 5～10cm.</t>
  </si>
  <si>
    <t>14195</t>
  </si>
  <si>
    <t>보우스트링트러스</t>
  </si>
  <si>
    <t>bowstring truss</t>
  </si>
  <si>
    <t>① 상현재가 포물선 또는 그와 가까운 곡선 상으로 구성되고 양쪽 끝이 하현재와 결합하는 형식. ② =곡현프랫트러스 =궁형트러스</t>
  </si>
  <si>
    <t>14196</t>
  </si>
  <si>
    <t>보우스트마감</t>
  </si>
  <si>
    <t>boasted finish</t>
  </si>
  <si>
    <t>① 원석의 표면을 거칠게 다듬은 후 ｢boaster｣라는 정을 써서 마무리하는 도드락마감. ② ｢drove finish｣라고도 함.</t>
  </si>
  <si>
    <t>기문당74.0%</t>
  </si>
  <si>
    <t>14197</t>
  </si>
  <si>
    <t>보우스팅</t>
  </si>
  <si>
    <t>boasting</t>
  </si>
  <si>
    <t>① ｢boaster｣라는 정을 써서, 정의 날 끝의 폭만큼 많은 평행 줄무늬를 석재 표면에 내는 것. ② 통상, 줄무늬는 1인치에 9줄 정도임.</t>
  </si>
  <si>
    <t>14198</t>
  </si>
  <si>
    <t>CATV</t>
  </si>
  <si>
    <t>cable antenna television</t>
  </si>
  <si>
    <t>도시의 중심부에서 수상 상황이 좋은 장소에 공동 안테나를 설치. 동축 케이블을 사용해서 곳곳에 수상 신호를 배신하는, 특정의 사업자가 하는 텔레비전 배신 방식.</t>
  </si>
  <si>
    <t>142</t>
  </si>
  <si>
    <t>감잡이쇠</t>
  </si>
  <si>
    <t>strap, stirrup, hanger, large metal staple</t>
  </si>
  <si>
    <t>① ㄷ자형으로 구부려 만든 띠쇠로 두개의 부재를 감아 연결하는 목재이음, 맞춤을 보강하는 철물. ② 평보를 대공에 달아 맬 때 또는 평보와 ㅅ자보의 밑에, 기둥과 들보를 걸쳐 대고 못을 박을 때, 대문 장부에 감아 박을 때 쓰임. ③ ＝감자비(甘自非)＝감좌비(甘左非)＝감잡이＝등자쇠(鐙子鐵).</t>
  </si>
  <si>
    <t>기문당49.4%</t>
  </si>
  <si>
    <t>1420</t>
  </si>
  <si>
    <t>보우의 기호법</t>
  </si>
  <si>
    <t>작용이 다른 많은 힘을 합성할 때 장소와 힘을 관련 있는 기호로 나타내고 그 합력을 작도에 의해서 구하는 힘의 기호법.</t>
  </si>
  <si>
    <t>14200</t>
  </si>
  <si>
    <t>보우잉</t>
  </si>
  <si>
    <t>bowing</t>
  </si>
  <si>
    <t>수직부재가 활처럼 휘는 것을 일컬음.</t>
  </si>
  <si>
    <t>14201</t>
  </si>
  <si>
    <t>보유 내력</t>
  </si>
  <si>
    <t>load-carrying capacity</t>
  </si>
  <si>
    <t>구조물에서 붕괴하중까지 지지하는 능력</t>
  </si>
  <si>
    <t>14203</t>
  </si>
  <si>
    <t>보유 성능 기본 지표</t>
  </si>
  <si>
    <t>basic seismic capacity index</t>
  </si>
  <si>
    <t>기존 건물의 내진진단 또는 내진성능평가에서 건물이 보유하고 있는 내진성능을 평가하는 지표.</t>
  </si>
  <si>
    <t>세화41.3%</t>
  </si>
  <si>
    <t>14204</t>
  </si>
  <si>
    <t>보유 수평 내력</t>
  </si>
  <si>
    <t>horizontal load-carrying capacity</t>
  </si>
  <si>
    <t>건물 시스템에서 골조가 붕괴기구에 도달했을 때, 각층의 기둥과 벽에 생기는 축력과 전단력 수평성분의 총합</t>
  </si>
  <si>
    <t>세화35.1%</t>
  </si>
  <si>
    <t>14205</t>
  </si>
  <si>
    <t>보육소</t>
  </si>
  <si>
    <t>nursery school</t>
  </si>
  <si>
    <t>유아의 보육을 위한 시설을 말하며 어린이집, 유아원등이 해당되며  영유아의 보육, 건강 관리를 담당한다.</t>
  </si>
  <si>
    <t>세화7.8%</t>
  </si>
  <si>
    <t>14206</t>
  </si>
  <si>
    <t>보육실</t>
  </si>
  <si>
    <t>nursery room</t>
  </si>
  <si>
    <t>아동을 돌보기 위한 보모나 공간 크기 따위와 관련된 규정과 조건을 갖추어 제공하는 공간. 주로 식사, 교육, 놀이등이 이루어짐</t>
  </si>
  <si>
    <t>14207</t>
  </si>
  <si>
    <t>보이는 면</t>
  </si>
  <si>
    <t>face side</t>
  </si>
  <si>
    <t>건축에서는 표면,정면을 칭하며 건축 부재중 외부에 노출되어 시각적인 확인이 가능한 부분을 말함</t>
  </si>
  <si>
    <t>14209</t>
  </si>
  <si>
    <t>감잡이쪽</t>
  </si>
  <si>
    <t>clip tingle</t>
  </si>
  <si>
    <t>① 두 부재를 감아 연결하는 목재 이음 맞춤을 보강하는 철물. ② 금속판을 지붕에 이을 때 한쪽 끝을 금속판과 같이 꺾어 접어 끼우고 다른 끝은 지붕널 등에 고정하는 쪽. ③ 대문장부 안쪽에 대어 대문널을 감싸고 보강하는 쇠판.④ ⇨거멀쪽.</t>
  </si>
  <si>
    <t>1421</t>
  </si>
  <si>
    <t>보이드</t>
  </si>
  <si>
    <t>void</t>
  </si>
  <si>
    <t>빈공간</t>
  </si>
  <si>
    <t>14210</t>
  </si>
  <si>
    <t>보이드슬래브</t>
  </si>
  <si>
    <t>⇨구멍바닥판(＝).</t>
  </si>
  <si>
    <t>14212</t>
  </si>
  <si>
    <t>보일-샤를의 법칙</t>
  </si>
  <si>
    <t>보일의법칙과샤를의 법칙을 종합한 것으로 기체의 부피는 압력에 반비례하고 절대 온도에 비례한다는법칙.</t>
  </si>
  <si>
    <t>14213</t>
  </si>
  <si>
    <t>보일드기름</t>
  </si>
  <si>
    <t>⇨보일드유(＝).</t>
  </si>
  <si>
    <t>14214</t>
  </si>
  <si>
    <t>보일드오일</t>
  </si>
  <si>
    <t>⇨(＝)보일드유.</t>
  </si>
  <si>
    <t>14215</t>
  </si>
  <si>
    <t>보일드유</t>
  </si>
  <si>
    <t>boiled oil, -油</t>
  </si>
  <si>
    <t>① 아마유 등의 식물성 기름에 건조제를 넣어 가열하여 정제한 유성페인트용 건성유. ② 건조를 빨리 시키고 피막의 강도를 증대시킴.</t>
  </si>
  <si>
    <t>14216</t>
  </si>
  <si>
    <t>보일러</t>
  </si>
  <si>
    <t>boiler, 汽罐</t>
  </si>
  <si>
    <t>① 연료의 연소열로 물을 가열하여 증기를 만드는 장치. ② 주요 구성부분은 연소실‧보일러 본체‧버너(연소장치)‧통풍장치‧급수장치 등으로 됨. ③ 보일러에는 최고사용압력‧형식‧제조자명‧제조번호 및 제조연월일을 표시한 판을, 보일러의 잘 보이는 곳에 견고히 붙임. ④ 도면용 약어는 ｢BLR.｣. ⑤ 난방 및 급탕 열을 공급하는 열원 기기.</t>
  </si>
  <si>
    <t>세화9.6%</t>
  </si>
  <si>
    <t>14217</t>
  </si>
  <si>
    <t>보일러공</t>
  </si>
  <si>
    <t>boiler man, -工</t>
  </si>
  <si>
    <t>보일러를 맡아서 관리하는 기능공.</t>
  </si>
  <si>
    <t>14218</t>
  </si>
  <si>
    <t>보일러급수펌프</t>
  </si>
  <si>
    <t>boiler feed pump</t>
  </si>
  <si>
    <t>① 증기보일러의 급수용 펌프. ② 워싱턴펌프‧휴젯펌프‧터빈펌프 등이 있음. ③ 수관식 보일러나 연관식 보일러 등 관으로 구성된 보일러는 환수 순환 유로의 저항이 크기 때문에 충분한 수량이 순환되지 못하므로 이것을 강제로 순환시키는 펌프.</t>
  </si>
  <si>
    <t>14219</t>
  </si>
  <si>
    <t>보일러동</t>
  </si>
  <si>
    <t>boiler胴</t>
  </si>
  <si>
    <t>원통형 보일러의 주체를 이루는 부분.</t>
  </si>
  <si>
    <t>14220</t>
  </si>
  <si>
    <t>보일러마력</t>
  </si>
  <si>
    <t>boiler horse power</t>
  </si>
  <si>
    <t>① 보일러의 용량을 표시하는 단위. ② 1보일러 마력은 상당증발량의 15.65kg/h의 물을 증발시키는 능력. ※ 1보일러 마력＝15.65×539.4＝8441.6kcal/h.</t>
  </si>
  <si>
    <t>14221</t>
  </si>
  <si>
    <t>보일러본체</t>
  </si>
  <si>
    <t>boiler本體</t>
  </si>
  <si>
    <t>① 경제적 필요조건에 의하여 용도에 따라 여러 가지 형태의 것을 만들게 되며 원통형(圓胴形)‧연관식형(煙管式形) 및 수관식형(水管式形) 등의 것이 있음. ② 원통형은 비교적 작은 것으로 증기압력도 낮으나, 연‧수관식은 크기도 크며 또한 높은 증기압력에 견딜 수 있는 구조로 되어 있음.</t>
  </si>
  <si>
    <t>14222</t>
  </si>
  <si>
    <t>보일러실</t>
  </si>
  <si>
    <t>boiler room, boiler house, 汽罐室</t>
  </si>
  <si>
    <t>①  물을 가열하여 고온, 고압의 증기나 온수를 발생시키는 장치를 설치한 방으로  난방 시설이나 목욕탕, 터빈 구동 따위에 사용함.. ② 급수탱크‧탕수탱크‧급수펌프‧급수처리장치‧합수처리장치‧통풍기 등을 설비.</t>
  </si>
  <si>
    <t>세화5.9%</t>
  </si>
  <si>
    <t>14223</t>
  </si>
  <si>
    <t>보일러용 물</t>
  </si>
  <si>
    <t>boiler water</t>
  </si>
  <si>
    <t>① 경도(硬度)가 되도록 낮은 연수일 것. ② 약한 알칼리성일 것. ③ 산을 포함하지 않을 것. ④ 기름기가 없을 것. ⑤ 되도록 끓여서 공기(산소)‧탄산가스를 발산할 온수일 것.</t>
  </si>
  <si>
    <t>14224</t>
  </si>
  <si>
    <t>보일러용량의 표시방법</t>
  </si>
  <si>
    <t>① 보일러의 부하에는 난방부하‧급탕부하‧배관열손실부하‧예열부하 등이 있음. ② 보일러의 크기를 나타내는 ｢보일러 출력｣에는 ｢정격 출력｣과 ｢상용(常用) 출력｣이 있음. ③ ｢정격 출력｣이란 보일러에 최대한의 능력을 내게 했을 때의 출력이며 ｢최대 연속 출력｣이라고도 하고, 일반적으로는 불을 때기 시작했을 때에 이 출력이 필요해져 상기 4가지 부하의 합계에 대응함. ④ ｢상용 출력｣이란 ｢경제 출력｣이라고도 하며, 보일러가 가장 효율 좋게 안정되어 운전할 수 있는 출력이고, 보통 정격 출력의 80%로 되어 있다. 보일러 부하에서 예열부하를 뺀 부하가 상용 출력에 대응하지만 이 예열부하는 건물의 열용량‧난방방식 등에 따라 다르고, 일정치는 않으나 보통 사용 출력의 25～35%로 되어 있음. ⑤ 온수 보일러의 출력은 ｢열량(kcal/h)｣으로 표기되지만 증기보일러의 출력은 보통 ｢환산증기량(kg/h 또는 t/h)｣으로 표시함. ⑥｢환산증발량(換算蒸發量)｣이란 실제로 발생되고 있는 증기량(｢실제증발량｣이라 함)을 100℃의 포화증기의 잠열로 환산한 것.</t>
  </si>
  <si>
    <t>14225</t>
  </si>
  <si>
    <t>보일러의 종류</t>
  </si>
  <si>
    <t>보일러의 종류는 매우 많아 구조형상이나 연료를 때는 방법‧용도‧가설방법 등에 따라 여러 가지가 있어 다음과 같이 각 방면으로 분류할 수 있다. 1) 사용장소에 의한 분류 ⅰ) 육용(陸用)보일러 ⅱ) 선용(船用)보일러. 2) 보일러동(胴)의 축심(軸心)의 위치에 의한 분류ⅰ) 횡형(橫型)보일러 ⅱ) 입형(立型)보일러. 3) 노(爐)의 위치에 의한 분류ⅰ) 내분식(內焚式)보일러 ⅱ) 외분식(外焚式)보일러. 4) 형식에 의한 분류 ⅰ) 둥근 보일러 ⅱ) 수관(水管)보일러. 5) 이동 여하에 의한 분류 ⅰ) 정치(定置)보일러 ⅱ) 운반(運搬)보일러. 6) 보일러 본체(本體)의 구조에 의한 분류 ⅰ) 노통(爐筒)보일러 ⅱ) 연관(煙管)보일러. 7) 증기의 용도에 의한 분류 ⅰ) 동력(動力)보일러 ⅱ) 난방(暖房)보일러 ⅲ) 가열용(加熱用)보일러 ⅳ) 온수(溫水)보일러. 8) 열(熱)가스의 종류에 의한 분류 ⅰ) 폐열(廢熱)보일러 ⅱ) 배기(排氣)보일러. 9) 구성재료에 의한 분류 ⅰ) 강철제(鋼鐵製)보일러 ⅱ) 주철제(鑄鐵製)보일러.</t>
  </si>
  <si>
    <t>14226</t>
  </si>
  <si>
    <t>보일러출력</t>
  </si>
  <si>
    <t>⇨보일러 용량의 표시방법.</t>
  </si>
  <si>
    <t>14227</t>
  </si>
  <si>
    <t>보일러파열의 원인</t>
  </si>
  <si>
    <t>여러 가지 원인 중 주요원인을 들면 다음과 같다. 1) 제한 압력을 초과 사용시. 2) 물이 이상(異常) 감수시. 3) 부식, 과열, 급수의 질이 나쁠시. 4) 구성재료의 불량시. 5) 구조의 불량시. 6) 공작의 불량시.</t>
  </si>
  <si>
    <t>기문당84.0%</t>
  </si>
  <si>
    <t>14228</t>
  </si>
  <si>
    <t>보일러효율</t>
  </si>
  <si>
    <t>-效率</t>
  </si>
  <si>
    <t>①연료에 발생한 열량과 보일러에 흡수된 열량과의 비. ② 효율은 보일러 본체의 성능 외에 연소방법, 보조장치의 양부 등에 따라 상당한 차이가 있으며 효율이 높을수록 우수한 것임. ③ 연료의 열량 중 몇 %가 유효한 열로서 증기 혹은 물에 주는가를 나타냄.</t>
  </si>
  <si>
    <t>14229</t>
  </si>
  <si>
    <t>보일링</t>
  </si>
  <si>
    <t>boiling</t>
  </si>
  <si>
    <t>① 흙파기 저면이 사질지반일 때 모래입자와 지하수가 부풀어올라 지반이 파괴되는 현상. ② 원인으로는 흙막이벽의 근입장 깊이 부족, 높은 지하수위, 굴착저면 하부의 피압수 등이 있음.</t>
  </si>
  <si>
    <t>14230</t>
  </si>
  <si>
    <t>보일유</t>
  </si>
  <si>
    <t>건성유나 반건성유를 가열해서 드라이어(주성분은 금속 비누)를 더해 건조성이 강화된 기름. 아마인유, 동유, 콩기름 등을 사용한다. ⇨ 유성 바라 일컫는다. ⇨ 가상 작업(일)</t>
  </si>
  <si>
    <t>14231</t>
  </si>
  <si>
    <t>보자실</t>
  </si>
  <si>
    <t>linen closet, 褓子室</t>
  </si>
  <si>
    <t>호텔ㆍ병원 등에서, 침대 시트, 식탁보, 커튼 따위를 수납하여 두는 방.</t>
  </si>
  <si>
    <t>14233</t>
  </si>
  <si>
    <t>보잡이</t>
  </si>
  <si>
    <t>horizontal tie</t>
  </si>
  <si>
    <t>목조 지붕구조에서 평보의 횡비틀림좌굴을 막기 위하여 보와 보 사이를 직각으로 연결한 부재.</t>
  </si>
  <si>
    <t>14234</t>
  </si>
  <si>
    <t>보장구</t>
  </si>
  <si>
    <t>①  장애인들의 활동을 도와주는 기구.  ②주로 의수，의족， 부자( 副子)외 보청기， 맹인용 안전 지팡이， 휠체어 등을 포함</t>
  </si>
  <si>
    <t>14235</t>
  </si>
  <si>
    <t>보전</t>
  </si>
  <si>
    <t>寶殿</t>
  </si>
  <si>
    <t>사찰의 불전</t>
  </si>
  <si>
    <t>기문당2.9%</t>
  </si>
  <si>
    <t>14236</t>
  </si>
  <si>
    <t>보전 공사</t>
  </si>
  <si>
    <t>restoration work； conservation work</t>
  </si>
  <si>
    <t>14239</t>
  </si>
  <si>
    <t>감정반응</t>
  </si>
  <si>
    <t>感情反應</t>
  </si>
  <si>
    <t>사람은 색에 따라 온도반응과 같은 일련의 감정반응이 일어난다. 즉 따뜻한 색 계통은 기쁨‧만족‧동적‧정적 감정을 느끼게 하고, 중간색은 평범을 느끼게 하며, 그리고 찬색 계통은 슬픔‧외로움‧휴식‧지적 등의 감정을 느끼게 함.</t>
  </si>
  <si>
    <t>1424</t>
  </si>
  <si>
    <t>보전 구역</t>
  </si>
  <si>
    <t>문화재 보존 또는 녹지, 관광자원 보전의 개발등을 위해 특별 목적구역을 법으로 설정한 구역을 말함</t>
  </si>
  <si>
    <t>14241</t>
  </si>
  <si>
    <t>보정</t>
  </si>
  <si>
    <t>寶頂</t>
  </si>
  <si>
    <t>모임지붕 꼭대기의 지붕 장식.</t>
  </si>
  <si>
    <t>14242</t>
  </si>
  <si>
    <t>보정조사</t>
  </si>
  <si>
    <t>⇨건축물 착공시 통계조사 구분 및 사항.</t>
  </si>
  <si>
    <t>14244</t>
  </si>
  <si>
    <t>보제루</t>
  </si>
  <si>
    <t>普濟樓</t>
  </si>
  <si>
    <t>사찰 누문의 명칭</t>
  </si>
  <si>
    <t>14245</t>
  </si>
  <si>
    <t>보조 기준면</t>
  </si>
  <si>
    <t>설계에서의 기준면을  보강하는 면으로 관련된 필요기준을 설정하고 각 부분의 치수를 지시하여야 함.</t>
  </si>
  <si>
    <t>14247</t>
  </si>
  <si>
    <t>보조 버팀 기둥</t>
  </si>
  <si>
    <t>raking shore</t>
  </si>
  <si>
    <t>건축물의 외부 벽체 중간 중간에 추가로 설치한 기둥으로, 벽체의 강성을 높여주고 수직하중을 분담하여 받기도 한다.</t>
  </si>
  <si>
    <t>14248</t>
  </si>
  <si>
    <t>보조 살수전</t>
  </si>
  <si>
    <t>스프링클러 설비의 설치 대상 범위 내에서, 스프링클러 헤드를 설치하지 않는 미경계(未警戒) 부분을 보호하기 위해 스프링클러 배관에서 분기하여 설치하는 소화전.</t>
  </si>
  <si>
    <t>14249</t>
  </si>
  <si>
    <t>감조장</t>
  </si>
  <si>
    <t>Zostera bed</t>
  </si>
  <si>
    <t>다년초 거머리말이 무성한 비교적 천해역(淺海域)의 모래진흙(砂泥) 해저지대로서 미소(微小)생물이 생식하기 쉬워 어류의 산란장이나 성육장(成育場)이 됨</t>
  </si>
  <si>
    <t>1425</t>
  </si>
  <si>
    <t>보조 열원</t>
  </si>
  <si>
    <t>auxiliary heat source</t>
  </si>
  <si>
    <t>주열원이 부족한 경우에 사용하는 열원.</t>
  </si>
  <si>
    <t>14250</t>
  </si>
  <si>
    <t>보조거</t>
  </si>
  <si>
    <t>relief sewer, 補助渠</t>
  </si>
  <si>
    <t>현존하고 있는 하수도의 용량을 초과시에 분류하여 배제하는 하수거.</t>
  </si>
  <si>
    <t>14251</t>
  </si>
  <si>
    <t>보조근</t>
  </si>
  <si>
    <t>⇨보조철근(＝).</t>
  </si>
  <si>
    <t>14252</t>
  </si>
  <si>
    <t>보조말뚝</t>
  </si>
  <si>
    <t>補助－</t>
  </si>
  <si>
    <t>공사 중에 중요한 측량 말뚝이 손실에 대비하여, 그 위치를 다시 찾기 위해서 그 방향으로 4말뚝을 박아서 나중에 그 두 방향의 교점인 본 말뚝 위치를 알아내는 보조적인 말뚝.</t>
  </si>
  <si>
    <t>기문당88.8%</t>
  </si>
  <si>
    <t>14254</t>
  </si>
  <si>
    <t>보조받침재</t>
  </si>
  <si>
    <t>온수 온돌에서 배관받침대에 보조적으로 사용되는 받침재로서 시멘트 모르타르, 내식성 판재 등을 말함.</t>
  </si>
  <si>
    <t>14255</t>
  </si>
  <si>
    <t>보조밸브</t>
  </si>
  <si>
    <t>auxiliary valve, 補助－</t>
  </si>
  <si>
    <t>주 밸브의 동작을 보조하기 위하여 사용하는 밸브의 총칭.</t>
  </si>
  <si>
    <t>14256</t>
  </si>
  <si>
    <t>보조수액기</t>
  </si>
  <si>
    <t>auxiliary receiver, 補助受液器</t>
  </si>
  <si>
    <t>① 액체냉매를 추가로 저장할 필요가 있을 때 수액기의 용량을 보충시키기 위해 여분으로 사용하는 용기. ② 설비용어.</t>
  </si>
  <si>
    <t>14257</t>
  </si>
  <si>
    <t>보조시야</t>
  </si>
  <si>
    <t>surrounding field, 補助視野</t>
  </si>
  <si>
    <t>① 인간의 시각적 감각을 측정하는 데 쓰이는 장비가 관측할 수 있는 범위 주변의시야. ② 일반적으로 색상이 없고 회색 차원의 빛을 임의로 정한 휘도를 갖게끔 만듬.</t>
  </si>
  <si>
    <t>14258</t>
  </si>
  <si>
    <t>보조철근</t>
  </si>
  <si>
    <t>① 설계상 필요한 철근 외에 보조적으로 추가하는 철근 ② 일률적인 응력 분포, 철근위치의 고정, 구조물에 필요한 형상 보존 등을 위하여 사용함. ③＝보강철근 = 부가철근</t>
  </si>
  <si>
    <t>14259</t>
  </si>
  <si>
    <t>감지기</t>
  </si>
  <si>
    <t>detector</t>
  </si>
  <si>
    <t>각종 사상(事象)을 검출하는 기기. 전기 설비에서는 화재 발생 검출기를 가리키는 경우가 많다.</t>
  </si>
  <si>
    <t>1426</t>
  </si>
  <si>
    <t>보족 가상 작업(일)</t>
  </si>
  <si>
    <t>complementary virtual work</t>
  </si>
  <si>
    <t>구조물이 일정한 힘에 의해 변형 적합 조건을 만족하며 평형상태에 있을 때, 가상 힘에 의한 작업(일)을 보족 가상 작업(일)이라 함.</t>
  </si>
  <si>
    <t>세화53.1%</t>
  </si>
  <si>
    <t>14261</t>
  </si>
  <si>
    <t>보족 가상 작업(일)의 원리</t>
  </si>
  <si>
    <t>principle of complementary virtual work</t>
  </si>
  <si>
    <t>평형 상태의 구조물에서 내력과 외력에 의한 보족 가상 작업(일)은 같다는 원리</t>
  </si>
  <si>
    <t>세화49.3%</t>
  </si>
  <si>
    <t>14262</t>
  </si>
  <si>
    <t>보족 변형 에너지</t>
  </si>
  <si>
    <t>complementary strain energy</t>
  </si>
  <si>
    <t>내력에 의해 구조물에 저장되는 변형에 대한 상보에너지</t>
  </si>
  <si>
    <t>14263</t>
  </si>
  <si>
    <t>보족 에너지</t>
  </si>
  <si>
    <t>complementary energy</t>
  </si>
  <si>
    <t>보족변형에너지</t>
  </si>
  <si>
    <t>세화5.6%</t>
  </si>
  <si>
    <t>14264</t>
  </si>
  <si>
    <t>보족 작업</t>
  </si>
  <si>
    <t>complementary work</t>
  </si>
  <si>
    <t>보족 에너지를 발생시키는 일.</t>
  </si>
  <si>
    <t>14265</t>
  </si>
  <si>
    <t>보족 전변형 에너지 최소의 정리</t>
  </si>
  <si>
    <t>theorem of minimum complementary total strain energy</t>
  </si>
  <si>
    <t>보족 전변형 에너지를 최소화하는 쪽으로 변위를 발생한다는 원리.</t>
  </si>
  <si>
    <t>14267</t>
  </si>
  <si>
    <t>보존 도서관</t>
  </si>
  <si>
    <t>deposit library</t>
  </si>
  <si>
    <t>보존기능에 중점을 둔도서관으로  하나 또는 복수의도서관이 이용 빈도가 낮은 자료를 가져와서 효율적인 보관과 이용을 목적으로 하여 운영한다.</t>
  </si>
  <si>
    <t>14268</t>
  </si>
  <si>
    <t>보전녹지지역</t>
  </si>
  <si>
    <t>protection green zoning district, 保全綠地地域</t>
  </si>
  <si>
    <t>'국토의계획및이용에관한법률'에 따라 도시의 자연환경, 경관, 산림 및 녹지공간을 보전할 필요가 있는 지역에 도시관리계획으로 지정하는 용도지역</t>
  </si>
  <si>
    <t>14272</t>
  </si>
  <si>
    <t>보호지구</t>
  </si>
  <si>
    <t>protection area, 保護地區</t>
  </si>
  <si>
    <t>'국토의계획및이용에관한법률'에 따라 문화재나 중요시설물 및 문화적, 생태적으로 보존가치가 큰 지역의 보호와 보존을 위해 도시관리계획으로 지정하는 용도지구</t>
  </si>
  <si>
    <t>14274</t>
  </si>
  <si>
    <t>보주</t>
  </si>
  <si>
    <t>寶珠</t>
  </si>
  <si>
    <t>탑 상륜부, 난간동자 꼭대기, 기와지붕 막새 등에 설치하는 연봉 모양 장식</t>
  </si>
  <si>
    <t>기문당12.6%</t>
  </si>
  <si>
    <t>14275</t>
  </si>
  <si>
    <t>감탕나무</t>
  </si>
  <si>
    <t>bird-lime holly</t>
  </si>
  <si>
    <t>바닷가 산기슮에 주로 서식하는 상록 활엽 교목. 높이는 10m이고 재목은 기구재, 도장 재료, 세공재(細工材)로 쓰인다. 한국(전남·경남·경북), 일본, 타이완, 중국 등지에 분포한다.</t>
  </si>
  <si>
    <t>1428</t>
  </si>
  <si>
    <t>보차 공존 도로</t>
  </si>
  <si>
    <t>도로를 보도와 차도로 구분하지 않고 보행과 차량이 동시에 도로를 사용하도록 하는 도로의 유형. 네델란드의 본네르프(woonerf), 영국의 shared space 등으로 실현되고 있으며, 우리나라에도 유사한 개념의 보행자우선도로가 조성되고 있음.</t>
  </si>
  <si>
    <t>14285</t>
  </si>
  <si>
    <t>보청</t>
  </si>
  <si>
    <t>건축 〮 토목 공사를 일컫는다. 일본에서 예전에는 토목 공사만을 가리켜 작사(作事 : 건축공사)와 구별하는 경향이 있었다.</t>
  </si>
  <si>
    <t>14287</t>
  </si>
  <si>
    <t>보춤</t>
  </si>
  <si>
    <t>beam depth</t>
  </si>
  <si>
    <t>보 부재의 상단에서 하단까지의 수직길이</t>
  </si>
  <si>
    <t>14288</t>
  </si>
  <si>
    <t>보측</t>
  </si>
  <si>
    <t>步測</t>
  </si>
  <si>
    <t>사람의 걸음수를 기준으로 하여  거리를  측정하는 방법으로 보통 75～80cm 의 보폭을 기준으로 함</t>
  </si>
  <si>
    <t>14289</t>
  </si>
  <si>
    <t>감투</t>
  </si>
  <si>
    <t>cap</t>
  </si>
  <si>
    <t>난간기둥이나 대문기둥 등의 꼭대기에 함석이나 구리판 등을 사용하여 갓모양으로 만들어 씌운 것.</t>
  </si>
  <si>
    <t>1429</t>
  </si>
  <si>
    <t>보탑</t>
  </si>
  <si>
    <t>treasure tower, 寶塔</t>
  </si>
  <si>
    <t>사찰의 탑을 높여 부르는 말</t>
  </si>
  <si>
    <t>14290</t>
  </si>
  <si>
    <t>보토</t>
  </si>
  <si>
    <t>supplement of earth, 補土</t>
  </si>
  <si>
    <t>패어서 우묵한 땅을 흙으로 메워서 채움 또는 그 흙.</t>
  </si>
  <si>
    <t>기문당86.2%</t>
  </si>
  <si>
    <t>14291</t>
  </si>
  <si>
    <t>보통 골재</t>
  </si>
  <si>
    <t>normal-weight aggregate； ordinary aggregate</t>
  </si>
  <si>
    <t>보통 비중(2.4~2.6)의 암석으로 만들어진 모래, 자갈 또는 쇄사, 쇄석, 또는 같은 정도의 비중인 고로 슬래그 쇄석, 슬래그 모래 등의 골재.</t>
  </si>
  <si>
    <t>14292</t>
  </si>
  <si>
    <t>보통 교실</t>
  </si>
  <si>
    <t>classroom</t>
  </si>
  <si>
    <t>① 학급으로 편성된 일반교실  ② 일반교실(1-1, 6-1), 특수학급, 특별학급, 유치원등이 있음</t>
  </si>
  <si>
    <t>14293</t>
  </si>
  <si>
    <t>보통 벽돌</t>
  </si>
  <si>
    <t>일반 점토를 원료로해서 소성한 일반적인 벽돌. 치장이나 장식보다 조적재료로 사용. 내화 벽돌이나 특수한 벽돌에 대응한 호칭. 규격 치수는 210X60X100mm. ⇨ 소성 벽돌.</t>
  </si>
  <si>
    <t>14294</t>
  </si>
  <si>
    <t>보통 세대</t>
  </si>
  <si>
    <t>ordinary household</t>
  </si>
  <si>
    <t>주거와 생계를 함께 하고 있는 가족 외에 단신 거주의 고용인이나 집세 · 식비 등을 지불하고 있지 않는 동거인, 세입자 등이 있으면 이들도 포함</t>
  </si>
  <si>
    <t>14295</t>
  </si>
  <si>
    <t>보통 소음계</t>
  </si>
  <si>
    <t>sound level meter</t>
  </si>
  <si>
    <t>KS로 규정되고 또 국제 규격과도 정합되어 있는 현장 측정을 목적으로 하는 소음계. 정밀 소음계의 보급형이다.</t>
  </si>
  <si>
    <t>14296</t>
  </si>
  <si>
    <t>보통 콘크리트</t>
  </si>
  <si>
    <t>normal concrete</t>
  </si>
  <si>
    <t>보통골재를 사용한 절건 비중이 2.3~2.4 정도의 범위에 있는 콘크리트.</t>
  </si>
  <si>
    <t>14297</t>
  </si>
  <si>
    <t>보통 포틀랜드 시멘트</t>
  </si>
  <si>
    <t>normal Portland cement; ordinary Portland cement</t>
  </si>
  <si>
    <t>가장 일반적이고 양적으로 많이 사용되는 포틀랜드 시멘트의 일종.</t>
  </si>
  <si>
    <t>14298</t>
  </si>
  <si>
    <t>ordinary fire</t>
  </si>
  <si>
    <t>주수(注水)에 의한 소화가 부적당한 기름 화재, 전기 화재와 구별하며 목재 기타의 일반적인 가연물에 의한 화재를 말함</t>
  </si>
  <si>
    <t>14299</t>
  </si>
  <si>
    <t>CAV 유닛</t>
  </si>
  <si>
    <t>constant air volume unit</t>
  </si>
  <si>
    <t>덕트 내의 압력 변동이 있어도 항상 정해진 풍량을 통풍하는 장치. 모터 댐퍼형, 스프링 형이 있다.</t>
  </si>
  <si>
    <t>143</t>
  </si>
  <si>
    <t>갑석</t>
  </si>
  <si>
    <t>flat stone, leaidon another stone, 甲石</t>
  </si>
  <si>
    <t>① 석조건물이나 석탑 등의 기단 위에 뚜껑처럼 덮어놓은 돌. ② 무덤의 석실 위에 덮은 돌로 만든 뚜껑.</t>
  </si>
  <si>
    <t>기문당65.5%</t>
  </si>
  <si>
    <t>1430</t>
  </si>
  <si>
    <t>보통강</t>
  </si>
  <si>
    <t>ordinary steel; common steel</t>
  </si>
  <si>
    <t>14300</t>
  </si>
  <si>
    <t>보통경량골재콘크리트</t>
  </si>
  <si>
    <t>⇨경량콘크리트(＝).</t>
  </si>
  <si>
    <t>14301</t>
  </si>
  <si>
    <t>보통곧은결켜기</t>
  </si>
  <si>
    <t>common quarter sawing, 普通直理－</t>
  </si>
  <si>
    <t>원목을 사분원으로 켜고 수심쪽에 가까이 지름방향 평행으로 널을 켜는 제재법.</t>
  </si>
  <si>
    <t>14302</t>
  </si>
  <si>
    <t>보통드라이버</t>
  </si>
  <si>
    <t>일반적인 드라이버 ⇨드라이버.</t>
  </si>
  <si>
    <t>14305</t>
  </si>
  <si>
    <t>보통벽돌</t>
  </si>
  <si>
    <t>common brick, buiding brick, 普通壁乭</t>
  </si>
  <si>
    <t>① 진흙을 빚어 소성하여 만든 적갈색 조적단위재료. ② 종류는 1급 1‧2호와 2급 1‧2호가 있음. ③ 표준형‧장려형 벽돌로 구분할 수 있음. ④ KSL 4201 참조. ⑤ ⇨벽돌.</t>
  </si>
  <si>
    <t>14306</t>
  </si>
  <si>
    <t>보통볼트</t>
  </si>
  <si>
    <t>common bolt</t>
  </si>
  <si>
    <t>① ⇨볼트. ② ⇨관통볼트. ③ ⇨드로볼트.</t>
  </si>
  <si>
    <t>14307</t>
  </si>
  <si>
    <t>보통시멘트기와</t>
  </si>
  <si>
    <t>시멘트를 주재료로 하여 주로 건축물 지붕에 올려 지붕을 덮는 데 쓰이는 재료.  보통시멘트기와의 규격은 KS F 4003인데 1991년 폐지되었고, 지금은 가압시멘트판 기와(KS F 4029)가 사용된다</t>
  </si>
  <si>
    <t>14308</t>
  </si>
  <si>
    <t>보통유리</t>
  </si>
  <si>
    <t>common glass, 普通硝子</t>
  </si>
  <si>
    <t>두께 2mm로 제작된 판상형의 유리(glass)를 일반적으로 일컽는 말.</t>
  </si>
  <si>
    <t>14309</t>
  </si>
  <si>
    <t>갑석부연</t>
  </si>
  <si>
    <t>甲石副緣</t>
  </si>
  <si>
    <t>탑 기단의 갑석 가장자리 옆면에 턱이 지게 쇠시리한 것</t>
  </si>
  <si>
    <t>1431</t>
  </si>
  <si>
    <t>보통정첩</t>
  </si>
  <si>
    <t>butt hinge, 普通丁蝶</t>
  </si>
  <si>
    <t>① 나비 모양으로 문을 지탱하면서 여닫게 해주는 자재 ② 정첩이 접혔을 때 너클이 밖으로 보이는 일반적인 정첩. ③ 간단히 ｢butt｣라고도 한다.</t>
  </si>
  <si>
    <t>14310</t>
  </si>
  <si>
    <t>보통콘크리트</t>
  </si>
  <si>
    <t>normal concrete, 普通－</t>
  </si>
  <si>
    <t>① 특수콘크리트와 구별되어 보통 중량의 모래, 자갈을 사용한 비중 2.3 ~2.4 정도의 콘크리트를 말함. ② 품질이나 시공의 정도로 구분할 때에는 고급 콘크리트와 상용 콘크리트로 나누기 때문에 보통콘크리트라고 하지 않음.</t>
  </si>
  <si>
    <t>14312</t>
  </si>
  <si>
    <t>보통탄소공구강</t>
  </si>
  <si>
    <t>普通炭素工具鋼</t>
  </si>
  <si>
    <t>연장 제작에 쓰이며 탄소강의 구성 성분 중 S(황)의 함량이 0.03%이하인 강철</t>
  </si>
  <si>
    <t>14313</t>
  </si>
  <si>
    <t>보통판유리</t>
  </si>
  <si>
    <t>sheet glass, 普通板硝子</t>
  </si>
  <si>
    <t>① 건물, 차량 등에 널리 사용되는 판유리. ② 두께 6mm 미만의 박판유리와 두께 6mm 이상의 후판유리가 있다.</t>
  </si>
  <si>
    <t>14314</t>
  </si>
  <si>
    <t>보통퍼티</t>
  </si>
  <si>
    <t>ordinary putty</t>
  </si>
  <si>
    <t>① SnO(산화 주석), CaCO3(탄산 칼슘)을 12~18%정도로 기름을 사용하여 반죽한 가소성을 가진 풀과 같은 것(퍼티). ② 일반적으로 건축용 유리판을 끼우거나 칠에 수리를 할 때에 쓰인다.</t>
  </si>
  <si>
    <t>14315</t>
  </si>
  <si>
    <t>보통포틀랜드시멘트</t>
  </si>
  <si>
    <t>normal portland cement, 普通－</t>
  </si>
  <si>
    <t>① 가장 널리 사용되고 있는 시멘트로, 포틀랜드시멘트 중에서도 대표적인 것. ② 단지 시멘트라고 하는 경우는 이것을 가리킨다. ③ 주원료는 석회석‧점토이고 이에 완결제로서 석고가 첨가되며 KS F 5201에 규정된 1종 시멘트.</t>
  </si>
  <si>
    <t>14316</t>
  </si>
  <si>
    <t>보통현장계량</t>
  </si>
  <si>
    <t>普通現場計量</t>
  </si>
  <si>
    <t>현장에서 계량하는 방법으로 적절한 품질의 골재를 삽이나 도구를 이용해서 큰 용기를 이용하여 계량하는 용적계량법.</t>
  </si>
  <si>
    <t>14318</t>
  </si>
  <si>
    <t>보틀 트랩</t>
  </si>
  <si>
    <t>bottle trap</t>
  </si>
  <si>
    <t>병트랩이라고도 일컫는 트랩. 유럽에서는 많이 사용되고 있다.</t>
  </si>
  <si>
    <t>14319</t>
  </si>
  <si>
    <t>갑을보</t>
  </si>
  <si>
    <t>나무로 만든 마루틀에서 큰 보 사이에 걸친 작은 보.</t>
  </si>
  <si>
    <t>1432</t>
  </si>
  <si>
    <t>보퍼트 풍력 계급</t>
  </si>
  <si>
    <t>Beaufort wind scale</t>
  </si>
  <si>
    <t>풍속과 해상이나 육상의 상황과의 관계를 대응시켜, 0에서 12까지의 13단계로 나눈 풍속의 구분. (=보퍼트의 풍력 계급) →풍력 계급.</t>
  </si>
  <si>
    <t>14322</t>
  </si>
  <si>
    <t>보퍼트의 풍력 계급</t>
  </si>
  <si>
    <t>14323</t>
  </si>
  <si>
    <t>보퍼트풍력계급</t>
  </si>
  <si>
    <t>Beaufort’s [wind force] scale, Beaufort’s scale [of wind force], -風力階級</t>
  </si>
  <si>
    <t>① 영국 Sir(경) Francis Beaufort(1774～1857)가 제창한 풍력계급. ② 지상 약 6～10m의 풍속 0～61.2m/sec(0～118노트)를 18계급으로 구분. 풍력 8(풍속 34～40노트) 이상을 태풍이라 하고, 풍력 11(풍속 56～63노트) 이상이 되는 경우는 극히 드물다.</t>
  </si>
  <si>
    <t>14324</t>
  </si>
  <si>
    <t>보행 거리</t>
  </si>
  <si>
    <t>walking distance</t>
  </si>
  <si>
    <t>건물에서, 어떤 지점에서 다른 지점까지 실제로 걸어 다닐 수 있는 길을 잰거리를 말함</t>
  </si>
  <si>
    <t>세화11.0%</t>
  </si>
  <si>
    <t>14325</t>
  </si>
  <si>
    <t>보행 속도</t>
  </si>
  <si>
    <t>walking speed</t>
  </si>
  <si>
    <t>지정된 걸음의 평균속도를 유지하기 위하여, 중대 따위의 단위 부대에 규정된속도로 피난계획이나 군집행동의 분석을 위해 사용함.</t>
  </si>
  <si>
    <t>14326</t>
  </si>
  <si>
    <t>보행용 지붕</t>
  </si>
  <si>
    <t>access roof</t>
  </si>
  <si>
    <t>방수층 위에 방수층 누름을 해서 사람의 보행을 가능하게 한 지붕. ↔비보행용 지붕.</t>
  </si>
  <si>
    <t>14327</t>
  </si>
  <si>
    <t>보행자 전용 도로</t>
  </si>
  <si>
    <t>exclusive pedestrian road</t>
  </si>
  <si>
    <t>①보행자의 통행만을 목적으로 하고, 자동차 교통을 완전히 배제한도로의 총칭.② 보행자만 통행할 수 있도록 안전 표지나 그와 비슷한 인공 구조물로 표시.</t>
  </si>
  <si>
    <t>14329</t>
  </si>
  <si>
    <t>갑장지</t>
  </si>
  <si>
    <t>울거미는 테두리로 남겨두고 안팎의 나머지 면은 온통 종이로 바른 장지문 ⇨갑장지문(＝).</t>
  </si>
  <si>
    <t>1433</t>
  </si>
  <si>
    <t>보호 계전기</t>
  </si>
  <si>
    <t>protective relay</t>
  </si>
  <si>
    <t>각종의 전기 사고를 검출하여 사고 구간 개방용의 차단기에 개방 동작 신호를 전달하는 릴레이. 사고시에는 이 릴레이가 동작하여 차단기가 작용해서 사고 구간부가 개방되어 정상 구간부에 있는 기기, 배선이 보호된다.</t>
  </si>
  <si>
    <t>세화97.5%</t>
  </si>
  <si>
    <t>14333</t>
  </si>
  <si>
    <t>보호 수면</t>
  </si>
  <si>
    <t>protected waters</t>
  </si>
  <si>
    <t>수생동물의 산란, 치어(稚魚)의 육성 또는 수생식물의 종묘(種苗)에 적합한 수면으로서 지정된 구역.</t>
  </si>
  <si>
    <t>14334</t>
  </si>
  <si>
    <t>보호각</t>
  </si>
  <si>
    <t>保護角</t>
  </si>
  <si>
    <t>① 피뢰 설비의 보호 범위를 나타내는 각도를 지칭하는 용어. ② 수뢰부(受雷部)의 상부점에서 그 상부점의 연직선을 이용하여  보호 할 수 있는 범위를 나타내는 각도. → guard angle(영어), 保護角(한자)</t>
  </si>
  <si>
    <t>14335</t>
  </si>
  <si>
    <t>보호계전기</t>
  </si>
  <si>
    <t>protective relay, 保護繼電器</t>
  </si>
  <si>
    <t>① 계전기 중 전력회로‧통신회로 등에 설치하여 기기, 선로 등을 보호하는 계전기. ② 고장의 종류‧발생이유‧성질‧변화량에 따라 목적에 적합한 것을 사용.</t>
  </si>
  <si>
    <t>14336</t>
  </si>
  <si>
    <t>보호관</t>
  </si>
  <si>
    <t>保護管</t>
  </si>
  <si>
    <t>지반으로터 1.5m 높이까지 빗물을 배수하기 위한 홈통을 유해인자로부터 보호하기 위하여 설치하는 철제관.</t>
  </si>
  <si>
    <t>14337</t>
  </si>
  <si>
    <t>보호안경</t>
  </si>
  <si>
    <t>safety goggles</t>
  </si>
  <si>
    <t>작업 중의 비산체 등의 위험으로부터 안구보호목적으로 작업자가 쓰는 플라스틱 등의 재질로 제작한 안경.</t>
  </si>
  <si>
    <t>14338</t>
  </si>
  <si>
    <t>갑장지문</t>
  </si>
  <si>
    <t>outer sliding paper- doors, 匣障子門</t>
  </si>
  <si>
    <t>＝갑장지.</t>
  </si>
  <si>
    <t>1434</t>
  </si>
  <si>
    <t>보호유리</t>
  </si>
  <si>
    <t>cover glass</t>
  </si>
  <si>
    <t>용접 용어 중 하나로 유해한 광선을 막아주는 필터유리를 용접 시 발생하는 불꽃으로부터 보호목적을 가진 투명한 유리</t>
  </si>
  <si>
    <t>14340</t>
  </si>
  <si>
    <t>복</t>
  </si>
  <si>
    <t>①젖힘이 있는 부재의 움푹한 방향에 해당하는 쪽. ↔등 ①. ②통나무보의 양옆, 또는 I형 단면재의 웨브. →등②. ③경사지 나무 줄기의 비탈 위쪽. 평지에서는 북쪽. ↔등④. ④정상파에 있어서 진폭이 극대해지는 부분. 점, 선, 면의 경우가 있다. ↔마디 ②.</t>
  </si>
  <si>
    <t>세화68.3%</t>
  </si>
  <si>
    <t>14342</t>
  </si>
  <si>
    <t>복곡률</t>
  </si>
  <si>
    <t>double curvature</t>
  </si>
  <si>
    <t>두개의 곡률을 가지는 부재의 회전에 대한 변형 상태.</t>
  </si>
  <si>
    <t>14343</t>
  </si>
  <si>
    <t>복곡면</t>
  </si>
  <si>
    <t>surface of nonzero Gaussian curvature</t>
  </si>
  <si>
    <t>직교하는 두 개의 주곡률 반경이 상이한 곡면.</t>
  </si>
  <si>
    <t>14344</t>
  </si>
  <si>
    <t>복근</t>
  </si>
  <si>
    <t>double reinforcement, 複筋</t>
  </si>
  <si>
    <t>철근콘크리트구조물에서 보, 바닥판, 벽체 등의 인장측과 압축측의 양단에 배근하는 철근.</t>
  </si>
  <si>
    <t>14345</t>
  </si>
  <si>
    <t>복근구형보</t>
  </si>
  <si>
    <t>double reinforcementrectangular beam, 複筋矩形梁</t>
  </si>
  <si>
    <t>① 구형으로 된 보 단면의 인장측, 압축측에 주근을 넣은 철근콘크리트 보. ② ＝복근직사각형보＝복근장방형보.</t>
  </si>
  <si>
    <t>14347</t>
  </si>
  <si>
    <t>복근보</t>
  </si>
  <si>
    <t>double reinforced beam, 複筋梁</t>
  </si>
  <si>
    <t>① 보 단면의 인장측, 압축측에 주근을 넣은 철근콘크리트 보 ② 단근보의 대비어. ③＝복철근보.</t>
  </si>
  <si>
    <t>기문당29.8%</t>
  </si>
  <si>
    <t>세화28.3%</t>
  </si>
  <si>
    <t>14348</t>
  </si>
  <si>
    <t>복근비</t>
  </si>
  <si>
    <t>複筋比</t>
  </si>
  <si>
    <t>철근콘크리트 복근보에서 압축측 철근 단면적의 합을 인장측 철근 단면적의 합으로 나눈 것.</t>
  </si>
  <si>
    <t>14349</t>
  </si>
  <si>
    <t>갑종 방화문</t>
  </si>
  <si>
    <t>Type A fire door</t>
  </si>
  <si>
    <t>①방화문의 골구를 철재로 하고 그 양면에 각각 두께 0.5밀리미터이상의 철판을 붙인 것. ② 철재로서 철판의 두께가 1.5밀리미터이상인 것. ③ 기타 건설부장관이 고시하는 기준에 따라 국립건설시험소장이 그 성능을 인정하여 지정한 것.</t>
  </si>
  <si>
    <t>1435</t>
  </si>
  <si>
    <t>복근장방형보</t>
  </si>
  <si>
    <t>⇨복근구형보(＝).</t>
  </si>
  <si>
    <t>14350</t>
  </si>
  <si>
    <t>복근직사각형보</t>
  </si>
  <si>
    <t>14351</t>
  </si>
  <si>
    <t>복도</t>
  </si>
  <si>
    <t>corridor, 複道</t>
  </si>
  <si>
    <t>①  건물과 건물 사이에 비나 눈이 맞지 아니하도록 지붕을 씌워 만든 통로. . ②  건물 안에 다니게 된 통로③ 도면용 약어：｢CORR.｣.</t>
  </si>
  <si>
    <t>14352</t>
  </si>
  <si>
    <t>복도형</t>
  </si>
  <si>
    <t>corridor access type</t>
  </si>
  <si>
    <t>주택의 접근방식을 복도에서 각 주거등으로 계획한 평면 형식.</t>
  </si>
  <si>
    <t>14353</t>
  </si>
  <si>
    <t>복동식 압축기</t>
  </si>
  <si>
    <t>⇨복동식 컴프레서(＝).</t>
  </si>
  <si>
    <t>14354</t>
  </si>
  <si>
    <t>복동식 컴프레서</t>
  </si>
  <si>
    <t>double acting compressor, 複動式壓縮機</t>
  </si>
  <si>
    <t>① 왕복압축기의 피스톤 양측에 교호로 기체를 흡입하여 압축하는 압축기. ② 단동 압축기에 대한 말. ③ 왕복동 압축기에 의해 피스톤의 1회 왕복으로 2회 압축하는 형식을 가짐.</t>
  </si>
  <si>
    <t>14355</t>
  </si>
  <si>
    <t>복동식 해머</t>
  </si>
  <si>
    <t>double-acting hammer, 複動式－</t>
  </si>
  <si>
    <t>기초 말뚝을 박을 때 사용하며 주로 경사 말뚝 타입과 연약점토지반 및 사질토 지반에서 사용하는 램(ram)을 이용하여 증기와 압축공기를 동력으로 한다.</t>
  </si>
  <si>
    <t>14356</t>
  </si>
  <si>
    <t>복동항타기</t>
  </si>
  <si>
    <t>double-acting pile hammer, 複動杭打機</t>
  </si>
  <si>
    <t>① 램의 조상(吊上)에는 증기력(또는 압기)을 쓰고 낙하시에는 자중과 증기력이 합한 힘으로 작동하는 말뚝박기 기계. ② ⇨복동식 해머(＝).</t>
  </si>
  <si>
    <t>기문당79.5%</t>
  </si>
  <si>
    <t>14357</t>
  </si>
  <si>
    <t>복래티스</t>
  </si>
  <si>
    <t>double lattice</t>
  </si>
  <si>
    <t>2중 레티스</t>
  </si>
  <si>
    <t>14358</t>
  </si>
  <si>
    <t>복레이싱</t>
  </si>
  <si>
    <t>double lacing, 複－</t>
  </si>
  <si>
    <t>두개의 부재 사이에 강철조각을 서로 교차하여 재편의 좌굴을 방지한 것.</t>
  </si>
  <si>
    <t>14359</t>
  </si>
  <si>
    <t>갑종 전기용품</t>
  </si>
  <si>
    <t>1436</t>
  </si>
  <si>
    <t>복류수</t>
  </si>
  <si>
    <t>riverbed water</t>
  </si>
  <si>
    <t>하천, 호수 등의 밑이나 옆의 자갈층 속을 흐르는 물. 자갈에 의한 여과 작용을 받고 있으므로 비교적 청결하다.</t>
  </si>
  <si>
    <t>14360</t>
  </si>
  <si>
    <t>복리 후생 시설</t>
  </si>
  <si>
    <t>기업등이 근로자의 보건, 위생, 교화, 오락따위를 위해 만든 시설</t>
  </si>
  <si>
    <t>14361</t>
  </si>
  <si>
    <t>복리시설</t>
  </si>
  <si>
    <t>福利施設</t>
  </si>
  <si>
    <t>국민의 사회복지를 위한시설. 양로원, 모자원, 보육원, 아동 상담소, 도서관등이 있음.</t>
  </si>
  <si>
    <t>14363</t>
  </si>
  <si>
    <t>복목줄</t>
  </si>
  <si>
    <t>複目鑢</t>
  </si>
  <si>
    <t>겹줄눈줄이라고 하며 주로 거친 줄 작업에 사용됨.</t>
  </si>
  <si>
    <t>14364</t>
  </si>
  <si>
    <t>복반향</t>
  </si>
  <si>
    <t>multiple echoes, flutter echoes, 複反響</t>
  </si>
  <si>
    <t>⇨반향.</t>
  </si>
  <si>
    <t>14366</t>
  </si>
  <si>
    <t>복발</t>
  </si>
  <si>
    <t>覆鉢</t>
  </si>
  <si>
    <t>탑의 상부 노반 위에 주발을 엎어놓은 모양의 장식</t>
  </si>
  <si>
    <t>14367</t>
  </si>
  <si>
    <t>복벽</t>
  </si>
  <si>
    <t>double wall, 複壁</t>
  </si>
  <si>
    <t>벽 속을 비우고 그 속에 물건을 넣기 위하여 두 겹으로 둘러쌓은 벽.</t>
  </si>
  <si>
    <t>14368</t>
  </si>
  <si>
    <t>복부</t>
  </si>
  <si>
    <t>web</t>
  </si>
  <si>
    <t>⇨웨브(＝).</t>
  </si>
  <si>
    <t>14369</t>
  </si>
  <si>
    <t>복부재</t>
  </si>
  <si>
    <t>web member, 腹部材</t>
  </si>
  <si>
    <t>14370</t>
  </si>
  <si>
    <t>복부전단균열</t>
  </si>
  <si>
    <t>web-shear crack, 腹部剪斷龜裂</t>
  </si>
  <si>
    <t>① 휨모멘트가 지배적이지 않거나 복부가 비교적 얇은 부재에서 발생하는 경사균열. ② 얇은 복부를 갖는(I형 단면) PSC보의 지점근처 복부에서 발생 ③ 일반적으로 휨균열이 발생하기 전에 발생 ④ 휨전단파괴보다 급격하게 진행</t>
  </si>
  <si>
    <t>14371</t>
  </si>
  <si>
    <t>복부철근</t>
  </si>
  <si>
    <t>web reinforcement, 腹部鐵筋</t>
  </si>
  <si>
    <t>① 철근콘크리트 보의 웹부분에 배치하는 철근의 총칭으로 사인장 응력에 의한 보의 파괴를 막기 위하여 쓰이는 수직 또는 경사 철근. ② 스터럽(늑근)‧벤트철근 등. ③ ⇨전단보강철근</t>
  </si>
  <si>
    <t>기문당44.8%</t>
  </si>
  <si>
    <t>14372</t>
  </si>
  <si>
    <t>복사</t>
  </si>
  <si>
    <t>radiation, 輻射</t>
  </si>
  <si>
    <t>① 물체로부터 방출되는 복사에너지 및 전파(傳播) 과정의 총칭. ② 모든 물체는 그 온도가 절대영도(絶對零度)가 아닌 한 열복사를 함. ③ 빛으로써 눈에 느끼는 복사는 파장이 대개 0.38～0.76의 범위. ④ ＝방사. ⑤ ⇨열복사.</t>
  </si>
  <si>
    <t>14374</t>
  </si>
  <si>
    <t>복사 난방</t>
  </si>
  <si>
    <t>복사난방</t>
  </si>
  <si>
    <t>14375</t>
  </si>
  <si>
    <t>panel heating, radiant heating, 輻射暖房</t>
  </si>
  <si>
    <t>① 복사열을 이용한 난방(법). ② ＝패널히팅＝파이프온돌. ③ 25.4mm 직경의 파이프를 바닥이나 벽체 천장 등에 깔아 넣고 온수(50～60℃)를 통하여 여기서 복사하는 열을 이용하는 방식임. ④ 직접난방법의 하나로서 저온 복사난방과 고온 복사난방이 있음. ⑤ 특징은 난방용 방열기가 필요 없으며, 실내 상하의 온도변화가 없어도 좋으며, 온도가 낮아도 쾌감도가 높은 점. ⑥ 단점은 설비비가 고가이며 준공 후 수리의 불편 등. ⑦ 파이프 안에 냉수를 통하게 하여 panel cooling(복사냉방)으로 하기도 함.</t>
  </si>
  <si>
    <t>14377</t>
  </si>
  <si>
    <t>복사냉난방공기조화</t>
  </si>
  <si>
    <t>輻射冷暖房空氣調和</t>
  </si>
  <si>
    <t>① 바닥이나 천장 속에 설치한 냉수나 온수를 보내는 코일과 냉풍‧온풍을 송풍하는 풍도를 병용하는 방식의 공기조화법. ② 특징은 쾌감도가 높고 풍량이 적게 들어 송풍도가 전풍도 공기조화방법의 1/2 정도면 됨. ③ 설비비가 많이 들고 누수시 수리공사난의 결점이 있음.</t>
  </si>
  <si>
    <t>14378</t>
  </si>
  <si>
    <t>복사냉방</t>
  </si>
  <si>
    <t>물체로부터 방출되는 복사에너지를 이용하여 냉방하는 방식으로 천장이나 벽면의 복사패널이 주로 이용된다.</t>
  </si>
  <si>
    <t>14379</t>
  </si>
  <si>
    <t>갑창</t>
  </si>
  <si>
    <t>inner sliding window, 匣窓</t>
  </si>
  <si>
    <t>① 추위를 막기 위한 방한을 목적으로 장지문 안에 미닫이 안쪽에 덧끼우도록 댄 덧창. ② 종이를 안팎으로 두껍고 어둡게 발라 미닫이 안쪽에 덧끼우도록 하는 것이 보통이다. ③ 고정 붙박이로 된 것을 ｢두꺼비집｣이라고도 함.</t>
  </si>
  <si>
    <t>기문당36.8%</t>
  </si>
  <si>
    <t>1438</t>
  </si>
  <si>
    <t>복사능</t>
  </si>
  <si>
    <t>emissive power, radiant power, radiating power, quantity of radiant flux, 輻射能</t>
  </si>
  <si>
    <t>① 복사체(輻射體)의 표면으로부터 단위시간에 모든 방향으로 발산되는 파장(또는 全波長)의 복사에너지. ② 그 양은 W/m², kcal/m²‧h로 나타냄. ③ 단일 파장에 대한 복사능을 단일 복사능, 전파장에 대한 것을 전복사능이라고 하여 구별하지만, 복사에 의한 전열을 고려할 경우에는 후자를 취하여 보통 이를 단순히 복사능이라고 하며 기호는를 취함. ④ 절대온도 (°K)의 흑체(黑體) 및 회색체(灰色體)의 복사능 및 는 각각 . 단, 는 흑체 및 회색체의 복사 상수.</t>
  </si>
  <si>
    <t>14380</t>
  </si>
  <si>
    <t>복사대류온도</t>
  </si>
  <si>
    <t>radiation convection temperature, 輻射對流溫度</t>
  </si>
  <si>
    <t>① 글로브(globe) 온도계의 시도(示度). ② 이 시도는 실온(室溫)‧복사열‧대류열의 종합효과로 체감(體感)을 나타내는 척도. ③ Bedford에 의하면 복사대류온도 는 다음 식으로 얻어진다. 단,는 평균복사온도(℃)로서 보통 MRT로 약기함. 는 실내온도(℃), 는 카타 온도계에 의한 기류속(氣流速；cm/sec). 따라서 위의 식으로부터 도 계산으로 쉽게 구할 수 있음.</t>
  </si>
  <si>
    <t>14381</t>
  </si>
  <si>
    <t>복사밀도</t>
  </si>
  <si>
    <t>radiant density, radiation density, energy density of radiation, 輻射密度</t>
  </si>
  <si>
    <t>① 단위체적당의 복사에너지. ② 단위는 erg/cm³, kcal/m³.</t>
  </si>
  <si>
    <t>14382</t>
  </si>
  <si>
    <t>복사발산도</t>
  </si>
  <si>
    <t>radiant emittance, 輻射發散度</t>
  </si>
  <si>
    <t>① 복사의 발산 정도. ② ⇨복사능.</t>
  </si>
  <si>
    <t>14383</t>
  </si>
  <si>
    <t>복사방열</t>
  </si>
  <si>
    <t>radiation heat, 輻射放熱</t>
  </si>
  <si>
    <t>공간을 통하여 파동에 의해 열이 전달되는 것.</t>
  </si>
  <si>
    <t>14384</t>
  </si>
  <si>
    <t>복사상수</t>
  </si>
  <si>
    <t>radiation constant, 輻射常數</t>
  </si>
  <si>
    <t>복사에너지의 양은 절대온도의 4승에 비례하며 이 때의 비례상수를 복사상수라 한다. Stefan-Boltzmann법칙의 비례상수.</t>
  </si>
  <si>
    <t>14385</t>
  </si>
  <si>
    <t>복사속</t>
  </si>
  <si>
    <t>radiant flux, energy flux, 輻射束</t>
  </si>
  <si>
    <t>① 단위시간에 발산하는 복사에너지의 양. ② 기호는 또는 . ③ 단위는 W, kcal/h, erg/sec 등.</t>
  </si>
  <si>
    <t>14386</t>
  </si>
  <si>
    <t>복사에너지</t>
  </si>
  <si>
    <t>radiant energy, radiated energy, 輻射－</t>
  </si>
  <si>
    <t>① 복사체(輻射體)로부터 전자파로서 전파되는 에너지. ② 단위는 joule, erg, cal.</t>
  </si>
  <si>
    <t>14387</t>
  </si>
  <si>
    <t>복사열</t>
  </si>
  <si>
    <t>radiant heat, radiation heat, heat of radiation, 輻射烈</t>
  </si>
  <si>
    <t>① 열복사가 물체에 흡수되면 열로 변환되듯이 복사에 의해 발생하는 열. ② ⇨열복사. ③ 복사열은 검은색 또는 거친 면에 흡수되고 흰색 또는 거울면과 같은 매끈한 물체에는 반사. ④ ＝방사열(放射熱).</t>
  </si>
  <si>
    <t>세화3.6%</t>
  </si>
  <si>
    <t>14388</t>
  </si>
  <si>
    <t>복사온도</t>
  </si>
  <si>
    <t>radiant temperature, 輻射溫度</t>
  </si>
  <si>
    <t>① 복사체의 온도. ② 복사온도는 복사에너지의 양이나 스펙트르(spectre) 분포에서 정해짐. ③ 복사에너지가 부여되면, 공학적으로 스테판 볼츠만(Stefan Boltzmann)의 법칙에 따라 복사온도를 구할 수 있다. 또 프랑크의 복사법칙과 스테판 볼츠만의 변위칙(變位則)으로부터는 어떤 조건에 있어서의 흑체의 복사온도를 얻을 수 있음.</t>
  </si>
  <si>
    <t>14389</t>
  </si>
  <si>
    <t>갑판</t>
  </si>
  <si>
    <t>甲板</t>
  </si>
  <si>
    <t>①선박의 상부에 나무, 철판 등으로 설치한 넓고 평평한 바닥판.② 책상 등 가구 표면 중 가장 중요한 부분. ③ 사용목적에 따라 내수‧내열‧내화학성을 고려하여야 한다.</t>
  </si>
  <si>
    <t>1439</t>
  </si>
  <si>
    <t>복사율</t>
  </si>
  <si>
    <t>emissivity radiation factor, emission ratio, 輻射率</t>
  </si>
  <si>
    <t>① 열복사에서의 물체의 복사 흐름의 세기와 그 물체와 온도가 같은 흑체의 복사 흐름의 세기와의 비율. ② 최대값은 1이며, 어떤 물체든 항상 1보다 작거나 같은 복사율을 갖게된다</t>
  </si>
  <si>
    <t>14390</t>
  </si>
  <si>
    <t>복사의 세기</t>
  </si>
  <si>
    <t>radiant intensity, intensity of radiation, 輻射－</t>
  </si>
  <si>
    <t>① 복사체에서 방출되는 어느 방향의 단위입체각당 단위시간의 복사에너지, 즉 어느 방향의 매단위 입체각에서 발산되는 복사속(輻射束). ② 기호는 . ③ 단위는 watt/steradian. ④ 어느 방향의 미소입체각을 , 그 방향의 복사속을 라 하면, 복사의 세기는 .</t>
  </si>
  <si>
    <t>14391</t>
  </si>
  <si>
    <t>복사재</t>
  </si>
  <si>
    <t>double diagonal, 複斜材</t>
  </si>
  <si>
    <t>일반적으로 트러스 구조에서 사재가 한 격간 내에서 서로 엇갈리게 설치된 두 개의 사재.</t>
  </si>
  <si>
    <t>기문당35.4%</t>
  </si>
  <si>
    <t>14392</t>
  </si>
  <si>
    <t>복사체</t>
  </si>
  <si>
    <t>radiating body, radiator, 輻射體</t>
  </si>
  <si>
    <t>① 열, 빛, 전파 따위의 전자기파(복사에너지)를 방출하는 물체. ② (절대영도 제외) 물체는 열의 복사체이다.</t>
  </si>
  <si>
    <t>14393</t>
  </si>
  <si>
    <t>복소 감쇠</t>
  </si>
  <si>
    <t>complex damping</t>
  </si>
  <si>
    <t>복소 강성의 허수부에 대응하는 감쇠.</t>
  </si>
  <si>
    <t>세화57.6%</t>
  </si>
  <si>
    <t>14395</t>
  </si>
  <si>
    <t>복소 강성</t>
  </si>
  <si>
    <t>complex stiffness</t>
  </si>
  <si>
    <t>복소수로 나타내는 강성.</t>
  </si>
  <si>
    <t>세화28.0%</t>
  </si>
  <si>
    <t>14396</t>
  </si>
  <si>
    <t>복소 고유값 해석</t>
  </si>
  <si>
    <t>complex eigenvalue analysis</t>
  </si>
  <si>
    <t>감쇠를 갖는 진동계의 고유값 해석에 사용되는 해석방법.</t>
  </si>
  <si>
    <t>14397</t>
  </si>
  <si>
    <t>복소 스프링</t>
  </si>
  <si>
    <t>complex spring</t>
  </si>
  <si>
    <t>복소 강성(=)</t>
  </si>
  <si>
    <t>14398</t>
  </si>
  <si>
    <t>복소 음압</t>
  </si>
  <si>
    <t>complex sound pressure</t>
  </si>
  <si>
    <t>사인파 음압의 진폭을 실수부, 위상을 허수부로 하는 복소수의 형태로 표시한 음압을 일컫는다.</t>
  </si>
  <si>
    <t>14399</t>
  </si>
  <si>
    <t>CBD</t>
  </si>
  <si>
    <t>central business district</t>
  </si>
  <si>
    <t>상업, 업무, 문화 등의 도시활동이 고도로 집적된 도시 중심지로서, 도시 전역에서 높은 접근성을 지니고 있고 지가도 높게 형성되어 있음.</t>
  </si>
  <si>
    <t>144</t>
  </si>
  <si>
    <t>값넣기</t>
  </si>
  <si>
    <t>pricing</t>
  </si>
  <si>
    <t>적산에 의해 산출된 각종 수량에 승합할 단위가격을 기입하는 것.</t>
  </si>
  <si>
    <t>1440</t>
  </si>
  <si>
    <t>복소 음압 반사 계수</t>
  </si>
  <si>
    <t>complex sound reflection coefficient</t>
  </si>
  <si>
    <t>재료면의 음향 특성의 하나. 평면파가 경계면과 수직으로 입사하는 경우에 복소수로 표현한 입사 음압에 대한 반사 음압의 비 →음압 반사율.</t>
  </si>
  <si>
    <t>14400</t>
  </si>
  <si>
    <t>복소 진폭</t>
  </si>
  <si>
    <t>complex amplitude</t>
  </si>
  <si>
    <t>파동의 진폭을 실수부, 위상을 허수부로 하는 복소수로 나타낸 진폭을 일컫는다.</t>
  </si>
  <si>
    <t>14401</t>
  </si>
  <si>
    <t>복수</t>
  </si>
  <si>
    <t>condensation； condensed water</t>
  </si>
  <si>
    <t>증기 터빈 등 고압 증기를 사용하는 기기장치의 사용 후에 폐증기를 응축시켜 다시 보일러에 급수할 수 있도록 하는 것, 또는 그 응축수.</t>
  </si>
  <si>
    <t>14402</t>
  </si>
  <si>
    <t>복수법</t>
  </si>
  <si>
    <t>restoring method； tube method: groundwater recharge method</t>
  </si>
  <si>
    <t>주변 지반의 침하를 방지하기 위해 터파기 내에서의 배수와 병행하여 터파기 외의 지반에 주수해서 주변의 수위를 회복시키는 방법</t>
  </si>
  <si>
    <t>14403</t>
  </si>
  <si>
    <t>복식공기압축기</t>
  </si>
  <si>
    <t>compound air compressor, 複式空氣壓縮機</t>
  </si>
  <si>
    <t>2단의 압축을 하여 높은 압축비가 얻어지는 식의 공기 압축기.</t>
  </si>
  <si>
    <t>14404</t>
  </si>
  <si>
    <t>복식배합</t>
  </si>
  <si>
    <t>複式配合</t>
  </si>
  <si>
    <t>① 콘크리트 배합설계 중 한 방법으로 골재량을 기준으로 하여 시멘트량을 산정하는 법(시방배합, 질량배합, 복식배합)을 말함. ② 잔골재 400L, 굵은골재 800L을 기준으로 일정하게 두고, 시멘트량, 배합수량 등을 질량으로 표시함.</t>
  </si>
  <si>
    <t>기문당52.5%</t>
  </si>
  <si>
    <t>14406</t>
  </si>
  <si>
    <t>복식용접기</t>
  </si>
  <si>
    <t>multi-operater welding machine</t>
  </si>
  <si>
    <t>한대로 다수의 용접공들이 일시에 작업을 할 수 있도록 제작된 정전압(定電壓) 직류 용접기. multiple operator welding machine(영어), 複式鎔接機(한자)</t>
  </si>
  <si>
    <t>14407</t>
  </si>
  <si>
    <t>복원</t>
  </si>
  <si>
    <t>restoration, 復元, 復原</t>
  </si>
  <si>
    <t>14409</t>
  </si>
  <si>
    <t>갓</t>
  </si>
  <si>
    <t>shade； reflector</t>
  </si>
  <si>
    <t>조명 기구의 일부이며, 광원의 일부를 덮어 빛을 밑으로나 위로 특정 방향으로 집광하는  반사성 및 반투과성 재료의 것. →반사갓.</t>
  </si>
  <si>
    <t>1441</t>
  </si>
  <si>
    <t>복원계수</t>
  </si>
  <si>
    <t>modulus of resilience, 復元係數</t>
  </si>
  <si>
    <t>골조 또는 부재를 탄성적으로 모델화하여 진동성을 고려항 경우, 변형에 대하여 원래 상태로의 복원능력을 나타내는 계수.</t>
  </si>
  <si>
    <t>기문당33.7%</t>
  </si>
  <si>
    <t>14410</t>
  </si>
  <si>
    <t>복원도</t>
  </si>
  <si>
    <t>restoration drawing, 復原圖</t>
  </si>
  <si>
    <t>주로 문화재를 수리할때 사용되며 아에 없어진 것을 고치기 위해 그린 도면</t>
  </si>
  <si>
    <t>14411</t>
  </si>
  <si>
    <t>복원력</t>
  </si>
  <si>
    <t>restoring force; force of restitution</t>
  </si>
  <si>
    <t>변형을 받은 탄성체가 다시 원상태로 되돌아가려고 하는 힘.</t>
  </si>
  <si>
    <t>14412</t>
  </si>
  <si>
    <t>복원력 특성</t>
  </si>
  <si>
    <t>hysteresis characteristics</t>
  </si>
  <si>
    <t>동적해석에서 각부의 스프링 성질을 나타내는 변형과 하중의 관계.</t>
  </si>
  <si>
    <t>14413</t>
  </si>
  <si>
    <t>복원성</t>
  </si>
  <si>
    <t>stability</t>
  </si>
  <si>
    <t>선체 또는 부체(浮體)가 기울어진 경우 원래의 상태로 되돌아가려고 하는 성질. 물체의 위치, 형상이 변화한 때 원래의 상태로 되돌아가려고 하는 성질.  부체의 정적(靜的)인 평행상태의 복원성은 중심 G와 메타센터 M의 상대적인 위치관계, 즉 메타센터높이 의 정부(正負)에 의해 결정된다. 이 정(正, 중심이 메타센터보다도 밑에 있는 경우)이라면 평행상태를 흐트리는 미소경사φ가 발생해도 부체에 작용하는 중력 W는 부력ρgV(=W)가 φ를 줄이는 방향의 모멘트를 발생시키고 부체를 원래의 상태로 되돌리려고 한다. 즉 원래의 평행상태는 안정하다고 할 수 있다. 역으로 이 부(負, 중심이 메타센터보다도 위쪽에 있는 경우)라면 평행상태가 조금이라도 흐트러지면 더욱더 증가하는 방향으로 모멘트가 작용하므로 원래의 평행상태는 불안정하다.이 크게 될수록 부체의 복원성은 증가하지만 값은 롤, 피치의 고유주기와도 관계되므로 그것들이 파랑의 동조주기와 일치하지 않도록 값을 설정하는 것이 필요하다.의 허용최소치에 대해서 DnV규칙 등에서는 부상형(浮上型)의 경우 0.5m, 반잠수식(半潛水式)의 경우 1.0m, 또 흘수(吃水)변경 시에는 양자 모두 0.3m로 규정되어 있다.한편 바람, 파랑 등의 동적하중을 받는 경우 부체의 복원성 조건은 바람, 파랑 등이 부체를 경사지게 하려고 하는 일량(경사에너지)보다도 부체가 경사진 사이에 복원력에 저항하여 만드는 일량(복원력에너지)이 크게 되는 것이다. 복원력 에너지는 복원력 곡선을 경사각 0°에서 그 경사각까지의 범위를 적분한 것이므로 그것을 평가하기에는 경사각의 넓은 범위에 걸쳐 복원력을 구해둘 필요가 있다.</t>
  </si>
  <si>
    <t>14414</t>
  </si>
  <si>
    <t>복지 기기</t>
  </si>
  <si>
    <t>신체장애인 등 장애를 갖고 있는 사람을 위해 의학, 직업, 사회생활, 스포츠, 레크레이션 등의 분야에서 장애를 가능한 한 경감시키는 것을 목적으로 사용되어지는 기계 기구를 통칭한 개념으로 보장구로부터복지시설의 성력기기까지를 포함.</t>
  </si>
  <si>
    <t>14417</t>
  </si>
  <si>
    <t>복지 센터</t>
  </si>
  <si>
    <t>welfare center</t>
  </si>
  <si>
    <t>복지를 추진하기 위한 활동거점으로서복지니드 충족의 상담, 홍보활동, 주민참가에 의한 교육, 학습활동, 레크리에이션,복지활동 등을 전개하는 시설을 말함</t>
  </si>
  <si>
    <t>14418</t>
  </si>
  <si>
    <t>복지 시설</t>
  </si>
  <si>
    <t>welfare facilities</t>
  </si>
  <si>
    <t>14419</t>
  </si>
  <si>
    <t>복지의 시가 조성 조례</t>
  </si>
  <si>
    <t>barrier free ordinance</t>
  </si>
  <si>
    <t>주로 장애자나 고령자등이 사회활동에서 배제되는 것을 막기위함이 주목적이며 그들이 공공시설, 상업시설, 집합주택등의 기준을 조레로 정하여  자유롭게 참여할 수 있도록 함</t>
  </si>
  <si>
    <t>14420</t>
  </si>
  <si>
    <t>복층 마무리 바름재</t>
  </si>
  <si>
    <t>multi-layer wall coating for glossy textured finish</t>
  </si>
  <si>
    <t>합성 수지, 시멘트 등의 결합재와 골재를 이용하여 마무리는 요철무늬로 하는 바름재. 초벌재, 주재, 정벌재 등 3층으로 구성된다.</t>
  </si>
  <si>
    <t>14422</t>
  </si>
  <si>
    <t>복층 스페이스 프레임</t>
  </si>
  <si>
    <t>double-layer space frame</t>
  </si>
  <si>
    <t>2중 레이어 형상의 입체 골조</t>
  </si>
  <si>
    <t>14423</t>
  </si>
  <si>
    <t>복층 유리</t>
  </si>
  <si>
    <t>double glazing</t>
  </si>
  <si>
    <t>① 전용 스페이서로 2장 이상의 판유리를 일정하게 이격 후 주변을 금속, 봉착 접착제 등으로 밀봉한 유리. 판유리의 종류나 이격틈에 주입 물질에 따라 종류가 다양하다. ② 유리 표면 결로 방지에 효과적이고 단면성이 뛰어나다.→이중유리</t>
  </si>
  <si>
    <t>세화34.1%</t>
  </si>
  <si>
    <t>14424</t>
  </si>
  <si>
    <t>복층유리</t>
  </si>
  <si>
    <t>⇨페어글라스(＝).</t>
  </si>
  <si>
    <t>14425</t>
  </si>
  <si>
    <t>복층형</t>
  </si>
  <si>
    <t>maisonnette type, 複層型</t>
  </si>
  <si>
    <t>①주택형식의 일종으로, 1주택이 2층 이상에 걸치는 것. 공용 통로 면적의 절약, 엘리베이터 정지층 감소. 2층 부분의 통풍, 프라이버시의 확보 등을 할 수 있다.</t>
  </si>
  <si>
    <t>14426</t>
  </si>
  <si>
    <t>복토</t>
  </si>
  <si>
    <t>overburden</t>
  </si>
  <si>
    <t>① 특정 지층 위에 있는 모든 흙. ② 기반암 위에 쌓인 모래, 실트 또는 점토 등의 토양.</t>
  </si>
  <si>
    <t>14427</t>
  </si>
  <si>
    <t>복토압</t>
  </si>
  <si>
    <t>overburden pressure</t>
  </si>
  <si>
    <t>특정 지층 위에 있는 흙의 중량에 의한 압력.</t>
  </si>
  <si>
    <t>14428</t>
  </si>
  <si>
    <t>갓돌</t>
  </si>
  <si>
    <t>caping stone, 笠石</t>
  </si>
  <si>
    <t>① 성벽(城壁)이나 돌담 등 돌쌓기공의 위에 비가 맞지 않게 하려고 지붕(갓)처럼 덮어 씌워놓은 돌. ② ＝갓두리돌＝갓석.</t>
  </si>
  <si>
    <t>1443</t>
  </si>
  <si>
    <t>복합 가족</t>
  </si>
  <si>
    <t>joint family； composite household</t>
  </si>
  <si>
    <t>기본가족인 핵가족과 그외의 구성원들로 이루어진 가족</t>
  </si>
  <si>
    <t>14430</t>
  </si>
  <si>
    <t>복합 개발</t>
  </si>
  <si>
    <t>mixed use development</t>
  </si>
  <si>
    <t>단일 용도가 아닌 주거, 업무, 상업, 문화 등의 여러 용도나 기능들을 일체적으로 개발하는 것</t>
  </si>
  <si>
    <t>세화30.8%</t>
  </si>
  <si>
    <t>14431</t>
  </si>
  <si>
    <t>복합 건축</t>
  </si>
  <si>
    <t>complex building</t>
  </si>
  <si>
    <t>한 건물내에 2개이상의 다른 용도 부분을 포함한 건축의 총칭</t>
  </si>
  <si>
    <t>14432</t>
  </si>
  <si>
    <t>복합 구조</t>
  </si>
  <si>
    <t>mixed structure; hybrid structure</t>
  </si>
  <si>
    <t>다른 재료의 부재들을 조합하여 일체로 한 구조</t>
  </si>
  <si>
    <t>14433</t>
  </si>
  <si>
    <t>복합 기둥</t>
  </si>
  <si>
    <t>compound pier; clustered pier； clustered column</t>
  </si>
  <si>
    <t>여러 개의 기둥이 다발과 같이 묶어진 복합 형상의 기둥 (=다발 기둥, 묶음 기둥).</t>
  </si>
  <si>
    <t>14434</t>
  </si>
  <si>
    <t>복합 미끄럼면</t>
  </si>
  <si>
    <t>composite surface of sliding</t>
  </si>
  <si>
    <t>곡선이나 직선 등이 복합적으로 결합된 미끄럼면</t>
  </si>
  <si>
    <t>14437</t>
  </si>
  <si>
    <t>복합 방수</t>
  </si>
  <si>
    <t>composite membrane water-proofing</t>
  </si>
  <si>
    <t>방수재료의 취약점을 보완하고 방수성능을 향상시키기 위해 2가지 이상의 방수재료를 사용하여 방수층을 형성하는 구법.</t>
  </si>
  <si>
    <t>14438</t>
  </si>
  <si>
    <t>복합 셸</t>
  </si>
  <si>
    <t>원통형 셀 또는 구형 셜 등이 복합적으로 일체화되는 셸의 총칭.</t>
  </si>
  <si>
    <t>14439</t>
  </si>
  <si>
    <t>갓두리돌</t>
  </si>
  <si>
    <t>⇨갓돌(＝).</t>
  </si>
  <si>
    <t>1444</t>
  </si>
  <si>
    <t>복합 수송</t>
  </si>
  <si>
    <t>compound transportation</t>
  </si>
  <si>
    <t>콘테이너 수송처럼 하나의 화물을 여러 교통수단을 통해 출발지부터 배송지까지 수송하는 것</t>
  </si>
  <si>
    <t>14440</t>
  </si>
  <si>
    <t>복합 시설</t>
  </si>
  <si>
    <t>facilities complex</t>
  </si>
  <si>
    <t>하나의 건축물 내에 여러 종류의 서비스시설을 계획함으로써 서비스의 이용효과의 시너지를 얻도록 만든 시설.</t>
  </si>
  <si>
    <t>14441</t>
  </si>
  <si>
    <t>복합 용도 방화 대상물</t>
  </si>
  <si>
    <t>소방법에 규정된방화 대상물중2개 이상의 용도로 쓰이는 건물이 속함</t>
  </si>
  <si>
    <t>14442</t>
  </si>
  <si>
    <t>복합 응력</t>
  </si>
  <si>
    <t>결합 하중에 의한 응력</t>
  </si>
  <si>
    <t>14443</t>
  </si>
  <si>
    <t>복합 일영</t>
  </si>
  <si>
    <t>여러 개의 건물 또는 복잡한 형태의 건물에 의한 일조 차폐의 영향이 복합된 결과 생기는 그림자.</t>
  </si>
  <si>
    <t>14444</t>
  </si>
  <si>
    <t>복합 재료</t>
  </si>
  <si>
    <t>composite material</t>
  </si>
  <si>
    <t>단일 재료에서는 기대할 수 없는 성질을 갖고 있는 2종 이상의 재료를 혼합, 적층, 배치 등에 의해 결합시킨 재료</t>
  </si>
  <si>
    <t>14445</t>
  </si>
  <si>
    <t>복합 터미널</t>
  </si>
  <si>
    <t>terminal complex</t>
  </si>
  <si>
    <t>버스 또는 철도 등의 터미널 기능을 중심으로 상업이나 업무 등의 기능을 복합하여 개발한 터미널</t>
  </si>
  <si>
    <t>14446</t>
  </si>
  <si>
    <t>복합 필터</t>
  </si>
  <si>
    <t>composite filter</t>
  </si>
  <si>
    <t>2개 이상의 특성이 다른 필터로 조성된 필터 시스템을 일컫는다.</t>
  </si>
  <si>
    <t>14449</t>
  </si>
  <si>
    <t>갓복도</t>
  </si>
  <si>
    <t>side corridor, 邊複道</t>
  </si>
  <si>
    <t>편복도(片複道)를 달리 이르는 말</t>
  </si>
  <si>
    <t>1445</t>
  </si>
  <si>
    <t>복합강</t>
  </si>
  <si>
    <t>clad metal</t>
  </si>
  <si>
    <t>요구 성질에 맞도록 둘 이상의 금속재료를 밀착 후 표면을 전면에 걸쳐 융착시켜 제작한 금속합판</t>
  </si>
  <si>
    <t>14450</t>
  </si>
  <si>
    <t>복합게이지</t>
  </si>
  <si>
    <t>compound gauge, 複合－</t>
  </si>
  <si>
    <t>① 대기압 이상 또는 이하의 가스 압력을 측정하기 위하여 사용하는 장치. ② 설비용어.</t>
  </si>
  <si>
    <t>14451</t>
  </si>
  <si>
    <t>복합경화</t>
  </si>
  <si>
    <t>複合硬化</t>
  </si>
  <si>
    <t>시멘트 경화 중에 새로 생성된 내부 물질에 의한 것.</t>
  </si>
  <si>
    <t>기문당29.1%</t>
  </si>
  <si>
    <t>14452</t>
  </si>
  <si>
    <t>복합기초</t>
  </si>
  <si>
    <t>combined footing, 複合基礎</t>
  </si>
  <si>
    <t>① 1개의 기초가 2개 이상의 기둥을 지지하는 기초. ② ⇨복합푸팅(＝).</t>
  </si>
  <si>
    <t>14454</t>
  </si>
  <si>
    <t>복합단가</t>
  </si>
  <si>
    <t>複合單價</t>
  </si>
  <si>
    <t>일위대가(一位代價)라고 하며, 재료, 공사에서 가공 및 설치비 등의 제경비를 가산하여 단위단가로 한 것.</t>
  </si>
  <si>
    <t>14455</t>
  </si>
  <si>
    <t>복합모듈</t>
  </si>
  <si>
    <t>multiple module, 複合－</t>
  </si>
  <si>
    <t>건물의 치수 조정이나 구성재의 사이즈를 조정하기 위한 기본보듈의 베수가 되는 모듈을 칭함</t>
  </si>
  <si>
    <t>14456</t>
  </si>
  <si>
    <t>복합벽</t>
  </si>
  <si>
    <t>compound wall, 複合壁</t>
  </si>
  <si>
    <t>외부는 돌, 내부는 벽돌로 쌓은 벽 등 조적조벽체에 있어서 안팎을 다른 재료로 꾸민 벽.</t>
  </si>
  <si>
    <t>14457</t>
  </si>
  <si>
    <t>복합아크용접봉</t>
  </si>
  <si>
    <t>combined arc electrode</t>
  </si>
  <si>
    <t>금속 연결시 2종 이상의 충전재를 사용하여 아크용접을 위한 용접봉(피복을 한 것과 하지 않은 것 2종이 있다).</t>
  </si>
  <si>
    <t>기문당48.5%</t>
  </si>
  <si>
    <t>14458</t>
  </si>
  <si>
    <t>복합음</t>
  </si>
  <si>
    <t>complex sound, 複合音</t>
  </si>
  <si>
    <t>악기음과 같이 몇가지의 주파수가 다른 순음을 성분으로 가지고 있는 음을 말하며, 연속적인 스펙트럼을 갖는 소리와는 구별된다.</t>
  </si>
  <si>
    <t>14459</t>
  </si>
  <si>
    <t>갓복도형</t>
  </si>
  <si>
    <t>side corridor type, 片複道型</t>
  </si>
  <si>
    <t>① 갓복도를 이용하여 각 주호 나 실에 진입하는 평면 형식으로서 공동주택이나 학교 시설에 사용된다. ② 시공비 절감 효과가 있으나 승강기 1대당 사용 세대수가 많아 사생활 보장이 어렵다.</t>
  </si>
  <si>
    <t>1446</t>
  </si>
  <si>
    <t>복화반</t>
  </si>
  <si>
    <t>覆花盤</t>
  </si>
  <si>
    <t>공포와 공포 사이 또는 상하의 긴 부재 사이에 설치하는 화반 가운데 위가 넓고 아래가 좁은 형태인 것을 말함</t>
  </si>
  <si>
    <t>14462</t>
  </si>
  <si>
    <t>본가와 이음</t>
  </si>
  <si>
    <t>암키와와 수키와를 사용하여 지붕 기와를 잇는 것.</t>
  </si>
  <si>
    <t>14463</t>
  </si>
  <si>
    <t>본갈기</t>
  </si>
  <si>
    <t>polished finish</t>
  </si>
  <si>
    <t>잔다듬한 표면을 금강사, 모래 등을 이용하여 연마해 매끄럽고 정교한 면을 만들어 광을 내는 석재 가공방법</t>
  </si>
  <si>
    <t>14464</t>
  </si>
  <si>
    <t>본관</t>
  </si>
  <si>
    <t>main building, 本館</t>
  </si>
  <si>
    <t>하나의 부지 내 여러 건물 중 가장 주가 되는 건물로 별관이나 분관에 상대하여 이르는 말로 주거에서는 본채라고 함..</t>
  </si>
  <si>
    <t>기문당27.7%</t>
  </si>
  <si>
    <t>14467</t>
  </si>
  <si>
    <t>본기둥</t>
  </si>
  <si>
    <t>main column, main post, 本柱</t>
  </si>
  <si>
    <t>주요 구조체가 되는 기둥으로서, 샛기둥이나 수장기둥 등과 구별됨.</t>
  </si>
  <si>
    <t>14468</t>
  </si>
  <si>
    <t>본기와</t>
  </si>
  <si>
    <t>본기와 이음에 쓰이는 기와로서, 암키와와 수키와로 구성됨.</t>
  </si>
  <si>
    <t>세화51.2%</t>
  </si>
  <si>
    <t>14469</t>
  </si>
  <si>
    <t>갓석</t>
  </si>
  <si>
    <t>1447</t>
  </si>
  <si>
    <t>본기와이음</t>
  </si>
  <si>
    <t>지붕 기와를 잇는 것으로 암키와와 수키와를 이용한다.</t>
  </si>
  <si>
    <t>14470</t>
  </si>
  <si>
    <t>본네르프</t>
  </si>
  <si>
    <t>(네덜란드) Woonerf</t>
  </si>
  <si>
    <t>주거지의 내부도로가 단순한 교통시설이 아닌 시민생활의 터전으로서의 기능을 중시한다는 점을 중심으로 네널달든의 델프트에서 시작된 보차공존 도로방식임</t>
  </si>
  <si>
    <t>14471</t>
  </si>
  <si>
    <t>본당</t>
  </si>
  <si>
    <t>main hall at Buddist temple</t>
  </si>
  <si>
    <t>사찰에서 중심이 되는 건물</t>
  </si>
  <si>
    <t>14473</t>
  </si>
  <si>
    <t>본더라이징법</t>
  </si>
  <si>
    <t>bonderizing method, 燐酸皮膜法</t>
  </si>
  <si>
    <t>① 파커라이징법(parkerising method)이라고도 하며 철 표면을 불용성의 인산염으로 피막을 화성하는 법. ② 가장 큰 강점은 페인트, 래커의 접착력을 향상시키며, 페인트 피막의 유공성이나 불안전으로 기인하는 부식억제 효과를 통해 내구적 향상을 위한 마감이 되기도 함.내식성에 향상이 미미 하지만 도료 처리에 매우 적합한 바탕이 된다.</t>
  </si>
  <si>
    <t>14474</t>
  </si>
  <si>
    <t>본동</t>
  </si>
  <si>
    <t>本棟</t>
  </si>
  <si>
    <t>주가 되는 집채를 별동(別棟)에 상대하여 이르는 말.</t>
  </si>
  <si>
    <t>14476</t>
  </si>
  <si>
    <t>본드</t>
  </si>
  <si>
    <t>① 벽돌‧돌, 기타의 조적구조에 있어서 부재의 쌓기법(조적법). ② 용접 금속과 모재와의 경계.</t>
  </si>
  <si>
    <t>14478</t>
  </si>
  <si>
    <t>본드 브레이커</t>
  </si>
  <si>
    <t>bond breaker</t>
  </si>
  <si>
    <t>콘크리트 기질에 다른 재료가 달라 붙는 것을 방지하는 재료이다.</t>
  </si>
  <si>
    <t>14479</t>
  </si>
  <si>
    <t>갓접기궁창널</t>
  </si>
  <si>
    <t>문울거미에 널을 끼워 넣을 수 있도록 갓둘레를 얇게 밀어 낸 궁창널.</t>
  </si>
  <si>
    <t>기문당56.3%</t>
  </si>
  <si>
    <t>1448</t>
  </si>
  <si>
    <t>본드 정착</t>
  </si>
  <si>
    <t>bond fixing</t>
  </si>
  <si>
    <t>두 물체나 재료 사이에 부착 기구에 의해서 형성된 정착</t>
  </si>
  <si>
    <t>14480</t>
  </si>
  <si>
    <t>본드①</t>
  </si>
  <si>
    <t>bond, fusion line</t>
  </si>
  <si>
    <t>용접용어로써 용접 금속과 모재와의 경계.</t>
  </si>
  <si>
    <t>14481</t>
  </si>
  <si>
    <t>본드②</t>
  </si>
  <si>
    <t>bond</t>
  </si>
  <si>
    <t>조적구조(벽돌, 돌 등)의 쌓기법(조적법)중 하나이다.</t>
  </si>
  <si>
    <t>14482</t>
  </si>
  <si>
    <t>본드리스 포스트텐션</t>
  </si>
  <si>
    <t>bondless posttensioning</t>
  </si>
  <si>
    <t>프리스트레스트 콘크리트에서, 포스트텐션 방식에 의해 콘크리트가 굳은 뒤에 언본드(unbond) PC 강재에 인장력을 주는데 PC 강재를 긴장 정착한 다음에도 PC 강재와 콘크리트 사이를 부착시키지 않는 방법.</t>
  </si>
  <si>
    <t>세화45.7%</t>
  </si>
  <si>
    <t>14483</t>
  </si>
  <si>
    <t>본드헤더</t>
  </si>
  <si>
    <t>bond header</t>
  </si>
  <si>
    <t>연결돌로써 벽의 두께를 관통하는 정도의 길이를 가지고 있다.</t>
  </si>
  <si>
    <t>14484</t>
  </si>
  <si>
    <t>본뜨기</t>
  </si>
  <si>
    <t>원형을 따라할 수 있게 하여 원형을 살려 판을 이용하여 본을 뜬 후 사용할 재료에 옮기는 것.</t>
  </si>
  <si>
    <t>14485</t>
  </si>
  <si>
    <t>본뜨기판</t>
  </si>
  <si>
    <t>mould plate, -板</t>
  </si>
  <si>
    <t>실물을 잘 맞추어 복잡한 리벳구멍 위치를 잘 맞추기 위해 꼭 맞게 제작한 본(型).</t>
  </si>
  <si>
    <t>14486</t>
  </si>
  <si>
    <t>본메뚜기장</t>
  </si>
  <si>
    <t>① 천장판의 겹쳐진 부분에서 휘어 틈이 생기는데, 이 틈을 막을 수 있도록 끼워넣은 가느다란 나뭇조각. ②나뭇조각은 겹쳐져 있는 천장판 사이에 주먹장형의 골을 파서 끼운다. →메뚜기장, 붙임메뚜기장</t>
  </si>
  <si>
    <t>세화46.7%</t>
  </si>
  <si>
    <t>14487</t>
  </si>
  <si>
    <t>본무대</t>
  </si>
  <si>
    <t>세화3.1%</t>
  </si>
  <si>
    <t>14488</t>
  </si>
  <si>
    <t>본배선반</t>
  </si>
  <si>
    <t>main distributing frame</t>
  </si>
  <si>
    <t>MDF</t>
  </si>
  <si>
    <t>14489</t>
  </si>
  <si>
    <t>본번할</t>
  </si>
  <si>
    <t>목재의 간격을 춤과 같은 치수로 서까래, 격자 등의 목재를 분할하는 방법 중 하나.</t>
  </si>
  <si>
    <t>14490</t>
  </si>
  <si>
    <t>본비계</t>
  </si>
  <si>
    <t>double-pole scaffold, independent scaffold, 本飛階</t>
  </si>
  <si>
    <t>① 독립비계, ｢mason’s scaffold｣라고도 하며 비계기둥과 비계띳장을 2열로 만들고 여기에 비계장선을 연결한 비계. ② 비계기둥‧비계띳장‧비계장선‧가새‧버팀대‧발판 따위로 구성.  ③ 주로 돌쌓기공사에 쓰임. ④ ＝두줄비계＝쌍줄비계＝정비계＝양편비계＝쌍기둥비계＝정식비계.</t>
  </si>
  <si>
    <t>14492</t>
  </si>
  <si>
    <t>본산</t>
  </si>
  <si>
    <t>本山</t>
  </si>
  <si>
    <t>불교에서 한 사찰에서 여러 사찰을 관할하는 제도로 1911년 일제 때 31본산을 정한 바 있음</t>
  </si>
  <si>
    <t>14493</t>
  </si>
  <si>
    <t>본설계도</t>
  </si>
  <si>
    <t>general drawing, working drawing, regular drawing, 本設計圖</t>
  </si>
  <si>
    <t>① 건축설계에서 그 설계의 전반적인 개요를 나타낸 도면으로 설계의 근본이 됨 ② 기본설계도.</t>
  </si>
  <si>
    <t>14494</t>
  </si>
  <si>
    <t>본시방서</t>
  </si>
  <si>
    <t>本示方書</t>
  </si>
  <si>
    <t>큰 규모 공사의 모든 과정에 걸쳐 시공방법, 제품의 납기 등 설계도면에 나타내기 어려운 항목에 대해 상세한 지시가 요구될 때 작성하는 시방서.</t>
  </si>
  <si>
    <t>14496</t>
  </si>
  <si>
    <t>본아치</t>
  </si>
  <si>
    <t>gauged arch, 本虹蜺</t>
  </si>
  <si>
    <t>따로 주문 제작한 아치 벽돌을 이용하여 만든 아치.</t>
  </si>
  <si>
    <t>14497</t>
  </si>
  <si>
    <t>본용접</t>
  </si>
  <si>
    <t>regular welding, 本熔接</t>
  </si>
  <si>
    <t>용접부를 조립, 가용접으로 고정 한 후에 실행하는 용접작업.</t>
  </si>
  <si>
    <t>14498</t>
  </si>
  <si>
    <t>CCL 공법</t>
  </si>
  <si>
    <t>CCL system</t>
  </si>
  <si>
    <t>동박 적층판(Copper Clad Laminate)의 약어로 프리스트레스드 콘크리트에서 긴장재를 고정시키기 위한 정착 공법의 일종이다. 프리스트레스를 도입하기 위한 PC 강연선을 쐐기로 정착하는 방법의 하나로, 싱글 스트랜드 시스템을 비롯한 네가지 시스템으로 구성되어 있다.</t>
  </si>
  <si>
    <t>145</t>
  </si>
  <si>
    <t>갓풀</t>
  </si>
  <si>
    <t>⇨아교(＝).</t>
  </si>
  <si>
    <t>1450</t>
  </si>
  <si>
    <t>본전</t>
  </si>
  <si>
    <t>main building, 本殿</t>
  </si>
  <si>
    <t>본채라고도 하며 한 구역내  여러채의 집들중에서  가장 주가 되는 것</t>
  </si>
  <si>
    <t>14500</t>
  </si>
  <si>
    <t>본조임</t>
  </si>
  <si>
    <t>final tightening</t>
  </si>
  <si>
    <t>철골 공사에서 볼트, 고력 볼트에 어느정도의 축력을 주기 위해 최종적으로 볼트를 조이는 것.</t>
  </si>
  <si>
    <t>14501</t>
  </si>
  <si>
    <t>본조임 볼트</t>
  </si>
  <si>
    <t>dead bolt</t>
  </si>
  <si>
    <t>잠그기 위해 빅장 역할을 시킨 볼트로 상자 자물쇠에서 자물쇠 또는 섬턴(thumb turn)으로 자물쇠면에서 넣었다 뺀다.</t>
  </si>
  <si>
    <t>14502</t>
  </si>
  <si>
    <t>본중</t>
  </si>
  <si>
    <t>입중, 출중이라고도 하며 직교하는 둥근도리의 중심선을 이은 교점을 추녀 측면에 표시한 먹줄(규거술 용어).</t>
  </si>
  <si>
    <t>14503</t>
  </si>
  <si>
    <t>main building, 本建物</t>
  </si>
  <si>
    <t>본전이라고도 하며 여러 채로 된 살림집에서 주가 되는 집채</t>
  </si>
  <si>
    <t>14507</t>
  </si>
  <si>
    <t>본판</t>
  </si>
  <si>
    <t>template, 本板, 型板</t>
  </si>
  <si>
    <t>본보기로 되는 형판으로 쇠시리나 조각 등을 소요 모양으로 만들 때 쓰임.(본 바탕)</t>
  </si>
  <si>
    <t>14508</t>
  </si>
  <si>
    <t>본판규준대</t>
  </si>
  <si>
    <t>요구하는 특수한 형태로 석재를 가공하기 위한 본판(本板).</t>
  </si>
  <si>
    <t>14509</t>
  </si>
  <si>
    <t>강</t>
  </si>
  <si>
    <t>steel, 鋼</t>
  </si>
  <si>
    <t>탄소 함유량을 적절히 조정(대략 0.03 ～1.7%)한 철</t>
  </si>
  <si>
    <t>1451</t>
  </si>
  <si>
    <t>볼 이음</t>
  </si>
  <si>
    <t>ball joint</t>
  </si>
  <si>
    <t>배관의 각변위를 가능하게 하는 관이음. 내부에 구면상의 미끄럼면을 갖고 다른 쪽의 캡슐을 O 링으로 밀봉해서 구면의 자유 접촉을 이용한다. 일반적으로 2개 또는 3개를 한 조로 해서 사용한다. 볼 조인트라고도 한다.</t>
  </si>
  <si>
    <t>세화97.6%</t>
  </si>
  <si>
    <t>14510</t>
  </si>
  <si>
    <t>볼①</t>
  </si>
  <si>
    <t>목조건물에서 건너지른 가로 부재의 양옆면을 말함. =벌치(단청).</t>
  </si>
  <si>
    <t>14511</t>
  </si>
  <si>
    <t>볼②</t>
  </si>
  <si>
    <t>bowl</t>
  </si>
  <si>
    <t>① 반사갓이나 세이드를 반대방향으로 설치한 것으로 광원 가까이에서 광원의 빛을 확산‧굴절‧반사시키는 사발모양의 조명기구. ② 금속제는 간접조명기구, 유리제품은 반간접조명기구.</t>
  </si>
  <si>
    <t>14512</t>
  </si>
  <si>
    <t>볼③</t>
  </si>
  <si>
    <t>width</t>
  </si>
  <si>
    <t>연장의 날을 벼릴 때에 덧대는 쇳조각으로 좁고 약간 길이가 있는 물체의 너비를 나타낸다.</t>
  </si>
  <si>
    <t>14513</t>
  </si>
  <si>
    <t>볼록 줄눈</t>
  </si>
  <si>
    <t>beaded joint</t>
  </si>
  <si>
    <t>민줄눈 위에 다시 볼록 나오게 한 줄눈.</t>
  </si>
  <si>
    <t>14515</t>
  </si>
  <si>
    <t>볼록장지살</t>
  </si>
  <si>
    <t>창호지 바르는 문에서 살의 등이 볼록하도록 만든 것</t>
  </si>
  <si>
    <t>14516</t>
  </si>
  <si>
    <t>볼록줄눈</t>
  </si>
  <si>
    <t>민줄눈보다 볼록하게 튀어나오도록 만든 줄눈.</t>
  </si>
  <si>
    <t>14517</t>
  </si>
  <si>
    <t>볼류트</t>
  </si>
  <si>
    <t>나선형 무늬</t>
  </si>
  <si>
    <t>14518</t>
  </si>
  <si>
    <t>볼류트펌프</t>
  </si>
  <si>
    <t>volute pump</t>
  </si>
  <si>
    <t>원심력 펌프 중 안내팬(fan)이 없는 펌프.</t>
  </si>
  <si>
    <t>14519</t>
  </si>
  <si>
    <t>강관</t>
  </si>
  <si>
    <t>steel pipe, 鋼管</t>
  </si>
  <si>
    <t>① 강재로 제작된 원형 또는 각형의 관. ② 내부에 빈 공간이 있고 봉 형태를 띠는 철강제품을 총칭 ③강관은 소재에 따라 보통강 강관(탄소강)과 특수강 강관으로 나뉘어지며, 이음매의 유무에 따라 각각 무계목 강관(Seamless pipe)과 용접 강관(Welded pipe)으로 구분된다. ④ 단면을 원통형으로 성형가공한 강재. 이음이 없는 것과 용접 또는 단접으로 된 것도 있음.</t>
  </si>
  <si>
    <t>1452</t>
  </si>
  <si>
    <t>볼륨</t>
  </si>
  <si>
    <t>volume</t>
  </si>
  <si>
    <t>시각을 통해서 얻어지는 양(量)의 감각이며, 용적(容積)과 중량의 느낌인데, 물리적인 양과 반드시 일치하지는 않으며.  비례, 균형등은 이런 볼륨을 바탕으로 함.</t>
  </si>
  <si>
    <t>14520</t>
  </si>
  <si>
    <t>볼륨 댐퍼</t>
  </si>
  <si>
    <t>volume damper</t>
  </si>
  <si>
    <t>덕트게 저항 손실의 불균일에 대한 미세 조정, 풍량 변경이나 일부분의 폐쇄 등에 사용하는 댐퍼.</t>
  </si>
  <si>
    <t>14521</t>
  </si>
  <si>
    <t>볼륨댐퍼</t>
  </si>
  <si>
    <t>14522</t>
  </si>
  <si>
    <t>볼맞음</t>
  </si>
  <si>
    <t>목조 건축에서 대첨차, 소첨차 등의 양단이 거의 대칭적인 것.</t>
  </si>
  <si>
    <t>14523</t>
  </si>
  <si>
    <t>볼믹서</t>
  </si>
  <si>
    <t>bowl mixer</t>
  </si>
  <si>
    <t>혼합물의 배출구 투입구가 같은 모르타르나 콘크리트 재료의 투입해 섞는데 사용하는 기구.</t>
  </si>
  <si>
    <t>14524</t>
  </si>
  <si>
    <t>볼밀</t>
  </si>
  <si>
    <t>ball mill</t>
  </si>
  <si>
    <t>분쇄기의 하나. 원통 안에 쇠구슬이나 돌 따위가 들어 있어 부수거나 가루를 낼 물건을 넣고 돌리면 부딪치고 마찰하여 분쇄. ‘갈개’, ‘유약 갈개’, ‘잿물 갈개’로 순화.</t>
  </si>
  <si>
    <t>배성철</t>
  </si>
  <si>
    <t>14525</t>
  </si>
  <si>
    <t>볼반</t>
  </si>
  <si>
    <t>rilling machine; drill press</t>
  </si>
  <si>
    <t>선반과 함께 가장 널리 이용되는 drill press 드릴날로 회전운동과 축 방향에 송출운동을 행하게 하여 공작물에 구멍을 뚫는 공작기계.</t>
  </si>
  <si>
    <t>14526</t>
  </si>
  <si>
    <t>볼밸브</t>
  </si>
  <si>
    <t>ball valve, float valve</t>
  </si>
  <si>
    <t>① 밸브의 개폐 부분에는 구멍이 뚫린 공 모양의 밸브가 있으며, 이것을 회전시킴에 의해 구멍을 막거나 열어, 밸브를 개폐시키는 것. ② 비교적 소형에 사용.</t>
  </si>
  <si>
    <t>기문당29.9%</t>
  </si>
  <si>
    <t>14527</t>
  </si>
  <si>
    <t>볼베어링정첩</t>
  </si>
  <si>
    <t>ball bearing hinge</t>
  </si>
  <si>
    <t>탄소강구(10여 개)를 마디의 각 이음새에 넣어(볼베어링) 정첩의 마찰을 줄여 문짝이 부드럽게 움직이도록 외부에서 띠쇠로 감은 것.</t>
  </si>
  <si>
    <t>14528</t>
  </si>
  <si>
    <t>볼스터</t>
  </si>
  <si>
    <t>① 석재 가공용의 날폭이 큰 정. ② 철물의 일종으로수평철근 지지용 스페이서.</t>
  </si>
  <si>
    <t>14529</t>
  </si>
  <si>
    <t>강관 구조</t>
  </si>
  <si>
    <t>steel pipe structure</t>
  </si>
  <si>
    <t>강관 부재에 의해 구성된 구조물.</t>
  </si>
  <si>
    <t>1453</t>
  </si>
  <si>
    <t>볼스터블록</t>
  </si>
  <si>
    <t>bolster block</t>
  </si>
  <si>
    <t>기둥 꼭대기에 수평으로 대는 부재로서, 그 위에 걸치는 보를 넓은 면적으로 받치기 위한 부재.</t>
  </si>
  <si>
    <t>기문당35.2%</t>
  </si>
  <si>
    <t>14530</t>
  </si>
  <si>
    <t>볼접기</t>
  </si>
  <si>
    <t>＝깎접기, 뺨접기라고도 하며 모난 재목의 옆면을 비스듬히 깎아 내는 일.</t>
  </si>
  <si>
    <t>14531</t>
  </si>
  <si>
    <t>볼접이모</t>
  </si>
  <si>
    <t>뺨접이모라고도 하며 모난 재목의 옆면을 비스듬히 깎아 밀은 모.</t>
  </si>
  <si>
    <t>14532</t>
  </si>
  <si>
    <t>볼조인트</t>
  </si>
  <si>
    <t>개스킷 내에서 자유롭개 회전할 수 있는 구조로 접속되는 2축간에 한쪽의 축단을 구형으로 하여 결합한 이음쇠.</t>
  </si>
  <si>
    <t>14533</t>
  </si>
  <si>
    <t>볼체크</t>
  </si>
  <si>
    <t>ball check</t>
  </si>
  <si>
    <t>① 설비용어로 압력이 작용하면 볼을 밀어서 오리피스 구멍을 막고 유체가 새어나가지 못하게 하는 것.</t>
  </si>
  <si>
    <t>14534</t>
  </si>
  <si>
    <t>볼체크밸브</t>
  </si>
  <si>
    <t>ball check valve</t>
  </si>
  <si>
    <t>볼체크로 된 밸브.</t>
  </si>
  <si>
    <t>14535</t>
  </si>
  <si>
    <t>볼탭</t>
  </si>
  <si>
    <t>ball tap</t>
  </si>
  <si>
    <t>① ⇨세정물탱크. ② 뜨개(浮子)를 이용해서 물의 유입구를 개폐하는 장치. ③ 물 받는 지하탱크나 옥상탱크, 기타 탱크 등의 내부에 설치되어 있음. ④ 수위의 변화에 따라 뜨개(浮子)가 상하로 이동하여 그 동작으로 급수공을 개폐하여 자동적으로 물을 급수시키는 기구임.</t>
  </si>
  <si>
    <t>14536</t>
  </si>
  <si>
    <t>볼트 게이지</t>
  </si>
  <si>
    <t>bolt gauge</t>
  </si>
  <si>
    <t>응력 방향 볼트 중심선</t>
  </si>
  <si>
    <t>14538</t>
  </si>
  <si>
    <t>강관 널말뚝</t>
  </si>
  <si>
    <t>steel pipe sheet pile</t>
  </si>
  <si>
    <t>강관 말뚝을 기둥 모양으로 박아 넣어 널말뚝의 일종으로 사용하는 구조, 강관에 이음부를 용접하여 벽체로 연결할 수 있도록 한 널말뚝. 단면 강성이 다른 널말뚝과 비교하여 매우 크고, 수평력에 대한 저항이 매우 크다.</t>
  </si>
  <si>
    <t>세화27.5%</t>
  </si>
  <si>
    <t>1454</t>
  </si>
  <si>
    <t>볼트 이음</t>
  </si>
  <si>
    <t>bolted joint</t>
  </si>
  <si>
    <t>볼트를 사용한 이음 방법</t>
  </si>
  <si>
    <t>14540</t>
  </si>
  <si>
    <t>볼트 접합</t>
  </si>
  <si>
    <t>bolted connection</t>
  </si>
  <si>
    <t>일반 볼트를 사용한 기계적 접합 방법</t>
  </si>
  <si>
    <t>14541</t>
  </si>
  <si>
    <t>볼트 피치</t>
  </si>
  <si>
    <t>bolt pitch</t>
  </si>
  <si>
    <t>응력 직각 방향 볼트 중심 치수</t>
  </si>
  <si>
    <t>14542</t>
  </si>
  <si>
    <t>볼트①</t>
  </si>
  <si>
    <t>bolt</t>
  </si>
  <si>
    <t>① 와셔(washer)와 너트(nut)를 끼워 2개 이상의 부재를 죄어 긴결하는데 쓰는 체결용의 기계요소. ② 보통은 연봉강제나 부식의 우려가 있을 땐 스테인리스강 또는 합금강을 씀. ③ 도면용 약어：｢BT.｣.</t>
  </si>
  <si>
    <t>14543</t>
  </si>
  <si>
    <t>볼트②</t>
  </si>
  <si>
    <t>vault</t>
  </si>
  <si>
    <t>아치를 근원으로 한 곡면구조의 총칭.</t>
  </si>
  <si>
    <t>14544</t>
  </si>
  <si>
    <t>볼트③</t>
  </si>
  <si>
    <t>volt</t>
  </si>
  <si>
    <t>전위차, 전압, 기전력의 국제 단위, 기호는 V</t>
  </si>
  <si>
    <t>14545</t>
  </si>
  <si>
    <t>볼트구멍</t>
  </si>
  <si>
    <t>bolt hole</t>
  </si>
  <si>
    <t>볼트를 체결하기 위해 만든 구멍.</t>
  </si>
  <si>
    <t>14546</t>
  </si>
  <si>
    <t>볼트머리</t>
  </si>
  <si>
    <t>bolt head</t>
  </si>
  <si>
    <t>볼트에서 머리부분을 지칭한다.</t>
  </si>
  <si>
    <t>14547</t>
  </si>
  <si>
    <t>볼트미터</t>
  </si>
  <si>
    <t>bolt meter</t>
  </si>
  <si>
    <t>①전압의 크기를 볼트단위로 읽을 수 있도록 계량기의 눈을 표시한 전압계.</t>
  </si>
  <si>
    <t>14548</t>
  </si>
  <si>
    <t>볼트보수</t>
  </si>
  <si>
    <t>-補修. bolt repair</t>
  </si>
  <si>
    <t>풀린 볼트를 다시 조이거나 수선하여 보수하는 것.</t>
  </si>
  <si>
    <t>14549</t>
  </si>
  <si>
    <t>강관 말뚝</t>
  </si>
  <si>
    <t>steel pipe pile</t>
  </si>
  <si>
    <t>말뚝용으로 강관을 사용한 말뚝</t>
  </si>
  <si>
    <t>1455</t>
  </si>
  <si>
    <t>볼트암페어</t>
  </si>
  <si>
    <t>volt ampere</t>
  </si>
  <si>
    <t>① 피상전력(皮相電力)의 사용도를 재는 실용단위. ② 1볼트의 전압으로 1암페어의 전류가 흐르는 것이 1볼트 암페어, 직류전류에서는 항상 와트와 같음.</t>
  </si>
  <si>
    <t>14550</t>
  </si>
  <si>
    <t>볼트이음</t>
  </si>
  <si>
    <t>bolt joint, -締結</t>
  </si>
  <si>
    <t>볼트와 너트를 이용한 기계적인 이음방법</t>
  </si>
  <si>
    <t>14551</t>
  </si>
  <si>
    <t>볼트접합</t>
  </si>
  <si>
    <t>bolt connection</t>
  </si>
  <si>
    <t>볼트와 너트를 이용한 기계적 접합방법</t>
  </si>
  <si>
    <t>14552</t>
  </si>
  <si>
    <t>볼트조이기</t>
  </si>
  <si>
    <t>볼팅이라고 하며, 볼트를 채결하는 것을 의미한다.</t>
  </si>
  <si>
    <t>14553</t>
  </si>
  <si>
    <t>볼트조인트</t>
  </si>
  <si>
    <t>볼트이음과 같으며, 볼트와 너트를 이용한 기계적인 이음방법.</t>
  </si>
  <si>
    <t>14554</t>
  </si>
  <si>
    <t>볼트체결</t>
  </si>
  <si>
    <t>14555</t>
  </si>
  <si>
    <t>볼트홀</t>
  </si>
  <si>
    <t>볼트구멍과 같으며, 볼트를 체결하기 위해 만든 구멍.</t>
  </si>
  <si>
    <t>14556</t>
  </si>
  <si>
    <t>볼팁</t>
  </si>
  <si>
    <t>ball tip</t>
  </si>
  <si>
    <t>볼트의 구성부분에서 정첩 축부의 끝이 원형으로 되어 있는 것.</t>
  </si>
  <si>
    <t>14557</t>
  </si>
  <si>
    <t>볼팅</t>
  </si>
  <si>
    <t>bolting</t>
  </si>
  <si>
    <t>볼트 조이기와 같으며, 볼트와 너트를 이용한 기계적인 이음방법.</t>
  </si>
  <si>
    <t>14558</t>
  </si>
  <si>
    <t>강관 분기 이음</t>
  </si>
  <si>
    <t>steel pipe branch joint</t>
  </si>
  <si>
    <t>관통하고 있는 주관(主管)에 지관(支管)이 일정의 각도로 접합되어 있는 강관 트러스의 절점</t>
  </si>
  <si>
    <t>세화39.6%</t>
  </si>
  <si>
    <t>1456</t>
  </si>
  <si>
    <t>봄베</t>
  </si>
  <si>
    <t>bombe</t>
  </si>
  <si>
    <t>고압의 기체를 저장하는데 쓰는 강철로 만든 원통형의 용기.</t>
  </si>
  <si>
    <t>14561</t>
  </si>
  <si>
    <t>봇돌</t>
  </si>
  <si>
    <t>suppore stone place</t>
  </si>
  <si>
    <t>① 지붕 위를 덮은 널빤지를 눌러놓은 돌. ② 아궁이 양쪽에 세우는 돌로 그 간격으로 규모가 결정된다.</t>
  </si>
  <si>
    <t>14562</t>
  </si>
  <si>
    <t>봉강</t>
  </si>
  <si>
    <t>steel bar, bar steel, 棒鋼</t>
  </si>
  <si>
    <t>압연에 의한 봉형상의 강재.</t>
  </si>
  <si>
    <t>세화11.2%</t>
  </si>
  <si>
    <t>14563</t>
  </si>
  <si>
    <t>봉당</t>
  </si>
  <si>
    <t>封堂</t>
  </si>
  <si>
    <t>안방과 건넌방 사이의 흙바닥 공간</t>
  </si>
  <si>
    <t>14566</t>
  </si>
  <si>
    <t>봉당, 흙바닥</t>
  </si>
  <si>
    <t>dirt floor; earthen floor</t>
  </si>
  <si>
    <t>① 안방과 건너방 사이의 마루를 놓을 자리에 마루 대신 흙바닥 그대로 둔 곳을 말함 ② 평봉당</t>
  </si>
  <si>
    <t>14567</t>
  </si>
  <si>
    <t>봉도표</t>
  </si>
  <si>
    <t>棒圖表</t>
  </si>
  <si>
    <t>일정 기간 동안 주가(株價)의 변동을 막대로 나타낸 표. .⇨막대도표(＝).</t>
  </si>
  <si>
    <t>14569</t>
  </si>
  <si>
    <t>봉두</t>
  </si>
  <si>
    <t>鳳頭</t>
  </si>
  <si>
    <t>봉황 머리 모양으로 만든 장식</t>
  </si>
  <si>
    <t>14570</t>
  </si>
  <si>
    <t>봉두각</t>
  </si>
  <si>
    <t>鳳頭刻</t>
  </si>
  <si>
    <t>봉두고임이라고도 하며 전각의 기둥머리에 봉황의 머리 모양으로 새겨서 대는 꾸밈새.</t>
  </si>
  <si>
    <t>14571</t>
  </si>
  <si>
    <t>봉상 바이브레이터</t>
  </si>
  <si>
    <t>rod type vibrator</t>
  </si>
  <si>
    <t>직접 콘크리트 속에 삽입해서 진동을 주는 발진체를 내장한 원통 봉상의 진동체를 갖춘 콘크리트용 진동기.</t>
  </si>
  <si>
    <t>14574</t>
  </si>
  <si>
    <t>봉상형진동기</t>
  </si>
  <si>
    <t>棒狀形振動機</t>
  </si>
  <si>
    <t>막대형 진동기와 같으며, 봉상의 진동체를 갖춘 진동기.</t>
  </si>
  <si>
    <t>14575</t>
  </si>
  <si>
    <t>봉소형주거</t>
  </si>
  <si>
    <t>beehive hut, 蜂巢形住居</t>
  </si>
  <si>
    <t>벌집모양의 원시주거형태로  로컬재료를 주로 사용하며  구조는 코벨 및 캔틸레버식임.</t>
  </si>
  <si>
    <t>14576</t>
  </si>
  <si>
    <t>봉수</t>
  </si>
  <si>
    <t>封水</t>
  </si>
  <si>
    <t>하수관으로부터의 냄새나 가스 등이 역류하여 실내침입을 막는 배수 트랩 내부에 고인 물을 말한다.→수봉, 수봉 트랩, 트랩.</t>
  </si>
  <si>
    <t>14577</t>
  </si>
  <si>
    <t>봉수가 빠지는 원인</t>
  </si>
  <si>
    <t>① 트랩봉수가 감소되면 배수관에 공기가 통하게 되고 이 공극을 통해 하수의 취기나 종류가 실내에 침입하게 된다. 이것을 봉수가 빠진다고 하는데 그 원인으로는 다음과 같은 것이 있음. 1) 모세관현상 2) 증발 3) 사이펀작용. ② ＝트랩봉수가 빠지는 원인.</t>
  </si>
  <si>
    <t>14578</t>
  </si>
  <si>
    <t>봉의 지름</t>
  </si>
  <si>
    <t>core diameter</t>
  </si>
  <si>
    <t>용접 연결부에 용착 금속을 공급하는 피복 아크 용접봉의 속의 쇠줄의 지름.</t>
  </si>
  <si>
    <t>기문당30.4%</t>
  </si>
  <si>
    <t>14579</t>
  </si>
  <si>
    <t>강관 조립재</t>
  </si>
  <si>
    <t>강관을 용접이나 볼트에 의해 접합한 조립부재</t>
  </si>
  <si>
    <t>1458</t>
  </si>
  <si>
    <t>봉지 바름</t>
  </si>
  <si>
    <t>테두리 부분에만 풀칠해서 벽지, 도배지 등 종이를 바를 때 초벌 바름 후 봉지 붙이는 것과 같이한 방법.</t>
  </si>
  <si>
    <t>세화28.2%</t>
  </si>
  <si>
    <t>14580</t>
  </si>
  <si>
    <t>봉창</t>
  </si>
  <si>
    <t>sealed window, opening in the wall, 封窓</t>
  </si>
  <si>
    <t>벽의 구멍에 채광을 위해 종이를 발라놓은 고정창</t>
  </si>
  <si>
    <t>14581</t>
  </si>
  <si>
    <t>봉투바름</t>
  </si>
  <si>
    <t>종이 주위에만 풀칠하여 붙이는 벽 도배방법의 일종.</t>
  </si>
  <si>
    <t>14582</t>
  </si>
  <si>
    <t>봉합용접</t>
  </si>
  <si>
    <t>seam welding</t>
  </si>
  <si>
    <t>심용접과 같으며, 서로 붙어 있는 롤러 모양의 두 전극 사이로 용접부를 끼워 넣어 점용접을 반복하는 일.</t>
  </si>
  <si>
    <t>14584</t>
  </si>
  <si>
    <t>강관 콘크리트 구조</t>
  </si>
  <si>
    <t>steel pipe reinforced concrete structure</t>
  </si>
  <si>
    <t>강관내부에 콘크리트를 타설하여 강관의 국부좌굴방지와 콘크리트의 구속력을 증가시켜 강도를 상향시킨 합성 부재로 구성된 구조.</t>
  </si>
  <si>
    <t>1459</t>
  </si>
  <si>
    <t>부가 질량</t>
  </si>
  <si>
    <t>additional mass; additive mass</t>
  </si>
  <si>
    <t>진동계에 있어서 함께 운동하며 움직이는 물체의 질량.</t>
  </si>
  <si>
    <t>14590</t>
  </si>
  <si>
    <t>부각①</t>
  </si>
  <si>
    <t>dip, angle of depression, 俯角</t>
  </si>
  <si>
    <t>① 내려본 각  ②  어떤 지점에서 다른 지점을 볼때 수평면 아래애 있는 것을 말함</t>
  </si>
  <si>
    <t>14591</t>
  </si>
  <si>
    <t>부각②</t>
  </si>
  <si>
    <t>浮刻</t>
  </si>
  <si>
    <t>어떤 사물을 특징있게  잘 드러나도록 함</t>
  </si>
  <si>
    <t>14592</t>
  </si>
  <si>
    <t>부감도</t>
  </si>
  <si>
    <t>높은 곳에서 내려다보는 방향으로 그린 그림</t>
  </si>
  <si>
    <t>14593</t>
  </si>
  <si>
    <t>부검지여물</t>
  </si>
  <si>
    <t>bits fiber of straw</t>
  </si>
  <si>
    <t>새벽흙 이길 때 쓰는 타작하고 남은 볏짚 부스러기</t>
  </si>
  <si>
    <t>14594</t>
  </si>
  <si>
    <t>부경</t>
  </si>
  <si>
    <t>桴京</t>
  </si>
  <si>
    <t>고구려 때 널리 이용되었던 높은 다락의 목재 창고</t>
  </si>
  <si>
    <t>14596</t>
  </si>
  <si>
    <t>부고</t>
  </si>
  <si>
    <t>기와 지붕 마루 만들 때 착고 위에 같은 방향으로 설치하는 수키와</t>
  </si>
  <si>
    <t>14597</t>
  </si>
  <si>
    <t>부고마루</t>
  </si>
  <si>
    <t>착고, 부고를 써서 만든 지붕마루</t>
  </si>
  <si>
    <t>14598</t>
  </si>
  <si>
    <t>부근</t>
  </si>
  <si>
    <t>sub-bar, 副筋</t>
  </si>
  <si>
    <t>① 슬래브나 벽체 부재 등에서 긴스팬방향의 인장철근. ② 일반적으로 주근을 보조하는 역활을 하며 주근에 직각방향으로 배근함. ③ ⇨주근. ④ ⇨배력철근.</t>
  </si>
  <si>
    <t>14599</t>
  </si>
  <si>
    <t>CCU</t>
  </si>
  <si>
    <t>coronary care unit</t>
  </si>
  <si>
    <t>중증 심장질환환자의 상시 관찰과 구급처치에 필요한 설비를 갖춘 집중치료실</t>
  </si>
  <si>
    <t>146</t>
  </si>
  <si>
    <t>강관 콘크리트 말뚝</t>
  </si>
  <si>
    <t>steel pipe reinforced concrete pile</t>
  </si>
  <si>
    <t>강관의 중공부(中空部)에 (철근)콘크리트를 충전한 말뚝, PC말뚝 등 콘크리트 말뚝의 외측을 강관으로 피복한 말뚝 기성 제품. 복합 말뚝이라고도 한다.</t>
  </si>
  <si>
    <t>1460</t>
  </si>
  <si>
    <t>부근 겨냥도</t>
  </si>
  <si>
    <t>어떤 곳을 중심으로 하여 주변상황의 건물이나 배치를 알기쉽게 그린 그림을 말함.부지의 위치와 주위 상황을 나타낸 그림</t>
  </si>
  <si>
    <t>14600</t>
  </si>
  <si>
    <t>부넘기</t>
  </si>
  <si>
    <t>방고래 어귀에 조금 높게 막아서 불길이 넘어 들어가게 만든 언덕</t>
  </si>
  <si>
    <t>기문당58.1%</t>
  </si>
  <si>
    <t>14602</t>
  </si>
  <si>
    <t>부대 라멘</t>
  </si>
  <si>
    <t>벽체 주위 기둥, 보에 의해 구성되는 라멘.</t>
  </si>
  <si>
    <t>세화72.4%</t>
  </si>
  <si>
    <t>14604</t>
  </si>
  <si>
    <t>부대공사</t>
  </si>
  <si>
    <t>附帶工事</t>
  </si>
  <si>
    <t>공사 중 주요한 부분을 가리키는 본체 공사에 대하여 부대적인 역할의 공사를 말한다. 보통, 전기, 급배수, 공기 조화 등의 설비 공사를 가리키는 경우가 많다.</t>
  </si>
  <si>
    <t>14606</t>
  </si>
  <si>
    <t>부대설비공사</t>
  </si>
  <si>
    <t>building equipment work, 附帶設備工事</t>
  </si>
  <si>
    <t>건축물을 지을 때, 그 건축물에 부속되는 배수 설비, 난방 설비, 공기 조화 설비, 전기 설비, 가스 설비, 소화 설비, 주방 설비 등을 설치하는 공사의 총칭.</t>
  </si>
  <si>
    <t>14607</t>
  </si>
  <si>
    <t>부대시설</t>
  </si>
  <si>
    <t>附帶施設</t>
  </si>
  <si>
    <t>건축물에서의 급수•배수•전기•공기 조화 등의 여러시설을 총칭</t>
  </si>
  <si>
    <t>14608</t>
  </si>
  <si>
    <t>부도</t>
  </si>
  <si>
    <t>Buddhist priest, 浮屠, 浮圖</t>
  </si>
  <si>
    <t>불교 선종에서 훌륭한 선사의 입멸 후 사리를 봉안한 탑</t>
  </si>
  <si>
    <t>14609</t>
  </si>
  <si>
    <t>강관 트러스</t>
  </si>
  <si>
    <t>steel pipe truss</t>
  </si>
  <si>
    <t>용접이나 볼트에 의해 강관을 접합해세 제작한 트러스 부재</t>
  </si>
  <si>
    <t>세화38.7%</t>
  </si>
  <si>
    <t>1461</t>
  </si>
  <si>
    <t>부도심</t>
  </si>
  <si>
    <t>urban subcenter, 副圖心</t>
  </si>
  <si>
    <t>도시 내에서 교통 결절점에 형성되어 도심의 기능을 분담하는 중심 지역</t>
  </si>
  <si>
    <t>세화32.2%</t>
  </si>
  <si>
    <t>14610</t>
  </si>
  <si>
    <t>부도체</t>
  </si>
  <si>
    <t>nonconductor, insulator, 不導體</t>
  </si>
  <si>
    <t>①＝절연체. ② 전류가 거의 흐르지 않는 물체. ③ 운모‧도자기‧고무‧에보나이트‧합성수지‧파라핀‧황 등.</t>
  </si>
  <si>
    <t>14611</t>
  </si>
  <si>
    <t>부동산</t>
  </si>
  <si>
    <t>real property, 不動産</t>
  </si>
  <si>
    <t>민법 상 토지와 그 토지의 정착물로 정의되며, 부동산 이외의 물건은 동산임</t>
  </si>
  <si>
    <t>14613</t>
  </si>
  <si>
    <t>강관가구</t>
  </si>
  <si>
    <t>pipe furniture, 鋼管家具</t>
  </si>
  <si>
    <t>강관의 탄력성이나 휨 가공성, 경량이고 절단 용이 등의 특성을 이용하여 만든 가구로, 플라스틱 피막으로 감싸인 것.</t>
  </si>
  <si>
    <t>1462</t>
  </si>
  <si>
    <t>부동액</t>
  </si>
  <si>
    <t>antifreezing liquid, 不凍液</t>
  </si>
  <si>
    <t>① 0℃ 이하에서도 얼지 않는 용액. ② 염화칼슘‧염화나트륨‧크리고겔 용액 등이 있음.</t>
  </si>
  <si>
    <t>14627</t>
  </si>
  <si>
    <t>부동침하</t>
  </si>
  <si>
    <t>uneven settlement, differential settlement, 不同沈下</t>
  </si>
  <si>
    <t>① 구조물의 기초지반 침하에 의해, 구조물이 불균등하게 침하하는 현상. ② 원인으로는 연약층, 경사지반, 이질지층, 낭떠러지, 증축, 지하구멍, 메운땅 흙막이, 이질지정, 일부지정 등이 있음. ③ ＝부등(不等)침하.</t>
  </si>
  <si>
    <t>기문당50.3%</t>
  </si>
  <si>
    <t>14628</t>
  </si>
  <si>
    <t>부동태</t>
  </si>
  <si>
    <t>passive state</t>
  </si>
  <si>
    <t>① 금속이 보통 상태에서 나타내는 반응성을 잃은 상태. ② 어떤 조건하에서 금속 표면에 반응 생성물이 피막이 형성되어 부동태의 상태가 될 때도 있다.</t>
  </si>
  <si>
    <t>14629</t>
  </si>
  <si>
    <t>강관구조</t>
  </si>
  <si>
    <t>steel pipe construction, steel pipe structure, 鋼管構造</t>
  </si>
  <si>
    <t>주요 구조 부재로 구조용 강관을 사용한 구조 방식</t>
  </si>
  <si>
    <t>1463</t>
  </si>
  <si>
    <t>부등</t>
  </si>
  <si>
    <t>不等</t>
  </si>
  <si>
    <t>목재 중 주요 구조재로 사용되는 재목 중에서 길이가 길고 직경이 굵은 재목.</t>
  </si>
  <si>
    <t>14630</t>
  </si>
  <si>
    <t>부등각투영도</t>
  </si>
  <si>
    <t>투영[도법]의 입체를 도시할 때, 3축의 투영도가 만나는 각이 같지 않은 도법에 관하여 말함</t>
  </si>
  <si>
    <t>14631</t>
  </si>
  <si>
    <t>부등각투영법</t>
  </si>
  <si>
    <t>부등각두영을 사용한 방법</t>
  </si>
  <si>
    <t>14632</t>
  </si>
  <si>
    <t>부등률</t>
  </si>
  <si>
    <t>diversity factor, 不等率</t>
  </si>
  <si>
    <t>① 어느 계통 또는 그 일부의 개개의 최대 수요의 합을 그 합성 최대 수요로써 나눈 것. ② 부등률＝부하 개개의 최대수요 전력의 합/각 부하를 종합했을 때의 최대수요 전력. ③ 부등률은 변압기 용량을 책정하는데 중요함. ④ 보통 전등 수용가는 1.14, 동력 수용가는 1.58.</t>
  </si>
  <si>
    <t>14633</t>
  </si>
  <si>
    <t>부등변ㄱ자형강</t>
  </si>
  <si>
    <t>양쪽 돌출부의 길이가 다른 ㄱ형상의 형강</t>
  </si>
  <si>
    <t>14635</t>
  </si>
  <si>
    <t>부등변ㄱ형강</t>
  </si>
  <si>
    <t>unequal angle, unequal leg angel, 不等邊ㄱ形鋼</t>
  </si>
  <si>
    <t>두변의 길이가 동일하지 않은 ㄱ형강</t>
  </si>
  <si>
    <t>14636</t>
  </si>
  <si>
    <t>부등분포하중</t>
  </si>
  <si>
    <t>ununiformly distributed load, 不等分布荷重</t>
  </si>
  <si>
    <t>일정한 비율로 분포되지 않은 분포하중.</t>
  </si>
  <si>
    <t>14639</t>
  </si>
  <si>
    <t>강관기둥</t>
  </si>
  <si>
    <t>steel pipe column, 鋼管柱</t>
  </si>
  <si>
    <t>구조용 강관으로 만든 기둥</t>
  </si>
  <si>
    <t>1464</t>
  </si>
  <si>
    <t>부등침하</t>
  </si>
  <si>
    <t>⇨부동침하(＝).</t>
  </si>
  <si>
    <t>14640</t>
  </si>
  <si>
    <t>부뚜막</t>
  </si>
  <si>
    <t>솥을 걸 수 있도록 아궁이 위에 흙과 돌을 쌓아 만든 턱</t>
  </si>
  <si>
    <t>14641</t>
  </si>
  <si>
    <t>부뚜막배기갓</t>
  </si>
  <si>
    <t>hood</t>
  </si>
  <si>
    <t>① 부뚜막‧레인지 등의 위에 설치하는 증기‧연기의 흡입구. ② ⇨후드(＝).</t>
  </si>
  <si>
    <t>14642</t>
  </si>
  <si>
    <t>부란</t>
  </si>
  <si>
    <t>balustrade, 扶欄</t>
  </si>
  <si>
    <t>①  일정한 간격으로  난간벽에 난간동자를 세운것. ② 난간부란은 장식을 기능도 있으나  석재나 벽돌을 사용할때는 연결부분의 구조를 주의해야함</t>
  </si>
  <si>
    <t>14643</t>
  </si>
  <si>
    <t>부레풀</t>
  </si>
  <si>
    <t>fish glue, 魚膠</t>
  </si>
  <si>
    <t>민어의 부레를 끓여서 만든 풀로 나무 조각이나 목재 창호의 결합부에 사용하는 접착제</t>
  </si>
  <si>
    <t>14644</t>
  </si>
  <si>
    <t>부력</t>
  </si>
  <si>
    <t>buoyancy</t>
  </si>
  <si>
    <t>유체 속에 놓인 물체가 배제한 유체의 중량분으로서, 연직 상향으로 작용하는 힘. 또 밀도가 다른 유체간에서 같은 원리로 상향 작용하는 힘도 일컫는다.</t>
  </si>
  <si>
    <t>14645</t>
  </si>
  <si>
    <t>부력 환기</t>
  </si>
  <si>
    <t>ventilation based on thermal buoyancy</t>
  </si>
  <si>
    <t>14646</t>
  </si>
  <si>
    <t>부력옹벽</t>
  </si>
  <si>
    <t>⇨부축옹벽(＝).</t>
  </si>
  <si>
    <t>14647</t>
  </si>
  <si>
    <t>부력의 중심</t>
  </si>
  <si>
    <t>center of buoyancy</t>
  </si>
  <si>
    <t>부력의 작용중심. 수면 밑 형상의 도형중심. 부심은 물체의 중량분포에 관계없이 수면 밑 몰수(沒水)형상에 의해서만 결정된다.부체(浮體)가 정수중(靜水中)에서 평형을 유지하고 있을 때 부체의 부심과 중심(重心)은 연직선상에 있다. 부체가 경사지게 되면 수면하 형상도 변화하기 때문에 부심은 이동하고 부력과 중력에 의해 경사를 되돌리려고 하는 힘이 작용한다. 이 힘을 정적(靜的) 복원력이라 한다.부심은 중심(重心)과 메타센터의 위치관계와 함께 부체의 안정성을 논할 때 중요한 지표가 된다.</t>
  </si>
  <si>
    <t>14648</t>
  </si>
  <si>
    <t>강관말뚝</t>
  </si>
  <si>
    <t>① 말뚝을 구성하는 재료에 강관을 사용한 것</t>
  </si>
  <si>
    <t>1465</t>
  </si>
  <si>
    <t>부류연</t>
  </si>
  <si>
    <t>담배의 연소 부분에서 직접 나오는 연기로 주류연에 비해 유해 성분이 많다. ↔주류연.</t>
  </si>
  <si>
    <t>14650</t>
  </si>
  <si>
    <t>부르동관</t>
  </si>
  <si>
    <t>Bourdon’s tube</t>
  </si>
  <si>
    <t>단면이 원형인 관을 타원형으로 만들어 어떤 곡률 반지름으로 둥글게 해서 한끝을 폐쇄시킨 중공관. 금속의 탄성을 이용해서 압력계로 사용되고 있다.</t>
  </si>
  <si>
    <t>14651</t>
  </si>
  <si>
    <t>부른기둥</t>
  </si>
  <si>
    <t>중간이 배부른 기둥</t>
  </si>
  <si>
    <t>14652</t>
  </si>
  <si>
    <t>부리</t>
  </si>
  <si>
    <t>쐐기 형태로 돌을 쪼개거나 깨뜨릴 떄 쓰이는 도구.</t>
  </si>
  <si>
    <t>14655</t>
  </si>
  <si>
    <t>부리까기</t>
  </si>
  <si>
    <t>wedging</t>
  </si>
  <si>
    <t>① 돌의 결(뫼, 메)대로 쐐기 구멍을 파 쐐기를 박아 돌을 쪼개거나 깨뜨리는 방법. ② ⇨발파.</t>
  </si>
  <si>
    <t>14656</t>
  </si>
  <si>
    <t>부리쪼갬</t>
  </si>
  <si>
    <t>부리까기와 같으며, 돌의 결(뫼, 메)대로 쐐기 구멍을 파 쐐기를 박아 돌을 쪼개거나 깨뜨리는 방법.</t>
  </si>
  <si>
    <t>14657</t>
  </si>
  <si>
    <t>부립률</t>
  </si>
  <si>
    <t>floating particles in light-weight coarse aggregate</t>
  </si>
  <si>
    <t>골재 풀질을 확인할 때 사용하며, 절건 상태의 경량 조골재를 수중에 넣었을 때 물에 뜨는 작은 입자의 질량 백분율.</t>
  </si>
  <si>
    <t>세화29.7%</t>
  </si>
  <si>
    <t>14658</t>
  </si>
  <si>
    <t>부면심</t>
  </si>
  <si>
    <t>center of floatation</t>
  </si>
  <si>
    <t>부체(浮體)의 흘수선으로 둘러 쌓인 평면(수평면)의 도심(圖心). 메타센터를 산출할 때 수선(水線)면의 단면 2차모멘트의 회전축은 부면심을 통과한다. 즉 롤(roll)의 메타센터를 산정할 때에는 부면심을 통과하고 x축에 평행한 축둘레의 단면 2차모멘트를, 피치의 메타센터를 산정할 때에는 부면심을 통과하고 y축에 평행한 축둘레의 단면 2차모멘트를 이용한다. 해양건축물이 복수의 흘수면으로 구성되어 있는 경우는 각각의 수선면을 합하여 부면심을 산정한다.</t>
  </si>
  <si>
    <t>14659</t>
  </si>
  <si>
    <t>강관비계</t>
  </si>
  <si>
    <t>steel pipe scaffold, 鋼管飛階</t>
  </si>
  <si>
    <t>① 강관을 재료로하여 조립한 비계를 총칭하는 용어로 단관비계, 틀조립비계 등이 있음. ② ＝파이프비계. ③ 형태가 정확하고 내구성이 있으며 운반 및 보관이 편리하고 조립‧해체가 편리하다는 장점이 있으나, 반면 전기가 통하거나 온도가 높을 때에는 비계의 표면이 뜨거워지고 겨울철에는 차서 촉감이 좋지 못하다는 단점이 있다. 또 조립 부속품이 업체에 따라 다르므로 혼합해서 쓰기 어려운 단점이 있음. ④ 강관에 구멍을 뚫어서 반관으로 쓰는 경우도 있음.</t>
  </si>
  <si>
    <t>기문당67.8%</t>
  </si>
  <si>
    <t>1466</t>
  </si>
  <si>
    <t>부모르타르</t>
  </si>
  <si>
    <t>fat mortar, rich mortar, 富－</t>
  </si>
  <si>
    <t>① 모르타르 배합 시 부배합으로 안정 및 접착력을 향상시킨 모르타르. ② ⇔빈 모르타르(lean mortar).</t>
  </si>
  <si>
    <t>14660</t>
  </si>
  <si>
    <t>부무대</t>
  </si>
  <si>
    <t>(독) Nebenbtihnen</t>
  </si>
  <si>
    <t>주무대를 지원하는 무대공간을 말하며 공간애 전체가 해당되며 회전무대도 포함됨</t>
  </si>
  <si>
    <t>14661</t>
  </si>
  <si>
    <t>부문별 계획</t>
  </si>
  <si>
    <t>divisional planning</t>
  </si>
  <si>
    <t>전체 를 몇 개의 부문으로 분해하여 각 부문에 대하여 계획하는 것을 말함.</t>
  </si>
  <si>
    <t>14662</t>
  </si>
  <si>
    <t>부문별계획공정표</t>
  </si>
  <si>
    <t>sub- network, 部門別計劃工程表</t>
  </si>
  <si>
    <t>전체를 몇개의 부문으로 분해하고 각각에 대해 계획한 공정표</t>
  </si>
  <si>
    <t>14663</t>
  </si>
  <si>
    <t>부밍</t>
  </si>
  <si>
    <t>booming</t>
  </si>
  <si>
    <t>실내에서 낮은 주파수 성분의 소리에 특별한 음색이 있어 울려 들리는 현상. 흡음이 적고 작은 방에서 일어나기 쉽다.</t>
  </si>
  <si>
    <t>14664</t>
  </si>
  <si>
    <t>부배합</t>
  </si>
  <si>
    <t>rich mix, fat mix, 富配合</t>
  </si>
  <si>
    <t>콘크리트 배합 시 단위용적에 단위 시멘트량이 350 kg/m3 이상의 배합.</t>
  </si>
  <si>
    <t>14665</t>
  </si>
  <si>
    <t>부배합 콘크리트</t>
  </si>
  <si>
    <t>rich-mix concrete</t>
  </si>
  <si>
    <t>배합 시 단위용적에 단위 시멘트량이 비교적 많은 350kg/㎥이상의 콘크리트. ↔빈배합 콘크리트</t>
  </si>
  <si>
    <t>세화48.3%</t>
  </si>
  <si>
    <t>14666</t>
  </si>
  <si>
    <t>부벽</t>
  </si>
  <si>
    <t>① ⇨부축벽(＝). ② ⇨버트레스(＝).</t>
  </si>
  <si>
    <t>14667</t>
  </si>
  <si>
    <t>부분 구각</t>
  </si>
  <si>
    <t>partial sphencal shell</t>
  </si>
  <si>
    <t>완전 구면의 일부를 잘라내어 얻어지는 곡면으로 구성된 셀.</t>
  </si>
  <si>
    <t>14669</t>
  </si>
  <si>
    <t>강관의 분류</t>
  </si>
  <si>
    <t>강관은 제조과정상 관 이음매의 유무, 직경의 크기, 용도, 아연도금의 여부 등에 따라 분류. 1) 이음매 없는 강관(단용접 강관)(⇦). 2) 이어 만든 강관(⇦). 3) 대‧중‧소구경관. 4) 가스관(⇦)‧일반용관‧보일러용관‧전선관‧주용관‧정유관 등. 5) 백관(白管)(⇦). 6) 흑관(黑管)(⇦).</t>
  </si>
  <si>
    <t>1467</t>
  </si>
  <si>
    <t>부분 붕괴</t>
  </si>
  <si>
    <t>구조물의 일부가 붕괴하였으나 수선에 의해 회복이 가능한 상태.</t>
  </si>
  <si>
    <t>세화35.9%</t>
  </si>
  <si>
    <t>14670</t>
  </si>
  <si>
    <t>부분 안전 계수</t>
  </si>
  <si>
    <t>partial safety factor</t>
  </si>
  <si>
    <t>구조물(부재)의 한계상태에 대한 안전율로 하중에 대한 안전계수와 저항에 대한 안전계수로 나누어 취급할 때 각각의 계수.</t>
  </si>
  <si>
    <t>세화68.2%</t>
  </si>
  <si>
    <t>14673</t>
  </si>
  <si>
    <t>부분 압축</t>
  </si>
  <si>
    <t>local compression</t>
  </si>
  <si>
    <t>구조 부재의 일부분에만 국부적으로 압축이 가해지거나 작용하는 상태.</t>
  </si>
  <si>
    <t>세화59.5%</t>
  </si>
  <si>
    <t>14674</t>
  </si>
  <si>
    <t>부분 용입 용접</t>
  </si>
  <si>
    <t>partial penetration weld</t>
  </si>
  <si>
    <t>용접되는 강판 두께의 전체가 아닌 일부분만 용융하여 용접하는 방법</t>
  </si>
  <si>
    <t>14675</t>
  </si>
  <si>
    <t>부분 원통각</t>
  </si>
  <si>
    <t>partial cylindrical shell</t>
  </si>
  <si>
    <t>완전 원통면의 일부를 잘라내어 얻어지는 곡면으로 구성된 셸.</t>
  </si>
  <si>
    <t>14676</t>
  </si>
  <si>
    <t>부분 접착 공법</t>
  </si>
  <si>
    <t>partially bonding method</t>
  </si>
  <si>
    <t>방수층을 바탕으로 부분적으로만 접착시키는 공법으로 부풀어 오름을 방지하는데 효과적이다(방수층의 절연 공법의 일종).</t>
  </si>
  <si>
    <t>14678</t>
  </si>
  <si>
    <t>강관틀비계</t>
  </si>
  <si>
    <t>prefabricated scaffolding, 鋼管－飛階</t>
  </si>
  <si>
    <t>① 강관을 사용하여 가설용 틀을 형성하는 비계의 한 종류.  ② KS F 8003. 이 규격은 주로 건축공사에 사용하는 강관틀비계에 대하여 규정.</t>
  </si>
  <si>
    <t>1468</t>
  </si>
  <si>
    <t>부분강성절</t>
  </si>
  <si>
    <t>partially rigid joint, semi-rigid joint, 部分剛性節</t>
  </si>
  <si>
    <t>절점의 접합 상태가 강성절과 교절 사이에 존재하여 어느 정도 회전이 가능한 절점.</t>
  </si>
  <si>
    <t>14680</t>
  </si>
  <si>
    <t>부분계획</t>
  </si>
  <si>
    <t>partial plan, 部分計劃</t>
  </si>
  <si>
    <t>어떤 지역 또는 부지 등의 전체를 대상으로 하는계획이 아니고 그중에서 기능 또는 구성의 일부에 대하여 만들어지는계획.</t>
  </si>
  <si>
    <t>14681</t>
  </si>
  <si>
    <t>부분공사공정표</t>
  </si>
  <si>
    <t>⇨부분공정표(＝).</t>
  </si>
  <si>
    <t>14682</t>
  </si>
  <si>
    <t>부분공정표</t>
  </si>
  <si>
    <t>部分工程表</t>
  </si>
  <si>
    <t>부분공사공정표와 같으며 전체 공정표를 작성과 동시에 각 부분 공사(정)를 종목별로 쓰는 1주나 10일간마다 상세한 부분적인 공정표를 작성할 떄 쓰이는 세분된 공사(정)기간을 다룬 공정표.</t>
  </si>
  <si>
    <t>14683</t>
  </si>
  <si>
    <t>부분단면</t>
  </si>
  <si>
    <t>partial section, 部分斷面</t>
  </si>
  <si>
    <t>대상물의 부분적인 단면을 나타내는 도면으로 필요한 곳을 자른 절단선에 의하여 나타난 부분으로 그림으로 나타냄</t>
  </si>
  <si>
    <t>14684</t>
  </si>
  <si>
    <t>부분불</t>
  </si>
  <si>
    <t>部分拂</t>
  </si>
  <si>
    <t>도급 대금의 지불에 있어서 소규모의 것을 제외하고 공사 진행 중 잔고에 따라 도급 대금의 일부를 지불하는 일.</t>
  </si>
  <si>
    <t>기문당28.4%</t>
  </si>
  <si>
    <t>14688</t>
  </si>
  <si>
    <t>부분상세도</t>
  </si>
  <si>
    <t>partial details, 部分祥細圖</t>
  </si>
  <si>
    <t>주단면 상세도에 나타나지 않은 부분을 나타낸 건물의 각 부분을 상세히 도시한 도면</t>
  </si>
  <si>
    <t>14689</t>
  </si>
  <si>
    <t>강괴</t>
  </si>
  <si>
    <t>steel ingot, 鋼塊</t>
  </si>
  <si>
    <t>정련한 용강(鎔鋼)을 일정한 틀(mold)에 넣어 냉각한 강</t>
  </si>
  <si>
    <t>1469</t>
  </si>
  <si>
    <t>부분소</t>
  </si>
  <si>
    <t>화재에 의해 건축물의 일부가 소손한 상태.</t>
  </si>
  <si>
    <t>14690</t>
  </si>
  <si>
    <t>부분용착용접</t>
  </si>
  <si>
    <t>partial penetration welding, 部分熔着熔接</t>
  </si>
  <si>
    <t>모살용접과 맞댄용접의 중간 정도로 용착(熔着)용접보다 작은 용접.</t>
  </si>
  <si>
    <t>기문당34.5%</t>
  </si>
  <si>
    <t>14691</t>
  </si>
  <si>
    <t>부분조립도</t>
  </si>
  <si>
    <t>partial assembly drawing, 部分組立圖</t>
  </si>
  <si>
    <t>전체를 부분적으로 나누어서 조립할 경우에 사용되며 복잡한 부분의 조립 상태를 나타내는 그림을 말함</t>
  </si>
  <si>
    <t>14692</t>
  </si>
  <si>
    <t>부분평면도</t>
  </si>
  <si>
    <t>partial plan, part plan, 部分平面圖</t>
  </si>
  <si>
    <t>상세평면도와 동의어로 건축에서 도면 일부의 형상, 치수, 구조를 보이기 위해 비율을 달리하여 그린 도면을 말함</t>
  </si>
  <si>
    <t>14693</t>
  </si>
  <si>
    <t>부산석고</t>
  </si>
  <si>
    <t>副産石膏</t>
  </si>
  <si>
    <t>석고로서의 순도(純度)는 높으나 플라스터로서의 강도는 낮고, 백화(百花)의 원인이 될 수가 있는 제조용 원료석고의 하나(화학석고).</t>
  </si>
  <si>
    <t>기문당42.6%</t>
  </si>
  <si>
    <t>14695</t>
  </si>
  <si>
    <t>부상 진동</t>
  </si>
  <si>
    <t>uplift oscillation</t>
  </si>
  <si>
    <t>진동계의 다리 부분 끝이 수평력에 의한 전도모멘트에 의해 부상하여 진동하는 것.</t>
  </si>
  <si>
    <t>14696</t>
  </si>
  <si>
    <t>부상식</t>
  </si>
  <si>
    <t>floating type</t>
  </si>
  <si>
    <t>주요 구조부와 부체(浮體)가 일체가 된 선박, 바지(barge) 등으로 대표되는 선형(船型), 바지형, 원통형 등의 부유식 구조형식. 부상식은 해상에 떠있는 선박이나 바지로 대표되는 구조물이며 수선(水線)면적이 크기 때문에 부력을 확보하는 것이 용이하고 탑재능력이 높다. 또 그 큰 부력 때문에 일반적으로 흘수(吃水)가 얕고 수심이 얕은 해역에서도 설치가 가능하다. 이 형식은 해면의 파랑의 영향을 강하게 받기 때문에 동요가 크며 특히 선형(船型)에서는 횡동요(橫動搖)에 대하여 반로링(anti-rolling)이나 스타빌라이저(stabilizer) 등의 감요장치를 설치하는 경우가 있다.</t>
  </si>
  <si>
    <t>14697</t>
  </si>
  <si>
    <t>부석</t>
  </si>
  <si>
    <t>pumice stone, 浮石</t>
  </si>
  <si>
    <t>경석(輕石)이라고도 하며, 화산의 용암이 갑자기 식어서 만들어진 다공질(多孔質) 유리질의 흙색, 담회색의 경량인 돌.</t>
  </si>
  <si>
    <t>14698</t>
  </si>
  <si>
    <t>부석사무량수전</t>
  </si>
  <si>
    <t>浮石寺無量壽殿</t>
  </si>
  <si>
    <t>경북 영주군 부석면 부석사의 아미타불을 봉안한 고려시대 주심포 팔작지붕 형식의 본전</t>
  </si>
  <si>
    <t>14699</t>
  </si>
  <si>
    <t>CEC</t>
  </si>
  <si>
    <t>coefficient of energy consumption</t>
  </si>
  <si>
    <t>147</t>
  </si>
  <si>
    <t>강구면</t>
  </si>
  <si>
    <t>강성이 무한대여서 외력에 대해 변형이 생기지 않는 구면. ⇨강성구면(＝).</t>
  </si>
  <si>
    <t>1470</t>
  </si>
  <si>
    <t>부석사조사당</t>
  </si>
  <si>
    <t>浮石寺祖師堂</t>
  </si>
  <si>
    <t>부석사 무량수전과 같은 경내에 있는 고려시대 건축의 주심포 맞배지붕 형식 건축물</t>
  </si>
  <si>
    <t>14700</t>
  </si>
  <si>
    <t>부설 온실 방식</t>
  </si>
  <si>
    <t>attached sun space system</t>
  </si>
  <si>
    <t>집열부를 온실로 하는 간접 열취득 방식. 축열 부위를 온실 내의 바닥이나 온실과 거실 사이의 벽으로 해서 난방 효과를 얻는다.</t>
  </si>
  <si>
    <t>14701</t>
  </si>
  <si>
    <t>부섭 지붕</t>
  </si>
  <si>
    <t>lean-to roof</t>
  </si>
  <si>
    <t>외쪽지붕이 다른 건물의 외벽에 부속집 모양으로 붙어 있는 것. 지붕의 서까래가 다른 건물에 걸쳐져 있으며, 지붕면이 한쪽으로만 경사짐.</t>
  </si>
  <si>
    <t>세화17.3%</t>
  </si>
  <si>
    <t>14702</t>
  </si>
  <si>
    <t>부섭마루</t>
  </si>
  <si>
    <t>마루방 또는 방 앞에 설치한 작은 마루</t>
  </si>
  <si>
    <t>14703</t>
  </si>
  <si>
    <t>부섭지붕</t>
  </si>
  <si>
    <t>lean-to roof, half-span roof</t>
  </si>
  <si>
    <t>벽이나 다른 건물에 기대어 만든 지붕을 말함.</t>
  </si>
  <si>
    <t>14704</t>
  </si>
  <si>
    <t>부섭집</t>
  </si>
  <si>
    <t>penthouse, lean-to house</t>
  </si>
  <si>
    <t>집채의 벽에 기대어 지은 집</t>
  </si>
  <si>
    <t>14705</t>
  </si>
  <si>
    <t>부속</t>
  </si>
  <si>
    <t>fittings, 附屬</t>
  </si>
  <si>
    <t>① 주철관과 도관 사용되는 각종의 이음매를 말하며  형상이 곧지 않은 관. ③ ⇨이형관.</t>
  </si>
  <si>
    <t>14707</t>
  </si>
  <si>
    <t>부속건물</t>
  </si>
  <si>
    <t>附屬建物</t>
  </si>
  <si>
    <t>같은 대지에서 주된건축물과 분리된부속용도의건축물로서 주된건축물을 이용 또는 관리하는 데에 필요한건축물</t>
  </si>
  <si>
    <t>14708</t>
  </si>
  <si>
    <t>강구조</t>
  </si>
  <si>
    <t>(1) 강재의 부재로 구성된 구조물→철골 구조  (2) 내진 구조의 한 형식. 내진벽을 유효하게 배치해서 구조물 전체를 강강(剛强)으로 구성하여 큰 지진력에 저항시키는 구조. ↔ 유(柔)구조</t>
  </si>
  <si>
    <t>1471</t>
  </si>
  <si>
    <t>부속사</t>
  </si>
  <si>
    <t>annex, 附屬舍</t>
  </si>
  <si>
    <t>① 집에 부속된 건물 또는 집 뒤에 붙어 있는 건물, 별당. ② ⇨부속건물.</t>
  </si>
  <si>
    <t>14711</t>
  </si>
  <si>
    <t>부속실</t>
  </si>
  <si>
    <t>주요한 방과 인접해서 두는 방</t>
  </si>
  <si>
    <t>14712</t>
  </si>
  <si>
    <t>부속용도</t>
  </si>
  <si>
    <t>附屬用途</t>
  </si>
  <si>
    <t>부속건축물, 같은 대지에서 주된 건축물과 분리된 부속용도의 건축물로서 주된 건축물을 이용 또는 관리하는 데에 필요한 건물.</t>
  </si>
  <si>
    <t>14713</t>
  </si>
  <si>
    <t>부속타일</t>
  </si>
  <si>
    <t>fitting ceramic tile</t>
  </si>
  <si>
    <t>면접이‧걸레받이‧반월‧오리발‧두겁타일 등, 통타일을 쓰고 특수한 부분, 용도에 쓰이는 다양한 형태, 크기로 된 타일.</t>
  </si>
  <si>
    <t>14714</t>
  </si>
  <si>
    <t>부수수조</t>
  </si>
  <si>
    <t>sub-reservoir; sub break tank</t>
  </si>
  <si>
    <t>지하층 수수조의 인입에 의한 부근으로의 수압 저하 등의 영향을 줄이기 위해 지상에 설치하는 보조 수조. 일부 수도 사업자에 의해 설치가 의무화되어 있다.</t>
  </si>
  <si>
    <t>14715</t>
  </si>
  <si>
    <t>부순돌</t>
  </si>
  <si>
    <t>crused stone</t>
  </si>
  <si>
    <t>① 현무암, 안산암, 경질 사암 따위의 원석을 깨뜨려 부순 뒤 체로 걸러 입도별로 구분한 석재. ② KS F 2523 참조.</t>
  </si>
  <si>
    <t>14716</t>
  </si>
  <si>
    <t>부순돌콘크리트</t>
  </si>
  <si>
    <t>concrete with crushed stone, 碎石－</t>
  </si>
  <si>
    <t>① 현무암, 안산암, 경질 사암 따위의 원석을 깨뜨려 부순 뒤 체로 걸러 입도별로 구분한 석재를 이용하여 배합한 콘크리트. ② 동일조건에서 강자갈을 사용한 콘크리트에 비해서 시공연도는 나쁘지만 강도는 큼.</t>
  </si>
  <si>
    <t>14717</t>
  </si>
  <si>
    <t>부순모래</t>
  </si>
  <si>
    <t>crushed sand</t>
  </si>
  <si>
    <t>① 부순돌을 파쇄기로 잘게 다시 부순 돌가루 미분을 물로 분세(分細)한 모래. ② KS F 2523 참조.</t>
  </si>
  <si>
    <t>기문당42.4%</t>
  </si>
  <si>
    <t>14718</t>
  </si>
  <si>
    <t>부순자갈</t>
  </si>
  <si>
    <t>crushed gravel, 碎石</t>
  </si>
  <si>
    <t>부순돌에 대신하는 굵은골재로서 널리 이용되는 옥석을 잘게 부순 것. . KS F 2523 참조.</t>
  </si>
  <si>
    <t>14719</t>
  </si>
  <si>
    <t>강구조체</t>
  </si>
  <si>
    <t>(1) 강재의 부재로 구성된 구조체 →철골 구조체  (2) ⇨강성구조.</t>
  </si>
  <si>
    <t>1472</t>
  </si>
  <si>
    <t>부순자갈콘크리트</t>
  </si>
  <si>
    <t>crushed stone concrete, 碎石－</t>
  </si>
  <si>
    <t>강자갈 대신에 옥석을 잘게 부수어 자갈 크기로 만들어 굵은골재로 쓴 콘크리트로 시공연도는 저하되지만 강도는 높음.</t>
  </si>
  <si>
    <t>14720</t>
  </si>
  <si>
    <t>부스</t>
  </si>
  <si>
    <t>booth</t>
  </si>
  <si>
    <t>4면을 ㅋ나막이로 둘러싼 작은 공간을 말하며 용도에 따라 다양한 명칭이 부여</t>
  </si>
  <si>
    <t>14721</t>
  </si>
  <si>
    <t>부스터</t>
  </si>
  <si>
    <t>booster</t>
  </si>
  <si>
    <t>① 유체를 압송하는 압력이 부족할 때 보조적으로 부착하여 사용하는 압축기. ② 2단 압축식 냉동장치의 증발압력에서 중간압력까지 압력을 높이는 것. ③ ＝저압축압축기.</t>
  </si>
  <si>
    <t>14722</t>
  </si>
  <si>
    <t>부스터 펌프</t>
  </si>
  <si>
    <t>booster pump</t>
  </si>
  <si>
    <t>소정의 수압을 얻기 위해 부족분을 보완하는 승압용 펌프. 급수 설비나 초고층 건물의 옥내 소화전, 스프링클러, 연결 송수관의 각 설비에 설치된다. →가압 송수 장치.</t>
  </si>
  <si>
    <t>14723</t>
  </si>
  <si>
    <t>부스터펌프</t>
  </si>
  <si>
    <t>펌프의 능력이 부족할 때 가압용 원동기를 결합한 펌프.</t>
  </si>
  <si>
    <t>14724</t>
  </si>
  <si>
    <t>부스터펌프방식</t>
  </si>
  <si>
    <t>booster pump method</t>
  </si>
  <si>
    <t>압력 탱크 대신에 가압용 펌프를 설치하여 급수하는 방식.</t>
  </si>
  <si>
    <t>14725</t>
  </si>
  <si>
    <t>부시</t>
  </si>
  <si>
    <t>罘罳</t>
  </si>
  <si>
    <t>전각의 처마밑에 설치하는 철망으로  참새, 비둘기같은 새가 앉지 못하게 하기 위한 목적이 있음</t>
  </si>
  <si>
    <t>14726</t>
  </si>
  <si>
    <t>부시네스크의 해</t>
  </si>
  <si>
    <t>Boussinesq's solution</t>
  </si>
  <si>
    <t>지중 응력을 구할 때 사용하는 해법의 하나로서, 기본이 되는 해는 지표면에 연직방향의 하중이 작용한 경우의 응력과 변위가 주어짐.</t>
  </si>
  <si>
    <t>14727</t>
  </si>
  <si>
    <t>부시도</t>
  </si>
  <si>
    <t>俯視圖</t>
  </si>
  <si>
    <t>건축물의 높은곳에서 내려다본 상태의 도면을 말함. 조감도.</t>
  </si>
  <si>
    <t>14728</t>
  </si>
  <si>
    <t>부식</t>
  </si>
  <si>
    <t>corrosion, 腐蝕</t>
  </si>
  <si>
    <t>물건이 외부환경으로 인하여 썩거나 녹이 슬어 모양이 변형되는 것. 목재는 균류의 번식이 원인으로 부식하고, 금속은 산화에 의한 녹, 금속간의 이온화 경향의 차에 의한 전식 등으로 부식한다.</t>
  </si>
  <si>
    <t>14729</t>
  </si>
  <si>
    <t>강널말뚝</t>
  </si>
  <si>
    <t>steel sheet pile</t>
  </si>
  <si>
    <t>흙막이에 사용하는 강판제의 시트 파일. 운반성, 시공성 또는 강성, 지수성(止水性)에 따라 여러 가지 형상의 것이 있다.</t>
  </si>
  <si>
    <t>1473</t>
  </si>
  <si>
    <t>부식 속도</t>
  </si>
  <si>
    <t>corrosion rate</t>
  </si>
  <si>
    <t>단위시간당의 부식 감량으로 표시하는 금속이 부식하는 반응 속도.</t>
  </si>
  <si>
    <t>14730</t>
  </si>
  <si>
    <t>부식 시험</t>
  </si>
  <si>
    <t>corrosion test</t>
  </si>
  <si>
    <t>재료의 내식성을 검사하는 시험으로 부식제로서 산, 알칼리, 염의 용액, 기타 여러 가지 가스등을 사용하여 부식 정도를 판단하는 실험을 말한다.</t>
  </si>
  <si>
    <t>14731</t>
  </si>
  <si>
    <t>부식 여분</t>
  </si>
  <si>
    <t>corrosion allowance; corrosion margin</t>
  </si>
  <si>
    <t>부식에 의한 예상 손실 만큼을 추가한 여유분</t>
  </si>
  <si>
    <t>14732</t>
  </si>
  <si>
    <t>부식 전위</t>
  </si>
  <si>
    <t>corrosion potential</t>
  </si>
  <si>
    <t>금속이 부식되고 있는 경우 금속의 자연전극전위를 부식전위라 부른다.</t>
  </si>
  <si>
    <t>14733</t>
  </si>
  <si>
    <t>부식균</t>
  </si>
  <si>
    <t>brown rot fungus</t>
  </si>
  <si>
    <t>목재의 붉은 부식을 야기하는 균.</t>
  </si>
  <si>
    <t>세화32.3%</t>
  </si>
  <si>
    <t>14734</t>
  </si>
  <si>
    <t>부식토</t>
  </si>
  <si>
    <t>humus, 腐植土</t>
  </si>
  <si>
    <t>동물의 사체나 식물의 잎과 가지 등이 부패하여 형성된 유기질이 다량으로 포함되어 있는 토양. 기초지반으로는 부적합.</t>
  </si>
  <si>
    <t>기문당45.6%</t>
  </si>
  <si>
    <t>14735</t>
  </si>
  <si>
    <t>부실</t>
  </si>
  <si>
    <t>ancillary room; anteroom</t>
  </si>
  <si>
    <t>특별 피난 계단의 전실 화재，연기를 차단할 목적과 주요한 방으로 들어가기전의 전실로 부속실, 대기실로도 칭함</t>
  </si>
  <si>
    <t>14736</t>
  </si>
  <si>
    <t>부심</t>
  </si>
  <si>
    <t>부력의 작용중심. 수면 밑 형상의 도형중심.부심은 물체의 중량분포에 관계없이 수면 밑 몰수(沒水)형상에 의해서만 결정된다.부체(浮體)가 정수중(靜水中)에서 평형을 유지하고 있을 때 부체의 부심과 중심(重心)은 연직선상에 있다. 부체가 경사지게 되면 수면하 형상도 변화하기 때문에 부심은 이동하고 부력과 중력에 의해 경사를 되돌리려고 하는 힘이 작용한다. 이 힘을 정적(靜的) 복원력이라 한다.부심은 중심(重心)과 메타센터의 위치관계와 함께 부체의 안정성을 논할 때 중요한 지표가 된다.</t>
  </si>
  <si>
    <t>14737</t>
  </si>
  <si>
    <t>부싱</t>
  </si>
  <si>
    <t>bushing</t>
  </si>
  <si>
    <t>지름이 다른 배관을 이을 때 사용하는 연결 부품.</t>
  </si>
  <si>
    <t>기문당34.9%</t>
  </si>
  <si>
    <t>14738</t>
  </si>
  <si>
    <t>부압</t>
  </si>
  <si>
    <t>negative pressure</t>
  </si>
  <si>
    <t>① 대기압보다 작은 압력. ② 제3종환기(자연급기/기계배기)의 경우 배기량이 급기량보다 크므로 실내는 부압 상태임.</t>
  </si>
  <si>
    <t>14739</t>
  </si>
  <si>
    <t>강다리</t>
  </si>
  <si>
    <t>① 물건을 넘어지지 아니하게 어긋나게 괴는 나무.  ② 추녀의 처짐을 막기 위하여 추녀의 위쪽 뿌리 부분에 중도리 밑까지 구멍을 뚫어 꽂는 괴목과 같은 단단한 나무.  이렇게 꽂은 강다리 끝에는 다시 비녀장을 채움으로써 빠지지 않도록 한다.</t>
  </si>
  <si>
    <t>기문당37.1%</t>
  </si>
  <si>
    <t>1474</t>
  </si>
  <si>
    <t>부어넣기</t>
  </si>
  <si>
    <t>pouring, placing</t>
  </si>
  <si>
    <t>비빈 굳지 않은 콘크리트를 소정의 거푸집 내에 부어 넣는 것.</t>
  </si>
  <si>
    <t>14740</t>
  </si>
  <si>
    <t>부어넣기이음</t>
  </si>
  <si>
    <t>construction joint</t>
  </si>
  <si>
    <t>콘크리트를 부어넣을 때 구획에 따라 이어붓기시 생기는 이음.</t>
  </si>
  <si>
    <t>14741</t>
  </si>
  <si>
    <t>부어넣기촉</t>
  </si>
  <si>
    <t>joggle</t>
  </si>
  <si>
    <t>양쪽 돌에 서로 맞는 구멍을 내어 사춤모르타르를 부어 넣어 돌의 이음을 보강하는 촉.</t>
  </si>
  <si>
    <t>14742</t>
  </si>
  <si>
    <t>부어넣기촉이음</t>
  </si>
  <si>
    <t>joggled joint</t>
  </si>
  <si>
    <t>수평줄눈 폭이 작을 때, 지붕 돌림띠 돌이음, 마름돌 마무리 잇기에 쓰이는 것으로 마구리면에 같은 구멍을 낸 후 모르타르를 부어넣어 잇는 것.</t>
  </si>
  <si>
    <t>14743</t>
  </si>
  <si>
    <t>부엌</t>
  </si>
  <si>
    <t>kitchen</t>
  </si>
  <si>
    <t>주택에서 밥이나 반찬등의 음식물을 조리하는 방</t>
  </si>
  <si>
    <t>14744</t>
  </si>
  <si>
    <t>부엌 쓰레기</t>
  </si>
  <si>
    <t>garbage</t>
  </si>
  <si>
    <t>가정 부엌이나 음식점, 호텔 등에서 발생하는 야채, 곡류, 어패류, 육류, 음식 찌꺼기 등의 젖은 쓰레기를 일컫는다. 일반 폐기물의 쓰레기에 포함된다.</t>
  </si>
  <si>
    <t>14745</t>
  </si>
  <si>
    <t>부엌문</t>
  </si>
  <si>
    <t>service entrance</t>
  </si>
  <si>
    <t>붙박이 고창부착 외여닫이문으로 주택에서의 부엌 출입구를 말함</t>
  </si>
  <si>
    <t>14746</t>
  </si>
  <si>
    <t>부여유</t>
  </si>
  <si>
    <t>단계여유와 샅으며, 프로젝트의 최종 완료 시간에 영향을 미치지 않는, 각 단계에서의 여유 시간. 해당 단계의 가장 늦은 단계 시간과 가장 이른 단계 시간의 차이이다.</t>
  </si>
  <si>
    <t>14747</t>
  </si>
  <si>
    <t>부연</t>
  </si>
  <si>
    <t>extension rafter, 附椽</t>
  </si>
  <si>
    <t>원형 서까래 끝 위에 덧대 얹은 짧고 각진 서까래</t>
  </si>
  <si>
    <t>14748</t>
  </si>
  <si>
    <t>강담</t>
  </si>
  <si>
    <t>stone wall, stone wall made without mud</t>
  </si>
  <si>
    <t>① 돌을 사용하여 쌓은 담. ② 바람이 많은 도서 지방의 환경에 적합한 형식</t>
  </si>
  <si>
    <t>1475</t>
  </si>
  <si>
    <t>부연개판</t>
  </si>
  <si>
    <t>附椽蓋板</t>
  </si>
  <si>
    <t>부연 위를 덮는 나무 널</t>
  </si>
  <si>
    <t>14750</t>
  </si>
  <si>
    <t>부연누리개</t>
  </si>
  <si>
    <t>附椽累里介</t>
  </si>
  <si>
    <t>부연 끝을 위에서 눌러주는 나무</t>
  </si>
  <si>
    <t>14751</t>
  </si>
  <si>
    <t>부연뱃바닥</t>
  </si>
  <si>
    <t>附椽腹面</t>
  </si>
  <si>
    <t>부연 아랫면</t>
  </si>
  <si>
    <t>14752</t>
  </si>
  <si>
    <t>부연착고</t>
  </si>
  <si>
    <t>附椽着固</t>
  </si>
  <si>
    <t>부연과 부연 사이 공간을 세워서 막는 나무널</t>
  </si>
  <si>
    <t>14753</t>
  </si>
  <si>
    <t>부연처마</t>
  </si>
  <si>
    <t>附椽檐下</t>
  </si>
  <si>
    <t>부연까지 설치한 처마, 겹처마</t>
  </si>
  <si>
    <t>14754</t>
  </si>
  <si>
    <t>부연초</t>
  </si>
  <si>
    <t>extended rafter’s figure. flying rafter’s figure, 附椽草</t>
  </si>
  <si>
    <t>부연의 단청 무늬</t>
  </si>
  <si>
    <t>14755</t>
  </si>
  <si>
    <t>부연초장</t>
  </si>
  <si>
    <t>附椽初杖</t>
  </si>
  <si>
    <t>사래 옆의 첫 번째 부연으로 반쪽 두께로 된 부연</t>
  </si>
  <si>
    <t>14756</t>
  </si>
  <si>
    <t>부연평고대</t>
  </si>
  <si>
    <t>附椽平高臺, 浮緣平高臺</t>
  </si>
  <si>
    <t>부연 위 끝에 설치한 평고대로 이매기라고도 함</t>
  </si>
  <si>
    <t>14758</t>
  </si>
  <si>
    <t>부영양 해역</t>
  </si>
  <si>
    <t>rich nutrient zone</t>
  </si>
  <si>
    <t>다량의 인, 질소 등의 영양염(榮養塩) 유입에 의해 플랭크톤이나 그 외의 조류(藻類)의 번식이 왕성한 해역.육지역의 도시나 공장의 발전에 따라 생활배수나 각종 산업배수로부터 유기물(有機物)과 함께 다량의 영양염이 유입하여 식물플랭크톤이나 그 외의 조류의 번식이 촉진된 해역. 부영양화가 과도하게 되면 해수나 저니(底泥)표면에 유기물이 축적되어 그 분해에 의한 해수의 빈산소화(貧酸素化)가 발생하는 등 바다의 환경악화가 진행된다. 이러한 해역에서는 어떤 일정 기상․해상조건이 갖춰지면 특정의 플랭크톤의 증식이 폭발적으로 진행되어 적조(赤潮)가 되며 어개류(魚介類)에 피해를 미치게 된다.</t>
  </si>
  <si>
    <t>14759</t>
  </si>
  <si>
    <t>강당</t>
  </si>
  <si>
    <t>auditorium, lecture hall, 講堂</t>
  </si>
  <si>
    <t>① 강연, 공연 등을 목적으로, 대규모 인원을 수용할 수 있도록 설치한  시설(auditorium). 좌석, 무대 및 지원시설을 갖는다. ② 유생들이 경학을 공부하는 서원의 건물 혹은 사찰에서 경론의 강설이 이루어지는 곳</t>
  </si>
  <si>
    <t>1476</t>
  </si>
  <si>
    <t>부영양화</t>
  </si>
  <si>
    <t>eutrophication</t>
  </si>
  <si>
    <t>수중에 유기물이나 질소 및 인 등의 영양물질이 증가하여 조류(algae)가 대량 증식하는 현상</t>
  </si>
  <si>
    <t>14760</t>
  </si>
  <si>
    <t>부위</t>
  </si>
  <si>
    <t>건축물의 지붕, 바닥, 벽, 천장 등의 구성 요소.</t>
  </si>
  <si>
    <t>세화27.9%</t>
  </si>
  <si>
    <t>14762</t>
  </si>
  <si>
    <t>부위별 성능</t>
  </si>
  <si>
    <t>건축물의 부위 단위에서 산출된 성능.</t>
  </si>
  <si>
    <t>14763</t>
  </si>
  <si>
    <t>부유 매진 농도</t>
  </si>
  <si>
    <t>airborne soot and smoke concentration</t>
  </si>
  <si>
    <t>대기 속에 부유하는 매진 농도. 매진뿐 아니라 다른 부유 분진과 혼합된 것의 농도라 할 수 있다.</t>
  </si>
  <si>
    <t>14765</t>
  </si>
  <si>
    <t>부유 물질</t>
  </si>
  <si>
    <t>suspended solid</t>
  </si>
  <si>
    <t>액체나 공기 속에 용해되지 않고 부유해 있는 미립자의 총칭. 수중 부유 물질의 양은 수질 오탁의 지표 중 하나. 액체 속에 있는 것은 현탁 물질이라고도 한다. (=SS) →용해성 물질.</t>
  </si>
  <si>
    <t>14766</t>
  </si>
  <si>
    <t>부유 미립자</t>
  </si>
  <si>
    <t>suspended particulate material</t>
  </si>
  <si>
    <t>14767</t>
  </si>
  <si>
    <t>부유 분진</t>
  </si>
  <si>
    <t>airborne particle</t>
  </si>
  <si>
    <t>공기 속에 부유하고 있는 10μm 이하의 입자. 빌딩 관리법으로 기준값이 정해져 있다. (=부유 미립자)</t>
  </si>
  <si>
    <t>14768</t>
  </si>
  <si>
    <t>부유 세균</t>
  </si>
  <si>
    <t>airborne bacteria</t>
  </si>
  <si>
    <t>부유 미생물. 공기 속에 부유하는 박테리아. 병원성을 갖는 것도 있다. →부유 진균.</t>
  </si>
  <si>
    <t>14769</t>
  </si>
  <si>
    <t>강도</t>
  </si>
  <si>
    <t>1477</t>
  </si>
  <si>
    <t>부유 진균</t>
  </si>
  <si>
    <t>airborne fungus</t>
  </si>
  <si>
    <t>균류 중에서 세균류와 변형 균류를 제외한 부유 미생물.</t>
  </si>
  <si>
    <t>14770</t>
  </si>
  <si>
    <t>부유식</t>
  </si>
  <si>
    <t>해상, 해중부에 부유하며 계류장치로 위치가 유지되는 것으로 부체의 형식에 의해 선형(船型), 폰툰형, 지주(column)형 세미서브, 푸팅형 세미서브 등으로 구분된다.</t>
  </si>
  <si>
    <t>14771</t>
  </si>
  <si>
    <t>부이</t>
  </si>
  <si>
    <t>buoy</t>
  </si>
  <si>
    <t>부진동이란 만내 혹은 항내에 발생하는 주기가 수십초에서 수십분 정도의 장주기(長周期) 수면진동이다. 만내의 부진동이 발달하면 파고는 수십㎝이더라도 파장이 길기 때문에 수평방향의 물 이동이 크게 되어 선박의 계류나 하역작업에 큰 장해를 가져오게 된다.   실제로 관측되는 부진동은 공진현상을 발생시키고 있는 경우가 많고 어떤 만내에서 관측된 부진동에는 특정의 탁월 주기가 존재하기 쉽다. 일본의 항에 있어서 부진동에 대해서는 우노키(宇野木)1)가 특성을 정리하고 있다.   부진동의 진폭은 그 원인이 되는 장주기 너울의 진폭과 그 주기에 대한 진폭증폭율에 의해 결정된다. 그러나 부진동을 일으키는 장주기의 너울을 관측하는 것은 극히 곤란하여 관측례도 적다. 따라서 그 항에서의 부진동의 관측결과로부터 그 진폭을 결정하게 된다.1) 宇野木早苗 『港灣のセンシュと長周期波について』, 第6回海岸工學講演會講演集, 1969</t>
  </si>
  <si>
    <t>세화7.1%</t>
  </si>
  <si>
    <t>14772</t>
  </si>
  <si>
    <t>부자</t>
  </si>
  <si>
    <t>버저와 같으며, 전자석의 코일에 단속적(斷續的)으로 전류를 보내어 철판 조각을 진동시켜 내는 신호.</t>
  </si>
  <si>
    <t>14773</t>
  </si>
  <si>
    <t>부자밸브</t>
  </si>
  <si>
    <t>float valve, 浮子－</t>
  </si>
  <si>
    <t>① 항상 자동적으로 액체의 일정한 수준을 유지하는 밸브. ② ＝플로트밸브.</t>
  </si>
  <si>
    <t>14776</t>
  </si>
  <si>
    <t>부자식 유량계</t>
  </si>
  <si>
    <t>rota-meter</t>
  </si>
  <si>
    <t>연직으로 세운 테이퍼 붙인 관 내에 하부로부터 유체를 유도하고, 유량에 따라서 그 부분으로 들어간 부자의 떠오름 높이가 변하는 것을 이용한 유량계.</t>
  </si>
  <si>
    <t>14777</t>
  </si>
  <si>
    <t>부자재</t>
  </si>
  <si>
    <t>subsidiary material</t>
  </si>
  <si>
    <t>보조적으로 소비되는 자재로 주요한 자재의 기능 손실을 막기 위해 사용한다.</t>
  </si>
  <si>
    <t>14778</t>
  </si>
  <si>
    <t>부자트랩</t>
  </si>
  <si>
    <t>float trap, 浮子－</t>
  </si>
  <si>
    <t>부자(float)로써 응축수와 공기만을 통과하게 하고 수증기는 보류시키도록 작용하는 밸브의 일종.</t>
  </si>
  <si>
    <t>14779</t>
  </si>
  <si>
    <t>부재</t>
  </si>
  <si>
    <t>member[of frame work], 部材</t>
  </si>
  <si>
    <t>구조물의 뼈대를 형성하는 각 단위재. 일반적으로, 부재의 표시는 역학상 단면의 중심을 지나는 선으로 함.</t>
  </si>
  <si>
    <t>기문당38.4%</t>
  </si>
  <si>
    <t>14781</t>
  </si>
  <si>
    <t>부재 대치법</t>
  </si>
  <si>
    <t>method of member substitution； Henneberg’s method</t>
  </si>
  <si>
    <t>부재의 배치를 다르게 해서 풀기 쉬운 트러스의 형상으로 치환하여 해석하는 방법.</t>
  </si>
  <si>
    <t>14782</t>
  </si>
  <si>
    <t>부재 좌표</t>
  </si>
  <si>
    <t>member coordinate</t>
  </si>
  <si>
    <t>구조물의 요소를 이루는 부재마다 설정 가능한 국부좌표체계.</t>
  </si>
  <si>
    <t>세화31.9%</t>
  </si>
  <si>
    <t>14783</t>
  </si>
  <si>
    <t>부재각</t>
  </si>
  <si>
    <t>rotation angle of member, chord-rotation angle, 部材角</t>
  </si>
  <si>
    <t>부재에 힘이 가해져 이동 또는 변형되었을  때, 부재에 힘을 가하기 전 초기상태 대비하여 기운 각.</t>
  </si>
  <si>
    <t>14786</t>
  </si>
  <si>
    <t>부재력</t>
  </si>
  <si>
    <t>force of member, 部材力</t>
  </si>
  <si>
    <t>부재가 받는 힘.</t>
  </si>
  <si>
    <t>14788</t>
  </si>
  <si>
    <t>부재바꿈법</t>
  </si>
  <si>
    <t>method of member substitution, 不材置換法</t>
  </si>
  <si>
    <t>정정트러스에서 부분적으로 부재력을 구하기 어려울 때 부재를 일부를 치환하여 풀기 쉬운 형태로 하여 해석하고난 후 다시 원래의 형태로 환원하여 부재력을 구하는 방법.</t>
  </si>
  <si>
    <t>14789</t>
  </si>
  <si>
    <t>부재여력</t>
  </si>
  <si>
    <t>여재에 작용하는 힘. 여력이라고도 함.</t>
  </si>
  <si>
    <t>신진원</t>
  </si>
  <si>
    <t>14790</t>
  </si>
  <si>
    <t>부재응력</t>
  </si>
  <si>
    <t>axial force of member, 部材應力</t>
  </si>
  <si>
    <t>부재(트러스)에 일어나는 응력으로 3종류 축력, 전단력, 휨모멘트를 말함.</t>
  </si>
  <si>
    <t>기문당67.4%</t>
  </si>
  <si>
    <t>14791</t>
  </si>
  <si>
    <t>부재치환법</t>
  </si>
  <si>
    <t>정정트러스에서 부분적으로 응력을 구하기 어려울 때, 일부 부재를 바꾸어 풀고 나중에 원래의 형태로 환원하여 응력을 구하는 방법.</t>
  </si>
  <si>
    <t>14792</t>
  </si>
  <si>
    <t>부적격 건축물</t>
  </si>
  <si>
    <t>unfair building</t>
  </si>
  <si>
    <t>14793</t>
  </si>
  <si>
    <t>부정 동상</t>
  </si>
  <si>
    <t>uneven frost heaving</t>
  </si>
  <si>
    <t>동상 현상이 고르게 생기지 않는 것.</t>
  </si>
  <si>
    <t>14794</t>
  </si>
  <si>
    <t>부정상상태</t>
  </si>
  <si>
    <t>unsteady state, 不定常狀態</t>
  </si>
  <si>
    <t>비정상상태와 같으며, 전도체의 온도분포가 시간 흐름에 따라 변화(상승‧감쇄‧주기적 변화)하는 상태.</t>
  </si>
  <si>
    <t>14795</t>
  </si>
  <si>
    <t>부정상열전도</t>
  </si>
  <si>
    <t>unsteady heat conduction, 不定常熱傳導</t>
  </si>
  <si>
    <t>비정상 열전도와 같으며, 온도 조건이 시간과 함께 변동하는 경우의 물체의 열전도.</t>
  </si>
  <si>
    <t>14796</t>
  </si>
  <si>
    <t>부정정</t>
  </si>
  <si>
    <t>statically indeterminate, 不靜定</t>
  </si>
  <si>
    <t>반력이나 부재력을 평형방정식만으로는 구할 수 없어 추가적으로 변형을 고려하여 구해야 하는 구조물의 상태.</t>
  </si>
  <si>
    <t>14797</t>
  </si>
  <si>
    <t>부정정 라멘</t>
  </si>
  <si>
    <t>statically indeterminate frame</t>
  </si>
  <si>
    <t>힘의 평형 조건만으로는 반력 및 부재 응력을 결정할 수 없는 라멘으로 정정라멘과 반대되는 개념임</t>
  </si>
  <si>
    <t>세화69.8%</t>
  </si>
  <si>
    <t>14799</t>
  </si>
  <si>
    <t>CF</t>
  </si>
  <si>
    <t>carbon fiber</t>
  </si>
  <si>
    <t>148</t>
  </si>
  <si>
    <t>강도①</t>
  </si>
  <si>
    <t>intensity, 强度</t>
  </si>
  <si>
    <t>① 지진의 크기 또는 세기를 정성적으로 나타내는 척도. ② 특정 물리량의 세기를 나타내는 척도.</t>
  </si>
  <si>
    <t>1480</t>
  </si>
  <si>
    <t>부정정 반력</t>
  </si>
  <si>
    <t>statically indeterminate reaction</t>
  </si>
  <si>
    <t>외적부정정에 있어서 힘의평형 방정식 조건 만으로는 크기를 구할 수 없는 반력.</t>
  </si>
  <si>
    <t>세화69.6%</t>
  </si>
  <si>
    <t>14800</t>
  </si>
  <si>
    <t>부정정 셸</t>
  </si>
  <si>
    <t>statically indeterminate shell</t>
  </si>
  <si>
    <t>면내응력뿐만 아니라 면외 전단력이나 휨모멘트를 무시할 수 없는 셸.</t>
  </si>
  <si>
    <t>14801</t>
  </si>
  <si>
    <t>부정정 아치</t>
  </si>
  <si>
    <t>statically indeterminate arch</t>
  </si>
  <si>
    <t>힘의 평형방정식만으로는 부재의 반력 및 응력을 구할 수 없는 아치.</t>
  </si>
  <si>
    <t>14802</t>
  </si>
  <si>
    <t>부정정 여력</t>
  </si>
  <si>
    <t>부정정구조를 해석할 때 정정구조로 만들기 위해 해제하는 부재력 또는 반력</t>
  </si>
  <si>
    <t>14803</t>
  </si>
  <si>
    <t>부정정 여재</t>
  </si>
  <si>
    <t>부정정 구조를 해석시 일시적으로 부재의 응력을 0으로 가정해서 정정 기본형의 골조를 만드는 데 쓰이는 부재</t>
  </si>
  <si>
    <t>14804</t>
  </si>
  <si>
    <t>부정정 이차 응력</t>
  </si>
  <si>
    <t>secondary statically indeterminate stress</t>
  </si>
  <si>
    <t>부정정구조에 프리스트레스를 도입할 때 연관되서 발생하는 2차 응력.</t>
  </si>
  <si>
    <t>세화55.8%</t>
  </si>
  <si>
    <t>14805</t>
  </si>
  <si>
    <t>부정정 차수</t>
  </si>
  <si>
    <t>degree of statical indeterminacy; degree of redundancy</t>
  </si>
  <si>
    <t>부정정력의 수.</t>
  </si>
  <si>
    <t>14806</t>
  </si>
  <si>
    <t>부정정 트러스</t>
  </si>
  <si>
    <t>statically indeterminate truss</t>
  </si>
  <si>
    <t>힘의평형방정식으로는 반력 및 부재력을 구할 수 없는 트러스.</t>
  </si>
  <si>
    <t>세화59.6%</t>
  </si>
  <si>
    <t>14807</t>
  </si>
  <si>
    <t>부정정구조</t>
  </si>
  <si>
    <t>statically indeterminate structure, 不靜定構造</t>
  </si>
  <si>
    <t>구조물의 반력, 부재응력이 힘의 평형조건만으로는 구할 수 없는 구조.</t>
  </si>
  <si>
    <t>14808</t>
  </si>
  <si>
    <t>부정정구조물</t>
  </si>
  <si>
    <t>statically indeterminate structure, 不靜定構造物</t>
  </si>
  <si>
    <t>구조물의 반력, 부재응력이 힘의 평형조건만으로는 구할 수 없는 안정적인 구조물</t>
  </si>
  <si>
    <t>14809</t>
  </si>
  <si>
    <t>강도②</t>
  </si>
  <si>
    <t>strength, 强度</t>
  </si>
  <si>
    <t>재료 또는 부재가 파괴상태에 도달할 때까지 저항할 수 있는 최대 하중  또는 최대 저항능력.</t>
  </si>
  <si>
    <t>1481</t>
  </si>
  <si>
    <t>부정정력</t>
  </si>
  <si>
    <t>부정정구조를 해석할 때 정정구조로 만들기 위해 해제하는 부재력 또는 반력.</t>
  </si>
  <si>
    <t>14810</t>
  </si>
  <si>
    <t>부정정미지량</t>
  </si>
  <si>
    <t>구조물 전체의 응력 및 반력의 수에서 부재 및 절점의 평형방정식의 수를 차감하고 남은 힘</t>
  </si>
  <si>
    <t>14811</t>
  </si>
  <si>
    <t>부정정보</t>
  </si>
  <si>
    <t>statically indeterminate beam, 不靜定梁</t>
  </si>
  <si>
    <t>힘의 평형조건만으로는 반력이나 부재력을 구할 수 없는 보.</t>
  </si>
  <si>
    <t>14812</t>
  </si>
  <si>
    <t>부정정응력</t>
  </si>
  <si>
    <t>statically indeterminate stress, 不靜定應力</t>
  </si>
  <si>
    <t>힘의 평형방정식으로는 풀 수 없는 구조물의 부재에 생기는 응력.</t>
  </si>
  <si>
    <t>14814</t>
  </si>
  <si>
    <t>부정정차수</t>
  </si>
  <si>
    <t>degree of redundancy, 不靜定次數</t>
  </si>
  <si>
    <t>서로 독립된 평형조건식의 수를 반력의 수에서 뺀 것</t>
  </si>
  <si>
    <t>14815</t>
  </si>
  <si>
    <t>부정형 재료</t>
  </si>
  <si>
    <t>shapeless materials</t>
  </si>
  <si>
    <t>일정한 형태를 갖지 않는 재료. 시공하는 상태에서 액상이나 페이스트 상태 등.</t>
  </si>
  <si>
    <t>14817</t>
  </si>
  <si>
    <t>부정형 지반</t>
  </si>
  <si>
    <t>topographically irregular ground</t>
  </si>
  <si>
    <t>표층 지형 또는 지중의 지층 구성이 수평상태가 아닌 지반.</t>
  </si>
  <si>
    <t>세화33.8%</t>
  </si>
  <si>
    <t>14818</t>
  </si>
  <si>
    <t>부조</t>
  </si>
  <si>
    <t>평면상에 형상을 입체적으로 조각하는 조형기법</t>
  </si>
  <si>
    <t>14819</t>
  </si>
  <si>
    <t>강도③</t>
  </si>
  <si>
    <t>relative stiffness, 剛度</t>
  </si>
  <si>
    <t>1482</t>
  </si>
  <si>
    <t>부족전압계전기</t>
  </si>
  <si>
    <t>under voltage relay, 不足電壓繼電器</t>
  </si>
  <si>
    <t>①전압이 설정값 혹은 그 이하로 저하하면 동작하는 계전기. ② 전류 회로의 전류에 의해 전자(電磁) 개폐기의 조작, 경보의 방생이 행하여진다.</t>
  </si>
  <si>
    <t>14820</t>
  </si>
  <si>
    <t>부존량</t>
  </si>
  <si>
    <t>potential quantity</t>
  </si>
  <si>
    <t>원래부터 존재하고 있던 자원이나 재화의 양</t>
  </si>
  <si>
    <t>14821</t>
  </si>
  <si>
    <t>부주면마찰</t>
  </si>
  <si>
    <t>negative skin friction, 負周面摩擦</t>
  </si>
  <si>
    <t>연한 점토층을 관통해서 단단한 지층에 도달되어 있는 ｢지지말뚝｣ 등의 주위의 흙이 흙쌓기‧하중 등에 의해서 ｢압밀침하｣할 때 말뚝의 주위에 생기는 하향의 마찰력.</t>
  </si>
  <si>
    <t>14822</t>
  </si>
  <si>
    <t>부지</t>
  </si>
  <si>
    <t>site, 敷地</t>
  </si>
  <si>
    <t>① 일반적으로 집을 지을 수 있는 한 필지의 토지로 대지의 의미를 지님</t>
  </si>
  <si>
    <t>14823</t>
  </si>
  <si>
    <t>부지 경계선</t>
  </si>
  <si>
    <t>border line of lot</t>
  </si>
  <si>
    <t>부대지와 인접지 또는 도로나 하천 등의 부분과의 경계를 나타내는 선. =대지 경계선</t>
  </si>
  <si>
    <t>14824</t>
  </si>
  <si>
    <t>부지 계획</t>
  </si>
  <si>
    <t>site planning</t>
  </si>
  <si>
    <t>① 단지계획이라고도 하며 하나의 부지 내에서 토지 조성 등의 토목적 계획을 비롯한 모든 계획을  종합적으로 계획하는 기법. ② 건축을 비롯하여 도로, 공원, 기타의 여러 시설을 배치하는 계획 또는 기반 시설을 계획하는 것.</t>
  </si>
  <si>
    <t>14825</t>
  </si>
  <si>
    <t>부지 계획도</t>
  </si>
  <si>
    <t>site plan</t>
  </si>
  <si>
    <t>사이트플랜이라고 하며 부지계획에 있어서 여러 시설물의 배치계획도를 말함</t>
  </si>
  <si>
    <t>14826</t>
  </si>
  <si>
    <t>부지 고저도</t>
  </si>
  <si>
    <t>site grade map</t>
  </si>
  <si>
    <t>부지의 각 부분의 높낮이를 나타내는 그림. 측점의 벤치마크로부터의 높이를 나타내든가 또는 등고선에 의해 표시</t>
  </si>
  <si>
    <t>14827</t>
  </si>
  <si>
    <t>부지 면적</t>
  </si>
  <si>
    <t>lot area； site area</t>
  </si>
  <si>
    <t>부지의 수평 투영 면적(수평 거리에서 산정하는 면적). 부지 면적으로 도로로 간주되는 부분의 면적은 제외</t>
  </si>
  <si>
    <t>14830</t>
  </si>
  <si>
    <t>부지 분석</t>
  </si>
  <si>
    <t>site analysis</t>
  </si>
  <si>
    <t>대지계획에 필요한 대지에 대한 물리적 현상 및 인근대지의 상황, 법규제등의 사회적 조건을 분석하는 일</t>
  </si>
  <si>
    <t>14831</t>
  </si>
  <si>
    <t>부지 분할</t>
  </si>
  <si>
    <t>subdivision</t>
  </si>
  <si>
    <t>하나의 필지였던 것을 둘 이상의 필지로 나누는 것</t>
  </si>
  <si>
    <t>14832</t>
  </si>
  <si>
    <t>부지 분할 규제</t>
  </si>
  <si>
    <t>subdivision control</t>
  </si>
  <si>
    <t>하나의 부지 또는 대지의 규모를 제어하기 위해 토지의 분필을 제한하는 토지이용규제</t>
  </si>
  <si>
    <t>14833</t>
  </si>
  <si>
    <t>부지 조성</t>
  </si>
  <si>
    <t>site renovation</t>
  </si>
  <si>
    <t>조성 계획에 따라 대지내의 기존 불요물을 제거하고, 지면의 높이를 조정하는것</t>
  </si>
  <si>
    <t>14835</t>
  </si>
  <si>
    <t>부지 조성도</t>
  </si>
  <si>
    <t>site renovation drawing</t>
  </si>
  <si>
    <t>부지 조성방법에 대한  전후 상황을 나타내는 그림</t>
  </si>
  <si>
    <t>14836</t>
  </si>
  <si>
    <t>부지도</t>
  </si>
  <si>
    <t>Site map</t>
  </si>
  <si>
    <t>부지의 형상,치수, 높낮이 등을 나타낸 그림.</t>
  </si>
  <si>
    <t>14837</t>
  </si>
  <si>
    <t>부지림</t>
  </si>
  <si>
    <t>농가 부지 주변에 숲을 조성하여  방풍이나 방수의 목적을 가짐</t>
  </si>
  <si>
    <t>14838</t>
  </si>
  <si>
    <t>부직포</t>
  </si>
  <si>
    <t>non-woven fabric</t>
  </si>
  <si>
    <t>넓은 뜻으로는 기계 조작에 의하거나 열접착 혹은 화학 약품을 사용하여 섬유를 접착시키거나 엉키게 하여 만든 직물.</t>
  </si>
  <si>
    <t>14840</t>
  </si>
  <si>
    <t>부진동</t>
  </si>
  <si>
    <t>secondary undulation</t>
  </si>
  <si>
    <t>14841</t>
  </si>
  <si>
    <t>부착</t>
  </si>
  <si>
    <t>bond, 附着</t>
  </si>
  <si>
    <t>① 두 재료의 경계면에 발생하는 미끄럼에 대한 저항능력을 말함. ② 복합체에 있어서 구성 재료 간의 미끄럼에 대한 저항 기구. ③ 콘크리트와 철근 또는 강재와 그 사이의 부착이 중요하다.</t>
  </si>
  <si>
    <t>14842</t>
  </si>
  <si>
    <t>부착 강도</t>
  </si>
  <si>
    <t>부착응력에 저항할 수 있는 강도.</t>
  </si>
  <si>
    <t>14843</t>
  </si>
  <si>
    <t>부착 응력(도)</t>
  </si>
  <si>
    <t>bond stress</t>
  </si>
  <si>
    <t>두재(材)의 부착면에 작용하는 접선 응력.</t>
  </si>
  <si>
    <t>14844</t>
  </si>
  <si>
    <t>부착강도</t>
  </si>
  <si>
    <t>bond strength, 附着强度</t>
  </si>
  <si>
    <t>기문당30.1%</t>
  </si>
  <si>
    <t>14846</t>
  </si>
  <si>
    <t>부착력</t>
  </si>
  <si>
    <t>bond strength, adhesion, 附着力</t>
  </si>
  <si>
    <t>① 서로 다른 두 물질 분자 사이의 끌어당기는 힘. ② 철근과 콘크리트가 일체가 되어 철근이 압축이나 인장을 받을 때 미끄러짐이 발생하지 않는 저항력. ③ ⇨부착응력. ④ ⇨부착강도</t>
  </si>
  <si>
    <t>14847</t>
  </si>
  <si>
    <t>부착성</t>
  </si>
  <si>
    <t>adhesion； bond</t>
  </si>
  <si>
    <t>이종 재료의 부착 양부를 나타내는 용어.</t>
  </si>
  <si>
    <t>14848</t>
  </si>
  <si>
    <t>부착응력</t>
  </si>
  <si>
    <t>bond stress, adhesive, 附着應力</t>
  </si>
  <si>
    <t>① 2개의 부재의 부착면 내에 작용하는 접선 응력. ② 철근콘크리트 부재에 매립된 철근에 힘이 작용할 철근표면과 콘크리트 접착면에 생기는 저항력. ③ 부착 응력은 철근의 형상이나 콘크리트의 품질 등에 따라 다르게 결정됨.</t>
  </si>
  <si>
    <t>기문당46.3%</t>
  </si>
  <si>
    <t>14849</t>
  </si>
  <si>
    <t>강말뚝</t>
  </si>
  <si>
    <t>건물을 지지하기 위해 사용하는 강제의 말뚝. H형강, 강관 등이 주로 사용된다 ⇨강제널말뚝(＝).</t>
  </si>
  <si>
    <t>세화63.0%</t>
  </si>
  <si>
    <t>1485</t>
  </si>
  <si>
    <t>부착응력도</t>
  </si>
  <si>
    <t>bond stress intensity, 附着應力度</t>
  </si>
  <si>
    <t>① 철근콘크리트에 매입된 철근에 힘이 작용되어 철근이 콘크리트에서 미끄러져 빠졌을 때의 응력을 나타낸 식. ② 철근과 콘크리트의 부착응력도는 콘크리트 의 품질(종류,강도 등)과 철근의 종별, 형상, 설치 위치 등에 따라 차이가 난다. ③ ⇨부착강도, 부착력, 부착응력.</t>
  </si>
  <si>
    <t>14850</t>
  </si>
  <si>
    <t>부착파괴</t>
  </si>
  <si>
    <t>bond failure, 附着破壞</t>
  </si>
  <si>
    <t>① 철근과 콘크리트의 부착응력도가 허용 부착응력도 보다 클 때 부재가 파괴되는 현상. ② 부착파괴시 콘크리트로부터 철근이 뽑히거나 철근 주변 콘크리트의 쪼개짐이 발생함</t>
  </si>
  <si>
    <t>14851</t>
  </si>
  <si>
    <t>부채꼴 이론</t>
  </si>
  <si>
    <t>sector theory</t>
  </si>
  <si>
    <t>Homer Hoyt 가 1939년 발표한 도시성장의 패턴과 구조를 설명하는 이론으로, 동심원 구조를 바탕으로 중심업무지구, 교통 및 산업지구, 저소득층 주거지, 중산층 주거지, 고급주거지 등으로 구분함</t>
  </si>
  <si>
    <t>14855</t>
  </si>
  <si>
    <t>부척</t>
  </si>
  <si>
    <t>副尺</t>
  </si>
  <si>
    <t>버니어와 같으며, 주척(主尺)의 1눈금 이하의 단수를 판독하기 위한 것.</t>
  </si>
  <si>
    <t>14859</t>
  </si>
  <si>
    <t>강모래</t>
  </si>
  <si>
    <t>river sand, 江砂</t>
  </si>
  <si>
    <t>강이나 개울에서 채취한 모래. 일반적으로 모르타르나 콘크리트용 세골재로 사용된다.</t>
  </si>
  <si>
    <t>세화33.9%</t>
  </si>
  <si>
    <t>1486</t>
  </si>
  <si>
    <t>부철근①</t>
  </si>
  <si>
    <t>distributing bar, 富鐵筋</t>
  </si>
  <si>
    <t>배력근이라고도 하며, 철근 콘크리트 구조의 슬래브, 벽 등에 있어서 주근에 직각으로 배치한 철근.</t>
  </si>
  <si>
    <t>14860</t>
  </si>
  <si>
    <t>부철근②</t>
  </si>
  <si>
    <t>negative reinforcement, 富鐵筋</t>
  </si>
  <si>
    <t>철근콘크리트에서 부(負)의 벤딩 모멘트에 대해 배치하는 인장철근(引張鐵筋).</t>
  </si>
  <si>
    <t>14861</t>
  </si>
  <si>
    <t>부체</t>
  </si>
  <si>
    <t>floating body</t>
  </si>
  <si>
    <t>부진동의 원인에 대해서는 여러 가지 설이 있으나 외해로부터 장주기의 너울이 전반(傳搬)되어 만내 혹은 항내에 강제 진동이 일어나게 되기 때문이라는 설이 유력하다. 이 설에 따르면 부진동은 내습하는 장주기파의 주기에 지배되지만 만 또는 항의 형상에 고유 주기로 공진하고 있는 경우가 있다.</t>
  </si>
  <si>
    <t>14862</t>
  </si>
  <si>
    <t>부축벽</t>
  </si>
  <si>
    <t>buttressed wall, buttress, counterfort, 扶築壁</t>
  </si>
  <si>
    <t>① 벽이 쓰러지지 않도록 수직방향으로 지지하는 벽. ② 주로 벽돌벽 보강에 사용되며, 상부구조로부터의 집중하중 또는 횡력 등에 대한 저항력을 확보하고자 벽돌벽면에서 넓게 내밀어 쌓음. ③ 버트레스, 부벽, 또는 버팀벽이라고도 함.</t>
  </si>
  <si>
    <t>14863</t>
  </si>
  <si>
    <t>부축벽옹벽</t>
  </si>
  <si>
    <t>buttressed retaining wall, 附築壁擁壁</t>
  </si>
  <si>
    <t>① 6m 이상의 높은 철근콘크리트조 옹벽에서 후면부에 까치발 형태의 벽을 이용하여 보강하는 것. ② ＝부축벽식 옹벽＝부벽옹벽＝공벽식(控壁式) 옹벽.</t>
  </si>
  <si>
    <t>14864</t>
  </si>
  <si>
    <t>부투상</t>
  </si>
  <si>
    <t>副投象</t>
  </si>
  <si>
    <t>① 정면도, 우측면도 평면도, 좌측면도, 저면도, 배면도의 투상도면고도 평행하지 않은 임의의 투상면에 투상된 투상도를 말함 ② 보통 경사진 면을 직각으로 그려서 나타냄</t>
  </si>
  <si>
    <t>14865</t>
  </si>
  <si>
    <t>부틸 고무</t>
  </si>
  <si>
    <t>butyl rubber</t>
  </si>
  <si>
    <t>① 방수시트나 실링재 등에 사용하는 이소부틸렌과 소량의 이소프렌을 공중합체로 구성되어 있는 고무. ② 기체 투과성이 현저하게 낮음, 내후성 양호.</t>
  </si>
  <si>
    <t>14866</t>
  </si>
  <si>
    <t>부판</t>
  </si>
  <si>
    <t>ply wood, 付板, 附板</t>
  </si>
  <si>
    <t>합판과 같으며, 원목을 얇게 오려내고 이것을 섬유방향이 직교하도록 겹쳐 붙인 것.</t>
  </si>
  <si>
    <t>14867</t>
  </si>
  <si>
    <t>부패법</t>
  </si>
  <si>
    <t>septicization, 腐敗法</t>
  </si>
  <si>
    <t>부패작용에 의하여 정화를 하는 하수처리법.</t>
  </si>
  <si>
    <t>14868</t>
  </si>
  <si>
    <t>부패작용</t>
  </si>
  <si>
    <t>putrefaction, septication, 腐敗作用</t>
  </si>
  <si>
    <t>유기물이 생물의 매개에 의하여 분해되어 취기를 발하는 작용.</t>
  </si>
  <si>
    <t>14869</t>
  </si>
  <si>
    <t>강무관</t>
  </si>
  <si>
    <t>講武錧</t>
  </si>
  <si>
    <t>① 무술을 강습하던 집. ② 장수‧군사와 장정들을 모아 임금의 주장(主掌)으로 사냥 또는 무술을 닦고 가르치는 집. ③ ＝강무당(講武堂).</t>
  </si>
  <si>
    <t>1487</t>
  </si>
  <si>
    <t>부패조</t>
  </si>
  <si>
    <t>septic tank, 腐敗槽</t>
  </si>
  <si>
    <t>살수 여과상 방식의 단독 처리 정화조의 유입부에 설치되는 탱크. 오수 속의 부유 물질을 침전 분리해서 침전되어 있는 오니 속의 유기물을 혐기성균의 분해 작용으로 안정화시키면서 저장해 두는 기능을 갖는다.</t>
  </si>
  <si>
    <t>14870</t>
  </si>
  <si>
    <t>부패하수</t>
  </si>
  <si>
    <t>septic sewage, 腐敗下水</t>
  </si>
  <si>
    <t>부패작용이 진행 중인 하수.</t>
  </si>
  <si>
    <t>14871</t>
  </si>
  <si>
    <t>부표</t>
  </si>
  <si>
    <t>「부이」항 참조.</t>
  </si>
  <si>
    <t>14872</t>
  </si>
  <si>
    <t>부풀기①</t>
  </si>
  <si>
    <t>시멘트나 건조한 모래 또는 사질토에 가수하여 수분이 균일해지면 체적이 처음보다 건조한 상태보다 증가되는 현상.</t>
  </si>
  <si>
    <t>14873</t>
  </si>
  <si>
    <t>부풀기②</t>
  </si>
  <si>
    <t>heaving</t>
  </si>
  <si>
    <t>흙이 안으로 밀려들어 불룩하게 되는데 이런 현상.</t>
  </si>
  <si>
    <t>14874</t>
  </si>
  <si>
    <t>부풀음</t>
  </si>
  <si>
    <t>① 시멘트나 모래 등이 물을 흡수하여 부피가 증가하는 현상. ② 지면이 부풀어오르는 현상.</t>
  </si>
  <si>
    <t>14875</t>
  </si>
  <si>
    <t>부품</t>
  </si>
  <si>
    <t>component</t>
  </si>
  <si>
    <t>건축물이나 부재를 구성하는 요소가 되는 제조품.</t>
  </si>
  <si>
    <t>14876</t>
  </si>
  <si>
    <t>부품도</t>
  </si>
  <si>
    <t>part drawing, 部品圖</t>
  </si>
  <si>
    <t>① 부품구성을 개별적으로 상세하게 나타낸 도면으로 제작도의 하나. ③ 부품에 요구되는 기능·성능을 만족시키기 위한 재료, 형상, 치수, 정도, 가공법 등이 포함 . ⑤ KS F 1509(건축용 부품의 치수 정하기) 참조.</t>
  </si>
  <si>
    <t>14877</t>
  </si>
  <si>
    <t>부품제작공차</t>
  </si>
  <si>
    <t>部品製作公差</t>
  </si>
  <si>
    <t>부품을 만드는 단계에서 허용되는 범위의 오차를 가리키는 말로 끼워 맞추는 종류에 따라 달라짐</t>
  </si>
  <si>
    <t>14878</t>
  </si>
  <si>
    <t>부품조립도</t>
  </si>
  <si>
    <t>部品組立圖</t>
  </si>
  <si>
    <t>두 개 이상의부품이나 부분 조립품을 조립한(또는 조립하는) 상태에서 그 상호 관계나 조립에 필요한 치수 등을 나타낸 도면. 즉 제품을 구성하고 있는 각부품들의 조립된 상태를 나타낸 도면</t>
  </si>
  <si>
    <t>14879</t>
  </si>
  <si>
    <t>강벽</t>
  </si>
  <si>
    <t>rigid wall, 剛壁</t>
  </si>
  <si>
    <t>힘을 가해도변형, 변위를 일으키지 않는 벽(내력벽).소리의 경우 발산하는 소리의 거의 전부를 반사하는 벽. 다공질의흡음 재료는 배후에 소리의 반사벽이 없으면흡음효과가 떨어지는데, 이 경우의 반사벽을 강벽이라고도 함.</t>
  </si>
  <si>
    <t>1488</t>
  </si>
  <si>
    <t>부품화</t>
  </si>
  <si>
    <t>생산의 효율성과 성능의 향상을 위하여, 건축물을 구성하는 부분들을 규격화화하여 사전에 공장 등에서 제작하는 것</t>
  </si>
  <si>
    <t>14880</t>
  </si>
  <si>
    <t>부하</t>
  </si>
  <si>
    <t>load, 負荷</t>
  </si>
  <si>
    <t>건축구조에서 각종 하중</t>
  </si>
  <si>
    <t>세화7.2%</t>
  </si>
  <si>
    <t>14881</t>
  </si>
  <si>
    <t>부하 계산</t>
  </si>
  <si>
    <t>heat load calculation</t>
  </si>
  <si>
    <t>건물을 냉방, 난방, 급탕하는 경우에 필요한 열량을 구하는 계산을 일컫는다.</t>
  </si>
  <si>
    <t>14882</t>
  </si>
  <si>
    <t>부하 설비</t>
  </si>
  <si>
    <t>load system</t>
  </si>
  <si>
    <t>건축 설비의 일부. 각종 에너지, 물질을 소비해서 환경 형성, 각종 편리 지원 등을 하는 설비. 전기 설비에서는 조명 콘센트 설비, 동력 설비 등. 공조 설비에서는 공조기, 위생 설비에서는 수도 꼭지, 가스 설비에서는 가스 기구 등.</t>
  </si>
  <si>
    <t>14883</t>
  </si>
  <si>
    <t>부하 특성</t>
  </si>
  <si>
    <t>load characteristic</t>
  </si>
  <si>
    <t>건물별, 용도별, 장치별, 시간대별, 일별, 계절별, 인원의 성별, 연령별, 생활 스케줄 등을 변동 요인으로 한 부하의 성상. →열 부하 특성.</t>
  </si>
  <si>
    <t>14884</t>
  </si>
  <si>
    <t>부하개폐기</t>
  </si>
  <si>
    <t>load breaker, 負荷開閉器</t>
  </si>
  <si>
    <t>① 상시 부하전류 또는 과부하 전류 정도까지를 개폐하는 장치. ② 일반 전력회로에서 단락보호를 할 필요가 없을 경우, 경제성을 고려하여 차단기를 대신으로 부하개폐 이외에 과부하전류‧지락전류를 차단하는 데 사용.</t>
  </si>
  <si>
    <t>14885</t>
  </si>
  <si>
    <t>부하곡선</t>
  </si>
  <si>
    <t>load curve, 負荷曲線</t>
  </si>
  <si>
    <t>부하의 시간적 변화를 표시하는 곡선.</t>
  </si>
  <si>
    <t>14886</t>
  </si>
  <si>
    <t>부하율</t>
  </si>
  <si>
    <t>load factor, 負荷率</t>
  </si>
  <si>
    <t>전기 설비에 있어서 어떤 기간 중의 평균 전력을 같은 기간의 최대 전력으로 나누어 백분율로 표시한 값. 기간에 따라 1년, 1개월, 1일이 있고, 각각 연부하율, 월부하율, 일부하율이라 일컫는다. →수요율.</t>
  </si>
  <si>
    <t>14887</t>
  </si>
  <si>
    <t>부함식</t>
  </si>
  <si>
    <t>barge type; caisson type</t>
  </si>
  <si>
    <t>「부상식」항 참조.</t>
  </si>
  <si>
    <t>14888</t>
  </si>
  <si>
    <t>부합판</t>
  </si>
  <si>
    <t>付合板</t>
  </si>
  <si>
    <t>부판과 같으며, 두 조각을 가로 붙여서 만든 판.</t>
  </si>
  <si>
    <t>14889</t>
  </si>
  <si>
    <t>강복점</t>
  </si>
  <si>
    <t>⇨항복점(＝).</t>
  </si>
  <si>
    <t>1489</t>
  </si>
  <si>
    <t>부형무사</t>
  </si>
  <si>
    <t>缶形武砂</t>
  </si>
  <si>
    <t>홍예문 이맛돌의 원호형 모양으로 다듬은 돌</t>
  </si>
  <si>
    <t>14890</t>
  </si>
  <si>
    <t>부후</t>
  </si>
  <si>
    <t>decay； rot</t>
  </si>
  <si>
    <t>부식과 같으며, 목재에 균류가 침입하여 목질이 분해되고 파괴되어 가는 현상.</t>
  </si>
  <si>
    <t>14892</t>
  </si>
  <si>
    <t>부후 시험</t>
  </si>
  <si>
    <t>rot test； decay test</t>
  </si>
  <si>
    <t>균이나 약재의 흡수율로 목재의 부식 정도를 판단하는 시험.</t>
  </si>
  <si>
    <t>14893</t>
  </si>
  <si>
    <t>부후균</t>
  </si>
  <si>
    <t>drt rot fungus</t>
  </si>
  <si>
    <t>살아 있는 수목에 침입하여 그 심재(心材) 또는 변재(邊材)를 침범하여 입목의 재질부후병(材質腐朽病)을 일으키는 것.</t>
  </si>
  <si>
    <t>14894</t>
  </si>
  <si>
    <t>북 디텍션 시스템</t>
  </si>
  <si>
    <t>book detection system→BDS.</t>
  </si>
  <si>
    <t>책을 관리하기 위한 체계</t>
  </si>
  <si>
    <t>14895</t>
  </si>
  <si>
    <t>북가시나무</t>
  </si>
  <si>
    <t>oak</t>
  </si>
  <si>
    <t>너도밤나무과의 활엽수.</t>
  </si>
  <si>
    <t>14896</t>
  </si>
  <si>
    <t>북극</t>
  </si>
  <si>
    <t>North Pole</t>
  </si>
  <si>
    <t>천구의 북반구상에서 관측점에서 보아 지구의 자전축 방향에 해당하는 점. 북반구에서는 지평면상에 있고 관측이 가능하다. →극.</t>
  </si>
  <si>
    <t>14897</t>
  </si>
  <si>
    <t>북모빌</t>
  </si>
  <si>
    <t>bookmobile</t>
  </si>
  <si>
    <t>①  과소 지역 등에서의 도서관 이용을 위해 자동차에 도서 자료를 싣고 대출을 하는 이동 도서관. 미국에서북왜건이라는 형태로 출발 ② 이동도서관</t>
  </si>
  <si>
    <t>14898</t>
  </si>
  <si>
    <t>북문</t>
  </si>
  <si>
    <t>north gate, 北門</t>
  </si>
  <si>
    <t>성곽의 북쪽에 있는 문을 말함</t>
  </si>
  <si>
    <t>14899</t>
  </si>
  <si>
    <t>CFD</t>
  </si>
  <si>
    <t>computational fluid dynamics</t>
  </si>
  <si>
    <t>전산유체역학(Computational Fluid Dynamics)의 약어로 유체 현상을 기술한 비선형 편미분방정식인 나비에-스토크 방정식(Navier-Stokes Equations)을 FDM (Finite Difference Method), FEM (Finite Element Method), FVM(Finite Volume Method) 등의 방법들을 사용하여 이산화하여 대수 방정식으로 변환하고, 이를 수치 기법(numerical methods)의 알고리즘을 사용하여 유체 유동 문제를 풀고 해석하는 방법이다.</t>
  </si>
  <si>
    <t>149</t>
  </si>
  <si>
    <t>강봉</t>
  </si>
  <si>
    <t>① 형강에 비하여 단순한 단면 형상을 가진 막대기 모양의 강재. 단면형상에 따라 원형강, 각강, 평강 등이 있음.② ⇨강철봉(＝).</t>
  </si>
  <si>
    <t>1490</t>
  </si>
  <si>
    <t>북수</t>
  </si>
  <si>
    <t>하수구용으로도 쓰임.기와로 만든 홈통.</t>
  </si>
  <si>
    <t>14900</t>
  </si>
  <si>
    <t>북양재</t>
  </si>
  <si>
    <t>러시아 극동지역에서 생산되어 수출되는 목재의 총칭.</t>
  </si>
  <si>
    <t>14901</t>
  </si>
  <si>
    <t>북창</t>
  </si>
  <si>
    <t>north window, 北窓</t>
  </si>
  <si>
    <t>창문의 방향을 북쪽으로 한 창</t>
  </si>
  <si>
    <t>14903</t>
  </si>
  <si>
    <t>북측 사선 제한</t>
  </si>
  <si>
    <t>북측에 인접한 건물에 대한 일조권 확보를 위하여 건물의 높이를북측에 있는 인접대지 경계선 거리에 따라제한하는 것</t>
  </si>
  <si>
    <t>14904</t>
  </si>
  <si>
    <t>북측 채광</t>
  </si>
  <si>
    <t>채광창을 북측으로 해서 북쪽으로부터의 빛을 주광 조명으로 하는 방식. 비교적 안정한 주광 조도가 얻어진다.</t>
  </si>
  <si>
    <t>14905</t>
  </si>
  <si>
    <t>북칠</t>
  </si>
  <si>
    <t>北漆</t>
  </si>
  <si>
    <t>돌에 글자를 새길 때, 글씨가 적힌 종이의 글자 자국이 돌에 남도록 하는 일. 글씨가 적힌 얇은 종이에 밀을 칠하여 그 뒤쪽에 비치는 글자 테두리를 그려서 돌에 붙이고 문질러서 글자를 내려 앉힘.</t>
  </si>
  <si>
    <t>14906</t>
  </si>
  <si>
    <t>북향집</t>
  </si>
  <si>
    <t>house facing north, 北向－</t>
  </si>
  <si>
    <t>집의 방향을 북쪽으로 함</t>
  </si>
  <si>
    <t>14907</t>
  </si>
  <si>
    <t>분격간</t>
  </si>
  <si>
    <t>subdivided panel, 分格間</t>
  </si>
  <si>
    <t>이웃한 격점과 격점사이의 거리를 일정간격으로 나눈것</t>
  </si>
  <si>
    <t>14908</t>
  </si>
  <si>
    <t>분관</t>
  </si>
  <si>
    <t>① 본관(本館)에서 나누어 따로 세운 부속적인 건물을 말함 ② 분관도서관의 경우 중앙도서관의 보조 서비스를 수행.</t>
  </si>
  <si>
    <t>14909</t>
  </si>
  <si>
    <t>강비</t>
  </si>
  <si>
    <t>stiffness ratio, 剛比</t>
  </si>
  <si>
    <t>두 개이상의 부재간 개별부재 강성의 상대적인 비율</t>
  </si>
  <si>
    <t>1491</t>
  </si>
  <si>
    <t>분관식</t>
  </si>
  <si>
    <t>pavillion type, 分館式</t>
  </si>
  <si>
    <t>하나의  대지안에   기능별ㆍ용도별 건축물을 짓되  연결은 복도를 사용하는 방식.</t>
  </si>
  <si>
    <t>14910</t>
  </si>
  <si>
    <t>분광 감도</t>
  </si>
  <si>
    <t>spectral sensitivity</t>
  </si>
  <si>
    <t>파장의 함수로서의 검출기 감도. 어떤 파장 λ의 파장 폭 dλ마다의 검출기 출력 dY(λ)를 그 입력 dX(λ)로 나눈 양.</t>
  </si>
  <si>
    <t>14911</t>
  </si>
  <si>
    <t>분광 곡선</t>
  </si>
  <si>
    <t>spectral curve</t>
  </si>
  <si>
    <t>파장을 변수로 해서 분광한 빛의 파장 성분의 강도를 표시한 그림.</t>
  </si>
  <si>
    <t>14912</t>
  </si>
  <si>
    <t>분광 반사율</t>
  </si>
  <si>
    <t>spectral reflectance</t>
  </si>
  <si>
    <t>파장의 함수로서 물체 또는 면의 반사율. 어떤 파장 λ의 입사 방사속에 대한 반사 방사속의 비.</t>
  </si>
  <si>
    <t>14913</t>
  </si>
  <si>
    <t>분광 분포</t>
  </si>
  <si>
    <t>spectral distribution</t>
  </si>
  <si>
    <t>파장의 함수로서의 방사량 분광 밀도. 어떤 파장 λ에 대한 파장폭 dλ에 포함되는 방사량 dX(λ)를 dλ로 나눈 양.</t>
  </si>
  <si>
    <t>14914</t>
  </si>
  <si>
    <t>분광 여과지 진애계</t>
  </si>
  <si>
    <t>실내 부유 분진 중의 담배 연기 비율을 구하는 측정기. 여과지에 포집한 담배 연기로의 특정 파장 광선의 투과율 특성을 이용하고 있다.</t>
  </si>
  <si>
    <t>14915</t>
  </si>
  <si>
    <t>분광 투과율</t>
  </si>
  <si>
    <t>special transmittance</t>
  </si>
  <si>
    <t>파장의 함수로서의 물체의 투과율. 어떤 파장 λ의 입사 방사속에 대한 투과 방사속의 비.</t>
  </si>
  <si>
    <t>14916</t>
  </si>
  <si>
    <t>분광 특성</t>
  </si>
  <si>
    <t>spectrum characteristic</t>
  </si>
  <si>
    <t>대상물에서 반사 또는 방사되는 전자기파의 파장별 강도 패턴. 여러 가지 대상물은 제각기 고유의 값을 표시한다.</t>
  </si>
  <si>
    <t>14917</t>
  </si>
  <si>
    <t>분광반사율</t>
  </si>
  <si>
    <t>spectral reflection factor, 分光反射率</t>
  </si>
  <si>
    <t>① 단색광에 대한 반사율. ② 측광에 관한 색용어.</t>
  </si>
  <si>
    <t>14918</t>
  </si>
  <si>
    <t>분광분포</t>
  </si>
  <si>
    <t>spectral distribution, 分光分布</t>
  </si>
  <si>
    <t>① 스펙트럼의 각 파장에 대하여, 단위 파장별 방사량(放射量)의 상대값(相對値). ② 측색에 관한 색용어.</t>
  </si>
  <si>
    <t>14919</t>
  </si>
  <si>
    <t>강삭</t>
  </si>
  <si>
    <t>① 여러 가닥의 강철 철사를 합쳐 꼬아 만든 줄. (鋼索)② ⇨와이어로프(＝).</t>
  </si>
  <si>
    <t>1492</t>
  </si>
  <si>
    <t>분광조성</t>
  </si>
  <si>
    <t>spectral composition, 分光組成</t>
  </si>
  <si>
    <t>① 스펙트럼의 각 파장에 대하여 단위파장별 방사량의 절대값(絶對値). ② 측광에 관한 색용어.</t>
  </si>
  <si>
    <t>14920</t>
  </si>
  <si>
    <t>분광측광기</t>
  </si>
  <si>
    <t>spectrophotometer, 分光測光器</t>
  </si>
  <si>
    <t>① 분광분포 또는 분광반사율 또는 분광 투과율을 측정하는 계기. ② 측색에 관한 색용어.</t>
  </si>
  <si>
    <t>14921</t>
  </si>
  <si>
    <t>분광투과율</t>
  </si>
  <si>
    <t>spectral transmission factor, 分光透過率</t>
  </si>
  <si>
    <t>① 단색광에 대한 투광률. ② 측색에 관한 색용어.</t>
  </si>
  <si>
    <t>14922</t>
  </si>
  <si>
    <t>분구농원</t>
  </si>
  <si>
    <t>allotment garden, 分區農園</t>
  </si>
  <si>
    <t>식량을 얻기 위하여 주거지에 이웃하도록 만든, 도시 주위의 작은 농원.</t>
  </si>
  <si>
    <t>14923</t>
  </si>
  <si>
    <t>분구원</t>
  </si>
  <si>
    <t>(독)kleingarten</t>
  </si>
  <si>
    <t>식량을 얻기 위하여 주거지에 이웃하도록 만든, 도시 주위의 작은 농원. = 분구농원</t>
  </si>
  <si>
    <t>14924</t>
  </si>
  <si>
    <t>분기 이음</t>
  </si>
  <si>
    <t>branch joint</t>
  </si>
  <si>
    <t>주관에 지관이 부착된 형태의 이음</t>
  </si>
  <si>
    <t>14925</t>
  </si>
  <si>
    <t>분기 저항</t>
  </si>
  <si>
    <t>branch loss</t>
  </si>
  <si>
    <t>분기부에서 생기는 저항을 일컫는다. 주관에서 지관에 유체가 분류할 때 굽힘에 의한 에너지 손실이 생겨 국부 저항으로서 작용한다.</t>
  </si>
  <si>
    <t>14926</t>
  </si>
  <si>
    <t>분기 좌굴</t>
  </si>
  <si>
    <t>bifurcation buckling</t>
  </si>
  <si>
    <t>하나의 균형상태에서 다른 균형 상태로 변화가 발생하는 좌굴</t>
  </si>
  <si>
    <t>14927</t>
  </si>
  <si>
    <t>분기 하중</t>
  </si>
  <si>
    <t>bifurcation load</t>
  </si>
  <si>
    <t>분기 좌굴이 발생하는 하중</t>
  </si>
  <si>
    <t>14928</t>
  </si>
  <si>
    <t>분기 회로</t>
  </si>
  <si>
    <t>branch circuit</t>
  </si>
  <si>
    <t>분기 개폐기, 차단기와 그 이후의 배선 및 각종 콘센트 등으로 구성되는 회로. →분전반.</t>
  </si>
  <si>
    <t>14929</t>
  </si>
  <si>
    <t>강색</t>
  </si>
  <si>
    <t>1493</t>
  </si>
  <si>
    <t>분기개폐기</t>
  </si>
  <si>
    <t>分岐開閉器</t>
  </si>
  <si>
    <t>① 절연저항 측정 혹은 점멸을 하기 위하여 분기회로를 개폐하는데 쓰는 개폐기. ② ＝두꺼비집.</t>
  </si>
  <si>
    <t>14930</t>
  </si>
  <si>
    <t>분기관</t>
  </si>
  <si>
    <t>branch pipe, 分岐管</t>
  </si>
  <si>
    <t>① 파이프(배관)나 덕트(duct)의 분기를 브랜치라 하며 브랜치파이프를 분기관이라 함. ② ⇨가지관. ③ ＝분지관(分枝管).</t>
  </si>
  <si>
    <t>14931</t>
  </si>
  <si>
    <t>분기관손실</t>
  </si>
  <si>
    <t>branch loss, 分岐管損失</t>
  </si>
  <si>
    <t>유체를 1개의 관에서 2개 이상의 관으로 분기할 때 그 분기부분에 생긴 와류로 인한 저항 손실.</t>
  </si>
  <si>
    <t>14932</t>
  </si>
  <si>
    <t>분기기</t>
  </si>
  <si>
    <t>directional coupler</t>
  </si>
  <si>
    <t>텔레비전 공동 시청 설비의 간선에서 각 텔레비전 유닛에 신호를 분기시키기 위해 사용하는 장치.</t>
  </si>
  <si>
    <t>14933</t>
  </si>
  <si>
    <t>분기덕트</t>
  </si>
  <si>
    <t>⇨브랜치덕트(＝).</t>
  </si>
  <si>
    <t>14934</t>
  </si>
  <si>
    <t>분기회로</t>
  </si>
  <si>
    <t>branch circuit, 分岐回路</t>
  </si>
  <si>
    <t>① 분전반에서 갈라져 나간 배선. ② 전등‧전기기기‧스위치‧콘센트 등으로 구성됨. ③ 전기방식은 거의 100V 단상 2선식을 쓰지만 200V 단상 3선식을 쓰는 경우도 있음. ④ ＝분지(分枝)회로.</t>
  </si>
  <si>
    <t>14935</t>
  </si>
  <si>
    <t>분뇨 정화조</t>
  </si>
  <si>
    <t>private sewerage system； septic tank； wastewater purifier</t>
  </si>
  <si>
    <t>수세 변소로부터의 오수 또는 잡배수를 정화 처리하는 설비. 부패조. 산화조，소독조로 구성된다. 분뇨만의 단독식과 잡 배수를 포함한 합병식이 있다 →분뇨 처리.</t>
  </si>
  <si>
    <t>14936</t>
  </si>
  <si>
    <t>분뇨 처리</t>
  </si>
  <si>
    <t>night soil treatment</t>
  </si>
  <si>
    <t>수세 변소 배수를 하수도나 분뇨 정화조로 정화 처리하는 것. 하수도 미정비 지역의 변소에서의 수거식 분뇨 처리.</t>
  </si>
  <si>
    <t>14937</t>
  </si>
  <si>
    <t>분뇨오수</t>
  </si>
  <si>
    <t>⇨오수(＝).</t>
  </si>
  <si>
    <t>14938</t>
  </si>
  <si>
    <t>분뇨정화조의 용량산정기준</t>
  </si>
  <si>
    <t>KS F 1507 참조.</t>
  </si>
  <si>
    <t>14939</t>
  </si>
  <si>
    <t>강선</t>
  </si>
  <si>
    <t>wire, steel wire, 鋼線</t>
  </si>
  <si>
    <t>① 강철로 만든 선강재(線鋼材). ② 강재를 적당한 치수에 도달할 때까지 열간압연하여 선재(線材)로 만들고, 다시 신선기(神線機)에 넣어서 인발함. ③ 연강선‧경강선이 있음. 연강선재는 철사‧못‧나사류‧전선 등에 사용되며, 경강선재는 와이어 로프‧스프링‧미싱바늘 등에 사용됨. ④ 비계 등의 긴결, 가선(架線), 용접 쇠그물, PC 강재 등에 사용함.</t>
  </si>
  <si>
    <t>기문당54.9%</t>
  </si>
  <si>
    <t>세화18.4%</t>
  </si>
  <si>
    <t>1494</t>
  </si>
  <si>
    <t>분도기</t>
  </si>
  <si>
    <t>protractor, 分度器</t>
  </si>
  <si>
    <t>① 각도기라고 하며 각도를 재는 도구를 말함 ② 현장용은 강제 분도기(steel protractor)를 사용</t>
  </si>
  <si>
    <t>14940</t>
  </si>
  <si>
    <t>분동</t>
  </si>
  <si>
    <t>도르래 등을 이용하여 물건을 끌어 올리는 기계나 장치에서 중량 밸런스를 잡고 구동력의 절감이나 조작의 안정을 위해 설치되어 있는 중량추. (= 카운터 웨이트)</t>
  </si>
  <si>
    <t>14941</t>
  </si>
  <si>
    <t>분동 상자</t>
  </si>
  <si>
    <t>space for balance</t>
  </si>
  <si>
    <t>중량 밸런스를 잡는 분동이 오르내리도록 상자 모양으로 되어 있는 오르내림창의 세로틀.</t>
  </si>
  <si>
    <t>14942</t>
  </si>
  <si>
    <t>분력</t>
  </si>
  <si>
    <t>component of force, 分力</t>
  </si>
  <si>
    <t>하나의 힘을 2개 이상의 방향의 힘으로 분해하여 얻은 각각의 힘.</t>
  </si>
  <si>
    <t>14943</t>
  </si>
  <si>
    <t>jet</t>
  </si>
  <si>
    <t>세화43.9%</t>
  </si>
  <si>
    <t>14944</t>
  </si>
  <si>
    <t>분류 배가</t>
  </si>
  <si>
    <t>classified arrangement</t>
  </si>
  <si>
    <t>도서관에서 문서나 책을 서가에 배열하는 방식중 하나로 자료를 그 내용에 대응하는 분류 기호순에 따라 배열함</t>
  </si>
  <si>
    <t>14945</t>
  </si>
  <si>
    <t>분류식</t>
  </si>
  <si>
    <t>separate system, 分流式</t>
  </si>
  <si>
    <t>오수와 우수를 각각 다른 관거로 흘리는 방법.</t>
  </si>
  <si>
    <t>14946</t>
  </si>
  <si>
    <t>분류식 하수도</t>
  </si>
  <si>
    <t>separate sewer system</t>
  </si>
  <si>
    <t>하수의 배수 방법 중 하나. 오수와 빗물을 각각 별도의 관거(管渠)로 배제하는 하수도. 도시에서는 지표면의 오탁 물질을 빗물이 씻어내기 때문에 오염원이 되기 쉽다. ↔합류식 하수도.</t>
  </si>
  <si>
    <t>14947</t>
  </si>
  <si>
    <t>분류식하수도</t>
  </si>
  <si>
    <t>分流式下水道</t>
  </si>
  <si>
    <t>우수와 집배수‧오수를 2본(本)의 관거(管渠)로 배수하는 하수도.</t>
  </si>
  <si>
    <t>14948</t>
  </si>
  <si>
    <t>분리</t>
  </si>
  <si>
    <t>segregation, 分離</t>
  </si>
  <si>
    <t>콘크리트가 시공 중 또는 타입 직후에 굳지 않고 재료가 나뉘는 것.</t>
  </si>
  <si>
    <t>14949</t>
  </si>
  <si>
    <t>강설량</t>
  </si>
  <si>
    <t>snowfall, 降雪量</t>
  </si>
  <si>
    <t>일정 기간 중 일정 장소에 내린 눈의 분량.</t>
  </si>
  <si>
    <t>1495</t>
  </si>
  <si>
    <t>분리 열취득 방식</t>
  </si>
  <si>
    <t>isolated gain system</t>
  </si>
  <si>
    <t>패시브 솔라 시스템에 있어서 집열, 축열 부위를 난방 공간에서 분리하여 만들고 그들 사이의 열이동을 제어하여 난방 효과를 얻는 방식.</t>
  </si>
  <si>
    <t>14951</t>
  </si>
  <si>
    <t>분리대</t>
  </si>
  <si>
    <t>median strip</t>
  </si>
  <si>
    <t>차도를 교통 진행방향이나 속도 등에 따라 분리하기 위해 설치해 놓은  장치 또는 부분</t>
  </si>
  <si>
    <t>14953</t>
  </si>
  <si>
    <t>분리조</t>
  </si>
  <si>
    <t>segregation chamber, 分離槽</t>
  </si>
  <si>
    <t>분리조는 변소가 2개 이상 서로 상당한 거리가 있을 때에 설치하고 각 변소의 사용인원 배치에 따라 그 크기를 정함.</t>
  </si>
  <si>
    <t>14954</t>
  </si>
  <si>
    <t>분리주관식</t>
  </si>
  <si>
    <t>分離主觀式</t>
  </si>
  <si>
    <t>온수온돌에서 송수주관과 환수주관을 서로 격리시킨 것으로 그 사이에 여러 갈래의 방열관을 관이음쇠로 연결 배관하는 방식.</t>
  </si>
  <si>
    <t>14955</t>
  </si>
  <si>
    <t>분리파</t>
  </si>
  <si>
    <t>19세기말 20세기초 오스트리아 빈을 중심으로 한 근대예술 및 건축 운동</t>
  </si>
  <si>
    <t>14956</t>
  </si>
  <si>
    <t>분만실</t>
  </si>
  <si>
    <t>delivery room, 分娩室</t>
  </si>
  <si>
    <t>①  의료, 보건시설이 분만을 위해서 설치되어 있는 곳.. ②수술실의 기능과 이에 따른 설비를 갖주며분만실의 구조 설비의 기준은 의료법 시행규칙과 건축기준법에 의해서 규정</t>
  </si>
  <si>
    <t>기문당25.2%</t>
  </si>
  <si>
    <t>14957</t>
  </si>
  <si>
    <t>분말 소화 설비</t>
  </si>
  <si>
    <t>dry powder fire extinguishing system ; dry chemical fire extinguishing system</t>
  </si>
  <si>
    <t>분말 소화 약제를 분사 헤드로부터 방사해서 분말의 열분해에 의해 생기는 이산화탄소의 질식 작용 외에 부(負)촉매 작용에 의해 소화 하는 설비. 전역 방출 방식, 국소 방출 방식 및 이동식이 있다.</t>
  </si>
  <si>
    <t>세화1.8%</t>
  </si>
  <si>
    <t>14958</t>
  </si>
  <si>
    <t>분말 소화기</t>
  </si>
  <si>
    <t>dry powder extinguisher</t>
  </si>
  <si>
    <t>용기에 인산염류 또는 탄산수소나트륨, 탄산수소칼륨을 충전해서 내장된 질소 가스 등의 압력 또는 가압용 이산화탄소의 압력에 의해 방출하는 소화기.</t>
  </si>
  <si>
    <t>14959</t>
  </si>
  <si>
    <t>강섬유</t>
  </si>
  <si>
    <t>steel fiber</t>
  </si>
  <si>
    <t>앓은 판의 절단, 강괴의 절삭, 강선의 와이어 드로잉·절단 등의 방법에 의해 짧은 섬유상으로 가공한 강재. 콘크리트의 보강에 사용한다. =SF.</t>
  </si>
  <si>
    <t>1496</t>
  </si>
  <si>
    <t>분말도</t>
  </si>
  <si>
    <t>finess, 粉末度</t>
  </si>
  <si>
    <t>① 시멘트 입자가 얼마나 미세한지를 나타내는 시멘트의 특성값. ② 시멘트가 미세할수록 초기 수화열이 커지며, 시멘트 생산 비용도 커지는 단점이 있다.</t>
  </si>
  <si>
    <t>14960</t>
  </si>
  <si>
    <t>분말땜납</t>
  </si>
  <si>
    <t>brazing powder</t>
  </si>
  <si>
    <t>납땜재 중 분말형태로로 되어있는 것.</t>
  </si>
  <si>
    <t>14961</t>
  </si>
  <si>
    <t>분말절단</t>
  </si>
  <si>
    <t>powder cutting, 粉末絶斷</t>
  </si>
  <si>
    <t>절단이 힘든 물질을 분말을 이용하여 발생하는 열이나 물리적 혹은 화학적 작용으로 절단하는 방법.</t>
  </si>
  <si>
    <t>14962</t>
  </si>
  <si>
    <t>분말창</t>
  </si>
  <si>
    <t>power lancing</t>
  </si>
  <si>
    <t>철 분말, 플럭스 분말 등을 절단산소와 혼합하여 분사시켜 그 산화열 또는 슬래그 작용에 의해 이루어지는 절단.</t>
  </si>
  <si>
    <t>14963</t>
  </si>
  <si>
    <t>분무기</t>
  </si>
  <si>
    <t>atomizer, 噴霧器</t>
  </si>
  <si>
    <t>물이나 약품 따위를 안개처럼 뿜어내는 도구. 뿜개로 순화.</t>
  </si>
  <si>
    <t>14965</t>
  </si>
  <si>
    <t>분무노즐</t>
  </si>
  <si>
    <t>spray nozzle, spraying nozzle, 噴霧－</t>
  </si>
  <si>
    <t>액체가 분사될 때 분무 형태가 되는노즐.</t>
  </si>
  <si>
    <t>14966</t>
  </si>
  <si>
    <t>분배 모멘트</t>
  </si>
  <si>
    <t>distributed moment</t>
  </si>
  <si>
    <t>절점모멘트의 총합을 절점에 연결된 부재마다 분배율에 따라 분배한 모멘트.</t>
  </si>
  <si>
    <t>14967</t>
  </si>
  <si>
    <t>분배기</t>
  </si>
  <si>
    <t>distributer, 分配器</t>
  </si>
  <si>
    <t>안테나로부터의 입력 신호를 2~4회선의 간선으로 분배하는 텔레비전 공동 시청 설비장치.</t>
  </si>
  <si>
    <t>14968</t>
  </si>
  <si>
    <t>강섬유 보강 콘크리트</t>
  </si>
  <si>
    <t>steel fiber reinforced concrete</t>
  </si>
  <si>
    <t>지름 0.25-0.73 mm, 길이 10-50 mm 정도의 강섬유를 혼입해서 메짐성을 개선하여 균열을 방지하기 위한 콘크리트. =SFRC.</t>
  </si>
  <si>
    <t>1497</t>
  </si>
  <si>
    <t>분배박스</t>
  </si>
  <si>
    <t>distribution box, 分配－</t>
  </si>
  <si>
    <t>오물(유출물)이 표면하관주 파이프로 흐르는 것을 조절하기 위하여 표면하처리구역 내에 설치한 박스 혹은 모관(box, header).</t>
  </si>
  <si>
    <t>14970</t>
  </si>
  <si>
    <t>분배브랜치</t>
  </si>
  <si>
    <t>dispensing branch</t>
  </si>
  <si>
    <t>분배선으로부터 분배호스로 가는 파이프.</t>
  </si>
  <si>
    <t>14971</t>
  </si>
  <si>
    <t>분배선</t>
  </si>
  <si>
    <t>distribution lines, 分配線</t>
  </si>
  <si>
    <t>표면하관주장치의 처리구역에서 사용하는 배수관.</t>
  </si>
  <si>
    <t>14972</t>
  </si>
  <si>
    <t>분배율</t>
  </si>
  <si>
    <t>distribution factor, distributed factor, 分配率</t>
  </si>
  <si>
    <t>절점에 작용하는 강비에 따라 나눈 총모멘트에 대한 분배모멘트의 비율.</t>
  </si>
  <si>
    <t>14973</t>
  </si>
  <si>
    <t>분벽</t>
  </si>
  <si>
    <t>white wall, 紛壁</t>
  </si>
  <si>
    <t>회칠한 벽. 곧 호분(胡粉)으로 칠한 벽이란 뜻으로, 집의 담벽을 희게 칠하는것</t>
  </si>
  <si>
    <t>14974</t>
  </si>
  <si>
    <t>분벽사창</t>
  </si>
  <si>
    <t>紛壁紗窓</t>
  </si>
  <si>
    <t>하얗게 칠한 집에 비단으로 창문을 꾸민 아름다운 집.</t>
  </si>
  <si>
    <t>14975</t>
  </si>
  <si>
    <t>분비나무</t>
  </si>
  <si>
    <t>白檜</t>
  </si>
  <si>
    <t>소나뭇과의 상록 침엽 교목. 높이는 25미터 정도이며, 모양이 전나무와 비슷하나 나무 껍질이 희고 잎끝이 오목하게 들어간 것과 어린 가지에 털이 있는 것으로 구별.</t>
  </si>
  <si>
    <t>기문당5.0%</t>
  </si>
  <si>
    <t>14976</t>
  </si>
  <si>
    <t>분사</t>
  </si>
  <si>
    <t>sand boil</t>
  </si>
  <si>
    <t>고압 공기 또는 고압수를 분출하게 하는 것. 지반 내 주입 등에도 쓰임.</t>
  </si>
  <si>
    <t>14977</t>
  </si>
  <si>
    <t>분사칠</t>
  </si>
  <si>
    <t>噴射塗</t>
  </si>
  <si>
    <t>뿜칠</t>
  </si>
  <si>
    <t>14978</t>
  </si>
  <si>
    <t>분산</t>
  </si>
  <si>
    <t>variance, 分散</t>
  </si>
  <si>
    <t>균일한 상(相)에 다른 물질이 미세한 입자로 흩어져 있는 현상</t>
  </si>
  <si>
    <t>14979</t>
  </si>
  <si>
    <t>강성</t>
  </si>
  <si>
    <t>stiffness, rigidity, 剛性</t>
  </si>
  <si>
    <t>재료, 부재 또는 구조물이 외력(하중)을 받을 때 변형을 적게하려는 성질.</t>
  </si>
  <si>
    <t>1498</t>
  </si>
  <si>
    <t>분산 관리 방식</t>
  </si>
  <si>
    <t>distributing administration system</t>
  </si>
  <si>
    <t>건축 따위를 할 때, 여러 부서를 만들어서 각종관리기능을분산하는 방법. 이 체제를  사무소건축등에 적용</t>
  </si>
  <si>
    <t>14980</t>
  </si>
  <si>
    <t>분산 배치</t>
  </si>
  <si>
    <t>distributed arrangement</t>
  </si>
  <si>
    <t>①스피커 배치 방식의 일종. 넓은 방에서 균일한 음압 분포를 얻기 위해 비교적 좁은 범위를 서비스하는 스피커를 여럿 배치하는 방식. ②내장 재료의 배치 방법의 일종. 실내의 소리를 충분히 확산시키기 위해 반사성 및 흡음성 재료를 벽면에 골고루 배치하는 방법. ↔집중형 배치.</t>
  </si>
  <si>
    <t>14981</t>
  </si>
  <si>
    <t>분산 분석</t>
  </si>
  <si>
    <t>analysis of variance</t>
  </si>
  <si>
    <t>여러 가지 요인으로 변동하는 데이터를 몇 가지 요인으로 주목해서 전체의 변동, 급내(級內 ; 동일 요인 내) 변동, 급간(級間 ; 요인간) 변동을 사용해서 각 요인의 영향도를 통계적으로 검토하는 기법.</t>
  </si>
  <si>
    <t>14982</t>
  </si>
  <si>
    <t>분산 정책</t>
  </si>
  <si>
    <t>decentralization policy</t>
  </si>
  <si>
    <t>한 도시로의 인구 집중을 방지하기 위해 각 지역으로 도시 인구 분산을 주장하는 정책</t>
  </si>
  <si>
    <t>14983</t>
  </si>
  <si>
    <t>분산성 주파수 영역</t>
  </si>
  <si>
    <t>frequency region of velocity dispersion</t>
  </si>
  <si>
    <t>매질의 파동 전파 속도가 주파수에 의해 달라질 때의 다른 주파수 범위.</t>
  </si>
  <si>
    <t>14986</t>
  </si>
  <si>
    <t>분산식 공기 조화 방식</t>
  </si>
  <si>
    <t>distributed air conditioning system</t>
  </si>
  <si>
    <t>중앙 열원을 사용하지 않고 개개의 열원을 다수 분산 배치한 방식. 독립 운전이 되는 것이 특징이며, 최근에 많이 사용되고 있다. ↔중앙식 공기 조화 방식.</t>
  </si>
  <si>
    <t>14987</t>
  </si>
  <si>
    <t>분산제</t>
  </si>
  <si>
    <t>dispersing agent, 分散劑</t>
  </si>
  <si>
    <t>콘크리트 혼합제의 일종. 물을 섞어서 반죽할 때 시멘트의 분산을 좋게하여 수화 작용을 조장하는 약제.</t>
  </si>
  <si>
    <t>14988</t>
  </si>
  <si>
    <t>분산주의</t>
  </si>
  <si>
    <t>decentralization, 分散主義</t>
  </si>
  <si>
    <t>도시의 과밀도를 낮추기 위한 도시계획의 하나로 도시에 집중되어 있는 인구를 분산하자는 것</t>
  </si>
  <si>
    <t>14989</t>
  </si>
  <si>
    <t>강성 매트릭스</t>
  </si>
  <si>
    <t>stiffness matrix</t>
  </si>
  <si>
    <t>매트릭스 구조해석을 위해 구조체의 강성을 구조체 절점변위에 대하여 행렬형태로 표현한 것.</t>
  </si>
  <si>
    <t>1499</t>
  </si>
  <si>
    <t>분산형 배치</t>
  </si>
  <si>
    <t>distributed layout</t>
  </si>
  <si>
    <t>여러 가지 시설, 설비, 장치의 효율이나 편의성을 높이기 위하여 흩어서배치하는 방법.</t>
  </si>
  <si>
    <t>세화4.2%</t>
  </si>
  <si>
    <t>14990</t>
  </si>
  <si>
    <t>분수</t>
  </si>
  <si>
    <t>fountain, 噴水</t>
  </si>
  <si>
    <t>정원이나 공원 또는 공공광장에 물받이를 만들고 물을 뿜어올려 그 동적 미와 시원한 감각을 느끼게 하는 장치물을 말하는데, 실용적이거나 장식적 목적을 위해 설치함</t>
  </si>
  <si>
    <t>14991</t>
  </si>
  <si>
    <t>분수 물매</t>
  </si>
  <si>
    <t>경사면의 경사도(경사면과 수평면이 이루는 각도의 탄젠트값)를 분수로 표현한 것</t>
  </si>
  <si>
    <t>14992</t>
  </si>
  <si>
    <t>분수구</t>
  </si>
  <si>
    <t>storm overflow, 分水口</t>
  </si>
  <si>
    <t>합류식 하수도에서 우수를 부근에 있는 하천 등으로 분류시키는 아구리.</t>
  </si>
  <si>
    <t>14993</t>
  </si>
  <si>
    <t>분수높이</t>
  </si>
  <si>
    <t>噴水高</t>
  </si>
  <si>
    <t>분수의 물을 뿜어 올리는 높이.</t>
  </si>
  <si>
    <t>14994</t>
  </si>
  <si>
    <t>분수전</t>
  </si>
  <si>
    <t>corporation valve, ferrule, 噴水栓</t>
  </si>
  <si>
    <t>① 상수도에서 배수관으로부터 급수관을 가를 때 배수관에 달아 여기에 급수관을 접속시키기 위한 특수 마개. ② 물을 분기하는 관에 설치하는 분수기구. ③ ＝페룰(ferrule).</t>
  </si>
  <si>
    <t>세화30.6%</t>
  </si>
  <si>
    <t>14996</t>
  </si>
  <si>
    <t>분수펌프</t>
  </si>
  <si>
    <t>spout pump, 噴水－</t>
  </si>
  <si>
    <t>① 압력이 높은 물이나 또는 압축공기의 내어 뿜는 것에 의한 압력강하(降下)를 이용한 펌프. ② 구조가 간단하여 일시적인 일에 적당.</t>
  </si>
  <si>
    <t>14997</t>
  </si>
  <si>
    <t>분심</t>
  </si>
  <si>
    <t>branch center, 分心</t>
  </si>
  <si>
    <t>도시구성 단계(段階)로서 도심‧부도심(副都心)의 다음 단계의 것으로 부도심에 비해 소규모로 구성</t>
  </si>
  <si>
    <t>14998</t>
  </si>
  <si>
    <t>분양 주택</t>
  </si>
  <si>
    <t>ready built dwelling for sale； house on subdivided lots (for sale)</t>
  </si>
  <si>
    <t>① 일단의 토지를 주택지로서 조성하여 몇 개로 분할된 획지(劃地)에 주택을 건설하고 토지와 일체로 하여 판매되는 주택. ② 광의(廣義)로는 건매주택(建買住宅)이라고도 하며 또 중고층분양주택(中高層分讓住宅)을 포함하여 말하는 경우도 있으나 일반적으로는 독립주택(獨立住宅)을 말함.</t>
  </si>
  <si>
    <t>14999</t>
  </si>
  <si>
    <t>1차공기</t>
  </si>
  <si>
    <t>primary air, 一次空氣</t>
  </si>
  <si>
    <t>① 공기조화설비 중 실내공기 분포 때의 용어. ② 취출구에서 취출된 공기. ③ 연소에 필요한 공기는 보통 2단(二段)으로 나누어서 보내어진다. 최초에 보내어지는 공기는 1차공기, 다음에 보내지는 공기를 2차공기라 함.</t>
  </si>
  <si>
    <t>15</t>
  </si>
  <si>
    <t>CFRC</t>
  </si>
  <si>
    <t>[1] 콘크리트에 탄소 섬유를 혼입해서 보강한 탄소 섬유 보강 콘크리트의 약칭. →섬유 보강 콘크리트.  [2] 탄소 섬유 보강 시멘트의 약칭. 일반적으로 피치계의 탄소 섬유를 사용, 고급 커튼월이나 마무리재로 이용된다.</t>
  </si>
  <si>
    <t>150</t>
  </si>
  <si>
    <t>강성구면</t>
  </si>
  <si>
    <t>rigid structural plane, 剛性構面</t>
  </si>
  <si>
    <t>강성이 무한대여서 외력에 대해 변형이 생기지 않는 구면.</t>
  </si>
  <si>
    <t>1500</t>
  </si>
  <si>
    <t>분양아파트</t>
  </si>
  <si>
    <t>分讓apart</t>
  </si>
  <si>
    <t>① 정부나 기업에서 일정한 조건을 내세워 그 조건을 충족하는 입주민에게 파는 아파트.  ② 일반으로 임대아파트를 포함하여 말하는 경우가 있음.</t>
  </si>
  <si>
    <t>15000</t>
  </si>
  <si>
    <t>분양지</t>
  </si>
  <si>
    <t>lands for sale in lots, 分讓地</t>
  </si>
  <si>
    <t>① 일정한 땅을 몇으로 나누어 파는 토지.  ② 일정의 토지를 주택지로조성한후 분할하여 판매.</t>
  </si>
  <si>
    <t>15002</t>
  </si>
  <si>
    <t>분위기 조명</t>
  </si>
  <si>
    <t>명시를 생각하지 않고 분위기를 고조시키기 위해 즐거움을 추구한 조명. 무드 조명이라고도 한다. ↔명시 조명.</t>
  </si>
  <si>
    <t>15003</t>
  </si>
  <si>
    <t>분의</t>
  </si>
  <si>
    <t>分疑</t>
  </si>
  <si>
    <t>용강중(鎔鋼中)의 비중이 가벼운 불순물이 관내 면에 모여 의경(疑硬)하는 것.</t>
  </si>
  <si>
    <t>15004</t>
  </si>
  <si>
    <t>분일</t>
  </si>
  <si>
    <t>축척</t>
  </si>
  <si>
    <t>15005</t>
  </si>
  <si>
    <t>분자 확산</t>
  </si>
  <si>
    <t>molecular diffusion</t>
  </si>
  <si>
    <t>장(場)에 농도 기울기가 있는 경우에는 농도를 균일화하도록 물질이 이동하는데, 이것의 주된 분자 레벨의 운동에 의해 싱그는 확산을 일컫는다. ↔난류 확산.</t>
  </si>
  <si>
    <t>15006</t>
  </si>
  <si>
    <t>분장실</t>
  </si>
  <si>
    <t>make up dressing room, 扮裝室</t>
  </si>
  <si>
    <t>연 배우를 꾸미는 일을 할 수 있도록 여러 가지 물품을 갖추어 놓은 방.</t>
  </si>
  <si>
    <t>15007</t>
  </si>
  <si>
    <t>분장실문</t>
  </si>
  <si>
    <t>stage door</t>
  </si>
  <si>
    <t>출연자나  공연관계자가 주로 사용하는 문으로 보통 관객용과는 별도로 되어있음</t>
  </si>
  <si>
    <t>15008</t>
  </si>
  <si>
    <t>분재</t>
  </si>
  <si>
    <t>potted plant</t>
  </si>
  <si>
    <t>원래의 뜻은 이끼나 풀 또는 나무를 화분에 심는 것, 오늘날 분재는 일반적으로 나무를 화분에 심어 난쟁이로 자라게 하는 것 또는 그 결과물.</t>
  </si>
  <si>
    <t>15009</t>
  </si>
  <si>
    <t>강성구조</t>
  </si>
  <si>
    <t>rigid construction, rigid structure, steel structure, 剛性構造</t>
  </si>
  <si>
    <t>① 부재와 부재의 접합부가 강절(rigid joint, moment connection)로 연결된 구조. ② ⇨라멘. ③ ＝강구조.</t>
  </si>
  <si>
    <t>기문당42.5%</t>
  </si>
  <si>
    <t>1501</t>
  </si>
  <si>
    <t>분전반</t>
  </si>
  <si>
    <t>panel board, 分電盤</t>
  </si>
  <si>
    <t>배전반에서 배선된 간선을 다시 분기 배선하는 장치.</t>
  </si>
  <si>
    <t>세화9.0%</t>
  </si>
  <si>
    <t>15010</t>
  </si>
  <si>
    <t>분절</t>
  </si>
  <si>
    <t>articulation</t>
  </si>
  <si>
    <t>여러개의 구성단위로 나누는것을 말하며  하나의 정리된 단위로 나누는 것을 말함</t>
  </si>
  <si>
    <t>15011</t>
  </si>
  <si>
    <t>분조</t>
  </si>
  <si>
    <t>component tide; tidal constituent</t>
  </si>
  <si>
    <t>기조력(起潮力)을 조화 분석한 경우의 각 성분.조석(潮汐)을 일으키는 힘(기조력)은 주로 달 또는 태양의 지구에 대한 상대적인 위치관계에 의해 결정된다. 따라서 달이나 지구의 공전 및 자전에 관계하기 때문에 기조력은 몇몇 천문학상 정해진 주기의 정현(正弦:sine)함수의 합으로서 전개되며 조석현상도 이들의 주기를 가진 몇몇 정현진동을 합성한 것으로 생각할 수 있다. 그 경우 각각의 진동성분이 분조이다. 설계지점 부근의 데이터로부터 설치지점의 조석 예측계산을 하는 경우에는 분조로부터 구하는 것이 일반적이다. 특히 큰 진폭을 가진 분조는 표와 같다.</t>
  </si>
  <si>
    <t>15012</t>
  </si>
  <si>
    <t>분지관</t>
  </si>
  <si>
    <t>⇨분기관(＝).</t>
  </si>
  <si>
    <t>15013</t>
  </si>
  <si>
    <t>분지정원</t>
  </si>
  <si>
    <t>sunken garden, 盆地庭園</t>
  </si>
  <si>
    <t>기문당3.1%</t>
  </si>
  <si>
    <t>15014</t>
  </si>
  <si>
    <t>분지회로</t>
  </si>
  <si>
    <t>⇨분기회로(＝).</t>
  </si>
  <si>
    <t>15015</t>
  </si>
  <si>
    <t>분진</t>
  </si>
  <si>
    <t>particulate matter</t>
  </si>
  <si>
    <t>공기 속에 부유하는 입자상 물질의 총칭. →부유 분진, 에어로졸.</t>
  </si>
  <si>
    <t>15016</t>
  </si>
  <si>
    <t>분진 포집률</t>
  </si>
  <si>
    <t>dust collection efficiency</t>
  </si>
  <si>
    <t>15017</t>
  </si>
  <si>
    <t>분진계</t>
  </si>
  <si>
    <t>dust meter</t>
  </si>
  <si>
    <t>15018</t>
  </si>
  <si>
    <t>분집</t>
  </si>
  <si>
    <t>recentralization, 分集</t>
  </si>
  <si>
    <t>인구가 대도시에  밀집되어있는 것을 인근 위성도시로 이동시켜  분산키는 것</t>
  </si>
  <si>
    <t>15019</t>
  </si>
  <si>
    <t>강성기초</t>
  </si>
  <si>
    <t>rigid foundation, 剛性基礎</t>
  </si>
  <si>
    <t>기초판의 변형을 무시할 수 있을 만큼 강(剛, stiff)한 기초.</t>
  </si>
  <si>
    <t>1502</t>
  </si>
  <si>
    <t>분채</t>
  </si>
  <si>
    <t>粉彩</t>
  </si>
  <si>
    <t>흰색 분을 도포하여 칠하는 것</t>
  </si>
  <si>
    <t>15020</t>
  </si>
  <si>
    <t>분체압</t>
  </si>
  <si>
    <t>pressure of bulk materials</t>
  </si>
  <si>
    <t>주로 사일로의 저장물로서의 곡류, 모래, 설탕, 석탄 등 분상으로 볼 수 있는 물질이 구조체에 작용하는 압력.</t>
  </si>
  <si>
    <t>15021</t>
  </si>
  <si>
    <t>분출 현상</t>
  </si>
  <si>
    <t>① 화약을 써서 발파를 할 때, 구멍에서 화약의 연소물이 총알처럼 튀어나오는 현상.  ② 흙막이 공사 등으로 수위차가 있는 지반에서 토사가 섞인 물이 분출하는 현상.</t>
  </si>
  <si>
    <t>15022</t>
  </si>
  <si>
    <t>분출 화염</t>
  </si>
  <si>
    <t>emerged flame</t>
  </si>
  <si>
    <t>화재에서 기인한 가연성 분해가스 중에 연소되지 않았던 것이 입구나 출구에서 분출했을 때 신선한 공기를 끌어들이며 생기는 확산염.</t>
  </si>
  <si>
    <t>15023</t>
  </si>
  <si>
    <t>분출암</t>
  </si>
  <si>
    <t>volcanic rock, effusive rock, 噴出岩</t>
  </si>
  <si>
    <t>지상에 분출한 용암이 지표 가까이에서 급냉 고화하여 생긴 화성암.</t>
  </si>
  <si>
    <t>15024</t>
  </si>
  <si>
    <t>분측점</t>
  </si>
  <si>
    <t>fractional measuring point, 分測點</t>
  </si>
  <si>
    <t>측량시 기준이 되는 점과 임의의 직선사이에 1/n에  잡은 점.</t>
  </si>
  <si>
    <t>15025</t>
  </si>
  <si>
    <t>분포</t>
  </si>
  <si>
    <t>distribution, 分布</t>
  </si>
  <si>
    <t>① 공간에 있어서의 음(音)의 강도(强度)레벨(level)의 패턴(pattern). ② 음향용어.</t>
  </si>
  <si>
    <t>15026</t>
  </si>
  <si>
    <t>분포 상수 진동계</t>
  </si>
  <si>
    <t>vibration system of distributed constants</t>
  </si>
  <si>
    <t>계 전체에 걸쳐서 존재하는 회로 파라미터를 고려한 진동계.</t>
  </si>
  <si>
    <t>15028</t>
  </si>
  <si>
    <t>분포 질량</t>
  </si>
  <si>
    <t>distributed mass</t>
  </si>
  <si>
    <t>구조물의 질량이 분포되어 있는 그대로의 상태에서 생각하는 질량. ↔집중 질량.</t>
  </si>
  <si>
    <t>세화50.9%</t>
  </si>
  <si>
    <t>15029</t>
  </si>
  <si>
    <t>강성도</t>
  </si>
  <si>
    <t>relative stiffness, 剛性度</t>
  </si>
  <si>
    <t>① 상대적인 강성의 크기 ② 부재의 휨강성 (또는 단면2차모멘트)와 해당 부재의 길이와의 비.</t>
  </si>
  <si>
    <t>1503</t>
  </si>
  <si>
    <t>분포 하중</t>
  </si>
  <si>
    <t>distributed load</t>
  </si>
  <si>
    <t>선나 면에 분포해서 작용하는 하중 ↔집중 하중.</t>
  </si>
  <si>
    <t>15030</t>
  </si>
  <si>
    <t>분포 함수</t>
  </si>
  <si>
    <t>distribution function</t>
  </si>
  <si>
    <t>누적 분포 함수 또는 확률 분포 함수의 약칭.</t>
  </si>
  <si>
    <t>15031</t>
  </si>
  <si>
    <t>분포온도</t>
  </si>
  <si>
    <t>distribution temperature, 分布溫度</t>
  </si>
  <si>
    <t>① 어떤 빛과 같은(또는 근사적으로 같은) 분광분포를 가진 완전 방사체(흑체)의 온도를 그 빛의 ｢분포온도｣라고 함. ② 측색에 관한 색용어.</t>
  </si>
  <si>
    <t>15032</t>
  </si>
  <si>
    <t>분포하중</t>
  </si>
  <si>
    <t>distributed load, 分布荷重</t>
  </si>
  <si>
    <t>분포하여 작용하는 하중으로서 등분포하중‧등변분포하중‧부등분포하중으로 분류됨</t>
  </si>
  <si>
    <t>15033</t>
  </si>
  <si>
    <t>분포형 화재 감지기</t>
  </si>
  <si>
    <t>line type fire detector； pneumatic tube type fire detector</t>
  </si>
  <si>
    <t>천장에 선상으로 포설하는 화재 발생 감지기의 검출부</t>
  </si>
  <si>
    <t>15034</t>
  </si>
  <si>
    <t>분포형 화재탐지기</t>
  </si>
  <si>
    <t>distribution type fire alarm, 分布型火災探知機</t>
  </si>
  <si>
    <t>① 화재탐지설비에서 분포형을 채용한 동식 감지기. ② 감지기 내의 감지 부분(감열에 의한 공기 팽창 부분)을 공기관으로 넓은 범위에 걸쳐 분포한 것임. ③ 스포트형이 국부적인 온도 상승에 의해 효과를 나타내는 것에 비하여 분포형은 광범위한 부분의 누적적 온도상승에 의하여 동작.</t>
  </si>
  <si>
    <t>15035</t>
  </si>
  <si>
    <t>분필</t>
  </si>
  <si>
    <t>subdivision of land, 分筆</t>
  </si>
  <si>
    <t>토지등기부상에 한 필로 되어 있는 대지를 분할하여 여러 필의 대지로 나누어 등기하는 일</t>
  </si>
  <si>
    <t>15036</t>
  </si>
  <si>
    <t>분할 모멘트</t>
  </si>
  <si>
    <t>분배 모멘트(=)</t>
  </si>
  <si>
    <t>15037</t>
  </si>
  <si>
    <t>분할 환지</t>
  </si>
  <si>
    <t>divided replotting</t>
  </si>
  <si>
    <t>토지구획정리사업에서 기존의 1개 필지를 2개 이상의 필지로 분할하여 시행하는 환지</t>
  </si>
  <si>
    <t>세화43.6%</t>
  </si>
  <si>
    <t>15039</t>
  </si>
  <si>
    <t>강성률</t>
  </si>
  <si>
    <t>modulus of rigidity, rate of rigidity, 剛性率</t>
  </si>
  <si>
    <t>지진하중에 대해 해당층의 횡강성을 건물 전체 층의 횡강성 평균으로 나눈 비율</t>
  </si>
  <si>
    <t>세화31.8%</t>
  </si>
  <si>
    <t>1504</t>
  </si>
  <si>
    <t>분할계수</t>
  </si>
  <si>
    <t>moment distribution factor, 分割係數</t>
  </si>
  <si>
    <t>절점에 작용하는 총모멘트를 연결된 부재에 분배하는데 사용되는 계수.</t>
  </si>
  <si>
    <t>15040</t>
  </si>
  <si>
    <t>분할기</t>
  </si>
  <si>
    <t>디바이더와 같으며, 분도기 ·저울 ·자 등의 눈금을 일정하게 새기는 기계.</t>
  </si>
  <si>
    <t>15041</t>
  </si>
  <si>
    <t>분할도급</t>
  </si>
  <si>
    <t>partial contract, several contract, 分割都給</t>
  </si>
  <si>
    <t>① 공사별 도급이라고도 하며, 건축과 토목 등 건설 공사를 공사 구간과 공사 종류별로 분류한 뒤 따로따로 일을 맡겨 진행하는 도급 방식.</t>
  </si>
  <si>
    <t>15042</t>
  </si>
  <si>
    <t>분할도급계약제도</t>
  </si>
  <si>
    <t>several contract system, -制度</t>
  </si>
  <si>
    <t>공사 전체를 기능이나 구간 따위로 나누어 각각 도급 계약을 맺는 제도.</t>
  </si>
  <si>
    <t>15043</t>
  </si>
  <si>
    <t>분할률</t>
  </si>
  <si>
    <t>15044</t>
  </si>
  <si>
    <t>분할법</t>
  </si>
  <si>
    <t>method of slices, 分割法</t>
  </si>
  <si>
    <t>지반 사면의 활동에 대한 안전율을 계산하는 방법의 하나.</t>
  </si>
  <si>
    <t>15046</t>
  </si>
  <si>
    <t>분할컴퍼스</t>
  </si>
  <si>
    <t>디바이더자동차 용어사전 양 다리 끝이 모두 침상(針狀)으로 되어 있는컴퍼스모양의 제도 용구⇨디바이더(＝).</t>
  </si>
  <si>
    <t>15047</t>
  </si>
  <si>
    <t>분할핀</t>
  </si>
  <si>
    <t>split'pin</t>
  </si>
  <si>
    <t>나사의 풀림 방지나 부품을 축에 사용하는 가운데가 갈라진 핀. 빠지지 않도록 끝을 굽히거나 둘로 나눈다.</t>
  </si>
  <si>
    <t>15048</t>
  </si>
  <si>
    <t>분합</t>
  </si>
  <si>
    <t>long lattice window, 分閤</t>
  </si>
  <si>
    <t>대청 앞쪽으로 전체 높이에 걸쳐 만든 네짝 문</t>
  </si>
  <si>
    <t>15049</t>
  </si>
  <si>
    <t>강성법</t>
  </si>
  <si>
    <t>stiffness method</t>
  </si>
  <si>
    <t>강성 매트릭스를 사용하여 외력을 받는 구조체의 절점변위를 구하는 방법.</t>
  </si>
  <si>
    <t>1505</t>
  </si>
  <si>
    <t>분합들쇠</t>
  </si>
  <si>
    <t>分閤擧金</t>
  </si>
  <si>
    <t>대청마루에서 분합문을 처마 아래쪽으로 들어올려 달아매기 위해 쓰는 철물</t>
  </si>
  <si>
    <t>15051</t>
  </si>
  <si>
    <t>분합문</t>
  </si>
  <si>
    <t>long lattice gate, 分閤門</t>
  </si>
  <si>
    <t>대청마루 앞에 들이는 높은 문으로 짝수에 따라 이분합문,삼분합문,사분합문 등이 있음</t>
  </si>
  <si>
    <t>15052</t>
  </si>
  <si>
    <t>분합장영창</t>
  </si>
  <si>
    <t>分閤長映窓</t>
  </si>
  <si>
    <t>분합문 안쪽에 들이는 미닫이 또는 미서기의 창호지 바른 창</t>
  </si>
  <si>
    <t>15054</t>
  </si>
  <si>
    <t>분해 가구</t>
  </si>
  <si>
    <t>decomposed subassemblage (of frame)</t>
  </si>
  <si>
    <t>각 부재에 굽힘 모멘트가 작용하는 골조에 있어서 반곡점에서 절취한 부분 가구.</t>
  </si>
  <si>
    <t>15055</t>
  </si>
  <si>
    <t>분해 연소</t>
  </si>
  <si>
    <t>pyrolytic combustion</t>
  </si>
  <si>
    <t>형태의 하나. 가열에 의하여 석탄이나 나무 같은 물체가분해되어 생긴 가연성의 기체 또는 증기가 타는 과정</t>
  </si>
  <si>
    <t>15056</t>
  </si>
  <si>
    <t>분황사탑</t>
  </si>
  <si>
    <t>芬皇寺塔</t>
  </si>
  <si>
    <t>경주시 구황리 분황사의 터에 있는 탑으로 안산암을 벽돌 모양으로 잘라 가공하여 전탑식으로 쌓은 석탑</t>
  </si>
  <si>
    <t>15057</t>
  </si>
  <si>
    <t>강성비</t>
  </si>
  <si>
    <t>강성의 상대적인 비율</t>
  </si>
  <si>
    <t>1506</t>
  </si>
  <si>
    <t>불감</t>
  </si>
  <si>
    <t>niche, 佛龕</t>
  </si>
  <si>
    <t>불상을 모시는 감실</t>
  </si>
  <si>
    <t>15061</t>
  </si>
  <si>
    <t>불감 증설</t>
  </si>
  <si>
    <t>insensible perspiration</t>
  </si>
  <si>
    <t>이른바 발한 상태가 아니고 항상 피부면에서 수분이 확산하는 것. 체온 조절을 위한 생리적 전신 발한일 때의 열손실의 약 6%에 해당한다고 한다.</t>
  </si>
  <si>
    <t>15062</t>
  </si>
  <si>
    <t>불건성유</t>
  </si>
  <si>
    <t>non-drying oil, 不乾性油</t>
  </si>
  <si>
    <t>불건유와 같으며, 산소와 화합하기 어려워 공기 속에 방치하여도 수지상(樹脂狀)으로 고화·건조하지 않는 기름.</t>
  </si>
  <si>
    <t>15063</t>
  </si>
  <si>
    <t>불건유</t>
  </si>
  <si>
    <t>불건성유와 같으며, 산소와 화합하기 어려워 공기 속에 방치하여도 수지상(樹脂狀)으로 고화·건조하지 않는 기름.</t>
  </si>
  <si>
    <t>15064</t>
  </si>
  <si>
    <t>불경식믹서</t>
  </si>
  <si>
    <t>non-tilting mixer, 不傾式－</t>
  </si>
  <si>
    <t>15065</t>
  </si>
  <si>
    <t>불경화층</t>
  </si>
  <si>
    <t>laitance, 不硬和層</t>
  </si>
  <si>
    <t>레이턴스층</t>
  </si>
  <si>
    <t>15066</t>
  </si>
  <si>
    <t>불교란 시료</t>
  </si>
  <si>
    <t>undisturbed sample</t>
  </si>
  <si>
    <t>① 흙의 시험시 흙의 조직이나 구조를 자연 퇴적 상태인 채로 채취 및 유지한 시료. ② 자연시료 또는 불교란시료라고도 함. ③ 이긴시료 또는 교란시료의 반대 의미.</t>
  </si>
  <si>
    <t>15067</t>
  </si>
  <si>
    <t>불교란시료</t>
  </si>
  <si>
    <t>undisturbed sample, 不攪亂試料</t>
  </si>
  <si>
    <t>흙의 자연 퇴적 상태인 채로 채취한 시료.</t>
  </si>
  <si>
    <t>15068</t>
  </si>
  <si>
    <t>불규칙 신호</t>
  </si>
  <si>
    <t>random signal</t>
  </si>
  <si>
    <t>시간적 거동이 정확히 예측되지 않는 신호. 통계적 성질이 명확하다면 측정용 신호로 적합한 경우가 많다.</t>
  </si>
  <si>
    <t>15069</t>
  </si>
  <si>
    <t>강성역</t>
  </si>
  <si>
    <t>rigid zone, 剛性域</t>
  </si>
  <si>
    <t>구조체에서 강성이 매우 커서 변형을 무시할 수 있는 부분.</t>
  </si>
  <si>
    <t>1507</t>
  </si>
  <si>
    <t>불규칙 잡음</t>
  </si>
  <si>
    <t>random noise； non-harmonic noise</t>
  </si>
  <si>
    <t>임의의 시각에 있어서의 진폭이나 위상 등이 정확히 예측되지 않는 잡음을 일컫는다. 백색 잡음은 그 예이다. (=랜덤 노이즈) →가우스 잡음.</t>
  </si>
  <si>
    <t>15071</t>
  </si>
  <si>
    <t>불규칙 진동</t>
  </si>
  <si>
    <t>non harmonic vibration; random vibration</t>
  </si>
  <si>
    <t>일정한 규칙이 없는 임의의 진폭과 주기 특성을 갖는 진동. 지진파와 같이 파형이 복잡한 비재현성 진동현상. (=랜덤진동).</t>
  </si>
  <si>
    <t>15072</t>
  </si>
  <si>
    <t>불규칙 토층</t>
  </si>
  <si>
    <t>입도 조성 등이 수평이나 수직 방향으로 현저하게 변화된 토층으로 주로 빙하나 산사태 등으로 생성된 빙적토, 붕적토 등에서 볼 수 있다.</t>
  </si>
  <si>
    <t>박순전</t>
  </si>
  <si>
    <t>15073</t>
  </si>
  <si>
    <t>불규칙정원</t>
  </si>
  <si>
    <t>unformed garden, 不規則庭園</t>
  </si>
  <si>
    <t>기준을 만들어 꾸만정원이 아닌니라 기준없이 만들어진 정원을 말함.,</t>
  </si>
  <si>
    <t>15074</t>
  </si>
  <si>
    <t>불규칙토층</t>
  </si>
  <si>
    <t>erratic subsoil, 不規則土層</t>
  </si>
  <si>
    <t>수평이나 연직 방향으로 입도조성(粒度組成)등이 현저하게 변화하는 토층.</t>
  </si>
  <si>
    <t>15075</t>
  </si>
  <si>
    <t>불규칙파</t>
  </si>
  <si>
    <t>random wave</t>
  </si>
  <si>
    <t>시간적 또한 주파수적으로 불규칙 변동올 해서 임의의 시각에 대한 크기가 정확히 예측되지 않는 파로서 파형이 매우 불규칙한 형태를 나타냄</t>
  </si>
  <si>
    <t>15076</t>
  </si>
  <si>
    <t>불균등 확산</t>
  </si>
  <si>
    <t>non-isotropic diffusion</t>
  </si>
  <si>
    <t>발광·반사·투과하는 방사, 빛의 방사 휘도 또는 휘도가 방향에 관해서 균등하지 않은 것.</t>
  </si>
  <si>
    <t>15077</t>
  </si>
  <si>
    <t>불균등 확산 반사</t>
  </si>
  <si>
    <t>non-isotropic diffuse reflection</t>
  </si>
  <si>
    <t>반사하는 방사, 빛의 방사 휘도 또는 휘도가 방향에 관해서 균등하지 못한 확산 반사. →불균등 확산. ↔불균등 확산 투과.</t>
  </si>
  <si>
    <t>15078</t>
  </si>
  <si>
    <t>불균등 확산 투과</t>
  </si>
  <si>
    <t>non isotropic diffuse transmission</t>
  </si>
  <si>
    <t>투과하는 방사, 빛의 방사 휘도 또는 휘도가 방향에 관해서 균등하지 않은 확산 투과. →불균등 확산. ↔불균등 확산 반사.</t>
  </si>
  <si>
    <t>15079</t>
  </si>
  <si>
    <t>강성절</t>
  </si>
  <si>
    <t>구조체에서 강접합되는 접합부 또는 접합절점.</t>
  </si>
  <si>
    <t>1508</t>
  </si>
  <si>
    <t>불균형모멘트</t>
  </si>
  <si>
    <t>불평형모멘트</t>
  </si>
  <si>
    <t>15080</t>
  </si>
  <si>
    <t>불꽃가우징</t>
  </si>
  <si>
    <t>flame gouging</t>
  </si>
  <si>
    <t>가스 절단의 원리를 이용하여 재료의 좁고, 깊은 홈을 파는 방법.</t>
  </si>
  <si>
    <t>15081</t>
  </si>
  <si>
    <t>불꽃강화</t>
  </si>
  <si>
    <t>flame strengthening</t>
  </si>
  <si>
    <t>불꽃 경화법과 같으 방법이며, 산소 아세틸렌 불꽃, 가스 불꽃을 사용해서 금속의 표면을 가열 후 절적한 속도로 냉각하여 재료의 강도를 증진하는 방법.</t>
  </si>
  <si>
    <t>15082</t>
  </si>
  <si>
    <t>불꽃경화</t>
  </si>
  <si>
    <t>flame hardening</t>
  </si>
  <si>
    <t>불꽃 강화법과 같으 방법이며, 산소 아세틸렌 불꽃, 가스 불꽃을 사용해서 금속의 표면을 가열 후 절적한 속도로 냉각하여 재료의 강도를 증진하는 방법.</t>
  </si>
  <si>
    <t>15083</t>
  </si>
  <si>
    <t>불꽃납땜</t>
  </si>
  <si>
    <t>flame brazing process</t>
  </si>
  <si>
    <t>납땜법 중 가스 불꽃으로 녹여서 하는 방법.</t>
  </si>
  <si>
    <t>15084</t>
  </si>
  <si>
    <t>불꽃맞대기용접</t>
  </si>
  <si>
    <t>resistance flash butt welding</t>
  </si>
  <si>
    <t>빠른 용접방법으로, 용접할 면을 가볍게 접촉시키면서 큰 전류를 흘려 접촉면에 플래시(불꽃)를 일으키고, 그 열로 용접면이 용융증기와 금속으로 쌓였을 때 빠르게 큰 압력을 주어 압접하는 방법.</t>
  </si>
  <si>
    <t>15085</t>
  </si>
  <si>
    <t>불꽃청소</t>
  </si>
  <si>
    <t>flame cleaning</t>
  </si>
  <si>
    <t>저장 탱크‧배관류‧선박‧철교 등의 철강구조물에 이용되는 불꽃을 써서 쇠붙이 표면의 녹, 때를 제거하는 것.(산소 아세틸렌 불꽃이 가장 적당.)</t>
  </si>
  <si>
    <t>15086</t>
  </si>
  <si>
    <t>불능 글레어</t>
  </si>
  <si>
    <t>Disability glare</t>
  </si>
  <si>
    <t>대상물보다 현저하게 높은 휘도의 빛이 존재하여 대상물의 휘도가 변하지 않아도 대상물을 보기 어려운 상태를 일컫는다. (= 감능 글레어)</t>
  </si>
  <si>
    <t>15087</t>
  </si>
  <si>
    <t>불단</t>
  </si>
  <si>
    <t>佛壇</t>
  </si>
  <si>
    <t>불상을 모시는 높은 단</t>
  </si>
  <si>
    <t>15088</t>
  </si>
  <si>
    <t>불당</t>
  </si>
  <si>
    <t>佛堂</t>
  </si>
  <si>
    <t>불상을 모시는 건물</t>
  </si>
  <si>
    <t>15089</t>
  </si>
  <si>
    <t>강성행렬</t>
  </si>
  <si>
    <t>⇨강성 매트릭스(＝).</t>
  </si>
  <si>
    <t>1509</t>
  </si>
  <si>
    <t>불도저</t>
  </si>
  <si>
    <t>bulldozer</t>
  </si>
  <si>
    <t>도저라고도하며, 흙파기‧땅고르기‧다지기‧운반‧제설(除雪)‧도목(倒木) 등 다방면에 쓰이는 토목기계 중 가장 대표적인 기종이다.</t>
  </si>
  <si>
    <t>15090</t>
  </si>
  <si>
    <t>불량 주택</t>
  </si>
  <si>
    <t>substandard house</t>
  </si>
  <si>
    <t>구조, 설비, 방재, 미관 등이 일정 수준에 미치지 못하는 열악한 주택</t>
  </si>
  <si>
    <t>15091</t>
  </si>
  <si>
    <t>불량 주택 지구</t>
  </si>
  <si>
    <t>deteriorated residential area； slum</t>
  </si>
  <si>
    <t>슬럼</t>
  </si>
  <si>
    <t>세화8.7%</t>
  </si>
  <si>
    <t>15092</t>
  </si>
  <si>
    <t>불량 주택 지구 개량</t>
  </si>
  <si>
    <t>불량주택이 밀접하여 위생, 풍기, 보안 등에 유해 또는 위험이 있는 지구(슬럼 등)를 개량하는 것을 말함. = 슬럼 클리어런스</t>
  </si>
  <si>
    <t>15093</t>
  </si>
  <si>
    <t>불량 주택 지구 개량 사업</t>
  </si>
  <si>
    <t>slum clearance</t>
  </si>
  <si>
    <t>도시재개발의 하나로 오래되거나 불량한 주택가를 개량하는 사업</t>
  </si>
  <si>
    <t>15094</t>
  </si>
  <si>
    <t>불량입도</t>
  </si>
  <si>
    <t>poor grading, 不良粒度</t>
  </si>
  <si>
    <t>입도분포 곡선에서 시료의 입경의 것이 적당하지 않아 기울기가 급격한 것.</t>
  </si>
  <si>
    <t>15095</t>
  </si>
  <si>
    <t>불량택지정리</t>
  </si>
  <si>
    <t>slum abolition, 不良宅地整理</t>
  </si>
  <si>
    <t>일반 도시에서 보안 상태, 위생 상태 따위가 불량한 주택들을 없애고 적정한 주택지로 만드는 일.</t>
  </si>
  <si>
    <t>15096</t>
  </si>
  <si>
    <t>불룩리벳</t>
  </si>
  <si>
    <t>butt head rivet</t>
  </si>
  <si>
    <t>불룩머리 리벳이라고도 하며, 리벳의 머리가 튀어나온 것.</t>
  </si>
  <si>
    <t>15099</t>
  </si>
  <si>
    <t>CFRP</t>
  </si>
  <si>
    <t>carbon fiber reinforced plastics</t>
  </si>
  <si>
    <t>탄소 섬유 강화 플라스틱의 약칭. 플라스틱을 탄소섬유로 보강한 성형 재료. 기계적 성질이 우수하고 욕조, 의자, 골형판 등에 사용한다.</t>
  </si>
  <si>
    <t>151</t>
  </si>
  <si>
    <t>강소성</t>
  </si>
  <si>
    <t>rigid plasticity</t>
  </si>
  <si>
    <t>소성상태 이전에는 변형이 발생하지 않고, 소성상태 이후에는 하중 증가 없이 변형이 증가하는 것을 표현하는 재료적 성질</t>
  </si>
  <si>
    <t>1510</t>
  </si>
  <si>
    <t>불룩머리못</t>
  </si>
  <si>
    <t>round headed nail, 圓錐頭釘</t>
  </si>
  <si>
    <t>불룩원두정이라고도하며, 머리가 둥글고 불룩하게 된 못.</t>
  </si>
  <si>
    <t>15100</t>
  </si>
  <si>
    <t>불룩방두정</t>
  </si>
  <si>
    <t>oval square head nail, pyramidal head nail, -方頭釘</t>
  </si>
  <si>
    <t>못의 각추형 머리가 불룩한 것.</t>
  </si>
  <si>
    <t>15101</t>
  </si>
  <si>
    <t>불룩원두정</t>
  </si>
  <si>
    <t>round head nail, -圓頭釘</t>
  </si>
  <si>
    <t>못의 반구형 머리가 불룩한 것..</t>
  </si>
  <si>
    <t>15102</t>
  </si>
  <si>
    <t>불목</t>
  </si>
  <si>
    <t>爐胸</t>
  </si>
  <si>
    <t>온돌방 아랫목에서 아궁이가 가까워서 가장 따뜻한 위치</t>
  </si>
  <si>
    <t>15103</t>
  </si>
  <si>
    <t>불바드</t>
  </si>
  <si>
    <t>boulevard</t>
  </si>
  <si>
    <t>각 측면의 도로와 자전거 및 보행자 사용을 위해 만든 도로로 조경등으로 조성되어있음</t>
  </si>
  <si>
    <t>15104</t>
  </si>
  <si>
    <t>불발기</t>
  </si>
  <si>
    <t>장지문의 위아래는 창호지를 앞뒤로 바르고 교살 또는 완자살이 있는 가운데 부분만 창호지를 한쪽에만 바른 문</t>
  </si>
  <si>
    <t>15106</t>
  </si>
  <si>
    <t>불벽</t>
  </si>
  <si>
    <t>佛壁</t>
  </si>
  <si>
    <t>공포와 공포 사이의 빈 곳에 불상을 그려서 장식한 벽</t>
  </si>
  <si>
    <t>15107</t>
  </si>
  <si>
    <t>불벽초</t>
  </si>
  <si>
    <t>佛壁草</t>
  </si>
  <si>
    <t>공포와 공포 사이 불벽에 그린 불화</t>
  </si>
  <si>
    <t>기문당52.9%</t>
  </si>
  <si>
    <t>15108</t>
  </si>
  <si>
    <t>강소성 모델</t>
  </si>
  <si>
    <t>rigid plasticity model</t>
  </si>
  <si>
    <t>강소성 상태를 나타내는 수학적 모형.</t>
  </si>
  <si>
    <t>1511</t>
  </si>
  <si>
    <t>불소성벽돌</t>
  </si>
  <si>
    <t>unburned brick, 不燒性壁乭</t>
  </si>
  <si>
    <t>가공처리한 내화 원료로 성형하여 소성하지 않아도 필요한 강도가 있는 벽돌.</t>
  </si>
  <si>
    <t>15111</t>
  </si>
  <si>
    <t>불수강</t>
  </si>
  <si>
    <t>stainless steel, 不銹鋼</t>
  </si>
  <si>
    <t>스테인레스강</t>
  </si>
  <si>
    <t>15112</t>
  </si>
  <si>
    <t>불스트레처</t>
  </si>
  <si>
    <t>bull-stretcher, bull-nose stretcher</t>
  </si>
  <si>
    <t>둥근 긴쪽 단면이 정면으로 보이도록 모서리를 장식하는 벽돌.</t>
  </si>
  <si>
    <t>15113</t>
  </si>
  <si>
    <t>불식</t>
  </si>
  <si>
    <t>佛式</t>
  </si>
  <si>
    <t>불교의 의식을 말함</t>
  </si>
  <si>
    <t>15114</t>
  </si>
  <si>
    <t>불식마름모쌓기</t>
  </si>
  <si>
    <t>Flemish diagonal bond</t>
  </si>
  <si>
    <t>1켜는 길이만 쌓고,다음 켜는 1장과 마구리 1장을 놓아 쌓되 이 두켜를 상하 교대로 쌓는데 마름모꼴의 무늬가 나타나게 쌓는법</t>
  </si>
  <si>
    <t>15115</t>
  </si>
  <si>
    <t>불식쌍길이쌓기</t>
  </si>
  <si>
    <t>Flemish double stretches bond, 佛式雙長積</t>
  </si>
  <si>
    <t>한 켜에서 길이2장과 마구리 1장씩을 번갈아 넣어 쌓으며 마구리는 길이의 이음부에 오게하는 방법.</t>
  </si>
  <si>
    <t>15116</t>
  </si>
  <si>
    <t>불식쌓기</t>
  </si>
  <si>
    <t>Flemish bond, 佛式積</t>
  </si>
  <si>
    <t>한켜에서 마구리와 길이를 번갈아 놓아쌓고,다음 켜는 마구리가 길이의 중심부에 놓이게 쌓는 방법.</t>
  </si>
  <si>
    <t>15117</t>
  </si>
  <si>
    <t>불식어금쌓기</t>
  </si>
  <si>
    <t>Flemish cross bond, 佛式－積</t>
  </si>
  <si>
    <t>한켜는 마구리와길이를 번갈아 놓아 쌓고, 다음 켜는 길이 쌓기로만 쌓는 방식.</t>
  </si>
  <si>
    <t>15118</t>
  </si>
  <si>
    <t>불아궁</t>
  </si>
  <si>
    <t>fuel[fire] hole, furnace, 火口</t>
  </si>
  <si>
    <t>아궁이</t>
  </si>
  <si>
    <t>15119</t>
  </si>
  <si>
    <t>강수</t>
  </si>
  <si>
    <t>precipitation, 降水</t>
  </si>
  <si>
    <t>빗물을 포함하여 자연현상으로 발생된 눈과 우박 등 녹으면 물이 되는 것의 총칭.</t>
  </si>
  <si>
    <t>기문당30.5%</t>
  </si>
  <si>
    <t>1512</t>
  </si>
  <si>
    <t>불아궁쇠</t>
  </si>
  <si>
    <t>火口鐵物</t>
  </si>
  <si>
    <t>불아궁이에 설치한 철제 문</t>
  </si>
  <si>
    <t>15120</t>
  </si>
  <si>
    <t>불안정</t>
  </si>
  <si>
    <t>unstability, 不安定</t>
  </si>
  <si>
    <t>외력이나 강제변위를 가하지 않으면 구조물이 평형위치로 되돌아가지 못하는 것.</t>
  </si>
  <si>
    <t>15121</t>
  </si>
  <si>
    <t>불안정 균형</t>
  </si>
  <si>
    <t>unstable equilibrium</t>
  </si>
  <si>
    <t>구조물이 평형 상태에 있지만 변형이 진행되는 균형상태.</t>
  </si>
  <si>
    <t>15122</t>
  </si>
  <si>
    <t>불안정 진동</t>
  </si>
  <si>
    <t>unstable vibration</t>
  </si>
  <si>
    <t>자체의 진동이 가진력을 발휘하여 진동이 증폭되는 메커니즘으로 발생하는 진동</t>
  </si>
  <si>
    <t>세화55.2%</t>
  </si>
  <si>
    <t>15123</t>
  </si>
  <si>
    <t>불안정구조물</t>
  </si>
  <si>
    <t>unstable structure, 不安定構造物</t>
  </si>
  <si>
    <t>하중을 받아 구조물이 이동하거나 그 형태가 붕괴되는 불안정한 구조물.</t>
  </si>
  <si>
    <t>15124</t>
  </si>
  <si>
    <t>불연 구조</t>
  </si>
  <si>
    <t>noncombustible construction</t>
  </si>
  <si>
    <t>① 불에 타지 않는 재료를 이용한 시설물의구조.  ② 외벽에서 연소되기 쉬운 부분에는 규정된 방화 설비를 갖춤</t>
  </si>
  <si>
    <t>세화3.9%</t>
  </si>
  <si>
    <t>15125</t>
  </si>
  <si>
    <t>불연 재료</t>
  </si>
  <si>
    <t>noncombustible material</t>
  </si>
  <si>
    <t>15127</t>
  </si>
  <si>
    <t>불연 주택지</t>
  </si>
  <si>
    <t>residential area of noncombustible houses</t>
  </si>
  <si>
    <t>주요 구조부를불연성 재료를 사용하여 만든 주택들에 의해 형성된 지역</t>
  </si>
  <si>
    <t>15128</t>
  </si>
  <si>
    <t>불연구조</t>
  </si>
  <si>
    <t>non combustible construction, 不燃構造</t>
  </si>
  <si>
    <t>불연재료(불연성의 재료)로 구성된 구조.</t>
  </si>
  <si>
    <t>15129</t>
  </si>
  <si>
    <t>강수량</t>
  </si>
  <si>
    <t>precipitation, 降水量</t>
  </si>
  <si>
    <t>지표면에 떨어진 강수의 양으로서 비, 눈, 우박 등을 포함한 양을 나타낸다단위는 mm. 측정은 우량계로 함.</t>
  </si>
  <si>
    <t>기문당31.7%</t>
  </si>
  <si>
    <t>1513</t>
  </si>
  <si>
    <t>불연성</t>
  </si>
  <si>
    <t>noncombustibility</t>
  </si>
  <si>
    <t>공기중의 산소와 화학반응해서 연소를 발생하는 일이 없는 것.</t>
  </si>
  <si>
    <t>15130</t>
  </si>
  <si>
    <t>불연속바닥판</t>
  </si>
  <si>
    <t>discontinuous slab</t>
  </si>
  <si>
    <t>연속바닥판과 반대되는 개념의 바닥판. 인접하여 바닥판이 연속되지 않는 바닥판.</t>
  </si>
  <si>
    <t>15131</t>
  </si>
  <si>
    <t>불연율</t>
  </si>
  <si>
    <t>건물을 지을때 쓰인 재료가 불에 잘 타지 않는 비율을 말함, 불연화율</t>
  </si>
  <si>
    <t>15132</t>
  </si>
  <si>
    <t>불연재료</t>
  </si>
  <si>
    <t>non-combustible materials, 不燃材料</t>
  </si>
  <si>
    <t>불에 타지 않는 재료. 건축물에서 사용되는 불연재료는 콘크리트, 벽돌, 기와, 철망, 알루미늄, 유리, 모르타르 등이 있음.</t>
  </si>
  <si>
    <t>15133</t>
  </si>
  <si>
    <t>불연화</t>
  </si>
  <si>
    <t>noncombustiblization</t>
  </si>
  <si>
    <t>건물을 짓거나 차량 따위를 만들 때에 불연성 재료를 이용하여 불연구조로 하는 것으로 내화구조, 방화구조등이 있음</t>
  </si>
  <si>
    <t>15134</t>
  </si>
  <si>
    <t>불연화율</t>
  </si>
  <si>
    <t>noncombustible rate</t>
  </si>
  <si>
    <t>건물을 지을때 쓰인 재료가 불에 타지않는 비율을 말하며 건수, 면적, 연바닥면적등이 지표로 쓰임</t>
  </si>
  <si>
    <t>15135</t>
  </si>
  <si>
    <t>불완전 합성보</t>
  </si>
  <si>
    <t>incomplete composite beam</t>
  </si>
  <si>
    <t>강재과 콘크리트 슬래브가 완전 일체화 되지 않은 합성보</t>
  </si>
  <si>
    <t>15136</t>
  </si>
  <si>
    <t>불완전 확산</t>
  </si>
  <si>
    <t>imperfect diffusion</t>
  </si>
  <si>
    <t>완전 확산이 아닌 상태로서, 복사체에서 발산하는 복사가 람베르트의 여현 법칙에 따르지 않는 확산</t>
  </si>
  <si>
    <t>15137</t>
  </si>
  <si>
    <t>불완전탄성체</t>
  </si>
  <si>
    <t>imperfect elastic body, 不完全彈性體</t>
  </si>
  <si>
    <t>어느 정도의 탄성을 가진 탄성체.</t>
  </si>
  <si>
    <t>15139</t>
  </si>
  <si>
    <t>강수일</t>
  </si>
  <si>
    <t>wet days, 降水日</t>
  </si>
  <si>
    <t>① 비‧눈‧우박‧서리‧이슬 등이 내린 날.  비의 경우에는 0.1mm 이상 내린 날만 강수일로 인정하고, 눈ㆍ우박 따위는 양에 관계없이 해당 현상만 있으면 인정함. ② 일기통계를 내는데 사용되며, 일상의 비오는 날과는 다름. ③ 하루의 강수량을 0～0.1mm, 0.1～1.0, 1.0～10.0, 10.0～30.0mm까지의 4종류로 구분하고, 각 구분에 따라 일수(日數)를 기록함.</t>
  </si>
  <si>
    <t>1514</t>
  </si>
  <si>
    <t>불완전포화</t>
  </si>
  <si>
    <t>partial saturation, 不完全飽和</t>
  </si>
  <si>
    <t>수많은 틈이 물로 완전히 채워지지 않고 공기가 남아 있는 상태.</t>
  </si>
  <si>
    <t>15140</t>
  </si>
  <si>
    <t>불용 잔분</t>
  </si>
  <si>
    <t>불용해 잔분과 같으며, 녹지않고 남아있는 부분.</t>
  </si>
  <si>
    <t>15141</t>
  </si>
  <si>
    <t>불용해 잔분</t>
  </si>
  <si>
    <t>insoluble residue</t>
  </si>
  <si>
    <t>불용 잔분과 같으며, 녹지않고 남아있는 부분.</t>
  </si>
  <si>
    <t>15142</t>
  </si>
  <si>
    <t>불우</t>
  </si>
  <si>
    <t>佛宇</t>
  </si>
  <si>
    <t>불당(佛堂)</t>
  </si>
  <si>
    <t>15143</t>
  </si>
  <si>
    <t>불음</t>
  </si>
  <si>
    <t>팽창과 같으며, 수분이나 다른 이유로 용적이 증가되는 것.</t>
  </si>
  <si>
    <t>15144</t>
  </si>
  <si>
    <t>불전</t>
  </si>
  <si>
    <t>佛殿</t>
  </si>
  <si>
    <t>사찰에서 불상을 안치한 전각</t>
  </si>
  <si>
    <t>15146</t>
  </si>
  <si>
    <t>불좌대</t>
  </si>
  <si>
    <t>佛座臺</t>
  </si>
  <si>
    <t>불상을 안치한 좌대</t>
  </si>
  <si>
    <t>15147</t>
  </si>
  <si>
    <t>불쾌 글레어</t>
  </si>
  <si>
    <t>discomfort glare</t>
  </si>
  <si>
    <t>반드시 시인 능력을 손상시키는 일은 없지만 불쾌감을 느끼게 하는 글레어.</t>
  </si>
  <si>
    <t>세화78.4%</t>
  </si>
  <si>
    <t>15148</t>
  </si>
  <si>
    <t>불쾌역</t>
  </si>
  <si>
    <t>discomfort region</t>
  </si>
  <si>
    <t>어떤 자극에 대하여 불쾌감을 느끼는 영역. ↔쾌적역.</t>
  </si>
  <si>
    <t>15150</t>
  </si>
  <si>
    <t>불쾌지수</t>
  </si>
  <si>
    <t>discomfortable index, 不快指數</t>
  </si>
  <si>
    <t>① 온습(溫習)지수의 하나로 생활상 불쾌감을 느끼는 수치를 표시한 것. ② 톰(E.C. Thom)에 의해 고안된 것으로, 원래는 냉난방의 공기조화장치를 가설해 놓은 회사나 공장 등에서 각종 기상조건하에서 어느 정도의 전력이 필요한가를 알기 위해서 이용되던 것이 오늘날 불쾌지수로서 이용되고 있는 것. ③ 약호：｢DI｣. ④ DI＝(건구온도℃＋습구온도℃) ×0.72＋40.6으로 계산함. ⑤ DI가 70에서 10%의 주민이, 75에서 50%의 주민이, 80에서 거의 모든 주민이 불쾌하게 느끼며, 86에서부터는 견딜 수 없는 고통을 느끼는 상태가 됨. ⑥ 실외에서 불쾌지수 산출의 모순점은 기온‧기습만으로 계산되었으므로 실내에서는 기류나 복사열에 의해 달라질 수 있음.</t>
  </si>
  <si>
    <t>15151</t>
  </si>
  <si>
    <t>불탁</t>
  </si>
  <si>
    <t>佛卓</t>
  </si>
  <si>
    <t>불상이 놓인 불단 앞에 배치한 탁자</t>
  </si>
  <si>
    <t>15152</t>
  </si>
  <si>
    <t>불탑</t>
  </si>
  <si>
    <t>佛塔</t>
  </si>
  <si>
    <t>사찰에서 부처와 관련한 사리, 불경 등을 봉안한 탑</t>
  </si>
  <si>
    <t>15153</t>
  </si>
  <si>
    <t>불투명 유리</t>
  </si>
  <si>
    <t>ground glass； frosted glass</t>
  </si>
  <si>
    <t>흐린유리라고도 하며, 유리의 한 표면에 미세한 요철을 붙여서 투명도를 낮게한 유리.</t>
  </si>
  <si>
    <t>15154</t>
  </si>
  <si>
    <t>불투명도료</t>
  </si>
  <si>
    <t>不透明塗料</t>
  </si>
  <si>
    <t>다른 재료를 혼합하여 도막이 투명하지 않게 도료.</t>
  </si>
  <si>
    <t>15155</t>
  </si>
  <si>
    <t>불투명차단유리</t>
  </si>
  <si>
    <t>不透明遮斷－</t>
  </si>
  <si>
    <t>다층 차단유리, 복합유리의 하나.</t>
  </si>
  <si>
    <t>15156</t>
  </si>
  <si>
    <t>불투수면율</t>
  </si>
  <si>
    <t>percentage of impervious areas</t>
  </si>
  <si>
    <t>토양면이 포장이나 건물 등으로 덮여 빗물이 침투할 수 없는 불투수 지역의 어떤 지역에 대한 면적 비율. 일반적으로 도시화 진행에 수반해서 증가한다.</t>
  </si>
  <si>
    <t>15157</t>
  </si>
  <si>
    <t>불투수성</t>
  </si>
  <si>
    <t>不透水性</t>
  </si>
  <si>
    <t>물이 스며들기 어렵거나 스며들지 아니하는 성질.</t>
  </si>
  <si>
    <t>15158</t>
  </si>
  <si>
    <t>불투수성 블랭킷</t>
  </si>
  <si>
    <t>impervious blanket</t>
  </si>
  <si>
    <t>구조물의 기초부분에서 물이 스며나오는 것을 막기 위해 기저부분에 설치하는 것으로서, 주로 다져진 토양이나 라이너가 사용됨.</t>
  </si>
  <si>
    <t>15159</t>
  </si>
  <si>
    <t>불투수층</t>
  </si>
  <si>
    <t>물이 침투하기 어려운 층. 투수 계수가 1 x 10^8 -1 X l0^9 m/s 이하의 토층으로 주로 점성 토층이 이에 해당한다.</t>
  </si>
  <si>
    <t>15160</t>
  </si>
  <si>
    <t>불티</t>
  </si>
  <si>
    <t>fire spark</t>
  </si>
  <si>
    <t>화재시 비산하는 연소중인 작은 물체</t>
  </si>
  <si>
    <t>15161</t>
  </si>
  <si>
    <t>불티막이벽</t>
  </si>
  <si>
    <t>fender wall</t>
  </si>
  <si>
    <t>불티 방지를 위해 벽난로 가장자리에 낮게 쌓은 벽.</t>
  </si>
  <si>
    <t>15162</t>
  </si>
  <si>
    <t>unbalanced moment, 不平衡－</t>
  </si>
  <si>
    <t>절점을 구속함으로써 절전에서의 모멘트 총합이 0을 만족하지 않고 남는 모멘트.</t>
  </si>
  <si>
    <t>15163</t>
  </si>
  <si>
    <t>불포화</t>
  </si>
  <si>
    <t>unsaturation</t>
  </si>
  <si>
    <t>흙 속의 간극에 부분적으로 물이 존재하는 상태로 포화되지 않은 상태</t>
  </si>
  <si>
    <t>세화75.7%</t>
  </si>
  <si>
    <t>15164</t>
  </si>
  <si>
    <t>불포화 폴리에스테르 수지</t>
  </si>
  <si>
    <t>unsaturated polyester resin</t>
  </si>
  <si>
    <t>① 주용도는 FRP용 수지. →폴리에스테르 ② 다염기산과 다가 알코올과의 에스테르 결합을 갖는 일군의 합성 수지로 종류가 많은 열겅화성 수지의 일종.</t>
  </si>
  <si>
    <t>세화39.8%</t>
  </si>
  <si>
    <t>15165</t>
  </si>
  <si>
    <t>불포화토</t>
  </si>
  <si>
    <t>partially saturated soil</t>
  </si>
  <si>
    <t>불포화 상태에 있는 토사</t>
  </si>
  <si>
    <t>15166</t>
  </si>
  <si>
    <t>불플로트</t>
  </si>
  <si>
    <t>bull float</t>
  </si>
  <si>
    <t>(콘크리트 포장의) 표면을 마무리하는 기계.</t>
  </si>
  <si>
    <t>15167</t>
  </si>
  <si>
    <t>불헤더</t>
  </si>
  <si>
    <t>bull-header, bull-head</t>
  </si>
  <si>
    <t>둥근 모서리 벽돌: 장식용 벽돌의 일종; 창틀 밑이나 출입구의 전면을 둥글게 보이기 위해 쓰이는 모서리가 둥근 벽돌.</t>
  </si>
  <si>
    <t>15168</t>
  </si>
  <si>
    <t>불헤드티</t>
  </si>
  <si>
    <t>bullhead tee, bullheaded tee</t>
  </si>
  <si>
    <t>① 관의 개구(開口)보다 출구가 더 큰 T자형 관. ② 위생설비에서 주관보다 긴 분기관(分岐管)에 연결한 T자형 관(T字形管).</t>
  </si>
  <si>
    <t>15169</t>
  </si>
  <si>
    <t>강심</t>
  </si>
  <si>
    <t>center of rigidity, 剛心</t>
  </si>
  <si>
    <t>기문당6.6%</t>
  </si>
  <si>
    <t>1517</t>
  </si>
  <si>
    <t>불헤드티형</t>
  </si>
  <si>
    <t>bullhead T-type, -T型</t>
  </si>
  <si>
    <t>불헤드 Τ형.</t>
  </si>
  <si>
    <t>15170</t>
  </si>
  <si>
    <t>불협화음</t>
  </si>
  <si>
    <t>동시에 울릴 때 조화가 잘 안 되는 소리의 관계. 장 2도, 단 7도 등의 불협화음을 포함하는 화음.</t>
  </si>
  <si>
    <t>15171</t>
  </si>
  <si>
    <t>불화</t>
  </si>
  <si>
    <t>佛畵</t>
  </si>
  <si>
    <t>부처, 보살 또는 관련된 내용을 그린 그림</t>
  </si>
  <si>
    <t>15172</t>
  </si>
  <si>
    <t>불화작용</t>
  </si>
  <si>
    <t>slaking, 沸化作用</t>
  </si>
  <si>
    <t>갇혔던 공기가 방출되면서 흙덩이가 부서지는 것.</t>
  </si>
  <si>
    <t>15173</t>
  </si>
  <si>
    <t>불활성가스</t>
  </si>
  <si>
    <t>inert-gas, 不活性－</t>
  </si>
  <si>
    <t>① 질소가스‧탄산가스 등 냉매계통에서 잔류가스가 있을 경우에 기밀시험용으로 사용하는 가압용 가스. ② 다른 물질과 반응을 일으키지 않는 화학적으로 안정된 가스. ③ 잔류가스를 배출할 때의 종류에 따라 선정.</t>
  </si>
  <si>
    <t>15174</t>
  </si>
  <si>
    <t>불활성가스아크용접</t>
  </si>
  <si>
    <t>inert-gas shilded arc welding, using non-consumable electrode</t>
  </si>
  <si>
    <t>비피복용 가재를 아크로 용해시키면서 불활성 가스로 포위하고 용접하는 방법으로서 티그용접(⇦)이라고도 함. 텅스텐 봉을 전극으로 하는 가스용접과 유사한 조작방법.</t>
  </si>
  <si>
    <t>15175</t>
  </si>
  <si>
    <t>붉은 노송</t>
  </si>
  <si>
    <t>Formosan cypress</t>
  </si>
  <si>
    <t>노송나무과의 침엽수로 대만의 고지에서 자라고 향이 약하다. 담홍갈색으로 기건 비중은 약 0.40.</t>
  </si>
  <si>
    <t>15176</t>
  </si>
  <si>
    <t>붉은 녹</t>
  </si>
  <si>
    <t>red rust</t>
  </si>
  <si>
    <t>① 고력 볼트 마찰 접합에 있어서는 소정의 미끄럼 계수를 얻기 위해 이용한다. ② 빨간 빛깔의 산화물에 해당하는데 이것은 물이나 습기가 있어서 쇠와 산소의 산화작용으로 강재의 마모를 일으켜 강구조물의 내구성 저하의 원인이 된다.</t>
  </si>
  <si>
    <t>15177</t>
  </si>
  <si>
    <t>붉은기와</t>
  </si>
  <si>
    <t>red roof tile</t>
  </si>
  <si>
    <t>유약칠을 하지 않은 색깔이 붉은색 계열에 가까운 기와. 주로 진흙으로 빚어서 높은 온도에 구워 만든 저급품의 기와.</t>
  </si>
  <si>
    <t>15178</t>
  </si>
  <si>
    <t>붉은벽돌</t>
  </si>
  <si>
    <t>red brick, 赤壁乭</t>
  </si>
  <si>
    <t>검정벽돌‧시멘트벽돌‧기타 벽돌과 구분할 때 쓰이는 관용어로 KS규격에서는 ｢보통벽돌｣이라 함. 진흙을 빚어 구운 적갈색의 벽돌.</t>
  </si>
  <si>
    <t>15179</t>
  </si>
  <si>
    <t>강압식 냉각탑</t>
  </si>
  <si>
    <t>cooling tower forced draft</t>
  </si>
  <si>
    <t>하나 또는 그 이상의 선풍기를 사용함으로써 공기를 배출시켜 냉각효과를 얻는 냉각탑.</t>
  </si>
  <si>
    <t>1518</t>
  </si>
  <si>
    <t>붐</t>
  </si>
  <si>
    <t>boom</t>
  </si>
  <si>
    <t>기중기에서, 앞으로 내뻗친 팔뚝 모양의 긴 장치. 끝의 고팻줄에 달린 갈고리나 버킷으로 물건을 달아 올리거나 옮긴다.</t>
  </si>
  <si>
    <t>15180</t>
  </si>
  <si>
    <t>붓기중지</t>
  </si>
  <si>
    <t>경화 되기 전의 콘크리트를 지속적으로 타설하지 못하고 일단 멈추는 일.</t>
  </si>
  <si>
    <t>15181</t>
  </si>
  <si>
    <t>붓돌</t>
  </si>
  <si>
    <t>아궁이 양쪽에 세운 돌</t>
  </si>
  <si>
    <t>15182</t>
  </si>
  <si>
    <t>붕괴 기구</t>
  </si>
  <si>
    <t>collapse mechanism</t>
  </si>
  <si>
    <t>골조나 바닥판에서 소성힌지 또는 항복선이 발생해서 불안정 상태가 되어 붕괴가 일어나기 시작하는 상태를 일컫는다. (=붕괴 메커니즘)</t>
  </si>
  <si>
    <t>15183</t>
  </si>
  <si>
    <t>붕괴 메커니즘</t>
  </si>
  <si>
    <t>⇨붕괴 기구(＝).</t>
  </si>
  <si>
    <t>15184</t>
  </si>
  <si>
    <t>붕괴 모드</t>
  </si>
  <si>
    <t>collapse mode</t>
  </si>
  <si>
    <t>붕괴 기구 구조물이 진동하는 형태. (=붕괴형)</t>
  </si>
  <si>
    <t>15185</t>
  </si>
  <si>
    <t>붕괴 하중</t>
  </si>
  <si>
    <t>collapse load</t>
  </si>
  <si>
    <t>소성 흐름이 생기기에 충분한 수의 항복 힌지 또는 항복선이 생겨 불안정하게 된 상태를 붕괴라 하며 그 시점에 작용하고 있는 하중을 붕괴 하중이라 한다. →종국 하중.</t>
  </si>
  <si>
    <t>15186</t>
  </si>
  <si>
    <t>붕괴기구</t>
  </si>
  <si>
    <t>collapse mechanism, 崩壞機構</t>
  </si>
  <si>
    <t>① 하중의 증감(增減) 없이 무제한으로 변형하므로 안정성을 잃게 됨. ② 소성(塑性) 설계에서 부재가 소성힌지 및 실제의 힌지로 결합된 상태에 이른 골조계(骨組系).</t>
  </si>
  <si>
    <t>15187</t>
  </si>
  <si>
    <t>붕괴설계</t>
  </si>
  <si>
    <t>collapse design, 崩壞設計</t>
  </si>
  <si>
    <t>① 종국하중 또는 붕괴하중이 주어졌을 때의 해석결과에 따라 구조물의 부재치수나 형상을 설계하는 방법. ② 극한설계‧최소중량설계‧종국하중설계 등.</t>
  </si>
  <si>
    <t>15188</t>
  </si>
  <si>
    <t>붕괴형</t>
  </si>
  <si>
    <t>⇨붕괴 모드(＝).</t>
  </si>
  <si>
    <t>15189</t>
  </si>
  <si>
    <t>강역</t>
  </si>
  <si>
    <t>1519</t>
  </si>
  <si>
    <t>붕어자물쇠</t>
  </si>
  <si>
    <t>붕어 모양 자물쇠</t>
  </si>
  <si>
    <t>15190</t>
  </si>
  <si>
    <t>붕어톱</t>
  </si>
  <si>
    <t>붕어의 등처럼 등이 둥글게 생긴 톱. 외날과 양날이 있으며 나무 표면에 홈을 만들 때 쓴다.</t>
  </si>
  <si>
    <t>15191</t>
  </si>
  <si>
    <t>붕적토</t>
  </si>
  <si>
    <t>崩積土</t>
  </si>
  <si>
    <t>바위나 돌의 풍화물이 중력에 의하여 비탈진 곳을 미끄러져 내려오거나 무너져 떨어져서 쌓인 흙.</t>
  </si>
  <si>
    <t>15192</t>
  </si>
  <si>
    <t>붙박이</t>
  </si>
  <si>
    <t>fixity, 固定</t>
  </si>
  <si>
    <t>가구류나 실내 기기 등을 건물 본체의 일부로서 만들거나 고정시키는 것.</t>
  </si>
  <si>
    <t>15193</t>
  </si>
  <si>
    <t>붙박이 가구</t>
  </si>
  <si>
    <t>built-in furniture</t>
  </si>
  <si>
    <t>옮길 수 없도록 어느 한자리에 박혀 있거나  고정시킨 가구.</t>
  </si>
  <si>
    <t>15194</t>
  </si>
  <si>
    <t>붙박이자물쇠</t>
  </si>
  <si>
    <t>자물쇠 자체가 가구 등에 붙어 움직일 수 없게 고정되어 있는 경우의 자물쇠. 은형자물쇠(잠각), 선자물쇠(비각), 두껍닫이자물쇠(북통), 꺾쇠형자물쇠(거북형).</t>
  </si>
  <si>
    <t>15195</t>
  </si>
  <si>
    <t>붙박이창</t>
  </si>
  <si>
    <t>fixed window, 固定窓</t>
  </si>
  <si>
    <t>①＝dead light＝fixed sash window＝fixed sash＝fixed light. ②  틀에 바로 유리를 고정시킴으로써 여닫는 기능은 없고 채광만 가능함</t>
  </si>
  <si>
    <t>15196</t>
  </si>
  <si>
    <t>붙임 기둥</t>
  </si>
  <si>
    <t>reinforcing post</t>
  </si>
  <si>
    <t>주요 기둥에 맞붙여진 보강용 목재.</t>
  </si>
  <si>
    <t>15197</t>
  </si>
  <si>
    <t>붙임 먹줄</t>
  </si>
  <si>
    <t>도피먹줄와 같으며, 먹줄치기 중 하나의 종류이다.</t>
  </si>
  <si>
    <t>15198</t>
  </si>
  <si>
    <t>붙임 메뚜기장</t>
  </si>
  <si>
    <t>메뚜기장의 한 종류로 천장판의 겹침 부분이 벌어지지 않게 누른 것. →본메뚜기장</t>
  </si>
  <si>
    <t>15199</t>
  </si>
  <si>
    <t>CG</t>
  </si>
  <si>
    <t>computer graphics</t>
  </si>
  <si>
    <t>컴퓨터 그래픽, 컴퓨터로 입력장치를 이용하여 도형을 형성하는 데이터를 기억시킨 다음 매개변수를 바꾸어가면서 이미지를 그리는 작업. 3차원 물체 표현 외에 상상 세계를 표현할 수 있어 광범위하게 이용되고 있다.</t>
  </si>
  <si>
    <t>152</t>
  </si>
  <si>
    <t>강열 감량</t>
  </si>
  <si>
    <t>ignition loss</t>
  </si>
  <si>
    <t>재료를 1000~1200℃ 로 가열해서 감소시킨 질량을 말한다. 보통 %로 표시한다. 함유되는 휘발성 성분의 총량에 해당한다. 포틀랜드 시멘트의 경우 950±50℃ 의 노 안에 15분간 유지해서 감량을 구한다. →가열 감량.</t>
  </si>
  <si>
    <t>1520</t>
  </si>
  <si>
    <t>붙임 서까래</t>
  </si>
  <si>
    <t>모임 지붕의 지붕틀에서 상단이 추녀에 붙여진 서까래.</t>
  </si>
  <si>
    <t>15200</t>
  </si>
  <si>
    <t>붙임 천판</t>
  </si>
  <si>
    <t>얇은 판을 접착재로 표면에 붙인 천판</t>
  </si>
  <si>
    <t>15202</t>
  </si>
  <si>
    <t>붙임 토대</t>
  </si>
  <si>
    <t>토대의 바깥쪽에 붙여 토대처럼 보이게 만든 치장재</t>
  </si>
  <si>
    <t>15203</t>
  </si>
  <si>
    <t>붙임 홈대</t>
  </si>
  <si>
    <t>바름벽면에 붙여 홈대처럼 보이게 만든 치장재</t>
  </si>
  <si>
    <t>세화34.2%</t>
  </si>
  <si>
    <t>15204</t>
  </si>
  <si>
    <t>붙임굴뚝</t>
  </si>
  <si>
    <t>15206</t>
  </si>
  <si>
    <t>붙임기둥</t>
  </si>
  <si>
    <t>engaged column, attached column, 附柱</t>
  </si>
  <si>
    <t>① 기둥재의 보강을 위해 덧붙인 기둥 ② =덧기둥</t>
  </si>
  <si>
    <t>15207</t>
  </si>
  <si>
    <t>붙임돌</t>
  </si>
  <si>
    <t>모르타르‧석고 등 이용하여  두께 15cm 이내의 석재를 벽체에 붙여 대는 것.</t>
  </si>
  <si>
    <t>15209</t>
  </si>
  <si>
    <t>강열감량</t>
  </si>
  <si>
    <t>ignition loss, 强熱減量</t>
  </si>
  <si>
    <t>① 흙 또는 시멘트 등의 시료를 강열했을 때의 중량 손실량. ② 시멘트의 풍화작용으로 생기며 풍화의 척도가 됨.</t>
  </si>
  <si>
    <t>1521</t>
  </si>
  <si>
    <t>붙임면</t>
  </si>
  <si>
    <t>창호의 문울거미에 붙이는 띠 형상의 장식</t>
  </si>
  <si>
    <t>15210</t>
  </si>
  <si>
    <t>붙임목</t>
  </si>
  <si>
    <t>① 콘크리트 타설 시 기둥 등의 모서리에 적절한 형태의 면을 형성하기 위해 거푸집의 코너에 붙이는 부재. ② 창호의 문울거미에 붙이는 띠 형상의 장식</t>
  </si>
  <si>
    <t>15211</t>
  </si>
  <si>
    <t>붙임판</t>
  </si>
  <si>
    <t>합판 등의 표면에 치장 바름으로 사용하는 평깎기반에 의해 필요한 두께로 자른 얇은 판. →단판.</t>
  </si>
  <si>
    <t>15217</t>
  </si>
  <si>
    <t>붙임판 이음</t>
  </si>
  <si>
    <t>spliced joint</t>
  </si>
  <si>
    <t>붙임판을 이용한 이음법.</t>
  </si>
  <si>
    <t>15218</t>
  </si>
  <si>
    <t>붙임혀</t>
  </si>
  <si>
    <t>附着椽</t>
  </si>
  <si>
    <t>추녀나 사래 등의 옆면에 붙인 반쪽 서까래 또는 부연</t>
  </si>
  <si>
    <t>15219</t>
  </si>
  <si>
    <t>강우</t>
  </si>
  <si>
    <t>rainfall, 降雨</t>
  </si>
  <si>
    <t>자연현상에 의해 지상에 내린 비</t>
  </si>
  <si>
    <t>1522</t>
  </si>
  <si>
    <t>뷰포트풍력계급</t>
  </si>
  <si>
    <t>⇨보퍼트풍력계급(＝).</t>
  </si>
  <si>
    <t>15222</t>
  </si>
  <si>
    <t>브라만테</t>
  </si>
  <si>
    <t>Donato d’Angelo Bramante：1444～1514</t>
  </si>
  <si>
    <t>15223</t>
  </si>
  <si>
    <t>브라스파이프</t>
  </si>
  <si>
    <t>황동관과 같으며, 구리와 아연의 합금. 가공이 용이, 산 · 알칼리에는 약하지만 내후성과 기계적성질이 뛰어남.</t>
  </si>
  <si>
    <t>15224</t>
  </si>
  <si>
    <t>브라싱</t>
  </si>
  <si>
    <t>경납땜과 같으며, 납땜의 한 종류이다.</t>
  </si>
  <si>
    <t>15225</t>
  </si>
  <si>
    <t>브라우징 스페이스</t>
  </si>
  <si>
    <t>browsing space</t>
  </si>
  <si>
    <t>잡지나 오락서등을 마음대로 꺼내서 읽을수 있는 공간을 말하며 편안한 분위기를 위해 가구등을 배치하는 경우도 있음</t>
  </si>
  <si>
    <t>15226</t>
  </si>
  <si>
    <t>브라인</t>
  </si>
  <si>
    <t>brine</t>
  </si>
  <si>
    <t>냉동 시스템 외부를 순환하며 간접적으로 열을 운반하는 매개체. 유기질 브라인, 무기질 브라인.</t>
  </si>
  <si>
    <t>15227</t>
  </si>
  <si>
    <t>브라인냉각기</t>
  </si>
  <si>
    <t>brine cooler</t>
  </si>
  <si>
    <t>브라인을 사용하는 냉각기.</t>
  </si>
  <si>
    <t>15228</t>
  </si>
  <si>
    <t>브라인동결</t>
  </si>
  <si>
    <t>brine freezing, -凍結</t>
  </si>
  <si>
    <t>저온의 브라인에 의하여 물체를 동결시키는 것.</t>
  </si>
  <si>
    <t>15229</t>
  </si>
  <si>
    <t>강우 강도</t>
  </si>
  <si>
    <t>intensity of rainfall</t>
  </si>
  <si>
    <t>어느 한 지점에서 비의 세기 정도를 말하는 것으로, 보통 mm/h, mm/min 등의단위를 사용하여 단위시간당 강우량을 나타낸다. 시가지의하수도에서는 단시간 내의 강우량이 문제가 되기도 한다</t>
  </si>
  <si>
    <t>1523</t>
  </si>
  <si>
    <t>브라인탱크</t>
  </si>
  <si>
    <t>brine tank</t>
  </si>
  <si>
    <t>냉동장치의 운전 중 또는 정지 중에 브라인을 일시 저장하는 탱크.</t>
  </si>
  <si>
    <t>15230</t>
  </si>
  <si>
    <t>브라인펌프</t>
  </si>
  <si>
    <t>brine pump</t>
  </si>
  <si>
    <t>냉각된 브라인을 냉장고나 피냉각물의 냉각기에 보내어 순환시키는 펌프.</t>
  </si>
  <si>
    <t>15231</t>
  </si>
  <si>
    <t>브래드</t>
  </si>
  <si>
    <t>brad</t>
  </si>
  <si>
    <t>나무다리 바닥의 부판을 고정할 때 따위에 쓰이는 ‘ㄱ’ 자 모양의 못. ｢floor brad｣라고도 함.</t>
  </si>
  <si>
    <t>15232</t>
  </si>
  <si>
    <t>브래킷</t>
  </si>
  <si>
    <t>①기둥보의 접합부에 있어서 보를 받치기 위해 기둥에서 내민 부재. ② = 가로대. ③벽붙임식 조명 기구.</t>
  </si>
  <si>
    <t>세화48.1%</t>
  </si>
  <si>
    <t>15233</t>
  </si>
  <si>
    <t>브래킷 조명</t>
  </si>
  <si>
    <t>bracket lighting</t>
  </si>
  <si>
    <t>조명 기구를 벽에 붙여서 실시하는 조명. 브래킷은 원래 가로대의 뜻이나 전기 설비, 조명 설비의 분야에서는 반대로 벽붙임이라는 의미로 많이 쓰인다.</t>
  </si>
  <si>
    <t>15234</t>
  </si>
  <si>
    <t>브래킷①</t>
  </si>
  <si>
    <t>bracket</t>
  </si>
  <si>
    <t>① 벽이나 기둥에서 돌출하여 보, 차양, 출창(出窓，내민 창), 선반 등을 받치는 부재(部材). ② 철근콘크리트구조에서는 인장‧휨‧전단에 안전하도록 함. ③ 서양 고전건축에서 처마 등의 무게를 받치기 위해 소용돌이 모양으로 쇠시리하여 돌출시켜 대는 까치발형의 부분.</t>
  </si>
  <si>
    <t>15235</t>
  </si>
  <si>
    <t>브래킷②</t>
  </si>
  <si>
    <t>① 조명기구의 하나로 벽에 부착되는 등. ② 배전반이나 전기장치 등에서 전기가 흐르고 있음을 표시하는 전구‧소켓(socket). ③ 통상판 또는 앵글로 된 돌출 연결물.  ④ 벽에 붙은 벽걸이.</t>
  </si>
  <si>
    <t>15236</t>
  </si>
  <si>
    <t>브랜치</t>
  </si>
  <si>
    <t>branch,  枝管</t>
  </si>
  <si>
    <t>연장 파이프로 주 건물과 시설물 사이의 보급관(main pipe, 主管)을 통해 입수관이나 배출관을 연결하는 역할을 한다.</t>
  </si>
  <si>
    <t>15237</t>
  </si>
  <si>
    <t>브랜치덕트</t>
  </si>
  <si>
    <t>branch duct</t>
  </si>
  <si>
    <t>① 주(主)덕트의 횡단면적이 축소하는 지점의 공기덕트. ② ＝분기(分岐)덕트.</t>
  </si>
  <si>
    <t>15238</t>
  </si>
  <si>
    <t>브랜치엘브</t>
  </si>
  <si>
    <t>branch elbow</t>
  </si>
  <si>
    <t>흐름 출구선상에 역출구를 가지는 엘보.</t>
  </si>
  <si>
    <t>15239</t>
  </si>
  <si>
    <t>강우강도</t>
  </si>
  <si>
    <t>intensity of rainfall, 降雨强度</t>
  </si>
  <si>
    <t>단위시간당의 강우</t>
  </si>
  <si>
    <t>1524</t>
  </si>
  <si>
    <t>브랜치파이프</t>
  </si>
  <si>
    <t>branch pipe</t>
  </si>
  <si>
    <t>① 파이프에 대한 일반적인 칭호이며 한 개 혹은 둘 이상의 브랜치가 설치된 것. ② ⇨가지관. ③ ⇨분기관(＝).</t>
  </si>
  <si>
    <t>15240</t>
  </si>
  <si>
    <t>브러시마무리</t>
  </si>
  <si>
    <t>brush graining</t>
  </si>
  <si>
    <t>마무리 방법 중 하나로 브러시를 이용하여 마감면에 목재질감을 나타나게 한다.</t>
  </si>
  <si>
    <t>15241</t>
  </si>
  <si>
    <t>브러시시공성</t>
  </si>
  <si>
    <t>brush ability</t>
  </si>
  <si>
    <t>도포 작업의 좋고 나쁨의 정도, 솔질의 용이성.</t>
  </si>
  <si>
    <t>15242</t>
  </si>
  <si>
    <t>브러시아웃</t>
  </si>
  <si>
    <t>brush out</t>
  </si>
  <si>
    <t>시험용으로 넓지 않은 면적에 칠해 보는 것.</t>
  </si>
  <si>
    <t>15243</t>
  </si>
  <si>
    <t>브러시질자국</t>
  </si>
  <si>
    <t>brush mark</t>
  </si>
  <si>
    <t>도장 작업을 한 표면에 솔질한 모양이 남는 것.</t>
  </si>
  <si>
    <t>15244</t>
  </si>
  <si>
    <t>브러싱</t>
  </si>
  <si>
    <t>brushing</t>
  </si>
  <si>
    <t>브러시로 용접 전후에 모재, 비드, 용접부를 닦아내는 작업.</t>
  </si>
  <si>
    <t>15245</t>
  </si>
  <si>
    <t>브런트의 공식</t>
  </si>
  <si>
    <t>Brunt's formula</t>
  </si>
  <si>
    <t>쾌청시 대기 방사의 추정에 있어서 대기의 예상 방사율 ε을 구하는 식. 지상 수증기압 f와 상수 a, b에 의해 ε=a+b·f1/2이 된다.</t>
  </si>
  <si>
    <t>15246</t>
  </si>
  <si>
    <t>브레스트드릴</t>
  </si>
  <si>
    <t>breast drill</t>
  </si>
  <si>
    <t>가슴받이를 가슴 또는 복부에 대고 손으로 핸들을 돌려 구멍을 뚫는 드릴.</t>
  </si>
  <si>
    <t>15247</t>
  </si>
  <si>
    <t>브레이스</t>
  </si>
  <si>
    <t>brace</t>
  </si>
  <si>
    <t>골조의 변형을 방지하기 위하여 대각선 방향으로 넣는 경사재.</t>
  </si>
  <si>
    <t>세화3.0%</t>
  </si>
  <si>
    <t>15248</t>
  </si>
  <si>
    <t>강우량</t>
  </si>
  <si>
    <t>降雨量</t>
  </si>
  <si>
    <t>일정한 시간과 장소에 내리는 비의 양. mm단위로 표시함</t>
  </si>
  <si>
    <t>1525</t>
  </si>
  <si>
    <t>브레이싱</t>
  </si>
  <si>
    <t>bracing</t>
  </si>
  <si>
    <t>구조물의 수평변위를 제어할 목적으로 사용되는 경사 부재</t>
  </si>
  <si>
    <t>15250</t>
  </si>
  <si>
    <t>브레이즈용접</t>
  </si>
  <si>
    <t>braze welding</t>
  </si>
  <si>
    <t>용융용접과 같이 그루브를 가진 이음부에 용융삽입금속을 충진하여 브레이징하는 방법으로, 주로 화염 브레이징 및 토치 브레이징에 의해 동합금 및 주철의 보수에 사용됨.</t>
  </si>
  <si>
    <t>15251</t>
  </si>
  <si>
    <t>브레이징</t>
  </si>
  <si>
    <t>brazing</t>
  </si>
  <si>
    <t>경납땜과 같으며, 비금속, 합금을 충입재로 사용한 용접방법.</t>
  </si>
  <si>
    <t>15252</t>
  </si>
  <si>
    <t>브레이크크러셔</t>
  </si>
  <si>
    <t>breake crusher</t>
  </si>
  <si>
    <t>｢조크러셔｣의 일종으로 가동 기어 판이 기계 상단에 힌지로 연결되어 있으며 쇄석을 배출하는 쪽에 가까워질수록 힘이 강해지는 구조의 쇄석기.</t>
  </si>
  <si>
    <t>15253</t>
  </si>
  <si>
    <t>브로일러</t>
  </si>
  <si>
    <t>broiler</t>
  </si>
  <si>
    <t>주방의 열조리기의 하나. 석쇠 위에 고기를 올려 직화(방사열)로 쪼여서 굽는 기구. 가스식과 전기식이 있다. 굽는 기기라 한다.</t>
  </si>
  <si>
    <t>15254</t>
  </si>
  <si>
    <t>브론즈</t>
  </si>
  <si>
    <t>청동. 비철 금속에 비하여 주조성과 내식성이 뛰어나다.</t>
  </si>
  <si>
    <t>15257</t>
  </si>
  <si>
    <t>브론징리퀴드</t>
  </si>
  <si>
    <t>bronzing liquid</t>
  </si>
  <si>
    <t>청동 분말을 첨가하여 금속 표면에 도장하는 락카의 일종.</t>
  </si>
  <si>
    <t>15258</t>
  </si>
  <si>
    <t>브루넬레스키</t>
  </si>
  <si>
    <t>Filippo Brunelleschi：1379～1446</t>
  </si>
  <si>
    <t>르네상스 건축의 대표건축가로 이탈리아 피렌체 출생이며 고대로마 건축을 연구하였고 피렌체의 파치(Pazzi)예배당, 피렌체사원의 돔 등을 설계함</t>
  </si>
  <si>
    <t>15259</t>
  </si>
  <si>
    <t>강우오물</t>
  </si>
  <si>
    <t>storm sewage, 强雨汚物</t>
  </si>
  <si>
    <t>빗물로써 생긴 오물.</t>
  </si>
  <si>
    <t>1526</t>
  </si>
  <si>
    <t>브루탈리즘</t>
  </si>
  <si>
    <t>Brutalism</t>
  </si>
  <si>
    <t>① 20세기 초의 모더니즘 건축의 뒤를 이어 1950년대에서 1970년대 초반까지 융성했던 건축 양식.② 이름은 르 코르뷔지에가 사용한 프랑스어 용어인 béton brut에서 유래했으며, 콘크리트가 노출되어 요새와 같아 보이는 건축물이 많음</t>
  </si>
  <si>
    <t>15260</t>
  </si>
  <si>
    <t>브리넬경도</t>
  </si>
  <si>
    <t>Brinell hardness, -硬度</t>
  </si>
  <si>
    <t>경도를 나타내는 방법으로서, 시험재료에 담금질 강구를 밀었을때 생긴 흔적의 표면적으로 밀어 댄 하중을 나눈 값.</t>
  </si>
  <si>
    <t>기문당46.6%</t>
  </si>
  <si>
    <t>15262</t>
  </si>
  <si>
    <t>브리넬경도계</t>
  </si>
  <si>
    <t>브리넬경도시험을 위한 시험기. 스웨덴인 ｢Brinell｣이 발명한 경도를 구하는 시험기.</t>
  </si>
  <si>
    <t>15263</t>
  </si>
  <si>
    <t>브리넬경도시험기</t>
  </si>
  <si>
    <t>Brinell hardness tester, -硬度試驗機</t>
  </si>
  <si>
    <t>스웨덴인 ｢Brinell｣이 발명한 금속 재료의 브리넬 경도를 측정하는 시험기. =브리넬경도계(計)</t>
  </si>
  <si>
    <t>15264</t>
  </si>
  <si>
    <t>브리즈솔레이유</t>
  </si>
  <si>
    <t>(불) brise-soleil</t>
  </si>
  <si>
    <t>① 건물 전면(前面)에 부착된) 태양 차단물로 일조조정을 위함임  ② 근래 건축양식에 있어서는 이러한 막이 루버형으로 건축물에 영구적으로 고정됨.</t>
  </si>
  <si>
    <t>15265</t>
  </si>
  <si>
    <t>브리즈솔레일</t>
  </si>
  <si>
    <t>brise soleil</t>
  </si>
  <si>
    <t>차양의 뜻으로 일조조정을 위한 루버를 말함</t>
  </si>
  <si>
    <t>15266</t>
  </si>
  <si>
    <t>브리지크레인</t>
  </si>
  <si>
    <t>bridge crane</t>
  </si>
  <si>
    <t>옥외 저장장용(貯藏場用)의 대표적인 긴 수평보 양끝에 다리가 달린 다리 모양으로 된 큰 기계.</t>
  </si>
  <si>
    <t>15267</t>
  </si>
  <si>
    <t>브이블록</t>
  </si>
  <si>
    <t>재료를 받치는 V자 모양의 주철로 만든 틀. 둥근 재료에 금을 긋거나 측정할 때 쓴다.</t>
  </si>
  <si>
    <t>기문당2.8%</t>
  </si>
  <si>
    <t>15268</t>
  </si>
  <si>
    <t>브이형 줄눈</t>
  </si>
  <si>
    <t>V자 모양의 단면 수평줄눈. 빗물의 침입을 막는 데 효과적이다.</t>
  </si>
  <si>
    <t>15269</t>
  </si>
  <si>
    <t>강우일</t>
  </si>
  <si>
    <t>rain day, rainy day, 强雨日</t>
  </si>
  <si>
    <t>① 하루(24시간) 강우량이 0.1mm 이상을 나타낸 날.② 내리는 비의 양과 상관없이 기상이 변화하여 내리는 비를 관찰하고 측정한 날.</t>
  </si>
  <si>
    <t>1527</t>
  </si>
  <si>
    <t>브이형 홈</t>
  </si>
  <si>
    <t>single vee groove</t>
  </si>
  <si>
    <t>용접에서, V자 모양으로 된홈.</t>
  </si>
  <si>
    <t>15270</t>
  </si>
  <si>
    <t>브이홈뒷면</t>
  </si>
  <si>
    <t>뒷면에 몇 줄의 V형의 홈을 판 것으로 마룻널이 안쪽으로 휘는 것을 막는다.</t>
  </si>
  <si>
    <t>15271</t>
  </si>
  <si>
    <t>브이홈통</t>
  </si>
  <si>
    <t>거꾸로 된 ㄱ자형으로 된 이웃하는 두 경사지붕 사이의 홈통.</t>
  </si>
  <si>
    <t>15272</t>
  </si>
  <si>
    <t>블라인드</t>
  </si>
  <si>
    <t>blind</t>
  </si>
  <si>
    <t>①  햇빛을 가릴 목적으로 유리창에 설치하는 두루마리 형식임 ② 차일용 휘장 설치의 하나. 금속ㆍ목편 또는 합성수지판 등을 연결하여 휘장 모양으로 만들어 직사 광선을 막을 수 있게 창에 설치.</t>
  </si>
  <si>
    <t>15273</t>
  </si>
  <si>
    <t>블라인드아치</t>
  </si>
  <si>
    <t>blind arch</t>
  </si>
  <si>
    <t>개구부가 벽체로 막혀 있는아치</t>
  </si>
  <si>
    <t>15274</t>
  </si>
  <si>
    <t>블라인드아케이드</t>
  </si>
  <si>
    <t>blind arcade</t>
  </si>
  <si>
    <t>기둥과 아치를 연속적으로 벽면에 부설한 장식으로 로마네스크 건축에서 많이 나타남</t>
  </si>
  <si>
    <t>15275</t>
  </si>
  <si>
    <t>블라인드조인트</t>
  </si>
  <si>
    <t>blind joint, closed joint</t>
  </si>
  <si>
    <t>접합할 모재(母材)의 마구리와 마구리 또는 마구리와 면을 맞대어 놓고 용접하는 방법.</t>
  </si>
  <si>
    <t>15276</t>
  </si>
  <si>
    <t>블라인드패치</t>
  </si>
  <si>
    <t>blind patch</t>
  </si>
  <si>
    <t>접을 할 때 발생하는 열로부터 배관 따위를 보호하기 위하여 용접부 뒷면에 대는 판.</t>
  </si>
  <si>
    <t>15277</t>
  </si>
  <si>
    <t>블라인드플로어</t>
  </si>
  <si>
    <t>blind floor</t>
  </si>
  <si>
    <t>바닥 마감의 바탕이 되는 부분. 주로 목재나 콘크리트 따위를 사용한다.</t>
  </si>
  <si>
    <t>기문당4.4%</t>
  </si>
  <si>
    <t>15278</t>
  </si>
  <si>
    <t>블라인드홀</t>
  </si>
  <si>
    <t>blind hole</t>
  </si>
  <si>
    <t>볼트구멍 중 관통되지 않은 것.</t>
  </si>
  <si>
    <t>15279</t>
  </si>
  <si>
    <t>강원</t>
  </si>
  <si>
    <t>lecture-hall, auditorium, 講院</t>
  </si>
  <si>
    <t>① 사찰에서 포교와 설법을 강(講)하는 공간. 불교에 관한 학문이나 불법을 강론함. ② 불교에서 불학(佛學)을 닦는 사원(寺院). 설법당(說法堂).</t>
  </si>
  <si>
    <t>1528</t>
  </si>
  <si>
    <t>블랙 패널 온도</t>
  </si>
  <si>
    <t>black panel temperature</t>
  </si>
  <si>
    <t>① 내후성 시험이나 옥외노출 시험에 대한 재료 표면 온도를 측정 및 관리하기 위해 이용. ② 흑색 패널의 표면 온도.</t>
  </si>
  <si>
    <t>15280</t>
  </si>
  <si>
    <t>블랙볼트</t>
  </si>
  <si>
    <t>압연(壓延) 흑피 그대로의 볼트.</t>
  </si>
  <si>
    <t>15281</t>
  </si>
  <si>
    <t>블랭킷단열재</t>
  </si>
  <si>
    <t>blanket insulation, -斷熱材</t>
  </si>
  <si>
    <t>흡음재를 띠 모양으로 성형한 것.</t>
  </si>
  <si>
    <t>15282</t>
  </si>
  <si>
    <t>블러싱</t>
  </si>
  <si>
    <t>blushing</t>
  </si>
  <si>
    <t>도장 공사에서 건조과정에서 습기 등의 영향에 의한 도막백화현상.</t>
  </si>
  <si>
    <t>15283</t>
  </si>
  <si>
    <t>블레이드</t>
  </si>
  <si>
    <t>blade, 排土板</t>
  </si>
  <si>
    <t>① 강재로 되어 있고 상하조작 및 기울기 조절이 가능하다 . ② 건설 기계의 불도저, 모터그레이더 등에 설치되어 있는 토공판이다.</t>
  </si>
  <si>
    <t>15284</t>
  </si>
  <si>
    <t>블레이드리스 펌프</t>
  </si>
  <si>
    <t>bladeless pump</t>
  </si>
  <si>
    <t>청소용 등 특수 용도의 수중 펌프. 오물, 고형물 등이 들어간 농후한 액을 배출하기 위해 특수한 혀상의 회전차가 있다. →배수 펌프.</t>
  </si>
  <si>
    <t>15285</t>
  </si>
  <si>
    <t>블레인법</t>
  </si>
  <si>
    <t>blaine test method</t>
  </si>
  <si>
    <t>① 블레인 공기 투과장치에 의한 시험으로 시멘트나 포졸란 등 분말재료의 분말도. 블레인 장치로 측정하며 1g에 대한 평방센티미터로 표시됨. (cm2/g 로 표시.) ②  공극률을 일정하게 한 분체 중을 공기가 일정량 투과하는 시간에서비표면적(㎠/g)을 구한다.</t>
  </si>
  <si>
    <t>15286</t>
  </si>
  <si>
    <t>블로</t>
  </si>
  <si>
    <t>blow</t>
  </si>
  <si>
    <t>침전 고형물 등을 불어내기 위한 강제 배수. 디퓨저에서 유출되는 공기 흐름의 도달거리</t>
  </si>
  <si>
    <t>15287</t>
  </si>
  <si>
    <t>블로어</t>
  </si>
  <si>
    <t>blower</t>
  </si>
  <si>
    <t>토출 압력이 약 10~100kPa(1~10mmAq)인 송풍기를 일컫는다.</t>
  </si>
  <si>
    <t>15288</t>
  </si>
  <si>
    <t>블로오프</t>
  </si>
  <si>
    <t>blow off</t>
  </si>
  <si>
    <t>물이나 수증기 중에서 축적된 기름이나 잡물을 제거하도록 배열한 증기 혹은 온수보일러의 밸브 혹은 배수연결.</t>
  </si>
  <si>
    <t>15289</t>
  </si>
  <si>
    <t>강의실</t>
  </si>
  <si>
    <t>lecture room</t>
  </si>
  <si>
    <t>학생을 대상으로 강의가 이루어지는 장소로서 교육하는 교과 내용이나 강의 방식에 적합하도록 설치되어야 한다.</t>
  </si>
  <si>
    <t>1529</t>
  </si>
  <si>
    <t>블로오프콕</t>
  </si>
  <si>
    <t>blow-off cock</t>
  </si>
  <si>
    <t>보일러수의 최저부분에 있는 뺄관에 연결하여 급수 중에 있는 불순물이나 탕 때의 배출을 하는 콕.</t>
  </si>
  <si>
    <t>15290</t>
  </si>
  <si>
    <t>블로운아스팔트</t>
  </si>
  <si>
    <t>blown asphalt</t>
  </si>
  <si>
    <t>① 아스팔트 제조 중에 증기를 불어넣는 대신 공기 또는 공기와 증기와의 혼합물을 불어넣어 부분적으로 산화시킨 것으로 온도에 대한 감수성이 적고 연화점이 높고 안전하여 보통 옥상 방수에 쓰임. ② .연화점(軟化點)의 차이에 따라 갑‧을 2종이 있음.  ③ 스트레이트 아스팔트(⇦)와 함께 석유(계) 아스팔트(⇦) 2구분의 하나. ④ 스트레이트 아스팔트를 건류(저온 증류)하여 윤활유를 뽑아낸 잔류품 ⑤ KS M 2204 참조.</t>
  </si>
  <si>
    <t>15291</t>
  </si>
  <si>
    <t>블로홀</t>
  </si>
  <si>
    <t>blow hole, 氣泡</t>
  </si>
  <si>
    <t>금속안에 가잔류 가스에 의한 기포로 발생한 공동.</t>
  </si>
  <si>
    <t>15292</t>
  </si>
  <si>
    <t>블록</t>
  </si>
  <si>
    <t>동, 주거, 객석등을 말함</t>
  </si>
  <si>
    <t>15293</t>
  </si>
  <si>
    <t>블록 샘플</t>
  </si>
  <si>
    <t>block sample</t>
  </si>
  <si>
    <t>① 인력으로 운반할 수 있도록 30cm 입방체 정도의 크기의 것이 많다. ② 지표 근처에 있으므로 직접 채취되는 흙덩어리 모양의 시료.</t>
  </si>
  <si>
    <t>15294</t>
  </si>
  <si>
    <t>블록 임대</t>
  </si>
  <si>
    <t>rent by block</t>
  </si>
  <si>
    <t>임대의 용도인 사무실의 한층을 여러개로 나눈후 단위로 임대하는 방식을 말함</t>
  </si>
  <si>
    <t>15295</t>
  </si>
  <si>
    <t>블록 플랜</t>
  </si>
  <si>
    <t>block plan</t>
  </si>
  <si>
    <t>건축이나 도시의 전체를 표시하기 위해 동일 계통의 요소를 묶어 간략하게 표현한 도면으로 배치도라고도 하며 부지 내의 건물들의 레이아웃을 간략화해서 표시</t>
  </si>
  <si>
    <t>15296</t>
  </si>
  <si>
    <t>블록①</t>
  </si>
  <si>
    <t>도시계획에 있어서 계획도시의 한 구획. 시가지 내에 가로(街路)로 둘러싸인 토지. =가구.</t>
  </si>
  <si>
    <t>15297</t>
  </si>
  <si>
    <t>블록②</t>
  </si>
  <si>
    <t>① 시멘트‧모래‧자갈을 물로 이겨(된반죽) 가압성형 양생한 것으로 중공형(中空形：속빔)임. ② 콘크리트 홀로우 블록(concrete hallow block)의 약칭. ③ 보강용‧장벽용‧거푸집용‧보도용 등이 있음.  ④ ＝속빈 시멘트 블록(hallow cement block)＝콘크리트 블록＝시멘트 블록. ⑥ 도면상 약어는 ｢BLK.｣. KS F 4006 참조.</t>
  </si>
  <si>
    <t>15298</t>
  </si>
  <si>
    <t>블록③</t>
  </si>
  <si>
    <t>활차.</t>
  </si>
  <si>
    <t>15299</t>
  </si>
  <si>
    <t>CI/SfB 분류</t>
  </si>
  <si>
    <t>CI/SfB classification</t>
  </si>
  <si>
    <t>스웨덴의 SfB 분류를 영국에서 개량한 분류 방식. 건축 생산에 관련한 정보의 명칭, 배열 방식을 말한다.</t>
  </si>
  <si>
    <t>153</t>
  </si>
  <si>
    <t>강인강</t>
  </si>
  <si>
    <t>solid steel, 强靭鋼</t>
  </si>
  <si>
    <t>오래 담금질하여 강력성(强力性)과 인성(靭性)을 가진 강철의 총칭.</t>
  </si>
  <si>
    <t>1530</t>
  </si>
  <si>
    <t>블록건축</t>
  </si>
  <si>
    <t>block architecture, block建築</t>
  </si>
  <si>
    <t>① 돌, 벽돌,블록따위를 모르타르로 접합시키며 쌓아 올리는건축. 내화성과 내구성이 좋음. ② 강도상으로 2, 3층 정도가 한도이며 개구부가 많은 건물에는 적합하지 않음.</t>
  </si>
  <si>
    <t>15300</t>
  </si>
  <si>
    <t>블록공</t>
  </si>
  <si>
    <t>block工</t>
  </si>
  <si>
    <t>① 우수한 블록공은 블록공사에 쓰이는 시멘트‧모르타르‧콘크리트 등에 대한 지식이 필요함. ② 블록공사 전문 숙련(기능)공.</t>
  </si>
  <si>
    <t>15301</t>
  </si>
  <si>
    <t>블록공사</t>
  </si>
  <si>
    <t>block work</t>
  </si>
  <si>
    <t>돌, 벽돌, 블록 따위를 쌓아 올리는 공사. =콘크리트블록공사.</t>
  </si>
  <si>
    <t>15302</t>
  </si>
  <si>
    <t>블록구조</t>
  </si>
  <si>
    <t>block construction, -構造</t>
  </si>
  <si>
    <t>① 속이 빈 블록을 모르타르로 접착하여 벽체를 구성하는 조적식 구조. ② 바닥이나 지붕 등은 목조 또는 철근콘크리트조로 함.</t>
  </si>
  <si>
    <t>15303</t>
  </si>
  <si>
    <t>블록난방</t>
  </si>
  <si>
    <t>block heating</t>
  </si>
  <si>
    <t>각도에 난방하지만 여러 실을 1블록으로 합쳐 블록별로 난방하는 것.</t>
  </si>
  <si>
    <t>15304</t>
  </si>
  <si>
    <t>블록대패</t>
  </si>
  <si>
    <t>block plane</t>
  </si>
  <si>
    <t>목단면(木端面)과 사접면(斜接面)을 다듬는데 사용하는 대팻날이 대개 20°로 한 손으로 사용하는 소형대패.</t>
  </si>
  <si>
    <t>15305</t>
  </si>
  <si>
    <t>블록벽</t>
  </si>
  <si>
    <t>block wall, -壁</t>
  </si>
  <si>
    <t>블록을 쌓아 만든 벽. 쌓는 방법은 다양하다.</t>
  </si>
  <si>
    <t>15306</t>
  </si>
  <si>
    <t>블록쌓기</t>
  </si>
  <si>
    <t>block masonry</t>
  </si>
  <si>
    <t>① 규준틀에 맞춰 모서리쌓기를 정확히 한 후 좌우 모서리를 기준으로 하여 수평실을 팽팽히 매고, 수평실을 따라 모서리부터 차례로 쌓아 돌아감. ② 보강콘크리트 블록과 철근콘크리트구조가 접속되는 부분은 블록을 먼저 쌓고, 철근콘크리트는 뒤에 치는 것을 원칙으로 함. ③ 모르타르는 배합시 마른 반죽을 해두었다가 사용시 물을 부어 비빔. 물을 가한 후 응결시작이 된 것은 사용치 않을 것. ④  1일 쌓기는 높이 1.2m 이내로 함.⑤ 가로줄눈 모르타르는 블록 윗면 전체에, 세로줄눈 모르타르는 접합면에 각각 빈틈없이 칠하고 블록을 일직선상에 똑바로 놓으면서 쌓음. ⑥ 블록은 구멍이 작은 쪽을 위로 하여 쌓음. ⑦ ⇨콘크리트블록공사(＝).</t>
  </si>
  <si>
    <t>15307</t>
  </si>
  <si>
    <t>블록의 온단면적</t>
  </si>
  <si>
    <t>block의 全斷面積</t>
  </si>
  <si>
    <t>블록의 단면을 볼때 단면의 전체면적으로 비어있는 곳, 옆사춤홈 등을 포함한 전체 면적.</t>
  </si>
  <si>
    <t>기문당46.9%</t>
  </si>
  <si>
    <t>15309</t>
  </si>
  <si>
    <t>강자갈</t>
  </si>
  <si>
    <t>river gravel, 江砂利</t>
  </si>
  <si>
    <t>강가에서 채취한 둥근 자갈. 콘크리트의 굵은 골재용으로 사용된다.</t>
  </si>
  <si>
    <t>1531</t>
  </si>
  <si>
    <t>블록의 종류</t>
  </si>
  <si>
    <t>① 강도에 따른 분류：1급 블록：압축강도 25kg/cm² 이상(A종 블록). 2급 블록：압축강도 40kg/ cm² 이상(B종 블록). 3급 블록：압축강도 60kg/cm² 이상(C종 블록). ② 모양‧치수에 따른 분류：표의 규격 중에서 우리나라는 390× 190×190mm 또는 390×190×150mm의 것을 많이 쓰고 있다(기본블록과 이형블록). BI형의 두께는 100mm, 210mm 등도 있음.  ③ 건조비중에 따른 분류：무거운 블록：1.8kg 이상(중량 블록), 가벼운 블록：1.8kg 이하(경량 블록).</t>
  </si>
  <si>
    <t>15310</t>
  </si>
  <si>
    <t>블록장막벽</t>
  </si>
  <si>
    <t>block curtain wall, -帳幕壁</t>
  </si>
  <si>
    <t>⇨ 비내력벽식 블록구조(=)</t>
  </si>
  <si>
    <t>15311</t>
  </si>
  <si>
    <t>블록집단</t>
  </si>
  <si>
    <t>super-block, -集團</t>
  </si>
  <si>
    <t>택지를 조성할 때, 여러 블록을 1단지로 계획한 단지.</t>
  </si>
  <si>
    <t>정상혁</t>
  </si>
  <si>
    <t>15312</t>
  </si>
  <si>
    <t>블록필렛용접</t>
  </si>
  <si>
    <t>convex fillet weld</t>
  </si>
  <si>
    <t>볼록한 표면모양의 필릿용접.</t>
  </si>
  <si>
    <t>15313</t>
  </si>
  <si>
    <t>블록하우스</t>
  </si>
  <si>
    <t>block house</t>
  </si>
  <si>
    <t>① 전시에 콘크리트로 만든 요새 ② 통나무집  ③ 나무줄이나 막대로 만들어진 건물</t>
  </si>
  <si>
    <t>15314</t>
  </si>
  <si>
    <t>블론 아스팔트</t>
  </si>
  <si>
    <t>① 원유를 증류하여 경질의 유분을 제거한 다음 가열하면서 공기를 불어넣어 성분의 중합, 탈수소를 촉진시킨 아스팔트. ② 방수재료에 사용한다.</t>
  </si>
  <si>
    <t>15315</t>
  </si>
  <si>
    <t>블루 스케일</t>
  </si>
  <si>
    <t>blue scale</t>
  </si>
  <si>
    <t>① 염료와 염색물의 내광 견뢰도의 기준이 되는 1조의 염색물을 대지에 첨부한 것. 1~8급의 8종의 내광 경뢰도가 다른 염료로 염색된 청색의 양모 염포로 되어 있다. ② 그레이 스케일과 비교 병용되는 일이 많다.</t>
  </si>
  <si>
    <t>15317</t>
  </si>
  <si>
    <t>블리딩</t>
  </si>
  <si>
    <t>bleeding</t>
  </si>
  <si>
    <t>콘크리트 치기를 하고부터 경화하는 동안에 혼합수 일부가 분리하여 콘크리트 상면으로 상승하는 현상. 블리딩이 많으면 콘크리트가 다공질이 되고 강도‧수밀성‧내구성‧부착력이 감소. KS F 2414 참조.</t>
  </si>
  <si>
    <t>15319</t>
  </si>
  <si>
    <t>강자성</t>
  </si>
  <si>
    <t>ferromagnetic</t>
  </si>
  <si>
    <t>자석의 영향을 받으면 강하게 자화하는 성질. 철 코발트, 니켈과 같은 재료에서 볼 수 있다. 강자성을 갖는 재료는 강한 전자기 유도 효과를 내므로 전자기 유도 효과를 이용하는 각종 전기 기계. 예를 들면 변압기. 유도 전동기 등에 널리 사용되고 있다.</t>
  </si>
  <si>
    <t>1532</t>
  </si>
  <si>
    <t>비</t>
  </si>
  <si>
    <t>rain, 雨</t>
  </si>
  <si>
    <t>비는 공중에서 물방울이 땅에 떨어지는 현상을 말하는데, 기상학에서 말하는 ｢강우｣와 ｢강수(降水)｣는 일반적으로 같은 의미로 사용될 때가 많으나 ｢강우｣는 비만을 의미하고 강수는 비를 비롯하여 눈‧우박‧진눈깨비‧싸락눈 등 대기중에 섞인 수증기가 응결(凝結) 또는 승화(昇華)하여 지상에 떨어지는 현상을 말하는데, 이것을 ｢강수현상｣이라고 함.</t>
  </si>
  <si>
    <t>15320</t>
  </si>
  <si>
    <t>비 양생</t>
  </si>
  <si>
    <t>covering from weather</t>
  </si>
  <si>
    <t>비를 맞지 않도록 시트 등으로 덮어서 건물 또는 부재·부품의 재료를 보호하는 것.</t>
  </si>
  <si>
    <t>15321</t>
  </si>
  <si>
    <t>비가연재</t>
  </si>
  <si>
    <t>nonflammable material, 非可燃材</t>
  </si>
  <si>
    <t>불에 타지 않는 재료. 이에는 콘크리트, 벽돌, 기와, 슬레이트, 철강, 알루미늄, 유리 따위가 있다.</t>
  </si>
  <si>
    <t>15322</t>
  </si>
  <si>
    <t>비가황 고무 루핑</t>
  </si>
  <si>
    <t>non-vulcanized rubber roofing sheet</t>
  </si>
  <si>
    <t>강도는 약하나 소성적 성질을 가지고 변형시 응력 완화성, 접착성이 우수하게 고무를 가황하지 않고 제조한 방수 시트.</t>
  </si>
  <si>
    <t>세화26.5%</t>
  </si>
  <si>
    <t>15323</t>
  </si>
  <si>
    <t>비각①</t>
  </si>
  <si>
    <t>monument house, 碑閣</t>
  </si>
  <si>
    <t>비석을 보호하기 위한 목적으로 설치한 지붕이 있는 건물</t>
  </si>
  <si>
    <t>15324</t>
  </si>
  <si>
    <t>비간섭(적)</t>
  </si>
  <si>
    <t>incoherence</t>
  </si>
  <si>
    <t>서로 간섭하지 않는 파동의 성질 및 그 상태.</t>
  </si>
  <si>
    <t>15326</t>
  </si>
  <si>
    <t>비계</t>
  </si>
  <si>
    <t>scaffoldings, scaffold, 飛階</t>
  </si>
  <si>
    <t>① 건축공사에 있어 높은 곳에서 작업을 하거나 재료를 운반하기 위하여 만드는 임시가설물. ② 비계를 매는 것은 ｢to put up scaffolding｣, ｢toerect scaffolding｣이라 함.  ③ 비계에서 파생된 또 다른 명칭에 ｢saddle scaffold｣라는 것이 있다. 이것은 굴뚝의 수리용으로 지붕의 마룻대(ridge) 위에 걸치는 비계. ④ 설치장소에 따라 내부‧외부비계로 대별되고, 재료‧공법‧용도 등에 따라 구별. 1) 재료상：통나무‧파이프(강관‧조립)비계. 2) 공법상：쌍기둥(정식‧쌍줄)‧겹띠장‧외기둥(한줄)비계. 3) 용도상：외부‧내부‧수평‧비계다리‧말(발돋음). 4) 기타：달비계‧콘크리트로 부어넣기용 비계 등. ⑤ ⇨본비계.</t>
  </si>
  <si>
    <t>15328</t>
  </si>
  <si>
    <t>비계공</t>
  </si>
  <si>
    <t>scaffolder, scaffolding man, 飛階工</t>
  </si>
  <si>
    <t>가설울(비계)을 설치‧제작하는 전문공.</t>
  </si>
  <si>
    <t>15330</t>
  </si>
  <si>
    <t>비계공사</t>
  </si>
  <si>
    <t>scaffolding works, 飛階工事</t>
  </si>
  <si>
    <t>다른 공사에 필요한 임시 가설물을 설치하는 공사. 목적에 따라 외부 비계, 천장 비계, 철골 달비계 따위를 설치한다.</t>
  </si>
  <si>
    <t>15331</t>
  </si>
  <si>
    <t>비계기둥</t>
  </si>
  <si>
    <t>standard, pole, stem, upright post, 飛階－</t>
  </si>
  <si>
    <t>비계를 맬 때 수직으로 세우는 기둥.</t>
  </si>
  <si>
    <t>15332</t>
  </si>
  <si>
    <t>비계다리</t>
  </si>
  <si>
    <t>飛階－</t>
  </si>
  <si>
    <t>비스듬히 걸쳐놓은 발판의 길(경사진 비계발판)로 비계 위에 올라가기 위한 것.</t>
  </si>
  <si>
    <t>15333</t>
  </si>
  <si>
    <t>비계띠장</t>
  </si>
  <si>
    <t>ledger, 飛階帶杖</t>
  </si>
  <si>
    <t>발판지름대와 같으며, 비계기둥에 건너지르는 수평재.</t>
  </si>
  <si>
    <t>15334</t>
  </si>
  <si>
    <t>비계목</t>
  </si>
  <si>
    <t>scaffolding log, 飛階木</t>
  </si>
  <si>
    <t>비계통나무, 비계기둥과 같으며, 비계를 맬 때 쓰이는 긴 통나무‧파이프 따위.</t>
  </si>
  <si>
    <t>15335</t>
  </si>
  <si>
    <t>비계발판</t>
  </si>
  <si>
    <t>scaffold board, 飛階－</t>
  </si>
  <si>
    <t>비계다리와 같으며, 작업을 하기 위하여 비계장선에 가로놓은 발판.</t>
  </si>
  <si>
    <t>15336</t>
  </si>
  <si>
    <t>비계설치</t>
  </si>
  <si>
    <t>scaffolding, 飛階設置</t>
  </si>
  <si>
    <t>높은 곳에서 공사를 하거나 물건을 운반하기 위하여 임시 가설물을 만드는 일.</t>
  </si>
  <si>
    <t>15337</t>
  </si>
  <si>
    <t>비계장선</t>
  </si>
  <si>
    <t>putlog, 飛階長線</t>
  </si>
  <si>
    <t>짧은비계목과 같으며, 비계띳장 사이에 수평으로 걸쳐 대어비계발판을 받는 가로재.</t>
  </si>
  <si>
    <t>15338</t>
  </si>
  <si>
    <t>비계크램프</t>
  </si>
  <si>
    <t>scaffold cramp</t>
  </si>
  <si>
    <t>강관비계를 만들 때 사용하는 강관 파이프를 체결할 떄 쓰이는 부품 또는 도구.</t>
  </si>
  <si>
    <t>15339</t>
  </si>
  <si>
    <t>강재①</t>
  </si>
  <si>
    <t>steel materials, 鋼材</t>
  </si>
  <si>
    <t>① 강괴(鋼塊)로부터(평로‧전로‧전기로 등에 의한) 용도에 따라 기계‧기구나 건축재료로 가공(압연)한 철강 제품. ② 보통은 압연강재(⇦)를 말함. ③ 형태상으로 조강(條鋼-軌條‧棒鋼‧형강‧線材 등), 강판(鋼板 -후판‧박판‧양철‧띠강 등), 강관(鋼管), 외륜(外輪-가락지형, 바퀴) 등으로 분류.</t>
  </si>
  <si>
    <t>1534</t>
  </si>
  <si>
    <t>비계통나무</t>
  </si>
  <si>
    <t>scaffold log</t>
  </si>
  <si>
    <t>높은 곳에서 공사를 할 수 있도록 임시 가설물을 설치하는 데 쓰이는 가늘고 긴 통나무.</t>
  </si>
  <si>
    <t>15340</t>
  </si>
  <si>
    <t>비계판</t>
  </si>
  <si>
    <t>디딤판과 같으며, 강재와 목재로 만든 비계의 사람이 다니는 부분에 깐 판재.</t>
  </si>
  <si>
    <t>15341</t>
  </si>
  <si>
    <t>비골두점</t>
  </si>
  <si>
    <t>caput fibulae point</t>
  </si>
  <si>
    <t>인체 계측의 측정점으로  의자 높이를 구할 때의 기준으로 사용되며  비골두는 비골에서  위쪽 끝의 커진부이고 그중 가장 밖으로 돌출되어 있는 점이 비골두점임</t>
  </si>
  <si>
    <t>15342</t>
  </si>
  <si>
    <t>비교습도</t>
  </si>
  <si>
    <t>relative humidify, 比較濕度</t>
  </si>
  <si>
    <t>① 현재 공기 1m³가 포화상태에서 함유할 수 있는 수증기량과 현재 함유되어 있는 수증기량과의 비를 %로 표시한 것. ② ＝상대습도(⇦).</t>
  </si>
  <si>
    <t>15345</t>
  </si>
  <si>
    <t>비교평가법</t>
  </si>
  <si>
    <t>比較評價法</t>
  </si>
  <si>
    <t>① 개산견적(⇦)의 산출방법의 하나. ② ＝용도단위법.</t>
  </si>
  <si>
    <t>15346</t>
  </si>
  <si>
    <t>비구조(부)재</t>
  </si>
  <si>
    <t>nonstructural element(member)</t>
  </si>
  <si>
    <t>건축물을 구성하는 부재중에서 외주벽, 칸막이, 개구부, 천장, 마감재 등과 같이 구조내력을 부담하지 않는 부재를 말하며, 넓은 뜻으로는 설비기기배관 등까지 포함하는 경우도 있음.</t>
  </si>
  <si>
    <t>15347</t>
  </si>
  <si>
    <t>비김</t>
  </si>
  <si>
    <t>평형</t>
  </si>
  <si>
    <t>15348</t>
  </si>
  <si>
    <t>비김조건</t>
  </si>
  <si>
    <t>작용하고 있는 모든 힘(외력)의 합력이 영이 되고 모멘트의 합도 영이 되어 그 물체가 평형을 유지하기 위한 조건 (=평형조건)</t>
  </si>
  <si>
    <t>15349</t>
  </si>
  <si>
    <t>강재②</t>
  </si>
  <si>
    <t>slag, 鋼滓</t>
  </si>
  <si>
    <t>⇨슬래그(＝).</t>
  </si>
  <si>
    <t>1535</t>
  </si>
  <si>
    <t>비내력벽</t>
  </si>
  <si>
    <t>non-bearing wall, 非耐力壁</t>
  </si>
  <si>
    <t>자체 하중만을 받고 상부에서 오는 하중은 받지 않는 벽체.ASCE7에서는 bearing wall이 아닌 벽을 비내력벽(nonbearing wall)로 구분하는데, 내력벽의 정의는 같다1. 강재나 목재 스터드로 구성된 벽으로서 자중이외의 수직하중을 1.5kN/m이상 지지하는 벽체2. 콘크리트나 조적벽으로 자중이외에 수직하중을 2.9 kN/m이상 지지하는 벽체</t>
  </si>
  <si>
    <t>15350</t>
  </si>
  <si>
    <t>비내력벽식 블록구조</t>
  </si>
  <si>
    <t>non- bearing wall block structure, 非耐力壁式－構造</t>
  </si>
  <si>
    <t>① 블록조로 된 장막벽의 역학상 호칭. ②  상부에서 오는 하중을 받지 않고 그 자체의 하중만을 담당하는 비내력벽으로 층에 관계없이 구축이 가능함. ③ 단순조적 블록조의 하나.</t>
  </si>
  <si>
    <t>15351</t>
  </si>
  <si>
    <t>비녀못</t>
  </si>
  <si>
    <t>釵釘</t>
  </si>
  <si>
    <t>문고리를 건 다음 돌쩌귀에 꽂는 비녀 모양인 못</t>
  </si>
  <si>
    <t>15355</t>
  </si>
  <si>
    <t>비녀장</t>
  </si>
  <si>
    <t>① 문이나 덧문의 문단속 장치. ② 문의 울거미나 띠장에 붙여 기둥이나 밑홈대, 상인방 홈에 끼우는 나뭇조각.</t>
  </si>
  <si>
    <t>15356</t>
  </si>
  <si>
    <t>비누막</t>
  </si>
  <si>
    <t>soap film</t>
  </si>
  <si>
    <t>비눗물을 부풀게 하거나 경계 내에 붙게 해서 만든 막.</t>
  </si>
  <si>
    <t>세화44.8%</t>
  </si>
  <si>
    <t>15358</t>
  </si>
  <si>
    <t>비뉴턴 유체</t>
  </si>
  <si>
    <t>non-Newtonian fluid</t>
  </si>
  <si>
    <t>전단 응력과 변형 속도가 비례 관계가 아닌 유체. ↔뉴턴 유체.</t>
  </si>
  <si>
    <t>15359</t>
  </si>
  <si>
    <t>강재가공</t>
  </si>
  <si>
    <t>fabrication, 鋼材加工</t>
  </si>
  <si>
    <t>강재를 원하는 형태로 가공, 조립 및 접합하는 것</t>
  </si>
  <si>
    <t>1536</t>
  </si>
  <si>
    <t>비늘</t>
  </si>
  <si>
    <t>널의 한옆을 다른 널에 조금씩 겹쳐 대어 비늘과 같은 형상을 만들어 낸 것.</t>
  </si>
  <si>
    <t>15360</t>
  </si>
  <si>
    <t>비늘 이음</t>
  </si>
  <si>
    <t>평판 지붕에서 반원 형태의 밑면을 지그재그로 겹침으로써 비늘 모양의 이음면을 형성하는 이음법</t>
  </si>
  <si>
    <t>세화50.7%</t>
  </si>
  <si>
    <t>15361</t>
  </si>
  <si>
    <t>비늘결</t>
  </si>
  <si>
    <t>느티나무, 장목에 많은 엇결, 곧은결, 단면의 세 절단면이 섞여 생기는 목재면에 나타나는 무늬.</t>
  </si>
  <si>
    <t>15362</t>
  </si>
  <si>
    <t>비늘누름대</t>
  </si>
  <si>
    <t>오림누름대라고도 하며, 비늘깎기를 하여 비늘널을 눌러 대는 세로재.</t>
  </si>
  <si>
    <t>15363</t>
  </si>
  <si>
    <t>비늘대</t>
  </si>
  <si>
    <t>누름대를 겹치기 판자의 형상에 맞춰서 가공한 것.</t>
  </si>
  <si>
    <t>15364</t>
  </si>
  <si>
    <t>비늘무늬</t>
  </si>
  <si>
    <t>鱗紋</t>
  </si>
  <si>
    <t>물고기의 비늘 모양 무늬</t>
  </si>
  <si>
    <t>15365</t>
  </si>
  <si>
    <t>비늘문</t>
  </si>
  <si>
    <t>louvre door</t>
  </si>
  <si>
    <t>비늘살을 좁은 간격으로 나누어 파 넣은 문.</t>
  </si>
  <si>
    <t>15366</t>
  </si>
  <si>
    <t>비늘살</t>
  </si>
  <si>
    <t>louvre board slat</t>
  </si>
  <si>
    <t>창호에 통풍이나 빛을 가리기 위하여 사이를 띄어 비스듬히 대는 판</t>
  </si>
  <si>
    <t>기문당74.4%</t>
  </si>
  <si>
    <t>15367</t>
  </si>
  <si>
    <t>비늘살문</t>
  </si>
  <si>
    <t>① 울거미를 짜고 얇고 넓은 살을 30～50mm 간격으로 45° ～60° 경사지게 빗댄 문. 일광의 직사를 막고, 통풍이 잘되는 것이 특징이며, 외부에서 실내 쪽이 보이지 않게 하고, 통풍을 가능하게 할 때 주로 사용됨.</t>
  </si>
  <si>
    <t>15368</t>
  </si>
  <si>
    <t>비늘창</t>
  </si>
  <si>
    <t>louvre window</t>
  </si>
  <si>
    <t>비늘판을 3cm 정도 간격으로 45도 정도 비스듬히 가로 댄 창. 햇빛은 막고 통풍은 잘되게 만든 것이다.</t>
  </si>
  <si>
    <t>15369</t>
  </si>
  <si>
    <t>강재반제품</t>
  </si>
  <si>
    <t>semi-finished steel products, 鋼材半製品</t>
  </si>
  <si>
    <t>최종제품 압연을 용이하게 하기 위해 강괴를 적당한 형태로 만들어둔 제품</t>
  </si>
  <si>
    <t>1537</t>
  </si>
  <si>
    <t>비늘턱</t>
  </si>
  <si>
    <t>비늘 모양으로 비스듬히 깎아낸 턱. (= 미늘턱)</t>
  </si>
  <si>
    <t>기문당51.9%</t>
  </si>
  <si>
    <t>15370</t>
  </si>
  <si>
    <t>비늘턱 비늘</t>
  </si>
  <si>
    <t>비늘판을 날개깃 모양으로 붙여서 비늘턱으로 무른 비늘판 구법</t>
  </si>
  <si>
    <t>세화76.2%</t>
  </si>
  <si>
    <t>15371</t>
  </si>
  <si>
    <t>비늘턱 치기</t>
  </si>
  <si>
    <t>notching</t>
  </si>
  <si>
    <t>비늘판을 대기 위하여 그에 맞게 턱을 따내는 것.</t>
  </si>
  <si>
    <t>15372</t>
  </si>
  <si>
    <t>비늘턱솔 변탕</t>
  </si>
  <si>
    <t>비늘판벽의 널 옆을 반턱으로 깎는 일.</t>
  </si>
  <si>
    <t>15373</t>
  </si>
  <si>
    <t>비늘턱솔변탕</t>
  </si>
  <si>
    <t>비늘판벽의 널 옆 부분을 반턱으로 깎아 내는 것. 목재 마구리를 깎아 틈새 없는 맞춤이 되게 하는 데에 쓴다.</t>
  </si>
  <si>
    <t>15374</t>
  </si>
  <si>
    <t>비늘턱치기</t>
  </si>
  <si>
    <t>비늘판을 대기 위하여 턱을 비스듬히 깎아 내는 일.</t>
  </si>
  <si>
    <t>15375</t>
  </si>
  <si>
    <t>비늘판</t>
  </si>
  <si>
    <t>feather board</t>
  </si>
  <si>
    <t>비늘처럼 널의 한옆을 다른 널에 조금씩 겹쳐 붙이는 널.</t>
  </si>
  <si>
    <t>15376</t>
  </si>
  <si>
    <t>비늘판 붙임</t>
  </si>
  <si>
    <t>feather boarding</t>
  </si>
  <si>
    <t>벽면에 판자를 가로로 조금씩 겹쳐 대는 것.</t>
  </si>
  <si>
    <t>15377</t>
  </si>
  <si>
    <t>비늘판벽</t>
  </si>
  <si>
    <t>feather board wall</t>
  </si>
  <si>
    <t>비늘판으로 만든 벽.</t>
  </si>
  <si>
    <t>15378</t>
  </si>
  <si>
    <t>비늘판붙임</t>
  </si>
  <si>
    <t>나무판자를 벽면에 가로로 포개 대어 비늘모양으로 한 것.</t>
  </si>
  <si>
    <t>15379</t>
  </si>
  <si>
    <t>강재의 종류</t>
  </si>
  <si>
    <t>① KS D 3503. ② 강판-1종, 기초 SB 34, 평강-2종, 기초 SB 37. 형강-3종, 기호 SB 41. 봉강-4종, 기호 SB 50.</t>
  </si>
  <si>
    <t>1538</t>
  </si>
  <si>
    <t>비닐계섬유직물</t>
  </si>
  <si>
    <t>polyvinyl cloth, -系纖維織物</t>
  </si>
  <si>
    <t>① 내열성이 있으므로 벽지‧커튼‧가구 시트 등에 쓰이는 염화비닐을 원료로 한 직물. ② 로빌‧비닐론‧나일론 등</t>
  </si>
  <si>
    <t>15380</t>
  </si>
  <si>
    <t>비닐길트판</t>
  </si>
  <si>
    <t>vinyl gilt board, -板</t>
  </si>
  <si>
    <t>① 흡음성이 크고 부드러워 극장‧방송국 등의 천장‧내벽의 음향조절재로 쓰임. ② 두께 0.5mm 정도의 필름 두 장 사이에 솜을 넣고 고주파 필터로 적당한 간격을 두어 앞 뒷장을 용착시킨 판.</t>
  </si>
  <si>
    <t>15381</t>
  </si>
  <si>
    <t>비닐레저</t>
  </si>
  <si>
    <t>vinyl ledger</t>
  </si>
  <si>
    <t>① 가구‧벽지‧천장지 등으로 쓰임. ② 비닐을 원료로 만든 벽지‧포(布)지 등으로 시트보다 더 얇은 직물형식의 제품.</t>
  </si>
  <si>
    <t>15382</t>
  </si>
  <si>
    <t>비닐모르타르</t>
  </si>
  <si>
    <t>vinyl mortar</t>
  </si>
  <si>
    <t>① 염화비닐을 녹인 액체나 초산비닐에멀션 등을 시멘트모르타르에 섞은 것. ② 접착성이 크고 방수성이 있으나 내구성이 불명확함. ③ 바닥에 바르면 탄성이 있어 보행 촉감이 좋음.  ④ 미장 바름에 쓰이며 광택이 나고 인장강도가 증가함.  ⑤ 지붕방수재의 신축줄눈‧함석의 녹막이도장‧단열도장 등에 쓰임.</t>
  </si>
  <si>
    <t>15383</t>
  </si>
  <si>
    <t>비닐스펀지판</t>
  </si>
  <si>
    <t>polyvinyl sponge sheet</t>
  </si>
  <si>
    <t>① 탄성이 좋고 단열, 흡음성이 있어 내장재‧방음‧보온재로 쓰임. ② 염화비닐수지를 원료로 하고 가소제‧진충제‧발포제 등을 혼합하여 만든 유공질판.</t>
  </si>
  <si>
    <t>15384</t>
  </si>
  <si>
    <t>비닐시트</t>
  </si>
  <si>
    <t>polyvinyl chloride sheet</t>
  </si>
  <si>
    <t>① 얇은 자리로 되어 마루에 깔아 미관‧탄성‧보온을 가지게 하고 목조마루‧온돌‧콘크리트 바닥 등의 바탕에 자유로 이용할 수 있어 널리 쓰임.② 염화비닐과 초산비닐의 공중합체(共重合體)를 원료로 하여 석면‧펠트 등을 진충재로 사용하고 안료로 착색하여 열압 성형한 시트.</t>
  </si>
  <si>
    <t>15385</t>
  </si>
  <si>
    <t>비닐아스타일</t>
  </si>
  <si>
    <t>vinyl-as-tile</t>
  </si>
  <si>
    <t>염화 비닐 또는 쿠마론 인덴 수지 따위를 주원료로 하여 만든 타일. 감촉ㆍ미관ㆍ탄력이 좋고, 내화학성과 내마모성이 있다. 바닥 마무리재나 마루재 따위로 쓰인다.</t>
  </si>
  <si>
    <t>15386</t>
  </si>
  <si>
    <t>비닐에나멜</t>
  </si>
  <si>
    <t>polyvinyl resin enamel</t>
  </si>
  <si>
    <t>① 내수‧내후‧내화학성이 우수하고 콘크리트나 회반죽 같은 무기질 바탕에도 접착이 잘 됨. ② 초산비닐‧염화비닐‧초산비닐과 염화비닐의 중합수지 등으로 안료를 혼합하여 만든 도료.</t>
  </si>
  <si>
    <t>15387</t>
  </si>
  <si>
    <t>비닐코르크시트</t>
  </si>
  <si>
    <t>polyvinyl cork sheet</t>
  </si>
  <si>
    <t>① 비닐원료에 코르크분말을 진충재로 한 열압성형한 시트. ② 바닥에 깔면 탄성이 있고 마모가 적고 흡음‧보온적 효과가 있음. ③ 코르크판 위에 1mm 정도 두께의 비닐막을 씌운 시트.</t>
  </si>
  <si>
    <t>15388</t>
  </si>
  <si>
    <t>비닐타일</t>
  </si>
  <si>
    <t>vinyl tile</t>
  </si>
  <si>
    <t>① 촉감‧탄력이 좋고 미관‧내화학성이 있으며, 마멸성이 적어 자국이 나도 곧 회복. ② 바닥 마무리재‧마루재 등으로 쓰임 ③ 합성수지류의 각종 플라스틱을 원료로 만든 타일형 소편.</t>
  </si>
  <si>
    <t>15389</t>
  </si>
  <si>
    <t>강재이차제품</t>
  </si>
  <si>
    <t>鋼材二次製品</t>
  </si>
  <si>
    <t>①강재를 가공하여 만든 철선. ② 못‧드럼통 등의 총칭.</t>
  </si>
  <si>
    <t>1539</t>
  </si>
  <si>
    <t>비닐페인트</t>
  </si>
  <si>
    <t>vinyl paint</t>
  </si>
  <si>
    <t>기름이 증발하면 건조하여 굳어지는 성질을 가지고 있는 비닐의 합성수지를 휘발유 등에 용해한 도료.</t>
  </si>
  <si>
    <t>15390</t>
  </si>
  <si>
    <t>비대석</t>
  </si>
  <si>
    <t>base of a stone monument, 碑臺石</t>
  </si>
  <si>
    <t>빗돌 받침과 같으며, 비석의 받침돌.</t>
  </si>
  <si>
    <t>15391</t>
  </si>
  <si>
    <t>비대칭 분기점</t>
  </si>
  <si>
    <t>unsymmetric bifurcation point</t>
  </si>
  <si>
    <t>불안정화 후의 2개의 균형 경로 가운데 한쪽은 하중 증가가 발생하고 다른 쪽이 하중 감소가 발생하는 것과 같은 평형 곡선 상에서의 불안정점.</t>
  </si>
  <si>
    <t>15392</t>
  </si>
  <si>
    <t>비대칭휨</t>
  </si>
  <si>
    <t>unsymmetrical bending, 非對稱曲</t>
  </si>
  <si>
    <t>힘의 작용 방향이 단면의 주축과 일치하지 않음으로써 단면상 비대칭으로 발생하는 휨.</t>
  </si>
  <si>
    <t>15393</t>
  </si>
  <si>
    <t>비덮개</t>
  </si>
  <si>
    <t>① 비에 젖는 것을 막기 위해 덮어서 씌우는 시트. ② 건물에서 돌출된 부분, 중도리, 서까래, 추녀 등이 나무로 된 경우 비를 막기 위해 이에 붙이는 재.</t>
  </si>
  <si>
    <t>세화66.3%</t>
  </si>
  <si>
    <t>15394</t>
  </si>
  <si>
    <t>비데</t>
  </si>
  <si>
    <t>bidet</t>
  </si>
  <si>
    <t>욕실이나 변소 등에 설치되고 용기 내의 중앙 밑 또는 용기 옆으로부터 물 또는 따뜻한 물이 분수상으로 토출되어 여성 국부 세정이나 항문 세정 등을 하는 위생 기구의 일종.</t>
  </si>
  <si>
    <t>기문당19.9%</t>
  </si>
  <si>
    <t>15395</t>
  </si>
  <si>
    <t>비드</t>
  </si>
  <si>
    <t>bead</t>
  </si>
  <si>
    <t>단면 이 작은 원호를 이루는 몰딩.</t>
  </si>
  <si>
    <t>15396</t>
  </si>
  <si>
    <t>비드 밑 균열</t>
  </si>
  <si>
    <t>underbead crack</t>
  </si>
  <si>
    <t>비드 하부에 발생하는 균열</t>
  </si>
  <si>
    <t>15397</t>
  </si>
  <si>
    <t>비드①</t>
  </si>
  <si>
    <t>용접할 때 녹아 붙어 만들어지는 가늘고 긴 띠 모양의 쇠붙이.</t>
  </si>
  <si>
    <t>15398</t>
  </si>
  <si>
    <t>비드②</t>
  </si>
  <si>
    <t>몰딩으로 원형, 반원형 모양을 하고 있는 것.</t>
  </si>
  <si>
    <t>15399</t>
  </si>
  <si>
    <t>CIAM</t>
  </si>
  <si>
    <t>Congres Intemationaux d'Architecture Modeme</t>
  </si>
  <si>
    <t>근대 건축 국제 회의. 근대건축가의 국제적 연계와 통합을 목적으로 르 코르뷔지에(Le Corbusier)와 기디온(Siegfried Giedion)이 중심이 되어 1928년 스위스의 라 사르(La Sarraz)에서 제1회 모임을 개최하였다. 이후 1956년 제10회 회의를 마지막으로 해체되었는데, 근대건축과 도시계획의 개념을 전파하는데 큰 역할을 하였다.</t>
  </si>
  <si>
    <t>세화32.7%</t>
  </si>
  <si>
    <t>154</t>
  </si>
  <si>
    <t>강절</t>
  </si>
  <si>
    <t>rigid joint, 剛節</t>
  </si>
  <si>
    <t>1540</t>
  </si>
  <si>
    <t>비드③</t>
  </si>
  <si>
    <t>① 코킹 컴파운드(caulking compound)나 유리끼우기 컴파운드(glazing compound)처럼 가늘고 긴 모양의 실(seal)재. ② 새시나 틀에 고정시키기 위해 유리의 주위 전체에 사용하는 금속이나 목제퍼티.</t>
  </si>
  <si>
    <t>15400</t>
  </si>
  <si>
    <t>비드굽힘시험</t>
  </si>
  <si>
    <t>bead-bend test</t>
  </si>
  <si>
    <t>① ＝오스트리아시험(austrian test). ② 용접구조물에 사용하는 재료의 용접성을 알아내는 시험방법.</t>
  </si>
  <si>
    <t>15401</t>
  </si>
  <si>
    <t>비드균열</t>
  </si>
  <si>
    <t>bead crack</t>
  </si>
  <si>
    <t>비드 부위에 발생하는 균열.</t>
  </si>
  <si>
    <t>15402</t>
  </si>
  <si>
    <t>비드몰딩</t>
  </si>
  <si>
    <t>비딩</t>
  </si>
  <si>
    <t>15403</t>
  </si>
  <si>
    <t>비드밑균열</t>
  </si>
  <si>
    <t>용접 결함의 하나로, 비드의 바로 밑에 생기는 균열.</t>
  </si>
  <si>
    <t>15404</t>
  </si>
  <si>
    <t>비드용접</t>
  </si>
  <si>
    <t>bead welding</t>
  </si>
  <si>
    <t>녹아 버린 두 개의 금속 테두리를 연결하여 하나로 이어 붙이는 일.</t>
  </si>
  <si>
    <t>15405</t>
  </si>
  <si>
    <t>비등방성 난류</t>
  </si>
  <si>
    <t>non isotropic turbulence</t>
  </si>
  <si>
    <t>속도 변동의 통계적 평균량이 좌표축의 회전이나 반전에 대하여 불변이 아닌 난류. ↔등방성 난류.</t>
  </si>
  <si>
    <t>15406</t>
  </si>
  <si>
    <t>비등온 분류</t>
  </si>
  <si>
    <t>non-isothennal jet</t>
  </si>
  <si>
    <t>배출하는 유체의 온도가 배출되는 넓은 공간의 유체 온도와 같지 않은 분류. ↔등온 분류.</t>
  </si>
  <si>
    <t>15408</t>
  </si>
  <si>
    <t>비등온도</t>
  </si>
  <si>
    <t>boiling temperature, 沸謄溫度</t>
  </si>
  <si>
    <t>① 물이 끓는 온도(1기압에서 100℃). ② 0.9기압(높이 약 1,000mm의 기압)에서는 97℃로 낮게 되고, 2기압일 때는 120℃, 15.3기압일 때는 200℃가 됨.</t>
  </si>
  <si>
    <t>15409</t>
  </si>
  <si>
    <t>강절점</t>
  </si>
  <si>
    <t>剛節點</t>
  </si>
  <si>
    <t>1541</t>
  </si>
  <si>
    <t>비등점</t>
  </si>
  <si>
    <t>boiling point, 沸騰點</t>
  </si>
  <si>
    <t>① 액체가 비등하는 온도. ② 표준대기압 하에서의 물의 비등점은 100℃가 되고, 냉동장치에 있어서는 비등점이 낮은 냉매를 쓰고 증발온도가 낮은 장치에 적당.</t>
  </si>
  <si>
    <t>15410</t>
  </si>
  <si>
    <t>beading, beaded molding</t>
  </si>
  <si>
    <t>건물내부의 모서리나 뾰족한 부분을 원형이나 반원형으로 장식하는 것을 말함 = 비드몰딩</t>
  </si>
  <si>
    <t>15411</t>
  </si>
  <si>
    <t>비렌딜트러스</t>
  </si>
  <si>
    <t>vierendeel truss</t>
  </si>
  <si>
    <t>사재(斜材)가 없는 트러스. 트러스의 정의와는 다르게 각 부재의 접합은 모두 강접합되어 있다.</t>
  </si>
  <si>
    <t>기문당62.9%</t>
  </si>
  <si>
    <t>15412</t>
  </si>
  <si>
    <t>비례</t>
  </si>
  <si>
    <t>proportion, 比例</t>
  </si>
  <si>
    <t>①  표현된 물상의 각 부분 상호 간 또는 전체와 부분 간이 양적으로 일정한 관계가되는 것. ② 건축에서는 형태와 공간 및건축요소들의비례적인 균형 관계를 말함.  ③ 황금비에서는 작은 부분(Minor)=m에 대한 큰 부분(Major)=M의 비가 후자와 양쪽의 합계와의 비와 같음</t>
  </si>
  <si>
    <t>기문당8.4%</t>
  </si>
  <si>
    <t>15413</t>
  </si>
  <si>
    <t>비례 동작</t>
  </si>
  <si>
    <t>proportional action</t>
  </si>
  <si>
    <t>비례 제어에 있어서 조절부(컨트롤러)에서 조작부(액추에이터)로 나오는 편차에 비례한 크기의 조작 신호에 준해서 조작부가 하는 동작을 일컫는다.</t>
  </si>
  <si>
    <t>15414</t>
  </si>
  <si>
    <t>비례 재하</t>
  </si>
  <si>
    <t>proportional loading</t>
  </si>
  <si>
    <t>하중의 비를 일정하게 유지하면서 하중을 증감하는 것</t>
  </si>
  <si>
    <t>15415</t>
  </si>
  <si>
    <t>비례 제어</t>
  </si>
  <si>
    <t>proportional control</t>
  </si>
  <si>
    <t>대표적인 피드백 자동 제어의 하나. 제어 대상량의 설정 목표값과 계측값의 차(편차)에 비례한 동자가 신호를 조작부에 더해 제어량을 목표 설정값에 근접시키려는 제어를 일컫는다. P제어라고도 약칭된다. ↔비례 동작.</t>
  </si>
  <si>
    <t>15416</t>
  </si>
  <si>
    <t>비례 척도</t>
  </si>
  <si>
    <t>ratio scale</t>
  </si>
  <si>
    <t>척도값을 절대 원점을 갖는 직선상에 위치시킬 수 있는 척도. 척도값의 차, 비(比) 모두 의미가 있다. 비율 척도, 비척도라고도 한다. →간극 척도, 순서 척도, 명의 척도.</t>
  </si>
  <si>
    <t>15417</t>
  </si>
  <si>
    <t>강접 골조</t>
  </si>
  <si>
    <t>frame； moment resisting frame</t>
  </si>
  <si>
    <t>접합부에서 부재끼리 강접합된 골조</t>
  </si>
  <si>
    <t>1542</t>
  </si>
  <si>
    <t>비례 한도 응력</t>
  </si>
  <si>
    <t>proportional limit stress</t>
  </si>
  <si>
    <t>응력과 변형이 비례 관계가 성립되는 한계에서의 응력.</t>
  </si>
  <si>
    <t>세화58.5%</t>
  </si>
  <si>
    <t>15420</t>
  </si>
  <si>
    <t>비례디바이더</t>
  </si>
  <si>
    <t>이동 나사의 눈금을 양 다리상의 눈금에 맞추어서 간단한 조작으로 선분이나 원의 분할, 축소, 확대가 비례적으로 얻어 지는 컴퍼스. ⇨비례컴퍼스(＝).</t>
  </si>
  <si>
    <t>15421</t>
  </si>
  <si>
    <t>비례컴퍼스</t>
  </si>
  <si>
    <t>proportional compass, 比例－</t>
  </si>
  <si>
    <t>이동 나사의 눈금을 간단한 조작으로 선분이나 원의 분할, 축소, 확대가 비례적으로 이루어지는 컴퍼스.</t>
  </si>
  <si>
    <t>15423</t>
  </si>
  <si>
    <t>비례한계</t>
  </si>
  <si>
    <t>재료에 외력을 가할 때 응력과 변형이 비례관계를 이루는 응력의 최대한도.</t>
  </si>
  <si>
    <t>15424</t>
  </si>
  <si>
    <t>비례한도</t>
  </si>
  <si>
    <t>proportional limit, limit of proportionality, 比例限度</t>
  </si>
  <si>
    <t>비례한계(=).</t>
  </si>
  <si>
    <t>15425</t>
  </si>
  <si>
    <t>비막이</t>
  </si>
  <si>
    <t>flashing</t>
  </si>
  <si>
    <t>물의 침입을 방지하기 위해서 세워 올리거나 판을 대는 것</t>
  </si>
  <si>
    <t>15428</t>
  </si>
  <si>
    <t>비막이널</t>
  </si>
  <si>
    <t>weather board</t>
  </si>
  <si>
    <t>물이 안으로 들어오지 못하게 떨어지도록 창문 밑박이대 또는 윗막이대에 붙여댄 부재.</t>
  </si>
  <si>
    <t>15429</t>
  </si>
  <si>
    <t>강접 트러스</t>
  </si>
  <si>
    <t>rigid joint truss</t>
  </si>
  <si>
    <t>절점이 강접으로 구성된 트러스 구조물</t>
  </si>
  <si>
    <t>1543</t>
  </si>
  <si>
    <t>비막이소란</t>
  </si>
  <si>
    <t>drip fillet</t>
  </si>
  <si>
    <t>위틀에 또는 밑막이대에 물끊기로 덧대어 창문에 빗물이 들이치지 못하게 한 부재.</t>
  </si>
  <si>
    <t>15430</t>
  </si>
  <si>
    <t>비말대</t>
  </si>
  <si>
    <t>splash zone</t>
  </si>
  <si>
    <t>파도의 비말(飛沫)이 포함되는 해양대기역(海洋大氣域).비말대란 해기대, 간만대 및 해중과 함께 해양환경구분의 하나이다.비말대란 해양건축물에 있어서는 해면상부의 파랑비말(波浪飛沫)이 포함되는 해양대기역을 가리키지만 연안역을 설정하는 경우에는 해염입자의 영향이 미치는 범위라고 할 수 있다. 해양환경은 항상 변화하고 있으며 파도의 비말이 미치는 범위를 한정하는 것은 불가능하다. 해양건축물에 있어서 비말대는 간만대와 함께 그 열화(劣化)*가 가장 진행하기 쉬운 해양환경구분이다. 해양건축물의 설계에 있어서는 그 설치환경을 고려하여 예를 들어 고정식 구조물에 있어서는 삭망평균간조면(朔望平均干潮面)에서 삭망평균만조면(朔望平均滿潮面)에 설계파고의 1.5배를 더한 곳까지, 부유식 해양건축물에 있어서는 흘수선(吃水線)에서 흘수선에 설계파고의 1.5배를 더한 곳까지를 말하는 것 같이 파랑비말이 미치는 범위를 한정하고 설계파고에 이것을 더하여 비말대를 설정하는 경우가 많다. 해기대, 비말대, 간만대 및 해중의 관계를 그림에 나타낸다. 단 부유식 해양건축물에 있어서는 흘수선이 변동하기 때문에 방식(防食)계획 등을 하는 경우 흘수선의 기준을 경하흘수(輕荷吃水)**로 할 필요가 있다.* 열화(劣化, degradation) : 콘크리트, 합성수지의 열화, 금속의 부식에 해당됨.** 경하흘수(輕荷吃水) : 하중이 전혀 걸리지 않은 상태의 흘수</t>
  </si>
  <si>
    <t>15431</t>
  </si>
  <si>
    <t>비배수 전단 강도</t>
  </si>
  <si>
    <t>undrained shear strength</t>
  </si>
  <si>
    <t>비압밀 비배수전단시험(UU 시험) 이나 압밀 비배수 전단시험(CU 시험)에서 얻어지는 흙의 전단 강도. 1축 압축 강도 qu 값의 1/2 등은 그 한 예이다.</t>
  </si>
  <si>
    <t>세화53.4%</t>
  </si>
  <si>
    <t>15432</t>
  </si>
  <si>
    <t>비보행용 지붕</t>
  </si>
  <si>
    <t>limited access roof</t>
  </si>
  <si>
    <t>유지관리 목적 이외에는 사람이 그 위를 보행하지 않는 지붕</t>
  </si>
  <si>
    <t>세화41.0%</t>
  </si>
  <si>
    <t>15433</t>
  </si>
  <si>
    <t>비비기</t>
  </si>
  <si>
    <t>콘크리트용 재료나 모르타르를 혼합하여 한데 버무리는 일.</t>
  </si>
  <si>
    <t>15434</t>
  </si>
  <si>
    <t>비비송곳</t>
  </si>
  <si>
    <t>gimlet, awl</t>
  </si>
  <si>
    <t>비빔 송곳과 같으며, 자루를 두 손바닥으로 비벼서 구멍을 뚫는 송곳.</t>
  </si>
  <si>
    <t>15435</t>
  </si>
  <si>
    <t>비비시험</t>
  </si>
  <si>
    <t>vee bee test, vee bee試驗</t>
  </si>
  <si>
    <t>① 된 반죽의 포장용 콘크리트의 반죽질기를 측정하는 시험. ② 원추형태의 콘(cone)에 콘크리트를 다져 넣은 후 진동을 가하여 상부 투명판 전면에 시멘트페이스트가 밀착되는 시간으로 측정</t>
  </si>
  <si>
    <t>15436</t>
  </si>
  <si>
    <t>비빔궤</t>
  </si>
  <si>
    <t>mixing box</t>
  </si>
  <si>
    <t>가루에 물을 넣고 비벼서 모르타르나 회반죽 따위를 만들 때 사용하는 큰 나무 상자 또는 철제 상자.</t>
  </si>
  <si>
    <t>15438</t>
  </si>
  <si>
    <t>비빔송곳</t>
  </si>
  <si>
    <t>비비 송곳과 같으며, 자루를 두 손바닥으로 비벼서 구멍을 뚫는 송곳.</t>
  </si>
  <si>
    <t>15439</t>
  </si>
  <si>
    <t>강접합</t>
  </si>
  <si>
    <t>rigid joint, 剛接合</t>
  </si>
  <si>
    <t>부재간 접합을 이루는 접합부에 외결이 작용할 때, 부재 상호간에 각도가 변하지 않는 접합을 강접합이라 함.</t>
  </si>
  <si>
    <t>1544</t>
  </si>
  <si>
    <t>비빔시간</t>
  </si>
  <si>
    <t>mixing time, -時間</t>
  </si>
  <si>
    <t>모르타르나 콘크리트 따위의 재료들을 믹서에서 섞는 시간.</t>
  </si>
  <si>
    <t>기문당35.5%</t>
  </si>
  <si>
    <t>15440</t>
  </si>
  <si>
    <t>비빔통</t>
  </si>
  <si>
    <t>소형의 것은 손에 들고 칠하는 재료 용기로 목재, 플라스틱의 편평한 상자 모양.</t>
  </si>
  <si>
    <t>15441</t>
  </si>
  <si>
    <t>비빔판</t>
  </si>
  <si>
    <t>mixing board</t>
  </si>
  <si>
    <t>콘크리트, 모르타르 등을 손으로 혼합할 때 사용하는 강판.</t>
  </si>
  <si>
    <t>15442</t>
  </si>
  <si>
    <t>비사이펀식트랩</t>
  </si>
  <si>
    <t>non-siphon type trap, 非－</t>
  </si>
  <si>
    <t>① 모양이 드럼과 같은 형으로 되어 있기 때문에 ｢드럼 트랩(drum trap)｣이라고도 하며, 오버플로(overflow)의 작용으로 배수하게 되어 있음. ② 주로 바닥배수에 많이 쓰임. ③ ⇨트랩. ④ ⇨사이펀식 트랩.</t>
  </si>
  <si>
    <t>15443</t>
  </si>
  <si>
    <t>비산물</t>
  </si>
  <si>
    <t>wind-born missile</t>
  </si>
  <si>
    <t>강풍이나 폭발에 의해 발생하여 하늘을 날으는 물체</t>
  </si>
  <si>
    <t>15444</t>
  </si>
  <si>
    <t>비상 경보 설비</t>
  </si>
  <si>
    <t>fire alarm apparatus</t>
  </si>
  <si>
    <t>① 좁은 의미로는 벨 또는 사이렌에 의한 것만으로 되어 있다. ② 화재 발생시 음향·음성에 의해 건물 안의 사람들에게 정확한 통보유도를 하기 위한 설비.</t>
  </si>
  <si>
    <t>15445</t>
  </si>
  <si>
    <t>비상 자물쇠</t>
  </si>
  <si>
    <t>emergency exit lock; lock with emergency opening device</t>
  </si>
  <si>
    <t>평상시에는 열쇠로 열고 잠글 수 있고, 비상시에는 열쇠 없이도 열수 있는 장치가 설치된 자물쇠.</t>
  </si>
  <si>
    <t>15446</t>
  </si>
  <si>
    <t>비상 재해</t>
  </si>
  <si>
    <t>emergency disaster</t>
  </si>
  <si>
    <t>예상하지 못한 지진, 태풍, 홍수, 가뭄, 해일, 화재, 전염병 따위에 의하여 받게 되는 피해를 이름</t>
  </si>
  <si>
    <t>15447</t>
  </si>
  <si>
    <t>비상 전원 설비</t>
  </si>
  <si>
    <t>emergency power system</t>
  </si>
  <si>
    <t>일반적으로 비상시용의 전원. 소방법으로 화재시에 사용 가능한 전원으로서 발전 설비, 축전지 설비, 비상 전원 전용 수전 설비가 정해지고, 소방 설비 부하에 비상 전원을 공급하는 설비로 되어 있다. 건축법의 예비 전원과의 일부 공용이 가능하며 이것을 포함해서 방재 전원이라 일컫는다.</t>
  </si>
  <si>
    <t>15448</t>
  </si>
  <si>
    <t>비상계단</t>
  </si>
  <si>
    <t>emergency stair, fire escape stair, 非常階段</t>
  </si>
  <si>
    <t>① 화재나 지진 따위의 비상사태가 일어날 때에 피난하기 위하여 엘리베이터 외에 별도로 설치한 계단.. ② ⇨피난계단.</t>
  </si>
  <si>
    <t>15449</t>
  </si>
  <si>
    <t>비상구</t>
  </si>
  <si>
    <t>safety sign, 非常口</t>
  </si>
  <si>
    <t>① 화재나 지진 따위의 갑작스러운 사고가 일어날 때에 급히 대피할 수 있도록 특별히 마련한 출입구. ② ⇨안전색채.</t>
  </si>
  <si>
    <t>15450</t>
  </si>
  <si>
    <t>비상구자물쇠</t>
  </si>
  <si>
    <t>panic exit device, fire-exit bolt, panic bolt, panic hardware, 非常口－</t>
  </si>
  <si>
    <t>비상구에 설치하여 쓰는 자물쇠. 내부에서는 열쇠 없이도 열 수 있고 외부에서는 열쇠가 있어야만 열 수있음.</t>
  </si>
  <si>
    <t>15451</t>
  </si>
  <si>
    <t>비상문</t>
  </si>
  <si>
    <t>emergency exit escape, 非常門</t>
  </si>
  <si>
    <t>비상구에 설치된 문으로 목적은 화재나 지진따위의 갑작스러운 사고가 일어날때 급히 대피할 수 있도록 하는 것임</t>
  </si>
  <si>
    <t>15452</t>
  </si>
  <si>
    <t>비상밸브</t>
  </si>
  <si>
    <t>alarm valve, emergency valve, 非常－</t>
  </si>
  <si>
    <t>장치의 일부가 고장 등에 의해 위험상태로 된 때에 곧 개폐하는 비상용 수동밸브.</t>
  </si>
  <si>
    <t>15453</t>
  </si>
  <si>
    <t>비상용 승강기</t>
  </si>
  <si>
    <t>평소에는 승객용이나 화물용으로 쓰이다가 화재가 발생하면 소화, 구조, 피난 따위의 용도로 운행되는승강기. 소방용 사다리차가 도달할 수 없는 높이의 건축물에는 의무적으로 설치해야 함</t>
  </si>
  <si>
    <t>15455</t>
  </si>
  <si>
    <t>비상용 엘리베이터</t>
  </si>
  <si>
    <t>emergency elevator</t>
  </si>
  <si>
    <t>평소에는 승객용이나 화물용으로 쓰이다가 화재가 발생하면 소화, 구조, 피난 따위의 용도로 운행되는 승강기. 소방용 사다리차가 도달할 수 없는 높이의 건축물에는 의무적으로 설치해야함</t>
  </si>
  <si>
    <t>15456</t>
  </si>
  <si>
    <t>비상용 조명 장치</t>
  </si>
  <si>
    <t>emergency lighting equipment</t>
  </si>
  <si>
    <t>비상시에 사용하는 조명 장치로 통상 건축법의 비상용 조명장치를 가리킴</t>
  </si>
  <si>
    <t>15457</t>
  </si>
  <si>
    <t>비상용 진입구</t>
  </si>
  <si>
    <t>rescue entrance</t>
  </si>
  <si>
    <t>갑작스러운 재해발생시 재해를 해결하기위해 건물 내에 진입할 수 있는 입구를 말함</t>
  </si>
  <si>
    <t>15458</t>
  </si>
  <si>
    <t>비상용댐퍼</t>
  </si>
  <si>
    <t>relief damper</t>
  </si>
  <si>
    <t>비상시 사용되는 댐퍼.</t>
  </si>
  <si>
    <t>15459</t>
  </si>
  <si>
    <t>강제 급배기식 온풍 난방기</t>
  </si>
  <si>
    <t>forced airing system hot air furnace</t>
  </si>
  <si>
    <t>연소한 폐가스를 배출하는 배기팬을 내장한 온풍 난방기. 연소용 공기에는 외기를 끌어들이고 폐가스는 외기로 배기한다.</t>
  </si>
  <si>
    <t>1546</t>
  </si>
  <si>
    <t>비상용통기관</t>
  </si>
  <si>
    <t>relief vent</t>
  </si>
  <si>
    <t>⇨통기관.</t>
  </si>
  <si>
    <t>15460</t>
  </si>
  <si>
    <t>비색법</t>
  </si>
  <si>
    <t>colorimetric method</t>
  </si>
  <si>
    <t>표준 농도의 용액 흡광도와 미지 농도의 용액 흡광도를 비교해서 농도를 구하는 방법. 질소 산화물의 정량법인 살츠만(Saltzman)법도 이 방법에 의한다.</t>
  </si>
  <si>
    <t>15461</t>
  </si>
  <si>
    <t>비석법</t>
  </si>
  <si>
    <t>skip welding</t>
  </si>
  <si>
    <t>스킵용접이라고도 하며, 용착법의 일종이며, 용접이음 길이에 띄엄띄엄 용접하는 방법.</t>
  </si>
  <si>
    <t>15462</t>
  </si>
  <si>
    <t>비선형</t>
  </si>
  <si>
    <t>nonlinearity</t>
  </si>
  <si>
    <t>2개의 변수의 크기가 비례하지 않는 관계를 이루는 것.</t>
  </si>
  <si>
    <t>15463</t>
  </si>
  <si>
    <t>비선형 진동</t>
  </si>
  <si>
    <t>nonlinear vibration</t>
  </si>
  <si>
    <t>힘과 변형이 비례하지 않는 특성을 갖는 진동.</t>
  </si>
  <si>
    <t>15464</t>
  </si>
  <si>
    <t>비스</t>
  </si>
  <si>
    <t>vis</t>
  </si>
  <si>
    <t>작은 나사못의 총칭. 쇠, 황동, 스테인리스제 등의 것이 있으며, 금속판의 부착에 쓰인다.</t>
  </si>
  <si>
    <t>15465</t>
  </si>
  <si>
    <t>비스타</t>
  </si>
  <si>
    <t>(이) vista</t>
  </si>
  <si>
    <t>① 시선을 깊이 방향으로 유도하는 가로수 등 일정 방향으로 축선을 가진 풍경 및 그 구성 수법. ②일반적으로는 비스터에 의한 경관의 초점에는 아이 스톱이 되는 산, 기념적 건조물, 장식물 등이 배치됨</t>
  </si>
  <si>
    <t>15466</t>
  </si>
  <si>
    <t>비스페놀</t>
  </si>
  <si>
    <t>①에폭시 수지나 폴리카보네이트의 원료로서 성형 후 재료 표면에서 약간 유리하는 물질. ②내분비 혼란 화학 물질의 일종으로 되어 있다.</t>
  </si>
  <si>
    <t>15467</t>
  </si>
  <si>
    <t>비습</t>
  </si>
  <si>
    <t>specific humidity, 比濕</t>
  </si>
  <si>
    <t>①공기 1kg 중의 수증기의 중량(g/kg). ② 습도 표시방법(절대습도‧비습‧수증기압력‧상대습도)의 하나.</t>
  </si>
  <si>
    <t>15468</t>
  </si>
  <si>
    <t>비시감도</t>
  </si>
  <si>
    <t>relative luminosity factor, relative visibility, relative luminous efficiency[of a monochromatic radiation], 比視感度</t>
  </si>
  <si>
    <t>① 각 파장의 단광색(單光色)의 에너지가 모두 같을 때에도 눈으로 느끼는 각 단광색의 밝기는 같지 않다. 그 최대치를 기준으로 한 감도의 비율. ②어떤 파장 λ의 시감도 Kλ의 최대 시감도 Km에 대한 비율(Vλ). Vλ=Kλ/Km,  측광에 관한 색용어(KS)</t>
  </si>
  <si>
    <t>15469</t>
  </si>
  <si>
    <t>강제 대류</t>
  </si>
  <si>
    <t>forced convection</t>
  </si>
  <si>
    <t>송풍기나 펌프 등을 이용해서 강제적으로 일으킨 유체 운동.</t>
  </si>
  <si>
    <t>1547</t>
  </si>
  <si>
    <t>비시감도 곡선</t>
  </si>
  <si>
    <t>spectra luminous efficiency curve; relative spectral sensitivity curve</t>
  </si>
  <si>
    <t>비시감도를 파장에 대하여 표시한 곡선. 명소시와 암소시에서 다르다. →시감도.</t>
  </si>
  <si>
    <t>15470</t>
  </si>
  <si>
    <t>비아물림</t>
  </si>
  <si>
    <t>flashing, rain water disposal</t>
  </si>
  <si>
    <t>① 빗물이 건물 안으로 스며들지 아니하게 하는 꾸밈새. ② 비 막이, 물 끊기 따위가 있다.</t>
  </si>
  <si>
    <t>15471</t>
  </si>
  <si>
    <t>비악음</t>
  </si>
  <si>
    <t>noise, unpitched sound, 比樂音</t>
  </si>
  <si>
    <t>① 주기성이 없는 불규칙한 파형(波形)의 음. ② 주파수는 일정하지 않음.</t>
  </si>
  <si>
    <t>15472</t>
  </si>
  <si>
    <t>비압밀 비배수 전단 시험</t>
  </si>
  <si>
    <t>unconsolidated undrained shear test</t>
  </si>
  <si>
    <t>성형 시료의 압밀이나 전단 시 시료내부의 간극수의 출입이 허용되지 않는 조건에서 행해진 전단시험임.</t>
  </si>
  <si>
    <t>15473</t>
  </si>
  <si>
    <t>비압밀급속전단시험</t>
  </si>
  <si>
    <t>unconsolidated quick shear test, 比壓密急速剪斷試驗</t>
  </si>
  <si>
    <t>시료를 압밀하지 않은 상태에서 시료의 간극수가 배출되는 속도보다 빠른 속도로 전단하는 급속재하 전단시험</t>
  </si>
  <si>
    <t>15474</t>
  </si>
  <si>
    <t>비압축성</t>
  </si>
  <si>
    <t>incompressibility, 比壓縮性</t>
  </si>
  <si>
    <t>압축이 가능하지 않은 성질.</t>
  </si>
  <si>
    <t>15475</t>
  </si>
  <si>
    <t>비압축성 유체</t>
  </si>
  <si>
    <t>imcompressible fluid</t>
  </si>
  <si>
    <t>압축성을 무시할 수 있는 유체.</t>
  </si>
  <si>
    <t>15476</t>
  </si>
  <si>
    <t>비연</t>
  </si>
  <si>
    <t>飛椽</t>
  </si>
  <si>
    <t>⇨부연(＝).</t>
  </si>
  <si>
    <t>15477</t>
  </si>
  <si>
    <t>비연성 모드</t>
  </si>
  <si>
    <t>uncoupled modes</t>
  </si>
  <si>
    <t>한쪽의 진동 모드로부터 다른 진동 모드로 에너지가 이동하지 않고, 다른 모드와 동시에 서로 독립되어 계가 존재하는 진동 모드.</t>
  </si>
  <si>
    <t>15478</t>
  </si>
  <si>
    <t>비열</t>
  </si>
  <si>
    <t>specific heat, 比熱</t>
  </si>
  <si>
    <t>물질 1그램의 온도를 1℃ 올리는 데 드는 열량과 물 1그램의 온도를 1℃ 올리는 데 드는 열량과의 비율.</t>
  </si>
  <si>
    <t>15479</t>
  </si>
  <si>
    <t>강제 대류식 방열기</t>
  </si>
  <si>
    <t>forced convector</t>
  </si>
  <si>
    <t>송풍기를 사용해서 강제적으로 온풍을 공급하는 방열기. 대류에 의한 방열 성분이 크다. → 팬 컨벡터.</t>
  </si>
  <si>
    <t>1548</t>
  </si>
  <si>
    <t>비온패널</t>
  </si>
  <si>
    <t>vion-panel</t>
  </si>
  <si>
    <t>내‧외장용으로 사용하는 합성수지제 판재.</t>
  </si>
  <si>
    <t>15480</t>
  </si>
  <si>
    <t>비용 편익 분석</t>
  </si>
  <si>
    <t>cost-benefit analysis</t>
  </si>
  <si>
    <t>사업이나 정책 등을 결정하기 위해 비용과 편익을 분석하여 최상의 대안을 선정하는 방법</t>
  </si>
  <si>
    <t>15482</t>
  </si>
  <si>
    <t>비용극</t>
  </si>
  <si>
    <t>non-consumable electrode</t>
  </si>
  <si>
    <t>비용극식 금속 전극이라고도 하며 용융점이 높고 아크열에도 소모시키기 어려운 전극.</t>
  </si>
  <si>
    <t>15484</t>
  </si>
  <si>
    <t>비용물매</t>
  </si>
  <si>
    <t>cost slope, 費用勾配</t>
  </si>
  <si>
    <t>네트워크(⇦)의 용어로 시간 단위를 일수로 잡을 경우, 일일당 그 작업을 단축하는 데 소요되는 비용의 증가. ｢C.｣.</t>
  </si>
  <si>
    <t>15485</t>
  </si>
  <si>
    <t>비용용량</t>
  </si>
  <si>
    <t>specific melting rate</t>
  </si>
  <si>
    <t>1암페어의 전류로 용접기를 작동시켜 1초 동안 와이어나 용접봉을 용융할 때 용융되는 금속의 무게.</t>
  </si>
  <si>
    <t>15486</t>
  </si>
  <si>
    <t>비용적</t>
  </si>
  <si>
    <t>specific volume, 比容積</t>
  </si>
  <si>
    <t>건조공기 1kg을 함유한 습용적으로, 단위는 m³/kg임</t>
  </si>
  <si>
    <t>기문당43.1%</t>
  </si>
  <si>
    <t>15487</t>
  </si>
  <si>
    <t>비운무늬</t>
  </si>
  <si>
    <t>飛雲紋</t>
  </si>
  <si>
    <t>구름무늬</t>
  </si>
  <si>
    <t>15489</t>
  </si>
  <si>
    <t>강제 수용</t>
  </si>
  <si>
    <t>compulsory acquisition; expropriation</t>
  </si>
  <si>
    <t>공공 사업과 같이 공공의 목적을 위해, 국가나 공공단체가 개인의 특정 재산권을 법률을 통해 강제적으로 취득하는 행위.=공용수용</t>
  </si>
  <si>
    <t>1549</t>
  </si>
  <si>
    <t>비운문</t>
  </si>
  <si>
    <t>fleeting cloud pattern, 飛雲紋</t>
  </si>
  <si>
    <t>구름을 도안한 무늬</t>
  </si>
  <si>
    <t>15490</t>
  </si>
  <si>
    <t>비율차동계전기</t>
  </si>
  <si>
    <t>differential relay ratio, 比率差動繼電器</t>
  </si>
  <si>
    <t>둘 이상의 같은 종류의 전기량의 벡터차가 예정비율을 넘었을 때 동작하는 계전기.</t>
  </si>
  <si>
    <t>15493</t>
  </si>
  <si>
    <t>비음향 리액턴스</t>
  </si>
  <si>
    <t>J specific acoustic reactance</t>
  </si>
  <si>
    <t>비음향 임피던스의 허수부.</t>
  </si>
  <si>
    <t>세화82.4%</t>
  </si>
  <si>
    <t>15494</t>
  </si>
  <si>
    <t>비음향 임피던스</t>
  </si>
  <si>
    <t>specific acoustic impedance</t>
  </si>
  <si>
    <t>음장 내의 어떤 점에서 음압의 입자 속도에 대한 복소비. 단위 면적 음향 임피던스라고도 한다. 단위 기호는 Pa·s/m3. →노멀 임피던스</t>
  </si>
  <si>
    <t>15495</t>
  </si>
  <si>
    <t>비음향 저항</t>
  </si>
  <si>
    <t>specific acoustic resistance</t>
  </si>
  <si>
    <t>비음향 임피던스의 실수부.</t>
  </si>
  <si>
    <t>15496</t>
  </si>
  <si>
    <t>비이 좌굴</t>
  </si>
  <si>
    <t>snap-through buckling</t>
  </si>
  <si>
    <t>①압축하중을 서서히 증가시켜가면 평형곡선의 극대점에 있어서 갑자기 안정을 잃고 원래의 형상과 현저하게 다른 대변형의 상태로 변환하여 좌굴하는 현상 ② 초기변형이 있거나 구조의 형상, 지지·하중상태 등에 대칭성 또는 연속성이 결여할 경우에는 좌굴전부터 휩변형이 생기기 때문에 평형곡선(하중변위곡선)은 좌굴전부터 비선형을 나타낸다. 이 경우 압축하중을 서서히 증가시켜가면 평형곡선의 한계점에서 갑자기 안정을 잃고 원래의 형상과 현저하게 다른 대변형의 상태로 이동하는 현상.</t>
  </si>
  <si>
    <t>15497</t>
  </si>
  <si>
    <t>비이클</t>
  </si>
  <si>
    <t>vehicle</t>
  </si>
  <si>
    <t>전색제와 같다. 안료(顔料)의 농도를 조절하기 위하여 사용한다.</t>
  </si>
  <si>
    <t>15498</t>
  </si>
  <si>
    <t>비자기질타일</t>
  </si>
  <si>
    <t>nonvitreous tile</t>
  </si>
  <si>
    <t>흡수율이 7% 초과, 18% 미만인 바닥용 타일 및 벽용 타일.</t>
  </si>
  <si>
    <t>15499</t>
  </si>
  <si>
    <t>강제 순환</t>
  </si>
  <si>
    <t>mechanical circulation</t>
  </si>
  <si>
    <t>(1) 난방 설비에서 실내의 공기와 방열기와의 열교환을 하기 위해 송풍기에 의해 공기를 순환시키는 것.(2) 온수관의 온수를 펌프 등의 기계력에 의해 기계적으로 순환시키는 것.</t>
  </si>
  <si>
    <t>1550</t>
  </si>
  <si>
    <t>비자나무</t>
  </si>
  <si>
    <t>주목과의 상록 침엽 교목. 높이는 25미터 정도이고 가지가 사방으로 퍼지며, 나무껍질은 회갈색이다. 잎은 두툼하고 단단하며 가지에 촘촘히 나고 선 모양으로 깃처럼 두 줄로 배열되어 있다. 목재는 건축재ㆍ조선ㆍ바둑판ㆍ가구 재료로 쓰인다.</t>
  </si>
  <si>
    <t>세화5.2%</t>
  </si>
  <si>
    <t>15500</t>
  </si>
  <si>
    <t>비잔틴양식</t>
  </si>
  <si>
    <t>Byzantine style, -樣式</t>
  </si>
  <si>
    <t>동로마제국의 수도였던 콘스탄티노플에서 이루어진 건축양식으로서 대표적인 건축물에 하기아 소피아가 있음</t>
  </si>
  <si>
    <t>기문당7.8%</t>
  </si>
  <si>
    <t>15504</t>
  </si>
  <si>
    <t>비저항</t>
  </si>
  <si>
    <t>specific resistance [resistivity]</t>
  </si>
  <si>
    <t>어떤 풍도 내에 단위 중량을 더한 경우에 생기는 풍도 내 두 점간의 압력 강하.즉, 열의 경우 단열성을 나타내는 계수가 될 수 있다. 열전도 비저항, 통기(通氣) 비저항.</t>
  </si>
  <si>
    <t>15505</t>
  </si>
  <si>
    <t>비전선강우</t>
  </si>
  <si>
    <t>non-frontal precipitation, 非前線降雨</t>
  </si>
  <si>
    <t>강우전선 이외의 원인에 의하여 내리는 비.</t>
  </si>
  <si>
    <t>15506</t>
  </si>
  <si>
    <t>비점</t>
  </si>
  <si>
    <t>boiling point, 沸點</t>
  </si>
  <si>
    <t>액체의 증기압이 1기압과 같게 되어 비등점(沸騰點)에 이른 온도.</t>
  </si>
  <si>
    <t>15507</t>
  </si>
  <si>
    <t>비점도</t>
  </si>
  <si>
    <t>specific viscosity</t>
  </si>
  <si>
    <t>용액 점도가 용매 점도에 대해 증가한 비율. 고분자 용액의 점도를 나타내는 척도의 하나로 용액의 점도와 순수 용매의 점도 간 차이를 순수한 용매의 점도로 나눈 값이다.</t>
  </si>
  <si>
    <t>15508</t>
  </si>
  <si>
    <t>비점성토상대밀도시험방법</t>
  </si>
  <si>
    <t>비점성토의 상대밀도를 시험하는 방법. KS F 2345에 자세하게 나와있다.</t>
  </si>
  <si>
    <t>15509</t>
  </si>
  <si>
    <t>비접지형 주택</t>
  </si>
  <si>
    <t>주로 공동주택이 해당되며 주호는 각기 분리되어 있고 정원은  공동으로 이용하는 주택형식을 말함</t>
  </si>
  <si>
    <t>15510</t>
  </si>
  <si>
    <t>비정상</t>
  </si>
  <si>
    <t>nonstationary</t>
  </si>
  <si>
    <t>시간축상에서 파동 등의 변화가 불규칙한 모양.</t>
  </si>
  <si>
    <t>15511</t>
  </si>
  <si>
    <t>비정상 공기력</t>
  </si>
  <si>
    <t>unsteady aerodynamic force</t>
  </si>
  <si>
    <t>시간적으로 변동하는 공기력 또는 진동물체에 작용하는 공기력 또는 진동에 의해 생긴 공기력.</t>
  </si>
  <si>
    <t>세화53.3%</t>
  </si>
  <si>
    <t>15512</t>
  </si>
  <si>
    <t>비정상 상태</t>
  </si>
  <si>
    <t>unsteady state； variable state</t>
  </si>
  <si>
    <t>시간과 함께 변화하는 상태. 시간에 따라서 변화하지 않는 정상 상태에 대응하여 일컫는다.</t>
  </si>
  <si>
    <t>15513</t>
  </si>
  <si>
    <t>비정상 스펙트럼</t>
  </si>
  <si>
    <t>nonstationary spectrum</t>
  </si>
  <si>
    <t>비정상 확률 과정에 대한 스펙트럼.</t>
  </si>
  <si>
    <t>15514</t>
  </si>
  <si>
    <t>비정상 열전도</t>
  </si>
  <si>
    <t>unsteady static heat conduction</t>
  </si>
  <si>
    <t>온도 조건이 시간과 함께 변동하는 경우의 물체 열전도. 정상 전열에 대응해서 일컫는다.</t>
  </si>
  <si>
    <t>15515</t>
  </si>
  <si>
    <t>비정상 진동</t>
  </si>
  <si>
    <t>nonstationary vibration</t>
  </si>
  <si>
    <t>정상진동이 성립하지 않는 경우의 진동</t>
  </si>
  <si>
    <t>15516</t>
  </si>
  <si>
    <t>비정상 확률 과정</t>
  </si>
  <si>
    <t>non-stationary stochastic process</t>
  </si>
  <si>
    <t>통계적 성격에 불규칙적인 변동이 발생하는 것 같은 현상.</t>
  </si>
  <si>
    <t>15517</t>
  </si>
  <si>
    <t>비정상류</t>
  </si>
  <si>
    <t>transient flow； unsteady flow; nonstationary flow</t>
  </si>
  <si>
    <t>각종 물리적 양의 양태가 시간적 변화를 무시할 수 없는 흐름. ↔정상류.</t>
  </si>
  <si>
    <t>15518</t>
  </si>
  <si>
    <t>비정상상태</t>
  </si>
  <si>
    <t>부정상상태. 물리적 계를 나타내는 변수가 시간에 따라 변화하는 상태.</t>
  </si>
  <si>
    <t>15519</t>
  </si>
  <si>
    <t>강제 진동</t>
  </si>
  <si>
    <t>forced vibration</t>
  </si>
  <si>
    <t>외부의 힘이 주기적으로 진동계에 가해지면서 발생하는 진동</t>
  </si>
  <si>
    <t>세화31.5%</t>
  </si>
  <si>
    <t>1552</t>
  </si>
  <si>
    <t>비정상열전도</t>
  </si>
  <si>
    <t>unsteady heat conduction, 非定常熱傳導</t>
  </si>
  <si>
    <t>부정상 열전도와 같으며, 열전도가 시간에 따라 변화하는 것.</t>
  </si>
  <si>
    <t>15520</t>
  </si>
  <si>
    <t>비중</t>
  </si>
  <si>
    <t>specific gravity, 比重</t>
  </si>
  <si>
    <t>물질의 고유 특성으로서 기준이 되는 물질의 밀도에 대한 상대적인 비. 일반적으로 기준이 되는 물질은 액체의 경우 1 기압하에서 4 °C 물이고, 기체의 경우에는 21 °C 공기이다.</t>
  </si>
  <si>
    <t>15525</t>
  </si>
  <si>
    <t>비중계</t>
  </si>
  <si>
    <t>hydrometer, 比重計</t>
  </si>
  <si>
    <t>① 물체의 비중 측정용 기구의 총칭. ② 액체의 비중을 측정하는 천평(天秤).</t>
  </si>
  <si>
    <t>15526</t>
  </si>
  <si>
    <t>비중계 분석</t>
  </si>
  <si>
    <t>hydrometer analysis</t>
  </si>
  <si>
    <t>세립토(細粒土)의 분석 시험 방법. 침전 측정용 실린더에 흙과 물의 교반액을 넣고 비중계를 삽입하여 시간 경과에 따르는 흙입자의 침전 진행법을 현탁액의 비중 감소에서 측정하여 흙의 입도 분포를 구하는 방법.</t>
  </si>
  <si>
    <t>15527</t>
  </si>
  <si>
    <t>비중계분석</t>
  </si>
  <si>
    <t>hydrometer analysis, 比重計分析</t>
  </si>
  <si>
    <t>흙의 입도시험의 1종으로 시료를 수중에 분산시켜 그의 혼탁액에 비중계를 넣어 혼탁액의 비중을 구하고 이것과 침전 개시 후의 경과 시간과의 관계로부터 세립토의 입도분포를 구하는 방법.</t>
  </si>
  <si>
    <t>15528</t>
  </si>
  <si>
    <t>비중량</t>
  </si>
  <si>
    <t>specific weight, 比重量</t>
  </si>
  <si>
    <t>물질(고체ㆍ액체ㆍ기체)의 단위 체적당의 중량(kgf/m3)</t>
  </si>
  <si>
    <t>15529</t>
  </si>
  <si>
    <t>강제 진동 실험</t>
  </si>
  <si>
    <t>forced vibration test</t>
  </si>
  <si>
    <t>구조물의 진동특성을 평가하기 위한 실험으로써 주기적인 외력을 구조물에 주어 그 응답을 계측하여 진동계로서의 특성을 구함</t>
  </si>
  <si>
    <t>세화46.1%</t>
  </si>
  <si>
    <t>1553</t>
  </si>
  <si>
    <t>비즈니스 호텔</t>
  </si>
  <si>
    <t>business hotel</t>
  </si>
  <si>
    <t>주로비즈니스맨들이 출장과 같은 업무에 이용하는 숙박 시설의 하나. 주로 1인실이 많음</t>
  </si>
  <si>
    <t>15530</t>
  </si>
  <si>
    <t>비창</t>
  </si>
  <si>
    <t>扉窓</t>
  </si>
  <si>
    <t>사립문처럼 왼쪽, 오른쪽으로 열어젖히어 여닫는 창문.</t>
  </si>
  <si>
    <t>15534</t>
  </si>
  <si>
    <t>비처리</t>
  </si>
  <si>
    <t>간믈안으로 빗물이 들어오는 것을 막기위한 것</t>
  </si>
  <si>
    <t>15535</t>
  </si>
  <si>
    <t>비철 금속</t>
  </si>
  <si>
    <t>①철 또는 강 이외의 금속, 합금. ②구리, 알루미늄, 납, 아연, 주석,  니켈, 크롬, 금, 은 등.</t>
  </si>
  <si>
    <t>15536</t>
  </si>
  <si>
    <t>비철금속용접봉</t>
  </si>
  <si>
    <t>nonferrous electrode</t>
  </si>
  <si>
    <t>철 이외의 금속으로 내부를 만든 용접봉.</t>
  </si>
  <si>
    <t>15537</t>
  </si>
  <si>
    <t>비초과 확률</t>
  </si>
  <si>
    <t>probability of nonexceedance</t>
  </si>
  <si>
    <t>확률변수의 값이 어떤 값을 초과하지 않는 확률.</t>
  </si>
  <si>
    <t>15540</t>
  </si>
  <si>
    <t>비축 기지</t>
  </si>
  <si>
    <t>storage center</t>
  </si>
  <si>
    <t>에너지, 식품 등 각종 자원의 안정적 공급을 꾀하거나 예측할 수 없는 비상사태에 대비하기 위해 이들을 대량으로 보관해 두기 위한 기지.</t>
  </si>
  <si>
    <t>15541</t>
  </si>
  <si>
    <t>비충복재</t>
  </si>
  <si>
    <t>open web member</t>
  </si>
  <si>
    <t>웨브 부분에 중공부를 가진 부재</t>
  </si>
  <si>
    <t>15542</t>
  </si>
  <si>
    <t>비침</t>
  </si>
  <si>
    <t>지도리에 꽂는 축대.</t>
  </si>
  <si>
    <t>15544</t>
  </si>
  <si>
    <t>비커스 경도</t>
  </si>
  <si>
    <t>Vickers hardness</t>
  </si>
  <si>
    <t>대면각(對面角)이 136°인  피라미드형 다이아몬드제 압자(壓子)를 재료의 면에 살짝 대어 눌러 피트(pit:들어간 부분)를 만들고, 하중(荷重)을 제거한 후 남은 영구 피트의 표면적(表面積)으로 하중을 나눈 값으로 나타내는 굳기.</t>
  </si>
  <si>
    <t>15545</t>
  </si>
  <si>
    <t>비킴먹</t>
  </si>
  <si>
    <t>기둥의 중심에서 1m정도 떨어져 치는 먹줄.</t>
  </si>
  <si>
    <t>15547</t>
  </si>
  <si>
    <t>비탄성</t>
  </si>
  <si>
    <t>inelastic, 非彈性</t>
  </si>
  <si>
    <t>응력과 변형이 비례하지 아니하는 성질.</t>
  </si>
  <si>
    <t>15548</t>
  </si>
  <si>
    <t>비탄성 영역</t>
  </si>
  <si>
    <t>inelastic region</t>
  </si>
  <si>
    <t>재료의 응력 변형률 관계에 있어서 탄성의 범위 바깥의 영역.</t>
  </si>
  <si>
    <t>15549</t>
  </si>
  <si>
    <t>강제 환기</t>
  </si>
  <si>
    <t>forced ventilation</t>
  </si>
  <si>
    <t>송풍기, 환기 팬 등에 의해 강제적으로 실내를 환기하는 것. → 기계 환기.</t>
  </si>
  <si>
    <t>1555</t>
  </si>
  <si>
    <t>비탄성영역</t>
  </si>
  <si>
    <t>inelastic region, 非彈性領域</t>
  </si>
  <si>
    <t>응력과 변형이 비례하지 아니하는 성질을 가지는 범위.</t>
  </si>
  <si>
    <t>15550</t>
  </si>
  <si>
    <t>비탈</t>
  </si>
  <si>
    <t>side slope</t>
  </si>
  <si>
    <t>①  산이나 언덕 따위가 기울어진 상태나 정도. 또는 그렇게 기울어진 곳으로 대뷰분 경사각이 있음. ② 높이에 대한 수평길이의 비.</t>
  </si>
  <si>
    <t>15551</t>
  </si>
  <si>
    <t>비탈 길이</t>
  </si>
  <si>
    <t>비탈면의 길이.</t>
  </si>
  <si>
    <t>15552</t>
  </si>
  <si>
    <t>비탈 꼬리</t>
  </si>
  <si>
    <t>toe of slope</t>
  </si>
  <si>
    <t>비탈끝과 같으며, 절취, 성토 등의 인공으로 만들어진 비탈면의 가장 아랫부분.</t>
  </si>
  <si>
    <t>15553</t>
  </si>
  <si>
    <t>비탈 끊기</t>
  </si>
  <si>
    <t>cutting to slope</t>
  </si>
  <si>
    <t>비탈 안정녹화공사를 위한 기초공법 중 하나로 밑파기, 땅을 깎아 낼 때 사면을 만드는 것 .</t>
  </si>
  <si>
    <t>15554</t>
  </si>
  <si>
    <t>비탈 성토</t>
  </si>
  <si>
    <t>widening of embankment</t>
  </si>
  <si>
    <t>토공사에서 흙을 쌓아올리는 것으로 부지조성 시 다른 지역의 흙을 운반하여 지반위에 쌓아 형성된 부분.</t>
  </si>
  <si>
    <t>15555</t>
  </si>
  <si>
    <t>비탈 어깨</t>
  </si>
  <si>
    <t>top of slope</t>
  </si>
  <si>
    <t>땅깎기， 흙쌓기 등 인공에 의해 만들어진 경사 지형 가운데 절토 및 성토 사면의 꼭대기인 어깨 부분을 일걷는다( 비탈면의 그림 참조).</t>
  </si>
  <si>
    <t>15556</t>
  </si>
  <si>
    <t>비탈길</t>
  </si>
  <si>
    <t>slops way, 傾斜路</t>
  </si>
  <si>
    <t>비탈진 언덕의 경사진  길.</t>
  </si>
  <si>
    <t>15557</t>
  </si>
  <si>
    <t>비탈끝</t>
  </si>
  <si>
    <t>15558</t>
  </si>
  <si>
    <t>비탈면</t>
  </si>
  <si>
    <t>surface of slope</t>
  </si>
  <si>
    <t>땅깎기, 흙쌓기 등의 인공에 의해 만들어진 경사 지형의 사면 부분을 일컽는다. 비탈면 경사가 일정한 단순 비탈면과 비탈면 경사가 변화하는 복합 비탈면이 있다(그림).</t>
  </si>
  <si>
    <t>세화68.5%</t>
  </si>
  <si>
    <t>15559</t>
  </si>
  <si>
    <t>강제거푸집</t>
  </si>
  <si>
    <t>鋼製－</t>
  </si>
  <si>
    <t>강제로 된 가설(架設)용의 거푸집.</t>
  </si>
  <si>
    <t>1556</t>
  </si>
  <si>
    <t>비탈면 물매</t>
  </si>
  <si>
    <t>gradient of slope; inclination of slope</t>
  </si>
  <si>
    <t>비탈면 경사. 연직 높이를 1로 한 수평 거리의 비로 표시된다. 예 를 들면 1 : 1.5.  수직거리 1 : 수평 거리 1.5의 부분값이 클수록 완만하다 (비탈면의 그림 참조).</t>
  </si>
  <si>
    <t>15561</t>
  </si>
  <si>
    <t>비탈면 보호</t>
  </si>
  <si>
    <t>slope protection</t>
  </si>
  <si>
    <t>버탈면이 우수 및 지하수 등에 의해 침식되는 것을 막기 위한 비탈면 보호. 모르타르 뿜칠， 블록 붙임，식생 등이 실시된다</t>
  </si>
  <si>
    <t>세화67.2%</t>
  </si>
  <si>
    <t>15562</t>
  </si>
  <si>
    <t>비탈면프레임</t>
  </si>
  <si>
    <t>비탈면을 보호하기 위한 공사에서 비탈면이 무너지지 않도록 설치하는 프레임이나 라멘 형태의 콘크리트 따위.</t>
  </si>
  <si>
    <t>15563</t>
  </si>
  <si>
    <t>비탈발</t>
  </si>
  <si>
    <t>length of slope</t>
  </si>
  <si>
    <t>15564</t>
  </si>
  <si>
    <t>비탈용그레이더</t>
  </si>
  <si>
    <t>grader-sloper</t>
  </si>
  <si>
    <t>부속 기구가 달려 있는 그레이더로 비탈면만 고르게 형성할 수 있음.</t>
  </si>
  <si>
    <t>15565</t>
  </si>
  <si>
    <t>비터</t>
  </si>
  <si>
    <t>beater</t>
  </si>
  <si>
    <t>한쪽 끝이 뭉툭하게 생긴 긴 곡괭이로 땅이나 철도의 도상을 다지는 등에 사용됨 .</t>
  </si>
  <si>
    <t>15566</t>
  </si>
  <si>
    <t>비튜멘</t>
  </si>
  <si>
    <t>bitumen</t>
  </si>
  <si>
    <t>역청이라고도 하며, 천연적으로 나는 탄화수소류 또는 그 비금속 유도체 등의 혼합물을 총칭하는 것으로서, 원유나 아스팔트, 피치, 석탄 등을 말한다.</t>
  </si>
  <si>
    <t>15567</t>
  </si>
  <si>
    <t>비트</t>
  </si>
  <si>
    <t>bit</t>
  </si>
  <si>
    <t>착암기의 해머 드릴에 연결된 봉 끝에 장착하여 암석을 베어 가며 구멍을 내는 부속 기기.</t>
  </si>
  <si>
    <t>15568</t>
  </si>
  <si>
    <t>비트게이지</t>
  </si>
  <si>
    <t>bit gauge</t>
  </si>
  <si>
    <t>비트 스톱이라고도 하며, 굴착기나 천공기에 사용되는 비트 날의 길이나 지름.</t>
  </si>
  <si>
    <t>15569</t>
  </si>
  <si>
    <t>강제널말뚝</t>
  </si>
  <si>
    <t>steel sheet pile, 鋼製－</t>
  </si>
  <si>
    <t>강제로 만든 널말뚝.</t>
  </si>
  <si>
    <t>1557</t>
  </si>
  <si>
    <t>비트루비우스</t>
  </si>
  <si>
    <t>Marcus Vitruvius Pollio</t>
  </si>
  <si>
    <t>로마의 건축가로서 현재 전하는 최고의 건축서, '건축에 대하여(De Architecture)'를 저술하였음</t>
  </si>
  <si>
    <t>15570</t>
  </si>
  <si>
    <t>비트스톱</t>
  </si>
  <si>
    <t>비트 게이지라고도 하며, 굴착기나 천공기에 사용되는 비트 날의 길이나 지름.</t>
  </si>
  <si>
    <t>15571</t>
  </si>
  <si>
    <t>비틀림</t>
  </si>
  <si>
    <t>torsion, twist</t>
  </si>
  <si>
    <t>부재가 축방향에 대해서 회전력을 받을 때 발생하는 변형상태.</t>
  </si>
  <si>
    <t>15572</t>
  </si>
  <si>
    <t>비틀림 강도</t>
  </si>
  <si>
    <t>twisting strenght； torsional strength</t>
  </si>
  <si>
    <t>단면이 비틀림을 받을 때 최대 비틀림 모멘트</t>
  </si>
  <si>
    <t>세화67.6%</t>
  </si>
  <si>
    <t>15573</t>
  </si>
  <si>
    <t>비틀림 강성</t>
  </si>
  <si>
    <t>torsional rigidity； torsional stiffness</t>
  </si>
  <si>
    <t>단위의 비틀림 회전각을 발생시키는데 필요한 비틀림모멘트의 양.</t>
  </si>
  <si>
    <t>15574</t>
  </si>
  <si>
    <t>비틀림 모멘트</t>
  </si>
  <si>
    <t>torsional moment; twisting moment</t>
  </si>
  <si>
    <t>부재의 단면과 수직인 축을 회전축으로 발생하는 모멘트.</t>
  </si>
  <si>
    <t>15576</t>
  </si>
  <si>
    <t>비틀림 변형</t>
  </si>
  <si>
    <t>twisting strain； torsional strain</t>
  </si>
  <si>
    <t>비틀림에 의해 발생하는 변형</t>
  </si>
  <si>
    <t>15577</t>
  </si>
  <si>
    <t>비틀림 응력(도)</t>
  </si>
  <si>
    <t>twisting stress</t>
  </si>
  <si>
    <t>비틀림이 발생하는 부재 재축 주위의 모멘트에 의해 생기는 응력.</t>
  </si>
  <si>
    <t>15578</t>
  </si>
  <si>
    <t>비틀림 조립</t>
  </si>
  <si>
    <t>bevelled halving</t>
  </si>
  <si>
    <t>모두 부재의 접합면 경사시켜 접합하는 것으로 모임 지붕에 있어서 처마 도리끼리의 구석부에서의 맞춤처럼 하는 방법.</t>
  </si>
  <si>
    <t>세화32.5%</t>
  </si>
  <si>
    <t>15579</t>
  </si>
  <si>
    <t>강제대류</t>
  </si>
  <si>
    <t>forced convection, 强制對流</t>
  </si>
  <si>
    <t>블로워(blower)‧팬(fan)‧분사펌프 등에 의한 유체의 강제순환에 의한 대류.</t>
  </si>
  <si>
    <t>1558</t>
  </si>
  <si>
    <t>비틀림 좌굴</t>
  </si>
  <si>
    <t>torsional buckling</t>
  </si>
  <si>
    <t>강구조의 압축부재에 있어서 전단중심축에 대해서 비틀림을 갖는 좌굴.</t>
  </si>
  <si>
    <t>15580</t>
  </si>
  <si>
    <t>비틀림 중심</t>
  </si>
  <si>
    <t>center of torsion</t>
  </si>
  <si>
    <t>어떤 부재의 단면에 비틀림 모멘트를 작용할 때 변형이 발생하지 않는 위치의 점</t>
  </si>
  <si>
    <t>세화60.5%</t>
  </si>
  <si>
    <t>15581</t>
  </si>
  <si>
    <t>비틀림 진동</t>
  </si>
  <si>
    <t>torsional vibration</t>
  </si>
  <si>
    <t>구조물에 작용하는 힘이 뒤틀림 성분이 없어도 구조물에 뒤틀리기 쉬운 성질이 있을 때 발생하는 진동.</t>
  </si>
  <si>
    <t>15582</t>
  </si>
  <si>
    <t>비틀림 파괴 계수</t>
  </si>
  <si>
    <t>modulus of torsional rupture</t>
  </si>
  <si>
    <t>비틀림파괴 시 비틀림모멘트에 대한 최대 비틀림응력도.</t>
  </si>
  <si>
    <t>15583</t>
  </si>
  <si>
    <t>비틀림각</t>
  </si>
  <si>
    <t>angle of twisting, angle of torsion, -角</t>
  </si>
  <si>
    <t>서로 평행한 단면이 비틀림 하중을 받았을 때 상대적인 회전각</t>
  </si>
  <si>
    <t>15585</t>
  </si>
  <si>
    <t>강제말뚝</t>
  </si>
  <si>
    <t>[structural] steel pile, 鋼製－</t>
  </si>
  <si>
    <t>① 말뚝을 구성하는 재료에 강을 사용한 것. ②＝강철(鋼鐵)말뚝</t>
  </si>
  <si>
    <t>1559</t>
  </si>
  <si>
    <t>비틀림시험</t>
  </si>
  <si>
    <t>torsion test</t>
  </si>
  <si>
    <t>①시험편을 비틀림 시험기로 비틀어서 비틀림 모멘트, 비틀림 각, 전단 강도(剪斷强度) 등을 측정하는 시험. ②금속 등 연성재료의 비틀림 강도, 전단 강도 등을 구하기 위해 금속에서 봉상(棒狀)시험편의 양끝에 비틀림 모멘트(torsional moment)를 가하는 단순 비틀림 시험.</t>
  </si>
  <si>
    <t>15590</t>
  </si>
  <si>
    <t>비틀림시험기</t>
  </si>
  <si>
    <t>금속 재료의 비틀림에 대한 저항력이나 탄성 계수 등을 구하는 시험기</t>
  </si>
  <si>
    <t>15591</t>
  </si>
  <si>
    <t>비틀맞춤</t>
  </si>
  <si>
    <t>맞춤의 따내기면에 맞춤새가 다른 재와 빗맞추어지는 면이 있는 것. 경사지게 짜여지는 맞춤.</t>
  </si>
  <si>
    <t>15596</t>
  </si>
  <si>
    <t>비틀스위치</t>
  </si>
  <si>
    <t>rotary switch</t>
  </si>
  <si>
    <t>로터리 스위치로 회전에 의하여 회로의 접속을 바꾸는 스위치.</t>
  </si>
  <si>
    <t>15597</t>
  </si>
  <si>
    <t>비틀턱누름대</t>
  </si>
  <si>
    <t>누름대라고도 하며, 잇댄 판의 접합부에 박아넣는 폭이 좁은 판.</t>
  </si>
  <si>
    <t>15598</t>
  </si>
  <si>
    <t>비파괴 시험</t>
  </si>
  <si>
    <t>non-destructive testing</t>
  </si>
  <si>
    <t>① 재료 혹은 제품 등을 파괴하지 않고 강도 · 탄성이나 결함의 유무 등을 살피는 시험. 초음파 탐상법, 자기 탐상법, 방사선 탐상법 등이 있다. ②소재나 제품을 파괴하지 않고 결함의 유무나 그 존재 위치·크기·모양·분포상태 등을 조사하는 시험. 재질시험 등으로 응용될 수도 있다. 일반적으로 NDT(Non-destructive testing)라고 한다.</t>
  </si>
  <si>
    <t>15599</t>
  </si>
  <si>
    <t>CIBS</t>
  </si>
  <si>
    <t>Chartered Institute of Building Science</t>
  </si>
  <si>
    <t>영국의 공인된 건축 과학 학회의 약칭. 건축의 조명, 음향, 환기, 난방, 공조 둥 환경 공학 분야를 취급한다.</t>
  </si>
  <si>
    <t>156</t>
  </si>
  <si>
    <t>강제문</t>
  </si>
  <si>
    <t>steel door, 鋼製門</t>
  </si>
  <si>
    <t>① 강철판으로 만든 문짝. ② 개폐방식‧형상‧구조와 목재창호가 거의 같음.</t>
  </si>
  <si>
    <t>1560</t>
  </si>
  <si>
    <t>비파괴 확률</t>
  </si>
  <si>
    <t>probability of survival</t>
  </si>
  <si>
    <t>설정한 파괴의 기준을 넘지 않는 확률. 다수(多數)의 시험체를 일정한 조건 하에서 시험을 했을 경우에 파괴되지 않고 살아남는 시험체 수에 대하여 보증되는 확률. 파괴 확률을 P, 비파괴 확률 R이라 하면, R＝1-P이다.</t>
  </si>
  <si>
    <t>15600</t>
  </si>
  <si>
    <t>비파괴검사</t>
  </si>
  <si>
    <t>nondestructive in spection</t>
  </si>
  <si>
    <t>구조물 제품 검사법의 일종. 제품의 형상이나 기능을 변화시킴이 없이 결함의 검출, 품질이나 형상의 확인과 사용 가부를 판정하는 방법이다. 강구조물에서는 보통 용접이음의 내부 결함 검출에 이용된다. 시험 방법에는 방사선 투과 시험(RT), 초음파 탐상 시험(UT), 자분 탐상 시험(MT), 침투 탐상 시험(PT) 등이 있으며, 블로 홀이나 슬래그 혼입 등의 구상결함의 검출이 우수한 RT, 균열이나 융합 불량 등의 면상 결함의 검출에 유효한 UT가 가장 널리 실시되고 있다. 콘크리트 구조물의 강도를 구조물 또는 피시험체를 파괴하지 않고 조사하는 비파괴 시험에는 ① 간이 시험 방법으로서는 못 등을 콘크리트 속에 매입하고 그것을 빼내는 힘으로부터 강도를 측정하는 Volf의 방법 등. ② 표면 경도법으로서는 강구를 일정한 힘으로 콘크리트 표면에 박고 그 홈의 지름을 측정하든가 또는 강구가 튀어 나오는 곳에서 강도를 측정하는 슈미트 해머 등.③공진법으로서는 공진 주파수로부터 동탄성 계수를 구하는 방법으로 소닉 방법 등이 있다. 그 밖에 파동법, 초음파법 및 방사선을 이용하는 방법 등이있다.</t>
  </si>
  <si>
    <t>15601</t>
  </si>
  <si>
    <t>비파괴시험</t>
  </si>
  <si>
    <t>nondestructive test</t>
  </si>
  <si>
    <t>재료 혹은 제품 등을 파괴하지 않고 강도, 탄성이나 결함의 유무 등을 살피는 시험. 초음파 탐상법, 자기 탐상법, 방사선 탐상법 등이 있다.</t>
  </si>
  <si>
    <t>15602</t>
  </si>
  <si>
    <t>비표면적</t>
  </si>
  <si>
    <t>specific surface area</t>
  </si>
  <si>
    <t>재료의 표면적을 그 질량으로 나눈 값. 단위는 일반적으로 m^2/gr 으로 표기한다.</t>
  </si>
  <si>
    <t>15603</t>
  </si>
  <si>
    <t>비피복와이어아크용접</t>
  </si>
  <si>
    <t>bare wire arc welding</t>
  </si>
  <si>
    <t>아크용접법 중 가스 쉴드가 형성되지 않고 피복제이 없는 선으로 하는 용접. 공기가 침투하여 건전한 용착금속을 얻을 수 없고 아크도 안정화되지 않음.</t>
  </si>
  <si>
    <t>15604</t>
  </si>
  <si>
    <t>비하라</t>
  </si>
  <si>
    <t>vihara</t>
  </si>
  <si>
    <t>고대 불교에서 승려들의 거주 공간</t>
  </si>
  <si>
    <t>15605</t>
  </si>
  <si>
    <t>비행기대패</t>
  </si>
  <si>
    <t>오금대패와 같으며, 뒤대패에 손잡이가 있어서 비행기 모양과 비슷하게 생긴 대패. 재목의 둥근 곳을 깎는 데 쓴다.</t>
  </si>
  <si>
    <t>15606</t>
  </si>
  <si>
    <t>비화</t>
  </si>
  <si>
    <t>불티가 비산하는 현상</t>
  </si>
  <si>
    <t>15607</t>
  </si>
  <si>
    <t>비회전속도</t>
  </si>
  <si>
    <t>specific speed, 比回傳速度</t>
  </si>
  <si>
    <t>볼류트 펌프의 베인의 형상을 구분하는 표시로서 그 지수는 펌프의 특성을 나타내는 중요한 값. 즉 여기서,：지수(비회전속도).：펌프의 회전속도(rpm).：양정(m).：양수량(cms).</t>
  </si>
  <si>
    <t>15608</t>
  </si>
  <si>
    <t>비흑체</t>
  </si>
  <si>
    <t>non-black body, 非黑體</t>
  </si>
  <si>
    <t>흑체가 아닌 물체. 비흑체는 회색체(⇦)와 같은 뜻으로 쓰이는 일도 있음. 모든 파장의 복사(輻射)를 완전하게 흡수하지 않는 흑체. 비흑체는 회색체와 선택체(選擇體)로 나눔.</t>
  </si>
  <si>
    <t>기문당24.9%</t>
  </si>
  <si>
    <t>15609</t>
  </si>
  <si>
    <t>강제보통정첩</t>
  </si>
  <si>
    <t>hinge steel, 鋼製普通丁蝶</t>
  </si>
  <si>
    <t>① KS F 4501. ② 이 규격은 보통으로 사용되는 강제 보통정첩(이하 정첩이라 한다.)에 대하여 규정함.</t>
  </si>
  <si>
    <t>1561</t>
  </si>
  <si>
    <t>비흘림</t>
  </si>
  <si>
    <t>flashing water table, apron piece</t>
  </si>
  <si>
    <t>빗물을 건물 밖으로 흘러내리게 하는 경사면.⇨비아물림. ⇨물흘림.</t>
  </si>
  <si>
    <t>15610</t>
  </si>
  <si>
    <t>빅톨릭부속</t>
  </si>
  <si>
    <t>victolic fittings</t>
  </si>
  <si>
    <t>커플링의 일종으로 고무개스킷을 2개의 반쪽의 크램프를 볼트와 함께 조여 연결.</t>
  </si>
  <si>
    <t>15611</t>
  </si>
  <si>
    <t>빅톨릭이음</t>
  </si>
  <si>
    <t>victolic joint</t>
  </si>
  <si>
    <t>15612</t>
  </si>
  <si>
    <t>빈도 분포</t>
  </si>
  <si>
    <t>frequency distribution</t>
  </si>
  <si>
    <t>발생 빈도를 변동의 레벨별로 낮은 쪽에서 높은 쪽으로 차례로 나타낸 분포.</t>
  </si>
  <si>
    <t>15614</t>
  </si>
  <si>
    <t>빈도곡선</t>
  </si>
  <si>
    <t>frequency curve, 頻度曲線</t>
  </si>
  <si>
    <t>강우강도‧유출고 등과 같이 어떤 특정 양이 일정시간 중에 다시 일어나거나 일어날 수 있는 횟수를 나타내는 곡선.</t>
  </si>
  <si>
    <t>15615</t>
  </si>
  <si>
    <t>빈말기</t>
  </si>
  <si>
    <t>hollow roll</t>
  </si>
  <si>
    <t>원통형으로 속이 비게 마는 함석지붕 잇기방법.</t>
  </si>
  <si>
    <t>15616</t>
  </si>
  <si>
    <t>빈모르타르</t>
  </si>
  <si>
    <t>lean mortar, 貧－</t>
  </si>
  <si>
    <t>빈배합의 모르타르.</t>
  </si>
  <si>
    <t>15617</t>
  </si>
  <si>
    <t>빈민굴</t>
  </si>
  <si>
    <t>slum; gutter</t>
  </si>
  <si>
    <t>가난한 사람들이 모여 사는 구역. 슬럼</t>
  </si>
  <si>
    <t>15618</t>
  </si>
  <si>
    <t>빈방</t>
  </si>
  <si>
    <t>vacant room</t>
  </si>
  <si>
    <t>임차인이 결정되지 않아 아무도 거처하지 아니하는 방.</t>
  </si>
  <si>
    <t>15619</t>
  </si>
  <si>
    <t>강제비계</t>
  </si>
  <si>
    <t>steel scaffold, 鋼製飛階</t>
  </si>
  <si>
    <t>가설용의 강제로 된 비계.</t>
  </si>
  <si>
    <t>1562</t>
  </si>
  <si>
    <t>빈배합</t>
  </si>
  <si>
    <t>lean mix, lean mixture, 貧配合</t>
  </si>
  <si>
    <t>콘크리트에 시멘트의 단위량이 적은 배합.</t>
  </si>
  <si>
    <t>15622</t>
  </si>
  <si>
    <t>빈배합 콘크리트</t>
  </si>
  <si>
    <t>lean-mix concrete</t>
  </si>
  <si>
    <t>콘크리트에 시멘트의 단위량이 적은 150~250kg/m3 정도의 배합 콘크리트.</t>
  </si>
  <si>
    <t>15623</t>
  </si>
  <si>
    <t>빈영양 해역</t>
  </si>
  <si>
    <t>poor nutrient zone</t>
  </si>
  <si>
    <t>부영양해역(富榮養海域)과 반대로 인, 질소 등의 영양염류(榮養塩類)가 부족하며 생산성이 극히 낮은 해역.</t>
  </si>
  <si>
    <t>15625</t>
  </si>
  <si>
    <t>빈지널빤지</t>
  </si>
  <si>
    <t>주로 덧문으로 쓰이는 두꺼운 널에 띳장을 대어 끼웠다 떼었다 하는 문.</t>
  </si>
  <si>
    <t>15628</t>
  </si>
  <si>
    <t>빈지문</t>
  </si>
  <si>
    <t>상인방, 하인방에 홈이 있어 여기에 끼워 넣은 문. 끼워넣은 문들은 하나씩 밀어서 열 수 있다.</t>
  </si>
  <si>
    <t>15629</t>
  </si>
  <si>
    <t>강제순환</t>
  </si>
  <si>
    <t>forced circulation, 强制循環</t>
  </si>
  <si>
    <t>① 보일러, 기타의 열교환에 있어서 유체의 순환을 양호하게 하기 위해서 펌프 등에 의하여 강제적으로 순환시키는 것. ② 형식의 보일러에는 강제순환보일러와 관류보일러 등이 있음. ③ ＝기계순환.</t>
  </si>
  <si>
    <t>1563</t>
  </si>
  <si>
    <t>빈틈</t>
  </si>
  <si>
    <t>clearance</t>
  </si>
  <si>
    <t>비어 있는 사이를 뜻하는 말로 두개의 조립부품간의 줄눈</t>
  </si>
  <si>
    <t>15636</t>
  </si>
  <si>
    <t>빌딩</t>
  </si>
  <si>
    <t>building</t>
  </si>
  <si>
    <t>① 내부에 많은 임대 사무실이 있는 서양식의 고층 건물로 부동산의 일종임.. ③ 임대빌딩‧점포빌딩‧오피스빌딩이 있음.</t>
  </si>
  <si>
    <t>15639</t>
  </si>
  <si>
    <t>강제순환식 보일러</t>
  </si>
  <si>
    <t>forced draft boiler, 强制循環式－</t>
  </si>
  <si>
    <t>보일러내의 물을 펌프 등으로 강제 순환시키는 보일러.</t>
  </si>
  <si>
    <t>1564</t>
  </si>
  <si>
    <t>빌딩 관리</t>
  </si>
  <si>
    <t>building management</t>
  </si>
  <si>
    <t>건물의 관리업무를 말하는 것으로  설비운전， 보안 경비， 청소 보수등을 말함</t>
  </si>
  <si>
    <t>15640</t>
  </si>
  <si>
    <t>빌딩 사이클</t>
  </si>
  <si>
    <t>미국의 경제학자 한센이 설명한 것으로 보통 17~18년을 주기로 하는 건축순환</t>
  </si>
  <si>
    <t>세화4.7%</t>
  </si>
  <si>
    <t>15643</t>
  </si>
  <si>
    <t>빌딩 엘리먼트</t>
  </si>
  <si>
    <t>건축물의 구성요소를 말하는 것으로 바닥， 벽，천장이라는 호칭대신 논리적으로 분류해서 표시함</t>
  </si>
  <si>
    <t>15645</t>
  </si>
  <si>
    <t>빌딩 오토메이션 시스템</t>
  </si>
  <si>
    <t>건물자동화를 말하며 대형빌딩의 냉난방, 조명,방법등의 관리기능을  컴퓨터를 이용하는 시스템</t>
  </si>
  <si>
    <t>15646</t>
  </si>
  <si>
    <t>빌딩 화재</t>
  </si>
  <si>
    <t>building fire</t>
  </si>
  <si>
    <t>비교적 대규모의 건축물에서 일어나는 화재.</t>
  </si>
  <si>
    <t>15648</t>
  </si>
  <si>
    <t>빌라</t>
  </si>
  <si>
    <t>villa</t>
  </si>
  <si>
    <t>①  별장식 주택. 교외의 별장 ③  현재는 다세대 주택이나 연립주택을 일컬음</t>
  </si>
  <si>
    <t>15649</t>
  </si>
  <si>
    <t>강제순환식 온수난방</t>
  </si>
  <si>
    <t>强制循環式溫水煖房</t>
  </si>
  <si>
    <t>① 펌프에 의하여 관내의 온수를 강제적으로 순환시켜 실시하는 온수난방법의 하나. ② 큰 건축물의 경우에도 빠르고 확실하게 순환시킬 수 있다. 이 순환에 사용되는 펌프를 ｢순환펌프｣라 하며, 보일러에서 가까운 환수관에 설치하는 것이 보통이다. 그런데 배관 속에 공기가 머물러 있으면 온수의 순환을 방해하고 방열기에서의 방열을 감소시킨다. 그러므로 어느 것이나 공기밸브를 설치하여 빨리 공기를 배출시키는 것이 좋음.</t>
  </si>
  <si>
    <t>1565</t>
  </si>
  <si>
    <t>빌지</t>
  </si>
  <si>
    <t>bilge</t>
  </si>
  <si>
    <t>① 선박에 있어서 하부구조의 저판과 외벽판을 연결하는 코너부분.② 배 바닥에 괸 물이나 기름의 혼합물을 말한다. 기관실 등에서 새어 나온 연료 기름과 윤활유 등이 많은데, 바다에 버리면 해양을 심하게 오탁시킨다.</t>
  </si>
  <si>
    <t>15651</t>
  </si>
  <si>
    <t>빌지 펌프</t>
  </si>
  <si>
    <t>bilge pump</t>
  </si>
  <si>
    <t>건축물의 하부 구조 내에 설치한 오니(汚泥) 등도 함께 배출할 수 있는 배수용 펌프.</t>
  </si>
  <si>
    <t>15652</t>
  </si>
  <si>
    <t>빌트업 멤버</t>
  </si>
  <si>
    <t>built-up member</t>
  </si>
  <si>
    <t>조립 부재</t>
  </si>
  <si>
    <t>15653</t>
  </si>
  <si>
    <t>빌트인</t>
  </si>
  <si>
    <t>집이나 사무실 따위에 필요한 각종 기기나 가구 따위를 건물에 내장하는 것을 말함.</t>
  </si>
  <si>
    <t>15654</t>
  </si>
  <si>
    <t>빔 램프</t>
  </si>
  <si>
    <t>beam lamp</t>
  </si>
  <si>
    <t>광축에 집중 배관된 투광 조명용의 특수한 전구 또는 조명 기구. 전구에서는 관구 뒷면에 반사재를 용착하고, 전면을 렌즈상으로 제작한다. 또한 기구로는 소형의 광원, 반사판 및 렌즈를 결합시켜 제작한다.</t>
  </si>
  <si>
    <t>15655</t>
  </si>
  <si>
    <t>빔컴퍼스</t>
  </si>
  <si>
    <t>beam compass</t>
  </si>
  <si>
    <t>① 선분의 길이를 재거나 분할하는데 사용하는 제도기구, ＝trammel ② 대부분 대형커퍼스로는 그릴 수 있는 큰 원을 그릴때 사용.</t>
  </si>
  <si>
    <t>15657</t>
  </si>
  <si>
    <t>빗각필렛</t>
  </si>
  <si>
    <t>oblique fillet</t>
  </si>
  <si>
    <t>겹이음에서 용접선이 하중 방향과 직각이 아닌 임의의 각도를 이루는 두 부재의 이음선을 따라서 모살 용접 한 것.</t>
  </si>
  <si>
    <t>15658</t>
  </si>
  <si>
    <t>빗걸이이음</t>
  </si>
  <si>
    <t>빗턱이음과 같은 것으로 빗걸이가 2단이고 턱이 있는 이음. 기둥, 보, 칸막이도리 따위의 받침이 있는 보를 이을 때 사용한다.  대개 통나무로 된 보에 쓰이며, 보의 방향이 바뀌는 것을 막기 위하여 촉, 볼트, 꺾쇠 따위로 보강한다.</t>
  </si>
  <si>
    <t>15659</t>
  </si>
  <si>
    <t>강제줄자</t>
  </si>
  <si>
    <t>steel tape, 鋼製卷尺</t>
  </si>
  <si>
    <t>①강철로 만든 측량용 띠 모양의 자. ② ＝스틸테이프＝강철 띠테이프＝강철테이프. ③ 두께 0.5mm, 너비 10mm, 길이 30‧50‧100m 정도 또는 1m가량 작은 것도 있음. ④ 거리 측정기구 중 가장 우수하고 정밀도가 있는 것이다. 다만, 온도 신축‧녹슬기‧파손 등의 결점이 있음. ⑤ 사용치 않을 때는 가죽 케이스에 말아 넣어두며 자눈에 녹이 슬지 않도록 항상 건조한 곳에 두거나, 또는 방부제의 기름을 발라두면 좋음.</t>
  </si>
  <si>
    <t>1566</t>
  </si>
  <si>
    <t>빗격지</t>
  </si>
  <si>
    <t>벽돌 중 면을 대각선으로 따낸 것.</t>
  </si>
  <si>
    <t>15660</t>
  </si>
  <si>
    <t>빗굽</t>
  </si>
  <si>
    <t>斜－</t>
  </si>
  <si>
    <t>주두나 소로의 굽부분이 직선의 경사로 된 모양</t>
  </si>
  <si>
    <t>15661</t>
  </si>
  <si>
    <t>빗굽받침소로</t>
  </si>
  <si>
    <t>斜－小累</t>
  </si>
  <si>
    <t>경사진 굽받침이 있는 소로. 빗굽 평받침과 동일한 의미.</t>
  </si>
  <si>
    <t>15662</t>
  </si>
  <si>
    <t>빗굽소로</t>
  </si>
  <si>
    <t>소로 하단의 옆면이 빗굽으로 되어있는 소로. 평굽소로라고도 불린다.</t>
  </si>
  <si>
    <t>15663</t>
  </si>
  <si>
    <t>빗굽주두</t>
  </si>
  <si>
    <t>斜－柱頭</t>
  </si>
  <si>
    <t>주두의 하단이 경사지게 되어 있는 주두. 빗주두라고도 한다.</t>
  </si>
  <si>
    <t>15664</t>
  </si>
  <si>
    <t>빗굽평받침소로</t>
  </si>
  <si>
    <t>斜－平－小累</t>
  </si>
  <si>
    <t>경사진 굽받침이 있는 평평한 소로.</t>
  </si>
  <si>
    <t>15665</t>
  </si>
  <si>
    <t>빗귀얄</t>
  </si>
  <si>
    <t>귀얄의 한 종류로 풀이나 옻을 칠할 때에 쓰는 솔의 하나. 주로 돼지털이나 말총을 넓적하게 묶어 만든다.</t>
  </si>
  <si>
    <t>기문당1.6%</t>
  </si>
  <si>
    <t>15666</t>
  </si>
  <si>
    <t>빗균열</t>
  </si>
  <si>
    <t>inclined crack</t>
  </si>
  <si>
    <t>보, 기둥, 벽체 등의 철근콘크리트조 부재에 있어서 전단력에 의해 재축에 대하여 빗방향으로 생기는 균열, 전단균열.</t>
  </si>
  <si>
    <t>세화74.0%</t>
  </si>
  <si>
    <t>15667</t>
  </si>
  <si>
    <t>빗길이격지</t>
  </si>
  <si>
    <t>벽돌 중 반은 길이면을 두고 나머지 반은 대각선으로 깎아낸 것.</t>
  </si>
  <si>
    <t>15668</t>
  </si>
  <si>
    <t>빗깔기</t>
  </si>
  <si>
    <t>직교하는 줄눈은 막힌줄눈이 되게 하고 주위의 한 변에 대하여 60°‧45° 또는 30° 경사각으로 통줄눈이 되게 까는  장방형 또는 장방형의 돌을 만드는 일.</t>
  </si>
  <si>
    <t>15669</t>
  </si>
  <si>
    <t>강제지주</t>
  </si>
  <si>
    <t>steel pipe support, 鋼製支柱</t>
  </si>
  <si>
    <t>강재로 제작된 가설용 지주</t>
  </si>
  <si>
    <t>기문당6.2%</t>
  </si>
  <si>
    <t>1567</t>
  </si>
  <si>
    <t>빗눈</t>
  </si>
  <si>
    <t>빗질을 한 후 표면이 거칠어진 상태.</t>
  </si>
  <si>
    <t>15670</t>
  </si>
  <si>
    <t>빗대공</t>
  </si>
  <si>
    <t>strut, 斜臺工</t>
  </si>
  <si>
    <t>토류벽에서 작용하는 토압이나 수압 등의 외력을 직접 받는 벽체나 띠장을 지지하는 수평, 코너 부재</t>
  </si>
  <si>
    <t>15671</t>
  </si>
  <si>
    <t>빗댄이음</t>
  </si>
  <si>
    <t>splayed joint</t>
  </si>
  <si>
    <t>두 부재(部材)를 경사지게 자르거나 켜서 맞대어 잇는 이음.</t>
  </si>
  <si>
    <t>15672</t>
  </si>
  <si>
    <t>빗마치</t>
  </si>
  <si>
    <t>comb hammer</t>
  </si>
  <si>
    <t>공구 중에 아치편을 자르거나 가공하는 것.</t>
  </si>
  <si>
    <t>15673</t>
  </si>
  <si>
    <t>빗먹음</t>
  </si>
  <si>
    <t>물건을 벨 때에 톱이 빗나가는 일.</t>
  </si>
  <si>
    <t>15674</t>
  </si>
  <si>
    <t>빗면맞대기심용접</t>
  </si>
  <si>
    <t>slanting-butt seam welding</t>
  </si>
  <si>
    <t>모재의 면들을 30~45도의 각도로 맞대고 심 용접을 하는 방법.</t>
  </si>
  <si>
    <t>15675</t>
  </si>
  <si>
    <t>빗면맞대기용접</t>
  </si>
  <si>
    <t>angle butt weld</t>
  </si>
  <si>
    <t>모재의 면들이 서로 빗면이 되도록 맞대어 용접하는 방법.</t>
  </si>
  <si>
    <t>15676</t>
  </si>
  <si>
    <t>빗모</t>
  </si>
  <si>
    <t>rusticated</t>
  </si>
  <si>
    <t>모접기 방법 중에 면을 45°로 깍아내거나 무디게 한 것.</t>
  </si>
  <si>
    <t>15677</t>
  </si>
  <si>
    <t>빗모접기</t>
  </si>
  <si>
    <t>돌의 모서리면을 45°로 깍아내거나 무디게 한 것.</t>
  </si>
  <si>
    <t>15679</t>
  </si>
  <si>
    <t>강제진동에 의한 지하탐사법</t>
  </si>
  <si>
    <t>强制振動－地下探査法</t>
  </si>
  <si>
    <t>지상의 어느 지점에 수직 진동 발생장치를 이용하여 지속적으로 지반진동을 가하고, 일정 간격의 지점에 진동계를 설치하여 진동파의 전파속도를 알아낸 후 지반의 탄성계수를 계산하여 탄성계수와 마찰저항, 감쇄계수와 점착력 등의 관계에서 지질의 변화를 알 수 있는 방법.</t>
  </si>
  <si>
    <t>1568</t>
  </si>
  <si>
    <t>빗모접은판벽</t>
  </si>
  <si>
    <t>V-rustic, channel rustic, -板壁</t>
  </si>
  <si>
    <t>판벽 중 널의 옆을 45°로 깍아내거나 무디게 한 것.</t>
  </si>
  <si>
    <t>15680</t>
  </si>
  <si>
    <t>빗모치기</t>
  </si>
  <si>
    <t>돌의 모서리를 45도로 비스듬히 따는 일.</t>
  </si>
  <si>
    <t>15681</t>
  </si>
  <si>
    <t>빗못치기</t>
  </si>
  <si>
    <t>toe nailing</t>
  </si>
  <si>
    <t>못을 재목의 옆면에서 비스듬히 박는 일.</t>
  </si>
  <si>
    <t>15682</t>
  </si>
  <si>
    <t>빗물 도랑, 우수거</t>
  </si>
  <si>
    <t>yard catch basin</t>
  </si>
  <si>
    <t>지표를 흐르는 빗물을 집수해서 배제하기 위해 주로 부지 안의 요소에 설치하는 도랑을 일컫는다. 더욱이 이 도랑은 밑부분에 진흙이 차므로, 진흙 도랑으로 일컬을 때도 있다. →배수 도랑.</t>
  </si>
  <si>
    <t>15683</t>
  </si>
  <si>
    <t>빗물 배수관</t>
  </si>
  <si>
    <t>storm drain</t>
  </si>
  <si>
    <t>건물 내 및 그 부지 내에서 빗물을 배제하는 관.</t>
  </si>
  <si>
    <t>15684</t>
  </si>
  <si>
    <t>빗물 배수도</t>
  </si>
  <si>
    <t>drainage plan</t>
  </si>
  <si>
    <t>빗물용의 옥내배수나 구내배수의 계획, 설비를 도시한 도면을 말함</t>
  </si>
  <si>
    <t>15685</t>
  </si>
  <si>
    <t>빗물관</t>
  </si>
  <si>
    <t>⇨선홈통(＝).</t>
  </si>
  <si>
    <t>15687</t>
  </si>
  <si>
    <t>빗물받이</t>
  </si>
  <si>
    <t>우수 또는 노면 세척수를 하수도에 유입시키기 위하여 도로 측구에 설치한 상자.</t>
  </si>
  <si>
    <t>15689</t>
  </si>
  <si>
    <t>강제창호</t>
  </si>
  <si>
    <t>steel sash, 强製窓戶</t>
  </si>
  <si>
    <t>① 강재로 울거미‧살 등을 만든 창호. ② ＝강철창호＝철제창호. ③ 스틸새시와 스틸도어로 구분. ④ 제작회사에서 창문과 동시에 창문틀 일체를 제작하여 반입. ⑤ 벽돌‧블록‧콘크리트조에 설치할 때는 틀에 댄 정착 철물을 묻어 고정하고, 철골조에 있어서는 작은 나사못으로 또는 용접하여 철골에 고정.</t>
  </si>
  <si>
    <t>1569</t>
  </si>
  <si>
    <t>빗반마구리격자</t>
  </si>
  <si>
    <t>별돌 토막을 마구리면은 반만 남기고 나머지 면을 대각선으로 깎은 것.</t>
  </si>
  <si>
    <t>기문당42.1%</t>
  </si>
  <si>
    <t>15691</t>
  </si>
  <si>
    <t>빗반자</t>
  </si>
  <si>
    <t>oblique ceiling, 斜天障</t>
  </si>
  <si>
    <t>천장의 일부 또는 전부를 경사지게 꾸민 것.</t>
  </si>
  <si>
    <t>15692</t>
  </si>
  <si>
    <t>빗버팀대</t>
  </si>
  <si>
    <t>흙막이벽의 측압을 경사재로 받는 버팀재 또는 그 공법.</t>
  </si>
  <si>
    <t>15693</t>
  </si>
  <si>
    <t>빗살문</t>
  </si>
  <si>
    <t>斜箭門</t>
  </si>
  <si>
    <t>문 중에 울거미에 가는 살을 45°경사로 직교한 것.</t>
  </si>
  <si>
    <t>기문당39.4%</t>
  </si>
  <si>
    <t>15694</t>
  </si>
  <si>
    <t>빗살완자창</t>
  </si>
  <si>
    <t>斜卍字窓</t>
  </si>
  <si>
    <t>완(卍)자 살을 45° 나 30° 경사지게 짠 완자창.</t>
  </si>
  <si>
    <t>15695</t>
  </si>
  <si>
    <t>빗살주먹장부</t>
  </si>
  <si>
    <t>forked tenon</t>
  </si>
  <si>
    <t>목구조에서 결합부에 만든 돌기인 장부 중에 일부는 보통장부 일부는 끝 부분을 주먹 모양으로 판 주먹장부로 가공한 것.</t>
  </si>
  <si>
    <t>15696</t>
  </si>
  <si>
    <t>빗살창</t>
  </si>
  <si>
    <t>-窓</t>
  </si>
  <si>
    <t>가는 살을 울거미에 45도 각도로 대고 살은 직각으로 교차하게 맞추어 짠 창.</t>
  </si>
  <si>
    <t>15697</t>
  </si>
  <si>
    <t>빗소로</t>
  </si>
  <si>
    <t>斜小累</t>
  </si>
  <si>
    <t>소로 하단의 옆면이 빗굽으로 되어있는 소로. 빗굽소로라고도 불린다.</t>
  </si>
  <si>
    <t>15698</t>
  </si>
  <si>
    <t>빗쌓기</t>
  </si>
  <si>
    <t>diagonal bond, 斜積</t>
  </si>
  <si>
    <t>벽면•수직•수평방향과 45° 각도로 돌‧벽돌 등을 이용하여 조적하는 것.</t>
  </si>
  <si>
    <t>15699</t>
  </si>
  <si>
    <t>CIE</t>
  </si>
  <si>
    <t>Commission Internationale de I'Ecl ciirage</t>
  </si>
  <si>
    <t>국제조명위원회(International commission on Illumination)의 약칭. 주로 조명에 관한 기준이나 표준을 정하거나 권고하고, 또 연구 교류를 도모하는 국제 기관.</t>
  </si>
  <si>
    <t>세화56.2%</t>
  </si>
  <si>
    <t>157</t>
  </si>
  <si>
    <t>강제철거</t>
  </si>
  <si>
    <t>forced disposition, 强制撤去</t>
  </si>
  <si>
    <t>행정상 철거 의무를 이행하지 않고, 강제 집행 내용을 문서로 알렸음에도 불구하고 따르지 않아 집행되는 철거.</t>
  </si>
  <si>
    <t>1570</t>
  </si>
  <si>
    <t>빗쌤홈</t>
  </si>
  <si>
    <t>15700</t>
  </si>
  <si>
    <t>빗아치</t>
  </si>
  <si>
    <t>skew arch, 斜虹蜺</t>
  </si>
  <si>
    <t>지지하는 구조물의 방향과 아치의 축이 일치하는 보통의 아치와는 다른 아치. 지지하는 구조물의 방향에 대하여 아치가 빗겨있는 형태이다.</t>
  </si>
  <si>
    <t>15701</t>
  </si>
  <si>
    <t>빗응력</t>
  </si>
  <si>
    <t>경사응력(=).</t>
  </si>
  <si>
    <t>15703</t>
  </si>
  <si>
    <t>빗이오토막</t>
  </si>
  <si>
    <t>斜二五－</t>
  </si>
  <si>
    <t>벽돌 중에 한 편은 반으로 자르고, 다른 편은 이오푼으로 대각선으로 절단한 것.</t>
  </si>
  <si>
    <t>15704</t>
  </si>
  <si>
    <t>빗이음</t>
  </si>
  <si>
    <t>끝을 비스듬히 잘라 맞대는 이음. 이음매를 넓게 하기 위한 방법이다.</t>
  </si>
  <si>
    <t>15705</t>
  </si>
  <si>
    <t>빗인장균열</t>
  </si>
  <si>
    <t>tension diagonal crack, 斜引張龜裂</t>
  </si>
  <si>
    <t>주로 콘크리트 구조물에서 전단력에 의해 발생되는 균열, 사인장균열</t>
  </si>
  <si>
    <t>15706</t>
  </si>
  <si>
    <t>빗인장응력</t>
  </si>
  <si>
    <t>tension diagonal stress, 斜引張應力</t>
  </si>
  <si>
    <t>사인장응력(=)</t>
  </si>
  <si>
    <t>15707</t>
  </si>
  <si>
    <t>빗입사 흡음률</t>
  </si>
  <si>
    <t>oblique incidence sound absorption coefficient</t>
  </si>
  <si>
    <t>재료 표면에 음파가 특정 각도로 비스듬히 입사 했을 때의 흡음률. →수직 입사 흡음률, 통계 입사 흡음률, 잔향실법 흡음률.</t>
  </si>
  <si>
    <t>15709</t>
  </si>
  <si>
    <t>강제통풍</t>
  </si>
  <si>
    <t>forced [mechanical] draft, 强制通風</t>
  </si>
  <si>
    <t>① 선풍기나 송풍기로써 고압공기를 난방로(煖房爐)에 보내어 연소를 증가시키는 장치. 실내의 환기용으로도 쓰임.</t>
  </si>
  <si>
    <t>1571</t>
  </si>
  <si>
    <t>빗자국</t>
  </si>
  <si>
    <t>trail of rake</t>
  </si>
  <si>
    <t>①도창층간의 부착을 돕는 의도로 초벌 표면에 하거나 마무리에 사용한다. ② 벽 을 칠할 때 면의 표면 상태를 보아 빗자국으로 만든 줄무늬.</t>
  </si>
  <si>
    <t>15710</t>
  </si>
  <si>
    <t>빗자국 마무리</t>
  </si>
  <si>
    <t>broom finish</t>
  </si>
  <si>
    <t>마무리법 중에 미장 공사에 있어서 미적 효과를 위해 빗자국을 남기는 방법.</t>
  </si>
  <si>
    <t>15711</t>
  </si>
  <si>
    <t>빗자르기</t>
  </si>
  <si>
    <t>check cut, side cut</t>
  </si>
  <si>
    <t>전통 목조건축에서 서까재, 부연, 추녀, 사래 등 외부로 노출되는 지붕 부재의 마구리를 비스듬히 자른 것.</t>
  </si>
  <si>
    <t>15712</t>
  </si>
  <si>
    <t>빗장</t>
  </si>
  <si>
    <t>문이 열리지 않게 하는 직선 형태의 부재. 문과 문에 걸쳐두거나 또는 한 쪽 문틀에서 반대편 문틀까지 걸쳐둔다.</t>
  </si>
  <si>
    <t>15713</t>
  </si>
  <si>
    <t>빗장둔태</t>
  </si>
  <si>
    <t>-屯太</t>
  </si>
  <si>
    <t>대문을 잠그는 빗장을 끼울 수 있게 구멍을 내서 문짝에 대는 나무.</t>
  </si>
  <si>
    <t>15714</t>
  </si>
  <si>
    <t>빗장부</t>
  </si>
  <si>
    <t>oblique tenon, 斜丈夫</t>
  </si>
  <si>
    <t>경사장부와 같으며, 경사진 두 개의 목부재(木部材) 연결부에서 한쪽 부재에 경사진 홈을 만들고, 다른 부재가 그 홈에 삽입되게 하여 연결하는 장부의 일종.</t>
  </si>
  <si>
    <t>15715</t>
  </si>
  <si>
    <t>빗장부따넣기맞춤</t>
  </si>
  <si>
    <t>oblique tenon housed joint</t>
  </si>
  <si>
    <t>예각으로 제작할 장부를 비스듬하고 일부를 깎아 맞춘 부재.</t>
  </si>
  <si>
    <t>15716</t>
  </si>
  <si>
    <t>빗장부맞춤</t>
  </si>
  <si>
    <t>oblique tenon joint</t>
  </si>
  <si>
    <t>장부를 경사지게 하여 한 부재(部材)에 다른 부재를 끼우는 이음.</t>
  </si>
  <si>
    <t>15717</t>
  </si>
  <si>
    <t>빗장자물쇠</t>
  </si>
  <si>
    <t>함자물쇠와 같으며, 자물통, 손잡이, 밑판이 한 벌로 되어 있는 긴 사각형의 보통 자물쇠.</t>
  </si>
  <si>
    <t>15718</t>
  </si>
  <si>
    <t>빗절</t>
  </si>
  <si>
    <t>mitred closer, 斜折</t>
  </si>
  <si>
    <t>벽돌 토막 중 너비방향은 대각선으로 자르고 한쪽 옆면은 자르지 않은 것.</t>
  </si>
  <si>
    <t>15719</t>
  </si>
  <si>
    <t>강제환기</t>
  </si>
  <si>
    <t>forced ventilation, 强制換氣</t>
  </si>
  <si>
    <t>① 기계의 힘을 써서 하는 환기 ⇨기계환기.</t>
  </si>
  <si>
    <t>1572</t>
  </si>
  <si>
    <t>빗줄눈①</t>
  </si>
  <si>
    <t>struck joint</t>
  </si>
  <si>
    <t>① 흙손을 한 번 밀어서 마무리한 회반죽 메지(이음매) ② 경사지게 한 메지.</t>
  </si>
  <si>
    <t>15720</t>
  </si>
  <si>
    <t>빗줄눈②</t>
  </si>
  <si>
    <t>weather joint, weathered joint, weather-struck joint, weathered pointing</t>
  </si>
  <si>
    <t>아래쪽과 바깥쪽으로 경사지게 한 모르타르의 줄눈.</t>
  </si>
  <si>
    <t>15721</t>
  </si>
  <si>
    <t>빗질</t>
  </si>
  <si>
    <t>scratching</t>
  </si>
  <si>
    <t>표면을 거칠게 마무리하여 추후 경계석을 올려 놓을때 시멘트 몰탈이 잘 부착되도록 하는 것. →빗질 마무리, 거친 눈.</t>
  </si>
  <si>
    <t>15722</t>
  </si>
  <si>
    <t>빗질 마무리</t>
  </si>
  <si>
    <t>마무리작업 중 정벌 바름 표면이 적당히 굳은 상태가 됐을때 미적 효과를 위해 하는 작업.</t>
  </si>
  <si>
    <t>15723</t>
  </si>
  <si>
    <t>빗쪽매</t>
  </si>
  <si>
    <t>scarf joint, splay joint</t>
  </si>
  <si>
    <t>얇은 나무쪽의 옆을 비스듬하게 깎아 옆으로 대어 붙이는 것.</t>
  </si>
  <si>
    <t>15724</t>
  </si>
  <si>
    <t>빗천장</t>
  </si>
  <si>
    <t>-天障</t>
  </si>
  <si>
    <t>나무널을 이용하여 경사진 모습으로 구성한 천장</t>
  </si>
  <si>
    <t>15725</t>
  </si>
  <si>
    <t>빗철근</t>
  </si>
  <si>
    <t>diagonal reinforcement bar, 斜鐵筋</t>
  </si>
  <si>
    <t>① 철근콘크리트의 벽이나 바닥슬래브 등에 대각선으로 배치한 철근.② =경사철근</t>
  </si>
  <si>
    <t>세화27.7%</t>
  </si>
  <si>
    <t>15726</t>
  </si>
  <si>
    <t>빗칠오토막</t>
  </si>
  <si>
    <t>斜七五－</t>
  </si>
  <si>
    <t>벽돌을 토막 낼때 사용하는 용로 마구리면에서 이오푼까지 대각선으로 토막 낸 것.</t>
  </si>
  <si>
    <t>15727</t>
  </si>
  <si>
    <t>빗턱끼움</t>
  </si>
  <si>
    <t>목재 옆면의 따낸 턱에 다른 목재를 걸치거나 끼우는 것.</t>
  </si>
  <si>
    <t>기문당37.8%</t>
  </si>
  <si>
    <t>15728</t>
  </si>
  <si>
    <t>빗턱넣기맞춤</t>
  </si>
  <si>
    <t>bevelled housed joint</t>
  </si>
  <si>
    <t>대각선으로 경사지게 턱을 만들어 끼어 맞춘 것.</t>
  </si>
  <si>
    <t>15729</t>
  </si>
  <si>
    <t>강조</t>
  </si>
  <si>
    <t>emphasis, 强調</t>
  </si>
  <si>
    <t>① 표현 대상을 선명하고 뚜렷하게 드러내기 위하여 특정 부분을 강하게 표현하는 것. ② 특정 부분을 두드러지게 나타내고 다양한 효과로 돋보이게 하는 것</t>
  </si>
  <si>
    <t>1573</t>
  </si>
  <si>
    <t>빗턱넣기장부맞춤</t>
  </si>
  <si>
    <t>bevelled haunched joint</t>
  </si>
  <si>
    <t>내부에 장부를 꽂고 대각선으로 경사진 턱으로 물린 맞춤.</t>
  </si>
  <si>
    <t>15730</t>
  </si>
  <si>
    <t>빗턱맞춤</t>
  </si>
  <si>
    <t>oblique butt joint</t>
  </si>
  <si>
    <t>옆면을 비스듬하게 따 낸 목재의 턱에 다른 부재(部材)의 끝을 끼우는 맞춤.</t>
  </si>
  <si>
    <t>15731</t>
  </si>
  <si>
    <t>빗턱이음</t>
  </si>
  <si>
    <t>빗걸이이음과 같은 것으로, 빗걸이가 2단이고 턱이 있는 이음.</t>
  </si>
  <si>
    <t>15732</t>
  </si>
  <si>
    <t>빗턱장부</t>
  </si>
  <si>
    <t>-丈夫</t>
  </si>
  <si>
    <t>나무의 중간을 경사지게 따내어 물리고 나무 끝을 빗자른 장부.</t>
  </si>
  <si>
    <t>15733</t>
  </si>
  <si>
    <t>빗턱장부맞춤</t>
  </si>
  <si>
    <t>장부맞춤을 제작할 때에 한쪽은 턱장부, 다른 쪽은 경사면인 것.</t>
  </si>
  <si>
    <t>15734</t>
  </si>
  <si>
    <t>빗트기</t>
  </si>
  <si>
    <t>막대식 열쇠와 같다.</t>
  </si>
  <si>
    <t>15735</t>
  </si>
  <si>
    <t>빗형</t>
  </si>
  <si>
    <t>반월형， 반월형을 한 건축부위의 총칭 빗형 창 빗형 담장 등.</t>
  </si>
  <si>
    <t>15736</t>
  </si>
  <si>
    <t>빗형 필터</t>
  </si>
  <si>
    <t>comb filter</t>
  </si>
  <si>
    <t>어떤 주파수 대역의 전기 신호를 통과 또는 저지하는 필터가 주파수축에 등간격으로 몇 개 늘어선 것 같은 필터.</t>
  </si>
  <si>
    <t>15738</t>
  </si>
  <si>
    <t>빙설 하중</t>
  </si>
  <si>
    <t>icing load</t>
  </si>
  <si>
    <t>얼음 상태에 있는 적설의 하중. 단위 두께당의 중량은 일반 적설 하중보다 크다.</t>
  </si>
  <si>
    <t>15739</t>
  </si>
  <si>
    <t>강종</t>
  </si>
  <si>
    <t>steel grade</t>
  </si>
  <si>
    <t>강의 기계적 성능,  합금성분 및 열처리 방식 등 에 따른 분류</t>
  </si>
  <si>
    <t>1574</t>
  </si>
  <si>
    <t>빙압력</t>
  </si>
  <si>
    <t>ice pressure</t>
  </si>
  <si>
    <t>결빙에 따르는 팽창이나 유빙(流氷) 등에 의해 구조물에 작용하는 압력. 해빙(海氷)이 해양건축물에 미치는 힘으로서는 빙압력, 유빙의 충돌력, 부착력, 열응력 등이 있지만, 일반적으로 부착력, 열응력의 영향은 매우 작다. 결빙역(結氷域) 또는 유빙역(流氷域)에 건설되는 구조물에 대해서는 구조물에 작용하는 빙압력을 고려해야 한다</t>
  </si>
  <si>
    <t>15740</t>
  </si>
  <si>
    <t>빙점</t>
  </si>
  <si>
    <t>freezing point, 氷點</t>
  </si>
  <si>
    <t>물이 동결하여 얼음으로 되는 온도. 표준압력 하에서의 빙점은 0°C 이다</t>
  </si>
  <si>
    <t>15741</t>
  </si>
  <si>
    <t>빙축열 방식</t>
  </si>
  <si>
    <t>ice storage system</t>
  </si>
  <si>
    <t>얼음의 상태로 냉열을 축열하는 장치를 갖는 공조 시스템. 얼음이 가진 얼음⇔물의 상변화에 의한 융해열을 이용함으로써 보다 고밀도의 축열이 가능해지고, 축열조 본체가 소형화된다.</t>
  </si>
  <si>
    <t>15742</t>
  </si>
  <si>
    <t>빛</t>
  </si>
  <si>
    <t>light, 光</t>
  </si>
  <si>
    <t>① 시각 신경을 자극하여 물체를 볼 수 있게 하는 일종의 전자기파. 태양이나 고온의 물질에서 발함   ②. 물체가 광선을 흡수 또는 반사하여 나타내는빛깔. ③ 도면용 약어：｢LT.｣.</t>
  </si>
  <si>
    <t>15743</t>
  </si>
  <si>
    <t>빛깔</t>
  </si>
  <si>
    <t>물체가 빛을 받을 때 빛의 파장에 따라 그 거죽에 나타나는 특유한 빛 =색채,색조</t>
  </si>
  <si>
    <t>15744</t>
  </si>
  <si>
    <t>빛넣기</t>
  </si>
  <si>
    <t>채색(彩色),착색(着色),색넣기로도 칭하며  단청에서 명암을 표현하기 위한것을 말함</t>
  </si>
  <si>
    <t>15745</t>
  </si>
  <si>
    <t>빛벽</t>
  </si>
  <si>
    <t>light wall</t>
  </si>
  <si>
    <t>벽의 전면 또는 그 대부분을 확산 투과성의 재료로 덮고 그 배후에 많은 광원을 늘어놓은 조명 방식. →광천장.</t>
  </si>
  <si>
    <t>15746</t>
  </si>
  <si>
    <t>빛환경</t>
  </si>
  <si>
    <t>luminous environment</t>
  </si>
  <si>
    <t>건축 환경 가운데 빛의 상태나 물체가 보이는 것을 대상으로 할 때의 환경. 시환경에 비해서 빛 자체에 대응하는 물리적인 뉘앙스가 약간 강하다.</t>
  </si>
  <si>
    <t>15747</t>
  </si>
  <si>
    <t>빠진조각</t>
  </si>
  <si>
    <t>석재의 모서리 부분이 깨져서 생긴 작은조각. KS F 2530에 자세히 나와있다.</t>
  </si>
  <si>
    <t>15750</t>
  </si>
  <si>
    <t>빼도리</t>
  </si>
  <si>
    <t>풍판(風板)이 의지하도록 박공벽의 양쪽 기둥 위에 얹어 밖으로 내밀게 한 도리.</t>
  </si>
  <si>
    <t>15751</t>
  </si>
  <si>
    <t>뺄목</t>
  </si>
  <si>
    <t>枋頭</t>
  </si>
  <si>
    <t>부재와 부재가 결합 될 때 꿰뚫고 지나가 튀어나온 부분. 도리나 보가 기둥 바깥으로 나온 부분</t>
  </si>
  <si>
    <t>15752</t>
  </si>
  <si>
    <t>뺄목산지</t>
  </si>
  <si>
    <t>뺄목이 빠지지 않도록 박아 넣는 산지.</t>
  </si>
  <si>
    <t>15753</t>
  </si>
  <si>
    <t>뺨</t>
  </si>
  <si>
    <t>뺨접기라고 하며, 모난 재목의 옆면을 비스듬히 깎아 내는 일.</t>
  </si>
  <si>
    <t>15754</t>
  </si>
  <si>
    <t>뺨접이</t>
  </si>
  <si>
    <t>볼접기와 같으며, 모난 재목의 옆면을 비스듬히 깎아 내는 일.</t>
  </si>
  <si>
    <t>15755</t>
  </si>
  <si>
    <t>뺨접이모</t>
  </si>
  <si>
    <t>볼접이모와 같으며, 모난 재목의 옆면을 비스듬히 깎아 밀은 모.</t>
  </si>
  <si>
    <t>15756</t>
  </si>
  <si>
    <t>뻰치</t>
  </si>
  <si>
    <t>펜치가 맞는 표기이며, 손에 쥐고 철사를 끊거나 구부리거나 하는 데에 쓰는 공구.</t>
  </si>
  <si>
    <t>15757</t>
  </si>
  <si>
    <t>뼈대</t>
  </si>
  <si>
    <t>① 건물‧가구‧기물 등의 주요 기본 구조부를 형성하는 재. ② 골격(骨格)이 되는 재. 체목(體木). 구체(軀體). 골조(骨組). 골구(骨構).</t>
  </si>
  <si>
    <t>15758</t>
  </si>
  <si>
    <t>뼈대(식)구조</t>
  </si>
  <si>
    <t>① 긴 재를 짜맞추어 뼈대로 한 구조. ② 트러스구조‧라멘구조의 총칭.</t>
  </si>
  <si>
    <t>15759</t>
  </si>
  <si>
    <t>강진</t>
  </si>
  <si>
    <t>强震</t>
  </si>
  <si>
    <t>①지진의 크기를 상대적으로 나타내는 단위인 수정 메르칼리 진도 5 이상의 강한 지진. ② 벽에 금이 가고 흙담 등이 무너질 정도의 지진을 의미함. ③ 리히터 규모와 직접적인 비교는 어려우나, 일반적으로 리히터 규모 4.5 정도에 해당됨.</t>
  </si>
  <si>
    <t>1576</t>
  </si>
  <si>
    <t>뼈대길이</t>
  </si>
  <si>
    <t>skeleton length, 骨構長</t>
  </si>
  <si>
    <t>트러스 등에서 격점 사이에 부재의 중심선을 따라 이은 부재 중심사이의 길이.</t>
  </si>
  <si>
    <t>15760</t>
  </si>
  <si>
    <t>뼈대선</t>
  </si>
  <si>
    <t>skeleton line, 骨構線</t>
  </si>
  <si>
    <t>트러스 등의 부재에서 중심선을 일컬음</t>
  </si>
  <si>
    <t>15761</t>
  </si>
  <si>
    <t>뽑아내기</t>
  </si>
  <si>
    <t>extrusion</t>
  </si>
  <si>
    <t>일정한 단면을 가진 금속형재를 만드는 방법으로 가열한 금속을 피스톤의 압력으로 다이스구멍(orifice)을 통해 뽑아내는 것.</t>
  </si>
  <si>
    <t>15762</t>
  </si>
  <si>
    <t>뾰족 아치</t>
  </si>
  <si>
    <t>pointed arch</t>
  </si>
  <si>
    <t>반지름이 스팬보다 큰 2개의 원호를 결합한 꼭대기가 뾰족한 아치. (침두 아치, 포인티드 아치) →랑세트 아치.</t>
  </si>
  <si>
    <t>15763</t>
  </si>
  <si>
    <t>뾰족 지붕</t>
  </si>
  <si>
    <t>steeple</t>
  </si>
  <si>
    <t>① 끝이 뾰족한 지붕.  ②지붕의 물매가 가파른 2면 경사지붕. 눈이 많이 내리는 지방에서 볼 수 있음</t>
  </si>
  <si>
    <t>15764</t>
  </si>
  <si>
    <t>뾰족날망치</t>
  </si>
  <si>
    <t>pick hammer</t>
  </si>
  <si>
    <t>돌을 다듬을 때 사용하는 뾰족하게 생긴 날을 가지고 있는 망치.</t>
  </si>
  <si>
    <t>15765</t>
  </si>
  <si>
    <t>뾰족아치</t>
  </si>
  <si>
    <t>① 아치의 중심이 두 점 이상으로 이마가 뾰족하게 된 아치. ② ＝첨두아치(尖頭虹蜺)＝첨두형(尖頭形)아치＝포인티드아치. ③ 고딕식 및 회교건축의 특징으로 여러 가지 변형이 있음.</t>
  </si>
  <si>
    <t>15766</t>
  </si>
  <si>
    <t>뾰족집</t>
  </si>
  <si>
    <t>지붕의 끝이뾰족하게 생긴 서양식집. 교회당을 일컫기도 함.</t>
  </si>
  <si>
    <t>15768</t>
  </si>
  <si>
    <t>뾰족탑</t>
  </si>
  <si>
    <t>spire, steeple, 尖塔</t>
  </si>
  <si>
    <t>① 첨탑이라고도 함  ②  옥상 또는 지붕 꼭대기에 꾸민 탑으로 위층으로 올라감에 따라 점점 좁아지는 여러 층으로 되어있고. 일반적으로는 평면이 정방형인 탑상부에 세장한 정팔각형추를 얹은 형태로 되어있음</t>
  </si>
  <si>
    <t>15769</t>
  </si>
  <si>
    <t>강진 관측</t>
  </si>
  <si>
    <t>비교적 큰 지진동을 기록하기 위해 지반이나 구조물에 배율이 작은 지진계를 설치하고, 어떤 설정값 이상의 지진파가 발생할 경우 자동적으로 작동시키는 지진 관측을 말한다. 주로 공학적으로 이용할 수 있는 가속도 또는 속도 파형으로 기록한다.</t>
  </si>
  <si>
    <t>1577</t>
  </si>
  <si>
    <t>뾰족홍예</t>
  </si>
  <si>
    <t>pointed arch, 尖虹蜺</t>
  </si>
  <si>
    <t>⇨뾰족아치(＝).</t>
  </si>
  <si>
    <t>15770</t>
  </si>
  <si>
    <t>뿌리</t>
  </si>
  <si>
    <t>bottom base, root radix</t>
  </si>
  <si>
    <t>① 수직재의 밑둥. 기둥뿌리 따위. ② 식물체의 땅속에 박혀 흙에서 물 또는 양분을 빨아들이며 몸체의 고정을 하는 부분. 근(根).</t>
  </si>
  <si>
    <t>15771</t>
  </si>
  <si>
    <t>뿌리돌려파기</t>
  </si>
  <si>
    <t>나무뿌리와 흙이 한 덩어리가 되도록 나무뿌리 주위의 흙은 남겨 두고 그 바깥을 돌려 파는 일.</t>
  </si>
  <si>
    <t>15774</t>
  </si>
  <si>
    <t>뿌리면</t>
  </si>
  <si>
    <t>butt end</t>
  </si>
  <si>
    <t>마구리면과 반대되는 말로 나무 뿌리에 가깝게 자른 절단면이나 지름.</t>
  </si>
  <si>
    <t>15775</t>
  </si>
  <si>
    <t>뿌리분</t>
  </si>
  <si>
    <t>根盆</t>
  </si>
  <si>
    <t>나무의 뿌리가 토양의 입단 사이로 뻗어 흙을 움켜쥐고 있는 범위. 또는 그 흙의 분량.</t>
  </si>
  <si>
    <t>15776</t>
  </si>
  <si>
    <t>뿌리분꾸리기</t>
  </si>
  <si>
    <t>① 운반시에 흙이 떨어져 나가지 않도록 꾸미는 일. ② 뿌리의 주위를 돌려 파내어 뿌리와 흙을 거적으로 싸고 새끼로 동여매어 캐내기.</t>
  </si>
  <si>
    <t>15777</t>
  </si>
  <si>
    <t>뿌리싸기</t>
  </si>
  <si>
    <t>① 수목을 이식할 때, 뿌리와 흙덩어리를 부서지지 않도록 짚이나 새끼줄로 주위를 싸주는 것. ② 나무나 철골의 주각을 보호 또는 보강(補强), 보강(補剛)하는 목적으로 모르타르, 철근 콘크리트 등으로 싸주는 것. ③ 거푸집의 조립에 앞서 바닥 위에 모르타르를 쌓아올려 세워진 거푸집이 이동하지 않도록 하는 것.</t>
  </si>
  <si>
    <t>15778</t>
  </si>
  <si>
    <t>뿌리싸기 주각</t>
  </si>
  <si>
    <t>concrete encased column base</t>
  </si>
  <si>
    <t>기초에 철골주를 접속한 다음, 기둥춤의 2~3배 정도 높이까지의 부분을 철근 콘크리트로 피복하는 형식의 강구조물 주각.</t>
  </si>
  <si>
    <t>15779</t>
  </si>
  <si>
    <t>강진계</t>
  </si>
  <si>
    <t>strong motion accelerometer; seismometer； seismograph</t>
  </si>
  <si>
    <t>보통의 지진계는 미소한 지진동을 관측하기 위하여 측정값의 배율을 높여 놓기 때문에 큰 지진이 일어날 때 기록할 수가 없다. 내진(耐震) 설계를 할 때에 필요한 것은 작은 지진 때의 지진동이 아니라 대지진 때의 것이므로, 낮은 배율의 지진계에 의한 관측이 필요하다. 강진계는 이러한 목적으로 만들어진 가속도계의 일종으로, 가장 널리 사용되는 것은 상하동 및 수평동 지진계를 조합하여 만든 것으로 고유주기는 상하동 진자 5 sec, 수평진자 6 sec 정도에서 지진동을 기록한다.</t>
  </si>
  <si>
    <t>세화12.4%</t>
  </si>
  <si>
    <t>1578</t>
  </si>
  <si>
    <t>뿔</t>
  </si>
  <si>
    <t>① 가로재가 맞추어지고 끝이 바깥으로 삐죽하게 내민 끝머리. ② 도드라져 내민 끝 또는 그 내민 길이.</t>
  </si>
  <si>
    <t>15781</t>
  </si>
  <si>
    <t>뿜기콘크리트</t>
  </si>
  <si>
    <t>⇨숏크리트(＝).</t>
  </si>
  <si>
    <t>15782</t>
  </si>
  <si>
    <t>spray coat</t>
  </si>
  <si>
    <t>분사칠로 분무 노즐을 통하여 도료(塗料)를 세밀하고 균일하게 뿜어 칠을 하는 일.</t>
  </si>
  <si>
    <t>세화5.3%</t>
  </si>
  <si>
    <t>15783</t>
  </si>
  <si>
    <t>뿜칠 도장</t>
  </si>
  <si>
    <t>spray painting</t>
  </si>
  <si>
    <t>분무 노즐을 통하여 도료(塗料)를 세밀하고 균일하게 뿜어 도장작업을 하는 것.</t>
  </si>
  <si>
    <t>세화6.8%</t>
  </si>
  <si>
    <t>15784</t>
  </si>
  <si>
    <t>뿜칠 콘크리트</t>
  </si>
  <si>
    <t>sprayed concrete</t>
  </si>
  <si>
    <t>압축 공기를 이용하여 벽면, 비탈면 등에 분사하는 콘크리트.</t>
  </si>
  <si>
    <t>15785</t>
  </si>
  <si>
    <t>뿜칠기</t>
  </si>
  <si>
    <t>paint sprayer, spray gun, air painter</t>
  </si>
  <si>
    <t>압축 공기로 기름, 액체, 물감 따위를 뿜어서 칠하는 공사용 기구.</t>
  </si>
  <si>
    <t>15786</t>
  </si>
  <si>
    <t>사각 탐상법</t>
  </si>
  <si>
    <t>angle beam method for flaw detection</t>
  </si>
  <si>
    <t>탐촉자 2개를 앞뒤로 배치해서 한 쪽을 송신용, 다른 쪽을 수신용으로 하는 탐상법. 탠덤탐상법이라고도 함.</t>
  </si>
  <si>
    <t>15787</t>
  </si>
  <si>
    <t>사각머리볼트</t>
  </si>
  <si>
    <t>사각볼트와 같으며, 볼트의 헤드부분이 사각형인 것.</t>
  </si>
  <si>
    <t>15788</t>
  </si>
  <si>
    <t>사각문</t>
  </si>
  <si>
    <t>four pillars gate, 四脚門</t>
  </si>
  <si>
    <t>기둥이 네 개로 된 문.</t>
  </si>
  <si>
    <t>15789</t>
  </si>
  <si>
    <t>사각볼트</t>
  </si>
  <si>
    <t>square head bolt, 四角－</t>
  </si>
  <si>
    <t>사각머리볼트와 같으며, 사각형 헤드를 가진 볼트.</t>
  </si>
  <si>
    <t>15790</t>
  </si>
  <si>
    <t>사각소로</t>
  </si>
  <si>
    <t>四角小累</t>
  </si>
  <si>
    <t>네모소로</t>
  </si>
  <si>
    <t>15791</t>
  </si>
  <si>
    <t>사각자</t>
  </si>
  <si>
    <t>bevel</t>
  </si>
  <si>
    <t>직각을 갖지 않는 3각자. 두 장의 가늘고 긴 판을 나사로 죄서 임의 각도의 직선을 긋는 자.</t>
  </si>
  <si>
    <t>15792</t>
  </si>
  <si>
    <t>사각주</t>
  </si>
  <si>
    <t>square pillar, 四角柱</t>
  </si>
  <si>
    <t>측면(側面)과 저면(底面)이 사각형으로 된 기둥.</t>
  </si>
  <si>
    <t>15793</t>
  </si>
  <si>
    <t>사각주차</t>
  </si>
  <si>
    <t>angle parking, 斜角駐車</t>
  </si>
  <si>
    <t>① 도로나주차장의 연석에 대하여 비스듬하게주차하는 방법. ②  보통 45°주차와 60°주차의 두 가지가 있으나 일반적으로 60° 전진주차가 사용상 편리. ③ 직각주차는 수용 대수가 가장 많음</t>
  </si>
  <si>
    <t>15794</t>
  </si>
  <si>
    <t>사각지붕</t>
  </si>
  <si>
    <t>추녀마루가 지붕 가운데로 몰려 사각뿔 모양으로 된 지붕.</t>
  </si>
  <si>
    <t>15795</t>
  </si>
  <si>
    <t>사각토관</t>
  </si>
  <si>
    <t>square earthen ware pipe, 四角土管</t>
  </si>
  <si>
    <t>네모토관과 같으며, 단면이 네모 모양인 토관. 시공, 유지, 보수가 편리하다.</t>
  </si>
  <si>
    <t>15796</t>
  </si>
  <si>
    <t>사각투시도</t>
  </si>
  <si>
    <t>oblique perspective, 四角透視圖</t>
  </si>
  <si>
    <t>① 수직선의 차수 또한 짧아져서 1소점 투시나 2소점 투시의 작도로 해결할 수 없을 때 작도하는 방법 ② 3소점 투시도</t>
  </si>
  <si>
    <t>15797</t>
  </si>
  <si>
    <t>사각형 기초</t>
  </si>
  <si>
    <t>square foundation, 四角形基礎</t>
  </si>
  <si>
    <t>밑면이 정사각형에 가까운 모양으로 된 기초.</t>
  </si>
  <si>
    <t>15798</t>
  </si>
  <si>
    <t>사각형 창</t>
  </si>
  <si>
    <t>네모창과 같으며, 형태가 직사각형인 창문.</t>
  </si>
  <si>
    <t>15799</t>
  </si>
  <si>
    <t>CIE 주광</t>
  </si>
  <si>
    <t>CIE daylight illuminant; CIE daylight radiator</t>
  </si>
  <si>
    <t>주광의 대표적 양상을 표시하는 것으로 많은 자연 주광의 분광 측정값에서 통계적 기법에 따라 각각의 상관 색온도에서 주광의 대표로서 CIE가 정한 분광 분포를 갖는 광(조명). 색도도상 아래 식으로 규정되는 색도 좌표를 갖는다. y = 2.87Ox - 3.000x2 - 0.275.</t>
  </si>
  <si>
    <t>158</t>
  </si>
  <si>
    <t>강철</t>
  </si>
  <si>
    <t>steel, 鋼鐵</t>
  </si>
  <si>
    <t>① 탄소 함유량이 0.03 ～1.7%인 철. ② 선철(銑鐵-시우쇠)을 정련하여 불순물을 산화 제거시켜 열처리하여 만들며 광석으로도 만듦. ③ 철분류(신철‧강철[탄소강]‧주철)의 하나. ④정련시 산성로‧염기성로에서 각각 정련된 것은 산성강‧염기성 강으로 불림. ⑤ 광의로는 다른 여러 원소(니켈‧크롬‧망간 등)를 첨가한 특수강도 포함되며, 탄소만 들어 있는 것은 ｢탄소강｣, 또는 ｢보통강｣이라 함. ⑥ 인성‧가단성이 우수하고 인발가공이 가능함. ⑦ ⇨강.</t>
  </si>
  <si>
    <t>1580</t>
  </si>
  <si>
    <t>사개</t>
  </si>
  <si>
    <t>dovetail</t>
  </si>
  <si>
    <t>① 박거나 잇는 나무가 서로 꽉 물리도록 나무의 끝을 어긋맞게 들쭉날쭉하게 파낸 것 또는 그런 짜임새. ② 상자의 모퉁이에 서로 맞물려 끼운 부분.  ③ 기둥의 상부를 네 갈래로 오려내어 도리나 장여를 받는 부분. ④ 여러 갈래의 장부나 촉이 한 자리에서 짜이는 것.</t>
  </si>
  <si>
    <t>15800</t>
  </si>
  <si>
    <t>사개맞춤</t>
  </si>
  <si>
    <t>dovetail joint</t>
  </si>
  <si>
    <t>사방의 보나 도리가 기둥 위에서 맞춰지도록 이들과 기둥머리를 따 내서 엇갈리게 끼운 맞춤.</t>
  </si>
  <si>
    <t>기문당5.5%</t>
  </si>
  <si>
    <t>15801</t>
  </si>
  <si>
    <t>사개연귀</t>
  </si>
  <si>
    <t>mitred and secret dovetailed joint</t>
  </si>
  <si>
    <t>깍지연귀와 같으며, 겉은 연귀 맞춤이 되고 안은 사개맞춤이 되는 맞춤.</t>
  </si>
  <si>
    <t>15802</t>
  </si>
  <si>
    <t>사개연귀대</t>
  </si>
  <si>
    <t>모서리 마구리대 중 두께 방향으로 45°로 대각선으로 깎을 때 쓰이는 것.</t>
  </si>
  <si>
    <t>15803</t>
  </si>
  <si>
    <t>사개연귀맞춤</t>
  </si>
  <si>
    <t>blind miter dovetail joint, secret miter dovetail joint</t>
  </si>
  <si>
    <t>목재의 맞춤 중 외부에 연귀로 맞대고 내부엔 다수의 주먹장을 낸 것.</t>
  </si>
  <si>
    <t>15804</t>
  </si>
  <si>
    <t>사개연귀자</t>
  </si>
  <si>
    <t>45° 대각선으로 조립하는 부분의 선을 긋는데 쓰이며, 나무의 양끝을 45°로 자르고 측면에 받침나무를 댄 것. 참나무, 벚나무등이 사용됨.</t>
  </si>
  <si>
    <t>15805</t>
  </si>
  <si>
    <t>사개통</t>
  </si>
  <si>
    <t>dovetail at the top of a pillar</t>
  </si>
  <si>
    <t>사개를 맞추기 위하여 기둥머리에 십자꼴로 도려내어 도리나 보가 물리도록 하는 자리.</t>
  </si>
  <si>
    <t>15806</t>
  </si>
  <si>
    <t>사고석</t>
  </si>
  <si>
    <t>사괴석과 같으며, 벽이나 돌담 또는 화방(火防)을 쌓는 데 쓰는 육면체의 돌.</t>
  </si>
  <si>
    <t>15807</t>
  </si>
  <si>
    <t>사고시 하중</t>
  </si>
  <si>
    <t>load due to accident</t>
  </si>
  <si>
    <t>사고의 발생에 따라 생기는  하중.</t>
  </si>
  <si>
    <t>15808</t>
  </si>
  <si>
    <t>사고지</t>
  </si>
  <si>
    <t>四古紙</t>
  </si>
  <si>
    <t>습자를 하거나 고사를 지낼 때에 쓰는 작은 백지. 보통의 한지보다 더 얇음</t>
  </si>
  <si>
    <t>15809</t>
  </si>
  <si>
    <t>강철가공</t>
  </si>
  <si>
    <t>steel fabrication, 鋼鐵加工</t>
  </si>
  <si>
    <t>① 강철의 가공. ② 용융된 강철을 강괴로 만든 다음 제품의 종류에 따라 가공법(延法‧鍛鍊法‧引拔法‧鑄造法등)을 써서 실시함.</t>
  </si>
  <si>
    <t>1581</t>
  </si>
  <si>
    <t>사공부</t>
  </si>
  <si>
    <t>司空部</t>
  </si>
  <si>
    <t>토목과 건축의 재정에 관련된 업무를 관리하던 백제의 관청</t>
  </si>
  <si>
    <t>15811</t>
  </si>
  <si>
    <t>사괴석</t>
  </si>
  <si>
    <t>四塊石</t>
  </si>
  <si>
    <t>사고석과 같으며, 벽이나 돌담 또는 화방(火防)을 쌓는 데 쓰는 육면체의 돌. 한 변의 길이는 200~250mm이다.</t>
  </si>
  <si>
    <t>15812</t>
  </si>
  <si>
    <t>사괴석담</t>
  </si>
  <si>
    <t>四塊石垣墻</t>
  </si>
  <si>
    <t>사고석담과 같으며, 궁궐이나 왕릉에서 제한적으로 사용하였다. 면은 가공하지 않고 돌을 켜낸 상태에서 면이 바른 것을 그대로 사용하였다. 하부에서 상부로 올라가면서 점진적으로 돌의 규격을 작게 하여 체감을 두었다. 궁궐 내무의 담은 외부보다 낮게 하고 상부에 전돌을 쌓아 마감한 것도 있다. 상단은 주로 기와를 이어 마감한다.</t>
  </si>
  <si>
    <t>15813</t>
  </si>
  <si>
    <t>사괴석쌓기</t>
  </si>
  <si>
    <t>四塊石積</t>
  </si>
  <si>
    <t>사고석쌓기와 같으며, 한식 건물의 바깥벽에 25cm 정도의 사괴석을 쌓고, 두드러진 줄눈으로 마무리하는 돌 쌓기 방법.</t>
  </si>
  <si>
    <t>15814</t>
  </si>
  <si>
    <t>사괴지</t>
  </si>
  <si>
    <t>四塊紙</t>
  </si>
  <si>
    <t>사고지와 같으며, 백지(白紙)의 하나. 보통의 것보다 좀 크고 두껍다.</t>
  </si>
  <si>
    <t>15815</t>
  </si>
  <si>
    <t>사교차</t>
  </si>
  <si>
    <t>skew intersection, 斜交叉</t>
  </si>
  <si>
    <t>十(열 십)자 모양의 도로 교차로에서 두 도로의 교차 각도가 15도 이상으로 경사진 형상.</t>
  </si>
  <si>
    <t>15816</t>
  </si>
  <si>
    <t>사구울타리</t>
  </si>
  <si>
    <t>permeable hedge, 砂丘－</t>
  </si>
  <si>
    <t>모래 해안에서 모래언덕(사구, 砂丘)가 바람에 의해 이동하는 것을 맊기 위해 만든 통풍성 울타리의 총칭.</t>
  </si>
  <si>
    <t>15817</t>
  </si>
  <si>
    <t>사기타일</t>
  </si>
  <si>
    <t>ceramic tile, porcelain tile, 沙器－</t>
  </si>
  <si>
    <t>방수용으로 쓰이며, 비금속 무기질 원료에 열처리를 하여 타일의 형태로 가공한 것. 흡수율과 용도에 따라 다양하게 분류된다.</t>
  </si>
  <si>
    <t>15818</t>
  </si>
  <si>
    <t>강철관</t>
  </si>
  <si>
    <t>⇨강관(＝).</t>
  </si>
  <si>
    <t>1582</t>
  </si>
  <si>
    <t>사다리</t>
  </si>
  <si>
    <t>ladder, 梯</t>
  </si>
  <si>
    <t>높은 곳이나 낮은 곳을 오르내릴 때 디딜 수 있도록 만든 기구.</t>
  </si>
  <si>
    <t>15820</t>
  </si>
  <si>
    <t>사다리계단</t>
  </si>
  <si>
    <t>ladder stair, 梯層階段</t>
  </si>
  <si>
    <t>① 경사가 급하며 떠내기 및 이동이 가능하고 구조도 간단한 사다리 형태로 만든 연직 계단. ② 사다리 모양으로 단면 5cm각 정도의 각재(디딤대)를 옆판 또는 각재에 통 넣고 2～3단 걸름으로 내다지 장부넣기로 끼워댄 층층대.</t>
  </si>
  <si>
    <t>15821</t>
  </si>
  <si>
    <t>사다리기둥</t>
  </si>
  <si>
    <t>ladder column, 梯柱</t>
  </si>
  <si>
    <t>작은 부재로도 큰 무게를 지탱할 수 있도록 만든 철골 기둥 형식의 하나. 산형강 따위의 철골 자재를 사다리 형태로 조립한 기둥이다.</t>
  </si>
  <si>
    <t>15822</t>
  </si>
  <si>
    <t>사다리꼴 가속도법</t>
  </si>
  <si>
    <t>trapezoidal acceleration method</t>
  </si>
  <si>
    <t>⇨선형 가속도법(＝).</t>
  </si>
  <si>
    <t>15823</t>
  </si>
  <si>
    <t>사다리꼴 라멘</t>
  </si>
  <si>
    <t>trapezoidal frame</t>
  </si>
  <si>
    <t>보통의 직사각형 라멘에 대하여 기둥이 경사진 부등변사각형, 사다리꼴 라멘을 일컫는다.</t>
  </si>
  <si>
    <t>15824</t>
  </si>
  <si>
    <t>사다리동목</t>
  </si>
  <si>
    <t>산판토대와 같다.</t>
  </si>
  <si>
    <t>15825</t>
  </si>
  <si>
    <t>사다리보</t>
  </si>
  <si>
    <t>open-web girder, 梯梁</t>
  </si>
  <si>
    <t>조립보 웨브에 띠형 강재를 수직으로 대어 조립한 보</t>
  </si>
  <si>
    <t>15826</t>
  </si>
  <si>
    <t>사닥다리</t>
  </si>
  <si>
    <t>ladder</t>
  </si>
  <si>
    <t>사다리와 같으며, 높은 곳이나 낮은 곳을 오르내릴 때 디딜 수 있도록 만든 기구.</t>
  </si>
  <si>
    <t>15827</t>
  </si>
  <si>
    <t>사닥다리계단</t>
  </si>
  <si>
    <t>-階段</t>
  </si>
  <si>
    <t>사다리계단과 같으며, ① 경사가 급하며 떠내기 및 이동이 가능하고 구조도 간단한 사다리 형태로 만든 연직 계단. ② 사다리 모양으로 단면 5cm각 정도의 각재(디딤대)를 옆판 또는 각재에 통 넣고 2～3단 걸름으로 내다지 장부넣기로 끼워댄 층층대.</t>
  </si>
  <si>
    <t>15828</t>
  </si>
  <si>
    <t>강철끌</t>
  </si>
  <si>
    <t>chisel</t>
  </si>
  <si>
    <t>석재 가공용의 소형 끌. 날끝이 뾰족한 끌과 날끝이 일자로 된 평끌이 있다.</t>
  </si>
  <si>
    <t>1583</t>
  </si>
  <si>
    <t>사당</t>
  </si>
  <si>
    <t>shrine, 祠堂</t>
  </si>
  <si>
    <t>망자의 위패를 모시는 건물</t>
  </si>
  <si>
    <t>15830</t>
  </si>
  <si>
    <t>사당간</t>
  </si>
  <si>
    <t>祠堂間</t>
  </si>
  <si>
    <t>망자의 위패를 모셔둔 방</t>
  </si>
  <si>
    <t>15831</t>
  </si>
  <si>
    <t>사당벽장</t>
  </si>
  <si>
    <t>祠堂壁欌</t>
  </si>
  <si>
    <t>대청 또는 윗방의 뒤쪽으로 벽장을 만들어 위패를 모셔둔 것</t>
  </si>
  <si>
    <t>15833</t>
  </si>
  <si>
    <t>사대문</t>
  </si>
  <si>
    <t>四大門</t>
  </si>
  <si>
    <t>조선시대 서울의 동서남북에 세운 성문으로 동대문은 흥인지문, 서대문은 돈의문, 남대문은 숭례문, 북대문은 숙정문이었음</t>
  </si>
  <si>
    <t>15834</t>
  </si>
  <si>
    <t>사도</t>
  </si>
  <si>
    <t>private road</t>
  </si>
  <si>
    <t>도로법에 의한 도로나 도로법의 준용(準用)을 받는 도로가 아닌 것. 일반의 교통에 공용되는 도로로서 고속 국도, 일반 국도, 특별시도ㆍ광역시도, 지방도, 시도(市道), 군도(郡道), 구도(區道)가 아닌 것으로 그 도로에 연결되는 길을 말함 = 사설도로</t>
  </si>
  <si>
    <t>세화0.4%</t>
  </si>
  <si>
    <t>15835</t>
  </si>
  <si>
    <t>사라센건축</t>
  </si>
  <si>
    <t>Saracen architecture, -建築</t>
  </si>
  <si>
    <t>7세기 아랍에서 발생한 마호메트의 종교건축으로 모스크가 대표적인데 생명체를 표현하지 않으며 모자이크 장식이 특징임</t>
  </si>
  <si>
    <t>15838</t>
  </si>
  <si>
    <t>강철띠테이프</t>
  </si>
  <si>
    <t>steel band tape</t>
  </si>
  <si>
    <t>⇨강제줄자(＝).</t>
  </si>
  <si>
    <t>1584</t>
  </si>
  <si>
    <t>사랑</t>
  </si>
  <si>
    <t>detached drawing room, 舍廊</t>
  </si>
  <si>
    <t>집의 안채와 떨어져 있는 남성들을 위한 별채</t>
  </si>
  <si>
    <t>15842</t>
  </si>
  <si>
    <t>사랑마루</t>
  </si>
  <si>
    <t>wooden floor of living room, 舍廊－</t>
  </si>
  <si>
    <t>사랑채에 있는 마루</t>
  </si>
  <si>
    <t>15843</t>
  </si>
  <si>
    <t>사랑방</t>
  </si>
  <si>
    <t>room in detached house, 舍廊房</t>
  </si>
  <si>
    <t>사랑채에 있는 방, 집안의 남자들이 사용하는 방</t>
  </si>
  <si>
    <t>15844</t>
  </si>
  <si>
    <t>사랑채</t>
  </si>
  <si>
    <t>detached house used for receiving guests, 舍廊軒</t>
  </si>
  <si>
    <t>집의 남자주인이 주로 거처하는 방이 딸린 건물</t>
  </si>
  <si>
    <t>15846</t>
  </si>
  <si>
    <t>사래</t>
  </si>
  <si>
    <t>end angle rafter, 蛇羅</t>
  </si>
  <si>
    <t>추녀 끝에 덧대어 겹처마를 만들어 주는 부재.</t>
  </si>
  <si>
    <t>기문당41.0%</t>
  </si>
  <si>
    <t>15847</t>
  </si>
  <si>
    <t>사래끝장식</t>
  </si>
  <si>
    <t>-裝飾</t>
  </si>
  <si>
    <t>사래 끝머리를 보호하기 위해 부착하는 장식 철물 또는 기와</t>
  </si>
  <si>
    <t>15848</t>
  </si>
  <si>
    <t>강철말뚝</t>
  </si>
  <si>
    <t>⇨강제말뚝(＝).</t>
  </si>
  <si>
    <t>1585</t>
  </si>
  <si>
    <t>사량</t>
  </si>
  <si>
    <t>四梁</t>
  </si>
  <si>
    <t>한식의 지붕가구에서 도리를 네 개 설치하는 구조로 평사량과 반사량이 있음</t>
  </si>
  <si>
    <t>15850</t>
  </si>
  <si>
    <t>사량집</t>
  </si>
  <si>
    <t>四梁家</t>
  </si>
  <si>
    <t>지붕가구를 사량으로 구성한 집</t>
  </si>
  <si>
    <t>15851</t>
  </si>
  <si>
    <t>사례연구</t>
  </si>
  <si>
    <t>case study, 事例硏究</t>
  </si>
  <si>
    <t>건축계획이나 도시계획에 있어서 본 계획과 반영하기 위해 유사한 사례를 비교, 검토하는 것</t>
  </si>
  <si>
    <t>15852</t>
  </si>
  <si>
    <t>사로</t>
  </si>
  <si>
    <t>ramp</t>
  </si>
  <si>
    <t>경사진 도로 또는 통로의 총칭</t>
  </si>
  <si>
    <t>15853</t>
  </si>
  <si>
    <t>사롱</t>
  </si>
  <si>
    <t>window lattice, 斜籠</t>
  </si>
  <si>
    <t>대문이나 중문 위에 만들어 댄 창살.</t>
  </si>
  <si>
    <t>15854</t>
  </si>
  <si>
    <t>사롱살</t>
  </si>
  <si>
    <t>부엌, 곳간, 헛간 따위에 채광이나 환기용으로 상ㆍ하인방에 가는 살.</t>
  </si>
  <si>
    <t>15855</t>
  </si>
  <si>
    <t>사롱창</t>
  </si>
  <si>
    <t>부엌, 곳간, 헛간 따위에 채광이나 환기용으로 상ㆍ하인방에 가는 살을 세워 댄 창.</t>
  </si>
  <si>
    <t>15856</t>
  </si>
  <si>
    <t>사류 펌프</t>
  </si>
  <si>
    <t>jet flow pump</t>
  </si>
  <si>
    <t>터보형 펌프의 일종. 비교 회전도는 축류 펌프 다음으로 크고, 비교적 대용량, 저양정의 경우에 사용된다.</t>
  </si>
  <si>
    <t>15857</t>
  </si>
  <si>
    <t>사류펌프</t>
  </si>
  <si>
    <t>super critical pump, 斜流－</t>
  </si>
  <si>
    <t>베인(vane)의 원심력 및 양력(揚力)에 의해 물이 베인의 축에 대하여 사방향(斜方向)으로 흐르는 펌프.</t>
  </si>
  <si>
    <t>15858</t>
  </si>
  <si>
    <t>강철봉</t>
  </si>
  <si>
    <t>steel bar, 鋼鐵棒</t>
  </si>
  <si>
    <t>강재를 봉 형상으로 만든 것</t>
  </si>
  <si>
    <t>1586</t>
  </si>
  <si>
    <t>사리①</t>
  </si>
  <si>
    <t>coil</t>
  </si>
  <si>
    <t>새끼를 둥글게 감은 뭉치</t>
  </si>
  <si>
    <t>15860</t>
  </si>
  <si>
    <t>사리각</t>
  </si>
  <si>
    <t>舍利閣</t>
  </si>
  <si>
    <t>사찰에서 불사리를 모신 전각</t>
  </si>
  <si>
    <t>15862</t>
  </si>
  <si>
    <t>사이리스터</t>
  </si>
  <si>
    <t>사이리스터 모터. 위상제어를 통해 가동 및 변속 제어하는 방식.</t>
  </si>
  <si>
    <t>15864</t>
  </si>
  <si>
    <t>사리탑</t>
  </si>
  <si>
    <t>舍利塔</t>
  </si>
  <si>
    <t>부처나 고승의 사리 또는 유골을 봉안한 탑</t>
  </si>
  <si>
    <t>15865</t>
  </si>
  <si>
    <t>사립문</t>
  </si>
  <si>
    <t>twigs gate</t>
  </si>
  <si>
    <t>①  나뭇가지를 엵은 사립짝을 달아서 만든 문.   ② 지역에 따라 싸리문,싸문,싸림문,썸문등으로 불리움</t>
  </si>
  <si>
    <t>15866</t>
  </si>
  <si>
    <t>사마구리대</t>
  </si>
  <si>
    <t>마구리대로서 너비방향으로 45° 대각선으로 깎을 때 사용하는 것.</t>
  </si>
  <si>
    <t>15867</t>
  </si>
  <si>
    <t>사면</t>
  </si>
  <si>
    <t>slope</t>
  </si>
  <si>
    <t>자연적으로 또는 흜쌓기, 땅깎기 등에 의해 인공적으로 형성된 경사진 지형의 표면</t>
  </si>
  <si>
    <t>15869</t>
  </si>
  <si>
    <t>강철사</t>
  </si>
  <si>
    <t>⇨강철선(＝).</t>
  </si>
  <si>
    <t>1587</t>
  </si>
  <si>
    <t>사면 녹지</t>
  </si>
  <si>
    <t>slope green</t>
  </si>
  <si>
    <t>경사지에 조성된 녹지</t>
  </si>
  <si>
    <t>15870</t>
  </si>
  <si>
    <t>사면 붕괴</t>
  </si>
  <si>
    <t>slope failure</t>
  </si>
  <si>
    <t>사면 파괴면의 저항력에 비해 외력이 커서 사면의 안정이 무너져 사면이 파괴되는 것</t>
  </si>
  <si>
    <t>15871</t>
  </si>
  <si>
    <t>사면 안정</t>
  </si>
  <si>
    <t>slope stability</t>
  </si>
  <si>
    <t>사면파괴에 대한 안정성을 일걷는다. 보통 사면 파괴면을 여러 가지로 가정하여 그 중 최소의 안전율을 가지고 사면의 안전율로 한다.</t>
  </si>
  <si>
    <t>15872</t>
  </si>
  <si>
    <t>사면 주택</t>
  </si>
  <si>
    <t>slope housing</t>
  </si>
  <si>
    <t>보통 집합주택이 많으며 구릉 사면에 세움,</t>
  </si>
  <si>
    <t>15873</t>
  </si>
  <si>
    <t>사면 침식</t>
  </si>
  <si>
    <t>erosion of slope</t>
  </si>
  <si>
    <t>비탈면이 빗물， 유수， 바람， 파도， 눈， 빙하 등의 작용으로 침식되는 것.</t>
  </si>
  <si>
    <t>15874</t>
  </si>
  <si>
    <t>사면대패기</t>
  </si>
  <si>
    <t>four side planing and molding machine</t>
  </si>
  <si>
    <t>대패 기계 중 목재의 사면을 한번에 깎아 낼 수 있는 것.</t>
  </si>
  <si>
    <t>15875</t>
  </si>
  <si>
    <t>사모멘트법</t>
  </si>
  <si>
    <t>four moment method</t>
  </si>
  <si>
    <t>부정정골조의 해석에서 임의의 연속하는 두 부재의 재단 휨모멘트 4개와 부재회전각 2개의 관계식을 통해 해를 구하는 방법.</t>
  </si>
  <si>
    <t>15876</t>
  </si>
  <si>
    <t>사모정</t>
  </si>
  <si>
    <t>square cottage, 四角亭</t>
  </si>
  <si>
    <t>평면이 사각형인 모임 지붕의 정자 건축</t>
  </si>
  <si>
    <t>15877</t>
  </si>
  <si>
    <t>사모지붕</t>
  </si>
  <si>
    <t>추녀마루가지붕가운데로 몰려 네모뿔 모양으로 된지붕. =사각지붕=삿갓지붕.</t>
  </si>
  <si>
    <t>15878</t>
  </si>
  <si>
    <t>사모집</t>
  </si>
  <si>
    <t>square roofted house</t>
  </si>
  <si>
    <t>사못집의 비표준어이며 지붕모양이 네모안 집을 말함</t>
  </si>
  <si>
    <t>15879</t>
  </si>
  <si>
    <t>강철색</t>
  </si>
  <si>
    <t>⇨와이어로프(＝).</t>
  </si>
  <si>
    <t>1588</t>
  </si>
  <si>
    <t>사모턱</t>
  </si>
  <si>
    <t>紗帽－</t>
  </si>
  <si>
    <t>이을 목재의 끝을 네모지게 파낸 턱.</t>
  </si>
  <si>
    <t>15880</t>
  </si>
  <si>
    <t>사모턱열장이음</t>
  </si>
  <si>
    <t>부재 두께의 약 반은 주먹장, 나머지는 반턱맞춤이 되게 가공해서 맞춤한 이음.</t>
  </si>
  <si>
    <t>15881</t>
  </si>
  <si>
    <t>사모턱이음</t>
  </si>
  <si>
    <t>halved joint, 紗帽－</t>
  </si>
  <si>
    <t>반턱이음과 같으며, 두 목재를 서로 반턱이 지게 깎아 잇는 일.</t>
  </si>
  <si>
    <t>15882</t>
  </si>
  <si>
    <t>사모턱주먹장이음</t>
  </si>
  <si>
    <t>부재 두께의 약 반은 주먹장, 나머지는 반턱맞춤이 되게 가공해서 맞춤한 이음. 부재의 길이 방향으로 잇는 방법이다.</t>
  </si>
  <si>
    <t>15883</t>
  </si>
  <si>
    <t>사무소</t>
  </si>
  <si>
    <t>office, 事務所</t>
  </si>
  <si>
    <t>①  사람들이 일을 하는 장소나 방인 사무실(事務室), 사무소(事務所)를 뜻함 ② 건축 설계나 공사 관리, 건축에 관한 조사 감정 따위를 업으로 하는 사무소는 건축사무소라 함</t>
  </si>
  <si>
    <t>15884</t>
  </si>
  <si>
    <t>사무소건축</t>
  </si>
  <si>
    <t>office building, 事務所建築</t>
  </si>
  <si>
    <t>① 건물의 대부분 또는 전부가 사무실 및 그 부속실이든가, 또는 대사무실인 건물. ② 그 발생은 18세기 중기부터이고 근대건축의 주요한 건축 분류의 하나가 되고 있음</t>
  </si>
  <si>
    <t>15886</t>
  </si>
  <si>
    <t>사무실</t>
  </si>
  <si>
    <t>office room, office, business office, 事務室</t>
  </si>
  <si>
    <t>도면용 약어는 'OFf'로 표기하며  특정 개인 또는 사무적인 일을 하는 방으로 사무소, 일터, 집무실이라고도 함.</t>
  </si>
  <si>
    <t>15887</t>
  </si>
  <si>
    <t>사문암</t>
  </si>
  <si>
    <t>serpentine, 蛇紋岩</t>
  </si>
  <si>
    <t>사문석을 주성분으로 하는 암석. 감람암ㆍ휘암 따위가 변질하여 이루어진 것으로, 초록색 또는 검은색을 띠고 윤이 난다. 단풍 무늬, 거북등무늬, 또는 뱀 껍질 무늬가 있어 실내 장식 따위에 쓰인다.</t>
  </si>
  <si>
    <t>15888</t>
  </si>
  <si>
    <t>강철선</t>
  </si>
  <si>
    <t>steel wire, 鋼鐵線</t>
  </si>
  <si>
    <t>강으로 만든 선재</t>
  </si>
  <si>
    <t>1589</t>
  </si>
  <si>
    <t>사방 곧은결</t>
  </si>
  <si>
    <t>목재에서 네개의 면이 모두 곧은결로 잘라진 것.</t>
  </si>
  <si>
    <t>15890</t>
  </si>
  <si>
    <t>사방 끼움</t>
  </si>
  <si>
    <t>네 방향의 맞춤 상태 또는 접속 형식 중 같은 기둥에서 같은 높이의 4개의 횡가재 상태.</t>
  </si>
  <si>
    <t>15891</t>
  </si>
  <si>
    <t>사방 접기</t>
  </si>
  <si>
    <t>사각형의 네 모서리에 모따기를 한 것.</t>
  </si>
  <si>
    <t>15892</t>
  </si>
  <si>
    <t>사방탁자</t>
  </si>
  <si>
    <t>四方卓子</t>
  </si>
  <si>
    <t>네 모서리에 가는 기둥을 세우고 중간에 너댓 층의 선반을 설치한 한국의 전통 가구</t>
  </si>
  <si>
    <t>15893</t>
  </si>
  <si>
    <t>사방향식 플랫슬래브</t>
  </si>
  <si>
    <t>four way system flat slab, 四方向式－</t>
  </si>
  <si>
    <t>철근을 가로세로 2방향에 부가하여 대각선 방향으로 배근한 플랫 슬래브(보의 지지없이 직접 철근콘크리트 기둥에 접한 슬래브).</t>
  </si>
  <si>
    <t>기문당34.8%</t>
  </si>
  <si>
    <t>15894</t>
  </si>
  <si>
    <t>사벽①</t>
  </si>
  <si>
    <t>square wall, 四壁</t>
  </si>
  <si>
    <t>방의 네 벽. 또는 사방의 벽.</t>
  </si>
  <si>
    <t>15896</t>
  </si>
  <si>
    <t>사벽②</t>
  </si>
  <si>
    <t>砂壁</t>
  </si>
  <si>
    <t>모래와 흙을 섞어서 바른 벽.</t>
  </si>
  <si>
    <t>15897</t>
  </si>
  <si>
    <t>사벽질</t>
  </si>
  <si>
    <t>plastering with sand and clay, 砂壁－</t>
  </si>
  <si>
    <t>보드라운 모래와 진흙을 섞어 이겨서 벽에 바르는 일.</t>
  </si>
  <si>
    <t>15898</t>
  </si>
  <si>
    <t>사벽흙</t>
  </si>
  <si>
    <t>새벽흙과 같음.</t>
  </si>
  <si>
    <t>15899</t>
  </si>
  <si>
    <t>CIE 표색계</t>
  </si>
  <si>
    <t>CIE colorimetric system</t>
  </si>
  <si>
    <t>CIE(International commission on Illumination, 국제 조명 위원회)에 의해 선정된 3가지 원자극의 가법 혼색에 의해, 시료의 색자극과 등색시킨다는 원리로 만들어진 표색계. →RGB 표색계, XYZ 표색계, 색도 좌표.</t>
  </si>
  <si>
    <t>159</t>
  </si>
  <si>
    <t>강철유리</t>
  </si>
  <si>
    <t>⇨강화유리(＝).</t>
  </si>
  <si>
    <t>1590</t>
  </si>
  <si>
    <t>사분법</t>
  </si>
  <si>
    <t>四分法</t>
  </si>
  <si>
    <t>콘크리트의 재료시험법의 하나로 굵은골재의 시험에 효과적이고, 대량의 시료를 원형으로 쌓아올리고 이를 ＋(열 십)를 그어 4등분하고 대각선상의 두 부분을 축소 취하는 조작을 소요의 시료량을 얻을 때까지 반복하는 시료의 분취 방법이다.</t>
  </si>
  <si>
    <t>세화28.7%</t>
  </si>
  <si>
    <t>15901</t>
  </si>
  <si>
    <t>사분변작법</t>
  </si>
  <si>
    <t>四分變作法</t>
  </si>
  <si>
    <t>① 건물의 전칸 사이 사등분점(중간은 제외)에 동자주를 세우고 종량과 중도리를 배치하는 지붕 가구의 한 방법. ② 사등분점에 고주를 세우기도 함.</t>
  </si>
  <si>
    <t>15902</t>
  </si>
  <si>
    <t>사분합문</t>
  </si>
  <si>
    <t>四分閤門</t>
  </si>
  <si>
    <t>대청마루 앞에 설치하는 길고 큰 네짝의 문</t>
  </si>
  <si>
    <t>15903</t>
  </si>
  <si>
    <t>사상</t>
  </si>
  <si>
    <t>지도 제작</t>
  </si>
  <si>
    <t>세화1.4%</t>
  </si>
  <si>
    <t>15905</t>
  </si>
  <si>
    <t>사선 제한</t>
  </si>
  <si>
    <t>setback regulation</t>
  </si>
  <si>
    <t>통풍이나 채광 따위를 위하여, 도로에 면한 건물의 높이를제한하는 일. 건물 앞의 길 건너편 경계까지의 수평 거리의 한 배 반까지로 높이를제한하고 있음</t>
  </si>
  <si>
    <t>15906</t>
  </si>
  <si>
    <t>사선 투영 면적</t>
  </si>
  <si>
    <t>사선 제한을 완화하기 위한 수치로  주변부지로를 기준으로 천광광((天空光)의 확보기준이 되는 수치를 말함</t>
  </si>
  <si>
    <t>15907</t>
  </si>
  <si>
    <t>사선가로</t>
  </si>
  <si>
    <t>diagonal street, 斜線街路</t>
  </si>
  <si>
    <t>직각형의 가로조직에 설치한 대각선 가로.</t>
  </si>
  <si>
    <t>15908</t>
  </si>
  <si>
    <t>강철재</t>
  </si>
  <si>
    <t>⇨강재(＝).</t>
  </si>
  <si>
    <t>1591</t>
  </si>
  <si>
    <t>사설전화</t>
  </si>
  <si>
    <t>private telephone, 私設電話</t>
  </si>
  <si>
    <t>일반 공중전화시설에 관계없이 한 구내에서 사적으로 가설하여 자기 전용으로만 쓰는 전화.</t>
  </si>
  <si>
    <t>15910</t>
  </si>
  <si>
    <t>사설하수관</t>
  </si>
  <si>
    <t>house sewer, 私設下水管</t>
  </si>
  <si>
    <t>① 개인주택, 빌딩 등의 건물이나 대지에서 유입하는 오수와 우수를 배제하는 개인 부담의 시설. ② ⇨가옥하수관.</t>
  </si>
  <si>
    <t>15911</t>
  </si>
  <si>
    <t>사소문</t>
  </si>
  <si>
    <t>四小門</t>
  </si>
  <si>
    <t>조선시대 서울에서 동서남북 사대문 사이에 설치한 문들로서 동북쪽의 홍화문, 동남쪽의 광희문, 서남쪽의 소덕문, 서북쪽의 창의문 등이 있었음</t>
  </si>
  <si>
    <t>15912</t>
  </si>
  <si>
    <t>사수 영역</t>
  </si>
  <si>
    <t>dead zone</t>
  </si>
  <si>
    <t>흐름장에 물체가 있을 때 물체의 하류 쪽에 만들어지는 거의 정지한 유체 영역. 여기서는 주류와 운동량을 주고받는 일이 거의 이루어지지 않는다.</t>
  </si>
  <si>
    <t>15913</t>
  </si>
  <si>
    <t>사슬</t>
  </si>
  <si>
    <t>chain, 沙瑟, 鎖, 鐵索</t>
  </si>
  <si>
    <t>체인이라고도 하며, 쇠로 만든 고리를 여러 개 죽 이어서 만든 줄.</t>
  </si>
  <si>
    <t>15914</t>
  </si>
  <si>
    <t>사슬고리</t>
  </si>
  <si>
    <t>link, 沙瑟環</t>
  </si>
  <si>
    <t>배목과 고리 사이에 사슬이 달린 문고리. 외사슬고리, 이사슬고리, 삼사슬고리 등.</t>
  </si>
  <si>
    <t>15915</t>
  </si>
  <si>
    <t>사슬헛걸쇠</t>
  </si>
  <si>
    <t>door-chain</t>
  </si>
  <si>
    <t>15916</t>
  </si>
  <si>
    <t>사신총</t>
  </si>
  <si>
    <t>四神塚</t>
  </si>
  <si>
    <t>평안남도 대동군 임원면 매산리에 있는 청룡‧백호‧주작‧현무 등 사신도가 벽화로 그려져 있는 고구려 무덤</t>
  </si>
  <si>
    <t>15918</t>
  </si>
  <si>
    <t>강철제보일러</t>
  </si>
  <si>
    <t>steel [plate heating] boiler, 鋼鐵製－</t>
  </si>
  <si>
    <t>① 보일러 본체를 강철판으로 만든 것. ② ＝강판보일러＝강판제 보일러＝강판제 난방보일러. ③ 보일러의 종류(⇦) 중 구성하는 재료에 의한 것의 하나. ④ 보통 일반적인 보일러는 주로 이것임. ⑤ 고압증기를 얻을 때 쓰이고 대형이므로 병원이나 호텔 등 큰 건축물에 쓰임. ⑥ 주철제에 비해 부식은 현저하나 효율이 좋고 비교적 큰 용량의 것도 만듦.</t>
  </si>
  <si>
    <t>1592</t>
  </si>
  <si>
    <t>사심아치</t>
  </si>
  <si>
    <t>① 모양에 따른 고딕아치의 하나. ② ＝쌍곡선아치.</t>
  </si>
  <si>
    <t>15920</t>
  </si>
  <si>
    <t>사암</t>
  </si>
  <si>
    <t>sand stone, 砂岩</t>
  </si>
  <si>
    <t>모래가 뭉쳐서 단단히 굳어진 암석. 흔히 모래에 점토가 섞여 이루어지는데 건축 재료나 숫돌로 쓴다.</t>
  </si>
  <si>
    <t>15921</t>
  </si>
  <si>
    <t>사업 계획</t>
  </si>
  <si>
    <t>business program</t>
  </si>
  <si>
    <t>일반적으로 기업체의 경영에 관계되는 계획을 말함</t>
  </si>
  <si>
    <t>세화24.7%</t>
  </si>
  <si>
    <t>15922</t>
  </si>
  <si>
    <t>사업소</t>
  </si>
  <si>
    <t>business establishment</t>
  </si>
  <si>
    <t>① 어떤사업의 활동이 이루어지는 일정한 장소.  ②건설공사의 현장은 독립사업소 대신 관리하는 영업소 지점등에 일관됨</t>
  </si>
  <si>
    <t>15924</t>
  </si>
  <si>
    <t>사영법</t>
  </si>
  <si>
    <t>projection method</t>
  </si>
  <si>
    <t>3차원 물체의 표면적 등의 양을 일정한 방법으로 평면상으로 사영해서 2차원화하는 방법. 정사영, 등입체각 사영, 등거리 사영, 극사영 등이 있다.</t>
  </si>
  <si>
    <t>15928</t>
  </si>
  <si>
    <t>강철창호</t>
  </si>
  <si>
    <t>⇨강제창호(＝).</t>
  </si>
  <si>
    <t>1593</t>
  </si>
  <si>
    <t>사용 장소 결정</t>
  </si>
  <si>
    <t>사용장소를 결정하는 것이나 목공사 등에서 재료의 낭비가 없도록  제품에서 몇가지 부재를 적절히 결합시켜 절단하는 것.</t>
  </si>
  <si>
    <t>15931</t>
  </si>
  <si>
    <t>사용 한계 상태</t>
  </si>
  <si>
    <t>serviceability limit state</t>
  </si>
  <si>
    <t>한계 상태의 하나. 구조물이 소정의 사용 성능을 만족하지 않는 범위의 상태. 구체적으로는 변형, 탄성 한도 내력, 진동 진폭 등으로 정의한다.</t>
  </si>
  <si>
    <t>15932</t>
  </si>
  <si>
    <t>사용률</t>
  </si>
  <si>
    <t>service factor, 使用率</t>
  </si>
  <si>
    <t>용접기에서 아크가 일고있는 시간의 총시간에 대한 비율(%)을 말한다. 아시간/아크시간+휴식시간 x 100으로 구한다. 아크시간과 휴식시간을 합한 전체 시간은 10분을 기준으로 한다.</t>
  </si>
  <si>
    <t>15933</t>
  </si>
  <si>
    <t>사용응력</t>
  </si>
  <si>
    <t>working stress, 使用應力</t>
  </si>
  <si>
    <t>하중이 작용하는 부재를 실제 사용할 때에 발생하는 응력.</t>
  </si>
  <si>
    <t>15934</t>
  </si>
  <si>
    <t>사용인실</t>
  </si>
  <si>
    <t>employee’s room; servant’s room</t>
  </si>
  <si>
    <t>사무실, 병원 따위의 건물 내에서 허드렛일을 하는 사람들을 위한 방.</t>
  </si>
  <si>
    <t>15935</t>
  </si>
  <si>
    <t>사용재료</t>
  </si>
  <si>
    <t>使用材料</t>
  </si>
  <si>
    <t>사용 재료는 각 목적에 맞도록 재료의 특성 및 성질을 명확히 구명하고 사용조건에 따라 안전하고 합리적으로 이용해야 한다.</t>
  </si>
  <si>
    <t>15936</t>
  </si>
  <si>
    <t>사우나</t>
  </si>
  <si>
    <t>sauna bath</t>
  </si>
  <si>
    <t>핀란드에서 발달한 증기, 열기목욕으로 핀란드식 증기목욕탕등 습식사우나도 있음. 건식의 경우는 80 ~ 100℃도이나 건조하여 화상을 일으키지 않음</t>
  </si>
  <si>
    <t>15937</t>
  </si>
  <si>
    <t>사운드 레벨 미터</t>
  </si>
  <si>
    <t>15938</t>
  </si>
  <si>
    <t>사운드 로크</t>
  </si>
  <si>
    <t>sound lock</t>
  </si>
  <si>
    <t>차음성이 요구되는 방 출입구에서 흡음 처리한 전실(前室)을 설치하는 등의 건축적 수단에 의해 소리의 전파계에서 감음 대책을 세우는 것.</t>
  </si>
  <si>
    <t>15939</t>
  </si>
  <si>
    <t>강철테이프</t>
  </si>
  <si>
    <t>1594</t>
  </si>
  <si>
    <t>사운드스케이프</t>
  </si>
  <si>
    <t>soundscape</t>
  </si>
  <si>
    <t>음경관(音景觀). 랜드스케이프를 모방한 조어. 자연음이나 인공음을 제어하여 조성하나 소리 환경.</t>
  </si>
  <si>
    <t>15940</t>
  </si>
  <si>
    <t>사운딩</t>
  </si>
  <si>
    <t>sounding</t>
  </si>
  <si>
    <t>① 로드(rod)의 끝에 설치한 저항체를 지반에 삽입하여 관입, 회전, 인발 등의 저항으로 지반의 강도나 변형 특성을 알아보는 시험방법. ② 정적 사운딩과 동적 사운딩으로 구분함.</t>
  </si>
  <si>
    <t>세화38.6%</t>
  </si>
  <si>
    <t>15941</t>
  </si>
  <si>
    <t>사운딩로드</t>
  </si>
  <si>
    <t>sounding rod</t>
  </si>
  <si>
    <t>지반조사 시 저항체를 땅 속에 삽입할 때 저항체를 로드(rod)의 끝에 설치한다.</t>
  </si>
  <si>
    <t>15942</t>
  </si>
  <si>
    <t>사원</t>
  </si>
  <si>
    <t>temple, church, mosque, 寺院</t>
  </si>
  <si>
    <t>종교 건물의 총칭</t>
  </si>
  <si>
    <t>15943</t>
  </si>
  <si>
    <t>사응력</t>
  </si>
  <si>
    <t>oblique stress, diagonal stress, 斜應力</t>
  </si>
  <si>
    <t>보의 축에 경사방향으로 생기는 응력.</t>
  </si>
  <si>
    <t>15946</t>
  </si>
  <si>
    <t>사이①</t>
  </si>
  <si>
    <t>才</t>
  </si>
  <si>
    <t>① 1사이＝1치×1치×12자＝0.00324m³＝1.421B.F. ※ 1자＝10치＝30.3cm. ② 일어에서 나온 용어로 목재의 재적을 계량하는데 쓰이는 단위.</t>
  </si>
  <si>
    <t>15947</t>
  </si>
  <si>
    <t>사이②</t>
  </si>
  <si>
    <t>interval space distance, 間隔</t>
  </si>
  <si>
    <t>한곳에서 다른 곳까지, 또는 한 물체에서 다른 물체까지의 거리나 공간.</t>
  </si>
  <si>
    <t>15948</t>
  </si>
  <si>
    <t>사이드 스웨이</t>
  </si>
  <si>
    <t>side sway</t>
  </si>
  <si>
    <t>가로방향 하중을 가했을 때 발생하는 구조물의 가로 방향으로의 움직임.</t>
  </si>
  <si>
    <t>15949</t>
  </si>
  <si>
    <t>강철판</t>
  </si>
  <si>
    <t>⇨강판(＝).</t>
  </si>
  <si>
    <t>1595</t>
  </si>
  <si>
    <t>사이드 테이블</t>
  </si>
  <si>
    <t>side table</t>
  </si>
  <si>
    <t>①  보조용 탁자를 총칭하며. 주로 장식용테이블로 많이 쓰임음  ② 소파, 침대에 앉아서 사용할 수 있는 ㄷ자 형태등이 있으며 간단한 다과 시 편리하게 사용함</t>
  </si>
  <si>
    <t>15950</t>
  </si>
  <si>
    <t>사이드매치드</t>
  </si>
  <si>
    <t>side matched</t>
  </si>
  <si>
    <t>바닥마감과 같다.</t>
  </si>
  <si>
    <t>15953</t>
  </si>
  <si>
    <t>사이드보드</t>
  </si>
  <si>
    <t>sideboard</t>
  </si>
  <si>
    <t>주방에서 상에 내갈 음식을 얹어 두는 작은 탁자로 서랍이 달려 있어 그 안에 나이프, 포크 등을 넣을 수 있음</t>
  </si>
  <si>
    <t>15954</t>
  </si>
  <si>
    <t>사이드앵글</t>
  </si>
  <si>
    <t>side angle</t>
  </si>
  <si>
    <t>주각산형강과 같으며, 재료의 측면에 두는 부착 또는 보강용의 산형강.</t>
  </si>
  <si>
    <t>15955</t>
  </si>
  <si>
    <t>사이러트론</t>
  </si>
  <si>
    <t>thyratron</t>
  </si>
  <si>
    <t>수은 또는 아르곤을 봉입한 가스들이 열음극 삼극관을 말한다. 제어 그리드에 큰 음전압이 걸리면 방전 전류가 흐르지 않는데 그 값이 어떤 크기에 이르면 급격히 상당히 큰 방전 전류가 흐르기 시작하고 그 이후는 그리드의 전류 제어 작용이 없어진다. 다시 전류를 끊으려면 플레이트 전압을 이온화 전압 이하로 내려야 한다. 대전류 제어용 또는 펄스 혹은 톱니파 발진기로 이용.</t>
  </si>
  <si>
    <t>15957</t>
  </si>
  <si>
    <t>사이마렉타</t>
  </si>
  <si>
    <t>cyma-recta</t>
  </si>
  <si>
    <t>표면 반곡(表面反曲) 사이마: 오목한 부분이 볼록한 부분보다 위쪽에 있으면서, 끝까지 튀어나와 있는 물결 모양의 쇠시리.</t>
  </si>
  <si>
    <t>15958</t>
  </si>
  <si>
    <t>사이마리버사</t>
  </si>
  <si>
    <t>cyma-reversa</t>
  </si>
  <si>
    <t>이면 반곡(裏面反曲) 사이마: 볼록한 부분이 오목한 부분보다 위쪽에 있으면서 끝까지 튀어나와 있는 물결 모양의 쇠시리.</t>
  </si>
  <si>
    <t>15959</t>
  </si>
  <si>
    <t>강체</t>
  </si>
  <si>
    <t>rigid body, 剛體</t>
  </si>
  <si>
    <t>구조체의 강성이 무한대여서, 외부에서 하중을 가력해도 변형이 생기지 않는 구조체를 강체라고 함.</t>
  </si>
  <si>
    <t>1596</t>
  </si>
  <si>
    <t>사이버네틱스</t>
  </si>
  <si>
    <t>cybernetics</t>
  </si>
  <si>
    <t>생물 및 기계를 포함하는 계(系)에서의 제어와 통신 문제를 종합적으로 연구하는 학문</t>
  </si>
  <si>
    <t>15961</t>
  </si>
  <si>
    <t>사이어미스커넥션</t>
  </si>
  <si>
    <t>siamese connection</t>
  </si>
  <si>
    <t>① 소화용수를 소방펌프에 연결해서 공급하는 옥외의 연결전(栓, cock). ② ＝쌍가지커넥션. ③ 공공건물 내벽에 설치. 소방차의 소화호스에 접속시키게 됨. ④ 내경 63mm의 것이 널리 쓰임.</t>
  </si>
  <si>
    <t>15964</t>
  </si>
  <si>
    <t>사이어미즈 커넥션</t>
  </si>
  <si>
    <t>세화1.9%</t>
  </si>
  <si>
    <t>15965</t>
  </si>
  <si>
    <t>사이즈</t>
  </si>
  <si>
    <t>size</t>
  </si>
  <si>
    <t>① 목부나 플라스터 면에 칠하고 그 위에 칠해지는 도료가 다량으로 흡수됨을 막아주는 일종의 실러. ② 백반을 갈아 푼 물에 콜로이드를 화합시킨 물질. 종이에 발라 먹이나 물감 따위가 번지는 것을 막는 데 쓴다.</t>
  </si>
  <si>
    <t>기문당16.8%</t>
  </si>
  <si>
    <t>15966</t>
  </si>
  <si>
    <t>사이클</t>
  </si>
  <si>
    <t>cycle</t>
  </si>
  <si>
    <t>주파수의 단위. 연속된 작동 또는 그 기능.</t>
  </si>
  <si>
    <t>15967</t>
  </si>
  <si>
    <t>사이클로라마</t>
  </si>
  <si>
    <t>cyclorama, kuppel horizontal</t>
  </si>
  <si>
    <t>① 원형 파노라마로 무대 뒷면과 옆면을 가리는 무대배경 장치로 사용되며 , 요즘은 손쉽게 배경 전환이 가능 ② 조명을 비추어 하늘을 표현하거나 분위기를 표현</t>
  </si>
  <si>
    <t>15968</t>
  </si>
  <si>
    <t>강체 변위</t>
  </si>
  <si>
    <t>rigid body displacement</t>
  </si>
  <si>
    <t>강체가 하중을 받아서 일으키는 변위</t>
  </si>
  <si>
    <t>1597</t>
  </si>
  <si>
    <t>사이클론</t>
  </si>
  <si>
    <t>cyclone</t>
  </si>
  <si>
    <t>① 목적의 가스에 선회기류(旋回氣流)를 일으켜 원심력을 이용하여 불순물질 중의 큰 입자를 측면에 중력 침강시키는 것. ② 집진장치 중에서 원심력을 이용하는 것</t>
  </si>
  <si>
    <t>15970</t>
  </si>
  <si>
    <t>사이클론 집진기</t>
  </si>
  <si>
    <t>cyclone collector</t>
  </si>
  <si>
    <t>진애를 함유한 공기에 선회 운동을 시키고 입자의 원심력을 이용해서 분진 입자를 분리하는 장치. 단통(單筒) 및 작은 지름의 사이클론을 많이 늘어놓은 멀티사이클론 형식이 있다. (=사이클론②)</t>
  </si>
  <si>
    <t>15971</t>
  </si>
  <si>
    <t>사이클컨트롤</t>
  </si>
  <si>
    <t>cycle control</t>
  </si>
  <si>
    <t>① 설비용어. ② 자동적으로 일정한 상태를 유지하도록 조정 되는 것.</t>
  </si>
  <si>
    <t>15973</t>
  </si>
  <si>
    <t>사이트 퍼니쳐</t>
  </si>
  <si>
    <t>부지내의 외구(外構)에 놓여진 가구적인 기구나 설비로 벤치, 분수, 안내표지, 조명기구등을 말함</t>
  </si>
  <si>
    <t>15974</t>
  </si>
  <si>
    <t>사이트 플래닝</t>
  </si>
  <si>
    <t>정원, 광장, 도로, 공원 따위의 대지 안에서 여러 시설물의 배치 계획. = 부지계획</t>
  </si>
  <si>
    <t>15975</t>
  </si>
  <si>
    <t>사이트 플랜</t>
  </si>
  <si>
    <t>(집단 주택의) 단지 계획. = 부지계획도</t>
  </si>
  <si>
    <t>15976</t>
  </si>
  <si>
    <t>사이펀</t>
  </si>
  <si>
    <t>siphon, syphon</t>
  </si>
  <si>
    <t>① 액체를 높은 곳으로부터 낮은 곳으로 옮기는 경우에 쓰이는(U자형 또는 V자형의) 곡관(曲管). ② 관로(管路)의 일부가 동수경사선 위에 있음. ③ 용기를 기울이지 않고도 액체를 옮길 수 있고, 공기나 그릇에 묻히기 꺼리는 액체를 옮기는데 편리. ④ 액체의 표면에서 사이펀의 가장 높은 곳까지의 높이가 대기압(大氣壓)이 끌어올릴 수 있는 높이(물은 10m)를 넘으면 사용(使用)하지 못함.</t>
  </si>
  <si>
    <t>15977</t>
  </si>
  <si>
    <t>사이펀 작용</t>
  </si>
  <si>
    <t>siphonage</t>
  </si>
  <si>
    <t>사이펀의 원리에 따라 물이 빨려나가는 현상. 예를 들어 배수 트랩의 통수로를 만수시켜 흐른 경우 트랩의 봉수가 빨려나간다.</t>
  </si>
  <si>
    <t>15978</t>
  </si>
  <si>
    <t>사이펀식트랩</t>
  </si>
  <si>
    <t>siphon type trap</t>
  </si>
  <si>
    <t>① 관속에 액체가 충수상태(充水狀態)로 통과하게 되면서 사이펀 작용이 일어나게 된 것. 이것은 배수에 의한 자기 세정작용을 말함. ② 사이펀식 트랩은 S트랩, 3/4S트랩, 1/2S트랩(P트랩), U트랩 등 4종류가 있으며 주로 위생기구에 부속시키고 있음. ③ ⇨트랩. ④ ⇨비사이펀식 트랩.</t>
  </si>
  <si>
    <t>15979</t>
  </si>
  <si>
    <t>강체 운동</t>
  </si>
  <si>
    <t>rigid body motion</t>
  </si>
  <si>
    <t>강체가 운동하고 있는 상태</t>
  </si>
  <si>
    <t>1598</t>
  </si>
  <si>
    <t>사인</t>
  </si>
  <si>
    <t>sign</t>
  </si>
  <si>
    <t>상업시설이나 기관에서 사용하는 표지판, 간판을 뜻하며  수평이나 수직으로 설치함</t>
  </si>
  <si>
    <t>15980</t>
  </si>
  <si>
    <t>사인장균열</t>
  </si>
  <si>
    <t>diagonal tension crack, 斜引張龜裂</t>
  </si>
  <si>
    <t>주로 콘크리트 구조물에서 전단력에 의해 발생되는 전단균열</t>
  </si>
  <si>
    <t>15981</t>
  </si>
  <si>
    <t>사인장응력</t>
  </si>
  <si>
    <t>diagonal tension stress, 斜引張應力</t>
  </si>
  <si>
    <t>휨과 전단력이 조합해서 작용하는 보에서 휨응력과 전단응력이 조합하여 생기는 인장응력을 말함.</t>
  </si>
  <si>
    <t>기문당39.8%</t>
  </si>
  <si>
    <t>15982</t>
  </si>
  <si>
    <t>사일런서</t>
  </si>
  <si>
    <t>silencer</t>
  </si>
  <si>
    <t>①소음기, 방음 장치를 일컫는다. 공조 덕트계에 사용하는 소음 방지를 위한 장치. ②증기를 직접 수중에 불어넣어 온수를 만드는 장치. 증기 주입식 가열 장치, 기수(氣水) 혼합 장치라고도 한다.</t>
  </si>
  <si>
    <t>15983</t>
  </si>
  <si>
    <t>사일로</t>
  </si>
  <si>
    <t>silo</t>
  </si>
  <si>
    <t>① 대량의 곡물이나 시멘트등을 저장하기 위한 구조물을 말함, ② 시멘트 사일로, 탑형사일로 평사일로등이 있음</t>
  </si>
  <si>
    <t>15984</t>
  </si>
  <si>
    <t>사입원</t>
  </si>
  <si>
    <t>quarter foil, 四入圓</t>
  </si>
  <si>
    <t>원 4개를 구성해서 만든 무늬</t>
  </si>
  <si>
    <t>15985</t>
  </si>
  <si>
    <t>사잇기둥</t>
  </si>
  <si>
    <t>stud, 間柱</t>
  </si>
  <si>
    <t>① 건물구조체 내의 수직재로서 원기둥의 사이에 세우는 작은 기둥. ② ＝샛기둥.</t>
  </si>
  <si>
    <t>15986</t>
  </si>
  <si>
    <t>사자업</t>
  </si>
  <si>
    <t>①지붕의 마루 장식의 일종. ②마루 끝에 놓여지는 상자형의 기와. 주로 궁전, 주택 건축 등 노송피 이음의 기와 마루에 쓰인다{바둑판 격자의 그림 참조). →마루널, 귀와.</t>
  </si>
  <si>
    <t>15987</t>
  </si>
  <si>
    <t>사장</t>
  </si>
  <si>
    <t>紗帳</t>
  </si>
  <si>
    <t>가는 실로 만든 휘장</t>
  </si>
  <si>
    <t>15988</t>
  </si>
  <si>
    <t>강체역학</t>
  </si>
  <si>
    <t>geostatic, 剛體力學</t>
  </si>
  <si>
    <t>강체와 관련된 역학을 연구하는 학문.</t>
  </si>
  <si>
    <t>1599</t>
  </si>
  <si>
    <t>사장력</t>
  </si>
  <si>
    <t>diagonal tension</t>
  </si>
  <si>
    <t>경사방향으로 생기는 인장력.</t>
  </si>
  <si>
    <t>15990</t>
  </si>
  <si>
    <t>사재</t>
  </si>
  <si>
    <t>diagonal member, 斜材</t>
  </si>
  <si>
    <t>골조 구조에 있어서 경사가 있는 부재. 특히 트러스 구조의 상현과 하현 사이를 비스듬히 잇는 부재를 가리킨다.</t>
  </si>
  <si>
    <t>15991</t>
  </si>
  <si>
    <t>사적</t>
  </si>
  <si>
    <t>史蹟</t>
  </si>
  <si>
    <t>① 역사적으로 중요한 사건이나 시설의 자취로 문화재 보호법으로 정의된 문화재의 일종 ② 고분, 도성터, 성터, 고가등</t>
  </si>
  <si>
    <t>15992</t>
  </si>
  <si>
    <t>사적비</t>
  </si>
  <si>
    <t>寺蹟碑</t>
  </si>
  <si>
    <t>사찰의 창건과 역사를 적어 세운 비</t>
  </si>
  <si>
    <t>15993</t>
  </si>
  <si>
    <t>사전 준비</t>
  </si>
  <si>
    <t>현장 조립에 앞서 미리 준비해 두는 것. 목조 부재나 석재 동의 이음, 맞춤 가공, 표면 절삭 가공 등 →돌다듬</t>
  </si>
  <si>
    <t>15998</t>
  </si>
  <si>
    <t>사절</t>
  </si>
  <si>
    <t>bevel cut, 斜切</t>
  </si>
  <si>
    <t>재축에 비스듬히 절단하는 것.</t>
  </si>
  <si>
    <t>15999</t>
  </si>
  <si>
    <t>CIE 표준 광원</t>
  </si>
  <si>
    <t>CIE standard sources</t>
  </si>
  <si>
    <t>CIE(International commission on Illumination)가 정하는 표준광 A, B, C에 근사하는 방사를 실현하는 인공 광원.</t>
  </si>
  <si>
    <t>세화45.2%</t>
  </si>
  <si>
    <t>160</t>
  </si>
  <si>
    <t>강축</t>
  </si>
  <si>
    <t>强軸</t>
  </si>
  <si>
    <t>단면에서 직교하는 주축 중에서 단면2차모멘트가 큰 축을 강축이라고 함.</t>
  </si>
  <si>
    <t>1600</t>
  </si>
  <si>
    <t>사절첨차</t>
  </si>
  <si>
    <t>斜切檐遮</t>
  </si>
  <si>
    <t>첨자의 끝머리를 경사지게 자른 모양으로 만든 것</t>
  </si>
  <si>
    <t>16000</t>
  </si>
  <si>
    <t>사점</t>
  </si>
  <si>
    <t>dead point; dead spot</t>
  </si>
  <si>
    <t>크랭크기구 등에 있어서 회전력이 0이 되는 크랭크의 위치.</t>
  </si>
  <si>
    <t>16001</t>
  </si>
  <si>
    <t>사정</t>
  </si>
  <si>
    <t>shooting house, pavillion, 射亭, 榭亭</t>
  </si>
  <si>
    <t>활쏘는 곳에 세운 정자</t>
  </si>
  <si>
    <t>16002</t>
  </si>
  <si>
    <t>사정목</t>
  </si>
  <si>
    <t>糸柾目</t>
  </si>
  <si>
    <t>고가이고 귀하며, 나뭇결 중 곧은결이 상당히 치밀한 것을 말한다.</t>
  </si>
  <si>
    <t>16003</t>
  </si>
  <si>
    <t>사제공</t>
  </si>
  <si>
    <t>四齊工</t>
  </si>
  <si>
    <t>4단째 설치된 제공</t>
  </si>
  <si>
    <t>16004</t>
  </si>
  <si>
    <t>사주 목리</t>
  </si>
  <si>
    <t>diagonal grain</t>
  </si>
  <si>
    <t>나뭇결이 목재의 수간축 또는 장축에 비스듬한 것.</t>
  </si>
  <si>
    <t>16005</t>
  </si>
  <si>
    <t>사주문</t>
  </si>
  <si>
    <t>四柱門</t>
  </si>
  <si>
    <t>4개의 각기둥으로 구성한 출입문</t>
  </si>
  <si>
    <t>16006</t>
  </si>
  <si>
    <t>사중심아치</t>
  </si>
  <si>
    <t>four-centered arch, 四中心虹蜺</t>
  </si>
  <si>
    <t>① 중심이 넷이고 반지름이 둘로 그려지는 뾰족아치. ② ⇨튜더아치(tudor arch).</t>
  </si>
  <si>
    <t>16007</t>
  </si>
  <si>
    <t>사진 측광</t>
  </si>
  <si>
    <t>photographic photometry</t>
  </si>
  <si>
    <t>사진 화상의 농도에 따라 휘도나 휘도 분포를 측정하는 방법. 해석을 위해 비디오 화상을 이용하는 방법이 최근 개발되어 있다. →측광.</t>
  </si>
  <si>
    <t>16009</t>
  </si>
  <si>
    <t>강판</t>
  </si>
  <si>
    <t>steel [sheet] plate, 鋼板</t>
  </si>
  <si>
    <t>강을 압연해서 판형으로 만든 강재.</t>
  </si>
  <si>
    <t>1601</t>
  </si>
  <si>
    <t>사질 점토</t>
  </si>
  <si>
    <t>sandy clay</t>
  </si>
  <si>
    <t>No 200 (0.075mm)체 통과 세립분이 50% 이상이며 모래분이 많이 함유되는 점토， 또는 삼각 좌표에서 분류되는 사질점토의 범위에 해당하는 흙. →삼각 좌표식 토질 분류법.</t>
  </si>
  <si>
    <t>16010</t>
  </si>
  <si>
    <t>사질암</t>
  </si>
  <si>
    <t>사암과 같으며, 모래가 뭉쳐서 단단히 굳어진 암석.</t>
  </si>
  <si>
    <t>16011</t>
  </si>
  <si>
    <t>사질점토</t>
  </si>
  <si>
    <t>sandy clay, 砂質粘土</t>
  </si>
  <si>
    <t>모래가 많이 섞인 점토로 세립분이 50%이상으로 모래 성분이 상당히 포함되어 있는 찰흙.</t>
  </si>
  <si>
    <t>16012</t>
  </si>
  <si>
    <t>사질지반</t>
  </si>
  <si>
    <t>sandy soil, 砂質地盤</t>
  </si>
  <si>
    <t>조립토의 50% 이상이 4.75mm 체를 통과하는 지반</t>
  </si>
  <si>
    <t>16013</t>
  </si>
  <si>
    <t>사질토</t>
  </si>
  <si>
    <t>sandy soil</t>
  </si>
  <si>
    <t>조립토의 함유율이 80% 이상인 흙</t>
  </si>
  <si>
    <t>세화73.1%</t>
  </si>
  <si>
    <t>16014</t>
  </si>
  <si>
    <t>사질토의 모래당량시험방법</t>
  </si>
  <si>
    <t>KS F 2340 에 자세히 명시 되어있다.</t>
  </si>
  <si>
    <t>16015</t>
  </si>
  <si>
    <t>사찰</t>
  </si>
  <si>
    <t>Buddhist temple, 寺刹</t>
  </si>
  <si>
    <t>불교 사원</t>
  </si>
  <si>
    <t>16016</t>
  </si>
  <si>
    <t>사창</t>
  </si>
  <si>
    <t>gauze window, 紗窓</t>
  </si>
  <si>
    <t>비단 등의 가는 실로 짠 천을 바른 창</t>
  </si>
  <si>
    <t>16019</t>
  </si>
  <si>
    <t>강판 내진벽</t>
  </si>
  <si>
    <t>steel plate shear wall</t>
  </si>
  <si>
    <t>⇨강판전단벽(＝).</t>
  </si>
  <si>
    <t>1602</t>
  </si>
  <si>
    <t>사천주</t>
  </si>
  <si>
    <t>四天柱</t>
  </si>
  <si>
    <t>목탑에서 중심의 기둥 주위에 세운 네 개의 기둥</t>
  </si>
  <si>
    <t>16020</t>
  </si>
  <si>
    <t>사철나무</t>
  </si>
  <si>
    <t>노박덩굴과에 속하는 상록관목</t>
  </si>
  <si>
    <t>16021</t>
  </si>
  <si>
    <t>사축측 투영</t>
  </si>
  <si>
    <t>oblique (axonometric) projection</t>
  </si>
  <si>
    <t>위선이나 경선이 아닌 임의 방향의 선을 기준선으로 한투영법. 지도의 중심선이 지구의 지리적 좌표와 직각을 이루지 않는 지도투영법 =사투영</t>
  </si>
  <si>
    <t>16023</t>
  </si>
  <si>
    <t>사출성형법</t>
  </si>
  <si>
    <t>injection molding, 射出成型法</t>
  </si>
  <si>
    <t>열가소성 플라스틱의 성형법의 일종. 사출 성형기를 사용하여 일정한 순환 과정로 자동적 또는 반자동적으로 능률좋게 성형품을 만드는 방법이다.</t>
  </si>
  <si>
    <t>16025</t>
  </si>
  <si>
    <t>사춤</t>
  </si>
  <si>
    <t>pointing</t>
  </si>
  <si>
    <t>돌이나 벽돌을 쌓을 때에 그 틈서리에 시멘트나 모르타르를 채워 다지는 일.</t>
  </si>
  <si>
    <t>16026</t>
  </si>
  <si>
    <t>사춤 모르타르</t>
  </si>
  <si>
    <t>pouring mortar</t>
  </si>
  <si>
    <t>돌이나 벽돌을 쌓을 때에 그 틈서리에 모르타르를 채우는 것. (=주입 그라우트)</t>
  </si>
  <si>
    <t>16027</t>
  </si>
  <si>
    <t>사춤돌</t>
  </si>
  <si>
    <t>돌을 쌓아 올릴 때, 돌과 돌의 틈에 박아 돌리는 돌.</t>
  </si>
  <si>
    <t>16028</t>
  </si>
  <si>
    <t>사춤모르타르</t>
  </si>
  <si>
    <t>filling mortar, pointing mortar</t>
  </si>
  <si>
    <t>16029</t>
  </si>
  <si>
    <t>강판 콘크리트 구조</t>
  </si>
  <si>
    <t>steel plate reinforced concrete structure</t>
  </si>
  <si>
    <t>⇨합성강판전단벽(＝).</t>
  </si>
  <si>
    <t>1603</t>
  </si>
  <si>
    <t>사춤쌓기</t>
  </si>
  <si>
    <t>wet bond, wet masonry</t>
  </si>
  <si>
    <t>① 찰쌓기, 틈막이 쌓기 라고도 하며, 돌을 쌓을 때에 축석(築石)의 사이나 뒷면에 시멘트나 모르타르를 채워 다지며 쌓는 일. 건성쌓기, 사춤쌓기 ② 배수에 주의하여 출수량에 충분한 배수구멍을 설치함.</t>
  </si>
  <si>
    <t>16030</t>
  </si>
  <si>
    <t>사춤자갈</t>
  </si>
  <si>
    <t>filling gravel</t>
  </si>
  <si>
    <t>① 잡석을 두께 10～30cm 정도 세워 평평하게 깔고 그 틈서리에는 사춤자갈을 채워 넣음. ② 틈막이 자갈과 같으며, 석축(石築) 따위에서 깔아 놓은 잡석 사이의 틈을 막는 자갈.</t>
  </si>
  <si>
    <t>16031</t>
  </si>
  <si>
    <t>사춤줄눈</t>
  </si>
  <si>
    <t>galled joint</t>
  </si>
  <si>
    <t>잔돌을 고여 만든 줄눈으로 막돌쌓기에서 큰 줄눈 폭의 모르타르 절약이나 돌을 치켜 올릴 때 사용.</t>
  </si>
  <si>
    <t>16032</t>
  </si>
  <si>
    <t>사춤치기</t>
  </si>
  <si>
    <t>담이나 벽 따위를 구축할 때에 생기는 틈에 잡석이나 모래, 모르타르를 채워 다지는 일.</t>
  </si>
  <si>
    <t>16033</t>
  </si>
  <si>
    <t>사춤콘크리트</t>
  </si>
  <si>
    <t>filling concrete</t>
  </si>
  <si>
    <t>콘크리트를 물림자리 빈속, 속이 빈틈 등에 채워 넣는 것. 보강블럭을 사용할땐 사춤모르타르대신 사춤콘크리트를 사용하는 경우도 있음.</t>
  </si>
  <si>
    <t>16034</t>
  </si>
  <si>
    <t>사카라</t>
  </si>
  <si>
    <t>Sakkara</t>
  </si>
  <si>
    <t>고대 이집트의 계단식 피라미드가 있는 곳</t>
  </si>
  <si>
    <t>16035</t>
  </si>
  <si>
    <t>사태</t>
  </si>
  <si>
    <t>(미) landslide, (영) landslip</t>
  </si>
  <si>
    <t>경사면 흙의 일부가 우수, 외부 하중, 사면 말단의 절토 등이 원인으로 옆쪽이나 밑으로 극히 완만하게 이동하는 것. 활동이 장기간에 걸쳐서 단속적으로 이어지는 사태도 있다.</t>
  </si>
  <si>
    <t>16037</t>
  </si>
  <si>
    <t>사토</t>
  </si>
  <si>
    <t>sand soil, 砂土</t>
  </si>
  <si>
    <t>지름 0.002㎜ 이하, 점토분 12.5% 이하인 토양으로서 응집력, 점성이 적어 경작이 쉽다. 투수성이 좋고 보수성은 나쁘며 양분이 적다.</t>
  </si>
  <si>
    <t>16039</t>
  </si>
  <si>
    <t>강판보</t>
  </si>
  <si>
    <t>강재 플레이트거더</t>
  </si>
  <si>
    <t>1604</t>
  </si>
  <si>
    <t>사투상</t>
  </si>
  <si>
    <t>oblique projection, 斜投象</t>
  </si>
  <si>
    <t>기준선 위에 물체의 정면을 실물과 같은 모양으로 그리고 나서, 각 꼭짓점에서 기준선과 45°를 이루는 경사선을 긋고, 이 선 위에 물체의 안쪽 길이를 실제 길이의 1/2의 비율로 그려서 나타내는 투상법. ⇨투상.</t>
  </si>
  <si>
    <t>16040</t>
  </si>
  <si>
    <t>사투상도</t>
  </si>
  <si>
    <t>斜投象圖</t>
  </si>
  <si>
    <t>① 기준선 위에 물체의 정면을 실물과 같은 모양으로 그리고 나서, 각 꼭짓점에서 기준선과 45°를 이루는 경사선을 긋고, 이 선 위에 물체의 안쪽 길이를 실제 길이의 1/2의 비율로 그려서 나타내는 그림   ② 하나의 그림으로 정육면체의 세 면 중의 한 면만을 중점적으로 정밀하고 정확하게 표시할 수 있는 특징</t>
  </si>
  <si>
    <t>16041</t>
  </si>
  <si>
    <t>사투시도</t>
  </si>
  <si>
    <t>①  물체(입방체로 한다)의 어느 면도 기면 및 화면과 평행하지 않으며, 어떤 각도로 기울어져 있는 경우에 요구되는 투시도. ② ⇨투시도. ＝사각투시도</t>
  </si>
  <si>
    <t>16042</t>
  </si>
  <si>
    <t>사투영</t>
  </si>
  <si>
    <t>oblique projection</t>
  </si>
  <si>
    <t>투영선이 화면에 사교(斜交)하는 투영. 캐비닛법 · 카발리에법 · 밀리터리법이 있으며, 어느 것이나 화면에 대하여 평행을 유지하는 면은 실제 길이와 실제 모양을 나타내고, 프리 핸드 스케치나 간단한 설명도 등에 이용</t>
  </si>
  <si>
    <t>16043</t>
  </si>
  <si>
    <t>사파수</t>
  </si>
  <si>
    <t>四把手</t>
  </si>
  <si>
    <t>기둥 위를 네 갈래로 파낸 홈</t>
  </si>
  <si>
    <t>16045</t>
  </si>
  <si>
    <t>사포①</t>
  </si>
  <si>
    <t>sand paper, 砂布</t>
  </si>
  <si>
    <t>① 샌드페이퍼와 같으며, 물체의 겉면을 갈아 부드럽게 하거나 녹을 문질러 닦는 데에 쓰는 천이나 종이. 금강사(金剛砂)나 유리 가루 따위를 발라 붙여 만드는데 이때의 가루의 크기에 따라서 번호가 정해진다. ② 유리만을 붙인 것은 금속에는 사용하지 못하며, 목재‧죽재에만 사용함.</t>
  </si>
  <si>
    <t>16046</t>
  </si>
  <si>
    <t>사포②</t>
  </si>
  <si>
    <t>四包</t>
  </si>
  <si>
    <t>네개의 공포를 겹친 것을 말한다.</t>
  </si>
  <si>
    <t>16047</t>
  </si>
  <si>
    <t>사플루오르화폴리에틸렌</t>
  </si>
  <si>
    <t>polytetrafluoroethylene</t>
  </si>
  <si>
    <t>화학식(-CF₂ -CF₂ -)n으로 표시되는 중합체·가소제(可塑劑)·수지의 총칭. 매끄럽고 끈적거리지 않는 성질로, 가스켓(gasket)·전기 절연체·관류(管類)·캔디의 틀·용기의 안감·프라이팬의 겉칠 재료의 제조에 사용.</t>
  </si>
  <si>
    <t>16048</t>
  </si>
  <si>
    <t>사하중</t>
  </si>
  <si>
    <t>① ⇨고정하중. ② ⇨하중의 종류.</t>
  </si>
  <si>
    <t>16049</t>
  </si>
  <si>
    <t>강판보일러</t>
  </si>
  <si>
    <t>⇨강철제 보일러(＝).</t>
  </si>
  <si>
    <t>1605</t>
  </si>
  <si>
    <t>사합원</t>
  </si>
  <si>
    <t>4개의 건물을 주위에 둘러 중간에 중정을 구성하는 중국의 주택 건물 배치</t>
  </si>
  <si>
    <t>16050</t>
  </si>
  <si>
    <t>사해</t>
  </si>
  <si>
    <t>private nuisance, 私害</t>
  </si>
  <si>
    <t>① 개인 또는 비교적 소수 주민의 생활에 방해, 불편 및 피해를 입히는 현상. ② 공해.</t>
  </si>
  <si>
    <t>16051</t>
  </si>
  <si>
    <t>사회 거리</t>
  </si>
  <si>
    <t>social distance</t>
  </si>
  <si>
    <t>공간에서 두 지점간의 행동상의 한계거리를 말하며  이를 이용하여 친근한 정도를 나타냄</t>
  </si>
  <si>
    <t>16052</t>
  </si>
  <si>
    <t>사회 교육 시설</t>
  </si>
  <si>
    <t>social educational facilities</t>
  </si>
  <si>
    <t>교육을 목적으로 하여 설치되는시설중 하나로교육 관계 법령에 준하여 자기개발학습을 위해  설치 · 운영되는공적 시설의 총칭</t>
  </si>
  <si>
    <t>16053</t>
  </si>
  <si>
    <t>사회 복지 시설</t>
  </si>
  <si>
    <t>social welfare facilities</t>
  </si>
  <si>
    <t>① 사회 복지서비스를 제공하는 기관 및시설  ②「사회복지사업법」을 행할 목적으로 설치되어아동， 노인， 장애자 등 대상별 각 복지법으로 정하는 시설</t>
  </si>
  <si>
    <t>16055</t>
  </si>
  <si>
    <t>강판제 및 황동제꼭지정첩</t>
  </si>
  <si>
    <t>steel sheet and brass sheet projecting hinges</t>
  </si>
  <si>
    <t>① KS F 4503. ② 이 규격은 주로 건축에 사용되는 강판제 및 황동관제 꼭지정첩(이하 정첩이라 한다)에 대하여 규정.</t>
  </si>
  <si>
    <t>1606</t>
  </si>
  <si>
    <t>사회석</t>
  </si>
  <si>
    <t>蛇灰石</t>
  </si>
  <si>
    <t>옥내‧외에 장식재의 판석으로 쓰이는 감람석의 변성암으로 검푸른 바탕에 흰무늬 방해석이 들어있는 것.</t>
  </si>
  <si>
    <t>16060</t>
  </si>
  <si>
    <t>사휘</t>
  </si>
  <si>
    <t>四－</t>
  </si>
  <si>
    <t>① 네 가지 빛으로 된 휘. ② ⇨단휘.</t>
  </si>
  <si>
    <t>16063</t>
  </si>
  <si>
    <t>삭기</t>
  </si>
  <si>
    <t>dry rot</t>
  </si>
  <si>
    <t>이것은 취약(脆弱)해지고 손으로 비비면 바삭바삭한 분말로 됨. 저장하고 있는 알뿌리나 감자 따위가 갈색으로 썩어 말라 오그라지는 병을 가진 목재를 말한다.</t>
  </si>
  <si>
    <t>16064</t>
  </si>
  <si>
    <t>삭도</t>
  </si>
  <si>
    <t>索道</t>
  </si>
  <si>
    <t>가공삭도와 같으며, 공중에 설치한 강철선에 운반차를 매달아 사람이나 물건 따위를 나르는 장치.</t>
  </si>
  <si>
    <t>16065</t>
  </si>
  <si>
    <t>삭정이</t>
  </si>
  <si>
    <t>rotten[decay]wood</t>
  </si>
  <si>
    <t>나무 중에 삭은 것을 말한다.</t>
  </si>
  <si>
    <t>16066</t>
  </si>
  <si>
    <t>산 마디</t>
  </si>
  <si>
    <t>live knot； sound knot； tight knot; intergrown knot</t>
  </si>
  <si>
    <t>① 성장륜(輪)이 연속되어 있는 건전한 마디. ② 살아있는 가지로 형성된 마디.</t>
  </si>
  <si>
    <t>16067</t>
  </si>
  <si>
    <t>강판제난방보일러</t>
  </si>
  <si>
    <t>1607</t>
  </si>
  <si>
    <t>산결핍</t>
  </si>
  <si>
    <t>oxygen deficiency</t>
  </si>
  <si>
    <t>정상의 산도가 결핍되어 있는 상태.</t>
  </si>
  <si>
    <t>16070</t>
  </si>
  <si>
    <t>산공재</t>
  </si>
  <si>
    <t>diffuse-porous wood, 散孔材</t>
  </si>
  <si>
    <t>춘재와 추재의 관의 크기가 거의 같고, 나이테 가운데에 평등하게 분포하는 재.</t>
  </si>
  <si>
    <t>세화4.0%</t>
  </si>
  <si>
    <t>16071</t>
  </si>
  <si>
    <t>산과 병동</t>
  </si>
  <si>
    <t>maternity ward</t>
  </si>
  <si>
    <t>산부인과 병동을 의미하며 출산에 관계되는 환자들을 위한 병동을 말함. ; 분만실이 해당</t>
  </si>
  <si>
    <t>16072</t>
  </si>
  <si>
    <t>산기둥</t>
  </si>
  <si>
    <t>pillar, 活柱</t>
  </si>
  <si>
    <t>① 벽에 붙지 않고 대청 복판이나 퇴(退) 또는 복도가 있을 때 그 안쪽에 서는 독립기둥. ② 추녀 끝을 받치는 보조로 세운 기둥. ③ 무엇을 받치거나 버티는 굽은 기둥(arched support). ④ ⇨활주(＝).</t>
  </si>
  <si>
    <t>16073</t>
  </si>
  <si>
    <t>산나무울타리</t>
  </si>
  <si>
    <t>planting screen</t>
  </si>
  <si>
    <t>생울과 같다.</t>
  </si>
  <si>
    <t>16074</t>
  </si>
  <si>
    <t>산다화</t>
  </si>
  <si>
    <t>sasanqua camellia</t>
  </si>
  <si>
    <t>① 상록성의 활엽수.  ②  크게 자라면 5m를 넘기도 하나 일반적으로 밑동에서 줄기가 갈라져 2~3m 정도의 크기로. 나무껍질은 회갈색이고 밋밋하며 많은 가지를 침</t>
  </si>
  <si>
    <t>16075</t>
  </si>
  <si>
    <t>산란</t>
  </si>
  <si>
    <t>scattering</t>
  </si>
  <si>
    <t>파동이나 입자 등이 물체에 입사해서, 모든 방향으로 불규칙하게 반사, 굴절, 회절하는 것.</t>
  </si>
  <si>
    <t>16076</t>
  </si>
  <si>
    <t>산란 일사</t>
  </si>
  <si>
    <t>scattered solar radiation</t>
  </si>
  <si>
    <t>대기 중의 공기 분자나 부유 입자에 충돌해서 여러 방향으로 흩어진 일사. 레일리 산란이나 미 산란 등이 있다. →확산 일사.</t>
  </si>
  <si>
    <t>16077</t>
  </si>
  <si>
    <t>산륜</t>
  </si>
  <si>
    <t>roller, 散輪</t>
  </si>
  <si>
    <t>굴대, 굴림대라고도 불리며, 무거운 물건을 옮길 때, 힘을 덜 들게 하기 위하여 그 밑에 깔고 굴리는 둥근 나무토막.</t>
  </si>
  <si>
    <t>16078</t>
  </si>
  <si>
    <t>강판제보일러</t>
  </si>
  <si>
    <t>1608</t>
  </si>
  <si>
    <t>산림보호구역</t>
  </si>
  <si>
    <t>forest protection area, 山林保護區域</t>
  </si>
  <si>
    <t>'산림보호법'에 따라 산림에서 생활환경·경관의 보호와 수원(水源) 함양, 재해 방지 및 산림유전자원의 보전·증진이 특별히 필요하여 지정·고시한 구역</t>
  </si>
  <si>
    <t>16080</t>
  </si>
  <si>
    <t>산마르코대성당</t>
  </si>
  <si>
    <t>Saint Marco大聖堂</t>
  </si>
  <si>
    <t>이탈리아 베네치아의 비잔틴 양식 교회 건축물</t>
  </si>
  <si>
    <t>16081</t>
  </si>
  <si>
    <t>산막</t>
  </si>
  <si>
    <t>mountain lodge, mountain hut, 山幕</t>
  </si>
  <si>
    <t>①  산 속에서 일하는 사람이 임시주거로 사용하는 산오두막, 또는 약초를 캐러 다니는 사람들이 잠시 비바람이나 눈을 피하는 곳. ② ⇨산장.</t>
  </si>
  <si>
    <t>16082</t>
  </si>
  <si>
    <t>산모래</t>
  </si>
  <si>
    <t>pit sand</t>
  </si>
  <si>
    <t>① 강모래에 비해 서 입도가 가는 것과 진흙분이 많다. ② 옛 하천 부지 또는 구릉지로부터 채취한 모래. →산자갈</t>
  </si>
  <si>
    <t>16083</t>
  </si>
  <si>
    <t>산문</t>
  </si>
  <si>
    <t>사찰 입구에 설치한 문</t>
  </si>
  <si>
    <t>16084</t>
  </si>
  <si>
    <t>산방</t>
  </si>
  <si>
    <t>散枋</t>
  </si>
  <si>
    <t>16086</t>
  </si>
  <si>
    <t>산불</t>
  </si>
  <si>
    <t>산림에 불이 붙어 일어나는 것 = 산림화재, 임야화재</t>
  </si>
  <si>
    <t>16087</t>
  </si>
  <si>
    <t>산붕작업</t>
  </si>
  <si>
    <t>levelling smoothing, 山崩作業</t>
  </si>
  <si>
    <t>① 인력‧작업‧기계설비 및 자재 등의 균형을 맞추는 작업. ② 네트워크 용어.</t>
  </si>
  <si>
    <t>16088</t>
  </si>
  <si>
    <t>산비탈레성당</t>
  </si>
  <si>
    <t>San Vitale聖堂</t>
  </si>
  <si>
    <t>이탈리아의 라벤나에 있는 8각형 중앙집중식 평면의 로마시대 교회 건축</t>
  </si>
  <si>
    <t>16089</t>
  </si>
  <si>
    <t>강편</t>
  </si>
  <si>
    <t>⇨빌레트(＝).</t>
  </si>
  <si>
    <t>1609</t>
  </si>
  <si>
    <t>산사태</t>
  </si>
  <si>
    <t>① 폭우나 지진, 화산 따위로 산 중턱의 바윗돌이나 흙이 갑자기 무너져 내리는 현상 = 벼랑붕회  ② 경사면의 경사도와 토양의 성질, 원인에 따라 그 속도가 달라지는 지반이동(地盤移動) 을 말함</t>
  </si>
  <si>
    <t>16090</t>
  </si>
  <si>
    <t>산성벽돌</t>
  </si>
  <si>
    <t>acid brick, 酸性－</t>
  </si>
  <si>
    <t>고온에서 석회와 같은 염기와 화합하기 쉬운 성질을 가진 벽돌로, 규석 벽돌 등이 있다.규산을 주 성분으로 하고 있다.</t>
  </si>
  <si>
    <t>16092</t>
  </si>
  <si>
    <t>산성비</t>
  </si>
  <si>
    <t>acid rain； acid precipitation</t>
  </si>
  <si>
    <t>pH 5.6 이하의 비나 눈의 총칭. 대기오염으로 인해서 생기는 황산이나 질산이 함유됨으로써 산성화된다. 토양, 호수, 건물 등에 피해를 준다.</t>
  </si>
  <si>
    <t>16093</t>
  </si>
  <si>
    <t>산성토</t>
  </si>
  <si>
    <t>acid soil</t>
  </si>
  <si>
    <t>우수에 의해 토립자의 염기성 성분이 씻겨져 산성화된 토양으로 증류수를 혼합했을때 pH값이 7 이하의 산성을 나타내는 흙.</t>
  </si>
  <si>
    <t>16094</t>
  </si>
  <si>
    <t>산소 아세틸렌 용접</t>
  </si>
  <si>
    <t>oxy-acetylene welding</t>
  </si>
  <si>
    <t>산소와 아세틸렌을 사용한 가스 용접 방식의 하나</t>
  </si>
  <si>
    <t>16095</t>
  </si>
  <si>
    <t>산소 아세틸렌 절단</t>
  </si>
  <si>
    <t>oxy-acetvlene cutting</t>
  </si>
  <si>
    <t>산소와 아세틸렌의 혼합 연소열로 수행하는 절단</t>
  </si>
  <si>
    <t>16096</t>
  </si>
  <si>
    <t>산소궁핍현상</t>
  </si>
  <si>
    <t>oxygen starvation, 酸素窮乏現象</t>
  </si>
  <si>
    <t>습포작용이나 접촉, 또는 금속과 상이한 재료들 간의 틈새에 전해질이 있을 경우 발생하는 금속의 부분적인 부식.</t>
  </si>
  <si>
    <t>16097</t>
  </si>
  <si>
    <t>산소아세틸렌불꽃</t>
  </si>
  <si>
    <t>oxy-acetylene flame</t>
  </si>
  <si>
    <t>산소와 아세틸렌이 화합했을 때에 발생하는 높은 열을 이용해서 금속을 용접·절단하는 방법으로 아세틸렌은 봄베(Bombe) 속에 넣어서 운반하는데 너무 고압의 것은 폭발의 위험이 있으므로, 아세톤에 녹여서 넣는다. 이 용접법은 불꽃이 생길 때의 화학반응에 의해서 이산화탄소와 물이 생기므로, 활성이 강한 금속의 용접에는 사용되지 않는다.</t>
  </si>
  <si>
    <t>16098</t>
  </si>
  <si>
    <t>산소아세틸렌용접</t>
  </si>
  <si>
    <t>oxy-acetylene welding, 酸素－鎔接</t>
  </si>
  <si>
    <t>① 산소와 아세틸렌이 화합했을 때에 발생하는 높은 열을 이용해서 금속을 용접·절단하는 방법. ② 일반적으로 조악하여 충분한 강도를 기대할 수 없음. ③ 절단용으로는 중요함. ④ ＝가스용접. ⑤ 주로 강재용접에 쓰임.</t>
  </si>
  <si>
    <t>16099</t>
  </si>
  <si>
    <t>CIE 표준 청천공</t>
  </si>
  <si>
    <t>CIE standard clear sky</t>
  </si>
  <si>
    <t>CIE(국제 조명 위원회)가 정한 청천공의 휘도 분포의 표준. 평균 천공의 구성 등에 사용된다. →CIE 표준 흐린 천공, 중간 천공.</t>
  </si>
  <si>
    <t>161</t>
  </si>
  <si>
    <t>강풍</t>
  </si>
  <si>
    <t>strong wind</t>
  </si>
  <si>
    <t>강풍(强風)  : 세게 부는 바람으로 내풍 설계의 대상이 됨. 우리나라 기상청에서는 육상에서 풍속 50.4km/h(14m/s) 이상 또는 순간풍속 72.0km/h(20m/s) 이상이 예상될 때 강풍주의보를 발표하고 있으며, 육상에서 풍속 75.6km/h(21m/s) 이상 또는 순간풍속 93.6km/h(26m/s) 이상이 예상될 때 강풍경보를 발표함풍속은 지면으로부터 10m 높이의 풍속을 표준으로 하고 있으며, 우리나라의 기상청에서 제공하는 지역별 상세관측자료(AWS)에서는 1분 평균풍속과 10분  평균풍속 자료를 확인할 수 있다</t>
  </si>
  <si>
    <t>1610</t>
  </si>
  <si>
    <t>산소아세틸렌절단</t>
  </si>
  <si>
    <t>oxy-acetylene cutting)</t>
  </si>
  <si>
    <t>가스절단이라고도 하며, 산소와 아세틸렌가스을 써서 아세틸렌의 연소열을 이용하여 재료를 용융시켜 용융된 재료에 산소를 뿜어서 절단하는 방법.</t>
  </si>
  <si>
    <t>16100</t>
  </si>
  <si>
    <t>산소아세틸렌토치</t>
  </si>
  <si>
    <t>oxy-acetylene torch, oxy-acetylene blow pipe</t>
  </si>
  <si>
    <t>산소 가스와 아세틸렌 가스를 혼입하여 유량을 조정하면서 연소시키는 기구로서 산소-아세틸렌 용접에 사용된다.</t>
  </si>
  <si>
    <t>16101</t>
  </si>
  <si>
    <t>산소아크절단</t>
  </si>
  <si>
    <t>oxy-arc cutting, 酸素－切斷</t>
  </si>
  <si>
    <t>모재와 전극봉과의 사이에 아크를 발생시켜, 그 아크열로 모재를 가열하고 여기에 산소를 불어 넣어 금속을 절단하는 방법. 산소는 99% 이상의 순도를 필요로 하고, 압력은 판 두께에 따라 변화한다.</t>
  </si>
  <si>
    <t>16102</t>
  </si>
  <si>
    <t>산소용기</t>
  </si>
  <si>
    <t>oxygen cylinder, 酸素容器</t>
  </si>
  <si>
    <t>가스용접 등에 사용되는 산소를 저장해 두는 강철제의 용기. 조정밸브, 산소용기, 연결너트, 보호캡 등으로 구성되어 있다.</t>
  </si>
  <si>
    <t>16103</t>
  </si>
  <si>
    <t>산소탱크</t>
  </si>
  <si>
    <t>oxy-tank</t>
  </si>
  <si>
    <t>공업용 산소는 견고한 강찰제 용기에 넣어 판매되고 있는데 사용할 때에는 감압용 밸브를 통해 5~20kg/cm2의 압력으로 만들어 아세틸렌가스와 혼합시켜 사용한다.</t>
  </si>
  <si>
    <t>기문당56.1%</t>
  </si>
  <si>
    <t>16104</t>
  </si>
  <si>
    <t>산소프로판절단</t>
  </si>
  <si>
    <t>oxy-propane cutting</t>
  </si>
  <si>
    <t>프로판의 연소열을 이용해서 작업을 하는 절단. 공업용 프로판은 발열량이 높고, 폴발의 위험이 아세틸렌에 비해서 적으며, 또 용의하게 액화시킬 수 있다.</t>
  </si>
  <si>
    <t>16105</t>
  </si>
  <si>
    <t>산수소 용접</t>
  </si>
  <si>
    <t>oxy-hydrogen welding</t>
  </si>
  <si>
    <t>수소의 연소열을 이용한 용접법</t>
  </si>
  <si>
    <t>16106</t>
  </si>
  <si>
    <t>산수소불꽃</t>
  </si>
  <si>
    <t>oxy-hydrogen flame</t>
  </si>
  <si>
    <t>산소와 수소의 혼합 기체를 태워서 얻는 불꽃</t>
  </si>
  <si>
    <t>16107</t>
  </si>
  <si>
    <t>산수소용접</t>
  </si>
  <si>
    <t>산소와 수소 혼합기의 불꽃을 써서 하는 용접</t>
  </si>
  <si>
    <t>16108</t>
  </si>
  <si>
    <t>강풍시 내압</t>
  </si>
  <si>
    <t>inner pressure for wind load</t>
  </si>
  <si>
    <t>건축물에 작용하는 바람의 외압은 시간에 따라 변동하게 되는데, 이 때 건축물에 존재하는 창문이나 출입문 같은 개구부의 영향으로 건축물 내부의 압력도 변하게 된다. 이 때  구조체 내부에서 작용하는 공기압 값</t>
  </si>
  <si>
    <t>1611</t>
  </si>
  <si>
    <t>산식모멘트법</t>
  </si>
  <si>
    <t>method of equation of moment, 算式－法</t>
  </si>
  <si>
    <t>어떤 부재의 응력이나 반력을 구하기 위해 임의의 점에서 모멘트에 대한 평형조건을 사용하여 방정식을 구하는 방법.</t>
  </si>
  <si>
    <t>16110</t>
  </si>
  <si>
    <t>산식법</t>
  </si>
  <si>
    <t>mathematical solution, 算式法</t>
  </si>
  <si>
    <t>계산에 의해 해를 구하는 방법.</t>
  </si>
  <si>
    <t>16111</t>
  </si>
  <si>
    <t>산실</t>
  </si>
  <si>
    <t>해산을 위한 공간으로 산방産房, 해산방解産房, 산실청産室廳이라고도 함.</t>
  </si>
  <si>
    <t>16112</t>
  </si>
  <si>
    <t>산씻기</t>
  </si>
  <si>
    <t>타일 불임이나 벽돌 쌓기 후 마무리면을 염산의 20~23배 수용액으로 청소하는 방법.벽돌쌓기 또는 타일을 붙인 후 그 마무리 면을 염산양의 20~23뱅의 수용액을 통해 청소하는 방법.</t>
  </si>
  <si>
    <t>16113</t>
  </si>
  <si>
    <t>산업 폐기물</t>
  </si>
  <si>
    <t>industrial waste</t>
  </si>
  <si>
    <t>사업 활동에 수반하여 발생하는 폐기물 가운데 재, 슬러지, 폐유, 폐산, 폐알칼리, 폐플라스틱 등을 가리킴</t>
  </si>
  <si>
    <t>세화37.7%</t>
  </si>
  <si>
    <t>16116</t>
  </si>
  <si>
    <t>산업건축</t>
  </si>
  <si>
    <t>industrial architecture, 産業建築</t>
  </si>
  <si>
    <t>① 대공업적 시공방법에 따른 건축으로  공사기간의 단축, 좋은 재질과 강도 ·미관 등을 위하여 대부분의건축부재를 공장에서 생산하고 현장에서 조립하는 형태의건축이 많아짐  ③ 이에 따라 경제적이고 신속하게 시공이 가능</t>
  </si>
  <si>
    <t>16117</t>
  </si>
  <si>
    <t>산업별 인구</t>
  </si>
  <si>
    <t>industrial population structure</t>
  </si>
  <si>
    <t>사람들이 실제 취업하고 있는 사업소의 사업 종류에 따라 분류한 인구</t>
  </si>
  <si>
    <t>세화50.8%</t>
  </si>
  <si>
    <t>16119</t>
  </si>
  <si>
    <t>강필</t>
  </si>
  <si>
    <t>marking-off pin, scriber, 鋼筆</t>
  </si>
  <si>
    <t>① 강재면의 금매김에 쓰는 철필. ② 형판 그림쇠에 따라 강철재에 금매김하고 리벳위치를 표시함. ③ ⇨금매김.</t>
  </si>
  <si>
    <t>1612</t>
  </si>
  <si>
    <t>산업용 공기조화</t>
  </si>
  <si>
    <t>⇨공업용 공기조화(＝).</t>
  </si>
  <si>
    <t>16121</t>
  </si>
  <si>
    <t>산업주택</t>
  </si>
  <si>
    <t>industrial residence, 産業住宅</t>
  </si>
  <si>
    <t>노동자를 위한 주거로 노무자주택이라고도 함</t>
  </si>
  <si>
    <t>16122</t>
  </si>
  <si>
    <t>산업표준화법</t>
  </si>
  <si>
    <t>産業標準化法</t>
  </si>
  <si>
    <t>① 합리적인 산업표준을 제정·보급하기 위한 법률  ② 제정된 산업표준을 한국산업표준(KS)이라 함 =공업규격</t>
  </si>
  <si>
    <t>16123</t>
  </si>
  <si>
    <t>산옹이</t>
  </si>
  <si>
    <t>sound knot, 生節</t>
  </si>
  <si>
    <t>살아 있는 나무의 옹이.</t>
  </si>
  <si>
    <t>16125</t>
  </si>
  <si>
    <t>산일 감쇠</t>
  </si>
  <si>
    <t>dissipation damping; radiation damping</t>
  </si>
  <si>
    <t>①진동계의 운동에너지가 그 계의 외부로 소산함으로써 생기는 감쇠. 구조물의 운동 에너지가 지반으로 소산하는 경우가 대표적이다. ②물체계의 역학적 에너지가 마찰 또는 점성에 의해 열로 바뀌는 현상</t>
  </si>
  <si>
    <t>세화61.1%</t>
  </si>
  <si>
    <t>16127</t>
  </si>
  <si>
    <t>산자</t>
  </si>
  <si>
    <t>lattice sticks across roof rafters, 橵子</t>
  </si>
  <si>
    <t>지붕의 서까래 위에 얹는 흙을 받치기 위해 싸리, 대나무, 수수깡 등을 가는 새끼로 엮어 만든 발 모양의 것</t>
  </si>
  <si>
    <t>16128</t>
  </si>
  <si>
    <t>산자갈</t>
  </si>
  <si>
    <t>pit gravel</t>
  </si>
  <si>
    <t>푸석푸석하며 흙 따위가 섞여있는 돌로서 산의 암석이 부스러져 생긴다.</t>
  </si>
  <si>
    <t>16129</t>
  </si>
  <si>
    <t>강하 매연</t>
  </si>
  <si>
    <t>sedimental soot</t>
  </si>
  <si>
    <t>대기 속의 부유 물질 가운데 입자의 중력이나 강우에 의해 지상으로 낙하한 개체 입자.</t>
  </si>
  <si>
    <t>1613</t>
  </si>
  <si>
    <t>산자감</t>
  </si>
  <si>
    <t>橵子材</t>
  </si>
  <si>
    <t>산자를 엮는 데 쓰는 재료. 나뭇개비, 수수깡, 갈대, 겨릅대, 대오리, 싸리나무 따위가 있다.</t>
  </si>
  <si>
    <t>16130</t>
  </si>
  <si>
    <t>산자널</t>
  </si>
  <si>
    <t>橵子板</t>
  </si>
  <si>
    <t>지붕 서까래 위에 까는 널빤지.</t>
  </si>
  <si>
    <t>16131</t>
  </si>
  <si>
    <t>산자목</t>
  </si>
  <si>
    <t>lath over roof rafter, 橵子木</t>
  </si>
  <si>
    <t>서까래 위에 가로 걸쳐 대어 산자새끼로 엮은 뒤 발비와 알매흙을 이겨 깔고 기와를 잇는 바탕이 되는 재를 일컫는 말.</t>
  </si>
  <si>
    <t>16132</t>
  </si>
  <si>
    <t>산자발</t>
  </si>
  <si>
    <t>지붕 서까래 위나 고미 위에 흙을 받쳐 기와를 이기 위하여 가는 나무오리나 싸리나무 따위로 엮은 것.</t>
  </si>
  <si>
    <t>16133</t>
  </si>
  <si>
    <t>산장</t>
  </si>
  <si>
    <t>mountain villa, 山莊</t>
  </si>
  <si>
    <t>①  산 속의 집을 말하며  외국의 경우 빌라(villa)라고 함.  ② 일반적으로 등산기지가 되는 고도가 낮은 산기슭에 만들어져 탐방객들에게 편의를 제공 산 속에 지어놓은 별장.⇨산막.</t>
  </si>
  <si>
    <t>16134</t>
  </si>
  <si>
    <t>산장호텔</t>
  </si>
  <si>
    <t>mountain hotel</t>
  </si>
  <si>
    <t>산속에 지어놓은 숙박시설 = 리조트호텔</t>
  </si>
  <si>
    <t>16135</t>
  </si>
  <si>
    <t>산재①</t>
  </si>
  <si>
    <t>山材</t>
  </si>
  <si>
    <t>산에서 나는 목재.</t>
  </si>
  <si>
    <t>16136</t>
  </si>
  <si>
    <t>산재②</t>
  </si>
  <si>
    <t>散材</t>
  </si>
  <si>
    <t>쓸모없는 재목이나 사람.</t>
  </si>
  <si>
    <t>16137</t>
  </si>
  <si>
    <t>산적꽂이</t>
  </si>
  <si>
    <t>skewer</t>
  </si>
  <si>
    <t>상량 위에 얹힐 서까래 머리에 구멍을 뚫어 서까래가 흘러내리지 아니하도록 잇달아 꿴 싸리나 대. 쇠못이 없던 때에 박아 쓰던 것으로 지금은 쇠못을 박는다.</t>
  </si>
  <si>
    <t>16138</t>
  </si>
  <si>
    <t>강한바탕</t>
  </si>
  <si>
    <t>미방바름 등에서 시멘트 혼합량이 큰 모르타르로 발라 단단하고 강하게 만든 바탕.</t>
  </si>
  <si>
    <t>1614</t>
  </si>
  <si>
    <t>산지</t>
  </si>
  <si>
    <t>cotter, pin, key, wooden peg,</t>
  </si>
  <si>
    <t>목조 부재간의 결합을 더 강하게 하기 위한 얇고 긴 선재 형태의 부재. 결합이 필요한 부재들을 관통하도록 삽입한다.</t>
  </si>
  <si>
    <t>16141</t>
  </si>
  <si>
    <t>산지 이음</t>
  </si>
  <si>
    <t>두 목재 부재의 맞춤, 이음 때, 두 부재를 꿰뚫도록 산지를 꽂아 강하게 결합 시키는 것.</t>
  </si>
  <si>
    <t>16142</t>
  </si>
  <si>
    <t>산지구멍</t>
  </si>
  <si>
    <t>hole for peg</t>
  </si>
  <si>
    <t>산지못을 박는 구멍.</t>
  </si>
  <si>
    <t>16144</t>
  </si>
  <si>
    <t>산지못</t>
  </si>
  <si>
    <t>목조 부재간의 결합을 더 강하게 하기 위하여 꿰어 넣는 얇고 긴 선재 형태의 부재. 결합이 필요한 부재들을 관통하도록 삽입한다.</t>
  </si>
  <si>
    <t>16145</t>
  </si>
  <si>
    <t>산지용접</t>
  </si>
  <si>
    <t>plug welding, -鎔接</t>
  </si>
  <si>
    <t>구멍 용접이라고도 하며, 용접할 강재를 겹쳐 한 재에 구멍을 뚫어 그 구멍 주위에 모살 용접하는 것이다.</t>
  </si>
  <si>
    <t>16146</t>
  </si>
  <si>
    <t>산지이음</t>
  </si>
  <si>
    <t>cotter[pin]joint, keyed mortise and tenon joint</t>
  </si>
  <si>
    <t>건축에서, 한 부재에 긴촉을 내어 다른 부재의 홈에 끼워 물리고 그 물린 자리 옆에 산지못을 박아 고정한 이음</t>
  </si>
  <si>
    <t>16147</t>
  </si>
  <si>
    <t>산지장부맞춤</t>
  </si>
  <si>
    <t>pinned mortise-and-tenon joint, doweled tenon joint</t>
  </si>
  <si>
    <t>두 재에 산지를 따로 끼워서 장부처럼 하는 맞춤으로 산지‧장부에 의한 맞춤이다.</t>
  </si>
  <si>
    <t>16148</t>
  </si>
  <si>
    <t>산책 보도</t>
  </si>
  <si>
    <t>promenade</t>
  </si>
  <si>
    <t>①  휴식을 취하거나 건강을 위해서 만든 도로 ② 주로 공원이나 경승지에 시설되는 산책 ·위락용 도로</t>
  </si>
  <si>
    <t>16149</t>
  </si>
  <si>
    <t>강현콘크리트</t>
  </si>
  <si>
    <t>⇨프리스트레스트콘크리트(＝).</t>
  </si>
  <si>
    <t>1615</t>
  </si>
  <si>
    <t>산책 복도</t>
  </si>
  <si>
    <t>주로 산책을 목적으로 하나 건축에서는  전시나 행사등을 위해 설치된 건물내의 복도를 의미함</t>
  </si>
  <si>
    <t>16150</t>
  </si>
  <si>
    <t>산촌</t>
  </si>
  <si>
    <t>dispersed (rural) settlement</t>
  </si>
  <si>
    <t>민가가 경지속에 일정한 거리를 두고 산재하는 형태의 촌락</t>
  </si>
  <si>
    <t>16151</t>
  </si>
  <si>
    <t>산타소피아사원</t>
  </si>
  <si>
    <t>Santa Sophia寺院</t>
  </si>
  <si>
    <t>①  아야소피아 또는 하기야소피아라고 부르며 '성스러운 지혜'라는 뜻을 가지고 있음  현재는 박물관으로 사용 ②  건립은 A.D. 532～537년 이며 현재까지 남아있는 비잔틴 건축의 대표작중 하나임,</t>
  </si>
  <si>
    <t>16153</t>
  </si>
  <si>
    <t>산타이레네교회당</t>
  </si>
  <si>
    <t>Santa Irene Church</t>
  </si>
  <si>
    <t>① 산타 코스탄차 성당은 354년에 세상을 떠난 콘스탄티누스 황제의 딸, 콘스탄티아(코스탄차)의 마르티리아, 혹은 영묘로 지어짐 ② 비잔틴 건축 양식이며 1254년 교황 알렉산드르 4세에 의해 교회로 축성된 후 현재도 교회당으로 사용 ③ 중앙부위의 돔은 판테온 건축당시 쓰인 기법을 그대로 사용함.</t>
  </si>
  <si>
    <t>16154</t>
  </si>
  <si>
    <t>산판겉목돌</t>
  </si>
  <si>
    <t>쓸 크기보다 조금 크게 떠낸 돌.</t>
  </si>
  <si>
    <t>16155</t>
  </si>
  <si>
    <t>산판토대</t>
  </si>
  <si>
    <t>-土臺</t>
  </si>
  <si>
    <t>앞뒤 두 줄에 통나무를 깔고 잔목을 받쳐서 상부 하중을 밑 지반에 고루 분포시켜 견디는 역할을 하는 통나무를 말한다. 기초공의 일종이다.</t>
  </si>
  <si>
    <t>16156</t>
  </si>
  <si>
    <t>산형 라멘</t>
  </si>
  <si>
    <t>최상층의 보가 산형으로 굴절한 형상의 라멘(그림).</t>
  </si>
  <si>
    <t>16158</t>
  </si>
  <si>
    <t>산형강</t>
  </si>
  <si>
    <t>angle steel, 山形鋼</t>
  </si>
  <si>
    <t>L 자형의 강재로, 리벳 접합 구조에 있어서는 플랜지, 보강재 등에 많이 이용되며, 용접 구조에 있어서는 횡구 앵글이라고도 한다. 대경구, 또는 첨접재 등의 한정된 부분에만 이용된다. 그림에서 A변과 B변의 길이가 같은 것을 등변 산형강, 다른 것을 부등변 산형강이라 한다.</t>
  </si>
  <si>
    <t>16159</t>
  </si>
  <si>
    <t>산형재</t>
  </si>
  <si>
    <t>angle bar, 山形材</t>
  </si>
  <si>
    <t>부재로 산형강을 사용하는 것을 말한다.</t>
  </si>
  <si>
    <t>16160</t>
  </si>
  <si>
    <t>산호수</t>
  </si>
  <si>
    <t>coral tree</t>
  </si>
  <si>
    <t>①  에리스리나 ((인도산(産) 콩과(科) 식물; 붉은 꽃이 피는 관상목) ② 성장이 빠르고 이식이 용이하며 해풍에 잘 견딤</t>
  </si>
  <si>
    <t>16161</t>
  </si>
  <si>
    <t>산화</t>
  </si>
  <si>
    <t>oxidation, 酸化</t>
  </si>
  <si>
    <t>좁은 의미의 산화는 물질이 산소와 화합하는 것 또는 수소를 지닌 화합물이 수소를 잃어버리는 것이며, 넓은 의미로는 원자 또는 이온이 음전자를 잃는 것이다.</t>
  </si>
  <si>
    <t>16162</t>
  </si>
  <si>
    <t>산화 열화</t>
  </si>
  <si>
    <t>oxidation degradation</t>
  </si>
  <si>
    <t>공기 중 산소의 작용에 의해 발생하는 화학적 열화.</t>
  </si>
  <si>
    <t>16163</t>
  </si>
  <si>
    <t>산화염</t>
  </si>
  <si>
    <t>oxidizing flame</t>
  </si>
  <si>
    <t>산소가 충분히 공급되어 연소하여 청색빛을 내는 염을 말한다. 고온이 되면 열효율이 높다. 산소, 이산화탄소, 수증기를 포함하며 산화성을 나타낸다. 일반적으로 연소염의 외측(외염)은 공기와 직접 접촉해 산소의 공급이 충분하기 때문에 산화염이 된다. 내측은 환원염이라고 한다. 산화 불꽃이라고도 한다.</t>
  </si>
  <si>
    <t>16164</t>
  </si>
  <si>
    <t>산화조</t>
  </si>
  <si>
    <t>oxidizing chamber, 酸化槽</t>
  </si>
  <si>
    <t>① 정화장치(정화조)의 한 부품으로서 부패조 다음에 있으며, 오수에 산소를 공급함으로써 호기성 세균의 증식활동을 촉진시켜 오수를 분해함. ② ＝산화탱크.</t>
  </si>
  <si>
    <t>16165</t>
  </si>
  <si>
    <t>산화철녹막이도료</t>
  </si>
  <si>
    <t>酸化鐵－</t>
  </si>
  <si>
    <t>마무리칠에도 사용되는 흑적갈색의 도료이다. =녹막이칠.</t>
  </si>
  <si>
    <t>16166</t>
  </si>
  <si>
    <t>산화철질사암</t>
  </si>
  <si>
    <t>다소 조립 또는 세립질 입자가 섞여 있더라도(역질 사암 또는 실트질 사암) 대부분은 모래 입자로 구성되어 있는 퇴적암을 말한다.  ⇨사암.</t>
  </si>
  <si>
    <t>16167</t>
  </si>
  <si>
    <t>산화탱크</t>
  </si>
  <si>
    <t>분뇨 정화조의 일종으로, 부패조로부터 나온 오수를 여과재 속으로 통과시켜 정화작용을 하는 탱크로, 여과재로는 공기 유통을 좋게 하기 위해 쇄석 등을 이용한다. ⇨산화조(＝).</t>
  </si>
  <si>
    <t>16168</t>
  </si>
  <si>
    <t>살</t>
  </si>
  <si>
    <t>rail sash bar, 箭</t>
  </si>
  <si>
    <t>연, 부채, 바퀴 등에 쓰이는 길다란 선형 부재. 문 창살, 격자, 미닫이 등 수평 수직의 선형 부재.</t>
  </si>
  <si>
    <t>16169</t>
  </si>
  <si>
    <t>살강</t>
  </si>
  <si>
    <t>kitchen shelf</t>
  </si>
  <si>
    <t>①  부엌의 부뚜막 및 조리대 위의 벽 중턱에 가로로 기다랗게 드리운 선반.② 살강은 부엌의 부뚜막 및 조리대 위의 벽 중턱에 대나무로 발을 엮거나 통판으로 만들어 밥그릇이나 반찬그릇을 올려놓고 쓰기에 편리하도록  길게 드리운 선반</t>
  </si>
  <si>
    <t>16170</t>
  </si>
  <si>
    <t>살대</t>
  </si>
  <si>
    <t>① 반자널의 아랫면에 겹쳐댄 얇고 긴 나무 부재. ② 횡력 등에 의하여 옆으로 쓰러지는 것을 막기 위해 설치하는 것.</t>
  </si>
  <si>
    <t>16172</t>
  </si>
  <si>
    <t>살대반자</t>
  </si>
  <si>
    <t>반자의 아랫면에 살대를 덧대는 반자.</t>
  </si>
  <si>
    <t>16173</t>
  </si>
  <si>
    <t>살롱</t>
  </si>
  <si>
    <t>salon</t>
  </si>
  <si>
    <t>① 이탈리어의 'sala' 프랑스어로 '거실'을 뜻하는 말로 17~18세기에 작가, 시인, 예술 애호가들이 모여 작품을 갑상하거나 예술적인 대화를 나누던 장소를 가리킴,   ② 복수형 salons는 사교계를, 대문자로 시작되면 미술전람회나 자동차전시회등, 다과점, 미장원등도 사용됨</t>
  </si>
  <si>
    <t>16174</t>
  </si>
  <si>
    <t>살리반</t>
  </si>
  <si>
    <t>미국의 건축가(1856~1924). 미국 근대 건축의 선구자로, 기능주의 이론을 확립하고 시카고파를 형성. ⇨설리번(＝).</t>
  </si>
  <si>
    <t>16175</t>
  </si>
  <si>
    <t>살림</t>
  </si>
  <si>
    <t>원래의 규격보다 살을 약간 덧 붙이는 일.</t>
  </si>
  <si>
    <t>16176</t>
  </si>
  <si>
    <t>살림집</t>
  </si>
  <si>
    <t>住家</t>
  </si>
  <si>
    <t>①  살림을 하는 집으로 사람들의 주생활이 이루어지는 공간. ② 여염집, 주택으로도 불리움</t>
  </si>
  <si>
    <t>16178</t>
  </si>
  <si>
    <t>살마루</t>
  </si>
  <si>
    <t>hurdle floor</t>
  </si>
  <si>
    <t>댓가지나 널쪽 따위로 사이를 띄어서 만든 마루. 통풍이 잘되어 주로 여름에 툇마루로 사용</t>
  </si>
  <si>
    <t>16179</t>
  </si>
  <si>
    <t>강화글라스</t>
  </si>
  <si>
    <t>고열에 의한 특수 열처리로 기계적 강도를 향상시킨 특수유리로 일반 유리에 비해 강도가 3~5배 정도 큰 유리를 말한다⇨강화유리(＝).</t>
  </si>
  <si>
    <t>1618</t>
  </si>
  <si>
    <t>살목</t>
  </si>
  <si>
    <t>살잡이할 때에 쓰는 나무토막. 기울어진 집을 바로 세우거나 내려앉은 기둥을 올려 받치는 데 쓴다. 창살로 쓰기 위하여 가늘게 오린 나무.</t>
  </si>
  <si>
    <t>16180</t>
  </si>
  <si>
    <t>살문</t>
  </si>
  <si>
    <t>grill, 箭門</t>
  </si>
  <si>
    <t>가로 세로 살을 짜서 만든 문</t>
  </si>
  <si>
    <t>16181</t>
  </si>
  <si>
    <t>살미</t>
  </si>
  <si>
    <t>山彌</t>
  </si>
  <si>
    <t>첨차에 직교하는 방향으로 짜는 공포 부재로 외부는 쇠서형, 내부는 교두형으로 하거나 초각을 함</t>
  </si>
  <si>
    <t>16182</t>
  </si>
  <si>
    <t>살미첨차</t>
  </si>
  <si>
    <t>山彌檐遮</t>
  </si>
  <si>
    <t>공포 구성에서 도리방향의 첨차에 대하여 보방향으로 설치되는 살미를 부르는 말</t>
  </si>
  <si>
    <t>16183</t>
  </si>
  <si>
    <t>살밀이</t>
  </si>
  <si>
    <t>문살의 등이나 모서리를 밀어 모양을 내는 일. 또는 그런 일에 쓰는 대패.</t>
  </si>
  <si>
    <t>16184</t>
  </si>
  <si>
    <t>살수</t>
  </si>
  <si>
    <t>撒水</t>
  </si>
  <si>
    <t>식물에 물을 흩어서 뿌리는 것을 말함</t>
  </si>
  <si>
    <t>16185</t>
  </si>
  <si>
    <t>살수 부하</t>
  </si>
  <si>
    <t>loading on trickling filter; flow rate of trickling filter</t>
  </si>
  <si>
    <t>살수 여과상의 여과재에 하루에 살수되는 오수량을 말한다. 쇄석의 경우는 여과상의 표면 적당 살수량, 플라스틱제 여과재의 경우에는 여과재의 표면적당 살수량으로 나타낸다.</t>
  </si>
  <si>
    <t>16186</t>
  </si>
  <si>
    <t>살수 여과상법</t>
  </si>
  <si>
    <t>trickling filter method(system, process)</t>
  </si>
  <si>
    <t>대표적인 배수의 호기성 처리 방법. 생물막법의 일종. 요철이 있는 여과상에 미생물을 부착시켜 생물막을 만들고, 여기에 하수를 살포해서 오탁 물질을 산화 분해하여 정화하는 처리법. →활성 오니법, 산화조.</t>
  </si>
  <si>
    <t>16187</t>
  </si>
  <si>
    <t>살수구</t>
  </si>
  <si>
    <t>⇨스프링클러.</t>
  </si>
  <si>
    <t>16188</t>
  </si>
  <si>
    <t>살수기</t>
  </si>
  <si>
    <t>⇨스프링클러. 물을 뿌리는 기구</t>
  </si>
  <si>
    <t>16189</t>
  </si>
  <si>
    <t>강화목</t>
  </si>
  <si>
    <t>compressed laminated wood</t>
  </si>
  <si>
    <t>수지 처리한 단판을 70-150 kgf/cm2의 고압 누름으로 적층 접착한 재료. 비중은 1.1-1.4이며, 적층 목재의 특성뿐 아니라 각종 강도가 향상된다.</t>
  </si>
  <si>
    <t>1619</t>
  </si>
  <si>
    <t>살수두</t>
  </si>
  <si>
    <t>撒水頭</t>
  </si>
  <si>
    <t>⇨스프링클러헤드(＝).</t>
  </si>
  <si>
    <t>16190</t>
  </si>
  <si>
    <t>살수마개</t>
  </si>
  <si>
    <t>撒水栓</t>
  </si>
  <si>
    <t>⇨수도꼭지.</t>
  </si>
  <si>
    <t>16191</t>
  </si>
  <si>
    <t>살수장치</t>
  </si>
  <si>
    <t>16192</t>
  </si>
  <si>
    <t>살수전</t>
  </si>
  <si>
    <t>16193</t>
  </si>
  <si>
    <t>살잡이</t>
  </si>
  <si>
    <t>지반침하 또는 부등침하로 건물이 한쪽으로 기울거나 전체적으로 가라앉는 것을 바로잡는 일. 기울거나 쓰러지는 집이나 기둥을 바로 잡는 일.</t>
  </si>
  <si>
    <t>16194</t>
  </si>
  <si>
    <t>살장</t>
  </si>
  <si>
    <t>광산 구덩이 속에서 동바리와 띳장 사이에 끼워 흙과 돌이 떨어지지 않게 하는 나무나 널빤지.</t>
  </si>
  <si>
    <t>16195</t>
  </si>
  <si>
    <t>살창</t>
  </si>
  <si>
    <t>lattice window, 箭窓</t>
  </si>
  <si>
    <t>얇은 선형 나무 부재를 가로 또는 세로로 짜서 만든 창.</t>
  </si>
  <si>
    <t>16196</t>
  </si>
  <si>
    <t>살츠만법</t>
  </si>
  <si>
    <t>Saltzman method</t>
  </si>
  <si>
    <t>대기속에 이산화질소, 일산화질소, 질소 산화물 등을 측정하는 방법. 살츠만 시약을 흡수액으로 한 흡광 광도법에 의한 농도 측정 방식. KS 규정이 있다.</t>
  </si>
  <si>
    <t>16198</t>
  </si>
  <si>
    <t>살통</t>
  </si>
  <si>
    <t>살이 달려 있는 부분. 둥근 바퀴처럼 생겼다.</t>
  </si>
  <si>
    <t>16199</t>
  </si>
  <si>
    <t>CIE 표준 흐린 천공</t>
  </si>
  <si>
    <t>CIE standard overcast sky</t>
  </si>
  <si>
    <t>CIE(국제 조명 위원회)가 정한 흐린 천공의 휘도 분포의 표준. 주광 조명의 계산이나 평균 천공의 구성 등에 이용되고 있다. →CIE 표준 청천공, 중간 천공.</t>
  </si>
  <si>
    <t>162</t>
  </si>
  <si>
    <t>강화안전유리</t>
  </si>
  <si>
    <t>tempered [safety] glass, 强化安全琉璃</t>
  </si>
  <si>
    <t>가열, 급랭으로 강화처리하여 유리가 파괴되었을 때 인체에 미치는 피해를 최소화한 유리이다.</t>
  </si>
  <si>
    <t>1620</t>
  </si>
  <si>
    <t>살판</t>
  </si>
  <si>
    <t>가로, 세로 또는 대각선재의 띠장으로 만든 판. 판의 골조 네 귀퉁이 부분 살을 막은 형태로 붙여놓은 보강용 판.</t>
  </si>
  <si>
    <t>16200</t>
  </si>
  <si>
    <t>살평상</t>
  </si>
  <si>
    <t>latticed flat bench, 箭平床</t>
  </si>
  <si>
    <t>대쪽이나 가는 나무를 세로 방향으로 설치하여 만든 평상</t>
  </si>
  <si>
    <t>16201</t>
  </si>
  <si>
    <t>살피</t>
  </si>
  <si>
    <t>land mark</t>
  </si>
  <si>
    <t>땅 사이의 경계를 나타내는 표</t>
  </si>
  <si>
    <t>16202</t>
  </si>
  <si>
    <t>삶은건조</t>
  </si>
  <si>
    <t>boil seasoning, 煮沸乾燥</t>
  </si>
  <si>
    <t>시험체를 솥에 넣어 삶아서 형상, 치수, 성질의 변화 등을 조사하는 시험. 목재를 삶아 끓여 건조시키는 것. ⇨자비건조(＝).</t>
  </si>
  <si>
    <t>16204</t>
  </si>
  <si>
    <t>삼각 분포 하중</t>
  </si>
  <si>
    <t>triangularly distributed load</t>
  </si>
  <si>
    <t>삼각형 형태로 분포하여 작용하는 하중.</t>
  </si>
  <si>
    <t>세화39.4%</t>
  </si>
  <si>
    <t>16205</t>
  </si>
  <si>
    <t>삼각 성형 결선</t>
  </si>
  <si>
    <t>[delta-star] connection</t>
  </si>
  <si>
    <t>1차측을 3각, 2차측을 성형으로 하는 기기 결선. 3상 유도 기기에서 코일 등의 회로 요소를 3각형으로 접속하고, 정점부에 전압을 거는 것을 3각 결선, 요소를 Y자형(성형)으로 접속하고 단부(端部)에 전압을 거는 것을 성형 결선이라 한다. 변압기 등에서 사용한다.</t>
  </si>
  <si>
    <t>16207</t>
  </si>
  <si>
    <t>삼각 스케일</t>
  </si>
  <si>
    <t>triangular scale</t>
  </si>
  <si>
    <t>단면이삼각형인삼각기둥의 각 변에서 두 가지씩 합계 여섯 가지의 축척 눈금이 있는 자로 설계도 작성에 사용</t>
  </si>
  <si>
    <t>16208</t>
  </si>
  <si>
    <t>삼각 좌표식 토질 분류법</t>
  </si>
  <si>
    <t>triangular soil classification</t>
  </si>
  <si>
    <t>정삼각형의 세 변을 각각 모래분, 실트분 및 점토분의 백분율로 표시하는 방법</t>
  </si>
  <si>
    <t>16209</t>
  </si>
  <si>
    <t>강화유리</t>
  </si>
  <si>
    <t>tempered glass, strong glass hest strengthened glass, toughened glass, 强化硝子</t>
  </si>
  <si>
    <t>① 고열에 의한 열적 응력을 통하여 기계적 강도를 향상시킨 안전유리 ② 보통 유리에 비해 굽힘강도는 3∼5배, 내충격성도 3∼8 배나 강하며, 내열성도 우수하다. ③ 성형 판유리를500- 600℃로 가열한 후 급랭시켜 만듦. ④ 급격한 온도변화에도 견디며, 파편에 의한 부상이 거의 없다. ⑤ 제작 전 가공이 필요하고, 자동차 ·항공기, 도난방지용 창유리 등에 사용된다.</t>
  </si>
  <si>
    <t>1621</t>
  </si>
  <si>
    <t>삼각 측량</t>
  </si>
  <si>
    <t>triangulation</t>
  </si>
  <si>
    <t>측량 구역을 삼각형으로 분할하여 각 지점의 수평위치를 결정하는 측량법의 하나이다. 공공측량표준작업규정에서는 "1등, 2등, 3등, 4등 기본 삼각점 또는 기설 기준 삼각점을 기준으로 공공측량표준작업규정에서 정한 방법이나 정도로써 그 점의 위치를 결정하는 작업"이라고 정의한다.</t>
  </si>
  <si>
    <t>16210</t>
  </si>
  <si>
    <t>삼각아치</t>
  </si>
  <si>
    <t>triangular arch, 三角－</t>
  </si>
  <si>
    <t>삼각형 모양의 아치.</t>
  </si>
  <si>
    <t>16214</t>
  </si>
  <si>
    <t>삼각자</t>
  </si>
  <si>
    <t>triangle, triangular rule, set square, 三角定規</t>
  </si>
  <si>
    <t>삼각형으로 된 자. 보통 밑각이 60도와 30도로 된 직각 삼각형과 두 밑각이 모두 45도로 된 직각 이등변 삼각형 두 가지가 있으며, 한쪽으로 눈금이 있고 가운데에 구멍이 뚫려 있음</t>
  </si>
  <si>
    <t>16215</t>
  </si>
  <si>
    <t>삼각줄</t>
  </si>
  <si>
    <t>triangular file, three square file, 三角鑢</t>
  </si>
  <si>
    <t>직각보다 작은 각의 두 면을 깎을 때 쓰이는 단면이 삼각형인 줄.</t>
  </si>
  <si>
    <t>16216</t>
  </si>
  <si>
    <t>삼각축척자</t>
  </si>
  <si>
    <t>단면이 삼각형인 삼각기둥의 각 변에서 두 가지씩 합계 여섯 가지의 축척 눈금이 있는 자. ⇨삼각스케일(＝).</t>
  </si>
  <si>
    <t>16217</t>
  </si>
  <si>
    <t>삼각타일</t>
  </si>
  <si>
    <t>triangle tile, 三角－</t>
  </si>
  <si>
    <t>타일의 종류 중 하나로 정사각형, 직사각형 타일을 대각선으로 자른 삼각형 모양의 타일을 말한다.</t>
  </si>
  <si>
    <t>기문당36.5%</t>
  </si>
  <si>
    <t>16218</t>
  </si>
  <si>
    <t>삼각팬트러스</t>
  </si>
  <si>
    <t>triangular fan truss</t>
  </si>
  <si>
    <t>삼각형 트러스의 일종.</t>
  </si>
  <si>
    <t>16219</t>
  </si>
  <si>
    <t>강화유리문</t>
  </si>
  <si>
    <t>tempered glass door</t>
  </si>
  <si>
    <t>강화유리판을 사용하여, 충격에 강하고 파괴될 경우에도 인체에 주는 피해를 최소화한 유리문. 사무소 백화점 등 다양한 시설의 출입문에 사용된다.</t>
  </si>
  <si>
    <t>1622</t>
  </si>
  <si>
    <t>삼각형 마디 말뚝</t>
  </si>
  <si>
    <t>triangular nodular pile</t>
  </si>
  <si>
    <t>삼각형 모양의 단면을 가지며, 일정한 간격마다 삼각형 모양의 마디를 확대한 말뚝.</t>
  </si>
  <si>
    <t>16220</t>
  </si>
  <si>
    <t>삼각형벽돌</t>
  </si>
  <si>
    <t>벽돌의 일종. 요로의 천장 등 아치형의 부분을 구축하기 위한 단면이 삼각형인 벽돌.⇨아치벽돌(＝).</t>
  </si>
  <si>
    <t>16221</t>
  </si>
  <si>
    <t>삼간통</t>
  </si>
  <si>
    <t>三間通</t>
  </si>
  <si>
    <t>세 칸이 전부 통하게 되어 있는 집 구조.</t>
  </si>
  <si>
    <t>16224</t>
  </si>
  <si>
    <t>삼관식</t>
  </si>
  <si>
    <t>three pipe system</t>
  </si>
  <si>
    <t>공조기, 팬 코일 유닛 등에 대하여 냉수관·온수관·공용 환수관 등 세 개의 관을 배관하여 계절에 관계없이 각 기기에 냉수·온수를 수시로 공급하는 방식.</t>
  </si>
  <si>
    <t>16225</t>
  </si>
  <si>
    <t>삼관식 유인 유닛 방식</t>
  </si>
  <si>
    <t>three pipe induction unit system</t>
  </si>
  <si>
    <t>유인 유닛에 대한 냉온수 공급에 삼관식을 채용한 공조 방식.</t>
  </si>
  <si>
    <t>16226</t>
  </si>
  <si>
    <t>삼교식뼈대</t>
  </si>
  <si>
    <t>three hinged frame, 三鉸式骨構</t>
  </si>
  <si>
    <t>2개의 회전단으로 지지된 프레임 내부에 1개의 힌지가 있는 구조</t>
  </si>
  <si>
    <t>16227</t>
  </si>
  <si>
    <t>삼교식아치</t>
  </si>
  <si>
    <t>⇨삼교절아치(＝).</t>
  </si>
  <si>
    <t>16228</t>
  </si>
  <si>
    <t>삼교절아치</t>
  </si>
  <si>
    <t>three hinged arch, 三鉸節虹蜺</t>
  </si>
  <si>
    <t>① 교절 셋이 있는 아치. ② 2개의 회전지점과 부재 중간에 1개의 교절을 가진 정정구조의 곡선재로써 구성된 아치. ③ 양단과 중심부에 각기 힌지가 달린 정정(구조의)아치. ④ ＝삼힌지아치＝삼교식 아치.</t>
  </si>
  <si>
    <t>16229</t>
  </si>
  <si>
    <t>강화적층널판</t>
  </si>
  <si>
    <t>强化績層木版</t>
  </si>
  <si>
    <t>두께 1～2mm의 얇은 널판 여러 겹을 서로 엇갈리게 하여 접착시키고 가열 압축하여 만든 목재판으로 휨강도가 크고 변형수축률이 적다. 일반적으로 5~10mm 두께로 만든다.</t>
  </si>
  <si>
    <t>1623</t>
  </si>
  <si>
    <t>삼교절트러스아치</t>
  </si>
  <si>
    <t>three hinged truss arch, 三鉸節－</t>
  </si>
  <si>
    <t>삼교절 아치가 트러스로 구성된 것.</t>
  </si>
  <si>
    <t>16230</t>
  </si>
  <si>
    <t>삼구간욕실</t>
  </si>
  <si>
    <t>compartment bath room, 三區間浴室</t>
  </si>
  <si>
    <t>한 공간내에 구간을 나누어 변기‧세면기,욕조를 배치하는것</t>
  </si>
  <si>
    <t>16231</t>
  </si>
  <si>
    <t>삼나무</t>
  </si>
  <si>
    <t>cryptomeria japonica, cryptomeria cedar, 杉木</t>
  </si>
  <si>
    <t>낙우송과의 상록 교목으로, 경량, 연질, 나뭇결이 곧고, 가공도 용이하다. 겉재목은 황백색, 심재는 담홍 또는 적갈색. 건축 일반, 창호, 통나무, 전주 등에 쓰이는 외에 수피는 지붕잇기 재료로서 사용된다.</t>
  </si>
  <si>
    <t>세화16.6%</t>
  </si>
  <si>
    <t>16232</t>
  </si>
  <si>
    <t>삼나무피</t>
  </si>
  <si>
    <t>cedar bark</t>
  </si>
  <si>
    <t>삼나무의 껍데기로 지붕 잇기에 쓰인다. 삼나무 수피, 처마 지붕 등의 쓰인다.</t>
  </si>
  <si>
    <t>16234</t>
  </si>
  <si>
    <t>삼나무피 이음</t>
  </si>
  <si>
    <t>cedar bark roofing</t>
  </si>
  <si>
    <t>삼나무의 껍데기를 사용하여 지붕을 잇는 방법과 그 지붕을 말한다.</t>
  </si>
  <si>
    <t>16235</t>
  </si>
  <si>
    <t>삼노</t>
  </si>
  <si>
    <t>hempen twine, 麻繩</t>
  </si>
  <si>
    <t>삼을 꼬아서 만든 노 끈. 마승이라고 한다.</t>
  </si>
  <si>
    <t>16236</t>
  </si>
  <si>
    <t>삼대</t>
  </si>
  <si>
    <t>痲骨</t>
  </si>
  <si>
    <t>껍질을 벗긴 삼대의 속대. 마골, 겨릅이라고도 한다.</t>
  </si>
  <si>
    <t>16237</t>
  </si>
  <si>
    <t>삼량</t>
  </si>
  <si>
    <t>三梁</t>
  </si>
  <si>
    <t>집을 짓는 방식 중 하나로 보를 세 줄로 지어 한 칸 통을 만드는 방식이다.</t>
  </si>
  <si>
    <t>16238</t>
  </si>
  <si>
    <t>삼량가</t>
  </si>
  <si>
    <t>三梁架</t>
  </si>
  <si>
    <t>도리 3개로 구성한 지붕가구</t>
  </si>
  <si>
    <t>16239</t>
  </si>
  <si>
    <t>강화플라스틱</t>
  </si>
  <si>
    <t>强化plastic</t>
  </si>
  <si>
    <t>① 고강도 섬유재료로 보강한 플라스틱으로 기본수지의 기계적 강도를 고강도 섬유를 사용하여 현저하게 향상시킨 플라스틱. ② 유리섬유‧탄소섬유‧아라미드섬유‧비닐론섬유 등을 불포화 폴리에스테르수지‧에폭시수지 등에 보강제를 가하여 경화시킨 것으로 약칭은 FRP로 부름. ③ 내충격이 우수하고 가벼우며, 금속보다 우수한 강도를 가짐. ④ 선체‧보트‧자동차차체‧톱니바퀴‧건재 등과 헬멧‧운동기구‧장식단추 등에 널리 쓰이며, 최근에는 구조물용 보강재로도 사용됨.</t>
  </si>
  <si>
    <t>기문당53.1%</t>
  </si>
  <si>
    <t>1624</t>
  </si>
  <si>
    <t>삼량집</t>
  </si>
  <si>
    <t>三梁家</t>
  </si>
  <si>
    <t>삼량가 가구로 구성한 집</t>
  </si>
  <si>
    <t>16240</t>
  </si>
  <si>
    <t>삼량쪼구미</t>
  </si>
  <si>
    <t>三梁－</t>
  </si>
  <si>
    <t>삼량가의 지붕틀 또는 지붕틀에 있는 대공</t>
  </si>
  <si>
    <t>16241</t>
  </si>
  <si>
    <t>삼련모멘트방정식</t>
  </si>
  <si>
    <t>연속보를 해석하기 위한 방정식으로, 잇달아 있는 세 지점의 휨 모멘트 사이의 방정식.</t>
  </si>
  <si>
    <t>16242</t>
  </si>
  <si>
    <t>삼련모멘트법</t>
  </si>
  <si>
    <t>three moment method, 三連－法</t>
  </si>
  <si>
    <t>임의의 두 부재의 재단모멘트와 부재 회전각과의 관계를 이용해서 해를 구하는 방법</t>
  </si>
  <si>
    <t>16243</t>
  </si>
  <si>
    <t>삼련모멘트의 정리</t>
  </si>
  <si>
    <t>three moment theorem</t>
  </si>
  <si>
    <t>삼모멘트 방정식.</t>
  </si>
  <si>
    <t>16244</t>
  </si>
  <si>
    <t>삼련쌍사슬고리</t>
  </si>
  <si>
    <t>三連雙沙瑟環</t>
  </si>
  <si>
    <t>사슬고리의 종류 중 하나로 쇠사슬을 네 번 이어서 끼워서 만든 것이다.</t>
  </si>
  <si>
    <t>16245</t>
  </si>
  <si>
    <t>삼렬리벳이음</t>
  </si>
  <si>
    <t>treble riveted joint), 三列－</t>
  </si>
  <si>
    <t>리벳의 수(배열)이 삼렬로 된 리벳으로 접합된 이음을 말한다.</t>
  </si>
  <si>
    <t>16246</t>
  </si>
  <si>
    <t>삼면 접착</t>
  </si>
  <si>
    <t>three-sided adhesion</t>
  </si>
  <si>
    <t>접착이 삼면으로 되어 있는 상태. 구체적으로는 실링재가 피착체의 마주한 두 면과 줄눈 바닥에 접착되어 있는 상태를 말한다.  →이면 접착.</t>
  </si>
  <si>
    <t>16249</t>
  </si>
  <si>
    <t>강회</t>
  </si>
  <si>
    <t>quick lime, caustic lime, 剛灰</t>
  </si>
  <si>
    <t>① 석회석‧조개‧굴껍질 등을 구워서 만든 분말. = 생석회 ② 칼슘의 산화물. 탄산칼슘이나 질산칼슘의 열분해에 의하여 생기는 흰색 고체나 가루의 염기성 산화물. ③ 물을 첨가하여 소석회로 만들어 미장재료로 사용하기도 함.</t>
  </si>
  <si>
    <t>1625</t>
  </si>
  <si>
    <t>삼모멘트방정식</t>
  </si>
  <si>
    <t>three moment equation, 三－方程式</t>
  </si>
  <si>
    <t>연속보를 풀기 위하여 각 절점에 2부재가 모여 연속 3절점의 휨모멘트와 2부재의 부재각을 미지수로 나타내는 식.</t>
  </si>
  <si>
    <t>16250</t>
  </si>
  <si>
    <t>삼모멘트법</t>
  </si>
  <si>
    <t>three moment method, 三moment法</t>
  </si>
  <si>
    <t>연속보를 응력법으로 풀이할 경우에 있어서 삼련모멘트법을 이용하는 연속보의 해법.</t>
  </si>
  <si>
    <t>기문당65.9%</t>
  </si>
  <si>
    <t>16251</t>
  </si>
  <si>
    <t>삼모멘트식</t>
  </si>
  <si>
    <t>16252</t>
  </si>
  <si>
    <t>삼모멘트의 공식</t>
  </si>
  <si>
    <t>기문당58.3%</t>
  </si>
  <si>
    <t>16253</t>
  </si>
  <si>
    <t>삼문</t>
  </si>
  <si>
    <t>三門</t>
  </si>
  <si>
    <t>3칸으로 된 정문</t>
  </si>
  <si>
    <t>16254</t>
  </si>
  <si>
    <t>삼물</t>
  </si>
  <si>
    <t>三物</t>
  </si>
  <si>
    <t>핀회‧모래‧백토의 세 가지를 보통 일컬음. 석회‧핀회‧모래‧백토를 반죽한 것, 또는 석회모르타르‧시멘트모르타르의 속칭.</t>
  </si>
  <si>
    <t>16255</t>
  </si>
  <si>
    <t>삼발블록</t>
  </si>
  <si>
    <t>콘크리트 블록 중 3각 원통형 모양이다.</t>
  </si>
  <si>
    <t>16257</t>
  </si>
  <si>
    <t>삼발틀</t>
  </si>
  <si>
    <t>三脚機</t>
  </si>
  <si>
    <t>삼각대와 같은 의미이다. 지주 셋을 한데 묶어 도르래를 매단 것으로 운반설비의 일종으로 승강 장치의 한 가지이다. 예를 들어, 두줄틀, 진폴 등의 간단한 것도 있음.</t>
  </si>
  <si>
    <t>16258</t>
  </si>
  <si>
    <t>삼방 끼움</t>
  </si>
  <si>
    <t>하나의 기둥에 동일한 높이, 세 방향에서 부재들이 끼워지는 형태.</t>
  </si>
  <si>
    <t>16259</t>
  </si>
  <si>
    <t>갖은금단청</t>
  </si>
  <si>
    <t>various patterned paintings, -錦丹靑</t>
  </si>
  <si>
    <t>부재의 양 끝머리에 단청머리초를 그리고 그 중간에 화려한 금무늬를 놓고 색을 칠한 단청</t>
  </si>
  <si>
    <t>1626</t>
  </si>
  <si>
    <t>삼방 밸브</t>
  </si>
  <si>
    <t>three way valve</t>
  </si>
  <si>
    <t>3방향의 유체를 합류 또는 분류하는 유량제어용 밸브를 말하며, 냉온수 코일, 열교환기 등에 사용된다.</t>
  </si>
  <si>
    <t>류형규</t>
  </si>
  <si>
    <t>세화47.0%</t>
  </si>
  <si>
    <t>16260</t>
  </si>
  <si>
    <t>삼방연귀맞춤</t>
  </si>
  <si>
    <t>三方燕口－)</t>
  </si>
  <si>
    <t>한 곳에서 세 방향으로 부재들이 끼워지는 맞춤.</t>
  </si>
  <si>
    <t>16261</t>
  </si>
  <si>
    <t>삼방연귀장부맞춤</t>
  </si>
  <si>
    <t>三方燕口丈夫－</t>
  </si>
  <si>
    <t>한 곳에서 세 방향으로 부재들이 연귀장부로 끼워지는 맞춤.</t>
  </si>
  <si>
    <t>16262</t>
  </si>
  <si>
    <t>삼방연귀촉맞춤</t>
  </si>
  <si>
    <t>三方燕口鏃－</t>
  </si>
  <si>
    <t>한 곳에서 세 방향으로 부재들이 연귀로 맞추고 촉을 끼워 만든 접합.</t>
  </si>
  <si>
    <t>16263</t>
  </si>
  <si>
    <t>삼방향배근법</t>
  </si>
  <si>
    <t>three way system of reinforcement, 三方向配筋法</t>
  </si>
  <si>
    <t>① 철근콘크리트 슬래브에서 철근을 서로 60°씩 교차시켜 3방향으로 배근하는 법. ② ⇨더블배근, X배근, 싱글배근</t>
  </si>
  <si>
    <t>16265</t>
  </si>
  <si>
    <t>삼방향식 플랫슬래브</t>
  </si>
  <si>
    <t>three-way system flat slab</t>
  </si>
  <si>
    <t>정삼각형으로 배치된 기둥의 바닥슬래브에서 철근을 3방향으로 60°각도로 배치한 플랫슬래브</t>
  </si>
  <si>
    <t>16266</t>
  </si>
  <si>
    <t>삼배목</t>
  </si>
  <si>
    <t>三排目</t>
  </si>
  <si>
    <t>한쪽은 두 갈래로 하고 다른 한쪽은 한 갈래로 하여 만든 배목으로 각각을 문짝과 문틀에 박아 넣고 비녀장을 꽂음</t>
  </si>
  <si>
    <t>16267</t>
  </si>
  <si>
    <t>삼보살</t>
  </si>
  <si>
    <t>녹색, 황색 등의 삼색 실이 모여 만들어진 머리초 단청</t>
  </si>
  <si>
    <t>16269</t>
  </si>
  <si>
    <t>갖은삼포</t>
  </si>
  <si>
    <t>기둥 위 뿐만 아니라 기둥 사이에도 다포계 1출목 삼포작 공포를 앉혀 꾸민 것 = 가즌삼포</t>
  </si>
  <si>
    <t>1627</t>
  </si>
  <si>
    <t>삼분두</t>
  </si>
  <si>
    <t>三分頭</t>
  </si>
  <si>
    <t>보머리 끝을 세 번에 걸쳐 각도를 달리하여 꺾어 잘라낸 모습</t>
  </si>
  <si>
    <t>16270</t>
  </si>
  <si>
    <t>삼분력</t>
  </si>
  <si>
    <t>3개의 힘 또는 모멘트의 성분을 말한다.</t>
  </si>
  <si>
    <t>16271</t>
  </si>
  <si>
    <t>삼분변작법</t>
  </si>
  <si>
    <t>三分變作法</t>
  </si>
  <si>
    <t>대들보를 삼등분 한 점에 동자주를 세우고 중도리를 배치하는 방식</t>
  </si>
  <si>
    <t>16272</t>
  </si>
  <si>
    <t>삼상사선식</t>
  </si>
  <si>
    <t>three phase four wire system, 三相四線式</t>
  </si>
  <si>
    <t>4개의 전선으로 3상 기기에 전기를 공급하는 방법으로 전선의 1개는 중성점에, 다른 3개는 각각의 상에 연결하는 방식</t>
  </si>
  <si>
    <t>16274</t>
  </si>
  <si>
    <t>삼상삼선식</t>
  </si>
  <si>
    <t>three-phase three- wire system, 三相三線式</t>
  </si>
  <si>
    <t>3개의 전선을 사용하여 3상의 전력을 보내는 방식으로, 전압 및 전력 손실이 일정하고 전선이 절약되어 송전선 또는 동력선 배전에 사용한다.</t>
  </si>
  <si>
    <t>16275</t>
  </si>
  <si>
    <t>삼상전동기</t>
  </si>
  <si>
    <t>three phase motor, 三相電動機</t>
  </si>
  <si>
    <t>3상 교류 전력으로 움직이는 전동 모터.</t>
  </si>
  <si>
    <t>16276</t>
  </si>
  <si>
    <t>갖은포작</t>
  </si>
  <si>
    <t>-包作</t>
  </si>
  <si>
    <t>기둥과 기둥 사이에도 공포를 배치하는 형식</t>
  </si>
  <si>
    <t>1628</t>
  </si>
  <si>
    <t>삼성각</t>
  </si>
  <si>
    <t>三星閣, 三聖閣</t>
  </si>
  <si>
    <t>사찰에서 산신, 독성, 칠성을 모시는 건물</t>
  </si>
  <si>
    <t>16281</t>
  </si>
  <si>
    <t>삼소로화반</t>
  </si>
  <si>
    <t>三小累花盤</t>
  </si>
  <si>
    <t>소로 3개를 얹은 화반</t>
  </si>
  <si>
    <t>16282</t>
  </si>
  <si>
    <t>삼심아치</t>
  </si>
  <si>
    <t>⇨삼중심아치(＝).</t>
  </si>
  <si>
    <t>16284</t>
  </si>
  <si>
    <t>삼입원</t>
  </si>
  <si>
    <t>trefoil, 三入圓</t>
  </si>
  <si>
    <t>원 3개를 구성해 만든 무늬</t>
  </si>
  <si>
    <t>16289</t>
  </si>
  <si>
    <t>갖은포집</t>
  </si>
  <si>
    <t>-包家</t>
  </si>
  <si>
    <t>공포를 여러 개 사용해서 장식한 건물 혹은 집</t>
  </si>
  <si>
    <t>1629</t>
  </si>
  <si>
    <t>삼자극색채계</t>
  </si>
  <si>
    <t>trichromatic colorimeter, 三刺戟色彩計</t>
  </si>
  <si>
    <t>세가지의 특정 색자극 중 원색에 대한 자극을 가산 혼합하여 시료색 자극과 두가지 색자극을 같게 지각하게된 3자극치를  인간의 시각적 감각에 의해 CIE삼자극 값을 측정하도록 사용되는 장비를 말함.</t>
  </si>
  <si>
    <t>16290</t>
  </si>
  <si>
    <t>삼점시간견적</t>
  </si>
  <si>
    <t>three time estimate, 三點時間見積</t>
  </si>
  <si>
    <t>네트워크의 용어 중 하나로 소요 시간을 낙관값, 최가능값, 비관값의 3점으로 견적하고, 그 분포를 확정하여 기댓값을 구하는 것으로 말한다.</t>
  </si>
  <si>
    <t>16292</t>
  </si>
  <si>
    <t>삼제공</t>
  </si>
  <si>
    <t>三齊工, 三諸貢</t>
  </si>
  <si>
    <t>3단째 제공</t>
  </si>
  <si>
    <t>16293</t>
  </si>
  <si>
    <t>삼중심아치</t>
  </si>
  <si>
    <t>three-centered arch), 三中心－</t>
  </si>
  <si>
    <t>① 아치의 곡선이 3개의 원호(圓弧)로 되어 있는 것. ② ＝삼심아치</t>
  </si>
  <si>
    <t>기문당42.7%</t>
  </si>
  <si>
    <t>16296</t>
  </si>
  <si>
    <t>삼지분기기</t>
  </si>
  <si>
    <t>three throw switch, 三枝分岐器</t>
  </si>
  <si>
    <t>한 지점에서 한 궤도를 세 방향으로 나누는 분기기.</t>
  </si>
  <si>
    <t>16299</t>
  </si>
  <si>
    <t>CIE 합성 주광 D65</t>
  </si>
  <si>
    <t>CIE reconstituted daylight illuminant</t>
  </si>
  <si>
    <t>색온도가 6504K인 CIE 주광을 일컫는다. CIE(국제 조명 위원회)에서 표준광 A, B, C의 보조로서 권장하고 있는 것.</t>
  </si>
  <si>
    <t>163</t>
  </si>
  <si>
    <t>갖추매기</t>
  </si>
  <si>
    <t>① 초가집에서 처마끝 부분으로 새가 들어오는 막기 위하여 서까래 끝 평고대 위로 채발이나 삼대를 엮고 흙으로 싸 바르는 것. ② ＝새굴매기.</t>
  </si>
  <si>
    <t>1630</t>
  </si>
  <si>
    <t>삼지창무늬</t>
  </si>
  <si>
    <t>三枝槍紋</t>
  </si>
  <si>
    <t>세 갈래의 창 모양 무늬</t>
  </si>
  <si>
    <t>16300</t>
  </si>
  <si>
    <t>삼차 처리</t>
  </si>
  <si>
    <t>tertiary treatment</t>
  </si>
  <si>
    <t>하수 처리에서 생물학적 방법으로 처리할 수 없는 미세한 부유 물질 · 미분해성 물질 · 질소 · 인 등의 영양염류, 착색 물질 등을 수질 향상을 위하여 물리, 화학, 생물학적으로 한 번 더 처리하는 것</t>
  </si>
  <si>
    <t>세화43.5%</t>
  </si>
  <si>
    <t>16301</t>
  </si>
  <si>
    <t>삼차원 압밀</t>
  </si>
  <si>
    <t>three dimensional consolidation</t>
  </si>
  <si>
    <t>성토 및 동적하중에 의해 연약 점성토 지반에 유발된 간극수가 3차원적으로 유출하면서 발생하는 압밀 침하 현상 또는 그 모델을 일컫는다.</t>
  </si>
  <si>
    <t>16302</t>
  </si>
  <si>
    <t>삼차원 응력</t>
  </si>
  <si>
    <t>three dimensional stress</t>
  </si>
  <si>
    <t>3차원으로 표현한 구조체의 응력.</t>
  </si>
  <si>
    <t>16303</t>
  </si>
  <si>
    <t>삼첩지</t>
  </si>
  <si>
    <t>三疊紙</t>
  </si>
  <si>
    <t>종이의 한가지로 백지보다 두껍고 길이와 폭이 크며, 품질(品質)이 낮고 빛깔이 누르께함</t>
  </si>
  <si>
    <t>16304</t>
  </si>
  <si>
    <t>삼청</t>
  </si>
  <si>
    <t>三靑</t>
  </si>
  <si>
    <t>동양화에서, 하늘빛과 같은 푸른빛을 내는 물감.</t>
  </si>
  <si>
    <t>16305</t>
  </si>
  <si>
    <t>삼청실</t>
  </si>
  <si>
    <t>三靑糸</t>
  </si>
  <si>
    <t>단청에서 장구머리초에 쓰는 반바탕실</t>
  </si>
  <si>
    <t>16307</t>
  </si>
  <si>
    <t>삼축압축시험</t>
  </si>
  <si>
    <t>triaxial compression test, 三軸壓縮試驗</t>
  </si>
  <si>
    <t>암석이나 암반의 변형과 파괴 양상, 또는 암석의 강도를 지하의 압력 조건에서 측정하기 위한 대표적 실내 암석역학 시험이다.</t>
  </si>
  <si>
    <t>16308</t>
  </si>
  <si>
    <t>삼축압축시험에서 점성토의 비압밀비배수강도시험방법</t>
  </si>
  <si>
    <t>KS F 2346 참조. 이 표준은 점성을 가진 흐트러지지 않은 흙, 다진 흙 시료의 비압밀, 비배수로 구속조건에서 수직 하중을 가하는 데 변위 제어를 사용할 수 있는 방법에 대하여 규정한 것이다. 이 방법은 간극 수압에 의한 보정을 하지 않고, 시료에 가해진 전응력을 측정하기 위하여 규정한다.</t>
  </si>
  <si>
    <t>16309</t>
  </si>
  <si>
    <t>갖풀</t>
  </si>
  <si>
    <t>1631</t>
  </si>
  <si>
    <t>삼축응력</t>
  </si>
  <si>
    <t>triaxial stress, 三軸應力</t>
  </si>
  <si>
    <t>물체 내의 평면응력이 3개로도 존재하는 경우의 응력.</t>
  </si>
  <si>
    <t>기문당59.2%</t>
  </si>
  <si>
    <t>16310</t>
  </si>
  <si>
    <t>삼출목</t>
  </si>
  <si>
    <t>三出目</t>
  </si>
  <si>
    <t>세 번째의 출목</t>
  </si>
  <si>
    <t>16311</t>
  </si>
  <si>
    <t>삼층탑</t>
  </si>
  <si>
    <t>三層塔</t>
  </si>
  <si>
    <t>3층으로 만든 탑</t>
  </si>
  <si>
    <t>16313</t>
  </si>
  <si>
    <t>삼침실형</t>
  </si>
  <si>
    <t>three bed rooms type, 三寢室型</t>
  </si>
  <si>
    <t>공동주택의 형식중 침실이 3개로 구성되어 있는 것</t>
  </si>
  <si>
    <t>16314</t>
  </si>
  <si>
    <t>삼태기</t>
  </si>
  <si>
    <t>쓰레기·거름·흙·곡식 등을 담아 나르는 농기구.</t>
  </si>
  <si>
    <t>16315</t>
  </si>
  <si>
    <t>삼투</t>
  </si>
  <si>
    <t>percolation, 滲透</t>
  </si>
  <si>
    <t>농도가 다른 두 액체를 반투막으로 막아 놓았을 때에, 농도가 낮은 쪽에서 농도가 높은 쪽으로 용매가 옮겨 가는 현상. 용매가 스며든 결과 두 액체의 농도는 서로 같게 된다. 물이 흙 속으로 스며들어가는 것.</t>
  </si>
  <si>
    <t>16316</t>
  </si>
  <si>
    <t>삼투능</t>
  </si>
  <si>
    <t>infiltration capacity, 滲透能</t>
  </si>
  <si>
    <t>토양 중의 이동에 대해서 앞 선을 따르는 침입, 모세관 힘에 의한 습윤, 중력에 의한 침투가 있지만, 모두를 포함하여 넓은 뜻으로 침투라 하며, 이 최대 침투 속도를 침투능이라 한다.</t>
  </si>
  <si>
    <t>16317</t>
  </si>
  <si>
    <t>삼투법</t>
  </si>
  <si>
    <t>penetration method, 滲透法</t>
  </si>
  <si>
    <t>골재에 역청재를 침투(삼투)시킴으로 결합시키는 공법.</t>
  </si>
  <si>
    <t>16318</t>
  </si>
  <si>
    <t>삼투손실</t>
  </si>
  <si>
    <t>percolation losses, 滲透損失</t>
  </si>
  <si>
    <t>아스팔트 포장 따위에서 삼투에 의하여 역청재 따위가 유실되어 손해를 보는 것.</t>
  </si>
  <si>
    <t>16319</t>
  </si>
  <si>
    <t>개가식</t>
  </si>
  <si>
    <t>open shelf (access) system； open stack system</t>
  </si>
  <si>
    <t>사용자가 독서 목적에 따라서가에서 직접 도서를 선택하여 열람할 수 있는 방식. 접근의 제한이 없는 자유 개가식과 도서 망실을 방지하기 위해 직원을 두는 안전 개가식이 있다.</t>
  </si>
  <si>
    <t>1632</t>
  </si>
  <si>
    <t>삼투율</t>
  </si>
  <si>
    <t>infiltration rate, 滲透率</t>
  </si>
  <si>
    <t>유체가 흙, 암석 따위의 재료를 통과하는 정도.</t>
  </si>
  <si>
    <t>16320</t>
  </si>
  <si>
    <t>삼활절라멘</t>
  </si>
  <si>
    <t>three hinged rahmen, 三滑節－</t>
  </si>
  <si>
    <t>양지점이 모두 회전지점으로 되어 있고, 좌우 구조물도 또한 회전절점으로 연결되어, 구조물 전체가 3개의 활절로 되어 있는 라멘.</t>
  </si>
  <si>
    <t>기문당63.4%</t>
  </si>
  <si>
    <t>16323</t>
  </si>
  <si>
    <t>삼활절아치</t>
  </si>
  <si>
    <t>삼활절아치(=)</t>
  </si>
  <si>
    <t>16324</t>
  </si>
  <si>
    <t>삼회전단아치</t>
  </si>
  <si>
    <t>three hinged arch, 三回轉端－</t>
  </si>
  <si>
    <t>양지점이 회전단으로 지지된 구조의 중간에 한 개의 힌지가 존재하는 정정구조로 된 아치.</t>
  </si>
  <si>
    <t>16325</t>
  </si>
  <si>
    <t>삼휘</t>
  </si>
  <si>
    <t>단청에서 세 가지 색으로 된 휘</t>
  </si>
  <si>
    <t>16326</t>
  </si>
  <si>
    <t>삼힌지아치</t>
  </si>
  <si>
    <t>16327</t>
  </si>
  <si>
    <t>삼힌지트러스아치</t>
  </si>
  <si>
    <t>삼힌지의 아치가 트러스로 구성된 것</t>
  </si>
  <si>
    <t>16328</t>
  </si>
  <si>
    <t>삽</t>
  </si>
  <si>
    <t>scoop, shovel</t>
  </si>
  <si>
    <t>사람의 손발을 이용하여 흙을 파고 움직이는 데 사용하는 농기구.</t>
  </si>
  <si>
    <t>기문당10.6%</t>
  </si>
  <si>
    <t>16329</t>
  </si>
  <si>
    <t>개가식 열람</t>
  </si>
  <si>
    <t>開架式閱覽</t>
  </si>
  <si>
    <t>1633</t>
  </si>
  <si>
    <t>삽구</t>
  </si>
  <si>
    <t>spigot, 揷口</t>
  </si>
  <si>
    <t>(특히 옥외에 있는) 수도 =수도꼭지</t>
  </si>
  <si>
    <t>16330</t>
  </si>
  <si>
    <t>삽다짐</t>
  </si>
  <si>
    <t>spading</t>
  </si>
  <si>
    <t>콘크리트 타설 면에 삽을 대서 다지는 작업. 콘크리트를 인공으로 다질 때 사용된다.</t>
  </si>
  <si>
    <t>16331</t>
  </si>
  <si>
    <t>삽마무리</t>
  </si>
  <si>
    <t>spade finish</t>
  </si>
  <si>
    <t>삽의 매끈한 표면을 이용하여 콘크리트의 타설면을 평평하고 고르게 마무리하는 작업.</t>
  </si>
  <si>
    <t>16332</t>
  </si>
  <si>
    <t>삽비빔</t>
  </si>
  <si>
    <t>shovel mixing</t>
  </si>
  <si>
    <t>인력에 의해 삽을 사용하여 콘크리트를 비비는 것. 기계 비빔에 대해서 말한다.</t>
  </si>
  <si>
    <t>16333</t>
  </si>
  <si>
    <t>삽입</t>
  </si>
  <si>
    <t>spigot, 揷入</t>
  </si>
  <si>
    <t>소켓에 찔러 박음으로써 연결하는 것. 삽구‧삽입‧스피곳.</t>
  </si>
  <si>
    <t>16334</t>
  </si>
  <si>
    <t>삽입 손실</t>
  </si>
  <si>
    <t>insertion loss</t>
  </si>
  <si>
    <t>전원과 부하 사이에 사단자 회로를 삽입하였을 때 이 사단자 회로에서 발생하는 유효 손실 전력.‘삽입 감쇠량’의 북한어</t>
  </si>
  <si>
    <t>16335</t>
  </si>
  <si>
    <t>삽입볼트</t>
  </si>
  <si>
    <t>강구조에서 볼트 구멍을 뚫지 않고 볼트를 비틀어 넣어 체결하는 볼트. ⇨탭볼트(＝).</t>
  </si>
  <si>
    <t>16336</t>
  </si>
  <si>
    <t>삿갓반자</t>
  </si>
  <si>
    <t>삿갓 모양으로 중앙이 높고 사방으로 경사진 반자</t>
  </si>
  <si>
    <t>16337</t>
  </si>
  <si>
    <t>삿갓지붕</t>
  </si>
  <si>
    <t>方笠屋蓋</t>
  </si>
  <si>
    <t>평면이 정사각 또는 정다각형 건물에서 여러 방향의 추녀마루가 한 점으로모이는 지붕</t>
  </si>
  <si>
    <t>16339</t>
  </si>
  <si>
    <t>개거</t>
  </si>
  <si>
    <t>開渠</t>
  </si>
  <si>
    <t>덮개가 없는 수로, 도랑 등을 말하며, 상부에 덮개를 한 것을 암거라고 한다.</t>
  </si>
  <si>
    <t>1634</t>
  </si>
  <si>
    <t>삿슈</t>
  </si>
  <si>
    <t>보통창 · 출입구의 틀을 포함한 금속제의 창호. 강철제 혹은 알루미늄 합금제가 많으며, 전자를 스틸 새시, 후자를 알루미늄 새시라 한다.  ⇨새시.</t>
  </si>
  <si>
    <t>16341</t>
  </si>
  <si>
    <t>삿자리</t>
  </si>
  <si>
    <t>bullrush mat</t>
  </si>
  <si>
    <t>갈대 등을 쪼개 펴서 만든 자리</t>
  </si>
  <si>
    <t>16342</t>
  </si>
  <si>
    <t>삿자리무늬</t>
  </si>
  <si>
    <t>bullrush mat pattern</t>
  </si>
  <si>
    <t>갈대로 만든 자리 모양의 무늬</t>
  </si>
  <si>
    <t>16343</t>
  </si>
  <si>
    <t>상가아파트</t>
  </si>
  <si>
    <t>商家apart</t>
  </si>
  <si>
    <t>①  건물의 일부를 각각상가와 주택으로 사용할 수 있도록 만든 건축물. 지상에서 가까운 층에는 상점이나 사무실이 있고 고층에는 주택  ② 주상복합아파트(＝).</t>
  </si>
  <si>
    <t>16346</t>
  </si>
  <si>
    <t>상가주택</t>
  </si>
  <si>
    <t>flats with shops, 商家住宅</t>
  </si>
  <si>
    <t>아래층은상가나 사무실이고 위층은 일반 가구로 이루어진주택.</t>
  </si>
  <si>
    <t>16347</t>
  </si>
  <si>
    <t>개관</t>
  </si>
  <si>
    <t>open tube</t>
  </si>
  <si>
    <t>양끝이 개방된 음향용의 관. ↔ 폐관</t>
  </si>
  <si>
    <t>1635</t>
  </si>
  <si>
    <t>상계 정리</t>
  </si>
  <si>
    <t>upper bound theorem</t>
  </si>
  <si>
    <t>외력을 받는 구조물이 붕괴기구를 형성하고 평형조건을 만족하는 응력상태에 있을 때 이 외력은 참 붕괴하중의 상계에 있다고 하는 극한해석에 관한 정리</t>
  </si>
  <si>
    <t>세화68.0%</t>
  </si>
  <si>
    <t>16354</t>
  </si>
  <si>
    <t>상공풍 고도</t>
  </si>
  <si>
    <t>gradient height</t>
  </si>
  <si>
    <t>마찰층 위에서 마찰력의 영향을 받지 않는 바람의 높이, 경도풍높이</t>
  </si>
  <si>
    <t>16356</t>
  </si>
  <si>
    <t>상관 계수</t>
  </si>
  <si>
    <t>correlation coefficient</t>
  </si>
  <si>
    <t>두 변량(變量) 사이의상관관계의 정도를 나타낸계수.</t>
  </si>
  <si>
    <t>16358</t>
  </si>
  <si>
    <t>상관 내력식</t>
  </si>
  <si>
    <t>formula of strength interaction</t>
  </si>
  <si>
    <t>축력과 휨을 조합하여 받는 기둥이 극한내력에 도달할 때 각 응력의 한계값을 나타내는 식.</t>
  </si>
  <si>
    <t>세화41.9%</t>
  </si>
  <si>
    <t>16359</t>
  </si>
  <si>
    <t>개구</t>
  </si>
  <si>
    <t>① 벽이나 지붕, 바닥 등에 뚫린 구멍 또는 그 부분을 총칭하는 것. 창, 출입구 등. ② 콘크리트의 타설시 거푸집의 높이가 크고 폭이 좁은 경우, 거푸집의 측면 수개소에 뚫은 구멍. 일반적으로 1.5m 이상의 높이로부터 콘크리트를 투하하면, 재료의 분리가 일어나기 때문에 개구로부터 콘크리트를 타설.</t>
  </si>
  <si>
    <t>1636</t>
  </si>
  <si>
    <t>상관 통형 셸</t>
  </si>
  <si>
    <t>intersecting cylindrical shell</t>
  </si>
  <si>
    <t>2개의 원통형 쉘(shell)을 수직으로 교차하도록 이은 쉘</t>
  </si>
  <si>
    <t>16361</t>
  </si>
  <si>
    <t>상관 함수</t>
  </si>
  <si>
    <t>correlation function</t>
  </si>
  <si>
    <t>시간의 경과나 위치의 간격, 파형의 재현성 및 유사성의 관계를 나타내는 함수.</t>
  </si>
  <si>
    <t>세화54.1%</t>
  </si>
  <si>
    <t>16362</t>
  </si>
  <si>
    <t>상관선</t>
  </si>
  <si>
    <t>line of intersection, 相貫線</t>
  </si>
  <si>
    <t>2개의 입체가 교차한 곳에 나타나는 선을 말하며 기동과 보가 만나는 점에서  볼 수 있음 .</t>
  </si>
  <si>
    <t>16363</t>
  </si>
  <si>
    <t>상관체</t>
  </si>
  <si>
    <t>intersection bodies, 相貫體</t>
  </si>
  <si>
    <t>① 두 개 이상의 입체가  교차하여 생긴 것 ② 상관체가 교차한 곳에 나타난 선을 상관선이라 함</t>
  </si>
  <si>
    <t>16364</t>
  </si>
  <si>
    <t>상권</t>
  </si>
  <si>
    <t>commercial sphere</t>
  </si>
  <si>
    <t>상업상의 거래가 행하여지고 있는 공간적 범위. 상세권(商勢圈) =상업권</t>
  </si>
  <si>
    <t>16366</t>
  </si>
  <si>
    <t>상급벽돌</t>
  </si>
  <si>
    <t>well burned brick, 上級壁乭</t>
  </si>
  <si>
    <t>소성온도 1,000℃ 이상, 압축강도 150kg/ cm² 이상, 흡수율 20% 이하로 품질이 가장 좋은 잘 구워진 벽돌.</t>
  </si>
  <si>
    <t>16367</t>
  </si>
  <si>
    <t>상기둥</t>
  </si>
  <si>
    <t>central pillar, 上柱</t>
  </si>
  <si>
    <t>안방과 마루방 사이에 있는 으뜸가는 기둥.</t>
  </si>
  <si>
    <t>16369</t>
  </si>
  <si>
    <t>개구단 반사</t>
  </si>
  <si>
    <t>reflection at duct end</t>
  </si>
  <si>
    <t>관이나 덕트 내에 전해져 온 소리가 그 출구로부터 넓은 공간으로 방사될때, 소리의 에너지 일부가 관 내로 반사되는 현상.</t>
  </si>
  <si>
    <t>1637</t>
  </si>
  <si>
    <t>상단</t>
  </si>
  <si>
    <t>건물의 내부에서 바닥을 한 단 높인 부분.</t>
  </si>
  <si>
    <t>16370</t>
  </si>
  <si>
    <t>상단 연귀</t>
  </si>
  <si>
    <t>목조 부재의 양면이 시각적으로 노출되는 모서리 맞춤 종류들 중 한 가지. 내부는 2매 장부, 상단과 겉면은 연귀 맞춤으로 구성되어 있다.</t>
  </si>
  <si>
    <t>16371</t>
  </si>
  <si>
    <t>상단근</t>
  </si>
  <si>
    <t>top reinforcement</t>
  </si>
  <si>
    <t>① 철근콘크리트 구조의 보나 슬래브의 상단에 배치하는 철근. ② ⇔하단근.  ③ ⇨복근(복철근)</t>
  </si>
  <si>
    <t>세화47.1%</t>
  </si>
  <si>
    <t>16372</t>
  </si>
  <si>
    <t>상당 관길이</t>
  </si>
  <si>
    <t>equivalent length of pipe</t>
  </si>
  <si>
    <t>덕트, 관 등에 대하여 밸브나 굽은 부분 등이 있는 관을 그 관의 저항과 동등한 저항을 갖는 직선 관으로 대치했을 때, 대치된 직선 관의길이</t>
  </si>
  <si>
    <t>16374</t>
  </si>
  <si>
    <t>상당 길이</t>
  </si>
  <si>
    <t>equivalent length</t>
  </si>
  <si>
    <t>16375</t>
  </si>
  <si>
    <t>상당 밀도</t>
  </si>
  <si>
    <t>사질토의 다짐 상태를 나타내는 용어.</t>
  </si>
  <si>
    <t>16377</t>
  </si>
  <si>
    <t>상당 방열 면적</t>
  </si>
  <si>
    <t>equivalent direct radiation</t>
  </si>
  <si>
    <t>보일러, 방열기 등의 출력표시법으로 증기나 온수의 열을 발산하여 공기를 따뜻하게 하는 난방 장치의 기준이 되는 공간의 면적</t>
  </si>
  <si>
    <t>16378</t>
  </si>
  <si>
    <t>상당 변위</t>
  </si>
  <si>
    <t>기준점에 대해서 상이한 임의 부분이나 임의 질점의 간격 변화.</t>
  </si>
  <si>
    <t>16379</t>
  </si>
  <si>
    <t>개구단 보정</t>
  </si>
  <si>
    <t>open end correction</t>
  </si>
  <si>
    <t>유한 길이의 관이나 덕트 내의 음향 현상에서는 관 등의 길이가 외관상 실제 길이보다 길어진다. 그 길이의 보정값을 말한다.</t>
  </si>
  <si>
    <t>1638</t>
  </si>
  <si>
    <t>상당 온도차</t>
  </si>
  <si>
    <t>Sol-air temperature difference; equivalent temperature difference</t>
  </si>
  <si>
    <t>열부하 계산에 있어 열용량이 큰 벽, 천장 등의 부재를 통과한 태양 일사를 수반하는 열전도에 의한 실내 공기 온도의 상승 값. 상당 외기 온도와 외부 온도의 차를 말한다</t>
  </si>
  <si>
    <t>16380</t>
  </si>
  <si>
    <t>상당 온도차법</t>
  </si>
  <si>
    <t>equivalent temperature difference method</t>
  </si>
  <si>
    <t>열부하 계산 방법 중 상당 온도차를 사용하는 방법</t>
  </si>
  <si>
    <t>16381</t>
  </si>
  <si>
    <t>상당 증발량</t>
  </si>
  <si>
    <t>equivalent evaporation</t>
  </si>
  <si>
    <t>보일러의 증기 생성 능력을 나타내는 척도. 보일러에서 증기 생성을 위하여 사용한 열량과 같은 열량으로 100℃의 물에서 100℃의 증기를 생성하였을 때 발생한 증기량으로 환산한 값이다.</t>
  </si>
  <si>
    <t>16383</t>
  </si>
  <si>
    <t>상당 지름</t>
  </si>
  <si>
    <t>equivalent diameter</t>
  </si>
  <si>
    <t>관 또는 덕트의 모양이 원형이 아닌 경우, 이와 동일한 유체 역학적인 특성을 갖는 원형 관 또는 덕트의 지름</t>
  </si>
  <si>
    <t>16384</t>
  </si>
  <si>
    <t>상당외기온도</t>
  </si>
  <si>
    <t>sol-air temperature, 相當外氣溫度</t>
  </si>
  <si>
    <t>벽에 도달한 태양 복사 에너지에 의해 실내로 열이 전해 들어와 증가하는 온도와 외부 공기 온도를 더한 값.</t>
  </si>
  <si>
    <t>16386</t>
  </si>
  <si>
    <t>상대 처짐각</t>
  </si>
  <si>
    <t>relative slope</t>
  </si>
  <si>
    <t>처짐각법으로 부재상 임의의 처짐각 또는 회전각에서 강체 변위로서의 부재각을 통해서 얻어지는 각도.</t>
  </si>
  <si>
    <t>16389</t>
  </si>
  <si>
    <t>개구부</t>
  </si>
  <si>
    <t>opening, 開口部</t>
  </si>
  <si>
    <t>① 벽이나 지붕, 바닥 등에 뚫린 구멍 또는 그 부분을 총칭하는 것. ② 채광‧환기‧통풍‧출입을 위해 설치한다.</t>
  </si>
  <si>
    <t>1639</t>
  </si>
  <si>
    <t>상대 침하</t>
  </si>
  <si>
    <t>relative settlement</t>
  </si>
  <si>
    <t>시간의 경과와 함께 일어나는 구조물 침하의 일종. 전 침하에서 일정한 침하와 경사분을 제외한 침하. 구조체에 강제 변형에 의한 응력을 만들어 균열의 발생, 내력의 저하라는 구조 장해를 일으킨다.</t>
  </si>
  <si>
    <t>16391</t>
  </si>
  <si>
    <t>상대 풍속</t>
  </si>
  <si>
    <t>relative wind speed</t>
  </si>
  <si>
    <t>풍속과 물체 속도를 벡터적으로 합성해서 얻어지는 속도.</t>
  </si>
  <si>
    <t>16392</t>
  </si>
  <si>
    <t>상대습도</t>
  </si>
  <si>
    <t>relative humidity, 相對濕度</t>
  </si>
  <si>
    <t>현재 공기 중에 포함되어 있는 수증기의 양과 그 온도에서의 포화 수증기의 양과의 비.</t>
  </si>
  <si>
    <t>16393</t>
  </si>
  <si>
    <t>상대습도에 의한 굳은콘크리트의 함수상태시험방법</t>
  </si>
  <si>
    <t>KS F 2464 참조. 1991년에 폐지된 상대습도에 의한 굳은콘크리트의 함수상태 시험방법 규정이다.</t>
  </si>
  <si>
    <t>16394</t>
  </si>
  <si>
    <t>상대조도</t>
  </si>
  <si>
    <t>relative roughness, 相對粗度</t>
  </si>
  <si>
    <t>관로 내부의 거친 정도를 나타내는 값.</t>
  </si>
  <si>
    <t>16396</t>
  </si>
  <si>
    <t>상대휘도차</t>
  </si>
  <si>
    <t>일반적으로 보는 대상물과 그 주위와의 휘도를 비교하는 것으로 커지면 불쾌하게 느껴진다.= 휘도대비</t>
  </si>
  <si>
    <t>16397</t>
  </si>
  <si>
    <t>상량</t>
  </si>
  <si>
    <t>ridge pole, setting a ridge pole, put up the ridge beam, 上梁</t>
  </si>
  <si>
    <t>목조 건축물의 가구(架構)에서 최상부의 부재(部材)인 종도리(宗道里)를 올려 놓는 일, 또는 종도리 자체.</t>
  </si>
  <si>
    <t>16399</t>
  </si>
  <si>
    <t>개구부 보강</t>
  </si>
  <si>
    <t>reinforcement for opening</t>
  </si>
  <si>
    <t>보, 벽, 바닥 등의 개구부 주변을 보강하는 것</t>
  </si>
  <si>
    <t>1640</t>
  </si>
  <si>
    <t>상량도리</t>
  </si>
  <si>
    <t>上梁道理</t>
  </si>
  <si>
    <t>상량식을 할 때에 올려서 거는 도리로 마룻대라고도 함</t>
  </si>
  <si>
    <t>16400</t>
  </si>
  <si>
    <t>상량문</t>
  </si>
  <si>
    <t>上梁文</t>
  </si>
  <si>
    <t>입주, 상량 등의 건축 기념일과 함께 건축에 기여한 사람들의 공을 기록한 글</t>
  </si>
  <si>
    <t>16401</t>
  </si>
  <si>
    <t>상량식</t>
  </si>
  <si>
    <t>framing completion ceremony, 上梁式</t>
  </si>
  <si>
    <t>목조 건물의 골재가 거의 완성된 단계에서 대들보 위에 대공을 세운 후에 최상부 부재인 마룻대(상량)를 올리고 거기에 공사와 관련된 기록과 축원문이 적힌 상량문을 봉안하는 의식이다. 본래 목조 건축과 관련된 의식이지만 현대에도 건물을 신축하는 과정에서 철골 공사의 마지막 부재를 올리는 의식을 지칭하는데 사용되기도 한다.</t>
  </si>
  <si>
    <t>16403</t>
  </si>
  <si>
    <t>상량장여</t>
  </si>
  <si>
    <t>相梁長麗</t>
  </si>
  <si>
    <t>마룻대 또는 종도리를 받치는 장여</t>
  </si>
  <si>
    <t>16404</t>
  </si>
  <si>
    <t>상량제</t>
  </si>
  <si>
    <t>건물의 건축과정에서 종도리(마룻대)를 올리며 축원하는 제의.</t>
  </si>
  <si>
    <t>16405</t>
  </si>
  <si>
    <t>상량쪼구미</t>
  </si>
  <si>
    <t>上梁－</t>
  </si>
  <si>
    <t>들보 위에 세워 상량(마룻대)을 받치는 짧은 기둥(쪼구미).</t>
  </si>
  <si>
    <t>16406</t>
  </si>
  <si>
    <t>상록교목</t>
  </si>
  <si>
    <t>ever green tall tree, 常綠喬木</t>
  </si>
  <si>
    <t>사계절 잎이 지지 않는 키 크고 늘푸른 나무(예: 가시나무).</t>
  </si>
  <si>
    <t>16409</t>
  </si>
  <si>
    <t>상록수</t>
  </si>
  <si>
    <t>ever green tree, 常綠樹</t>
  </si>
  <si>
    <t>① 계절에 관계없이 잎의 색이 항상 푸른 나무로 소나무, 잣나무 대나무등이 있음. ② 상록활엽수는 주로 따뜻한 남쪽에서 자라고, 상록침엽수는 추운 북쪽에 집중.</t>
  </si>
  <si>
    <t>16410</t>
  </si>
  <si>
    <t>상륜</t>
  </si>
  <si>
    <t>相輪</t>
  </si>
  <si>
    <t>불탑 꼭대기에 세워놓은 장식부분을 말함</t>
  </si>
  <si>
    <t>세화35.7%</t>
  </si>
  <si>
    <t>16412</t>
  </si>
  <si>
    <t>상린 관계</t>
  </si>
  <si>
    <t>neighborhood relations</t>
  </si>
  <si>
    <t>인접한 토지의 소유자가 서로 어느 정도자기 토지의 이용에 관한 내용을 제한하여 상대방의 토지 이용을 원활하도록 하는관계</t>
  </si>
  <si>
    <t>16414</t>
  </si>
  <si>
    <t>상목</t>
  </si>
  <si>
    <t>upper tree； tree of overstory</t>
  </si>
  <si>
    <t>상층목. 임관이 2단이상으로 구별되는 산림의 상층을 차지하고 있는 임목. 하목 또는 하층목의 대응용어.</t>
  </si>
  <si>
    <t>16417</t>
  </si>
  <si>
    <t>상반작용의 원리</t>
  </si>
  <si>
    <t>reciprocal theorem, reciprocal theory, 相半作用－原理</t>
  </si>
  <si>
    <t>두 개의 힘이 구조물에 따로 따로 작용할 때 A의 힘에 의한 변위에 대한 B힘의 가상일은 B의 힘에 의한 변위에 대한 A힘의 가상일과 같다고 하는 원리.</t>
  </si>
  <si>
    <t>기문당57.5%</t>
  </si>
  <si>
    <t>16420</t>
  </si>
  <si>
    <t>상반칙</t>
  </si>
  <si>
    <t>reciprocity theorem</t>
  </si>
  <si>
    <t>어떤 음장에서도 음원이 같다연, 음원과 수음점을 바꿔도 수음점에서의 응답은 불변하다는 원리.</t>
  </si>
  <si>
    <t>16421</t>
  </si>
  <si>
    <t>상벽돌</t>
  </si>
  <si>
    <t>보다 높은 등급의 벽돌.</t>
  </si>
  <si>
    <t>16423</t>
  </si>
  <si>
    <t>상벽토</t>
  </si>
  <si>
    <t>上壁土</t>
  </si>
  <si>
    <t>진흙을 말려서 미세분한 것을 마지막 바름 하는 것.</t>
  </si>
  <si>
    <t>16424</t>
  </si>
  <si>
    <t>상변화</t>
  </si>
  <si>
    <t>phase change</t>
  </si>
  <si>
    <t>물질의 상태가 온도, 압력, 외부 자기장 등 일정한 외적 조건에 따라 한 형태에서 다른 형태로 바뀌는 현상</t>
  </si>
  <si>
    <t>16425</t>
  </si>
  <si>
    <t>상변화열</t>
  </si>
  <si>
    <t>heat of phase change</t>
  </si>
  <si>
    <t>상변화 시 발생하는 열.</t>
  </si>
  <si>
    <t>16426</t>
  </si>
  <si>
    <t>상볼트</t>
  </si>
  <si>
    <t>上bolt</t>
  </si>
  <si>
    <t>건축구조재 및 수장재‧가구 등의 접합보강용으로 쓰이는 핀(pin)구조 등의 중요 장소에 쓰이는 고강도의 볼트.</t>
  </si>
  <si>
    <t>16427</t>
  </si>
  <si>
    <t>상부</t>
  </si>
  <si>
    <t>crown, 上部</t>
  </si>
  <si>
    <t>① 아치의 상부. ② 아치용어(⇦).</t>
  </si>
  <si>
    <t>16428</t>
  </si>
  <si>
    <t>상부 구조</t>
  </si>
  <si>
    <t>upper structure； superstructure</t>
  </si>
  <si>
    <t>하부구조 위에 구축되는 해양건축물의 구조. 해양건축물의 하부구조 위에 만들어지는 시설부분의 구조. 통상 데크를 인공지반으로 보고 이보다 윗부분을 가르킨다. 특히 출입구 등의 개구부는 파도가 넘쳐들어올 때의 침수를 방지하기 위하여 적어도 풍우밀구조로 해야 한다. 또 해면에 가까운 부분의 외해벽면은 파도의 하중에 대해서도 강도적으로 안전성을 확보해야 한다. 재질적으로는 염해에 강한 재료를 사용해야 하며 유지관리의 용이성을 고려하여 해양건축물을 설계해야 한다. 부유식구조의 경우는 상부구조의 경량화를 도모하는 것도 중요하다.</t>
  </si>
  <si>
    <t>16429</t>
  </si>
  <si>
    <t>개구부색</t>
  </si>
  <si>
    <t>aperture color</t>
  </si>
  <si>
    <t>크기, 거리, 안길이 등의 공간적인 위치 관계의 지각이 생기지 않는 조건하에서 관측하는 색. 개구부를 통해서 보는 색이 여기에 해당한다.</t>
  </si>
  <si>
    <t>1643</t>
  </si>
  <si>
    <t>상부구조</t>
  </si>
  <si>
    <t>superstructure, 上部構造</t>
  </si>
  <si>
    <t>① 하부구조에 대칭되는 개념. ② 건축구조물에서 지상에 나와 있는 부분의 총칭</t>
  </si>
  <si>
    <t>16430</t>
  </si>
  <si>
    <t>상부편차</t>
  </si>
  <si>
    <t>upper deviation, 上部偏差</t>
  </si>
  <si>
    <t>구성재의 최대 실제크기와 대응하는 치수와의 차이를 말함</t>
  </si>
  <si>
    <t>16431</t>
  </si>
  <si>
    <t>상사 법칙</t>
  </si>
  <si>
    <t>유체 역학의 모형 실험에서 ‘현지’와 모형의 레이놀즈수 값이 같아지도록 ‘축척’을 정하는 관계식.예) 레이놀즈의 상사칙</t>
  </si>
  <si>
    <t>16432</t>
  </si>
  <si>
    <t>상사칙</t>
  </si>
  <si>
    <t>물리 현상의 모형 실험에 있어서 모형에서 일어나는 현상이 실물과 비슷해지도록 하기 위해 고려해야 할 물리적 조건의 상호 관계</t>
  </si>
  <si>
    <t>16433</t>
  </si>
  <si>
    <t>상상선</t>
  </si>
  <si>
    <t>imaginary line</t>
  </si>
  <si>
    <t>도시(圖示)된 단면의 앞쪽에 있는 부분을 나타내는 선, 가공 전 · 가공 후의 형상을 나타내는 선, 이동하는 부분을 이동한 곳에 나타나는 선 등 물체의 관계 위치 · 운동 범위를 나타내는 선</t>
  </si>
  <si>
    <t>16434</t>
  </si>
  <si>
    <t>상세</t>
  </si>
  <si>
    <t>detail</t>
  </si>
  <si>
    <t>건물의 일부분을 세부적인 사항까지 표시하는 상세도를 말함</t>
  </si>
  <si>
    <t>16435</t>
  </si>
  <si>
    <t>상세견적</t>
  </si>
  <si>
    <t>설계도에서 상세하게 수량을 셈하여 공사비를 예측하는 적산.⇨상세적산.</t>
  </si>
  <si>
    <t>16436</t>
  </si>
  <si>
    <t>상세공정표</t>
  </si>
  <si>
    <t>詳細工程表</t>
  </si>
  <si>
    <t>기본공정표에서 정해진 기한 내에 각 부분의 공사를 완성할 수 있도록 하는 공정표이다. 각 부분공사에 대하여 상세한 공정표를 그래프식에 의하여 작성하며 공사의 진행을 확실하게 알 수 있는 공정표이다. (＝부분공사공정표)</t>
  </si>
  <si>
    <t>16437</t>
  </si>
  <si>
    <t>상세도</t>
  </si>
  <si>
    <t>details, detail drawing, 詳細圖</t>
  </si>
  <si>
    <t>① 도면을 그릴 때, 그 일부의 형상ㆍ치수ㆍ구조를 보이기 위하여 줄인 비율을 달리하여 그린 도면. ②  상세도는 정확하고 간명하게 작도해야 하고, 접합부분 역시 중요함.  ③  도면상 약어는 ｢DET.｣.</t>
  </si>
  <si>
    <t>16438</t>
  </si>
  <si>
    <t>상세설계</t>
  </si>
  <si>
    <t>detailed design, 詳細設計</t>
  </si>
  <si>
    <t>① 설계 과정에서, 기본설계 다음 단계의 설계  ②  성능, 효과성, 군수 지원, 비용, 다른 소요 요소를 고려하여 설계한다. ③) 기본 설계 도면을 기초로 하여 장비 설치 및 함정 건조의 세부 공작을 위한 도면을 작성하는 설계.</t>
  </si>
  <si>
    <t>16439</t>
  </si>
  <si>
    <t>개구색</t>
  </si>
  <si>
    <t>aperture colour, aperture color, Lochfarbe &lt;獨&gt;, 開口色</t>
  </si>
  <si>
    <t>① 구멍을 통하여 보이는 색과 같이 대상 물체의 정보가 없는 상태에서 지각되는 색. ② 물체의 질감과 소재의 특성 등의 영향이 없이 지각되는 색</t>
  </si>
  <si>
    <t>1644</t>
  </si>
  <si>
    <t>상세적산</t>
  </si>
  <si>
    <t>detail estimate, 詳細積算</t>
  </si>
  <si>
    <t>기본공정표에서 정해진 기한 내에 각 부분의 공사를 완성할 수 있도록 하는 공정표이다. 각 부분공사에 대하여 상세한 공정표를 그래프식에 의하여 작성하며 공사의 진행을 확실하게 알 수 있는 공정표이다. (＝부분공사공정표) 실시설계단계가 되면 상세적산을 함. ⇨적산.  ⇨개산견적</t>
  </si>
  <si>
    <t>16440</t>
  </si>
  <si>
    <t>상소벽돌</t>
  </si>
  <si>
    <t>소성과 품질에 따라 상소 벽돌으로 나누어진다.⇨상급벽돌(＝).</t>
  </si>
  <si>
    <t>16441</t>
  </si>
  <si>
    <t>상수</t>
  </si>
  <si>
    <t>potable water; service water</t>
  </si>
  <si>
    <t>음료수, 생활용수 등으로 쓰기 위하여 수도관을 통하여 보내는 맑은 물</t>
  </si>
  <si>
    <t>16442</t>
  </si>
  <si>
    <t>상수도</t>
  </si>
  <si>
    <t>water supply, water works, 上水道</t>
  </si>
  <si>
    <t>상수를 관을 통하여 보내 주는 설비..</t>
  </si>
  <si>
    <t>16443</t>
  </si>
  <si>
    <t>상수도 시설</t>
  </si>
  <si>
    <t>waterworks facilities</t>
  </si>
  <si>
    <t>음용수로 사용할 수 있는 물을 제공하는 취수, 도수, 정수, 송수, 배수, 급수 등의 시설을 통틀어 이르는 말.= 수도 시설</t>
  </si>
  <si>
    <t>16444</t>
  </si>
  <si>
    <t>상수면</t>
  </si>
  <si>
    <t>ground water level, 常水面</t>
  </si>
  <si>
    <t>지반중에 항상 지하수가 존재하는 윗면 또는 그 깊이로 공기와 접하는 면으로 압력수두가 0m인 자유수면. -&gt; 지하수면</t>
  </si>
  <si>
    <t>세화49.2%</t>
  </si>
  <si>
    <t>16445</t>
  </si>
  <si>
    <t>상승 작용</t>
  </si>
  <si>
    <t>synergism</t>
  </si>
  <si>
    <t>몇 가지 원인이 함께 겹쳐 작용하면 하나씩 작용할 때의 합보다 더 큰 효과를 나타내는 작용</t>
  </si>
  <si>
    <t>16446</t>
  </si>
  <si>
    <t>상승모멘트</t>
  </si>
  <si>
    <t>相乘moment</t>
  </si>
  <si>
    <t>단면상승모멘트(=)</t>
  </si>
  <si>
    <t>16447</t>
  </si>
  <si>
    <t>상승파</t>
  </si>
  <si>
    <t>upward transmitting wave</t>
  </si>
  <si>
    <t>아래에서 위를 향하여 연직방향으로 진행하는 진동. 지진파는 지표근처에서 상승파가 됨.</t>
  </si>
  <si>
    <t>16448</t>
  </si>
  <si>
    <t>개구율</t>
  </si>
  <si>
    <t>opening ratio, 開口率</t>
  </si>
  <si>
    <t>건물의 개구부 면적을 해당 입면 면적으로 나눈 값. 건축물의 개구부 면적을 인접경계선 등 거리별로 정해진 수치로 나눈 값의 합계로 1이하로 함.</t>
  </si>
  <si>
    <t>1645</t>
  </si>
  <si>
    <t>상시 미동</t>
  </si>
  <si>
    <t>microtremor</t>
  </si>
  <si>
    <t>지반이나 건축물의 관측점에서 상시 관측되는 미약한 진동. 교통기관, 기계 등의 인공진원 또는 해양파 등의 영향으로 발생하는 잡진동. 상시미동 파형을 분절하여 지반이나 구조물의 진동특성을 판단할 수 있음</t>
  </si>
  <si>
    <t>16450</t>
  </si>
  <si>
    <t>상시 폐쇄식 방화문</t>
  </si>
  <si>
    <t>방화문의 일종으로 평상시에는 손으로 여는 것이 가능하되 폐쇄는 자동으로 되는 것을 말함</t>
  </si>
  <si>
    <t>16451</t>
  </si>
  <si>
    <t>상시 하중</t>
  </si>
  <si>
    <t>stationary loading; ordinary loading； permanent loading</t>
  </si>
  <si>
    <t>평상시의 고정하중, 활하중, 기타 환경하중 이외의 하중 및 평상시 최대급의 환경하중, 설계하중은 상시하중 상태와 비상시하중 상태로 나뉘어 정해져있다. 상시하중 상태는 육상건축에 대한 장기하중상태에 대응하는 것으로 평상시의 일반하중 및 환경하중 중에서 평상시에 있어서 최대급의 것이 작용하는 상태를 말한다.</t>
  </si>
  <si>
    <t>16452</t>
  </si>
  <si>
    <t>상시하중</t>
  </si>
  <si>
    <t>stationary load, 常時荷重</t>
  </si>
  <si>
    <t>상시 작용하는 하중으로서 고정하중과 활하중 및 다설지역의 평균 적설하중이 포함됨.</t>
  </si>
  <si>
    <t>16453</t>
  </si>
  <si>
    <t>상심아치</t>
  </si>
  <si>
    <t>⇨스틸티드아치(＝).</t>
  </si>
  <si>
    <t>16454</t>
  </si>
  <si>
    <t>상업 건축</t>
  </si>
  <si>
    <t>commercial building</t>
  </si>
  <si>
    <t>상업을 주목적으로 세워진건축. 공장, 사무실 등의건축도상업을 목적으로 하나, 보통은 점포, 백화점, 요리점 등 고객이 직접 이용하는 건물을 말함</t>
  </si>
  <si>
    <t>16455</t>
  </si>
  <si>
    <t>상업권</t>
  </si>
  <si>
    <t>상업상의 거래가 이루어지는 공간의 권역</t>
  </si>
  <si>
    <t>16458</t>
  </si>
  <si>
    <t>상업디자인</t>
  </si>
  <si>
    <t>판매촉진 등의상업적인 목적을 갖는 조형 및 기술을 중심으로 하는디자인</t>
  </si>
  <si>
    <t>16459</t>
  </si>
  <si>
    <t>개금</t>
  </si>
  <si>
    <t>key, 開金</t>
  </si>
  <si>
    <t>자물쇠를 잠그거나 여는 데 사용하는 물건. = 열쇠(鍵).</t>
  </si>
  <si>
    <t>1646</t>
  </si>
  <si>
    <t>상업지역</t>
  </si>
  <si>
    <t>comercial zone, comercial district, 商業地域</t>
  </si>
  <si>
    <t>① 상업 그 밖의 업무의 편익증진을 위하여 필요한 지역으로서 「국토의 계획 및 이용에 관한 법률」에 의한 도시지역의 세분류 중 하나 ② 도시의 경제활동 중심이 되는 지역에 지정됨.</t>
  </si>
  <si>
    <t>16460</t>
  </si>
  <si>
    <t>상연</t>
  </si>
  <si>
    <t>rafter, 上椽</t>
  </si>
  <si>
    <t>5량가 구조 이상의 지붕틀에서 종도리와 중도리 사이에 걸친 서까래.</t>
  </si>
  <si>
    <t>16461</t>
  </si>
  <si>
    <t>상옥</t>
  </si>
  <si>
    <t>penthouse, shed, 上屋</t>
  </si>
  <si>
    <t>① 수송 화물을 보관ㆍ선별하거나, 작업 또는 대기하는 데 쓰려고 부두나 역 가까이에 지은 건물. ② 화물의 집산, 정리 또는 일시적 수용을 위한 임시 건물.</t>
  </si>
  <si>
    <t>16462</t>
  </si>
  <si>
    <t>상온</t>
  </si>
  <si>
    <t>常溫</t>
  </si>
  <si>
    <t>1.자연 그대로의 보통 기온2.늘 일정한 온도3.일 년 동안의 기온을 평균한 온도</t>
  </si>
  <si>
    <t>16463</t>
  </si>
  <si>
    <t>상온 공법</t>
  </si>
  <si>
    <t>cold application</t>
  </si>
  <si>
    <t>건설 방수층 시공에서 열을 사용하지 않는 공법을 통틀어 이르는 말. 아스팔트 방수에서 열을 사용하지 않는 공법에 한정되기도 한다.</t>
  </si>
  <si>
    <t>16464</t>
  </si>
  <si>
    <t>상온가공</t>
  </si>
  <si>
    <t>cold forming, 常溫加工</t>
  </si>
  <si>
    <t>금속선이나 금속판을 만드는 경우 가열하지 않고 선을 만들거나 압연 등을 하는 가공법. 제품은 단단해지는 동시에 물러지고, 전기 저항은 증가한다. 자성 재료의 경우는 투자율에 이방성이 생긴다.</t>
  </si>
  <si>
    <t>16465</t>
  </si>
  <si>
    <t>상용 출력</t>
  </si>
  <si>
    <t>normal output</t>
  </si>
  <si>
    <t>일반적으로 정격 출력의 90~100%를 쓰는 것을 상용 출력이라고 한다. 기계, 기구 등의 출력의 정의이다.</t>
  </si>
  <si>
    <t>16469</t>
  </si>
  <si>
    <t>개기</t>
  </si>
  <si>
    <t>開基</t>
  </si>
  <si>
    <t>건물 등의 터를 새로 만드는 일. 주로 사찰 등을 처음으로 세우는 일.</t>
  </si>
  <si>
    <t>1647</t>
  </si>
  <si>
    <t>상용 콘크리트</t>
  </si>
  <si>
    <t>common grade concrete</t>
  </si>
  <si>
    <t>고급 콘크리트에 이어 일반적인 품질의 콘크리트 종별이다. 보통 철근 콘크리트 구조에 사용된다.</t>
  </si>
  <si>
    <t>16470</t>
  </si>
  <si>
    <t>상용시</t>
  </si>
  <si>
    <t>civil time, 常用時</t>
  </si>
  <si>
    <t>일반적으로 널리 쓰이는 시법. 평균 태양시.</t>
  </si>
  <si>
    <t>16471</t>
  </si>
  <si>
    <t>상위 계획</t>
  </si>
  <si>
    <t>high rank plan</t>
  </si>
  <si>
    <t>도시계획 체계 상에서 위계가 높은 도시계획의 종류</t>
  </si>
  <si>
    <t>16472</t>
  </si>
  <si>
    <t>상위 항복점</t>
  </si>
  <si>
    <t>upper yield point</t>
  </si>
  <si>
    <t>금속에서 정적 하중에 의하여 소성변형이 생기기 시작할 때의 응력</t>
  </si>
  <si>
    <t>16473</t>
  </si>
  <si>
    <t>상인방</t>
  </si>
  <si>
    <t>lintel, 上引枋</t>
  </si>
  <si>
    <t>창문이나 문 등의 개구부 상부에 가로지른 부재.</t>
  </si>
  <si>
    <t>16474</t>
  </si>
  <si>
    <t>상자 계단</t>
  </si>
  <si>
    <t>상자형의 계단으로 하부를 측면에서 다용도실로 쓸 수 있는 계단</t>
  </si>
  <si>
    <t>세화82.9%</t>
  </si>
  <si>
    <t>16475</t>
  </si>
  <si>
    <t>상자 단면보</t>
  </si>
  <si>
    <t>⇨ 박스 거더</t>
  </si>
  <si>
    <t>16476</t>
  </si>
  <si>
    <t>상자 산지 이음</t>
  </si>
  <si>
    <t>조작 부재용 이음의 종류들 중 한 가지. 양면이 보이며, 가려진 양면은 산지를 꽂아두고 보이는 면은 맞댐이음으로 처리한다.</t>
  </si>
  <si>
    <t>16477</t>
  </si>
  <si>
    <t>상자 엇걸이 이음</t>
  </si>
  <si>
    <t>조작 부재용 이음의 종류들 중 한 가지. 양면이 보이며, 가려진 면 한쪽은 산지를 꽂아둔다. 외관상으로는 맞댐이음의 형태를 가지고있다.</t>
  </si>
  <si>
    <t>16478</t>
  </si>
  <si>
    <t>상자 연귀</t>
  </si>
  <si>
    <t>목조 부재의 수평 방향에서의 모서리 맞춤에 사용되는 방법들 중 한 가지. 부재의 단면의 상단은 고정하고 치장으로 한 뒤, 하부는 장부맞춤을 한다.</t>
  </si>
  <si>
    <t>16479</t>
  </si>
  <si>
    <t>개기식</t>
  </si>
  <si>
    <t>開基式</t>
  </si>
  <si>
    <t>터를 닦기 시작할 때 하는 건축의례. 개기식을 할 때 대목들은 모탕고사도 함께 지낸다.</t>
  </si>
  <si>
    <t>1648</t>
  </si>
  <si>
    <t>상자 이음</t>
  </si>
  <si>
    <t>목조 부재의 기둥 이음 종류들 중 한 가지. 이으려고 하는 상하 부재를 각각 단면 두깨의 반씩 잘라낸다. 그 후 부재가 맞닿는 방향의 단부에 턱솔을 만든다. 마지막으로 맞닿은 두 부재 중앙부에 사선으로 산지를 넣는다.</t>
  </si>
  <si>
    <t>16480</t>
  </si>
  <si>
    <t>상자 자물쇠</t>
  </si>
  <si>
    <t>case lock</t>
  </si>
  <si>
    <t>통상적으로 사용되는 자물쇠. 자물쇠의 모든 장치가 케이스에 들어가는 종류의 자물쇠를 말한다.</t>
  </si>
  <si>
    <t>16481</t>
  </si>
  <si>
    <t>상자 홈통</t>
  </si>
  <si>
    <t>trough gutter; box gutter; parallel gutter</t>
  </si>
  <si>
    <t>상부가 뚫려있는 사각형 형태의 단면을 가진 홈통</t>
  </si>
  <si>
    <t>16482</t>
  </si>
  <si>
    <t>상자보</t>
  </si>
  <si>
    <t>16483</t>
  </si>
  <si>
    <t>상자암거</t>
  </si>
  <si>
    <t>box culvert, 箱子暗渠</t>
  </si>
  <si>
    <t>철도나 도로 등의 하부에 인공수로를 만들기 위해 매설된, 단면이 사각형인 철근콘크리트구조물</t>
  </si>
  <si>
    <t>16484</t>
  </si>
  <si>
    <t>상자형 거더</t>
  </si>
  <si>
    <t>16485</t>
  </si>
  <si>
    <t>상자형 단면</t>
  </si>
  <si>
    <t>double web section, 箱子形斷面</t>
  </si>
  <si>
    <t>단면이 ㅁ자 형태인 것</t>
  </si>
  <si>
    <t>16486</t>
  </si>
  <si>
    <t>상자형 단면 기둥</t>
  </si>
  <si>
    <t>⇨박스 칼럼(＝).</t>
  </si>
  <si>
    <t>16487</t>
  </si>
  <si>
    <t>상자형 단면재</t>
  </si>
  <si>
    <t>box section member</t>
  </si>
  <si>
    <t>ㅁ자형의 단면형을 갖는 부재.</t>
  </si>
  <si>
    <t>16488</t>
  </si>
  <si>
    <t>개념 설계</t>
  </si>
  <si>
    <t>conceptual design</t>
  </si>
  <si>
    <t>설계의 초기 단계 작업 중 하나로 프로젝트의 기본 내용만을 고려하여 설계 개념을 주로 나타내는 작업.</t>
  </si>
  <si>
    <t>1649</t>
  </si>
  <si>
    <t>상자형 보</t>
  </si>
  <si>
    <t>box beam, box girder, 箱子梁</t>
  </si>
  <si>
    <t>①ㅁ형태의 단면을 가지는 보 ② ＝상자보＝상자형 거더. ③ 내부에 페인팅(painting)을 할 수 없다는 단점이 있음.</t>
  </si>
  <si>
    <t>16492</t>
  </si>
  <si>
    <t>상자형 셔터</t>
  </si>
  <si>
    <t>boxing shutters</t>
  </si>
  <si>
    <t>문 상부에 위치한 상자모양안에 말아서 넣을 수 있는 것</t>
  </si>
  <si>
    <t>16493</t>
  </si>
  <si>
    <t>상자형 턱솔 이음</t>
  </si>
  <si>
    <t>상자형(ㅁ 형)의 짧은 촉을 다른 재목에 들어가 물리게 하는 이음</t>
  </si>
  <si>
    <t>16494</t>
  </si>
  <si>
    <t>상자형 토대</t>
  </si>
  <si>
    <t>box sill</t>
  </si>
  <si>
    <t>① 토대부분이 ｢header｣와 ｢sill｣로 둘러싸여 상자 모양으로 된 것. ② ⇨상판.</t>
  </si>
  <si>
    <t>16495</t>
  </si>
  <si>
    <t>상자형기둥</t>
  </si>
  <si>
    <t>box column, 箱子形柱</t>
  </si>
  <si>
    <t>사각형 또는 구형 단면의 내부가 비어 있는 목조기둥.</t>
  </si>
  <si>
    <t>16496</t>
  </si>
  <si>
    <t>상자홈통</t>
  </si>
  <si>
    <t>box gutter, boxed gutter, trough gutter, parallel gutter,, 箱子－</t>
  </si>
  <si>
    <t>지붕면의 빗물을 처리하기 위한 홈통의 하나. 처마 끝에 목재 또는 철재로 만든 상자형 틀을 만들어 그 안에 설치하는 홈통.</t>
  </si>
  <si>
    <t>16497</t>
  </si>
  <si>
    <t>상점</t>
  </si>
  <si>
    <t>store shop, 商店</t>
  </si>
  <si>
    <t>상인이 영업활동을 수행하기 위해 설치한 점포 또는 영업상의 본거지를 말하며 점포, 가게라고도 함.</t>
  </si>
  <si>
    <t>16498</t>
  </si>
  <si>
    <t>상점 건축</t>
  </si>
  <si>
    <t>점포를 말함</t>
  </si>
  <si>
    <t>16499</t>
  </si>
  <si>
    <t>CIS</t>
  </si>
  <si>
    <t>community information system</t>
  </si>
  <si>
    <t>유선 텔레비전을 사용해서 각 가정으로 정보를 전하는 지역 정보화 시스템.</t>
  </si>
  <si>
    <t>165</t>
  </si>
  <si>
    <t>개다리소반</t>
  </si>
  <si>
    <t>-小盤</t>
  </si>
  <si>
    <t>개의 다리와 같이 안으로 구부러진 형태의 다리로 지지되는 둥글거나 팔각의 소반.</t>
  </si>
  <si>
    <t>1650</t>
  </si>
  <si>
    <t>상점 아파트</t>
  </si>
  <si>
    <t>1층을 상업시설로 구성한 공동주텍을 말함 = 주상복합아파트</t>
  </si>
  <si>
    <t>16500</t>
  </si>
  <si>
    <t>상점(식) 주택</t>
  </si>
  <si>
    <t>하층 부분을 상업시설로 구성하고 상층부분은  공동주택으로 구성된 건물의 속칭</t>
  </si>
  <si>
    <t>16501</t>
  </si>
  <si>
    <t>상점가 주택</t>
  </si>
  <si>
    <t>residential house in the shopping quarters</t>
  </si>
  <si>
    <t>원래 상점의 용도이나 주거의 목적으로 사용하는 주택</t>
  </si>
  <si>
    <t>16503</t>
  </si>
  <si>
    <t>상주 인구</t>
  </si>
  <si>
    <t>living population</t>
  </si>
  <si>
    <t>실제로 해당 지역에 거주하고 있는 인구</t>
  </si>
  <si>
    <t>16504</t>
  </si>
  <si>
    <t>상주 인구 밀도</t>
  </si>
  <si>
    <t>density of living population</t>
  </si>
  <si>
    <t>그 지역을상주지로 하고 있는 총인구의인구 밀도.</t>
  </si>
  <si>
    <t>16505</t>
  </si>
  <si>
    <t>상중도리</t>
  </si>
  <si>
    <t>上中道理</t>
  </si>
  <si>
    <t>상중도리, 중중도리, 하중도리 등 중도리를 여러 개로 구성할 때, 가장 위쪽에 있는 중도리. 지붕가구의 보방향 길이를 더 길게 할때 사용한다.</t>
  </si>
  <si>
    <t>16506</t>
  </si>
  <si>
    <t>상징</t>
  </si>
  <si>
    <t>symbol, 象徵</t>
  </si>
  <si>
    <t>①  추상적인 개념이나 사물을 구체적인 사물로 나타냄.  ②  사물을 전달하는 매개적 작용을 하는 것을 통틀어 이르는 말</t>
  </si>
  <si>
    <t>16508</t>
  </si>
  <si>
    <t>상층</t>
  </si>
  <si>
    <t>上層</t>
  </si>
  <si>
    <t>2층이상의 건물에서 기준층을 기준으로 위에있는 층</t>
  </si>
  <si>
    <t>16509</t>
  </si>
  <si>
    <t>개다리헌함</t>
  </si>
  <si>
    <t>拘足軒檻</t>
  </si>
  <si>
    <t>① 난간동자를 개다리 모양으로 난간의 상부가 마루기둥 바깥으로 나가도록 한 난간. ② 계자(각)난간의 딴이름.</t>
  </si>
  <si>
    <t>1651</t>
  </si>
  <si>
    <t>상층기둥</t>
  </si>
  <si>
    <t>upper story column, 上層柱</t>
  </si>
  <si>
    <t>2층 이상의  여러층중 서있는 기준의 위쪽의 층을 상층이라 하며 그곳에 세워진 기둥을 말함</t>
  </si>
  <si>
    <t>16510</t>
  </si>
  <si>
    <t>상칠용 조합페인트</t>
  </si>
  <si>
    <t>가장 많이 사용되는 보통의 조합페인트로, 단순히 조합페인트로 부르는 것은 이 종류 뿐, 주로 상칠 또는 중칠의 도장에 쓰이는 광택이 있는 조합 페인트임. 안료의 조성은 대체로 견련 페인트의 안료의 조성과 같고, 흰색 조합 페인트의 경우, 각종의 흰 안료를 사용한 품종이 있는 것도 견련 페인트와 같음. 보일유는 품질의 상하나 도장의 목적에 따라 여러 가지 보일유가 쓰이고 있음.</t>
  </si>
  <si>
    <t>16512</t>
  </si>
  <si>
    <t>상태</t>
  </si>
  <si>
    <t>보통의 상태.</t>
  </si>
  <si>
    <t>16513</t>
  </si>
  <si>
    <t>상태 방정식</t>
  </si>
  <si>
    <t>equation of state</t>
  </si>
  <si>
    <t>물질의 열역학적 상태를 기술하는 식으로 균질이고 등방성인 물질의 일정량에 대하여, 그 압력, 부피, 온도의 세 가지 상태의 변수 사이에 성립하는 관계식</t>
  </si>
  <si>
    <t>16514</t>
  </si>
  <si>
    <t>상태량 벡터</t>
  </si>
  <si>
    <t>전달 매트릭스법에 있어서 각 부재 끝에 변위, 회전, 힘, 굽힘 모멘트 등을 나타내는 상태 벡터.</t>
  </si>
  <si>
    <t>16515</t>
  </si>
  <si>
    <t>상투걸이</t>
  </si>
  <si>
    <t>기둥 머리에 촉을 만들어 그 위에 보와 도리를 꽂는 방식.</t>
  </si>
  <si>
    <t>16517</t>
  </si>
  <si>
    <t>상투도리</t>
  </si>
  <si>
    <t>-道理</t>
  </si>
  <si>
    <t>기둥 머리에 촉을 만들어 촉이 들어가는 구멍을 뚫어놓은 도리.</t>
  </si>
  <si>
    <t>16518</t>
  </si>
  <si>
    <t>상투이음</t>
  </si>
  <si>
    <t>topknot-shaped tenon joint</t>
  </si>
  <si>
    <t>두껍게 만든 장부이음 또는 턱솔이음을 통칭하여 부르는 말. 부재의 단부에 굵고 긴 촉을 만들고 이를 다른 부재 단부에 낸 촉구멍에 끼워 잇는 방법으로 기둥과 보, 도리를 접합할 때도 사용된다.</t>
  </si>
  <si>
    <t>16519</t>
  </si>
  <si>
    <t>개단 말뚝</t>
  </si>
  <si>
    <t>open end pile</t>
  </si>
  <si>
    <t>중공 말뚝의 선단부가 밀폐되어 있지 않아 열려 있는 말뚝</t>
  </si>
  <si>
    <t>1652</t>
  </si>
  <si>
    <t>상판</t>
  </si>
  <si>
    <t>sole plate, 床板</t>
  </si>
  <si>
    <t>① 벽의 사이기둥(스터드)을 지지하기 위하여 하부바닥(sub floor) 위에 놓이는 굄재 혹은 토대. ② 바닥판. ③ 판 형상의 평평한 구조체. ④ 부재의 형성에 의한 구조물의 분류. ⑤ ⇨상자형 토대.</t>
  </si>
  <si>
    <t>16521</t>
  </si>
  <si>
    <t>상하 요동</t>
  </si>
  <si>
    <t>히브 항 참조</t>
  </si>
  <si>
    <t>16522</t>
  </si>
  <si>
    <t>상하동</t>
  </si>
  <si>
    <t>vertical motion</t>
  </si>
  <si>
    <t>진동의 상하방향의 성분</t>
  </si>
  <si>
    <t>16523</t>
  </si>
  <si>
    <t>상하수도</t>
  </si>
  <si>
    <t>上下水道</t>
  </si>
  <si>
    <t>상수도와 하수도를 함께 이르는 말</t>
  </si>
  <si>
    <t>16524</t>
  </si>
  <si>
    <t>상하평아치</t>
  </si>
  <si>
    <t>flat arch, straight arch, 上下平虹蜺</t>
  </si>
  <si>
    <t>① 아치 벽돌의 높이가 일정하게 된 평아치. ② 구조적인 목적보다 미학적인 이유로 만들어지는 아치임</t>
  </si>
  <si>
    <t>16525</t>
  </si>
  <si>
    <t>상한 치수</t>
  </si>
  <si>
    <t>① 한계치수의 큰 쪽.  ⓢ 최대 허용치수</t>
  </si>
  <si>
    <t>16526</t>
  </si>
  <si>
    <t>상한①</t>
  </si>
  <si>
    <t>upper limit, 上限</t>
  </si>
  <si>
    <t>한계치수에서 가장 큰 값, 상한치수</t>
  </si>
  <si>
    <t>16527</t>
  </si>
  <si>
    <t>상한치수</t>
  </si>
  <si>
    <t>upper limit of maximum measurement, 上限値數</t>
  </si>
  <si>
    <t>한계치수중에서 큰 값</t>
  </si>
  <si>
    <t>16529</t>
  </si>
  <si>
    <t>상항복점</t>
  </si>
  <si>
    <t>상위항복점(=)</t>
  </si>
  <si>
    <t>16530</t>
  </si>
  <si>
    <t>상향 용접</t>
  </si>
  <si>
    <t>overhead welding</t>
  </si>
  <si>
    <t>위보기 용접</t>
  </si>
  <si>
    <t>16531</t>
  </si>
  <si>
    <t>상향급수식</t>
  </si>
  <si>
    <t>up feed system, 上向給水式</t>
  </si>
  <si>
    <t>증기 또는 급탕수 등을 공급할 때, 주관을 최하부에 두고 지관을 올려서 공급하는 방식</t>
  </si>
  <si>
    <t>기문당32.8%</t>
  </si>
  <si>
    <t>16532</t>
  </si>
  <si>
    <t>상향식 환기</t>
  </si>
  <si>
    <t>16533</t>
  </si>
  <si>
    <t>상향용접</t>
  </si>
  <si>
    <t>overhead position of weld, 上向鎔接</t>
  </si>
  <si>
    <t>위보기 용접이라고도 하며, 밑에서 위를 향해서 하는 용접을 말하며, 용접선의 방향이 거의 수평인 경우의 용접, 바닥에 둔 받침에 올라서서 천장을 밑에서 용접하는 경우와 같은 용접이다. 이 자세에서 작업할 때는 스패터 기타의 침입에 의한 화상을 입지 않도록 사전에 용접복장을 구비해야 한다.</t>
  </si>
  <si>
    <t>16534</t>
  </si>
  <si>
    <t>상향통풍</t>
  </si>
  <si>
    <t>16535</t>
  </si>
  <si>
    <t>상향환기</t>
  </si>
  <si>
    <t>upward ventilation, 上向換氣</t>
  </si>
  <si>
    <t>실의 바닥 또은 벽면 하부에 급기구를 설치하고, 배기구는 천장 또는 벽면 상부에 설치하여 기류가 상향되도록 만든 환기방식.급기구가 설치된 바닥 부근 먼지 등이 상승하여 공기를 오염시킬 수 있는 단점이 있고 냉방 시 급기구 인근에서는 냉풍에 의한 불쾌감이 발생할 수 있음.＝상향통풍, 상향식 환기.</t>
  </si>
  <si>
    <t>16536</t>
  </si>
  <si>
    <t>상현재</t>
  </si>
  <si>
    <t>upper chord, top chord, 上弦材</t>
  </si>
  <si>
    <t>① 트러스 위쪽의 현재. ② 트러스를 구성하는 부재(상현재 + 하현재 + 사재) 의 명칭으로 현재 중 위쪽에 있는 것</t>
  </si>
  <si>
    <t>16538</t>
  </si>
  <si>
    <t>개랑</t>
  </si>
  <si>
    <t>건축물의 한 방향 또는 그 이상의 측면이, 열주(列柱(⇒콜로네이드))에 개방되어 있는 것을 말한다⇨로지아(＝).</t>
  </si>
  <si>
    <t>1654</t>
  </si>
  <si>
    <t>상호 대기</t>
  </si>
  <si>
    <t>mutual waiting</t>
  </si>
  <si>
    <t>업무준비 미비로 인해 서로 업무시작이 되지않아 발생하는 대기</t>
  </si>
  <si>
    <t>16541</t>
  </si>
  <si>
    <t>상호 반사</t>
  </si>
  <si>
    <t>(미) interflection, (영) inter reflection</t>
  </si>
  <si>
    <t>빛이 벽, 천장 따위의 반사면에서 다중 반사를 반복한 다음에 작업면 또는 지정된 면에 도달하는 것.</t>
  </si>
  <si>
    <t>16542</t>
  </si>
  <si>
    <t>상호 사용권</t>
  </si>
  <si>
    <t>다른 것의 방해를 받지 않고 자기의 상호를 자유로이 이용할 수 있는 권한</t>
  </si>
  <si>
    <t>16544</t>
  </si>
  <si>
    <t>상호 상관 함수</t>
  </si>
  <si>
    <t>cross-correlation function</t>
  </si>
  <si>
    <t>2개의 시간적 또는 공간적 변동에 대한 상관함수.</t>
  </si>
  <si>
    <t>16546</t>
  </si>
  <si>
    <t>상호 작용</t>
  </si>
  <si>
    <t>interaction</t>
  </si>
  <si>
    <t>2개의 물체가 서로 작용을 하여 영향을 미치는 것.</t>
  </si>
  <si>
    <t>16547</t>
  </si>
  <si>
    <t>상호관입</t>
  </si>
  <si>
    <t>inter coursing, 相互貫入</t>
  </si>
  <si>
    <t>내외부공간 사이에 새로운 공간이 들어옴으로써 공간의 위치 관계가 서로 얽혀 있는 상태를 말함</t>
  </si>
  <si>
    <t>16548</t>
  </si>
  <si>
    <t>개략시방서</t>
  </si>
  <si>
    <t>outline specification, 槪略示方書</t>
  </si>
  <si>
    <t>설계의 초기단계에서 작성하는 개략의 시방서.</t>
  </si>
  <si>
    <t>1655</t>
  </si>
  <si>
    <t>새</t>
  </si>
  <si>
    <t>interval, space, distance, 間隔</t>
  </si>
  <si>
    <t>철근의 일정한 사이 간격.</t>
  </si>
  <si>
    <t>16550</t>
  </si>
  <si>
    <t>새굴매기</t>
  </si>
  <si>
    <t>서까래의 초평과 이엉 사이로 새가 들어가지 못하게 흙으로 발라 막은 것 ⇨갖추매기(＝).</t>
  </si>
  <si>
    <t>16552</t>
  </si>
  <si>
    <t>새그로드</t>
  </si>
  <si>
    <t>sag rod</t>
  </si>
  <si>
    <t>① 지붕면에 수직으로 설치되는 열린단면 형태(C 또는  Z 등의 형태)인 중도리(Purlin)의 처짐을 방지하기 위해 중도리간을 연결시키는 강봉(鋼棒). ② ＝중도리연결대(⇦).</t>
  </si>
  <si>
    <t>16553</t>
  </si>
  <si>
    <t>새그비</t>
  </si>
  <si>
    <t>sag ratio</t>
  </si>
  <si>
    <t>새그와 지점간 수평거리 비</t>
  </si>
  <si>
    <t>16554</t>
  </si>
  <si>
    <t>새김머리</t>
  </si>
  <si>
    <t>보머리나 뺄목 등에 한 새김질</t>
  </si>
  <si>
    <t>16555</t>
  </si>
  <si>
    <t>새김무늬</t>
  </si>
  <si>
    <t>篆刻紋</t>
  </si>
  <si>
    <t>보머리나 뺄목 등에 새김질 한 모양</t>
  </si>
  <si>
    <t>16556</t>
  </si>
  <si>
    <t>새김문</t>
  </si>
  <si>
    <t>crest carved board gate), 彫刻門</t>
  </si>
  <si>
    <t>넓은 널빤지의 표면을 도려내어 무늬를 새기고 반대쪽에는 창호지를 바른 문.</t>
  </si>
  <si>
    <t>16557</t>
  </si>
  <si>
    <t>새김유리</t>
  </si>
  <si>
    <t>cut glass</t>
  </si>
  <si>
    <t>조각 세공에 의해 장식을 가한 유리 그릇 또는 장식품.</t>
  </si>
  <si>
    <t>16558</t>
  </si>
  <si>
    <t>새김질</t>
  </si>
  <si>
    <t>carving</t>
  </si>
  <si>
    <t>석재‧나무 등에 물건의 바탕에 글씨나 형상을 파는 일.</t>
  </si>
  <si>
    <t>기문당43.3%</t>
  </si>
  <si>
    <t>16559</t>
  </si>
  <si>
    <t>새김질목수</t>
  </si>
  <si>
    <t>彫刻邊首</t>
  </si>
  <si>
    <t>조각공(새김질을 하는 목수).</t>
  </si>
  <si>
    <t>16560</t>
  </si>
  <si>
    <t>새김창</t>
  </si>
  <si>
    <t>crest carved board window, 彫刻窓</t>
  </si>
  <si>
    <t>꽃무늬가 새겨진 창.</t>
  </si>
  <si>
    <t>16561</t>
  </si>
  <si>
    <t>새깅</t>
  </si>
  <si>
    <t>sagging</t>
  </si>
  <si>
    <t>부체(浮體)가 파랑하중이나 불균형한 적재하중 등을 받아서 부체의 양단이 올라간 것 같이 변형된 상태. 일반적으로 세장체(細長體) 형태를 가진 부체의 길이(장)방향은 구조적으로 하나의 보로 생각할 수 있다. 정수(靜水)중에는 부력과 중력이 균형을 이루나 적재하중 등의 불균일분포에 의해 길이방향의 부력분포와 중력분포의 균형이 깨어진다. 부력체에는 휨모멘트 및 전단력이 생기게 된다. 또 파랑하중에 의해서도 휨모멘트와 전단력이 생기며 특히 부체의 길이와 거의 같은 파장의 파도에 대해서 큰 휨모멘트가 생긴다(간단한 설계에는 부체길이와 설계파의 파장을 일치시켜 설계용 파랑휨모멘트를 산정하는 경우도 있다). 적재하중이 중앙부에 편재되는 경우 혹은 파도의 골이 중앙에 있고 파도의 봉우리가 양단에 있는 경우는 중앙하단이 인장측이 되는 휨모멘트가 생겨 밑으로 처지는 변형상태가 되는데 이를 새깅이라고 한다. 한편, 적재하중이 양단에 편재되는 경우 혹은 파도의 봉우리가 중앙에 오고 파도의 골이 양단에 있는 경우에는 반대로 중앙상단이 인장측이 되는 휨모멘트가 생겨 위로 젖혀 올라간 변형상태가 된다. 이 상태를 호깅이라고 한다. 또, 평면이 구형(矩形)부체 뿐만 아니라 원형부체에도 직경이 파장과 같은 정도인 경우에는 새깅, 호깅이 발생한다.</t>
  </si>
  <si>
    <t>16563</t>
  </si>
  <si>
    <t>새끼</t>
  </si>
  <si>
    <t>짚으로 가늘게 꼰 길다란 끈</t>
  </si>
  <si>
    <t>16564</t>
  </si>
  <si>
    <t>새니터리 유닛</t>
  </si>
  <si>
    <t>sanitary unit</t>
  </si>
  <si>
    <t>욕실·화장실·세면소 등의 위생시설을 실마다 또는 주요 부분만을 일체화하거나 프리패브화한 것</t>
  </si>
  <si>
    <t>16567</t>
  </si>
  <si>
    <t>새드 콤팩션 파일</t>
  </si>
  <si>
    <t>지반 액상화 방지 또는 연약지반 개량공법으로 진동이나 충격 하중을 이용해서 지반 속에 파이프를 관입하고, 그 속에 모래 등을 넣어 진동이나 충격 하중으로 다져서 지반속에 만든 모래 말뚝</t>
  </si>
  <si>
    <t>16569</t>
  </si>
  <si>
    <t>개량 주택</t>
  </si>
  <si>
    <t>improved house； slum clearance housing； improvement area housing</t>
  </si>
  <si>
    <t>농어촌 주거환경개선 등 주거환경개선 기본방침에 따라 건축되는 주택의 총칭</t>
  </si>
  <si>
    <t>1657</t>
  </si>
  <si>
    <t>새들</t>
  </si>
  <si>
    <t>saddle</t>
  </si>
  <si>
    <t>① 교량：현수교 등에서 케이블을 지지하고 그 방향을 바꾸는 것. 가동식과 고정식이 있으며 탑정(塔頂) 새들의 경우, 주탑 하단의 조건에 따라 상하단 모두가 고정 힌지의 탑, 상단 가동 힌지 하단 고정 힌지의 탑, 상단 고정 힌지 하단 가동 힌지의 탑 등 3종류가 있다. 현재는 거의가 마지막 형식이며 가요 지탑 (可撓支塔)이라고도 한다. 새들은 케이블을 안전하게 지지하고 또한 케이블의 연직 반력 또는 수평 반력을 충분히 탑으로 전달하는 구조이어야 한다.② 댐：아치댐의 착암부(着岩部)에 만들어지는 콘크리트의 대좌(臺座)로, 일반적으로 양안 및 하상(河床) 전체에 걸쳐 댐을 지지한다. 아치 댐의 착암부 부근에는 일반적으로 큰 응력이 발생하는데 이 새들을 설치함에 의해 아치 댐의 착암부 부근의 응력을 분산시켜 기초로 전달하는 것이 가능하게 되고 또한 댐 본체의 형상도 기초의 지산형으로 아무런 구애없이 매끈하게 만들 수 있다.</t>
  </si>
  <si>
    <t>16570</t>
  </si>
  <si>
    <t>새발장식</t>
  </si>
  <si>
    <t>鳥足裝飾</t>
  </si>
  <si>
    <t>창호의 울거미 등에서 맞춤 부분을 연결 보강하는 장식 철물.</t>
  </si>
  <si>
    <t>16571</t>
  </si>
  <si>
    <t>새벽</t>
  </si>
  <si>
    <t>누런 빛깔의 차진 흙에 고운 모래나 말똥 따위를 섞어 벽이나 방바닥에 덧바르는 흙.</t>
  </si>
  <si>
    <t>16572</t>
  </si>
  <si>
    <t>새벽질</t>
  </si>
  <si>
    <t>건물의 벽이나 방바닥에, 고운 모래나 말똥 따위를 섞은 누른 빛깔의 차진 흙을 바르는 일.</t>
  </si>
  <si>
    <t>기문당10.4%</t>
  </si>
  <si>
    <t>16573</t>
  </si>
  <si>
    <t>새벽토</t>
  </si>
  <si>
    <t>동의어로는 새벽흙이 있으며, 잔모래가 고운 진흙속에 섞여 빛깔이 누렇게 된 흙을 의미한다.</t>
  </si>
  <si>
    <t>16574</t>
  </si>
  <si>
    <t>새벽흙</t>
  </si>
  <si>
    <t>砂壁土</t>
  </si>
  <si>
    <t>잔모래가 고운 진흙속에 섞여 빛깔이 누렇게 된 흙.</t>
  </si>
  <si>
    <t>16575</t>
  </si>
  <si>
    <t>새벽흙반죽</t>
  </si>
  <si>
    <t>새벽흙에 고운 여물을 섞어 해초풀로 반죽하거나 물을 섞어 반죽하는 것을 일컫는 말.</t>
  </si>
  <si>
    <t>16576</t>
  </si>
  <si>
    <t>새부리</t>
  </si>
  <si>
    <t>birdsmouth, bird’s mouth</t>
  </si>
  <si>
    <t>새가 부리를 벌렸을 때의 모습과 비슷하다하여 유래된 말로, 다른 목재 위에 교차하여 얹어놓도록 그 목재를 파낸 곳을 의미한다.</t>
  </si>
  <si>
    <t>16577</t>
  </si>
  <si>
    <t>새부리따기맞춤</t>
  </si>
  <si>
    <t>birds mouth joint</t>
  </si>
  <si>
    <t>새 부리형상의 ㄱ자형으로 맞추는 것으로 수평재 위에 걸쳐지는 경사재의 밑부분 맞춘다.</t>
  </si>
  <si>
    <t>16578</t>
  </si>
  <si>
    <t>새시</t>
  </si>
  <si>
    <t>sash</t>
  </si>
  <si>
    <t>창틀이라고도 부르며, 철, 스테인리스강, 알루미늄 따위를 재료로 하여 만든 창의 틀.</t>
  </si>
  <si>
    <t>16579</t>
  </si>
  <si>
    <t>새시바</t>
  </si>
  <si>
    <t>sash bar</t>
  </si>
  <si>
    <t>단면의 표준은 일정하지 않으나 각 제조 회사마다 독특하게 고안하여 쓰는 철, 알루미늄, 플라스틱으로 만들어진 새시 창호를 만드는 원재료.</t>
  </si>
  <si>
    <t>16581</t>
  </si>
  <si>
    <t>새시풀리</t>
  </si>
  <si>
    <t>sash pulley, axle pulley</t>
  </si>
  <si>
    <t>두 짝의 창문을 서로 위아래로 오르내려서 여닫는 창의 도르래</t>
  </si>
  <si>
    <t>16582</t>
  </si>
  <si>
    <t>새우</t>
  </si>
  <si>
    <t>clay laid under a tile</t>
  </si>
  <si>
    <t>산자 위에 흙을 깔고, 그 위에 암키와를 깔 때에 그 좌우 또는 밑의 빈자리에 다져 넣는 진흙.</t>
  </si>
  <si>
    <t>16583</t>
  </si>
  <si>
    <t>새쪽</t>
  </si>
  <si>
    <t>parting lath, parting strip, parting slip</t>
  </si>
  <si>
    <t>두 짝의 창문을 서로 위아래로 오르내려서 여닫는 창의 두 추의 길을 가르는 널쪽.</t>
  </si>
  <si>
    <t>16585</t>
  </si>
  <si>
    <t>새털비</t>
  </si>
  <si>
    <t>drafting brush</t>
  </si>
  <si>
    <t>아주 가벼운 작은 빗자루를 말하며 도면작업시 생기는 먼지나 기타 부스러기를 쓸어내기 위한 것임</t>
  </si>
  <si>
    <t>16586</t>
  </si>
  <si>
    <t>색</t>
  </si>
  <si>
    <t>color, colour, 色</t>
  </si>
  <si>
    <t>빛을 받은 물체가 어떤 파장의 빛을 흡수하고 반사하는가에 따라 나타나는 물체의 빛깔</t>
  </si>
  <si>
    <t>16587</t>
  </si>
  <si>
    <t>색각</t>
  </si>
  <si>
    <t>color vision</t>
  </si>
  <si>
    <t>빛깔을 알아차리는 감각</t>
  </si>
  <si>
    <t>16589</t>
  </si>
  <si>
    <t>개량목재</t>
  </si>
  <si>
    <t>改良木材</t>
  </si>
  <si>
    <t>① 천연 목재에 물리‧화학적 처리를 가해 여러 가지 용도에 적합하도록 그 성질을 개량한 것. ② 접착‧압축‧주입‧도포 등의 방법이 있음. ③ 방부제‧방화재를 주입 혹은 도포한 방부목재‧방화목재 등과 내습성을 강화시킨 파라핀 주입목재, 내습성과 전기절연성 강도를 강화시킨 수지주입 목재 등을 비롯하여 합판‧집성재‧섬유판 등이 이에 속함.</t>
  </si>
  <si>
    <t>1659</t>
  </si>
  <si>
    <t>색감각</t>
  </si>
  <si>
    <t>color sensation, 色感覺</t>
  </si>
  <si>
    <t>빛의 분광 조성 변화에 일차적으로 대응하여 변화하는 시감각의 한 측면. 분광 조성에 대응하여 색상, 채도, 명도의 3요소에 대해 기본적으로 변화한다.</t>
  </si>
  <si>
    <t>16591</t>
  </si>
  <si>
    <t>색견본</t>
  </si>
  <si>
    <t>color sample</t>
  </si>
  <si>
    <t>직물, 도료, 염료, 용지 따위에서 각종 색깔을 분류하고 정리하여 만든 견본.</t>
  </si>
  <si>
    <t>16592</t>
  </si>
  <si>
    <t>색공간</t>
  </si>
  <si>
    <t>color space, 色空間</t>
  </si>
  <si>
    <t>색상으로 나타낼 수 있는 범위. 일반적으로 적색, 녹색, 청색 삼원색의 조합으로 표현된다.=색입체</t>
  </si>
  <si>
    <t>16593</t>
  </si>
  <si>
    <t>색대비</t>
  </si>
  <si>
    <t>color contrast, 色對比</t>
  </si>
  <si>
    <t>상이 다른 두 색을 같이 볼 때 둘레의 다른 빛깔 때문에 색상의 차이가 두드러지게 나는 현상.</t>
  </si>
  <si>
    <t>16597</t>
  </si>
  <si>
    <t>색도</t>
  </si>
  <si>
    <t>chromaticity, 色度</t>
  </si>
  <si>
    <t>색자극 또는 심리 물리적으로 표시되는 색의 감각 중 밝기를 제외한 측색 성질</t>
  </si>
  <si>
    <t>16598</t>
  </si>
  <si>
    <t>색도 좌표</t>
  </si>
  <si>
    <t>chromaticity coordinates</t>
  </si>
  <si>
    <t>색도를 수량적으로 나타낸 수치 -&gt; CIE 표색계</t>
  </si>
  <si>
    <t>16599</t>
  </si>
  <si>
    <t>개량변소</t>
  </si>
  <si>
    <t>改良便所</t>
  </si>
  <si>
    <t>① 재래식 변소의 결점을 어느 정도 개량하여 만든 변소. ② 하수도공사가 불비하여 수세식 변소로 할 수 없는 곳, 인분 비료를 필요로 하는 곳 등에서 고안한 것으로 위생적임. ③ 공기가 통하지 않는 분뇨실을 3～5개 만들어 부패 액화한 것을 퍼내도록 함으로써 세균, 기생충의 사멸을 기함. ④ ⇨변소. ⑤ ⇨제거식 변소.</t>
  </si>
  <si>
    <t>1660</t>
  </si>
  <si>
    <t>색도도</t>
  </si>
  <si>
    <t>chromaticity diagram, 色度圖</t>
  </si>
  <si>
    <t>색도를 좌표에 나타낸 그림</t>
  </si>
  <si>
    <t>16601</t>
  </si>
  <si>
    <t>색맞춤</t>
  </si>
  <si>
    <t>color matching</t>
  </si>
  <si>
    <t>조색이라고도 하며, 하나의 색을 원하는 색에 맞추어 만드는 일.</t>
  </si>
  <si>
    <t>16606</t>
  </si>
  <si>
    <t>개량변조</t>
  </si>
  <si>
    <t>改良便槽</t>
  </si>
  <si>
    <t>퍼내기식 변소를 개량한 것.</t>
  </si>
  <si>
    <t>1661</t>
  </si>
  <si>
    <t>색모르타르</t>
  </si>
  <si>
    <t>coloured mortar</t>
  </si>
  <si>
    <t>안료와 같이 색깔을 내는 재료를 넣어서 색깔이 나타나게 만든 모르타르.</t>
  </si>
  <si>
    <t>16610</t>
  </si>
  <si>
    <t>색모르타르칠</t>
  </si>
  <si>
    <t>coloured mortar painting)</t>
  </si>
  <si>
    <t>안료를 타설시 섞거나 그 위에 바름으로서 모르타르에 색을 띄게 하며 그 모르타르를 두께 약 6mm 정도로 바르는 작업.</t>
  </si>
  <si>
    <t>16611</t>
  </si>
  <si>
    <t>색상</t>
  </si>
  <si>
    <t>hue, 色相</t>
  </si>
  <si>
    <t>색의 삼 요소 가운데 하나</t>
  </si>
  <si>
    <t>16614</t>
  </si>
  <si>
    <t>색상 대비</t>
  </si>
  <si>
    <t>hue contrast</t>
  </si>
  <si>
    <t>색상이 다른 두 색을 같이 볼 때 서로의 영향으로 색상의 차이가 두드러지게 나는 현상</t>
  </si>
  <si>
    <t>세화45.9%</t>
  </si>
  <si>
    <t>16615</t>
  </si>
  <si>
    <t>색상환</t>
  </si>
  <si>
    <t>hue circle, hue circuit, color circle, 色相環</t>
  </si>
  <si>
    <t>색상에 따라 색을 둥그렇게 배열하여, 색상, 명도, 채도와 계통색, 보색 등의 관계를 볼 수 있게 한 것</t>
  </si>
  <si>
    <t>16620</t>
  </si>
  <si>
    <t>색순응</t>
  </si>
  <si>
    <t>chromatic adaptation, 色順應</t>
  </si>
  <si>
    <t>광원의 종류에 따라 분광 에너지의 분포가 다르고 물체의 색도 달리 보일 때, 그 차이를 적게 하는 눈의 자동 조절 역할</t>
  </si>
  <si>
    <t>16624</t>
  </si>
  <si>
    <t>색안료</t>
  </si>
  <si>
    <t>色顔料</t>
  </si>
  <si>
    <t>색깔을 띄는 안료</t>
  </si>
  <si>
    <t>16628</t>
  </si>
  <si>
    <t>색얼룩</t>
  </si>
  <si>
    <t>blur； uneven color</t>
  </si>
  <si>
    <t>의도한 바와 다르게 색이 부분적으로 균일하지 않은 상태를 의미한다.</t>
  </si>
  <si>
    <t>16630</t>
  </si>
  <si>
    <t>색온도</t>
  </si>
  <si>
    <t>color temperature, 色溫度</t>
  </si>
  <si>
    <t>발광체가 일정한 빛깔을 나타내는 데 필요한 복사 에너지의 온도</t>
  </si>
  <si>
    <t>16633</t>
  </si>
  <si>
    <t>색올림</t>
  </si>
  <si>
    <t>staining, 着色</t>
  </si>
  <si>
    <t>물체의 표면에 색을 칠하여 입히는 일을 의미한다.</t>
  </si>
  <si>
    <t>16635</t>
  </si>
  <si>
    <t>색유리</t>
  </si>
  <si>
    <t>coloured glass, pot metal glass, tinted glass, 色硝子</t>
  </si>
  <si>
    <t>색깔이 들어 있는 유리. 망간, 코발트, 탄소 따위의 착색제를 조합하여 여러 가지 색으로 물들이는데 광학용 필터, 신호등, 식기, 장식용ㆍ건축용유리, 타일 따위에 널리 쓰인다.</t>
  </si>
  <si>
    <t>16637</t>
  </si>
  <si>
    <t>개발 계획</t>
  </si>
  <si>
    <t>development plan</t>
  </si>
  <si>
    <t>보통 토지 이용의 고도화를 위한 도시 혹은 지방 대상의 계획을 말하며 도시 신개발, 재개발에 대한 계획이 해당됨</t>
  </si>
  <si>
    <t>1664</t>
  </si>
  <si>
    <t>색의 연상성</t>
  </si>
  <si>
    <t>colo[u]r association, 色－聯想性</t>
  </si>
  <si>
    <t>색을 볼 때 여러 가지 것을 구체적 또는 추상적으로 얻어지는 인상. 비교적 상징적인 의미를 갖는 경우가 많음.</t>
  </si>
  <si>
    <t>16642</t>
  </si>
  <si>
    <t>색입체</t>
  </si>
  <si>
    <t>color solid, 色立體</t>
  </si>
  <si>
    <t>색상, 명도, 채도 등 색의 세 속성을 삼차원 공간의 좌표로 간주하고, 모든 색을 그 공간 내에 계통적으로 배열한 입체.= 색공간 →먼셀 색입체.</t>
  </si>
  <si>
    <t>16648</t>
  </si>
  <si>
    <t>개발 규제</t>
  </si>
  <si>
    <t>development control</t>
  </si>
  <si>
    <t>토지의 이용상태 또는 이용강도에 변화를 야기하는 일련의 행위[개발행위]에 대한 기준과 절차를 마련하여, 개발행위를 제한 또는 유도하는 것</t>
  </si>
  <si>
    <t>1665</t>
  </si>
  <si>
    <t>색잔상</t>
  </si>
  <si>
    <t>chromatic after image, 色殘像</t>
  </si>
  <si>
    <t>서로 다른 색을 연속으로 볼 때, 먼저 본 색이 나중에 본 색 위에 나타나는 현상.물체색의 경우는 원래 색상의 보색이 나타나기 쉽다= 잔상.</t>
  </si>
  <si>
    <t>세화41.5%</t>
  </si>
  <si>
    <t>16651</t>
  </si>
  <si>
    <t>색조</t>
  </si>
  <si>
    <t>color tone, 色調</t>
  </si>
  <si>
    <t>빛깔의 조화로 빛깔의 강하고 약함, 짙고 옅음 따위가 어울리는 정도</t>
  </si>
  <si>
    <t>16654</t>
  </si>
  <si>
    <t>색지</t>
  </si>
  <si>
    <t>color paper, 色紙</t>
  </si>
  <si>
    <t>여러가지 색깔로 물들인 종이.</t>
  </si>
  <si>
    <t>16655</t>
  </si>
  <si>
    <t>색차</t>
  </si>
  <si>
    <t>color difference, 色差</t>
  </si>
  <si>
    <t>지각적인 색의 차이를 비교하여 수량화한 지표.</t>
  </si>
  <si>
    <t>세화44.0%</t>
  </si>
  <si>
    <t>16657</t>
  </si>
  <si>
    <t>색채</t>
  </si>
  <si>
    <t>color, colour, 色彩</t>
  </si>
  <si>
    <t>물체가 빛을 받을 때, 빛의 파장에 따라 그 표면에 나타나는 특유의 빛.= 색</t>
  </si>
  <si>
    <t>16659</t>
  </si>
  <si>
    <t>색채 계획</t>
  </si>
  <si>
    <t>color planning; color scheme</t>
  </si>
  <si>
    <t>일상생활이나 생산 활동 분야에서 색채를 생활이나 작업에 효과적으로 활용하기 위하여 색채 사용에 대한 계획을 세우는 일.</t>
  </si>
  <si>
    <t>16660</t>
  </si>
  <si>
    <t>색채 조절</t>
  </si>
  <si>
    <t>color conditioning</t>
  </si>
  <si>
    <t>16661</t>
  </si>
  <si>
    <t>색채 조화</t>
  </si>
  <si>
    <t>배색의 통일감이 있어 아름다움을 느끼게 하는 것.</t>
  </si>
  <si>
    <t>16662</t>
  </si>
  <si>
    <t>색채감리</t>
  </si>
  <si>
    <t>color direction, 色彩監理</t>
  </si>
  <si>
    <t>먼셀 기호로써 지정한 색체시방서를 기초로 하여, 여러 현장 또는 생활에서 색채계획을 시행하는 감리.</t>
  </si>
  <si>
    <t>16664</t>
  </si>
  <si>
    <t>색채계획</t>
  </si>
  <si>
    <t>color plan[ning], color scheme, 色彩計劃</t>
  </si>
  <si>
    <t>일상생활을 비롯하여 건축 , 미술등의 다양한 분야에서 효과적인 색채를 활용하기 위해 계획을 세우는 것</t>
  </si>
  <si>
    <t>16667</t>
  </si>
  <si>
    <t>개발 행위</t>
  </si>
  <si>
    <t>건축물의 건축 또는 공작물의 설치, 토지의 형질변경, 토석의 채취, 토지분할, 물건의 적치 등을 위하여 토지를 이용할 수 있는 형식으로 변경하는 것.</t>
  </si>
  <si>
    <t>1667</t>
  </si>
  <si>
    <t>색채디자인</t>
  </si>
  <si>
    <t>color design, 色彩－</t>
  </si>
  <si>
    <t>① ⇨색채계획. ② 이미지, 형태, 질감. 색채디자인을 하기 위해서는 기본적으로 제품의 이미지 즉, 형태에 맞는 색채를 적용하고, 소재적 특징을 살려 형태와 어울리는 색채를 적용할 때 소비자들의 구매욕을 자극할 수 있게 된다. 색채디자인의 배색계획을 위해서는 주조색, 보조색, 강조색의 기본 계획하에 외형의 형태에 맞도록 디자인</t>
  </si>
  <si>
    <t>16673</t>
  </si>
  <si>
    <t>색채시방</t>
  </si>
  <si>
    <t>colour specification), 色彩示方</t>
  </si>
  <si>
    <t>보통 칠하는 색명과 먼셀기호, 사용안료의 품질과 번호, 색견본, 부위의 명칭, 반사율 등이 첨부되는 명세로서 색채계획을 실시하기 위해 정해진다.</t>
  </si>
  <si>
    <t>16677</t>
  </si>
  <si>
    <t>색채조절</t>
  </si>
  <si>
    <t>color conditioning, 色彩調節</t>
  </si>
  <si>
    <t>① 어떤 목적에 의한 색의 기능적 사용과 환경에 따른 계획적인 채색. 개관색채관리·색채조화 등도 이에 포함② 색채의 심리적 · 생리적 · 물리적인 효과를 응용하여 쾌적하고 능률적인 공간과 가장 좋은 생활환경 등을 만들어내도록 색채의 기능을 활용하는 것.  ③ 색채를 조절하여 공장의 작업환경과 조건을 개선하는 일. 공구나 작업장을, 계통적으로 도색하여 능률향상을 꾀하는 일, 위험한 지역이나 물건을 분간하기 쉽도록 하여 위험방지 하는 일 등을 말함</t>
  </si>
  <si>
    <t>16678</t>
  </si>
  <si>
    <t>색채조화</t>
  </si>
  <si>
    <t>color harmony, 色彩調和</t>
  </si>
  <si>
    <t>①  2개 또는 그 이상의 색 사이에 생기는 상태이며, 조형의 기본요소인 선, 형태,색채가 잘 어울리는 것 ② 건축물에색채를 사용하여 그 효과를 얻으려면 먼저색채의조화를 고려해야 함. ③ ⇨색채조절.</t>
  </si>
  <si>
    <t>16679</t>
  </si>
  <si>
    <t>색체계</t>
  </si>
  <si>
    <t>colour system, 色體系</t>
  </si>
  <si>
    <t>색채를 계통적으로 분류하여 질서 있게 배열한 것. 국제적인 체계도 있지만 각국 실정에 맞게 그 체계를 만들어 쓰기도 한다.= 표색</t>
  </si>
  <si>
    <t>16684</t>
  </si>
  <si>
    <t>색토</t>
  </si>
  <si>
    <t>colored clay</t>
  </si>
  <si>
    <t>일본벽의 정벌 바름용 흙. 산지에 따라 여러 가지 색이 있고, 인공적으로 착색시킬 때도 있다.</t>
  </si>
  <si>
    <t>16685</t>
  </si>
  <si>
    <t>색투시도법</t>
  </si>
  <si>
    <t>aerial perspective, 色透視圖法</t>
  </si>
  <si>
    <t>원근감을 나타내는 회화표현법으로 물체가 멀어지면 채도가 각ㅁ소하고 물체윤곽이 희미해지는 현상에 바탕을 두고 나타내는 표현법을 말함</t>
  </si>
  <si>
    <t>16686</t>
  </si>
  <si>
    <t>색파련</t>
  </si>
  <si>
    <t>色波蓮</t>
  </si>
  <si>
    <t>단청에서, 파련초를 새기고 그 위에 여러 색으로 칠한 무늬.</t>
  </si>
  <si>
    <t>16687</t>
  </si>
  <si>
    <t>색표</t>
  </si>
  <si>
    <t>색의 종류의 상호 관계를 보이기 위하여 색을 배열한 도표.표준 색표.</t>
  </si>
  <si>
    <t>16688</t>
  </si>
  <si>
    <t>개발 허가</t>
  </si>
  <si>
    <t>development permission</t>
  </si>
  <si>
    <t>개발행위허가는 개발행위 중 도시계획 차원에서 검토가 필요하거나, 관리하는 것이 타당하다고 판단되어 정부가 인정하는 허가.</t>
  </si>
  <si>
    <t>1669</t>
  </si>
  <si>
    <t>샌더의 말뚝 공식</t>
  </si>
  <si>
    <t>Sander’s pile driving formula</t>
  </si>
  <si>
    <t>말뚝의 동적 극한지지력을 산정하는 식으로 해머의 무게, 해머의 낙하 높이, 말뚝의 관입량을 이용하여 지지력을 산정하는 식. 샌더가 제창했다</t>
  </si>
  <si>
    <t>세화31.2%</t>
  </si>
  <si>
    <t>16695</t>
  </si>
  <si>
    <t>샌드 드레인</t>
  </si>
  <si>
    <t>sand drain</t>
  </si>
  <si>
    <t>연약지반 압밀촉진 공법으로 연약지반의 배수거리 축소를 위해 배수로로서 설치된 모래 기둥</t>
  </si>
  <si>
    <t>16696</t>
  </si>
  <si>
    <t>샌드 블라스트</t>
  </si>
  <si>
    <t>sand blasting; blast cleaning</t>
  </si>
  <si>
    <t>모래 분사기로 모래를 뿜어 주물(鑄物)이나 강재(鋼材)의 표면에 붙은 모래나 스케일 따위를 제거하는 작업.</t>
  </si>
  <si>
    <t>16698</t>
  </si>
  <si>
    <t>샌드 콤팩션 파일 공법</t>
  </si>
  <si>
    <t>compaction pile method</t>
  </si>
  <si>
    <t>건물을 잘 지지하지 못하는 지반의 성질을 개량하기 위해, 지반의 좁은 구멍에 모래를 세게 밀어 넣어 말뚝을 만드는 공법. 모래 기둥을 만들 때 주변 지반이 다져지는 효과가 있으며, 모래를 통해 물이 잘 빠진다.</t>
  </si>
  <si>
    <t>세화24.8%</t>
  </si>
  <si>
    <t>16699</t>
  </si>
  <si>
    <t>개발계획</t>
  </si>
  <si>
    <t>development plan, 開發計劃</t>
  </si>
  <si>
    <t>권역에 따라 시행하는 종합적 개발 계획을 말하며, 광역개발계획, 국토개발계획 등이 있다.</t>
  </si>
  <si>
    <t>1670</t>
  </si>
  <si>
    <t>샌드드레인</t>
  </si>
  <si>
    <t>연약한 지반을 개량하는 방법의 하나. 연약한 점성토 지반의 물을 뽑아내기 위하여 인공적으로 설치한 모래 기둥이다.</t>
  </si>
  <si>
    <t>16700</t>
  </si>
  <si>
    <t>샌드드레인공법</t>
  </si>
  <si>
    <t>sand drain method, -工法</t>
  </si>
  <si>
    <t>웰포인트공법과 함께 사용는 일이 많으며, 연약한 점성토 지반의 물을 뽑아내기 위하여 인공적으로 설치한 모래 기둥인 샌드드레인을 사용한 공법.</t>
  </si>
  <si>
    <t>16701</t>
  </si>
  <si>
    <t>샌드드레인버큠공법</t>
  </si>
  <si>
    <t>sand drain vacuum method, -工法</t>
  </si>
  <si>
    <t>점토질 지반을 다지는 공법중 하나로 샌드드레인공법과 웰포인트 공법을 함께 사용한다.</t>
  </si>
  <si>
    <t>16702</t>
  </si>
  <si>
    <t>샌드루핑</t>
  </si>
  <si>
    <t>sand roofing</t>
  </si>
  <si>
    <t>아스팔트로 지붕을 일때 그 표면에 모래를 붙이는 것.</t>
  </si>
  <si>
    <t>16703</t>
  </si>
  <si>
    <t>샌드매트</t>
  </si>
  <si>
    <t>sand mat</t>
  </si>
  <si>
    <t>흙쌓기부에서 지반 가장 높은 부분의 근접한 높이에 모래층을 넣어 그 층 상하부의 수분을 흡수하여 측면으로 배출함으로서 흙쌓기부의 조속한 진정을 촉진하는 모래층.</t>
  </si>
  <si>
    <t>기문당78.1%</t>
  </si>
  <si>
    <t>16704</t>
  </si>
  <si>
    <t>샌드블라스트</t>
  </si>
  <si>
    <t>sandblast</t>
  </si>
  <si>
    <t>모래 분사기로 모래를 뿜어 주물(鑄物)이나 강재(鋼材)의 표면에 붙은 모래나 스케일 따위를 제거하는 작업.</t>
  </si>
  <si>
    <t>16705</t>
  </si>
  <si>
    <t>샌드아스팔트</t>
  </si>
  <si>
    <t>sand asphalt</t>
  </si>
  <si>
    <t>모래와 아스팔트로 이루어진 혼합물. 모래를 뼈대로 하며, 지면의 상층부를 아스팔트로 포장하는 데 주로 사용한다.</t>
  </si>
  <si>
    <t>16706</t>
  </si>
  <si>
    <t>샌드위치 단면</t>
  </si>
  <si>
    <t>sandwich section</t>
  </si>
  <si>
    <t>2개의 얇은 판으로 구성되는 단면.</t>
  </si>
  <si>
    <t>16707</t>
  </si>
  <si>
    <t>샌드위치 셸</t>
  </si>
  <si>
    <t>sandwich shell</t>
  </si>
  <si>
    <t>바깥쪽에는 얇고 강한 면재(面材)를 사용하고, 중간 부분에는 가벼운 코어 재료를 샌드위치 형태로 배치한 셸.</t>
  </si>
  <si>
    <t>세화78.3%</t>
  </si>
  <si>
    <t>16708</t>
  </si>
  <si>
    <t>개발구역</t>
  </si>
  <si>
    <t>development area, 開發區域</t>
  </si>
  <si>
    <t>기존의 시가지개발, 재개발, 신개발 등이 포함되며 보통 개발계획의 대상구역,지역,지구로 지정된 토지를 칭함</t>
  </si>
  <si>
    <t>1671</t>
  </si>
  <si>
    <t>샌드위치벽패널</t>
  </si>
  <si>
    <t>sandwich wall panel</t>
  </si>
  <si>
    <t>철판, 콘크리트 따위의 재료로 만든 두 개의 벽체 사이에 내열성 및 단열성 재료가 들어 있는 벽체용 판재.</t>
  </si>
  <si>
    <t>16710</t>
  </si>
  <si>
    <t>샌드위치압접</t>
  </si>
  <si>
    <t>sandwich pressure welding</t>
  </si>
  <si>
    <t>철강재료 사이에 주석‧알루미늄‧아연 등을 끼우고 상온에서 압접하는 방법.</t>
  </si>
  <si>
    <t>16711</t>
  </si>
  <si>
    <t>샌드위치패널</t>
  </si>
  <si>
    <t>sandwich panel</t>
  </si>
  <si>
    <t>16712</t>
  </si>
  <si>
    <t>샌드파일</t>
  </si>
  <si>
    <t>sand pile, 砂杭, 砂枺</t>
  </si>
  <si>
    <t>건물을 잘 지지하지 못하는 지반의 성질을 개량하기 위하여 지반 내 좁은 구멍에 모래를 강하게 밀어 넣어 만든 기둥.</t>
  </si>
  <si>
    <t>16713</t>
  </si>
  <si>
    <t>샌드파일공법</t>
  </si>
  <si>
    <t>연약한 지반을 개량하는 방법의 하나. 연약한 점성토 지반의 물을 뽑아내기 위하여 인공적으로 설치한 모래 기둥을 사용하는 공법.</t>
  </si>
  <si>
    <t>16714</t>
  </si>
  <si>
    <t>샌드펌프</t>
  </si>
  <si>
    <t>건설기계의 일종으로  물 밑에 있는 진흙과 모래를 물과 함께 퍼 올리는 펌프.</t>
  </si>
  <si>
    <t>16715</t>
  </si>
  <si>
    <t>샘프</t>
  </si>
  <si>
    <t>samp, 排水溜</t>
  </si>
  <si>
    <t>지붕의 하경각을 일컫는 말로 빗물을 받아 아래 물받이로 물을 뽑는데 목적을 둔다.</t>
  </si>
  <si>
    <t>기문당42.2%</t>
  </si>
  <si>
    <t>16718</t>
  </si>
  <si>
    <t>샘플러</t>
  </si>
  <si>
    <t>sampler, 試料採取器</t>
  </si>
  <si>
    <t>흙의 성질을 파악하기 위한 흙 시료 채취용 기구. 지반 강도에 따라 다양한 종류의 샘플러가 보링굴착기의 하단에 장착되어 사용됨</t>
  </si>
  <si>
    <t>16719</t>
  </si>
  <si>
    <t>개발권</t>
  </si>
  <si>
    <t>development right</t>
  </si>
  <si>
    <t>토지소유권과는 별개의 개념으로서, 토지의 이용상태 또는 이용강도를 변화시킬 수 있는 권리. 미국 등 여러 나라는 지역제(zoning)를 통해 토지의 이용가능 범위를 필지 단위로 지정.</t>
  </si>
  <si>
    <t>1672</t>
  </si>
  <si>
    <t>샘플링</t>
  </si>
  <si>
    <t>sampling</t>
  </si>
  <si>
    <t>일반적으로 시험 시료를 채취하는 것. 예) 연골재 시험이나 토질 시험을 위한 시료의 채취</t>
  </si>
  <si>
    <t>16720</t>
  </si>
  <si>
    <t>샘플링 튜브</t>
  </si>
  <si>
    <t>sampling tube</t>
  </si>
  <si>
    <t>흙의 성질을 파악하기 위한 흙 시료 채취용 튜브로서 강철제의 원형 튜브 모양이며 불교란 시료를 채위하기 위해 다양한 크기의 샘플러가 이용됨</t>
  </si>
  <si>
    <t>16722</t>
  </si>
  <si>
    <t>샘플링스푼</t>
  </si>
  <si>
    <t>sampling spoon</t>
  </si>
  <si>
    <t>샘플링 튜브의 일종으로 두께가 두꺼운 것을 일컫는 말.</t>
  </si>
  <si>
    <t>16723</t>
  </si>
  <si>
    <t>샘플링튜브</t>
  </si>
  <si>
    <t>샘플튜브라고도 하며, 흙 속에 박은 뒤 흙의 시료를 채취하는 속이 빈 원기둥 모양의 용기.</t>
  </si>
  <si>
    <t>16724</t>
  </si>
  <si>
    <t>샛간</t>
  </si>
  <si>
    <t>lobby</t>
  </si>
  <si>
    <t>방과 방사이에 위치한 작은방으로 샛방이라고도 함..</t>
  </si>
  <si>
    <t>16725</t>
  </si>
  <si>
    <t>샛기둥</t>
  </si>
  <si>
    <t>① 본기둥과 본기둥 사이에 배치한 작은 기둥으로 벽 마감재를 지지하기 위한 것이다 ② ＝사잇기둥.</t>
  </si>
  <si>
    <t>16726</t>
  </si>
  <si>
    <t>샛문</t>
  </si>
  <si>
    <t>wicket door, 間門</t>
  </si>
  <si>
    <t>① 건물과 건물 사이나 건물과 담장 사이에 둔 조그만 문 ② 문짝이나 문 등의 일부에 둔 작은 출입구, 또는 그러한 출입구의 문. ③ ＝협문(狹門)＝측문(側門)..</t>
  </si>
  <si>
    <t>16727</t>
  </si>
  <si>
    <t>샛방</t>
  </si>
  <si>
    <t>間房</t>
  </si>
  <si>
    <t>샛간과 동의어로 방과 방사이에 위치한 작은방을 말함</t>
  </si>
  <si>
    <t>16728</t>
  </si>
  <si>
    <t>샛벽</t>
  </si>
  <si>
    <t>間壁</t>
  </si>
  <si>
    <t>실의 구분을 위해  막는 벽.</t>
  </si>
  <si>
    <t>16729</t>
  </si>
  <si>
    <t>샛장지</t>
  </si>
  <si>
    <t>방과 방 사이를 칸막이하는 장지문</t>
  </si>
  <si>
    <t>16730</t>
  </si>
  <si>
    <t>생 브난 비틀림</t>
  </si>
  <si>
    <t>Saint Venant torsion</t>
  </si>
  <si>
    <t>비틀림을 받은 부재의 휨이나 재단의 구속을 무시할 수 있는 상태에 있을 때 생브낭의 해에 의한 비틀림</t>
  </si>
  <si>
    <t>16731</t>
  </si>
  <si>
    <t>생 브난의 원리</t>
  </si>
  <si>
    <t>Saint Venants principle</t>
  </si>
  <si>
    <t>재료가 외력을 받을 때 외력을 받는 점에서 일정거리 이상 떨어진 곳에서는 거의 영향을 받지 않는다는 원리.</t>
  </si>
  <si>
    <t>16732</t>
  </si>
  <si>
    <t>생고무</t>
  </si>
  <si>
    <t>生gum</t>
  </si>
  <si>
    <t>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</si>
  <si>
    <t>16733</t>
  </si>
  <si>
    <t>생기상학</t>
  </si>
  <si>
    <t>biometeorology</t>
  </si>
  <si>
    <t>기상학의 한 분야로 자연 및 인공 환경에 대하여 물리적·화학적 기상 조건이 생체에 미치는 직 간접의 영향을 연구하는 학문.= 생기후학.</t>
  </si>
  <si>
    <t>16734</t>
  </si>
  <si>
    <t>생기후학</t>
  </si>
  <si>
    <t>bioclimatology</t>
  </si>
  <si>
    <t>16735</t>
  </si>
  <si>
    <t>생땅</t>
  </si>
  <si>
    <t>natural ground, 生地</t>
  </si>
  <si>
    <t>한 번도 파헤친 적이 없는 원래 그대로의 굳은 땅 또는 지층</t>
  </si>
  <si>
    <t>16736</t>
  </si>
  <si>
    <t>생리 기능 검사실</t>
  </si>
  <si>
    <t>Phxsiological laboratory</t>
  </si>
  <si>
    <t>병원에서 환자를 직접 검사하기위한 방으로 주로 인체기관의 기능적 작용이나 기질적 변화를 검사하며  심전도， 뇌파 초음파 동의 종류가 있음</t>
  </si>
  <si>
    <t>16737</t>
  </si>
  <si>
    <t>생목</t>
  </si>
  <si>
    <t>unseasoned wood; green wood</t>
  </si>
  <si>
    <t>한 번도 건조되지 않은 목재 또는 산 나무 수체 속의 목부나 벌채 직후의 목재.</t>
  </si>
  <si>
    <t>16740</t>
  </si>
  <si>
    <t>생물 농축</t>
  </si>
  <si>
    <t>bio-concentration</t>
  </si>
  <si>
    <t>환경 중의 특정한 금속이나 물질이 먹이 연쇄 과정을 통하여 작은 생물에서 큰 생물체로 차례로 축적되어 농도가 증가하는 현상</t>
  </si>
  <si>
    <t>16741</t>
  </si>
  <si>
    <t>생물 처리</t>
  </si>
  <si>
    <t>biological treatment</t>
  </si>
  <si>
    <t>하수처리 기법의 하나로 미생물을 이용하여 오염 물질을 분해하고 처리하는 일. 호기성 처리, 혐기성 처리가 있다. (</t>
  </si>
  <si>
    <t>16742</t>
  </si>
  <si>
    <t>생물 화학적 분해</t>
  </si>
  <si>
    <t>biochemical resolution</t>
  </si>
  <si>
    <t>16743</t>
  </si>
  <si>
    <t>생물 화학적 산소 요구량</t>
  </si>
  <si>
    <t>호기성 미생물이 일정 기간 동안 수중의 유기물을 산화 분해 할 때에 소비하는 산소량. 물의 오염을 나타내는 지표로 쓰며, 피피엠(ppm)으로 나타낸다.= BOD</t>
  </si>
  <si>
    <t>16744</t>
  </si>
  <si>
    <t>생물막법</t>
  </si>
  <si>
    <t>biological film (bio film process)</t>
  </si>
  <si>
    <t>배수의 생물학적 처리법의 일종으로 배수 중 유기물을 분해하거나 제거하기 위해 운반체 표면에 필름 모양으로 미생물을 부착하는 하수 처리 방법. 회전 원판법이나 살수 여상법이 여기에 속한다. 생물막 표면에서는 호기성 처리가, 내부에서는 혐기성 처리가 이루어진다.</t>
  </si>
  <si>
    <t>16746</t>
  </si>
  <si>
    <t>생물상</t>
  </si>
  <si>
    <t>biota</t>
  </si>
  <si>
    <t>특정지역에 생식하는 생물의 전 종류.생태계에는 지역․환경에 따라 생물종의 서식분류가 있으며 장소․지역에 따라 생물의 종류가 달라진다. 이러한 특정한 지역에 생식하는 동물상, 식물상, 미생물상 등을 합한 모든 생물종을 합쳐서 말하는 경우에 이용되는 용어이다. 해양에 있어서는 일반적으로 만(灣)을 단위로 한 생물계가 형성되어 있으며 예를 들면 반도나 곶을 경계로 한 두개의 만역에서 는 생물상도 달라진다.</t>
  </si>
  <si>
    <t>16747</t>
  </si>
  <si>
    <t>개발제한구역</t>
  </si>
  <si>
    <t>development restriction area, 開發制限區域</t>
  </si>
  <si>
    <t>① 국토의 계획 및 이용에 관한 법률에 의한 용도구역 중 하나로 개발에 따른 도시의 무질서한 확장을 막기 위해 만든 제한선. ② 도시주변의 자연환경을 보전하여 도시민의 건전한 생활공간을 확보하기 위한 목적으로 도시주변에 설정한 지역 ③ 1971년 7월 최초로 수도권 개발 제한구역을 지정함.</t>
  </si>
  <si>
    <t>1675</t>
  </si>
  <si>
    <t>생산녹지지역</t>
  </si>
  <si>
    <t>生産綠地地域</t>
  </si>
  <si>
    <t>'국토의 계획 및 이용에 관한 법률'에 따라 주로 농업적 생산을 위해 개발을 유보할 필요가 있는 지역에 도시·군관리계획으로 결정하는 용도지역의 종류</t>
  </si>
  <si>
    <t>16755</t>
  </si>
  <si>
    <t>생석회</t>
  </si>
  <si>
    <t>quick lime, caustic lime, 生石灰</t>
  </si>
  <si>
    <t>물을 가하여 소화시켜서 소석회로 한 것은 미장마감용으로 사용되는 분말로서 석회석(CaCO3)과 산화칼슘(CaO)을 약 1,300℃로 구워서 만든 분말.</t>
  </si>
  <si>
    <t>16757</t>
  </si>
  <si>
    <t>생석회공법</t>
  </si>
  <si>
    <t>calcium lime method, 生石灰工法</t>
  </si>
  <si>
    <t>지반개량공법의 일종으로 연약한 점토층을 경화개량하는 공법이다. 철관을 일정한 간격으로 박은 뒤 그 속에 산화칼슘을 채워 넣고 땅의 수분과 반응시켜 수산화칼슘을 형성하는 공법.</t>
  </si>
  <si>
    <t>16758</t>
  </si>
  <si>
    <t>생석회덩어리</t>
  </si>
  <si>
    <t>lump lime</t>
  </si>
  <si>
    <t>석회석을 노에서 소성하여 만든 생석회 내의 큰 덩어리.</t>
  </si>
  <si>
    <t>16759</t>
  </si>
  <si>
    <t>생애 온실 효과 가스 평가</t>
  </si>
  <si>
    <t>life cycle green house effect gases assessment</t>
  </si>
  <si>
    <t>생애 주기를 고려한 이산화탄소 등 온실 가스에 의한 온실 효과 평가.</t>
  </si>
  <si>
    <t>16763</t>
  </si>
  <si>
    <t>생애 이산화탄소 평가</t>
  </si>
  <si>
    <t>16764</t>
  </si>
  <si>
    <t>생애 학습 센터</t>
  </si>
  <si>
    <t>center for life-long education</t>
  </si>
  <si>
    <t>일반 사회인의  평생교육을 위한 시설로 기존의 정규 학교교육이 아닌 학습자의 지속적인 성장을 위해 운영되는 시설을 말함</t>
  </si>
  <si>
    <t>16765</t>
  </si>
  <si>
    <t>생옹이</t>
  </si>
  <si>
    <t>live knot, sound knot, 生節</t>
  </si>
  <si>
    <t>목재에 단단히 붙어 있는 옹이가 그대로 살아있는 것을 일컫는 말. 색이 진하고 굳은 부분이 있어 가공이 불편하며 미관상으로는 좋지 않다.</t>
  </si>
  <si>
    <t>16766</t>
  </si>
  <si>
    <t>생울</t>
  </si>
  <si>
    <t>planting screen, 生垣</t>
  </si>
  <si>
    <t>산나무울타리라고도 하며, 산나리를 이용하여 울타리로 만든 것.</t>
  </si>
  <si>
    <t>16767</t>
  </si>
  <si>
    <t>생울타리</t>
  </si>
  <si>
    <t>hedge</t>
  </si>
  <si>
    <t>살아있는 나무를 빼곡히 심어 만든 울타리로 가지와 잎이 많아 집과의 경계 혹은 담장 역할을 하기 위한 목적이나 시각상 아름답지 못하거나 불쾌감을 주는 대상을 가리기 위한 목적으로 사용</t>
  </si>
  <si>
    <t>16768</t>
  </si>
  <si>
    <t>생증기</t>
  </si>
  <si>
    <t>live steam, 生蒸氣</t>
  </si>
  <si>
    <t>보일러나 과열기 등에서 만들어진 실제 응용이 가능한 동력이 포함된 증기.</t>
  </si>
  <si>
    <t>16769</t>
  </si>
  <si>
    <t>개방감</t>
  </si>
  <si>
    <t>open feeling, 開放感</t>
  </si>
  <si>
    <t>공간이 개방된 느낌을 말하며, 그 정도는 공간을 둘러싸는 요소들의 크기 및 위치와 상관관계가 있다.</t>
  </si>
  <si>
    <t>1677</t>
  </si>
  <si>
    <t>생철</t>
  </si>
  <si>
    <t>tinned sheet, 生鐵</t>
  </si>
  <si>
    <t>서양철이라고도 하며, 철판의 표면에 주석으로 도금한 얇은 판을 의미한다.</t>
  </si>
  <si>
    <t>16770</t>
  </si>
  <si>
    <t>생철판</t>
  </si>
  <si>
    <t>tinned sheet iron, 生鐵板</t>
  </si>
  <si>
    <t>철판의 표면에 주석으로 도금한 얇은 판.</t>
  </si>
  <si>
    <t>16771</t>
  </si>
  <si>
    <t>생체 계측</t>
  </si>
  <si>
    <t>somatometry</t>
  </si>
  <si>
    <t>① 생물 몸의 여러 부위의 크기나 모양을, 일정한 기구로 측정하여 그 개수를 정확하게 표현하고, 다른 개체와 비교하거나 통계적 방법으로 비교하는 것을 말함. ② 생체관찰의 일부에 속하고 인류학에서는 신체계측이라고 함</t>
  </si>
  <si>
    <t>16772</t>
  </si>
  <si>
    <t>생콘크리트</t>
  </si>
  <si>
    <t>生－</t>
  </si>
  <si>
    <t>타설 후 응결 및 경화가 아직 진행되지 않은 상태의 콘크리트. 일반적으로 2,300kg/m³의 중량을 가진다.</t>
  </si>
  <si>
    <t>16773</t>
  </si>
  <si>
    <t>생크추어리</t>
  </si>
  <si>
    <t>sanctuary; (bird) sanctuary</t>
  </si>
  <si>
    <t>① 일반인의 접근을 막는 신성한 장소. 기독교에서는 제단이 있는 곳    ② 중세 시대에 법률의 힘이 미치지 못하던 교회 안.</t>
  </si>
  <si>
    <t>16775</t>
  </si>
  <si>
    <t>생태계</t>
  </si>
  <si>
    <t>ecosystem</t>
  </si>
  <si>
    <t>빛, 기후, 토양 등의 환경과 모든 생명체로 구성된 복합적인 체계</t>
  </si>
  <si>
    <t>16777</t>
  </si>
  <si>
    <t>생태학</t>
  </si>
  <si>
    <t>ecology</t>
  </si>
  <si>
    <t>생물과 생물, 생물과 환경과의 관계를 연구하는 학문</t>
  </si>
  <si>
    <t>16778</t>
  </si>
  <si>
    <t>생화학 검사실</t>
  </si>
  <si>
    <t>biochemistry laboratory</t>
  </si>
  <si>
    <t>병원에서 화학적 방법을 사용하여 혈액이나 그 밖의 임상재료의 병적검사를 실시하는 방을 말함</t>
  </si>
  <si>
    <t>16779</t>
  </si>
  <si>
    <t>개방계단</t>
  </si>
  <si>
    <t>open stair, open- string stair, 開放階段</t>
  </si>
  <si>
    <t>주로 실내에 설치하며, 계단의 한측 혹은 양측면 모두를 벽없이 개방한 계단.</t>
  </si>
  <si>
    <t>1678</t>
  </si>
  <si>
    <t>생활 개선</t>
  </si>
  <si>
    <t>improvement of living condition</t>
  </si>
  <si>
    <t>주택, 식생활, 생활 양식의 근대화를 추진한 운동에서 쓰이던 용어로  물적 환경뿐만 아니라 사회적 측면을 포함하여 생활 전반의 향상을 지향한 행위.</t>
  </si>
  <si>
    <t>세화24.9%</t>
  </si>
  <si>
    <t>16780</t>
  </si>
  <si>
    <t>생활 거점 이동</t>
  </si>
  <si>
    <t>relocation</t>
  </si>
  <si>
    <t>장기간동안 생활을 해온 거주지를  다른곳으로 옮기는것.</t>
  </si>
  <si>
    <t>16781</t>
  </si>
  <si>
    <t>생활 기능</t>
  </si>
  <si>
    <t>living function； requirements of living</t>
  </si>
  <si>
    <t>①생활을 유지하기 위해 필요한기능. ② 디자인의 의미 중의 하나. 전달하는기능에 대하여 사용하기 위해서나생활을 위한기능</t>
  </si>
  <si>
    <t>16782</t>
  </si>
  <si>
    <t>생활 기후</t>
  </si>
  <si>
    <t>domestic climate</t>
  </si>
  <si>
    <t>인간의 일상생활과 관련된 기후를 말함</t>
  </si>
  <si>
    <t>16783</t>
  </si>
  <si>
    <t>생활 도로</t>
  </si>
  <si>
    <t>service road for daily living</t>
  </si>
  <si>
    <t>①  주거지 주변에 있는 폭 9m 미만의도로.  生活道路  ②| 보도와 차도가 명확히 구분되지 않은 좁은도로로, 이면도로(裏面道路)</t>
  </si>
  <si>
    <t>16784</t>
  </si>
  <si>
    <t>생활 배수</t>
  </si>
  <si>
    <t>일상생활에서 배출되는 오염된 물.</t>
  </si>
  <si>
    <t>16786</t>
  </si>
  <si>
    <t>생활 시간</t>
  </si>
  <si>
    <t>livelihood time</t>
  </si>
  <si>
    <t>하루의생활을시간적인 측면에서 본생활시간구조이며 노동, 가사, 식사, 수면, 여가등으로 분류해서 각각에 충당된 시간</t>
  </si>
  <si>
    <t>16787</t>
  </si>
  <si>
    <t>생활 시설</t>
  </si>
  <si>
    <t>community facilities</t>
  </si>
  <si>
    <t>사람들이 생활권속에서 일상적으로 이용하는 시설로 이용형태에 따라 수용시설, 통원시설 및 이용시설로 나눔</t>
  </si>
  <si>
    <t>16789</t>
  </si>
  <si>
    <t>개방교실</t>
  </si>
  <si>
    <t>open air class, 開放敎室</t>
  </si>
  <si>
    <t>건강 우선의 교육을 위하여, 환기, 채광 등에서 양호하도록 개방감을 높인 교실. 허약 아동의 건강을 유지•증진을 목적으로 산 혹은 바닷가에 만든 교실.</t>
  </si>
  <si>
    <t>1679</t>
  </si>
  <si>
    <t>생활 양식</t>
  </si>
  <si>
    <t>life style</t>
  </si>
  <si>
    <t>사람이 사는 방식을 말하며 주어진 시간과 장소에서 다른 사람과 스스로 둘 다에게 이치에 맞는 행위의 특징을 가짐</t>
  </si>
  <si>
    <t>16790</t>
  </si>
  <si>
    <t>생활 영역</t>
  </si>
  <si>
    <t>life field</t>
  </si>
  <si>
    <t>사람이나 동물의 활동, 기능, 효과, 관심 따위가 미치는 일정한 범위.</t>
  </si>
  <si>
    <t>16791</t>
  </si>
  <si>
    <t>생활 편의 시설</t>
  </si>
  <si>
    <t>다양한 생활 기반 시설들이 가까이 있어 이를 편리하게 이용할 수 있는 생활환경을 일컫는 말로 점포, 진료소, 집회소, 놀이터등이 있음</t>
  </si>
  <si>
    <t>16794</t>
  </si>
  <si>
    <t>생활 행동</t>
  </si>
  <si>
    <t>living activities</t>
  </si>
  <si>
    <t>일정한 환경에서 활동하며 살아면서 동작을 하거나 어떤 일을 하는것을 말함.</t>
  </si>
  <si>
    <t>세화6.6%</t>
  </si>
  <si>
    <t>16795</t>
  </si>
  <si>
    <t>생활 환경</t>
  </si>
  <si>
    <t>living environment</t>
  </si>
  <si>
    <t>자연환경에 속하지 않는 인공으로 형성된 거주지. 일상 생활에 관계되는 모든 물리적 · 화학적 · 사회적 환경 요소를 포괄한 것.</t>
  </si>
  <si>
    <t>16796</t>
  </si>
  <si>
    <t>생활 환경 정비</t>
  </si>
  <si>
    <t>improvement of the living environment</t>
  </si>
  <si>
    <t>생활구역의주변환경을 일정 이상의 수준으로정비하려는 도시 계획 수법의 일반적 명칭.</t>
  </si>
  <si>
    <t>16797</t>
  </si>
  <si>
    <t>생활 환경 지수</t>
  </si>
  <si>
    <t>index of living environment</t>
  </si>
  <si>
    <t>생활환경을 구성화는 요소를표준화, 종화화한 지수로써 생활환경 측정비교를 위한 것임</t>
  </si>
  <si>
    <t>16798</t>
  </si>
  <si>
    <t>생활공간</t>
  </si>
  <si>
    <t>life space, 生活空間</t>
  </si>
  <si>
    <t>인간의 활동이 주로 행해지는  공간. =주생활(住生活)공간</t>
  </si>
  <si>
    <t>16799</t>
  </si>
  <si>
    <t>COD</t>
  </si>
  <si>
    <t>chemical oxygen demand</t>
  </si>
  <si>
    <t>화학적 산소 요구량. 물속의 오염 물질을 산화제를 사용하여화학적으로 산화시키는 데에 필요한산소의 양. 물의 오염도를 나타내는 수치로 쓰인다.</t>
  </si>
  <si>
    <t>168</t>
  </si>
  <si>
    <t>개방나이프스위치</t>
  </si>
  <si>
    <t>open knife switch, 開放－</t>
  </si>
  <si>
    <t>① 개폐기의 날이 노출되어 있는 스위치. ② 퓨즈가 부착되고 대리석‧사기‧합성수지 성형품의 절연대 위에 개방하여 부착하며, 보통 250V 이하에서 사용.</t>
  </si>
  <si>
    <t>1680</t>
  </si>
  <si>
    <t>생활권</t>
  </si>
  <si>
    <t>living sphere</t>
  </si>
  <si>
    <t>출퇴근, 통학, 쇼핑, 여가 등의 일상생활을 같이하는 범위</t>
  </si>
  <si>
    <t>16800</t>
  </si>
  <si>
    <t>생활권 행동</t>
  </si>
  <si>
    <t>activities of living sphere</t>
  </si>
  <si>
    <t>지역의 주민이 일상생활을 하는 데 있어 행정구획에 구애되지 않고 밀접하게 결합되어 있는 범위</t>
  </si>
  <si>
    <t>16801</t>
  </si>
  <si>
    <t>생활주기</t>
  </si>
  <si>
    <t>cycle of living, 生活週期</t>
  </si>
  <si>
    <t>① 생활구조가 반복되는 동안 나타나는 시간적인 주기적 변화 ② 대체로 가족의 성립시점으로 소멸시점까지를 보는 경우에 사용하는 말로 가족주기와 혼용해서 많이 사용</t>
  </si>
  <si>
    <t>16802</t>
  </si>
  <si>
    <t>생활평면</t>
  </si>
  <si>
    <t>生活平面</t>
  </si>
  <si>
    <t>각 가정에서 실제로 생활을 해나가는 소비의 수준을 말함</t>
  </si>
  <si>
    <t>16803</t>
  </si>
  <si>
    <t>샤르피 충격값</t>
  </si>
  <si>
    <t>Charpy impact value</t>
  </si>
  <si>
    <t>시험 재료에 샤르피 충격 시험기로 물리적 충격을 가했을 때 발생한 에너지를 단면적으로 나눈 값.</t>
  </si>
  <si>
    <t>16804</t>
  </si>
  <si>
    <t>샤르피충격시험</t>
  </si>
  <si>
    <t>charpy impact test</t>
  </si>
  <si>
    <t>①재료의 노치(notch) 취성 시험법 중 하나, 다양한 형상의 노치로 된 시험편을 순간적으로 충격을 가해 파단시킨후, 파괴가 연성파괴인가 취성 파괴인가를 판정하는 시험이다. 2㎜V노치 표준 샤르피 시험편이 많이 사용된다. 파단될 때까지의 흡수 에너지가 클수록 재료의 인성이 크다. ② 진자식(振子式) 해머 운동에 의한 샤르피 충격 시험기를 사용해서 하는 충격굽힘 또는 충격인장 시험.</t>
  </si>
  <si>
    <t>16805</t>
  </si>
  <si>
    <t>샤모트 벽돌</t>
  </si>
  <si>
    <t>chamotte brick</t>
  </si>
  <si>
    <t>내화 점토를 1,300~1,500℃의 고온으로 구워서 아주 보드랍게 만든 가루인 샤모트로 만든 내화 벽돌.</t>
  </si>
  <si>
    <t>16807</t>
  </si>
  <si>
    <t>샤워</t>
  </si>
  <si>
    <t>shower</t>
  </si>
  <si>
    <t>① 욕실에서 몸을 씻기위한 칸막이방 또는 행위를 말함 ② 샤워 베스(shower bath)의 장치로 키보다 높은 곳에 설치하되 보통 욕실에 있음</t>
  </si>
  <si>
    <t>16808</t>
  </si>
  <si>
    <t>샤워실</t>
  </si>
  <si>
    <t>shower room</t>
  </si>
  <si>
    <t>샤워를 위한 방으로 분무기가 있는 샤워실도 있고 욕조와 함께 포함된 샤워실도 있음</t>
  </si>
  <si>
    <t>16809</t>
  </si>
  <si>
    <t>개방성</t>
  </si>
  <si>
    <t>openness</t>
  </si>
  <si>
    <t>공간이 외부와 물리적으로 또는 시각적으로 열려있는 정도를 의미하며, 개방성이 높은 경우 외부인이 심리적 저항없이 쉽게 공간 내부로 접근할 수 있음.</t>
  </si>
  <si>
    <t>1681</t>
  </si>
  <si>
    <t>샤이베</t>
  </si>
  <si>
    <t>scheibe</t>
  </si>
  <si>
    <t>① 벽면과 같이 슬래브를 세워서 하중을 받도록 한 구조물. ② 평면 응력 상태를 기본의 저항 형식으로 하는 구조 요소로, 바닥판의 독일어 구조 용어.</t>
  </si>
  <si>
    <t>기문당54.2%</t>
  </si>
  <si>
    <t>16810</t>
  </si>
  <si>
    <t>샤프트</t>
  </si>
  <si>
    <t>shaft, 柱身</t>
  </si>
  <si>
    <t>① 주두와 주초를 뺀 기둥의 주체부분. ② 기둥의 몸통.</t>
  </si>
  <si>
    <t>16811</t>
  </si>
  <si>
    <t>샨델리어</t>
  </si>
  <si>
    <t>천장에서 체인 등으로 달아 맨 장식성이 좋은 조명기구 ⇨샹들리에.</t>
  </si>
  <si>
    <t>16812</t>
  </si>
  <si>
    <t>샬렌</t>
  </si>
  <si>
    <t>schalen</t>
  </si>
  <si>
    <t>① 곡면 슬래브를 말함. ② 셸에 대한 독일어 구조 용어.</t>
  </si>
  <si>
    <t>16813</t>
  </si>
  <si>
    <t>샬렌 구조</t>
  </si>
  <si>
    <t>(독) Schaien-konstruktion</t>
  </si>
  <si>
    <t>⇨셸 구조(＝).</t>
  </si>
  <si>
    <t>16814</t>
  </si>
  <si>
    <t>샹들리에</t>
  </si>
  <si>
    <t>chandelier, 萬花燈</t>
  </si>
  <si>
    <t>①  장식을 호화롭게 한 집합등. 프랑스어의 샹델(chandelle:양초)에서 비롯된 말로 본래는 초를 세우는 기구(촛대)라는 뜻이었으나 지금은 장식효과를 주목적으로 한 조명기구의 명칭 ②  샨델리어(＝).</t>
  </si>
  <si>
    <t>16815</t>
  </si>
  <si>
    <t>서가</t>
  </si>
  <si>
    <t>stack, 書架</t>
  </si>
  <si>
    <t>① 서적류를 정리하여 꽂아 두는 선반  ② 서가의 재료는 대부분 가정에서는 목재를 사무용으로는 강재를 사용하고  일반도서‧잡지외 다양한 것을 보관</t>
  </si>
  <si>
    <t>16816</t>
  </si>
  <si>
    <t>서고</t>
  </si>
  <si>
    <t>library shelves room for book, 書庫</t>
  </si>
  <si>
    <t>도서를 보존하기 위한 방이나 건물로, 열람방식에 의해 개가식과 비개가식으로 분류</t>
  </si>
  <si>
    <t>16817</t>
  </si>
  <si>
    <t>서까래</t>
  </si>
  <si>
    <t>rafter, spar, 椽木</t>
  </si>
  <si>
    <t>경사진 지붕에서 중도리(purlin)와 중도리 사이에 지붕 경사방향으로 일정한 간격으로 걸어두는 부재.</t>
  </si>
  <si>
    <t>16818</t>
  </si>
  <si>
    <t>서까래 걸이</t>
  </si>
  <si>
    <t>부섭 지붕이나 차양에 쓰이는 서까래를 받치기 위해 건물 본체 쪽에 수평으로 댄 받침 부재.</t>
  </si>
  <si>
    <t>16819</t>
  </si>
  <si>
    <t>개방식 냉각탑</t>
  </si>
  <si>
    <t>open type cooling tower； direct contact cooling tower</t>
  </si>
  <si>
    <t>냉각수와 냉각용 공기 ( 일반적으로 외기)가 직접 접촉해서 열교환하는 냉각탑.</t>
  </si>
  <si>
    <t>1682</t>
  </si>
  <si>
    <t>서까래 지붕</t>
  </si>
  <si>
    <t>couple roof</t>
  </si>
  <si>
    <t>종도리에서 주심도리까지 걸친 서까래가 있는 지붕.</t>
  </si>
  <si>
    <t>16820</t>
  </si>
  <si>
    <t>서까래개판</t>
  </si>
  <si>
    <t>椽蓋板</t>
  </si>
  <si>
    <t>서까래 위에 깔아 대는 판.</t>
  </si>
  <si>
    <t>16821</t>
  </si>
  <si>
    <t>서까래나누기</t>
  </si>
  <si>
    <t>distributionrafter</t>
  </si>
  <si>
    <t>서까래 시공을 위하여 서까래의 굵기 및 지붕면의 위치에 따라 서까래의 간격과 배치 등을 계획하는 것.</t>
  </si>
  <si>
    <t>16822</t>
  </si>
  <si>
    <t>서까래누리개</t>
  </si>
  <si>
    <t>서까래가 바깥쪽으로 기울어져 회전하지 않도록 하기 위하여 서까래 뒷뿌리 쪽을 눌러주는 부재.</t>
  </si>
  <si>
    <t>16823</t>
  </si>
  <si>
    <t>서까래머리</t>
  </si>
  <si>
    <t>head of spar</t>
  </si>
  <si>
    <t>서까래 양 끝단 중 종도리 쪽 위치.</t>
  </si>
  <si>
    <t>16824</t>
  </si>
  <si>
    <t>서까래받이</t>
  </si>
  <si>
    <t>16825</t>
  </si>
  <si>
    <t>서당동탑제</t>
  </si>
  <si>
    <t>西堂東塔制</t>
  </si>
  <si>
    <t>서쪽에 불전을 세우고 동쪽에 탑을 세우는 가람배치</t>
  </si>
  <si>
    <t>16826</t>
  </si>
  <si>
    <t>서대문</t>
  </si>
  <si>
    <t>西大門</t>
  </si>
  <si>
    <t>서울 4대문의 하나로 원래 이름은 돈의문</t>
  </si>
  <si>
    <t>16827</t>
  </si>
  <si>
    <t>서돌</t>
  </si>
  <si>
    <t>집의 구조체를 구성하는주요한 부재들인 서까래, 도리, 보, 기둥 등을 통틀어 이르는 말.</t>
  </si>
  <si>
    <t>16828</t>
  </si>
  <si>
    <t>서랍손걸이</t>
  </si>
  <si>
    <t>보통 쇠붙이로 만들며 기능은 서랍을 여닫는 는데 사용.</t>
  </si>
  <si>
    <t>16829</t>
  </si>
  <si>
    <t>개방식 팽창 수조</t>
  </si>
  <si>
    <t>open (type) expansion tank</t>
  </si>
  <si>
    <t>대기압으로 개방되어 있는 팽창 수조. 배관계의 최고부보다 충분히 높은 위치에 자유 수면이 오도록 설치된다.</t>
  </si>
  <si>
    <t>1683</t>
  </si>
  <si>
    <t>서류 선반</t>
  </si>
  <si>
    <t>file cabinet</t>
  </si>
  <si>
    <t>수납가구의 일종으로 도서나 서류를 정리의 기능을 가짐</t>
  </si>
  <si>
    <t>16831</t>
  </si>
  <si>
    <t>서리판유리</t>
  </si>
  <si>
    <t>표면의 윤택을 없애는 가공을 한 것. 일반적으로 투명한 유리 표면의 한 면을 갈거나 부식시키는 방법을 사용한다.</t>
  </si>
  <si>
    <t>16833</t>
  </si>
  <si>
    <t>서멀 매니킨</t>
  </si>
  <si>
    <t>thermal manikin</t>
  </si>
  <si>
    <t>인간 모양의 발열체로 전신이 분할되어 제어되는 것이 일반적임. 의복 단열성, 환경 평가 등에 사용.</t>
  </si>
  <si>
    <t>세화47.8%</t>
  </si>
  <si>
    <t>16834</t>
  </si>
  <si>
    <t>서모그래피</t>
  </si>
  <si>
    <t>thermography</t>
  </si>
  <si>
    <t>인체, 물체 등의 표면 방사 온도를 측정하여 이를 화면으로 나타내어 진단에 사용하는 방법측정= 열화상</t>
  </si>
  <si>
    <t>16835</t>
  </si>
  <si>
    <t>서모사이펀 방식</t>
  </si>
  <si>
    <t>대기압의 차이를 이용하여 높은 곳에 있는 액체를 그 액면보다 높은 곳으로 밀어 올렸다가 그 힘에 의해 낮은 곳에 있는 용기로 옮기기 위하여 사용하는, 일종의 구부러진 연결관</t>
  </si>
  <si>
    <t>16836</t>
  </si>
  <si>
    <t>서모스탯</t>
  </si>
  <si>
    <t>thermostat</t>
  </si>
  <si>
    <t>바이메탈을 사용하여 어떤 공간의 온도를 일정하게 자동으로 유지시키는 장치</t>
  </si>
  <si>
    <t>16837</t>
  </si>
  <si>
    <t>서모커플</t>
  </si>
  <si>
    <t>두 가지 금속을 고리 모양으로 접합하여 접점 사이의 온도의 차이로 열기전력을 일으키게 하는 장치. 두 가지 금속으로는 백금과 백금 로듐, 구리와 콘스탄탄 따위가 쓰인다.</t>
  </si>
  <si>
    <t>16838</t>
  </si>
  <si>
    <t>서모콘</t>
  </si>
  <si>
    <t>thermo-con</t>
  </si>
  <si>
    <t>경량 콘크리트 종류의 하나. 골재를 사용하지 않고 시멘트, 물, 발포제를 혼합하여 만든 콘크리트이다.</t>
  </si>
  <si>
    <t>16839</t>
  </si>
  <si>
    <t>개방잠함</t>
  </si>
  <si>
    <t>open caisson, 開放潛函</t>
  </si>
  <si>
    <t>① 잠함(⇦)의 일종. ② 잠함의 침하에 있어서 압축공기를 쓰지 않고 대기압 중에서 굴착하는 공법이 개방잠함공법임.</t>
  </si>
  <si>
    <t>1684</t>
  </si>
  <si>
    <t>서모콘공법</t>
  </si>
  <si>
    <t>thermocon method, -工法</t>
  </si>
  <si>
    <t>모래‧자갈 등과 같은 골재 없이 시멘트‧물‧발포제를 섞은 것을 틀에 부은 것이며, 기포(氣泡)를 가진 극히 가벼운 구조물을 만들 수 있는 건축공법.</t>
  </si>
  <si>
    <t>기문당37.2%</t>
  </si>
  <si>
    <t>16840</t>
  </si>
  <si>
    <t>서무계</t>
  </si>
  <si>
    <t>job runers department, 庶務係</t>
  </si>
  <si>
    <t>관청이나 회사 등에서 특정한 이름을 붙일 수 없는 여러 가지 일반적인 사무를 맡아보는 부서. 보통 과(課)의 아래에 둔다.</t>
  </si>
  <si>
    <t>16841</t>
  </si>
  <si>
    <t>서미스터 풍속계</t>
  </si>
  <si>
    <t>thermistor anemometer</t>
  </si>
  <si>
    <t>①저항선에 반도체의 서미스터를 이용한 일종의 열선 풍속계를 말한다. 서미스터 소자에 미소 전류를 통해 발열시킨 것을 기체의 흐름 속에 놓고, 그 흐름에 따라 냉각된 저항값의 변화에서 풍속을 구할 수 있다. ②온도 변화에 대하여 전기저항이 변화하는 서미스터(반도체의 일종)의 성질을 이용한 풍속계. 구형상 서미스터를 기류 중에 두고 그 냉각 정도로 풍속을 계측한다.</t>
  </si>
  <si>
    <t>16842</t>
  </si>
  <si>
    <t>서베이 미터</t>
  </si>
  <si>
    <t>survey meter</t>
  </si>
  <si>
    <t>방사능의 유무 및 방사선의 양을 조사하기 위한 계측기</t>
  </si>
  <si>
    <t>16843</t>
  </si>
  <si>
    <t>서브마스터키</t>
  </si>
  <si>
    <t>무엇이든지 열 수 있는 만능열쇠의 2번째이다.</t>
  </si>
  <si>
    <t>16845</t>
  </si>
  <si>
    <t>서브머지드 아크 용접</t>
  </si>
  <si>
    <t>submerged arc welding</t>
  </si>
  <si>
    <t>입상 플럭스 속에 금속 용접봉을 삽입하여 수행하는 아크 용접법의 하나로 잠함용접법이라고도 한다.</t>
  </si>
  <si>
    <t>16846</t>
  </si>
  <si>
    <t>서브머지드아크용접</t>
  </si>
  <si>
    <t>잠호용접이라고도 하며, 이음의 표면에 쌓아올린 미세한 와이어를 집어넣고 모재와의 사이에 생기는 아크열로 용접하는 방법.</t>
  </si>
  <si>
    <t>16847</t>
  </si>
  <si>
    <t>서브미크론 입자</t>
  </si>
  <si>
    <t>submicron particle</t>
  </si>
  <si>
    <t>지름 1μm 이하의 공기 속에서 거의 침강되지 않는 입자 미립자 또는 극미립자.</t>
  </si>
  <si>
    <t>16848</t>
  </si>
  <si>
    <t>서브빔</t>
  </si>
  <si>
    <t>subbeam</t>
  </si>
  <si>
    <t>주요 가구를 구성하는 큰 보 이외의 보로, 큰 보와 평행해서 걸쳐져 있는 부(副)보.</t>
  </si>
  <si>
    <t>16849</t>
  </si>
  <si>
    <t>개방잠함공법</t>
  </si>
  <si>
    <t>open caisson method, 開放潛函工法</t>
  </si>
  <si>
    <t>① 잠함의 침하에 있어서 압축공기를 쓰지 않고 대기압 중에서 굴착하는 공법. ② ＝오픈케이슨공법. ③ ⇨잠함. ④ 지하구조체의 바깥벽 밑에 칼날형(cutting edge)을 달아 지상에서 구축하여 하부 중앙에서 흙을 파내어, 구조체의 자중으로 침하시켜 지하구조물을 완성시키는 공법. ⑤ 우물통침하법과 지하실침하법이 있음.</t>
  </si>
  <si>
    <t>1685</t>
  </si>
  <si>
    <t>서브시스템</t>
  </si>
  <si>
    <t>sub-system</t>
  </si>
  <si>
    <t>시스템즈 빌딩에서 건물 전체의 구성 요소로서의 부위 또는 부품을 일컫는다.</t>
  </si>
  <si>
    <t>16850</t>
  </si>
  <si>
    <t>서브트러스</t>
  </si>
  <si>
    <t>subtruss</t>
  </si>
  <si>
    <t>주요 가구를 구성하는 트러스 부재 이외에 그것과 평행으로 걸쳐진 부(副)트러스 부재.</t>
  </si>
  <si>
    <t>세화82.0%</t>
  </si>
  <si>
    <t>16853</t>
  </si>
  <si>
    <t>서브펀칭</t>
  </si>
  <si>
    <t>sub-punching</t>
  </si>
  <si>
    <t>펀치를 사용하여 초벌 뚫는 것을 일컫는 말.</t>
  </si>
  <si>
    <t>16854</t>
  </si>
  <si>
    <t>서비스 레벨</t>
  </si>
  <si>
    <t>service level</t>
  </si>
  <si>
    <t>이용자에게 제공된 시설에 대한 서비스의 적절함을 나타내는 지표</t>
  </si>
  <si>
    <t>16855</t>
  </si>
  <si>
    <t>서비스 슬리브</t>
  </si>
  <si>
    <t>service sleeve</t>
  </si>
  <si>
    <t>배관의 증설 또는 유지관리 목적을 위하여 보, 벽 등에 설치하는 예비 슬리브</t>
  </si>
  <si>
    <t>16856</t>
  </si>
  <si>
    <t>서비스 야드</t>
  </si>
  <si>
    <t>service yard</t>
  </si>
  <si>
    <t>주택에서 부엌의 기능을 보완하기 위한 옥외공간</t>
  </si>
  <si>
    <t>16857</t>
  </si>
  <si>
    <t>서비스 에어리어</t>
  </si>
  <si>
    <t>service area</t>
  </si>
  <si>
    <t>고속도로 중간에 휴식을 취할 수 있도록 화장실과 주유소를 비롯하여 식당, 소매점 등을 조성한 장소</t>
  </si>
  <si>
    <t>16858</t>
  </si>
  <si>
    <t>서비스 조도</t>
  </si>
  <si>
    <t>service illuminance</t>
  </si>
  <si>
    <t>조명 기구의 청소, 교환 등 보수 작업 중에서 한 작업이 종료되고, 다음 작업으로 넘어가는 기간에 확보되는 평균 조도.</t>
  </si>
  <si>
    <t>세화49.4%</t>
  </si>
  <si>
    <t>16859</t>
  </si>
  <si>
    <t>개방잠함기초</t>
  </si>
  <si>
    <t>open caisson foundation, -基礎</t>
  </si>
  <si>
    <t>개방잠함을 이용한 기초.</t>
  </si>
  <si>
    <t>1686</t>
  </si>
  <si>
    <t>서비스 탱크</t>
  </si>
  <si>
    <t>service tank</t>
  </si>
  <si>
    <t>버너에 기름 등 연료를 공급하기 쉽도록 하기 위해 일시 비축해 둔 용기</t>
  </si>
  <si>
    <t>세화37.3%</t>
  </si>
  <si>
    <t>16860</t>
  </si>
  <si>
    <t>서비스야드</t>
  </si>
  <si>
    <t>① 부엌주위의 옥외 스페이스. 세탁물 건조장, 가사, 공작, 어린이 놀이등에 사용되는 장소.  ② 출입구에 이어지는 옥외의 가사작업장을 말함</t>
  </si>
  <si>
    <t>16861</t>
  </si>
  <si>
    <t>서비스캡</t>
  </si>
  <si>
    <t>service cap</t>
  </si>
  <si>
    <t>인입구의 전선관 끝에 설치되는 전선관의 부속품으로서 물이 전선관 안쪽으로 들어오지 않게 하거나 전선이 피목을 보호하는 것을 목적으로 한다.</t>
  </si>
  <si>
    <t>16863</t>
  </si>
  <si>
    <t>서비스코어시스템</t>
  </si>
  <si>
    <t>service core system</t>
  </si>
  <si>
    <t>① 서비스 기능인 욕실ㆍ변소ㆍ부엌 등 주택의 설비, 배관이 많은 부분을 일부에 집중시켜 공사비의 절약 및서비스부분을 다른 생활권과 분리시키는 합리주의적인 방식을 말함. ② 설비(공사)비의 절감, 서비스 상호간의 유기적 연결이 이루어짐</t>
  </si>
  <si>
    <t>16864</t>
  </si>
  <si>
    <t>서소문</t>
  </si>
  <si>
    <t>西小門</t>
  </si>
  <si>
    <t>한양 도성의 4소문 중 하나로 원래 이름은 소덕문이었으나 나중에 소의문으로 바뀜</t>
  </si>
  <si>
    <t>16867</t>
  </si>
  <si>
    <t>서스테이너블</t>
  </si>
  <si>
    <t>sustainable</t>
  </si>
  <si>
    <t>미래의 세대가 누려야 할 경제적, 사회적인 이익을 손상하지 않는 범위 내에서 현재 세대가 환경을 지속적으로 이용하는 방식. =지속 가능</t>
  </si>
  <si>
    <t>세화49.1%</t>
  </si>
  <si>
    <t>16868</t>
  </si>
  <si>
    <t>서스테이너블 개발</t>
  </si>
  <si>
    <t>sustainable development</t>
  </si>
  <si>
    <t>1987년 Brundtland Report 에서 제안되었으며, 경제 발전과 사회가 의존하는 자연자원 및 생태계 등 자연의 능력을 동시에 유지하면서 인간 개발 목표를 달성한다는 개념</t>
  </si>
  <si>
    <t>16869</t>
  </si>
  <si>
    <t>개방잠함기초공법</t>
  </si>
  <si>
    <t>open caisson foundation method</t>
  </si>
  <si>
    <t>개방잠함을 이용한 기초공법.</t>
  </si>
  <si>
    <t>1687</t>
  </si>
  <si>
    <t>서스테이너블 빌딩</t>
  </si>
  <si>
    <t>sustainable building</t>
  </si>
  <si>
    <t>각종 자연재해로 인한 피해를 예측하여 사람과 자연이 공존할 수 있는 방법을 모색하게 되면서 등장한 기념을 말하며 폐기물발생억제하여 재활용을 확대해 건물에 지속가능성을 부여한 건물을 말함</t>
  </si>
  <si>
    <t>16870</t>
  </si>
  <si>
    <t>서스펜디드컨스트럭션</t>
  </si>
  <si>
    <t>suspended construction</t>
  </si>
  <si>
    <t>조교(吊橋)나 천막(tent)을 치는 원리를 응용한 공법으로서 규모가 있는 구조의 건축물을 짓는 경우에 주로 사용되는 공법이다.</t>
  </si>
  <si>
    <t>16871</t>
  </si>
  <si>
    <t>서스펜션 막구조</t>
  </si>
  <si>
    <t>suspension membrane structure</t>
  </si>
  <si>
    <t>막면 내의 인장 압축 및 전단력으로만 평형하고 있는 구조. 좁은 뜻의 막구조로서는 인장 · 전단력에만 견디는 막재료를 쓰는 것에 한정하고 있다. 텐트 구조 · 서스펜션 막구조 · 공기막 구조가 주이다</t>
  </si>
  <si>
    <t>16872</t>
  </si>
  <si>
    <t>서양 잔디</t>
  </si>
  <si>
    <t>① 잔디는 한국, 중국, 일본등 동붓아시아에 분포하는 한국잔디와 서양단지의 두 무리로 구분   ② 왕포아풀, 벤트그래스, 우산잔디, 페스큐그랫, 라이그래스등이 있음</t>
  </si>
  <si>
    <t>16875</t>
  </si>
  <si>
    <t>서열 순화</t>
  </si>
  <si>
    <t>acclimatization to heat</t>
  </si>
  <si>
    <t>심하게 더운 환경 노출에 적응하는 것</t>
  </si>
  <si>
    <t>16876</t>
  </si>
  <si>
    <t>서원</t>
  </si>
  <si>
    <t>private school, lecture hall, 書院</t>
  </si>
  <si>
    <t>중종 38년(1543)에 풍기군수 주세붕이 중국 송나라 주자의 백록동 서원을 본받아 고려의 유학자인 안향의 고향인 영주군 순흥면에 세운 백운동 서원이 시초가 되었고 이후 사액되어 소수서원이 되었음</t>
  </si>
  <si>
    <t>16878</t>
  </si>
  <si>
    <t>개방잠함코퍼댐</t>
  </si>
  <si>
    <t>open caisson cofferdam</t>
  </si>
  <si>
    <t>① 개방 케이슨에 의한 코퍼댐. ② ⇨코퍼댐.</t>
  </si>
  <si>
    <t>1688</t>
  </si>
  <si>
    <t>서재</t>
  </si>
  <si>
    <t>study room, library, 書齋</t>
  </si>
  <si>
    <t>① 서적을 갖추어 두고 책을 읽거나 글을 쓰는 방.. ② 주택내에 있는 경우도 있음</t>
  </si>
  <si>
    <t>세화3.7%</t>
  </si>
  <si>
    <t>16880</t>
  </si>
  <si>
    <t>서중콘크리트</t>
  </si>
  <si>
    <t>暑中concrete</t>
  </si>
  <si>
    <t>여름과 같이 대기의 온도가 높을 때 공사에 사용하는콘크리트. 물과 혼합할 때 열 방출량을 줄이기 위하여 재료를 30℃ 이하로 부어 넣는다.</t>
  </si>
  <si>
    <t>기문당1.0%</t>
  </si>
  <si>
    <t>16882</t>
  </si>
  <si>
    <t>서지 탱크</t>
  </si>
  <si>
    <t>surge tank</t>
  </si>
  <si>
    <t>물출입에 의해 관로 내 압력 변화 및 탱크 수격 작용 완화를 위해 관로에 설치하는 수압 조정 장치</t>
  </si>
  <si>
    <t>16883</t>
  </si>
  <si>
    <t>서징</t>
  </si>
  <si>
    <t>surging</t>
  </si>
  <si>
    <t>터보형 펌프, 송풍기, 압축기가 어떤 관로를 연결하여 운전하면 적은 유량에서 압력, 유량, 회전수, 소요 동력 등이 주기적으로 변동하여 일종의 자력 진동을 일으키는 현상</t>
  </si>
  <si>
    <t>16884</t>
  </si>
  <si>
    <t>서커스</t>
  </si>
  <si>
    <t>circus, 競馬場</t>
  </si>
  <si>
    <t>18세기에 영국의 Bath 시가지 개발에서 로터리를 감싼 형태의 건축물로 조지안 양식의 대표작으로 꼽힘</t>
  </si>
  <si>
    <t>16885</t>
  </si>
  <si>
    <t>서코메틱방법</t>
  </si>
  <si>
    <t>circomatic process</t>
  </si>
  <si>
    <t>벨기에의 아코스 회사가 개발한 것으로서, 탱크의 원둘레를 안쪽 면으로부터 용제를 채운 와이어를 사용하여 수평 용접하는 탄산가스 아크용접장치의 상품명임. 작업자는 탱크의 내‧외면에 한 사람씩 배치되어, 서로 마이크로폰으로 연락하면서, 동시에 용접을 할 수 있게 되어 있음.</t>
  </si>
  <si>
    <t>16886</t>
  </si>
  <si>
    <t>서큘러밀</t>
  </si>
  <si>
    <t>circular mil</t>
  </si>
  <si>
    <t>① 전선의 굵기를 나타내는 단위. ② 1circular mil＝0.005067mm² = 0.001inch</t>
  </si>
  <si>
    <t>16887</t>
  </si>
  <si>
    <t>서큘레이션</t>
  </si>
  <si>
    <t>circulation</t>
  </si>
  <si>
    <t>건축물 내 또는 도시내 지역간등에서의 움직임을 말하는 것으로 건축순환의 경우  17~18년을 주기로함.</t>
  </si>
  <si>
    <t>16888</t>
  </si>
  <si>
    <t>서큘레이터</t>
  </si>
  <si>
    <t>circulator</t>
  </si>
  <si>
    <t>난방 또는 공기순환의 목적으로 기체, 액체를 순환시키기 위해 사용하는 장치.</t>
  </si>
  <si>
    <t>16889</t>
  </si>
  <si>
    <t>개방지붕</t>
  </si>
  <si>
    <t>open roof, open-timbered roof</t>
  </si>
  <si>
    <t>별도의 천장을 설치하지 않고 서까래 혹은 지붕널을 그대로 노출시키는 지붕 형식.</t>
  </si>
  <si>
    <t>1689</t>
  </si>
  <si>
    <t>서클러 프리스트레싱</t>
  </si>
  <si>
    <t>포스트텐션 공법의 일종으로 원통형 구조물의 외주에 강선을 당기면서 콘크리트에 원주 방향의 프리스트레스를 가하는 방법.</t>
  </si>
  <si>
    <t>16890</t>
  </si>
  <si>
    <t>서킷 브레이커</t>
  </si>
  <si>
    <t>circuit breaker</t>
  </si>
  <si>
    <t>16892</t>
  </si>
  <si>
    <t>서페이스머신</t>
  </si>
  <si>
    <t>surface machine</t>
  </si>
  <si>
    <t>석재를 가공하는 기계의 일종으로 석재 표면 끝마감용이다.</t>
  </si>
  <si>
    <t>16893</t>
  </si>
  <si>
    <t>서플라이 센터</t>
  </si>
  <si>
    <t>central supply department</t>
  </si>
  <si>
    <t>각 시설내 중심이 되어  중심이 되어 각 부서에 필요한 물품을 공급하는 곳</t>
  </si>
  <si>
    <t>16894</t>
  </si>
  <si>
    <t>서피스 모델</t>
  </si>
  <si>
    <t>surface model</t>
  </si>
  <si>
    <t>컴퓨터 그래픽에서 물체의 표면을 부드럽고 매끈한 실제 모습의 면으로 표현하는 3차원 그래픽 방법을 사용하는모델.</t>
  </si>
  <si>
    <t>16895</t>
  </si>
  <si>
    <t>서한도</t>
  </si>
  <si>
    <t>allowable concentration level</t>
  </si>
  <si>
    <t>인체 등에 나쁜 영향을 미치지 않는다고 판단되는 오염 물질 농도의 상한 또는 하한.= 허용 농도</t>
  </si>
  <si>
    <t>16896</t>
  </si>
  <si>
    <t>서향나무</t>
  </si>
  <si>
    <t>winter daphne</t>
  </si>
  <si>
    <t>① 중국 원산의 상록 활엽 떨기나무로서 남부지방에서 관상용으로 식재한다. 높이 1m에 달하고 원줄기는 곧게 자라며, 가지가 많음   ② 음수로 성장이 느리고 이식이 어려움</t>
  </si>
  <si>
    <t>16897</t>
  </si>
  <si>
    <t>서향집</t>
  </si>
  <si>
    <t>house facing west, 西向家</t>
  </si>
  <si>
    <t>① 서쪽을 향하도록 지은 집. ② 건물의 정면이나 주요한 곳 또는 대문을 서향으로 함이</t>
  </si>
  <si>
    <t>16898</t>
  </si>
  <si>
    <t>석가산</t>
  </si>
  <si>
    <t>石假山</t>
  </si>
  <si>
    <t>돌로 만든 가상의 산</t>
  </si>
  <si>
    <t>16899</t>
  </si>
  <si>
    <t>COP</t>
  </si>
  <si>
    <t>coefficient of performance</t>
  </si>
  <si>
    <t>성적 계수(Coefficient of Performance),출력된에너지(Out Put)와투입된에너지(In Put)의비로'효율'을 말합</t>
  </si>
  <si>
    <t>169</t>
  </si>
  <si>
    <t>개방지붕골</t>
  </si>
  <si>
    <t>open valley</t>
  </si>
  <si>
    <t>구리, 아연도 강판 등 금속판 혹은 방수 마감재 등을 사용한 골 홈통으로서 지붕재료로 덮지 않은 골이며 기와‧슬레이트‧싱글 지붕에서 지붕의 연결부나 단부의 골 홈통을 노출시킴</t>
  </si>
  <si>
    <t>1690</t>
  </si>
  <si>
    <t>석각</t>
  </si>
  <si>
    <t>stone carving, 石刻</t>
  </si>
  <si>
    <t>돌에 무언가를 새기는 일을 일컫는 말.</t>
  </si>
  <si>
    <t>16900</t>
  </si>
  <si>
    <t>석간주</t>
  </si>
  <si>
    <t>石間朱</t>
  </si>
  <si>
    <t>안료의 한 종류로서 검붉은 색을 띈다.</t>
  </si>
  <si>
    <t>16901</t>
  </si>
  <si>
    <t>석고</t>
  </si>
  <si>
    <t>gypsum, 石膏</t>
  </si>
  <si>
    <t>황산칼슘의 이수화물(二水化物)로 이루어진 석회질 광물. 단사 정계에 속하며, 기둥 모양 또는 널조각 같은 모양의 결정을 이룬다. 흔히 무색이지만 불순물이 섞이어 회색, 황색, 붉은색을 띠기도 한다. 열을 가하여 소석고(燒石膏)를 만들어 도자기 제조용 원형으로 쓰거나 분필, 모형, 조각, 시멘트 따위의 재료로 쓴다.</t>
  </si>
  <si>
    <t>16902</t>
  </si>
  <si>
    <t>석고 라스 보드</t>
  </si>
  <si>
    <t>gypsum lath board</t>
  </si>
  <si>
    <t>구멍이 있는 석고판. 석고 플라스터의 바름 바탕용으로 사용된다.</t>
  </si>
  <si>
    <t>16903</t>
  </si>
  <si>
    <t>석고라스판</t>
  </si>
  <si>
    <t>gypsum lath boards</t>
  </si>
  <si>
    <t>석고플라스터의 내부 바탕재료로 사용되는 석고라스판에 대하여 규정. KS F 3505</t>
  </si>
  <si>
    <t>16906</t>
  </si>
  <si>
    <t>석고를 주원료로 한 건축재료</t>
  </si>
  <si>
    <t>building materials made of gypsum</t>
  </si>
  <si>
    <t>에너지의 효율을 높이기 위해, 단열성이 우수하고 시공한 간편한 내장재료에 대한 수요가 급증함. 석고제품이 이를 충족시킴. 불연성 내장재이며, 경량으로 균열을 일으키지 않음.</t>
  </si>
  <si>
    <t>16907</t>
  </si>
  <si>
    <t>석고반죽</t>
  </si>
  <si>
    <t>소석고를 주성분으로 하는 미장 재료.</t>
  </si>
  <si>
    <t>16908</t>
  </si>
  <si>
    <t>석고벽돌</t>
  </si>
  <si>
    <t>gypsum brick</t>
  </si>
  <si>
    <t>석고를 원료로 하여 만든 벽돌.</t>
  </si>
  <si>
    <t>기문당52.4%</t>
  </si>
  <si>
    <t>16909</t>
  </si>
  <si>
    <t>석고보드</t>
  </si>
  <si>
    <t>석고판이라고도 하며, 구운 석고에 톱밥 따위를 섞어 물로 반죽한 것을 두꺼운 종이에 끼운 판. 내열성ㆍ내구성이 좋아서 벽, 칸막이, 천장 따위에 쓰임.</t>
  </si>
  <si>
    <t>16910</t>
  </si>
  <si>
    <t>석고분야의 표준용어</t>
  </si>
  <si>
    <t>이 규정은 석고분야의 표준용어에 관한 규정임. KS L 0001 참조.</t>
  </si>
  <si>
    <t>16911</t>
  </si>
  <si>
    <t>석고블록</t>
  </si>
  <si>
    <t>gypsum block, 石膏－</t>
  </si>
  <si>
    <t>석고를 사용하여 만든 벽돌.</t>
  </si>
  <si>
    <t>16912</t>
  </si>
  <si>
    <t>석고슬래그시멘트</t>
  </si>
  <si>
    <t>gypsum slag cement</t>
  </si>
  <si>
    <t>수중공사에 알맞은 시멘트로서, 목쇄슬래그를 주된 물질로 하여 석고를 배합한 시멘트.</t>
  </si>
  <si>
    <t>16913</t>
  </si>
  <si>
    <t>석고시멘트</t>
  </si>
  <si>
    <t>gypsum cement, 石膏－</t>
  </si>
  <si>
    <t>바닥 마무리에 주로 쓰이며, 여러 가지 염류 등을 가하여 700～800℃ 이상으로 소성시킨 것을 무수석고라고 함.</t>
  </si>
  <si>
    <t>16914</t>
  </si>
  <si>
    <t>석고타일</t>
  </si>
  <si>
    <t>gypsum tile, 石膏－</t>
  </si>
  <si>
    <t>석고를 주원료로 한 타일. 한국에서는 생산되지 않으며 서양에서는 우수한 내재성과 낮은 음전달성을 가지고 있기에 많이 사용됨.</t>
  </si>
  <si>
    <t>16915</t>
  </si>
  <si>
    <t>석고판</t>
  </si>
  <si>
    <t>gypsum board, gypsumwall board, 石膏板</t>
  </si>
  <si>
    <t>이 표준은 주로 건축물의 벽, 천장에 사용하는 기초재 및 마감재인 석고 보드 제품에 대하여 규정한다. KS F 3504 참조.</t>
  </si>
  <si>
    <t>16916</t>
  </si>
  <si>
    <t>석고플라스터</t>
  </si>
  <si>
    <t>gypsum plaster, 石膏－</t>
  </si>
  <si>
    <t>소석고를 주성분으로 하는 미장 재료이며, 필요에 따라 혼화재, 접착재, 응결시간 조절제 등을 혼합한다.</t>
  </si>
  <si>
    <t>16917</t>
  </si>
  <si>
    <t>석고합판</t>
  </si>
  <si>
    <t>gypsum plywood, 石膏合板</t>
  </si>
  <si>
    <t>석고판의 한 종류로서, 넓은 판붙임벽으로 안벽에 설치된다. 경제적이며, 방음, 방열, 의장의 효과를 가진다.</t>
  </si>
  <si>
    <t>기문당56.7%</t>
  </si>
  <si>
    <t>16918</t>
  </si>
  <si>
    <t>석공</t>
  </si>
  <si>
    <t>mason, stone mason, 石工</t>
  </si>
  <si>
    <t>석수라고도 불리며, 돌을 다루어 물건이나 작업을 하는 사람을 일컫는 말이다.</t>
  </si>
  <si>
    <t>16919</t>
  </si>
  <si>
    <t>개방형 병원</t>
  </si>
  <si>
    <t>의원급 의료기관의 의사가 자신의 환자를 다른 병원에 입원시키고, 그 병원의 장비와 인력을 활용할 수 있는 병원. 적은 인력으로 의료 서비스를 제공할 수 있는 병원 시스템이다.</t>
  </si>
  <si>
    <t>1692</t>
  </si>
  <si>
    <t>석공구</t>
  </si>
  <si>
    <t>石工具</t>
  </si>
  <si>
    <t>돌을 자르거나 쪼개거나 다듬을 때 쓰는 공구.</t>
  </si>
  <si>
    <t>기문당1.1%</t>
  </si>
  <si>
    <t>16920</t>
  </si>
  <si>
    <t>석공사</t>
  </si>
  <si>
    <t>stone works, 石工事</t>
  </si>
  <si>
    <t>① 돌의 가공, 쌓기, 붙이기 등과 같은 석재와 관련된 모든 공사의 총칭.② (돌공사 =)</t>
  </si>
  <si>
    <t>16921</t>
  </si>
  <si>
    <t>석교</t>
  </si>
  <si>
    <t>stone bridge</t>
  </si>
  <si>
    <t>돌로 만든 다리. '돌다리'로 순화.</t>
  </si>
  <si>
    <t>16922</t>
  </si>
  <si>
    <t>석구조</t>
  </si>
  <si>
    <t>⇨ 돌구조(＝).</t>
  </si>
  <si>
    <t>16923</t>
  </si>
  <si>
    <t>석굴사원</t>
  </si>
  <si>
    <t>石窟寺院</t>
  </si>
  <si>
    <t>바위산을 파고 내벽에 불상을 조각하거나 불상을 모신 불교 사원으로 인도의 아잔타, 중국의 운강‧용문‧돈황 등이 있음</t>
  </si>
  <si>
    <t>16925</t>
  </si>
  <si>
    <t>석굴암</t>
  </si>
  <si>
    <t>石窟庵</t>
  </si>
  <si>
    <t>신라 경덕왕대에 김대성이 화강암을 석굴 모양으로 축조하여 만든 경상북도 경주시 토함산 동쪽에 위치한 석굴 사원으로 1995년 유네스코 세계문화유산으로 지정되었음</t>
  </si>
  <si>
    <t>16926</t>
  </si>
  <si>
    <t>석기</t>
  </si>
  <si>
    <t>stoneware</t>
  </si>
  <si>
    <t>고령토, 장석, 석영 따위의 가루를 빚어서 구워 만든, 희고 매끄러운 그릇</t>
  </si>
  <si>
    <t>세화3.5%</t>
  </si>
  <si>
    <t>16927</t>
  </si>
  <si>
    <t>석기류</t>
  </si>
  <si>
    <t>石器類</t>
  </si>
  <si>
    <t>여러 종류의 석기를 통틀어 이르는 말.</t>
  </si>
  <si>
    <t>16928</t>
  </si>
  <si>
    <t>석기질 타일</t>
  </si>
  <si>
    <t>stoneware tile</t>
  </si>
  <si>
    <t>타일의 한 종류로서, 도기질 타일과 자기질 타일 대립한다. 바탕의 흡수율이 3~10%의 타일이며 무유약 타일과 유약 타일의 2종류가 있다.</t>
  </si>
  <si>
    <t>16929</t>
  </si>
  <si>
    <t>개방형 연소 기구</t>
  </si>
  <si>
    <t>opened burning type fixture</t>
  </si>
  <si>
    <t>연소에 필요한 공기를 실내로부터 끌어들여 배출 가스를 실내에 방출하는 형의 연소 기구. 나방 기구, 주방 기구, 탕비기 등에 쓰인다. ↔밀폐형 연소 기구.</t>
  </si>
  <si>
    <t>1693</t>
  </si>
  <si>
    <t>석등</t>
  </si>
  <si>
    <t>石登</t>
  </si>
  <si>
    <t>사찰 등의 마당에 설치한 돌로 만든 조명시설</t>
  </si>
  <si>
    <t>16930</t>
  </si>
  <si>
    <t>석루조</t>
  </si>
  <si>
    <t>石漏槽</t>
  </si>
  <si>
    <t>높은 곳에 고인 빗물이 흘러 아래로 떨어지도록 만든 석조물</t>
  </si>
  <si>
    <t>16932</t>
  </si>
  <si>
    <t>석리</t>
  </si>
  <si>
    <t>石理</t>
  </si>
  <si>
    <t>화성암을 관찰할 때에, 광물 입자들이 모여서 이루는 작은 규모의 조직.</t>
  </si>
  <si>
    <t>16934</t>
  </si>
  <si>
    <t>석마</t>
  </si>
  <si>
    <t>石馬</t>
  </si>
  <si>
    <t>능에서 문인석, 무인석 등과 함께 배치하는 말 모양 석조물</t>
  </si>
  <si>
    <t>16936</t>
  </si>
  <si>
    <t>석면</t>
  </si>
  <si>
    <t>asbestos, 石綿</t>
  </si>
  <si>
    <t>사문석 또는 각섬석이 섬유질로 변한 규산염 광물. 산성이나 염기성에 강하고 열과 전기가 잘 통하지 않아서 방열재, 방화재, 절연용 재료 따위로 많이 쓰인다.</t>
  </si>
  <si>
    <t>16937</t>
  </si>
  <si>
    <t>석면 슬레이트</t>
  </si>
  <si>
    <t>asbestos cement slate sheet</t>
  </si>
  <si>
    <t>건설 석면과 시멘트를 물에 이겨서 틀에 부어 만든 널빤지 모양의 인조 슬레이트. 지붕을 이는 데에 쓴다. 골형 석면 슬레이트판과 석면판이 있다.</t>
  </si>
  <si>
    <t>16938</t>
  </si>
  <si>
    <t>석면 슬레이트 이음</t>
  </si>
  <si>
    <t>asbestos cement slate roofing</t>
  </si>
  <si>
    <t>지붕 잇는 일을 석면 슬레이트를 사용하여 하는 것. 또는 이어진 지붕.</t>
  </si>
  <si>
    <t>16939</t>
  </si>
  <si>
    <t>개벽</t>
  </si>
  <si>
    <t>floor brick, 蓋甓</t>
  </si>
  <si>
    <t>전통건축의 바닥 마감재로서, 주로 임금이나 왕족이 사는 전각의 바닥에 사용하는 벽돌을 말함</t>
  </si>
  <si>
    <t>1694</t>
  </si>
  <si>
    <t>석면 시멘트 규산칼슘판</t>
  </si>
  <si>
    <t>autoclaved asbestos cement silicate board</t>
  </si>
  <si>
    <t>석면, 시멘트를 포함한 석회질과 규산질을 주원료로 하여 기존 외국 방식과 달리 인위적 건조 방식을 사용하는 초조법(抄造法)을 통해 판형으로 성형하고, 오토클레이브 양생한 재료. 외장재, 바닥재 따위로 사용된다.</t>
  </si>
  <si>
    <t>16940</t>
  </si>
  <si>
    <t>석면 시멘트판</t>
  </si>
  <si>
    <t>asbestos cement board</t>
  </si>
  <si>
    <t>석면과 시멘트를 혼합하여 슬레이트 모양으로 경화시켜 만든 판. 무게가 가볍고 힘과 열에 강하다. 플렉시블판ㆍ평판ㆍ연질판ㆍ골슬레이트 따위가 있으며, 지붕ㆍ외벽ㆍ천장 따위에 사용된다.</t>
  </si>
  <si>
    <t>세화1.1%</t>
  </si>
  <si>
    <t>16941</t>
  </si>
  <si>
    <t>석면감별방법</t>
  </si>
  <si>
    <t>이 규정은 석면감별방법에 관한 규정이다. KS K 0304 참조.</t>
  </si>
  <si>
    <t>16942</t>
  </si>
  <si>
    <t>석면기와</t>
  </si>
  <si>
    <t>asbestos cement tile), 石綿蓋瓦</t>
  </si>
  <si>
    <t>기와 재료 형식의 하나. 석면과 시멘트를 원료로 만든 슬레이트 모양의 기와이다.</t>
  </si>
  <si>
    <t>16943</t>
  </si>
  <si>
    <t>석면대</t>
  </si>
  <si>
    <t>石綿帶</t>
  </si>
  <si>
    <t>석면포를 주 재료로하여 만든 파이프. 단열성‧경량‧불연성‧흡음성 등의 성능을 가지고 있다.</t>
  </si>
  <si>
    <t>16944</t>
  </si>
  <si>
    <t>석면루핑</t>
  </si>
  <si>
    <t>asbestos roofing, 石綿－</t>
  </si>
  <si>
    <t>석면을 사용한 루핑의 한 종류로서, 펠트에 석면을 섞은 뒤, 아스팔트를 혼입한 고급 특수루핑.</t>
  </si>
  <si>
    <t>16945</t>
  </si>
  <si>
    <t>석면모르타르</t>
  </si>
  <si>
    <t>asbestos mortar, 石綿</t>
  </si>
  <si>
    <t>모르타르에 석면을 섞어서 만든 것.</t>
  </si>
  <si>
    <t>16946</t>
  </si>
  <si>
    <t>석면보온끈</t>
  </si>
  <si>
    <t>asbestos insulating string, 石綿保溫－</t>
  </si>
  <si>
    <t>이 규정은 석면보온끈에 대한 규정이다. KS F 4712.</t>
  </si>
  <si>
    <t>16947</t>
  </si>
  <si>
    <t>석면보온매트</t>
  </si>
  <si>
    <t>asbestos insulating mat, 石綿保溫－</t>
  </si>
  <si>
    <t>이 규정은 석면보온매트에 관한 규정이다. KS F 4711 참조.</t>
  </si>
  <si>
    <t>16948</t>
  </si>
  <si>
    <t>석면보온재의 시험방법</t>
  </si>
  <si>
    <t>이 규격은 석면보온재의 시험방법에 대한 규정이다. KS F 2270 참조.</t>
  </si>
  <si>
    <t>16949</t>
  </si>
  <si>
    <t>석면보온토</t>
  </si>
  <si>
    <t>asbestos insulating clay, 石綿保溫土</t>
  </si>
  <si>
    <t>석면 혼합비를 약 2%로 하여 규조토와 석면분말을 혼합한 것을 반죽하여 보온재로 사용한다. 반죽은 보일러나 송기관 등의 표면에 발라 보온한다.</t>
  </si>
  <si>
    <t>16950</t>
  </si>
  <si>
    <t>석면보온통</t>
  </si>
  <si>
    <t>asbestos insulating pipe-cover, 石綿保溫筒</t>
  </si>
  <si>
    <t>이 규격은 석면보온통에 관한 규정이다. KS F 4710 참조.</t>
  </si>
  <si>
    <t>16951</t>
  </si>
  <si>
    <t>석면보온판</t>
  </si>
  <si>
    <t>asbestos insulating board, 石綿保溫板</t>
  </si>
  <si>
    <t>이 규격은 선면보온판에 대한 규정이다. KS F 4709 참조. 석면을 해면한 것에 접착제를 넣어서 판형으로 한 것.</t>
  </si>
  <si>
    <t>16952</t>
  </si>
  <si>
    <t>석면슬레이트</t>
  </si>
  <si>
    <t>asbestos cement slate, 石綿－</t>
  </si>
  <si>
    <t>16953</t>
  </si>
  <si>
    <t>석면시멘트</t>
  </si>
  <si>
    <t>asbestos cement, 石綿－</t>
  </si>
  <si>
    <t>석면을 섞어 만든 시멘트. 열 차단 효과가 있어 난방 배관에 쓰인다.</t>
  </si>
  <si>
    <t>16954</t>
  </si>
  <si>
    <t>석면시멘트관</t>
  </si>
  <si>
    <t>asbestos cement pipe, 石綿－管</t>
  </si>
  <si>
    <t>이 규격은 석면시멘트관에 대하여 규정한다. KS L 5116 참조.</t>
  </si>
  <si>
    <t>16955</t>
  </si>
  <si>
    <t>석면시멘트관설치기준</t>
  </si>
  <si>
    <t>criteria for installation of asbestos cement pipe</t>
  </si>
  <si>
    <t>이 규격은 석면시멘트관 설치기준에 대하여 규정한다. KS F 2804 참조.</t>
  </si>
  <si>
    <t>16956</t>
  </si>
  <si>
    <t>석면시멘트기와</t>
  </si>
  <si>
    <t>asbestos-cement roof tile, 石綿－蓋瓦</t>
  </si>
  <si>
    <t>기와 재료 형식의 하나로서 석면과 시멘트를 원료로 만든 슬레이트 모양의 기와이다.</t>
  </si>
  <si>
    <t>16957</t>
  </si>
  <si>
    <t>석면시멘트판</t>
  </si>
  <si>
    <t>asbestos-cement board, asbestos-cement wallboard, asbestos sheeting, 石綿－板</t>
  </si>
  <si>
    <t>기문당4.7%</t>
  </si>
  <si>
    <t>16958</t>
  </si>
  <si>
    <t>석면시멘트평판</t>
  </si>
  <si>
    <t>이 규격은 선면시멘트 평판에 대해 규정한다. KS L 5115 참조.</t>
  </si>
  <si>
    <t>16959</t>
  </si>
  <si>
    <t>개별 난방</t>
  </si>
  <si>
    <t>individual heating</t>
  </si>
  <si>
    <t>각 방마다 난방기, 스토브, 전열기 등의 소형 가열기를 설치해서 하는 난방. ↔ 중앙 난방.</t>
  </si>
  <si>
    <t>1696</t>
  </si>
  <si>
    <t>석면시트</t>
  </si>
  <si>
    <t>석면지라고도 하며, 목재 펄프에 석면을 넣어 만든 방화지. 열전도율이 매우 낮아 내열 파이프의 단열재로 많이 사용된다.</t>
  </si>
  <si>
    <t>16960</t>
  </si>
  <si>
    <t>석면싱글</t>
  </si>
  <si>
    <t>asbestos cement shingles, 石綿－</t>
  </si>
  <si>
    <t>기와의 형태를 띈 소형의 슬레이트 판을 일컫는 말.</t>
  </si>
  <si>
    <t>16961</t>
  </si>
  <si>
    <t>석면아스팔트루핑</t>
  </si>
  <si>
    <t>asbestos asphalt roofing, 石綿－</t>
  </si>
  <si>
    <t>내화성 및 내식성이 크고. 신축성이 적고, 흡수율도 적기 때문에 지붕잇기 또는 방수공사의 재료로 쓰이는 루핑. 아스팔트를 석면섬유에 침투시켜 만든다.</t>
  </si>
  <si>
    <t>16962</t>
  </si>
  <si>
    <t>석면아스팔트모르타르</t>
  </si>
  <si>
    <t>asbestos asphalt mortar</t>
  </si>
  <si>
    <t>아스팔트에 석면을 혼화한 모르타르. 바닥재 교착용으로 쓰이고, 방수 효과도 겸한다.</t>
  </si>
  <si>
    <t>16963</t>
  </si>
  <si>
    <t>석면아스팔트펠트</t>
  </si>
  <si>
    <t>asbestos-asphalt felt</t>
  </si>
  <si>
    <t>석면섬유의 펠트에 아스팔트를 침투시켜 롤러로 여분을 제거하여 압축한 것.</t>
  </si>
  <si>
    <t>16964</t>
  </si>
  <si>
    <t>석면여물</t>
  </si>
  <si>
    <t>asbestos fiber</t>
  </si>
  <si>
    <t>회반죽을 제외한 시멘트모르타르에만 쓰이는 여물로서, 회색·광물질의 석면(돌가루)로 구성되어있다.</t>
  </si>
  <si>
    <t>16965</t>
  </si>
  <si>
    <t>석면제품</t>
  </si>
  <si>
    <t>石綿製品</t>
  </si>
  <si>
    <t>광물질 섬유제품의 하나로서, 석면을 주원료로 하여 만드는 제품의 총칭. 시멘트 규조토 등으로 접착하여 만든다. 특징으로는 불연성, 단열성, 흡음성, 경량이 있다.</t>
  </si>
  <si>
    <t>16966</t>
  </si>
  <si>
    <t>석면지</t>
  </si>
  <si>
    <t>asbestos paper, 石綿紙</t>
  </si>
  <si>
    <t>석면시트라고도 하며, 목재 펄프에 석면을 넣어 만든 방화지. 열전도율이 매우 낮아 내열 파이프의 단열재로 많이 사용된다.</t>
  </si>
  <si>
    <t>16967</t>
  </si>
  <si>
    <t>석면직물</t>
  </si>
  <si>
    <t>石綿織物</t>
  </si>
  <si>
    <t>띠형으로 만들어 속에 석면섬유를 채워넣어 보온대로 하여 증기관, 온수관 등에 감사어 사용하거나, 송기관을 감아서 보온재로 쓰기도 하는 천으로서, 석면사로 짜서 만들어진다.</t>
  </si>
  <si>
    <t>16968</t>
  </si>
  <si>
    <t>석면통</t>
  </si>
  <si>
    <t>石綿筒</t>
  </si>
  <si>
    <t>석면보온통이라고도 하며, 석면으로 만들어진 보온을 목적으로 하는 통 모양의 제품이다.</t>
  </si>
  <si>
    <t>16969</t>
  </si>
  <si>
    <t>석면판</t>
  </si>
  <si>
    <t>asbestos board, 石綿板</t>
  </si>
  <si>
    <t>이 규격은 선면판에 대한 규정이다. KS L 5311 참조.</t>
  </si>
  <si>
    <t>16970</t>
  </si>
  <si>
    <t>석면펠트</t>
  </si>
  <si>
    <t>asbestos felt, 石綿－</t>
  </si>
  <si>
    <t>석면 섬유를 원료로 하고 습기, 열, 압력을 가하여 만든 물건. 방화재료, 흡음 재료로 사용된다.</t>
  </si>
  <si>
    <t>16971</t>
  </si>
  <si>
    <t>석면포</t>
  </si>
  <si>
    <t>asbestos cloth, 石綿布</t>
  </si>
  <si>
    <t>① 석면사로 짠 천. ② 얇은 것은 소방용 옷 따위를 만드는 데 쓰이며, 두꺼운 것은 가림막, 물건 씌우개, 깔개 따위를 만드는 데 쓰임. ③ KS L 5202 참조.</t>
  </si>
  <si>
    <t>16972</t>
  </si>
  <si>
    <t>석면흡음판</t>
  </si>
  <si>
    <t>asbestos acoustic board, 石綿吸音板</t>
  </si>
  <si>
    <t>석면섬유로 만들어진 판에 작은 구멍을 무수히 만들어 소리를 흡수하여 흡음효과가 있도록 만든 판.</t>
  </si>
  <si>
    <t>16973</t>
  </si>
  <si>
    <t>석묵</t>
  </si>
  <si>
    <t>그래파이트라고도하며, 고강도계 탄소 섬유의 하나. 본래 흑연을 뜻하는데, 목재에 비해 훨씬 강도가 강하고 온도나 습도의 변화에 영향을 받지 않는 합성수지 중 하나를 지칭하는 것으로 사용된다.</t>
  </si>
  <si>
    <t>16974</t>
  </si>
  <si>
    <t>석물</t>
  </si>
  <si>
    <t>石物</t>
  </si>
  <si>
    <t>정원에 설치하는 돌로 만든 조각</t>
  </si>
  <si>
    <t>16975</t>
  </si>
  <si>
    <t>석반</t>
  </si>
  <si>
    <t>石盤</t>
  </si>
  <si>
    <t>시멘트와 석면을 물로 개어 센 압력으로 만든 얇은 판으로서 슬레이트 라고도 한다. 지붕을 덮거나 벽을 치는 데 쓰인다.</t>
  </si>
  <si>
    <t>16976</t>
  </si>
  <si>
    <t>석비례층</t>
  </si>
  <si>
    <t>푸석푸석한 돌이 많이 섞인 흙으로 된 지층.</t>
  </si>
  <si>
    <t>16977</t>
  </si>
  <si>
    <t>석빙고</t>
  </si>
  <si>
    <t>石氷庫</t>
  </si>
  <si>
    <t>얼음을 저장하기 위해 돌로 만든 창고</t>
  </si>
  <si>
    <t>16978</t>
  </si>
  <si>
    <t>석션</t>
  </si>
  <si>
    <t>suction</t>
  </si>
  <si>
    <t>흙 입자 표면이 흡착력, 모세관력, 토중수(土中水) 에 포함되는 용질에 의한 삼투압 등으로 유지되는 토중수를 대기 중으로 끌어내는 데 필요한 압력.</t>
  </si>
  <si>
    <t>16979</t>
  </si>
  <si>
    <t>개별 요소법</t>
  </si>
  <si>
    <t>discrete element method</t>
  </si>
  <si>
    <t>대규모 또는 대량 고체의 거동을 예측하기 위해, 개별입자와 다른입자의 상호작용과 경계조건을 고려하는 구조해석기법.</t>
  </si>
  <si>
    <t>1698</t>
  </si>
  <si>
    <t>석션컨베이어</t>
  </si>
  <si>
    <t>suction conveyor</t>
  </si>
  <si>
    <t>불순물 또는 어떠한 물질을 빨아들일 수 있는 장치가 달려있는 컨베이어.</t>
  </si>
  <si>
    <t>16980</t>
  </si>
  <si>
    <t>석수</t>
  </si>
  <si>
    <t>석공이라고도 하며, 돌을 다루어 물건을 만드는 사람을 의미하는 말.</t>
  </si>
  <si>
    <t>16981</t>
  </si>
  <si>
    <t>석실묘</t>
  </si>
  <si>
    <t>石室墓</t>
  </si>
  <si>
    <t>돌을 축조하여 관을 보관하는 방을 만든 묘</t>
  </si>
  <si>
    <t>16983</t>
  </si>
  <si>
    <t>석암점토</t>
  </si>
  <si>
    <t>유색 광물질이 포함되어 있는 화강암 들의 풍화물. 점성은 적고, 소성과 내화성이 있으며 경도가 높다. 주 구성성분은 운모, 석영, 장석, 산화철 등이 있다.</t>
  </si>
  <si>
    <t>16985</t>
  </si>
  <si>
    <t>석영</t>
  </si>
  <si>
    <t>quartz, 石英</t>
  </si>
  <si>
    <t>16986</t>
  </si>
  <si>
    <t>석영분말법</t>
  </si>
  <si>
    <t>powder process, 石英粉粖法</t>
  </si>
  <si>
    <t>스테인리스강이나 주철 등의 절단에 이용되는 절단법으로서,  절단 산소 기류 속에 가는 석영모래를 혼합시켜 절단기류의 기계적 에너지를 증대시키며, 절단면에 생긴 강고한 산화피막을 계속적으로 벗겨내며, 절단 현상을 지속시킨다.</t>
  </si>
  <si>
    <t>16989</t>
  </si>
  <si>
    <t>석영안산암</t>
  </si>
  <si>
    <t>石英安山岩</t>
  </si>
  <si>
    <t>안산암의 한 종류로서, 나트륨을 많이 함유한 사장암이다. 백색이며 그 종류를 매우 적다.</t>
  </si>
  <si>
    <t>16990</t>
  </si>
  <si>
    <t>석영유리</t>
  </si>
  <si>
    <t>quartz glass, silica glass, 石英－</t>
  </si>
  <si>
    <t>성분가운데 석영이 포함된 유리. 순수한 천연 수정 가루를 녹여 만든다. 열에 잘 견디며 자외선이나 적외선을 잘 통과시키므로 이화학 실험 기구에 쓰인다.</t>
  </si>
  <si>
    <t>16991</t>
  </si>
  <si>
    <t>석영조면암</t>
  </si>
  <si>
    <t>quartz trachyte), 石英粗面岩</t>
  </si>
  <si>
    <t>정장석, 석영, 운모 따위의 결정(結晶)으로 이루어진 화성암</t>
  </si>
  <si>
    <t>16992</t>
  </si>
  <si>
    <t>석유스토브</t>
  </si>
  <si>
    <t>등유를 연료로 하는 난로</t>
  </si>
  <si>
    <t>16994</t>
  </si>
  <si>
    <t>석유아스팔트</t>
  </si>
  <si>
    <t>petroleum asphalt), 石油－</t>
  </si>
  <si>
    <t>다양한 성분이 녹아 있는 석유를 가열하여 각 성분을 분리한 뒤 끓는점이 낮은 성분을 추출하고 남은 아스팔트. 일반적으로 방수재나 도로포장재로 사용된다.</t>
  </si>
  <si>
    <t>16995</t>
  </si>
  <si>
    <t>석장곧은결켜기</t>
  </si>
  <si>
    <t>triple-cut quarter sawing, 三枚直理－</t>
  </si>
  <si>
    <t>암키와의 길이가 2/3가 상하 겹쳐 이어올라가도록 세장이 겹쳐지도록 하는 제재법. 원목을 사분원으로 켜고 한 변에서 널을 세 장씩 평행으로 켜서 직교하여 세장을 켜내는 것.</t>
  </si>
  <si>
    <t>16999</t>
  </si>
  <si>
    <t>CPM</t>
  </si>
  <si>
    <t>critical path method</t>
  </si>
  <si>
    <t>170</t>
  </si>
  <si>
    <t>개별 제어</t>
  </si>
  <si>
    <t>individual control</t>
  </si>
  <si>
    <t>작은 방 또는 에어리어 단위로 개별 설치한 공조기로 제각기 단독으로 능력 제어하는 것.</t>
  </si>
  <si>
    <t>1700</t>
  </si>
  <si>
    <t>석재</t>
  </si>
  <si>
    <t>stone, building stone, stone materials, 石材</t>
  </si>
  <si>
    <t>이 규격은 주로 토목‧건축에 사용되는 천연산의 석재에 대하여 규정한다. 다만, 천연 슬레이트, 쇄석, 궤도용 부석은 제외한다. KS F 2530 참조.</t>
  </si>
  <si>
    <t>17000</t>
  </si>
  <si>
    <t>석재가공</t>
  </si>
  <si>
    <t>石材加工</t>
  </si>
  <si>
    <t>채취된 암석의 규격화 가공을 비롯하여 이를 판재로 할석하는 작업. 표면 가공작업 및 재단작업까지 포함하는 것을 말한다.</t>
  </si>
  <si>
    <t>17001</t>
  </si>
  <si>
    <t>석재가공공구</t>
  </si>
  <si>
    <t>石材加工工具</t>
  </si>
  <si>
    <t>석재를 가공할 때 사용하는 공구.</t>
  </si>
  <si>
    <t>17002</t>
  </si>
  <si>
    <t>석재가공공장</t>
  </si>
  <si>
    <t>stone mill, 石材加工工場</t>
  </si>
  <si>
    <t>석재를 가공하는 공장 또는 사용하는 그 현장.</t>
  </si>
  <si>
    <t>17003</t>
  </si>
  <si>
    <t>석재가공기계</t>
  </si>
  <si>
    <t>石材加工機械</t>
  </si>
  <si>
    <t>석재 가공도 차차 기계화되어져서 현재 나와 있는 기계에는 돌자르기용으로 다이아몬드 소, 표면 끝내기용으로는 서페이스 머신, 연마용으로는 폴리싱 머신, 도드락망치 대용으로는 포인트 치즐, 조각용으로는 카빙 머신 등이 있음.</t>
  </si>
  <si>
    <t>17004</t>
  </si>
  <si>
    <t>석재사용상 주의점</t>
  </si>
  <si>
    <t>1. 석재는 취급상 1m³ 이내의 것으로 할 것과 중량이 큰 것을 높은 곳에 사용하지 말 것.2. 재형에 예각부가 생기면 결손되기 쉽다. 또한 풍화 방지에도 나쁨.3. 공급상태를 조사하여 다량 사용할 때는 전량 같은 질로 공급할 수 있도록 함.4. 외벽 콘크리트 표면 첨부용 석재는 연석을 피할 것.</t>
  </si>
  <si>
    <t>기문당36.6%</t>
  </si>
  <si>
    <t>17005</t>
  </si>
  <si>
    <t>석재의 압축강도시험방법</t>
  </si>
  <si>
    <t>이 표준은 천연산 석재의 압축강도 시험방법에 대하여 규정한다. KS F 2519 참조.</t>
  </si>
  <si>
    <t>17006</t>
  </si>
  <si>
    <t>석재의 흡수량 및 비중시험방법</t>
  </si>
  <si>
    <t>Testing Methods for Absorption and Bulk Specific Gravity of Stone</t>
  </si>
  <si>
    <t>이 표준은 천연산 슬레이트를 제외한 모든 천연산 석재의 흡수율 및 비중 시험방법에 대하여 규정한다. KS F 2518 참조.</t>
  </si>
  <si>
    <t>17007</t>
  </si>
  <si>
    <t>석재이음</t>
  </si>
  <si>
    <t>bonding of stone masonry, 石材－</t>
  </si>
  <si>
    <t>석재를 이음할때 부르는 총칭이다. 이 종류로는 맞붙임이음, 장부이음, 꺽쇠이음, 엇물림이음, 나비장이음, 반턱변탕이음 등이 있다.</t>
  </si>
  <si>
    <t>17008</t>
  </si>
  <si>
    <t>석재채취</t>
  </si>
  <si>
    <t>石材採取</t>
  </si>
  <si>
    <t>화강암이나 대리석 등을 가급적 손상되지 않은 형태로 채취하기 위해서 행하는 채석장에서의 발파로 충격파의 발생을 피하기 위해 폭속이 느린 분상폭약을 사용하여 채취한다. 연질 석재는 주위에 홈을 파고 하단에 쐐기를 박아 채석한다.</t>
  </si>
  <si>
    <t>17009</t>
  </si>
  <si>
    <t>개별냉각기</t>
  </si>
  <si>
    <t>unit cooler, 個別冷却機</t>
  </si>
  <si>
    <t>냉장, 냉동창고에서 널리 쓰이는 증발기 장치로서, 증발기, 팽창밸브, 펜, 제상장치, 드레인 장치가 하나의 유니트로 구성된 설비를 말한다.</t>
  </si>
  <si>
    <t>1701</t>
  </si>
  <si>
    <t>석절</t>
  </si>
  <si>
    <t>石節</t>
  </si>
  <si>
    <t>석산에서 석재를 절단해 내는 것 또는 석재를 가공하는 것을 이르는 말.</t>
  </si>
  <si>
    <t>17010</t>
  </si>
  <si>
    <t>석정</t>
  </si>
  <si>
    <t>stone garden; rock garden</t>
  </si>
  <si>
    <t>석조물로 꾸민 정원으로 백사(白砂), 태(苔;이끼) 등을 함께 사용함.</t>
  </si>
  <si>
    <t>17011</t>
  </si>
  <si>
    <t>석조</t>
  </si>
  <si>
    <t>masonry</t>
  </si>
  <si>
    <t>17012</t>
  </si>
  <si>
    <t>석조건축</t>
  </si>
  <si>
    <t>stone architecture, 石造建築</t>
  </si>
  <si>
    <t>다듬어진 석재를 쌓아올려 건물의 벽체와 주요 구조부를 만든건축물로서, 조적식 구조와 가구식 구조로 구분</t>
  </si>
  <si>
    <t>17013</t>
  </si>
  <si>
    <t>석조건축물</t>
  </si>
  <si>
    <t>stone building, 石造建築物</t>
  </si>
  <si>
    <t>주요 구조부가 돌로 만들어진건축물.</t>
  </si>
  <si>
    <t>17014</t>
  </si>
  <si>
    <t>석조바닥</t>
  </si>
  <si>
    <t>ston floor, 石造－</t>
  </si>
  <si>
    <t>실내 바닥재를 돌을 가공하여 사용한 것으로 돌 돌대신  슬레이트, 석회석, 규암및 대리석을 사용함</t>
  </si>
  <si>
    <t>17015</t>
  </si>
  <si>
    <t>석조산</t>
  </si>
  <si>
    <t>石造山</t>
  </si>
  <si>
    <t>동의어로 가산이 있다.</t>
  </si>
  <si>
    <t>17016</t>
  </si>
  <si>
    <t>석축</t>
  </si>
  <si>
    <t>reinforcing stone wall, 石築</t>
  </si>
  <si>
    <t>돌로 쌓아 만든 옹벽. 산을 깎거나 흙을 모아 토대를 쌓을 때에 흙이 무너지지 않도록 가장자리에 돌로 쌓는 방식을 사용</t>
  </si>
  <si>
    <t>17018</t>
  </si>
  <si>
    <t>석탄가스</t>
  </si>
  <si>
    <t>coal gas, 石炭－</t>
  </si>
  <si>
    <t>①석탄을 1,000~1,300℃에서 건류하여 얻는 생성가스   ②주된 성분은 수소 약 50%, 메탄 약 30%이며 이외에 일산화탄소, 이산화탄소, 질소 등을 포함한다. 발열량은 4,000~5,000㎉/㎥,석탄1톤에서 300~400㎥의가스를 얻어서 황 등의 불순물을 제거한 후, 주로 도시가스로 이용</t>
  </si>
  <si>
    <t>17019</t>
  </si>
  <si>
    <t>개별식 공기 조화기</t>
  </si>
  <si>
    <t>unit air conditioner</t>
  </si>
  <si>
    <t>기기마다 운전, 정지나 냉난방이 실시되는 공조기. 패키지형 공기 조화기나 세퍼레이트형 쿨러, 윈도 쿨러가 그 예이다.</t>
  </si>
  <si>
    <t>1702</t>
  </si>
  <si>
    <t>석탄각</t>
  </si>
  <si>
    <t>石炭殼</t>
  </si>
  <si>
    <t>경량골재의 일종으로 불완전 연소로 용융되었던 탄소분이 급냉각으로 다공질로 된 것이다. 유연탄을 연소시킨 잔재이다.</t>
  </si>
  <si>
    <t>17020</t>
  </si>
  <si>
    <t>석탄고</t>
  </si>
  <si>
    <t>coal cellar, coal cell, coal bunker, 石炭庫</t>
  </si>
  <si>
    <t>숯이나 석탄을 쌓아 두는 창고로 탄고라고도 함.</t>
  </si>
  <si>
    <t>17021</t>
  </si>
  <si>
    <t>석탑</t>
  </si>
  <si>
    <t>stone pagoda, 石塔</t>
  </si>
  <si>
    <t>돌로 만든 탑</t>
  </si>
  <si>
    <t>17022</t>
  </si>
  <si>
    <t>석회</t>
  </si>
  <si>
    <t>lime, 石灰</t>
  </si>
  <si>
    <t>석회석을 태워 이산화 탄소를 제거하여 얻는 산화 칼슘과 산화 칼슘에 물을 부어 얻는 수산화 칼슘을 통틀어 이르는 말</t>
  </si>
  <si>
    <t>17023</t>
  </si>
  <si>
    <t>석회모르타르</t>
  </si>
  <si>
    <t>lime mortar</t>
  </si>
  <si>
    <t>수산화 칼슘에 모래를 섞어 물로 반죽하여 만든 도료. 건축 재료로 쓰며, 시멘트보다 강도가 낮고 공기 중에서 굳는 성질이 있어 물속에서는 사용할 수 없다.</t>
  </si>
  <si>
    <t>17025</t>
  </si>
  <si>
    <t>석회분말</t>
  </si>
  <si>
    <t>lime powder</t>
  </si>
  <si>
    <t>생석회가 자연적으로 소화되어 생긴 분말. 건축공사에서는 사용 할 수 없다.</t>
  </si>
  <si>
    <t>기문당59.6%</t>
  </si>
  <si>
    <t>17026</t>
  </si>
  <si>
    <t>석회분야의 표준용어</t>
  </si>
  <si>
    <t>이 규준은 석회분야의 표준용어에 대해 규정한다. KS L 0002 참조.</t>
  </si>
  <si>
    <t>17027</t>
  </si>
  <si>
    <t>석회블록</t>
  </si>
  <si>
    <t>lime block, 石灰－</t>
  </si>
  <si>
    <t>건축 조적재 중 하나로서 진흙 또는 백토에 생석회를 넣고 되게 반죽하여 벽돌 형태로 말린 자재.</t>
  </si>
  <si>
    <t>17028</t>
  </si>
  <si>
    <t>석회사고압벽돌</t>
  </si>
  <si>
    <t>calcium-silicate brick</t>
  </si>
  <si>
    <t>모래：석회＝93：7의 혼합물을 일정한 모양의 형틀에 넣어 가압 후 고압증기로에서 5～8시간 양생하여 만든 벽돌.</t>
  </si>
  <si>
    <t>17029</t>
  </si>
  <si>
    <t>개별식 공기조화기</t>
  </si>
  <si>
    <t>個別式空氣調和器</t>
  </si>
  <si>
    <t>① 1대의 기계 속에 공기의 여과‧냉각‧송풍 외에 어떤 것은 가열‧가습의 기능을 지닌 기기까지 포함한 공기조화기. ② 냉동기 포함 여부에 따라 자납식과 원격식으로 구분함(개별식 공기조화기 내부에 냉동기를 포함한 것은 자납식(自納式)공조기라고 함) ③ 여과기‧냉각기‧가열기‧송풍기‧냉동기 등 공조장치를 포함해서 1대의 기계로 공장에서 조립 제작한 것.</t>
  </si>
  <si>
    <t>1703</t>
  </si>
  <si>
    <t>석회석</t>
  </si>
  <si>
    <t>石灰石</t>
  </si>
  <si>
    <t>탄산칼슘을 주성분으로 하는 퇴적암</t>
  </si>
  <si>
    <t>17030</t>
  </si>
  <si>
    <t>석회성플라스터</t>
  </si>
  <si>
    <t>lime plaster</t>
  </si>
  <si>
    <t>수경성의 성질을 가지는 마그네시아석회를 주원료로 하고 시멘트, 모래, 여물 등을 가하여 물비빔한 것.</t>
  </si>
  <si>
    <t>17031</t>
  </si>
  <si>
    <t>석회암</t>
  </si>
  <si>
    <t>lime stone, 石灰岩</t>
  </si>
  <si>
    <t>탄산 칼슘을 주성분으로 하는 퇴적암. 수중 동물의 뼈나 껍질이 쌓여 생기며, 섞여 있는 광물의 종류에 따라 여러 가지 색깔을 띤다. 시멘트, 석회, 비료 따위의 원료로 쓴다.</t>
  </si>
  <si>
    <t>17032</t>
  </si>
  <si>
    <t>석회유</t>
  </si>
  <si>
    <t>석회죽이라고도 하며, 수산화 칼슘을 10배의 물에 녹여서 만든 흰죽 모양의 백색 액체.</t>
  </si>
  <si>
    <t>17033</t>
  </si>
  <si>
    <t>석회죽</t>
  </si>
  <si>
    <t>milk of lime, lime cream, lime milk, lime paste,, 石灰乳</t>
  </si>
  <si>
    <t>석회유라고도 하며, 생석회를 물과 섞어 백색의 유탁액(乳濁液)으로 한 것. 점성이 크므로 순석고 플러스터 칠을 할 때 병용된다.</t>
  </si>
  <si>
    <t>17034</t>
  </si>
  <si>
    <t>석회크림</t>
  </si>
  <si>
    <t>17035</t>
  </si>
  <si>
    <t>석회퍼티</t>
  </si>
  <si>
    <t>lime putty</t>
  </si>
  <si>
    <t>생석회를 maturing bin이라고 불리는 수조에 넣어 만든 석회크림.</t>
  </si>
  <si>
    <t>17036</t>
  </si>
  <si>
    <t>석회플라스터</t>
  </si>
  <si>
    <t>플라스터 마감의 초벌, 재벌용 재료로서, 석회, 털, 모래 등을 섞어 비빈 것. 예전에는 짐승의 털을 섞었다.</t>
  </si>
  <si>
    <t>17037</t>
  </si>
  <si>
    <t>선</t>
  </si>
  <si>
    <t>line, 線</t>
  </si>
  <si>
    <t>① 점이 연속되어 이루는 기본 조형 요소로, 위치와 방향을 지니는 것조형(의장)요소의 하나. ② 도면용 약어：｢L.｣.</t>
  </si>
  <si>
    <t>17038</t>
  </si>
  <si>
    <t>선 지승</t>
  </si>
  <si>
    <t>line bearing</t>
  </si>
  <si>
    <t>구조물을 선형태로 지지하는 장치.</t>
  </si>
  <si>
    <t>17039</t>
  </si>
  <si>
    <t>개별식 통기</t>
  </si>
  <si>
    <t>individual vent, 個別式通氣</t>
  </si>
  <si>
    <t>① 통기관 배관방식의 하나. ② 위생설비에서 주통기관(主通氣管)에 연결되어 별개의 배수시설에서 개별적으로 설치한 통기관.</t>
  </si>
  <si>
    <t>1704</t>
  </si>
  <si>
    <t>선 컨트롤</t>
  </si>
  <si>
    <t>sun control</t>
  </si>
  <si>
    <t>세화46.2%</t>
  </si>
  <si>
    <t>17040</t>
  </si>
  <si>
    <t>선각</t>
  </si>
  <si>
    <t>線刻</t>
  </si>
  <si>
    <t>선으로 새긴 그림이나 무늬를 말함</t>
  </si>
  <si>
    <t>17041</t>
  </si>
  <si>
    <t>선과장</t>
  </si>
  <si>
    <t>vegetable and fruit selection shop</t>
  </si>
  <si>
    <t>①  과일을 고르는 곳  ② 과일 · 야채등의 수확물을 선별하여 포장하기 위한 장소</t>
  </si>
  <si>
    <t>17042</t>
  </si>
  <si>
    <t>선광원</t>
  </si>
  <si>
    <t>하나의 선으로 보일 정도로 너비에 비하여 길이가 상당히 긴 빛을 내는 형광등 따위의 물체. 주로 장식 조명에 쓴다.= 선상 광원</t>
  </si>
  <si>
    <t>17044</t>
  </si>
  <si>
    <t>선귀틀</t>
  </si>
  <si>
    <t>立耳機</t>
  </si>
  <si>
    <t>여모중방이나 꾀중방 등에서 옆면에 마룻널이 끼이도록 한 귀틀</t>
  </si>
  <si>
    <t>17045</t>
  </si>
  <si>
    <t>선단 지지력</t>
  </si>
  <si>
    <t>point tearing capacity; end bearing capacity</t>
  </si>
  <si>
    <t>말뚝 또는 케이슨의 선단부에서 지반이 지지하는 힘. -&gt;주면(周面), 마찰.</t>
  </si>
  <si>
    <t>17048</t>
  </si>
  <si>
    <t>선단석</t>
  </si>
  <si>
    <t>扇單石</t>
  </si>
  <si>
    <t>홍예문에서 맨 아래쪽에 설치하는 크고 모난 돌</t>
  </si>
  <si>
    <t>17049</t>
  </si>
  <si>
    <t>선단지지말뚝</t>
  </si>
  <si>
    <t>point bearing pile, end bearing pile, 先端支持－</t>
  </si>
  <si>
    <t>① 상부의 연약한 지반을 통과하고 하부의 경질 지반까지 말뚝을 박아 선단으로 하중을 지반에 전달하는 것. ② 말뚝박기 기초용의 기능상 분류(말뚝)의 하나.</t>
  </si>
  <si>
    <t>17050</t>
  </si>
  <si>
    <t>선대</t>
  </si>
  <si>
    <t>stile</t>
  </si>
  <si>
    <t>문울거미에서 세로로 설치되는 뼈대</t>
  </si>
  <si>
    <t>17053</t>
  </si>
  <si>
    <t>선두르기</t>
  </si>
  <si>
    <t>線－</t>
  </si>
  <si>
    <t>가장자리에 돌이나 벽돌따위를 둘러 장식하는 일을 말함. 주로 화단에 많이 사용</t>
  </si>
  <si>
    <t>17054</t>
  </si>
  <si>
    <t>선둔테</t>
  </si>
  <si>
    <t>立屯太</t>
  </si>
  <si>
    <t>나무에  구멍을 뚫어 둘러 쎄우는 것</t>
  </si>
  <si>
    <t>17055</t>
  </si>
  <si>
    <t>선로 상공 (이용) 건물</t>
  </si>
  <si>
    <t>over-track building</t>
  </si>
  <si>
    <t>철도, 플랫폼의 상부 공간을 이용하는 건물. 선로, 가선, 운전, 보안, 설비 등의 조건에 의해 건축물의 위치나 시공구법 등에 제약이 있다. 역의 설비를 선로 상공에 마련한 교상역(橋上驛)이라 불리는 소규모 건축물로부터 대규모인 역빌딩까지 건설되어 있다.</t>
  </si>
  <si>
    <t>손동욱</t>
  </si>
  <si>
    <t>17057</t>
  </si>
  <si>
    <t>선로 용량</t>
  </si>
  <si>
    <t>line capacity</t>
  </si>
  <si>
    <t>송•배전반이 공급 가능한 전류 또는 전력의 능력.</t>
  </si>
  <si>
    <t>17058</t>
  </si>
  <si>
    <t>선룸</t>
  </si>
  <si>
    <t>일광을 목적으로 유리를 붙인 지붕이나 큰 유리창 등을사용</t>
  </si>
  <si>
    <t>17059</t>
  </si>
  <si>
    <t>개분비 나무</t>
  </si>
  <si>
    <t>전나무과에 속하는 상록 침엽수. 아한대에서 산출되며 목재는 백색에서 회백색으로, 건축·펄프·포장재 등에 사용된다.</t>
  </si>
  <si>
    <t>1706</t>
  </si>
  <si>
    <t>선매</t>
  </si>
  <si>
    <t>purchase option</t>
  </si>
  <si>
    <t>[1] 도시계획사업에서 사업의 계획성과 실효성을 담보하기 위해, 소유자로부터 토지 및 건축물 등의 일부를 사전에 취득하는 행위. [2] 임대가 완료된 후, 임대 중인 자산을 구매할 수 있는 기회. 임대계약의 많은 옵션 중 하나.</t>
  </si>
  <si>
    <t>17060</t>
  </si>
  <si>
    <t>선매권</t>
  </si>
  <si>
    <t>purchase option right (of land)</t>
  </si>
  <si>
    <t>[1] 남보다 먼저 물건이나 권리를 사는 권리. [2] 강제성을 띄는 공공용지 취득의 새로운 방법 중 하나로 선매권자의 의사표시에 따라 스스로가 토지 및 건축물의 취득자가 될 수 있는 권리. [3] 공공 사업의 원활한 실시를 도모하기 위해 사업지의 토지, 건물 등의 거래에서 시행자의 취득 의지의 확인을 최초로 실시하는 일을 정한 시행자의 권리.</t>
  </si>
  <si>
    <t>17061</t>
  </si>
  <si>
    <t>선반</t>
  </si>
  <si>
    <t>shelf</t>
  </si>
  <si>
    <t>① 물건을 얹어 두기 위하여 벽에 달아 놓은 긴 널빤지. ② 가동적인것과 고정적이 있음</t>
  </si>
  <si>
    <t>17062</t>
  </si>
  <si>
    <t>선반널</t>
  </si>
  <si>
    <t>shelf board</t>
  </si>
  <si>
    <t>(창문의 가로 창사라문 사이에 들어가는) 작은 판자</t>
  </si>
  <si>
    <t>17063</t>
  </si>
  <si>
    <t>선반발판</t>
  </si>
  <si>
    <t>rack scaffold</t>
  </si>
  <si>
    <t>내장공사를 위해 작업자가 서서 천장면 및 상부벽면에 손이 닿도록 수평전면에 가설된 작업발판을 말함</t>
  </si>
  <si>
    <t>17064</t>
  </si>
  <si>
    <t>선반비계</t>
  </si>
  <si>
    <t>shelf scaffoldings</t>
  </si>
  <si>
    <t>주로 건조(建造)물의 내장공사를 시공하기 위해, 작업자가 서서 천장면 및 상부 벽면에 손이 닿도록 수평 전면에 가설(假設)된 작업발판이며, 그 하부는 틀, 단관, 통나무 등에 의해 조립되어 있다.</t>
  </si>
  <si>
    <t>17065</t>
  </si>
  <si>
    <t>선반턱</t>
  </si>
  <si>
    <t>얹은 물건이 떨어지지 않도록선반의 가장자리에 따로 댄 나무.</t>
  </si>
  <si>
    <t>17066</t>
  </si>
  <si>
    <t>선받침</t>
  </si>
  <si>
    <t>line bearing, 線－</t>
  </si>
  <si>
    <t>상하부의 입체적 받침이 열직선으로 접히는 받침으로 평면, 원통형의 조합으로 이루어짐</t>
  </si>
  <si>
    <t>17067</t>
  </si>
  <si>
    <t>선불</t>
  </si>
  <si>
    <t>仙拂</t>
  </si>
  <si>
    <t>공사계약 체결 후 착수전에 계약금의  일정금액을 지급하는 것.</t>
  </si>
  <si>
    <t>17068</t>
  </si>
  <si>
    <t>선붙임 공법</t>
  </si>
  <si>
    <t>prefabricated form method</t>
  </si>
  <si>
    <t>콘크리트 타설 하기 전에 창틀 또는 타일 따위를 거푸집 형틀에 붙여두고 후에 콘크리트를 타설하는 공법. 반의어로는 뒤처리 공법이 있다.</t>
  </si>
  <si>
    <t>17070</t>
  </si>
  <si>
    <t>선사 집락</t>
  </si>
  <si>
    <t>prehistoric settlement</t>
  </si>
  <si>
    <t>선사시대의 집락</t>
  </si>
  <si>
    <t>17071</t>
  </si>
  <si>
    <t>선상 광원</t>
  </si>
  <si>
    <t>linear light source</t>
  </si>
  <si>
    <t>하나의 선으로 보일 정도로 너비에 비하여 길이가 상당히 긴 빛을 내는 형광등 따위의 물체. 주로 장식 조명에 쓴다.= 선광원</t>
  </si>
  <si>
    <t>17072</t>
  </si>
  <si>
    <t>선상 구조물</t>
  </si>
  <si>
    <t>line-like structure</t>
  </si>
  <si>
    <t>구조물에 끼치는 바람의 흩어짐이나 풍압의 흩어짐의 영향을 평가하는 데서 예상폭 내에서는 흩어짐이 일정하다고 가정할 수 있는 구조물.</t>
  </si>
  <si>
    <t>17073</t>
  </si>
  <si>
    <t>선상 도시</t>
  </si>
  <si>
    <t>17074</t>
  </si>
  <si>
    <t>선상가열</t>
  </si>
  <si>
    <t>lineal heating, 線上加熱</t>
  </si>
  <si>
    <t>강판의 표면에 열을 가하여 이 때에 생기는 굴곡효과를 통해 재질을 확인하는 법. 열은 가스 버너를 활용해 직성모양으로 가열한다.</t>
  </si>
  <si>
    <t>17075</t>
  </si>
  <si>
    <t>선상조직</t>
  </si>
  <si>
    <t>ice flower like structure, 線上組織</t>
  </si>
  <si>
    <t>모재불량, 급랭, 운봉시간의 부족, 오손, 불량용접 등에 의해 생기는 결함을 일종이다.</t>
  </si>
  <si>
    <t>17076</t>
  </si>
  <si>
    <t>선상지</t>
  </si>
  <si>
    <t>alluvial fan</t>
  </si>
  <si>
    <t>산지로 부터 강 또는 하천에 의해 운반된 자갈이나 모라개 퇴적하며 만들어진 부채형의 지형. 유속이 느려지면서 물에 의해 운반되는 고체 물질들이 충적되어 형성된다.</t>
  </si>
  <si>
    <t>17077</t>
  </si>
  <si>
    <t>선샤인 계획</t>
  </si>
  <si>
    <t>일본에서 서기 2,000년을 목표로 무공해의 새로운 에너지원 개발을 목표로 한 통상산업성 공업 기술원의 대규모 프로젝트. 1974년 여름에 발족했으며 태양 에너지, 지열 에너지, 석탄의 가스화∙액화, 수소 에너지의 네 가지가 주축을 이루고 있다.</t>
  </si>
  <si>
    <t>17078</t>
  </si>
  <si>
    <t>선샤인 카본 아크</t>
  </si>
  <si>
    <t>sunshine carbon arc</t>
  </si>
  <si>
    <t>파장의 분포가 태양광선에 가까운 광원의 하나로서, 촉진 내후 시험에 사용한다.</t>
  </si>
  <si>
    <t>17079</t>
  </si>
  <si>
    <t>선용보일러</t>
  </si>
  <si>
    <t>보일러의 사용 장소에 의한 분류 중 하나로 선박에 장치하여 쓰는 보일러를 통틀어 이르는 말.= 박용보일러</t>
  </si>
  <si>
    <t>17082</t>
  </si>
  <si>
    <t>선원근법</t>
  </si>
  <si>
    <t>linear perspective, 線遠近法</t>
  </si>
  <si>
    <t>① 미술 르네상스 시기에 이루어진 근대적인 의미의원근법. ② 기하학적 원리의 투시도법에 따라 시선과 평행한 모든 직선은 수평선 위의 한 점, 즉 소실점으로 모이게 한 방법으로, 물체의 크기는 거리에 비례하여서 작아짐</t>
  </si>
  <si>
    <t>17083</t>
  </si>
  <si>
    <t>선음원</t>
  </si>
  <si>
    <t>line sound source</t>
  </si>
  <si>
    <t>일직선상에 동일한 음원이 연속적으로 분포하고 있는 것. 음원에서 공기 중으로 전파된 소리는 음원과의 거리가 두 배로 증가할 때마다 3데시벨(dB)씩 감소하는 특징을 가지고 있다. 기찻길을 따라 달리는 기차의 소음이 대표적인 예이다.</t>
  </si>
  <si>
    <t>17084</t>
  </si>
  <si>
    <t>선의 종류와 용도</t>
  </si>
  <si>
    <t>線－種類－用途</t>
  </si>
  <si>
    <t>한국산업규격제도 중 건축제도통칙(KS F 1501)에 정의된 선은 실선(굵은실선, 가는실선), 파선(굵은파선, 가는파선), 1점쇄선, 2점쇄선으로 나누어 사용하도록 함</t>
  </si>
  <si>
    <t>17085</t>
  </si>
  <si>
    <t>선자개판</t>
  </si>
  <si>
    <t>cover board, 扇子蓋板</t>
  </si>
  <si>
    <t>선자 서까래 위를 덮는 널판</t>
  </si>
  <si>
    <t>17086</t>
  </si>
  <si>
    <t>선자고래</t>
  </si>
  <si>
    <t>扇子谷</t>
  </si>
  <si>
    <t>부챗살 모양으로 만든 구들 형태</t>
  </si>
  <si>
    <t>17087</t>
  </si>
  <si>
    <t>선자귀</t>
  </si>
  <si>
    <t>large adz</t>
  </si>
  <si>
    <t>선 채로 깎는 큰 자귀</t>
  </si>
  <si>
    <t>17088</t>
  </si>
  <si>
    <t>선자서까래</t>
  </si>
  <si>
    <t>fan-rib rafter, 扇子椽</t>
  </si>
  <si>
    <t>추녀를 중심으로 하여 부챗살 모양으로 구성한 서까래</t>
  </si>
  <si>
    <t>17090</t>
  </si>
  <si>
    <t>선자서까래개판</t>
  </si>
  <si>
    <t>扇子椽蓋板</t>
  </si>
  <si>
    <t>17091</t>
  </si>
  <si>
    <t>선자연</t>
  </si>
  <si>
    <t>17092</t>
  </si>
  <si>
    <t>선자연개판</t>
  </si>
  <si>
    <t>17093</t>
  </si>
  <si>
    <t>선자추녀</t>
  </si>
  <si>
    <t>fan shaped rafters, 扇子春舌</t>
  </si>
  <si>
    <t>선자서까래가 설치되는 추녀</t>
  </si>
  <si>
    <t>17094</t>
  </si>
  <si>
    <t>선재</t>
  </si>
  <si>
    <t>linear element</t>
  </si>
  <si>
    <t>길이가 긴 구조부재를 단면 도심을 지나는 선으로서 이상화한 모델.</t>
  </si>
  <si>
    <t>17095</t>
  </si>
  <si>
    <t>선저천장</t>
  </si>
  <si>
    <t>船底天井</t>
  </si>
  <si>
    <t>배의 바닥모양형태의 천장을 말함</t>
  </si>
  <si>
    <t>17097</t>
  </si>
  <si>
    <t>선조립 철근</t>
  </si>
  <si>
    <t>preassembled reinforcement cage</t>
  </si>
  <si>
    <t>고층 철근 콘크리트조의 현장에서 사용되는 일반적으로 지상 또는 별도의 장소에서 미리 어느 단위로 조립한 철근을 소정의 위치에 조립 하는 철근</t>
  </si>
  <si>
    <t>17098</t>
  </si>
  <si>
    <t>선지</t>
  </si>
  <si>
    <t>線紙</t>
  </si>
  <si>
    <t>병풍 등의 가장자리에 둘러 대는 장식용 종이</t>
  </si>
  <si>
    <t>17099</t>
  </si>
  <si>
    <t>CPU</t>
  </si>
  <si>
    <t>central processing unit</t>
  </si>
  <si>
    <t>디지털 전자 계산기의 5대 기능인 입력, 연산 처리, 기억, 제어, 출력 가운데 연산 처리, 제어 기능을 책임지는 중앙 연산 처리 장치를 일컫는다.</t>
  </si>
  <si>
    <t>171</t>
  </si>
  <si>
    <t>선철</t>
  </si>
  <si>
    <t>pig iron, 銑鐵</t>
  </si>
  <si>
    <t>철의 일종으로서 철 속에 탄소 함유량이 1.7% 이상인 것으로 고로·용광로에서 제철을 할 때 생기는 것</t>
  </si>
  <si>
    <t>17101</t>
  </si>
  <si>
    <t>선큰 가든</t>
  </si>
  <si>
    <t>sunken garden</t>
  </si>
  <si>
    <t>① 현대 도시 디자인의 중요한 기법의 하나.로  지하나 지하로 통하는 개방된 공간에 꾸민 정원  ② 주변의 높이보다 한 단 낮은 광장이나 정원 서양의 기하학식 정원에서 화단에 사용</t>
  </si>
  <si>
    <t>17104</t>
  </si>
  <si>
    <t>선택 투과</t>
  </si>
  <si>
    <t>selective transmission</t>
  </si>
  <si>
    <t>막이나 특정한 기구를 이용하여 통과시키고자 하는 물질 또는 빛을 선택적으로 정하는 것.</t>
  </si>
  <si>
    <t>17105</t>
  </si>
  <si>
    <t>선택 흡수</t>
  </si>
  <si>
    <t>selective absorption</t>
  </si>
  <si>
    <t>17106</t>
  </si>
  <si>
    <t>선택 흡수면</t>
  </si>
  <si>
    <t>selective absorption surface</t>
  </si>
  <si>
    <t>파장에 따라 홉수율, 방사율이 현저하게 다른 표면.</t>
  </si>
  <si>
    <t>17107</t>
  </si>
  <si>
    <t>선택면</t>
  </si>
  <si>
    <t>selective surface</t>
  </si>
  <si>
    <t>선택 흡수 처리가 된 표면.</t>
  </si>
  <si>
    <t>17108</t>
  </si>
  <si>
    <t>선틀</t>
  </si>
  <si>
    <t>jamb, 縱框</t>
  </si>
  <si>
    <t>문짝을 끼워 달기 위하여 문의 양쪽에 세운 기등 = 문설주</t>
  </si>
  <si>
    <t>17110</t>
  </si>
  <si>
    <t>선틀용 타일</t>
  </si>
  <si>
    <t>jamb tile</t>
  </si>
  <si>
    <t>구조용 점토타일의 종류로 벽식구조의 개구부에서 좌우벽의 측면에 붙이는 타일을 말함</t>
  </si>
  <si>
    <t>17111</t>
  </si>
  <si>
    <t>선판</t>
  </si>
  <si>
    <t>window board, 膳板</t>
  </si>
  <si>
    <t>창선반</t>
  </si>
  <si>
    <t>17112</t>
  </si>
  <si>
    <t>선팽창 계수</t>
  </si>
  <si>
    <t>선팽창은 온도가 변함에 따라 물체의 길이가 늘어나는 현상인데, 선팽창계수는 늘어나는 정도를 나타내주는 계수이다. 동의어로 선팽창률 이라고도 한다.</t>
  </si>
  <si>
    <t>17113</t>
  </si>
  <si>
    <t>선팽창계수</t>
  </si>
  <si>
    <t>coefficient of linear expansion, 線膨脹係數</t>
  </si>
  <si>
    <t>물체의 길이가 온도 1℃의 상승에 따른 신장량과 초기상태 길이와의 비.</t>
  </si>
  <si>
    <t>기문당80.5%</t>
  </si>
  <si>
    <t>17114</t>
  </si>
  <si>
    <t>선팽창률</t>
  </si>
  <si>
    <t>linear coefficient of expansion</t>
  </si>
  <si>
    <t>선팽창 계수와 동의어. 열팽창률의 하나로 어떤 방향의 단위 길이, 단위 온도당 열에 의한 팽창 길이의 비율.</t>
  </si>
  <si>
    <t>17115</t>
  </si>
  <si>
    <t>선풍</t>
  </si>
  <si>
    <t>저기압에 비해 규모가 작은 공기가 나사모양으로 감아 올라가는 바람을 말한다. 선풍은 좁은 지역의 범위에서 발생한다.</t>
  </si>
  <si>
    <t>17116</t>
  </si>
  <si>
    <t>선하중</t>
  </si>
  <si>
    <t>line load</t>
  </si>
  <si>
    <t>바닥에 작용하는 벽체하중 또는 면하중을 1차원부재에 집중되도록 치환한 선상으로 분포하는 하중</t>
  </si>
  <si>
    <t>17117</t>
  </si>
  <si>
    <t>선행 압밀</t>
  </si>
  <si>
    <t>preconsolidation</t>
  </si>
  <si>
    <t>지반의 퇴적 또는 융기 등에 의해 과거에 받은 일이 있는 압밀</t>
  </si>
  <si>
    <t>세화35.3%</t>
  </si>
  <si>
    <t>17118</t>
  </si>
  <si>
    <t>선행 압밀 응력</t>
  </si>
  <si>
    <t>precon solidation stress</t>
  </si>
  <si>
    <t>지반이 과거에 받았던 최대의 압밀 응력. (=선행 하중) -&gt; 압밀 항복 응력</t>
  </si>
  <si>
    <t>세화72.1%</t>
  </si>
  <si>
    <t>17119</t>
  </si>
  <si>
    <t>개산견적</t>
  </si>
  <si>
    <t>preliminary estimate, rough estimate, 槪算見積</t>
  </si>
  <si>
    <t>①설계도서가 불완성시 전체 공사비를 개략적으로 실시하는 견적. ②정밀견적과 함께 견적 종류의 하나. ③ 건축주가 대지의 선정, 건축물의 약설계를 완료하는 등 건축계획의 초기, 공사비의 경제적인 면을 생각하여 자금조달의 참고용으로 공사비의 대체를 각종 통계자료를 참고하여 단위설비‧단위면적‧가격비율‧수량비율 등의 방법으로써 대략의 공사비를 측정, 산출하는 견적형식. ④ 단위기준에 의한 견적과 비례기준에 의한 견적이 있음. ⑤ 개산견적의 산출방법-1)면적법(areamethod, square-foot method, square-meter method)-바닥의 단위면적에 대한 공사를 비슷한 건축물의 실례로부터 상정하여, 여기에 계획안의 연면적을 곱하는 것. 2) 체적법(體積法, volume method, cubic foot method, cubic-meter method, cubing) -위의 바닥면적 대신에 건축물의 체적을 이용하여 계산하는 방법. ※ 이들의 방법에서 사용되는 단위면적에 대한 비용(cost per square foot, cost per square meter, sq-ft cost, sq-m cost)이나 단위체적에 대한 비용(cost per cubic foot, cost per cubic meter, cu-ft cost, cu-m cost)을 단가(單價, unit cost)라고 함. 3) 용도단위법(用途單位法, unit use method)-건축물의 용도별로 주요한 지수가 되는 수치. 예를 들면, 극장인 경우의 객석수, 학교인 경우의 학생수, 병원인 경우의 병상수(病床數) 등의 단위에 대한 공사비를 다룬 방법으로 ｢비교평가법｣이라고도 함.</t>
  </si>
  <si>
    <t>1712</t>
  </si>
  <si>
    <t>선행 하중</t>
  </si>
  <si>
    <t>preload; precom pression load</t>
  </si>
  <si>
    <t>지반내의 흙이 과거에 받은 하중 중 최대치로서 선행압밀하중이라고도 함.</t>
  </si>
  <si>
    <t>17120</t>
  </si>
  <si>
    <t>선행단계</t>
  </si>
  <si>
    <t>preceding event, 先行段階</t>
  </si>
  <si>
    <t>어떤활동에 있어 가장먼저 시행되는 단계를 말함</t>
  </si>
  <si>
    <t>17121</t>
  </si>
  <si>
    <t>선행보링</t>
  </si>
  <si>
    <t>pre-boring, 先行－</t>
  </si>
  <si>
    <t>정밀 조사 이전에 토양의 성질을 파악하기 위해 실시하는 토사 채취 및 조사.</t>
  </si>
  <si>
    <t>17122</t>
  </si>
  <si>
    <t>선행작업</t>
  </si>
  <si>
    <t>pre-decessor, 先行作業</t>
  </si>
  <si>
    <t>네트워크 공정표의 용어중 하나. 전공정이라고도 불리며 전방에 있는 작업을 후방에 있는 작업에 대하여 선행작업 이라고 함.</t>
  </si>
  <si>
    <t>17124</t>
  </si>
  <si>
    <t>선행재하</t>
  </si>
  <si>
    <t>pre-loading, 先行載荷</t>
  </si>
  <si>
    <t>구조물을 설치하기 전에 미리 구조물에 상응하는 하중을 가해 압밀을 완료하는 방법.</t>
  </si>
  <si>
    <t>17125</t>
  </si>
  <si>
    <t>선형</t>
  </si>
  <si>
    <t>alignment; linear</t>
  </si>
  <si>
    <t>힘과 변형이 비례하는 관계.</t>
  </si>
  <si>
    <t>17126</t>
  </si>
  <si>
    <t>선형 가속도법</t>
  </si>
  <si>
    <t>linear acceleration method</t>
  </si>
  <si>
    <t>지진응답해석에 이용되는 수치적분법의 하나로 미소 구간에서의 가속도 변화를 직선으로 가정하고, 속도를 2차식, 변위를 3차식으로 표현하고 응답량을 구하는 방법.</t>
  </si>
  <si>
    <t>17127</t>
  </si>
  <si>
    <t>선형 계획법</t>
  </si>
  <si>
    <t>linear programming</t>
  </si>
  <si>
    <t>일차 부등식으로 나타내는 제한 조건 중에서 어떤 목적을 최대화하는 가장 적합한 방법을 구하는 수학적 기법</t>
  </si>
  <si>
    <t>17128</t>
  </si>
  <si>
    <t>선형 도시</t>
  </si>
  <si>
    <t>선상의 형태를 갖는 도시. (=띠상 도시, 선상 도시)</t>
  </si>
  <si>
    <t>세화32.9%</t>
  </si>
  <si>
    <t>17129</t>
  </si>
  <si>
    <t>개산조당</t>
  </si>
  <si>
    <t>開山祖堂</t>
  </si>
  <si>
    <t>① 사찰을 창건하거 종파를 새로 이룬 스님((開山祖師)의 초상이나 위패를 모시는 건물 ② ＝개산당 = 조사당.</t>
  </si>
  <si>
    <t>1713</t>
  </si>
  <si>
    <t>선형 좌굴 하중</t>
  </si>
  <si>
    <t>elastic bucking load</t>
  </si>
  <si>
    <t>초기 상태의 선형탄성 매트릭스해석을 통해 얻어진 부재력에 의한 강성매트릭스를 이용하여 고유값 해석을 통해 얻어진 최소의 고유 값</t>
  </si>
  <si>
    <t>17131</t>
  </si>
  <si>
    <t>선형 진동</t>
  </si>
  <si>
    <t>힘과 변형이 비례하는 복원특성을 가진 진동.</t>
  </si>
  <si>
    <t>17132</t>
  </si>
  <si>
    <t>선형 탄성</t>
  </si>
  <si>
    <t>linear elasticity</t>
  </si>
  <si>
    <t>재료의 응력 변형률 곡선에서 힘과 변형, 응력도와 변형도가 비례하는 성질.</t>
  </si>
  <si>
    <t>17133</t>
  </si>
  <si>
    <t>선형풍</t>
  </si>
  <si>
    <t>cyclostrophic wind</t>
  </si>
  <si>
    <t>태풍 중심, 소규모 원궤도를 따라 부는 바람, 돌면서 기압경도력과 원심력이 평형을 이루는 바람</t>
  </si>
  <si>
    <t>17135</t>
  </si>
  <si>
    <t>선홈통</t>
  </si>
  <si>
    <t>rainwater pipe</t>
  </si>
  <si>
    <t>빗물을 내리기 위하여 지붕에서 땅바닥까지 수직으로 댄 홈통</t>
  </si>
  <si>
    <t>17136</t>
  </si>
  <si>
    <t>선화</t>
  </si>
  <si>
    <t>線畵</t>
  </si>
  <si>
    <t>색칠을 하지 않고 선으로만 그린 그림.</t>
  </si>
  <si>
    <t>17137</t>
  </si>
  <si>
    <t>선회나뭇결</t>
  </si>
  <si>
    <t>spiral grain, 旋回木理</t>
  </si>
  <si>
    <t>시계 방향 또는 반시계 방향으로 비틀린 나뭇결.</t>
  </si>
  <si>
    <t>17138</t>
  </si>
  <si>
    <t>선회펌프</t>
  </si>
  <si>
    <t>spiral pump, 旋回－</t>
  </si>
  <si>
    <t>스크루 또는 선풍기 회전에 의한 유체를 빨아올리거나 이동시키는 기계의 일종.유체를 계속적으로 퍼 낼 수 있는 것이 특징이나 높게 물을 끌어 올릴 수 없음.＝소용돌이 펌프</t>
  </si>
  <si>
    <t>17139</t>
  </si>
  <si>
    <t>개석</t>
  </si>
  <si>
    <t>蓋石</t>
  </si>
  <si>
    <t>① 무덤의 석실(石室) 위에 덮는 돌로 만든 뚜껑. ② 석등이나 비석 등의 상부를 덮은 지붕모양의 돌.</t>
  </si>
  <si>
    <t>1714</t>
  </si>
  <si>
    <t>선회형 슬러지스크레이퍼선회</t>
  </si>
  <si>
    <t>spiral blade type sludge scraper, 旋回型－</t>
  </si>
  <si>
    <t>하수 처리 침전지 기계 장치 중 하나. 침전지 중앙에 있는 회전축에 나선상으로 블레이드를 붙여 오니를 긁어 모으는 기계 장치이다.</t>
  </si>
  <si>
    <t>17140</t>
  </si>
  <si>
    <t>설거지통</t>
  </si>
  <si>
    <t>sink, washing-up bowel</t>
  </si>
  <si>
    <t>음식 그릇을 씻을 때 쓰는, 물을 담는통 =개수기.</t>
  </si>
  <si>
    <t>17141</t>
  </si>
  <si>
    <t>설계</t>
  </si>
  <si>
    <t>design, architectural design), 設計</t>
  </si>
  <si>
    <t>교량 등의 구조물 또는 각종 기계 ·장치 등의 요구 조건을 만족시켜, 합리적이고 경제적으로 만들기 위하여 계획을 종합한 후설계도를 작성하고 구체적으로 내용을 명시하는 일</t>
  </si>
  <si>
    <t>17142</t>
  </si>
  <si>
    <t>설계 교통량</t>
  </si>
  <si>
    <t>design volume</t>
  </si>
  <si>
    <t>도로 설계의 기초로 하기 위하여 계획도로의 교차점 등을 통과할 것이라 예측되는 장래 교통량이며 계획목표 연도에 통행하게 될 연평균 1일 교통량.</t>
  </si>
  <si>
    <t>17148</t>
  </si>
  <si>
    <t>설계 기준</t>
  </si>
  <si>
    <t>design standard, 設計基準</t>
  </si>
  <si>
    <t>설계 목표를 달성하는 표준적인 절차를 표시한 규정.</t>
  </si>
  <si>
    <t>17149</t>
  </si>
  <si>
    <t>개선</t>
  </si>
  <si>
    <t>berieling, 開先</t>
  </si>
  <si>
    <t>그루브 용접을 위해 용접면을 일정한 형태로 가공한 것</t>
  </si>
  <si>
    <t>1715</t>
  </si>
  <si>
    <t>설계 도서</t>
  </si>
  <si>
    <t>drawings and specifications</t>
  </si>
  <si>
    <t>①  설계한 내용을 써 놓은 문서.  ② 설계의 내용을 표시한 설계도 및 시방서등의 총칭.</t>
  </si>
  <si>
    <t>17152</t>
  </si>
  <si>
    <t>설계 변경</t>
  </si>
  <si>
    <t>change of design; change of order</t>
  </si>
  <si>
    <t>① 일반적으로 이미 계획된설계에 대한 부분적인변경을 말함  ②특히 시행 계약 체결 후의 변경을 가리킬 때가 많음</t>
  </si>
  <si>
    <t>17153</t>
  </si>
  <si>
    <t>설계 속도</t>
  </si>
  <si>
    <t>design speed</t>
  </si>
  <si>
    <t>도로의 구조를 설계하기 위해 사용되는 자동차의 안전주행속도. 도로의 구조에서 곡률, 평면 및 종단 선형 등의 기하하적인 제원에 관한 것을 설계할 때 사용된다.</t>
  </si>
  <si>
    <t>17155</t>
  </si>
  <si>
    <t>설계 속도압</t>
  </si>
  <si>
    <t>design velocity pressure</t>
  </si>
  <si>
    <t>건축물의 설계용 풍하중을 결정하기 위한 평균풍속의 등가정적 속도압</t>
  </si>
  <si>
    <t>17156</t>
  </si>
  <si>
    <t>설계 수명</t>
  </si>
  <si>
    <t>design fatigue life</t>
  </si>
  <si>
    <t>피로 설계를 위해 특정한 피로에 대한 부재나 접합부의 수명값.</t>
  </si>
  <si>
    <t>17158</t>
  </si>
  <si>
    <t>개선 가공</t>
  </si>
  <si>
    <t>edge preparation</t>
  </si>
  <si>
    <t>모재의 접합부위에 용접을 위한 개선을 형성하는 작업</t>
  </si>
  <si>
    <t>1716</t>
  </si>
  <si>
    <t>설계 응력</t>
  </si>
  <si>
    <t>design stress</t>
  </si>
  <si>
    <t>구조물에 설계 하중을 작용시킬 때 부재 속에 발생하는 응력. 각종 하중을 조합하여 계산된다.</t>
  </si>
  <si>
    <t>17161</t>
  </si>
  <si>
    <t>설계 조직</t>
  </si>
  <si>
    <t>design team； design organization</t>
  </si>
  <si>
    <t>건축설계를 위해설계자, 건축가와 그 외의 건축 관련 전문가들로 구성되는 일련의조직체제. 건축사 사무실, 건설업 건축설계부, 관공서의 영선(營繕) 부서 따위가 있음</t>
  </si>
  <si>
    <t>17162</t>
  </si>
  <si>
    <t>설계 파고</t>
  </si>
  <si>
    <t>design wave height</t>
  </si>
  <si>
    <t>해양건축물을 설계할 때 설계파고는 장기간에 걸친 관측치, 또는 바람 등의 관측치를 근거로 한 추산치 등의 자료에 대해 적정하게 통계처리한 후 적정한 파랑변형을 고려하여 설정된다.</t>
  </si>
  <si>
    <t>17166</t>
  </si>
  <si>
    <t>설계 풍속</t>
  </si>
  <si>
    <t>design wind speed</t>
  </si>
  <si>
    <t>기본풍속에 대하여 대지의 지표면상태에 따른 풍속의 고도분포와 지형조건에 따른 풍속의 할증 및 건축물의 중요도에 따른 재현기간을 고려한 풍속으로서 설계속도압 산정의 기본이 되는 풍속</t>
  </si>
  <si>
    <t>17167</t>
  </si>
  <si>
    <t>설계감리</t>
  </si>
  <si>
    <t>設計監理</t>
  </si>
  <si>
    <t>건축 공사에 있어 설계 도서를 작성하고, 그 공사가 설계 도서대로 이루어져 있는지 확인하는 작업. 넓은 의미로는 건축 기획에 대한 협력 및 계획 자료의 작성, 공사 계약에 관한 협력, 시공 중의 지도ㆍ감독의 작업도 포함</t>
  </si>
  <si>
    <t>17169</t>
  </si>
  <si>
    <t>개선 각도</t>
  </si>
  <si>
    <t>groove angle</t>
  </si>
  <si>
    <t>그루브 용접되는 두 모재 접합부위에 두는 홈의 각도</t>
  </si>
  <si>
    <t>1717</t>
  </si>
  <si>
    <t>설계값</t>
  </si>
  <si>
    <t>designed value</t>
  </si>
  <si>
    <t>부재 치수, 설비 용량 등과 감각량, 환경 성능 예측을 포함하여, 계획한 목적을 이루기 위하여 필요한 값을 계산하거나 제공되는 값.</t>
  </si>
  <si>
    <t>17170</t>
  </si>
  <si>
    <t>설계개요서</t>
  </si>
  <si>
    <t>設計槪要書</t>
  </si>
  <si>
    <t>건축물의 기본개요(층수, 변적)와 건물개요 및 제반사항(설비등)이 기본적 내용을 명시한 문서</t>
  </si>
  <si>
    <t>17171</t>
  </si>
  <si>
    <t>설계견적</t>
  </si>
  <si>
    <t>estimating based on design, 設計見積</t>
  </si>
  <si>
    <t>설계도서에 기준하여 재료 및 공임의 수량을 산출하고 재료비‧인건비‧설비비‧운반비‧부대비 등을 산출하는 것.</t>
  </si>
  <si>
    <t>17172</t>
  </si>
  <si>
    <t>설계견적서</t>
  </si>
  <si>
    <t>設計見積書</t>
  </si>
  <si>
    <t>설계를 하는데 있어 필요한 비용을 계산하여 구체적으로 명시한 문서</t>
  </si>
  <si>
    <t>17173</t>
  </si>
  <si>
    <t>설계경기</t>
  </si>
  <si>
    <t>design competition, 設計競技</t>
  </si>
  <si>
    <t>설계안을 결정하기 위하여 경쟁을 통해서 시행하는 방식</t>
  </si>
  <si>
    <t>17174</t>
  </si>
  <si>
    <t>설계과정</t>
  </si>
  <si>
    <t>design process, 設計過程</t>
  </si>
  <si>
    <t>설계 입력에서 설계 출력 서류의 발행까지 모두 포함된 기술 관리 공정.</t>
  </si>
  <si>
    <t>17175</t>
  </si>
  <si>
    <t>설계기준강도</t>
  </si>
  <si>
    <t>specified design strength, 設計基準强度</t>
  </si>
  <si>
    <t>콘크리트 부재의 설계에 사용되는 강도로, 일반적으로는 재령 28일에 있어서의 압축강도(compressive strength of concrete)이다. 경우에 따라서는 14일 강도 등으로 바꾸어 사용하는 사례도 있다</t>
  </si>
  <si>
    <t>17176</t>
  </si>
  <si>
    <t>설계도</t>
  </si>
  <si>
    <t>design drawing, 設計圖</t>
  </si>
  <si>
    <t>건축물에서 기능, 구조, 배치등을 그린 그림으로 도면이라고도 함.</t>
  </si>
  <si>
    <t>17177</t>
  </si>
  <si>
    <t>설계도서</t>
  </si>
  <si>
    <t>設計圖書</t>
  </si>
  <si>
    <t>건축 공사를 실시하기 위해 필요한 도면 · 서류의 총칭. 일반적으로는설계도와 시방서(명세서) 등을 말함</t>
  </si>
  <si>
    <t>17178</t>
  </si>
  <si>
    <t>설계료</t>
  </si>
  <si>
    <t>design fee</t>
  </si>
  <si>
    <t>설계 업무 즉 디자인에 대한 수수료를 말함</t>
  </si>
  <si>
    <t>17179</t>
  </si>
  <si>
    <t>개선 깊이</t>
  </si>
  <si>
    <t>groove depth</t>
  </si>
  <si>
    <t>그루브(groove) 용접되는 두 모재 접합부위에 두는 홈의 깊이</t>
  </si>
  <si>
    <t>1718</t>
  </si>
  <si>
    <t>설계사</t>
  </si>
  <si>
    <t>designer, 設計士</t>
  </si>
  <si>
    <t>건물이나 구조물의 형태나 재료, 공사 방법 따위에 대한 실제적인 계획을 세우고 구체적인 도면을 그려 명시하는 일을 하는 사람을 칭함</t>
  </si>
  <si>
    <t>17180</t>
  </si>
  <si>
    <t>설계용 기상 데이터</t>
  </si>
  <si>
    <t>design weather data</t>
  </si>
  <si>
    <t>건축물의 냉난방 장치 용량 산정을 위해 필요한 기상 자료. 온습도, 일사량, 운량, 풍량 등.= 기상데이터.</t>
  </si>
  <si>
    <t>17181</t>
  </si>
  <si>
    <t>설계용 실내 온습도</t>
  </si>
  <si>
    <t>design inside temperature and humidity</t>
  </si>
  <si>
    <t>건축물의 냉난방 장치 용량 산정을 위해 필요한 실내 온습도 조건으로 쾌적 공조, 공업용 공조 등 공조 대상에 따라 조건이 달라짐.</t>
  </si>
  <si>
    <t>17182</t>
  </si>
  <si>
    <t>설계용 외기 온습도</t>
  </si>
  <si>
    <t>design outdoor temperature and humidity</t>
  </si>
  <si>
    <t>건축물의 냉난방 장치 용량 산정을 위해 필요한 실외 온습도 조건.</t>
  </si>
  <si>
    <t>17184</t>
  </si>
  <si>
    <t>설계용 전천공 조도</t>
  </si>
  <si>
    <t>illuminance from unobstructed sky for day lighting design</t>
  </si>
  <si>
    <t>주광률을 주간 조도로 환산하기 위해 표준적인 기상 조건에 대하여 정해지는 전천공 조도값.예) 흐린 날 5,000Lux</t>
  </si>
  <si>
    <t>17185</t>
  </si>
  <si>
    <t>설계자</t>
  </si>
  <si>
    <t>designer, 設計者</t>
  </si>
  <si>
    <t>건축주의 의뢰에 따라 전문적인 기술과 창의에 의해 건축물 · 공작물의 설계 도서를 작성하는 사람, 건축사로서 설계도서를 작성하는 자</t>
  </si>
  <si>
    <t>17186</t>
  </si>
  <si>
    <t>설계제도</t>
  </si>
  <si>
    <t>design and drawing), 設計製圖</t>
  </si>
  <si>
    <t>① 설계와 제도의 두 부분의 행위를 합쳐 말하는 것. ② 설계 제도를 한다는 것은 설계를 비롯하여 제작이나 시공에 필요한 도면을 모두 만든다는 뜻.</t>
  </si>
  <si>
    <t>17187</t>
  </si>
  <si>
    <t>설계하중</t>
  </si>
  <si>
    <t>design load, 設計荷重</t>
  </si>
  <si>
    <t>설계기준에 따라 구조물에 작용하는 하중</t>
  </si>
  <si>
    <t>17188</t>
  </si>
  <si>
    <t>설교대</t>
  </si>
  <si>
    <t>pulpit, 說敎臺</t>
  </si>
  <si>
    <t>설교를 위한 탁자로 중세기 후기부터 생겼으며 설교단, 강론대라고도 함</t>
  </si>
  <si>
    <t>17189</t>
  </si>
  <si>
    <t>개선문</t>
  </si>
  <si>
    <t>triumphal arch, 凱旋門</t>
  </si>
  <si>
    <t>① 전쟁터에서 개선하는 황제 또는 장군을 기리기 위하여 세운 문. 공적을 기념할 목적으로 세운 대문 형식의 기념물 ② 고대 로마부터 건립되었고, 본격적 형식은 제정 로마시대에 형성됨. ③ 단일문, 3개의 문 형식이 있고 트라야누스 개선문, 티투스 개선문, 파리 에뜨왈 개선문이 대표적이다.</t>
  </si>
  <si>
    <t>1719</t>
  </si>
  <si>
    <t>설리번</t>
  </si>
  <si>
    <t>Louis Henry Sullivan：1856～1924</t>
  </si>
  <si>
    <t>미국의 건축가(1856~1924)로 미국근대건축의 선구자로 라이트에 영향을 미쳤으며 기능주의 이론을 확립하고 ｢형태는 기능에 따른다｣는 기능주의 이론으로 시카고파를 형성</t>
  </si>
  <si>
    <t>17190</t>
  </si>
  <si>
    <t>설명도</t>
  </si>
  <si>
    <t>explanation drawing, 說明圖</t>
  </si>
  <si>
    <t>개요나 방법에 관하여 설명한 도면으로 요점이 알기 쉽게 표시되어 있으며, 색상으로 구분된 도 있음</t>
  </si>
  <si>
    <t>17191</t>
  </si>
  <si>
    <t>설비</t>
  </si>
  <si>
    <t>냉난방, 급수, 배수 등의 기계설비, 전기설비, 정보통신설비, 소방설비 등 건축물 등의 목적에 따라 필요한 기계나 장치를 갖추는 것</t>
  </si>
  <si>
    <t>17192</t>
  </si>
  <si>
    <t>설비 공사</t>
  </si>
  <si>
    <t>equipment work; utility work</t>
  </si>
  <si>
    <t>위생 공사와 공기 조화 설비 공사의 총칭.</t>
  </si>
  <si>
    <t>17194</t>
  </si>
  <si>
    <t>설비 하중</t>
  </si>
  <si>
    <t>equipment load</t>
  </si>
  <si>
    <t>건축물내에 설치되는 설비기기, 설비 등의 중량 또는 운전하중. 제원이나 설치위치가 정해지지 않은 것은 활하중에 속하지만 위치가 고정된 경우는 고정하중으로 분류됨.</t>
  </si>
  <si>
    <t>17198</t>
  </si>
  <si>
    <t>설비계획</t>
  </si>
  <si>
    <t>設備計劃</t>
  </si>
  <si>
    <t>건축물의 냉난방, 급수, 배수 등의 기계설비, 전기설비, 정보통신설비, 소방설비 등의 시설물을 설치하고 관리하는 계획.</t>
  </si>
  <si>
    <t>17199</t>
  </si>
  <si>
    <t>CR</t>
  </si>
  <si>
    <t>chloroprene rubber</t>
  </si>
  <si>
    <t>세화76.9%</t>
  </si>
  <si>
    <t>172</t>
  </si>
  <si>
    <t>설비계획도</t>
  </si>
  <si>
    <t>設備計劃圖</t>
  </si>
  <si>
    <t>건축물의 냉난방, 급수, 배수 등의 기계설비, 전기설비, 정보통신설비, 소방설비 등의 시설물을 설치하고 관리하는 계획을 위한 도면.</t>
  </si>
  <si>
    <t>17200</t>
  </si>
  <si>
    <t>설비공간</t>
  </si>
  <si>
    <t>mechanical area, 設備空間</t>
  </si>
  <si>
    <t>건축물의 냉난방, 급수, 배수 등의 기계설비, 전기설비, 정보통신설비, 소방설비 등의 관리를 위한 각종 샤프트, 피트, 기계실 등의 공간.</t>
  </si>
  <si>
    <t>17201</t>
  </si>
  <si>
    <t>설비공사일반</t>
  </si>
  <si>
    <t>設備工事一般</t>
  </si>
  <si>
    <t>냉난방 설비, 공기조화설비, 급배수 위생설비, 전기설비, 정보통신설비, 소방설비, 기타의 설비를 포함하여 건축물을 건설 시 필수적으로 설치하는 공사.</t>
  </si>
  <si>
    <t>17202</t>
  </si>
  <si>
    <t>설비도</t>
  </si>
  <si>
    <t>設備圖</t>
  </si>
  <si>
    <t>건축물의 냉난방, 급수, 배수 등의 기계설비, 전기설비, 정보통신설비, 소방설비 등의 각종 설비를 나타낸 도면.</t>
  </si>
  <si>
    <t>17203</t>
  </si>
  <si>
    <t>설비사</t>
  </si>
  <si>
    <t>engineer of building services</t>
  </si>
  <si>
    <t>건축물의 냉난방, 급수, 배수 등의 기계설비, 전기설비, 정보통신설비, 소방설비 등의 시설물에 대한 기술을 갖추고 있는자예) 건축기계설비기술사, 공조냉동기술사 등</t>
  </si>
  <si>
    <t>17204</t>
  </si>
  <si>
    <t>설비층</t>
  </si>
  <si>
    <t>interstitial space</t>
  </si>
  <si>
    <t>설비를 집중적으로 배치하기 위하여 계획한 층을 말하며 보통 고층건물에 있음</t>
  </si>
  <si>
    <t>17205</t>
  </si>
  <si>
    <t>설외</t>
  </si>
  <si>
    <t>立椳, 縱椳</t>
  </si>
  <si>
    <t>한옥에서 흙벽을 만들기 위해 세로로 세워서 엮는 외</t>
  </si>
  <si>
    <t>17206</t>
  </si>
  <si>
    <t>설자리</t>
  </si>
  <si>
    <t>standing space, 立席</t>
  </si>
  <si>
    <t>문화시설의 관람석 구성중 앉아서 관람하는 좌식석이 아닌 서서 관람하는 자리를 말함</t>
  </si>
  <si>
    <t>17207</t>
  </si>
  <si>
    <t>개수</t>
  </si>
  <si>
    <t>repair, 改修</t>
  </si>
  <si>
    <t>기계나 건축물 등의 열화(劣化)된 일부 또는 전체에 대하여, 초기 성능이나 기능을 향상시키기 위한 전면적인 수선을 말한다.</t>
  </si>
  <si>
    <t>1721</t>
  </si>
  <si>
    <t>설치 공진</t>
  </si>
  <si>
    <t>resonance of mounting； mounted resonance</t>
  </si>
  <si>
    <t>측정 대상면 위에 입력에 비례하는 출력을 발생시키는 장치를 설치했을 때 픽업에 생기는 접촉 공진.</t>
  </si>
  <si>
    <t>세화39.0%</t>
  </si>
  <si>
    <t>17210</t>
  </si>
  <si>
    <t>설치 의무 주차 시설</t>
  </si>
  <si>
    <t>지방공공단체가 조례로 설치를 의무화한 시설로 특정한 지역내 일정규모이상 건축물에 있는 주차시설을 대상으로  함</t>
  </si>
  <si>
    <t>17211</t>
  </si>
  <si>
    <t>설치도</t>
  </si>
  <si>
    <t>setting drawing, installation drawing, 設置圖</t>
  </si>
  <si>
    <t>냉난방 설비, 공기조화설비, 급배수 위생설비, 전기설비, 정보통신설비, 소방설비, 기타의 설비 등의 설치 관계를 나타내는 도면.</t>
  </si>
  <si>
    <t>17212</t>
  </si>
  <si>
    <t>설치물대</t>
  </si>
  <si>
    <t>scenery dock; bay</t>
  </si>
  <si>
    <t>극장이나 공연장에서 관련된 시설물을 보존하기 위하여  만든 틀이나 장소</t>
  </si>
  <si>
    <t>17213</t>
  </si>
  <si>
    <t>설퍼 밴드</t>
  </si>
  <si>
    <t>sulfur band</t>
  </si>
  <si>
    <t>강재(鋼材) 중에 생긴 유황의 편석이 압연 공정 중에 띠모양으로 벌어진 것. 특히 용접 금속이 응고할 때 수소 등이 이 층에 집적하여 취화해서 설퍼 크랙을 일으켜 쪼개지는 위험이 있다.</t>
  </si>
  <si>
    <t>17215</t>
  </si>
  <si>
    <t>설퍼 크랙</t>
  </si>
  <si>
    <t>sulfur crack</t>
  </si>
  <si>
    <t>강재 중에 편석한 유황이 원인이 되어 생긴 균열을 말한다.림드강을 서브머지드 아크 용접할 때에 많이 볼 수 있는 균열의 일종이며, 황의 편석 때문에 설퍼 밴드로부터 발생하는 것. 이 원인은 (1) 수분 또는 함수소 물질의 존재 (2) 설퍼 밴드의 존재 (3) 용접 조건 (4) 용접용 와이어와 플럭스의 종류 (5) 강재의 표면처리와 예열 등을 들 수 있으며, 그 중에서 수분과 설퍼 밴드의 존재가 중요하다.</t>
  </si>
  <si>
    <t>17216</t>
  </si>
  <si>
    <t>설하중</t>
  </si>
  <si>
    <t>⇨적설하중(＝).</t>
  </si>
  <si>
    <t>17218</t>
  </si>
  <si>
    <t>설해</t>
  </si>
  <si>
    <t>snow disaster</t>
  </si>
  <si>
    <t>눈으로 발생한 재해를 말한다. 단시간의 폭설, 장기간의 적설, 눈사태 등이 있다. 농업 뿐만 아니라, 육상과 항공 교통기관, 구조물, 공업 등이 피해를 입게 됨</t>
  </si>
  <si>
    <t>17219</t>
  </si>
  <si>
    <t>섬 턴</t>
  </si>
  <si>
    <t>thumb turn</t>
  </si>
  <si>
    <t>열쇠를 쓰지 않고 손가락으로 돌리기만 하면 잠기는 손잡이형의 철물. 현관 안쪽이나 방 안쪽에서 문단속하는 데 사용되며 바깥쪽에서는 열쇠로 여닫을 수 있다</t>
  </si>
  <si>
    <t>17221</t>
  </si>
  <si>
    <t>섬공법</t>
  </si>
  <si>
    <t>흙막이 공법의 일종으로, 중앙부를 먼저 굴착하고, 건물의 기초 등을 축조하여, 이것을 이용해서 터파기 주위의 널말뚝에 비스듬히 버팀대를 대고 주위부를 굴착하는 공법. ⇨아일랜드공법(＝).</t>
  </si>
  <si>
    <t>17222</t>
  </si>
  <si>
    <t>섬돌</t>
  </si>
  <si>
    <t>stone steps, 階石</t>
  </si>
  <si>
    <t>① 집채의 앞뒤에 오르내릴 수 있게 놓은 돌층계. ② 석계, 돌층계, 댓돌으로도 불리움</t>
  </si>
  <si>
    <t>17224</t>
  </si>
  <si>
    <t>섬록암</t>
  </si>
  <si>
    <t>diorite, 閃綠岩</t>
  </si>
  <si>
    <t>단단하고 검푸른 화강암(黑花崗岩). 섬록암은 중성암으로 SiO2가 66%-52%를 포함하며, 안산암질 마그마가 지하 깊은 곳 서서히 굳어진 암석으로, 전체적으로 회록색 내지는 회색이나 자세히 보면 흑색의 반점이 많은 완정질이며 등립질인 심성암이다.</t>
  </si>
  <si>
    <t>17226</t>
  </si>
  <si>
    <t>섬만들기</t>
  </si>
  <si>
    <t>築島</t>
  </si>
  <si>
    <t>강이나 호수에 매립의 방식을 이용하여 인공적으로 만든 섬</t>
  </si>
  <si>
    <t>17227</t>
  </si>
  <si>
    <t>섬유 보강</t>
  </si>
  <si>
    <t>fiber reinforcement</t>
  </si>
  <si>
    <t>섬유를 재료 중에 혼입 · 복합함으로써 재료의 변형능력, 강도 등을 향상시키는 것, 또는 그 상태를 말한다.</t>
  </si>
  <si>
    <t>17228</t>
  </si>
  <si>
    <t>섬유 보강 콘크리트</t>
  </si>
  <si>
    <t>fiber reinforced concrete</t>
  </si>
  <si>
    <t>고강도의 섬유를 보강재로서 혼입한 콘크리트. 혼입되는 섬유에 따라 GRC(유리 섬유) · CFRC(탄소 섬유) · PFRC(합성 섬유) 등의 종류가 있다. 현재는 주로 프리캐스트 콘크리트로서 사용되고 있으나, 건축의 신소재로서 주목되고, 구조재로서의 개발도 이루어지고 있다.</t>
  </si>
  <si>
    <t>17229</t>
  </si>
  <si>
    <t>개수 농도</t>
  </si>
  <si>
    <t>particle number concentration</t>
  </si>
  <si>
    <t>단위 체적의 기체나 액체중에 존재하는 입자상 물질 농도의 개수에 의한 표현.</t>
  </si>
  <si>
    <t>1723</t>
  </si>
  <si>
    <t>섬유 시멘트판</t>
  </si>
  <si>
    <t>fiber cement board</t>
  </si>
  <si>
    <t>시멘트에 석면을 섞어서 만든 판을 말한다. 크기 182 × 91, 242 × 121, 200 × 100㎝. 파형판(골판)과 평판이 있다. 평판은 석면 시멘트판이라고 한다. 석면 시멘트판에는 보통의 평판(두께 4.5, 6.9㎜)과 플렉시블판의 두 종류가 있다.</t>
  </si>
  <si>
    <t>17230</t>
  </si>
  <si>
    <t>섬유 포화점</t>
  </si>
  <si>
    <t>fiber saturation point</t>
  </si>
  <si>
    <t>목재 세포가 최대 한도의 수분을 흡착한 상태. 함수율이 약 30%의 상태이다. 목재의 세기는 섬유 포화점 이상의 함수율에서는 변화는 없지만 그 이하가 되면 함수율이 작을수록 세기는 증대한다.</t>
  </si>
  <si>
    <t>17231</t>
  </si>
  <si>
    <t>섬유계 단열재</t>
  </si>
  <si>
    <t>fibrous insulation</t>
  </si>
  <si>
    <t>섬유를 사용한 단열재를 말한다. 저온 영역에서 고온 영역까지 사용이 가능하다. 예를 들어 유리솜, 암면, 셀룰로오스 파이버, 세라믹 파이버 및 단열판 등이 있다.</t>
  </si>
  <si>
    <t>17232</t>
  </si>
  <si>
    <t>섬유벽</t>
  </si>
  <si>
    <t>fibrous wall coating</t>
  </si>
  <si>
    <t>섬유질 재료 및 풀을 인두를 써서 칠하여 마감한 벽.</t>
  </si>
  <si>
    <t>17233</t>
  </si>
  <si>
    <t>섬유소 플라스틱</t>
  </si>
  <si>
    <t>cellulose plastics</t>
  </si>
  <si>
    <t>목재나 면 등 천연산의 식물 섬유에서 화학적 처리에 의해 얻어지는 섬유소 유도체로 만든 열가소성 수지. 플라스틱으로서 최초에 만들어진 초산 섬유소 플라스틱(셀룰로이드), 불연 셀룰로이드라고 불리는 초산 섬유소 플라스틱 기타가 있다.</t>
  </si>
  <si>
    <t>17235</t>
  </si>
  <si>
    <t>섬유소계도료</t>
  </si>
  <si>
    <t>纖維素塗料</t>
  </si>
  <si>
    <t>셀룰로오스 유도체를 전색제의 주성분으로 하고, 여기에 수지(천연수지 또는 합성수지), 가소제 및 안료 등을 병용한 도료. 니트로셀룰로오스‧아세틸셀룰로오스‧벤질셀룰로오스와 같은 용제와 가용성 섬유소 유도체를 주성분으로 하는 도료. 건조가 아주 빠르며 강한 도막을 형성. 종류에 따라 내자외선성‧내약품성 및 난연성의 것도 있으나, 일반적으로는 내후성 및 내유성 등이 강함. 도막형성의 기구가 유성도료 또는 가열 건조형 도료와는 전혀 다르며, 용제의 휘발에 의하여 도막을 형성.</t>
  </si>
  <si>
    <t>17236</t>
  </si>
  <si>
    <t>섬유소접착제</t>
  </si>
  <si>
    <t>纖維素接着劑</t>
  </si>
  <si>
    <t>금속‧유리‧목재‧피혁‧종이‧직물 등의 접착제로 쓰이는 것으로 초화면을 아세톤 같은 용재로 녹인 것으로, 빨리 건조되어 쓰기에 편리한 장점을 갖고 있다.</t>
  </si>
  <si>
    <t>17237</t>
  </si>
  <si>
    <t>섬유응력</t>
  </si>
  <si>
    <t>fiber stress, 纖維應力</t>
  </si>
  <si>
    <t>부재의 단면에 발생하는 축방향의 응력.</t>
  </si>
  <si>
    <t>17238</t>
  </si>
  <si>
    <t>섬유재료</t>
  </si>
  <si>
    <t>纖維材料</t>
  </si>
  <si>
    <t>종이‧천‧텍스‧시트(sheet)‧카펫(carpet) 등이 대표적인 섬유재료이다. 유‧무기질 원료를 써서 섬유제품을 만들어 열차단재‧음향조절재‧의장용재 등으로 쓰는 것을 말한다.</t>
  </si>
  <si>
    <t>17239</t>
  </si>
  <si>
    <t>개수구</t>
  </si>
  <si>
    <t>⇨개수기(＝).</t>
  </si>
  <si>
    <t>1724</t>
  </si>
  <si>
    <t>섬유질의 바름제</t>
  </si>
  <si>
    <t>KS F 4715 참조. 이 표준은 합성 수지 등의 결합재, 골재, 무기질계 분체 및 섬유 재료를 주원료로 하여, 주로 건축물의 내외벽을 스프레이, 롤러, 흙손 등으로 시공하는 두께 1~3mm( 1 ) 정도의 요철 모양( 2 )으로 마무리하는 얇은 마무리용 바름재(이하 얇은 바름재라 한다.)에 대하여 규정한다.</t>
  </si>
  <si>
    <t>17241</t>
  </si>
  <si>
    <t>섬유질필터</t>
  </si>
  <si>
    <t>fabric filter</t>
  </si>
  <si>
    <t>섬유를 특수 가공하거나 직조하여 더러운 유체나 기체를 정화하는 여과장치.</t>
  </si>
  <si>
    <t>17242</t>
  </si>
  <si>
    <t>섬유판</t>
  </si>
  <si>
    <t>fiber board, fiberboard, 纖維板</t>
  </si>
  <si>
    <t>식물질 섬유를 주원료로 하여 압축 성형한 판을 총칭하는 것. 연질 섬유판, 반경질 섬유판, 경질 섬유판이 있다. 옥내의 천장 · 벽 등에 사용된다. 소리 · 열의 차단성이 크지만 흡습성이 있다.</t>
  </si>
  <si>
    <t>17243</t>
  </si>
  <si>
    <t>섬유펠트</t>
  </si>
  <si>
    <t>fiber felt, 纖維－</t>
  </si>
  <si>
    <t>주 재료가 유기,무기질 섬유로 만들어진 시트.</t>
  </si>
  <si>
    <t>17244</t>
  </si>
  <si>
    <t>섬유포화재</t>
  </si>
  <si>
    <t>纖維飽和材</t>
  </si>
  <si>
    <t>함수율을 30% 정도로 낮춘 건조 목재.</t>
  </si>
  <si>
    <t>17245</t>
  </si>
  <si>
    <t>섬잣나무</t>
  </si>
  <si>
    <t>white pine</t>
  </si>
  <si>
    <t>① 소나뭇과의 상록 교목. 높이는 30미터 정도이며 잎은 다섯 개가 돌려나고 바늘 모양② 6월에 연한 녹색 꽃이 피는데 자화수는 새 가지 끝에, 웅화수는 새 가지의 밑부분에 달리고 열매는 구과(毬果)로 이듬해 9월에 익음. ③ 목재는 건축재나 도구재로 쓰고 관상용으로 재배함</t>
  </si>
  <si>
    <t>17247</t>
  </si>
  <si>
    <t>섬질</t>
  </si>
  <si>
    <t>널빤지의 옆을 대패로 밀어 깎는 일.</t>
  </si>
  <si>
    <t>17248</t>
  </si>
  <si>
    <t>개수기</t>
  </si>
  <si>
    <t>sink, 改水器</t>
  </si>
  <si>
    <t>① 위생공사에 특히 쓰이는 용어로 부엌‧취사장 등에 설치, 식기 등을 씻을 수 있는 오물이나 물이 고이는 통. ② ＝개수대＝개수통. ③ 도면용 약어는 ｢SK.｣. ④ 용도에 따라 요리용‧세탁용‧식기용‧소제용(slop sink)‧실험실용(laboratory sink) 등이 있음. ⑤위생도기로 만들거나 현장에서 콘크리트나 강판 등으로 만듦.</t>
  </si>
  <si>
    <t>1725</t>
  </si>
  <si>
    <t>성각투시도</t>
  </si>
  <si>
    <t>angular perspective, 成角透視圖</t>
  </si>
  <si>
    <t>① 건물을 화면(P.P.)에 기울여서 두고 그린투시도를 말한다.성각 투시도＝유각(有角)투시도. ② ⇨투시도의 종류.</t>
  </si>
  <si>
    <t>17252</t>
  </si>
  <si>
    <t>성관 해자</t>
  </si>
  <si>
    <t>성관, 사원, 궁 및 그 주변이 해자로 둘러싸인 지구.</t>
  </si>
  <si>
    <t>17257</t>
  </si>
  <si>
    <t>성긴 서까래</t>
  </si>
  <si>
    <t>서까래를 배열하는 방식 중의 하나로서, 서까래와 서까래 사이의 간격이 서까래의 폭과 춤을 합친 것 보다 넓게 배열하는 것.</t>
  </si>
  <si>
    <t>세화36.8%</t>
  </si>
  <si>
    <t>17258</t>
  </si>
  <si>
    <t>개수대</t>
  </si>
  <si>
    <t>급배수 설비의 하나로 상수를 받아 배수하는 장치. 요리용, 세탁용, 실험용 등이 있다. 또한 서서 사용하는 개수대와 앉아서 사용하는낮은 개수대가 있다.</t>
  </si>
  <si>
    <t>1726</t>
  </si>
  <si>
    <t>성내 도시</t>
  </si>
  <si>
    <t>castle town</t>
  </si>
  <si>
    <t>성주가 사는 성 주변에 지어진 정착지. 성곽도시는 중세 유럽에서 일반적이었으며 지방의 정치 경제적 중심 도시였다.</t>
  </si>
  <si>
    <t>17260</t>
  </si>
  <si>
    <t>성능</t>
  </si>
  <si>
    <t>performance</t>
  </si>
  <si>
    <t>사용 목표을 달성하기 위해 갖추어야 할 품질</t>
  </si>
  <si>
    <t>17261</t>
  </si>
  <si>
    <t>성능 규정</t>
  </si>
  <si>
    <t>performance code</t>
  </si>
  <si>
    <t>재료, 구법 등에 대하여 필요한성능을 나타내어 정한규정. 내화 구조의 지정 방법 등으로서 쓰임</t>
  </si>
  <si>
    <t>17262</t>
  </si>
  <si>
    <t>성능 발주</t>
  </si>
  <si>
    <t>건축물을발주하는 형식의 하나. 구체적인 설계 도서로 지시하지 않고, 건축물에 요구되는성능의 그레이드를 지시하여발주하는 형식.</t>
  </si>
  <si>
    <t>17263</t>
  </si>
  <si>
    <t>성능 설계</t>
  </si>
  <si>
    <t>요구성능을 만족시키기 위해 건축물이나 건축 부품 등을 그에 맞게 설계하는 것.</t>
  </si>
  <si>
    <t>17264</t>
  </si>
  <si>
    <t>성능계수</t>
  </si>
  <si>
    <t>coefficient of performance, 性能係數</t>
  </si>
  <si>
    <t>냉동기의 성능을 나타내는 값으로 저온체에서 고온체로 이동한 열량을 냉동기가 한 일의 양으로 나눈 값이며, 이 값이 높으면 높은 효율을 가진 냉동기임을 뜻한다.＝성적계수.</t>
  </si>
  <si>
    <t>17265</t>
  </si>
  <si>
    <t>성능곡선</t>
  </si>
  <si>
    <t>성능시험을 통하여 기계 장치의 여러 성능을 나타내는 곡선</t>
  </si>
  <si>
    <t>17266</t>
  </si>
  <si>
    <t>성능론</t>
  </si>
  <si>
    <t>재료나 건축구조물의 작용이나 효율 등 거동상의 특징을 나타내는 성질에 관한 이론</t>
  </si>
  <si>
    <t>17267</t>
  </si>
  <si>
    <t>성능시험</t>
  </si>
  <si>
    <t>performance test, 性能試驗</t>
  </si>
  <si>
    <t>기기의 특성을 결정하거나 지정된 특성에 맞는지를 확정하기 위하여, 기기를 실제로 작동시켜서 기계장치의 성능(효율, 출력 또는 용량, 연료 소비율 등)을 시험하는 일.</t>
  </si>
  <si>
    <t>17268</t>
  </si>
  <si>
    <t>성단</t>
  </si>
  <si>
    <t>sanctuary</t>
  </si>
  <si>
    <t>① 보호구역 ② 안식, 보호 ③ 피난처, 안식처 ④ 일반인의 접근을 막는 신성한 장소. 기독교에서는 제단이 있는 곳을 가리킴</t>
  </si>
  <si>
    <t>17269</t>
  </si>
  <si>
    <t>개수로</t>
  </si>
  <si>
    <t>open channel</t>
  </si>
  <si>
    <t>하천·운하, 하수도와 같이 자유 표면을 갖는 물의 유로 (流路)로, 특히 상부가 공기에 개방되어 물매를 따라서 흘러내리는 수로를 일컫는다.</t>
  </si>
  <si>
    <t>1727</t>
  </si>
  <si>
    <t>성로렌조교회당</t>
  </si>
  <si>
    <t>Saint Lorenzo Church</t>
  </si>
  <si>
    <t>이탈리아 로마에 있는 바실리카식 교회당</t>
  </si>
  <si>
    <t>17271</t>
  </si>
  <si>
    <t>성마르크사원</t>
  </si>
  <si>
    <t>Saint Mark Church</t>
  </si>
  <si>
    <t>이탈리아 베네치아의 네오 비잔틴양식 교회 건축</t>
  </si>
  <si>
    <t>기문당69.0%</t>
  </si>
  <si>
    <t>17272</t>
  </si>
  <si>
    <t>성베드로성당</t>
  </si>
  <si>
    <t>Saint Peter Church, 聖－聖堂</t>
  </si>
  <si>
    <t>바티칸에 있는 카톨릭교회 총 본산으로 브라만테부터 미켈란제로에 의해 완성된 르네상스 건축의 대표작</t>
  </si>
  <si>
    <t>17275</t>
  </si>
  <si>
    <t>성별 취침</t>
  </si>
  <si>
    <t>남녀의 침실을 분리하는 것을 말함</t>
  </si>
  <si>
    <t>17276</t>
  </si>
  <si>
    <t>성분 분석</t>
  </si>
  <si>
    <t>component analysis</t>
  </si>
  <si>
    <t>특정 물질이 가지고 있는 구성 요소를 일정한 기준으로 나눠 살펴보는 방법.</t>
  </si>
  <si>
    <t>17277</t>
  </si>
  <si>
    <t>성분파</t>
  </si>
  <si>
    <t>component wave</t>
  </si>
  <si>
    <t>파도의 불규칙한 형태은 무수의 주파수, 파향(波向)의 성분파가 중복되어 합성되어 있다고 생각할 수 있다. 그리고 성분파의 에너지분포를 주파수 및 파향에 대해 표시한 것을 스펙트럼이라고 한다. 또 주파수에 대한 분포만을 표시한 것을 주파수스펙트럼이라 한다. 그림에 주기 및 파고가 다른 5개의 정현파, 즉 성분파를 중복시키는 것에 의해 불규칙한 파형이 합성되는 예를 나타내었다. 그림에서는 파형의 불규칙성이 충분하지는 않으나 성분파의 수를 매우 많게 하면 실제의 해양파에 가까운 파형을 얻을 수 있다.   복잡한 현상을 무수의 성분으로 분해하여 생각하는 방법은 바다의 파도뿐만 아니라 전자파 외에도 여러 가지 물리현상으로 확장하여 사용하고 있다.</t>
  </si>
  <si>
    <t>17278</t>
  </si>
  <si>
    <t>개수통</t>
  </si>
  <si>
    <t>dishwater bucket, 改水筒</t>
  </si>
  <si>
    <t>그릇을 씻는 물을 담는 통. 설거지통이라고도 한다. ⇨개수기.</t>
  </si>
  <si>
    <t>1728</t>
  </si>
  <si>
    <t>성석</t>
  </si>
  <si>
    <t>成石</t>
  </si>
  <si>
    <t>회 따위가 굳어서 돌처럼 됨.</t>
  </si>
  <si>
    <t>17280</t>
  </si>
  <si>
    <t>성의실</t>
  </si>
  <si>
    <t>sacristy, 聖衣室</t>
  </si>
  <si>
    <t>카톨릭 교회에서 사제 또는 성가대 등의 예복 보관 및 의례용 기물을 보관하는 곳</t>
  </si>
  <si>
    <t>17283</t>
  </si>
  <si>
    <t>성인병 센터</t>
  </si>
  <si>
    <t>adult disease center</t>
  </si>
  <si>
    <t>고혈압, 당뇨병, 동맥경화증, 심장병등의 성인병환자를 대상으로 하는 병원내의 시설을 말함</t>
  </si>
  <si>
    <t>17284</t>
  </si>
  <si>
    <t>성장 관리</t>
  </si>
  <si>
    <t>growth management</t>
  </si>
  <si>
    <t>지자체가 행정 구역 안에서 장래의 개발 속도에 따른 도시의 영향을 최소한으로 억제하고자 하는 정책. 인구가 증가함에 따라 수요를 충족시킬 수 있는 서비스의 질을 보장하기 위한 정책.</t>
  </si>
  <si>
    <t>세화33.7%</t>
  </si>
  <si>
    <t>17285</t>
  </si>
  <si>
    <t>성적 계수</t>
  </si>
  <si>
    <t>coefficient of performance; performance factor</t>
  </si>
  <si>
    <t>냉동기나 히트 펌프의 입력에 대한 출력비를 나타내는 값.=COP, 성능계수</t>
  </si>
  <si>
    <t>17286</t>
  </si>
  <si>
    <t>성책</t>
  </si>
  <si>
    <t>성에 둘러진 목채. 고대 일본에서 침략 대비로 축성되기도 하였다.</t>
  </si>
  <si>
    <t>17288</t>
  </si>
  <si>
    <t>성층</t>
  </si>
  <si>
    <t>stratification, 成層</t>
  </si>
  <si>
    <t>퇴적물이나 퇴적암이 쌓여 층을 이룸. 또는 그 층.</t>
  </si>
  <si>
    <t>17289</t>
  </si>
  <si>
    <t>개스</t>
  </si>
  <si>
    <t>⇨가스(＝).</t>
  </si>
  <si>
    <t>1729</t>
  </si>
  <si>
    <t>성층권</t>
  </si>
  <si>
    <t>stratosphere</t>
  </si>
  <si>
    <t>지구의 대기에서, 대류권과 중간권 사이에 있는 부분으로 지상 10km에서 50km 정도의 대류권 사이에 있는 영역으로 이 영역에서 온도분포는 높이에 따른 변화가 하층부에서는 거의 없고 상층부에서 증가한다.</t>
  </si>
  <si>
    <t>세화39.2%</t>
  </si>
  <si>
    <t>17290</t>
  </si>
  <si>
    <t>성층쌓기</t>
  </si>
  <si>
    <t>regular course</t>
  </si>
  <si>
    <t>수평 줄눈이 일직선이 되도록 쌓는 돌 쌓기방법</t>
  </si>
  <si>
    <t>기문당1.8%</t>
  </si>
  <si>
    <t>17291</t>
  </si>
  <si>
    <t>성토</t>
  </si>
  <si>
    <t>fill, 盛土</t>
  </si>
  <si>
    <t>①  흙을 쌓아 올리는 것으로 부지조성, 제방쌓기 등을 위해 다른 지역의 흙을 운반하여 지반 위에 쌓는 것②성토부분이 높을수록 다짐공사를 충분히 하지 않으면 나중에 지반침하나 붕괴가 일어날 수 있음</t>
  </si>
  <si>
    <t>17293</t>
  </si>
  <si>
    <t>성토 재료</t>
  </si>
  <si>
    <t>banking materials</t>
  </si>
  <si>
    <t>성토에 사용되는 흙 또는 암석 재료.</t>
  </si>
  <si>
    <t>17294</t>
  </si>
  <si>
    <t>성형 볼트</t>
  </si>
  <si>
    <t>stellar vault</t>
  </si>
  <si>
    <t>리브 아치형 건축에서 스프링거(주두와 도즈렛(dosseret)를 받는 임포스트 위에 설치하는 부재) 또는 중앙에 직접 연결하는 것이 아니라 서로 다른 늑골에 연결하는 3차 리브로 별모양으로 배치한 볼트. 영국, 독일 등지의 후기 고딕건축물에서 사용되었음. 리어른 볼트(lierne vault)라고도 하며,lier는 프랑스어로 '결속시킨다'는 의미임.</t>
  </si>
  <si>
    <t>세화8.8%</t>
  </si>
  <si>
    <t>17297</t>
  </si>
  <si>
    <t>성형 삼각 시동</t>
  </si>
  <si>
    <t>Y-Δ[star-delta] starting</t>
  </si>
  <si>
    <t>유도 전동기 등의 시동법의 하나로 유도 전동기의 시동시에는 고정자 권선을 스타 결선으로 하여 전동기사 회전하고, 가속되면 스타 결선을 델타 결선으로 전환하여 운전하는 것.=스타 텔타 시동</t>
  </si>
  <si>
    <t>세화34.7%</t>
  </si>
  <si>
    <t>17298</t>
  </si>
  <si>
    <t>성형 성형 결선</t>
  </si>
  <si>
    <t>Y-Y[star-star] connection</t>
  </si>
  <si>
    <t>다상(多相) 교류의 결합방법에서 일반적으로 이용되고 있는결선법으로 발전기나 변압기의  1차, 2차 코일 모두 성형 (Y형)으로 접속한다. 코일 하나에 걸리는 전압은 작아지지만, 고조파 대책상으로는 결점이 있다.= 스타 스타 결선, 삼각 성형 결선, 삼각 삼각 결선.</t>
  </si>
  <si>
    <t>17299</t>
  </si>
  <si>
    <t>CRF</t>
  </si>
  <si>
    <t>contrast rendering factor</t>
  </si>
  <si>
    <t>균등 확산 입사 조건의 기준 조명하에서 기준 대상물의 휘도 대비에 대한, 실제 조명하에서 같은 대상물의 휘도 대비의 비율.</t>
  </si>
  <si>
    <t>173</t>
  </si>
  <si>
    <t>개스킷</t>
  </si>
  <si>
    <t>gasket</t>
  </si>
  <si>
    <t>① 기계기구‧압력용기‧관플랜지 등의 고정결합면에 끼워 볼트 기타의 방법으로 조여서 내부유체의 누출을 막는 작용을 하는 것. ② 비금속제‧금속제로 대별.</t>
  </si>
  <si>
    <t>1730</t>
  </si>
  <si>
    <t>성형 합판</t>
  </si>
  <si>
    <t>formed plywood； molded plywood</t>
  </si>
  <si>
    <t>베니어판, 고주파 접착법 등에서 평판형의 합판에 압착하여 만들어지는 2중 곡면의 입체적인 합판. 접착제로서는 페놀, 요소, 멜라민계의 것을 사용하며, 가구에 널리 사용된다.</t>
  </si>
  <si>
    <t>17300</t>
  </si>
  <si>
    <t>성형 합판 가구</t>
  </si>
  <si>
    <t>molded plywool furniture</t>
  </si>
  <si>
    <t>단판을 접착제를 사용하여 홀수로 겹치고, 암수의 형으로 고온의 가열로 압착한 후 곡면 성형한 부재로 구성하는 가구.</t>
  </si>
  <si>
    <t>17301</t>
  </si>
  <si>
    <t>성형궁륭</t>
  </si>
  <si>
    <t>star vault, 星形穹窿</t>
  </si>
  <si>
    <t>궁륭의 한 종류. 영국의 웨스트 민스터 성당 등에서 볼 수 있는 것처럼 천장 부분에 장식 늑골이 꽃과 같이 펼쳐져 교차하는 궁륭이다. 별꼴볼트(＝).</t>
  </si>
  <si>
    <t>17302</t>
  </si>
  <si>
    <t>성형볼트</t>
  </si>
  <si>
    <t>星形－</t>
  </si>
  <si>
    <t>별 모양의 홈을 갖는 볼트.</t>
  </si>
  <si>
    <t>17303</t>
  </si>
  <si>
    <t>성형성</t>
  </si>
  <si>
    <t>plasticity</t>
  </si>
  <si>
    <t>거푸집 등의 성형틀에 용이하게 다져 넣거나 재료의 분리에대한 안정성등 콘크리트의 압축 및 인장강도와 관련있는 성질</t>
  </si>
  <si>
    <t>17304</t>
  </si>
  <si>
    <t>성화</t>
  </si>
  <si>
    <t>fire peak</t>
  </si>
  <si>
    <t>화재로 건물전체에 불이 붙은 시기를 말함</t>
  </si>
  <si>
    <t>17305</t>
  </si>
  <si>
    <t>성황당</t>
  </si>
  <si>
    <t>城隍堂</t>
  </si>
  <si>
    <t>모계를 중심으로 혈통이나 상속이 이루어지는 사회에서 유래함. 성황신(城隍神)을 모신 당우(堂宇)</t>
  </si>
  <si>
    <t>17306</t>
  </si>
  <si>
    <t>섶다발</t>
  </si>
  <si>
    <t>fascine bundle</t>
  </si>
  <si>
    <t>단단하면서 인장력이 좋은 나뭇가지를 한데 모은 묶음. 바닥 다짐, 침상, 맹암거, 비탈면 보호 따위의 구조물을 만들 때 재료로 사용</t>
  </si>
  <si>
    <t>17307</t>
  </si>
  <si>
    <t>섶돌망태공</t>
  </si>
  <si>
    <t>적당한 간격으로 철선으로 묶은 돌망태형으로 그 안에 자갈이나 돌등을 넣음</t>
  </si>
  <si>
    <t>17308</t>
  </si>
  <si>
    <t>세가로</t>
  </si>
  <si>
    <t>minor street, subsidiary, street, secondary street,, 細街路</t>
  </si>
  <si>
    <t>① 도로의 분류에 있어서 소로로 분류되며 상하 차선의 구분이 없는 도로를 통틀어 이르는 말. 토지의 구획을 결정하고 건물로 진입하기 위한 접근로의 기능을 함  ② ＝보조가로(補助街路).</t>
  </si>
  <si>
    <t>17309</t>
  </si>
  <si>
    <t>개시단계순분류</t>
  </si>
  <si>
    <t>I-J listing/I-Node sorting, 開始段階順分類</t>
  </si>
  <si>
    <t>네트워크 활동 작업을 개시단계 순으로 분류한 것으로서, 가장 빠른 개시시기(EST), 가장 빠른 완료시기(EFT), 가장 늦은 개시시기(LST), 가장 늦은 완료시기(LFT) 등이 있다.</t>
  </si>
  <si>
    <t>1731</t>
  </si>
  <si>
    <t>세간</t>
  </si>
  <si>
    <t>household goods</t>
  </si>
  <si>
    <t>집안 살림에 쓰는 온갖 물건으로 가재도구, 가재기물로도 불리움</t>
  </si>
  <si>
    <t>17310</t>
  </si>
  <si>
    <t>세간방</t>
  </si>
  <si>
    <t>closet</t>
  </si>
  <si>
    <t>① 집안 살림을 넣어두는 방으로 골방(谷房). 넓은 반침을 말함  궁중에서는 마루를 일컫기도 함.</t>
  </si>
  <si>
    <t>17311</t>
  </si>
  <si>
    <t>세갈래형 기와</t>
  </si>
  <si>
    <t>Y form (roof) tile</t>
  </si>
  <si>
    <t>일식 건축에서 주로 사용되는 기와로 모임 지붕의 기와 이음에 있어서 큰마루와 구석 마루의 교차 부분에 Y자 모양을 하는 변형 기와.</t>
  </si>
  <si>
    <t>17312</t>
  </si>
  <si>
    <t>세갈소로</t>
  </si>
  <si>
    <t>三－小累</t>
  </si>
  <si>
    <t>귀한대 살미와 보강재를 받고 있는 소로로 살미소첨차와 대첨차를 연결하기 위해서 각재에 세갈래로 홈을 판 굽.</t>
  </si>
  <si>
    <t>17313</t>
  </si>
  <si>
    <t>세겹줄눈줄</t>
  </si>
  <si>
    <t>triad cut file</t>
  </si>
  <si>
    <t>겹줄눈(줄)으로 각도를 세워 줄의 눈을 낸 것</t>
  </si>
  <si>
    <t>17314</t>
  </si>
  <si>
    <t>세계시</t>
  </si>
  <si>
    <t>universal time</t>
  </si>
  <si>
    <t>세계에서 공통으로 쓰이는 시법으로 경도 0의 자오선을 기준으로 하는 그리니치 천문대의 표준시= 그리니치 표준시, 지방 평균 태양시.</t>
  </si>
  <si>
    <t>17316</t>
  </si>
  <si>
    <t>세골재</t>
  </si>
  <si>
    <t>콘크리트용 골재 중 표준 망체(5㎜)를 85% 이상 통과하는 골재.</t>
  </si>
  <si>
    <t>17317</t>
  </si>
  <si>
    <t>세골재율</t>
  </si>
  <si>
    <t>sand percentage</t>
  </si>
  <si>
    <t>콘크리트 속의 골재의 절대 용적의 합에 대한 잔골재의 절대 용적의 백분율(%).</t>
  </si>
  <si>
    <t>17318</t>
  </si>
  <si>
    <t>세골창</t>
  </si>
  <si>
    <t>가는 살을 가로세로로 좁게 대어 짠 창문 ⇨세살창(＝).</t>
  </si>
  <si>
    <t>17319</t>
  </si>
  <si>
    <t>개실</t>
  </si>
  <si>
    <t>private room, 個室</t>
  </si>
  <si>
    <t>개인이 단독으로 사용하는 방</t>
  </si>
  <si>
    <t>1732</t>
  </si>
  <si>
    <t>세공 지름 분포</t>
  </si>
  <si>
    <t>pore size distribution</t>
  </si>
  <si>
    <t>시멘트 페이스트의 매트릭스에 존재하는 세공 크기를 지름마다 표시한 분포. 다공체(多孔體)의 세공(細孔)조직에 있는 공경(孔徑)의 분포로서, 기체흡착법, 수은압입법이 널리 이용되며, 물의 모세관 상승, 역확산의 기체 투과, X선 소각산란 등의 방법들이 있다. 세공은 원통 모양이라고 가정하여 다루는 경우가 많다.</t>
  </si>
  <si>
    <t>17320</t>
  </si>
  <si>
    <t>세굴</t>
  </si>
  <si>
    <t>scour</t>
  </si>
  <si>
    <t>물길에 따라 토사가 흘러 지반이 유실되거나 파랑 및 조류의 작용에 의해 구조물의 기초 밑면 등의 토사가 깎여나가는 것.</t>
  </si>
  <si>
    <t>17321</t>
  </si>
  <si>
    <t>세그멘탈아치</t>
  </si>
  <si>
    <t>segmental arch</t>
  </si>
  <si>
    <t>⇨결원아치(＝).</t>
  </si>
  <si>
    <t>17322</t>
  </si>
  <si>
    <t>세그멘탈재</t>
  </si>
  <si>
    <t>segmental member, -材</t>
  </si>
  <si>
    <t>개별 요소로 구성된 구조부재에 프리스트레스를 주어 사용하중하에서 일체로서 작용하도록한 PC부재.</t>
  </si>
  <si>
    <t>기문당39.6%</t>
  </si>
  <si>
    <t>17323</t>
  </si>
  <si>
    <t>세그멘털 아치</t>
  </si>
  <si>
    <t>반원보다 중심각이 작은 원호로 이루어진 아치. (=궁형 아치)</t>
  </si>
  <si>
    <t>17324</t>
  </si>
  <si>
    <t>세대</t>
  </si>
  <si>
    <t>household</t>
  </si>
  <si>
    <t>한집에 사는 사람들을 일컫는 말로 구성원 단위의 총칭</t>
  </si>
  <si>
    <t>17326</t>
  </si>
  <si>
    <t>세대 규모</t>
  </si>
  <si>
    <t>size of a household</t>
  </si>
  <si>
    <t>세대를 구성하는 인원의 규모</t>
  </si>
  <si>
    <t>17327</t>
  </si>
  <si>
    <t>세대 밀도</t>
  </si>
  <si>
    <t>household density</t>
  </si>
  <si>
    <t>단위면적당 세대수를 말하며, 주택지 등에서 밀도 정도를 파악하는 기준 및 지표로 사용된다.</t>
  </si>
  <si>
    <t>이수열</t>
  </si>
  <si>
    <t>17328</t>
  </si>
  <si>
    <t>세대 유형</t>
  </si>
  <si>
    <t>household type</t>
  </si>
  <si>
    <t>인구조사에서 적어도 하나의 유형으로 분류되는 세대의 종류. 성별, 연령별, 혈족 관계 등에 따라 구분됨.</t>
  </si>
  <si>
    <t>17329</t>
  </si>
  <si>
    <t>개싱</t>
  </si>
  <si>
    <t>gassing</t>
  </si>
  <si>
    <t>유성유리 끼우기 컴파운드(oil-base glazing compound)가 유연하도록 납을 함유하지 않은 휘발유를 조금 넣는 것.</t>
  </si>
  <si>
    <t>1733</t>
  </si>
  <si>
    <t>세라믹</t>
  </si>
  <si>
    <t>ceramics</t>
  </si>
  <si>
    <t>점토, 모래 등의 비금속 무기물을 가열하여 만드는 요업제품의 총칭. 좁은 뜻으로는 도자기와 같이 가루를 굳혀서 소성한 비금속의 고체재를 말한다. 넓은 뜻으로는 비금속 · 무기의 고체재이며, 시멘트 · 유리 · 보석 · 법랑 혹은 인공 원료를 사용한 파인 세라믹스나 광섬유까지를 포함한다. 어원은 그리스어로 도기를 뜻한다.</t>
  </si>
  <si>
    <t>17332</t>
  </si>
  <si>
    <t>세라믹 블록</t>
  </si>
  <si>
    <t>ceramic block</t>
  </si>
  <si>
    <t>요업제(窯業製) 블록을 말하며, 공동 콘크리트 블록과 유사한 치수를 갖는다. 흡수 · 수축 · 강도면 등은 콘크리트제에 비해 뛰어난 성능을 나타내지만 가격이 비싸다.</t>
  </si>
  <si>
    <t>17333</t>
  </si>
  <si>
    <t>세력권</t>
  </si>
  <si>
    <t>effective area</t>
  </si>
  <si>
    <t>도시 활동의 세력이 미치는 지구, 구역, 권역. 교통권, 구매권, 수입권 등이 세력권을 측정하는데 사용된다.</t>
  </si>
  <si>
    <t>17334</t>
  </si>
  <si>
    <t>세례당</t>
  </si>
  <si>
    <t>baptistery, baptistry, 洗禮堂</t>
  </si>
  <si>
    <t>① 초기 그리스도교의 침수세례를 위해 만들어진 교회당에 부속된 건물. ② 원형 또는 팔각형의 형태로 중앙에 바닥 면보다 여러 단 낮게 수조를 파고 세례받는 사람은 여기에 몸을 담금. ③ 그리스도교에서 세례식을 받기 위해 소형 세례반이 설비된 방. ｢세례실｣ 또는 ｢세례당｣이라 함.</t>
  </si>
  <si>
    <t>17335</t>
  </si>
  <si>
    <t>세례반</t>
  </si>
  <si>
    <t>font, 洗禮盤</t>
  </si>
  <si>
    <t>그리스도교에서 세례성사에 쓰기 위해 성수를 넣은 저장용기</t>
  </si>
  <si>
    <t>17336</t>
  </si>
  <si>
    <t>세로 공간 구획</t>
  </si>
  <si>
    <t>화재시 윗층으로의 연소방지를 위해 계단, 개구부, 설비 샤프트, 엘리베이터 등의 수직공간에 대해 방화 구획 하는 것.</t>
  </si>
  <si>
    <t>세화59.3%</t>
  </si>
  <si>
    <t>17339</t>
  </si>
  <si>
    <t>개와</t>
  </si>
  <si>
    <t>蓋瓦</t>
  </si>
  <si>
    <t>① 기와로 지붕을 잇는 행위.  ② 기와</t>
  </si>
  <si>
    <t>1734</t>
  </si>
  <si>
    <t>세로 다듬톱</t>
  </si>
  <si>
    <t>ripsaw</t>
  </si>
  <si>
    <t>톱의 일종. 나무를 세로로 켤 때 쓰는 톱.</t>
  </si>
  <si>
    <t>17340</t>
  </si>
  <si>
    <t>세로 문살</t>
  </si>
  <si>
    <t>문틀 내부의 문살 중에서 세로 방향으로 설치한 것.</t>
  </si>
  <si>
    <t>17341</t>
  </si>
  <si>
    <t>세로 스티프너</t>
  </si>
  <si>
    <t>vertical stiffener</t>
  </si>
  <si>
    <t>세로 방향 보강판</t>
  </si>
  <si>
    <t>17342</t>
  </si>
  <si>
    <t>세로 울거미</t>
  </si>
  <si>
    <t>문틀 중 세로로 배치된 부재.</t>
  </si>
  <si>
    <t>17344</t>
  </si>
  <si>
    <t>세로 톱반</t>
  </si>
  <si>
    <t>vertical saw; frame saw; gang saw</t>
  </si>
  <si>
    <t>몇 개의 톱을 바디틀에 장착하여 나무를 켜는 기계톱인데 한 번에 10장 이상씩 켤 수도 있다.</t>
  </si>
  <si>
    <t>17346</t>
  </si>
  <si>
    <t>세로 홈통</t>
  </si>
  <si>
    <t>leader; down pipe</t>
  </si>
  <si>
    <t>연직방향의 지붕면에서 빗물을 지상으로 배제하기 위하여 설비한다. ( =깔때기 홈통) ↔가로 홈통.</t>
  </si>
  <si>
    <t>17347</t>
  </si>
  <si>
    <t>세로규준틀</t>
  </si>
  <si>
    <t>건물의 위치와 높이, 땅파기의 너비와 깊이 등을 표시하기 위한 가설물로, 특히 벽돌이나 돌 등을 쌓을 때 사용한다.</t>
  </si>
  <si>
    <t>17348</t>
  </si>
  <si>
    <t>세로균열</t>
  </si>
  <si>
    <t>longitudinal crack</t>
  </si>
  <si>
    <t>용접 비드에 평행하게 생긴 용접 균열. 용접금속과 열영향부에도 발생한다.</t>
  </si>
  <si>
    <t>17349</t>
  </si>
  <si>
    <t>개와장</t>
  </si>
  <si>
    <t>蓋瓦匠</t>
  </si>
  <si>
    <t>① 기와를 만들거나 기와로 지붕을 잇는 이를 업으로 하는 사람. ② ＝개장(蓋匠)＝와장(瓦匠).</t>
  </si>
  <si>
    <t>기문당46.0%</t>
  </si>
  <si>
    <t>1735</t>
  </si>
  <si>
    <t>세로근</t>
  </si>
  <si>
    <t>vertical reinforcement</t>
  </si>
  <si>
    <t>① 철근콘크리트 구조에 있어서 부재의 재축 방향으로 배치하는 철근. ② 기둥이나 보의 주철근에 해당. ③ =종근 ④ ⇨수직가로철근 ⑤ ⇔가로근.</t>
  </si>
  <si>
    <t>17350</t>
  </si>
  <si>
    <t>세로꿸대</t>
  </si>
  <si>
    <t>vertical batten</t>
  </si>
  <si>
    <t>길게 건너지를 중간에 세워 댄 꿸대로 가로꿸대를 보강하기 위하여 사용한다.</t>
  </si>
  <si>
    <t>17351</t>
  </si>
  <si>
    <t>세로널말뚝</t>
  </si>
  <si>
    <t>lagging</t>
  </si>
  <si>
    <t>수직널을 원형 평면으로 박는 것.</t>
  </si>
  <si>
    <t>17352</t>
  </si>
  <si>
    <t>세로널말뚝코퍼댐</t>
  </si>
  <si>
    <t>vertical sheeting cofferdam</t>
  </si>
  <si>
    <t>세로말뚝에 의한 가(假)물막이 또는 가물막이댐이라고도 하며, 하천이나 해양에 댐·교량·갑문·수문·보 등의 수중 구조물을 축조하는 동안에 해당 공사 구역에 물이 유입되는 것을 방지하기 위하여 임시로 막아놓은 구조물을 가리킨다.</t>
  </si>
  <si>
    <t>17353</t>
  </si>
  <si>
    <t>세로동자</t>
  </si>
  <si>
    <t>縱童子</t>
  </si>
  <si>
    <t>세로로 지른 동자</t>
  </si>
  <si>
    <t>17354</t>
  </si>
  <si>
    <t>세로방향력</t>
  </si>
  <si>
    <t>longitudinal force, 縱方向力</t>
  </si>
  <si>
    <t>세로방향의 힘.</t>
  </si>
  <si>
    <t>17355</t>
  </si>
  <si>
    <t>세로변형</t>
  </si>
  <si>
    <t>longitudinal strain, 縱變形</t>
  </si>
  <si>
    <t>재축방향의 변형.</t>
  </si>
  <si>
    <t>17356</t>
  </si>
  <si>
    <t>세로변형도</t>
  </si>
  <si>
    <t>longitudinal strain intensity, 縱變形度</t>
  </si>
  <si>
    <t>재축방향의 변형도.</t>
  </si>
  <si>
    <t>17357</t>
  </si>
  <si>
    <t>세로변형률</t>
  </si>
  <si>
    <t>세로방향 변형률</t>
  </si>
  <si>
    <t>17358</t>
  </si>
  <si>
    <t>세로보</t>
  </si>
  <si>
    <t>stringer, 縱梁</t>
  </si>
  <si>
    <t>① 진행방향에 평행한 작은보. 계단에서 계단의 진행방향 양쪽에 배치되는 보를 스트링거로 부르는 경우가 많다. ② ⇨스트링거.</t>
  </si>
  <si>
    <t>17359</t>
  </si>
  <si>
    <t>개울돌</t>
  </si>
  <si>
    <t>川石</t>
  </si>
  <si>
    <t>개울물에 구르면서 갈리어 반들하고 둥글게 된 돌.</t>
  </si>
  <si>
    <t>1736</t>
  </si>
  <si>
    <t>세로살</t>
  </si>
  <si>
    <t>vertical bar； vertical muntin</t>
  </si>
  <si>
    <t>문과 창을 구성하는 살 중 세로로 떠받치는 살</t>
  </si>
  <si>
    <t>17360</t>
  </si>
  <si>
    <t>세로살 넣기</t>
  </si>
  <si>
    <t>미닫이나 창살에 세로살의 간격을 촘촘하게 넣는 것.</t>
  </si>
  <si>
    <t>17361</t>
  </si>
  <si>
    <t>세로살 미닫이</t>
  </si>
  <si>
    <t>① 세로살의 간격이 촘촘한 미닫이. ② 살의 일부분에 유리를 끼운 종이 미닫이.</t>
  </si>
  <si>
    <t>세화30.9%</t>
  </si>
  <si>
    <t>17362</t>
  </si>
  <si>
    <t>세로수축</t>
  </si>
  <si>
    <t>longitudinal shrinkage</t>
  </si>
  <si>
    <t>용접선 방향의 수축. 용접 시 발생한다.</t>
  </si>
  <si>
    <t>17363</t>
  </si>
  <si>
    <t>세로심</t>
  </si>
  <si>
    <t>longitudinal seam</t>
  </si>
  <si>
    <t>세로이음이라고도 하며 용접재의 세로 방향에 생기는 용접 비드를 말한다.</t>
  </si>
  <si>
    <t>17364</t>
  </si>
  <si>
    <t>세로심용접기</t>
  </si>
  <si>
    <t>longitudinal seam welding machine</t>
  </si>
  <si>
    <t>짧은 방향(세로)으로 용접선이 있을 때, 즉 원통형으로 된 용기나 몸체가 짧은 이음 등의 용접에 사용되며 전극 롤러와 암이 평행하게 달려 있는 용접기이다. 심 용접기의 일종이다.</t>
  </si>
  <si>
    <t>17365</t>
  </si>
  <si>
    <t>세로응력</t>
  </si>
  <si>
    <t>longitudinal stress, 縱應力</t>
  </si>
  <si>
    <t>세로방향의 응력.</t>
  </si>
  <si>
    <t>17366</t>
  </si>
  <si>
    <t>세로이음①</t>
  </si>
  <si>
    <t>용접재의 세로 방향의 용접 비드. 세로 수축이라고도 한다. ⇨세로심.</t>
  </si>
  <si>
    <t>17367</t>
  </si>
  <si>
    <t>세로이음②</t>
  </si>
  <si>
    <t>longitudinal joint</t>
  </si>
  <si>
    <t>콘크리트 댐 가운데 큰 중력 댐을 블록 공법에 의해 건설하는 경우에 이용된다. 댐축 방향의 이음으로서 이음 간격은 일반적으로 댐의 상류면으로부터 40∼ 50m 마다 만든다. 수축에 의해 댐 콘크리트에 댐축과 평행 방향의 균열이 발생하는 것을 방지하기 위한 이음으로서 반드시 수평의 키(key)가 이음면에 만들어져, 이음은 이음매 그라우팅에 의해 충전된다. 또, 레이어 공법 또는 댐 콘크리트의 온도 상승이 별로 크지 않는 RCD 공법에 의해 중력 댐이 건설되는 경우에는 세로 이음매는 필요없다.</t>
  </si>
  <si>
    <t>17368</t>
  </si>
  <si>
    <t>세로장부</t>
  </si>
  <si>
    <t>縱丈夫</t>
  </si>
  <si>
    <t>세로로 긴 장부.</t>
  </si>
  <si>
    <t>17369</t>
  </si>
  <si>
    <t>개울자연석</t>
  </si>
  <si>
    <t>開川自然石</t>
  </si>
  <si>
    <t>암석이 개울에서 물에 씻기고 굴러다녀서 둥글게 되고 면이 갈리어 곱게 된 돌.</t>
  </si>
  <si>
    <t>1737</t>
  </si>
  <si>
    <t>세로재</t>
  </si>
  <si>
    <t>vertical member, 縱材－</t>
  </si>
  <si>
    <t>수직으로 세워 댄 부재로 기둥‧동바리 등이 있다.</t>
  </si>
  <si>
    <t>17370</t>
  </si>
  <si>
    <t>세로줄눈</t>
  </si>
  <si>
    <t>vertical joint, head joint, longitudinal joint, 縱－</t>
  </si>
  <si>
    <t>콘크리트 포장 도로의 중심선과 평행하게 만든 줄눈. 돌쌓기나 벽돌쌓기인 경우의 수직의 줄눈.</t>
  </si>
  <si>
    <t>17371</t>
  </si>
  <si>
    <t>세로중간틀</t>
  </si>
  <si>
    <t>mullion, 從中間－</t>
  </si>
  <si>
    <t>양쪽에 창문이 연달아 있을 때 그 가운데 서는 문설주. =중간문설주.</t>
  </si>
  <si>
    <t>17372</t>
  </si>
  <si>
    <t>세로창틀선</t>
  </si>
  <si>
    <t>casing jamb casing), 從窓框線</t>
  </si>
  <si>
    <t>세로로 세운 창틀선을 말한다.</t>
  </si>
  <si>
    <t>17373</t>
  </si>
  <si>
    <t>세로축 회전</t>
  </si>
  <si>
    <t>부재의 재축방향의 회전</t>
  </si>
  <si>
    <t>17374</t>
  </si>
  <si>
    <t>세로톱</t>
  </si>
  <si>
    <t>rip saw</t>
  </si>
  <si>
    <t>목재를 나뭇결 방향으로 켜는 톱을 말하며 수평둥근톱 축과 자동이송용 캐터필러(caterpillar)를 구비하고, 공작물을 세로 켜기를 하는 목공기계이며, 둥근톱 축은 4,000~5.000rpm의 고속으로 회전하고 있어서 진동이나 스러스트(thrust)를 방지하기 위해 앵귤러 콘택트 볼 베어링(angular contact ball bearing)을 사용해 항상 높은 정밀도가 유지되어있다.</t>
  </si>
  <si>
    <t>17375</t>
  </si>
  <si>
    <t>세로판벽</t>
  </si>
  <si>
    <t>upright panel, 縱板壁</t>
  </si>
  <si>
    <t>세로 방향으로 판재를 댄 벽.</t>
  </si>
  <si>
    <t>17376</t>
  </si>
  <si>
    <t>세로판벽 붙임</t>
  </si>
  <si>
    <t>vertical siding work</t>
  </si>
  <si>
    <t>판벽을 부착하는 방법의 일종. 판벽의 길이 방향을 세로 방향으로 붙이는 마무리 공법.</t>
  </si>
  <si>
    <t>17377</t>
  </si>
  <si>
    <t>세로휨변형</t>
  </si>
  <si>
    <t>longitudinal deformation</t>
  </si>
  <si>
    <t>용접금속이 수축되어 이음의 주변에 그림과 같이 굽힘 모멘트가 생김으로써 세로방향으로 굽혀지는 변형이다.</t>
  </si>
  <si>
    <t>17378</t>
  </si>
  <si>
    <t>세립토</t>
  </si>
  <si>
    <t>fine grained soil, 細粒土</t>
  </si>
  <si>
    <t>입자 지름이 No 200체(0.075mm) 통과 이하의 흙입자. ↔조립토</t>
  </si>
  <si>
    <t>17379</t>
  </si>
  <si>
    <t>세립토의 함수량관입저항시험방법</t>
  </si>
  <si>
    <t>KS F 2333 참조. 이 표준은 흙 관입 측정기에 의해 결정되는 세립토의 함수비－관입 저항 관계를 구하는 시험방법에 대하여 규정한다.</t>
  </si>
  <si>
    <t>17380</t>
  </si>
  <si>
    <t>세마루지붕틀</t>
  </si>
  <si>
    <t>三梁屋構</t>
  </si>
  <si>
    <t>도리의 수량에 따라 세마루집, 오량집, 칠량집 등으로 구분이 되는데, 세마루집은 보 중간에 대공을 세우고 처마도리와 마룻대(棟, 종도리)에 서까래를 걸어 지붕을 꾸민 지붕틀</t>
  </si>
  <si>
    <t>17381</t>
  </si>
  <si>
    <t>세마루집</t>
  </si>
  <si>
    <t>앞뒤로 처마도리와 종도리(마루도리)로 구성하여 도리 세개로 짜여진 집⇨삼량집(＝).</t>
  </si>
  <si>
    <t>17382</t>
  </si>
  <si>
    <t>세면 개수대</t>
  </si>
  <si>
    <t>lavatory sink</t>
  </si>
  <si>
    <t>얼굴이나 손을 씻기 위해 물을 받거나 흘려보내는 대(臺). 제작은 벽걸이식, 다리붙임, 대붙임등이 있고 위생도기를 사용한것도 있다</t>
  </si>
  <si>
    <t>세화47.4%</t>
  </si>
  <si>
    <t>17383</t>
  </si>
  <si>
    <t>세면기</t>
  </si>
  <si>
    <t>wash basin, lavatory bowl, 洗面器</t>
  </si>
  <si>
    <t>손이나 얼굴 등을 씻을 때, 물을 담아서 쓰는 용기= 세면 개수대 .</t>
  </si>
  <si>
    <t>17384</t>
  </si>
  <si>
    <t>세면기수전</t>
  </si>
  <si>
    <t>lavatory faucet, 洗面器水栓</t>
  </si>
  <si>
    <t>① 세면기에 달린 수도꼭지. ② 급수‧급탕의 개별수전 및 혼합수전 등이 있음.</t>
  </si>
  <si>
    <t>17385</t>
  </si>
  <si>
    <t>세면장</t>
  </si>
  <si>
    <t>lavatory； wash room; toilet</t>
  </si>
  <si>
    <t>세면을 위해 세면기,개수대,화장대,거울이 갖춰진 장소.  화장실과 함께 설치된 경우도 있다</t>
  </si>
  <si>
    <t>17387</t>
  </si>
  <si>
    <t>세모구멍파기끌</t>
  </si>
  <si>
    <t>구석을 찔러서 파거나 다듬을 때 쓰는 연장.  날의 모양은 단면이 삼각형으로 되어 있고 길며 주로 장부구멍이나 주먹장부 구멍의 끝손질을 할 때, 보통 끌로는 하기 곤란한 모서리 부분을 깎는데 쓰이는 깎기끌 중에 하나이다.</t>
  </si>
  <si>
    <t>17388</t>
  </si>
  <si>
    <t>세모못</t>
  </si>
  <si>
    <t>glazier’s point, 三角釘</t>
  </si>
  <si>
    <t>못 종류의 하나. 철판 따위를 삼각형으로 끝이 뾰족하게 만들어, 목재ㆍ창호에 유리를 고정하기 위해 중간에 박는 못이다.</t>
  </si>
  <si>
    <t>17389</t>
  </si>
  <si>
    <t>개인 주택</t>
  </si>
  <si>
    <t>보통 단독주택이라고 하며, 일반적으로 한 부지에 지어지는 한 채의 주택으로서 한 건물에 한 세대만 사는 주택을 말함</t>
  </si>
  <si>
    <t>1739</t>
  </si>
  <si>
    <t>세모무늬</t>
  </si>
  <si>
    <t>triangle pattern, 三角紋</t>
  </si>
  <si>
    <t>피륙 따위에 조금 도드라지게 놓은 무늬. ＝솟을무늬.</t>
  </si>
  <si>
    <t>기문당38.7%</t>
  </si>
  <si>
    <t>17390</t>
  </si>
  <si>
    <t>세모송곳</t>
  </si>
  <si>
    <t>끝이 세모뿔 모양으로 된 송곳. 비교적 마찰이 적어서 깊은 구멍을 뚫는 데에 쓴다.</t>
  </si>
  <si>
    <t>17391</t>
  </si>
  <si>
    <t>세모형 벽돌</t>
  </si>
  <si>
    <t>skew brick</t>
  </si>
  <si>
    <t>아치의 양쪽 끝에 벽돌의 하중을 받치기위해 사용되는 세모모양의 이형 벽돌.</t>
  </si>
  <si>
    <t>17392</t>
  </si>
  <si>
    <t>세목</t>
  </si>
  <si>
    <t>detailed items(of bill of quantities)</t>
  </si>
  <si>
    <t>잘게 나누어진 각각의 항목=공사세목</t>
  </si>
  <si>
    <t>17393</t>
  </si>
  <si>
    <t>세미 더블 베드</t>
  </si>
  <si>
    <t>더블베드의 약 4분의 3 크기 침대(Three-Quarter Bed)</t>
  </si>
  <si>
    <t>17395</t>
  </si>
  <si>
    <t>세미 퍼블릭 스페이스</t>
  </si>
  <si>
    <t>semi-public space</t>
  </si>
  <si>
    <t>반공공적인 장소로서 일정부분 제한적으로 일반에게 공개되는 장소→프라이빗스페이스,퍼블릭스페이스</t>
  </si>
  <si>
    <t>17396</t>
  </si>
  <si>
    <t>세미 하드 보드</t>
  </si>
  <si>
    <t>semi-hard board</t>
  </si>
  <si>
    <t>식물 섬유를 열압 성형한 판. 비중 0.4~0.8의 것. 반경질 섬유판의 뜻. 중질 섬유판.</t>
  </si>
  <si>
    <t>17397</t>
  </si>
  <si>
    <t>세미기</t>
  </si>
  <si>
    <t>rice washer</t>
  </si>
  <si>
    <t>주방의 취사기기의 하나로 수압으로 쌀을 씻는 기계.</t>
  </si>
  <si>
    <t>17398</t>
  </si>
  <si>
    <t>세미나 하우스</t>
  </si>
  <si>
    <t>seminar house</t>
  </si>
  <si>
    <t>전문인등이 사회활동을 위한 강의를 하거나 토론을 하기 위해 만들어진 곳으로 숙박시설을 갖춘 곳 도 있다.</t>
  </si>
  <si>
    <t>세화53.0%</t>
  </si>
  <si>
    <t>17399</t>
  </si>
  <si>
    <t>CRT</t>
  </si>
  <si>
    <t>cathode ray tube</t>
  </si>
  <si>
    <t>브라운관을 사용한 전자 화상 표시 장치. 텔레비전의 브라운관과는 구조가 다르다. 빔 정합 방식과 외부 문자 발생 방식이 있다.</t>
  </si>
  <si>
    <t>174</t>
  </si>
  <si>
    <t>개인실</t>
  </si>
  <si>
    <t>private room, 個人室</t>
  </si>
  <si>
    <t>호텔 객실 등 숙박 시설에서 한 사람이 사용할 수있도록 한 방.</t>
  </si>
  <si>
    <t>1740</t>
  </si>
  <si>
    <t>세미나실</t>
  </si>
  <si>
    <t>seminar room, -室</t>
  </si>
  <si>
    <t>① 특정주제에 대한 연구발표나 토론을 목적으로 이용되는 공간 ② 교육‧문화‧종교 등의 수용 강의에 만족되고 적절한 실내 마감재료와 시청각 시설이 필요 ③ 수용인원에 따라 적절한 면적이 요구됨.</t>
  </si>
  <si>
    <t>17400</t>
  </si>
  <si>
    <t>세미돔</t>
  </si>
  <si>
    <t>semidome</t>
  </si>
  <si>
    <t>반원형 돔은 고대 로마와 교회건축의 앱스(apse)와 이슬람건축 사원의 이완(iwan)과의 공통적인 기능을 갖는다.고대 그리스어로 소라(conch)을 닮고 있으며, 반원형 돔 장식으로 조각된 후 반돔 또는 후진이라고도 할 수 있음.</t>
  </si>
  <si>
    <t>17401</t>
  </si>
  <si>
    <t>세미액티브 제진</t>
  </si>
  <si>
    <t>semi-active response control</t>
  </si>
  <si>
    <t>제진 구조 시스템의 일종으로, 패시브 제진 시스템을 부분적으로 액티브하게 제어하는 것. 외부에서의 에너지 공급은 액티브 제진보다 작다.</t>
  </si>
  <si>
    <t>17403</t>
  </si>
  <si>
    <t>세미킬드강</t>
  </si>
  <si>
    <t>semi-killed steel</t>
  </si>
  <si>
    <t>반진정강(半鎭靜鋼)이라고도 하며, 킬드강과 림드강의 중간적인 탈산을 한 것.</t>
  </si>
  <si>
    <t>17404</t>
  </si>
  <si>
    <t>세미트레일러</t>
  </si>
  <si>
    <t>semi-trailer</t>
  </si>
  <si>
    <t>트레일러의 일종. 뒤 차축만 있고 앞 차축에 해당하는 위치의 중앙에 있는 자재 지점(自在支點)에서 트랙터에 연결한다.</t>
  </si>
  <si>
    <t>17405</t>
  </si>
  <si>
    <t>세부도근측량</t>
  </si>
  <si>
    <t>control surveying for detailing, 細部圖根測量</t>
  </si>
  <si>
    <t>기준점만으로는 세부측량에 필요한 도근점이 부족한 경우 새로운 평면위치 및 높이를 정하기 위해서 하는 측량을 말한다.</t>
  </si>
  <si>
    <t>17406</t>
  </si>
  <si>
    <t>세부도화</t>
  </si>
  <si>
    <t>compilation detail plotting, 細部圖化</t>
  </si>
  <si>
    <t>표정이 끝난 한 쌍의 실체 사진에 의하여 세부를 도화하는 작업으로 등고선, 가옥, 도로등의 지형을 그리는 작업</t>
  </si>
  <si>
    <t>기문당55.7%</t>
  </si>
  <si>
    <t>17407</t>
  </si>
  <si>
    <t>세부측량</t>
  </si>
  <si>
    <t>detail surveying, 細部測量</t>
  </si>
  <si>
    <t>측점 또는측선을 기준하여 그 근방에 있는 고정물 위치를 구하는 측량. 골조물의 측량</t>
  </si>
  <si>
    <t>17408</t>
  </si>
  <si>
    <t>개자리</t>
  </si>
  <si>
    <t>hypocaust [heating system] flues, 狗洞</t>
  </si>
  <si>
    <t>방구들 고래의 윗목에 불기운을 빨아들이고 연기를 머무르게 하기 위하여 고래보다 깊이 가로로 파놓은 고랑. 아궁이로부터 온 재가 쌓이는 곳.</t>
  </si>
  <si>
    <t>1741</t>
  </si>
  <si>
    <t>세사</t>
  </si>
  <si>
    <t>입자 지름이 작은 모래. 입자 지름은 0.075 ~ 0.42mm 정도이다.</t>
  </si>
  <si>
    <t>17410</t>
  </si>
  <si>
    <t>세살</t>
  </si>
  <si>
    <t>細箭</t>
  </si>
  <si>
    <t>상중하에 띠 모양으로 가로 살</t>
  </si>
  <si>
    <t>17411</t>
  </si>
  <si>
    <t>세살문</t>
  </si>
  <si>
    <t>door of slender frames, 細箭門</t>
  </si>
  <si>
    <t>상중하에 띠 모양으로 가로 살을 댄 문</t>
  </si>
  <si>
    <t>17412</t>
  </si>
  <si>
    <t>세살창</t>
  </si>
  <si>
    <t>narrow-ribbed window, 細箭窓</t>
  </si>
  <si>
    <t>단순하게 가로 세로로 가늘게 창살을 넣어서 만든 살창 중에서 위아래, 중간에만 가로살을 넣어 만든 창.</t>
  </si>
  <si>
    <t>17413</t>
  </si>
  <si>
    <t>세석</t>
  </si>
  <si>
    <t>細石</t>
  </si>
  <si>
    <t>석고(石膏)를 말한다.</t>
  </si>
  <si>
    <t>17414</t>
  </si>
  <si>
    <t>세세션</t>
  </si>
  <si>
    <t>⇨시세션. secession분리파 19세기말 오스트리아의 빈에서 일어난 예술혁신운동.</t>
  </si>
  <si>
    <t>17415</t>
  </si>
  <si>
    <t>세수간</t>
  </si>
  <si>
    <t>세수 세면을 위한 장소⇨세면소.</t>
  </si>
  <si>
    <t>17417</t>
  </si>
  <si>
    <t>세알모끼</t>
  </si>
  <si>
    <t>17418</t>
  </si>
  <si>
    <t>세우기</t>
  </si>
  <si>
    <t>erecting of frame-work, 建立</t>
  </si>
  <si>
    <t>주춧돌 위에 건물의 기둥을 세우는 것과 뼈대들의 수직재를 제자리에 일으켜 짜 맞추는 것을 말한다.</t>
  </si>
  <si>
    <t>17419</t>
  </si>
  <si>
    <t>개자리골</t>
  </si>
  <si>
    <t>개자리로 사용하기 위해 파 놓은 골(고랑).</t>
  </si>
  <si>
    <t>1742</t>
  </si>
  <si>
    <t>세워 거멀접기</t>
  </si>
  <si>
    <t>standing seam</t>
  </si>
  <si>
    <t>금속판을 잇는 방법에서 이음판을 연결하는 방법들 중 한 가지. 접합이 되는 두 개의 판의 끝부분을 직각으로 약간 접은 뒤, 거멀접기 이음을 하여 접합한다.</t>
  </si>
  <si>
    <t>17421</t>
  </si>
  <si>
    <t>세워 넣기</t>
  </si>
  <si>
    <t>부재를 넣는 방법의 일종. 세로 방향으로 세워 계획한 지점에 넣는 방법.</t>
  </si>
  <si>
    <t>17422</t>
  </si>
  <si>
    <t>세워깔기</t>
  </si>
  <si>
    <t>돌, 벽돌 따위의 네모진 재료를 길이로 세워서 까는 일.</t>
  </si>
  <si>
    <t>17423</t>
  </si>
  <si>
    <t>세워쌓기</t>
  </si>
  <si>
    <t>soldier course</t>
  </si>
  <si>
    <t>벽돌의 최대 촌수(寸數)의 부분이 수직이 되도록 끝부분을 세워 쌓는 것. 벽면에 벽돌의 길이 면이나 마구리면을 수직으로 세워 쌓는것. 벽체의 일부 또는 창대, 아아치 등에는 장식을 겸하여 구조적으로 효과가 있게 하기 위하여 벽돌면을 수직으로 세워 쌓을 때가 있다.</t>
  </si>
  <si>
    <t>17424</t>
  </si>
  <si>
    <t>세워쌓기공간벽</t>
  </si>
  <si>
    <t>rowlock cavity wall, rattrap bond</t>
  </si>
  <si>
    <t>바깥벽에 방습 또는 방열을 목적으로 벽체 중간에 공간층을 두어 쌓는 중공벽을 세워 쌓기 방식으로 쌓은 벽.</t>
  </si>
  <si>
    <t>17425</t>
  </si>
  <si>
    <t>세이빈</t>
  </si>
  <si>
    <t>sabin</t>
  </si>
  <si>
    <t>미국 물리학자 세이바인의 이름을 딴 흡음력의 단위로 면적으로 m² 또는 ft²으로 나타낸다.</t>
  </si>
  <si>
    <t>17426</t>
  </si>
  <si>
    <t>세이빈의 잔향식</t>
  </si>
  <si>
    <t>Sabine’s reverberation formula, -殘響式</t>
  </si>
  <si>
    <t>미국의 물리학자 세이바인이 구한 방의 잔향시간((sec))을 구하는 식.</t>
  </si>
  <si>
    <t>17427</t>
  </si>
  <si>
    <t>세이슈</t>
  </si>
  <si>
    <t>seiche</t>
  </si>
  <si>
    <t>스위스의 제네바호에서 일어나는 수면의 장주기 진동에 붙여진 것이 시초이며 정진(靜振)이라고도 불린다. 특히, 항만에 발생하는 세이슈를 부진동이라고 한다. 세이슈를 일으키는 원인으로는 지진, 태풍, 저기압 혹은 전선의 통과에 수반되는 돌풍이나 강풍이 있다. 세이슈는 이러한 외력이 계기가 되어 일어나는 호소나 항만의 수면고유의 진동이다. 일본에서는 많은 호소에서 관찰되었으나, 예를 들면 아시노코(芦ノ湖)에서는 주기가 15.4분, 6.9분, 4.6분의 진동이 관찰되어 각각 1차(單節), 2차(双節), 4차(4節)모드의 세이슈를 나타내고 있다. 일본에 있어서 호소 세이슈의 진폭은 최대가 50㎝정도라 한다. 항만의 정진은 기상학적 원인 외에 쯔나미(津波, 해일) 등에 의해서도 여기(勵起)*된다. 나가사끼(長崎)에서는 「아비키(アビキ)」, 시모타(下田)에서는 「요타(ヨタ)」등으로 불리며 예로부터 알려져 있었다. 1946년 난카이도오키(南海道沖)지진시 이토(伊東)에서 주기 13분, 진폭 70㎝의 세이슈가, 또한 1950년의 태풍 준이 왔을 때에는 고치(高知)에서 주기 18분, 진폭 27㎝의 세이슈가 관찰되었다.  또, 미야츠(宮津)에 있어서 세이슈의 관측예를 그림에 나타낸다.* 여기(勵起) : 양자론에서 원자나 분자 등이 열, 빛, 방사선 따위를 흡수하여 보다 높은 에너지의 상태로 변화하는 상태항만의 세이슈(점선은 조석을 나타낸다)1953년 9월25일 미야츠(宮津)의 조후(潮候)곡선에서 뽑음(淵秀隆, 松本次男, 齊藤晃 「海の波」 地人書館, 1976)</t>
  </si>
  <si>
    <t>17428</t>
  </si>
  <si>
    <t>개자리두둑</t>
  </si>
  <si>
    <t>개자리골(고랑)의 양옆으로 쌓은 언덕.</t>
  </si>
  <si>
    <t>1743</t>
  </si>
  <si>
    <t>세장비</t>
  </si>
  <si>
    <t>slenderness ration, 細長比</t>
  </si>
  <si>
    <t>강구조에서 휨축과 동일한 축의 단면2차반경에 대한 유효길이의 비.</t>
  </si>
  <si>
    <t>17431</t>
  </si>
  <si>
    <t>세재천장</t>
  </si>
  <si>
    <t>細材天障</t>
  </si>
  <si>
    <t>판판하고 넓게 켠 나뭇조각을 한 방향으로 붙여 그것에 직각으로 ｢세재｣를 나란히 쳐 놓은 천장.</t>
  </si>
  <si>
    <t>기문당73.6%</t>
  </si>
  <si>
    <t>17432</t>
  </si>
  <si>
    <t>세정 밸브</t>
  </si>
  <si>
    <t>건물 내 배관에서 곧바로 변기에 물을 보내 오물을 씻어 내릴 때 사용하는 밸브. 대변기용과 소변기용이 있으며, 모두 최저 운전 수압이 설정되어 있다.= 플러시 밸브</t>
  </si>
  <si>
    <t>17433</t>
  </si>
  <si>
    <t>세정물탱크</t>
  </si>
  <si>
    <t>cistern, 洗淨水槽</t>
  </si>
  <si>
    <t>변기에 사용하는 물을 일시적으로 저장하기 위한 물탱크= 세척탱크. 시스턴</t>
  </si>
  <si>
    <t>17434</t>
  </si>
  <si>
    <t>세주형 방열기</t>
  </si>
  <si>
    <t>column radiator, 細柱型放熱器</t>
  </si>
  <si>
    <t>온수 및 증기를 이용한 기둥형태의 실내 난방설비로, 2주, 3주, 3세주, 5세주 등이 있음.발열량 중 복사에 의한 열전달은 33%, 대류에 의한 열전달은 66%이다.</t>
  </si>
  <si>
    <t>17436</t>
  </si>
  <si>
    <t>세척</t>
  </si>
  <si>
    <t>exposing aggregate by washing</t>
  </si>
  <si>
    <t>세척 마무리라고도 하며 콘크리트 또는 모르타르 표면의 페이스트 부분을 물로 씻어 골재로 부터 시멘트 페이스트를 분리시키는 작업 또는 그 마무리.</t>
  </si>
  <si>
    <t>17438</t>
  </si>
  <si>
    <t>세척 마무리</t>
  </si>
  <si>
    <t>세척에 의한 마무리.</t>
  </si>
  <si>
    <t>17439</t>
  </si>
  <si>
    <t>개장</t>
  </si>
  <si>
    <t>蓋匠</t>
  </si>
  <si>
    <t>지붕에 기와를 이는 일을 업으로 삼고 사는 사람을 말하며 기와장이라고도 함.</t>
  </si>
  <si>
    <t>1744</t>
  </si>
  <si>
    <t>세척 시험</t>
  </si>
  <si>
    <t>decantation test; wash sieving test</t>
  </si>
  <si>
    <t>골재를 수중에서 세차게 휘저어 씻어낸 물을 0.088㎜ 체로 걸러 골재에 포함된 것 중 0.088㎜ 체를 통과한 전량을 정하는 시험이다.</t>
  </si>
  <si>
    <t>17440</t>
  </si>
  <si>
    <t>세척면</t>
  </si>
  <si>
    <t>flush surface, 洗滌面</t>
  </si>
  <si>
    <t>위생도기 검사에 관한 용어로 도기 등의 사용시 외관상 눈에 띄며 물에 씻기면을 말한다.</t>
  </si>
  <si>
    <t>17441</t>
  </si>
  <si>
    <t>세척밸브</t>
  </si>
  <si>
    <t>flush valve, washing valve, 洗滌－</t>
  </si>
  <si>
    <t>대소변기 등의 위생 기구에 부착된 밸브. 일정량의 세척수가 흘러나온 후 닫힌다.</t>
  </si>
  <si>
    <t>17442</t>
  </si>
  <si>
    <t>세척실</t>
  </si>
  <si>
    <t>clean up room, 洗滌室</t>
  </si>
  <si>
    <t>① 물건 등울 깨끗이 씻기위하여 필요한 장치와 설비를 갖춘 방으로 병원등에서 수술 전후의 수술기구 등을 닦는 실. ② 병원건축계획상 주로 수술부에 속하며 싱크‧카운터‧세탁조‧폐기물처리설비 등이 필요.</t>
  </si>
  <si>
    <t>17443</t>
  </si>
  <si>
    <t>세척장</t>
  </si>
  <si>
    <t>① 깨끗이 씻기위하여 설비를 갖춘 곳. ②부엌에서 조리기구나 식재료등을 씻는 장소</t>
  </si>
  <si>
    <t>17444</t>
  </si>
  <si>
    <t>세척탱크</t>
  </si>
  <si>
    <t>wash water tank, 洗滌－</t>
  </si>
  <si>
    <t>하수나 폐수를 정화하기 위한 급속 여과지의 세척에 사용할 물을 저장하는 탱크. 상수 또는 하수를 저장하였다가 일시에 방류하기도 한다.매우 약한 물매를 가진 횡관의 상단부에 사이펀이 설치되어 있는 물탱크. 사이펀을 통해 24시간마다 한 번씩 자동으로 물을 배출해 장애물을 청소한다.</t>
  </si>
  <si>
    <t>17445</t>
  </si>
  <si>
    <t>세척펌프</t>
  </si>
  <si>
    <t>wash water pump, 洗滌－</t>
  </si>
  <si>
    <t>폐수 따위를 정화하는 여과 장치의 이물질을 제거하기 위하여 설치한 펌프. 세척 탱크를 높이 설치하지 않고 이 펌프로 직접 압력수를 보내어 급속 여과지를 세척한다.</t>
  </si>
  <si>
    <t>17446</t>
  </si>
  <si>
    <t>세컨드 하우스</t>
  </si>
  <si>
    <t>second house</t>
  </si>
  <si>
    <t>본래의 집이 있으면서 주말이나 휴가기간 쉴 수 있는 주택을 말한다</t>
  </si>
  <si>
    <t>17448</t>
  </si>
  <si>
    <t>세탁 개수대</t>
  </si>
  <si>
    <t>laundry sink</t>
  </si>
  <si>
    <t>세탁을 목적으로 만든 개수대. 보통은 대형으로 깊은 스테인레스, 위생도기, 인조석 등으로 만든다.</t>
  </si>
  <si>
    <t>17450</t>
  </si>
  <si>
    <t>세탁 설비</t>
  </si>
  <si>
    <t>laundry equipment; laundry installation</t>
  </si>
  <si>
    <t>옷가지등을 세탁하여 모양·촉감을 원상에 가깝게 하기위해 사용하는 기기 및 부속물을 말함. 세탁방식은 세제를 사용하여 물로 씻는 런드리방식(습식)과 휘발성용제를 매액으로 하는 드라이클리닝(건식)이 있다</t>
  </si>
  <si>
    <t>17451</t>
  </si>
  <si>
    <t>세탁기</t>
  </si>
  <si>
    <t>washing machine, laundry machine, 洗濯機</t>
  </si>
  <si>
    <t>전력을 이용한 모터의 회전에 의해 생긴 물살로 때묻은 옷이나 가죽 등의 오염을 제거하는 장치.</t>
  </si>
  <si>
    <t>17453</t>
  </si>
  <si>
    <t>세탁물실</t>
  </si>
  <si>
    <t>linen room, linen closet, 洗濯物室</t>
  </si>
  <si>
    <t>① 의류, 침구류등의 세탁물을 보관하는 곳. ② 숙박시설‧병원 등에서 세탁물 일체를 분류하고 저장하는 곳.</t>
  </si>
  <si>
    <t>17454</t>
  </si>
  <si>
    <t>세탁설비</t>
  </si>
  <si>
    <t>laundry equipment, 洗濯設備</t>
  </si>
  <si>
    <t>① 깨끗하게 씻어 말리고 다리는 설비. ② 세탁기‧탈수기‧건조기‧다림질기 등을 설치.</t>
  </si>
  <si>
    <t>기문당78.0%</t>
  </si>
  <si>
    <t>17455</t>
  </si>
  <si>
    <t>세톱</t>
  </si>
  <si>
    <t>細鋸</t>
  </si>
  <si>
    <t>날이 얇고 이가 잔 작은 가는 톱.</t>
  </si>
  <si>
    <t>17457</t>
  </si>
  <si>
    <t>세트나사</t>
  </si>
  <si>
    <t>set screw</t>
  </si>
  <si>
    <t>축에 휠을 고정시키거나 위치를 조정할 때 등 그다지 힘이 걸리지 않는 곳을 고정시키는 데 사용되는 작은 나사를 말한다. 세트스크루라고도 하는 고정 나사는 2개의 부품을 결합하기 위해 쓰이는 것이다.</t>
  </si>
  <si>
    <t>17460</t>
  </si>
  <si>
    <t>세트백</t>
  </si>
  <si>
    <t>setback</t>
  </si>
  <si>
    <t>도로등의 개방감을 확보하기위해 대지 경계선등에서 물리적. 법적인 이유로 외벽을 뒤로 물리는 것. 건물 형태를 계단식으로 후퇴시키는 것도 포함한다.→사선제한</t>
  </si>
  <si>
    <t>17461</t>
  </si>
  <si>
    <t>세트볼트</t>
  </si>
  <si>
    <t>조임 하는 부분이 두꺼워서 관통 구멍을 꿇을 수 없거나 또는 길다란 구멍을 뚫었다고 하더라도 구멍이 너무 길어서 관통 볼트의 머리가 숨겨져 조임이 곤란할 때 상대편에 직접 암나사를 깎아 너트 없이 죄서 체결하는 볼트를 말한다. ⇨탭볼트(＝).</t>
  </si>
  <si>
    <t>17462</t>
  </si>
  <si>
    <t>세팅 베이스</t>
  </si>
  <si>
    <t>setting base</t>
  </si>
  <si>
    <t>위층의 내력벽을 얹기 위해 프리캐스트 콘크리트의 내력벽 상단에 대형(臺形)으로 설치한 부분.</t>
  </si>
  <si>
    <t>17463</t>
  </si>
  <si>
    <t>세팅블록</t>
  </si>
  <si>
    <t>setting block</t>
  </si>
  <si>
    <t>유리 시공 시 유리와 금속 프레임이 서로 접촉하지 못하도록 유리 하중을 분산시키기 위한 목적으로 사용하는 것을 말한다..</t>
  </si>
  <si>
    <t>17465</t>
  </si>
  <si>
    <t>세팅아웃</t>
  </si>
  <si>
    <t>작업 지점등을 위해 부재의 위치등을 정하기위해 선을 설정하는것⇨레이아웃(＝).</t>
  </si>
  <si>
    <t>17466</t>
  </si>
  <si>
    <t>세퍼레이터</t>
  </si>
  <si>
    <t>seperater</t>
  </si>
  <si>
    <t>철근 콘크리트 공사에서 철근과 철근, 철근과 거푸집의 간격을 유지하기 위해 사용하는 받침 또는 부품.</t>
  </si>
  <si>
    <t>17467</t>
  </si>
  <si>
    <t>세퍼레이터형 쿨러</t>
  </si>
  <si>
    <t>Spiit type air conditioner</t>
  </si>
  <si>
    <t>냉방장치를 실내와 실외로 분리해서 두 기기를 냉매 배관으로 연결한 패키지 에어컨디셔너의 한 종류.</t>
  </si>
  <si>
    <t>17468</t>
  </si>
  <si>
    <t>세홈</t>
  </si>
  <si>
    <t>① 널판등을 끼워 맞추는 좁은 홈. ② 널 또는 유리를 끼우기 위해 울거미‧살 등에 파는 홈.</t>
  </si>
  <si>
    <t>17469</t>
  </si>
  <si>
    <t>섹셔널보일러</t>
  </si>
  <si>
    <t>sectional boiler</t>
  </si>
  <si>
    <t>많은 직선의 작은 관을 짜맞추어서 구성하는 난방용 주철제 보일러로 반입 및 반출이 용이하고, 용량 부족 시에는 섹션을 덧붙이면 됨. 수명이 길다.</t>
  </si>
  <si>
    <t>17471</t>
  </si>
  <si>
    <t>섹션보일러</t>
  </si>
  <si>
    <t>17473</t>
  </si>
  <si>
    <t>센서</t>
  </si>
  <si>
    <t>sensor</t>
  </si>
  <si>
    <t>자연계에 존재하는 물리량을 감지하는 장치. 빛, 소리, 온도 등 물리적 신호들의 크기를 검출한다.</t>
  </si>
  <si>
    <t>17475</t>
  </si>
  <si>
    <t>센터 지구</t>
  </si>
  <si>
    <t>center district</t>
  </si>
  <si>
    <t>지역 중심으로 계획한 지구. 도시생활에 필수적인 시설들이 집약적으로 건설된다.</t>
  </si>
  <si>
    <t>17479</t>
  </si>
  <si>
    <t>개조</t>
  </si>
  <si>
    <t>remodeling； renovation</t>
  </si>
  <si>
    <t>건물의 노후화 방지 혹은 기능 향상을 위해, 외장, 내장 등의 마감 부분을 다시 만드는 대수선 혹은 증축을 일컫는 말. 동의어 개수, 리모델링.</t>
  </si>
  <si>
    <t>1748</t>
  </si>
  <si>
    <t>센터링</t>
  </si>
  <si>
    <t>centering</t>
  </si>
  <si>
    <t>공작물이나 공구의 중심선을 기계의 회전 중심에 맞추는 것.</t>
  </si>
  <si>
    <t>17481</t>
  </si>
  <si>
    <t>센트럴 방식</t>
  </si>
  <si>
    <t>central system</t>
  </si>
  <si>
    <t>열원기기를 중앙에 집중,집약시켜 공기조화를 하는 방식</t>
  </si>
  <si>
    <t>17482</t>
  </si>
  <si>
    <t>센트럴 시스템</t>
  </si>
  <si>
    <t>17483</t>
  </si>
  <si>
    <t>센트럴믹스트콘크리트</t>
  </si>
  <si>
    <t>central mixed concrete</t>
  </si>
  <si>
    <t>정밀계량기·고정믹서 등을 완비한 공장에서 제조하여 공급하는 콘크리트로 중앙플랜트에서 제조된 콘크리트는 운반 도중 충분히 비벼져 공사 현장에 직접 공급되는데, 이 콘크리트를 레디믹스트 콘크리트(readymixed concrete)라고 한다. 공급 가능 지역은 운반시간으로 따져서 약 90분의 거리가 된다.</t>
  </si>
  <si>
    <t>17485</t>
  </si>
  <si>
    <t>센트럴배칭플랜트</t>
  </si>
  <si>
    <t>central batching plant</t>
  </si>
  <si>
    <t>중앙 계량 플랜트.</t>
  </si>
  <si>
    <t>17486</t>
  </si>
  <si>
    <t>센트럴히팅</t>
  </si>
  <si>
    <t>17487</t>
  </si>
  <si>
    <t>센트렉스 전화 방식</t>
  </si>
  <si>
    <t>centrex telephone exchange system</t>
  </si>
  <si>
    <t>별도의 교환기 없이 업무에 필요한 기능을 이용할 수 있는 전화 서비스.</t>
  </si>
  <si>
    <t>17488</t>
  </si>
  <si>
    <t>개질 아스팔트</t>
  </si>
  <si>
    <t>1749</t>
  </si>
  <si>
    <t>셀라</t>
  </si>
  <si>
    <t>cella</t>
  </si>
  <si>
    <t>일반적으로 간단한 창문이없는 직사각형의 방으로 콜로 네이드로 장식 된 현관 정면 뒤에 문 또는 열린 입구가 있음. 고대 그리스‧로마의 신전 건축에서 신상을 안치하는 장소.</t>
  </si>
  <si>
    <t>17490</t>
  </si>
  <si>
    <t>셀러</t>
  </si>
  <si>
    <t>cellar</t>
  </si>
  <si>
    <t>지하실등에 설치하는 창고, 보일러실을 말함</t>
  </si>
  <si>
    <t>17491</t>
  </si>
  <si>
    <t>셀렌정류식용접기</t>
  </si>
  <si>
    <t>selenium rectifier welder</t>
  </si>
  <si>
    <t>무부하 손실이 적으며, 조용하고, 값이 싸며, 보수가 용이하므로, 최근에 많이 보급되어 있는 용접기로 피복 아크 용접용의 직류 용접기 중 하나로 셀렌 정류기를 사용해서 교류를 직류로 만들 수 있게 한 것이다. 그러나 교류 아크 용접기에 비하면 값은 비싼편이고, 효율이 떨어진다.</t>
  </si>
  <si>
    <t>17492</t>
  </si>
  <si>
    <t>셀로텍스</t>
  </si>
  <si>
    <t>celotex</t>
  </si>
  <si>
    <t>목재, 펄프, 짚 등을 접착제로 굳힌 단열재. 단열 외에 흡음 · 흡습 효과도 있다.</t>
  </si>
  <si>
    <t>17493</t>
  </si>
  <si>
    <t>셀룰로오스수지</t>
  </si>
  <si>
    <t>cellulose resin</t>
  </si>
  <si>
    <t>무색투명하고 비중은 13 정도이며 투광률은 85%이지만 열선을 통과시키지 않는 성질을 가진 수지로 섬유소를 질산으로 처리하여 질화면으로 된 것을 알코올‧에스테르 등으로 융해시킨 다음, 가소제를 사용하여 형상을 만들어 제품화한 것. 특징으로는 내알칼리‧내열성은 부족하나, 착색이 자유롭고 광택이 있으며 용제에 녹으므로 도료로도 사용할 수 있음.</t>
  </si>
  <si>
    <t>17494</t>
  </si>
  <si>
    <t>셀룰로이드</t>
  </si>
  <si>
    <t>celluloid</t>
  </si>
  <si>
    <t>초산 섬유소 약 70%에 가소제로서 장뇌 약 30%를 가하여 얻어지는 섬유소 플라스틱. 무색 투명하나 염료, 안료를 배합하면 착색된다. 연소성이 크고, 비중 약 1.35~1.40, 아름다운 광택과 상당한 경도를 가지며, 열가소성으로 90℃에서 연화하고, 냉각하면 단단해지므로 각종 성형품을 만든다.</t>
  </si>
  <si>
    <t>17495</t>
  </si>
  <si>
    <t>셀블록</t>
  </si>
  <si>
    <t>cellular block</t>
  </si>
  <si>
    <t>밑면과 윗면이 없는 상자 형태의 철근 콘크리트로 만든 블록. 내부의 공간에 잡석, 모래 등을 채워 중력식 구조의 제체(堤體) 로서 이용함.</t>
  </si>
  <si>
    <t>17496</t>
  </si>
  <si>
    <t>셀프 레벨링</t>
  </si>
  <si>
    <t>self-leveling</t>
  </si>
  <si>
    <t>흘려 넣기만 하면 표면이 평탄해지는 성질. 부정형 재료에 볼 수 있다. 시멘트 모르타르 등에서는 유동화제를 가함으로써 얻어진다. 바닥 바탕 모르타르칠의 대용 공법. 석고계의 유동 재료를 콘크리트 타설면에 흘리고 경화시켜서 수평면을 만드는 공법.</t>
  </si>
  <si>
    <t>17497</t>
  </si>
  <si>
    <t>셀프실드 아크 용접</t>
  </si>
  <si>
    <t>self-shielded arc welding</t>
  </si>
  <si>
    <t>플럭스가 들어 있는 와이어를 사용하여 외부에서실드가스를 공급하지 않고 하는 아크 용접.</t>
  </si>
  <si>
    <t>17499</t>
  </si>
  <si>
    <t>CSA</t>
  </si>
  <si>
    <t>calcium sulfo-aluminate</t>
  </si>
  <si>
    <t>175</t>
  </si>
  <si>
    <t>개찰</t>
  </si>
  <si>
    <t>opening of tender, bid lettering, bid opening, 改札</t>
  </si>
  <si>
    <t>정해진  입찰시간 이후 제출된 입찰서를 개봉하는 것으로 입찰자 앞에서 개봉 발표하는 면전 개찰과 입찰자를 제외하고 발주자와 감리기사가 개찰하는 방식이 있다.</t>
  </si>
  <si>
    <t>1750</t>
  </si>
  <si>
    <t>셀프헬프 주택</t>
  </si>
  <si>
    <t>self-help housing</t>
  </si>
  <si>
    <t>빈 건물을 다시 사용한 주택. 건물의 주요 구조부와 시설은 지역당국으로 부터 공급받고, 나머지 필요한 수리는 입주자 스스로 건설하는 주택. 일반적으로 자신의 주택을 살 여유가 없는 사람이 대상자가 되며 주로 발전 도상국에 건설되고 있다.</t>
  </si>
  <si>
    <t>17500</t>
  </si>
  <si>
    <t>셀형 소음기</t>
  </si>
  <si>
    <t>cell type sound absorber</t>
  </si>
  <si>
    <t>커다란 직선 덕트에 삽입하는 소음 장치. 유로 안에 많은 막음판을 넣고 그 표면에 흡음재를 붙여서 만든다.</t>
  </si>
  <si>
    <t>17501</t>
  </si>
  <si>
    <t>셔블</t>
  </si>
  <si>
    <t>shovel</t>
  </si>
  <si>
    <t>주행 장치 위에 선회체를 가진 본체에 붐과 디퍼를 장치한 굴착용 토공 기계.셔블계 굴착기의 어태치먼트의 하나이다. 와이어 로프식은 대형에 많으며, 유압식은 소형에 많다.</t>
  </si>
  <si>
    <t>17503</t>
  </si>
  <si>
    <t>셔블굴착기</t>
  </si>
  <si>
    <t>power shovel</t>
  </si>
  <si>
    <t>셔블계 굴착기의 하나로, 본체에 셔블을 부착한 것. 전(全)선회, 상하 · 전후 운동이 가능하며 토 사의 상향 굴착 및 적재를 한다. ⇨파워셔블(＝).</t>
  </si>
  <si>
    <t>17504</t>
  </si>
  <si>
    <t>셔블로더</t>
  </si>
  <si>
    <t>shovel loader, earth loader</t>
  </si>
  <si>
    <t>버키트 등 화물을 적재하는 장치 및 이것을 승강시키는 암(arm)을 구비한 하역장치를 말하며, 포크 로더는 셔블로더의 버키트 대신에 각종 포크 부속장치를 부착한 하역자동차를 말한다.</t>
  </si>
  <si>
    <t>17505</t>
  </si>
  <si>
    <t>셔터①</t>
  </si>
  <si>
    <t>shutter</t>
  </si>
  <si>
    <t>취출구 후형에 설치하여 풍량 조정 또은 개폐하는 공기조화설비 기구.</t>
  </si>
  <si>
    <t>17507</t>
  </si>
  <si>
    <t>셔터②</t>
  </si>
  <si>
    <t>shutter, rolling shutter, rolling door, rolling shutter door, roll-up door</t>
  </si>
  <si>
    <t>① 둥글게 감아 올려 개폐하는 오르내리 방식의 철재문. ② 연강판(軟鋼板) 슬랫(slat)을 커튼처럼 연속시켜 면을 만들어 방화‧방범역할을 함. ③ 감아올리는 방식은 수동식과 전동식이 있음. ④ 방화용일 경우 화재시 일정온도에 도달하면 자동 폐쇄되는 장치도 있음.</t>
  </si>
  <si>
    <t>17508</t>
  </si>
  <si>
    <t>셔터바</t>
  </si>
  <si>
    <t>shutter bar</t>
  </si>
  <si>
    <t>셔터를 감아 창 위로 올리는 봉(棒, bar).</t>
  </si>
  <si>
    <t>17509</t>
  </si>
  <si>
    <t>셔터케이스</t>
  </si>
  <si>
    <t>shutter case, shutter box</t>
  </si>
  <si>
    <t>① 셔터를 감아 올려 넣는 곳. ②  크기는 셔터의 크기와 구조, 또는 제작 회사에 따라 다양함.</t>
  </si>
  <si>
    <t>기문당57.0%</t>
  </si>
  <si>
    <t>17510</t>
  </si>
  <si>
    <t>셔틀 서비스</t>
  </si>
  <si>
    <t>shuttle service</t>
  </si>
  <si>
    <t>지역내에서 특정 지점 간의 교통량을 부담하는 서비스. 수요조사에 따라 노선이 결정되고, 서비스 주체에 따라 무료 또는 유료로 제공된다.</t>
  </si>
  <si>
    <t>17511</t>
  </si>
  <si>
    <t>셸</t>
  </si>
  <si>
    <t>shell</t>
  </si>
  <si>
    <t>얇고, 곡면인 판. 구조적으로는 셸 구조를 구성한다. (=곡면판)</t>
  </si>
  <si>
    <t>세화57.9%</t>
  </si>
  <si>
    <t>17516</t>
  </si>
  <si>
    <t>셸 구조</t>
  </si>
  <si>
    <t>구조물의 크기에 비해 대단히 얇은 재료로 만들어지는 곡면판상의 구조. 국부적으로는 굽힘 응력도 작용하지만 대부분의 힘을 면내 힘으로서 전달시키는 것이 특징이다. (=곡면판 구조, 샬렌 구조)</t>
  </si>
  <si>
    <t>17517</t>
  </si>
  <si>
    <t>셸 두께</t>
  </si>
  <si>
    <t>shell thickness</t>
  </si>
  <si>
    <t>셸 구조의 두께.</t>
  </si>
  <si>
    <t>17518</t>
  </si>
  <si>
    <t>셸 스팬</t>
  </si>
  <si>
    <t>shell span</t>
  </si>
  <si>
    <t>셸의 평면적인 크기를 그 평면형의 지름 등으로 표시한 수치.</t>
  </si>
  <si>
    <t>17519</t>
  </si>
  <si>
    <t>개체 거리</t>
  </si>
  <si>
    <t>personal distance</t>
  </si>
  <si>
    <t>사람의 경우 약 1m정도로서, 환경심리학자 에드워드 T. 홀의 분류에 의하면 심리적,  생리적으로 다른 개체의 접근을 허용하는 최소거리를 말함</t>
  </si>
  <si>
    <t>1752</t>
  </si>
  <si>
    <t>셸 효과</t>
  </si>
  <si>
    <t>shell effect</t>
  </si>
  <si>
    <t>판상 또는 곡면판상의 구조물에 작용하는 외력이 판의 굽힘 응력으로서가 아니고, 판면 내의 응력으로 전달되어 큰 강성, 내력을 발휘하는 효과.</t>
  </si>
  <si>
    <t>17520</t>
  </si>
  <si>
    <t>셸구조</t>
  </si>
  <si>
    <t>shell structure, -構造</t>
  </si>
  <si>
    <t>① 곡면의 판이 가지는 역학적 특성을 활용하여 하중을 지지하는 구조물. ② 건축구조의 구성형식에 의한 분류(셸‧라멘‧트러스)의 하나. ③ 하중은 축선에 따라 압축력을 하부에 전달하므로 휨모멘트가 작고 작은 단면으로도 기둥간격을 넓힐 수 있다(극장‧경기장‧창고‧체육관 등). ④ 셸구조는 복(複)곡면으로 된 회전셸(원통셸：원통계)과 단곡면으로 된 추동셸(推動：球系)로 대별되고 이밖에 H.P.셸. 코노이드가 있음. ⑤ 회전셸은 곡면을 회전시켜 된 것으로 돔이 대표적인 것이고, 추동셸은 곡선을 평행이동시켜 만든 곡면셸로 통형(筒形)지붕이 대표적인 것임. ⑥ ＝각(殼)구조.</t>
  </si>
  <si>
    <t>17522</t>
  </si>
  <si>
    <t>셸락</t>
  </si>
  <si>
    <t>shellac</t>
  </si>
  <si>
    <t>천연수지의 일종으로 인도와 타이에 많이 사는 깍지벌레인 락깍지벌레(Laccifer lacca)의 분비물에서 얻는다. 담황색 또는 황갈색이며, 얇은 판·입자·가루 등 여러 형태의 것이 있다.</t>
  </si>
  <si>
    <t>17523</t>
  </si>
  <si>
    <t>셸락니스</t>
  </si>
  <si>
    <t>shellac varnish</t>
  </si>
  <si>
    <t>고급의 수지성 니스로, 세라믹을 알코올에 용해한 것.</t>
  </si>
  <si>
    <t>17525</t>
  </si>
  <si>
    <t>셸락바니시</t>
  </si>
  <si>
    <t>고급의 수지성 니스로, 세라믹을 알코올에 용해한 것. ⇨셸락니스(＝).</t>
  </si>
  <si>
    <t>17526</t>
  </si>
  <si>
    <t>셸터</t>
  </si>
  <si>
    <t>shelter</t>
  </si>
  <si>
    <t>동물의 위협 또는 비, 바람 등의 자연으로부터 몸을 보호하는 주거를 위한 구조물.</t>
  </si>
  <si>
    <t>17528</t>
  </si>
  <si>
    <t>소각로</t>
  </si>
  <si>
    <t>incinerator, 燒却爐</t>
  </si>
  <si>
    <t>쓰레기 등의 폐기물을 모아 소각 처리하는 설비.</t>
  </si>
  <si>
    <t>17529</t>
  </si>
  <si>
    <t>개초</t>
  </si>
  <si>
    <t>蓋草</t>
  </si>
  <si>
    <t>① 이엉. ② 이엉으로 지붕을 잇는 일. ③ 지붕을 잇는 재.</t>
  </si>
  <si>
    <t>1753</t>
  </si>
  <si>
    <t>소간벽</t>
  </si>
  <si>
    <t>小間壁</t>
  </si>
  <si>
    <t>도리아 양식 중 트리글리프 사이에 위치한 사각의 패널 ⇨메토프(＝).</t>
  </si>
  <si>
    <t>17530</t>
  </si>
  <si>
    <t>소간할제</t>
  </si>
  <si>
    <t>건축공사의 임금형태로 하루동안 작업의 대가를 임금으로 지불하는 것.</t>
  </si>
  <si>
    <t>17531</t>
  </si>
  <si>
    <t>소경반자</t>
  </si>
  <si>
    <t>방도 마루처럼 천장을 하지 않고 서까래 위에 그대로 천장지를 바른 것.</t>
  </si>
  <si>
    <t>17532</t>
  </si>
  <si>
    <t>소경성</t>
  </si>
  <si>
    <t>hardening, 燒硬性</t>
  </si>
  <si>
    <t>(강철의) 표면 경화, (쇠붙이의) 불림, 담금질; (시멘트·유지(油脂) 등의) 경화</t>
  </si>
  <si>
    <t>17533</t>
  </si>
  <si>
    <t>소공원</t>
  </si>
  <si>
    <t>vest-pocket park, 小公園</t>
  </si>
  <si>
    <t>도시 자연환경을 보호하고 시민의 생활을 향상시키기위해, 교통에 영향을 미치지 않는 작은 면적의 일부 즉, 삼각지, 교통섬등 이용 가치가 적은 장소내에 작은 공원을 계획한 것.</t>
  </si>
  <si>
    <t>17535</t>
  </si>
  <si>
    <t>소괴</t>
  </si>
  <si>
    <t>조합(調合)된 시멘트 원료를 반용융 상태로 소성하여 만들어진 암록색의 덩어리. 시멘트뿐만 아니라 석회, 마그네시아 등을 구워서 제어하는 것의 덩어리를 모두 클링커라 한다.⇨클링커(＝).</t>
  </si>
  <si>
    <t>17536</t>
  </si>
  <si>
    <t>소괴벽돌</t>
  </si>
  <si>
    <t>클링커 상태까지 소성해서 만든 벽돌로, 보통 벽돌(적색 벽돌)에 비해 단단하고 금속성 맑은 음을 내며, 흡수량이 적다. 용도는 넓으며, 보도 벽돌 등으로도 쓰인다. ⇨과열벽돌(＝).</t>
  </si>
  <si>
    <t>17537</t>
  </si>
  <si>
    <t>소귀나무</t>
  </si>
  <si>
    <t>bayberry</t>
  </si>
  <si>
    <t>소귀나무과의 상록 활엽수로 고목. 성장은 늦지만 맹아력이 강하다.꽃은 3~4월에 피고 6~7월경에 검붉은 열매가 열린다. 가로수 및 조경수로 심는다</t>
  </si>
  <si>
    <t>17538</t>
  </si>
  <si>
    <t>개초공</t>
  </si>
  <si>
    <t>thatcher, 蓋草工</t>
  </si>
  <si>
    <t>1754</t>
  </si>
  <si>
    <t>소금버캐</t>
  </si>
  <si>
    <t>건물을 세울 때 기둥의 하단부(기둥 밑 주춧돌 위)는 습기에 취약하므로 습기를 방지하기 위해서 소금을 넣어서 기둥을 보호하기 위한 것. 소금으로 인해서 기둥 밑둥가 하얗게 보임.</t>
  </si>
  <si>
    <t>17540</t>
  </si>
  <si>
    <t>소나무</t>
  </si>
  <si>
    <t>pine, 松, 陸松</t>
  </si>
  <si>
    <t>소나무과의 사철 큰키나무의 총칭. 북반구의 온대중심에 약 100여종이 있다. 정원수, 건축재로 쓰인다</t>
  </si>
  <si>
    <t>17543</t>
  </si>
  <si>
    <t>소나무 말뚝</t>
  </si>
  <si>
    <t>pine pile</t>
  </si>
  <si>
    <t>소나무 원목을 사용한 말뚝. 말뚝 전체가 항상 수면보다 밑에 있도록 하여 사용한다.</t>
  </si>
  <si>
    <t>17544</t>
  </si>
  <si>
    <t>소나사</t>
  </si>
  <si>
    <t>machine screw</t>
  </si>
  <si>
    <t>기계나사라고도 한다. 볼트의 바깥지름이 1~9㎜인 작은 나사로, 볼트의 머리부에는 드라이버로 돌릴 수 있도록 홈이 파져 있다. 홈의 모양은 －자형과 ＋자형이 있다. 나사머리의 외부 돌출 여부 및 볼트 머리자리의 모양 등에 따라 여러 종류의 머리모양이 있다. 둥근머리, 납작머리, 납작머리접시, 둥근머리접시, 냄비, 둥근납작머리 등이 ISO에 규정되어 있다. 드라이버를 사용하여 조이므로 볼트에 비하여 죄는 힘은 작다. 빈번한 풀림이 있는 곳에는 홈의 모양이 손상되기 쉽다. ⇨작은나사(＝).</t>
  </si>
  <si>
    <t>17545</t>
  </si>
  <si>
    <t>소년 자연의 집</t>
  </si>
  <si>
    <t>초등, 중등학생을 대상으로 풍요로운 자연 환경에서 집단 숙박 훈련으로 창조적이고 사회성이 풍부한 건전한 학생 육성을 위한 연수시설의 하나</t>
  </si>
  <si>
    <t>세화62.2%</t>
  </si>
  <si>
    <t>17546</t>
  </si>
  <si>
    <t>소다석회 유리</t>
  </si>
  <si>
    <t>soda-lime glass</t>
  </si>
  <si>
    <t>산화나트륨과 산화칼슘을 모두 10% 이상 함유하는 규산염 유리. 보통 판 유리, 용기 유리 등 실용 유리의 대부분을 점한다. 실리카, 석회, 소다회를 주성분으로 하는 유리. 판유리, 병 등에 사용한다.</t>
  </si>
  <si>
    <t>17547</t>
  </si>
  <si>
    <t>소다유리</t>
  </si>
  <si>
    <t>soda glass</t>
  </si>
  <si>
    <t>소다 Na₂CO₃와 규사 SiO₂, 석회 CaO를 주성분으로 하는 유리. 고대 메소포타미아, 이집트, 로마, 사산 조, 이슬람 시대의 유리는 모두 소다 유리제이다. 현재는 판유리, 병, 일반식기 등에 널리 사용되고 또한 공예용 유리제품으로도 사용된다. 보통의 유리를 말하며, 알칼리 성분을 많이 포함하고 있기 때문에 가격은 싸지만 절연 재료로서는 부적당하다. 전구용 등으로 사용된다.</t>
  </si>
  <si>
    <t>17548</t>
  </si>
  <si>
    <t>소다회</t>
  </si>
  <si>
    <t>soda灰</t>
  </si>
  <si>
    <t>탄산나트륨 무수물의 공업명으로 수산화나트륨(가성소다)과 함께 소다공업의 2대 제품 중 하나이다. 시판되고 있는 것은 2% 전후의 탄산수소나트륨·염화나트륨·물 등을 함유하고 있다. 판유리·유리제품의 제조, 탄산나트륨·물유리 등의 나트륨염 제조, 탄산마그네슘 등의 탄산염 제조, 글루탐산나트륨 등의 조미료 제조 등 용도가 대단히 넓다.</t>
  </si>
  <si>
    <t>17549</t>
  </si>
  <si>
    <t>소도</t>
  </si>
  <si>
    <t>knife</t>
  </si>
  <si>
    <t>작은 칼로 끌이나 대패 사용이 어려운 곳을 깎아 마무리하는데 쓰인다.</t>
  </si>
  <si>
    <t>17550</t>
  </si>
  <si>
    <t>소도리</t>
  </si>
  <si>
    <t>small hammer</t>
  </si>
  <si>
    <t>작은 장도리로서 톱니를 때려 고르거나 금은 세공할 때 씀.</t>
  </si>
  <si>
    <t>17551</t>
  </si>
  <si>
    <t>소독</t>
  </si>
  <si>
    <t>disinfection</t>
  </si>
  <si>
    <t>상처나 물체 따위에 묻어 있는 병원균을 약품이나 열, 햇빛 따위로 죽임</t>
  </si>
  <si>
    <t>17552</t>
  </si>
  <si>
    <t>소독실</t>
  </si>
  <si>
    <t>disinfecting room, sterilizing room, 消毒室</t>
  </si>
  <si>
    <t>의료기구나 의료품을 소독하는 방 또는 소독을 한 방.</t>
  </si>
  <si>
    <t>17553</t>
  </si>
  <si>
    <t>소독조</t>
  </si>
  <si>
    <t>disinfection chamber, sterilizing chamber, 消毒槽</t>
  </si>
  <si>
    <t>하수 처리장에서 정화된 물에 염소를 가하여 남아 있는 병원균을 죽인 후 방류하는 수조.</t>
  </si>
  <si>
    <t>17554</t>
  </si>
  <si>
    <t>소둔</t>
  </si>
  <si>
    <t>annealing, 燒鈍</t>
  </si>
  <si>
    <t>금속 재료를 적당한 온도로 가열한 다음 서서히 냉각시켜 상온으로 하는 조작. 이 조작은 가공 또는 담금질 등에 의해 경화된 재료의 내부 잔류 응력을 없애고 결정립(結晶粒)을 미세화시켜 연성(延性)을 높인다. 그림은 탄소강의 풀림 예이다.</t>
  </si>
  <si>
    <t>17556</t>
  </si>
  <si>
    <t>소드 로커</t>
  </si>
  <si>
    <t>sword hardness rocker</t>
  </si>
  <si>
    <t>경도를 측정하는 시험기 중 하나로, 고리 모양의 경도계를 편평한 시료면 위에 놓고 진동시킬 때 그 진동이 멈출 때까지의 진동 횟수가 도막의 경도에 지배되는 것을 이용하여 도막의 경도를 측정하는 시험기.</t>
  </si>
  <si>
    <t>17557</t>
  </si>
  <si>
    <t>소드 합판</t>
  </si>
  <si>
    <t>sawed veneer</t>
  </si>
  <si>
    <t>미리 필요한 나뭇결이 나타나도록 통나무로부터 각재를 취하고 이것을 수직형 띠톱으로 뽑아낸 것.</t>
  </si>
  <si>
    <t>17558</t>
  </si>
  <si>
    <t>개초장</t>
  </si>
  <si>
    <t>蓋草匠</t>
  </si>
  <si>
    <t>① 초가지붕 위에 이엉을 잇는 일을 업으로 삼는 사람. ② = 개초장이＝개초공(⇦).</t>
  </si>
  <si>
    <t>1756</t>
  </si>
  <si>
    <t>소란</t>
  </si>
  <si>
    <t>bead, 小欄</t>
  </si>
  <si>
    <t>반자를 들이는 데 쓰는 널빤지를 받치거나 양판문의 양판을 고정하기 위하여 대는 것으로, 가늘고 길며 가장자리에 장식적으로 모서리나 표면을 도드라지거나 오목하게 깎아 쇠시리를 하고 가장자리에 끼운 테두리 대.</t>
  </si>
  <si>
    <t>17560</t>
  </si>
  <si>
    <t>소란목</t>
  </si>
  <si>
    <t>bead, strip, 小欄木</t>
  </si>
  <si>
    <t>모서리, 둘레의 가장자리 등 소란에 끼워 넣는 작고 기다란 나무대</t>
  </si>
  <si>
    <t>17561</t>
  </si>
  <si>
    <t>소란반자</t>
  </si>
  <si>
    <t>panelled ceiling, coffered ceiling, 小欄－</t>
  </si>
  <si>
    <t>정(井)자형으로 반자틀을 짜고 그 정간에 넓은 네모진 널조각의 개판을 얹어 만듦.</t>
  </si>
  <si>
    <t>17562</t>
  </si>
  <si>
    <t>소란반자초</t>
  </si>
  <si>
    <t>小欄－草</t>
  </si>
  <si>
    <t>'井'자형 반자틀을 짠 소란반자의 천장 위에 단청을 한 것.</t>
  </si>
  <si>
    <t>17563</t>
  </si>
  <si>
    <t>소란반자틀</t>
  </si>
  <si>
    <t>小欄－</t>
  </si>
  <si>
    <t>'井'자형으로 반자틀에 소란을 끼워서 구성한 반자 프레임.</t>
  </si>
  <si>
    <t>17564</t>
  </si>
  <si>
    <t>소란천장초</t>
  </si>
  <si>
    <t>小欄天障草</t>
  </si>
  <si>
    <t>'井'자형으로 반자틀을 짜고 소란을 대고 반자널 얹은 반자에 그린 단청무늬.</t>
  </si>
  <si>
    <t>17565</t>
  </si>
  <si>
    <t>소량</t>
  </si>
  <si>
    <t>小梁</t>
  </si>
  <si>
    <t>① 작은 보. 큰보와 큰보사이의 일반적으로 전단접합된 보. ② 목구조에서 일컫는 말로 종량(縱梁)이라고도 함</t>
  </si>
  <si>
    <t>17566</t>
  </si>
  <si>
    <t>소렐시멘트</t>
  </si>
  <si>
    <t>Sorel cement</t>
  </si>
  <si>
    <t>경소 마그네시아를 염화마그네슘 용액으로 반죽해서 얻어지는 백색 시멘트이다.</t>
  </si>
  <si>
    <t>17568</t>
  </si>
  <si>
    <t>소려</t>
  </si>
  <si>
    <t>tempering, 燒戾</t>
  </si>
  <si>
    <t>강철을 담금질하면 경도는 커지나 메지기 쉬우므로 이를 적당한 온도로 재가열했다가 공기 속에서 냉각, 조직을 연화 ·안정시켜 내부 응력(應力)을 없애는 조작인데 소려(燒戾)라고도 한다. 강철을 담금질한 후, 온도가 내려감에 따라 일어날 변화를 급랭(急冷)함으로써 일부 또는 전부를 저지하고, 다시 비교적 낮은 온도로 적당한 시간 가열하여 저지해 놓은 변화를 임의의 상태까지 진행시키는 일을 말한다.</t>
  </si>
  <si>
    <t>17569</t>
  </si>
  <si>
    <t>개초장이</t>
  </si>
  <si>
    <t>⇨개초장(＝).</t>
  </si>
  <si>
    <t>1757</t>
  </si>
  <si>
    <t>소로</t>
  </si>
  <si>
    <t>고대 도시에서 대로로 구획된 사각형의 거리를 다시 분할하기 위해 낸 길.</t>
  </si>
  <si>
    <t>17570</t>
  </si>
  <si>
    <t>소로①</t>
  </si>
  <si>
    <t>alley, 小路</t>
  </si>
  <si>
    <t>차량 통행이 어려운 좁고 꼬불꼬불한 길.</t>
  </si>
  <si>
    <t>기문당40.9%</t>
  </si>
  <si>
    <t>17571</t>
  </si>
  <si>
    <t>소로②</t>
  </si>
  <si>
    <t>small bearing block), 小累, 小櫨</t>
  </si>
  <si>
    <t>① 공포(拱包) 부재에 있어서 상부의 부재를 받아 하부 부재에 전달하는 장식적으로 만든 네모진 짧은 나무쪽. ② 장여나 공포재(살미‧첨차‧쇠서‧익공 등)의 밑에 받쳐 괸 됫박 모양의 네모진 재. 두(枓). ③ ＝접시받침＝대접받침＝소루(小累).</t>
  </si>
  <si>
    <t>17572</t>
  </si>
  <si>
    <t>소로굽</t>
  </si>
  <si>
    <t>小累－, 小櫨－</t>
  </si>
  <si>
    <t>소로의 옆면 하반부를 곡을 이루도록 깎아낸 부분. 소로는 시대에 따라 차이가 있는데 봉정사 극락전과 같은 고려시대 건물에서는 소로는 굽을 오목하게 깎아 낸 모양을 하고 있으며, 조선시대에는 굽을 곡선으로 깍지 않고 직선으로 사절하였음.</t>
  </si>
  <si>
    <t>17573</t>
  </si>
  <si>
    <t>소로대공</t>
  </si>
  <si>
    <t>小累臺工</t>
  </si>
  <si>
    <t>소로, 쇠서. 화반, 보아지 등의 형태로 판재를 조각해서 접시모양으로 쌓아 올린 대공.</t>
  </si>
  <si>
    <t>17574</t>
  </si>
  <si>
    <t>소로몸</t>
  </si>
  <si>
    <t>小累身</t>
  </si>
  <si>
    <t>수직으로 소로의 상부에 얹은 것.</t>
  </si>
  <si>
    <t>17575</t>
  </si>
  <si>
    <t>소로받침</t>
  </si>
  <si>
    <t>도리와 장여 사이에 소로받침(즉, 네모난 작은 부재)을 일정한 간격으로 배열한 것. 장식 또는 구조재로 사용＝접시받침.</t>
  </si>
  <si>
    <t>17576</t>
  </si>
  <si>
    <t>소로방막이</t>
  </si>
  <si>
    <t>小累－</t>
  </si>
  <si>
    <t>소로와 소로사이를 길게 끼워 넣은 것. =소로방멩이</t>
  </si>
  <si>
    <t>17578</t>
  </si>
  <si>
    <t>개축</t>
  </si>
  <si>
    <t>rebuilding, reconstruction, 改築</t>
  </si>
  <si>
    <t>동일 규모 내에서 기존 건축물의 전부 또는 일부(내력벽·기둥·보·지붕틀 중 3이상이 포함되는 경우)를 다시 짓는 것.  종전 규모를 초과하는 경우는 신축이 된다.</t>
  </si>
  <si>
    <t>1758</t>
  </si>
  <si>
    <t>소로수장집</t>
  </si>
  <si>
    <t>小櫨修粧閣</t>
  </si>
  <si>
    <t>굴도리 구조의 장혀 아래 가첨장혀라는 부재를 별도로 설치.  가첨장혀와 장혀 사이에 소로를 끼워 장식한 집. 근대시기 개량한옥에서 소로를 의장적 효과를 부여하기 위해서 딱지처럼 인방에 붙였다고 해서 딱지소로 또는 쪽소로라고 불리기도 함.</t>
  </si>
  <si>
    <t>17580</t>
  </si>
  <si>
    <t>소로아귀</t>
  </si>
  <si>
    <t>小累口</t>
  </si>
  <si>
    <t>첨차를 결구시키기 위해서 소로를 조각한 것.</t>
  </si>
  <si>
    <t>17581</t>
  </si>
  <si>
    <t>소로운두</t>
  </si>
  <si>
    <t>소로는 굽과 운두로 구분되는데  소로 상부면에 공포재나 장여가 끼이도록 홈을 판 '갈'과 함께 그 나머지 수직면을 운두라고 함. 운두와 굽을 합쳐서 소로높이를 결정함.</t>
  </si>
  <si>
    <t>17582</t>
  </si>
  <si>
    <t>소로착고</t>
  </si>
  <si>
    <t>小累著高</t>
  </si>
  <si>
    <t>창방이나 장여 간에 있는 소로와 소로 사이 빈 공간에 판재로 막아댄 것.</t>
  </si>
  <si>
    <t>17583</t>
  </si>
  <si>
    <t>소리</t>
  </si>
  <si>
    <t>sound</t>
  </si>
  <si>
    <t>물체의 진동에 의하여 사람이나 동물의 귀에 전달되어 청각 작용을 일으키는 공기의 파동.= 음파, 음향</t>
  </si>
  <si>
    <t>17585</t>
  </si>
  <si>
    <t>소리 크기의 등감 곡선</t>
  </si>
  <si>
    <t>equal loudness contour</t>
  </si>
  <si>
    <t>사람이 음의 크기를 느끼는데 있어서 주파수에 따른 감도가 다르기 때문에 같은 음압 레벨의 음이라도 주파수가 다르면 다른 크기로 느끼게 된다. 이와 같이 보통 사람이 소리를 들을 때 느끼는 음의 크기 정도를 정량화한 값으로서 단위로는 phon과 sone이 있다.순음의 경우에 1 kHz에서의 음압 레벨을 phon이라 하여 기준으로 삼고 같은 크기로 느껴지는 다른 주파수의 음의 크기를 연결하여 등가 라우드니스 곡선, 등가음의 크기 곡선(equal loudness contour)이라 한다.= 등라우드니스 곡선</t>
  </si>
  <si>
    <t>17586</t>
  </si>
  <si>
    <t>소리 크기의 레벨</t>
  </si>
  <si>
    <t>louclness level of sound</t>
  </si>
  <si>
    <t>단위는 Phon으로 1 kHz 순음의 음압 레벨과 같은 크기로 느끼는 음의 크기이며, 1 kHz에서 음압 레벨이 40 dB인 순음의 음의 크기가 1 sone이다. 주파수에 상관없이 1 sone보다 n배의 크기로 느껴지면 nsone이 된다.= 라우드니스 레 벨. 크기의 레벨</t>
  </si>
  <si>
    <t>17587</t>
  </si>
  <si>
    <t>개탕</t>
  </si>
  <si>
    <t>quirk</t>
  </si>
  <si>
    <t>인방이나 문틀에 미닫이나 미세기 창문을 끼우기 위해 판 홈.</t>
  </si>
  <si>
    <t>1759</t>
  </si>
  <si>
    <t>소리의 강도</t>
  </si>
  <si>
    <t>intensity of sound； sound intensity</t>
  </si>
  <si>
    <t>음의 3속성 중 하나로 단위시간당 단위면적을 통과하는 소리나 진동 에너지의 크기로서 크기와 방향을 갖는 벡터량. 단위는 W / m2</t>
  </si>
  <si>
    <t>17590</t>
  </si>
  <si>
    <t>소리의 강도 레벨</t>
  </si>
  <si>
    <t>intensity level； (sound) intensity level</t>
  </si>
  <si>
    <t>17591</t>
  </si>
  <si>
    <t>소리의 높이</t>
  </si>
  <si>
    <t>pitch of sound</t>
  </si>
  <si>
    <t>음의 3속성의 하나로 발음체의 진동수가 많고 적음에 따라 생기는 소리의 성질 차이</t>
  </si>
  <si>
    <t>17592</t>
  </si>
  <si>
    <t>소리의 다리</t>
  </si>
  <si>
    <t>sound bridge</t>
  </si>
  <si>
    <t>차음 또는 방진을 위하여 2개 이상의 벽이나 구조체가 진동적으로 절연되어 지지되고 있는 구조.</t>
  </si>
  <si>
    <t>17593</t>
  </si>
  <si>
    <t>소리의 마스킹</t>
  </si>
  <si>
    <t>masking of sound</t>
  </si>
  <si>
    <t>다른 소음, 잡음 등으로 인해 묻혀 들리지 않는 현상.= 마스킹.</t>
  </si>
  <si>
    <t>17594</t>
  </si>
  <si>
    <t>소리의 명료도</t>
  </si>
  <si>
    <t>사람이 말할 때 어느 정도 정확하게 청취할 수 있는가를 표시하는 가준을 백분율로 나타낸 것.</t>
  </si>
  <si>
    <t>17595</t>
  </si>
  <si>
    <t>소리의 산란</t>
  </si>
  <si>
    <t>scattering of sound</t>
  </si>
  <si>
    <t>소리가 어떤 물체와 충돌하여 각 방향으로 흩어져 운동 방향이 고르지 않게 되는 것.= 굴절, 회절</t>
  </si>
  <si>
    <t>17597</t>
  </si>
  <si>
    <t>소리의 에너지 밀도</t>
  </si>
  <si>
    <t>음장 내의 한 점에서 단위 부피당 음에너지</t>
  </si>
  <si>
    <t>17598</t>
  </si>
  <si>
    <t>소리의 에너지 밀도 레벨</t>
  </si>
  <si>
    <t>17599</t>
  </si>
  <si>
    <t>C마크</t>
  </si>
  <si>
    <t>176</t>
  </si>
  <si>
    <t>개탕대패</t>
  </si>
  <si>
    <t>grooving plane, 開鐋－</t>
  </si>
  <si>
    <t>① 인방이나 문틀에 미닫이나 미세기 창문을 끼우기 위한 홈을 파는 데 쓰는 대패 ② 개탕을 치는데 쓰는 대팻집 바닥과 대팻날 넓이가 같은 좁다란 대패.</t>
  </si>
  <si>
    <t>1760</t>
  </si>
  <si>
    <t>소리의 지향성</t>
  </si>
  <si>
    <t>directionality of sound； directivity of sound</t>
  </si>
  <si>
    <t>음원의 특성을 설명하는 한 가지 방법으로서, 방향에 따라 음원의 방사 정도가 어떠한가를 의미.</t>
  </si>
  <si>
    <t>17600</t>
  </si>
  <si>
    <t>소리의 초점</t>
  </si>
  <si>
    <t>sound focus</t>
  </si>
  <si>
    <t>실내 벽 또는 천장 등에 오목하게 파인 공간이 있는 경우, 실내 반사음이 그 부분에 집중해서 음압이 비정상적으로 상승하는 현상.= 데드 스폿.</t>
  </si>
  <si>
    <t>17601</t>
  </si>
  <si>
    <t>소리의 크기</t>
  </si>
  <si>
    <t>loudness of sound</t>
  </si>
  <si>
    <t>사람이 음의 크기를 느끼는데 있어서 주파수에 따른 감도가 다르기 때문에 같은 음압 레벨의 음이라도 주파수가 다르면 다른 크기로 느끼게 된다. 단위로는 phon과 sone이 있다.</t>
  </si>
  <si>
    <t>17602</t>
  </si>
  <si>
    <t>소마거지</t>
  </si>
  <si>
    <t>추녀나 박공머리의 경우, 풍우에 그대로 노출되므로 소마거지를 대는데 박공하단에는 계눈각을 함.   보가 건물 앞뒤면으로 얹을 때 보의 너비가 기둥보다 넓을 경우 양쪽 모서리를 둥글게 깍아 기둥을 노출시키게 하는 것.</t>
  </si>
  <si>
    <t>17603</t>
  </si>
  <si>
    <t>소매 점포 지구</t>
  </si>
  <si>
    <t>retail district</t>
  </si>
  <si>
    <t>특별용도 지구의 일종. 일용품을 중심으로 다루는 점포가 집적해서 입지하는 지구,커뮤티티 중심 등에 위치한다</t>
  </si>
  <si>
    <t>17605</t>
  </si>
  <si>
    <t>소매걷이</t>
  </si>
  <si>
    <t>부연이나 서까래의 끝부분을 한복 소매처럼 살을 걷어내는 것. 보나 창방 등 맞춤부위에서 단면이 큰 부재의 양 옆면과 어깨 등을 둥글게 깎아내는 기법 ⇨소마거지(북한어).</t>
  </si>
  <si>
    <t>17606</t>
  </si>
  <si>
    <t>소매권</t>
  </si>
  <si>
    <t>retailing sphere</t>
  </si>
  <si>
    <t>소매 판매 활동을 흡수하는 구매객의 거주 분포 범위.</t>
  </si>
  <si>
    <t>17607</t>
  </si>
  <si>
    <t>소모 노즐식 일렉트로슬래그 용접</t>
  </si>
  <si>
    <t>consumable electroslag welcling</t>
  </si>
  <si>
    <t>용접 와이어를 피복 또는 무피복 상태로 소모노즐을 통하여 용융 슬래그 속에 자동적으로 송급하여 수행하는 용접</t>
  </si>
  <si>
    <t>17608</t>
  </si>
  <si>
    <t>소모전극</t>
  </si>
  <si>
    <t>consumable electrode), 消耗電極</t>
  </si>
  <si>
    <t>용해·제련하여 일정한 형상(形狀)을 가진 금속재료를 제조할 때 그 금속원료를 적당한 크기로 성형하여 만든 전극. 비소모전극(non-consumable electrode)과 상대되는 명칭이다.</t>
  </si>
  <si>
    <t>17609</t>
  </si>
  <si>
    <t>개탕붙임</t>
  </si>
  <si>
    <t>開鐋－</t>
  </si>
  <si>
    <t>널재의 옆면에 혀(은촉)를 내고 다른 널재의 개탕홈에 끼워서 두 널빤지를 마주 잇는 일</t>
  </si>
  <si>
    <t>1761</t>
  </si>
  <si>
    <t>소목</t>
  </si>
  <si>
    <t>joiner, 小木</t>
  </si>
  <si>
    <t>전통창호 또는 가구를 만들기 위해 나무를 치목하여 깎고 다듬는 것</t>
  </si>
  <si>
    <t>17610</t>
  </si>
  <si>
    <t>소묘</t>
  </si>
  <si>
    <t>dessin, 素描</t>
  </si>
  <si>
    <t>① 연필, 목탄, 펜 등으로 물체의 형, 명암을 위주로 표현하는 미술의 한 분야. ② 데생 그 자체로 독립된 작품이 될 수 있고, 때로는 어떤그림의 밑그림으로 그려지는 경우도 있다. ③ 좁은 뜻으로는 선묘(線描)를 주로 한 단색화를 가리키기도 함. ④ 회화의 기초가 됨.</t>
  </si>
  <si>
    <t>17611</t>
  </si>
  <si>
    <t>소밀파</t>
  </si>
  <si>
    <t>dilatational wave; com pressional wave</t>
  </si>
  <si>
    <t>파동 진행방향으로 압축,인장의 진동을 전하는 형식의 파동으로서 세로진동(종파)과 동일한 파동임.</t>
  </si>
  <si>
    <t>17612</t>
  </si>
  <si>
    <t>소방</t>
  </si>
  <si>
    <t>fire fighting, 消防</t>
  </si>
  <si>
    <t>국민의 생명, 신체 및 재산 보호를 위해 화재를 예방, 경계, 진압하고 재난 및 재해 등을 방지(防止)하는  행위를 말함.</t>
  </si>
  <si>
    <t>17613</t>
  </si>
  <si>
    <t>소방 계획</t>
  </si>
  <si>
    <t>fire protection scheme</t>
  </si>
  <si>
    <t>여러 사람이 근무, 거주하는 건물을 방화·피난·소방에 관한 계획을 관리하는 것.</t>
  </si>
  <si>
    <t>17614</t>
  </si>
  <si>
    <t>소방 설비사</t>
  </si>
  <si>
    <t>fire protection engineer</t>
  </si>
  <si>
    <t>17616</t>
  </si>
  <si>
    <t>소방 수리</t>
  </si>
  <si>
    <t>water utilization for fire fighting</t>
  </si>
  <si>
    <t>화재 진압을 위해 소방활동에서 사용하는 소화전. 방화수조, 하천 등을 말함</t>
  </si>
  <si>
    <t>17617</t>
  </si>
  <si>
    <t>소방기본법</t>
  </si>
  <si>
    <t>fire service law), 消防基本法</t>
  </si>
  <si>
    <t>화재를 예방,경계 또는 진압하고 화재, 재난·재해 그 밖의 위급상황에서 구급·구조 활동을 통해 국민의 생명과 신체, 재산을 보호하기 위한 대한민국의 법이다</t>
  </si>
  <si>
    <t>17619</t>
  </si>
  <si>
    <t>소방대</t>
  </si>
  <si>
    <t>消防隊</t>
  </si>
  <si>
    <t>소방기본법 제2조에 정의된 조직체. 소방공무원, 의무소방원, 의용소방대원을 말한다</t>
  </si>
  <si>
    <t>17620</t>
  </si>
  <si>
    <t>소방대상물</t>
  </si>
  <si>
    <t>消防對象物</t>
  </si>
  <si>
    <t>소방기본법 제2조에서 정의하는 건축물, 차량, 선박,선박건조구조물, 산림 그밖의 인공구조물 또는 물건을 말한다</t>
  </si>
  <si>
    <t>17621</t>
  </si>
  <si>
    <t>소방사</t>
  </si>
  <si>
    <t>fire man, 消防士</t>
  </si>
  <si>
    <t>소방청 또는 산하 소방기관에 소속되어 소방관련 시설을 점검하고 화재예방 및 진화를 수행하는 인력소방관 계급중의 하나로 9급 서기보에 해당.</t>
  </si>
  <si>
    <t>17624</t>
  </si>
  <si>
    <t>소방서</t>
  </si>
  <si>
    <t>fire station</t>
  </si>
  <si>
    <t>화재, 지진 등 발생하는 재해와 재난에 대한 소화와 구난활동과 위험시설에 대해 예방을 목적으로 점검과 지도를 하는 기관</t>
  </si>
  <si>
    <t>17625</t>
  </si>
  <si>
    <t>소방설비</t>
  </si>
  <si>
    <t>消防設備</t>
  </si>
  <si>
    <t>소화 약제를 사용하여 자동 또는 수동의 방법으로 방호 대상물에 설치하여 화재 확산을 막거나 억제하는 장치</t>
  </si>
  <si>
    <t>17626</t>
  </si>
  <si>
    <t>소방시설</t>
  </si>
  <si>
    <t>消防施設</t>
  </si>
  <si>
    <t>화재예방,소방시설설치·유지및안전관리에 관한법률 시행령이 정하는 소화설비‧경보설비‧피난구조설비‧소화용수설비‧기타 소화활동 설비를 말함.</t>
  </si>
  <si>
    <t>17627</t>
  </si>
  <si>
    <t>소방용 펌프</t>
  </si>
  <si>
    <t>消防用pump</t>
  </si>
  <si>
    <t>펌프. 내역기관, 그밖에 필요한 기계·기구로 구성되어 소방용으로 사용되는 펌프를 말한다.</t>
  </si>
  <si>
    <t>17628</t>
  </si>
  <si>
    <t>소방용수</t>
  </si>
  <si>
    <t>消防用水</t>
  </si>
  <si>
    <t>화재를 진압할 때 사용하기 위하여, 평상시 저장하거나 확보하고 있는 일정량의 물.</t>
  </si>
  <si>
    <t>17629</t>
  </si>
  <si>
    <t>소방전</t>
  </si>
  <si>
    <t>small square brick, 小方塼</t>
  </si>
  <si>
    <t>약 30cm 미만의 크기로 작게 만든 방전.</t>
  </si>
  <si>
    <t>17630</t>
  </si>
  <si>
    <t>소베니어</t>
  </si>
  <si>
    <t>각재로 제재한 원목을 세로형 띠톱이나 둥근 톱으로 켠 단판.</t>
  </si>
  <si>
    <t>17632</t>
  </si>
  <si>
    <t>소벽</t>
  </si>
  <si>
    <t>塑壁</t>
  </si>
  <si>
    <t>① 벽 자체로 구조적 역할을 수행하거나, 벽이 세워지는 곳의 전체를 가리지 않을 수도 있다. 또는 시각적인 차단을 제공해 줄 수 있는 벽체 . ② 안목 중인방 상단의 천장 중인방 또는 툇마루 사이에 존재하는 벽체를 칭한다. ③ 기둥간에 존재하는 세로 길이 또는 가로 길이의 폭이 좁은 벽체.</t>
  </si>
  <si>
    <t>17633</t>
  </si>
  <si>
    <t>소변기</t>
  </si>
  <si>
    <t>urinal, 小便器</t>
  </si>
  <si>
    <t>주로 남성의 소변을 받아내는 위생기구.</t>
  </si>
  <si>
    <t>17634</t>
  </si>
  <si>
    <t>소부에나멜</t>
  </si>
  <si>
    <t>素部enamel</t>
  </si>
  <si>
    <t>사용 목적에 따른 에나멜 종류의 하나로 단유성 바니스를 쓴 내부용 및 소부 에나멜이 있다. 단시간에 강인한 도막을 얻을 수 있다.</t>
  </si>
  <si>
    <t>17635</t>
  </si>
  <si>
    <t>소비도심</t>
  </si>
  <si>
    <t>도심과 같은 의미로 도시의 중심부를 나타낸다.</t>
  </si>
  <si>
    <t>17636</t>
  </si>
  <si>
    <t>소산 계수</t>
  </si>
  <si>
    <t>extinction coefficient</t>
  </si>
  <si>
    <t>연기의 농도를 나타내는 척도로, 빛이 공기를 통과하면서 오염 물질 따위에 의해 흡수, 산란되어 손실되는 광속의 감소비= 감광 계수</t>
  </si>
  <si>
    <t>17638</t>
  </si>
  <si>
    <t>소상</t>
  </si>
  <si>
    <t>塑像</t>
  </si>
  <si>
    <t>주물로 부어 만들거나 점토로 빚어 만든 초상.</t>
  </si>
  <si>
    <t>기문당64.0%</t>
  </si>
  <si>
    <t>17639</t>
  </si>
  <si>
    <t>개탕홈</t>
  </si>
  <si>
    <t>開鐋溝</t>
  </si>
  <si>
    <t>개탕대패로 판 홈</t>
  </si>
  <si>
    <t>1764</t>
  </si>
  <si>
    <t>소석고</t>
  </si>
  <si>
    <t>burnt gypsum, 燒石膏</t>
  </si>
  <si>
    <t>석고를 가열하여 결정수를 일부 없앤 흰색 가루. 물기가 있으면 다시 굳어지는 성질이 있으므로 거푸집, 분필 따위를 만드는 데 쓴다.</t>
  </si>
  <si>
    <t>17641</t>
  </si>
  <si>
    <t>소석고플라스터</t>
  </si>
  <si>
    <t>burnt gypsum plaster, 燒石膏－</t>
  </si>
  <si>
    <t>가장 일반적인 석고 플라스터의 종류 중 하나이다. 미장 재료의 일종. 소석고를 주성분으로 한 플라스터. 작업성을 높이기 위하여 현장에서 소석회, 돌로마이트 플라스터 등을 섞어 반죽하여 쓴다. 석고를 주성분으로 모래, 섬유질 등을 물로 반죽한 벽재로, 콘크리트의 벽이나 천장에 쓰임.</t>
  </si>
  <si>
    <t>17642</t>
  </si>
  <si>
    <t>소석회</t>
  </si>
  <si>
    <t>hydraulic lime, slaked lime, 消石灰</t>
  </si>
  <si>
    <t>수산화칼슘을 말한다. 산화칼슘에 물을 첨가하여 반응시키면 발열해서 생긴다. 백색의 분말로 물에 약간 녹으며, 그 수용액을 석회수라고 한다. 강한 알칼리성을 띤다. 이산화탄소와 쉽게 화합하여 물에 녹지 않는 탄산칼슘을 생성한다. 암모니아염에 작용해서 암모니아를 분리한다. 또 산에 녹아 칼슘염을 만들고, 염소를 작용시키면 표백분을 생성한다. 표백분, 모르타르의 원료, 소독제, 산성 토양의 중화, 응집 조제 등의 알칼리제로서 사용되고 있다.</t>
  </si>
  <si>
    <t>17643</t>
  </si>
  <si>
    <t>소선</t>
  </si>
  <si>
    <t>vam</t>
  </si>
  <si>
    <t>① 꼬은선을 구성하는 한 줄 한 줄의 단선. ② PC강 꼬임선을 구성하는 한줄의 PC 강선.</t>
  </si>
  <si>
    <t>17644</t>
  </si>
  <si>
    <t>소선①</t>
  </si>
  <si>
    <t>消線. vanishing line</t>
  </si>
  <si>
    <t>같은 평면에서 두 직선이 서로 교차하며 2개의 소점을 맺는 직선</t>
  </si>
  <si>
    <t>17645</t>
  </si>
  <si>
    <t>소선②</t>
  </si>
  <si>
    <t>rod, 素線</t>
  </si>
  <si>
    <t>PC강선을 뽑아 만든 긴 막대</t>
  </si>
  <si>
    <t>17646</t>
  </si>
  <si>
    <t>소성</t>
  </si>
  <si>
    <t>재료를 탄성한계를 넘어서 변형시킨 후 힘을 제거하여도 변형이 완전히 되돌아오지 비탄성 변형을 일으키는 성질.</t>
  </si>
  <si>
    <t>17647</t>
  </si>
  <si>
    <t>소성 단면 계수</t>
  </si>
  <si>
    <t>plastic section modulus</t>
  </si>
  <si>
    <t>휨에 저항하는 완전항복단면에 대한 단면계수.</t>
  </si>
  <si>
    <t>17648</t>
  </si>
  <si>
    <t>소성 모멘트</t>
  </si>
  <si>
    <t>plastic moment</t>
  </si>
  <si>
    <t>부재에 작용하는 휨모멘트가 소성모멘트에 도달하여 단면이 완전히 항복한 상태의 모멘트</t>
  </si>
  <si>
    <t>17649</t>
  </si>
  <si>
    <t>개토</t>
  </si>
  <si>
    <t>改土</t>
  </si>
  <si>
    <t>잔디‧수목 등 심을 땅의 부적당한 흙을 파내고 적당한 흙으로 바꾸는 일.</t>
  </si>
  <si>
    <t>1765</t>
  </si>
  <si>
    <t>소성 벽돌</t>
  </si>
  <si>
    <t>burnt brick</t>
  </si>
  <si>
    <t>내화 원료를 성형한 후 필요한 강도와 성질을 갖도록 소정의 온도에서 소성한 벽돌</t>
  </si>
  <si>
    <t>17650</t>
  </si>
  <si>
    <t>소성 변형</t>
  </si>
  <si>
    <t>plastic deformation</t>
  </si>
  <si>
    <t>구조물 또는 부재에 외력이 작용할 때 그 부재가 항복한 이후 변형이 증가하고 하중을 제거한 후에도 변형이 잔류하는 것</t>
  </si>
  <si>
    <t>17651</t>
  </si>
  <si>
    <t>소성 변형 능력</t>
  </si>
  <si>
    <t>plastic de formation capacity</t>
  </si>
  <si>
    <t>재료나 구조물이 항복한 후 내력이 급격하게 감소하지 않고 소성영역에서 비탄성 변형을 지속할 수 있는 능력.</t>
  </si>
  <si>
    <t>17652</t>
  </si>
  <si>
    <t>소성 설계</t>
  </si>
  <si>
    <t>plastic design</t>
  </si>
  <si>
    <t>구조물의 종국 한계 상태로서 부재 단면이 소성이 되는 상태까지를 고찰 대상으로 하여, 안전성에 대하여 보다 합리적으로 설계하려는 방법.</t>
  </si>
  <si>
    <t>17653</t>
  </si>
  <si>
    <t>소성 이론</t>
  </si>
  <si>
    <t>plastic theory</t>
  </si>
  <si>
    <t>구조물이나 부재가 항복 한 후 재료의 소성에 대한 관점에서 현상의 이론화를 연구하는 기초 이론.</t>
  </si>
  <si>
    <t>17654</t>
  </si>
  <si>
    <t>소성 작업</t>
  </si>
  <si>
    <t>plastic work</t>
  </si>
  <si>
    <t>소성영역의 소성 흐름 벡터와 응력 벡터 내적으로, 스칼라량으로 계산된다. 소성변형에 의해서 흡수되는 작업.</t>
  </si>
  <si>
    <t>김의용</t>
  </si>
  <si>
    <t>17655</t>
  </si>
  <si>
    <t>소성 작업량</t>
  </si>
  <si>
    <t>소성작업의 스칼라량.</t>
  </si>
  <si>
    <t>17656</t>
  </si>
  <si>
    <t>소성 조건</t>
  </si>
  <si>
    <t>condition of plasticity</t>
  </si>
  <si>
    <t>소성해석을 수행하여 계산 → 모든 부재력이 항복응력을 초과하지 않도록 하는 조건</t>
  </si>
  <si>
    <t>17657</t>
  </si>
  <si>
    <t>소성 좌굴</t>
  </si>
  <si>
    <t>plastic buckling</t>
  </si>
  <si>
    <t>부재가 축방향 압축력으로인해 탄성범위를 넘어서 생기는 좌굴 ↔ 탄성좌굴</t>
  </si>
  <si>
    <t>17658</t>
  </si>
  <si>
    <t>소성 지수</t>
  </si>
  <si>
    <t>plasticity index</t>
  </si>
  <si>
    <t>세립토가 소성을 나타내는 함수비의 범위. 즉 액성한계와 소성한계의 차</t>
  </si>
  <si>
    <t>17659</t>
  </si>
  <si>
    <t>개판</t>
  </si>
  <si>
    <t>roof board, shingle, 蓋板</t>
  </si>
  <si>
    <t>서까래나 부연, 목반자 따위의 위에 까는 널빤지. ≒개판널.</t>
  </si>
  <si>
    <t>1766</t>
  </si>
  <si>
    <t>소성 평형</t>
  </si>
  <si>
    <t>plastic equilibrium</t>
  </si>
  <si>
    <t>소성영역에서의 응력이 소성조건과 평형조건을 만족시키는 상태</t>
  </si>
  <si>
    <t>17660</t>
  </si>
  <si>
    <t>소성 한계</t>
  </si>
  <si>
    <t>plastic limit</t>
  </si>
  <si>
    <t>세립토가 소성상태와 반고체 상태의 경계에 있을때의 함수비</t>
  </si>
  <si>
    <t>17661</t>
  </si>
  <si>
    <t>소성 해석</t>
  </si>
  <si>
    <t>plastic analysis</t>
  </si>
  <si>
    <t>①힘의 평형은 구조물 전체에 걸쳐 충족되고 항복응력을 초과하지 않는다는 가정에 근거하여 부재력(휨, 모멘트, 응력 등)을 결정하는 방법.②필요시 비선형효과가 고려되어야 한다.</t>
  </si>
  <si>
    <t>17662</t>
  </si>
  <si>
    <t>소성 흐름</t>
  </si>
  <si>
    <t>plastic flow</t>
  </si>
  <si>
    <t>재료또는 부재가 외력을받아 탄성구간을 넘어서는 변형을 일으켰을때, 응력의 증가없이 변형이 급증하는 현상.</t>
  </si>
  <si>
    <t>17663</t>
  </si>
  <si>
    <t>소성 힌지</t>
  </si>
  <si>
    <t>plastic hinge</t>
  </si>
  <si>
    <t>어떤 단면이 전면적으로 항복하여 소성모멘트에 이르면 그 단면은 마치 핀 절점과 같은 상태가 되고 그 점 둘레에 일정한 모멘트 하에 회전을 시작한다. 이러한 상태를 소성힌지라 하며, 핀 절점과 다른점은 핀 절점이 모멘트를 전할 수 없는데 대해 소성힌지는 임의 크기의 소성모멘트를 전하면서 회전한다.</t>
  </si>
  <si>
    <t>17664</t>
  </si>
  <si>
    <t>소성①</t>
  </si>
  <si>
    <t>baking, 燒成</t>
  </si>
  <si>
    <t>조합된 원료를 가열하여 경화성물질을 만드는 조작을 말한다. 도자기 제조에서 초벌구이 이하의 조작을 소성이라고 한다.</t>
  </si>
  <si>
    <t>17665</t>
  </si>
  <si>
    <t>소성②</t>
  </si>
  <si>
    <t>재료 또는 부재가 외력을 받아 탄성한도를 넘어 변형이 일어나면 점성이 큰 유체와 비슷한 성질을 나타내는데 이 성질을 소성이라고 한다. 이후 외력을 제거하여도 변형은 초기상태로 돌아오지 않는다.</t>
  </si>
  <si>
    <t>17666</t>
  </si>
  <si>
    <t>소성단면계수</t>
  </si>
  <si>
    <t>plastic section modulus, 燒性斷面係數</t>
  </si>
  <si>
    <t>휨을 받는 부재의 단면이 전부 소성화 됐을 때의 단면계수.</t>
  </si>
  <si>
    <t>17667</t>
  </si>
  <si>
    <t>소성도</t>
  </si>
  <si>
    <t>塑性圖</t>
  </si>
  <si>
    <t>흙의 액성 한계를 가로축, 소성 지수를 세로축으로 한 그림으로, 세립토(細粒土)의 분류에 널리 이용되고 있다.</t>
  </si>
  <si>
    <t>17668</t>
  </si>
  <si>
    <t>소성도표</t>
  </si>
  <si>
    <t>pasticity chart, 塑性圖表</t>
  </si>
  <si>
    <t>① 점착성이 있는 흙의 함수비에 따른 부피변화를 흙을 액성한계와 소성지수로 구분 도시한 것. ② ＝소성도.</t>
  </si>
  <si>
    <t>기문당69.5%</t>
  </si>
  <si>
    <t>17669</t>
  </si>
  <si>
    <t>개판초</t>
  </si>
  <si>
    <t>figure under roof board, 蓋板草</t>
  </si>
  <si>
    <t>부연 개판이나 서까래 개판의 밑면에 그린 단청문양 (방석둘레 따위).</t>
  </si>
  <si>
    <t>1767</t>
  </si>
  <si>
    <t>소성률</t>
  </si>
  <si>
    <t>ductility factor</t>
  </si>
  <si>
    <t>①  소성 진행의 정도를 나타내는 지표로 부재 또는 재료의 각 부분 또는 전부가 소성 변형하고 있을 때 항복 변형에 대한 전체변형의 비율.②  지진 응답의 크기를 나타내는 지표로 지진에 대한 구조물의 최대 변위와 항복 변위의 비율.</t>
  </si>
  <si>
    <t>17670</t>
  </si>
  <si>
    <t>소성범위</t>
  </si>
  <si>
    <t>plastic range, 塑性範圍</t>
  </si>
  <si>
    <t>흙이 소성상태를 유지하고 있는 함수량의 범위.</t>
  </si>
  <si>
    <t>17671</t>
  </si>
  <si>
    <t>소성변형</t>
  </si>
  <si>
    <t>plastic strain, plastic deformation, 塑性變形</t>
  </si>
  <si>
    <t>부재 또는 재료에 외력을 점진적으로 가하여 변형이 일어날 때, 변형의 초기에는 탄성적으로 변형하다가 항복점을 지난 후에 생기는 변형은 회복되지 않고 영구적으로 변형이 일어나는데 이 변형을 일컬음.</t>
  </si>
  <si>
    <t>17672</t>
  </si>
  <si>
    <t>소성변형도</t>
  </si>
  <si>
    <t>plastic strain intensity, 塑性變形度</t>
  </si>
  <si>
    <t>부재나 재료가 탄성변형을 초과한 후 소성변형이 일어날 때의 변형도.</t>
  </si>
  <si>
    <t>17673</t>
  </si>
  <si>
    <t>소성설계</t>
  </si>
  <si>
    <t>plastic design, 塑性設計</t>
  </si>
  <si>
    <t>구조물이나 부재의 극한강도 하중 또는 붕괴 하중을 구하기 위해 재료의 소성적 성질 등에 근거한 해석법에 기초하여 구조물의 부재치수 및 형상을 설계하는 방법</t>
  </si>
  <si>
    <t>기문당69.9%</t>
  </si>
  <si>
    <t>17674</t>
  </si>
  <si>
    <t>소성역</t>
  </si>
  <si>
    <t>plastic region, plastic zone, 塑性域</t>
  </si>
  <si>
    <t>부재 또는 재료에 외력이 작용하여 부재 또는 재료가 탄성범위를 넘어 소성적 성질을 나타내는 영역.</t>
  </si>
  <si>
    <t>17675</t>
  </si>
  <si>
    <t>소성좌굴</t>
  </si>
  <si>
    <t>plastic buckling, 塑性座屈</t>
  </si>
  <si>
    <t>탄성범위를 넘어서 좌굴이 발생하는 현상. 하중을 제거해도 좌굴형상을 유지. 비탄성좌굴(=).</t>
  </si>
  <si>
    <t>17676</t>
  </si>
  <si>
    <t>소성지수</t>
  </si>
  <si>
    <t>plasticity index, 塑性指數</t>
  </si>
  <si>
    <t>흙이 소성상태에서 유동상태로 옮겨질 때에 물을 포함하는 비(比).</t>
  </si>
  <si>
    <t>17677</t>
  </si>
  <si>
    <t>소성체</t>
  </si>
  <si>
    <t>plastic body, 塑性體</t>
  </si>
  <si>
    <t>외력에 의한 탄성변형 후, 외력 제거 후에도 영구변형이 생기는 성질을 갖는 재료.</t>
  </si>
  <si>
    <t>17678</t>
  </si>
  <si>
    <t>소성평형</t>
  </si>
  <si>
    <t>plastic equilibrium, 塑性平衡</t>
  </si>
  <si>
    <t>① 흙의 일부분에서 전단 응력이 전단강도에 달해 파괴직전의 극한상태.② 소성역에서의 응력이 소성조건과 평형조건을 만족시키는 상태.</t>
  </si>
  <si>
    <t>17679</t>
  </si>
  <si>
    <t>소성학</t>
  </si>
  <si>
    <t>theory of plasticity, 塑性學</t>
  </si>
  <si>
    <t>소성 상태에서의 재료의 응력과 변형률등 역학적 성질을 연구하는 학문. 구조물 설계의 이론적 기초가 되는 학문.</t>
  </si>
  <si>
    <t>17680</t>
  </si>
  <si>
    <t>소성한계</t>
  </si>
  <si>
    <t>plastic limit, 塑性限界</t>
  </si>
  <si>
    <t>① 세립토 흙이 소성상태에서 반고체상으로 옮겨지는 한계 또는 그 함수비. ② ⇨액성한계.</t>
  </si>
  <si>
    <t>기문당69.4%</t>
  </si>
  <si>
    <t>17681</t>
  </si>
  <si>
    <t>소소와</t>
  </si>
  <si>
    <t>素燒瓦</t>
  </si>
  <si>
    <t>저급 점토를 소성한 것인데 흡수율이 크므로 실용적이 못된다.</t>
  </si>
  <si>
    <t>17682</t>
  </si>
  <si>
    <t>소소타일</t>
  </si>
  <si>
    <t>素燒tile</t>
  </si>
  <si>
    <t>방수성이 부족하고 면이 거칠어 내벽면 등의 특수장식에 쓰이는 것으로 성형품을 소소(素燒)하여 만든 특수타일.</t>
  </si>
  <si>
    <t>17683</t>
  </si>
  <si>
    <t>소손 정도</t>
  </si>
  <si>
    <t>extent of damage</t>
  </si>
  <si>
    <t>화재에 따른 손실의 정도로 건물화재는 전소, 반소, 부분소, 작은불로 분류.</t>
  </si>
  <si>
    <t>17684</t>
  </si>
  <si>
    <t>소수성</t>
  </si>
  <si>
    <t>hydrophobic</t>
  </si>
  <si>
    <t>소수성(hydrophobicity)은 비극성 물질에서 나타나는 경향으로 물 분자에서 배제되어 응집되는 것을 말한다. 'hydrophobic'이라는 단어는 ‘물을 두려워하는’이라는 의미를 담고 있는데 소수성 물질이 친수성 액체 내에 있을 때는 마치 물을 두려워하듯 소수성 결합을 증가시키면서 소수성 물질들이 응집한다.</t>
  </si>
  <si>
    <t>17685</t>
  </si>
  <si>
    <t>소슬</t>
  </si>
  <si>
    <t>17686</t>
  </si>
  <si>
    <t>소시오메트리</t>
  </si>
  <si>
    <t>sociometry</t>
  </si>
  <si>
    <t>정신과 의사인 모레노(J.moreno)에 의해 만들어진 사회집단의 구조를 분석하는 기법으로 인간관계를 심리적인 관점에서 분석하고 측정하는 방법</t>
  </si>
  <si>
    <t>17687</t>
  </si>
  <si>
    <t>소실 구역</t>
  </si>
  <si>
    <t>burnt area</t>
  </si>
  <si>
    <t>화재발생에 의해 소실된 구역</t>
  </si>
  <si>
    <t>17688</t>
  </si>
  <si>
    <t>소실 면적</t>
  </si>
  <si>
    <t>burnt(floor) area</t>
  </si>
  <si>
    <t>화재발생에 의해 소실된 부분에 대한 면적으로 이를 바닥면적 기준으로 표시하면 소실바닥면적이라하고 도로를 포함한 소실구역면적 기준으로 표시하면 소실구역면적이라 한다.</t>
  </si>
  <si>
    <t>세화51.5%</t>
  </si>
  <si>
    <t>17689</t>
  </si>
  <si>
    <t>개폐기</t>
  </si>
  <si>
    <t>switch, 開閉器</t>
  </si>
  <si>
    <t>전기 배선 안에 설치하여 부하를 사용하기 위해 전기 회로를 닫고, 부하의 사용 정치를 위해 전기 회로를 열어주는 기기. 각종의 개폐기가 용도에 따라서 사용된다. (=스위치)</t>
  </si>
  <si>
    <t>1769</t>
  </si>
  <si>
    <t>소실 호수</t>
  </si>
  <si>
    <t>damaged premises</t>
  </si>
  <si>
    <t>화재로 소실된 세대수 나 건물 동수.</t>
  </si>
  <si>
    <t>17690</t>
  </si>
  <si>
    <t>소실점</t>
  </si>
  <si>
    <t>vanishing point, 消失點</t>
  </si>
  <si>
    <t>투시도기법 상에서 직선을 연장시켜 무한거리로 보냈을때 시선과 만나는 교점.</t>
  </si>
  <si>
    <t>17691</t>
  </si>
  <si>
    <t>소아 병동</t>
  </si>
  <si>
    <t>children's ward</t>
  </si>
  <si>
    <t>15세이하 어린이 환자가 입원하는 병동.</t>
  </si>
  <si>
    <t>17692</t>
  </si>
  <si>
    <t>소여</t>
  </si>
  <si>
    <t>멀어지고 어긋나게 됨.</t>
  </si>
  <si>
    <t>17694</t>
  </si>
  <si>
    <t>소요 공기량</t>
  </si>
  <si>
    <t>required air content</t>
  </si>
  <si>
    <t>콘크리트 타입시에 요구되는 공기량을 뜻한다.</t>
  </si>
  <si>
    <t>17696</t>
  </si>
  <si>
    <t>소요 수량</t>
  </si>
  <si>
    <t>required quantity</t>
  </si>
  <si>
    <t>내역서에 명기된 수량으로 공사과정에서 발생할 수 있는 재료의 손실 등을 고려해서 산출</t>
  </si>
  <si>
    <t>17697</t>
  </si>
  <si>
    <t>소요 슬럼프</t>
  </si>
  <si>
    <t>recjuirecl slump</t>
  </si>
  <si>
    <t>콘크리트 타입시에 요구되는 슬럼프 값을 말한다.</t>
  </si>
  <si>
    <t>17698</t>
  </si>
  <si>
    <t>소요 조도</t>
  </si>
  <si>
    <t>required illuminance</t>
  </si>
  <si>
    <t>주로 시(視)작업면에 있어서의 수평면 조도.특별히 시작업면의 지정이 없을 경우에는 바닥 위 85㎝, 앉 아서 하는 일일 경우에는 바닥 위 40㎝, 복도․옥외 등은 바닥면 또는 지면= 표준 조도, 기준 조도</t>
  </si>
  <si>
    <t>17699</t>
  </si>
  <si>
    <t>DD 방식</t>
  </si>
  <si>
    <t>degreeday method</t>
  </si>
  <si>
    <t>-10 °C를 0 °C (디그리데이)로 한 온도계에 의해 배합 강도를 얻기 위해 물시멘트비를 정한 적산 온도 방식.</t>
  </si>
  <si>
    <t>177</t>
  </si>
  <si>
    <t>개폐용조정기</t>
  </si>
  <si>
    <t>sash adjuster, 開閉用調整機</t>
  </si>
  <si>
    <t>여닫이창을 열어 젖혀 바람에 휘날리지 않게 하는 장치.</t>
  </si>
  <si>
    <t>1770</t>
  </si>
  <si>
    <t>소요강도</t>
  </si>
  <si>
    <t>所要强度</t>
  </si>
  <si>
    <t>콘크리트 허용응력에 안전율을 곱해 얻어진 강도로 콘크리트에 요구되는 강도</t>
  </si>
  <si>
    <t>17700</t>
  </si>
  <si>
    <t>소요시간</t>
  </si>
  <si>
    <t>duration, 所要時間</t>
  </si>
  <si>
    <t>작업을 수행하는 데 필요한 시간으로, 네트워크가 수치적 합리성을 특색으로 하는 것이므로 그 견적은 가장 중요하다. 일반적으로는 건설 공사의 경우 1점 견적을 최가능 값으로 하여 계산하지만 이와는 달리 3점 견적이 있다.</t>
  </si>
  <si>
    <t>17701</t>
  </si>
  <si>
    <t>소요환기량</t>
  </si>
  <si>
    <t>所要換氣量</t>
  </si>
  <si>
    <t>건축물, 시설물 등의 사용 용도별로 필요한 공기량 기준.</t>
  </si>
  <si>
    <t>기문당48.4%</t>
  </si>
  <si>
    <t>17702</t>
  </si>
  <si>
    <t>소용돌이 기와</t>
  </si>
  <si>
    <t>끝에 소용돌이가 붙어 각종 문양을 만든다. 본기와 이음에서 수키와열의 처마끝에 이용하는 변형 기와.</t>
  </si>
  <si>
    <t>17705</t>
  </si>
  <si>
    <t>소용돌이 여진</t>
  </si>
  <si>
    <t>vortex shedding</t>
  </si>
  <si>
    <t>유체속의 물체 뒷부분에 소용돌이가 발생해서 그 반작용으로 유체흐름과 직각방향으로 진동하는 현상</t>
  </si>
  <si>
    <t>17707</t>
  </si>
  <si>
    <t>개표소</t>
  </si>
  <si>
    <t>wicket, ticket gate, 改票所</t>
  </si>
  <si>
    <t>여객이 승강장으로 들어가는 입구로서 승차권의 확인과 검표가 이루어지는 장소.</t>
  </si>
  <si>
    <t>1771</t>
  </si>
  <si>
    <t>소운반</t>
  </si>
  <si>
    <t>공사를 위하여 소재를 운반할 때 화물을 적재·운반할 수 있는 지점까지 수송된 소재를 시공 현장의 최종지점까지 인력 또는 소규모 동력기를 사용하여 운반하는 것을 주 운반수단과 구분하여 소운반이라고 함.</t>
  </si>
  <si>
    <t>17714</t>
  </si>
  <si>
    <t>소운베니어</t>
  </si>
  <si>
    <t>sawn veneer, sawed veneer)</t>
  </si>
  <si>
    <t>17715</t>
  </si>
  <si>
    <t>소유성</t>
  </si>
  <si>
    <t>少油性</t>
  </si>
  <si>
    <t>건조가 빠르고 도막이 단단하지만 내후성이 좋지 않다. ⇨단유성(＝).</t>
  </si>
  <si>
    <t>17716</t>
  </si>
  <si>
    <t>소음</t>
  </si>
  <si>
    <t>noise, 騷音</t>
  </si>
  <si>
    <t>사람이 일상에서 경험하는 소리 중 지나치게 커 불쾌감을 유발하는 소리로 건축계획 상에서 이를 줄이거나 차단할 수 있는 계획이 필요함.</t>
  </si>
  <si>
    <t>17718</t>
  </si>
  <si>
    <t>소음 감쇠량</t>
  </si>
  <si>
    <t>noise attenuation</t>
  </si>
  <si>
    <t>어떤 크기의 소음의 세기가 감소하는 현상을 의미하는 것으로 감소 정도는 보통 데시벨(dB)로 표시한다</t>
  </si>
  <si>
    <t>17719</t>
  </si>
  <si>
    <t>개흘레</t>
  </si>
  <si>
    <t>alcove</t>
  </si>
  <si>
    <t>건물의 외벽 밖으로 조그맣게 달아낸 칸살. 칸을 늘리거나 벽장을 만들 때 낸다.</t>
  </si>
  <si>
    <t>1772</t>
  </si>
  <si>
    <t>소음 공해</t>
  </si>
  <si>
    <t>noise pollution</t>
  </si>
  <si>
    <t>전형적인 7가지 공해의 하나로 교통, 항공기, 공장, 건설 작업 등 불쾌하고 시끄러운 소리 때문에 사람이나 생물이 입는 여러 가지 피해. 일반적으로 평가 소음이 50데시벨(dB) 이상이거나 고주파 성분이 400헤르츠(Hz) 이상인 경우이다.</t>
  </si>
  <si>
    <t>17720</t>
  </si>
  <si>
    <t>소음 레벨</t>
  </si>
  <si>
    <t>noise level; A-weighted sound pressure level</t>
  </si>
  <si>
    <t>소리에 대하여 인간의 청각에 좀 더 가깝게 그 레벨을 표현하기 위한 한 방법으로서 가청 주파수 대역(20 Hz~20 kHz)에 대하여 각 주파수별로 적당한 가중치를 주어 측정하는 방법이다. 단위는 dB.A 청감 보정 이외에 B, C, D, E 청감 보정 역시 유사한 개념으로 지정된 청감 보정 방법으로 국제적으로 표준화되어 있다.</t>
  </si>
  <si>
    <t>17721</t>
  </si>
  <si>
    <t>소음 엘보</t>
  </si>
  <si>
    <t>sound absorbent elbow; noise source； source of noise</t>
  </si>
  <si>
    <t>덕트가 직각으로 꺽이는 부분에 설치하여 감음과 Turbulence를 줄이기 위해 설치하는 장치.= 내장 엘보, 홉음 엘보</t>
  </si>
  <si>
    <t>17722</t>
  </si>
  <si>
    <t>소음감소율</t>
  </si>
  <si>
    <t>noise reduction coefficient, 騷音減少率</t>
  </si>
  <si>
    <t>음향재가 건물의 차음도를 기준 값보다 어느 한도만큼 낮출 수 있는지를 규정하는 값.</t>
  </si>
  <si>
    <t>17723</t>
  </si>
  <si>
    <t>소음계</t>
  </si>
  <si>
    <t>sound level meter, 騷音計</t>
  </si>
  <si>
    <t>소음의 크기를 측정하는 기구로 귀로 감지할 수 있는 음의 크기 수준을 측정하는 기기의 구분. 50~6000헤르츠(Hz)의 주파수를 측정하는 간이 소음계, 31.5~8000헤르츠(Hz)의 주파수를 측정하는 보통 소음계, 20~125000헤르츠(Hz)의 주파수를 측정하는 정밀 소음계가 있다.소음계는 소음 진동 공정 시험 방법에서 정한 것으로, 소음을 측정하는 기기의 구성. 마이크로폰, 증폭기, 레벨 레인지, 변환기, 교정 장치, 청감 보정 회로, 출력 단자, 지시계기로 구성되어 있다.</t>
  </si>
  <si>
    <t>17724</t>
  </si>
  <si>
    <t>소음공해</t>
  </si>
  <si>
    <t>騷音公害</t>
  </si>
  <si>
    <t>소음으로 인해 발생되는 공해</t>
  </si>
  <si>
    <t>17725</t>
  </si>
  <si>
    <t>소음규제</t>
  </si>
  <si>
    <t>noise regulation, 騷音規制</t>
  </si>
  <si>
    <t>생활환경 보존과 건강을 위해 산업현장이나 건설공사에서 발생하는 소음에 대해 허용한도를 정해 규제.</t>
  </si>
  <si>
    <t>17726</t>
  </si>
  <si>
    <t>소음기</t>
  </si>
  <si>
    <t>silencer, muffler, 消音器</t>
  </si>
  <si>
    <t>내연기관·송풍기·압축기 등의 흡배기에 의해 발생하는 소음이 외부로 전파되는 것을 막는 장치. 보통 기체의 흐름(직류)은 통과시키고 압력변동(교류), 즉 음파를 억제하는 저역 음향필터이다. 구조에 따라 공동형(空洞型)·공명형(共嗚型)·흡수형(吸l收型)으로 대별된다.</t>
  </si>
  <si>
    <t>17727</t>
  </si>
  <si>
    <t>소음레벨</t>
  </si>
  <si>
    <t>noise level, 騷音－</t>
  </si>
  <si>
    <t>인간의 귀의 감도를 고려한 청감보정회로 A, B, C 등을 가진 소음계로 측정하여 얻어진 음압레벨. 단위는 dB.</t>
  </si>
  <si>
    <t>17729</t>
  </si>
  <si>
    <t>개흙</t>
  </si>
  <si>
    <t>mud, slime, silt</t>
  </si>
  <si>
    <t>강가나 개울가에 있는 거무스름하고 부드러운 흙.</t>
  </si>
  <si>
    <t>1773</t>
  </si>
  <si>
    <t>소음원</t>
  </si>
  <si>
    <t>확실한 소음의 발생원으로 지적되는 것.</t>
  </si>
  <si>
    <t>17730</t>
  </si>
  <si>
    <t>소음의 평가</t>
  </si>
  <si>
    <t>evaluation of noise</t>
  </si>
  <si>
    <t>국제 표준화 기구에서 제안한 실내 소음도 평가 방식. 소음을 청력 장해, 회화 방해, 시끄러움의 세 가지 관점으로 평가한다.</t>
  </si>
  <si>
    <t>17731</t>
  </si>
  <si>
    <t>소음의 환경 기준</t>
  </si>
  <si>
    <t>environmental quality standards for noise</t>
  </si>
  <si>
    <t>소음에 관한 환경조건에 대해서 생활 환경</t>
  </si>
  <si>
    <t>17732</t>
  </si>
  <si>
    <t>소음장치</t>
  </si>
  <si>
    <t>silencer, 消音裝置</t>
  </si>
  <si>
    <t>소음의 발생을 줄이기 위해 고안된 장치.</t>
  </si>
  <si>
    <t>17733</t>
  </si>
  <si>
    <t>소음허용곡선</t>
  </si>
  <si>
    <t>noise criterion carves, 騷音許容曲線</t>
  </si>
  <si>
    <t>NC곡선이라고도 하며, 공기 조화를 하는 실내의 소음도를 평가하는 양으로서 1957년 Beranek이 제안한 이래 미국을 위시한 세계각국에서 널리 사용되고 있다. 평가 방법은 1/1 옥타브 대역별 소음 레벨을 측정하여 NC곡선과 만나는 최대 NC값이 그 실내의 NC값이 된다.</t>
  </si>
  <si>
    <t>17734</t>
  </si>
  <si>
    <t>소일시멘트</t>
  </si>
  <si>
    <t>soil-cement</t>
  </si>
  <si>
    <t>일반적으로는 분쇄된 흙과 포틀랜드 시멘트와 물에 의한 조밀한 혼합물의 총칭이다. 노반 · 사면 표층 보호 · 라이닝 등에 사용한다. 그라우트로서 토질 안정 처리에 사용하는 예가 많다. 지중벽 등에 사용할 때는 점성토로는 그다지 강도는 기대할 수 없다.</t>
  </si>
  <si>
    <t>17737</t>
  </si>
  <si>
    <t>소일시멘트안정처리</t>
  </si>
  <si>
    <t>soil cement stabilization, -安定處理</t>
  </si>
  <si>
    <t>토질 안정 처리 공법의 일종으로, 현지 발생재 또는 이것에 보충재를 가한 것에 시멘트를 첨가하여 처리하는 공법. 1917 년 미국에서 처음으로 사용되었다. 안정 처리를 함으로써 강도 증가, 함수 량의 변화에 의한 강도 저하의 감소, 내구성의 증가를 꾀할 수 있으나 시공시에는 안정 처리 대상재와 시멘트의 충분한 혼합, 최적 함수비 상태에서의 다짐, 습한 거적이나 아스팔트 유제의 피복에 의한 양생 등이 필요하다. 시멘트에 의한 안정 처리토를 소일 시멘트라 한다. 보통은 1축 압축 강도가 30㎏f/㎠로 되는 시멘트 량을 사용한다.</t>
  </si>
  <si>
    <t>17738</t>
  </si>
  <si>
    <t>소일콘크리트</t>
  </si>
  <si>
    <t>soil concrete</t>
  </si>
  <si>
    <t>현장의 흙과 시멘트를 혼합하여 만든 콘크리트로서 도로, 광장 등의 간단한 포장에 쓰인다.</t>
  </si>
  <si>
    <t>17739</t>
  </si>
  <si>
    <t>객공</t>
  </si>
  <si>
    <t>temporary work man, 客工</t>
  </si>
  <si>
    <t>① 임시로 쓰는 직공. ② 객공잡이의 준말.</t>
  </si>
  <si>
    <t>1774</t>
  </si>
  <si>
    <t>소일콤팩터</t>
  </si>
  <si>
    <t>soil compactor</t>
  </si>
  <si>
    <t>평판식 진동 다짐기. 엔진으로 구동되는 2축 편심식 기진기(起振機)에 의하여 평판(철판제)에 진동을 주어 흙을 다진다. 용량은 0.5∼1.5 톤. 모래, 사질토의 다짐에 특히 효과적이지만 함수비가 높은 점성토에는 부적합하다.</t>
  </si>
  <si>
    <t>17740</t>
  </si>
  <si>
    <t>소일파이프</t>
  </si>
  <si>
    <t>soil pipe</t>
  </si>
  <si>
    <t>집이나 공장 등에서 쓰고 버리는 더러운 물이나 빗물이 흘러 나가도록 땅속에 묻어 놓은 관.= 하수관.</t>
  </si>
  <si>
    <t>17741</t>
  </si>
  <si>
    <t>소입</t>
  </si>
  <si>
    <t>quenching, 燒入</t>
  </si>
  <si>
    <t>급랭함으로써 금속이나 합금의 내부에서 일어나는 변화를 저지하여, 고온에서의 안정상태 또는 중간상태를 저온 ·온실에서 유지하는 조작으로 과거에는소입이라고도 하였으며 영어로는 quenching인데 그 뜻이 광범위하여 냉각뿐만 아니라 승온에 수반되어 일어나는 변화를 급열함으로써 저지하는 경우에도 사용한다.</t>
  </si>
  <si>
    <t>17742</t>
  </si>
  <si>
    <t>소재</t>
  </si>
  <si>
    <t>materials, 素材</t>
  </si>
  <si>
    <t>부품이나 기계 등을 만들 때 사용되는 금속, 세라믹, 고분자 등 기본 재료다.</t>
  </si>
  <si>
    <t>17743</t>
  </si>
  <si>
    <t>소절</t>
  </si>
  <si>
    <t>小節</t>
  </si>
  <si>
    <t>몸에서 약간 도드라져 올라온 작은 관절. 예를 들면 손가락 관절 등</t>
  </si>
  <si>
    <t>17744</t>
  </si>
  <si>
    <t>소절재</t>
  </si>
  <si>
    <t>小節材</t>
  </si>
  <si>
    <t>목재 중 작은 옹이가 있는 목재를 말한다.</t>
  </si>
  <si>
    <t>17745</t>
  </si>
  <si>
    <t>소제구</t>
  </si>
  <si>
    <t>clean-out, cleaning hole, 掃除口</t>
  </si>
  <si>
    <t>보일러나 배수관 따위를 정기적으로 관리하고 청소하기 위해 설치한 점검구.</t>
  </si>
  <si>
    <t>17747</t>
  </si>
  <si>
    <t>소지</t>
  </si>
  <si>
    <t>ground</t>
  </si>
  <si>
    <t>천장, 벽, 바닥의 마무리재와 구조재와의 중개로 마무리의 바탕을 이루는 것. →바탕</t>
  </si>
  <si>
    <t>17748</t>
  </si>
  <si>
    <t>소집단 개발</t>
  </si>
  <si>
    <t>planned housing group development</t>
  </si>
  <si>
    <t>소규모 세대수를 기준으로 주택지를 계획적으로 개발하는것.</t>
  </si>
  <si>
    <t>17749</t>
  </si>
  <si>
    <t>객관</t>
  </si>
  <si>
    <t>고려⋅조선 시대의 숙박시설로, 객사(客舍)라고도 함. 외국 사신이나 중앙과 지방의 사신이 왕래할 때 묵거나 혹은 무역을 행할 때 이용된 곳을 말한다. ⇨객사(＝).</t>
  </si>
  <si>
    <t>1775</t>
  </si>
  <si>
    <t>소집락 지구 개량 사업</t>
  </si>
  <si>
    <t>improvement program on local settlement</t>
  </si>
  <si>
    <t>주로 농어촌 집락에서의 주택이나 도로, 공원 등의 개량을 통해 도시발전이 저해된 지구의 정비와 주민의 생활 환경 개선으로 도시 기능을 회복하는 사업.</t>
  </si>
  <si>
    <t>17750</t>
  </si>
  <si>
    <t>소첨</t>
  </si>
  <si>
    <t>小檐</t>
  </si>
  <si>
    <t>소첨차(⇦)의 준말. 주심선상에 놓인 주심첨차를 따라서 출목선상에 놓인 출목첨차 중에서 짧은 첨차를 소첨차라고 함.</t>
  </si>
  <si>
    <t>17751</t>
  </si>
  <si>
    <t>소첨소로</t>
  </si>
  <si>
    <t>小檐小累</t>
  </si>
  <si>
    <t>대첨차를 받기 위해서 소첨차(주두 위에 도리 방향으로 평행하고 촛가지에 직각으로 짜이는 짧은 첨차) 사이에 얹힌 소로.</t>
  </si>
  <si>
    <t>17752</t>
  </si>
  <si>
    <t>소첨차</t>
  </si>
  <si>
    <t>小檐遮</t>
  </si>
  <si>
    <t>주심선상에 놓인 주심첨차를 따라서 출목선상에 놓인 출목첨차 중에서 짧은 첨차를 소첨차라고 함. 소첨차 위에 대첨차에 얹힘.</t>
  </si>
  <si>
    <t>17753</t>
  </si>
  <si>
    <t>소켓</t>
  </si>
  <si>
    <t>socket</t>
  </si>
  <si>
    <t>17754</t>
  </si>
  <si>
    <t>소켓 이음</t>
  </si>
  <si>
    <t>spigot and socket joint</t>
  </si>
  <si>
    <t>삽입 이음이라고도 하며, 삽입구를 받이에 박아서 잇는 이음이며 주철관과 도자기관의 접합에 많이 사용된다. 주철관의 경우에는 마닐라 삼을 접합부의 간극 사이에 넣거나 납을 녹여 넣어 접합하며, 도자기관을 접합할 때는 모르타르를 사용한다.</t>
  </si>
  <si>
    <t>17755</t>
  </si>
  <si>
    <t>소켓관</t>
  </si>
  <si>
    <t>socket pipe, -管</t>
  </si>
  <si>
    <t>소켓이 달려 있는 파이프 접합용 부속으로 파이프관의 직경보다 큰 수구를 가지고 있는 관.</t>
  </si>
  <si>
    <t>17756</t>
  </si>
  <si>
    <t>소켓이음</t>
  </si>
  <si>
    <t>socket joint</t>
  </si>
  <si>
    <t>두 개의 연결관 사이에 고무 링이나 압축 조인트를 넣고 충전제를 삽입하여 연결하는 방법. 철근 콘크리트나 흙을 구워서 만든 연결관에 사용하는 방법의 하나로서 시공성, 수밀성, 내구성 등이 높다.</t>
  </si>
  <si>
    <t>17757</t>
  </si>
  <si>
    <t>소통유리</t>
  </si>
  <si>
    <t>용접용 필터 유리에 스패터가 붙지 않게 외측에다 붙이는 투명유리. ⇨보호유리(＝).</t>
  </si>
  <si>
    <t>17758</t>
  </si>
  <si>
    <t>객사</t>
  </si>
  <si>
    <t>hotel, 客舍</t>
  </si>
  <si>
    <t>고려⋅조선 시대의 숙박시설로, 객관이라고도 함. 외국 사신이나 중앙과 지방의 사신이 왕래할 때 묵거나 혹은 무역을 행할 때 이용된 곳을 말한다. ⇨객관</t>
  </si>
  <si>
    <t>1776</t>
  </si>
  <si>
    <t>소포석</t>
  </si>
  <si>
    <t>주로 외구, 포장 도로 등의 바닥으로서 사용하는 석재로 화강암의 막돌을 8-9cm 입방의 주사위 모양으로 나눈 것.</t>
  </si>
  <si>
    <t>17762</t>
  </si>
  <si>
    <t>소포제</t>
  </si>
  <si>
    <t>air detraining admixture), 消泡劑</t>
  </si>
  <si>
    <t>콘크리트 속 유해한 기포를 제거하는 데 사용되는 혼합계로서 공극률을 줄이는데 도움을 준다.</t>
  </si>
  <si>
    <t>17763</t>
  </si>
  <si>
    <t>소폭판</t>
  </si>
  <si>
    <t>narrow-board</t>
  </si>
  <si>
    <t>수장 보조재 사이에 넣는 폭이 좁은 판.</t>
  </si>
  <si>
    <t>17764</t>
  </si>
  <si>
    <t>소풍길</t>
  </si>
  <si>
    <t>산책하며 걷기 좋은 길</t>
  </si>
  <si>
    <t>17765</t>
  </si>
  <si>
    <t>소프트 에너지 패스</t>
  </si>
  <si>
    <t>soft energy path</t>
  </si>
  <si>
    <t>국제적인 환경보호단체 ‘지구의 벗’의 영국대표인 애모리 블로크 로빈스(1947~)가 &lt;포린 어페어스&gt; (1976년 10월호)에 발표한 논문 &lt;에너지 전략, 가서는 안되는 길&gt;과 이를 바탕으로 정리한 책 &lt;소프트에너지패스&gt;에서 제창한 새로운 에너지 노선을 말한다.에너지 공급의 중심을 석유 등 화석연료와 원자력이 아닌 태양열·풍력·해양에너지 등 재생가능한 에너지에 두고 에너지의 수급균형을 기하는 수단으로서 공급확대가 아닌 수요감소, 즉 에너지 절약을 추진하며 집중적 에너지 공급 시스템으로부터 최종적인 수요 에너지의 질과 규모 및 지리적 분포를 고려한 지역분산형 에너지 공급 시스템으로 이행한다는 것.</t>
  </si>
  <si>
    <t>17766</t>
  </si>
  <si>
    <t>소프트웨어</t>
  </si>
  <si>
    <t>software</t>
  </si>
  <si>
    <t>컴퓨터 프로그램과 그와 관련된 문서들을 총칭하는 용어로 기계장치부를 말하는 하드웨어에 대응하는 개념이다. 크게 운영체제와 응용 소프트웨어로 나뉘며 하드웨어가 발달하여 가격이 저렴해지고 교체가 잦아짐에 따라 소프트웨어의 중요성은 더욱 높아지고 있다.</t>
  </si>
  <si>
    <t>17767</t>
  </si>
  <si>
    <t>소피트</t>
  </si>
  <si>
    <t>soffit, soffite</t>
  </si>
  <si>
    <t>① 계단, 아치, 장식적인 돌출부, 발코니 등의 부재의 하부면 ② 차양이나 천장의 하부면에 사용되는 PC패널의 이름</t>
  </si>
  <si>
    <t>17768</t>
  </si>
  <si>
    <t>소혈 이음</t>
  </si>
  <si>
    <t>얇은 골을 파 낸 뒤, 파낸 골에 판을 끼워 넣는 맞춤의 종류들 중 한 가지.</t>
  </si>
  <si>
    <t>17769</t>
  </si>
  <si>
    <t>객실</t>
  </si>
  <si>
    <t>guest room, 客室</t>
  </si>
  <si>
    <t>① 여관 호텔 등에서 고객의 숙박을 위한 방. ② 건축물의 내부에 칸막이나 벽으로 분리시킨 공간.</t>
  </si>
  <si>
    <t>1777</t>
  </si>
  <si>
    <t>소형 소켓콘크리트관</t>
  </si>
  <si>
    <t>reinforced span concrete pipes with socket</t>
  </si>
  <si>
    <t>KS F 4408. 2001년에 폐지된 규정이다.</t>
  </si>
  <si>
    <t>17770</t>
  </si>
  <si>
    <t>소화</t>
  </si>
  <si>
    <t>slaking, 消火</t>
  </si>
  <si>
    <t>화재를 진화하는 행위로 방법에 따라 냉각소화, 질식소화, 제거소화가 있음.</t>
  </si>
  <si>
    <t>세화35.4%</t>
  </si>
  <si>
    <t>17772</t>
  </si>
  <si>
    <t>소화 설비</t>
  </si>
  <si>
    <t>extinguishment equipments； fire extinguishing system</t>
  </si>
  <si>
    <t>물 또는 그 밖의 소화약제를 사용하여 소화하는 소화기구, 자동소화장치, 옥내소화전설비, 스프링클러설비등, 물분무등소화설비, 옥외소화설비 등의 기계·기구 또는 설비</t>
  </si>
  <si>
    <t>17773</t>
  </si>
  <si>
    <t>소화기</t>
  </si>
  <si>
    <t>fire extinguisher, 消化器</t>
  </si>
  <si>
    <t>건물 내외에서 불이 났을 때 불을 끄는 데 쓰는 응급소화용 기구.</t>
  </si>
  <si>
    <t>17775</t>
  </si>
  <si>
    <t>소화설비</t>
  </si>
  <si>
    <t>suppression system), 消火設備</t>
  </si>
  <si>
    <t>물 또는 그 밖의 소화약제를 사용하여 소화하는 '소화기구', '자동소화장치', '옥내소화전설비', '스프링클러설비등', '물분무등소화설비', '옥외소화설비' 등의 기계·기구 또는 설비</t>
  </si>
  <si>
    <t>17776</t>
  </si>
  <si>
    <t>소화용 저수량</t>
  </si>
  <si>
    <t>reserved water volume of fire-extinguishing</t>
  </si>
  <si>
    <t>옥내소화전에 필요한 저수조의 크기</t>
  </si>
  <si>
    <t>17777</t>
  </si>
  <si>
    <t>소화용수설비</t>
  </si>
  <si>
    <t>消化用水設備</t>
  </si>
  <si>
    <t>화재를 진압하는 데 필요한 물을 공급하거나 저장하는 '상수도소화용수설비', '소화수조·저수조, 그 밖의 소화용수설비' 등의 설비</t>
  </si>
  <si>
    <t>17778</t>
  </si>
  <si>
    <t>소화재</t>
  </si>
  <si>
    <t>small fire； slight fire</t>
  </si>
  <si>
    <t>소손정도가 작은 화재</t>
  </si>
  <si>
    <t>17779</t>
  </si>
  <si>
    <t>소화전</t>
  </si>
  <si>
    <t>fire hydrant, hydrant, 消火栓</t>
  </si>
  <si>
    <t>화재 때 불을 끄기 위하여 건물의 내외에 마련해 놓은 급수시설로서 호스와 그 끝에 노즐이 달려 있다.지상식(地上式)‧지하식의 것도 있음.</t>
  </si>
  <si>
    <t>17780</t>
  </si>
  <si>
    <t>소화펌프</t>
  </si>
  <si>
    <t>fire pump, 消火－</t>
  </si>
  <si>
    <t>화재 발생시 스프링클러 헤드, 옥내소화전 등에 물을 자동으로 공급해주는 펌프.</t>
  </si>
  <si>
    <t>17782</t>
  </si>
  <si>
    <t>소화호스</t>
  </si>
  <si>
    <t>fire hose, 消火－</t>
  </si>
  <si>
    <t>화재 시 소화관 또는 소방펌프의 방수구 등에 연결하여 소화용수를 방수하기 위한 도관으로 쟈켓트 부분과 결합 금속구로 구성</t>
  </si>
  <si>
    <t>17783</t>
  </si>
  <si>
    <t>소화활동상 필요한 시설</t>
  </si>
  <si>
    <t>消火活動上必要－施設</t>
  </si>
  <si>
    <t>소방대가 본격적 소화에 사용하는 배연(排煙)설비, 연결살수설비, 연결송수관 및 비상 콘센트 설비 등의시설의 총칭을 일컬음.</t>
  </si>
  <si>
    <t>17784</t>
  </si>
  <si>
    <t>속</t>
  </si>
  <si>
    <t>handle</t>
  </si>
  <si>
    <t>손가락 4개분의 너비로 길이의 단위로 사용한다.</t>
  </si>
  <si>
    <t>17785</t>
  </si>
  <si>
    <t>속건니스</t>
  </si>
  <si>
    <t>주정 바니시의 일종. 코펄을 알코올류에 녹여 만든다. 셸락 바니시를 혼합하면 품질이 좋아진다. 가격을 싸게 하기 위해 로진을 혼용하는 일도 있다. 광택이 좋다. 도막은 매우 단단하나 물러지기 쉽다. 목공품, 양철 제품의 투명 마무리, 광택 내기</t>
  </si>
  <si>
    <t>17786</t>
  </si>
  <si>
    <t>속고살</t>
  </si>
  <si>
    <t>초가지붕을 만들때 짚이나 새 따위로 엮은 이엉을 얹기 전에 지붕 위에 마주 보이는 두 곳의 한쪽에서 다른 쪽까지 두 끝이 닿도록 길게 가로 놓는 새끼줄을 말함.</t>
  </si>
  <si>
    <t>17787</t>
  </si>
  <si>
    <t>속껍질</t>
  </si>
  <si>
    <t>inner bark, 內皮</t>
  </si>
  <si>
    <t>겉껍질 안에 겹으로 있는 껍질. 내피(內皮).</t>
  </si>
  <si>
    <t>17788</t>
  </si>
  <si>
    <t>속도 검층</t>
  </si>
  <si>
    <t>velocity logging</t>
  </si>
  <si>
    <t>보링공을 사용해서 지반의 탄성파 속도(P파, S파 속도)를 측정하는 방법의 총칭. 공내에 발진원과 수신기를 삽입하는 방법과 발진원은 지상에 두고 수진기만을 공내에 삽입하는 방법이 있음.→PS 검층.</t>
  </si>
  <si>
    <t>17789</t>
  </si>
  <si>
    <t>객장</t>
  </si>
  <si>
    <t>guest place, 客場</t>
  </si>
  <si>
    <t>① 은행이나 증권 회사에서 고객이 이용하는 장소. ② 증권회사의 객장에는 고객의 투자 편의를 위한 시장정보, 전달체제 및 투자자료 등을 제공한다.</t>
  </si>
  <si>
    <t>기문당27.2%</t>
  </si>
  <si>
    <t>1779</t>
  </si>
  <si>
    <t>속도 계전기</t>
  </si>
  <si>
    <t>quick acting relay； speed relay</t>
  </si>
  <si>
    <t>시스템에서 속도를 전송시키는 계전기. 시스템에서 시스템으로 계전시킬 때 속도를 연속적으로 보내는 장치로서, 에너지의 연속성과 유사하며 그 효율에도 큰 영향을 미친다.</t>
  </si>
  <si>
    <t>17790</t>
  </si>
  <si>
    <t>속도 규제</t>
  </si>
  <si>
    <t>speed regulation</t>
  </si>
  <si>
    <t>도로에서의 차량속도를 제한하여 지정하는 것.</t>
  </si>
  <si>
    <t>17791</t>
  </si>
  <si>
    <t>속도 벡터</t>
  </si>
  <si>
    <t>velocity vector</t>
  </si>
  <si>
    <t>운동하고 있는 물체의 각 시점에서의 순간 속도에 비례하는 길이를 갖고, 운동하는 방향과 나란하게 그은 벡터.</t>
  </si>
  <si>
    <t>17792</t>
  </si>
  <si>
    <t>속도 변동</t>
  </si>
  <si>
    <t>velocity turbulence; velocity fluctuation</t>
  </si>
  <si>
    <t>어떠한 물체의 위치 변화를 뜻하는 변위를 변화가 일어난 시간 간격으로 나눈 값</t>
  </si>
  <si>
    <t>17793</t>
  </si>
  <si>
    <t>속도 분포</t>
  </si>
  <si>
    <t>velocity distribution</t>
  </si>
  <si>
    <t>고전 역학에 따르는 이상 기체(理想氣體)의 열평형 상태에서 분자의 각 상태의 속도 확률 분포. 이 확률을 나타내는 법칙은 1859년 맥스웰이 세우고, 그 뒤에 볼츠만이 일반화하였다.</t>
  </si>
  <si>
    <t>17794</t>
  </si>
  <si>
    <t>속도 수두</t>
  </si>
  <si>
    <t>velocity head</t>
  </si>
  <si>
    <t>단위 중량의 유체가 가지는 역학적 에너지를 물기둥의 높이로 표현한 지수.</t>
  </si>
  <si>
    <t>17795</t>
  </si>
  <si>
    <t>속도 응답</t>
  </si>
  <si>
    <t>velocity response</t>
  </si>
  <si>
    <t>어느 지진동이 여러 가지 주기의 진동계에 주는 최대 응답 가속도를 나타낸다.= 가속도 응답.</t>
  </si>
  <si>
    <t>17796</t>
  </si>
  <si>
    <t>속도 응답 스펙트럼</t>
  </si>
  <si>
    <t>velocity response spectrum</t>
  </si>
  <si>
    <t>응답스펙트럼 중 속도를 세로축으로 설정한 스펙트럼</t>
  </si>
  <si>
    <t>17797</t>
  </si>
  <si>
    <t>DF</t>
  </si>
  <si>
    <t>durability factor</t>
  </si>
  <si>
    <t>178</t>
  </si>
  <si>
    <t>객주집</t>
  </si>
  <si>
    <t>inn, 客主幕</t>
  </si>
  <si>
    <t>지방 객상(客商)들을 위해 화물의 도매·위탁판매·보관·운송업 등과 금융업·여관업을 겸하던 상업기관.</t>
  </si>
  <si>
    <t>1780</t>
  </si>
  <si>
    <t>속도 퍼텐셜</t>
  </si>
  <si>
    <t>velocity potential</t>
  </si>
  <si>
    <t>유체 역학의 기본 개념 가운데 하나로 위치 에너지에 대한 개념을 유체역학에 응용한 것으로서, 유체 내 속도의 장을 이르는 용어.</t>
  </si>
  <si>
    <t>17800</t>
  </si>
  <si>
    <t>속도 픽업</t>
  </si>
  <si>
    <t>velocity pickup</t>
  </si>
  <si>
    <t>변환기의 일종으로 입력 가속도에 비례하는 출력을 발생하는 변환기(變換器)를 말한다.= 가속도 픽업.</t>
  </si>
  <si>
    <t>17802</t>
  </si>
  <si>
    <t>속도압</t>
  </si>
  <si>
    <t>velocity pressure, 速度壓</t>
  </si>
  <si>
    <t>바람 등 유체의 동적인 압력으로서 풍하중 평가시 풍압력의 기준값임.</t>
  </si>
  <si>
    <t>17804</t>
  </si>
  <si>
    <t>속도조정기</t>
  </si>
  <si>
    <t>governer, 速度調整器</t>
  </si>
  <si>
    <t>부하의 크기에 따라 회전수가 변동되는 내연기관 조속 장치의 속도 또는 출력 변화를 조정하는 장치.</t>
  </si>
  <si>
    <t>17805</t>
  </si>
  <si>
    <t>속돌</t>
  </si>
  <si>
    <t>17806</t>
  </si>
  <si>
    <t>속복도</t>
  </si>
  <si>
    <t>middle corridor, 中複道</t>
  </si>
  <si>
    <t>방과 방 사이에 있는 복도로 중복도라고도 함.</t>
  </si>
  <si>
    <t>17807</t>
  </si>
  <si>
    <t>속빈벽돌</t>
  </si>
  <si>
    <t>점토를 원료로 속을 비게 하여 구어낸 벽돌로 속빈 벽돌은 방음벽 단열층, 보온벽, 간막이벽 등의 경량용(경량 벽돌)으로 쓰인다. 다공 벽돌과 함께 경량 벽돌의 하나이다. ⇨중공벽돌(＝).</t>
  </si>
  <si>
    <t>17808</t>
  </si>
  <si>
    <t>속빈시멘트블록</t>
  </si>
  <si>
    <t>hollow cement block</t>
  </si>
  <si>
    <t>속이 비어 철근 배근, 모르타르‧콘크리트 등의 사춤을 할 수 있게 된 조적재로 시멘트와 잔골재를 원료로 속이 비게 찍어낸 블록이다.</t>
  </si>
  <si>
    <t>17809</t>
  </si>
  <si>
    <t>객청</t>
  </si>
  <si>
    <t>drawing room, reception room, 客廳</t>
  </si>
  <si>
    <t>제사 등의 큰 행사에 방문한 손님이 거처할 수 있도록 마련한 공간</t>
  </si>
  <si>
    <t>1781</t>
  </si>
  <si>
    <t>속빈유리블록</t>
  </si>
  <si>
    <t>hollow glass block</t>
  </si>
  <si>
    <t>KS F 4903에서 속 빈 유리 블록의 종류는 형상‧치수‧유리의 빛깔 및 빛의 확산 지향성에 따라 구분. 주로 건축물의 채광벽‧칸막이 등에 사용하는 속빈 유리블록에 대하여 규정.</t>
  </si>
  <si>
    <t>17810</t>
  </si>
  <si>
    <t>속빈조적개체</t>
  </si>
  <si>
    <t>hollow masonry unit, 中空組積個體</t>
  </si>
  <si>
    <t>속빈블록‧구멍벽돌 등과 같이 정미단면적이 측정한 온단면적보다 작은 개체이다.</t>
  </si>
  <si>
    <t>17811</t>
  </si>
  <si>
    <t>속빈플러시문</t>
  </si>
  <si>
    <t>hollow-core flush door, hollow-core door</t>
  </si>
  <si>
    <t>속이 빈 나무 뼈대의 양면에 합판을 바른 창호.</t>
  </si>
  <si>
    <t>17812</t>
  </si>
  <si>
    <t>속자락</t>
  </si>
  <si>
    <t>주의(柱衣, 비단에 영락이나 드림 등을 부가로 장식)에 그린 무늬를 말하는 것으로 기둥머리에 그린 단청에서 주로 사용됨.</t>
  </si>
  <si>
    <t>17814</t>
  </si>
  <si>
    <t>속찬조적개체</t>
  </si>
  <si>
    <t>solid masonry unit, 中實租積個體</t>
  </si>
  <si>
    <t>속빈조적개체의 반대.</t>
  </si>
  <si>
    <t>17816</t>
  </si>
  <si>
    <t>속찬조적벽</t>
  </si>
  <si>
    <t>solid masonry wall, 中實組積壁</t>
  </si>
  <si>
    <t>속이 밀실한 조적개체를 쌓은 벽.</t>
  </si>
  <si>
    <t>17817</t>
  </si>
  <si>
    <t>속찬플러시문</t>
  </si>
  <si>
    <t>solid-core door, solid-core flush door</t>
  </si>
  <si>
    <t>속빈플러시문의 반대.</t>
  </si>
  <si>
    <t>17818</t>
  </si>
  <si>
    <t>속채우기</t>
  </si>
  <si>
    <t>hearting</t>
  </si>
  <si>
    <t>심벽(心壁) ((석조의 벽 내부에 잡석 등을 채우는 작업))</t>
  </si>
  <si>
    <t>17819</t>
  </si>
  <si>
    <t>객토</t>
  </si>
  <si>
    <t>soil dressing, borrow, 客土</t>
  </si>
  <si>
    <t>① 흙쌓기용으로 토취장에 구해 오는 흙. ② 경지의 토성을 개량하기 위하여 경지면에 다른 토양을 반입 살포하는 것.</t>
  </si>
  <si>
    <t>1782</t>
  </si>
  <si>
    <t>속파기 공법</t>
  </si>
  <si>
    <t>중공의 기성 말뚝의 중공부로부터 지반을 굴착하면서 말뚝을 지중에 압입하는 말뚝박기 공법.</t>
  </si>
  <si>
    <t>17820</t>
  </si>
  <si>
    <t>손</t>
  </si>
  <si>
    <t>sone</t>
  </si>
  <si>
    <t>음의 크기(loudness)의 단위로서, 1 kHz 40 dB 음압 레벨에 의한 음의 크기가 1 Sone으로 정의되며 청취자에게 1 Sone 의배의 크기로 느껴지는 소리를Sone이라 한다. 또 다른 음의 크기(loudness) 단위로는 Phon이 있다.</t>
  </si>
  <si>
    <t>17821</t>
  </si>
  <si>
    <t>손걸이</t>
  </si>
  <si>
    <t>sash lift, window lift</t>
  </si>
  <si>
    <t>미닫이 창호용 철물의 하나. 창문을 개폐할 때 손이 들어가 끼이게 된 창호철물. 들창손걸이‧서랍손걸이‧느림손걸이가 있음.</t>
  </si>
  <si>
    <t>17822</t>
  </si>
  <si>
    <t>손걸이판</t>
  </si>
  <si>
    <t>door pull, pull</t>
  </si>
  <si>
    <t>창호, 서랍, 상자의 뚜껑 등을 앞으로 당기든가 옆으로 움직여서 개폐할 때 손을 거는 것. 대부분은 철물이다.</t>
  </si>
  <si>
    <t>17823</t>
  </si>
  <si>
    <t>손공구</t>
  </si>
  <si>
    <t>hand tool, 手工具</t>
  </si>
  <si>
    <t>동력을 사용하지 않고 손으로만 사용하는 공구.</t>
  </si>
  <si>
    <t>17824</t>
  </si>
  <si>
    <t>손끝</t>
  </si>
  <si>
    <t>일식 건축에서 문에서 달대로부터 가장 떨어진 부분, 또는 토장문 가장자리에 만들어진 몇 개의 단, 쌍접문의 달대에서 먼 쪽의 절반을 말하며 받이대 또는 꼬리 서까래에 의해 옆주근보다 밖으로 나온 부분. 받침의 중심에서 중심까지의 거리를 한 손으로 해서 그 수에 따라 출조(한손끝), 두손끝, 세손끝이라 한다.</t>
  </si>
  <si>
    <t>17826</t>
  </si>
  <si>
    <t>손다듬질</t>
  </si>
  <si>
    <t>hand finishing</t>
  </si>
  <si>
    <t>정ㆍ줄ㆍ스크레이퍼 등의 손공구를 사용하여 부품을 다듬질하는 작업. 손공구로는 한가한 가공기기나 간단한 소형 공작 기계 등을 포함시키기도 한다.</t>
  </si>
  <si>
    <t>17828</t>
  </si>
  <si>
    <t>손다짐</t>
  </si>
  <si>
    <t>rodding</t>
  </si>
  <si>
    <t>구조적으로 약한 대리석을 보강하는 것으로서 판석의 안쪽에 홈을 내고 거기다 보강용의 막대를 시멘트로 발라서 부치는 것. 거푸집의 콘크리트가 잘 충전되게 하기 위하여 막대기 등을 사용하여 다지는 것.</t>
  </si>
  <si>
    <t>17829</t>
  </si>
  <si>
    <t>갠트리기중기</t>
  </si>
  <si>
    <t>gantry crane, -起重機</t>
  </si>
  <si>
    <t>넓은 면적에 많은 지각을 세우고 들보를 가설하고, 윈치가 종횡으로 운행할 수 있는 형상의 크레인.</t>
  </si>
  <si>
    <t>1783</t>
  </si>
  <si>
    <t>손달구</t>
  </si>
  <si>
    <t>手達固</t>
  </si>
  <si>
    <t>한 두 사람이 쓸 수 있는 자그마한 달구를 말한다.</t>
  </si>
  <si>
    <t>기문당39.7%</t>
  </si>
  <si>
    <t>17830</t>
  </si>
  <si>
    <t>손대패</t>
  </si>
  <si>
    <t>hand plane</t>
  </si>
  <si>
    <t>손에 쥐고 쓰는 대패.</t>
  </si>
  <si>
    <t>17831</t>
  </si>
  <si>
    <t>손더미</t>
  </si>
  <si>
    <t>hand dummy</t>
  </si>
  <si>
    <t>머리가 둥근 주석으로 되어 있는 공구로 납관을 구부리거나 어떤 모양으로 가공하기 위하여 쓰이는 공구.</t>
  </si>
  <si>
    <t>17832</t>
  </si>
  <si>
    <t>손도끼</t>
  </si>
  <si>
    <t>hatchet</t>
  </si>
  <si>
    <t>목공구의 일종. 끝이 구부러진 자루 끝에 괭이같은 철제의 날을 붙인 것으로, 목재를 깎는데 사용한다.</t>
  </si>
  <si>
    <t>17833</t>
  </si>
  <si>
    <t>손드릴</t>
  </si>
  <si>
    <t>hand drill</t>
  </si>
  <si>
    <t>비교적 지름이 작은구멍을 뚫는데 사용하는 손기계로서 브레이스 드릴의 작은 것을 말한다. 핸드브레이스(＝).</t>
  </si>
  <si>
    <t>17834</t>
  </si>
  <si>
    <t>손밀이끌</t>
  </si>
  <si>
    <t>일식 건축에서 문에서 달대로부터 가장 떨어진 부분, 또는 토장문 가장자리에 만들어진 몇 개의 단, 쌍접문의 달대에서 먼 쪽의 절반을 말하며 받이대 또는 꼬리 서까래에 의해 옆주근보다 밖으로 나온 부분. 받침의 중심에서 중심까지의 거리를 한 손으로 해서 그 수에 따라 출조(한손끝), 두손끝, 세손끝이라 한다. ⇨손끌(＝).</t>
  </si>
  <si>
    <t>17838</t>
  </si>
  <si>
    <t>손밀이대패</t>
  </si>
  <si>
    <t>자동 대패의 하나. 동력으로 돌아가는 날에 손으로 나무를 밀어서 깎는다. 회전축에 2～4장의 대팻날을 끼워서 1분 동안에 3,000～5,000회의 고속으로 회전시켜 각재나 판재의 면을 깎는 기계대패.</t>
  </si>
  <si>
    <t>17839</t>
  </si>
  <si>
    <t>갤러리</t>
  </si>
  <si>
    <t>gallery, 步廊</t>
  </si>
  <si>
    <t>① 미술시장에서 작가의 작품을 구매하고 전시, 판매하는 곳. ② 건물 안뜰의 가장자리에 위치한 콜로네이드 또는 아케이드가 둘러 있는 복도.③ 골프 경기장에서 경기를 구경하는 사람.</t>
  </si>
  <si>
    <t>세화9.3%</t>
  </si>
  <si>
    <t>1784</t>
  </si>
  <si>
    <t>손비빔</t>
  </si>
  <si>
    <t>hand mixing</t>
  </si>
  <si>
    <t>인력에 의해 콘크리트를 비비는 것. 철판과 삽을 사용한다. 기계 비빔에 대해서 말한다.</t>
  </si>
  <si>
    <t>17840</t>
  </si>
  <si>
    <t>손수레</t>
  </si>
  <si>
    <t>hand cart, wheel barrow), 手車</t>
  </si>
  <si>
    <t>콘크리트 타설시 콘크리트를 근거리 운반하는 소형 강철제의 2륜차 또는 1륜차.</t>
  </si>
  <si>
    <t>17841</t>
  </si>
  <si>
    <t>손실 계수</t>
  </si>
  <si>
    <t>loss factor</t>
  </si>
  <si>
    <t>절연 시스템에서 유전 손실과 어떤 온도의 절연물에 지정된 주파수와 진폭의 교류 전압을 확립하기 위해 필요한 겉보기 전력의 비.</t>
  </si>
  <si>
    <t>17843</t>
  </si>
  <si>
    <t>손실수두</t>
  </si>
  <si>
    <t>head loss, loss of head, 損失水頭</t>
  </si>
  <si>
    <t>관로 내의 유체가 흐를 때 관로의 형상에 의한 마찰이나 유체의 점성 따위에 의하여 에너지가 손실되는데, 그 손실 에너지의 크기를 수주의 높이로 나타낸 값.</t>
  </si>
  <si>
    <t>17846</t>
  </si>
  <si>
    <t>손실열량</t>
  </si>
  <si>
    <t>heat loss, 損失熱量</t>
  </si>
  <si>
    <t>생물이나 물체가 복사, 전도, 대류, 증발 따위를 통해 외부로 잃어버린 열량.건축물 난방시 실내에서 실외로 빠져나가는 열량.</t>
  </si>
  <si>
    <t>17847</t>
  </si>
  <si>
    <t>손실톱</t>
  </si>
  <si>
    <t>손으로 사용하는 실같이 가는 톱. 얇은 널빤지에 여러 가지 모양으로 도림질을 하는 데 쓴다. ⇨실톱.</t>
  </si>
  <si>
    <t>17848</t>
  </si>
  <si>
    <t>손씻는 그릇</t>
  </si>
  <si>
    <t>가볍게 손을 씻기 위한 그릇</t>
  </si>
  <si>
    <t>17849</t>
  </si>
  <si>
    <t>손씻는 대야</t>
  </si>
  <si>
    <t>가볍게 손을 씻기 위한 대야</t>
  </si>
  <si>
    <t>17850</t>
  </si>
  <si>
    <t>손연장</t>
  </si>
  <si>
    <t>공구 중 하나로 손작업용을 말한다.</t>
  </si>
  <si>
    <t>17851</t>
  </si>
  <si>
    <t>손용접</t>
  </si>
  <si>
    <t>manual welding, hand welding</t>
  </si>
  <si>
    <t>주로 손으로 행하는 용접을 말하며 용접공이 홀더로 용접봉(전극봉)을 잡고 용접용 안경을 착용하고 용접한다.</t>
  </si>
  <si>
    <t>17852</t>
  </si>
  <si>
    <t>손자귀</t>
  </si>
  <si>
    <t>small adz</t>
  </si>
  <si>
    <t>한 손으로 잡고 깎는 작은 자귀. 한 손으로 나무를 찍어 깎는 연장. 날이 가로로 나 있어 자루와 직각으로 되어 있고, 자귀보다 크기가 작다. ⇨까뀌.</t>
  </si>
  <si>
    <t>17855</t>
  </si>
  <si>
    <t>손작업</t>
  </si>
  <si>
    <t>hand working, 手作業</t>
  </si>
  <si>
    <t>공작 기계를 사용하지 않고 손작업으로 공작물을 가공하는 것으로서, 가공을 하기 위한 준비 작업이나 조립 조정 작업 등도 이에 포함된다. 정‧줄‧스크레이퍼‧핸드드릴‧쇠톱 등의 손작업 공구를 사용하여 공작물을 자르고 깎아서 끝손질하는 것.</t>
  </si>
  <si>
    <t>17856</t>
  </si>
  <si>
    <t>손잡이</t>
  </si>
  <si>
    <t>door handle, handle</t>
  </si>
  <si>
    <t>서랍, 창문, 출입문 등을 열거나 움직이기 위해 손으로 잡는 철물로서 여러 가지 형태가 쓰인다.</t>
  </si>
  <si>
    <t>17857</t>
  </si>
  <si>
    <t>손잡이대</t>
  </si>
  <si>
    <t>locking stile, lock stile, closing stile, shutting stile, striking stile</t>
  </si>
  <si>
    <t>문의 정첩이 달린 반대쪽에 손잡이가 달려 있는 선대를 말한다.</t>
  </si>
  <si>
    <t>17858</t>
  </si>
  <si>
    <t>손잡이판</t>
  </si>
  <si>
    <t>미닫이나 장지에 손잡이를 접합할 때 이것을 붙이기 위한 바탕이 되는 판재.</t>
  </si>
  <si>
    <t>17859</t>
  </si>
  <si>
    <t>갤론</t>
  </si>
  <si>
    <t>1786</t>
  </si>
  <si>
    <t>손잡이편</t>
  </si>
  <si>
    <t>shutting</t>
  </si>
  <si>
    <t>문에서 손잡이가 있는 편을 말한다. =손잡이대.</t>
  </si>
  <si>
    <t>17860</t>
  </si>
  <si>
    <t>손차</t>
  </si>
  <si>
    <t>짐을 운반하는 데 사용되는 바퀴가 두 개인 수레. 리어카(rear car)라고도 한다. 처음에는 자전거의 뒷부분에 다는 고무바퀴의 2륜차였으나, 차차 사람이 직접 끌게 되었다. 앞에 ㄷ자 모양의 철제 손잡이가 있고 몸체는 사각으로 타이어가 달려 있다. ⇨손수레(＝).</t>
  </si>
  <si>
    <t>17861</t>
  </si>
  <si>
    <t>손창방</t>
  </si>
  <si>
    <t>본채와 떨어져 독립적으로 자리한 사랑방</t>
  </si>
  <si>
    <t>17862</t>
  </si>
  <si>
    <t>손톱</t>
  </si>
  <si>
    <t>handsaw, 手鋸, 手動鋸</t>
  </si>
  <si>
    <t>널빤지나 나무 판을 똑바로 자르기에 적합한 매우 흔한 손톱. 목재의 절단용임. ⇨톱.</t>
  </si>
  <si>
    <t>17863</t>
  </si>
  <si>
    <t>손파기우물</t>
  </si>
  <si>
    <t>17864</t>
  </si>
  <si>
    <t>손판</t>
  </si>
  <si>
    <t>finger plates</t>
  </si>
  <si>
    <t>창호철물의 한 가지로 문이 더러워지지 않게 손잡이의 밑받침으로 대는 판. 밑판이라고도 한다.</t>
  </si>
  <si>
    <t>17865</t>
  </si>
  <si>
    <t>손해머</t>
  </si>
  <si>
    <t>hand hammer</t>
  </si>
  <si>
    <t>기계용, 단조용, 목공용, 못빼기용, 검사용 해머 등이 있다. 모두가 강제(鋼製)이며, 두부는 담금질, 뜨임 처리가 되어 있다. 크기는 두부의 중량으로 나타내고 0.5~1.0kg 정도로 한손으로도 사용할 수 있는 해머이다.</t>
  </si>
  <si>
    <t>17869</t>
  </si>
  <si>
    <t>갭</t>
  </si>
  <si>
    <t>gap</t>
  </si>
  <si>
    <t>① 서로 붙어 있는 틈새. ② 간극, 공백, 단층 등의 의미</t>
  </si>
  <si>
    <t>1787</t>
  </si>
  <si>
    <t>손홈통</t>
  </si>
  <si>
    <t>지붕의 빗물을 배수하기 위해 연직 방향으로 설치하는 홈통. ⇨상자홈통.</t>
  </si>
  <si>
    <t>17870</t>
  </si>
  <si>
    <t>솔</t>
  </si>
  <si>
    <t>손잡이에 달려 있는 천연 또는 합성 강모를 이용해 바닥에 페인트, 광택제 또는 착색제를 펴 바르는 데 쓴다.</t>
  </si>
  <si>
    <t>17871</t>
  </si>
  <si>
    <t>솔기</t>
  </si>
  <si>
    <t>판재를 이어 붙이거나 옆에 될 때에 평행으로 옆 대어 붙이는 것.</t>
  </si>
  <si>
    <t>17872</t>
  </si>
  <si>
    <t>솔기대</t>
  </si>
  <si>
    <t>slat</t>
  </si>
  <si>
    <t>판장 틈이나 문설주, 비늘 창문에 가느다랐게 오려 붙인 쪽.</t>
  </si>
  <si>
    <t>17873</t>
  </si>
  <si>
    <t>솔대</t>
  </si>
  <si>
    <t>솔대목으로서 문설주와 판장 사이의 가느다란 틈으로 얇게 오려 붙인 판재.</t>
  </si>
  <si>
    <t>17874</t>
  </si>
  <si>
    <t>솔대목</t>
  </si>
  <si>
    <t>솔대라도고 하며, 문설주와 판장 사이의 가느다란 틈으로 얇게 오려 붙인 판재.</t>
  </si>
  <si>
    <t>17875</t>
  </si>
  <si>
    <t>솔라</t>
  </si>
  <si>
    <t>solar</t>
  </si>
  <si>
    <t>큰방 상층부에 2층에 만들고 상층에 독립적으로 설치된 계단으로 연결. 서양 중세 주택의 상충 거실.</t>
  </si>
  <si>
    <t>17876</t>
  </si>
  <si>
    <t>솔라 시스템</t>
  </si>
  <si>
    <t>solar system</t>
  </si>
  <si>
    <t>태양 에너지를 열, 전력, 화학 에너지로 변환해서 저장, 반송 수단을 거쳐 냉난방 급탕, 조명, 건조 등 생활이나 산업용으로 이용하기 위한 여러 가지 방식으로 태양열 온수기나 태양 전지 따위의 전용 기기를 이용하는 방법과 주택 설계 단계에서 건축 재료나 도료, 건물 구조 등이 태양 에너지 활용에 유리하도록 하는 방법이 있다</t>
  </si>
  <si>
    <t>17877</t>
  </si>
  <si>
    <t>갱신</t>
  </si>
  <si>
    <t>replacement</t>
  </si>
  <si>
    <t>건물이나 설비 장치 등이 노후된 경우 기능을 회복시키기 위해 이의 일부 혹은 전부를 새 것으로 교체하는 것.</t>
  </si>
  <si>
    <t>1788</t>
  </si>
  <si>
    <t>솔라 하우스</t>
  </si>
  <si>
    <t>solar house</t>
  </si>
  <si>
    <t>솔라 시스템을 갖춘 주택= 태양열 주택.</t>
  </si>
  <si>
    <t>세화43.3%</t>
  </si>
  <si>
    <t>17880</t>
  </si>
  <si>
    <t>솔라글라스</t>
  </si>
  <si>
    <t>solar glass</t>
  </si>
  <si>
    <t>태양광을 차단하는 유리를 말한다. =틴트글라스.</t>
  </si>
  <si>
    <t>17881</t>
  </si>
  <si>
    <t>솔루션용접</t>
  </si>
  <si>
    <t>solution welding</t>
  </si>
  <si>
    <t>플라스틱 용접 중 기계적, 화학적 결합력을 중첩작용을 통해 솔벤트의 작용으로 플라스틱의 표면을 연화시키고, 접합시키는 방법.</t>
  </si>
  <si>
    <t>17882</t>
  </si>
  <si>
    <t>솔리드 모델</t>
  </si>
  <si>
    <t>solid model</t>
  </si>
  <si>
    <t>CAD등의 모델링 프로그램으로 구나 직육면체등의 기본적인 형상의 연산을 통해 정점, 능선, 면 및 질량을 입체로 표현한 형상 모델</t>
  </si>
  <si>
    <t>17884</t>
  </si>
  <si>
    <t>솔리드리브아치</t>
  </si>
  <si>
    <t>solid rib arch</t>
  </si>
  <si>
    <t>리브의 형태가 브레이스 형태가 아니라, 아치 방향과 평행하게 배치된 아치.</t>
  </si>
  <si>
    <t>17885</t>
  </si>
  <si>
    <t>솔리디트시멘트</t>
  </si>
  <si>
    <t>solidit cement</t>
  </si>
  <si>
    <t>실리카질 암석(화강암 또는 문회암)을 높은 온도로 소성 후 냉각시켜 분말화한 시멘트이다.</t>
  </si>
  <si>
    <t>17886</t>
  </si>
  <si>
    <t>솔송나무</t>
  </si>
  <si>
    <t>hemlock</t>
  </si>
  <si>
    <t>소나무과 침엽수로 담갈색을 띠고 기건 비중이 약 0.50로 상인방이나 중인방으로 활용</t>
  </si>
  <si>
    <t>17887</t>
  </si>
  <si>
    <t>솔잎가래</t>
  </si>
  <si>
    <t>snake’s beard</t>
  </si>
  <si>
    <t>백합과의 외떡입식물로 여러해살이풀이며 길이는 15cm 정도이고 잎폭은 2~5mm로 지피식물로 적합(소엽맥문동)</t>
  </si>
  <si>
    <t>세화36.6%</t>
  </si>
  <si>
    <t>17888</t>
  </si>
  <si>
    <t>솔자국</t>
  </si>
  <si>
    <t>솔로 도료를 칠하였을 때, 칠한 면에 솔자국이 우툴두툴하게 선상으로 남는 현상을 말한다.</t>
  </si>
  <si>
    <t>17889</t>
  </si>
  <si>
    <t>솔저 빔</t>
  </si>
  <si>
    <t>밑파기 벽면의 붕락을 방지하기 위해서 흙막이판을 수평으로 설치하는 경우에 흙막이판과 버팀대 사이에 설치하는 수직 방향의 짧은부재.</t>
  </si>
  <si>
    <t>17890</t>
  </si>
  <si>
    <t>솔질</t>
  </si>
  <si>
    <t>① 미장 공사에서는 모르타르칠의 벽, 콘크리트벽, 석조벽 등에 시멘트 페이스트 또는 그와 유사한 재료를 브러시로 칠하는 것. ② 페인트칠에서 표면에 도료를 세로 방향으로 칠하고, 다음에 솔을 두드리듯이 써서 자국이 생기지 않도록 칠해 가는 것.</t>
  </si>
  <si>
    <t>17892</t>
  </si>
  <si>
    <t>솔질마무리</t>
  </si>
  <si>
    <t>brush finish</t>
  </si>
  <si>
    <t>모르타르칠의 덧칠면 마감 방법. 또는 마감한 것. 모르탈칠 마감의 표면이 아직 경화되지 않은 동안에 솔로 거친면으로 한다.</t>
  </si>
  <si>
    <t>17893</t>
  </si>
  <si>
    <t>솔칠</t>
  </si>
  <si>
    <t>brush painting</t>
  </si>
  <si>
    <t>페인트 및 바니시를 솔을 사용해서 칠하는 도장법. 건축물, 배, 철탑과 같은 대형 건조물의 도장에는 페인트를 주로 사용하며, 도장 수단으로서는 솔칠이 가장 많다. 도료에는 솔칠에 적합한 것과 그렇지 않은 것이 있다.</t>
  </si>
  <si>
    <t>17894</t>
  </si>
  <si>
    <t>솔판</t>
  </si>
  <si>
    <t>sole plate, -板</t>
  </si>
  <si>
    <t>받침부에 하중을 균일하게 작용시키기 위하여 거더(girder) 하면(下面)에 설치하는 강판(鋼板). 강판 두께는 너무 작으면 반력(反力)이 균등하게 분포되지 않으므로, 철도교에서는 두께를 22mm이상으로 하고 있다.  ⇨상판.</t>
  </si>
  <si>
    <t>17895</t>
  </si>
  <si>
    <t>솜방망이 바름</t>
  </si>
  <si>
    <t>French polish</t>
  </si>
  <si>
    <t>휘발 건조성의 투명도료 마무리에서 주로 사용하며 도막을 보다 한층 평활하게 하기 위해 솜방망이(솜을 천으로 싼 것)에 도료를 스며들게해서 칠하는 공법.</t>
  </si>
  <si>
    <t>17896</t>
  </si>
  <si>
    <t>솟을</t>
  </si>
  <si>
    <t>목조 지붕틀을 구성하는데 있어서 마룻대의 좌우 양쪽으로 기울어지게 댄 경사재.</t>
  </si>
  <si>
    <t>17899</t>
  </si>
  <si>
    <t>솟을각</t>
  </si>
  <si>
    <t>gable, 聳角</t>
  </si>
  <si>
    <t>합각 박공이 용마루에서 경사재가 좌우 양쪽으로 경사지게 해서 삼각형 모양이 될 때에 서로 마주 닿는 윗 부분.</t>
  </si>
  <si>
    <t>17900</t>
  </si>
  <si>
    <t>솟을금</t>
  </si>
  <si>
    <t>육각형의 무늬로 된 금(錦)단청으로 삼각형을 기본으로 이루어진 문양.</t>
  </si>
  <si>
    <t>17901</t>
  </si>
  <si>
    <t>솟을꽃살창</t>
  </si>
  <si>
    <t>창문의 살을 도드라지거나 오목하게 깎아 모양을 내고 무늬를 조각하기도 하며, 살에 꽃무늬를 새겨서 선대와 60도 각도로 짠 창</t>
  </si>
  <si>
    <t>17902</t>
  </si>
  <si>
    <t>솟을대공</t>
  </si>
  <si>
    <t>聳台工</t>
  </si>
  <si>
    <t>부재상단이 종도리에 결구가 되지 않고 종도리 아래 부재와 결구가 되는 것. 두 재를 ㅅ자형 형태로 구성한 대공.</t>
  </si>
  <si>
    <t>17903</t>
  </si>
  <si>
    <t>솟을대문</t>
  </si>
  <si>
    <t>lofty gate, tall gate, monitor roofed gate, 聳大門</t>
  </si>
  <si>
    <t>가마를 타고 출입할 수 있도록 좌우 행랑보다 높게 설치한 대문</t>
  </si>
  <si>
    <t>17904</t>
  </si>
  <si>
    <t>솟을동자</t>
  </si>
  <si>
    <t>聳童子</t>
  </si>
  <si>
    <t>짧은 수직 부재를 일정한 간격으로 머름대와 머름중방 사이에 세운 재.</t>
  </si>
  <si>
    <t>17905</t>
  </si>
  <si>
    <t>솟을무늬</t>
  </si>
  <si>
    <t>embossment</t>
  </si>
  <si>
    <t>솟을은 솟아이는 모양의 무닉로서 삼각형을 도안화하여 그린 무늬.</t>
  </si>
  <si>
    <t>17906</t>
  </si>
  <si>
    <t>솟을보고주오량</t>
  </si>
  <si>
    <t>고주를 마루도리까지 수직으로 쭉 세우고 들보는 고주에서 합보하고 종보를 소슬로 구성하는 기법.</t>
  </si>
  <si>
    <t>17907</t>
  </si>
  <si>
    <t>솟을빗살문</t>
  </si>
  <si>
    <t>솟을살문이라고도 하며 씨날살과 모든 빗살에 다양한 무늬를 짜넣어 살을 선대와 60° 각도로 교차시켜 짠 문.</t>
  </si>
  <si>
    <t>17908</t>
  </si>
  <si>
    <t>솟을살문</t>
  </si>
  <si>
    <t>聳箭門</t>
  </si>
  <si>
    <t>솟을빗살문이라고도 하며 씨날살과 모든 빗살에 다양한 무늬를 짜넣어 살을 선대와 지붕각을 대략 60도로 교차시켜 짠 문.</t>
  </si>
  <si>
    <t>17909</t>
  </si>
  <si>
    <t>갱의실</t>
  </si>
  <si>
    <t>dressing room, 更衣室</t>
  </si>
  <si>
    <t>기업, 학교, 스포츠 시설 등에 설치된,  환복, 활동 준비, 짐을 보관하는 장소를 말한다. ⇨탈의실.</t>
  </si>
  <si>
    <t>1791</t>
  </si>
  <si>
    <t>솟을삼문</t>
  </si>
  <si>
    <t>monitor roofed three gate, 聳三門</t>
  </si>
  <si>
    <t>고설삼문(高設三門)이라고도 하며, 맞배지붕으로 가운데 문의 지붕을 좌우 대문보다 한 단 높게 세운 대문. 정문 양쪽으로 동협문과 서협문이 있는데 이 두 문은 정문보다 낮게 지음.</t>
  </si>
  <si>
    <t>17910</t>
  </si>
  <si>
    <t>솟을엮음무늬</t>
  </si>
  <si>
    <t>reticulate, reticulated work)</t>
  </si>
  <si>
    <t>정6각형을 이루도록 하기 위해서 수직과 60도 각도로 만든 경사 무늬.</t>
  </si>
  <si>
    <t>17911</t>
  </si>
  <si>
    <t>솟을완자무늬</t>
  </si>
  <si>
    <t>oblique swastika pattern)</t>
  </si>
  <si>
    <t>완자는 만자의 고자로 시작도 없고 끝이 없는 무시무종을 의미하는 길장문자이다.  한변과 양변을 45도와 60도로 수직 또는 수평으로 대칭적으로 경사지게 도안한 무닉.</t>
  </si>
  <si>
    <t>17912</t>
  </si>
  <si>
    <t>솟을줏대금</t>
  </si>
  <si>
    <t>줏대는 수레바퀴의 휘갑쇠(테두리의 둥근쇠테)를 말함. 육각형과 삼각형이 원형과 함께 연속된 비단단청이다.</t>
  </si>
  <si>
    <t>17913</t>
  </si>
  <si>
    <t>솟을지붕</t>
  </si>
  <si>
    <t>monitor roof, 聳屋蓋</t>
  </si>
  <si>
    <t>지붕의 일부가 높이 솟아오른 지붕으로 채광, 통풍을 위하여 지붕의 일부분이 더 높게 솟아오른 작은 지붕</t>
  </si>
  <si>
    <t>기문당36.9%</t>
  </si>
  <si>
    <t>17914</t>
  </si>
  <si>
    <t>솟을합장</t>
  </si>
  <si>
    <t>聳合掌</t>
  </si>
  <si>
    <t>부재상단이 종도리와 결구되는 것을 말함. 수직 대공에 사람 人자 모양의 받침대를 양쪽에 두어 도리가 구르는 것을 방지한 것.</t>
  </si>
  <si>
    <t>17916</t>
  </si>
  <si>
    <t>솟을화반</t>
  </si>
  <si>
    <t>聳花盤</t>
  </si>
  <si>
    <t>ㅅ자형(ㅅ字形)으로 된 주간포의 일종이며, 창방 또는 평방과 장여(長舌) 사이에 결구.</t>
  </si>
  <si>
    <t>17917</t>
  </si>
  <si>
    <t>솟음</t>
  </si>
  <si>
    <t>camber</t>
  </si>
  <si>
    <t>선이나 면이 기준보다 위로 볼록하게 올라와 있는것.</t>
  </si>
  <si>
    <t>17918</t>
  </si>
  <si>
    <t>송곳</t>
  </si>
  <si>
    <t>drill</t>
  </si>
  <si>
    <t>목재에 구멍을 뚫을 때 이용되는 공구. 송곳날과 자루로 되어 있으며, 송곳날의 회전에 의하여 날 끝이 파고들어가 구멍을 뚫는다. 송곳은 직접 양 손바닥 사이에서 송곳자루를 비벼 회전시키는 것과 드릴용으로 된 것 등 크게 두 가지로 나뉘며, 그밖에도 날의 모양에 따라 여러 가지로 나눌 수가 있다. 송곳에는 그림과 같이 사각송곳·삼각송곳·반달송곳·쥐이빨송곳 등이 있고, 드릴용으로는 수동과 기계용 목공드릴 송곳이 있다.</t>
  </si>
  <si>
    <t>17920</t>
  </si>
  <si>
    <t>송곳뚫기</t>
  </si>
  <si>
    <t>drilling</t>
  </si>
  <si>
    <t>송곳으로 공작물에 구멍을 내는 가공 방법.</t>
  </si>
  <si>
    <t>17921</t>
  </si>
  <si>
    <t>송곳망치</t>
  </si>
  <si>
    <t>끝이 송곳처럼 뾰족한 망치. 돌 따위를 다듬는 데 쓴다.</t>
  </si>
  <si>
    <t>17922</t>
  </si>
  <si>
    <t>송곳정</t>
  </si>
  <si>
    <t>point</t>
  </si>
  <si>
    <t>작은 정 종류 중 하나로, 송곳이 가늘고 끝부분이 뾰족하여 돌을 다듬을 때 사용된다.</t>
  </si>
  <si>
    <t>17923</t>
  </si>
  <si>
    <t>송수구</t>
  </si>
  <si>
    <t>siamese connection; fire department connection</t>
  </si>
  <si>
    <t>화재가 발생하였을 때, 소방 펌프 차와 연결하여 압력수를 멀리 보내는 데 쓰는 호스 접속구.= 사이어미즈 커넥션, 소방대용 송수구</t>
  </si>
  <si>
    <t>17924</t>
  </si>
  <si>
    <t>송수주관</t>
  </si>
  <si>
    <t>送水主管</t>
  </si>
  <si>
    <t>보일러에서 생산된 온수를 온돌에 매립된 온수관으로 공급하는 관.</t>
  </si>
  <si>
    <t>17925</t>
  </si>
  <si>
    <t>송신소</t>
  </si>
  <si>
    <t>transmitting station</t>
  </si>
  <si>
    <t>통신신호를 송신기로 중계소나 일반수신기로 보내는 장치가 갖추어진 시설</t>
  </si>
  <si>
    <t>17926</t>
  </si>
  <si>
    <t>송전</t>
  </si>
  <si>
    <t>전력을 떨어진 지점으로 보내는 것. 예를 들면 발전소로부터 원격지의 배전용 변정소로 보내는 것.</t>
  </si>
  <si>
    <t>17927</t>
  </si>
  <si>
    <t>송전선</t>
  </si>
  <si>
    <t>transmission line</t>
  </si>
  <si>
    <t>발전소의 전력을 변전소나 배전소로 보내기 위하여 설치한 전선.</t>
  </si>
  <si>
    <t>17928</t>
  </si>
  <si>
    <t>송진</t>
  </si>
  <si>
    <t>rosin, 松津</t>
  </si>
  <si>
    <t>소나무 등의 침엽수에서 얻은 액상 수지를 가열해서 휘발성 액체인 테르펜을 증발시켜 얻은 고체 수지를 말한다. 송진은 반투명하며, 노란색에서 검정색까지 색상이 다양하다. 상온에서 송진이 부서질 수 있으나, 가열하면 송진이 용해된다. 송진은 아비에트산을 비롯한 수지산으로 구성되었다.</t>
  </si>
  <si>
    <t>17929</t>
  </si>
  <si>
    <t>송진구멍</t>
  </si>
  <si>
    <t>rosin-pocket, 松津穴</t>
  </si>
  <si>
    <t>송진이 모여 있는 구멍. 제재모겡 주로 나타난다.</t>
  </si>
  <si>
    <t>17930</t>
  </si>
  <si>
    <t>송출관</t>
  </si>
  <si>
    <t>가스나 액체 따위를 밖으로 내보내는 관.= 토출관</t>
  </si>
  <si>
    <t>17931</t>
  </si>
  <si>
    <t>송판</t>
  </si>
  <si>
    <t>松板</t>
  </si>
  <si>
    <t>소나무널이라고도 부르기도 하는 소나무를 켜서 만들어진 널빤지를 말한다.</t>
  </si>
  <si>
    <t>17932</t>
  </si>
  <si>
    <t>송풍기</t>
  </si>
  <si>
    <t>blower, fan, compressor), 送風機</t>
  </si>
  <si>
    <t>비교적 낮은 압력으로 필요로 하는 실 또는 장소까지 온풍 또는 냉풍 등 많은 양의 공기나 가스를 이동시키는 기계.일반적으로 풍압 1,000mmAq 미만의 것을 팬(fan), 1,000mmAq 이상 10,000Aq 미만의 것을 블로어(blower；송풍기), 이 이상의 것을 ｢컴프레서(압축기)｣라 함.</t>
  </si>
  <si>
    <t>17934</t>
  </si>
  <si>
    <t>송풍동결</t>
  </si>
  <si>
    <t>blast freezing, 送風凍結</t>
  </si>
  <si>
    <t>차가운 공기를 강제로 송풍시켜 육류의 동결 시간을 단축하는 방법.</t>
  </si>
  <si>
    <t>17938</t>
  </si>
  <si>
    <t>송풍압력</t>
  </si>
  <si>
    <t>blast pressure, 送風壓力</t>
  </si>
  <si>
    <t>공기를 송풍하기 위하여 실내보다 높게 보내 주는 압력.</t>
  </si>
  <si>
    <t>17939</t>
  </si>
  <si>
    <t>거꾸로아치</t>
  </si>
  <si>
    <t>inverted arch, 逆虹蜺,  逆虹</t>
  </si>
  <si>
    <t>① 아치 형상을 거꾸로 한 것으로 기초 등에 사용됨. ② 부동침하를 방지하기 위해서 기초 상부에 설치되거나, 장식용으로 설치되기도 함.</t>
  </si>
  <si>
    <t>1794</t>
  </si>
  <si>
    <t>송환자 주택</t>
  </si>
  <si>
    <t>repatriates housing</t>
  </si>
  <si>
    <t>제2차 세계대전 후 주택이 없는 해외 송환자에게 공급된 일본의 거주 시설.</t>
  </si>
  <si>
    <t>세화35.2%</t>
  </si>
  <si>
    <t>17940</t>
  </si>
  <si>
    <t>쇄사</t>
  </si>
  <si>
    <t>부순 돌을 파쇄기로 잘게 부수고 그 미분을 물로 분세(分細)한 모래. 부순 모래는 하천 모래에 비해 조립률(粗粒率)이 약간 커지는 경향이 있다. 또한 단위 수량이 증가하여 워커빌리티가 약간 떨어진다.</t>
  </si>
  <si>
    <t>17941</t>
  </si>
  <si>
    <t>쇄석</t>
  </si>
  <si>
    <t>碎石</t>
  </si>
  <si>
    <t>암석을 플랜트에서 파쇄, 선별해 제조한 인공골재. 암석을 플랜트에서 파쇄, 선별해 제조한 인공골재이다. 강자갈에 비해서 표면이 거칠기 때문에 공극률이 커진다. ⇨깬자갈(＝).</t>
  </si>
  <si>
    <t>17942</t>
  </si>
  <si>
    <t>쇄석 콘크리트</t>
  </si>
  <si>
    <t>crushed stone concrete</t>
  </si>
  <si>
    <t>안산암·현무암·석회암·하천옥석 등을 분쇄하여 만든 쇄석자갈을 조골재로 한 콘크리트로, 모난 골재가 서로 엉겨 유동성이 적고 가공성이 나쁜 반면, 잘 시공 하면 보통 콘크리트에 비해 강도가 커진다.</t>
  </si>
  <si>
    <t>17943</t>
  </si>
  <si>
    <t>쇄석기</t>
  </si>
  <si>
    <t>crusher, 碎石機</t>
  </si>
  <si>
    <t>바위나 큰 돌을 작게 부수어 자갈(쇄석)을 만드는 기계. 커다란 원석을 급히 작게 부순다는 것은 비능률적이고 또 기계가 고장을 일으키는 원인이 되므로, 사용하는 목적에 따라 몇 단계로 나누어서 파쇄한다.</t>
  </si>
  <si>
    <t>17944</t>
  </si>
  <si>
    <t>쇄석해머</t>
  </si>
  <si>
    <t>rock breaking hammer), 碎石－</t>
  </si>
  <si>
    <t>자체의 중량으로 골재를 부수는 해머를 말한다.</t>
  </si>
  <si>
    <t>17945</t>
  </si>
  <si>
    <t>쇄선</t>
  </si>
  <si>
    <t>chain line; dot-and-dash line</t>
  </si>
  <si>
    <t>짧은 선분과 점을 번갈아 가며 그은 선</t>
  </si>
  <si>
    <t>17946</t>
  </si>
  <si>
    <t>쇄약</t>
  </si>
  <si>
    <t>lock and key, 鎖鑰</t>
  </si>
  <si>
    <t>①문의 자물쇠. ②중요한 곳을 지키는 것.</t>
  </si>
  <si>
    <t>17947</t>
  </si>
  <si>
    <t>쇄파</t>
  </si>
  <si>
    <t>breaker</t>
  </si>
  <si>
    <t>파도에 집적된 에너지의 발산에 의해 파도가 부서지는 현상.  쇄파는 파도가 부서지는 방법에 따라 다음의 3가지로 분류된다.(a)파편상쇄파(spilling breaker) : 파도의 봉우리가 희게 거품이 일기 시작해 이것이 점차 파도의 앞쪽으로 확대  되면서 붕괴해 가는 형태로 파형은 비교적 전후대칭이다. 이 형태의 붕괴는 파봉(波峰) 부근의 일부만이 부서진다.(b)돌진형쇄파(plunging breaker) : 파도의 전면(前面)이 점차 급해져 결국에는 파도의 봉우리가 앞으로 덮어 씌워지며 앞쪽으로 던져지듯이 부서진다. 공기가 말려듬을 동반하며 순간적으로 전체의 물이 부서진다.(c)쇄도형쇄파(surging breaker) : 파도의 전면이 점차 급해지나 도중에 아래쪽에서부터 부서지기 시작해 파도 전면의 대부분이 매우 흐트러진 사면(斜面)을 타고 올라간다.단, 쇄파의 형식은 근해(沖合) 파도의 파형구배와 해저구배에 의해 지배된다.</t>
  </si>
  <si>
    <t>17948</t>
  </si>
  <si>
    <t>쇄파대</t>
  </si>
  <si>
    <t>breaker zone； surf zone</t>
  </si>
  <si>
    <t>연안해역에서 파도가 해저의 영향으로 쇄파되고, 쇄파되면서 진행하는 영역. 쇄파는 파도가 부서지는 방법에 따라 다음의 3가지로 분류된다.(a)파편상쇄파(spilling breaker) : 파도의 봉우리가 희게 거품이 일기 시작해 이것이 점차 파도의 앞쪽으로 확대  되면서 붕괴해 가는 형태로 파형은 비교적 전후대칭이다. 이 형태의 붕괴는 파봉(波峰) 부근의 일부만이 부서진다.(b)돌진형쇄파(plunging breaker) : 파도의 전면(前面)이 점차 급해져 결국에는 파도의 봉우리가 앞으로 덮어 씌워지며 앞쪽으로 던져지듯이 부서진다. 공기가 말려듬을 동반하며 순간적으로 전체의 물이 부서진다.(c)쇄도형쇄파(surging breaker) : 파도의 전면이 점차 급해지나 도중에 아래쪽에서부터 부서지기 시작해 파도 전면의 대부분이 매우 흐트러진 사면(斜面)을 타고 올라간다.단, 쇄파의 형식은 근해(沖合) 파도의 파형구배와 해저구배에 의해 지배된다.</t>
  </si>
  <si>
    <t>17949</t>
  </si>
  <si>
    <t>거나이트</t>
  </si>
  <si>
    <t>1795</t>
  </si>
  <si>
    <t>쇠가래</t>
  </si>
  <si>
    <t>몸체는 나무로 만들고 끝부분을 쇠로 싸서 만든 가래.</t>
  </si>
  <si>
    <t>17950</t>
  </si>
  <si>
    <t>쇠갈퀴</t>
  </si>
  <si>
    <t>쇠로 만든 농기구의 하나. 검불을 긁어모으거나 밭의 흙을 고르는 데 쓴다. 발이 긴 것과 짧은 것이 있다. 주로 건축에선 역청혼합물을 긁어서 노면을 평탄하게 하는 도구이다.</t>
  </si>
  <si>
    <t>17951</t>
  </si>
  <si>
    <t>쇠걸이</t>
  </si>
  <si>
    <t>잠금장치.</t>
  </si>
  <si>
    <t>17952</t>
  </si>
  <si>
    <t>쇠구들</t>
  </si>
  <si>
    <t>고래가 막히어 불을 때어도 잘 덥지 않은 구들.= 쇠구둘(방언)</t>
  </si>
  <si>
    <t>17953</t>
  </si>
  <si>
    <t>쇠망치</t>
  </si>
  <si>
    <t>못을 박는 데 사용하는 머리 부분이 강철제인 망치. 자루는 주로 목제이나 쇠인 경우도 있다.</t>
  </si>
  <si>
    <t>17954</t>
  </si>
  <si>
    <t>쇠메</t>
  </si>
  <si>
    <t>석공용, 목공용이 있다. 석공용 쇠메는 자루의 길이 약 60㎝, 끝의 머리 길이 약 30~36㎝. 대소를 한 조로 하고, 큰 것은 약 9㎏, 작은 것은 약 5.5㎏. 돌 나누기, 메다듬에 사용한다.</t>
  </si>
  <si>
    <t>17955</t>
  </si>
  <si>
    <t>쇠메다듬</t>
  </si>
  <si>
    <t>hammer dressing</t>
  </si>
  <si>
    <t>거친돌‧마름돌면의 혹을 쇠메로 쳐서 다듬어서 마무리하는 작업을 말한다.</t>
  </si>
  <si>
    <t>기문당64.1%</t>
  </si>
  <si>
    <t>17956</t>
  </si>
  <si>
    <t>쇠못</t>
  </si>
  <si>
    <t>nail, 洋釘</t>
  </si>
  <si>
    <t>쇠로 만든 못. ⇨못.</t>
  </si>
  <si>
    <t>17957</t>
  </si>
  <si>
    <t>쇠못의 종류</t>
  </si>
  <si>
    <t>KS D3553에서 쇠못의 종류 중에서 널리 쓰이는 것을 소개한다.</t>
  </si>
  <si>
    <t>기문당33.6%</t>
  </si>
  <si>
    <t>17958</t>
  </si>
  <si>
    <t>쇠물용접</t>
  </si>
  <si>
    <t>flow welding</t>
  </si>
  <si>
    <t>대형 주물 용접 등에 이용되는 방법이며 쇳물을 부어넣어 용접하는 방법.</t>
  </si>
  <si>
    <t>17959</t>
  </si>
  <si>
    <t>거느림채</t>
  </si>
  <si>
    <t>detached house, outhouse</t>
  </si>
  <si>
    <t>몸채(안채)나 사랑채에 딸린 작은 부속건물.</t>
  </si>
  <si>
    <t>1796</t>
  </si>
  <si>
    <t>쇠사슬갈고리</t>
  </si>
  <si>
    <t>chain dogs</t>
  </si>
  <si>
    <t>① 돌 등을 올릴 때 크레인으로 들어올리는데 쓰는 것. 두 개의 강철제 갈고리를 쇠사슬로 연결하여 사용한다.</t>
  </si>
  <si>
    <t>17960</t>
  </si>
  <si>
    <t>쇠살문</t>
  </si>
  <si>
    <t>鐵箭門</t>
  </si>
  <si>
    <t>쇠창살문이라고도 하며 외부인이 침입하지 못하게 수문 등에 사용하는 쇠로 만든 철문.</t>
  </si>
  <si>
    <t>17961</t>
  </si>
  <si>
    <t>쇠서</t>
  </si>
  <si>
    <t>牛舌</t>
  </si>
  <si>
    <t>보 방향으로 첨차에 직교하여 거는 살미의 끝부분 모양을 소혀 모양으로 장식</t>
  </si>
  <si>
    <t>17962</t>
  </si>
  <si>
    <t>쇠서받침</t>
  </si>
  <si>
    <t>牛舌－</t>
  </si>
  <si>
    <t>소의 혀와 같이 생긴 장식하여 짠 부재</t>
  </si>
  <si>
    <t>17963</t>
  </si>
  <si>
    <t>쇠시리</t>
  </si>
  <si>
    <t>moulding</t>
  </si>
  <si>
    <t>몰딩과 같이 요철로 된 곡선의 윤곽을 가진 장식 형태.</t>
  </si>
  <si>
    <t>17964</t>
  </si>
  <si>
    <t>쇠시리대패</t>
  </si>
  <si>
    <t>molding plane</t>
  </si>
  <si>
    <t>모서리에 모양을 내는 대패. =모서리대패. 모끼대패와 살밀이 대패가 있는데, 전자는 쇠시리 대패중에서 모서리를 접는 대패. 후자는 기둥이나 창호 등 모서리나 중앙을 밀 때 쓰는 대패</t>
  </si>
  <si>
    <t>17965</t>
  </si>
  <si>
    <t>쇠시리홈통</t>
  </si>
  <si>
    <t>S자형으로 밖홈통을쇠시리로 처리한 홈.</t>
  </si>
  <si>
    <t>17966</t>
  </si>
  <si>
    <t>쇠신</t>
  </si>
  <si>
    <t>shoe</t>
  </si>
  <si>
    <t>말뚝 끝에 대어 뾰족한 끝이 찍기거나 꺾어지는 것을 보강하는 철물 구분하여, 큰대문짝의 아래 문장부로 끼우는 쇠는 신쇠라고 함.</t>
  </si>
  <si>
    <t>17967</t>
  </si>
  <si>
    <t>쇠장지</t>
  </si>
  <si>
    <t>steel sash</t>
  </si>
  <si>
    <t>강판, 알루미늄, 스테인리스강, 또는 새시 바(sash bar)로 조립한 창호로, 내화 건축의 창, 출입구, 문, 미닫이, 방화문 등에 사용되며, 규격화된 것 외에 다수의 기성 새시가 있다. 금속제 장지로 내화건축의 창에 많이 쓰임. ② ⇨스틸새시(＝).</t>
  </si>
  <si>
    <t>17968</t>
  </si>
  <si>
    <t>쇠지레</t>
  </si>
  <si>
    <t>crowbar</t>
  </si>
  <si>
    <t>무거운 물건을 움직이는 데 쓰는, 쇠로 만든 막대기.</t>
  </si>
  <si>
    <t>17969</t>
  </si>
  <si>
    <t>거대 도시</t>
  </si>
  <si>
    <t>몇 개의 대도시와 주변 도시들이 서로 연담화하여 공간적으로 융합된 지역</t>
  </si>
  <si>
    <t>1797</t>
  </si>
  <si>
    <t>쇠창살문</t>
  </si>
  <si>
    <t>쇠살문이라고 하며 쇠로 만들어진 창살</t>
  </si>
  <si>
    <t>17970</t>
  </si>
  <si>
    <t>쇠첩</t>
  </si>
  <si>
    <t>마지막휘를 넣고 삼색항아리나 쇠코문을 넣은 후 하엽또는 군청으로 늘휘 형식을 갖춘 것 삼색항아리나 쇠코문이 안 들어가도 쇠첩이라고 할 수 있다. 단청에서 인휘 끝에 돌려 그린 무늬의 일종.</t>
  </si>
  <si>
    <t>17972</t>
  </si>
  <si>
    <t>쇠코결련</t>
  </si>
  <si>
    <t>소의 고삐 모양으로 이루어진 심엽 문양이 반복적으로 연결된 문양</t>
  </si>
  <si>
    <t>17973</t>
  </si>
  <si>
    <t>쇠코결련금</t>
  </si>
  <si>
    <t>반고리형의 소의 고삐모양으로 연속적으로 연결된 비단무늬.</t>
  </si>
  <si>
    <t>17974</t>
  </si>
  <si>
    <t>쇠코화</t>
  </si>
  <si>
    <t>소의 고삐모양의 좌우에 감긴 곱팽이가 있고 중간이 블룩하게 된 녹색꽃무닉가 사용됨. 쇠코결련의 기본형.</t>
  </si>
  <si>
    <t>17975</t>
  </si>
  <si>
    <t>쇠톱</t>
  </si>
  <si>
    <t>hacksaw</t>
  </si>
  <si>
    <t>쇠붙이를 자르는 데 쓰는 톱.</t>
  </si>
  <si>
    <t>17976</t>
  </si>
  <si>
    <t>쇠톱날</t>
  </si>
  <si>
    <t>hacksaw blade</t>
  </si>
  <si>
    <t>톱날반이나 활톱의 프레임에 부착시켜서 재료의 절단에 사용되는 날. 탄소공구강 또는 합금공구강으로 만들며 담금질한 강판에 날을 붙인 것.  ⇨톱날.</t>
  </si>
  <si>
    <t>17977</t>
  </si>
  <si>
    <t>쇠판말뚝</t>
  </si>
  <si>
    <t>주재료가 철판인 말뚝을 말한다. ⇨철판말뚝(＝).</t>
  </si>
  <si>
    <t>17978</t>
  </si>
  <si>
    <t>쇠흙손</t>
  </si>
  <si>
    <t>trowel, steel trowel, laying trowel</t>
  </si>
  <si>
    <t>쇠로 만든 흙손. 진흙, 회반죽, 모르타르 따위를 벽에 바르거나 벽돌을 쌓는 데 쓴다.</t>
  </si>
  <si>
    <t>17979</t>
  </si>
  <si>
    <t>거더</t>
  </si>
  <si>
    <t>girder</t>
  </si>
  <si>
    <t>큰 보. 기둥과 기둥을 연결하는 보. 철골 구조의 '플레이트 거더'는 기둥과 기둥사이를 연결하지 않는 경우에도 관용적으로 '거더'로 불리고 있다. →도리.</t>
  </si>
  <si>
    <t>1798</t>
  </si>
  <si>
    <t>쇠흙손마무리</t>
  </si>
  <si>
    <t>trowel finish</t>
  </si>
  <si>
    <t>모르타르 마감방법의 하나로 쇠흙손으로 표면을 매끈하게 마무리하는 방식.</t>
  </si>
  <si>
    <t>17980</t>
  </si>
  <si>
    <t>쇠흙손마무리면</t>
  </si>
  <si>
    <t>trowelled face</t>
  </si>
  <si>
    <t>쇠흙손으로 표면을 매끈하게 마무리한 면.</t>
  </si>
  <si>
    <t>17981</t>
  </si>
  <si>
    <t>쇼벨</t>
  </si>
  <si>
    <t>흙을 파거나 옮기는 데 쓰이는 기계나 차량의 삽 부분. ⇨셔블(＝).</t>
  </si>
  <si>
    <t>17983</t>
  </si>
  <si>
    <t>쇼어</t>
  </si>
  <si>
    <t>shore</t>
  </si>
  <si>
    <t>거푸집을 지지해주는 버팀목을 말한다. ⇨쇼어링.</t>
  </si>
  <si>
    <t>17984</t>
  </si>
  <si>
    <t>쇼어경도</t>
  </si>
  <si>
    <t>shore hardness, -硬度</t>
  </si>
  <si>
    <t>작은 다이아몬드를 끝 부분에 고정시킨 낙하 물체를 일정한 높이에서 낙하시켰을 때 반발하여 올라온 높이를 측정하는 것.  KS B 5531 참조.</t>
  </si>
  <si>
    <t>17986</t>
  </si>
  <si>
    <t>쇼어경도계</t>
  </si>
  <si>
    <t>shore hardness tester, -硬度計</t>
  </si>
  <si>
    <t>금속 재료의 기계적 경도를 측정하는 장치 중 하나이다.</t>
  </si>
  <si>
    <t>17987</t>
  </si>
  <si>
    <t>쇼어링</t>
  </si>
  <si>
    <t>shoring</t>
  </si>
  <si>
    <t>쇼어를 설치하는 것.</t>
  </si>
  <si>
    <t>17988</t>
  </si>
  <si>
    <t>거듭비비기</t>
  </si>
  <si>
    <t>remixing</t>
  </si>
  <si>
    <t>콘크리트 또는 모르타르가 아직 굳지 않았지만 비빈 후 상당히 시간이 지난 경우, 혹은 재료가 분리된 경우 다시 비비는 작업.</t>
  </si>
  <si>
    <t>1799</t>
  </si>
  <si>
    <t>쇼크 업소버</t>
  </si>
  <si>
    <t>shock absorber</t>
  </si>
  <si>
    <t>충격흡수장치, 완충장치</t>
  </si>
  <si>
    <t>17990</t>
  </si>
  <si>
    <t>쇼트 스테이</t>
  </si>
  <si>
    <t>short stay</t>
  </si>
  <si>
    <t>거동이 힘든 고령자나 장애인을 복지 시설 등에서 일시적으로 간호하는 제도</t>
  </si>
  <si>
    <t>17991</t>
  </si>
  <si>
    <t>쇼트아크용접</t>
  </si>
  <si>
    <t>가는 지름의 솔리드 와이어를 전극으로 하는 아르곤, 탄산가스 또는 그 혼합가스의 분위기 속에서 용적과 모래 사이를 적극적으로 단락시켜 와이어와 모재가 주기적으로 단락을 일으킬 수 있게 아크를 짧게 하여 작업하는 용접 방법이다.  ⇨단락아크용접(＝).</t>
  </si>
  <si>
    <t>17992</t>
  </si>
  <si>
    <t>쇼트콘크리트</t>
  </si>
  <si>
    <t>압착 공기에 의한 스프레이 시공에 쓰이는 콘크리트. 골재와 물을 비벼서 관로를 수송하는 방법과 건비빔으로 수송하여 노즐에서 물을 가하는 방법이 있다. ⇨숏크리트(＝).</t>
  </si>
  <si>
    <t>17993</t>
  </si>
  <si>
    <t>쇼트크리트</t>
  </si>
  <si>
    <t>압착 공기에 의한 스프레이 시공에 쓰이는 콘크리트. 골재와 물을 비벼서 관로를 수송하는 방법과 건비빔으로 수송하여 노즐에서 물을 가하는 방법이 있다. ⇨숏크리트.</t>
  </si>
  <si>
    <t>17994</t>
  </si>
  <si>
    <t>쇼핑 광장</t>
  </si>
  <si>
    <t>market plaza; market square</t>
  </si>
  <si>
    <t>시장을 중심으로 한 광장. 쇼핑을 위한 광장이지만 보행자 전용의 광장, 도로가 있어 접근하기가 쉽고, 소비의 중심지 역할을 한다.</t>
  </si>
  <si>
    <t>17995</t>
  </si>
  <si>
    <t>쇼핑 몰</t>
  </si>
  <si>
    <t>shopping mall</t>
  </si>
  <si>
    <t>과거 도로를 중심으로 한 직선적 상가 배치에서 벗어나 최근에 보이고 있는 원형 등 면 중심의 상가배치형태</t>
  </si>
  <si>
    <t>17996</t>
  </si>
  <si>
    <t>쇼핑 센터</t>
  </si>
  <si>
    <t>shopping center</t>
  </si>
  <si>
    <t>쇼핑하기 편리하도록 소매점, 음식점, 상점을 계획적으로 집합시킨 장소.</t>
  </si>
  <si>
    <t>17997</t>
  </si>
  <si>
    <t>숏 블라스트</t>
  </si>
  <si>
    <t>shot blasting</t>
  </si>
  <si>
    <t>주조한 후 주물 표면에 붙어 있는 모래를 떨어내어 깨끗이 하는 장치.숏또는 그릿이라고 하는 금속 또는 비금속의 미세한 입자를 매분 약 2,000 회전의 고속으로 회전시켜 모래가 녹아 붙은 주물에 투사하면 원심력에 의하여 자동적으로 주물 표면이 깨끗해진다. →샌드 블라스트</t>
  </si>
  <si>
    <t>17999</t>
  </si>
  <si>
    <t>1축 압축 강도</t>
  </si>
  <si>
    <t>unconfined compressive strength; uniaxial compressive strength</t>
  </si>
  <si>
    <t>1방향의 압축력을 가했을 때, 파괴시 압축응력</t>
  </si>
  <si>
    <t>18</t>
  </si>
  <si>
    <t>DIN</t>
  </si>
  <si>
    <t>Deutsche Industrie Normen</t>
  </si>
  <si>
    <t>독일의 공업규격이며, 독일규격협회(Deutsche Normenausschuss. DNA)에 의해 제정된다.</t>
  </si>
  <si>
    <t>180</t>
  </si>
  <si>
    <t>거래소</t>
  </si>
  <si>
    <t>exchange, 去來所</t>
  </si>
  <si>
    <t>①일정 자격을 갖춘 회원 등이 미리 정해진 시간에 특정 품목을 거래하는 장소. ② 거래 목적물에 따라 증권거래소와 상품거래소로 나눌 수 있다,</t>
  </si>
  <si>
    <t>1800</t>
  </si>
  <si>
    <t>숏크리트</t>
  </si>
  <si>
    <t>shot-crete</t>
  </si>
  <si>
    <t>시멘트, 굵은 골재 및 물을 압축 공기로 불어 넣는 모르타르. 이 모르타르층은 매우 작은 틈새에도 들어가며 시공면도 확실히 밀착하여 밀도, 강도가 대단히 높기 때문에 방수용 모르타르 마감, 암반의 보호, 콘크리트의 수리및 강재의 녹 방지 등에 이용된다.</t>
  </si>
  <si>
    <t>18000</t>
  </si>
  <si>
    <t>수각</t>
  </si>
  <si>
    <t>washing house, 水閣</t>
  </si>
  <si>
    <t>급수시설을 갖춘 물을 사용하는 작업공간</t>
  </si>
  <si>
    <t>18001</t>
  </si>
  <si>
    <t>수격 작용</t>
  </si>
  <si>
    <t>water hammer</t>
  </si>
  <si>
    <t>관 속을 가득찬 상태로 흐르는 물을 갑자기 막을 때, 관 속의 수압이 심하게 올라서 압력파가 급격히 관 속에서 왕복하는 작용=워터 해머</t>
  </si>
  <si>
    <t>18003</t>
  </si>
  <si>
    <t>수격현상</t>
  </si>
  <si>
    <t>water hammering, 水擊現象</t>
  </si>
  <si>
    <t>노즐 측 압력이 내려가면 노즐의 니들 밸브 및 펌프의 토출 밸브가 닫혀 기름의 운동이 급히 정지하므로 진동이 발생하는 현상.</t>
  </si>
  <si>
    <t>18005</t>
  </si>
  <si>
    <t>수경</t>
  </si>
  <si>
    <t>landscaping</t>
  </si>
  <si>
    <t>아름답고 유용하고 건강한 환경을 조성하기 위해 인문적·과학적 지식을 응용하여 토지를 계획·설계·시공·관리하는 예술.</t>
  </si>
  <si>
    <t>18006</t>
  </si>
  <si>
    <t>수경성</t>
  </si>
  <si>
    <t>hydraulicity, 水硬性</t>
  </si>
  <si>
    <t>시멘트류가 물과 혼합된 상태에서 수화 경화하는 성질. 물로 갠 시멘트류가 경화하는 기구에는 건조에 의한 것과 물과 결합해서 수화 경화를 나타내는 것이 있는데, 전자를 기경성(氣硬性)이라 하고, 후자를 넓은 의미에서의수경성이라 한다.</t>
  </si>
  <si>
    <t>18007</t>
  </si>
  <si>
    <t>수경성 혼합 재료</t>
  </si>
  <si>
    <t>hydraulic admixture</t>
  </si>
  <si>
    <t>콘크리트의 성질개선이나 경제성을 높이기 위해 이용되는 미분말(微粉末) 혼화재료 중에서 잠재적으로 물과 반응하여 경화되는 성질을 가진 시멘트용 혼화재료를 총칭하여 수경성 혼화재료라 한다. 여기에 상당하는 성질에는 플라이애쉬, 고로(高爐)슬러그, 실리카 등이 있으며 최근 고강도 콘크리트용으로서 실리카흄이 주목받고 있다.  플라이애쉬는 화력발전소의 미분탄(微粉炭) 연소배기가스에서 채취한 미분말이며 고로슬러그는 제철과정에서 산출되는 수재(水滓)슬러그를, 실리카는 실리카질 암석을 각각 미분쇄한 것이다. 모두가 단독으로는 물과 화학반응하지 않으나 시멘트의 수화반응과 연쇄하여 강도나 내부조직의 치밀화 등에 기여하게 된다. 일반적으로 이러한 잠재수경성을 나타내는 물질을 포졸란물질, 그 반응을 포졸란반응이라고 한다.  통상은 플라이애쉬시멘트, 고로시멘트 및 실리카시멘트의 원료로 취급되나 건설현장이나 레디믹스트 콘크리트의 제조에 있어서 보통포트랜드시멘트의 일부를 대체하는 재료로서 이용되기도 한다. 이러한 혼화재료 및 시멘트의 사용은 매스콘크리트용으로서 수화열의 저감, 수중콘크리트에 대한 유동성의 개선, 내해수성․마모저항성의 향상 등의 특징을 가진다.</t>
  </si>
  <si>
    <t>18009</t>
  </si>
  <si>
    <t>거름장</t>
  </si>
  <si>
    <t>⇨걸음장(＝).</t>
  </si>
  <si>
    <t>1801</t>
  </si>
  <si>
    <t>수경성시멘트</t>
  </si>
  <si>
    <t>공기 중은 물론 수중에서도 경화하는 시멘트를 말한다. 넓은 뜻의 시멘트 중 석회, 소석고, 마그네시아 시멘트 등과 같이 공기 중에서만 경화하는 기경성(氣硬性) 시멘트에 대하여 수경성 석회, 포틀랜드 시멘트, 각종 혼합 시멘트(고로 시멘트, 실리카 시멘트, 플라이 애시 시멘트), 알루미나 시멘트 등이 이에 속한다. ⇨수경시멘트(＝).</t>
  </si>
  <si>
    <t>18010</t>
  </si>
  <si>
    <t>수경시멘트</t>
  </si>
  <si>
    <t>hydraulic cement, 水硬－</t>
  </si>
  <si>
    <t>공기 중은 물론 수중에서도 경화하는 시멘트를 말한다. 넓은 뜻의 시멘트 중 석회, 소석고, 마그네시아 시멘트 등과 같이 공기 중에서만 경화하는 기경성(氣硬性) 시멘트에 대하여 수경성 석회, 포틀랜드 시멘트, 각종 혼합 시멘트(고로 시멘트, 실리카 시멘트, 플라이 애시 시멘트), 알루미나 시멘트 등이 이에 속한다.</t>
  </si>
  <si>
    <t>18011</t>
  </si>
  <si>
    <t>수고</t>
  </si>
  <si>
    <t>height of tree</t>
  </si>
  <si>
    <t>나무의 키를 말한다. 지표면(地表面)에서 나무 줄기 끝까지의 길이이다</t>
  </si>
  <si>
    <t>18013</t>
  </si>
  <si>
    <t>수고계</t>
  </si>
  <si>
    <t>水高計</t>
  </si>
  <si>
    <t>온수 보일러의 온수 압력인 수두압(水頭壓)을 측정하는 계기이며, 증기 보일러의 압력계에 해당</t>
  </si>
  <si>
    <t>18014</t>
  </si>
  <si>
    <t>수공구</t>
  </si>
  <si>
    <t>동력을 이용하지 않고 수동으로 직접 사용하는 공구의 총칭이다.</t>
  </si>
  <si>
    <t>18015</t>
  </si>
  <si>
    <t>수공예</t>
  </si>
  <si>
    <t>handcraft, 手工藝</t>
  </si>
  <si>
    <t>손으로 하는 공예. 민예품 제작에 이 방법을 씀.</t>
  </si>
  <si>
    <t>18016</t>
  </si>
  <si>
    <t>수관</t>
  </si>
  <si>
    <t>樹冠</t>
  </si>
  <si>
    <t>나무의 가지와 잎이 달려 있는 부분으로 원 몸통에서 나온 줄기</t>
  </si>
  <si>
    <t>18017</t>
  </si>
  <si>
    <t>수관길이</t>
  </si>
  <si>
    <t>樹冠長</t>
  </si>
  <si>
    <t>수관의 좌우 길이. 수관은 어느 방향이나 일정한 수관폭을 가지는 것이 아니기 때문에 일정한 기준을 가지고 수관폭을 측정하는 것이 필요하며, 최소한 동서방향과 남북방향으로 2번 측정하거나 또는 8방위의 방향으로 4번 측정하여 평균하는 것이 일반적인 방법이다.</t>
  </si>
  <si>
    <t>18019</t>
  </si>
  <si>
    <t>거리</t>
  </si>
  <si>
    <t>distance, 距離</t>
  </si>
  <si>
    <t>두 지점 사이의 가장 짧은 길이 또는 최단 수평거리를 말함</t>
  </si>
  <si>
    <t>1802</t>
  </si>
  <si>
    <t>수관너비</t>
  </si>
  <si>
    <t>樹冠幅</t>
  </si>
  <si>
    <t>수관의 수평 투영 길이. 수관은 어느 방향이나 일정한 수관폭을 가지는 것이 아니기 때문에 일정한 기준을 가지고 수관폭을 측정하는 것이 필요하며, 최소한 동서방향과 남북방향으로 2번 측정하거나 또는 8방위의 방향으로 4번 측정하여 평균하는 것이 일반적인 방법이다.</t>
  </si>
  <si>
    <t>18020</t>
  </si>
  <si>
    <t>수관높이</t>
  </si>
  <si>
    <t>樹冠高</t>
  </si>
  <si>
    <t>수관의 높이.</t>
  </si>
  <si>
    <t>18021</t>
  </si>
  <si>
    <t>수관보일러</t>
  </si>
  <si>
    <t>water tube boiler, 水管－</t>
  </si>
  <si>
    <t>원형 보일러의 하나. 여러 개의 작은 관에 물을 통하게 하고, 이 관 속의 물을 외부에서 가열하여 증기를 발생하게 한다. 고온ㆍ고압의 증기를 효율적으로 얻을 수 있다.=수관식 보일러.</t>
  </si>
  <si>
    <t>18022</t>
  </si>
  <si>
    <t>수관식 보일러</t>
  </si>
  <si>
    <t>18023</t>
  </si>
  <si>
    <t>수관식 증기보일러</t>
  </si>
  <si>
    <t>water tube steam boiler, 水管式蒸氣－</t>
  </si>
  <si>
    <t>공장용, 발전소용으로 동력용의 고압증기를 대량으로 발생시키는데 적합한 수관보일러.</t>
  </si>
  <si>
    <t>18024</t>
  </si>
  <si>
    <t>수구문</t>
  </si>
  <si>
    <t>水口門</t>
  </si>
  <si>
    <t>한양도성의 성곽에서 광희문(光熙門)이 인접한 청계천의 오간수문에서 나온 물길 중 하나가 이쪽으로 빠져나갔다는 이유로 수구문으로 불리웠음. 성내(城內)의 물을 성외(城外)로 흘러 나가게 한 개울이나 도랑에 낸 문.</t>
  </si>
  <si>
    <t>18025</t>
  </si>
  <si>
    <t>수급인</t>
  </si>
  <si>
    <t>受給人</t>
  </si>
  <si>
    <t>도급계약에서 일의 완성을 약정하는 측의 당사자이다. 수급인은 정하여진 시기·방법에 따라 일을 완성할 의무를 부담하며 물건의 제작이나 수리 등의 도급의 경우는 그 목적물을 인도할 의무를 진다.  ⇨도급.</t>
  </si>
  <si>
    <t>18026</t>
  </si>
  <si>
    <t>수기옥</t>
  </si>
  <si>
    <t>일본식 가옥으로 다도를 위해 지은 건물</t>
  </si>
  <si>
    <t>18027</t>
  </si>
  <si>
    <t>수기옥조</t>
  </si>
  <si>
    <t>18028</t>
  </si>
  <si>
    <t>수납 가구</t>
  </si>
  <si>
    <t>storage furniture</t>
  </si>
  <si>
    <t>여러 가지 물건들을 보관하여 지지하고 보호하는 가구. 서랍장 액세서리나 옷을 보관하는 서랍이 겹쳐 있는 높고 폭이 좁은 가구</t>
  </si>
  <si>
    <t>18029</t>
  </si>
  <si>
    <t>거리 감쇠</t>
  </si>
  <si>
    <t>attenuation in distance； divergence decrease</t>
  </si>
  <si>
    <t>① 지진동의 진폭이 진원으로부터 멀어짐에 따라 작아지는 모양. ② 소스에서 방사된 음 등이 공간 속을 전파할 때 음원으로 부터의 거리와 더불어 음의 세기가 감소해가는 현상.</t>
  </si>
  <si>
    <t>세화47.3%</t>
  </si>
  <si>
    <t>1803</t>
  </si>
  <si>
    <t>수납 공간</t>
  </si>
  <si>
    <t>storage space</t>
  </si>
  <si>
    <t>일상의 물건을 보관, 관리해 두는 장소의 총칭. 일반적으로 주택에서의 광, 선반, 반침, 다락 등이 포함된다</t>
  </si>
  <si>
    <t>세화48.6%</t>
  </si>
  <si>
    <t>18030</t>
  </si>
  <si>
    <t>수납시설</t>
  </si>
  <si>
    <t>收納施設</t>
  </si>
  <si>
    <t>각종 물건을 정리해 보관하는 공간으로 저장물에 따라 시설의 위치와 크기 및 적정구조로 계획되어야 함.</t>
  </si>
  <si>
    <t>18032</t>
  </si>
  <si>
    <t>수냉식 응축기</t>
  </si>
  <si>
    <t>water cooled condenser, 水冷式凝縮機</t>
  </si>
  <si>
    <t>흐르는 물의 에너지를 이용하여 기체를 액체로 만들어주는 장치</t>
  </si>
  <si>
    <t>18033</t>
  </si>
  <si>
    <t>수냉형 패키지</t>
  </si>
  <si>
    <t>water cooled packaged air conditioner</t>
  </si>
  <si>
    <t>흐르는 물의 에너지를 이용하여 기체를 액체로 만들어주는 장치를 패키지 에어 컨디셔너에 이용한 장치</t>
  </si>
  <si>
    <t>18034</t>
  </si>
  <si>
    <t>수도</t>
  </si>
  <si>
    <t>水道</t>
  </si>
  <si>
    <t>음료수 등으로 쓸 물을 땅 밑의 관 등으로 보내는 시설이나 설비</t>
  </si>
  <si>
    <t>세화1.3%</t>
  </si>
  <si>
    <t>18035</t>
  </si>
  <si>
    <t>수도 시설</t>
  </si>
  <si>
    <t>어떤 지역에 물을 공급하기 위하여 수도 사업자 또는 전용 수도 설치자가 관리하는 취수ㆍ정수ㆍ도수ㆍ송수 및 배수 시설 따위를 통틀어 이르는 말.= 상수도 시설</t>
  </si>
  <si>
    <t>18038</t>
  </si>
  <si>
    <t>수도관</t>
  </si>
  <si>
    <t>water service pipe</t>
  </si>
  <si>
    <t>도수관·송수관·배수관·급수관 등 상수도의 물이 통하는 관</t>
  </si>
  <si>
    <t>18039</t>
  </si>
  <si>
    <t>수도권</t>
  </si>
  <si>
    <t>capital region, 首都圈</t>
  </si>
  <si>
    <t>수도와 더불어 밀접한 관계를 맺는 주변 도시권도 포함하여 이르는 말. 수도와 사회, 정치, 경제, 문화적으로 밀접한 연관을 가진 지역을 실제적으로 파악하였을 때의 영역.</t>
  </si>
  <si>
    <t>18040</t>
  </si>
  <si>
    <t>수도꼭지</t>
  </si>
  <si>
    <t>faucet, bibcock, sill cock, house cock, water tap, 水栓</t>
  </si>
  <si>
    <t>수돗물을 나오게 하거나 막는 장치</t>
  </si>
  <si>
    <t>18041</t>
  </si>
  <si>
    <t>수도미터</t>
  </si>
  <si>
    <t>水道meter</t>
  </si>
  <si>
    <t>수도관을 흐르는 물의 총량을 측정하는 계측기.＝적산수량계</t>
  </si>
  <si>
    <t>기문당43.6%</t>
  </si>
  <si>
    <t>18042</t>
  </si>
  <si>
    <t>수도용 석면시멘트관</t>
  </si>
  <si>
    <t>asbestos cement water pipes</t>
  </si>
  <si>
    <t>석면섬유와 시멘트로 만든 것으로, 특징은 소경구에서 주철관보다 경제적이며 또한 경량이고 부식에 강하다. KS F 4410 규격에 수도에 사용하는 석면시멘트관(이하 관이라 한다.)에 대하여 규정.</t>
  </si>
  <si>
    <t>18043</t>
  </si>
  <si>
    <t>수도용 석면시멘트관의 강관이음과 강관이형관</t>
  </si>
  <si>
    <t>KS F 4413 참조. 1991년 폐지된 표준.</t>
  </si>
  <si>
    <t>18044</t>
  </si>
  <si>
    <t>수도용 석면시멘트관의 석면시멘트이음관</t>
  </si>
  <si>
    <t>asbestos cement joints for asbestos cement water pipes</t>
  </si>
  <si>
    <t>KS F 4411.</t>
  </si>
  <si>
    <t>18045</t>
  </si>
  <si>
    <t>수도용 석면시멘트관의 주철이음과 주철이형관</t>
  </si>
  <si>
    <t>1997년에 폐지된 표준이다. KS F 4412 참조.</t>
  </si>
  <si>
    <t>18046</t>
  </si>
  <si>
    <t>수도원</t>
  </si>
  <si>
    <t>monastery, monasterium), 修道院</t>
  </si>
  <si>
    <t>예배당, 교회 등 기도를 위한 장소를 포함하며, 성사의 역할을 할 수도 있고, 공동체의 경우 하나의 1-2명을 수용하는 단일 건물에서 부터 100명 이상의 수용이 가능한 거대한 단지로 확장.수도원 단지는 일반적으로 교회, 기숙사, 회랑, 식당, 도서관, 발코니 및 의무실을 포함한 여러 건물로 구성.</t>
  </si>
  <si>
    <t>18047</t>
  </si>
  <si>
    <t>수도직결식 급수법</t>
  </si>
  <si>
    <t>도로 등에 매설된 수도 본관 내의 압력을 이용하여 목적하는 장소에 물을 급수하는 방식. 주택 또는 소규모 건물에 적용.</t>
  </si>
  <si>
    <t>18048</t>
  </si>
  <si>
    <t>수동 상태</t>
  </si>
  <si>
    <t>흙이 압축되는 방향으로 밀려나갈 때 변위가 커짐에 따라 수평토압이 점차커져서 최종적으로 더 이상 커지지 않는 어느 한계치에 도달한 상태를 일컫는다.</t>
  </si>
  <si>
    <t>18050</t>
  </si>
  <si>
    <t>수동거중기</t>
  </si>
  <si>
    <t>hand winch, 手動擧重機</t>
  </si>
  <si>
    <t>손으로 핸들을 돌려 드럼에 와이어 로프(wire rope)를 감아 중량물을 달아올리거나 이동시키는 데 사용하는 감아올리는 기계. ＝수동윈치.</t>
  </si>
  <si>
    <t>18053</t>
  </si>
  <si>
    <t>수동브레이스</t>
  </si>
  <si>
    <t>가슴받이를 가슴 또는 복부에 대고 손으로 핸들을 돌려 구멍을 뚫는 드릴을 말한다. ⇨브레스트드릴.</t>
  </si>
  <si>
    <t>18054</t>
  </si>
  <si>
    <t>수동용접</t>
  </si>
  <si>
    <t>manual welding, hand welding, 手動鎔接</t>
  </si>
  <si>
    <t>주로 손으로 행하는 용접을 말하며 용접공이 홀더로 용접봉(전극봉)을 잡고 용접용 안경을 착용하고 용접한다.</t>
  </si>
  <si>
    <t>18055</t>
  </si>
  <si>
    <t>수동윈치</t>
  </si>
  <si>
    <t>손으로 핸들을 돌려 드럼에 와이어 로프(wire rope)를 감아 중량물을 달아올리거나 이동시키는 데 사용하는 감아올리는 기계. 수동거중기(＝).</t>
  </si>
  <si>
    <t>18056</t>
  </si>
  <si>
    <t>수동점용접</t>
  </si>
  <si>
    <t>poke welding</t>
  </si>
  <si>
    <t>손으로 눌러서 점용접을 하는 방법. 한쪽에만 전극을 사용한다.</t>
  </si>
  <si>
    <t>18057</t>
  </si>
  <si>
    <t>수동토압</t>
  </si>
  <si>
    <t>passive soil pressure, 受動土壓</t>
  </si>
  <si>
    <t>① 옹벽이나 벽체의 뒤채움을 압축하고 뒤채움의 흙이 압축되어 파괴를 일으킬 때 작용하는 토압. ② 지중에 옹벽 형식의 벽이 있어 어느 한 방향으로 힘을 가했을 때 흙은 횡압으로 인해 수축되고 또 위로 떠밀려 오르는 상태로 될 때 흙의 저항력.</t>
  </si>
  <si>
    <t>기문당94.8%</t>
  </si>
  <si>
    <t>18058</t>
  </si>
  <si>
    <t>수동토압계수</t>
  </si>
  <si>
    <t>coefficient of passive soil pressure, 受動土壓係數</t>
  </si>
  <si>
    <t>수동토압 상태의 토질 중에 일어나는 최대 주응력과 최소 주응력비의  값.</t>
  </si>
  <si>
    <t>18059</t>
  </si>
  <si>
    <t>수동톱</t>
  </si>
  <si>
    <t>톱의 종류 중 하나로, 목재 ·금속 ·석재(石材) ·플라스틱 등을 절단하기 위한 공구.⇨손톱(＝). 톱.</t>
  </si>
  <si>
    <t>18060</t>
  </si>
  <si>
    <t>수동펌프</t>
  </si>
  <si>
    <t>manual pump, hand pump, 手動－</t>
  </si>
  <si>
    <t>사람의 손으로 작동하는 펌프</t>
  </si>
  <si>
    <t>18061</t>
  </si>
  <si>
    <t>수두</t>
  </si>
  <si>
    <t>head (of fluid)</t>
  </si>
  <si>
    <t>물의 위치 에너지를 나타내는 방법의 하나로 물의 깊이 또는 높이, 압력의 강도, 유체가 갖고 있는 에너지를 액주 높이로 표시= 헤드</t>
  </si>
  <si>
    <t>18062</t>
  </si>
  <si>
    <t>수두압</t>
  </si>
  <si>
    <t>水頭壓</t>
  </si>
  <si>
    <t>물속의 한 지점에 상층부의 무게가 작용하는 압력. 작용하는 수압의 강도는 모든 방향에서 같은 크기이다.</t>
  </si>
  <si>
    <t>18063</t>
  </si>
  <si>
    <t>수량 미터</t>
  </si>
  <si>
    <t>관 등에 흐르는 유체의 양을 측정는 계측기= 수량계</t>
  </si>
  <si>
    <t>18070</t>
  </si>
  <si>
    <t>수량계</t>
  </si>
  <si>
    <t>water meter</t>
  </si>
  <si>
    <t>관 등에 흐르는 유체의 양을 측정는 계측기.= 수량미터, 유량계, 양수기.</t>
  </si>
  <si>
    <t>18073</t>
  </si>
  <si>
    <t>수량목록</t>
  </si>
  <si>
    <t>bill of quantities, schedule of quantities, 數量目錄</t>
  </si>
  <si>
    <t>어떠한 품목의 종류와 수량을 적은 목록이다. 물역(物役)의 수량의 조사서, 물목(物目).</t>
  </si>
  <si>
    <t>18074</t>
  </si>
  <si>
    <t>수량서</t>
  </si>
  <si>
    <t>영국에서는 공공 사업의 발주 계약에서 원칙으로서 수량 공개 입찰이 실시되고 있으며, 입찰에 있어서 퀀티티 서베이어(QS)가 작성하는 수량서가 제시되고, 입찰자는 단가만을 수량서에 기입하여 견적서의 작성을 한다.  ⇨수량조서(＝).</t>
  </si>
  <si>
    <t>18075</t>
  </si>
  <si>
    <t>수량조서</t>
  </si>
  <si>
    <t>bill of quantities, 數量調書</t>
  </si>
  <si>
    <t>① 공사에 쓰이는 재료‧자재‧노무‧품 또는 단위공사의 수량을 산출한 문서.＝수량서(數量書).</t>
  </si>
  <si>
    <t>18076</t>
  </si>
  <si>
    <t>수력학</t>
  </si>
  <si>
    <t>hydraulics</t>
  </si>
  <si>
    <t>물의 역학적 성질을 공학에 응용하기 위하여 연구하는 학문으로 유체 기계의 설계 등을 위해 발달한 과학.</t>
  </si>
  <si>
    <t>18078</t>
  </si>
  <si>
    <t>거리측량</t>
  </si>
  <si>
    <t>distance surveying, 距離測量</t>
  </si>
  <si>
    <t>① 두 지점 사이의 거리를 재는 작업. ② 줄자, 음파, 광파, 전자기파 등을 이용하여 직접 측량하는 방법과 도상에서 기학학을 이용하는 간접측량 방법이 있다.</t>
  </si>
  <si>
    <t>1808</t>
  </si>
  <si>
    <t>수련공사</t>
  </si>
  <si>
    <t>數連工事</t>
  </si>
  <si>
    <t>한 대지에 2채 이상의 비목이 있을 때의 공사를 말함.</t>
  </si>
  <si>
    <t>18080</t>
  </si>
  <si>
    <t>수령</t>
  </si>
  <si>
    <t>age of tree, 樹齡</t>
  </si>
  <si>
    <t>나무가 싹이 터서부터 경과한 햇수로 나무의 나이를 말한다. 대부분 밑동의 나이테를 세어서 알 수 있는데, 1년에 한 개씩 생기는 것이 원칙이지만 2개 또는 그 이상 생기는 경우가 있어 주의해야 한다. 특히 근래에는 나이테 대신 생장륜이라는 말을 사용한다.</t>
  </si>
  <si>
    <t>18081</t>
  </si>
  <si>
    <t>수로</t>
  </si>
  <si>
    <t>water way</t>
  </si>
  <si>
    <t>물이 흐르게 하기 위해 인공적으로 만든 구조물. 종류로는 용수로, 방수로, 첩수로, 구거, 운하 등이 있다.</t>
  </si>
  <si>
    <t>18082</t>
  </si>
  <si>
    <t>수루①</t>
  </si>
  <si>
    <t>水樓</t>
  </si>
  <si>
    <t>물이있는 주변이나 물위에 건립한 누각</t>
  </si>
  <si>
    <t>18083</t>
  </si>
  <si>
    <t>수루②</t>
  </si>
  <si>
    <t>戍樓</t>
  </si>
  <si>
    <t>성밖의 동태를 파악하기 위해 성벽위에 세운 누각</t>
  </si>
  <si>
    <t>18084</t>
  </si>
  <si>
    <t>수리</t>
  </si>
  <si>
    <t>고정 자산의 사용 도중에 일부분이 손상한 경우, 그 원형으로 회복하여 원능률을 유지하기 위한 복구 공작을 말한다.</t>
  </si>
  <si>
    <t>18085</t>
  </si>
  <si>
    <t>수리 모델</t>
  </si>
  <si>
    <t>mathematical theory; mathematical model</t>
  </si>
  <si>
    <t>수학 모델(數學- ), 수리 모델(數理- )은 수학적 개념과 언어를 사용한 시스템의 서술이다. 수학적 모델을 개발하는 과정은 수학적 모델링이라고 한다. 하나의 모델은 시스템을 설명하는 것과 다른 구성 요소들의 영향도에 대한 연구를 도와주고 행위에 대한 예측을 가능케 함</t>
  </si>
  <si>
    <t>18086</t>
  </si>
  <si>
    <t>수리권</t>
  </si>
  <si>
    <t>right of water use</t>
  </si>
  <si>
    <t>특정인이 하천의 물을 계속적·배타적으로 사용하는 권리.하천의 공수(公水)의 이용관계에는 하천을 일시적·공동적으로 사용하는 일반사용과 계속적·배타적으로 사용하는 특별사용이 있다. 일반사용은 하천을 그 용도에 따라서 자유롭게 사용함으로써 성립하며, 특별사용은 하천법 또는 민법에 의하여 성립한다. 수리권은 특별사용의 경우에 발생한다</t>
  </si>
  <si>
    <t>18087</t>
  </si>
  <si>
    <t>수리학</t>
  </si>
  <si>
    <t>주로 토목 공학 분야에서 하천, 호수, 해양, 지하 대수층 등의 자연계에 존재하는 이동하는 유체 특히 액체의 실제적인 응용(수중 물질 확산 현상, 인공적 수로 등)에 관련된 지구 물리학의 한 분야</t>
  </si>
  <si>
    <t>18089</t>
  </si>
  <si>
    <t>거머리 말대</t>
  </si>
  <si>
    <t>1809</t>
  </si>
  <si>
    <t>수림지</t>
  </si>
  <si>
    <t>wood land</t>
  </si>
  <si>
    <t>자연적 토지이용. 도시화와 농업으로 부터 삼림을 보존하기 위한 지면. 자연림과 2차림으로 분류된다.</t>
  </si>
  <si>
    <t>18090</t>
  </si>
  <si>
    <t>수막새</t>
  </si>
  <si>
    <t>夫莫斯</t>
  </si>
  <si>
    <t>수키와와 암키와의 평기와는 달리 처마 기왓골 끝에 사용되었던 막새.  전국시대에 제작되었던 반원(半圓) 수막새로부터 시작됨.  막새에서 아래로 혓바닥처럼 처져내린 부분이 내림혀 또는 드림새로 마무리 하기도 함.</t>
  </si>
  <si>
    <t>18091</t>
  </si>
  <si>
    <t>수멍</t>
  </si>
  <si>
    <t>물꼬라고 하며, 논에 물을 대거나 빼기 위해 방축(저수지 또는 물탱크) 따위에 뚫어놓는 물꼬를 말함.</t>
  </si>
  <si>
    <t>18092</t>
  </si>
  <si>
    <t>수멍대</t>
  </si>
  <si>
    <t>큰 통으로서 석축에 물구멍(석축이나 옹벽에서 뒤쪽에 들어온 침투수를 배수하기 위해 뚫은 물빼기의 작은 구멍)을 내는데 사용함.</t>
  </si>
  <si>
    <t>18093</t>
  </si>
  <si>
    <t>수면와</t>
  </si>
  <si>
    <t>獸面瓦</t>
  </si>
  <si>
    <t>악귀와 화재를 방지하기 위해서 기와지붕의 사면 끝모서리, 헌단(軒端, 처마끝)에 끼우는 도깨비 얼굴을 한 기와.</t>
  </si>
  <si>
    <t>18096</t>
  </si>
  <si>
    <t>수명</t>
  </si>
  <si>
    <t>life</t>
  </si>
  <si>
    <t>건축물이나 설비 등이 사용될 수 있는 기간.</t>
  </si>
  <si>
    <t>18097</t>
  </si>
  <si>
    <t>수목</t>
  </si>
  <si>
    <t>tree, 樹木</t>
  </si>
  <si>
    <t>살아 있는 나무, 목본 식물을 통틀어 이르는 말. 산나무.</t>
  </si>
  <si>
    <t>18098</t>
  </si>
  <si>
    <t>수목원</t>
  </si>
  <si>
    <t>arboretum</t>
  </si>
  <si>
    <t>식물원의 한 형태로 지역 환경에 맞는 목본성의 덩굴식물, 관목, 교목 등의 수집과 재배를 하며, 그 지역의 환경여건에 맞는 전시온실도 가지고 있다</t>
  </si>
  <si>
    <t>18099</t>
  </si>
  <si>
    <t>DK</t>
  </si>
  <si>
    <t>1. 다이닝 키친의 약자 2. UDC, 국제 10진 분류법을 말한다.</t>
  </si>
  <si>
    <t>181</t>
  </si>
  <si>
    <t>거멀띠</t>
  </si>
  <si>
    <t>side cleat, dovetail cleat</t>
  </si>
  <si>
    <t>1810</t>
  </si>
  <si>
    <t>수문</t>
  </si>
  <si>
    <t>水紋</t>
  </si>
  <si>
    <t>물 표면에 일어나는 물결 모양의 무늬.</t>
  </si>
  <si>
    <t>18100</t>
  </si>
  <si>
    <t>수문루</t>
  </si>
  <si>
    <t>水門樓</t>
  </si>
  <si>
    <t>수구문 위에 세운 다락집. 광희문의 다른 이름</t>
  </si>
  <si>
    <t>18101</t>
  </si>
  <si>
    <t>수미단</t>
  </si>
  <si>
    <t>제석천이 거주하는 도리천궁이 있는 수미산정의 재현. 불상 둥을 안치하는 불단. =수미좌(須彌座), 상단(上壇)</t>
  </si>
  <si>
    <t>18103</t>
  </si>
  <si>
    <t>수밀 격벽</t>
  </si>
  <si>
    <t>watertight bulkhead</t>
  </si>
  <si>
    <t>침수방지를 목적으로 한 구획용 벽체. 일반적으로 해양건축물의 하부구조 내를 구획하는 구조를 격벽이라 하고 이것이 수밀구조인 것을 수밀격벽이라 한다. 구조재료로는 강(鋼)이나 콘크리트가 일반적이다. 수밀격벽은 하부구조 내의 탱크격벽 혹은 침수방지구획용의 격벽으로서 침수를 일부에 한정시키기 위해 설치된다. 따라서 한 구획이 침수되어도 인접하는 구획으로 침수가 확대되는 것을 방지하고 적재물의 침수방지 혹은 부유식 해양건축물의 침몰방지가 주목적이다. 또한 이 격벽은 하부구조 내의 방화벽으로서 연소방지와 하부구조의 구조부재로서도 유효하다.</t>
  </si>
  <si>
    <t>18104</t>
  </si>
  <si>
    <t>수밀 구조</t>
  </si>
  <si>
    <t>watertight construction； watertight structure</t>
  </si>
  <si>
    <t>유압수(有壓水)의 침수․누수방지를 목적으로 한 구조. 해양건축물의 하부구조에서 해수와 접하는 외판(바닥판, 측판, 갑판 등)은 수밀해야 한다. 또 외판의 파손에 의한 침수발생시에도 이를 최소화할 수 있게 수밀격벽을 일정간격으로 설치해야 한다. 이러한 격벽의 수밀성에 대해서는 통상 수압시험이나 사수(射水)시험으로 확인된다. 탱크격벽에 대해서는 탱크 내에 물 혹은 기름을 채우고 소요의 압력을 가해 누수나 누유가 없는 것을 확인한다. 외판에 대해서는 호스로 소요수압을 가진 물을 뿌려 바깥면으로부터의 누수가 없는 것을 확인한다.주요구조가 강구조의 경우는 접합부, 콘크리트의 경우에는 타설한 이음부 혹은 접합부에 결함이 생기기 쉬우므로 특히 그 부분을 중점적으로 확인할 필요가 있다. 또한 창․문 등 개구부의 폐쇄장치에 대해서도 그것이 부설되어 있는 외판과 동등한 수밀성이 요구된다.</t>
  </si>
  <si>
    <t>18105</t>
  </si>
  <si>
    <t>수밀 콘크리트</t>
  </si>
  <si>
    <t>watertight concrete</t>
  </si>
  <si>
    <t>지하실 · 수중 구조물 · 지붕 슬래브 등 특히 수밀성을 필요로 하는 부분에 사용되는 콘크리트를 말한다.</t>
  </si>
  <si>
    <t>18106</t>
  </si>
  <si>
    <t>수밀봉</t>
  </si>
  <si>
    <t>water seal, hydraulic seal, 水密封</t>
  </si>
  <si>
    <t>터빈 축이 케이싱을 관통하는 부분과 터빈 내부의 각 단 사이의 압력차이에 의하여 증기가 누설되거나 공기가 유입되는 것을 방지하기 위한 밀봉장치.</t>
  </si>
  <si>
    <t>18107</t>
  </si>
  <si>
    <t>수밀성</t>
  </si>
  <si>
    <t>water tightness, 水密性</t>
  </si>
  <si>
    <t>압력수가 통과하지 않는 재료. 부재 또는 부위의 성질. 일반적으로 흡수성, 투수성 등이 종합된 성질</t>
  </si>
  <si>
    <t>18108</t>
  </si>
  <si>
    <t>수밀성 콘크리트</t>
  </si>
  <si>
    <t>방수를 위해 밀도를 높인 콘크리트로, 물과 시멘트의 혼합비를 50% 이하로 하여 공극을 작게 하고 실리카겔 미분 혼화재 등을 함께 넣으며, 섞거나 굳힐 때 유의해야 한다. ⇨수밀콘크리트(＝).</t>
  </si>
  <si>
    <t>18109</t>
  </si>
  <si>
    <t>거멀띠장</t>
  </si>
  <si>
    <t>dovetail ledge</t>
  </si>
  <si>
    <t>판벽이나 판문띠장에 의해 고정되는데 판재의 변형이나 뒤틀림을 방지하기 위하여 띠장과 판재를 주먹장으로 연결한 것.두꺼운 판을 쪽매 맞춤을 위해 뒷면에 붙이는 띠장. 측면이 주멍장형으로 파여 있고, 판의 주먹장형 골에 들어가도록 되어 있다.</t>
  </si>
  <si>
    <t>세화43.1%</t>
  </si>
  <si>
    <t>1811</t>
  </si>
  <si>
    <t>수밀스냅타이</t>
  </si>
  <si>
    <t>water seal snap tie</t>
  </si>
  <si>
    <t>강철제 거푸집의 조임 기구의 일종이다.</t>
  </si>
  <si>
    <t>18110</t>
  </si>
  <si>
    <t>수밀코일타이</t>
  </si>
  <si>
    <t>water seal coil tie</t>
  </si>
  <si>
    <t>강철제 거푸집의 조임 기구의 일종이다. 코일 형태이다.</t>
  </si>
  <si>
    <t>18111</t>
  </si>
  <si>
    <t>수밀콘크리트</t>
  </si>
  <si>
    <t>water-tight concrete, 水密－</t>
  </si>
  <si>
    <t>지하실 · 수중 구조물 · 지붕 슬래브 등 특히 수밀성을 필요로 하는 부분에 사용되는 콘크리트를 말한다. 물 시멘트 비 50% 이하, 슬럼프 15㎝ 이하로 표면 활성제를 사용한다.</t>
  </si>
  <si>
    <t>18112</t>
  </si>
  <si>
    <t>수발</t>
  </si>
  <si>
    <t>weep drain, 水拔</t>
  </si>
  <si>
    <t>지하수 등이 체류하여 과대한 수압으로 인한 터널, 옹벽 등의 안정성을 위하여 배면에 설치하는 배수시설.</t>
  </si>
  <si>
    <t>18114</t>
  </si>
  <si>
    <t>수방</t>
  </si>
  <si>
    <t>flood prevention</t>
  </si>
  <si>
    <t>수방은 홍수가 발생하였을 경우 농경지가 피해를 입지 않도록 대비하는 응급공사를 말하며 주로 저수지나 하천의 제방을 대상으로 한다</t>
  </si>
  <si>
    <t>18115</t>
  </si>
  <si>
    <t>수배</t>
  </si>
  <si>
    <t>arrangement； preparation</t>
  </si>
  <si>
    <t>작업하기 전에 자료 · 재료 · 기재 · 공구 · 노무 등의 준비나 할당을 하는 것. 착공하기 전의 각 관청에의 계출부터 준공에 이르기까지의 모든 사전 준비, 사후의 처리, 뒤처리의 전준비 체제를 포함한다.</t>
  </si>
  <si>
    <t>18116</t>
  </si>
  <si>
    <t>수변전설비</t>
  </si>
  <si>
    <t>incoming transfer facility, 受變電設備</t>
  </si>
  <si>
    <t>전력 회사로부터 고압의 전기를 공급받아 변전한 후 세부 시설로 공급하는 설비.</t>
  </si>
  <si>
    <t>18118</t>
  </si>
  <si>
    <t>수복</t>
  </si>
  <si>
    <t>rehabilitation, 修復</t>
  </si>
  <si>
    <t>퇴화한 부분을 보강하는 조치를 통하여 가능한 원형을 복원하는 것. 기능이 저하된 기준의 구축물에 수선‧개선‧개량 등으로 기능을 회복시키는 것.</t>
  </si>
  <si>
    <t>기문당54.4%</t>
  </si>
  <si>
    <t>18119</t>
  </si>
  <si>
    <t>거멀띠장쪽매</t>
  </si>
  <si>
    <t>dovetail ledge joint</t>
  </si>
  <si>
    <t>① 문 등의 널 뒤에 띠장을 주먹장으로 물려 끼우도록 한 쪽매. ② ＝거멀쪽매(준말).</t>
  </si>
  <si>
    <t>기문당62.7%</t>
  </si>
  <si>
    <t>1812</t>
  </si>
  <si>
    <t>수복형 재개발</t>
  </si>
  <si>
    <t>rehabilitation redevelopment</t>
  </si>
  <si>
    <t>18120</t>
  </si>
  <si>
    <t>수봉</t>
  </si>
  <si>
    <t>water seal</t>
  </si>
  <si>
    <t>배관 중의 설치된 트랩에 저장된 물을 봉수라 하며, 이 봉수로 인하여 배수관 내 냄새, 유해 가스 등의 실내 침입이 방지된다.</t>
  </si>
  <si>
    <t>18121</t>
  </si>
  <si>
    <t>수봉 트랩</t>
  </si>
  <si>
    <t>water seal trap</t>
  </si>
  <si>
    <t>관 트랩, 드럼 트랩, 벨 트랩 등 배수에서 수봉 형식으로 기능을 수행하는 트랩을 통틀어 이르는 말.</t>
  </si>
  <si>
    <t>18122</t>
  </si>
  <si>
    <t>수분비</t>
  </si>
  <si>
    <t>moisture ratio</t>
  </si>
  <si>
    <t>습공기의 상태 변화 중의 하나로 절대 습도 변화량에 대한 엔탈피의 변화량.</t>
  </si>
  <si>
    <t>18124</t>
  </si>
  <si>
    <t>수분상승</t>
  </si>
  <si>
    <t>bleeding, 水分上昇</t>
  </si>
  <si>
    <t>아직 굳지 않은 콘크리트, 모르타르 또는 그라우트에 있어서의 물이상승하는 현상.</t>
  </si>
  <si>
    <t>18125</t>
  </si>
  <si>
    <t>수산 시설</t>
  </si>
  <si>
    <t>work center</t>
  </si>
  <si>
    <t>사회사업시설의 하나. 생활이 곤란한 사람들을 도우려고 필요한 기술을 습득시켜 취업의 편의를 돌보아 주는 시설</t>
  </si>
  <si>
    <t>18126</t>
  </si>
  <si>
    <t>수산화석회</t>
  </si>
  <si>
    <t>calcium hydro xide</t>
  </si>
  <si>
    <t>수산화칼슘을 말한다. 산화칼슘에 물을 첨가하여 반응시키면 발열해서 생긴다. 백색의 분말로 물에 약간 녹으며, 그 수용액을 석회수라고 한다. 강한 알칼리성을 띤다.</t>
  </si>
  <si>
    <t>18127</t>
  </si>
  <si>
    <t>수상 도시</t>
  </si>
  <si>
    <t>water city; floating city</t>
  </si>
  <si>
    <t>수면상에 있는 도시. 부유체 위에 인공적으로 만든 도시.</t>
  </si>
  <si>
    <t>18128</t>
  </si>
  <si>
    <t>수상목</t>
  </si>
  <si>
    <t>水上木</t>
  </si>
  <si>
    <t>상류에서 떼로 띄워 내려온 재목. ＝수상재(水上材), 경산목.</t>
  </si>
  <si>
    <t>18129</t>
  </si>
  <si>
    <t>거멀맞춤</t>
  </si>
  <si>
    <t>나비장‧주먹장‧산지 등과 같이 두 물건 사이를 벌어지지 못하게 연결하는 거멀로 맞춤</t>
  </si>
  <si>
    <t>1813</t>
  </si>
  <si>
    <t>수상재</t>
  </si>
  <si>
    <t>상류에서 떼로 띄워 내려온 재목. ⇨수상목(＝).</t>
  </si>
  <si>
    <t>18130</t>
  </si>
  <si>
    <t>수서</t>
  </si>
  <si>
    <t>垂舌</t>
  </si>
  <si>
    <t>끝이 아래를 향한 쇠서.  대조적으로 하늘을 향한 것을 앙서(仰舌)라고 함.</t>
  </si>
  <si>
    <t>18131</t>
  </si>
  <si>
    <t>수선</t>
  </si>
  <si>
    <t>repair, 修繕</t>
  </si>
  <si>
    <t>낡은 건물을 고치거나 수리하는 것. 건축에서, 건축물 유지를 위해 손실, 파손된 부분을 회복하는 업무.</t>
  </si>
  <si>
    <t>18132</t>
  </si>
  <si>
    <t>수선 과정</t>
  </si>
  <si>
    <t>process of repair</t>
  </si>
  <si>
    <t>수선을 하는 과정으로 건물의 각 부분의 수선주기를 고려한 작업과정</t>
  </si>
  <si>
    <t>18134</t>
  </si>
  <si>
    <t>수선 면적</t>
  </si>
  <si>
    <t>water plane area</t>
  </si>
  <si>
    <t>부체(浮體)의 흘수선으로 둘러 쌓인 평면의 면적. 반잠수형 구조물과 같이 구조물이 복수의 수선면으로 구성된 경우는 각각의 수선면적을 합한 총면적을 구조물의 수선면적이라 한다.수선면적은 부체의 히브(heave)방향의 정적(靜的)복원력을 산정하는 경우에 이용된다.부체의 변위에 의해 수선면적이 변화하면 복원력계수도 일정치가 되지 않고 변위에 따라 변화하는 것에 주의해야 한다.</t>
  </si>
  <si>
    <t>18135</t>
  </si>
  <si>
    <t>수선세포</t>
  </si>
  <si>
    <t>髓線細胞</t>
  </si>
  <si>
    <t>사출선(射出線)이라고도 한다. 수간(樹幹)의 중심부에 있는 수(英 pith)에서 주변으로 향하여 나오는 방사선상의 조직.</t>
  </si>
  <si>
    <t>18142</t>
  </si>
  <si>
    <t>수선율</t>
  </si>
  <si>
    <t>rate of repairing level</t>
  </si>
  <si>
    <t>수선 계획을 입안할 때 가상되는 지표. 건축물의 특정한 부분이나 부위의 전면 수선 주기 기간 내에 발생하는 예측할 수 없는 파손이나 고장에 대한 수선을 전면 수선비의 일정률로 정의한다.</t>
  </si>
  <si>
    <t>세화63.7%</t>
  </si>
  <si>
    <t>18143</t>
  </si>
  <si>
    <t>수성 도료</t>
  </si>
  <si>
    <t>water paint</t>
  </si>
  <si>
    <t>도료를 칠하기 쉽게 하는 데 쓰는 매체로 물을 사용하는 도료이다. 보통 안료와 카세인 같은 수용성 호재의 수용액을 혼합한 도료를 일컫는다. 보통 안료와 카세인 ·젤라틴 ·녹말 등의 수용성 호재(水溶性糊材)의 수용액을 혼합한 도료를 말한다. →에멀션 페인트.</t>
  </si>
  <si>
    <t>18144</t>
  </si>
  <si>
    <t>수성니스</t>
  </si>
  <si>
    <t>수성페인트로 벽의 칠을 다시 할 때 오염물이 스며 나오는 것을 방지하고 에나멜칠‧니스칠의 착색과 눈메움을 할 때 이용하는 것을 말한다.</t>
  </si>
  <si>
    <t>기문당46.5%</t>
  </si>
  <si>
    <t>18145</t>
  </si>
  <si>
    <t>수성도료</t>
  </si>
  <si>
    <t>water paint, 水性塗料</t>
  </si>
  <si>
    <t>도료를 칠하기 쉽게 하는 데 쓰는 매체로 물을 사용하는 도료이다. 보통 안료와 카세인 같은 수용성 호재의 수용액을 혼합한 도료를 일컫는다. 보통 안료와 카세인 ·젤라틴 ·녹말 등의 수용성 호재(水溶性糊材)의 수용액을 혼합한 도료를 말한다.</t>
  </si>
  <si>
    <t>18146</t>
  </si>
  <si>
    <t>수성암</t>
  </si>
  <si>
    <t>sedimentary rock, 水成岩</t>
  </si>
  <si>
    <t>사암이나 이암같이 퇴적물이 물 속에서 운반되어 물 밑에 퇴적되어 만들어진 암석이나 석회암이나 처트같이 물 속에 녹아 있던 물질이 퇴적되어 만들어진 암석을 말한다. 화성암에 대응되는 말로 쓰인다.</t>
  </si>
  <si>
    <t>18147</t>
  </si>
  <si>
    <t>수성페인트</t>
  </si>
  <si>
    <t>water paint, 水性－</t>
  </si>
  <si>
    <t>물로 희석해 사용하는 도료이다. 즉, 안료를 물로 용해하여 수용성 교착제와 혼합한 분말 상태의 도료인데, 시판되는 것은 대부분 흰색이므로 원하는 색을 내고자 할 때는 수성 조색제나 아크릴물감을 사용한다. 전색제에는 카세인(casein)·소석회·아교·덱스트린·아라비아고무 등이 있다.</t>
  </si>
  <si>
    <t>18148</t>
  </si>
  <si>
    <t>수세</t>
  </si>
  <si>
    <t>樹勢</t>
  </si>
  <si>
    <t>일반적으로 수목(樹木)의 기세를 말한다.</t>
  </si>
  <si>
    <t>18149</t>
  </si>
  <si>
    <t>거멀못②</t>
  </si>
  <si>
    <t>① 나무 그릇 따위의 터지거나 벌어진 곳이나 벌어질 염려가 있는 곳에 거멀장처럼 겹쳐서 박는 못. ② 두 부재를 연결하거나 벌어지지 않도록 박는 ㄷ자 형태의 못.</t>
  </si>
  <si>
    <t>1815</t>
  </si>
  <si>
    <t>수세기</t>
  </si>
  <si>
    <t>washing machine, 手洗器</t>
  </si>
  <si>
    <t>손을 씻는 물을 담는 그릇이다. 바닥이 평평한 모양의 것으로 화장실이나 욕실에 놓여있다.</t>
  </si>
  <si>
    <t>18150</t>
  </si>
  <si>
    <t>수세식 대변기</t>
  </si>
  <si>
    <t>wash out type closet, toilet bowl, 水洗式大便器</t>
  </si>
  <si>
    <t>화장실에 설치하는 대변기 중 급수 장치를 하여 배설물이 물에 씻겨 내려가게 처리 방식.</t>
  </si>
  <si>
    <t>18151</t>
  </si>
  <si>
    <t>수세식 변소</t>
  </si>
  <si>
    <t>water closet, 水洗式便所</t>
  </si>
  <si>
    <t>급수 장치를 하여 오물을 물로 씻어 내려보내는 방식의 변소.</t>
  </si>
  <si>
    <t>18152</t>
  </si>
  <si>
    <t>수세식 변소의 오물정화조</t>
  </si>
  <si>
    <t>水洗式便所－汚物淨化槽</t>
  </si>
  <si>
    <t>급수 장치를 하여 오물을 물로 씻어 내려보내는 방식의 변소에서 발생한 오물을 정화하기 위한 시설정화조는 제1침전분리조‧제2침전분리조(부패조)‧여과조‧산화조‧소독조 등으로 구분.</t>
  </si>
  <si>
    <t>18153</t>
  </si>
  <si>
    <t>수세식 보링</t>
  </si>
  <si>
    <t>wash boring, 水洗式－</t>
  </si>
  <si>
    <t>① 지반조사방법 중 보링의 한 가지로 깊이 30m 정도까지의 연질층에 쓰임. 로드(rod)의 끝에 비트(bit)를 장치하여 물을 주입하여 지층이 흙속으로 파 들어가면서 이를 밀어 올려 침전조에 침전시켜 표본(wet sample)으로 하며 계속적으로 채취, 지반을 조사하는 공법이다.</t>
  </si>
  <si>
    <t>18154</t>
  </si>
  <si>
    <t>수세화</t>
  </si>
  <si>
    <t>conversion into a flush toilet</t>
  </si>
  <si>
    <t>대변기의 세정 방법의 하나로 보통 변기에 많이 쓰인다. 변기에서 분출한 세정수는 변기의 내벽을 씻으면서 낙하하여 오물을 씻어내는 방식</t>
  </si>
  <si>
    <t>18155</t>
  </si>
  <si>
    <t>수소 균열</t>
  </si>
  <si>
    <t>hydrogen crack</t>
  </si>
  <si>
    <t>용접시 수소가 금속 안에 침투되어 발생되는 균열</t>
  </si>
  <si>
    <t>18156</t>
  </si>
  <si>
    <t>수소 메짐성</t>
  </si>
  <si>
    <t>hydrogen brittleness</t>
  </si>
  <si>
    <t>함유 수소에 기인하는 금속 재료의 메짐화. 철강에서는 소르바이트 조직의 스테인리스강(마텐자이트계 스테인리스강을 뜨임 처리한 것), 고탄소강, 저탄소강의 순으로 발생하기 어렵게 되며, 오스테나이트강에서는 보이지 않는다. 산세척(⇀ 산세척 메짐성)이나 전해 음극 세정 등으로 수소가 흡장(吸藏)되면 취약해진다.</t>
  </si>
  <si>
    <t>18157</t>
  </si>
  <si>
    <t>수소 이온 농도</t>
  </si>
  <si>
    <t>hydrogenion concentration</t>
  </si>
  <si>
    <t>용액 1L 속에 존재하는수소 이온의 몰수를 의미하며, 용액의 산성, 알칼리성의 정도를 나타내는 수치를 말한다.</t>
  </si>
  <si>
    <t>18158</t>
  </si>
  <si>
    <t>수속 효과</t>
  </si>
  <si>
    <t>convergence effect； funneling effect</t>
  </si>
  <si>
    <t>골바람효과라고 함. 산과 산 사이의 골짜기를 따라 바람이 불면서 유선이 수평방향으로 수렴하여 풍속이 급격히 증가하는 현상. 구조물이나 건축물군의 영향 또는 국소지형으로서의 벼랑위나 골짜기에서 기류가 깔때기형상으로 되면서 풍속이 증가하는 효과.</t>
  </si>
  <si>
    <t>18159</t>
  </si>
  <si>
    <t>거멀쇠</t>
  </si>
  <si>
    <t>clamp, cramp</t>
  </si>
  <si>
    <t>① 목재를 한데 대어 붙일 때 떨어지거나 틈이 벌어지지 않도록 띠처럼 둘러매어 죄는 쇠. ② 부재의 이음새‧맞춤새에 대어 틈이 벌어지지 않도록 연결 보강하는 철물. ③ ＝거멀쪽.</t>
  </si>
  <si>
    <t>기문당62.8%</t>
  </si>
  <si>
    <t>1816</t>
  </si>
  <si>
    <t>수송관</t>
  </si>
  <si>
    <t>輸送管</t>
  </si>
  <si>
    <t>기체나 액체 등을 보내는 관</t>
  </si>
  <si>
    <t>18161</t>
  </si>
  <si>
    <t>수쇄 슬래그</t>
  </si>
  <si>
    <t>고로에서 용융 슬래그를 물로 급랭하여 얻어지는 모래 모양의 유리질 슬래그. 수화 반응성이 있으므로 미분쇄하여 시멘트의 혼화 재료로 사용된다. 또한 콘크리트의 골재로도 사용된다.  고로(高爐) 수쇄</t>
  </si>
  <si>
    <t>18162</t>
  </si>
  <si>
    <t>수술대</t>
  </si>
  <si>
    <t>operating table</t>
  </si>
  <si>
    <t>수술하기 위하여 환자를 올려 놓는 침대. 일반적으로 고정식이지만 환자 이송및 환자의 자세를 의사의 마음대로 조절하거나 움직일 수 있도록 되어 있는 것도 있음</t>
  </si>
  <si>
    <t>세화35.6%</t>
  </si>
  <si>
    <t>18165</t>
  </si>
  <si>
    <t>수술용 손세척기</t>
  </si>
  <si>
    <t>surgical washhand basin</t>
  </si>
  <si>
    <t>세균 감영 방지 및 손에 묻은 더러운 요소들을 씻기위하여  수술전 의사들이 손을 씻는 기구.</t>
  </si>
  <si>
    <t>18168</t>
  </si>
  <si>
    <t>거멀이음</t>
  </si>
  <si>
    <t>scarf joint</t>
  </si>
  <si>
    <t>두 부재을 반턱이음으로 연결하되 각 부재의 끝머리는 주먹장처럼 다듬어 서로 물리게 된 이음.</t>
  </si>
  <si>
    <t>1817</t>
  </si>
  <si>
    <t>수식가로</t>
  </si>
  <si>
    <t>修飾街路</t>
  </si>
  <si>
    <t>광로, 산보도 등의 미관이 더해지며 수식이 되는 가로. 광로, 유보도로, 불바르, 공원도로 등으로 구별.</t>
  </si>
  <si>
    <t>18171</t>
  </si>
  <si>
    <t>수식해법</t>
  </si>
  <si>
    <t>數式解法</t>
  </si>
  <si>
    <t>서로 다른 두 방향의 힘의 합성 또는 하나의 힘을 서로 다른 방향으로의 힘으로 분해하여 적용하는 해법. 힘의 평형을 이용하여 해석 할때 사용 된다.</t>
  </si>
  <si>
    <t>18172</t>
  </si>
  <si>
    <t>수실</t>
  </si>
  <si>
    <t>水室</t>
  </si>
  <si>
    <t>물이 들어 있는 보일러의 한 부분.</t>
  </si>
  <si>
    <t>18174</t>
  </si>
  <si>
    <t>수심</t>
  </si>
  <si>
    <t>pith, heart, 樹心</t>
  </si>
  <si>
    <t>외향 성장형 나무 중심부의 솜같은 부분으로 목재의 횡단면상에 나타나는 나이테 동심원의 중심.</t>
  </si>
  <si>
    <t>18175</t>
  </si>
  <si>
    <t>수압</t>
  </si>
  <si>
    <t>hydraulic pressure</t>
  </si>
  <si>
    <t>물의 압력. 정수압,등수압,수격,파랑 등으로 분류됨. 욕기구조,해양구조물,지하층외벽,수영장,지하저수조 등의 설계에 반영하는 하중.</t>
  </si>
  <si>
    <t>18176</t>
  </si>
  <si>
    <t>수압 면적</t>
  </si>
  <si>
    <t>projected net area</t>
  </si>
  <si>
    <t>풍압력을 받는 부재의 유효단면적</t>
  </si>
  <si>
    <t>18177</t>
  </si>
  <si>
    <t>수압 시험</t>
  </si>
  <si>
    <t>hydraulic test; waterpressure test</t>
  </si>
  <si>
    <t>수압으로 물이 새는 곳이나 밀폐 용기의 압력을 견디는 정도 등을 검사하는 시험</t>
  </si>
  <si>
    <t>18178</t>
  </si>
  <si>
    <t>수압기</t>
  </si>
  <si>
    <t>水壓機</t>
  </si>
  <si>
    <t>물의 압력을 이용해 작은 힘으로 큰 힘을 얻어 물건을 밀어 올리거나 압축하거나 절단하는 등의 작업을 하는 기계를 통틀어 이르는 말</t>
  </si>
  <si>
    <t>18179</t>
  </si>
  <si>
    <t>거멀장</t>
  </si>
  <si>
    <t>cramp, clamp</t>
  </si>
  <si>
    <t>① 가구나 나무 그릇의 사개를 맞춘 모서리에 걸쳐 대는 보강철물. ② 두 물건 사이를 벌어지지 못하게 연결하는 일.</t>
  </si>
  <si>
    <t>1818</t>
  </si>
  <si>
    <t>수압리베터</t>
  </si>
  <si>
    <t>hydraulic riveter, 水壓－</t>
  </si>
  <si>
    <t>수압을 이용하는 기계 장비의 하나. 수압으로 작동하여 리벳 머리를 압착하고 체결하는 기계이다.</t>
  </si>
  <si>
    <t>18180</t>
  </si>
  <si>
    <t>수압리벳해머</t>
  </si>
  <si>
    <t>hydraulic rivetting hammer</t>
  </si>
  <si>
    <t>수압을 이용하여 리벳을 박는 기계</t>
  </si>
  <si>
    <t>18181</t>
  </si>
  <si>
    <t>수압면 계수</t>
  </si>
  <si>
    <t>area scale factor; size reduction factor</t>
  </si>
  <si>
    <t>바람의 설계속도압 산정시 자연풍의 흐름에 의해 수압면적이 클수록 평균풍압력이 작아지는 것을 조절하는 계수</t>
  </si>
  <si>
    <t>18182</t>
  </si>
  <si>
    <t>수압시험</t>
  </si>
  <si>
    <t>hydraulic test, 水壓試驗</t>
  </si>
  <si>
    <t>18183</t>
  </si>
  <si>
    <t>수압식 잭</t>
  </si>
  <si>
    <t>hydraulic jack, 水壓式－</t>
  </si>
  <si>
    <t>물의 압력, 주로 오일을 이용하여 소형 피스톤이 부착된 레버를 움직여 큰 힘을 발생시키는 장치</t>
  </si>
  <si>
    <t>18184</t>
  </si>
  <si>
    <t>수압펌프</t>
  </si>
  <si>
    <t>hydraulic pump, 水壓－</t>
  </si>
  <si>
    <t>물의 압력을 이용하여 물을 높은 곳으로 퍼 올리는 기계.</t>
  </si>
  <si>
    <t>18185</t>
  </si>
  <si>
    <t>수액기</t>
  </si>
  <si>
    <t>receiver, 受液器</t>
  </si>
  <si>
    <t>응축기에서 응축한 고압 액화냉매를 일시 저장하는 용기.</t>
  </si>
  <si>
    <t>18186</t>
  </si>
  <si>
    <t>수액제거법</t>
  </si>
  <si>
    <t>樹液除去法</t>
  </si>
  <si>
    <t>목재 안에 있는 수액을 제거하는 방법을 말한다.</t>
  </si>
  <si>
    <t>18187</t>
  </si>
  <si>
    <t>수양형</t>
  </si>
  <si>
    <t>垂楊形</t>
  </si>
  <si>
    <t>줄기가 아래로 늘어지는 형태로 자라는 수관의 형태. 수양버들, 수양벚나무, 공작단풍 등이 있음. 수관(樹冠):나무의 줄기와 잎이 많이 달려 있는 줄기의 윗부분</t>
  </si>
  <si>
    <t>18189</t>
  </si>
  <si>
    <t>거멀장부</t>
  </si>
  <si>
    <t>두 부재의 사이가 벌어지지 않도록 단단히 연결하기 위하여 따로 댄 나비장과 같은 장부를 말함.</t>
  </si>
  <si>
    <t>1819</t>
  </si>
  <si>
    <t>수어</t>
  </si>
  <si>
    <t>垂魚</t>
  </si>
  <si>
    <t>박공판(牔栱板)의 위쪽 밑부분에 달아놓는 장식. 불에 약한 목조의 건물을 화재로 지키기 위한 상징으로 방화의 주술 =야초(惹草), 현어(玄魚)</t>
  </si>
  <si>
    <t>18190</t>
  </si>
  <si>
    <t>수역</t>
  </si>
  <si>
    <t>waters</t>
  </si>
  <si>
    <t>육역(陸域)의 상대어로서 바다, 하천, 호소(湖沼) 등 물에서 일정 범위 또는 구역.</t>
  </si>
  <si>
    <t>18191</t>
  </si>
  <si>
    <t>수연</t>
  </si>
  <si>
    <t>水煙</t>
  </si>
  <si>
    <t>부처님의 말씀이 인간세계에 널리 퍼진다는 의미 상징. 불탑의 상륜부의 경우, 일반적으로 노반에 복발과 앙화를 얹고 그 위에 찰주(刹柱)를 세우면서 보륜(宝輪), 보개(宝蓋), 수연(水烟) 그 다음으로 용차(龍車)와 보주(寶珠)를 놓는 형식으로 전개.</t>
  </si>
  <si>
    <t>18192</t>
  </si>
  <si>
    <t>수연식 거더가설법</t>
  </si>
  <si>
    <t>launching girder erection, 手延式－架設法</t>
  </si>
  <si>
    <t>미리 조립된 플레이트 거더의 선단에 그 거더의 60% 정도의 지간을 가진 가늘고 긴 수연기라는 트러스를 부착하고 그 수연기를 인출하여 거더를 가설하는 방법이다.</t>
  </si>
  <si>
    <t>18193</t>
  </si>
  <si>
    <t>수염</t>
  </si>
  <si>
    <t>목조의 졸대 바탕에 붙여서 회반죽이 떨어지는 것을 방지하기 위하여 대는 외의 일종.</t>
  </si>
  <si>
    <t>기문당63.0%</t>
  </si>
  <si>
    <t>18194</t>
  </si>
  <si>
    <t>수옥</t>
  </si>
  <si>
    <t>사찰에서 방문객이 손과 입을 씻는 장소 또는 건물</t>
  </si>
  <si>
    <t>18195</t>
  </si>
  <si>
    <t>수요율</t>
  </si>
  <si>
    <t>demand factor, 需要率</t>
  </si>
  <si>
    <t>어떤 재화나 용역 따위를 필요로 하는 비율로, 설비 용량 합계에 대하여 최대 수용 전력 비율의 백분율 값.</t>
  </si>
  <si>
    <t>18197</t>
  </si>
  <si>
    <t>수용기</t>
  </si>
  <si>
    <t>receptor, 受容器</t>
  </si>
  <si>
    <t>지각신경의 끝에서 각종 자극을 받아들이는 생체기관</t>
  </si>
  <si>
    <t>18199</t>
  </si>
  <si>
    <t>DOP</t>
  </si>
  <si>
    <t>dioctyl phthalate</t>
  </si>
  <si>
    <t>디옥틸 프탈레이트 (DOP)를 사용한 무색 기름상의 액체로 PVC(염화비닐수지)의 가소제로 부드럽고 페이스트 성 물질을 생성한다</t>
  </si>
  <si>
    <t>182</t>
  </si>
  <si>
    <t>거멀장부맞춤</t>
  </si>
  <si>
    <t>기둥 상단 사개를 지나는 퇴보나 평보 등의 부재, 혹은 인방재의 연결시 두 부재의 윗면에 거멀장부를 사용하여 빠지지 않게 하는 맞춤. 산지를 사용하기도 함</t>
  </si>
  <si>
    <t>1820</t>
  </si>
  <si>
    <t>수위</t>
  </si>
  <si>
    <t>일정 기준 면에서 측정한 수면의 높이. 물 자유 표면의 위치.</t>
  </si>
  <si>
    <t>18200</t>
  </si>
  <si>
    <t>수위계</t>
  </si>
  <si>
    <t>water gauge</t>
  </si>
  <si>
    <t>수위를 측정하여 표시하는 계측기.</t>
  </si>
  <si>
    <t>18201</t>
  </si>
  <si>
    <t>수위실</t>
  </si>
  <si>
    <t>porter’s room, guardian’s room, 守衛室</t>
  </si>
  <si>
    <t>시설의 출입을 안내하고 통제하는 사람이 머무르는 공간</t>
  </si>
  <si>
    <t>18202</t>
  </si>
  <si>
    <t>수위제어</t>
  </si>
  <si>
    <t>water level regulator, 水位制御</t>
  </si>
  <si>
    <t>액체를 저장하는 장치 용기의 수위를 측정하여 허용 범위 이내로 급배수량을 조작하는 제어방식.</t>
  </si>
  <si>
    <t>18203</t>
  </si>
  <si>
    <t>수은 기압계</t>
  </si>
  <si>
    <t>mercury barometer</t>
  </si>
  <si>
    <t>액체 압력계의 하나로 수은을 이용한다.= 수은 압력계</t>
  </si>
  <si>
    <t>18204</t>
  </si>
  <si>
    <t>수은 램프</t>
  </si>
  <si>
    <t>mercury (vapor) lamp</t>
  </si>
  <si>
    <t>유리 또는 석영의 관 모양의 가늘고 긴 전구 내에 전극과 수은을 고압으로 봉입해, 수은 증기 중에서 아크 방전 시키고 휘선 스펙트럼 을 내는 램프. 저압, 고압, 초고압의 수은램프가 있다.</t>
  </si>
  <si>
    <t>18205</t>
  </si>
  <si>
    <t>수은 스위치</t>
  </si>
  <si>
    <t>mercury switch</t>
  </si>
  <si>
    <t>유리관에 수은과 두 개의 전극을 넣고, 수은으로 전극 사이를 연결하거나 끊는 구조의 장치. 스위치를 전체적으로 움직여서 작동시킨다.</t>
  </si>
  <si>
    <t>18206</t>
  </si>
  <si>
    <t>수은등</t>
  </si>
  <si>
    <t>mercury-vapor lamp, 水銀燈</t>
  </si>
  <si>
    <t>수은 증기를 진공관에 채워 방전시킴으로써 빛을 얻는 등= 수은램프</t>
  </si>
  <si>
    <t>18208</t>
  </si>
  <si>
    <t>수음로</t>
  </si>
  <si>
    <t>mall, 樹陰路</t>
  </si>
  <si>
    <t>식재가 가득히 있어 그늘이 풍부한 산책길.</t>
  </si>
  <si>
    <t>18209</t>
  </si>
  <si>
    <t>거멀장식</t>
  </si>
  <si>
    <t>ornamental stud</t>
  </si>
  <si>
    <t>두 부재를 잇거나 맞춤할 때 벌어지지 않도록 보강하는 거멀장을 겸한 장식 또는 쇠.</t>
  </si>
  <si>
    <t>1821</t>
  </si>
  <si>
    <t>수음실</t>
  </si>
  <si>
    <t>sound receiving room</t>
  </si>
  <si>
    <t>방과 방 또는 층과 층 사이의 차음 성능을 측정할 때 소리를 전달 받는 측의 공간.</t>
  </si>
  <si>
    <t>18210</t>
  </si>
  <si>
    <t>수의계약</t>
  </si>
  <si>
    <t>special appointment contract, 隨意契約</t>
  </si>
  <si>
    <t>경쟁계약에 의하지 아니하고 임의로 적당한 상대자를 선정하여 체결하는 계약이다. 국가 · 지방자치단체 등이 체결하는 모든 계약은 경쟁계약(競爭契約)의 방법을 취하는 것이 원칙인데 수의계약은 그 원리에 대한 예외가 되는 것이다.</t>
  </si>
  <si>
    <t>18212</t>
  </si>
  <si>
    <t>수의집단</t>
  </si>
  <si>
    <t>voluntary association), 隨意集團</t>
  </si>
  <si>
    <t>도시에서 특정 목적을 위해 일부 주민이 자발적으로 조직하고, 협력하기로 합의한 집단.</t>
  </si>
  <si>
    <t>18213</t>
  </si>
  <si>
    <t>거멀접기</t>
  </si>
  <si>
    <t>seam</t>
  </si>
  <si>
    <t>금속재 지붕의 이음공법으로 얇은 금속재 판재의 돌출부를 겹침가공하여 기구를 이용하여 접어서 이음하는 방식.</t>
  </si>
  <si>
    <t>1822</t>
  </si>
  <si>
    <t>수인 한도</t>
  </si>
  <si>
    <t>도시생활에서 소음, 진동, 일조 등 주변환경으로 부터 받는 영향에 견디여야 하는 한도를 나타냄.</t>
  </si>
  <si>
    <t>18221</t>
  </si>
  <si>
    <t>수자원</t>
  </si>
  <si>
    <t>water resources</t>
  </si>
  <si>
    <t>농업, 공업, 발전 따위의 자원이 되는 물.</t>
  </si>
  <si>
    <t>18225</t>
  </si>
  <si>
    <t>수장</t>
  </si>
  <si>
    <t>fixture, 修粧, 修粧</t>
  </si>
  <si>
    <t>구조체에 붙여서 장식을 목적으로 함. 기둥과 기둥 사이에 가로지르는 나무재를 통틀어 수장이라고 함. 구조체이면서 수장이 되는 부분이 많다. 건축물의 내부나 외부에 노출되어 집을 아름답게 꾸미는 것.</t>
  </si>
  <si>
    <t>18226</t>
  </si>
  <si>
    <t>수장고</t>
  </si>
  <si>
    <t>storage</t>
  </si>
  <si>
    <t>귀중한 것을 소중하게 보관하는 창고, 박물관등에서는 전시된 유물을 보관하는 장소를 가리키며, 고대시대에는 농작물을 보관하는 장소를 말하기도 한다.</t>
  </si>
  <si>
    <t>18227</t>
  </si>
  <si>
    <t>수장공사</t>
  </si>
  <si>
    <t>interior finishing work, 修粧工事</t>
  </si>
  <si>
    <t>건축물 내부의 치장을 하는 마무리에 관한 공사.</t>
  </si>
  <si>
    <t>18228</t>
  </si>
  <si>
    <t>수장기둥</t>
  </si>
  <si>
    <t>ornamental pillar, 修粧柱</t>
  </si>
  <si>
    <t>장식을 위해 주춧돌에 세운 임시 기둥</t>
  </si>
  <si>
    <t>18229</t>
  </si>
  <si>
    <t>거멀접기 이음</t>
  </si>
  <si>
    <t>seam joint</t>
  </si>
  <si>
    <t>(=솔기접기), 금속 박판을 서로 접합하는 방법의 일종. 판 끝의 너비 10~20mm 정도를 꺽어 접어, 서로 결합시켜 두드려 조여준다. 주된 이유는 못을 사용하지 않고 동일재료를 이용하여 신축, 팽창을 대비하여 거멀접기 이음을 한다. 시공 방식에 따라 이중돌출이음, 돌출이음, 평이음, 인터로킹 등 있다.</t>
  </si>
  <si>
    <t>1823</t>
  </si>
  <si>
    <t>수장도리</t>
  </si>
  <si>
    <t>修粧－</t>
  </si>
  <si>
    <t>장식용으로 겉으로 드러나 있는 도리의 일종</t>
  </si>
  <si>
    <t>18230</t>
  </si>
  <si>
    <t>수장목</t>
  </si>
  <si>
    <t>wood for fixture, ornamental timber, 修粧木</t>
  </si>
  <si>
    <t>건축물 내부의 치장이나 가구 제작를 하는 마무리공사를 위한 부재</t>
  </si>
  <si>
    <t>18231</t>
  </si>
  <si>
    <t>수장목공사</t>
  </si>
  <si>
    <t>finish carpentry works, 修粧木工事</t>
  </si>
  <si>
    <t>굽도리 판벽 걸레받이 문틀선, 창호바닥마무리 등의 실내건축공사. 목공사는 구조목공사와 수장목공사로 분류.</t>
  </si>
  <si>
    <t>18232</t>
  </si>
  <si>
    <t>수장설비</t>
  </si>
  <si>
    <t>收藏設備</t>
  </si>
  <si>
    <t>옷이나 침구류 등을 보관하는 시설</t>
  </si>
  <si>
    <t>18233</t>
  </si>
  <si>
    <t>수장재</t>
  </si>
  <si>
    <t>factory and shape lumber, 修粧材</t>
  </si>
  <si>
    <t>치장재(治裝材), 화장재(化裝材)라고도 하며, 신축, 변형, 균열 등의 결함이 없어야 하므로 기와를 이은 다음에 드리는 것이 일반적이다. 건축물에 하중이 실려 골격을 이루는 가구 부재들이 모두 안정된 다음 수장을 드려야 한다. 수장재는 보통 가구 부재와 달리 미리 치목해 놓지 않으며, 구조재보다 더욱 잘 건조된 것이 좋다. 부재의 단면이 작은 반면 길이가 길어서 뒤틀림 등 변형이 일어나기 쉽기 때문이다.</t>
  </si>
  <si>
    <t>18234</t>
  </si>
  <si>
    <t>수장판</t>
  </si>
  <si>
    <t>wainscotting, 修粧板</t>
  </si>
  <si>
    <t>수장판은 건물을 단장하는 데 사용되는 널빤지이며,  주로 판벽(板壁=널벽), 판문(板門=널문), 쪽마루 등에 사용된다.</t>
  </si>
  <si>
    <t>18235</t>
  </si>
  <si>
    <t>수장표</t>
  </si>
  <si>
    <t>마무리표(마무리의 바탕, 재료, 색깔 따위를 나타내는표). ⇨마무리표(＝).</t>
  </si>
  <si>
    <t>18236</t>
  </si>
  <si>
    <t>수재</t>
  </si>
  <si>
    <t>액체 상태의 광재(鑛滓)를 갑자기 식혀서 얻은 잔 알갱이 모양의 광재. 광재 시멘트의 기본 원료이다. ⇨고로광재(＝).</t>
  </si>
  <si>
    <t>18237</t>
  </si>
  <si>
    <t>수전</t>
  </si>
  <si>
    <t>faucet, cock, 水栓</t>
  </si>
  <si>
    <t>수도를 틀어서 물이 나오게 만든 장치.</t>
  </si>
  <si>
    <t>18238</t>
  </si>
  <si>
    <t>수전 방식</t>
  </si>
  <si>
    <t>power receiving system</t>
  </si>
  <si>
    <t>전력 회사로부터 전기를 받는 방식.</t>
  </si>
  <si>
    <t>18239</t>
  </si>
  <si>
    <t>거멀쪽</t>
  </si>
  <si>
    <t>tingle, tuck, clip</t>
  </si>
  <si>
    <t>1824</t>
  </si>
  <si>
    <t>수전 전압</t>
  </si>
  <si>
    <t>receiving voltage</t>
  </si>
  <si>
    <t>전력 회사가 전력 공급에 사용하는 전압. 시설측에서 보아 이것을 수전 전압이라 부른다.</t>
  </si>
  <si>
    <t>18240</t>
  </si>
  <si>
    <t>수전반</t>
  </si>
  <si>
    <t>incoming panel</t>
  </si>
  <si>
    <t>전력을 받을 때 필요한 계기, 제어 개폐기, 보호 계전기 따위를 설치한 배전반.</t>
  </si>
  <si>
    <t>18241</t>
  </si>
  <si>
    <t>수전실</t>
  </si>
  <si>
    <t>power receiving room</t>
  </si>
  <si>
    <t>수변전 설비 주요 기기를 설치한 방.= 수변전 설비</t>
  </si>
  <si>
    <t>18242</t>
  </si>
  <si>
    <t>수정 먼셀 표색계</t>
  </si>
  <si>
    <t>Munsell renotation syste</t>
  </si>
  <si>
    <t>1940년에 미국광학회에서 객관적인 척도로 수정한 먼셀 표색계.</t>
  </si>
  <si>
    <t>18243</t>
  </si>
  <si>
    <t>수정 유효 온도</t>
  </si>
  <si>
    <t>corrected effective temperature</t>
  </si>
  <si>
    <t>유효온도는 복사열의 영향을 고려하지 않았으므로 건구온도 대신에 글로브 온도를 사용하여 복사열에 대한 영향을 고려한 지표를 수정유효온도라 한다.</t>
  </si>
  <si>
    <t>18244</t>
  </si>
  <si>
    <t>수정 입체각</t>
  </si>
  <si>
    <t>창을 보는 입체각을 시야 내에 보이는 창의 각 부분의 불쾌 글레어에 주는 위치의 효과에 의해 수정한 것. 창에서의 불쾌 글레어 평가에서 쓰인다.</t>
  </si>
  <si>
    <t>18245</t>
  </si>
  <si>
    <t>수정궁</t>
  </si>
  <si>
    <t>crystal palace, 水晶宮</t>
  </si>
  <si>
    <t>1851년 만국박람회(萬國博覽會) 때 런던 교외에 철근(鐵筋)과 유리로 만든 팩스턴(J. Paxton)이 설계한 세계 최초의 철골(鐵骨) 건축물. 1851년 만국박람회를 위해 건설했으며, 원래 런던 하이드 파크에 세워진 주철 및 판유리 구조물이었음.  박람회는 1851년 5월 1일부터 10월 15일까지, 그리고 전세계에서 14,000 명 이상의 전시자가 열렸습니다. 92,000m2 규모의 전시 공간에 모여 산업 혁명에서 개발 된 기술의 사례를 전시했습니다. 전시장의 길이는 564m이며 내부 높이는 39m이다.</t>
  </si>
  <si>
    <t>18247</t>
  </si>
  <si>
    <t>수제</t>
  </si>
  <si>
    <t>groyne</t>
  </si>
  <si>
    <t>하천 및 해안선 보호 방법의 하나. 해변의 침식을 방지하고, 얕은 수심 속의 모래 이동을 방지하기 위해 설치 되는 구조물이나 공작물.</t>
  </si>
  <si>
    <t>18249</t>
  </si>
  <si>
    <t>거멀쪽매</t>
  </si>
  <si>
    <t>butterfly joint</t>
  </si>
  <si>
    <t>은장이나 거멀띠장으로 두 널재의 사이가 벌어지지 않게 한 쪽매.</t>
  </si>
  <si>
    <t>1825</t>
  </si>
  <si>
    <t>수제선</t>
  </si>
  <si>
    <t>water front line</t>
  </si>
  <si>
    <t>수면과 지대가 접하는 곳</t>
  </si>
  <si>
    <t>18250</t>
  </si>
  <si>
    <t>수조</t>
  </si>
  <si>
    <t>water tank, 水槽</t>
  </si>
  <si>
    <t>물을 담아두는 저수시설</t>
  </si>
  <si>
    <t>18251</t>
  </si>
  <si>
    <t>수조급수</t>
  </si>
  <si>
    <t>tank system of water supply, 水槽給水</t>
  </si>
  <si>
    <t>수도관에서 직수로 급수하는 방식이 아니라 수조에서 급수하는 방식.</t>
  </si>
  <si>
    <t>18252</t>
  </si>
  <si>
    <t>수조변소</t>
  </si>
  <si>
    <t>분뇨정화조 설비를 갖춘 수세식 화장실</t>
  </si>
  <si>
    <t>18254</t>
  </si>
  <si>
    <t>수족관</t>
  </si>
  <si>
    <t>aquarium</t>
  </si>
  <si>
    <t>물속에 사는 여러가지 동물들을 길러서 그 생태를 연구하거나 관람할 수 있도록 만든 시설</t>
  </si>
  <si>
    <t>18256</t>
  </si>
  <si>
    <t>수종</t>
  </si>
  <si>
    <t>species, 樹種</t>
  </si>
  <si>
    <t>나무의 종류나 종자.</t>
  </si>
  <si>
    <t>18257</t>
  </si>
  <si>
    <t>수주 미터</t>
  </si>
  <si>
    <t>meter of water head</t>
  </si>
  <si>
    <t>18258</t>
  </si>
  <si>
    <t>수주 분리</t>
  </si>
  <si>
    <t>water column separation</t>
  </si>
  <si>
    <t>펌프가 동력을 잃은 후, 관로의 상태에 따라 일부에 심한 부압을 일으켜 관 속의 수주가 분리되는 현상. 수주가 다시 결합될 때 압력이 급격하게 상승할 수 있다.</t>
  </si>
  <si>
    <t>18259</t>
  </si>
  <si>
    <t>수준기</t>
  </si>
  <si>
    <t>spirit level, 水準器</t>
  </si>
  <si>
    <t>수평을 확인할 수 있는 기구로 기포관을 갖추어 기포가 중앙에 있을 때 수평을 나타낸다.</t>
  </si>
  <si>
    <t>18263</t>
  </si>
  <si>
    <t>수준점</t>
  </si>
  <si>
    <t>bench mark, 水準點</t>
  </si>
  <si>
    <t>기준 수준면에서의 높이를 정확히 구해 놓은 점으로 측량의 기준이 되는 점이다. 한국의 국도 및 도로에는 수준표석이 설치되어 있는데, 이 점을 기준으로 높이를 측정한다.</t>
  </si>
  <si>
    <t>18264</t>
  </si>
  <si>
    <t>수준척</t>
  </si>
  <si>
    <t>leveling rod&lt;美&gt;, leveling staff&lt;英&gt;, 水準尺</t>
  </si>
  <si>
    <t>수준측량에서 고저를 측정하는데 쓰이는 눈금이 표시된 자. ＝수준표(標)척.</t>
  </si>
  <si>
    <t>18265</t>
  </si>
  <si>
    <t>수중 단위 체적 중량</t>
  </si>
  <si>
    <t>submerged unit weight</t>
  </si>
  <si>
    <t>수중에 있는 흙의 단위 체적당 중량. 흙 및 물의 단위 체적중량을 γ 및 γ로 하면 수중단위체적중량 γ ′는 다음과 같다. γ ′ = γ - γ u</t>
  </si>
  <si>
    <t>18266</t>
  </si>
  <si>
    <t>수중 전동 펌프</t>
  </si>
  <si>
    <t>underwater electric pump; submerged bore hole turbine pump</t>
  </si>
  <si>
    <t>수중 전동기의 제작이 실현됨으로써 가능해진 것이며, 깊은 우물의 양수 장치(揚水裝置)로서 전동기(電動機)의 장치 위치를 최하부에 설정하고 전동기는 물속에 잠긴다. 따라서 지상에 설치하는 경우와 같이 긴 구동축(驅動軸)을 필요로 하지 않는다.</t>
  </si>
  <si>
    <t>18269</t>
  </si>
  <si>
    <t>수중 절단</t>
  </si>
  <si>
    <t>underwater cutting</t>
  </si>
  <si>
    <t>수중에서 침몰선의 해체 또는 교각의 개조 등의 공사에서 사용되는 절단법. 특수한 팁을 사용하여 보통 수소와 산소의 혼합가스를 연료로 하여 연소시키고, 여기에 산소나 압축공기를 송출시켜 절단을 한다.</t>
  </si>
  <si>
    <t>18270</t>
  </si>
  <si>
    <t>수중 콘크리트</t>
  </si>
  <si>
    <t>underwater concrete; underwater concreting</t>
  </si>
  <si>
    <t>수중에서 시공되는 콘크리트는 물과의 접촉에 의해 주로 시멘트분이 수중으로 분리되어 그 품질을 크게 손상시킬 뿐만 아니라 수질을 현저하게 오탁시키는 경향이 있다. 따라서, 수중에서 타설하는 콘크리트공법에서는 콘크리트와 물의 접촉을 어떻게 하면 최소화할 수 있는가라는 관점에서 개발이 진행되어 왔다. 주된 공법으로서는 아래에 나타낸 공법이 있으며 트레미공법 및 프리팩콘크리트공법은 신뢰성이 높은 공법으로서 저개용기공법 및 포대공법은 간단한 수중콘크리트공법으로서 채용된다. 한편 최근 들어 수중불분리성 혼화제가 일본에 기술 도입되고(1981년) 이를 이용한 수중불분리성 콘크리트의 출현으로 수중에서도 통상의 공기중 콘크리트 타설과 매우 가까운 상태로 비교적 품질이 좋은 콘크리트의 수중시공이 가능하게 되었다. 또 수중콘크리트에서는 보통포틀랜드시멘트 외에 시공상 양호한 유동성이 요구되기 때문에 플라이애쉬시멘트를 이용한 콘크리트의 채용이 일반적이라고 할 수 있다.</t>
  </si>
  <si>
    <t>18271</t>
  </si>
  <si>
    <t>수중굴착</t>
  </si>
  <si>
    <t>wet cut, 水中掘鑿</t>
  </si>
  <si>
    <t>수중에서의 흙파기 행위</t>
  </si>
  <si>
    <t>18272</t>
  </si>
  <si>
    <t>수중단위중량</t>
  </si>
  <si>
    <t>submerged unit weight, 水中單位重量</t>
  </si>
  <si>
    <t>단위 체적의 흙이 물로 포화되어 있을 때, 지하 수위보다 아래에 있으면 부력을 받아서 그 체적만큼 가벼워진다. 이 때 공기 중의 중량으로부터 수중의 중량을 뺀 중량</t>
  </si>
  <si>
    <t>18273</t>
  </si>
  <si>
    <t>수중모터펌프</t>
  </si>
  <si>
    <t>submerged motor, pump, 水中－</t>
  </si>
  <si>
    <t>펌프 아래에 전동기를 직접 연결하고 펌프와 전동기를 일체로 길고 가는 용기에 넣은 것으로, 양수관과 동력 케이블을 접속하여 물 속에서 작동을 하게 한다. 전동기에는 내수를 위한 충수형과 수밀형의 구조가 있는데, 충수형이 더 많이 사용된다.</t>
  </si>
  <si>
    <t>18274</t>
  </si>
  <si>
    <t>수중보양</t>
  </si>
  <si>
    <t>모르타르 · 콘크리트의 표준 양생에 쓰이는 방법. 강도 시험용 공시체(供試體)의 수중 양생은 20 ± 3℃ 온도의 수조 속에서 한다. ⇨수중양생(＝).</t>
  </si>
  <si>
    <t>18275</t>
  </si>
  <si>
    <t>수중불도저</t>
  </si>
  <si>
    <t>amphibious bulldozer), 水中－</t>
  </si>
  <si>
    <t>수중에서 사용하는 불도저. 해저에서 토사를 이동시키는 경우 등에 사용한다.</t>
  </si>
  <si>
    <t>18276</t>
  </si>
  <si>
    <t>수중아크절단봉</t>
  </si>
  <si>
    <t>electrode for under water cutting, 水中－絶斷棒</t>
  </si>
  <si>
    <t>수중에서 절단할 때에 사용하는 용접봉을 말한다.</t>
  </si>
  <si>
    <t>18277</t>
  </si>
  <si>
    <t>수중양생</t>
  </si>
  <si>
    <t>water curing, ponding curing, 水中養生</t>
  </si>
  <si>
    <t>① 모르타르나 콘크리트 따위가 굳을 때까지 온도 변화나 충격에 영향을 받지 않고 파손되지 않도록 수중에 담그는 것. ② ＝수중보양(水中保養).</t>
  </si>
  <si>
    <t>18278</t>
  </si>
  <si>
    <t>수중용접</t>
  </si>
  <si>
    <t>under water welding, 水中鎔接</t>
  </si>
  <si>
    <t>물 속이라는 특정한 환경에서 이루어지는 모든 종류의 용접을 말하는데 대기 중에서 이루어지는 용접과는 달리 시공 조건이 까다롭고, 물을 배제해야 하기 때문에 특수한 용접방법이 필요하다. 따라서 시공 공간이나 용접 대상물, 수심·물결·수온·투명도 등에 맞는 설계와 필요한 강도를 확보할 수 있는 용접방법을 선택해야 한다.</t>
  </si>
  <si>
    <t>18279</t>
  </si>
  <si>
    <t>거버너</t>
  </si>
  <si>
    <t>governor</t>
  </si>
  <si>
    <t>①내연 기관이나엘리베이터등에 사용되는속도· 회전수를 조정 가능한 조속기, 조정기의 총칭.②회전수를 원심력에 의한 겹침의 변위로 검출하고, 유입 증기량을 줄이며증기 터빈등의 회전수를 소정의 값으로 유지하는제어 장치이다.</t>
  </si>
  <si>
    <t>세화4.6%</t>
  </si>
  <si>
    <t>1828</t>
  </si>
  <si>
    <t>수중콘크리트</t>
  </si>
  <si>
    <t>concrete in water, 水中－</t>
  </si>
  <si>
    <t>① 수중에서 타설하는 콘크리트로 수면 하에 트레미관을 내려 펌프로 연속적으로 타설하면서 관을 끌어 올려가는 공법이 일반적이다. ② 수심이 깊을 때에는 밑이 열리는 상자 등에 콘크리트를 넣어서 갈아 앉히는 공법을 쓴다. ③ 굵은골재만을 수중에 투입해 놓고 주입관으로부터 모르타르를 압입하는 프리팩트콘크리트 공법도 있다.</t>
  </si>
  <si>
    <t>18280</t>
  </si>
  <si>
    <t>수중콘크리트공사</t>
  </si>
  <si>
    <t>concrete work in water, 水中－工事</t>
  </si>
  <si>
    <t>구조물의 기초 등을 시공하기 위해 수면 아래에 타설하는 콘크리트로서 육상에서의 콘크리트에 비해 시멘트의 배합량이나 물시멘트비, 양생에 대한 배려가 요구된다.</t>
  </si>
  <si>
    <t>18281</t>
  </si>
  <si>
    <t>수증기</t>
  </si>
  <si>
    <t>(water) vapor</t>
  </si>
  <si>
    <t>물이 증발하여 기체 상태로 된 것</t>
  </si>
  <si>
    <t>18282</t>
  </si>
  <si>
    <t>수증기 발생량</t>
  </si>
  <si>
    <t>generation of vaporizing water</t>
  </si>
  <si>
    <t>인체, 연소 기구, 조리, 세탁 등을 통하여 발생한 절대 습도 증가량.</t>
  </si>
  <si>
    <t>18283</t>
  </si>
  <si>
    <t>수증기 분압</t>
  </si>
  <si>
    <t>vapor tension</t>
  </si>
  <si>
    <t>습공기의 압력은 건공기와 습공기(혼합공기)의 합이며, 이때 공기가 수증기가 갖는 압력을 나타냄.= 수증기압.</t>
  </si>
  <si>
    <t>18284</t>
  </si>
  <si>
    <t>수증기 이동</t>
  </si>
  <si>
    <t>water vapor flow</t>
  </si>
  <si>
    <t>재료 내의 수증기가 다른 공간 또는 재료로 이동하는 것.= 습기 이동, 액수 이동.</t>
  </si>
  <si>
    <t>18285</t>
  </si>
  <si>
    <t>수증기난방장치</t>
  </si>
  <si>
    <t>steam heating system, 水蒸氣煖房裝置</t>
  </si>
  <si>
    <t>보일러에서 발생한 증기를 실내의 방열기에 보내면 방열기 내에서 증발잠열을 방출해 실내를 난방하고, 응축수를 환수배관에 보내 재가열하여 사용하는 방식.</t>
  </si>
  <si>
    <t>18286</t>
  </si>
  <si>
    <t>수증기분압</t>
  </si>
  <si>
    <t>vapor pressor, 水蒸氣分壓</t>
  </si>
  <si>
    <t>① 수증기의 분압. 공기중에 물분자가 차지하는 압력으로 공기에 함유된 각종 분자중 물분자의 분자수 비율에 비례함. ② ⇨수증기장력(＝).</t>
  </si>
  <si>
    <t>18287</t>
  </si>
  <si>
    <t>수증기아크용접</t>
  </si>
  <si>
    <t>water vapor arc welding, 水蒸氣－鎔接</t>
  </si>
  <si>
    <t>소련에서 개발된 용접 방법으로 수증기를 보호 가스로 하는 용접법으로 주로 반자동 용접에 사용되고 있다. 보호 가스의 값이 싼 이점이 있다.</t>
  </si>
  <si>
    <t>기문당39.2%</t>
  </si>
  <si>
    <t>18288</t>
  </si>
  <si>
    <t>수증기압</t>
  </si>
  <si>
    <t>vapour presure, 水蒸氣壓</t>
  </si>
  <si>
    <t>특정 온도에서 닫힌 계 내에 있는 수증기가 액체 혹은 고체 상태의 물과 열역학적 평형상태 (thermodynamic equilibrium)에 있을 때의 압력을 수증기압이라고 한다.</t>
  </si>
  <si>
    <t>18289</t>
  </si>
  <si>
    <t>거석기념물</t>
  </si>
  <si>
    <t>megalithic monument, 巨石記念物</t>
  </si>
  <si>
    <t>① 석기, 청동기 등 선사 시대에 큰 돌을 이용하여 만든 축조물. ② 거석 기념물은 세계 각지에 널리 분포하며, 그 종류에는 선돌(멘필), 고인돌(돌멘), 돌무지 무덤, 석상 등이 있다.</t>
  </si>
  <si>
    <t>1829</t>
  </si>
  <si>
    <t>수증기장력</t>
  </si>
  <si>
    <t>vapour tension, 水蒸氣張力</t>
  </si>
  <si>
    <t>수증기 분압을 말함. 공기중에 포함되어 있는 수증기가 항상 기체로 확산하여 함으로 생기는 압력.</t>
  </si>
  <si>
    <t>18290</t>
  </si>
  <si>
    <t>수지</t>
  </si>
  <si>
    <t>resin, 樹脂</t>
  </si>
  <si>
    <t>수지는 송진과 같은 천연수지와 석탄, 석유, 천연가스 등을 원료로 하는 합성수지(플라스틱)를 통칭함.</t>
  </si>
  <si>
    <t>18291</t>
  </si>
  <si>
    <t>수지골</t>
  </si>
  <si>
    <t>resin duct; resin canal</t>
  </si>
  <si>
    <t>목부 내에서 국소적으로 생기는 결점. 수지의 이상 집적, 상해(傷害) 수지길이 많이 모여 생긴다. →수지홈.</t>
  </si>
  <si>
    <t>18293</t>
  </si>
  <si>
    <t>수지니스</t>
  </si>
  <si>
    <t>resin varnish, 樹脂－</t>
  </si>
  <si>
    <t>도막형성을 위해 수지를 용제에 녹여 표면에 바르면 용제는 날라가고 수지만 남아 도막을 형성.</t>
  </si>
  <si>
    <t>18294</t>
  </si>
  <si>
    <t>수지상 조직</t>
  </si>
  <si>
    <t>dendritic structure</t>
  </si>
  <si>
    <t>금속 재료의 결정이 마치 나무의 가지와 유사한 형태로 배열된 조직</t>
  </si>
  <si>
    <t>18295</t>
  </si>
  <si>
    <t>수지선</t>
  </si>
  <si>
    <t>樹脂線</t>
  </si>
  <si>
    <t>송진이 들어 있어 스며나오는 선.</t>
  </si>
  <si>
    <t>18296</t>
  </si>
  <si>
    <t>수지제관재</t>
  </si>
  <si>
    <t>plastic pipe, 樹脂製管材</t>
  </si>
  <si>
    <t>합성수지를 주재료로 만든 관으로 관내 표면이 매끈해 유체의 흐름이 용이하고 절단과 접착 등 가공이 편하며, 내식성도 우수해 많이 사용.</t>
  </si>
  <si>
    <t>18297</t>
  </si>
  <si>
    <t>수지줄</t>
  </si>
  <si>
    <t>resin streak; pitch streak</t>
  </si>
  <si>
    <t>목부 내에서 국소적으로 생기는 결점. 수지의 이상 집적, 상해(傷害) 수지길이 많이 모여 생긴다.</t>
  </si>
  <si>
    <t>세화38.2%</t>
  </si>
  <si>
    <t>18298</t>
  </si>
  <si>
    <t>수지타일</t>
  </si>
  <si>
    <t>樹脂tile</t>
  </si>
  <si>
    <t>합성수지가 주재료인 타일류. 겉표면은 광택을 띠고 탄성과 보온성의 특징으로 가지며 실내장식재 중 바닥재로 많이 사용.</t>
  </si>
  <si>
    <t>18299</t>
  </si>
  <si>
    <t>DPG 구법</t>
  </si>
  <si>
    <t>dot point glazing</t>
  </si>
  <si>
    <t>DPG(Dot Point Glazing)는 커튼월 시공시 유리를 설치하기 위한 프레임없이 강화유리판에 직접 구멍을 뚫어 특수 시스템볼트를 사용하여 유리를 점 지지형태로 고정시키는 공법임.</t>
  </si>
  <si>
    <t>183</t>
  </si>
  <si>
    <t>거석적</t>
  </si>
  <si>
    <t>cyclopean masonry, 巨石積</t>
  </si>
  <si>
    <t>① 모르타르 혹은 점토와 같은 접착 채료를 사용하지 않고 거대한 돌들을 쌓되 사이를 작은 돌로 채워 만든 구조물. ② 미케네 및 티린스의 성벽이 대표적이다.</t>
  </si>
  <si>
    <t>1830</t>
  </si>
  <si>
    <t>수지흠</t>
  </si>
  <si>
    <t>목부의 성장층 안을 따라 존재하여 내부에 고형, 액상의 수지가 집적한. 주위 방향으로 긴 주머니 모양의 세포 간격을 일컫는다. →수지줄, 수지골.</t>
  </si>
  <si>
    <t>18300</t>
  </si>
  <si>
    <t>수직 배광 곡선</t>
  </si>
  <si>
    <t>램프 또는 조명 기구의 광중심을 통하는 면내에서 광도의 변화를 표현하는 곡선.= 연직 배광곡선.</t>
  </si>
  <si>
    <t>18301</t>
  </si>
  <si>
    <t>수직 분리 방식</t>
  </si>
  <si>
    <t>vertical segregation</t>
  </si>
  <si>
    <t>교통 요소를 입체적으로 분리해서 동선계획을 하는 교통 방식. 주로 보행자, 자전거, 자동차 등 서로 다른 교통요소를 분리하여 계획한다.</t>
  </si>
  <si>
    <t>18302</t>
  </si>
  <si>
    <t>수직 응력도</t>
  </si>
  <si>
    <t>부재의 단면에 대하여 수직으로 작용하는 응력에 대한 단위면적당 응력. 부재를 바깥으로 당기는 하중에 의한 응력도를 인장응력도, 안쪽으로 누르는 하중에 의한 응력도를 압축응력도라고한다.</t>
  </si>
  <si>
    <t>18306</t>
  </si>
  <si>
    <t>수직 층류형 클린 룸</t>
  </si>
  <si>
    <t>vertical laminar flow clean room</t>
  </si>
  <si>
    <t>기류가 천정면에서 바닥으로 흐르도록 하는 방식으로 청정도 CLASS 100 이하의 고청정 공간을 얻을 수 있다. 취출풍속은 0.25 ∼ 0.5 m/sec 이다.</t>
  </si>
  <si>
    <t>18309</t>
  </si>
  <si>
    <t>거스트</t>
  </si>
  <si>
    <t>gust</t>
  </si>
  <si>
    <t>바람의 난류에 의해 순간적으로 발생하는 강풍. 몇 초 정도의 극히 짧은 평가 시간에서 평균한 풍속의 최대값. →돌풍.</t>
  </si>
  <si>
    <t>1831</t>
  </si>
  <si>
    <t>수직가새</t>
  </si>
  <si>
    <t>vertical brace, 垂直－</t>
  </si>
  <si>
    <t>기둥과 기둥 또는 벽체에 수직선상에 대각방향으로 배치한 가새(브레이스)</t>
  </si>
  <si>
    <t>18311</t>
  </si>
  <si>
    <t>수직가설지주</t>
  </si>
  <si>
    <t>⇨ 수직지주(＝).</t>
  </si>
  <si>
    <t>18312</t>
  </si>
  <si>
    <t>수직관</t>
  </si>
  <si>
    <t>vertical pipe, riser pipe, 垂直管</t>
  </si>
  <si>
    <t>연직방향으로 설치된 파이프로 공조설비의 수직관은 관내 유체 흐름에 따라 올림관과 내림괸이 있음.</t>
  </si>
  <si>
    <t>18313</t>
  </si>
  <si>
    <t>수직내림용접</t>
  </si>
  <si>
    <t>vertical down welding, 垂直－鎔接</t>
  </si>
  <si>
    <t>작업대의 수평면에 대하여 수직으로 용접을 하는 것으로 위에서 밑으로 내려가면서 하는 용접이다.</t>
  </si>
  <si>
    <t>18314</t>
  </si>
  <si>
    <t>수직단주</t>
  </si>
  <si>
    <t>vertical end post, 垂直端柱</t>
  </si>
  <si>
    <t>트러스구조 끝단의 세로로 세워진 단주.</t>
  </si>
  <si>
    <t>18315</t>
  </si>
  <si>
    <t>수직력</t>
  </si>
  <si>
    <t>vertical force, normal force, 垂直力</t>
  </si>
  <si>
    <t>부재의 단면에 작용하는 여러방향 힘 중 수직방향으로 작용하는 힘.</t>
  </si>
  <si>
    <t>18316</t>
  </si>
  <si>
    <t>수직면</t>
  </si>
  <si>
    <t>어떤 평면과 수직을 이루는 평면, 계단의 경우 디딤면에서 다음 단까지 치올린 부분을 말한다.</t>
  </si>
  <si>
    <t>18317</t>
  </si>
  <si>
    <t>수직방습켜</t>
  </si>
  <si>
    <t>수분 이동을 막는 켜로 방습재료를 수직으로 놓아서 제작한다.</t>
  </si>
  <si>
    <t>18318</t>
  </si>
  <si>
    <t>수직보일러</t>
  </si>
  <si>
    <t>연관보일러의 한 종류, 보일러의 통 속에 연소된 가스가 지나가는 연관을 수직으로 설치한 보일러로 저압의 소량의 증기 발생 시 사용.</t>
  </si>
  <si>
    <t>18319</t>
  </si>
  <si>
    <t>거스트 영향 계수</t>
  </si>
  <si>
    <t>gust response factor</t>
  </si>
  <si>
    <t>바람의 난류로 인해 발생되는 구조물의 동적 거동성분을 나타내는 것으로 평균변위에 대한 최대변위의 비를 통계적인 값으로 나타낸 계수 → 거스트 팩터.</t>
  </si>
  <si>
    <t>1832</t>
  </si>
  <si>
    <t>수직분력</t>
  </si>
  <si>
    <t>normal component of force, 垂直分力</t>
  </si>
  <si>
    <t>부재에 작용하는 힘을 부재에 대하여 수직, 수평 방향으로 분리하였을 때, 수직방향으로 작용하는 힘</t>
  </si>
  <si>
    <t>18320</t>
  </si>
  <si>
    <t>수직스티프너</t>
  </si>
  <si>
    <t>vertical stiffener), 垂直－</t>
  </si>
  <si>
    <t>강 부재의 강성을 높이기 위해 수직방향으로 설치한 수직보강재</t>
  </si>
  <si>
    <t>18321</t>
  </si>
  <si>
    <t>수직식</t>
  </si>
  <si>
    <t>perpendicular style, 垂直式</t>
  </si>
  <si>
    <t>영국의 후기 고딕 건축(1350~1530) 양식을 일컫는 명칭. 수직 양식이라는 명칭은 그 이전 시대의 장식적 양식인 트레이서리의 곡선이나 아치보다 직선을 많이 사용함.</t>
  </si>
  <si>
    <t>18322</t>
  </si>
  <si>
    <t>수직용접</t>
  </si>
  <si>
    <t>vertical welding, 垂直鎔接</t>
  </si>
  <si>
    <t>수직으로 이루는 용접이음부에 대하여 위쪽 또는 아래쪽에서부터 수직으로 비드를 놓고 용접하는 것을 말하며, 아래쪽에서부터 위쪽으로 향하여 용접하는 것을 상진용접, 위쪽에서 아래쪽으로 항하여 용접하는 것을 하진용접이라 함.</t>
  </si>
  <si>
    <t>18323</t>
  </si>
  <si>
    <t>수직응력</t>
  </si>
  <si>
    <t>normal stress, 垂直應力</t>
  </si>
  <si>
    <t>부재에 수직방향으로 힘이 작용하면 발생하는 응력. 수직분력을 부재의 단면적으로 나눈 값.</t>
  </si>
  <si>
    <t>18324</t>
  </si>
  <si>
    <t>수직자세</t>
  </si>
  <si>
    <t>vertical position</t>
  </si>
  <si>
    <t>용접 작업대의 수평면에 대하여 용접선이 거의 수직을 이루는 면을 작업하는 자세로서 직립자세라고도 하며 용접이음부에 대하여 위쪽 또는 아래쪽에서부터 수직으로 비드를 놓는 용접자세를 말함.</t>
  </si>
  <si>
    <t>18325</t>
  </si>
  <si>
    <t>수직재</t>
  </si>
  <si>
    <t>vertical member, 垂直材</t>
  </si>
  <si>
    <t>수직방향의 부재로 세로재라고도 함.</t>
  </si>
  <si>
    <t>18326</t>
  </si>
  <si>
    <t>수직지주</t>
  </si>
  <si>
    <t>dead shore, 垂直支柱</t>
  </si>
  <si>
    <t>수직방향으로 설치한 지주</t>
  </si>
  <si>
    <t>18327</t>
  </si>
  <si>
    <t>수직창</t>
  </si>
  <si>
    <t>vertical window, side lighting, 垂直窓</t>
  </si>
  <si>
    <t>가로 대비 세로가 강조된 수직방향으로 창.</t>
  </si>
  <si>
    <t>18328</t>
  </si>
  <si>
    <t>수직천창</t>
  </si>
  <si>
    <t>topside lighting, 垂直天窓</t>
  </si>
  <si>
    <t>① 천장으로 부터의 채광과 채광면이 연직에 가까운 방향으로 부터의 채광 ② 천창을 수직으로 하여 직사광이 아니라 은은한 간접관이 들어오게한다③ 공장이나 미술관 등에 사용되며 톱날지붕 채광이나 솟을 지붕 채광은 공장에서 볼수있다.</t>
  </si>
  <si>
    <t>18329</t>
  </si>
  <si>
    <t>거스트 응답</t>
  </si>
  <si>
    <t>gust response</t>
  </si>
  <si>
    <t>시시각각 변하는 바람의 난류성분이 물체에 닿아 물체를 풍방향으로 불규칙하게 진동시키는 현상 ⇨버피팅(Buffeting＝).</t>
  </si>
  <si>
    <t>1833</t>
  </si>
  <si>
    <t>수직추</t>
  </si>
  <si>
    <t>공중의 한 점에서 늘어뜨린 가는 줄에 매단 추로서 연직선이나 수평면을 결정할때 쓰이며, 다림추라고도 함.</t>
  </si>
  <si>
    <t>18330</t>
  </si>
  <si>
    <t>수직탐상법</t>
  </si>
  <si>
    <t>vertical beam method</t>
  </si>
  <si>
    <t>시험체의 탐상면에 거의 수직으로 진행하는 초음파를 사용하여 결함을 확인하는 방법.</t>
  </si>
  <si>
    <t>18331</t>
  </si>
  <si>
    <t>수직하중</t>
  </si>
  <si>
    <t>vertical load, 垂直荷重</t>
  </si>
  <si>
    <t>면에 수직방향으로 작용하는 하중. 법면수직하중이라고도 하며 중력방향 하중은 연직하중이라고 함</t>
  </si>
  <si>
    <t>18333</t>
  </si>
  <si>
    <t>수직헌치</t>
  </si>
  <si>
    <t>콘크리트 구조물에서 부재나 두깨나 높이가 변화하는 부분에는 응력의 집중에 의하여 구조물에 균열이 발생하기 쉬어 이를 방지하기 위하여 수직부재와 수평부재가 접하는 부위에 보강을위하여 구조물 중앙부의단면보다 크게한부분</t>
  </si>
  <si>
    <t>18334</t>
  </si>
  <si>
    <t>수직형 루버</t>
  </si>
  <si>
    <t>직사광선이나 빗물이 안으로 들어오는 것을 막기 위하여 창문 따위에 빗대는 수직의 형태로 설치된 널빤지= 연직 루버</t>
  </si>
  <si>
    <t>18335</t>
  </si>
  <si>
    <t>수직형 보일러</t>
  </si>
  <si>
    <t>vertical boiler), 垂直形－</t>
  </si>
  <si>
    <t>① 소규모 패키지형의 일반가정용으로 사용되는 소형보일러이다② 증기용 0.5 kg/cm2 이하 , 온수용 3kg/cm2 이하에 주로 사용된다</t>
  </si>
  <si>
    <t>18336</t>
  </si>
  <si>
    <t>수직형 블라인드</t>
  </si>
  <si>
    <t>vertical blind</t>
  </si>
  <si>
    <t>날개판이 세로로 붙여진 블라인드</t>
  </si>
  <si>
    <t>18337</t>
  </si>
  <si>
    <t>수직형 펌프</t>
  </si>
  <si>
    <t>vertical pump</t>
  </si>
  <si>
    <t>임펠러 구동 주축의 방향이 수직으로 되어 있는 펌프. 축이 수직이어서 작은 면적에도 설치할 수 있다. 지하 건물의 배수와 깊은 우물의 양수 따위에 쓰인다.</t>
  </si>
  <si>
    <t>18338</t>
  </si>
  <si>
    <t>수직형 핀</t>
  </si>
  <si>
    <t>vertical fin</t>
  </si>
  <si>
    <t>수직으로 설치된 핀.</t>
  </si>
  <si>
    <t>세화42.1%</t>
  </si>
  <si>
    <t>18339</t>
  </si>
  <si>
    <t>거스트 팩터</t>
  </si>
  <si>
    <t>gust factor</t>
  </si>
  <si>
    <t>돌풍(Gust)의 풍속을 평균 풍속으로 나눈 값. (돌풍률) →거스트 영향 계수</t>
  </si>
  <si>
    <t>1834</t>
  </si>
  <si>
    <t>수직홈통</t>
  </si>
  <si>
    <t>垂直－</t>
  </si>
  <si>
    <t>① 선홈통② 처마홈통과 연결되는수직방향의 홈통으로서 지붕면적에 따라 크기를 달리하지만 주택에 있어서는 지름 75mm 내외의 원형으로 된 것을 7m 내외 간격으로 배치한 것을 많이 볼 수 있다</t>
  </si>
  <si>
    <t>18340</t>
  </si>
  <si>
    <t>수직회전창</t>
  </si>
  <si>
    <t>vertical pivoted window, 垂直回轉窓</t>
  </si>
  <si>
    <t>① 창의 중간에 수직으로 회전축을 설치한창② 수직으로 창의 넓이만큼 개폐를 자유롭게 조절할 수 있다.</t>
  </si>
  <si>
    <t>18341</t>
  </si>
  <si>
    <t>수질</t>
  </si>
  <si>
    <t>water quality, 水質</t>
  </si>
  <si>
    <t>물의 바탕·질·성질.</t>
  </si>
  <si>
    <t>18342</t>
  </si>
  <si>
    <t>수질 관리</t>
  </si>
  <si>
    <t>water quality managemcnt</t>
  </si>
  <si>
    <t>정수 처리를 할 때 각 단계마다 수질을 측정하여 기준에 적합하도록 유지하는 일.</t>
  </si>
  <si>
    <t>18343</t>
  </si>
  <si>
    <t>수질 기준</t>
  </si>
  <si>
    <t>water criteria; water quality standard</t>
  </si>
  <si>
    <t>수질 오염으로 물 사용자의 복지가 손실되는 것을 막기 위한 기준.</t>
  </si>
  <si>
    <t>18344</t>
  </si>
  <si>
    <t>수질 시험</t>
  </si>
  <si>
    <t>quality test of water; water examination</t>
  </si>
  <si>
    <t>물의 온도, 청탁, 색깔, 특정 물질이나 세균의 함유량 따위를 검사하기 위하여 실시하는 시험. ‘수질 오염 공정 시험 기준’에서 측정의 정확성 및 통일성을 유지하기 위한 시험 기준을 정하고 있다.</t>
  </si>
  <si>
    <t>18345</t>
  </si>
  <si>
    <t>수질 처리</t>
  </si>
  <si>
    <t>water treatments wastewater treatment</t>
  </si>
  <si>
    <t>물을 원하는 이용 목적대로 사용할 수 있게 만드는 과정을 말한다. 여기에는 음료수, 산업 공정, 의료 등의 용도를 포함한다.</t>
  </si>
  <si>
    <t>18347</t>
  </si>
  <si>
    <t>수집형 상점가</t>
  </si>
  <si>
    <t>shopping district</t>
  </si>
  <si>
    <t>근린형 상점가보다는 넓은 상권에 의해 구축된 상점가.</t>
  </si>
  <si>
    <t>18348</t>
  </si>
  <si>
    <t>수착</t>
  </si>
  <si>
    <t>收着</t>
  </si>
  <si>
    <t>①흡착(吸着；adhesion by suction)과 흡장(吸藏；occluding)의 합칭어. ②흡습.(흡장：기체 또는 증기가 고체에 흡수되어 고체의 내부에 들어가는 현상), (흡착：기체가 고체 곁에 달라붙는 현상.)</t>
  </si>
  <si>
    <t>18349</t>
  </si>
  <si>
    <t>거실</t>
  </si>
  <si>
    <t>living room, sitting room, 居室</t>
  </si>
  <si>
    <t>① 가족들이 모여 여가를 즐길 수 있는 주택의 중심이 되는 공간. ② 건축법상의 거실이란 거주(居住)‧집무‧작업‧집회‧오락 등의 목적을 위하여 사용되는 모든 방을 말한다.</t>
  </si>
  <si>
    <t>1835</t>
  </si>
  <si>
    <t>수채</t>
  </si>
  <si>
    <t>sewage</t>
  </si>
  <si>
    <t>집안에서 버린 물이 집 밖으로 흘러 나가도록 만든 시설.</t>
  </si>
  <si>
    <t>18350</t>
  </si>
  <si>
    <t>수채배수</t>
  </si>
  <si>
    <t>under drains</t>
  </si>
  <si>
    <t>집안에서 버린 물이 고이지 않도록 밖으로 퍼내거나 다른 곳으로 내보냄.</t>
  </si>
  <si>
    <t>18351</t>
  </si>
  <si>
    <t>수채통</t>
  </si>
  <si>
    <t>cesspool, catch basin</t>
  </si>
  <si>
    <t>수채에 버린 물이 흘러가도록 땅속에 묻은 통. 흔히 철관이나 토관을 쓴다. ≒하수관, 하수도관, 하수통.</t>
  </si>
  <si>
    <t>18352</t>
  </si>
  <si>
    <t>수초정원</t>
  </si>
  <si>
    <t>water garden, 水草庭園</t>
  </si>
  <si>
    <t>물속이나 물가에 자라는 풀. ≒물풀. 로 꾸민 집안의 뜰이나 꽃밭을 말함.</t>
  </si>
  <si>
    <t>18354</t>
  </si>
  <si>
    <t>거실 중심형</t>
  </si>
  <si>
    <t>주택 내 배치방식의 하나로 거실을 중앙에 두고 방을 배치하는 방식</t>
  </si>
  <si>
    <t>1836</t>
  </si>
  <si>
    <t>수축 한계</t>
  </si>
  <si>
    <t>shrinkage limit</t>
  </si>
  <si>
    <t>흙을 건조시킬 때 어떤 함수량 이하로 체적감소가 없어지는 한계의 함수비를 일컫는다.</t>
  </si>
  <si>
    <t>18360</t>
  </si>
  <si>
    <t>수축균열</t>
  </si>
  <si>
    <t>contraction crack, shrinkage crack, 收縮龜裂</t>
  </si>
  <si>
    <t>① 콘크리트 또는 모르타르가 응결 중 및 그 후의 경화시에 그 수축에 의해 발생하는 균열을 말한다. ② 가열 또는 용탕의 응고 과정에서 냉각 속도가 각 부분에서 차이가 날 때 발생하는 균열. 용융한 금속이 냉각하여 응고할 때 고온에서 갑자기 온도가 내려감에 따라 수축에 의하여 표면에 생기는 균열이다.</t>
  </si>
  <si>
    <t>18361</t>
  </si>
  <si>
    <t>수축률</t>
  </si>
  <si>
    <t>coefficient of contraction</t>
  </si>
  <si>
    <t>수축에 의해 생긴 길이(또는 체적)의 변화량을 원래의 길이(또는 체적)로 나눈 값.↔팽창률</t>
  </si>
  <si>
    <t>18362</t>
  </si>
  <si>
    <t>수축색</t>
  </si>
  <si>
    <t>contractive color, 收縮色</t>
  </si>
  <si>
    <t>① 실제의색면적 보다 작게보이는색② 작게보이는색, 어두운색, 채도가 낮은색, 차가운색 따위를 이른다</t>
  </si>
  <si>
    <t>18363</t>
  </si>
  <si>
    <t>수축시험</t>
  </si>
  <si>
    <t>shrinkage test, 收縮試驗</t>
  </si>
  <si>
    <t>①온도, 건습, 재질의 변화에 의해 생기는 재료의 수축 속도나 수축 크기를 측정하는 시험. 길이 방향에 대해서 측정하는 경우가 많다. ② 수축량을 측정하는 도구로는 보통 다이얼게이지(dial gauge)를 사용한다.</t>
  </si>
  <si>
    <t>18364</t>
  </si>
  <si>
    <t>수축응력</t>
  </si>
  <si>
    <t>contraction stress ①, stress due to shrinkage ②, shrinkage stress ③, 收縮應力</t>
  </si>
  <si>
    <t>부재나 재료가 수축할 때 발생하는 응력. 어떤 재료가 가열 후 냉각시에 수축하면서 주위의 구속에 의해 발생하는 면내방향 내부응력을 말한다.</t>
  </si>
  <si>
    <t>18365</t>
  </si>
  <si>
    <t>수축이음</t>
  </si>
  <si>
    <t>收縮－</t>
  </si>
  <si>
    <t>『건설』 콘크리트 표면의 건조로 수축이 발생하여 생기는 균열을 막기 위해 벽의 표면에 브이(V)자형 홈을 만드는 행위</t>
  </si>
  <si>
    <t>18366</t>
  </si>
  <si>
    <t>수축줄눈</t>
  </si>
  <si>
    <t>contraction joint, 收縮－</t>
  </si>
  <si>
    <t>① 수축 줄눈: 콘크리트 도로 따위에서 콘크리트의 수축에 의한 이음매의 갈라짐 또는 불규칙적으로 간 금을 메우기 위해 시공된 줄눈.</t>
  </si>
  <si>
    <t>18367</t>
  </si>
  <si>
    <t>수축한계</t>
  </si>
  <si>
    <t>shrinkage limit, 收縮限界</t>
  </si>
  <si>
    <t>① 함수량을 어느 양 이하로 감소해도 흙의 부피가 감소하지 않고, 그 양 이상으로 늘어나면 흙의 부피가 증대하게 되는 한계의 함수비. ② KS F 2305 참조.</t>
  </si>
  <si>
    <t>18368</t>
  </si>
  <si>
    <t>수치 시뮬레이션</t>
  </si>
  <si>
    <t>물리 현상을 수식올 사용해서 표시하고, 컴퓨터에 의해 계산하여 현상을 재현하려는 연구 기법.</t>
  </si>
  <si>
    <t>18369</t>
  </si>
  <si>
    <t>거실고정형</t>
  </si>
  <si>
    <t>居室固定型</t>
  </si>
  <si>
    <t>가변성을 고려한 주택 설계에서,  거실을 제외한 나머지 실들은 사용자의 요구에 따라 변경할 수 있도록 계획한 형식.</t>
  </si>
  <si>
    <t>1837</t>
  </si>
  <si>
    <t>수치 유체 역학</t>
  </si>
  <si>
    <t>computation fluid dynamics</t>
  </si>
  <si>
    <t>유체의 물리적 거동을 수학식으로 표현한 편미분방정식 또는 적분방정식을 컴퓨터를 이용하여 수치해석 방법으로 풀어 해를 얻는 학문.</t>
  </si>
  <si>
    <t>18370</t>
  </si>
  <si>
    <t>수콘</t>
  </si>
  <si>
    <t>male cone</t>
  </si>
  <si>
    <t>원뿔 모양의 철제 또는 모르타르제의 쐐기로 프리스트레스트 콘크리트용 정착 장치의 일종임.</t>
  </si>
  <si>
    <t>18371</t>
  </si>
  <si>
    <t>수키와</t>
  </si>
  <si>
    <t>concave tile, channel tile</t>
  </si>
  <si>
    <t>① 두 암키와 사이를 엎어 잇는 기와. 속이 빈 원기둥을 세로로 반을 쪼갠 모양이다.</t>
  </si>
  <si>
    <t>18372</t>
  </si>
  <si>
    <t>수토판</t>
  </si>
  <si>
    <t>18373</t>
  </si>
  <si>
    <t>수평 구면</t>
  </si>
  <si>
    <t>horizontal diaphragm</t>
  </si>
  <si>
    <t>바람이나 지진 등의 수평력에 의해 지붕면이나 바닥면 등의 수평면이 일그러지는 것을 방지하기 위한 수평 또는 수평에 가까운 면. 지붕면, 수평보면, 바닥면에 브레이스, 면재(面材) 등에 의해 면내 강성을 갖게 한다. 일반적으로 바닥슬래브가 수평구면 역학을 한다. 수평격막, 다이어프램</t>
  </si>
  <si>
    <t>세화65.6%</t>
  </si>
  <si>
    <t>18375</t>
  </si>
  <si>
    <t>수평 루버</t>
  </si>
  <si>
    <t>horizontal louver</t>
  </si>
  <si>
    <t>주로 남쪽으로 향하며, 평판이 수평 방향으로 설치되어 있는 차광기</t>
  </si>
  <si>
    <t>18376</t>
  </si>
  <si>
    <t>수평 순환식 주차 설비</t>
  </si>
  <si>
    <t>level parking</t>
  </si>
  <si>
    <t>기계식 주차장치로 수평면에 많은 케이지를 배열, 순환 이동하며 2층 이상인 경우 다층 순환식을 채택한다.</t>
  </si>
  <si>
    <t>18379</t>
  </si>
  <si>
    <t>거심재</t>
  </si>
  <si>
    <t>side cut timber, timber without pitch, 去心材</t>
  </si>
  <si>
    <t>나무의 수심(樹心)이 없이 켠 목재.</t>
  </si>
  <si>
    <t>1838</t>
  </si>
  <si>
    <t>수평 스티프너</t>
  </si>
  <si>
    <t>horizontal stiffener</t>
  </si>
  <si>
    <t>수평방향 보강판</t>
  </si>
  <si>
    <t>18380</t>
  </si>
  <si>
    <t>수평 용접</t>
  </si>
  <si>
    <t>horizontal welding</t>
  </si>
  <si>
    <t>수평방향 용접</t>
  </si>
  <si>
    <t>18381</t>
  </si>
  <si>
    <t>수평 재하 실험</t>
  </si>
  <si>
    <t>말뚝 머리부에 수평 방향의 하중을 주어 실시하는 시험</t>
  </si>
  <si>
    <t>18382</t>
  </si>
  <si>
    <t>수평 지반 반력 계수</t>
  </si>
  <si>
    <t>coefficient of horizontal subgrade react ion</t>
  </si>
  <si>
    <t>지반의 수평 방향력을 변위량으로 나눈 값을 수평 지반 반력계수라 함. 수평지반반력계수의 단위는 KN/m^3 임. 말뚝의 수평 재하 시험 또는 보링 구멍 내 수평 재하 시험 등에서 얻을 수 있다. [구]</t>
  </si>
  <si>
    <t>세화59.8%</t>
  </si>
  <si>
    <t>18384</t>
  </si>
  <si>
    <t>수평 진도</t>
  </si>
  <si>
    <t>lateral seismic co-efficient</t>
  </si>
  <si>
    <t>지진동을 진도로 표시하는 경우 상하진동에 의한 연직진도와 수평진동에 의한 수평진도를 구별하기 위한 용어</t>
  </si>
  <si>
    <t>18385</t>
  </si>
  <si>
    <t>수평 진동</t>
  </si>
  <si>
    <t>horizontal vibration</t>
  </si>
  <si>
    <t>구조물에 작용하는 수평 성분의 진동.</t>
  </si>
  <si>
    <t>18386</t>
  </si>
  <si>
    <t>수평 트러스</t>
  </si>
  <si>
    <t>horizontal truss</t>
  </si>
  <si>
    <t>수평력을 기둥 · 보 · 벽 등에 전달하기 위해 지붕면 · 바닥면 등에 설치하는 트러스</t>
  </si>
  <si>
    <t>18387</t>
  </si>
  <si>
    <t>수평 하중</t>
  </si>
  <si>
    <t>horizontal load</t>
  </si>
  <si>
    <t>수평으로 작용하는 하중. 지진하중,풍하중,토압하중 등이 해당되며 횡하중이라고도 함</t>
  </si>
  <si>
    <t>18388</t>
  </si>
  <si>
    <t>수평가새</t>
  </si>
  <si>
    <t>『건설』 지붕면과 바닥면 내의 힘을 전달하고 강성을 높이며, 골조의 변형을 방지하기 위하여 대각선 방향으로 배치하는 경사재.</t>
  </si>
  <si>
    <t>18389</t>
  </si>
  <si>
    <t>수평가설지주</t>
  </si>
  <si>
    <t>① 두 벽사이를 버티어 지지하는재목(수식부재)② 현장에서는 대형의 이동식 슬래브 거푸집을 말한다.</t>
  </si>
  <si>
    <t>18390</t>
  </si>
  <si>
    <t>수평각</t>
  </si>
  <si>
    <t>horizontal angle, 水平角</t>
  </si>
  <si>
    <t>① 수평면 내에서 전 측선과 다음 측선과 이루는 교각, 전측선의 연장과 다음 측선이 이루는 편각, 기준선에서 시계방향으로 이루어지는 방향각 등이 있으며, 방향각에서 기준선이 남북자오선일 경우는 방위각이 된다.</t>
  </si>
  <si>
    <t>18391</t>
  </si>
  <si>
    <t>수평간</t>
  </si>
  <si>
    <t>level bar, 水平桿</t>
  </si>
  <si>
    <t>Y레벨의 수평간을 연직축에 대하여 직각으로 달려있다.</t>
  </si>
  <si>
    <t>18392</t>
  </si>
  <si>
    <t>수평규준틀</t>
  </si>
  <si>
    <t>sight rail, 水平規準機</t>
  </si>
  <si>
    <t>『건설』 건물 각부의 거리, 위치, 높이의 기준과 기초의 너비 따위의 기준이 되는 수평 위치를 표시하기 위한 가설물.</t>
  </si>
  <si>
    <t>18393</t>
  </si>
  <si>
    <t>수평기</t>
  </si>
  <si>
    <t>level, 水平器</t>
  </si>
  <si>
    <t>『건설』 면이 평평한가 아닌가를 재거나 기울기를 조사하는 데 쓰는 기구.양끝을 막고 큰 원호(圓弧)의 일부를 이룬 유리관 속에 일정한 기포를 남겨 두고 에테르 또는 알코올을 넣어서 만든다. 기계를 수평으로 놓았을 때의 기포의 위치를 0점으로 하는 눈금이 새겨져 있다.=수준기.</t>
  </si>
  <si>
    <t>18394</t>
  </si>
  <si>
    <t>수평기중기</t>
  </si>
  <si>
    <t>level lifting crane, 水平起重機</t>
  </si>
  <si>
    <t>지브를 전후로 경각(傾角)을 변화시켜도 하중은 수평으로만 이동되는 기중기.</t>
  </si>
  <si>
    <t>18395</t>
  </si>
  <si>
    <t>수평꿸대</t>
  </si>
  <si>
    <t>『건설』 건축물의 목공사 따위에서, 벽 바탕에 뼈대를 설치하고 벽을 보강하기 위하여 기둥을 연결하는 데 쓰는 수평재.</t>
  </si>
  <si>
    <t>기문당1.5%</t>
  </si>
  <si>
    <t>18396</t>
  </si>
  <si>
    <t>수평돌</t>
  </si>
  <si>
    <t>levellers, 水平石</t>
  </si>
  <si>
    <t>다듬은돌허튼층쌓기(완자쌓기)의 돌구성 단위의 하나.  도동서원의 강당인 중정당(中正堂)의 기단이 바로 이 수법이다 .</t>
  </si>
  <si>
    <t>18397</t>
  </si>
  <si>
    <t>수평두겁돌</t>
  </si>
  <si>
    <t>springer, 水平頭匣石</t>
  </si>
  <si>
    <t>박공벽 두겁돌(뚜껑처럼 올려놓은돌. 난간위에 가로댄 긴돌)의 하부에 수평으로 댄 돌.</t>
  </si>
  <si>
    <t>18399</t>
  </si>
  <si>
    <t>D값</t>
  </si>
  <si>
    <t>D value</t>
  </si>
  <si>
    <t>[1] = 횡력 분포 계수. [2] = 디피니션. [3] 두 방 사이의 차음 성능을 표시한 지표.</t>
  </si>
  <si>
    <t>세화74.6%</t>
  </si>
  <si>
    <t>184</t>
  </si>
  <si>
    <t>거싯플레이트</t>
  </si>
  <si>
    <t>gusset plate, 接合板</t>
  </si>
  <si>
    <t>강구조 절점에서 부재 접합에 덧대는 연결 보강용 강판</t>
  </si>
  <si>
    <t>1840</t>
  </si>
  <si>
    <t>수평띠장</t>
  </si>
  <si>
    <t>horizontal rail, 水平帶杖</t>
  </si>
  <si>
    <t>① 규준틀을 설치할 때 수평 규준틀 상부에 수평으로 건너대는 널② 너비 12cm, 두께 2cm 정도.</t>
  </si>
  <si>
    <t>18400</t>
  </si>
  <si>
    <t>수평력</t>
  </si>
  <si>
    <t>horizontal force, 水平力</t>
  </si>
  <si>
    <t>부재의 단면에 작용하는 여러방향 힘 중 수평방향으로 작용하는 힘.대표적인 예로 풍압력, 지진력이 있다.</t>
  </si>
  <si>
    <t>18401</t>
  </si>
  <si>
    <t>수평루버</t>
  </si>
  <si>
    <t>horizontal louvers, 水平－</t>
  </si>
  <si>
    <t>① 수평의 핀(fin)에 의해서 구성되고 있는 루버② 주로 태양 고도가 높은 경우의 일조(日照)를 가리는 데 유효하다.</t>
  </si>
  <si>
    <t>18402</t>
  </si>
  <si>
    <t>수평면</t>
  </si>
  <si>
    <t>level surface, 水平面</t>
  </si>
  <si>
    <t>① 중력 방향에 대해 수직인 평면. 지평면이라고도 한다. 그 법선(法線)은 수직선과 일치한다.</t>
  </si>
  <si>
    <t>18403</t>
  </si>
  <si>
    <t>수평면 야간 방사</t>
  </si>
  <si>
    <t>noctumal radiation on a horizontal surface</t>
  </si>
  <si>
    <t>수평면에 대해 지표면이 방사한 에너지에서 대기 속의 기체나 구름이 복사한 에너지를 뺀 차.</t>
  </si>
  <si>
    <t>18404</t>
  </si>
  <si>
    <t>수평면 일사 곡선</t>
  </si>
  <si>
    <t>건물 지붕면, 차양면 등에 대한 태양광의 상황을 나타내며, 차폐물 설치 위치 결정 등에 사용하는 수평면에 투영된 일사 곡선.</t>
  </si>
  <si>
    <t>세화47.5%</t>
  </si>
  <si>
    <t>18405</t>
  </si>
  <si>
    <t>수평면 일사량</t>
  </si>
  <si>
    <t>vertical quantity of solar radiation; solar radiation incident upon a horizontal surface</t>
  </si>
  <si>
    <t>수평면에 일정 시간 동안 햇볕을 받는 양.</t>
  </si>
  <si>
    <t>18406</t>
  </si>
  <si>
    <t>수평면 일영 곡선</t>
  </si>
  <si>
    <t>수평면에 사영된 태양 광선에 의하여 공간의 점이 물체 위에 드리우는 그늘의 궤적.</t>
  </si>
  <si>
    <t>세화27.2%</t>
  </si>
  <si>
    <t>18407</t>
  </si>
  <si>
    <t>수평면 전천 일사량</t>
  </si>
  <si>
    <t>vertical quantity of total solar radiation； global solar radiation incident upon a horizontal surface</t>
  </si>
  <si>
    <t>수평면에 입사되는 전천으로부터 유입되는 태양 복사 에너지의 양.</t>
  </si>
  <si>
    <t>18408</t>
  </si>
  <si>
    <t>수평면 조도</t>
  </si>
  <si>
    <t>horizontal illuminance</t>
  </si>
  <si>
    <t>수평한 면이 받는 조도. 실내 조도에서는 작업면 상 각 점의 수평면 조도의 평균값을 고려하는 경우가 많다.</t>
  </si>
  <si>
    <t>18409</t>
  </si>
  <si>
    <t>거울</t>
  </si>
  <si>
    <t>mirror, looking glass, 鏡</t>
  </si>
  <si>
    <t>물체를 비추어 볼 수 있는 기능을 가지고 있으며, 보통 유리판 뒤에 수은을 바르고 그 위에 납의 산화물인 적색 안료를 발라 제작한다.</t>
  </si>
  <si>
    <t>1841</t>
  </si>
  <si>
    <t>수평면 직달 일사</t>
  </si>
  <si>
    <t>direct solar radiation incident upon a horizontal surface</t>
  </si>
  <si>
    <t>지구의 수평면에 대기의 수증기나 작은 먼지에 의해 흡수되거나 산란되지 않고 태양으로부터 직접 지표면에 도달하는 일사.</t>
  </si>
  <si>
    <t>18410</t>
  </si>
  <si>
    <t>수평면 천공 일사</t>
  </si>
  <si>
    <t>sky solar radiation incident upon a horizontal surface</t>
  </si>
  <si>
    <t>수평면에 입사하는 시각적으로 보이는 천공 부분에서 도래하는 확산 일사.</t>
  </si>
  <si>
    <t>18411</t>
  </si>
  <si>
    <t>수평방습켜</t>
  </si>
  <si>
    <t>방습 재료를 수평으로 놓아 수분의 상하 이동을 막는 켜.</t>
  </si>
  <si>
    <t>18412</t>
  </si>
  <si>
    <t>수평방향치수</t>
  </si>
  <si>
    <t>건축물을 위한 수평방향의 우선 치수</t>
  </si>
  <si>
    <t>18413</t>
  </si>
  <si>
    <t>수평배광곡선</t>
  </si>
  <si>
    <t>horizontal light distribution curve, 水平配光曲線</t>
  </si>
  <si>
    <t>① 광원에서 나오는 광도의 방향을 함수로 표현하여 나타나는 수평적인 광도분포 내의 곡선</t>
  </si>
  <si>
    <t>18414</t>
  </si>
  <si>
    <t>수평보</t>
  </si>
  <si>
    <t>wale, 水平－</t>
  </si>
  <si>
    <t>널말뚝 상부 부근에 수평으로 가로질로 두는 수평부재로</t>
  </si>
  <si>
    <t>18415</t>
  </si>
  <si>
    <t>수평보강재</t>
  </si>
  <si>
    <t>horizontal stiffener, 水平補强材</t>
  </si>
  <si>
    <t>강판보에서 복부판의 압축플렌지에서 약 1/5높이 되는 곳에 수평방향으로 두는 보강재.</t>
  </si>
  <si>
    <t>기문당97.9%</t>
  </si>
  <si>
    <t>18416</t>
  </si>
  <si>
    <t>수평보강켜</t>
  </si>
  <si>
    <t>lacing course, 水平－</t>
  </si>
  <si>
    <t>불규칙한 돌로 쌓는 벽체의 강도를 높이고 수평을 잡기 위하여 적당한 위치에 줄지어 넣은 돌쌓기 켜.</t>
  </si>
  <si>
    <t>18417</t>
  </si>
  <si>
    <t>수평보기</t>
  </si>
  <si>
    <t>levelling, 水平測定</t>
  </si>
  <si>
    <t>① 건물이나 시설물 따위의 수평 여부를 측정하기 위하여 수준기(水準器)를 써서 살펴보는 일</t>
  </si>
  <si>
    <t>18418</t>
  </si>
  <si>
    <t>수평보기자</t>
  </si>
  <si>
    <t>levelling rule</t>
  </si>
  <si>
    <t>수평을 보기위한 자나무.</t>
  </si>
  <si>
    <t>18419</t>
  </si>
  <si>
    <t>거점 개발 방식</t>
  </si>
  <si>
    <t>nodal development system</t>
  </si>
  <si>
    <t>지역개발의 목적으로 신도시, 산업단지 등 거점을 지정하여 집중적으로 개발하는 방식으로 지역격차를 최소화하고 거점의 개발효과가 주변지역으로 확산되도록 유도함</t>
  </si>
  <si>
    <t>1842</t>
  </si>
  <si>
    <t>수평보기표준틀</t>
  </si>
  <si>
    <t>① 건물의 위치를 표시하는 장치. ② 높낮이 및 평면의 기준이 됨. ③ 표준틀이라는 용어보다 규준틀이라는 용어가 일반적임</t>
  </si>
  <si>
    <t>기문당30.9%</t>
  </si>
  <si>
    <t>18420</t>
  </si>
  <si>
    <t>수평분력</t>
  </si>
  <si>
    <t>horizontal component of a force, 水平分力</t>
  </si>
  <si>
    <t>① 하나의 힘을 두 방향으로 분해했을 때 수평 방향의 분력. 수평 분력</t>
  </si>
  <si>
    <t>18421</t>
  </si>
  <si>
    <t>수평브레이싱</t>
  </si>
  <si>
    <t>lateral bracing, 水平－</t>
  </si>
  <si>
    <t>① 횡하중에 저항하기 위하여 교량보 등의 수평면 내에 설치된 골조. 직현(直弦)트러스 등에서는 횡(橫) 브레이싱과 동의어가 된다.</t>
  </si>
  <si>
    <t>18422</t>
  </si>
  <si>
    <t>수평선</t>
  </si>
  <si>
    <t>horizontal line, 水平線</t>
  </si>
  <si>
    <t>① 수평면에 평행한 곡선을 수평선이라 하며, 중력 방향에 직각이다</t>
  </si>
  <si>
    <t>18423</t>
  </si>
  <si>
    <t>수평스티프너</t>
  </si>
  <si>
    <t>horizontal stiffener), 水平－</t>
  </si>
  <si>
    <t>①플레이트 거더를 부분적으로 보강하기 위해 사용하는 재축(材軸) 방향으로 배치하는 스티프너.</t>
  </si>
  <si>
    <t>18424</t>
  </si>
  <si>
    <t>수평시각</t>
  </si>
  <si>
    <t>水平視角</t>
  </si>
  <si>
    <t>① 촬영기 렌즈에 비춰지는 영역의 범위(각도)에 대한 수치 값.② 일정한 화면에 피사체의 범위를 각도로 표시한 것. 화면이 직사각형인  경우 수평 방향의 범위를 ‘수평 시각' 이라한다.</t>
  </si>
  <si>
    <t>18425</t>
  </si>
  <si>
    <t>수평식 보일러</t>
  </si>
  <si>
    <t>horizontal boiler, 水平式－</t>
  </si>
  <si>
    <t>① 수관보일러에 있어서 수관군의 배치 각도에 따른 분류 호칭으로 수평에서 15˚ 정도 기울여 배치한 구조의 수관 보일러..② 수관(水管) 보일러에 있어서도 전체의 형태나 증발관의 경사각 등에 따라 수평식 또는 수직식으로 분류한 시기에 사용된 단어</t>
  </si>
  <si>
    <t>18426</t>
  </si>
  <si>
    <t>수평실</t>
  </si>
  <si>
    <t>levelling string, 水平絲</t>
  </si>
  <si>
    <t>① 수평, 평면위치 등을 헤아리기 위하여 치는 줄. ② =기준실. ③ ＝building cord ＝taut line＝taut mason’s line＝string ＝twine＝cord＝line.</t>
  </si>
  <si>
    <t>18427</t>
  </si>
  <si>
    <t>수평자세</t>
  </si>
  <si>
    <t>horizontal position</t>
  </si>
  <si>
    <t>용접선이 거의 수평을 이루는 이음에 대하여 측면에서 시작하는 용접방법.</t>
  </si>
  <si>
    <t>18428</t>
  </si>
  <si>
    <t>수평재</t>
  </si>
  <si>
    <t>horizontal member, 水平材</t>
  </si>
  <si>
    <t>수평 방향으로 걸쳐 놓은 부재</t>
  </si>
  <si>
    <t>18429</t>
  </si>
  <si>
    <t>수평줄눈</t>
  </si>
  <si>
    <t>bed joint, 水平－</t>
  </si>
  <si>
    <t>타일을 붙일때등 수평으로 사이사이에 모르타르 따위를 바르거나 채워넣는 부분</t>
  </si>
  <si>
    <t>18430</t>
  </si>
  <si>
    <t>수평중간틀</t>
  </si>
  <si>
    <t>transom, 水平中間－</t>
  </si>
  <si>
    <t>개구부 중간부에 건너지른 중간 수평 창문틀재</t>
  </si>
  <si>
    <t>18431</t>
  </si>
  <si>
    <t>수평지주</t>
  </si>
  <si>
    <t>flying shore, 水平支柱</t>
  </si>
  <si>
    <t>두 벽 사이를 수평으로 지지하는 버팀 부재, 현장에서는 대형의 이동식 슬래브 거푸집을 말한다.</t>
  </si>
  <si>
    <t>18432</t>
  </si>
  <si>
    <t>수평추력</t>
  </si>
  <si>
    <t>水平推力</t>
  </si>
  <si>
    <t>아치의 양 지점부분 또는 케이블을 연결하는 부분에 발생하는 수평반력.</t>
  </si>
  <si>
    <t>18433</t>
  </si>
  <si>
    <t>수평축</t>
  </si>
  <si>
    <t>horizontal axis, 水平軸</t>
  </si>
  <si>
    <t>트랜싯의 망원경을 지지하고 있는 수평의 축.</t>
  </si>
  <si>
    <t>18434</t>
  </si>
  <si>
    <t>수평토압</t>
  </si>
  <si>
    <t>horizontal earth pressure, 水平土壓</t>
  </si>
  <si>
    <t>토압 중 수평방향의 분력.</t>
  </si>
  <si>
    <t>기문당76.5%</t>
  </si>
  <si>
    <t>18435</t>
  </si>
  <si>
    <t>수평투상도</t>
  </si>
  <si>
    <t>공간에 있는 물제 또는 도형을 한 개의 평면 위에 나타내는 방법에 따라 그린 도면 = 평면도</t>
  </si>
  <si>
    <t>18436</t>
  </si>
  <si>
    <t>수평투상면</t>
  </si>
  <si>
    <t>horizontal plane</t>
  </si>
  <si>
    <t>물체의 표면으로부터 평행한 투시선으로 입체를 투상하는 방법</t>
  </si>
  <si>
    <t>18437</t>
  </si>
  <si>
    <t>수평투영면</t>
  </si>
  <si>
    <t>수평으로 투영된 면(투영도법, 평화면)</t>
  </si>
  <si>
    <t>18438</t>
  </si>
  <si>
    <t>수평투영면적</t>
  </si>
  <si>
    <t>水平投影面積</t>
  </si>
  <si>
    <t>입체를 수평으로 투영한 면적으로 건축면적등이 해당된다'</t>
  </si>
  <si>
    <t>18439</t>
  </si>
  <si>
    <t>거주</t>
  </si>
  <si>
    <t>dwelling, residence, 居住</t>
  </si>
  <si>
    <t>주로 집, 주거의 개념을 가지고있으며  철학적 의미로는 인간의 본질에 맞는 삶의 방식(하이데거) 을 말함</t>
  </si>
  <si>
    <t>1844</t>
  </si>
  <si>
    <t>수평하중</t>
  </si>
  <si>
    <t>horizontal load, 水平荷重</t>
  </si>
  <si>
    <t>중복</t>
  </si>
  <si>
    <t>18440</t>
  </si>
  <si>
    <t>수평헌치</t>
  </si>
  <si>
    <t>보, 슬래브에서 폭, 높이를 크게 함으로써 끝부분의 단면을 중앙부 단면보다 크게 한 부분</t>
  </si>
  <si>
    <t>18441</t>
  </si>
  <si>
    <t>수평회전창</t>
  </si>
  <si>
    <t>horizontal pivoted window, 水平回轉窓</t>
  </si>
  <si>
    <t>창짝의 중심부에 축을 달아 그 축을 중심으로 돌려 여닫게 만든 창문</t>
  </si>
  <si>
    <t>18442</t>
  </si>
  <si>
    <t>수피</t>
  </si>
  <si>
    <t>bark, 樹皮</t>
  </si>
  <si>
    <t>수목의 줄기, 가지, 뿌리의 2차목부 원주체의 바깥쪽에 포함된 전 조직, 즉 형성층의 바깥방향에 있는 전 조직을 포괄함</t>
  </si>
  <si>
    <t>18443</t>
  </si>
  <si>
    <t>수하특성</t>
  </si>
  <si>
    <t>drooping characteristic, 垂下特性</t>
  </si>
  <si>
    <t>아크 용접기의 특성 중의 하나이며, 아크 전압이 변화해도 전류가 크게 변동되지 않으므로 손용접 작업에 적합.</t>
  </si>
  <si>
    <t>18445</t>
  </si>
  <si>
    <t>수하특성아크용접기</t>
  </si>
  <si>
    <t>arc welder with drooping characteristic</t>
  </si>
  <si>
    <t>① 수하특성의 외부 특성이 있는 아크 용접기. ② 손용접에 많이 사용.</t>
  </si>
  <si>
    <t>18446</t>
  </si>
  <si>
    <t>수해</t>
  </si>
  <si>
    <t>flood disaster</t>
  </si>
  <si>
    <t>강한 비등 홍수로 인한 재해의 총칭</t>
  </si>
  <si>
    <t>18447</t>
  </si>
  <si>
    <t>수해 방비림</t>
  </si>
  <si>
    <t>flood prevention forest</t>
  </si>
  <si>
    <t>홍수 등 수해가 일어났을 때 하천의 범람과 제방 붕괴 등의 피해를 방지하기 위해 가꾸는 삼림. 유속을 감쇠시키며, 토사를 퇴적시켜 범람원을 보호하도록 심은 숲.</t>
  </si>
  <si>
    <t>18448</t>
  </si>
  <si>
    <t>수해 상습 지대</t>
  </si>
  <si>
    <t>floodprone zone</t>
  </si>
  <si>
    <t>홍수가 발생하기 쉬운 지역. 수해가 빈발하는 장소.</t>
  </si>
  <si>
    <t>18449</t>
  </si>
  <si>
    <t>거주 면적</t>
  </si>
  <si>
    <t>dwelling floor area</t>
  </si>
  <si>
    <t>거주용으로 사용되는 바닥면적을 합한 것</t>
  </si>
  <si>
    <t>1845</t>
  </si>
  <si>
    <t>수혈 주거</t>
  </si>
  <si>
    <t>pit house; pit dwelling</t>
  </si>
  <si>
    <t>땅을 파서 만든 주거형태로서 신석기 시대에 일반화 됨. 깊게 판 내부에는 지붕을 지탱하는 데 사용되는 기둥을 위한 구멍이 있음.</t>
  </si>
  <si>
    <t>18451</t>
  </si>
  <si>
    <t>수혈알부민</t>
  </si>
  <si>
    <t>① 소‧말‧돼지‧고래 등의 혈액의 혈장을 건조시켜 만든 알부민. ② 사용할 때에는 물에 녹여서 암모니아수나 석회수를 혼합하여 접착한 후 70℃ 이상으로 가열하여 건조.</t>
  </si>
  <si>
    <t>기문당75.6%</t>
  </si>
  <si>
    <t>18452</t>
  </si>
  <si>
    <t>수혈주거</t>
  </si>
  <si>
    <t>竪穴住居</t>
  </si>
  <si>
    <t>신석기시대와 청동기시대등 선사 시대 인류의 일반적인 주거 양식. 땅을 둥글거나 네모나게 파고 그 위에 지붕을 올린 반지하 형태의 가옥으로 바닥에는 돌을 깔고 가운데에 노를 만들었으며 둘레에는 배수구를 형성하였다.</t>
  </si>
  <si>
    <t>18453</t>
  </si>
  <si>
    <t>수형</t>
  </si>
  <si>
    <t>樹形</t>
  </si>
  <si>
    <t>나무 전체의 모양으로 수목의 뿌리, 줄기, 가지, 잎등이 종합적으로 나타내는 외형을 말한다.</t>
  </si>
  <si>
    <t>18454</t>
  </si>
  <si>
    <t>수화</t>
  </si>
  <si>
    <t>hydration, 水化</t>
  </si>
  <si>
    <t>① 생석회(生石灰 ；quick lime)에 물을 주면 발열‧팽창‧붕괴하여 미세한 가루, 즉 소석회(消石灰 ；shaked lime, Ca(OH)2가 되는데 이렇게 수산화석회로 변화하는 작용. ② 시멘트 등이 물과 결합하여 경화하는 현상. ③ 수화작용.</t>
  </si>
  <si>
    <t>18455</t>
  </si>
  <si>
    <t>수화 반응</t>
  </si>
  <si>
    <t>hydration</t>
  </si>
  <si>
    <t>수용액속에서 용질 분자 또는 이온이 물분자와 결합해서 수화물을 만드는 현상. 예를 들면 시멘트와 물이 반응해서 수화물을 만든는 반응을 말한다.</t>
  </si>
  <si>
    <t>18456</t>
  </si>
  <si>
    <t>수화물</t>
  </si>
  <si>
    <t>hydrate</t>
  </si>
  <si>
    <t>수화 반응에 의해 생긴 분자군이나 화합물의 총칭. 예를 들면 시멘트, 반수 석고, 생석회 등은 물과 반응해서 수화물을 만든다.</t>
  </si>
  <si>
    <t>18457</t>
  </si>
  <si>
    <t>수화열</t>
  </si>
  <si>
    <t>heat of hydration, 水和熱</t>
  </si>
  <si>
    <t>① 어떤 물질이 물과 수화작용을 할 때 생기는 열. ② 건설분야에서는 시멘트가 수화작용을 할 때 발생하는 열을 일반적으로 칭함.</t>
  </si>
  <si>
    <t>18458</t>
  </si>
  <si>
    <t>수화작용</t>
  </si>
  <si>
    <t>hydration, 水和作用</t>
  </si>
  <si>
    <t>화학적으로 물질이 물과 접촉하여 이온 결합을 하는 것으로, 시멘트가 물과 반응하여 화학반응이 발생되어 경화되는 것을 말함.</t>
  </si>
  <si>
    <t>18459</t>
  </si>
  <si>
    <t>거주 밀도</t>
  </si>
  <si>
    <t>density of dwelling； density of habitation</t>
  </si>
  <si>
    <t>호수밀도(density of dwelling)라고 하고, 주택의 규모와 거주자의 비율(1인당 바닥면적, 1인당 방의수, 1실당 거주 인원 등)을 말함.</t>
  </si>
  <si>
    <t>1846</t>
  </si>
  <si>
    <t>숙련 기능자</t>
  </si>
  <si>
    <t>skilled craftsman</t>
  </si>
  <si>
    <t>어떤 일을 오랫동안 반복해서 수련하여 능숙하게 잘하는 직공</t>
  </si>
  <si>
    <t>18461</t>
  </si>
  <si>
    <t>숙련 노동</t>
  </si>
  <si>
    <t>skilled labor</t>
  </si>
  <si>
    <t>사회적 평균보다 많은 기능 습득비와 숙련 양성 기간을 필요로 하는 노동</t>
  </si>
  <si>
    <t>18462</t>
  </si>
  <si>
    <t>숙박 시설</t>
  </si>
  <si>
    <t>lodging facilities； accommodations</t>
  </si>
  <si>
    <t>관광객, 여행객이 잠을 자고 머무를 수 있도록 만든 시설을 칭한다. 여관, 호텔 등이 있다</t>
  </si>
  <si>
    <t>18463</t>
  </si>
  <si>
    <t>숙박 지구</t>
  </si>
  <si>
    <t>flophouse street</t>
  </si>
  <si>
    <t>숙박시설이 집합 또는 밀집되어 있는 구역.</t>
  </si>
  <si>
    <t>18464</t>
  </si>
  <si>
    <t>숙박부분</t>
  </si>
  <si>
    <t>lodging part, 宿泊部分</t>
  </si>
  <si>
    <t>숙박시설에서 잠을 자고 머무는 객실 및 부속시설을 말한다</t>
  </si>
  <si>
    <t>18465</t>
  </si>
  <si>
    <t>숙박시설</t>
  </si>
  <si>
    <t>宿泊施設</t>
  </si>
  <si>
    <t>숙박을 담당하는 시설의 총칭. 여관‧여인숙, 호텔 등이 있다.</t>
  </si>
  <si>
    <t>18466</t>
  </si>
  <si>
    <t>숙사</t>
  </si>
  <si>
    <t>塾舍</t>
  </si>
  <si>
    <t>학업을 닦는 집 또는 학생이 묵는 집. 학업을 이어나가는 사람에게 수면과 삶의 터전을 제공하는 건물 또는 방.</t>
  </si>
  <si>
    <t>18467</t>
  </si>
  <si>
    <t>숙석</t>
  </si>
  <si>
    <t>熟石</t>
  </si>
  <si>
    <t>석공이 인공을 가하여 잘 다듬은 돌</t>
  </si>
  <si>
    <t>18468</t>
  </si>
  <si>
    <t>숙설간</t>
  </si>
  <si>
    <t>塾設間</t>
  </si>
  <si>
    <t>잔치, 제사등 마을이나 집안에 큰 행사가 있을때 이를 위해서 음식을 만드는 곳</t>
  </si>
  <si>
    <t>18469</t>
  </si>
  <si>
    <t>거주 부분</t>
  </si>
  <si>
    <t>dwelling space; habitable area</t>
  </si>
  <si>
    <t>주택의 거실, 침실, 응접실 등 거주를 위해 사용하는 부분으로 취침을 할 수 있는 곳을 말한다.</t>
  </si>
  <si>
    <t>1847</t>
  </si>
  <si>
    <t>숙설청</t>
  </si>
  <si>
    <t>塾設廳</t>
  </si>
  <si>
    <t>나라의 큰 잔치,행사가 있을 때 궁중에서 음식을 만드는 등의 모든 차비를 하기 위해 임시로 설치하는 관청(주방)을 말한다</t>
  </si>
  <si>
    <t>18470</t>
  </si>
  <si>
    <t>숙수간</t>
  </si>
  <si>
    <t>kitchen, 塾手間</t>
  </si>
  <si>
    <t>숙설간과 동의어 임</t>
  </si>
  <si>
    <t>18471</t>
  </si>
  <si>
    <t>숙직실</t>
  </si>
  <si>
    <t>nightkeeper’s room, 宿直室</t>
  </si>
  <si>
    <t>야간 및 휴일에 건물, 사무실등을 관리하는 사람이 자는 방</t>
  </si>
  <si>
    <t>18473</t>
  </si>
  <si>
    <t>순각</t>
  </si>
  <si>
    <t>巡閣, 楯閣</t>
  </si>
  <si>
    <t>첨차 위쪽에서 장여 사이를 막기 위해 대는 긴 널빤지</t>
  </si>
  <si>
    <t>18476</t>
  </si>
  <si>
    <t>순각반자</t>
  </si>
  <si>
    <t>巡閣天障, 巡閣盤子</t>
  </si>
  <si>
    <t>공포의 첨차 위쪽에 막아 댄 반자</t>
  </si>
  <si>
    <t>18477</t>
  </si>
  <si>
    <t>순각소란</t>
  </si>
  <si>
    <t>巡閣小欄</t>
  </si>
  <si>
    <t>삭제 필요</t>
  </si>
  <si>
    <t>18478</t>
  </si>
  <si>
    <t>순각소란반자</t>
  </si>
  <si>
    <t>巡閣小欄天障</t>
  </si>
  <si>
    <t>우물 반자의 격자 옆으로 소란을 둘러댄 반자</t>
  </si>
  <si>
    <t>18479</t>
  </si>
  <si>
    <t>거주 수준</t>
  </si>
  <si>
    <t>dwelling level; dwelling condition； living condition</t>
  </si>
  <si>
    <t>주택 관계의 생활 수준. 지역간, 시계열의 주택과 그 거주 세대의 상태를 몇가지 지표로 표현하여 그 평균값으로 나타낸다. 주거 수준이라는 용어가 주택의 물리적 수준을 표시하는 데 대하여, 거주 수준은 세대도 포함한 거주 상태를 나타낸다. → 최저 거주 수준, 평균 거주 수준, 유도 거주 수준.</t>
  </si>
  <si>
    <t>1848</t>
  </si>
  <si>
    <t>순각장여</t>
  </si>
  <si>
    <t>巡閣長欐</t>
  </si>
  <si>
    <t>18480</t>
  </si>
  <si>
    <t>순각천장</t>
  </si>
  <si>
    <t>巡閣天障</t>
  </si>
  <si>
    <t>공포의 사이사이에 길게 된 천장</t>
  </si>
  <si>
    <t>18481</t>
  </si>
  <si>
    <t>순각판</t>
  </si>
  <si>
    <t>巡閣板</t>
  </si>
  <si>
    <t>출목장혀나 주심도리 사이를 막는 천장널(반자널). 소로위에 그냥 얹거나 소로 위에 술대를 놓고 얹는다.</t>
  </si>
  <si>
    <t>18482</t>
  </si>
  <si>
    <t>순간 최대 풍속</t>
  </si>
  <si>
    <t>어떤 시각의 풍속 중에서 가장 높은 값.</t>
  </si>
  <si>
    <t>18483</t>
  </si>
  <si>
    <t>순간 풍속</t>
  </si>
  <si>
    <t>instantaneous wind velocity</t>
  </si>
  <si>
    <t>10분간격으로 발생하는 풍속의 최대치</t>
  </si>
  <si>
    <t>18484</t>
  </si>
  <si>
    <t>순간식 온수기</t>
  </si>
  <si>
    <t>instant-aneous water heater</t>
  </si>
  <si>
    <t>입구를 통해 들오온 냉수가 순간적인 히터의 가열에 의해 물을 데워서 출구로 온수가 빠져 나가는 온수기로 일반적으로 국소식 급탕에 사용하는 경우가 많다.</t>
  </si>
  <si>
    <t>세화38.4%</t>
  </si>
  <si>
    <t>18485</t>
  </si>
  <si>
    <t>순간재하</t>
  </si>
  <si>
    <t>transient loading, 瞬間載荷</t>
  </si>
  <si>
    <t>매우 짧은 시간에 하중이 작용하는 것</t>
  </si>
  <si>
    <t>18486</t>
  </si>
  <si>
    <t>순간최대풍속</t>
  </si>
  <si>
    <t>瞬間最大風速</t>
  </si>
  <si>
    <t>순간풍속 중 최대치.</t>
  </si>
  <si>
    <t>18487</t>
  </si>
  <si>
    <t>순간탕비기</t>
  </si>
  <si>
    <t>탕비기.</t>
  </si>
  <si>
    <t>18488</t>
  </si>
  <si>
    <t>순결</t>
  </si>
  <si>
    <t>flash setting</t>
  </si>
  <si>
    <t>시멘트에 물을 가한 직후에 상당한 발열을 수반해서 급속하게 응결하는 현상 → 응결, 위응결</t>
  </si>
  <si>
    <t>18489</t>
  </si>
  <si>
    <t>거주 시설</t>
  </si>
  <si>
    <t>dwelling facilities</t>
  </si>
  <si>
    <t>거주 혹은 이와 관련된 시설</t>
  </si>
  <si>
    <t>1849</t>
  </si>
  <si>
    <t>순공사비</t>
  </si>
  <si>
    <t>純工事費</t>
  </si>
  <si>
    <t>① 공사목적물의 시공에 직접 소요되는 시공설비의 설치를 위한 비용. ② 일반적으로 측량‧지질조사 등의 결과에 따라 설계시방서에 반영시킬 수 있고, 공사예산편성이 가능한 비용으로서 재료비‧노무비‧외주비(外注費)‧공사경비‧직접가설비‧공통가설비 등으로 세분.</t>
  </si>
  <si>
    <t>18490</t>
  </si>
  <si>
    <t>순니켈용접봉</t>
  </si>
  <si>
    <t>pure nickel electrode</t>
  </si>
  <si>
    <t>주철용접에 사용하며 순수한 니켈로 된 용착금속을 만드는 용접봉.</t>
  </si>
  <si>
    <t>18491</t>
  </si>
  <si>
    <t>순단면</t>
  </si>
  <si>
    <t>net section, net sectional area, 純斷面</t>
  </si>
  <si>
    <t>인장을 받는 강구조물의 응력 계산에서, 부재의 총단면적으로부터 리벳 구멍 등에 의해 없어진 단면을 제외한 나머지 단면 형상</t>
  </si>
  <si>
    <t>18492</t>
  </si>
  <si>
    <t>순도</t>
  </si>
  <si>
    <t>purity, 純度</t>
  </si>
  <si>
    <t>① 단색표시(單色表示)에 쓰이는 양의 하나로서, 백색점에서의 거리를 나타내는 것. ② 자극순도‧휘도순도 등이 있음. ③ 측색에 관한 색용어.</t>
  </si>
  <si>
    <t>18493</t>
  </si>
  <si>
    <t>순라멘 구조</t>
  </si>
  <si>
    <t>pure framed structure</t>
  </si>
  <si>
    <t>강절(剛節)하는 기둥과 보만으로 구성되어 가새나 내진벽을 갖지 않는 골조 구조.</t>
  </si>
  <si>
    <t>세화84.1%</t>
  </si>
  <si>
    <t>18494</t>
  </si>
  <si>
    <t>순밀도</t>
  </si>
  <si>
    <t>net density, 純密度</t>
  </si>
  <si>
    <t>도시의 전체면적에서 공공용지, 일반 건축용지, 녹지용지, 교통용지 따위를 제외한 순수 주택용지에 대한 인구밀도 (= 네트 밀도)</t>
  </si>
  <si>
    <t>18495</t>
  </si>
  <si>
    <t>순발열량</t>
  </si>
  <si>
    <t>net calorific value</t>
  </si>
  <si>
    <t>시료가 완전 연소 되는 것에 의해 발생하는 단위 질량당 열량. 이 경우 발생한 물은 수증기 상태로 된다.</t>
  </si>
  <si>
    <t>18496</t>
  </si>
  <si>
    <t>순번 대기</t>
  </si>
  <si>
    <t>turn waiting； queueing time</t>
  </si>
  <si>
    <t>서비스를 받기 위한 대기행렬에서 선착순으로 대기하는 방식</t>
  </si>
  <si>
    <t>18497</t>
  </si>
  <si>
    <t>순비틀림</t>
  </si>
  <si>
    <t>pure torsion</t>
  </si>
  <si>
    <t>단면의 변형이나 길이방향의 직응력을 일으키지 않고 단면전체가 일정하게 각변위를 일으키는 비틀림.</t>
  </si>
  <si>
    <t>18498</t>
  </si>
  <si>
    <t>순색</t>
  </si>
  <si>
    <t>pure colour, 純色</t>
  </si>
  <si>
    <t>색상중에서 채도가 가장 높은, 순수한 빛깔</t>
  </si>
  <si>
    <t>18499</t>
  </si>
  <si>
    <t>D값법</t>
  </si>
  <si>
    <t>D-value method</t>
  </si>
  <si>
    <t>건물을 구성하는 기둥이나 벽 등 수직재의 수평력 분포계수를 구하는 약산법의 하나로, 보와 기둥의 강성비에 따라 기둥마다 수평력에 대한 강성을 산출하고 층고나 주각의 고정도를 반영하여 강성을 기준값에 대하여 일반화 시키는 방법임.</t>
  </si>
  <si>
    <t>185</t>
  </si>
  <si>
    <t>거주 유동성</t>
  </si>
  <si>
    <t>특정 구역 내에서 일정기간 동안 거주지가 바뀐 사람들의 비율</t>
  </si>
  <si>
    <t>1850</t>
  </si>
  <si>
    <t>순색량</t>
  </si>
  <si>
    <t>color content, 純色量</t>
  </si>
  <si>
    <t>오스트발트 표색계에서 순색의 기본량. 백분율로 나타낸다.</t>
  </si>
  <si>
    <t>18500</t>
  </si>
  <si>
    <t>순색상</t>
  </si>
  <si>
    <t>hue, 純色相</t>
  </si>
  <si>
    <t>색상(色相) 중에서 채도(彩度)가 가장 높은, 순수한 빛깔.</t>
  </si>
  <si>
    <t>18501</t>
  </si>
  <si>
    <t>순석고플라스터</t>
  </si>
  <si>
    <t>純石膏plaster</t>
  </si>
  <si>
    <t>소석고를 주성분으로 하는 미장 재료</t>
  </si>
  <si>
    <t>18503</t>
  </si>
  <si>
    <t>순수 제조 장치</t>
  </si>
  <si>
    <t>water purifier</t>
  </si>
  <si>
    <t>물에 포함된 미생물 따위를 증류법, 이온 교환법, 역삼투법 등의 방법으로 완전하게 제거하는 장치.</t>
  </si>
  <si>
    <t>18504</t>
  </si>
  <si>
    <t>순시 급수 부하</t>
  </si>
  <si>
    <t>건축물의 1일 물수요량을 표시한 시계열 변동 중에서, 1분 내지 그 이하의 짧은 시간 내의 부하를 일컫는다. 급수관 지름의 산정 등에 사용한다. →시간 급수 부하.</t>
  </si>
  <si>
    <t>18505</t>
  </si>
  <si>
    <t>순시 음압</t>
  </si>
  <si>
    <t>instantaneous sound pressure</t>
  </si>
  <si>
    <t>소리의 전파에 따라 매질상에서 미소하게 변하는 압력으로 임의 순간에 대한 값. 피크 음압의 관찰에 유효하다.</t>
  </si>
  <si>
    <t>18506</t>
  </si>
  <si>
    <t>순시값</t>
  </si>
  <si>
    <t>instantaneous value</t>
  </si>
  <si>
    <t>시간에 따라 변화하는 교류에 있어서 임의의 어떤 순간에서의 전압 또는 전류의 크기</t>
  </si>
  <si>
    <t>18508</t>
  </si>
  <si>
    <t>거주 조건</t>
  </si>
  <si>
    <t>dwelling conditions</t>
  </si>
  <si>
    <t>거주의 기본 환경 조건들을 말하며, 여기에는 거주의 생리적, 생활적 욕구의 충족, 병이나 재해 방지, 정신적 쾌적성 영위 등이 있다.</t>
  </si>
  <si>
    <t>1851</t>
  </si>
  <si>
    <t>순위 . 규모의 법칙</t>
  </si>
  <si>
    <t>개체의 규모와 규모 순위의 곱이 일정하다고 하는 경험 법칙. 한 나라 도시의 규모 분포에 잘 들어맞는다.</t>
  </si>
  <si>
    <t>18510</t>
  </si>
  <si>
    <t>순위계획</t>
  </si>
  <si>
    <t>順位計劃</t>
  </si>
  <si>
    <t>프로젝트에서 목표를 달성하기 위해 필요한 작업과 순서, 소요시간등을 바탕으로 우선순위를 결정하는 계획.</t>
  </si>
  <si>
    <t>18511</t>
  </si>
  <si>
    <t>순음</t>
  </si>
  <si>
    <t>pure tone; simple tone； pure sound</t>
  </si>
  <si>
    <t>단일 주파수의 정현 함수(sinusoidal function)로 표현할 수 있는 음파로 자연스러운 상태에서의 완벽한 순음은 존재할 수 없으며, 음의 한 극한적 형태라 할 수 있다.</t>
  </si>
  <si>
    <t>18513</t>
  </si>
  <si>
    <t>순응</t>
  </si>
  <si>
    <t>adaptation, 順應</t>
  </si>
  <si>
    <t>환경이나 변화에 적응하여 익숙해지는 것. 외부로부터의 자극에 적응하여, 점차로 변화하는 과정 또는 변화된 상태.</t>
  </si>
  <si>
    <t>18514</t>
  </si>
  <si>
    <t>순응 휘도</t>
  </si>
  <si>
    <t>adaptation luminance</t>
  </si>
  <si>
    <t>눈이순응하는 시야의휘도.</t>
  </si>
  <si>
    <t>18515</t>
  </si>
  <si>
    <t>순인구 밀도</t>
  </si>
  <si>
    <t>net density of population</t>
  </si>
  <si>
    <t>공공 용지를 제외하고, 건축물 부지 면적의 합계를 바탕으로 하는 인구 밀도.</t>
  </si>
  <si>
    <t>18516</t>
  </si>
  <si>
    <t>순자궤적</t>
  </si>
  <si>
    <t>pure purples, 純紫軌蹟</t>
  </si>
  <si>
    <t>국제 조명 위원회의 색도도에서 스펙트럼 궤적의 양 끝에 있는 점을 잇는 직선. 이 직선 위의 색은 빛의 스펙트럼 한계 범위 내에서 할당해야 할 주파장을 가지고 있지 않기 때문에 비스펙트럼색이라고도 한다.</t>
  </si>
  <si>
    <t>18518</t>
  </si>
  <si>
    <t>거주 환경</t>
  </si>
  <si>
    <t>주거를 둘러싼 조건들을 말하며, 여기에는 소리, 일조, 토지이용, 기존 시설 등 물리적, 생물적 환경과 사회, 경제적 환경이 포함된다.</t>
  </si>
  <si>
    <t>1852</t>
  </si>
  <si>
    <t>순전단</t>
  </si>
  <si>
    <t>pure shear</t>
  </si>
  <si>
    <t>전단을 제외한 모든 응력이 0인 상태.  물체에 외력이 작용할 때 평행평면이 평행을 유지하며 변형이 일어나는 상태.</t>
  </si>
  <si>
    <t>18521</t>
  </si>
  <si>
    <t>순평균기온</t>
  </si>
  <si>
    <t>월평균 기온 혹은 월평균 기온의 평균값=연평균기온(월의 크기에 따른 일수의 다름은 고려하지 않음)</t>
  </si>
  <si>
    <t>18522</t>
  </si>
  <si>
    <t>순폭</t>
  </si>
  <si>
    <t>net width, 純幅</t>
  </si>
  <si>
    <t>강판의 전폭에서 리벳구멍의 직경을 뺀 순단면에 해당되는 폭.</t>
  </si>
  <si>
    <t>18523</t>
  </si>
  <si>
    <t>순환 공기량</t>
  </si>
  <si>
    <t>circulating air volume</t>
  </si>
  <si>
    <t>공기 조화시 실내에서 사용된 공기를 버리지 않고 재사용하는 공기 양을 말하며, 전체 송풍 공기량의 60~70% 정도가 일반적이다.</t>
  </si>
  <si>
    <t>18524</t>
  </si>
  <si>
    <t>순환 펌프</t>
  </si>
  <si>
    <t>circulating pump</t>
  </si>
  <si>
    <t>폐쇄 회로에서 가스, 액체 또는 반 액체 물질을 이동시키는 데 사용되는 펌프의 한 종류.= 라인 펌프</t>
  </si>
  <si>
    <t>18526</t>
  </si>
  <si>
    <t>순환가로</t>
  </si>
  <si>
    <t>circuit street, 循環街路</t>
  </si>
  <si>
    <t>일정한 지역을 한 바퀴 돌아 다시 출발지점으로 되돌아올 수 있도록 만들어 놓은 도로</t>
  </si>
  <si>
    <t>18527</t>
  </si>
  <si>
    <t>순환수</t>
  </si>
  <si>
    <t>냉각탑에서 냉각되어 다른 기기를 냉 각하기 위해 순환 사용되는 물. →냉각수.</t>
  </si>
  <si>
    <t>18528</t>
  </si>
  <si>
    <t>거주 환경 정비</t>
  </si>
  <si>
    <t>improvement of residential environment</t>
  </si>
  <si>
    <t>거주환경 수준을 높이기 위하여 기존의 시설과 환경을 개선 또는 정비하는 것</t>
  </si>
  <si>
    <t>1853</t>
  </si>
  <si>
    <t>순환펌프</t>
  </si>
  <si>
    <t>circulating pump, 循環－</t>
  </si>
  <si>
    <t>냉각수를 복수기의 냉각관 안에서 순환시키는 펌프</t>
  </si>
  <si>
    <t>18530</t>
  </si>
  <si>
    <t>술탄하산모스크</t>
  </si>
  <si>
    <t>Sultan Hassan Mosque)</t>
  </si>
  <si>
    <t>이집트 수도 카이로에 있는 모스크. 13세기 맘루크 왕조의 대표적 건축물로서 기자의 피라미드에서 가져온 석회암을 주재료로 건설하였음.안뜰에 아름다운 팔각형의 대형 분수가 설치되어 있고 흙빛 벽면이 웅장하고 아룸다우며, 높이 90m의 첨탑은 이집트에서 가장 높다고 함</t>
  </si>
  <si>
    <t>18531</t>
  </si>
  <si>
    <t>숨구멍</t>
  </si>
  <si>
    <t>기둥 밑 주춧돌이 닿는 부분의 옆이나 뒤의 잘 보이지 않는 곳에 끌 자국을 낸 구멍. 기둥을 바로 세울 때 지렛대질 하기가 좋고, 주춧돌 위에 공기가 드나들어 기둥뿌리를 썩지 않게 한다.</t>
  </si>
  <si>
    <t>18532</t>
  </si>
  <si>
    <t>숨은못</t>
  </si>
  <si>
    <t>hide nail; secret nail</t>
  </si>
  <si>
    <t>장식재를 붙일 때 외부로부터 보이지 않도록 치는 못. 내밀못이라고도 한다.</t>
  </si>
  <si>
    <t>18534</t>
  </si>
  <si>
    <t>숨은못치기</t>
  </si>
  <si>
    <t>secret nailing, concealed nailing, blind nailing</t>
  </si>
  <si>
    <t>플로어링판이나 걸데받이 등 내부 마감재를 못으로 박을 때 외부에서 못이 보이지 않도록 박는 것</t>
  </si>
  <si>
    <t>18535</t>
  </si>
  <si>
    <t>숨은시개</t>
  </si>
  <si>
    <t>주먹장)맞춤</t>
  </si>
  <si>
    <t>18536</t>
  </si>
  <si>
    <t>숨은쐐기</t>
  </si>
  <si>
    <t>secret wedging</t>
  </si>
  <si>
    <t>물건과 물건 사이의 틈에 박아서 사개가 물러나지 못하게 하거나 물건의 사이를 벌리는데 쓰이는 납작하고 뾰족한 물건</t>
  </si>
  <si>
    <t>18537</t>
  </si>
  <si>
    <t>숨은아치</t>
  </si>
  <si>
    <t>relieving arch</t>
  </si>
  <si>
    <t>개구부 상부의 무게를 지탱하기 위하여 아치 형태 모양으로 쌓아올린 구조로서 외부에서 보이지 않는 구조</t>
  </si>
  <si>
    <t>18538</t>
  </si>
  <si>
    <t>숨은장</t>
  </si>
  <si>
    <t>표면에서 보이지 않도록 양측 부재에 공동을 파고 압입한 것</t>
  </si>
  <si>
    <t>18539</t>
  </si>
  <si>
    <t>거주권</t>
  </si>
  <si>
    <t>right of residence</t>
  </si>
  <si>
    <t>법률상의 용어는 아니나 거주 생존에 필요한 권리에 대한 개념으로, 보통 가옥의 임차권(賃借權)을 가리킨다.</t>
  </si>
  <si>
    <t>1854</t>
  </si>
  <si>
    <t>숨은장부</t>
  </si>
  <si>
    <t>blind tenon, 隱丈夫</t>
  </si>
  <si>
    <t>한쪽 재에 쐐기가 꽂힌 짧은 장부가 들어있고, 이것이 다른쪽 재의 장부 구멍에 꽃히는 목조 맞춤=지옥장부(내부에서 벌어져 빠지지 않음)</t>
  </si>
  <si>
    <t>18540</t>
  </si>
  <si>
    <t>숨은장부맞춤</t>
  </si>
  <si>
    <t>blind mortise and tenon joint</t>
  </si>
  <si>
    <t>장부에 쐐기를 박아 장부가 밀려들어가면 장부의 폭을 넓혀주어 장부와 장부구멍이 단단하게 결속되는 맞춤법=지옥장부맞춤</t>
  </si>
  <si>
    <t>18541</t>
  </si>
  <si>
    <t>숨은장부촉</t>
  </si>
  <si>
    <t>이음이나 끼움시 한 목재의 장부가 다른 목재 속에 들이끼워져 그 이음면이 드러나지 않는 장부촉.</t>
  </si>
  <si>
    <t>18542</t>
  </si>
  <si>
    <t>숨은정첩</t>
  </si>
  <si>
    <t>invisible hinge, secret hinge, 隱丁蝶</t>
  </si>
  <si>
    <t>문을 닫았을 때 문 밖에서 축부분이 보이지 않는 정첩.</t>
  </si>
  <si>
    <t>18543</t>
  </si>
  <si>
    <t>숨은홈</t>
  </si>
  <si>
    <t>invisible defect, 隱傷</t>
  </si>
  <si>
    <t>길이방향으로 가공된 목재 속에 있어 겉으로 드러나지 않는 홈.</t>
  </si>
  <si>
    <t>18544</t>
  </si>
  <si>
    <t>숫간</t>
  </si>
  <si>
    <t>집 뒤에 자그마하고 낮게 지은 광.</t>
  </si>
  <si>
    <t>18545</t>
  </si>
  <si>
    <t>숫돌</t>
  </si>
  <si>
    <t>whet stone, grind stone, 礪, 砥</t>
  </si>
  <si>
    <t>돌이나 금속 등의 경질재료로 만든 도끼나 칼 같은 연장을 갈아서 날을 세우거나 형태를 잡는데 사용하는 돌.</t>
  </si>
  <si>
    <t>18546</t>
  </si>
  <si>
    <t>숫돌쩌귀</t>
  </si>
  <si>
    <t>촉모양으로 만든 경첩</t>
  </si>
  <si>
    <t>18547</t>
  </si>
  <si>
    <t>숭어턱맞춤</t>
  </si>
  <si>
    <t>횡력에 대한 저항을 크게하기 위해 보의 맞춤목을 가늘게 하여 기둥 화통가지에 끼이게 하는 맞춤.</t>
  </si>
  <si>
    <t>18548</t>
  </si>
  <si>
    <t>슈</t>
  </si>
  <si>
    <t>공내로 쉽게 들어가도록 말뚝의 끝 부분에 붙은 뾰족한 공구.</t>
  </si>
  <si>
    <t>18549</t>
  </si>
  <si>
    <t>거주대</t>
  </si>
  <si>
    <t>residential zone, 居住帶</t>
  </si>
  <si>
    <t>사람이 일정하게 머물면서 생활하기에 충분한 조건을 갖는 지역 혹은 지대.</t>
  </si>
  <si>
    <t>1855</t>
  </si>
  <si>
    <t>슈도딥테랄</t>
  </si>
  <si>
    <t>pseudo-dipteral</t>
  </si>
  <si>
    <t>기둥이 벽체에 붙어 기둥열이 2줄인 고전양식</t>
  </si>
  <si>
    <t>18550</t>
  </si>
  <si>
    <t>슈도페립테랄</t>
  </si>
  <si>
    <t>pseudo-peripteral</t>
  </si>
  <si>
    <t>전면을 제외한 세면의 기둥이 벽에 결합되어있는 고전양식</t>
  </si>
  <si>
    <t>18551</t>
  </si>
  <si>
    <t>슈링크믹스트콘크리트</t>
  </si>
  <si>
    <t>shrink mixed concrete</t>
  </si>
  <si>
    <t>공장믹서에서 부분적으로 비벼지고 운반도중에 완전히 비벼지도록 트럭의 믹서로 옮겨진 레디믹스트콘크리트.</t>
  </si>
  <si>
    <t>18552</t>
  </si>
  <si>
    <t>슈미트 테스트 해머</t>
  </si>
  <si>
    <t>Schmidt concrete test hammer</t>
  </si>
  <si>
    <t>스프링을 가력원으로 하는 중추(重推)로 콘크리트면에 댄 타격편을 타격해서 튕긴 거리를 측정하여 강도로 환산하는 비파괴 시험기(=테스트 해머)</t>
  </si>
  <si>
    <t>18553</t>
  </si>
  <si>
    <t>슈미트해머</t>
  </si>
  <si>
    <t>schumit hammer</t>
  </si>
  <si>
    <t>콘크리트 재료의 표면경도를 측정하는 시험기기로 계기에 내장된 스프링과 추에 의해 반발계수를 측정하여 그 재료의 강도를 측정함.</t>
  </si>
  <si>
    <t>18554</t>
  </si>
  <si>
    <t>슈베</t>
  </si>
  <si>
    <t>chevet</t>
  </si>
  <si>
    <t>대성당에서 본당 동쪽 끝의 반원형 부분</t>
  </si>
  <si>
    <t>18556</t>
  </si>
  <si>
    <t>슈베들러 돔</t>
  </si>
  <si>
    <t>Schwedler dome</t>
  </si>
  <si>
    <t>단층 래티스 돔의 구조형식의 하나. 돔의 곡면을 따라 위선과 경선방향으로 부재를 배치하고 사재는 일정방향의 소용돌이 형태로 만든 것</t>
  </si>
  <si>
    <t>18557</t>
  </si>
  <si>
    <t>슈앵글</t>
  </si>
  <si>
    <t>18558</t>
  </si>
  <si>
    <t>슈어리즈</t>
  </si>
  <si>
    <t>sewerage</t>
  </si>
  <si>
    <t>오수 또는 우수를 처리하기 위하여 설치되는 도관 및 기타 시설의 전체</t>
  </si>
  <si>
    <t>18559</t>
  </si>
  <si>
    <t>거주면적</t>
  </si>
  <si>
    <t>living floor space, 居住面積</t>
  </si>
  <si>
    <t>인간이 생활할 수 있는 주택 바닥면적의 합계. 집과 붙어있는 차고, 발코니, 페티오, 지하실등은 거주면적에 포함되지 않음.</t>
  </si>
  <si>
    <t>1856</t>
  </si>
  <si>
    <t>슈테판-볼츠만 상수</t>
  </si>
  <si>
    <t>Stefan-Boltzman constant</t>
  </si>
  <si>
    <t>그리스 문자 σ로 표시되는 물리 상수로 슈테판-볼츠만 법칙에서 나오는 비례 상수로, 단위 시간에 흑체 표면의 단위 면적당 복사하는 전체 에너지는 열역학적 온도의 4승에 비례한다σ = 5.67X 10-8 W/m2 K</t>
  </si>
  <si>
    <t>18560</t>
  </si>
  <si>
    <t>슈트</t>
  </si>
  <si>
    <t>chute</t>
  </si>
  <si>
    <t>굳지 않은 콘크리트를 높은 곳으로부터 낮은 곳으로 흘려 보내기 위한 홈통 모양 또는 관 모양의 장치.</t>
  </si>
  <si>
    <t>18562</t>
  </si>
  <si>
    <t>슈트크리트</t>
  </si>
  <si>
    <t>18563</t>
  </si>
  <si>
    <t>슈퍼 블록</t>
  </si>
  <si>
    <t>super block</t>
  </si>
  <si>
    <t>단지 내부에 자동차의 통과를 배제하고 격자형 도로에서의 불필요한 도로율 증가와 단조로운 외보공간의 형성을 방지하고, 특히 자동차가 없는 안전한 보행자 전용도로를 조성하고 공공시설을 배치하여 주거생활공간을 창출하기 위한 가구구성</t>
  </si>
  <si>
    <t>18565</t>
  </si>
  <si>
    <t>슈퍼 제방</t>
  </si>
  <si>
    <t>계획 홍수량을 초과하는 홍수에 대해, 제방이 파괴되는 피해를 대항하는 규격도 높은 제방.</t>
  </si>
  <si>
    <t>18566</t>
  </si>
  <si>
    <t>슈퍼 클린 룸</t>
  </si>
  <si>
    <t>super clean room</t>
  </si>
  <si>
    <t>공기중에 부유하는 입자 뿐만 아니라 온도, 습도, 조도, 기류, 공기압 등에 관해서 요구 규정에 따라 환경적으로 제어되는 밀폐된 공간으로 청정도가 KS 클래스 3( 미국 연방 규격 클래스 100)을 넘는 방을 일컫는다.</t>
  </si>
  <si>
    <t>18568</t>
  </si>
  <si>
    <t>슈퍼마켓</t>
  </si>
  <si>
    <t>super-market</t>
  </si>
  <si>
    <t>식품과 여러 가지 일상 생활용품을 판매하는 대규모 셀프서비스 상점</t>
  </si>
  <si>
    <t>18569</t>
  </si>
  <si>
    <t>거주면적률</t>
  </si>
  <si>
    <t>ratio of living space, 居住面積率</t>
  </si>
  <si>
    <t>주택 바닥 면적의 거주 면적에 대한 비율을 백분율로 나타낸 것</t>
  </si>
  <si>
    <t>1857</t>
  </si>
  <si>
    <t>슈퍼스토어</t>
  </si>
  <si>
    <t>super-store</t>
  </si>
  <si>
    <t>의료품, 잡화 중심으로 판매하는 매장</t>
  </si>
  <si>
    <t>18570</t>
  </si>
  <si>
    <t>슈퍼크리티컬패스</t>
  </si>
  <si>
    <t>super critical path</t>
  </si>
  <si>
    <t>18571</t>
  </si>
  <si>
    <t>슈퍼톤</t>
  </si>
  <si>
    <t>super-ton</t>
  </si>
  <si>
    <t>흡음‧내수 단열성 수장재중 하나</t>
  </si>
  <si>
    <t>18572</t>
  </si>
  <si>
    <t>스낵</t>
  </si>
  <si>
    <t>snack (bar)</t>
  </si>
  <si>
    <t>스낵바의 약칭. 가벼운 식사와 요리를 손쉽게 준비하고 먹을 수 있는 경식당 혹은 장소.</t>
  </si>
  <si>
    <t>18573</t>
  </si>
  <si>
    <t>스낵바</t>
  </si>
  <si>
    <t>snack bar</t>
  </si>
  <si>
    <t>가벼운 식사와 요리를 손쉽게 먹을 수 있는 음식점.</t>
  </si>
  <si>
    <t>18574</t>
  </si>
  <si>
    <t>스냅</t>
  </si>
  <si>
    <t>snap, snap tool</t>
  </si>
  <si>
    <t>리벳해머 끝에 끼워서 리벳머리를 만드는데 쓰는 공구.</t>
  </si>
  <si>
    <t>18575</t>
  </si>
  <si>
    <t>스냅타이</t>
  </si>
  <si>
    <t>snap tie</t>
  </si>
  <si>
    <t>콘크리트의 횡압에 저항하기 위한 거푸집용 폼 타이.</t>
  </si>
  <si>
    <t>18576</t>
  </si>
  <si>
    <t>스냅타이행거</t>
  </si>
  <si>
    <t>snap tie hanger</t>
  </si>
  <si>
    <t>거푸집을 매달기 위한 것중 하나</t>
  </si>
  <si>
    <t>18577</t>
  </si>
  <si>
    <t>스넬의 법칙</t>
  </si>
  <si>
    <t>Snell's law</t>
  </si>
  <si>
    <t>굴절에 관한 물리 법칙으로 네덜란드의 수학자 빌러브로어트 스넬리우스를 따라 이름 붙여졌다.전파 속도가 다른 두 매질의 불연속면에 파(波)가 입사한 경우에 파의 입사각과 굴절각 사이에 성립하는 법칙.</t>
  </si>
  <si>
    <t>세화41.1%</t>
  </si>
  <si>
    <t>18578</t>
  </si>
  <si>
    <t>스라이스드베니어치장합판</t>
  </si>
  <si>
    <t>통나무를 얇게 가공한 베니어를 나뭇결 직각 방향으로 여러 장 적층해서 만든 치장용 합판</t>
  </si>
  <si>
    <t>18579</t>
  </si>
  <si>
    <t>거주면적비</t>
  </si>
  <si>
    <t>ratio of living space, 居住面積比</t>
  </si>
  <si>
    <t>1858</t>
  </si>
  <si>
    <t>스러스트 스테이지 형식</t>
  </si>
  <si>
    <t>thrust stage type</t>
  </si>
  <si>
    <t>무대가 관객석 쪽으로 돌출되어 3면이 객석으로 둘러싸이는 무대형식. →프로시니엄 스테이지 혁식</t>
  </si>
  <si>
    <t>18580</t>
  </si>
  <si>
    <t>스로트</t>
  </si>
  <si>
    <t>throat</t>
  </si>
  <si>
    <t>① 용접부 단면에서 전단에 저항하는 가장 짧은 단면 높이. ② =목두께.</t>
  </si>
  <si>
    <t>18581</t>
  </si>
  <si>
    <t>스모그</t>
  </si>
  <si>
    <t>smog</t>
  </si>
  <si>
    <t>매연, 배기가스 따위의 오염 물질이 공기 중에 안개처럼 끼어 있는 현상.</t>
  </si>
  <si>
    <t>18582</t>
  </si>
  <si>
    <t>스모그 타워</t>
  </si>
  <si>
    <t>건물의 화재시 연기를 배출시키기 위하여 수직으로 통한 배연설비. 배연통,급기덕트로 구성되어 있고 계단실의 전실 등에 위치.</t>
  </si>
  <si>
    <t>18583</t>
  </si>
  <si>
    <t>스모타워</t>
  </si>
  <si>
    <t>smoke tower</t>
  </si>
  <si>
    <t>건축물 내 화재발생시 연기를 배출하는 연직방향의 배연설비. 배연통,급기덕트로 구성되어 있고 계단실의 전실 등에 위치.</t>
  </si>
  <si>
    <t>18584</t>
  </si>
  <si>
    <t>스무서</t>
  </si>
  <si>
    <t>smoother</t>
  </si>
  <si>
    <t>롤러를 사용하기 어려운 장소에서 표면 마무리에 사용하는 기구.</t>
  </si>
  <si>
    <t>18585</t>
  </si>
  <si>
    <t>스밈막기</t>
  </si>
  <si>
    <t>칠이 바탕에 스며드는 것을 막는 것.</t>
  </si>
  <si>
    <t>18586</t>
  </si>
  <si>
    <t>스배브식 용접법</t>
  </si>
  <si>
    <t>svab type welding process</t>
  </si>
  <si>
    <t>보통 아크용접봉을 수용 상자에 일렬로 장입하고 그 하나하나를 홀더에 끼워서 용접 진행에 따라서 연속하여 자동적으로 용접봉을 공급하는 방식의 용접방법.</t>
  </si>
  <si>
    <t>18587</t>
  </si>
  <si>
    <t>스웨덴식 관입 시험</t>
  </si>
  <si>
    <t>Swedish sounding method</t>
  </si>
  <si>
    <t>로드에 붙인 스크루 포인트를 지반 속에 관입, 회전시켜 그 관입량에서 흙의 단단함, 다짐 정도를 판정하는 정적 사운딩</t>
  </si>
  <si>
    <t>세화69.1%</t>
  </si>
  <si>
    <t>18588</t>
  </si>
  <si>
    <t>거주밀도</t>
  </si>
  <si>
    <t>population density in dwelling, 居住密度</t>
  </si>
  <si>
    <t>주택의 규모와 거주자의 비율=주거밀도</t>
  </si>
  <si>
    <t>1859</t>
  </si>
  <si>
    <t>스웨이</t>
  </si>
  <si>
    <t>sway</t>
  </si>
  <si>
    <t>구조물이 있는 지반의 거동은 구조물이 없는 경우의 지반과는 일반적으로 다른 움직음을 보인다. 이 차이에 해당하는 지반 변형의 수평 성분을 일 컫는다</t>
  </si>
  <si>
    <t>세화72.2%</t>
  </si>
  <si>
    <t>18590</t>
  </si>
  <si>
    <t>스웨이로킹 모델</t>
  </si>
  <si>
    <t>sway-rocking model</t>
  </si>
  <si>
    <t>구조물하부지반의 진동해석용 모델로서 수평성분인 스웨이와 회전성분인 로킹의 스프링과 감쇠장치를 설치한 진동측정계</t>
  </si>
  <si>
    <t>18591</t>
  </si>
  <si>
    <t>스웨잉</t>
  </si>
  <si>
    <t>swaying; sway</t>
  </si>
  <si>
    <t>부체(浮體) 단방향의 병진운동. Z축을 연직방향, X축을 부체의 길이(장)방향으로 하는 3차원 직교좌표계에서 Y축과 평행방향의 운동. 부체는 파랑(波浪), 바람, 조류 등의 외력에 의해 각종 운동을 한다. 이 운동은 통상 부체에 임의로 설정된 3차원 직교좌표계를 이용하여 각축에 관한 병진운동 및 회전운동의 6방향 운동으로 분류된다. 좌표계의 결정방법은 특별히 정의되어 있지 않으나 관례상 다음 기준에 의해 정해지는 경우가 많다. 좌표원점을 정수면상(靜水面上)의 부체중심부에 놓고 부체의 앞방향을 ｘ축의 정(正)방향으로 하고 윗방향을 ｚ축의 정방향으로 하는 좌표계를 이용한다. 스웨이는 부체 ｙ축에 관한 병진운동을 나타내고 좌우동요, 스웨잉이라고도 한다.선박 등과 달리 앞방향이 일정하게 정해지지 않는 해양건축물의 경우는 건축물의 용도에 의한 전면, 형상에 의한 길이방향, 편의상 정해지는 전면에 의해 x축을 정의한다.스웨이 y는 길이의 단위를 가지지만 파랑응답 등에서는 다른 병진운동(서지, 히브)와 같이 파진폭 α로 무차원화하여 y/α로서 표시되는 경우가 많다.또 동요에 관한 거주성을 논할 경우에는 건축물의 동요와는 관계없이 인체의 좌우방향 동요로서 이용되는 경우도 있다.</t>
  </si>
  <si>
    <t>18592</t>
  </si>
  <si>
    <t>스웨팅</t>
  </si>
  <si>
    <t>sweating</t>
  </si>
  <si>
    <t>① 모재 표면의 얇은 층(깊이 0.02mm)이 용융되어서 땀이 난 것과 같이 되는 현상. ② 탄소강을 가스용접할 때에 탄화 불꽃에 의한 침탄작용 때문에 표면의 용융점이 낮아짐으로써 일어나는 현상.</t>
  </si>
  <si>
    <t>18593</t>
  </si>
  <si>
    <t>스위치</t>
  </si>
  <si>
    <t>전기회로의 개폐나 접속상태를 변경하기 위해서 사용하는 기구. 1)옥내용 스위치:주택 ·사무실 등의 일반건물에서 전등 ·전열기 ·전기기구 등에 부수해서 사용되는 스위치 2)컷아웃 스위치 : 수용가의 인입구(引入口)에 설치하는 자기제(磁器製), 상자형의 스위치. 3)전자 스위치:개폐조작을 전자석의 힘으로 하는 것으로 원격조작 ·자동조작으로 전동기 회로에 많이 사용 4)나이프 스위치:전등이나 동력배선의 주간(主幹) 스위치, 전동기 조작용 스위치 5)유입 스위치:나이프 스위치식으로 동작하는 것이지만 사용 중의 습도상승이나 스위치를 열 때의 불꽃을 소거하기 위하여 통전부분을 유입(油入)으로 한 것.</t>
  </si>
  <si>
    <t>18594</t>
  </si>
  <si>
    <t>스위치박스</t>
  </si>
  <si>
    <t>switch box</t>
  </si>
  <si>
    <t>안전을 위해 스위치,콘센트 등을 설치 및 수납하는 철제 박스로 일반적으로 강판을 접어 아연 도금한 것을 사용.</t>
  </si>
  <si>
    <t>18596</t>
  </si>
  <si>
    <t>스위트 룸</t>
  </si>
  <si>
    <t>suite (of rooms)</t>
  </si>
  <si>
    <t>욕실 등을 포함한 침실에 거실겸 응접실이 1조로 짜여진 객실</t>
  </si>
  <si>
    <t>18597</t>
  </si>
  <si>
    <t>스위트룸</t>
  </si>
  <si>
    <t>suite room</t>
  </si>
  <si>
    <t>호텔에서 둘 이상의 방을 하나의 호실로 사용하는 넓은 호실. 침실과 함께 거실, 응접실, 주방 등의 기능을 갖춘 특실.</t>
  </si>
  <si>
    <t>18598</t>
  </si>
  <si>
    <t>스위트카탈로그</t>
  </si>
  <si>
    <t>Sweet’s catalogue</t>
  </si>
  <si>
    <t>건축자재 카탈로그.</t>
  </si>
  <si>
    <t>18599</t>
  </si>
  <si>
    <t>D법</t>
  </si>
  <si>
    <t>186</t>
  </si>
  <si>
    <t>스윙형 체크밸브</t>
  </si>
  <si>
    <t>swing type check valve</t>
  </si>
  <si>
    <t>유체(流體)를 한쪽 방향으로만 흐르게 하고 반대 방향으로는 흐르지 못하도록 하는 밸브로 수평‧수직 어느 쪽 배관에도 사용 가능함.</t>
  </si>
  <si>
    <t>18600</t>
  </si>
  <si>
    <t>스카럽프</t>
  </si>
  <si>
    <t>용접시 열화(劣化)하는 모재(母材)에 부채꼴 노치(notch)를 만들어 용접선이 교차하지 않도록 설계하는 노치.</t>
  </si>
  <si>
    <t>18601</t>
  </si>
  <si>
    <t>스카이그레이</t>
  </si>
  <si>
    <t>sky gray</t>
  </si>
  <si>
    <t>밝은 회청색.</t>
  </si>
  <si>
    <t>18602</t>
  </si>
  <si>
    <t>스카이라운지</t>
  </si>
  <si>
    <t>sky lounge</t>
  </si>
  <si>
    <t>고층 빌딩의 맨 위층에 자리한 휴게실(라운지).</t>
  </si>
  <si>
    <t>18603</t>
  </si>
  <si>
    <t>스카이라이트</t>
  </si>
  <si>
    <t>천장에 낸 채광창=천창</t>
  </si>
  <si>
    <t>18604</t>
  </si>
  <si>
    <t>스카이라인</t>
  </si>
  <si>
    <t>skyline</t>
  </si>
  <si>
    <t>하늘과 땅의 경계를 말하지만, 보통 도시 중심부의 건축물들이 어우러져 있는 전체적인 모양을 의미한다.</t>
  </si>
  <si>
    <t>18605</t>
  </si>
  <si>
    <t>스카이블루</t>
  </si>
  <si>
    <t>sky blue</t>
  </si>
  <si>
    <t>밝은 청색. 온대 지방 북부의 구름이 없는 보통 상태의 여름 하늘색.</t>
  </si>
  <si>
    <t>18606</t>
  </si>
  <si>
    <t>스카치</t>
  </si>
  <si>
    <t>scutch, scotch</t>
  </si>
  <si>
    <t>집과 날, 쐐기로 이루어져 벽돌 등을 다듬는 공구.</t>
  </si>
  <si>
    <t>18608</t>
  </si>
  <si>
    <t>스카프 조인트</t>
  </si>
  <si>
    <t>목재를 섬유 방향으로 비스듬히 절상해서 그 끝부분끼리 접착하는 방법. 높은 접착력이 얻어지나 재료의 품셈은 나쁘다. 미끄럼날 이음이라고도 한다.</t>
  </si>
  <si>
    <t>18609</t>
  </si>
  <si>
    <t>거주성</t>
  </si>
  <si>
    <t>habitability； amenity</t>
  </si>
  <si>
    <t>거주 행위 측면에 대한 주거 건물의 성능을 말하며, 주택의 구조 ·마무리 ·시설 ·배치 ·디자인 ·주위환경 및 사회적 조건, 특히 경제성을 초월한 편리함과 쾌적함이 포함된다.</t>
  </si>
  <si>
    <t>1861</t>
  </si>
  <si>
    <t>스카프이음</t>
  </si>
  <si>
    <t>비스듬하게 절단된 두 재를 절단면에서 접합하는 이음</t>
  </si>
  <si>
    <t>18610</t>
  </si>
  <si>
    <t>스칼라 조도</t>
  </si>
  <si>
    <t>scalar illuminance</t>
  </si>
  <si>
    <t>모든 방향에서 공간의 한 점에 입사하는 빛의 총량을 표시하는 지표.</t>
  </si>
  <si>
    <t>세화38.1%</t>
  </si>
  <si>
    <t>18611</t>
  </si>
  <si>
    <t>스칼라양</t>
  </si>
  <si>
    <t>크기만 존재하고 방향을 가지지 않는 양 &lt;=&gt; 벡터량</t>
  </si>
  <si>
    <t>18612</t>
  </si>
  <si>
    <t>스칼럽</t>
  </si>
  <si>
    <t>scallop</t>
  </si>
  <si>
    <t>용접선이 교차를 이루는 것을 피하기 위해서 모재에 설치한 부채꼴(扇形).</t>
  </si>
  <si>
    <t>18613</t>
  </si>
  <si>
    <t>스캐브</t>
  </si>
  <si>
    <t>scab</t>
  </si>
  <si>
    <t>두 조각의 움직임을 방지하거나 접합하기 위해 쓰이는 짧은 나뭇조각.</t>
  </si>
  <si>
    <t>18615</t>
  </si>
  <si>
    <t>스캘럽</t>
  </si>
  <si>
    <t>용접의 교차부에서 용접의 겹침을 방지하기위해 설치한 노치</t>
  </si>
  <si>
    <t>18616</t>
  </si>
  <si>
    <t>스커트지붕</t>
  </si>
  <si>
    <t>skirt-roof)</t>
  </si>
  <si>
    <t>건축물의 층간에 댄 장식지붕. 차양 및 층을 구분하는 기능을 한다.</t>
  </si>
  <si>
    <t>18617</t>
  </si>
  <si>
    <t>스컴</t>
  </si>
  <si>
    <t>scum</t>
  </si>
  <si>
    <t>하수를 처리할 때 물 위로 떠오르는 부유물 찌꺼기.</t>
  </si>
  <si>
    <t>18618</t>
  </si>
  <si>
    <t>스케일①</t>
  </si>
  <si>
    <t>scale, boiler scale</t>
  </si>
  <si>
    <t>급수 중 불순물이 침전하여 보일러 관 내벽에 침착하는 고체 침전물</t>
  </si>
  <si>
    <t>18621</t>
  </si>
  <si>
    <t>스케일②</t>
  </si>
  <si>
    <t>scale</t>
  </si>
  <si>
    <t>①도면의 척도 ②길이를 재는 기구 ③건물의 크기에 대한 정도</t>
  </si>
  <si>
    <t>18622</t>
  </si>
  <si>
    <t>스케치</t>
  </si>
  <si>
    <t>sketch</t>
  </si>
  <si>
    <t>본 프로젝트에 들어가기 전에 물체 또는 대상의 예비적인 착상을 기록해 두기 위해 그리는 개략적인 밑그림.</t>
  </si>
  <si>
    <t>18623</t>
  </si>
  <si>
    <t>스켈리턴</t>
  </si>
  <si>
    <t>skeleton</t>
  </si>
  <si>
    <t>건물의 형태를 만드는 구조적 골조,골격 등을 가리키는 말.</t>
  </si>
  <si>
    <t>18624</t>
  </si>
  <si>
    <t>스켈리턴 다이어그램</t>
  </si>
  <si>
    <t>skeleton diagram</t>
  </si>
  <si>
    <t>전기 설비에 사용하는 전기 계통, 전기 기기 사이의 배선 상태를 표시하는 도면</t>
  </si>
  <si>
    <t>18625</t>
  </si>
  <si>
    <t>스켈리턴 커브</t>
  </si>
  <si>
    <t>skeleton curve</t>
  </si>
  <si>
    <t>복원력 특성은 스켈리턴 곡선과 이력 루프의 특성에 의해 모델화된다. 스켈리턴 곡선은 초경험 하중과 초경험 변위를 진행하는 점을 이어서 얻어지는 곡선으로, 일반적으로는 하중 변형 곡선의 포락선으로 정해진다.</t>
  </si>
  <si>
    <t>18627</t>
  </si>
  <si>
    <t>스켈톤다이어그램</t>
  </si>
  <si>
    <t>전기 설비에 사용하는 전기 계통, 전기 기기간의 배선 상태를 나타내는 다이어그램.</t>
  </si>
  <si>
    <t>18628</t>
  </si>
  <si>
    <t>스코리아</t>
  </si>
  <si>
    <t>scoria</t>
  </si>
  <si>
    <t>자갈 크기의 화산 분출물로 그 내부가 다공질 구조인 흙</t>
  </si>
  <si>
    <t>18629</t>
  </si>
  <si>
    <t>거주역</t>
  </si>
  <si>
    <t>occupied zone</t>
  </si>
  <si>
    <t>거주하여 활동하기 위한 실내 공간의 영역. 일반적으로 벽이나 공조기로부터 60cm 이상 떨어진 실내측으로 마루 위 1.8m 이하의 공간을 가리킨다.</t>
  </si>
  <si>
    <t>1863</t>
  </si>
  <si>
    <t>스콧 결선</t>
  </si>
  <si>
    <t>Scott connection</t>
  </si>
  <si>
    <t>삼상 회로에서 이상 회로로 또는 그 반대로 또는 삼상 회로에서 다른 삼상 회로로 에너지를 공급하기 위해 변압기 두 대를 사용하여 삼상 전원에 불평형 부하가 생기지 않도록 하는 결선 방법. T결선이라고도 한다.</t>
  </si>
  <si>
    <t>18630</t>
  </si>
  <si>
    <t>스쿼터</t>
  </si>
  <si>
    <t>squatter； squattar settlement</t>
  </si>
  <si>
    <t>공유지의 불법 점거자 또는 그들의 거주지구.</t>
  </si>
  <si>
    <t>18631</t>
  </si>
  <si>
    <t>스퀘어</t>
  </si>
  <si>
    <t>square</t>
  </si>
  <si>
    <t>많은 사람이 모일 수 있게 거리에 만들어 놓은, 넓은 빈터 또는 그 단위. (=광장)</t>
  </si>
  <si>
    <t>18632</t>
  </si>
  <si>
    <t>스퀸치</t>
  </si>
  <si>
    <t>squinch</t>
  </si>
  <si>
    <t>정방형 평면위에 만들어진 첨탑이나 원형 돔과 같은 상부구조를 지지하기 위해, 상부의 발단부가 8각형이 되도록 정방형 평면의 각 모퉁이를 가로지르는 구조물을 덧대고 장식한 이음새 부분. 작은 아치 또는 까치발 형태</t>
  </si>
  <si>
    <t>18633</t>
  </si>
  <si>
    <t>스퀸치구법</t>
  </si>
  <si>
    <t>squinch構法</t>
  </si>
  <si>
    <t>필요에 따라 정방형 평면의 각 모퉁이에 스퀸치를 중복 사용해 상부의 발단부를 원형에 근접한 평면으로 만들고 그 위에 돔을 올리는 구조형식</t>
  </si>
  <si>
    <t>18634</t>
  </si>
  <si>
    <t>스큐못치기</t>
  </si>
  <si>
    <t>skew nailing</t>
  </si>
  <si>
    <t>비스듬히 못치기.</t>
  </si>
  <si>
    <t>18635</t>
  </si>
  <si>
    <t>스크라이빙</t>
  </si>
  <si>
    <t>scribing</t>
  </si>
  <si>
    <t>가스절단이나 용접등의 작업 이전에 모재에 모양, 치수를 미리 표기하는 것.</t>
  </si>
  <si>
    <t>18636</t>
  </si>
  <si>
    <t>스크래핑</t>
  </si>
  <si>
    <t>scraping</t>
  </si>
  <si>
    <t>①바닥이나 벽의 콘크리트면에 부착되어 있는 콘크리트나 모르타르의 찌꺼기를 제거하는 것. ② 해체후의 거푸집면을 청소하는 것</t>
  </si>
  <si>
    <t>18637</t>
  </si>
  <si>
    <t>스크랩 앤드 빌드 방식</t>
  </si>
  <si>
    <t>재개발 등으로 종래의 가구를 무너뜨리고 완전히 새롭게 다시 건설하는 것. 노후화된 공장시설을 폐기하고 새로운 생산시설로 대체하는 것.</t>
  </si>
  <si>
    <t>18639</t>
  </si>
  <si>
    <t>거주율</t>
  </si>
  <si>
    <t>occupancy ratio, 居住率</t>
  </si>
  <si>
    <t>일정한 곳에 사는 사람들의 비율.</t>
  </si>
  <si>
    <t>1864</t>
  </si>
  <si>
    <t>스크레이퍼</t>
  </si>
  <si>
    <t>scraper</t>
  </si>
  <si>
    <t>① 흙을 파 나르는 기계의 하나. ② 기계의 복면(腹面)에 붙은 넓은 삽이 땅을 얇게 깎아 기계에 담은 후 다른 장소에 운반하여 쏟는 등, 일관작업이 자동적으로 이루어짐. ③ 트랙터로 끄는 것(피견인식)과 자체에 엔진을 장비한 자주(自走) 스크레이퍼(자주식)의 2종류가 있음.</t>
  </si>
  <si>
    <t>18640</t>
  </si>
  <si>
    <t>스크롤</t>
  </si>
  <si>
    <t>scroll</t>
  </si>
  <si>
    <t>이오니아식 및 코린트식 기둥머리의 소용돌이 장식. 볼트라고도 함.</t>
  </si>
  <si>
    <t>18641</t>
  </si>
  <si>
    <t>스크롤몰딩</t>
  </si>
  <si>
    <t>scroll moulding</t>
  </si>
  <si>
    <t>소용돌이 형태로 된 쇠시리(벽,문등의 윕부분에 돌 목재 등을 띠처럼 댄장식).</t>
  </si>
  <si>
    <t>18642</t>
  </si>
  <si>
    <t>스크루 냉동기</t>
  </si>
  <si>
    <t>screw refrigerator</t>
  </si>
  <si>
    <t>로터(rotor)의 맞물림에 의해 냉매를 압축하는 장치로 서징 특성이 없고 압축비가 높아 히트 펌프에 이용된다.</t>
  </si>
  <si>
    <t>18643</t>
  </si>
  <si>
    <t>스크루 오거</t>
  </si>
  <si>
    <t>screw auger</t>
  </si>
  <si>
    <t>지반에 구멍을 뚫기 위한 끝이 스크루형으로 된 송곳형 장비</t>
  </si>
  <si>
    <t>18644</t>
  </si>
  <si>
    <t>스크루 컨베이어</t>
  </si>
  <si>
    <t>screw conveyor</t>
  </si>
  <si>
    <t>나선상 회전체의 날개에 의해 재료를 이동시키는 반송 장치. 분말상 또는 페이스트상 재료의 짧은 거리 반송에 적합하다.</t>
  </si>
  <si>
    <t>18645</t>
  </si>
  <si>
    <t>스크루오거</t>
  </si>
  <si>
    <t>screw auger, auger</t>
  </si>
  <si>
    <t>목재에 볼트를 통하기 위하여 구멍을 뚫는 나선형상의 목공용 송곳.</t>
  </si>
  <si>
    <t>18646</t>
  </si>
  <si>
    <t>스크리드바이브레이터</t>
  </si>
  <si>
    <t>screed vibrator</t>
  </si>
  <si>
    <t>포장표면을 다지는데 쓰이는 피니셔에 장치된 진동기.</t>
  </si>
  <si>
    <t>18647</t>
  </si>
  <si>
    <t>스크린</t>
  </si>
  <si>
    <t>screen</t>
  </si>
  <si>
    <t>시선을 막기 위하여 세운 병풍, 칸막이, 차폐물 등을 의미.</t>
  </si>
  <si>
    <t>18648</t>
  </si>
  <si>
    <t>스크린 라인 조사</t>
  </si>
  <si>
    <t>screen line survey</t>
  </si>
  <si>
    <t>특정지역 내의 철도, 선로 등을 통과하는 단면 교통량의 조사. 통행량의 신뢰성을 검증하기 위한 조사.</t>
  </si>
  <si>
    <t>18649</t>
  </si>
  <si>
    <t>거주인원</t>
  </si>
  <si>
    <t>occupant, 居住人員</t>
  </si>
  <si>
    <t>일정한 곳에 자리를 잡고 사는 사람들의 총수</t>
  </si>
  <si>
    <t>1865</t>
  </si>
  <si>
    <t>스킨틀드벽돌쌓기</t>
  </si>
  <si>
    <t>skintled brick work</t>
  </si>
  <si>
    <t>벽면을 불규칙하게 하기 위해 벽돌을 안•밖으로 울퉁불퉁하게 쌓거나 벽돌 연결부의 몰탈이 빠져나오게 시공하는 벽돌쌓기 방법</t>
  </si>
  <si>
    <t>18653</t>
  </si>
  <si>
    <t>스킵 용접</t>
  </si>
  <si>
    <t>주로 용접에 의한 변형을 줄이기 위해 징검돌처럼 용착금속을 두고, 나중에 냉각한 징검돌 사이의 용접을 하는 용접</t>
  </si>
  <si>
    <t>18654</t>
  </si>
  <si>
    <t>스킵 플로어</t>
  </si>
  <si>
    <t>skip floor</t>
  </si>
  <si>
    <t>건물 각 층의 바닥 높이를 같은층 바닥을 같게 하지 않고  바닥일부를 다르게 하여 반층차 높이로 설계하는 방식</t>
  </si>
  <si>
    <t>18655</t>
  </si>
  <si>
    <t>스킵버킷</t>
  </si>
  <si>
    <t>skip-bucket</t>
  </si>
  <si>
    <t>① 콘크리트타워에 콘크리트를 넣어서 잡아당기는 부분장치. ② 콘크리트타워.</t>
  </si>
  <si>
    <t>18656</t>
  </si>
  <si>
    <t>스킵용접</t>
  </si>
  <si>
    <t>① 용접 시에 생기는 변형을 감소시킬 목적으로 띄엄띄엄 용접금속을 녹여서, 냉각된 후에 다시 그 사이를 용접하는 방법(비석법). ② ＝건너뛰기 용접.</t>
  </si>
  <si>
    <t>18657</t>
  </si>
  <si>
    <t>스킵타워</t>
  </si>
  <si>
    <t>skip tower</t>
  </si>
  <si>
    <t>① 스킵을 설치한 굴삭토사배출장치. ② 로프에 의해 끌어 올려 바닥을 열거나 기울일 수 있는 운반구.</t>
  </si>
  <si>
    <t>18658</t>
  </si>
  <si>
    <t>스킵플로어</t>
  </si>
  <si>
    <t>개방성ㆍ경제성ㆍ동선의 단축을 위하여 건물 각 층의 바닥 높이를 일반적인 건물과 같이 1층분의 높이만큼씩 높이지 않고, 한층에서 바닥의 일부를 높게 구성해서 각 층계참마다 반층차 높이로 설계하는 방식. 메조네트형식과 플랫형식의 경우가 있음.</t>
  </si>
  <si>
    <t>18659</t>
  </si>
  <si>
    <t>거주자</t>
  </si>
  <si>
    <t>resident</t>
  </si>
  <si>
    <t>주택을 생활의 근거지로 삼고 살아가는 사람</t>
  </si>
  <si>
    <t>1866</t>
  </si>
  <si>
    <t>스타 델타 시동</t>
  </si>
  <si>
    <t>성형 삼각 시동.</t>
  </si>
  <si>
    <t>18660</t>
  </si>
  <si>
    <t>스타 스타 결선</t>
  </si>
  <si>
    <t>성형 성형 결선.</t>
  </si>
  <si>
    <t>세화52.9%</t>
  </si>
  <si>
    <t>18661</t>
  </si>
  <si>
    <t>스타델타기동기</t>
  </si>
  <si>
    <t>star-delta starter, -起動器</t>
  </si>
  <si>
    <t>보통 5.5～19kW(7.5～25HP) 유도전동기에 사용하는 기동 스위치로, 전동기 시동전류를 제한하기 위하여 전동기 고정자 접속을 시동할 시에는 스타(Y)로 하고 전 속도로 되었을 때는 델타()로 접속을 전환함.</t>
  </si>
  <si>
    <t>18662</t>
  </si>
  <si>
    <t>스타디온</t>
  </si>
  <si>
    <t>(희) stadion</t>
  </si>
  <si>
    <t>고대 그리스에서의 U자형 평연의 경기장. 헤로도투스에 따르면 스타디온(stadion)은 600 피트와 같다고 했다. 그러나 스타디온의 길이는 그리스 여러 지역에서도 다양했다. 스타디온의 길이는 수백 년 동안 논쟁과 가설의 주제였다.</t>
  </si>
  <si>
    <t>18663</t>
  </si>
  <si>
    <t>스타디움</t>
  </si>
  <si>
    <t>stadium</t>
  </si>
  <si>
    <t>고대 그리스의 경기장. 현재는 경기장‧운동장의 총칭으로 쓰임.</t>
  </si>
  <si>
    <t>18664</t>
  </si>
  <si>
    <t>스타볼트</t>
  </si>
  <si>
    <t>star vault</t>
  </si>
  <si>
    <t>18665</t>
  </si>
  <si>
    <t>스타일로베이트</t>
  </si>
  <si>
    <t>stylobate</t>
  </si>
  <si>
    <t>기둥을 받치는 토대 최상단 부분</t>
  </si>
  <si>
    <t>18666</t>
  </si>
  <si>
    <t>스태프</t>
  </si>
  <si>
    <t>staff, leveling rod, leveling staff</t>
  </si>
  <si>
    <t>수준이나 스타디아 측량시 망원경 시준선의 높이를 알기 위한 눈금이 그려진 표척.</t>
  </si>
  <si>
    <t>18669</t>
  </si>
  <si>
    <t>거주자계층</t>
  </si>
  <si>
    <t>resident status, 居住者階層</t>
  </si>
  <si>
    <t>거주자의 설계조건을 개인이 아닌 계층으로 파악하는 방법.</t>
  </si>
  <si>
    <t>1867</t>
  </si>
  <si>
    <t>스탠드</t>
  </si>
  <si>
    <t>stand</t>
  </si>
  <si>
    <t>조명기구의 하나. 주류를 주로 판매하거나 선 채로 음식을 먹는 음식점, 점포. 경기장 등의 계단식 관람석.</t>
  </si>
  <si>
    <t>18671</t>
  </si>
  <si>
    <t>스탠드유</t>
  </si>
  <si>
    <t>stand oil, -油</t>
  </si>
  <si>
    <t>① 건성유를 이산화탄소, 질소 등의 불활성(不活性)가스 속에서 300～350℃로 가열 중합시킨 점도가 높은 기름. ② 건조하면 광택이 있고 평활한 면이 생김. ③ 보일유보다 내후성은 강하나 건조성이 떨어지는 것이 단점. ④ 인쇄잉크‧바니시‧에나멜 등 도료의 제조에 쓰임. ⑤ ＝스탠드오일.</t>
  </si>
  <si>
    <t>18672</t>
  </si>
  <si>
    <t>스탬바</t>
  </si>
  <si>
    <t>stambha</t>
  </si>
  <si>
    <t>불교의 건축양식의 기념비로 만들어진 기둥.</t>
  </si>
  <si>
    <t>18673</t>
  </si>
  <si>
    <t>스터드 볼트</t>
  </si>
  <si>
    <t>stud bolt</t>
  </si>
  <si>
    <t>부품을 붙이기 위해 한끝을 모제에 스터드 용접한 볼트</t>
  </si>
  <si>
    <t>18675</t>
  </si>
  <si>
    <t>스터드 용접</t>
  </si>
  <si>
    <t>stud welding</t>
  </si>
  <si>
    <t>스터드 끝과 모재 사이의 아크를 발생시켜 가압해서 하는 용접.</t>
  </si>
  <si>
    <t>18676</t>
  </si>
  <si>
    <t>스터드①</t>
  </si>
  <si>
    <t>stud</t>
  </si>
  <si>
    <t>기둥 사이가 클 때 중간에 보조적으로 세우는 작은 단면의 수직재. 벽의 측부재(軸部材)의 하나. 벽면에서 걸리는 힘을 주가구(主架構)에 전달하는 역할을 한다. 샛기둥</t>
  </si>
  <si>
    <t>18677</t>
  </si>
  <si>
    <t>스터드②</t>
  </si>
  <si>
    <t>⇨스터드볼트＝양쪽 끝 모두 수나사로 되어 있는 나사로서, 관통하는 구멍을 뚫을 수 없는 경우에 사용한다. 한쪽 끝은 상대쪽에 암나사를 만들어 미리 반영구적으로 박음을 하고, 다른쪽 끝은 너트를 끼워 조인다.</t>
  </si>
  <si>
    <t>18678</t>
  </si>
  <si>
    <t>스터드볼트</t>
  </si>
  <si>
    <t>강재보의 플랜지 상면에 적당한 간격과 수직으로 설치하여 콘크리트와 강재보의 합성효과를 기대하는 볼트를 말함. 스터드, 시어커넥터, 전단연결재, 매입볼트라고도 함.</t>
  </si>
  <si>
    <t>18679</t>
  </si>
  <si>
    <t>거주지</t>
  </si>
  <si>
    <t>human settlement</t>
  </si>
  <si>
    <t>사람이 거주하는 지역으로서, 주택지뿐만 아니라 상업, 공업 등 거주가 이루어지는 모든 지역을 포괄하는 개념</t>
  </si>
  <si>
    <t>1868</t>
  </si>
  <si>
    <t>스터드용접</t>
  </si>
  <si>
    <t>스터드를 모재에 심어 붙이는 일종의 아크용접법.  스터드를 모재에 접속시켜서 전류를 흘린 다음에 스터드를 모재로부터 조금 떼어서 아크를 발생시켜 적당히 녹았을 때 녹은 스터드를 모재에 눌러붙여 용착시키는 방법.</t>
  </si>
  <si>
    <t>정석재</t>
  </si>
  <si>
    <t>18680</t>
  </si>
  <si>
    <t>스터럽</t>
  </si>
  <si>
    <t>⇨늑근(＝).</t>
  </si>
  <si>
    <t>18681</t>
  </si>
  <si>
    <t>스터브 컬럼 테스트</t>
  </si>
  <si>
    <t>stub column test</t>
  </si>
  <si>
    <t>구조부재(압축재)의 압축좌굴을 일으키기 전에 항복하는 짧은 부재(단주, stub column)을 대상으로 하는 중심압축시험. 압축을 받는 재료의 웅력도- 변형도 곡선을 조사하기 위한 시험</t>
  </si>
  <si>
    <t>18682</t>
  </si>
  <si>
    <t>스터코</t>
  </si>
  <si>
    <t>대리석과 비슷한 표면 마무리를 하기 위해, 도벽 재료로 소석회에 대리석분과 점토분을 섞어 만든 미장재료로, 요즈음에는 시멘트 모르터로 만든다</t>
  </si>
  <si>
    <t>18683</t>
  </si>
  <si>
    <t>스테라디안</t>
  </si>
  <si>
    <t>steradian</t>
  </si>
  <si>
    <t>공간상의 확대를 표시하는 지표인 입체각(sr) 국제 단위이다. 평면에서 각도를 나타내는라디안처럼, 3차원 공간에서 각도로 나타나는 2차원의 영역을 나타낼 때 사용된다.</t>
  </si>
  <si>
    <t>18684</t>
  </si>
  <si>
    <t>스테이</t>
  </si>
  <si>
    <t>stay</t>
  </si>
  <si>
    <t>구조물의 기둥이나 지주가 넘어지거나 기울지 않도록 기둥의 꼭대기로부터 비스듬히 밑으로 끌어당겨 고정한 선재.  마스트의 상부에서 아래로 비스듬히 걸어서 마스트가 넘어지지 않도록 고정하는 줄</t>
  </si>
  <si>
    <t>18686</t>
  </si>
  <si>
    <t>스테이빌라이저</t>
  </si>
  <si>
    <t>stabilizer</t>
  </si>
  <si>
    <t>흙의 안정처리를 위한 모든 공정을 일관으로 작업하는 기계.</t>
  </si>
  <si>
    <t>18687</t>
  </si>
  <si>
    <t>스테이빌로미터</t>
  </si>
  <si>
    <t>stabilo-meter</t>
  </si>
  <si>
    <t>흙 또는 역청 혼합물의 공시체에 수직 하중을 가하여 축압력의 변화를 측정하는 시험장치.</t>
  </si>
  <si>
    <t>18688</t>
  </si>
  <si>
    <t>스테이션호텔</t>
  </si>
  <si>
    <t>station hotel</t>
  </si>
  <si>
    <t>역의 호텔.</t>
  </si>
  <si>
    <t>18689</t>
  </si>
  <si>
    <t>거주지역</t>
  </si>
  <si>
    <t>residental district, 居住地域</t>
  </si>
  <si>
    <t>용도지역제에 따라 거주에 사용되는 지역으로 사람이 일정하게 머물면서 생활가능한 지역을 말함.</t>
  </si>
  <si>
    <t>1869</t>
  </si>
  <si>
    <t>스테이튜브</t>
  </si>
  <si>
    <t>stay tube, bracing tube</t>
  </si>
  <si>
    <t>① 2부재, 예를 들면 증기보일러에서 양단의 경판의 관계위치를 유지하기 위하여 사용하는 관. ② 경판에 틀어박아 결부함.</t>
  </si>
  <si>
    <t>18691</t>
  </si>
  <si>
    <t>스테이플</t>
  </si>
  <si>
    <t>U자형으로 구부려서 양단 끝을 뾰족하게 한 못. 전선, 쇠그물, 라스 등을 고정시키는 데 사용하는 철물</t>
  </si>
  <si>
    <t>18692</t>
  </si>
  <si>
    <t>스테인</t>
  </si>
  <si>
    <t>stain</t>
  </si>
  <si>
    <t>투명 착색도료의 한 종류로 실내 목재 도포용 도장착색재임. 착색원료를 대체로 염료로 쓰기 때문에 나무 본래의 바탕을 보이면서 착색할 수 있고, 염료를 용해하는 종류에 따라 수성, 유성, 알코올성 등으로 나뉜다.</t>
  </si>
  <si>
    <t>18693</t>
  </si>
  <si>
    <t>스테인드글라스</t>
  </si>
  <si>
    <t>stained glass</t>
  </si>
  <si>
    <t>금속산화물을 녹여 붙이거나, 표면에 안료를 구워서 붙인 색판 유리조각을 접합시키는 방법으로 채색한 유리판.</t>
  </si>
  <si>
    <t>18695</t>
  </si>
  <si>
    <t>스테인리스 시트 방수</t>
  </si>
  <si>
    <t>stainless steel sheet-applied waterproofing</t>
  </si>
  <si>
    <t>0.4mm정도 두께의 스테인리스강의 앓은 판을 사용하여 이음새 를 심 용접에 의해 연속 접합하는 방수 공법을 말한다.</t>
  </si>
  <si>
    <t>18696</t>
  </si>
  <si>
    <t>스테인리스강</t>
  </si>
  <si>
    <t>12~18% Cr을 함유한 내식성이 아주 강한 강. 불수강이라고도 한다.</t>
  </si>
  <si>
    <t>18697</t>
  </si>
  <si>
    <t>스테인리스스틸</t>
  </si>
  <si>
    <t>⇨스테인리스강＝녹이 잘 슬지 않으며, 무겁지만 내구성이 강해 쉽게 휘거나 찌그러지지 않는다.</t>
  </si>
  <si>
    <t>18698</t>
  </si>
  <si>
    <t>스테인리스스틸창호</t>
  </si>
  <si>
    <t>stainless steel door and window</t>
  </si>
  <si>
    <t>① 스테인리스 재료의 창호. ② 스틸 창호보다 녹슬지 않고 알루미늄 창호보다 강도가 크다.</t>
  </si>
  <si>
    <t>18699</t>
  </si>
  <si>
    <t>e-log p 곡선</t>
  </si>
  <si>
    <t>흙의 역학적 성질을 조사하기 위한 압밀 시험에서 얻어지는 압력 p와 간극비 e의 관계를 이은 곡선. 가로축에 압력 p의 값을 대수로 잡고, 세로축에 e를 보통 눈금으로 취하여 그린다.</t>
  </si>
  <si>
    <t>187</t>
  </si>
  <si>
    <t>거죽널</t>
  </si>
  <si>
    <t>slab board</t>
  </si>
  <si>
    <t>① 통나무의 가장 외측을 켜서 만든 널. ② ＝slab＝out side board＝paling.</t>
  </si>
  <si>
    <t>1870</t>
  </si>
  <si>
    <t>스테판볼츠만의법칙</t>
  </si>
  <si>
    <t>Stefan-Boltzmann’s law</t>
  </si>
  <si>
    <t>흑체의 단위 면적당 복사 에너지가 절대 온도의 4제곱에 비례한다는법칙.</t>
  </si>
  <si>
    <t>18701</t>
  </si>
  <si>
    <t>스텐글라스</t>
  </si>
  <si>
    <t>금속산화물을 녹여 붙이거나, 표면에 안료를 구워서 붙인 색판 유리조각을 접합시키는 방법으로 채색한 유리판=스테인드글라스.</t>
  </si>
  <si>
    <t>18702</t>
  </si>
  <si>
    <t>스텐실</t>
  </si>
  <si>
    <t>stencil</t>
  </si>
  <si>
    <t>글자나 무늬, 그림 따위의 모양을 오려 낸 후, 그 구멍에 물감을 넣어 그림을 찍어 내는 기법, 도면에 문자, 기호를 기입 할 때 사용하는 형판.</t>
  </si>
  <si>
    <t>18703</t>
  </si>
  <si>
    <t>스텝</t>
  </si>
  <si>
    <t>step</t>
  </si>
  <si>
    <t>계단을 구성하는 각 단(段).</t>
  </si>
  <si>
    <t>18704</t>
  </si>
  <si>
    <t>스텝 응답</t>
  </si>
  <si>
    <t>step response</t>
  </si>
  <si>
    <t>프로세스나 제어계의 입력을 어떤 값에서 다른 값으로 순차적인 계단형으로 바꿀 때 나타나는 전송로의 출력 신호 응답.</t>
  </si>
  <si>
    <t>18706</t>
  </si>
  <si>
    <t>스텝 제어</t>
  </si>
  <si>
    <t>step control</t>
  </si>
  <si>
    <t>제어 스위치의 운전 시퀀스에서 독립적으로 탭 변환 작동이 완전히 끝난 후에 전동기의 구동을 멈추는 전기적ㆍ기계적 장치. 계단 제어라고도 한다.</t>
  </si>
  <si>
    <t>18707</t>
  </si>
  <si>
    <t>스텝바이스텝식</t>
  </si>
  <si>
    <t>step by step system</t>
  </si>
  <si>
    <t>① 자동전화 교환기의 일종. ② 원통형으로 된 곳에 세로‧가로로 접점을 여러 겹으로 쌓은 뱅크로 구성되어 있어 발신자가 다이얼을 회전시킴에 따라 접촉자가 상승하여 탱크 접점상을 회전해서 선출동작을 하는 스트로우저식 스위치를 주체로 한 방식.</t>
  </si>
  <si>
    <t>18708</t>
  </si>
  <si>
    <t>스토돌라법</t>
  </si>
  <si>
    <t>Stodola method</t>
  </si>
  <si>
    <t>전단계의 1차 진동모드를 가정하여 관성력에 의한 처짐 형상을 올바른 모드 계산표로 구하는 해법으로, 동시에 1차 주기도 구할 수 있음. 진동모드의 2차형에도 사용할 수 있으나 1차 모드를 구할 때 사용되며, 2차 모드 이상은 홀츠법을 이용하는 것이 일반적임.</t>
  </si>
  <si>
    <t>18709</t>
  </si>
  <si>
    <t>거중기</t>
  </si>
  <si>
    <t>擧重機</t>
  </si>
  <si>
    <t>① 무거운 물건을 들어 올리는 데에 쓰던 기계. 여러 개의 도르래를 사용하여 작은 힘으로 큰 물건을 들어올리는 원리를 이용하여 대규모 공사나 건축물 시공에 사용함. ② = 기중기</t>
  </si>
  <si>
    <t>기문당50.5%</t>
  </si>
  <si>
    <t>1871</t>
  </si>
  <si>
    <t>스토리지 탱크</t>
  </si>
  <si>
    <t>storage tank</t>
  </si>
  <si>
    <t>열 또는 냉기의 단기 또는 장기 저장에 사용되는 액체, 압축 가스 또는 매체를 담는 용기. 본래는 저수조, 저유조를 가리킨다.</t>
  </si>
  <si>
    <t>18710</t>
  </si>
  <si>
    <t>스토브</t>
  </si>
  <si>
    <t>stove</t>
  </si>
  <si>
    <t>실내용 난방기구. 이동이 용이한 난로와 연통이 달려 있어 옮기기 어려운 난로가 있다. 연통이 달린 난로는 연소(燃燒)가 잘되고 위생적이기는 하지만, 연통에서 열이 사방으로 흩어지기 때문에 연통이 없는 난로에 비해 열효율이 낮고, 연통이 없는 난로는 환기할 필요가 있다</t>
  </si>
  <si>
    <t>18711</t>
  </si>
  <si>
    <t>스토아</t>
  </si>
  <si>
    <t>stoa</t>
  </si>
  <si>
    <t>고대 그리스 건축의 열주랑. 한쪽의 주열(柱列)은 틔어 있고 다른 한쪽의 주열 사이는 석조로 벽을 쌓는 것이 보통인데, 그 중에는 주열의 수를 늘려서 작은 방을 줄지어 만들어 놓은 예가 많다.</t>
  </si>
  <si>
    <t>18712</t>
  </si>
  <si>
    <t>스토커</t>
  </si>
  <si>
    <t>stoker, mechanical stoker, 給炭機</t>
  </si>
  <si>
    <t>① 보일러에 자동적으로 고체연료(석탄, 무연탄)을 이송하여 화격자 위에서 연소시키는 장치. ② 하입식‧이상식‧살포식 등이 있음.</t>
  </si>
  <si>
    <t>18713</t>
  </si>
  <si>
    <t>스토크스의 법칙</t>
  </si>
  <si>
    <t>Stokes' low</t>
  </si>
  <si>
    <t>유체가 물체에 가하는 마찰력을 계산하는 공식이다.</t>
  </si>
  <si>
    <t>18716</t>
  </si>
  <si>
    <t>스토크스의 저항 법칙</t>
  </si>
  <si>
    <t>Stokes’ law of resistance</t>
  </si>
  <si>
    <t>소위 운동하는 유체 속에는 유체와 물체의 상대속도 V와 유체의 점성계수 μ와 비례하는 저항 D가 작용한다는 법칙을 말한다.</t>
  </si>
  <si>
    <t>18717</t>
  </si>
  <si>
    <t>스토퍼</t>
  </si>
  <si>
    <t>stopper</t>
  </si>
  <si>
    <t>① 판금 굽힘 가공에서 판의 위치를 정하는데 사용하는 조각. ② 갱내 천공용 상향으로 천공되는 착암기</t>
  </si>
  <si>
    <t>18718</t>
  </si>
  <si>
    <t>스톤서클</t>
  </si>
  <si>
    <t>stone circle</t>
  </si>
  <si>
    <t>거석기념물의 일종. 환상열석 또는 환상석리라고 번역된다. 주상의 자연석을 나란히 세워서 환형으로 한 것으로, 직선상의 열석(아리뉴만)과는 구별되며 도심원상에 이중, 삼중으로 둘러싼 것이 많다.</t>
  </si>
  <si>
    <t>18719</t>
  </si>
  <si>
    <t>거지</t>
  </si>
  <si>
    <t>살고 있는 곳을 뜻함(=거소=거처)</t>
  </si>
  <si>
    <t>1872</t>
  </si>
  <si>
    <t>스톤크러셔</t>
  </si>
  <si>
    <t>stone crusher</t>
  </si>
  <si>
    <t>골재제조용 기계로서 대석을 넣어 필요한 조도(粗度)의 골재를 만들어 내는데 이용.</t>
  </si>
  <si>
    <t>18720</t>
  </si>
  <si>
    <t>스톤헨지</t>
  </si>
  <si>
    <t>Stonehenge</t>
  </si>
  <si>
    <t>영국 윌트셔주 솔즈베리평원에 있는 고대의 거석기념물. 거석주(巨石柱)라고도 한다.</t>
  </si>
  <si>
    <t>18721</t>
  </si>
  <si>
    <t>스톨소변기</t>
  </si>
  <si>
    <t>urinal stall, -小便器</t>
  </si>
  <si>
    <t>벽면에 장착된 스톨 소변기로서 백행어를 사용하여 고정시킨다. 변기의 하부에 트랩이 설치된 것이 많고, 기구배수관은 벽면을 통해 50mm관을 배관한다. 백화점이나 정류장 등에 공중용으로 설치된다.</t>
  </si>
  <si>
    <t>18722</t>
  </si>
  <si>
    <t>스톰 레일</t>
  </si>
  <si>
    <t>storm rail</t>
  </si>
  <si>
    <t>부유식 해양건축물의 통로나 제반설비 내에 설치되어 동요가 심한 때에 자세를 유지하거나 안전하게 이동하기 위한 손잡이.스톰 레일은 부유식 해양건축물에서 거친 날씨의 경우 동요에 대한 거주자의 자세유지 혹은 보행시의 안정성, 안전성 확보를 위해 제반설비내, 통로 등에 설치된다. 통로와 같이 선자세에 대해서는 바닥면에서 1m 정도의 높이에 비닐피복관(실내) 혹은 강관(실외)의 스톰레일을 설치한다. 또 화장실이나 샤워실 등에는 일반적으로 그림과 같이 설치한다.</t>
  </si>
  <si>
    <t>18723</t>
  </si>
  <si>
    <t>스톱밸브</t>
  </si>
  <si>
    <t>stop valve, 止水栓</t>
  </si>
  <si>
    <t>① 통수량을 가감하거나 단수하기 위하여 급수관로에 설치하는 밸브. ② 밸브가 밸브통 안에 있어 유체 흐름의 저항이 크나, 밸브개폐가 빠르고 밸브시트(valve seat)의 활동이 용이하여 일반 배관용의 차단장치로서 가장 널리 사용. ③ 유체흐름의 방향이 바뀌고 또 완전히 열린 경우에도 밸브가 유체 속에 있으므로 유체의 에너지 손실이 큼. ④ 작은 형체의 중간쯤 되는 압력용은 청동, 고온‧고압용에는 단강, 큰 형체의 것은 주철 또는 주강으로 만듦. ⑤ 밸브의 크기는 파이프의 호칭 지름으로 부름. ⑥ 글로브밸브의 앵글밸브가 있음.</t>
  </si>
  <si>
    <t>18725</t>
  </si>
  <si>
    <t>스톱콕</t>
  </si>
  <si>
    <t>stop cock</t>
  </si>
  <si>
    <t>밸브의 일종으로 경사진 개구부를 가진 모체와 이 구멍에 맞는 경사 플러그로 구성되어 있는 바 이 경사 플러그를 90° 회전시킴으로써 열리고 닫히고 함.</t>
  </si>
  <si>
    <t>18726</t>
  </si>
  <si>
    <t>스투파</t>
  </si>
  <si>
    <t>stupa</t>
  </si>
  <si>
    <t>인도의 탑으로 사리를 봉안하기 위한 건축물이다. 현재 우리가 쓰고 있는 탑이라는 말은 스투파가 중국에서 탑파로 불리고 이를 줄여서 탑이라고 부르게 된 데서 유래한다.</t>
  </si>
  <si>
    <t>18727</t>
  </si>
  <si>
    <t>스툴</t>
  </si>
  <si>
    <t>stool</t>
  </si>
  <si>
    <t>등판과 팔걸이가 없는 의자.</t>
  </si>
  <si>
    <t>18728</t>
  </si>
  <si>
    <t>거처방</t>
  </si>
  <si>
    <t>거처하는 방 =거실</t>
  </si>
  <si>
    <t>1873</t>
  </si>
  <si>
    <t>스튜어트의 법칙</t>
  </si>
  <si>
    <t>Stewart’s law</t>
  </si>
  <si>
    <t>인구, 소득 등을 기준으로 구축한 퍼텐셜 모델을 통해 인구 이동 등과 같은 사회 현상을 설명하는 경험 법칙.</t>
  </si>
  <si>
    <t>18730</t>
  </si>
  <si>
    <t>스트래들트럭</t>
  </si>
  <si>
    <t>straddle truck</t>
  </si>
  <si>
    <t>트럭이 차체가 고가식 틀 위에 위치하고 휠베이스 사이에 원목‧파이프‧파일 등을 적재 운반하는 트럭.</t>
  </si>
  <si>
    <t>18731</t>
  </si>
  <si>
    <t>스트랜드</t>
  </si>
  <si>
    <t>strand</t>
  </si>
  <si>
    <t>① 소선(와이어)을 수십가닥 꼬아 합쳐서 만든 것. ② 스트랜드를 꼬아 합친것이 와이어 로프(긴장선)임. ③프리스트레스트콘크리트용의 긴장선으로 쓰는 3가닥 또는 7가닥의 와이어로 만든 강연선(鋼撚線)을 칭함.</t>
  </si>
  <si>
    <t>18732</t>
  </si>
  <si>
    <t>스트랩</t>
  </si>
  <si>
    <t>strap</t>
  </si>
  <si>
    <t>장방형의 가늘고 긴 평판의 철물로, 못구멍이 뚫려 있다. 목조 부재의 이음이나 접합부를 보강하기 위해 쓰인다.</t>
  </si>
  <si>
    <t>18734</t>
  </si>
  <si>
    <t>스트랩앵커</t>
  </si>
  <si>
    <t>strap anchor</t>
  </si>
  <si>
    <t>좁은 띠 모양의 금속으로 만든 앵커로 직각으로 만나는 조적벽체를 연결하는데 에 사용된다.</t>
  </si>
  <si>
    <t>18736</t>
  </si>
  <si>
    <t>스트랩푸팅</t>
  </si>
  <si>
    <t>연결 기초.  복합기초와 유사하게 외곽부 기둥이 대지경계선에 인접해 있어 장방형 독립기초의 적용이 불가능 한 경우 인접한 내부 기둥의 기초와 지중보로서 연결하여 일체화한 기초</t>
  </si>
  <si>
    <t>18737</t>
  </si>
  <si>
    <t>스트럭처 플랜</t>
  </si>
  <si>
    <t>structure plan</t>
  </si>
  <si>
    <t>영국과 서호주의 도시 계획개발의 일부. 지역 전체의 골격적 토지 이용 및 시설, 환경의 개선 등에 대한 정책을 기술한 도시 계획도. 관할 구역의 구조계획은 일반적으로 지도, 사진, 스케치, 다이어그램 등으로 구성되는 서면 구성요소와 계획된 지역에 대한 토지사용 및 인프라 제안을 나타내는 계획 구성요소로 이루어져 있다.</t>
  </si>
  <si>
    <t>18738</t>
  </si>
  <si>
    <t>스트럭처럴 실런트</t>
  </si>
  <si>
    <t>structural sealant</t>
  </si>
  <si>
    <t>음( - )의 흥압력에 대하여 판유리가 접착 고정되는 내력을 갖는 부정형의 실링재. 구조 실런트라고도 하며， SSG 구법에서 사용된다.</t>
  </si>
  <si>
    <t>18739</t>
  </si>
  <si>
    <t>거처실</t>
  </si>
  <si>
    <t>living room, sitting room, 居處室</t>
  </si>
  <si>
    <t>거실(＝).</t>
  </si>
  <si>
    <t>1874</t>
  </si>
  <si>
    <t>스트럿</t>
  </si>
  <si>
    <t>① 압축응력을 받는 니브레이스(knee brace). 기둥 또는 버팀목 등의 기둥 중간에 들어 가는 보강용 내부 보 ② 동바리공의 세로 방향 바. 제 3기둥 또는 버팀목 등의 기둥 중간에 들어 가는 보강용 내부 보.</t>
  </si>
  <si>
    <t>18740</t>
  </si>
  <si>
    <t>스트레스</t>
  </si>
  <si>
    <t>어떤 자극에 대하여 정신적 신체적으로 느끼는 불안한 반응.</t>
  </si>
  <si>
    <t>18741</t>
  </si>
  <si>
    <t>스트레스 크래킹</t>
  </si>
  <si>
    <t>stress cracking</t>
  </si>
  <si>
    <t>파괴 강도보다도 훨씬 작은 응력으로도 환경에 따라 균열이 발생하는 현상. 응력 균열이라고도 한다.</t>
  </si>
  <si>
    <t>18742</t>
  </si>
  <si>
    <t>스트레스스킨 구조</t>
  </si>
  <si>
    <t>stress-skin structure</t>
  </si>
  <si>
    <t>스페이스 프레임 중에서 강판 · 알루미늄판 등의 강체(鋼體) 유닛을 결합하여 입체 구조로 하는 수법. 마감재의 외피가 구조체를 겸한다. 구조물의 외면 부분이 주요 구조체가 되는 구조 형식. 내력외피구조</t>
  </si>
  <si>
    <t>18743</t>
  </si>
  <si>
    <t>스트레이너</t>
  </si>
  <si>
    <t>strainer, 濾過器</t>
  </si>
  <si>
    <t>①펌프의 흡입관의 하단 또는 관정(管井)의 측벽체 수부에 장치하여 자갈 또는 기타 잡물을 들어오지 못하게 하는 장치. ② 급속여과지의 여상에 설치하여 여수(餘水), 세척수를 균등하게 유·출입시키는 장치.</t>
  </si>
  <si>
    <t>18744</t>
  </si>
  <si>
    <t>스트레이트 비드 용접</t>
  </si>
  <si>
    <t>straight bead welding; parallel welding</t>
  </si>
  <si>
    <t>용접봉을 좌우, 원형 또는 팔자모양 등으로 움직여주는 위빙(weaving)용접이 아니라 선상(線狀)으로 비드를 두는 용접</t>
  </si>
  <si>
    <t>18745</t>
  </si>
  <si>
    <t>스트레이트 아스팔트</t>
  </si>
  <si>
    <t>straight run asphalt</t>
  </si>
  <si>
    <t>원유의 증류 잔류물에 수증기를 불어넣어 얻어지는 아스팔트. 점착성이 풍부하고 아스팔트 포장， 아스팔트 펠트의 제조에 사용한다. →블론 아스팔트</t>
  </si>
  <si>
    <t>18746</t>
  </si>
  <si>
    <t>스트레이트비드</t>
  </si>
  <si>
    <t>18747</t>
  </si>
  <si>
    <t>스트레이트아스팔트</t>
  </si>
  <si>
    <t>straight asphalt,  直流asphalt</t>
  </si>
  <si>
    <t>원유로부터 아스팔트 성분을 가능한 한 변화시키지 않고 추출한 것. 아스팔트는 페트롤렌(petrolene) 또는 마르텐(marten)이라는 고점성의 오일상 또는 수지상의 물질 속에 아스팔텐(asphaltene)이라는 고분자의 고형물이 분산해 있다. 스트레이트 아스팔트는 주로 페트롤렌의 성질에 지배되어 신축성 및 접착력이 좋기 때문에 포장 재료로서 사용되지만 감온비가 크다.</t>
  </si>
  <si>
    <t>18748</t>
  </si>
  <si>
    <t>스트레인</t>
  </si>
  <si>
    <t>부재나 재료가 어떠한 힘을 받을 때 발생하는 형태 및 부피의 변화</t>
  </si>
  <si>
    <t>18749</t>
  </si>
  <si>
    <t>거친 갈기</t>
  </si>
  <si>
    <t>rough grind</t>
  </si>
  <si>
    <t>석재의 갈기 마무리 중에서 가장 간단한 방법. 톱다듬이나 잔다듬한 판석을 원반에 걸어 최종 #60의 샌드 페이퍼로 갈아 마무리한다.</t>
  </si>
  <si>
    <t>1875</t>
  </si>
  <si>
    <t>스트레인 게이지</t>
  </si>
  <si>
    <t>strain gauge</t>
  </si>
  <si>
    <t>미소변형에 의한 전기 저항의 변화를 계측하는 장치. 와이어 스트레인게이지, 박(箔) 스트레인게이지 등이 있다. 스트레인게이지라고도 함.</t>
  </si>
  <si>
    <t>18750</t>
  </si>
  <si>
    <t>스트레처</t>
  </si>
  <si>
    <t>stretcher</t>
  </si>
  <si>
    <t>벽돌의 위치‧방향에 의한 명칭의 하나로서 길이방향으로 벽면과 나란히 뉘어 쌓기 한 벽돌.</t>
  </si>
  <si>
    <t>기문당62.2%</t>
  </si>
  <si>
    <t>18751</t>
  </si>
  <si>
    <t>스트레치</t>
  </si>
  <si>
    <t>straightedge</t>
  </si>
  <si>
    <t>① 금긋기용 공구의 하나. ② 평면도의 검사나 금긋기 때 직선을 긋는 데 사용. ③ 가장자리가 반듯하게 다듬어져 있다. 강제의 것은 나이프날, 3각날 모양으로 만들어지고 주철제의 것은 주로 비벼맞추기 정반의 대용으로 쓰임. ④ =곧은자.</t>
  </si>
  <si>
    <t>18752</t>
  </si>
  <si>
    <t>스트레치 루핑</t>
  </si>
  <si>
    <t>asphalt roofing felt with synthetic fiber base</t>
  </si>
  <si>
    <t>합성 섬 유의 뒤 에 아스팔트를 침투， 피복한 루핑. 기계적 성질및 내구성이 우수하다.</t>
  </si>
  <si>
    <t>세화80.8%</t>
  </si>
  <si>
    <t>18753</t>
  </si>
  <si>
    <t>스트로</t>
  </si>
  <si>
    <t>straw</t>
  </si>
  <si>
    <t>밀짚에서 볼 수 있는 조금 칙칙한 느낌의 담황색.</t>
  </si>
  <si>
    <t>18754</t>
  </si>
  <si>
    <t>스트로저식교환기</t>
  </si>
  <si>
    <t>strowger system telephone switch board, -式交換機</t>
  </si>
  <si>
    <t>스텝바이스텝식의 대표적인 자동전화교환기.</t>
  </si>
  <si>
    <t>18755</t>
  </si>
  <si>
    <t>스트로할수</t>
  </si>
  <si>
    <t>Strouhal number</t>
  </si>
  <si>
    <t>유속 V인 기류내에 폭 D인 물체의 배후에 발생하는 소용돌이 진동수가 n인 경우 S=nD/V로 표시되는 값. 진동수 n을 구하여 공진여부를 판단하는데 사용됨.</t>
  </si>
  <si>
    <t>18756</t>
  </si>
  <si>
    <t>스트롱 룸</t>
  </si>
  <si>
    <t>strong room</t>
  </si>
  <si>
    <t>구조 실험을 하기 위해 바닥이나 반력벽 등을 설치하여 가력 장치가 부착되도록 만들어진 실험실.</t>
  </si>
  <si>
    <t>18757</t>
  </si>
  <si>
    <t>스트롱백</t>
  </si>
  <si>
    <t>strong back</t>
  </si>
  <si>
    <t>용접시공에 상용되는 지그(jig)의 일종이며 가접을 피하기 위해서 피용접재를 구속시키기 위한 도구.</t>
  </si>
  <si>
    <t>18758</t>
  </si>
  <si>
    <t>스트리트 퍼니처</t>
  </si>
  <si>
    <t>street furniture</t>
  </si>
  <si>
    <t>공원이나 가로 또는 광장 등에 설치되는 공작물들</t>
  </si>
  <si>
    <t>18761</t>
  </si>
  <si>
    <t>스트리퍼블 페인트</t>
  </si>
  <si>
    <t>strippable paint</t>
  </si>
  <si>
    <t>바탕이나 도막에 부착이 안 되는 도막을 형성해서 그들을 보호하는 도료. 필요한 보호 기간이 지난 후 쉽게 벗겨서 제거시킬 수 있다. (=리무버 블 페인트)</t>
  </si>
  <si>
    <t>18763</t>
  </si>
  <si>
    <t>스트립</t>
  </si>
  <si>
    <t>strip</t>
  </si>
  <si>
    <t>금속판으로 지붕을 이을 때 판을 멈추기 위해 사용하는 철물,</t>
  </si>
  <si>
    <t>18764</t>
  </si>
  <si>
    <t>스트립 라이트</t>
  </si>
  <si>
    <t>strip light</t>
  </si>
  <si>
    <t>알전구를 사용하여 동일한 베이스에 장착되어 있는 일련의 조명 장치. 예, 무대 조명 등.</t>
  </si>
  <si>
    <t>문진우</t>
  </si>
  <si>
    <t>18765</t>
  </si>
  <si>
    <t>스트립푸팅</t>
  </si>
  <si>
    <t>18766</t>
  </si>
  <si>
    <t>스트립플로어링</t>
  </si>
  <si>
    <t>세장형의 목재 마루널깔기</t>
  </si>
  <si>
    <t>18767</t>
  </si>
  <si>
    <t>스트링거</t>
  </si>
  <si>
    <t>stringer</t>
  </si>
  <si>
    <t>바닥구조를 지지해주는 종방향 부재, 큰보</t>
  </si>
  <si>
    <t>18768</t>
  </si>
  <si>
    <t>스트링비드</t>
  </si>
  <si>
    <t>string bead</t>
  </si>
  <si>
    <t>선상형태의 비드</t>
  </si>
  <si>
    <t>18769</t>
  </si>
  <si>
    <t>거친 눈</t>
  </si>
  <si>
    <t>roughening</t>
  </si>
  <si>
    <t>미장 공사에 있어서 초벌 바름이나 얼룩 고름한 것이 굳기 전에 다음 도장층과의 부착을 잘 하기 위해 그 표면을 빗으로 거칠게 하는 것. →빗질.</t>
  </si>
  <si>
    <t>1877</t>
  </si>
  <si>
    <t>스티롤 수지</t>
  </si>
  <si>
    <t>styrol resin</t>
  </si>
  <si>
    <t>18770</t>
  </si>
  <si>
    <t>스티치용접</t>
  </si>
  <si>
    <t>stitch welding</t>
  </si>
  <si>
    <t>심용접에 있어서 원판 모양의 전극을 사용할 수 없는 경우에, 막대 모양의 전극을 사용해서 점용접을 연속적으로 이어서 함으로써 심용접과 같은 결과를 얻는 방법.</t>
  </si>
  <si>
    <t>18771</t>
  </si>
  <si>
    <t>스티퍼스</t>
  </si>
  <si>
    <t>좌굴방지를 위한 작은 부재로 보강재라 한다.</t>
  </si>
  <si>
    <t>18772</t>
  </si>
  <si>
    <t>스티프너</t>
  </si>
  <si>
    <t>stiffener, 補剛材</t>
  </si>
  <si>
    <t>구조부재의 좌굴(挫屈:buckling)을 방지하기 위해 장치되는 판 또는 작은 부재로, 그 구체적인 용어는 분야에 따라 다르나 건축에서는 보통 수평방향 받침대를 말한다.</t>
  </si>
  <si>
    <t>18773</t>
  </si>
  <si>
    <t>스티프니스</t>
  </si>
  <si>
    <t>stiffness</t>
  </si>
  <si>
    <t>작용하는 힘에 의한 변형에 저항하는 힘으로 재료의 강성을 의미한다.</t>
  </si>
  <si>
    <t>18774</t>
  </si>
  <si>
    <t>스티프레그데릭</t>
  </si>
  <si>
    <t>stiff-leg derrick</t>
  </si>
  <si>
    <t>① 각주(脚柱)가 달린 데릭. ② ＝정각(定角) 데릭. ③ 붐이 270°까지 선회할 수 있음.</t>
  </si>
  <si>
    <t>18775</t>
  </si>
  <si>
    <t>스티플</t>
  </si>
  <si>
    <t>교회의 첨탑</t>
  </si>
  <si>
    <t>18776</t>
  </si>
  <si>
    <t>스티플러</t>
  </si>
  <si>
    <t>stippler</t>
  </si>
  <si>
    <t>동판화 기법의 구현하기 위한 도구</t>
  </si>
  <si>
    <t>18777</t>
  </si>
  <si>
    <t>스티플마감</t>
  </si>
  <si>
    <t>stippled finish</t>
  </si>
  <si>
    <t>반점 마무리</t>
  </si>
  <si>
    <t>18778</t>
  </si>
  <si>
    <t>스틱</t>
  </si>
  <si>
    <t>stick</t>
  </si>
  <si>
    <t>용접 중에 용접봉이 모재에 고착(固着)되어 떨어지지 않는 것.</t>
  </si>
  <si>
    <t>18779</t>
  </si>
  <si>
    <t>거친 다듬각재</t>
  </si>
  <si>
    <t>hewn lumber</t>
  </si>
  <si>
    <t>통 나무의 4면을 도끼로 깎아 거칠게 마무리 한 것. 각재로 만들어 원목의 중량을 경감 시켜 반출, 운반을 용이하게 한다.</t>
  </si>
  <si>
    <t>1878</t>
  </si>
  <si>
    <t>스틸 새시</t>
  </si>
  <si>
    <t>강판으로 만든 틀이나 창호.</t>
  </si>
  <si>
    <t>18780</t>
  </si>
  <si>
    <t>스틸그레이</t>
  </si>
  <si>
    <t>steel gray</t>
  </si>
  <si>
    <t>① ｢강철과 같은 색｣이란 뜻으로서 다소 청색 기미를 띤 진한 회색. ② 청색 기미의 어두운 회색(dark bluish gray).</t>
  </si>
  <si>
    <t>18782</t>
  </si>
  <si>
    <t>스틸덱</t>
  </si>
  <si>
    <t>steel deck</t>
  </si>
  <si>
    <t>① 강판제의 마루 ②광폭의 띠강에 산이나 골형의 가공을 한 것. 냉간 압연에서 주로 제작된다. 콘크리트 슬래브 밑에 거푸집으로서 사용되는 예가 많다. 형상은 여러 종류가 있다. 합성 슬래브로서 내력을 갖게 하는 경우와 강철 바닥판으로서 그대로 사용되는 경우가 있다. 데크플레이트라고도 한다.</t>
  </si>
  <si>
    <t>18783</t>
  </si>
  <si>
    <t>스틸도어</t>
  </si>
  <si>
    <t>steel door</t>
  </si>
  <si>
    <t>철제문</t>
  </si>
  <si>
    <t>18784</t>
  </si>
  <si>
    <t>스틸브</t>
  </si>
  <si>
    <t>stilb</t>
  </si>
  <si>
    <t>① 휘도(輝度)의 단위. ② 기호：sb. ③ 단위：cd/cm². ④1sd=1cd/cm2=104cd/m2.</t>
  </si>
  <si>
    <t>18785</t>
  </si>
  <si>
    <t>스틸새시</t>
  </si>
  <si>
    <t>건축물의 창, 출입구에 쓰이는 각종 단면의 강철제품. 기밀성이 우수하고 비틀리지 않으며 내화에 강함.</t>
  </si>
  <si>
    <t>18786</t>
  </si>
  <si>
    <t>스틸테이프</t>
  </si>
  <si>
    <t>steel tape</t>
  </si>
  <si>
    <t>철제 줄자</t>
  </si>
  <si>
    <t>18787</t>
  </si>
  <si>
    <t>스틸티드아치</t>
  </si>
  <si>
    <t>stilted arch)</t>
  </si>
  <si>
    <t>반타원형에 가까운 철재지보로 목재를 삽입하여 가축성을 부여하기도 한다. 윗 부분은 아아치형으로 되어 있고 좌우 양단부분은 직선이거나 또는 내부로 굽어있다.</t>
  </si>
  <si>
    <t>18788</t>
  </si>
  <si>
    <t>스틸파이프비계</t>
  </si>
  <si>
    <t>steel pipe scaffolding, 鋼管飛階</t>
  </si>
  <si>
    <t>원형철제로 구성되어 건축물 외부공사시 현장조립하여 사용되는 임시가설물. 재료의 운반이나 작업을 위한 발판으로 사용.</t>
  </si>
  <si>
    <t>18789</t>
  </si>
  <si>
    <t>거친 대패</t>
  </si>
  <si>
    <t>초벌깎기에 쓰이는 대패. =거친 대패질↔마무리 대패, 중간 마무리 대패.</t>
  </si>
  <si>
    <t>1879</t>
  </si>
  <si>
    <t>스팀 테이블</t>
  </si>
  <si>
    <t>steam table</t>
  </si>
  <si>
    <t>주방 서비스 기기의 일종. 온수통을 빵 등의 음식을 담은 용기 밑에 위치하여 식품의 온기를 유지하는 요리 보조 기구. 워머 테이블이라고도 한다.</t>
  </si>
  <si>
    <t>18790</t>
  </si>
  <si>
    <t>스팀 해머</t>
  </si>
  <si>
    <t>steam hammer</t>
  </si>
  <si>
    <t>① 증기 해머. ② 증기압으로 피스톤을 오르내리게 해서 말뚝머리를 타격하여 말뚝을 박는 기계. ③ 증기 배관에 있어서 증기가 응축수의 흐름을 저해하거나 저온의 응축수에 접촉한 경우에 소리나 진동을 발생하는 현상.</t>
  </si>
  <si>
    <t>18791</t>
  </si>
  <si>
    <t>스팀해머</t>
  </si>
  <si>
    <t>18792</t>
  </si>
  <si>
    <t>스파니스</t>
  </si>
  <si>
    <t>spar varnish</t>
  </si>
  <si>
    <t>목재나 금속 표면에 수지피막형성을 위한 도료로 에스테르 고무나 페놀수지 등을 건성유와 가열 융합하여 용제로 희석한것. 내 알카리성 및 빠르게 건조되는 물성으로 외부칠에 적합. = 니스, 광택제로도 불림</t>
  </si>
  <si>
    <t>18793</t>
  </si>
  <si>
    <t>스파바니시</t>
  </si>
  <si>
    <t>스파니스와 같은 의미의 단어</t>
  </si>
  <si>
    <t>18794</t>
  </si>
  <si>
    <t>스파이럴 덕트</t>
  </si>
  <si>
    <t>spiral duct</t>
  </si>
  <si>
    <t>너비가 좁은 철판을 나선상으로 감고 이음을 거멀접이로 접속한 원형 덕트. 기계로 생산되어 강도, 기밀성 등 우수.</t>
  </si>
  <si>
    <t>18795</t>
  </si>
  <si>
    <t>스파이럴 로프</t>
  </si>
  <si>
    <t>spiral rope</t>
  </si>
  <si>
    <t>구조용와이어로프의 일종으로, 소선을 일층내지 수층으로 꼬아 합친로프. 일중 꼬임로프</t>
  </si>
  <si>
    <t>18796</t>
  </si>
  <si>
    <t>스파이럴근</t>
  </si>
  <si>
    <t>⇨ 나선(철 )근(=).</t>
  </si>
  <si>
    <t>18797</t>
  </si>
  <si>
    <t>스파이럴용접강관</t>
  </si>
  <si>
    <t>helically welded tube</t>
  </si>
  <si>
    <t>나선모양으로 구부린 가늘고 긴 판재를 연속 용접하여 만든 강관</t>
  </si>
  <si>
    <t>18798</t>
  </si>
  <si>
    <t>스파이어</t>
  </si>
  <si>
    <t>spire</t>
  </si>
  <si>
    <t>① 첨탑 또는 철탑. ② 탑 위에 솟은 원추형 또는 8각면의 구조물로 기독교 성당에서 많이 사용됨. ③ 고딕건축에서는 급경사로 상승감이 강조되다 중세말에는 지붕기능보다는 상징성이 강조됨.</t>
  </si>
  <si>
    <t>18799</t>
  </si>
  <si>
    <t>거친 대패질</t>
  </si>
  <si>
    <t>1880</t>
  </si>
  <si>
    <t>스파이크</t>
  </si>
  <si>
    <t>spike</t>
  </si>
  <si>
    <t>못, 또는 못같이 뾰족한 것</t>
  </si>
  <si>
    <t>18800</t>
  </si>
  <si>
    <t>스파이크못</t>
  </si>
  <si>
    <t>spike coffset head nail</t>
  </si>
  <si>
    <t>쌍갈고리형태로 양쪽을 구부려 모두 사용하는 못.= 스파이크 못</t>
  </si>
  <si>
    <t>18801</t>
  </si>
  <si>
    <t>스패너</t>
  </si>
  <si>
    <t>spanner</t>
  </si>
  <si>
    <t>① 기계기구의 볼트‧너트를 죌 때 쓰이는 공구. ② 모양에 따라 개구형(開口型)‧폐구형‧상자형‧열쇠형(鍵型)‧가동(可動)형‧자재(自在)형 등 여러 치수의 것이 있음. ③ 재료는 단조강 또는 가단 주철의 쓰임. ④ 크기는 입의 벌림을 조정할 수 없는 스패너에서는 입의 크기로, 멍키 스패너와 같이 입의 벌림을 조정할 수 있는 것은 전체의 길이로 나타냄. ⑤ 용도에 따라 한쪽스패너‧양구스패너‧자재스패너‧박스스패너‧훅스패너‧핀스패너 등이 있음. ⑥ ＝렌치(wrench). ⑦ KS B 3005 참조.</t>
  </si>
  <si>
    <t>18802</t>
  </si>
  <si>
    <t>스패너사용상의 안전요령</t>
  </si>
  <si>
    <t>스패너 또는 렌치가 벗겨지거나 미끄러져 손에 상처를 입거나 몸의 밸런스를 잃고 넘어지는 수가 있다. ① 스패너의 입이 너트 폭과 잘 맞는 것을 사용하고 입이 변형한 것은 사용하지 않는다. ② 스패너를 너트에 단단히 끼워서 앞으로 당기도록 함. ③ 스패너를 2개로 잇거나 자루에 파이프를 이어서 사용해서는 안 됨. ④ 멍키 렌치는 웜과 랙의 마모(磨耗)에 유의. ⑤ 멍키 렌치는 아래턱의 방향으로 돌려서 사용.</t>
  </si>
  <si>
    <t>18803</t>
  </si>
  <si>
    <t>스패니시 스타일</t>
  </si>
  <si>
    <t>Spanish style</t>
  </si>
  <si>
    <t>16세기 인도법(Laws of the Indies)에는 미주와 다른 지역에 식민지 정착지의 배치 규정이 포함. 새로운 교회와 선교소는 주변 건물이나 시골에 대한 지배 측면에서 최대 효과를 목표로 했으므로 전략적으로 마을 광장 중심이나 풍경의 높은 지점에 위치함. 스페인 식민지 및 20세기 전반의 미국의 주택 둥에 쓰이고 있다. 멕시코의 경우, 르네상스, 바로크, 네오 클래식 등 다양한 스타일로 지어짐.</t>
  </si>
  <si>
    <t>18804</t>
  </si>
  <si>
    <t>스패터</t>
  </si>
  <si>
    <t>spatter</t>
  </si>
  <si>
    <t>① 아크용접과 가스용접에서 용접 중 튀어나오는 슬랙 또는 금속 입자를 말함. ② 스패터(튐)가 많으면 용접작업이 곤란. ③ ＝스퍼터(sputter).</t>
  </si>
  <si>
    <t>18805</t>
  </si>
  <si>
    <t>스패터손실</t>
  </si>
  <si>
    <t>spatter loss</t>
  </si>
  <si>
    <t>① 금속이 스패터가 되어 튀어 달아남으로써 용착 금속의 중량이 감소되는 것. ② ＝스퍼터 손실(sputter loss).</t>
  </si>
  <si>
    <t>18806</t>
  </si>
  <si>
    <t>스패트</t>
  </si>
  <si>
    <t>spat</t>
  </si>
  <si>
    <t>문틀의 선틀 하단부분을 보호하기 위한 커버이며 보통 스테인리스 스틸을 사용함.</t>
  </si>
  <si>
    <t>18807</t>
  </si>
  <si>
    <t>스팬</t>
  </si>
  <si>
    <t>span</t>
  </si>
  <si>
    <t>부재와 부재의 중심간의 수평거리 또는 간격을 지칭. (기둥또는 보사이).</t>
  </si>
  <si>
    <t>18808</t>
  </si>
  <si>
    <t>스팬 나누기</t>
  </si>
  <si>
    <t>⇨기둥 나누기(＝).</t>
  </si>
  <si>
    <t>정기택</t>
  </si>
  <si>
    <t>18809</t>
  </si>
  <si>
    <t>거친 말뚝</t>
  </si>
  <si>
    <t>picket</t>
  </si>
  <si>
    <t>나무 말뚝이나 말뚝 모양의 돌을 이용하며, 물가의 흙막이 용으로 사용한다.</t>
  </si>
  <si>
    <t>1881</t>
  </si>
  <si>
    <t>스팬드럴</t>
  </si>
  <si>
    <t>spandrel</t>
  </si>
  <si>
    <t>① 아치의 양쪽과 위쪽의 3각형에 가까운 형태의 부분으로 건축에서는 천장과 벽 또는 기둥으로 이루어진 면을 지칭. ② 철골이나 철근 콘크리트 구조물에서 기둥과 기둥사이의 수평으로 벽을 지지해주는 보를 지칭하기도 함.</t>
  </si>
  <si>
    <t>18810</t>
  </si>
  <si>
    <t>스팬드럴보</t>
  </si>
  <si>
    <t>spandrel beam</t>
  </si>
  <si>
    <t>건물의 구조체인 기둥이나 구조벽 사이 상부에서 수평방향으로 지지하는 보.</t>
  </si>
  <si>
    <t>18811</t>
  </si>
  <si>
    <t>스팬드럴유리</t>
  </si>
  <si>
    <t>spandrel glass</t>
  </si>
  <si>
    <t>일반적으로 천장 또는 고층 건물의 바닥슬라브 모서리와 같이 투명한 창 부분이 아닌 영역을 감추기위한 부분의 유리구간을 지칭.</t>
  </si>
  <si>
    <t>18812</t>
  </si>
  <si>
    <t>스팬드럴패널</t>
  </si>
  <si>
    <t>spandrel panel</t>
  </si>
  <si>
    <t>스팬드럴 영역이 보이지 않도록 덧붙이는 패널.</t>
  </si>
  <si>
    <t>18813</t>
  </si>
  <si>
    <t>스퍼터</t>
  </si>
  <si>
    <t>18815</t>
  </si>
  <si>
    <t>스퍼터손실</t>
  </si>
  <si>
    <t>18816</t>
  </si>
  <si>
    <t>스펀지</t>
  </si>
  <si>
    <t>sponge</t>
  </si>
  <si>
    <t>천연고무 또는 합성수지로 만들어진 탄성 및 유연성이 있는 다공물질.</t>
  </si>
  <si>
    <t>18817</t>
  </si>
  <si>
    <t>스펀지판</t>
  </si>
  <si>
    <t>sponge plate</t>
  </si>
  <si>
    <t>합성수지로 만든 다공판으로 속에 미세기포가 있어 유연성 및 탄성력이 좋다. 보온제, 흡음제, 완충제로 이용됨.</t>
  </si>
  <si>
    <t>18818</t>
  </si>
  <si>
    <t>스펏터</t>
  </si>
  <si>
    <t>18819</t>
  </si>
  <si>
    <t>거친 모래</t>
  </si>
  <si>
    <t>coarse sand</t>
  </si>
  <si>
    <t>지름 5mm 정도의 모래가 많이 섞인 비교적 입도가 거친 모래. 조사(粗沙)라고도 한다.</t>
  </si>
  <si>
    <t>1882</t>
  </si>
  <si>
    <t>스펏터손실</t>
  </si>
  <si>
    <t>18820</t>
  </si>
  <si>
    <t>스페이딩</t>
  </si>
  <si>
    <t>콘크리트를 다질 때 콘크리트삽을 거푸집과 콘크리트 사이에 끼워 사이를 벌렸다가 빼내면 거푸집을 뗀 표면이 깨끗해짐.</t>
  </si>
  <si>
    <t>18821</t>
  </si>
  <si>
    <t>스페이서</t>
  </si>
  <si>
    <t>spacer</t>
  </si>
  <si>
    <t>18822</t>
  </si>
  <si>
    <t>스페이스 모듈</t>
  </si>
  <si>
    <t>space-module</t>
  </si>
  <si>
    <t>로그 그래프로 x축을 공간, y축을 시간으로 한다. 시간과 공간의 스케일 대응 관계를 나타내는 모델이다.</t>
  </si>
  <si>
    <t>18823</t>
  </si>
  <si>
    <t>스페이스프레임</t>
  </si>
  <si>
    <t>space frame, 立體骨組</t>
  </si>
  <si>
    <t>대공간 건축물을 만들기위한 형식으로 초장기는 무주의 대공간을 만들기위해 시작하여 지금은 3차원의 이형적 공간을 계획하기위해 적용하는 기법.</t>
  </si>
  <si>
    <t>18825</t>
  </si>
  <si>
    <t>스페이스플래너</t>
  </si>
  <si>
    <t>space planner</t>
  </si>
  <si>
    <t>사용자의 요구를 가본으로 주변환경과 기능을 분석하여, 평면적, 단면적 공간계획 및 배치 등을 계획하는 사람을 지칭.</t>
  </si>
  <si>
    <t>18826</t>
  </si>
  <si>
    <t>스페이스히터</t>
  </si>
  <si>
    <t>space heater</t>
  </si>
  <si>
    <t>작은 실내의 공조용 덕트(duct) 또는 본관으로부터 잘려진 덕트의 중간에 부착한 전열코일(coil).</t>
  </si>
  <si>
    <t>18827</t>
  </si>
  <si>
    <t>스페인기와</t>
  </si>
  <si>
    <t>Spanish[roof] tile), 西班牙蓋瓦</t>
  </si>
  <si>
    <t>윗둥근기와와 밑둥근기와가 한쌍의 S자형태로 구성된 기와. 한옥기와와 형식은 유사하지만 곡선의 크기에 차이가 있음 . 또한 윗둥근기와로만 이루어진 형태도 있음.＝스페인식 기와</t>
  </si>
  <si>
    <t>18829</t>
  </si>
  <si>
    <t>거친 바닥</t>
  </si>
  <si>
    <t>마무리 바닥면에 널바닥을 붙일 때 거친 나무를 그대로 사용하는 것.</t>
  </si>
  <si>
    <t>1883</t>
  </si>
  <si>
    <t>스페인미술</t>
  </si>
  <si>
    <t>Spain美術</t>
  </si>
  <si>
    <t>① 로마시대의 카탈루냐 미술로 소박하고 엄숙한 종교감성으로 시작. ② 16세기 말 톨리도, 그레코 등으로 스페인회화의 부흥기 시작. ③ 로마네스크 시대부터 프랑스풍에서 벗어나 독자적인 전통으로 발전하였고 특히 바르셀로나를 중심으로 다양한 예술분야에서 스페인만의 지역적 특색을 보여줌.④ 대표적 예술가로는 피카소, 그리스, 미로, 킥사르 등이 있음.</t>
  </si>
  <si>
    <t>18830</t>
  </si>
  <si>
    <t>스페인식 기와</t>
  </si>
  <si>
    <t>18831</t>
  </si>
  <si>
    <t>스펙트럼</t>
  </si>
  <si>
    <t>spectrum</t>
  </si>
  <si>
    <t>진동현상을 각 주파수성분으로 분해하여 배열한 것. 지진동에서는 등가단자유도 구조물의 변위,속도,가속도의 최대치를 고유주기별로 표기하여  응답스펙트럼이라 함.</t>
  </si>
  <si>
    <t>18832</t>
  </si>
  <si>
    <t>스펙트럼 강도</t>
  </si>
  <si>
    <t>spectrum intensity</t>
  </si>
  <si>
    <t>속도응답스펙트럼을 0.1초~2.5초 범위의 주기에 대하여 적분한 것으로서 지진 등의 강도를 나타내는 지표임.</t>
  </si>
  <si>
    <t>18833</t>
  </si>
  <si>
    <t>스펙트럼 갭</t>
  </si>
  <si>
    <t>자연풍의 풍속 스펙트럼에 있어서 주파수가 비교적 높은 부분과 낮은 부분 사이에서 계곡상으로 파워가 저하하는 부분.</t>
  </si>
  <si>
    <t>18834</t>
  </si>
  <si>
    <t>스펙트럼 레벨</t>
  </si>
  <si>
    <t>spectrum level</t>
  </si>
  <si>
    <t>① 음의 주파수 성분을 스펙트럼 분포로 표시할 때, 폭 1Hz의 주파수 대역 내에 포함되는 성분의 음압 레벨. ② 시간적으로 변동하는 파형을 주파수, 파수 등의 성분으로 분해해서 각 성분 강도의 주파수별 분포 상황을 나타낸 함수. (=스펙트럼 밀도 함수) →파워 스펙트럼 밀도.</t>
  </si>
  <si>
    <t>18835</t>
  </si>
  <si>
    <t>스펙트럼 밀도</t>
  </si>
  <si>
    <t>spectral density</t>
  </si>
  <si>
    <t>시간에 따라 변하는 파형을 주파수 등의 성분으로 분해하여 각 성분강도의 주파수별 분포상황을 나타낸 함수</t>
  </si>
  <si>
    <t>세화52.6%</t>
  </si>
  <si>
    <t>18836</t>
  </si>
  <si>
    <t>스펙트럼 밀도 함수</t>
  </si>
  <si>
    <t>spectral density function</t>
  </si>
  <si>
    <t>⇨스펙트럼밀도(＝).</t>
  </si>
  <si>
    <t>18837</t>
  </si>
  <si>
    <t>스펙트럼 삼자극값</t>
  </si>
  <si>
    <t>spectral tristimulus value</t>
  </si>
  <si>
    <t>특정 파장의 색을 적(red), 녹(green), 청(blue) 3색의 자극으로 나타낸 값.</t>
  </si>
  <si>
    <t>18838</t>
  </si>
  <si>
    <t>거친 바닥 붙임</t>
  </si>
  <si>
    <t>다다미 바탕이나 플로어링 바탕의 판붙임.</t>
  </si>
  <si>
    <t>1884</t>
  </si>
  <si>
    <t>스펙트럼 윈도</t>
  </si>
  <si>
    <t>spectral window</t>
  </si>
  <si>
    <t>스펙트럼값의 심한 변동을 평활화하기 위한 가중함수로서 완만한 스펙트럼곡선을 얻기 위한 것임</t>
  </si>
  <si>
    <t>세화51.6%</t>
  </si>
  <si>
    <t>18840</t>
  </si>
  <si>
    <t>스펙트럼 피팅법</t>
  </si>
  <si>
    <t>관측된 값으로부터 진동계의 특성을 추정하는 방법으로서 관측된 파형의 스펙트럼에 가장 부합하는 진동계의 특성치를 찾아내는 방법임</t>
  </si>
  <si>
    <t>18841</t>
  </si>
  <si>
    <t>스펙트럼 해석</t>
  </si>
  <si>
    <t>spectrum analysis； spectral analysis</t>
  </si>
  <si>
    <t>구조물에 작용하는 진동현상을 구조물의 고유진동수에 따른 성분으로 분석하여 스펙트럼을 구한 후 구조물의  모드별 고유진동수에 해당하는 성분들을 모두 고려하여 해석하는 것</t>
  </si>
  <si>
    <t>18842</t>
  </si>
  <si>
    <t>스펙트럼3자극치</t>
  </si>
  <si>
    <t>CIE-distribution coefficients</t>
  </si>
  <si>
    <t>① 측색에 관한 색용어(KS). ② 표준 표색계에 있어서의 등(等)에너지 스펙트럼의 단색방사의 3자극치 로서, CIE의 1931년 회의에서 채용된 것. ③의 값은 표준비시감도 V와 같게 함.</t>
  </si>
  <si>
    <t>18843</t>
  </si>
  <si>
    <t>스펙트럼궤적</t>
  </si>
  <si>
    <t>spectrum locus</t>
  </si>
  <si>
    <t>① 측색에 관한 색용어. ② 스펙트럼 자극의 각각의 파장에서의 색도를 나타내는 점을 연결한 색도 도상의 선. ③ =스펙트럼 색자취.</t>
  </si>
  <si>
    <t>18844</t>
  </si>
  <si>
    <t>스펙트럼색자취</t>
  </si>
  <si>
    <t>① 스펙트럼색자극의 각 파장에 있어서의 색도(色度)를 나타내는 점들을 연결한 색도도(色度圖)상의 선. ② =스펙트럼궤적.</t>
  </si>
  <si>
    <t>18845</t>
  </si>
  <si>
    <t>스펙트럼자극</t>
  </si>
  <si>
    <t>spectrum color</t>
  </si>
  <si>
    <t>① 단위 파장()의 색자극. ② 측색에 관한 색용어.</t>
  </si>
  <si>
    <t>18846</t>
  </si>
  <si>
    <t>스포츠 시설</t>
  </si>
  <si>
    <t>sports facilities</t>
  </si>
  <si>
    <t>스포츠 연습과 경기가 가능하도록 설계된 경기장이나 시설물.</t>
  </si>
  <si>
    <t>18847</t>
  </si>
  <si>
    <t>스포츠호텔</t>
  </si>
  <si>
    <t>sport hotel</t>
  </si>
  <si>
    <t>위치에 따른 호텔의 구분 중 하나로 스포츠 테마를 기본으로한 호텔</t>
  </si>
  <si>
    <t>18848</t>
  </si>
  <si>
    <t>스포크라스</t>
  </si>
  <si>
    <t>spoke lath</t>
  </si>
  <si>
    <t>힘살이 들어 있는 라스.</t>
  </si>
  <si>
    <t>18849</t>
  </si>
  <si>
    <t>거친 바름</t>
  </si>
  <si>
    <t>미장 공사에 있어서 반죽한 재료를 한번에 두껍게 바르는 것.</t>
  </si>
  <si>
    <t>1885</t>
  </si>
  <si>
    <t>스포트라이트</t>
  </si>
  <si>
    <t>spot light</t>
  </si>
  <si>
    <t>무대의 조명 연출을 위한 광선.</t>
  </si>
  <si>
    <t>18850</t>
  </si>
  <si>
    <t>스포트식 화재감지기</t>
  </si>
  <si>
    <t>spot type fire detector, -火災感知機</t>
  </si>
  <si>
    <t>① 국부적인 온도상승으로 작동하는 화재감지기. ② 차동식‧정온식‧보상식 등이 있음.</t>
  </si>
  <si>
    <t>18851</t>
  </si>
  <si>
    <t>스포트용접</t>
  </si>
  <si>
    <t>18852</t>
  </si>
  <si>
    <t>스포트쿨링</t>
  </si>
  <si>
    <t>spot cooling</t>
  </si>
  <si>
    <t>미용실‧주방‧영사실 등 특히 열이 발생하는 곳에 직접 냉풍을 불어넣게 하는 것. 또는 화학제품 같은 것을 냉각하려고 할 때 노즐(nozzle)로 하여금 냉풍을 불어넣게 하는 것 등을 일컬음.</t>
  </si>
  <si>
    <t>18853</t>
  </si>
  <si>
    <t>스폿 용접</t>
  </si>
  <si>
    <t>spot welding</t>
  </si>
  <si>
    <t>중합한 모재를 전극 선단에 끼우고, 비교적 작은 부분에 전류를 집중하여 국부적으로 가열하는 동시에 전극으로 가압해서 실시하는저항 용접. (=점용접)</t>
  </si>
  <si>
    <t>18854</t>
  </si>
  <si>
    <t>스폿 조명</t>
  </si>
  <si>
    <t>spotlighting</t>
  </si>
  <si>
    <t>⇨스포트라이트(＝).</t>
  </si>
  <si>
    <t>18855</t>
  </si>
  <si>
    <t>스폿 쿨링</t>
  </si>
  <si>
    <t>⇨스포트쿨링(＝).</t>
  </si>
  <si>
    <t>18856</t>
  </si>
  <si>
    <t>스폿식 감지기</t>
  </si>
  <si>
    <t>spot type fire detector</t>
  </si>
  <si>
    <t>⇨스포트식화재감지기(＝).</t>
  </si>
  <si>
    <t>18858</t>
  </si>
  <si>
    <t>스푼 샘플</t>
  </si>
  <si>
    <t>spoon sample</t>
  </si>
  <si>
    <t>표준 관입 시험시 스플릿 스푼 샘플러로 채최되는 흙의 시료</t>
  </si>
  <si>
    <t>18859</t>
  </si>
  <si>
    <t>거친 벽</t>
  </si>
  <si>
    <t>외벽의 앞뒤 양면에 거친 벽토에 짚여물을 섞어서 반죽한 것을 바른 벽.</t>
  </si>
  <si>
    <t>1886</t>
  </si>
  <si>
    <t>스푼시료</t>
  </si>
  <si>
    <t>spoon sample, -試料</t>
  </si>
  <si>
    <t>표준관입시험에 있어서 스플리트스푼으로 채취한 시료.</t>
  </si>
  <si>
    <t>18860</t>
  </si>
  <si>
    <t>스프레이</t>
  </si>
  <si>
    <t>spray</t>
  </si>
  <si>
    <t>1) 분무기(噴霧器), 분무, 물보라. (2) 분사하다, 내뿜다.</t>
  </si>
  <si>
    <t>18861</t>
  </si>
  <si>
    <t>스프레이 바름</t>
  </si>
  <si>
    <t>18863</t>
  </si>
  <si>
    <t>스프레이건</t>
  </si>
  <si>
    <t>spray gun</t>
  </si>
  <si>
    <t>① 도료를 안개 모양(霧狀)으로 분출시키는 (뿜칠)도구. ② 피스톨형으로 되어 있음.</t>
  </si>
  <si>
    <t>18864</t>
  </si>
  <si>
    <t>스프레이이행</t>
  </si>
  <si>
    <t>spray transfer</t>
  </si>
  <si>
    <t>① 피복통 내부의 피복의 일부가 가스가 되어 격렬하게 분출하여, 용융금속이 적은 입자가 되어서 이행하는 현상. ② MIG용접의 경우에는 전극와이어의 선단이 가늘게 돌출하여 그 선단 부근으로부터 모재를 향해서 적은 입자가 이행하는 현상.</t>
  </si>
  <si>
    <t>18865</t>
  </si>
  <si>
    <t>스프레이페인팅</t>
  </si>
  <si>
    <t>스프레이건에 의한 도장(뿜칠).</t>
  </si>
  <si>
    <t>18866</t>
  </si>
  <si>
    <t>스프롤</t>
  </si>
  <si>
    <t>sprawl</t>
  </si>
  <si>
    <t>도시계획과 관리 등이 불량하여 발생하는 현상으로, 도시 시설이나 설비가 부족한 채로 도시가 저밀도로 무질서하게 교외로 확산되는 것을 말한다.</t>
  </si>
  <si>
    <t>18867</t>
  </si>
  <si>
    <t>거친 벽토</t>
  </si>
  <si>
    <t>day</t>
  </si>
  <si>
    <t>외 바탕에 초벌로 바르는 산흙, 밭흙 등의 점성이 있는 흙. 일본 관서 지방에서는 산흙이라고도 한다. →아라기다토.</t>
  </si>
  <si>
    <t>1887</t>
  </si>
  <si>
    <t>스프링 상수</t>
  </si>
  <si>
    <t>spring constant； stiffness</t>
  </si>
  <si>
    <t>부재의 접합부나 기초의 재료역학적인 성질을 규정하는 상수.</t>
  </si>
  <si>
    <t>18870</t>
  </si>
  <si>
    <t>스프링 상진동</t>
  </si>
  <si>
    <t>vibration of sprung mass</t>
  </si>
  <si>
    <t>자동차 등의 현가 스프링 위의 질량을 스프링 상질량이라 칭하고 그 부분의 진동을 스프링 상진동이라 함.↔스프링 하진동.</t>
  </si>
  <si>
    <t>18871</t>
  </si>
  <si>
    <t>스프링 와셔</t>
  </si>
  <si>
    <t>spring washer</t>
  </si>
  <si>
    <t>금속스프링 작용을 하여 볼트가 진동 등으로 풀리지 않도록 하는 와셔. 와셔를 한쪽이 끊어지고 스프링처럼 약간 비틀어진 형상으로 만들어 볼트와 너트를 체결하기 전에 사이에 끼워주면 와샤가 눌러지면서마찰력이 증가하는 방향으로 스프링 힘이 작용하여 나사가 풀리는 것을 방지하는 역할을 함</t>
  </si>
  <si>
    <t>18872</t>
  </si>
  <si>
    <t>스프링 완충기</t>
  </si>
  <si>
    <t>spring damper</t>
  </si>
  <si>
    <t>바퀴 스프링의 탄성과 마찰력을 이용한 완충력 흡수 장치.</t>
  </si>
  <si>
    <t>18873</t>
  </si>
  <si>
    <t>스프링 컴퍼스</t>
  </si>
  <si>
    <t>spring bow compasses</t>
  </si>
  <si>
    <t>양 다리가 판스프링 모양으로 되어 있는 작은 컴퍼스. 연필용과 오구용(烏口用)이 있다.</t>
  </si>
  <si>
    <t>18874</t>
  </si>
  <si>
    <t>스프링 하진동</t>
  </si>
  <si>
    <t>vibration of unsprung mass</t>
  </si>
  <si>
    <t>자동차 등의 현가 스프링 밑의 질량(차량이나 차축)을 스프링 하질량이라 칭하고 그 부분의 진동을 스프링 하진동이라 함. ↔스프링 상진동.</t>
  </si>
  <si>
    <t>18875</t>
  </si>
  <si>
    <t>스프링용어</t>
  </si>
  <si>
    <t>KS B 0103.</t>
  </si>
  <si>
    <t>18878</t>
  </si>
  <si>
    <t>스프링용접</t>
  </si>
  <si>
    <t>spring welding</t>
  </si>
  <si>
    <t>스프링으로 용접봉 끝을 용접선에 밀어 누르면서 용접하는 방법.</t>
  </si>
  <si>
    <t>18879</t>
  </si>
  <si>
    <t>거친 숫돌</t>
  </si>
  <si>
    <t>날이 있는 도구가 잘 들지 않는 경우 혹은 이빠짐이 생긴 경우 등에 갈아주는 연질이며 연삭력이 큰 눈이 거친 숫돌.</t>
  </si>
  <si>
    <t>1888</t>
  </si>
  <si>
    <t>스프링캐치</t>
  </si>
  <si>
    <t>spring catch</t>
  </si>
  <si>
    <t>회전창의 하부에 대는 것.</t>
  </si>
  <si>
    <t>18880</t>
  </si>
  <si>
    <t>스프링클러</t>
  </si>
  <si>
    <t>sprinkler, 撒水器</t>
  </si>
  <si>
    <t>화재통보와 소화가 발화 초기에 동시에 행해지는 자동소화설비로, 물을 분무상으로 방사시키므로 액체화재에 효과가 크고, 화재 발견이나 소화활동이 곤란한 지하 건축물이나 가연물이 많고 사람들이 많이 드나드는 부분에 적합하다.</t>
  </si>
  <si>
    <t>18882</t>
  </si>
  <si>
    <t>스프링클러헤드</t>
  </si>
  <si>
    <t>① 스프링클러에서 나오는 물을 한정된 범위 안에서 소방대상물의 유효범위 안에 방수하는 역할을 담당하는 부분. ② 프레임, 반사판, 감열부 등으로 구성.</t>
  </si>
  <si>
    <t>18883</t>
  </si>
  <si>
    <t>스플라이스</t>
  </si>
  <si>
    <t>splice</t>
  </si>
  <si>
    <t>접합하는 부재를 맞대어 그 옆면에 접합용의 강판을 대어, 볼트 또는 필릿용접(fillet welding)으로 접합하는 방법. 강부재의 접합 방법의 하나.</t>
  </si>
  <si>
    <t>18884</t>
  </si>
  <si>
    <t>스플라이스플레이트</t>
  </si>
  <si>
    <t>splice plate</t>
  </si>
  <si>
    <t>강조물의 보-기둥 이음에 있어서 현장 접합용으로 사용되는 강판. 보의 플랜지(상하판)에 연결되는 모멘트플레이트, 웨브(복부판)에 연결되는 시어플레이트가 있다. 덧판 또는 조인트플레이트라고도 함.</t>
  </si>
  <si>
    <t>18886</t>
  </si>
  <si>
    <t>스플라인</t>
  </si>
  <si>
    <t>spline</t>
  </si>
  <si>
    <t>현도장에서 리벳 피치에 맞는 표지를 한 자.</t>
  </si>
  <si>
    <t>18887</t>
  </si>
  <si>
    <t>스플레이</t>
  </si>
  <si>
    <t>splay</t>
  </si>
  <si>
    <t>비스듬히 절단된 면.</t>
  </si>
  <si>
    <t>18888</t>
  </si>
  <si>
    <t>스플리터 플레이트형 소음기</t>
  </si>
  <si>
    <t>splitter plate type sound absorber</t>
  </si>
  <si>
    <t>덕트의 치수에 비교해서 파장이 짧은 주파수에 대하여 효과적인 소음 감쇠 효과를 나타내는 소음기. 흐름과 평행한 직선 또는 골형의 흡음재 틈을 통과하여 감쇠를 유도.</t>
  </si>
  <si>
    <t>18889</t>
  </si>
  <si>
    <t>거친 쌓기</t>
  </si>
  <si>
    <t>⇨거친돌 쌓기(＝).</t>
  </si>
  <si>
    <t>1889</t>
  </si>
  <si>
    <t>스플리트레벨</t>
  </si>
  <si>
    <t>split level</t>
  </si>
  <si>
    <t>평면계획시 층과 층의 높이차이를 반층 또는 그 이하로 만들어 공간을 변화감있게 만드는 형식으로  경사대지에 이를 이용하여 층간 동선을 칸박이벽 없이 분리할 수 있다.</t>
  </si>
  <si>
    <t>18891</t>
  </si>
  <si>
    <t>스플리트샘플러</t>
  </si>
  <si>
    <t>split sampler</t>
  </si>
  <si>
    <t>시료를 지상에서 빼내기 위해 둘로 갈라질 수 있게 만든 시료 채취기.</t>
  </si>
  <si>
    <t>18893</t>
  </si>
  <si>
    <t>스플리트스푼</t>
  </si>
  <si>
    <t>split spoon</t>
  </si>
  <si>
    <t>표준관입시험을 할 때 로드 끝에 붙이는 시료채취기 중에서 세로방향으로 둘로 갈라질 수 있게 된 부분.</t>
  </si>
  <si>
    <t>18894</t>
  </si>
  <si>
    <t>스플리트티</t>
  </si>
  <si>
    <t>split-T</t>
  </si>
  <si>
    <t>강구조에서 기둥과 보의 스플릿 T접합부에 사용되는 T형강</t>
  </si>
  <si>
    <t>18895</t>
  </si>
  <si>
    <t>스플릿 T 접합</t>
  </si>
  <si>
    <t>split T-connection</t>
  </si>
  <si>
    <t>T형의 접합 피스를 사용해서 보 플랜지와 기둥 플랜지를 고력볼트로 인장접합하는 단부접합법.  T형의 긴 변(스템)을 보의 상하플랜지에 접합하고 다른 변(플랜지변)을 기둥플랜지 면에 볼트접합한다.</t>
  </si>
  <si>
    <t>18896</t>
  </si>
  <si>
    <t>스피곳</t>
  </si>
  <si>
    <t>spigot</t>
  </si>
  <si>
    <t>파이프의 일단으로 다른 파이프의 벨에 들어가 맞는 것으로 물꼭지에 대한 명칭.</t>
  </si>
  <si>
    <t>18898</t>
  </si>
  <si>
    <t>거친다듬</t>
  </si>
  <si>
    <t>rough chiseled work</t>
  </si>
  <si>
    <t>정으로 거칠게 돌을 다듬는 일.</t>
  </si>
  <si>
    <t>1890</t>
  </si>
  <si>
    <t>스핀들몰더</t>
  </si>
  <si>
    <t>spindle moulder</t>
  </si>
  <si>
    <t>원형 기타 특수 단면 형상의 목재를 만들기 위한 기계.</t>
  </si>
  <si>
    <t>18901</t>
  </si>
  <si>
    <t>스핑크스</t>
  </si>
  <si>
    <t>sphinx</t>
  </si>
  <si>
    <t>① 고대이집트(古王國)‧시리아‧그리스의 신화에 나오는 인간의 머리와 사자의 몸을 가진 신화적인 생물. ② 그리스의 스핑크스는 여성으로 날개가 있고, 이집트의 것은 남성이고 날개가 없음.</t>
  </si>
  <si>
    <t>18902</t>
  </si>
  <si>
    <t>슬라이드 조항</t>
  </si>
  <si>
    <t>계약이나 노동협약에 경제변동으로 변경될 사항을 미리 정해두는 조항.</t>
  </si>
  <si>
    <t>18903</t>
  </si>
  <si>
    <t>슬라이딩 스테이지</t>
  </si>
  <si>
    <t>sliding stage</t>
  </si>
  <si>
    <t>연극의 무대전환기구. 이동무대라고도 한다. 무대와 똑같은 넓이의 공간을 무대 좌우에 만들어 한쪽에 다음 장면의 무대장치를 미리 만들어 놓았다가 필요할 때 정면으로 밀어내고 정면에 있던 무대장치는 다른 한쪽으로 밀어넣는 장치이다.</t>
  </si>
  <si>
    <t>18904</t>
  </si>
  <si>
    <t>슬라이딩 폼 공법</t>
  </si>
  <si>
    <t>sliding form method</t>
  </si>
  <si>
    <t>콘크리트를 연속해서 타설하면서 동시에 거푸집을 미끄러지게 하여 시공해나가는 공법. →활동(滑動) 거푸집.</t>
  </si>
  <si>
    <t>세화82.8%</t>
  </si>
  <si>
    <t>18905</t>
  </si>
  <si>
    <t>슬라이딩폼</t>
  </si>
  <si>
    <t>sliding form</t>
  </si>
  <si>
    <t>① 콘크리트를 부어 넣으면서 거푸집을 수직 방향으로 이동시켜 연속 작업을 할 수 있게 된 거푸집. ② 사일로, 연돌 등의 공사에 적합. ③＝활동(活動)거푸집＝슬립폼(slip form). ④ 슬립폼공법.</t>
  </si>
  <si>
    <t>기문당99.1%</t>
  </si>
  <si>
    <t>18906</t>
  </si>
  <si>
    <t>슬라이딩폼공법</t>
  </si>
  <si>
    <t>18907</t>
  </si>
  <si>
    <t>슬라이스드베니어</t>
  </si>
  <si>
    <t>sliced veneer</t>
  </si>
  <si>
    <t>① 합판제조상의 단판제법(單板製法)의 하나. ② 상하로 운동하는 칼로써 얇게 절단되는 합판 표면에 곧은 결 등 아름다운 결을 장식적으로 이용하려 할 때 쓰임. ③ 원목의 직경 이상의 넓은 단판은 불가능. ④ 두께는 0.5～1.5mm.</t>
  </si>
  <si>
    <t>18908</t>
  </si>
  <si>
    <t>슬라이스드베니어치장합판</t>
  </si>
  <si>
    <t>sliced veneer fancy plywood</t>
  </si>
  <si>
    <t>KS F 3101(나왕 베니어 코어 합판)표면에 아름다운 무늬가 있는 수종의 슬라이스드 베니어를 접착한 슬라이스드 치장합판(이하 치장합판이라 한다.)에 대하여 규정.</t>
  </si>
  <si>
    <t>18909</t>
  </si>
  <si>
    <t>거친돌</t>
  </si>
  <si>
    <t>rubble, 粗石</t>
  </si>
  <si>
    <t>채석장에서 대강 크기로 떠서 면이 거친 그대로의 돌.</t>
  </si>
  <si>
    <t>1891</t>
  </si>
  <si>
    <t>슬라임</t>
  </si>
  <si>
    <t>slime</t>
  </si>
  <si>
    <t>① cooler나 condenser의 관내면, 저수탱크 내면 등에 침적 부착한 덩어리진 점착성의 찌꺼기. ② 지반을 착공할 때의 공벽의 절단 부스러기, 또는 그것이 구멍 밑으로 침전된 것.</t>
  </si>
  <si>
    <t>18910</t>
  </si>
  <si>
    <t>슬래그</t>
  </si>
  <si>
    <t>slag</t>
  </si>
  <si>
    <t>①용접비드의 표면을 덮은 비금속물질로 피복제의 성분 중에 가스 발생 물질 이외의 플렉스 또는 분해 생성물에 의해 생성됨. 용접봉이 피복재인 플렉스가 녹은 금속표면에 보호층을 형성하여 녹은 금속이 공기와 접촉하여 변질되는 것을 방지해 주는 역할을 한다. ② 금속 정련 시의 용광로 상부에 남는 용융산화물. 고로슬래그 참조.</t>
  </si>
  <si>
    <t>18911</t>
  </si>
  <si>
    <t>슬래그 혼입</t>
  </si>
  <si>
    <t>slag inclusion</t>
  </si>
  <si>
    <t>용접부 결함의 하나로 용융 슬래그가 부상하여 분리되지 못하고 용접금속 내에 슬래그가 잔류하는 현상.</t>
  </si>
  <si>
    <t>18913</t>
  </si>
  <si>
    <t>슬래그①</t>
  </si>
  <si>
    <t>① 용접비드의 표면을 덮은 비금속 물질. ② 피복제 중의 가스발생 물질 이외의 플럭스나 분해생성물이 슬래그가 됨. ③ 슬래그의 적당한 화학반응에 의해 용접 금속을 제련하거나 보호하는 역할을 함.</t>
  </si>
  <si>
    <t>18914</t>
  </si>
  <si>
    <t>슬래그②</t>
  </si>
  <si>
    <t>① =고로광재. ② =광재. ③ =슬랙.</t>
  </si>
  <si>
    <t>18915</t>
  </si>
  <si>
    <t>슬래그감싸들기</t>
  </si>
  <si>
    <t>용접봉의 피복재 심선(心線)과 모재(母材)가 변하여 생긴 회분(灰分)이 용착금속 내에 혼입되는 것.</t>
  </si>
  <si>
    <t>18916</t>
  </si>
  <si>
    <t>슬래그벽돌</t>
  </si>
  <si>
    <t>18917</t>
  </si>
  <si>
    <t>슬래그시멘트</t>
  </si>
  <si>
    <t>① =고로슬래그 시멘트. ② KS L 5210.</t>
  </si>
  <si>
    <t>기문당65.4%</t>
  </si>
  <si>
    <t>18918</t>
  </si>
  <si>
    <t>슬래그울</t>
  </si>
  <si>
    <t>미네랄 울의 하나. 용융 슬래그를 고압 증기로 불어날려서 만든 섬유를 솜 상태로 한 것. 보온재, 흡음재로서 사용한다. (=광재면)</t>
  </si>
  <si>
    <t>기문당2.7%</t>
  </si>
  <si>
    <t>18919</t>
  </si>
  <si>
    <t>거친돌 쌓기</t>
  </si>
  <si>
    <t>다듬질을 하지 않거나 약간의 다듬질을 거친 돌을 거칠게 쌓아올리는 돌쌓기 방법.</t>
  </si>
  <si>
    <t>1892</t>
  </si>
  <si>
    <t>슬래그제거</t>
  </si>
  <si>
    <t>slag removal</t>
  </si>
  <si>
    <t>용접 후 비드 위에 덮인 슬래그를 제거하는 것이며, 일반적으로 강으로 만든 슬래그 해머로 제거.</t>
  </si>
  <si>
    <t>18920</t>
  </si>
  <si>
    <t>슬래그콘크리트</t>
  </si>
  <si>
    <t>slag concrete</t>
  </si>
  <si>
    <t>고로슬래그를 골재로 쓴 콘크리트.</t>
  </si>
  <si>
    <t>18921</t>
  </si>
  <si>
    <t>슬래그플라스터</t>
  </si>
  <si>
    <t>slag plaster</t>
  </si>
  <si>
    <t>고로슬래그를 골재로 사용한 플라스터.</t>
  </si>
  <si>
    <t>18922</t>
  </si>
  <si>
    <t>슬래그해머</t>
  </si>
  <si>
    <t>slag hammer</t>
  </si>
  <si>
    <t>슬래그를 제거하는데 사용하는 해머.</t>
  </si>
  <si>
    <t>18923</t>
  </si>
  <si>
    <t>슬래그혼입물</t>
  </si>
  <si>
    <t>용접 금속의 내부 또는 모재와의 융합부에 슬래그가 남아 있는 것을 말하며, 먼저 층의 잔류 슬래그가 그대로 다음의 용착금속 속에 남거나 또는 용접조작이 부적당할 때에 생김.</t>
  </si>
  <si>
    <t>18924</t>
  </si>
  <si>
    <t>슬래밍</t>
  </si>
  <si>
    <t>slamming</t>
  </si>
  <si>
    <t>거친 날씨중의 해역에 있어서 부유식 해양건축물의 피칭에 의해 바닥면이 수면위로 노출되었다가 재돌입할 때 채찍으로 치는 것 같이 충격을 주는 현상.격심한 종(縱)운동에 의해 부체식 해양건축물 등의 단부(端部)저면이 수면위로 노출되었다가 수면에 부딪칠 때 심한 충격현상이 일어난다. 이 현상을 슬래밍이라 부른다. 슬래밍이 발생하기 위해서는 단부저면이 노출되고 단부저면과 파도면과의 상대속도가 어떤 한계치를 넘어야 하는 것이 필요조건이다.</t>
  </si>
  <si>
    <t>18925</t>
  </si>
  <si>
    <t>슬래브</t>
  </si>
  <si>
    <t>slab, 床板</t>
  </si>
  <si>
    <t>① 철근콘크리트조의 바닥. ② ＝슬랩＝바닥판. ③ 철근콘크리트 등으로 바닥 또는 지붕 등을 만들기 위해서 만들어진 두께가 비교적 얇은 평면 구조 부분. ④ 슬래브는 그 단면에서 볼 때, 춤이 낮은 보의 연속으로 생각할 수 있음.</t>
  </si>
  <si>
    <t>18926</t>
  </si>
  <si>
    <t>슬래브 기초</t>
  </si>
  <si>
    <t>slab foundation</t>
  </si>
  <si>
    <t>지반반력을 바닥판으로 지지하도록 한 기초</t>
  </si>
  <si>
    <t>18927</t>
  </si>
  <si>
    <t>슬래브 진동</t>
  </si>
  <si>
    <t>slab vibration</t>
  </si>
  <si>
    <t>구조물의 바닥 구조체에 발생하고 있는 진동. 바닥진동</t>
  </si>
  <si>
    <t>18929</t>
  </si>
  <si>
    <t>거친돌막쌓기</t>
  </si>
  <si>
    <t>uncoursed rubble masonry</t>
  </si>
  <si>
    <t>① 부정형의 크기가 일정치 않은 거친돌을 연속한 수평줄눈 없이 층도 지지 않게 쌓는 것. ② ＝rubble work＝random rubble.</t>
  </si>
  <si>
    <t>1893</t>
  </si>
  <si>
    <t>슬래브푸팅</t>
  </si>
  <si>
    <t>slab footing</t>
  </si>
  <si>
    <t>슬래브 형태의 기초</t>
  </si>
  <si>
    <t>18930</t>
  </si>
  <si>
    <t>슬래브플로어</t>
  </si>
  <si>
    <t>slab floor</t>
  </si>
  <si>
    <t>철근콘크리트구조 바닥</t>
  </si>
  <si>
    <t>18931</t>
  </si>
  <si>
    <t>슬랙</t>
  </si>
  <si>
    <t>slack</t>
  </si>
  <si>
    <t>① 네트워크의 용어. ② 기호 ：SL. ③ 결합점에서 생기는 여유.</t>
  </si>
  <si>
    <t>18932</t>
  </si>
  <si>
    <t>슬랩</t>
  </si>
  <si>
    <t>⇨슬래브(＝).</t>
  </si>
  <si>
    <t>18933</t>
  </si>
  <si>
    <t>슬러리</t>
  </si>
  <si>
    <t>slurry</t>
  </si>
  <si>
    <t>① 고농도의 현탁 물질을 함유한 유동성이 적은 액상 상태를 말함. 액성한계 이상의 수분을 함유하고 있는 대단히 연약한 흙과 물의 혼합물로 벤토나이트, 바라이트 등의 혼합액인 점성이 큰 유동액으로써 토질조사 등의 보링공을 유지하고 지수(止水)의 목적으로 이용된다. ② 시멘트의 제조 과정에서 원료인 석회석, 점토, 규토, 산화철 등을 분쇄하여 물을 섞은 것. 이수라고도 함</t>
  </si>
  <si>
    <t>18935</t>
  </si>
  <si>
    <t>슬러지</t>
  </si>
  <si>
    <t>① 정수과정 혹은 하수처리 등에서 발생한 침전물 ② ⇨오니(=)</t>
  </si>
  <si>
    <t>18936</t>
  </si>
  <si>
    <t>slum</t>
  </si>
  <si>
    <t>도시의 빈민굴. 도시사회에서의 지역 병리현상의 하나로 일반적으로 빈민이 많은 지구나 주택환경이 나쁜 지구를 말한다. 슬럼의 어원은 slumber(잠 ·선잠)라고 한다. 그곳은 눈에 띄지 않는 뒷골목 등의 졸고 있는 듯한 장소라고 생각되었기 때문이다.</t>
  </si>
  <si>
    <t>18937</t>
  </si>
  <si>
    <t>슬럼 지구</t>
  </si>
  <si>
    <t>slum area</t>
  </si>
  <si>
    <t>슬럼과 같은 의미. 슬럼현상이 나타나는 지역, 지구.</t>
  </si>
  <si>
    <t>18938</t>
  </si>
  <si>
    <t>슬럼 클리어런스</t>
  </si>
  <si>
    <t>환경이 열악하고 지역이 노후화 되어  낙후된 건축물이 밀집된 지역을 강제적으로 수용하여 재개발 하는 방법.</t>
  </si>
  <si>
    <t>18939</t>
  </si>
  <si>
    <t>거친돌바른층쌓기</t>
  </si>
  <si>
    <t>coursed rubble masonry</t>
  </si>
  <si>
    <t>어떤 높이마다에 층상으로 수평줄눈이 되게 한 거친돌쌓기.</t>
  </si>
  <si>
    <t>1894</t>
  </si>
  <si>
    <t>슬럼프</t>
  </si>
  <si>
    <t>slump</t>
  </si>
  <si>
    <t>①슬럼프시험에 있어서 콘크리트가 무너져 내려앉는 현상. ② 콘크리트의 워커빌리티(시공연도)를 측정하는 용어.</t>
  </si>
  <si>
    <t>18940</t>
  </si>
  <si>
    <t>슬럼프 로스</t>
  </si>
  <si>
    <t>18941</t>
  </si>
  <si>
    <t>슬럼프 저하</t>
  </si>
  <si>
    <t>slump loss</t>
  </si>
  <si>
    <t>타설하기 전의 콘크리트 슬럼프가 시멘트의 응결이나 공기 속으로의 수분 산일에 의해 저하하는 것.(=슬럼프 로스)</t>
  </si>
  <si>
    <t>18943</t>
  </si>
  <si>
    <t>슬럼프값</t>
  </si>
  <si>
    <t>slump value, slump値)</t>
  </si>
  <si>
    <t>① 슬럼프시험에 있어서 콘크리트가 무너져 내려앉는 길이를 cm로 표시한 것. ② 표준시방서에 의한 각종 구조부의 슬럼프값은 다음과 같다. 슬래브‧보‧벽‧기둥：7.5～15.0cm(확대기초：5.0～12.5cm, 캐이선‧지하벽：2.5～10.0cm).</t>
  </si>
  <si>
    <t>18945</t>
  </si>
  <si>
    <t>슬럼프시험</t>
  </si>
  <si>
    <t>slump test, slump試驗</t>
  </si>
  <si>
    <t>① 슬럼프값을 측정하는 시험. ② 콘크리트의 반죽질기(consistency)를 파악, 물시멘트비를 알고 조절하여 시공연도(workability)를 좋게 하고, 성형성(plasticity) 및 마무리(finishing)의 용이성을 가름, 소정의 강도를 얻기 위해 실시. ③ 방법：슬럼프콘을 수밀성의 평판(철판) 위에 놓고 평판과 콘 사이에 물이 새지 않게 하고 콘크리트를 3층으로 나누어 넣고 각층마다 다짐막대(직경 1.5cm, 끝의 길이 3cm, 길이 50cm의 표준계량에 사용하는 철봉 같은 것)로 3회에 걸쳐 25회 균등하게 다진다(이때 다짐막대는 전 층에 닿을 정도로 깊이 넣고 다짐). 그 후 콘을 가만히 연직상방으로 들어 올려 콘크리트가 가라앉은 길이(cm)를 측정. ④ 시험은 2회 실시하여 그 평균치를 확정.</t>
  </si>
  <si>
    <t>18946</t>
  </si>
  <si>
    <t>슬럼프콘</t>
  </si>
  <si>
    <t>slump cone</t>
  </si>
  <si>
    <t>①슬럼프시험에 쓰이는 기구. ② 상부내경 10‧하부내경 20‧높이 30cm의 끝을 자른 원뿔형(圓錐形)의 쇠통틀(mould).</t>
  </si>
  <si>
    <t>18947</t>
  </si>
  <si>
    <t>슬레이킹</t>
  </si>
  <si>
    <t>slaking</t>
  </si>
  <si>
    <t>건조한 점토덩어리나 이암(泥岩)을 수침시키면 물이 침투됨에 따라 
덩어리가 붕괴되는 현상.</t>
  </si>
  <si>
    <t>18948</t>
  </si>
  <si>
    <t>슬레이킹 시험</t>
  </si>
  <si>
    <t>slaking test</t>
  </si>
  <si>
    <t>건조한 점성토의 덩어리나 이암(泥岩) 등의 연암(軟岩)이 
건습의 반복으로 붕괴하여 세편화(細片化)하는 성질을 살피는 시험.</t>
  </si>
  <si>
    <t>18949</t>
  </si>
  <si>
    <t>거친돌쌓기</t>
  </si>
  <si>
    <t>rubble [stone] work, rubble masonry</t>
  </si>
  <si>
    <t>① 석재의 쌓기 공법의 하나로 맞댐면을 쇠메로 다듬는 정도로 하여 막쌓기를 하는 것. ② ＝막돌쌓기. ③ 간사‧견칫돌 및 둥근돌쌓기도 여기에 속함. ④ 막쌓기(亂積)와 바른층쌓기(整積)의 두 종류가 있음.</t>
  </si>
  <si>
    <t>1895</t>
  </si>
  <si>
    <t>슬레이트</t>
  </si>
  <si>
    <t>slate</t>
  </si>
  <si>
    <t>① 천연 혹은 인조형의 얇은 돌판. ② 시멘트(85%)‧석면(15%) 등을 물로 반죽하여 압착성형한 후 경화시켜 만든 판형, 원통형 등의 제품. ③ ＝석반(石盤). ④ 지붕‧바닥 등의 마감에 쓰임. ⑤ 점판암‧혈암계통의 자연슬레이트도 있음. ⑥ 청회색‧흑‧녹‧적색 등의 색채를 띰. ※ 영어의 ｢slate｣는 ｢천연산돌｣만을 가리킴.</t>
  </si>
  <si>
    <t>18950</t>
  </si>
  <si>
    <t>슬레이트 이음</t>
  </si>
  <si>
    <t>slate roofing</t>
  </si>
  <si>
    <t>슬레이트를 사용해서 지붕을 잇는 것. 또는 슬레이트로 이은 지붕</t>
  </si>
  <si>
    <t>18951</t>
  </si>
  <si>
    <t>슬레이트공</t>
  </si>
  <si>
    <t>slater for roof, -工</t>
  </si>
  <si>
    <t>지붕에 슬레이트를 잇는 일을 전문으로 하는 사람.</t>
  </si>
  <si>
    <t>18952</t>
  </si>
  <si>
    <t>슬레이트그레이</t>
  </si>
  <si>
    <t>slate gray</t>
  </si>
  <si>
    <t>① 점판암(粘板岩)으로서 석탄으로 쓰이는 슬레이트의 색. ② 어두운 회색(dark gray). ③ 불어로는 아르드와즈(ardoise).</t>
  </si>
  <si>
    <t>18953</t>
  </si>
  <si>
    <t>슬레이트기와</t>
  </si>
  <si>
    <t>slate tile</t>
  </si>
  <si>
    <t>슬레이트로 된 기와.</t>
  </si>
  <si>
    <t>18954</t>
  </si>
  <si>
    <t>슬레이트못</t>
  </si>
  <si>
    <t>slate nail</t>
  </si>
  <si>
    <t>슬레이트 잇기 또는 붙임용으로 사용하는 못.</t>
  </si>
  <si>
    <t>18955</t>
  </si>
  <si>
    <t>슬레이트잇기</t>
  </si>
  <si>
    <t>천연 또는 석면용 슬레이트를 사용해서 지붕을 잇는 작업.</t>
  </si>
  <si>
    <t>18956</t>
  </si>
  <si>
    <t>슬레지형 관객석</t>
  </si>
  <si>
    <t>sledge type auditorium</t>
  </si>
  <si>
    <t>극장등의 오디토리엄에서 2층이나 3층의 관람석을 벽면에서 내밀어 썰매가 늘어선 모양으로 붙인 형식.</t>
  </si>
  <si>
    <t>18957</t>
  </si>
  <si>
    <t>슬로 특성</t>
  </si>
  <si>
    <t>slow characteristic</t>
  </si>
  <si>
    <t>소음계에 들어 있는 지시계의 두 동적 특성 가운데 늦은 동특성. 정상 사인과 신호를 입력했을 때의 상승 특성으로 규정되어 있다. 시상수는 1초.</t>
  </si>
  <si>
    <t>18958</t>
  </si>
  <si>
    <t>슬로싱</t>
  </si>
  <si>
    <t>sloshing</t>
  </si>
  <si>
    <t>① 물탱크 등의 용기 내의 유체 액면이가 용기의 진동에 수반해서 동요하는 현상. ② ⇨액면 요동(=)</t>
  </si>
  <si>
    <t>18959</t>
  </si>
  <si>
    <t>거친돌쌓기벽</t>
  </si>
  <si>
    <t>rubble wall</t>
  </si>
  <si>
    <t>①거친돌쌓기로 한 벽. ② 다듬돌쌓기의 벽(ashlar wall)과 달리 모르타르의 줄눈너비가 큼. ③주요한 종류에는 random rubble과 snecked rubble이 있음.</t>
  </si>
  <si>
    <t>1896</t>
  </si>
  <si>
    <t>슬로트용접</t>
  </si>
  <si>
    <t>18960</t>
  </si>
  <si>
    <t>슬로프</t>
  </si>
  <si>
    <t>경사로. 사로.</t>
  </si>
  <si>
    <t>18961</t>
  </si>
  <si>
    <t>슬롯 배출구</t>
  </si>
  <si>
    <t>slot type air diffuser</t>
  </si>
  <si>
    <t>애스펙트비가 큰 직사각형의 공기배출구. 개구부의 긴쪽 방향으로 여러 개의 날개가 붙음.</t>
  </si>
  <si>
    <t>18962</t>
  </si>
  <si>
    <t>슬롯용접</t>
  </si>
  <si>
    <t>slot welding, slot weld</t>
  </si>
  <si>
    <t>강구조에서 부재를 다른 부재에 부착시키기 위해 긴 홈을 뚫어서 하는 용접. 이 용접은 겹칩이음에서 필릿용접이 한정되어 부재의 전단력을 전달하기에 충분하지 않을 때 사용할 수 있으며 겹쳐지는 부재의 좌굴을 방지하는 데에도 효과가 있다.</t>
  </si>
  <si>
    <t>18964</t>
  </si>
  <si>
    <t>슬롯조인트</t>
  </si>
  <si>
    <t>slot joint</t>
  </si>
  <si>
    <t>아치댐의 가로이음의 1종으로 블록을 완전 분리했다가 콘크리트의 경화 후에 그 간극을 메우는 식의 이음.</t>
  </si>
  <si>
    <t>18965</t>
  </si>
  <si>
    <t>슬롯홀</t>
  </si>
  <si>
    <t>slot hole</t>
  </si>
  <si>
    <t>슬롯용접을 하기 위하여 겹쳐진 두 부재(部材)의 한 쪽에 가늘고 긴 구멍을 뚫은 것.</t>
  </si>
  <si>
    <t>18966</t>
  </si>
  <si>
    <t>슬루스 밸브</t>
  </si>
  <si>
    <t>sluice valve； gate valve</t>
  </si>
  <si>
    <t>① 유체의 흐름 방향과 수직인 칸막이를 개폐하여 물체의 흐름을 개폐하는 밸브. ② ⇨게이트 밸브(=)</t>
  </si>
  <si>
    <t>세화52.5%</t>
  </si>
  <si>
    <t>18967</t>
  </si>
  <si>
    <t>슬리브</t>
  </si>
  <si>
    <t>sleeve</t>
  </si>
  <si>
    <t>①  강제 원통관으로 쐐기를 테이퍼 구멍에 삽입해서 PC강 꼬임선을 유지한다.  ② 콘크리트를 타설하기 전에 미리 설치한다.</t>
  </si>
  <si>
    <t>18969</t>
  </si>
  <si>
    <t>거친돌층막쌓기</t>
  </si>
  <si>
    <t>coursed random rubble</t>
  </si>
  <si>
    <t>30cm 정도의 높이마다에 수평줄눈을 연소시킨 거친돌을 층지어 막쌓기 한 것.</t>
  </si>
  <si>
    <t>1897</t>
  </si>
  <si>
    <t>슬리브 신축 이음</t>
  </si>
  <si>
    <t>① 관의 이음 시 한쪽 혹은 양쪽에 슬리브관을 삽입하여, 축방향 유연성을 가지게하는 이음. ② ⇨미끔럼 신축 이음(=)</t>
  </si>
  <si>
    <t>18971</t>
  </si>
  <si>
    <t>슬리브너트</t>
  </si>
  <si>
    <t>sleeve nut</t>
  </si>
  <si>
    <t>암나사를 잘라낸 가늘고 긴 통형의 부재. 수나사를 잘라낸 2개의 봉재를 연결할 경우에 사용한다.</t>
  </si>
  <si>
    <t>18973</t>
  </si>
  <si>
    <t>슬리프</t>
  </si>
  <si>
    <t>부재나 재료가 항복점 이상의 외력을 받아 소성변형이 발생할 때, 부재 단면에서의 최대 전단응력의 방향</t>
  </si>
  <si>
    <t>18974</t>
  </si>
  <si>
    <t>슬리프라인</t>
  </si>
  <si>
    <t>18975</t>
  </si>
  <si>
    <t>슬리프바</t>
  </si>
  <si>
    <t>⇨슬립바(＝).</t>
  </si>
  <si>
    <t>18976</t>
  </si>
  <si>
    <t>슬림라인형 형광등</t>
  </si>
  <si>
    <t>slim line type fluorescent lamp</t>
  </si>
  <si>
    <t>① 보통 형광램프보다 가늘고 긴 관상의 열음극형. ② 시동 때만 냉음극으로 작용. ③ 점등관이 필요하지 않고 시동이 빠르며 효율이 좋음. ④ 관이 길어 쇼케이스 진열장에 쓰임.</t>
  </si>
  <si>
    <t>18977</t>
  </si>
  <si>
    <t>슬립</t>
  </si>
  <si>
    <t>18978</t>
  </si>
  <si>
    <t>거친면마무리</t>
  </si>
  <si>
    <t>rough coat</t>
  </si>
  <si>
    <t>① 미장바름에서 표면이 거칠게 마무리된 벽의 총칭. ②시멘트모르타르의 골재에 왕모래를 적당량 섞어 벽면에 뿌려 붙이거나 모르타르 바름 위를 거칠게 긁어내어 마무리한 것.</t>
  </si>
  <si>
    <t>1898</t>
  </si>
  <si>
    <t>슬립내력</t>
  </si>
  <si>
    <t>-耐力</t>
  </si>
  <si>
    <t>부재나 재료에 슬립이 발생할 때, 슬립 단면에서의 전단응력</t>
  </si>
  <si>
    <t>18980</t>
  </si>
  <si>
    <t>슬립너트</t>
  </si>
  <si>
    <t>18981</t>
  </si>
  <si>
    <t>슬립라인</t>
  </si>
  <si>
    <t>18982</t>
  </si>
  <si>
    <t>슬립바</t>
  </si>
  <si>
    <t>slip bar</t>
  </si>
  <si>
    <t>① 상호 인접한 두개의 콘크리트 판(포장) 조인트 부분에서 판의 표면을 동일한 높이로 유지하고 판의 중심선 방향으로 하중을 전달하면서 신축이 가능하도록 삽입한 강봉. ② 판의 한쪽에 강봉의 반을 삽입하고 다른 쪽에서 신축이 가능하도록 배치</t>
  </si>
  <si>
    <t>18983</t>
  </si>
  <si>
    <t>슬립선</t>
  </si>
  <si>
    <t>slip line</t>
  </si>
  <si>
    <t>18984</t>
  </si>
  <si>
    <t>슬립점토</t>
  </si>
  <si>
    <t>slip clay, -粘土</t>
  </si>
  <si>
    <t>① 1,300℃ 정도의 고온에서 용융되어 오디물(釉藥)의 원료가 되는 점토. ② 점토의 일종.</t>
  </si>
  <si>
    <t>18985</t>
  </si>
  <si>
    <t>슬립폼</t>
  </si>
  <si>
    <t>18986</t>
  </si>
  <si>
    <t>슬립폼공법</t>
  </si>
  <si>
    <t>slip form construction</t>
  </si>
  <si>
    <t>① 슬립폼을 써서 실시하는 공법을 일컬음. ② ＝슬라이딩폼공법. ③ 슬라이딩폼. ④ 콘크리트를 부어넣어 가면서 그 콘크리트가 경화하기 전에 거푸집을 요크(yoke ；거푸집을 끌어올리는 기구)로 서서히 끌어올리는 공법. ⑤ 공기를 1/3 정도로 단축이 가능.</t>
  </si>
  <si>
    <t>18987</t>
  </si>
  <si>
    <t>슬릿 흡음 구조</t>
  </si>
  <si>
    <t>slit-resonator absorber</t>
  </si>
  <si>
    <t>격자나 판상 재료를 틈새를 띄어 붙인 벽면에 설치된 흡음 구조. 개구율이 크면 바탕재의 특성. 작으면 흡음 특성에 피크를 가짐.</t>
  </si>
  <si>
    <t>18988</t>
  </si>
  <si>
    <t>슬릿벽</t>
  </si>
  <si>
    <t>① 강구조의 초고층 건축에서 평상시 또는 중소 지진시 강성을 높이기 위해 설치되는 슬릿 붙은 철근콘크리트벽. ② 철근콘크리트구조에서 지진시의 응력 집중을 피하기 위해 끝에 슬릿을 설치해서 인접하는 구조체와의 가장자리를 자른 벽.</t>
  </si>
  <si>
    <t>18989</t>
  </si>
  <si>
    <t>거친목재</t>
  </si>
  <si>
    <t>rough lumber</t>
  </si>
  <si>
    <t>제재목‧인거재 등의 대패질이 되지 않은 목재.</t>
  </si>
  <si>
    <t>1899</t>
  </si>
  <si>
    <t>슬릿형 배출구</t>
  </si>
  <si>
    <t>slit type air diffuser</t>
  </si>
  <si>
    <t>분출 공기가 띠 모양으로 형성되는 슬릿형의 공기 배출구.</t>
  </si>
  <si>
    <t>18990</t>
  </si>
  <si>
    <t>슬링</t>
  </si>
  <si>
    <t>sling</t>
  </si>
  <si>
    <t>기중기의 갈고리로 물체를 걸어 올리는 것.</t>
  </si>
  <si>
    <t>18991</t>
  </si>
  <si>
    <t>슬링체인</t>
  </si>
  <si>
    <t>sling chain</t>
  </si>
  <si>
    <t>① 여러 가지의 개별적인 화물을 훅(hook)에 걸기 위하여 사용하는 체인. ② ＝걸치기체인.</t>
  </si>
  <si>
    <t>18992</t>
  </si>
  <si>
    <t>슴베</t>
  </si>
  <si>
    <t>tang</t>
  </si>
  <si>
    <t>① 끌‧칼‧호미 등의 날 뒤끝이 나무자루 속에 들어간 부분. ② 줄의 부분. ③ 탱.</t>
  </si>
  <si>
    <t>18993</t>
  </si>
  <si>
    <t>습공 양생</t>
  </si>
  <si>
    <t>curing in moist air</t>
  </si>
  <si>
    <t>급격한 건조를 피하기 위해 모르타르나 콘크리트를 습도가 80% 이상인 습기 상자 등으로 일정 기간 보폰하는 것. →습윤 양생</t>
  </si>
  <si>
    <t>18994</t>
  </si>
  <si>
    <t>습공기</t>
  </si>
  <si>
    <t>humid air, moist air, 濕空氣</t>
  </si>
  <si>
    <t>① 수증기를 포함한 공기. ② 일반적으로 대기 중의 공기는 언제나 수증기가 포함되어 있으므로 습공기임. ③ ⇨ 습한공기, 습윤공기(濕潤空氣)(=).</t>
  </si>
  <si>
    <t>18995</t>
  </si>
  <si>
    <t>습공기 선도</t>
  </si>
  <si>
    <t>psychrometric chart; humidity chart</t>
  </si>
  <si>
    <t>① 습공기의 상태를 나타낸 선도. ② 대기압하에 건구 온도, 습구 온도, 엔탈피, 절대 습도, 상대 습도, 이슬점 온도, t-x 선도, h-x 선도, t-h 선도 등으로 구성. ③ ⇨공기선도(=)</t>
  </si>
  <si>
    <t>세화73.7%</t>
  </si>
  <si>
    <t>18996</t>
  </si>
  <si>
    <t>습구 온도</t>
  </si>
  <si>
    <t>wet bulb temperature</t>
  </si>
  <si>
    <t>습구 온도계에 의해 측정된 온도.</t>
  </si>
  <si>
    <t>18997</t>
  </si>
  <si>
    <t>습구 온도계</t>
  </si>
  <si>
    <t>wet-bulb thermometer</t>
  </si>
  <si>
    <t>① 습구 온도를 측정하기 위한 도구. ② 온도계의 감온부를 물로 적신 헝겊으로 싸서 증발 후 온도를 측정.</t>
  </si>
  <si>
    <t>18998</t>
  </si>
  <si>
    <t>1축 압축 시험</t>
  </si>
  <si>
    <t>unconfined compression test; uniaxial compression test</t>
  </si>
  <si>
    <t>1축 압축강도를 평가하시 위한 시험</t>
  </si>
  <si>
    <t>19</t>
  </si>
  <si>
    <t>EDR</t>
  </si>
  <si>
    <t>190</t>
  </si>
  <si>
    <t>거친바름</t>
  </si>
  <si>
    <t>roughcoat</t>
  </si>
  <si>
    <t>①미장바름에서 표면이 거칠게 마무리된 것의 총칭. ② 시멘트모르타르의 골재에 왕모래를 적당량 섞어 벽면에 뿌려 붙이거나 모르타르 바름 위를 거칠게 긁어내어 마무리한 것. ③ ⇨곰보칠.</t>
  </si>
  <si>
    <t>1900</t>
  </si>
  <si>
    <t>습기</t>
  </si>
  <si>
    <t>damp； moisture</t>
  </si>
  <si>
    <t>공기 혹은 벽체 내에 존재하는 수증기의 통칭.</t>
  </si>
  <si>
    <t>19000</t>
  </si>
  <si>
    <t>습기 관류</t>
  </si>
  <si>
    <t>벽체 등을 통하여 양측 공기의 습기가 전달되는 현상</t>
  </si>
  <si>
    <t>19001</t>
  </si>
  <si>
    <t>습기 관류 저항</t>
  </si>
  <si>
    <t>moisture transmission resistance</t>
  </si>
  <si>
    <t>습기 관류율의 역수. 벽체 등의 습기 전달의 어려움을 나타냄.</t>
  </si>
  <si>
    <t>19002</t>
  </si>
  <si>
    <t>습기 관류율</t>
  </si>
  <si>
    <t>moisture transmission coefficient</t>
  </si>
  <si>
    <t>벽체 등을 통하여 양측 공기의 습기가 전달되는 현상의 정도. 벽체 등의 습기 관류는 양쪽 공기의 수증기압차에 비례.</t>
  </si>
  <si>
    <t>19003</t>
  </si>
  <si>
    <t>습기 용량</t>
  </si>
  <si>
    <t>moisture capacity</t>
  </si>
  <si>
    <t>재료의 단위 체적 내에서 단위의 상대 습도를 변화시키기 위하여 필요한 함습량. 재료의 평형 합습률 곡선을 이용하여 구함.</t>
  </si>
  <si>
    <t>세화65.3%</t>
  </si>
  <si>
    <t>19004</t>
  </si>
  <si>
    <t>습기 이동</t>
  </si>
  <si>
    <t>moisture flow</t>
  </si>
  <si>
    <t>재료 속의 습기가 고습측에서 저습측으로 이동하는 것. 재료의 함습률이 낮을 때는 수증기 이동이, 높을 때는 액수 이동이 지배적이며 중간일 때는 양자의 이동이 공존한다. (=수분 이동)</t>
  </si>
  <si>
    <t>19005</t>
  </si>
  <si>
    <t>습기 저항</t>
  </si>
  <si>
    <t>moisture resistance</t>
  </si>
  <si>
    <t>벽 등의 재료 속을 통과하는 습기가 통과를 방해하는 현상.</t>
  </si>
  <si>
    <t>19006</t>
  </si>
  <si>
    <t>습기 전달</t>
  </si>
  <si>
    <t>moisture transfer</t>
  </si>
  <si>
    <t>벽 등의 고체 표면이나 수면과 주변 공기와의 경계층에서의 수증기 이동.</t>
  </si>
  <si>
    <t>세화83.0%</t>
  </si>
  <si>
    <t>19007</t>
  </si>
  <si>
    <t>습기 전달 저항</t>
  </si>
  <si>
    <t>moisture transfer resistance</t>
  </si>
  <si>
    <t>① 수증기 전달의 어려움을 표시한 계수. ② 습기 전도율의 역수.</t>
  </si>
  <si>
    <t>19008</t>
  </si>
  <si>
    <t>습기 전달률</t>
  </si>
  <si>
    <t>moisture transfer coefficient</t>
  </si>
  <si>
    <t>① 공기 속에서 수증기의 이동은 수증기 압차에 비례해서 흐르는현상을 표현하기 위한 비례 상수. ② ⇨표면 습기 전달률(=).</t>
  </si>
  <si>
    <t>19009</t>
  </si>
  <si>
    <t>거친아치</t>
  </si>
  <si>
    <t>동의어는 막아치, 줄눈의 모양은 쐐기모양으로 하고 벽이나 기둥에 사용되는 보통의 벽돌을 사용.</t>
  </si>
  <si>
    <t>1901</t>
  </si>
  <si>
    <t>습기 전도 저항</t>
  </si>
  <si>
    <t>moisture conduction resistance</t>
  </si>
  <si>
    <t>① 습기 전도율의 역수로서 재료 내 습기 이동의 어려움을 표시한 계수. 재료 두께를 ｌ, 습기 전도율을 λ'로 하면 ｌ/λ'로 표시. ② ⇨투습 저항(=).</t>
  </si>
  <si>
    <t>세화76.1%</t>
  </si>
  <si>
    <t>19010</t>
  </si>
  <si>
    <t>습기 전도율</t>
  </si>
  <si>
    <t>moisture conductivity</t>
  </si>
  <si>
    <t>① 재료 속에서 수증기의 이동은 수증기압 기울기에 비례해서 흐르는데 이 비례 상수를 의미. ② ⇨습기 확산율, 투습률(=).</t>
  </si>
  <si>
    <t>세화73.0%</t>
  </si>
  <si>
    <t>19011</t>
  </si>
  <si>
    <t>습기 컨덕턴스</t>
  </si>
  <si>
    <t>moisture conductance</t>
  </si>
  <si>
    <t>① 벽체의 양쪽 표면 사이의 습기가 투과하기 어려움을 표시한 계수. 다층 평면벽의 경우는 각 재료의 습기 전도 저항의 합으로 표시. ② ⇨습기 관류 저항(=).</t>
  </si>
  <si>
    <t>19012</t>
  </si>
  <si>
    <t>습기 확산 계수</t>
  </si>
  <si>
    <t>humidity diffusional coefficient</t>
  </si>
  <si>
    <t>① 습기(수분)의 확산현상을 나타내는 변화 방정식에 나타낸 계수. ② 습기 농도 변화의 용이성을 나타냄. ③ ⇨수분 확산 계수(=)이며 수증기 확산 계수, 액수 확산 계수로 나뉨.</t>
  </si>
  <si>
    <t>19013</t>
  </si>
  <si>
    <t>습기 확산율</t>
  </si>
  <si>
    <t>moisture diffusivity</t>
  </si>
  <si>
    <t>⇨습기 전도율(=).</t>
  </si>
  <si>
    <t>19014</t>
  </si>
  <si>
    <t>습기이동</t>
  </si>
  <si>
    <t>moisture migration, 濕氣移動</t>
  </si>
  <si>
    <t>① 양면에 있어서의 수증기압의 차에 의해 습기가 수증기의 형식으로 재료나 구조물 속을 통과하여 이동하는 것. ② ＝moisture movement.</t>
  </si>
  <si>
    <t>19015</t>
  </si>
  <si>
    <t>습기함</t>
  </si>
  <si>
    <t>wet box, moist closet, 濕氣函</t>
  </si>
  <si>
    <t>① 모르타르 시험체를 성형 후 최초의 24hr 습공중(濕空中)에 양생하기 위한 용기를 말함. ② 밑바닥에 물을 적신 선반 또는 얕은 탱크로 뚜껑을 밀폐한 것이 쓰임.</t>
  </si>
  <si>
    <t>19017</t>
  </si>
  <si>
    <t>습도</t>
  </si>
  <si>
    <t>humidity, 濕度</t>
  </si>
  <si>
    <t>① 대기중의 수증기량. ② 대기 중에 포함되어 있는 수증기량의 다소를 표시하는 물리량. ③ 측정은 건습구온도계‧모발습도계‧자기모발습도계를 보통 사용함. ④ 단순히 습도라고 말하면, 기상관계에서는 상대습도나 용적단위의 절대습도. 설비‧기계 관계에서는 비교습도나 중량단위의 절대습도를 흔히 사용함.</t>
  </si>
  <si>
    <t>19018</t>
  </si>
  <si>
    <t>습도 센서</t>
  </si>
  <si>
    <t>humidity sensor</t>
  </si>
  <si>
    <t>공기 속의 습도를 측정하기 위한 기기. 흡습에 의한 섬유의 신장, 전기저항의 변화, 이슬점 온도 측정 등의 방법이 있음.</t>
  </si>
  <si>
    <t>19019</t>
  </si>
  <si>
    <t>거친줄</t>
  </si>
  <si>
    <t>bastard cut file</t>
  </si>
  <si>
    <t>① 날(눈)이 거칠게 된 줄. ② 날의 크기에 따라 분류한 줄의 하나. ③ ＝거칠은 줄.</t>
  </si>
  <si>
    <t>1902</t>
  </si>
  <si>
    <t>습도 조정</t>
  </si>
  <si>
    <t>humidity control； humidity regulation</t>
  </si>
  <si>
    <t>공기 속의 수증기량을 제어하는 행위. 냉각 재열 등에 의한 제습 및 물 혹은 증기 분무 등에 의한 가습으로 구성.</t>
  </si>
  <si>
    <t>19020</t>
  </si>
  <si>
    <t>습도계</t>
  </si>
  <si>
    <t>hygrometer, 濕度計</t>
  </si>
  <si>
    <t>① 공기 중에 함유된 습분량을 측정하기 기기. ② 습기의 차에 의한 머리털의 신축을 이용한 모발 습도계, 물의 증발량을 재는 건습구 습도계, 노점을 재는 노점습도계, 전기저항의 변화를 이용한 전기습도계 등이 있음.</t>
  </si>
  <si>
    <t>19021</t>
  </si>
  <si>
    <t>습도보존</t>
  </si>
  <si>
    <t>濕度保存</t>
  </si>
  <si>
    <t>콘크리트타설 후 보양법(保養法)의 일종.</t>
  </si>
  <si>
    <t>19022</t>
  </si>
  <si>
    <t>습도제어기</t>
  </si>
  <si>
    <t>① 습도를 조절하는 기구. ② ⇨습도제어기(=).</t>
  </si>
  <si>
    <t>19023</t>
  </si>
  <si>
    <t>습도조절기</t>
  </si>
  <si>
    <t>humidity controller, 濕度調節器</t>
  </si>
  <si>
    <t>⇨습도조절기(=).</t>
  </si>
  <si>
    <t>19024</t>
  </si>
  <si>
    <t>습도측정방법</t>
  </si>
  <si>
    <t>KS A 0077.</t>
  </si>
  <si>
    <t>19025</t>
  </si>
  <si>
    <t>습류</t>
  </si>
  <si>
    <t>water vapor flow, vapor flow, 濕流</t>
  </si>
  <si>
    <t>① 습기의 흐름. ② 공기 및 재료에서 단위 시간당 단위 면적을 통과하는 습기의 양. ③ ⇨투습(=).</t>
  </si>
  <si>
    <t>19026</t>
  </si>
  <si>
    <t>습부</t>
  </si>
  <si>
    <t>濕腐</t>
  </si>
  <si>
    <t>목재가 다습한 곳에서 번식하는 부후균에 의하여 부식된 것.</t>
  </si>
  <si>
    <t>19027</t>
  </si>
  <si>
    <t>습분 이동</t>
  </si>
  <si>
    <t>moisture migration</t>
  </si>
  <si>
    <t>다공질의 물체 속을 수증기가 흡착, 탈착을 반복하면서 이동하는 현상.</t>
  </si>
  <si>
    <t>세화46.9%</t>
  </si>
  <si>
    <t>19028</t>
  </si>
  <si>
    <t>습비열</t>
  </si>
  <si>
    <t>humid heat, 濕比熱</t>
  </si>
  <si>
    <t>습공기의 절대습도를 일정하게 하고 그 공기를 1℃ 상승시키는데 필요한 열량.</t>
  </si>
  <si>
    <t>19029</t>
  </si>
  <si>
    <t>rough-cut joint</t>
  </si>
  <si>
    <t>①조적조에서 가장 간단한 조인트(줄눈). ② 쇠흙손의 테두리를 벽돌면과 평평하게 보지(保持)하므로 줄눈내의 모르타르는 벽의 표면과 평형(나란)함. ③ 약간의 균열이 발생하므로 항상 방수가 아님. ④ ＝막줄눈＝평줄눈(⇦). ⑤ ＝flat joint＝flush joint＝hick joint.</t>
  </si>
  <si>
    <t>1903</t>
  </si>
  <si>
    <t>습성가스</t>
  </si>
  <si>
    <t>상업적으로 추출할 수 있을 정도의 가스나 가솔린 증류분을 함유하는 유전 가스</t>
  </si>
  <si>
    <t>19030</t>
  </si>
  <si>
    <t>습성포화증기</t>
  </si>
  <si>
    <t>濕性飽和蒸氣</t>
  </si>
  <si>
    <t>① 보일러의 증기 안에 다소의 포화수가 포함될 때의 증기. ② ＝습포화증기＝습증기.</t>
  </si>
  <si>
    <t>19031</t>
  </si>
  <si>
    <t>습식 공법</t>
  </si>
  <si>
    <t>wet construction method</t>
  </si>
  <si>
    <t>물을 더해서 반죽한 재료를 바르거나 뿜칠해서 건조 경화에 의해 완성시키는 공법(=웨트 시스템)↔건식공법</t>
  </si>
  <si>
    <t>19033</t>
  </si>
  <si>
    <t>습식 연마</t>
  </si>
  <si>
    <t>wet rubbing; wet sanding</t>
  </si>
  <si>
    <t>도장 소지를 평활도를 위해 위해 물을 이용하여 연마하는 공법을 말한다.</t>
  </si>
  <si>
    <t>19035</t>
  </si>
  <si>
    <t>습식 코일</t>
  </si>
  <si>
    <t>wet coil</t>
  </si>
  <si>
    <t>냉각코일 표면에 공기 중의 수분이 결로해서 젖은 상태가 된 코일↔건조 코일.</t>
  </si>
  <si>
    <t>19036</t>
  </si>
  <si>
    <t>습식 통기(관)</t>
  </si>
  <si>
    <t>wet vent (pipe)</t>
  </si>
  <si>
    <t>통기관이 설치되어 있는 기구 배수관이 다른 트랩의 통기 역할을 겸하는 경우의 통기 방법 및 그 기구 배수관. (=웨트 벤트) →배수 통기 설비.</t>
  </si>
  <si>
    <t>19037</t>
  </si>
  <si>
    <t>습식 필터</t>
  </si>
  <si>
    <t>wet filter</t>
  </si>
  <si>
    <t>유리 섬유 등에 물이나 가성소다 수용액 등을 적셔서 그 사이에 공기를 통해 진애를 제거하는 필터. ↔건식 필터.</t>
  </si>
  <si>
    <t>19038</t>
  </si>
  <si>
    <t>습식구조</t>
  </si>
  <si>
    <t>wet construction, wet process of construction, 濕式構造</t>
  </si>
  <si>
    <t>① 물을 많이 쓰는 공정이 포함된 건축구조의 방식. ② ⇔건식구조. ③ 심벽식 벽체의 건물‧벽돌조‧철근콘크리트조가 이에 속함.</t>
  </si>
  <si>
    <t>19039</t>
  </si>
  <si>
    <t>거칠은줄</t>
  </si>
  <si>
    <t>⇨거친줄(＝).</t>
  </si>
  <si>
    <t>1904</t>
  </si>
  <si>
    <t>습식집진기</t>
  </si>
  <si>
    <t>濕式集塵器</t>
  </si>
  <si>
    <t>①〔에어와셔(air washer)와 같이〕먼지를 포함한 공기를 수중을 통해 먼지를 제거하는 장치. ② 공기 여과기(air filter)의 일종.</t>
  </si>
  <si>
    <t>19041</t>
  </si>
  <si>
    <t>습압</t>
  </si>
  <si>
    <t>vapor pressure, moisture pressure, 濕壓</t>
  </si>
  <si>
    <t>① 흡습상태에 있는 재료가 보유하는 수증기압. ② 재질 중에 습기의 이동이 있을 때에는 습류(濕流)가 고습압부(高濕壓部)에서 저습압부(底濕壓部)로 향함. ③ 투습.</t>
  </si>
  <si>
    <t>19042</t>
  </si>
  <si>
    <t>습윤 단위 체적 중량</t>
  </si>
  <si>
    <t>wet unit weight</t>
  </si>
  <si>
    <t>젖은 흙의 단위체적당의 중량</t>
  </si>
  <si>
    <t>19043</t>
  </si>
  <si>
    <t>습윤 밀도</t>
  </si>
  <si>
    <t>wet density</t>
  </si>
  <si>
    <t>젖은 흙의 단위체적당의 질량</t>
  </si>
  <si>
    <t>19044</t>
  </si>
  <si>
    <t>습윤골재</t>
  </si>
  <si>
    <t>濕潤骨材</t>
  </si>
  <si>
    <t>① 골재의 표면수(表面水)에 의하여 잔골재가 부풀은 것. ② 단위용적 중량이 크게 됨. ③ 함수량 5～10%일 때 최대로 됨.</t>
  </si>
  <si>
    <t>19046</t>
  </si>
  <si>
    <t>습윤공기</t>
  </si>
  <si>
    <t>humid air, moist air), 濕潤空氣</t>
  </si>
  <si>
    <t>① 공기중에 수증기를 포함한 공기. ② ⇨습공기(＝).</t>
  </si>
  <si>
    <t>19047</t>
  </si>
  <si>
    <t>습윤밀도</t>
  </si>
  <si>
    <t>wet density, 濕潤密度</t>
  </si>
  <si>
    <t>① 흙이 축축한 상태에 있어서의 단위용적에 대한 무게, 즉 . 여기서, ：습윤밀도, ：흙의 무게, ：흙의 부피. ② 겉보기밀도.</t>
  </si>
  <si>
    <t>19048</t>
  </si>
  <si>
    <t>습윤보양</t>
  </si>
  <si>
    <t>19049</t>
  </si>
  <si>
    <t>거트</t>
  </si>
  <si>
    <t>girt, girth</t>
  </si>
  <si>
    <t>① 사이기둥 사이에 못으로 붙이는 수평조각. ② 통상 측면 덮기를 지지하는 지주에 볼트로 붙여진 빔 혹은 창문, 상인방으로 역할을 함.</t>
  </si>
  <si>
    <t>1905</t>
  </si>
  <si>
    <t>습윤상태</t>
  </si>
  <si>
    <t>wet condition, 濕潤狀態</t>
  </si>
  <si>
    <t>19050</t>
  </si>
  <si>
    <t>습윤양생</t>
  </si>
  <si>
    <t>wet curing, moist curing, 濕潤養生</t>
  </si>
  <si>
    <t>① 모르타르‧콘크리트 등을 습윤상태로 양생하는 것. ② 콘크리트는 시멘트의 수화작용으로 강도가 증가되므로 습기가 공급되면 충분한 강도를 얻을 수 있다. 특히 여름철 건조시기에는 콘크리트의 표면을 가마니‧마포‧습한 모래 등으로 덮어두고, 물을 뿌려 습기보존에 노력함. ③ ＝습윤보양(保養). ④ 수중(水中)양생과 살수(撒水)양생이 있음.</t>
  </si>
  <si>
    <t>19051</t>
  </si>
  <si>
    <t>습증기</t>
  </si>
  <si>
    <t>⇨습성포화증기(＝).</t>
  </si>
  <si>
    <t>19052</t>
  </si>
  <si>
    <t>습포화증기</t>
  </si>
  <si>
    <t>19053</t>
  </si>
  <si>
    <t>습한공기</t>
  </si>
  <si>
    <t>⇨습공기(＝).</t>
  </si>
  <si>
    <t>19054</t>
  </si>
  <si>
    <t>승가람마</t>
  </si>
  <si>
    <t>산스크리트어 상가라마에서 유래하며, 절, 사찰, 사원, 도량(道場), 정사(精舍)와 같은 말</t>
  </si>
  <si>
    <t>19055</t>
  </si>
  <si>
    <t>승강기</t>
  </si>
  <si>
    <t>elevator, lift, 昇降機</t>
  </si>
  <si>
    <t>① 전력(電力)‧수력(水力)‧증기력(蒸氣力) 등의 동력에 의해서 사람이나 화물을 아래위로 나르는 기계. ② 인원용(人員用;passenger elevator, 승용승강기)과 화물전용(貨物專用;lift)이 있음.</t>
  </si>
  <si>
    <t>19057</t>
  </si>
  <si>
    <t>승강기의 검사표</t>
  </si>
  <si>
    <t>inspection standard of elevator, escalator and dumbwaiter)</t>
  </si>
  <si>
    <t>① KS F 2802. ② 이 규격은 건축물이나 공작물에 설치한 로프식 승강기‧에스컬레이터 및 전동덤웨이터의 안전에 대하여 검사하기 위한 검사항목‧검사기구‧검사방법 및 판정기준에 대하여 규정.</t>
  </si>
  <si>
    <t>19058</t>
  </si>
  <si>
    <t>승강기통</t>
  </si>
  <si>
    <t>elevator shaft, 昇降機筒</t>
  </si>
  <si>
    <t>승강기가 승강하는 수직 방뱡의 공간</t>
  </si>
  <si>
    <t>19059</t>
  </si>
  <si>
    <t>거푸집</t>
  </si>
  <si>
    <t>forms, mold</t>
  </si>
  <si>
    <t>① 콘크리트를 부어 굳히기 위한 목적으로 만든 임시 구조물(가설물). ② 콘크리트의 부어넣기 작업과 응결‧경화하는 동안 일정한 형상과 치수를 유지시켜 그 경화에 필요한 수분의 누출을 방지하고 외기의 영향을 방지할 목적으로 쓰임. ③ ＝형틀. ④ 목제거푸집‧철제거푸집‧금속제거푸집 등이 있으며, 일반적으로 목제의 것을 많이 씀.</t>
  </si>
  <si>
    <t>1906</t>
  </si>
  <si>
    <t>승강기홀</t>
  </si>
  <si>
    <t>elevator hall, elevator lobby, 昇降機廳</t>
  </si>
  <si>
    <t>승강기 전면에 계획된 넓은 공간.</t>
  </si>
  <si>
    <t>19060</t>
  </si>
  <si>
    <t>승강용 엘리베이터와 승강로의 치수</t>
  </si>
  <si>
    <t>KS F 1506.</t>
  </si>
  <si>
    <t>19061</t>
  </si>
  <si>
    <t>승강장</t>
  </si>
  <si>
    <t>platform, 昇降場</t>
  </si>
  <si>
    <t>승객이나 화물이 열차 등에 승강하기 위한 시설물</t>
  </si>
  <si>
    <t>19062</t>
  </si>
  <si>
    <t>승당</t>
  </si>
  <si>
    <t>승려들이 거처하는 요사(寮舍)를 통틀어서 승당이라함. 승려들이 침식하는 용도일 경우는 승방(僧房), 참선을 목적으로 하는 방을 선방(禪房)이라고 함.</t>
  </si>
  <si>
    <t>19064</t>
  </si>
  <si>
    <t>승방</t>
  </si>
  <si>
    <t>monk’s quarters, 僧房</t>
  </si>
  <si>
    <t>사찰에서 승려들이 침식을 위한 방.   비하라에 원형이 있는데 본래 1~2인의 승려가 기거하는 단실이었으나 곧 집합형으로 만들어 낭하를 설치하여 일렬로 나란히 배치함.</t>
  </si>
  <si>
    <t>19066</t>
  </si>
  <si>
    <t>승인</t>
  </si>
  <si>
    <t>acknowledgement, 承認</t>
  </si>
  <si>
    <t>① 건축물이 법룰에 따라 적법하게 시행됨을 증명하는 행위. ② 허가기관으로부터 건축물의 인허가 및 공사의 시행은 승인제로 진행되며 관청 또는 협력기관 상호간에도 적용됨.</t>
  </si>
  <si>
    <t>19067</t>
  </si>
  <si>
    <t>거푸집 각부재의 역할</t>
  </si>
  <si>
    <t>① 거푸집널(⇦). ② 발판-거푸집 기둥을 같은 간격으로 유지하고 거푸집 밑바닥을 똑바르게 하는 널빤지. ③ 기둥-거푸집널을 뒤에 받치며 나란하게 정렬함. ④ 띠장-거푸집널을 받치고 있는 기둥을 똑바르게 유지시켜 견고성을 줌. ⑤ 끼움목-콘크리트를 부을 때까지 거푸집널을 일정한 간격으로 유지시킴. ⑥ 철사-끼움목과 반대로 거푸집널을 서로 잡아당겨 유동상태인 콘크리트 압력으로 인하여 거푸집이 움직이는 것을 방지함. ⑦ 버팀대-거푸집을 떠받쳐 고정시키고 굳지 않은 콘크리트의 압력으로 인하여 거푸집이 움직이는 것을 방지함. ⑧ 말뚝-버팀대를 고정시키는 데 쓰임.</t>
  </si>
  <si>
    <t>1907</t>
  </si>
  <si>
    <t>승인도</t>
  </si>
  <si>
    <t>drawing for approval; approved drawing</t>
  </si>
  <si>
    <t>①수주자(受注者)가 발주자(發注者)의 검토를 거쳐 이것에 의해 계획 및 제작을 하는 기초가 되는 도면. ②건축현장에서 공사에 수반되는 상세도면을 말하며, 설계 감리자로부터 시공의 승인을 받은 도면</t>
  </si>
  <si>
    <t>19070</t>
  </si>
  <si>
    <t>승차 효율</t>
  </si>
  <si>
    <t>loaded efficiency of passenger capacity</t>
  </si>
  <si>
    <t>교통수단의 승차 인원을 승차 정원으로 나눈 값으로 단위는 퍼센트를 사용한다.</t>
  </si>
  <si>
    <t>19071</t>
  </si>
  <si>
    <t>승차감</t>
  </si>
  <si>
    <t>comfortable rate</t>
  </si>
  <si>
    <t>차량, 열차 등에서 진동 등에 대한 내부의 쾌적성</t>
  </si>
  <si>
    <t>19072</t>
  </si>
  <si>
    <t>승창</t>
  </si>
  <si>
    <t>긴 네모꼴 가죽 조각의 두 끝에 네모진 다리를 대어 접고 펼 수 있게 만든 옛날 걸상. 높은 벼슬아치가 하인에게 들려 다니다가 길바닥에 펴서 앉기도 하고, 말을 탈 때 디디기도 하였다.</t>
  </si>
  <si>
    <t>19074</t>
  </si>
  <si>
    <t>승척</t>
  </si>
  <si>
    <t>繩尺</t>
  </si>
  <si>
    <t>① 측량에 쓰이는 노끈으로 만든 자. ② 먹줄과 자. ③ 일정한 기준. ④ ＝간승(間繩).</t>
  </si>
  <si>
    <t>19075</t>
  </si>
  <si>
    <t>시가 보전</t>
  </si>
  <si>
    <t>도시 현상에 따라 변해가는 시가를 유연성 있게 보전해 나가는 것.</t>
  </si>
  <si>
    <t>19077</t>
  </si>
  <si>
    <t>시가 보존</t>
  </si>
  <si>
    <t>conservation(preservation) of historical town (districts)</t>
  </si>
  <si>
    <t>역사적으로 가치를 지닌 시가의 부분 또는 지구의 경관을 보존하는 것.</t>
  </si>
  <si>
    <t>19078</t>
  </si>
  <si>
    <t>시가 분할</t>
  </si>
  <si>
    <t>도시의 행정 단위로서, 가로를 배치하거나 분할하고, 가옥 부지의 배열을 정하는 것 또는 그 배치 형태.</t>
  </si>
  <si>
    <t>19079</t>
  </si>
  <si>
    <t>시가 조성 조례</t>
  </si>
  <si>
    <t>community planning ordinance</t>
  </si>
  <si>
    <t>지구 정비를 실행할 때, 주민의 참여로 진행 절차를 정한 조례.</t>
  </si>
  <si>
    <t>세화38.8%</t>
  </si>
  <si>
    <t>19081</t>
  </si>
  <si>
    <t>시가구역</t>
  </si>
  <si>
    <t>市街區域</t>
  </si>
  <si>
    <t>기존의 도심, 시가지와 가까워서 개발 가능성이 높게 예측되는 시가지 인근 구역.</t>
  </si>
  <si>
    <t>19083</t>
  </si>
  <si>
    <t>시가로</t>
  </si>
  <si>
    <t>도시에서 길에 면한 집들이 마주보며 이어지는 가로.</t>
  </si>
  <si>
    <t>19084</t>
  </si>
  <si>
    <t>시가부</t>
  </si>
  <si>
    <t>urban area, 市街部</t>
  </si>
  <si>
    <t>시가지 형성 지역 또는 형성할 것이라고 예측되는 지역.</t>
  </si>
  <si>
    <t>19085</t>
  </si>
  <si>
    <t>시가지</t>
  </si>
  <si>
    <t>市街地</t>
  </si>
  <si>
    <t>건물이 이어지고, 집합한 지역.</t>
  </si>
  <si>
    <t>19086</t>
  </si>
  <si>
    <t>시가지 가격 지수</t>
  </si>
  <si>
    <t>land price index of urban area</t>
  </si>
  <si>
    <t>어느 일정한 시기를 기준으로 하여 개별상품의 시기에 따른 가격변동을 지수로 나타낸 수치로 시가지 지가의 시계열 변동을 표시하는 지수.</t>
  </si>
  <si>
    <t>19087</t>
  </si>
  <si>
    <t>시가지 개발</t>
  </si>
  <si>
    <t>urban development</t>
  </si>
  <si>
    <t>도시에서 새로운 시가지를 개발하기 위해 기성 시가지를 갱신하는 것. 토지 구획 정리 사업, 신주택 시가지 개발 사업, 시가지 재개발 사업 등이 있다.</t>
  </si>
  <si>
    <t>19088</t>
  </si>
  <si>
    <t>시가지 개발 사업</t>
  </si>
  <si>
    <t>urban development project</t>
  </si>
  <si>
    <t>기성 시가지나 향후 시가화를 도모하는 구역에서 계획적으로 면적인 지역개발을 진행하는 사업.</t>
  </si>
  <si>
    <t>19089</t>
  </si>
  <si>
    <t>거푸집 콘크리트 구조</t>
  </si>
  <si>
    <t>fill up concrete block structure</t>
  </si>
  <si>
    <t>비교적 얇은 콘크리트 블록을 조립해서 만들어진 중공(中空) 부분에 철근을 넣고 콘크리트를 타설하여 벽이나 기둥을 만드는 구조.</t>
  </si>
  <si>
    <t>1909</t>
  </si>
  <si>
    <t>시가지 개조 사업</t>
  </si>
  <si>
    <t>urban redevelopment project</t>
  </si>
  <si>
    <t>주변의 토지를 포함, 취득하여 이와 관계된 권리자를 수용하는 시설 건축물을 건축과 함께 정비하는 것.</t>
  </si>
  <si>
    <t>19090</t>
  </si>
  <si>
    <t>시가지 재개발 사업</t>
  </si>
  <si>
    <t>도시 계획법에 따라서, 토지나 건물의 권리관계를 정리하면서 새로운 건물을 정비하는 사업.</t>
  </si>
  <si>
    <t>19091</t>
  </si>
  <si>
    <t>시가지 재개발 조합</t>
  </si>
  <si>
    <t>시가지 재개발 사업을 목적으로 관계자 및 권리자들이 설립한 법인.</t>
  </si>
  <si>
    <t>19092</t>
  </si>
  <si>
    <t>시가지 재개발 촉진 구역</t>
  </si>
  <si>
    <t>urban redevelopment promotion area</t>
  </si>
  <si>
    <t>시가지 재개발 사업의 대상지가 되어야 할 구역.</t>
  </si>
  <si>
    <t>19093</t>
  </si>
  <si>
    <t>시가지 정비 기본 계획</t>
  </si>
  <si>
    <t>master plan of urban development</t>
  </si>
  <si>
    <t>시가지 개발 사업, 도시 계획 사업 등을 제도 및 건축법에 준하는 규제에 따라 일정 기간의 테두리 안에서 결합하는 계획.</t>
  </si>
  <si>
    <t>19094</t>
  </si>
  <si>
    <t>시가지 주택</t>
  </si>
  <si>
    <t>기성 시가지에 세워진 공동 주택. 기성 시가지 속에서 재개발로 건설되는 공동 주택.</t>
  </si>
  <si>
    <t>19095</t>
  </si>
  <si>
    <t>시가지풍</t>
  </si>
  <si>
    <t>urban wind; airflow in urban area</t>
  </si>
  <si>
    <t>① 초고층 빌딩에 의해 형성된 이상의 풍향 및 풍속을 가진 바람. ② ⇨도시풍(=).</t>
  </si>
  <si>
    <t>19096</t>
  </si>
  <si>
    <t>시가화 구역</t>
  </si>
  <si>
    <t>urbanization promotion area</t>
  </si>
  <si>
    <t>도시 내의 시가지 구역 또는 장래에 계획적인 시가화를 도모해야 할 구역.</t>
  </si>
  <si>
    <t>19097</t>
  </si>
  <si>
    <t>시가화 조정 구역</t>
  </si>
  <si>
    <t>urbanization control area</t>
  </si>
  <si>
    <t>기존의 시가화 구역을 제외하고, 개발을 억제해야 할 구역.</t>
  </si>
  <si>
    <t>19099</t>
  </si>
  <si>
    <t>EDRA</t>
  </si>
  <si>
    <t>Environmental Design Research Association</t>
  </si>
  <si>
    <t>환경 심리 학회로 1968년 미국에 설립되었다.</t>
  </si>
  <si>
    <t>이원재</t>
  </si>
  <si>
    <t>191</t>
  </si>
  <si>
    <t>거푸집 콘크리트 블록</t>
  </si>
  <si>
    <t>fill-up concrete block</t>
  </si>
  <si>
    <t>콘크리트 타입(打入)용 거푸집으로서 사용하고, 그대로 마감재가 되는 박판으로 구성된 콘크리트 블록. L자형 · T자형 · Z자형 등 특수한 모양의 블록을 거푸집 대신 조립하여 중공부에 배근하고 콘크리트를 타설하여 내력벽을 만드는 데 사용한다. 내부에 청근이나 철선을 심어 구조체를 만들어 사용하기도 함.</t>
  </si>
  <si>
    <t>1910</t>
  </si>
  <si>
    <t>시가화조정지구</t>
  </si>
  <si>
    <t>市街化調整地區</t>
  </si>
  <si>
    <t>계획적으로 개발을 추진하기 위하여 일정기간 시가화 유보가 필요한 지역을 지정한 곳.</t>
  </si>
  <si>
    <t>19100</t>
  </si>
  <si>
    <t>시각</t>
  </si>
  <si>
    <t>hour angle</t>
  </si>
  <si>
    <t>① 눈에 의한 감각. ② 빛의 강도, 색, 움직임, 원근 등에 대한 감각 혹은 그에 관련된 착각 등의 감각.</t>
  </si>
  <si>
    <t>19101</t>
  </si>
  <si>
    <t>시각 기능</t>
  </si>
  <si>
    <t>visual performance</t>
  </si>
  <si>
    <t>안구의 구조에 준한 광학계와 망막에서부터 대뇌 중추로의 신경계, 다시 안구 운동, 동공 조절 등의 운동계가 종합된 시감각 기능.</t>
  </si>
  <si>
    <t>19102</t>
  </si>
  <si>
    <t>시각 분석</t>
  </si>
  <si>
    <t>visual analysis</t>
  </si>
  <si>
    <t>색상, 선, 질감, 크기 등의 시각적 속성을 다루며, 역사적 맥락이나 의미 해석도 포함될 수 있다. 장면의 구성 요소와 주시점의 관계 분석 등을 말한다.</t>
  </si>
  <si>
    <t>19103</t>
  </si>
  <si>
    <t>시각 장애자 유도 블록</t>
  </si>
  <si>
    <t>19104</t>
  </si>
  <si>
    <t>시각①</t>
  </si>
  <si>
    <t>visual sensation, 視覺</t>
  </si>
  <si>
    <t>빛의 자극을 받아 눈이 느끼는 다수의 의식적 감각</t>
  </si>
  <si>
    <t>19106</t>
  </si>
  <si>
    <t>시각②</t>
  </si>
  <si>
    <t>visual angle, viewing angle, 視角</t>
  </si>
  <si>
    <t>물체를 바라볼때 두 눈의 양 끝과 물체사이에서 직선이 만드는 각도</t>
  </si>
  <si>
    <t>19107</t>
  </si>
  <si>
    <t>시각력 응답 해석</t>
  </si>
  <si>
    <t>time history response analysis</t>
  </si>
  <si>
    <t>진동계의 움직임을 경과시간별로 해석하는 기법.  0.005초~0.02초 정도의 매우 짧은 시간간격으로 작성된 운동방정식을 수치해석함으로써 구조체의 시간별 움직임을구함</t>
  </si>
  <si>
    <t>19108</t>
  </si>
  <si>
    <t>시각별 일영도</t>
  </si>
  <si>
    <t>주변 건물에 의한 일조 차폐의 양상이나 그 시각적인 추이를 표시하기 위하여 주변 건물에 의해 생기는 시각별 일영선을 단독으로 또는 여러 개 겹쳐서 그린 그림.</t>
  </si>
  <si>
    <t>19109</t>
  </si>
  <si>
    <t>거푸집공사</t>
  </si>
  <si>
    <t>form work, -工事</t>
  </si>
  <si>
    <t>① 거푸집의 조립 및 해체에 관한 공사. ② 거푸집 짜기는 미리 공작도를 설계도에 따라 작성, 검토하고 정밀, 엄격하게 조립되어야 하고 일은 전문 목수가 함. ③ 거푸집에 가해지는 외력으로서는 기둥‧벽‧보에 콘크리트의 측압‧바닥판‧보에 콘크리트‧철근 등의 중량과 작업하중, 응결 전은 위층의 하중 등이고 콘크리트의 응결‧경화에 대해서는 시멘트페이스트의 세기‧진동‧변형 등이 생기지 않아야 함. ④ 작업방법 1) 하중에 대해 안전하게 공사할 것. 2) 치수를 정확히 모르타르가 새지 않게 할 것. 3) 철거가 용이하고 재료를 반복해 쓸 수 있게 공사할 것. ⑤ 공사비는 철근콘크리트 공사비 전액의 30% 정도임.</t>
  </si>
  <si>
    <t>1911</t>
  </si>
  <si>
    <t>시각적감정법</t>
  </si>
  <si>
    <t>視覺的鑑定法</t>
  </si>
  <si>
    <t>① 재료시험법의 일종. ② 목재‧벽돌 등의 형상‧치수‧색조‧광택 등을 눈으로 보아 그 양부(良否)를 판단하는 방법.</t>
  </si>
  <si>
    <t>19111</t>
  </si>
  <si>
    <t>시간 거리</t>
  </si>
  <si>
    <t>time distance</t>
  </si>
  <si>
    <t>특정 지점 간의 거리를 그 사이의 이동시간으로 나타낸 것.</t>
  </si>
  <si>
    <t>19113</t>
  </si>
  <si>
    <t>시간 계수</t>
  </si>
  <si>
    <t>time factor</t>
  </si>
  <si>
    <t>압밀이론에 있어 흙의 압밀시간을 무차원화한 계수</t>
  </si>
  <si>
    <t>19114</t>
  </si>
  <si>
    <t>시간 급수 부하</t>
  </si>
  <si>
    <t>hourly load of water supply</t>
  </si>
  <si>
    <t>건축물의 하루 물수요량을 표시하는 시계열 변동 중에서 비교적 긴 일정 시간 내의 부하를 일컫는다. 물통 등의 기기 용량 산정에 이용된다. →순시 급수 부하.</t>
  </si>
  <si>
    <t>19115</t>
  </si>
  <si>
    <t>시간 분리 방식</t>
  </si>
  <si>
    <t>segregation by time</t>
  </si>
  <si>
    <t>시간대 별로 교통수단 또는 교통량의 주 방향을 특정해서 해당 지구나 도로의 교통을 처리하는 방식.</t>
  </si>
  <si>
    <t>19116</t>
  </si>
  <si>
    <t>시간 스케일</t>
  </si>
  <si>
    <t>time scale</t>
  </si>
  <si>
    <t>① 시간에 관한 지표. 특히 변동하는 풍속의 시간변동에 관한 상관 정도의 지표를 주는 양으로서, 자기 상관 계수의 적분에 의해 정의한 것을 가리킨다. ② 난류장에 있어서 소용돌이가 어떤 점을 통과하는 데 필요한 시간의 대표적인 스케일. →흩어짐의 스케일.</t>
  </si>
  <si>
    <t>19118</t>
  </si>
  <si>
    <t>시간 일영</t>
  </si>
  <si>
    <t>일영 시간이 일정 시간수 이상이 되는 영역.</t>
  </si>
  <si>
    <t>19119</t>
  </si>
  <si>
    <t>거푸집기둥</t>
  </si>
  <si>
    <t>⇨거푸집 각 부재의 역할.</t>
  </si>
  <si>
    <t>1912</t>
  </si>
  <si>
    <t>시간 중심</t>
  </si>
  <si>
    <t>center time</t>
  </si>
  <si>
    <t>실내 음장의 평가량으로서 퀴러(Kürer)가 제안한 음향 지표. 실내에 임펄스상의 소리를 냈을 때의 응답 파형 p(t)에서 아래의 식으로 구해지는 시간 중심의 값(ts)</t>
  </si>
  <si>
    <t>19120</t>
  </si>
  <si>
    <t>시간 지연</t>
  </si>
  <si>
    <t>time lag</t>
  </si>
  <si>
    <t>① 자극과 반응, 원인과 결과 등, 입력 신호의 변화에 대하여 출력 신호가 시간적으로 지연되는 현상. ② ⇨타임 래그(=)</t>
  </si>
  <si>
    <t>세화80.3%</t>
  </si>
  <si>
    <t>19121</t>
  </si>
  <si>
    <t>시간 측광</t>
  </si>
  <si>
    <t>visual photometry</t>
  </si>
  <si>
    <t>① 육안에 의한 밝기의 비교 과정을 포함하는 측광의 방식. ② ⇨시감측광</t>
  </si>
  <si>
    <t>19122</t>
  </si>
  <si>
    <t>시간 평균</t>
  </si>
  <si>
    <t>time average</t>
  </si>
  <si>
    <t>시간적, 공간적으로 변동하고 있는 확률 과정에서, 그 변량을 어떤 시간에 걸쳐서 평균한 값.</t>
  </si>
  <si>
    <t>19123</t>
  </si>
  <si>
    <t>시간-침하 곡선</t>
  </si>
  <si>
    <t>time settlement curve</t>
  </si>
  <si>
    <t>압밀시험이나 재하시험 등에서 각 하중단계에 있어서의 침하의 시간적 경과를 나타낸 곡선.</t>
  </si>
  <si>
    <t>19124</t>
  </si>
  <si>
    <t>시간견적</t>
  </si>
  <si>
    <t>時間見積</t>
  </si>
  <si>
    <t>① 작업의 소요시간을 견적하는 것. ② 네트워크의 용어.</t>
  </si>
  <si>
    <t>19125</t>
  </si>
  <si>
    <t>시간계산</t>
  </si>
  <si>
    <t>時間計算</t>
  </si>
  <si>
    <t>네트워크상에서의 소요시간에 따라 작업시간‧결합점시간‧공기‧플로트 등을 계산하는 것.</t>
  </si>
  <si>
    <t>19126</t>
  </si>
  <si>
    <t>시간율 소음 레벨</t>
  </si>
  <si>
    <t>percentile level</t>
  </si>
  <si>
    <t>불규칙 또는 변동폭이 큰 소음을 위한 평가 기법. 소음의 관측 시간 내에서 어떤 레벨 이상의 소음 노출 시간이 x%일 때 그 레벨을 x% 시간율 소음 레벨이라 한다. 50%일 때 중앙값이 된다.</t>
  </si>
  <si>
    <t>19129</t>
  </si>
  <si>
    <t>거푸집끼움목</t>
  </si>
  <si>
    <t>1913</t>
  </si>
  <si>
    <t>시간침하곡선</t>
  </si>
  <si>
    <t>time-settlement curve, 時間沈下曲線</t>
  </si>
  <si>
    <t>압밀시험이나 재하시험에 있어서 시간과 침하량의 관계를 나타내는 곡선.</t>
  </si>
  <si>
    <t>19130</t>
  </si>
  <si>
    <t>시감 반사율</t>
  </si>
  <si>
    <t>(미) luminous reflectance, (영) (luminous) reflection factor</t>
  </si>
  <si>
    <t>① 물체면에서 반사하는 광속의, 물체면에 입사하는 광속에 대한 비. ② 특정한 측정 조건하에서 확산성의 시료면에서의 반사 광속의, 완전 확산 반사면(산화마그네슘의 표준 백색면 등)에서의 반사 광속에 대한 비</t>
  </si>
  <si>
    <t>19131</t>
  </si>
  <si>
    <t>시감각</t>
  </si>
  <si>
    <t>visual sensation, 視感覺</t>
  </si>
  <si>
    <t>① 눈에 의한 감각. ② 빛의 강도 및 색에 대한 감각(光覺, 色覺)이나 그에 관련된 착각 등의 감각.</t>
  </si>
  <si>
    <t>19132</t>
  </si>
  <si>
    <t>시감도</t>
  </si>
  <si>
    <t>luminous efficiency [of a mono chromatic radiation], luminosity factor, visibility luminous equivalent of radiation, 視感度</t>
  </si>
  <si>
    <t>가시광선이 주는 발기의 감각이 파장에 따라 달라지는 정보를 나타내는 것으로 단위는 lm/W. =스펙트럼 발광효과</t>
  </si>
  <si>
    <t>19133</t>
  </si>
  <si>
    <t>시감반사율</t>
  </si>
  <si>
    <t>reflection factor [of a body], luminous reflectance, 視感反射率</t>
  </si>
  <si>
    <t>물체의 면에서 입사하는 광속에 대한 물체의 면에 반사되는 광속과의 비율로 시감각이 빛의 밝기 정도를 느끼는 빛의 반사나 투과정도</t>
  </si>
  <si>
    <t>19134</t>
  </si>
  <si>
    <t>시감색채계</t>
  </si>
  <si>
    <t>visual colorimeter, 視感色彩計</t>
  </si>
  <si>
    <t>표준관찰자(CIE)가 눈으로 사물을 볼때 빨강, 초록, 파랑의 세가지 삼자극 값을 측정하는데 사용되는 장비</t>
  </si>
  <si>
    <t>19135</t>
  </si>
  <si>
    <t>시감투과율</t>
  </si>
  <si>
    <t>transmission factor [of a body], luminous transmittance, 視感透過率</t>
  </si>
  <si>
    <t>사물을 투과하는 광속과 사물에 입사하는 광속의 비율을 말하며 백분율로 표기. =광투과율</t>
  </si>
  <si>
    <t>19136</t>
  </si>
  <si>
    <t>시거리</t>
  </si>
  <si>
    <t>visual distance, 視距離</t>
  </si>
  <si>
    <t>물체를 식별 가능한 공간적 거리로 관찰지점을 기준으로 거리에 따라 근경, 중경, 원경으로 구분.</t>
  </si>
  <si>
    <t>19137</t>
  </si>
  <si>
    <t>시계열 분석</t>
  </si>
  <si>
    <t>time series analysis</t>
  </si>
  <si>
    <t>한 사건 또는 여러 사건에 대하여 시간의 흐름에 따라 일정한 간격으로 이들을 관찰하여 기록한 자료를 말한다</t>
  </si>
  <si>
    <t>19138</t>
  </si>
  <si>
    <t>거푸집널</t>
  </si>
  <si>
    <t>sheathing form board, sheeting</t>
  </si>
  <si>
    <t>① 거푸집의 일부로 직접 콘크리트에 접하는 널 또는 금속판. ② 콘크리트가 굳을 때까지 물이 새지 않게 하고, 매끄러운 콘크리트면을 이루도록 함. ③ 둥그런 부분은 널 대신 합판을 사용함. ④ ⇨거푸집 각 부재의 역할.</t>
  </si>
  <si>
    <t>1914</t>
  </si>
  <si>
    <t>시계탑</t>
  </si>
  <si>
    <t>clock tower, 時計塔</t>
  </si>
  <si>
    <t>멀리서 볼 수 있도록 지붕위에 설치한 시계</t>
  </si>
  <si>
    <t>19140</t>
  </si>
  <si>
    <t>시골방</t>
  </si>
  <si>
    <t>한 칸을 6자로 하여 건축 척도로 사용되는 기준척.</t>
  </si>
  <si>
    <t>19141</t>
  </si>
  <si>
    <t>시공</t>
  </si>
  <si>
    <t>execution of works, 施工</t>
  </si>
  <si>
    <t>① 건축공사를 실시하는 것. ② 설계도에 표시된 모든 사항을 충실히 적용하면서 건축공사를 시행하는 기술. ③ 건축시공.</t>
  </si>
  <si>
    <t>19142</t>
  </si>
  <si>
    <t>거푸집띠장</t>
  </si>
  <si>
    <t>1915</t>
  </si>
  <si>
    <t>시공계획</t>
  </si>
  <si>
    <t>scheme of execution, 施工計劃</t>
  </si>
  <si>
    <t>공사를 완성하기 위한 각 부문별 공사의 진행방법‧수단 등의 계획.</t>
  </si>
  <si>
    <t>19156</t>
  </si>
  <si>
    <t>시공관리시험</t>
  </si>
  <si>
    <t>control test, 施工管理試驗</t>
  </si>
  <si>
    <t>현장에서 공사의 시공을 관리할 목적으로 실시하는 시험.</t>
  </si>
  <si>
    <t>19157</t>
  </si>
  <si>
    <t>시공기면</t>
  </si>
  <si>
    <t>formation level, 施工基面</t>
  </si>
  <si>
    <t>도로 또는 철도에 있어서 기준이 되는 노반의 면.</t>
  </si>
  <si>
    <t>19158</t>
  </si>
  <si>
    <t>시공도</t>
  </si>
  <si>
    <t>execution [contract, shop, working] drawing, 施工圖</t>
  </si>
  <si>
    <t>설계도서(도면, 계산서 등)를 기준으로 실 공사가 진행될수 있도록 작성된 도면. 각종 계획도, 상세도, 위치도 등을 총괄하여 말한다.</t>
  </si>
  <si>
    <t>19159</t>
  </si>
  <si>
    <t>거푸집말뚝</t>
  </si>
  <si>
    <t>1916</t>
  </si>
  <si>
    <t>시공법</t>
  </si>
  <si>
    <t>execution method</t>
  </si>
  <si>
    <t>공사를 실시하는 기술이나 방법의 총칭 .</t>
  </si>
  <si>
    <t>19160</t>
  </si>
  <si>
    <t>시공연도</t>
  </si>
  <si>
    <t>workability, 施工軟度</t>
  </si>
  <si>
    <t>①반죽질기의 정도에 따라 부어넣기 작업의 난이도 및 재료분리에 저항하는 정도를 나타내는 아직 굳지 않은 모르타르나 콘크리트의 성질. ② 시공연도를 정하면 콘크리트의 배합비를 구할 수 있음. ③ ＝워커빌리티. ④ 콘크리트의 반죽(混練)에는 연‧중‧경련(軟‧中‧硬練)이 있음. ⑤ 측정방법：슬럼프시험(slump test)‧플로시험(flow test)‧낙하시험 등 여러 가지 종류의 것이 있으나 건축에서는 주로 슬럼프시험에 의함(그밖에는 거의 쓰지 않음). ⑥ 표시는 슬럼프시험에 의한 슬럼프 값으로 함. 부재의 위치에 따라 다름. 부재 단면이 작고 철근이 많은 곳은 슬럼프 값이 큰 것이 좋고, 반대인 곳은 작은 것이 좋음. ⑦ 시공연도에 영향을 주는 것은 시멘트의 사용량, 종류, 수량(水量), 골재의 종류, 반죽의 정도 등 많으나 특히 수량이 가장 큼. ⑧ 시공연도와 동시에 포함할 용어의 개념을 들면, 연성(軟性；consistency)‧유동성(flowability, movility)‧가소성(plasticity, 점소성) 및 시멘트페이스트(cement plaste)에 골재를 포용하는 성질이고, 재료의 분리를 일으키는 성질 등.</t>
  </si>
  <si>
    <t>19162</t>
  </si>
  <si>
    <t>시공이음</t>
  </si>
  <si>
    <t>construction joint, joint, 施工－</t>
  </si>
  <si>
    <t>① 콘크리트의 부어넣기 작업에 있어 한번에 계속하지 못하는 곳(벽과 바닥판 또는 큰 바닥판의 중간부분 등)에 두는 이음. ② 콘크리트 구조물은 능력이나 구조상의 이유로 전체를 당일에 치기를 완료하지 못할 경우가 많다. 이 경우 전날에 치기를 한 곳과 후일에 치기를 다시 시작하는 곳에 생기는 줄눈을 말하며 이곳은 강도(强度)가 약간 줄어든다. 따라서 강도를 크게 필요로 하지 않는 곳을 골라서 이음을 함. 시공이음으로 말미암아 콘크리트가 절연(絶緣)되는 일이 없고 일체가 되어 작용하고, 그 위에 수밀(水密)하게 하는 것이 중요함. ③ 시공줄눈.</t>
  </si>
  <si>
    <t>19163</t>
  </si>
  <si>
    <t>시공자</t>
  </si>
  <si>
    <t>operator, 施工者</t>
  </si>
  <si>
    <t>건축주와의 계약조건에 도면과 시방서에 의하여 자기의 창의와 기술에 알맞은 공사를 계획하고 쓰이는 자재와 노력을 집중하여 시공기술을 발휘, 목적하는 건축물을 완성하는 사람.</t>
  </si>
  <si>
    <t>19164</t>
  </si>
  <si>
    <t>시공줄눈</t>
  </si>
  <si>
    <t>① 콘크리트 부어넣기 작업을 일시 중지해야 할 경우 만드는 줄눈. ② 시공이음. ③ 수축줄눈.</t>
  </si>
  <si>
    <t>19165</t>
  </si>
  <si>
    <t>시공학</t>
  </si>
  <si>
    <t>건축시공학.</t>
  </si>
  <si>
    <t>19166</t>
  </si>
  <si>
    <t>시굴</t>
  </si>
  <si>
    <t>지층의 관찰, 원위치시험, 시료채취 등의 목적으로 지반에 구덩이를 파는 것.</t>
  </si>
  <si>
    <t>19167</t>
  </si>
  <si>
    <t>시굴공</t>
  </si>
  <si>
    <t>trail hole, 試掘孔</t>
  </si>
  <si>
    <t>토질조사를 하기 위해 보링기계로 파는 구멍.</t>
  </si>
  <si>
    <t>19168</t>
  </si>
  <si>
    <t>시굴항</t>
  </si>
  <si>
    <t>test pit, 試掘抗</t>
  </si>
  <si>
    <t>골재나 좋은 토질의 재료를 얻기 위해 시험적으로 파본 구덩이.</t>
  </si>
  <si>
    <t>19169</t>
  </si>
  <si>
    <t>거푸집목수</t>
  </si>
  <si>
    <t>① 콘크리트 공사의 거푸집 일을 전문으로 하는 목수. ② 보통 구조수장일을 하는 대목은 건축목수로써 거푸집 공사도 겸함.</t>
  </si>
  <si>
    <t>1917</t>
  </si>
  <si>
    <t>시궁창</t>
  </si>
  <si>
    <t>수챗물이나 빗물이 잘 빠지지 않아 질척질척한 곳.</t>
  </si>
  <si>
    <t>19170</t>
  </si>
  <si>
    <t>시그널레드</t>
  </si>
  <si>
    <t>signal red</t>
  </si>
  <si>
    <t>① 표준 적색. ② 교통신호 정지색의 명칭.</t>
  </si>
  <si>
    <t>19171</t>
  </si>
  <si>
    <t>시그널컨트롤</t>
  </si>
  <si>
    <t>signal control</t>
  </si>
  <si>
    <t>① 엘리베이터 제어장치의 일종(방식). ② 주차장의 승객이 버튼을 누르면 카 내의 조작반에 자동적으로 기록되어 승객이 부른 층에 자동적으로 정지하게 조정하는 것. ③ 엘리베이터 내에서도 조작반상에 정지 희망층을 눌러 놓으면 자동적으로 그 층에서 정지하도록 하는 것.</t>
  </si>
  <si>
    <t>19172</t>
  </si>
  <si>
    <t>시근담</t>
  </si>
  <si>
    <t>온돌을 설치할 때 고막이벽(하인방(下引枋)이나 토대 밑의 벽, 벽돌, 돌 등을 진흙 등으로 쌓는 것)을 따라 붙여 만든 담이다. 벽과 닿는 구들장이 얹히는 턱</t>
  </si>
  <si>
    <t>19173</t>
  </si>
  <si>
    <t>시나고그</t>
  </si>
  <si>
    <t>synagogue</t>
  </si>
  <si>
    <t>시나고그는 집회소, 기도를 위한 장소를 의미함. 기도 목적으로  봉헌된 공간. 유대인 공동체는 회당에서 하루 세 번 아침―점심―저녁 예배와 주 1회 안식일 예배, 그리고 종교적 절기마다 특별의식. 회당은 교제 ·휴식 ·자선행사의 장소로 활용.</t>
  </si>
  <si>
    <t>19175</t>
  </si>
  <si>
    <t>시나몬</t>
  </si>
  <si>
    <t>cinamon</t>
  </si>
  <si>
    <t>적색의 연한 갈색(light reddish brown). 계수나무의 껍질(肉桂)로서, 색 이름이 됨.</t>
  </si>
  <si>
    <t>19176</t>
  </si>
  <si>
    <t>시내케이블</t>
  </si>
  <si>
    <t>city cable, local cable, 市內－</t>
  </si>
  <si>
    <t>① 전화 교환국과 가입자 전화간의 케이블에 사용하는 피복된 전선. ② 구내의 단자반 상호간의 배선 접속에도 사용.</t>
  </si>
  <si>
    <t>19177</t>
  </si>
  <si>
    <t>시너</t>
  </si>
  <si>
    <t>thinner, diluent, solvent</t>
  </si>
  <si>
    <t>하나 또는 여러 개의 용제를 성분으로 하는 도료 · 접착제 둥의 희석액. 칠에 적합한 점도로 도료를 조정하는 일을 주목적으로 해서 사용한다.</t>
  </si>
  <si>
    <t>19178</t>
  </si>
  <si>
    <t>거푸집목재</t>
  </si>
  <si>
    <t>form lumber</t>
  </si>
  <si>
    <t>거푸집에 쓴 목재.</t>
  </si>
  <si>
    <t>1918</t>
  </si>
  <si>
    <t>시단현</t>
  </si>
  <si>
    <t>first sub chord, 始端弦</t>
  </si>
  <si>
    <t>곡선이 시작하는 지점에서 곡선구간 첫번째 지점까지의 직선거리.</t>
  </si>
  <si>
    <t>19180</t>
  </si>
  <si>
    <t>시대상</t>
  </si>
  <si>
    <t>visual object</t>
  </si>
  <si>
    <t>시작업의 대상이 되는 객체.</t>
  </si>
  <si>
    <t>19181</t>
  </si>
  <si>
    <t>시도시계획위원회</t>
  </si>
  <si>
    <t>市都市計劃委員會</t>
  </si>
  <si>
    <t>각 시에서 도시계획 결정을 돕기위한 행정위원회로 자문 형식으로 중요 계획안을 연구, 논의, 검토하는 기구</t>
  </si>
  <si>
    <t>19182</t>
  </si>
  <si>
    <t>시렁</t>
  </si>
  <si>
    <t>물건을 얹어 놓기 위하여 방이나 마루 벽에 두 개의 긴 나무.</t>
  </si>
  <si>
    <t>19184</t>
  </si>
  <si>
    <t>시렁가래</t>
  </si>
  <si>
    <t>물건을 얹어 놓기 위하여 방이나 마루 벽에 두 개의 긴 나무를 가로질러 선반처럼 만든 시렁을 매는데 쓰는 긴 나무.</t>
  </si>
  <si>
    <t>19185</t>
  </si>
  <si>
    <t>시렁집</t>
  </si>
  <si>
    <t>물건을 '더하려고' 즉 '얹으려고' 벽에 가로질러 달아놓은 나무가 시렁이며, 시렁집은 다락집을 말함.</t>
  </si>
  <si>
    <t>19186</t>
  </si>
  <si>
    <t>시력</t>
  </si>
  <si>
    <t>visual acuity</t>
  </si>
  <si>
    <t>물체의 형상을 판별할수있는 눈의 능력. 눈이 두점을 판별가능한 최소시간을 분으로 계산한 숫자의 역수로 표현.</t>
  </si>
  <si>
    <t>19187</t>
  </si>
  <si>
    <t>시력도</t>
  </si>
  <si>
    <t>force polygon, 視力圖</t>
  </si>
  <si>
    <t>한점에 대한 여러 힘을 다각형으로 합성하기 위해 사용. 힘의 방향을 화살표로, 힘의 크기를 길이로, 힘의 작용점을 화살끝 또는 화살촉으로 나타내어 도시한 것.</t>
  </si>
  <si>
    <t>19188</t>
  </si>
  <si>
    <t>시력선도</t>
  </si>
  <si>
    <t>force diagram, 示力線圖</t>
  </si>
  <si>
    <t>방향을 화살표로, 크기를 길이로, 작용점을 화살끝 또는 화살촉으로 나타내어 많은 부재들의 내력 및 관계를 도시한 것.</t>
  </si>
  <si>
    <t>19189</t>
  </si>
  <si>
    <t>거푸집발판</t>
  </si>
  <si>
    <t>1919</t>
  </si>
  <si>
    <t>시로코팬</t>
  </si>
  <si>
    <t>sirocco fan</t>
  </si>
  <si>
    <t>① 원심형 송풍기의 일종. ② 회전방향으로 폭이 좁은 여러 개의 날개가 전향으로 달려 있는 비교적 낮은 정압의 범위에서 사용하는 송풍기.  ③ 공기조화용‧급배기용‧연소공기 급배기용 등에 광범위하게 사용.  ④ ｢다익송풍기｣라고도 하며 ｢시로코｣는 상표명.</t>
  </si>
  <si>
    <t>19191</t>
  </si>
  <si>
    <t>시료</t>
  </si>
  <si>
    <t>sample, 試料</t>
  </si>
  <si>
    <t>① 품질이나 성분 등의 시험(검정)에 제공되는 재료. ② KS F 2317.</t>
  </si>
  <si>
    <t>19192</t>
  </si>
  <si>
    <t>시료 채취</t>
  </si>
  <si>
    <t>모집단 전체를 분석하는 것이 불가능할 경우 최소의 경비로 짧은 시간 내에 목적하는 정보를 얻기 위하여 취하는 방법</t>
  </si>
  <si>
    <t>19194</t>
  </si>
  <si>
    <t>시료채취기</t>
  </si>
  <si>
    <t>19195</t>
  </si>
  <si>
    <t>시리즈심용접</t>
  </si>
  <si>
    <t>series seam welding</t>
  </si>
  <si>
    <t>하나의 전류회로에 직렬(series)로 둘 이상의 용접점을 포함하는 심용접법.</t>
  </si>
  <si>
    <t>19196</t>
  </si>
  <si>
    <t>시리즈아크용접</t>
  </si>
  <si>
    <t>series arc welding</t>
  </si>
  <si>
    <t>① 다전극용접방법의 일종이며 두 개의 전극와이어의 사이에만 직렬로 전류를 흐르게 하는 용접법. ② 비드의 폭이 넓어지며 용입이 얕은 특점이 있으므로 스테인리스강 등의 살붙임에 많이 이용.</t>
  </si>
  <si>
    <t>19197</t>
  </si>
  <si>
    <t>시리즈점용접</t>
  </si>
  <si>
    <t>series spot welding</t>
  </si>
  <si>
    <t>① 동일 측면에 있는 두 개의 전극으로부터 백바라고 하는 받침판 전극(사용치 않을 때도 있다)을 거쳐서 통전하는 점용접법. ② 피용접물의 모양과 치수 등의 관계로 일반적인 직접 점용접과 같이 뒷면에 전극을 가지고 가기가 곤란할 때에는 자유공간이 허용하는 한쪽으로부터 용접을 할 수 있는 큰 장점이 있음.</t>
  </si>
  <si>
    <t>19198</t>
  </si>
  <si>
    <t>시링크믹스트콘크리트</t>
  </si>
  <si>
    <t>19199</t>
  </si>
  <si>
    <t>EDT</t>
  </si>
  <si>
    <t>early decay time</t>
  </si>
  <si>
    <t>정상 상태에서 부터 소리를 멈춘 후 10dB이 감쇠할 때까지의 시간을 말한다. 방의 초기 반사음 감쇠 지표 중 하나이며, 조르당(Jordan,V.L.)이 제안하였다.</t>
  </si>
  <si>
    <t>192</t>
  </si>
  <si>
    <t>거푸집변형</t>
  </si>
  <si>
    <t>① 콘크리트를 부어 넣으면 그 중량 또는 측압‧작업하중으로 인해 터지거나 뒤틀리는 것. ② 거푸집의 수직면과 수평면의 접합부는 터지기 쉽고, 때로는 그 일부가 콘크리트 속에 끼어들게 되며, 거푸집널의 틈서리가 난 것을 종이 또는 합판조각을 덧대어 막아대는 일은 콘크리트가 누출되는 원인이 됨. ③ 보의 단면 이지러지기‧기둥의 거푸집 기울기‧긴결철선‧튕겨지기 등이 생기게 되는 경우도 있음.</t>
  </si>
  <si>
    <t>1920</t>
  </si>
  <si>
    <t>시마</t>
  </si>
  <si>
    <t>cyma, cima</t>
  </si>
  <si>
    <t>오지(ogee) 쇠시리외 카베토라고 하며 S자형 이중곡선의 측면이 있는 쇠시리이다.</t>
  </si>
  <si>
    <t>19200</t>
  </si>
  <si>
    <t>시마티움</t>
  </si>
  <si>
    <t>cymatium</t>
  </si>
  <si>
    <t>Cymatium 성형은 고전오더로 처마 장식의 상단에 나타나고 오목한 코니스장식과 볼록한 오볼로(ovolo)를 결합한 s형 cyma  (cyma recta 또는 cyma reversa)으로 만들어짐. 이오니아 오더의 특징. 엔타블라춰(entablature), 에피스틸리움(epistylium) 및 오더 일부로 나타남. 종종 몰딩 표면에 팔미렛 또는 달걀과 같은 다트 장식</t>
  </si>
  <si>
    <t>19203</t>
  </si>
  <si>
    <t>시맨틱 디퍼렌셜법</t>
  </si>
  <si>
    <t>semantic differential method</t>
  </si>
  <si>
    <t>의미분화법 도는 의미미분법. 상반되는 의미의 형용어를 짝지은  '평정(評定)척도'를 10~50개를 사용하여 어떤 '개념'의 말이 우리의 뇌리에 연상시키는 내용을 그 강도에 따라 평정하여 각 개인이 목적물의 의미를 어떻게 받아들이는가를 측정하기 위하여 사용.</t>
  </si>
  <si>
    <t>19204</t>
  </si>
  <si>
    <t>시머트리</t>
  </si>
  <si>
    <t>symmetry</t>
  </si>
  <si>
    <t>같은 단어로 상칭. 건축물에서 수직, 수평 또는 가상의 기준 방향으로 양쪽이 똑같이 위치하여 균형을 이룬 상태를 말함. ↔어시머트리</t>
  </si>
  <si>
    <t>19205</t>
  </si>
  <si>
    <t>시먹</t>
  </si>
  <si>
    <t>始墨, 施墨</t>
  </si>
  <si>
    <t>먹으로 두 부분의 경계를 내기 위해 가는 획을 그은 것.</t>
  </si>
  <si>
    <t>19206</t>
  </si>
  <si>
    <t>시멘다인</t>
  </si>
  <si>
    <t>cemendain</t>
  </si>
  <si>
    <t>목재, 콘크리트 바탕 등에 시트류를 접착시키는 접착제의 일종.</t>
  </si>
  <si>
    <t>19207</t>
  </si>
  <si>
    <t>시멘테이션</t>
  </si>
  <si>
    <t>cementation</t>
  </si>
  <si>
    <t>① 시멘트를 바르거나 다지는 것. ② 강 표면에 탄소를 확산 침투시키는 것. 침탄(浸炭)이라고도 한다. 침탄 후 담금질을 함으로써 표면의 내마모성. 내부의 인성이 향상된다.</t>
  </si>
  <si>
    <t>19208</t>
  </si>
  <si>
    <t>시멘트</t>
  </si>
  <si>
    <t>cement</t>
  </si>
  <si>
    <t>① 콘크리트 또는 모르타르를 만들기 위하여 골재를 결합시키는 결합재료. ② 넓은 의미로는 접착재의 총칭. ③ 보통 점토와 석회석을 혼합하고 석고와 처리하여 가루를 만들고 양회라고도 함. ④ 일반적으로는 수경성 포틀랜드시멘트를 말함.</t>
  </si>
  <si>
    <t>19209</t>
  </si>
  <si>
    <t>거푸집블록</t>
  </si>
  <si>
    <t>form block</t>
  </si>
  <si>
    <t>①ㄱ자형‧ㄷ‧ㅁ‧I‧T자형 등으로 만들어 살 두께가 작고 속이 없게 한 블록. ② ＝형틀용 블록. ③ 콘크리트조의 거푸집용으로써 극히 단순한 실용적 건물에 쓰임. ④ 그 내부에 콘크리트를 채워서 내력벽을 구축함.</t>
  </si>
  <si>
    <t>1921</t>
  </si>
  <si>
    <t>시멘트 공극비</t>
  </si>
  <si>
    <t>cement-void ratio</t>
  </si>
  <si>
    <t>콘크리트 속의 공극에 대한 시멘트의 절대 용적비. 콘크리트의 강도는 시멘트 공극비로 정해진다는 것이 탈보드(Talbot,A.N)의 학설이다.</t>
  </si>
  <si>
    <t>19210</t>
  </si>
  <si>
    <t>거푸집블록구조</t>
  </si>
  <si>
    <t>form block structure</t>
  </si>
  <si>
    <t>① 콘크리트로 제작된 거푸집 블록을 사용한 건축물 구조 형식으로 거푸집콘크리트블록구조라고도 부름.</t>
  </si>
  <si>
    <t>1922</t>
  </si>
  <si>
    <t>시멘트강도</t>
  </si>
  <si>
    <t>洋灰强度</t>
  </si>
  <si>
    <t>①시멘트와 모래를 물반죽하여 굳은 것의 압축강도. ② 시멘트 강도는 강도시험값과 통계적 평균값을 조사‧결정하고 최대값 수정 또는 동계보정을 함.</t>
  </si>
  <si>
    <t>19221</t>
  </si>
  <si>
    <t>시멘트건</t>
  </si>
  <si>
    <t>cement gun, gun</t>
  </si>
  <si>
    <t>① 시멘트 분사기. ② 콘크리트 구조물 등의 표면에 모르타르를 뿜어 붙일 때 쓰는 기계. ③ 건축물 벽면의 완성, 터널‧갱도(坑道) 내면의 풍화‧탈락‧붕괴의 방지, 저수지 수로의 물이 샘을 방지, 수도관의 피복 등에 쓰임. ④ 모르타르칠.</t>
  </si>
  <si>
    <t>19222</t>
  </si>
  <si>
    <t>시멘트기와</t>
  </si>
  <si>
    <t>cement roof tile, 洋灰蓋瓦</t>
  </si>
  <si>
    <t>① 시멘트(포틀랜드‧마그네시아)와 모래를 주원료로 압착성형하여 만든 기와. ② 표면은 안료와 시멘트물을 칠하여 착색과 방수효과를 나타냄. ③ 모래 외에 석면을 쓰기도 함.</t>
  </si>
  <si>
    <t>19223</t>
  </si>
  <si>
    <t>시멘트모르타르</t>
  </si>
  <si>
    <t>cement mortar</t>
  </si>
  <si>
    <t>① 모르타르. ② 도면용 약어는 ｢CEM. MORT.｣. ③ 시멘트‧모래‧물로 된 모르타르.</t>
  </si>
  <si>
    <t>19224</t>
  </si>
  <si>
    <t>시멘트모르타르 및 콘크리트에서 도려낸 공시체의 길이변화시험방법</t>
  </si>
  <si>
    <t>KS F 2435.</t>
  </si>
  <si>
    <t>19225</t>
  </si>
  <si>
    <t>시멘트모르타르의 압축강도시험방법</t>
  </si>
  <si>
    <t>testing method for compressive strength of hydraulic cement mortars</t>
  </si>
  <si>
    <t>① KS L 5105. ② 이 규정은 50.8mm의 입방시험체를 사용한 시멘트모르타르의 압축강도시험방법에 대하여 규정.</t>
  </si>
  <si>
    <t>19226</t>
  </si>
  <si>
    <t>시멘트물</t>
  </si>
  <si>
    <t>19227</t>
  </si>
  <si>
    <t>시멘트물비</t>
  </si>
  <si>
    <t>cement-water ratio</t>
  </si>
  <si>
    <t>모르타르나 콘크리트 속의 물의 중량 W에 대한 시멘트의 중량 C의 비율 C/W를 일컫는다. 콘크리트의 강도는 시멘트물비에 비례한다는 것이 리스(Lyse,I.)의 학설이다.</t>
  </si>
  <si>
    <t>19228</t>
  </si>
  <si>
    <t>시멘트물칠</t>
  </si>
  <si>
    <t>모르타르 마무리의 일종. 시멘트 페이스트를 솔질하는 것. 시멘트 또는 소석회를 물만으로 반죽한 것으로 칠한다.</t>
  </si>
  <si>
    <t>19229</t>
  </si>
  <si>
    <t>거푸집블록조</t>
  </si>
  <si>
    <t>⇨거푸집블록구조(＝).</t>
  </si>
  <si>
    <t>1923</t>
  </si>
  <si>
    <t>시멘트바질러스</t>
  </si>
  <si>
    <t>cement bazillus</t>
  </si>
  <si>
    <t>시멘트의 수화작용시 시멘트에 석고가 들어있을 때 시멘트의 응결작용을 지연시키는 현상.</t>
  </si>
  <si>
    <t>19230</t>
  </si>
  <si>
    <t>시멘트방수</t>
  </si>
  <si>
    <t>① 모르타르 또는 콘크리트에 혼합하여 방수적으로 하는 것의 총칭. ② 시멘트 방수제는 액상‧반죽상(粘狀)‧분말상으로 되어 있음. ③ 안전시공으로 그 성능이 보장되는 것을 말하고 전문 시공자의 책임 시공으로 할 때가 많음.</t>
  </si>
  <si>
    <t>19231</t>
  </si>
  <si>
    <t>시멘트방수제</t>
  </si>
  <si>
    <t>모르타르 또는 콘크리트에 혼입하면 물리적‧화학적으로 모체의 공극을 메우고 이를 수밀하게 하여 방수작용을 하는 물질.(KS F 2451 건축용 시멘트방수제 시험방법)</t>
  </si>
  <si>
    <t>19232</t>
  </si>
  <si>
    <t>시멘트벽돌</t>
  </si>
  <si>
    <t>cement brick, concrete brick)</t>
  </si>
  <si>
    <t>① 시멘트와 모래 또는 모래와 자갈을 혼합하여 성형하여 굳힌 벽돌. ② KS F 4004. ③ 시멘트 1포로 170매 제작이 표준(시멘트：모래＝1：7).</t>
  </si>
  <si>
    <t>19233</t>
  </si>
  <si>
    <t>시멘트분산제</t>
  </si>
  <si>
    <t>-分散劑</t>
  </si>
  <si>
    <t>① 콘크리트 혼합제의 일종으로 시멘트의 입자 간에 표면활성의 성질을 주어 비교적 균일하게 분산시켜서 수화작용을 조장(助長)하여 콘크리트의 성질을 개선(改善)하기 위해 사용. ② 액상의 것과 분말의 것이 있음.</t>
  </si>
  <si>
    <t>19234</t>
  </si>
  <si>
    <t>시멘트블록</t>
  </si>
  <si>
    <t>19235</t>
  </si>
  <si>
    <t>시멘트블록공사</t>
  </si>
  <si>
    <t>19236</t>
  </si>
  <si>
    <t>시멘트블록구조</t>
  </si>
  <si>
    <t>블록구조.</t>
  </si>
  <si>
    <t>19237</t>
  </si>
  <si>
    <t>시멘트뿜칠</t>
  </si>
  <si>
    <t>cement spraying</t>
  </si>
  <si>
    <t>① 순시멘트를 물에 괴어 뿜칠기(sprayer)로 벽에 뿜어 칠하는 것. ② 벽면을 부드럽게 하며 흙손 자국을 없애는 가장 편리한 방법임. ③ 백시멘트를 쓰고 착색안료를 쓰며, 여러 빛깔을 마음대로 할 수 있음.</t>
  </si>
  <si>
    <t>19238</t>
  </si>
  <si>
    <t>시멘트석회모르타르</t>
  </si>
  <si>
    <t>cement-lime mortar)</t>
  </si>
  <si>
    <t>① 시멘트와 석회 및 모래를 물에 갠 모르타르. ② 보통시멘트2：석회1：모래6의 비율로 혼합.</t>
  </si>
  <si>
    <t>19239</t>
  </si>
  <si>
    <t>거푸집비계</t>
  </si>
  <si>
    <t>거푸집을 조립, 제거할 수 있도록 만든 비계.</t>
  </si>
  <si>
    <t>1924</t>
  </si>
  <si>
    <t>시멘트안정공법</t>
  </si>
  <si>
    <t>cement stabilization, -安定工法</t>
  </si>
  <si>
    <t>시멘트를 개량할 대상흙과 혼합, 교반함으로써 지반의 안정성이나 내구성 개선을 도모하는 지반 개량 공법.</t>
  </si>
  <si>
    <t>19240</t>
  </si>
  <si>
    <t>시멘트액체방수</t>
  </si>
  <si>
    <t>-液體防水</t>
  </si>
  <si>
    <t>① 시멘트 방수제의 작용, 즉 물리적‧화학적으로 모래의 빈틈을 채우고 또는 물을 반발(反撥；repellent)하여 수밀하게 하는 것. ② 모체에 균열이 생기면 아스팔트방수와는 달리 치명적으로 내수성이 없어지므로 모체의 조성에 특히 주의함. ③ 공법이 간단하고 보수개소의 발견이 용이. 수리부분도 극소범위로 간단히 할 수 있음.</t>
  </si>
  <si>
    <t>19241</t>
  </si>
  <si>
    <t>시멘트주입</t>
  </si>
  <si>
    <t>cement grouting cement injection, -注入</t>
  </si>
  <si>
    <t>①시멘트‧모르타르 또는 시멘트페이스트를 암반의 균열개소나 투수성 지층 등에 주입하는 것. ② 그라우팅.</t>
  </si>
  <si>
    <t>기문당98.3%</t>
  </si>
  <si>
    <t>19242</t>
  </si>
  <si>
    <t>시멘트페이스트</t>
  </si>
  <si>
    <t>cement paste</t>
  </si>
  <si>
    <t>① 시멘트와 물을 혼합하여 끈끈한 풀과 같이 만든 것. ② 콘크리트에서 골재와 골재(잔‧굵은골재)끼리 서로 잘 부착되도록 접착역할을 함. ③ 콘크리트에서 시멘트페이스트를 전체의 22～34% 차지하는 것이 적당. ④ ＝시멘트물.</t>
  </si>
  <si>
    <t>19243</t>
  </si>
  <si>
    <t>시멘트페이스트칠</t>
  </si>
  <si>
    <t>cement paste wash</t>
  </si>
  <si>
    <t>① 시멘트페이스트를 솔 또는 헝겊으로 바르는 미장마무리. ② ＝시멘트물칠＝시멘트풀.</t>
  </si>
  <si>
    <t>19244</t>
  </si>
  <si>
    <t>시멘트혼합제</t>
  </si>
  <si>
    <t>-混合劑</t>
  </si>
  <si>
    <t>① 보통의 시멘트에 첨가하는 물질이며 그 목적은 1) 시멘트의 절약. 2) 시멘트에 급결성(急結性)을 주는 것. 3) 시멘트에 방수성을 증가시키는 것. 4) 해수 및 염류용액의 저항성을 증가하는 것 등. ② 혼합제는 직접 시멘트 제조의 경우 혼합되는 것과 콘크리트 혼합의 경우, 혼합되는 것과 콘크리트 혼합의 경우, 혼합되는 것이 있음. ③ 주된 혼합제는 포졸란(pozzolan)‧AE제‧분산제‧촉진제‧방동제(防凍劑)‧방수제 등으로 분류됨. ④ ＝시멘트혼화제.</t>
  </si>
  <si>
    <t>19246</t>
  </si>
  <si>
    <t>시뮬레이션</t>
  </si>
  <si>
    <t>실제 현상 또는 그 구조를 바탕으로 모델을 만들고 조작변인을 통해서 거동을 분석하는 것. 실제로 실행하기 어려운 실험을 간단히 행해보는 것.</t>
  </si>
  <si>
    <t>19248</t>
  </si>
  <si>
    <t>시뮬레이션모델</t>
  </si>
  <si>
    <t>simulation model</t>
  </si>
  <si>
    <t>시뮬레이션을 위한 모의 표현 또는 모형을 지칭.</t>
  </si>
  <si>
    <t>19249</t>
  </si>
  <si>
    <t>거푸집용 못</t>
  </si>
  <si>
    <t>① 거푸집용의 못은 보통의 쇠못으로, 지름 2.41～4.88mm, 길이 45 ～152mm 정도의 것이 사용. ② 거푸집널을 못 박을 때의 못의 길이는 널두께의 약 2.5～3배로 하고, 널을 마구리에 못 박을 때에는 널두께의 3.5～4배.</t>
  </si>
  <si>
    <t>1925</t>
  </si>
  <si>
    <t>시민 농원</t>
  </si>
  <si>
    <t>allotment; allotment garden</t>
  </si>
  <si>
    <t>국가 및 개인 토지 중 일부를 구획하고 일정기간 동안 일반 이용자에게 대여해 주는 가정채원.</t>
  </si>
  <si>
    <t>19250</t>
  </si>
  <si>
    <t>시민 운동</t>
  </si>
  <si>
    <t>citizen's movement</t>
  </si>
  <si>
    <t>시민에 의한 사회적 운동. 환경, 도시문제에 관련하는 정책이나 계획 과정에 깊이 관계된다. 주민 운동은 즉물적 범위의 운동을 말하고, 시민 운동은 광역적인 운동을 가리켜서 사용되는 일이 많다. →시민참가.</t>
  </si>
  <si>
    <t>19251</t>
  </si>
  <si>
    <t>시민 참가</t>
  </si>
  <si>
    <t>citizen’s participation</t>
  </si>
  <si>
    <t>도시와 건축물을 계획할 때 시민의견 반영을 위헤서 자료를 공람하거나 공정회 개최 등을 통해 의견을 받는 것</t>
  </si>
  <si>
    <t>19252</t>
  </si>
  <si>
    <t>시민아파트</t>
  </si>
  <si>
    <t>市民－</t>
  </si>
  <si>
    <t>1960년대 서울특별시의 무허가 건물을 정비하기 위해 시에서 지은 아파트로 아파트 대중화의 서막을 올렸음. 집이 없는 서민들을 위해서 시가지 주변에 많은 아파트를 지어서 분양하고 직장과 가정생활이 쉽게 이루어질 수 있게 한 집단주택. 각자 소유하는 공간 외에 공동공간은 아파트 관리소에서 관리하도록 되어 있음.</t>
  </si>
  <si>
    <t>기문당39.3%</t>
  </si>
  <si>
    <t>19253</t>
  </si>
  <si>
    <t>시반경</t>
  </si>
  <si>
    <t>apparent semidiameter, 視半徑</t>
  </si>
  <si>
    <t>태양‧달‧유성 등 원거리에 있는 원형 물체의 크기를 표시하는 양. 원형의 절반을 시반경이라 칭함.</t>
  </si>
  <si>
    <t>기문당40.7%</t>
  </si>
  <si>
    <t>19254</t>
  </si>
  <si>
    <t>시발</t>
  </si>
  <si>
    <t>initial setting</t>
  </si>
  <si>
    <t>시멘트의 응결이 시작되는 상태를 일컫는다. 비커 바늘장치의 시발점을 사용해서 측정한다.↔종결</t>
  </si>
  <si>
    <t>19255</t>
  </si>
  <si>
    <t>시방</t>
  </si>
  <si>
    <t>specification</t>
  </si>
  <si>
    <t>통상적으로 공사 시방이라 표현. 설계도면에 표현되지 못하는 재료, 제품의 규격, 기능, 설치방법의 내용을 표기하는 것으로 시방서라고 함.</t>
  </si>
  <si>
    <t>19256</t>
  </si>
  <si>
    <t>시방 규정</t>
  </si>
  <si>
    <t>specification code</t>
  </si>
  <si>
    <t>건축물 시공에 필요한 자재의 물성, 규격과 같은 정보를 자세하게 표기한 규정</t>
  </si>
  <si>
    <t>19257</t>
  </si>
  <si>
    <t>시방배합</t>
  </si>
  <si>
    <t>specified proportion, 示方配合</t>
  </si>
  <si>
    <t>① 시방서 또는 책임기술자의 지시에 의해 실시되는 콘크리트의 배합. ② ＝표준배합. ③ 골재는 표면건조포화상태이고 잔골재는 ＃4체(5mm)를 통과하고 굵은골재는 ＃4체에 전부 걸리는 것으로 함.</t>
  </si>
  <si>
    <t>19258</t>
  </si>
  <si>
    <t>시방서</t>
  </si>
  <si>
    <t>specification, 示方書</t>
  </si>
  <si>
    <t>설계도서에 표기 할 수 없는 내용을 시공자에게 전달할 목적으로 작성하는 문서로  설계도서의 하나이다. 약어로 ｢SPEC.｣이라고 한다. 주로 재료의 규격과 치수, 시공방법, 유의사항, 관리 등을 기술한다. 일반시방서와 특정재료나 기술을 작성한 특기시방서가 있다</t>
  </si>
  <si>
    <t>19259</t>
  </si>
  <si>
    <t>거푸집용박리제</t>
  </si>
  <si>
    <t>form release agent, -剝離劑</t>
  </si>
  <si>
    <t>① 거푸집에 칠해서 거푸집을 떼낼 때 쉽게 하기 위해 쓴 액제(재). ② ⇨박리제.</t>
  </si>
  <si>
    <t>1926</t>
  </si>
  <si>
    <t>시방서의 구성</t>
  </si>
  <si>
    <t>공사용시방서(project specification의 technical trade section)의 구분방법은 때와 경우에 따라 다르다. 우리나라 시방서의 경우에서 토공사‧철근콘크리트… 등과 같은 분류는, 우리나라에 있어서 직종의 형태나 일반적 공법 등에 의한 구분이다. 새로운 재료‧공법의 출현은 이런 구분에도 반영되어서 새로운 구분이 생겨난다. 영어의 시방서에서도 사정은 마찬가지이지만, 일반적으로 말하면 ｢technical section｣을 ｢trade section｣이라고도 하는 바와 같이 직종에 의하여 분류되는 경우가 많다. 이 구분에 따르는 경우, 각장(各章)의 명칭을 붙이는 방법에는 두 가지가 있다. 그 하나는 기능공의 종류를 그대로 명칭으로 하는 것인데, 예를 들면 carpenter(목수)‧painter(도장공)‧mason(석공) 등이지만, 이 표현방법을 모든 공사종별에 적용하면 무리를 일으킨다. 예를 들면 excavator(토공)‧concretor (콘크리트공) 등과 같이 보통 쓰이지 않는 말을 만들어내는 결과가 된다. 또 ｢…er｣라는 조어(造語)로써 제대로 안 되는 경우는 ｢…worker｣든지 ｢…engineer｣라는 말을 사용하여, 예를 들면 gas engineer(가스공), telephone engineer(전화공), terrazzo worker(테라초공) 등으로 되는 경우이다. 또 다른 하나의 분류법은 위와 같이 기능공의 종류에 의한 명칭이 아니고, 공사의 종류로서의 명칭을 사용하는 방법. 이 경우에는 mason(석공)이 masonry(조적공사), painter(도장공)가 painting(도장공사), carpenter(목수)가, carpentry(목공사) 등으로 되는 외에, concrete work와 같이 ｢…work｣라고 하는 예가 많다. 그러나 ｢…work｣로 하여 표현하기에는 좀 생소하다고 생각되는 경우에는 ｢work with acoustic materials｣, ｢work with special wall dressing materials｣와 같이 ｢work with…｣라는 표현을 쓰는 경우도 있다. 또 공사의 구분을 SfB에 의하여 분류하는 방법도 북유럽에서 시도되고 있다. 시방서의 구성을 전문적으로 검토하고 있는 조직으로서 미국의 CSI(Construction Specification Institute)가 있음.</t>
  </si>
  <si>
    <t>19260</t>
  </si>
  <si>
    <t>시방서의 문장</t>
  </si>
  <si>
    <t>건축기술의 진보에 따라서 시방서의 내용이 변화하는 것은 당연하며, 아울러 시방서에 쓰인 문장의 문체에도 근대화‧합리화의 경향이 나타나고 있다. 수십 년 전의 영미의 시방서에는 함부로 법률용어나 법률적인 표현을 사용하여 엄격하였지만 명쾌하지 못한 표현이 많았다. 또 일반적으로 문장이 길었다. 시방서 문장의 근대화 역사에 있어서, 1939년 H.W. Peaselee에 의하여 발표된 ｢streamlined specification｣은 획기적인 의의를 가진 것이었다. 그의 주장의 골자는, 시방서의 읽는 법에 대하여 미리 약속 같은 것을 정해두면, 시방서의 문장은 모두 완전한 문장(complete sentence)일 필요는 없고 개조식(個條式)에 가까운 형태로 작성할 수 있다는 것이다. 그는 자신의 주장에 따라 건축공사의 표준적인 시방서를 작성하였는데, 이것이 위의 ｢streamlined specification｣으로서 일종의 ｢guide specification｣의 형태가 되고 있다. ｢Peaselee｣가 사용한 방법은 완전한 문장을 쓰지 않았다는 점에서 ｢outline form｣이라고 한다. 또 이것은 재료의 종별의 규정이나 관습적인 공법으로서 오해가 있을 수 없는 것에 대하여는 매우 유효한 기술방법이지만, 일반적으로 말하면 공법의 규정에는 안 맞는 경우가 많음.</t>
  </si>
  <si>
    <t>19261</t>
  </si>
  <si>
    <t>시방서의 종류</t>
  </si>
  <si>
    <t>약시방서‧본시방서의 구분이 있는바 만든 목적에 따라 ① 입찰도서‧계약도서로서의 분류：시방서를 일반시방서(general specification)와 기술시방서(technical specification)로 나누는 경우, general specification：각 직종에 공통적인 공사 전반에 관한 규정. technical specification：각 직종별의 기술적 내용의 규정. 관청이라든가 대규모의 조직을 가진 컨설턴트는 독자적인 ｢표준시방서｣ 또는 ｢공통시방서｣라는 것을 가지고 있어 내용적으로는 ｢technical specification｣도 포함하지만, 어떤 특정 공사를 위하여 만든 것이 아닌 일반적인 시방서가 있는 경우가 있으며, 이것도 ｢general specification｣이라고 하는 경우가 있다. 이 경우, 어떤 특정공사의 시방서는 1) general specification：표준시방서, 공통시방서. 2) particular specification：특기시방서. 그 공사 특유의 조건에 따라, ｢general specification｣에 대한 추가‧삭제‧변경을 규정한 것. 두 가지 있음 ② 용도에 의한 분류：일반적으로 공사를 위한 시방서는 ｢construction specification｣ 이라고 하는데, 이것은 그 용도에 따라 다음과 같은 종류와 명칭이 있다. project specification：어떤 특정의 공사(project)를 위하여 작성된 시방서라는 뜻이며, 실시설계도(working drawings)와 더불어 공사의 내용을 보이는 것이다. 공사계약이 체결되면 ｢project specification｣은 ｢contract specification｣이라 하고, ｢working drawings｣는 ｢contract drawings｣라고 하게 된다. guide specification：어떤 특정의 공사를 위한 시방서(project specification)를 작성할 때의 가이드로써 쓸 수 있게 고려하여 작성된 시방서의 샘플로서 대개의 경우, 소정의 공란에 필요한 말을 넣거나 몇 가지로 기재된 단어나 문장에서 필요한 것만 남겨 두고 다른 것을 삭제하면 곧 ｢project specification｣이 되도록 되어 있다. ｢guide specification｣은, ｢guide type specification｣ 또는 ｢master specification｣이라고 할 때도 있으며, 외국에서는 여러 가지 종류가 출판 판매되고 있다. 대표적인 것으로서는 미국 건축가협회(The American Institute of Architects)에서 작성한 ｢specification work sheets｣가 있다. standard specification ：건축공사에 관련된 재료나 제품에 대한 표준규격‧표준시방으로서 ｢standard specifications｣라고 하지 않고, 단지 ｢standards｣라고 하는 경우가 있다. 우리나라의 KS가 이에 상당한다. 국제입찰이 되는 공사의 시방서에도 각국의 표준규격‧표준시방이 종종 인용된다. manufacturer’s specification：건축공사용의 재료(materials)나 제품(products)의 제조 메이커가 그의 제품에 대하여 작성하는 시방서로서, 각양각색의 형태의 것이 있는데 대별하면 다음과 같다. 1) 제품의 표준규격‧표준시방과 같은 것으로서 ｢standards specification｣과 비슷하다. 카탈로그에 기재된 제품의 재료나 성능‧치수 등. 2) 제품의 용도‧사용법‧시공방법. 3) 그 제품을 사용한 경우의 공사용 시방서의 예로서, ｢guide specification｣의 형식을 가진 것. outline specification：기본설계도(preliminary drawings)가 작성된 단계에서, 공사에 사용되는 재료나 공법의 개요를 기술한 것으로서, 설계자(architects, consultants)가 건축주(client, owner)에 대하여, 설계의 초기단계에서 설명용으로 제출하는 시방서임.</t>
  </si>
  <si>
    <t>19262</t>
  </si>
  <si>
    <t>시범주택</t>
  </si>
  <si>
    <t>示範住宅</t>
  </si>
  <si>
    <t>시공자가 신기술, 신공법을 적용하고 공사비 절감이 적용된 주택을 일반인에게 소개하는 주택.</t>
  </si>
  <si>
    <t>19263</t>
  </si>
  <si>
    <t>시벽</t>
  </si>
  <si>
    <t>city wall</t>
  </si>
  <si>
    <t>방어벽이라고도 하며, 일반적으로 도시 또는 기타 거주지를 잠재적인 침략자로부터 방어하기 위해 축조되었던 도시를 둘러싼 성벽.</t>
  </si>
  <si>
    <t>19264</t>
  </si>
  <si>
    <t>시분</t>
  </si>
  <si>
    <t>始粉</t>
  </si>
  <si>
    <t>단청에서 분으로 안쪽 둘레선을 긋는 줄.  채색은 초빛, 2빛, 3빛의 순서로 ‘휘채색법’(gradation기법)으로 얹히고, 바깥 둘레선을 긋는 ‘먹기화, 안쪽 둘레선을 긋는 ‘시분’의 과정으로 마무리된다.</t>
  </si>
  <si>
    <t>19265</t>
  </si>
  <si>
    <t>시빅 트러스트</t>
  </si>
  <si>
    <t>civic trust</t>
  </si>
  <si>
    <t>영국의 시민 시탁. 새로운 건물과 역사적인 건물의 개선을 도모하고, 도시생활의 전반적인 질을 향상시키 위해 활동하는 영국의 비영리 민간 단체.</t>
  </si>
  <si>
    <t>19266</t>
  </si>
  <si>
    <t>시빌 미니멈</t>
  </si>
  <si>
    <t>civil minimum</t>
  </si>
  <si>
    <t>근대적 도시에서 일정한 수준의 시민생활을 유지하기 위해 마땅히 갖추어야 할 최저의 생활 기준.</t>
  </si>
  <si>
    <t>19267</t>
  </si>
  <si>
    <t>시빌 엔지니어링</t>
  </si>
  <si>
    <t>civil engineering</t>
  </si>
  <si>
    <t>토목 공사를 위해 필요로하는 조사계획, 시공계획, 유지관리계획 등 공학적 기술 또는 학문. 토목 공학으로 표현되며 해외에서는 건축과 토목분야의 공통 기술로 인식됨.</t>
  </si>
  <si>
    <t>19268</t>
  </si>
  <si>
    <t>시삼각집</t>
  </si>
  <si>
    <t>한 쪽에서 보면 오량이고 반대편에서 보면 3량인 집, 반오량집.</t>
  </si>
  <si>
    <t>19269</t>
  </si>
  <si>
    <t>거푸집전용횟수</t>
  </si>
  <si>
    <t>-專用回數</t>
  </si>
  <si>
    <t>①쪽널은 3회, 합판 패널은 5회, 철제는 100회 정도임. ② 거푸집 및 동바리재는 새로 장만하여 재삼 사용되므로, 그 공사비는 손료(損料)로써 계상(計上)하지만 전용횟수가 많아질수록 값이 싸게 됨. ③ 거푸집 제작시 짜기 쉽게 하기보다는 떼내기 쉽게 짜는 것이 유리하고, 보수(補修)를 충분히, 또한 보강철물과 좋은 박리제를 사용하면 전용횟수도 많아짐.</t>
  </si>
  <si>
    <t>1927</t>
  </si>
  <si>
    <t>시상수</t>
  </si>
  <si>
    <t>time constant</t>
  </si>
  <si>
    <t>응답 속도를 특징화하는 상수. 시간 차원을 갖는다. 어떤 양이 시간 t에 대해 지수 함수 e^(−t/Τ)와 같이 변화할 때 T가 시상수가 된다.</t>
  </si>
  <si>
    <t>19270</t>
  </si>
  <si>
    <t>시선</t>
  </si>
  <si>
    <t>visual line, 視線</t>
  </si>
  <si>
    <t>눈의 방향. 시점에서 대상 영역으로 향하는 선.</t>
  </si>
  <si>
    <t>19271</t>
  </si>
  <si>
    <t>시설 내 공간 위험 지수</t>
  </si>
  <si>
    <t>risk index of interioral space</t>
  </si>
  <si>
    <t>건축물내의 공간별 재해 위험성을 비율로 산정한 지수.</t>
  </si>
  <si>
    <t>19272</t>
  </si>
  <si>
    <t>시설 이용권</t>
  </si>
  <si>
    <t>catchment area of facilities</t>
  </si>
  <si>
    <t>일정한 인구비율이 일상 생활을 영위하고 활동하는 지역으로 이에 수반되는 시설이 이용되는 범위</t>
  </si>
  <si>
    <t>19274</t>
  </si>
  <si>
    <t>시설 이용률</t>
  </si>
  <si>
    <t>occupancy ratio; utilization ratio (of facilities)</t>
  </si>
  <si>
    <t>일정 시간 또는 공간에서 운영되는 사용시설수 또는 이용자수의 비</t>
  </si>
  <si>
    <t>19275</t>
  </si>
  <si>
    <t>시설망 계획</t>
  </si>
  <si>
    <t>facility net work planning</t>
  </si>
  <si>
    <t>일상적 서비스부터 병원, 도서관 시설 등과 같은 전문적인 기능까지 총괄하여 지원하고 제공하는 네트워크 시스템을 구성하는 계획.</t>
  </si>
  <si>
    <t>19276</t>
  </si>
  <si>
    <t>시설의 단계 구성</t>
  </si>
  <si>
    <t>hierarchical allotment of facilities</t>
  </si>
  <si>
    <t>단계에 따라  나뉘어진 생활권역에 필요한 시설을 검토하고 파악하여 전체지역에 계획하고 배치하는 구성</t>
  </si>
  <si>
    <t>19277</t>
  </si>
  <si>
    <t>거푸집제거</t>
  </si>
  <si>
    <t>① 일반 층에서는 부어넣은 후 4주간, 지붕(옥상)‧바닥 또는 그 직상에 위층이 없을 때에는 2주간 경과 후 제거함. ② 진동‧충격 등을 주지 않고 콘크리트가 손상되지 않도록 순서 있게 해야 함.</t>
  </si>
  <si>
    <t>1928</t>
  </si>
  <si>
    <t>시소계단</t>
  </si>
  <si>
    <t>scissor stair</t>
  </si>
  <si>
    <t>하나의 계단실에 2개의 연동 계단이 가위 형태로 만들어진 계단.</t>
  </si>
  <si>
    <t>19280</t>
  </si>
  <si>
    <t>시스</t>
  </si>
  <si>
    <t>sheath, seath</t>
  </si>
  <si>
    <t>① 포스트텐션공법의 PC강재를 그 가운데에 관통시키기 위해서 그라우팅전에 부재에 배치하는 관 ② 0.2∼0.3mm의 스파이럴 형상으로 감싼 강판시스가 이용됨.  ③ 시스의 위치로 PC강재의 위치가 결정되므로 주의를 기울여 설치해야 하며, 긴장 후에는 시스 내부에 그라우팅을 위하여 작업공, 공기빼기관 등을 연결함.</t>
  </si>
  <si>
    <t>19283</t>
  </si>
  <si>
    <t>시스턴</t>
  </si>
  <si>
    <t>cistern</t>
  </si>
  <si>
    <t>① 주로 수세 변기의 세정수를 저장해 두기 위한 탱크. 설치 위치에 따라 하이(high)탱크와 로(low)탱크로 분류. ② 단순히 물탱크의 의미로도 사용.</t>
  </si>
  <si>
    <t>19284</t>
  </si>
  <si>
    <t>시스템 가구</t>
  </si>
  <si>
    <t>systematized furniture</t>
  </si>
  <si>
    <t>결합과 분해가 자유롭고 서로 호환성이 있는 가구일체를 말한다. 특히 실내디자인 계획시 통일감 있는 디자인을 계획할 때 사용하는 가구를 포함한다.</t>
  </si>
  <si>
    <t>19285</t>
  </si>
  <si>
    <t>시스템 산업</t>
  </si>
  <si>
    <t>system industry</t>
  </si>
  <si>
    <t>개별 시스템을 하나의 일관되고 복합적인 시스템으로 편제하는 것으로 도시개발, 수송, 그리고 지식산업 등이 있다.</t>
  </si>
  <si>
    <t>19287</t>
  </si>
  <si>
    <t>시스템 키친</t>
  </si>
  <si>
    <t>system kitchen</t>
  </si>
  <si>
    <t>여러 다양한 종류의 부엌 설비들이 기능적으로 공간적으로 배치된 부엌 가구 시스템.</t>
  </si>
  <si>
    <t>19289</t>
  </si>
  <si>
    <t>거푸집존치기간</t>
  </si>
  <si>
    <t>-存置期間</t>
  </si>
  <si>
    <t>① 콘크리트를 부어넣은 후 거푸집을 걷어낼 때까지 의 기간. ② 시멘트 종류‧천후‧기온‧하중‧보양 등에 따라 다름. ③ 대한건축학회 건축공사 표준시방서(KASS)에 제정된 기간은 다음과 같다.</t>
  </si>
  <si>
    <t>1929</t>
  </si>
  <si>
    <t>시스템디자인</t>
  </si>
  <si>
    <t>system design</t>
  </si>
  <si>
    <t>조직과 현상을 분석하여 하나로 결합하는 디자인.</t>
  </si>
  <si>
    <t>19290</t>
  </si>
  <si>
    <t>시스템블록다이어그램</t>
  </si>
  <si>
    <t>system block diagram</t>
  </si>
  <si>
    <t>① 네트워크의 용어. ② PE RT‧CPM전산화와 종합관리시스템으로서의 역할을 효율적으로 수행할 수 있게 된 다이어그램.</t>
  </si>
  <si>
    <t>19291</t>
  </si>
  <si>
    <t>시심</t>
  </si>
  <si>
    <t>visual center； center of vision</t>
  </si>
  <si>
    <t>물체의 투시점에서 나온 수선이 그 면과 수직으로 만나는 교차점 (=시중심)</t>
  </si>
  <si>
    <t>19293</t>
  </si>
  <si>
    <t>시아노타이프청사진법</t>
  </si>
  <si>
    <t>설계도 복사를 위한 사진법 ⇨청사진.</t>
  </si>
  <si>
    <t>19294</t>
  </si>
  <si>
    <t>시아이에이엠</t>
  </si>
  <si>
    <t>Congres Internationaux d’Architecture Modern(C.I.A.M.)은 1928년에 결성되어 근대건축운동의 핵심적인 추진단체로 간주했다. 시암의 건축운동은 이와 같은 영향으로 당시 세계 각국에서는 국제적인 성격이 강한 기능주의 건축의 성립에 공헌했다. 이러한 전위적 관점은 1956년 드브로브니크(Dubrovnik)에서 개최된 C.I.A.M. 제10차 회의를 준비한 Team X를 주도한 젊은 건축가들에 의해서 반대에 부딪혔다. Team X의 스미드손(Smithson) 등이 만든 회의주제 내용은 클러스터(Cluster), 모빌리티(Mobility), 성장과 변화, 도시의 건축 등 4개의 주제를 갖고, 전체보다는 부분을, 고정보다는 변화를, 고정된 미학에서 열린 미학으로, 조직보다는 개인을 존중하는 것이 제창되었다.</t>
  </si>
  <si>
    <t>19295</t>
  </si>
  <si>
    <t>시아이이</t>
  </si>
  <si>
    <t>국제조명위원회 International Commission on Illumination의 약칭.</t>
  </si>
  <si>
    <t>19296</t>
  </si>
  <si>
    <t>시아이이(1931)측색표준관측자</t>
  </si>
  <si>
    <t>① 측색에 관한 색용어(KS). ② CIE1931년의 회의에서 결정된 스펙트럼 3자극치에 대응하는 분광도를 갖는 가상적인 관측자.  ③ ⇨XYZ표색계(=).</t>
  </si>
  <si>
    <t>19297</t>
  </si>
  <si>
    <t>시아이이표색법</t>
  </si>
  <si>
    <t>CIE color specification, CIE表色法</t>
  </si>
  <si>
    <t>① 표색법 중에서 가장 기준적인 것으로, 국제적인 표색법으로 인정되고 있음. ② 3원색의 혼합비율로써 색의 감각 정도를 표시하며 3자극치로써 3원색의 양을 표시. ③ 1931년 국제조명위원회에서 채택‧결정한 것.</t>
  </si>
  <si>
    <t>19299</t>
  </si>
  <si>
    <t>EEC</t>
  </si>
  <si>
    <t>electroencephalogram</t>
  </si>
  <si>
    <t>세로축에 전위, 가로축에 시간을 잡고 기록한 그림으로 대뇌의 전위 변동을 두피 위에서 추출한다.</t>
  </si>
  <si>
    <t>193</t>
  </si>
  <si>
    <t>거푸집지지틀</t>
  </si>
  <si>
    <t>－支持－</t>
  </si>
  <si>
    <t>장선‧띠장‧멍에‧받침기둥‧가새‧가설보 등의 거푸집널을 지지하는 부분.</t>
  </si>
  <si>
    <t>1930</t>
  </si>
  <si>
    <t>시액</t>
  </si>
  <si>
    <t>poem frame, 詩額</t>
  </si>
  <si>
    <t>칠언절구(七言絶句)나 오언절구(五言絶句)와 같은 시를 써서 거는 현판.</t>
  </si>
  <si>
    <t>19301</t>
  </si>
  <si>
    <t>시야</t>
  </si>
  <si>
    <t>visual field, 視野</t>
  </si>
  <si>
    <t>① 정면에 있는 어떤 물체의 한 점을 주시한 그대로 고정된 눈으로 볼 수 있는 범위. ② 이것을 ｢고정시야｣ 또는 ｢정시야(靜視野)｣라고 함. ③ 안구(眼球)를 움직였을 경우에는 ｢동시야(動視野)｣라고 부르며  고정시야에 비하여 시야가 넓어짐.</t>
  </si>
  <si>
    <t>19302</t>
  </si>
  <si>
    <t>시어 플레이트</t>
  </si>
  <si>
    <t>shear plate</t>
  </si>
  <si>
    <t>목구조에 있어서 부재 접합구조의 하나로 강판과 목재, 혹은 목재끼리의 접합에 사용되는 강판.</t>
  </si>
  <si>
    <t>최인락</t>
  </si>
  <si>
    <t>세화50.6%</t>
  </si>
  <si>
    <t>19308</t>
  </si>
  <si>
    <t>시어커넥터</t>
  </si>
  <si>
    <t>shear connector</t>
  </si>
  <si>
    <t>합성부재의 두 가지 다른 재료사이의 전단력을 전달하도록 강재에 용접되고 콘크리트 속에 매입된 스터드, ㄷ형강, 플레이트 또는 다른 형태의 강재</t>
  </si>
  <si>
    <t>19309</t>
  </si>
  <si>
    <t>거푸집진동기</t>
  </si>
  <si>
    <t>form vibrator, -振動機</t>
  </si>
  <si>
    <t>① 콘크리트가 잘 다져지게 하기 위하여 거푸집 외부에 설치하는 진동기. ② ＝형틀 진동기. ③ 압축공기에 의해 해머의 진동을 거푸집에 전달시켜 진동다짐을 함. ④ 진동 에너지가 거푸집으로 소모되는데 반해 막대진동기(⇦)는 그 진동 전부가 콘크리트에 흡수돼 비교적 효율이 큼.</t>
  </si>
  <si>
    <t>1931</t>
  </si>
  <si>
    <t>시어키</t>
  </si>
  <si>
    <t>shear key</t>
  </si>
  <si>
    <t>① 부재간 전단에 의한 분리방지 및 일체성을 유지하기 위해 바닥판이나 벽판에 설치하는 연속된 돌출이나 오목부분. ② 옹벽 등의 저면에 설치하는 벽체로 구조물의 미끄러짐을 방지하고 수동토압을 받도록 함</t>
  </si>
  <si>
    <t>19310</t>
  </si>
  <si>
    <t>시어플레이트</t>
  </si>
  <si>
    <t>강구조물의 보-기둥 이음에서 보의 웨브을 연결하는 플레이트로 주로 전단력을 부담한다.</t>
  </si>
  <si>
    <t>19311</t>
  </si>
  <si>
    <t>시온도료</t>
  </si>
  <si>
    <t>heat sensitive paint, thermo-paint, 示溫塗料</t>
  </si>
  <si>
    <t>① 일정한 온도가 되면 색이 변화하는 안료를 써서 만든 특수 도료. ② 도막 중에 안료를 포함시켜 일정한 온도가 되면 변색함. 이에 따라 온도를 측정. ③ ＝카멜레온도료＝서모페인트(thermo paint)＝측온도료. ④ 2차대전 전 독일에서 서모컬러라는 상품명으로 시판. ⑤ 온도에 의한 색의 변화가 1회만 있는 것과 온도의 상승에 따라 여러 번 색이 변하는 것이 있으며, 또 온도가 내려가면 원색이 되는 것과 되지 않는 것이 있음. ⑥ 전기기구의 과열에 의한 위험 방지‧위험물의 용기‧저장고의 온도 지시‧노(爐)의 내부‧원동기 운전시의 온도측정 등에 쓰임.</t>
  </si>
  <si>
    <t>19313</t>
  </si>
  <si>
    <t>시원</t>
  </si>
  <si>
    <t>hour circle, 時圓</t>
  </si>
  <si>
    <t>① 천구의 북극과 남극을 지나면서 적도면에 수직인 무수히 많은 대원. 어떠한 천체도 이 원에 위치 표시가 가능하게 함. ② ⇨시간권(=).</t>
  </si>
  <si>
    <t>19315</t>
  </si>
  <si>
    <t>시월창</t>
  </si>
  <si>
    <t>十月窓</t>
  </si>
  <si>
    <t>반달모양의 창문.</t>
  </si>
  <si>
    <t>19316</t>
  </si>
  <si>
    <t>시유</t>
  </si>
  <si>
    <t>施釉</t>
  </si>
  <si>
    <t>유약(오짓물)을 칠함.</t>
  </si>
  <si>
    <t>19318</t>
  </si>
  <si>
    <t>거푸집철사</t>
  </si>
  <si>
    <t>1932</t>
  </si>
  <si>
    <t>시유 타일</t>
  </si>
  <si>
    <t>glazed tile</t>
  </si>
  <si>
    <t>표면에 유약을 칠한 타일. 유약 타일이라고도 한다.→무유약 타일 .</t>
  </si>
  <si>
    <t>19320</t>
  </si>
  <si>
    <t>시유기와</t>
  </si>
  <si>
    <t>施釉蓋瓦</t>
  </si>
  <si>
    <t>저급 점토를 원료로 하여 900℃ 정도로 소소(素燒)한 기와에 유약을 칠하여 재차 소성하면, 여러 가지색이 표면에 착색되고 경질면이 되어 광택이 나서 외관도 아름다워질 뿐 아니라 방수성도 커짐.</t>
  </si>
  <si>
    <t>19321</t>
  </si>
  <si>
    <t>시유벽돌</t>
  </si>
  <si>
    <t>enameled brick, 施釉－</t>
  </si>
  <si>
    <t>① 오짓물(釉藥)을 칠한 매끄러운 표면을 가진 벽돌. ② ＝enamelled brick＝glazed brick＝ceramic glazed brick.</t>
  </si>
  <si>
    <t>19322</t>
  </si>
  <si>
    <t>시유약</t>
  </si>
  <si>
    <t>glazing</t>
  </si>
  <si>
    <t>도자기 바탕에 유약을 칠하는 것을 말한다. 타일, 기와, 벽돌 둥의 표면에 칠한다.</t>
  </si>
  <si>
    <t>19323</t>
  </si>
  <si>
    <t>시유와</t>
  </si>
  <si>
    <t>施釉瓦</t>
  </si>
  <si>
    <t>① 소소와에 오짓물(釉藥)을 칠하여 재소성한 것. ② 표면이 각종 색으로 착색되고 경질면이 되어 광택이 나고 방수성이 커져서 외관도 아름다우므로 고급 장식재로 씀.</t>
  </si>
  <si>
    <t>19324</t>
  </si>
  <si>
    <t>시읍면 마스터플랜</t>
  </si>
  <si>
    <t>마스터플랜. 도시 마스터플랜.</t>
  </si>
  <si>
    <t>19325</t>
  </si>
  <si>
    <t>시인 거리</t>
  </si>
  <si>
    <t>distance of legibility</t>
  </si>
  <si>
    <t>육안으로 문자 · 기호 · 신호 등을 알아볼수있는 거리.</t>
  </si>
  <si>
    <t>19327</t>
  </si>
  <si>
    <t>시작면</t>
  </si>
  <si>
    <t>springing point, 始作面</t>
  </si>
  <si>
    <t>아치용어로 아치가 받침부와 만나는 면을 말한다.</t>
  </si>
  <si>
    <t>19328</t>
  </si>
  <si>
    <t>시작선</t>
  </si>
  <si>
    <t>spring line, 始作線</t>
  </si>
  <si>
    <t>① 양쪽 시작 면 사이를 연결한 선. ② 상반 아치의 시작선 또는 단면중 최대 폭을 형성하는 횡단선을 말한다</t>
  </si>
  <si>
    <t>19329</t>
  </si>
  <si>
    <t>거푸집콘크리트블록구조</t>
  </si>
  <si>
    <t>form[fillup] concrete block structure</t>
  </si>
  <si>
    <t>① 거푸집 블록을 써서 철근을 배근하고, 콘크리트를 다져 넣게 된 구조의 총칭. ② ＝거푸집블록구조＝거푸집콘크리트구조＝거푸집블록조. ③ 거푸집블록을 짜 맞추어, 그 빈속에 철근콘크리트를 채워 넣어 내력벽으로 형성하는 법과 거푸집블록을 순전한 거푸집으로 쓰고 그 내부를 철근콘크리트 라멘체로 또는 철근콘크리트 벽식 구조에 내력벽으로 형성하는 법이 있음. ④ 이 구조법은 보강블록구조법에 준하고, 또 다른 구조체와 혼용할 수도 있음. ⑤ 3층까지 가능하나 2층 정도가 적당함. ⑥ 블록 자체가 거푸집이 되므로, 목제 거푸집에 비해 조기공사 진행의 장점도 있으나 경제적으로 반드시 유리하다고는 할 수 없으며, 단점으로는 곰보가 될 우려가 많고 충분히 다질 수 없으며, 결과의 판단이 불명하고 철근콘크리트의 접착피복이 불안전함.</t>
  </si>
  <si>
    <t>1933</t>
  </si>
  <si>
    <t>시작업</t>
  </si>
  <si>
    <t>visual task</t>
  </si>
  <si>
    <t>일상 생활이나 활동에 있어서 눈으로 물건을 보는 것.</t>
  </si>
  <si>
    <t>19330</t>
  </si>
  <si>
    <t>시작업면</t>
  </si>
  <si>
    <t>visual working plane</t>
  </si>
  <si>
    <t>시작업의 시각 대상이 있는 면. 시작업의 작업면.</t>
  </si>
  <si>
    <t>19331</t>
  </si>
  <si>
    <t>시작편</t>
  </si>
  <si>
    <t>springer</t>
  </si>
  <si>
    <t>아치용어로 시작 면에 놓는 첫 아치편</t>
  </si>
  <si>
    <t>19332</t>
  </si>
  <si>
    <t>시장</t>
  </si>
  <si>
    <t>market, 市場</t>
  </si>
  <si>
    <t>공급자와 수요자 사이에 이루어지는 거래형태의 총칭 또는 제품이 거래되는 공간 또는 시설로  도/소매 시장, 주식시장, 옥내시장, 옥외시장 등이 있다.</t>
  </si>
  <si>
    <t>19333</t>
  </si>
  <si>
    <t>시장광장</t>
  </si>
  <si>
    <t>market place, market place of forum, 市場廣場</t>
  </si>
  <si>
    <t>노상들이 모여 물품의 교역을 할 장소로 마련된 광장.</t>
  </si>
  <si>
    <t>19338</t>
  </si>
  <si>
    <t>시장촌</t>
  </si>
  <si>
    <t>시장을 중심으로 발전해 온 거리.</t>
  </si>
  <si>
    <t>19339</t>
  </si>
  <si>
    <t>거푸집패널</t>
  </si>
  <si>
    <t>form panel</t>
  </si>
  <si>
    <t>거푸집널로 쓰기 위하여 일정한 치수로 울거미를 써서 짜 만든 넓은 판.</t>
  </si>
  <si>
    <t>1934</t>
  </si>
  <si>
    <t>시정</t>
  </si>
  <si>
    <t>visibility</t>
  </si>
  <si>
    <t>단위는 km로 대기 혼탁도를 나타내는 척도이며 수평방향으로 물체의 형태를 눈으로 판별할 수 있는 최대 거리.</t>
  </si>
  <si>
    <t>19342</t>
  </si>
  <si>
    <t>시준거리</t>
  </si>
  <si>
    <t>length of sight, 視準距離</t>
  </si>
  <si>
    <t>기준이 되는 물체의 방향과 평행이 되도록 하는 거리</t>
  </si>
  <si>
    <t>19344</t>
  </si>
  <si>
    <t>시즈닝</t>
  </si>
  <si>
    <t>seasoning</t>
  </si>
  <si>
    <t>① 목재를 사용하기 전에 충분히 건조시켜 변형을 제거해 두는 것. ② 주조 방치 제품을 가공 전에 충분히 방치하여 변형을 제거해 두는 것.</t>
  </si>
  <si>
    <t>19347</t>
  </si>
  <si>
    <t>시지각</t>
  </si>
  <si>
    <t>visual perception</t>
  </si>
  <si>
    <t>시각을 통해서 얻어지는 감각과 지각의 총칭.</t>
  </si>
  <si>
    <t>19348</t>
  </si>
  <si>
    <t>시지에스단위계</t>
  </si>
  <si>
    <t>길이는 cm, 질량은 g, 시간은 s를 기본 단위로  나타내는 단위계. (=)시지에스법.</t>
  </si>
  <si>
    <t>19349</t>
  </si>
  <si>
    <t>거품 소화 설비</t>
  </si>
  <si>
    <t>foam fire extinguishing system</t>
  </si>
  <si>
    <t>거품 소화 약제를 거품 헤드 등에서 발사하여 연소면을 거품으로 덮어 질식 작용과 냉각 작용에 의해 소화하는 설비. 고정식과 이동식이 있고 이 설비는 주차장 등의 기름 화재에 적합하다.</t>
  </si>
  <si>
    <t>1935</t>
  </si>
  <si>
    <t>시지에스법</t>
  </si>
  <si>
    <t>CGS法</t>
  </si>
  <si>
    <t>센티미터(cm), 그램(g), 초(sec)를 기본 단위로 삼는 단위계로, 1881년 국제 전기학 회의에서 켈빈(W.T. Kelvin)에 의해 정해짐. SI 단위계의 영향으로 일반적으로는 잘 쓰이지는 않지만, 전자기학이나 천문학에서는 아직도 널리 쓰이고 있다.</t>
  </si>
  <si>
    <t>19350</t>
  </si>
  <si>
    <t>시차</t>
  </si>
  <si>
    <t>equation of time</t>
  </si>
  <si>
    <t>① = 균시차 ② 위도차에 의한 진태양시의 차. 또는 각 지역에서 결정되어 있는 표준시의 차.</t>
  </si>
  <si>
    <t>세화77.4%</t>
  </si>
  <si>
    <t>19351</t>
  </si>
  <si>
    <t>시청각 라이브러리</t>
  </si>
  <si>
    <t>audio-visual library</t>
  </si>
  <si>
    <t>사회교육, 학교교재로서의 테이프, 비디오, 슬라이드 영화 등을 설치한 시설</t>
  </si>
  <si>
    <t>19353</t>
  </si>
  <si>
    <t>시청각 자료</t>
  </si>
  <si>
    <t>시각, 청각의 감각기관을 이용하여 교육할 수 있는 자료</t>
  </si>
  <si>
    <t>19354</t>
  </si>
  <si>
    <t>시청각실</t>
  </si>
  <si>
    <t>audio-visual room, 視聽覺室</t>
  </si>
  <si>
    <t>영상이나 음향장비를 설치하여 감상할 수 있는 방.음향을 위하여 방음처리 및 영상을 위하여 암막이 가능하도록 하여야 한다.</t>
  </si>
  <si>
    <t>19355</t>
  </si>
  <si>
    <t>시청실</t>
  </si>
  <si>
    <t>audition room; listening room</t>
  </si>
  <si>
    <t>시험음, 음악 등의 시청을 위한 방. 음악 장해가 없고 잔향도 짧게 설정됨.</t>
  </si>
  <si>
    <t>19356</t>
  </si>
  <si>
    <t>시체실</t>
  </si>
  <si>
    <t>morgue, 屍體室</t>
  </si>
  <si>
    <t>시체를 보관하는 방.부패방지를 위한 냉장고가 필요하며, 위생을 위하여 타일마감 및 스텐레스기구를 설치하여 한다.</t>
  </si>
  <si>
    <t>19357</t>
  </si>
  <si>
    <t>시추</t>
  </si>
  <si>
    <t>care boring, 試錐</t>
  </si>
  <si>
    <t>① 지반 내에 원공(圓孔)을 뚫어 특별한 기구로 흙을 끌어올려 흙의 표본을 보고 지반을 조사하는 방법. ② =보링.</t>
  </si>
  <si>
    <t>기문당94.0%</t>
  </si>
  <si>
    <t>19358</t>
  </si>
  <si>
    <t>거품 소화기</t>
  </si>
  <si>
    <t>bubble extinguisher； foam extinguisher</t>
  </si>
  <si>
    <t>거품을 발생해서 소화하는 기구. 화학 거품 소화기와 기계 거품 소화기가 있다. 보통 화재 및 기름 화재에 적응한다.</t>
  </si>
  <si>
    <t>1936</t>
  </si>
  <si>
    <t>시카고법</t>
  </si>
  <si>
    <t>Chicago board method, -法</t>
  </si>
  <si>
    <t>① 흙파기 측면의 흙막이의 일종. ② ＝Chicago method.</t>
  </si>
  <si>
    <t>19360</t>
  </si>
  <si>
    <t>시카고창</t>
  </si>
  <si>
    <t>Chicago window</t>
  </si>
  <si>
    <t>창 디자인은 유리 제조 기술과 강철 구조 프레임의 진보로 가능.</t>
  </si>
  <si>
    <t>19361</t>
  </si>
  <si>
    <t>시카고파</t>
  </si>
  <si>
    <t>Chicago school, -派</t>
  </si>
  <si>
    <t>1880년대 초부터 1900년대 초까지 시카고에서 활약한 미국 근대건축가 그룹이나 그들이 세운 건물을 총칭하는 말이다. 상업용 건물에서 새로운 철골 구조 기술을 홍보 한 최초의 사람들 중 하나였으며, 유럽 근대주의의 병렬 발전과 함께 진화하여 영향을 미쳤던 공간 미학을 개발했다. 1940 년대에서 1970 년대 사이에 현대적인 미학을 가진 "제2차 시카고 학교"가 등장하여 새로운 시공 기술과 튜브 프레임 구조와 같은 구조 시스템을 개척했다.</t>
  </si>
  <si>
    <t>19362</t>
  </si>
  <si>
    <t>시카라</t>
  </si>
  <si>
    <t>sikhara</t>
  </si>
  <si>
    <t>북인도의 힌두교 사원 건축에서 높은 탑을 말하며, 주재 신이 모시는 가바그리하(자궁, garbhagriha)의 시카라는 북인도의 힌두교 사원. 남인도에서 동등한 용어는 비마나(vimana)라고 함. 시카라와 달리 성소를 포함한 건물 전체를 말함. 남쪽에서 shikhara는 vimana의 최상위 단계</t>
  </si>
  <si>
    <t>19363</t>
  </si>
  <si>
    <t>시컨트 모듈러스</t>
  </si>
  <si>
    <t>secant modulus</t>
  </si>
  <si>
    <t>응력-변형률 곡선에서 원점과 임의의 응력상태를 잇는 직선의 기울기. 콘크리트의 경우 일반적으로 원점에서부터 0.25fck 또는 0.5fck 의 응력상태를 가지는 점을 잇는 직선의 기울기를 콘크리트의 시컨트 모듈러스 Ec로 하고있다. (=)할선탄성계수.</t>
  </si>
  <si>
    <t>19364</t>
  </si>
  <si>
    <t>시컨트탄성계수</t>
  </si>
  <si>
    <t>secant modulus, -彈性係數</t>
  </si>
  <si>
    <t>19365</t>
  </si>
  <si>
    <t>시퀀스</t>
  </si>
  <si>
    <t>sequence</t>
  </si>
  <si>
    <t>일련의 경관 연결. 장면의 연속.</t>
  </si>
  <si>
    <t>19366</t>
  </si>
  <si>
    <t>시퀀스 제어</t>
  </si>
  <si>
    <t>sequence control</t>
  </si>
  <si>
    <t>자동 제어의 일종. 미리 정한 몇가지 조건에 따라서 그 제어 목표 상태가 달성되도록 정해진 순서대로 조작부가 동작해서 제어를 하는 것(=시퀸스 컨트롤)→프로그램 제어</t>
  </si>
  <si>
    <t>19367</t>
  </si>
  <si>
    <t>시퀀스 컨트롤</t>
  </si>
  <si>
    <t>19368</t>
  </si>
  <si>
    <t>시퀀스다이어그램</t>
  </si>
  <si>
    <t>sequence diagram</t>
  </si>
  <si>
    <t>기기의 동작순서와 상호관련을 이해하기 쉽게 전개하여 표시한 동작설명도.</t>
  </si>
  <si>
    <t>19369</t>
  </si>
  <si>
    <t>거품유리</t>
  </si>
  <si>
    <t>⇨기포유리(＝).</t>
  </si>
  <si>
    <t>1937</t>
  </si>
  <si>
    <t>시트</t>
  </si>
  <si>
    <t>sheet, 原緞</t>
  </si>
  <si>
    <t>① 침대 위에 까는 흰 천 또는 좌석(seat). ② 실내 바닥을 미화‧보온‧흡음‧탄성 등의 목적으로 쓰이는 자리류(깔개). ③ 돗자리‧왕골자리‧갈자리‧다다미‧양탄자‧융단‧합성수지제 등이 있음. ④ 목조마루‧온돌‧콘크리트바닥 등에 자유로이 쓸 수 있음. ⑤ KS F 8081 참조. ⑥ KS F 2272 참조.</t>
  </si>
  <si>
    <t>19372</t>
  </si>
  <si>
    <t>시트 롤 마무리기</t>
  </si>
  <si>
    <t>flatwork ironer</t>
  </si>
  <si>
    <t>세탁 설비 기기의 하나. 탈수한 시트 등의 평평한 세탁물을 연속적으로 가열된 회전롤 등에 압착시켜 건조와 동시에 다림질로 마무리하는 기계. 시트 롤, 롤 다리미라고도 한다.</t>
  </si>
  <si>
    <t>19373</t>
  </si>
  <si>
    <t>시트바</t>
  </si>
  <si>
    <t>sheet bar</t>
  </si>
  <si>
    <t>① 박판강(薄板鋼). ② 연기로 만들어진 얇은 판상의 강. ③ 두께 6～12mm.</t>
  </si>
  <si>
    <t>19376</t>
  </si>
  <si>
    <t>시트방수</t>
  </si>
  <si>
    <t>sheet waterproofing), -防水</t>
  </si>
  <si>
    <t>① 합성고무계나 합성수지계 시트를 접착제를 사용해 바탕에 1매 붙임으로 하는 방수법. ② 보행자용으로 제공하는 경우는 2매 붙임으로 하고 누름콘크리트를 타설한다. 접착에는 전면접착과 탈기공법을 병용한 부분접착이 있음. ③ 인장에 대한 신축률이 크고 방수바탕의 움직임에 대해 추수성이 풍부하지만 태양광선이나 오존에 의한 열화가 크며 균열이 생기기 쉬움.</t>
  </si>
  <si>
    <t>19377</t>
  </si>
  <si>
    <t>시트앵글</t>
  </si>
  <si>
    <t>seat angle</t>
  </si>
  <si>
    <t>① 어떤 부재의 일단을 지지하기 위하여 다른 부재에 리베팅된 작은 앵글. ② 보의 하현재와 기둥의 주재를 결합하는 접합 앵글을 칭함.</t>
  </si>
  <si>
    <t>19378</t>
  </si>
  <si>
    <t>시트파일</t>
  </si>
  <si>
    <t>sheet pile, 鋼矢板</t>
  </si>
  <si>
    <t>① 강재의 기성 널말뚝. ② 주로 기초공사 등에서 토사의 붕괴를 방지하기 위해 사용하는 강철판 말뚝. ③ 길이 3～12m, 형상은 각종. ④ 굳은 지반에도 박을 수 있고 반복사용이 가능하고 완전방수.</t>
  </si>
  <si>
    <t>19379</t>
  </si>
  <si>
    <t>건</t>
  </si>
  <si>
    <t>① ⇨스프레이 건. ② ⇨콘크리트건.</t>
  </si>
  <si>
    <t>1938</t>
  </si>
  <si>
    <t>시트파일코퍼댐</t>
  </si>
  <si>
    <t>sheet-pile cofferdam</t>
  </si>
  <si>
    <t>시트파일에 의한 코퍼댐.</t>
  </si>
  <si>
    <t>19380</t>
  </si>
  <si>
    <t>시티 호텔</t>
  </si>
  <si>
    <t>city hotel</t>
  </si>
  <si>
    <t>도심부에 설치하는 도시호텔을 말하며, 입지에 따라 다운타운호텔, 서번호텔, 터미널호텔, 스테이션호텔로 분류한다.</t>
  </si>
  <si>
    <t>19381</t>
  </si>
  <si>
    <t>시티에스균열시험</t>
  </si>
  <si>
    <t>CTS-cracking test</t>
  </si>
  <si>
    <t>① 시험편의 냉각속도가 다른 2개소에 시험비드를 만들고, 냉각속도가 다를 때의 균열발생의 경향을 알아내는 균열시험. ②Controlled Thermal Severity의 머리글자를 따서 이름이 붙은 것임. ③ 판재의 절단 단면과 판재의 표면을 시험할 수 있으며, 맞대기용접과 필렛용접에서의 균열의 발생도를 동시에 알아낼 수 있음.</t>
  </si>
  <si>
    <t>19382</t>
  </si>
  <si>
    <t>시티호텔</t>
  </si>
  <si>
    <t>도시의 시가지구에 위치한 호텔의 한 종류. 커머셜호텔, 레지덴셜호텔, 아파트먼트호텔, 터미널호텔 등이 있다.</t>
  </si>
  <si>
    <t>19383</t>
  </si>
  <si>
    <t>시표</t>
  </si>
  <si>
    <t>object of visual test</t>
  </si>
  <si>
    <t>시인 능력이나 색각 등을 측정하기 위해 사용하는 도형이나 문자 등의 시각 대상.</t>
  </si>
  <si>
    <t>19385</t>
  </si>
  <si>
    <t>시피엠</t>
  </si>
  <si>
    <t>① critical path method의 약어. ② complete project management의 약어. ③ 네트워크에 의한 공정관리기법. ④ 크리티컬 패스. ⑤ 네트워크공정표. ⑥ 하나의 프로젝트(project)수행에 필요한 다수의 세부사업을 관련된 네트워크로 묶고, 이를 최종목표로 연결시키는 종합관리기법. ⑧ 1956년 미국의 Dupont사에서 개발.</t>
  </si>
  <si>
    <t>19386</t>
  </si>
  <si>
    <t>시행</t>
  </si>
  <si>
    <t>enforcement, 施行</t>
  </si>
  <si>
    <t>제도나 법령을 공포한 뒤, 효력을 실질적으로 발생시키는 일</t>
  </si>
  <si>
    <t>19388</t>
  </si>
  <si>
    <t>시행기일</t>
  </si>
  <si>
    <t>施行期日</t>
  </si>
  <si>
    <t>제도나 법령의 효력이 처음으로 발생하는 일자</t>
  </si>
  <si>
    <t>19389</t>
  </si>
  <si>
    <t>건 뿜칠</t>
  </si>
  <si>
    <t>모르타르 건에 의한 뿜칠 마무리.</t>
  </si>
  <si>
    <t>1939</t>
  </si>
  <si>
    <t>시행기한</t>
  </si>
  <si>
    <t>period of effectiveness, 施行期限</t>
  </si>
  <si>
    <t>제도나 법령이 공포된 뒤로 효력이 처음으로 생기는 시행기일까지의 시간</t>
  </si>
  <si>
    <t>19390</t>
  </si>
  <si>
    <t>시행령</t>
  </si>
  <si>
    <t>enforcement ordinance, 施行令</t>
  </si>
  <si>
    <t>법률을 시행하는데 필요한 규정을 주 내용으로하는 집행명령으로 일반적으로 대통령의 명령을 말한다</t>
  </si>
  <si>
    <t>19391</t>
  </si>
  <si>
    <t>시행자</t>
  </si>
  <si>
    <t>施行者</t>
  </si>
  <si>
    <t>행정법상의 일을 실제로 행하는 사람</t>
  </si>
  <si>
    <t>19392</t>
  </si>
  <si>
    <t>시험 말뚝</t>
  </si>
  <si>
    <t>test pile</t>
  </si>
  <si>
    <t>재하시험 또는 말뚝박기시험을 위해 사용되는 말뚝.</t>
  </si>
  <si>
    <t>19393</t>
  </si>
  <si>
    <t>시험 바닥</t>
  </si>
  <si>
    <t>test bed; test floor</t>
  </si>
  <si>
    <t>개발 기술의 적합성을 테스트 해보는 환경을 통칭. 테스트 베드란 기술 개발 과정에 있어 기술이 소비되는 실제와 동일한 환경 또는 결과 예측이 가능한 가상환경을 구축하여 개발 기술의 적합성을 테스트 해보는 환경을 의미한다.  테스트베드</t>
  </si>
  <si>
    <t>19394</t>
  </si>
  <si>
    <t>시험 보링</t>
  </si>
  <si>
    <t>test boring</t>
  </si>
  <si>
    <t>부지 지반의 상태를 알기 위한 굴착 또는 공법의 적용성을 확인하기 위한 시험적인 굴착</t>
  </si>
  <si>
    <t>19396</t>
  </si>
  <si>
    <t>시험 성토</t>
  </si>
  <si>
    <t>test banking: test embankment； experimental banking</t>
  </si>
  <si>
    <t>성토재료에 알맞은 다짐장비, 다짐방법, 시공관리 체제 등을 검토하기 위해
시험적으로 수행하는 흙쌓기</t>
  </si>
  <si>
    <t>19397</t>
  </si>
  <si>
    <t>시험말뚝</t>
  </si>
  <si>
    <t>test pile, trial pile, 試驗－</t>
  </si>
  <si>
    <t>① 말뚝의 허용지지력을 시험하기 위하여 때려 박는 말뚝. ② 시험말뚝박기 시의 주의사항은 다음과 같다. 1) 시험말뚝은 실제 사용할 말뚝과 똑같은 조건의 것으로 할 것. 2) 시험말뚝은 3본 이상으로 할 것. 3)시험말뚝은 확고한 위치에 수직으로 박을 것. 4) 연속적으로 박되 휴식시간을 두지 말 것. 5) 최종관입량은 5회 또는 10회 타격한 평균값을 쓸 것. 6) 소정의 최종침하량에 도달하면 그 이상 무리하게 박지 말 것.</t>
  </si>
  <si>
    <t>19399</t>
  </si>
  <si>
    <t>EL 램프</t>
  </si>
  <si>
    <t>황화아연을 주체로 하는 형광체에 높은 전기장을 가할 때 내는 빛을 광원으로 하는 램프. 효율이 나쁘므로 일반 조명에는 사용되지 않지만, 얇은 형으로 되는 특징을 살려서 각종의 표시등, 표지등의 광원으로 사용된다.</t>
  </si>
  <si>
    <t>194</t>
  </si>
  <si>
    <t>건 타입 (오일) 버너</t>
  </si>
  <si>
    <t>gun type (oil) burner</t>
  </si>
  <si>
    <t>고압의 기름 (등유 또는 경유) 을 작은 구멍에서 분출시켜 미세한 물방울로 해서 연소 시키는 버너. 작은 용량의 보일러 등에 사용한다.</t>
  </si>
  <si>
    <t>1940</t>
  </si>
  <si>
    <t>시험배합</t>
  </si>
  <si>
    <t>trial mix, 試驗配合</t>
  </si>
  <si>
    <t>재료의 시험적인 배합.</t>
  </si>
  <si>
    <t>19400</t>
  </si>
  <si>
    <t>시험실에서 콘크리트의 압축 및 휨강도시험용 공시체를 제작하고 양생하는 방법</t>
  </si>
  <si>
    <t>KS F 2403 콘크리트의 강도 시험용 공시체 제작 방법.</t>
  </si>
  <si>
    <t>19401</t>
  </si>
  <si>
    <t>시험실에서 흙시멘트의 압축 및 휨강도시험용 공시체를 제작하고 양생하는 방법</t>
  </si>
  <si>
    <t>KS F 2329.</t>
  </si>
  <si>
    <t>19402</t>
  </si>
  <si>
    <t>시험체</t>
  </si>
  <si>
    <t>test piece; test specimen</t>
  </si>
  <si>
    <t>재료나 제품의 품질 · 성질올 평가하기 위해 결정된 작성 방법에 의해 만들어진 소정의 형상 · 치수를 갖는 시험용의 성형품.(=공시체)</t>
  </si>
  <si>
    <t>19403</t>
  </si>
  <si>
    <t>시험충진</t>
  </si>
  <si>
    <t>charge test, 試驗充塡</t>
  </si>
  <si>
    <t>① 누설을 탐지할 목적으로 일정량의 가스(gas)를 냉동장치 내에 압축시켜 넣는 것. ② 설비용어.</t>
  </si>
  <si>
    <t>19404</t>
  </si>
  <si>
    <t>시험파기</t>
  </si>
  <si>
    <t>test digging, trial pit, trial shaft, test-pit digging,, 試掘</t>
  </si>
  <si>
    <t>①땅 속(대지의 일부, 일반적으로 기둥의 위치)에 구덩이(사람이 들어갈 정도)를 파고 지층의 상황‧모양‧깊이‧토질‧용수의 다소‧상수면 등을 조사하는 지반조사법의 하나. ②구덩이파기‧방축널파기‧폴링(poling)파기 등이 있고, 3～5일 이내에 완료할 정도의 소규모일 때 함. ③ 굳은 층이 얕거나, 지층이 단단할 때 그리고 깊이는 3m 내외가 적당.</t>
  </si>
  <si>
    <t>19405</t>
  </si>
  <si>
    <t>시험파기구덩이</t>
  </si>
  <si>
    <t>19406</t>
  </si>
  <si>
    <t>시험펌프</t>
  </si>
  <si>
    <t>test pump, 試驗－</t>
  </si>
  <si>
    <t>수압시험에 쓰이는 수동펌프.</t>
  </si>
  <si>
    <t>19407</t>
  </si>
  <si>
    <t>시험편</t>
  </si>
  <si>
    <t>specimen, test piece, 試驗片</t>
  </si>
  <si>
    <t>압축‧휨‧인장시험 등의 강도시험, creep시험 등 각종 시험을 행하기 위하여 소정의 형태와 크기로 만든 재료편, 시료(試料).</t>
  </si>
  <si>
    <t>19408</t>
  </si>
  <si>
    <t>시험피트</t>
  </si>
  <si>
    <t>test pit, trial pit, test shaft, 試掘坑</t>
  </si>
  <si>
    <t>① 시험파기 구덩이. ② 시험파기.</t>
  </si>
  <si>
    <t>기문당95.0%</t>
  </si>
  <si>
    <t>19409</t>
  </si>
  <si>
    <t>건강 주택</t>
  </si>
  <si>
    <t>healthy house</t>
  </si>
  <si>
    <t>건강주택(Healthy Housing) : 건강과 생명을 유지·향상시킬 수 있는 주택으로서 한 가족의 생애주기와 삶의 스타일이 변화해도 평생 건강관리가 가능하고 거주자의 노화현상에도 안전하게 대처할 수 있는 주택을 말한다. 즉, 생애건물, 가변형건물, 미래건물, 의료건물, silver town 등을 모두 포괄하는 개념이라고 할 수 있다.특히 거주자의 신체적 건강뿐만 아니라 정신적 사회적 건강 등을 모두 유지·향상시켜주는 건물이다.</t>
  </si>
  <si>
    <t>1941</t>
  </si>
  <si>
    <t>시험하중</t>
  </si>
  <si>
    <t>test load, 試驗荷重</t>
  </si>
  <si>
    <t>구조물의 강도, 지반의 지지력 등을 측정하기 위하여 시험적으로 제한한 하중.</t>
  </si>
  <si>
    <t>19410</t>
  </si>
  <si>
    <t>시험해머</t>
  </si>
  <si>
    <t>test hammer, 試驗－</t>
  </si>
  <si>
    <t>리베팅한 성적이 양호한지 음향으로 알아보기 위하여 손으로 때려 보는데 쓰이는 소형 해머.</t>
  </si>
  <si>
    <t>19411</t>
  </si>
  <si>
    <t>시형강</t>
  </si>
  <si>
    <t>C-shape steel, C-形鋼</t>
  </si>
  <si>
    <t>① 단면이 시자(C)형으로 된 형강. ② ＝오금ㄷ형강.</t>
  </si>
  <si>
    <t>19412</t>
  </si>
  <si>
    <t>시환경</t>
  </si>
  <si>
    <t>visual environment</t>
  </si>
  <si>
    <t>건축환경 가운데 물건이 보이는 상태와 빛의 상태를 대상으로 할 때의 환경. 광환경에 비해서 환경 심리적인 면이 약간 강하다.</t>
  </si>
  <si>
    <t>19413</t>
  </si>
  <si>
    <t>시효 경화</t>
  </si>
  <si>
    <t>① 고온에서 고용체가 된 금속을 고온 가열하여 장시간 동안 방치하여 두면 시간의 경과와 함께 경화되는 성질. ② 냉간으로 소성 가공한 강재가 시간의 경과와 함께 경화해서 항복점이 상승하는 현상. 연성은 저하한다.</t>
  </si>
  <si>
    <t>19414</t>
  </si>
  <si>
    <t>식각</t>
  </si>
  <si>
    <t>19415</t>
  </si>
  <si>
    <t>식기 선반</t>
  </si>
  <si>
    <t>sideboard； china cabinet</t>
  </si>
  <si>
    <t>음식을 담는 기구를 넣어 두는 가구</t>
  </si>
  <si>
    <t>19416</t>
  </si>
  <si>
    <t>식기 세척기</t>
  </si>
  <si>
    <t>dishwasher; dishwashing machine</t>
  </si>
  <si>
    <t>주방의 세척 · 소독 기기의 일종. 각종 형상의 식기를 세척하는 기계. 일반적으로 열탕을 순환 펌프로 가압한 다음 식기에 분사해서 세척하고, 끝으로 새로운 열탕으로 헹구어 씻음.</t>
  </si>
  <si>
    <t>19417</t>
  </si>
  <si>
    <t>식기실</t>
  </si>
  <si>
    <t>pantry, larder, 食器室</t>
  </si>
  <si>
    <t>식기를 수납하는 공간</t>
  </si>
  <si>
    <t>19418</t>
  </si>
  <si>
    <t>식나무</t>
  </si>
  <si>
    <t>aucuba</t>
  </si>
  <si>
    <t>쌍떡잎식물군 국화군 가리야목 가리야과 식나무속 낙엽관목이며,해안이나 숲 속에서 자라며, 차례식재로 뜰에 심기도 하는 상록 떨기나무</t>
  </si>
  <si>
    <t>19419</t>
  </si>
  <si>
    <t>건공기</t>
  </si>
  <si>
    <t>⇨건조공기(＝).</t>
  </si>
  <si>
    <t>1942</t>
  </si>
  <si>
    <t>식년 조체제</t>
  </si>
  <si>
    <t>신사건축에 있어서, 신전의 일부 또는 전체를 일정 연한 마다에 개축하는 제도. 일본의 신사에서 일정한 년수를 정하여 새롭게 신전을 조영하고 그곳으로 구 신전의 신체(神體)를 옮기는 것. 주기적인 복귀와 재생의 의례</t>
  </si>
  <si>
    <t>19420</t>
  </si>
  <si>
    <t>식당</t>
  </si>
  <si>
    <t>dining room, 食堂</t>
  </si>
  <si>
    <t>불교사찰에서 숭려들의 식사를 위한 건물로서, 고대 선종사원에서는 중심영역으로 선법당과 대칭으로 배치되었다.</t>
  </si>
  <si>
    <t>19421</t>
  </si>
  <si>
    <t>식목</t>
  </si>
  <si>
    <t>garden tree</t>
  </si>
  <si>
    <t>산이나 들판에 생육을 고려하여 나무를 심는 일</t>
  </si>
  <si>
    <t>19422</t>
  </si>
  <si>
    <t>식물원</t>
  </si>
  <si>
    <t>botanical garden, 植物園</t>
  </si>
  <si>
    <t>식물 연구 또는 일반인의 관람을 위하여 다양한 식물을 수집하여 재배하는 공간</t>
  </si>
  <si>
    <t>19423</t>
  </si>
  <si>
    <t>식민 도시</t>
  </si>
  <si>
    <t>colonial town</t>
  </si>
  <si>
    <t>자국의 영토 안에 있으면서 자국의 주권이 미치지 않는 외국인의 거류지가 설치되어, 영사 재판권을 가진 제 3국에 의해 도시행정이 이루어지는 도시.</t>
  </si>
  <si>
    <t>19424</t>
  </si>
  <si>
    <t>식별 거리</t>
  </si>
  <si>
    <t>distance of identification</t>
  </si>
  <si>
    <t>눈으로 사물의 모양, 질감, 용도 등을 분별하여 알아볼 수 있는 물리적 거리</t>
  </si>
  <si>
    <t>19425</t>
  </si>
  <si>
    <t>식사겸용부엌</t>
  </si>
  <si>
    <t>dining kitchen, 食事兼用廚房</t>
  </si>
  <si>
    <t>식사 뿐만 아니라 음식을 만들고 정리할 수 있는 시설을 갖춘 공간</t>
  </si>
  <si>
    <t>19427</t>
  </si>
  <si>
    <t>식사실</t>
  </si>
  <si>
    <t>dining room</t>
  </si>
  <si>
    <t>특정한 시간에 음식을 먹을 수 있는 방</t>
  </si>
  <si>
    <t>19428</t>
  </si>
  <si>
    <t>식생</t>
  </si>
  <si>
    <t>vegetation</t>
  </si>
  <si>
    <t>일정 지역에 자라고 있는 식물군락을 통합하여 이르는 말</t>
  </si>
  <si>
    <t>19429</t>
  </si>
  <si>
    <t>건구</t>
  </si>
  <si>
    <t>⇨창호(＝).</t>
  </si>
  <si>
    <t>1943</t>
  </si>
  <si>
    <t>식수대</t>
  </si>
  <si>
    <t>planting belt</t>
  </si>
  <si>
    <t>공공시설로 도로 가장자리 및 중앙부에 식물을 식재하는 것</t>
  </si>
  <si>
    <t>19430</t>
  </si>
  <si>
    <t>식수림 심기</t>
  </si>
  <si>
    <t>어린 나무를 심거나 무리지어 식재를 하는 작업</t>
  </si>
  <si>
    <t>19431</t>
  </si>
  <si>
    <t>식재</t>
  </si>
  <si>
    <t>植栽</t>
  </si>
  <si>
    <t>식물을 심거나 조성하여 가꾸는 일</t>
  </si>
  <si>
    <t>19432</t>
  </si>
  <si>
    <t>식재 계획</t>
  </si>
  <si>
    <t>planting design</t>
  </si>
  <si>
    <t>나무의 종류나 개화시기 등을 고려하여 수량 및 위치를 결정하는 작업</t>
  </si>
  <si>
    <t>19433</t>
  </si>
  <si>
    <t>식재대</t>
  </si>
  <si>
    <t>planting strip</t>
  </si>
  <si>
    <t>식수대와 같은 의미.</t>
  </si>
  <si>
    <t>19434</t>
  </si>
  <si>
    <t>식탁</t>
  </si>
  <si>
    <t>dining table</t>
  </si>
  <si>
    <t>음식을 먹기 위해 좌석할 수 있는 탁자</t>
  </si>
  <si>
    <t>19438</t>
  </si>
  <si>
    <t>신 월드 샘플러</t>
  </si>
  <si>
    <t>thin walled sampler</t>
  </si>
  <si>
    <t>얇은 원형관 형태의 흙 시료 채취기</t>
  </si>
  <si>
    <t>19439</t>
  </si>
  <si>
    <t>신 월드 튜브</t>
  </si>
  <si>
    <t>thin walled tube</t>
  </si>
  <si>
    <t>흙 시료 채취를 위한 박판 원형관</t>
  </si>
  <si>
    <t>19440</t>
  </si>
  <si>
    <t>신개선</t>
  </si>
  <si>
    <t>평면 위의 곡선에 접하는 직선을 그 곡선을 따라 회전시킬 때, 직선 위의 한 정점이 그 평면 위에 그리는 곡선</t>
  </si>
  <si>
    <t>19443</t>
  </si>
  <si>
    <t>신건재</t>
  </si>
  <si>
    <t>新建材</t>
  </si>
  <si>
    <t>종래의 건축재료에 없던 새로운 재료와 기술로 만들어진 건축재료의 총칭.</t>
  </si>
  <si>
    <t>19444</t>
  </si>
  <si>
    <t>신건축</t>
  </si>
  <si>
    <t>新建築</t>
  </si>
  <si>
    <t>19세기 신건축 운동은 철물과 철근 콘크리트라는 두 가지 근대적 신 재료와 신공법을 핵심 매개로 삼아 성립, 발전 ⇨근대건축.</t>
  </si>
  <si>
    <t>19445</t>
  </si>
  <si>
    <t>신고</t>
  </si>
  <si>
    <t>report, 申告</t>
  </si>
  <si>
    <t>회사나 관청에서 일정한 사실을 진술∙보고하는 행위수리여부에 상관없이 접수기관에 도달된 때에 신고의무가 이행된 것으로 본다</t>
  </si>
  <si>
    <t>19446</t>
  </si>
  <si>
    <t>신고전주의 건축</t>
  </si>
  <si>
    <t>Neo-Classicicism architecture</t>
  </si>
  <si>
    <t>네오클래시시즘 건축이라고도 하며, 18세기 중반에 시작된 신고전주의 운동에 의해 생성된 건축 양식이다. 가장 순수한 형태로 고대 유물, 비트루비우스의 설계원칙, 이태리 건축가 안드레아 팔라디오(Andrea Palladio)의 작품에서 파생된 양식이다. 키아로 스코로("밝은 어두운"의 강한 대비)보다는 벽을 강조하고 각 부분에 대해 별도의 정체성을 유지하고 있다. 로코코 양식의 자연 장식에 대한 반응으로 세부 사항과 후기 바로크 건축 전통의 고전적 특징 중 일부에서 파생된 건축양식이다.</t>
  </si>
  <si>
    <t>19447</t>
  </si>
  <si>
    <t>신교통 시스템</t>
  </si>
  <si>
    <t>new transportation system</t>
  </si>
  <si>
    <t>기존의 버스, 철도 등의 개념을 뛰어 넘는 교통체계로 연속수송시스템, 무궤도 수송시스템, 복합 수송시스템 등 컴퓨터 제어에 의한 무인화 를 지향하는 체계</t>
  </si>
  <si>
    <t>19448</t>
  </si>
  <si>
    <t>신너</t>
  </si>
  <si>
    <t>시너(thinner).</t>
  </si>
  <si>
    <t>19450</t>
  </si>
  <si>
    <t>신더</t>
  </si>
  <si>
    <t>cinder, coal ash, furnace cinder, 炭殼</t>
  </si>
  <si>
    <t>① 석탄을 태워 생긴 덩어리로 된 석탄재. ② 경량콘크리트, 신더콘크리트의 골재용으로 쓰임.</t>
  </si>
  <si>
    <t>19451</t>
  </si>
  <si>
    <t>신더콘크리트</t>
  </si>
  <si>
    <t>cinder concrete</t>
  </si>
  <si>
    <t>① 콕스, 석탄재(신더) 등을 혼합해서 만든 일종의 경량콘크리트. ② 지붕공사에 있어서 방수층을 보호하고 열을 차단하는 역할을 함.</t>
  </si>
  <si>
    <t>19453</t>
  </si>
  <si>
    <t>신도시</t>
  </si>
  <si>
    <t>new town, 新都市</t>
  </si>
  <si>
    <t>도시기반을 비롯하여 도시형성에 필요한 인프라를 갖춘 새로운 도시형태</t>
  </si>
  <si>
    <t>19454</t>
  </si>
  <si>
    <t>신도시 기반 정비 사업</t>
  </si>
  <si>
    <t>new town infrastructure development project</t>
  </si>
  <si>
    <t>도시형성에 필요한 도로, 하천, 기반시설의 기능을 정리하는 사업</t>
  </si>
  <si>
    <t>19455</t>
  </si>
  <si>
    <t>신라와당</t>
  </si>
  <si>
    <t>新羅瓦當</t>
  </si>
  <si>
    <t>신라시대의 기와. 중국 육조(六朝) 즉, 위진 남북조 시대와 수대)의 영향 받았다. 막새기와로는 수막새기와만 사용되었고 문양은 연판문뿐이며 암막새기와의 사용 예는 아직 발견되지 않았다</t>
  </si>
  <si>
    <t>19456</t>
  </si>
  <si>
    <t>신랑</t>
  </si>
  <si>
    <t>nave, 身廊</t>
  </si>
  <si>
    <t>‘배’라는 의미의 라틴어 ‘나비스(navis)’에서 유래. 교회건축에 있어서 성당의 중앙을 차지하고 있는 부분이다. 엄격하게 보면 중앙 통로로 제한되지만 측랑(側廊)과 트란셉을 포함하여 평신도 숭배자가 이용할 수있는 모든 영역이 포함하기도 한다.</t>
  </si>
  <si>
    <t>19457</t>
  </si>
  <si>
    <t>신뢰성</t>
  </si>
  <si>
    <t>reliability</t>
  </si>
  <si>
    <t>일정조건하에서 규정목적 및 기간에 맞는 역할을 수행하는 성질</t>
  </si>
  <si>
    <t>19458</t>
  </si>
  <si>
    <t>신뢰성 이론</t>
  </si>
  <si>
    <t>reliability theory</t>
  </si>
  <si>
    <t>신뢰성 설계, 품질 관리, 안전성 평가의 골격이 되는 이론.</t>
  </si>
  <si>
    <t>19459</t>
  </si>
  <si>
    <t>건구온도</t>
  </si>
  <si>
    <t>dry-bulb temperature, 乾球溫度</t>
  </si>
  <si>
    <t>기호는 ｢DB｣. 보통 공기온도 혹은 기온이라 하는 것은 모두 건구온도를 말함. 건습구온도계의 구(球)의 주위를 젖게 하지 않고 측정한 기온</t>
  </si>
  <si>
    <t>기문당56.5%</t>
  </si>
  <si>
    <t>1946</t>
  </si>
  <si>
    <t>신뢰성 지표</t>
  </si>
  <si>
    <t>reliability index</t>
  </si>
  <si>
    <t>신뢰성을 확률적으로 평가할 경우 그 값을 표준 정규분포상에서 나타내는 지표</t>
  </si>
  <si>
    <t>19460</t>
  </si>
  <si>
    <t>신바로크</t>
  </si>
  <si>
    <t>新Baroque</t>
  </si>
  <si>
    <t>네오바로크 건축 또는 바로크 부흥 건축이리도고 하며, 19세기 후반 유럽에서 있었던 17세기에서 18세기까지 유행하였던 바로크 건축 양식의 부흥을 지칭.</t>
  </si>
  <si>
    <t>19463</t>
  </si>
  <si>
    <t>신발장</t>
  </si>
  <si>
    <t>footgear room</t>
  </si>
  <si>
    <t>출입구에 신발을 수납하는 가구 및 공간</t>
  </si>
  <si>
    <t>19464</t>
  </si>
  <si>
    <t>신방</t>
  </si>
  <si>
    <t>信防</t>
  </si>
  <si>
    <t>신방(信防)은 기둥을 세우는 밑도리이다.  신방목(信防木)이란 궁궐이나 사당의 대문이나 출입문에서 문설주의 하단에 초석을 받치듯이 직각방향으로 끼워놓은 짧은 각목이다.</t>
  </si>
  <si>
    <t>19465</t>
  </si>
  <si>
    <t>신방돌</t>
  </si>
  <si>
    <t>信枋石</t>
  </si>
  <si>
    <t>일각 대문의 신방을 받치는 돌.</t>
  </si>
  <si>
    <t>19466</t>
  </si>
  <si>
    <t>신방목</t>
  </si>
  <si>
    <t>信枋木</t>
  </si>
  <si>
    <t>19467</t>
  </si>
  <si>
    <t>신방석</t>
  </si>
  <si>
    <t>신방돌이라고도 하며 문설주 밑에는 기둥 밑에 초석을 받치듯이 앞뒤로 장식용 돌을 말함.</t>
  </si>
  <si>
    <t>19468</t>
  </si>
  <si>
    <t>건구온도계</t>
  </si>
  <si>
    <t>dry-bulb thermometer, 乾球溫度計</t>
  </si>
  <si>
    <t>① 건구온도를 측정하는 온도계. ② 건습구온도계로 공기의 건구 및 습구온도(건습온도)를 측정.</t>
  </si>
  <si>
    <t>1947</t>
  </si>
  <si>
    <t>신생아실</t>
  </si>
  <si>
    <t>병원이나 산후조리원에서 갓난아이들만 따로 두는 방</t>
  </si>
  <si>
    <t>19470</t>
  </si>
  <si>
    <t>신쇠</t>
  </si>
  <si>
    <t>metal shoe, 靴鐵</t>
  </si>
  <si>
    <t>① 말뚝의 뾰족한 밑끝이 무지러지지 않게 대는 쇠. ② 성‧대궐 등의 대문 장부에 끼우는 철물. ③ 슈.</t>
  </si>
  <si>
    <t>19473</t>
  </si>
  <si>
    <t>신시가지</t>
  </si>
  <si>
    <t>new build up area</t>
  </si>
  <si>
    <t>계획적 개발 등이 실시되어 새롭게 시가지로 형성된 일정 구역.</t>
  </si>
  <si>
    <t>19474</t>
  </si>
  <si>
    <t>신월샘플링</t>
  </si>
  <si>
    <t>thin wall sampling</t>
  </si>
  <si>
    <t>① 시료채취기(試料採取器；sampler)의 튜브(tube)가 얇은 살로 된 것을 써서 적당하며, 또 굳은 진흙층 또는 사질 지층이라도 튜브가 파괴되지 않는다면 이에 의하는 것이 좋음. ② =딘월샘플링.</t>
  </si>
  <si>
    <t>기문당96.5%</t>
  </si>
  <si>
    <t>19476</t>
  </si>
  <si>
    <t>신유효 온도</t>
  </si>
  <si>
    <t>new effective temperature</t>
  </si>
  <si>
    <t>가게(Gagge, A.P.) 등이 제안한 생리학적 이론에 준한 체감 온도. 구(舊)유효 온도와 구별하기 위해 신유효 온도로 일컬어진다. 온열 환경의 6요소를 변수로서 포함한다. (=ET) →온열 지표, PMV.</t>
  </si>
  <si>
    <t>19477</t>
  </si>
  <si>
    <t>신의 거소</t>
  </si>
  <si>
    <t>신의 거주처는 상징적 장소를 대신하는 매개체로서 사용. 즉, 종교관념과 조상숭배 또는 왕의 권위를 상징하기 위하여 건축된 것</t>
  </si>
  <si>
    <t>19478</t>
  </si>
  <si>
    <t>신의 주거</t>
  </si>
  <si>
    <t>house of god, 神－住居</t>
  </si>
  <si>
    <t>신의 거주처는 상징적 장소를 대신하는 매개체로서 전용한다. 즉, 종교관념과 조상숭배 또는 왕의 권위를 상징하기 위하여 건축된 것이다.</t>
  </si>
  <si>
    <t>19479</t>
  </si>
  <si>
    <t>건구철물</t>
  </si>
  <si>
    <t>⇨창호철물(＝).</t>
  </si>
  <si>
    <t>1948</t>
  </si>
  <si>
    <t>신장</t>
  </si>
  <si>
    <t>elongation</t>
  </si>
  <si>
    <t>외력과 온도 변화에 의해서 부재가 늘어날 때 부재 길이의 변화량. 인장시험에 있어서는 파단 후의 시험편을 연결하여 표점 간 균열량을 구하고 표점간 거리로 나누어서 신율(%)로 표시한다.</t>
  </si>
  <si>
    <t>19480</t>
  </si>
  <si>
    <t>신장 강성</t>
  </si>
  <si>
    <t>extensional rigidity； axial stiffness</t>
  </si>
  <si>
    <t>재료에 인장력이 가해질 때 응력을 변형도로 나누어준 값.</t>
  </si>
  <si>
    <t>19481</t>
  </si>
  <si>
    <t>신장경도</t>
  </si>
  <si>
    <t>extensional rigidity, 伸張硬度</t>
  </si>
  <si>
    <t>재료에 인장력이 가해질때 경도를 나타낸 것.</t>
  </si>
  <si>
    <t>19482</t>
  </si>
  <si>
    <t>신장률</t>
  </si>
  <si>
    <t>tensile strain</t>
  </si>
  <si>
    <t>재료의 인장시험시 재료가 늘어나는 비율을 백분율(%)로 표시한 것.</t>
  </si>
  <si>
    <t>19483</t>
  </si>
  <si>
    <t>신장식 베코빔</t>
  </si>
  <si>
    <t>slide type vecobeam, 伸張式－</t>
  </si>
  <si>
    <t>동바리의 보로 사용되는 베코빔의 길이를 조절할 수 있게 된 것.</t>
  </si>
  <si>
    <t>19484</t>
  </si>
  <si>
    <t>신전</t>
  </si>
  <si>
    <t>神殿</t>
  </si>
  <si>
    <t>신의 주거를 의미하며 주거건축에서 발전된 것이다. 고대이집트, 고대그리스및 로마 등의 신의 거처를 신전이라고 하며, 집회, 예배, 수행을 위한 불교사원, 그리스도교의 교회당, 유대교의 시나고그, 이슬람교의 모스크 등은 신전이라고는 정의하지 않는다.</t>
  </si>
  <si>
    <t>19485</t>
  </si>
  <si>
    <t>신전 개발</t>
  </si>
  <si>
    <t>아직 개발되지 않은 산이나 들, 호수 등을 새로운 논밭으로 개발하는 것</t>
  </si>
  <si>
    <t>19486</t>
  </si>
  <si>
    <t>신전 집락</t>
  </si>
  <si>
    <t>미개발한 산림 원야, 호수 등을 경지화하여 새로이 논밭을 개발한 것.</t>
  </si>
  <si>
    <t>19487</t>
  </si>
  <si>
    <t>신전제</t>
  </si>
  <si>
    <t>희석제.</t>
  </si>
  <si>
    <t>19488</t>
  </si>
  <si>
    <t>신전촌</t>
  </si>
  <si>
    <t>신전 개발을 통해 형성된 촌락</t>
  </si>
  <si>
    <t>19489</t>
  </si>
  <si>
    <t>건기와</t>
  </si>
  <si>
    <t>‘건기와 깔기’의 준말. ① 흙을 쓰지 않은 채 기와만을 임시로 깔아두는 기법. ② 보토를 깔아 바닥기와를 이을 때 새우흙을 이겨서 쓰지 않고 마른 흙을 그냥 쓰는 기법.</t>
  </si>
  <si>
    <t>1949</t>
  </si>
  <si>
    <t>신정 통기(관)</t>
  </si>
  <si>
    <t>stack vent (pipe)</t>
  </si>
  <si>
    <t>최상부의 배수 횡지관(橫枝管) 또는 기구 배수관이 배수 세로관에 접속되는 점에서부터 윗방향으로 관을 치올려 대기로 개구하는 통기 방법 및 그 통기관. →배수 통기 설비.</t>
  </si>
  <si>
    <t>19490</t>
  </si>
  <si>
    <t>신지</t>
  </si>
  <si>
    <t>새롭게 개척해 사람이 살게 된 지구.</t>
  </si>
  <si>
    <t>19491</t>
  </si>
  <si>
    <t>신체 장애자 갱생 원호 시설</t>
  </si>
  <si>
    <t>장애인 복지법에 의해 만들어 지는 복지시설로 여러 종류의 복지시설이 있으며 거주, 요양, 치료, 훈련, 사회참여 활동 등을 제공하고 지원한다.</t>
  </si>
  <si>
    <t>19492</t>
  </si>
  <si>
    <t>신체 장애자 시설</t>
  </si>
  <si>
    <t>facilities for the physically handicapped</t>
  </si>
  <si>
    <t>신체적으로 부자유한 사람들을 위한 시설</t>
  </si>
  <si>
    <t>19493</t>
  </si>
  <si>
    <t>신축 이음</t>
  </si>
  <si>
    <t>expansion joint</t>
  </si>
  <si>
    <t>온도 변화나 상대 변위에 의한 배관의 축방향, 축 직각 방향의 변위나 각변위를 흡수하여 배관의 파괴를 방지하기 위한 이음. 루프형, 슬립형, 벨로즈형 등이 있다.</t>
  </si>
  <si>
    <t>19495</t>
  </si>
  <si>
    <t>신축관이음</t>
  </si>
  <si>
    <t>expansion [pipe] joint, 伸縮管－</t>
  </si>
  <si>
    <t>① 온도변화(열팽창)에 따라 신축(팽창)성이 있는 (긴)파이프(증기 등 고온 유체 소송)의 중간에 신축의 조절 목적으로 실시하는 이음. ② ＝신축파이프이음＝팽창(膨脹)이음. ③ 파형이음‧미끄럼이음‧벤드이음 등이 있음.</t>
  </si>
  <si>
    <t>19497</t>
  </si>
  <si>
    <t>신축기</t>
  </si>
  <si>
    <t>伸縮器</t>
  </si>
  <si>
    <t>설계도면이나 지도 등의 본래 도면을 확대하거나 축소할 용도로 사용하는 기계.</t>
  </si>
  <si>
    <t>19498</t>
  </si>
  <si>
    <t>신축률</t>
  </si>
  <si>
    <t>ratio of expansion and contraction</t>
  </si>
  <si>
    <t>옹도, 습도 그 밖의 상태 변화에 수반하는 재료의 길이 변화율.</t>
  </si>
  <si>
    <t>19499</t>
  </si>
  <si>
    <t>EMC</t>
  </si>
  <si>
    <t>electromagnetic compatibility의 약자.</t>
  </si>
  <si>
    <t>전자기파 적합성: 외부로부터의 전자기파 간섭 내성시험을 말한다. →EMI, 이뮤니티. electromagnetic compatibility의 약자.</t>
  </si>
  <si>
    <t>195</t>
  </si>
  <si>
    <t>건나이트</t>
  </si>
  <si>
    <t>1) 숏크리트2) 고급흑연주철에 대한 상품명으로 주로 자동차의 브레이크 드럼에 사용하나 기타 캠롤러, 웜 등, 마도가 심한 기계 부품의 제조에 쓰인다.</t>
  </si>
  <si>
    <t>1950</t>
  </si>
  <si>
    <t>신축벤드</t>
  </si>
  <si>
    <t>expansion bend, 伸縮－</t>
  </si>
  <si>
    <t>신축관 이음의 일종.</t>
  </si>
  <si>
    <t>19500</t>
  </si>
  <si>
    <t>신축이음</t>
  </si>
  <si>
    <t>expansion joint, 伸縮－</t>
  </si>
  <si>
    <t>① 온도변화에 의한 부재(모르타르‧콘크리트 등)의 신축에 의하여 균열‧파괴를 방지하기 위해 일정한 간격으로 줄눈이음을 하는 것. ② ＝팽창이음＝팽창조인트＝팽창줄눈＝신축줄눈.</t>
  </si>
  <si>
    <t>19501</t>
  </si>
  <si>
    <t>신축제지역</t>
  </si>
  <si>
    <t>elastic zoning, 伸縮制地域</t>
  </si>
  <si>
    <t>도시계획상 여건 변화에 따라 신축성 있게 변경하여 시행하는 지역제.</t>
  </si>
  <si>
    <t>19502</t>
  </si>
  <si>
    <t>신축줄눈</t>
  </si>
  <si>
    <t>온도변화, 진동, 지진 등에 의한 신축이 큰 콘크리트 부재나 이음 부분 또는 마무리 부분에 균열방지를 위해 설치하는 신축량을 흡수하는 줄눈.</t>
  </si>
  <si>
    <t>19503</t>
  </si>
  <si>
    <t>신축파이프이음</t>
  </si>
  <si>
    <t>⇨신축관이음(＝).</t>
  </si>
  <si>
    <t>19504</t>
  </si>
  <si>
    <t>신호 설비</t>
  </si>
  <si>
    <t>signal equipment</t>
  </si>
  <si>
    <t>전기나 전자장치를 이용하여 여러가지의 신호을 전달하는 설비</t>
  </si>
  <si>
    <t>19506</t>
  </si>
  <si>
    <t>신호탑</t>
  </si>
  <si>
    <t>signal tower, signal post), 信號塔</t>
  </si>
  <si>
    <t>의사전달을 위해 신호를 올리는 용도의 구조물</t>
  </si>
  <si>
    <t>19508</t>
  </si>
  <si>
    <t>실①</t>
  </si>
  <si>
    <t>seal</t>
  </si>
  <si>
    <t>① 트랩에서 봉수(封水) 또는 봉수의 길이. ② ⇨P-trap.</t>
  </si>
  <si>
    <t>19509</t>
  </si>
  <si>
    <t>건너뛰기용접</t>
  </si>
  <si>
    <t>⇨스킵용접(＝).</t>
  </si>
  <si>
    <t>1951</t>
  </si>
  <si>
    <t>실②</t>
  </si>
  <si>
    <t>ceil</t>
  </si>
  <si>
    <t>어느 실이나 공간의 천장면을 플라스터‧판재‧기타 마감재료로써 마감하는 것.</t>
  </si>
  <si>
    <t>19510</t>
  </si>
  <si>
    <t>실③</t>
  </si>
  <si>
    <t>room, chamber, hall, cabin,, 室</t>
  </si>
  <si>
    <t>① 사람이 거처하거나 일을 하는 방. ② 현대적 용도에 쓰이는 칸.</t>
  </si>
  <si>
    <t>19511</t>
  </si>
  <si>
    <t>실각</t>
  </si>
  <si>
    <t>絲刻</t>
  </si>
  <si>
    <t>실처럼 가늘게 파서 새기는 일</t>
  </si>
  <si>
    <t>19512</t>
  </si>
  <si>
    <t>실간 차음도</t>
  </si>
  <si>
    <t>sound insulation between rooms</t>
  </si>
  <si>
    <t>대상벽 외에 그 주변의 소리 전파계 및 두 실의 흡음력을 포함한 실질적인 두 실간의 차음 성능.</t>
  </si>
  <si>
    <t>19513</t>
  </si>
  <si>
    <t>실간 평균 음압 레벨차</t>
  </si>
  <si>
    <t>average sound pressure level difference between rooms</t>
  </si>
  <si>
    <t>건물 안에서 시험음을 발생시킬 때 음원이 있는 방과 수음실의 두 실간의 음압 레벨 평균값의 차(dB).</t>
  </si>
  <si>
    <t>19514</t>
  </si>
  <si>
    <t>실감온도</t>
  </si>
  <si>
    <t>실제 피부로 느끼는 온도. 기온, 기습, 기류와 관련.</t>
  </si>
  <si>
    <t>19515</t>
  </si>
  <si>
    <t>실결</t>
  </si>
  <si>
    <t>fine grain, 絲柾理</t>
  </si>
  <si>
    <t>실 같이 가늘고 세장한 것을 말한다.</t>
  </si>
  <si>
    <t>19516</t>
  </si>
  <si>
    <t>실고</t>
  </si>
  <si>
    <t>室高</t>
  </si>
  <si>
    <t>천장고와 같은 의미로 천장면에서 아래쪽 방바닥 까지 높이.</t>
  </si>
  <si>
    <t>19517</t>
  </si>
  <si>
    <t>실구름무늬</t>
  </si>
  <si>
    <t>絲雲紋</t>
  </si>
  <si>
    <t>가늘고 길게 흐르는 구름 무늬. =사운</t>
  </si>
  <si>
    <t>19518</t>
  </si>
  <si>
    <t>실귀</t>
  </si>
  <si>
    <t>絲角</t>
  </si>
  <si>
    <t>실모라고도 하며, 목재의 모서리를 대패로 밀어 날카로움을 없앤 부분을 말한다.</t>
  </si>
  <si>
    <t>19519</t>
  </si>
  <si>
    <t>건넌방</t>
  </si>
  <si>
    <t>opposite room, 越房</t>
  </si>
  <si>
    <t>대청을 사이로 안방의 맞은 편에 있는 방.</t>
  </si>
  <si>
    <t>1952</t>
  </si>
  <si>
    <t>실금</t>
  </si>
  <si>
    <t>check crack, checking</t>
  </si>
  <si>
    <t>① 충전한 실링재나 도막의 표면에 생기는 가는 균열 ② 모르타르나 콘크리트 바깥면에 미세한 균열이 불규칙하게 생기는 현상</t>
  </si>
  <si>
    <t>19520</t>
  </si>
  <si>
    <t>실꼬기</t>
  </si>
  <si>
    <t>단색실 또는 2개의 색실이 꼬인 모양으로 반전된 것</t>
  </si>
  <si>
    <t>19521</t>
  </si>
  <si>
    <t>실내 계획</t>
  </si>
  <si>
    <t>interior planning</t>
  </si>
  <si>
    <t>건축물 내부를 가구까지도 포함하여 디자인 하는 일</t>
  </si>
  <si>
    <t>19522</t>
  </si>
  <si>
    <t>실내 공기</t>
  </si>
  <si>
    <t>indoor air</t>
  </si>
  <si>
    <t>보통 거실 내의 공기 환경을 의미한다. 특히 공기의 온열 및 청정도 조건, 공기 청정도 등의 공기질의 확보 및 그 절대량이 과제가 된다.</t>
  </si>
  <si>
    <t>19523</t>
  </si>
  <si>
    <t>실내 공기 분포</t>
  </si>
  <si>
    <t>indoor air distribution</t>
  </si>
  <si>
    <t>실내 공기의 온습도, 기류 등의 상태.</t>
  </si>
  <si>
    <t>세화40.7%</t>
  </si>
  <si>
    <t>19524</t>
  </si>
  <si>
    <t>실내 기류</t>
  </si>
  <si>
    <t>indoor air flow</t>
  </si>
  <si>
    <t>실내 공기의 흐름</t>
  </si>
  <si>
    <t>19525</t>
  </si>
  <si>
    <t>실내 기후</t>
  </si>
  <si>
    <t>indoor climate</t>
  </si>
  <si>
    <t>실내 공기의 온도 · 습도 · 기류 외에 내표면의 복사열, 입사하는 일사 등에 의해 생기는 실내 공기의 종합 상태.</t>
  </si>
  <si>
    <t>세화79.5%</t>
  </si>
  <si>
    <t>19526</t>
  </si>
  <si>
    <t>실내 발열</t>
  </si>
  <si>
    <t>internal heat gain</t>
  </si>
  <si>
    <t>실내에 발생하여 냉방 부하가 되는 열량. 조명 발열, 인체 발열, 기구 발열로 구성.</t>
  </si>
  <si>
    <t>19527</t>
  </si>
  <si>
    <t>실내 상호 반사 성분</t>
  </si>
  <si>
    <t>internally reflected component of daylight factor</t>
  </si>
  <si>
    <t>광원에서 직접 입사하지 않고 실내마감면 등에서 상호 반사하여 입사되는 성분.</t>
  </si>
  <si>
    <t>19528</t>
  </si>
  <si>
    <t>실내 설정 조건</t>
  </si>
  <si>
    <t>room condition set point</t>
  </si>
  <si>
    <t>공조 설비 등을 운전하는 경우, 실내에 설치하는 제어 장치의 목표값.</t>
  </si>
  <si>
    <t>19530</t>
  </si>
  <si>
    <t>실내 음향학</t>
  </si>
  <si>
    <t>room acoustics</t>
  </si>
  <si>
    <t>건축 음향학의 한 부문. 실내의 음장이나 실내 음향 효과를 다루며 파동 음향적 방법과 기하 음향적 방법이 있음.</t>
  </si>
  <si>
    <t>19531</t>
  </si>
  <si>
    <t>실내 조명</t>
  </si>
  <si>
    <t>room lighting</t>
  </si>
  <si>
    <t>건물내의 모든 조명.</t>
  </si>
  <si>
    <t>19533</t>
  </si>
  <si>
    <t>실내 축열량</t>
  </si>
  <si>
    <t>room heat storage load</t>
  </si>
  <si>
    <t>실내의 구조체, 가구 등에 저장되어 실내 열환경 및 공조에 영향을 미치는 열량.</t>
  </si>
  <si>
    <t>19534</t>
  </si>
  <si>
    <t>실내 환경</t>
  </si>
  <si>
    <t>indoor environment</t>
  </si>
  <si>
    <t>실내에서의 생활 활동 목적에 맞도록 조정된 실내 기후나 그 밖의 생리적 · 감각적 환경 및 행동적 환경 등의 총칭.</t>
  </si>
  <si>
    <t>19535</t>
  </si>
  <si>
    <t>실내경기장</t>
  </si>
  <si>
    <t>field house, 室內競技場</t>
  </si>
  <si>
    <t>외부의 환경에 관계없이 건축물 내부에서 운동경기 할 수 있는 경기장</t>
  </si>
  <si>
    <t>19536</t>
  </si>
  <si>
    <t>실내기후</t>
  </si>
  <si>
    <t>indoor climate, 室內氣候</t>
  </si>
  <si>
    <t>실내의 환경에 따른 기후의 상태로 온도, 습도, 건축물의 위치나 냉난방 및 환기설비 등의 요인에 따라 변한다.</t>
  </si>
  <si>
    <t>19537</t>
  </si>
  <si>
    <t>실내방수</t>
  </si>
  <si>
    <t>室內防水</t>
  </si>
  <si>
    <t>지하실‧각층 변소‧목욕실‧세탁실‧기타 항상 물을 흘리는 실의 바닥에 대한 방수.</t>
  </si>
  <si>
    <t>19538</t>
  </si>
  <si>
    <t>실내소음</t>
  </si>
  <si>
    <t>room noise, 室內騷音</t>
  </si>
  <si>
    <t>실내에서 발생하는 소음(내부소음) 또는 실외에서 침입하는 소음 또는 그 두 가지를 합한 소음.</t>
  </si>
  <si>
    <t>19539</t>
  </si>
  <si>
    <t>건널 잔교</t>
  </si>
  <si>
    <t>access pier</t>
  </si>
  <si>
    <t>육지와 해양 건축물을 보행 또는 차량 등으로 연결하기 위해 해안에서 돌출시킨 잔교</t>
  </si>
  <si>
    <t>1954</t>
  </si>
  <si>
    <t>실내압</t>
  </si>
  <si>
    <t>internal pressure</t>
  </si>
  <si>
    <t>실내에 발생하는 압력으로서 바닥과 같은 높이의 정지외기압을 기준으로 함</t>
  </si>
  <si>
    <t>19540</t>
  </si>
  <si>
    <t>실내온도</t>
  </si>
  <si>
    <t>room temperature, 室內溫度</t>
  </si>
  <si>
    <t>① 실내공기의 온도. ② 실내공기의 평균기온 또는 실내 어떤 장소의 기온.</t>
  </si>
  <si>
    <t>19541</t>
  </si>
  <si>
    <t>실내음향</t>
  </si>
  <si>
    <t>room acoustics, 室內音響</t>
  </si>
  <si>
    <t>실내의 음향상태를 조정하는 기술.</t>
  </si>
  <si>
    <t>19542</t>
  </si>
  <si>
    <t>실내장식</t>
  </si>
  <si>
    <t>interior decoration, 室內裝飾</t>
  </si>
  <si>
    <t>① 건물의 내부를 그 용도와 기능‧분위기 등에 따라 이상적으로 꾸미는 것. ② 실내장식과 실내구성(interior architecture) 및 실내설계(interior design)와는 엄격히 따지면 같은 뜻은 아님. 그러나 실내구성과 실내설계는 실내를 장식하는데 있어서 그 진행과정이나 실내의 장식적 요소상 건축의 기능에서 분리시킬 수 없는 것이며, 특히 이상적으로 설계된 설계에 있어서는 그 실내의 용도‧기능 등이 건물의 전체구조와 중요한 관련을 지니고 있기 때문에 일반적으로 비슷한 말로 사용되고 있다. 그러나 오늘날에 와서 건축가와 실내장식가는 구별되고 있다. 위에 말한 바와 같이 내‧외부 사이에 밀접한 관련성이 있기 때문에 종래에는 건축가가 장식까지 맡아 하였으나, 근래에 이르러서는 생활방식에 따라 기능적인 실내설계가 요구되므로 따로 전문가가 가구 등을 포함한 실내 전체를 잘 조화되도록 구성하는 임무를 맡고 있음.</t>
  </si>
  <si>
    <t>19543</t>
  </si>
  <si>
    <t>실내장식가</t>
  </si>
  <si>
    <t>interior designer), 室內裝飾家</t>
  </si>
  <si>
    <t>① 실내장식을 전문으로 다루는 사람. ② 보통 실내장식의 계획, 설계하는 전문가를 말하며 때로는 실내장식 시공자를 포함할 때도 있음. ③ 미국에서는 1930년에 인테리어 데코레이터(interior decorator)라는 말과 함께 1950년에 사회적인 직업으로 확립되었음.</t>
  </si>
  <si>
    <t>19544</t>
  </si>
  <si>
    <t>실내조도</t>
  </si>
  <si>
    <t>interior illumination, 室內照度</t>
  </si>
  <si>
    <t>실내 어느 점의 조도 혹은 평면의 평균 조도.</t>
  </si>
  <si>
    <t>19545</t>
  </si>
  <si>
    <t>실내조명</t>
  </si>
  <si>
    <t>interior illumination), 室內照明</t>
  </si>
  <si>
    <t>방 내부를 밝게 비추는 설비</t>
  </si>
  <si>
    <t>19546</t>
  </si>
  <si>
    <t>실내투시도</t>
  </si>
  <si>
    <t>interior perspective drawing, 室內透視圖</t>
  </si>
  <si>
    <t>건축물 내부를 3차원으로 보이도록 그린 그림</t>
  </si>
  <si>
    <t>19547</t>
  </si>
  <si>
    <t>실내환경기후</t>
  </si>
  <si>
    <t>indoor environmental climate, 室內環境氣候</t>
  </si>
  <si>
    <t>① 실내에 조성되는 일종의 인공기후. ②  ⇨옥내기후(=).</t>
  </si>
  <si>
    <t>19548</t>
  </si>
  <si>
    <t>실대패</t>
  </si>
  <si>
    <t>장지나 판자 등을 끼우기 위해서 사용하는 작은 대패이며, 목재면을 실처럼 가늘게 홈을 파내기 위해 사용한다.</t>
  </si>
  <si>
    <t>19549</t>
  </si>
  <si>
    <t>건넘</t>
  </si>
  <si>
    <t>[1] 징검돌의 미적인 측면에 대하여 흙탕길을 피하는 등의 기능적인 측면을 말한다. [2] 징검돌에서 가까운 돌의 중심간 거리.</t>
  </si>
  <si>
    <t>1955</t>
  </si>
  <si>
    <t>실드 룸</t>
  </si>
  <si>
    <t>shield enclosure; screened room</t>
  </si>
  <si>
    <t>특정한 검사나 실험을 방해하는 전자기파 등이 실내로 침입하는 일이 없도록 개구부를 전도성 높은 자재로 차단하는 방.</t>
  </si>
  <si>
    <t>19551</t>
  </si>
  <si>
    <t>실드 빔형 램프</t>
  </si>
  <si>
    <t>램프 고유의 배광만으로 간단한 투광 조명이 실시되는 좁은 각 빔 램프의 속칭.</t>
  </si>
  <si>
    <t>19552</t>
  </si>
  <si>
    <t>실드공법</t>
  </si>
  <si>
    <t>shield method, -工法</t>
  </si>
  <si>
    <t>① 땅속으로 터널이나 하수도를 건설하는 공법. ② 지면을 파헤치지 않고서도 공사를 진행할 수 있으므로 교통방해, 작업원의 사상(死傷) 등 사고를 방지할 수 있는 이점이 있음. ③ 대규모 공사에 적합.</t>
  </si>
  <si>
    <t>19554</t>
  </si>
  <si>
    <t>실드굴진기</t>
  </si>
  <si>
    <t>shield excavator, shield tunneling, -掘進機</t>
  </si>
  <si>
    <t>터널 굴착용으로 ｢커터｣를 회전하여 굴진하는 원형 굴착(진)기.</t>
  </si>
  <si>
    <t>19555</t>
  </si>
  <si>
    <t>실드선</t>
  </si>
  <si>
    <t>shielding wire, -線</t>
  </si>
  <si>
    <t>① 외부를 금속제의 망으로 씌운 전선. ② 망상(網狀)이 도체를 접지함으로써 내부 도체를 외부 도체의 전계로부터 차단할 수 있음</t>
  </si>
  <si>
    <t>19556</t>
  </si>
  <si>
    <t>실드아크용접</t>
  </si>
  <si>
    <t>shield arc welding), -鎔接</t>
  </si>
  <si>
    <t>아크 및 용접금속을 아르곤, 헬륨, 탄산가스 등의 보호 매질로 대기로부터 차단해 가면서 행하는 아크용접</t>
  </si>
  <si>
    <t>19557</t>
  </si>
  <si>
    <t>실러</t>
  </si>
  <si>
    <t>sealer</t>
  </si>
  <si>
    <t>① 다공성 흡수성이 큰 부재의 내후성을 향상시키기 위해 표면에 칠하는 초벌용 도료. ② PC부재의 내후성을 향상시키기 위해 표면에 칠하는 도료. ③ ＝protective coating.</t>
  </si>
  <si>
    <t>19558</t>
  </si>
  <si>
    <t>실러도막층</t>
  </si>
  <si>
    <t>sealer coat</t>
  </si>
  <si>
    <t>실러에 의한 도막층.</t>
  </si>
  <si>
    <t>19559</t>
  </si>
  <si>
    <t>건립</t>
  </si>
  <si>
    <t>erection</t>
  </si>
  <si>
    <t>현장에서 부재를 조립하는 것. 조립과는 구별해서 철골 건립, 프리캐스트 콘크리트 부재의 건립 등 건물에 직접 조립되는 경우에 쓰인다.</t>
  </si>
  <si>
    <t>1956</t>
  </si>
  <si>
    <t>실런트</t>
  </si>
  <si>
    <t>sealant</t>
  </si>
  <si>
    <t>① 실(seal)재. ② 조인트나 그 틈새를 공기나 물이 통과하지 못하게 막는데 사용하는 점성재료.</t>
  </si>
  <si>
    <t>19560</t>
  </si>
  <si>
    <t>실렉터</t>
  </si>
  <si>
    <t>selector</t>
  </si>
  <si>
    <t>① 하나의 입구와 복수의 출구를 가진 스위치로, 선택 신호에 의해 복수의 출구의 하나를 골라내는 기능을 가진 것. ② 상황을 질문하고, 그 응답에 따라서 복수의 가능한 동작 중 하나를 골라 이것을 개시하는 장치.</t>
  </si>
  <si>
    <t>19561</t>
  </si>
  <si>
    <t>실루엣</t>
  </si>
  <si>
    <t>silhouette</t>
  </si>
  <si>
    <t>원경으로 보는 도시의 스카이라인, 산의 능선으로 이루어진 모양.</t>
  </si>
  <si>
    <t>19562</t>
  </si>
  <si>
    <t>실루엣 현상</t>
  </si>
  <si>
    <t>silhouette phenomenon</t>
  </si>
  <si>
    <t>시각 대상의 배경이 창과 같은 고휘도 면일 때 시각 대상이 실루엣으로 보여서 세부의 판별이 어려워지는 현상.</t>
  </si>
  <si>
    <t>19563</t>
  </si>
  <si>
    <t>실리카 겔</t>
  </si>
  <si>
    <t>silica gel</t>
  </si>
  <si>
    <t>흡착력이 강한 규산 SiO2·Nh2o의 겔. 무색 또는 황갈색의 다공성 분말로 용기속의 수분 제거 등에 쓰인다.</t>
  </si>
  <si>
    <t>19564</t>
  </si>
  <si>
    <t>실리카벽돌</t>
  </si>
  <si>
    <t>19568</t>
  </si>
  <si>
    <t>실리카시멘트</t>
  </si>
  <si>
    <t>silica cement</t>
  </si>
  <si>
    <t>① 혼합시멘트의 일종으로서 혼합재료로 규산질인 화산회‧규산‧백토 등을 사용. 이 혼합재와 포틀랜드시멘트 클링커를 혼합 분쇄하여 만든 것. ② 장기강도의 증진이 크고 또 화학적 항성도 큼.</t>
  </si>
  <si>
    <t>19569</t>
  </si>
  <si>
    <t>건립시트</t>
  </si>
  <si>
    <t>erection seat, 建立－</t>
  </si>
  <si>
    <t>건립기간 동안 부재를 지지하기 위한 지지부재에 리벳팅된 시트앵글.</t>
  </si>
  <si>
    <t>1957</t>
  </si>
  <si>
    <t>실리콘</t>
  </si>
  <si>
    <t>silicone</t>
  </si>
  <si>
    <t>규소와 산소가 하나 건너로 연결된 골격으로 유기기를 갖는 고분자의 총칭. 수지상, 고무상, 액상의 것이 있다. →규소 수지.</t>
  </si>
  <si>
    <t>19570</t>
  </si>
  <si>
    <t>실리콘수지</t>
  </si>
  <si>
    <t>silicon resin, -樹脂</t>
  </si>
  <si>
    <t>① 규소에 탄소‧수소 등의 유기물을 결합시킨 규소의 유기중화합물(액상고무질). ② 합성수지의 하나. ③ 액체고무상 고내열성으로 (－)60～(＋)250℃ 정도까지 점성 및 탄성이 유지되어 천연고무보다 우수한 성질이 있음. ④ 내알칼리성‧내후성‧전기절연성이 우수, 발수성‧혐수성(嫌水性)이 커서 방수제로 우수. ⑤ 접착제‧전기절연제‧도료로 쓰이며, 알루미늄분말을 혼합한 안료로 쓰면 500℃ 정도의 내열성을 나타냄.</t>
  </si>
  <si>
    <t>19571</t>
  </si>
  <si>
    <t>실리콘수지접착제</t>
  </si>
  <si>
    <t>19572</t>
  </si>
  <si>
    <t>실리콘수지풀</t>
  </si>
  <si>
    <t>silicon resin paste</t>
  </si>
  <si>
    <t>① 실리콘 수지를 알코올‧벤졸 등에 녹여서 60% 정도의 농도로 한 풀. ② ＝실리콘수지접착제(silicon樹脂接着劑). ③ 유리섬유판‧텍스 등의 접착제로 쓰임. ④ 내수성이 높고, 200℃의 고온에 견디며 (내연성), 전기적 절연성도 있어 피혁 등 모든 재료를 접착할 수 있음.</t>
  </si>
  <si>
    <t>19573</t>
  </si>
  <si>
    <t>실리콘실링재</t>
  </si>
  <si>
    <t>silicone sealing compounds for buildings</t>
  </si>
  <si>
    <t>① 이 규격은 건축구성재의 줄눈부분 창호 주위의 충지진 및 유리끼우기 등에 사용하는 건축용 실리콘 실링재(이하 실링재라 한다.)에 대하여 규정. ② 실링재에는 사용에 있어 프라이머를 사용해야 되는 것이 있음. ③ 실링재는 오드가노포리시록키신과 광물질 충진제를 주 원료로 하여 잘 개어 섞어 균질하게 한 것으로, 카트리지 등의 밀폐용기에 충진된 것.</t>
  </si>
  <si>
    <t>19574</t>
  </si>
  <si>
    <t>실리콘코킹</t>
  </si>
  <si>
    <t>silicon caulking</t>
  </si>
  <si>
    <t>실리콘수지의 점성 있는 반죽으로서 내구‧내수성이 좋고 내열성도 있어 각종 재료의 균열을 충진하는데 쓰임.</t>
  </si>
  <si>
    <t>19575</t>
  </si>
  <si>
    <t>실린더로크</t>
  </si>
  <si>
    <t>19577</t>
  </si>
  <si>
    <t>실린더쇠</t>
  </si>
  <si>
    <t>⇨실린더자물쇠(＝).</t>
  </si>
  <si>
    <t>19578</t>
  </si>
  <si>
    <t>실린더시험</t>
  </si>
  <si>
    <t>cylinder test</t>
  </si>
  <si>
    <t>콘크리트 압축강도를 원주형의 공시체에 의하여 조사하는 시험.</t>
  </si>
  <si>
    <t>19579</t>
  </si>
  <si>
    <t>건립편차</t>
  </si>
  <si>
    <t>location deviation, 建立偏差</t>
  </si>
  <si>
    <t>① 구성부품을 건립 또는 조립 배치할 경우의 허용차. ② 모듈용어.</t>
  </si>
  <si>
    <t>1958</t>
  </si>
  <si>
    <t>실린더자물쇠</t>
  </si>
  <si>
    <t>cylinder lock</t>
  </si>
  <si>
    <t>고정된 외통과 회전 가능한 내통에 열쇠를 꽂아넣어 빗살 꽂이로 되어 있는 텀블러 끝을 맞추어 내통을 회전할 수 있는 상태로 해서 잠금을 푸는 자물쇠.</t>
  </si>
  <si>
    <t>19580</t>
  </si>
  <si>
    <t>실링 공사</t>
  </si>
  <si>
    <t>sealing work</t>
  </si>
  <si>
    <t>부재접합부의 줄눈에 수밀성, 기밀성을 확보하기 위해 실링재를 충전하는 공사</t>
  </si>
  <si>
    <t>19581</t>
  </si>
  <si>
    <t>실링비드</t>
  </si>
  <si>
    <t>sealing bead</t>
  </si>
  <si>
    <t>밑막이용접.</t>
  </si>
  <si>
    <t>19582</t>
  </si>
  <si>
    <t>실링익스텐션</t>
  </si>
  <si>
    <t>ceiling extension</t>
  </si>
  <si>
    <t>open web steel joist의 하현재가 단부에서 천장의 지지용으로 연장된 부분.</t>
  </si>
  <si>
    <t>19583</t>
  </si>
  <si>
    <t>실링재</t>
  </si>
  <si>
    <t>sealing compound</t>
  </si>
  <si>
    <t>① 새시 주위, 프리패브재의 접합부, 건물의 줄눈 주위에 충전하는 고무상 물질‧합성수지 등의 총칭. ② 유성코킹‧탄성실링재 등이 있음.</t>
  </si>
  <si>
    <t>19584</t>
  </si>
  <si>
    <t>실링훅</t>
  </si>
  <si>
    <t>ceiling hook</t>
  </si>
  <si>
    <t>단부(端部)가 목재에 삽입하는 훅으로 나선이 있음.</t>
  </si>
  <si>
    <t>19585</t>
  </si>
  <si>
    <t>실마루</t>
  </si>
  <si>
    <t>실툇마루로서,  방문 앞으로 좁게 달아낸 쪽마루보다 더 좁은 마루</t>
  </si>
  <si>
    <t>19586</t>
  </si>
  <si>
    <t>실면</t>
  </si>
  <si>
    <t>기둥 둥의 귀를 아주 작게 깎아낸 면.↔큰면</t>
  </si>
  <si>
    <t>세화74.2%</t>
  </si>
  <si>
    <t>19587</t>
  </si>
  <si>
    <t>실모</t>
  </si>
  <si>
    <t>모서리를 대패질로 마무리하면서 조금 밀어 날카로움을 없앤 것.</t>
  </si>
  <si>
    <t>19588</t>
  </si>
  <si>
    <t>실버쿨판</t>
  </si>
  <si>
    <t>Silberkuhl slab</t>
  </si>
  <si>
    <t>HP셀상의 얇은 단면판에 프리텐션 공법으로 프리스트레스를 준 프리캐스트 프리스트레스트 콘크리트 제품.</t>
  </si>
  <si>
    <t>19592</t>
  </si>
  <si>
    <t>실베스터법</t>
  </si>
  <si>
    <t>sylbester method</t>
  </si>
  <si>
    <t>모르타르 또는 콘크리트에 명반과 비눗물의 뜨거운 용액을 여러 번 시간간격을 두고 바르는 방법.</t>
  </si>
  <si>
    <t>19593</t>
  </si>
  <si>
    <t>실벽</t>
  </si>
  <si>
    <t>wall upper than picture rail, 糸壁, 挾壁</t>
  </si>
  <si>
    <t>창문 위 혹은 옆의 좁고 길게 된 벽.</t>
  </si>
  <si>
    <t>19594</t>
  </si>
  <si>
    <t>실비가산변동보수계약</t>
  </si>
  <si>
    <t>cost-plus fluctuating fee contract, 實費加算變動報酬契約</t>
  </si>
  <si>
    <t>실비가산정액보수계약에 있어서, 설계변경의 경우 문제가 생기기 쉽다는 점을 해결할 목적으로 고안된 것으로서, 보수변동의 방법은 미리 입찰 전에 공고되는 것이다. 그러나 그 방법은 발주자에 따라 또 공사 내용에 따라 달라지므로 응찰자는 입찰에 있어서 충분히 주의할 필요가 있음.</t>
  </si>
  <si>
    <t>19598</t>
  </si>
  <si>
    <t>실비가산정액보수계약</t>
  </si>
  <si>
    <t>cost-plus-fixed fee contract, 實費加算定額報酬契約</t>
  </si>
  <si>
    <t>① 도급업자가 받는 보수는 공사비에 관계없이 정액(fixed fee)이므로, 업자는 공사를 가급적 빨리 완성시키고 다음의 일을 따려고 하기 때문에 공사의 진척이 신속하게 되는 장점이 있지만, 보수가 정액이기 때문에 설계변경이 생긴 경우에는 보수의 수정에 대하여 문제가 생기기 쉽다는 결점이 있음. ② 공사비상한보증계약.</t>
  </si>
  <si>
    <t>19599</t>
  </si>
  <si>
    <t>EMI</t>
  </si>
  <si>
    <t>electromagnetic interference의 약자.</t>
  </si>
  <si>
    <t>기계에서 나오는 Noise에 의해 다른 전자기기가 방해받는 현상.</t>
  </si>
  <si>
    <t>196</t>
  </si>
  <si>
    <t>실비도급</t>
  </si>
  <si>
    <t>cost-plus free contract, 實費都給</t>
  </si>
  <si>
    <t>① 공사의 실비를 따져 청산하고 일정한 보수를 받는 도급. ② 도급계약이라기보다는 ｢위임계약｣이라고 할 수 있음. ③ ＝실비정산(定算)도급.</t>
  </si>
  <si>
    <t>19600</t>
  </si>
  <si>
    <t>실비보수가산식시공계약제도</t>
  </si>
  <si>
    <t>cost-plus a percentage contract system, 實費報酬加算式施工契約制度</t>
  </si>
  <si>
    <t>① 건축시공계약제도의 하나. ② 직영‧도급‧각 제도의 장점을 살리고, 단점 제거를 목적으로 생긴 것으로 일종의 이상적인 제도. ③ 간단히 ｢실비청산제(實費請算制)｣라고도 함. ④ 건축주‧건축기사‧시공자 3자 입회 하에 공사에 필요한 실비 또는 이에 대한 보수를 미리 협의하여 정하고 이를 시공자에게 지불하는 방법. ⑤ 이 제도에서는 공사집행자를 ｢시공자(builder)｣라 칭하고, ｢도급자(contractor)｣라고는 않음. ⑥ 이 제도에서는 전기(前記) 3자의 절대적인 신용(信用)을 기초로 한다. 따라서 3자의 완전한 인격적 결합이 전제조건이다. ⑦ 장점：원칙적으로 공사비가 비싸지 않고, 시공자로서는 불의의 손해를 입지 않는다. 그러므로 시공의 우량을 기대할 수 있다. 단점：잘 긴장하지 않으므로 그 결과 직영제도 때와 같이 공사기간이 지연되어 공사비가 팽창되기 쉬움. ⑧ 종류：1)실비비율(cost plus a percentage contract system). 2) 실비 한도비율(cost plus a percentage with guaranted limit contract system). 3) 실비정액(cost plus a stated sum contract system). 4) 실비준동률(cost plus a sliding scale contract system) 보수가산식시공계약제도 등.</t>
  </si>
  <si>
    <t>19601</t>
  </si>
  <si>
    <t>실비비율보수가산식시공계약제도</t>
  </si>
  <si>
    <t>실비보수가산식시공계약제도.</t>
  </si>
  <si>
    <t>19602</t>
  </si>
  <si>
    <t>실비정산도급</t>
  </si>
  <si>
    <t>19603</t>
  </si>
  <si>
    <t>실비정산방식</t>
  </si>
  <si>
    <t>cost reimbur sement system, cost-plus-fee system), 實費精算方式</t>
  </si>
  <si>
    <t>설계단계에 있어서 총공사비를 미리 파악하기 어려운 경우, 예를 들면 복잡한 변경이 예상되는 공사나 복잡한 변경공사 등에 유용한 것. 또 긴급을 요하는 공사로서 설계도서의 완성을 기다리지 않고 착공하고자 하는 경우에도 적합하다는 것. 실비정산방식이므로 공사의 리스크(risk)를 발주자가 보증하여 준다는 장점이 있음.</t>
  </si>
  <si>
    <t>19604</t>
  </si>
  <si>
    <t>실비정액보수가산식시공계약제도</t>
  </si>
  <si>
    <t>19605</t>
  </si>
  <si>
    <t>실비준동률보수가산식시공계약제도</t>
  </si>
  <si>
    <t>19606</t>
  </si>
  <si>
    <t>실비청산보수도급</t>
  </si>
  <si>
    <t>cost plus fee contract, 實費淸算報酬都給</t>
  </si>
  <si>
    <t>① 공사의 실비를 건축주와 도급자와 확인 청산하고 시공주는 미리 정한 보수율에 따라 도급자에게 그 보수액을 지불하는 방법. ② 건축공사 시공방식상의 도급방식의 하나. ③ 장점：양심적인 공사가 가능하고, 기업주도 업자를 믿을 수 있음. 단점：공사비 절감의 노력이 없어지고 공사기일이 연체되는 것을 막을 수 있음.</t>
  </si>
  <si>
    <t>19607</t>
  </si>
  <si>
    <t>실비청산제</t>
  </si>
  <si>
    <t>19608</t>
  </si>
  <si>
    <t>실비한도비율보수가산식시공계약제도</t>
  </si>
  <si>
    <t>19609</t>
  </si>
  <si>
    <t>건목</t>
  </si>
  <si>
    <t>dried [seasoned] timber [lumber], 乾木</t>
  </si>
  <si>
    <t>① 건조한 목재. ② ＝마른나무.</t>
  </si>
  <si>
    <t>1961</t>
  </si>
  <si>
    <t>실상수</t>
  </si>
  <si>
    <t>room constant</t>
  </si>
  <si>
    <t>실내의 정상 상태에 대한 직접음을 제외한 확산음의 크기를 평가하기 위한 양. 실내의 총표면적(S), 평균 흡음률(a)에서 구해진다. 실상수를 R로 하면, 다음 식으로 표시된다.</t>
  </si>
  <si>
    <t>세화91.6%</t>
  </si>
  <si>
    <t>19610</t>
  </si>
  <si>
    <t>실생</t>
  </si>
  <si>
    <t>seedling</t>
  </si>
  <si>
    <t>종자에서 발아된 어린 식물</t>
  </si>
  <si>
    <t>19611</t>
  </si>
  <si>
    <t>실선</t>
  </si>
  <si>
    <t>full size, 實線</t>
  </si>
  <si>
    <t>끊기지 않고 연속적으로 그려진 선</t>
  </si>
  <si>
    <t>19612</t>
  </si>
  <si>
    <t>실습실</t>
  </si>
  <si>
    <t>이미 배운 이론을 토대로 하여 실제로 제작이나 학습을 하는 방</t>
  </si>
  <si>
    <t>19614</t>
  </si>
  <si>
    <t>실시 설계</t>
  </si>
  <si>
    <t>working drawings</t>
  </si>
  <si>
    <t>이미 이루어진 기본설계 후에 시공을 위한 상세도를 포함하는 실시설계 도면과 공사비 산출에 필요한 내역서, 시방서 등의 설계도서를 작성하는 업무</t>
  </si>
  <si>
    <t>19615</t>
  </si>
  <si>
    <t>실시 설계도</t>
  </si>
  <si>
    <t>execution drawings； working drawings</t>
  </si>
  <si>
    <t>기본설계를 기초로하여 공사가 실제로 실시 될 수 있도록 설계된 설계도.</t>
  </si>
  <si>
    <t>19616</t>
  </si>
  <si>
    <t>실시설계</t>
  </si>
  <si>
    <t>final design, 實施設計</t>
  </si>
  <si>
    <t>현지에서 실제로 공사 시행 시에 필요한 사항 및 도면. 구조‧재질‧치수‧시행순서 등을 명시한 도면.</t>
  </si>
  <si>
    <t>19617</t>
  </si>
  <si>
    <t>실시설계도</t>
  </si>
  <si>
    <t>working drawings, 實施設計圖</t>
  </si>
  <si>
    <t>입찰도서의 일부. 공사계약이 체결되면 계약도서의 일부가 됨.</t>
  </si>
  <si>
    <t>19618</t>
  </si>
  <si>
    <t>건목재</t>
  </si>
  <si>
    <t>lumber of rough conditioned</t>
  </si>
  <si>
    <t>나무를 벌재한 산에서 도끼나 톱으로 대강 다듬은 거친 재목.</t>
  </si>
  <si>
    <t>1962</t>
  </si>
  <si>
    <t>실엮기</t>
  </si>
  <si>
    <t>단청에서 2개의 색실이 꼬이면서 황실과 녹실의 위치가 바뀌는데 그 방향에서 오는 쌍실이 서로 교차될 때는 한 가락씩 덮고 질리어 겨루어지게 하거나 한 방향의 실이 질리어지게 하는 것</t>
  </si>
  <si>
    <t>19621</t>
  </si>
  <si>
    <t>실연</t>
  </si>
  <si>
    <t>기둥 등 구석면이 좁은 것.</t>
  </si>
  <si>
    <t>19622</t>
  </si>
  <si>
    <t>실오리모</t>
  </si>
  <si>
    <t>기둥의 모서리 옆면를 약간씩 각(角)이 지게 파든가 오목하게 줄을 내어 파거나, 그 모서리를 원형(圓形)으로 굴리면서 만드는 방식이다.</t>
  </si>
  <si>
    <t>19623</t>
  </si>
  <si>
    <t>실온</t>
  </si>
  <si>
    <t>room [air] temperature, 室溫</t>
  </si>
  <si>
    <t>① 실내공기의 온도. ② 실온은 실내공기의 평균기온 또는 실내 어떤 장소의 기온. ③ 공기 온도가 아니고 방사나 기류의 영향을 포함한 인체의 감각 온도를 의미하기도 함.</t>
  </si>
  <si>
    <t>세화57.3%</t>
  </si>
  <si>
    <t>19624</t>
  </si>
  <si>
    <t>실온 변동</t>
  </si>
  <si>
    <t>room temperature fluctuation</t>
  </si>
  <si>
    <t>외계 기후 또는 실내 발열 변화 등에 의해 실온이 시간에 따라 변화하는 것.</t>
  </si>
  <si>
    <t>19625</t>
  </si>
  <si>
    <t>실용기하학</t>
  </si>
  <si>
    <t>practical geometry, 實用幾何學</t>
  </si>
  <si>
    <t>실제로 쓰이는 도형 및 공간의 성질을 연구하는 학문.</t>
  </si>
  <si>
    <t>19626</t>
  </si>
  <si>
    <t>실용접</t>
  </si>
  <si>
    <t>두텁게 하기 위하여 혹은 갤프 안에 채우기 위해 쓰이는 용접.</t>
  </si>
  <si>
    <t>19627</t>
  </si>
  <si>
    <t>실응력</t>
  </si>
  <si>
    <t>actual stress</t>
  </si>
  <si>
    <t>재료에 힘을 가하면 재료의 변형이 단면적이 감소, 또는 증가하는 방향으로 변형되므로, 힘을 변형에 따른 실단면적으로 나누어 계산한 응력. (=)진응력.</t>
  </si>
  <si>
    <t>19628</t>
  </si>
  <si>
    <t>실자</t>
  </si>
  <si>
    <t>linear length; girth</t>
  </si>
  <si>
    <t>요철면을 따라서 측정한 표면 길이를 말한다. 도장 공사나 미장 공사 등에서 면에 요철이 있는 경우, 길이·면적을 재는 경우에 사용한다.</t>
  </si>
  <si>
    <t>19629</t>
  </si>
  <si>
    <t>건목치기</t>
  </si>
  <si>
    <t>통나무를 대강 다듬어서 재목을 만드는 일.</t>
  </si>
  <si>
    <t>1963</t>
  </si>
  <si>
    <t>실장식</t>
  </si>
  <si>
    <t>絲裝飾</t>
  </si>
  <si>
    <t>녹실 또는 녹실과 황실이 단순하게 길거나 좌우여백이 많을 때 변화를 주고 보다 화려하게 꾸미기 위한 장식문양을 첨가한 것. 파련꽃잎․곱팽이․쇠코․녹화․주화 등에서 사용.</t>
  </si>
  <si>
    <t>19630</t>
  </si>
  <si>
    <t>실적률</t>
  </si>
  <si>
    <t>용기를 골재로 채운 경우, 용기의 용적에 대한 골재의 절대 용적을 백분율(%)로 표시한 값.</t>
  </si>
  <si>
    <t>19631</t>
  </si>
  <si>
    <t>실제가격</t>
  </si>
  <si>
    <t>real cost, 實際價格</t>
  </si>
  <si>
    <t>실제로 시공된 건축물의 공사가격.</t>
  </si>
  <si>
    <t>19632</t>
  </si>
  <si>
    <t>실제오차</t>
  </si>
  <si>
    <t>actual deviation, 實際誤差</t>
  </si>
  <si>
    <t>실제의 치수와 제작치수와의 차.</t>
  </si>
  <si>
    <t>19633</t>
  </si>
  <si>
    <t>실제증발량</t>
  </si>
  <si>
    <t>증기유량계 혹은 급수량계의 의해 측정이 가능한 실제로 발생한 증기량.</t>
  </si>
  <si>
    <t>19636</t>
  </si>
  <si>
    <t>실줄눈</t>
  </si>
  <si>
    <t>① 돌‧벽돌 등을 거의 맞닿게 쌓아 줄눈이 아주 좁게 된 것. ② 극히 가는 줄눈.</t>
  </si>
  <si>
    <t>19637</t>
  </si>
  <si>
    <t>실중</t>
  </si>
  <si>
    <t>선종사찰에서 방장은 전반 3실, 후반 3실의 6개 실로 구성한다.정면 중앙은 실중(室中)이라 불리며 불화와 위패(位牌) 등을 모신다.</t>
  </si>
  <si>
    <t>19638</t>
  </si>
  <si>
    <t>실지수</t>
  </si>
  <si>
    <t>室指數</t>
  </si>
  <si>
    <t>① 조명효율을 구할 때 사용하는 지수. ② 천장의 높이와 방의 면적으로써 구함.</t>
  </si>
  <si>
    <t>19639</t>
  </si>
  <si>
    <t>건물</t>
  </si>
  <si>
    <t>building, building house, house, 建物</t>
  </si>
  <si>
    <t>① 건축물의 일반 명칭으로 가장 기본적인 기능은  비‧바람‧추위 등을 막아 인간생활을 용이하게 해주는 것으로 지붕, 기둥, 벽으로 이루어짐  도면상  ｢BLDG.｣ 로 표기. ② 부동산 측면에서 건물의 변경은 등기를 통하여 이루어지며 등기부상에서 한 개 동의 건물로서 인정하는 범위를 말함</t>
  </si>
  <si>
    <t>1964</t>
  </si>
  <si>
    <t>실척</t>
  </si>
  <si>
    <t>實尺</t>
  </si>
  <si>
    <t>물체의 크기를 실제 그대로 도면에 나타내는 척도</t>
  </si>
  <si>
    <t>19643</t>
  </si>
  <si>
    <t>실체모형</t>
  </si>
  <si>
    <t>實體模型</t>
  </si>
  <si>
    <t>대상물을 실제의 크기나 또는 작거나 크게 만들어 외부 디자인, 기능 및 구조 등의 검토를 하기위한 모형.</t>
  </si>
  <si>
    <t>19644</t>
  </si>
  <si>
    <t>실체빈틈</t>
  </si>
  <si>
    <t>actual clearance, 實體－</t>
  </si>
  <si>
    <t>① 두 개의 조립부품 간의 줄눈 또는 빈틈의 실체치수. ② 모듈용어.</t>
  </si>
  <si>
    <t>19645</t>
  </si>
  <si>
    <t>실체측도량</t>
  </si>
  <si>
    <t>19646</t>
  </si>
  <si>
    <t>실체치수</t>
  </si>
  <si>
    <t>actual dimension, actual measurement, 實體－</t>
  </si>
  <si>
    <t>목적물을 완성한 후 직접 목적물의 크기를 측정하여 얻은 치수.</t>
  </si>
  <si>
    <t>19647</t>
  </si>
  <si>
    <t>실체파</t>
  </si>
  <si>
    <t>body wave</t>
  </si>
  <si>
    <t>땅속에서 전달되는 탄성파동으로서 P파와 S파로 분류. 표면파에 대응되는 개념</t>
  </si>
  <si>
    <t>19648</t>
  </si>
  <si>
    <t>실체편차</t>
  </si>
  <si>
    <t>actual deviation, 實體偏差</t>
  </si>
  <si>
    <t>① 실제 치수와 호(呼) 치수와의 차로서 이차는 ⊕, ⊖, 0일 수도 있음. ② 모듈용어.</t>
  </si>
  <si>
    <t>19650</t>
  </si>
  <si>
    <t>실측</t>
  </si>
  <si>
    <t>location surveying, full size, 實測</t>
  </si>
  <si>
    <t>① 측량기계 기구를 가지고 현장에서 직접 하는 측량. ② 노선측량에서 예측결과에 의해 실시하는 현장측량. ③ 도면상 약어는 ｢F.S.｣.</t>
  </si>
  <si>
    <t>19651</t>
  </si>
  <si>
    <t>실측 지적</t>
  </si>
  <si>
    <t>surveyed area</t>
  </si>
  <si>
    <t>현지에서 측량해서 얻어지는 토지 면적.</t>
  </si>
  <si>
    <t>19652</t>
  </si>
  <si>
    <t>실측가</t>
  </si>
  <si>
    <t>19653</t>
  </si>
  <si>
    <t>실측값</t>
  </si>
  <si>
    <t>19654</t>
  </si>
  <si>
    <t>실측도</t>
  </si>
  <si>
    <t>survey drawing, actual measurement drawing, 實測圖</t>
  </si>
  <si>
    <t>① 건축물 등 대상물을 자 또는 측량기구로 거리‧간격‧방향‧위치 등을 실지로 측정하여 그림으로 나타낸 도면. ② 실측하여 그린 도면.</t>
  </si>
  <si>
    <t>19655</t>
  </si>
  <si>
    <t>실측치</t>
  </si>
  <si>
    <t>實測値</t>
  </si>
  <si>
    <t>실제 측량한 수치나 값</t>
  </si>
  <si>
    <t>19656</t>
  </si>
  <si>
    <t>실치수</t>
  </si>
  <si>
    <t>full size, 實寸數</t>
  </si>
  <si>
    <t>실제 측정해서 얻어지는 치수</t>
  </si>
  <si>
    <t>19657</t>
  </si>
  <si>
    <t>실태 조사</t>
  </si>
  <si>
    <t>survey; investigation</t>
  </si>
  <si>
    <t>기존의 정보에서는 불분명하던 실정을 상세하게 조사하는 것.</t>
  </si>
  <si>
    <t>19661</t>
  </si>
  <si>
    <t>실터</t>
  </si>
  <si>
    <t>絲垈</t>
  </si>
  <si>
    <t>주거지역에서 건축물 사이에 남겨진 좁고 긴 토지, 공간, 터.</t>
  </si>
  <si>
    <t>19662</t>
  </si>
  <si>
    <t>실톱</t>
  </si>
  <si>
    <t>scroll saw, fret saw, jig saw</t>
  </si>
  <si>
    <t>① 곡선이나 안쪽 면을 둥글게 만드는 데 주로 쓰이는 톱. ② 손실톱과 기계실톱이 있음. ③ 공작물의 양이 적을 때나 가공부분이 적은 공작물을 가공할 때에는 흔히 손실톱이 쓰이고, 많은 양을 가공할 때에나 생산능률을 높이려고 할 때에는 기계실톱을 쓰는 것이 효과적임.</t>
  </si>
  <si>
    <t>19663</t>
  </si>
  <si>
    <t>실톱기계</t>
  </si>
  <si>
    <t>① 기계 실톱. ② 실톱.</t>
  </si>
  <si>
    <t>19664</t>
  </si>
  <si>
    <t>실퇴</t>
  </si>
  <si>
    <t>매우 좁게 놓은 툇마루.</t>
  </si>
  <si>
    <t>19665</t>
  </si>
  <si>
    <t>실툇마루</t>
  </si>
  <si>
    <t>기둥 밖에 꾸며 놓은 마루. 너비는 1~1.5자 정도이고 복도로 이용하고자 할 때는 3~3.5자 정도로 한다.</t>
  </si>
  <si>
    <t>19666</t>
  </si>
  <si>
    <t>실트</t>
  </si>
  <si>
    <t>silt, inorganic silt</t>
  </si>
  <si>
    <t>토립자의 입경이 5～74μ 범위에 있는 흙. 이토(泥土)라고도 함</t>
  </si>
  <si>
    <t>19667</t>
  </si>
  <si>
    <t>실트분</t>
  </si>
  <si>
    <t>silt fraction, -粉</t>
  </si>
  <si>
    <t>흙의 입도시험에서 입경이 0.05～0.005mm 사이에 속하는 흙입자.</t>
  </si>
  <si>
    <t>19668</t>
  </si>
  <si>
    <t>실트암</t>
  </si>
  <si>
    <t>silt stone, -岩</t>
  </si>
  <si>
    <t>퇴적암의 일종이며, 실트 함량이 2/3 이상인 퇴적물이 고결되어 생성된 암석</t>
  </si>
  <si>
    <t>19669</t>
  </si>
  <si>
    <t>실트질 롬</t>
  </si>
  <si>
    <t>silty loam</t>
  </si>
  <si>
    <t>미사질 양토. 토양 구성성분 중에 50%이상의 미사와 12~27%의 점토,
30~80%의 미사 및 12%이하의 점토가 포함된 토양</t>
  </si>
  <si>
    <t>19670</t>
  </si>
  <si>
    <t>실트질 점토</t>
  </si>
  <si>
    <t>silty ciay</t>
  </si>
  <si>
    <t>세립분이 50%이상이고, 모래분이 적으며, 액성한계가 50% 미만인 흙</t>
  </si>
  <si>
    <t>19671</t>
  </si>
  <si>
    <t>실트층</t>
  </si>
  <si>
    <t>silt zone, -層</t>
  </si>
  <si>
    <t>① 뻘층을 말하며 직경 0.05～0.005mm의 입자의 층이고 층은 일반으로 연약하고 또한 압축성, 모관성(毛管性)이 큼. ② 소성(塑性)이 낮고, 건조하면 강도를 잃음. 점토를 약간 함유하는 미세(微細)한 실트 및 유기질 실트 속에는 방수성‧점착성‧소성을 보이는 것이 있음.</t>
  </si>
  <si>
    <t>19672</t>
  </si>
  <si>
    <t>실평</t>
  </si>
  <si>
    <t>actual acreage</t>
  </si>
  <si>
    <t>실측에 의해서 산출한 면적(평수). 토지 대장에 기재되어 있는 면적에 대한 것으로 토지 매매나 임대차에 사용될 때가 많다.→실측 지적.</t>
  </si>
  <si>
    <t>19673</t>
  </si>
  <si>
    <t>실행예산</t>
  </si>
  <si>
    <t>實行豫算</t>
  </si>
  <si>
    <t>① 공사량 수를 정밀히 계상(計上)하고 실시원가(實施原價)를 기입하여 공사원가를 산출한 공사실시의 예산. ② 도급 견적은 낙찰을 위한 경쟁입찰을 주로 한 것이어서 견적시간의 부족, 조사미비 등으로 세밀하고 구체적인 검토를 하지 못하는 것이 통례이므로 공사실시에 있어서는 실제 가능한 예산을 편성하여 장차의 시공계획 활동의 기준이 되게 함. 실행예산의 편성은 근대산업, 원가계산으로 예산통제를 실행하고자 할 때에는 절대적인 요건이 됨.</t>
  </si>
  <si>
    <t>19674</t>
  </si>
  <si>
    <t>실험 계획법</t>
  </si>
  <si>
    <t>design of experiment</t>
  </si>
  <si>
    <t>이상변동을 가져오는 많은 요인을 하나의 실험에 넣어 여러 실험으로 묶은 후 그 결과로부터의 요인을 판정하는 방법.</t>
  </si>
  <si>
    <t>19675</t>
  </si>
  <si>
    <t>실험 극장</t>
  </si>
  <si>
    <t>experimental theater</t>
  </si>
  <si>
    <t>무대형식에 구애받지 않고 관객과 배우간에 새로운 관계설정으로 실험적인 연극을 공연하는 곳.</t>
  </si>
  <si>
    <t>19676</t>
  </si>
  <si>
    <t>실험대</t>
  </si>
  <si>
    <t>laboratory-table</t>
  </si>
  <si>
    <t>과학적인 실증 실험을 할때 대상물이나 기구를 올려놓고 작업을 하는 대</t>
  </si>
  <si>
    <t>19677</t>
  </si>
  <si>
    <t>실험실</t>
  </si>
  <si>
    <t>laboratory, 實驗室</t>
  </si>
  <si>
    <t>연구소나 학교 등에서 과학적인 실증 실험을 위해 설계된 방.</t>
  </si>
  <si>
    <t>19678</t>
  </si>
  <si>
    <t>실험주택</t>
  </si>
  <si>
    <t>pilot house, 實驗住宅</t>
  </si>
  <si>
    <t>새로운 사상과 그들이 자유롭게 사용한 신재료 및 공법으로 건축의 형태를 과거의 건축과 크게 다른 가장 현대적이면서 이상적으로 지은 주택이다.</t>
  </si>
  <si>
    <t>19679</t>
  </si>
  <si>
    <t>실화</t>
  </si>
  <si>
    <t>accidental fire</t>
  </si>
  <si>
    <t>어떠한 결합으로 정화가 안되거나 불완전하여 연소하지않는 것</t>
  </si>
  <si>
    <t>19680</t>
  </si>
  <si>
    <t>실효 가조율</t>
  </si>
  <si>
    <t>effective possible sun shine ratio</t>
  </si>
  <si>
    <t>일출에서 일몰까지에 해당하는 가조 시간에 대하여, 실제로 햇볕이 토지 및 구역에 비치는 시간의 비율.</t>
  </si>
  <si>
    <t>19681</t>
  </si>
  <si>
    <t>실효 대역폭</t>
  </si>
  <si>
    <t>effective band width</t>
  </si>
  <si>
    <t>대역 필터의 차단 주파수 범위. 최대값에서 3dB 감쇠한 주파수 범위.</t>
  </si>
  <si>
    <t>19682</t>
  </si>
  <si>
    <t>실효 방사 온도</t>
  </si>
  <si>
    <t>effective radiant temperature; effective radiative temperature</t>
  </si>
  <si>
    <t>주벽 등으로부터의 방사열 영향을 포함한 글로브 온도계의 시도(示度)와 실내 공기의 온도차. 양(+)인 값의 경우는 실내 공기의 온도보다 주벽 표면온도가 높다.</t>
  </si>
  <si>
    <t>19684</t>
  </si>
  <si>
    <t>실효 습도</t>
  </si>
  <si>
    <t>effective humidity</t>
  </si>
  <si>
    <t>① 흡습성의 물체와 공기 속의 수분과의 흡습평형에는 장시간이 필요하므로, 하루뿐 아니라 과거 며칠간의 대기 습도를 고려한 습도. ② 수일 전부터 당일까지의 습도를 합한 후 계수를 곱해주어 계산한 양. 목재 등 섬유질의 건조상태를 수치적으로 나타내기 위해 표시하는 습도.</t>
  </si>
  <si>
    <t>19685</t>
  </si>
  <si>
    <t>실효 온도</t>
  </si>
  <si>
    <t>① 온도, 습도, 기류가 인체에 미치는 열 효과를 감안한 감각지수. 습도 100%, 풍속 0의 상태로 환산한 온도. ② ⇨유효온도, 감각온도(=)</t>
  </si>
  <si>
    <t>19686</t>
  </si>
  <si>
    <t>실효 온도차</t>
  </si>
  <si>
    <t>effective temperature difference</t>
  </si>
  <si>
    <t>① 건물 외피 내외 온도차, 일사량, 구조체에서의 시간 지연을 고려한 온도차. 열부하 계산에 있어서 외벽, 지붕으로부터의 열관류량 계산을 간략화할 때 사용. 쓰인다. ② ⇨상당 온도차, 유효온도(=).</t>
  </si>
  <si>
    <t>19687</t>
  </si>
  <si>
    <t>실효값</t>
  </si>
  <si>
    <t>effective value, 失效値</t>
  </si>
  <si>
    <t>① 전기교류에 있어서 직류와 같은 효과를 나타낸 평균의 값. ② 전기용어.</t>
  </si>
  <si>
    <t>19688</t>
  </si>
  <si>
    <t>실효복사온도</t>
  </si>
  <si>
    <t>effectual radiation temperature,effective radiation temperature, 實效輻射溫度</t>
  </si>
  <si>
    <t>① 습구온도계와 복사열을 차단한 보통온도계의 차. ② 주벽(周壁)으로부터의 복사열이 체감(體感)에 대한 영향의 정도를 보이는 것으로 ⊕ 또는 ⊖의 온도(℃)로 나타냄.</t>
  </si>
  <si>
    <t>19690</t>
  </si>
  <si>
    <t>심, 중심</t>
  </si>
  <si>
    <t>center</t>
  </si>
  <si>
    <t>벽, 기둥 등의 한가운데 혹은 한가운데를 지나는 선.</t>
  </si>
  <si>
    <t>19694</t>
  </si>
  <si>
    <t>심①</t>
  </si>
  <si>
    <t>center, 心</t>
  </si>
  <si>
    <t>부재 또는 물체의 중심 또는 중심선을 말하며 중심이라고도 한다.</t>
  </si>
  <si>
    <t>19695</t>
  </si>
  <si>
    <t>심②</t>
  </si>
  <si>
    <t>접촉면이나 지압면 사이에 두께 차이시 공간을 메우기 위해 사용되는 얇은 판재</t>
  </si>
  <si>
    <t>19696</t>
  </si>
  <si>
    <t>심갈램</t>
  </si>
  <si>
    <t>heart shake, 心裂</t>
  </si>
  <si>
    <t>① 원목의 수심부에서 방사상으로 생긴 심재(心材)의 갈램. ② 노목의 입목 중에 심재부의 수축에 의해 생김.</t>
  </si>
  <si>
    <t>19697</t>
  </si>
  <si>
    <t>심감각</t>
  </si>
  <si>
    <t>19698</t>
  </si>
  <si>
    <t>심거</t>
  </si>
  <si>
    <t>心去</t>
  </si>
  <si>
    <t>수심을 피해서 제재한 것.</t>
  </si>
  <si>
    <t>19699</t>
  </si>
  <si>
    <t>EP 셸</t>
  </si>
  <si>
    <t>양(+)의 가우스 곡률을 갖는 2차곡면 z=ax2+by2(단,  a,b&gt;0)으로 표시되는 셸</t>
  </si>
  <si>
    <t>197</t>
  </si>
  <si>
    <t>심거각재</t>
  </si>
  <si>
    <t>心去角材</t>
  </si>
  <si>
    <t>수심을 피한 각재.</t>
  </si>
  <si>
    <t>19700</t>
  </si>
  <si>
    <t>심고주</t>
  </si>
  <si>
    <t>心高柱</t>
  </si>
  <si>
    <t>건물의 정칸과 협칸 또는 측면 가구에서 어미기둥이 종도리까지 올라가 세운 고주(高柱)이다. 참고로 기둥의 길이가 짧은 건물 외곽의 기둥을 평주라고 기록하고, 길이가 긴 건물 내부의 기둥을 고주라고 표기한다.</t>
  </si>
  <si>
    <t>19701</t>
  </si>
  <si>
    <t>심근</t>
  </si>
  <si>
    <t>⇨심철근(=)</t>
  </si>
  <si>
    <t>19702</t>
  </si>
  <si>
    <t>심기둥</t>
  </si>
  <si>
    <t>心柱, 屋心柱</t>
  </si>
  <si>
    <t>건물 중앙에 자리잡은 중심기둥이다.</t>
  </si>
  <si>
    <t>19703</t>
  </si>
  <si>
    <t>심단돌</t>
  </si>
  <si>
    <t>처마 아래에 있는 바닥단돌(短突)을 말한다.</t>
  </si>
  <si>
    <t>19704</t>
  </si>
  <si>
    <t>심맞추기</t>
  </si>
  <si>
    <t>shifting center, 心－</t>
  </si>
  <si>
    <t>① 3각을 세운 후 추의 위치를 움직여서 기계의 중심을 측점에 맞추는 것. ② 측량용어.</t>
  </si>
  <si>
    <t>19706</t>
  </si>
  <si>
    <t>심먹</t>
  </si>
  <si>
    <t>center line, 心墨</t>
  </si>
  <si>
    <t>중심선을 먹매김한 것.</t>
  </si>
  <si>
    <t>19707</t>
  </si>
  <si>
    <t>심메뚜기</t>
  </si>
  <si>
    <t>메뚜기 이음 같이 도리를 결구할 때 사용한다.</t>
  </si>
  <si>
    <t>19708</t>
  </si>
  <si>
    <t>심메트리</t>
  </si>
  <si>
    <t>symmetry, 對稱</t>
  </si>
  <si>
    <t>대칭.균형을 의미하는 것으로 좌우대칭인 것이 거의 전부이다. 인체가 좌우대칭으로 의복에 있어서 가장 많이 적용되고, 조형이나 미술, 건축에 있어서 구성의 중요 원리가 된다</t>
  </si>
  <si>
    <t>19709</t>
  </si>
  <si>
    <t>심면</t>
  </si>
  <si>
    <t>seam face</t>
  </si>
  <si>
    <t>제면 중에서 돌눈을 활용해 쪼갠 돌의 면.</t>
  </si>
  <si>
    <t>19711</t>
  </si>
  <si>
    <t>심목</t>
  </si>
  <si>
    <t>心目</t>
  </si>
  <si>
    <t>기둥의 중심선</t>
  </si>
  <si>
    <t>19712</t>
  </si>
  <si>
    <t>심발 지진</t>
  </si>
  <si>
    <t>deep earthquake</t>
  </si>
  <si>
    <t>지표에서 300km 이상의 깊이에서 발생하는 지진</t>
  </si>
  <si>
    <t>19713</t>
  </si>
  <si>
    <t>심방</t>
  </si>
  <si>
    <t>心枋</t>
  </si>
  <si>
    <t>기둥 위를 가로 지른 일각문에 사용하는 부재이다.</t>
  </si>
  <si>
    <t>19714</t>
  </si>
  <si>
    <t>심방대문</t>
  </si>
  <si>
    <t>心枋大門</t>
  </si>
  <si>
    <t>기둥을 양쪽에 세우는 가로재(인방)을 말하며, 심방대문의 일종인 조선 왕릉의 홍살문의 경우, 기둥을 양쪽에 세우고 위에 심방과 띠장을 가로지르고 가는 살을 약 15~24cm 간격으로 박고 중앙에는 삼지창과 태극문을 갖고 있다.</t>
  </si>
  <si>
    <t>19715</t>
  </si>
  <si>
    <t>심방목</t>
  </si>
  <si>
    <t>心枋木</t>
  </si>
  <si>
    <t>일각문(一角門)에서 기둥을 받쳐 세운 목침으로 일각문 아래 흔히 주춧돌이라 불리는 심방석 위에 심방목을 두고 그 위에 기둥을 세운다. 기둥을 고정하는 데 있어서 일각문은 구조적으로 인방재가 없으므로 기둥이 넘어가지 않도록 기둥 앞뒤로 날개처럼 보강하여 모판 또는 여모판을 설치하는데 여모판의 지지를 전후횡력을 보강하기 위해서 심방목을 설치한다.</t>
  </si>
  <si>
    <t>19716</t>
  </si>
  <si>
    <t>심방석</t>
  </si>
  <si>
    <t>心枋石</t>
  </si>
  <si>
    <t>심방목을 받게 된 주초석.</t>
  </si>
  <si>
    <t>19717</t>
  </si>
  <si>
    <t>심벌</t>
  </si>
  <si>
    <t>symbol</t>
  </si>
  <si>
    <t>상징, 사물, 추상적 사고 등 복잡한 개념을 단순하게 표현하기 위한 전달 방법</t>
  </si>
  <si>
    <t>19718</t>
  </si>
  <si>
    <t>심벌리즘</t>
  </si>
  <si>
    <t>symbolism</t>
  </si>
  <si>
    <t>19세기말 프랑스 예술 중심으로 일어난 문학운동으로 상징주의라 불린다</t>
  </si>
  <si>
    <t>19719</t>
  </si>
  <si>
    <t>심벽</t>
  </si>
  <si>
    <t>core wall, 心壁</t>
  </si>
  <si>
    <t>심(心)이 있는 벽이라는 뜻으로 ‘속에 있는 물건’을 말한다.벽 틀을 만들기 위해 먼저 상하 인방 사이에 ‘중깃’이라고 하는 버팀대를 세워 대고, 벽 틀을 촘촘히 짜기 위해 싸리나무, 수수깡 등을 이용해 가로로 길게 가로살을 보내주는데 이를 ‘눌외’라고 하며, 눌외와 직교하여 세로살을 보내주는데 이를 ‘설외’라고 한다. 그 사이에 중깃과 같이 가시새라는 가로대를 넣기도 한다. 이들을 통틀어서 ‘외엮기’라고 한다.</t>
  </si>
  <si>
    <t>19720</t>
  </si>
  <si>
    <t>심벽가새</t>
  </si>
  <si>
    <t>기둥 사이에 벽을 만들어 기둥이 보이도록 한 심벽구조에 건축물의 벽체에 대각으로. 구조물을 설치하여 횡력을 보강하기 위한 가새를 댄 것이다.</t>
  </si>
  <si>
    <t>19721</t>
  </si>
  <si>
    <t>심벽외</t>
  </si>
  <si>
    <t>벽체 구성방법으로 벽 마감면에 기둥이 보이도록 한 것이다.</t>
  </si>
  <si>
    <t>19722</t>
  </si>
  <si>
    <t>심벽용 미세기유리창짝</t>
  </si>
  <si>
    <t>심벽에 고정한 유리창문 창짝을 설치한 것이다.</t>
  </si>
  <si>
    <t>19723</t>
  </si>
  <si>
    <t>심벽잔대비늘</t>
  </si>
  <si>
    <t>기둥과 기둥 사이에 대나무 오리목을 넣은 비늘.</t>
  </si>
  <si>
    <t>19724</t>
  </si>
  <si>
    <t>심봉</t>
  </si>
  <si>
    <t>말뚝박이탑 등의 중앙에 연직으로 세운 강재봉.</t>
  </si>
  <si>
    <t>19725</t>
  </si>
  <si>
    <t>심봉동붙이</t>
  </si>
  <si>
    <t>말뚝을 오르내리는 추로 다지는 지정.</t>
  </si>
  <si>
    <t>19726</t>
  </si>
  <si>
    <t>심봉동붙이말뚝박기</t>
  </si>
  <si>
    <t>나무말뚝 등의 경미한 말뚝박기에 쓰임.</t>
  </si>
  <si>
    <t>19727</t>
  </si>
  <si>
    <t>심봉말뚝박기</t>
  </si>
  <si>
    <t>심봉을 사용한 말뚝박기.</t>
  </si>
  <si>
    <t>19728</t>
  </si>
  <si>
    <t>심부 균열</t>
  </si>
  <si>
    <t>heart shake</t>
  </si>
  <si>
    <t>통나무에서 수심(隨心)에서부터 방사상으로 생기는 균열. 유심재에서는 심재와 변재부의 수축률 차이에 의해 건조에 따라서 심부균열이 생기는 경우가 많다.</t>
  </si>
  <si>
    <t>19729</t>
  </si>
  <si>
    <t>건물 이력</t>
  </si>
  <si>
    <t>history of individual building</t>
  </si>
  <si>
    <t>건물 관리에 필요한 사항을 준공일을 기준으로 상세히 기록한 것. 기록 내용은 건물명 · 구조 · 규격 · 준공 일자 · 시공자 · 보수 내용 등이다.</t>
  </si>
  <si>
    <t>1973</t>
  </si>
  <si>
    <t>심사 제도</t>
  </si>
  <si>
    <t>judgement system； review system</t>
  </si>
  <si>
    <t>계획의 실시 전에 환경영향 등의 심사를 하는 행정상의 단계 중 하나.</t>
  </si>
  <si>
    <t>19730</t>
  </si>
  <si>
    <t>심선</t>
  </si>
  <si>
    <t>core wire, 心線</t>
  </si>
  <si>
    <t>피복아크용접봉의 중심에 있는 금속 심선의 뜻.</t>
  </si>
  <si>
    <t>19731</t>
  </si>
  <si>
    <t>심성암</t>
  </si>
  <si>
    <t>plutonic rock, intrusive rock, 深成岩</t>
  </si>
  <si>
    <t>① 화성암의 일종으로 지하 깊은 곳에서 서서히 냉각된 현정질. ② 주성분은 석영‧정장석(正長石)‧운모‧휘석(輝石)‧각섬석(角閃石) 등으로 됨.</t>
  </si>
  <si>
    <t>19732</t>
  </si>
  <si>
    <t>심심</t>
  </si>
  <si>
    <t>center to center, 心心</t>
  </si>
  <si>
    <t>거리 표시법 중의 하나. 각 부재의 중심에서 중심 또는 중심선에서 중심선까지의 거리를 말한다.</t>
  </si>
  <si>
    <t>19733</t>
  </si>
  <si>
    <t>심심 주간제</t>
  </si>
  <si>
    <t>기둥의 두 부재의 중심 사이의 기준 거리를 말한다.</t>
  </si>
  <si>
    <t>19734</t>
  </si>
  <si>
    <t>심심제</t>
  </si>
  <si>
    <t>axial planning</t>
  </si>
  <si>
    <t>심심을 모듈화하여 건축 치수를 조정하는 설계기법.</t>
  </si>
  <si>
    <t>19735</t>
  </si>
  <si>
    <t>심용접</t>
  </si>
  <si>
    <t>seam welding, -鎔接</t>
  </si>
  <si>
    <t>롤러식 2개의 원형전극을 회전시켜 가면 연속적으로 이음을 따라가면서 스폿용접을 하는 방식</t>
  </si>
  <si>
    <t>19736</t>
  </si>
  <si>
    <t>심용접기</t>
  </si>
  <si>
    <t>seam welder, -鎔接機</t>
  </si>
  <si>
    <t>① 심용접에 사용하는 기계. ② 롤러전극에 의하여 용접물을 끼운 채로 연속적으로 용접함.</t>
  </si>
  <si>
    <t>19737</t>
  </si>
  <si>
    <t>심은철물</t>
  </si>
  <si>
    <t>｢앵커볼트｣와 같은 말.</t>
  </si>
  <si>
    <t>19738</t>
  </si>
  <si>
    <t>심의4목울타리</t>
  </si>
  <si>
    <t>가장 엄격한 형식의 4목울타리.</t>
  </si>
  <si>
    <t>19739</t>
  </si>
  <si>
    <t>심의5석배열</t>
  </si>
  <si>
    <t>가장 엄격한 5행석 배열.</t>
  </si>
  <si>
    <t>19740</t>
  </si>
  <si>
    <t>심이음</t>
  </si>
  <si>
    <t>center joint</t>
  </si>
  <si>
    <t>① 가로재를 받침자리 복판(지지점)에서 잇는 것. ② 2개 이상의 재(도리)를 이을 때의 이음 중 밑에 있는 재(기둥)의 중심에서 하는 것. ③ ＝한반이음. ④ 이음의 종류.</t>
  </si>
  <si>
    <t>19741</t>
  </si>
  <si>
    <t>심장형</t>
  </si>
  <si>
    <t>heart carving, 心臟形</t>
  </si>
  <si>
    <t>① 원의 한쪽이 삐죽하고 반대쪽이 우묵하게 들어간 모양 또는 그러한 무늬. ② 심장형으로 된 모양(무늬). ③ 서양건축의 장식에 많이 쓰임.</t>
  </si>
  <si>
    <t>19742</t>
  </si>
  <si>
    <t>심재</t>
  </si>
  <si>
    <t>heart wood, duramen, timber with, pith,, 心材</t>
  </si>
  <si>
    <t>① 나무의 횡단면상 중심부(樹心)의 암갈색 부분을 제재한 목재. ② ＝적심재(赤心材)＝황장재(黃腸材)＝적층재(赤層材)＝적재(赤材)＝유심재(有心材). ③ 목재 종류의 하나. ④ 견고(단단)하고 함수율이 낮음. ⑤나무의 종류에 따라 내‧외부의 색깔이 다르며 함수량도 다름. 이에 대해 수분 함량이 현저히 다른 경우 내부의 재를 특히 ｢숙재(熟材)｣라 함. ⑥ 착색 심재가 나타나지 않은 수종(樹種)에 심재와 같이 착색된 부분은 ｢위심재(僞心材)｣라 함.</t>
  </si>
  <si>
    <t>19743</t>
  </si>
  <si>
    <t>심점</t>
  </si>
  <si>
    <t>center of vision, 心點</t>
  </si>
  <si>
    <t>시각에서 중심이 되는 점</t>
  </si>
  <si>
    <t>19744</t>
  </si>
  <si>
    <t>심정</t>
  </si>
  <si>
    <t>⇨깊은 우물(＝).</t>
  </si>
  <si>
    <t>19745</t>
  </si>
  <si>
    <t>심정펌프</t>
  </si>
  <si>
    <t>deep well pump, 深井－</t>
  </si>
  <si>
    <t>깊은 우물 물을 퍼올리기 위한 특수 수직형 터빈펌프.</t>
  </si>
  <si>
    <t>19746</t>
  </si>
  <si>
    <t>심제공</t>
  </si>
  <si>
    <t>心劑工</t>
  </si>
  <si>
    <t>기둥 중심선에서 내밀어 짜여진 제공.</t>
  </si>
  <si>
    <t>19747</t>
  </si>
  <si>
    <t>심조</t>
  </si>
  <si>
    <t>深彫</t>
  </si>
  <si>
    <t>① 평면에서 약간 들어가게 표현되는 조소방법의 하나. ② 부조.</t>
  </si>
  <si>
    <t>19748</t>
  </si>
  <si>
    <t>심주</t>
  </si>
  <si>
    <t>心柱</t>
  </si>
  <si>
    <t>① 탑‧정자‧누각 등의 한복판에 세운 기둥. ② 중층일 때는 통재기둥을 쓰기도 하며 심초석 위에 세움. ③ 옥심주‧중심주의 준말.</t>
  </si>
  <si>
    <t>19749</t>
  </si>
  <si>
    <t>건물 주변 기류</t>
  </si>
  <si>
    <t>air flow around buildings</t>
  </si>
  <si>
    <t>건물 둘레의 기류를 일컫는다. 바람길에 영향</t>
  </si>
  <si>
    <t>세화64.0%</t>
  </si>
  <si>
    <t>1975</t>
  </si>
  <si>
    <t>심지</t>
  </si>
  <si>
    <t>心脂</t>
  </si>
  <si>
    <t>주심을 갖는 목재.</t>
  </si>
  <si>
    <t>19750</t>
  </si>
  <si>
    <t>심지각재</t>
  </si>
  <si>
    <t>心脂角材</t>
  </si>
  <si>
    <t>수심을 갖고 있는 각재.</t>
  </si>
  <si>
    <t>19751</t>
  </si>
  <si>
    <t>심지태</t>
  </si>
  <si>
    <t>① 5행 돌 배열. ② 이종의 3석을 사용한 배열의 하나.</t>
  </si>
  <si>
    <t>19752</t>
  </si>
  <si>
    <t>심지통나무</t>
  </si>
  <si>
    <t>주심을 갖고 있는 통나무.</t>
  </si>
  <si>
    <t>19753</t>
  </si>
  <si>
    <t>심체배열</t>
  </si>
  <si>
    <t>① 5행석 배열. ② 이종의 2석을 사용한 배열의 하나.</t>
  </si>
  <si>
    <t>19754</t>
  </si>
  <si>
    <t>심초</t>
  </si>
  <si>
    <t>caisson type pile</t>
  </si>
  <si>
    <t>지상 또는 지중에 구축한 중공의 철근콘크리트 구조물을 그 저부의 흙을 굴착하면서 자중 또는 별도의 하중을 가하여
소정의 지지층까지 침하시킨 후 그 저부에 콘크리트를 쳐서 설치하는 기초형식. 우물통(오픈케이슨), 공기케이슨, 박스케이슨 등이 있음</t>
  </si>
  <si>
    <t>19755</t>
  </si>
  <si>
    <t>심초식 기초</t>
  </si>
  <si>
    <t>深礎式基礎</t>
  </si>
  <si>
    <t>케이슨을 침하시켜 설치한 기초</t>
  </si>
  <si>
    <t>19756</t>
  </si>
  <si>
    <t>심층 혼합 처리 공법</t>
  </si>
  <si>
    <t>deep mixing method of soil stabilization</t>
  </si>
  <si>
    <t>연약지반에 석회, 시멘트 따위의 화학적 안정제를 첨가하여 강제적으로 교반 혼합한 후,
심층부까지 고결시키는 공법</t>
  </si>
  <si>
    <t>19757</t>
  </si>
  <si>
    <t>심판</t>
  </si>
  <si>
    <t>深板</t>
  </si>
  <si>
    <t>합판 등의 구성에 있어서 그 재의 심이 되는 널.</t>
  </si>
  <si>
    <t>19758</t>
  </si>
  <si>
    <t>심폭비</t>
  </si>
  <si>
    <t>depth ratio, 深幅比</t>
  </si>
  <si>
    <t>구조물등의 기초에서, 기초 슬래브의 최소 폭에 대한 깊이의 비율</t>
  </si>
  <si>
    <t>19759</t>
  </si>
  <si>
    <t>건물 중성대</t>
  </si>
  <si>
    <t>neutral zone around buildings； neutral zone of buildings</t>
  </si>
  <si>
    <t>건물 내의 실내 공기는 밀도가 작고 부력으로 상승하므로 상층부는 실내의 공기압이 실외보다 크고 하층부는 그 반대이다. 그 중간지점이 ‘0’의 지대가 형성되는데 이를 중성대라 한다.상하부 개구부의 크기가 동일하고 중성대의 위치가 중간지점 (1/2 위치) 에 있는 경우에는 유입공기량과 유출공기량이 동일하다. 중성대의 위치가 높아질수록 건물 상부에서는 실내외부 압력차가 적어지므로 연기배출 또한 적어진다.</t>
  </si>
  <si>
    <t>1976</t>
  </si>
  <si>
    <t>심플렉스 조인트</t>
  </si>
  <si>
    <t>simplex joint</t>
  </si>
  <si>
    <t>석면 시멘트관의 접합에 사용하는 관이음, 통형의 칼라와 고무 링을 관에 삽입해서 접합. 내식성 및 가요성 있음.</t>
  </si>
  <si>
    <t>세화75.8%</t>
  </si>
  <si>
    <t>19760</t>
  </si>
  <si>
    <t>심플렉스말뚝</t>
  </si>
  <si>
    <t>simplex pile</t>
  </si>
  <si>
    <t>① 현장제 콘크리트말뚝의 하나. ② 말뚝박기 기초공사에 쓰임. ③ 콘크리트를 부어넣은 다음 강판으로 말뚝을 만들어 제자리에 박음.</t>
  </si>
  <si>
    <t>19761</t>
  </si>
  <si>
    <t>심해역</t>
  </si>
  <si>
    <t>deep sea area</t>
  </si>
  <si>
    <t>수심이 50m정도 보다 깊은 해역. 심해역을 설정하는 수심은 학문분야나 관련행정 등에서 공통으로 정한 것은 아니다. 해양학, 지리학, 수산학 등에서는 수심 200m보다 깊은 해역을 말하나 일본의 운수성에서는 수심 50m이상의 깊이, 건설성에서는 30m이상의 깊이를 대수심(심해역)으로 한다.해양건축분야에서는 「천해역(淺海域)」의 항에서 서술한 것 같이 수심 50m정도보다 얕은 해역을 천해역으로 정의하였기 때문에 이보다 깊은 해역을 심해역이라 한다.</t>
  </si>
  <si>
    <t>19762</t>
  </si>
  <si>
    <t>심해파</t>
  </si>
  <si>
    <t>deep-water wave</t>
  </si>
  <si>
    <t>파장이 수심의 2배보다 작은 파도. 중력파는 중력이 주된 복원력이 되어 전반(伝搬)하는 파도이다. 해안이나 해양상에 있어서 우리가 이른바 바다의 파도로서 목시하고 있는 파랑(파랑이나 너울)은 중력파이다. 쯔나미(津波, 해일)도 중력파에 포함된다. 중력파는 파장L과 수심h의 크기의 비에 따라 다음과 같이 분류된다.심 해 파 h/L 〉1/2천 해 파(천 수 파) 1/2〈 h/L〈 1/25극천해역(극천수파) h/L〈 1/25극천해파는 수심이 얕을수록 파속이 작으므로 수심이 얕아지는 해안부근에서는 파봉(波峰)의 간격이 작아진다. 여기에 표시한 파장과 수심에 관한 분류는 양자의 상대적인 크기관계에 의해 정해지는 것이다. 수심이 약 1000m인 해양을 전반하는 쯔나미(津波)는 파장이 수십 ㎞에서 수백 ㎞에 달하므로 극천해파에 속한다. 극천해파는 장파라고도 한다. 한편 파장이 짧은 파도라면 수심이 아주 얕아도 심해파로 취급된다. 외양에서 중력파는 쯔나미를 제외하고 거의가 심해파이나 이것은 연안역에 가까워질수록 수심이 얕아지면서 천해역을 거쳐 극천해역으로 변형되어 간다(천해변형;淺海變形). 해안구조물의 파랑하중 평가에서 해저의 영향을 받기 전의 심해파를 충파(沖波)라고도 한다. 파장과 수심의 상대적인 크기에 의한 파도의 분류에서는 파도의 호칭이 이학과 공학에서 다소 다르다. 이학계에서는 천해파를 중간파, 극천해파를 천해파라 부른다. 해양중에서 연직방향으로 밀도가 급격하게 변화하는 경계면이 있으면(경계면을 경계로 위쪽의 해수가 가볍고 안정된 층을 이루고 있을 때) 그 경계면을 따라 중력파가 일어나기도 한다. 이러한 파도를 내부중력파라 하는데 내부중력파는 해면이 수평으로 유지되는 상태에서도 해중에만 존재할 수 있다. 내부중력파에 대해 앞에서 서술한 중력파를 외부중력파라고도 한다.</t>
  </si>
  <si>
    <t>19763</t>
  </si>
  <si>
    <t>십이장걸이</t>
  </si>
  <si>
    <t>十二杖－</t>
  </si>
  <si>
    <t>선자서까래 12개를 쓴 귀서까래.</t>
  </si>
  <si>
    <t>19764</t>
  </si>
  <si>
    <t>십자 볼트</t>
  </si>
  <si>
    <t>십자형 홈이 팬 머리를 가진 볼트이다.</t>
  </si>
  <si>
    <t>19765</t>
  </si>
  <si>
    <t>십자 이음</t>
  </si>
  <si>
    <t>cruciform joint</t>
  </si>
  <si>
    <t>십자형으로 교차하는 이음.</t>
  </si>
  <si>
    <t>19766</t>
  </si>
  <si>
    <t>십자관</t>
  </si>
  <si>
    <t>cross pipe, 十字管</t>
  </si>
  <si>
    <t>① 십자형을 이룬 이형관. ② =크로스.</t>
  </si>
  <si>
    <t>19767</t>
  </si>
  <si>
    <t>십자교차</t>
  </si>
  <si>
    <t>cross roads, 十字交叉</t>
  </si>
  <si>
    <t>네 개의 도로가 교차하여 만나는 지점</t>
  </si>
  <si>
    <t>19768</t>
  </si>
  <si>
    <t>십자금</t>
  </si>
  <si>
    <t>十字錦</t>
  </si>
  <si>
    <t>주로 벽이나 천장을 꾸미는 십자 모양의 무늬가 그려진 금단청</t>
  </si>
  <si>
    <t>19769</t>
  </si>
  <si>
    <t>건물 증축</t>
  </si>
  <si>
    <t>extension</t>
  </si>
  <si>
    <t>대지 안에서 기존 건물에 수평, 수직 혹은 별동으로 면적 혹은 높이를 증가시키는 방식의 건축</t>
  </si>
  <si>
    <t>1977</t>
  </si>
  <si>
    <t>십자드라이버</t>
  </si>
  <si>
    <t>① 드라이버. ② 필립드라이버.</t>
  </si>
  <si>
    <t>19770</t>
  </si>
  <si>
    <t>십자맞춤</t>
  </si>
  <si>
    <t>angle joint, 十字－</t>
  </si>
  <si>
    <t>① 직교하는 두 재가 서로 반턱으로 물리는 맞춤. ② 반턱맞춤.</t>
  </si>
  <si>
    <t>19771</t>
  </si>
  <si>
    <t>십자볼트</t>
  </si>
  <si>
    <t>① =교차볼트. ② =크로스볼트.</t>
  </si>
  <si>
    <t>19772</t>
  </si>
  <si>
    <t>십자쌍촉이음</t>
  </si>
  <si>
    <t>十字雙鏃－</t>
  </si>
  <si>
    <t>두 재에 각각 두 갈래의 촉을 길게 내어 ＋자형으로 물려 잇는 이음.</t>
  </si>
  <si>
    <t>19773</t>
  </si>
  <si>
    <t>십자이음</t>
  </si>
  <si>
    <t>십자형으로 필렛용접을 하는 이음.</t>
  </si>
  <si>
    <t>19774</t>
  </si>
  <si>
    <t>십자줄눈</t>
  </si>
  <si>
    <t>straight joint, 十字－</t>
  </si>
  <si>
    <t>① 석축 등에서 2방향의 줄눈이 1점에서 교차하게 되는 불량한 줄눈. ② 통줄눈.</t>
  </si>
  <si>
    <t>기문당97.8%</t>
  </si>
  <si>
    <t>19775</t>
  </si>
  <si>
    <t>십자집</t>
  </si>
  <si>
    <t>十字家</t>
  </si>
  <si>
    <t>① 건물 평면이 ｢＋｣자형으로 된 집. ② 지붕마루(용마루)가 ｢＋｣자로 된 집.</t>
  </si>
  <si>
    <t>19776</t>
  </si>
  <si>
    <t>십자철물</t>
  </si>
  <si>
    <t>十字鐵物</t>
  </si>
  <si>
    <t>십자형의 보강철물.</t>
  </si>
  <si>
    <t>19777</t>
  </si>
  <si>
    <t>십자턱솔동붙이이음</t>
  </si>
  <si>
    <t>평보 등의 이음의 일종이며 한쪽에 십자형의 돌기가 있고 한쪽에 동형의 반턱이 있는 맞춤.</t>
  </si>
  <si>
    <t>19778</t>
  </si>
  <si>
    <t>십자턱솔이음</t>
  </si>
  <si>
    <t>crossshape tongue and groove joint, 十字－</t>
  </si>
  <si>
    <t>턱솔을 십자(十字)형으로 한 이음.</t>
  </si>
  <si>
    <t>19779</t>
  </si>
  <si>
    <t>십자필렛균열시험</t>
  </si>
  <si>
    <t>cruciform cracking test)</t>
  </si>
  <si>
    <t>① 십자형으로 되어 있는 시험판에 순차적으로 필렛용접을 한 다음 시험판을 비드에 직각방향으로 절단하여 그 단면을 연마, 부식시켜 균열의 발생 유무를 검출하는 시험방법임. ② 용접봉과 강재에 대한 필렛용접을 할 때의 균열 감수성을 파악하는 것을 주목적으로 한 것이며 이때의 균열 발생도는 용접부에 작용한 소수량의 영향이 크다고 함.</t>
  </si>
  <si>
    <t>19780</t>
  </si>
  <si>
    <t>십자형</t>
  </si>
  <si>
    <t>cruciform, 十字型</t>
  </si>
  <si>
    <t>① 십자형(cross-shaped). ② 트랜셉트(transept)가 있는 앱스(apse)‧챈슬(chancel)‧네이브(nave)의 교차로 이루어진 대형 교회 또는 고딕식 교회의 특징적인 평면형태.</t>
  </si>
  <si>
    <t>19781</t>
  </si>
  <si>
    <t>십장</t>
  </si>
  <si>
    <t>foreman, chief laborer, 什長</t>
  </si>
  <si>
    <t>① 현장작업에 있어서 각 직별의 몇 명 정도의 단위작업집단을 지도 감독하는 기능 노무자. ② 각 직종의 십장(trades foreman)의 일을 종합 조정하는 원도급업자의 ｢foreman｣은 ｢general foreman｣이라 함. ③ 직별 부분공사의 재도급 명예인으로서 보통 몇 개의 현장을 가지고 있을 때 일정한 현장에 종일 작업을 진행시킬 수 없어 그 대리인으로 현장에 반장을 둘 때가 있음. 이 반장을 십장이라 함.</t>
  </si>
  <si>
    <t>19788</t>
  </si>
  <si>
    <t>십장걸이</t>
  </si>
  <si>
    <t>十杖－</t>
  </si>
  <si>
    <t>선자서까래 10개를 쓴 귀서까래.</t>
  </si>
  <si>
    <t>19789</t>
  </si>
  <si>
    <t>건물 화재</t>
  </si>
  <si>
    <t>건축물을 소실, 혹은 손상시키는 화재</t>
  </si>
  <si>
    <t>1979</t>
  </si>
  <si>
    <t>싱글</t>
  </si>
  <si>
    <t>shingle</t>
  </si>
  <si>
    <t>나무‧아스팔트 제품‧슬레이트‧기와‧콘크리트‧아스베스트 시멘트‧기타 재료로 만든 지붕이나 외벽의 마감재.</t>
  </si>
  <si>
    <t>19790</t>
  </si>
  <si>
    <t>싱글 베드</t>
  </si>
  <si>
    <t>single bed</t>
  </si>
  <si>
    <t>1인용 침대.</t>
  </si>
  <si>
    <t>19793</t>
  </si>
  <si>
    <t>싱글 베드 룸</t>
  </si>
  <si>
    <t>single bed room</t>
  </si>
  <si>
    <t>1인용 침대가 갖추어진 숙박시설의 한 객실. 기준면적 13㎡ 이상.</t>
  </si>
  <si>
    <t>19794</t>
  </si>
  <si>
    <t>싱글비드</t>
  </si>
  <si>
    <t>single bead</t>
  </si>
  <si>
    <t>① 용접봉을 전후 좌우로 흔들어 움직임 없이 만든 비드. ② ＝스트레이트 비드(straight bead).</t>
  </si>
  <si>
    <t>19795</t>
  </si>
  <si>
    <t>싱글패스용접</t>
  </si>
  <si>
    <t>single pass welding, single run welding</t>
  </si>
  <si>
    <t>1회의 패스로 용접이 완료될 수 있는 용접임.</t>
  </si>
  <si>
    <t>19796</t>
  </si>
  <si>
    <t>싱커</t>
  </si>
  <si>
    <t>sinker</t>
  </si>
  <si>
    <t>부유식 건축물 등을 삭(索)이나 쇄(鎖, 사슬) 등으로 연결하여 고정하기 위해 해저에 설치하는 중량물.  콘크리트제 혹은 강제의 중량물로 해저에 투설 또는 매설되어 해저토와의 마찰저항이나 수동토압(受動土壓)으로 삭, 쇄의 인장력에 저항시키는 형식의 앵커.</t>
  </si>
  <si>
    <t>19797</t>
  </si>
  <si>
    <t>싱크</t>
  </si>
  <si>
    <t>주방에서 사용한 물을 흘려보내는 설비장치</t>
  </si>
  <si>
    <t>19798</t>
  </si>
  <si>
    <t>EPDM</t>
  </si>
  <si>
    <t>ethylene propylene diene monomer</t>
  </si>
  <si>
    <t>에틸렌과 프로필렌의 혼성 중합시에 비공액의 디엔을 더해 황 가황이 가능한 혼성 중합체로 한 합성 고무. 내오존성이 우수하며 방수 시트 등으로 사용한다. (=EPT) →에틸렌프로필렌 고무.</t>
  </si>
  <si>
    <t>198</t>
  </si>
  <si>
    <t>건물기단</t>
  </si>
  <si>
    <t>建物基壇</t>
  </si>
  <si>
    <t>① 건물의 건립을 위하여 기반을 흙이나 돌로서 단단히 만든 것. ② 습기 침입이나 건물 침하를 막고 건물의 모양을 만듯하게 다듬어 터보다 한 층 놓게 쌓음.=지단‧지대</t>
  </si>
  <si>
    <t>1980</t>
  </si>
  <si>
    <t>싸개질</t>
  </si>
  <si>
    <t>wrapping</t>
  </si>
  <si>
    <t>의자나 침대의 앉을 자리를 헝겊이나 가죽으로 싸는 일.</t>
  </si>
  <si>
    <t>19800</t>
  </si>
  <si>
    <t>싸리</t>
  </si>
  <si>
    <t>bush clover</t>
  </si>
  <si>
    <t>쌍떡잎식물 낙엽관목, 높이는 1~2M.</t>
  </si>
  <si>
    <t>19801</t>
  </si>
  <si>
    <t>싸리문</t>
  </si>
  <si>
    <t>사립문이 표준어이며 사립문은 사립짝을 달아서 만든 문으로 잡목의 가지나 수수깡, 갈대, 억새 같은 풀을 엮어 만든 문짝.  사립, 사립짝문, 시문(柴門), 시비(柴扉)라고도 함.</t>
  </si>
  <si>
    <t>19802</t>
  </si>
  <si>
    <t>싸리바자</t>
  </si>
  <si>
    <t>杻把子</t>
  </si>
  <si>
    <t>식물 콩과의 낙엽 활엽 관목인 싸리를 발처럼 엮은 것을 말한다.</t>
  </si>
  <si>
    <t>19803</t>
  </si>
  <si>
    <t>쌍가지홈통</t>
  </si>
  <si>
    <t>double down-pipe</t>
  </si>
  <si>
    <t>깔때기 홈통을 중앙과 양편에 1개씩으로 연결시킨 것이다.</t>
  </si>
  <si>
    <t>19805</t>
  </si>
  <si>
    <t>쌍갈</t>
  </si>
  <si>
    <t>cornice moulding</t>
  </si>
  <si>
    <t>인방(引枋) 머리와 접시받침의 장부머리를 양갈한 것으로 가름장이라고 한다.</t>
  </si>
  <si>
    <t>19806</t>
  </si>
  <si>
    <t>쌍갈소로</t>
  </si>
  <si>
    <t>雙－小累</t>
  </si>
  <si>
    <t>양갈소로. 행소로라고도 하며 장여 밑에 놓이는 네모난 소로에 一자로 공포재가 끼이는 홈을 판 것.</t>
  </si>
  <si>
    <t>19807</t>
  </si>
  <si>
    <t>쌍고주칠량</t>
  </si>
  <si>
    <t>雙高柱七梁</t>
  </si>
  <si>
    <t>지붕틀을 짤 때 앞뒤로 높은 기둥 두 개를 써서 꾸민 칠량(七梁) 건물</t>
  </si>
  <si>
    <t>19808</t>
  </si>
  <si>
    <t>쌍곡 포물선면 셸</t>
  </si>
  <si>
    <t>수평으로 절단하면 그 단면이 쌍곡선이 되는 셸. 체육관 등 대공간의 지붕 구조에 응용된다.</t>
  </si>
  <si>
    <t>19809</t>
  </si>
  <si>
    <t>건물기준선</t>
  </si>
  <si>
    <t>建物基準線</t>
  </si>
  <si>
    <t>건물을 지을 때 기준이 되는 선으로서, 대지경계선을 기준으로 수평규준틀을 설치하며 이를 기준으로 이격거리를 측정함</t>
  </si>
  <si>
    <t>1981</t>
  </si>
  <si>
    <t>쌍곡선 회전 셸</t>
  </si>
  <si>
    <t>hyperbolic shell of revolution</t>
  </si>
  <si>
    <t>주축중 하나를 중심으로 쌍곡선을 회전시켜 생성되는 곡면을 가지는 셸. 냉각탑, 건축물 외관 형태 등에 사용한다.</t>
  </si>
  <si>
    <t>19810</t>
  </si>
  <si>
    <t>쌍곡선아치</t>
  </si>
  <si>
    <t>19811</t>
  </si>
  <si>
    <t>쌍극식불활성아크납땜</t>
  </si>
  <si>
    <t>19814</t>
  </si>
  <si>
    <t>쌍극전기종</t>
  </si>
  <si>
    <t>① 교류용의 전기종. ② 전기종.</t>
  </si>
  <si>
    <t>19815</t>
  </si>
  <si>
    <t>쌍극탄소아크용접</t>
  </si>
  <si>
    <t>twin carbon arc welding</t>
  </si>
  <si>
    <t>① 두 개의 탄소 전극 사이에 아크를 발생시켜서 가공물에 전류를 통하지 않고 하는 방법. ② 대부분의 경우 용량이 적은 교류 용접기가 사용. ③ 이 방법에 의하면 모재의 용융을 할 필요가 없으며, 용가봉(鎔加棒)을 녹여서 흘릴 수 있는 열량만 있으면 되는 이점이 있음.</t>
  </si>
  <si>
    <t>19816</t>
  </si>
  <si>
    <t>쌍금쇠</t>
  </si>
  <si>
    <t>두 줄이 있는 금쇠.</t>
  </si>
  <si>
    <t>19817</t>
  </si>
  <si>
    <t>쌍기둥비계</t>
  </si>
  <si>
    <t>① =본비계. ② =독립비계.</t>
  </si>
  <si>
    <t>19818</t>
  </si>
  <si>
    <t>쌍나누기</t>
  </si>
  <si>
    <t>① 서까래‧창살 등을 두 개씩 쌍쌍이 배치하는 것. ② 재료 2개씩을 쌍으로 배치하는 간격을 정하는 것.</t>
  </si>
  <si>
    <t>19819</t>
  </si>
  <si>
    <t>건물등기</t>
  </si>
  <si>
    <t>building register, 建物登記</t>
  </si>
  <si>
    <t>① 건물 등기부에 건물에 대한 일정한 권리 관계를 기재하는 일. ② 건물은 토지와 별개 부동산으로 등기하며, 건물 은 1동의 건물에 1개의 물건으로 취급한다.</t>
  </si>
  <si>
    <t>1982</t>
  </si>
  <si>
    <t>쌍당</t>
  </si>
  <si>
    <t>차양을 추가하거나 혹은 두개의 건물을 나열시켜서 세운 건물 형식으로 불전에 의당이라고 하는 공간을 설치했다.  법륭사(法隆寺)의 세전(細殿)괴 식당(食堂)이 쌍당의 예다.</t>
  </si>
  <si>
    <t>19820</t>
  </si>
  <si>
    <t>쌍대공</t>
  </si>
  <si>
    <t>queen post, 雙臺工</t>
  </si>
  <si>
    <t>퀸 포스트 트러스의 중앙 좌우에 대칭으로 세워진 대공.</t>
  </si>
  <si>
    <t>19821</t>
  </si>
  <si>
    <t>쌍대공지붕</t>
  </si>
  <si>
    <t>queen-post roof</t>
  </si>
  <si>
    <t>① 왕대공은 없이 쌍대공으로 꾸민 목조지붕. ② 쌍대공지붕틀 구조의 지붕.</t>
  </si>
  <si>
    <t>19823</t>
  </si>
  <si>
    <t>쌍대공지붕틀</t>
  </si>
  <si>
    <t>queen post roof truss, 雙臺工屋蓋構</t>
  </si>
  <si>
    <t>① 쌍으로 서로 마주보는 대공을 세워 대고 빗대공과 달대공으로 짜서 만든 양식 지붕뼈대. ② 간사이가 큰 건물일 때, 지붕속(보꾹방, attic room)을 이용할 때 또는 꺾임지붕틀로 외관을 꾸밀 때에 쓰이는 것으로, 지붕속 가운데가 사각형으로 되는 것이 특징이고 부재에 생기는 응력은 외벽에 따라 가는 선은 인장재, 굵은 선은 압축재가 되는 것이 보통. ③ ＝쌍대공트러스.</t>
  </si>
  <si>
    <t>19824</t>
  </si>
  <si>
    <t>쌍대공트러스</t>
  </si>
  <si>
    <t>⇨쌍대공지붕틀(＝).</t>
  </si>
  <si>
    <t>19825</t>
  </si>
  <si>
    <t>쌍미닫이창</t>
  </si>
  <si>
    <t>double sliding window</t>
  </si>
  <si>
    <t>두 짝을 밀어 열게 된 미닫이창</t>
  </si>
  <si>
    <t>19829</t>
  </si>
  <si>
    <t>건물방위</t>
  </si>
  <si>
    <t>building direction, 建物方位</t>
  </si>
  <si>
    <t>① 건물의 방향. ② 일조, 통풍에 관계되므로 배치계획에서 중요하게 고려해야 한다.</t>
  </si>
  <si>
    <t>1983</t>
  </si>
  <si>
    <t>쌍바라지</t>
  </si>
  <si>
    <t>두 짝으로 된 바라지.</t>
  </si>
  <si>
    <t>19830</t>
  </si>
  <si>
    <t>쌍부섭지붕</t>
  </si>
  <si>
    <t>double lean-to-roof</t>
  </si>
  <si>
    <t>2개의 달아낸 지붕을 좌우에 있는 벽과 중앙의 칸막이벽에 씌운 지붕.</t>
  </si>
  <si>
    <t>19831</t>
  </si>
  <si>
    <t>쌍분합문</t>
  </si>
  <si>
    <t>雙分閤門</t>
  </si>
  <si>
    <t>두 짝으로 된 분합문.</t>
  </si>
  <si>
    <t>19832</t>
  </si>
  <si>
    <t>쌍사</t>
  </si>
  <si>
    <t>雙絲</t>
  </si>
  <si>
    <t>기둥‧창문틀 또는 창문 울거미에 두 줄이 오목하게 들어간 쇠시리 또는 그 모양.</t>
  </si>
  <si>
    <t>19833</t>
  </si>
  <si>
    <t>쌍사귀</t>
  </si>
  <si>
    <t>雙絲－</t>
  </si>
  <si>
    <t>① 기둥띠장 등의 모서리를 쌍사형으로 접어 쇠시리한 것. ② ＝쌍사모.</t>
  </si>
  <si>
    <t>19834</t>
  </si>
  <si>
    <t>쌍사면</t>
  </si>
  <si>
    <t>재면에 쌍사 모양을 낸 것.</t>
  </si>
  <si>
    <t>19835</t>
  </si>
  <si>
    <t>쌍사모</t>
  </si>
  <si>
    <t>① 쌍사가 되게 쇠시리하여 접은 모. ② ＝쌍사귀.</t>
  </si>
  <si>
    <t>19836</t>
  </si>
  <si>
    <t>쌍사모끼</t>
  </si>
  <si>
    <t>① 쌍사쇠시리를 치는 대패. ② 기둥면에 두 줄을 볼록하게 돋우는데 쓰임.</t>
  </si>
  <si>
    <t>19837</t>
  </si>
  <si>
    <t>쌍사밀이</t>
  </si>
  <si>
    <t>① 두 줄의 골을 밀어 깎는 쇠시리대패. ② 중간줄이 조금 도드라지게 둥근 세 줄을 밀어 깎는 대패. ③ ＝쌍사대패.</t>
  </si>
  <si>
    <t>19838</t>
  </si>
  <si>
    <t>쌍사슬고리</t>
  </si>
  <si>
    <t>雙沙瑟環</t>
  </si>
  <si>
    <t>두 가닥의 사슬로 (끼어)만든 고리.</t>
  </si>
  <si>
    <t>19839</t>
  </si>
  <si>
    <t>건물방위각</t>
  </si>
  <si>
    <t>azimuth angle of building, 建物方位角</t>
  </si>
  <si>
    <t>수평면 내 진북을 기준으로 시계 방향으로 건물이 향하고 있는 각</t>
  </si>
  <si>
    <t>1984</t>
  </si>
  <si>
    <t>쌍사장지살</t>
  </si>
  <si>
    <t>雙絲障子箭</t>
  </si>
  <si>
    <t>등이 쌍사로 된 장지살. 완자살‧아자살 등.</t>
  </si>
  <si>
    <t>19840</t>
  </si>
  <si>
    <t>쌍사치기</t>
  </si>
  <si>
    <t>쇠시리대패 또는 모끼대패로 두 줄이 두두룩하게 상사면을 치는 일.</t>
  </si>
  <si>
    <t>19841</t>
  </si>
  <si>
    <t>쌍소로첨차</t>
  </si>
  <si>
    <t>雙小櫨檐遮</t>
  </si>
  <si>
    <t>소로 또는 주두 위에 얹히고 양 끝머리에 소로를 놓아 장여를 받게 되는 첨차.</t>
  </si>
  <si>
    <t>19842</t>
  </si>
  <si>
    <t>쌍소로화반</t>
  </si>
  <si>
    <t>雙小累花盤</t>
  </si>
  <si>
    <t>양쪽에 소로 둘을 얹은 화반.</t>
  </si>
  <si>
    <t>19843</t>
  </si>
  <si>
    <t>쌍알모끼</t>
  </si>
  <si>
    <t>날이 두 골로 되어 창문살의 등밀이를 하는 데 쓰는 대패.</t>
  </si>
  <si>
    <t>19844</t>
  </si>
  <si>
    <t>쌍여닫이</t>
  </si>
  <si>
    <t>double sliding door, 雙推戶</t>
  </si>
  <si>
    <t>두 짝을 좌우로 밀어 열게 된 미닫이.</t>
  </si>
  <si>
    <t>19845</t>
  </si>
  <si>
    <t>쌍여닫이문</t>
  </si>
  <si>
    <t>double swinging doors, 雙開閉門, 兩開閉門</t>
  </si>
  <si>
    <t>① 좌우 양쪽에 문 두 짝을 달은 여닫이문. ② 정첩‧돌쩌귀‧자유정첩 등으로 문선틀에 달고 또는 문장부‧바닥지도리 등을 문의 양쪽 상하부에 장치하여 단 문.</t>
  </si>
  <si>
    <t>19846</t>
  </si>
  <si>
    <t>쌍여닫이창</t>
  </si>
  <si>
    <t>double swinging window, casement window, 雙開閉窓</t>
  </si>
  <si>
    <t>① 두 문짝을 단 여닫이창. ② 안여닫이‧밖여닫이가 있음.</t>
  </si>
  <si>
    <t>19847</t>
  </si>
  <si>
    <t>쌍장부</t>
  </si>
  <si>
    <t>double tenon, pair of single tenon, 雙丈夫</t>
  </si>
  <si>
    <t>① 두 갈래로 된 장부. ② 장부를 2개 또는 4개로 낸 것으로 기둥에 층도리 또는 쌍장부로 옆에서 산지치기, 창호에서는 선대에 막대기를 꽂아 넣고 벌림쐐기치기로 함. ③ ＝중장부(重丈夫)＝두쌍장부.</t>
  </si>
  <si>
    <t>19849</t>
  </si>
  <si>
    <t>건물배수</t>
  </si>
  <si>
    <t>house drain, 建物排水</t>
  </si>
  <si>
    <t>건물의 내부에 설비된 위생기구에서의 오수 및 집배수를 공공하수도 또는 정화조로 보내는 것.</t>
  </si>
  <si>
    <t>1985</t>
  </si>
  <si>
    <t>쌍장부구멍</t>
  </si>
  <si>
    <t>double tenon hole), 雙丈夫－</t>
  </si>
  <si>
    <t>두 갈래의 장부가 들어가 끼이는 쌍으로 된 구멍.</t>
  </si>
  <si>
    <t>19850</t>
  </si>
  <si>
    <t>쌍장부끌</t>
  </si>
  <si>
    <t>雙丈夫－</t>
  </si>
  <si>
    <t>날이 두 갈래로 되어 쌍구멍을 동시에 팔 수 있게 만든 끌.</t>
  </si>
  <si>
    <t>19851</t>
  </si>
  <si>
    <t>쌍장부맞춤</t>
  </si>
  <si>
    <t>double tenon joint</t>
  </si>
  <si>
    <t>① 쌍장부에 의한 맞춤. ② 창문 울거미의 선재와 윗막이 또는 밑막이와의 맞춤에 쓰임.</t>
  </si>
  <si>
    <t>19852</t>
  </si>
  <si>
    <t>쌍줄비계</t>
  </si>
  <si>
    <t>19854</t>
  </si>
  <si>
    <t>쌍줄홈대</t>
  </si>
  <si>
    <t>두 줄 홈을 판 홈대.</t>
  </si>
  <si>
    <t>19855</t>
  </si>
  <si>
    <t>쌍창</t>
  </si>
  <si>
    <t>coupled windows, 雙窓</t>
  </si>
  <si>
    <t>한 쌍의 창을 형성하는 근접하게 배치한 창.</t>
  </si>
  <si>
    <t>19856</t>
  </si>
  <si>
    <t>쌍창미닫이</t>
  </si>
  <si>
    <t>쌍창으로 된 미닫이.</t>
  </si>
  <si>
    <t>19857</t>
  </si>
  <si>
    <t>쌍촉맞춤</t>
  </si>
  <si>
    <t>雙鏃－</t>
  </si>
  <si>
    <t>① 촉을 한 재에 두 개씩 꽂게 된 맞춤. ② 쌍장부맞춤의 딴이름.</t>
  </si>
  <si>
    <t>19858</t>
  </si>
  <si>
    <t>쌍촉연귀</t>
  </si>
  <si>
    <t>雙鏃燕口</t>
  </si>
  <si>
    <t>① 촉 두 개를 낸 연귀. ② 두 재는 연귀로 맞추어지고 그 내부에 서로 쌍장부로 맞추어지는 것.</t>
  </si>
  <si>
    <t>19859</t>
  </si>
  <si>
    <t>건물배수관</t>
  </si>
  <si>
    <t>building drain, 建物排水管</t>
  </si>
  <si>
    <t>① 건물 내의 배수관으로부터 배출되는 것을 받기 위한 혹은 건물 하수구로 배출하기 위한 배관계통의 최하단부의 수평배관부분(건물외벽, 외면으로부터 외방 1m까지). ② ⇨건축물 배수횡주관.</t>
  </si>
  <si>
    <t>1986</t>
  </si>
  <si>
    <t>쌍탑식가람</t>
  </si>
  <si>
    <t>雙塔式伽藍</t>
  </si>
  <si>
    <t>사찰 내 동서방향에 두 개의 탑을 둔 절.</t>
  </si>
  <si>
    <t>19860</t>
  </si>
  <si>
    <t>쌍탑제</t>
  </si>
  <si>
    <t>雙塔制</t>
  </si>
  <si>
    <t>통일신라시대 이후에 주로 유행한 법당 앞에 탑을 쌍으로 세우는 가람(伽藍)배치 제도로서 경주의 불국사는 그 대표적임.</t>
  </si>
  <si>
    <t>19861</t>
  </si>
  <si>
    <t>쌍턱걸지</t>
  </si>
  <si>
    <t>雙－</t>
  </si>
  <si>
    <t>① 가로재의 양어깨를 따서 건너지르는 맞춤. ② ＝양걸침턱맞춤＝양물림턱맞춤.</t>
  </si>
  <si>
    <t>19862</t>
  </si>
  <si>
    <t>쌍턱장부</t>
  </si>
  <si>
    <t>雙－丈夫</t>
  </si>
  <si>
    <t>한 장부의 양편에 턱이 있는 장부.</t>
  </si>
  <si>
    <t>19863</t>
  </si>
  <si>
    <t>쌍턱장부맞춤</t>
  </si>
  <si>
    <t>양쪽에 턱을 조금 붙인 장부를 끼워 넣는 맞춤.</t>
  </si>
  <si>
    <t>19864</t>
  </si>
  <si>
    <t>쌍턱장부촉</t>
  </si>
  <si>
    <t>장부촉이 두 턱의 2단(二段)으로 된 것.</t>
  </si>
  <si>
    <t>19865</t>
  </si>
  <si>
    <t>쌍홈대</t>
  </si>
  <si>
    <t>19866</t>
  </si>
  <si>
    <t>쌍희자무늬</t>
  </si>
  <si>
    <t>雙喜字紋</t>
  </si>
  <si>
    <t>희(喜)자를 겹쳐서 만든 무늬.</t>
  </si>
  <si>
    <t>19867</t>
  </si>
  <si>
    <t>쌓기기초</t>
  </si>
  <si>
    <t>① 콘크리트‧블록‧돌‧벽돌 등으로 기초를 구축하는 것. ② 재료의 취급, 쌓기에 주의해야 하고 시공의 순서‧공정과 그 준비가 중요함. ③ 쌓기 기초는 밑창 콘크리트를 두께가 평균 60mm 정도가 되도록 지정 위에 붓고, 재료에 따라 나누기도를 만든 다음, 쌓아올리기 컷수와 줄눈너비를 계산하여 세우기 규준틀을 설치하고, 이것을 기준으로 삼고 시공. ④ 벽돌이나 블록 등은 치수가 여러 가지가 있으므로 첫 켜와 같은 치수의 것을 선택. 그 위에 모르타르(모르타르‧벽돌쌓기 1:2～1:3, 블록과 돌쌓기 1:1～1:2)를 규준틀에서의 수평실보다 충분히 높여서 깐다.</t>
  </si>
  <si>
    <t>19868</t>
  </si>
  <si>
    <t>쌓기면</t>
  </si>
  <si>
    <t>① 벽돌의 6면 중 제일 넓이가 큰 면. ② 밑면 또는 윗면.</t>
  </si>
  <si>
    <t>19869</t>
  </si>
  <si>
    <t>건물보상</t>
  </si>
  <si>
    <t>compensation for building removal, 建物補償</t>
  </si>
  <si>
    <t>공공 필요에 의한 토지‧건물‧공작물 등 재산권의 수용·사용·제한에 대하여, 정의와 공평에 입각하여 정당하게 보상하는 것.</t>
  </si>
  <si>
    <t>1987</t>
  </si>
  <si>
    <t>쌤</t>
  </si>
  <si>
    <t>jamb, reveal</t>
  </si>
  <si>
    <t>① 창, 문 등의 문꼴의 옆면 또는 창문틀이 있는 벽의 두께면. ②= 선틀.</t>
  </si>
  <si>
    <t>19871</t>
  </si>
  <si>
    <t>쌤돌</t>
  </si>
  <si>
    <t>jamb stone, 抱石</t>
  </si>
  <si>
    <t>① 창문 옆에 대는 돌. ② 돌구조와 벽돌구조에 많이 쓰임. ③ 면접기나 쇠시리를 하고, 쌓기는 일반 벽체에 따라 촉과 연결철물로 긴결함.</t>
  </si>
  <si>
    <t>19872</t>
  </si>
  <si>
    <t>쌤막이</t>
  </si>
  <si>
    <t>casing, linings</t>
  </si>
  <si>
    <t>① 개구부의 벽돌 옆면이 보이지 않도록 감싸는 목재. ② 쌤널막이‧틈쌤널막이 등이 있으며 문틀도 벽쌤막이의 한 부분이 됨.</t>
  </si>
  <si>
    <t>19873</t>
  </si>
  <si>
    <t>쌤블록</t>
  </si>
  <si>
    <t>jamb block</t>
  </si>
  <si>
    <t>창문틀의 좌우 옆에 쌓아 창문틀과 잘 물리게 된 특수블록.</t>
  </si>
  <si>
    <t>19874</t>
  </si>
  <si>
    <t>쌤홈</t>
  </si>
  <si>
    <t>① 벽 바름재가 들어가 끼이게 판 가는 홈. ② 세모로 홈을 팔 수도 있음. ③ 벽쌤홈 등.</t>
  </si>
  <si>
    <t>19875</t>
  </si>
  <si>
    <t>써넣기</t>
  </si>
  <si>
    <t>notations</t>
  </si>
  <si>
    <t>설계도면에 각각의 이름과 치수, 축척과 재료 등을 써넣는것</t>
  </si>
  <si>
    <t>19876</t>
  </si>
  <si>
    <t>썩은새</t>
  </si>
  <si>
    <t>이엉이 썩어서 못쓰게 된 지푸라기.</t>
  </si>
  <si>
    <t>19877</t>
  </si>
  <si>
    <t>썩은옹이</t>
  </si>
  <si>
    <t>rotten knot, 腐節</t>
  </si>
  <si>
    <t>옹이가 썩어 있는 것.</t>
  </si>
  <si>
    <t>19878</t>
  </si>
  <si>
    <t>썩음</t>
  </si>
  <si>
    <t>decay</t>
  </si>
  <si>
    <t>① 석재의 결점용어(KS F 2530). ② 석재 중에서 쉽게 떨어져 나갈 정도의 이질 부분인 것.</t>
  </si>
  <si>
    <t>19879</t>
  </si>
  <si>
    <t>건물보험</t>
  </si>
  <si>
    <t>建物保險</t>
  </si>
  <si>
    <t>① 이미 존재하는 건물 외에 건축 중인 건물을 대상으로 하는 손해보험의 일종. ② 주로 화재보험에서 이용함.</t>
  </si>
  <si>
    <t>1988</t>
  </si>
  <si>
    <t>썩정이</t>
  </si>
  <si>
    <t>decay, corrosion, rot, 腐敗</t>
  </si>
  <si>
    <t>① 목재의 썩은 부분. ② 목질부가 썩은 것.</t>
  </si>
  <si>
    <t>19880</t>
  </si>
  <si>
    <t>썰대</t>
  </si>
  <si>
    <t>① 물홈(미닫이‧미세기 창문틀의 홈)의 밑창에 깔아대어 창문의 여닫음에 잘 닳지 않게 하는 나무쪽. ② 박달나무‧참나무 또는 대나무를 얇게 깎아 옆에서 밀어 끼움.</t>
  </si>
  <si>
    <t>19881</t>
  </si>
  <si>
    <t>썰매대패</t>
  </si>
  <si>
    <t>대팻집이 썰매같이 되어 곡면을 미는데 쓰이는 대패.</t>
  </si>
  <si>
    <t>19882</t>
  </si>
  <si>
    <t>썰음질</t>
  </si>
  <si>
    <t>짚을 썰어서 여물을 만드는 일.</t>
  </si>
  <si>
    <t>19883</t>
  </si>
  <si>
    <t>쏠림</t>
  </si>
  <si>
    <t>① 기둥‧돌담 등이 수직에 대하여 조금 안쪽으로 기울어진 것. ② 여러 부재가 한 쪽으로 모두 기울어진 상태.</t>
  </si>
  <si>
    <t>19884</t>
  </si>
  <si>
    <t>쐐기</t>
  </si>
  <si>
    <t>wedge, key</t>
  </si>
  <si>
    <t>① 단면이 삼각형이나 사각형으로 물건을 넓히거나 고정하는데 쓰임. 목구조 부재를 맞추기 위해 두 부재 사이에 박아 넣는 견목. ② 석재를 자르기 위한 도구의 일종.</t>
  </si>
  <si>
    <t>19885</t>
  </si>
  <si>
    <t>쐐기가름</t>
  </si>
  <si>
    <t>19886</t>
  </si>
  <si>
    <t>쐐기깨기</t>
  </si>
  <si>
    <t>① 쐐기를 구멍과 끼우고, 내리쳐 돌을 꺼내는 일. ② ＝쐐기가름.</t>
  </si>
  <si>
    <t>19887</t>
  </si>
  <si>
    <t>쐐기돌</t>
  </si>
  <si>
    <t>19888</t>
  </si>
  <si>
    <t>쐐기작용</t>
  </si>
  <si>
    <t>wedge action, -作用</t>
  </si>
  <si>
    <t>쐐기를 정착부에 끼워서 정착이 잘 되게 하는 기계적 작용.</t>
  </si>
  <si>
    <t>19889</t>
  </si>
  <si>
    <t>건물요소</t>
  </si>
  <si>
    <t>building element, 建物要所</t>
  </si>
  <si>
    <t>건물의 구성 부분으로서 바닥‧벽‧천장‧지붕틀 등 중요 부분을 말한다.</t>
  </si>
  <si>
    <t>1989</t>
  </si>
  <si>
    <t>쐐기형 녹지</t>
  </si>
  <si>
    <t>green wedge</t>
  </si>
  <si>
    <t>도시화가 진행 됨에 따라 중심부로 부터 방사상으로 퍼진 철도, 도로 사이에 쐐기형으로 남겨진 녹지.</t>
  </si>
  <si>
    <t>19890</t>
  </si>
  <si>
    <t>쑥돌</t>
  </si>
  <si>
    <t>화강암.</t>
  </si>
  <si>
    <t>19891</t>
  </si>
  <si>
    <t>쓰레기 구멍</t>
  </si>
  <si>
    <t>dust hole</t>
  </si>
  <si>
    <t>쓰레기를 처리하기 위한 개구부</t>
  </si>
  <si>
    <t>19893</t>
  </si>
  <si>
    <t>쓰레기 소각 시설</t>
  </si>
  <si>
    <t>refuse incineration plant</t>
  </si>
  <si>
    <t>쓰레기를 불에 태워서 처리하는 시설.</t>
  </si>
  <si>
    <t>19894</t>
  </si>
  <si>
    <t>쓰레기 소각 처리</t>
  </si>
  <si>
    <t>refuse incineration treatment</t>
  </si>
  <si>
    <t>폐기물을 연소시켜 무기물과 산화 가스로 하는 처리. 폐기물의 감용화와 안정화를 도모하는 가장 유효한 중간 처리 수단.</t>
  </si>
  <si>
    <t>세화79.3%</t>
  </si>
  <si>
    <t>19895</t>
  </si>
  <si>
    <t>쓰레기 소각로</t>
  </si>
  <si>
    <t>refuse incinerator</t>
  </si>
  <si>
    <t>가연성 쓰레기를 완전히 전소하여, 소각의 안전을 우선시하는 시설.</t>
  </si>
  <si>
    <t>19896</t>
  </si>
  <si>
    <t>쓰레기 소각장</t>
  </si>
  <si>
    <t>incineration plant</t>
  </si>
  <si>
    <t>쓰레기를 불에 태워 처리하는 장소로 접수, 공급, 소각, 가스배출등의 설비를 갖추고 있다. 폐열을 활용하여 지역 난방으로 사용할 수 있다.</t>
  </si>
  <si>
    <t>19897</t>
  </si>
  <si>
    <t>쓰레기 슈트</t>
  </si>
  <si>
    <t>refuse chute</t>
  </si>
  <si>
    <t>① 건물 각층의 투입구로부터 아래층 수집구까지 쓰레기를 낙하시키는 설비.  ② ⇨더스트슈트(=)</t>
  </si>
  <si>
    <t>19898</t>
  </si>
  <si>
    <t>쓰레기 진공 수송</t>
  </si>
  <si>
    <t>vacuum transportation</t>
  </si>
  <si>
    <t>쓰레기를 파이프 속을 통해 이동시키는 기송 방식의 일종. 파이프 속을 진공으로 해서 밸브 개폐에 의한 외부로부터의 보충 공기에 의한 흐름으로 쓰레기를 수송한다.</t>
  </si>
  <si>
    <t>19899</t>
  </si>
  <si>
    <t>EPM</t>
  </si>
  <si>
    <t>ethylene-propylene methylene</t>
  </si>
  <si>
    <t>199</t>
  </si>
  <si>
    <t>건물주관</t>
  </si>
  <si>
    <t>building main pipe, 建物主管</t>
  </si>
  <si>
    <t>주관 혹은 보급 근원으로부터 건물 내의 급수, 분배장치의 첫째 브랜치(지관)로 연결되는 급수파이프와 그 부속.</t>
  </si>
  <si>
    <t>1990</t>
  </si>
  <si>
    <t>쓰레기 집적소</t>
  </si>
  <si>
    <t>garbage collection spot</t>
  </si>
  <si>
    <t>도시의 쓰레기를 한데 모아두기 위해 도로 옆에 만들어지는 집적 장소.</t>
  </si>
  <si>
    <t>19900</t>
  </si>
  <si>
    <t>쓰레기 처리</t>
  </si>
  <si>
    <t>waste treatment； refuse disposal</t>
  </si>
  <si>
    <t>가정에서 발생하는 일반 폐기물이나 건축 폐자재 등의 산업폐기물을 물리적, 화학적 또는 생물학적 방법 변화시키고 매립등의 방법으로 처리하는 것.</t>
  </si>
  <si>
    <t>19901</t>
  </si>
  <si>
    <t>쓰레기 처리장</t>
  </si>
  <si>
    <t>refuse disposal plant</t>
  </si>
  <si>
    <t>매립, 육상 투기 등 쓰레기 처리를 하는 장소.</t>
  </si>
  <si>
    <t>19902</t>
  </si>
  <si>
    <t>쓰레기 투입구</t>
  </si>
  <si>
    <t>dust hopper</t>
  </si>
  <si>
    <t>① 건축물의 각 층에 설치되는, 쓰레기를 투기하기 위한 입구.  ② ⇨더스트슈트(=)</t>
  </si>
  <si>
    <t>19903</t>
  </si>
  <si>
    <t>쓰레기통</t>
  </si>
  <si>
    <t>refuse bin; dust bin； garbage box</t>
  </si>
  <si>
    <t>쓰레기를 담거나 모아두는 통</t>
  </si>
  <si>
    <t>19904</t>
  </si>
  <si>
    <t>쓸어내기</t>
  </si>
  <si>
    <t>외기에 면하고 창의 하단이 바닥과 동일한 높이에 위치하는 창의 형식. →쓸어내는 창.</t>
  </si>
  <si>
    <t>19905</t>
  </si>
  <si>
    <t>쓸어내는 곳</t>
  </si>
  <si>
    <t>실내의 바닥면에 접하여 직접 외기로 면하는 개구부로 먼지를 쓸어낼 수 있는 작은 창</t>
  </si>
  <si>
    <t>19906</t>
  </si>
  <si>
    <t>쓸어내는 창</t>
  </si>
  <si>
    <t>하단부가 실내 바닥의 높이에 같게 설치되어 있는 창. →쓸어내기.</t>
  </si>
  <si>
    <t>19907</t>
  </si>
  <si>
    <t>씨잔디</t>
  </si>
  <si>
    <t>균일하게 잔디 심기. 짧게 자른 잔디로 줄눈 없이 조성하는 방식</t>
  </si>
  <si>
    <t>19908</t>
  </si>
  <si>
    <t>씻기</t>
  </si>
  <si>
    <t>⇨씻어내기(＝).</t>
  </si>
  <si>
    <t>19909</t>
  </si>
  <si>
    <t>건부</t>
  </si>
  <si>
    <t>乾腐</t>
  </si>
  <si>
    <t>①목재의 부후균(腐朽菌)이 습기가 적은 곳에 번식하는 것. ② 습기가 적은 곳에서도 번식이 왕성한 부후균에 의하여 목재가 썩는 것.</t>
  </si>
  <si>
    <t>1991</t>
  </si>
  <si>
    <t>씻기시험</t>
  </si>
  <si>
    <t>decantation test, -試驗</t>
  </si>
  <si>
    <t>골재 중에 부착된 미립분 실트(silt), 찰흙 등 잔입자의 양을 물로 씻어서 양‧부를 측정하는 시험.</t>
  </si>
  <si>
    <t>19910</t>
  </si>
  <si>
    <t>씻어내기</t>
  </si>
  <si>
    <t>① 콘크리트, 모르타르, 인조석 바름 등에서의 마감법의 일종. 미장공사에서 인조석 등을 바른 다음 바로 솔 또는 스프레이건으로 씻어 내어 마무리하는 방법. ②  ⇨씻기(=).</t>
  </si>
  <si>
    <t>19911</t>
  </si>
  <si>
    <t>씻어내기식 대변기</t>
  </si>
  <si>
    <t>wash out type [water] closet, 洗出式大便器</t>
  </si>
  <si>
    <t>① 물고임이 있는 변기이며 건조면이 많아 오손되기 쉬워서 물이 많이 소요. ② ⇨수세식 대변기.</t>
  </si>
  <si>
    <t>19912</t>
  </si>
  <si>
    <t>씻어내리기식 대변기</t>
  </si>
  <si>
    <t>wash down type [water] closet, 洗落式大便器</t>
  </si>
  <si>
    <t>① 세정수의 수압에 의하여 오물이 씻어 내려지는 변기. ② ⇨수세식 대변기.</t>
  </si>
  <si>
    <t>19913</t>
  </si>
  <si>
    <t>씻은자갈</t>
  </si>
  <si>
    <t>washed gravel</t>
  </si>
  <si>
    <t>물로 씻어 이토를 제거한 자갈.</t>
  </si>
  <si>
    <t>19914</t>
  </si>
  <si>
    <t>아가리홈</t>
  </si>
  <si>
    <t>① 물홈의 한 가지. ② 개탕질 해서 길게 판 홈. ③ 빈지를 들이는데 쓰이거나 뒤주의 문에 쓰임.</t>
  </si>
  <si>
    <t>19915</t>
  </si>
  <si>
    <t>아고라</t>
  </si>
  <si>
    <t>agora</t>
  </si>
  <si>
    <t>고대 그리스의 도시국가에서 시민들의 일상생활이 이루어지던 공공의 광장.</t>
  </si>
  <si>
    <t>19916</t>
  </si>
  <si>
    <t>아교</t>
  </si>
  <si>
    <t>glue, 阿膠</t>
  </si>
  <si>
    <t>① 동물(소‧말 등)의 가죽‧힘줄‧뼈‧결합조직 등을 석회수로 처리, 물에 끓여서 교분(膠；끈적끈적, 粘性)을 뽑아 냉각‧응고‧건조시킨 것(고착재). ② 동물아교(animal glue)‧어물아교(fish glue)‧에멀션아교(emulsion glue)가 있는바 보통 전자가 아교의 대명사이고, 어물(魚物)아교(＝부레풀)는 민어의 부레를 끓여서 만든 것. ※ 동물아교＝갖풀＝아교. 어물아교＝부레풀＝어교. ③ ＝갖풀. ④접착력은 비교적 좋은 편이고, 빨리 굳어지나 내수성이 부족하므로 습기에 주의해야 그 효과를 오래 지속할 수 있음. ⑤주로 목재류의 접합용이나 종이‧천 등의 접착제로도 쓰임. ⑥ 물에 담그면 물을 흡수하여 부풀고 가열하면 겔(gel), 냉각하면 졸(sol)이 됨. ⑦ KS M 6572 참조.</t>
  </si>
  <si>
    <t>19917</t>
  </si>
  <si>
    <t>아교질</t>
  </si>
  <si>
    <t>gelatine, gelatinoid, 阿膠質</t>
  </si>
  <si>
    <t>아교처럼 끈적끈적한 성질 또는 그런 성질의 물질.</t>
  </si>
  <si>
    <t>19918</t>
  </si>
  <si>
    <t>아교풀</t>
  </si>
  <si>
    <t>阿膠糊</t>
  </si>
  <si>
    <t>① =아교. ② ＝갖풀.</t>
  </si>
  <si>
    <t>19919</t>
  </si>
  <si>
    <t>건비빔</t>
  </si>
  <si>
    <t>dry mixing, 乾－</t>
  </si>
  <si>
    <t>모르타르나 콘크리트 등에 물을 넣지 않고 비비는 것.</t>
  </si>
  <si>
    <t>1992</t>
  </si>
  <si>
    <t>아구</t>
  </si>
  <si>
    <t>19920</t>
  </si>
  <si>
    <t>아구토</t>
  </si>
  <si>
    <t>19921</t>
  </si>
  <si>
    <t>아궁물</t>
  </si>
  <si>
    <t>火口門</t>
  </si>
  <si>
    <t>① 불아궁이나 재아궁이에 대는 뚜껑이 달린 철물. ② ⇨아궁쇠(＝).</t>
  </si>
  <si>
    <t>19922</t>
  </si>
  <si>
    <t>아궁쇠</t>
  </si>
  <si>
    <t>① 불아궁이에 대는 뚜껑이 달린 철물. ② 아궁철물. ③ ⇨아궁문(＝).</t>
  </si>
  <si>
    <t>19923</t>
  </si>
  <si>
    <t>fuel hole, 焚口, 火口</t>
  </si>
  <si>
    <t>① 난방이나 취사를 목적으로 장작‧구멍탄 등 연료를 연소시키기 위한 구조부. ② 고정식과 이동식이 있는바(종류), 고정식은 취사나 난방의 겸용, 이동식은 주로 난방을 목적으로 하는 것.</t>
  </si>
  <si>
    <t>19924</t>
  </si>
  <si>
    <t>아궁이구성부분</t>
  </si>
  <si>
    <t>① 고정식 아궁이는 구멍탄용 연소통‧공기관‧공기조절마개‧아궁이 덮개 및 이를 둘러싸고 있는 벽체나 바닥으로 구성. ② 이동식 아궁이는 함실 및 구멍탄용 연소기‧공기조절마개‧아궁이 문‧아궁이 덮개와 이를 둘러싸고 있는 벽체와 바닥으로 이루어짐.</t>
  </si>
  <si>
    <t>19925</t>
  </si>
  <si>
    <t>아궁이덮개</t>
  </si>
  <si>
    <t>① 연소열이 고래부 이외에 아궁이 밖으로 방열되지 않도록 아궁이 위에 얹어놓는 덮개. ② 구멍탄을 난방으로 얹어놓은 덮개. ③ 구멍탄을 난방으로 사용할 때는 두께 5cm 정도의 단열재로 된 덮개로 아궁이를 덮어야 함.</t>
  </si>
  <si>
    <t>19926</t>
  </si>
  <si>
    <t>아궁이문</t>
  </si>
  <si>
    <t>이동식 아궁이 형식에 있어서 연소기가 출입할 수 있도록 함실 앞면에 만든 문.</t>
  </si>
  <si>
    <t>19927</t>
  </si>
  <si>
    <t>아귀</t>
  </si>
  <si>
    <t>① 물건이 갈라진 곳. 홈타기. ② 주두‧소로의 위에 공포재가 끼이는 홈을 파낸 부분, 아구. ③ 나무 끝에 가장 어귀가 있어 두 갈래로 된 나무. 가가를 짓는데 기둥으로 쓰였음. ※아귀로 발음. ④ ＝아구.</t>
  </si>
  <si>
    <t>19928</t>
  </si>
  <si>
    <t>아귀토</t>
  </si>
  <si>
    <t>① 처마 끝의 수키와 마구리에 물린 회백토 반죽. ② ＝아구토(牙口土)＝와구토(瓦口土).</t>
  </si>
  <si>
    <t>19929</t>
  </si>
  <si>
    <t>건산수</t>
  </si>
  <si>
    <t>乾山水</t>
  </si>
  <si>
    <t>물이 흐르지 않는 산수(山水) 정원.</t>
  </si>
  <si>
    <t>1993</t>
  </si>
  <si>
    <t>아금꺾쇠</t>
  </si>
  <si>
    <t>19930</t>
  </si>
  <si>
    <t>아나운스 부스</t>
  </si>
  <si>
    <t>announce booth</t>
  </si>
  <si>
    <t>스튜디오나 홀에 부속된 장내 방송을 하는 작은 방</t>
  </si>
  <si>
    <t>19931</t>
  </si>
  <si>
    <t>아네로이드기압계</t>
  </si>
  <si>
    <t>aneroid barometer, -氣壓計</t>
  </si>
  <si>
    <t>① 수은 등의 액체를 쓰지 않고 동심원(同心圓)으로 굴곡(屈曲)된 얇은 금속제의 진공상자를 이용한 가압계, ② ＝아네로이드 청우계(晴雨計)＝무액기압계(無液氣壓計). ③ 대기의 압력이 변함에 따라 진공상자가 받는 저항이 달라지는 원리를 이용한 것. ④ 기압의 변화에 따라 바늘이 움직일 때 그 도수(度數)를 나타냄. ⑤ 흔히 휴대용(선박용) 또는 자기용(自記用)으로 널리 쓰임.</t>
  </si>
  <si>
    <t>19932</t>
  </si>
  <si>
    <t>아네르기</t>
  </si>
  <si>
    <t>anergy</t>
  </si>
  <si>
    <t>알레르기와 상반되는 말로서 아네르기라고 한다. 무효 에너지라고도 한다. 엔진 등의 열기관에 주어지는 열에너지로부터 기계적 작업에 유효하게 변환된 부분을 빼고 난 나머지 에너지. →엑세르기.</t>
  </si>
  <si>
    <t>19933</t>
  </si>
  <si>
    <t>아네모미터</t>
  </si>
  <si>
    <t>anemometer, 風速計</t>
  </si>
  <si>
    <t>① 바람의 속도록 측정하는 센서. ② 풍속계(=).</t>
  </si>
  <si>
    <t>19934</t>
  </si>
  <si>
    <t>아네모스탯</t>
  </si>
  <si>
    <t>anemostat</t>
  </si>
  <si>
    <t>19935</t>
  </si>
  <si>
    <t>아네모스탯형 분출구</t>
  </si>
  <si>
    <t>anemostat outlet, -形噴出口</t>
  </si>
  <si>
    <t>① 실내공기의 취출구의 일종으로 하향용임. ② 종류로는 둥근형과 각진 형이 있으며, 콘의 각도조절에 의해 취출방향을 바꿀 수 있음.</t>
  </si>
  <si>
    <t>19936</t>
  </si>
  <si>
    <t>아네모형 배출구</t>
  </si>
  <si>
    <t>cone diffuse, anemostat type diffuse</t>
  </si>
  <si>
    <t>내부에 여러장의 원형 또는 각형의 콘 형태의 날개가 있는 복류형 천장 배출구. 미국의 아네모스탯사의 제품이라는 데서 유래하여 우리나라에서도 일반 용어로 사용되고 있다. (=아네모스탯)</t>
  </si>
  <si>
    <t>19937</t>
  </si>
  <si>
    <t>아닐링</t>
  </si>
  <si>
    <t>annealing</t>
  </si>
  <si>
    <t>① =풀림. ② 강의 열처리방법의 하나.</t>
  </si>
  <si>
    <t>19938</t>
  </si>
  <si>
    <t>아도브</t>
  </si>
  <si>
    <t>19939</t>
  </si>
  <si>
    <t>아동 상담소</t>
  </si>
  <si>
    <t>counseling center for children’s welfare</t>
  </si>
  <si>
    <t>아동복지법을 근거로 아동과 임산부의 복지를 위한 시설로 아동과 임산부 또는 그 가족과 관계인에 대한 업무를 담당하는 곳</t>
  </si>
  <si>
    <t>19941</t>
  </si>
  <si>
    <t>아동공원</t>
  </si>
  <si>
    <t>children’s park, children’s play parks, 兒童公園</t>
  </si>
  <si>
    <t>어린이들이 주요 이용하는 공원 및 놀이터, 놀이시설.</t>
  </si>
  <si>
    <t>19942</t>
  </si>
  <si>
    <t>아동관</t>
  </si>
  <si>
    <t>children’s house</t>
  </si>
  <si>
    <t>어린이를 위한 지원 시설. 어린이의 복지 및 후생을 위한 공간.</t>
  </si>
  <si>
    <t>19943</t>
  </si>
  <si>
    <t>아동실</t>
  </si>
  <si>
    <t>children’s room, 兒童室</t>
  </si>
  <si>
    <t>유치원에 다닐 나이에서 12~13세의 어린아이들이 생활하는 방</t>
  </si>
  <si>
    <t>19944</t>
  </si>
  <si>
    <t>아동열람실</t>
  </si>
  <si>
    <t>children’s reading room, 兒童閱覽室</t>
  </si>
  <si>
    <t>어린이나 유아들이 필요시 보호자와 함께 책을 열람할 수 있는 방</t>
  </si>
  <si>
    <t>19945</t>
  </si>
  <si>
    <t>아들러</t>
  </si>
  <si>
    <t>Dankmar Adler：1844~19</t>
  </si>
  <si>
    <t>독일태생의 건축가로 1871년 시카고에서 시작된 건축 유행을 선도하며 설리번과 함께 작품 활동을 함. 시카고에 있는 중앙음악당(1879년완공, 나중철거)을 설계했음. 미국에서 진보적 건축활동과 건축가의 지위 향상을 위해 노력함. 음향에 대해 민감, 평면계획‧레이아웃‧조명 등에 주목할 만함</t>
  </si>
  <si>
    <t>19946</t>
  </si>
  <si>
    <t>아들자</t>
  </si>
  <si>
    <t>어미자의 눈금보다 더 세분된 눈금을 읽을 수 있도록 어미자에 부착한 자</t>
  </si>
  <si>
    <t>19947</t>
  </si>
  <si>
    <t>아디케스법</t>
  </si>
  <si>
    <t>(독) Lex Adickes</t>
  </si>
  <si>
    <t>토지구획 정리에 관한 법률의 효시.</t>
  </si>
  <si>
    <t>19948</t>
  </si>
  <si>
    <t>아디톤</t>
  </si>
  <si>
    <t>adyton</t>
  </si>
  <si>
    <t>내부성소로서 그리스와 로마 사원의 제한 구역이며, 사원 입구에서 가장 멀리 있는 성소 끝에 있는 작은 영역이며, 사제나 남성 신도만이 접근할 수 있었다.</t>
  </si>
  <si>
    <t>19949</t>
  </si>
  <si>
    <t>아라기다토</t>
  </si>
  <si>
    <t>거친 벽토의 일종. 이 이름은 원래 토쿄 지방 아라기강변의 아라기다의 넓은 들에서 채취한 것에 유래한다.</t>
  </si>
  <si>
    <t>19950</t>
  </si>
  <si>
    <t>아라미드 섬유</t>
  </si>
  <si>
    <t>aramid fiber</t>
  </si>
  <si>
    <t>아미드 결합( -CONH- )을 하는 방향족계의 사슬 모양 고분자로 이루어진 섬유. 탄성률이 높고, 고강도의 재료.</t>
  </si>
  <si>
    <t>19951</t>
  </si>
  <si>
    <t>아라베스크</t>
  </si>
  <si>
    <t>arabesque</t>
  </si>
  <si>
    <t>아라비아풍(風)이라는 뜻으로서, 이슬람교 사원의 벽면장식이나 공예품의 장식에서 볼 수 있는 아라비아 무늬</t>
  </si>
  <si>
    <t>19952</t>
  </si>
  <si>
    <t>아래미닫이틀</t>
  </si>
  <si>
    <t>미닫이가 벗어나지 않고 쉽게 움직일 수 있도록 홈을 파서 만든 장지나 미닫이 등에 사용하는 틀이다.</t>
  </si>
  <si>
    <t>19954</t>
  </si>
  <si>
    <t>아래보기자세</t>
  </si>
  <si>
    <t>flat position</t>
  </si>
  <si>
    <t>① 용접선과 거의 수평을 이루는 용접이음에 대하여 위로부터 내려다보면서 작업을 하는 용접자세. ② ＝하향(下向)자세.</t>
  </si>
  <si>
    <t>19955</t>
  </si>
  <si>
    <t>아래시위</t>
  </si>
  <si>
    <t>19956</t>
  </si>
  <si>
    <t>아래쪽</t>
  </si>
  <si>
    <t>stage right [left]</t>
  </si>
  <si>
    <t>무대 오른쪽에서 관객을 향해 무대 위에선 배우의 입장에서 본것↔위쪽.</t>
  </si>
  <si>
    <t>19957</t>
  </si>
  <si>
    <t>아래체</t>
  </si>
  <si>
    <t>상류저택에서 사랑채와는 별도로 손님방을 일컫는 것.</t>
  </si>
  <si>
    <t>19958</t>
  </si>
  <si>
    <t>아래층</t>
  </si>
  <si>
    <t>lower floor downstairs, -層</t>
  </si>
  <si>
    <t>19959</t>
  </si>
  <si>
    <t>아래턱끼움</t>
  </si>
  <si>
    <t>한 재의 끝에 주먹장형의 턱을 내어 다른 재의 구멍에 조금 올려 끼었다가 내리 끼우는 맞춤.</t>
  </si>
  <si>
    <t>19960</t>
  </si>
  <si>
    <t>아랫간</t>
  </si>
  <si>
    <t>下間</t>
  </si>
  <si>
    <t>온돌방에서 아궁이 쪽에 가까운 곳</t>
  </si>
  <si>
    <t>19961</t>
  </si>
  <si>
    <t>아랫목</t>
  </si>
  <si>
    <t>① 아궁이에 가까운 방향의 방바닥. ② 아래쪽의 길목</t>
  </si>
  <si>
    <t>19962</t>
  </si>
  <si>
    <t>아랫방</t>
  </si>
  <si>
    <t>下房</t>
  </si>
  <si>
    <t>연달아 붙어있는 두 방중 아래쪽 방</t>
  </si>
  <si>
    <t>19963</t>
  </si>
  <si>
    <t>아랫중방</t>
  </si>
  <si>
    <t>下中房</t>
  </si>
  <si>
    <t>19964</t>
  </si>
  <si>
    <t>아레나</t>
  </si>
  <si>
    <t>arena</t>
  </si>
  <si>
    <t>모래(라틴어로 아레나라 함)가 깔려 있는 스타디움이 중앙에 위치하고 관중석이 둘러싸여 있는 경기장</t>
  </si>
  <si>
    <t>19965</t>
  </si>
  <si>
    <t>아레스</t>
  </si>
  <si>
    <t>Ares</t>
  </si>
  <si>
    <t>그리스 신화에 나오는 12신 중의 한 명으로 전쟁과 파괴를 주관하는 신이다. 로마신화의 마르스와 동일.</t>
  </si>
  <si>
    <t>19966</t>
  </si>
  <si>
    <t>아로새김</t>
  </si>
  <si>
    <t>engrave [carve] delicately</t>
  </si>
  <si>
    <t>재주 있고 교묘하게 새긴 것. 또는 그 무늬.</t>
  </si>
  <si>
    <t>19967</t>
  </si>
  <si>
    <t>아론의 지팡이</t>
  </si>
  <si>
    <t>Aaron’s rod</t>
  </si>
  <si>
    <t>나무막대기에 뱀이 감긴 모양의 장식.</t>
  </si>
  <si>
    <t>19968</t>
  </si>
  <si>
    <t>아롱코</t>
  </si>
  <si>
    <t>Raimondo d’Aronco：1857～1932</t>
  </si>
  <si>
    <t>① 아르누보 양식의 대표자로 토리노 공업박람회의 주요건축물을 디자인한 이탈리아 건축가 ② 터키의 이스탄불에 다양한 건축물을 설계하였고, 그의 작품들은 리바이벌, 오스만 양식의 재 해석, 아르누보 및 비엔나 제치지온 양식으로 분류</t>
  </si>
  <si>
    <t>19970</t>
  </si>
  <si>
    <t>아르곤아크용접</t>
  </si>
  <si>
    <t>argon arc welding</t>
  </si>
  <si>
    <t>① Tig용접을 상품명으로 부를 때 ｢아르곤아크용접｣이라고 함. ② 텅스텐 봉을 전극으로 사용하며 아르곤 가스 분위기 속에서 비피복선(bare wire)을 송급하고 아크로 녹이면서 용접하는 방법.</t>
  </si>
  <si>
    <t>19971</t>
  </si>
  <si>
    <t>아르곤오트</t>
  </si>
  <si>
    <t>argon aut</t>
  </si>
  <si>
    <t>불활성 가스 아크용접(Mig용접)을 영국에서 상품명으로 부를 때 ｢아르곤 오트｣라고 함.</t>
  </si>
  <si>
    <t>19972</t>
  </si>
  <si>
    <t>아르누보</t>
  </si>
  <si>
    <t>Art Nouveau</t>
  </si>
  <si>
    <t>19세기 건축과 장식 예술에 있어서 절충주의 및 역사주의에 대한 반응으로, 자연적인 형태와 구조, 특히 식물과 꽃의 곡선 형태에서 영감을 얻었다. 비대칭과 곡선으로 표현되는 역동 성과 움직임 감각과 자연주의적인 디자인으로 조각되고 구부러진 철제 기둥 및 난간과 같은 현대적인 재료의 사용하였다. ｢신예술｣(新藝術)이라는 뜻으로 1890～1905년경 영국의 러스킨(Ruskin)과 모리스(Morris)의 영향으로 프랑스‧벨기에‧독일‧오스트리아를 중심으로 일어난 건축‧공예의 신예술운동으로 국제 스타일의 예술, 건축 및 응용 예술, 특히 장식 예술 등으로 근대예술에 많은 영향을 주었다.</t>
  </si>
  <si>
    <t>19973</t>
  </si>
  <si>
    <t>아르데코</t>
  </si>
  <si>
    <t>(불) Art Deco</t>
  </si>
  <si>
    <t>아르 데코는 1차 세계 대전 직전에 프랑스에서 처음 등장한 시각 예술, 건축 및 디자인 양식이다.건물, 가구, 보석류, 패션, 자동차, 영화관, 기차, 해저 라이너 및 라디오 및 진공 청소기와 같은 일상 물건의 디자인에 영향을 주었다.1925년 파리에서 개최된 국제 박람회(International des arts décoratifs et industriels modernes) 에서 Arts Décoratifs의 이름에서 유래한다.</t>
  </si>
  <si>
    <t>19974</t>
  </si>
  <si>
    <t>아르키메데스수</t>
  </si>
  <si>
    <t>Archimedes number</t>
  </si>
  <si>
    <t>유체에 작용하는 부력에 관계하는 무차원수. 온도차에 기인하는 부력과 유체가 갖고 있는 관성력과의 비를 표시한다. 강제 대류에서 많이 사용되고 있다. u : 대표 속도, l : 대표 길이, g : 중력 가속도,  β : 체팽창률, Δθ : 온도차. →프루드수.</t>
  </si>
  <si>
    <t>19976</t>
  </si>
  <si>
    <t>아르키메데스의 맴돌이선</t>
  </si>
  <si>
    <t>sprial of Archimedes</t>
  </si>
  <si>
    <t>기원전 3세기 그리스 수학자 아르키메데스의 이름을 딴 나선이다.일정한 각속도[角速度]로 회전하는 선을 따라 일정한 속도로 고정된 점에서 멀어지는 지점의 시간에 따른 위치를 지점한 것이다.</t>
  </si>
  <si>
    <t>19977</t>
  </si>
  <si>
    <t>아르테미스</t>
  </si>
  <si>
    <t>Artemis</t>
  </si>
  <si>
    <t>고대 그리스 종교와 신화에서 사냥, 광야, 야생 동물, 달, 순결의 여신. 아르테미스는 제우스와 레토의 딸이며 아폴로의 쌍둥이 자매. 그녀는 어린 소녀들의 후원자, 보호자였으며 여성들의 질병을 완화시켜주는 역할을 하였다.</t>
  </si>
  <si>
    <t>19978</t>
  </si>
  <si>
    <t>아마유</t>
  </si>
  <si>
    <t>19980</t>
  </si>
  <si>
    <t>아마인유</t>
  </si>
  <si>
    <t>linseed oil, 亞麻仁油</t>
  </si>
  <si>
    <t>① 아마의 씨에서 짜낸 건성지방유(乾性地方油). ② 씨의 함유량：28～44%, 응고점：18～ 27℃, 리놀산(linoleic acid), 리놀렌산(linolen酸), 올레인산 등 글리세린 에스테르로 이루어지고, 불포화(不飽和)산을 다량 함유. ③ 페인트‧바니시‧리놀륨‧인쇄잉크 등의 건성유(乾性油)로서 중요하게 쓰임(도료용으로 가장 대표적 건성유). 들기름 다음 가는 건조성을 가졌으며, 도막의 내수성‧내후성이 매우 좋음. ④ 북미‧인도‧아르헨티나 등이 주산지. ⑤ ＝아마유.</t>
  </si>
  <si>
    <t>19981</t>
  </si>
  <si>
    <t>아물림</t>
  </si>
  <si>
    <t>containing</t>
  </si>
  <si>
    <t>① 각 부분이 잘 맞아 들어가는 것. ② 재와 재의 접합.</t>
  </si>
  <si>
    <t>19983</t>
  </si>
  <si>
    <t>아미노 수지</t>
  </si>
  <si>
    <t>amino resin</t>
  </si>
  <si>
    <t>아미노기를 갖는 화합물과 포름알데이드의 축합에 의해 얻어지는 수지의 총칭. 요소수지, 멜라민 수지 등이 있다.</t>
  </si>
  <si>
    <t>19984</t>
  </si>
  <si>
    <t>아미노알키드수지도료</t>
  </si>
  <si>
    <t>①멜라민(melamine), 요소 등의 아미노 화합물과 알데히드와의 결합에 의하여 얻어지는 수지와 알키드수지를 주성분으로 하여 용재에 용해 조제한 도료. ② 아미노 알키드수지는 ｢알키드아민수지｣라고도 하며, 도료는 멜라민 수지도료, 요소수지도료(자연 건조형 도료가 있음) 등으로 불림.</t>
  </si>
  <si>
    <t>19985</t>
  </si>
  <si>
    <t>아미앵성당</t>
  </si>
  <si>
    <t>Amiens聖堂</t>
  </si>
  <si>
    <t>중세 대성당 건축업자들은 하늘에 도달하고 더 많은 빛을 얻기 위해 내부 규모를 최대화하려고 노력. 이와 관련하여 아미앵 성당은 프랑스에서 가장 높은 성당으로, 내부 높이가 42.30 미터 (138.8 피트)에 이른다. 프랑스 북부의 아미앵에 있는 13세기의 고딕성당으로서 1220년에서 1270년 사이에 지어짐. 1218 년에 챕터 아카이브를 파괴 한 화재와 1258 년에 대성당 화재의 결과로 건립에 ​​관한 문서가 부족하지만 대체로 1266년에 완공된 것으로 봄. 내부구성은 고창층(高窓層)‧중층(中層)‧대아치층(大arch層)의 3층 구성으로 중층의 바깥벽에 창을 달아 광선이 들어올 수 있게 한 새 법식(法式)을 취하였음.</t>
  </si>
  <si>
    <t>19986</t>
  </si>
  <si>
    <t>아바커스</t>
  </si>
  <si>
    <t>abacus</t>
  </si>
  <si>
    <t>계산을 하기 위한 도구</t>
  </si>
  <si>
    <t>19987</t>
  </si>
  <si>
    <t>아방가르드</t>
  </si>
  <si>
    <t>avant-garde</t>
  </si>
  <si>
    <t>예술, 문화, 사회에 대한 실험적이거나 급진적이거나 비정통적인 작업과 작가 모두를 이르는 말이다.  제1차 세계대전 이후의 전세계적 위기상황에서 비롯된 20세기 초의 혁신적인 예술경향을 일컫는 유럽에서 일어난 예술운동이다.  ｢전위예술(前衛藝術)｣‧｢전후파｣ 등으로 불린다.</t>
  </si>
  <si>
    <t>19988</t>
  </si>
  <si>
    <t>아방게르</t>
  </si>
  <si>
    <t>avant-guerre</t>
  </si>
  <si>
    <t>제1차 세계 대전 이전의 예술 사조의 총칭. 자연주의‧현실주의‧인상주의 등을 가리킴. 제2차 세계 대전 이후 아프레게르(après-guerre)에 비하여 고풍적(古風的)이고 비민주적이며, 시대에 뒤진 사상이나 생활 태도 등을 일컫는 말</t>
  </si>
  <si>
    <t>19989</t>
  </si>
  <si>
    <t>아방궁</t>
  </si>
  <si>
    <t>阿房宮</t>
  </si>
  <si>
    <t>중국 진나라 시황제의 이궁. 아방은 수도 셴양(咸陽;현 셴양시 동쪽)에서 가까운 궁전 또는 넓은 궁전에서 유래. 사기(史記)에 따르면, 전전(前殿)은 동서 500보, 남북 50장의 규모로서 그 안에는 약 1만 명을 수용할 수 있었다고 한다.</t>
  </si>
  <si>
    <t>19990</t>
  </si>
  <si>
    <t>아베뉴</t>
  </si>
  <si>
    <t>큰거리, 가로수 길, 광로, 대로.</t>
  </si>
  <si>
    <t>19992</t>
  </si>
  <si>
    <t>아베이</t>
  </si>
  <si>
    <t>abbey</t>
  </si>
  <si>
    <t>①대수도원. Abbas는 남자 수도원 원장과 Abbatissa는 여자 수도원 원장 ② 수도를 목적으로 공동생활을 위한 곳으로 정규 수도원이 되기 위해서는 적어도 12명의 수도자가 있어야 한다.</t>
  </si>
  <si>
    <t>19993</t>
  </si>
  <si>
    <t>아베이오좀</t>
  </si>
  <si>
    <t>Abbaye-aux-Hommes</t>
  </si>
  <si>
    <t>① 프랑스 북부지방의 카앙(Caen)에 있는 로마네스크양식의 건축물. ② 직사각형의 평면상에 원형 궁륭을 설치. ③ 1066년에 기공 ④ 1096년 개축이 진행되어 고딕 건축 양상을 나타내게 됨. ⑤ 최초의 노르만 고딕을 대표하는 건축물 ⑥ ＝아비오좀.① 프랑스 북부의 노르망디 캉에있는 구 베네딕트 수도원. 정복자 윌리엄에 의해 1063 년에 설립된,  노르망디에서 가장 중요한 로마네스크 건물 중 하나. ② 프랑스에서 처음으로 리브볼트를 사용함. ③ 1096년 개축이 진행되어 고딕 건축 양상을 나타내게 됨.  ④최초의 노르만 고딕을 대표하는 건축물  ＝아비오좀.</t>
  </si>
  <si>
    <t>19994</t>
  </si>
  <si>
    <t>아보트의 수류일사계</t>
  </si>
  <si>
    <t>Abbot’s waterflow pyrheliometer, -水流日射計</t>
  </si>
  <si>
    <t>① 아보르(Abbot, 美)가 고안한 것으로 태양 상수와 직접 일사를 측정하는 절대일사계(絶對日射計). ② 주요부는 안지름 3.5cm의 원통(圓筒)형 실과 그 밑면을 이루는 원추형실(圓錐形室)로 구성. 각 실의 벽은 2중으로 되어 있고, 벽 사이로 물이 유통하게 되어 있으며, 원추형 실 부분에서는 일사를 흡수하게 된다. 이 물의 온도 상승을 백금 저항온도계로 측정하여 유량(流量)을 측정한 다음, 일사를 구한다. 외계와의 열교환을 막기 위해 위의 주요부는 보온병에 넣어둔다. ｢Smithsonian Institution｣ 이외에는 사용되지 않고 있음.</t>
  </si>
  <si>
    <t>19995</t>
  </si>
  <si>
    <t>아뷰트먼트</t>
  </si>
  <si>
    <t>abutment</t>
  </si>
  <si>
    <t>아치대라고도 하며, 아치천장 또는 아치의 횡압을 받아주기 위해서 돌을 쌓은 것을 말한다.</t>
  </si>
  <si>
    <t>19996</t>
  </si>
  <si>
    <t>아비오좀</t>
  </si>
  <si>
    <t>19997</t>
  </si>
  <si>
    <t>아세톤</t>
  </si>
  <si>
    <t>acetone</t>
  </si>
  <si>
    <t>① 급속하게 증발하는 휘발성이 높은 솔벤트. ② 용도는 페인트‧라커 렌 오버‧시너 등에 사용.</t>
  </si>
  <si>
    <t>19998</t>
  </si>
  <si>
    <t>아세트산비닐 수지</t>
  </si>
  <si>
    <t>polyvinyl acetate</t>
  </si>
  <si>
    <t>열가소성 수지의 일종. 내광성·접착성은 양호하지만 연화점이 낮고, 산이나 알칼리로 비누화되기 쉬운 결점이 있다. 주로 도료, 접착제로 사용한다.(=PVAc)</t>
  </si>
  <si>
    <t>19999</t>
  </si>
  <si>
    <t>1출목</t>
  </si>
  <si>
    <t>一出木</t>
  </si>
  <si>
    <t>공포에 있어서 첨차가 한 자리 나가 앉아서 도리를 받친 것.</t>
  </si>
  <si>
    <t>20</t>
  </si>
  <si>
    <t>EPNL</t>
  </si>
  <si>
    <t>effective perceived noise level</t>
  </si>
  <si>
    <t>항공기 1대가 비행할 때의 소음 영향을 평가하는 양의 하나. 어떤 항공기 소음과 같은 노이지니스의 소음은 규준화한 어떤 계속 시간에서 어느 정도의 PNL dB인지를 실효적으로 구한 값.</t>
  </si>
  <si>
    <t>200</t>
  </si>
  <si>
    <t>아세틸렌</t>
  </si>
  <si>
    <t>acetylene</t>
  </si>
  <si>
    <t>① 카바이드(carbide)에 물을 가하여 발생하는 특취(特臭)가 있는 무색 가연성 가스의 일종. ② 삼중 결합을 가진 물질의 기본체(HC≡CH) 등화용‧고열원(산소와 혼합하여 산소아세틸렌불꽃)으로 용접에 사용, 유기합성의 중요 원료로 쓰임.</t>
  </si>
  <si>
    <t>20000</t>
  </si>
  <si>
    <t>아세틸렌발생기</t>
  </si>
  <si>
    <t>acetylene [gas] generator</t>
  </si>
  <si>
    <t>① 칼슘카바이드(CaC2)와 물을 반응시켜서 다음과 같이 용접 또는 절단용 아세틸렌을 발생시키는 기구. CaC2＋2H2O＝C2H2＋Ca(OH)2＋29.95kcal. ② ｢가스 발생기｣라고도 하며, 물과 카바이드의 반응방법에 따라서 다량의 물 속에 카바이드를 투입하는 ｢투입식｣과 카바이드에 물을 떨어뜨리는 ｢주수식(注水式)｣, 카바이드를 바구니(basket)와 같은 것에 담고 물에 담그는 ｢침지식(侵漬式)｣ 발생기가 있음.</t>
  </si>
  <si>
    <t>20002</t>
  </si>
  <si>
    <t>아세틸렌콕</t>
  </si>
  <si>
    <t>acetylene cock</t>
  </si>
  <si>
    <t>용접 토치에 있어서 아세틸렌 가스용의 콕.</t>
  </si>
  <si>
    <t>20003</t>
  </si>
  <si>
    <t>아스만통풍건습계</t>
  </si>
  <si>
    <t>Assmann’s aspiration psychrometer, -通風乾濕計</t>
  </si>
  <si>
    <t>① 통풍식 건습계의 한 가지. ② 두부(頭部)에 달려 있는 태엽에 의해 풍차를 회전시켜, 아래의 2개의 흡입구를 통하여 일정 속도의 공기를 빨아들여 건구 및 습구온도계의 구부(球部)에 닿게 한 다음, 풍차 둘레의 틈으로 배출시킴으로써건습구의 시도(示度)를읽을 수 있음. ③ 이 기구는 공기 중의 습도를 간단하면서도 상당히 정확하게 측정 가능.</t>
  </si>
  <si>
    <t>20006</t>
  </si>
  <si>
    <t>아스베스토스</t>
  </si>
  <si>
    <t>20007</t>
  </si>
  <si>
    <t>아스벽돌</t>
  </si>
  <si>
    <t>cinder brick</t>
  </si>
  <si>
    <t>석탄재강과 시멘트로 만든 벽돌.</t>
  </si>
  <si>
    <t>20008</t>
  </si>
  <si>
    <t>아스타일</t>
  </si>
  <si>
    <t>20009</t>
  </si>
  <si>
    <t>아스트러갈</t>
  </si>
  <si>
    <t>① 바람을 막기 위해 창호의 갓둘레에 덧대는 선, 문짝선 등. ② 창호의 마중대의 틈을 막아 여미게 하는 소람.</t>
  </si>
  <si>
    <t>20010</t>
  </si>
  <si>
    <t>아스팔트</t>
  </si>
  <si>
    <t>asphalt</t>
  </si>
  <si>
    <t>① 아스팔트기(基)나 혼합기(基)의 석유원유가 천연 또는 인공적으로 증발‧산화‧중합 등으로 된 고체 또는 반고체의 역청질 혼합물. ② 천연아스팔트와 석유(계) 아스팔트(건축용)의 2종. ③ 도면상의 약어는 ｢ASPH｣. ④ 주성분은 탄화수소(기타 광물질 성분 혼입), 비중 1.0～1.7, 갈색 또는 흑갈색‧내수성‧내화학성이 있고, 강도는 적으나 점착성이 강함. 상온에서 휘발‧변질되지 않고 가열하면 30～45℃에서 연화(유동성 증가)되며, 200℃정도에서 인화됨. ⑤ 건축재료로서의 용도도 많고 제품도 많다. 1) 방수‧방습재 및 방수공사용 2) 내산공사용재 3) 도장 및 포장재 4) 방식‧방청도료의 원료 5) 단열‧보온‧전기절연재용.</t>
  </si>
  <si>
    <t>20011</t>
  </si>
  <si>
    <t>아스팔트 10층 방수층의 순서</t>
  </si>
  <si>
    <t>① 아스팔트프라이머. ② 아스팔트. ③ 아스팔트펠트(또는 망형 루핑‧마포‧면포 루핑). ④ 아스팔트. ⑤ 아스팔트펠트. ⑥ 아스팔트. ⑦ 아스팔트펠트. ⑧ 아스팔트. ⑨ 아스팔트펠트. ⑩ 아스팔트.</t>
  </si>
  <si>
    <t>20012</t>
  </si>
  <si>
    <t>아스팔트루핑</t>
  </si>
  <si>
    <t>asphalt roofing</t>
  </si>
  <si>
    <t>①아스팔트펠트와 같이 양면에 아스팔트를 먹이고 누르는 동시에 활석 또는 운모가루를 뿌린 섬유판. ② KS F 4902. ③ 이 규격은 방수‧방습공사 및 지붕 덮기 바탕 등에 사용하는 아스팔트루핑에 대하여 규정. ④ 종류：너비 1m, 길이 21m에 25kg‧30kg‧35kg의 3종. ⑤ 망상 아스팔트루핑.</t>
  </si>
  <si>
    <t>20023</t>
  </si>
  <si>
    <t>아스팔트루핑페이퍼</t>
  </si>
  <si>
    <t>asphalt roofing paper</t>
  </si>
  <si>
    <t>① 목면‧마사‧양모‧펄프‧종이 등을 물에 넣어서 해면(解綿)한 것을 제기 기계로 원지를 만들어 건조시킨 후 연질 스트레이트아스팔트를 침투시키고 표면에 블로운아스팔트를 주체로 한 컴파운드를 피복한 위에 활석 등 분말을 부착시켜 규정된 치수의 롤형 제품을 만든 것. ② 너비 1m, 길이 21m의 한 권의 중량은 22kg, 30kg, 35kg, 45kg의 것 등이 있음. ③ 흡수성‧특수성이 작고 유연하며 온도가 오르면 더욱 유연해짐. ④ 아스팔트로 접착하거나 못을 박을 경우도 있음.</t>
  </si>
  <si>
    <t>20024</t>
  </si>
  <si>
    <t>아스팔트매스틱</t>
  </si>
  <si>
    <t>20025</t>
  </si>
  <si>
    <t>아스팔트모르타르</t>
  </si>
  <si>
    <t>asphalt mortar</t>
  </si>
  <si>
    <t>① 용융 아스팔트에 적당량의 모래‧돌가루‧시멘트 등을 혼입하여 반죽한 것. ② ＝아스팔트매스틱(asphalt mastic). ③ 완전한 방수층으로 되고, 보통 바닥 바름에 쓰이며, 여기에 잔자갈‧석면‧톱밥 등을 넣어 특별제품으로 하여 쓸 때도 있음.</t>
  </si>
  <si>
    <t>20026</t>
  </si>
  <si>
    <t>아스팔트방수</t>
  </si>
  <si>
    <t>asphalt water- proofing, -防水</t>
  </si>
  <si>
    <t>① 여러 층의 아스팔트펠트를 가열 용융한 아스팔트, 에멀션화한 아스팔트, 용제에 녹인 아스팔트 등으로 몇 겹으로 접착하여 방수층을 구성해 가는 공법. ② 아스팔트방수용의 아스팔트펠트는 지붕방수에 쓰이는 경우에는 ｢built-up roofing, roofing felt, roll roofing[미어], composition roofing[미어], asphalt prepared roofing, asphalt roofing, prepared roofing, rolled strip roofing, self finished roofing felt, sanded bituminous felt｣(모래뿌린 루핑의 경우) 등 많은 명칭이 있음. ③ 아스팔트방수는 모르타르 방수보다 공사비가 많이 듦. ④ ｢3층 아스팔트방수｣라 할 때의 ｢층(層)｣은 영어에서 ｢ply｣ 또는 ｢layer｣라 함. ⑤ 아스팔트방수, 기타 방수방법에 따라 지하실 바닥과 외벽을 연속하여 방수하고 지하수에 대해 마치 상자배를 놓은 듯한 방법을 영국에서 ｢tanking｣이라 함. ⑥ 아스팔트펠트에 의한 아스팔트방수와 같이 시트 모양의 재료를 사용한 방수는 ｢membrane waterproofing｣이라 하며, 사용되는 재료의 종류에 따라 ｢butyl rubber membrane waterproofing｣(부틸고무 멤브레인 방수), ｢polyvinyl chloride membrane waterproofing(폴리비닐클로라이드 멤브레인 방수｣ 등 각종 명칭이 있음. ⑦ ＝bituminous membrane waterproofing.</t>
  </si>
  <si>
    <t>기문당99.6%</t>
  </si>
  <si>
    <t>20027</t>
  </si>
  <si>
    <t>아스팔트분무기</t>
  </si>
  <si>
    <t>asphalt sprayer, -噴霧機</t>
  </si>
  <si>
    <t>액체 아스팔트를 분무하는 장치.</t>
  </si>
  <si>
    <t>20028</t>
  </si>
  <si>
    <t>아스팔트블록</t>
  </si>
  <si>
    <t>asphalt block</t>
  </si>
  <si>
    <t>① 아스팔트 성형상재(成形床材). ② 아스팔트콘크리트로 열압성형하여 블록 모양으로 만든 것. ③ 치수는 30×120×240mm 것이 있고, 도로포장용으로 50×120×240mm의 제품이 있음. ④ 내마모성이 크고 탄성이 있으므로 소음이 방지되고 방수성이 있고 먼지가 나지 않음. ⑤ 용도는 창고‧공장 등의 마루나 평지부에 깔고 도로포장용으로 씀.</t>
  </si>
  <si>
    <t>20029</t>
  </si>
  <si>
    <t>아스팔트스프레이어</t>
  </si>
  <si>
    <t>20030</t>
  </si>
  <si>
    <t>아스팔트시멘트</t>
  </si>
  <si>
    <t>asphalt cement</t>
  </si>
  <si>
    <t>접착제로서 사용에 적당하도록 제조된 아스팔트 재료.</t>
  </si>
  <si>
    <t>20031</t>
  </si>
  <si>
    <t>아스팔트싱글</t>
  </si>
  <si>
    <t>asphalt shingle</t>
  </si>
  <si>
    <t>①아스팔트루핑을 두께 1.3mm 정도, 넓이 30cm 각 정도로 4각형‧6각형 등의 모양으로 쓰이는 지붕재료.</t>
  </si>
  <si>
    <t>20032</t>
  </si>
  <si>
    <t>아스팔트유제</t>
  </si>
  <si>
    <t>asphalt emulsion, 乳劑</t>
  </si>
  <si>
    <t>① 아스팔트를 미립자로 하여 수중 또는 수용액 중에 분산시킨 것. ② 유화제를 넣은 수용액에 아스팔트의 가루를 다량으로 혼입한 유제로서 도포하면 수분이 증발하여 아스팔트막을 형성하는바 간단한 방수도포 또는 포장에 쓰임.</t>
  </si>
  <si>
    <t>20033</t>
  </si>
  <si>
    <t>아스팔트의 점성등급</t>
  </si>
  <si>
    <t>등급 점성 0 구정물 정도 1 묽은 물엿 정도 2 물엿 정도 3 묽은 꿀 4 된 꿀 정도 5 굳은 꿀 정도</t>
  </si>
  <si>
    <t>20034</t>
  </si>
  <si>
    <t>아스팔트접착제</t>
  </si>
  <si>
    <t>asphalt paste, -接着劑</t>
  </si>
  <si>
    <t>아스팔트를 광유로 용해시킨 접착성‧내수성‧내식성 등이 우수한 접착제로, 아스팔트타일‧펠트‧시트 등을 콘크리트 바탕에 접착시키는데 쓰임.</t>
  </si>
  <si>
    <t>20035</t>
  </si>
  <si>
    <t>아스팔트컴파운드</t>
  </si>
  <si>
    <t>asphalt compound</t>
  </si>
  <si>
    <t>① 석유(계) 아스팔트에 동‧식물성 유지나 광물성 분말 등을 혼합하여 내열성‧탄성‧접착성‧내구성 등을 개량한 것. ② 방수재‧내산재‧전기절연재 등에 쓰임.</t>
  </si>
  <si>
    <t>20036</t>
  </si>
  <si>
    <t>아스팔트케틀</t>
  </si>
  <si>
    <t>asphalt kettle</t>
  </si>
  <si>
    <t>아스팔트를 가열해서 녹이는 장치.</t>
  </si>
  <si>
    <t>20037</t>
  </si>
  <si>
    <t>아스팔트코팅</t>
  </si>
  <si>
    <t>asphalt coating</t>
  </si>
  <si>
    <t>① 블로운아스팔트를 휘발성 용제에 녹여 석면‧광물분말 등을 혼합한 점성이 있는 것. ② 지붕 벽면의 방수 및 보호 등에 쓰임.</t>
  </si>
  <si>
    <t>20038</t>
  </si>
  <si>
    <t>아스팔트콘크리트</t>
  </si>
  <si>
    <t>asphalt concrete, asphaltic concrete</t>
  </si>
  <si>
    <t>① 아스팔트에 모래‧자갈‧쇄석(碎石) 등을 섞은 것. ② 도로포장에 주로 쓰임.</t>
  </si>
  <si>
    <t>20039</t>
  </si>
  <si>
    <t>아스팔트타이트</t>
  </si>
  <si>
    <t>asphalttite</t>
  </si>
  <si>
    <t>①주성분이 탄화수소인 천연아스팔트. ② 암색, 견고하고 연화점이 높음. ③ 페인트‧바니시‧타일‧왁스‧컴파운드‧루핑 등의 제품이 있고, 용도는 방수‧포장‧절연재료 등의 원료로 쓰임.</t>
  </si>
  <si>
    <t>20040</t>
  </si>
  <si>
    <t>아스팔트타일</t>
  </si>
  <si>
    <t>asphalt tile</t>
  </si>
  <si>
    <t>① 아스팔트와 구마론인덴수지를 혼합하여 진충제와 안료를 섞어 열압성형한 두께 3mm, 크기는 30cm각의 타일. ② 합성수지제 건축재료로 촉감‧탄력‧미관‧내화학성‧내마멸성이 우수하고 자국이 나도 곧 회복됨. ③바닥(마루)수장재로 쓰임. ④ 도면상 약어는 ｢A.T｣. ⑤ ＝아스타일(astile).</t>
  </si>
  <si>
    <t>20041</t>
  </si>
  <si>
    <t>아스팔트탱크</t>
  </si>
  <si>
    <t>asphalt tank</t>
  </si>
  <si>
    <t>아스팔트를 녹여서 일정한 온도로 저장하는 탱크.</t>
  </si>
  <si>
    <t>20042</t>
  </si>
  <si>
    <t>아스팔트판</t>
  </si>
  <si>
    <t>asphalt plank, -板</t>
  </si>
  <si>
    <t>아스팔트에 합성수지 석면‧광물분말‧안료를 가하여 가열혼합하여 판상으로 한 것.</t>
  </si>
  <si>
    <t>20043</t>
  </si>
  <si>
    <t>아스팔트패브릭</t>
  </si>
  <si>
    <t>asphalt fabric</t>
  </si>
  <si>
    <t>① 소위 망형 루핑으로서 거친 망형의 무명천‧삼베‧유리섬유망‧구리망 등에 블로운아스팔트를 많이 먹여 내구성‧인장에 효과가 있도록 한 것. ② 망형 루핑.</t>
  </si>
  <si>
    <t>20044</t>
  </si>
  <si>
    <t>아스팔트펠트</t>
  </si>
  <si>
    <t>asphalt felt</t>
  </si>
  <si>
    <t>① 종이 섬유와 동식물성 섬유를 섞은 펠트원지에 스트레이트(straight) 아스팔트를 먹인 방수지. ② KS F 4901. ③ 방수층 재료‧기와지붕의 방습바탕‧외벽의 방습지‧보온‧보냉바탕‧일광막이‧통풍방지‧물품의 포장‧전기의 절연재 등으로 쓰임. ④ ＝bitumen felt＝bituminous felt＝bituminous saturated felt＝rag felt[미어]＝asphaltic felt＝saturated felt.</t>
  </si>
  <si>
    <t>20045</t>
  </si>
  <si>
    <t>아스팔트프라이머</t>
  </si>
  <si>
    <t>asphalt primer</t>
  </si>
  <si>
    <t>아스팔트를 휘발성 용제로 녹인 흑갈색 액체로서 방부‧방습‧접착제로 쓰임.</t>
  </si>
  <si>
    <t>20046</t>
  </si>
  <si>
    <t>아스팔트플랜트</t>
  </si>
  <si>
    <t>asphalt plant</t>
  </si>
  <si>
    <t>가열된 아스팔트와 골재를 정확히 혼합하는 장치.</t>
  </si>
  <si>
    <t>20047</t>
  </si>
  <si>
    <t>아스팔트피니셔</t>
  </si>
  <si>
    <t>asphalt finisher</t>
  </si>
  <si>
    <t>아스팔트 혼합물을 호퍼‧피더‧스크로‧탬퍼 등을 거쳐서 스크리드로 완성시키는 기계.</t>
  </si>
  <si>
    <t>20049</t>
  </si>
  <si>
    <t>아스팔트혼합물</t>
  </si>
  <si>
    <t>asphalt 混合物</t>
  </si>
  <si>
    <t>아스팔트콘크리트용으로 아스팔트와 골재가 혼합된 것.</t>
  </si>
  <si>
    <t>20052</t>
  </si>
  <si>
    <t>아스팔트히터</t>
  </si>
  <si>
    <t>asphalt heater</t>
  </si>
  <si>
    <t>아스팔트를 가열해서 녹이는 기구.</t>
  </si>
  <si>
    <t>20053</t>
  </si>
  <si>
    <t>아스플룬드</t>
  </si>
  <si>
    <t>Erik Gunnar Asplund：1885～194</t>
  </si>
  <si>
    <t>①스웨덴 건축가. ② 1920년대 북유럽 고전주의의 대표자</t>
  </si>
  <si>
    <t>20054</t>
  </si>
  <si>
    <t>아슬린</t>
  </si>
  <si>
    <t>Charles Herbert Aslin：1893～1959</t>
  </si>
  <si>
    <t>영국 건축가로 쉐필드대학에서 교육 받았다. . 1954년 영국왕립건축가협회에 선출되어 1956년까지 역임했다. 처음으로 학교건축에 다양하게 밝은 색을 사용했다</t>
  </si>
  <si>
    <t>20055</t>
  </si>
  <si>
    <t>아야소피아</t>
  </si>
  <si>
    <t>Aya Sofia</t>
  </si>
  <si>
    <t>터키 이스탄불에 있는 비잔틴 건축의 대표적 성당. 터키 지배시는 이슬람 모스크 사원으로 사용되었다가 현재는 박물관으로 사용되고 있다. 537년에 유스티니아누스 황제에 의해 재건되었다. 바실키카식 성당으로본당 중앙에 4개의 대지주를 세우고 그 위로 대형 아치와 펜덴티브 구법으로 대원개를 덮고 있다..</t>
  </si>
  <si>
    <t>20056</t>
  </si>
  <si>
    <t>아연</t>
  </si>
  <si>
    <t>zinc, 亞鉛</t>
  </si>
  <si>
    <t>① 회백색 금속의 일종. ② 비철금속으로 질이 연하고 내식성‧연성이 우수하며 철제품의 피복재‧내식도금재‧산‧알칼리의 저장조 등에 쓰임. ③ 합금으로 황동(黃銅；Cu＋Zn, 놋쇠)‧포금(Al＋Cu＋Mg＋Zn) 등은 강도가 좋고 저온 정밀주조가 가능하므로 건축‧기계의 좋은 재료가 되며, 아연도금 철판(함석)은 내식성이 있는 즙재(葺材)로 우수함. ④ 도금재‧도장재‧착색재 등에 내식성 개량재료로 쓸 수 있음. ⑤ 기호：｢Zn｣, 비중 ：7.06, 원자번호：30, 원자량：6538.</t>
  </si>
  <si>
    <t>20057</t>
  </si>
  <si>
    <t>아연도강연성</t>
  </si>
  <si>
    <t>KS D 7007.</t>
  </si>
  <si>
    <t>20060</t>
  </si>
  <si>
    <t>아연도강판</t>
  </si>
  <si>
    <t>KS D 3506.</t>
  </si>
  <si>
    <t>20061</t>
  </si>
  <si>
    <t>아연도금</t>
  </si>
  <si>
    <t>galvanization, 亞鉛鍍金</t>
  </si>
  <si>
    <t>① 철물의 산화를 방지하기 위하여 그 표면에 아연을 얇게 입히는 일. ② 전기도금‧용융도금‧용사법‧세터다이징법 등이 있으며, 보통 전해액(電解液)으로, 황상아연‧염화아연의 산성용액을 사용하며, 양극에는 고순도(高純度)의 아연을 사용. ③ 특히 광택을 나게 할 경우에는 시안화아연‧시안화나트륨‧가성소다로 이루어진 알칼리성 도금액을 입힘.</t>
  </si>
  <si>
    <t>20062</t>
  </si>
  <si>
    <t>아연도금강관</t>
  </si>
  <si>
    <t>galvanized steel pipe, 亞鉛鍍金鋼管</t>
  </si>
  <si>
    <t>① 배관, 수도관 등의 내‧외면에 아연도금을 한 관. ②탄소 0.1% 이하의 얇은 연강판 표면에 아연도금을 하여 강재가 녹스는 것을 방지한 강관. 아연의 피복방법으로서는 전기도금법이 경제적이고, 도금욕으로서는 황산염의 산성욕과 시안화물의 알칼리성욕이 사용되고 있다. 용도는 지붕 등의 건축 재료, 각종 용기, 하수용 배관 등이다</t>
  </si>
  <si>
    <t>20063</t>
  </si>
  <si>
    <t>아연도금강판</t>
  </si>
  <si>
    <t>galvanized sheet iron, 亞鉛鍍金鋼板</t>
  </si>
  <si>
    <t>용융 아연을 도금한 강판. 아연도금을 통하여 강판의 부식을 현저하게 방지할 수 있다. 아연도철판이라고도 함.</t>
  </si>
  <si>
    <t>20064</t>
  </si>
  <si>
    <t>아연도금철선</t>
  </si>
  <si>
    <t>galvanized steel wire, 亞鉛鍍金鐵線</t>
  </si>
  <si>
    <t>아연도금을 한 철선</t>
  </si>
  <si>
    <t>20065</t>
  </si>
  <si>
    <t>아연도금철판</t>
  </si>
  <si>
    <t>galvanized iron sheet, galvanized sheet iron, 亞鉛鍍金鐵板</t>
  </si>
  <si>
    <t>20066</t>
  </si>
  <si>
    <t>아연도철망</t>
  </si>
  <si>
    <t>亞鉛道鐵網</t>
  </si>
  <si>
    <t>① 아연도금한 철강선으로 만든 그물 모양의 철망. ② 울타리‧방충망‧도난방지망‧창고나 환기창 등의 방서망 등에 씀. 그밖에도 창호‧난간‧기타의 장식용재로도 씀.</t>
  </si>
  <si>
    <t>20067</t>
  </si>
  <si>
    <t>아연백</t>
  </si>
  <si>
    <t>아연화.</t>
  </si>
  <si>
    <t>20068</t>
  </si>
  <si>
    <t>아연분말도료</t>
  </si>
  <si>
    <t>亞鉛粉末塗料</t>
  </si>
  <si>
    <t>① 금속 아연분말과 아연화로 된 녹막이도료. ② 개어두면 교화(膠化)하는 결점이 있어 잘 쓰이지 않음. ③ 녹막이칠.</t>
  </si>
  <si>
    <t>20069</t>
  </si>
  <si>
    <t>아연철판</t>
  </si>
  <si>
    <t>20070</t>
  </si>
  <si>
    <t>아연판</t>
  </si>
  <si>
    <t>sheet zinc</t>
  </si>
  <si>
    <t>① 백색 금속으로 질이 연하고 내식성이 크고 연성이 있어 가공하기 쉽고 수중이나 공기중에서는 내구력도 큼. ② 산과 알칼리에 대하여 약해서 매연과 조풍에 맞으면 썩기 쉽고 온도에 신축이 큰 것이 결점.</t>
  </si>
  <si>
    <t>20071</t>
  </si>
  <si>
    <t>아연화</t>
  </si>
  <si>
    <t>zinc flowers, zinc white, 亞鉛華, 亞鉛白</t>
  </si>
  <si>
    <t>① 산화아연으로 만든 분말로 된 도료용 백색 안료. ② 분자식：ZnO, 비중：5.47～5.78. ③ 300℃로 가열하면 황색이 되나 냉각시키면 백색이 됨. ④ 독성이 없고 황화수소(黃化水素)에도 검게 변하지 않으므로 백색안료로 쓰이며 화장품‧의약품의 재료로도 쓰임. ⑤ KS M 5103.</t>
  </si>
  <si>
    <t>20072</t>
  </si>
  <si>
    <t>아우토반</t>
  </si>
  <si>
    <t>(독) Autobahn</t>
  </si>
  <si>
    <t>독일의 자동차 전용 고속도로. 총연장은 최종적으로 1만 5000km에 이를 예정이다.</t>
  </si>
  <si>
    <t>20073</t>
  </si>
  <si>
    <t>아우트렛 박스</t>
  </si>
  <si>
    <t>outlet box</t>
  </si>
  <si>
    <t>① 점멸기, 콘센트 등의 배선용 기기 등을 설치하는 금속. 혹은 플라스틱 상자, 고정식 전기 기구로의 배선 접속함. 규격품으로 구조체에 묻어주거나 노출시켜 설치되고 전선관 등으로 접속해서 사용한다. 풀 박스, 조인트 박스로서도 사용. ② 아웃렛박스(=)</t>
  </si>
  <si>
    <t>20074</t>
  </si>
  <si>
    <t>아웃도어룸</t>
  </si>
  <si>
    <t>outdoor room</t>
  </si>
  <si>
    <t>야외실</t>
  </si>
  <si>
    <t>20075</t>
  </si>
  <si>
    <t>아웃렛</t>
  </si>
  <si>
    <t>outlet,  引出口</t>
  </si>
  <si>
    <t>① 생산품 또는 재고품을 판매하는 공장자체의 직영점 (팩토리 아웃렛으로 통칭) ②전기기기 뒷판에 붙어있는 콘센트.</t>
  </si>
  <si>
    <t>20076</t>
  </si>
  <si>
    <t>아웃렛박스</t>
  </si>
  <si>
    <t>아우트렛 박스(=)</t>
  </si>
  <si>
    <t>20077</t>
  </si>
  <si>
    <t>아웃풋</t>
  </si>
  <si>
    <t>output</t>
  </si>
  <si>
    <t>20078</t>
  </si>
  <si>
    <t>아이 바</t>
  </si>
  <si>
    <t>eye bar</t>
  </si>
  <si>
    <t>강구조에서 균일한 두께를 가진 특수한 형태의 핀접합 부재로서, 핀 구멍이 있는 머리와 구멍이 없는 몸체에 거의 동일한 강도를 부여하도록 몸체의 폭보다 크게 단조되거나 산소 절단된 머리 폭을 가진 인장부재</t>
  </si>
  <si>
    <t>20079</t>
  </si>
  <si>
    <t>아이 카메라</t>
  </si>
  <si>
    <t>eye camera</t>
  </si>
  <si>
    <t>안구운동을 측정하는 장치로 안구의 움직임을 밖에서 촬영하여 시선의 변화 및 경로를 알아낸다</t>
  </si>
  <si>
    <t>20081</t>
  </si>
  <si>
    <t>아이강</t>
  </si>
  <si>
    <t>⇨아이형강(＝).</t>
  </si>
  <si>
    <t>20082</t>
  </si>
  <si>
    <t>아이너트</t>
  </si>
  <si>
    <t>eye-nut</t>
  </si>
  <si>
    <t>한쪽 끝은 구멍에 암나사를 가지고 다른 쪽 끝에는 핀이나 끈(와이어)을 통할 수 있는 구멍이 있는 고리가 달린 너트</t>
  </si>
  <si>
    <t>20083</t>
  </si>
  <si>
    <t>아이덴티티</t>
  </si>
  <si>
    <t>identity,  特性, 特性化</t>
  </si>
  <si>
    <t>다른것과의 차이를 드러내는 시각적 환경구성 요소 중의 하나. ② 개별성이나 독립성과 구별되는 의미로 별개의 실체로 확인 가능한 단일성 또는 개성을 뜻함</t>
  </si>
  <si>
    <t>20084</t>
  </si>
  <si>
    <t>아이디어스케치</t>
  </si>
  <si>
    <t>idea sketch</t>
  </si>
  <si>
    <t>작품을 전개하기 위해 아이디어를 그림, 모형등으로 형상화 시키는 것. 형태 뿐만 아니라 재료나 가공법도 생각하며 실제 치수, 실제 공간을 파악함.</t>
  </si>
  <si>
    <t>20085</t>
  </si>
  <si>
    <t>아이러너</t>
  </si>
  <si>
    <t>ironer</t>
  </si>
  <si>
    <t>① 세탁기기의 일종. ② 가열된 롤 사이에 시트(sheets)나 린넨(linen) 등의 세탁물을 넣어 아이로닝(ironing) 할 수 있는 된 기기.</t>
  </si>
  <si>
    <t>20086</t>
  </si>
  <si>
    <t>아이링-누트센의 잔향식</t>
  </si>
  <si>
    <t>Eyring-Knudsen's reverberation formula</t>
  </si>
  <si>
    <t>20088</t>
  </si>
  <si>
    <t>아이링의 잔향식</t>
  </si>
  <si>
    <t>Eyring’s reveberation time formula, -殘響式</t>
  </si>
  <si>
    <t>① 아이링(C.E.Eyring)이 구한 실내의 잔향시간 〔T(sec)〕식. ② 실용적〔V(㎥)〕과 실내의 벽‧바닥‧천장 등의 평균 흡음률(α), 그리고 실내의 총면적〔S(m²)〕사이의 관계식은 다음과 같다. ③ 아이링-누트센의 잔향식</t>
  </si>
  <si>
    <t>20089</t>
  </si>
  <si>
    <t>아이바①</t>
  </si>
  <si>
    <t>균일한 두께를 가진 특수한 형태의 핀접합부재로서 핀구멍이 있는 머리와 구멍이 없는 몸체에 거의 동일한 강도를 부여하도록 몸체의 폭보다 크게 단조되거나 산소절단된 머리 폭을 가진 인장부재</t>
  </si>
  <si>
    <t>20090</t>
  </si>
  <si>
    <t>아이바②</t>
  </si>
  <si>
    <t>20091</t>
  </si>
  <si>
    <t>아이볼트</t>
  </si>
  <si>
    <t>eyebolt</t>
  </si>
  <si>
    <t>와이어로프 등을 연결하기 위하여 머리 부분에 걸고리 구멍이 있는 볼트로 링볼트(ring bolt) 또는 매달기 볼트라고도 함</t>
  </si>
  <si>
    <t>20092</t>
  </si>
  <si>
    <t>아이빔</t>
  </si>
  <si>
    <t>20093</t>
  </si>
  <si>
    <t>아이빔공법</t>
  </si>
  <si>
    <t>I-beam piling method, I-beam工法</t>
  </si>
  <si>
    <t>토공사의 흙쌓기 또는 터파기 공사시 붕괴나 미끄럼을 방지하기 위한 흙막이공법중 하나로서 강널말뚝 대신 아이빔을 타설하는 공법.</t>
  </si>
  <si>
    <t>20094</t>
  </si>
  <si>
    <t>아이소파라메트릭 셸 요소</t>
  </si>
  <si>
    <t>① 아이소파라메트릭 요소의 한 종류.② 셸은 곡면으로 나타내어지므로, 곡면을 근사할 수 있는 적당한 보간 함수를 선택함으로써 정밀도가 좋은 요소가 된다.③ 요소 내의 변위 분포를 나타내는 보간 함수(형상 함수라고도 한다)와 요소의 형상을 나타내는 보간 함수를 동일하게 선택한 유한 요소.</t>
  </si>
  <si>
    <t>20097</t>
  </si>
  <si>
    <t>아이소파라메트릭 요소</t>
  </si>
  <si>
    <t>isoparametric element</t>
  </si>
  <si>
    <t>요소 내의 변위 분포를 나타내는 보간함수와 요소의 형상을 표시하는 보간함수를 동일하게 선택한 유한요소</t>
  </si>
  <si>
    <t>20098</t>
  </si>
  <si>
    <t>아이스 스케이트장</t>
  </si>
  <si>
    <t>ice skate link</t>
  </si>
  <si>
    <t>스케이트를 타기 위한 빙상장.</t>
  </si>
  <si>
    <t>20099</t>
  </si>
  <si>
    <t>EPR</t>
  </si>
  <si>
    <t>ethylene-propylene rubber</t>
  </si>
  <si>
    <t>201</t>
  </si>
  <si>
    <t>아이스톱</t>
  </si>
  <si>
    <t>eye-stop</t>
  </si>
  <si>
    <t>도시의 이미지 조사 등에서의 소재의 하나로, 그 동네, 그 거리에서의 표시가 되는 것이나 눈에 잘 띄는 것.</t>
  </si>
  <si>
    <t>20100</t>
  </si>
  <si>
    <t>아이스틸</t>
  </si>
  <si>
    <t>20101</t>
  </si>
  <si>
    <t>아이스플라이스</t>
  </si>
  <si>
    <t>eye splice</t>
  </si>
  <si>
    <t>와이어로프 끝의 결속방법의 하나. 양중 걸이로 사용되는 단말 가공. 가공방법에 따라 권차, 할차 등이 있다.</t>
  </si>
  <si>
    <t>20102</t>
  </si>
  <si>
    <t>아이시아이표색법</t>
  </si>
  <si>
    <t>I.C.I. color specification, -表色法</t>
  </si>
  <si>
    <t>① CIE(국제 조명 위원회)에서 정한 표색법. ② 시이 아이 이이 표색법(=).</t>
  </si>
  <si>
    <t>20104</t>
  </si>
  <si>
    <t>아이아이더블유</t>
  </si>
  <si>
    <t>IIW</t>
  </si>
  <si>
    <t>국제용접연구소. 용접 등 관련 기술을 위한 국제 과학 및 엔지니어링 기관.</t>
  </si>
  <si>
    <t>20105</t>
  </si>
  <si>
    <t>아이에스오</t>
  </si>
  <si>
    <t>I.S.O</t>
  </si>
  <si>
    <t>국제적으로 통용되도록 모든 나라의 공업규격을 표준화·규격화하기 위해 설리된 국제기구(International Organization for Standardization, ISO, 국제표준화기구)를 말한다.</t>
  </si>
  <si>
    <t>20106</t>
  </si>
  <si>
    <t>아이오닉오더</t>
  </si>
  <si>
    <t>아이오니아 양식.</t>
  </si>
  <si>
    <t>20107</t>
  </si>
  <si>
    <t>아이자강</t>
  </si>
  <si>
    <t>20108</t>
  </si>
  <si>
    <t>아이자형강</t>
  </si>
  <si>
    <t>20109</t>
  </si>
  <si>
    <t>아이조드충격시험</t>
  </si>
  <si>
    <t>Izod impact test</t>
  </si>
  <si>
    <t>시험편 부분에 일정 무게를 지닌 해머의 돌출부를 이용하여 충격을 가해 강도를 측정하는 기기인 아이조드시험기로 충격시험을 하는 것. 시험은 진자형의 해머를 특정 각도의 높이에서 시험편에 충돌시켜, 시험편 파괴에 필요한 흡수에너지의 크기에 의해 재료의 인성 또는 취성을 시험한다.</t>
  </si>
  <si>
    <t>20110</t>
  </si>
  <si>
    <t>아이카</t>
  </si>
  <si>
    <t>aica</t>
  </si>
  <si>
    <t>멜라민수지계 내장재 중 하나</t>
  </si>
  <si>
    <t>20111</t>
  </si>
  <si>
    <t>아이코노스타스</t>
  </si>
  <si>
    <t>iconostasis</t>
  </si>
  <si>
    <t>비잔틴과 러시아 정교 교회에 성당내 가장 신성한 장소를 분리시킨 경계막</t>
  </si>
  <si>
    <t>20112</t>
  </si>
  <si>
    <t>아이코스공법</t>
  </si>
  <si>
    <t>20113</t>
  </si>
  <si>
    <t>아이형강</t>
  </si>
  <si>
    <t>I-steel, I-beam, I-bar, I-section steel,</t>
  </si>
  <si>
    <t>I형 단면으로 된 형강으로  I형강이라고도 함.  표시방법 :  I-AxBxt1xt2 여기서, A=춤, B=폭, t1=웨브두께, t2=플랜지두께, L=아이형강의 길이 (단위, mm)</t>
  </si>
  <si>
    <t>20114</t>
  </si>
  <si>
    <t>아이형맞대기용접</t>
  </si>
  <si>
    <t>square butt weld, square groove weld</t>
  </si>
  <si>
    <t>접합시키려는 모재의 양단을 I자형으로 맞대고 하는 용접으로 모재를 개선하지 않고 일정 간격을 떨어뜨려 용접하는 맞댐 용접의 일종임.  아이형 홈용접이라고도 함</t>
  </si>
  <si>
    <t>20115</t>
  </si>
  <si>
    <t>아이형홈</t>
  </si>
  <si>
    <t>square groove</t>
  </si>
  <si>
    <t>접합시키려는 두 모재의 양단을 직각으로 절단하여 I형으로 맞댄 홈.</t>
  </si>
  <si>
    <t>20116</t>
  </si>
  <si>
    <t>아이훅</t>
  </si>
  <si>
    <t>eye hook</t>
  </si>
  <si>
    <t>체인링크(chain link)에 직접 연결하기 위하여 사용되는 훅.</t>
  </si>
  <si>
    <t>20117</t>
  </si>
  <si>
    <t>아일</t>
  </si>
  <si>
    <t>aisle</t>
  </si>
  <si>
    <t>초기 기독교 양식의 건축에서 중앙을 사이에 두고 나있는 양쪽 길</t>
  </si>
  <si>
    <t>20118</t>
  </si>
  <si>
    <t>건설 작업 진동</t>
  </si>
  <si>
    <t>vibration due to construction work； vibration under construction</t>
  </si>
  <si>
    <t>건설 작업의 진동원인 진동. 진동 규제법에서는 특정 건설 작업으로서 말뚝박기기, 강구, 중추를 사용하는 작업등을 지정하고 있다.</t>
  </si>
  <si>
    <t>2012</t>
  </si>
  <si>
    <t>아일랜드공법</t>
  </si>
  <si>
    <t>Island method</t>
  </si>
  <si>
    <t>① 깊고 면적이 좁은 기초(터)파기에 쓰이는 지정공사의 방법. ② ＝섬공법＝육붕(陸棚)공법. ③ 좁은 대지에서는 비탈면 온통파기는 곤란하므로 흙막이를 주위에 박고, 그 주위는 비탈면으로 남겨두고 중앙부분을(섬 모양으로) 먼저 파고 구조물의 기초를 여기에 축조한 다음 버팀대를 지지시켜 주변 흙을 파내고 지하구조물을 완성하는 공법. ④ 아일랜드공법에 역순으로 흙을 파내는 공법을 ｢트렌치컷 공법｣이라 함.</t>
  </si>
  <si>
    <t>기문당98.7%</t>
  </si>
  <si>
    <t>20120</t>
  </si>
  <si>
    <t>아임계 레이놀즈수 영역</t>
  </si>
  <si>
    <t>subcritical region of Reynolds number</t>
  </si>
  <si>
    <t>둔한 곡면을 갖는 물체. 둘레의 흐름장이 성질을 바꾼 임계레이놀즈수 보다 작은 레이놀즈수의 범위</t>
  </si>
  <si>
    <t>20121</t>
  </si>
  <si>
    <t>아자교란</t>
  </si>
  <si>
    <t>亞字交欄</t>
  </si>
  <si>
    <t>‘亞’ 자 모양으로 살을 구성한 난간</t>
  </si>
  <si>
    <t>20122</t>
  </si>
  <si>
    <t>아자교살창</t>
  </si>
  <si>
    <t>살을 亞자 모양으로 짜서 창문위에 단 창</t>
  </si>
  <si>
    <t>20123</t>
  </si>
  <si>
    <t>아자교창</t>
  </si>
  <si>
    <t>亞字交窓</t>
  </si>
  <si>
    <t>울거미에 ‘亞’ 자 모양 무늬를 45˚ 경사로 만들어 살을 짠 창</t>
  </si>
  <si>
    <t>20124</t>
  </si>
  <si>
    <t>아자무늬</t>
  </si>
  <si>
    <t>亞字紋</t>
  </si>
  <si>
    <t>‘亞’ 자 모양 무늬</t>
  </si>
  <si>
    <t>20125</t>
  </si>
  <si>
    <t>아자문</t>
  </si>
  <si>
    <t>亞字門</t>
  </si>
  <si>
    <t>‘亞’ 자형 무늬를 넣어 짠 문</t>
  </si>
  <si>
    <t>20126</t>
  </si>
  <si>
    <t>아자방</t>
  </si>
  <si>
    <t>亞字房</t>
  </si>
  <si>
    <t>방고래를 ‘亞’자 형태로 만들고 구들을 놓은 방</t>
  </si>
  <si>
    <t>20127</t>
  </si>
  <si>
    <t>아자범살문</t>
  </si>
  <si>
    <t>亞字凡箭門</t>
  </si>
  <si>
    <t>문살을 ‘亞’ 자형 무늬를 넣어 튼튼하게 만든 문</t>
  </si>
  <si>
    <t>20128</t>
  </si>
  <si>
    <t>아자범살창</t>
  </si>
  <si>
    <t>문살 모양을 ‘亞’ 자로 촘촘하게 짠 창.</t>
  </si>
  <si>
    <t>20129</t>
  </si>
  <si>
    <t>아자살문</t>
  </si>
  <si>
    <t>20130</t>
  </si>
  <si>
    <t>아자쇄문</t>
  </si>
  <si>
    <t>20131</t>
  </si>
  <si>
    <t>아자창</t>
  </si>
  <si>
    <t>亞字窓</t>
  </si>
  <si>
    <t>‘亞’ 자 형태로 문살을 만든 창</t>
  </si>
  <si>
    <t>20132</t>
  </si>
  <si>
    <t>아자헌란</t>
  </si>
  <si>
    <t>亞字軒欄</t>
  </si>
  <si>
    <t>‘亞’ 자 형태로 살을 짠 난간</t>
  </si>
  <si>
    <t>20133</t>
  </si>
  <si>
    <t>아잔타</t>
  </si>
  <si>
    <t>Ajanta</t>
  </si>
  <si>
    <t>당나라 중국 구법승 현장(玄奘, 602~664)가 아잔타 석굴사원을 방문했으며, 17세기 초 무굴(Mughal)제국 악바르(Akbar, 1542~1605, 아크바르 또는 아크바)왕이 지배한 시기에 석굴에 대한 기록이 있다. 그 후에 1819년에 정글로 뒤덮여 있었던 것을 영국 군인 존 스미스(John Smith)에 의해 1819년에 발견되었다.B.C. 2C 에서 7C경에 걸쳐 순차적으로 건립되었다. 서쪽 데칸고원에 입지한 동굴은 두 단계에 걸쳐서 조성되었는데 첫 번째 단계가 기원전 2세기 경에 두 번째 단계가 약 400-650세기에 영건되었다.</t>
  </si>
  <si>
    <t>20134</t>
  </si>
  <si>
    <t>아잔타석굴</t>
  </si>
  <si>
    <t>Ajanta 石窟</t>
  </si>
  <si>
    <t>① 당나라 중국 구법승 현장(玄奘, 602~664)가 아잔타 석굴사원을 방문했으며, 17세기 초 무굴(Mughal)제국 악바르(Akbar, 1542~1605, 아크바르 또는 아크바)왕이 지배한 시기에 석굴에 대한 기록이 있다. 그 후에 1819년에 정글로 뒤덮여 있었던 것을 영국 군인 존 스미스(John Smith)에 의해 1819년에 발견되었다. ② B.C. 2C 에서 7C경에 걸쳐 순차적으로 건립되었다. 서쪽 데칸고원에 입지한 동굴은 두 단계에 걸쳐서 조성되었는데 첫 번째 단계가 기원전 2세기 경에 두 번째 단계가 약 400-650세기에 영건되었다.</t>
  </si>
  <si>
    <t>20135</t>
  </si>
  <si>
    <t>아츠 앤드 크라프츠 운동</t>
  </si>
  <si>
    <t>arts and crafts movement</t>
  </si>
  <si>
    <t>러스킨{Ruskin)의 영향하에 19세기 후반의 영국에서 실시된 공예 혁신 운동이다. 모리스(William Morris)는 당시 장식 예술의 인식 된 빈곤과 그 생산 조건에 대한 반작용으로 기계 생산을 부정하면서 공동체성을 회복하기 위해서는 수공에 의해 물건이 생산되어야 한다고 주장주도한 예술공예운동이다. 영국에서 시작하여 1880년에서 1920년 사이에 유럽과 북미에서 발달한 장식 및 미술 분야이다. "arts and crafts movement"라는 용어는 곱덴-샌더슨(Thomas Cobden-Sanderson 1840-1922)이 1887년 미술공예전시협회(Art and Craft Exhibition Society)에서 처음으로 사용했지만 영국에서 20년 이상에 걸쳐서 기본 원칙과 스타일이 발전하였다. 퓨진 (Augustus Pugin), 러스킨 (John Ruskin), 모리스 등으로 부터 영감을 받았다.</t>
  </si>
  <si>
    <t>20136</t>
  </si>
  <si>
    <t>아치</t>
  </si>
  <si>
    <t>arch, 虹蜺</t>
  </si>
  <si>
    <t>① 개구부 상부의 하중을 지지하기 위해 돌이나 벽돌을 곡선형(弧形)으로 쌓아올린 구조. ② ⇨아치구조. ③ 부재형상에 의한 구조물 분류(양식)의 하나. ④ 원시적인 아치구조는 유프라테스 지방에서 B.C.400년경부터 존재하였다 하며, 고대 아시리아의 에트루스크(Etruscque)에서 시작하여 로마에서 대규모로 사용. ⑤ 용어：1) 칸살 2) 시작면(springing point) 3) 시작선(spring line) 4)아치편(voussoir) 5)시작편(springer) 6) 안둘레(intrados) 7) 바깥둘레(extrados) 8) 이마벽돌(key brick) 9) 상부(crown) 10) 하부(haunch) 11) 경사편(skewback) 12) 위켜(spandril) 13) 안높이(rise).</t>
  </si>
  <si>
    <t>20137</t>
  </si>
  <si>
    <t>아치 지지</t>
  </si>
  <si>
    <t>아치의 기공부를 지지하는 부재. 밀어올린 쇠시리로 구성되는 경우가 많다.</t>
  </si>
  <si>
    <t>20139</t>
  </si>
  <si>
    <t>아치공복</t>
  </si>
  <si>
    <t>spandrel, spandril, -控腹</t>
  </si>
  <si>
    <t>아치 또는 아치 위의 보 사이에 있는 불규칙한 삼각모양의 공간 또는 이웃한 두 아치의 어깨사이에 있는 공간.</t>
  </si>
  <si>
    <t>20140</t>
  </si>
  <si>
    <t>아치구조</t>
  </si>
  <si>
    <t>arched construction, -構造</t>
  </si>
  <si>
    <t>개구부 상부를 반원형의 곡선 모양으로 만든 것의 명칭.</t>
  </si>
  <si>
    <t>20141</t>
  </si>
  <si>
    <t>아치굽</t>
  </si>
  <si>
    <t>impost stringer</t>
  </si>
  <si>
    <t>아치 안둘레의 한 기점으로 말발굽 모양의 개구부가 있을때 상부의 아치가 끝나서 바닥에 수직으로 부재가 놓여 하중이 전달되는 부분의 시작점</t>
  </si>
  <si>
    <t>20142</t>
  </si>
  <si>
    <t>아치굽선</t>
  </si>
  <si>
    <t>springing rise</t>
  </si>
  <si>
    <t>아치 지지대에서 아치가 시작되는 면을 연결한 가상의 수평선</t>
  </si>
  <si>
    <t>20143</t>
  </si>
  <si>
    <t>아치높이</t>
  </si>
  <si>
    <t>rise, 虹蜺高</t>
  </si>
  <si>
    <t>아치의 밑변의 중심에서부터 호의 정점까지의 길이 혹은 아치굽을 지나는 아치굽선에서부터 안둘레 최고점까지의 길이.</t>
  </si>
  <si>
    <t>20144</t>
  </si>
  <si>
    <t>아치대</t>
  </si>
  <si>
    <t>abutment, 虹蜺臺</t>
  </si>
  <si>
    <t>아치나 볼트, 또는 지주형태의 양끝을 지지하는 것의 총칭</t>
  </si>
  <si>
    <t>20145</t>
  </si>
  <si>
    <t>아치돌</t>
  </si>
  <si>
    <t>voussoir, 虹蜺石</t>
  </si>
  <si>
    <t>아치를 만들기 위한 쐐기 형태의 돌.</t>
  </si>
  <si>
    <t>20146</t>
  </si>
  <si>
    <t>아치문</t>
  </si>
  <si>
    <t>아치(Arch)형태를 가진 문</t>
  </si>
  <si>
    <t>20147</t>
  </si>
  <si>
    <t>아치받이</t>
  </si>
  <si>
    <t>아치(Arch)를 지지하는 구조체</t>
  </si>
  <si>
    <t>20148</t>
  </si>
  <si>
    <t>아치받이돌</t>
  </si>
  <si>
    <t>① 아치를 구성하는 가장 밑의 돌. ② 이 돌은 ｢springing line｣의 직상에 위치하고, 돌의 윗면은 ｢skewback｣라고 함.</t>
  </si>
  <si>
    <t>20149</t>
  </si>
  <si>
    <t>건설 폐기물</t>
  </si>
  <si>
    <t>construction disposal</t>
  </si>
  <si>
    <t>건축물의 신축과 해체하는 과정에서 발생하는 토사, 폐 벽돌, 폐 콘크리트, 폐 목재, 폐 합성수지, 철근 등의 폐기물을 말한다.</t>
  </si>
  <si>
    <t>2015</t>
  </si>
  <si>
    <t>아치받침틀</t>
  </si>
  <si>
    <t>① 아치를 만들 때 쓰이는 목조로 된 틀. ② 종류와 크기는 아치의 종류에 따라 여러 가지가 있음. ③ 아치 받침틀을 만들 때에는 보통 조잡한 목재를 사용함. 그러나 아치 받침틀은 미장공사 이전에 세워지는 것이므로, 정확하게 만들어져야 한다. 아치 받침틀은 그 위에 오는 하중에 충분히 견딜 수 있을 만큼 튼튼해야 함.</t>
  </si>
  <si>
    <t>20150</t>
  </si>
  <si>
    <t>아치벽돌</t>
  </si>
  <si>
    <t>arch brick, 虹蜺壁乭</t>
  </si>
  <si>
    <t>① 위가 둥글넓적하게 퍼지고 밑둥을 조붓하게 만든 이형벽돌의 하나로 아치를 트는데 씀. ② 아치의 구성이나 원형의 공사에 쓰기 위한 쐐기형의 벽돌. ③ ＝compass brick ＝featheredge brick＝radial brick＝radiating brick＝radius brick＝voussoir brick</t>
  </si>
  <si>
    <t>20151</t>
  </si>
  <si>
    <t>아치보</t>
  </si>
  <si>
    <t>아치(Arch) 모양을 가진 보(Beam)</t>
  </si>
  <si>
    <t>20152</t>
  </si>
  <si>
    <t>아치보 대공</t>
  </si>
  <si>
    <t>가구법 또는 박공 장식의 한 형식으로 지붕을 형성하기 위해서 아치보 위에 대공(臺工, 종보나 중종보［中宗樑］또는 도리를 받쳐주는 짧은 기둥)을 세워 마룻대(종도리)를 지지.</t>
  </si>
  <si>
    <t>20153</t>
  </si>
  <si>
    <t>아치볼트</t>
  </si>
  <si>
    <t>20154</t>
  </si>
  <si>
    <t>아치슬래브</t>
  </si>
  <si>
    <t>arch slab</t>
  </si>
  <si>
    <t>아치형으로 된 지붕 또는 슬래브.</t>
  </si>
  <si>
    <t>20155</t>
  </si>
  <si>
    <t>아치쌓기</t>
  </si>
  <si>
    <t>arch bond, 虹蜺積</t>
  </si>
  <si>
    <t>창문 위 등에 있어서 그 윗벽을 원형 혹은 타원형 등으로 쌓아, 상부에서 오는 하중을 좌우에 측압력으로 전달시키는 벽돌쌓기.</t>
  </si>
  <si>
    <t>20156</t>
  </si>
  <si>
    <t>아치안둘레</t>
  </si>
  <si>
    <t>intrados</t>
  </si>
  <si>
    <t>① 아치의 안곡선 부분. 안둘레(內輪). ② 아치.</t>
  </si>
  <si>
    <t>20157</t>
  </si>
  <si>
    <t>아치암거</t>
  </si>
  <si>
    <t>arch culvert, -暗渠</t>
  </si>
  <si>
    <t>아치형으로 된 암거.</t>
  </si>
  <si>
    <t>20158</t>
  </si>
  <si>
    <t>아치의 종류</t>
  </si>
  <si>
    <t>모양과 구조에 따른 아치 구분1)평아치, 반원아치, 고딕아치 등이 있음</t>
  </si>
  <si>
    <t>20159</t>
  </si>
  <si>
    <t>아치이마</t>
  </si>
  <si>
    <t>crown, 虹蜺頂</t>
  </si>
  <si>
    <t>아치구조의 모양에서 수직거리로 가장 높은 곳</t>
  </si>
  <si>
    <t>20160</t>
  </si>
  <si>
    <t>아치이맛돌</t>
  </si>
  <si>
    <t>key stone, key block, 虹蜺頂石</t>
  </si>
  <si>
    <t>아치의 수직거리 최상단에 있는 쐐기 형태의 돌</t>
  </si>
  <si>
    <t>20161</t>
  </si>
  <si>
    <t>아치작용</t>
  </si>
  <si>
    <t>arching, -作用</t>
  </si>
  <si>
    <t>① 축선을 따르는 압축력으로 외력을 전달하는 아치와 비슷한 구조 내지 구조 요소의 응력 전달 특성. 경계에 외향 수평력(스러스트)을 수반한다. ② 철근콘크리트의 전단력에 대한 저항기구의 하나. 전단보강근에 의하지 않고 콘크리트의 빗압축 스트레스에 의한 저항.</t>
  </si>
  <si>
    <t>20162</t>
  </si>
  <si>
    <t>아치잭</t>
  </si>
  <si>
    <t>arch jack</t>
  </si>
  <si>
    <t>하부면과 외면이 같이 평면인 구조물.</t>
  </si>
  <si>
    <t>20163</t>
  </si>
  <si>
    <t>아치정점</t>
  </si>
  <si>
    <t>arch crown, 虹蜺頂點</t>
  </si>
  <si>
    <t>아치의 중심부의 가장 높은 점.</t>
  </si>
  <si>
    <t>20164</t>
  </si>
  <si>
    <t>아치조각</t>
  </si>
  <si>
    <t>-彫刻</t>
  </si>
  <si>
    <t>아치 밑에 사용하는 조각.</t>
  </si>
  <si>
    <t>20165</t>
  </si>
  <si>
    <t>아치줄기</t>
  </si>
  <si>
    <t>arch rib</t>
  </si>
  <si>
    <t>아치의 주력을 받는 줄기부분.</t>
  </si>
  <si>
    <t>20166</t>
  </si>
  <si>
    <t>아치지붕</t>
  </si>
  <si>
    <t>arched roof</t>
  </si>
  <si>
    <t>아치구조로 된 지붕.</t>
  </si>
  <si>
    <t>20167</t>
  </si>
  <si>
    <t>아치지점</t>
  </si>
  <si>
    <t>springing, -地點</t>
  </si>
  <si>
    <t>아치의 양단 지지부.</t>
  </si>
  <si>
    <t>20168</t>
  </si>
  <si>
    <t>아치트러스</t>
  </si>
  <si>
    <t>arch truss</t>
  </si>
  <si>
    <t>⇨아치.</t>
  </si>
  <si>
    <t>20169</t>
  </si>
  <si>
    <t>건설공사</t>
  </si>
  <si>
    <t>construction works, 建設工事</t>
  </si>
  <si>
    <t>①건설사업에 관한 공사의 총칭. ② 토목‧건축 및 이에 따르는 공사로서 대통령령으로 정하는 것 ③ 건설공사엔 일반공사(토목공사‧건축공사‧토목건축공사)‧특수공사(5종)‧단종공사(20종)의 종류가 있음.</t>
  </si>
  <si>
    <t>2017</t>
  </si>
  <si>
    <t>아치틀기</t>
  </si>
  <si>
    <t>① 아치를 축조하는 것. ② 아치벽돌을 주문 제작하여 쓴 본 아치(gauged arch)와 보통벽돌을 쐐기 모양으로 다듬어 쓴 막만든 아치(axed arch)가 있음.</t>
  </si>
  <si>
    <t>20170</t>
  </si>
  <si>
    <t>아치편</t>
  </si>
  <si>
    <t>voussoir</t>
  </si>
  <si>
    <t>① 아치를 구성하는 하나하나의 벽돌. ② 아치용어의 하나. ③ 아치편을 가공(자르는)하는 공구에는 마치‧벽돌정‧양날마치‧벽돌용품‧빗마치‧댐판‧카보런덤 조각 등이 있음.</t>
  </si>
  <si>
    <t>20171</t>
  </si>
  <si>
    <t>아침식당</t>
  </si>
  <si>
    <t>breakfast room</t>
  </si>
  <si>
    <t>아침식사를 제공하는 공간</t>
  </si>
  <si>
    <t>20172</t>
  </si>
  <si>
    <t>아카데미</t>
  </si>
  <si>
    <t>academy</t>
  </si>
  <si>
    <t>학문의 연구를 목적으로 하는 기관 및 협회</t>
  </si>
  <si>
    <t>20173</t>
  </si>
  <si>
    <t>아카시아</t>
  </si>
  <si>
    <t>locust acacia</t>
  </si>
  <si>
    <t>원산지는 미국 서부 알칸사스와 남부 미주리. 20수종이 있음. 변재는 좁고 유백색, 심재는 녹황색에서 농갈색, 내부성 큼, 기본비중 0.66, 강도, 경도, 충격저항과 강성 큼. 광산항목, 철도침목, 기둥, 말뚝, 조선에서 절연마개와 나무못 등에 쓰임.</t>
  </si>
  <si>
    <t>20174</t>
  </si>
  <si>
    <t>아카자키식 용접법</t>
  </si>
  <si>
    <t>Akazaki type welding process</t>
  </si>
  <si>
    <t>① 1931년 일본 사람 아카자키 시게루가 고안한 용접방법. ② 처음에는 피복아크 용접봉을 용접선의 위에 눕히고 용접봉의 일단과 모재를 일시적으로 단락시켜서 아크를 발생케 하여 자동적으로 직선 비드를 만드는 방법이었으나 신아카자키식(1942년)은 모래 속에서 할 수 있게 개량됨.</t>
  </si>
  <si>
    <t>20175</t>
  </si>
  <si>
    <t>아칸서스</t>
  </si>
  <si>
    <t>acanthus</t>
  </si>
  <si>
    <t>① 쥐꼬리망촛과에 딸린 여러해살이풀 ② 그리스‧로마+ 건축 양식에 대표적으로 쓰이는 코린트 주두의 아칸서스 장식을 일컫는 말</t>
  </si>
  <si>
    <t>20176</t>
  </si>
  <si>
    <t>아케이드</t>
  </si>
  <si>
    <t>arcade</t>
  </si>
  <si>
    <t>좌우로 연달아 배열된 기둥으로 구성된 공간</t>
  </si>
  <si>
    <t>20177</t>
  </si>
  <si>
    <t>아코니언</t>
  </si>
  <si>
    <t>aconion</t>
  </si>
  <si>
    <t>지붕을 이루는 천정판의 하나로 방화와 흡음 성능을 가짐</t>
  </si>
  <si>
    <t>20178</t>
  </si>
  <si>
    <t>아코디언 도어</t>
  </si>
  <si>
    <t>accordion doors</t>
  </si>
  <si>
    <t>아코디언의 주름형태를 가진 문 또는 창호</t>
  </si>
  <si>
    <t>20179</t>
  </si>
  <si>
    <t>건설공채</t>
  </si>
  <si>
    <t>建設公債</t>
  </si>
  <si>
    <t>국가가 국민경제의 생산력 향상을 위하여 도로·철도 등의 건설, 개량사업이나 전원개발사업 등에 소요되는 건설사업 경비를 조달하기 위해 발행하는 공채.</t>
  </si>
  <si>
    <t>2018</t>
  </si>
  <si>
    <t>아코스아크법</t>
  </si>
  <si>
    <t>arcos arc process</t>
  </si>
  <si>
    <t>얇은 박강판을 파이프 모양으로 말아서 그 속에 용제(flux)를 충진(充塡)한 와이어를 계속적으로 송급하며 탄산가스 분위기 속에서 용접하는 방법이며, 아코스 회사(벨기에)에서 개발한 기술.</t>
  </si>
  <si>
    <t>20181</t>
  </si>
  <si>
    <t>아퀘덕트</t>
  </si>
  <si>
    <t>aqueduct</t>
  </si>
  <si>
    <t>고대 로마시대의 거대한 아치 형태의 수로.</t>
  </si>
  <si>
    <t>20182</t>
  </si>
  <si>
    <t>아큐에이티드</t>
  </si>
  <si>
    <t>arcuated</t>
  </si>
  <si>
    <t>아치형 방식의 건축형식.</t>
  </si>
  <si>
    <t>20183</t>
  </si>
  <si>
    <t>아크</t>
  </si>
  <si>
    <t>arc</t>
  </si>
  <si>
    <t>①2개의 서로 다른 전극에 강한 전류를 보내어 전극 사이에 있는 기체가 통전 매개체가 되어 발생하는 전기적 방전. 아크방전이라고 한다. 아크방전이 일어나면 전극이 전자의 충돌에너지에 의하여 세차게 가열되어 용융상태가 됨. 이러한 전극의 용융현상을 이용하여 전기용접이나 전기로 금속용해가 이루어진다. ② 호(弧)</t>
  </si>
  <si>
    <t>20184</t>
  </si>
  <si>
    <t>아크 손용접</t>
  </si>
  <si>
    <t>manual arc welding; hand arc welding</t>
  </si>
  <si>
    <t>용접자가 피복아크 용접봉을 이용하여 수동으로 하는 아크용접</t>
  </si>
  <si>
    <t>20185</t>
  </si>
  <si>
    <t>아크 에어 가우징</t>
  </si>
  <si>
    <t>arc air gouging</t>
  </si>
  <si>
    <t>아크로 용융시킨 금속을 압축공기를 연속적으로 불어 넣어 금속 표면에 홈을 파는 방법</t>
  </si>
  <si>
    <t>20187</t>
  </si>
  <si>
    <t>건설기계</t>
  </si>
  <si>
    <t>construction equipment, 建設機械</t>
  </si>
  <si>
    <t>토목‧건축‧기계‧전기 등 건설에 쓰이는 기계의 총칭.</t>
  </si>
  <si>
    <t>2019</t>
  </si>
  <si>
    <t>아크공기법</t>
  </si>
  <si>
    <t>arc air process, -空氣法.</t>
  </si>
  <si>
    <t>아크공기절단.</t>
  </si>
  <si>
    <t>20191</t>
  </si>
  <si>
    <t>아크공기절단</t>
  </si>
  <si>
    <t>arc air cutting, -空氣絶斷</t>
  </si>
  <si>
    <t>① 탄소아크절단에 압축공기를 병용하여 절단하는 방법. ② 탄소아크절단은 용융만 하지만 아크공기절단은 적극적으로 용융금속을 제거하기 때문에 절단속도가 매우 빠르며 능률적임.</t>
  </si>
  <si>
    <t>20192</t>
  </si>
  <si>
    <t>아크기둥</t>
  </si>
  <si>
    <t>arc column</t>
  </si>
  <si>
    <t>① 아크의 음극과 양극 사이의 부분을 말하는 것으로, 아크기둥은 주변의 가스의 종류와 전류값에 따라서 다르며 5,000～50,000°K의 고온이 나타난다. 이와 같은 온도 때문에 2원자 가스(O2, N2, H2 등)는 대부분 또는 전부가 원자형태로 해리(解離)되어 있으며, 그 중의 극히 부분적인 것이 전자와 플러스 이온으로 전리(電離)되는 까닭에 아크기둥을 형성하는 기체는 원래는 도체가 아니지만 전류를 통하게 함. ② 전자와 플러스 이온의 밀도는 같으며 넓게 생각하면 아크기둥의 공간을 중성이라고 할 수 있음.</t>
  </si>
  <si>
    <t>20193</t>
  </si>
  <si>
    <t>아크길이</t>
  </si>
  <si>
    <t>arc length</t>
  </si>
  <si>
    <t>아크의 음극과 양극 사이의 거리로 좋은 용접  품질을 위해서 아크길이가 적당하게 유지되어야 한다.</t>
  </si>
  <si>
    <t>20194</t>
  </si>
  <si>
    <t>아크납땜</t>
  </si>
  <si>
    <t>arc brazing</t>
  </si>
  <si>
    <t>① 모재와 전극 또는 두 개의 전극 사이에 발생하는 아크 열을 이용해서 납땜작업을 하는 것. ② ＝아크납접.</t>
  </si>
  <si>
    <t>20195</t>
  </si>
  <si>
    <t>아크납접</t>
  </si>
  <si>
    <t>20196</t>
  </si>
  <si>
    <t>아크드라이브특성</t>
  </si>
  <si>
    <t>arc drive characteristic</t>
  </si>
  <si>
    <t>수하특성(垂性) 중에서 단락(短絡, short)시에만 특히 전류가 증대하는 특성이며, 이 특성은 깊은 홈을 용접할 때 용접봉의 끝이 모재에 달라붙는 것을 방지할 수 있음.</t>
  </si>
  <si>
    <t>20197</t>
  </si>
  <si>
    <t>아크등</t>
  </si>
  <si>
    <t>-燈</t>
  </si>
  <si>
    <t>아크 방전에 의한 발광 또는 아크 방전에 의한 전극의 발광을 이용하는 방전등</t>
  </si>
  <si>
    <t>20198</t>
  </si>
  <si>
    <t>아크로테리온</t>
  </si>
  <si>
    <t>(희) akroterion</t>
  </si>
  <si>
    <t>그리스어 akrōtḗrion 은 정점과 말단을 의미함. 그리스 신전건축에서 페디먼트의 정점과 양측의 하단에 설치됨. 조각상, 삼각대, 원반, 항아리(urn), 종려잎무닉(palmette) 등 같은 다양한 형태. =acroterium, akroteria</t>
  </si>
  <si>
    <t>20199</t>
  </si>
  <si>
    <t>EPT</t>
  </si>
  <si>
    <t>ethylene propylene terpolymer</t>
  </si>
  <si>
    <t>202</t>
  </si>
  <si>
    <t>건설기술</t>
  </si>
  <si>
    <t>construction technology, 建設技術</t>
  </si>
  <si>
    <t>① 건설에 관한 기술의 총칭. ② 건설공사에 관한 기획‧조사‧계획‧설계‧시공‧구조물의 유지 관리에 대한 기술로서 그 분야는 크게 토목과 건축분야로 나뉨.</t>
  </si>
  <si>
    <t>2020</t>
  </si>
  <si>
    <t>아크로테리움</t>
  </si>
  <si>
    <t>acroterium</t>
  </si>
  <si>
    <t>아크로터(acroter)라고 하는 평평한 받침대에 놓인 장식물이며 그리스 신전의 페디먼트의 정점 또는 모서리에 장착. = acroterion, akroteria</t>
  </si>
  <si>
    <t>20200</t>
  </si>
  <si>
    <t>아크로폴리스</t>
  </si>
  <si>
    <t>acropolis</t>
  </si>
  <si>
    <t>그리스 아테네의 바위지대에 있는 성채. 그리스에 다른 아크로폴리스들이 많이 존재하지만, 중요성으로 인해 아테네의 것을 주로 지칭한다. 이 곳애는 건축학적 및 역사적으로 매우 중요한 고대 건축물들의 유적지가 있다.</t>
  </si>
  <si>
    <t>20201</t>
  </si>
  <si>
    <t>아크론플랜</t>
  </si>
  <si>
    <t>akron plan</t>
  </si>
  <si>
    <t>교회의 주일학교 평면 계획의 형태. 중앙 교육장의 플랫홈 방향에서 발산한 쐐기모양의 교실 세트. 수업을 분리하기 위해 문이나 이동식 칸막이를 닫거나 학생 전체가 학교 전체의 운동에 참여할 수 있도록 열 수 있음.</t>
  </si>
  <si>
    <t>20202</t>
  </si>
  <si>
    <t>아크롤리드</t>
  </si>
  <si>
    <t>20203</t>
  </si>
  <si>
    <t>아크릴 고무</t>
  </si>
  <si>
    <t>acrylic rubber</t>
  </si>
  <si>
    <t>아크릴산에스테르를 주성분으로 하는 비결정성 중합체. 내열성, 내유성이 좋은 합성 고무로 패킹이나 외장 마무리재 둥에 사용한다.</t>
  </si>
  <si>
    <t>20204</t>
  </si>
  <si>
    <t>아크릴골판</t>
  </si>
  <si>
    <t>acrylate corrugated board, -谷板</t>
  </si>
  <si>
    <t>① 아크릴판을 골지어 만든 판. ② 착색투명판은 베란다‧천장 등에 장식 겸 채광판으로 쓰임.</t>
  </si>
  <si>
    <t>20206</t>
  </si>
  <si>
    <t>아크릴라이트</t>
  </si>
  <si>
    <t>acrylate light</t>
  </si>
  <si>
    <t>아크릴 수지를 성형한 반투명의 합성수지 판, 백색판은 주로 조명기구로 쓰임</t>
  </si>
  <si>
    <t>20207</t>
  </si>
  <si>
    <t>아크릴수지</t>
  </si>
  <si>
    <t>acrylic resin, acrylate resin, -樹脂</t>
  </si>
  <si>
    <t>① 아크릴산‧메타크릴산(mehaacryl酸) 및 그들의 에스테르류(ester類)의 총칭. ② 석유계통의 합성수지로 특히 투명도가 높아 유리대용품과 채광재로 이용되며, 무기질 유리와 비교하면 비중이 작으므로 가볍고 탄력성이 있어서 파손이 잘 안되며 착색이 자유롭고 절단‧가공하기 쉬워 곡면‧골판 등 자유로운 형태로 사용. ③ 내유‧내약품성이 좋고 전기절연성이 있음. ④ 용도로는 창유리‧문짝‧스크린‧칸막이판(partition)‧조명기구 등에 이용. ⑤ 열가소성 합성수지의 하나.</t>
  </si>
  <si>
    <t>20208</t>
  </si>
  <si>
    <t>아크릴수지도료</t>
  </si>
  <si>
    <t>acryl 樹脂塗料</t>
  </si>
  <si>
    <t>① 아크릴수지를 주성분으로 하여 용제에 용해제조한 도료. ② 용액형의 도료로는 자연 건조형(래커제) 및 가열건조형(열경화성)인 것이 생산 공급되고 있으나, 알루미늄‧경금속‧아연과 같은 금속에도 잘 부착되기 때문에 주로 금속 표면 도장용으로도 사용. ③ 도막은 단단하며 색채가 선명하여 보색성이 좋고 광택도 오래 갈 뿐 아니라, 부착성‧내수성‧내오염성‧내약품성‧내유성 및 내자외선성이 매우 강함. 특히 열경화성 도료는 단단하고 부착성이 좋기 때문에 한번에 원하는 도막을 만들 수 있음. ④ 래커제의 도료는 차량(차량‧경차량)‧비행기‧전기기구‧가구 및 조리대류 등에 사용하며, 열경화성 도료는 강판‧알루미늄판 등의 공업용 도장에 이용하고, 가정 전기기구‧건축재‧가구 및 집기류 등에도 사용.</t>
  </si>
  <si>
    <t>20209</t>
  </si>
  <si>
    <t>건설기술자</t>
  </si>
  <si>
    <t>建設技術者</t>
  </si>
  <si>
    <t>국가기술자격법에 의한 관련분야의 기술자격을 취득한 자로서 건설교통부장관의 면허를 받아 건설산업기본법에 의한 건설업에 종사할 수 있는 자.</t>
  </si>
  <si>
    <t>2021</t>
  </si>
  <si>
    <t>아크릴투명판</t>
  </si>
  <si>
    <t>acrylate board, -透明板</t>
  </si>
  <si>
    <t>① 입상 아크릴 원료를 열압성형한 얇은 판으로 무색투명‧착색반투명판 등이 있음. ② 투광률이 90% 정도 되므로 무기질 유리대용으로 쓸 수 있고 유리에 비해 가볍고 잘 깨지지 않는 장점이 있음. ③ ＝아크릴수지판.</t>
  </si>
  <si>
    <t>20210</t>
  </si>
  <si>
    <t>아크부스터</t>
  </si>
  <si>
    <t>arc booster</t>
  </si>
  <si>
    <t>① 처음으로 아크를 일으킬 때에는 용접봉과 모재가 냉각되어 있으므로 입열이 부족하여 아크가 불안정하게 되기 쉬운 것을 방지할 목적으로, 용접봉이 처음에 모재와 접촉하는 순간의 1/4～1/5초간을 순간적으로 큰 전류가 흐르게 하여 가열을 촉진하고, 아크의 시발을 안정시키는 장치. ② 교류 아크용접기에 가끔 장치됨. ③ 아크 부스터가 있으면 무부하 전압률 70V 이하로 낮게 할 수 있으며, 전격위험을 덜어줄 수 있음.</t>
  </si>
  <si>
    <t>20211</t>
  </si>
  <si>
    <t>아크분위기</t>
  </si>
  <si>
    <t>arc atmosphere</t>
  </si>
  <si>
    <t>주로 피복아크용접에 있어서 피복제가 열 때문에 분해되어 발생하는 유기물과 탄산염‧습기, 기타의 가스 분위기를 말함.</t>
  </si>
  <si>
    <t>20212</t>
  </si>
  <si>
    <t>아크스타트</t>
  </si>
  <si>
    <t>arc start</t>
  </si>
  <si>
    <t>용접봉 또는 전극와이어 첨단을 모재에 가볍게 부딪치거나(태핑법) 긁어서(스크래칭법) 아크를 발생시킴.</t>
  </si>
  <si>
    <t>20213</t>
  </si>
  <si>
    <t>아크스트라이크</t>
  </si>
  <si>
    <t>arc strike</t>
  </si>
  <si>
    <t>① 용접 개시 전에 모재 위에서 아크를 일으키는 것을 말하며, 고장력강의 경우에는 이 부분이 급랭되어 경화하기 때문에 결함의 원인이 되므로 매우 위험. ② 근간에 와서 아크스트라이크에 대해서 후열처리를 하는 것이 좋은 방법으로 인정되고 있음.</t>
  </si>
  <si>
    <t>20214</t>
  </si>
  <si>
    <t>아크스포트용접</t>
  </si>
  <si>
    <t>arc spot welding</t>
  </si>
  <si>
    <t>① 얇은 판재의 점용접을 할 때에, 저항용접방법과는 다르게 모재에 작은 구멍을 뚫고 용접봉이 녹은 용접금속을 주입해서 접합시키는 방법. ② 피복아크용접봉을 사용하는 방법과 자동 및 반자동방법이 있음. 이 방법에는 특수건(gun)이 사용되며, 스프링이나 송급나사‧가이드 로드와 스토퍼 등에 의해서 아크가 2～3초 연속되고, 다음에 용접봉의 공급을 중지하여 아크가 자연히 꺼질 수 있게 되어 있음. 모재의 한쪽에만 건(gun)을 대주면 용접이 되며, 아래쪽의 모재가 두꺼워도 얼마든지 용접을 할 수 있는 장점이 있음.</t>
  </si>
  <si>
    <t>20215</t>
  </si>
  <si>
    <t>아크시간</t>
  </si>
  <si>
    <t>arc time</t>
  </si>
  <si>
    <t>① 용접시간 중에서 용접준비 용접봉의 바꿔 끼우기‧슬래그 제거‧홈의 청소작업 같은 것을 제외한 아크를 실제로 발생시키고 있는 시간 ② 일반적으로 실제 가동하고 있는 시간에 대한 아크 발생시간을 백분율로 표시하고 있음.</t>
  </si>
  <si>
    <t>20216</t>
  </si>
  <si>
    <t>아크안정성</t>
  </si>
  <si>
    <t>arc stability, -安定性</t>
  </si>
  <si>
    <t>아크가 흔들리거나 끊어지지 않고 안정되는 성질.</t>
  </si>
  <si>
    <t>20217</t>
  </si>
  <si>
    <t>아크안정제</t>
  </si>
  <si>
    <t>arc stabilizer</t>
  </si>
  <si>
    <t>① 피복원료 중의 아크를 안정시키는 물질을 아크안정제라고 함. ② 탄산칼슘(CaCO2), 탄산바륨(BaCO3), 산화티탄(TiO2), 알루미나이트(FeO‧TiO2), 이산화망간(MnO2), 철분, 규산칼리(K2O2‧SiO2) 등이 있음.</t>
  </si>
  <si>
    <t>20218</t>
  </si>
  <si>
    <t>아크에어가우징</t>
  </si>
  <si>
    <t>① 탄소봉을 전극으로 아크를 발생시켜 용융된 금속을 홀더의 구멍으로부터 탄소봉과 평행으로 분출하는 압축공기로써 계속 붙여내서 홈을 파는 방법. ② 용접부의 홈의 가공, 뒷면 따내기(back chipping), 용접 결함부를 제거하는 데 많이 사용.</t>
  </si>
  <si>
    <t>20219</t>
  </si>
  <si>
    <t>건설물</t>
  </si>
  <si>
    <t>建設物</t>
  </si>
  <si>
    <t>① 지상‧지하에 인공적으로 구축한 공작물. ② 건축‧토목 기타 공학적으로 꾸며진 것을 지칭.</t>
  </si>
  <si>
    <t>2022</t>
  </si>
  <si>
    <t>아크용단</t>
  </si>
  <si>
    <t>20220</t>
  </si>
  <si>
    <t>아크용접</t>
  </si>
  <si>
    <t>arc welding, electric arc welding, -鎔接</t>
  </si>
  <si>
    <t>모재와 전극, 또는 2개의 전극 간에 생기는 아크열을 이용하는 용접법. 전극 자체가 용접재가 되어 용착금속이 되는 소모식과 전극이 용융되지 않고 별도로 용가재를 사용하는 비소모식으로 구분함</t>
  </si>
  <si>
    <t>20221</t>
  </si>
  <si>
    <t>아크용접강관</t>
  </si>
  <si>
    <t>arc welded steel pipe, -鎔接鋼官</t>
  </si>
  <si>
    <t>일정크기로 절단된 강판을 롤러로 말아 접합부를 아크용접하여 만든 강관</t>
  </si>
  <si>
    <t>20222</t>
  </si>
  <si>
    <t>아크용접기</t>
  </si>
  <si>
    <t>arc welding machine, arc welder</t>
  </si>
  <si>
    <t>① 아크용접에 사용되는 장치. ② 교류아크용접기와 직류아크용접기가 있음.</t>
  </si>
  <si>
    <t>20223</t>
  </si>
  <si>
    <t>아크용접봉</t>
  </si>
  <si>
    <t>arc welding electrode</t>
  </si>
  <si>
    <t>아크용접에 사용되는 용가재(filler metal).  용접봉에 피복제를 입힌 피복 아크용접봉이 주로 사용된다.</t>
  </si>
  <si>
    <t>20224</t>
  </si>
  <si>
    <t>아크용접봉심선재</t>
  </si>
  <si>
    <t>아크용접에서 사용되는 용접봉의 내부을 구성하는 부분으로 심재는 피복으로 감싸여 진다. 심선의 화학성분은 KS에 규정되어 있다.</t>
  </si>
  <si>
    <t>20225</t>
  </si>
  <si>
    <t>아크전압</t>
  </si>
  <si>
    <t>arc voltage</t>
  </si>
  <si>
    <t>아크의 양극과 음극 사이에 걸리는 전압을 말하며 아크전압은 아크의 길이에 거의 비례해서 증가할 뿐 아니라, 피복제의 종류나 전류의 크기에 큰 영향을 받음.</t>
  </si>
  <si>
    <t>20226</t>
  </si>
  <si>
    <t>아크절단</t>
  </si>
  <si>
    <t>arc cutting</t>
  </si>
  <si>
    <t>아크를 이용하여 금속을 국부적으로 용해하여 절단하는 방법</t>
  </si>
  <si>
    <t>20227</t>
  </si>
  <si>
    <t>아크힘</t>
  </si>
  <si>
    <t>arc force</t>
  </si>
  <si>
    <t>① 아크용접에 있어서 봉 곁의 용융금속을 모재 쪽으로부터 불어 올리려는 힘. ② 이것은 음극에 대한 플러스 이온의 충격과 전극에서 생기는 금속 증기의 증발 반발력 및 핀치효과 때문에 생긴다고 함.</t>
  </si>
  <si>
    <t>20228</t>
  </si>
  <si>
    <t>아키볼트</t>
  </si>
  <si>
    <t>archivolt</t>
  </si>
  <si>
    <t>아치 밑면의 곡선을 따르는 장식용 몰딩 또는 띠. 직사각형 개구부의 경우, 아치 구조에 해당하는 아치형 개구부를 둘러싸는 장식용 몰딩띠로 구성</t>
  </si>
  <si>
    <t>20229</t>
  </si>
  <si>
    <t>건설산업기본법</t>
  </si>
  <si>
    <t>construction business act, 建設産業基本法</t>
  </si>
  <si>
    <t>건설공사와 건설업에 관하여 필요한 사항을 정한 법률. 건설공사의 조사·설계·시공·감리·유지 관리·기술 관리 등에 관한 기본적인 사항과 건설업의 등록, 건설공사의 도급 등에 관하여 필요한 사항을 규정함으로써 건설공사의 적정한 시공과 건설산업의 건전한 발전을 도모함을 목적으로 한다.</t>
  </si>
  <si>
    <t>2023</t>
  </si>
  <si>
    <t>아키텍추럴 엔지니어링</t>
  </si>
  <si>
    <t>건축공학. 미국에서의 건축물의 구조/설비/설계 등에 관한 공학 기술.</t>
  </si>
  <si>
    <t>20230</t>
  </si>
  <si>
    <t>아키트레이브</t>
  </si>
  <si>
    <t>architrave</t>
  </si>
  <si>
    <t>고전건축의 엔테블러처의 최하 부분. 문 또는 창 주위에 몰딩이있는 프레임의 수직 부재를 포함하여 모든면에 적용. 일반적으로 문, 창 또는 다른 직사각형 개구부 상부를 프레이밍하는 몰딩 스타일. 각 부재들이 결구하는 방식(장부촛맞춤결구dowel reinforced butt joint)으로 발전.</t>
  </si>
  <si>
    <t>20232</t>
  </si>
  <si>
    <t>아타버그한계</t>
  </si>
  <si>
    <t>atterberg limits, -限界</t>
  </si>
  <si>
    <t>함수량의 변화에 따라 축축한 상태로부터 건조되어 가는 사이에 일어나는 4개의 과정(즉 액성‧소성‧반고체‧고체) 각각의 상태로 변화하는 한계.</t>
  </si>
  <si>
    <t>20233</t>
  </si>
  <si>
    <t>아테</t>
  </si>
  <si>
    <t>Ate</t>
  </si>
  <si>
    <t>① 장난, 망상, 파멸 및 어리석음의 그리스 여신. 영웅의 죽음이나 몰락으로 이어지는 행동을 말함.</t>
  </si>
  <si>
    <t>20234</t>
  </si>
  <si>
    <t>아테나</t>
  </si>
  <si>
    <t>athena</t>
  </si>
  <si>
    <t>로마 여신 미네르바 (Minerva)와 동일한 지혜, 공예 및 전쟁과 관련된 고대 그리스 여신. 그리스 전역의 여러 도시, 특히 아테네 도시의 후원자와 보호자로 여겨졌음.</t>
  </si>
  <si>
    <t>20235</t>
  </si>
  <si>
    <t>아테네 헌장</t>
  </si>
  <si>
    <t>(불) Charte d'Athenes</t>
  </si>
  <si>
    <t>1933년의 CIAM에서 선언한 도시계획의 원전. 95조로 구성되어 있으며 도시를 4개의 기능, 즉 주거·직장·레크리에이션·교통의 기능으로 나누어 취급하고 있다.</t>
  </si>
  <si>
    <t>20236</t>
  </si>
  <si>
    <t>아테네헌장</t>
  </si>
  <si>
    <t>Athens Charter, -憲章</t>
  </si>
  <si>
    <t>1933년 국제적인 건축가의 조직인 CIAM에 의해 발표된 선언. 스위스 건축가 르 꼬르뷔지에 (Le Corbusier)가 출판한 도시계획에 관한 1933년 문서. 이 연구는 1935년 르 꼬르뷔지에의 빛나는 도시(Radiant City) 책과 1930년대 초 CIAM(Congrès International d'Architecture Moderne)가 수행한 도시 연구에 기반. 5개의 표제(주거‧레크리에이션‧작업장‧교통‧역사적 건조물)에 걸쳐 근대도시문제에 관한 자료를 제시하고, 요구를 기술함.</t>
  </si>
  <si>
    <t>20237</t>
  </si>
  <si>
    <t>아트륨</t>
  </si>
  <si>
    <t>atrium</t>
  </si>
  <si>
    <t>고대 로마건축에 있어서 중정이나 오픈 스페이스 주위에 집이 세워 지면서 마련된 중앙정원(courtyard). 최근에 지어지는 호텔, 오피스빌딩이나 기타 대형 건물에서 볼 수 있는 것처럼 실내공간을 유리지붕으로 씌우는 것을 일컫는 용어로 근래에는 쓰이고 있다.</t>
  </si>
  <si>
    <t>20238</t>
  </si>
  <si>
    <t>아트리우스의 보고</t>
  </si>
  <si>
    <t>Atreus－寶庫</t>
  </si>
  <si>
    <t>아르티우스의 보고(Treasury of Atreus)는 1250 년경 청동기 시대에 지어진 그리스 미케네의 Panagitsa Hill에있는 토로스형(tholos,  횡혈식(橫穴式) 석실분(石室墳). 제실(祭室)이 궁륭 천장으로 되어 있는 원형 건축) 무덤</t>
  </si>
  <si>
    <t>20239</t>
  </si>
  <si>
    <t>건설업</t>
  </si>
  <si>
    <t>construction industry, 建設業</t>
  </si>
  <si>
    <t>① 토목, 건축 기타 건설 공사에 관련된 사업을 통틀어 말하는 것. ② 건설산업기본법에 의한 건설공사의 도급을 받는 영업. ③ 건설업은 공사의 종류에 따라 일반건설업·특수건설업·전문건설업으로 구분된다.</t>
  </si>
  <si>
    <t>2024</t>
  </si>
  <si>
    <t>아트리움</t>
  </si>
  <si>
    <t>20240</t>
  </si>
  <si>
    <t>아트보드</t>
  </si>
  <si>
    <t>art board</t>
  </si>
  <si>
    <t>합성수지로 만든 판재에 디자인 효과를 넣어서 만든 마감재료</t>
  </si>
  <si>
    <t>20241</t>
  </si>
  <si>
    <t>아틀라스</t>
  </si>
  <si>
    <t>Atlas</t>
  </si>
  <si>
    <t>① 그리스 신화의 거인신 ②이아페토스와 클리메네의 아들. 프로메테우스와 에피메테우스의 형제이며 티탄신족(神族)의 한 사람이다. 그 일족이 제우스와 싸워 패하자, 천계를 어지럽혔다는 죄로 어깨로 천공(天空)을 떠받치는 벌을 받게 되었다.</t>
  </si>
  <si>
    <t>20242</t>
  </si>
  <si>
    <t>아틀란티스</t>
  </si>
  <si>
    <t>atlantes</t>
  </si>
  <si>
    <t>아틀라스는 그리스신화 아틀라스(Athlas)에서 유래하였으며, 기둥, 교각 또는 기둥 대신에 사람의 형태로 조각된 기둥을 말한다.  남상주(男像柱)의 모티브는 이미 그리스 건축에서 알려졌었지만, 실제로 유행은 바로크 건축에서 나타나게 된다.</t>
  </si>
  <si>
    <t>20243</t>
  </si>
  <si>
    <t>아틀리에</t>
  </si>
  <si>
    <t>atelier</t>
  </si>
  <si>
    <t>창작물을 제작 하는 방 또는 예술 활동을 하는 작업 공간</t>
  </si>
  <si>
    <t>20244</t>
  </si>
  <si>
    <t>아틱</t>
  </si>
  <si>
    <t>고전건축 정면의 중요한 엔타블라처 위에 설치하는 부분. 지붕장식 또는 지붕을 은폐시키는 역할을 하고, 문장(紋章)과 명문(銘文)이 조각된다. ⇨애틱(＝).</t>
  </si>
  <si>
    <t>20246</t>
  </si>
  <si>
    <t>아파트</t>
  </si>
  <si>
    <t>apart</t>
  </si>
  <si>
    <t>① 공동주택의 통칭. ② 미국의 ｢아파트먼트하우스(appartment house)｣의 약칭. 영국에선 ｢플랫(flat)｣이라 함. ③ 동일 건물에 다수 가족이 구획을 따로 하고, 거주할 수 있게 여러 층(방)으로 만든 건물. ④ 2호 이상의 주택이 집합하여 홀‧계단‧복도 등을 공유하는 공동주택. ⑤ 주택에는 단독주택과 집합주택이 있는바 집합된 모양에 따라 나누어 보면, 주택-단독주택, 집합주택-연립주택(평면식), 아파트(입체식) ⑥ 한국 최초의 아파트는 1932년 서울 충정로에 세워진 ｢유림아파트｣. ⑦ 공공에 의한 아파트는 1959년의 ｢서울마포아파트｣인데, 1977년 8월 현재 연탄 의존의 아파트는 전체의 61.6%를 차지함. ⑧ 1970년에 경제기획원은 전국 444만3천동의 10%인 4,419가구에 대한 총인구 및 주택을 표본 조사한 바, 거처의 종류별 주택수 분포는 단독주택 거주자가 94%, 연립주택이 3.6%, 아파트 0.7% 비거주용 건물 내 주택거주가 0.6%, 주택 이외의 거처 거주가 1.1%로 나타났음. ⑨ 아파트란 복도‧계단 및 설비 등의 일부 또는 전부와 대지의 전부를 공동으로 사용하는 바닥면적이 330m² 이상인 3층 이상의 공동주택. 다만, 아파트의 경우 건물배치 계획상 부득이한 사유가 있을 때에는 바닥면적이 그 이하인 때 아파트로 본다. 규모는 1세대당 40m² 이상 297m² 이하.</t>
  </si>
  <si>
    <t>20247</t>
  </si>
  <si>
    <t>아파트먼트</t>
  </si>
  <si>
    <t>①공동주택 ②집합주거의 형태를 가진 주거시설 ⇨아파트(＝).</t>
  </si>
  <si>
    <t>20248</t>
  </si>
  <si>
    <t>아파트먼트호텔</t>
  </si>
  <si>
    <t>apartment hotel</t>
  </si>
  <si>
    <t>아파트 형태의 호텔로 숙박자의 생활양식이 공동주택에 가까운 것으로 부엌‧욕실 등이 각 거주구역 마다 갖추어져 있다.</t>
  </si>
  <si>
    <t>20249</t>
  </si>
  <si>
    <t>아파트의 공동시설</t>
  </si>
  <si>
    <t>①공동주택에서 거주행위의 일부를 공유하는 시설 및 장소로서 집단생활 기능을 촉진을 위함. ②기계 및 전기실, 수직이동 설비, 관리사무소, 체육공간, 놀이터, 보육시설 등이 있음.</t>
  </si>
  <si>
    <t>20250</t>
  </si>
  <si>
    <t>아파트의 분류</t>
  </si>
  <si>
    <t>① 평면형식에 의한 분류 : 1)홀형(hall system, direct access). 2)복도형(corridor system, balcony access). 3) 집중형.② 입체형식에 의한 분류：1) 저층형(1~5층), 2) 고층형(6층 이상)</t>
  </si>
  <si>
    <t>20251</t>
  </si>
  <si>
    <t>아파트지구</t>
  </si>
  <si>
    <t>-地區</t>
  </si>
  <si>
    <t>① 공동주택의 집약된 토지 구획 ② 토지이용의 효율과 주거환경을 개선을 위하여 지정하는 구역</t>
  </si>
  <si>
    <t>20252</t>
  </si>
  <si>
    <t>아포던스</t>
  </si>
  <si>
    <t>affordance</t>
  </si>
  <si>
    <t>① 행동유도성 ② 대상의 어떤 속성이 유기체로 하여금 특정한 행동을 하게끔 유도하거나 특정 행동을 쉽게 하게 하는 성질.</t>
  </si>
  <si>
    <t>20253</t>
  </si>
  <si>
    <t>아포스틸브</t>
  </si>
  <si>
    <t>apostilb</t>
  </si>
  <si>
    <t>① 완전 확산면의 광속 발산도를 나타내는 단위. ② 면적 1m²부터 1루멘(lumen)의 광속을 발산하는 경우의 광속 발산도. ③ 기호는 asb. asb＝lm/m². ④ 완전확산면일 때는 휘도의 단위〔니트〕(nt＝cd/m²)를 씀. ⑤ 스틸브(sb) 및 아포스틸브(asb)와의 관계는 1cd /m²(nt)＝10-4cd/cm²(sd)＝‧1m/m² (asb).</t>
  </si>
  <si>
    <t>20254</t>
  </si>
  <si>
    <t>아폴로</t>
  </si>
  <si>
    <t>apollo</t>
  </si>
  <si>
    <t>양궁, 음악과 춤, 진실과 예언, 치유와 질병, 태양과 빛,시 등의 신으로 그리스의 주신 제우스의 아들이다.</t>
  </si>
  <si>
    <t>20255</t>
  </si>
  <si>
    <t>아프레게르</t>
  </si>
  <si>
    <t>apres-guerre</t>
  </si>
  <si>
    <t>아방게르라고도 하며 1차 대전 후에 프랑스에서 전쟁 전(前)의 문화에 대한 청년의 반발로 나타났으며, 다다이즘, 초현실주의 등을 통해서 전통적인 관념에서 벗어나고자 했던 전위운동이다.</t>
  </si>
  <si>
    <t>20256</t>
  </si>
  <si>
    <t>아프로디테</t>
  </si>
  <si>
    <t>Aphrodite</t>
  </si>
  <si>
    <t>사랑, 아름다움, 즐거움, 열정 및 출산과 관련된 고대 그리스의 여신.</t>
  </si>
  <si>
    <t>20257</t>
  </si>
  <si>
    <t>아프론</t>
  </si>
  <si>
    <t>① 드레스나 스커트를 보호하기 위해 앞에 걸치는 의류.② 댐이나 토대(土臺)등 하류부의 세굴(洗掘) 방지를 위해 만든 것③ 비행장에서 승객의 승강, 화물의 하역, 항공기의 급유나 정비 · 점검 등을 하는 장소.⇨에이프런.</t>
  </si>
  <si>
    <t>20258</t>
  </si>
  <si>
    <t>아피텅</t>
  </si>
  <si>
    <t>apitong</t>
  </si>
  <si>
    <t>동남 아시아산의 활엽수. 쌍엽수와 쌍엽수속에 속하는 수목의 필리핀 이름. 인도네시아에서는 크루인이라 한다. 건축재로서 이용됨.</t>
  </si>
  <si>
    <t>20260</t>
  </si>
  <si>
    <t>아피톤</t>
  </si>
  <si>
    <t>① 필리핀, 말레이시아, 보르네오 등에 나는 목재. 심재(心材)는 적갈색이며 광택이 있고, 공작이 용이하며, 나왕보다 강인하다. 상판, 가구 등에 쓰인다.</t>
  </si>
  <si>
    <t>20261</t>
  </si>
  <si>
    <t>아헨성당</t>
  </si>
  <si>
    <t>Aachen 聖堂</t>
  </si>
  <si>
    <t>카롤링조(Caroling 朝)시대에 샤를 마뉴 (Charlemagne)가 796 년경에 팔 라틴 예배당을 건축하기 시작. 798년 완성되었다고 말하고, 레오 3세는 완성된 예배당 805년 헌당식을 올림. 성당은 2개의 다른 건축양식을 사용. 첫 번째, 성당의 핵심은 Carolingian-Romanesque Palatine Chapel이며, Ravenna의 San Vitale을 모델로하여 나중에 추가 된 것 둘째, 성가대는 고딕양식으로 건축. 대성당 중심의 팔각형은 다른 비잔틴 건물의 모형 (예 : 라벤나의 산 비탈 레 성당과 콘스탄티노플의 작은 아야 소피아)을 바탕으로 796 년에서 805 년 사이 아헨 궁전의 예배당으로 세워짐.</t>
  </si>
  <si>
    <t>20262</t>
  </si>
  <si>
    <t>악센트 조명</t>
  </si>
  <si>
    <t>accent lighting</t>
  </si>
  <si>
    <t>어떤 특정의 대상물을 강조하기 위해, 또는 조명 환경에 생생한 느낌을 주기 위한 조명. 지향 조명이나 장식 조명을 사용.</t>
  </si>
  <si>
    <t>20263</t>
  </si>
  <si>
    <t>악센트 컬러</t>
  </si>
  <si>
    <t>accent color; accessory color</t>
  </si>
  <si>
    <t>전체에 대하여 아주 좁은 면적밖에 차지할 수 없지만 전체를 긴장시켜 두드러지게 하는 색을 일컫는다. ↔기조색.</t>
  </si>
  <si>
    <t>20264</t>
  </si>
  <si>
    <t>악센트컬러</t>
  </si>
  <si>
    <t>accent color</t>
  </si>
  <si>
    <t>기조를 해지치 않는 범위에서 강조하는 색으로 주조색에 대조 되는 포인트 색을 말하며 전체 분위기에 활력을 준다.</t>
  </si>
  <si>
    <t>20265</t>
  </si>
  <si>
    <t>악어입스태너</t>
  </si>
  <si>
    <t>alligator pipe wrench</t>
  </si>
  <si>
    <t>① 파이프렌치의 1종. ② 턱의 상하 양면에 반대 방향의 이가 있고 파이프를 물려 돌리는 것.</t>
  </si>
  <si>
    <t>20266</t>
  </si>
  <si>
    <t>악음</t>
  </si>
  <si>
    <t>musical sound, 樂音</t>
  </si>
  <si>
    <t>사인(sine)파와 같이 파형(波形)이 일정한 주기성을 갖고 ｢푸리에｣ 급수에 의하여 정현파의 조화로 전개되는 음. 즉 순음(純音)과 복합음과의 총칭.</t>
  </si>
  <si>
    <t>20267</t>
  </si>
  <si>
    <t>악화 지구</t>
  </si>
  <si>
    <t>deteriorated area； deteriorating area</t>
  </si>
  <si>
    <t>도시공간에서 물리적인 환경, 기능이 현저하게 저하되서 재정비를 필요로 하는 지역이나 지구.</t>
  </si>
  <si>
    <t>20268</t>
  </si>
  <si>
    <t>안</t>
  </si>
  <si>
    <t>heart side, 板裏</t>
  </si>
  <si>
    <t>널빤지에 있어 나무 수심 쪽이 되는 널의 한 면.</t>
  </si>
  <si>
    <t>20269</t>
  </si>
  <si>
    <t>안개형</t>
  </si>
  <si>
    <t>안개의 모습으로 형태화 된 것.</t>
  </si>
  <si>
    <t>20271</t>
  </si>
  <si>
    <t>안겹</t>
  </si>
  <si>
    <t>inner leave</t>
  </si>
  <si>
    <t>① 2중으로 된 겹벽체의 내벽(內壁). ② 바깥겹(outer leave). ③ 안겹＋바깥겹＝양겹(⇦). ④ ⇨겹벽.</t>
  </si>
  <si>
    <t>20272</t>
  </si>
  <si>
    <t>안경</t>
  </si>
  <si>
    <t>① 말뚝강을 유지하는 용구. ② 구멍이 뚫린 것임.</t>
  </si>
  <si>
    <t>20273</t>
  </si>
  <si>
    <t>안고</t>
  </si>
  <si>
    <t>eve height</t>
  </si>
  <si>
    <t>기준면에서 눈까지의 수직거리.</t>
  </si>
  <si>
    <t>20274</t>
  </si>
  <si>
    <t>안고지기</t>
  </si>
  <si>
    <t>미닫이와 여닫이를 복합한 문. 혹은 한 짝을 다른 짝에 밀어넣고 창문틀 일부까지 동시에 개폐 가능한 창문.</t>
  </si>
  <si>
    <t>20275</t>
  </si>
  <si>
    <t>안국사지석탑</t>
  </si>
  <si>
    <t>安國寺址石塔</t>
  </si>
  <si>
    <t>① 고려 때의 석탑. 보물 제101호. 당진 안국사지 석탑 (唐津 安國寺址 石塔)이 공식명칭 ②  탑신(塔身)은 1층 몸돌만이 홀로 남아 있음. 각 귀퉁이에 기둥을 양각하고 한 면에는 문비 모양이, 다른 3면에는 여래좌상(如來坐像)을 조각함</t>
  </si>
  <si>
    <t>20276</t>
  </si>
  <si>
    <t>안귀</t>
  </si>
  <si>
    <t>모서리 안쪽으로 직교하는 면.</t>
  </si>
  <si>
    <t>20277</t>
  </si>
  <si>
    <t>안기둥</t>
  </si>
  <si>
    <t>interior column, 內柱</t>
  </si>
  <si>
    <t>안둘렛-기둥으로 건물 안쪽에 세운 기둥.</t>
  </si>
  <si>
    <t>20278</t>
  </si>
  <si>
    <t>안기울기</t>
  </si>
  <si>
    <t>기둥이나 벽면과 같은 수직재의 위쪽 부분이 내부로 기울어진 정도를 말한다.</t>
  </si>
  <si>
    <t>20279</t>
  </si>
  <si>
    <t>안깊이</t>
  </si>
  <si>
    <t>depth</t>
  </si>
  <si>
    <t>치수를 잴때 사용하는 것으로 건물, 방, 가구등의 한쪽면에서 반대쪽 면까지의 거리를 말함</t>
  </si>
  <si>
    <t>20281</t>
  </si>
  <si>
    <t>안내 날개</t>
  </si>
  <si>
    <t>guide vane</t>
  </si>
  <si>
    <t>펌프, 배관, 덕트 등의 유체 기기의 입구나 출구에 설치해서 흐름을 소정의 방향으로 유도하도록 한 날개. (=가이드 베인, 베인)</t>
  </si>
  <si>
    <t>20282</t>
  </si>
  <si>
    <t>안내도</t>
  </si>
  <si>
    <t>location map, vicinity plan, 案內圖</t>
  </si>
  <si>
    <t>대지 위치나 주변 공간을 표현한 지도 또는 그림. 보통 방위, 주요 도로, 주요 시설 등을 표기한다.</t>
  </si>
  <si>
    <t>20283</t>
  </si>
  <si>
    <t>안노지</t>
  </si>
  <si>
    <t>차실(茶室)에 부속한 뜰을 말한다. (=)차정(茶庭).</t>
  </si>
  <si>
    <t>20284</t>
  </si>
  <si>
    <t>안높이</t>
  </si>
  <si>
    <t>rise</t>
  </si>
  <si>
    <t>아치의 높이, 아치대 밑변에서 아치 내부 최고 높이 까지의 거리 (=)아치높이</t>
  </si>
  <si>
    <t>20285</t>
  </si>
  <si>
    <t>안눈</t>
  </si>
  <si>
    <t>곱자를 반듯하게 'ㄱ'자형으로 놓을 때 아래쪽에 새겨 있는 눈금=속눈</t>
  </si>
  <si>
    <t>20286</t>
  </si>
  <si>
    <t>안담장</t>
  </si>
  <si>
    <t>외측 담장 보다 안쪽에 위치한 낮은 담장.⇔외담장</t>
  </si>
  <si>
    <t>20287</t>
  </si>
  <si>
    <t>안데미온</t>
  </si>
  <si>
    <t>Anthemion</t>
  </si>
  <si>
    <t>야자수의 부채꼴 모양을 갖은 잎과 비슷한 팔메트와 같으며, 그리스와 로마건축에서 사용한 장식모티브이다.</t>
  </si>
  <si>
    <t>20289</t>
  </si>
  <si>
    <t>건설업분쟁조정위원회</t>
  </si>
  <si>
    <t>建設業分爭調定委員會</t>
  </si>
  <si>
    <t>건설산업 기본법에 의거  도급 계약, 시공 상 책임 등 분쟁을 조정하기 위한 위원회. 국토교통부 장관 소속하에 중앙 건설분쟁 조정위원회를, 특별시장,광역시장,도지사 또는 특별자치도지사 소속하에 지방 건설분쟁 조정위원회를 둔다.</t>
  </si>
  <si>
    <t>2029</t>
  </si>
  <si>
    <t>안동근모</t>
  </si>
  <si>
    <t>모서리 부분을 바깥이 아닌 안쪽으로 둥근 모양으로 파낸 것</t>
  </si>
  <si>
    <t>20290</t>
  </si>
  <si>
    <t>안동양진당</t>
  </si>
  <si>
    <t>安東養眞堂</t>
  </si>
  <si>
    <t>경상북도 안동군 풍천면 하회리에 있는 조선시대 초기의 목조 건축물로 풍산 유씨의 종가이다. 정면 4칸 측면 3칸의 팔작지붕의 건축물로 기둥의 형태는 원형이고, 삼포작(三包作) 위에 대들보를 두었다. 또한 기단(基壇) 위 초석부보다 상부가 체감적으로 작다.</t>
  </si>
  <si>
    <t>20291</t>
  </si>
  <si>
    <t>안동의성 김씨종택</t>
  </si>
  <si>
    <t>安東義城金氏宗宅</t>
  </si>
  <si>
    <t>보물 제450호. 청계(靑溪) 김진(金璡, 1500∼1580)을 중시조로 모시는 의성김씨 내앞 종택.경북 안동시 임하면 천전리 소재. 학봉 김성일이 지은 집으로 기존의 집이 화재로 전소된 이후 대청만 확장해서 재건했다고 전해짐(一依舊制稍寬廳事 以復行事, 학봉문집). 종택은 사랑채, 안채, 행랑채로 구성. 안채는 중정형평면이며 독립된 별채이며 사랑채와 직각으로 나란히 배치되었음.</t>
  </si>
  <si>
    <t>20292</t>
  </si>
  <si>
    <t>안두리기둥</t>
  </si>
  <si>
    <t>內邊柱</t>
  </si>
  <si>
    <t>건축물 내부 안쪽 둘레에 세운 기둥.</t>
  </si>
  <si>
    <t>20293</t>
  </si>
  <si>
    <t>안둘레</t>
  </si>
  <si>
    <t>intradose, 內輪</t>
  </si>
  <si>
    <t>곡선 또는 아치모양의 내부 안쪽면의 둘레</t>
  </si>
  <si>
    <t>20294</t>
  </si>
  <si>
    <t>안둥근면</t>
  </si>
  <si>
    <t>안쪽으로 모가 나지 않도록 둥글게 면을 깎아낸 것을 말한다.</t>
  </si>
  <si>
    <t>20295</t>
  </si>
  <si>
    <t>안둥근모접기</t>
  </si>
  <si>
    <t>돌의 모서리를 안쪽으로 둥글게 파서 접는 일.</t>
  </si>
  <si>
    <t>20296</t>
  </si>
  <si>
    <t>안뒷간</t>
  </si>
  <si>
    <t>內廁間</t>
  </si>
  <si>
    <t>뒷간으로서 안채 뒤쪽에 딸린 별동을 말한다.</t>
  </si>
  <si>
    <t>20297</t>
  </si>
  <si>
    <t>안드라미술</t>
  </si>
  <si>
    <t>Andhra美術</t>
  </si>
  <si>
    <t>① 인도 안드라 지방에서 발달한 힌두교와 불교에 기반한 고대미술. ② 고대 Satavahanas왕조 이래 아마라바티(Amaravati) 을 중심으로 독특한 종교건축과 조각. 두 번째 전통은 화강암과 석회암 매장지에 기반을 두고 건설한 다양한 사원과 요새 등이 있다.</t>
  </si>
  <si>
    <t>20298</t>
  </si>
  <si>
    <t>안드론</t>
  </si>
  <si>
    <t>andron</t>
  </si>
  <si>
    <t>남성을 위해 그리스 주택의 방. 손님을 위한 방으로서 소파, 테이블, 예술용품 등이 배치되었다.</t>
  </si>
  <si>
    <t>20299</t>
  </si>
  <si>
    <t>건설업자</t>
  </si>
  <si>
    <t>building contractor, 建設業者</t>
  </si>
  <si>
    <t>건설산업기본법의 규정에 의한 건설업의 면허를 받아 건설업을 영위하는 개인 또는 법인.</t>
  </si>
  <si>
    <t>2030</t>
  </si>
  <si>
    <t>안들창</t>
  </si>
  <si>
    <t>top-hinged inswinging window</t>
  </si>
  <si>
    <t>바깥쪽으로 들어 올려 열게 되어 있는 창호 (⇨들창)</t>
  </si>
  <si>
    <t>20300</t>
  </si>
  <si>
    <t>안뜰</t>
  </si>
  <si>
    <t>court; courtyard</t>
  </si>
  <si>
    <t>건물에 의해 둘러싸인 마당으로 건축물로 감싸진 내부에 조성된 마당 또는 정원.</t>
  </si>
  <si>
    <t>20301</t>
  </si>
  <si>
    <t>안뜰형 집합 주택</t>
  </si>
  <si>
    <t>집합주거나 공동주택의 한 형태로 내부 안뜰을 중심으로 배치된 주택</t>
  </si>
  <si>
    <t>20302</t>
  </si>
  <si>
    <t>안락 의자</t>
  </si>
  <si>
    <t>easy chair</t>
  </si>
  <si>
    <t>팔걸이가 있고 앉는 자리를 푹신하게 하여 편안하게 기대어 앉도록 만든 의자</t>
  </si>
  <si>
    <t>20303</t>
  </si>
  <si>
    <t>안료</t>
  </si>
  <si>
    <t>pigment, 顔料</t>
  </si>
  <si>
    <t>① 광물질 또는 유기질(有機質)의 백색 또는 유색(有色)의 고체 분말로 물에 녹지 않은 착색제(着色劑)의 총칭. ② 미분말로서 색‧은폐력‧착색력‧흡유력(吸油力) 및 독성이 있음. ③ 대부분은 광물질이나 유기질이 금속과 화합한 것을 레이크(lake)안료라 함. ④ 물에 녹는 ｢염료｣와는 구별되며 도료(塗料)‧인쇄잉크 등과 혼합하여 목재‧금속‧콘크리트‧종이 등의 표면을 도장(塗裝)하거나 플라스틱‧고무 등에 혼합하여 착색하는데 사용. ⑤ 미장‧도로용은 무수용성이고 내식성이 있으며 특히 내알칼리성이고, 태양광선에 대하여 100℃ 이하에서는 변질되지 않는 것이어야 됨. ⑥ 안료는 도막결성 성분과 같이 도막을 구성하지만 그 안료 자체로서는 도막을 만들 수 있는 성질은 없으며, 안료가 들어 있지 않은 도료는 일반적으로 투명한 도막을 만들며 안료가 들어 있는 도료는 모두 불투명하고 바탕을 은폐하는 성질을 가지고 있음. ⑦ 성분에 따라 무기‧유기안료로 분류. 전자는 ｢광물성안료｣라고도 함. ⑧ 일반적으로 변색되지 않고 화학적으로도 안정하여 도료에 많이 씀. ⑨ 적색용은 산화철, 황색은 산화황‧황산철, 청색에는 군청‧우르트라마링, 흑색은 유연 카본블랙, 녹색은 우르트라마링‧크롬록, 갈색은 암바 등이 있음.</t>
  </si>
  <si>
    <t>20304</t>
  </si>
  <si>
    <t>안료가 도료의 착색제로 쓰이는 이유</t>
  </si>
  <si>
    <t>① 도료를 착색할 뿐만 아니라, 도막을 불투명하게 만들고 바탕을 은폐하기 때문. ② 화학적으로 안정하고, 색깔이 햇볕이나 대기 작용에 강한 점. ③ 도료를 겹칠 했을 경우, 먼저 칠한 도막의 색이 상칠한 기름이나 용제에 녹아 나오는 일이 없기 때문. ④ 안료는 단순히 색깔에만 국한된 것이 아니라, 도료나 도막의 성질에 물리적 또는 화학적인 많은 영향을 주고 있음. 예를 들면, 도료의 주도나 도막의 기계적인 강도, 내구력 등은 안료가 들어 있을 때 안료의 종류나 함유량에 따라 여러 가지의 뚜렷한 영향을 받고 있음.</t>
  </si>
  <si>
    <t>20305</t>
  </si>
  <si>
    <t>안마루</t>
  </si>
  <si>
    <t>주거시설의 안쪽에 놓인 마루</t>
  </si>
  <si>
    <t>20306</t>
  </si>
  <si>
    <t>안맥</t>
  </si>
  <si>
    <t>도리 또는 평고대 안쪽으로 서까래 또는 부연이 들어간 것이다. 바깥으로 내민 부재 안쪽으로 연장시킨 것을 말한다.</t>
  </si>
  <si>
    <t>20307</t>
  </si>
  <si>
    <t>안면</t>
  </si>
  <si>
    <t>裏面, 內面</t>
  </si>
  <si>
    <t>어떤 물체의 내부 면을 일컫는  2차원 공간</t>
  </si>
  <si>
    <t>20308</t>
  </si>
  <si>
    <t>안목</t>
  </si>
  <si>
    <t>interior width, inside measurement, 內目</t>
  </si>
  <si>
    <t>벽체의 내측면. 각각 다른 물건의 안쪽과 안쪽 사이의 거리를 일컬음.</t>
  </si>
  <si>
    <t>20309</t>
  </si>
  <si>
    <t>안목 꿸대</t>
  </si>
  <si>
    <t>개구(부)의 바로 위 위치로 지나간 꿸대.</t>
  </si>
  <si>
    <t>20310</t>
  </si>
  <si>
    <t>안목 면적</t>
  </si>
  <si>
    <t>net floor area</t>
  </si>
  <si>
    <t>안목치수를 통해 산정된 면적으로, 눈으로 보이는 벽체 사이의 면적(본래의 공간 면적)을 말한다.</t>
  </si>
  <si>
    <t>20311</t>
  </si>
  <si>
    <t>안목 주간제</t>
  </si>
  <si>
    <t>다다미나누기(=), 다다미(일본의 전통 방바닥)에 맞추어 기둥 위치를 정하는 기술</t>
  </si>
  <si>
    <t>20312</t>
  </si>
  <si>
    <t>안목 중인방</t>
  </si>
  <si>
    <t>안목 높이(상인방 높이)에 붙여진 중인방. 현재로는 단순히 중인방이라 할때는 이 안목 중인방을 가리킨다.</t>
  </si>
  <si>
    <t>20313</t>
  </si>
  <si>
    <t>안목간사이</t>
  </si>
  <si>
    <t>clear span, net span</t>
  </si>
  <si>
    <t>각각 다른 물건 또는 지점(기둥)의 안쪽과 안쪽 사이의 거리를 일컬음.</t>
  </si>
  <si>
    <t>20314</t>
  </si>
  <si>
    <t>안목물</t>
  </si>
  <si>
    <t>안목 중인방, 상인방, 밑홈대 등 안목 둘레의 수평재의 총칭. 안목재라고도 한다.</t>
  </si>
  <si>
    <t>20315</t>
  </si>
  <si>
    <t>안목스팬</t>
  </si>
  <si>
    <t>clear span</t>
  </si>
  <si>
    <t>2개의 스팬 지지대의 내부 표면 사이의 거리 (예. 기둥과 기둥사이)</t>
  </si>
  <si>
    <t>20316</t>
  </si>
  <si>
    <t>안목제</t>
  </si>
  <si>
    <t>boundary planning； inside measurement system</t>
  </si>
  <si>
    <t>부재 사이의 치수를 안목 치수로 표시하는 것</t>
  </si>
  <si>
    <t>20317</t>
  </si>
  <si>
    <t>안목척수</t>
  </si>
  <si>
    <t>부재사이의 거리나 짜여진 테두리의 내부 거리를 척수로 환산한 것 ⇨안목치수(＝).</t>
  </si>
  <si>
    <t>20318</t>
  </si>
  <si>
    <t>안목치수</t>
  </si>
  <si>
    <t>inside measurement[dimension],interior width, 內目寸數</t>
  </si>
  <si>
    <t>①  각각 다른 물건 또는 지점(기둥)간 혹은 하나로 구성된 물체에 대한 안쪽과 안쪽 사이의 치수. ②  아파트 따위의 공동 주택 면적을 산정할 때에 벽체 두께를 뺀 실제 너비로 눈으로 보이는 벽 안쪽에서 반대편 벽 안쪽까지의 거리를 측정하여 산정. ③＝내목치수.</t>
  </si>
  <si>
    <t>20319</t>
  </si>
  <si>
    <t>안문간</t>
  </si>
  <si>
    <t>inner entrance, subordinate entrance, 內門間</t>
  </si>
  <si>
    <t>①안채에 달린 문간. ②문간 안쪽에 보조로 쓰이는 작은 문간</t>
  </si>
  <si>
    <t>20320</t>
  </si>
  <si>
    <t>안미들창</t>
  </si>
  <si>
    <t>inward projecting window</t>
  </si>
  <si>
    <t>① 벽의 위쪽에 자그맣게 만든 창. ② 새시가 미끌어져서 아래 안쪽으로 열리는 창.</t>
  </si>
  <si>
    <t>20321</t>
  </si>
  <si>
    <t>안방</t>
  </si>
  <si>
    <t>內房, 內室</t>
  </si>
  <si>
    <t>① 한국식 주택에 있어 집 안채에서 가장 멀리 떨어져 있는 안쪽 방 ② 가장 큰 방으로 가족의 안주인이 사용하는 방</t>
  </si>
  <si>
    <t>20322</t>
  </si>
  <si>
    <t>안방수</t>
  </si>
  <si>
    <t>insidewaterproofing work, 內防水</t>
  </si>
  <si>
    <t>지하실을 방수하는 시공법 중의 하나로, 지하층을 완성한 후 구조체 내부에 직접 방수층을 설치하여 방수하는 방법</t>
  </si>
  <si>
    <t>20323</t>
  </si>
  <si>
    <t>안방술집</t>
  </si>
  <si>
    <t>술을 파는 술집. =내외술집</t>
  </si>
  <si>
    <t>20324</t>
  </si>
  <si>
    <t>안벽</t>
  </si>
  <si>
    <t>interior wall, 內壁</t>
  </si>
  <si>
    <t>건물 내측벽.</t>
  </si>
  <si>
    <t>20325</t>
  </si>
  <si>
    <t>안비탈꿸대</t>
  </si>
  <si>
    <t>제내지 쪽에 있는 둑비탈에, 뼈대를 설치하고 벽을 보강하기 위해 기둥을 연결하는데 쓰는 가로재</t>
  </si>
  <si>
    <t>20326</t>
  </si>
  <si>
    <t>안비탈인방</t>
  </si>
  <si>
    <t>제내지 쪽에 있는 둑비탈에서 기둥과 기둥사이의 거리 또는 높이</t>
  </si>
  <si>
    <t>20327</t>
  </si>
  <si>
    <t>안비탈중인방</t>
  </si>
  <si>
    <t>dimensions of lintel joint</t>
  </si>
  <si>
    <t>안비탈(제내지 쪽에 있는 둑비탈)에 설치하고 벽의 중간 높이에 위치한 인방.</t>
  </si>
  <si>
    <t>20328</t>
  </si>
  <si>
    <t>안사랑</t>
  </si>
  <si>
    <t>內舍廊</t>
  </si>
  <si>
    <t>①안채나 한 대지 내에서 안쪽에 있는 사랑 ②↔바깥사랑.</t>
  </si>
  <si>
    <t>20329</t>
  </si>
  <si>
    <t>건설자</t>
  </si>
  <si>
    <t>constructor, 建設者</t>
  </si>
  <si>
    <t>건설하는 사람.</t>
  </si>
  <si>
    <t>2033</t>
  </si>
  <si>
    <t>안산</t>
  </si>
  <si>
    <t>案山</t>
  </si>
  <si>
    <t>풍수지리학적으로 집터, 묫자리의 앞에 있는 산을 일컫는다.</t>
  </si>
  <si>
    <t>20330</t>
  </si>
  <si>
    <t>안산암</t>
  </si>
  <si>
    <t>andesite, 安山岩</t>
  </si>
  <si>
    <t>① 화성암의 일종‧분출암으로서 중성화성암의 대표적. 화산의 폭발시 용암이 굳어서 생성. ② 색은 암회색‧흑자색으로 강도‧경도‧비중이 크며 내화성으로 석질이 극히 치밀. ③ 함유광물의 양(量)에 의하여 휘석안산암(揮石安山岩)‧각섬석안산암(角閃石安山岩)‧운모안산암(雲母安山岩)‧석영(石英) 안산암으로 분류. ④ 절리(節理)가 있어 채석은 용이하나 대재(大材)를 얻기 힘든 결점이 있음. ⑤ 구조용 석재로 널리 쓰임.</t>
  </si>
  <si>
    <t>20331</t>
  </si>
  <si>
    <t>안상</t>
  </si>
  <si>
    <t>眼象</t>
  </si>
  <si>
    <t>안상연에 오금곡선으로 된 안쪽을 새긴 장식. 석탑, 부도, 불상 등의 여러 석족물에 이용되는 문양의 일종</t>
  </si>
  <si>
    <t>20332</t>
  </si>
  <si>
    <t>안상문</t>
  </si>
  <si>
    <t>眼象文</t>
  </si>
  <si>
    <t>석탑, 부도, 불상 등의 여러 석조물 안에 새기는 장식의 일종.</t>
  </si>
  <si>
    <t>20333</t>
  </si>
  <si>
    <t>안상연</t>
  </si>
  <si>
    <t>眼象緣</t>
  </si>
  <si>
    <t>양판문의 양판을 소정하기 위하여 대는 가는 나무오리로 나누어진 부분을 말한다.</t>
  </si>
  <si>
    <t>20334</t>
  </si>
  <si>
    <t>안상자홈통</t>
  </si>
  <si>
    <t>상자홈통.</t>
  </si>
  <si>
    <t>20335</t>
  </si>
  <si>
    <t>안식각</t>
  </si>
  <si>
    <t>20338</t>
  </si>
  <si>
    <t>안쌍여닫이창</t>
  </si>
  <si>
    <t>inswinging casement window</t>
  </si>
  <si>
    <t>밀거나 당겨서 열고 닫는 창.</t>
  </si>
  <si>
    <t>20339</t>
  </si>
  <si>
    <t>건설협회</t>
  </si>
  <si>
    <t>建設協會</t>
  </si>
  <si>
    <t>건설산업 기본법에 의거하여, 건설 사업자의 품위 보전，상호협력 증진 및 권익옹호 도모, 건설업 관련제도와 건설 경제시책 및 건설기술 개선향상 추구 등을 위해 설립된 법정단체이다.</t>
  </si>
  <si>
    <t>2034</t>
  </si>
  <si>
    <t>안쌓기</t>
  </si>
  <si>
    <t>裏積</t>
  </si>
  <si>
    <t>돌‧벽돌 등을 벽‧담 등의 안쪽(면)에 쌓는 일.</t>
  </si>
  <si>
    <t>20340</t>
  </si>
  <si>
    <t>안쏠림</t>
  </si>
  <si>
    <t>변주를 건물 내부 쪽으로 약간 기울여 건물 전체에 안정감을 주게하는 기법.</t>
  </si>
  <si>
    <t>20341</t>
  </si>
  <si>
    <t>안압지</t>
  </si>
  <si>
    <t>雁鴨池</t>
  </si>
  <si>
    <t>안압지라는 명칭은 조선 초 문헌인 동국여지승람과 동경잡기에서 이미 폐허가 되어 갈대가 무성한 호수에 기러기와 오리들이 날아드는 모습에서 안압지(雁鴨池)라 불렸다. 1980년 이곳에서 발굴된 토기 파편 등에 신라시대에 월지(月池)라고 불렸다는 점에서 월지궁으로 부르게 되었다. 임해전(臨海殿)이라는 명칭은 삼국사기에 동궁이라는 기록에서 비롯된 것으로 이러한 점으로 인해서 현재 사적 명칭을 '동궁과 월지'로 변경되었다. 성(半月城)(경주 월성)과 가까이 있었기 때문이며, 임해전의 이름도 원래는 월지궁이다.</t>
  </si>
  <si>
    <t>20342</t>
  </si>
  <si>
    <t>안여닫이</t>
  </si>
  <si>
    <t>opening in, 內開</t>
  </si>
  <si>
    <t>① 집안이나 방안으로 열고 닫을 수 있게 만든 문. ② 문안쪽에서 빗장 등을 걸어 열수 없게 만든 문</t>
  </si>
  <si>
    <t>20343</t>
  </si>
  <si>
    <t>안연귀</t>
  </si>
  <si>
    <t>內燕口</t>
  </si>
  <si>
    <t>① 안쪽을 연귀로 하고 촉을 내어 물리게 하여 일부만 연귀로 하는 맞춤 ②=안촉연귀</t>
  </si>
  <si>
    <t>20344</t>
  </si>
  <si>
    <t>안와점</t>
  </si>
  <si>
    <t>orbital</t>
  </si>
  <si>
    <t>눈확점, 안와점. 안체계측상의 목표점으로서 안와하연의 최하점이다.</t>
  </si>
  <si>
    <t>20345</t>
  </si>
  <si>
    <t>안자눈</t>
  </si>
  <si>
    <t>잣대의 한면 내측에 치수를 나타내려고 표시를 새기거나 박은 금.</t>
  </si>
  <si>
    <t>20346</t>
  </si>
  <si>
    <t>안장</t>
  </si>
  <si>
    <t>지붕을 만드는 구조 중의 하나로, 기둥 위에 처마도리를 설치한 후 그 위에 지붕보를 설치하는 방법</t>
  </si>
  <si>
    <t>20347</t>
  </si>
  <si>
    <t>안장굽도리</t>
  </si>
  <si>
    <t>trapezoid pedestal</t>
  </si>
  <si>
    <t>출입구의 문선 하부와 걸레받이가 접하는 곳에 위치한 마감재</t>
  </si>
  <si>
    <t>20348</t>
  </si>
  <si>
    <t>안장굽지붕</t>
  </si>
  <si>
    <t>단면의 표면이 안장굽 형태인 집 맨 꼭대기 부분을 덮어 씌우는 덮개</t>
  </si>
  <si>
    <t>20349</t>
  </si>
  <si>
    <t>건성가스</t>
  </si>
  <si>
    <t>乾性gas</t>
  </si>
  <si>
    <t>① 천연가스 중 상온에서 압력을 가해도 액화하지 않고, ｢봄베(bombe)｣에 넣어 압축해도 기체의 상태에서 변하지 않은 가스‧메탄가스 등. ② 반대로 프로판가스와 같이 상온에서 가압하면 액화하고, 봄베 안에서 액체로 변하는 것을 ｢습성가스｣라 함.</t>
  </si>
  <si>
    <t>2035</t>
  </si>
  <si>
    <t>안장끼움</t>
  </si>
  <si>
    <t>가운데를 끼워 맞추다.</t>
  </si>
  <si>
    <t>20350</t>
  </si>
  <si>
    <t>안장대</t>
  </si>
  <si>
    <t>안장의 기본 구조를 이루는 앞가리개, 뒷가리개, 안장대를 통틀어 이루는 말을 말하며, 안장의 뼈대를 이루는 나무 받침대를 말한다.</t>
  </si>
  <si>
    <t>20351</t>
  </si>
  <si>
    <t>안장맞춤</t>
  </si>
  <si>
    <t>bevel shoulder notch</t>
  </si>
  <si>
    <t>① 작은 재를 두 갈래로 중간을 오려내고 큰 재의 쌍구멍에 끼워 맞추는 맞춤. ② 평보와 시옷(ㅅ)자보의 맞춤에 있어서 ㅅ자보를 두 갈래로 내어 평보에 끼워 옆으로 이동되지 않게 한 맞춤. ③ 가름장은 한식 식중방과 기둥의 맞춤에 쓰이고, 안장맞춤은 평보와 ㅅ자보에 쓰임. ④ 가름장맞춤.</t>
  </si>
  <si>
    <t>20352</t>
  </si>
  <si>
    <t>안장면</t>
  </si>
  <si>
    <t>둥근면을 말함.</t>
  </si>
  <si>
    <t>20353</t>
  </si>
  <si>
    <t>안장목</t>
  </si>
  <si>
    <t>鞍裝木</t>
  </si>
  <si>
    <t>안초공(按草工)과 승두(蠅頭)라고도 하며, 반턱으로 따서 안장처럼 기둥 상부에 물린다는 점에서 안장목이라고 하다.</t>
  </si>
  <si>
    <t>20354</t>
  </si>
  <si>
    <t>안장부옆귀</t>
  </si>
  <si>
    <t>모서리 구석 등에 쓰이는 연귀에 줄눈을 초각해서 넣은 것이다.</t>
  </si>
  <si>
    <t>20355</t>
  </si>
  <si>
    <t>안장비계</t>
  </si>
  <si>
    <t>20356</t>
  </si>
  <si>
    <t>안장비늘널</t>
  </si>
  <si>
    <t>비늘처럼 널의 한 옆을 조금 겹쳐 대 붙인 것.</t>
  </si>
  <si>
    <t>20357</t>
  </si>
  <si>
    <t>안장쇠</t>
  </si>
  <si>
    <t>strap, stirrup, beam hanger, bridle iron,</t>
  </si>
  <si>
    <t>① 안장 모양으로 한 부재에 걸쳐놓고 다른 부재를 받게 하는 이음‧맞춤의 보강철물. ② 큰 보에 걸쳐 작은 보를 받게 하거나 귓보와 귀잡이보 등을 접합하는데 쓰임.</t>
  </si>
  <si>
    <t>20358</t>
  </si>
  <si>
    <t>안장장부</t>
  </si>
  <si>
    <t>지옥장부와 같음.</t>
  </si>
  <si>
    <t>20359</t>
  </si>
  <si>
    <t>건성쌓기</t>
  </si>
  <si>
    <t>dry masonry, 乾積</t>
  </si>
  <si>
    <t>① 돌‧석축 등을 모르타르나 콘크리트 등을 쓰지 않고 잘 물려서 그냥 쌓는 것. ② ＝건쌓기.</t>
  </si>
  <si>
    <t>2036</t>
  </si>
  <si>
    <t>안장줄눈</t>
  </si>
  <si>
    <t>통줄의 세로줄눈.</t>
  </si>
  <si>
    <t>20360</t>
  </si>
  <si>
    <t>안장판</t>
  </si>
  <si>
    <t>대평대공 또는 안장 등에 접하고 있는 판.</t>
  </si>
  <si>
    <t>20361</t>
  </si>
  <si>
    <t>안장형 곡면</t>
  </si>
  <si>
    <t>saddle surface</t>
  </si>
  <si>
    <t>아래로 볼록한 곡률과 위로 볼록한 곡률이 만나 안장형태를 띄는 곡면.</t>
  </si>
  <si>
    <t>20362</t>
  </si>
  <si>
    <t>안장형 셸</t>
  </si>
  <si>
    <t>saddle-type shell</t>
  </si>
  <si>
    <t>안장형 곡면을 갖는 셸을 가르키는 명칭으로서, 아치 작용을 통한 하부로 하중을 전달 및 지지되는 방법과 매달림 형태로 하중을 전달하여 상부에 지지되는 셸 구조 형식.</t>
  </si>
  <si>
    <t>20363</t>
  </si>
  <si>
    <t>안전 개가식</t>
  </si>
  <si>
    <t>safeguarded open system</t>
  </si>
  <si>
    <t>도서관에서 열람자가 서가에 직접 접근하여 도서를 자유로이 선택하여 열람할 수 있는 방식으로 자유접가방식이라고도 한다. 여기에는 반개가식,자유개가식,안전개가식 등이 있다.</t>
  </si>
  <si>
    <t>20364</t>
  </si>
  <si>
    <t>안전 계획</t>
  </si>
  <si>
    <t>safety planning</t>
  </si>
  <si>
    <t>건축 공사에서 작업자나 제3자의 사상사고를 방지하기 위한 계획.</t>
  </si>
  <si>
    <t>20365</t>
  </si>
  <si>
    <t>안전 구획</t>
  </si>
  <si>
    <t>safety compartment; refuge area</t>
  </si>
  <si>
    <t>화재발생시 인명의 피난에 안전하도록 방화, 방연상 구획되고 제연설비를 갖춘 안전한 장소.</t>
  </si>
  <si>
    <t>20366</t>
  </si>
  <si>
    <t>안전 밸브</t>
  </si>
  <si>
    <t>safety valve</t>
  </si>
  <si>
    <t>① 용기나 배관 내의 압력이 사전에 정해진 압력을 초월했을 때 자동적으로 작동하여 압력을 낮추고 유지하는 기구. 스프링 식과 레버 식 등이 있음. ② 증기보일러‧과열기‧압력용기‧가스용기(容器) 등에 부착. ③ 최고 사용압력의 몇 %를 초과하면 자동적으로 밸브가 열리도록 추나 스프링 장치가 되어 있음.</t>
  </si>
  <si>
    <t>20367</t>
  </si>
  <si>
    <t>안전 인동 간격</t>
  </si>
  <si>
    <t>safety space between buildings</t>
  </si>
  <si>
    <t>재고 관리에서 저장되어 있는 물자에 위험을 가하는 모든 저해 요인으로부터 물자를 안전하게 보호하기 위하여 유지하는 간격. 안전 간격을 유지함으로써 물자의 보호는 물론 내부 시설 및 수평 수직 공간을 최대한 활용할 수 있고 또한 창고벽이나 방화벽을 보호하고 외부벽으로부터의 습기로 인한 저해 요소를 방지할 수 있다.</t>
  </si>
  <si>
    <t>20369</t>
  </si>
  <si>
    <t>건성유</t>
  </si>
  <si>
    <t>dried [drying] oil, 乾性油</t>
  </si>
  <si>
    <t>① 건조성이 있는 기름의 총칭. ② 공기 중의 산소를 흡수하여 고화(固化)하는, 건조성이 강한 식물성 기름으로 주로 칠감의 원료로 쓰임. ③ 칠 후 산소를 흡수‧건조‧경화되어 유성페인트칠의 도막을 형성함. ④ 아마인유‧오동유‧들기름‧삼씨기름‧콩기름‧어유(魚油) 등이 여기에 속함. ⑤ 동물성유는 건조가 잘 안되고 휘발성이 없으며, 광물성유는 휘발성이 크고 건조기대가 불가함. ⑥ 보일드유(boiled oil)는 건성유를 가열 정제한 것. ⑦ 동백기름은 불건성유. ⑧ 불건성유‧반건성유 등이 있음. ⑨ 건성유를 그대로 쓰면 건조가 느리고 각종 불순물이 함유되어 칠의 성질이 나빠지므로, 여기에 적당량의 건조제를 넣고 가열하여 수분‧불순물을 제거하고 건조를 촉진시킨 것을 사용함.</t>
  </si>
  <si>
    <t>2037</t>
  </si>
  <si>
    <t>안전 장치</t>
  </si>
  <si>
    <t>safety device</t>
  </si>
  <si>
    <t>설비 시스템 내에 설치하여 설비의 사용, 가동이 위험한 상태에 있을 때 설비 시스템의 사용 정지를 촉구해서 가동을 정지시키는 장치. 화재, 지진, 사고 등의 경우에 작동한다.</t>
  </si>
  <si>
    <t>20370</t>
  </si>
  <si>
    <t>안전 정적 허용 하중</t>
  </si>
  <si>
    <t>safety statical permissible load</t>
  </si>
  <si>
    <t>구조물의 극한설계(ultimate strength design)시 부재의 항복조건을 초과하지않고 정적인 균형조건을 만족시키는 하중</t>
  </si>
  <si>
    <t>20371</t>
  </si>
  <si>
    <t>안전 하중</t>
  </si>
  <si>
    <t>safety load</t>
  </si>
  <si>
    <t>구조물 혹은 부재가 안전하게 지지할 수 있는 한계로 생각되는 하중. 위험 하중을 안전율로 나눈 값. →안전 정적 허용 하중.</t>
  </si>
  <si>
    <t>20372</t>
  </si>
  <si>
    <t>안전 하중 영역</t>
  </si>
  <si>
    <t>safety load domain</t>
  </si>
  <si>
    <t>구조물 또는 부재가 안전하게 지지할 수 있는 하중범위</t>
  </si>
  <si>
    <t>20373</t>
  </si>
  <si>
    <t>안전개폐기</t>
  </si>
  <si>
    <t>safety switch, 安全開閉器</t>
  </si>
  <si>
    <t>① 안전을 위해 열었을 때만 뚜껑이 열리는 저압용 나이프 스위치. ② 철판제 상자 안에 장치되고 모터 조작용으로 사용하며 전류기 파일럿램프가 붙어 있는 것도 있음.</t>
  </si>
  <si>
    <t>20374</t>
  </si>
  <si>
    <t>안전계수</t>
  </si>
  <si>
    <t>safety factor, 安全係數</t>
  </si>
  <si>
    <t>구조물 또는 부재가 시공중이나 사용시 작용하는 하중에 대하여 적절한 안전율을 갖고, 또한 내구적이기 위해 설계단계에서 고려하는 각종 계수의 총칭</t>
  </si>
  <si>
    <t>20375</t>
  </si>
  <si>
    <t>안전기</t>
  </si>
  <si>
    <t>각종 설비 기기‧기구에 들어가든지 장치되어 위험한 사용 상태가 되는 경우에 경보를 내어 사용 정지를 촉구하거나, 혹은 기기를 정지 상태로 이행시키는 기기, 장치의 총칭. 보일러, 엘리베이터의 지진 감지, 관제기 등.</t>
  </si>
  <si>
    <t>20376</t>
  </si>
  <si>
    <t>안전등</t>
  </si>
  <si>
    <t>탄광등 위험 장소에서 가스폭발이 일어나지 않도록 특별한 구조로 만든 조병용 램프.</t>
  </si>
  <si>
    <t>20378</t>
  </si>
  <si>
    <t>안전밸브</t>
  </si>
  <si>
    <t>safety valve, 安全－</t>
  </si>
  <si>
    <t>용기나 배관내의 압력이 사전에 정해진 압력을 초월했을 때, 원칙적으로 자력에 의해 밸브체를 열어 내부 유체의 일부를 방출해서압력을 내리고, 다시 밸브체 를 닫는 기능을 갖는 밸브.→릴리프 밸브.</t>
  </si>
  <si>
    <t>20379</t>
  </si>
  <si>
    <t>건성포화증기</t>
  </si>
  <si>
    <t>乾性飽和蒸氣</t>
  </si>
  <si>
    <t>① 보일러에서 조금도 수분이 없는 포화온도의 증기. ② ⇨포화증기. ③ ＝건포화증기＝건증기.</t>
  </si>
  <si>
    <t>2038</t>
  </si>
  <si>
    <t>안전색채</t>
  </si>
  <si>
    <t>safety color, 安全色彩</t>
  </si>
  <si>
    <t>① 위험이나 재해를 방지를 목적으로 사용하는 색을 말한다. ② 보통 적색, 주황색, 노란색, 녹색, 청색, 흰색을 선정하고 있다. 활용의 예로는 작업실이나 독서실에서 눈의 피로를 풀기 위해 녹색을 사용하고, 소화전은 빨간색, 도로보수 등에서는 노란색을 사용하는 것 따위가 있다.</t>
  </si>
  <si>
    <t>20380</t>
  </si>
  <si>
    <t>안전색채사용통칙</t>
  </si>
  <si>
    <t>① KS A 3501. ② 배관식별, 안전표지, 안전 표지판 등으로 결정하는 것으로, 보기 쉬운 색을 사용하여 주의를 환기시키거나 위험성을 감지하도록 하는 것.</t>
  </si>
  <si>
    <t>20381</t>
  </si>
  <si>
    <t>안전섬</t>
  </si>
  <si>
    <t>petestrian island&lt;美&gt;, refuge&lt;英&gt;, 安全島</t>
  </si>
  <si>
    <t>보행자 도로에서 길을 건너기 전에 멈출수 있는 안전지대. 도로 재료로 완전히 둘러싸인 포장 보행자 도로로, 주변 지대보다 높게 설치되어 있다.</t>
  </si>
  <si>
    <t>20383</t>
  </si>
  <si>
    <t>안전성</t>
  </si>
  <si>
    <t>① 안전하거나 안전을 보장하는 성질. ② 물체의 내력이 작용하는 힘에 의해 생기는 응력을 보호하는 성질을 말한다.</t>
  </si>
  <si>
    <t>20384</t>
  </si>
  <si>
    <t>안전성 지표</t>
  </si>
  <si>
    <t>safety index</t>
  </si>
  <si>
    <t>안전성의 정도를 정량적으로 표현한 척도. 특히 확률 통계적으로 안전해지는 확률의 표준정규분포 함수의 역함수로서 주어질 때가 많다.</t>
  </si>
  <si>
    <t>20385</t>
  </si>
  <si>
    <t>안전양생</t>
  </si>
  <si>
    <t>安全養生</t>
  </si>
  <si>
    <t>콘크리트가 완전히 경화되기 전에 타격진동과 거푸집 제거 등으로 외력, 또는 하중을 가하게 된다면 세밀한 균열이 발생하여 충분한 강도를 얻지 못한다. 따라서 소정의 강도가 생길 때까지 안정을 유지하도록 함.</t>
  </si>
  <si>
    <t>20386</t>
  </si>
  <si>
    <t>안전유리</t>
  </si>
  <si>
    <t>safety glass, 安全琉璃, 安全硝子</t>
  </si>
  <si>
    <t>① 부착된 유리가 파손되었을 때 유리가 분산되지 않도록 플라스틱 막 등을 입혀 적층 판으로 만든 유리. ② 파괴와 분산에 대한 저항을 향상 시키기 위해 철사망을 넣는 유리도 있다. ③ 비행기‧자동차‧기차‧방탄유리 등으로 여러가지 널리 사용한다. ④ →합판유리(＝). ⑤ →합유리(＝).</t>
  </si>
  <si>
    <t>20387</t>
  </si>
  <si>
    <t>안전율</t>
  </si>
  <si>
    <t>safety factor, factor of safety, 安全率</t>
  </si>
  <si>
    <t>① 재료가 파괴될 때까지의 최대응력(파괴응력), 즉 극한강도를 허용응력으로 나눈 값. 즉 안전율=극한강도/허용응력 ② 하중 및 응력의 성질 또는 재료의 성질 및 그의 신뢰도, 공작 정도, 사용상태 등에 따라서 좌우되고 적당히 정해짐. ③ ⇨안전계수. ④ 보통 강재에서는 3～3.5 정도이고 콘크리트에서는 3～4 정도. ⑤ ⇨허용응력. ⑥ 파괴강도/설계하중=구조안전율, 재료의 강도/허용응력도=재료안전율</t>
  </si>
  <si>
    <t>20388</t>
  </si>
  <si>
    <t>안전전류</t>
  </si>
  <si>
    <t>安全電流</t>
  </si>
  <si>
    <t>① 전선에 흐르는 전류의 한도. ② 전선에 전류가 흐르면 열이 발생하는데 이 온도가 어느 한도 이상이 되면 고무나 비닐의 절연력(絶緣力)을 약화시킨다. 이를 방지하기 위해 정해진 허용한도는 면선(綿線) 65℃, 고무 및 비닐선은 60℃로 함.</t>
  </si>
  <si>
    <t>20389</t>
  </si>
  <si>
    <t>건스프레이</t>
  </si>
  <si>
    <t>gun spray</t>
  </si>
  <si>
    <t>소총처럼 생긴 분무기.</t>
  </si>
  <si>
    <t>2039</t>
  </si>
  <si>
    <t>안전정적허용하중</t>
  </si>
  <si>
    <t>⇨안전하중(＝).</t>
  </si>
  <si>
    <t>20390</t>
  </si>
  <si>
    <t>안전지내력</t>
  </si>
  <si>
    <t>安全地耐力</t>
  </si>
  <si>
    <t>기반 지지력에 안전율을 고려한 지지력</t>
  </si>
  <si>
    <t>20391</t>
  </si>
  <si>
    <t>안전지대</t>
  </si>
  <si>
    <t>safety zone, safety island, 安全地帶</t>
  </si>
  <si>
    <t>보행자의 안전을 위해 보도, 도로, 거리 및 광장 내에 설치한 장소.</t>
  </si>
  <si>
    <t>20392</t>
  </si>
  <si>
    <t>안전측</t>
  </si>
  <si>
    <t>safety side, 安全側</t>
  </si>
  <si>
    <t>구조물의 설계응력을 실응력보다 더 크게 보았을 때 등에 쓰이는 말.</t>
  </si>
  <si>
    <t>20393</t>
  </si>
  <si>
    <t>안전판</t>
  </si>
  <si>
    <t>20394</t>
  </si>
  <si>
    <t>안전홀더</t>
  </si>
  <si>
    <t>safety holder, 安全－</t>
  </si>
  <si>
    <t>충전 부분의 표피가 사용 중의 온도상승에 견딜 수 있게 절연물로 만들어져 있으며 감전될 위험이 없는 홀더.</t>
  </si>
  <si>
    <t>20396</t>
  </si>
  <si>
    <t>안정</t>
  </si>
  <si>
    <t>stability, 安定</t>
  </si>
  <si>
    <t>구조체에 외력이 작용했을 때,  구조체의 위치 또는 형태에 변화가 없는 것.</t>
  </si>
  <si>
    <t>20397</t>
  </si>
  <si>
    <t>안정 균형</t>
  </si>
  <si>
    <t>stable equilibrium</t>
  </si>
  <si>
    <t>구조물이 균형을 이루고 있을 때, 구조물에 외력이 작용하여 변화가 생겨도 변화에 저항하여 외력이 가해지기 이전으로 돌아가려는 현상.</t>
  </si>
  <si>
    <t>20398</t>
  </si>
  <si>
    <t>안정 이론</t>
  </si>
  <si>
    <t>stability theory</t>
  </si>
  <si>
    <t>구조물의 형식, 좌굴 등에 대해서 대상 구조물의 안정성을 해석 및 평가하는 이론.</t>
  </si>
  <si>
    <t>20399</t>
  </si>
  <si>
    <t>ESI</t>
  </si>
  <si>
    <t>equivalent sphere illuminance</t>
  </si>
  <si>
    <t>등가(等價) 구내(球內) 조도. 책상 위의 백지에 쓰여 있는 문자 등의 광막 반사에 의한 대비 손실이 있는 것을 적분구 내의 균등 입사 조건으로 그와 등가로 한 경우의 조도.</t>
  </si>
  <si>
    <t>204</t>
  </si>
  <si>
    <t>건습</t>
  </si>
  <si>
    <t>dry and wet, 乾濕</t>
  </si>
  <si>
    <t>마른 것과 습한 것</t>
  </si>
  <si>
    <t>2040</t>
  </si>
  <si>
    <t>안정 트러스</t>
  </si>
  <si>
    <t>stable truss</t>
  </si>
  <si>
    <t>안정한 구조를 갖는 트러스. 임의의 외력에 대하여 형태를 크게 바꾸지 않고 힘의 균형 조건이 성립하는 트러스로 정정과 부정정을 포함.</t>
  </si>
  <si>
    <t>20400</t>
  </si>
  <si>
    <t>안정구조물</t>
  </si>
  <si>
    <t>安定構造物</t>
  </si>
  <si>
    <t>하중을 받아도 이동이나 붕괴가 일어나지 않는 구조물.</t>
  </si>
  <si>
    <t>20401</t>
  </si>
  <si>
    <t>안정기</t>
  </si>
  <si>
    <t>ballast, 安定器</t>
  </si>
  <si>
    <t>방전 램프의 점등과 계속을 확실히 하도록 하기 위해 전기 회로와 부품을 한 조의 케이스에 조립한기기. 원래는 각종 기기 동작을 평형으로 유지하는 기능을 갖는 기기를 의미한다.(=밸러스트)</t>
  </si>
  <si>
    <t>20402</t>
  </si>
  <si>
    <t>안정도</t>
  </si>
  <si>
    <t>soundness, 安定度</t>
  </si>
  <si>
    <t>구조물에 외력이 가해졌을 때 구조물의 이동이나 형태의 변형에 대한 저항성의 정도를 말한다. 시멘트의 물리적 성질로서 경화중에 용적의 팽창 정도를 나타낸다.</t>
  </si>
  <si>
    <t>20403</t>
  </si>
  <si>
    <t>안정모멘트</t>
  </si>
  <si>
    <t>moment of stability, 安定－</t>
  </si>
  <si>
    <t>구조물이 불균등 하중 분포에 의해 균형을 잃은 상태가 될 때, 반대방향으로 외력을 가하여 구조물을 안정시켜 힘의 평형상태를 만드는 회전력. 옹벽의 기초 슬래브 전면에 있어서 토압에 의한 전도 모멘트에 저항하는 모멘트.</t>
  </si>
  <si>
    <t>20404</t>
  </si>
  <si>
    <t>안정성</t>
  </si>
  <si>
    <t>stability, 安定性</t>
  </si>
  <si>
    <t>구조물의 각 부재가 항복, 좌굴, 피로, 취성파괴등의 현상이 발생하지 않고 침하, 회전, 미끄러짐 등에 저항하는 구조물의 성능. 옹벽이 토압에 의한 전도 및 슬라이딩에 대해 저항하는 성질.</t>
  </si>
  <si>
    <t>20405</t>
  </si>
  <si>
    <t>안정수</t>
  </si>
  <si>
    <t>stability number</t>
  </si>
  <si>
    <t>사면의 안정을 최소한으로 유지하는데 요구되는 사면의 한계높이에 대한 점착성분의 비율.</t>
  </si>
  <si>
    <t>20407</t>
  </si>
  <si>
    <t>안정이론</t>
  </si>
  <si>
    <t>theory of stability, 安定理論</t>
  </si>
  <si>
    <t>구조물의 구조형식이 안정성 및 좌굴, 피로, 취성파괴등에 대해 안정성을 해석 및 평가하는 이론.</t>
  </si>
  <si>
    <t>20408</t>
  </si>
  <si>
    <t>안정제</t>
  </si>
  <si>
    <t>stabilizing agent, 安定劑</t>
  </si>
  <si>
    <t>흙의 안정성을 증가 또는 유지하기 위해 흙에 첨가하는 물질.</t>
  </si>
  <si>
    <t>20409</t>
  </si>
  <si>
    <t>건습계</t>
  </si>
  <si>
    <t>⇨건습구습도계(＝).</t>
  </si>
  <si>
    <t>2041</t>
  </si>
  <si>
    <t>안젖힘창</t>
  </si>
  <si>
    <t>bottom-hinged inswinging window</t>
  </si>
  <si>
    <t>바닥에 돌저귀 등을 달아 안쪽으로 열리는 창</t>
  </si>
  <si>
    <t>20410</t>
  </si>
  <si>
    <t>안젖힘환기창</t>
  </si>
  <si>
    <t>hopper light, hopper ventilator, hopper vent</t>
  </si>
  <si>
    <t>환기를 위해 안쪽으로 열리는 창문.</t>
  </si>
  <si>
    <t>20411</t>
  </si>
  <si>
    <t>안중문</t>
  </si>
  <si>
    <t>內中門</t>
  </si>
  <si>
    <t>① 안마당, 안채로 들어갈 수 있도록 구분해 놓은 행랑채의 중대문.</t>
  </si>
  <si>
    <t>20412</t>
  </si>
  <si>
    <t>안지름</t>
  </si>
  <si>
    <t>inside diameter, 內徑</t>
  </si>
  <si>
    <t>① 안쪽에서 잰 지름을 의미한다. ② 도면용 약어로는 I.D라고 한다.</t>
  </si>
  <si>
    <t>20413</t>
  </si>
  <si>
    <t>안쪽거푸집</t>
  </si>
  <si>
    <t>inner form, inside form</t>
  </si>
  <si>
    <t>거푸집.</t>
  </si>
  <si>
    <t>20414</t>
  </si>
  <si>
    <t>안쪽붙이대나무혀</t>
  </si>
  <si>
    <t>타일 변형물의 하나로 걸레받이용의 것.</t>
  </si>
  <si>
    <t>20415</t>
  </si>
  <si>
    <t>안쪽용접</t>
  </si>
  <si>
    <t>root running, -鎔接</t>
  </si>
  <si>
    <t>한쪽 맞대기용접에서 안쪽에서 하는 용접</t>
  </si>
  <si>
    <t>기문당72.0%</t>
  </si>
  <si>
    <t>20416</t>
  </si>
  <si>
    <t>안창</t>
  </si>
  <si>
    <t>內窓, 裏窓</t>
  </si>
  <si>
    <t>겹창에서 건물 내부에 속한 창문 ↔외창</t>
  </si>
  <si>
    <t>20417</t>
  </si>
  <si>
    <t>안채</t>
  </si>
  <si>
    <t>main house, 內堂</t>
  </si>
  <si>
    <t>한국 고택에서 두 채 이상의 집이 있을 때 가장 안쪽에 있는 집채로, 살림집에서 주로 여성들이 사용하는 중심 건물.</t>
  </si>
  <si>
    <t>20418</t>
  </si>
  <si>
    <t>안초공</t>
  </si>
  <si>
    <t>按草工</t>
  </si>
  <si>
    <t>반턱으로 따서 안장처럼 기둥 상부구조에 구조적 안정화를 위해서 끼워 넣는 것으로 조선 후기 다포건축에서 기둥사괘에 보 방향으로 조립되며 평방과 주두 기둥머리의 내외로 평방에 직교하여 끼워서 도리까지 감싼 부재이다.</t>
  </si>
  <si>
    <t>20419</t>
  </si>
  <si>
    <t>안촉</t>
  </si>
  <si>
    <t>재의 중간에 촉을 내어 맞춤구성을 한 것이다.</t>
  </si>
  <si>
    <t>20420</t>
  </si>
  <si>
    <t>안촉따기</t>
  </si>
  <si>
    <t>안으로 촉을 내어 물리게 한 맞춤의 일종이다.</t>
  </si>
  <si>
    <t>20421</t>
  </si>
  <si>
    <t>안촉연귀</t>
  </si>
  <si>
    <t>tongue-and-groove miter joint, 內鏃燕口</t>
  </si>
  <si>
    <t>연귀는 부재를 45도씩 만나게 하는 방식으로. 제비 연(燕)에 입구(口)으로 제비 입모양에서 유추된 것이다. 연귀 안쪽에 촉올 만들고 다른 부재에 구멍올 파서 끼워 넣고 바깥쪽을 연귀로 한 것을 말한다.</t>
  </si>
  <si>
    <t>20422</t>
  </si>
  <si>
    <t>안촉연귀 맞춤</t>
  </si>
  <si>
    <t>통이음을 하지 않고 서로 단면을 엇비껴 깍고 양쪽 부재의 안쪽(중간부분) 면에 촉을 내어 맞추는 맞춤</t>
  </si>
  <si>
    <t>20423</t>
  </si>
  <si>
    <t>안촉장부맞춤</t>
  </si>
  <si>
    <t>장부구멍을 부재의 폭 또는 두께의 반 정도까지 파서 끼운 맞춤의 일종이다.</t>
  </si>
  <si>
    <t>20424</t>
  </si>
  <si>
    <t>안측</t>
  </si>
  <si>
    <t>① 안으로 향한 부분이나 안에 있는 부분을 가리킴 ② 툇마루 혹은 비슷한 공간에 돗자리를 깔게 한 경우에는 마루방이라고도 하며, 내측의 주근에 세워진 기둥을 안측 기둥이라 불림.</t>
  </si>
  <si>
    <t>20425</t>
  </si>
  <si>
    <t>안타</t>
  </si>
  <si>
    <t>anta</t>
  </si>
  <si>
    <t>양쪽 기둥이 신전 정면에 노출한 각기둥(角柱)을 말함. 그리스 사원의 출입구 또는 입구-나오스(naos, 내실)의 벽을 끝내는 약간 돌출된 기둥. 순전히 장식적이고 구조적 지지 기능을 갖지 않는 필라스터와 다름. 복수는 ｢antae｣. 그리스 신전에서 많이 볼 수 있는 것으로서,  모양으로 된 것.</t>
  </si>
  <si>
    <t>20426</t>
  </si>
  <si>
    <t>안테나</t>
  </si>
  <si>
    <t>antenna</t>
  </si>
  <si>
    <t>① 송신전력(送信電力)을 전파로써 공간에 방사(放射)하거나 이를 흡수하는 도선장치(導線裝置). ② 공중선(空中線) 또는 방사기(放射器)라고도 함. ③ 대개 금속선(金屬線) 또는 금속봉(棒)으로 됨. ④ 장파‧중파용은 T자형 등의 접지형(接地形)이 많고 단파(短波) 이하에는 비접지형(非接地形)의 다이폴(dipole) 안테나가 사용.</t>
  </si>
  <si>
    <t>20428</t>
  </si>
  <si>
    <t>안테미온</t>
  </si>
  <si>
    <t>antemion</t>
  </si>
  <si>
    <t>팔메트(palmette)와 연꽃 모티브 또는 2가지 유형의 팔메트(개방형 및 폐쇄 형) 로 구성된 고대 벨트 장식. 그리스와 로마 건축에서 보이는 꽃이나 잎이 평면적으로 연속된 장식.</t>
  </si>
  <si>
    <t>20429</t>
  </si>
  <si>
    <t>건습구 온도계</t>
  </si>
  <si>
    <t>wet and dry-bulb thermometer</t>
  </si>
  <si>
    <t>감온부를 물로 적신 거즈로 싼 온도계(습구)와 싸지 않은 온도계(건구)로 이루어진 온도계. 각각 습구 온도와 건구 온도가 측정된다.</t>
  </si>
  <si>
    <t>2043</t>
  </si>
  <si>
    <t>안테픽스</t>
  </si>
  <si>
    <t>antefix</t>
  </si>
  <si>
    <t>기와(처마) 끝부분을 장식하기 위해 신화 속 인물, 꽃 등의 문양이 조각된 막새기와이며, 고대 그리스‧로마 신전에서 사용되었다.</t>
  </si>
  <si>
    <t>20430</t>
  </si>
  <si>
    <t>안팎연귀</t>
  </si>
  <si>
    <t>내부는 맞대거나 장부 또는 촉으로 물게 하고 안과 밖은 연귀로 하는 결구를 말한다.</t>
  </si>
  <si>
    <t>20432</t>
  </si>
  <si>
    <t>안팎촉</t>
  </si>
  <si>
    <t>연귀의 안쪽과 바깥쪽에 서로 촉과 구멍을 파서 나무 마구리를 꿰뚫고, 마구리를 구멍에 넣어 감추는 모서리 부분에서의 부재 이음 방식을 말한다.</t>
  </si>
  <si>
    <t>20433</t>
  </si>
  <si>
    <t>안팎촉문</t>
  </si>
  <si>
    <t>기둥과 가로대가 결구하는 부위에 안팎촉을 댄 문을 말한다.</t>
  </si>
  <si>
    <t>20434</t>
  </si>
  <si>
    <t>안팎촉연귀</t>
  </si>
  <si>
    <t>tongue-and-groove miter joint, 外內鏃燕口</t>
  </si>
  <si>
    <t>마구리가 감춰지게 되는 연귀맞춤의 일종으로 연귀의 안쪽과 바깥쪽은 연귀로 하고 그 내부는 맞대거나 서로 장부 또는 촉으로 꿰뚫어 물리게 하는 결구.</t>
  </si>
  <si>
    <t>20435</t>
  </si>
  <si>
    <t>안팎촉연귀맞춤</t>
  </si>
  <si>
    <t>두 부재에 구멍을 뚫어 이에 맞는 목재의 축을 맞추고 연귀로 안과 밖을 맞추는 결구.</t>
  </si>
  <si>
    <t>20436</t>
  </si>
  <si>
    <t>안피지</t>
  </si>
  <si>
    <t>최상의 미닫이지로 하는 두꺼운 종이. 삼닥나무를 원료로 한다.</t>
  </si>
  <si>
    <t>20437</t>
  </si>
  <si>
    <t>안행</t>
  </si>
  <si>
    <t>stagger</t>
  </si>
  <si>
    <t>건축물의 요소나 건물의 배치에서 비스듬한 축 위로 엇갈리게 늘어놓은 배치형태</t>
  </si>
  <si>
    <t>20438</t>
  </si>
  <si>
    <t>안홈끝</t>
  </si>
  <si>
    <t>깔인방의 홈을 붙인 경우 실내측의 홈끝.</t>
  </si>
  <si>
    <t>20439</t>
  </si>
  <si>
    <t>건습구습도계</t>
  </si>
  <si>
    <t>wet and dry bulb hygrometer, 乾濕球濕度計</t>
  </si>
  <si>
    <t>① 증발되는 물의 정도를 재어서 공기 중의 습도를 알아내는 장치. ② 똑같은 모양의 수은 온도계를 나란히 놓고, 그 한쪽 온도계의 구부(球部)를 늘 축축한 헝겊으로 싸두어 두 온도계가 가리키는 온도의 차를 읽고 계산표에 의한 습도를 앎. ③ ＝건습계(乾濕計).</t>
  </si>
  <si>
    <t>2044</t>
  </si>
  <si>
    <t>안홈통</t>
  </si>
  <si>
    <t>parapet gutter, building gutter, built-in gutter</t>
  </si>
  <si>
    <t>① 처마위 난간벽의 안쪽에 댄 흙통. ② 난간벽(parapet wall) 안에 목제 상자 홈통 바탕을 짜고 함석을 댄 것. ③ 경사는 1/50 정도로 함. ④ 함석공정은 밖상자홈통과 같고, 벽 옆과 지붕기와 밑에는 치켜 올려 비가 새지 않게 공작.</t>
  </si>
  <si>
    <t>20440</t>
  </si>
  <si>
    <t>앉은뱅이 의자</t>
  </si>
  <si>
    <t>의자에 다리가 없어 자리와 등받이만으로 구성된 의자로 앉은 자세를 편하게 유지하기 위해 두 다리를 오므리고 앉는 의자</t>
  </si>
  <si>
    <t>20441</t>
  </si>
  <si>
    <t>알가수 덮개</t>
  </si>
  <si>
    <t>argha는 원래 물을 의미하며 ‘가치있는 것’을 뜻하며 본래 신에게 바치는 공물(알가수)을 보관한 우물을 덮은 것을 말한다.</t>
  </si>
  <si>
    <t>20442</t>
  </si>
  <si>
    <t>알가수 선반</t>
  </si>
  <si>
    <t>수납장의 일종으로 불교에서 부처에게 바치는 물을 넣은 물통 둥을 두는 곳이다.</t>
  </si>
  <si>
    <t>20443</t>
  </si>
  <si>
    <t>알레르겐</t>
  </si>
  <si>
    <t>allergen</t>
  </si>
  <si>
    <t>알레르기성 질환을 일으키는 항원. 식품 외에 꽃가루, 곰팡이, 진드기, 담배 등의 공기 오염질도 한 원인이 됨.</t>
  </si>
  <si>
    <t>20445</t>
  </si>
  <si>
    <t>알렌렌치</t>
  </si>
  <si>
    <t>Allen wrench</t>
  </si>
  <si>
    <t>단면이 6각형으로 된 소형 ㄴ자형의 렌치.</t>
  </si>
  <si>
    <t>20446</t>
  </si>
  <si>
    <t>알로다인</t>
  </si>
  <si>
    <t>Alodine</t>
  </si>
  <si>
    <t>① ｢Amchem Products｣사 제품의 상품명. ② 표면마감은 화학변화를 동반하는 뿜기 또는 침지에 의하고 색채는 무색 또는 여러 가지 농담의 녹색이거나 금색.</t>
  </si>
  <si>
    <t>20447</t>
  </si>
  <si>
    <t>알루마이트</t>
  </si>
  <si>
    <t>alumite</t>
  </si>
  <si>
    <t>알루미늄의 표면에 전해법 둥에 의해 인공적으로 생성시킨 치밀한 산화 피막. 내마모성, 내식성이 우수하다.</t>
  </si>
  <si>
    <t>20448</t>
  </si>
  <si>
    <t>알루미나시멘트</t>
  </si>
  <si>
    <t>alumina cement</t>
  </si>
  <si>
    <t>① 알루미나(Al2O3) 함량이 30～40%인 고급(혼합‧조강)시멘트의 하나. ② 보통 포틀랜드시멘트와는 달리 규산(SiO2)의 양과 알루미나의 양이 정반대. ③ 단시간에 경화(단기강도가 큼)하고 (조강성：3일 강도＝보통시멘트 4주강도), 해수‧화학약품 등에 저항력이 크며 취약성이 있고 수화열량이 많음. ④ 대형 단면에는 부적당하지만 내화도가 높은 콘크리트 제작이 가능. ⑤ 동기공사‧해안공사‧긴급공사 등에 쓰임.</t>
  </si>
  <si>
    <t>20450</t>
  </si>
  <si>
    <t>알루미늄</t>
  </si>
  <si>
    <t>alumininm&lt;英&gt;, aluminum&lt;美&gt;</t>
  </si>
  <si>
    <t>① 보크사이트(bauxite；Al2O3‧2H2O, 氷晶石)를 용융‧전기 분해하여 만드는 경량 내식성의 은백색 비철금속. ② 원소기호 Al, 비중 2.77, 용융점 660℃, 인장강도 1,700kg/cm². ③ 가공이 쉽고 여성‧전성이 풍부, 열‧전기의 전도성이 구리 다음임. ④ 알루미늄재는 지붕재‧물탱크‧창호재(sash), 셔터(shutter), 그밖에 수장재‧설비재‧각종 기구재 등에 널리 쓰임.</t>
  </si>
  <si>
    <t>20451</t>
  </si>
  <si>
    <t>알루미늄 새시</t>
  </si>
  <si>
    <t>aluminium sash</t>
  </si>
  <si>
    <t>① 알루미늄으로 만든 창틀‧문틀. ② 유리창 ·유리문의 틀 및 미닫이 부분을 알루미늄으로 제작한 것으로, 내식성(耐蝕性)이 크고 의장적(意匠的)으로도 경쾌하며 기밀성(氣密性)이 우수하나, 알칼리에 약하고 다른 금속과의 접촉으로 부식될 우려가 있다. ③ 종래의 목재‧철재 등에 비해서 가볍고 튼튼하며 외관이 미려하여 최근 고층건물에 많이 이용.</t>
  </si>
  <si>
    <t>20452</t>
  </si>
  <si>
    <t>알루미늄골판</t>
  </si>
  <si>
    <t>corrugated aluminium sheet, -谷板</t>
  </si>
  <si>
    <t>① 골지어 만든 알루미늄판. ② 두께는 0.3～0.7mm이고, 골이 큰 것(3in.골)과 작은 것(1¼in.골)이 있음.</t>
  </si>
  <si>
    <t>20455</t>
  </si>
  <si>
    <t>알루미늄도료</t>
  </si>
  <si>
    <t>aluminium paint</t>
  </si>
  <si>
    <t>① 알루미늄분말을 안료로 하는 것이고, 전색료에 따라 여러 가지가 있음. ② 녹막이 효과는 전색료에 따라 정해지고 마무리칠에도 많이 쓰임. ③ 녹막이칠. ④ 광선 및 열반사력이 강하고 내열‧방열성이 풍부하고 녹막이의 목적으로도 쓰임.</t>
  </si>
  <si>
    <t>기문당99.2%</t>
  </si>
  <si>
    <t>20456</t>
  </si>
  <si>
    <t>알루미늄분말</t>
  </si>
  <si>
    <t>aluminium powder, -粉抹</t>
  </si>
  <si>
    <t>그라우트(grout), 주입 모르타르 등에 넣어서 건조수축을 막는 혼화제.</t>
  </si>
  <si>
    <t>20457</t>
  </si>
  <si>
    <t>알루미늄새시</t>
  </si>
  <si>
    <t>① 알루미늄을 재료로 하여 만든 창호. ② 항공기‧차량‧선박‧건축 등에 널리 사용되었으나, 최근 건축물의 경우에는 알루미늄샤시와 비교하여 단열효과가 높고 열전도율이 낮은 하이샤시가 주로 시공된다.</t>
  </si>
  <si>
    <t>20458</t>
  </si>
  <si>
    <t>알루미늄창호 및 창문틀재</t>
  </si>
  <si>
    <t>①건축물에 시공되는 알루미늄으로 만든 창틀‧문틀. ②KS F 4506.</t>
  </si>
  <si>
    <t>20459</t>
  </si>
  <si>
    <t>건식</t>
  </si>
  <si>
    <t>dry-rot, 乾蝕</t>
  </si>
  <si>
    <t>①균사속(菌絲束)이 있는 부후균(腐朽菌)이 지면 또는 그 부근에서 수분을 흡수하여 비교적 건조된 상태로 목재의 표면에 발육함으로써 만연되어 재가 갈색으로 변색되며 썩는 것. ② 건부(乾腐)(⇦)라고도 함.</t>
  </si>
  <si>
    <t>2046</t>
  </si>
  <si>
    <t>알루미늄판</t>
  </si>
  <si>
    <t>aluminium plate</t>
  </si>
  <si>
    <t>① 알루미늄을 제판화한 것. ② 연하고 가벼우며 용도가 많음(가구‧건축용재‧판금재 등).</t>
  </si>
  <si>
    <t>20460</t>
  </si>
  <si>
    <t>알루미늄페인트</t>
  </si>
  <si>
    <t>galvanized sheet iron paint</t>
  </si>
  <si>
    <t>안료로서 알루미늄 분말을 함유한 유성 또는 합성 수지 배합 페인트 은색을 나타내고, 방청 도장의 정벌 바름이나 열반사용으로서 쓰인다.</t>
  </si>
  <si>
    <t>20461</t>
  </si>
  <si>
    <t>알루미늄플러시문</t>
  </si>
  <si>
    <t>플러시문.</t>
  </si>
  <si>
    <t>20462</t>
  </si>
  <si>
    <t>알루미늄합금</t>
  </si>
  <si>
    <t>aluminium alloy, -合金</t>
  </si>
  <si>
    <t>① 알루미늄을 주성분으로 하는 합금. ② 내식(耐蝕) 알루미늄합금은 Al-Mg 또는 Al-Mn 합금이 있고, 주물용 알루미늄합금은 Al-Cu계와 Al-Zn-Cu계 등이 있으며 두랄루민(duralumin)은 강력한 합금임.</t>
  </si>
  <si>
    <t>20463</t>
  </si>
  <si>
    <t>알루미라이트</t>
  </si>
  <si>
    <t>alumilite</t>
  </si>
  <si>
    <t>알코아사(Aluminum Company of America)의 제품으로서 사용되고 있는 양극산화처리 마감에 대한 상품명.</t>
  </si>
  <si>
    <t>20464</t>
  </si>
  <si>
    <t>알름크비스트</t>
  </si>
  <si>
    <t>Osvald Almqvist : 1884～195</t>
  </si>
  <si>
    <t>스웨덴 건축가. 1908년 스톡홀름 Royal Institute of Technology 졸업. 스웨덴 건축가. Sigurd Lewerentz과 함께 독립건축학교를 설립하고 국가적 스타일을 찾는 과정에서 풍토건축의 전통을 연구.</t>
  </si>
  <si>
    <t>20465</t>
  </si>
  <si>
    <t>알매</t>
  </si>
  <si>
    <t>기와를 일 때에 산자(橵子) 위에 이겨서 까는 흙.</t>
  </si>
  <si>
    <t>20466</t>
  </si>
  <si>
    <t>알매도리</t>
  </si>
  <si>
    <t>알매는 서까래 위에 얹는 반죽한 흙이며, 도리는 서까래를 받치는 기둥 위에 건너지르는 나무이다.  서까래를 얹고 나면  너시래(외대) 또는 산자를 엮어 알매를 얹으면서 지붕대를 만드는데 이러한 지붕대에서 안쪽으로 보로 지지하는 것을 말함.</t>
  </si>
  <si>
    <t>20467</t>
  </si>
  <si>
    <t>알매바름</t>
  </si>
  <si>
    <t>산자(橵子) 위에 이겨서 까는 흙을 지붕기와 밑에 산자를 엮어 바르는 것을 말한다.</t>
  </si>
  <si>
    <t>20468</t>
  </si>
  <si>
    <t>알매잇기</t>
  </si>
  <si>
    <t>알매는 기와를 이을 때 산자위에 까는 흙이다. 알매잇기는 알매(서까래 위에 얹는 흙)를 넣은 뒤 기와를 올려 잇는 것을 말함.</t>
  </si>
  <si>
    <t>20469</t>
  </si>
  <si>
    <t>건식 공법</t>
  </si>
  <si>
    <t>dry construction method</t>
  </si>
  <si>
    <t>시공 시에 물을 쓰지 않고 못치기, 비스 고정, 볼트 조임, 접착제 등을 사용하여 조립하는 공법</t>
  </si>
  <si>
    <t>2047</t>
  </si>
  <si>
    <t>알매흙</t>
  </si>
  <si>
    <t>기와잇기를 위해 서까래를 얹은 후 너시래(외대) 또는 산자 위에 얹는 흙</t>
  </si>
  <si>
    <t>20470</t>
  </si>
  <si>
    <t>알베도</t>
  </si>
  <si>
    <t>albedo</t>
  </si>
  <si>
    <t>태양에서 지구상에 도달한 일사가 대기나 지표면에 의해 반사되는 비율. 대기를 포함한 지구의 알베도는 평균 약 30% (=알베이도)</t>
  </si>
  <si>
    <t>20471</t>
  </si>
  <si>
    <t>알베르티</t>
  </si>
  <si>
    <t>Leone Battista Alberti：144～1472</t>
  </si>
  <si>
    <t>제노바 출생. 이탈리아 르네상스 초기의 건축가.주로 예술가로 알려져 있지만 수학자이기도 했다. 구조적 관점이 아닌 시각적 관점에서 기둥과 상인방 건축의 본질을 파악했으며, 고전 오더를 활용한 브루넬레스키와는 달리 고전 오더를 올바르게 적용하려고 하고 했다. 1435년 &lt;회화론, Della pittura&gt;을 저술하였는데, 예술적 및 건축 적 재현의 기하학적 도구로 관점을 결정하는 데 있어 고전 광학에 대한 과학적 내용을 담았다. 1452년에 &lt;건축론, De re aedificatoria&gt; 10권을 완성했다. 이들 저작에서는 예술가들은 자연을 그대로 객관적으로 모방해야하지만 예술가는 아름다움에 특히주의를 기울여야 한다는 점을 강조했다. &lt;루첼라이 팔라조, Façade of Palazzo Rucellai&gt;‧&lt;산타마리아 노베라 성당, Santa Maria Novella&gt; 등은 대표적 작품이다.</t>
  </si>
  <si>
    <t>20472</t>
  </si>
  <si>
    <t>알비니</t>
  </si>
  <si>
    <t>Franco Albini：195～</t>
  </si>
  <si>
    <t>이탈리아의 현대건축가. 알비니의 창작물을 통해 현대적인 가구 디자인은 이탈리아 전통 장인과 새로운 형태의 모더니즘을 결합. 미니멀리스트 미학을 기반으로 숙련된 이탈리아 장인 정신을 적용.</t>
  </si>
  <si>
    <t>20473</t>
  </si>
  <si>
    <t>알손잡이</t>
  </si>
  <si>
    <t>[door] knob</t>
  </si>
  <si>
    <t>① 함자물쇠의 손잡이 중(中) 잡는 부분이 넓적한 알 모양(구형)으로 둥글게 된 것. ② 노브.</t>
  </si>
  <si>
    <t>20474</t>
  </si>
  <si>
    <t>알아이비에이</t>
  </si>
  <si>
    <t>RIBA；Royal Institute of British Architect</t>
  </si>
  <si>
    <t>1834년에 설립된 영국 왕립 건축가 협회. 두 개의 건축가 등록법을 입법화 시켜 등록된 건축가만이 설계 및 감리업무를 집행할 수 있도록 설치된 영국의 건축가를위한 직능단체이다.</t>
  </si>
  <si>
    <t>20475</t>
  </si>
  <si>
    <t>알추녀</t>
  </si>
  <si>
    <t>-春舌</t>
  </si>
  <si>
    <t>추녀를 보강하고, 들어올리기 위해 주심도리위 추녀밑을 받치는 부재. 구조적으로 구조적으로 힘을 많이 받는 단부를 보강하는데 효과적임.</t>
  </si>
  <si>
    <t>20476</t>
  </si>
  <si>
    <t>건식 필터</t>
  </si>
  <si>
    <t>dry filter</t>
  </si>
  <si>
    <t>여과에 의해 공기를 청정화하는 기기 장치. 매트형, 쐐기형, 접기형, 케이지형, 봉지형, 패널형, 박스형 등의 유닛 에어 필터가 있다. →에어 필터 ↔ 습식 필터.</t>
  </si>
  <si>
    <t>2048</t>
  </si>
  <si>
    <t>알칼리 축전지</t>
  </si>
  <si>
    <t>alkaline storage batteiy</t>
  </si>
  <si>
    <t>전해액에 알칼리 용액(가성칼리)을 사용한 축전지. 양극에 수산화제이니켈, 음극에 카드뮴을 사용하며, 공칭 전압은 1.2V.</t>
  </si>
  <si>
    <t>세화72.0%</t>
  </si>
  <si>
    <t>20481</t>
  </si>
  <si>
    <t>알칼리도</t>
  </si>
  <si>
    <t>alkalimity, -度</t>
  </si>
  <si>
    <t>① 수중의 중탄산염‧탄산염 또는 수산화물 등의 알칼리분을 이에 대응하는 탄산칼슘으로 환산하여 P.P.M으로 표시한 것. ② ｢M 알칼리도｣와 ｢P 알칼리도｣가 있음.</t>
  </si>
  <si>
    <t>세화39.1%</t>
  </si>
  <si>
    <t>20482</t>
  </si>
  <si>
    <t>알칼리성 흙</t>
  </si>
  <si>
    <t>alkali soil, -性土</t>
  </si>
  <si>
    <t>증류수와 흙을 혼합했을 때의 용액이 알칼리성을 띠는 흙.</t>
  </si>
  <si>
    <t>20483</t>
  </si>
  <si>
    <t>알칼리성내화벽돌</t>
  </si>
  <si>
    <t>-性耐火壁乭</t>
  </si>
  <si>
    <t>① 알칼리성 내화벽돌에는 돌로마이트벽돌‧마그네시아벽돌‧알루미나벽돌 등이 있는데, 내화도는 S.K 35～36인 1,770～1,790℃ 정도임. ② 형태 및 치수는 9.5cm×11.4cm ×23cm의 것이 보통이며, 용도에 따라 특수한 형태의 것도 있음. ③ 비중은 보통 벽돌보다 큰 것으로 2.5～4.0 정도의 것들이 있음.</t>
  </si>
  <si>
    <t>20484</t>
  </si>
  <si>
    <t>알칼리제</t>
  </si>
  <si>
    <t>-劑</t>
  </si>
  <si>
    <t>물의 알칼리도를 높이거나 PH값을 조정하기 위하여 사용된 알칼리성 약.</t>
  </si>
  <si>
    <t>20485</t>
  </si>
  <si>
    <t>알코브</t>
  </si>
  <si>
    <t>① 서양식 건축에서 벽의 한 부분으로 쑥 들어가게 만들어 놓은 부분을 말한다. ② 침대나 의자를 들여놓고 때때로 문이나 난간대로 막아 놓기도 한다.</t>
  </si>
  <si>
    <t>20486</t>
  </si>
  <si>
    <t>알코올바니시</t>
  </si>
  <si>
    <t>alcohol varnish</t>
  </si>
  <si>
    <t>① 수지를 알코올과 테레핀유로 묽게 한 것. ② 수지니스. ③ 마닐라 코펄‧로진‧알칼로이드 등 각기 알코올 또는 다른 용제에 용해 제조한 것 등 여러 가지가 있음.</t>
  </si>
  <si>
    <t>20488</t>
  </si>
  <si>
    <t>알코올온도계</t>
  </si>
  <si>
    <t>alcohol thermometer, -溫度計</t>
  </si>
  <si>
    <t>① 바닥에 액이 고인 구(球)가 있는 막대 모양의 유리관에 넣은 알코올이 온도 변화에 따라 팽창‧수축하는 성질을 이용한 온도계. ② 알코올의 비등점은 78℃, 응고점은 －117℃이므로 수은온도계보다 저온을 측정하는 데는 편리하나, 오차가 따르므로 정밀 측정에는 저항온도계를 사용.</t>
  </si>
  <si>
    <t>기문당77.6%</t>
  </si>
  <si>
    <t>20489</t>
  </si>
  <si>
    <t>건식구조</t>
  </si>
  <si>
    <t>dry construction, dry- wall construction, 乾式構造</t>
  </si>
  <si>
    <t>① 현장에서 물을 사용하는 콘크리트, 미장공사를 하지 않고 미리 제작된 부재를 사용하여 조립하는 구조. ② 벽이나 천장을 합판, 석고보드, 금속판 등 규격품으로 조립하는 방식 ③ 공사기간을 단축할 수 있고, 건축 부재의 대량생산이 가능한 구조이다.</t>
  </si>
  <si>
    <t>2049</t>
  </si>
  <si>
    <t>알키드수지</t>
  </si>
  <si>
    <t>alkyd resin, -樹脂</t>
  </si>
  <si>
    <t>① 무수프탈산과 글리세린의 순수수지를 각종 지방산‧유지‧천연수지로 변성한 포화폴리에스테르수지를 일컬음. ② 내후성‧밀착성‧가소성이 좋고 내수‧내알칼리성이 부족. ③ 수지에 포함된 유지류의 함유량에 따라 단유장(35～45%)과 중유장(45～55% 포함), 장유장(55～64% 포함)으로 나눔. ④ 유장이 클수록 용해성‧건조성‧가소성이 좋고 점도‧경도‧광택은 떨어짐. ⑤ 도료로 단독으로 쓰거나 다른 합성수지들과 혼합하여 혼성도료로서 각종 도료의 원료.</t>
  </si>
  <si>
    <t>20491</t>
  </si>
  <si>
    <t>알키드수지바니시</t>
  </si>
  <si>
    <t>alkyd resin varnish</t>
  </si>
  <si>
    <t>알키드수지를 280℃ 정도로 처리한 것을 벤졸 등으로 희석하여 만든 투명도료의 일종.</t>
  </si>
  <si>
    <t>20492</t>
  </si>
  <si>
    <t>알토</t>
  </si>
  <si>
    <t>Hugo Henrik Alvar Aalto;1898. ～1976</t>
  </si>
  <si>
    <t>20494</t>
  </si>
  <si>
    <t>알피엠</t>
  </si>
  <si>
    <t>r.p.m：revolution per minute, rotary per minute</t>
  </si>
  <si>
    <t>① 회전체의 회전수 표시법. ② 매분당(1분간의) 회전수.</t>
  </si>
  <si>
    <t>20495</t>
  </si>
  <si>
    <t>암가임</t>
  </si>
  <si>
    <t>가임 통제에 반하는 고액 가임. ↔ 공정가임.</t>
  </si>
  <si>
    <t>20496</t>
  </si>
  <si>
    <t>암거</t>
  </si>
  <si>
    <t>暗渠</t>
  </si>
  <si>
    <t>도시의 도로 아래에는 크고 작은 하수관거가 종횡으로 부설되어 하수를 흘려보내기 위해 지하에 매설하든지, 지표에 있으면 복개를 한 것. 용수나 배수용의 수로가 도로, 철도, 제방 등의 아래에 매설 할 경우 암거를 사용함.</t>
  </si>
  <si>
    <t>20497</t>
  </si>
  <si>
    <t>암굴분묘</t>
  </si>
  <si>
    <t>rock-hewn tomb, 岩窟墳墓</t>
  </si>
  <si>
    <t>고대 이집트시대 멤피스에서 테베로 나일강 상류지방에 수도를 옮긴 후 피라미드 대신 생겨진 분묘 형식.  12왕조 시대 이후에는 더 이상 피라미드가 왕묘로 사용되지 않았다. 왜 파라오들이 피라미드 건설을 포기했는지는 분명하지 않지만, 그 가운데는 완전히 드러나는 피라미드와는 달리 쉽게 찾기 힘든 방식으로 무덤을 만들어 무덤의 도굴을 피하고자 했던 의도  바위 산을 깊게 파고 들어간 통로와 여러 개의 방으로 구성.  암굴분묘의 양식에서 건축술의 발달로 신전건축이 생김.</t>
  </si>
  <si>
    <t>20498</t>
  </si>
  <si>
    <t>암굴사원</t>
  </si>
  <si>
    <t>岩窟寺院</t>
  </si>
  <si>
    <t>암석 절벽 혹은 바위산을 뚫어 조성한 사원건축. 주로 불교건축에 많이 나타나 있으며, 바라문교‧자이나교 등에서도 볼 수 있음.  암굴사원은 다양한 방식과 세계 곳곳에서 건설되었다.  인도 중서부 마하라슈트라에 있는 불교 석굴 사원인 아잔타나 엘로라 석굴사원의 경우 총 29개의 석굴로 구성되어 있으며 (엘로라는 34개) 반원형의 현무암 절벽을 뚫어서 조성.  마말라푸람(mamallapuram). 암굴사원은 초기 형식으로부터 석조건축으로 진화하는 과정을 보여줌.  뭄바이(Mumbai) 인근 오만 해의  엘레판타(Elephanta)섬에 있는  '동굴의 도시'에는 시바(Shiva) 신을 섬기는 내용의 암각 작품이 있는 석굴 사원 등이 유명. 이집트에서는 애스원 남쪽 나일강 서안의 누비아 지방의 아부심벨에 있는 암굴 신전이 대표적임.</t>
  </si>
  <si>
    <t>20499</t>
  </si>
  <si>
    <t>ET</t>
  </si>
  <si>
    <t>유효 온도(effective temperature)로  1923년 미국에서 Hougton과 Yaglou에 의해 처음으로 창안기온, 기류, 습도의 조합으로 나타낸 쾌적 지표. 유효온도 22℃란 RH 100%, 기류 0 m/sec, 기온 22℃와 같은 느낌을 주는 다양한 습도, 기류, 온도 조합</t>
  </si>
  <si>
    <t>세화2.6%</t>
  </si>
  <si>
    <t>205</t>
  </si>
  <si>
    <t>건식벽</t>
  </si>
  <si>
    <t>dry wall, 乾式壁</t>
  </si>
  <si>
    <t>석고보드, 합판 등 재료를 모르타르 없이 설치하는 벽</t>
  </si>
  <si>
    <t>2050</t>
  </si>
  <si>
    <t>암기와</t>
  </si>
  <si>
    <t>암키와라고도 하며, 지붕의 바닥면에 깔리는 기와</t>
  </si>
  <si>
    <t>20500</t>
  </si>
  <si>
    <t>암대</t>
  </si>
  <si>
    <t>장부구멍이 있는 쪽.</t>
  </si>
  <si>
    <t>20501</t>
  </si>
  <si>
    <t>암돌쩌귀</t>
  </si>
  <si>
    <t>gudgeon of hinge, pan</t>
  </si>
  <si>
    <t>여닫이문을 달 때 한쪽은 문틀에, 다른 한쪽은 문짝에 고정하여 문짝이나 창문을 다는 데 쓰는 철물인 경첩에는 암돌쩌귀와 숫돌쩌귀가 이는데,  문짝을 떼어내어야 하는 여닫이문에서 한쪽은 문짝에 붙이고 다른쪽은 문설주에 붙이는 것. 암돌쩌귀는 수톨쩌귀의 뾰족한 부분을 끼우도록 구멍이 뚫린 돌쩌귀</t>
  </si>
  <si>
    <t>20502</t>
  </si>
  <si>
    <t>암마룻장</t>
  </si>
  <si>
    <t>적새, 암마루장이라고도 하며, 마루 축조용 기와는 각 마루를 쌓아 올리는데 사용되는 기와로 적새, 착고, 부고가 있다. 적새는 대개 암키와를 세로로 반절하여 사용하거나 원형 그대로를 이용</t>
  </si>
  <si>
    <t>20503</t>
  </si>
  <si>
    <t>암막</t>
  </si>
  <si>
    <t>暗幕</t>
  </si>
  <si>
    <t>① 실내의 직사광선을 차단하기 위해 사용되는 커튼류. 가리는 역할이 주기능임. ② 흑색‧적색의 이중 천으로 커튼을 만들어 링을 달아 옆으로 이동 개폐하든지 위로 달아 올려 개폐. ③ 암실‧극장‧영화관‧강당‧실험실 등에 쓰임.</t>
  </si>
  <si>
    <t>20504</t>
  </si>
  <si>
    <t>암막새</t>
  </si>
  <si>
    <t>女莫斯</t>
  </si>
  <si>
    <t>암키와의 한쪽 끝에 약간 위로 휜 장방형의 드림새를 덧붙여 제작하며 막새 표면에 당초 무늬가 중심이 되어 다양한 문양이 적용</t>
  </si>
  <si>
    <t>20505</t>
  </si>
  <si>
    <t>암면</t>
  </si>
  <si>
    <t>rock wool, 岩綿</t>
  </si>
  <si>
    <t>① 현무암‧안산암‧사문암‧광제(제출의 부산물) 등의 원료를 전기로로 용융시킨 것을 작은 구멍이 있는 분출구로 내뽑을 때 냉수나 압축공기 등으로 냉각시킨 섬유상의 것. ② 단열‧보온‧흡음 등에 우수하고 내화성도 있어서 절연재, 즉 음이나 열의 차단재로서 널리 쓰임.</t>
  </si>
  <si>
    <t>20506</t>
  </si>
  <si>
    <t>암면 완충재</t>
  </si>
  <si>
    <t>rock wool shock absorber</t>
  </si>
  <si>
    <t>고체음이나 충격성 진동 등의 전파를 차단 또는 감쇠시키기 위해 전파 경로 도중에 삽입되는 판상이나 펠트상으로 정형된 암면.</t>
  </si>
  <si>
    <t>20507</t>
  </si>
  <si>
    <t>암면 흡음재</t>
  </si>
  <si>
    <t>rock wool acoustic material</t>
  </si>
  <si>
    <t>암면 섬유를 접착제에 의해 펠트상이나 판상으로 성형, 가공한 흡음재. KS 규격으로 규정되어 있다. →유리솜 흡음재.</t>
  </si>
  <si>
    <t>20508</t>
  </si>
  <si>
    <t>암면대</t>
  </si>
  <si>
    <t>rock wool strip, 岩綿帶</t>
  </si>
  <si>
    <t>띠 모양의 암면 제품.</t>
  </si>
  <si>
    <t>20509</t>
  </si>
  <si>
    <t>건식벽구조</t>
  </si>
  <si>
    <t>현장에서 물을 사용하지 않고 시공가능하며 규격이 일정하여 패널로 맞추기만 하면 되므로 공사기간이 짧고 이축이 쉬움</t>
  </si>
  <si>
    <t>2051</t>
  </si>
  <si>
    <t>암면보온판</t>
  </si>
  <si>
    <t>rock wool insulating board, 岩綿保溫板</t>
  </si>
  <si>
    <t>① 암면을 물속에서 불순물을 제거한 후 접착제를 혼합하여 텍스 제조기로 제판 건조한 것. ② 치수는 90cm×60cm 정도이고, 두께는 20～50mm, 안전 사용온도는 최고 500℃ 정도.</t>
  </si>
  <si>
    <t>20510</t>
  </si>
  <si>
    <t>암면판</t>
  </si>
  <si>
    <t>rock wool board, 岩綿板</t>
  </si>
  <si>
    <t>① 암면섬유에 접착제를 넣어 판상으로 성형한 것. ② 단열재‧흡음재 등으로 쓰임.</t>
  </si>
  <si>
    <t>20511</t>
  </si>
  <si>
    <t>암모니아압축기</t>
  </si>
  <si>
    <t>ammonia compressor</t>
  </si>
  <si>
    <t>① 암모니아를 압축하는 압축기. ② 냉동용에는 일반적으로 저속입형(低速立形)‧고속다기통형(高速多氣筒形) 등이 쓰임.</t>
  </si>
  <si>
    <t>20512</t>
  </si>
  <si>
    <t>암몬</t>
  </si>
  <si>
    <t>Ammon</t>
  </si>
  <si>
    <t>아문 (Amun 또는 아몬 Amon, 암몬 Ammon, 아멘 Amen)은 고대 이집트에서 전지전능한 주신이다. 고대 이집트 신화의 신으로서 "숨겨진 자"를 의미하며, 힉소스(Hyksos)에 저항한 테베(Thebes)의 반란과 아모스1세(Ahmose I, BC 16 세기)의 통치로 아문은 아문-라(Amun-Ra) 또는 아문-레(Amun-Re)는 태양신 라(Ra)와 융합되어 국가적으로 중요한 신이 되었다. 힉소스(Hyksos)는 ‘이민족 통치자’를 가리키는 고대 이집트어 ‘헤까 크세웨트(heqa khsewet)’에서 유래한 말로써, 나일강 동부의 델타(Delta) 유역을 점령한 민족이며, 테베는 고대 이집트 신왕국시대(B.C. 1567경~B.C. 1320경)의 수도. 상이집트, 카이로 남쪽 726km, 현재의 룩소르 주변에 해당한다.이집트 제국의 주요 신으로서 아문-라(Amun-Ra)는  이집트 밖에서도 숭배되기 시작했다. 제우스 암몬(Zeus Ammon)으로서 그리스의 제우스와 동일시되었다. 고대 이집트의 룩소르(Luxor)‧카르나크(Karnak)에 암몬신전이 있다.</t>
  </si>
  <si>
    <t>20513</t>
  </si>
  <si>
    <t>암몬신전</t>
  </si>
  <si>
    <t>temple of Ammon Karnak, -神殿</t>
  </si>
  <si>
    <t>카르나크 대신전에서 가장 인상적인 장소가 거대한 기둥이 빼곡하게 늘어선 대열주실(Great Hypostyle Hall)을 말하는 것으로  아몬-레(Amon-Re) 경내 카르낙(Karnak) 사원 단지 내에 있다. 이 건축물은 19 세기 이집트 왕조 (BC 1290 ~ 1224 년경)에 세워졌다. 프톨레마이오스 시대까지 계속되었지만, 대부분의 현존하는 건물은 신왕국(New Kingdom, 이집트제국)에서 비롯하였다. 암몬신전을 중심으로 신역(神域)의 넓이는 1,400m×560m, 양쪽에 스핑크스‧6개의 파일론‧다주실(多柱室)은 16개 열 134개의 기둥(지름 3.5m, 파피루스형 주두)이 있는데 파피루스 기둥열은 창조 된 신인 아문이 창조 초기에 혼돈의 물에서 생겨난 원시 파피루스 늪을 나타낸다. 채광은 고측창, 주두양식은 연꽃‧연꽃봉오리(lotus bud) 등이 쓰이고 있다.</t>
  </si>
  <si>
    <t>20514</t>
  </si>
  <si>
    <t>암문</t>
  </si>
  <si>
    <t>暗門</t>
  </si>
  <si>
    <t>성곽의 후미진 곳이나 깊숙한 곳에 적이 알지 못하게 만드는 외부에서 잘 보이지 않는 성문이다.</t>
  </si>
  <si>
    <t>20515</t>
  </si>
  <si>
    <t>암미터</t>
  </si>
  <si>
    <t>ammeter</t>
  </si>
  <si>
    <t>① 전기회로의 직류 도는 교류전류의 크기를 측정하는 계기. ② 전류계.</t>
  </si>
  <si>
    <t>20516</t>
  </si>
  <si>
    <t>암반</t>
  </si>
  <si>
    <t>base rock, 岩盤</t>
  </si>
  <si>
    <t>어떤 공간적인 폭을 가진 자연의 암체,
통상 지질학적 분리면이나 불연속면을 포함하고 불균질 비등방성임.</t>
  </si>
  <si>
    <t>20517</t>
  </si>
  <si>
    <t>암반층</t>
  </si>
  <si>
    <t>岩盤層</t>
  </si>
  <si>
    <t>암반으로 이루어진 층</t>
  </si>
  <si>
    <t>20518</t>
  </si>
  <si>
    <t>암보</t>
  </si>
  <si>
    <t>기다란 보의 일종으로 문 상인방과 교차해서 설치한다.</t>
  </si>
  <si>
    <t>20519</t>
  </si>
  <si>
    <t>건식벽마무리</t>
  </si>
  <si>
    <t>dry-wall finish</t>
  </si>
  <si>
    <t>물을 사용하지 않고 석고보드나 합판으로 마무리하는 벽 마감.</t>
  </si>
  <si>
    <t>2052</t>
  </si>
  <si>
    <t>암색</t>
  </si>
  <si>
    <t>shade, 暗色</t>
  </si>
  <si>
    <t>①명도나 채도가 낮은 색. ② 색에 검은색을 합해서 만들어 지는 색.</t>
  </si>
  <si>
    <t>20520</t>
  </si>
  <si>
    <t>암석</t>
  </si>
  <si>
    <t>rock, 岩石</t>
  </si>
  <si>
    <t>① 바위와 돌의 통칭. ② 암석을 그 성인에 따라 대별하면 지구의 암장(岩漿)이 냉각 응고하여 된 화성암(火成岩, igneous rock), 쇄파(碎破)‧분해한 여러 가지 암석의 부스러기나 물에 용해한 광물질 혹은 생물체의 유해 등이 침전‧퇴적하여 만들어진 퇴적암(수성암, 水成岩, sedimentary rock), 위의 두 가지가 천연의 압력 또는 열로 말미암아 물리적 혹은 화학적으로 변질하여 만들어진 변성암(變成岩, metamorphic rock) 등 세 가지로 나눌 수 있는데, 건재(建材)로서 중요한 것은 화성암과 수성암임. ③ 암석을 경도에 따라 분류하면 경석‧준경석‧연석으로 나뉨. ④ 석재.</t>
  </si>
  <si>
    <t>20521</t>
  </si>
  <si>
    <t>암석층</t>
  </si>
  <si>
    <t>岩石層</t>
  </si>
  <si>
    <t>흙재료에 대응되는 용어로서 지각을 형성하는 각종 암석으로 이루어진 층</t>
  </si>
  <si>
    <t>20524</t>
  </si>
  <si>
    <t>암소시</t>
  </si>
  <si>
    <t>scotopia vision, 暗所視</t>
  </si>
  <si>
    <t>명암을 느끼는 간상체가 주로 작동하는 시각 상태, 어두운 곳에서 차차 물건이 보이기 시작하는 암순응의 상태에서 사물을 보는 일을 말한다.</t>
  </si>
  <si>
    <t>20525</t>
  </si>
  <si>
    <t>암소음</t>
  </si>
  <si>
    <t>background noise, 暗騷音</t>
  </si>
  <si>
    <t>어느 공간에서 대상으로 하는 특정음 이외의 모든 소리를 나타내며 소음, 배경음악 등으로 일컬어 진다.</t>
  </si>
  <si>
    <t>20526</t>
  </si>
  <si>
    <t>암순응</t>
  </si>
  <si>
    <t>dark adaptation, 暗順應</t>
  </si>
  <si>
    <t>밝은 곳에서 갑자기 어두운 곳으로 옮겨, 처음에는 아무것도 안 보이다가 차차 어둠운 곳에 순하게 적응하여  사물의 위치와 모양들을 알수 있게 되는 현상.</t>
  </si>
  <si>
    <t>20527</t>
  </si>
  <si>
    <t>암스테르담파</t>
  </si>
  <si>
    <t>School of Amsterdam</t>
  </si>
  <si>
    <t>1910 년부터 1930 년까지 네덜란드 암스테르담을 중심으로 활동한 건축가의 그룹이다. 원형과 유기적인 형상으로 조적조에 의한 조소적(彫塑的)인 표현을 특징으로 한다. 그룹의 기관지로  「웬딩겐, Wendingen」 (1918~1936)을 구성주의에 대항하여 표현주의적인 경향의 건축을 제창하였는데, 1918년 창간되어 1936년 폐간되었다. 암스테르담파와 대립한 구성파 그룹인 로테르담에서 잡지 「De Stijl」 (1917)을 발간하면서 활동한 건축가 그룹의 작업들과 대조를 보인다. 되오 반 되스버그가 주관한 데 스틸이 국제적인 성격을 가지면서, 개방적인 건축을 추구한 반면, 암스테르담파는 클라크를 중심으로 장식적인 건축을 적용했다.</t>
  </si>
  <si>
    <t>20528</t>
  </si>
  <si>
    <t>건식소화법</t>
  </si>
  <si>
    <t>코크스로탄화실에서 압출된 적열 코크스를 불활성 기체로 냉각하여 열회수를 함께 하는 방법. 물을 사용하는 냉각법(습식소화)에 대신하여 사용</t>
  </si>
  <si>
    <t>2053</t>
  </si>
  <si>
    <t>암슬러만능재료시험기</t>
  </si>
  <si>
    <t>Amsler’s univers altesting machine</t>
  </si>
  <si>
    <t>① 재료(금속)의 기계적(역학적) 성질 실험을 위한 측정기계. ② 인장‧압축‧휨‧전단강도 등을 측정하며 유압식(油壓式)을 특징으로 함. ③ 만능재료시험기. ④ 재료시험기.</t>
  </si>
  <si>
    <t>20530</t>
  </si>
  <si>
    <t>암슬러형 시험기</t>
  </si>
  <si>
    <t>Amsler type testing machine</t>
  </si>
  <si>
    <t>① 재료(금속)의 기계적(역학적) 성질 실험을 위한 측정기계. ② 인장‧압축‧휨‧전단강도 등을 측정하며 유압식(油壓式)을 특징으로 함. ③ 스위스의 암슬러사가 개발한 철근이나 콘크리트의 압축 · 인장 · 휨 강도 등의 시험기, ⇨만능재료시험기, 재료시험기.</t>
  </si>
  <si>
    <t>20531</t>
  </si>
  <si>
    <t>암실</t>
  </si>
  <si>
    <t>dark room, darkroom, 暗室</t>
  </si>
  <si>
    <t>① 밖으로 부터 빛이 차단되도록 꾸민 방. ② 물리, 화학, 생물학의 실험과 사진 현상 따위에 사용한다.</t>
  </si>
  <si>
    <t>20532</t>
  </si>
  <si>
    <t>암자</t>
  </si>
  <si>
    <t>small temple, hermitage, 庵子</t>
  </si>
  <si>
    <t>큰 절은 작은 절이나 암자가 딸려 있어 승려들이 도를 닦는 수도장을 말한다. 암의 본래 뜻은 '마을과 떨어진 곳에 나무와 풀로 엮어 만든 임시 집(草庵).</t>
  </si>
  <si>
    <t>20533</t>
  </si>
  <si>
    <t>암조응</t>
  </si>
  <si>
    <t>밝은 곳에서 갑자기 어두운 곳으로 옮겨, 처음에는 아무것도 안 보이다가 차차 어둠운 곳에 순하게 적응하여  사물의 위치와 모양들을 알수 있게 되는 현상. =암순응</t>
  </si>
  <si>
    <t>20534</t>
  </si>
  <si>
    <t>암진동</t>
  </si>
  <si>
    <t>background vibration: ambient vibration</t>
  </si>
  <si>
    <t>어떤 대상의 진동 이외에 그 장소에 존재하고 있는 진동</t>
  </si>
  <si>
    <t>20535</t>
  </si>
  <si>
    <t>암채</t>
  </si>
  <si>
    <t>岩彩</t>
  </si>
  <si>
    <t>진채(眞彩)라고도 하며, 단청의 원료인 안료이다.</t>
  </si>
  <si>
    <t>20536</t>
  </si>
  <si>
    <t>암체어</t>
  </si>
  <si>
    <t>armchair</t>
  </si>
  <si>
    <t>일반적인 의자에 팔걸이가 달린 의자.</t>
  </si>
  <si>
    <t>20537</t>
  </si>
  <si>
    <t>암커버</t>
  </si>
  <si>
    <t>arm cover</t>
  </si>
  <si>
    <t>팔을 감싼다는 뜻으로 일할 때 사용하는 토시와 비슷한 것을 말하며, 용접시에 발생하는 금속입자로부터 안전하기 위해 팔목에 착용하는 토시.</t>
  </si>
  <si>
    <t>20538</t>
  </si>
  <si>
    <t>암콘</t>
  </si>
  <si>
    <t>female cone</t>
  </si>
  <si>
    <t>프리스트레스 콘크리트의 포스트텐션 공법의 정착부 부품. 프레시네 공법에서 주로 쓰인다. 수콘과 한 몸으로 되어 양자의 쐐기 작용으로 PC 강선을 정착한다</t>
  </si>
  <si>
    <t>20539</t>
  </si>
  <si>
    <t>건식여과기</t>
  </si>
  <si>
    <t>乾式濾過器</t>
  </si>
  <si>
    <t>① 공기여과기(air filter)의 일종. ② 천‧종이 등을 여러 겹으로 하여 만든 필터로 공기가 필터를 지날 때, 각 층에 있는 작은 무수한 구멍에 공기 중의 먼지가 부착하게 되어 있음. ③ 1 정도의 먼지까지 제거할 수 있음. ④ 장시간 사용하면 구멍을 메우게 되므로 저항이 커짐(단시간에 교환해야 함).</t>
  </si>
  <si>
    <t>2054</t>
  </si>
  <si>
    <t>암키와</t>
  </si>
  <si>
    <t>channel tile, concave tile, plain roof tile, 女瓦</t>
  </si>
  <si>
    <t>평기와. 바닥기와, 평와(平瓦), 여와(女瓦), 자와(雌瓦), 빈와(牝瓦)라고 도하며, 네모난 판형모양의 기와. ② 한식기와 지붕에 있어서 산지 위 바닥에 까는 넓적한 기와.</t>
  </si>
  <si>
    <t>20540</t>
  </si>
  <si>
    <t>암페어</t>
  </si>
  <si>
    <t>ampere</t>
  </si>
  <si>
    <t>① 전류의 세기(강도)를 재는 실용단위. ② 기호 A 또는 Amp. ③ 앙페르(A.M. Ampere)의 이름에서 따온 말로 기전력(起電力) 1V일 때 저항 1Ω이 되는 도체 속을 흐르는 전류의 세기. ④ 국제단위로는 질산은의 용액에서 1초 동안에 0.01118g의 은을 석출하는 전류의 세기를 1암페어(＝0.99985A)로 규정.</t>
  </si>
  <si>
    <t>20541</t>
  </si>
  <si>
    <t>암페어시</t>
  </si>
  <si>
    <t>ampere hour, -時</t>
  </si>
  <si>
    <t>① 전기용량을 표시하는 단위. 약자는 AH. ② 암페어 단위의 전류와 시단위의 시간을 곱한 값. ③ ⇨암페어아워</t>
  </si>
  <si>
    <t>20542</t>
  </si>
  <si>
    <t>압각</t>
  </si>
  <si>
    <t>횡단면이 정사각형으로 각에 큰 둥근 기가 남은 제재. 다듬면의 길이, 둥글기율, 횡단면의 결손율에 의해 1등급과 2등급으로 구분하고 있다. 평각재도라고도 한다.(=누름)→정각.</t>
  </si>
  <si>
    <t>20544</t>
  </si>
  <si>
    <t>압괴</t>
  </si>
  <si>
    <t>crushing</t>
  </si>
  <si>
    <t>① 재료 혹은 부재가 압축력에 의해 파괴되는 것의 총칭.  ② 특히 콘크리트 휨재의 압축측 콘크리트의 파괴, 기둥의 축력에 의한 파괴, 또한 용기구조에서 판 좌굴에 의한 파괴 등을 말한다.</t>
  </si>
  <si>
    <t>20545</t>
  </si>
  <si>
    <t>압기잠함</t>
  </si>
  <si>
    <t>pneumatic caisson, 壓氣潛函</t>
  </si>
  <si>
    <t>① 잠함. ② =용기(用器)잠함.</t>
  </si>
  <si>
    <t>기문당77.3%</t>
  </si>
  <si>
    <t>20546</t>
  </si>
  <si>
    <t>압기잠함공법</t>
  </si>
  <si>
    <t>pneumatic caisson[foundation] method, 壓氣潛函工法</t>
  </si>
  <si>
    <t>① 압기잠함을 쓴 공법. ② 잠함의 침하에 있어서 압축공기의 압력으로 물‧토사의 유입을 방지하며 굴착하면서 케이슨(잠함)을 침하시키는 특수지하시공법. ③ 장점：1) 굴착작업은 완전히 육상과 같이 행해지고 잠함의 자중(自重) 자신이 침하하중(沈下荷重)으로 되어 특별한 별도의 하중을 필요로 하지 않는다. 2) 잠함구체(潛函軀體)의 콘크리트치기는 굴착과 평행하게 진행할 수 있고 호박돌‧토막나무 등의 인구(刃口)하의 장해물도 용이하게 제거되어 공사가 확실하고도 신속하다. 3) 압축공기의 압력의 조절에 의하여 케이슨의 침하를 가감할 수 있음. 단점：㉠ 설비에 다액(多額)의 비용을 요한다. ㉡ 압축공기 속에서 작업하는 고로 노동자의 건강을 해치는 것(잠함병). ㉢ 노동자 선택에 제한을 받음. ④ ＝용기잠함공법＝압기잠함기초공법.</t>
  </si>
  <si>
    <t>20547</t>
  </si>
  <si>
    <t>압기잠함기초</t>
  </si>
  <si>
    <t>pneumatic caisson foundation, 壓氣潛函基礎</t>
  </si>
  <si>
    <t>압기잠함공법에 의해 구축된 기초.</t>
  </si>
  <si>
    <t>20548</t>
  </si>
  <si>
    <t>압기잠함기초공법</t>
  </si>
  <si>
    <t>20549</t>
  </si>
  <si>
    <t>건식재료</t>
  </si>
  <si>
    <t>dry materials, 乾式材料</t>
  </si>
  <si>
    <t>습식 재료에 대한 말로 현장에서 물을 쓰지 않고 시공하는 재료.</t>
  </si>
  <si>
    <t>2055</t>
  </si>
  <si>
    <t>압력</t>
  </si>
  <si>
    <t>pressure, 壓力</t>
  </si>
  <si>
    <t>힘이 작용하는 면에서 단위면적당 면의 법선방향 힘</t>
  </si>
  <si>
    <t>20550</t>
  </si>
  <si>
    <t>압력 강하</t>
  </si>
  <si>
    <t>pressure drop</t>
  </si>
  <si>
    <t>유체가 갖는 압력이 저항 손실 등에 의해 내려가는 일. → 압력 손실.</t>
  </si>
  <si>
    <t>20551</t>
  </si>
  <si>
    <t>압력 계수</t>
  </si>
  <si>
    <t>pressure coefficient</t>
  </si>
  <si>
    <t>압력을 기준압력으로 나누어 무차원으로 한 값. 기준압력으로서 유체에서는 속도압을 사용함</t>
  </si>
  <si>
    <t>20552</t>
  </si>
  <si>
    <t>압력 구근</t>
  </si>
  <si>
    <t>pressure bulb</t>
  </si>
  <si>
    <t>지표면의 일정면적에 하중이 재하되었을 때 지중연직응력도가 같은 점을 연결한 응력선으로 형성된 구근형상의 영역</t>
  </si>
  <si>
    <t>20553</t>
  </si>
  <si>
    <t>압력 릴리프 밸브</t>
  </si>
  <si>
    <t>pressure relief valve</t>
  </si>
  <si>
    <t>보일러, 압력 용기 또는 배관 등에 설치되며, 규정 압력을 넘으면 밸브가 열리고 유체를 방출해서 압력을 낮추는 안전 밸브.</t>
  </si>
  <si>
    <t>20554</t>
  </si>
  <si>
    <t>압력 물매</t>
  </si>
  <si>
    <t>pressure gradient</t>
  </si>
  <si>
    <t>유체가 갖는 압력이 저항 손실에 의해 내려갈 때의 단위 길이 당 압력의 변화량.</t>
  </si>
  <si>
    <t>세화74.1%</t>
  </si>
  <si>
    <t>20555</t>
  </si>
  <si>
    <t>압력 변동</t>
  </si>
  <si>
    <t>시간적으로 압력이 일정하지 않고 변화할 때의 압력 변화 상태.</t>
  </si>
  <si>
    <t>20556</t>
  </si>
  <si>
    <t>압력 분포</t>
  </si>
  <si>
    <t>pressure distribution</t>
  </si>
  <si>
    <t>어떤 면에 작용하는 일정하지 않은 압력의 분포 상태.</t>
  </si>
  <si>
    <t>20557</t>
  </si>
  <si>
    <t>압력 손실</t>
  </si>
  <si>
    <t>pressure loss</t>
  </si>
  <si>
    <t>유체가 관내를 흐르거나 장치를 통과할 떄에 유체 마찰로 인한 압력의 감소.</t>
  </si>
  <si>
    <t>20558</t>
  </si>
  <si>
    <t>압력 손실 계수</t>
  </si>
  <si>
    <t>coefficient of pressure loss</t>
  </si>
  <si>
    <t>관내 등을 흐르는 유체에 관벽 또는 저항체에 의해 손실된 압력을 표시하기 위한 계수</t>
  </si>
  <si>
    <t>세화60.8%</t>
  </si>
  <si>
    <t>20559</t>
  </si>
  <si>
    <t>건식주입</t>
  </si>
  <si>
    <t>dry feeding, 乾式注入</t>
  </si>
  <si>
    <t>분말 약품 또는 염소가스 등을 그 상태대로 계량하여 물에 주입하는 방법.</t>
  </si>
  <si>
    <t>2056</t>
  </si>
  <si>
    <t>압력 수두</t>
  </si>
  <si>
    <t>pressure head</t>
  </si>
  <si>
    <t>유체속 한 점의 압력에너지를 수은주로 나타낸 것.</t>
  </si>
  <si>
    <t>20560</t>
  </si>
  <si>
    <t>압력 수조</t>
  </si>
  <si>
    <t>pressure tank; hydropneumatic tank</t>
  </si>
  <si>
    <t>일반적으로 지상에 설치한 급수용 물탱크. 압축공기의 압력으로 상부로 물을 급수하는 탱크.</t>
  </si>
  <si>
    <t>20561</t>
  </si>
  <si>
    <t>압력 수조 급수 방식</t>
  </si>
  <si>
    <t>pressure tank water supply system</t>
  </si>
  <si>
    <t>압력 수조를 사용하여 급수하는 방식.</t>
  </si>
  <si>
    <t>20562</t>
  </si>
  <si>
    <t>압력 스위치</t>
  </si>
  <si>
    <t>pressure switch</t>
  </si>
  <si>
    <t>탱크 내 등의 압력이 설정한 압력에 달했을때 자동적으로 작동하여, 펌프 전동기의 전기 회로를 개폐하는 스위치.</t>
  </si>
  <si>
    <t>20563</t>
  </si>
  <si>
    <t>압력 시험</t>
  </si>
  <si>
    <t>pressure test</t>
  </si>
  <si>
    <t>외압 또는 내압을 받는 용기, 배관, 덕트에 압력을 가하여 누액(漏液), 누기(漏氣)가 없는지 확인하는 시험.</t>
  </si>
  <si>
    <t>20564</t>
  </si>
  <si>
    <t>압력 용기</t>
  </si>
  <si>
    <t>pressure vessel</t>
  </si>
  <si>
    <t>① 내부에 대기압을 초과하는 압력의 기체 또는 액체를 보유하는 용기. ② 대표적인 것으로 가열기‧반응기(反應器)‧증발기‧고온압력액체 보유용기‧압력기체 보유용기 등.</t>
  </si>
  <si>
    <t>20565</t>
  </si>
  <si>
    <t>압력 팬</t>
  </si>
  <si>
    <t>pressure fan</t>
  </si>
  <si>
    <t>3~5mmAq정도의 압력에 저항해서 환기가 되는 축류환기 팬.  일반 프로펠러형의 환기 팬은 덕트 등의 저항이 있으면 거의 송풍 능력이 없어짐.</t>
  </si>
  <si>
    <t>20566</t>
  </si>
  <si>
    <t>압력강하</t>
  </si>
  <si>
    <t>pressure drop, pressure fall, 壓力降下</t>
  </si>
  <si>
    <t>① 유체 흐름의 경로에서 압력이 감소되는 현상. ② 어느 점에서 다른 점에 이르기까지의 압력저하.</t>
  </si>
  <si>
    <t>20567</t>
  </si>
  <si>
    <t>압력계</t>
  </si>
  <si>
    <t>pressure measuring instrument, pressure gauge, manometer, 壓力計</t>
  </si>
  <si>
    <t>① 기체나 액체의 압력을 측정하는 계기. ② 공기의 압력‧수압‧유압‧증기압 등과 대기압과의 차를 잼.</t>
  </si>
  <si>
    <t>기문당63.9%</t>
  </si>
  <si>
    <t>20568</t>
  </si>
  <si>
    <t>건식필터</t>
  </si>
  <si>
    <t>dry filter, 乾式－</t>
  </si>
  <si>
    <t>환기장치 등에서 공기 중의 진애, 기타의 유해물을 건식으로 여과하는 장치.</t>
  </si>
  <si>
    <t>2057</t>
  </si>
  <si>
    <t>압력단위</t>
  </si>
  <si>
    <t>壓力單位</t>
  </si>
  <si>
    <t>① 압력단위는 여러 가지가 있으나 SI 단위로는 Pa(N/m2)을 사용함. ② 단위면적(1m²)에 작용하는 힘(kg)으로도 표시(kg/cm²). 지구를 둘러싼 대기의 압력은 1.033kg/cm²이며, 일반적으로 이를 1기압(1kg/cm²)으로 취급. ※1기압＝760mmHg＝1.033kg/cm² ＝1013밀리바. ※ 미국, 영국에는 [1b/in²]. 1kg/cm²＝14.21b/in²＝0.07kg/cm². ③ 압력을 표시하는 경우에는 절대진공을 기준으로 한 ｢절대압력｣과 ｢대기압력｣을 기준으로 한 ｢게이지 압력｣이 있음.</t>
  </si>
  <si>
    <t>20571</t>
  </si>
  <si>
    <t>압력도</t>
  </si>
  <si>
    <t>pressure intensity, 壓力度</t>
  </si>
  <si>
    <t>압력의 크기를 칭함. 일반적으로 압력과 동일한 의미로 사용.</t>
  </si>
  <si>
    <t>20572</t>
  </si>
  <si>
    <t>압력방출밸브</t>
  </si>
  <si>
    <t>壓力放出valve</t>
  </si>
  <si>
    <t>파이프내(후선, back line)가 일정한 압력에 도달하면 자동적으로 연결된 파이프선으로 액체를 통과시켜 과압을 방지하는 밸브.</t>
  </si>
  <si>
    <t>20573</t>
  </si>
  <si>
    <t>압력조절기</t>
  </si>
  <si>
    <t>pressure controller, 壓力調節器</t>
  </si>
  <si>
    <t>유체기계 운전 시 압력상승이 발생할 경우의 기계, 배관 파괴를 방지하기 압력을 조절하는 장치.</t>
  </si>
  <si>
    <t>20576</t>
  </si>
  <si>
    <t>압력조정기</t>
  </si>
  <si>
    <t>pressure regulator, 壓力調整器</t>
  </si>
  <si>
    <t>① 연료분사장치의 연료압력을 조정하는 장치. ② 산소나 아세틸렌을 작업의 성질과 토치의 능력에 따라서 일정한 압력으로 조정하는 장치. ③ 밸브시트가 1차 쪽에 있는 스템형(stem type)과 2차 쪽에 있는 노즐형(nozzle type)의 두 가지가 있음.</t>
  </si>
  <si>
    <t>기문당81.9%</t>
  </si>
  <si>
    <t>20577</t>
  </si>
  <si>
    <t>압력탱크</t>
  </si>
  <si>
    <t>pressure tank, 壓力－</t>
  </si>
  <si>
    <t>① 공기, 물, 기름의 압력 유체를 필요에 따라 사용하기 위해 일시 축적하는 강판제의 원통형 탱크. 가압용 펌프 또는 압축기압력계, 압력 스위치, 안전 밸브를 설치.  ② 기압 급수 탱크(=).</t>
  </si>
  <si>
    <t>20578</t>
  </si>
  <si>
    <t>압력탱크급수법</t>
  </si>
  <si>
    <t>pressure tank water supplying, 壓力－給水法</t>
  </si>
  <si>
    <t>① 압력탱크내의 압력에 의해 급수하는 방법. ② 소규모 건물의 급수방식으로 급수압이 일정하지 않고 탱크로 공기를 보급해야 함. ③ 압력탱크식 급수법</t>
  </si>
  <si>
    <t>20579</t>
  </si>
  <si>
    <t>건쌓기</t>
  </si>
  <si>
    <t>⇨건성쌓기(＝).</t>
  </si>
  <si>
    <t>2058</t>
  </si>
  <si>
    <t>압력파의 전파 속도</t>
  </si>
  <si>
    <t>propagation velocity of pressure wave</t>
  </si>
  <si>
    <t>소리 또는 기타의 압력파가 기체, 액체, 고체속을 전달하는 속도. 설비 소음이나 수격 작용과 관련됨.</t>
  </si>
  <si>
    <t>20580</t>
  </si>
  <si>
    <t>압력표시</t>
  </si>
  <si>
    <t>壓力表示</t>
  </si>
  <si>
    <t>⇨압력단위.</t>
  </si>
  <si>
    <t>20581</t>
  </si>
  <si>
    <t>압밀</t>
  </si>
  <si>
    <t>consolidation, 壓密</t>
  </si>
  <si>
    <t>포화점토와 같이 투수성이 낮은 재료가 하중을 받으면
내부의 간극수가 서서히 오랜시간으로 배출되면서 체적이 감소해 가는 현상</t>
  </si>
  <si>
    <t>20582</t>
  </si>
  <si>
    <t>압밀 계수</t>
  </si>
  <si>
    <t>coefficient of consolidation</t>
  </si>
  <si>
    <t>압밀이론으로부터 도출된 압밀속도에 관계되는 토질정수</t>
  </si>
  <si>
    <t>20583</t>
  </si>
  <si>
    <t>압밀 배수 전단 시험</t>
  </si>
  <si>
    <t>consolidated drained shear test</t>
  </si>
  <si>
    <t>시료를 구속압력하에 압밀시키고 전단중에는 간극수압이 발생하지 않도록 천천히 전단력을 가하여 전단시키는 시험.
D-시험 또는 CD-시험이라 함</t>
  </si>
  <si>
    <t>20584</t>
  </si>
  <si>
    <t>압밀 비배수 전단 시험</t>
  </si>
  <si>
    <t>consolidated undrained shear test</t>
  </si>
  <si>
    <t>시료를 구속압력하에 압밀시킨 후 비배수상태로 전단시키는 시험임.
전단중 간극수압의 변화를 측정할 수 있는데 강도정수를 전응력으로 결정하면 CU-시험, 유효응력으로 결정하면-시험이라 함.</t>
  </si>
  <si>
    <t>20585</t>
  </si>
  <si>
    <t>압밀 시험</t>
  </si>
  <si>
    <t>consolidation test</t>
  </si>
  <si>
    <t>세립토의 압밀특성을 구하기 위하여 흙시료를 놋쇠로 된 링(압밀상자) 속에 넣고 상하면에 다공판을 넣어 간극수를 배출시킴.
링의 직경은 보통 6.0cm이고 높이는 2.0cm 정도임.</t>
  </si>
  <si>
    <t>20586</t>
  </si>
  <si>
    <t>압밀 응력</t>
  </si>
  <si>
    <t>consolidation stress</t>
  </si>
  <si>
    <t>압밀 중 흙이 받는 응력</t>
  </si>
  <si>
    <t>20587</t>
  </si>
  <si>
    <t>압밀 이론</t>
  </si>
  <si>
    <t>theory of consolidation</t>
  </si>
  <si>
    <t>흙의 침하량 및 그 시간적 비율을 합리적으로 산정하는 이론</t>
  </si>
  <si>
    <t>20588</t>
  </si>
  <si>
    <t>압밀 침하</t>
  </si>
  <si>
    <t>consolidation settlement</t>
  </si>
  <si>
    <t>공극 내 물과 공기의 유출에 의한 체적 변화에 따라 발생하는 침하</t>
  </si>
  <si>
    <t>20589</t>
  </si>
  <si>
    <t>건잠머리</t>
  </si>
  <si>
    <t>일을 시킬 때 대략적인 작업 방식을 가르쳐주고, 이에 필요한 연장 및 기구를 준비해주는 일.</t>
  </si>
  <si>
    <t>2059</t>
  </si>
  <si>
    <t>압밀 항복 응력</t>
  </si>
  <si>
    <t>consolidation yield stress</t>
  </si>
  <si>
    <t>정규 압밀과 과압밀 영역의 경계를 나타내는 응력.</t>
  </si>
  <si>
    <t>20590</t>
  </si>
  <si>
    <t>압밀계수</t>
  </si>
  <si>
    <t>coefficient of consolidation, 壓密係數</t>
  </si>
  <si>
    <t>흙이 압밀한 경우에 있어서의 간격수압의 시간적‧위치적 변화를 표시한 계수.</t>
  </si>
  <si>
    <t>20591</t>
  </si>
  <si>
    <t>압밀곡선</t>
  </si>
  <si>
    <t>consolidation line, 壓密曲線</t>
  </si>
  <si>
    <t>① 흙의 압밀에 있어서의 간격비와 유효압력의 관계를 나타내는 곡선. ② ＝압밀선.</t>
  </si>
  <si>
    <t>20592</t>
  </si>
  <si>
    <t>압밀도</t>
  </si>
  <si>
    <t>degree of consolidation, 壓密度</t>
  </si>
  <si>
    <t>압밀의 진행정도를 나타내는 지수인데 점토층내 어느 깊이에서의 압밀도.</t>
  </si>
  <si>
    <t>20593</t>
  </si>
  <si>
    <t>압밀배수조건 아래서 흙의 직접 전단시험방법</t>
  </si>
  <si>
    <t>KS F 2343.</t>
  </si>
  <si>
    <t>20594</t>
  </si>
  <si>
    <t>압밀선</t>
  </si>
  <si>
    <t>20595</t>
  </si>
  <si>
    <t>압밀시험</t>
  </si>
  <si>
    <t>consolidation test, 壓密試驗</t>
  </si>
  <si>
    <t>기초지반의 압밀에 관한 성상, 즉 하중을 받는 지반의 침하량(간극비의 감소)과 침하속도를 구하는 시험.</t>
  </si>
  <si>
    <t>20596</t>
  </si>
  <si>
    <t>압밀시험기</t>
  </si>
  <si>
    <t>consolidometer, 壓密試驗機</t>
  </si>
  <si>
    <t>암밀시험을 실시하는 기계.</t>
  </si>
  <si>
    <t>20597</t>
  </si>
  <si>
    <t>압밀응력</t>
  </si>
  <si>
    <t>consolidation stress, 壓密應力</t>
  </si>
  <si>
    <t>흙의 압밀에 있어서 흙입자에 가한 유효응력.</t>
  </si>
  <si>
    <t>20598</t>
  </si>
  <si>
    <t>압밀침하</t>
  </si>
  <si>
    <t>consolidation settlement, 壓密沈下</t>
  </si>
  <si>
    <t>땅 속의 압밀 현상에 의해 지반면이 내려가는 것.</t>
  </si>
  <si>
    <t>20599</t>
  </si>
  <si>
    <t>EVA</t>
  </si>
  <si>
    <t>206</t>
  </si>
  <si>
    <t>건재</t>
  </si>
  <si>
    <t>building materials, 建材</t>
  </si>
  <si>
    <t>건축재료의 준말.</t>
  </si>
  <si>
    <t>2060</t>
  </si>
  <si>
    <t>압밀현상</t>
  </si>
  <si>
    <t>壓密現象</t>
  </si>
  <si>
    <t>점성도의 특수계수가 적어서 장기에 걸친 침하가 일어나는 현상.</t>
  </si>
  <si>
    <t>20600</t>
  </si>
  <si>
    <t>압박감</t>
  </si>
  <si>
    <t>sense of oppression</t>
  </si>
  <si>
    <t>강한 힘으로 내리 눌리는 느낌.</t>
  </si>
  <si>
    <t>20601</t>
  </si>
  <si>
    <t>압송</t>
  </si>
  <si>
    <t>squeeze pumping</t>
  </si>
  <si>
    <t>① 펌프 등에 의해 유체에 압력을 가해 송출하는 일. ② 파이프 등을 통하여 펌프로 콘트리트, 몰탈 등으로 이송시키는 일.</t>
  </si>
  <si>
    <t>세화41.2%</t>
  </si>
  <si>
    <t>20603</t>
  </si>
  <si>
    <t>압송관</t>
  </si>
  <si>
    <t>conveying pipe</t>
  </si>
  <si>
    <t>일반적으로는 펌프 등으로 가압해서 물체를 반송하기 위한 관. 특히 콘크리트 펌프로 박을 때에 사용하는 콘크리트 수송관을 말한다.</t>
  </si>
  <si>
    <t>20605</t>
  </si>
  <si>
    <t>압쇄기</t>
  </si>
  <si>
    <t>hydraulic breaker</t>
  </si>
  <si>
    <t>유압력을 이용해서 콘크리트를 분쇄하는 장치. 한면에 치즐(chisel) 날형을 밀어 누르는 타입과 2개의 암으로 양쪽에서 밀어 누르는 타입이 있다.</t>
  </si>
  <si>
    <t>20606</t>
  </si>
  <si>
    <t>압연</t>
  </si>
  <si>
    <t>rolling, 壓延</t>
  </si>
  <si>
    <t>구조용 강재를 제조하는데 가장 많이 쓰이는 방법으로 가열여부에 따라 열간압연과 냉간압연이 있다. 열간압연은 강괴를 1200℃ 정도 가열하여 서로 반대방향으로 회전하는 롤러 사이로 여러 번 통과시키면서 점차 정하여진 형태로 변형시켜 나가는 방법으로 주로 강판, 봉강, 형강 등이 이 방법에 의하여 제조된다. 냉간압연은 얇은 두께의 강판을 상온에서 프레스로 찍거나 로울러에 통과시켜 성형하는 방법이다.</t>
  </si>
  <si>
    <t>20608</t>
  </si>
  <si>
    <t>압연강</t>
  </si>
  <si>
    <t>rolled steel, 壓延鋼</t>
  </si>
  <si>
    <t>강괴를 가열하여 롤러로 압연성형한 각종 형태의 강재로 주로 강판, 봉강, 형강 및 강관 등을 말한다. 압연강재라고도 함.</t>
  </si>
  <si>
    <t>20613</t>
  </si>
  <si>
    <t>압연강재</t>
  </si>
  <si>
    <t>rolled steel, 壓延鋼材</t>
  </si>
  <si>
    <t>강을 압연해서 마무리 롤에 의해 막대나 판 등의 각종 형상으로 가공한 강재</t>
  </si>
  <si>
    <t>20614</t>
  </si>
  <si>
    <t>압연관</t>
  </si>
  <si>
    <t>rolled tube, 壓延管</t>
  </si>
  <si>
    <t>압연으로 만들어진 관. 일반적으로 두개의 롤러 사이에 넣어 열간 또는 냉간 천공 후 소요 크기로 압연 성형한다. 이음매가 없어 고압용기 등에 사용된다.</t>
  </si>
  <si>
    <t>20615</t>
  </si>
  <si>
    <t>압연법</t>
  </si>
  <si>
    <t>roll process, 壓延法</t>
  </si>
  <si>
    <t>① = 압연  ② 강괴를 다시 적당한 온도로 가열하여 증기수압기로 단련하여 만든것</t>
  </si>
  <si>
    <t>20616</t>
  </si>
  <si>
    <t>압연형강</t>
  </si>
  <si>
    <t>압연으로 제작한 형강</t>
  </si>
  <si>
    <t>20617</t>
  </si>
  <si>
    <t>건조</t>
  </si>
  <si>
    <t>drying, seasoning, 乾燥</t>
  </si>
  <si>
    <t>① 물질에 포함되어 있는 자유수분의 일부를 제거하는 것(drying). ② 대개 가열방법으로 행함. ③ 목재의 함수율을 제거하는 작업(seasoning).</t>
  </si>
  <si>
    <t>2062</t>
  </si>
  <si>
    <t>압전 효과</t>
  </si>
  <si>
    <t>piezoelectric effect</t>
  </si>
  <si>
    <t>기계적인 압력을 가하면 전압이 발생 하는 현상 혹은 전압을 가하면 기계적인 변형이 발생하는 현상. 이를 이용하여 스피코, 초음파 탐지기 등의 작동이 가능.</t>
  </si>
  <si>
    <t>20620</t>
  </si>
  <si>
    <t>압전형 픽업</t>
  </si>
  <si>
    <t>piezoelectric pick up</t>
  </si>
  <si>
    <t>압전 효과를 이용해서 진동 현상을 그 진폭에 비례하는 전압 신호로서 출력하는 변환기. 고감도, 높은 고유 진동수. 경량이라는 특징을 갖는 가속도 픽업.</t>
  </si>
  <si>
    <t>20621</t>
  </si>
  <si>
    <t>압접</t>
  </si>
  <si>
    <t>pressure welding, 壓接</t>
  </si>
  <si>
    <t>두 금속의 접합부에 융접 이하의 온도로 가열하고 기계적 압력을 가하여 접합하는 것. 가스압접법과 전기압접법이 있다. 철근의 가스압접법이 많이 사용되고 있다.</t>
  </si>
  <si>
    <t>20622</t>
  </si>
  <si>
    <t>압착 그립</t>
  </si>
  <si>
    <t>binding grip</t>
  </si>
  <si>
    <t>프리스트레스트 콘크리트용 정착장치를 구성하는 부품중의 하나. PC 강연선에 원통형의 철물과 부착을 높이기 위한 삽입철물을 씌워서 압축하고, PC 강연선의 끝 부분에 정착용 치구를 제작한다.</t>
  </si>
  <si>
    <t>세화69.5%</t>
  </si>
  <si>
    <t>20623</t>
  </si>
  <si>
    <t>압착 단자</t>
  </si>
  <si>
    <t>crimp style terminal</t>
  </si>
  <si>
    <t>전선의 단말 처리를 위하여 사용다는 동관 단자. 전선과 단자를 접속할 경우에 사용. 단자에 전선을 삽입해서 전용 공구로 외부로부터 접속부에 오목상의 변형을 주어 강하게 압착 접속.</t>
  </si>
  <si>
    <t>20624</t>
  </si>
  <si>
    <t>압착 슬리브</t>
  </si>
  <si>
    <t>crimp style connecting sleeve</t>
  </si>
  <si>
    <t>① 전선끼리 접속할 때 쓰이는 구리제 관. 전선을 양끝에서 삽입하여, 전용 공구로 외부로부터 접속부에 오목상의 변형을 주어 강하게 압착 접속. ② 압축 슬리브(=), 압축 접속(=)</t>
  </si>
  <si>
    <t>세화81.2%</t>
  </si>
  <si>
    <t>20625</t>
  </si>
  <si>
    <t>압착력</t>
  </si>
  <si>
    <t>binding post tensioning force</t>
  </si>
  <si>
    <t>프리캐스트 콘크리트부재에 프리캐트레스를 도입하여 압착접합하는 경우, 줄눈부에 도입되는 인장력.</t>
  </si>
  <si>
    <t>20626</t>
  </si>
  <si>
    <t>압착붙임</t>
  </si>
  <si>
    <t>floating method, 壓着－</t>
  </si>
  <si>
    <t>타일붙임방법중의 하나로로 평평하게 고른 바탕모르타르면에 부착모르타르를 바르고 그 위에 타일을 시공하는 방법</t>
  </si>
  <si>
    <t>기문당75.4%</t>
  </si>
  <si>
    <t>20627</t>
  </si>
  <si>
    <t>압체</t>
  </si>
  <si>
    <t>press</t>
  </si>
  <si>
    <t>접착제를 칠한 피착재를 쌓아 여기에 균일한 압력을 가해서 접착을 하는 조작. 상온으로 하는 냉압과. 동시에 가열하는 열압이 있다.</t>
  </si>
  <si>
    <t>20628</t>
  </si>
  <si>
    <t>압축</t>
  </si>
  <si>
    <t>compression, 壓縮</t>
  </si>
  <si>
    <t>부재나 재료에 누르는 힘을 가하여 부피를 감소시키는 것.</t>
  </si>
  <si>
    <t>20629</t>
  </si>
  <si>
    <t>압축 가새</t>
  </si>
  <si>
    <t>compression brace</t>
  </si>
  <si>
    <t>압축응력이 작용하는 쪽의 가새.</t>
  </si>
  <si>
    <t>20630</t>
  </si>
  <si>
    <t>압축 가장자리</t>
  </si>
  <si>
    <t>extrerre compression fiber</t>
  </si>
  <si>
    <t>굽힘을 받는 부재 단면의 압축측에서, 중립축에서 가장 먼 점을 통과한 재축과 평행한 가상의 섬유.</t>
  </si>
  <si>
    <t>20631</t>
  </si>
  <si>
    <t>압축 강도</t>
  </si>
  <si>
    <t>compressive strength</t>
  </si>
  <si>
    <t>단순압축력을 받았을 때 최대응력도를 압축강도 또는 압축파괴강도라고 함. 어떤 물체가 압축에 대해 어느정도 견뎌낼 수 있는지의 한도를 나타내는 수치.</t>
  </si>
  <si>
    <t>20632</t>
  </si>
  <si>
    <t>압축 냉동기</t>
  </si>
  <si>
    <t>가장 널리 사용되는 냉동기. 압축-응축-팽창-증발의 냉동사이클을 이용하여 냉동을 하는 방법이 주로 이용됨.</t>
  </si>
  <si>
    <t>20634</t>
  </si>
  <si>
    <t>압축 링</t>
  </si>
  <si>
    <t>⇨컴프레션 링(＝).</t>
  </si>
  <si>
    <t>세화63.6%</t>
  </si>
  <si>
    <t>20636</t>
  </si>
  <si>
    <t>압축 변형</t>
  </si>
  <si>
    <t>compressive deformation</t>
  </si>
  <si>
    <t>부재나 재료가 압축력을 받아 발생하는 변형.</t>
  </si>
  <si>
    <t>20637</t>
  </si>
  <si>
    <t>압축 변형(도)</t>
  </si>
  <si>
    <t>compressive strain</t>
  </si>
  <si>
    <t>부재나 재료가 압축변형이 발생했을 때 변형된 길이를 원래길이로 나눈 값.</t>
  </si>
  <si>
    <t>20638</t>
  </si>
  <si>
    <t>압축 세기</t>
  </si>
  <si>
    <t>20639</t>
  </si>
  <si>
    <t>건조 균열</t>
  </si>
  <si>
    <t>crack; check: split; shake</t>
  </si>
  <si>
    <t>건조함에 따라서 목재에 생기는 균열의 총칭. 표면 균열, 마구리 균열, 내부 균열 등이 있다</t>
  </si>
  <si>
    <t>2064</t>
  </si>
  <si>
    <t>압축 슬리브</t>
  </si>
  <si>
    <t>compression connecting sleeve</t>
  </si>
  <si>
    <t>압착 슬리브(=), 압축 접속(=)</t>
  </si>
  <si>
    <t>20640</t>
  </si>
  <si>
    <t>압축 응력</t>
  </si>
  <si>
    <t>compressive stress； compressive force</t>
  </si>
  <si>
    <t>① 부재가 압축력을 받을 때 일어나는 응력(도).② 수직응력 중 재료의 단면에서 서로 밀리는 힘.③ 단면에 고르게 분포된다고 하면, 압축응력 = 압축력/단면적④ 부호는 -로 표시.</t>
  </si>
  <si>
    <t>20642</t>
  </si>
  <si>
    <t>압축 응력도</t>
  </si>
  <si>
    <t>compressive stress</t>
  </si>
  <si>
    <t>① 수직응력도의 하나.② 부재에 압축응력이 작용할 때 그 응력에 수직한 단면에 대한 단위면적당의 힘.</t>
  </si>
  <si>
    <t>20643</t>
  </si>
  <si>
    <t>압축 접속</t>
  </si>
  <si>
    <t>compression joint</t>
  </si>
  <si>
    <t>압착 슬리브(=), 압축 슬리브(=)</t>
  </si>
  <si>
    <t>20645</t>
  </si>
  <si>
    <t>압축 지수</t>
  </si>
  <si>
    <t>compression index</t>
  </si>
  <si>
    <t>불포화 토양을 압축하여 소성이 변형된 경우와 입단이 서로 접촉하면서 접촉 면적이 넓어져 가해진 충격 하중을 지지하여 더 이상 압축이 되지 않도록 평평하게 되는 압축 정도의 지표</t>
  </si>
  <si>
    <t>20646</t>
  </si>
  <si>
    <t>압축 플랜지</t>
  </si>
  <si>
    <t>compression flange</t>
  </si>
  <si>
    <t>압축응력이 존재하는 플랜지</t>
  </si>
  <si>
    <t>20648</t>
  </si>
  <si>
    <t>압축가새</t>
  </si>
  <si>
    <t>壓縮－</t>
  </si>
  <si>
    <t>수평하중에 대해 저항하는 대각부재로 압축력을 받는 구조부재이다.</t>
  </si>
  <si>
    <t>20649</t>
  </si>
  <si>
    <t>건조 단열 감률</t>
  </si>
  <si>
    <t>dry adiabatic defletion rate； dry adiabatic lapse rate</t>
  </si>
  <si>
    <t>지상의 공기 덩어리가 단열 상승 또는 강하할 때의온도의 비율이다.건조공기에 대해서는 100m 상승할 때마다 0.976℃만큼 강하하고, 습윤한 공기는 이 값보다 작아진다. 단열이라는 조건이 붙는 이론적인기온 감률로, 이것을 기준으로 실제의 기온 감률과 비교하여 대기 안정도를 알 수 있다.</t>
  </si>
  <si>
    <t>2065</t>
  </si>
  <si>
    <t>압축강도</t>
  </si>
  <si>
    <t>compressive strength, 壓縮强度</t>
  </si>
  <si>
    <t>20650</t>
  </si>
  <si>
    <t>압축계수</t>
  </si>
  <si>
    <t>coefficient of compressibility, 壓縮係數</t>
  </si>
  <si>
    <t>단위 압력의 변화에 의해 변화된 단위 부피당 부피변화로 토목에서 흙에 압력을 가했을 때, 압력의 변화량에 대한 공극의 비로 나타낸다.</t>
  </si>
  <si>
    <t>20651</t>
  </si>
  <si>
    <t>압축공기</t>
  </si>
  <si>
    <t>compression air, 壓縮空氣</t>
  </si>
  <si>
    <t>공기압축기에 의하여 가압하여 체적을 축소시켜 고압으로 만든 공기.</t>
  </si>
  <si>
    <t>20653</t>
  </si>
  <si>
    <t>압축공기공이</t>
  </si>
  <si>
    <t>pneumatic hammer, 壓縮空氣－</t>
  </si>
  <si>
    <t>① 압축공기를 동력으로 충격을 가하는 공이. ② 압축공기를 이용하여 피스톤을 작동시켜 콘트리트, 바위 등 단단한 물질을 깨뜨리는 도구. ③ 공기 착암기.</t>
  </si>
  <si>
    <t>20654</t>
  </si>
  <si>
    <t>압축근</t>
  </si>
  <si>
    <t>⇨ 압축철근(＝).</t>
  </si>
  <si>
    <t>20655</t>
  </si>
  <si>
    <t>압축기</t>
  </si>
  <si>
    <t>compressor, 壓縮機</t>
  </si>
  <si>
    <t>① 기체의 압력을 높이는 데 쓰이는 기계. ② 원심식, 왕복동식, 스크루식 등 다양. 압축식 냉동기나 고압 공기의 제조 등에 사용.  ③ 컴프레서(=).</t>
  </si>
  <si>
    <t>20656</t>
  </si>
  <si>
    <t>압축된 역청질혼합재의 비중시험방법</t>
  </si>
  <si>
    <t>KS F 2353.</t>
  </si>
  <si>
    <t>20657</t>
  </si>
  <si>
    <t>압축력</t>
  </si>
  <si>
    <t>compressive force, 壓縮力</t>
  </si>
  <si>
    <t>① 누르는 힘. ② 물체에 압력을 가하여 부피를 줄이려는 힘. ③ 보통 압축력을 (-)부호로 지정. ④ &lt;=&gt;인장력</t>
  </si>
  <si>
    <t>20658</t>
  </si>
  <si>
    <t>압축력선</t>
  </si>
  <si>
    <t>pressure line, 壓縮力線</t>
  </si>
  <si>
    <t>아치에 작용하는 압축력을 나타내는 곡선으로  아치의 축방향을 따라 나타난다.</t>
  </si>
  <si>
    <t>20659</t>
  </si>
  <si>
    <t>건조 단열 변화</t>
  </si>
  <si>
    <t>dry adiabatic change</t>
  </si>
  <si>
    <t>어떤 계의 상태 변화에 있어서 외부와의 사이에 열출입이 없고, 또 수증기의 응결을 수반하지 않는 변화. →단열변화.</t>
  </si>
  <si>
    <t>2066</t>
  </si>
  <si>
    <t>압축률</t>
  </si>
  <si>
    <t>compressibility</t>
  </si>
  <si>
    <t>물체에 대하여 δp만큼 압력이 증가했을 때 체적이 V에서 V+δV만큼 증가하는 경우, κ=-δV/(Vδρ)를 압축률이라 한다. 압축률은 체적 탄성률의 역수이다. 기체의 압축률은 액체, 고체에 비해 크다.</t>
  </si>
  <si>
    <t>20660</t>
  </si>
  <si>
    <t>압축변형</t>
  </si>
  <si>
    <t>compressive deformation, 壓縮變形</t>
  </si>
  <si>
    <t>20661</t>
  </si>
  <si>
    <t>압축변형도</t>
  </si>
  <si>
    <t>compressive strain, 壓縮變形度</t>
  </si>
  <si>
    <t>20662</t>
  </si>
  <si>
    <t>압축변형률</t>
  </si>
  <si>
    <t>compressive strain, 壓縮變形率</t>
  </si>
  <si>
    <t>부재나 재료가 압축변형이 발생했을 때 원래의 길이에 대한 변형된 길이의 비율.</t>
  </si>
  <si>
    <t>20663</t>
  </si>
  <si>
    <t>압축부재</t>
  </si>
  <si>
    <t>compressive member, 壓縮部材</t>
  </si>
  <si>
    <t>압축력을 받는 부재.</t>
  </si>
  <si>
    <t>20664</t>
  </si>
  <si>
    <t>압축비</t>
  </si>
  <si>
    <t>compression ratio, 壓縮比</t>
  </si>
  <si>
    <t>포화상태의 점성토 압밀에서 압축력에대한 체적변형의 비율이다.</t>
  </si>
  <si>
    <t>20665</t>
  </si>
  <si>
    <t>압축성</t>
  </si>
  <si>
    <t>부재나 재료가 압축력을 받을때 부피가 압축되어 밀도가 커질수 있는 속성.</t>
  </si>
  <si>
    <t>20666</t>
  </si>
  <si>
    <t>압축성형법</t>
  </si>
  <si>
    <t>compression molding, 壓縮成形法</t>
  </si>
  <si>
    <t>① 합성수지(plastics)의 성형가공법의 하나. ② 주로 열경화성(熱硬化性) 수지(페놀수지‧요소수지‧멜라민수지 등)의 분말‧정제상(錠劑狀)을 가열된 강제형틀(鋼製型枠)에 넣고 140～180℃의 유압이나 수압으로 200～500kg/cm²의 압력을 주어 가열중합시켜 경화시키는 방법. ③ 가압 시간은 재질‧성형‧치수에 따라 15초～15분 정도로 함. ④ 가장 일반적인 성형법임.</t>
  </si>
  <si>
    <t>20667</t>
  </si>
  <si>
    <t>압축시험</t>
  </si>
  <si>
    <t>compression test, 壓縮試驗</t>
  </si>
  <si>
    <t>① 주철‧콘크리트 등의 압축을 받는 재료에 대하여 실시하는 시험. ② 재료의 압축강도를 구함.</t>
  </si>
  <si>
    <t>20668</t>
  </si>
  <si>
    <t>압축시험기</t>
  </si>
  <si>
    <t>재료시험기.</t>
  </si>
  <si>
    <t>20669</t>
  </si>
  <si>
    <t>건조 수축</t>
  </si>
  <si>
    <t>drying shrinkage</t>
  </si>
  <si>
    <t>콘크리트 공사에 있어서 시멘트의 수화반응에 필요한 양 이상의 물을 사용한 경우, 여분의 물이 건조에 의해 증발함으로 시멘트페이스트의 수축에 의해 일어나는 콘크리트의 수축.</t>
  </si>
  <si>
    <t>2067</t>
  </si>
  <si>
    <t>압축식 냉동기</t>
  </si>
  <si>
    <t>compression refrigeration machine, 壓縮式冷凍機</t>
  </si>
  <si>
    <t>압축냉동기(=)</t>
  </si>
  <si>
    <t>20670</t>
  </si>
  <si>
    <t>압축양생</t>
  </si>
  <si>
    <t>pressure curing, 壓縮養生</t>
  </si>
  <si>
    <t>공장제품의 콘크리트가 아직 굳기 전에 압력을 가해서 콘크리트가 아직 굳기 전에 압력을 가해서 콘크리트 내부의 물과 공기를 빼내서 그 강도를 크게 만든 방법.</t>
  </si>
  <si>
    <t>20671</t>
  </si>
  <si>
    <t>압축역</t>
  </si>
  <si>
    <t>compression zone, 壓縮域</t>
  </si>
  <si>
    <t>어떤 힘이 물체나 흙(지반) 따위에 압력 등이 작용하여 생긴 압축의 영향범위</t>
  </si>
  <si>
    <t>20672</t>
  </si>
  <si>
    <t>압축열</t>
  </si>
  <si>
    <t>heat of compression, 壓縮熱</t>
  </si>
  <si>
    <t>① 냉동체계(系) 내에서 가스가 압축될 때 압축기 내에서 발생하는 열. ② 설비용어.</t>
  </si>
  <si>
    <t>20673</t>
  </si>
  <si>
    <t>압축응력</t>
  </si>
  <si>
    <t>compressive stress, compressive force, 壓縮應力</t>
  </si>
  <si>
    <t>① 면을 양측에서 밀어붙이는 것과 같이 압축 하중에 의하여 생기는 응력을 말한다. ② 수직응력의 하나로 , 압축응력에 직각인 단변의 단위면적당 분포하는 압축 응력의 정도를 나타낸다. ③물질 따위에 압력을 가하여 부피를 줄이는 것을 말한다. ④↔인장응력</t>
  </si>
  <si>
    <t>20674</t>
  </si>
  <si>
    <t>압축응력도</t>
  </si>
  <si>
    <t>intensity of compressive stress, 壓縮應力度</t>
  </si>
  <si>
    <t>①압축응력을 나타내는 수치 ②압축 응력에 직각인 단면의 단위 면적당 분포하는 압축응력의 정도로 압축 응력을 P, 단면적을 A 라고 하면, 압축 응력도 σ는 σ= P/A(kg/c㎡)로 나타낸다.</t>
  </si>
  <si>
    <t>20675</t>
  </si>
  <si>
    <t>압축재</t>
  </si>
  <si>
    <t>compression member, 壓縮材</t>
  </si>
  <si>
    <t>① 압축력을 받는 구조 부재. ② 물질에 압력을 가하여 부피를 줄이는 것을 말한다. ③→단일 압축재(=). ④→응력(=).</t>
  </si>
  <si>
    <t>20676</t>
  </si>
  <si>
    <t>압축철근</t>
  </si>
  <si>
    <t>compression bar of reinforced concrete, 壓縮鐵筋</t>
  </si>
  <si>
    <t>① 철근 콘크리트에서 콘크리트 구조부재의 압축내력을 증가시키기 위해 추가 배근되는 철근. ②=압축근. ③⇔인장철근</t>
  </si>
  <si>
    <t>20677</t>
  </si>
  <si>
    <t>압축철근비</t>
  </si>
  <si>
    <t>ratio of compression bar, 壓縮鐵筋比</t>
  </si>
  <si>
    <t>콘크리트의 유효 단면적을 기준으로 한 주 압축철근의 단면적의 비(강도).</t>
  </si>
  <si>
    <t>20678</t>
  </si>
  <si>
    <t>압축측</t>
  </si>
  <si>
    <t>compression side, 壓縮側</t>
  </si>
  <si>
    <t>휨을 받는 물체에서 압축되는 쪽을 일컬으며 중립축이라고도 함</t>
  </si>
  <si>
    <t>20679</t>
  </si>
  <si>
    <t>압축측 단면 계수</t>
  </si>
  <si>
    <t>compressive section modulus</t>
  </si>
  <si>
    <t>압축이 발생하는 부재의 중심축에 대한 단면 2차모멘트를 부재의 중심축에서 압축응력이 발생하는 단면의 끝단까지의 거리로 나눈 값을 말한다.</t>
  </si>
  <si>
    <t>20680</t>
  </si>
  <si>
    <t>압축펌프</t>
  </si>
  <si>
    <t>compressive pump, 壓縮－</t>
  </si>
  <si>
    <t>① 유체를 압축하여 그 압력을 높이는 데에 사용하는 펌프. ② 압축기(compressor)라고도 함. ③ 자전거의 공기펌프가 가장 간단한 예이며, 피스톤 펌프와 같은 왕복 압축기가 사용되며 보통 사용되며 회전식의 것도 있음. ④ 압축공기의 제조‧기체의 액화(液化)‧산소 및 질소의 분리‧암모니아 합성 등으로 널리 쓰임.</t>
  </si>
  <si>
    <t>20682</t>
  </si>
  <si>
    <t>압축하중</t>
  </si>
  <si>
    <t>compressive load, 壓縮荷重</t>
  </si>
  <si>
    <t>재료의 축선 방향으로 재료를 누르는 하중으로, 부재가 축 방향으로 길이가 줄어들도록 누르는 하중</t>
  </si>
  <si>
    <t>20683</t>
  </si>
  <si>
    <t>압출성형법</t>
  </si>
  <si>
    <t>extrusion molding, 壓出成型法</t>
  </si>
  <si>
    <t>① 합성수지(plastic)의 가공법의 하나. ② 열가소성(熱可塑性) 수지(폴리에틸렌‧스티롤‧염화비닐수지 등)를 실린더 속에서 가열 용융하여 스크린으로 짜서 구멍을 통하여 연속적으로 압출하여 그 구멍의 형상대로 성형 경화(硬化)되게 함. ③ 짜내는 구멍의 모양에 따라 여러 단면의 제품이 생겨 컨베이어 벨트 위에서 경화됨. ④ 바(bar)‧파이프‧튜브‧필름‧시트 등의 제품을 만드는데 이용.</t>
  </si>
  <si>
    <t>20685</t>
  </si>
  <si>
    <t>압판</t>
  </si>
  <si>
    <t>일본 신사의 서원조(書院造)의 방의 장식을 구성하는 요소의 하나이다.</t>
  </si>
  <si>
    <t>20686</t>
  </si>
  <si>
    <t>압항정</t>
  </si>
  <si>
    <t>鴨項釘</t>
  </si>
  <si>
    <t>가막쇠와 같은 작용을 하는 못. 오리못.</t>
  </si>
  <si>
    <t>20688</t>
  </si>
  <si>
    <t>앗기</t>
  </si>
  <si>
    <t>깎아내기라고 하며 자귀나 칼로 다듬는 일.</t>
  </si>
  <si>
    <t>20689</t>
  </si>
  <si>
    <t>건조 코일</t>
  </si>
  <si>
    <t>dry coil</t>
  </si>
  <si>
    <t>공기를 냉각시키기 위한 코일. 표면이 결론(結露)하지 않는 상태이므로 통과 공기의 온도만을 낮추는 작용을 한다. ↔습식 코일.</t>
  </si>
  <si>
    <t>2069</t>
  </si>
  <si>
    <t>앗아넣기</t>
  </si>
  <si>
    <t>끝을 깎아 다듬어 끼워서 한쪽으로 쏠리지 않도록 하는 것을 말한다.</t>
  </si>
  <si>
    <t>20690</t>
  </si>
  <si>
    <t>앗자무늬</t>
  </si>
  <si>
    <t>아(亞)자에서 파생된 무늬</t>
  </si>
  <si>
    <t>20691</t>
  </si>
  <si>
    <t>앙</t>
  </si>
  <si>
    <t>중국 건축에서 처마끝을 받쳐주는 부재의 일종. 2단이 겹쳐서 나와 상앙과 하앙으로 구분. 우리나라는 완주 화암사 극락전이 현존하는 실례이며, 다포계 하항구조, 포작은 내삼출목 외이출목으로 조선 중기 일반적 다포의 특징의 가짐. 제3단과 제4단에 살미 외부 끝이 경사면으로 마무리된 하앙재가 얹혀짐.</t>
  </si>
  <si>
    <t>20692</t>
  </si>
  <si>
    <t>앙각</t>
  </si>
  <si>
    <t>angle of elevation, 仰角</t>
  </si>
  <si>
    <t>올려다 보는 각이라고 하여 부각이라고 함. 시준선이 수평보다 위쪽에 있는 [+]각.</t>
  </si>
  <si>
    <t>20693</t>
  </si>
  <si>
    <t>앙곡</t>
  </si>
  <si>
    <t>昻曲, 仰曲</t>
  </si>
  <si>
    <t>처마곡은 앙곡과 안허리곡으로 구성이되는데 전자는 입면에서 바라볼 때 양쪽 귀솟음이며, 후자는 처마 아래에서 위를 바라볼 때의 처마선의 휘어짐이다. 앙곡과 안허리곡을 만드는 것이 평고대(초매기)임.</t>
  </si>
  <si>
    <t>20694</t>
  </si>
  <si>
    <t>앙곳의 공식</t>
  </si>
  <si>
    <t>Angot’s formula, -公式</t>
  </si>
  <si>
    <t>① 프랑스의 A. Angot가 고안한 식으로서, 통풍식(通風式)이 아닌 건습계의 시도(示度)로부터 습윤한 공기의 수증기압을 구하는 공식. ② 통풍식이 아닌 습도계는 오차가 매우 큼.</t>
  </si>
  <si>
    <t>20695</t>
  </si>
  <si>
    <t>앙금</t>
  </si>
  <si>
    <t>잘고 부드러운 가루가 물에 가라앉아 생긴 층으로 미장재료로 사용한다.</t>
  </si>
  <si>
    <t>20696</t>
  </si>
  <si>
    <t>앙련</t>
  </si>
  <si>
    <t>仰蓮</t>
  </si>
  <si>
    <t>부련이라고 하며, 연꽃이 위로 향한 것처럼 그린 모양</t>
  </si>
  <si>
    <t>20697</t>
  </si>
  <si>
    <t>앙련좌</t>
  </si>
  <si>
    <t>仰蓮座</t>
  </si>
  <si>
    <t>연꽃이 위로 향한 모양을 새겨 꾸민 좌대</t>
  </si>
  <si>
    <t>20698</t>
  </si>
  <si>
    <t>E종 전동기</t>
  </si>
  <si>
    <t>E종 절연 재료로 제작된 범용의 저압 3상 유도 전동기.</t>
  </si>
  <si>
    <t>207</t>
  </si>
  <si>
    <t>건조갈램</t>
  </si>
  <si>
    <t>check, seasoning crack [check], weather shack, 乾燥－</t>
  </si>
  <si>
    <t>목재의 건조에 따른 불균형 수축으로 생기는 균열 또는 갈라짐. 벌목 후 급속한 건조로 인한 변재 부분에서 발생</t>
  </si>
  <si>
    <t>기문당37.3%</t>
  </si>
  <si>
    <t>2070</t>
  </si>
  <si>
    <t>앙벽</t>
  </si>
  <si>
    <t>앙토라고도 하며,  서까래 위에 산자를 엮고 지붕을 이은 다음 밑에서 흙을 바르는 것.</t>
  </si>
  <si>
    <t>20700</t>
  </si>
  <si>
    <t>앙상블 평균</t>
  </si>
  <si>
    <t>ensemble average</t>
  </si>
  <si>
    <t>소리, 진동, 온도 등의 확률 사상(事象)에 대하여 어떤 시간, 공간에서의 평균값을 각 측정값의 평균으로 하여 정의한 것. 집합 평균이라고도 함.</t>
  </si>
  <si>
    <t>20701</t>
  </si>
  <si>
    <t>앙서</t>
  </si>
  <si>
    <t>仰舌</t>
  </si>
  <si>
    <t>한식목구조 건축의 공포에서 쇠서가 위쪽을 향해 올라간 것</t>
  </si>
  <si>
    <t>20702</t>
  </si>
  <si>
    <t>앙시도</t>
  </si>
  <si>
    <t>仰視圖</t>
  </si>
  <si>
    <t>건물의 이미지를 표현하는 방식은 크게 앙시도와 조감도가 있는데, 전자는 위로 올려다보는 ‘벌레의 눈’(仰視圖)이고 다른 하나는 하늘에서 내려다보는 ‘새의 눈’(鳥瞰圖)이다. 벌레의 눈은 하나의 현상만을 크게 확대해 구체적으로 고찰하는 것이고, 새의 눈은 멀리 넓게 살펴보며 전체적으로 분석·파악하는 것.</t>
  </si>
  <si>
    <t>20703</t>
  </si>
  <si>
    <t>앙장①</t>
  </si>
  <si>
    <t>仰障</t>
  </si>
  <si>
    <t>토반자(土天障)라고 하며, 반자틀의 총칭으로 치받이에 흙질을 한 천장이다.</t>
  </si>
  <si>
    <t>20704</t>
  </si>
  <si>
    <t>앙장②</t>
  </si>
  <si>
    <t>仰帳</t>
  </si>
  <si>
    <t>‘역막’ 혹은 ‘천일’이라고도 하며 천장 또는 상여(喪輿)에 치는 휘장. 제상 위를 가리는 작은 장막인 앙장은 천. 제상 위의 천장에 친다. 앙장은 제상의 제물을 보호하는 위생적인 기능과 함께, 주변을 차단하여 제장祭場을 신성하게 정화하는 기능.</t>
  </si>
  <si>
    <t>20705</t>
  </si>
  <si>
    <t>앙코르와트</t>
  </si>
  <si>
    <t>Angkor wat</t>
  </si>
  <si>
    <t>크메르제국의 유산으로 초창에서는 비슈누 신에 헌정한 힌두교 사원으로 세워짐. 12세기 말에는 점차 불교사원으로 변모하여 12세기 초 수리아바르만 2세는 자신의 주사원이자 웅장한 영묘로 변형됨.14세기 크메르제국의 멸망 이후 열대수림에 파묻혀 있던 것을 19세기말 프랑스인이 발견하여 현재까지도 발굴과 수리복원 작업이 한국, 프랑스, 미국, 일본의 수리복원기술자들이 참여하여 진행하고 있다.  앙코르와트 사원군은 12세기까지 크메르 건축가들은 벽돌이나 라테라이트가 아닌 사암을 주 건축 자재로 사용하는데 자신감을 얻었음을 증명하며 건물에서 보이는 표피 대부분은 사암 블록으로 되어 있으며, 라테라이트는 외벽과 숨겨진 구조 부품으로 사용한다.</t>
  </si>
  <si>
    <t>20706</t>
  </si>
  <si>
    <t>앙토</t>
  </si>
  <si>
    <t>仰土</t>
  </si>
  <si>
    <t>앙벽(仰壁), 앙장(仰障), 치받이라고 하며, 서까래 위에 산자를 엮고 지붕을 이은 다음 밑에서 흙을 바르는 것.</t>
  </si>
  <si>
    <t>20707</t>
  </si>
  <si>
    <t>앙토장이</t>
  </si>
  <si>
    <t>仰土－</t>
  </si>
  <si>
    <t>서까래 사이에 바르는 흙으로 (지붕 속‧서까래 사이‧산자밑 또는 고미반자 밑) 치받이를 바르는 미장이</t>
  </si>
  <si>
    <t>20709</t>
  </si>
  <si>
    <t>건조공기</t>
  </si>
  <si>
    <t>dry air, 乾燥空氣</t>
  </si>
  <si>
    <t>① 수증기를 전혀 포함하지 않은 공기(＝건공기), 지구상의 공기는 이 ｢건조공기｣에 수증기가 혼합한 것이며, 이를 습공기(濕空氣；moist air)라 함</t>
  </si>
  <si>
    <t>2071</t>
  </si>
  <si>
    <t>앙토질</t>
  </si>
  <si>
    <t>서까래 사이에 바르는 흙으로 (지붕 속‧서까래 사이‧산자밑 또는 고미반자 밑) 치받이를 바르는 일.</t>
  </si>
  <si>
    <t>20710</t>
  </si>
  <si>
    <t>앙투카스</t>
  </si>
  <si>
    <t>(불) en-tout-cas</t>
  </si>
  <si>
    <t>표면에 작은 구멍이 많은 성질로 비가 올 때 투수성이 풍부하여 테니스 코트에 이용되는 점질토의 흙을 소성 가공해서 만들어지는 흙.</t>
  </si>
  <si>
    <t>20711</t>
  </si>
  <si>
    <t>앙팡탱</t>
  </si>
  <si>
    <t>Barthelemy Prosper Enfantin：1796～1864</t>
  </si>
  <si>
    <t>프랑스 은행가이자 사회주의자로서 생시몽의 영향을 받아 바자르와 함께 인류의 물질적 정신적 진보와 세계의 통합이라는 원대한 꿈을 꾸었던 생시몽파(Saint-Simonianism)의 지도자가 되었다. 세계 통합의 수단으로 운하, 철도, 해운과 같은 교통망을 전 세계에 걸쳐 건설하려고 시도. 유럽에서 인도와 중국으로 가는 수에즈 운하를 건설하려고 했으나 실패. 역시 생시몽 주의자였던 레셉스(Ferdinand de Lesseps, 1805-1894)가 이를 이어받아 대륙을 관통하는 대운하의 역사를 이뤄내었다.</t>
  </si>
  <si>
    <t>20712</t>
  </si>
  <si>
    <t>앙피르양식</t>
  </si>
  <si>
    <t>Empire樣式</t>
  </si>
  <si>
    <t>나폴레옹의 지도력과 프랑스 국가를 이상화하기 위해 제 1 프랑스 제국의 나폴레옹 1 세 황제(1800～1830)의 통치에서 유래.  프랑스의 이전 유행한 루이 16세 스타일을 대체하는 미니멀한 신고전주의 로마풍 양식으로 더 엄격하고 미니멀 한 신고전주의 형식</t>
  </si>
  <si>
    <t>20713</t>
  </si>
  <si>
    <t>앙화</t>
  </si>
  <si>
    <t>仰花</t>
  </si>
  <si>
    <t>동아시아 탐의 상륜부 가운데 연꽃잎이 사방으로 피어 있는 형태로서 복발(覆鉢)의 상부에 있다. 원래 복발은  '복발갈마(覆鉢羯磨)'라는 회의를 거쳐 발우를 엎어버릴 것을 결의에서 나오는 말로서 그릇을 뜻하며, 그릇을 거꾸로 덮은 형태에서 왔으며, 인도 스투파의 안다의 변형으로 부처님의 몸을 상징하며, 불타의 유골을 모신 관이나 방을 만든다. 마찬가지로 안다의 상부를 하르미카라고 하는데 앙화도 하르미카의 변형으로서 천계를 상징한다.</t>
  </si>
  <si>
    <t>20714</t>
  </si>
  <si>
    <t>앞계단</t>
  </si>
  <si>
    <t>main stairs</t>
  </si>
  <si>
    <t>건물 내 뒷계단과 비교하여 상대적으로 기능, 동선 등 여러면에서 중요한 역할을 하는 계단을 일컬음.</t>
  </si>
  <si>
    <t>20715</t>
  </si>
  <si>
    <t>앞눈금</t>
  </si>
  <si>
    <t>곡자의 앞눈금을 말하며 실치수를 나타내는 눈금. ↔뒷눈금.</t>
  </si>
  <si>
    <t>20716</t>
  </si>
  <si>
    <t>앞뜰</t>
  </si>
  <si>
    <t>front yard</t>
  </si>
  <si>
    <t>집앞에 있는 뜰을 의미하며 출입구의 미적인 면을 부각시켜 보여주기도 하는 요소.</t>
  </si>
  <si>
    <t>20718</t>
  </si>
  <si>
    <t>앞머리초</t>
  </si>
  <si>
    <t>front head figure, 前頭草</t>
  </si>
  <si>
    <t>앞목초라고 하며, 앞뒤 머리초가 단청 문양에서 다를 때에 앞에 위치한 머리초를 말한다. 뒤에 있는 것은 뒷머리초(뒷목초)라고 한다.</t>
  </si>
  <si>
    <t>20719</t>
  </si>
  <si>
    <t>건조기</t>
  </si>
  <si>
    <t>dehydrator, 乾燥器</t>
  </si>
  <si>
    <t>① 도료(塗料)중의 용제(溶劑)를 날려버리고 건성유의 건조를 빠르게 하기 위하여 사용하며, 전열‧가스가열‧적외선가열 등이 있음. ② 연료의 숙소열(熟燒熱)에 의하여 물체를 고온 가열하는 내화물로 된 장치인 솥을 말하기도 함.또한, 세탁물을 건조시키는 기계. 회전 드럼에 탈수한 세탁물을 넣어 회전시키면서 열풍을 뿜는 것 등, 각종 형식이 있다.</t>
  </si>
  <si>
    <t>기문당61.0%</t>
  </si>
  <si>
    <t>2072</t>
  </si>
  <si>
    <t>앞면 쌓기</t>
  </si>
  <si>
    <t>(미) face brick, (영) facing brick</t>
  </si>
  <si>
    <t>벽돌 쌓기에서 마무리면으로 나오는 벽돌, 또는 그것을 표면에 내어 쌓는 일. →치장 쌓기 .</t>
  </si>
  <si>
    <t>20721</t>
  </si>
  <si>
    <t>앞면필렛용접</t>
  </si>
  <si>
    <t>front fillet weld, fillet weld in normal shear</t>
  </si>
  <si>
    <t>2매의 판을 겹쳐서 용접 접합하는 경우에 응력의 방향과 직각을 이루는 필릿용접이음으로 측면 필릿용접이음과 병용하는 것이 보통이다.</t>
  </si>
  <si>
    <t>20722</t>
  </si>
  <si>
    <t>앞무대</t>
  </si>
  <si>
    <t>apron stage, forestage, 前舞臺</t>
  </si>
  <si>
    <t>① 무대막이 있는 한 객석 쪽의 무대 영역을 일컫는다. → 에이프런, 돌출무대, 부무대 ② 극장에서 관객석 가운데까지 튀어나온 무대의 일부.</t>
  </si>
  <si>
    <t>20723</t>
  </si>
  <si>
    <t>앞벌림</t>
  </si>
  <si>
    <t>groove, 開先</t>
  </si>
  <si>
    <t>맞댄용접에서 용착금속이 용착되기 쉽게 모재의 끝을 I형‧V형‧U형‧J형‧X형‧K형‧H형 등 적당한 모양 또는 각도로 벌려 가공한 홈으로 그루브(groove)라고도 함.</t>
  </si>
  <si>
    <t>20724</t>
  </si>
  <si>
    <t>앞부벽식옹벽</t>
  </si>
  <si>
    <t>buttressed retaining wall, 前扶壁式擁壁</t>
  </si>
  <si>
    <t>토압을 받지 않는 쪽에 부벽을 갖는 철근콘크리트 옹벽.
높이가 5～6m 이상인 비교적 높은 옹벽인 경우에 적용되는 형식.</t>
  </si>
  <si>
    <t>20725</t>
  </si>
  <si>
    <t>앞싸기</t>
  </si>
  <si>
    <t>박공벽 밑에서 지붕위에 놓는 가로대이며 팔작 지붕의 박공 장식에서 사용.</t>
  </si>
  <si>
    <t>20726</t>
  </si>
  <si>
    <t>앞쌤</t>
  </si>
  <si>
    <t>지붕과 박공 사이에 댄 박공면 하부에 위치한 인방재를 말한다.</t>
  </si>
  <si>
    <t>20727</t>
  </si>
  <si>
    <t>앞집</t>
  </si>
  <si>
    <t>①도로에 면하여 올라가있는 집. ②서로 이웃하여 있는 집으로 앞쪽에 이웃하여 있는집.</t>
  </si>
  <si>
    <t>20728</t>
  </si>
  <si>
    <t>앞판</t>
  </si>
  <si>
    <t>①수정하기 쉽게 설계된 라이트나 스위치가 붙은 패널의 서랍 전면판을 말한다. ②일본 부엌의 개수대와 다다미 사이에 깔려진 판을 말한다.</t>
  </si>
  <si>
    <t>20729</t>
  </si>
  <si>
    <t>건조도</t>
  </si>
  <si>
    <t>degress of dryness, 乾燥度</t>
  </si>
  <si>
    <t>포화증기에 포함된 건조화 증기량의 정도.</t>
  </si>
  <si>
    <t>2073</t>
  </si>
  <si>
    <t>앞현관</t>
  </si>
  <si>
    <t>main entrance</t>
  </si>
  <si>
    <t>건물을 출입하는 주출입구.</t>
  </si>
  <si>
    <t>20730</t>
  </si>
  <si>
    <t>애관</t>
  </si>
  <si>
    <t>bushing, 碍管</t>
  </si>
  <si>
    <t>전기의 애자 인입 배선 등에 쓰이는 자기제의 절연관. 전선이 근접해서 교차하든지 조영재(造營材)를 관통하는 부분에 쓰인다.</t>
  </si>
  <si>
    <t>20731</t>
  </si>
  <si>
    <t>애끌</t>
  </si>
  <si>
    <t>커다란 끌을 말한다.</t>
  </si>
  <si>
    <t>20732</t>
  </si>
  <si>
    <t>애덤</t>
  </si>
  <si>
    <t>Robert Adam：1728～1792</t>
  </si>
  <si>
    <t>① 영국 스코틀랜드 출생의 건축가. ② 당시 최고의 건축가였던 윌리엄 아담(1689~1748)의 아들이었고 그 밑에서 도제식 훈련을 받음. ③ 그의 형 제임스와 함께, 그리스, 비잔틴, 바로크 양식의 영향과 함께 로마 디자인 요소를 통합한 새롭고 유연한 양식 발전</t>
  </si>
  <si>
    <t>20733</t>
  </si>
  <si>
    <t>애리나</t>
  </si>
  <si>
    <t>aerina</t>
  </si>
  <si>
    <t>① 무대의 위치가 객석에 둘러싸인 중심에 위치되어 배우와 관객을 많이 근접하도록 하는 형식 또는 그런 형식을 갖춘 극장. ②원형극장에서 경기를 하는 중심부분을 말한다.</t>
  </si>
  <si>
    <t>20735</t>
  </si>
  <si>
    <t>애리스</t>
  </si>
  <si>
    <t>arris, aris</t>
  </si>
  <si>
    <t>①모서리, 귀퉁이 ②석조 구조물 등에서 두 개의 표면이 교차하여 형성되는 날카로운 모서리. ③목재의 가장자리</t>
  </si>
  <si>
    <t>20736</t>
  </si>
  <si>
    <t>애버딘</t>
  </si>
  <si>
    <t>David du Rieu Aberdeen：1913～</t>
  </si>
  <si>
    <t>①영국의 건축가. ②1948년, 애버딘은 런던 그레이트 러셀 가에 있는 새로운 TUC 본사 건물을 설계하기 위한 건축 대회에서 우승했고, 1958년에 정식으로 개원했다. ③애버딘의 다른 작품으로는 브리스톨, 1947-9, 런던 레스터 광장에 있는 스위스 센터, 1961-8, 슈루즈베리 시장 홀, 1965년 필튼에 있는 항공기 조립 건물이 있다.</t>
  </si>
  <si>
    <t>20737</t>
  </si>
  <si>
    <t>애버커스</t>
  </si>
  <si>
    <t>① 기둥의 상단 머리 최상부에 두어지는 네모진 판. 주로 도리아식, 이오니아식, 코린트식 건축물에 나타낸다. ② 상부에서 전해지는 하중을 균등하게 기둥머리에 전하는 기능을 한다. ⇒규범 표기는 미확정이다.</t>
  </si>
  <si>
    <t>20738</t>
  </si>
  <si>
    <t>애벌</t>
  </si>
  <si>
    <t>① 처음 대강 손질하는 일. ② 첫 번째로 하는 일.</t>
  </si>
  <si>
    <t>20739</t>
  </si>
  <si>
    <t>건조목재</t>
  </si>
  <si>
    <t>seasoning wood, seasoned wood, dried wood, 乾燥木材</t>
  </si>
  <si>
    <t>① 마른 목재. ② 기건상태(함수율 15%) 이하로 건조된 목재.</t>
  </si>
  <si>
    <t>2074</t>
  </si>
  <si>
    <t>애브람의 법칙</t>
  </si>
  <si>
    <t>Abrams’ law</t>
  </si>
  <si>
    <t>① 콘크리트 재료와 시험의 조건에 쓰이는 용어. ② 일정한 혼합에 의해 구성된 콘크리트의 강도는 물시멘트 양의 비(w/c)에 의하여 결정.</t>
  </si>
  <si>
    <t>20740</t>
  </si>
  <si>
    <t>애비</t>
  </si>
  <si>
    <t>종교 구성원이 사용하는 건물로서 수도원 또는 수녀원을 말한다.</t>
  </si>
  <si>
    <t>20741</t>
  </si>
  <si>
    <t>애슐러</t>
  </si>
  <si>
    <t>ashlar</t>
  </si>
  <si>
    <t>석재로 쌓는 조적공사이며, 정사각형까지 가공한다.</t>
  </si>
  <si>
    <t>20742</t>
  </si>
  <si>
    <t>애스펙트비</t>
  </si>
  <si>
    <t>aspect ratio</t>
  </si>
  <si>
    <t>① 직사각형의 가로와 세로의 비율. ② 섬유상 물질의 길이와 지름의 비율을 일컫는다.</t>
  </si>
  <si>
    <t>20744</t>
  </si>
  <si>
    <t>애시①</t>
  </si>
  <si>
    <t>ash</t>
  </si>
  <si>
    <t>① 활엽수의 일종(서양물푸레나무). ② 손잡이‧플로어링‧내장합판 등에 쓰임. ③ 경목재의 일종.</t>
  </si>
  <si>
    <t>20745</t>
  </si>
  <si>
    <t>애시②</t>
  </si>
  <si>
    <t>ash, 灰</t>
  </si>
  <si>
    <t>유기물질을 연소하여 유기질을 완전히 소실(消失)시킨 후 남는 무기질.</t>
  </si>
  <si>
    <t>20746</t>
  </si>
  <si>
    <t>애시벽돌</t>
  </si>
  <si>
    <t>ash brick, -壁乭</t>
  </si>
  <si>
    <t>석탄재로 만든 벽돌.</t>
  </si>
  <si>
    <t>20747</t>
  </si>
  <si>
    <t>애시콘크리트</t>
  </si>
  <si>
    <t>ash concrete</t>
  </si>
  <si>
    <t>① 경량콘크리트의 일종으로 경량골재로서 석탄각, 슬래그 등을 사용한 콘크리트. ② ＝탄각콘크리트.</t>
  </si>
  <si>
    <t>20748</t>
  </si>
  <si>
    <t>애자</t>
  </si>
  <si>
    <t>insulator, porcelain insulator, 碍子</t>
  </si>
  <si>
    <t>전선을 지지하기 위한 기재. 자기, 유리 등의 내화 · 내수성 절연물과 이들을 조영재에 붙이기 위한 철물 등으로 이루어진다.</t>
  </si>
  <si>
    <t>20749</t>
  </si>
  <si>
    <t>건조물</t>
  </si>
  <si>
    <t>建造物</t>
  </si>
  <si>
    <t>① 인공적으로 만든 구조물. ② 기둥과 벽으로 토지에 정착되고 지붕을 두어 있어 사람이 출입할 수 있는 구조물＝건설물.</t>
  </si>
  <si>
    <t>2075</t>
  </si>
  <si>
    <t>애자사용공사</t>
  </si>
  <si>
    <t>insulator, 碍子使用工事</t>
  </si>
  <si>
    <t>① 애자를 사용한 전기(배선)공사로 옥내배선공사 방법의 일종. ② ＝애자인(引) 공사. ③ 비닐 피복전선을 노브 애자에 바인드 선으로 잡아매어 배선하는 공사방식. ④ 부분적으로 전선을 클리트에 끼워 고정하기도 하고, 전선이 벽을 관통하는 곳에는 애관을 사용. ⑤ 보통 목조 건물에 적합하며, 노출배선‧은폐배선 등 어느 방법으로도 할 수 있으나 노출배선은 미관상 좋지 않음.</t>
  </si>
  <si>
    <t>20751</t>
  </si>
  <si>
    <t>애자인공사</t>
  </si>
  <si>
    <t>⇨애자사용공사(＝).</t>
  </si>
  <si>
    <t>20752</t>
  </si>
  <si>
    <t>애지테이터</t>
  </si>
  <si>
    <t>agitator</t>
  </si>
  <si>
    <t>배처플랜트로부터 공사현장에 생콘크리트를 운반하는 경우, 운반 도중 재료의 분리가 일어나지 않도록 저을 수 있게 한 운반조(運搬槽)를 장치한 것.</t>
  </si>
  <si>
    <t>20753</t>
  </si>
  <si>
    <t>애지테이터보디</t>
  </si>
  <si>
    <t>agitator body</t>
  </si>
  <si>
    <t>① 혼합된 콘크리트를 수송하기 위하여 트럭에 설치한 드럼. ② 드럼의 회전 또는 내부패들(paddle)의 회전은 운반 도중 굳어지는 것을 방지.</t>
  </si>
  <si>
    <t>20754</t>
  </si>
  <si>
    <t>애지테이터트럭</t>
  </si>
  <si>
    <t>agitating truck, agitator truck, agitating lorry&lt;英&gt;</t>
  </si>
  <si>
    <t>① 레디믹스트콘크리트 운반차의 일종으로 애지테이터 장치가 된 트럭. ② 수송 도중에 콘크리트의 경화 및 분리를 일으키지 않도록 회전드럼(애지테이터)을 장치한 레디믹스트콘크리트 전용 운반용의 트럭임. ③ 반혼합 콘크리트를 계속 혼합하며 약 1시간 반의 거리까지 운반할 수 있음.</t>
  </si>
  <si>
    <t>20755</t>
  </si>
  <si>
    <t>애크로테리언</t>
  </si>
  <si>
    <t>acroterion, acroter, acroiterium</t>
  </si>
  <si>
    <t>① 엄밀히 말해서 장식품을 지지하기 위해서 지붕의 정상이나 모서리에 두는 대좌. ② 대개는 장식품 그 자체를 말함. ③ =아크로테리움.</t>
  </si>
  <si>
    <t>기문당94.9%</t>
  </si>
  <si>
    <t>20756</t>
  </si>
  <si>
    <t>애크롤리스</t>
  </si>
  <si>
    <t>acrolith</t>
  </si>
  <si>
    <t>의복 부위는 나무로 머리, 손, 발과 같은 노출된 살 부위는 대리석으로 만들어진 복합 조각물.</t>
  </si>
  <si>
    <t>20757</t>
  </si>
  <si>
    <t>건조물받침공법</t>
  </si>
  <si>
    <t>temporary support work as to structure, 建造物－工法</t>
  </si>
  <si>
    <t>지하철도가 건물에 근접하거나 건물 밑을 통과하게 될 때, 굴착 전에 건물에 영향이 미치지 않도록 지지하는 공법.</t>
  </si>
  <si>
    <t>2076</t>
  </si>
  <si>
    <t>애틱</t>
  </si>
  <si>
    <t>attic</t>
  </si>
  <si>
    <t>① 고전 건축에서 엔태블러처의 위의 다른 것에 비해 홈이 낮아진 가로 길이의 벽체부분으로 아티카라고도 한다. ② 아티카식이라는 의미를 가진 형용사이다.  →아티카식 기둥 기초. ③ 지붕 밑 다락방을 의미한다.</t>
  </si>
  <si>
    <t>20761</t>
  </si>
  <si>
    <t>애틱식</t>
  </si>
  <si>
    <t>attic style, -式</t>
  </si>
  <si>
    <t>고전적인 외관의 처마 장식 위의 층 또는 낮은 벽. 건물의 가장 꼭대기 부분의 장식은 고대 그리스 건축에서 특히 중요했음. 17세기에 A애틱식의 필라스터를 상층 외관에 장식으로 사용. 18세기에는 가장 높은 층의 벽 뒤 공간 (즉, 지붕 바로 아래)로 옮겨져서 “다락방”이라는 용어가 현대건축용어에서 보편적으로 사용.</t>
  </si>
  <si>
    <t>20762</t>
  </si>
  <si>
    <t>애틱식 기둥 기초</t>
  </si>
  <si>
    <t>스코티아와 필렛으로 분리된 상부 및 하부 토러스로 구성된 이오니아 오더의 기초에 건축에서 주어진 것. 로마인들이 가장 좋아했으며, 코린트와 콤포짓트 오더에도 사용.</t>
  </si>
  <si>
    <t>20763</t>
  </si>
  <si>
    <t>애프터럴</t>
  </si>
  <si>
    <t>apteral</t>
  </si>
  <si>
    <t>한쪽 끝 또는 양쪽 끝에 기둥이 없는 신전사원의 형식을 말하는 것이다.</t>
  </si>
  <si>
    <t>20767</t>
  </si>
  <si>
    <t>액면 요동</t>
  </si>
  <si>
    <t>탱크 내부에 저장된 액체의 요동에 의해 발생하는 충격</t>
  </si>
  <si>
    <t>20768</t>
  </si>
  <si>
    <t>액면 전극</t>
  </si>
  <si>
    <t>electrode of float switch</t>
  </si>
  <si>
    <t>수조의 액면 위치 제어 혹은 경보용으로 설치한 전극. 보통 3개 이상의 전극봉으로 구성되며, 가장 긴 공통 전극과 제어해야 할 수위 레벨의 길이를 갖는 전극과의 사이에 아주 낮은 전압을 주어 그 도통(導通)의 유무를 수위 계전기로 유도해서, 수위 제어 신호, 경보 신호를 발전시킨다.</t>
  </si>
  <si>
    <t>20769</t>
  </si>
  <si>
    <t>건조물파괴죄</t>
  </si>
  <si>
    <t>건조물이란 벽과 기둥으로 지지되고 지붕이 있으며 사람이 출입할 수 있는 건축물으로서, 건조물파괴죄의 행위는 파괴이고, 파괴에 이르지 않고 단순히 손괴에 그친 경우에는 손괴죄(형법 제366조)가 성립한다 ⇨공익건조물파괴죄(＝).</t>
  </si>
  <si>
    <t>2077</t>
  </si>
  <si>
    <t>액면제어릴레이</t>
  </si>
  <si>
    <t>liquid-phase control relay, 液面制禦－</t>
  </si>
  <si>
    <t>① 양수장치에 있어서 수면높이를 제어하는 릴레이의 일종. ② 액면제어계전기.</t>
  </si>
  <si>
    <t>20770</t>
  </si>
  <si>
    <t>액방</t>
  </si>
  <si>
    <t>額枋</t>
  </si>
  <si>
    <t>① 상인방. ② 인방(引枋).</t>
  </si>
  <si>
    <t>20771</t>
  </si>
  <si>
    <t>액상선</t>
  </si>
  <si>
    <t>liquidus line, 液相線</t>
  </si>
  <si>
    <t>① 여러 가지 조성의 합금을 용융상태로부터 냉각시키는 과정에서 응고되기 시작하는 점을 연결한 선. ② 액상선 이하의 온도에서는 액체와 고체가 같이 존재. ③ 고상선(固相線).</t>
  </si>
  <si>
    <t>20772</t>
  </si>
  <si>
    <t>액상화</t>
  </si>
  <si>
    <t>liquefaction</t>
  </si>
  <si>
    <t>포화된 느슨한 모래가 진동이나 지진 등의 충격을 받으면 입자들이 재배열되어 약간 수축하며 큰 과잉간극수압을 유발하게 되고 
그 결과로 유효응력과 전단강도가 크게 감소되어 모래가 유체처럼 흐르는 현상.</t>
  </si>
  <si>
    <t>20773</t>
  </si>
  <si>
    <t>액성 지수</t>
  </si>
  <si>
    <t>liquidity index</t>
  </si>
  <si>
    <t>세립토의 수분함유상태를 소성한계 기준으로 나타낸 지수.</t>
  </si>
  <si>
    <t>20774</t>
  </si>
  <si>
    <t>액성 한계</t>
  </si>
  <si>
    <t>liquid limit</t>
  </si>
  <si>
    <t>세립토의 컨시스턴시 한계의 하나로 흙이 소성상태와 액상의 경계에 있을 때의 함수비.</t>
  </si>
  <si>
    <t>20775</t>
  </si>
  <si>
    <t>액성한계</t>
  </si>
  <si>
    <t>liquid limit, 液性限界</t>
  </si>
  <si>
    <t>① 흙은 그 함수량의 변화에 따라 그 성질이 변화하는 바, 건조흙에 물을 가하여 가면 상태 변화가 있고, 그 변화추이(推移) 상태의 한계를 시험방법으로 정한 것이 ｢소성한계｣ 및 ｢액성한계｣임. ※ ｢바삭바삭 끈기 없는 상태｣→｢소성한계｣ ｢끈기가 있고 반죽할 수 있는 상태｣→｢액성한계｣→질척한 액성상태. ② 소성한계. ③ KS F 2303.</t>
  </si>
  <si>
    <t>20776</t>
  </si>
  <si>
    <t>액세스</t>
  </si>
  <si>
    <t>access</t>
  </si>
  <si>
    <t>외부에서 어떤 장소나 시설 등에 접근하는 방향 및 방법</t>
  </si>
  <si>
    <t>20777</t>
  </si>
  <si>
    <t>액세스 도어</t>
  </si>
  <si>
    <t>access door</t>
  </si>
  <si>
    <t>각종 설비용 샤프트나 천장, 바닥, 공기 정화기 등의 내부를 점검하기 위해 설치된 개구문.</t>
  </si>
  <si>
    <t>20778</t>
  </si>
  <si>
    <t>액세스도어</t>
  </si>
  <si>
    <t>파이프스페이스‧천장속 등의 검사용으로 사용되는 작은 문.</t>
  </si>
  <si>
    <t>20779</t>
  </si>
  <si>
    <t>건조샘플보링</t>
  </si>
  <si>
    <t>dry sample boring, 乾燥－</t>
  </si>
  <si>
    <t>수세식 보링 중 토질의 변화가 발견되면 물을 배제하고, 내관 끝에 시료 채취용 sampler를 rod 끝에 장치하여 소정의 위치까지 회전식 또는 충격식 등으로 sampler를 박아 시료를 채취하는 방법으로, 비교적 교란되지 않은 시료를 얻을 수 있음.</t>
  </si>
  <si>
    <t>2078</t>
  </si>
  <si>
    <t>액세시빌리티</t>
  </si>
  <si>
    <t>accessibility</t>
  </si>
  <si>
    <t>①시설, 산업디자인, 건축, 인체공학 등의 환경을 불편함 없이 이용할 수 있는 정도이다. ②신체적 특성, 취약계층 또는 지역, 나이, 시설 등을 고려하여 가능한 많은 사용자가 이용할 수 있도록 제공하는 용이도 등을 평가하는 요소를 내포할 때가 있다.</t>
  </si>
  <si>
    <t>20780</t>
  </si>
  <si>
    <t>액션 에어리어</t>
  </si>
  <si>
    <t>(영) action area</t>
  </si>
  <si>
    <t>중대한 토지 이용의 변화가 앞으로 10년 정도의 기간동안 예상되는 구역으로, 도시계획에 의해 규제 또는 사업이 일어나는 곳.</t>
  </si>
  <si>
    <t>20781</t>
  </si>
  <si>
    <t>액자</t>
  </si>
  <si>
    <t>picture frame, 額子</t>
  </si>
  <si>
    <t>①사진 · 그림 · 글씨 등을 끼우는 틀. ②그림 혹은 글을 써서 걸어두는 틀을 말한다.</t>
  </si>
  <si>
    <t>20783</t>
  </si>
  <si>
    <t>액자 무대</t>
  </si>
  <si>
    <t>proscenium stage</t>
  </si>
  <si>
    <t>관객석과 정확히 나눈 형태의 무대이며 오늘날 대부분의 극장에서 채택하고 있는 형식으로 액자랑 프로시니엄아치를 가리키고 프로시니엄 스테이지 형식이라고도 하며 무대의 전면에 프로시니엄 아치를 설치하여 무대가 그 뒤에 있는 형식. 관객은 마치 사진틀을 보는 듯한 느낌을 받을 수 있다.</t>
  </si>
  <si>
    <t>20784</t>
  </si>
  <si>
    <t>액체방수</t>
  </si>
  <si>
    <t>liquid waterproofing, 液體防水</t>
  </si>
  <si>
    <t>모르타르에 액체방수제를 혼합하여 방수효과를 낸 것.</t>
  </si>
  <si>
    <t>20786</t>
  </si>
  <si>
    <t>액체소화기</t>
  </si>
  <si>
    <t>液體消火器</t>
  </si>
  <si>
    <t>① 이산화탄소를 포함한 액체를 사용하는 소화기. ② 상부의 핸들을 돌려 속에 든 중조액과 묽은 황산의 두 액체를 화합시킬 때 발생하는 가스의 압력으로 5～10m까지 사출시킬 수 있음.</t>
  </si>
  <si>
    <t>20787</t>
  </si>
  <si>
    <t>액추에이터</t>
  </si>
  <si>
    <t>actuator</t>
  </si>
  <si>
    <t>구조실험 등에 쓰이는 가력(加力) 장치의 총칭. 전동(電動)의 유압 잭이 대표적이다. 가력기라고도 한다.</t>
  </si>
  <si>
    <t>20789</t>
  </si>
  <si>
    <t>건조수축</t>
  </si>
  <si>
    <t>drying shrinkage, 乾燥收縮</t>
  </si>
  <si>
    <t>콘크리트가 수화반응을 일으키며 수화반응 이외에 사용된 자유수가 건조되면서 수축하는 현상. 재령 초기에 큰 값을 나타내며 이후 수축량은 점차 줄어듦.</t>
  </si>
  <si>
    <t>2079</t>
  </si>
  <si>
    <t>액틀</t>
  </si>
  <si>
    <t>額－</t>
  </si>
  <si>
    <t>사진· 그림 · 글씨를 씌우는 틀.</t>
  </si>
  <si>
    <t>20790</t>
  </si>
  <si>
    <t>액티브 매스 댐퍼</t>
  </si>
  <si>
    <t>active mass damper</t>
  </si>
  <si>
    <t>능동질량감쇠기. 구조물의 진동을 감지하는 센서의 신호로 외부제어력을 주어 구조물의 응답을 적극적으로 저감시키는 감쇠기</t>
  </si>
  <si>
    <t>20791</t>
  </si>
  <si>
    <t>액티브 솔라 시스템</t>
  </si>
  <si>
    <t>active solar system</t>
  </si>
  <si>
    <t>① 태양열을 이용하여 건물의 난방, 급탕 등에 이용하는 시스템. ② 집열기와 축열조 히트 펌프 등을 사용해서 태양열을 모아 비축. 공급. ③ 건축에서는 수식(水式)과 공기식이 있음.</t>
  </si>
  <si>
    <t>20792</t>
  </si>
  <si>
    <t>액티브 솔라 하우스</t>
  </si>
  <si>
    <t>active solar house</t>
  </si>
  <si>
    <t>액티브 솔라 시스템을 이용하여 난방, 급탕 등을 실시하는 주택.</t>
  </si>
  <si>
    <t>20793</t>
  </si>
  <si>
    <t>액티브 시스템</t>
  </si>
  <si>
    <t>active system</t>
  </si>
  <si>
    <t>① 어떤 목적을 달성하기 위해서 기기류를 유기적으로 결합시킨 장치. 그 작동에서는 일반적으로 에너지를 필요로 함. ② 설비형 시스템(=). ③ 패시브 시스템의 반대어.</t>
  </si>
  <si>
    <t>세화75.3%</t>
  </si>
  <si>
    <t>20794</t>
  </si>
  <si>
    <t>액티비티</t>
  </si>
  <si>
    <t>activity</t>
  </si>
  <si>
    <t>① 앞으로 나아가는 것을 말하다.② 네트워크 용어이다. ③ 생산 및 제조 실행 시 내부적으로 발생하는 생산 관련 비용을 원가에 할당하기 위한 기간에 따라 얻어지는 생산 정차 및 단계 또는 제공되는 서비스를 말한다.</t>
  </si>
  <si>
    <t>20796</t>
  </si>
  <si>
    <t>액티비티스</t>
  </si>
  <si>
    <t>activities</t>
  </si>
  <si>
    <t>주택이나 주거단지에서 유용성을 확대하기 위해 시스템을 보다 편리하게 사용할 수 있도록 하는 것을 말한다.</t>
  </si>
  <si>
    <t>20797</t>
  </si>
  <si>
    <t>액화 석유 가스</t>
  </si>
  <si>
    <t>liquefied petroleum gas</t>
  </si>
  <si>
    <t>① 석유의 정제 혹은 천연 가솔린 제조 시의 부산물로 얻어지는 압축 액화 가스. ② 프로판, 부탄 등을 주성분으로 하는 가스를 가압, 냉각해서 상온으로 액화한 것. 운반이 용이하며 공업용, 가정용으로 널리 쓰이고 있다. ③ LPG, LP(=).</t>
  </si>
  <si>
    <t>20798</t>
  </si>
  <si>
    <t>액화메탄가스</t>
  </si>
  <si>
    <t>LMG；liquified methane gas</t>
  </si>
  <si>
    <t>① 저온 고압력으로 액화한 메탄가스. ② 발열량 높고 비중이 낮아 폴발하기 어려운 특징. ③ LMG(=)</t>
  </si>
  <si>
    <t>20799</t>
  </si>
  <si>
    <t>E종 절연 재료</t>
  </si>
  <si>
    <t>허용 최고 온도가 120 °C인 전기 절연 재료. 예를 들면 폴리우레탄 수지, 에폭시 수지 등.</t>
  </si>
  <si>
    <t>208</t>
  </si>
  <si>
    <t>건조시험</t>
  </si>
  <si>
    <t>drying test, 乾燥試驗</t>
  </si>
  <si>
    <t>재료를 건조할 때 중량의 감소 등을 측정하는 시험.</t>
  </si>
  <si>
    <t>2080</t>
  </si>
  <si>
    <t>앤빌</t>
  </si>
  <si>
    <t>anvil</t>
  </si>
  <si>
    <t>20802</t>
  </si>
  <si>
    <t>앤여왕식</t>
  </si>
  <si>
    <t>queen Ann style, Ann女王式</t>
  </si>
  <si>
    <t>영국 18세기 초, 앤 여왕 (1702~1714년 통치)의 바로크 건축 양식 또는 19 세기 후반과 20 세기 초반에 유행. 초기에는 이태리 또는 파라디언 풍의 지붕과 박공을 사용했으나, 미국으로 건너가면서 박공지붕과 비대칭평면을 가진 형태로 대량으로 건설.</t>
  </si>
  <si>
    <t>20803</t>
  </si>
  <si>
    <t>앤트래인드에어</t>
  </si>
  <si>
    <t>20804</t>
  </si>
  <si>
    <t>앤티퀘어리언</t>
  </si>
  <si>
    <t>antiquarian</t>
  </si>
  <si>
    <t>① 과거의 것들에 대한 수집가. 고대 유물, 고고 학적 및 유적지 또는 역사적인 기록 보관소 및 원고에 특히주의를 기울여 역사를 연구하는 사람. 골동품 연구의 본질은 과거의 경험적 증거에 중점을 두고 있으며, 아마도 18 세기 골동품 사가인 Richard Colt Hoare 경은 "우리는 이론이 아니라 사실에 대해 이야기하고있다"는 모토에서 앤티퀘어리언의 정의가가 잘 요약되어 있음. ②고대 그리스‧로마 그리고 중세기의 건축양식에서 새로운 영감을 찾으려고 했던 1750～1830년 사이의 서부유럽의 르네상스 건축양식.</t>
  </si>
  <si>
    <t>20805</t>
  </si>
  <si>
    <t>앨러베스터</t>
  </si>
  <si>
    <t>alabaster</t>
  </si>
  <si>
    <t>고건축의 내부벽 바름에 사용한 설화석고.</t>
  </si>
  <si>
    <t>20806</t>
  </si>
  <si>
    <t>앨자형강</t>
  </si>
  <si>
    <t>L字形鋼</t>
  </si>
  <si>
    <t>ㄱ형강</t>
  </si>
  <si>
    <t>20807</t>
  </si>
  <si>
    <t>앨코브</t>
  </si>
  <si>
    <t>① →알코브(＝). ② 서양식 건축에서 벽의 한 부분을 쑥 들어가게 만들어 놓은 부분. 침대나 의자를 들여놓고 때때로 문이나 난간대로 막아 놓기도 한다.</t>
  </si>
  <si>
    <t>20808</t>
  </si>
  <si>
    <t>앨클래드</t>
  </si>
  <si>
    <t>alclad</t>
  </si>
  <si>
    <t>① 알루미늄합금의 피막으로 덮은 알루미늄 제품. ② 이 피막은 바탕금속에 대하여 양극으로 되고, 물리적으로 또한 전해작용에 대하여도 내식성이 있음.</t>
  </si>
  <si>
    <t>20809</t>
  </si>
  <si>
    <t>건조양생</t>
  </si>
  <si>
    <t>dry curing, 乾燥養生</t>
  </si>
  <si>
    <t>상온의 대기 중에서 콘크리트를 양생하는 것.</t>
  </si>
  <si>
    <t>2081</t>
  </si>
  <si>
    <t>앨터</t>
  </si>
  <si>
    <t>altar</t>
  </si>
  <si>
    <t>제단‧성찬대.</t>
  </si>
  <si>
    <t>20810</t>
  </si>
  <si>
    <t>앰버</t>
  </si>
  <si>
    <t>amber</t>
  </si>
  <si>
    <t>① 호박(琥珀, amber)과 같은 색. ② 앰버는 반투명의 지방질 광택을 띠며, 옛부터 유럽과 아시아에서 장식품으로 귀중한 보석이었음. ③ ＝호박색. ④ 황색 기미의 흐린 주황(dull yellowish orange).</t>
  </si>
  <si>
    <t>20811</t>
  </si>
  <si>
    <t>앰보</t>
  </si>
  <si>
    <t>ambo</t>
  </si>
  <si>
    <t>① 초기 기독교 교회의 설교대. ② 발칸(Balkan) 또는 그리스 교회(Greek church)의 대형 설교대 또는 독경대(reading desk. ③ ＝ambon.</t>
  </si>
  <si>
    <t>20812</t>
  </si>
  <si>
    <t>앰뷰얼러토리</t>
  </si>
  <si>
    <t>ambulatory</t>
  </si>
  <si>
    <t>① 대성당이나 큰 교회의 동쪽 끝단과 제단 주위 회랑 주위에 덮여있는 통로. 주보랑은 11세기에 프랑스에서 시작 13세기 영국에 도입되었고 점차 확장. ② 같은 특징이 인도 아시아 불교 건축에서 일반적으로 사용, 불교와 힌두교에서는 각각 스투파(stupa) 또는 링가 이미지 주변을 우요하는 의식이 중요했으므로 의식적 통로로서 사용됨. =주보랑(周步廊), 앰뷸러터리</t>
  </si>
  <si>
    <t>20813</t>
  </si>
  <si>
    <t>앰브리</t>
  </si>
  <si>
    <t>ambry</t>
  </si>
  <si>
    <t>중세 성당 벽면이나 제의실 벽을 파고 성배, 복장 등 성기물(聖器物), 책 등을 보관하기 위한 장. 종교개혁이후 지역이나 종교성향에 따라서 앰브리가 사용됨.</t>
  </si>
  <si>
    <t>20815</t>
  </si>
  <si>
    <t>앰비엔트 조명</t>
  </si>
  <si>
    <t>ambient lighting</t>
  </si>
  <si>
    <t>사무소 조명에 있어서 작업(사무 작업) 조명과 결합시켜 쾌적한 시환경을  만들기 위한 천장, 주벽, 바닥면으로의 조명. → 태스크 앰비엔트 조명. 환경 조명.</t>
  </si>
  <si>
    <t>20816</t>
  </si>
  <si>
    <t>앰피시어터</t>
  </si>
  <si>
    <t>amphitheatre</t>
  </si>
  <si>
    <t>① 고대로마의 원형 투구장으로 검투사의 경기, 야수와 인간과의 싸움 들을 했다고 한다.  ② 원형경기장 또는 원형극장 또는 원형투기장은 투기장은 원형으로 만들고 계단식으로 관중석을 만들어 둘러싼 경기장을 말한다. ③ 로마인은 이런 종류의 경기장에서 관람하는 것을 좋아했고 로마의 각 대도시에는 어디에나 앰피시어터가 있어서 현재에도 유적으로 남아있다.</t>
  </si>
  <si>
    <t>20817</t>
  </si>
  <si>
    <t>앰피프로스튤로스</t>
  </si>
  <si>
    <t>(희) amphiprostylos, (영) amphiprostyle</t>
  </si>
  <si>
    <t>전면과 배면에 열주(列柱)를 갖으며 측면에는 기둥이 없는 사원형식의 하나.</t>
  </si>
  <si>
    <t>20818</t>
  </si>
  <si>
    <t>앱스</t>
  </si>
  <si>
    <t>apse, 後陳</t>
  </si>
  <si>
    <t>건물이나 방에 부속된 반원 또는 반원에 가까운 다각형 모양의 내부 공간. 초기 기독교 교회에서는 입구의 반대쪽, 신랑의 동쪽 끝에 애프스를 두고 성직자가 의식을 집행하는 프레스비테리움(presbyterium)이 위치하는 주제단(主祭壇)을 설치함. 점차 대규모 교회 건축에서 애프스와 교차부, 즉 신랑과 내진 사이의 공간을 확장하여 그 곳에 성가대석을 설치하게 되면서 애프스 성소로서의 공간적 속성을 상실함.</t>
  </si>
  <si>
    <t>20819</t>
  </si>
  <si>
    <t>건조장</t>
  </si>
  <si>
    <t>drying area； drying space</t>
  </si>
  <si>
    <t>세탁물 등 습기가 있는 물체를 말리기 위해 만든 곳.</t>
  </si>
  <si>
    <t>2082</t>
  </si>
  <si>
    <t>앱스아일</t>
  </si>
  <si>
    <t>apse aisle</t>
  </si>
  <si>
    <t>apse 또는 chevet 주위에 합창단(choir)과 연속된 주보랑</t>
  </si>
  <si>
    <t>20820</t>
  </si>
  <si>
    <t>앱스채플</t>
  </si>
  <si>
    <t>apse chapel</t>
  </si>
  <si>
    <t>프랑스 고딕 건축양식에서 성형(星型)교회가 특징. 전통적인 기독교 교회 건축의 예배당으로, 앱스는 방사형으로 분절되거나 하나의 반원형태로 나타난다. 후진벽 또는 교각 외부의 반원형 통로 또는 우요공간으로 사용됨.</t>
  </si>
  <si>
    <t>20821</t>
  </si>
  <si>
    <t>앵글</t>
  </si>
  <si>
    <t>angle</t>
  </si>
  <si>
    <t>① 각, 또는 보는 각도 ② 귀, 구석 또는 모서리 ③ ㄱ형 금속 부재 또는 ㄱ형강(angle iron) ④ 홈통의 방향을 변화시키는 홈통을 고정시키는 것</t>
  </si>
  <si>
    <t>20822</t>
  </si>
  <si>
    <t>앵글도저</t>
  </si>
  <si>
    <t>angle dozer</t>
  </si>
  <si>
    <t>① 토공용 도저의 하나. ② 트랙터(견인차)의 장축(중심축)에 좌우 60°로 토공판(土工板, 排土板, blade)이 부착되어 있음. ③ (산)비탈 깎기에 적합.</t>
  </si>
  <si>
    <t>20824</t>
  </si>
  <si>
    <t>앵글디바이더</t>
  </si>
  <si>
    <t>angle divider</t>
  </si>
  <si>
    <t>① 이등분각용 T자. ② 한 측은 조절할 수 있는 힌지로 된 날이 있고 90°에 맞췄을 때 곡척(曲尺)으로 사용.</t>
  </si>
  <si>
    <t>20825</t>
  </si>
  <si>
    <t>앵글로색슨건축</t>
  </si>
  <si>
    <t>Anglo-Saxon architecture</t>
  </si>
  <si>
    <t>5세기 중반부터 1066년의 노르만의 정복 이전까지 웨일즈의 일부로 건축. 영국의 앵글로색슨 건물은 단순하고 주로 초가와 목재를 사용.</t>
  </si>
  <si>
    <t>20826</t>
  </si>
  <si>
    <t>앵글바</t>
  </si>
  <si>
    <t>angle bar</t>
  </si>
  <si>
    <t>산형재 또는 앵글</t>
  </si>
  <si>
    <t>20827</t>
  </si>
  <si>
    <t>앵글배면</t>
  </si>
  <si>
    <t>ㄱ형강의 수평면으로 ㄱ자형강 배면이라고도 함</t>
  </si>
  <si>
    <t>20828</t>
  </si>
  <si>
    <t>앵글밸브</t>
  </si>
  <si>
    <t>angle valve</t>
  </si>
  <si>
    <t>① 스톱밸브(⇦)의 일종. ② 유체의 흐름 방향을 직각으로 바꾸기 위해 유입구와 유출구가 서로 직각 방향으로 되어 있는 밸브.</t>
  </si>
  <si>
    <t>20829</t>
  </si>
  <si>
    <t>건조재</t>
  </si>
  <si>
    <t>dried wood, seasoned wood, 乾燥材</t>
  </si>
  <si>
    <t>① 수분이 적은 목재. ② 함수율(含水率)이 13～18% 이하로 건조된 목재. ③ ⇨건조목재(＝).</t>
  </si>
  <si>
    <t>2083</t>
  </si>
  <si>
    <t>앵글버트레스</t>
  </si>
  <si>
    <t>angle buttress</t>
  </si>
  <si>
    <t>서로 직각인 2개의 버트레스 중의 하나로 구조물의 모서리를 형성.</t>
  </si>
  <si>
    <t>20830</t>
  </si>
  <si>
    <t>앵글벤더</t>
  </si>
  <si>
    <t>angle bender</t>
  </si>
  <si>
    <t>산형강, T형강, 파이프 등을 굽히는 기계.</t>
  </si>
  <si>
    <t>20831</t>
  </si>
  <si>
    <t>앵글보드</t>
  </si>
  <si>
    <t>angle board</t>
  </si>
  <si>
    <t>임의 각으로 표면을 절단한 보드로서, 똑같은 각으로 다른 보드를 초안하거나 절단을 위한 보조역할을 함.</t>
  </si>
  <si>
    <t>20832</t>
  </si>
  <si>
    <t>앵글본드</t>
  </si>
  <si>
    <t>angle bond</t>
  </si>
  <si>
    <t>벽 모서리에 조직을 연결하기 위하여 사용한 긴결재.</t>
  </si>
  <si>
    <t>20833</t>
  </si>
  <si>
    <t>앵글브래킷</t>
  </si>
  <si>
    <t>angle bracket</t>
  </si>
  <si>
    <t>벽면에 직교하지 않고 경사지게 돌출된 브래킷</t>
  </si>
  <si>
    <t>20834</t>
  </si>
  <si>
    <t>앵글브레이스</t>
  </si>
  <si>
    <t>angle brace</t>
  </si>
  <si>
    <t>① 직교재의 각도 변형을 막기 위하여 그 귀에 빗대는 짧은 사재로 angle tie라고도 함. ② 구멍을 뚫는 데 쓰이는 특수한 브레이스 ③ ⇨버팀대 ④ ⇨귀잡이</t>
  </si>
  <si>
    <t>20835</t>
  </si>
  <si>
    <t>앵글브릭</t>
  </si>
  <si>
    <t>angle brick</t>
  </si>
  <si>
    <t>돌출 모서리, 사각 모서리를 고정하기 위한 사형(斜形)의 벽돌.</t>
  </si>
  <si>
    <t>20836</t>
  </si>
  <si>
    <t>앵글블록</t>
  </si>
  <si>
    <t>angle block, glue block</t>
  </si>
  <si>
    <t>① 인접부재를 체결하기 위해 사용한 소형 목재블록. ② 대개 목구조의 모서리에 접착하거나 직각으로 체결.</t>
  </si>
  <si>
    <t>20837</t>
  </si>
  <si>
    <t>앵글비드</t>
  </si>
  <si>
    <t>angle bead</t>
  </si>
  <si>
    <t>① =코너비드. ② 모서리를 보호하기 위해 플라스터 벽의 모서리에 설치하거나 플라스터를 모서리에 잘 흐르게 하는 금속 또는 목재로 된 스트립.</t>
  </si>
  <si>
    <t>기문당95.1%</t>
  </si>
  <si>
    <t>20838</t>
  </si>
  <si>
    <t>앵글웰드</t>
  </si>
  <si>
    <t>20839</t>
  </si>
  <si>
    <t>건조제</t>
  </si>
  <si>
    <t>dryer, 乾燥劑</t>
  </si>
  <si>
    <t>① 공기 중의 수분을 흡수하여 건조를 촉진시키는 물질(화학제)의 총칭. ② 칠감의 원료. ③ 유지의 산화와 건조를 촉진하기 위하여 기름바니시‧보일유 등에 가하는 금속산화물(납‧망간‧코발트 등).</t>
  </si>
  <si>
    <t>2084</t>
  </si>
  <si>
    <t>앵글이음</t>
  </si>
  <si>
    <t>angle joint</t>
  </si>
  <si>
    <t>직교하는 부재의 이음.</t>
  </si>
  <si>
    <t>20840</t>
  </si>
  <si>
    <t>앵글캐피털</t>
  </si>
  <si>
    <t>angle capital</t>
  </si>
  <si>
    <t>모서리의 양쪽면을 향하도록 평범한 일반형에서 부터 변형된 주두 (이오니아 오더). 4개 와형(渦形)이 대각선 방향으로 동일하게 투영되는 이오니아 주두</t>
  </si>
  <si>
    <t>20841</t>
  </si>
  <si>
    <t>앵글커터</t>
  </si>
  <si>
    <t>angle cutter</t>
  </si>
  <si>
    <t>철골의 형재(形材) 절단기.</t>
  </si>
  <si>
    <t>20842</t>
  </si>
  <si>
    <t>앵글클로저</t>
  </si>
  <si>
    <t>angle closer</t>
  </si>
  <si>
    <t>벽의 모서리에 이음을 밀착시키기 위해 사용한 특별한 형으로 된 벽돌.</t>
  </si>
  <si>
    <t>20843</t>
  </si>
  <si>
    <t>앵글클리트</t>
  </si>
  <si>
    <t>20844</t>
  </si>
  <si>
    <t>앵글클립</t>
  </si>
  <si>
    <t>angle clip</t>
  </si>
  <si>
    <t>① 구조부재를 직각으로 안착(安着)하기 위해 사용한 angle iron으로 된 짧은 스트립. ② ＝angle cleat.</t>
  </si>
  <si>
    <t>20845</t>
  </si>
  <si>
    <t>앵커</t>
  </si>
  <si>
    <t>anchor, anchorage, anchoring, 定着</t>
  </si>
  <si>
    <t>① 콘크리트에 다른 재를 정착하기 위해 묻어두는 볼트. ② 접합부의 steel plate나 angle에 용접되어서 PC속에 매설되는 볼트나 철근의 앵커. ③ 돌을 긴결하기 위한 철물. ④ 커튼월 또는 그 제품을 건축구조체에 고정하는 모든 장치. ⑤ 프리스트레스의 긴장선을 PC재의 단부에 고정하는 것. ⑥ 보의 주근을 기둥에 매입(埋入)하거나 앵커볼트의 기초의 콘크리트에 매입할 경우, 강재(鋼材)를 콘크리트에 매입하여 인발(引拔)이 되지 않도록 하는 것.  ⑦ 정착(＝).</t>
  </si>
  <si>
    <t>20846</t>
  </si>
  <si>
    <t>건조중량</t>
  </si>
  <si>
    <t>dry weight, 乾燥重量</t>
  </si>
  <si>
    <t>① 수분을 제거한 후 계측한 시료의 중량. ② 시료를 건조기를 통하여 105±5˚의 온도에서 무게가 일정할 때까지 건조시켰을 때의 무게</t>
  </si>
  <si>
    <t>2085</t>
  </si>
  <si>
    <t>앵커 블록</t>
  </si>
  <si>
    <t>anchor block</t>
  </si>
  <si>
    <t>구조물이 외력에 의해서 이동하지 않게 고정하는 데 이용하는 콘크리트 덩어리.
현수교의 케이블의 정착, 수압관의 단부나 만곡부 등에 이용함.</t>
  </si>
  <si>
    <t>20853</t>
  </si>
  <si>
    <t>앵커로드</t>
  </si>
  <si>
    <t>anchor rod</t>
  </si>
  <si>
    <t>① 그라운드앵커에서 하중을 전달하기 위해 구조물의 고정부와 앵커사이를 연결하는 강봉. ② 널말뚝 벽의 버팀대.</t>
  </si>
  <si>
    <t>기문당44.3%</t>
  </si>
  <si>
    <t>20857</t>
  </si>
  <si>
    <t>앵커볼트묻기</t>
  </si>
  <si>
    <t>① 기초 기타 철골부재 중심선과 각 부재의 중심위치 등을 정확히 먹매김한 다음, 기초볼트를 설치하고 기둥저면을 엄밀한 수평〔정밀도;±O〕으로 평활하게 모르타르 바름을 하여 경화된 다음 세우기를 함. ② 앵커볼트 매입(埋入)에는 고정매입공법(固定埋入工法)과 가동매입공업(可動埋入工法；나중매입공업)이 있고, 경미한 것은 나중매입공법으로 함.</t>
  </si>
  <si>
    <t>20859</t>
  </si>
  <si>
    <t>건조지</t>
  </si>
  <si>
    <t>dry area</t>
  </si>
  <si>
    <t>연간 강수량이 증발량보다 적고, 수목이 생육되지 않는 사막이나 초원지를 말한다. 대략 남북 양반구의 위도 20°~30° 부근에 분포되어 있다.</t>
  </si>
  <si>
    <t>2086</t>
  </si>
  <si>
    <t>앵커블록</t>
  </si>
  <si>
    <t>못치기나 표면을 고정시키기 위해 벽돌 대신 사용하는 나무블록.</t>
  </si>
  <si>
    <t>20860</t>
  </si>
  <si>
    <t>앵커슬롯</t>
  </si>
  <si>
    <t>anchor slot</t>
  </si>
  <si>
    <t>① P.C재 표면에 만든 주먹장형 단면의 홈으로서, 그 홈형의 강판이나 플라스틱을 넣어 만들며 부재의 고정에 씀. ② ＝mason slot＝dovetail slot＝dovetail anchor</t>
  </si>
  <si>
    <t>20861</t>
  </si>
  <si>
    <t>앵커타이</t>
  </si>
  <si>
    <t>anchor tie</t>
  </si>
  <si>
    <t>옹벽의 전방으로 경사하며 전도 치하를 일으키지 않도록 그림과 같이 지지장치를 하는 것.</t>
  </si>
  <si>
    <t>20862</t>
  </si>
  <si>
    <t>앵커판</t>
  </si>
  <si>
    <t>anchor plate, -板</t>
  </si>
  <si>
    <t>① 앵커로드 또는 와이어로프로 구조물을 버티게 하기 위해서 흙 속에 박아 넣은 널. ② 기초와 토대의 접속 등에 사용하는 플레이트.</t>
  </si>
  <si>
    <t>20863</t>
  </si>
  <si>
    <t>앵커플레이트</t>
  </si>
  <si>
    <t>① 앵커 볼트의 정착력을 높이기 위해 콘크리트 속의 앵커볼트 끝에 장치해서 그들을 연결하는 강판. ② =정착판 ③ ⇨앵커 보.</t>
  </si>
  <si>
    <t>20864</t>
  </si>
  <si>
    <t>야간 금고</t>
  </si>
  <si>
    <t>은행의 영업시간 이후에도 고객이 현금 또는 수표를 보관하는 등의 행위를 할 수 있는 금고 →나이트데포짓(=).</t>
  </si>
  <si>
    <t>20865</t>
  </si>
  <si>
    <t>야간 인구</t>
  </si>
  <si>
    <t>night time population</t>
  </si>
  <si>
    <t>일정한 지역에 주소를 두고 늘 거주하는 인구, 야간인구를 말하며, 일에 종사하는 사람과 같이 일시적으로 머무르는 사람인 주간인구와 대비되는 개념이다.</t>
  </si>
  <si>
    <t>20867</t>
  </si>
  <si>
    <t>야간 인구 밀도</t>
  </si>
  <si>
    <t>density of night time population</t>
  </si>
  <si>
    <t>단위면적당 야간 인구의 수.</t>
  </si>
  <si>
    <t>20868</t>
  </si>
  <si>
    <t>야간 전력</t>
  </si>
  <si>
    <t>midnight service of electricity</t>
  </si>
  <si>
    <t>야간에 저렴한 요금으로 공급되는 전력. 주간의 최대부하(peak load)를 줄이기 위하여 적용.</t>
  </si>
  <si>
    <t>20869</t>
  </si>
  <si>
    <t>건조혼합물</t>
  </si>
  <si>
    <t>dry mix, 乾燥混合物</t>
  </si>
  <si>
    <t>물을 섞지 않고 골제만 믹서에 혼합한 것, 혹은 골재와 시멘트를 물 없이 혼합한 것.</t>
  </si>
  <si>
    <t>2087</t>
  </si>
  <si>
    <t>야광도료</t>
  </si>
  <si>
    <t>20872</t>
  </si>
  <si>
    <t>야구장</t>
  </si>
  <si>
    <t>baseball ground</t>
  </si>
  <si>
    <t>야구경기를 위하여 마련된 운동장.</t>
  </si>
  <si>
    <t>20873</t>
  </si>
  <si>
    <t>야글로 유효 온도</t>
  </si>
  <si>
    <t>Yaglous effective temperature</t>
  </si>
  <si>
    <t>① 1922년 야글로(미국)이 제안한 사람이 느끼는 온도로써 기온, 습도, 풍속의 조합으로 나타냄. ② 유효온도(=).</t>
  </si>
  <si>
    <t>20874</t>
  </si>
  <si>
    <t>야글로 유효 온도도</t>
  </si>
  <si>
    <t>Yaglous psychrometric chart</t>
  </si>
  <si>
    <t>온도, 습도, 기류와 (야글로) 유효 온도의 관계를 표시하는 도표.</t>
  </si>
  <si>
    <t>20875</t>
  </si>
  <si>
    <t>야드</t>
  </si>
  <si>
    <t>yard</t>
  </si>
  <si>
    <t>①야드파운드법에 의한 길이의 단위. ②1야드는 1피트의 세배로 91.44cm에 해당. ③기호는 ｢yd｣이다.</t>
  </si>
  <si>
    <t>20876</t>
  </si>
  <si>
    <t>야드파운드법</t>
  </si>
  <si>
    <t>yard pound法</t>
  </si>
  <si>
    <t>①영국 고유의 도량형 단위계로 길이의 단위를 야드, 무게의 단위를 파운드, 부피의 단위를 갤런, 시간의 단위를 초, 온도의 단위를 화씨온도로 한다. ②미터법이 국제 도량형으로서 승인되기 이전까지 국제적으로 썼으나, 지금은 미‧영 양국과 그 속령, 영국의 구 식민지에서 쓰고 있다.</t>
  </si>
  <si>
    <t>20877</t>
  </si>
  <si>
    <t>야생원</t>
  </si>
  <si>
    <t>wild garden, 野生園</t>
  </si>
  <si>
    <t>토종식물 및 야생식물을 모아놓은 정원. 생물 다양성, 토종 재배를 촉진하고 더 넓은 환경에 혜택을 줄 수 있다.</t>
  </si>
  <si>
    <t>20878</t>
  </si>
  <si>
    <t>야석</t>
  </si>
  <si>
    <t>rubble quarry stone, 野石</t>
  </si>
  <si>
    <t>암석에서 대강의 형태로만 떼어낸, 세밀한 치석을 다듬지 않은 석재.</t>
  </si>
  <si>
    <t>20879</t>
  </si>
  <si>
    <t>건증기</t>
  </si>
  <si>
    <t>⇨건성포화증기(＝).</t>
  </si>
  <si>
    <t>2088</t>
  </si>
  <si>
    <t>야오텅</t>
  </si>
  <si>
    <t>중국의 섬서성(陝西) 북부, 간쑤성(甘粛) 동부, 샨시성(山西) 중남부, 하남성(河南) 서부의 농촌에 보편적으로 보여지는 주택형식.  황토고원의 흙은 부드럽고, 대단히 다공질이므로 간단한 구멍을 팔 수 있고, 약 1000만명의 사람들이 벼랑이나 지면에 판 구멍을 주거로서 사용.</t>
  </si>
  <si>
    <t>20881</t>
  </si>
  <si>
    <t>야외 광고</t>
  </si>
  <si>
    <t>field advatising board</t>
  </si>
  <si>
    <t>공지 등에서 유동인구를 타겟으로 한 옥외 및 지상 광고판.</t>
  </si>
  <si>
    <t>20882</t>
  </si>
  <si>
    <t>야외 극장</t>
  </si>
  <si>
    <t>open air theater; outdoor theater</t>
  </si>
  <si>
    <t>도시의 광장이나 마을의 공터 등에 무대와 관객석의 전부 또는 일부가 지붕으로 덮여 있지 않은 극장.</t>
  </si>
  <si>
    <t>20883</t>
  </si>
  <si>
    <t>야자</t>
  </si>
  <si>
    <t>주로 열대와 아열대에 분포하는 야자과의 대추야자, 지름야자, 부채야자, 대왕야자 따위를 통틀어 이르는 말.</t>
  </si>
  <si>
    <t>20885</t>
  </si>
  <si>
    <t>야장</t>
  </si>
  <si>
    <t>field book, 野帳</t>
  </si>
  <si>
    <t>야외에서 측량한 것을 기입하는 것으로 마지막 장은 단단한 표지이고 전체가 방수 표지로 되어 있음.</t>
  </si>
  <si>
    <t>20886</t>
  </si>
  <si>
    <t>야적</t>
  </si>
  <si>
    <t>open freight storage； open freighting</t>
  </si>
  <si>
    <t>재료 등을 옥내에 두지 않고 노천에 그대로 또는 시트 등으로 덮어 쌓아두는 상태.</t>
  </si>
  <si>
    <t>20887</t>
  </si>
  <si>
    <t>약겸</t>
  </si>
  <si>
    <t>oblique scarf joint</t>
  </si>
  <si>
    <t>약겸 이음. 스카프 조인트의 경사면 부분에 턱을 두게한 목조의 이음법의 하나. 관통관에 사용된다.</t>
  </si>
  <si>
    <t>20889</t>
  </si>
  <si>
    <t>약계바라지</t>
  </si>
  <si>
    <t>藥契破羅之</t>
  </si>
  <si>
    <t>약방 들창과 같은 것으로, 겉창 대신에 안쪽에 널로 만든 미닫이를 달아두는 창이다. 창짝의 중턱에 눈썹바라지를 달아 밖을 내다볼 수 있게  바람벽의 위쪽에 낸 작은 창이다.</t>
  </si>
  <si>
    <t>20890</t>
  </si>
  <si>
    <t>약과문</t>
  </si>
  <si>
    <t>藥果紋</t>
  </si>
  <si>
    <t>약과 모양으로 된 비단의 무늬.</t>
  </si>
  <si>
    <t>20891</t>
  </si>
  <si>
    <t>약과장식</t>
  </si>
  <si>
    <t>藥果裝飾</t>
  </si>
  <si>
    <t>네모진 장식으로 장롱의 문이나 귀퉁이에 박는 것이다.</t>
  </si>
  <si>
    <t>20892</t>
  </si>
  <si>
    <t>약과정첩</t>
  </si>
  <si>
    <t>藥果丁飾</t>
  </si>
  <si>
    <t>약과의 다양한 형태의 모양을 도안화한 경첩. 약과 경첩은 동그레경첩보다 양질의 주석이 사용된 점으로 미루어 보아 후기의 것. 초기보다 후기로 갈수록 섬세한 문양을 새겼고 예술성도 있다.</t>
  </si>
  <si>
    <t>20893</t>
  </si>
  <si>
    <t>약과형 앞바탕</t>
  </si>
  <si>
    <t>藥果形－</t>
  </si>
  <si>
    <t>약과 같이 생긴 네모꼴 형태를 약과형이라 하고 나무가 상하는 것을 막고 또 장식을 위해 자물쇠·들쇠·고리 등에 받침으로 대는 금속장석을 앞바탕이라 함. 네모꼴 금속장석을 말함.</t>
  </si>
  <si>
    <t>20894</t>
  </si>
  <si>
    <t>약국</t>
  </si>
  <si>
    <t>drug store, pharmacy, 藥局</t>
  </si>
  <si>
    <t>① 약품 소매업소. ② 약사가 약을 조제하거나 파는 곳.</t>
  </si>
  <si>
    <t>20895</t>
  </si>
  <si>
    <t>약도</t>
  </si>
  <si>
    <t>sketch, 略圖</t>
  </si>
  <si>
    <t>①간단하게 줄여 대충 그린 도면이나 지도. ②측량지역 내부나 어떤 장소나 위치 등을 나타내기 위해 길, 지형지물, 주변의 주요건물 등을 간략하게 그린 도면이나 지도</t>
  </si>
  <si>
    <t>20896</t>
  </si>
  <si>
    <t>약사전</t>
  </si>
  <si>
    <t>藥師殿</t>
  </si>
  <si>
    <t>약사여래불(중생의 모든 질병을 치료해주고 고통을 없애주는 여래불)을 모신 불전.  약사여래(藥師如來)는 중생의 모든 질병을 치료해주고 고통을 없애주는 여래불로 동방유리광세계를 관할 .</t>
  </si>
  <si>
    <t>20897</t>
  </si>
  <si>
    <t>약설계도</t>
  </si>
  <si>
    <t>sketch drawing, sketch design drawing, preliminary drawing, 略設計圖</t>
  </si>
  <si>
    <t>① 건축물이나 시설물의 설계를 개략적으로 나타낸 도면. ②대강의 줄거리를 나타내는 설계도면</t>
  </si>
  <si>
    <t>20898</t>
  </si>
  <si>
    <t>약시방서</t>
  </si>
  <si>
    <t>略示方書</t>
  </si>
  <si>
    <t>소규모 공사시 보통 습관에 따라도 좋을 때, 또는 설계도를 상세히 작성시 설계자의 의지가 충분히 표현됐을 때 중요점만을 기술한 시방서.</t>
  </si>
  <si>
    <t>20899</t>
  </si>
  <si>
    <t>F 분포</t>
  </si>
  <si>
    <t>F-distribution</t>
  </si>
  <si>
    <t>확률 밀도 함수가 다음 식으로 나타내는 확률 변수 X는 자유도 n 과 r2를 갖는 F-분포에 따른다고 한다.</t>
  </si>
  <si>
    <t>209</t>
  </si>
  <si>
    <t>건축</t>
  </si>
  <si>
    <t>architecture, 建築</t>
  </si>
  <si>
    <t>① 사용자의 요구와 건축재료를 통해 실용적·미적 요구를 충족시키도록 만들어진 구조물. ②  ｢큰‧으뜸‧우두머리｣ 를 뜻하는 접두어 ｢archi｣와 ｢기술｣을 의미하는 ｢tecture｣의 합성어. ③ 기술뿐 아니라 예술적으로 가치 있는 구조물을 일컫는 말 ④ 사회적 목적과 기능에 충분히 만족하고, 조형상의 감동을 지니도록 종합적으로 계획하는 기술 또는 구조물. ⑤ 건축물의 신축‧증축‧개축(改築)‧재축(再築) 또는 이전을 일컫는 용어.</t>
  </si>
  <si>
    <t>2090</t>
  </si>
  <si>
    <t>약식지붕틀</t>
  </si>
  <si>
    <t>略式－</t>
  </si>
  <si>
    <t>건물 구조가 간단한 건물에 지붕의 하중을 받아 벽체 또는 기둥에 전달하게하는 뼈대 등을 짜는 지붕틀의 양식으로, 지붕의 형식에 따라 외쪽지붕틀, 맞댄지붕틀 등이 있음</t>
  </si>
  <si>
    <t>20900</t>
  </si>
  <si>
    <t>약액조</t>
  </si>
  <si>
    <t>drug pot, 藥液槽</t>
  </si>
  <si>
    <t>정화조에서 소독약을 저장, 소독조에 흘러들기 좋은 구조로 한 탱크.</t>
  </si>
  <si>
    <t>20902</t>
  </si>
  <si>
    <t>약연파기</t>
  </si>
  <si>
    <t>V컷으로 파는 것으로 모서리 부분의 추녀 윗부분에 있다.</t>
  </si>
  <si>
    <t>20903</t>
  </si>
  <si>
    <t>약의문</t>
  </si>
  <si>
    <t>일본문의 형식으로 화살 공격을 막기 위한 것 또는 의사의 문에서 유래. 지붕의 중심 용마루와 본기둥이 기둥 중간에 있지 않고 서로 어긋나 있고 상인방 테두리을 통해서 구조 강도를 강화한 양식</t>
  </si>
  <si>
    <t>20904</t>
  </si>
  <si>
    <t>약정가</t>
  </si>
  <si>
    <t>quotation; policy price</t>
  </si>
  <si>
    <t>매매 계약이 체결된 가격.</t>
  </si>
  <si>
    <t>20905</t>
  </si>
  <si>
    <t>약진</t>
  </si>
  <si>
    <t>rather strong earthquake motion</t>
  </si>
  <si>
    <t>가옥이 흔들리고 매달린 물건은 심하게 흔들리며 용기안의 액체가 움직이는 것을 알 수 있을 정도의 지진</t>
  </si>
  <si>
    <t>세화51.1%</t>
  </si>
  <si>
    <t>20906</t>
  </si>
  <si>
    <t>약축</t>
  </si>
  <si>
    <t>弱軸</t>
  </si>
  <si>
    <t>부재의 단면에서 단면 2차모멘트가 작은 축. &lt;=&gt;강축.압축재에서 좌굴길이가 같은 경우에 좌굴하중이 작은 축.</t>
  </si>
  <si>
    <t>20907</t>
  </si>
  <si>
    <t>약품침전</t>
  </si>
  <si>
    <t>藥品沈澱</t>
  </si>
  <si>
    <t>① 미립자와 비중이 작은 부유질(浮游質)에 약품을 가하여 응집(凝集)작용을 일으켜서 침전을 촉진시키는 방법. ② 약품으로는 황산반토‧황산제일철‧알루민산나트륨 등이 사용. ③ ＝응집 침전. ④ 응집시간은 1시간 정도이고 침전에는 2～6시간이 걸림.</t>
  </si>
  <si>
    <t>20908</t>
  </si>
  <si>
    <t>약한바탕</t>
  </si>
  <si>
    <t>weak backing coats</t>
  </si>
  <si>
    <t>배합률이 낮은 모르타르로 얇게 발라 마감하는 바탕.</t>
  </si>
  <si>
    <t>20909</t>
  </si>
  <si>
    <t>약호</t>
  </si>
  <si>
    <t>abbreviations</t>
  </si>
  <si>
    <t>간단하고 알기 쉽게 나타내어 만든 부호.</t>
  </si>
  <si>
    <t>20910</t>
  </si>
  <si>
    <t>얀기둥</t>
  </si>
  <si>
    <t>용마루 밑에 서까래가 걸리게 된 마룻대(종도리)를 지탱하고 있는 기둥.</t>
  </si>
  <si>
    <t>20911</t>
  </si>
  <si>
    <t>얇은 개단면재</t>
  </si>
  <si>
    <t>Walled open section</t>
  </si>
  <si>
    <t>단면의 시작점과 끝점이 일치하지 않고 두께가 얇은 부재.</t>
  </si>
  <si>
    <t>20912</t>
  </si>
  <si>
    <t>얇은 관에 의한 흙의 시료채취방법</t>
  </si>
  <si>
    <t>KS F 2317.</t>
  </si>
  <si>
    <t>20913</t>
  </si>
  <si>
    <t>얇은 끌</t>
  </si>
  <si>
    <t>① 깎기끌 종류의 하나. ② 날이 얇고 길며, 자루가 길다. ③ 목재를 찔러서 깎거나, 장부구멍을 깎아 끝솔질 할 때 또는 세부가공을 할 때 쓰임.</t>
  </si>
  <si>
    <t>20914</t>
  </si>
  <si>
    <t>얇은 셸</t>
  </si>
  <si>
    <t>thin shell</t>
  </si>
  <si>
    <t>두께가 곡률반경이나 스팬 등에 비해서 작은 셸. 두께 방향의 응력은 무시된다.</t>
  </si>
  <si>
    <t>세화59.7%</t>
  </si>
  <si>
    <t>20915</t>
  </si>
  <si>
    <t>얇은 토막판</t>
  </si>
  <si>
    <t>wood shingle</t>
  </si>
  <si>
    <t>두께 2-5mm, 너비 10crn, 길이 30cm 정도의 지붕 이음용 목제 박판. 삼나무, 노송나무를 사용한다. 가장자리판이라고도 한다.</t>
  </si>
  <si>
    <t>20916</t>
  </si>
  <si>
    <t>얇은 판 이음</t>
  </si>
  <si>
    <t>wood shingle roofing</t>
  </si>
  <si>
    <t>앓은 판을 잇는 것 또는 그 지붕.</t>
  </si>
  <si>
    <t>20917</t>
  </si>
  <si>
    <t>얇은 판, 박판</t>
  </si>
  <si>
    <t>thin plate</t>
  </si>
  <si>
    <t>두께 3mm 이하의 얇은 강판. 박판이라고도 함.</t>
  </si>
  <si>
    <t>20918</t>
  </si>
  <si>
    <t>얇은강판</t>
  </si>
  <si>
    <t>sheet iron, steel sheet, 薄鋼板</t>
  </si>
  <si>
    <t>두께가 얇은 강판으로 보통 두께 3mm 이하의 강판(보통 1mm)을 이름. 부식에 약하여 녹막이칠 등이 필요함.</t>
  </si>
  <si>
    <t>기문당40.1%</t>
  </si>
  <si>
    <t>20919</t>
  </si>
  <si>
    <t>건축 경영</t>
  </si>
  <si>
    <t>building administration, 建築經營</t>
  </si>
  <si>
    <t>① 건축에 관한 경제활동(생산·유통·소비 등) 전반에 대한 투자와 수익 사이에 존재하는 일관된 합리성을 추구하는 작업 ② 건축물의 기획, 설계, 시공 등 각 단계에서 업무에 관한 경영관리</t>
  </si>
  <si>
    <t>2092</t>
  </si>
  <si>
    <t>양가로대</t>
  </si>
  <si>
    <t>양쪽끝에 있는 틀의 가장자리에 막아 세우는 구조물</t>
  </si>
  <si>
    <t>20921</t>
  </si>
  <si>
    <t>양각</t>
  </si>
  <si>
    <t>relief, 陽刻</t>
  </si>
  <si>
    <t>①평평한 면에 글자나 그림 무늬 따위를 볼록하게 깎아 모티브를 주위보다 돋보이게 나타내는 조각 기법. ②대규모 고대 건축물에 조각을 하는 기법으로 사용되었으며, 가구장식, 실내장식 등에 가장 많이 사용. ③＝철조(凸彫)＝돋을새김＝돋새김=부상각(浮上刻)=부조(浮彫)=부각(浮刻)=부상조(浮上彫)=솟을새김</t>
  </si>
  <si>
    <t>20922</t>
  </si>
  <si>
    <t>양감</t>
  </si>
  <si>
    <t>volume, 量感</t>
  </si>
  <si>
    <t>손에 만질 수 있는 듯한 입체적 감각이나 묵직한 물체의 무게나 부피에 대한 중량감을 나타내는 느낌</t>
  </si>
  <si>
    <t>20924</t>
  </si>
  <si>
    <t>양건벽돌</t>
  </si>
  <si>
    <t>흙벽돌.</t>
  </si>
  <si>
    <t>20925</t>
  </si>
  <si>
    <t>양걸침턱맞춤</t>
  </si>
  <si>
    <t>double cogged joint</t>
  </si>
  <si>
    <t>가로재에 쌍턱을 따서 건너 걸친 맞춤.</t>
  </si>
  <si>
    <t>20926</t>
  </si>
  <si>
    <t>양겹</t>
  </si>
  <si>
    <t>곁벽의 바깥쪽과 안쪽에 위치한 두개의 겹.</t>
  </si>
  <si>
    <t>20927</t>
  </si>
  <si>
    <t>양귀 효과</t>
  </si>
  <si>
    <t>binaural effect</t>
  </si>
  <si>
    <t>① 양귀로 청취함으로써 소리가 들려오는 방향이 쉽게 판정되거나 소리의 확산감이 늘어나는 등의, 한쪽 귀 청취로서는 얻을 수 없는 효과. ② 양이효과(=).</t>
  </si>
  <si>
    <t>20929</t>
  </si>
  <si>
    <t>건축 경제</t>
  </si>
  <si>
    <t>building economics</t>
  </si>
  <si>
    <t>① 경제현상으로 건축을 인식하고, 그것이 경제의 순환 속에서 위치를 밝히는 견해, ② 건축물의 생산과정을 중시하는 건설생산론 또는 건설공업론 등을 중심으로 하는 견해, ③ 건축물을 생산 ·유통 ·소비 등의 경제 행위에 필요한 공간 제공, 즉 건축물 사용 과정에 중점을 둔 건축경영적 견지 등의 3가지 견해가 있다.</t>
  </si>
  <si>
    <t>2093</t>
  </si>
  <si>
    <t>양극 방식</t>
  </si>
  <si>
    <t>anodic protection</t>
  </si>
  <si>
    <t>전기방식의 일종이며 방식하는 금속체에 대극(對極 - 음극)을 설치하고 외부전원에 의해 금속체를 양극으로서 전기를 통해 금속체의 전극전위를 부동태역까지 상승(애노드분극)시켜 금속표면에 부동태를 형성시키는 방식법을 양극방식이라 한다. 금속표면에 치밀한 부동태막이 형성될 정도로 방식효과가 크다. 양극방식에 있어서는 금속표면에 안정된 부동태가 형성되도록 금속의 전위를 부동태역으로 유지하는 것이 중요하다. 금속이 접하고 있는 수용액 중에 부동태화제(피막형식형의 방청제)를 첨가하여 방식하는 방법도 일종의 양극방식법이다. 이와 같은 방청제는 철근콘크리트 구조물의 건설 또는 보수에도 이용할 수 있으며 콘크리트 혼화제로서 JIS A 6205(철근콘크리트용 방청제, 일본)가 규정되어 있다. 또 철근콘크리트 구조물의 보수공사에 있어서 부식된 철근의 녹을 제거한 후 철근에 도포하거나 그 주변의 콘크리트 부분에 함침(含浸)시켜 사용한다.</t>
  </si>
  <si>
    <t>20930</t>
  </si>
  <si>
    <t>양기와</t>
  </si>
  <si>
    <t>western style tile, occidental-type roofing tile, 洋蓋瓦</t>
  </si>
  <si>
    <t>외국 특히 유럽 제국에 기원을 갖는 형식의 기와, 또는 이들과 유사한 형상의 기와</t>
  </si>
  <si>
    <t>20932</t>
  </si>
  <si>
    <t>양꽂이쇠</t>
  </si>
  <si>
    <t>cremon bolt</t>
  </si>
  <si>
    <t>양끝꽂이쇠로서 잠금 손잡이를 돌리면 여닫이문의 상하에서 동시에 걸리게 된 꽂이쇠. 철봉이 원통을 미끄러져 꽂이 받이에 걸쳐 문을 잠글 수 있게 한 창호 철물.</t>
  </si>
  <si>
    <t>20933</t>
  </si>
  <si>
    <t>양끝</t>
  </si>
  <si>
    <t>지륜 밑의 틀이 이중선으로 된 경우에 그 모든 틀.</t>
  </si>
  <si>
    <t>20934</t>
  </si>
  <si>
    <t>양끝못</t>
  </si>
  <si>
    <t>double pointed nail</t>
  </si>
  <si>
    <t>① 못의 양끝을 뾰족하게 만들어 널쪽매할 때 쓰는 쇠못. ② 은혈못.</t>
  </si>
  <si>
    <t>기문당97.4%</t>
  </si>
  <si>
    <t>20935</t>
  </si>
  <si>
    <t>양나사볼트</t>
  </si>
  <si>
    <t>못의 양끝을 뾰족하게 만들어 널쪽매할 때 쓰는 쇠못.</t>
  </si>
  <si>
    <t>20936</t>
  </si>
  <si>
    <t>양날다듬</t>
  </si>
  <si>
    <t>20937</t>
  </si>
  <si>
    <t>양날망치</t>
  </si>
  <si>
    <t>flat lump hammer</t>
  </si>
  <si>
    <t>① 양쪽에 넓적한 날이 달린, 돌을 다듬는 공구. ② 날망치.</t>
  </si>
  <si>
    <t>20938</t>
  </si>
  <si>
    <t>양날톱</t>
  </si>
  <si>
    <t>① 켜는 톱니와 자르는 톱니를 톱몸의 양쪽에 만들어 한쪽은 켜는 톱, 다른 한쪽은 자르는 톱의 역할을 하게 한 것. ② 톱몸은 약간 넓고 켜는 톱니는 자르는 톱니보다 큼. ③ 켜는 톱니와 자르는 톱니의 어김의 크기가 같지 않으면 톱질할 때 이가 상하기 쉬움.</t>
  </si>
  <si>
    <t>20939</t>
  </si>
  <si>
    <t>건축 계획</t>
  </si>
  <si>
    <t>architectural planning and design</t>
  </si>
  <si>
    <t>① 건축물에 대한 기능, 동선, 구조, 설비 등 건축 공간 구성에 대한 계획 ② 인간의 행태를 반영하는 건축 공간의 계획.</t>
  </si>
  <si>
    <t>2094</t>
  </si>
  <si>
    <t>양단지지보</t>
  </si>
  <si>
    <t>일단은 이동지점, 타단은 회전(힌지)지점 인 보. (=)단순보.</t>
  </si>
  <si>
    <t>20941</t>
  </si>
  <si>
    <t>양두도리</t>
  </si>
  <si>
    <t>도리의 머리(뺄목)가 양쪽으로 나와있는 것. 양머리보. 양양두. 왕지도리와 외기도리와 비교가 되는데, 두 도리가 직각으로 만날때는 도리를 왕지로 맞춤한 것은 왕지도리라고 함. 외기에 접한 중도리를 외기도리라고 함.</t>
  </si>
  <si>
    <t>20942</t>
  </si>
  <si>
    <t>양두보</t>
  </si>
  <si>
    <t>양머리보. 양양두라고도 사용함.</t>
  </si>
  <si>
    <t>20943</t>
  </si>
  <si>
    <t>양둥근모벽돌</t>
  </si>
  <si>
    <t>double bullnose</t>
  </si>
  <si>
    <t>① 양모서리를 둥글게 만든 벽돌. ② 기둥이나 두겁쌓기에 부드러운 감을 주기 위해 쓰임.</t>
  </si>
  <si>
    <t>20944</t>
  </si>
  <si>
    <t>양력</t>
  </si>
  <si>
    <t>lift (force); dynamic lift</t>
  </si>
  <si>
    <t>구조물의 주위에 바람이나 유체가 흐를때 구조물의 표면에서 바람이나 유체의 흐름에 대하여 수직 방향으로 발생하는 힘.</t>
  </si>
  <si>
    <t>20945</t>
  </si>
  <si>
    <t>양력 계수</t>
  </si>
  <si>
    <t>lift coefficient</t>
  </si>
  <si>
    <t>양력을 유체의 밀도, 평면투영 단면적등을 이용하여 계산하는 실험에 의한 값.</t>
  </si>
  <si>
    <t>20946</t>
  </si>
  <si>
    <t>양률</t>
  </si>
  <si>
    <t>영률이라고도 하며, 고체 재료의 강성을 측정하는 역학적 특성</t>
  </si>
  <si>
    <t>20947</t>
  </si>
  <si>
    <t>양마구리평블록</t>
  </si>
  <si>
    <t>double corner block, pier block, pilaster block</t>
  </si>
  <si>
    <t>양마구리가 모서리에 쓰일 수 있게 평마구리로 되어 있음. 벽모서리용 콘크리트블록의 일종.</t>
  </si>
  <si>
    <t>20948</t>
  </si>
  <si>
    <t>양머리보(도리)</t>
  </si>
  <si>
    <t>양두보, 양양두(兩梁頭), 양두도리라고도 하며, 보(beam)나 도리의 양끝에 뺄목과 머리를 한 재로 깎아 만든 것.</t>
  </si>
  <si>
    <t>20949</t>
  </si>
  <si>
    <t>건축 계획 개요서</t>
  </si>
  <si>
    <t>building plan in outline</t>
  </si>
  <si>
    <t>건축물의 계획 내용에 대한 개략적인 설명을 나타내는 도서</t>
  </si>
  <si>
    <t>2095</t>
  </si>
  <si>
    <t>양면 채광</t>
  </si>
  <si>
    <t>bilateral daylighting</t>
  </si>
  <si>
    <t>① 2개의 벽면에 측창을 설치한 채광 방식. 편측 채광보다 채광량이 많고, 균제도 좋음.  ② 2면 채광.</t>
  </si>
  <si>
    <t>20952</t>
  </si>
  <si>
    <t>양면다듬</t>
  </si>
  <si>
    <t>석재가공법의 일종이며 석재4면 가운데 곡척의 양면에 홈을 만든 것.</t>
  </si>
  <si>
    <t>20953</t>
  </si>
  <si>
    <t>양면담장</t>
  </si>
  <si>
    <t>양쪽을 바름한 담장.</t>
  </si>
  <si>
    <t>20954</t>
  </si>
  <si>
    <t>양면덧붙임조인트</t>
  </si>
  <si>
    <t>덧붙임조인트.</t>
  </si>
  <si>
    <t>20955</t>
  </si>
  <si>
    <t>양면받침판이음</t>
  </si>
  <si>
    <t>double strapped joint</t>
  </si>
  <si>
    <t>맞대기한 두 판의 양면에 받침판을 대고서 모서리를 필렛용접하는 이음.</t>
  </si>
  <si>
    <t>20956</t>
  </si>
  <si>
    <t>양면불식쌓기</t>
  </si>
  <si>
    <t>double Flemish bond, 兩面拂式－</t>
  </si>
  <si>
    <t>벽돌쌓기에서 벽의 앞뒷면이 모두 한 켜에서 길이면과 마구리면이 번갈아 나오게 쌓는 방식.</t>
  </si>
  <si>
    <t>20957</t>
  </si>
  <si>
    <t>양면붙이</t>
  </si>
  <si>
    <t>문 또는 칸막이 등의 양측에 종이 또는 판자를 붙인 경우.</t>
  </si>
  <si>
    <t>20958</t>
  </si>
  <si>
    <t>양면붙이미닫이</t>
  </si>
  <si>
    <t>틀이 없는 미닫이.</t>
  </si>
  <si>
    <t>20959</t>
  </si>
  <si>
    <t>건축 공간</t>
  </si>
  <si>
    <t>architectural space</t>
  </si>
  <si>
    <t>① 바닥, 천정, 벽 등에 의해 규정되는 건축물의 내부 공간 ② 움직임이나 행위가 일어나는 건물의 내부 장소</t>
  </si>
  <si>
    <t>2096</t>
  </si>
  <si>
    <t>양면붙임</t>
  </si>
  <si>
    <t>drum panelling, 兩面貼</t>
  </si>
  <si>
    <t>① 벽면에 판자를 가로 포개 대는 것. ② (목조 뼈대의)벽면에 합판‧널 등을 붙여 대는 것.</t>
  </si>
  <si>
    <t>20960</t>
  </si>
  <si>
    <t>양면수직용접</t>
  </si>
  <si>
    <t>both-side vertical welding, 兩面垂直鎔接</t>
  </si>
  <si>
    <t>양면용접을 할 때 모재를 세워서 양쪽에서 동시에 하는 용접방법으로 변형 방지를 위해서 효과적인 용접방법임</t>
  </si>
  <si>
    <t>기문당37.6%</t>
  </si>
  <si>
    <t>20961</t>
  </si>
  <si>
    <t>양면제이형홈</t>
  </si>
  <si>
    <t>double J-groove, 兩面－</t>
  </si>
  <si>
    <t>20962</t>
  </si>
  <si>
    <t>양면치기</t>
  </si>
  <si>
    <t>① 통나무의 양쪽의 면을 쳐서 평탄하게 깎는 것. ② ＝양변치기.</t>
  </si>
  <si>
    <t>20963</t>
  </si>
  <si>
    <t>양면프랑스식 쌓기</t>
  </si>
  <si>
    <t>프랑스식 쌓기.</t>
  </si>
  <si>
    <t>20964</t>
  </si>
  <si>
    <t>양면홈</t>
  </si>
  <si>
    <t>double groove, 兩面－</t>
  </si>
  <si>
    <t>용접시 접합부재의 양면에 만드는(개선하는) 홈. K형, X형, H형, I형, J형 등이 있다.</t>
  </si>
  <si>
    <t>20965</t>
  </si>
  <si>
    <t>양면홈이음</t>
  </si>
  <si>
    <t>double groove joint</t>
  </si>
  <si>
    <t>20966</t>
  </si>
  <si>
    <t>양물림턱맞춤</t>
  </si>
  <si>
    <t>쌍걸침턱맞춤.</t>
  </si>
  <si>
    <t>20967</t>
  </si>
  <si>
    <t>양물푸레나무</t>
  </si>
  <si>
    <t>목서과의 활엽수. 야생 물푸레나무를 가리킬 때가 많으나, 같은속의 것을 총칭한다. 재는 환공재로 일반적으로 점성이 강하고 건축, 가구 외에 운동구, 기구 등에 쓰인다.</t>
  </si>
  <si>
    <t>20968</t>
  </si>
  <si>
    <t>건축 공사</t>
  </si>
  <si>
    <t>건축물 구축을 위한 공사. 부지 조성, 설비 공사 등을 제외한 구조와 마무리 공사.</t>
  </si>
  <si>
    <t>2097</t>
  </si>
  <si>
    <t>양변치기</t>
  </si>
  <si>
    <t>兩邊－</t>
  </si>
  <si>
    <t>① 통나무의 좌우 쪽을 깎아서 평평하게 하는 일, 또 그와 같이 제재하는 일. ② =양면치기.</t>
  </si>
  <si>
    <t>20970</t>
  </si>
  <si>
    <t>양변친보</t>
  </si>
  <si>
    <t>兩邊－梁</t>
  </si>
  <si>
    <t>통나무의 양쪽만 다듬거나 켜서 쓴 보.</t>
  </si>
  <si>
    <t>20971</t>
  </si>
  <si>
    <t>양복장</t>
  </si>
  <si>
    <t>wardrobe</t>
  </si>
  <si>
    <t>양복이 들어가는 수납장.</t>
  </si>
  <si>
    <t>20972</t>
  </si>
  <si>
    <t>양봉</t>
  </si>
  <si>
    <t>樑奉</t>
  </si>
  <si>
    <t>①보의 짜임새를 견고하게 하기 위해 들보와 기둥이 만나는 기둥머리에 끼워 보강하는 짧은 부재. ②=보아지. ③장식의 유무로 종류가 나뉘며, 고급건축물에서는 쇠서나 화초무늬를 장식으로 새기기도 함.</t>
  </si>
  <si>
    <t>20973</t>
  </si>
  <si>
    <t>양빈</t>
  </si>
  <si>
    <t>artificial sands nourishment</t>
  </si>
  <si>
    <t>사력(砂礫)을 보급하여 인공적으로 모래사장을 조성하고 유지하는 것.사력의 보급원이 빈약한 침식해안 또는 해안형상을 바꾸거나 구조물을 세웠기 때문에 침식이 일어난 해안을 보전하는 것이 양빈의 목적이다. 사빈(砂浜)해안은 파도의 에너지를 흡수하거나 수질의 정화나 생물의 생식에 기여하며 또 해수욕장 등의 레크리에이션 장소나 어망의 건조장으로서 이용가치가 높기 때문에 양빈의 수요는 많다. 그러나 한번 양빈을 하면 모래가 안정되어 정착하지는 않고 파도의 침식작용 등으로 모래가 감소하는 것에 대처하여 계속적으로 사력을 보급할 필요가 있기 때문에 장기간에 걸쳐 유지비가 든다. 양빈을 실행할 경우에는 공법의 선정, 공급토사의 양과 조도(粗度)의 결정, 토사의 채취장소 등을 고려해야 할 필요가 있다. 특히 공급토사의 선정에는 충분한 주의가 필요하며 해당 해안의 자연해빈을 구성하는 모래와 유사한 조성의 모래를 이용하지 않으면 안정되지 않을 위험이 있다. 또 모래사장을 유지하기 위해서는 모래의 보급은 한번만으로 끝나는 경우은 거의 없고 계속적인 보급이 필요하기 때문에 모래의 공급원 확보 등이 중요하게 된다. 최근에는 해양리조트지에 있어서 인공해빈의 정비가 이루어지고 있지만 아름다운 모래를 찾기에 급급해 보급원이 되는 장소의 환경파괴가 일어나지 않도록 하는 배려도 필요하다.</t>
  </si>
  <si>
    <t>20975</t>
  </si>
  <si>
    <t>양사진</t>
  </si>
  <si>
    <t>white print, 陽寫眞</t>
  </si>
  <si>
    <t>① 공학 관계의 원도의 복재에 쓰이며 원도의 흑선(黑線)은 파랗게, 다른 부분은 하얗게 됨. ② 청사진. ③ =백사진.</t>
  </si>
  <si>
    <t>20976</t>
  </si>
  <si>
    <t>양산 주택</t>
  </si>
  <si>
    <t>mass-production house</t>
  </si>
  <si>
    <t>가격을 낮추고 효율적인 공급을 바탕해서, 양산 방식으로 공급 건설되는 주택.</t>
  </si>
  <si>
    <t>20977</t>
  </si>
  <si>
    <t>양산주택</t>
  </si>
  <si>
    <t>prefabricated house, 量産住宅</t>
  </si>
  <si>
    <t>① 공급의 효율화를 목적으로 양산방식으로 공급 건설되는 주택. ② 통일된 규격과 재료를 공장에서 생산하여 조립하는 방식이다. ③＝조립주택(組立住宅)＝프리패브주택(prefab 住宅；簡易住宅).</t>
  </si>
  <si>
    <t>20978</t>
  </si>
  <si>
    <t>양산화</t>
  </si>
  <si>
    <t>mass production, 量山化</t>
  </si>
  <si>
    <t>모듈화된 설계에 의거, 대량 공장생산된 부품을 일괄작업에 의해 현장조립하거나 시스템작업에 의해 완전히 공장에서 생산하는 건축방식.</t>
  </si>
  <si>
    <t>20979</t>
  </si>
  <si>
    <t>양상</t>
  </si>
  <si>
    <t>梁上</t>
  </si>
  <si>
    <t>①지붕의 안족 또는 안쪽의 구조물을 가리킴 ②=천장 =보꾹.</t>
  </si>
  <si>
    <t>20980</t>
  </si>
  <si>
    <t>양상도회</t>
  </si>
  <si>
    <t>梁上塗灰</t>
  </si>
  <si>
    <t>용마루와 추녀마루, 내림마루 전체를 회(백토와 세사에 생석회를 혼합함)로 두텁게 감싸 바르는 것. = 양성(바름). 비나 눈으로부터 지붕마루를 보호하는 효과도 있으나 의궤상에 수리기록이 있다는 점에서 내구성을 강화하기 보다는 권위적인 건물을 상징하는 의장적인 요소가 강함.</t>
  </si>
  <si>
    <t>20981</t>
  </si>
  <si>
    <t>양생</t>
  </si>
  <si>
    <t>curing, 養生</t>
  </si>
  <si>
    <t>① 콘크리트치기가 끝난 다음 온도‧하중‧건조‧충격‧오손‧파손 등의 유해한 영향을 받지 않도록 충분히 보호‧관리하는 것. ② 목적에 따라 습윤양생‧보온양생‧정치(靜置)양생으로 분류. ③ ＝보양(保養)(protection). ④ 부어넣은 콘크리트에 적절한 수분과 온도를 유지하기 위한 양생은 ｢curing｣이라 하며, 물 뿌리기(spraying)하고, 깨끗한 모래(sand)나톱밥(sawdust)‧방수지(waterproof paper)‧시트 등으로 덮거나(covering) 경우에 따라서는 양생제(curing compound) 도포. ⑤ 거푸집을 ｢제거한다｣는 것은 ｢to remove…｣라든가 ｢to strip …｣라 한다. 거푸집을 제거한 콘크리트의 표면은 검사(inspection)한 뒤, 필요에 따라 보수(patching)함.</t>
  </si>
  <si>
    <t>20982</t>
  </si>
  <si>
    <t>양생기간</t>
  </si>
  <si>
    <t>curing time, 養生期間</t>
  </si>
  <si>
    <t>① 양생에 요하는 시간(일수). ② 기간이 길수록 좋으나 대략의 표준은 다음과 같다. 1) 습윤양생기간 ㉠보통시멘트：7일 이상. ㉡ 조강시멘트：3일 이상. 2)보온양생기간 ：10～14일, 3)정치양생기간：10～14일.</t>
  </si>
  <si>
    <t>20983</t>
  </si>
  <si>
    <t>양생용재료보수능력</t>
  </si>
  <si>
    <t>KS F 2406.</t>
  </si>
  <si>
    <t>20984</t>
  </si>
  <si>
    <t>양서랍 책상</t>
  </si>
  <si>
    <t>double pedestal desk</t>
  </si>
  <si>
    <t>양쪽에 여러 층의 서랍이나 문이 달린 책상.</t>
  </si>
  <si>
    <t>20985</t>
  </si>
  <si>
    <t>양성</t>
  </si>
  <si>
    <t>陽城</t>
  </si>
  <si>
    <t>① 지붕마루를 틀고 회사벽(灰砂壁)으로 그 전체를 싸 바르는 것 ② 용마루가 매우 높거나 바람이 새어 지붕마루가 도괴될 우려가 있을 때에 쓰이며 대개 국가적 건물‧성곽‧문루‧궁전 등에 주로 쓰임. ③ 양성의 지붕마루가 높은 것은 60～90cm(근정전은 150～180cm)까지로 됨. ④ 양성의 기와쌓기 법은 일반 지붕기와 쌓기와 같으나 매우 높을 때에는 용마루 두께를 일반보다 크게 함.</t>
  </si>
  <si>
    <t>20986</t>
  </si>
  <si>
    <t>양성잔상</t>
  </si>
  <si>
    <t>잔상.</t>
  </si>
  <si>
    <t>20987</t>
  </si>
  <si>
    <t>양손대패</t>
  </si>
  <si>
    <t>남경대패.</t>
  </si>
  <si>
    <t>20988</t>
  </si>
  <si>
    <t>양수</t>
  </si>
  <si>
    <t>intolerant tree</t>
  </si>
  <si>
    <t>성장에 태양을 필요하며 그늘에서는 키울 수 없는 양지식물.</t>
  </si>
  <si>
    <t>20989</t>
  </si>
  <si>
    <t>건축 공사계</t>
  </si>
  <si>
    <t>notification of building construction</t>
  </si>
  <si>
    <t>건축물의 건축을 위해 건축주가 허가권자에게 제출하는 서류</t>
  </si>
  <si>
    <t>2099</t>
  </si>
  <si>
    <t>양수 시설</t>
  </si>
  <si>
    <t>lift pumping equipment</t>
  </si>
  <si>
    <t>① 저수위의 수조로부터 고수위의 수조로 펌프를 사용해서 물을 밀어올리는 설비. 일반적으로는 양수 펌프와 양수관 및 제어 장치로 구성되고 수격 방지 장치 고려. ② 양수설비</t>
  </si>
  <si>
    <t>20990</t>
  </si>
  <si>
    <t>양수 펌프</t>
  </si>
  <si>
    <t>lifting pump</t>
  </si>
  <si>
    <t>저수위로 부터 고수위로 액체를 보내기 위해 사용하는 펌프의 총칭. 급수 시설에서 수수조(受水槽)의 물을 고가 수조로 양수하는 경우에 사용한다. → 급수 펌프.</t>
  </si>
  <si>
    <t>20991</t>
  </si>
  <si>
    <t>양수계</t>
  </si>
  <si>
    <t>water meter, 量水計</t>
  </si>
  <si>
    <t>① 급수 인입관등 도중에 설치하여 관로를 흐르는 수량을 측정하는 장치. ② 수도의 사용수량을 헤아리는 기계(수도미터=). ③ 양수기(量水機), 수량계(水量計) (=).</t>
  </si>
  <si>
    <t>20992</t>
  </si>
  <si>
    <t>양수기①</t>
  </si>
  <si>
    <t>양수계, 수량계(=)</t>
  </si>
  <si>
    <t>20994</t>
  </si>
  <si>
    <t>양수기②</t>
  </si>
  <si>
    <t>pump, 揚水機</t>
  </si>
  <si>
    <t>① 물을 얕은 곳으로부터 높은 곳으로 퍼 올리는 기계기구의 통칭. ② 움직이는 동력에 따라 인력용과 동력용으로 물을 퍼 올리는 작용에 따라 왕복펌프‧원심펌프‧사류펌프‧축류펌프‧회전펌프‧버티컬펌프, 그 밖에 특수펌프 등으로 나눌 수 있음. ③ ＝무자위. ④ 물을 자아올리는 기계.</t>
  </si>
  <si>
    <t>20995</t>
  </si>
  <si>
    <t>양수시험</t>
  </si>
  <si>
    <t>pumping test, 揚水試驗</t>
  </si>
  <si>
    <t>토층의 투수계나 우물의 포수용량 등을 조사하기 위해서 보링 구멍 또는 우물로부터 펌프로 물을 퍼 올려 측정하는 시험.</t>
  </si>
  <si>
    <t>20996</t>
  </si>
  <si>
    <t>양수인</t>
  </si>
  <si>
    <t>transferee</t>
  </si>
  <si>
    <t>타인의 물건이나 권리, 재산, 지위 등을 넘겨받는 사람</t>
  </si>
  <si>
    <t>20997</t>
  </si>
  <si>
    <t>양수정</t>
  </si>
  <si>
    <t>gauging well, 量水井</t>
  </si>
  <si>
    <t>① 노치 또는 웨어 등을 설치하여 유량을 측정하는 우물. ② 양수우물.</t>
  </si>
  <si>
    <t>20998</t>
  </si>
  <si>
    <t>양수펌프</t>
  </si>
  <si>
    <t>lift pump, 揚水－</t>
  </si>
  <si>
    <t>① 낮은 곳의 물을 펌프를 설치한 면까지 양수하는 펌프. ② 양수기(揚水機)(=).</t>
  </si>
  <si>
    <t>20999</t>
  </si>
  <si>
    <t>1출목2익공</t>
  </si>
  <si>
    <t>一出目二翼工</t>
  </si>
  <si>
    <t>건물외부에 1출목으로 한 이익공.</t>
  </si>
  <si>
    <t>21</t>
  </si>
  <si>
    <t>F 케이블</t>
  </si>
  <si>
    <t>flat type cable</t>
  </si>
  <si>
    <t>전선의 일종. 구리의 심선을 비닐 수지로 절연하고 다시 그 밖을 비닐 수지로 피복해서 만들며, 타원형의 단면을 갖는다. →SV 케이블.</t>
  </si>
  <si>
    <t>210</t>
  </si>
  <si>
    <t>양식</t>
  </si>
  <si>
    <t>style, 樣式</t>
  </si>
  <si>
    <t>① 특징이 되는 일정한  모양과 형식 또는 서식 ② 시대, 민족에 따라 독특하게 지니는 형식</t>
  </si>
  <si>
    <t>21000</t>
  </si>
  <si>
    <t>양식 건축</t>
  </si>
  <si>
    <t>western style architecture</t>
  </si>
  <si>
    <t>구미에서 유행한 건축양식을 수용해서 만들어진 건축물을 말한다.</t>
  </si>
  <si>
    <t>21001</t>
  </si>
  <si>
    <t>양식 주택</t>
  </si>
  <si>
    <t>구미 주택의 건축구법이나 양식을 수용하여 재료, 입면, 지붕, 구조 등에 적용한 문화주택이나 관사주택에 유행하였다. 거실을 중심으로 좌식과 입식 생활 양식에 맞게 공간구성하였다.</t>
  </si>
  <si>
    <t>21004</t>
  </si>
  <si>
    <t>양식 지붕</t>
  </si>
  <si>
    <t>roof truss</t>
  </si>
  <si>
    <t>합장， 대공， 버팀목, 지붕툴. 평보 둥 비교적 가는 부재로 삼각형의 트러스를 구성한 서양식 지붕으로서, 갬브럴(Gambrel), 게이블(Gable), 맨사드(Mansard), 플랫(Flat), 힘트(Hippet), 쉐드(Shed) 지붕 등이 있다.</t>
  </si>
  <si>
    <t>21005</t>
  </si>
  <si>
    <t>양식기와</t>
  </si>
  <si>
    <t>洋式蓋瓦</t>
  </si>
  <si>
    <t>서양식 기와로 특히 유럽 제국에 기원을 갖는 형식의 기와 또는 이들과 비슷한 형상의 기와를 가리킨다.</t>
  </si>
  <si>
    <t>21006</t>
  </si>
  <si>
    <t>양식디자인</t>
  </si>
  <si>
    <t>가구 제작 등에 관한 기술을 포괄적으로 이르는 말. =가구디자인.</t>
  </si>
  <si>
    <t>21007</t>
  </si>
  <si>
    <t>양식지붕</t>
  </si>
  <si>
    <t>洋式－</t>
  </si>
  <si>
    <t>왕대공을 사용한 서양식 지붕.</t>
  </si>
  <si>
    <t>21008</t>
  </si>
  <si>
    <t>양식지붕틀</t>
  </si>
  <si>
    <t>왕대공을 사용한 양식 지붕을 갖추게 하는 틀.</t>
  </si>
  <si>
    <t>21009</t>
  </si>
  <si>
    <t>양실</t>
  </si>
  <si>
    <t>洋室</t>
  </si>
  <si>
    <t>서양식으로 꾸민 방.</t>
  </si>
  <si>
    <t>21010</t>
  </si>
  <si>
    <t>양양두</t>
  </si>
  <si>
    <t>양머리보라고도 하며, 양두문양을 새겨 넣고 앞뒤 기둥을 연결하고 보아지 위에 결구된 보</t>
  </si>
  <si>
    <t>21011</t>
  </si>
  <si>
    <t>양옆갈소로</t>
  </si>
  <si>
    <t>양쪽 마구리에 갈이 있는 소로로서 아래위 부재가 맞닿은 면에 사용하는 부재이다. 좌우 옆면에 첨차, 장혀 등이 물려져서 뒤틀림을 방지함.</t>
  </si>
  <si>
    <t>21012</t>
  </si>
  <si>
    <t>양옆울타리</t>
  </si>
  <si>
    <t>side fence</t>
  </si>
  <si>
    <t>양옆으로 울타리를 짧게 설치한 것.</t>
  </si>
  <si>
    <t>21013</t>
  </si>
  <si>
    <t>양은납</t>
  </si>
  <si>
    <t>german silver solder</t>
  </si>
  <si>
    <t>① 구리‧니켈‧아연으로 된 납땜 재료. ② 양은의 일반적인 것은 Cu 47%‧Zn 42%‧Ni 11%, 우량품은 Cu 38%‧Zn 50%‧Ni 12%이며 구리‧황동‧모넬메탈‧백동 등의 납땜에 사용.</t>
  </si>
  <si>
    <t>21014</t>
  </si>
  <si>
    <t>양적 주택난</t>
  </si>
  <si>
    <t>quantitative housing shortage</t>
  </si>
  <si>
    <t>주택수 부족으로 인한 사람 등이 비주택에 거주하는 상태.</t>
  </si>
  <si>
    <t>21016</t>
  </si>
  <si>
    <t>양정</t>
  </si>
  <si>
    <t>펌프에 의해 올려지는 물의 높이.</t>
  </si>
  <si>
    <t>21017</t>
  </si>
  <si>
    <t>양중기</t>
  </si>
  <si>
    <t>揚重機</t>
  </si>
  <si>
    <t>고층건물 축조시 사용하는 크레인(crane)계통 기기의 총칭.</t>
  </si>
  <si>
    <t>21019</t>
  </si>
  <si>
    <t>건축 구법</t>
  </si>
  <si>
    <t>건축물의 구조방식이나 각 부위의 재료적 구성방법⇨구법(＝).</t>
  </si>
  <si>
    <t>2102</t>
  </si>
  <si>
    <t>양지</t>
  </si>
  <si>
    <t>洋紙</t>
  </si>
  <si>
    <t>①서양식으로 만든 종이나 서양에서 들여온 종이 ②국내 생산이라도 한지(창호지)외에 서양식으로 만든 종이는 양지라 불림. ③원재료는 목재‧짚‧넝마 등이 있으며, 신문, 인쇄, 필기용지에 주로 활용됨   ④=서양지 ↔한지.</t>
  </si>
  <si>
    <t>21020</t>
  </si>
  <si>
    <t>양지바른터</t>
  </si>
  <si>
    <t>볓이 잘 받는 대지.</t>
  </si>
  <si>
    <t>21021</t>
  </si>
  <si>
    <t>양쪽꽂이쇠</t>
  </si>
  <si>
    <t>two point latching bolt</t>
  </si>
  <si>
    <t>양꽂이쇠라고 하며, 양여닫이문의 상하가 동시에 잠겨지도록 되어 있는 것. 상하로 꽂는 쇠.</t>
  </si>
  <si>
    <t>21023</t>
  </si>
  <si>
    <t>양쪽따내기맞춤</t>
  </si>
  <si>
    <t>double notched joint</t>
  </si>
  <si>
    <t>부재의 양쪽 마구리를 따서 결구하는 맞춤방식이다.</t>
  </si>
  <si>
    <t>21024</t>
  </si>
  <si>
    <t>양창</t>
  </si>
  <si>
    <t>亮窓</t>
  </si>
  <si>
    <t>밝은 빛을 끌어들이기 위해 창에 살이 없는 창(窓)이다.</t>
  </si>
  <si>
    <t>21026</t>
  </si>
  <si>
    <t>양처마</t>
  </si>
  <si>
    <t>직접 처마 도리에 올려놓는 서까래를 바탕 서까래가 있는 처마이다.</t>
  </si>
  <si>
    <t>21027</t>
  </si>
  <si>
    <t>양철판</t>
  </si>
  <si>
    <t>洋鐵板</t>
  </si>
  <si>
    <t>박강판을 주석 도금한 것으로, 아연 도금 강판보다 내구성이 길며, 얇은 철판(연강판)의 표면에 주석도금한 것으로 도금된 부분이 긁히거나 손상되면 녹이 발생한다.</t>
  </si>
  <si>
    <t>21028</t>
  </si>
  <si>
    <t>양첨</t>
  </si>
  <si>
    <t>涼檐</t>
  </si>
  <si>
    <t>임시로 덧대서 만든 지붕과 같은 구조물(차양‧처마)로서 햇볕을 막기 위해서 설치함.</t>
  </si>
  <si>
    <t>21029</t>
  </si>
  <si>
    <t>건축 구성재</t>
  </si>
  <si>
    <t>building component</t>
  </si>
  <si>
    <t>건축물을 구성하는 재료나 부품 중에서 일정한 크기와 명확한 기능을 갖는 것. →건축 부품, 부위.</t>
  </si>
  <si>
    <t>세화57.8%</t>
  </si>
  <si>
    <t>2103</t>
  </si>
  <si>
    <t>양초기초</t>
  </si>
  <si>
    <t>① 제바닥이 비교적 깊을 때에 사용하는 기초. ② 양초기초는 터 바닥이 흙메우기를 하여 밑바닥에 굳은 터 바닥과 고매기돌 사이를 기둥 모양의 돌을 세우든가 말뚝을 박는다. 그러나 흙메우기를 한 곳이나 무른 터의 바닥은 비가 오거나 지진 등으로 변화하여 위험하므로 가장자리에 호박돌이나 잡석을 다져 넣음.</t>
  </si>
  <si>
    <t>21030</t>
  </si>
  <si>
    <t>양측 채광</t>
  </si>
  <si>
    <t>양면채광, 2명채광(=)</t>
  </si>
  <si>
    <t>21031</t>
  </si>
  <si>
    <t>양치류</t>
  </si>
  <si>
    <t>common broom</t>
  </si>
  <si>
    <t>양치식물에 딸린 한 강. 대개, 줄기는 땅속줄기, 잎은 깃꼴겹이며, 홀씨 식물이다.</t>
  </si>
  <si>
    <t>21032</t>
  </si>
  <si>
    <t>양탄자</t>
  </si>
  <si>
    <t>carpet, 洋彈子</t>
  </si>
  <si>
    <t>짐승의 털을 표면에 보풀이 일게 짠 두꺼운 모직물. 천의 조직을 만드는 날실과 씨실 외에, 날실에 색실을 묶어 그 끝을 잘라 보풀이 일게 하여 모양을 나타내며 바닥의 깔개로 쓰인다.</t>
  </si>
  <si>
    <t>21033</t>
  </si>
  <si>
    <t>양택</t>
  </si>
  <si>
    <t>housing lot, 陽宅</t>
  </si>
  <si>
    <t>① 살아있는 사람의 집이나 건물의 방향, 대문, 안방 등이 대상. ② 풍수지리에서는 산 사람을 양(陽), 죽은 사람을 음(陰)이라 하여, 거기에 따른 주거지를 각각 양택(陽宅)·음택(陰宅)으로 구분</t>
  </si>
  <si>
    <t>21034</t>
  </si>
  <si>
    <t>양턱모</t>
  </si>
  <si>
    <t>모서리를 조금 깎아 턱이 있게 한 모.</t>
  </si>
  <si>
    <t>21035</t>
  </si>
  <si>
    <t>양토문</t>
  </si>
  <si>
    <t>揚土門</t>
  </si>
  <si>
    <t>방형주축돌과 두 기둥 상부에 평지붕과 그 위에 흙을 올려놓은 문. =상토문(上土門), 일식건물에서 나타남.</t>
  </si>
  <si>
    <t>21036</t>
  </si>
  <si>
    <t>양통집</t>
  </si>
  <si>
    <t>21037</t>
  </si>
  <si>
    <t>양판</t>
  </si>
  <si>
    <t>pannel board, 兩板</t>
  </si>
  <si>
    <t>① 넓고 길지 않은 한쪽으로 된 널판. ② 양판 벽에서 걸레받이와 두겁대 사이에 틀을 짜 대고 그 사이에 끼우는 넓은 널. ③ 양판벽.</t>
  </si>
  <si>
    <t>21038</t>
  </si>
  <si>
    <t>건축 구조</t>
  </si>
  <si>
    <t>building structure； building construction, 建築構造</t>
  </si>
  <si>
    <t>일반적으로 건축물을 구축하는 방법을 말하며, 사용 재료와 구조 방식에 따라 다양한 형식이 존재한다.</t>
  </si>
  <si>
    <t>2104</t>
  </si>
  <si>
    <t>양판못</t>
  </si>
  <si>
    <t>panel pins</t>
  </si>
  <si>
    <t>장식띠나 쇠시리 등을 박는 아주 작은 못.</t>
  </si>
  <si>
    <t>21041</t>
  </si>
  <si>
    <t>양판문</t>
  </si>
  <si>
    <t>panelled door, paneled door, panel door, framed door,, 兩板門</t>
  </si>
  <si>
    <t>밑막이와 선대로 둘레를 만들고, 속에 중간막이를 넣고 그 사이에 통널판을 끼운 문. 유리나 판을 틀에 끼운 형식의 문</t>
  </si>
  <si>
    <t>21042</t>
  </si>
  <si>
    <t>양판박공치장</t>
  </si>
  <si>
    <t>박공의 양판치장.</t>
  </si>
  <si>
    <t>21043</t>
  </si>
  <si>
    <t>양판벽</t>
  </si>
  <si>
    <t>兩板壁</t>
  </si>
  <si>
    <t>걸레받이와 두겁대 사이에 틀을 짜 대고 그 사이에 넓은 널을 끼운 것을 양판벽이라 하며 그 널을 양판이라 함.</t>
  </si>
  <si>
    <t>21044</t>
  </si>
  <si>
    <t>양판유리판</t>
  </si>
  <si>
    <t>panel board</t>
  </si>
  <si>
    <t>변두리에 울거미를 짜고 가운데에 끼는 한 장으로 된 넓은 널.</t>
  </si>
  <si>
    <t>21045</t>
  </si>
  <si>
    <t>양판점</t>
  </si>
  <si>
    <t>대량으로 상품을 구비하여 파는 대형 소매점.</t>
  </si>
  <si>
    <t>21046</t>
  </si>
  <si>
    <t>양편비계</t>
  </si>
  <si>
    <t>① =독립비계. ② =본비계.</t>
  </si>
  <si>
    <t>21048</t>
  </si>
  <si>
    <t>양호 노인 홈</t>
  </si>
  <si>
    <t>저소득의 55세 이상의 고령자에게 서비스를 제공하며 주택의 기능을 가진 시설.</t>
  </si>
  <si>
    <t>21049</t>
  </si>
  <si>
    <t>건축 규제</t>
  </si>
  <si>
    <t>①  토지의 용도, 이용형태, 지역의 사회, 경제, 문화 등의 환경 등에 적합하도록 건축을 통제하는  것  ② 건축물의 용도, 형태, 구조, 설비 등에 대한 법적 제한. 건축법 및 조례에 의거한다.</t>
  </si>
  <si>
    <t>2105</t>
  </si>
  <si>
    <t>양호 시설</t>
  </si>
  <si>
    <t>facilities for the handicapped children</t>
  </si>
  <si>
    <t>양육이 곤란하거나 부적절한 상황에 놓여있는 아동을 입주시켜 보호와 지도환경을 만들어주는 거주시설.</t>
  </si>
  <si>
    <t>21050</t>
  </si>
  <si>
    <t>양호 학교</t>
  </si>
  <si>
    <t>school for the handicapped</t>
  </si>
  <si>
    <t>보호가 필요한 아이들의 불충분한 점에 대한 대비시키고 필요한 지식을 가르치는 학교.</t>
  </si>
  <si>
    <t>21051</t>
  </si>
  <si>
    <t>양화</t>
  </si>
  <si>
    <t>positive blue print</t>
  </si>
  <si>
    <t>음화에 대응하는 말이고 피사체나 원도와 명암이나 색상이 동일하다.</t>
  </si>
  <si>
    <t>21052</t>
  </si>
  <si>
    <t>얕은 구형 셸</t>
  </si>
  <si>
    <t>shallow spherical shell</t>
  </si>
  <si>
    <t>구면의 일부를 사용한 편평한 곡면상의 셸. 주로, 체육관, 석유 탱크의 지붕 등에 쓰인다.</t>
  </si>
  <si>
    <t>21053</t>
  </si>
  <si>
    <t>얕은 셸</t>
  </si>
  <si>
    <t>shallow shell</t>
  </si>
  <si>
    <t>편평 곡면으로 구성되는 셸. 주로, 지붕 구조에 쓰인다.</t>
  </si>
  <si>
    <t>21054</t>
  </si>
  <si>
    <t>얕은 우물</t>
  </si>
  <si>
    <t>surface well; shallow well</t>
  </si>
  <si>
    <t>주로 얕은 지하수를 취수하는 우물을 말한다. 둥근 우물, 박기 우물, 정통(井筒) 및 방사상 집수 우물 등이 있다. → 깊은 우물.</t>
  </si>
  <si>
    <t>21055</t>
  </si>
  <si>
    <t>얕은기초</t>
  </si>
  <si>
    <t>shallow foundation</t>
  </si>
  <si>
    <t>구조물을 지탱하는 적합한 토층이 비교적 지표면에서 얕은 깊이에 있어서
상부구조의 하중을 직접 지반에 전달시키는 형식의 기초로서 푸팅기초, 전면기초, 복합기초의 형식이 있음.</t>
  </si>
  <si>
    <t>21056</t>
  </si>
  <si>
    <t>어간</t>
  </si>
  <si>
    <t>御間</t>
  </si>
  <si>
    <t>①절의 법당이나 큰 방의 한 복판 ②건물의 중앙에 있는 사이.  ③정면에 있는 여러 칸 중 그 중 아래에 있는 칸.</t>
  </si>
  <si>
    <t>21058</t>
  </si>
  <si>
    <t>어간대청</t>
  </si>
  <si>
    <t>御間大廳</t>
  </si>
  <si>
    <t>방과 방 사이에 위치한 마루. =어간마루</t>
  </si>
  <si>
    <t>21059</t>
  </si>
  <si>
    <t>건축 기사</t>
  </si>
  <si>
    <t>licensed building site manager</t>
  </si>
  <si>
    <t>국가기술자격법시행령 제2조에 의하여 일정한 크기 이상의 건축을 설계 시공하는 데 필요한 자격을 갖춘 자.</t>
  </si>
  <si>
    <t>2106</t>
  </si>
  <si>
    <t>어간마루</t>
  </si>
  <si>
    <t>御間抹樓</t>
  </si>
  <si>
    <t>방과 방 사이에 위치한 마루. =어간대청</t>
  </si>
  <si>
    <t>21060</t>
  </si>
  <si>
    <t>어간장지</t>
  </si>
  <si>
    <t>御間障子</t>
  </si>
  <si>
    <t>대청이나 큰방의 중간을 칸막이처럼 가로막는 장지문.</t>
  </si>
  <si>
    <t>21061</t>
  </si>
  <si>
    <t>어금깔기</t>
  </si>
  <si>
    <t>돌을 갈지자(之字)로 까는 것.</t>
  </si>
  <si>
    <t>21064</t>
  </si>
  <si>
    <t>어금띠어입히기</t>
  </si>
  <si>
    <t>① 하나 걸름으로 어긋맞게 띠어서 평떼 등을 심는 일. ② 조경용어.</t>
  </si>
  <si>
    <t>21065</t>
  </si>
  <si>
    <t>어금쌓기</t>
  </si>
  <si>
    <t>길이모쌓기에 있어서 벽돌을 갈지자(之字)로 쌓는 일.</t>
  </si>
  <si>
    <t>21066</t>
  </si>
  <si>
    <t>어긋난리벳</t>
  </si>
  <si>
    <t>staggered rivet</t>
  </si>
  <si>
    <t>이웃리벳선상의 리벳을 같은 단면에 있지 않게 한 리벳.</t>
  </si>
  <si>
    <t>21067</t>
  </si>
  <si>
    <t>어긋남</t>
  </si>
  <si>
    <t>dislocation between both plates</t>
  </si>
  <si>
    <t>맞댐용접에서 부재의 높이가 서로 달라 불규칙하고 고르지 못한 것으로 보통 3mm 이하로 규제한다.</t>
  </si>
  <si>
    <t>21068</t>
  </si>
  <si>
    <t>어김내기</t>
  </si>
  <si>
    <t>saw setter</t>
  </si>
  <si>
    <t>톱날을 좌우로 어기는 기구.</t>
  </si>
  <si>
    <t>21069</t>
  </si>
  <si>
    <t>건축 기획</t>
  </si>
  <si>
    <t>construction programming： building project planning</t>
  </si>
  <si>
    <t>건축 초기 단계에서 대지 선정, 대지조사, 건축규모, 건축 개요의 결정 등 건축설계 발주에 필요한  업무 전반.</t>
  </si>
  <si>
    <t>2107</t>
  </si>
  <si>
    <t>어김쇠</t>
  </si>
  <si>
    <t>saw set, set wrest</t>
  </si>
  <si>
    <t>① 톱날을 좌우로 어기는 기구. ② 톱니어김쇠.</t>
  </si>
  <si>
    <t>21070</t>
  </si>
  <si>
    <t>어깨-발꿈치 길이</t>
  </si>
  <si>
    <t>shoulder-elbow length</t>
  </si>
  <si>
    <t>견봉점과 요골 사이의 거리를 기준으로 하는 계측 방법.</t>
  </si>
  <si>
    <t>21071</t>
  </si>
  <si>
    <t>어깨딴구슬선맞춤</t>
  </si>
  <si>
    <t>shouldered and bead joint</t>
  </si>
  <si>
    <t>① 재의 끝 어깨를 따고 구슬선을 쇠시리하여 물린 맞춤. ② 빠지지 않게 하는 이음.</t>
  </si>
  <si>
    <t>21072</t>
  </si>
  <si>
    <t>어깨빗따기맞춤</t>
  </si>
  <si>
    <t>부재의 끝를 사절하고 쇠시리를 하여 서까래를 댄 결구방식이다.</t>
  </si>
  <si>
    <t>21073</t>
  </si>
  <si>
    <t>어나운시에이터</t>
  </si>
  <si>
    <t>announciator</t>
  </si>
  <si>
    <t>① 엘리베이터 제어장치의 조작반. ② 카의 내부에서 밖의 승객의 부름을 알리는 장치.</t>
  </si>
  <si>
    <t>21074</t>
  </si>
  <si>
    <t>어노이언스</t>
  </si>
  <si>
    <t>annoyance</t>
  </si>
  <si>
    <t>① 미혹, 번거로음, 귀찮음 등. ② 소음의 시끄러움과 함께 소음의 영향을 평가하는 항목의 하나. 소음에 의해 생기는 불쾌감에 관한 평가의 총칭.</t>
  </si>
  <si>
    <t>세화61.7%</t>
  </si>
  <si>
    <t>21075</t>
  </si>
  <si>
    <t>어닐링</t>
  </si>
  <si>
    <t>21076</t>
  </si>
  <si>
    <t>어댑터</t>
  </si>
  <si>
    <t>adapter</t>
  </si>
  <si>
    <t>서로 적합하지 않은 두 개의 부분을 전기적 혹은 기계적으로 연결하기 위한 중개(仲介)기구(배관‧배선 등).</t>
  </si>
  <si>
    <t>21077</t>
  </si>
  <si>
    <t>어댑터블 스테이지 형식</t>
  </si>
  <si>
    <t>adaptable stage type</t>
  </si>
  <si>
    <t>극장형식 중 하나로 무대와 객석의 관계를 여러 형태로 변화시킬 수 있다. (=가변무대)</t>
  </si>
  <si>
    <t>21078</t>
  </si>
  <si>
    <t>어도비</t>
  </si>
  <si>
    <t>물과 섞인 흙과 짚이나 배설물과 같은 유기 물질로 만들어진 복합 재료. 미국 남서부‧중미‧오스트레일리아 등에서 쓰임.</t>
  </si>
  <si>
    <t>21079</t>
  </si>
  <si>
    <t>건축 기후도</t>
  </si>
  <si>
    <t>온도, 습도, 강수량, 일사량 등의 기후상의 요소를 결합시켜 건축에 대응하는 기후 조건을 같이하는 지역으로 구분해서 표시한 제도.</t>
  </si>
  <si>
    <t>2108</t>
  </si>
  <si>
    <t>어도비구조</t>
  </si>
  <si>
    <t>adobe construction</t>
  </si>
  <si>
    <t>어도비(짚과 진흙으로 만든 벽돌모양의 것)를 사용한 구조나 구조물</t>
  </si>
  <si>
    <t>21080</t>
  </si>
  <si>
    <t>어도비벽돌</t>
  </si>
  <si>
    <t>adobe brick</t>
  </si>
  <si>
    <t>모래, 찰흙, 물로, 또 특정한 종류의 섬유나 유기 물질로 만들어진 천연 건물용 재료</t>
  </si>
  <si>
    <t>21081</t>
  </si>
  <si>
    <t>어레미</t>
  </si>
  <si>
    <t>지역에 따라 얼레미(경기도 반월, 강원도 강릉시)·얼맹이(전라남도 영광)·얼개미(강원도 도계)·얼금이(경상도)·얼기미(전라남도·충청도)·얼금체로 불린다. 쳇불은 철사나 가는 대오리로 메운다.</t>
  </si>
  <si>
    <t>21082</t>
  </si>
  <si>
    <t>어루화초담</t>
  </si>
  <si>
    <t>－花草－</t>
  </si>
  <si>
    <t>여러 무늬로 아름답게 꾸민 담장이다.</t>
  </si>
  <si>
    <t>21084</t>
  </si>
  <si>
    <t>어름</t>
  </si>
  <si>
    <t>어림이라는 말도 사용하며, 두 물건의 끝이 닿은 자리.</t>
  </si>
  <si>
    <t>21085</t>
  </si>
  <si>
    <t>어리너</t>
  </si>
  <si>
    <t>(라) arena</t>
  </si>
  <si>
    <t>①경기장에 모래가 깔려 있어 모래라는 라틴어에서 유래된 로마 시대의 원형 경기장  ②관객석으로 둘러싸인 무대나 경기장.</t>
  </si>
  <si>
    <t>21086</t>
  </si>
  <si>
    <t>어리너 스테이지 형식</t>
  </si>
  <si>
    <t>arena type stage</t>
  </si>
  <si>
    <t>관객석으로 둘러싸여 경기나 공연 등을 하는 평평한 공간을 가지는 스테이지 형식.</t>
  </si>
  <si>
    <t>21087</t>
  </si>
  <si>
    <t>어리문어리</t>
  </si>
  <si>
    <t>문어리라고도 하며, 창문이나 문짝을 달거나 끼울 수 있도록 문의 양옆과 위아래에 이어 댄 테두리</t>
  </si>
  <si>
    <t>21088</t>
  </si>
  <si>
    <t>어린이 공원</t>
  </si>
  <si>
    <t>play lot</t>
  </si>
  <si>
    <t>어린이의 보건 및 정서생활의 향상에 기여함을 목적으로 설치하는 공원. 설치기준에는 제한이 없으며 유치거리 는 250m 이하, 규모는 1,500㎡ 이상으로 한다.</t>
  </si>
  <si>
    <t>21089</t>
  </si>
  <si>
    <t>건축 동태</t>
  </si>
  <si>
    <t>건축물의 신축, 증개축 및 철거와 재해로 인한 멸실 등 건축관련 활동 전체</t>
  </si>
  <si>
    <t>2109</t>
  </si>
  <si>
    <t>어린이 놀이터</t>
  </si>
  <si>
    <t>children's playground; play lot</t>
  </si>
  <si>
    <t>어린이들이 이용하는 주택시설 내의 놀이터.</t>
  </si>
  <si>
    <t>21090</t>
  </si>
  <si>
    <t>어린이 도서관</t>
  </si>
  <si>
    <t>childrens library</t>
  </si>
  <si>
    <t>어린이들이 유익한 도서나 출판물 따위의 자료를 모아 두고 볼 수 있도록 만든 도서관.</t>
  </si>
  <si>
    <t>21091</t>
  </si>
  <si>
    <t>어린이방</t>
  </si>
  <si>
    <t>침실, 공부. 놀이 둥 기능으로아동을 위한 방으로 근대 이후 주택에서  거실이나 안방에 근접해서 나타나기 시작했다.</t>
  </si>
  <si>
    <t>21092</t>
  </si>
  <si>
    <t>어린이실</t>
  </si>
  <si>
    <t>children’s room</t>
  </si>
  <si>
    <t>어린이들이 주택에서 활동할 수 있게 만든 전용실.</t>
  </si>
  <si>
    <t>21093</t>
  </si>
  <si>
    <t>어림 견적</t>
  </si>
  <si>
    <t>rough estimation</t>
  </si>
  <si>
    <t>공사비 등을 산정할때 어림 잡아 대략적 가격을 예측하여 산출하는 견적.</t>
  </si>
  <si>
    <t>21094</t>
  </si>
  <si>
    <t>어림까기</t>
  </si>
  <si>
    <t>rough picked</t>
  </si>
  <si>
    <t>돌깨기를 하는 것으로, 석부재 간을 잇기 위해서 대략적으로 맞춰서 작업하는 것이다.</t>
  </si>
  <si>
    <t>21095</t>
  </si>
  <si>
    <t>어림끝매기</t>
  </si>
  <si>
    <t>half plain work</t>
  </si>
  <si>
    <t>석재이음이나 뒷면쌓기를 위해서 석재로 만든 벽체를 대략적으로 다듬는 것이다.</t>
  </si>
  <si>
    <t>21096</t>
  </si>
  <si>
    <t>어림셈</t>
  </si>
  <si>
    <t>to make a rough estimate</t>
  </si>
  <si>
    <t>대략적 수량산출을 통해 간편하게 계산하는것.</t>
  </si>
  <si>
    <t>21097</t>
  </si>
  <si>
    <t>어메니티</t>
  </si>
  <si>
    <t>amenity</t>
  </si>
  <si>
    <t>장소나 기후에 따라 느끼는 감정, 정서적 쾌적함.</t>
  </si>
  <si>
    <t>21098</t>
  </si>
  <si>
    <t>FEM</t>
  </si>
  <si>
    <t>finite element method</t>
  </si>
  <si>
    <t>유한요소법. 어떤 대상의 물리적 해를 구할때, 대상 영역을 유한개의 요소로 분할하고 대상을 상기 요소들의 집합체로 가정하여 수치해석하는 방법.</t>
  </si>
  <si>
    <t>211</t>
  </si>
  <si>
    <t>어미기둥</t>
  </si>
  <si>
    <t>기둥은  평주, 고주, 귓기둥,어미기둥 등 4가지로 분류가 되며, 그 중 어미기둥은 측면 외벽에 세우는 기둥으로 중앙에서 종도리까지 올라가는 기둥.</t>
  </si>
  <si>
    <t>21100</t>
  </si>
  <si>
    <t>어미동자</t>
  </si>
  <si>
    <t>머름중방 사이에 세로로 끼운 작은 기둥의 양단에 세운 머름 양쪽 끝과 기둥 옆에 대는 너비가 큰 동자</t>
  </si>
  <si>
    <t>21101</t>
  </si>
  <si>
    <t>어반디자인</t>
  </si>
  <si>
    <t>urban design</t>
  </si>
  <si>
    <t>공간의 쾌적성과 효율성 미를 강조하여 도시, 마을 및 마을의 물리적 특징에 맞게 계획을 수립하는 프로세스. →도시설계.</t>
  </si>
  <si>
    <t>21103</t>
  </si>
  <si>
    <t>어버니제이션</t>
  </si>
  <si>
    <t>urbanization</t>
  </si>
  <si>
    <t>도시의 인구 집중으로 인해 도시에 거주하는 인구 규모의 증가를 말한다. 또한, 도시 주변부로 시가지가 확대되어 도시적 생활이 넓게 전개되는 현상을 일컫는다.</t>
  </si>
  <si>
    <t>21104</t>
  </si>
  <si>
    <t>어버니티</t>
  </si>
  <si>
    <t>urbanity</t>
  </si>
  <si>
    <t>도시생활, 도시지역과 관련된 특징, 도시의 성격, 특성 및 관점 등을 말한다.</t>
  </si>
  <si>
    <t>21105</t>
  </si>
  <si>
    <t>어버트먼트</t>
  </si>
  <si>
    <t>⇨아치대(＝).</t>
  </si>
  <si>
    <t>21106</t>
  </si>
  <si>
    <t>어번 리뉴얼</t>
  </si>
  <si>
    <t>urban renewal</t>
  </si>
  <si>
    <t>도시 기능의 쇠퇴한 지구를 재개발하여 쇠퇴도심을 청산하는 것 또는 그 계획 개념.</t>
  </si>
  <si>
    <t>21108</t>
  </si>
  <si>
    <t>어번 스프롤</t>
  </si>
  <si>
    <t>urban sprawl</t>
  </si>
  <si>
    <t>인구가 많은 도시와 교외의 농촌 지역에 걸쳐 저밀도 도시화가 이루어 지는 것.</t>
  </si>
  <si>
    <t>21109</t>
  </si>
  <si>
    <t>어번 캐니언</t>
  </si>
  <si>
    <t>urban canyon</t>
  </si>
  <si>
    <t>고층 건축 등이 밀집되어 있는 시가지 공간. 지상에서 볼 때 주위가 높은 건축물로 둘러싸여 골짜기 바닥에 있는 것처럼 느껴지므로 이름이 붙여졌다. →스트리트 캐니언.</t>
  </si>
  <si>
    <t>21110</t>
  </si>
  <si>
    <t>어번 텔레웨이</t>
  </si>
  <si>
    <t>urban teleway</t>
  </si>
  <si>
    <t>도시 내 정보 통신 네트워크. 정보 통신 회선의 간선을 도시 내 고속 도로에 설치하고 지선을 공동구, 하수도 등에 매립.</t>
  </si>
  <si>
    <t>21111</t>
  </si>
  <si>
    <t>어새</t>
  </si>
  <si>
    <t>기와지붕 모퉁이나 회첨에 대는 특별난 모양의 암키와 지</t>
  </si>
  <si>
    <t>21112</t>
  </si>
  <si>
    <t>어세스먼트</t>
  </si>
  <si>
    <t>assessment</t>
  </si>
  <si>
    <t>인위적 행위에 대한 주변 영향력예측, 특히 환경에 대한 예측.</t>
  </si>
  <si>
    <t>21113</t>
  </si>
  <si>
    <t>어스</t>
  </si>
  <si>
    <t>earth, 接地</t>
  </si>
  <si>
    <t>① 땅 또는 지면접속을 대신할 수 있게 도체에 연결한 것. ② 전기회로에서 특정부분의 전위(電位)를 지구의 전위와 동일하게 유지하기 위하여 또는 감전‧화재의 방지 등을 위해 함. ③ 피뢰기는 어스의 예임. ④ 아크용접시에 모재 또는 모재와 접촉하는 금속에 용접용 케이블을 접속시키는 것도 어스라고 함.</t>
  </si>
  <si>
    <t>21115</t>
  </si>
  <si>
    <t>어스 앵커</t>
  </si>
  <si>
    <t>earth anchor</t>
  </si>
  <si>
    <t>구조체를 암반이나 토사지반에 정착시키는 기구. 지보공의 배면토 속에 고강도 강선 또는 강봉을 사용하여 정착시키고, 토압 및 수압을 지지하는 기구. 흙막이앵커라고도 함.</t>
  </si>
  <si>
    <t>21117</t>
  </si>
  <si>
    <t>건축 면적</t>
  </si>
  <si>
    <t>building area; covered area</t>
  </si>
  <si>
    <t>건물의 외벽 혹은 기둥의 중심선으로 둘러싸인 부분의 수평 투영먼적. 지반 1m 이하 지하층 면적과 1m 이하의 돌출 부분은 제외한다, 처마나 차양 등이 수평거리로 1m 이상 돌출되어 있으면 그 끝에서 1m 후퇴한 선까지를 건축면적으로 산정한다.</t>
  </si>
  <si>
    <t>2112</t>
  </si>
  <si>
    <t>어시머트리</t>
  </si>
  <si>
    <t>asymmetry</t>
  </si>
  <si>
    <t>어느 한쪽이 모양이나 크기 등이 달라 비대칭을 이루는 구성 또는 배치.</t>
  </si>
  <si>
    <t>21120</t>
  </si>
  <si>
    <t>어안 렌즈</t>
  </si>
  <si>
    <t>fish eye lens</t>
  </si>
  <si>
    <t>일반적으로 사각이 180˚ 이상의 초광각 렌즈. 사영(射影) 방식이 명확하며 정확한 것은 환경 조사, 입체각 투사율의 측정, 사진 측광 등에 사용.</t>
  </si>
  <si>
    <t>21121</t>
  </si>
  <si>
    <t>어안잇기</t>
  </si>
  <si>
    <t>금속판이음으로 가공하여 이음한 형이 바늘 모양의 것.</t>
  </si>
  <si>
    <t>21122</t>
  </si>
  <si>
    <t>어업 구역</t>
  </si>
  <si>
    <t>fishing area</t>
  </si>
  <si>
    <t>어업에 관한 관할권을 행사할 수 있는 200해리 이내의 수역.해양공간에 존재하는 수산자원이나 해저광물자원 등의 이용질서를 정하기 위해 UN에서는 1957년에 개최된 제1회 해양법회의 이래 오랜 기간에 걸쳐 협의를 계속하여 1982년에 UN해양법조약이 비준되었다. 그후 조약의 발효에 필요한 60개국의 비준서 제출이 1993년 11월에 이루어지고 1994년 11월에 정식으로 발효되기에 이르렀다.이 수역에서는 타국의 어업을 일단 배제하지만 협정에 기초하여 입어료를 지불하는 조건으로 어종, 어획량, 조업구역, 조업시간에 관해 제한하고 조업을 승인하게 된다. 본래 UN해양법조약은 어업뿐만이 아니고 석유나 해저광물의 개발 등도 포함한 권리를 배타적으로 이용할 수 있는 수역(배타적경제수역)을 설정할 수 있도록 인정하고 있다.</t>
  </si>
  <si>
    <t>21123</t>
  </si>
  <si>
    <t>어업 집락</t>
  </si>
  <si>
    <t>fishery settlement</t>
  </si>
  <si>
    <t>농업인구에 비해 어업인구의 비율이 30%이상인 어촌 집락.</t>
  </si>
  <si>
    <t>21124</t>
  </si>
  <si>
    <t>어업권</t>
  </si>
  <si>
    <t>fishing right</t>
  </si>
  <si>
    <t>어업을 통제할 수 있는 주권 독점 경제 구역.</t>
  </si>
  <si>
    <t>21125</t>
  </si>
  <si>
    <t>어저스터</t>
  </si>
  <si>
    <t>adjuster; adjuster； casement adjuster</t>
  </si>
  <si>
    <t>① 높이, 위치 등을 조절하기 위해 사용하는 공구② = 조정 철물</t>
  </si>
  <si>
    <t>세화67.4%</t>
  </si>
  <si>
    <t>21126</t>
  </si>
  <si>
    <t>어촌</t>
  </si>
  <si>
    <t>어업을 중심으로 하여 형성된 촌락. 농촌에 비해 밀도가 높다는 것, 개방적인 사회라는 특징을 갖는다.</t>
  </si>
  <si>
    <t>21127</t>
  </si>
  <si>
    <t>어촌 계획</t>
  </si>
  <si>
    <t>어촌집락의 생산거점, 유통에 필요한 공간과 생활환경을 종합적으로 정비 도모 하는 계획 .</t>
  </si>
  <si>
    <t>21128</t>
  </si>
  <si>
    <t>어촌계획</t>
  </si>
  <si>
    <t>漁村計劃</t>
  </si>
  <si>
    <t>어촌, 어항의 토지를 효율적으로 이용하기 위한 도시 계획으로 어촌의 혁신성장 및 현대화를 이루고자 한다.</t>
  </si>
  <si>
    <t>21129</t>
  </si>
  <si>
    <t>건축 면적률</t>
  </si>
  <si>
    <t>건폐율</t>
  </si>
  <si>
    <t>2113</t>
  </si>
  <si>
    <t>어쿠스틱타일</t>
  </si>
  <si>
    <t>acoustic tile</t>
  </si>
  <si>
    <t>① 연질섬유판 또는 두께 0.5～0.8mm의 알루마이트 가공한 알루미늄판에 작은 구멍을 전체면에 뚫은 것을 암면판 앞에 대어 스프링으로 특수한 반자틀대에 붙여댄 것. ② 합판 또는 경질 섬유판에 약 3cm 거리간격으로 작은 구멍을 뚫어 합판을 뒤의 흡음재에 덧씌워 보호하며 흡음성도 좋아지며 외관이 볼품 있게 됨.</t>
  </si>
  <si>
    <t>21131</t>
  </si>
  <si>
    <t>어쿠스틱텍스</t>
  </si>
  <si>
    <t>acoustic tex</t>
  </si>
  <si>
    <t>표면에 작은 구멍이 있는 흡음성, 방음성의 텍스.</t>
  </si>
  <si>
    <t>21132</t>
  </si>
  <si>
    <t>어쿠스틱판</t>
  </si>
  <si>
    <t>acoustic board, 音響効果板</t>
  </si>
  <si>
    <t>두께 9～12mm, 넓이 30cm 각판에 잔구멍을 뚫어 음향효과가 있게 한 것.</t>
  </si>
  <si>
    <t>21133</t>
  </si>
  <si>
    <t>어큐뮬레이터</t>
  </si>
  <si>
    <t>accumulator</t>
  </si>
  <si>
    <t>① 열을 저장했다가 필요한 때에 꺼내어 사용하는 장치. ② ＝축열기. ③ 유압장치에서 고압의 기름을 저장해 놓은 장치.</t>
  </si>
  <si>
    <t>21134</t>
  </si>
  <si>
    <t>어테뉴에이터</t>
  </si>
  <si>
    <t>attenuator</t>
  </si>
  <si>
    <t>방송 설비의 스피커 음량을 조정하는 장치. 스피커에 내장하는 것과 따로 장치하는 것이 있다. 음량 조정기라고도 한다.</t>
  </si>
  <si>
    <t>21135</t>
  </si>
  <si>
    <t>어패런트 브라이트니스</t>
  </si>
  <si>
    <t>apparent brightness</t>
  </si>
  <si>
    <t>어떤 면의 주관적인 밝기. 빛의 물리량인 휘도에 대응하는 명암감의 심리량이며, 눈의 순응 휘도와 주변과의 대비 등의 영향을 받음.</t>
  </si>
  <si>
    <t>21137</t>
  </si>
  <si>
    <t>어포더블 하우징</t>
  </si>
  <si>
    <t>affordable housing</t>
  </si>
  <si>
    <t>① 도심부에서 사무용 빌딩의 개발에 맞추어 공급되는 저 · 중 소득자를 위해 공급되는 주택 ② 1990년도 미국의 오피스지역 개발과 함께 주택 공급을 위한 주택법의 이념에 의한다.</t>
  </si>
  <si>
    <t>21139</t>
  </si>
  <si>
    <t>건축 모듈</t>
  </si>
  <si>
    <t>architectural module</t>
  </si>
  <si>
    <t>건축물 혹은 구성재의 설계나 조립에 있어서 기본이 되는 치수 혹은 단위. ISO, KS 규정이 있다.</t>
  </si>
  <si>
    <t>세화38.3%</t>
  </si>
  <si>
    <t>2114</t>
  </si>
  <si>
    <t>어프로치</t>
  </si>
  <si>
    <t>approach</t>
  </si>
  <si>
    <t>특정 대상에 도달하기 위한 접근통로, 동선, 주택 단지로의 진입로, 또한 지역이나 시설로 이르는 통로를 포함한다.</t>
  </si>
  <si>
    <t>세화60.2%</t>
  </si>
  <si>
    <t>21140</t>
  </si>
  <si>
    <t>어항</t>
  </si>
  <si>
    <t>fishing port； fishery harbor</t>
  </si>
  <si>
    <t>어업을 하기 위한 배가 머무르고, 운행하고 수산물을 뭍으로 운반하기 위해  천연 또는 인공으로 건조되는 항구.</t>
  </si>
  <si>
    <t>21141</t>
  </si>
  <si>
    <t>어항 구역</t>
  </si>
  <si>
    <t>fishing port area</t>
  </si>
  <si>
    <t>어항의 수역 및 육역으로서 어촌·어항법에 따라 어항으로 지정, 고시된 구역을 말한다. 어항은 천연 또는 인공의 어항시설을 갖춘 수산업근거지로서 법에 따라 지정, 고시된 것을 말하며, 국가어항, 지방어항, 어촌정주어항이 있다.</t>
  </si>
  <si>
    <t>21142</t>
  </si>
  <si>
    <t>언강</t>
  </si>
  <si>
    <t>① 수키와의 윗장 안에 끼이는 턱을 내어 조금 물리게 한 부분. ② 미구.</t>
  </si>
  <si>
    <t>21145</t>
  </si>
  <si>
    <t>언더 패스</t>
  </si>
  <si>
    <t>under path</t>
  </si>
  <si>
    <t>도로, 철도 밑을 지나가는 하부도로. 특히 보차 분리로 인해 차도 밑에 위치한 보행자 도로.</t>
  </si>
  <si>
    <t>21146</t>
  </si>
  <si>
    <t>언더컷</t>
  </si>
  <si>
    <t>under cut</t>
  </si>
  <si>
    <t>용접선을 따라서 모재가 파여져, 용착금속이 채워지지 않고 홈이 남아 있는 부분.</t>
  </si>
  <si>
    <t>21147</t>
  </si>
  <si>
    <t>언더피닝</t>
  </si>
  <si>
    <t>기존 구조물이나 기초를 변경 혹은 확대하거나 인접공사 등으로 보완이 필요할 경우
기존구조물을 보강 또는 지지하는 공법.</t>
  </si>
  <si>
    <t>21148</t>
  </si>
  <si>
    <t>언더피닝공법</t>
  </si>
  <si>
    <t>under-pinning method</t>
  </si>
  <si>
    <t>기존건물 가까이에 건축공사를 할 때 기존건물의 지반과 기초를 보강하는 공법.</t>
  </si>
  <si>
    <t>21149</t>
  </si>
  <si>
    <t>건축 밀도</t>
  </si>
  <si>
    <t>building density</t>
  </si>
  <si>
    <t>토지 면적에 비하여 건축물의 용적이나 시설물이 차지하는 비율을 말한다. 토지이용의 효율성을 판단하고, 일정한 토지 량에 설치해야 할 시설량, 인구의 적정여부를 판단하는 기준으로 작용하며, 건폐율, 용적률, 주거밀도 등으로 나타낸다.</t>
  </si>
  <si>
    <t>2115</t>
  </si>
  <si>
    <t>언더피닝이 필요한 경우</t>
  </si>
  <si>
    <t>언더피닝을 요하는 경우는 다음과 같은 원인으로 필요하게 됨. ① 기초의 침하가 심할 때. ② 인접대지에 현존건물의 기초보다 깊은 지하실을 축조할 때. ③ 기존건물의 옥상에 증축하여 기초의 내력(耐力)을 증가시켜야 할 때. ④ 지하실의 바닥을 높게 할 때：지하실 천장을 높이거나 또는 지하실이 없는 건물에 지하실을 추가 축조할 때. ⑤ 건물에 인접하여 지하철을 신설하거나 교차로의 신설로 기존건물에 인접하여 도로를 길게 파내야 할 때. ⑥ 공장신축으로 인하여 기둥‧벽 하부 또는 그 인접부분에 오물배수로‧수도(水道) 또는 전기덕트(duct), 에어덕트(air duct)를 신설해야 할 때. ⑦ 사정에 따라 지반을 낮추게 되어 기초의 깊이가 동결선 상부로 노출되어 동절(冬節)에 동해로 인한 피해가 우려될 때. ⑧ 지하수면의 이동으로 나무말뚝의 머리가 수면상에 위치하게 되어 부식이 시작되었을 때. ⑨ 당초 부당한 기초설계로 기존 건물의 기초가 침하 또는 이동되어 건물에 균열이 발생하거나 파괴될 우려가 있을 때 등.</t>
  </si>
  <si>
    <t>21150</t>
  </si>
  <si>
    <t>언더피치볼트</t>
  </si>
  <si>
    <t>under-pitch vault</t>
  </si>
  <si>
    <t>① 크기가 다른 2개의 반원통 볼트가 직각으로 교차한 것. ② ＝welsh vault.</t>
  </si>
  <si>
    <t>21151</t>
  </si>
  <si>
    <t>언본드 공법</t>
  </si>
  <si>
    <t>unbonded prestressed concrete construction</t>
  </si>
  <si>
    <t>① 언본드 PC 강재를 직접 콘크리트에 매입하고, 포스트텐션 방식(콘크리트 경화후 PC 강재에 인장력을 가하는 방식)에 의해 콘크리트에 프리스트레스를 도입하는 공법. ② ⇨본드리스 포스트텐션.</t>
  </si>
  <si>
    <t>21154</t>
  </si>
  <si>
    <t>언어명료도</t>
  </si>
  <si>
    <t>言語明瞭度</t>
  </si>
  <si>
    <t>발성된 언어에 대하여 그것을 구성하는 단음, 자음, 모음이 정확하게 청취되는 경우.</t>
  </si>
  <si>
    <t>21155</t>
  </si>
  <si>
    <t>얼곧은결</t>
  </si>
  <si>
    <t>comb grain</t>
  </si>
  <si>
    <t>나이테와 직각이 되게 자른 나무의 면에 나타난 결로서 수심부와 양변을 제외한 부분이다.</t>
  </si>
  <si>
    <t>21158</t>
  </si>
  <si>
    <t>얼금체</t>
  </si>
  <si>
    <t>어레미라고도 하며, 바닥의 구멍이 굵은 체.</t>
  </si>
  <si>
    <t>21159</t>
  </si>
  <si>
    <t>건축 법규</t>
  </si>
  <si>
    <t>building code; building regulations</t>
  </si>
  <si>
    <t>건축물에 관한 기준 등 정한 법률과 이에 준하는 법규의 총칭. 기본적인 건축법규에는 건축법, 건축사법, 준공미필 기존건축물 정리에 관한 특별조치법, 특정건축물 정리에 관한 특별조치법 등의 법률 및 그 시행령·시행규칙과 건축물의 구조기준 등에 관한규칙, 건축물의 설비기준 등에 관한 규칙, 건축물의 피난·방화구조 등의 기준에 관한 규칙, 표준설계도서 등의 운영에 관한 규칙 등의 규칙과 각 지방자치단체의 건축조례가 있다.</t>
  </si>
  <si>
    <t>2116</t>
  </si>
  <si>
    <t>얼로트먼트 가든</t>
  </si>
  <si>
    <t>allotment garden</t>
  </si>
  <si>
    <t>시민농원. 직접 농작물 등을 재배하고 싶은 사람들에게 구역을 대여하는 영국에서의 제도.</t>
  </si>
  <si>
    <t>21162</t>
  </si>
  <si>
    <t>얼룩</t>
  </si>
  <si>
    <t>본바탕에 다른 빛깔의 점이나 줄 따위가 뚜렷하게 섞인 자국</t>
  </si>
  <si>
    <t>21163</t>
  </si>
  <si>
    <t>얼룩무늬</t>
  </si>
  <si>
    <t>斑紋</t>
  </si>
  <si>
    <t>본바탕에 다른 빛깔의 점이나 줄 따위가 섞여서 얼룩얼룩한 무늬.</t>
  </si>
  <si>
    <t>21166</t>
  </si>
  <si>
    <t>얼룩무늬돌</t>
  </si>
  <si>
    <t>얼룩무늬가 대리석 등의 표면에 있는 것.</t>
  </si>
  <si>
    <t>21167</t>
  </si>
  <si>
    <t>얼룩무늿결</t>
  </si>
  <si>
    <t>얼룩무늬가 있는 목재 결 표면을 말한다.</t>
  </si>
  <si>
    <t>21168</t>
  </si>
  <si>
    <t>얼리잉글리시양식</t>
  </si>
  <si>
    <t>early English style, -樣式</t>
  </si>
  <si>
    <t>초기 영국양식은 고딕양식으로 로마네스크 양식이나 노르만 스타일을 대체 (영국에서는 노르만 정복과의 연관성을). 13세기 후반, 14 세기 중반까지 지속되어 장식고딕양식(Decorated Gothic style)으로 발전</t>
  </si>
  <si>
    <t>21169</t>
  </si>
  <si>
    <t>얼미닫이</t>
  </si>
  <si>
    <t>미닫이로서 두 짝이 엇물리게 닫히는 것을 말한다.</t>
  </si>
  <si>
    <t>21170</t>
  </si>
  <si>
    <t>얼터네이티브 플랜</t>
  </si>
  <si>
    <t>계획안 결정 과정에서의 비교 검토를 위한 별도의 대안 계획안.</t>
  </si>
  <si>
    <t>21172</t>
  </si>
  <si>
    <t>엄나무</t>
  </si>
  <si>
    <t>kalopanax pictum, 嚴木, 海洞木</t>
  </si>
  <si>
    <t>쌍떡잎식물 산형화목 두릅나무과의 낙엽교목. 민속신앙에서 가지에는 굵은 가시가 있어 잡귀나 병마가 무서워한다고 믿으므로, 정초에 엄나무 가지나 굵은 줄기 또는 묶음을 대문간 문설주 위에 걸어 놓거나 큰방 문설주 위에 가로로 걸어두면 잡귀와 병마가 범접하지 못한다고 함.</t>
  </si>
  <si>
    <t>21176</t>
  </si>
  <si>
    <t>엄지기둥</t>
  </si>
  <si>
    <t>newel post, 拇柱</t>
  </si>
  <si>
    <t>① 난간의 일부로 계단 등의 양단, 꺾이는 곳에 있는 치장용 기둥. ② 의장에 따라 조면설비나 조각을 하여 치장할 수 있다.</t>
  </si>
  <si>
    <t>21177</t>
  </si>
  <si>
    <t>엄지기둥 난간</t>
  </si>
  <si>
    <t>난간이나 계단 등의 양단, 꺾이는 곳에 두어 손잡이를 고정하는 짧은 기둥에 세운 난간.</t>
  </si>
  <si>
    <t>21178</t>
  </si>
  <si>
    <t>엄지말뚝</t>
  </si>
  <si>
    <t>흙막이벽을 시공할 때 사이사이에 수평 나무 널을 끼워 넣을 수 있도록 일정한 간격으로 설치하여 토사의 붕괴를 방지하기 위한 벽체를 형성할 수 있도록 사용하는 에이치(H)형 말뚝.</t>
  </si>
  <si>
    <t>21179</t>
  </si>
  <si>
    <t>건축 부지</t>
  </si>
  <si>
    <t>building site</t>
  </si>
  <si>
    <t>건축에 적합하고 건립이 가능하게 구획된 토지 공간을 말한다. 또한 건축 공사를 위하여 필요한 주위의 토지도 포함한다.</t>
  </si>
  <si>
    <t>2118</t>
  </si>
  <si>
    <t>업무 위탁비</t>
  </si>
  <si>
    <t>commission； consignment fee</t>
  </si>
  <si>
    <t>① 업무를 위탁하거나 의뢰하는 데 따른 위임비용. ②건축물 시공과정 전반에서 특정한 공종의 업무를 위임하는 비용.</t>
  </si>
  <si>
    <t>21180</t>
  </si>
  <si>
    <t>업무 지구</t>
  </si>
  <si>
    <t>business district</t>
  </si>
  <si>
    <t>도시에서 토지 이용 계획상 분류되는 지구 중 대체로 사무소 기능을 집중적으로 입지시키는 구역.</t>
  </si>
  <si>
    <t>21181</t>
  </si>
  <si>
    <t>업무구역</t>
  </si>
  <si>
    <t>business quarter, 業務區域</t>
  </si>
  <si>
    <t>공공, 행정, 상업, 경제 등에 관한 업무 및 사무 집중의 도시계획상 구역.</t>
  </si>
  <si>
    <t>21182</t>
  </si>
  <si>
    <t>업무시설</t>
  </si>
  <si>
    <t>業務施設</t>
  </si>
  <si>
    <t>업무를 기능하는 시설의 총칭.</t>
  </si>
  <si>
    <t>21183</t>
  </si>
  <si>
    <t>업무중심지</t>
  </si>
  <si>
    <t>business center, 業務中心地</t>
  </si>
  <si>
    <t>공공, 행정, 산업, 경제 등에 관련된 업무 및 시설들의 중심지, 중심 구역.</t>
  </si>
  <si>
    <t>21184</t>
  </si>
  <si>
    <t>업무지구</t>
  </si>
  <si>
    <t>業務地區</t>
  </si>
  <si>
    <t>공공 및 업무용 건축물을 집중시켜 업무 집행에 관한 상호 간의 편리를 이끌고, 업무 분위기 조성을 위해 일정 부분을 도시계획상 구분지정한 지구.</t>
  </si>
  <si>
    <t>21185</t>
  </si>
  <si>
    <t>업셋맞대기용접</t>
  </si>
  <si>
    <t>21188</t>
  </si>
  <si>
    <t>업셋용접</t>
  </si>
  <si>
    <t>up set welding, up set butt welding</t>
  </si>
  <si>
    <t>① 맞대기용접의 별칭. ② 용접변압기의 2차 회로의 사이에 모재의 단면을 맞대고 용접전류를 통하게 해서 그 용접 저항과 고유 저항에 의한 열을 이용해서 접합부위의 온도를 높이고 용접하기에 알맞은 온도가 되었을 때에 강력하게 가압시키면서 접합하는 용접방법. ③ 맞대기용접.</t>
  </si>
  <si>
    <t>21189</t>
  </si>
  <si>
    <t>업종별 허가 제도</t>
  </si>
  <si>
    <t>건설업에 활용되는 여러 업종을 분리하여 허가를 각각 나눠주는 제도.</t>
  </si>
  <si>
    <t>21190</t>
  </si>
  <si>
    <t>업힐장</t>
  </si>
  <si>
    <t>반턱이 아래로 있고 위에 놓이는 상부부재</t>
  </si>
  <si>
    <t>21192</t>
  </si>
  <si>
    <t>엇갈린단속필렛용접</t>
  </si>
  <si>
    <t>staggered intermittent fillet weld</t>
  </si>
  <si>
    <t>T형 이음의 양면으로부터 단속필렛용접을 할 때에 양면의 비드를 서로 엇갈리게 하는 용접방법.</t>
  </si>
  <si>
    <t>21193</t>
  </si>
  <si>
    <t>엇갈린선반</t>
  </si>
  <si>
    <t>상식선반의 일종으로 기본적인 것.</t>
  </si>
  <si>
    <t>21194</t>
  </si>
  <si>
    <t>엇갈린용접</t>
  </si>
  <si>
    <t>stagged weld</t>
  </si>
  <si>
    <t>엇갈린 단속 필렛용접의 뜻.</t>
  </si>
  <si>
    <t>21195</t>
  </si>
  <si>
    <t>엇갈린줄눈</t>
  </si>
  <si>
    <t>돌쌓기‧벽돌쌓기에 있어서 1개씩 건너 길게 사용할 경우에 만들어지는 줄눈처럼 된 줄눈.</t>
  </si>
  <si>
    <t>21196</t>
  </si>
  <si>
    <t>엇갈림</t>
  </si>
  <si>
    <t>staggered arrangement</t>
  </si>
  <si>
    <t>막쌓기라고도 하며, 돌불임을 할 경우에 부정형 또는 다른 치수의 재료롤 시용해서 겉보기상 작위나 규칙성을 느낄 수 없게 한 것, 또는 그 상태를 말한다.</t>
  </si>
  <si>
    <t>세화67.1%</t>
  </si>
  <si>
    <t>21197</t>
  </si>
  <si>
    <t>엇갈림 선반</t>
  </si>
  <si>
    <t>바닥옆 기둥 사이에 상부에 설치한 선반, 일식주거 내부에서 사용</t>
  </si>
  <si>
    <t>21198</t>
  </si>
  <si>
    <t>FFT</t>
  </si>
  <si>
    <t>fast Fourier transform</t>
  </si>
  <si>
    <t>고속푸리에변환. 푸리에변환에 근거하여 함수의 근사값을 빠르게 계산할 수 있는 방법</t>
  </si>
  <si>
    <t>212</t>
  </si>
  <si>
    <t>건축 산업</t>
  </si>
  <si>
    <t>building industry</t>
  </si>
  <si>
    <t>건축물의 건설과 유지 보수 및 관리에 관련된 모든 산업의 총칭</t>
  </si>
  <si>
    <t>2120</t>
  </si>
  <si>
    <t>엇갈림날줄</t>
  </si>
  <si>
    <t>서로 어긋나게 반대로 낸 줄눈</t>
  </si>
  <si>
    <t>21200</t>
  </si>
  <si>
    <t>엇갈림살</t>
  </si>
  <si>
    <t>문살의 일종으로 서로 어긋나게 교차해서 바꿔 설치한 것이다.</t>
  </si>
  <si>
    <t>21201</t>
  </si>
  <si>
    <t>엇갈쪽매</t>
  </si>
  <si>
    <t>서로 어긋나게 널의 대는 쪽매. =반턱쪽매</t>
  </si>
  <si>
    <t>21202</t>
  </si>
  <si>
    <t>엇걸이</t>
  </si>
  <si>
    <t>지붕의 왕대공 끝부분에 만들어지는 절굿공이형을 한 부분</t>
  </si>
  <si>
    <t>세화51.7%</t>
  </si>
  <si>
    <t>21203</t>
  </si>
  <si>
    <t>엇걸이빗턱이음</t>
  </si>
  <si>
    <t>결속력을 강화시키기 위해 지그재그로 따내어 양쪽 부재를 대칭되게 맞추는 이음.</t>
  </si>
  <si>
    <t>21205</t>
  </si>
  <si>
    <t>엇걸이산지이음</t>
  </si>
  <si>
    <t>부재간의 결속력을 높이기 위해 사용하는 정교함을 요구하는 기술로 다른 이음보다 횡력을 보완할 수 있는 기법이다. 수평의 구조재과 같이 직접 외기에 노출되어 뒤틀림이 심한 인방재, 수직 구조재인 기둥을 결속시 사용한다.</t>
  </si>
  <si>
    <t>21207</t>
  </si>
  <si>
    <t>엇걸이이음</t>
  </si>
  <si>
    <t>튼튼하게 하기 위해 산지(비녀) 등을 끼워 넣은 이음.</t>
  </si>
  <si>
    <t>21208</t>
  </si>
  <si>
    <t>건축 생산</t>
  </si>
  <si>
    <t>building production</t>
  </si>
  <si>
    <t>건축물의 기획, 설계, 시공 등 각 단계를 생산 관리로 간주하는 개념. 이전의 수공과정(手工過程)이 기계와 반숙련노동으로 대체되고 현장시공(現場施工)의 대부분이 조립식건축방법으로 대표되는 공장생산으로 대체되고, 시공관리 방법도 진보되어 보다 합리적인 건축생산이 이루어지고 있다.</t>
  </si>
  <si>
    <t>2121</t>
  </si>
  <si>
    <t>엇걸이촉이음</t>
  </si>
  <si>
    <t>두 부재의 끝을 길게 잇거나 직교 또는 경사각으로 접합하는 기법을 이음이라고 하는데, 끝에 촉이 있고 중간턱을 수직으로 맞대어 촉으로 맞추는 이음이다.</t>
  </si>
  <si>
    <t>21210</t>
  </si>
  <si>
    <t>엇걸이홈이음</t>
  </si>
  <si>
    <t>각 부재를 턱을 내어 걷어내고, 마구리 끝의 중앙에 홈을 파서 맞대어 산지를 박는 이음이다.</t>
  </si>
  <si>
    <t>21212</t>
  </si>
  <si>
    <t>엇결</t>
  </si>
  <si>
    <t>결방향 반대여서 나무표면이 거칠은 면</t>
  </si>
  <si>
    <t>21213</t>
  </si>
  <si>
    <t>엇깔기널</t>
  </si>
  <si>
    <t>한 장을 건너 띄면서 도리에 차양 널을 끼기 방식을 말한 것.</t>
  </si>
  <si>
    <t>21214</t>
  </si>
  <si>
    <t>엇꺾쇠</t>
  </si>
  <si>
    <t>skew cramp-iron, skew clamp</t>
  </si>
  <si>
    <t>어금꺾쇠로서 양쪽 끝이 서로 반대방향으로 교차해서 구부러진 꺾쇠.</t>
  </si>
  <si>
    <t>21215</t>
  </si>
  <si>
    <t>엇두께판벽</t>
  </si>
  <si>
    <t>bevel siding, clapboard, lap siding, -板璧</t>
  </si>
  <si>
    <t>판벽의 일종으로 한쪽 가장자리 면은 두껍게 하고 다른 가장자리 면은 얇게 해서 널판을 댄 것을 말한다.</t>
  </si>
  <si>
    <t>21216</t>
  </si>
  <si>
    <t>엇마룻집</t>
  </si>
  <si>
    <t>주택 전면 중앙에는 지붕마루가 없고, 건물의 앞뒤 지붕형식을 다르게 구성한 집(길이나 경사)이다.</t>
  </si>
  <si>
    <t>21217</t>
  </si>
  <si>
    <t>엇모쌓기</t>
  </si>
  <si>
    <t>reticulated work</t>
  </si>
  <si>
    <t>담이나 처마부분에 45도로 벽돌의 모서리가 나오도록 쌓는 방식</t>
  </si>
  <si>
    <t>21218</t>
  </si>
  <si>
    <t>엇모약과문</t>
  </si>
  <si>
    <t>ballerina check</t>
  </si>
  <si>
    <t>단청의 의장 양상의 하나로 과즐모양의 약과문 뿐만아니라, 태극문, 화문, 완자문 등 종류가 매우 다양하다. 이중에서 엇모약과문은 45도로 사각형의 약과무늬로 그려진 것을 말한다.</t>
  </si>
  <si>
    <t>21219</t>
  </si>
  <si>
    <t>엇모용접</t>
  </si>
  <si>
    <t>용접하는 방법으로서 집합재의 두면을 직각을 맞춰 모서리부위를 교대하여 용접하는 것이다.</t>
  </si>
  <si>
    <t>21220</t>
  </si>
  <si>
    <t>엇모토막</t>
  </si>
  <si>
    <t>king closer</t>
  </si>
  <si>
    <t>한쪽 모서리를 경사지게 가공한 벽돌.</t>
  </si>
  <si>
    <t>21221</t>
  </si>
  <si>
    <t>엇밀이</t>
  </si>
  <si>
    <t>외형은 평대패와 동일하나 대팻날이 집 바닥에 경사각으로 끼워져 있는 것. 나무의 비꼬이거나 엇나간 엇결이나 거스름이 생기지 않아 주로 마무리용 대패로 사용함.</t>
  </si>
  <si>
    <t>21222</t>
  </si>
  <si>
    <t>엇붙임</t>
  </si>
  <si>
    <t>이음면을 넓게 하여 단단하게 하거나 건조 수축 때문에 틈새가 벌어지는 것을 막기 위해 재목을 비뚤어지지게 깍아서 쪽붙임하는 것.</t>
  </si>
  <si>
    <t>21223</t>
  </si>
  <si>
    <t>엇빗</t>
  </si>
  <si>
    <t>부재 끝부분이 부재의 두께 절반씩이고 서로 반대 방향의 경사로 빗이음한 것.</t>
  </si>
  <si>
    <t>21224</t>
  </si>
  <si>
    <t>엇빗내기</t>
  </si>
  <si>
    <t>두 갈래의 촉이 서로 반대 방향으로 비스딤히 물리게 오려내어 서로 어긋나게 비껴 자르는 일</t>
  </si>
  <si>
    <t>21226</t>
  </si>
  <si>
    <t>엇빗쌓기</t>
  </si>
  <si>
    <t>herring bone bond</t>
  </si>
  <si>
    <t>기다란 석재를 사용하여 첫번째 단은 한 방향으로 비스듬하게 기울여 쌓고, 그 다음 단(줄)은 반대 방향으로 비스듬하게 기울려 쌓아 올리는 쌓기방식이다.</t>
  </si>
  <si>
    <t>21227</t>
  </si>
  <si>
    <t>엇빗이음</t>
  </si>
  <si>
    <t>herring bone joint</t>
  </si>
  <si>
    <t>반자틀, 반자살대 등에 쓰이며, 부재의 한 반을 갈라 서로 반대 경사로 빗이음한 것.</t>
  </si>
  <si>
    <t>21228</t>
  </si>
  <si>
    <t>엇이음</t>
  </si>
  <si>
    <t>빗이음이라고도 하며, 두 나무의 끝을 부재의 이을 부분을 비스듬히 깎아 이음 하는 것.</t>
  </si>
  <si>
    <t>21229</t>
  </si>
  <si>
    <t>엇층켜</t>
  </si>
  <si>
    <t>split course</t>
  </si>
  <si>
    <t>단차를 두며 층이 진 켜를 말하는 것으로 수평줄눈을 수평으로 일관성있게 쌓는 것이 아니다.</t>
  </si>
  <si>
    <t>21230</t>
  </si>
  <si>
    <t>엇치량</t>
  </si>
  <si>
    <t>엇칠량이라고도 하며,  전면은 칠량 , 후면은 오량의 구조를 가진 집을 말함.</t>
  </si>
  <si>
    <t>21231</t>
  </si>
  <si>
    <t>엇칠량</t>
  </si>
  <si>
    <t>반칠량, 엇치량이라고도 하며, 전면 7량으로, 후면 5량의 가구 구조로 지은 집을 말함.</t>
  </si>
  <si>
    <t>21232</t>
  </si>
  <si>
    <t>엇칠량집</t>
  </si>
  <si>
    <t>2간 반 또는 3간 이상이 되는 간 사이에 엇칠량 형식으로 건설한 집을 말한다.</t>
  </si>
  <si>
    <t>21233</t>
  </si>
  <si>
    <t>엇턱이음</t>
  </si>
  <si>
    <t>scarfing</t>
  </si>
  <si>
    <t>반턱(두 재를 서로 절반씩 턱지게 따내어 면이 일치되도록 이은 것)의 턱이 경사지게 된 이음.</t>
  </si>
  <si>
    <t>21234</t>
  </si>
  <si>
    <t>엇평</t>
  </si>
  <si>
    <t>wood lath</t>
  </si>
  <si>
    <t>좁고 가늘게 쓰는 재료를 통틀어 이르는 말로 졸대라고 말로 통용하고 있음. 나무외라고도 하며 엇평이라고 말은 고어임.</t>
  </si>
  <si>
    <t>21235</t>
  </si>
  <si>
    <t>엎을장</t>
  </si>
  <si>
    <t>턱맞춤이라고도 하며, 귀주(또는 우주 : 모서리에 있는 기둥) 위에서 창방과 창방, 장혀와 장혀, 도리와 도리의 맞춤인 반턱 맞춤 또는 왕찌 맞춤.</t>
  </si>
  <si>
    <t>21236</t>
  </si>
  <si>
    <t>엎자침맞기</t>
  </si>
  <si>
    <t>① 업힐장과 받을장이 올바르게 맞게 된 것. ② 업힐장이 되는 쇠서의 밑은 반따기하고 이에 직교하는 첨차는 받을장이 되어 위를 반따기하여 서로 잘 맞게 되는 것.</t>
  </si>
  <si>
    <t>21237</t>
  </si>
  <si>
    <t>에게해건축</t>
  </si>
  <si>
    <t>Aegean architecture, -海建築</t>
  </si>
  <si>
    <t>①크레타 섬을 중심으로 기원전 2,000년경~1,400년경 사이에 미노아 문명에서 진행된 건축. ② 위쪽으로 갈수록 두꺼워지는 원주를 사용하는 것이 특징이며 궁전이나 주택이 많아, 오늘날 크노소스 궁전이 거의 유일한 대표 건축물로 남아있음.</t>
  </si>
  <si>
    <t>21239</t>
  </si>
  <si>
    <t>에그앤드다트</t>
  </si>
  <si>
    <t>egg and dart</t>
  </si>
  <si>
    <t>달걀, 화살, 다트 모양을 번갈아 나열한 테두리 장식으로 고대 그리스 건축에 주로 활용됨.</t>
  </si>
  <si>
    <t>21242</t>
  </si>
  <si>
    <t>에그앤드텅</t>
  </si>
  <si>
    <t>egg and tongue, egg and anchor, egg and dart</t>
  </si>
  <si>
    <t>달걀, 화살, 다트 모양을 번갈아 나열한 테두리 장식으로 고대 그리스 건축에 주로 활용됨. = 에그앤드다트</t>
  </si>
  <si>
    <t>21243</t>
  </si>
  <si>
    <t>에나멜</t>
  </si>
  <si>
    <t>enamel</t>
  </si>
  <si>
    <t>안료를 포함한 도료를 통틀어 이르는 말로 에나멜페인트라고도 한다.</t>
  </si>
  <si>
    <t>21244</t>
  </si>
  <si>
    <t>에나멜페인트</t>
  </si>
  <si>
    <t>enamel paint</t>
  </si>
  <si>
    <t>바니시와 안료를 섞어 만든 도료. 대상의 표면에 바르면 광택을 지닌 평평한 피막이 만들어짐. 가구, 차량, 선박 따위를 도장하는 데 쓰임.</t>
  </si>
  <si>
    <t>21246</t>
  </si>
  <si>
    <t>에너지</t>
  </si>
  <si>
    <t>energy</t>
  </si>
  <si>
    <t>에너지의 크기는 물체가 할 수 있는 일의 양을 의미한며, 물리적인 일을 할수 있는 능력을 말한다.</t>
  </si>
  <si>
    <t>21247</t>
  </si>
  <si>
    <t>에너지 공급 시스템</t>
  </si>
  <si>
    <t>energy supply system</t>
  </si>
  <si>
    <t>전력, 열, 가스, 기름 등의 에너지를 공급하기 위한 시스템.</t>
  </si>
  <si>
    <t>21248</t>
  </si>
  <si>
    <t>에너지 대사율</t>
  </si>
  <si>
    <t>relative metabolic rate</t>
  </si>
  <si>
    <t>작업의 강도를 나타내는 지수로 노동 대사의 기초 대사에 대한 비율이며 나타내는 식은 에너지 대사율 = (활동시소비칼로리 - 안정시소비칼로리) / 기초대사량이다.</t>
  </si>
  <si>
    <t>21249</t>
  </si>
  <si>
    <t>건축 설계</t>
  </si>
  <si>
    <t>architectural design</t>
  </si>
  <si>
    <t>건축물의 기능과 형태와 구조를 결정하고 물리적 형식을 구체화하는 과정을 총칭한다. 건축계획을 조정하고 이를 도면을 통해 건축물로 구상하는 과정으로서 기획 설계, 계획 설계, 기본 설계, 실시 설계 등 단계와 구조 설계, 설비 설계 등 내용에 따라 구분할 수 있다.</t>
  </si>
  <si>
    <t>2125</t>
  </si>
  <si>
    <t>에너지 밀도</t>
  </si>
  <si>
    <t>energy density</t>
  </si>
  <si>
    <t>① 단위 체적 중에 저장된 에너지량. ② 혹은 단위 면적당 에너지량. 지역이나 시읍면 등을 대상으로 사용.</t>
  </si>
  <si>
    <t>21250</t>
  </si>
  <si>
    <t>에너지 변환</t>
  </si>
  <si>
    <t>energy conversion</t>
  </si>
  <si>
    <t>① 에너지의 형태가 바뀌는 것. ② 석유, 원자력 등의 1차 에너지를 열, 동력, 전력, 등의 에너지로 바꾸는 것. 보통 열에너지를 통해서 역학적인 회전력 등으로 변환하여, 이것을 다시 전기 에너지로 바꾸어 사용.</t>
  </si>
  <si>
    <t>21251</t>
  </si>
  <si>
    <t>에너지 보존 법칙</t>
  </si>
  <si>
    <t>energy conservation law</t>
  </si>
  <si>
    <t>에너지는 생성, 산일(散逸), 전달되어도 전체 양은 보존된다는 법칙.</t>
  </si>
  <si>
    <t>21252</t>
  </si>
  <si>
    <t>에너지 소비 원단위</t>
  </si>
  <si>
    <t>energy consumption per unit area</t>
  </si>
  <si>
    <t>대상 건물이 소비하는 에너지를 측정범위 내 바닥 면적으로 나눈 값.</t>
  </si>
  <si>
    <t>21253</t>
  </si>
  <si>
    <t>에너지 수요 밀도</t>
  </si>
  <si>
    <t>energy consumption density</t>
  </si>
  <si>
    <t>단위 면적당의 에너지 수요량. 지역 냉난방 등에서는 열수요 밀도의 형으로 사용된다. → 에너지 밀도.</t>
  </si>
  <si>
    <t>21255</t>
  </si>
  <si>
    <t>에너지 스펙트럼</t>
  </si>
  <si>
    <t>energy spectrum</t>
  </si>
  <si>
    <t>지진파를 통해 전달되는 시간함수의 불규칙적인 에너지를 푸리에 변환(Fourier transform)을 통해 주파수 함수로 변환하였을때, 각 주파수별 에너지의 크기의 분포.</t>
  </si>
  <si>
    <t>21256</t>
  </si>
  <si>
    <t>에너지 원단위</t>
  </si>
  <si>
    <t>energy consumption rate</t>
  </si>
  <si>
    <t>건물의 바닥 면적 1㎡ 당이나 거주자 1인당 등, 단위량마다 단위 시간 또는 단위 기간에 필요로 하는 에너지의 총량.</t>
  </si>
  <si>
    <t>21257</t>
  </si>
  <si>
    <t>에너지 절약</t>
  </si>
  <si>
    <t>energy conservation</t>
  </si>
  <si>
    <t>에너지를 낭비없이 유효하게 사용하는 것. 건축 분야에서는 건물의 건설시 · 건물의 사용시 등에 여러 가지 형, 용도에서 에너지가 사용되고 있고, 각각의 용도로 에너지 절약이 고려된다. 사용시에 대한 주요한 에너지 용도는 냉난방, 급탕, 조명이다.</t>
  </si>
  <si>
    <t>21258</t>
  </si>
  <si>
    <t>에너지 절약 계획서</t>
  </si>
  <si>
    <t>energy conservation plan</t>
  </si>
  <si>
    <t>에너지 절약 성능이 높은 건축물의 설계를 적극 유도하고 에너지 절약형 건축물의 확대를 위하여 신축 건축물의 난방에너지 저감을 위해 창호, 벽 등의 단열기준을 강화하고, 사용자의 에너지 절약을 유도할 수 있는 기기 사용을 확대하기 위한 제도</t>
  </si>
  <si>
    <t>21259</t>
  </si>
  <si>
    <t>건축 설계 사무소</t>
  </si>
  <si>
    <t>architectural design office: architectural design practice</t>
  </si>
  <si>
    <t>건축설계를 수행하는 조직체. 건축사 사무소라고도 한다.</t>
  </si>
  <si>
    <t>2126</t>
  </si>
  <si>
    <t>에너지 절약 기준</t>
  </si>
  <si>
    <t>energy conservation standard</t>
  </si>
  <si>
    <t>에너지 사용의 합리화에 관한 법률(1979년)에 따라 주택이나 사무소 건축에 부과된 열손실 계수 등의 기준 . 1980, 1992, 1999 년 판으로 순차강화되어 있다.</t>
  </si>
  <si>
    <t>21260</t>
  </si>
  <si>
    <t>에너지 평형</t>
  </si>
  <si>
    <t>energy equilibrium</t>
  </si>
  <si>
    <t>어떤 계에서 에너지의 출입이 평형 상태에 있는 것. 통계적으로 정상적 난류에서는 어떤 부분의 흩어짐의 에너지는 발생량과 공간적 이동량과 열로의 변환이 균형을 이루어 평형 상태에 있다는 것.</t>
  </si>
  <si>
    <t>21261</t>
  </si>
  <si>
    <t>에너지 흡수</t>
  </si>
  <si>
    <t>energy absorption</t>
  </si>
  <si>
    <t>부재 또는 재료가 외력을 받아 소성변형을 일으킬 때 외력으로 부터 받은 에너지의 전부가 부재 또는 재료에 응축되는 것이 아니라 외력으로 부터 받은 에너지의 일부는 열 에너지 등으로 변화하여 소실되는 현상.</t>
  </si>
  <si>
    <t>21262</t>
  </si>
  <si>
    <t>에너지 흡수 능력</t>
  </si>
  <si>
    <t>energy absorbing capacity</t>
  </si>
  <si>
    <t>구조물이 외력을 받아 소성변형을 일으킬 때 외력으로부터 받은 에너지의 일부를 열에너지 등으로 변환하여 에너지를 흡수하는 능력.</t>
  </si>
  <si>
    <t>21263</t>
  </si>
  <si>
    <t>에너지대사율</t>
  </si>
  <si>
    <t>relative metabolic rate, -代謝率</t>
  </si>
  <si>
    <t>① 작업에 소요되는 매 시간당의 대사량(kcal/h)을 인체의 표면적(m²)으로 나눈 값. ② 노동대사율(勞動代謝率)이라고도 하며, RMR로 약기함. ③ 단위는 ｢kcal/m²h｣. ④ RMR＝{(작업시의 총대사율)－(안정시의 대사율)}/기초대사율. 단, 안정시의 대사율은 기초대사율의 약 1.2배, 작업중의 RMR은 경노동(輕勞動) 0～1, 중노동(中勞動) 1～2, 강노동(强勞動) 2～4, 중노동(重勞動) 4～7, 격노동(激勞動) 7 이상임.</t>
  </si>
  <si>
    <t>21264</t>
  </si>
  <si>
    <t>에너지법</t>
  </si>
  <si>
    <t>energy method</t>
  </si>
  <si>
    <t>에너지 보존법칙을 따라 외부하중에 의한 일과 부재 내부 힘에 의한 일은 동일하다는 법칙에 따라 구조물의 응력, 변형을 해석하는 방법.</t>
  </si>
  <si>
    <t>21265</t>
  </si>
  <si>
    <t>에니어스타일</t>
  </si>
  <si>
    <t>enneastyle</t>
  </si>
  <si>
    <t>9개의 기둥을 가진 건축물. 고전사원의 입구나 앞쪽에 9개의 기둥을 가지고 있는 형태</t>
  </si>
  <si>
    <t>21267</t>
  </si>
  <si>
    <t>에드와드식</t>
  </si>
  <si>
    <t>1307년에서 1377년 사이에 해당되며 이전 시대에 비해 장식이 풍부해지고 기하학적이거나 곡선적인 모티프를 주로 사용하였다. 미들 포인티드식, 14세기식, 장식식이라고 칭한다.</t>
  </si>
  <si>
    <t>21268</t>
  </si>
  <si>
    <t>에르고노믹스</t>
  </si>
  <si>
    <t>ergonomics</t>
  </si>
  <si>
    <t>인간 및 인간의 작업, 사용하는 물건과 관계되는 원리와 상호작용을 과학적으로 연구하는 학문. 해부학, 생리학, 심리학 또는 역학적 원리를 연구하는 인간공학이 해당.</t>
  </si>
  <si>
    <t>21270</t>
  </si>
  <si>
    <t>에르고드성</t>
  </si>
  <si>
    <t>ergodicity</t>
  </si>
  <si>
    <t>볼츠만에 의해 처음으로 사용되었으며, 그리스어로 에르곤(일)과 오도스(길)에서 유래하였다. 어떤 체계의 역학적 운동을 기술하는 위상공간 중의 한 점이 에너지가 같은 면 위를 구석구석 운동하는 성질.</t>
  </si>
  <si>
    <t>21271</t>
  </si>
  <si>
    <t>에머리 클로스</t>
  </si>
  <si>
    <t>emery cloth</t>
  </si>
  <si>
    <t>탄화 규소 가루를 부착한 연마용 천이나 종이.</t>
  </si>
  <si>
    <t>21273</t>
  </si>
  <si>
    <t>에멀션</t>
  </si>
  <si>
    <t>emulsion</t>
  </si>
  <si>
    <t>두 액체를 혼합할 때 한쪽 액체가 미세한 입자로 다른 액체 속에 분산해 있는 상태.</t>
  </si>
  <si>
    <t>21274</t>
  </si>
  <si>
    <t>에멀션도료</t>
  </si>
  <si>
    <t>emulsion塗料</t>
  </si>
  <si>
    <t>물에 아스팔트, 유성 도료, 수지성 도료 등을 현탁시킨 유화 액상 도료. 도포 후는 물의 발산에 의해 고화되고, 표면에는 거의 광택이 없는 도막을 만듬.</t>
  </si>
  <si>
    <t>21276</t>
  </si>
  <si>
    <t>에멀션래커</t>
  </si>
  <si>
    <t>emulsion lacquer</t>
  </si>
  <si>
    <t>래커의 용제대신 물을 사용한 에멀션 도료로 주로 종이나 천 등의 도장에 사용함.</t>
  </si>
  <si>
    <t>21277</t>
  </si>
  <si>
    <t>에멀션유성페인트</t>
  </si>
  <si>
    <t>emulsion oil paint</t>
  </si>
  <si>
    <t>① 함유량이 적은 유성페인트는 다량의 희석용제를 필요로 하기 때문에 희석용제 대신 물을 써서 에멀션을 만듦. ② 내부용 도료이며, 도면은 광택이 없고, 비교적 기름기가 많은 반광택의 것은 외부용으로도 사용하지만, 내후성이 아주 약하기 때문에 대용 도료로 사용함. 또 물의 양이 적은 견련상태의 것을 쓸 때에는 물을 더하여 용해하는 것과 물의 양이 많은 조합페인트 상태의 것이 있음.</t>
  </si>
  <si>
    <t>21278</t>
  </si>
  <si>
    <t>에멀션페인트</t>
  </si>
  <si>
    <t>emulsion paint</t>
  </si>
  <si>
    <t>유화 중합으로 작성된 에멀션을 전색제로 한 도료. 대표적인 도료로는 아세트산 비닐 에멀션을 사용한 벽면 도료가 있다.</t>
  </si>
  <si>
    <t>21279</t>
  </si>
  <si>
    <t>건축 설비 자격자</t>
  </si>
  <si>
    <t>「국가기술자격법」에 따른 건축기계설비·공조냉동기계·건설기계·산업기계설비 등의 산업기사·기사·기술사 자격 등을 취득한 사람을 규정함</t>
  </si>
  <si>
    <t>2128</t>
  </si>
  <si>
    <t>에메랄드그린</t>
  </si>
  <si>
    <t>emerald green</t>
  </si>
  <si>
    <t>보석의 에메랄드와 같은 선명하고 밝은 초록</t>
  </si>
  <si>
    <t>21280</t>
  </si>
  <si>
    <t>에바실</t>
  </si>
  <si>
    <t>evaseal</t>
  </si>
  <si>
    <t>열을 가하여 살짝 녹인후 줄눈에 시공하는 코팅재</t>
  </si>
  <si>
    <t>21282</t>
  </si>
  <si>
    <t>에바포레이터</t>
  </si>
  <si>
    <t>evaporator</t>
  </si>
  <si>
    <t>압축식 냉동기에서 ｢증발기｣를 말함. 기화열을 이용하여 냉각시킴.</t>
  </si>
  <si>
    <t>21283</t>
  </si>
  <si>
    <t>에보나이트</t>
  </si>
  <si>
    <t>ebonite</t>
  </si>
  <si>
    <t>천연 고무(또는 어떤 종의 합성 고무에)에 다량의 황을 첨가하여 장시간 가열하여 얻어지는 수지상의 열가소성 물질로 경질고무라고도 함.</t>
  </si>
  <si>
    <t>21284</t>
  </si>
  <si>
    <t>에보로치</t>
  </si>
  <si>
    <t>ebo lotch</t>
  </si>
  <si>
    <t>포금제(砲金製)의 현관문에 쓰는 자물쇠.</t>
  </si>
  <si>
    <t>21285</t>
  </si>
  <si>
    <t>에보로크</t>
  </si>
  <si>
    <t>ebo lock</t>
  </si>
  <si>
    <t>현관 도어 자물쇠의 일종.</t>
  </si>
  <si>
    <t>21286</t>
  </si>
  <si>
    <t>에스더블유지</t>
  </si>
  <si>
    <t>S.W.G</t>
  </si>
  <si>
    <t>전선의 굵기나 치수를 나타내는 규정으로 standard wire gauge의 약자이다.</t>
  </si>
  <si>
    <t>21288</t>
  </si>
  <si>
    <t>건축 설비도</t>
  </si>
  <si>
    <t>utilities drawing</t>
  </si>
  <si>
    <t>건축물, 시설물 등의 열원설비, 냉·난방설비, 공기조화·공기청정·환기설비 등에 설치된 기계·기구·배관 및 그 밖에 건축물 등의 성능을 유지하기 위한 설비를 표시한 도면</t>
  </si>
  <si>
    <t>2129</t>
  </si>
  <si>
    <t>에스론홈통</t>
  </si>
  <si>
    <t>S-lone－</t>
  </si>
  <si>
    <t>PVC 경질염화비닐을 압착 성형한 파이프로 홈통을 의미함.</t>
  </si>
  <si>
    <t>21291</t>
  </si>
  <si>
    <t>에스시알벽돌</t>
  </si>
  <si>
    <t>SCR brick</t>
  </si>
  <si>
    <t>① 모르타르 줄눈을 포함하여 2⅔×6×12인치의 벽돌(미국). ② 3켜 쌓으면 8인치가 됨. ③ 구조용 점토타일.</t>
  </si>
  <si>
    <t>21292</t>
  </si>
  <si>
    <t>에스시알조광장치</t>
  </si>
  <si>
    <t>S.C.R dimming equipment, -調光藏置</t>
  </si>
  <si>
    <t>① 실리콘 제어기가 붙은 정류기를 이용하여 조명을 조광하는 장치. 무대조명 등 밝기의 변화가 필요한 경우에 널리 사용. ② SCR은 ｢silicon controlled rectifier｣의 약자.</t>
  </si>
  <si>
    <t>21293</t>
  </si>
  <si>
    <t>에스컬레이션 조항</t>
  </si>
  <si>
    <t>escalation clause</t>
  </si>
  <si>
    <t>물가나 시세가 달라짐에 따라 변경이 예상되는 사항을 미리 계약에 정하여 두는 조항</t>
  </si>
  <si>
    <t>21294</t>
  </si>
  <si>
    <t>에스컬레이터</t>
  </si>
  <si>
    <t>escalator, moving staircase, 自動階段</t>
  </si>
  <si>
    <t>① 사람이나 화물이 자동화 기계에 의하여 위아래 층으로 오르내릴 수 있도록 만든 계단 모양의 수직이동장치. ② 라틴어의 사다리(scala)에서 생긴 말. ③ 원형은 1898년 미국의 시버거(Charles D. Seeberger)에 의해 고안되었다.</t>
  </si>
  <si>
    <t>기문당63.8%</t>
  </si>
  <si>
    <t>21295</t>
  </si>
  <si>
    <t>에스케이번호</t>
  </si>
  <si>
    <t>Seger’s number, SK番號</t>
  </si>
  <si>
    <t>점토제품의 소성온도를 표시하는 번호의 하나</t>
  </si>
  <si>
    <t>21296</t>
  </si>
  <si>
    <t>에스코리알궁전</t>
  </si>
  <si>
    <t>Escorial 宮殿</t>
  </si>
  <si>
    <t>①스페인의 마드리드 북서쪽에 있는 성 로렌스 델 에스코리알을 왕궁으로서 이르는 말로 역사적, 문화적 의미를 가진 2개의 거대한 건축물 단지로 수도원이자 스페인의 왕궁. ②스페인의 군주의 명령에 따라 1563년에 착공하여 1584년에 준공.</t>
  </si>
  <si>
    <t>21297</t>
  </si>
  <si>
    <t>에스퀴스</t>
  </si>
  <si>
    <t>(불) esquisse</t>
  </si>
  <si>
    <t>동상의 그림이나 모형의 첫 번째 스케치를 의미하며, 설계를 진행하는 과정에서 도면, 모형, 스케치 등으로 구상하여 밑그림을 그리는 작업.</t>
  </si>
  <si>
    <t>21298</t>
  </si>
  <si>
    <t>에스테르고무</t>
  </si>
  <si>
    <t>ester gum</t>
  </si>
  <si>
    <t>로진과 글리셀린을 가열하여 만들며, 바니시나 래커 제조용으로 사용됨.</t>
  </si>
  <si>
    <t>21299</t>
  </si>
  <si>
    <t>에스파니아식 기와</t>
  </si>
  <si>
    <t>보통 S자 형태의 기와를 의미하며, '스페인 기와' 또는 '스페니쉬 기와' 라고 함</t>
  </si>
  <si>
    <t>21301</t>
  </si>
  <si>
    <t>에스플라네이드</t>
  </si>
  <si>
    <t>esplanade</t>
  </si>
  <si>
    <t>전면광장, 산책 보도. 특히 바다 옆에 있는 넓은 보도.</t>
  </si>
  <si>
    <t>21302</t>
  </si>
  <si>
    <t>에스형 갈고리</t>
  </si>
  <si>
    <t>영문자 'S'모양의 갈고리</t>
  </si>
  <si>
    <t>21303</t>
  </si>
  <si>
    <t>에어 갭</t>
  </si>
  <si>
    <t>역류에 의한 음료수의 오염 방지를 목적으로 설치되는 공간. 급수전 또는 급수관의 토수구 끝과 용기의 테두리와의 수직 거리.</t>
  </si>
  <si>
    <t>21307</t>
  </si>
  <si>
    <t>에어 서포티드 구조</t>
  </si>
  <si>
    <t>air supported structure</t>
  </si>
  <si>
    <t>구조체로서 한 겹 막재료를 사용한 공기막 구조의 한 구조 형식. 내부의 공기는 지붕면을 지지하는 역할을 한다.</t>
  </si>
  <si>
    <t>21310</t>
  </si>
  <si>
    <t>에어 스페이스</t>
  </si>
  <si>
    <t>air space</t>
  </si>
  <si>
    <t>[1] 벽체 안이나 기물 사이에 단열 성능 향상을 위하여 설치된 공기층. 또는 공기가 모인 곳. → 중공층(中空層). [2] 여러 개의 차음층을 갖는 차음 구조의 차음층 사이에 설치한 공기층. 혹은 흡음재 배후에 설치한 공기층.</t>
  </si>
  <si>
    <t>21311</t>
  </si>
  <si>
    <t>에어 와셔</t>
  </si>
  <si>
    <t>air washer</t>
  </si>
  <si>
    <t>공기를 세척하기 위한 장치. 케이싱 속에 여러 개의 스프레이 노즐을 설치해서 물을 분무하고 분무수와 나란히 또는 반대 방향으로 공기를 흐르게 하여 공기의 냉각 · 감습 · 가열 · 가습을 하는 동시에 공기 속의 진애 일부를 제거할 수 있는 장치. (=공기 세정기) → 공기 정화 장치.</t>
  </si>
  <si>
    <t>21312</t>
  </si>
  <si>
    <t>에어 인플레이티드 구조</t>
  </si>
  <si>
    <t>air inflated structure</t>
  </si>
  <si>
    <t>공기막 구조의 일종. 봉지 모양으로 한 이중막 사이를 적당하게 이어 여기에 압력을 가해서 판상 또는 실린더상으로 한 구조.</t>
  </si>
  <si>
    <t>21313</t>
  </si>
  <si>
    <t>에어 체임버</t>
  </si>
  <si>
    <t>air chamber</t>
  </si>
  <si>
    <t>공조기에서 공기를 모아 분기하거나 혼합, 추출하는 상자.</t>
  </si>
  <si>
    <t>21315</t>
  </si>
  <si>
    <t>에어 커튼</t>
  </si>
  <si>
    <t>air curtain</t>
  </si>
  <si>
    <t>외풍이 들어올 것 같은 건물의 출입구, 그 밖의 개구부에 위에서 아래로 흐르는 두꺼운 층의 공기류를 만들어 외풍이나 외기를 차단하는 장치. 공조(空調) 부하의 경감과 실내 화경의  향상에 효과적임.</t>
  </si>
  <si>
    <t>세화76.4%</t>
  </si>
  <si>
    <t>21316</t>
  </si>
  <si>
    <t>에어 컨디셔닝</t>
  </si>
  <si>
    <t>air conditioning</t>
  </si>
  <si>
    <t>실내 혹은 특정 공간의 온도, 습도, 기류, 청정도 등을 쾌적한 상태로 조성하는 행위.</t>
  </si>
  <si>
    <t>21317</t>
  </si>
  <si>
    <t>에어 쿠션 구조</t>
  </si>
  <si>
    <t>air cushion structure</t>
  </si>
  <si>
    <t>공기막 구조의 일종. 봉지 모양 막 사이에 공기를 넣어 부풀게 해서 형상이나 강성을 확보하는 구조.</t>
  </si>
  <si>
    <t>세화71.6%</t>
  </si>
  <si>
    <t>21318</t>
  </si>
  <si>
    <t>에어 터미널</t>
  </si>
  <si>
    <t>air terminal</t>
  </si>
  <si>
    <t>공항 또는 공항 근처의 건물로 항공기에 연결되어 수화물과 승객탑승, 수속 대기 등을 위해 마련된 건물</t>
  </si>
  <si>
    <t>21319</t>
  </si>
  <si>
    <t>건축 순환</t>
  </si>
  <si>
    <t>building cycle</t>
  </si>
  <si>
    <t>건축활동에서 나타나는 순환전 파동으로서, 일반적 경기순환(7-12년)보다 길고 규칙적이다. 건축 경기 변동은 주기가 15년-20년 정도의 장기적이어서 경시순환에 영향을 미친다.</t>
  </si>
  <si>
    <t>2132</t>
  </si>
  <si>
    <t>에어 필터</t>
  </si>
  <si>
    <t>air filter</t>
  </si>
  <si>
    <t>공기중의 먼지를 제거하기 위한 장치. 건식, 습식, 정전식, 점착식 등의 형식이 있고 주로 입자상 물질을 대상으로 한다. (=공기 여과기).</t>
  </si>
  <si>
    <t>21320</t>
  </si>
  <si>
    <t>에어 핸들링 유닛</t>
  </si>
  <si>
    <t>air handling unit</t>
  </si>
  <si>
    <t>공장에서 제작된 중앙식 공조 방식에 사용되는 공기 조화기. 냉온수 코일(coil)‧가습기‧드레인 팬(drain pan)‧송풍기‧에어필터(air filter) 등으로 구성. 가로형, 세로형, 멀티존형 등이 있다. AHU로 약기함.</t>
  </si>
  <si>
    <t>21321</t>
  </si>
  <si>
    <t>에어덕트</t>
  </si>
  <si>
    <t>air duct, 通風路</t>
  </si>
  <si>
    <t>공기의 통로. 공기를 보내거나 바꾸기 위하여 만든 관로.</t>
  </si>
  <si>
    <t>21323</t>
  </si>
  <si>
    <t>에어도어</t>
  </si>
  <si>
    <t>에어커튼이 설치된 출입구</t>
  </si>
  <si>
    <t>21325</t>
  </si>
  <si>
    <t>에어레이션</t>
  </si>
  <si>
    <t>액체를 공기중에 분사하여 공기의 성분이 액체에 용해하게 하는 행위.</t>
  </si>
  <si>
    <t>21326</t>
  </si>
  <si>
    <t>에어리의 응력 함수</t>
  </si>
  <si>
    <t>Airy’s stress function</t>
  </si>
  <si>
    <t>1862년에 G. B. Airy가 제시한 2차원 평면 탄성체 해석과 편평 셸 해석에 이용되는 응력 함수.</t>
  </si>
  <si>
    <t>21329</t>
  </si>
  <si>
    <t>건축 심리학</t>
  </si>
  <si>
    <t>architectural psychology</t>
  </si>
  <si>
    <t>사용자와 건축물, 건축 공간과의 관계를 연구하여, 인간이 건축 공간을 인지하는 방식과 그 안에서의 행동방식을  심리학적 관점에서 다루는 학문 분야. 환경 심리학과 관계가 깊다.</t>
  </si>
  <si>
    <t>2133</t>
  </si>
  <si>
    <t>에어리프트펌프</t>
  </si>
  <si>
    <t>air lift pump</t>
  </si>
  <si>
    <t>① 심정용 기포펌프. ② 공기양수장치로서 기포의 부력을 이용한 펌프 ③ 압축공기를 우물 안에 도입하여 공기와 물을 혼합시켜 물의 비중을 가볍게 하여 양수하는 펌프. ④ 공기양수펌프(=).</t>
  </si>
  <si>
    <t>21330</t>
  </si>
  <si>
    <t>에어매트</t>
  </si>
  <si>
    <t>air mat</t>
  </si>
  <si>
    <t>공기가 주입되어 있어 푹식푹신한 느낌을 주는 매트.</t>
  </si>
  <si>
    <t>21331</t>
  </si>
  <si>
    <t>에어미터</t>
  </si>
  <si>
    <t>air meter</t>
  </si>
  <si>
    <t>굳지않은 콘크리트 속의 연행된 공기량을 측정하는 압력식 계기로, 수압식과 기압식이 있음</t>
  </si>
  <si>
    <t>21332</t>
  </si>
  <si>
    <t>에어밸브</t>
  </si>
  <si>
    <t>⇨공기밸브(＝).</t>
  </si>
  <si>
    <t>21333</t>
  </si>
  <si>
    <t>에어브러시</t>
  </si>
  <si>
    <t>air brush</t>
  </si>
  <si>
    <t>공기압을 붓으로 사용하는 기법으로 액체 물감을 압축공기를 이용하여 안개상태로 분무시키는 회화 기구.</t>
  </si>
  <si>
    <t>21334</t>
  </si>
  <si>
    <t>에어빌딩</t>
  </si>
  <si>
    <t>air building</t>
  </si>
  <si>
    <t>①플라스틱을 이용하여 밖에는 벽을 만들고 안에는 플라스틱으로 된 큰 풍선에 공기를 주입하며 콘크리트나 플라스틱을 두 벽 사이에 넣는 공법으로 보통콘크리트 대비 무게가 1/3로 공사비 절감 및 방한‧방서‧방음이 됨. ②건물내의 기압을 옥외보다 옥내를 높여서 건축하는 빌딩.</t>
  </si>
  <si>
    <t>21335</t>
  </si>
  <si>
    <t>에어서킷브레이커</t>
  </si>
  <si>
    <t>air circuit breaker</t>
  </si>
  <si>
    <t>① 회로 중에 이상 상태가 일어났을 때 이것을 공기 중에서 차단하는 장치. ② 주로 저압 배전반에 설치하여 대전류 차단에 사용. ③ 기중차단기(=).</t>
  </si>
  <si>
    <t>21336</t>
  </si>
  <si>
    <t>에어컨</t>
  </si>
  <si>
    <t>① 실내온도를 낮추거나 쾌적한 상태로 조성하기 위한 기계 장치. ② 에어컨디셔너, 공기조화장치(=).</t>
  </si>
  <si>
    <t>21339</t>
  </si>
  <si>
    <t>에어컨디셔너</t>
  </si>
  <si>
    <t>air conditioner</t>
  </si>
  <si>
    <t>에어컨(=).</t>
  </si>
  <si>
    <t>21340</t>
  </si>
  <si>
    <t>에어컨디션</t>
  </si>
  <si>
    <t>건물 이용자의 편안함을 개선하기 위해, 실내 공기의 온도와 습도, 기류 등을 알맞게 조절하거나 관리해주는 과정. →공기조화(＝).</t>
  </si>
  <si>
    <t>21342</t>
  </si>
  <si>
    <t>에어컨병</t>
  </si>
  <si>
    <t>-病</t>
  </si>
  <si>
    <t>① 에어컨이 가동되는 공간에 오랜 시간 머물러 가벼운 감기, 두통, 근육통, 권태감, 소화불량 같은 임상증상을 지칭하는 일반적인 용어.</t>
  </si>
  <si>
    <t>21343</t>
  </si>
  <si>
    <t>에어컴프레서</t>
  </si>
  <si>
    <t>① 공기를 압축하고 저장하기 위한 기계. ② 공기압축기(=).</t>
  </si>
  <si>
    <t>21344</t>
  </si>
  <si>
    <t>에어콕</t>
  </si>
  <si>
    <t>air cock</t>
  </si>
  <si>
    <t>① 냉‧온수 순환계통에 있어서 배관 내에 생긴 공기를 빼기 위해 기기류의 상부 및 배관 도중의 최상부에 설치하는 장치(콕). ② 공기콕(=).</t>
  </si>
  <si>
    <t>21345</t>
  </si>
  <si>
    <t>에어클리너</t>
  </si>
  <si>
    <t>⇨공기청정기(＝).</t>
  </si>
  <si>
    <t>21346</t>
  </si>
  <si>
    <t>에어탱크</t>
  </si>
  <si>
    <t>air tank</t>
  </si>
  <si>
    <t>압축된 공기를 저장하는 탱크.</t>
  </si>
  <si>
    <t>21347</t>
  </si>
  <si>
    <t>에어펌프</t>
  </si>
  <si>
    <t>⇨공기펌프(＝).</t>
  </si>
  <si>
    <t>21348</t>
  </si>
  <si>
    <t>에어포일팬</t>
  </si>
  <si>
    <t>air foil fan</t>
  </si>
  <si>
    <t>① 날개 단면이 항공기 날개와 유사하며 후향형인 원심송풍기. ② 50～300mmAg 정도의 고압용으로 사용.</t>
  </si>
  <si>
    <t>21349</t>
  </si>
  <si>
    <t>에어포트호텔</t>
  </si>
  <si>
    <t>airport hotel</t>
  </si>
  <si>
    <t>공항근처에 위치하여, 탑승을 대기하는 승객과 승무원이 이용하기 편리한 호텔.</t>
  </si>
  <si>
    <t>21350</t>
  </si>
  <si>
    <t>에어해머</t>
  </si>
  <si>
    <t>① 압축공기를 이용하여 망치를 상하로 움직여 재료를 단조하는 기계. ② 공기해머(=)</t>
  </si>
  <si>
    <t>21352</t>
  </si>
  <si>
    <t>에어히터</t>
  </si>
  <si>
    <t>⇨공기가열기(＝).</t>
  </si>
  <si>
    <t>21354</t>
  </si>
  <si>
    <t>에이블록</t>
  </si>
  <si>
    <t>한 끝은 닫혀있고, 반대편 끝은 열려있는 콘크리트 조적블록.</t>
  </si>
  <si>
    <t>21356</t>
  </si>
  <si>
    <t>에이시비</t>
  </si>
  <si>
    <t>ACB, asbestos-cement board</t>
  </si>
  <si>
    <t>아스베스토스 시멘트 보드의 약자로 내화성 천장을 만드는 데 사용되었던 석면 판.</t>
  </si>
  <si>
    <t>21357</t>
  </si>
  <si>
    <t>에이아이에이</t>
  </si>
  <si>
    <t>AIA, American Institute of Architects</t>
  </si>
  <si>
    <t>①미국의 건축가들을 위한 전문 기구 워싱턴 D.C.에 본부를 두고 있음. ②건축가를 지원하고 공공 이미지를 개선하기 위해 교육, 정부 옹호, 지역사회 재개발 및 공공 지원 등을 제공. ③건축 산업 조정에 도움을 주기 위해 설계 및 건설 팀의 다른 구성원들과 협력한다.</t>
  </si>
  <si>
    <t>21358</t>
  </si>
  <si>
    <t>에이이</t>
  </si>
  <si>
    <t>A.E；Architects and Engineers</t>
  </si>
  <si>
    <t>① 건축가와 엔지니어의 약자. ② 설계사무소의 명칭에 쓰임</t>
  </si>
  <si>
    <t>21359</t>
  </si>
  <si>
    <t>건축 용적</t>
  </si>
  <si>
    <t>building volume； total floor area</t>
  </si>
  <si>
    <t>건축의 규모를 표시하는 지표의 하나로서 일반적으로 건물의 연면적을 말하나 외국에서는 건축물의 체적을 의미하는 경우가 많다.</t>
  </si>
  <si>
    <t>2136</t>
  </si>
  <si>
    <t>에이이공기</t>
  </si>
  <si>
    <t>entrained air, A.E空氣</t>
  </si>
  <si>
    <t>공기연행제(A.E제)를 통해 콘크리트 속에 생기는 미세(지름 0.025~0.3mm)한 독립 기포의 공기</t>
  </si>
  <si>
    <t>21360</t>
  </si>
  <si>
    <t>에이이시멘트</t>
  </si>
  <si>
    <t>A.E cement, air-entraining cement</t>
  </si>
  <si>
    <t>일정량의 공기연행제(콘크리트에 독립된 미소 기포를 균일하게 분포시키는 혼화제)가 들어있는 시멘트</t>
  </si>
  <si>
    <t>21361</t>
  </si>
  <si>
    <t>에이이제</t>
  </si>
  <si>
    <t>air-entraining agent, A.E劑</t>
  </si>
  <si>
    <t>AE는 air-entraining의 약어로 콘크리트 속에 무수한 미세 기포를 포함시켜 콘크리트의 워커빌리티(workability)를 좋게 하기 위한 혼화제를 말한다. 공기연행제(空氣連行劑)라고도 한다.</t>
  </si>
  <si>
    <t>21362</t>
  </si>
  <si>
    <t>에이이제의 효과</t>
  </si>
  <si>
    <t>① 콘크리트의 성질 개선 : 동결융해 저항성 증대, 수밀성 증가, 중성화에 대한 저항성 증가, 화학적 침식에 대한 저항성 증가 ② 굳지 않은 콘크리트 : W/B 감소, 단위수량의 저감에 따른 블리딩 감소, 단위 시멘트량 감소, 경제성 향상, 수화열 저감 등</t>
  </si>
  <si>
    <t>21363</t>
  </si>
  <si>
    <t>에이이콘크리트</t>
  </si>
  <si>
    <t>AE－, air-entrained concrete</t>
  </si>
  <si>
    <t>콘크리트를 비빌 때 AE제를 혼합하여 내부에 미세한 기포를 포함시킨 콘크리트. 공기 연행 콘크리트라고도 한다. 동일 조합, 수량의 보통 콘크리트에 비해서 워커빌리티(workability)가 좋고, 내구성이 커짐.</t>
  </si>
  <si>
    <t>21364</t>
  </si>
  <si>
    <t>에이치강</t>
  </si>
  <si>
    <t>단면이 H형인 형강</t>
  </si>
  <si>
    <t>21365</t>
  </si>
  <si>
    <t>에이치빔</t>
  </si>
  <si>
    <t>21366</t>
  </si>
  <si>
    <t>에이치자강</t>
  </si>
  <si>
    <t>21367</t>
  </si>
  <si>
    <t>에이치형 정첩</t>
  </si>
  <si>
    <t>열때의 모양이 영문자 'H'가 되는 내밀기 정첩</t>
  </si>
  <si>
    <t>21368</t>
  </si>
  <si>
    <t>에이치형 홈</t>
  </si>
  <si>
    <t>double V groove</t>
  </si>
  <si>
    <t>V자가 위․아래에서 반대로 붙인 꼴로 된 홈.</t>
  </si>
  <si>
    <t>21369</t>
  </si>
  <si>
    <t>건축 용적률</t>
  </si>
  <si>
    <t>ratio of building volume (to the site area)</t>
  </si>
  <si>
    <t>부지 면적에 대한 건축 연면적의 비율. 지하층·부속용도에 한하는 지상 주차용으로 사용되는 면적은 용적률 산정에서 제외된다. 용적률이 높을수록 대지면적에 대한 호수밀도 역시 증가되므로 대지 내 건축밀도를 나타내는 지표로 활용된다.</t>
  </si>
  <si>
    <t>2137</t>
  </si>
  <si>
    <t>에이치형강</t>
  </si>
  <si>
    <t>H-section, H-beam, H-shape steel, wide flage steels[shape],, H形鋼</t>
  </si>
  <si>
    <t>“H”자 형의 단면을 가진 강재로 H형강이라고도 함.</t>
  </si>
  <si>
    <t>21370</t>
  </si>
  <si>
    <t>에이치형강말뚝</t>
  </si>
  <si>
    <t>steel H-piles</t>
  </si>
  <si>
    <t>H 형태의 강재말뚝</t>
  </si>
  <si>
    <t>21371</t>
  </si>
  <si>
    <t>에이프런</t>
  </si>
  <si>
    <t>apron</t>
  </si>
  <si>
    <t>① 층계가 있는 접지 부분에 포장된 부분. ② 극장 무대에서 반원형으로 보이는 무대 전면으로 돌출된 부분. 내밀어진 방식에 따라서 앞무대, 내민무대로 나뉜다.  ③ 격납고 또는 터미널 앞 포장구역.</t>
  </si>
  <si>
    <t>21372</t>
  </si>
  <si>
    <t>에이프스</t>
  </si>
  <si>
    <t>앱스와 동일어.</t>
  </si>
  <si>
    <t>21375</t>
  </si>
  <si>
    <t>에이형 지붕</t>
  </si>
  <si>
    <t>collar-beam roof</t>
  </si>
  <si>
    <t>ㅅ자 또는 A자 모양을 띈 연결보로 구성된 지붕을 말한다.</t>
  </si>
  <si>
    <t>21376</t>
  </si>
  <si>
    <t>에이형 틀</t>
  </si>
  <si>
    <t>영문자 'A'형 모양의 3조각으로 구성된 강구조 프레임</t>
  </si>
  <si>
    <t>21377</t>
  </si>
  <si>
    <t>에지</t>
  </si>
  <si>
    <t>edge</t>
  </si>
  <si>
    <t>린치가 제창한 도시의 5가지 요소 중 하나. 철도, 벼랑, 해안 등 지구의 경계가 되는 선형요소.</t>
  </si>
  <si>
    <t>21381</t>
  </si>
  <si>
    <t>에지 빔</t>
  </si>
  <si>
    <t>edge beam</t>
  </si>
  <si>
    <t>⇨테두리보(＝).</t>
  </si>
  <si>
    <t>21382</t>
  </si>
  <si>
    <t>에지 케이블</t>
  </si>
  <si>
    <t>edge cable</t>
  </si>
  <si>
    <t>막구조나 케이블네트구조의 외주부에 사용하는 케이블.</t>
  </si>
  <si>
    <t>21383</t>
  </si>
  <si>
    <t>에지 클리어런스</t>
  </si>
  <si>
    <t>edge clearance</t>
  </si>
  <si>
    <t>옥내 벽에 만든 문이나 창 따위의 틈에 유리나 판을 끼울때, 틈 밑면과 유리 또는 판사이의 간격</t>
  </si>
  <si>
    <t>21384</t>
  </si>
  <si>
    <t>에지테이터트럭</t>
  </si>
  <si>
    <t>레디믹스트 콘크리트를 현장까지 계속 혼합하며 운반하기 위한 트럭으로 애지테이터 트럭과 동일어</t>
  </si>
  <si>
    <t>21385</t>
  </si>
  <si>
    <t>에집트양식</t>
  </si>
  <si>
    <t>나일강 유역에 형성되었던 고대 이집트 문명의 건축 양식. →이집트 양식(=).</t>
  </si>
  <si>
    <t>21386</t>
  </si>
  <si>
    <t>에칭</t>
  </si>
  <si>
    <t>21387</t>
  </si>
  <si>
    <t>에칭프라이머</t>
  </si>
  <si>
    <t>etching primer</t>
  </si>
  <si>
    <t>금속 표면 처리용의 하도에 사용하는 도료로, 부틸 수지, 알코올, 인산, 방청 안료 등을 주요 원료로 하고 있다. 주제와 첨가제의 2액으로 나누어져 있으며, 사용 직전에 2액을 혼합하여 사용함.</t>
  </si>
  <si>
    <t>21388</t>
  </si>
  <si>
    <t>에코</t>
  </si>
  <si>
    <t>음원이 물체로부터 반사되어 지연 시간을 갖고 되돌아온 메아리 현상.</t>
  </si>
  <si>
    <t>21389</t>
  </si>
  <si>
    <t>건축 의장</t>
  </si>
  <si>
    <t>건물의 형태와 공간에 대한 시각적 구성을 통하여 아름다움에 대한 느낌을 일으키는 작업. 디자인에 대한 대체 표현으로서 특히 건축의 미학적, 상징적 측면과 관계가 깊다.</t>
  </si>
  <si>
    <t>2139</t>
  </si>
  <si>
    <t>에코 룸</t>
  </si>
  <si>
    <t>echo room</t>
  </si>
  <si>
    <t>① 영상 연출 등에 필요한 효과를 위하여 에코를 만들어 내는 방. 디지털 잔향기가 개발되기 전에 주로 사용. ② 잔향실(=).</t>
  </si>
  <si>
    <t>21390</t>
  </si>
  <si>
    <t>에코 타임 패턴</t>
  </si>
  <si>
    <t>echo time pattern</t>
  </si>
  <si>
    <t>홀 등에서 짧은 음(단음)을 방사했을 때 어떤 점의 직접음, 반사음의 응답을 시계열 음압파형으로 표시하는 것.</t>
  </si>
  <si>
    <t>21391</t>
  </si>
  <si>
    <t>에코 하우스</t>
  </si>
  <si>
    <t>ecological house</t>
  </si>
  <si>
    <t>지역의 기후, 대지조건 등에 따라 자연에너지를 최대로 활용하는 친환경주택. →환경 공생 주택(=).</t>
  </si>
  <si>
    <t>21392</t>
  </si>
  <si>
    <t>에코노마이저</t>
  </si>
  <si>
    <t>① 보일러 연수 배기 가스의 남은열을 이용하여 급수를 가열하는 장치. ② 냉동기나 압축기의 냉각 능력을 증대시키는 중간 냉각기.</t>
  </si>
  <si>
    <t>21393</t>
  </si>
  <si>
    <t>에크뤼</t>
  </si>
  <si>
    <t>ecru</t>
  </si>
  <si>
    <t>｢표백하지 않은｣ 이라는 의미의 프랑스어로, 표백이나 염색하지 않은 자연, 천연의 색을 의미함.</t>
  </si>
  <si>
    <t>21394</t>
  </si>
  <si>
    <t>에터닛관</t>
  </si>
  <si>
    <t>etanite pipe, -管</t>
  </si>
  <si>
    <t>고압용 석면 시멘트관.</t>
  </si>
  <si>
    <t>21397</t>
  </si>
  <si>
    <t>에투왈개선문</t>
  </si>
  <si>
    <t>Etoile凱旋門</t>
  </si>
  <si>
    <t>①프랑스 파리 샹젤리제 거리의 서쪽, 샤를드골광장에 위치한 개선문. ②1806년 나폴레옹이 프랑스 군대의 전쟁 승리를 기념하기 위해 기공되어 그의 사후 준공된 개선문. ③프랑스 역사의 영광의 상징으로 너비 45m, 높이 50m로 세계에서 가장 큰 개선문.</t>
  </si>
  <si>
    <t>21398</t>
  </si>
  <si>
    <t>에트린가이트</t>
  </si>
  <si>
    <t>ettringite</t>
  </si>
  <si>
    <t>6각 형태의 기둥, 침상, 네트워크형 시멘트가 수화할때 시멘트 속의 알무미나이트와 석고 및 물과 반응하여 초기재령에 생성</t>
  </si>
  <si>
    <t>21401</t>
  </si>
  <si>
    <t>에틸렌아세이트산비닐</t>
  </si>
  <si>
    <t>에틸렌과 아세트산비닐의 혼성 중합체. 유연성, 탄성, 저온 특성, 내수성, 내자외선성이 우수하고, 도장재 · 접착제 · 시트 등에 사용한다.</t>
  </si>
  <si>
    <t>21402</t>
  </si>
  <si>
    <t>에틸렌프로필렌 고무</t>
  </si>
  <si>
    <t>에틸렌과 프로필렌의 혼성 중합체로 내노화성, 내오존성, 내열성이 우수한 합성 고무.(=EPR, EPM) → EPDM.</t>
  </si>
  <si>
    <t>21403</t>
  </si>
  <si>
    <t>에펠</t>
  </si>
  <si>
    <t>Alexandre Gustave Eiffel :1832～1923</t>
  </si>
  <si>
    <t>① 프랑스 출신의 토목 기술자로 완전 철골조의 에펠탑을 세움.  ② 철골구조 기술의 개척자. ③ 파나마 운하의 수문공사와 뉴욕 '자유의 여신상'의 골격설계를 하였다.</t>
  </si>
  <si>
    <t>21404</t>
  </si>
  <si>
    <t>에펠탑</t>
  </si>
  <si>
    <t>Eiffel tower, -塔</t>
  </si>
  <si>
    <t>① 1889년 파리에서 프랑스 혁명 100주년을 기념해 개최된 만국박람회 때 건조된 철골구조의 탑. ② 프랑스인 토목 기술자 ｢에펠(A.G. Eiffel)｣이 설계했다. 최대높이는 약 324m.</t>
  </si>
  <si>
    <t>21405</t>
  </si>
  <si>
    <t>에펠형 풍동</t>
  </si>
  <si>
    <t>Eiffel-type wind tunnel</t>
  </si>
  <si>
    <t>입구와 출구가 대기중에 개방되어 있는 형태로 일방향으로 외부의 공기를 흡입하여 빠르고 강한 기류를 일으켜서 외부로 방출하는 장치. 기류가 물체에 미치는 작용이나 영향을 실험하기 위하여 에펠이 설계하였다.</t>
  </si>
  <si>
    <t>21406</t>
  </si>
  <si>
    <t>에포킨수지접착제</t>
  </si>
  <si>
    <t>epokine resin paste, -樹脂接着劑</t>
  </si>
  <si>
    <t>① 플라스틱제의 접착제. Epoetin alfa resin이라고도 함② 열가소성이 있어서 프탈산‧아민 등과 작용시키면 열경화되고 삼플루오르화 붕소와 디아민의 복합제를 첨가해 두면, 잠재성 경화제로 되어 있다가 사용할 때 가열하면 활성이 되어 접착성이 커짐. ③ 철재‧알루미늄‧놋쇠 등의 금속도 접착시킬 수 있고 유리‧목재‧종이‧직물‧콘크리트 등도 접착시킴.</t>
  </si>
  <si>
    <t>21407</t>
  </si>
  <si>
    <t>에폭시</t>
  </si>
  <si>
    <t>epoxy</t>
  </si>
  <si>
    <t>플라스틱의 일종으로 굳은 콘크리트를 서로 접착시키고, 또 골재와 혼합해서 고급의 콘크리트가 되는 액체이고 내후성과 내부식성이 풍부한 플래스틱 소재이다.</t>
  </si>
  <si>
    <t>21408</t>
  </si>
  <si>
    <t>건축 자재</t>
  </si>
  <si>
    <t>building material</t>
  </si>
  <si>
    <t>지붕재, 창호재, 유리, 벽돌, 바닥재 등 건물의 외장 및 내장 등에 사용되는 다양한 재료를 일컫는 말.</t>
  </si>
  <si>
    <t>2141</t>
  </si>
  <si>
    <t>에폭시수지</t>
  </si>
  <si>
    <t>epoxy resin, -樹脂</t>
  </si>
  <si>
    <t>① 분자 내에 에폭시기 2개 이상을 갖는 수지상 물질 및 에폭시기의 중합에 의해서 생긴 열경화성 수지이다. 굽힘강도·굳기 등 기계적 성질이 우수하고 경화 시에 휘발성 물질의 발생 및 부피의 수축이 없고, 경화할 때는 재료면에서 큰 접착력을 가진다.② 내열성, 전기 절연성, 접착성 등이 뛰어나며, 경화제(硬化劑)와 충전제(充塡劑), 보강제 등과 조합하여 사용된다.</t>
  </si>
  <si>
    <t>21411</t>
  </si>
  <si>
    <t>에프 플랜</t>
  </si>
  <si>
    <t>F plan； (독) Flachennutzungs-plan</t>
  </si>
  <si>
    <t>독일의 토지 이용 계획으로 전체 지역을 대상으로 함. 토지 이용의 종별, 녹지 및 공개공지, 하천, 호수, 철도, 도로 등 토지 이용 전체에 대한 현황을 표시. 계획에 의한 앞으로의 변화도 포함.</t>
  </si>
  <si>
    <t>21412</t>
  </si>
  <si>
    <t>에플로레센스</t>
  </si>
  <si>
    <t>efflorescence</t>
  </si>
  <si>
    <t>시공 후의 벽돌이나 경화된 콘크리트 표면에 생기는 흰 가루 모양의 물질. 백화 또는 백태 라고 하며, 콘크리트 속의 황화칼슘·황화마그네슘·수산화칼슘이 배어 나와 이산화탄소와 화합하여 흰색 결정이 되는데, 콘크리트의 결함부에서 주로 생김.</t>
  </si>
  <si>
    <t>21414</t>
  </si>
  <si>
    <t>에피다우러스극장</t>
  </si>
  <si>
    <t>Epidaurus劇場</t>
  </si>
  <si>
    <t>① BC 4세기 말엽에서 BC 2세기 중반에 걸쳐  건축가 폴리클레이토스 2세(Polycleitos the Younger)의 설계에 의해 건축된 그리스의 원형극장으로 음악, 시 경연, 연극공연이 상연되었으며 현재에도 이곳에서 그리스의 연극이 상영되고 있음. ②  무대인 오케스트라 박스가 원형으로 제단이 있고 무대 지름 20m, 무대 폭 2m, 무대로부터 객석 맨 뒤까지는 114m로 55단의 관람석에 14,000명을 수용하는 규모임.</t>
  </si>
  <si>
    <t>21416</t>
  </si>
  <si>
    <t>엑세르기</t>
  </si>
  <si>
    <t>exergy</t>
  </si>
  <si>
    <t>① 종합적인 에너지의 유효이용도를 평가하는 데 쓰이는 단위. ② 유효에너지, 엑서지(=).</t>
  </si>
  <si>
    <t>21417</t>
  </si>
  <si>
    <t>엑소노메트릭</t>
  </si>
  <si>
    <t>부등각(不等角) 투영에서 입체를 도시(圖示)할 때, 3개 축(軸)의 투영도가 만나는 각이 같지 않은 도법을 말한다. →축측투영(=).</t>
  </si>
  <si>
    <t>21418</t>
  </si>
  <si>
    <t>엑스레이실</t>
  </si>
  <si>
    <t>X-ray room, Rentgen room, -室</t>
  </si>
  <si>
    <t>의료기관에서 엑스레이를 촬영하는 공간.</t>
  </si>
  <si>
    <t>21419</t>
  </si>
  <si>
    <t>건축 장식</t>
  </si>
  <si>
    <t>architectural decoration</t>
  </si>
  <si>
    <t>주로 건물의 표면에 만든 장식적 표현으로서 채색, 회화, 부조, 조각상 등이 포함된다.</t>
  </si>
  <si>
    <t>2142</t>
  </si>
  <si>
    <t>엑스선실</t>
  </si>
  <si>
    <t>21422</t>
  </si>
  <si>
    <t>엑스선차단유리</t>
  </si>
  <si>
    <t>X線遮斷－</t>
  </si>
  <si>
    <t>납의 산화물인 산화납(PbO)을 유리원료에 포함하면(포함한도 6%) 유리에 X선을 차단하는 효과가 생김.</t>
  </si>
  <si>
    <t>21423</t>
  </si>
  <si>
    <t>엑스와이제트표색계</t>
  </si>
  <si>
    <t>① 국제조명위원회(CIE)가 정한 표준표색계. ② CIE 표준 표색계.</t>
  </si>
  <si>
    <t>21424</t>
  </si>
  <si>
    <t>엑스자무늬</t>
  </si>
  <si>
    <t>X字－</t>
  </si>
  <si>
    <t>①X모양으로 두개의 선을 교차하여 그려진 무늬. ② X자 형태로 짠 가로목.</t>
  </si>
  <si>
    <t>21425</t>
  </si>
  <si>
    <t>엑스퍼트 시스템</t>
  </si>
  <si>
    <t>expert system</t>
  </si>
  <si>
    <t>어떤 특정 분야의 전문가의 지식을 프로그램화하여 컴퓨터가 전문가와 유사하게 문제를 해결하도록 하는 정보 처리 시스템.</t>
  </si>
  <si>
    <t>21426</t>
  </si>
  <si>
    <t>엑스형 띠장</t>
  </si>
  <si>
    <t>엑스자형으로 된 벽 마무리의 바탕재로 기둥, 샛기둥에 부착하는 고정재.</t>
  </si>
  <si>
    <t>21427</t>
  </si>
  <si>
    <t>엑스형 맞대기이음</t>
  </si>
  <si>
    <t>double V butt joint</t>
  </si>
  <si>
    <t>① X형 홈으로 된 맞대기 이음. ② 양면 홈이음.</t>
  </si>
  <si>
    <t>21428</t>
  </si>
  <si>
    <t>엑스형 먹줄</t>
  </si>
  <si>
    <t>빗선을 말함.</t>
  </si>
  <si>
    <t>21429</t>
  </si>
  <si>
    <t>엑스형 홈</t>
  </si>
  <si>
    <t>double V groove, double Vee groove</t>
  </si>
  <si>
    <t>'X'자 모양의 홈.</t>
  </si>
  <si>
    <t>21430</t>
  </si>
  <si>
    <t>엔드매치드플로어링</t>
  </si>
  <si>
    <t>endmatched flooring</t>
  </si>
  <si>
    <t>→바닥마감</t>
  </si>
  <si>
    <t>21435</t>
  </si>
  <si>
    <t>엔드탭</t>
  </si>
  <si>
    <t>end tab, run-off tab</t>
  </si>
  <si>
    <t>강구조물의 용접 시공 시에 임시로 부착하는 강판. 판이음 용접 등의 맞대기 용접이나 플랜지와 웨브의 머리 용접, 모서리 용접 등의 필릿 용접을 할 때, 모재의 용접선 연장상에 1차적으로 부착하는 모재와 동등한 형상 또는 홈을 가진 강판.</t>
  </si>
  <si>
    <t>21436</t>
  </si>
  <si>
    <t>엔지니어</t>
  </si>
  <si>
    <t>engineer</t>
  </si>
  <si>
    <t>⇨기술자(＝).</t>
  </si>
  <si>
    <t>21437</t>
  </si>
  <si>
    <t>엔지니어링 컨스트럭터</t>
  </si>
  <si>
    <t>engineering constructor</t>
  </si>
  <si>
    <t>건설업 업무를 일괄하는 전문가로서, 기획∙계획에서부터 유지관리 등의 일을 한다.</t>
  </si>
  <si>
    <t>21438</t>
  </si>
  <si>
    <t>엔진구동식 직류아크용접기</t>
  </si>
  <si>
    <t>engine driven D.C arc welder</t>
  </si>
  <si>
    <t>용접에 필요한 전류가 직류인 아크 용접기중의 하나로, 직류 발전기를 구동시켜 전원을 생산하기에, 옥외에서 편리함.</t>
  </si>
  <si>
    <t>21439</t>
  </si>
  <si>
    <t>엔클로즈 용접</t>
  </si>
  <si>
    <t>enclosed arc welding</t>
  </si>
  <si>
    <t>⇨닫힘용접(=)</t>
  </si>
  <si>
    <t>21440</t>
  </si>
  <si>
    <t>엔탈피</t>
  </si>
  <si>
    <t>enthalpy</t>
  </si>
  <si>
    <t>① 물질의 열역학적 상태를 표시하는 열함수. ② 증기‧공기‧연소가스 등이 가지고 있는 전체 열에너지로서 내부 에너지와 A, P, V와의 합. 여기서 A는 일의 단위를 열량의 단위로 환산한 수치로서 1/427, P는 압력, V는 비용적임. ③ 열역학에서는 ｢엔탈피｣를 내부에너지〔kcal/kg〕와 외부 작동량(作動量) APV와의 합, 즉 i＝＋APV로 나타냄. A：작동열당량〔kcal/kg‧m〕, P：압력〔kcal/cm²〕, V：비용적(比容積)〔m²/kg〕.</t>
  </si>
  <si>
    <t>기문당90.5%</t>
  </si>
  <si>
    <t>21442</t>
  </si>
  <si>
    <t>엔트러스</t>
  </si>
  <si>
    <t>트러스구조로 N자 모양이다.</t>
  </si>
  <si>
    <t>21445</t>
  </si>
  <si>
    <t>엔트레솔</t>
  </si>
  <si>
    <t>건물의 1층과 2층 사이에 존재하는 라운지 공간. →메자닌(＝).</t>
  </si>
  <si>
    <t>21446</t>
  </si>
  <si>
    <t>엔트레인먼트비</t>
  </si>
  <si>
    <t>entrainment ratio</t>
  </si>
  <si>
    <t>유인비. (1차 공기량+2차 공기량)/1차 공기량. 1차 공기량: 취출구로부터 취출된 공기량, 2차 공기량: 취출 공기(1차공기)로주터 유인되어 운동하는 실내 공기량.</t>
  </si>
  <si>
    <t>21447</t>
  </si>
  <si>
    <t>엔트로피</t>
  </si>
  <si>
    <t>entropy</t>
  </si>
  <si>
    <t>① 물리학상의 단위. 물체에 열을 가하면 증가하고, 식히면 감소하는 열역학적 상태를 나타내는 양. ② 정보론에서는 불확정성이나 용장도(冗長度)의 측정 등에 사용. ③ 무질서도(=).</t>
  </si>
  <si>
    <t>21448</t>
  </si>
  <si>
    <t>엔트로피 모델</t>
  </si>
  <si>
    <t>entropy model</t>
  </si>
  <si>
    <t>특정 제약조건 내에서 엔트로피가 최대로 높아지는 상태로 현상되는 수학적 모델(=최대 엔트로피 모델, Maximum Entropy Models). 주어진 지구 간의 교통량 트립 예측에 주로 사용된다.</t>
  </si>
  <si>
    <t>21449</t>
  </si>
  <si>
    <t>엔플라</t>
  </si>
  <si>
    <t>engineering plastics</t>
  </si>
  <si>
    <t>공업용 플라스틱(엔지니어링 플라스틱)으로, 강철보다 강하고 알루미늄보다도 전성이 풍부하며, 금ㆍ은보다도 내약품성이 강한 고분자 구조의 고기능 수지이다. 무게는 가벼우며, 가격은 저렴하다. 가공이 쉽고 열에 잘 견디기 때문에 자동차, 냉장고, 에어컨 등 전자제품과 화장품 용기나 밀폐용기, 냄비 등 생활용품까지 다양한 분야에서 사용된다.</t>
  </si>
  <si>
    <t>21450</t>
  </si>
  <si>
    <t>엘 센트로 지진파</t>
  </si>
  <si>
    <t>earthquake records at El Centro</t>
  </si>
  <si>
    <t>1940년 5월18일 발생한 임페리얼밸리 지진을 캘리포니아 엘센트로에 설치된 강진계로 관측한 지진파</t>
  </si>
  <si>
    <t>21451</t>
  </si>
  <si>
    <t>엘강</t>
  </si>
  <si>
    <t>일반형강 품목 가운데 하나로 '앵글'이라고도 하며, '산형강', 'L자형강', 'ㄱ형강' 이라고도 함.</t>
  </si>
  <si>
    <t>21452</t>
  </si>
  <si>
    <t>엘강배면</t>
  </si>
  <si>
    <t>⇨ㄱ자형강 배면(＝).</t>
  </si>
  <si>
    <t>21453</t>
  </si>
  <si>
    <t>엘리먼트</t>
  </si>
  <si>
    <t>element</t>
  </si>
  <si>
    <t>건축에선 어떠한 형태적인 정리를 통하여 알 수 있는 부분을 일컫을 수 있다. 전체를 구성하게 되는 근본 혹은 요소.</t>
  </si>
  <si>
    <t>21457</t>
  </si>
  <si>
    <t>엘리미네이터</t>
  </si>
  <si>
    <t>eliminator</t>
  </si>
  <si>
    <t>냉각코일을 통과하는 공기의 유속이 빠르면 냉각코일에 응축된 물방울을 비산시켜 통과하는 것을 방지하기 위하여 설치하는 기구.</t>
  </si>
  <si>
    <t>21458</t>
  </si>
  <si>
    <t>엘리베이션</t>
  </si>
  <si>
    <t>건물을 연직면으로 본 투상도. 입면도라고 한다.</t>
  </si>
  <si>
    <t>21459</t>
  </si>
  <si>
    <t>건축 전자기 환경</t>
  </si>
  <si>
    <t>electromagnetic building environment</t>
  </si>
  <si>
    <t>건축에 관계하는 분야에서 취급하는 전자기 환경. 공학적으로는 불필요한 전자기의 제어, 실드(차단) 성능의 확보, 반사 〮 흡수 성능의 제어 등의 측면이 있다.</t>
  </si>
  <si>
    <t>2146</t>
  </si>
  <si>
    <t>엘리베이터</t>
  </si>
  <si>
    <t>elevator, 昇降機</t>
  </si>
  <si>
    <t>① 고층화되고 건평이 넓어지는 건축물에서 이동의 수고와 시간을 절약하기 위해 설치된 설비. ②위아래로 움직이는 승강체와 그 수직의 통로를 건물에 설치하여 수직으로 인간이나 화물 등을 수송하는 설비. ③ 모터가 동력이고 주로 45~100m/분의 속도이며, 승원수는 약 5인/m² 정도로 측정. ④ 승강체를 엇비슷한 무게의 추를 로프(rope)로 연결하여 승강로를 따라 도드래식으로 운행. ⑤ 분류：1) 용도：승강용, 인화겸용, 주방용, 화물용, 환자용. 2) 운전방식：수동식, 신호식, 이중식, 자동식. 3)속도：저속(45m/분), 중속(45～90m/분), 고속(90m/분 이상).</t>
  </si>
  <si>
    <t>21460</t>
  </si>
  <si>
    <t>엘리베이터 기계실</t>
  </si>
  <si>
    <t>machine room for elevator</t>
  </si>
  <si>
    <t>엘리베이터를 작동제어하는 관련 기계들이 설치된 실.</t>
  </si>
  <si>
    <t>21461</t>
  </si>
  <si>
    <t>엘리베이터 마이크로폰</t>
  </si>
  <si>
    <t>elevator micro phone</t>
  </si>
  <si>
    <t>원격 조작에 의한 승강 장치에 설치되어 있는 마이크로폰. 비상시에는 바닥 밑에 집어넣어져 있고, 사용시에는 마이크로폰을 올려서 사용 위치에 설정된다.</t>
  </si>
  <si>
    <t>21463</t>
  </si>
  <si>
    <t>엘리베이터 샤프트</t>
  </si>
  <si>
    <t>elevator shaft</t>
  </si>
  <si>
    <t>엘리베이터가 승강하는 건물 내의 통 모양의 세로 구멍 부분. 승강로라고도 한다.</t>
  </si>
  <si>
    <t>21464</t>
  </si>
  <si>
    <t>엘리베이터 홀</t>
  </si>
  <si>
    <t>elevator lobby; elevator hall</t>
  </si>
  <si>
    <t>승강기 앞의 넓은 장소로 승강기 이용을 위한 전실이다.</t>
  </si>
  <si>
    <t>21466</t>
  </si>
  <si>
    <t>엘리베이터샤프트</t>
  </si>
  <si>
    <t>승강기가 승강하는 수직방향의 공간으로 방화를 위하여 구조와 입구를 콘크리트 방화구조와 철제 방화문을 사용한다.</t>
  </si>
  <si>
    <t>21467</t>
  </si>
  <si>
    <t>엘리베이터타워</t>
  </si>
  <si>
    <t>elevator tower</t>
  </si>
  <si>
    <t>건물 중앙부에 설치되며 승강체가 수직 이동하는 승강로를 지지해주는 타워이다.</t>
  </si>
  <si>
    <t>21469</t>
  </si>
  <si>
    <t>엘리베이터피트</t>
  </si>
  <si>
    <t>elevator pit</t>
  </si>
  <si>
    <t>엘리베이터의 케이지가 정지하는 최하층의 바닥면에서 승강로의 바닥면까지의 완충용 공간.</t>
  </si>
  <si>
    <t>21471</t>
  </si>
  <si>
    <t>엘리베이팅그레이더</t>
  </si>
  <si>
    <t>elevating grader</t>
  </si>
  <si>
    <t>그레이더의 블레이드 끝부 혹은 후부에서 컨베이어를 내밀어 그레이딩한 여분의 토사를 병행해서 주행하는 덤프트럭 혹은 왜건에 연속해서 적재하는 기계.</t>
  </si>
  <si>
    <t>21472</t>
  </si>
  <si>
    <t>엘보</t>
  </si>
  <si>
    <t>elbow</t>
  </si>
  <si>
    <t>배관의 방향을 바꾸기 위하여 접속하는, 팔꿈치 모양으로 굽은 관. 금속이나 도기 따위로 만들며 굽은 각도는 95도, 45도 따위로 여러 가지임.</t>
  </si>
  <si>
    <t>21475</t>
  </si>
  <si>
    <t>엘보형</t>
  </si>
  <si>
    <t>elbow type, -形</t>
  </si>
  <si>
    <t>학교건축, 교실배치에 있어서 복도가 교실의 측면에 연접될 경우 복도 통행에 의한 소음 등의 방해를 피하기 위해 복도를 교실과 떨어뜨린 평면형식.</t>
  </si>
  <si>
    <t>21479</t>
  </si>
  <si>
    <t>건축 착공</t>
  </si>
  <si>
    <t>building starts</t>
  </si>
  <si>
    <t>건축 공사를 시작하는 것. 착수계 및 착공도면 제출 등 행정절차를 거쳐야 한다.</t>
  </si>
  <si>
    <t>2148</t>
  </si>
  <si>
    <t>엘피가스</t>
  </si>
  <si>
    <t>L.P.G</t>
  </si>
  <si>
    <t>① 석유의 정제 혹은 천연 가솔린 제조 시의 부산물로 얻어지는 압축 액화 가스. ② 프로판, 부탄 등을 주성분으로 하는 가스를 가압, 냉각해서 상온으로 액화한 것. 운반이 용이하며 공업용, 가정용으로 널리 쓰임. ③  액화 석유 가스, LPG, LP(=).</t>
  </si>
  <si>
    <t>21480</t>
  </si>
  <si>
    <t>엠케이에스단위계</t>
  </si>
  <si>
    <t>MKS system of units, MKS－單位系</t>
  </si>
  <si>
    <t>① 기본단위로서 길이‧질량‧시간의 단위를 각각 미터(m)‧킬로그램(kg)‧초(s)로 하는 단위계. ※ 힘의 단위인 뉴턴(N), 에너지‧일의 단위인 줄(J) 등은 MKS 단위계의 유도단위. ② 단위를 정하는 방법에는 이밖에 센티미터(cm)‧그램(g)‧초(S)를 기본으로 하여 구성한 CGS단위계가 있으며 물리학 등에서 이론을 전개하는 데는 이 편이 편리함. 그러나 단위가 너무 작아서 불편한 까닭에 실용적으로는 MKS단위가 많이 쓰이고 있음.</t>
  </si>
  <si>
    <t>21481</t>
  </si>
  <si>
    <t>엠파이어스테이트빌딩</t>
  </si>
  <si>
    <t>Empire State Building</t>
  </si>
  <si>
    <t>① 건축가 슈립‧람하먼 등이 설계하고 1931년에 완공되어, 1971년 미노루 야마자키가 설계한 높이 410m의 세계무역센터 빌딩이 준공되기 전까지 세계에서 가장 높은 빌딩이었음. ② 미국 뉴욕 맨해튼 33 ～38번가(街)에 위치한 고층빌딩. ③ 뉴욕 주의 별명에서 이름이 유래되었음. ④ 층수는 지상 102층이고 높이는 381m로 높이 61m의 텔레비전 탑이 옥상에 있음. ⑤ 68층과 102층에 있는 전망대에서 한눈에 맨해튼의 시가를 볼 수 있음.</t>
  </si>
  <si>
    <t>21483</t>
  </si>
  <si>
    <t>엠형 지붕</t>
  </si>
  <si>
    <t>연속으로 2개의 박공이 건물 한 켠에 구성되며 M자의 형태와 유사하여 엠형 지붕이라 일컫는다. →톱날 지붕(=)</t>
  </si>
  <si>
    <t>21484</t>
  </si>
  <si>
    <t>엥글러 점도</t>
  </si>
  <si>
    <t>Engler viscosity</t>
  </si>
  <si>
    <t>점성을 재는 방법으로, 시료 200그램(g)이 용기 하단부의 구멍에서 빠져나오는 시간과 같은 용기에서 20℃의 물 200그램(g)이 빠져 나오는 시간으로 나눈 값.</t>
  </si>
  <si>
    <t>21485</t>
  </si>
  <si>
    <t>여과</t>
  </si>
  <si>
    <t>filtration</t>
  </si>
  <si>
    <t>유동성이 있는 고체-액체혼합물을 다공성 여과재를 지나게 하여, 고체는 여과재의 표면이나 내부에 퇴적시키고, 액체는 투과시켜 양자를 분리시키는 것.</t>
  </si>
  <si>
    <t>21486</t>
  </si>
  <si>
    <t>여과 효율</t>
  </si>
  <si>
    <t>collection efficiency</t>
  </si>
  <si>
    <t>공기 청정 장치 (정화 장치) 가 갖는 공기 중 입자의 포집 효율. → 분진 포집률.</t>
  </si>
  <si>
    <t>21487</t>
  </si>
  <si>
    <t>여과기</t>
  </si>
  <si>
    <t>① 공기나 물의 부유물질을 여과하는 장치. 공기 중의 입자를 여과하는 경우에는 유리 섬유., 천연 섬유, 가는 구멍이 있는 플라스틱류 등 수질 처리에 있어서는 모래 등의 여과재 등을 충전. ② 스트레이너(=)</t>
  </si>
  <si>
    <t>21488</t>
  </si>
  <si>
    <t>여과재</t>
  </si>
  <si>
    <t>filter</t>
  </si>
  <si>
    <t>액체나 기체의 입자를 여과하여 정화하는 부재.</t>
  </si>
  <si>
    <t>21489</t>
  </si>
  <si>
    <t>여관</t>
  </si>
  <si>
    <t>hotel, 旅館</t>
  </si>
  <si>
    <t>① 구조 및 객실은 한국식과 서양식으로 나뉘며, 일반 정도의 시설로서 사람이 요금을 지불하고 숙박을 하는 건물. ② 숙박 영업을 하는 건물로 투숙객이 숙박할 수 있는 시설을 갖춘다. ③ →여인숙(＝).</t>
  </si>
  <si>
    <t>21490</t>
  </si>
  <si>
    <t>여닫음</t>
  </si>
  <si>
    <t>開閉</t>
  </si>
  <si>
    <t>문 또는 창의 개폐가 잘되는 정도를 말한다.</t>
  </si>
  <si>
    <t>21491</t>
  </si>
  <si>
    <t>여닫이</t>
  </si>
  <si>
    <t>swing, 開閉</t>
  </si>
  <si>
    <t>① 문틀에 고정된 경첩이나 돌쩌귀 따위를 축으로 하여 개폐하는 방식이다. ② 개폐방식이나 문 또는 창의 개수에 따라 종류가 나뉜다.</t>
  </si>
  <si>
    <t>21492</t>
  </si>
  <si>
    <t>여닫이덧문</t>
  </si>
  <si>
    <t>옆으로 밀어 여닫는 미닫이 형식의 문짝의 겉쪽에 덧붙여 다는 문.</t>
  </si>
  <si>
    <t>21493</t>
  </si>
  <si>
    <t>여닫이문</t>
  </si>
  <si>
    <t>hinged door, 開閉門</t>
  </si>
  <si>
    <t>① 여는 형식에 따라 밖여닫이, 쌍여닫이, 안여닫이, 외여닫이로 분류하며 외여닫이일 경우 오른쪽으로 열면 바른편 달기(오른쪽 달기), 왼쪽으로 열면 왼편 달기(왼쪽 달기)라고 함. ②여닫이가 되는 문. ③ 문선틀에 경첩‧돌쩌귀‧자유경첩 등의 문지도리를 달거나 문의 한쪽에 문장부(pivot)‧바닥지도리(floor hinge) 등을 달아 설치하는 문.</t>
  </si>
  <si>
    <t>21494</t>
  </si>
  <si>
    <t>여닫이스테이</t>
  </si>
  <si>
    <t>casement stay</t>
  </si>
  <si>
    <t>여닫이 창이 개방되어 있을 수 있도록 고정시키는 장치.</t>
  </si>
  <si>
    <t>21495</t>
  </si>
  <si>
    <t>여닫이용 창호철물</t>
  </si>
  <si>
    <t>여닫이 창 또는 문의 고정에 사용하는 경첩이나 자물쇠, 손잡이 등 쇠붙이들을 통틀어 말한다.</t>
  </si>
  <si>
    <t>21496</t>
  </si>
  <si>
    <t>여닫이의 상태</t>
  </si>
  <si>
    <t>accuracy of fittings</t>
  </si>
  <si>
    <t>창호류의 개폐나 접촉면의 정확도를 표시하는 용어. 미닫이문과 틀 사이에 틈이 생기거나 부드럽게 움직이지 않는 상태를 문의 여닫이가 나쁘다고 한다.</t>
  </si>
  <si>
    <t>21497</t>
  </si>
  <si>
    <t>여닫이조정쇠</t>
  </si>
  <si>
    <t>출입문용 철물로 여닫이 및 갈고리쇠의 개폐범위를 조절하는데 사용된다.</t>
  </si>
  <si>
    <t>21498</t>
  </si>
  <si>
    <t>여닫이창</t>
  </si>
  <si>
    <t>casement window, 開閉窓</t>
  </si>
  <si>
    <t>① 경첩을 창호 세로에 붙여서 열고 닫을 수 있는 창. ② 여닫이의 개수와 여는 방향, 외여닫이일 경우 경첩다는 방향에 따라 종류가 달라진다. ex)외여닫이∙쌍여닫이, 안여닫이∙밖여닫이, 오른쪽달기∙왼쪽달기</t>
  </si>
  <si>
    <t>21499</t>
  </si>
  <si>
    <t>건축 통계</t>
  </si>
  <si>
    <t>building statistics</t>
  </si>
  <si>
    <t>건축 관련 통계를 일컫는 말. 건축물 정보의 활용성을 높이기 위해 집계한 통계자료를 말한다.</t>
  </si>
  <si>
    <t>2150</t>
  </si>
  <si>
    <t>여닫이핸들</t>
  </si>
  <si>
    <t>여닫이 문에 사용되는 쇠붙이 손잡이.</t>
  </si>
  <si>
    <t>21500</t>
  </si>
  <si>
    <t>여닫이홀더</t>
  </si>
  <si>
    <t>casement holder</t>
  </si>
  <si>
    <t>여닫이문을 연채로 유지해두는 쇠장식을 일컫는다.</t>
  </si>
  <si>
    <t>21501</t>
  </si>
  <si>
    <t>여력</t>
  </si>
  <si>
    <t>redundant force, 餘力</t>
  </si>
  <si>
    <t>구조상의 여유 내력, 또는 부정정(不整定) 구조일 때의 잉여 부정정력.</t>
  </si>
  <si>
    <t>21502</t>
  </si>
  <si>
    <t>여력법</t>
  </si>
  <si>
    <t>method of redundant force, 餘力法</t>
  </si>
  <si>
    <t>부정정 구조물 해석방법의 하나로서 탄성변형 조건을 최소일법에 적용하여 잉여력을 산정하는 방법.</t>
  </si>
  <si>
    <t>21503</t>
  </si>
  <si>
    <t>여명수</t>
  </si>
  <si>
    <t>remaining durable years</t>
  </si>
  <si>
    <t>현재 사용하고 있는 건축물이 몇 년 더 사용될 수 있는가를 예측하는 평균값을 일컫는다.</t>
  </si>
  <si>
    <t>21505</t>
  </si>
  <si>
    <t>여모</t>
  </si>
  <si>
    <t>서까래나 널마루 따위의 앞에 가로로 대어 가리는 널빤지를 일컫음.</t>
  </si>
  <si>
    <t>21506</t>
  </si>
  <si>
    <t>여모중방</t>
  </si>
  <si>
    <t>대청 앞 마룻바닥 옆에 있는 인방.</t>
  </si>
  <si>
    <t>21507</t>
  </si>
  <si>
    <t>건축 투자</t>
  </si>
  <si>
    <t>building investment</t>
  </si>
  <si>
    <t>경제 현상으로 건축을 인식하여 건축 관련 사업을 주요 투자활동으로 삼는 것.</t>
  </si>
  <si>
    <t>2151</t>
  </si>
  <si>
    <t>여분</t>
  </si>
  <si>
    <t>餘分</t>
  </si>
  <si>
    <t>① 어떤 한도에 차고 남은 부분 ② 용접치수를 채우고 남은 용착금속</t>
  </si>
  <si>
    <t>21513</t>
  </si>
  <si>
    <t>여암</t>
  </si>
  <si>
    <t>처마 끝에 있는 암키와(지붕의 고랑이 되도록 젖혀 놓는 기와)를 받치는 나무.</t>
  </si>
  <si>
    <t>21516</t>
  </si>
  <si>
    <t>여열보일러</t>
  </si>
  <si>
    <t>① 버려지는 고온 배기 가스의 이용하여 증기를 발생시키는 장치. ② 폐열보일러</t>
  </si>
  <si>
    <t>21517</t>
  </si>
  <si>
    <t>여운</t>
  </si>
  <si>
    <t>① 음원이 동작을 멈추어 직접음을 들을 수 없게 된 후에도 반사로 인한 음이 계속 존재하는 현상. ② 잔향, 여음(=)</t>
  </si>
  <si>
    <t>21519</t>
  </si>
  <si>
    <t>건축 팀</t>
  </si>
  <si>
    <t>building team</t>
  </si>
  <si>
    <t>건축 공사와 이에 관련된 인사들을 팀으로 간주하는 것. 일반적으로 건설 중심이지만 건축주, 설계, 설비, 토목 관계자 및 행정 기관이 포함되기도 한다.</t>
  </si>
  <si>
    <t>2152</t>
  </si>
  <si>
    <t>여운시간</t>
  </si>
  <si>
    <t>① 실내에서 정상상태 소리를 멈춘뒤 음향 에너지 밀도가 1/106이 되기까지의 시간. ② 잔향시간, 여음시간(=).</t>
  </si>
  <si>
    <t>21520</t>
  </si>
  <si>
    <t>여운이론</t>
  </si>
  <si>
    <t>餘韻理論</t>
  </si>
  <si>
    <t>① 여운시간은 음원의 위치 및 측정위치에 무관. ② 여운시간은 실용적에 비례. ③ 여운시간은 실내흡음량에 반비례. ④ 여운시간은 흡음재료의 위치에 무관. ※ ①, ②, ③, ④를 ｢Sabin의 여운이론｣(⇦)의 용어. ⑤ 여음이론(＝).</t>
  </si>
  <si>
    <t>21521</t>
  </si>
  <si>
    <t>여유 교실</t>
  </si>
  <si>
    <t>spare classroom</t>
  </si>
  <si>
    <t>빈 교실 중 향후 사용 계획이 예측되는 교실을 말한다.</t>
  </si>
  <si>
    <t>21522</t>
  </si>
  <si>
    <t>여유 주택 개방</t>
  </si>
  <si>
    <t>큰 규모의 주택에 거주하는 사람들에게 제2차세계대전 직후 집을 잃은 사람들에게 주택의 일부를 임대하도록 장려한 것.</t>
  </si>
  <si>
    <t>21523</t>
  </si>
  <si>
    <t>여유시간</t>
  </si>
  <si>
    <t>float time, 餘裕時間</t>
  </si>
  <si>
    <t>프로젝트의 평가 기법에서, 다단계로 구성된 프로젝트 계획에서 전체 작업 기간에 영향을 주지 않고 특정의 한 단계에서 작업을 지연시킬 수 있는 시간.</t>
  </si>
  <si>
    <t>21524</t>
  </si>
  <si>
    <t>여음</t>
  </si>
  <si>
    <t>reverberation, 餘音</t>
  </si>
  <si>
    <t>잔향, 여운(=)</t>
  </si>
  <si>
    <t>21525</t>
  </si>
  <si>
    <t>여음시간</t>
  </si>
  <si>
    <t>잔향시간, 여운시간(=)</t>
  </si>
  <si>
    <t>21526</t>
  </si>
  <si>
    <t>여음이론</t>
  </si>
  <si>
    <t>reverberation theory, 餘音理論</t>
  </si>
  <si>
    <t>잔향이론, 여운이론(=)</t>
  </si>
  <si>
    <t>21527</t>
  </si>
  <si>
    <t>여인숙</t>
  </si>
  <si>
    <t>inn, 旅人宿</t>
  </si>
  <si>
    <t>숙박료를 지불하고 여러사람과 공용으로 사용할 수 있게 한 시설로 작은 규모의 여관이다.</t>
  </si>
  <si>
    <t>21529</t>
  </si>
  <si>
    <t>여임대 문울거미</t>
  </si>
  <si>
    <t>2개의 여닫이문 또는 미세기문 등 동일 평면 내에 있는 2개의 창호가 만나는 부분의 문울거미. → 맞춤 문울거미</t>
  </si>
  <si>
    <t>21532</t>
  </si>
  <si>
    <t>여재</t>
  </si>
  <si>
    <t>redundant member, 餘材</t>
  </si>
  <si>
    <t>구조물의 뼈대를 구성함에 있어서 해당 부재가 없더라도 구조물이 불안정해지지 않는 부재. 부정정 구조물에서 부정정 차수만큼의 여재를 제거하면 정정 구조물이 된다.</t>
  </si>
  <si>
    <t>21534</t>
  </si>
  <si>
    <t>여진</t>
  </si>
  <si>
    <t>after shock, 余震</t>
  </si>
  <si>
    <t>지진이 발생 후 그 지진의 영향으로 진앙지 주위에서 발생하는 작은 지진을 말한다. 어떤 특정한 지역에 어떤 특정한 기간에 발생하는 지진 중 규모가 가장 큰 지진을 '본진(本震)'이라 하고, 그 뒤에 발생한 작은 규모의 지진을 '여진(餘震)'이라 한다.</t>
  </si>
  <si>
    <t>신지웅</t>
  </si>
  <si>
    <t>21535</t>
  </si>
  <si>
    <t>여진력</t>
  </si>
  <si>
    <t>물체에 가해지는 진동적인 힘을 말하며 가진력(加振力)이라고도 한다.</t>
  </si>
  <si>
    <t>21536</t>
  </si>
  <si>
    <t>여파기</t>
  </si>
  <si>
    <t>filter; wave filter'=필터(3).</t>
  </si>
  <si>
    <t>여러 주파수가 섞여 있는 전파에서 특정한 주파수만을 분리하도록 만든 전기적 장치.</t>
  </si>
  <si>
    <t>21538</t>
  </si>
  <si>
    <t>여행호스텔</t>
  </si>
  <si>
    <t>旅行hostel</t>
  </si>
  <si>
    <t>여행을 다닐 때 볼 수 있는 가장 보편적인 숙소로 유스호스텔의 일종이다.</t>
  </si>
  <si>
    <t>21539</t>
  </si>
  <si>
    <t>건축 허가</t>
  </si>
  <si>
    <t>building permission</t>
  </si>
  <si>
    <t>법령에서 정한 특정한 기준에 적합한 경우, 원칙적으로 금지되어 있는 건축 행위를 적법하게 할 수 있도록 행정기관이 허용하는 일</t>
  </si>
  <si>
    <t>2154</t>
  </si>
  <si>
    <t>역</t>
  </si>
  <si>
    <t>railway station, 驛</t>
  </si>
  <si>
    <t>정거장과 동일어로, 열차가 사람이나 화물 등을 상하차하고 출발과 도착을 할 수 있도록 하는 시설.</t>
  </si>
  <si>
    <t>21540</t>
  </si>
  <si>
    <t>역T형 옹벽</t>
  </si>
  <si>
    <t>cantilever retaining wall</t>
  </si>
  <si>
    <t>옹벽의 배면에 기초 슬래브가 일부 돌출한 모양의 옹벽</t>
  </si>
  <si>
    <t>21541</t>
  </si>
  <si>
    <t>역관</t>
  </si>
  <si>
    <t>驛館</t>
  </si>
  <si>
    <t>역참(驛站)에서 사람과 말의 중계일을 하는 관청.</t>
  </si>
  <si>
    <t>21542</t>
  </si>
  <si>
    <t>역내 교통</t>
  </si>
  <si>
    <t>internal trip</t>
  </si>
  <si>
    <t>출발지점과 도착지점이 일정한 구역의 안에 동시에 있는 교통.</t>
  </si>
  <si>
    <t>송승민</t>
  </si>
  <si>
    <t>21543</t>
  </si>
  <si>
    <t>역단층</t>
  </si>
  <si>
    <t>reverse fault</t>
  </si>
  <si>
    <t>단층엇갈림이 경사방향으로 일어나는 세로엇갈림 단층 중 단층면의 위쪽이 아래쪽 위로 밀려 올라가는 형태의 단층</t>
  </si>
  <si>
    <t>세화67.5%</t>
  </si>
  <si>
    <t>21545</t>
  </si>
  <si>
    <t>역대칭 응력</t>
  </si>
  <si>
    <t>antisymmetric stress distribution</t>
  </si>
  <si>
    <t>특정 축을 기준으로 대칭인 구조물에서 발생하는 응력의 하나로, 축을 기준으로 크기가 같고 방향이 반대인 응력.</t>
  </si>
  <si>
    <t>21546</t>
  </si>
  <si>
    <t>역대칭하중</t>
  </si>
  <si>
    <t>asymmetrical load, 逆對稱荷重</t>
  </si>
  <si>
    <t>부재 또는 골조의 대칭축을 기준으로 한쪽편에 작용한 하중과 거리와 크기가 같고 방향이 반대로 대칭축 건너편에 작용하는 하중.</t>
  </si>
  <si>
    <t>21548</t>
  </si>
  <si>
    <t>역동작</t>
  </si>
  <si>
    <t>reverse action</t>
  </si>
  <si>
    <t>21549</t>
  </si>
  <si>
    <t>건축 협정</t>
  </si>
  <si>
    <t>building agreement</t>
  </si>
  <si>
    <t>일정 구역 내의 토지 또는 건축물의 소유자, 지상권자 등 관계 권리자 전원이 합의하여 행정청의 인가를 받고 건축물의 건축물의 건축, 대수선 또는 리모델링에 관한 기준을 정하는 것</t>
  </si>
  <si>
    <t>2155</t>
  </si>
  <si>
    <t>역류</t>
  </si>
  <si>
    <t>back flow, 逆流</t>
  </si>
  <si>
    <t>[1] 정상 방향에 대하여 역방향으로 흐르는 것을 칭하며 상하수도 배관이나 덕트 내에서 일어난다.[2] 주변 건물이나 지형 등의 영향으로 바람이 역방향으로 부는 것을 말한다.</t>
  </si>
  <si>
    <t>21551</t>
  </si>
  <si>
    <t>역류 방지 댐퍼</t>
  </si>
  <si>
    <t>check damper； backdraft damper</t>
  </si>
  <si>
    <t>역류를 막아주는 장치로 공기의 흐름을 조절하여 공기가 반대로 이동하는 것을 막는 역할을 한다.</t>
  </si>
  <si>
    <t>21552</t>
  </si>
  <si>
    <t>역류밸브</t>
  </si>
  <si>
    <t>backwater valve, backflow valve, 逆流－</t>
  </si>
  <si>
    <t>물이 역류하는 것을 방지하는 기구. 옥내 배수관으로 오수가 다향 흘러갈 때 하수관 안이 가득 차서 흐르게 되면 역류가 발생한다. 옥내 배수관 끝에 밸브를 설치하여 역류를 방지할 수 있다.</t>
  </si>
  <si>
    <t>21553</t>
  </si>
  <si>
    <t>역률</t>
  </si>
  <si>
    <t>power factor, 力率</t>
  </si>
  <si>
    <t>교류회로에서 전력(유효전력)과 피상전력의 비. 교류회로에서 전력(P)은 전압(V)과 전류(I)의 시간적인 차이(위상차 ф)에 따라 다르므로 P=(VI)×(cosф)로 표시된다. 이것을 유효 전력이라 하고, cosф는 유효전력을 나타내는 비율로 역률이라 한다.</t>
  </si>
  <si>
    <t>21554</t>
  </si>
  <si>
    <t>역방사</t>
  </si>
  <si>
    <t>inverse radiation; backward radiation</t>
  </si>
  <si>
    <t>태양광이 대기를 통과하면서 지면을 향해 방출되는 에너지.(=역복사)</t>
  </si>
  <si>
    <t>21557</t>
  </si>
  <si>
    <t>역변형</t>
  </si>
  <si>
    <t>prestrain, 逆辯形</t>
  </si>
  <si>
    <t>용접을 하는 경우에, 용접에의해 부재에 변형이 일어나 잔류응력이 발생한다. 이 잔류응력이 부재에 변형을 가할것을 예상하여 용접전에 부재에 역방향으로 주는 변형을 역변형 이라고 한다.</t>
  </si>
  <si>
    <t>21558</t>
  </si>
  <si>
    <t>역변형법</t>
  </si>
  <si>
    <t>predistortion method</t>
  </si>
  <si>
    <t>용접을 하는 경우에, 용접에의해 부재에 변형이 일어나 잔류응력이 발생한다. 이 잔류응력이 부재에 변형을 가할것을 예상하여 용접전에 부재에 역방향으로 변형을 준 후 용접을 하는 방법.</t>
  </si>
  <si>
    <t>21559</t>
  </si>
  <si>
    <t>건축 형식</t>
  </si>
  <si>
    <t>building type</t>
  </si>
  <si>
    <t>건축물의 용도에 따라 사무실, 병원, 학교 등으로 분류하거나, 형태, 공간, 의장, 평면 형식, 구조 방식 혹은 층수, 면적 등 기준으로 분류할 수 있는 건물의 유형을 말한다.</t>
  </si>
  <si>
    <t>2156</t>
  </si>
  <si>
    <t>역보</t>
  </si>
  <si>
    <t>reversed beam</t>
  </si>
  <si>
    <t>슬래브의 상단에 있는 보.</t>
  </si>
  <si>
    <t>21560</t>
  </si>
  <si>
    <t>역복사</t>
  </si>
  <si>
    <t>태양광이 대기를 통과하면서 지면을 향해 방출되는 복사에너지로 하향대기복사를 말한다. (=역방사)</t>
  </si>
  <si>
    <t>21561</t>
  </si>
  <si>
    <t>역본관</t>
  </si>
  <si>
    <t>station main building, 驛本館</t>
  </si>
  <si>
    <t>역 건물 중 가장 주된 공간으로 개집찰소, 광장, 수소화물취급소, 여객 대합실, 역무실 등이 구성된다.</t>
  </si>
  <si>
    <t>21562</t>
  </si>
  <si>
    <t>역빌딩</t>
  </si>
  <si>
    <t>station building</t>
  </si>
  <si>
    <t>역사 건물과 빌딩이 합쳐진 형태로 빌딩 안에는 주로 백화점이나 호텔이 있다.</t>
  </si>
  <si>
    <t>21563</t>
  </si>
  <si>
    <t>역빗면홈</t>
  </si>
  <si>
    <t>reverse bevel groove</t>
  </si>
  <si>
    <t>① 판두께가 얇은 그리드 강을 용접할 때에 사용하는 홈이며, 이때에는 총 두께를 그리딩용접에 사용하는 합금 용접봉으로 용접하는 일이 가끔 있음. ② 통상 판두께 15mm 정도의 용접에 사용.</t>
  </si>
  <si>
    <t>21564</t>
  </si>
  <si>
    <t>역사</t>
  </si>
  <si>
    <t>works, construction work, 役事</t>
  </si>
  <si>
    <t>①대규모 공사로 국가를 위한 일을 말한다.. ②공사(工事)라고도 하며 토목이나 건축 따위의 일을 말한다.</t>
  </si>
  <si>
    <t>21565</t>
  </si>
  <si>
    <t>역사 경관</t>
  </si>
  <si>
    <t>오랜 기간 동안 이어져 온 사적이나 전통 민가, 거리, 마을 등의 풍경이나 전망.</t>
  </si>
  <si>
    <t>21566</t>
  </si>
  <si>
    <t>역사 공원</t>
  </si>
  <si>
    <t>historic park</t>
  </si>
  <si>
    <t>도시의 역사적 장소나 시설물, 유적 유물 등을 활용하여 도시민의 휴식과 교육을 목적으로 설치하는 주제공원의 하나.</t>
  </si>
  <si>
    <t>21567</t>
  </si>
  <si>
    <t>역사 박물관</t>
  </si>
  <si>
    <t>history museum</t>
  </si>
  <si>
    <t>역사 관련 자료등을 연구해서 이 정보들을 일반사람들이 관람 할 수 있도록 분류를 나눠 전시하는 박물관을 말한다.</t>
  </si>
  <si>
    <t>21568</t>
  </si>
  <si>
    <t>역사이펀 작용</t>
  </si>
  <si>
    <t>back siphonage</t>
  </si>
  <si>
    <t>변기나 세면기, 욕조 등에서 일어나는 작용으로 트랩이 막혀 오수가 가득 찬 경우, 단수 등으로 급수관에 부압이 발생할 수 있다. 이때 급수관이 오수를 빨아들여서 역류시키는 현상을 역 사이펀 작용이라 한다.</t>
  </si>
  <si>
    <t>21569</t>
  </si>
  <si>
    <t>역사적 가구</t>
  </si>
  <si>
    <t>historic center; historic quarter</t>
  </si>
  <si>
    <t>한 지역에서 오랜 기간에 걸쳐 형성되어 온 도시 평태와 건조물 등이 현재까지 유지되고 있는 구역.</t>
  </si>
  <si>
    <t>21570</t>
  </si>
  <si>
    <t>역사적 건조물</t>
  </si>
  <si>
    <t>historic building</t>
  </si>
  <si>
    <t>현재 존재하는 역사적 가치가 높은 건축이나 그 지역의 역사와 유서 등을 잘 보여주는 건조물</t>
  </si>
  <si>
    <t>21571</t>
  </si>
  <si>
    <t>역사적 경관</t>
  </si>
  <si>
    <t>historical landscape</t>
  </si>
  <si>
    <t>21572</t>
  </si>
  <si>
    <t>역사적 풍토 보존 구역</t>
  </si>
  <si>
    <t>preservation area of historic land scape</t>
  </si>
  <si>
    <t>역사적 가치가 높은 건축이나 유적 등과 주변 환경이 조화로운 역사적 환경을 보존하기 위하여 지정하였던 지구. →역사적 풍토 특별 보존 지구.</t>
  </si>
  <si>
    <t>21573</t>
  </si>
  <si>
    <t>역사적 풍토 특별 보존 지구</t>
  </si>
  <si>
    <t>special preservation area of historic landscape</t>
  </si>
  <si>
    <t>역사적 풍토 보존 구역 중 특별히 관리가 필요하여 지정하는 지역 .</t>
  </si>
  <si>
    <t>21574</t>
  </si>
  <si>
    <t>역사적 환경</t>
  </si>
  <si>
    <t>historical environment</t>
  </si>
  <si>
    <t>역사적 의의를 갖는 전통 및 문화를 구현·형성하고 있는 건조물·유적 등과 주위의 자연환경이 일체를 이루고 있는 것</t>
  </si>
  <si>
    <t>21575</t>
  </si>
  <si>
    <t>역삼투</t>
  </si>
  <si>
    <t>reverse osmosis</t>
  </si>
  <si>
    <t>삼투압보다 높은 압력을 가할 때 용액으로부터 순수한 용매가 반투막을 통해 빠져나오는 현상을 역삼투라고 한다. 이 원리를 이용하여 해수 담수화, 폐수 처리, 초순수 제조를 할 수 있다.</t>
  </si>
  <si>
    <t>21576</t>
  </si>
  <si>
    <t>역세권</t>
  </si>
  <si>
    <t>railway station sphere</t>
  </si>
  <si>
    <t>기차나 지하철의 어떠한 역 주변으로 하여금 이용하는 거주자들이 분포된 영역.</t>
  </si>
  <si>
    <t>21577</t>
  </si>
  <si>
    <t>역슬래브</t>
  </si>
  <si>
    <t>reversed slab</t>
  </si>
  <si>
    <t>보 하단에 설치한 슬래브</t>
  </si>
  <si>
    <t>21578</t>
  </si>
  <si>
    <t>역쌍대공지붕틀</t>
  </si>
  <si>
    <t>inverted queen post truss, 逆雙臺工－</t>
  </si>
  <si>
    <t>쌍대공트러스를 거꾸로 한 지붕틀</t>
  </si>
  <si>
    <t>21579</t>
  </si>
  <si>
    <t>역압</t>
  </si>
  <si>
    <t>back pressure, 逆壓</t>
  </si>
  <si>
    <t>기체나 액체의 흐름이 막혔을 때, 반대 방향으로 높은 압력이 생기는 것.</t>
  </si>
  <si>
    <t>21580</t>
  </si>
  <si>
    <t>역왕대공지붕틀</t>
  </si>
  <si>
    <t>inverted king post truss, 逆王臺工－</t>
  </si>
  <si>
    <t>왕대공지붕틀를 거꾸로 한 지붕틀</t>
  </si>
  <si>
    <t>21583</t>
  </si>
  <si>
    <t>역일영 곡선</t>
  </si>
  <si>
    <t>일영 곡선(건물 일영, 실내 일조, 직사 일광에 대한 차양 방법 등을 검토하기 위하여 태양의 고도각, 방위각, 일영 길이 등을 정리하여 표시한 그림)을 반전한 것(=일사 곡선)</t>
  </si>
  <si>
    <t>21585</t>
  </si>
  <si>
    <t>역일환산계획공정표</t>
  </si>
  <si>
    <t>time scaled network, critical path chart, 曆日換算計劃工程表</t>
  </si>
  <si>
    <t>① 네트워크의 용어. ② 계획사업을 달성하는데 필요한 활동 상호관계를 단계‧활동 및 명목상 활동을 사용하여 도시한 계획공정표로서 화살표의 길이는 시간적 개념과 유관하며 역일(曆日)로도 표시. ③ 계획작성방법 중 가장 많이 편리하게 대표적으로 쓰이는 것(화살계획공정표와 함께)의 하나. ④ 역일 표시는 年‧月‧日순으로 아라비아 숫자로 각각 그 단위 내에 표기함을 원칙으로 하나, 공사를 동일 연도 내에 시공 시에는 연도 표시를 생략하고 月‧日만으로 표기할 수 있음.</t>
  </si>
  <si>
    <t>21586</t>
  </si>
  <si>
    <t>역적</t>
  </si>
  <si>
    <t>impulse</t>
  </si>
  <si>
    <t>운동량에 변화를 일으키는 힘을 말한다. 역적은 힘의 크기와 그 힘이 작용한 시간의 곱으로 계산할 수 있다.</t>
  </si>
  <si>
    <t>21587</t>
  </si>
  <si>
    <t>역전 광장</t>
  </si>
  <si>
    <t>station square； station plaza</t>
  </si>
  <si>
    <t>철도와 도로 교통의 원활한 연계와 시설 이용객 및 보행자의 편리를 도모하기 위해 역 전면에 조성된 광장</t>
  </si>
  <si>
    <t>21588</t>
  </si>
  <si>
    <t>역전층</t>
  </si>
  <si>
    <t>inversion layer</t>
  </si>
  <si>
    <t>21589</t>
  </si>
  <si>
    <t>건축 활동</t>
  </si>
  <si>
    <t>building activity</t>
  </si>
  <si>
    <t>건축 공사를 중심으로 그 변화 추이와 물량를 관찰하는 개념</t>
  </si>
  <si>
    <t>2159</t>
  </si>
  <si>
    <t>역제곱 법칙</t>
  </si>
  <si>
    <t>어떤 힘의 크기(음원, 광원 등)가 거리의 제곱에 반비례해서 줄어드는 현상을 나타내는 법칙</t>
  </si>
  <si>
    <t>21590</t>
  </si>
  <si>
    <t>역지변</t>
  </si>
  <si>
    <t>21591</t>
  </si>
  <si>
    <t>역지판</t>
  </si>
  <si>
    <t>액체나 기체가 흐를 때, 일정한 방향으로 흐르는 유체가 역류하는 것을 막는 밸브(=체크밸브)</t>
  </si>
  <si>
    <t>21592</t>
  </si>
  <si>
    <t>역참</t>
  </si>
  <si>
    <t>驛站</t>
  </si>
  <si>
    <t>말을 타고 가서 외국사신을 맞이하고 접하는 일과 국가의 명령이나 공문서를 전달하는 일을 위해 마련된 교통∙통신 기관을 말한다. 지친 말을 바꿔 타고 가는 곳이다.</t>
  </si>
  <si>
    <t>21593</t>
  </si>
  <si>
    <t>역청</t>
  </si>
  <si>
    <t>bitumen, 瀝靑</t>
  </si>
  <si>
    <t>천연산의 고체 ·반고체 ·액체 ·기체의 탄화수소 화합물의 총칭을 말하며, 넓게는 석유 ·천연가스 ·석탄이나 그것들의 가공물을 말함.</t>
  </si>
  <si>
    <t>21594</t>
  </si>
  <si>
    <t>역청골재혼합물의 피막처리시험방법</t>
  </si>
  <si>
    <t>아스팔트 골재 혼합물의 피막박리 시험방법(KS F 2355)</t>
  </si>
  <si>
    <t>21595</t>
  </si>
  <si>
    <t>역청질도료</t>
  </si>
  <si>
    <t>bituminous paint, 瀝靑質塗料</t>
  </si>
  <si>
    <t>비튜멘을 전색제로 한 도료. 팽윤 타르를 사용한 타르 에폭시 수지 도료가 많이 알려져 있다.</t>
  </si>
  <si>
    <t>21596</t>
  </si>
  <si>
    <t>역청질포장용 혼합재의 시료채취방법</t>
  </si>
  <si>
    <t>아스팔트 포장 혼합물의 시료채취방법 (KS F 2350)</t>
  </si>
  <si>
    <t>21597</t>
  </si>
  <si>
    <t>역청질혼합재의 압축강도시험방법</t>
  </si>
  <si>
    <t>아스팔트 혼합물의 압축강도 시험방법 (KS F 2351)</t>
  </si>
  <si>
    <t>21598</t>
  </si>
  <si>
    <t>역청탄</t>
  </si>
  <si>
    <t>bituminous coal, 瀝靑炭</t>
  </si>
  <si>
    <t>검고 광택이 있는 가장 일반적인 석탄. 갈탄과 무연탄의 중간 정도로 탄화된 것으로, 탄소의 함량은 무연탄보다 적지만 유질(油質)이 풍부하다. 도시가스나 코크스 따위를 만드는 데 쓰임</t>
  </si>
  <si>
    <t>21599</t>
  </si>
  <si>
    <t>FRC</t>
  </si>
  <si>
    <t>216</t>
  </si>
  <si>
    <t>건축 후퇴</t>
  </si>
  <si>
    <t>도로 경계선이나 대지 경계선에서 일정거리를 두어야 하는 건축 규제의 하나</t>
  </si>
  <si>
    <t>2160</t>
  </si>
  <si>
    <t>역청포장혼합물의 이론적 최대비중시험법</t>
  </si>
  <si>
    <t>아스팔트 혼합물의 이론 최대비중 시험방법 (KS F 2366)</t>
  </si>
  <si>
    <t>21600</t>
  </si>
  <si>
    <t>역청포장혼합물의 입자피막박리시험방법</t>
  </si>
  <si>
    <t>아스팔트 골재 혼합물의 피막박리 시험방법 (KS F 2355)</t>
  </si>
  <si>
    <t>21601</t>
  </si>
  <si>
    <t>역청포장혼합재굵은골재</t>
  </si>
  <si>
    <t>아스팔트 혼합물용 골재  (KS F 2357)</t>
  </si>
  <si>
    <t>21602</t>
  </si>
  <si>
    <t>역청표면처리용 재료의 사용량</t>
  </si>
  <si>
    <t>아스팔트 표면 처리용 재료 (KS F 2363)</t>
  </si>
  <si>
    <t>21605</t>
  </si>
  <si>
    <t>역청혼합물공시체제조방법(캘리포니아식)</t>
  </si>
  <si>
    <t>KS F 2334 캘리포니아 반죽 다짐기에 의한 아스팔트 혼합물 공시체 제작 방법</t>
  </si>
  <si>
    <t>21606</t>
  </si>
  <si>
    <t>역치</t>
  </si>
  <si>
    <t>두 자극 사이의 감각적인 차이를 가까스로 정확하게 구별하는 척도상의 자극 값이나 자극의 존재를 말하며 식별역과 자극역을 통틀어 말한다.</t>
  </si>
  <si>
    <t>21607</t>
  </si>
  <si>
    <t>역치기 공법</t>
  </si>
  <si>
    <t>inverted construction method</t>
  </si>
  <si>
    <t>지하(하부) 공사시 사용하는 공법, 흙을 퍼내고 콘크리트를 상부에서 부어 하부로 흘러보내 시공하는 공법</t>
  </si>
  <si>
    <t>21608</t>
  </si>
  <si>
    <t>역카르노 사이클</t>
  </si>
  <si>
    <t>converse Carnot’s cycle</t>
  </si>
  <si>
    <t>21609</t>
  </si>
  <si>
    <t>건축가</t>
  </si>
  <si>
    <t>architect, 建築家</t>
  </si>
  <si>
    <t>① 건축물의 계획을 세우고 설계를 하며 감독하는 사람. ② 사용자의 요구사항을 건축 환경에 반영하는 사람. ③ 관련 법률에 의해 건축가의 자격을 취득한 개인을 건축사라고 부른다.</t>
  </si>
  <si>
    <t>2161</t>
  </si>
  <si>
    <t>역푸리에 변환</t>
  </si>
  <si>
    <t>주파수 영역 정보를 시간 영역 정보로 바꿔주는 변환을 말한다.</t>
  </si>
  <si>
    <t>21610</t>
  </si>
  <si>
    <t>역풍막이</t>
  </si>
  <si>
    <t>draft hood</t>
  </si>
  <si>
    <t>역풍에 의하여 발생하는 불연소 또는 이상 연소 등을 방지하고, 연기가 실내로 유입되는 것을 막아주는 장치</t>
  </si>
  <si>
    <t>세화34.9%</t>
  </si>
  <si>
    <t>21611</t>
  </si>
  <si>
    <t>역풍현상</t>
  </si>
  <si>
    <t>逆風現狀</t>
  </si>
  <si>
    <t>① 굴뚝머리에서 눈‧비‧바람이 고래로 역류되는 병. ② 온돌병의 하나.</t>
  </si>
  <si>
    <t>21612</t>
  </si>
  <si>
    <t>역학</t>
  </si>
  <si>
    <t>dynamics, mechanics, 力學</t>
  </si>
  <si>
    <t>① 다양한 힘에 대한 학문으로, 물리적 개체가 외부 힘이나 상호작용에 의해 위치 또는 속도등의 변수가 어떻게 변화하는지에 대해 탐구하는 과학이다. ② 역학의 기본은 갈릴레오, 케플러, 뉴턴 등의 과학자들에 의해 마련되었다. ③ 대상 물리적 개체의 운동성을 기준으로 정역학과 동역학으로 나뉘며, 역학의 대상에 따라 유체, 강체, 양자, 열 등의 역학으로 분류된다.</t>
  </si>
  <si>
    <t>21613</t>
  </si>
  <si>
    <t>역학적 닮음</t>
  </si>
  <si>
    <t>kinematical similarity</t>
  </si>
  <si>
    <t>21614</t>
  </si>
  <si>
    <t>역화</t>
  </si>
  <si>
    <t>back fire, flash back, 逆火</t>
  </si>
  <si>
    <t>(1) 불꽃이 돌발적으로 팁 안으로 역행하는 현상을 말한다. 공기·연료 혼합 가스의 폭발에 의해 생기는 소음을 말한다. (2) 흡기 밸브가 열려 있는 동안 공기와 연료 중에 조기에 점화됨으로써 이때의 연소 폭발이 흡기 다기관을 경유해서 기화기로 토출되는 현상을 말한다.</t>
  </si>
  <si>
    <t>21616</t>
  </si>
  <si>
    <t>역흐름</t>
  </si>
  <si>
    <t>기존의 흐름과 반대 방향으로 흐르는 것(=역류)</t>
  </si>
  <si>
    <t>21617</t>
  </si>
  <si>
    <t>연①</t>
  </si>
  <si>
    <t>lead, 鉛</t>
  </si>
  <si>
    <t>보통 납이라고 한다. 원자번호 82, 원자량 207.2, 융점 327℃, 불점 1515℃, 비중 11.4으로, 사용되는 비철금속 중에서 가장 비중이 무거운 금속이나, 쉽게 가공할 수 있으며, 전연성이 있는 청회색을 띈다. 열에 의해 산화되어 연산화물을 발생한다. 연은 이온화 경향이 작아 희산에서는 일반적으로 녹기 어려우나 산소가 있으면 약산에서도 간단히 녹는다</t>
  </si>
  <si>
    <t>21618</t>
  </si>
  <si>
    <t>연②</t>
  </si>
  <si>
    <t>지붕 양쪽 마구리에 대는 부연의 서까래.</t>
  </si>
  <si>
    <t>21619</t>
  </si>
  <si>
    <t>건축경영</t>
  </si>
  <si>
    <t>건물을 대상으로 한 경제활동 가운데 생산‧유지‧관리 채산(採算) 등 유통으로부터 소비까지의 분야를 대상으로 한 것.</t>
  </si>
  <si>
    <t>2162</t>
  </si>
  <si>
    <t>연간 공조</t>
  </si>
  <si>
    <t>all season air conditioning</t>
  </si>
  <si>
    <t>건물 실내의 온습도를 1년 동안 일정한 조건으로 유지하도록 보일러 및 냉동기를 가동하여 공기 조화를 하는 것</t>
  </si>
  <si>
    <t>21621</t>
  </si>
  <si>
    <t>연간 부하</t>
  </si>
  <si>
    <t>annual load</t>
  </si>
  <si>
    <t>1년 동안 매시간 사용한 냉난방 기기 부하를 더한 값</t>
  </si>
  <si>
    <t>21622</t>
  </si>
  <si>
    <t>연간 에너지 소비량</t>
  </si>
  <si>
    <t>annual energy consumption</t>
  </si>
  <si>
    <t>실내의 쾌적한 환경과 온도를 유지하는 기기들이 1년 동안 사용한 에너지로 냉난방용 기기의 연간 에너지 소비량을 말한다.</t>
  </si>
  <si>
    <t>21624</t>
  </si>
  <si>
    <t>연간 열부하 계수</t>
  </si>
  <si>
    <t>perimeter annual load factor</t>
  </si>
  <si>
    <t>건물 외주부의 에너지 절약적 여부를 나타내는 계수로서 단열성능을 평가하는 지표이다. 건물의 외주부, 창, 등을 통하여 방출되는 열 손실을 바탕으로 산출된다. 연간 열부하 계수 = 외주부의 연간 열부하(Mcal/year) ÷ 외주부의 바닥면적(m²)</t>
  </si>
  <si>
    <t>21625</t>
  </si>
  <si>
    <t>연강</t>
  </si>
  <si>
    <t>mild steel, soft steel, 軟鋼</t>
  </si>
  <si>
    <t>탄소강의 일종으로 탄소 C의 함유량에 따라 분류 되는데, 연강의 경우 C의 함유량이 0.15～0.28%정도로 비교적 탄소 함유량이 적고 무른 강철을 뜻한다.  토목·건축물의 구조용 부재로 쓰이며, 인장강도는 38～48kg/mm² 정도이다.</t>
  </si>
  <si>
    <t>21626</t>
  </si>
  <si>
    <t>연강피복아크용접봉</t>
  </si>
  <si>
    <t>mild steel arc welding electrode</t>
  </si>
  <si>
    <t>아크 용접시의 전극으로 사용되는 용접봉, 피복제를 입힌 것</t>
  </si>
  <si>
    <t>21627</t>
  </si>
  <si>
    <t>연건평</t>
  </si>
  <si>
    <t>total floor area</t>
  </si>
  <si>
    <t>연건축면적이라고도 하며 건축물의 각 층 바닥면적의 합계를 말한다. 특정 겨우 자동차의 정류 또는 주차를 위한 시설 바닥면적은 포함하지 않는다.</t>
  </si>
  <si>
    <t>21629</t>
  </si>
  <si>
    <t>건축경제</t>
  </si>
  <si>
    <t>building economy, 建築經濟</t>
  </si>
  <si>
    <t>① 건물을 하나의 재(財)라고 하는 관점에서 경제적으로 인식하는 체재. ② 건축재의 분배의 모순이 해명을 포함하여 건축물의 형성에서부터 소멸까지를 경제와의 관계로 생각할 때 경제현상으로서의 건축을 인식하는 견해, 건축물의 생산과정에 있어서의 여러 가지를 해명하려고 하는 견해, 건물의 생산‧유통‧소비 등의 건축 경영적 견지의 3자가 존재한다. 다시 기술논쟁의 일환으로서의 건설기술의 본질의 해명 또는 사회문제인 주택문제의 건축면에서의 해명도 넓은 의미에서 건축경제의 일부라고 쓰임.</t>
  </si>
  <si>
    <t>2163</t>
  </si>
  <si>
    <t>연건평 벽률</t>
  </si>
  <si>
    <t>wall ratio based on the total floor area</t>
  </si>
  <si>
    <t>건물의 1층에서 보간 방향 또는 도리 길이 방향의 벽에 대한 수평 총단면적의 연건평에 대한 비.</t>
  </si>
  <si>
    <t>21631</t>
  </si>
  <si>
    <t>연결 도로</t>
  </si>
  <si>
    <t>access road</t>
  </si>
  <si>
    <t>통행의 말단인 주거지나 각종 시설물과 접속되는 국지 교통을 보조간선도로로 연결하여 주는 기능의 도로</t>
  </si>
  <si>
    <t>21632</t>
  </si>
  <si>
    <t>연결 말뚝</t>
  </si>
  <si>
    <t>follower pile； spliced pile</t>
  </si>
  <si>
    <t>2개 이상의 말뚝을 연결하는 말뚝</t>
  </si>
  <si>
    <t>21633</t>
  </si>
  <si>
    <t>연결 복도</t>
  </si>
  <si>
    <t>connecting corridor; connecting bridge</t>
  </si>
  <si>
    <t>두 동이상의 건물을 연결하는 통로.</t>
  </si>
  <si>
    <t>21634</t>
  </si>
  <si>
    <t>연결 살수 설비</t>
  </si>
  <si>
    <t>hooking up sprinkler system； sprinkler system with hose connection</t>
  </si>
  <si>
    <t>지하층에서 화재 발생 시 소방차로부터 송수구를 통해 압력수를 보내고 살수 헤드로 소화하는 설비를 말한다. 송수구, 배관, 살수헤드 등으로 구성된다.</t>
  </si>
  <si>
    <t>세화40.8%</t>
  </si>
  <si>
    <t>21635</t>
  </si>
  <si>
    <t>연결 송수관</t>
  </si>
  <si>
    <t>continuous water supplying pipe； fire department connection; fire department standpipe</t>
  </si>
  <si>
    <t>21636</t>
  </si>
  <si>
    <t>연결 제방</t>
  </si>
  <si>
    <t>approach bank</t>
  </si>
  <si>
    <t>도로 등을 연결하기 위한 제방</t>
  </si>
  <si>
    <t>21637</t>
  </si>
  <si>
    <t>연결관</t>
  </si>
  <si>
    <t>lateral sewer, 連結管</t>
  </si>
  <si>
    <t>21638</t>
  </si>
  <si>
    <t>연결근</t>
  </si>
  <si>
    <t>tie bar, 連結筋</t>
  </si>
  <si>
    <t>주철근을 둘러 싼 보조철근으로 늑근, 대근, 대각선근 등을 통틀어 이른다.</t>
  </si>
  <si>
    <t>21639</t>
  </si>
  <si>
    <t>건축계약</t>
  </si>
  <si>
    <t>contract of construction, 建築契約</t>
  </si>
  <si>
    <t>건축주와 시공자 사이에 맺는 건축 공사에 관련된 시공적‧기술적‧상업적 등 내용을 포함하는 계약.</t>
  </si>
  <si>
    <t>2164</t>
  </si>
  <si>
    <t>연결벽돌식 공간벽</t>
  </si>
  <si>
    <t>bonded hollow wall</t>
  </si>
  <si>
    <t>공간을 구분하기 위해 벽돌로 쌓아 만든 벽.</t>
  </si>
  <si>
    <t>21640</t>
  </si>
  <si>
    <t>연결보</t>
  </si>
  <si>
    <t>tie beam, 連結梁</t>
  </si>
  <si>
    <t>① 기둥의 부동침하나 이동을 막기 위하여 독립기초부에 두는 지중보(⇦). ② 주각에서 전달되는 휨모멘트를 받고 라멘계산에 있어 주각고정이라는 조건 등에 의해 계산상의 단면보다 큰 것으로 해야 함. ③ ⇨기초보. ④ ⇨기초벽.</t>
  </si>
  <si>
    <t>21641</t>
  </si>
  <si>
    <t>연결송수관</t>
  </si>
  <si>
    <t>siamese connection, 連結送水管</t>
  </si>
  <si>
    <t>21643</t>
  </si>
  <si>
    <t>연결쇠</t>
  </si>
  <si>
    <t>wall tie</t>
  </si>
  <si>
    <t>① 겹벽체의 강도를 높이기 위하여 안벽과 바깥벽을 연결하는 쇠붙이를 말한다 ② 결속선에 의해 철근을 묶는 법의 하나. ② 벽돌 구조의 2중벽을 보강하기 위한 철물. 월 타이.</t>
  </si>
  <si>
    <t>21644</t>
  </si>
  <si>
    <t>연결식 거더가설법</t>
  </si>
  <si>
    <t>grider connection erection, 連結式－架設法</t>
  </si>
  <si>
    <t>2경간 이상의 거더를 연결하여 후방 거더에 전방거더와 이에 대응하는 하중을 올려 놓은 후 서서히 끌어내며 교량거더를 가설하는 공법.</t>
  </si>
  <si>
    <t>기문당51.8%</t>
  </si>
  <si>
    <t>21645</t>
  </si>
  <si>
    <t>연결재</t>
  </si>
  <si>
    <t>連結材</t>
  </si>
  <si>
    <t>기둥이나 벽판 등의 기본 구조물의 안정성을 확보하기 위하여 이어 묶어 주는 부재.</t>
  </si>
  <si>
    <t>21646</t>
  </si>
  <si>
    <t>연결줄눈</t>
  </si>
  <si>
    <t>collar joint, 連結－</t>
  </si>
  <si>
    <t>조적조의 공간쌓기 등에 있어서 안쌓기와 겉쌓기의 벽을 연결하는 줄눈.</t>
  </si>
  <si>
    <t>21647</t>
  </si>
  <si>
    <t>연결철물</t>
  </si>
  <si>
    <t>連結鐵物</t>
  </si>
  <si>
    <t>비계 등이 넘어지지 않도록 건물과의 사이에 일정한 간격으로 고정시키기 위하여 사용하는 것을 의미함.</t>
  </si>
  <si>
    <t>21648</t>
  </si>
  <si>
    <t>연결판</t>
  </si>
  <si>
    <t>gusset plate, 連結板</t>
  </si>
  <si>
    <t>철골 구조의 절점에서 부재를 접합하기 위해 사용하는 강판</t>
  </si>
  <si>
    <t>21649</t>
  </si>
  <si>
    <t>연결편</t>
  </si>
  <si>
    <t>shear connecter, 連結片</t>
  </si>
  <si>
    <t>상하로 분리된 보에서 일체화로 거동할 수 있도록 그 두 부분 사이에 작용하는 전단력을 전달할 수 있게 고정시키는 장치나 도구</t>
  </si>
  <si>
    <t>21650</t>
  </si>
  <si>
    <t>연결핀</t>
  </si>
  <si>
    <t>틀의 연결부에 사용하는 이음 철물을 의미</t>
  </si>
  <si>
    <t>21651</t>
  </si>
  <si>
    <t>연결확대기초</t>
  </si>
  <si>
    <t>continuous footing foundation, 連結擴大基礎</t>
  </si>
  <si>
    <t>인접 지반의 침범 또는 지지력의 문제를 해결하기 위하여
다수의 기초 기둥을 연결해서 만든 기초</t>
  </si>
  <si>
    <t>21652</t>
  </si>
  <si>
    <t>연경비 비교법</t>
  </si>
  <si>
    <t>1년 동안에 필요한 경비에 이윤을 더하여 임대료를 추정하며 건물,토지 등의 임대료를 평가 하는 방식 중 하나이다.</t>
  </si>
  <si>
    <t>21653</t>
  </si>
  <si>
    <t>연경비 현가 비교법</t>
  </si>
  <si>
    <t>미래의 금액이 현재의 가치로 어느 정도인지를 추정하는 방법. →현대 가치법(＝).</t>
  </si>
  <si>
    <t>21654</t>
  </si>
  <si>
    <t>연관①</t>
  </si>
  <si>
    <t>smoke tube, 煙管</t>
  </si>
  <si>
    <t>내부에는 연소 가스가 통과하고 외부에는 보일러와 접촉하여 보일러수에 열을 전달하는 관으로, 연관 보일러나 노통 연관 보일러의 전열관으로 이용된다.</t>
  </si>
  <si>
    <t>21657</t>
  </si>
  <si>
    <t>연관②</t>
  </si>
  <si>
    <t>lead pipe, 鉛管</t>
  </si>
  <si>
    <t>납으로 만들어진 관으로 수도관, 가스관, 배수관 등으로 사용된다. 내식성, 내산성은 크지만 콘크리트, 모르타르 등의 알칼리에는 침식 작용이 발생하므로 콘크리트 매설 부분에는 피복할 필요가 있다.</t>
  </si>
  <si>
    <t>21658</t>
  </si>
  <si>
    <t>연관보일러</t>
  </si>
  <si>
    <t>smoke tube boiler, fire tube boiler, 煙管－</t>
  </si>
  <si>
    <t>보일러 동체 내부에 다수의 연관을 배관하고, 그 속에 열가스를 통하게 하여 동체 안의 물을 가열하도록 한 보일러.</t>
  </si>
  <si>
    <t>21659</t>
  </si>
  <si>
    <t>건축계획원론</t>
  </si>
  <si>
    <t>建築計劃原論</t>
  </si>
  <si>
    <t>① 빛, 소리, 열, 공기, 색채 등에 관련된 건축계획 연구 분야. ② 일조‧채광‧조명‧음향‧색채 등의 환경 개선을 목적으로 하는 연구분야</t>
  </si>
  <si>
    <t>2166</t>
  </si>
  <si>
    <t>연관식 보일러</t>
  </si>
  <si>
    <t>21660</t>
  </si>
  <si>
    <t>연교차</t>
  </si>
  <si>
    <t>annual rang, 年較差</t>
  </si>
  <si>
    <t>21661</t>
  </si>
  <si>
    <t>연구 도서관</t>
  </si>
  <si>
    <t>research library</t>
  </si>
  <si>
    <t>이용자의 조사연구 보조를 서비스 하기 위해 학술 연구에 대한 전문성이 높은 자료와 정보를 수집한 도서관.</t>
  </si>
  <si>
    <t>21662</t>
  </si>
  <si>
    <t>연구 학원 도시</t>
  </si>
  <si>
    <t>research and university city</t>
  </si>
  <si>
    <t>지역경제 활성화와 국가경쟁력을 강화할 목적으로 조성된 대학, 연구소, 공공기관, 산업체 등의 인적·물적 자원을 집적한 도시. → 학원 도시</t>
  </si>
  <si>
    <t>21663</t>
  </si>
  <si>
    <t>연구소</t>
  </si>
  <si>
    <t>laboratory</t>
  </si>
  <si>
    <t>어떠한 분야의 연구를 지속적으로 하는 조직 또는 시설을 말한다.</t>
  </si>
  <si>
    <t>21664</t>
  </si>
  <si>
    <t>연구실</t>
  </si>
  <si>
    <t>study room; laboratory</t>
  </si>
  <si>
    <t>연구를 하는 공간을 가리킨다.</t>
  </si>
  <si>
    <t>21665</t>
  </si>
  <si>
    <t>연귀</t>
  </si>
  <si>
    <t>mitre, miter, 燕口</t>
  </si>
  <si>
    <t>면과 면을 맞추기 위하여 문짝 등의 귀끝을 모지게 엇벤 곳. 두재의 끝맞춤에 있어서 나무 마구리가 보이지 않게 귀를 45°로 접어서 맞추는 것. 모서리 구석 등에 쓰이는 맞춤이고, 창호 수장재 등의 표면 마구리를 감추는데 쓰임.</t>
  </si>
  <si>
    <t>21666</t>
  </si>
  <si>
    <t>연귀마구리대</t>
  </si>
  <si>
    <t>① 마구리를 45°로 자를 때 쓰이는 마구리대(규준자)의 하나(목공구). ② 45°로 먹줄을 칠 때도 쓰임.</t>
  </si>
  <si>
    <t>21671</t>
  </si>
  <si>
    <t>연귀맞춤</t>
  </si>
  <si>
    <t>miter joint</t>
  </si>
  <si>
    <t>가구, 건축물 등의 접합에 쓰이며, 재(材)는 45도 또는 여러 각도로 짜서 마구리를 외부에 보이지 않게 하는 접합법</t>
  </si>
  <si>
    <t>21674</t>
  </si>
  <si>
    <t>연귀반턱장부</t>
  </si>
  <si>
    <t>창호이음의 일종으로 반턱장부가 연귀로 된 것.</t>
  </si>
  <si>
    <t>21675</t>
  </si>
  <si>
    <t>연귀석</t>
  </si>
  <si>
    <t>5행석 배치에서 같은 형의 2석을 사용한 것의 하나.</t>
  </si>
  <si>
    <t>21676</t>
  </si>
  <si>
    <t>연귀쌍장부맞춤</t>
  </si>
  <si>
    <t>출입문틀 및 창틀의 위틀선과 선틀의 맞춤에 쓰임.</t>
  </si>
  <si>
    <t>21678</t>
  </si>
  <si>
    <t>건축공사</t>
  </si>
  <si>
    <t>construction work, 建築工事</t>
  </si>
  <si>
    <t>① 건축에 관한 공사. ② 건축공사는 주로 목재‧흙‧석재‧벽돌‧시멘트 및 금속재 등을 사용하여, 우리 생활의 가장 근본이 되는 생활 근거지인 주택‧활동장소인 학교‧공장‧빌딩 등의 건축물을 지상에 세워 우리의 생활을 보다 윤택하고 안락하게 할 수 있도록 하기 위해서 하는 공사를 총칭. ③ ⇨건설공사.</t>
  </si>
  <si>
    <t>2168</t>
  </si>
  <si>
    <t>연귀자</t>
  </si>
  <si>
    <t>miter ruller, 燕口尺</t>
  </si>
  <si>
    <t>연귀를 맞추는데 쓰는 45도 각도로 을모진 틀자. 연귀를 맞추거나 소반의 천판 또는 그 밖의 다용을 만들때 사용함</t>
  </si>
  <si>
    <t>21680</t>
  </si>
  <si>
    <t>연귀장부</t>
  </si>
  <si>
    <t>서로 다른 두 부재를 45도로 깎아 직각으로 붙힐때, 이음을 튼튼하게 하기 위해 끼우는 것</t>
  </si>
  <si>
    <t>21681</t>
  </si>
  <si>
    <t>연귀장부 맞춤</t>
  </si>
  <si>
    <t>토대, 띠장, 문집대 등의 모서리 맞춤의 한 종류. 모서리의 바깥면을 맞추어 마구리를 감추는 역할을 한다.</t>
  </si>
  <si>
    <t>세화55.4%</t>
  </si>
  <si>
    <t>21682</t>
  </si>
  <si>
    <t>연귀촉맞춤</t>
  </si>
  <si>
    <t>燕口鏃－</t>
  </si>
  <si>
    <t>숫장부와 암장부를 45도 사선으로 결합하는 맞춤</t>
  </si>
  <si>
    <t>21683</t>
  </si>
  <si>
    <t>연귀판</t>
  </si>
  <si>
    <t>miter plate</t>
  </si>
  <si>
    <t>나무의 마구리를 45도가 되게 깎을 때 쓰는 틀.</t>
  </si>
  <si>
    <t>21684</t>
  </si>
  <si>
    <t>연극 극장</t>
  </si>
  <si>
    <t>drama theater</t>
  </si>
  <si>
    <t>극장,음악당,오페라 하우스와는 대비된 주로 연극(드라마)이 상연되는 극장을 말한다.</t>
  </si>
  <si>
    <t>21685</t>
  </si>
  <si>
    <t>연금 주택 융자</t>
  </si>
  <si>
    <t>피보험자가 살기 위한 주택의 자금(資金)으로서 융자되며 후생 연금보험 및 국민 연금적립금의 환원 융자로 일본에서 시행된다.</t>
  </si>
  <si>
    <t>21686</t>
  </si>
  <si>
    <t>연금 현가</t>
  </si>
  <si>
    <t>capitalized value of pension</t>
  </si>
  <si>
    <t>연금액, 이자율, 지급 기간이 토대로, 연금 현가표를 통하여 간략히 산출되며, 어떠한 시점의 경제 가치로 매년 일정 금액만큼 지금되는 연금의 계열을 평가한 금액. 일정 이자율을 통하여 현재의 가치로서 시점이 다른 금액을 평가한다.</t>
  </si>
  <si>
    <t>21687</t>
  </si>
  <si>
    <t>연금 현가 계수</t>
  </si>
  <si>
    <t>capitalization factor of annuity</t>
  </si>
  <si>
    <t>이자율과 햇수에 따른 배율로 일정한 기간동안의 연금(年金)을 현재에 맞는 가치로 산출할 때 필요한 계수이다.</t>
  </si>
  <si>
    <t>21688</t>
  </si>
  <si>
    <t>연금 현가표</t>
  </si>
  <si>
    <t>table of capitalization factor of annuity</t>
  </si>
  <si>
    <t>현가라고도 하며, 연금 현가 계수는 자본화 계수와 같고, 그 역수는 자본 회수 계수가 된다. 연금 현가 계수의 일람표로 이자율과 햇수에 연관되어 이자율에 따라 연금의 현재 가치를 간단하게 산출할 수 있다.</t>
  </si>
  <si>
    <t>21689</t>
  </si>
  <si>
    <t>건축공업생산활동의 분류</t>
  </si>
  <si>
    <t>建築工業生産活動分類</t>
  </si>
  <si>
    <t>건축공업생산은 건축주의 책임 하에 그의 발의에서 활동이 발생하는 것이며 이를 분류하면 다음과 같다. ① 건축시공적 기술활동-계획(건축주의 기획계획)‧설계(도면과 계산서의 작성)‧시방서의 작성‧예산서의 작성(개산견적)‧입찰과 계약(도급자의 결정). ② 건축계획적 기술활동-예산의 확립(입찰가격의 결정‧실행예산의 편성)‧명세견적‧공사계획(실행예산에 의한 공사방법 결정)‧공사의 실시 및 그 관리‧공법에 의한 공사작업(공사의 안전‧정확‧신속‧경제)‧공사에 관한 사무적 전반처리.</t>
  </si>
  <si>
    <t>2169</t>
  </si>
  <si>
    <t>연금법</t>
  </si>
  <si>
    <t>annuity method of depreciation</t>
  </si>
  <si>
    <t>감가상각을 행하는 방법의 하나이다. 상각 기금법이라고도 한다.</t>
  </si>
  <si>
    <t>21690</t>
  </si>
  <si>
    <t>연기 농도</t>
  </si>
  <si>
    <t>smoke concentration</t>
  </si>
  <si>
    <t>발연량이라고도 하며, 연기의 농도를 나타내는 규준이다. 광학 농도(감광 계수로 나타내는 것)와 중량 농도(연기 입자의 중량을 단위용적당으로 나타내는 것)가 있다.</t>
  </si>
  <si>
    <t>21693</t>
  </si>
  <si>
    <t>연기 풍동</t>
  </si>
  <si>
    <t>smoke tunnel</t>
  </si>
  <si>
    <t>기류가 물체에 미치는 힘이나 기류 속에 있는 물체의 운동을 조사하기 위하여 인위적으로 공기가 흐르도록 만든 장치이다.</t>
  </si>
  <si>
    <t>21694</t>
  </si>
  <si>
    <t>연기감지기</t>
  </si>
  <si>
    <t>smoke detector, 煙氣感知器</t>
  </si>
  <si>
    <t>화재 발생에 의한 연기를 감지하여 화재의 발생을 보다 빨리 발견하는 화재 감지기의 일종으로, 이온식과 광전식이 있음.</t>
  </si>
  <si>
    <t>21695</t>
  </si>
  <si>
    <t>연기의 상승 높이</t>
  </si>
  <si>
    <t>plume rise height</t>
  </si>
  <si>
    <t>굴뚝의 배출구에서 연기의 상승 속도(운동량)와 온도차(부력)로 연기가 상승하는 높이.</t>
  </si>
  <si>
    <t>21696</t>
  </si>
  <si>
    <t>연꽃끌</t>
  </si>
  <si>
    <t>날의 한편이 연꽃 모양처럼 오목하게 생긴 끌</t>
  </si>
  <si>
    <t>21697</t>
  </si>
  <si>
    <t>연납</t>
  </si>
  <si>
    <t>soft lead, soft solder, solder, 軟鑞</t>
  </si>
  <si>
    <t>순도가 높고 무른 납, 융점이 450℃보다 낮은 납을 말함</t>
  </si>
  <si>
    <t>21699</t>
  </si>
  <si>
    <t>FRP</t>
  </si>
  <si>
    <t>fiber reinforced plastics</t>
  </si>
  <si>
    <t>섬유로 강화한 플라스틱 복합 재료의 총칭. 대표적인 것으로 유리 섬유로 강화한 불포화 폴리에스테르 수지가 있다.</t>
  </si>
  <si>
    <t>217</t>
  </si>
  <si>
    <t>건축공장</t>
  </si>
  <si>
    <t>architectural field, 建築工場</t>
  </si>
  <si>
    <t>건축공사 현장을 산업(공업) 체제상으로는 ｢건축공장｣이라고도 할 수 있음.</t>
  </si>
  <si>
    <t>2170</t>
  </si>
  <si>
    <t>연납땜</t>
  </si>
  <si>
    <t>soldering, 軟鑞接</t>
  </si>
  <si>
    <t>납땜의 한 종류. 녹는점이 450℃보다 낮은 연납을 사용하여 땜질을 함. 모재를 용융시키지 않고 붙이는 방법</t>
  </si>
  <si>
    <t>21700</t>
  </si>
  <si>
    <t>연납용접</t>
  </si>
  <si>
    <t>연납땜.</t>
  </si>
  <si>
    <t>21701</t>
  </si>
  <si>
    <t>연너비</t>
  </si>
  <si>
    <t>평면이나 물체의 가로로 건너지른 거리를 모두 더한 총 값.</t>
  </si>
  <si>
    <t>21702</t>
  </si>
  <si>
    <t>연단</t>
  </si>
  <si>
    <t>minium； red lead</t>
  </si>
  <si>
    <t>징검돌길로 크기와 모양이 각각 다른 자연석으로 만들어진다.</t>
  </si>
  <si>
    <t>21703</t>
  </si>
  <si>
    <t>연단①</t>
  </si>
  <si>
    <t>椽端</t>
  </si>
  <si>
    <t>서까래의 끝을 말한다.</t>
  </si>
  <si>
    <t>21705</t>
  </si>
  <si>
    <t>연단②</t>
  </si>
  <si>
    <t>red lead, 鉛丹</t>
  </si>
  <si>
    <t>①광명단과 동일어. ②  사삼산화납(四三酸化鉛). ③ 공기 중에서 산화납을 서서히 가열하여 만들 수 있는 적색 가루로써 안료와 도료, 납유리의 원료로 사용됨.</t>
  </si>
  <si>
    <t>21706</t>
  </si>
  <si>
    <t>연단거리</t>
  </si>
  <si>
    <t>edge distance, 緣端距離</t>
  </si>
  <si>
    <t>접합부재의 단부에 배치되는 리벳 또는 볼트와 부재의 절단부의 거리</t>
  </si>
  <si>
    <t>21707</t>
  </si>
  <si>
    <t>연단도료</t>
  </si>
  <si>
    <t>鉛丹塗料</t>
  </si>
  <si>
    <t>① 연단을 보일유(boiled oil)에 녹인 유성페인트의 일종. ② 상칠로는 내후성이 약하나 도막이 아주 견고하고 내수성이며 흡수성이 약하여 매우 우수한 바닥칠용 녹막이도료. ③ 연단은 활성이 매우 강하기 때문에 보일유와 조합하여 저장하면 딱딱하게 굳어져서 사용하지 못하게 됨.</t>
  </si>
  <si>
    <t>21708</t>
  </si>
  <si>
    <t>연담 건축물 설계 제도</t>
  </si>
  <si>
    <t>design system for collective buildings</t>
  </si>
  <si>
    <t>동일한 부지 내에 건축물들이 건축된 것으로 하여 용적률, 일조권과 같은 규제를 적용하는 제도로 복수의 건축물을 일단의 토지 내에 일체적으로 건축할 경우에 해당된다.</t>
  </si>
  <si>
    <t>21709</t>
  </si>
  <si>
    <t>건축공학</t>
  </si>
  <si>
    <t>architectural engineering, 建築工學</t>
  </si>
  <si>
    <t>건축에 관한 구조‧재료‧계획‧공법‧역학‧환경문제 등을 과학적이고, 합리적, 경제적이 되도록 연구하는 공학의 한 분야.</t>
  </si>
  <si>
    <t>2171</t>
  </si>
  <si>
    <t>연도</t>
  </si>
  <si>
    <t>flue, chimney, 煙道</t>
  </si>
  <si>
    <t>21711</t>
  </si>
  <si>
    <t>연도 경관</t>
  </si>
  <si>
    <t>roadside scenery</t>
  </si>
  <si>
    <t>보도 및 차도에서의 가로 경관. 도로 및 보도의 구조, 가로시설물, 식재, 건물 외형, 옥외광고 등에 의하여 결정됨.</t>
  </si>
  <si>
    <t>21712</t>
  </si>
  <si>
    <t>연도 댐퍼</t>
  </si>
  <si>
    <t>stack damper</t>
  </si>
  <si>
    <t>연소 가스량을 조절하기 위하여 연도의 출구에 설치하는 댐퍼를 말한다. 버터플라이(butterfly) 댐퍼와 다익(多翼) 댐퍼가 널리 사용되고 있으며, 내화 벽돌을 가진 노통 보일러나 연관 보일러에서는 승강식 댐퍼가 사용된다.</t>
  </si>
  <si>
    <t>21713</t>
  </si>
  <si>
    <t>연도 정비 계획</t>
  </si>
  <si>
    <t>improvement plan(ning) of roadside district</t>
  </si>
  <si>
    <t>시읍면이 정한 연도 정비 도로에 접하는 지역에 대한 계획으로 합리적으로 토지 이용을 촉진과 도로에서의 교통 소음에 의한 장해를 방지하기 위함이다.</t>
  </si>
  <si>
    <t>21714</t>
  </si>
  <si>
    <t>연도 토지 이용</t>
  </si>
  <si>
    <t>roadside land use</t>
  </si>
  <si>
    <t>간선도로에 면한 지역의 토지이용 특성. 차량 진출입과 같은 기능적 측면과 고층 업무시설 집중 등과 같은 제도적 측면으로 구분.</t>
  </si>
  <si>
    <t>21715</t>
  </si>
  <si>
    <t>연도 환경</t>
  </si>
  <si>
    <t>roadside environment</t>
  </si>
  <si>
    <t>교통 소음 및 진동, 대기 오염, 일조, 경관 등 도로변의 환경.</t>
  </si>
  <si>
    <t>21716</t>
  </si>
  <si>
    <t>연도가스</t>
  </si>
  <si>
    <t>flue gas, 煙道－</t>
  </si>
  <si>
    <t>21717</t>
  </si>
  <si>
    <t>연도감보</t>
  </si>
  <si>
    <t>site frontage decrease, 沿道減步</t>
  </si>
  <si>
    <t>도로 따위의 공공시설을 신설하거나 확장을 하는 토지구획정리사업 시, 이에 면하는 택지의 일부가 편입됨으로써 개인의 땅이 줄어드는 일.</t>
  </si>
  <si>
    <t>21718</t>
  </si>
  <si>
    <t>연도제한선</t>
  </si>
  <si>
    <t>setback line, 沿道制限線</t>
  </si>
  <si>
    <t>도로 관리자가 이 선을 기준으로 건축 제한을 규제하기 위해 자동차도로용 토지 바깥쪽에 그은 경계선을 말한다.</t>
  </si>
  <si>
    <t>21719</t>
  </si>
  <si>
    <t>건축과</t>
  </si>
  <si>
    <t>architectural [engineering] course, 建築科</t>
  </si>
  <si>
    <t>① 건축에 관한 이론과 실무 내용을 연구하는 과목(분야). ② 설계, 계획 중심의 건축학과와 공학 기술 중심의 건축공학과가 있다.</t>
  </si>
  <si>
    <t>2172</t>
  </si>
  <si>
    <t>연동</t>
  </si>
  <si>
    <t>interlocks, 連動</t>
  </si>
  <si>
    <t>어떠한 기기가 연쇄 관계를 가지고 동작하는 것을 연동이라 한다.</t>
  </si>
  <si>
    <t>21720</t>
  </si>
  <si>
    <t>연동선</t>
  </si>
  <si>
    <t>annealed copper wire</t>
  </si>
  <si>
    <t>상온에서 가공한동선을 약 600℃의 가열로 속에서 가열하여 서서히 식혀서 만든 것을 이른다. 도전율이 좋고, 쉽게 구브러진다.</t>
  </si>
  <si>
    <t>21721</t>
  </si>
  <si>
    <t>연동장치</t>
  </si>
  <si>
    <t>interlocking system, 連動裝置</t>
  </si>
  <si>
    <t>기기들 사이의 신호 제어 설비를 상호 연쇄하여 동작시키는 장치를 말한다.</t>
  </si>
  <si>
    <t>21722</t>
  </si>
  <si>
    <t>연락복도</t>
  </si>
  <si>
    <t>connecting corridor, 連絡複道</t>
  </si>
  <si>
    <t>연결복도와 동일어 이며, 두 동이상을 연결하는 복도를 말한다.</t>
  </si>
  <si>
    <t>21727</t>
  </si>
  <si>
    <t>연력도</t>
  </si>
  <si>
    <t>連力圖</t>
  </si>
  <si>
    <t>작용점이 다른 여러힘을 합성하여 작도한 다각형으로 힘의 작용점 또는 작용선을 구하기 위한 도해법.</t>
  </si>
  <si>
    <t>21728</t>
  </si>
  <si>
    <t>연력선</t>
  </si>
  <si>
    <t>lines of link polygon, 連力線</t>
  </si>
  <si>
    <t>시력도의 극사선과 평행하게 연력도에 그린 선으로 합력의 작용선을 구하기위해 그리는 선.</t>
  </si>
  <si>
    <t>21729</t>
  </si>
  <si>
    <t>건축광장</t>
  </si>
  <si>
    <t>building square, 建築廣場</t>
  </si>
  <si>
    <t>건물의 전면에 사람들이 모이고 자유롭게 이용할 수 있게 만든 넓은 외부 공간.</t>
  </si>
  <si>
    <t>2173</t>
  </si>
  <si>
    <t>연련모르타르</t>
  </si>
  <si>
    <t>wet consistency mortar, 軟練－</t>
  </si>
  <si>
    <t>단위수량이 비교적 많은(50% 이상) 모르타르.</t>
  </si>
  <si>
    <t>21730</t>
  </si>
  <si>
    <t>연령 구조</t>
  </si>
  <si>
    <t>age composition</t>
  </si>
  <si>
    <t>한 개체군 내 각 연령 그룹에 해당하는 개체의 상대적 수. 나이별, 5세 계급 등으로 표현.</t>
  </si>
  <si>
    <t>21731</t>
  </si>
  <si>
    <t>연료</t>
  </si>
  <si>
    <t>fuel, 燃料</t>
  </si>
  <si>
    <t>연소하여 열, 빛, 동력의 에너지를 얻을 수 있는 물질을 통틀어 이르는 말. 상태에 따라 석탄ㆍ코르크ㆍ연탄ㆍ장작ㆍ숯 따위의 고체 연료, 휘발유ㆍ경유ㆍ타르ㆍ알코올 따위의 액체 연료, 도시가스ㆍ석탄 가스ㆍ천연가스ㆍ수성 가스ㆍ아세틸렌ㆍ수소 따위의 기체 연료가 있음.</t>
  </si>
  <si>
    <t>21732</t>
  </si>
  <si>
    <t>연료 전지</t>
  </si>
  <si>
    <t>fuel cell</t>
  </si>
  <si>
    <t>연료 전지는 발전기와 같은 장치를 사용하지 않고, 수소와 산소의 전극반응에 의해 전기를 직접 생산하는 장치.</t>
  </si>
  <si>
    <t>21733</t>
  </si>
  <si>
    <t>연료고</t>
  </si>
  <si>
    <t>bunker room, 燃料庫</t>
  </si>
  <si>
    <t>연료를 보관하는 창고를 말한다.</t>
  </si>
  <si>
    <t>21734</t>
  </si>
  <si>
    <t>연륜</t>
  </si>
  <si>
    <t>① 나무의 줄기나 가지 따위를 가로로 자르면에 나타나는 둥근테(나이테). ② 여러 해 동안 쌓은 경험에 의하여 이루어진 숙련으 정도</t>
  </si>
  <si>
    <t>21735</t>
  </si>
  <si>
    <t>연립수목</t>
  </si>
  <si>
    <t>聯立樹木</t>
  </si>
  <si>
    <t>여럿이 어울려 심어져있거나 다듬어져 있는 나무를 말한다.</t>
  </si>
  <si>
    <t>21737</t>
  </si>
  <si>
    <t>연립주택</t>
  </si>
  <si>
    <t>row house, row dwelling, 聯立住宅</t>
  </si>
  <si>
    <t>공동주택의 한 유형으로, 주택으로 쓰는 1개 동의 바닥면적 합계가 660제곱미터를 초과하고, 층수가 4개 층 이사인 주택.</t>
  </si>
  <si>
    <t>21738</t>
  </si>
  <si>
    <t>연마</t>
  </si>
  <si>
    <t>abrasion, 硏磨</t>
  </si>
  <si>
    <t>주로 돌이나 쇠붙이, 보석, 유리 따위의 고체를 갈고 닦아서 표면을 반질반질하게 함</t>
  </si>
  <si>
    <t>21739</t>
  </si>
  <si>
    <t>연마기</t>
  </si>
  <si>
    <t>grinding machine, 硏磨機</t>
  </si>
  <si>
    <t>금속이나 목재·석재 등을 평편하게 연마하는 기계·공구(주로 회전연마기를 지칭).</t>
  </si>
  <si>
    <t>21742</t>
  </si>
  <si>
    <t>연마루</t>
  </si>
  <si>
    <t>verandah, 椽抹樓</t>
  </si>
  <si>
    <t>마루 종류 중 하나로 여러 층으로 구성된 건축물의 하층 지붕 상부를 말한다.</t>
  </si>
  <si>
    <t>21743</t>
  </si>
  <si>
    <t>연마루집</t>
  </si>
  <si>
    <t>row house, 椽棟家</t>
  </si>
  <si>
    <t>연립주택을 말하며, 주택들을 연속하여 세워 한 동으로 하고, 각각에 전용의 출입구를 갖는 건축물을 말한다.</t>
  </si>
  <si>
    <t>21744</t>
  </si>
  <si>
    <t>연마용재</t>
  </si>
  <si>
    <t>grinding material, polishing agent, 硏磨用材</t>
  </si>
  <si>
    <t>돌이나 쇠붙이 등의 표면을 갈고 닦는데 쓰이는 단단한 재료를 한데 모아 두루 일컫음</t>
  </si>
  <si>
    <t>21745</t>
  </si>
  <si>
    <t>연마재</t>
  </si>
  <si>
    <t>abrasive, 硏磨材</t>
  </si>
  <si>
    <t>연마작업 때 사용하는 강도가 강한 물질로 쌀알 모양이거나 분말형태로 되어 있으며, 종류로는 알루미나 등을 이용한 인조연마재와 다이아몬드 등의 천연연마재가 있음.</t>
  </si>
  <si>
    <t>21746</t>
  </si>
  <si>
    <t>연마지</t>
  </si>
  <si>
    <t>abrasive paper, 硏磨地</t>
  </si>
  <si>
    <t>종이 표면에 연마재를 접착제로 고착시킨 연마 공구를 말하며, 연마지는 연마재의 종류나 입도 등과 같은 여러 가지 조건에 따라 구분하여 사용되고 있음.</t>
  </si>
  <si>
    <t>21748</t>
  </si>
  <si>
    <t>연면적</t>
  </si>
  <si>
    <t>architectural area, 延面積</t>
  </si>
  <si>
    <t>대지에 들어선 하나의 건축물의 바닥면적의 합계를 말한다.</t>
  </si>
  <si>
    <t>21749</t>
  </si>
  <si>
    <t>건축구조역학</t>
  </si>
  <si>
    <t>structural mechanics, 建築構造力學</t>
  </si>
  <si>
    <t>외력에 의해 건축물 골조에서 발생하는 부재력, 응력, 변형 등을 연구하는 역학의 한 종류.</t>
  </si>
  <si>
    <t>2175</t>
  </si>
  <si>
    <t>연명화</t>
  </si>
  <si>
    <t>prolongation of life time</t>
  </si>
  <si>
    <t>기술을 통해 건축물의 수명을 늘리는 것을 말한다.</t>
  </si>
  <si>
    <t>21750</t>
  </si>
  <si>
    <t>연모</t>
  </si>
  <si>
    <t>tool</t>
  </si>
  <si>
    <t>물건을 만들기 위한 '도구'와 '재료'를 일컫음</t>
  </si>
  <si>
    <t>21751</t>
  </si>
  <si>
    <t>연목</t>
  </si>
  <si>
    <t>rafter, 椽木</t>
  </si>
  <si>
    <t>서까래 라고도 하며, 지붕 판을 만들고 추녀를 구성하는 가늘고 긴 각재</t>
  </si>
  <si>
    <t>21752</t>
  </si>
  <si>
    <t>연목누리개</t>
  </si>
  <si>
    <t>椽木累里介</t>
  </si>
  <si>
    <t>서까래의 뒷목에 눌러 박은 누리개.</t>
  </si>
  <si>
    <t>21753</t>
  </si>
  <si>
    <t>연목재</t>
  </si>
  <si>
    <t>soft wood, 軟木材</t>
  </si>
  <si>
    <t>무르고 연한 재목. 보통 침엽수의 나무질이 무름</t>
  </si>
  <si>
    <t>21755</t>
  </si>
  <si>
    <t>연목착고</t>
  </si>
  <si>
    <t>椽木着固</t>
  </si>
  <si>
    <t>① 도리의 바로 위 통나무서까래와 통나무서까래 사이에 막아 댄 것. ② 대개 진흙으로 막음.</t>
  </si>
  <si>
    <t>21756</t>
  </si>
  <si>
    <t>연못</t>
  </si>
  <si>
    <t>lotus pond, 蓮池</t>
  </si>
  <si>
    <t>관상을 위해 인공으로 파거나 자연적으로 형성된 못을 말한다.</t>
  </si>
  <si>
    <t>21758</t>
  </si>
  <si>
    <t>연무</t>
  </si>
  <si>
    <t>haze; dry haze</t>
  </si>
  <si>
    <t>대기 중에 먼지, 연기, 미세한 오염물질 등이 떠있어 공기가 뿌옇게 보이는 현상. 연무가 발생하면 심각한 대기 오염 문제를 일으키며, 시정장애 및 호흡기 질환을 유발할 수 있다.</t>
  </si>
  <si>
    <t>21759</t>
  </si>
  <si>
    <t>건축구조의 분류</t>
  </si>
  <si>
    <t>건축물의 주요구조부(構造部)의 축조(築造) 재료에 따라 목조‧벽돌조‧블록조‧석조‧철근콘크리트조‧철골조 등으로 대별하나, 한 건축물의 주요구조부 재료가 전부 통일되지 않기 때문에, 다양한 분류가 가능하다1) 구체(軀體)재료에 의한 분류-ⅰ)나무구조(木構造,木造)-⒜보통 목조, ⒝목골조, ⅱ)벽돌구조 ⅲ)시멘트블록구조 ⅳ)돌구조(石構造, 石造) ⅴ)철근콘크리트구조 ⅵ)철골구조 ⅶ)철골철근콘크리트구조.2) 구성양식에 의한 분류-ⅰ)조적식 구조 ⅱ)가구식 구조 ⅲ)일체식 구조.3) 시공 과정에 의한 분류-ⅰ)습식구조 ⅱ)건식구조 ⅲ) 현장구조 ⅳ)조립구조.4) 재해방지(災害防止) 성능상의 분류-ⅰ)내화(耐火)구조 ⅱ)내구구조 ⅲ)방한구조 ⅳ)방화구조 ⅴ)내진구조 ⅵ)내풍구조 ⅶ)방공(防空)구조.</t>
  </si>
  <si>
    <t>기문당87.6%</t>
  </si>
  <si>
    <t>2176</t>
  </si>
  <si>
    <t>연방지</t>
  </si>
  <si>
    <t>smog prevention, 煙防止</t>
  </si>
  <si>
    <t>21761</t>
  </si>
  <si>
    <t>연백</t>
  </si>
  <si>
    <t>white lead, 鉛白</t>
  </si>
  <si>
    <t>염기성 탄산연을 주성분으로 하는 흰 안료</t>
  </si>
  <si>
    <t>21762</t>
  </si>
  <si>
    <t>연불 계약</t>
  </si>
  <si>
    <t>contract with deferred payment clause</t>
  </si>
  <si>
    <t>치러야 할 대금을 제 때에 지불하지 않고 일정 기간 뒤로 늦춘 후에 대금을 지불하는 것을 말한다.</t>
  </si>
  <si>
    <t>21767</t>
  </si>
  <si>
    <t>건축구조학</t>
  </si>
  <si>
    <t>建築構造學</t>
  </si>
  <si>
    <t>건축은 구조‧기능‧미의 합리적인 구현체가 되어야 한다. 건축구조학은 이러한 건축의 여러 가지 요소를 효율적이고 합리적으로 구현하는 방법을 연구하는 학문.</t>
  </si>
  <si>
    <t>2177</t>
  </si>
  <si>
    <t>연색</t>
  </si>
  <si>
    <t>color rendering</t>
  </si>
  <si>
    <t>광원의 위치, 크기, 종류, 색 등에 따라 물체색이 보이는 정도나 상태를 나타내는 것</t>
  </si>
  <si>
    <t>21771</t>
  </si>
  <si>
    <t>연색 평가수</t>
  </si>
  <si>
    <t>color rendering index</t>
  </si>
  <si>
    <t>21772</t>
  </si>
  <si>
    <t>연색성</t>
  </si>
  <si>
    <t>colour rendering, 潢色性</t>
  </si>
  <si>
    <t>광원의 위치, 크기, 종류, 색 등에 따라 물체의 색감에 영향을 미치는 현상</t>
  </si>
  <si>
    <t>21775</t>
  </si>
  <si>
    <t>연석</t>
  </si>
  <si>
    <t>(미) curb, (영) kerb</t>
  </si>
  <si>
    <t>보행의 안전, 노면배수, 시선유도, 도로용지의 경계, 유지 관리 등의 편의를 위하여 보도, 식수대 등과 차도와의 경계에 연접하여 설치하는 돌 또는 콘크리트 블록.</t>
  </si>
  <si>
    <t>21776</t>
  </si>
  <si>
    <t>연성</t>
  </si>
  <si>
    <t>ductility, 延性</t>
  </si>
  <si>
    <t>① 금속재료가 항복점 이상의 응력을 받아도 파괴되지 않고 소성변형을 일으키며 변형을 계속하는 성질.② 연성이 큰 물체일 수록 네킹현상이 두드러진다. (※네킹현상 : 재료가 하중에 의해 특정 부분에 응력이 집중되며 잘록해지는 현상)③ 부재나 재료가 탄성한계를 초과하는 인장력에 파괴되지 않고 소성변형하는 성질로서, 길이방향으로 늘어나는 성질</t>
  </si>
  <si>
    <t>21779</t>
  </si>
  <si>
    <t>건축규모계획</t>
  </si>
  <si>
    <t>plan, 建築規模計劃</t>
  </si>
  <si>
    <t>건축 시설이 관장하여야할 서비스 권역, 시설의 이용자 요구와 교통수단 등 요구 조건과 사항을 양적인 측면에서 고려하여 시설 크기를 결정하는 계획을 말한다.</t>
  </si>
  <si>
    <t>2178</t>
  </si>
  <si>
    <t>연성 모드</t>
  </si>
  <si>
    <t>coupled modes</t>
  </si>
  <si>
    <t>21780</t>
  </si>
  <si>
    <t>연성 진동</t>
  </si>
  <si>
    <t>coupled vibration； coupled oscillation</t>
  </si>
  <si>
    <t>진동체 또는 구조물이 두개이상 결합되어 각각의 진동체 또는 구조물이 상대 진동체 또는 구조물의 운동에 영향을 미치면서 진동하는 것이다.</t>
  </si>
  <si>
    <t>21781</t>
  </si>
  <si>
    <t>연성 파괴</t>
  </si>
  <si>
    <t>ductile fracture</t>
  </si>
  <si>
    <t>항복점 이상의 응력을 받는 금속재료가 소성변형이 충분히 진행되면 특정 부분에 응력이 집중되게 되는데 이 집중된 부위에 일어나는 파괴이다.</t>
  </si>
  <si>
    <t>21782</t>
  </si>
  <si>
    <t>연성 파면</t>
  </si>
  <si>
    <t>금속재료가 외력을 받아 연성파괴가 발생하였을 때, 파단면을 연성파면이라고 한다.</t>
  </si>
  <si>
    <t>21783</t>
  </si>
  <si>
    <t>연성천이온도</t>
  </si>
  <si>
    <t>ductility transition temperature, 延性遷移溫度</t>
  </si>
  <si>
    <t>노치 전성시험을 할 때에 시험편을 높은 온도에서부터 온도를 낮춰가며 파괴해보면 재료가 파단날 때 까지의 천이곡선을 보면 2단의 천이가 나타나는데 그 중 낮은 것을 연성천이온도 라 한다.</t>
  </si>
  <si>
    <t>21784</t>
  </si>
  <si>
    <t>연성파괴</t>
  </si>
  <si>
    <t>ductile fracture, 延性破壞</t>
  </si>
  <si>
    <t>21785</t>
  </si>
  <si>
    <t>연성파면</t>
  </si>
  <si>
    <t>21786</t>
  </si>
  <si>
    <t>연성파면율</t>
  </si>
  <si>
    <t>shear fracture percentage, 延性破面率</t>
  </si>
  <si>
    <t>금속재료가 외력을 받아서 항복변형을 넘어 소성변형에 의해 파단되었을 때, 재료의 파단면 전면적에 대한 연성파면 면적의 백분율.</t>
  </si>
  <si>
    <t>21787</t>
  </si>
  <si>
    <t>연소</t>
  </si>
  <si>
    <t>combustion, 燃燒</t>
  </si>
  <si>
    <t>산소와 화합물이 반응하여 열과 불꽃을 발산하는 현상</t>
  </si>
  <si>
    <t>21788</t>
  </si>
  <si>
    <t>연소 가스</t>
  </si>
  <si>
    <t>combustion gas</t>
  </si>
  <si>
    <t>21789</t>
  </si>
  <si>
    <t>건축기계</t>
  </si>
  <si>
    <t>建築機械</t>
  </si>
  <si>
    <t>토목‧건축기계등 건설공사를 하는데 쓰이는 기계류의 총칭으로 다음과 같이 나눌 수 있다. ① 기초공사기계 ② 굴착기계 ③ 운반기계 ④정지기계 ⑤ 도로포장식 기계 ⑥ 천공기계 ⑦ 콘크리트공사기계 등.</t>
  </si>
  <si>
    <t>2179</t>
  </si>
  <si>
    <t>연소 가스량</t>
  </si>
  <si>
    <t>amount of combustion gas</t>
  </si>
  <si>
    <t>연료의 연소에서 발생되는 가스의 총량을 말하며, 연소 가스량은 이론 가스 연소량과 과잉 공기량의 합으로 계산된다.</t>
  </si>
  <si>
    <t>21790</t>
  </si>
  <si>
    <t>연소 공기량</t>
  </si>
  <si>
    <t>amount of combusible air</t>
  </si>
  <si>
    <t>어떠한 물질을 실제로 연소시키는데 필요한 공기량을 말한다.(=필요 공기량)</t>
  </si>
  <si>
    <t>21791</t>
  </si>
  <si>
    <t>연소 관제 장치</t>
  </si>
  <si>
    <t>연료의 점화로부터 연소량과 공연비를 최적 상태로 유지하기 위한 연소 제어 장치</t>
  </si>
  <si>
    <t>21792</t>
  </si>
  <si>
    <t>연소 동시선</t>
  </si>
  <si>
    <t>isochrono fire front line</t>
  </si>
  <si>
    <t>큰 화재인 경우 같은 시각에 연소하고 있는 개소를 이은 선.</t>
  </si>
  <si>
    <t>21793</t>
  </si>
  <si>
    <t>연소 동태도</t>
  </si>
  <si>
    <t>movement map of fire spreading</t>
  </si>
  <si>
    <t>화재 진압 후 화재와 관련된 동태를 관계자들에게 청취하여 기입한 지도를 말한다.</t>
  </si>
  <si>
    <t>21794</t>
  </si>
  <si>
    <t>연소 방식</t>
  </si>
  <si>
    <t>combustion system</t>
  </si>
  <si>
    <t>21795</t>
  </si>
  <si>
    <t>연소 방지</t>
  </si>
  <si>
    <t>불이 나기 전에 예방하거나 불이 난 후 소화하는 활동을 말한다.</t>
  </si>
  <si>
    <t>21796</t>
  </si>
  <si>
    <t>연소 배기 가스</t>
  </si>
  <si>
    <t>combustion exhaust gas</t>
  </si>
  <si>
    <t>21797</t>
  </si>
  <si>
    <t>연소 속도</t>
  </si>
  <si>
    <t>spreading velocity of fire</t>
  </si>
  <si>
    <t>① burning rate 구획 내의 가연성 물질이 연소에 의하여 중량이 감소하는 량을 단위 시간당으로 나타낸 것. 보통 약 5.5~6A√H(A:개구부 면적(㎡), H:개구부 높이(m)). ② flame-spread velocity 공기와 가연성 가스가 혼합된 기체의 연소하는 부분이 확대되는 속도.</t>
  </si>
  <si>
    <t>21798</t>
  </si>
  <si>
    <t>연소 시간</t>
  </si>
  <si>
    <t>combustible hour</t>
  </si>
  <si>
    <t>물질이 연소되어 스스로 꺼지는데 걸리는시간으로 가연물의 질과 양, 가연물이 놓인 공간의 상태(공간의 용적, 개구부의 개폐 등)에 따라 달라진다.</t>
  </si>
  <si>
    <t>21799</t>
  </si>
  <si>
    <t>FSA 공법</t>
  </si>
  <si>
    <t>FSA system</t>
  </si>
  <si>
    <t>프리스트레스드 콘크리트에 사용하는 정착 방법의 일종으로 PC강연선을 쐐기, 앵커헤드, 스파이럴 등으로 정착하는 공법이다.</t>
  </si>
  <si>
    <t>218</t>
  </si>
  <si>
    <t>건축기본구상</t>
  </si>
  <si>
    <t>schematic design of building, 建築基本構想</t>
  </si>
  <si>
    <t>건축의 기본 방향과 개념을 만들어내기 위해 건축물의 설립 목적, 대지 및 시설 요구 사항 등을 검토하는 설계 단계  중의 하나.</t>
  </si>
  <si>
    <t>2180</t>
  </si>
  <si>
    <t>연소 위험도</t>
  </si>
  <si>
    <t>conflagration hazard index</t>
  </si>
  <si>
    <t>지역의 단위 시간당의 연소 속도를 비교하여 그 지역의 연소의 위험성을 평가한 지표.</t>
  </si>
  <si>
    <t>21800</t>
  </si>
  <si>
    <t>연소 차단대</t>
  </si>
  <si>
    <t>firebreak belt</t>
  </si>
  <si>
    <t>불이 번지는 것을 막기 위하여 설치하는 것. 도로, 철도, 하천 등 연소차단노선과 인접한 시가지 내 내화건축물, 오픈스페이스 등으로 조성.</t>
  </si>
  <si>
    <t>21801</t>
  </si>
  <si>
    <t>연소 한계</t>
  </si>
  <si>
    <t>burning limit</t>
  </si>
  <si>
    <t>수소나 메탄 따위의 가연성 기체와 산소의 혼합물이 점화되어 폭발이 일어나는 데에 필요한 농도나 압력의 범위. 용적%(균일계) 혹은 ㎎/ℓ(불균일계) 등으로 나타낸다.</t>
  </si>
  <si>
    <t>21802</t>
  </si>
  <si>
    <t>연소 한계 거리</t>
  </si>
  <si>
    <t>limit distance for fire spreading</t>
  </si>
  <si>
    <t>건물 화재 시 , 인근 건물에 불이 옮겨 붙을 수 있는 한계 거리를 일컫는다.</t>
  </si>
  <si>
    <t>21803</t>
  </si>
  <si>
    <t>연소가스</t>
  </si>
  <si>
    <t>연료의 연소에 의해 생긴 가스로 대기 오염의 원인이기도 하다.</t>
  </si>
  <si>
    <t>21804</t>
  </si>
  <si>
    <t>연소열</t>
  </si>
  <si>
    <t>combustion heat</t>
  </si>
  <si>
    <t>어떠한 물질이 연소할 때 나타나는 열량 또는 발열량이다.</t>
  </si>
  <si>
    <t>21805</t>
  </si>
  <si>
    <t>연소통</t>
  </si>
  <si>
    <t>구멍탄 연소기(연탄 화덕)에서 연탄의 불완전 연소를 막고 완전연소를 할 수 있도록 도와주는 물건</t>
  </si>
  <si>
    <t>21806</t>
  </si>
  <si>
    <t>연소통뚜껑</t>
  </si>
  <si>
    <t>21807</t>
  </si>
  <si>
    <t>연소통받침</t>
  </si>
  <si>
    <t>연소통을 안정적으로 고정하여 연탄이 연소통 아래로 내려가지 않도록 유지시키는 장치. 연소통 하단에 설치하며 연소 시 필요한 공기가 유입되도록 하는 공기구멍이 있다.</t>
  </si>
  <si>
    <t>21808</t>
  </si>
  <si>
    <t>연소할 우려가 있는 부분</t>
  </si>
  <si>
    <t>燃燒－</t>
  </si>
  <si>
    <t>수면 또는 내화 구조의 벽이나 광장, 하천, 공원의 공지이와 유사한 것에 면하는 부분을 제외한 인지경계선, 도로중심선 같은 대지에 위치한 두동 이상의 건축물 상호의 외벽간의 중심선에서 1층은 3미터 이내, 2층이상은 5미터 이내의 거리에 있는 건축물의 부분을 말한다.</t>
  </si>
  <si>
    <t>21809</t>
  </si>
  <si>
    <t>건축기술자</t>
  </si>
  <si>
    <t>architect-engineer, 建築技術者</t>
  </si>
  <si>
    <t>① 계획, 설계, 시공, 감리 등에 대한 건축 전문 지식과 기술을 가진 전문가. ② 건설현장에서 공사에 대한 전반적인 관리와 감독 등 행정적인 업무를 수행하는 사람</t>
  </si>
  <si>
    <t>2181</t>
  </si>
  <si>
    <t>연속 건축</t>
  </si>
  <si>
    <t>tenement style; row style</t>
  </si>
  <si>
    <t>두 채 이상의 주택건축물이 연속으로 붙어있을 때 이를 한 동으로 판단하는 건축법을 말한다.</t>
  </si>
  <si>
    <t>21811</t>
  </si>
  <si>
    <t>연속 건축 주택</t>
  </si>
  <si>
    <t>row house； tenement house</t>
  </si>
  <si>
    <t>각 호에 전용 출입구가 있고 공용 계단, 복도는 구성되지 않은 건물. 벽을 접하여 연속으로 세워진 2호 이상의 주택건물을 말한다.</t>
  </si>
  <si>
    <t>21812</t>
  </si>
  <si>
    <t>연속 공조</t>
  </si>
  <si>
    <t>continuous air conditioning</t>
  </si>
  <si>
    <t>21813</t>
  </si>
  <si>
    <t>연속 도시</t>
  </si>
  <si>
    <t>conurbation city</t>
  </si>
  <si>
    <t>각각 별개의 도시가 경계 확장에 따라 하나로 연결되어 일체화된 도시. 영국의 게데스(Geddes, P.)가 제시한 개념. →연속시가지</t>
  </si>
  <si>
    <t>21815</t>
  </si>
  <si>
    <t>연속 방정식</t>
  </si>
  <si>
    <t>condition of continuity； equation of continuity</t>
  </si>
  <si>
    <t>물리 질량 보존의 법칙에 의하여 흐름이 언제든지 연속성을 띠는 것을 수학적으로 기술한 식. 유관(流管)의 단면적과 유체의 속력을 한 값은 위치에 상관없이 일정함을 뜻한다.</t>
  </si>
  <si>
    <t>21817</t>
  </si>
  <si>
    <t>연속 수송 시스템</t>
  </si>
  <si>
    <t>continuous transport system</t>
  </si>
  <si>
    <t>에스컬레이터나 무빙워크처럼 인파를 연속하여 수송하는 수단.</t>
  </si>
  <si>
    <t>21818</t>
  </si>
  <si>
    <t>연속 스펙트럼</t>
  </si>
  <si>
    <t>continuous spectrum</t>
  </si>
  <si>
    <t>어떤 주파주 범위에 연속적으로 나타나는 스펙트럼.</t>
  </si>
  <si>
    <t>21819</t>
  </si>
  <si>
    <t>건축기준선</t>
  </si>
  <si>
    <t>「건축법」에 의해 도로와 접한 부분에서 건축행위를 하는 경우, 도로와 건축물 사이의 여유 공간의 확보를 위해 정의되는 건축물을 건축할 수 있는 경계선 ⇨건축선(＝).</t>
  </si>
  <si>
    <t>2182</t>
  </si>
  <si>
    <t>연속 시가지</t>
  </si>
  <si>
    <t>conurbated area</t>
  </si>
  <si>
    <t>각각 별도의 시가지로 형성되었으나 경계 확장에 따라 하나로 연결된 시가지. →연속도시.</t>
  </si>
  <si>
    <t>21820</t>
  </si>
  <si>
    <t>연속 원통 셸</t>
  </si>
  <si>
    <t>모선 방향으로 지지점을 넘어서 연속되어 있는 원통형 셸.</t>
  </si>
  <si>
    <t>21821</t>
  </si>
  <si>
    <t>연속 입면도</t>
  </si>
  <si>
    <t>한 방향에서 바라본 도로변 건물의 입면도와 배치관계를 연속하여 표현한 그림.</t>
  </si>
  <si>
    <t>21822</t>
  </si>
  <si>
    <t>연속 주택</t>
  </si>
  <si>
    <t>① 독립된 복수의 세대를 한 줄로 연속시킨 주택 형식. ② 기다란 평면의 1개의 동으로 된 건물.</t>
  </si>
  <si>
    <t>21824</t>
  </si>
  <si>
    <t>연속 지중벽</t>
  </si>
  <si>
    <t>continuous underground wall; diaphragm wall</t>
  </si>
  <si>
    <t>일반적으로 굴착 안정액을 이용해 지중에 벽장의 홈구멍을 파고,
무근·철근·철골콘크리트 또는 프리캐스트판등을 설치하고, 이것을 반복하여 조성한 연속벽</t>
  </si>
  <si>
    <t>21825</t>
  </si>
  <si>
    <t>연속 평면도</t>
  </si>
  <si>
    <t>가구 및 시가지, 일정 구역을 구성하는 여러 개의 건축물 평면을 한장에 표현한 그림.</t>
  </si>
  <si>
    <t>21826</t>
  </si>
  <si>
    <t>건축넓이</t>
  </si>
  <si>
    <t>건축물의 외벽(외벽이 없는 경우에는 외곽 부분의 기둥을 말함)의 중심선으로 둘러싸인 부분의 수평투영면적 ⇨건축면적(＝).</t>
  </si>
  <si>
    <t>2183</t>
  </si>
  <si>
    <t>연속보</t>
  </si>
  <si>
    <t>continuous beam, 連續梁</t>
  </si>
  <si>
    <t>3개 이상의 지점(支點), 2개 이상의 스팬으로 지지된 일체(一體)의 보를 말하는데, 교량 등에 많이 사용된다.</t>
  </si>
  <si>
    <t>21830</t>
  </si>
  <si>
    <t>연속슬래브</t>
  </si>
  <si>
    <t>continuous slab, 連續－</t>
  </si>
  <si>
    <t>동일한 방향으로 세개 이상의 보로 지지된 슬래브 또는 2개 이상의 연속스팬을 가진 슬래브.</t>
  </si>
  <si>
    <t>21831</t>
  </si>
  <si>
    <t>연속아치</t>
  </si>
  <si>
    <t>continuous arch, 連續－</t>
  </si>
  <si>
    <t>두개이상의 아치가 부재를 공유하며 이어지는 형식.</t>
  </si>
  <si>
    <t>21832</t>
  </si>
  <si>
    <t>연속용접</t>
  </si>
  <si>
    <t>continuous weld, 連續鎔接</t>
  </si>
  <si>
    <t>용접 이음 전체 길이에 걸쳐 연속해서 행하는 용접 또는 용접법을 말함</t>
  </si>
  <si>
    <t>21833</t>
  </si>
  <si>
    <t>연속의 방정식</t>
  </si>
  <si>
    <t>equation of continuity</t>
  </si>
  <si>
    <t>21834</t>
  </si>
  <si>
    <t>연속주춧돌</t>
  </si>
  <si>
    <t>連續柱礎石</t>
  </si>
  <si>
    <t>토대 밑에 길게 놓은 주초.</t>
  </si>
  <si>
    <t>21837</t>
  </si>
  <si>
    <t>연속통기</t>
  </si>
  <si>
    <t>continuous vent, 連續通氣</t>
  </si>
  <si>
    <t>21839</t>
  </si>
  <si>
    <t>건축도면표시기호</t>
  </si>
  <si>
    <t>① 설계자, 시공자, 건축주의 소통을 위해 건축도면에 사용하는 기호(記號, symbol). ② 배치도, 평면도와 같은 도면 종류와 기본도면, 실시도면과 같은 단계 별에 따라 사용한다.</t>
  </si>
  <si>
    <t>2184</t>
  </si>
  <si>
    <t>연속트러스</t>
  </si>
  <si>
    <t>continuous truss, 連續－</t>
  </si>
  <si>
    <t>같은 형상의 트러스가 연속되어 있는 형식의 트러스.</t>
  </si>
  <si>
    <t>21840</t>
  </si>
  <si>
    <t>연속하이체어</t>
  </si>
  <si>
    <t>continuous high chair</t>
  </si>
  <si>
    <t>① 수평철근 지지용 스페이서 철물의 일종. ② CHC로 약기하는 경우가 있음. ③ 부식방지를 위하여 플라스틱 보호막, 아연도금, 에폭시코팅으로 표면 처리함</t>
  </si>
  <si>
    <t>기문당47.3%</t>
  </si>
  <si>
    <t>21842</t>
  </si>
  <si>
    <t>연쇄치수</t>
  </si>
  <si>
    <t>linkage dimension, 連鎖－</t>
  </si>
  <si>
    <t>구성재와 구성재가 겹침접합을 이룰 때 겹침접합의 중심선간의 치수.</t>
  </si>
  <si>
    <t>21843</t>
  </si>
  <si>
    <t>연수</t>
  </si>
  <si>
    <t>soft water, 軟水</t>
  </si>
  <si>
    <t>21844</t>
  </si>
  <si>
    <t>연수 시설</t>
  </si>
  <si>
    <t>training facilities</t>
  </si>
  <si>
    <t>① →연수원(=). ② 기업이나 학교 등 조직이 그에 소속된 구성원에게 재교육을 제공하기 위하여 마련한 시설.</t>
  </si>
  <si>
    <t>21845</t>
  </si>
  <si>
    <t>연수장치</t>
  </si>
  <si>
    <t>water softener, 軟水裝置</t>
  </si>
  <si>
    <t>수중에 포함된 칼슘, 마그네슘 성분을 제거하여 연수화하는 장치로 이온교환법 등이 사용된다.</t>
  </si>
  <si>
    <t>21846</t>
  </si>
  <si>
    <t>연습실</t>
  </si>
  <si>
    <t>rehearsal room, 演習室</t>
  </si>
  <si>
    <t>공연자들이 공연을 위해 연습을 할 수 있는 방을 말한다.</t>
  </si>
  <si>
    <t>21847</t>
  </si>
  <si>
    <t>연시안아미드도료</t>
  </si>
  <si>
    <t>① 연(鉛)시안아미드를 안료로 하는 녹막이도료. ② ⇨녹막이칠.</t>
  </si>
  <si>
    <t>21848</t>
  </si>
  <si>
    <t>연신율</t>
  </si>
  <si>
    <t>elongation percentage, 延伸率</t>
  </si>
  <si>
    <t>재료의 인장시험시 재료의 파단까지 인장시킨 후 본래 길이에 비해 늘어난 비율을 연신율이라 한다.</t>
  </si>
  <si>
    <t>21849</t>
  </si>
  <si>
    <t>건축도자기</t>
  </si>
  <si>
    <t>architectural tile, 建築陶磁器</t>
  </si>
  <si>
    <t>① 실내장식‧외벽 등 건축용 도자기에 대한 지칭. ② 자기질‧반자기질‧경질도자기질 등이 있음.</t>
  </si>
  <si>
    <t>2185</t>
  </si>
  <si>
    <t>연실</t>
  </si>
  <si>
    <t>smoke box, 燃室</t>
  </si>
  <si>
    <t>21850</t>
  </si>
  <si>
    <t>연쌍창</t>
  </si>
  <si>
    <t>連雙窓</t>
  </si>
  <si>
    <t>① →부부창(夫婦窓)(＝). ② 연속된 2개의 창.</t>
  </si>
  <si>
    <t>21852</t>
  </si>
  <si>
    <t>연안 육역</t>
  </si>
  <si>
    <t>coastal plain； coastal land area</t>
  </si>
  <si>
    <t>연안역의 범위 내에서 육지에 해당하는 부분.</t>
  </si>
  <si>
    <t>21853</t>
  </si>
  <si>
    <t>연안 해역</t>
  </si>
  <si>
    <t>coastal sea area</t>
  </si>
  <si>
    <t>연안역의 범위 내에서 바다에 해당하는 부분.</t>
  </si>
  <si>
    <t>21854</t>
  </si>
  <si>
    <t>연안 흐름</t>
  </si>
  <si>
    <t>coastal current; longshore current</t>
  </si>
  <si>
    <t>longshore current</t>
  </si>
  <si>
    <t>21855</t>
  </si>
  <si>
    <t>연안역</t>
  </si>
  <si>
    <t>coastal zone</t>
  </si>
  <si>
    <t>해안선을 사이에 두고 육역과 해역을 포함한 공간개념으로서 국토계획 관점에서의 매크로(macro)한 공간개념임</t>
  </si>
  <si>
    <t>21856</t>
  </si>
  <si>
    <t>연암</t>
  </si>
  <si>
    <t>풍화암과 경암 중간의 공학적 성질을 보이며,
특유의 열화 특성을 가지고 있으므로 정확한 물성 평가시에는 강도와 변형특성 이외에도 함수상태나 불연속면의 조건들을 충분히 고려하여 종합적으로 평가할 필요가 있음.</t>
  </si>
  <si>
    <t>21857</t>
  </si>
  <si>
    <t>연약 지반</t>
  </si>
  <si>
    <t>soft ground</t>
  </si>
  <si>
    <t>구조물의 기초지반으로서 충분한 지지력을 갖지 못하는 지반.</t>
  </si>
  <si>
    <t>21858</t>
  </si>
  <si>
    <t>연약층</t>
  </si>
  <si>
    <t>weak stratum</t>
  </si>
  <si>
    <t>연약지반이 형성되어 있는 층</t>
  </si>
  <si>
    <t>21859</t>
  </si>
  <si>
    <t>건축도화</t>
  </si>
  <si>
    <t>architectural drawing, architectural drafting, 建築圖畵</t>
  </si>
  <si>
    <t>기획, 계획, 기본, 실시 설계를 비롯하여 시공까지를 포함하는 건축의 모든 단계에서 작성되는 도면과 그림.</t>
  </si>
  <si>
    <t>2186</t>
  </si>
  <si>
    <t>연예장</t>
  </si>
  <si>
    <t>entertainment hall</t>
  </si>
  <si>
    <t>연극,음악 따위의 재주를 공연하고 관람하는 곳을 말한다.</t>
  </si>
  <si>
    <t>21860</t>
  </si>
  <si>
    <t>연와점토</t>
  </si>
  <si>
    <t>煉瓦粘土</t>
  </si>
  <si>
    <t>① 저급 점토로 황갈색이며 점성(粘性)이 있고 저온 소고성이므로 토기류의 원료가 됨. ② 원료점토의 하나.</t>
  </si>
  <si>
    <t>21861</t>
  </si>
  <si>
    <t>연원</t>
  </si>
  <si>
    <t>pollution source</t>
  </si>
  <si>
    <t>연기나 대기, 물 등에서 오염이 발생하는 주원인을 말한다.</t>
  </si>
  <si>
    <t>21862</t>
  </si>
  <si>
    <t>연유리</t>
  </si>
  <si>
    <t>lead glass, 鉛－</t>
  </si>
  <si>
    <t>① 산화연의 함유량이 높은 유리. ② 비중‧굴절률이 높고 용해되기 쉬우며 연함. ③ ⇨납유리(＝).</t>
  </si>
  <si>
    <t>21863</t>
  </si>
  <si>
    <t>연응력</t>
  </si>
  <si>
    <t>external fiber stress, extreme fiber stress, 緣應力</t>
  </si>
  <si>
    <t>휨이 발생하는 부재에 발생하는 수직응력중 최대값.</t>
  </si>
  <si>
    <t>21864</t>
  </si>
  <si>
    <t>건축디자인</t>
  </si>
  <si>
    <t>건물 형태와 공간에 대한 시각적 구성, 연구, 취향. 건축의 미학적 예술적 측면을 지칭할 때 사용하는 용어. ⇨건축의장(＝).</t>
  </si>
  <si>
    <t>2187</t>
  </si>
  <si>
    <t>연장</t>
  </si>
  <si>
    <t>① 목재를 가공할 경우 필요한 치수보다 여유를 두어 가공한 치수, 또는 부분. ② 부재의 길이 ③ 목공에서 물매로 인하여 나타나는 사변과 밑변 길이의 차이 등을 일컫는다.</t>
  </si>
  <si>
    <t>21873</t>
  </si>
  <si>
    <t>연장길이</t>
  </si>
  <si>
    <t>development length, 延長長</t>
  </si>
  <si>
    <t>① 정착길이. ② 철근콘크리트 부재에서 철근의 부착력이 철근의 인장력을 충분히 전달하고 콘크리트에서 뽑히지 않기 위한 최소묻힘길이</t>
  </si>
  <si>
    <t>21874</t>
  </si>
  <si>
    <t>연재</t>
  </si>
  <si>
    <t>soft wood, 軟材</t>
  </si>
  <si>
    <t>삼나무, 노송나무 등의 침엽수재를 의미하는 속칭. ⇔ 견목</t>
  </si>
  <si>
    <t>21875</t>
  </si>
  <si>
    <t>연주실</t>
  </si>
  <si>
    <t>music hall, 演奏室</t>
  </si>
  <si>
    <t>스튜디오라고도 하며, 악기를 연주하는 방을 말한다.</t>
  </si>
  <si>
    <t>21876</t>
  </si>
  <si>
    <t>연죽</t>
  </si>
  <si>
    <t>緣竹</t>
  </si>
  <si>
    <t>초가지붕의 서까래 밑에 건너질러서 지붕이엉을 얽어매는 동아줄을 걸어 매는 가는 나무 또는 대나무.</t>
  </si>
  <si>
    <t>21877</t>
  </si>
  <si>
    <t>연중공기조화</t>
  </si>
  <si>
    <t>all year air conditioning, 年中空氣調和</t>
  </si>
  <si>
    <t>21878</t>
  </si>
  <si>
    <t>연지</t>
  </si>
  <si>
    <t>燕脂</t>
  </si>
  <si>
    <t>① 붉은 안료의 한 가지. ② 화장할 때에 양쪽 뺨에 찍는 화장품.</t>
  </si>
  <si>
    <t>21879</t>
  </si>
  <si>
    <t>건축론</t>
  </si>
  <si>
    <t>architectural theory</t>
  </si>
  <si>
    <t>건축의 기능, 형태, 구성, 형식, 의미 등 건물과 관련한 여러 가지 내용을 포함한 이론 또는 논의</t>
  </si>
  <si>
    <t>세화52.4%</t>
  </si>
  <si>
    <t>2188</t>
  </si>
  <si>
    <t>연직 루버</t>
  </si>
  <si>
    <t>vertical louver</t>
  </si>
  <si>
    <t>얇고 긴 모양의 평판을 수직으로 설치한 것. 개구부 앞면에 설치하여 차양으로 사용하거나, 통풍이나 환기를 목적으로 이용된다.</t>
  </si>
  <si>
    <t>21880</t>
  </si>
  <si>
    <t>연직 방향 분포</t>
  </si>
  <si>
    <t>vertical distribution； vertical profile</t>
  </si>
  <si>
    <t>풍속, 풍하중, 지진하중 등 건물에 작용하는 횡방향 물리량의 연직방향 분포를 나타낸다.</t>
  </si>
  <si>
    <t>21881</t>
  </si>
  <si>
    <t>연직 방향 분포 계수</t>
  </si>
  <si>
    <t>vertical profile coefficient</t>
  </si>
  <si>
    <t>풍속고도분포계수 등 횡방향 물리량을 높이에따라 계수화 하여 나타낸 것.</t>
  </si>
  <si>
    <t>21882</t>
  </si>
  <si>
    <t>연직 배광 곡선</t>
  </si>
  <si>
    <t>vertical intensity distribution curve</t>
  </si>
  <si>
    <t>광원의 중심을 원점으로 하는 연직면 상에 광도 분포를 나타낸 것으로, 조명기구의 배광 특성을 각도에 따라 극좌표 방식으로 표현된다.</t>
  </si>
  <si>
    <t>21883</t>
  </si>
  <si>
    <t>연직 온도 분포</t>
  </si>
  <si>
    <t>vertical profile of temperature</t>
  </si>
  <si>
    <t>연직 방향의 온도 분포. 실내 공간에서는 일반적으로 천장 부분이 고온이고 바닥 부분은 저온이다. 지구 대기권에서의 연직 온도 분포는 대류권, 성층권, 중간권, 열권에 따라 다른 분포를 보인다.</t>
  </si>
  <si>
    <t>21884</t>
  </si>
  <si>
    <t>연직 접합부</t>
  </si>
  <si>
    <t>vertical joint</t>
  </si>
  <si>
    <t>나란하게 세워진 프리캐스트 콘크리트판 사이를 접합하는 접합부</t>
  </si>
  <si>
    <t>21885</t>
  </si>
  <si>
    <t>연직 지진동</t>
  </si>
  <si>
    <t>vertical earthquake motion</t>
  </si>
  <si>
    <t>지진동의 연직방향 성분. 수평지진동과 비교하여 다룸.</t>
  </si>
  <si>
    <t>21886</t>
  </si>
  <si>
    <t>연직 진동</t>
  </si>
  <si>
    <t>vertical vibration</t>
  </si>
  <si>
    <t>땅의 표면이나 건축물에서 중력축 방향으로 진동이 발생하는 것. 진동 발생의 원인은 주로 지진이나 바람, 차량, 철도, 설비기기, 거주자로 인한 것이다.</t>
  </si>
  <si>
    <t>21887</t>
  </si>
  <si>
    <t>연직 하중</t>
  </si>
  <si>
    <t>vertical load</t>
  </si>
  <si>
    <t>21888</t>
  </si>
  <si>
    <t>연직각</t>
  </si>
  <si>
    <t>vertical angle, 鉛直角</t>
  </si>
  <si>
    <t>연직선과 연직면이 이루는 직각을 말한다.</t>
  </si>
  <si>
    <t>21889</t>
  </si>
  <si>
    <t>건축면적</t>
  </si>
  <si>
    <t>building area, architectural area, 建築面積</t>
  </si>
  <si>
    <t>① 건축물의 외벽(외벽이 없는 경우에는 외곽 부분의 기둥을 말함)의 중심선으로 둘러싸인 부분의 수평투영면적을 말한다. ② 건축물의 처마‧차양‧부연‧발코니와 같이 당해 외벽의 중심선으로부터 수평거리 1m 이상의 돌출부분은 1m 후퇴한 선으로 둘러싸인 부분의 면적으로 한다. ③ 지표면 1m 이하 부분, 다중업소 폭 2m 이하의 옥외피난계단, 지상층의 보행통로, 차량통로 등은 제외한다.</t>
  </si>
  <si>
    <t>2189</t>
  </si>
  <si>
    <t>연직거리</t>
  </si>
  <si>
    <t>vertical distance, 鉛直距離</t>
  </si>
  <si>
    <t>어떠한 두 점에 대한 직선이나 평면과 직각을 이루는 직선 거리를 말한다.</t>
  </si>
  <si>
    <t>21890</t>
  </si>
  <si>
    <t>연직력</t>
  </si>
  <si>
    <t>vertical force, 鉛直力</t>
  </si>
  <si>
    <t>구조물의 자중, 적설하중, 고정하중, 활하중, 지하수에 의한 부력 등 구조물에 작용하는 연직방향의 힘을 의미한다.</t>
  </si>
  <si>
    <t>21891</t>
  </si>
  <si>
    <t>연직면 일사 곡선</t>
  </si>
  <si>
    <t>연직면으로 입사하는 일사량을 나타낸 곡선. 건축물 벽면 일사량을 분석하여 개구부나 차양의 위치 및 형태를 정하는데 사용된다.</t>
  </si>
  <si>
    <t>21892</t>
  </si>
  <si>
    <t>연직면 일영 곡선</t>
  </si>
  <si>
    <t>연직면 방향에 생성되는 그림자를 나타낸 곡선. 건축물 벽면의 일영을 분석하여 개구부나 차양의 위치 및 형태를 정하는데 사용된다.</t>
  </si>
  <si>
    <t>21893</t>
  </si>
  <si>
    <t>연직면 조도</t>
  </si>
  <si>
    <t>vertical illuminance</t>
  </si>
  <si>
    <t>수직면 조도를 연직면 조도라고도 하며, 수직적 요소를 인식시키기 위한 조도이다. 실내 공간에서는 벽면이나 교실 칠판의 밝기를 위한 조도다. 주거공간에서 광고 조명이나 보안등, 가로등, 공원등의 오남용으로 인해 빛공해가 발생할 경우, 창문면을 기준으로 연직면 조도를 이용하여 피해 정도를 측정한다.</t>
  </si>
  <si>
    <t>21894</t>
  </si>
  <si>
    <t>연직면 직달 일사</t>
  </si>
  <si>
    <t>direct solar radiation incident upon a vertical surface</t>
  </si>
  <si>
    <t>연직면에 도달하는 일사 중 직달 일사(대기 중에서 흡수나 산란되지 않고 지표면에 직접 도달한 태양복사에너지)를 말한다.</t>
  </si>
  <si>
    <t>21895</t>
  </si>
  <si>
    <t>연직면 천공 일사</t>
  </si>
  <si>
    <t>sky solar radiation incident upon a vertical surface</t>
  </si>
  <si>
    <t>연직면에 도달하는 일사 중 천공 일사(천공 부분에서 도래하는 확산 일사)를 말한다.</t>
  </si>
  <si>
    <t>21896</t>
  </si>
  <si>
    <t>연직분력</t>
  </si>
  <si>
    <t>vertical component of a force, 鉛直分力</t>
  </si>
  <si>
    <t>힘을 수직방향과 수평방향으로 분리하였을때 순수한 직각방향의 힘을 연직분력이라 한다.</t>
  </si>
  <si>
    <t>21897</t>
  </si>
  <si>
    <t>연직선</t>
  </si>
  <si>
    <t>vertical line, 鉛直線</t>
  </si>
  <si>
    <t>어떤 직선이나 평면과 직각을 이루는 직선을 말한다.</t>
  </si>
  <si>
    <t>21898</t>
  </si>
  <si>
    <t>연직하중</t>
  </si>
  <si>
    <t>vertical load, 鉛直荷重</t>
  </si>
  <si>
    <t>구조물에 중력방향으로 작용하는 하중</t>
  </si>
  <si>
    <t>21899</t>
  </si>
  <si>
    <t>FVD</t>
  </si>
  <si>
    <t>fire and volume damper</t>
  </si>
  <si>
    <t>방화 댐퍼와 풍량 조절 댐퍼의 두 기능을 갖는 댐퍼.</t>
  </si>
  <si>
    <t>219</t>
  </si>
  <si>
    <t>건축면적률</t>
  </si>
  <si>
    <t>건축면적의 대지면적에 대한 비율. ⇨건폐율(＝).</t>
  </si>
  <si>
    <t>2190</t>
  </si>
  <si>
    <t>연질석</t>
  </si>
  <si>
    <t>⇨연석(＝).</t>
  </si>
  <si>
    <t>21901</t>
  </si>
  <si>
    <t>연질섬유판</t>
  </si>
  <si>
    <t>insulation board, softboard, soft fiber board, 軟質纖維板</t>
  </si>
  <si>
    <t>① ＝연질판. ② 목재의 펄프를 건조시킬 때 압축 없이 수분을 증발시켜 질이 무르고 표면이 거친 것. ③ 비중 0.4 이하로 강도가 작고, 내벽‧천장 등의 보온‧흡음 대용. ④ 제법에 따른 목재 섬유제품의 하나. ⑤ KS F 3201. ⑥ ＝인슐레이션보드.</t>
  </si>
  <si>
    <t>21902</t>
  </si>
  <si>
    <t>연질아스팔트</t>
  </si>
  <si>
    <t>soft asphalt, 軟質－</t>
  </si>
  <si>
    <t>침입도(針入度)가 15° 이상인 아스팔트.</t>
  </si>
  <si>
    <t>21903</t>
  </si>
  <si>
    <t>연질유리</t>
  </si>
  <si>
    <t>soft glass, 軟質－</t>
  </si>
  <si>
    <t>① 경질에 대하여 보통의 식기용‧건축용 등의 유리. ② 경질유리에 비하여 용해나 가공이 용이함.</t>
  </si>
  <si>
    <t>21904</t>
  </si>
  <si>
    <t>연질판</t>
  </si>
  <si>
    <t>연질섬유판(＝).</t>
  </si>
  <si>
    <t>21905</t>
  </si>
  <si>
    <t>연착저식</t>
  </si>
  <si>
    <t>soft-settled-type</t>
  </si>
  <si>
    <t>지진력 등의 동적 외력이 작용한 경우 부력과 구조물의 중량을 조절하여 지반과 구조물 저면 사이에 어느 정도의 활동(滑動)을 허용하는 것에 의해 면진성을 가지게 하는 해양건축물의 구조형식. 해양개발의 진전과 함께 그 목적․규모․설치해역․자연환경조건 등에 따라 다양한 형식의 해양건축물이 사용․연구되고 있다. 그 중의 하나가 연착저식 구조물이다. 연착저식 구조물에는 다음과 같은 특징이 있다.(1) 구조물의 수중중량을 조절하는 것을 통해 연약지반에서도 지반의 압밀침하를 방지할 수 있다.(2) 특히 수평동지진에 대해 면진효과를 기대할 수 있다.연착저식 구조물은 그 형태에 따라서 다음과 같이 분류할 수 있다.(1) 계류형식의 유무에 의한 분류․자립형식․계류형식자립형식은 기초저면의 마찰력을 충분히 확보할 수 있는 대규모 구조물에 적합하며 계류형식은 비교적 소규모의 구조물이나 파랑외력이 큰 해역의 구조물에 적합하다.(2) 함체(函體)의 구조에 의한 분류․폰툰(pontoon)형식․반잠수식(半潛水式, 세미서브형식)구조물과 기초저면이 일체가 되어있는 것을 폰툰형식이라 하며 파압력이 큰 해면부근에 기둥을 설치하고 구조물과 기초저면을 분리하는 것으로 파랑에 의한 저항을 제어하는 형식의 것을 반잠수식이라 한다. 폰툰형식에 비해 반잠수식은 수심이 깊은 곳에 적합하다.(3) 기초에 의한 분류․직접기초형식․마운드형식․말뚝(杭)기초형식평탄한 지반에 구조물을 설치한 것을 직접기초형식이라 하며 지반 위에 마운드를 만든 것을 마운드 형식이라 한다. 구조물을 지반에 타설한 말뚝(杭) 위에 설치한 것을 말뚝기초 형식이라 한다. 말뚝기초형식․마운드형식․직접기초형식의 순으로 적용수심이 증대된다.</t>
  </si>
  <si>
    <t>21906</t>
  </si>
  <si>
    <t>연창</t>
  </si>
  <si>
    <t>multiple window, 連窓</t>
  </si>
  <si>
    <t>① 구조의 제약이 자유로워진 근대 건축에서 벽면에 사용하게 되어 쓰이게 되었다. ② 두개 이상의 창을 의도적으로 수평방향으로 이은 창의 형태.</t>
  </si>
  <si>
    <t>21907</t>
  </si>
  <si>
    <t>연최대 풍속</t>
  </si>
  <si>
    <t>annual maximum wind speed</t>
  </si>
  <si>
    <t>평균풍속의 연간 최대치. 설계풍속의 결정요인</t>
  </si>
  <si>
    <t>21909</t>
  </si>
  <si>
    <t>연최대값</t>
  </si>
  <si>
    <t>annual maximum value</t>
  </si>
  <si>
    <t>풍속, 적설량, 지진동 등의 기상관측치 중 연간 최대치</t>
  </si>
  <si>
    <t>세화64.1%</t>
  </si>
  <si>
    <t>21910</t>
  </si>
  <si>
    <t>연층 내진벽</t>
  </si>
  <si>
    <t>multi-story shear wall</t>
  </si>
  <si>
    <t>같은 위치에 여러층으로 연속하여 설치하는 내진벽</t>
  </si>
  <si>
    <t>21911</t>
  </si>
  <si>
    <t>연침</t>
  </si>
  <si>
    <t>聯針, 緣針</t>
  </si>
  <si>
    <t>① 서까래 위 끝을 연결하기 위해 구멍을 뚫고 꽂아대는 나무(보통 싸리나무를 씀). ② 서까래와 도리에 구멍을 파 꽂는 나무. ③ 쇠못이 귀한 옛날에 쓰임.</t>
  </si>
  <si>
    <t>21912</t>
  </si>
  <si>
    <t>연침뉴목</t>
  </si>
  <si>
    <t>⇨연침추목(＝).</t>
  </si>
  <si>
    <t>21914</t>
  </si>
  <si>
    <t>연침추목</t>
  </si>
  <si>
    <t>聯針杻木</t>
  </si>
  <si>
    <t>① 연침으로 쓰이는 굵은 싸리나무. ② ＝연침뉴목.</t>
  </si>
  <si>
    <t>21915</t>
  </si>
  <si>
    <t>연탄온돌</t>
  </si>
  <si>
    <t>연탄으로 불을 때면 불기운이 방 밑을 지나 방바닥 전체의 온도를 높여 주고 마지막에 굴뚝으로 빠지게 만들어 놓은 난방 장</t>
  </si>
  <si>
    <t>21916</t>
  </si>
  <si>
    <t>연판</t>
  </si>
  <si>
    <t>lead plate, sheet lead, 鉛版</t>
  </si>
  <si>
    <t>① 얇고 넓게 만든 연(납)으로 된 판. ② 압연판‧구조판이 있음.</t>
  </si>
  <si>
    <t>21917</t>
  </si>
  <si>
    <t>연평균일 교통량</t>
  </si>
  <si>
    <t>average annual daily traffic</t>
  </si>
  <si>
    <t>측정 지점의 1년 간 전체 교통량을 그 해의 일수로 나눈 값. 1일당의 평균 교통량을 나타냄.</t>
  </si>
  <si>
    <t>21918</t>
  </si>
  <si>
    <t>연풍</t>
  </si>
  <si>
    <t>21919</t>
  </si>
  <si>
    <t>건축목공계획</t>
  </si>
  <si>
    <t>建築木工計劃</t>
  </si>
  <si>
    <t>건축물의 목재 시공에 있어서 목구조 및 관련 주요 부재를 설계‧계획하는 것.</t>
  </si>
  <si>
    <t>2192</t>
  </si>
  <si>
    <t>연필 경도</t>
  </si>
  <si>
    <t>도막 경도의 표준을 표기하는 지표. 경도가 다른 연필을 바꾸면서 도막면을 긁어내어 저항성을 표시하는 연필의 경도 기호를 가지고 도막의 경도로 한다.</t>
  </si>
  <si>
    <t>21920</t>
  </si>
  <si>
    <t>연필도</t>
  </si>
  <si>
    <t>pencildrawing</t>
  </si>
  <si>
    <t>① 연필만을 사용하는 방법과 먹제도의 밑그림 용도로 사용할 때가 있음. ② 연필만을 사용하여 제도용지에 그린 도면.</t>
  </si>
  <si>
    <t>21921</t>
  </si>
  <si>
    <t>연필스프링컴퍼스</t>
  </si>
  <si>
    <t>pencil spring bow</t>
  </si>
  <si>
    <t>양쪽 다리가 판스프링 형태로 된 컴퍼스로 한쪽에 연필심을 끼워 사용함.</t>
  </si>
  <si>
    <t>21922</t>
  </si>
  <si>
    <t>연필컴퍼스</t>
  </si>
  <si>
    <t>pencil compass</t>
  </si>
  <si>
    <t>컴퍼스 종류 중  하나로 연필이 달려있다.</t>
  </si>
  <si>
    <t>21923</t>
  </si>
  <si>
    <t>연함대기</t>
  </si>
  <si>
    <t>연함은 사용하는 기와의 크기에 따라 연함골을 파내고(이것은 목수직의 일로 함) 기와공(瓦工)이 설치.</t>
  </si>
  <si>
    <t>21925</t>
  </si>
  <si>
    <t>연합압접</t>
  </si>
  <si>
    <t>combined pressure welding</t>
  </si>
  <si>
    <t>① 마찰 압접법의 한 방법이며 소재를 가스버너‧줄의 열 또는 고주파 가열 등의 외부적인 열원으로 예열하였다가 마찰시켜서 압접하는 방법. ② 예열하면 마찰 초기의 수평진동이 거의 없으며, 압접시간이 단축되어 소용량의 기계로서 비교적 큰 소재의 압접이 가능한 이점이 있음.</t>
  </si>
  <si>
    <t>21926</t>
  </si>
  <si>
    <t>연합지그</t>
  </si>
  <si>
    <t>combined jig</t>
  </si>
  <si>
    <t>① 용접 부재를 조립할 때에 사용하는 도구. ② 스트롱백과 각종 피스 등이 이에 포함.</t>
  </si>
  <si>
    <t>21927</t>
  </si>
  <si>
    <t>연합테르밋용접</t>
  </si>
  <si>
    <t>combined thermit welding</t>
  </si>
  <si>
    <t>① 가압 테르밋법과 용융 테르밋법을 연합하여 하나의 이음을 용접하는 방법. ② 과거에 레일의 용접수단으로 사용.</t>
  </si>
  <si>
    <t>21928</t>
  </si>
  <si>
    <t>연행 공기</t>
  </si>
  <si>
    <t>entrained air</t>
  </si>
  <si>
    <t>AE제나 AE감수제(減水劑) 에 의해 콘크리트 속에 균일하게 분포한 지름 0.02~0.03mm정도의 미소한 독립된 공기포. ⇨ 잠재 공기.</t>
  </si>
  <si>
    <t>21929</t>
  </si>
  <si>
    <t>건축목공설계</t>
  </si>
  <si>
    <t>建築木工設計</t>
  </si>
  <si>
    <t>⇨건축목공계획.</t>
  </si>
  <si>
    <t>2193</t>
  </si>
  <si>
    <t>연행하중</t>
  </si>
  <si>
    <t>travelling load, 連行荷重</t>
  </si>
  <si>
    <t>작용하는 하중들의 간격을 유지하면서 이동하는 하중.</t>
  </si>
  <si>
    <t>21931</t>
  </si>
  <si>
    <t>연화부</t>
  </si>
  <si>
    <t>softened zone, 軟化部</t>
  </si>
  <si>
    <t>조질 고장력강 용접부에서 모재의 원질부와 열 영향부의 경계 부근에 나타나는 경도가 낮아진 부분을 말함. 모재의 뜨임(tempering)온도와 AC1변태점과의 온도범위로 가열된 부분이 조절효과를 상실하기 때문에 생김.  실제로는 용접의 압열량이 극단적으로 클 때를 제외하고는 연화부의 폭이 좁아 이음의 정적 인장강도에는 거의 영향이 없다고 함.</t>
  </si>
  <si>
    <t>21935</t>
  </si>
  <si>
    <t>연화점</t>
  </si>
  <si>
    <t>軟化點</t>
  </si>
  <si>
    <t>21936</t>
  </si>
  <si>
    <t>연화주초</t>
  </si>
  <si>
    <t>蓮花柱礎</t>
  </si>
  <si>
    <t>연꽃무늬 모양이 새겨진 주춧돌.</t>
  </si>
  <si>
    <t>기문당64.7%</t>
  </si>
  <si>
    <t>21938</t>
  </si>
  <si>
    <t>연회실</t>
  </si>
  <si>
    <t>banquetting hall, 宴會室</t>
  </si>
  <si>
    <t>연회를 목적으로 하는 공간.</t>
  </si>
  <si>
    <t>21939</t>
  </si>
  <si>
    <t>건축물</t>
  </si>
  <si>
    <t>building[structure], buildings, establishments, 建築物</t>
  </si>
  <si>
    <t>① 건축법 상 토지에 정착(定着)하는 공작물 중 지붕 및 기둥 또는 벽이 있는 것과 이에 부수되는 시설,  ② 건물과 기타 건축적인 구조물의 총칭.</t>
  </si>
  <si>
    <t>2194</t>
  </si>
  <si>
    <t>연회장</t>
  </si>
  <si>
    <t>banquet hall</t>
  </si>
  <si>
    <t>연회를 하는 대규모 장소를 말한다.</t>
  </si>
  <si>
    <t>21940</t>
  </si>
  <si>
    <t>열</t>
  </si>
  <si>
    <t>heat, 熱</t>
  </si>
  <si>
    <t>21941</t>
  </si>
  <si>
    <t>열 및 급발전</t>
  </si>
  <si>
    <t>heat supply and power generation</t>
  </si>
  <si>
    <t>21942</t>
  </si>
  <si>
    <t>열가소성</t>
  </si>
  <si>
    <t>thermoplasticity, 熱可塑性</t>
  </si>
  <si>
    <t>① 플라스틱의 성질 중 온도를 높이면 소성(변형하여 원래의 상태로 되돌아가지 않는 성질)을 나타내고, 냉각하면 굳어지지만, 다시 가열하면 유연해지는 것. ② 이 성질은 쇄상(鎖狀) 고분자의 것에서 볼 수 있으며, 열에 의해 분자끼리의 위치가 바뀌어 쉬워지기 때문에 생김.</t>
  </si>
  <si>
    <t>21943</t>
  </si>
  <si>
    <t>열가소성 고무</t>
  </si>
  <si>
    <t>thermoplastic rubber</t>
  </si>
  <si>
    <t>상온에서는 탄성이나 가열이 되면 가소성을 발현하는 고무. SBS등이 있다.</t>
  </si>
  <si>
    <t>세화81.6%</t>
  </si>
  <si>
    <t>21944</t>
  </si>
  <si>
    <t>열가소성수지</t>
  </si>
  <si>
    <t>thermoplastic resin, 熱可塑性樹脂</t>
  </si>
  <si>
    <t>① 가열하거나 용제(溶劑)에 녹여서 자유로이 가공할 수 있는 수지. ② ＝열가소성 플라스틱. ③ 몇 번이라도 가열만 하면 녹아서 물렁물렁해지기 때문에 뜻하는 대로 어떤 모양으로든지 만들 수 있는 것인데, 식으면 굳어짐. 즉 열가소성수지는 열경화성수지와는 달리 가열했다가 식혀도 화학구조의 변화는 없고, 다만 물리적 변화만을 하는 것임. ④ 이 수지에는 염화비닐수지‧아크릴수지‧비닐아세테이트수지‧스티롤수지‧폴리에틸렌수지‧플루오르수지‧폴리아미드계수지 등이 있음. ⑤ 열경화성수지(⇦)와 함께 합성수지 2대별의 하나.</t>
  </si>
  <si>
    <t>21946</t>
  </si>
  <si>
    <t>열가소성플라스틱</t>
  </si>
  <si>
    <t>⇨열가소성수지(＝).</t>
  </si>
  <si>
    <t>21947</t>
  </si>
  <si>
    <t>열간 압연 강판</t>
  </si>
  <si>
    <t>hot rolled plate</t>
  </si>
  <si>
    <t>열간에서 압연 제조되는 강판.</t>
  </si>
  <si>
    <t>21949</t>
  </si>
  <si>
    <t>건축물 높이</t>
  </si>
  <si>
    <t>height of building</t>
  </si>
  <si>
    <t>지표면으로부터 당해 건축물의 상단까지의 높이로서 건축물 각 부분의 높이 또는 최고 높이를 말한다.</t>
  </si>
  <si>
    <t>2195</t>
  </si>
  <si>
    <t>열간가공</t>
  </si>
  <si>
    <t>hot working, 熱間加工</t>
  </si>
  <si>
    <t>금속 또는 합금을 가열하여 적열(赤熱)상태에서 압연‧단조‧인발 등의 가공을 행하는 조작.</t>
  </si>
  <si>
    <t>21951</t>
  </si>
  <si>
    <t>열간균열</t>
  </si>
  <si>
    <t>500℃ 이상의 고온에서 발생하는 균열로 고온균열이라고도 함.</t>
  </si>
  <si>
    <t>21952</t>
  </si>
  <si>
    <t>열간압연</t>
  </si>
  <si>
    <t>hot rolling, 熱間壓延</t>
  </si>
  <si>
    <t>강괴를 1200℃ 정도 가열하여 서로 반대방향으로 회전하는 로울러 사이로 여러 번 통화시키면서 점차 정해진 형태로 변형시켜 나가는 방법으로 강판, 봉강, 형강 등이 이 방법에 의하여 제조된다.</t>
  </si>
  <si>
    <t>21953</t>
  </si>
  <si>
    <t>열간압연형강</t>
  </si>
  <si>
    <t>hot rolled steel shape, 熱間壓延形鋼</t>
  </si>
  <si>
    <t>열간압연하여 제조하는 형강</t>
  </si>
  <si>
    <t>21954</t>
  </si>
  <si>
    <t>열간절단</t>
  </si>
  <si>
    <t>hot cutting, 熱間絶斷</t>
  </si>
  <si>
    <t>① 피절단재의 초기 온도를 높이는 절단법. ② 이 방법의 장점은 400～1,200℃ 정도로 예열을 하여 절단할 때 상온에서 절단하는 경우의 원리와 절단면의 모양이 같다는 점과 절단효율이 온도에 비례하여 증대한다는 것. 또한 산소 소비량의 감소, 절단속도의 증대, 절단의 신속한 진행 등의 이점이 있으므로 작업능률이 크다는 것임. ③ 절단만을 할 목적으로 제강소의 압연공정 등에 이용.</t>
  </si>
  <si>
    <t>21955</t>
  </si>
  <si>
    <t>열경화성</t>
  </si>
  <si>
    <t>thermosetting property, 熱硬化性</t>
  </si>
  <si>
    <t>① 플라스틱 성질의 하나. 가열에 의해 온도가 상승하면 액화하여 유동성을 나타내고 또는 연화하여 소성을 나타냄과 동시에 화학 반응에 의해 분자간에 3차원의 가교 결합이 생기고 경화하여 불용 불융이 되고, 다시 가열해도 연화되지 않고 원래 상태로 되돌아오지 않는 비가역적 성질을 말한다. ②어떤 종류의 중합체가 열을 가할수록 가교 결합도가 높아져 단단하게 굳어져서, 큰 힘을 가하여도 변형되지 않는 성질</t>
  </si>
  <si>
    <t>21956</t>
  </si>
  <si>
    <t>열경화성 페놀수지</t>
  </si>
  <si>
    <t>① 페놀과 포르말린을 알칼리(주로 암모니아를 사용)를 촉매로 축합하여 가용‧가융의 초기 축합단계에서 반응을 중지시킨 것. ② 알코올‧아세톤 등에 녹으며, 상온에서는 단단하지만 조금만 온도를 높여 주어도 용융되며 100℃ 이상으로 가열하면 경화하여 불용‧불융성이 됨. ③ 알코올에 녹여서 구워 붙임용의 알코올니스나 에나멜을 제조하는데 씀. ④ 건조하여 굳은 도막은 대단히 단단하며 전기절연성‧내유성‧내약품성이 좋기 때문에 전기절연도료‧내산도료 등에 사용.</t>
  </si>
  <si>
    <t>21958</t>
  </si>
  <si>
    <t>열경화성 플라스틱</t>
  </si>
  <si>
    <t>⇨열경화성수지(＝).</t>
  </si>
  <si>
    <t>21959</t>
  </si>
  <si>
    <t>건축물 멸실 통계</t>
  </si>
  <si>
    <t>statistics of building destruction</t>
  </si>
  <si>
    <t>재해 건축물과 제거 건축물의 상황을 보여주는 조사 및 통계.</t>
  </si>
  <si>
    <t>2196</t>
  </si>
  <si>
    <t>열경화성수지</t>
  </si>
  <si>
    <t>thermosetting resin, 熱硬化性樹脂</t>
  </si>
  <si>
    <t>① 가열하거나 용제(溶劑)에서도 다시 용해되지 않은 수지류. ② ＝열경화성 플라스틱(plastic). ③ 열가소성수지와 함께 합성수지(플라스틱) 2대별의 하나. ④ 열과 압력을 가하면 가소성이 나타나 뜻하는 대로 어떠한 모양으로도 만들 수 있으나, 한번 식었다 굳으면 수지의 화학구조가 달라져서 다시 열을 가해도 부드러워지지 않는 것. ⑤ 이 수지에는 페놀수지‧요소수지‧멜라민수지‧폴리에스테르수지‧알키드수지‧실리콘수지‧에폭시수지 등이 있음. ⑥ ⇨열가소성수지.</t>
  </si>
  <si>
    <t>21960</t>
  </si>
  <si>
    <t>열계량</t>
  </si>
  <si>
    <t>heat mesurement</t>
  </si>
  <si>
    <t>열량의 단위인 칼로리(1cal은 1g의 물을 1 °C 올리는데 필요한 에너지량)을 이용하여 열량을 계량하는 것으로, 어떠한 물질의 유량과 온도차를 통해 열량을 계산할 수 있다.</t>
  </si>
  <si>
    <t>21961</t>
  </si>
  <si>
    <t>열공급 사업</t>
  </si>
  <si>
    <t>heat supplying service</t>
  </si>
  <si>
    <t>어떤 지역 내 고온 및 저온 열원 장치를 설치하고, 배관으로 그 지역 내의 건물에 증기, 온수, 냉수 등의 열매를 공급하는 냉난방 사업. →지역 냉난방.</t>
  </si>
  <si>
    <t>21962</t>
  </si>
  <si>
    <t>열공급 플랜트</t>
  </si>
  <si>
    <t>heat supply plant</t>
  </si>
  <si>
    <t>지역 난방 또는 지역 냉난방을 위하여 지역 내 여러 건물에 열 에너지를 공급하기 위하여 설치하는 열공급 시설. →지역 열공급 플랜트.</t>
  </si>
  <si>
    <t>21963</t>
  </si>
  <si>
    <t>열관류</t>
  </si>
  <si>
    <t>heat transmission, thermal transmission, 熱貫流</t>
  </si>
  <si>
    <t>21964</t>
  </si>
  <si>
    <t>열관류 저항</t>
  </si>
  <si>
    <t>thermal resistance； resistance of heat transmission</t>
  </si>
  <si>
    <t>21965</t>
  </si>
  <si>
    <t>열관류율</t>
  </si>
  <si>
    <t>coefficient of heat transmission, coefficient of thermal transmission, heat transmission coefficient, 熱貫流率</t>
  </si>
  <si>
    <t>단위 시간에 단위 면적의 고체 벽을 통과해서 단위 온도차를 갖는 고온 유체로부터 저온 유체로 전해지는 열량. 기호는 K 또는 U. 열통과율이라고도 한다. 열관류 저항의 역수. →열관류. ↔열관류 저항.</t>
  </si>
  <si>
    <t>21966</t>
  </si>
  <si>
    <t>열관류저항</t>
  </si>
  <si>
    <t>resistance of heat transmission, 熱貫流抵抗</t>
  </si>
  <si>
    <t>열관류 현상에서 열이 이동하기 어려운 정도를 나타낸 값. 열관류율의 역수. 열전달 저항과 열전도 저항의 합으로 나타낸다.</t>
  </si>
  <si>
    <t>21967</t>
  </si>
  <si>
    <t>열관리</t>
  </si>
  <si>
    <t>heat control, heat management, 熱管理</t>
  </si>
  <si>
    <t>열을 사용하는 공장에서 최소의 열원(熱源)으로 최대의 효과를 거두고, 경영 합리화를 위하여 전체 열량을 분석 유효하게 이용, 관리하는 것을 말한다.</t>
  </si>
  <si>
    <t>21968</t>
  </si>
  <si>
    <t>열교</t>
  </si>
  <si>
    <t>heat bridge, 熱橋</t>
  </si>
  <si>
    <t>실내외 온도차 발생시 건물 외피에서 열의 이동이 발생하는 부위로써 상대적으로 열류량이 큰 부위에서 작은 쪽으로 발생한다. 이러한 열교는 건축물 전체의 단열성능 저하, 에너지 손실을 증가, 열적 쾌적성 문제를 야기하며 결로의 원이이 될수 있다. 열교는 발생 원인에 따라 재료적 열교(Material Thermal Bridge), 기하학적 열교(Geometric Thermal Bridge), 구조적 열교(Structural Thermal Bridge)로 구분되고, 발생 형태에 따라 선형 열교(Linear Thermal Bridge), 점형 열교(Point Thermal Bridge)로 구분된다.</t>
  </si>
  <si>
    <t>21969</t>
  </si>
  <si>
    <t>건축물 실태 조사</t>
  </si>
  <si>
    <t>실제 답사나 조사를 통하여 기존 정보로는 불분명한 증축, 개축 등 건축물의 변화 상황을 상세히 조사하는 것.</t>
  </si>
  <si>
    <t>2197</t>
  </si>
  <si>
    <t>열교환</t>
  </si>
  <si>
    <t>heat exchange</t>
  </si>
  <si>
    <t>한 물체에서 온도가 다른 물체로 열이 전달되는 일을 말한다. 전도, 대류, 복사, 방사 등이 있다.</t>
  </si>
  <si>
    <t>21970</t>
  </si>
  <si>
    <t>열교환 환기</t>
  </si>
  <si>
    <t>heat exchanging type ventilation</t>
  </si>
  <si>
    <t>열교환기와 환기팬을 결합시킨 장치이며 배기 시 버려지는 열을 회수하여 급기에 이용하는 방법으로 에너지 절약형 환기 시스템 중 하나이다.</t>
  </si>
  <si>
    <t>21971</t>
  </si>
  <si>
    <t>열교환기</t>
  </si>
  <si>
    <t>heat exchanger, 熱交換機</t>
  </si>
  <si>
    <t>두 개 또는 그 이상의 유체 사이에서 열을 교환할 수 있게 고안된 장치를 열교환기라 한다. 열교환기는 유체의 냉각 또는 유체의 온도를 높이는 난방의 목적으로 서로 다른 유체의 열을 교환할 수 있도록 사용된다. 열교환기에 있어서 유체에 열을 주는데 사용되는 전열 매체를 열매(熱媒), 반대로 열을 뺏는데 사용되는 것을 냉매(冷媒)라고 한다.</t>
  </si>
  <si>
    <t>21972</t>
  </si>
  <si>
    <t>열교환형 환기팬</t>
  </si>
  <si>
    <t>heat exchanger type ventilator</t>
  </si>
  <si>
    <t>실내 환기 시 외기 온도를 실내 공기온도에 가깝게 열교환하여 에너지 손실을 저감시키기는 열교환기가 설치된 환기팬.</t>
  </si>
  <si>
    <t>21973</t>
  </si>
  <si>
    <t>열극</t>
  </si>
  <si>
    <t>fissure</t>
  </si>
  <si>
    <t>암석이 강도를 넘는 힘을 받으면 파괴되는데 이때 어느 면을 따라 응집력을 잃어 깨어지는데
이 면. 균열, 단열 또는 파쇄라고 한다.</t>
  </si>
  <si>
    <t>21974</t>
  </si>
  <si>
    <t>열기건조</t>
  </si>
  <si>
    <t>hot air seasoning, 熱氣乾燥</t>
  </si>
  <si>
    <t>건조실 내의 공기를 가열하든가 가열 공기를 보내서 건조하는 방법을 말한다.</t>
  </si>
  <si>
    <t>21975</t>
  </si>
  <si>
    <t>열기관</t>
  </si>
  <si>
    <t>heat engine, 熱機關</t>
  </si>
  <si>
    <t>다양한 방법을 통해 발생시킨 열을 실제 일을 할 수 있는 역학적(기계적) 에너지로 바꾸어 주는 장치를 말한다.</t>
  </si>
  <si>
    <t>21976</t>
  </si>
  <si>
    <t>열기류</t>
  </si>
  <si>
    <t>열의 이동에 의해 상승 기류가 발생하는 것을 말한다.</t>
  </si>
  <si>
    <t>21977</t>
  </si>
  <si>
    <t>열기막</t>
  </si>
  <si>
    <t>draw curtain</t>
  </si>
  <si>
    <t>중앙 부분에서 왼쪽,오른쪽으로 여닫는 막.</t>
  </si>
  <si>
    <t>21978</t>
  </si>
  <si>
    <t>열기전력</t>
  </si>
  <si>
    <t>thermoelectromotive force</t>
  </si>
  <si>
    <t>열기전력은 제베크 효과등 열전기를 이용해 열에너지를 전기에너지로 변화시켜서 만든 기전력이다.열전기는 열이 전기로 변환하거나 전기가 열로 변환하는 현상을 지칭한다. 온도 차로 인한 열에 의해서 전기가 발생하는 현상, 즉 어떤 물체의 양쪽 끝에 온도차를 줄때 기전력이 생긴다는 것이 제베크 효과이다.</t>
  </si>
  <si>
    <t>21979</t>
  </si>
  <si>
    <t>건축물 용도 분류</t>
  </si>
  <si>
    <t>classification of building use</t>
  </si>
  <si>
    <t>주택, 공장 등 건축물을 유사한 구조, 이용 목적 및 형태 별로 묶어 분류한 것.</t>
  </si>
  <si>
    <t>2198</t>
  </si>
  <si>
    <t>열대류</t>
  </si>
  <si>
    <t>heat convection, 熱對流</t>
  </si>
  <si>
    <t>대류란 유체 성질의 수송과 혼합을 일으키는 유체 내의 움직임으로서 전도 및 복사와 함께 에너지 전달의 중요한 수단이다. 대류는 유체의 움직임에 의해 열이 전달되는 특성을 갖고 있다. 공기와 같은 유체는 가열, 팽창되면 밀도가 낮아져서 위로 이동하는데 이때 열도 동반되어 이동한다. 대류를 통한 열과 물질의 전달은 유체 내 각 입자의 불규칙한 브라운 운동을 통한 확산과 이류에 의해 이루어진다. 대류는 발생 원인에 따라 자연대류(free convection)와 강제대류(forced convection)로 나눌수 있다. 유체의 순수한 부력에 의해 발생하는 대류를 자연대류라 하고, 유체에 기계적인 힘이 작용하여 발생하는 대류를 강제대류라 한다.</t>
  </si>
  <si>
    <t>21980</t>
  </si>
  <si>
    <t>열동식 조정 밸브</t>
  </si>
  <si>
    <t>자력식 조정 밸브를 일컫는다. 감온체의 변위(액체 팽창)를 이용해서 밸브를 개폐시킨다. 왁스 밸브, 증기 트랩, 온도 조절 밸브, 난방용 조절 밸브 등이 있다.</t>
  </si>
  <si>
    <t>21981</t>
  </si>
  <si>
    <t>열람실</t>
  </si>
  <si>
    <t>reading room, 閱覽室</t>
  </si>
  <si>
    <t>열람 목적의 공간.</t>
  </si>
  <si>
    <t>21982</t>
  </si>
  <si>
    <t>열량</t>
  </si>
  <si>
    <t>quantity of heat; amount of heat</t>
  </si>
  <si>
    <t>물체의 온도를 변화시키는 데 필요한 열 에너지의 양을 말한다.열량은칼로리(㎈:1㎈=4.18605J)로 표시한다. 열량은 역학적 일과 같은 양으로 환산할 수 있으며, 물질계 내부의에너지의 변화에 기여한다(열역학 제1법칙). 물질계의온도변화나, 증발·응고등 상태변화는 열량의 변화로 나타난다. 열의단위인 칼로리(cal)는국제단위계(SI)로줄(J)과 와트초(W·s)로 나타낼 수 있다. 그외 단위로는 IT칼로리(㎈IT:1㎈IT=4.1868J),열화학칼로리(㎈th:1㎈th=4.184J),영국열량단위(BTU:1BTU=1055.06J),에르그(erg),와트시(W·h) 등이 있다.</t>
  </si>
  <si>
    <t>21983</t>
  </si>
  <si>
    <t>열량계</t>
  </si>
  <si>
    <t>calorimeter, 熱量計</t>
  </si>
  <si>
    <t>열량을 재는 기구. 물 열량계, 금속 열량계, 얼음 열량계 따위가 있다.</t>
  </si>
  <si>
    <t>21984</t>
  </si>
  <si>
    <t>열류</t>
  </si>
  <si>
    <t>heat flow, thermal flow, 熱流</t>
  </si>
  <si>
    <t>열의 발생 및 흡수에 의해 열에너지가 이동할 때, 그 열에너지의 흐름을 열류라고 한다. 따라서 열류에는열이동의 형식에 의해, 열전도에 의한 열류, 열방사에 의한 열류, 더우기 유체 자체가 열에너지를 보유하면서 흐르는 열류가 있다.</t>
  </si>
  <si>
    <t>21985</t>
  </si>
  <si>
    <t>열류계</t>
  </si>
  <si>
    <t>heat flow meter</t>
  </si>
  <si>
    <t>물체를 지나는 열량을 측정하는 계기. 벽 · 천장 · 바닥 등의 평면 구조체, 탱크 · 파이프 등의 곡면 구조체를 관통하는 열량을 측정하기 위해 그 표면에 열저항이 작은 기지(旣知)의 편준판을 대고, 그 양 표면의 온도차를 측정함으로써 그 구조체를 지나는 열량을 측정할 수 있다. 초산 섬유소판 등을 표준판으로 한 것이 사용되고 있다.</t>
  </si>
  <si>
    <t>21986</t>
  </si>
  <si>
    <t>열류속</t>
  </si>
  <si>
    <t>heat flux； heat flow ratio; heat flow rate</t>
  </si>
  <si>
    <t>어떤 면을 수직으로 통과하는 열류의 강도를 말한다.열유속은 아래와 같이 정의된다.q=dQ/dAdA : 열류에 수직인 면적dQ : 그 면을 통과하는 단위 시간당의 열량열유속(q)의 단위는 W/m2 이다.</t>
  </si>
  <si>
    <t>21987</t>
  </si>
  <si>
    <t>열린이음</t>
  </si>
  <si>
    <t>open joint</t>
  </si>
  <si>
    <t>① 실링재에 의존하지 않고 빗물의 침입을 방지하도록 고려된 외벽의 이음 방법 ② 루트면과 루트면 사이 또는 루트면과 다른 면의 사이에 미리 틈을 두고서 용접하는 이음</t>
  </si>
  <si>
    <t>21988</t>
  </si>
  <si>
    <t>건축물 재해 통계</t>
  </si>
  <si>
    <t>building calamity statistic</t>
  </si>
  <si>
    <t>각종 재해에 의해 발생한 건축물의 피해 정도를 면적과 복구 사업비 등으로 추정하는 통계</t>
  </si>
  <si>
    <t>2199</t>
  </si>
  <si>
    <t>열매</t>
  </si>
  <si>
    <t>heating medium</t>
  </si>
  <si>
    <t>전열 매체(傳熱媒體)라고도 하며, 열전달이나 반응 온도의 유지 등을 하기 위해서 열원으로부터의 열을 다른 곳에 전하는 역할을 하는 유체를 말한다.</t>
  </si>
  <si>
    <t>21990</t>
  </si>
  <si>
    <t>열매수</t>
  </si>
  <si>
    <t>열매를 보며 즐기기 위한 수목.</t>
  </si>
  <si>
    <t>21991</t>
  </si>
  <si>
    <t>열물성</t>
  </si>
  <si>
    <t>thermal property</t>
  </si>
  <si>
    <t>물체 별로 가지는 고유한 열적 성질의 총칭. 열전도율, 열확산율, 비열, 팽창률, 점성 계수 등이 있다.</t>
  </si>
  <si>
    <t>21992</t>
  </si>
  <si>
    <t>열반사판</t>
  </si>
  <si>
    <t>熱反射板</t>
  </si>
  <si>
    <t>열을 반사시켜 특정 방향으로 전달하기 위해 설치하는 판.</t>
  </si>
  <si>
    <t>21993</t>
  </si>
  <si>
    <t>열방사</t>
  </si>
  <si>
    <t>복사열이 물체에서 발산되는 경우, 즉 물체의 현열량을 감소 시키는 경우를 말한다.</t>
  </si>
  <si>
    <t>21994</t>
  </si>
  <si>
    <t>열방산</t>
  </si>
  <si>
    <t>heat dissipation, 熱放散</t>
  </si>
  <si>
    <t>인체 표면으로부터의 전도, 대류 및 복사에 의한 열전달 및 발한에 의한 증발, 호흡 등에 의해서 인체로부터 그 현열, 잠열을 외부로 잃는것을 말한다.</t>
  </si>
  <si>
    <t>21995</t>
  </si>
  <si>
    <t>열배출 구조</t>
  </si>
  <si>
    <t>structure of heat exhaust</t>
  </si>
  <si>
    <t>도시 내 모든 시설에서 배출되는 열의 양과 온도 등의 특성과 그들의 상호 결합 관계.</t>
  </si>
  <si>
    <t>21996</t>
  </si>
  <si>
    <t>열복사</t>
  </si>
  <si>
    <t>heat radiation, thermal radiation, radiation of heat, 熱輻射</t>
  </si>
  <si>
    <t>적외선이라 불리는 전자파의 한 형태로서 고체의 표면과 표면 사이에서 열을 전달하며, 대류와 달리 중력의 영향을 받지 않기 때문에, 위로 복사하는 만큼 아래로도 복사 할수 있다. 또한 직접 전달되기 때문에 주변 공기의 온도에 의한 영향을 받지 않으나 장애물에 의해 흡수, 굴절되기도 한다. 복사에너지의 전달 형태는 투과, 흡수, 반사, 방사의 네가지 형태로 구분된다.열복사는 열전도, 열대류와 함께 3대 열 전달 방식 중 하나이다.</t>
  </si>
  <si>
    <t>21997</t>
  </si>
  <si>
    <t>열부하</t>
  </si>
  <si>
    <t>heat load, 熱負荷</t>
  </si>
  <si>
    <t>어떤 실내를 주어진 온습도로 유지하기 위하여 제거되거나 공급하는 열량을 열부하(heat load)라고 한다.</t>
  </si>
  <si>
    <t>21998</t>
  </si>
  <si>
    <t>열부하 계산법</t>
  </si>
  <si>
    <t>thermal load calculation method</t>
  </si>
  <si>
    <t>공조대상 건물이나 실내에 존재하는 냉방부하 또는 난방부하를 계산하는 것으로 두가지 방법이 있다. 하나는 연간을 통하여 각 시각에 대한 부하를 계산하는 것이며, 이것에 의하여 합리적인 공조장치 계획을 세워 연간 운전비를 산출한다. 그러기 위해서는 방대한 계산이 필요하며, 준비된 프로그림에 필요한 데이터를 사용하여 계산한다. 다른 하나는 공조설비에 필요한 용량을 결정하기 위한 최대부하를 구할 목적으로 특별한 월이나 시간에 대하여 계산한다. 이는 일반적으로 수계산으로 행하며, 이에 필요한 다양한 수표 또는 계산양식이 만들어져 있다.</t>
  </si>
  <si>
    <t>21999</t>
  </si>
  <si>
    <t>1출목제공</t>
  </si>
  <si>
    <t>一出目齊工, 一出目諸貢</t>
  </si>
  <si>
    <t>기둥 중심에서 한 번 또는 첫 번째로 나앉은 출목의 제공.</t>
  </si>
  <si>
    <t>22</t>
  </si>
  <si>
    <t>GF</t>
  </si>
  <si>
    <t>glass fiber</t>
  </si>
  <si>
    <t>220</t>
  </si>
  <si>
    <t>건축물 착공 통계</t>
  </si>
  <si>
    <t>statistics of building start</t>
  </si>
  <si>
    <t>건축 공사계 제출에 의한 건축물 착공에 관한 통계</t>
  </si>
  <si>
    <t>2200</t>
  </si>
  <si>
    <t>열부하 밀도</t>
  </si>
  <si>
    <t>heat load density</t>
  </si>
  <si>
    <t>토지의 단위 면적당 난방, 급탕용 열에너지 소비량 밀도, 도시 내에서의 대기 오염이나 지역 냉난방 도입 가능성의 분석 등에 사용한다.</t>
  </si>
  <si>
    <t>22000</t>
  </si>
  <si>
    <t>열부하 밀도 지수</t>
  </si>
  <si>
    <t>heat load density index</t>
  </si>
  <si>
    <t>토지의 단위 면적당의 난방, 급탕용 열 에너지 소비량 등을 나타내는 지표로, 도시 내에서의 대기오염이나 지역 냉난방 도입 가능성 분석 등에 사용.</t>
  </si>
  <si>
    <t>22001</t>
  </si>
  <si>
    <t>열부하 특성</t>
  </si>
  <si>
    <t>heating and cooling load characteristic</t>
  </si>
  <si>
    <t>건물별로 상이한 열적인 부하특성.</t>
  </si>
  <si>
    <t>22002</t>
  </si>
  <si>
    <t>열분해</t>
  </si>
  <si>
    <t>pyrolysis</t>
  </si>
  <si>
    <t>물질이 가열되어 각종 성분으로 분해하는것. 주로 연소시에 일어나는 것을 말하나, 불활성기체안에서의 가열에 의한 분해를 포함하는 경우도 있다.</t>
  </si>
  <si>
    <t>22003</t>
  </si>
  <si>
    <t>열비저항</t>
  </si>
  <si>
    <t>열전도율의 역수. 재료의 두께를 같다고 생각할 경우의 열전도가 어려운 정도를 나타낸다. 즉 단열성을 나타내는 계수라고 할 수 있다.</t>
  </si>
  <si>
    <t>22004</t>
  </si>
  <si>
    <t>열사용도</t>
  </si>
  <si>
    <t>熱使用度</t>
  </si>
  <si>
    <t>다양한 연료를 사용하여 에너지를 생산하거나 변환하는 장소.</t>
  </si>
  <si>
    <t>22005</t>
  </si>
  <si>
    <t>열사용자</t>
  </si>
  <si>
    <t>熱使用者</t>
  </si>
  <si>
    <t>열사용도를 운영하는 사업주 혹은 건물주</t>
  </si>
  <si>
    <t>22006</t>
  </si>
  <si>
    <t>열상수</t>
  </si>
  <si>
    <t>thermal constant</t>
  </si>
  <si>
    <t>신체의 열과 관련된 일련의 계산에서 변하지 않는 것으로 간주되는 양.</t>
  </si>
  <si>
    <t>22007</t>
  </si>
  <si>
    <t>열상승 기류</t>
  </si>
  <si>
    <t>heat air current</t>
  </si>
  <si>
    <t>지면의 상황에 따라 일사(日射)의 흡수 속도가 다르기 때문에 대기(大氣)는 대류(對流)를 일으키는데, 그 상승하는 부분이 열 상승 기류이다. 처음에는 기포 상태를 이루어 잇달아 상승하고, 일사가 왕성해지면 기둥 모양이 연속되어 강력한 상승 기류가 된다.</t>
  </si>
  <si>
    <t>22008</t>
  </si>
  <si>
    <t>열선</t>
  </si>
  <si>
    <t>heat ray, 熱線</t>
  </si>
  <si>
    <t>전자기파 중 가시광선보다 파장이 긴 것으로 붉은색 스펙트럼 옆에 있는 것. 흔희 적외선이라고 하나 눈에 보이지는 않지만 강력한 열이 감지되기 때문에 열선이라고도 한다.</t>
  </si>
  <si>
    <t>22009</t>
  </si>
  <si>
    <t>건축물 철거 통계</t>
  </si>
  <si>
    <t>철거에 관련된 건축물의  면적, 용적 등에 대한 통계</t>
  </si>
  <si>
    <t>2201</t>
  </si>
  <si>
    <t>열선 반사 미러 유리</t>
  </si>
  <si>
    <t>heat reflecting mirror glass</t>
  </si>
  <si>
    <t>유리의 표면에 열선 반사성이 우수한 얇은 피막을 도포한 것으로, 태양의 복사선을 반사하여 건물 내부의 냉방효과를 높이는 역할을 한다.</t>
  </si>
  <si>
    <t>22010</t>
  </si>
  <si>
    <t>열선 반사 유리</t>
  </si>
  <si>
    <t>⇨열선 반사판 유리(＝).</t>
  </si>
  <si>
    <t>22011</t>
  </si>
  <si>
    <t>열선 반사 필름</t>
  </si>
  <si>
    <t>알루미늄 재료의 일부를 이용하여 장파복사(長波輻射) 또는 단파복사(短波輻射)의 반사율을 높인 필름.</t>
  </si>
  <si>
    <t>22012</t>
  </si>
  <si>
    <t>열선 반사판 유리</t>
  </si>
  <si>
    <t>heat reflecting glass</t>
  </si>
  <si>
    <t>표면에 금속 산화막을 열처리 방법 등으로 코팅해서 면발색(面發色)시킨 판유리. 냉난방 부하의 경감 효과가 기대된다. ⇨ 하프 미러.</t>
  </si>
  <si>
    <t>22013</t>
  </si>
  <si>
    <t>열선 풍속계</t>
  </si>
  <si>
    <t>hot-wire anemometer</t>
  </si>
  <si>
    <t>어떤 가열된 물체로부터 나오는 열의 대류가 통풍에 좌우된다는 원리를 이용한 풍속계로, 가열할 수 있는 금속선을 사용한 것이 열선풍속계이다. 가열 물체로는 주로 백금이 사용되고 낮은 풍속 측정에 자주 사용된다.</t>
  </si>
  <si>
    <t>22014</t>
  </si>
  <si>
    <t>열선 흡수 유리</t>
  </si>
  <si>
    <t>heat absorbing glass</t>
  </si>
  <si>
    <t>태양 광선에 포함되는 적외선(열선)을 흡수하여 열을 차단하기 위한 유리. 보통 유리에 철 · 니켈 등을 가하여 만든다. 여름의 냉방 효과를 높이기 위해 병원 건축 · 사무실 건축 · 자동차 · 차량 등의 창에 사용한다.</t>
  </si>
  <si>
    <t>22015</t>
  </si>
  <si>
    <t>열선흡수유리</t>
  </si>
  <si>
    <t>heat absorbing glass, 熱線吸收－</t>
  </si>
  <si>
    <t>① 보통판유리의 조성에 철‧니켈‧코발트‧셀렌 등의 금속산화물을 첨가하여 열선흡수를 크게 하고 착색이 되게 한 유리. ② 회색‧청동색‧초록색의 3종류가 있음. ③ 태양의 복사에너지를 흡수하고 가시광선을 부드럽게 하여 쾌적한 분위기를 만들어 주는 특성이 있음. ④ 빌딩‧주택‧차량 등에 쓰임. ⑤ 1976년 7월부터 인천 유리공장에서 제작하고 있음.</t>
  </si>
  <si>
    <t>22016</t>
  </si>
  <si>
    <t>열성 비용</t>
  </si>
  <si>
    <t>inferiority cost</t>
  </si>
  <si>
    <t>새로운 기계를 작동 시킬 때에 비해 원래 사용하던 기계의 작동시킬 때 부가적으로 드는 비용을 말한다.</t>
  </si>
  <si>
    <t>22017</t>
  </si>
  <si>
    <t>열소비 구조</t>
  </si>
  <si>
    <t>structure of heat consumption</t>
  </si>
  <si>
    <t>어떤 지역에서 열에너지 자원이 소비되는 방식이나 양상. '에너지 소비 구조' 중 열에너지에 한정한 것.</t>
  </si>
  <si>
    <t>22018</t>
  </si>
  <si>
    <t>열소비량</t>
  </si>
  <si>
    <t>heat consumption, 熱消費量</t>
  </si>
  <si>
    <t>열기관 또는 화력 발전소 등에서 어떤 주어진 일정 기간에 소비된 열량을 이른다.</t>
  </si>
  <si>
    <t>22019</t>
  </si>
  <si>
    <t>건축물 철거계</t>
  </si>
  <si>
    <t>notification of building demolition</t>
  </si>
  <si>
    <t>철거 시공자가 허가권자에게 제출하는 건축물의 철거에 관한 서류</t>
  </si>
  <si>
    <t>2202</t>
  </si>
  <si>
    <t>열손실</t>
  </si>
  <si>
    <t>heat loss, 熱損失</t>
  </si>
  <si>
    <t>전도·방사·대류 현상에 의해서나 물체의 일부가 누설되어 물체가 가지고 있던 열량을 외부로 잃고 손실되는 것을 말한다.</t>
  </si>
  <si>
    <t>22020</t>
  </si>
  <si>
    <t>열손실 계수</t>
  </si>
  <si>
    <t>specific heat loss coefficient</t>
  </si>
  <si>
    <t>외벽, 바닥, 천장, 창 등의 외주부를 통해 외기로 유출되는 열량과 자연환기에 의해 손실되는 열량의 합계를 건물의 연면적으로 나눈 수치.</t>
  </si>
  <si>
    <t>22021</t>
  </si>
  <si>
    <t>열쇠</t>
  </si>
  <si>
    <t>key, 開金, 鍵</t>
  </si>
  <si>
    <t>잠근 자물쇠를 여는 쇠.</t>
  </si>
  <si>
    <t>22022</t>
  </si>
  <si>
    <t>열쇠구멍</t>
  </si>
  <si>
    <t>key hole</t>
  </si>
  <si>
    <t>열쇠의 구멍.</t>
  </si>
  <si>
    <t>22023</t>
  </si>
  <si>
    <t>열수송</t>
  </si>
  <si>
    <t>heat transport</t>
  </si>
  <si>
    <t>한 지점에서 다른 지점으로 어떤 단면이나 체적을 단위시간당 통과하는 열량.</t>
  </si>
  <si>
    <t>22024</t>
  </si>
  <si>
    <t>열수요</t>
  </si>
  <si>
    <t>heat demand</t>
  </si>
  <si>
    <t>건물에서 냉난방과 냉온수 공급 따위에 의해 요구되는 열의 수요량.</t>
  </si>
  <si>
    <t>22025</t>
  </si>
  <si>
    <t>열수요 밀도</t>
  </si>
  <si>
    <t>heat consumption density</t>
  </si>
  <si>
    <t>지역 냉난방에서 최대 냉난방 부하량을 공급 지역 면적으로 나눈 값.</t>
  </si>
  <si>
    <t>22026</t>
  </si>
  <si>
    <t>열스트레스</t>
  </si>
  <si>
    <t>heat stress</t>
  </si>
  <si>
    <t>인간이 고온 환경하에서 일정 대사율로 작업할 때 그 환경의 적부는 인체의 생리적 반응에 의해 판정할 수 있는데 이것은 발한(發汗)에 의한 방열량의 정도로 평가된다고 한다. 이 때의 인체의 생리적 열반응을 열 스트레스라 한다.</t>
  </si>
  <si>
    <t>22028</t>
  </si>
  <si>
    <t>열식</t>
  </si>
  <si>
    <t>series planting</t>
  </si>
  <si>
    <t>규칙적 식재와 같으나 주로 장방형으로 심어진 나무.</t>
  </si>
  <si>
    <t>22029</t>
  </si>
  <si>
    <t>건축물배수횡주관</t>
  </si>
  <si>
    <t>building drain, 建築物排水橫主管</t>
  </si>
  <si>
    <t>① 건물 내의 각종 위생기구로부터의 배수지관을 가진 배수관. ② ⇨건물배수관.</t>
  </si>
  <si>
    <t>2203</t>
  </si>
  <si>
    <t>열식 감지기</t>
  </si>
  <si>
    <t>thermo-detector</t>
  </si>
  <si>
    <t>화재 감지기의 하나. 화재 발생을 열에 의한 온도 상승을 검지해서 감지하는 검출기. ⇨ 연기 감지기.</t>
  </si>
  <si>
    <t>22030</t>
  </si>
  <si>
    <t>열역학</t>
  </si>
  <si>
    <t>thermodynamics</t>
  </si>
  <si>
    <t>물질의 상태(state) 변화에 따라 발생하는 열(heat)과 일(work)의 양을 열역학 법칙으로 정의되는 에너지와 엔트로피 등의 열역학적 변수들을 이용하여 분석하는 학문.</t>
  </si>
  <si>
    <t>22031</t>
  </si>
  <si>
    <t>열열화</t>
  </si>
  <si>
    <t>thermal degradation; heat degradation</t>
  </si>
  <si>
    <t>열에 의한 재료의 열화 작용 또는 현상. 일반적으로 고온에서는 재료의 화학 반응이 빠르기 때문에 산화, 가수 분해 등의 반응도 빠르게 진행된다.</t>
  </si>
  <si>
    <t>22032</t>
  </si>
  <si>
    <t>열영향부</t>
  </si>
  <si>
    <t>heat affected zone</t>
  </si>
  <si>
    <t>용접 또는 가스절단 등의 열에 의해 금속 조직과 성질에 변화를 받는 모재의 부분</t>
  </si>
  <si>
    <t>22033</t>
  </si>
  <si>
    <t>열영향부균열</t>
  </si>
  <si>
    <t>heat affected zone cracking</t>
  </si>
  <si>
    <t>용접에 의해서 모재와 용접 금속의 경계부에서 모재 쪽 열영향부에 발생하는 균열.  담금질 경화성 강의 경우 열영향부의 급랭경화‧수소취화와 구속 때문에 일어남. 루트균열, 지단균열, 비드균열 등 저온균열과 입계(粒界)에 따라서 생기는 고온균열이 있음</t>
  </si>
  <si>
    <t>22034</t>
  </si>
  <si>
    <t>열오염</t>
  </si>
  <si>
    <t>thermal pollution</t>
  </si>
  <si>
    <t>인간 활동에 의하여 발생하는 열에너지의 영향으로 대기 및 물의 온도가 상승하여 기후와 생태계에 미치는 피해. →히트 아일랜드.</t>
  </si>
  <si>
    <t>22035</t>
  </si>
  <si>
    <t>열용량</t>
  </si>
  <si>
    <t>heat capacity, thermal capacity, 熱容量</t>
  </si>
  <si>
    <t>물질이 흡수한 열과 온도 변화 사이의 비율. 일반적으로 열용량은 물질의 어떤 실제량에 대하여 단위온도당 칼로리(㎈)수로 표현된다. 질량에 비례하며 1㏖(g으로 표시한 분자량)에 대한 열용량을 몰열용량이라고도 한다</t>
  </si>
  <si>
    <t>22036</t>
  </si>
  <si>
    <t>열운반설비</t>
  </si>
  <si>
    <t>熱運搬設備</t>
  </si>
  <si>
    <t>공가 조화기의 기본적인 장치 중 하나. 보일러, 냉동기 등의 열원장치에서 발생한 열을 각 실까지 운반하는 설비로 송풍기, 펌프, 덕트, 배관, 취출구, 흡입구, 방열기 등이 있다.</t>
  </si>
  <si>
    <t>22037</t>
  </si>
  <si>
    <t>열원</t>
  </si>
  <si>
    <t>heat source, 熱源</t>
  </si>
  <si>
    <t>자신의 온도는 유지한채로 주변에 열을 공급하거나 흡수하는 물체를 가리킨다.</t>
  </si>
  <si>
    <t>22038</t>
  </si>
  <si>
    <t>열원 기기</t>
  </si>
  <si>
    <t>heat source equipment</t>
  </si>
  <si>
    <t>물 · 증기 그 밖의 열매체를 가열하거나 냉각하는 기기 및 그 부속기기로서 보일러, 냉동기, 냉온수 발생기, 히트 펌프 등 공조 설비에 필요한 1차측의 기기를 일컫는다.</t>
  </si>
  <si>
    <t>22039</t>
  </si>
  <si>
    <t>건축물의 높이</t>
  </si>
  <si>
    <t>height of building, 建築物高</t>
  </si>
  <si>
    <t>지표면으로부터 당해 건축물의 상단까지의 높이.</t>
  </si>
  <si>
    <t>2204</t>
  </si>
  <si>
    <t>열원 부하</t>
  </si>
  <si>
    <t>primary equipment load</t>
  </si>
  <si>
    <t>열원계통의 공조기 부하에 펌프발열, 배관 열취득 및 열손실을 더한 것이다. 열원부하에 의해 열원기기의 용량과 대수를 결정한다.</t>
  </si>
  <si>
    <t>22040</t>
  </si>
  <si>
    <t>열원수</t>
  </si>
  <si>
    <t>heat source water</t>
  </si>
  <si>
    <t>일정 수온(水溫)이 있는 에너지원. 지층 내 포함되는 물, 하천수, 바닷물 따위가 히트 펌프의 열원이 된다.</t>
  </si>
  <si>
    <t>22041</t>
  </si>
  <si>
    <t>열응력</t>
  </si>
  <si>
    <t>thermal stress, 熱應力</t>
  </si>
  <si>
    <t>열에 의한 물체의 팽창, 수죽이 구속되어 생기는 응력.  용접 등에 의한 가열의 경우가 주를 이루고 기온 변화, 일사 등의 온도 변화에 의한 경우는 온도응력이라 부른다.</t>
  </si>
  <si>
    <t>22042</t>
  </si>
  <si>
    <t>열응력 지수</t>
  </si>
  <si>
    <t>heat stress index</t>
  </si>
  <si>
    <t>평균적인 사람이 땀을 흘릴 수 있는 최대 능력(또는 몸을 식히기 위해 체액을 증발)과 관련하여 필요한 증발량의 관계로 정의된다. 열응력 지수가 높으면 인간은 열 스트레스를 경험할 수 있으며, 이는 스스로 체온 조절이 불가하여 위험한 상황을 초래할 수 있다.</t>
  </si>
  <si>
    <t>22043</t>
  </si>
  <si>
    <t>열의 작업 당량</t>
  </si>
  <si>
    <t>mechanical equivalent of heat</t>
  </si>
  <si>
    <t>열의 일당량은 열에너지 1 cal로 변환되는 일의 양을 의미하는데, 그 값은 약 4.2 J/cal이다.</t>
  </si>
  <si>
    <t>22044</t>
  </si>
  <si>
    <t>열이동</t>
  </si>
  <si>
    <t>heat transfer, 熱移動</t>
  </si>
  <si>
    <t>열에너지가 옮겨 가는 현상. 열전도, 대류, 열복사 따위의 형식이 있다.</t>
  </si>
  <si>
    <t>22045</t>
  </si>
  <si>
    <t>열장</t>
  </si>
  <si>
    <t>dovetail tenon</t>
  </si>
  <si>
    <t>⇨주먹장(＝).</t>
  </si>
  <si>
    <t>22046</t>
  </si>
  <si>
    <t>열장붙임</t>
  </si>
  <si>
    <t>① 널 뒤에 띠장을 주먹장으로 물리는 쪽매. ② ⇨거멀쪽매. ③ ⇨거멀띠장쪽매.</t>
  </si>
  <si>
    <t>22047</t>
  </si>
  <si>
    <t>열장이음</t>
  </si>
  <si>
    <t>①길이이음의 하나. ② 볼록한 열장 장부촉과 오목한 열장 장부촉을 끼워 맞춰 잇는 방법. ③ ⇨ 주먹장이음(＝).</t>
  </si>
  <si>
    <t>22048</t>
  </si>
  <si>
    <t>건축물의 사용</t>
  </si>
  <si>
    <t>건축물의 사용은 건축물이 완공 혹은 완료되었을 때, 사용 승인 신청을 통해 이루어진다. 준공검사를 하지 않은 경우는 부분 준공검사를 실시하고, 보안·위생 및 미관상 지장이 없는 경우에 한하여  승인을 통해 가사용(假使用)이 가능하다.</t>
  </si>
  <si>
    <t>2205</t>
  </si>
  <si>
    <t>열저항</t>
  </si>
  <si>
    <t>thermal resistance, 熱t抵抗</t>
  </si>
  <si>
    <t>물질의 열 전달을 방해하는 성질을 나타낸다. 즉, 열저항이 크면 물질 내에서 열의 흐름이 크지 않음을 의미한다. 열저항은 물질의 두께에 비례하고, 열전도도에 반비례하는 값을 갖는다.</t>
  </si>
  <si>
    <t>22050</t>
  </si>
  <si>
    <t>열전 소자</t>
  </si>
  <si>
    <t>thermoelectric element</t>
  </si>
  <si>
    <t>열에너지와 전기 에너지의 변환을 행하는 반도체 소자. 열전 발전이나 전자 냉동 따위에 쓴다.</t>
  </si>
  <si>
    <t>22051</t>
  </si>
  <si>
    <t>열전계수</t>
  </si>
  <si>
    <t>열관류에 의한 관류 열량의 계수로, 단위 표면적을 통해 단위 시간에 고체벽의 양쪽 유체가 단위 온도차일 때 한쪽 유체에서 다른쪽 유체로 전해지는 열량. 열통과율이라고도 한다. ⇨열관류율.</t>
  </si>
  <si>
    <t>22052</t>
  </si>
  <si>
    <t>열전달</t>
  </si>
  <si>
    <t>heat transfer, 熱傳達</t>
  </si>
  <si>
    <t>두 물체 사이에서 열에너지가 이동하는 현상을 의미한다. 넓은 의미로는 전도, 복사, 대류현상을 모두 가리키지만 좁은 의미로는 유체와 고체의 표면사이에서 전달되는 열을 가리킨다.</t>
  </si>
  <si>
    <t>22053</t>
  </si>
  <si>
    <t>열전달 계수</t>
  </si>
  <si>
    <t>coefficient of heat transfer； heat transfer coefficient</t>
  </si>
  <si>
    <t>단위 시간에 단위 온도차일때 단위 표면적으로 이루어지는 열전달량을 말한다.</t>
  </si>
  <si>
    <t>22054</t>
  </si>
  <si>
    <t>열전달 저항</t>
  </si>
  <si>
    <t>유체가 벽에 접해 흐를때 열전달에 대한 저항이며 열전달률의 역수이다.일반적으로 외기 쪽을 Ro, 실내쪽을 Ri의 기호로 표시한다.단위는 ㎡〮K/W 이다.</t>
  </si>
  <si>
    <t>22055</t>
  </si>
  <si>
    <t>열전달계수</t>
  </si>
  <si>
    <t>coefficient of heat transfer, 熱傳達係數</t>
  </si>
  <si>
    <t>22056</t>
  </si>
  <si>
    <t>열전달률</t>
  </si>
  <si>
    <t>heat transfer coefficient, 熱傳達率</t>
  </si>
  <si>
    <t>열전달에 따른 전열량의 비율, 즉, 고체 표면적 1㎡당, 표면과 유체와의 온도차 1℃당, 1시간에 이동하는 열량.</t>
  </si>
  <si>
    <t>22057</t>
  </si>
  <si>
    <t>열전달저항</t>
  </si>
  <si>
    <t>resistance of heat transfer, film resistance, surface resistance, thermal resistance of the surface,, 熱傳達抵抗</t>
  </si>
  <si>
    <t>22058</t>
  </si>
  <si>
    <t>열전도</t>
  </si>
  <si>
    <t>heat conduction, thermal conduction, 熱傳導</t>
  </si>
  <si>
    <t>열에너지가 물질의 이동을 수반하지 않고 고온부에서 저온부로 연속적으로 전달되는 현상. 주로 고체 내부에서 일어난다. 물질의 종류에 따라 전도되는 속도가 크게 다르므로 이를 열전도도로 표시하여 나타낸다.</t>
  </si>
  <si>
    <t>22059</t>
  </si>
  <si>
    <t>건축물의 주요구성부분</t>
  </si>
  <si>
    <t>①건축물의 구성부분을 대별하면 다음과 같다. 1) 기초 2) 기둥 3) 벽 4) 바닥 5) 지붕 6) 천장 7) 계단 8) 수장 9) 창호 10) 마무리. ② ⇨주요구조부.</t>
  </si>
  <si>
    <t>2206</t>
  </si>
  <si>
    <t>열전도 비저항</t>
  </si>
  <si>
    <t>thermal resistivity</t>
  </si>
  <si>
    <t>열전도율 λ의 역수. 1/λ. 단위는 mㆍh℃/㎉. 열비저항이라고 약칭하기도 한다.</t>
  </si>
  <si>
    <t>22060</t>
  </si>
  <si>
    <t>열전도 저항</t>
  </si>
  <si>
    <t>surface thermal resistance； resistance of heat transfer</t>
  </si>
  <si>
    <t>어떤 재료의 열에 대한 저항을 나타내는 상수를 말한다. 열전도 저항은 각 재료의 열전도 저항의 합으로 나타내어진다.</t>
  </si>
  <si>
    <t>22061</t>
  </si>
  <si>
    <t>열전도비저항</t>
  </si>
  <si>
    <t>specific resistance of heat conduction, specific thermal resistance, 熱傳導比抵抗</t>
  </si>
  <si>
    <t>열전도율의 역수(1/λ)를 말한다. 단위는 m‧K/W 이다.재료 1m당 열전도 저항을 의미한다.</t>
  </si>
  <si>
    <t>22062</t>
  </si>
  <si>
    <t>열전도식</t>
  </si>
  <si>
    <t>熱傳導式</t>
  </si>
  <si>
    <t>열 따위의 성질이 시간에 따라 전도되는 과정을 나타내는 2차 편미분 방정식이다. 열 뿐만 아니라 기체의 분산이나 브라운 운동, 금융학의 블랙-숄즈 방정식( Black–Scholes equation )을 다룰 때도 쓰인다.</t>
  </si>
  <si>
    <t>22063</t>
  </si>
  <si>
    <t>열전도율</t>
  </si>
  <si>
    <t>thermal conductivity heat conductivity, 熱傳導率</t>
  </si>
  <si>
    <t>물질의 열전도 특성을 나타내는 비례 상수, 비율이 클수록 열을 전하기 쉽다. 물체 내부의 등온면 단위 면적을 지나서 단위 시간에 수직으로 흐르는 열량과 이 방향의 온도 기울기의 비율로 정의되며 온도에 의해 변화한다. 단위는 보통 (W/m‧℃).</t>
  </si>
  <si>
    <t>22064</t>
  </si>
  <si>
    <t>열전도저항</t>
  </si>
  <si>
    <t>resistance of heat conduction, thermal resistivity, 熱傳導抵抗</t>
  </si>
  <si>
    <t>어떤 재료의 열에 대한 저항을 나타내는 상수를 말한다. 기호 R, 단위 m²〮K/W 여러 종류의 재료로 구성되어 있는 벽의 경우, 열전도 저항은 각 재료의 열전도 저항의 합으로 나타내어진다.</t>
  </si>
  <si>
    <t>22065</t>
  </si>
  <si>
    <t>열전쌍</t>
  </si>
  <si>
    <t>thermocouple; thermojunction</t>
  </si>
  <si>
    <t>열기전력을 이용한 온도계. 2종의 금속선 양단을 접속하고 한쪽의 접점을 정온으로 유지해 줌으로써 다른 쪽의 접점 온도를 열기전력의 측정값에서 검출한다. 구리-콘스탄탄, 알루멜-크로멜 등이 대표적이다. (=서모커플)</t>
  </si>
  <si>
    <t>22066</t>
  </si>
  <si>
    <t>열절연</t>
  </si>
  <si>
    <t>heat insulation, 熱絶緣</t>
  </si>
  <si>
    <t>물체와 물체 사이에 열이 이동하지 않도록 막음. 또는 그렇게 하는 일.</t>
  </si>
  <si>
    <t>22067</t>
  </si>
  <si>
    <t>열주</t>
  </si>
  <si>
    <t>수평의 지붕을 덮는 장식부분인 엔타블러처를 지탱하기 위하여 일정한 간격을 두고 세워진 수많은 기둥으로 만들어진 긴 복도. →콜로네이드(＝)</t>
  </si>
  <si>
    <t>22068</t>
  </si>
  <si>
    <t>열중합</t>
  </si>
  <si>
    <t>thermal polymerization; thermo polymerization</t>
  </si>
  <si>
    <t>열의 작용에 의해 일어나는 중합 반응. 비닐 화합물이 그 대표적인 예이다.</t>
  </si>
  <si>
    <t>22069</t>
  </si>
  <si>
    <t>건축물착공통계조사기간</t>
  </si>
  <si>
    <t>착공조사는그 달에 착공신고된 건축물에 대하여 월 단위로 실시.</t>
  </si>
  <si>
    <t>2207</t>
  </si>
  <si>
    <t>열진</t>
  </si>
  <si>
    <t>disastrous earthquake motion</t>
  </si>
  <si>
    <t>진도(震度) 6의 지진. 가옥이 30%가량 무너지고 산사태가 일어나며 땅이 갈라지는 등,
사람들이 서 있을 수 없을 정도로 매우 강한 지진.</t>
  </si>
  <si>
    <t>22070</t>
  </si>
  <si>
    <t>열창</t>
  </si>
  <si>
    <t>열고 닫는 기능을 하는 창문.</t>
  </si>
  <si>
    <t>22071</t>
  </si>
  <si>
    <t>열처리</t>
  </si>
  <si>
    <t>heat treatment</t>
  </si>
  <si>
    <t>금속 재료에 열을 가하거나 또는 가열 상태에서 급랭하여, 그 조직‧성분을 변화시켜 성질을 바꾸는 것. 강재에는 담금질, 풀림, 뜨임 등이 실시된다.</t>
  </si>
  <si>
    <t>22072</t>
  </si>
  <si>
    <t>열처리 도료</t>
  </si>
  <si>
    <t>baking paint； stoving paint</t>
  </si>
  <si>
    <t>일정 온도로 일정 시간 가열시킴으로써 칠한 도막 속의 합성 수지를 반응 경화시켜 견고한 막을 만드는 도료.</t>
  </si>
  <si>
    <t>22073</t>
  </si>
  <si>
    <t>열출력</t>
  </si>
  <si>
    <t>thermal output</t>
  </si>
  <si>
    <t>단위 시간당 방출되는 열량을 나타낸다. 단위는 ㎉/h를 사용한다.</t>
  </si>
  <si>
    <t>22074</t>
  </si>
  <si>
    <t>열취득</t>
  </si>
  <si>
    <t>heat gain</t>
  </si>
  <si>
    <t>외부로부터 실내로 침입된 일사열량이나 실내에 있는 사람이나 조명, 기기로부터 발생되는 열량을 말한다.</t>
  </si>
  <si>
    <t>22075</t>
  </si>
  <si>
    <t>열침입률</t>
  </si>
  <si>
    <t>재료가 가지는 열에너지를 주변과 교환하는 능력을 나타내는 척도. 각 물체의 열전도율, 비열, 밀도에 의해 변한다.</t>
  </si>
  <si>
    <t>22076</t>
  </si>
  <si>
    <t>열컨덕턴스</t>
  </si>
  <si>
    <t>heat conductance; ther mal conductance</t>
  </si>
  <si>
    <t>일반적으로 평판상의 물체에 적용되며 단위두께당 열전도도를 열컨덕턴스라 한다.열컨덕턴스의 역수를 열전도저항이라고 한다.</t>
  </si>
  <si>
    <t>22077</t>
  </si>
  <si>
    <t>열통과율</t>
  </si>
  <si>
    <t>고체벽을 사이에 두고 고온측 유체에서 저온측 유체로 전해지는 열량. 열관류율이라고도 한다.</t>
  </si>
  <si>
    <t>22078</t>
  </si>
  <si>
    <t>열팽창</t>
  </si>
  <si>
    <t>thermal expansion, 熱膨脹</t>
  </si>
  <si>
    <t>온도가 상승함에 따라 물체의 모양, 길이, 부피 등이 변화하는 현상. 선팽창과 부피팽창이 있다.</t>
  </si>
  <si>
    <t>22079</t>
  </si>
  <si>
    <t>건축물착공통계조사대상</t>
  </si>
  <si>
    <t>① 대한민국 영토 내에서 착공되는 모든 건축물. ② 단, 국가안전보장상 중대한 영향을 미치거나 군사 기밀에 속하는 것은 제외.</t>
  </si>
  <si>
    <t>2208</t>
  </si>
  <si>
    <t>열팽창률</t>
  </si>
  <si>
    <t>coefficient of thermal expansion</t>
  </si>
  <si>
    <t>열에 의한 체적 또는 길이의 증대 비율을 표시한 물체에 고유한 양. 일반적으로는 온도의 함수로서 체적 팽창률이나 선팽창률로 표시된다.</t>
  </si>
  <si>
    <t>22080</t>
  </si>
  <si>
    <t>열팽창밸브</t>
  </si>
  <si>
    <t>thermal expansion valve, 熱膨脹－</t>
  </si>
  <si>
    <t>냉동기 및 열 펌프 사이클 중에서 고온 고압의 냉매를 갑자기 저압의 증발기(냉각 코일) 속에 방출하는 밸브. 일종의 감압 밸브로 매우 작은 틈에서 냉매를 방출한다</t>
  </si>
  <si>
    <t>22081</t>
  </si>
  <si>
    <t>열펌프</t>
  </si>
  <si>
    <t>heat pump</t>
  </si>
  <si>
    <t>저온의 열원(물, 공기 등)에서 열을 흡수하여 고원의 열원(난방)에 열을 주는 장치를 말한다. 열 펌프는 냉방, 난방 이외에 건조, 용책의 증발, 농축 등에도 응용된다.</t>
  </si>
  <si>
    <t>22082</t>
  </si>
  <si>
    <t>열평형</t>
  </si>
  <si>
    <t>thermal equilibrium; heat balance</t>
  </si>
  <si>
    <t>열 접촉하고 있는 두 계 사이에 열에너지의 이동이 없을때, 두 계는 열평형 상태에 있다고 한다. 열평형은 열역학 제영법칙을 만족한다.</t>
  </si>
  <si>
    <t>22083</t>
  </si>
  <si>
    <t>열평형역</t>
  </si>
  <si>
    <t>zone of thermal equilibrium</t>
  </si>
  <si>
    <t>인체의 체내에서 생산되는 열량가 체외로 방산되는 열량이 평형하여 일정한 체온이 유지되는 영역. 이 영역에서는 인체의 자율적 체온 조절이 가장 용이해진다.</t>
  </si>
  <si>
    <t>22084</t>
  </si>
  <si>
    <t>열풍로</t>
  </si>
  <si>
    <t>warm air furnace</t>
  </si>
  <si>
    <t>따뜻한 공기가 지나가는 길을 말한다. 온풍로와 동일한 의미</t>
  </si>
  <si>
    <t>22085</t>
  </si>
  <si>
    <t>열피로</t>
  </si>
  <si>
    <t>thermal fatigue</t>
  </si>
  <si>
    <t>부재의 온도상승, 저하의 반복에 따라 발생하는 열응력의 반복에 의한 피로현상</t>
  </si>
  <si>
    <t>22086</t>
  </si>
  <si>
    <t>열화</t>
  </si>
  <si>
    <t>deterioration: degradation</t>
  </si>
  <si>
    <t>재료의 성능이 저하하는 현상을 말한다. 열열화‧광열화 등으로 분류된다. ⇨ 노화 시험.</t>
  </si>
  <si>
    <t>22087</t>
  </si>
  <si>
    <t>열화 시험</t>
  </si>
  <si>
    <t>degradation test</t>
  </si>
  <si>
    <t>재료 성능이 저하하는 상황을 조사하는 시험의 총칭. ⇨ 노화 시험.</t>
  </si>
  <si>
    <t>22088</t>
  </si>
  <si>
    <t>열화상</t>
  </si>
  <si>
    <t>thennal image</t>
  </si>
  <si>
    <t>표면에서 방사되는 적외선의 측정에 의해 얻어진 표면의 온도분포를 흑백의 농담(濃淡 ; 짙고 엷음) 또는 색깔로 표시되는 화상.</t>
  </si>
  <si>
    <t>22089</t>
  </si>
  <si>
    <t>건축물착공통계조사의 구분 및 사항</t>
  </si>
  <si>
    <t>① 건축물 착공통계조사-건축물의 대상. ② 주택착공통계조사-주택을 대상.</t>
  </si>
  <si>
    <t>2209</t>
  </si>
  <si>
    <t>열확산율</t>
  </si>
  <si>
    <t>thermal diffusivity</t>
  </si>
  <si>
    <t>물질 내부에서 열이 얼마나 빨리 확산되는가를 나타내며, 물질의 열전도도(thermal conductivity)와 열용량의 비율로 정의된다.</t>
  </si>
  <si>
    <t>22090</t>
  </si>
  <si>
    <t>열회로망</t>
  </si>
  <si>
    <t>thennal circuit net work</t>
  </si>
  <si>
    <t>건축물 각 부위별 자재의 열저항, 축열용량, 방사 열교환 등을 포함한 전열계를 전기 회로망과 유사하게 구성한 것을 말한다.</t>
  </si>
  <si>
    <t>22091</t>
  </si>
  <si>
    <t>열회수</t>
  </si>
  <si>
    <t>heat recovery, 熱回收</t>
  </si>
  <si>
    <t>배기되는 열을 적당한 방법으로 일부 회수하여 재활용 하는것을 말한다. 열회수를 할때는 일반적으로 열교환기가 사용된다.</t>
  </si>
  <si>
    <t>22092</t>
  </si>
  <si>
    <t>열회수 시스템</t>
  </si>
  <si>
    <t>heat recovery system</t>
  </si>
  <si>
    <t>에너지 절약을 위하여 건물에서 발생하는 배기열을 열 회수 장치(열교환기, 히트펌프 등)로 회수하여 냉난방에 재이용하는 기계 시스템을 말한다.</t>
  </si>
  <si>
    <t>22093</t>
  </si>
  <si>
    <t>열회수 히트 펌프</t>
  </si>
  <si>
    <t>boot strap heat pump； heat reclaim pump</t>
  </si>
  <si>
    <t>건물의 배열(조명, 인체, 배기 등의 열)을 히트 펌프로 회수하여 냉난방을 하는 장치.</t>
  </si>
  <si>
    <t>22094</t>
  </si>
  <si>
    <t>열효율</t>
  </si>
  <si>
    <t>thermal efficiency, 熱效率</t>
  </si>
  <si>
    <t>열에너지의 효율. 기관에 공급된 열이 유효한 일로 바뀐 정도를 나타내는 비율을 말한다.</t>
  </si>
  <si>
    <t>22095</t>
  </si>
  <si>
    <t>엷은널</t>
  </si>
  <si>
    <t>마루깔기에 사용하는 엷은 삼대나무.</t>
  </si>
  <si>
    <t>22096</t>
  </si>
  <si>
    <t>엷은널잇기</t>
  </si>
  <si>
    <t>엷은 널로 이음한 지붕.</t>
  </si>
  <si>
    <t>22097</t>
  </si>
  <si>
    <t>GFRP</t>
  </si>
  <si>
    <t>유리 섬유 강화 플라스틱(glass fiber reinforced plastics)의 약어로 유리 필라멘트를 와인딩이나 직물 모양으로 직조한 후, 수지를 함침(含浸)하여 경화시킨 것이다.</t>
  </si>
  <si>
    <t>221</t>
  </si>
  <si>
    <t>건축밀도</t>
  </si>
  <si>
    <t>building density, 建築密度</t>
  </si>
  <si>
    <t>토지 면적에 대한 건축물 면적의 비율을 의미하며, 건축물의 수평투영면적을 토지면적으로 나눈 건폐율과 건축물의 연상면적을 토지면적으로 나눈 용적률이 건축밀도를 측정하는 대표적 지수임.</t>
  </si>
  <si>
    <t>2210</t>
  </si>
  <si>
    <t>엷은판</t>
  </si>
  <si>
    <t>① 두께 3mm 이하의 강판. ② 두께가 엷은 판.</t>
  </si>
  <si>
    <t>22100</t>
  </si>
  <si>
    <t>염기성</t>
  </si>
  <si>
    <t>鹽基性</t>
  </si>
  <si>
    <t>① KS F 4708. ② 이 규격은 열의 절연에 쓰이는 염기성 탄산마그네슘과 석면섬유를 주재료로 한, 염기성 탄산마그네슘 보온재(이하 탄마그 보온재라 한다)에 대하여 규정함. ③ 종류(2종</t>
  </si>
  <si>
    <t>22102</t>
  </si>
  <si>
    <t>염료</t>
  </si>
  <si>
    <t>dye, 染料</t>
  </si>
  <si>
    <t>① 섬유 기타의 염색에 쓰는 유기물질. ② 천연 합성의 염료로 대별. ③ 안료와 함께 착색재료의 하나.</t>
  </si>
  <si>
    <t>22103</t>
  </si>
  <si>
    <t>염소 요구량</t>
  </si>
  <si>
    <t>chlorine demand</t>
  </si>
  <si>
    <t>수처리를 위해 일정량의 염소를 주입후 일정한 접촉시간이 경과한후 남아 있는 잔류 염소량과의 차이를 말한다</t>
  </si>
  <si>
    <t>22105</t>
  </si>
  <si>
    <t>염소 이온</t>
  </si>
  <si>
    <t>chloride ion</t>
  </si>
  <si>
    <t>수중에 녹아 있는 염화물 중의 염소분을 일컫는다. 생활 배수의 염소 이온 대부분은 분뇨속의 염화나트륨에 유래하므로 염소 이온 농도는 오염 지표나 배수의 조성 추정에 필요하다.</t>
  </si>
  <si>
    <t>22106</t>
  </si>
  <si>
    <t>염소 처리</t>
  </si>
  <si>
    <t>chlorination</t>
  </si>
  <si>
    <t>염소 또는 염소화합물이 가진 산화작용이나 살균작용을 이용하여 물을 처리하는 방법으로, 염소가스로서 물에 흡입되거나 또는 농후염소수로서 주입한다</t>
  </si>
  <si>
    <t>22107</t>
  </si>
  <si>
    <t>염소살균기</t>
  </si>
  <si>
    <t>chlorinator, 鹽素殺菌器</t>
  </si>
  <si>
    <t>염소가스 또는 염소용액을 물에 주입하여 수중의 세균을 살균하는 장치</t>
  </si>
  <si>
    <t>22108</t>
  </si>
  <si>
    <t>염소화폴리에틸렌</t>
  </si>
  <si>
    <t>chlorinated polyethylene</t>
  </si>
  <si>
    <t>열가소성 수지의 일종. 폴리에틸렌에 염소를 불어넣어서 얻어진다. 파열 저항성, 굴곡 균열 저항성이 특히 우수하다.</t>
  </si>
  <si>
    <t>22109</t>
  </si>
  <si>
    <t>건축부대설비</t>
  </si>
  <si>
    <t>최근 "기계설비법"이 제정(법률 제15599호, 2018. 4. 17. 공포, 2020. 4. 18. 시행)됨에 따라 기계설비에 따름</t>
  </si>
  <si>
    <t>2211</t>
  </si>
  <si>
    <t>염수 분무 시험</t>
  </si>
  <si>
    <t>salt spray test</t>
  </si>
  <si>
    <t>염수를 분무시킨 시험통 안에 시험편을 정치해서, 내식성을 조사하는 시험.</t>
  </si>
  <si>
    <t>22110</t>
  </si>
  <si>
    <t>염해</t>
  </si>
  <si>
    <t>salt pollution; salt damage； chloride induced corrosion</t>
  </si>
  <si>
    <t>① 대기 속의 염화물 이온 (Cl-)의 침입에 의해 일어나는 철근 콘크리트 구조물 중의 철근의 부식 현상. ② 염수의 침입이나 해조풍의 염분 등에 의한 시설이나 농작물 등의 피해. 건축물에는 강재의 부식이나 송전선의 단락 등이 있다.</t>
  </si>
  <si>
    <t>22111</t>
  </si>
  <si>
    <t>염화비닐 수지</t>
  </si>
  <si>
    <t>polyvinyl chloride</t>
  </si>
  <si>
    <t>열가소성 수지의 일종. 염화비닐의 단독 중합체. 가소제의 양에 의해 연질에서 경질까지 조정이 용이하다. 난연성이며, 내약품성, 전기 절연성이 우수하다. (=PVC)</t>
  </si>
  <si>
    <t>22112</t>
  </si>
  <si>
    <t>염화비닐골판적층흡음판</t>
  </si>
  <si>
    <t>鹽化－積層吸音板</t>
  </si>
  <si>
    <t>① 얇은 경질염화비닐 잔골판을 골방향이 서로 직교되게 여러 층 겹쳐 붙인 고음역(高音域)의 음을 잘 흡수하는 판. ② 경량(輕量)이므로 천장 등에 붙이기 쉬우나 쉽게 찌그러지므로 손닿는 곳에는 붙이지 않는 것이 좋음.</t>
  </si>
  <si>
    <t>22113</t>
  </si>
  <si>
    <t>염화비닐리덴수지</t>
  </si>
  <si>
    <t>polyvinylidene chloride board, 鹽化－樹脂</t>
  </si>
  <si>
    <t>① 염화비닐리덴을 단독으로 중합하고 또 이것을 주체로 한 단량체(모노머)와 공중합한 수지. ② 주로 섬유‧필름에 쓰임.</t>
  </si>
  <si>
    <t>22114</t>
  </si>
  <si>
    <t>염화비닐수장판</t>
  </si>
  <si>
    <t>polyvinyl chloride board, 鹽化－修粧板</t>
  </si>
  <si>
    <t>① 합판‧경질 섬유판 등의 바탕에 무늬가 있는 종이‧색지 등을 붙이고 염화비닐투명막을 씌운 판. ② 아름다운 색채와 무늬가 있어 실내장식재‧가구재 등에 쓰임. ③ ⇨염화비닐투명판.</t>
  </si>
  <si>
    <t>22115</t>
  </si>
  <si>
    <t>염화비닐타일</t>
  </si>
  <si>
    <t>polyvinyl chloride tile, 鹽化－tile</t>
  </si>
  <si>
    <t>① 염화비닐에 가소제를 섞어서 진충제를 혼합하고 안료를 넣어 열압성형한 타일. ② 두께 2～3mm, 크기 30cm인 각재.</t>
  </si>
  <si>
    <t>22117</t>
  </si>
  <si>
    <t>염화비닐투명판</t>
  </si>
  <si>
    <t>polyvinyl chloride board, 鹽化－透明板</t>
  </si>
  <si>
    <t>① 염화비닐의 입상수지 원료를 가열 가압하여 성형한 판. ② 무색투명판‧착색투명판‧골판 등이 있고, 용도는 채광‧장식용. ③ ⇨염화비닐수장판.</t>
  </si>
  <si>
    <t>22118</t>
  </si>
  <si>
    <t>염화비닐허니콤판</t>
  </si>
  <si>
    <t>polyvinyl honeycomb board</t>
  </si>
  <si>
    <t>① 얇은 염화비닐골판의 방향을 서로 직각되게 몇 층씩 겹쳐 붙인 제품. ② 두께는 2.5cm, 크기는 60cm각, 흡음판으로 쓰임.</t>
  </si>
  <si>
    <t>22119</t>
  </si>
  <si>
    <t>건축부품</t>
  </si>
  <si>
    <t>modular component, 建築部品</t>
  </si>
  <si>
    <t>① 공장 등에서 건축 구성재로 미리 제작된 건축물의 부분. ② 건축 구성물 중 특정 크기와 한정된 명확한 기능을 갖는 것.</t>
  </si>
  <si>
    <t>2212</t>
  </si>
  <si>
    <t>염화비닐홈통</t>
  </si>
  <si>
    <t>polyvinyl gutter</t>
  </si>
  <si>
    <t>① 염화비닐 원료에 안정제를 넣어서 가열 압출성형한 홈통. ② 두께 1.5～2mm 정도, 처마홈통의 직경은 10cm 정도, 선홈통의 직경은 5.5cm 정도의 제품이 있음.</t>
  </si>
  <si>
    <t>22120</t>
  </si>
  <si>
    <t>염화칼슘</t>
  </si>
  <si>
    <t>calcium chloride</t>
  </si>
  <si>
    <t>CaCl2의 무색 결정. 시멘트의 수화 반응을 촉진하는 효과가 있으므로 급결제, 경화 촉진제, 방동제(防凍劑)로서 사용된다. 철을 부식시키므로 무근 콘크리트에만 사용한다.</t>
  </si>
  <si>
    <t>22121</t>
  </si>
  <si>
    <t>영 계수</t>
  </si>
  <si>
    <t>Young’s mcxiulus</t>
  </si>
  <si>
    <t>22123</t>
  </si>
  <si>
    <t>영 계수비</t>
  </si>
  <si>
    <t>modular ratio； ratio of Young's modulus</t>
  </si>
  <si>
    <t>① 종방향 탄성계수비. ② 철근콘크리트가 탄성체로 생각되는 범위 내에서 적용되며, 일반적으로 이와 같은 탄성이론으로 철근콘크리트구조 설계를 하고 있지만, 소성범위의 연구가 거듭되어 부분적으로는 이 이론이 도입되어 보다 합리적으로 설계하는 경향으로 진전되고 있음.</t>
  </si>
  <si>
    <t>22124</t>
  </si>
  <si>
    <t>영계수</t>
  </si>
  <si>
    <t>①재료의 종방향 탄성 계수를 말하며, 탄성 범위 내에서는 수직 응력도와 종변형도(縱變形度)는 정비례한다(훅의 법칙). 그 때의 비례 상수. 재료의 신장 또는 수축 변형에 대한 저항의 크기를 나타낸다. 종탄성 계수, 영률이라고도 한다. ② 1807년 영국 물리학자 ｢영｣에 의해 도입.</t>
  </si>
  <si>
    <t>22127</t>
  </si>
  <si>
    <t>영계수비</t>
  </si>
  <si>
    <t>22128</t>
  </si>
  <si>
    <t>영구 경도</t>
  </si>
  <si>
    <t>permanent hardness</t>
  </si>
  <si>
    <t>물의 경도를 나타내는 방법의 일종으로서 물에 용해되어 있는 2가 양이온금속(Ca2+, Mg2+ 등)의 함량을 이에 대응하는 탄산칼슘(CaCO3)으로 환산한 값이다.</t>
  </si>
  <si>
    <t>22129</t>
  </si>
  <si>
    <t>건축비</t>
  </si>
  <si>
    <t>building cost, 建築費</t>
  </si>
  <si>
    <t>① 건축물을 완공하는데 사용되는 비용. ② 건축공사비의 약칭. 계획·설계비, 설계감리비, 공사비를 총칭하는 데, 발주 형태에 따라 건축비용이 달라지므로 일반적으로 건축비라 하면 공사비를 의미한다.</t>
  </si>
  <si>
    <t>2213</t>
  </si>
  <si>
    <t>영구 변형</t>
  </si>
  <si>
    <t>permanent deformation</t>
  </si>
  <si>
    <t>구조물에 외력이 작용하여 탄성범위를 넘어서는 변형이 생긴 경우에 외력을 제거해도 구조물이 원래의 상태로로 돌아오지 못하고 남는 변형을 영구변형이라고 한다.</t>
  </si>
  <si>
    <t>22131</t>
  </si>
  <si>
    <t>영구 일영</t>
  </si>
  <si>
    <t>perpetual shadow</t>
  </si>
  <si>
    <t>주변의 구조물에 의해 1년을 통해서 태양의 직사 광선을 받을 수 없는 그늘부분을 말함. 하지에도 종일 그늘이 지는 부분은 영구음영이 됨</t>
  </si>
  <si>
    <t>22132</t>
  </si>
  <si>
    <t>영구변형</t>
  </si>
  <si>
    <t>permanent set, residual deformation, 永久變形</t>
  </si>
  <si>
    <t>소성영역에서 하중을 제거하여도 회복되지 않고 잔류하는 변형</t>
  </si>
  <si>
    <t>22133</t>
  </si>
  <si>
    <t>영구음영</t>
  </si>
  <si>
    <t>perpetual shadow, 永久陰影</t>
  </si>
  <si>
    <t>건물에 영구적으로 빛이 닿지 않는 부분을 말한다.</t>
  </si>
  <si>
    <t>22134</t>
  </si>
  <si>
    <t>영구이음</t>
  </si>
  <si>
    <t>永久－</t>
  </si>
  <si>
    <t>영구결합법으로 용접이음과 납땜이음이 있으며, 누설의 부담이 경감되어 유지비나 설비비를 절감할수 있다</t>
  </si>
  <si>
    <t>22135</t>
  </si>
  <si>
    <t>영구일영</t>
  </si>
  <si>
    <t>perpetual shadow, 永久日影</t>
  </si>
  <si>
    <t>① 하지 때의 일조 시간에 그늘진 부분을 말함. ② 건물의 형태로 인하여 1년 내내 빛이 직접적으로 닿지 않는 부분.</t>
  </si>
  <si>
    <t>22136</t>
  </si>
  <si>
    <t>영구형 틀</t>
  </si>
  <si>
    <t>permanent form</t>
  </si>
  <si>
    <t>가(假)틀.</t>
  </si>
  <si>
    <t>22137</t>
  </si>
  <si>
    <t>영국고딕건축</t>
  </si>
  <si>
    <t>English Gothic Architecture, 英國－建築</t>
  </si>
  <si>
    <t>① 영국 고딕만의 세가지 특징은 기하학적 장식과 공예적 특성, 평면에서의 긴 수평구성과 이중 트랜셉트, 축 형 예배당이 있다. ② 15세기부터 16세기 중엽, 영국문화사상 리차드1세(1189～1199) 때부터 영국의 르네상스 운동이 시작되기 전까지 영국의 건축양식.</t>
  </si>
  <si>
    <t>22138</t>
  </si>
  <si>
    <t>영국로마네스크건축</t>
  </si>
  <si>
    <t>English Romanesque Architecture, 英國－建築</t>
  </si>
  <si>
    <t>노르만디공 윌리엄 통제의 노르만 문화가 번성하던 때의 고딕 건축양식이다. 영국 문화사상 A.D.1066.</t>
  </si>
  <si>
    <t>22140</t>
  </si>
  <si>
    <t>영국식쌓기</t>
  </si>
  <si>
    <t>⇨영식쌓기(＝).</t>
  </si>
  <si>
    <t>22141</t>
  </si>
  <si>
    <t>영당</t>
  </si>
  <si>
    <t>影堂</t>
  </si>
  <si>
    <t>영정을 모셔둔 사당.</t>
  </si>
  <si>
    <t>22142</t>
  </si>
  <si>
    <t>영롱쌓기</t>
  </si>
  <si>
    <t>玲瓏積</t>
  </si>
  <si>
    <t>① 벽돌장식 쌓기의 하나. ② 벽돌담에 구멍을 내어 쌓는 방법으로 담의 두께는 0.5B 두께로 하고 구멍의 모양은 삼각형‧사각형‧－형‧＋자형 등의 여러 가지 모양이 있음.</t>
  </si>
  <si>
    <t>22145</t>
  </si>
  <si>
    <t>영률</t>
  </si>
  <si>
    <t>Young’s modulus</t>
  </si>
  <si>
    <t>고체 재료의 강성을 측정하는 역학적 성질로서, 탄성범위에서 응력-변형도 관계 비율이다. 물체의 형태와는 무관하고 재료의 성질로만 결정된다.</t>
  </si>
  <si>
    <t>22146</t>
  </si>
  <si>
    <t>영률비</t>
  </si>
  <si>
    <t>ratio of Young’s modulus, -比</t>
  </si>
  <si>
    <t>복합재료로 구성된 구조의 경우 각 재료의 영률비를 산정하여 단면 계산을 하는데 이때 영률비를 사용한다.</t>
  </si>
  <si>
    <t>22147</t>
  </si>
  <si>
    <t>영방주</t>
  </si>
  <si>
    <t>square column, 楹方柱</t>
  </si>
  <si>
    <t>안쪽 다락에 쓰이는 돌기둥 위에 나열하여 세워진 모난 기둥.</t>
  </si>
  <si>
    <t>22149</t>
  </si>
  <si>
    <t>영사실</t>
  </si>
  <si>
    <t>projection room, 映寫室</t>
  </si>
  <si>
    <t>필름에 있는 상을 영사기에 비추어 나타내는 장치가 설치된 방을 말한다.</t>
  </si>
  <si>
    <t>22150</t>
  </si>
  <si>
    <t>영상 전시</t>
  </si>
  <si>
    <t>영상 및 정지영상을 통하여 전시하는 것.</t>
  </si>
  <si>
    <t>22152</t>
  </si>
  <si>
    <t>영선</t>
  </si>
  <si>
    <t>building and repair, 營繕</t>
  </si>
  <si>
    <t>건물을 새로 건축하거나 수리함.</t>
  </si>
  <si>
    <t>22153</t>
  </si>
  <si>
    <t>영선 공사</t>
  </si>
  <si>
    <t>building works</t>
  </si>
  <si>
    <t>건축물을 새로 짓거나, 수리 또는 관리하는 건축공사를 통틀어 일컫는 말.</t>
  </si>
  <si>
    <t>22154</t>
  </si>
  <si>
    <t>영선 협동 조합</t>
  </si>
  <si>
    <t>building contract cooperative society</t>
  </si>
  <si>
    <t>① 중소공무점(工務店)이 구, 시 단위로 조직되어 자재를 공동 구입하거나, 설계 사무소와의 공동으로 연수, 증개축을 수탁하는 등의 의뢰를 받는다. ② 영선공사의 수주를 주된 업무 활동으로 하는 사람들의 협동 조합.</t>
  </si>
  <si>
    <t>22155</t>
  </si>
  <si>
    <t>영선비</t>
  </si>
  <si>
    <t>building and repair expenses</t>
  </si>
  <si>
    <t>건축물 등을 새로 짓거나 수리 또는 관리하는 업무에 들어가는 비용.</t>
  </si>
  <si>
    <t>22156</t>
  </si>
  <si>
    <t>영세공업지</t>
  </si>
  <si>
    <t>zone of small industry, 零細工業地</t>
  </si>
  <si>
    <t>규모와 자본력이 매우 소규모인 영세 공장들이 모여있는 공업지역. 공장과 주택 병용 건물이 많음.</t>
  </si>
  <si>
    <t>22157</t>
  </si>
  <si>
    <t>영식 기와</t>
  </si>
  <si>
    <t>English (roof) tile</t>
  </si>
  <si>
    <t>양식 기와의 한 형식. 직사각형 평판상으로 맞물림식의 가로 겹침 부분이 있다. 주로 미국에서 사용된다(양식 기와의 그림 참조.)</t>
  </si>
  <si>
    <t>22158</t>
  </si>
  <si>
    <t>영식 쌓기</t>
  </si>
  <si>
    <t>English bond</t>
  </si>
  <si>
    <t>벽돌 쌓기 형식의 일종. 각 단마다 마구리 쌓기와 길이 쌓기의 각 켜를 번갈아 쌓는 벽돌 쌓기법(그림). 길이 쌓기 줄눈이 상‧하 토하는 것을 old english bond라 하고, 번갈아 통하는 것을 english cross bond라 함. ⇨ 네덜란드식 쌓기, 프랑스식 쌓기.</t>
  </si>
  <si>
    <t>22160</t>
  </si>
  <si>
    <t>영식 정원</t>
  </si>
  <si>
    <t>English landscape garden</t>
  </si>
  <si>
    <t>18세기 영국의 풍경식 정원을 말한다.</t>
  </si>
  <si>
    <t>22161</t>
  </si>
  <si>
    <t>영식십자쌓기</t>
  </si>
  <si>
    <t>English cross bond, 英式十字積</t>
  </si>
  <si>
    <t>① 영식쌓기의 한 변형. ② ⇨영식어금쌓기(＝).</t>
  </si>
  <si>
    <t>22162</t>
  </si>
  <si>
    <t>영식쌓기</t>
  </si>
  <si>
    <t>English bond, 英式積</t>
  </si>
  <si>
    <t>① 벽돌 쌓기 형식의 일종으로 입면상 길이 층과 마구리 층(단, 면)이 교대로 보이도록 쌓는 방법 ② 벽의 모서리나 끝엔 대개 반절이나 이오토막을 사용함. ③ 통줄눈을 방지하며 벽돌쌓기 중 가장 튼튼함. ④ 길이쌓기줄눈이 상 · 하 통하는 것을 old English bond라 하고, 번갈아 통하는 것을 영국식십자쌓기(English cross bond)라 함. ⑤ ⇨네덜란드식 쌓기, 프랑스식 쌓기</t>
  </si>
  <si>
    <t>22163</t>
  </si>
  <si>
    <t>영식어금쌓기</t>
  </si>
  <si>
    <t>English cross bond</t>
  </si>
  <si>
    <t>길이쌓기 켜와 마구리쌓기 켜를 교대로 쌓되 상하길이 켜의 세로줄눈이 어긋나게 하는 벽돌쌓기.</t>
  </si>
  <si>
    <t>22164</t>
  </si>
  <si>
    <t>영안실</t>
  </si>
  <si>
    <t>mortuary</t>
  </si>
  <si>
    <t>시신을 안치한 병원의 방.</t>
  </si>
  <si>
    <t>22165</t>
  </si>
  <si>
    <t>영양염</t>
  </si>
  <si>
    <t>미생물의 생육과 증식에 필요한 무기성 원소를 말하며 식물플랑크톤이나 해조류의 골격물질을 구성하고 그것들의 유기물질 합성에 제약요인이 되는 규산염(silicate), 인산염(phosphate), 질산염(nitrate), 아질산염(nitrite) 등을 총칭함</t>
  </si>
  <si>
    <t>22166</t>
  </si>
  <si>
    <t>영업 보상</t>
  </si>
  <si>
    <t>compensation paid for business loss</t>
  </si>
  <si>
    <t>공공사업 등의 시행으로 인한 토지나 건물의 매수 또는 수용으로 영업에 손실이 발생했을 때 영업이익과 시설의 이전 비용 등을 참작하여 지급하는 보상을 말한다.</t>
  </si>
  <si>
    <t>22167</t>
  </si>
  <si>
    <t>영업 수익</t>
  </si>
  <si>
    <t>operating revenue； business profit</t>
  </si>
  <si>
    <t>일반적으로 순매출액이 이에 해당한다. 제조업에서는 생산활동의 결과로 얻어지는 수익이며, 건설업에서는 완성된 공사대금, 상사에서는 판매거래액이 영업수익이다.</t>
  </si>
  <si>
    <t>22168</t>
  </si>
  <si>
    <t>영업 외 수익</t>
  </si>
  <si>
    <t>incidental profit</t>
  </si>
  <si>
    <t>기업이 주된 영업 활동 이외에서 얻는 이익.</t>
  </si>
  <si>
    <t>22169</t>
  </si>
  <si>
    <t>건축비 지수</t>
  </si>
  <si>
    <t>building cost index</t>
  </si>
  <si>
    <t>일정 건축 모델을 정한 후 그 비용을 산정하여 건축비 변동을 계측하는 지수.</t>
  </si>
  <si>
    <t>2217</t>
  </si>
  <si>
    <t>영업권</t>
  </si>
  <si>
    <t>goodwill</t>
  </si>
  <si>
    <t>영업을 할 수 있는 권리를 말한다. 상법에서, 고객 선이나 구입 선 관계, 영업상의 비결, 판매의 기회, 경영의 내부적 조직 등 다년의 영업 활동에서 생기는 영업상 재산적 가치가 있는 사실 관계를 말한다.</t>
  </si>
  <si>
    <t>22170</t>
  </si>
  <si>
    <t>영업보상</t>
  </si>
  <si>
    <t>compensation for business, 營業補償</t>
  </si>
  <si>
    <t>건설 공사 등으로 인해 영업이 일시적으로 중단될 때 생기는 손해를 보전해주는 일.</t>
  </si>
  <si>
    <t>22171</t>
  </si>
  <si>
    <t>영업비</t>
  </si>
  <si>
    <t>business expenses</t>
  </si>
  <si>
    <t>회사 영업업무에 사용되는 비용을 말한다.</t>
  </si>
  <si>
    <t>22172</t>
  </si>
  <si>
    <t>영업실</t>
  </si>
  <si>
    <t>① 은행에서는 카운터와 손님이 대기하는 로비를 포함하여 예금, 어음 등을 다루는 공간. ② 사무소 등에 영업활동에 있어 접객을 위하여 마련된 방.</t>
  </si>
  <si>
    <t>22173</t>
  </si>
  <si>
    <t>영원</t>
  </si>
  <si>
    <t>공동묘지를 다르게 부르는 말. →묘지 공원(＝)</t>
  </si>
  <si>
    <t>22174</t>
  </si>
  <si>
    <t>영원주</t>
  </si>
  <si>
    <t>round column, 楹圓柱</t>
  </si>
  <si>
    <t>① 영방주 또는 영주라고 한다.  ② 돌기둥 위에 세운 둥근 기둥.</t>
  </si>
  <si>
    <t>22175</t>
  </si>
  <si>
    <t>영조물</t>
  </si>
  <si>
    <t>營造物</t>
  </si>
  <si>
    <t>① 국가 또는 사회가 공용으로 하는 공작물.  ② 대게 건축물을 지칭하는 공작물. ③ 건조물 또는 건설물이라는 용어가 없던 시기에 공작물을 부르던 말이다.</t>
  </si>
  <si>
    <t>22176</t>
  </si>
  <si>
    <t>영조척</t>
  </si>
  <si>
    <t>營造尺</t>
  </si>
  <si>
    <t>① 이조시대에 목수(木手)들이 쓰던 자. ② 주척(周尺)의 한자 9푼(分) 9리에 해당(1영조척＝0.99尺).</t>
  </si>
  <si>
    <t>22177</t>
  </si>
  <si>
    <t>영주</t>
  </si>
  <si>
    <t>round column, 楹主</t>
  </si>
  <si>
    <t>① 굵고 높은 독립적 원형기둥. ② 단면이 원형의 형태로 된 기둥.</t>
  </si>
  <si>
    <t>22178</t>
  </si>
  <si>
    <t>건축사</t>
  </si>
  <si>
    <t>registered architect; qualified architect</t>
  </si>
  <si>
    <t>건축물의 설계 및 공사 감리를 할 수 있는 건축사법에서 정하는 국가자격을 갖춘 자를 말한다.</t>
  </si>
  <si>
    <t>2218</t>
  </si>
  <si>
    <t>영향 계수</t>
  </si>
  <si>
    <t>influence coefficient</t>
  </si>
  <si>
    <t>구조물의 어떤 점(i 점)에 단위의 힘을 작용시켰을 때
어떤 점(j 점)에 생기는 변위 Cij를 변위 영향계수라 한다.</t>
  </si>
  <si>
    <t>22182</t>
  </si>
  <si>
    <t>영향권</t>
  </si>
  <si>
    <t>influential sphere</t>
  </si>
  <si>
    <t>① 일정 시설들의 배출원이 수질, 대기오염 등 환경에 변화를 미치는 범위. ② 도시의 공장 및 주요 시설들의 영향력이 미치는 범위.</t>
  </si>
  <si>
    <t>22183</t>
  </si>
  <si>
    <t>영향선</t>
  </si>
  <si>
    <t>influence line, 影響線</t>
  </si>
  <si>
    <t>① 구조물에 단위하중 P=1이 이동 할 때, 보의 반력 또는 어떤 지점에 있어서의 휨 모멘트, 전단력, 처짐, 트러스의 부재력 등을 단위하중의 작용위치마다 종거로 표기하고 연결한 선도.② 교량 등 이동하중의 영향이 큰 구조물에서 이동하중에 의한 변화를 나타내는 선도.</t>
  </si>
  <si>
    <t>22184</t>
  </si>
  <si>
    <t>영화관</t>
  </si>
  <si>
    <t>movie theater, 映畵館</t>
  </si>
  <si>
    <t>① 필름을 영사하기 위하여 객석을 갖춘 공간. ② 영화를 상영하는 장소.</t>
  </si>
  <si>
    <t>22185</t>
  </si>
  <si>
    <t>옆간판</t>
  </si>
  <si>
    <t>armal sign</t>
  </si>
  <si>
    <t>① 간판은 옥외 광고물 조례에 의해 높이 및 크기 등 각종 설치 기준이 있다. ② 건축물의 외벽에 붙여지는 간판을 통틀어 일컫는다.</t>
  </si>
  <si>
    <t>22187</t>
  </si>
  <si>
    <t>건축사 사무소</t>
  </si>
  <si>
    <t>registered architect’s office; registered architect’s practice</t>
  </si>
  <si>
    <t>설계, 감리를 실시하는 건축사가 업무를 행하는 곳으로서, 건축사법에서 정하는 건축사를 채용한 전문 사무소를 말한다.</t>
  </si>
  <si>
    <t>2219</t>
  </si>
  <si>
    <t>옆광선</t>
  </si>
  <si>
    <t>side light, 側光線</t>
  </si>
  <si>
    <t>창문을 통해 유입되는 빛의 줄기를 말한다.</t>
  </si>
  <si>
    <t>22190</t>
  </si>
  <si>
    <t>옆널</t>
  </si>
  <si>
    <t>側板</t>
  </si>
  <si>
    <t>장롱의 옆면을 구성하는 널빤지를 말한다.</t>
  </si>
  <si>
    <t>22192</t>
  </si>
  <si>
    <t>옆대패</t>
  </si>
  <si>
    <t>① 홈의 옆을 깎는데 쓰이는 대패. ② 좌‧우의 두 가지가 있음.</t>
  </si>
  <si>
    <t>22193</t>
  </si>
  <si>
    <t>옆딴계단</t>
  </si>
  <si>
    <t>계단옆판‧디딤판‧챌판‧엄지기둥‧난간 등으로 되어 있는 계단.</t>
  </si>
  <si>
    <t>22195</t>
  </si>
  <si>
    <t>옆뜰</t>
  </si>
  <si>
    <t>side yard； lateral garden</t>
  </si>
  <si>
    <t>건축물 옆의 평평한 빈터.</t>
  </si>
  <si>
    <t>22196</t>
  </si>
  <si>
    <t>GRC</t>
  </si>
  <si>
    <t>glassfiber reinforced concrete</t>
  </si>
  <si>
    <t>222</t>
  </si>
  <si>
    <t>옆무대</t>
  </si>
  <si>
    <t>side stage</t>
  </si>
  <si>
    <t>본무대의 좌우에 있는 보조 무대.</t>
  </si>
  <si>
    <t>22201</t>
  </si>
  <si>
    <t>옆붙임 무대</t>
  </si>
  <si>
    <t>옆무대와 다르게 관객이 관람할 수 있는 부분을 말한다. 메인 무대의 아래쪽이나 위쪽에 붙어있다.</t>
  </si>
  <si>
    <t>22204</t>
  </si>
  <si>
    <t>옆탁자</t>
  </si>
  <si>
    <t>보조 탁자를 말한다.</t>
  </si>
  <si>
    <t>22207</t>
  </si>
  <si>
    <t>건축사①</t>
  </si>
  <si>
    <t>history of architecture, 建築史</t>
  </si>
  <si>
    <t>① 건축의 역사. ② 건축 기술, 건축 양식, 건축미, 건축 문화 따위의 변천 과정에 대한 역사 또는 그것을 연구하는 분야.</t>
  </si>
  <si>
    <t>2221</t>
  </si>
  <si>
    <t>옆판</t>
  </si>
  <si>
    <t>sheathing</t>
  </si>
  <si>
    <t>측면을 받쳐주는 콘크리트 타설용 거푸집. ⇨ 거푸집널.</t>
  </si>
  <si>
    <t>22210</t>
  </si>
  <si>
    <t>옆훑이(대패)</t>
  </si>
  <si>
    <t>옆면을 곱게 다듬거나 옆면에 홈을 파는데 쓰는 대패</t>
  </si>
  <si>
    <t>22212</t>
  </si>
  <si>
    <t>예결령</t>
  </si>
  <si>
    <t>① 국가에서 시행하는 공사 입찰에 관련한 규정이 정해져 있다. ② 예산 결산과 회계령(회계법의 정령을 뜻함.)의 줄임말.</t>
  </si>
  <si>
    <t>22214</t>
  </si>
  <si>
    <t>예냉</t>
  </si>
  <si>
    <t>precooling</t>
  </si>
  <si>
    <t>① 간헐 냉방 운전에 있어서 실온이 설계 온도가 될 때까지 예상해서 실시하는 냉방 운전. ② 2단계의 냉각기가 있는 공기 조화기에 있어서 전단 (前段) 에서 실시하는 냉각. ⇔ 예열.</t>
  </si>
  <si>
    <t>세화79.0%</t>
  </si>
  <si>
    <t>22215</t>
  </si>
  <si>
    <t>예냉 부하</t>
  </si>
  <si>
    <t>precooling load: pull-down load</t>
  </si>
  <si>
    <t>냉방 운전에서 실사용 시작시까지 예냉운전기간중에 발생하는 냉방 부하를 말함</t>
  </si>
  <si>
    <t>22216</t>
  </si>
  <si>
    <t>예냉 효과</t>
  </si>
  <si>
    <t>냉방이 필요한 시각에 앞서 미리 냉방을 행함으로서실내온도가 설정온도에 도달하는 시간의 단축과,예냉에 의한 건물구조체의 축열효과로 부하의 피크를 억제하는 효과가 있음.</t>
  </si>
  <si>
    <t>22217</t>
  </si>
  <si>
    <t>예냉기</t>
  </si>
  <si>
    <t>precooler</t>
  </si>
  <si>
    <t>냉방운전에서 외부에서 도입한 외기를 실내공기와 혼합하기 이전에 냉각하는 장치로, 다량의 외기를 필요로하는 공조설비나 1차 공조기에 많이 이용된다.</t>
  </si>
  <si>
    <t>22218</t>
  </si>
  <si>
    <t>예루살렘신전</t>
  </si>
  <si>
    <t>Jerusalem神殿</t>
  </si>
  <si>
    <t>예루살렘의 동쪽 언덕 모리야산에 세워진 신전으로 B.C.1000년경 솔로문왕이 건립하였으나 현재는 이슬람교의 ｢바위의 모스크｣가 있음</t>
  </si>
  <si>
    <t>22220</t>
  </si>
  <si>
    <t>예민비</t>
  </si>
  <si>
    <t>sensitivity ratio, 銳敏比</t>
  </si>
  <si>
    <t>주로 점토질 지반에 적용되며 되비빔한 강도(remoulding strength)에 대한
흐트러지지 않은 시료의 강도비.</t>
  </si>
  <si>
    <t>22221</t>
  </si>
  <si>
    <t>예방 보전</t>
  </si>
  <si>
    <t>preventive maintenance</t>
  </si>
  <si>
    <t>각종 기기나 시스템을 항상 점검해서 이상 징후가 발견된 경우, 그 이상을 미연에 방지하도록 수정 손질을 하는 것.</t>
  </si>
  <si>
    <t>22222</t>
  </si>
  <si>
    <t>예방 수선</t>
  </si>
  <si>
    <t>preventive repairing</t>
  </si>
  <si>
    <t>① 엘리베이터 등의 정기 점검, 미장 부분 도장 공사가 전형적이다. ② 건축물 따위를 주기적으로 점검하여 사용 중 고장 및 파손, 기능저하를 방지.</t>
  </si>
  <si>
    <t>22223</t>
  </si>
  <si>
    <t>예배당</t>
  </si>
  <si>
    <t>church, chapel, 禮拜堂</t>
  </si>
  <si>
    <t>예배를 드리는 방.</t>
  </si>
  <si>
    <t>22224</t>
  </si>
  <si>
    <t>예비 전원 설비</t>
  </si>
  <si>
    <t>back up power source； emergency power supply system</t>
  </si>
  <si>
    <t>평상시 사용하는 전원설비의 사고 등에 의한 기능 상실시를 대비하여 설치하는 예비의 전원설비</t>
  </si>
  <si>
    <t>22225</t>
  </si>
  <si>
    <t>예비공사</t>
  </si>
  <si>
    <t>preliminary works, 豫備工事</t>
  </si>
  <si>
    <t>철거공사 등과 같이 본공사 전에 실시되는 공사.</t>
  </si>
  <si>
    <t>22226</t>
  </si>
  <si>
    <t>예비실</t>
  </si>
  <si>
    <t>spare room</t>
  </si>
  <si>
    <t>① 주택에서는 주로 객실용 침실. ② 평소에는 사용하지 않으나 사용할 때를 위해 준비해 둔 방.</t>
  </si>
  <si>
    <t>22227</t>
  </si>
  <si>
    <t>예비여과조</t>
  </si>
  <si>
    <t>sewage purifier, 豫備濾過曺</t>
  </si>
  <si>
    <t>오수 정화 장치에서 부패 작용에 의해 액화한 오수에서 부유 고형물을 제거하기 위한 여과조</t>
  </si>
  <si>
    <t>22228</t>
  </si>
  <si>
    <t>예비조사</t>
  </si>
  <si>
    <t>preliminary survey, 豫備調査</t>
  </si>
  <si>
    <t>기초적 조사와 함께 조사방향을 정하기 위해 구체적인 조사에 들어가기에 앞서 행하는 조사를 말한다.</t>
  </si>
  <si>
    <t>22229</t>
  </si>
  <si>
    <t>건축사법</t>
  </si>
  <si>
    <t>建築士法</t>
  </si>
  <si>
    <t>①건축사의 자격과 그 업무를 규정한 법률 ② 건축의 질적 향상을 목적으로 1963년에 공포되었다. 총칙, 자격, 시험, 업무, 건축사 사무소, 건축사협회, 벌칙 등 총 7장으로 구성되어 있다.</t>
  </si>
  <si>
    <t>2223</t>
  </si>
  <si>
    <t>예산 단가</t>
  </si>
  <si>
    <t>budget unit price</t>
  </si>
  <si>
    <t>① 발주자가 예정 가격을 얻기 위하여 작성하며, 내역 명세서에 사용되는 개별의 단가를 말함. ② 공사 예산을 산정하는 내역서에서 사용되는 단가.</t>
  </si>
  <si>
    <t>22230</t>
  </si>
  <si>
    <t>예상 생산</t>
  </si>
  <si>
    <t>①수주에 관계없이 수요를 예상하여 생산하는 것. ②건축에서 생산은 원재료의 예상 생산 또는 수주 생산된다. ③ 프리패브리케이션 주택과 같은 현장 작업의 최소화 되는 공사에는 일부 부품을 예상생산 하고 있다.</t>
  </si>
  <si>
    <t>22231</t>
  </si>
  <si>
    <t>예열</t>
  </si>
  <si>
    <t>preheating, 豫熱</t>
  </si>
  <si>
    <t>균열발생이나 열영향부의 경화를 막기 위해서 용접 또는 가스절단하기 전에 모재에 미리 열을 가하는 것을 말함</t>
  </si>
  <si>
    <t>22232</t>
  </si>
  <si>
    <t>예열 부하</t>
  </si>
  <si>
    <t>preheating load；pick-up load</t>
  </si>
  <si>
    <t>난방 운전에서 실사용 시작시까지 예열운전기간중에 발생하는 난방 부하를 말함</t>
  </si>
  <si>
    <t>22233</t>
  </si>
  <si>
    <t>예열 시간</t>
  </si>
  <si>
    <t>난방 운전에서 실 사용시작시까지 온열원설비를 가동한 시간이며, 기기에 전원을 입력시켜 정격출력에 도달할 때 까지의 필요 시간을 말함</t>
  </si>
  <si>
    <t>22234</t>
  </si>
  <si>
    <t>예열기</t>
  </si>
  <si>
    <t>preheater, tempering heater, 豫熱器</t>
  </si>
  <si>
    <t>① 공기나 물 등을 예열하기 위한 장치의 총칭 ② 보일러 등의 연소장치에서 연소 공기를 연소 배기 가스로 열교환하여 미리 가열시키는 가열기</t>
  </si>
  <si>
    <t>22235</t>
  </si>
  <si>
    <t>예열불꽃</t>
  </si>
  <si>
    <t>preheating flame</t>
  </si>
  <si>
    <t>가스절단에 있어서 절단 시점을 연소온도까지 높이고 절단 중에 절단부로부터 복사와 전도에 의해서 손실되는 열을 보충하며, 절단부를 연소온도로 유지하는 동시에 표면의 스케일을 용융‧박리시키고 절단 산소의 힘을 조절하는 등의 목적으로 재료를 가열하는 가스불꽃</t>
  </si>
  <si>
    <t>22236</t>
  </si>
  <si>
    <t>예정 가격</t>
  </si>
  <si>
    <t>budget price； target price</t>
  </si>
  <si>
    <t>① 관공서 공사에서는 예결령에서 정한 사항에 따라서 입찰 시 발주자가 작성한 예정 가격. ② 발주자 측에서 민간건설 공사에 대해 예정한 공사 가격.</t>
  </si>
  <si>
    <t>22237</t>
  </si>
  <si>
    <t>예정 도로</t>
  </si>
  <si>
    <t>planned road</t>
  </si>
  <si>
    <t>도시계획 시설 중 도로로 예정되어 건축제한을 받는 것을 말한다.</t>
  </si>
  <si>
    <t>22238</t>
  </si>
  <si>
    <t>예정가격</t>
  </si>
  <si>
    <t>predetermined amount, 豫定價格</t>
  </si>
  <si>
    <t>입찰 전 미리 정해놓은 공사 비용을 말한다.</t>
  </si>
  <si>
    <t>22239</t>
  </si>
  <si>
    <t>건축사법시행규칙</t>
  </si>
  <si>
    <t>建築士法施行規則</t>
  </si>
  <si>
    <t>① 건축사법 및 건축사법 시행령의 위임 사항과 그 시행에 관련된 사항을 규정하는 규칙 ② 국토교통부령에 따라 건축사 자격증 서식, 실무 수련 신고 및 유지, 자격시험, 사무고 개설신고 등의 내용으로 구성되어 있다.</t>
  </si>
  <si>
    <t>2224</t>
  </si>
  <si>
    <t>예측 인구</t>
  </si>
  <si>
    <t>predicted population</t>
  </si>
  <si>
    <t>현재까지의 인구 변화, 향후 주택 공급 계획, 지역 여건 변화 등을 고려하여 예측한 어느 지역의 장래 인구. →계획 인구.</t>
  </si>
  <si>
    <t>22241</t>
  </si>
  <si>
    <t>예측 제어</t>
  </si>
  <si>
    <t>predication control</t>
  </si>
  <si>
    <t>자동 제어에서 대응이 불충분하게 되기쉬운 요소에 대하여 관련 상황을 파악하고, 예측을 포함한 최적제어를 하는 것</t>
  </si>
  <si>
    <t>22242</t>
  </si>
  <si>
    <t>예항</t>
  </si>
  <si>
    <t>towing</t>
  </si>
  <si>
    <t>해양건축물 등 스스로 항행할 수 있는 능력이 없는 부체(浮體)를 전용선박(예인선;tug boat)으로 끌어당겨 이동시키는 것.예항은 해양건축물 건조의 한 과정으로서 드라이도크(dry dock)로부터 조립장소(assembly site)로 이동 및 최종설치해역까지의 예항이 있다. 예항계획의 입안에서는 예인선의 크기, 마력(馬力), 예항삭(索) 및 예항루트, 계절, 기간, 긴급피난 등을 충분히 검토하여 결정한다. 해양건축물과 같이 형상도 복잡하고 대형인 구조물의 예항시에는 예인선의 배치계획이 필요하다. 특히 피(被)예항물의 제어를 위해 구조물의 배후에 뒤에서 당기는 예인선을 배치할 필요가 있다.예항저항력 산정은 조선공학에서 사용되고 있는 다음의 예항저항력 산정방법을 이용할 수 있다.예항삭으로서 일반적으로 사용되고 있는 것은 마닐라로프, 합성섬유로프, 강재삭 및 이 들을 조합한 것이다. 대형 해양건축물의 예항에서는 강재삭이 사용되는 경우가 많다. 아래 그림에서는 대형 해양구조물의 예항시 예항배치를 표시하였다.</t>
  </si>
  <si>
    <t>22243</t>
  </si>
  <si>
    <t>옐로오커</t>
  </si>
  <si>
    <t>yellow ochre</t>
  </si>
  <si>
    <t>① 황색을 띄는 밝은 갈색(light yellowish brown). ② 오커는 철산화물이 함유된 황토색을 말한다.</t>
  </si>
  <si>
    <t>22244</t>
  </si>
  <si>
    <t>오거</t>
  </si>
  <si>
    <t>auger</t>
  </si>
  <si>
    <t>① 흙 속에 구멍을 뚫는 기구. ② 여러 가지 꼴(도래1송곳‧나사송곳 모양)을 가진 비트(bit)를 로드(rod) 선단에 붙여 돌리면서 흙 속에 박아 흙을 파내는 기구. ③ ⇨오거드릴. ④ ⇨나사송곳(＝).</t>
  </si>
  <si>
    <t>22246</t>
  </si>
  <si>
    <t>오거드릴</t>
  </si>
  <si>
    <t>auger drill</t>
  </si>
  <si>
    <t>오거보링에 쓰이는 드릴.</t>
  </si>
  <si>
    <t>22247</t>
  </si>
  <si>
    <t>오거보링</t>
  </si>
  <si>
    <t>auger boring</t>
  </si>
  <si>
    <t>현장에서 오거를 가지고 인력으로 지반조사를 시행하는 방법으로
보통 심도는 10m까지 가능하지만 사질토의 경우 굴착공이 붕괴되므로 3～4m 정도가 한도임.</t>
  </si>
  <si>
    <t>22248</t>
  </si>
  <si>
    <t>오거보링에 의한 토질조사 및 시료채취방법</t>
  </si>
  <si>
    <t>KS F 2319.</t>
  </si>
  <si>
    <t>22249</t>
  </si>
  <si>
    <t>건축사법시행령</t>
  </si>
  <si>
    <t>建築士法施行令</t>
  </si>
  <si>
    <t>건축사법에서 위임된 사항과 그 시행에 필요한 사항 규정을 목적으로 제정한 대통령령으로서, 건축사보, 건축사 자격, 실무수련 건축사 사무소, 실무수련, 시험과목과 방법, 자격등록과 갱신, 실무교육, 징계 등의 내용이 포함되어 있다.</t>
  </si>
  <si>
    <t>2225</t>
  </si>
  <si>
    <t>오거비트</t>
  </si>
  <si>
    <t>auger bit</t>
  </si>
  <si>
    <t>① ⇨오거. ② ⇨오거드릴.</t>
  </si>
  <si>
    <t>22250</t>
  </si>
  <si>
    <t>오거스트건습계</t>
  </si>
  <si>
    <t>Augusts psychrometer, -乾濕計</t>
  </si>
  <si>
    <t>동일한 형의 건구온도계, 습구온도계를 설치하고 앙곳의 공식을 사용하여 습도를 구하는 건습구습도계의 하나. 보통은 건구온도 t와 습구온도 t'의 차 t－t'와  t'의 값에서 습도표를 사용하여 습도와 수증기압을 구함.</t>
  </si>
  <si>
    <t>22251</t>
  </si>
  <si>
    <t>오거파일</t>
  </si>
  <si>
    <t>auger pile</t>
  </si>
  <si>
    <t>｢오거보링｣에 의해 강관말뚝을 박은 후 콘크리트를 채워 이룬 말뚝.</t>
  </si>
  <si>
    <t>22252</t>
  </si>
  <si>
    <t>오구</t>
  </si>
  <si>
    <t>선을 그을 때 사용하는 제도용구로 먹줄펜이라고 한다.</t>
  </si>
  <si>
    <t>22254</t>
  </si>
  <si>
    <t>오금</t>
  </si>
  <si>
    <t>기둥의 머리 부분을 집 안쪽으로 기울도록 세우는 안쏠림 기법</t>
  </si>
  <si>
    <t>22255</t>
  </si>
  <si>
    <t>건축사보</t>
  </si>
  <si>
    <t>建築士補</t>
  </si>
  <si>
    <t>① 건축사 사무소에서 건축사 업무를 보조하는 사람 ② 자격은 건축사법에 따른 실무 수련을 받고 있거나 받은 사람 혹은 국가기술자법에 따른 건설 등 기사 및 산업 기사 자격을 취득한 사람에 한한다.</t>
  </si>
  <si>
    <t>2226</t>
  </si>
  <si>
    <t>오금대패</t>
  </si>
  <si>
    <t>굽은 목재면을 깎는데 쓰이는 대패</t>
  </si>
  <si>
    <t>22260</t>
  </si>
  <si>
    <t>오너</t>
  </si>
  <si>
    <t>owner</t>
  </si>
  <si>
    <t>건축주를 말하며 건물을 기획하고 자금을 대면서 일을 맡기는 사람을 뜻한다.</t>
  </si>
  <si>
    <t>22263</t>
  </si>
  <si>
    <t>오너먼트</t>
  </si>
  <si>
    <t>ornament</t>
  </si>
  <si>
    <t>① 동물 또는 식물에서 가져오는 구상적 모티프와 추상, 기하학적 모티프가 있다. ② 건축이나 공예 등에서 표면 장식을 위하여 표현된 무늬.</t>
  </si>
  <si>
    <t>22264</t>
  </si>
  <si>
    <t>오늬 쪽매</t>
  </si>
  <si>
    <t>① 화살에서 활줄을 받는 V 형의 말단 부분(notch )을 일컫는다. 오늬무늬는 V 형태의 총칭. ② 걸침축이 걸쳐지는 도구로 끝이 V형태의 가느다란 대나무.</t>
  </si>
  <si>
    <t>22265</t>
  </si>
  <si>
    <t>오늬무늬깔기</t>
  </si>
  <si>
    <t>herringbone paving</t>
  </si>
  <si>
    <t>삿자리 모양의 무늬 깔기.</t>
  </si>
  <si>
    <t>22267</t>
  </si>
  <si>
    <t>오니</t>
  </si>
  <si>
    <t>sludge</t>
  </si>
  <si>
    <t>정수과정 또는 하수처리과정에서 발생하는 침전물로서, 수중의 부유 물질이 응집 흡착 침전해서 진흙 상태가 된 것을 총칭함. 하수오니는 약 50%의 유기질을 함유하고 있으며, 함수율도도 높아 처리하기가 어려움</t>
  </si>
  <si>
    <t>22269</t>
  </si>
  <si>
    <t>건축사사무소</t>
  </si>
  <si>
    <t>architectural firm, 建築士事務所</t>
  </si>
  <si>
    <t>① 건축사가 설계, 시공 감리 혹은 건축 관련 조사, 감정 등의 건축 업무를 행하는 곳. =건축설계사무소. ② 건축사 사무소의 개설은 국토교통부장관에게 신고를 통해 이루어진다.</t>
  </si>
  <si>
    <t>2227</t>
  </si>
  <si>
    <t>오니토</t>
  </si>
  <si>
    <t>오염된 물 속의 부유물이 침전하여 퇴적된 질퍽한 콜로이드상의 물질</t>
  </si>
  <si>
    <t>22270</t>
  </si>
  <si>
    <t>오닉스</t>
  </si>
  <si>
    <t>22271</t>
  </si>
  <si>
    <t>오닉스 마블</t>
  </si>
  <si>
    <t>onyx marble</t>
  </si>
  <si>
    <t>석회분이 종유석과 같이 굳은 층리(層理)가 되어 있는 치밀한 대리석. 장식적 무늬 때문에 공예품으로서 이용되고 있다. (=오닉스)</t>
  </si>
  <si>
    <t>22272</t>
  </si>
  <si>
    <t>오닝</t>
  </si>
  <si>
    <t>awning</t>
  </si>
  <si>
    <t>창이나 출입구 위쪽에 설치하여 일조를 조절하는 알루미늄‧플라스틱‧캔버스 등으로 만든 경량의 차양이다.</t>
  </si>
  <si>
    <t>22273</t>
  </si>
  <si>
    <t>오닝블라인드</t>
  </si>
  <si>
    <t>awning blind</t>
  </si>
  <si>
    <t>창밖에 설치하여 일조를 가려주는 가리개. →오닝(＝).</t>
  </si>
  <si>
    <t>22274</t>
  </si>
  <si>
    <t>오닝창</t>
  </si>
  <si>
    <t>awning window</t>
  </si>
  <si>
    <t>밖으로 개폐되는 창이 위아래로 여러개 구성되어 동시에 개폐가 가능하도록 한 창.</t>
  </si>
  <si>
    <t>22275</t>
  </si>
  <si>
    <t>오더</t>
  </si>
  <si>
    <t>order</t>
  </si>
  <si>
    <t>①로마건축의 기둥은 이오니아식 주두와 코린트식 주두를 혼합하여 콤퍼짓식, 터스칸식으로 분류. ② 서양의 기둥을 지칭하는 건축 용어로 고전건축에서 기둥과 엔타블라서의 조립형식.  ③ 그리스 양식으로는 도리스식, 이오니아식, 코린트식의 3종류가 있다.</t>
  </si>
  <si>
    <t>22276</t>
  </si>
  <si>
    <t>오더링</t>
  </si>
  <si>
    <t>ordering</t>
  </si>
  <si>
    <t>① 네트워크(⇦)의 용어. ② 각 작업의 작업순서를 산출하여 동시에 계획공정표의 ｢loop check｣ 및 개시단계‧완료단계 지시의 누락 등의 체크를 행함.</t>
  </si>
  <si>
    <t>22277</t>
  </si>
  <si>
    <t>오더블유에스공법</t>
  </si>
  <si>
    <t>OWS工法</t>
  </si>
  <si>
    <t>⇨오스공법(＝).</t>
  </si>
  <si>
    <t>22278</t>
  </si>
  <si>
    <t>오데온</t>
  </si>
  <si>
    <t>odeon</t>
  </si>
  <si>
    <t>① 지붕이 있는 극장 형태의 건물로, 기원 전 445년 아테네에 페리클레스가 건축한 것이 가장 오래됨. ②고대 그리스‧로마 시대의 음악당 건물. ③ 헤로데스 아티쿠스가 아테네에 설립한 것으로 비교적 보존상태가 좋음. ④ 일반적으로 정사각형 형태의 건물이며, 그 내부는 현재 정확하게 알 수 없음.</t>
  </si>
  <si>
    <t>22279</t>
  </si>
  <si>
    <t>건축사위원회</t>
  </si>
  <si>
    <t>建築士委員會</t>
  </si>
  <si>
    <t>대한건축사 협회에서 운영하고 있는 위원회를 말한다. 9개의 상설 위원회와 6개의 비상설 위원회가 있다.</t>
  </si>
  <si>
    <t>2228</t>
  </si>
  <si>
    <t>오동나무</t>
  </si>
  <si>
    <t>paulownia, pau-lownia, tonetose, 梧桐</t>
  </si>
  <si>
    <t>가공하기 쉬워 가구,기구,악기 재료로 많이 쓰이는 현삼과에 속한 낙엽 활엽 교목이다.</t>
  </si>
  <si>
    <t>22280</t>
  </si>
  <si>
    <t>오동유</t>
  </si>
  <si>
    <t>paulownia oil, 梧桐油</t>
  </si>
  <si>
    <t>오동나무 열매로 짠 식물성 기름</t>
  </si>
  <si>
    <t>22281</t>
  </si>
  <si>
    <t>오디엄</t>
  </si>
  <si>
    <t>odeum, odeon</t>
  </si>
  <si>
    <t>① ＝오디언. ② 현대의 음악당. ③ 고대 그리스‧로마에서 음악 연주용으로 사용되던 지붕이 설치되어 있는 작은 규모의 극장.</t>
  </si>
  <si>
    <t>22283</t>
  </si>
  <si>
    <t>오디오그램</t>
  </si>
  <si>
    <t>audiogram</t>
  </si>
  <si>
    <t>오디오미터로 측정한 청력손실의 주파수 특성을 그래프로 나타낸것. 최소 가청음의 음압 레벨 또는 그 표준값과의 차(청력 손실)를 주파수에 대해서 표시한 그림</t>
  </si>
  <si>
    <t>22284</t>
  </si>
  <si>
    <t>오디오미터</t>
  </si>
  <si>
    <t>audiometer</t>
  </si>
  <si>
    <t>청력을 측정하는 장치로서는 전기발진기를 사용해 임의의 강도인 음(音)을 이어폰을 통해서 검사자의 귀에 들어가, 소리가 들리기 시작했을 때 또는 들리지 않았을 때의 소리 강도를 정상인과 비교해서 청력손실의 정도를 파악할 수 있다</t>
  </si>
  <si>
    <t>22285</t>
  </si>
  <si>
    <t>오디토리엄</t>
  </si>
  <si>
    <t>auditorium</t>
  </si>
  <si>
    <t>①  본래는 무대에 대하여 관객석을 중심으로 한 공간을 가리키나 둘을 포함한 전체 를 가리키는 경우도 있다. →홉(＝) ② 수백 명 이상이 모여 진행되는 연예, 행사를 보고 듣는 옥내 공간.</t>
  </si>
  <si>
    <t>22287</t>
  </si>
  <si>
    <t>오락시설</t>
  </si>
  <si>
    <t>오락 용도가 주된 시설을 말함. 게임방, 극장, 놀이터, 영화관,  유원지 등이 있음.</t>
  </si>
  <si>
    <t>22289</t>
  </si>
  <si>
    <t>건축사협회</t>
  </si>
  <si>
    <t>建築士協會</t>
  </si>
  <si>
    <t>건축에 대한 국민의 이해를 증진하고 쾌적한 도시 및 건축 환경을 조성하기 위해 설립된 건축사(建築士)들의 모임. 1965년 창립하여 1985년 아시아건축사 협의회, 2000년 국제건축사연맹 회원이 되었다.</t>
  </si>
  <si>
    <t>2229</t>
  </si>
  <si>
    <t>오락실</t>
  </si>
  <si>
    <t>recreation room; amusement room</t>
  </si>
  <si>
    <t>오락을 할 수 있도록 다양한 설비를 갖춘 곳.</t>
  </si>
  <si>
    <t>22290</t>
  </si>
  <si>
    <t>오량</t>
  </si>
  <si>
    <t>五梁</t>
  </si>
  <si>
    <t>2개의 주심도리, 2개의 중도리, 1개의 종도리를 더해서 부르는 이름</t>
  </si>
  <si>
    <t>22291</t>
  </si>
  <si>
    <t>오량가</t>
  </si>
  <si>
    <t>五梁架</t>
  </si>
  <si>
    <t>2개의 주심도리, 2개의 중도리, 1개의 종도리로 구성된 전통 목구조를 대표하는 가구 방식</t>
  </si>
  <si>
    <t>22292</t>
  </si>
  <si>
    <t>오량각</t>
  </si>
  <si>
    <t>五梁閣</t>
  </si>
  <si>
    <t>오량 형식으로 만들어진 집</t>
  </si>
  <si>
    <t>22293</t>
  </si>
  <si>
    <t>오량보</t>
  </si>
  <si>
    <t>五梁－</t>
  </si>
  <si>
    <t>오량을 설치할 수 있는 보</t>
  </si>
  <si>
    <t>22294</t>
  </si>
  <si>
    <t>오량지붕틀</t>
  </si>
  <si>
    <t>① 전후 주심도리, 안쪽 중도리, 중앙 종도리 등 5개의 도리로 구성하여 경사지붕을 만드는 지붕 구조</t>
  </si>
  <si>
    <t>22295</t>
  </si>
  <si>
    <t>오량집</t>
  </si>
  <si>
    <t>五梁家</t>
  </si>
  <si>
    <t>다섯 종류 도리를 설치하여 만든 집</t>
  </si>
  <si>
    <t>22296</t>
  </si>
  <si>
    <t>오량쪼구미</t>
  </si>
  <si>
    <t>오량 구조에서 대들보 위에 세우는 짧은 기둥</t>
  </si>
  <si>
    <t>22297</t>
  </si>
  <si>
    <t>오렌지필링</t>
  </si>
  <si>
    <t>orange peeling</t>
  </si>
  <si>
    <t>뿜칠의 결함으로서 도막 표면에 오렌지 껍질과 같이 작은 구멍이 전면에 생기는 것.</t>
  </si>
  <si>
    <t>22299</t>
  </si>
  <si>
    <t>건축생산</t>
  </si>
  <si>
    <t>building production, 建築生産</t>
  </si>
  <si>
    <t>건축물을 만드는 일.</t>
  </si>
  <si>
    <t>2230</t>
  </si>
  <si>
    <t>오르내리꽂이쇠</t>
  </si>
  <si>
    <t>slide bolt, tower bolt, barrel bolt</t>
  </si>
  <si>
    <t>① 쌍여닫이문에 쓰이는 철물. ② 꽂이쇠(bolt)를 아래위로 오르내리게 하여 문을 잠그는 철물.</t>
  </si>
  <si>
    <t>22301</t>
  </si>
  <si>
    <t>오르내리정첩</t>
  </si>
  <si>
    <t>rising hinge, rising butt hinge</t>
  </si>
  <si>
    <t>① 회전마디가 나선형으로 되어 문을 열면 역 1.2cm 가량 문짝이 올라가게 되는 정첩. ② 마루에 깐 융단 때문에 문을 열 수 없을 경우에 쓰임.</t>
  </si>
  <si>
    <t>22302</t>
  </si>
  <si>
    <t>오르내리창</t>
  </si>
  <si>
    <t>sash window, 上下窓</t>
  </si>
  <si>
    <t>두 짝을 위아애로 오르내려서 여닫게 된 창문.</t>
  </si>
  <si>
    <t>22303</t>
  </si>
  <si>
    <t>오르다리</t>
  </si>
  <si>
    <t>⇨비계다리(＝).</t>
  </si>
  <si>
    <t>22309</t>
  </si>
  <si>
    <t>건축선</t>
  </si>
  <si>
    <t>building line, line of building frontage, 建築線</t>
  </si>
  <si>
    <t>① 건축물이 들어서는 범위를 제한하는 경계선. ② 대지와 도로의 경계선에 지정하나, 전면도로 폭에 따라 대지 내부에 지정하기도 한다.</t>
  </si>
  <si>
    <t>2231</t>
  </si>
  <si>
    <t>오르막</t>
  </si>
  <si>
    <t>① 경사면의 기울기를 측정한 길이. ② 경사진 면 또는 부재. ③ 낮은 곳에서 높은 곳으로 이어지는 경사진 곳. 예를 들면 아래층에서 계단참까지.</t>
  </si>
  <si>
    <t>22310</t>
  </si>
  <si>
    <t>오르비에토성당</t>
  </si>
  <si>
    <t>Orvieto聖堂</t>
  </si>
  <si>
    <t>① 이탈리아의 중부, 오르비에토에 있는 이탈리아 고딕양식의 대표적인 건축. ② 1285년에 착공, 17세기에 완성. ③ 정면 하부에는 ｢천지창조｣에서 ｢최후의 심판｣에 이르기까지의 &lt;신‧구약성서&gt;를 주제로 한 부조(浮彫)의 4개의 석주가 있고, 중앙의 문 위에는 안드레아 피사노의 성모상이 있으며, 상부에는 마리아와 그리스도의 생애를 나타내는 조각(彫刻)으로 장식.</t>
  </si>
  <si>
    <t>22311</t>
  </si>
  <si>
    <t>오른편달기문</t>
  </si>
  <si>
    <t>right-hand door</t>
  </si>
  <si>
    <t>오른쪽에 정첩이 달린 문. ｢right-hand hung door｣라고도 함.</t>
  </si>
  <si>
    <t>22312</t>
  </si>
  <si>
    <t>오리나무</t>
  </si>
  <si>
    <t>alder, 五里木</t>
  </si>
  <si>
    <t>자작나무과의 낙엽활엽교목으로 가구재나 장식을 위하여 사용됨</t>
  </si>
  <si>
    <t>22317</t>
  </si>
  <si>
    <t>오리목홈통</t>
  </si>
  <si>
    <t>오리목 모양으로 만들어진 구부러진 홈통</t>
  </si>
  <si>
    <t>22319</t>
  </si>
  <si>
    <t>오리엔탈블루</t>
  </si>
  <si>
    <t>oriental blue</t>
  </si>
  <si>
    <t>① 흐린 청색(dull blue). ② 동양에서 도자기 또는 천에 쓰였던 청색.</t>
  </si>
  <si>
    <t>22320</t>
  </si>
  <si>
    <t>오리엔테이션</t>
  </si>
  <si>
    <t>orientation</t>
  </si>
  <si>
    <t>①도시 내에 필요한 위치, 방향, 랜드마크의 배치 등을 단순명확하게 나타낸다. ② 건물의 등의 베치나 방위.</t>
  </si>
  <si>
    <t>22321</t>
  </si>
  <si>
    <t>오리피스</t>
  </si>
  <si>
    <t>orifice</t>
  </si>
  <si>
    <t>수조의 바닥 또는 측면에 설치된 유량측정용 구멍</t>
  </si>
  <si>
    <t>22322</t>
  </si>
  <si>
    <t>오리피스 유량계</t>
  </si>
  <si>
    <t>관내에 설치된 오리피스의 전후의 압력차에서 유량을 구하는 방식의 유량계</t>
  </si>
  <si>
    <t>22323</t>
  </si>
  <si>
    <t>오림목</t>
  </si>
  <si>
    <t>small cant, 小角材</t>
  </si>
  <si>
    <t>단면을 가늘게 만든 제재목</t>
  </si>
  <si>
    <t>22324</t>
  </si>
  <si>
    <t>오림장이</t>
  </si>
  <si>
    <t>sawyer</t>
  </si>
  <si>
    <t>단면이 가는 재목을 켜는 톱장이</t>
  </si>
  <si>
    <t>22325</t>
  </si>
  <si>
    <t>오매화점</t>
  </si>
  <si>
    <t>five petals apricot flower, 五梅花點</t>
  </si>
  <si>
    <t>꽃잎이 5개인 매화꽃 무늬로 복판과 주위에 5점을 찍음</t>
  </si>
  <si>
    <t>22327</t>
  </si>
  <si>
    <t>건축설계경기심사위원</t>
  </si>
  <si>
    <t>jury</t>
  </si>
  <si>
    <t>공개현상, 지명현상 등 경기를 통해 이루어지는 건축설계의 안을 선정하는 사람</t>
  </si>
  <si>
    <t>2233</t>
  </si>
  <si>
    <t>오목골</t>
  </si>
  <si>
    <t>fluting</t>
  </si>
  <si>
    <t>부재를 오목하게 파서 안쪽으로 만드는 골</t>
  </si>
  <si>
    <t>22330</t>
  </si>
  <si>
    <t>오목굽</t>
  </si>
  <si>
    <t>주두나 소로의 굽을 오목하게 안쪽으로 굽은 모양으로 홈을 만든 것</t>
  </si>
  <si>
    <t>기문당41.3%</t>
  </si>
  <si>
    <t>22331</t>
  </si>
  <si>
    <t>오목굽받침</t>
  </si>
  <si>
    <t>주두나 소로의 굽이 안쪽으로 오목한 홈으로 된 받침</t>
  </si>
  <si>
    <t>22332</t>
  </si>
  <si>
    <t>오목굽받침소로</t>
  </si>
  <si>
    <t>오목한 굽이 받침으로 된 소로.</t>
  </si>
  <si>
    <t>22333</t>
  </si>
  <si>
    <t>오목굽받침주두</t>
  </si>
  <si>
    <t>-柱頭</t>
  </si>
  <si>
    <t>오목한 굽이 받침으로 된 주두</t>
  </si>
  <si>
    <t>22334</t>
  </si>
  <si>
    <t>오목굽소로</t>
  </si>
  <si>
    <t>굽이 오목한 소로</t>
  </si>
  <si>
    <t>22335</t>
  </si>
  <si>
    <t>오목굽주두</t>
  </si>
  <si>
    <t>曲－柱頭</t>
  </si>
  <si>
    <t>굽이 오목한 주두</t>
  </si>
  <si>
    <t>22338</t>
  </si>
  <si>
    <t>건축설계경기운용위원회</t>
  </si>
  <si>
    <t>建築設計競技運用委員會</t>
  </si>
  <si>
    <t>현상 설계 등 경기로 이루어지는 건축설계안 선정을 위한 운용기구.</t>
  </si>
  <si>
    <t>2234</t>
  </si>
  <si>
    <t>오목모</t>
  </si>
  <si>
    <t>모서리를 안쪽으로 둥글게 파낸 모</t>
  </si>
  <si>
    <t>22340</t>
  </si>
  <si>
    <t>오목민줄눈</t>
  </si>
  <si>
    <t>flush and rodded joint</t>
  </si>
  <si>
    <t>민줄눈 중앙을 오목하게 만든 줄눈</t>
  </si>
  <si>
    <t>22341</t>
  </si>
  <si>
    <t>오목벽돌</t>
  </si>
  <si>
    <t>frog brick</t>
  </si>
  <si>
    <t>①바닥면이 오목하게 들어가게 만든 벽돌. ② 벽돌벽체의 횡력에 대한 저항력을 증가하기 위하여 이와 같이 만듦.</t>
  </si>
  <si>
    <t>22343</t>
  </si>
  <si>
    <t>오목손걸이</t>
  </si>
  <si>
    <t>① 창호의 울거미에 파 넣어 미세기‧미닫이 등을 여닫는 손에 걸리도록 오목하게 들어간 창호철물. ② 나무로 된 것도 있음.</t>
  </si>
  <si>
    <t>22345</t>
  </si>
  <si>
    <t>오목양판</t>
  </si>
  <si>
    <t>① 중앙부를 오목하게 파낸 양판. ② 1면 오목양판‧양면 오목양판이 있음.</t>
  </si>
  <si>
    <t>22346</t>
  </si>
  <si>
    <t>오목이손걸이</t>
  </si>
  <si>
    <t>창호의 울거미에 파 넣어서 미세기‧미닫이 등을 여닫는 손에 걸리도록 오목하게 들어간 창호철물.</t>
  </si>
  <si>
    <t>22347</t>
  </si>
  <si>
    <t>오목장지살</t>
  </si>
  <si>
    <t>등에 오목한 홈을 만든 장지살</t>
  </si>
  <si>
    <t>22348</t>
  </si>
  <si>
    <t>건축설계도</t>
  </si>
  <si>
    <t>architectural drawing, 建築設計圖</t>
  </si>
  <si>
    <t>① 배치도, 평면도, 단면도 뿐만 아니라 구조, 전기, 기계 설비 도면 등 건축에 필요한 내용을 도면으로 나타낸 것. ② ⇨설계도서.</t>
  </si>
  <si>
    <t>2235</t>
  </si>
  <si>
    <t>오목줄눈</t>
  </si>
  <si>
    <t>concave joint, rodded joint, curved recessed joint, grooved joint,</t>
  </si>
  <si>
    <t>① 단면형상이 곡면인 오목한 줄눈. ② 침수방지에 유효하고 우량이 많고 바람이 센 지역에서 쓰임.</t>
  </si>
  <si>
    <t>22350</t>
  </si>
  <si>
    <t>오목필렛용접</t>
  </si>
  <si>
    <t>concave fillet weld</t>
  </si>
  <si>
    <t>표면이 오목(凹)모양으로 되어 있는 필렛용접</t>
  </si>
  <si>
    <t>22351</t>
  </si>
  <si>
    <t>오목함</t>
  </si>
  <si>
    <t>concave upward</t>
  </si>
  <si>
    <t>가운데가 둥그스름하게 패거나 들어가있는 상태를 말한다.</t>
  </si>
  <si>
    <t>22352</t>
  </si>
  <si>
    <t>오물 소각로</t>
  </si>
  <si>
    <t>dirty incinerator； waste incinerator</t>
  </si>
  <si>
    <t>생활폐기물 및 사업장폐기물을 연소하여 감용화, 감량화, 안정화 및 무해화하기 위한 설비 또는 장치이며, 열분해 또는 가스화를 이용한 용융소각로도 있음.</t>
  </si>
  <si>
    <t>22353</t>
  </si>
  <si>
    <t>오물 싱크대</t>
  </si>
  <si>
    <t>bed pan sink</t>
  </si>
  <si>
    <t>병원에서 변기사용 후, 진료조치 후의 오물을 처리하고, 용기와 도구를 세척, 소독하는 싱크를 일컫는다.</t>
  </si>
  <si>
    <t>22354</t>
  </si>
  <si>
    <t>오물 처리실</t>
  </si>
  <si>
    <t>dirty utility room</t>
  </si>
  <si>
    <t>오물을 처리한 후 용기를 세척하고 소독할 수 있는 곳.</t>
  </si>
  <si>
    <t>22355</t>
  </si>
  <si>
    <t>오물 처리조</t>
  </si>
  <si>
    <t>septic tank</t>
  </si>
  <si>
    <t>오수중의 부유물질을 가라앉히는 것과 침전오니를 혐기적으로 소화 분해하는 구조의 분뇨정화조를 말하며, 침전조와 유사하나 침전오니가 분해하는데 충분한 체류시간이 확보되어야 함</t>
  </si>
  <si>
    <t>22356</t>
  </si>
  <si>
    <t>오물 펌프</t>
  </si>
  <si>
    <t>waste pump</t>
  </si>
  <si>
    <t>분뇨 등 배설물과 고형물을 포함하는 오수를 양수하는 용도의 배수펌프를 말함. 고형물에 의해 막히지 않도록 관로를 넓게 하고 임펠러는 1~2개로 구성됨</t>
  </si>
  <si>
    <t>22357</t>
  </si>
  <si>
    <t>오물정화조</t>
  </si>
  <si>
    <t>septic tank, 汚物淨化槽</t>
  </si>
  <si>
    <t>건물에서 배출 된 오물,잡배수를 깨끗하게 정화하는 장치이다.</t>
  </si>
  <si>
    <t>22358</t>
  </si>
  <si>
    <t>오버 올</t>
  </si>
  <si>
    <t>over all</t>
  </si>
  <si>
    <t>진동량을 나타낼때 진폭의 전체합산량을 말함</t>
  </si>
  <si>
    <t>22359</t>
  </si>
  <si>
    <t>건축설비</t>
  </si>
  <si>
    <t>building facility[equipments], 建築設備</t>
  </si>
  <si>
    <t>건축설비(Building services &amp; control system) :건축물에 설치하는 전기 · 전화 설비, 초고속 정보통신 설비, 지능형 홈네트워크 설비, 가스 · 급수 · 배수(配水) · 배수(排水) · 환기 · 난방 · 소화 · 배연(排煙) 및 오물처리의 설비, 굴뚝, 승강기, 피뢰침, 국기 게양대, 공동시청 안테나, 유선방송 수신시설, 우편함, 저수조 등을 말한다.</t>
  </si>
  <si>
    <t>2236</t>
  </si>
  <si>
    <t>오버랩</t>
  </si>
  <si>
    <t>over lap</t>
  </si>
  <si>
    <t>용접에 있어서 용착금속과 모재가 용합되지 않고 겹쳐진 결합상태임.  모살(필릿)용접에서 발생하기 쉽고 응력의 집중과 부식촉진의 원인이 됨.  용접의 운봉법과 용접전류‧용접속도 등을 알맞게 하면 방지할 수 있음.</t>
  </si>
  <si>
    <t>22360</t>
  </si>
  <si>
    <t>오버레이</t>
  </si>
  <si>
    <t>overlay</t>
  </si>
  <si>
    <t>환경영향평가 또는 환경 어세스먼트(environment assessment)에서 지역의 자연적 ∙ 사회적 조건을 지도상에 표기하고 이들의 상호 작용 등을 입체적으로 고려하여 지역의 환경 특성을 찾아내는 기법.</t>
  </si>
  <si>
    <t>세화52.1%</t>
  </si>
  <si>
    <t>22361</t>
  </si>
  <si>
    <t>오버레이드 합판</t>
  </si>
  <si>
    <t>overlaid ply-wood</t>
  </si>
  <si>
    <t>표면에 치장 단판, 종이나 천류, 금속판 등을 접착하든지 표면을 합성 수지로 피복한 합판의 총칭.</t>
  </si>
  <si>
    <t>22362</t>
  </si>
  <si>
    <t>오버브리지</t>
  </si>
  <si>
    <t>overbridge</t>
  </si>
  <si>
    <t>① 보도 상공에 건축 공사를 위하여 가설한 작업 마루. ② 도로 상부, 또는 철도 선로를 건너는 다리. ③ 도로를 중심으로 양쪽 마주보는 두개 이상의 건물을 공중에서 잇는 통로.</t>
  </si>
  <si>
    <t>22363</t>
  </si>
  <si>
    <t>오버슈트</t>
  </si>
  <si>
    <t>overshoot</t>
  </si>
  <si>
    <t>제어장치의 입력변화에 대해서 출력이 정상 값 A에서 보다 큰 정상 값 B로 변화하는 과정에서 최대 과도응답이 B를 초과했을 때, 최대과도응답과 정상 값 B와의 차를 말한다.</t>
  </si>
  <si>
    <t>22364</t>
  </si>
  <si>
    <t>오버패스</t>
  </si>
  <si>
    <t>over pass, over crossing</t>
  </si>
  <si>
    <t>철도 또는 다른 도로와 교차할 때, 그 구조물이 상부로 지나가는 도로.</t>
  </si>
  <si>
    <t>22365</t>
  </si>
  <si>
    <t>오버플로관</t>
  </si>
  <si>
    <t>overflow pipe</t>
  </si>
  <si>
    <t>저수조 등에 부착하여 저수조내의 물이 일정수위를 초과하여 넘치지 않도록 외부로 배수하기 위한 배관을 말함</t>
  </si>
  <si>
    <t>22366</t>
  </si>
  <si>
    <t>오버행</t>
  </si>
  <si>
    <t>overhans</t>
  </si>
  <si>
    <t>처마처럼 건물의 상층부가 저층부보다 더 나와있는 건축물의 형상.</t>
  </si>
  <si>
    <t>22367</t>
  </si>
  <si>
    <t>오버헤드</t>
  </si>
  <si>
    <t>over head</t>
  </si>
  <si>
    <t>엘리베이터 승강로의 최상부 여유공간으로서, 유지보수시 작업자나 카(car)가 천정에 충돌하는 것을 방지하기 위해 마련된 최상부 여유공간을 지칭한다.</t>
  </si>
  <si>
    <t>22368</t>
  </si>
  <si>
    <t>오버헤드문</t>
  </si>
  <si>
    <t>overhead door</t>
  </si>
  <si>
    <t>① 문짝이 한 장 이거나 두 장 이상의 것으로 구분된다. ② 문 위쪽에 회전축이 있어 위로 회전하거나 밀어서 개폐하는 방식의 문이다.</t>
  </si>
  <si>
    <t>22369</t>
  </si>
  <si>
    <t>건축설비공사</t>
  </si>
  <si>
    <t>mechanical work of building, 建築設備工事</t>
  </si>
  <si>
    <t>건축설비에 관한 공사의 총칭으로 전기설비(조명‧전열‧동력‧배전‧발전설비 및 피뢰침설비), 옥내 급‧배수설비 및 소화전설비, 위생설비 및 냉난방설비, 환기설비, 승강기설비,  기타 설비 등이 있다.</t>
  </si>
  <si>
    <t>기문당52.3%</t>
  </si>
  <si>
    <t>2237</t>
  </si>
  <si>
    <t>오벌 기어형 유량계</t>
  </si>
  <si>
    <t>oval gear type water meter</t>
  </si>
  <si>
    <t>액체의 흐름에 의해 2개의 타원상 기어가 맞물려 회전해서 그 회전수로부터 유량을 측정하는 용적식 유량계를 말한다. 계측 정밀도가 높아 공업용으로부터 LPG의 소비량 및 기름의 계량용 등에 이용된다</t>
  </si>
  <si>
    <t>22370</t>
  </si>
  <si>
    <t>오벨리스크</t>
  </si>
  <si>
    <t>obelisk</t>
  </si>
  <si>
    <t>고대 이집트에서 태양신을 상징하는석조탑으로 끝이 방추형이고 하부 단면은 정방형임</t>
  </si>
  <si>
    <t>22373</t>
  </si>
  <si>
    <t>오볼로</t>
  </si>
  <si>
    <t>ovolo</t>
  </si>
  <si>
    <t>원호 형태이며 반원형 혹은 말굽형 단면을 지닌 볼록한 형태의 몰딩을 말한다. 보통 고전건축과 르네상스 건축에서  주로 쓰였다.</t>
  </si>
  <si>
    <t>22374</t>
  </si>
  <si>
    <t>오빗</t>
  </si>
  <si>
    <t>orbit</t>
  </si>
  <si>
    <t>어떤 점의 운동이 그리는 궤적으로, 물리학에서는 어떤 물체가 중력의 영향을 받아서 다른 물체 주변을 돌때 이 물체가 움직이는 길을 말함</t>
  </si>
  <si>
    <t>22375</t>
  </si>
  <si>
    <t>오색</t>
  </si>
  <si>
    <t>五色</t>
  </si>
  <si>
    <t>청(靑)‧황(黃)‧적(赤)‧백(白)‧흑(黑)의 다섯 가지 색</t>
  </si>
  <si>
    <t>22377</t>
  </si>
  <si>
    <t>오색운</t>
  </si>
  <si>
    <t>五色雲</t>
  </si>
  <si>
    <t>여러 가지 색으로 화려하게 그린 구름무늬</t>
  </si>
  <si>
    <t>22378</t>
  </si>
  <si>
    <t>오수</t>
  </si>
  <si>
    <t>sanitary sewage, 汚水</t>
  </si>
  <si>
    <t>건축설비에서는 화장실계통의 배수중 변기에서 배출되는 배수를 오수로 구분하며, 하수도시설에서는 일반 가정, 사무소, 점포, 공장 등의 생활, 영업 및 생산 활동에 수반해서 발생하는 배수를 말한다</t>
  </si>
  <si>
    <t>22379</t>
  </si>
  <si>
    <t>건축술</t>
  </si>
  <si>
    <t>science of architectural engineering, 建築術</t>
  </si>
  <si>
    <t>① 건물을 만들어내는데 필요한 기술. ② 과학적이고 합리적 방법을 통하여 건축을 만들어내는 체계</t>
  </si>
  <si>
    <t>2238</t>
  </si>
  <si>
    <t>오수 도랑</t>
  </si>
  <si>
    <t>오수 계통에 사용하는 도랑을 말한다. 관 막힘의 방지 및 청소, 점검을 위해 부지 내에 설치된다.</t>
  </si>
  <si>
    <t>22380</t>
  </si>
  <si>
    <t>오수 처리장</t>
  </si>
  <si>
    <t>sewage disposal plant</t>
  </si>
  <si>
    <t>하수를 최종적으로 수질개선처리하여 하천이나 바다 등으로 방류하기 위한 시설.</t>
  </si>
  <si>
    <t>22381</t>
  </si>
  <si>
    <t>오수 펌프</t>
  </si>
  <si>
    <t>sewage pump</t>
  </si>
  <si>
    <t>분뇨나 고형물이 포함된 오수 등을 배출하거나 이송하기위해 사용되는 펌프를 말함</t>
  </si>
  <si>
    <t>22382</t>
  </si>
  <si>
    <t>오수거</t>
  </si>
  <si>
    <t>汚水渠</t>
  </si>
  <si>
    <t>오수가 흘러가도록 만든 수로를 말하며 관수로와 개수로를 포함한다</t>
  </si>
  <si>
    <t>22383</t>
  </si>
  <si>
    <t>오수관</t>
  </si>
  <si>
    <t>soil pipe, soil line, 汚水管</t>
  </si>
  <si>
    <t>건물의 내부 또는 부지 내의 오수를 경계외부로 배출하는 배관을 말하며 잡배수관과 구분된다</t>
  </si>
  <si>
    <t>22384</t>
  </si>
  <si>
    <t>오수받이</t>
  </si>
  <si>
    <t>intercepting chamber, 汚水－</t>
  </si>
  <si>
    <t>오수를 오수관으로 유입시키기 전에 오수를 받기 위해 설치하는 원형 또는 사각형상의 물받이 통으로 오물의 침적을 막고 흐름을 원활하게 하기 위하여 설치함</t>
  </si>
  <si>
    <t>22385</t>
  </si>
  <si>
    <t>오수용펌프</t>
  </si>
  <si>
    <t>고형물을 포함하는 오수를 이송하기 위한 용도의 펌프를 말함</t>
  </si>
  <si>
    <t>22386</t>
  </si>
  <si>
    <t>오수정화조</t>
  </si>
  <si>
    <t>sewage purifier, 汚水淨化槽</t>
  </si>
  <si>
    <t>오수를 깨끗하게 처리하기 위한 장치로 침전이나 약품 처리를 통해 액체를 일시적으로 저장하여 불순물을 정화하는 통이다.</t>
  </si>
  <si>
    <t>22387</t>
  </si>
  <si>
    <t>오수종관</t>
  </si>
  <si>
    <t>soil stack, 汚水縱管</t>
  </si>
  <si>
    <t>화장실 변기에서 배출되는 오수를 배출하는 오수관중 수직방향으로 설치되는 오수관을 말함</t>
  </si>
  <si>
    <t>22388</t>
  </si>
  <si>
    <t>오스공법</t>
  </si>
  <si>
    <t>wet screen method, OWS工法</t>
  </si>
  <si>
    <t>① 대지 주변의 침하‧인접건물 도로의 손상방지‧시공상 소음진동을 적도록 하기 위하여 강성이 큰 비투수성 흙막이 공을 무소음‧무진동(無騷音‧無振動)작업으로 구축하는 공법. ② 벤토나이트(bentonite) 용액을 쓰는 것은 이코스(ICOS)공법(⇦)과 같으나 굴삭기의 구조 및 성능이 다르고 접합부의 공법에 특색이 있음.</t>
  </si>
  <si>
    <t>22389</t>
  </si>
  <si>
    <t>건축시공</t>
  </si>
  <si>
    <t>execution of building works, 建築施工</t>
  </si>
  <si>
    <t>① 인간생활에 적합한(구조‧기능‧미의 3요소를 갖춘) 건축물을 설계도서(면)에 따라 각종 재료 및 제품을 써서 공사착수로부터 준공(인계)에 이르기까지, 최저의 공사비로 최단시일 내에 완성시키는 건축기술(과학적‧기술적‧경제적‧경영관리적‧활동 과정 및 공사)의 총칭. ② 건축의 생산과정은 건축주의 희망조건, 건축가의 설계, 도급자의 시공 등의 순서이며, 여기에는 건축자금‧기술‧재료‧노동력‧공구기계 등이 필요함. ③ 건축시공은 기술적인 면이나 경영방식에 있어서 최소의 노력으로 최대의 효과를 얻는 경제원칙에 합치되도록 노력하고, 또 이 원칙에 따르는 것이 건축시공의 목적을 달성하는 길이 됨.</t>
  </si>
  <si>
    <t>2239</t>
  </si>
  <si>
    <t>오스망</t>
  </si>
  <si>
    <t>Haussman</t>
  </si>
  <si>
    <t>파리시의 도시계획을 수립하고 외곽을 결정지은 1809년 프랑스 파리에서 태어난 건축가.</t>
  </si>
  <si>
    <t>22390</t>
  </si>
  <si>
    <t>오스트발트 색공간</t>
  </si>
  <si>
    <t>Ostwald’s color space</t>
  </si>
  <si>
    <t>오스트발트의 색표계를 기초로 한 색공간의 범위로서, 오스트발트 색표계의 각 색상의 동색상 삼각형을, 그 무채축을 공통으로 해서 색상환(色相環) 순서에 따라 배치하여 나타낸  복원뿔형의 입체 모형을 말함. 실제의 오스트발트 색표계는 유한개의 색표로 되어 있는데, 이같은 색입체를 생각함으로써 모든 유채색 및 무채색이 이 색입체 중에 포함되는 것을 이해할 수 있음</t>
  </si>
  <si>
    <t>22392</t>
  </si>
  <si>
    <t>오스트발트 표색계</t>
  </si>
  <si>
    <t>Ostwald color system</t>
  </si>
  <si>
    <t>독일의 화학자 오스트발트(Ostwald)에 의하여 창안된 것으로, 색량의 많고 적음에 따라 색채를 계통적으로 정리하고 색상,명도,채도에 기초하여 색을 표시한 것</t>
  </si>
  <si>
    <t>22393</t>
  </si>
  <si>
    <t>오실레이팅법</t>
  </si>
  <si>
    <t>oscillating process</t>
  </si>
  <si>
    <t>① 서브머지드 아크용접 등에 있어서 특별한 용접헤드를 이용해서 와이어를 진동시키면서 넓은 면적에 걸쳐서 용접을 하는 방법. ② 표면경화 살붙이용접에 많이 사용. ③ 용입상태가 얕으며 병렬로 된 다극 전극을 사용하면 넓은 살붙이 면적을 얻게 되는 이점이 있음.</t>
  </si>
  <si>
    <t>22398</t>
  </si>
  <si>
    <t>오야돌</t>
  </si>
  <si>
    <t>Oya tuff stone</t>
  </si>
  <si>
    <t>일본 토치기현 오야에서 산출하는 응회암. 연석으로 가공이 용이하고 내화성이 좋아 돌담, 창고 쌓기에 쓰인다.</t>
  </si>
  <si>
    <t>22399</t>
  </si>
  <si>
    <t>HDPE</t>
  </si>
  <si>
    <t>high density polyethylene</t>
  </si>
  <si>
    <t>224</t>
  </si>
  <si>
    <t>건축시공계약보증금</t>
  </si>
  <si>
    <t>建築施工契約保證金</t>
  </si>
  <si>
    <t>건축공사를 계약대로 완성하여 건축주에게 인도할 것을 보증하기 위해 도급자로부터 제공되는 보증금.</t>
  </si>
  <si>
    <t>2240</t>
  </si>
  <si>
    <t>오염 물질</t>
  </si>
  <si>
    <t>contaminant</t>
  </si>
  <si>
    <t>공기중이나 수중에 입자상 또는 가스상 물질로서 존재하고, 일정한 농도(조사량)나 노출 시간에 대해 인간, 동물, 재배된 식물이나 천연 생태계에 해가 되는 인간 활동에 의해 생성된 물질</t>
  </si>
  <si>
    <t>22400</t>
  </si>
  <si>
    <t>오염 방지</t>
  </si>
  <si>
    <t>antifouling</t>
  </si>
  <si>
    <t>배나 물 근처 건축물에 삿갓조개, 조류 등의 해양 생물이 달라붙는 것을 막는 행위.</t>
  </si>
  <si>
    <t>22401</t>
  </si>
  <si>
    <t>오염 방지 도료</t>
  </si>
  <si>
    <t>antifouling paint</t>
  </si>
  <si>
    <t>재료의 오염 방지를 위해 사용하는 도료.</t>
  </si>
  <si>
    <t>22402</t>
  </si>
  <si>
    <t>오염 제거율</t>
  </si>
  <si>
    <t>decontamination ratio</t>
  </si>
  <si>
    <t>공기 정화 장치의 성능을 나타내는 지표, 분진, 가스에 대한 장치에 의한 제거량(농도)과 장치 입구에서의 양(농도)과의 비로 표시한다.</t>
  </si>
  <si>
    <t>22403</t>
  </si>
  <si>
    <t>오염①</t>
  </si>
  <si>
    <t>pick up</t>
  </si>
  <si>
    <t>전류가 지나치게 커져서 용접 부분이 판의 겉면까지 나와서 쇠붙이 고유의 윤택을 상실하거나 전극과 합금을 만드는 현상을 말한다. 이는 연결해 붙이려는 금속에 직접 전류를 흐르게 하여 그 접촉 저항에 의해 생기는 열로 쇠붙이를 녹여 이어 붙이는 저항용접 시에 일어난다.</t>
  </si>
  <si>
    <t>22404</t>
  </si>
  <si>
    <t>오염②</t>
  </si>
  <si>
    <t>오탁과 동의어로 불교의 말법사상 중 말세에 나타나는 5종의 혼탁을 말한다.</t>
  </si>
  <si>
    <t>22405</t>
  </si>
  <si>
    <t>오염계수</t>
  </si>
  <si>
    <t>scale factor, 汚染係數</t>
  </si>
  <si>
    <t>장치의 경계막을 통한 열전달 저항외에 관벽의 표면에 부착된 물때나 스케일 등의 전열저항을 정도를 나타내는 계수임. 오염으로 인한 열전달 저항을 정량적으로는 잘 알 수 없는 것이 보통이므로 경험적으로 얻어진 여러 값을 오염 계수라 칭하여 설계상에 반영함</t>
  </si>
  <si>
    <t>22406</t>
  </si>
  <si>
    <t>오염물 확산</t>
  </si>
  <si>
    <t>diffusion of pollutant</t>
  </si>
  <si>
    <t>오염발생원에서 공기중 또는 수중으로 방출된 오염 물질이 공기 또는 물과 혼합되어 이동되는 현상</t>
  </si>
  <si>
    <t>세화71.0%</t>
  </si>
  <si>
    <t>22407</t>
  </si>
  <si>
    <t>오염원</t>
  </si>
  <si>
    <t>contamination source</t>
  </si>
  <si>
    <t>오염을 발생하거나 배출되는 원인이 되는 곳을 말하며, 인체에 대해서 생리적으로 악영향을 미치거나, 기물에 손상을 주는 원인을 말함.</t>
  </si>
  <si>
    <t>22408</t>
  </si>
  <si>
    <t>건축시공계약보증인</t>
  </si>
  <si>
    <t>建築施工契約保證人</t>
  </si>
  <si>
    <t>① 도급자가 계약 이행을 포기할 때, 그 공사의 완성을 책임진 보증인은 도급자의 대신으로 공사완료의 의무를 지고 그 잔액을 지불 받음. ② 보통 보증인은 도급자와 동등 이상의 동업자로 함.</t>
  </si>
  <si>
    <t>2241</t>
  </si>
  <si>
    <t>오일 댐퍼</t>
  </si>
  <si>
    <t>oil damper； oil absorber</t>
  </si>
  <si>
    <t>원통 내의 기름 속을 피스톤이 움직일 때 기름의 점성저항으로 에너지를 흡수하는 장치.</t>
  </si>
  <si>
    <t>세화75.5%</t>
  </si>
  <si>
    <t>22410</t>
  </si>
  <si>
    <t>오일 버너</t>
  </si>
  <si>
    <t>연료유를 분화·확산시키고 공기와 혼합하여 연소 시키는 기구. 유압 분무식, 회전식, 증발식 등이 있다.</t>
  </si>
  <si>
    <t>22411</t>
  </si>
  <si>
    <t>오일 서비스 탱크</t>
  </si>
  <si>
    <t>oil service tank</t>
  </si>
  <si>
    <t>연료유를 조금씩 내놓을 때 사용하는 작은용량의 탱크로, 일반적으로 보일러나 엔진 근처의 높은 선반 위에 놓고 중력으로 공급한다.</t>
  </si>
  <si>
    <t>22412</t>
  </si>
  <si>
    <t>오일 스테인</t>
  </si>
  <si>
    <t>oil stain</t>
  </si>
  <si>
    <t>목질계 바탕의 투명 마무리에 쓰이는 유성 착색제. 유용성 염료를 용제에 녹여서 얻는다. ⇨ 스테인.</t>
  </si>
  <si>
    <t>22413</t>
  </si>
  <si>
    <t>오일 스트레이너</t>
  </si>
  <si>
    <t>oil strainer</t>
  </si>
  <si>
    <t>오일속에 포함되는 고형의 이물을 제거시키기 위한 장치로 고운 망이 내장 되어있다</t>
  </si>
  <si>
    <t>세화52.3%</t>
  </si>
  <si>
    <t>22414</t>
  </si>
  <si>
    <t>오일 잭</t>
  </si>
  <si>
    <t>oil jack</t>
  </si>
  <si>
    <t>유압에 의해 중량물을 받쳐주는 공구. 대부분은 플런저 펌프에 의해 유압력을 발생시켜 그것을 작동용 실린더에 작용시키는 기구로 되어 있다.</t>
  </si>
  <si>
    <t>22415</t>
  </si>
  <si>
    <t>오일 탱크</t>
  </si>
  <si>
    <t>냉난방용 열원기기의 연소장치에 사용하는 유류를 저장하는 탱크.</t>
  </si>
  <si>
    <t>22416</t>
  </si>
  <si>
    <t>오일 퍼니스</t>
  </si>
  <si>
    <t>oil furnace</t>
  </si>
  <si>
    <t>버너에 의한 연소열을 연소실이나 열교환기의 공기에 전하고 따뜻한 바람을 실내로 보내는 장치. 오일로(爐)가 설치된 온풍난방용 유닛을 말한다</t>
  </si>
  <si>
    <t>22417</t>
  </si>
  <si>
    <t>오일 펜스</t>
  </si>
  <si>
    <t>oil fence</t>
  </si>
  <si>
    <t>유출한 기름의 확산을 막고 제거할 목적으로 수면에 설치하는 울타리모양의 기름막이</t>
  </si>
  <si>
    <t>22418</t>
  </si>
  <si>
    <t>오일 히터</t>
  </si>
  <si>
    <t>연료유를 적당한 온도로 가열하는 장치로서, 통상 B중유 및 C중유의 경우에 오일 가열기가 필요하다</t>
  </si>
  <si>
    <t>22419</t>
  </si>
  <si>
    <t>건축시공계약제도</t>
  </si>
  <si>
    <t>建築施工契約制度</t>
  </si>
  <si>
    <t>① 건축공사는, 그 종류‧규모‧성질 등에 따라 적절한 체제하에 실시해야 하며, 그 실시방법을 분류하면 다음과 같다. 1) 직영제도(day labour system). 2) 도급제도(contract system) ⅰ) 공사실시방식에 의한 분류-⒜ 일시도급계약제도(general contract system) ⒝ 분할도급계약제도(several contract system) ⒞ 공사별(직종별) 도급계약제도(seperate contract system) ⅱ) 공사비 지불방식에 의한 분류-⒜ 단가도급계약제도(unit price contract system) ⒝ 정액도급계약제도(lump sum contract system). 3) 실비정산식 시공계약제도(cost plus fee contract system) ⅰ) 실비보율보수가산식 시공계약제도(cost plus a percentage contract system) ⅱ) 실비한 정비율보수가산식 시공계약제도(cost plus a percentage with guaranted limit contract system) ⅲ) 실비정액보수가산식시공약제도(cost plus a fixed fee contract system) ⅳ) 실비 준동률 보수가산식 시공계약제도(cost plus a sliding scale contract system). 4) 조인트 벤처 방식(joint venture contract system) ② 이상의 각 제도는 각각의 장단점이 있음. ※ 각 항목별 표제용어 참조(⇦).</t>
  </si>
  <si>
    <t>2242</t>
  </si>
  <si>
    <t>오일러</t>
  </si>
  <si>
    <t>Euler</t>
  </si>
  <si>
    <t>① 스위스의 수학자·물리학자 ② = 오일러의 공식</t>
  </si>
  <si>
    <t>22420</t>
  </si>
  <si>
    <t>오일러의 공식</t>
  </si>
  <si>
    <t>Euler’s formula, -公式</t>
  </si>
  <si>
    <t>① 압축재의 세장비와 좌굴응력도와의 관계를 표시한 이론곡선식.P=(π^2EI)I L^2, 여기서,P=탄성좌굴하중,E=탄성계수,I=단면이차모멘트,L=좌굴길이 ② 1759년 L. Euler가 유도함. ③ 세장비가 큰 범위에서는 이론곡선과 잘 일치하지만 세장비가 작은 범위에서는 잘 일치되지 않음. ④ ＝오일러식＝오일러의 장주공식</t>
  </si>
  <si>
    <t>22423</t>
  </si>
  <si>
    <t>오일러하중</t>
  </si>
  <si>
    <t>Euler’s load, -荷重</t>
  </si>
  <si>
    <t>압축하중을 받는 장주의 탄성좌굴하중. 오일러좌굴하중이라고도 함.</t>
  </si>
  <si>
    <t>22424</t>
  </si>
  <si>
    <t>오일바니시</t>
  </si>
  <si>
    <t>oil varnish</t>
  </si>
  <si>
    <t>건성유(乾性油 특히 보일유)를 수지와 함께 가열한 용제에 녹인 도료.</t>
  </si>
  <si>
    <t>22425</t>
  </si>
  <si>
    <t>오일스테인</t>
  </si>
  <si>
    <t>목재표면의 무늬가 드러나 보이게 하기 위해 칠하는 유성착색 도료</t>
  </si>
  <si>
    <t>22427</t>
  </si>
  <si>
    <t>오일실</t>
  </si>
  <si>
    <t>oil seal</t>
  </si>
  <si>
    <t>기계나 장비 따위의 마찰을 덜기 위해서 사용되는 석유 밖으로 차단, 밖의 먼지나 이물질이 들어가지 않도록 차단하도록 이용.</t>
  </si>
  <si>
    <t>22428</t>
  </si>
  <si>
    <t>건축시공의 순서</t>
  </si>
  <si>
    <t>建築施工－順序</t>
  </si>
  <si>
    <t>① 건축시공은 가설공사‧주체공사‧마감공사의 순서로 실시됨. ② 시공순서는 관용례가 있으나, 대한건축학회 제정의 건축공사표준시방서의 순서를 준용하는바 여기에 소개한다. 1) 공통사항 2) 가설공사 3) 토공사 4) 지정 및 기초공사 5) 철근콘크리트공사 6) 철골공사 7) 조적공사 8) 방수공사 9) 돌 및 돌붙임공사 10) 타일‧테라코타공사 11) 목공사 12) 지붕공사 13) 금속공사① 14) 금속공사②(경금속) 15) 미장공사 16) 창호공사 17) 유리‧플라스틱공사 18) 도장공사 19) 내장공사 20) 급배수공사 21) 난방설비공사 22) 공압 보일러실 및 급기공사 23) 환기설비 및 공기조화설비공사 24) 전기설비공사 25) 가스설비공사 26) 승강‧수송설비공사 27) 소화설비공사 28) 주방설비공사 29) 열절연공사 30)음향조정공사 31)가구공사 32) 잡공사 33) 조사 및 시험 등.</t>
  </si>
  <si>
    <t>2243</t>
  </si>
  <si>
    <t>오일펌프</t>
  </si>
  <si>
    <t>oil pump</t>
  </si>
  <si>
    <t>연료유에 압력을 가하거나 또는 수송을 위해 사용하는 펌프의 총칭. 종류로는 회전펌르의 일종인 기어펌프,나사펌프가 있다</t>
  </si>
  <si>
    <t>22432</t>
  </si>
  <si>
    <t>오일페인트</t>
  </si>
  <si>
    <t>⇨유성페인트(＝).</t>
  </si>
  <si>
    <t>22433</t>
  </si>
  <si>
    <t>오일프라이머</t>
  </si>
  <si>
    <t>oil primer</t>
  </si>
  <si>
    <t>① 프라이머 중에 유성인 것. ② 오일바니시와 안료를 혼합한 것.</t>
  </si>
  <si>
    <t>22434</t>
  </si>
  <si>
    <t>오입원</t>
  </si>
  <si>
    <t>cinquefoil, 五入圓</t>
  </si>
  <si>
    <t>창틀의 쇠시리 장식에서 원 5개 오목하게 이어지는 오엽형(五葉形) 장식</t>
  </si>
  <si>
    <t>기문당52.1%</t>
  </si>
  <si>
    <t>22435</t>
  </si>
  <si>
    <t>오족철</t>
  </si>
  <si>
    <t>烏足鐵</t>
  </si>
  <si>
    <t>문짝의 틀이 벌어지지 않도록 박는 쇠</t>
  </si>
  <si>
    <t>22438</t>
  </si>
  <si>
    <t>오존</t>
  </si>
  <si>
    <t>ozone</t>
  </si>
  <si>
    <t>산소원자 3개로 이루어진 산소의 동소체.  대기 속에서는 이산화질소의 자외선에 의한 분해로 형성된다. 산소에 분해되는 성질을 이용하여 공기의 정화(淨化)에 사용되며 살균작용에 의한 음료수 소독, 표백이나 유기화합물의 구조 결정 등에 사용된다. 인체에 독성이 있어 장시간 흡입하면 호흡기관을 해치므로 주의해야 한다</t>
  </si>
  <si>
    <t>세화28.5%</t>
  </si>
  <si>
    <t>22439</t>
  </si>
  <si>
    <t>건축시공학</t>
  </si>
  <si>
    <t>建築施工學</t>
  </si>
  <si>
    <t>① 건축시공을 배우는 학문. ② 각종 천연재료 또는 공업제품 등을 사용하여 인간생활 목적에 적합한 건축물을 생산하는 일체의 기술적‧경제적 활동과정을 배우는 학문. ③ 기능‧구조‧미의 3요소를 갖춘 건축물을 최저공비로 최단시일 내에 구현시키는 건축술을 배우는 학문. ④ ⇨건축시공.</t>
  </si>
  <si>
    <t>2244</t>
  </si>
  <si>
    <t>오존 균열</t>
  </si>
  <si>
    <t>ozone cracking</t>
  </si>
  <si>
    <t>고무재료를 오존이 함유된 대기 속에서 사용할 때, 인장 응력이 생기는 부분의 균열을 일컫는다. 고무 분자의 이중 결합의 절단에 의한 현상이다.</t>
  </si>
  <si>
    <t>22440</t>
  </si>
  <si>
    <t>오존 처리</t>
  </si>
  <si>
    <t>ozone treatment</t>
  </si>
  <si>
    <t>22441</t>
  </si>
  <si>
    <t>오존 홀</t>
  </si>
  <si>
    <t>ozone hole</t>
  </si>
  <si>
    <t>성층권 오존이 심하게 감소하여 오존 전량(Total column ozone)이 220 DU (Dobson Unit)보다 낮아지는 현상이다.  오존 전량이 현저히 적은 지역에서 마치 구멍이 생긴 것처럼 보이기 때문에 오존홀이라는 이름이 붙여졌으며, 보통 남반구 봄철(9~10월)에 발생한다.</t>
  </si>
  <si>
    <t>22442</t>
  </si>
  <si>
    <t>오죽</t>
  </si>
  <si>
    <t>black bamboo</t>
  </si>
  <si>
    <t>① 볏과에 속하는 상록활엽교목. 높이 2~10m에 달하고 나무 껍질이 검은색이다. ② 품위가 우아하여 관상가치가 높고, 방풍림 뿐 아니라 정원이나 공원에도 알맞은 수종이다.</t>
  </si>
  <si>
    <t>22443</t>
  </si>
  <si>
    <t>오중탑</t>
  </si>
  <si>
    <t>오층탑</t>
  </si>
  <si>
    <t>22444</t>
  </si>
  <si>
    <t>오지①</t>
  </si>
  <si>
    <t>ogee</t>
  </si>
  <si>
    <t>단면이 凹면과 凸면을 조합하여 된 S형 모양 쇠시리</t>
  </si>
  <si>
    <t>22447</t>
  </si>
  <si>
    <t>건축시설</t>
  </si>
  <si>
    <t>building establishment, 建築施設</t>
  </si>
  <si>
    <t>하나 또는 그 이상의 설비단위를 포함하는 비교적 일체 완비된 지역, 구조물 또는 건물을 말한다.</t>
  </si>
  <si>
    <t>2245</t>
  </si>
  <si>
    <t>오지기와</t>
  </si>
  <si>
    <t>glazed roofing tile, 釉藥蓋瓦</t>
  </si>
  <si>
    <t>진흙을 빚어 초벌구이 한 표면에 오짓물을 입혀 소성한 다갈색 기와</t>
  </si>
  <si>
    <t>22450</t>
  </si>
  <si>
    <t>오지벽돌</t>
  </si>
  <si>
    <t>salt-glazed brick, 釉藥蓋瓦, －壁乭</t>
  </si>
  <si>
    <t>벽돌면에 오짓물을 올려서 구운 벽돌</t>
  </si>
  <si>
    <t>22451</t>
  </si>
  <si>
    <t>오지아치</t>
  </si>
  <si>
    <t>단면이 凹면과 凸면을 조합하여 된 S형 모양 아치</t>
  </si>
  <si>
    <t>22452</t>
  </si>
  <si>
    <t>오지지붕</t>
  </si>
  <si>
    <t>오지 아치 모양으로 된 지붕</t>
  </si>
  <si>
    <t>22453</t>
  </si>
  <si>
    <t>오지토관</t>
  </si>
  <si>
    <t>earthen ware pipe</t>
  </si>
  <si>
    <t>토관에 오짓물을 올려 구워낸 것</t>
  </si>
  <si>
    <t>22454</t>
  </si>
  <si>
    <t>오짓물</t>
  </si>
  <si>
    <t>釉藥</t>
  </si>
  <si>
    <t>①흙으로 만든 기와, 벽돌 등에 올려서 구우면 윤이 나는 잿물. ② ⇨오지.</t>
  </si>
  <si>
    <t>22456</t>
  </si>
  <si>
    <t>오차</t>
  </si>
  <si>
    <t>deviation, 誤差</t>
  </si>
  <si>
    <t>결과치수와 목표치수와의 차(差).</t>
  </si>
  <si>
    <t>22457</t>
  </si>
  <si>
    <t>五層塔</t>
  </si>
  <si>
    <t>5층으로 구성한 탑</t>
  </si>
  <si>
    <t>22458</t>
  </si>
  <si>
    <t>건축양식</t>
  </si>
  <si>
    <t>style of architecture, building style, architectural style, 建築樣式</t>
  </si>
  <si>
    <t>건축 양식은 재료, 형태, 기술, 물질과 민족과 시대 등의 영향을 고려하여 건축을 분류하는 것을 말한다.</t>
  </si>
  <si>
    <t>2246</t>
  </si>
  <si>
    <t>오케스트라 피트</t>
  </si>
  <si>
    <t>orchestra pit</t>
  </si>
  <si>
    <t>오케스트라, 극장 등에 있어서 무대 밑의 앞쪽에 움푹 파여 자리잡고 연주를 할수 있는 곳.</t>
  </si>
  <si>
    <t>22460</t>
  </si>
  <si>
    <t>오케스트라박스</t>
  </si>
  <si>
    <t>orchestra box</t>
  </si>
  <si>
    <t>①객석에게 음악을 보다 잘 들려주기 위하여 설치된 공간이다. ② 무대의 앞쪽에 위치한다. ③ 구경하는 사람들의 범위가 간섭받지 않게 바닥을 구경할 수 있도록 마련된 자리보다 아래에 설치한다.</t>
  </si>
  <si>
    <t>22461</t>
  </si>
  <si>
    <t>오케스트라피트</t>
  </si>
  <si>
    <t>극장에서 무대 전면으로 낮게 위치하며 관현악 등을 연주하는 곳</t>
  </si>
  <si>
    <t>22462</t>
  </si>
  <si>
    <t>오큐펀시 레이트</t>
  </si>
  <si>
    <t>occupancy rate</t>
  </si>
  <si>
    <t>점유하고 있는 비율.</t>
  </si>
  <si>
    <t>22463</t>
  </si>
  <si>
    <t>오크</t>
  </si>
  <si>
    <t>낙엽 활엽수. 너도밤나무과 졸참 무속 중 상록 떡갈나무류 등을 제외한 수목의 영어 이름. 목재는 보통 황갈색, 비중 중용의 양질의 환공재(環孔材)로 건축, 가구 등의 용도로 쓰인다. ⇨ 졸참나무.</t>
  </si>
  <si>
    <t>22464</t>
  </si>
  <si>
    <t>오키사이드 필름형 피뢰기</t>
  </si>
  <si>
    <t>피뢰기의 일종. 표면에 엷게 절연 바니시를 칠한 2개의 금속 극판을 자제(磁製) 간격 고리로 떼어 놓고 그 사이에 과산화납(PbO2) 분말을 충전한 셀을 단위로 하여 적당한 수를 쌓아올려 조여서 사용한다.</t>
  </si>
  <si>
    <t>22465</t>
  </si>
  <si>
    <t>오탁</t>
  </si>
  <si>
    <t>pollution, 汚濁</t>
  </si>
  <si>
    <t>사람의 건강, 자산, 문화 등에 해를 미치거나 그러한 염려가 발생할 것 같은 자연환경의 바람직하지 못한 변화. 일반적으로 인위적 변화를 지칭하지만 화산 등에 의한 자연현상으로 인한 것을 지칭하는 경우도 있다.</t>
  </si>
  <si>
    <t>22466</t>
  </si>
  <si>
    <t>오토</t>
  </si>
  <si>
    <t>Otto</t>
  </si>
  <si>
    <t>① 1925년 독일 켐니츠 변두리 마을 지그마 출생한 건축가. ② 박람회의 파빌리온 건축 등 대규모 건축물 대부분 활동.</t>
  </si>
  <si>
    <t>22467</t>
  </si>
  <si>
    <t>오토노머스 하우스</t>
  </si>
  <si>
    <t>autonomous house</t>
  </si>
  <si>
    <t>에너지를 자급 자족하는 주택. 태양광,태양열, 풍차, 빗물 집수기, 메탄 발효기 등 재생 가능한 여러가지의 에너지의 이용 기술을 사용한다.</t>
  </si>
  <si>
    <t>22468</t>
  </si>
  <si>
    <t>오토도어</t>
  </si>
  <si>
    <t>자동으로 열고 닫히는 문. →자동문(=)</t>
  </si>
  <si>
    <t>22469</t>
  </si>
  <si>
    <t>건축업</t>
  </si>
  <si>
    <t>building industry, 建築業</t>
  </si>
  <si>
    <t>① 건축 공사를 통해 소득을 얻는 직업 혹은 영업. ② ＝건설업.</t>
  </si>
  <si>
    <t>2247</t>
  </si>
  <si>
    <t>오토마타 이론</t>
  </si>
  <si>
    <t>automata theory</t>
  </si>
  <si>
    <t>계산 능력이 있는 추상적 기계와 그 기계를 이용해 풀 수 있는 문제들을 연구하는 분야이다.</t>
  </si>
  <si>
    <t>22470</t>
  </si>
  <si>
    <t>오토만</t>
  </si>
  <si>
    <t>ottoman</t>
  </si>
  <si>
    <t>팔걸이가 없이 부드러운 천을 댄 기다란 상자 같은 가구의 일종. 쿠션 달린 발판.</t>
  </si>
  <si>
    <t>22471</t>
  </si>
  <si>
    <t>오토와그너</t>
  </si>
  <si>
    <t>19세기 말~20세기초 빈 세제션을 주도했던 오스트리아 건축가</t>
  </si>
  <si>
    <t>22472</t>
  </si>
  <si>
    <t>오토클레이브</t>
  </si>
  <si>
    <t>autoclave</t>
  </si>
  <si>
    <t>① 고압 증기를 발생시켜 넣어두는 통. 프리캐스트 콘크리트의 보양 등에 쓰인다. ②  = 고압증기 멸균 장치.</t>
  </si>
  <si>
    <t>22473</t>
  </si>
  <si>
    <t>오토클레이브 시험</t>
  </si>
  <si>
    <t>autoclave test</t>
  </si>
  <si>
    <t>고온, 고압의 수증기 안에 재료를 놓고 하는 시험. 시멘트의 안정성이나 애자의 열화를 조사하는 시험.</t>
  </si>
  <si>
    <t>22474</t>
  </si>
  <si>
    <t>오토클레이브 양생</t>
  </si>
  <si>
    <t>autoclave cure</t>
  </si>
  <si>
    <t>고온‧고압 증기 가마를 사용하여 실시하는 양생을 말한다. ALC의 제조에서는 석회와 규산 또는 포틀랜드 시멘트와 규산의 화학 반응을 촉진시켜 단기간에 강도가 발현된다. (=고압 증기 양생)</t>
  </si>
  <si>
    <t>22475</t>
  </si>
  <si>
    <t>오토클레이브양생을 한 경량기초콘크리트제품</t>
  </si>
  <si>
    <t>KS F 2701.</t>
  </si>
  <si>
    <t>22476</t>
  </si>
  <si>
    <t>오퍼</t>
  </si>
  <si>
    <t>offer</t>
  </si>
  <si>
    <t>건설공사나 상업상의 거래의 여러희망자들에게 각자의 낙찰 희망 가격을 서면으로 상대에 제출하게 하는 일.</t>
  </si>
  <si>
    <t>22477</t>
  </si>
  <si>
    <t>오퍼스알렉산드리움</t>
  </si>
  <si>
    <t>opus Alexandrium</t>
  </si>
  <si>
    <t>서양 건축에서 건물 바닥에 만든 모자이크.</t>
  </si>
  <si>
    <t>22478</t>
  </si>
  <si>
    <t>오퍼스인서툼</t>
  </si>
  <si>
    <t>opus incertum</t>
  </si>
  <si>
    <t>서양 건축에서 다각형 모양의 돌을 쌓아 조적하는 형식</t>
  </si>
  <si>
    <t>22479</t>
  </si>
  <si>
    <t>건축업자</t>
  </si>
  <si>
    <t>builder； contractor</t>
  </si>
  <si>
    <t>건물이나 구조물 따위를 세우거나 만드는 데에 관련한 공사나 업무에 종사하는 사람.</t>
  </si>
  <si>
    <t>2248</t>
  </si>
  <si>
    <t>오퍼튜니티즈 모델</t>
  </si>
  <si>
    <t>opportunities model</t>
  </si>
  <si>
    <t>출발지와 도착지 사이 존재하는 개재기회가 많을 수록 출발지와 도착지 사이 이동량이 많아진다는 모델(=개재기회모델)</t>
  </si>
  <si>
    <t>22480</t>
  </si>
  <si>
    <t>오페라 하우스</t>
  </si>
  <si>
    <t>opera house</t>
  </si>
  <si>
    <t>오페라(opera)의 무대가 있는 극장 건물. → 가극장(=).</t>
  </si>
  <si>
    <t>22481</t>
  </si>
  <si>
    <t>오페라극장</t>
  </si>
  <si>
    <t>오페라 또는 그와 비슷한 공연물의 행위를 관람할 수 있는 극장.  →가극장(=)</t>
  </si>
  <si>
    <t>22482</t>
  </si>
  <si>
    <t>오페라하우스</t>
  </si>
  <si>
    <t>→ 오페라극장, 가극장</t>
  </si>
  <si>
    <t>22483</t>
  </si>
  <si>
    <t>오포</t>
  </si>
  <si>
    <t>五包</t>
  </si>
  <si>
    <t>2출목으로 구성하는 다포 공포</t>
  </si>
  <si>
    <t>22484</t>
  </si>
  <si>
    <t>오포작</t>
  </si>
  <si>
    <t>五包作</t>
  </si>
  <si>
    <t>다포 공포를 2출목 제공으로 구성하는 것</t>
  </si>
  <si>
    <t>22485</t>
  </si>
  <si>
    <t>오푼걷이</t>
  </si>
  <si>
    <t>五分－</t>
  </si>
  <si>
    <t>서까래를 중간쯤에서 끝을 향해 5푼 정도 가늘게 훑어내는 기법</t>
  </si>
  <si>
    <t>22486</t>
  </si>
  <si>
    <t>오프셋</t>
  </si>
  <si>
    <t>offset</t>
  </si>
  <si>
    <t>비례 제어에 있어서 비례대의 범위 내에서 남는 제어 목표값과 제어 결과의 실현값과의 차(편차)</t>
  </si>
  <si>
    <t>22487</t>
  </si>
  <si>
    <t>오픈 (테스트) 사이트</t>
  </si>
  <si>
    <t>open test site</t>
  </si>
  <si>
    <t>무선 기기 등으로부터 방사되는 방해파의 전계강도의 절대치를 측정하기 위해서 야외에 설치한 시설. 기준 측정장소(reference test site)라고도 하는데, 대용 시험장(alternative test site)으로는 전파흡수제를 사용하여 인공적으로 자유공간 조건을 조성한 전자 무반사실이 있다</t>
  </si>
  <si>
    <t>22488</t>
  </si>
  <si>
    <t>건축에 대하여</t>
  </si>
  <si>
    <t>de Architecture, 建築－對－</t>
  </si>
  <si>
    <t>① 비트루비스 폴리오(Vitruvius Pollio)가 저술한 10권으로 된 건축에 관한 고대의 저술. ② 완전하게 남아있는 유일한 고대의 건축 관련 서적으로서, 로마 시대의 건축기술, 건축사상, 역사적 미학적 문제를 백과사전적 방식으로 저술했다.</t>
  </si>
  <si>
    <t>2249</t>
  </si>
  <si>
    <t>오픈 스쿨</t>
  </si>
  <si>
    <t>open school</t>
  </si>
  <si>
    <t>학습활동의 전개에 따라 학습공간을 가변적으로 구분하여 교육하는 학교건축형태 및 거기서 전개되는 학교교육방식</t>
  </si>
  <si>
    <t>22490</t>
  </si>
  <si>
    <t>오픈 스테이지 형식</t>
  </si>
  <si>
    <t>open stage type</t>
  </si>
  <si>
    <t>무대와 객석을 일체화 시킨 형식, 무대 3면에 관객이 있고 '막'이나 '프로시니엄 아치'가 없는 극장형식</t>
  </si>
  <si>
    <t>22491</t>
  </si>
  <si>
    <t>오픈 스페이스</t>
  </si>
  <si>
    <t>Open space</t>
  </si>
  <si>
    <t>딱딱한 공간에서 여유 있는 학교 생활과 다양한 학습의 목표를 달성하기 위한 학습자의 활동을 할 수 있거나 될 수 있게 설치되는 다같이 쓸 수 있는 학습 공간.</t>
  </si>
  <si>
    <t>22492</t>
  </si>
  <si>
    <t>오픈 시스템</t>
  </si>
  <si>
    <t>open system</t>
  </si>
  <si>
    <t>환경에서 분출된 에너지나 물질을 더하는 이것을 쓰고 분출함으로 유지되는 집합체이고 시장에 주고 받게 되는 정해 지지 않은 건축 구성재를 사용하는 건축물을 이루는 집합체이다.</t>
  </si>
  <si>
    <t>22493</t>
  </si>
  <si>
    <t>오픈 조인트</t>
  </si>
  <si>
    <t>open joint: open drained joint</t>
  </si>
  <si>
    <t>넓은 의미로는 밀폐되지 않는 접합을 말하고, 좁은 의미로는 비처리 가구에 의해 빗물의 침입을 방지하는 커튼 월의 부재 접합 구법. ⇨ 등압 조인트.</t>
  </si>
  <si>
    <t>22495</t>
  </si>
  <si>
    <t>오픈 케이슨</t>
  </si>
  <si>
    <t>open caisson</t>
  </si>
  <si>
    <t>중공 대형의 통을 그 바닥면 지반을 굴착시키면서 가라 앉혀 소정의지지 기반에 정착시키는 기초(그림). (정통 기초, 웰) ⇨ 뉴매틱 케이슨.</t>
  </si>
  <si>
    <t>세화82.3%</t>
  </si>
  <si>
    <t>22496</t>
  </si>
  <si>
    <t>오픈 키친</t>
  </si>
  <si>
    <t>open kitchen</t>
  </si>
  <si>
    <t>집안에 있는 부엌이 거실 이어져서,식당과 오픈된 형식의 주방</t>
  </si>
  <si>
    <t>22497</t>
  </si>
  <si>
    <t>오픈 타임</t>
  </si>
  <si>
    <t>open time</t>
  </si>
  <si>
    <t>접착제를 칠한 다음 수분이나 용제를 휘발시키기 위해, 접착부를 접착시키지 않고 개방해 두는 시간.</t>
  </si>
  <si>
    <t>22498</t>
  </si>
  <si>
    <t>오픈버트가스압접</t>
  </si>
  <si>
    <t>open butt gas pressure welding</t>
  </si>
  <si>
    <t>가스압접의 한 방법이며, 압접단면 사이에 가열토치를 넣고서 면이 다소 용융되었을 때에 가열 토치를 사용하여 즉시 가압력을 주어서 압접하는 방법.</t>
  </si>
  <si>
    <t>22499</t>
  </si>
  <si>
    <t>HEPA 필터</t>
  </si>
  <si>
    <t>high efficiency particulate air filter</t>
  </si>
  <si>
    <t>HEPA는고효율 미립자 공기(High Efficiency Particulate Air)의 약자 로  통과하는 공기에서 0.3 미크론을 초과하는 모든 입자의 99.97%를 제거해야 하고, 초기 공기 통과 저항이 규정 풍속으로 25.41mmAq 이하의 성능을 갖는다.(=고성능 필터, 고성능 에어 필터)</t>
  </si>
  <si>
    <t>225</t>
  </si>
  <si>
    <t>건축열차</t>
  </si>
  <si>
    <t>architectural train, 建築列車</t>
  </si>
  <si>
    <t>철도 선로 공사에 필요한 재료를 운반하는 열차.</t>
  </si>
  <si>
    <t>2250</t>
  </si>
  <si>
    <t>오픈스쿨</t>
  </si>
  <si>
    <t>1960년대 후반부터 영국과 미국을 중심으로 급속히 보급된 새로운 학교 건축 형태와 그곳에서 이뤄지는 학교 교육 방식. 교사 중앙부에 학습센터, 자료센터, 활동센터 또는 공유지역이라 부르는 공간을 설정하여 학생들의 자율적인 학습활동을 돕고, 학생 개개인의 능력 기호에 따라 교실이 구성되는 능력형 교육방식.</t>
  </si>
  <si>
    <t>22500</t>
  </si>
  <si>
    <t>오픈스쿨플랜</t>
  </si>
  <si>
    <t>open school plan</t>
  </si>
  <si>
    <t>학습활동에 따라서 교실의 수·배치·구획방법으로 가변적으로 나누는 방법</t>
  </si>
  <si>
    <t>22501</t>
  </si>
  <si>
    <t>오픈스타일키친</t>
  </si>
  <si>
    <t>open style kitchen</t>
  </si>
  <si>
    <t>식사와 취사가 동시에 이루어지는 공간으로 벽이 없이 열려있는 식사 장소</t>
  </si>
  <si>
    <t>22502</t>
  </si>
  <si>
    <t>오픈슬레이팅</t>
  </si>
  <si>
    <t>open slating</t>
  </si>
  <si>
    <t>① 옆 슬레이트 사이에 간격을 두고 깐 슬레이트잇기. ② 축사지붕처럼 지붕면을 통해 공기가 통하게 하는 경우에 쓰는 수법. ③ ＝spaced slating.</t>
  </si>
  <si>
    <t>22503</t>
  </si>
  <si>
    <t>오픈웨브</t>
  </si>
  <si>
    <t>open-web</t>
  </si>
  <si>
    <t>웨브에 연속적으로 개구부가 있는 비충복보의 웨브로 각종 설비용 배관이 지나가는 용도로도 활용됨.</t>
  </si>
  <si>
    <t>22504</t>
  </si>
  <si>
    <t>오픈웨브보</t>
  </si>
  <si>
    <t>open web joist</t>
  </si>
  <si>
    <t>① 오픈웨브(open-web)를 가진 보 ② 상하 플래지에 대철이나 소요 각도로 구부린 철근 등을 용접하여 만든 래티스보</t>
  </si>
  <si>
    <t>22505</t>
  </si>
  <si>
    <t>오픈웰계단</t>
  </si>
  <si>
    <t>open-well stair</t>
  </si>
  <si>
    <t>기둥만으로 구분되어 자유롭게 드나드는 일부분의 계단.</t>
  </si>
  <si>
    <t>22506</t>
  </si>
  <si>
    <t>오픈케이슨공법</t>
  </si>
  <si>
    <t>⇨개방잠함공업(＝)</t>
  </si>
  <si>
    <t>22508</t>
  </si>
  <si>
    <t>건축용 시멘트방수제 시험방법</t>
  </si>
  <si>
    <t>Method of Test for Waterproof Agent of cement for concrete in Building construction</t>
  </si>
  <si>
    <t>① KSF 2451. ② 이 규격은 건축용 모르타르 또는 콘크리트에 혼합하여 사용하는 시멘트 방수제의 시험방법에 대하여 규정.</t>
  </si>
  <si>
    <t>2251</t>
  </si>
  <si>
    <t>오피스 랜드스케이프</t>
  </si>
  <si>
    <t>office landscape</t>
  </si>
  <si>
    <t>칸막이벽 없이 불규칙하지만 작업경로와 임무에 기반하는 오피스를 효과적으로 배열하는 방법.</t>
  </si>
  <si>
    <t>22510</t>
  </si>
  <si>
    <t>오피스 레이아웃</t>
  </si>
  <si>
    <t>office layout</t>
  </si>
  <si>
    <t>사무 장비, 기계 및 가구를 체계적으로 배치하고 사무 직원에게 효율적으로 작업을 수행 할 수 있는 적절한 공간을 제공하도록 계획하는 일.</t>
  </si>
  <si>
    <t>22511</t>
  </si>
  <si>
    <t>오피스 빌딩</t>
  </si>
  <si>
    <t>office building</t>
  </si>
  <si>
    <t>사무를 보는데 사용하는 빌딩.</t>
  </si>
  <si>
    <t>22512</t>
  </si>
  <si>
    <t>오피스 오토메이션</t>
  </si>
  <si>
    <t>office automation</t>
  </si>
  <si>
    <t>오피스에서 사무의 합리화, 고도화를 목적으로 한 시스템의 의미로 사용된다.</t>
  </si>
  <si>
    <t>22513</t>
  </si>
  <si>
    <t>오피스 오토메이션 시스템</t>
  </si>
  <si>
    <t>office automation system</t>
  </si>
  <si>
    <t>오피스에서 합리화, 고도화를 목적으로 한 시스템으로 실시간으로 처리, 노동을 기계가 대신하게 하여 효율적이고,능률적으로 명령에 따라서 작동시키는 일.</t>
  </si>
  <si>
    <t>22514</t>
  </si>
  <si>
    <t>오피스랜드스케이핑</t>
  </si>
  <si>
    <t>office landscaping</t>
  </si>
  <si>
    <t>각 사무공간의 벽면을 제거하여, 부서간의 교환,접촉을 원활히 하여 작업효율을 높이는 사무소 건축.</t>
  </si>
  <si>
    <t>22515</t>
  </si>
  <si>
    <t>오피스텔</t>
  </si>
  <si>
    <t>office-tel</t>
  </si>
  <si>
    <t>주용도는 업무시설이며, 업무공간이 50%이상이고 주거공간이 50%미만인 건축물을 말한다.</t>
  </si>
  <si>
    <t>22516</t>
  </si>
  <si>
    <t>오합탁자</t>
  </si>
  <si>
    <t>comfination table, 烏合卓子</t>
  </si>
  <si>
    <t>큰 상 밑에 여러 개의 작은 상를 보관하였다가 필요시에는 물건을 올려놓기 위해 위해서 꺼내어 넓게 쓰이는 상을 말한다.</t>
  </si>
  <si>
    <t>22518</t>
  </si>
  <si>
    <t>오휘</t>
  </si>
  <si>
    <t>머리초 끝에 위치하는 오색 무늬 띠</t>
  </si>
  <si>
    <t>22519</t>
  </si>
  <si>
    <t>건축용재</t>
  </si>
  <si>
    <t>construction materials, 建築用材</t>
  </si>
  <si>
    <t>① 건축에 소용되는 여러 가지 재료의 총칭. ② 건축에 소용되는 재목을 일컫기도 함.</t>
  </si>
  <si>
    <t>2252</t>
  </si>
  <si>
    <t>옥</t>
  </si>
  <si>
    <t>屋</t>
  </si>
  <si>
    <t>① 음식점이나 상점의 상호에 붙여진 건물명. ② ⇨집.</t>
  </si>
  <si>
    <t>22520</t>
  </si>
  <si>
    <t>옥개석</t>
  </si>
  <si>
    <t>屋蓋石</t>
  </si>
  <si>
    <t>석탑. 승탑 등에서 탑신 위에 설치한 지붕돌</t>
  </si>
  <si>
    <t>22521</t>
  </si>
  <si>
    <t>옥개석받침</t>
  </si>
  <si>
    <t>석탑에서 옥개석 하부에 있는 층단형 모양의 받침</t>
  </si>
  <si>
    <t>22522</t>
  </si>
  <si>
    <t>옥개판</t>
  </si>
  <si>
    <t>지붕을 덮는 평평한 널</t>
  </si>
  <si>
    <t>22523</t>
  </si>
  <si>
    <t>옥내 소화전</t>
  </si>
  <si>
    <t>indoor fire hydrant; standpipe； wall hydrant</t>
  </si>
  <si>
    <t>건물내에서의 화재발생시 당해 소방대상물의 관계자 또는 자위소방대원이 이를 사용하여 발화초기에 신속하게 진화할수 있도록 건물내에 설치하는 소화설비로서 개폐밸스, 호스, 관창을 내장되어있다</t>
  </si>
  <si>
    <t>22524</t>
  </si>
  <si>
    <t>옥내 운동장</t>
  </si>
  <si>
    <t>운동하기 위해서 만들어진 건물내 운동하는 장소.</t>
  </si>
  <si>
    <t>22525</t>
  </si>
  <si>
    <t>옥내 정원</t>
  </si>
  <si>
    <t>indoor garden</t>
  </si>
  <si>
    <t>건물내에 식물과 여러가지 꽃을 가꿀 수 있는 정원.</t>
  </si>
  <si>
    <t>22526</t>
  </si>
  <si>
    <t>옥내 조명</t>
  </si>
  <si>
    <t>interior illumination</t>
  </si>
  <si>
    <t>건물 내부를 조명하기위한 시설로, 옥외의 조명과 다른 점은 광원이 눈에 가깝기 때문에 눈부심에 대한 고려가 필요하며, 광원은 비교적 낮은 용량으로 하고, 전등의 수를 많이 해야 하며, 실내 각 면에 의한 반사를 이용해서 조도 및 광속발산도의 분포 상태와 조명의 효율을 고려하여야 한다</t>
  </si>
  <si>
    <t>22527</t>
  </si>
  <si>
    <t>옥내 주차장</t>
  </si>
  <si>
    <t>indoor parking space</t>
  </si>
  <si>
    <t>주차 지점까지 운전해서 주차하는 방식과 기계식이 있으며,건물안에 주차하기 위한 시설</t>
  </si>
  <si>
    <t>22528</t>
  </si>
  <si>
    <t>옥내관</t>
  </si>
  <si>
    <t>soil pipe, 屋內管</t>
  </si>
  <si>
    <t>건물내부에 설치하는 배관으로 분뇨, 기타 하수,오수를 옥외로 배출하기위해 설치되는 배관의 총칭</t>
  </si>
  <si>
    <t>22529</t>
  </si>
  <si>
    <t>건축위생</t>
  </si>
  <si>
    <t>sanitary works of building, architectural sanitation, 建築衛生</t>
  </si>
  <si>
    <t>건물내에서 물을 사용하여 처리하는 것으로상수도설비,하수도설비, 정화조 설비,위생 기구설비, 오물 처리, 소각장 설비 등을 포함한다.</t>
  </si>
  <si>
    <t>2253</t>
  </si>
  <si>
    <t>옥내기후</t>
  </si>
  <si>
    <t>실내 공기의 온도ㆍ습도ㆍ기류 및 내표면의 열복사, 입사하는 일사등에 의해서 생기는 실내 공기의 종합상태. 실내 기후라고도 한다. 옥외 기후에 상대되는 말.</t>
  </si>
  <si>
    <t>22530</t>
  </si>
  <si>
    <t>옥내배선</t>
  </si>
  <si>
    <t>house wiring, interior wiring, 屋內配線</t>
  </si>
  <si>
    <t>옥내의 전기 사용 장소에서 고정하여 시설하는 전선이나 그것을 보호하거나 지지하는 기구류를 말한다</t>
  </si>
  <si>
    <t>22531</t>
  </si>
  <si>
    <t>옥내배선공사</t>
  </si>
  <si>
    <t>屋內配線工事</t>
  </si>
  <si>
    <t>건축물 내부에 전선을 배선하고 전등.콘센트,스위치,전력계등을 설치하는 공사의 총칭. 종류로는 애자사용공사, 몰드공사, 금속관공사, 경질비닐관공사, 케이블 공사등이 있다.</t>
  </si>
  <si>
    <t>22532</t>
  </si>
  <si>
    <t>옥내배선도</t>
  </si>
  <si>
    <t>interior wiring plan, 屋內配線圖</t>
  </si>
  <si>
    <t>건축물 내의 전등 · 전동기 등 전기설비의 배선상태를 나타내는 전기 공사설계도면. 기기의 위치 · 배선 방법 · 종별을 그림 기호에 의해 나타낸다</t>
  </si>
  <si>
    <t>22533</t>
  </si>
  <si>
    <t>옥내배수</t>
  </si>
  <si>
    <t>屋內排水</t>
  </si>
  <si>
    <t>옥내에서 배출되는 오수 및 잡배수를 공공하수시설의 오수관,배수관으로 배수하는 것을 말한다. 하수처리장이 없는 곳에서는 수세 화장실 설치시 오수관과 그 밖의 배수관을 서로 다른 계통으로 배관하며, 오수는 분뇨정화조에서 정화한 후 공공하수도에 방류한다.</t>
  </si>
  <si>
    <t>22534</t>
  </si>
  <si>
    <t>옥내배수방법</t>
  </si>
  <si>
    <t>屋內排水方法</t>
  </si>
  <si>
    <t>중력식 배수법과 기계식 배수법이 있다. 중력식은 1층 이상의 장소에서 중력을 이용하여 배수하는 방식이고, 기계식은 지하실과 같이 하수도보다 낮은 곳의 배수법으로 펌프 등의 기계에 의해 배수하는 방법을 말한다</t>
  </si>
  <si>
    <t>22535</t>
  </si>
  <si>
    <t>옥내용 비닐절연전선</t>
  </si>
  <si>
    <t>interior polyvinyl chloride insulated wire, 屋內用－絶緣電線</t>
  </si>
  <si>
    <t>600V 이하의 일반 전기공작물에 사용되는 절연전선으로 주석도금을 하지 않은 동선을 염화비닐수지 혼합물로 피복한 전선을 말한다</t>
  </si>
  <si>
    <t>22536</t>
  </si>
  <si>
    <t>옥내용 소형 스위치류</t>
  </si>
  <si>
    <t>KS C 8309의 적용범위에 해당하는 것으로, 주파수 60 Hz 교류 250 V 이하의 전로에서 주로 옥내등에 부착하여, 전등의 점멸 또는 소형 전기 기기에 사용하는 옥내용 소형 스위치류로서 정격 전류가 20 A 이하인 것을 말한다</t>
  </si>
  <si>
    <t>22537</t>
  </si>
  <si>
    <t>옥내환기량측정방법</t>
  </si>
  <si>
    <t>Method for Measuring Amount of Room Ventilation</t>
  </si>
  <si>
    <t>KS F 2603의 적용범위에 해당하는 것으로, 실내와 실외의 이산화탄소 농도의 차이를 측정할 때, 실내의 환기량을 구하는 계산방법을 말한다</t>
  </si>
  <si>
    <t>22539</t>
  </si>
  <si>
    <t>건축위원회</t>
  </si>
  <si>
    <t>建築委員會</t>
  </si>
  <si>
    <t>건축물 관련 분쟁의 조정, 건축 심의 등 업무 수행을 위하여 국토해양부, 시·도, 시·군·구에 설치된 위원회</t>
  </si>
  <si>
    <t>2254</t>
  </si>
  <si>
    <t>옥동</t>
  </si>
  <si>
    <t>ridge, 屋棟</t>
  </si>
  <si>
    <t>지붕의 마룻대.</t>
  </si>
  <si>
    <t>22540</t>
  </si>
  <si>
    <t>옥상</t>
  </si>
  <si>
    <t>roof, roof top, 屋上</t>
  </si>
  <si>
    <t>건물에서 마당처럼 편평하게 만든 지붕 위</t>
  </si>
  <si>
    <t>22541</t>
  </si>
  <si>
    <t>옥상 돌출물</t>
  </si>
  <si>
    <t>components projecting above the roof</t>
  </si>
  <si>
    <t>옥상에 돌출하고 있는 부분으로 건축물의 일부이다.</t>
  </si>
  <si>
    <t>22542</t>
  </si>
  <si>
    <t>옥상 수조</t>
  </si>
  <si>
    <t>roof tank</t>
  </si>
  <si>
    <t>급수를 위해 건축물 옥상에 설치하는 수조를 말한다. 수압이 낮아서 건축물의 필요한 곳에 직접 급수할 수 없는 경우에 필요한 수압을 얻기 위해 사용한다.</t>
  </si>
  <si>
    <t>22543</t>
  </si>
  <si>
    <t>옥상 정원</t>
  </si>
  <si>
    <t>건축물의 옥상에 조성되는 정원으로 주로 도심지 대형 건물 옥상에 조성되는 경우가 많아 도시의 녹지 조성에 도움을 줌. (= 루프 가든)</t>
  </si>
  <si>
    <t>22544</t>
  </si>
  <si>
    <t>옥상 주차장</t>
  </si>
  <si>
    <t>roof parking</t>
  </si>
  <si>
    <t>건물의 맨꼭대기층에 주차할 수 있도록 마련된 주차장</t>
  </si>
  <si>
    <t>22545</t>
  </si>
  <si>
    <t>옥상난간</t>
  </si>
  <si>
    <t>屋上欄干</t>
  </si>
  <si>
    <t>맨꼭대기 층에 설치한 구조물로 사람들을 안전하게 보호하기 위해 막아 놓은 난간</t>
  </si>
  <si>
    <t>22546</t>
  </si>
  <si>
    <t>옥상방수</t>
  </si>
  <si>
    <t>屋上防水</t>
  </si>
  <si>
    <t>건축물 맨 꼭대기 층에 물이 들어오지 않도록 처리하는 가공.</t>
  </si>
  <si>
    <t>22547</t>
  </si>
  <si>
    <t>옥상정원</t>
  </si>
  <si>
    <t>roof garden, 屋上庭園</t>
  </si>
  <si>
    <t>건물의 옥상에 조성되어진 정원.</t>
  </si>
  <si>
    <t>22548</t>
  </si>
  <si>
    <t>옥상층</t>
  </si>
  <si>
    <t>roof floor</t>
  </si>
  <si>
    <t>건물의 옥상에 두어진 층으로 옥상탑을 포함.</t>
  </si>
  <si>
    <t>22549</t>
  </si>
  <si>
    <t>건축음향</t>
  </si>
  <si>
    <t>建築音響</t>
  </si>
  <si>
    <t>소리는 사람에 따라서 듣기를 원하기도 하고, 거부하기도 한다. 소리는 다분히 심리적으로 평가되는 것이다.(1) 원하지 않는 소리(소음) : 교통소음, 생활소음 등(2) 듣고자 하는 소리(악음, 樂音) : 음악당, 극장 등설계자는 소음을 차단하여 생활에 방해되지 않는 건물을 설계하여야 하고, 극장, 오페라 하우스 등에서는 충분히 소리를 듣고 즐길 수 있는 공간을 창조하여야 한다.또한, 음의 발생과 전파경로, 인간에 의한 지각 메카니즘을 이해하여 실내음환경을 창조하여야 할 것이다.</t>
  </si>
  <si>
    <t>2255</t>
  </si>
  <si>
    <t>옥상탑</t>
  </si>
  <si>
    <t>pent house tower, 屋上塔</t>
  </si>
  <si>
    <t>건축물의 옥상에 돌출한 부분의 탑.</t>
  </si>
  <si>
    <t>22550</t>
  </si>
  <si>
    <t>옥시던트</t>
  </si>
  <si>
    <t>oxidant</t>
  </si>
  <si>
    <t>대기 중에 배출된 오염물질, 또는 이들 오염물질의 2종류 이상이 광화학반응을 일으킴으로써 생성된 2차 오염물질 중 요오드화칼륨수용액과 접촉시키면 요오드를 유리시키는 산화성물질로 오존, PAN(peroxyacetylnitrate), 이산화질소 및 과산화물 등이 있다. 광화학스모그의 원인이 된다</t>
  </si>
  <si>
    <t>22551</t>
  </si>
  <si>
    <t>옥시클로라이트시멘트</t>
  </si>
  <si>
    <t>⇨마그네시아시멘트.</t>
  </si>
  <si>
    <t>22552</t>
  </si>
  <si>
    <t>옥외 가구</t>
  </si>
  <si>
    <t>outdoor furniture</t>
  </si>
  <si>
    <t>집 또는 건물 밖에서 쓰이는 가구.</t>
  </si>
  <si>
    <t>22555</t>
  </si>
  <si>
    <t>옥외 광고물</t>
  </si>
  <si>
    <t>outdoor advertisement</t>
  </si>
  <si>
    <t>건물 밖에 설치되어 있는 광고물로 옥외 광고물에는 규제가 되어 있다. 종류로는 세워진것과 부착되어 있는 것이 있다.</t>
  </si>
  <si>
    <t>22556</t>
  </si>
  <si>
    <t>옥외 노동</t>
  </si>
  <si>
    <t>outdoor labor； open air labor</t>
  </si>
  <si>
    <t>건물의 외부에서 일을 하는 건축 현장의 하나의 노동에 속한다.</t>
  </si>
  <si>
    <t>22557</t>
  </si>
  <si>
    <t>옥외 노동자 직종별 임금 조사</t>
  </si>
  <si>
    <t>노동자의 평균적인 임금에 대한 조사로 근로시간도  포함</t>
  </si>
  <si>
    <t>22558</t>
  </si>
  <si>
    <t>옥외 반사 성분</t>
  </si>
  <si>
    <t>externally reflected component of daylight factor</t>
  </si>
  <si>
    <t>직사일광 이외의 실내주광 가운데 옥외의 사물 반사광에 의한 부분</t>
  </si>
  <si>
    <t>세화64.8%</t>
  </si>
  <si>
    <t>22559</t>
  </si>
  <si>
    <t>건축음향학</t>
  </si>
  <si>
    <t>architectural acoustics, 建築音響學</t>
  </si>
  <si>
    <t>① 건축물 내부의 음향의 효과, 소음의 차단, 무향실(無響室), 방음실의 설계 등을 연구하는 학문. ② 잔향시간의 결정, 흡음률의 측정, 최적 잔향시간, 잔향시간의 주파수 특성, 잔향 및 외부잡음과 명료도와의 관계, 잔향계의 제작, 음향측정용인 무향실의 설립 등 음향설계의 기준은 거의 확립되어 있음.</t>
  </si>
  <si>
    <t>2256</t>
  </si>
  <si>
    <t>옥외 변전소</t>
  </si>
  <si>
    <t>outdoor substation</t>
  </si>
  <si>
    <t>변압기, 차단기, 배선 등 설비의 대부분이 옥외에 설치되어 있는 변전소를 이른다</t>
  </si>
  <si>
    <t>22560</t>
  </si>
  <si>
    <t>옥외 소화전</t>
  </si>
  <si>
    <t>outdoor fire hydrant</t>
  </si>
  <si>
    <t>소방대상물 주변에 일정간격으로 설치(급·송수장치는 자체 가압장치를 사용하거나 상수도 배관 등에 연결)되어 화재 발생시 밸브를 개방하여 사용하는 건물 외부에 설치한 소화전을 말함</t>
  </si>
  <si>
    <t>22561</t>
  </si>
  <si>
    <t>옥외 조명</t>
  </si>
  <si>
    <t>outdoor lighting</t>
  </si>
  <si>
    <t>옥외, 즉 지붕이 없는 장소에 설치하는 조명.  야간 경관을 연출하기 위한 경관 조명과 안전 확보를 위한 환경 조명이 있음. 조명 기구가 비바람을 맞게 되고, 또 설치를 위한 기둥이나 탑 등이 필요함</t>
  </si>
  <si>
    <t>22562</t>
  </si>
  <si>
    <t>옥외 주차장</t>
  </si>
  <si>
    <t>outdoor parking space</t>
  </si>
  <si>
    <t>건물 밖에 차를 보관하기 위해 설치된 여럿이 함께 쓰이는 공간 혹은 장소.</t>
  </si>
  <si>
    <t>22563</t>
  </si>
  <si>
    <t>옥외 피난 계단</t>
  </si>
  <si>
    <t>outdoor escape stair</t>
  </si>
  <si>
    <t>옥외에 설치된 피난계단으로 사람들을 보호하기 위해서 설치한 계단을 의미한다.</t>
  </si>
  <si>
    <t>22564</t>
  </si>
  <si>
    <t>옥외배선설비</t>
  </si>
  <si>
    <t>outside wiring system, 屋外配線設備</t>
  </si>
  <si>
    <t>① 건물 외부에서 전기를 사용하기 위하여 설치한 배선 및 관련설비. ② 배전용변전소에서 개별 수용가로 전력의 공급 목적으로 설치된 배선 및 관련 설비.</t>
  </si>
  <si>
    <t>22565</t>
  </si>
  <si>
    <t>옥외용 비닐절연전선</t>
  </si>
  <si>
    <t>outdoor weather proof polyvinyl chloride insulated wire, 屋外用－絶緣電線</t>
  </si>
  <si>
    <t>주석 도금을 하지 않은 동선을 염화비닐계 수지혼합물로 피복한 전선으로써 건물 외부의 공중선로에 사용하는 것. 옥내용과 비교하면 절연 피복의 두께가 얇음.</t>
  </si>
  <si>
    <t>22566</t>
  </si>
  <si>
    <t>옥외조명</t>
  </si>
  <si>
    <t>out door lighting, 屋外照明</t>
  </si>
  <si>
    <t>건축물의 외부에 설치하는 조명기구. 건물의 외부환경 조성을 위해 설치하는 도로등, 보안등, 투광등 등. 건물의 외피 입면에 부착하는 경관조명기구 및 가로환경 조성을 위해 설치하는 가로등을 포함.</t>
  </si>
  <si>
    <t>22567</t>
  </si>
  <si>
    <t>옥창</t>
  </si>
  <si>
    <t>다락방 등의 채광 또는 환기를 위한 부속적인 지붕의 창. →천창</t>
  </si>
  <si>
    <t>22568</t>
  </si>
  <si>
    <t>옥타브</t>
  </si>
  <si>
    <t>octave</t>
  </si>
  <si>
    <t>소리의 높이를 나타내는 주파수가 2배 차이나는 두 음간의 음정. 완전 8도의 음정으로 반음의 개수가 12개에 해당함.</t>
  </si>
  <si>
    <t>22569</t>
  </si>
  <si>
    <t>건축의 기호</t>
  </si>
  <si>
    <t>建築－記號</t>
  </si>
  <si>
    <t>건축물을 시공하는데 필요한 배치도, 입면도, 평면도 등과 같은 각종 건축 관련 도면에 필요한 기호를 말함. 우리나라의 경우 한국 산업 규격(KS F 1501)에 제시되어 있다. ⇨건축도면 표시기호(＝).</t>
  </si>
  <si>
    <t>2257</t>
  </si>
  <si>
    <t>옥타브 대역</t>
  </si>
  <si>
    <t>octave band</t>
  </si>
  <si>
    <t>음의 대역을 분할할 때 높은음과 낮은음의 주파수비가 1:2(1옥타브)가 되도록 한 것. 높은음의 상한주파수(f2)와 낮은음의 하한주파수(f1)의 중심주파수는 기하평균(√(f1·f2))으로 표시. 건축음향에서는 1/3 옥타브 대역을 주로 사용함.</t>
  </si>
  <si>
    <t>22570</t>
  </si>
  <si>
    <t>옥타브 밴드</t>
  </si>
  <si>
    <t>옥타브 대역.</t>
  </si>
  <si>
    <t>22571</t>
  </si>
  <si>
    <t>옥타브 밴드 (음압) 레벨</t>
  </si>
  <si>
    <t>octave band level</t>
  </si>
  <si>
    <t>특정한 옥타브 대역의 구간 내 주파수 성분의 음압 레벨. 그 위치는 옥타브의 상하한 주파수의 기하평균(중심주파수)로 지정함. 분석 결과는 횡축을 옥타브 대역, 종축을 음압 레벨이라 하며, 각 측정점을 직선으로 연결하여 표시함.</t>
  </si>
  <si>
    <t>22572</t>
  </si>
  <si>
    <t>옥타브 밴드 분석기</t>
  </si>
  <si>
    <t>octave band analyzer</t>
  </si>
  <si>
    <t>옥타브 대역으로부터 대상 주파수를 추출하여 각 옥타브 대역별로 출력하는 분석기. (=옥타브 분석기)</t>
  </si>
  <si>
    <t>22573</t>
  </si>
  <si>
    <t>옥타브 밴드 음향 파워 레벨</t>
  </si>
  <si>
    <t>octave band sound power level</t>
  </si>
  <si>
    <t>옥타브 대역의 음향 파워를 데시벨로 표시한 양.</t>
  </si>
  <si>
    <t>22574</t>
  </si>
  <si>
    <t>옥타브 분석</t>
  </si>
  <si>
    <t>octave analysis</t>
  </si>
  <si>
    <t>소음 등의 분석시 각 옥타브 밴드별로 음압레벨을 구하는 것. 지시 소음계의 C회로와 분석기를 조합하여 측정. 단위는 데시벨(db). (=옥타브 밴드 분석)</t>
  </si>
  <si>
    <t>22575</t>
  </si>
  <si>
    <t>옥타브 분석기</t>
  </si>
  <si>
    <t>octave analyzer</t>
  </si>
  <si>
    <t>옥타브 밴드 분석기.</t>
  </si>
  <si>
    <t>22576</t>
  </si>
  <si>
    <t>옥타스타일</t>
  </si>
  <si>
    <t>octastyle</t>
  </si>
  <si>
    <t>서양 신전건축에서 8개 기둥으로 열을 구성한 현관 양식</t>
  </si>
  <si>
    <t>22577</t>
  </si>
  <si>
    <t>옥탑</t>
  </si>
  <si>
    <t>penthouse</t>
  </si>
  <si>
    <t>옥상에 설치된 계단실·기계실 등이 돌출되어 나온 부분</t>
  </si>
  <si>
    <t>22578</t>
  </si>
  <si>
    <t>온기난방</t>
  </si>
  <si>
    <t>hot air heating, 溫氣煖房</t>
  </si>
  <si>
    <t>공기를 가열기에 가열하고 송풍관(덕트) 및 송풍기를 이용하여 건물 내의 각 실로 이송하는 난방방식. 공기를 가열하는 방식에 따라 온기로(溫氣爐)식과 가열코일식으로 구분하며, 공기를 이송하는 방식에 따라 중력식과 강제순환방식으로 구분함. (＝온풍난방(溫風煖房))</t>
  </si>
  <si>
    <t>22579</t>
  </si>
  <si>
    <t>건축의 모형</t>
  </si>
  <si>
    <t>建築－模型</t>
  </si>
  <si>
    <t>① 설계 도면에 따라 일정 비율의 크기로 만든 모형. ② 설계안을 발전시키기 위해 만드는 모형과 최종으로 완성된 상태를 나타내는 전시용 모형으로 나눌 수 있다.</t>
  </si>
  <si>
    <t>2258</t>
  </si>
  <si>
    <t>온녹화</t>
  </si>
  <si>
    <t>whole green flower, 全綠花</t>
  </si>
  <si>
    <t>① 고팽이가 좌우대칭으로 된 녹화. ② 반녹화.</t>
  </si>
  <si>
    <t>22580</t>
  </si>
  <si>
    <t>온녹화머리초</t>
  </si>
  <si>
    <t>全綠花頭草</t>
  </si>
  <si>
    <t>기둥이나 대들보 같은 것의 머리에 그린 단청의 하나.</t>
  </si>
  <si>
    <t>22581</t>
  </si>
  <si>
    <t>온도</t>
  </si>
  <si>
    <t>temperature, 溫度</t>
  </si>
  <si>
    <t>물체의 차고 뜨거운 정도를 수량으로 나타낸 것</t>
  </si>
  <si>
    <t>22582</t>
  </si>
  <si>
    <t>온도 계수</t>
  </si>
  <si>
    <t>thermal coefficient ; temperature factor</t>
  </si>
  <si>
    <t>① temperature coefficient 물체의 물리량이 온도에 따라 변화할 때 그 변화의 정도를 나타내는 상수. 평균 온도 계수는 특정 구간에서의 온도변화량에 대한 물리량의 총변화량의 비로 나타냄. 온도변화에 따른 비저항은 비저항을 Rt, 온도를 θ, 기준 온도에 대한 비저항을 R0. 온도 계수를 α로 하면 Rt = R0(1+αθ)이며, 이때 α를 비저항의 온도계수라 함. (=온도결수)② temperature factor 표면 온도 θ₁℃(절대 온도 T1)의 물체로부터 표면 온도 θ₂℃(절대 온도 T2)의 물체로의 복사 전열량을 구할 때의 계수. 온도 계수K={(T1/100)⁴-(T2/100)⁴]/(θ1-θ2)임.</t>
  </si>
  <si>
    <t>22584</t>
  </si>
  <si>
    <t>온도 기울기</t>
  </si>
  <si>
    <t>temperature gradient</t>
  </si>
  <si>
    <t>물체 내부의 온도가 위치에 따라 다른 경우에 특정한 축방향에 대한 단위 길이당 온도 변화의 비율. 온도 기울기는 주로 온도상태가 다른 두 공간의 경계를 만드는 재료의 전열 상태를 표현하는데 이용됨. 양쪽의 온도를 t₁, t₂, 물체의 두께를 δ라고 하면, 온도 기울기는 (t₁-t₂)/δ임. (=온도 물매)</t>
  </si>
  <si>
    <t>22585</t>
  </si>
  <si>
    <t>온도 무브먼트</t>
  </si>
  <si>
    <t>thermal movement</t>
  </si>
  <si>
    <t>부재의 열팽창, 수축에 의해 균열부나 접합부의 줄눈이 확대, 축소하는 움직임 또는 그 양.</t>
  </si>
  <si>
    <t>22586</t>
  </si>
  <si>
    <t>온도 성층</t>
  </si>
  <si>
    <t>thermal stratification</t>
  </si>
  <si>
    <t>해양이나 대기와 같은 유체에 있어서 밀도가 높은 유체가 아래쪽으로, 밀도가 낮은 유체가 위쪽으로 이동하여 자리잡음으로써 수직적으로 구분된 층을 이루게 되는 현상. 성층이 발생하는 원인은 온도차이 및 염분 등의 용질에 의한 것이 있음. (=온도 성층화)</t>
  </si>
  <si>
    <t>22587</t>
  </si>
  <si>
    <t>온도 센서</t>
  </si>
  <si>
    <t>temperature sensor</t>
  </si>
  <si>
    <t>물체의 온도를 측정가능한 신호로 변환하는 전자적 장치. 써모커플(열전대), RTD, 써미스터, 바이메탈과 같은 접촉 온도센서와 적외선(infrared) 온도계와 같은 비접촉 온도센서로 구분할 수 있음. 또한 아날로그 및 디지털 방식으로 구분할 수 있음.</t>
  </si>
  <si>
    <t>22588</t>
  </si>
  <si>
    <t>온도 응력</t>
  </si>
  <si>
    <t>thermal stress; temperature stress</t>
  </si>
  <si>
    <t>22589</t>
  </si>
  <si>
    <t>건축의례</t>
  </si>
  <si>
    <t>ceremony for construction, 建築儀禮</t>
  </si>
  <si>
    <t>① 건물을 만드는데 사용되는 의례. ② 터잡기, 상량식 등 건축 단계별로 이루어지는 주술적(呪術的)‧종교적인 행사 등을 말한다.</t>
  </si>
  <si>
    <t>2259</t>
  </si>
  <si>
    <t>온도 제어</t>
  </si>
  <si>
    <t>온도 조절.</t>
  </si>
  <si>
    <t>22591</t>
  </si>
  <si>
    <t>온도 조절 밸브</t>
  </si>
  <si>
    <t>temperature control valve</t>
  </si>
  <si>
    <t>대상의 온도를 목적에 따라 맞추어주기 위하여, 공급되는 열매(주로 물, 공기)의 유량을 적절히 조절하는 밸브.</t>
  </si>
  <si>
    <t>22592</t>
  </si>
  <si>
    <t>온도 조절</t>
  </si>
  <si>
    <t>temperature control； temperature regulation</t>
  </si>
  <si>
    <t>특정한 목적에 따라 대상의 온도를 적당한 수준으로 맞추어주는 것. (=온도 제어)</t>
  </si>
  <si>
    <t>22593</t>
  </si>
  <si>
    <t>온도 퓨즈</t>
  </si>
  <si>
    <t>thermal fuse</t>
  </si>
  <si>
    <t>주위 온도가 어떤 온도 이상으로 높아지면 끊어지는 퓨즈. 전열 기구의 보안이나 방화문의 폐쇄 등에 쓰인다.</t>
  </si>
  <si>
    <t>22594</t>
  </si>
  <si>
    <t>온도감지기</t>
  </si>
  <si>
    <t>temperature detector, 溫度感知器</t>
  </si>
  <si>
    <t>① =온도 센서. ② 화재 감지기의 일종으로써, 화재가 발생하였을 때 온도의 상승을 감지하여 수신기에 신호를 전달하는 장치. 차동식 스폿형, 차동식 분포형, 정온식 스폿형, 정온식 감지선형이 있음.</t>
  </si>
  <si>
    <t>22596</t>
  </si>
  <si>
    <t>온도강하</t>
  </si>
  <si>
    <t>temperature fall, temperature drop, temperature reduction, 溫度降下</t>
  </si>
  <si>
    <t>온도가 내려가는 것. 온도 변화(경사)를 나타내는 그래프에서 특정한 지점의 dθ/dx를 말함.</t>
  </si>
  <si>
    <t>22597</t>
  </si>
  <si>
    <t>온도계</t>
  </si>
  <si>
    <t>thermometer, 溫度計</t>
  </si>
  <si>
    <t>측정 대상의 온도를 확인하여 표시하는 기구. 수은, 알코올, 기체의 열팽창을 이용하는 방식과 전기 저항의 변화를 이용하는 방식, 열전류를 이용한 방식, 방사에너지를 이용한 방식 등이 있음. 열평형상태를 만들기 위해 일정 시간 물체에 접촉시켜 재는 방법이 일반적이지만 방사 온도를 측정하는 방법도 있음. 열팽창을 활용하는 온도계에 사용되는 물질은 1) 수축과 팽창에 소요되는 시간이 짧을 것, 2) 수축과 팽창이 가역적인 과정일 것, 3) 수축과 팽창이 온도의 변화에 따라 일정할 것 을 만족해야 함.</t>
  </si>
  <si>
    <t>22598</t>
  </si>
  <si>
    <t>온도계전기</t>
  </si>
  <si>
    <t>temperature relay, 溫度繼電器</t>
  </si>
  <si>
    <t>보호계전기의 일종으로써 과열로부터 기기를 보호하거나 화재를 방지할 목적으로 지정된 특정 온도조건에서 회로를 차단하는 계전기. 지정된 조건이 해소되면 회로를 다시 연결하는 경우도 있음. (=온도 스위치)</t>
  </si>
  <si>
    <t>22599</t>
  </si>
  <si>
    <t>HID 램프</t>
  </si>
  <si>
    <t>high intensity discharge lamp</t>
  </si>
  <si>
    <t>고휘도 방전 램프를 말하며, 각종 가스 속의 방전에 의한 발광 원리를 이용한 램프. 수은 램프, 나트륨 램프, 메탈할라이드 램프 등.</t>
  </si>
  <si>
    <t>226</t>
  </si>
  <si>
    <t>건축의식</t>
  </si>
  <si>
    <t>建築儀識</t>
  </si>
  <si>
    <t>① ⇨건축의례. ② 공사 단계별로 기공식, 정초식, 상량식, 낙성식 등이 있다.</t>
  </si>
  <si>
    <t>2260</t>
  </si>
  <si>
    <t>온도물매</t>
  </si>
  <si>
    <t>temperature gradient, 溫度勾配</t>
  </si>
  <si>
    <t>22600</t>
  </si>
  <si>
    <t>온도복사</t>
  </si>
  <si>
    <t>temperature radiation, 溫度輻射</t>
  </si>
  <si>
    <t>22601</t>
  </si>
  <si>
    <t>온도선</t>
  </si>
  <si>
    <t>⇨열전도식.</t>
  </si>
  <si>
    <t>22602</t>
  </si>
  <si>
    <t>온도응력</t>
  </si>
  <si>
    <t>temperature stress, 溫度應力</t>
  </si>
  <si>
    <t>온도변화에 따라 물체의 체적이 변형 된다. 이때 변형에 대해 구속되어있다면 변형이 일어나지 않는 대신 내부에 발생하는 응력을 나타낸다.</t>
  </si>
  <si>
    <t>22603</t>
  </si>
  <si>
    <t>온도전파율</t>
  </si>
  <si>
    <t>thermometric conductivity, 溫度傳播率</t>
  </si>
  <si>
    <t>물질의 열물성으로써, 비정상(unsteady static) 열전도에 있어서 물질 내에서 온도가 전달되는 속도의 정도를 나타냄.a=λ/cρ [㎡/h] (λ：물질의 열전달률,c：물질의 비열, ρ：물질의 밀도) (=온도 확산율)</t>
  </si>
  <si>
    <t>22604</t>
  </si>
  <si>
    <t>온도차</t>
  </si>
  <si>
    <t>temperature difference</t>
  </si>
  <si>
    <t>비교하고자 하는 두 대상 간에 발생하는 온도의 높고 낮은 차이 정도. 실내와 실외의 공기, 냉온열원설비의 입구와 출구 열매, 벽체의 외부표면과 내부표면 등의 온도 차이가 이에 해당함.</t>
  </si>
  <si>
    <t>22605</t>
  </si>
  <si>
    <t>온도차 환기</t>
  </si>
  <si>
    <t>ventilation caused by temperature difference</t>
  </si>
  <si>
    <t>건축물에서 그 내부와 외부에 온도의 차이가 있는 경우 공기의 밀도차이가 발생하며, 이에 따라 내부와 외부의 공기가 자연히 유통하며 내부와 외부에 각각 상부와 하부의 밀도차이가 발생함으로써, 부력 및 중력에 의하여 공기가 순환하면서 배기가 되는 현상 또는 그 방법. (=중력환기)</t>
  </si>
  <si>
    <t>22606</t>
  </si>
  <si>
    <t>온도철근</t>
  </si>
  <si>
    <t>temperature bar, temperature reinforcement, 溫度鐵筋</t>
  </si>
  <si>
    <t>콘크리트 부재에 온도변화, 건조수축 등의 원인에 의해 발생하는 균열을 최소한으로 하기 위해 보조적으로 설치하는 철근</t>
  </si>
  <si>
    <t>22607</t>
  </si>
  <si>
    <t>溫突</t>
  </si>
  <si>
    <t>① 한국의 전통 난방방식. ② 방 아래의 지면에 받침돌이나 고래 등을 놓고, 그 위에 구들장을 놓고 개자리를 만들어 아궁이에서 때는 연기‧열기‧가스가 고래를 지나 굴뚝으로 나오면서 구들을 달궈서 방바닥에 열기를 주는 난방방식</t>
  </si>
  <si>
    <t>22608</t>
  </si>
  <si>
    <t>온돌공사</t>
  </si>
  <si>
    <t>ondol work, 溫突工事</t>
  </si>
  <si>
    <t>우리나의 고유의 난방방식으로 온돌 만드는 것에 대한 공사를 말한다.</t>
  </si>
  <si>
    <t>22609</t>
  </si>
  <si>
    <t>건축의장</t>
  </si>
  <si>
    <t>architectural design, 建築意匠</t>
  </si>
  <si>
    <t>건물의 내외부에 미적 내용을 부가하는 작업. =건축디자인.</t>
  </si>
  <si>
    <t>2261</t>
  </si>
  <si>
    <t>온돌구조 및 동시공지침</t>
  </si>
  <si>
    <t>specification for ondol structure</t>
  </si>
  <si>
    <t>① KS F 7010. ② 적용 범위：이 지침은 구멍탄을 연료로 하고 지면에 접하는 온돌(이하 온돌이라 한다)의 구조 및 시공에 관한 일반적 기준에 대하여 규정. ｢일반적｣이란 건축구조 및 시공상 건물에 위치한 제반 환경조건의 보편성을 뜻함.</t>
  </si>
  <si>
    <t>22610</t>
  </si>
  <si>
    <t>온돌난방</t>
  </si>
  <si>
    <t>溫突煖房</t>
  </si>
  <si>
    <t>① 옛날부터 써온 우리나라 고유의 난방법. ② 복사식 난방(⇦)과 그 효과가 같으며 ｢저온 복사식 난방｣법임.</t>
  </si>
  <si>
    <t>22611</t>
  </si>
  <si>
    <t>온돌방</t>
  </si>
  <si>
    <t>ondol room, 溫突房</t>
  </si>
  <si>
    <t>우리고유의 주거문화로 바닥에 구들을 깔고 불을 지펴서 따뜻하게 하여 돌을 따뜻하게하여 난방하는 방식이다</t>
  </si>
  <si>
    <t>22613</t>
  </si>
  <si>
    <t>온돌석</t>
  </si>
  <si>
    <t>flag stone, 溫突石</t>
  </si>
  <si>
    <t>구들을 놓을 때에 고래를 덮어놓는 평평한 판석‧구들장.</t>
  </si>
  <si>
    <t>22614</t>
  </si>
  <si>
    <t>온돌용 콘크리트평판</t>
  </si>
  <si>
    <t>KS F 4024.</t>
  </si>
  <si>
    <t>22615</t>
  </si>
  <si>
    <t>온라인 동적 실험</t>
  </si>
  <si>
    <t>Online dynamic test</t>
  </si>
  <si>
    <t>컴퓨터에 의한 동적해석과 연동한 구조물 혹은 부재의 가력 실험. 실험의 복원력 특성을 사용해서 외란에 대한 응답해석을 하고 다음 가력조건을 결정한다.</t>
  </si>
  <si>
    <t>22616</t>
  </si>
  <si>
    <t>온랭감</t>
  </si>
  <si>
    <t>thermal sensation</t>
  </si>
  <si>
    <t>각 개인이 주관적으로 느끼는 신체의 온도에 대한 감각. 더위, 추위, 따뜻함, 시원함. →쾌적감</t>
  </si>
  <si>
    <t>22617</t>
  </si>
  <si>
    <t>온레일 인도</t>
  </si>
  <si>
    <t>delivery on rail</t>
  </si>
  <si>
    <t>물품의 거래 계약에서 각각의 주측이 정해진 목표지까지 도달하면  배송비를 지급하고 화차전달</t>
  </si>
  <si>
    <t>22618</t>
  </si>
  <si>
    <t>건축의７등</t>
  </si>
  <si>
    <t>The seven lamps of architecture, 建築－七燈</t>
  </si>
  <si>
    <t>영국의 존 러스킨(John Ruskin-1819～1900)이 1849년 출간한 저서로서, 올바른 건축을 위해서는 '희생, 진실, 힘, 아름다움, 생명, 기억, 복종'의 7가지 정신(등불)이 필요하다는 내용을 담고 있다 .</t>
  </si>
  <si>
    <t>2262</t>
  </si>
  <si>
    <t>온바탕머리초</t>
  </si>
  <si>
    <t>全－頭草</t>
  </si>
  <si>
    <t>부재의 중앙에 무늬가 온전한 모습으로 그려진 단청</t>
  </si>
  <si>
    <t>22620</t>
  </si>
  <si>
    <t>온바탕반머리초</t>
  </si>
  <si>
    <t>whole base half head figure, 全地半頭草</t>
  </si>
  <si>
    <t>평방처럼 면이 좁은 부재에서 온바탕이지만 온머리초의 절반만 넣은 단청</t>
  </si>
  <si>
    <t>22621</t>
  </si>
  <si>
    <t>온바탕온머리초</t>
  </si>
  <si>
    <t>whole base whole head figure, 全地－頭草</t>
  </si>
  <si>
    <t>부재의 바탕면 전체에 머리초 전체 모습을 그려넣은 단청</t>
  </si>
  <si>
    <t>22622</t>
  </si>
  <si>
    <t>온배수</t>
  </si>
  <si>
    <t>hot wastewater, 溫排水</t>
  </si>
  <si>
    <t>발전소‧공장 등에서의 가온된 배수. 하천‧해수 등의 동식물의 생태계에 미치는 영향이 큼.</t>
  </si>
  <si>
    <t>22623</t>
  </si>
  <si>
    <t>온벽</t>
  </si>
  <si>
    <t>-壁</t>
  </si>
  <si>
    <t>22624</t>
  </si>
  <si>
    <t>온수 기기</t>
  </si>
  <si>
    <t>물을 가열원으로서 이용하여 온수를 만드는 장치.</t>
  </si>
  <si>
    <t>22625</t>
  </si>
  <si>
    <t>온수 난방</t>
  </si>
  <si>
    <t>hot-water heating</t>
  </si>
  <si>
    <t>온수를 열매체로 하는 난방방식.</t>
  </si>
  <si>
    <t>22626</t>
  </si>
  <si>
    <t>온수 보일러</t>
  </si>
  <si>
    <t>hot-water boiler</t>
  </si>
  <si>
    <t>온수를 열매체로 하는 난방방식에서 열매체를 발생시키는 열원기기.</t>
  </si>
  <si>
    <t>22627</t>
  </si>
  <si>
    <t>온수 순환 펌프</t>
  </si>
  <si>
    <t>hot water circulating pump</t>
  </si>
  <si>
    <t>온수를 열매체로 하는 난방 또는 급탕 방식에서 온수가 이동하는 배관에서 온수를 순환 또는 전달 시키기 위해 사용되는 펌프.</t>
  </si>
  <si>
    <t>세화42.7%</t>
  </si>
  <si>
    <t>22628</t>
  </si>
  <si>
    <t>온수 코일</t>
  </si>
  <si>
    <t>hot-water coil</t>
  </si>
  <si>
    <t>보일러에서 생산된 온수를 온수 순환 펌프를 통해 플레이트 핀 코일에 통과시켜 공기를 가열하는 방식에 사용되는 가열 코일.</t>
  </si>
  <si>
    <t>22629</t>
  </si>
  <si>
    <t>건축인구밀도</t>
  </si>
  <si>
    <t>인구 분포를 나타내는 지표로서, 어느 구역 내의 인구수를 그 구역의 토지 면적으로 나눈 값. 도시 계획에서는 일반적으로 단위로서 인(人)/㏊를 쓴다. 토지 면적의 범위를 잡는 데 총인구 밀도, 순인구 밀도, 또 측정 시점을 잡는 데 주간 인구 밀도, 야간 인구 밀도 등의 종류가 있다. ⇨인구밀도.</t>
  </si>
  <si>
    <t>2263</t>
  </si>
  <si>
    <t>온수 혼합 수전</t>
  </si>
  <si>
    <t>mixing faucet</t>
  </si>
  <si>
    <t>물과 온수가 혼합되어 토출되는 급수전을 말한다.</t>
  </si>
  <si>
    <t>22630</t>
  </si>
  <si>
    <t>온수난방</t>
  </si>
  <si>
    <t>hot-water heating, 溫水暖房</t>
  </si>
  <si>
    <t>22631</t>
  </si>
  <si>
    <t>온수난방방식</t>
  </si>
  <si>
    <t>hot-water heating system, 溫水暖房方式</t>
  </si>
  <si>
    <t>22632</t>
  </si>
  <si>
    <t>온수발생기</t>
  </si>
  <si>
    <t>hot-water generator, 溫水發生器</t>
  </si>
  <si>
    <t>온수를 만들기위해 물을 가열하는 장치.</t>
  </si>
  <si>
    <t>22633</t>
  </si>
  <si>
    <t>온수보일러</t>
  </si>
  <si>
    <t>溫水 boiler</t>
  </si>
  <si>
    <t>온수를 만드는 보일러의 총칭. 연료는 가스 및 기름을 사용하며 가스 및 기름의 연소방식에 따라 증발식, 회전무화식, 압력 분무식 등이 있음.</t>
  </si>
  <si>
    <t>22634</t>
  </si>
  <si>
    <t>온실</t>
  </si>
  <si>
    <t>conservatory, palm room, green house, glass-house,, 溫室</t>
  </si>
  <si>
    <t>생육환경을 조절하여 식물의 인공적으로 조절할 수 있도록 만든 건축물</t>
  </si>
  <si>
    <t>22635</t>
  </si>
  <si>
    <t>온실 효과</t>
  </si>
  <si>
    <t>greenhouse effect</t>
  </si>
  <si>
    <t>지구에 도달한 태양복사 에너지가 지구복사에너지로 반사되어 방출 하기 이전에 대기권에 흡수되어 에너지가 지구에 남아있는 것.</t>
  </si>
  <si>
    <t>22636</t>
  </si>
  <si>
    <t>온실 효과 가스</t>
  </si>
  <si>
    <t>온실 효과를 가져오는 가스로서 지구 온난화의 원인이 된다. 이산화탄소, 프레온, 할론, 메탄, 아산화질소, 육플루오르화황, 퍼플루오로카본 등이 기후 변동 방지 조약에 근거하여 규제 대상 물질로 되어 있다.</t>
  </si>
  <si>
    <t>22637</t>
  </si>
  <si>
    <t>온열 (감각) 지표</t>
  </si>
  <si>
    <t>thermal sensation index</t>
  </si>
  <si>
    <t>온도, 습도, 기류, 열복사의 4개의 온열 요소와 착의량, 작업량의 총합으로서 표시되는 체감온열 환경을 지표화 한 것.</t>
  </si>
  <si>
    <t>22638</t>
  </si>
  <si>
    <t>온열 요소</t>
  </si>
  <si>
    <t>thermal factor</t>
  </si>
  <si>
    <t>온도, 습도, 기류, 열복사를 말하며 체감온도를 결정하는 독립변수를 말함.</t>
  </si>
  <si>
    <t>22639</t>
  </si>
  <si>
    <t>건축입면계획</t>
  </si>
  <si>
    <t>building elevation scheme, 建築立面計劃</t>
  </si>
  <si>
    <t>건축물의 입면을 구성하기 위해 입면 요소나 부재의 비례, 개구부의 크기와 위치,색채계획 등을 고려하는 건축 설계 내용.</t>
  </si>
  <si>
    <t>2264</t>
  </si>
  <si>
    <t>온열 지표</t>
  </si>
  <si>
    <t>온도, 습도, 기류, 열복사의 4개의 온열 요소와 착의량, 작업량의 총합으로서 표시되는 체감온열 환경을 지표화 한것.</t>
  </si>
  <si>
    <t>22640</t>
  </si>
  <si>
    <t>온열 환경</t>
  </si>
  <si>
    <t>thermal environment</t>
  </si>
  <si>
    <t>온도, 습도, 기류, 열복사의 온열 요소에 의해 종속되는 환경</t>
  </si>
  <si>
    <t>22641</t>
  </si>
  <si>
    <t>온열 환경 지표</t>
  </si>
  <si>
    <t>thermal environmental index</t>
  </si>
  <si>
    <t>온도변화에 의해 인체가 느끼는 스트레스 등을 평가 또는 표현 하기위해, 온열 환경에 의한 인체 영향을 척도로 표현한 지표.</t>
  </si>
  <si>
    <t>22642</t>
  </si>
  <si>
    <t>온열등가조건</t>
  </si>
  <si>
    <t>⇨실감온도.</t>
  </si>
  <si>
    <t>22643</t>
  </si>
  <si>
    <t>온열상태</t>
  </si>
  <si>
    <t>생체로서 만족하는 심적상태에 이르는 바람직한 온도조건을 말한다.= 지적온도(Optimum temperature)</t>
  </si>
  <si>
    <t>22644</t>
  </si>
  <si>
    <t>온열요소</t>
  </si>
  <si>
    <t>thermal factors, 溫熱要素</t>
  </si>
  <si>
    <t>체감온도를 종속변수로 하는 온도, 습도, 기류, 열복사를 말하며 체감온도를 결정하는 독립변수이다.</t>
  </si>
  <si>
    <t>22645</t>
  </si>
  <si>
    <t>온열원</t>
  </si>
  <si>
    <t>heat source</t>
  </si>
  <si>
    <t>보일러, 냉동기와 같이 공조 설비나 급탕 설비의 가열용 열매체를 제조하는 장치.</t>
  </si>
  <si>
    <t>22646</t>
  </si>
  <si>
    <t>온열인자</t>
  </si>
  <si>
    <t>22647</t>
  </si>
  <si>
    <t>온열조건</t>
  </si>
  <si>
    <t>온열상태에 이르기위한 조건.</t>
  </si>
  <si>
    <t>22648</t>
  </si>
  <si>
    <t>온열지표</t>
  </si>
  <si>
    <t>thermal index, warmth index, 溫熱指標</t>
  </si>
  <si>
    <t>온열 요소는 체감온도를 종속변수로 하는 온도, 습도, 기류, 열복사의 물리적 독립변수를 말한다.이러한 4가지 온열 요소중 2~4가지 조합에 의한 온열체감 정도를 서열 척도 또는 등간 수준으로 나타낸것을 말한다.</t>
  </si>
  <si>
    <t>22649</t>
  </si>
  <si>
    <t>온오프 동작</t>
  </si>
  <si>
    <t>ON-OFF action</t>
  </si>
  <si>
    <t>정밀도를 요하지 않는 제어를 할 경우 사용하는 동작이다.특정값을 임계치로 정의하고 대칭 하드 리밋 연산을 수행하는 단순한 동작이다.</t>
  </si>
  <si>
    <t>22650</t>
  </si>
  <si>
    <t>온오프 제어</t>
  </si>
  <si>
    <t>ON-OFF control</t>
  </si>
  <si>
    <t>22651</t>
  </si>
  <si>
    <t>온오프제어</t>
  </si>
  <si>
    <t>on-off control, -制御</t>
  </si>
  <si>
    <t>22652</t>
  </si>
  <si>
    <t>온장벽돌</t>
  </si>
  <si>
    <t>whole brick</t>
  </si>
  <si>
    <t>동강나거나 마름질하여 깨지지 않은 온장 크기의 벽돌.</t>
  </si>
  <si>
    <t>22653</t>
  </si>
  <si>
    <t>온통기초</t>
  </si>
  <si>
    <t>floating foundation, mat foundation, raft foundation</t>
  </si>
  <si>
    <t>① 건축물의 전체 바닥면 또는 바닥면 이상으로 넓게 걸쳐서 기초 슬래브를 설치하는 기초. ② 매트기초 또는 전면기초라고도 함.</t>
  </si>
  <si>
    <t>22654</t>
  </si>
  <si>
    <t>온통바름</t>
  </si>
  <si>
    <t>① 도배공사에 있어서 종이에 온통 풀칠하여 붙이는 것. ② 흡수(吸水)하여 갓둘레가 늘어날 우려가 있는 것은 먼저 중간을 풀칠하고 갓둘레는 나중에 칠하는 방법으로 함.</t>
  </si>
  <si>
    <t>22655</t>
  </si>
  <si>
    <t>온통입히기</t>
  </si>
  <si>
    <t>잔디 떼 등을 지면에 빈틈없이 온통 펴 심는 일.</t>
  </si>
  <si>
    <t>22656</t>
  </si>
  <si>
    <t>온통파기</t>
  </si>
  <si>
    <t>general excavation, overall excavation</t>
  </si>
  <si>
    <t>① 기초파기에 있어, 지하실 등을 만들 때와 같이 건물 밑을 온통 파내는 것. ② 모양에 따른 기초파기의 하나. ③ 온통파기(기초파기)로 생긴 흙은 나중에 다시 메울 때나 건물의 바닥을 높일 때 사용될 것만 남기고 나머지 흙은 곧 공사장 밖으로 반출.</t>
  </si>
  <si>
    <t>22657</t>
  </si>
  <si>
    <t>온풍 난방</t>
  </si>
  <si>
    <t>hot-air heating; warm-air heating</t>
  </si>
  <si>
    <t>가열된 공기를 난방을 목적으로 하는 공간에 직접 또는 덕트를 통해 보내는 방법.</t>
  </si>
  <si>
    <t>22658</t>
  </si>
  <si>
    <t>온풍난방</t>
  </si>
  <si>
    <t>warm air heating, hot-air heating, 溫風暖房</t>
  </si>
  <si>
    <t>22659</t>
  </si>
  <si>
    <t>건축재료</t>
  </si>
  <si>
    <t>building materials, 建築材料</t>
  </si>
  <si>
    <t>① 건축물에 쓰이는 재료의 총칭. ② 철‧목재‧시멘트 등을 비롯하여 거의 대부분의 물질이 포함됨. ③ 천연재료‧인공재료와 원료의 본질에 따라 유기‧무기재료로 나누고, 용도에 따라 구조재료‧완성재료‧설비재료‧공사재료 등으로 나뉨. ④ 건축재료는 점차로 천연재료로부터 인공재료로 옮겨 왔으며, 인공재료의 대량생산은 건축의 진보를 보게 됨.</t>
  </si>
  <si>
    <t>2266</t>
  </si>
  <si>
    <t>온풍로</t>
  </si>
  <si>
    <t>warm air furnace, hot air furnace, 溫風爐</t>
  </si>
  <si>
    <t>연소기, 연소실, 전열면을 하나의 케이스 내에 설치하여 케이스 내에서 가열된 주변 공기를 송풍기로 보내는 장치.</t>
  </si>
  <si>
    <t>22660</t>
  </si>
  <si>
    <t>올레크래논</t>
  </si>
  <si>
    <t>olecranon</t>
  </si>
  <si>
    <t>책상 높이, 작업대 높이를 결정할 때의 기준으로 인체 계측의 측정점의 하나이다.</t>
  </si>
  <si>
    <t>22661</t>
  </si>
  <si>
    <t>올로럭벽</t>
  </si>
  <si>
    <t>all rowlock wall</t>
  </si>
  <si>
    <t>가장자리에서 소면으로 한 개의 층과 긴 쪽으로 된 벽.</t>
  </si>
  <si>
    <t>22662</t>
  </si>
  <si>
    <t>올리고머</t>
  </si>
  <si>
    <t>oligomer</t>
  </si>
  <si>
    <t>분자량이 대체로 1000이하 정도 되는 비교적 저분자 중합체의 총칭.</t>
  </si>
  <si>
    <t>22663</t>
  </si>
  <si>
    <t>올리브너클정첩</t>
  </si>
  <si>
    <t>olive knuckle hinge</t>
  </si>
  <si>
    <t>① 프랑스식 정첩의 하나. ② 축부의 이음이 1개소인 올리브 열매 모양의 정첩. ③ olive hinge 또는 olive butt라고도 함.</t>
  </si>
  <si>
    <t>22664</t>
  </si>
  <si>
    <t>올리브유</t>
  </si>
  <si>
    <t>olive oil, -油</t>
  </si>
  <si>
    <t>① 올리브 열매에서 얻은 담황색의 대표적인 불건성유(不乾性油). ② 끓인 과실을 건조한 후 냉압법(冷壓法)에 의해 착유하고, 20% 비율로 얻어짐. ③ 식용으로 진귀(珍貴)하게 여기며 도료‧비누원료‧약용 등으로 쓰임. ④ ＝감람유.</t>
  </si>
  <si>
    <t>22665</t>
  </si>
  <si>
    <t>올림</t>
  </si>
  <si>
    <t>평아치에서 처져 보이는 시각현상을 막기 위해 중간에 약간 올린 것.</t>
  </si>
  <si>
    <t>22666</t>
  </si>
  <si>
    <t>올림피움신전</t>
  </si>
  <si>
    <t>Olympieium 神殿</t>
  </si>
  <si>
    <t>B.C. 174년 코스티우스(Cossutius)가 설계한 코린시안 오더의 대표 신전</t>
  </si>
  <si>
    <t>22668</t>
  </si>
  <si>
    <t>올케이싱 공법</t>
  </si>
  <si>
    <t>all-casing method</t>
  </si>
  <si>
    <t>현장치기 콘크리트 말뚝을 만들 때 굴착한 공벽(孔壁)의 붕괴를 방지하기 위해
말뚝 전장에 걸쳐서 케이싱을 압입하는 공법.</t>
  </si>
  <si>
    <t>22669</t>
  </si>
  <si>
    <t>건축재료 선택시 유의사항</t>
  </si>
  <si>
    <t>①재료의 성분 및 조직. ② 재료의 물리적 및 화학적 성질. ③ 재료의 이용방법 및 가공법. ④ 재료의 형태 및 치수. ⑤ 제품의 생산상태. ⑥ 한국산업규격(KS). ⑦ 재료의 특징 등.</t>
  </si>
  <si>
    <t>2267</t>
  </si>
  <si>
    <t>올터</t>
  </si>
  <si>
    <t>제사를 지내는 단</t>
  </si>
  <si>
    <t>22670</t>
  </si>
  <si>
    <t>옴</t>
  </si>
  <si>
    <t>ohm</t>
  </si>
  <si>
    <t>전기저항 단위로 1V의 전위차로 1A의 전류가 흐를때의 저항이다.</t>
  </si>
  <si>
    <t>22674</t>
  </si>
  <si>
    <t>옴의 법칙</t>
  </si>
  <si>
    <t>Ohm’s law, -法則</t>
  </si>
  <si>
    <t>전압, 전류, 저항 사이의 관계를 수학적으로 설명한 것이다. 저항은 전압에 비례하고 전류에 반비례한다.</t>
  </si>
  <si>
    <t>22675</t>
  </si>
  <si>
    <t>옵셋선</t>
  </si>
  <si>
    <t>offset line</t>
  </si>
  <si>
    <t>기준에서 부터 일정한 간격을 띄우는 선</t>
  </si>
  <si>
    <t>22676</t>
  </si>
  <si>
    <t>옷장</t>
  </si>
  <si>
    <t>cabinet, 衣欌</t>
  </si>
  <si>
    <t>옷을 넣어있는 장</t>
  </si>
  <si>
    <t>22678</t>
  </si>
  <si>
    <t>옹달</t>
  </si>
  <si>
    <t>지표면에 파인 작고 오목한 땅</t>
  </si>
  <si>
    <t>22679</t>
  </si>
  <si>
    <t>건축제도</t>
  </si>
  <si>
    <t>architectural drawing, 建築製圖</t>
  </si>
  <si>
    <t>① 건축제도는 3차원의 건물을 배치도, 평면도, 입면도, 단면도 등으로 2차원 평면에 나타내는 작업. ② 건축 설계의 내용을 관련자들에게 전달하기 위해 정해놓은 규칙에 따라 작성한 도면 작업.</t>
  </si>
  <si>
    <t>2268</t>
  </si>
  <si>
    <t>옹달샘</t>
  </si>
  <si>
    <t>small spring</t>
  </si>
  <si>
    <t>지표면에 파인 작고 오목한 땅에 흐르는 물</t>
  </si>
  <si>
    <t>22680</t>
  </si>
  <si>
    <t>옹두리</t>
  </si>
  <si>
    <t>gall, 木瘤</t>
  </si>
  <si>
    <t>나무 표면 일부가 혹처럼 불룩하게 된 것.</t>
  </si>
  <si>
    <t>22681</t>
  </si>
  <si>
    <t>옹벽</t>
  </si>
  <si>
    <t>retaining wall, 擁壁</t>
  </si>
  <si>
    <t>횡토압을 지지하기 위하여 무근이나 철근콘크리트를 사용한 흙막이 구조물로서
중력식, 반중력식, 역T형 옹벽 등이 있음.</t>
  </si>
  <si>
    <t>22682</t>
  </si>
  <si>
    <t>옹성</t>
  </si>
  <si>
    <t>甕城</t>
  </si>
  <si>
    <t>성문을 보호하기 위하여 문 주위에 한 겹 더 쌓은 항아리 모양의 성으로 흥인지문에 잘 남아있음</t>
  </si>
  <si>
    <t>22684</t>
  </si>
  <si>
    <t>옹성문</t>
  </si>
  <si>
    <t>甕城門</t>
  </si>
  <si>
    <t>옹성을 설치하여 보호한 성문.</t>
  </si>
  <si>
    <t>22685</t>
  </si>
  <si>
    <t>옹스트롬</t>
  </si>
  <si>
    <t>angstrom</t>
  </si>
  <si>
    <t>약호 A 또는 Å이며, 1Å = 10-10m이다. 원자·분자의 크기나 결정의 격자 간격은 1Å 정도이다.</t>
  </si>
  <si>
    <t>22686</t>
  </si>
  <si>
    <t>옹스트롬 일사계</t>
  </si>
  <si>
    <t>Angstrom sunshine meter； Angstrom compensation pyrheliometer</t>
  </si>
  <si>
    <t>직접 지표면에 도달하는 일사를 차단하였을 때, 차단된 일사를 보상하기 위해 흘려보낸 전류를 통해 일사량을 측정하는 직달 일사계.</t>
  </si>
  <si>
    <t>22687</t>
  </si>
  <si>
    <t>옹이</t>
  </si>
  <si>
    <t>knot, 節</t>
  </si>
  <si>
    <t>목재의 줄기에 가지가 붙는 곳에 생기는 흔적 또는 홈</t>
  </si>
  <si>
    <t>22688</t>
  </si>
  <si>
    <t>옹이 구멍</t>
  </si>
  <si>
    <t>loose knot</t>
  </si>
  <si>
    <t>재에서 빠지기 쉬운 옹이 또는 옹이가 빠져 구멍이 나 있는 마디.</t>
  </si>
  <si>
    <t>22689</t>
  </si>
  <si>
    <t>건축제도통칙</t>
  </si>
  <si>
    <t>建築製圖通則</t>
  </si>
  <si>
    <t>① 한국산업규격(KS A 0005)과 KSF 1501에서 정한 제도에 관한 규칙 ② 건축을 포함한 공업 각 분야에서 사용하는 도면 작성 규칙.</t>
  </si>
  <si>
    <t>2269</t>
  </si>
  <si>
    <t>옹이구멍</t>
  </si>
  <si>
    <t>節穴, 節孔 knot hole</t>
  </si>
  <si>
    <t>나무에서 줄기와 가지가 만나는 곳에 생긴 옹이가 썩거나 빠져서 생긴 구멍</t>
  </si>
  <si>
    <t>22690</t>
  </si>
  <si>
    <t>옹이땜</t>
  </si>
  <si>
    <t>killing knot, knotting</t>
  </si>
  <si>
    <t>옹이에서 나오는 수지를 막기 위해 하는 칠</t>
  </si>
  <si>
    <t>22691</t>
  </si>
  <si>
    <t>옻</t>
  </si>
  <si>
    <t>옻나무 껍질에 상처를 내면 나오는 수지</t>
  </si>
  <si>
    <t>22692</t>
  </si>
  <si>
    <t>옻칠</t>
  </si>
  <si>
    <t>漆</t>
  </si>
  <si>
    <t>옻나무 껍질에 상처를 내서 채취한 수지를 정제하여 만든 도료</t>
  </si>
  <si>
    <t>22693</t>
  </si>
  <si>
    <t>와구</t>
  </si>
  <si>
    <t>瓦溝</t>
  </si>
  <si>
    <t>기와를 잇게 되면 사이에 생기는 움푹한 고랑</t>
  </si>
  <si>
    <t>22695</t>
  </si>
  <si>
    <t>와구토</t>
  </si>
  <si>
    <t>瓦口土</t>
  </si>
  <si>
    <t>수키와가 흘러내리지 않도록 마구리에 물리는 회백색 흙</t>
  </si>
  <si>
    <t>22696</t>
  </si>
  <si>
    <t>와권펌프</t>
  </si>
  <si>
    <t>물로 가득채운 케이싱 내에서 임펠러를 회전시켜 물에 원심력을 가하여 압력을 발생시키고 압력으로 인해 원하는 방향으로 물을 토출 시키는 기구.</t>
  </si>
  <si>
    <t>22697</t>
  </si>
  <si>
    <t>와니스</t>
  </si>
  <si>
    <t>⇨바니시.</t>
  </si>
  <si>
    <t>22699</t>
  </si>
  <si>
    <t>HIV</t>
  </si>
  <si>
    <t>heat resistant PVC insulated conductor</t>
  </si>
  <si>
    <t>내열성 가소제를 사용한 비닐 수지를 주체로 한 절연재로 피복한 전선. 최고 사용 온도가 75℃ 인 내열성을 갖는다.</t>
  </si>
  <si>
    <t>227</t>
  </si>
  <si>
    <t>건축제한</t>
  </si>
  <si>
    <t>permissible building, 建築制限</t>
  </si>
  <si>
    <t>국토의 효율적 이용과 일상생활과 각종 산업의 기능의 조화, 건축물의 안전·기능 및 미관을 향상을 통해 공공복리를 증진시키기 위해, 건축물의 규모와 용도를 지정된 도시계획 사항을 고려하여 규제하는 것.</t>
  </si>
  <si>
    <t>2270</t>
  </si>
  <si>
    <t>와당</t>
  </si>
  <si>
    <t>瓦當</t>
  </si>
  <si>
    <t>숫막새, 암막새에서 기와 끝에 비를 막는 판. 제작 연대를 판정하는 기준이 되기도 함</t>
  </si>
  <si>
    <t>22700</t>
  </si>
  <si>
    <t>와동 점성 계수</t>
  </si>
  <si>
    <t>kinematic eddy viscosity</t>
  </si>
  <si>
    <t>자유난류의 흐름에서, 동점성계수와 대응시켜 난류운동에 수반되는 응력과 유속변화의 관계식에서 정의된 계수</t>
  </si>
  <si>
    <t>세화54.4%</t>
  </si>
  <si>
    <t>22702</t>
  </si>
  <si>
    <t>와동 확산 계수</t>
  </si>
  <si>
    <t>eddy diffusivity</t>
  </si>
  <si>
    <t>해양 또는 지구대기와 같은 매우 큰 규모로 집합된 유체가 난류 움직임중 확산하려는 응력이 작용하는 성질을 정의한 계수.</t>
  </si>
  <si>
    <t>22703</t>
  </si>
  <si>
    <t>와렌거더</t>
  </si>
  <si>
    <t>⇨와렌트러스(＝).</t>
  </si>
  <si>
    <t>22704</t>
  </si>
  <si>
    <t>와렌트러스</t>
  </si>
  <si>
    <t>warren truss, warren girder</t>
  </si>
  <si>
    <t>수직재가 없고 경사재가 상·하향이 교대로 연속배치 되어있는 트러스.</t>
  </si>
  <si>
    <t>22705</t>
  </si>
  <si>
    <t>와비</t>
  </si>
  <si>
    <t>瓦俾</t>
  </si>
  <si>
    <t>기와를 설치하는 장인과 기와를 제작하는 장인을 함께 부르는 말</t>
  </si>
  <si>
    <t>22708</t>
  </si>
  <si>
    <t>와상동선</t>
  </si>
  <si>
    <t>spiral traffic line, 渦狀動線</t>
  </si>
  <si>
    <t>수직이동이 소용돌이 모양으로 도는 것으로 자동차가 원활하게 이동할 수 있도록 만들어주는 선을 말한다.</t>
  </si>
  <si>
    <t>22709</t>
  </si>
  <si>
    <t>건축제한지구</t>
  </si>
  <si>
    <t>permissible building area, 建築制限地區</t>
  </si>
  <si>
    <t>효율적이고 건강한 국토 이용을 위해 건축물의 규모와 용도에 규제를 정한 지구.</t>
  </si>
  <si>
    <t>2271</t>
  </si>
  <si>
    <t>와셔</t>
  </si>
  <si>
    <t>washer, 座鐵</t>
  </si>
  <si>
    <t>볼트의 머리 또는 너트 밑에 까는 얇은 금속제의 구멍이 뚫린 판. 각형, 원형 등이 있다.</t>
  </si>
  <si>
    <t>22711</t>
  </si>
  <si>
    <t>와우-플러터</t>
  </si>
  <si>
    <t>wow and flutter</t>
  </si>
  <si>
    <t>아날로그 방식의 레코드용 턴테이블 또는 테이프 레코더의 불규칙적인 물리적 회전에 의해 발생하는 현상을 말한다. 변동의 주파수가 0.5~6Hz 수준을 와우, 6~30Hz 수준을 플러터라 한다.디지털 음원, CD 등 에서는 발생하지 않는다.</t>
  </si>
  <si>
    <t>22715</t>
  </si>
  <si>
    <t>와이드 플랜지</t>
  </si>
  <si>
    <t>wide flange</t>
  </si>
  <si>
    <t>I자형의 형강 중에 플랜지폭을 넓게 한 형강을 말한다. H 형강이라고도 한다.</t>
  </si>
  <si>
    <t>22717</t>
  </si>
  <si>
    <t>와이드플랜지형강</t>
  </si>
  <si>
    <t>wide-flange shapes, wide-flange section, -形鋼</t>
  </si>
  <si>
    <t>H형강과 같이 폭이 넓은 플랜지 계열의 단면을 갖는 형강.</t>
  </si>
  <si>
    <t>22718</t>
  </si>
  <si>
    <t>와이드플랜지형강보</t>
  </si>
  <si>
    <t>wide-flange beam, wide flange section beam</t>
  </si>
  <si>
    <t>와이드 플랜지형강의 보.</t>
  </si>
  <si>
    <t>22719</t>
  </si>
  <si>
    <t>건축조각</t>
  </si>
  <si>
    <t>architectural sculpture, 建築彫刻</t>
  </si>
  <si>
    <t>① 건물의 구조 혹은 입면 구성 등에 있어서 건축물과 결합되어 있는 조각. ② 건축물의 의도와 기능을 암시하고 장식으로도 사용되는 조각.</t>
  </si>
  <si>
    <t>2272</t>
  </si>
  <si>
    <t>와이벤드</t>
  </si>
  <si>
    <t>스파이럴 덕트 배관 하나에서 양쪽 두 곳으로 분개할 때 사용하는 연결관.</t>
  </si>
  <si>
    <t>22722</t>
  </si>
  <si>
    <t>와이불 분포</t>
  </si>
  <si>
    <t>Weibull distribution</t>
  </si>
  <si>
    <t>확률 분포로 극값 분포 중 상한값의 최대 또는 하한값의 최소의 확률을 나타낸다.</t>
  </si>
  <si>
    <t>22723</t>
  </si>
  <si>
    <t>와이브랜치</t>
  </si>
  <si>
    <t>22724</t>
  </si>
  <si>
    <t>와이어</t>
  </si>
  <si>
    <t>wire</t>
  </si>
  <si>
    <t>①금속선 ②피복을 제외한 나용접봉. 피복을 하고 있지 않은 선상의 전극봉으로 아크용접 시 용가제가 된다.</t>
  </si>
  <si>
    <t>22725</t>
  </si>
  <si>
    <t>와이어 브러시</t>
  </si>
  <si>
    <t>wire brush</t>
  </si>
  <si>
    <t>철사제의 털이 있는 브러시. 금속 등 바탕의 녹 제거에 사용한다.</t>
  </si>
  <si>
    <t>22727</t>
  </si>
  <si>
    <t>와이어 빠져 나온 길이</t>
  </si>
  <si>
    <t>컨텍트 튜브 또는 팁의 끝으로부터 빠져나온 전극 와이어의 길이.</t>
  </si>
  <si>
    <t>22728</t>
  </si>
  <si>
    <t>와이어 소</t>
  </si>
  <si>
    <t>wire saw</t>
  </si>
  <si>
    <t>3줄 꼬임으로 지름 6mm 정도의 와이어를 사용한 돌다듬용 줄톱의 하나. 절단면을 따라서 모래와 물을 뿌리면서 와이어를 연속적으로 움직여 절단한다.</t>
  </si>
  <si>
    <t>22729</t>
  </si>
  <si>
    <t>와이어 스트레인 게이지</t>
  </si>
  <si>
    <t>wire strain gauge</t>
  </si>
  <si>
    <t>가는 금속선의 인장 또는 압축에 수반하는 전기 저항의 변화에 의해 변형을 측정하는 센서. 시험체에 접착시켜 전용의 측정기로 변형의 크기를 측정한다.</t>
  </si>
  <si>
    <t>22730</t>
  </si>
  <si>
    <t>와이어게이지</t>
  </si>
  <si>
    <t>wire gauge</t>
  </si>
  <si>
    <t>철사의 직경을 재는 계기 또는 표준치수를 일컬음.</t>
  </si>
  <si>
    <t>22731</t>
  </si>
  <si>
    <t>와이어글라스</t>
  </si>
  <si>
    <t>wire glass</t>
  </si>
  <si>
    <t>타격에 잘 버티고 깨어져도 파편이 비산하지 않으며, 철망을 굵은 판유리에 삽입한 것이다.</t>
  </si>
  <si>
    <t>22732</t>
  </si>
  <si>
    <t>와이어라스</t>
  </si>
  <si>
    <t>wire lath</t>
  </si>
  <si>
    <t>① 철선을 엮어서 그물같이 만든 것. ② 아연도금한 연강선을 마름모꼴(菱形)‧갑형(甲形)‧둥근형(丸形) 등으로 한 미장 바탕용의 철망. ③ 모르타르바름 바탕용의 선재(線材) 2차 제품. ④ 그물눈(M)은 20‧25‧32‧38mm, 폭×길이는 2×4m와 1.82m 이상×3.64m 이상의 2종이 있음. ⑤ KS F 4551.</t>
  </si>
  <si>
    <t>22733</t>
  </si>
  <si>
    <t>와이어로프</t>
  </si>
  <si>
    <t>wire rope, cable, steel wire, rope</t>
  </si>
  <si>
    <t>일반적으로 중심에 마(麻)로 만든 코어의 둘레에 표준 6개의 강연선을 나선상으로 합쳐서 꼬아서 만든다. 강연선은 1개의 심 둘레에 강선을 나선상으로 합쳐 꼰 것이며 이 강선을 소선이라고 한다. 코어에 강연선을 사용한 것을 스트랜드(strand)라 한다. 오른쪽으로 꼰 것을 S스트랜드, 왼쪽으로 꼰 것을 Z스트랜드라 한다. 소선의 꼬임 방향과 강연선의 꼬임 방향이 같은 것을 보통꼬임, 방향이 반대인 것을 랭꼬임이라 한다.</t>
  </si>
  <si>
    <t>22734</t>
  </si>
  <si>
    <t>와이어리스 마이크</t>
  </si>
  <si>
    <t>wireless microphone</t>
  </si>
  <si>
    <t>비슷한 말 : 무선마이크</t>
  </si>
  <si>
    <t>22735</t>
  </si>
  <si>
    <t>와이어릴</t>
  </si>
  <si>
    <t>wire reel</t>
  </si>
  <si>
    <t>자동과 반자동 아크용접에 사용되는 와이어의 코일을 세트하여 원활하고 연속적으로 와이어가 송급될 수 있게 만들어진 물레와 같은 틀.</t>
  </si>
  <si>
    <t>22736</t>
  </si>
  <si>
    <t>와이어메시</t>
  </si>
  <si>
    <t>wire mesh</t>
  </si>
  <si>
    <t>① 철선을 격자 모양으로 짜고 접점에 전기저항용접을 한 것. ② 속빈 시멘트블록을 쌓을 때 수평줄눈에 묻어 벽면의 신축균열 교차부 또는 횡력에 안전하도록 설치하는 철선으로 된 좁은 망형의 철물. ③ 연강철선을 전기저항용접하여 정방향 또는 장방향으로 만들며 접지 슬래브나 콘크리트 포장 등에 사용한다.  ④ ⇨철망</t>
  </si>
  <si>
    <t>22737</t>
  </si>
  <si>
    <t>와이어클리퍼</t>
  </si>
  <si>
    <t>wire cliper</t>
  </si>
  <si>
    <t>철근공사용 기구로 직경 13mm 이하의 철근 절단용으로 쓰임.</t>
  </si>
  <si>
    <t>22739</t>
  </si>
  <si>
    <t>건축주</t>
  </si>
  <si>
    <t>owner, 建築主</t>
  </si>
  <si>
    <t>건축 공사 도급 계약의 주문자, 스스로 공사를 하는 자 혹은 건물의 소유자.</t>
  </si>
  <si>
    <t>2274</t>
  </si>
  <si>
    <t>와이어프레임 모델</t>
  </si>
  <si>
    <t>wire-frame model</t>
  </si>
  <si>
    <t>능선이나 직선, 곡선으로 표현한 모델 컴퓨터 그래픽스에서 3차원의 물체를 이룬다.</t>
  </si>
  <si>
    <t>22740</t>
  </si>
  <si>
    <t>와이이음</t>
  </si>
  <si>
    <t>⇨와이자관(＝).</t>
  </si>
  <si>
    <t>22741</t>
  </si>
  <si>
    <t>와이자관</t>
  </si>
  <si>
    <t>Y-bend, wye branch, Y字管</t>
  </si>
  <si>
    <t>① Y자 모양의 관이음. ② 2변의 각도가 90°인 것, 45°인 것이 있음. ③ ＝와이벤드＝와이브랜치＝와이이음.</t>
  </si>
  <si>
    <t>22742</t>
  </si>
  <si>
    <t>와이형 지붕</t>
  </si>
  <si>
    <t>Y-roof, wye roof, Y字形－</t>
  </si>
  <si>
    <t>Y자 모양으로 된 지붕</t>
  </si>
  <si>
    <t>22743</t>
  </si>
  <si>
    <t>와이형 홈</t>
  </si>
  <si>
    <t>single vee groove with board roof face</t>
  </si>
  <si>
    <t>맞대기면의 모양이 Y형으로 된 홈.</t>
  </si>
  <si>
    <t>22744</t>
  </si>
  <si>
    <t>와인더</t>
  </si>
  <si>
    <t>winder</t>
  </si>
  <si>
    <t>나선계단의 경우처럼 디딤면이 삼각형 또는 쐐기형의 것을 칭함.</t>
  </si>
  <si>
    <t>22746</t>
  </si>
  <si>
    <t>건축주체</t>
  </si>
  <si>
    <t>建築主體</t>
  </si>
  <si>
    <t>① 건축주, 시공자, 설계자 등 건축물의 건설 관계자를 이르는 말. ② 기초, 기둥, 벽, 보, 지붕 등 건축물을 구성하는 주요 부분.⇨ 건축물의 주요 구조부.</t>
  </si>
  <si>
    <t>2275</t>
  </si>
  <si>
    <t>와트</t>
  </si>
  <si>
    <t>watt</t>
  </si>
  <si>
    <t>① 전력의 단위. 기호는 W. ② amps×volts＝watts 예：10amps×120volts＝1,200watts.</t>
  </si>
  <si>
    <t>22750</t>
  </si>
  <si>
    <t>와트시</t>
  </si>
  <si>
    <t>watt hour, watt時</t>
  </si>
  <si>
    <t>전기 에너지를 표시하는 단위로 매초 1와트의전력을 1시간동안 사용 또는 생산된 적산 전력량을 말한다.1W의 전력이 1시간(h) 사이에 소비∙생성되는 경우 1Wh로 표시한다.</t>
  </si>
  <si>
    <t>22751</t>
  </si>
  <si>
    <t>와트아워 미터</t>
  </si>
  <si>
    <t>watt-hour meter</t>
  </si>
  <si>
    <t>와트아워(Wh)는 전기 에너지를 표시하는 단위로 매초 1와트의전력을 1시간동안 사용 또는 생산된 적산전력량을 계량하는 기기.  전력량계, 적산 전력계는 이와 같은 것이다.</t>
  </si>
  <si>
    <t>22752</t>
  </si>
  <si>
    <t>와플거푸집</t>
  </si>
  <si>
    <t>waffle form</t>
  </si>
  <si>
    <t>① 무량판구조 또는 평판구조에서 특수상자 모양으로 된 기성제 거푸집. ② 철판제 또는 합성수지 판제로 하여 밑에서 보면 우물반자의 형식으로 되어 있음.</t>
  </si>
  <si>
    <t>22754</t>
  </si>
  <si>
    <t>와플바닥판</t>
  </si>
  <si>
    <t>waffle slab</t>
  </si>
  <si>
    <t>① 하중을 감소하기 위하여 함지를 엎어 놓은 듯한 거푸집을 이용해서 공동(空洞)을 형성하여 두 방향(2방향) 장선구조를 만들고 이것이 응력에 저항하는 것으로 계산한 무량판 철근콘크리트 구조의 바닥판. ② 기둥의 상부(上部)에는 직교하는 주간대(柱間帶)에 지판(支板)을 구성하여 바닥판 지지부분(支持部分)을 보강함.</t>
  </si>
  <si>
    <t>22755</t>
  </si>
  <si>
    <t>와플슬래브</t>
  </si>
  <si>
    <t>① 2방향 슬래브(two-way concrete slab)의 일종. ② ⇨와플플랫슬래브.</t>
  </si>
  <si>
    <t>22756</t>
  </si>
  <si>
    <t>와플플랫슬래브</t>
  </si>
  <si>
    <t>waffle flat slab</t>
  </si>
  <si>
    <t>① 장선 바닥판의 장선을 직교하여 구성한 우물반자 형태로 된 2방향 장선 바닥구조. ② 작은 돔(dome)형의 거푸집이 사용되고 이 모양이 와플(튀긴 과자의 1종)과 같다하여 붙인 이름. ③ 2방향 장선바닥판구조(two way joist construction)라고도 할 수 있으며 보통 바닥판 구조보다 기둥의 간사이를 더 크게 할 수 있음. ④ 무량판 구조 또는 플랫 슬래브와 같이 주열대(柱列帶, column zone)와 주간대(柱間帶, middle-strip zone)로 나누어 정(井)자형의 장선이 응력에 저항하는 것으로 계산.</t>
  </si>
  <si>
    <t>22757</t>
  </si>
  <si>
    <t>와플형 천장</t>
  </si>
  <si>
    <t>waffle pattern ceiling</t>
  </si>
  <si>
    <t>격자 모양의 보를 가진 천장 →와플슬래브(=). →격자천장(=).</t>
  </si>
  <si>
    <t>22758</t>
  </si>
  <si>
    <t>건축척도조정</t>
  </si>
  <si>
    <t>건축 설계작업의 단순화 및 간편화 및 양질의 시공성 확보를 위하여 주요 건축 부재 및 단위의 크기를 조정하는 것.부재의 대량 생산과 공사비 절감에 유리하다.</t>
  </si>
  <si>
    <t>2276</t>
  </si>
  <si>
    <t>왁스칠</t>
  </si>
  <si>
    <t>wax stain</t>
  </si>
  <si>
    <t>나뭇결을 그대로 나타내게 할 때에 쓰이고 왁스를 휘발유에 녹여 헝겊으로 목부에 문질러 바름.</t>
  </si>
  <si>
    <t>22761</t>
  </si>
  <si>
    <t>완결제</t>
  </si>
  <si>
    <t>⇨완경제(＝).</t>
  </si>
  <si>
    <t>22764</t>
  </si>
  <si>
    <t>완경시멘트</t>
  </si>
  <si>
    <t>slow hardening cement, 緩硬cement</t>
  </si>
  <si>
    <t>완경제를 가하여 완경성으로 만든 시멘트.</t>
  </si>
  <si>
    <t>22765</t>
  </si>
  <si>
    <t>완경제</t>
  </si>
  <si>
    <t>retarder, 緩硬劑</t>
  </si>
  <si>
    <t>① 석고‧시멘트 등의 응력을 늦추는 혼화제. ② 보통 포틀랜드시멘트에 약 3%의 석고를 완경제로써 사용. ③ ＝완결제(緩結劑)＝지연제(遲延劑).</t>
  </si>
  <si>
    <t>22766</t>
  </si>
  <si>
    <t>완곡재</t>
  </si>
  <si>
    <t>緩曲材</t>
  </si>
  <si>
    <t>井형의 반자 사이에 쓰여진 가느다란 전단력에 저향하는 특징이 있는 굽힌 철근이다.</t>
  </si>
  <si>
    <t>22767</t>
  </si>
  <si>
    <t>완공</t>
  </si>
  <si>
    <t>작업이 완성된 후에 어떤 추가 작업을 할 필요가 없는 상태.</t>
  </si>
  <si>
    <t>22768</t>
  </si>
  <si>
    <t>건축철물</t>
  </si>
  <si>
    <t>hardware, 建築鐵物</t>
  </si>
  <si>
    <t>① 건축물의 원활한 기능을 위해 사용되는 부속 금속제품의 총칭. ②  창호 철물 ·이음새 철물 ·줄눈 철물 ·장식 철물 등으로 나눌 수 있다.</t>
  </si>
  <si>
    <t>2277</t>
  </si>
  <si>
    <t>완료점</t>
  </si>
  <si>
    <t>sink node, 完了點</t>
  </si>
  <si>
    <t>싱크 노드 또는 베이스 노드라고도 말하며, 센서 네트워크와 외부 네트워크(인터넷)를 연결하는 게이트웨이 역할을 한다.센서 노드에게 임무를 부여하고 센서노드에서 감지된 모든 이벤트를 수집한다. 싱크노드는 센서노드와 달리 하드웨어 제약을 받지 않는다.</t>
  </si>
  <si>
    <t>22771</t>
  </si>
  <si>
    <t>완성 공사 미수입금</t>
  </si>
  <si>
    <t>outstanding account of completed works</t>
  </si>
  <si>
    <t>공사 진행 기준에서 매상 마지막 공사의 미수액과 공사 진행 기준으로 완성 진행하는 공사의 미수액의 2개로 구분되며, 완성 공사 청부 대금의 미수입액을 말한다.</t>
  </si>
  <si>
    <t>22772</t>
  </si>
  <si>
    <t>완성 공사 원가</t>
  </si>
  <si>
    <t>cost applicable to construction revenue</t>
  </si>
  <si>
    <t>장기공사계약에 있어서 수익, 비용 인식기준으로서 공사가 완성되는 시점에서 공사에 따른 수익과 비용을 인식하는 것이다.</t>
  </si>
  <si>
    <t>22773</t>
  </si>
  <si>
    <t>완성 공사 원가 보고서</t>
  </si>
  <si>
    <t>건설업의 재무상태를 파악하기 위한 문서의 하나.</t>
  </si>
  <si>
    <t>22774</t>
  </si>
  <si>
    <t>완성 공사고</t>
  </si>
  <si>
    <t>amount of completed works； construction revenue</t>
  </si>
  <si>
    <t>계산하는 완성 공사고에 서로 응하게 하는 원래의 가격으로 건설일에서 원가 중 판매수익</t>
  </si>
  <si>
    <t>22775</t>
  </si>
  <si>
    <t>완성 보증 제도</t>
  </si>
  <si>
    <t>performance bond system</t>
  </si>
  <si>
    <t>도급인과 계약한 공사의 완성을 보증하는 제도로 건설 등 도급 계약</t>
  </si>
  <si>
    <t>22776</t>
  </si>
  <si>
    <t>완성고</t>
  </si>
  <si>
    <t>amount of work done</t>
  </si>
  <si>
    <t>완성된 일의 총량을 나타냄으로 공사의 완성된 정도를 나타낸다.</t>
  </si>
  <si>
    <t>22777</t>
  </si>
  <si>
    <t>완성고 계산</t>
  </si>
  <si>
    <t>piecework account</t>
  </si>
  <si>
    <t>기간 매상으로 계산한 경리 방법으로 공사 목적물의 완성된 수량을 금액으로 나타냄</t>
  </si>
  <si>
    <t>22778</t>
  </si>
  <si>
    <t>완성고 산정</t>
  </si>
  <si>
    <t>assessment of work done</t>
  </si>
  <si>
    <t>완선형 적산이라고도 하며, 건설 공사 중에 중간 지출이 이루어지는 경우 일의 완성된 공사에 필요한 모든 경비를 계산한다.</t>
  </si>
  <si>
    <t>22779</t>
  </si>
  <si>
    <t>건축철학</t>
  </si>
  <si>
    <t>architectural philosophy, 建築哲學</t>
  </si>
  <si>
    <t>건축물이 어떻게 정의될 수 있는지 탐구하고, 건축물의 특정한 짜임새, 아름다움, 혹은 유용성과 같은 내용에 대하여 탐구하는 예술 철학의 한 분야.</t>
  </si>
  <si>
    <t>2278</t>
  </si>
  <si>
    <t>완성고 임금</t>
  </si>
  <si>
    <t>wage by progress payment</t>
  </si>
  <si>
    <t>완성고급이라고도 불리며, 완성된 일의 총량에 대한 정해진 가격에 지급되는 임금</t>
  </si>
  <si>
    <t>22780</t>
  </si>
  <si>
    <t>완성고 임금제</t>
  </si>
  <si>
    <t>progress payment</t>
  </si>
  <si>
    <t>완성된 일의 총량의로 임금을 주는 것이 아니라 작업 발전되고 있는 속도에 의해서 임금이 지불.</t>
  </si>
  <si>
    <t>22781</t>
  </si>
  <si>
    <t>완성고 작업</t>
  </si>
  <si>
    <t>piecework</t>
  </si>
  <si>
    <t>완성된 일의 총량으로 지급되는 것이 아닌 공사의 공정에 따라서 임금을 지급</t>
  </si>
  <si>
    <t>22782</t>
  </si>
  <si>
    <t>완성고 지불</t>
  </si>
  <si>
    <t>progress payment； piecework payment</t>
  </si>
  <si>
    <t>부분지불이라고 불리며, 공사 완성도의 90% 내외에서 보통 지불된다. 청부 계약에 있어 중간에 지불되는 것으로, 완성부분과 검사가 끝난 재료에 대해서 실시한다.</t>
  </si>
  <si>
    <t>22783</t>
  </si>
  <si>
    <t>완성고급</t>
  </si>
  <si>
    <t>piece rate wages</t>
  </si>
  <si>
    <t>완성된 일의 전체 근로의 대가로 근로자에게 지불하는것을 말한다.</t>
  </si>
  <si>
    <t>22784</t>
  </si>
  <si>
    <t>완성형 부분</t>
  </si>
  <si>
    <t>→공사 완성형 부분(=).</t>
  </si>
  <si>
    <t>22785</t>
  </si>
  <si>
    <t>완성형 적산</t>
  </si>
  <si>
    <t>estimation of work done</t>
  </si>
  <si>
    <t>→완성된 일의 총량을 산정</t>
  </si>
  <si>
    <t>22786</t>
  </si>
  <si>
    <t>완속 여과</t>
  </si>
  <si>
    <t>slow (sand) filtration</t>
  </si>
  <si>
    <t>정수 처리에 사용하는 여과법. 급속여과의 반대되는 개념이다. 여과속도가 느리고 넓은 부지의 관리가 필요하여, 급속 여과법으로 바뀌고 있다. 2~6m/day의 속도로 원수를 모래나 자갈층표면에 형성되는 생물 여과막에 의해 현탁 물질의 포착, 용해성 유기물의 흡착, 산화과정을 통해 여과효과를 기대 한다.</t>
  </si>
  <si>
    <t>22787</t>
  </si>
  <si>
    <t>완속모래여과</t>
  </si>
  <si>
    <t>緩速－濾過</t>
  </si>
  <si>
    <t>① 잔모래‧왕모래‧자갈 등을 적당히 배열한 모래층을 통과시켜 하루에 3～6m 정도의 속도로 물을 거르는 것 ② ＝영국식 여과법</t>
  </si>
  <si>
    <t>22788</t>
  </si>
  <si>
    <t>건축측량</t>
  </si>
  <si>
    <t>surveying for building construction, 建築測量</t>
  </si>
  <si>
    <t>건축공사용 측량을 일컬음.</t>
  </si>
  <si>
    <t>2279</t>
  </si>
  <si>
    <t>완자쌓기</t>
  </si>
  <si>
    <t>squaresnecked, 卍字積</t>
  </si>
  <si>
    <t>돌의 맞댐면을 직선으로 다듬어 허튼층으로 쌓는 일.</t>
  </si>
  <si>
    <t>22794</t>
  </si>
  <si>
    <t>완전 경쟁</t>
  </si>
  <si>
    <t>perfect competition</t>
  </si>
  <si>
    <t>자본·이동 등의 이동을 방해하는 인위적 제약이 없으며, 시장 참가자가 많고, 수요자측과 공급자측이 각기 최대의 경제성과를 얻으려는 경우의 경쟁을 말한다. →완전시장.</t>
  </si>
  <si>
    <t>22797</t>
  </si>
  <si>
    <t>건축통제</t>
  </si>
  <si>
    <t>building regulation, 建築統制</t>
  </si>
  <si>
    <t>환경조화‧교통‧위생 또는 보안상의 목적으로 행하여지는 건축에 대한 통제.</t>
  </si>
  <si>
    <t>2280</t>
  </si>
  <si>
    <t>완전 방사체</t>
  </si>
  <si>
    <t>full radiator； Planckian radiator</t>
  </si>
  <si>
    <t>입사하는 모든 방사를 완전히 흡수하는 물체.</t>
  </si>
  <si>
    <t>22801</t>
  </si>
  <si>
    <t>완전 방사체 궤적</t>
  </si>
  <si>
    <t>Planckian locus; full radiator locus</t>
  </si>
  <si>
    <t>세화41.4%</t>
  </si>
  <si>
    <t>22802</t>
  </si>
  <si>
    <t>완전 소성</t>
  </si>
  <si>
    <t>perfect plasticity</t>
  </si>
  <si>
    <t>외력을 가할 때 탄성 한계를 넘으면 전단면에 걸쳐 응력은 일정값(항복)을 유지는 상태. 소성해석을 위한 이상화된 상태.</t>
  </si>
  <si>
    <t>22804</t>
  </si>
  <si>
    <t>완전 시장</t>
  </si>
  <si>
    <t>perfect market</t>
  </si>
  <si>
    <t>자본시장에서 거래비용, 세금, 자산분활가능성, 규제 등에 어떠한 장애적 요인도 없는 시장을 말한다.완전 경쟁이 실시되고 있는 시장.</t>
  </si>
  <si>
    <t>22806</t>
  </si>
  <si>
    <t>완전 유체</t>
  </si>
  <si>
    <t>perfect fluid</t>
  </si>
  <si>
    <t>점성이 전혀 없는 유체.</t>
  </si>
  <si>
    <t>22808</t>
  </si>
  <si>
    <t>완전 탄성</t>
  </si>
  <si>
    <t>perfect elasticity</t>
  </si>
  <si>
    <t>외력이 작용할 때, 외력과 비례하여 변형이 발생하고 외력이 제거되면 원형으로 회복되는 이상적인 성질.</t>
  </si>
  <si>
    <t>22809</t>
  </si>
  <si>
    <t>건축투시도</t>
  </si>
  <si>
    <t>建築透視圖</t>
  </si>
  <si>
    <t>어떤 시점에서 본 건축의 형태를 평면상에 나타낸 그림으로, 건축의 내외부를 원근법에 따라 눈에 비친 그대로 그리는 기법. 소실점의 갯수에 따라 1점, 2점 그리고 3점 투시도법으로 분류한다. ⇨투시도.</t>
  </si>
  <si>
    <t>2281</t>
  </si>
  <si>
    <t>완전 탄성체</t>
  </si>
  <si>
    <t>perfect elastic body</t>
  </si>
  <si>
    <t>외력을 가하면 순간적으로 변형이 생기고 외력을 제거하면 순간적으로 원형으로 회복되며, 또한 응력과 변형 사이에 비례관계가 성립하는 이상화한 물체.</t>
  </si>
  <si>
    <t>22810</t>
  </si>
  <si>
    <t>완전 탄소성</t>
  </si>
  <si>
    <t>perfect elasto-plasticity</t>
  </si>
  <si>
    <t>물체에 외력이 작용할 때, 탄성구간은 완전 탄성의 성질을 보이고, 소성구간은 완전 소성의 성질을 보이는 이상적인 성질.</t>
  </si>
  <si>
    <t>22811</t>
  </si>
  <si>
    <t>완전 탄소성 모델</t>
  </si>
  <si>
    <t>perfect elasto-plastic model</t>
  </si>
  <si>
    <t>구조물 또는 구조부재의 탄성구간은 완전 탄성의 성질을 보이고, 소성구간은 완전 소성의 성질, 즉, 완전 탄소성의 성질을 가지는 구조물 또는 구조부재로 이상화한 모델.</t>
  </si>
  <si>
    <t>22812</t>
  </si>
  <si>
    <t>완전 투과체</t>
  </si>
  <si>
    <t>perfect transmission body</t>
  </si>
  <si>
    <t>투과율이 100%로, 모든 광학 입자가 투과하는 물체.</t>
  </si>
  <si>
    <t>22813</t>
  </si>
  <si>
    <t>완전 확산</t>
  </si>
  <si>
    <t>perfect diffusing； perfect diffusion</t>
  </si>
  <si>
    <t>복사체에서 발산하는 복사입자가 모든방향으로 균등하게 분포하며 퍼지는 이상적 확산 현상을 말한다.</t>
  </si>
  <si>
    <t>22815</t>
  </si>
  <si>
    <t>완전 확산 반사</t>
  </si>
  <si>
    <t>perfect diffused reflection</t>
  </si>
  <si>
    <t>반사체에서 발산하는 반사된 입자가 모든방향으로 균등하게 분포하며 퍼지는 이상적 확산 현상을 말한다.</t>
  </si>
  <si>
    <t>22816</t>
  </si>
  <si>
    <t>완전 확산 투과</t>
  </si>
  <si>
    <t>perfect diffused transmission</t>
  </si>
  <si>
    <t>빛의 입자가 투과체를 통화한 다음 모든방향으로 균등하게 분포하며 퍼지는 이상적 확산 현상을 말한다.</t>
  </si>
  <si>
    <t>22817</t>
  </si>
  <si>
    <t>완전 확산면</t>
  </si>
  <si>
    <t>perfectly diffused surface</t>
  </si>
  <si>
    <t>빛이나 복사체에서 발산하는 빛 입자 또는 복사 입자가 투과 또는 반사된 이후 결과로 완전 확산하는 이상적인 면을 말한다.</t>
  </si>
  <si>
    <t>22818</t>
  </si>
  <si>
    <t>완전반사체</t>
  </si>
  <si>
    <t>perfectly retecting body, 完全反射體</t>
  </si>
  <si>
    <t>빛과 열과 같은 복사되는 에너지 입자를 완전하게 반사하는 이상적인 물체를 말한다.</t>
  </si>
  <si>
    <t>22819</t>
  </si>
  <si>
    <t>건축판</t>
  </si>
  <si>
    <t>architectural plate, 建築板</t>
  </si>
  <si>
    <t>섬유판‧석면시멘트판‧석고판‧목모시멘트판‧합판‧플라스틱판 및 붙임 메탈실링 등 건축용의 각종 판에 대한 총칭.</t>
  </si>
  <si>
    <t>2282</t>
  </si>
  <si>
    <t>완전백색체</t>
  </si>
  <si>
    <t>absolute white body, 完全白色體</t>
  </si>
  <si>
    <t>복사에너지 또는 입자를 이상적으로 완전히 반사하는 물체를 말한다.</t>
  </si>
  <si>
    <t>22820</t>
  </si>
  <si>
    <t>완전유체</t>
  </si>
  <si>
    <t>perfect fluid, 完全流體</t>
  </si>
  <si>
    <t>① ｢점성｣과 ｢압축성｣을 무시한 유체, ② ＝이상유체(理相流體, ideal fluid).</t>
  </si>
  <si>
    <t>22821</t>
  </si>
  <si>
    <t>완전투명체</t>
  </si>
  <si>
    <t>perfectly transmitting body, 完全透明體</t>
  </si>
  <si>
    <t>빛 또는 열의 복사에너지를 흡수나 반사 없이 완전히 투과하는 물체이다.</t>
  </si>
  <si>
    <t>22822</t>
  </si>
  <si>
    <t>완전확산면</t>
  </si>
  <si>
    <t>perfectly diffusing surface, 完全擴散面</t>
  </si>
  <si>
    <t>한 면으로부터 어느 점에서 ø방향의 모든 빛과 복사는 람베르트의 여현 법칙(cosø에 비례)을 만족하여 모든 방향으로 일정하게 반사되는 표면을 의미한다.</t>
  </si>
  <si>
    <t>22823</t>
  </si>
  <si>
    <t>완전흑체</t>
  </si>
  <si>
    <t>perfectly black body, 完全黑體</t>
  </si>
  <si>
    <t>① 자신에게 입사하는 모든 파장대의 복사에너지를 완전히 흡수하는 물체이다.② 열평형 상태에서의 흑체는 플랑크 법칙(모양이나 구성요소가 아닌 온도에 의해 결정되는 스펙트럼을 가짐)에 따라 복사를 방출하며, 열평형 상태의 완전흑체 방사율(ε)은 1이다.③ 흑체에서 방출하는 복사에너지는 절대온도(T)의 4제곱에 비례하며, 흑체의 복사 상수는 5.6704 × 10(^-8)Wm(^-2)K(^-4)이다.</t>
  </si>
  <si>
    <t>22824</t>
  </si>
  <si>
    <t>완충</t>
  </si>
  <si>
    <t>absorb； buffer</t>
  </si>
  <si>
    <t>두 물체가 충돌할 때의 충격력을 완화시키는 것.</t>
  </si>
  <si>
    <t>22825</t>
  </si>
  <si>
    <t>완충 녹지</t>
  </si>
  <si>
    <t>buffer green</t>
  </si>
  <si>
    <t>공해내 재해의 우려가 있는 지역으로부터 도시경관 향상과 생활환경영향을 최소화하기 위해 설정된 녹지, 인더스트리얼 파크라고도 한다.</t>
  </si>
  <si>
    <t>22826</t>
  </si>
  <si>
    <t>완충공간</t>
  </si>
  <si>
    <t>緩衝空間</t>
  </si>
  <si>
    <t>서로 성격이 다른 지역 또는 시설 사이에 설치하여 간섭에 의한 피해 및 이화감을 줄이기 위하여 설치하는 공지.</t>
  </si>
  <si>
    <t>22827</t>
  </si>
  <si>
    <t>완충기</t>
  </si>
  <si>
    <t>緩衝期</t>
  </si>
  <si>
    <t>2개의 물체가 접해 있든지 또는 충돌할 때 에너지를 흡수하던지 충격력을 부드럽게 해주는 장치.</t>
  </si>
  <si>
    <t>22828</t>
  </si>
  <si>
    <t>완화 물매</t>
  </si>
  <si>
    <t>eased grade</t>
  </si>
  <si>
    <t>부딪쳐 손상되는 것을 막기하기 위해도로의 직선부로 원활하게 접촉되오록 하는 공사로 경사로의 처음과 끝부분에 만들어 놓은 물매로 차가 다니는 경사로에 설치하여 안전하게 한다.</t>
  </si>
  <si>
    <t>22829</t>
  </si>
  <si>
    <t>건축판반자</t>
  </si>
  <si>
    <t>建築板－</t>
  </si>
  <si>
    <t>① 얇고 넓게 제조된 건축판을 붙여서 꾸민 반자. ② 합판 반자‧경질섬유판반자‧석면시멘트반자 등.</t>
  </si>
  <si>
    <t>2283</t>
  </si>
  <si>
    <t>완화 시간</t>
  </si>
  <si>
    <t>relaxation time</t>
  </si>
  <si>
    <t>① 흩어짐의 시간적 스케일을 표시하는 지표. 소용돌이의 수명 시간이라고도 한다. ② 점탄성 거동의 시간적 변화를 표시하는 지수.</t>
  </si>
  <si>
    <t>22830</t>
  </si>
  <si>
    <t>완화 조명</t>
  </si>
  <si>
    <t>adaptations lighting</t>
  </si>
  <si>
    <t>급격한 명암 변화로 인하여 눈의 망막이 감응하지 못해 생기는 시각 저하를 방지하기 위한 조명을 의미한다. 주로 터널의 입구나 현관의 홀에 설치된다.</t>
  </si>
  <si>
    <t>22831</t>
  </si>
  <si>
    <t>완화 진동</t>
  </si>
  <si>
    <t>relaxation oscillations</t>
  </si>
  <si>
    <t>사이클마다 에너지가 빠른 속도로 분산 이동하여 물리적 계의 한 요소 안에 서서히 축적되는 결과를 발생시키는 진동.</t>
  </si>
  <si>
    <t>22832</t>
  </si>
  <si>
    <t>완화 진동수</t>
  </si>
  <si>
    <t>relaxation oscillations frequency</t>
  </si>
  <si>
    <t>단위 시간에 같은 완화 진동상태가 반복되는지 나타내는 주파수.</t>
  </si>
  <si>
    <t>22833</t>
  </si>
  <si>
    <t>왕대</t>
  </si>
  <si>
    <t>표면의 광택이 아름답고 세공이 쉬워 건축 및 죽세공재로 사용되어진다. 또한 대과의 상록 표본으로 높이가 10-30m 정도 된다. 재질이 단단하고 줄기의 탄력이 좋다.</t>
  </si>
  <si>
    <t>22836</t>
  </si>
  <si>
    <t>왕대공</t>
  </si>
  <si>
    <t>king post, 王臺工</t>
  </si>
  <si>
    <t>왕대공 지붕틀에서 ㅅ자보와 버팀대공과의 맞춤자리를 만들고, 평보 위에 수직으로 세운 중앙부의 대공.</t>
  </si>
  <si>
    <t>기문당43.0%</t>
  </si>
  <si>
    <t>22837</t>
  </si>
  <si>
    <t>건축평론</t>
  </si>
  <si>
    <t>architectural criticism, 建築評論</t>
  </si>
  <si>
    <t>① 건축 작품, 건축 문화 등 건축 전 분야에 대한 평가 작업. ② 건축물 및 건축가의 개념과 논리가 갖는 가치와 의미의 평가 작업.</t>
  </si>
  <si>
    <t>2284</t>
  </si>
  <si>
    <t>왕두겁돌</t>
  </si>
  <si>
    <t>apex stone</t>
  </si>
  <si>
    <t>빗물이 침투하지 않도록 벽 상부에 지붕 난간벽위치에 돌을 씌운다</t>
  </si>
  <si>
    <t>22841</t>
  </si>
  <si>
    <t>왕모래</t>
  </si>
  <si>
    <t>coarse sand, 大粒砂, 王砂</t>
  </si>
  <si>
    <t>화강석이 풍화되어 개울에 흘러내린 굵은 모래.</t>
  </si>
  <si>
    <t>22842</t>
  </si>
  <si>
    <t>왕복동 냉동기</t>
  </si>
  <si>
    <t>reciprocating refrigerator</t>
  </si>
  <si>
    <t>피스톤의 왕복운동에 의해 기체를 압축하는 왕복식 압축기 사용 냉동기를 의미한다.</t>
  </si>
  <si>
    <t>22843</t>
  </si>
  <si>
    <t>왕복동 압축기</t>
  </si>
  <si>
    <t>reciprocating compressor</t>
  </si>
  <si>
    <t>왕복동(왕복식) 압축기는 크게 실린더와 피스톤으로 구성되어 있으며, 실린더 내 피스톤이 왕복하면서 기체를 압축하는 설비를 의미한다.</t>
  </si>
  <si>
    <t>22844</t>
  </si>
  <si>
    <t>왕복동식 펌프</t>
  </si>
  <si>
    <t>reciprocating pump, 往復動式－</t>
  </si>
  <si>
    <t>변위 펌프의 한 종류로 펌프 실린더의 피스톤 또는 플런저가 왕복 운동하여 높은 송출량을 얻을 수 있는 펌프이다.</t>
  </si>
  <si>
    <t>22845</t>
  </si>
  <si>
    <t>왕복펌프</t>
  </si>
  <si>
    <t>reciprocating pump, 往復－</t>
  </si>
  <si>
    <t>흡입/송출 밸브를 장치한 실린더 내에 피스톤 또는 플런저를 왕복시켜 송수하는 펌프이다.</t>
  </si>
  <si>
    <t>22846</t>
  </si>
  <si>
    <t>왕실 광장</t>
  </si>
  <si>
    <t>(불) place royale</t>
  </si>
  <si>
    <t>17~18세기 프랑스의 절대 왕정하에서 건설된 일련의 광장. 대표적인 왕실광장으로는 파리의 보주 광장(프랑스어: Place des Vosges), 방돔 광장(프랑스어: Place Vendôme) 등이 있음.</t>
  </si>
  <si>
    <t>22847</t>
  </si>
  <si>
    <t>왕자갈</t>
  </si>
  <si>
    <t>cobble stone; broken stone</t>
  </si>
  <si>
    <t>22848</t>
  </si>
  <si>
    <t>건축학</t>
  </si>
  <si>
    <t>architectonics, 建築學</t>
  </si>
  <si>
    <t>① 건물의 설계, 건설, 유지 관리를 위한 이론과 기술을 연구하는 학문. ② 넓은 의미에서 도시계획 및 설계, 조경, 실내 디자인을 포함한다.</t>
  </si>
  <si>
    <t>2285</t>
  </si>
  <si>
    <t>왕자대공</t>
  </si>
  <si>
    <t>princess post, 王子臺工</t>
  </si>
  <si>
    <t>서로 마주보는 대공 위에  있으며 그것을 보조하고 있는 수직의 버팀기둥.</t>
  </si>
  <si>
    <t>22850</t>
  </si>
  <si>
    <t>왕자도리</t>
  </si>
  <si>
    <t>고전 한옥이나 사찰 건물의 도리가 가장자리의기둥 밖으로 나가게 되는 부분</t>
  </si>
  <si>
    <t>22851</t>
  </si>
  <si>
    <t>왕자머리</t>
  </si>
  <si>
    <t>王字頭</t>
  </si>
  <si>
    <t>기둥 밖읋 서로 어긋물려 밀려가지 않도록하는 나무로 사파수를 만들때 사용된다.</t>
  </si>
  <si>
    <t>22852</t>
  </si>
  <si>
    <t>왕절</t>
  </si>
  <si>
    <t>kingcloser</t>
  </si>
  <si>
    <t>벽돌 마구리 반과 벽돌 옆 반이 남도록 깬 벽돌.</t>
  </si>
  <si>
    <t>22853</t>
  </si>
  <si>
    <t>왕지도리</t>
  </si>
  <si>
    <t>내민 도리 중 하나로 가장 끝에 있는 기둥 밖깥 쪽으로 나가게 만든 도리를 말한다.</t>
  </si>
  <si>
    <t>22856</t>
  </si>
  <si>
    <t>왕치</t>
  </si>
  <si>
    <t>지붕과 바닥이 비탈지게 기와를 덮은 부위를 말한다.</t>
  </si>
  <si>
    <t>22857</t>
  </si>
  <si>
    <t>왜건막이</t>
  </si>
  <si>
    <t>wall protector； buffer rail</t>
  </si>
  <si>
    <t>공장에서 설치된 왜건등에 의해 건물에 충돌하거나 상처 입지 않도록 하는 방호설비</t>
  </si>
  <si>
    <t>22858</t>
  </si>
  <si>
    <t>건축한계</t>
  </si>
  <si>
    <t>construction gauge, clearance limit, 建築限界</t>
  </si>
  <si>
    <t>① 교통안전 확보를 위하여 열차나 자동차의 통행에 장애가 되는 건조물을 설치하지 못하도록 한 공간 범위. ② 철도 건설에서 규정한 건조물 설치 제한 구역</t>
  </si>
  <si>
    <t>2286</t>
  </si>
  <si>
    <t>왜건스테이지</t>
  </si>
  <si>
    <t>이동해서 장면의 전환을 할 수 있는 무대이다.</t>
  </si>
  <si>
    <t>22860</t>
  </si>
  <si>
    <t>왜건지붕</t>
  </si>
  <si>
    <t>wagon roof</t>
  </si>
  <si>
    <t>왜건의 캔버스의 안에 있는 부분과 같이 보이는 지붕으로 왜건볼트로 구성된 지붕을 말한다.</t>
  </si>
  <si>
    <t>22861</t>
  </si>
  <si>
    <t>외</t>
  </si>
  <si>
    <t>lath, 椳</t>
  </si>
  <si>
    <t>① 흙을 바르기 위하여 벽속에 엮은 가는 나뭇가지‧댓가지 ② 수숫대‧싸리‧잡복 등을 가로세로 얽은 것으로 여기에 흙을 바르면 벽이 됨</t>
  </si>
  <si>
    <t>22863</t>
  </si>
  <si>
    <t>외 고정</t>
  </si>
  <si>
    <t>외의 대나무를 새끼로 감아 고정하는 것. 또는 대나무 외바탕을 만드는것.</t>
  </si>
  <si>
    <t>22864</t>
  </si>
  <si>
    <t>외가지</t>
  </si>
  <si>
    <t>외로 쓰이는 나무오리.</t>
  </si>
  <si>
    <t>22865</t>
  </si>
  <si>
    <t>외가지홈통</t>
  </si>
  <si>
    <t>single branch down pipe</t>
  </si>
  <si>
    <t>2가닥 홈통이 한 개의 홈통에 연결된 홈통.</t>
  </si>
  <si>
    <t>22866</t>
  </si>
  <si>
    <t>외각</t>
  </si>
  <si>
    <t>서로 이웃된 변의 연장선이 합해져서 생기는 모서리진 모양.</t>
  </si>
  <si>
    <t>22867</t>
  </si>
  <si>
    <t>외갈소로</t>
  </si>
  <si>
    <t>外－小累</t>
  </si>
  <si>
    <t>외옆갈소로라도도 하며, 두공 끝에 붙여 놓는 접십 받침.</t>
  </si>
  <si>
    <t>22868</t>
  </si>
  <si>
    <t>건축허가</t>
  </si>
  <si>
    <t>building permit, 建築許可</t>
  </si>
  <si>
    <t>① 허가권자로부터 건축 혹은 대수선의 승인을 받는 것. ②  건축허가신청 및 관계서류를 첨부하여 허가권자에게 제출해야 한다.</t>
  </si>
  <si>
    <t>2287</t>
  </si>
  <si>
    <t>외계 기후</t>
  </si>
  <si>
    <t>ambient climate; sur¬rounding climate</t>
  </si>
  <si>
    <t>실내 기후에 대하여 이것을 크게 규정하는 실외 기후를 말한다. 특정 지역에서 실외 기후의 평균적인 상태.</t>
  </si>
  <si>
    <t>22871</t>
  </si>
  <si>
    <t>외공포</t>
  </si>
  <si>
    <t>건물의 바깥쪽에 짠 공포</t>
  </si>
  <si>
    <t>22872</t>
  </si>
  <si>
    <t>외관 보존</t>
  </si>
  <si>
    <t>facade conservation</t>
  </si>
  <si>
    <t>시가지의 역사적 경관 유지를 목적으로 내부는 리모델링하고 외형만을 보존하는 시가지 보존 기법의 하나.</t>
  </si>
  <si>
    <t>22873</t>
  </si>
  <si>
    <t>외관 유형도</t>
  </si>
  <si>
    <t>건물 외관의 양식 등에 의해 건물 분류를 한 도면. 시가 보존 계획을 세우기 위해 작성됨.</t>
  </si>
  <si>
    <t>22874</t>
  </si>
  <si>
    <t>외관검사</t>
  </si>
  <si>
    <t>visual examination, 外觀檢査</t>
  </si>
  <si>
    <t>① 구조물이나 부재의 마감 상황, 표면의 홈, 형의 부정, 국부변형의 유무 등을 육안 또는 간이계측기로 실시하는 검사 ② 용접 후에 용접부의 외관을 검사하는 것을 말하며, 특히 기공, 피트, 비드의 모양, 비드의 균일성, 표면의 상태 등에 대하여 검사함.</t>
  </si>
  <si>
    <t>22875</t>
  </si>
  <si>
    <t>외구</t>
  </si>
  <si>
    <t>外構</t>
  </si>
  <si>
    <t>겉으로 드러난 모양의 건축 구조.</t>
  </si>
  <si>
    <t>22876</t>
  </si>
  <si>
    <t>외기</t>
  </si>
  <si>
    <t>outdoor air； outside</t>
  </si>
  <si>
    <t>건물 외부의 공기를 의미하며, 공조에서는 외부로부터 공급되는 신선한 공기를 의미한다.</t>
  </si>
  <si>
    <t>22877</t>
  </si>
  <si>
    <t>외기 냉방</t>
  </si>
  <si>
    <t>outdoor air cooling</t>
  </si>
  <si>
    <t>신선한 외기를 실내에 공급하여 냉방을 실시하는 것.</t>
  </si>
  <si>
    <t>22878</t>
  </si>
  <si>
    <t>외기 보상</t>
  </si>
  <si>
    <t>outdoor air temperature compensation</t>
  </si>
  <si>
    <t>실외 온도(외기)에 의해 실내 온도의 온열감을 개선하도록 자동제어계에 보상 요소를 포함시킨 것.</t>
  </si>
  <si>
    <t>22879</t>
  </si>
  <si>
    <t>건축허가신청서류</t>
  </si>
  <si>
    <t>건축허가 신청을 위해 제출해야 할 서류에는, 1)건축허가 신청서 2)대지 등기부 등본 3)부지 증명 4)설계 도서 등이 있다.</t>
  </si>
  <si>
    <t>2288</t>
  </si>
  <si>
    <t>외기 보상 제어</t>
  </si>
  <si>
    <t>compensational control</t>
  </si>
  <si>
    <t>외기 온도의 변화에 따라 실내 온도의 설정값을 바꾸는 외기보상을 도입한 자동제어를 실시하는 것.</t>
  </si>
  <si>
    <t>22880</t>
  </si>
  <si>
    <t>외기 부하</t>
  </si>
  <si>
    <t>fresh air load</t>
  </si>
  <si>
    <t>실내 공기의 쾌적성을 위하여 도입하는 신선한 외기를 실내 온습도로 하기 위한 열부하.</t>
  </si>
  <si>
    <t>22881</t>
  </si>
  <si>
    <t>외기 온도</t>
  </si>
  <si>
    <t>outside air temperature</t>
  </si>
  <si>
    <t>건물 외부의 기온을 의미한다. 보통 지상 1.2~1.5m에서 백엽상자를 설치하고 상자 내 온도계를 통하여 기온을 측정한다.</t>
  </si>
  <si>
    <t>22882</t>
  </si>
  <si>
    <t>외기 주입구</t>
  </si>
  <si>
    <t>outdoor-air inlet; fresh-air intake</t>
  </si>
  <si>
    <t>공조(환기) 설비에서 외기를 도입하기 위한 개구부.</t>
  </si>
  <si>
    <t>22883</t>
  </si>
  <si>
    <t>외기①</t>
  </si>
  <si>
    <t>outside air, outer air, open air, 外氣</t>
  </si>
  <si>
    <t>문 밖의 공기 또는 실내에 대한 실외공기.</t>
  </si>
  <si>
    <t>22884</t>
  </si>
  <si>
    <t>외기②</t>
  </si>
  <si>
    <t>外機</t>
  </si>
  <si>
    <t>① 충량에 직접 또는 동자기둥을 세우고 충면 중도리를 저울대 모양으로 꾸민 것. ② 합각지붕의 보꾹치장으로 꾸밀 때 쓰임.</t>
  </si>
  <si>
    <t>22885</t>
  </si>
  <si>
    <t>외기반자</t>
  </si>
  <si>
    <t>外機－</t>
  </si>
  <si>
    <t>외기도리와 안쪽 종보 사이에 설치되는 반자</t>
  </si>
  <si>
    <t>22887</t>
  </si>
  <si>
    <t>외기변형타일</t>
  </si>
  <si>
    <t>모서리부분에 사용하는 변형타일의 일종.</t>
  </si>
  <si>
    <t>22888</t>
  </si>
  <si>
    <t>외기온</t>
  </si>
  <si>
    <t>outdoor temperature outside air temperature, 外氣溫</t>
  </si>
  <si>
    <t>실외 공기의 온도(=외기온도)를 의미한다.</t>
  </si>
  <si>
    <t>22889</t>
  </si>
  <si>
    <t>건축협정</t>
  </si>
  <si>
    <t>building agreement, 建築協定</t>
  </si>
  <si>
    <t>2개 이상의 대지에서 건축·대수선 또는 리모델링을 하기 위해, 토지 또는 건물 소유자들이 체결할 수 있는 협정</t>
  </si>
  <si>
    <t>2289</t>
  </si>
  <si>
    <t>외기온도</t>
  </si>
  <si>
    <t>실외 공기의 온도를 의미하며, 외기온으로 쓰이기도 한다.</t>
  </si>
  <si>
    <t>22890</t>
  </si>
  <si>
    <t>외기중도리</t>
  </si>
  <si>
    <t>外機中道理</t>
  </si>
  <si>
    <t>하나로 지지괴는 저울대처럼 양똑이 나온 저울대 측면이 두 칸 이상인 건물에서 생긴다.</t>
  </si>
  <si>
    <t>22891</t>
  </si>
  <si>
    <t>외기측 종합 열전달률</t>
  </si>
  <si>
    <t>combined heat transfer coefficient of outside</t>
  </si>
  <si>
    <t>외기(건물 외부 공기)와 건물 외벽 사이에서 열이 이동하는 양.</t>
  </si>
  <si>
    <t>22892</t>
  </si>
  <si>
    <t>외난간</t>
  </si>
  <si>
    <t>건물 가장 밖에 있는 사람들을 안전을 위해서 설치 되어 있는 난간</t>
  </si>
  <si>
    <t>22894</t>
  </si>
  <si>
    <t>외날망치</t>
  </si>
  <si>
    <t>stone-mason’shammer</t>
  </si>
  <si>
    <t>① 넓적한 날이 한 쪽만 있는 날망치. ② ⇨날망치.</t>
  </si>
  <si>
    <t>22895</t>
  </si>
  <si>
    <t>외단열</t>
  </si>
  <si>
    <t>outside insulation</t>
  </si>
  <si>
    <t>외벽‧지붕 등의 외주 부위를 단열할 때, 단열재를 해당 부위의 주요 구조체 외기 쪽으로 넣는 단열 방법을 일컫는다. 만약 구조체가 콘크리트 등의 열용량이 큰 재료일때면 실내에 축열 효과를 유지시키는 것이 가능해지고, 실내에 들어가는 태양열을 축열할 수 있다. ⇔ 내단열.</t>
  </si>
  <si>
    <t>22896</t>
  </si>
  <si>
    <t>외담장</t>
  </si>
  <si>
    <t>외부공간을 차단하는 담장 ↔안담장.</t>
  </si>
  <si>
    <t>22897</t>
  </si>
  <si>
    <t>외돌</t>
  </si>
  <si>
    <t>암반을 이루지 않고 단독으로 존재하는 조석재(⇦)보다 큰 돌.</t>
  </si>
  <si>
    <t>22898</t>
  </si>
  <si>
    <t>외뚜껑기둥</t>
  </si>
  <si>
    <t>pilaster, 片蓋柱</t>
  </si>
  <si>
    <t>벽체에서 돌출되어 다소 불거져 나온 장방, 정방형 단면의 기둥</t>
  </si>
  <si>
    <t>22899</t>
  </si>
  <si>
    <t>HMD2</t>
  </si>
  <si>
    <t>head mounted display</t>
  </si>
  <si>
    <t>head mounted display의 약자. 머리 부분에 장착하는 화상 제시 장치. 넓은 시야, 고해상도화가 진행하여 버추얼 리얼리티의 입체 영상 제시에 사용된다.</t>
  </si>
  <si>
    <t>229</t>
  </si>
  <si>
    <t>외띠장비계</t>
  </si>
  <si>
    <t>⇨외줄비계.</t>
  </si>
  <si>
    <t>22900</t>
  </si>
  <si>
    <t>외랑식</t>
  </si>
  <si>
    <t>外廊式</t>
  </si>
  <si>
    <t>외랑형과 같은 말로 집의 밖으로 다같이 사용할 수 있는 복도가 달려 있는 구조</t>
  </si>
  <si>
    <t>22901</t>
  </si>
  <si>
    <t>외랑형</t>
  </si>
  <si>
    <t>外廊型</t>
  </si>
  <si>
    <t>22902</t>
  </si>
  <si>
    <t>외래 진료부</t>
  </si>
  <si>
    <t>outpatient department</t>
  </si>
  <si>
    <t>진단, 치료를 하는 병원의 한 부문으로 아픈환자들을 치료하는 공간</t>
  </si>
  <si>
    <t>22903</t>
  </si>
  <si>
    <t>외력</t>
  </si>
  <si>
    <t>external force, 外力</t>
  </si>
  <si>
    <t>① 단일 부재 또는 전체 구조물의 외부로부터 작용하는 힘.② 하중, 지지점 반력등이 있다.③ 외력에 의해 내부에서 발생하는 힘을 응력이라 한다.</t>
  </si>
  <si>
    <t>22904</t>
  </si>
  <si>
    <t>외력일</t>
  </si>
  <si>
    <t>external work, 外力</t>
  </si>
  <si>
    <t>외력에 의해 변형이 발생하였을 때의 일.</t>
  </si>
  <si>
    <t>22907</t>
  </si>
  <si>
    <t>외력작용</t>
  </si>
  <si>
    <t>22908</t>
  </si>
  <si>
    <t>외륜</t>
  </si>
  <si>
    <t>extrados, 外輪</t>
  </si>
  <si>
    <t>아치와 볼트를 구성하는 박석군(迫石群)의 상면(上面)을 말한다</t>
  </si>
  <si>
    <t>22909</t>
  </si>
  <si>
    <t>건축화</t>
  </si>
  <si>
    <t>built-in</t>
  </si>
  <si>
    <t>설계 단계에서 가구, 장치물 등 비품의 크기와 위치를 감안하여, 시공 단계에서 건물과 일체로 결합시키는 작업=빌트인</t>
  </si>
  <si>
    <t>2291</t>
  </si>
  <si>
    <t>외머리마루못</t>
  </si>
  <si>
    <t>단면이 4각으로 머리가 한쪽에 쏠려 있는 못.</t>
  </si>
  <si>
    <t>22911</t>
  </si>
  <si>
    <t>외머리보[도리]</t>
  </si>
  <si>
    <t>片頭[梁, 道理]</t>
  </si>
  <si>
    <t>다른 끝을 고주나 다른 재에 장부내어 맞추고,뺄목과 머리를 보나 도리의 한끝에만 한 재로 만든다.</t>
  </si>
  <si>
    <t>22912</t>
  </si>
  <si>
    <t>외머리창호못</t>
  </si>
  <si>
    <t>joint’s brads</t>
  </si>
  <si>
    <t>① 길이가 0.6～5cm의 작은 외머리 마루못과 같은 것. ② 유리못도 되며 강철이나 놋쇠로 만듦.</t>
  </si>
  <si>
    <t>22913</t>
  </si>
  <si>
    <t>외면</t>
  </si>
  <si>
    <t>face, 外面</t>
  </si>
  <si>
    <t>겉으로 드러나 보이는 면</t>
  </si>
  <si>
    <t>22914</t>
  </si>
  <si>
    <t>외면 너비</t>
  </si>
  <si>
    <t>face； width</t>
  </si>
  <si>
    <t>안길이와 반대로 구성재의 앞에서 보이는 면 과 넓이를 말한다.</t>
  </si>
  <si>
    <t>22915</t>
  </si>
  <si>
    <t>외면화란식쌓기</t>
  </si>
  <si>
    <t>single flemish bond</t>
  </si>
  <si>
    <t>한 쪽면은 벽면의 끝 모서리 등에서 칠오토막을 쓰고, 한 켜는 길이쌓기 다음 한 켜는 마구리쌓기를 번갈아 쌓는 방식이나 뒷면은 영식으로 쌓는 벽돌쌓기.</t>
  </si>
  <si>
    <t>22916</t>
  </si>
  <si>
    <t>외목</t>
  </si>
  <si>
    <t>out side measurement, 外目</t>
  </si>
  <si>
    <t>기둥의 바깥쪽</t>
  </si>
  <si>
    <t>22917</t>
  </si>
  <si>
    <t>외목도리</t>
  </si>
  <si>
    <t>外目道里</t>
  </si>
  <si>
    <t>기둥의 중심선 외쪽으로 걸리는 도리 또는 포작 밖에 건 도리</t>
  </si>
  <si>
    <t>22918</t>
  </si>
  <si>
    <t>외목도리받침장여</t>
  </si>
  <si>
    <t>外目道理－長舌</t>
  </si>
  <si>
    <t>중도리받침장여를 받치는 도리 밑을 받치는 각진 기둥.</t>
  </si>
  <si>
    <t>22919</t>
  </si>
  <si>
    <t>외목첨차</t>
  </si>
  <si>
    <t>外目檐遮</t>
  </si>
  <si>
    <t>외부출목에 올려지는 도리방향으로 놓인 공포부재.</t>
  </si>
  <si>
    <t>22920</t>
  </si>
  <si>
    <t>외목치수</t>
  </si>
  <si>
    <t>out side dimension, 外目寸數</t>
  </si>
  <si>
    <t>외부면 사이의 두대상의 간격</t>
  </si>
  <si>
    <t>22921</t>
  </si>
  <si>
    <t>외무코벽돌</t>
  </si>
  <si>
    <t>single bullnose</t>
  </si>
  <si>
    <t>벽돌 마구리와 옆면이 이루는 모서리 하나가 둥글게 된 벽돌.</t>
  </si>
  <si>
    <t>22922</t>
  </si>
  <si>
    <t>외물매</t>
  </si>
  <si>
    <t>cant； superelevation</t>
  </si>
  <si>
    <t>곡서부를 주행하는 차량이 원심력에 의해 바깥쪽으로 튀어나가는 것을 막기 위하여 차도의 횡단면에 안쪽으로만 붙여진 경사. = 편경사</t>
  </si>
  <si>
    <t>22923</t>
  </si>
  <si>
    <t>외미닫이</t>
  </si>
  <si>
    <t>single sliding, 推戶</t>
  </si>
  <si>
    <t>개폐방식으로 한쪽으로 레일을 따라 움직이는 문</t>
  </si>
  <si>
    <t>22924</t>
  </si>
  <si>
    <t>외미닫이문</t>
  </si>
  <si>
    <t>single sliding door</t>
  </si>
  <si>
    <t>하나의 문으로 된 미닫이 문.</t>
  </si>
  <si>
    <t>22925</t>
  </si>
  <si>
    <t>외미닫이창</t>
  </si>
  <si>
    <t>single sliding window</t>
  </si>
  <si>
    <t>개폐 방식이 외미닫이인 장지에 의해 구성되는 창</t>
  </si>
  <si>
    <t>22926</t>
  </si>
  <si>
    <t>외바탕</t>
  </si>
  <si>
    <t>22927</t>
  </si>
  <si>
    <t>외방수</t>
  </si>
  <si>
    <t>outside waterproofing</t>
  </si>
  <si>
    <t>지하 구조물 외주벽 바깥쪽에 방수층을 두는 방수 공법. 지하 구체의 타설 후에 방수하는 공법과 먼저 방수층을 시공해 두는 공법 등 두가지가 있다. ⇔ 내방수.</t>
  </si>
  <si>
    <t>22928</t>
  </si>
  <si>
    <t>외벌대</t>
  </si>
  <si>
    <t>한벌대와 같은말로 지대의 가운데에 돌를 일정방향으로 찍어 돌표면을 마무리하여 한켜의 계단돌을 설치</t>
  </si>
  <si>
    <t>22929</t>
  </si>
  <si>
    <t>건축화조명</t>
  </si>
  <si>
    <t>architectural lighting, 建築化照明</t>
  </si>
  <si>
    <t>① 조명기구에 의한 조명방식이 아니고, 천장‧벽‧기둥 등 건축물의 내부에 조명기구를 붙여서 건물의 내부와 일체를 만드는 방식의 조명을 칭함. ② 시설비가 비싸지만 쾌적한 환경을 만들 수 있음. ③ 방식에는 확산차폐형(2가지)‧매입형‧인공천장‧down lighting 등이 있음. ④ ⇨반간접조명.</t>
  </si>
  <si>
    <t>2293</t>
  </si>
  <si>
    <t>외벽</t>
  </si>
  <si>
    <t>clay wall on bamboo lathing</t>
  </si>
  <si>
    <t>① 외를 바탕으로, 초벌 바름, 맞바름, 재벌 바름, 벽쌤회반죽, 정벌 바름의 순서로 마무리 한 흙벽. →흙벽(=). ② 건물 외부 측의 외벽면. ↔내벽.</t>
  </si>
  <si>
    <t>22930</t>
  </si>
  <si>
    <t>외벽 후퇴 거리</t>
  </si>
  <si>
    <t>setback distance from boundary line</t>
  </si>
  <si>
    <t>인근 대지와의 경계에서 건축물의 바깥벽까지의 간격.</t>
  </si>
  <si>
    <t>22931</t>
  </si>
  <si>
    <t>외벽①</t>
  </si>
  <si>
    <t>椳壁</t>
  </si>
  <si>
    <t>목조벽체의 흙을 발라 장식하고 중깃이나 꿸대에 수수깡 등을 얽혀서 만든 외부의 면으로 외적으로 보호한다.</t>
  </si>
  <si>
    <t>22932</t>
  </si>
  <si>
    <t>외벽②</t>
  </si>
  <si>
    <t>건물 외주를 구성하는 벽의 구조 전체의 외주벽을 말한다.  ↔내벽.</t>
  </si>
  <si>
    <t>22933</t>
  </si>
  <si>
    <t>외벽내화구조</t>
  </si>
  <si>
    <t>外壁耐火構造</t>
  </si>
  <si>
    <t>건물의 바깥면 중 화재에 대해서 가장 안전한 건축구조</t>
  </si>
  <si>
    <t>22934</t>
  </si>
  <si>
    <t>외부 감쇠</t>
  </si>
  <si>
    <t>external damping</t>
  </si>
  <si>
    <t>대상으로 하는 진동계로부터 외부로의 에너지 분산에 의해 생기는 감쇠.</t>
  </si>
  <si>
    <t>22935</t>
  </si>
  <si>
    <t>외부 공간</t>
  </si>
  <si>
    <t>exterior space</t>
  </si>
  <si>
    <t>건물의 외부의 공간. 반대로 내부 공간이 있다.</t>
  </si>
  <si>
    <t>22936</t>
  </si>
  <si>
    <t>외부 존</t>
  </si>
  <si>
    <t>perimeter zone</t>
  </si>
  <si>
    <t>공기조화냉동에서 외주지역을 의미한다(=페리미터 존).</t>
  </si>
  <si>
    <t>22937</t>
  </si>
  <si>
    <t>외부배관</t>
  </si>
  <si>
    <t>out door piping, 外部配管</t>
  </si>
  <si>
    <t>건물 외부의 급수 또는 가스 등의 공급을 위한 배관.</t>
  </si>
  <si>
    <t>22938</t>
  </si>
  <si>
    <t>외부보</t>
  </si>
  <si>
    <t>플랫슬래브 구조일 때 건물의 외부에 있게 된 보.</t>
  </si>
  <si>
    <t>22939</t>
  </si>
  <si>
    <t>외부부하</t>
  </si>
  <si>
    <t>外部負荷</t>
  </si>
  <si>
    <t>실외 기후(기온, 극간풍 등)에 의해 건물의 냉·난방 시 구조체(외벽, 창호, 지붕 등) 실내에 취득 또는 손실되는 열량을 의미한다.</t>
  </si>
  <si>
    <t>22940</t>
  </si>
  <si>
    <t>외부용 에나멜</t>
  </si>
  <si>
    <t>外部用 enamel</t>
  </si>
  <si>
    <t>① 차량‧건축 등의 외부 도장에 쓰이는 에나멜로서, 아름답고 화려한 도막을 이루는 동시에 내후성이 좋은 보호도장을 목적으로 함. ② 스파니스 또는 장유성 니스를 사용하여 제조하며, 안료도 내후성이 좋은 것을 배합. ③ 건조가 비교적 느리지만(10～20시간), 도막은 강인하며 탄성이 있고 내수성‧내후성이 우수.</t>
  </si>
  <si>
    <t>22941</t>
  </si>
  <si>
    <t>외부진동기</t>
  </si>
  <si>
    <t>outer vibrator, 外部振動機</t>
  </si>
  <si>
    <t>① 거푸집에 충격을 주어 진동다짐을 실시하는 진동기. ② 내부진동기 ③ 콘크리트의 내부에 직접 진동을 주지 않고 콘크리트의 외부에 진동을 주는 것으로 거푸집 진동기‧표면진동기‧진동대 등이 있음.</t>
  </si>
  <si>
    <t>22942</t>
  </si>
  <si>
    <t>외분식 보일러</t>
  </si>
  <si>
    <t>外焚式 boiler</t>
  </si>
  <si>
    <t>연소실이 동체 외부에 설치되어 있는 보일러를 의미하며. 대표적으로 횡형 연관 보일러가 있다.</t>
  </si>
  <si>
    <t>22943</t>
  </si>
  <si>
    <t>외비계</t>
  </si>
  <si>
    <t>수직재, 수평재가 1열의 비계재(강관 또는 통나무)로 짜여진 비계. 비계판 등은 없고 가장 간단한 비계. ⇔ 본비계.</t>
  </si>
  <si>
    <t>22944</t>
  </si>
  <si>
    <t>외사도법</t>
  </si>
  <si>
    <t>exterior projection, 外射圖法</t>
  </si>
  <si>
    <t>한정된 거리에 있을 것이라는 가정을 한 3차원도법</t>
  </si>
  <si>
    <t>22946</t>
  </si>
  <si>
    <t>외사출목구포, 내삼출목칠포작</t>
  </si>
  <si>
    <t>外四出目九包, 內三出目七包作</t>
  </si>
  <si>
    <t>외출목수 N=4개일때 포작수 p=2N+1 이다. 건축 내부- 3출목7포, 쇠서는 보 밑에서 4개이고, 건물 외부-다포계의 공포를 3출목 9포, 쇠소는 보 밑에서 5개를 짠것이다.</t>
  </si>
  <si>
    <t>22947</t>
  </si>
  <si>
    <t>외삼출목</t>
  </si>
  <si>
    <t>外三出目</t>
  </si>
  <si>
    <t>건물 외부로 세번 겹쳐 나가 앉는다.</t>
  </si>
  <si>
    <t>22948</t>
  </si>
  <si>
    <t>외상</t>
  </si>
  <si>
    <t>外傷</t>
  </si>
  <si>
    <t>① 목재의 흠. ② 벌목시 타박상을 받거나 운반시 도끼자국 등으로 섬유의 상한 부분이 썩은 것. ③ 목재 사용시 지장이 됨.</t>
  </si>
  <si>
    <t>22949</t>
  </si>
  <si>
    <t>건칠</t>
  </si>
  <si>
    <t>乾漆</t>
  </si>
  <si>
    <t>① 칠공(漆工) 기술의 한 방법(일종). ② 건칠기(器), 건칠상(像), 건칠분(粉)이 있음. ③ 건칠기는 찰흙이나 나무로 만든 그릇에 칠을 입힌 마포를 수십 겹으로 씌운 것으로 중국에서 온 것이며, 한국에서는 고대 낙랑군의 고분에서 나왔다. 건칠상도 중국에서 전해온 것으로 소상을 원형으로 하여 칠호로 마포를 수십 겹 입혀 만든 불상들이 많다. 건칠분은 주(朱)‧녹‧황 그 밖의 랙(lack) 안료에 칠을 섞어 유리에 칠한 후 말려서 그것을 벗겨내어 분말을 만든 것으로, 이것을 그림에 뿌려 건칠화를 그림.</t>
  </si>
  <si>
    <t>2295</t>
  </si>
  <si>
    <t>외새끼</t>
  </si>
  <si>
    <t>외를 엮을 때 쓰는 가는 새끼.</t>
  </si>
  <si>
    <t>22950</t>
  </si>
  <si>
    <t>외생수</t>
  </si>
  <si>
    <t>外生樹</t>
  </si>
  <si>
    <t>외부에 심는 나무.</t>
  </si>
  <si>
    <t>22951</t>
  </si>
  <si>
    <t>외서랍 책상</t>
  </si>
  <si>
    <t>single pedestal desk</t>
  </si>
  <si>
    <t>옆서랍은 보통 얇은 서랍으로 파일 용서랍이고, 한개의 얕은 서랍으로서 파일용 서랍으로 구성 된 오피스용 책상의 일종이다.</t>
  </si>
  <si>
    <t>22952</t>
  </si>
  <si>
    <t>외소로화반</t>
  </si>
  <si>
    <t>單小累花盤</t>
  </si>
  <si>
    <t>중심부에 소로 하나를 얹은 화반.</t>
  </si>
  <si>
    <t>22954</t>
  </si>
  <si>
    <t>외압</t>
  </si>
  <si>
    <t>external pressure</t>
  </si>
  <si>
    <t>구조물의 외부표면에 작용하는 압력</t>
  </si>
  <si>
    <t>22955</t>
  </si>
  <si>
    <t>외압 계수</t>
  </si>
  <si>
    <t>external pressure coefficient</t>
  </si>
  <si>
    <t>건축물외피의 임의수압면에 가해지는 평균풍압과기준높이에서의 속도압과의 비. 풍동실험 결과로부터 건물 외주면의 형상에 따라 정하기도 함</t>
  </si>
  <si>
    <t>22956</t>
  </si>
  <si>
    <t>외양간</t>
  </si>
  <si>
    <t>stable, cow-shed, 喂養間</t>
  </si>
  <si>
    <t>소, 말이 생활하는 공간.</t>
  </si>
  <si>
    <t>22957</t>
  </si>
  <si>
    <t>외여닫이</t>
  </si>
  <si>
    <t>single swing</t>
  </si>
  <si>
    <t>문이나 창문 한 짝으로 된 여닫이로 바른편달기, 왼편달기가 있다.</t>
  </si>
  <si>
    <t>22958</t>
  </si>
  <si>
    <t>외여닫이문</t>
  </si>
  <si>
    <t>single swinging door</t>
  </si>
  <si>
    <t>문짝이 하나인 여닫이문</t>
  </si>
  <si>
    <t>22959</t>
  </si>
  <si>
    <t>건평</t>
  </si>
  <si>
    <t>building site, floor area, building area, floor space, 建坪</t>
  </si>
  <si>
    <t>① 해당 층의 바닥면적 ② 바닥 면적을 평 단위로 표시한 것. ③ ⇨건축면적.</t>
  </si>
  <si>
    <t>2296</t>
  </si>
  <si>
    <t>외여닫이창</t>
  </si>
  <si>
    <t>single swinging window</t>
  </si>
  <si>
    <t>쌍여닫이 창과 반대로 개폐방식이 안쪽 또는 외부로 둘 중 하나가 개폐할 수 있는 창호</t>
  </si>
  <si>
    <t>22960</t>
  </si>
  <si>
    <t>외엮기</t>
  </si>
  <si>
    <t>외를 엮어 대는 일.</t>
  </si>
  <si>
    <t>22961</t>
  </si>
  <si>
    <t>외엮기바탕</t>
  </si>
  <si>
    <t>목조 심벽의 흙바름벽의 바탕이 되는 것.</t>
  </si>
  <si>
    <t>22962</t>
  </si>
  <si>
    <t>외옆갈소로</t>
  </si>
  <si>
    <t>外側－小累</t>
  </si>
  <si>
    <t>① 한 쪽 옆면에만 공포재가 물리는 홈을 판 소로. ② 외갈소로(준).</t>
  </si>
  <si>
    <t>22963</t>
  </si>
  <si>
    <t>외오포</t>
  </si>
  <si>
    <t>外五包</t>
  </si>
  <si>
    <t>처마 끝의 하중을 받치기 위해 기둥머리 같은 데 짜맞추어 댄 나무 부재로 된 5중으로 된 외공포.</t>
  </si>
  <si>
    <t>22964</t>
  </si>
  <si>
    <t>외오포내칠포작</t>
  </si>
  <si>
    <t>外五包內七包作</t>
  </si>
  <si>
    <t>건물 안쪽에는 3출목 7포작의 공포로 밖깥쪽의 다포계 공포는 2출목 5포작의 처마끝의 하중을 받치기 위해서 기둥머리 같은 데 짜맞추어 댄 나무부재로 짜여진다.</t>
  </si>
  <si>
    <t>22965</t>
  </si>
  <si>
    <t>외오포작</t>
  </si>
  <si>
    <t>外五包作</t>
  </si>
  <si>
    <t>외이출목오포작과 같은 말로 2출목 5포작으로 건물외부의 다포계 처마 끝의 하중을 받치기 위해 기둥머리 같은 데 짜맞추어 댄 나무 부재를 구성한다.</t>
  </si>
  <si>
    <t>22966</t>
  </si>
  <si>
    <t>외울타리</t>
  </si>
  <si>
    <t>얇게 구성된 대나무 울타리</t>
  </si>
  <si>
    <t>22967</t>
  </si>
  <si>
    <t>외이도</t>
  </si>
  <si>
    <t>external auditory canal</t>
  </si>
  <si>
    <t>귓구멍 어귀로부터 고막에 이르는 ‘S’ 자 모양의 관.</t>
  </si>
  <si>
    <t>22968</t>
  </si>
  <si>
    <t>외이출목내삼출목</t>
  </si>
  <si>
    <t>外二出目內三出目</t>
  </si>
  <si>
    <t>내부를 향해 3번 건물 바깥을 향해 2번 나가있다.</t>
  </si>
  <si>
    <t>22969</t>
  </si>
  <si>
    <t>건평률</t>
  </si>
  <si>
    <t>2297</t>
  </si>
  <si>
    <t>외일출목삼포, 내이출목오포작</t>
  </si>
  <si>
    <t>外一出目三包, 內二出目五包作</t>
  </si>
  <si>
    <t>다포계 처마의 체중를 받치기 위해 기둥머리에 짜맞추어댄 부재의 안쪽에는 2개의 출목과 5개의 포로 쇠서는 보 하부에서 3개로 맞추며 부재의 밖깥쪽에서는 하나의 출목 3개의 포로 쇠서는 보 하부에서 2개로 맞춘 기술을 말한다.</t>
  </si>
  <si>
    <t>22970</t>
  </si>
  <si>
    <t>외장</t>
  </si>
  <si>
    <t>external facing</t>
  </si>
  <si>
    <t>겉에 하는 포장을 말한다. ↔내장.</t>
  </si>
  <si>
    <t>22971</t>
  </si>
  <si>
    <t>외장 마감재용 풍하중</t>
  </si>
  <si>
    <t>wind load for exterior non-structural members</t>
  </si>
  <si>
    <t>건축구조기준에서는 외장재설계용 풍하중이라 하며, 외장재를 설계하는 경우에 적용함. 주골조설계용 풍하중과 구분되는 용어임</t>
  </si>
  <si>
    <t>22973</t>
  </si>
  <si>
    <t>외장공사</t>
  </si>
  <si>
    <t>qurring, 外裝工事</t>
  </si>
  <si>
    <t>①난방배관‧위생배관 또는 덕트(duct) 등이 실내나 복도 등에 노출하였을 때 외장상 덮어씌우는 것을 ｢qurring｣이라고 함. ② 일반적으로 파이프나 덕트를 건축용으로 포장하는 외장공사를 ｢qurring｣이라 일컬음.</t>
  </si>
  <si>
    <t>22974</t>
  </si>
  <si>
    <t>외장부맞춤</t>
  </si>
  <si>
    <t>장부 맞춤 중 가장 간단하며  힘을 적게 받는 중창의 중간살 부분 등에 쓰인다.</t>
  </si>
  <si>
    <t>22975</t>
  </si>
  <si>
    <t>외장재</t>
  </si>
  <si>
    <t>exterior finishing material, 外裝材</t>
  </si>
  <si>
    <t>건물 외부표면을 마무리하는 데 쓰는 재료</t>
  </si>
  <si>
    <t>22976</t>
  </si>
  <si>
    <t>외재</t>
  </si>
  <si>
    <t>imported timber</t>
  </si>
  <si>
    <t>외국산 재료.</t>
  </si>
  <si>
    <t>22977</t>
  </si>
  <si>
    <t>외적 정정</t>
  </si>
  <si>
    <t>statically determinate with respect to reactions</t>
  </si>
  <si>
    <t>구조물이 외력으로부터 안정상태를 유지하기 위해 필요한 최소의 반력만 있는 상태로, 힘의 평형조건(수평력의 평형, 수직력의 평형, 모멘트의 평형)으로 반력이 결정되는 상태.</t>
  </si>
  <si>
    <t>22979</t>
  </si>
  <si>
    <t>building coverage, 建蔽率</t>
  </si>
  <si>
    <t>① 대지면적에 대한 건축면적의 비율. ② 건폐율은 지역에 따라 조례에 의해 구체적으로 지정된다. ③ ＝건축면적률＝건평률. ④ 건폐율의 지정은, 일조(日照)‧채광‧통풍, 연소방지(燃燒防止) 및 소방(消防), 피난 등을 위해 이루어진다.</t>
  </si>
  <si>
    <t>2298</t>
  </si>
  <si>
    <t>외적부정정</t>
  </si>
  <si>
    <t>임의의 외력에 대하여 안정하기 위해 필요 이상의 수의 반력이 있고, 힘의 평형 조건 만으로는 반력의 크기를 결정할 수 없는 구조의 상태.</t>
  </si>
  <si>
    <t>22980</t>
  </si>
  <si>
    <t>외적불안정</t>
  </si>
  <si>
    <t>임의의 부재 및 구조물에 외력을 가했을때 지점 이동이 발생되어 움직이는 상태.</t>
  </si>
  <si>
    <t>22981</t>
  </si>
  <si>
    <t>외적안정</t>
  </si>
  <si>
    <t>임의의 부재 및 구조물에 외력을 가했을때 지점 이동이 발생되지 않는 움직이지 않는 상태.</t>
  </si>
  <si>
    <t>22982</t>
  </si>
  <si>
    <t>외적정정</t>
  </si>
  <si>
    <t>22983</t>
  </si>
  <si>
    <t>외주공사재도급자</t>
  </si>
  <si>
    <t>外注工事再都給者</t>
  </si>
  <si>
    <t>① 자기의 공장에서 가공제조한 특정의 재료와 수공적 숙련 노력 등을 공급하여 특정기한 내에 특정공사 부분을 현장에서 완성하는 것을 도급 맡은 업자. ② 대리석공‧창호공 등은 여기에 속함.</t>
  </si>
  <si>
    <t>22985</t>
  </si>
  <si>
    <t>외주벽</t>
  </si>
  <si>
    <t>extemal wall</t>
  </si>
  <si>
    <t>외벽이 외면을 가리키는 경우와 외주벽을 가리키는 경우가 있기 때문에 구분을 위해 사용하며 건물 바깥쪽을 둘러싸고 있는 벽을 말한다.</t>
  </si>
  <si>
    <t>22986</t>
  </si>
  <si>
    <t>외주비</t>
  </si>
  <si>
    <t>外注費</t>
  </si>
  <si>
    <t>자기회사에서 만들 수 없는 제품이나 부품을 다른 회사에 맡겨 만들게 하는 데 드는 비용</t>
  </si>
  <si>
    <t>22987</t>
  </si>
  <si>
    <t>외줄비계</t>
  </si>
  <si>
    <t>single-pole scaffold, putlog scaffold</t>
  </si>
  <si>
    <t>① 비계기둥이 1줄이고 띠장을 한쪽에만 단비계. ② 경작업 또는 10m 이하의 비계에 이용. 벽과의 간격은 90～45cm로 하고, 띠장간격은 한손작업에서는 1.4m, 두 손 작업에서는 0.9m 정도로 함. ③＝외비계＝외띠장비계＝외쪽비계. ④ 쌍줄비계. ⑤ 벽돌공사에 잘 쓰이므로 ｢bricklayer’s scaffold｣라고도 함.</t>
  </si>
  <si>
    <t>22988</t>
  </si>
  <si>
    <t>외줄홈대</t>
  </si>
  <si>
    <t>두 장 미닫이, 덧홈대 등에 쓰이며  외줄로 홈을 파서 만든 홈통이다.</t>
  </si>
  <si>
    <t>22989</t>
  </si>
  <si>
    <t>건포화증기</t>
  </si>
  <si>
    <t>건도가 1인포화 증기, 즉수분을 전혀 포함하지 않는 상태의 포화증기.</t>
  </si>
  <si>
    <t>2299</t>
  </si>
  <si>
    <t>외지붕</t>
  </si>
  <si>
    <t>① 지붕 마루에서 한쪽 처마까지의 부분. ② = 외쪽 지붕</t>
  </si>
  <si>
    <t>22990</t>
  </si>
  <si>
    <t>외진</t>
  </si>
  <si>
    <t>外陣</t>
  </si>
  <si>
    <t>벽이나 기둥을 겹으로 두른 건물에서 바깥족 둘레에 세운칸이라고도 하며, 벽 이나 기둥으로 켜를 두른 건축물의 바깥부분이다.</t>
  </si>
  <si>
    <t>22991</t>
  </si>
  <si>
    <t>외진기둥</t>
  </si>
  <si>
    <t>外陣柱</t>
  </si>
  <si>
    <t>건축공간을 형성하는 기본 축부로 건축물 구축의 근간이 되는 것으로서 건물의 외부 변두리에 둘러 세운 기둥을 말한다.</t>
  </si>
  <si>
    <t>22992</t>
  </si>
  <si>
    <t>외짝열개</t>
  </si>
  <si>
    <t>한쪽은 여닫는 개폐형식을 띄는 문이고  한개는 열리지 않는 계폐방식이다.</t>
  </si>
  <si>
    <t>22993</t>
  </si>
  <si>
    <t>외쪽따내기맞춤</t>
  </si>
  <si>
    <t>single notched joint</t>
  </si>
  <si>
    <t>다른쪽의 하나의 밖깥쪽 부재에 맞추어 넓이을 똑같게 따내어 맞추는 맞춤을 말한다.</t>
  </si>
  <si>
    <t>22995</t>
  </si>
  <si>
    <t>외쪽미닫이</t>
  </si>
  <si>
    <t>한쪽으로 구성된 옆으로 밀어서 열고 닫는 방식의 개폐형식.</t>
  </si>
  <si>
    <t>22996</t>
  </si>
  <si>
    <t>외쪽비계</t>
  </si>
  <si>
    <t>⇨외줄비계(＝).</t>
  </si>
  <si>
    <t>22997</t>
  </si>
  <si>
    <t>외쪽지붕</t>
  </si>
  <si>
    <t>shed roof, pent roof, single-pitch roof, 片屋蓋</t>
  </si>
  <si>
    <t>지붕의 모양별 종류의 하나로 지붕 전체가 한쪽으로만 기울어진 지붕을 말한다.</t>
  </si>
  <si>
    <t>22998</t>
  </si>
  <si>
    <t>외쪽플러시문</t>
  </si>
  <si>
    <t>플러시문의 한쪽에만 합판을 붙인 것.</t>
  </si>
  <si>
    <t>22999</t>
  </si>
  <si>
    <t>1침실 주택</t>
  </si>
  <si>
    <t>one bedroom house</t>
  </si>
  <si>
    <t>23</t>
  </si>
  <si>
    <t>HP 셸</t>
  </si>
  <si>
    <t>hyperbolic paraboloidal shell</t>
  </si>
  <si>
    <t>서로 반대방향으로 구부러진 2개의 포물선 가운데 하나를 다른 포물선을 따라 이동시킬 때 나타나는 곡면을 갖는 셸</t>
  </si>
  <si>
    <t>230</t>
  </si>
  <si>
    <t>건현</t>
  </si>
  <si>
    <t>해양건축물의 흘수선으로부터 하부구조 최상단까지의 높이.  프리보드는 상시(常時)의 해상(海象)조건에 대하여 상부구조에 파도가 넘쳐 들어오지 않도록 설정된다. 이상(異常)시에 파도가 넘쳐 들어오는 것은 허용해도 상부구조에 침수 혹은 손상이 생기지 않도록 배려가 필요하다. 부유식의 경우 프리보드는 적재량에 의해 변화하므로 최대 적재시의 프리보드를 검토의 대상으로 하는 것이 바람직하다.선박의 경우는 국제조건에서 프리보드의 규정이 있으며 안전성을 확인하도록 되어 있다.</t>
  </si>
  <si>
    <t>2300</t>
  </si>
  <si>
    <t>외천장</t>
  </si>
  <si>
    <t>椳天障</t>
  </si>
  <si>
    <t>외반자와 같은 말로써 한 정간이 장방형을 형태를 띄는 우물반자</t>
  </si>
  <si>
    <t>23000</t>
  </si>
  <si>
    <t>외측벽</t>
  </si>
  <si>
    <t>outside wall, 外側壁</t>
  </si>
  <si>
    <t>건축물 가장 바깥쪽에 있는 면</t>
  </si>
  <si>
    <t>23001</t>
  </si>
  <si>
    <t>외측보</t>
  </si>
  <si>
    <t>outside girder, outside girder string, 外側－</t>
  </si>
  <si>
    <t>가장 외측에 있는 양끝에 위치한 보</t>
  </si>
  <si>
    <t>23002</t>
  </si>
  <si>
    <t>외측주</t>
  </si>
  <si>
    <t>外側柱</t>
  </si>
  <si>
    <t>제일 밖깥쪽에 있는 기둥</t>
  </si>
  <si>
    <t>23003</t>
  </si>
  <si>
    <t>외칸방</t>
  </si>
  <si>
    <t>한칸으로 된 방</t>
  </si>
  <si>
    <t>23004</t>
  </si>
  <si>
    <t>외투실</t>
  </si>
  <si>
    <t>cloak room, check room, 外套室</t>
  </si>
  <si>
    <t>외래객이  입구에서 일시 외투 기타를 맡기는 방.</t>
  </si>
  <si>
    <t>23005</t>
  </si>
  <si>
    <t>외팔보</t>
  </si>
  <si>
    <t>한쪽 끝이 고정되고 다른 끝은 받쳐 지지 않은 상태로 되어 있는 보</t>
  </si>
  <si>
    <t>23006</t>
  </si>
  <si>
    <t>외포</t>
  </si>
  <si>
    <t>外包</t>
  </si>
  <si>
    <t>외공포와 같은 말로 건물 기둥위 건물 외부에 있는 공포</t>
  </si>
  <si>
    <t>23007</t>
  </si>
  <si>
    <t>외향성장형목재</t>
  </si>
  <si>
    <t>外向成長形木材</t>
  </si>
  <si>
    <t>껍질 바로 밑에서 바깥쪽으로 자라나는 성질의 나무를 제재한 목재.</t>
  </si>
  <si>
    <t>23008</t>
  </si>
  <si>
    <t>외형도</t>
  </si>
  <si>
    <t>outside drawing, 外形圖</t>
  </si>
  <si>
    <t>물체의 겉표면만을 나타낸 도면.</t>
  </si>
  <si>
    <t>23009</t>
  </si>
  <si>
    <t>걷이</t>
  </si>
  <si>
    <t>① 기둥 위에 얹는 보목의 안팎 어깨 부분을 깎아내는 일(바심하는 꾸밈새). ② 소매걷이‧도래걷이‧반걷이‧민걷이의 종류가 있다. ③ ＝거지.</t>
  </si>
  <si>
    <t>2301</t>
  </si>
  <si>
    <t>외호면</t>
  </si>
  <si>
    <t>外弧面</t>
  </si>
  <si>
    <t>개구부를 하나의 부재로 지지할 수 없는 경우에 쐐기 모양으로 만든 부재를 곡선적으로 쌓아올린 구조의 외부에 있는 곡선</t>
  </si>
  <si>
    <t>23010</t>
  </si>
  <si>
    <t>외홈통</t>
  </si>
  <si>
    <t>outside built-in gutter</t>
  </si>
  <si>
    <t>건축물의 가장자리의 겉면에 위치되는 건축물의 지붕 빗물을 받아 배출시키킄 통이나 관을 말한다.</t>
  </si>
  <si>
    <t>23011</t>
  </si>
  <si>
    <t>외홈통끝</t>
  </si>
  <si>
    <t>건축물의 가장자리의 겉면에 위치되는 건축물의 지붕 빗물을 받아 배출시키킄 통이나 관의 가장 바깥쪽 부분을 말한다.</t>
  </si>
  <si>
    <t>23012</t>
  </si>
  <si>
    <t>왼편달기</t>
  </si>
  <si>
    <t>외여닫이를 왼편으로 여닫을 수 있게 다는 것.</t>
  </si>
  <si>
    <t>23013</t>
  </si>
  <si>
    <t>왼편달기문</t>
  </si>
  <si>
    <t>left-hand door, left-hand hung door</t>
  </si>
  <si>
    <t>왼편에 정첩이 달린 문.</t>
  </si>
  <si>
    <t>23014</t>
  </si>
  <si>
    <t>요</t>
  </si>
  <si>
    <t>거주자의 특성에 의해 종류가 나뉘는 일본 기숙사의 일종.</t>
  </si>
  <si>
    <t>23015</t>
  </si>
  <si>
    <t>요각법</t>
  </si>
  <si>
    <t>slope, deflection method, 僥角法</t>
  </si>
  <si>
    <t>처짐각법이라 불리기도하며, 부정정 구조물의 해석방법 중 하나이다. 기본적으로 절점과 부재의 회전각을 미지수로하며 변위법 또는 강성도법에 속한다.</t>
  </si>
  <si>
    <t>23016</t>
  </si>
  <si>
    <t>요구 성능</t>
  </si>
  <si>
    <t>performance criteria</t>
  </si>
  <si>
    <t>건축물 또는 건축 부품 등의 설계에 있어서 확보할 것이 요구되는 성능.</t>
  </si>
  <si>
    <t>23017</t>
  </si>
  <si>
    <t>요동</t>
  </si>
  <si>
    <t>[1] 주파수 또는 진폭이 진동적으로 변화하는 것. [2] 주기가 긴 진동.</t>
  </si>
  <si>
    <t>23019</t>
  </si>
  <si>
    <t>걸대</t>
  </si>
  <si>
    <t>① 높은 곳에 물건을 걸 때에 쓰는 장대. ② 머리부분을 에어내어 물건에 달린 코를 꿰게 되어 있음.</t>
  </si>
  <si>
    <t>2302</t>
  </si>
  <si>
    <t>요동 로스톨</t>
  </si>
  <si>
    <t>oscillating grate</t>
  </si>
  <si>
    <t>진동하는 격자. 흔들리는 격자.</t>
  </si>
  <si>
    <t>23021</t>
  </si>
  <si>
    <t>요동 모드</t>
  </si>
  <si>
    <t>oscillating mode</t>
  </si>
  <si>
    <t>주파수 또는 진폭이 두 지점 사이를 진동하며 생기는 모드</t>
  </si>
  <si>
    <t>23022</t>
  </si>
  <si>
    <t>요동막이</t>
  </si>
  <si>
    <t>intertruss bracing</t>
  </si>
  <si>
    <t>횡자굴을 방지하기 위한 보강재.</t>
  </si>
  <si>
    <t>23023</t>
  </si>
  <si>
    <t>요소수지</t>
  </si>
  <si>
    <t>ureaform aldehyde resin, 尿素樹脂</t>
  </si>
  <si>
    <t>① 합성수지 중 열경화성수지. ② 원료는 요소와 포르말린으로 초기 합축물을 탁수하여 축합한 것에 펄프‧착색제 등을 첨가하여 성형재료로 만든 것. ③ 무색수지이므로 착색이 자유로움. ④ 내열성은 100℃ 이하에서는 연속 사용할 수 있음. ⑤ 약산‧약알칼리‧벤졸‧알코올‧유지류 등에는 거의 침해되지 않음. ⑥ 전기저항은 페놀보다 좀 약하나 아크(電弧)에는 견딜 수 있음. ⑦ 노화성(老化性)이 있고 열탕에는 약함. ⑧ 접착제‧도료 등으로 사용하려면 프타놀 등으로 처리하여 유기용제에 녹여서 알키드수지와 혼합하여 씀. ⑨ 공업용보다는 일용품‧장식품 등에 많이 사용.</t>
  </si>
  <si>
    <t>23026</t>
  </si>
  <si>
    <t>요소수지도료</t>
  </si>
  <si>
    <t>ureaform aldehyde resin paint, 尿素樹脂塗料</t>
  </si>
  <si>
    <t>① 요소와 포르말린을 가열 축합한 요소수지를 알코올 또는 물로 용해한 것. ② 무색투명하며 도막이 딱딱하고 광택이 좋다. 내광성‧내유성‧내화성이 강함. ③용제를 사용한 것은 내수성이 상당히 강하나 수성인 것은 내수성이 떨어진다. 끓는 물과 담뱃불에도 흠집이 생기지 않는다. 다른 칠감을 밑칠로 할 수 없음.</t>
  </si>
  <si>
    <t>23027</t>
  </si>
  <si>
    <t>요소수지접착제</t>
  </si>
  <si>
    <t>ureaform aldehyde resin paste, 尿素樹脂接着劑</t>
  </si>
  <si>
    <t>① 목재 접합용의 합성수지계 접착제(풀). ② 요소와 포르말린의 초기 축합물을 탈수하여 축합한 접착제. ③ 접착법에는 혼합접착법‧분리접착법‧가열접착법 등이 있음. ④ 무색투명한 액체로 내수성‧접착성이 우수함.</t>
  </si>
  <si>
    <t>23028</t>
  </si>
  <si>
    <t>요소작업</t>
  </si>
  <si>
    <t>⇨활동(＝).</t>
  </si>
  <si>
    <t>23029</t>
  </si>
  <si>
    <t>걸레개수통</t>
  </si>
  <si>
    <t>slop sink</t>
  </si>
  <si>
    <t>⇨개수기.</t>
  </si>
  <si>
    <t>2303</t>
  </si>
  <si>
    <t>요소작업목록표</t>
  </si>
  <si>
    <t>activity list, 要素作業目錄表</t>
  </si>
  <si>
    <t>① 네트워크(⇦)의 용어, ② ＝요소작업분류(分類)표. ③ 계획사업 중 중요한 공정들을 뽑아서 작성하는데, 이때 작업순서에 의한 배치는 할 필요가 없으나 작업상호간의 연관성, 즉 선행‧후속 혹은 병행 등의 관계를 명확히 함.</t>
  </si>
  <si>
    <t>23030</t>
  </si>
  <si>
    <t>요소작업분류표</t>
  </si>
  <si>
    <t>⇨요소작업목록표(＝).</t>
  </si>
  <si>
    <t>23031</t>
  </si>
  <si>
    <t>요시노선반</t>
  </si>
  <si>
    <t>선반의 엇갈이선반과 통재선반이 나뉘어져 있는 장식선반의 일종이다.</t>
  </si>
  <si>
    <t>23032</t>
  </si>
  <si>
    <t>요양소</t>
  </si>
  <si>
    <t>(미) sanitarium, (영) sanatorium</t>
  </si>
  <si>
    <t>장기환자들이 요양하도록 시설을 형성해 놓은 보건 기관</t>
  </si>
  <si>
    <t>23034</t>
  </si>
  <si>
    <t>요양형 병상군</t>
  </si>
  <si>
    <t>long term care beds</t>
  </si>
  <si>
    <t>오래 입원하는  아픈 사람들에게 알맞는 치료 서비스를 하기 위해 설치 되어진 병원에 편하게 오고 갈 수 있는 장소</t>
  </si>
  <si>
    <t>23035</t>
  </si>
  <si>
    <t>요오드 전구</t>
  </si>
  <si>
    <t>quartz iodine lamp</t>
  </si>
  <si>
    <t>전구 내에 요오드 가스를 봉입한 텅스텐 백열전구로서 할로겐 전구의 일종이다.</t>
  </si>
  <si>
    <t>23036</t>
  </si>
  <si>
    <t>요육 시설</t>
  </si>
  <si>
    <t>facilities for clinic and education</t>
  </si>
  <si>
    <t>치료를 하면서 교육하는 시설이다.</t>
  </si>
  <si>
    <t>23037</t>
  </si>
  <si>
    <t>요잉</t>
  </si>
  <si>
    <t>yawing: yaw</t>
  </si>
  <si>
    <t>물체의 수직축을 기준으로 회전 운동(진동)을 의미한다. 즉, x축, y축, z축을 기준으로 하는 회전운동에서 z축을 중심축으로 하는 회전 운동이다.</t>
  </si>
  <si>
    <t>23038</t>
  </si>
  <si>
    <t>요트 하우스</t>
  </si>
  <si>
    <t>yacht house</t>
  </si>
  <si>
    <t>클럽하우스에 항구에 속해있는 요트가 있는 항구</t>
  </si>
  <si>
    <t>23039</t>
  </si>
  <si>
    <t>걸레받이</t>
  </si>
  <si>
    <t>baseboard, plinth, skirting, wash board, skirting board, mop board</t>
  </si>
  <si>
    <t>① 벽의 하단(굽도리), 바닥과 접하는 곳에 가로댄 부재. ② 벽면의 보호와 실내의 장식이 됨. ③ 재료는 목재‧석재‧타일‧고무‧금속판 등을 씀. ④ 보통 턱보다 두드러지게 하지만 벽재료에 따라 벽보다 들여 밀기도 하며 두께 2.0～3.0cm (보통 2.5cm)이고, 너비는 10～20cm의 널로 하고 빗겨서 쓰기도 함. ⑤ 걸레받이는 바닥미장공사 전에 할 때와 끝난 다음에 할 때가 있음.</t>
  </si>
  <si>
    <t>2304</t>
  </si>
  <si>
    <t>요해도</t>
  </si>
  <si>
    <t>intelligibility</t>
  </si>
  <si>
    <t>문장과 단어를 듣는 특성을 평가할 수 있는 지표로, 문장 또는 단어로 구성된 시험 음성을 청취시켜 정확히 듣는 비율을 백분율로 표시한 것이다. 문장 요해도, 단어 요해도가 있다.</t>
  </si>
  <si>
    <t>23040</t>
  </si>
  <si>
    <t>욕구반응</t>
  </si>
  <si>
    <t>慾求反應</t>
  </si>
  <si>
    <t>① 어떤 반응을 얻거나 작용이 이루어졌을 때 일어나는 반응. ② 색채 반응의 하나.</t>
  </si>
  <si>
    <t>23041</t>
  </si>
  <si>
    <t>bathroom, 浴室</t>
  </si>
  <si>
    <t>① 목욕실. ②서양에서의  bathroom은 화장실을 의미하는 경우도 있음.</t>
  </si>
  <si>
    <t>23042</t>
  </si>
  <si>
    <t>욕실기구</t>
  </si>
  <si>
    <t>bath room fixture, 浴室器具</t>
  </si>
  <si>
    <t>욕실에 필요한 설비기구의 총칭을 의미한다.</t>
  </si>
  <si>
    <t>23043</t>
  </si>
  <si>
    <t>욕장</t>
  </si>
  <si>
    <t>thermae, 浴場</t>
  </si>
  <si>
    <t>여러사람들이 들어가서 목욕을 하는 공간</t>
  </si>
  <si>
    <t>23044</t>
  </si>
  <si>
    <t>욕조</t>
  </si>
  <si>
    <t>bath tub, 浴槽</t>
  </si>
  <si>
    <t>① 점토제품 중 위생도기. ② 구미식 욕실용으로 주형(舟形)으로 된 것이 있음. ③ 한 사람씩 들어가서 누울 수 있을 정도이며 급수‧급탕‧배수구가 있고 경질‧미려한 형태의 것임. ④ ＝욕통.</t>
  </si>
  <si>
    <t>23046</t>
  </si>
  <si>
    <t>용가봉</t>
  </si>
  <si>
    <t>filler rod</t>
  </si>
  <si>
    <t>용착금속을 만들기 위해서 용해용으로 공급되는 막대모양의 금속.</t>
  </si>
  <si>
    <t>23047</t>
  </si>
  <si>
    <t>용가재</t>
  </si>
  <si>
    <t>filler metal</t>
  </si>
  <si>
    <t>용접접합을 구성하는데 첨가되는 금속 또는 합금재. 용입재라고도 함.</t>
  </si>
  <si>
    <t>23048</t>
  </si>
  <si>
    <t>용고새</t>
  </si>
  <si>
    <t>ridge thatch, straw thatch for the ridge</t>
  </si>
  <si>
    <t>초가의 지붕마루에 덮는 'ㅅ'자형으로 엮은 이엉</t>
  </si>
  <si>
    <t>23049</t>
  </si>
  <si>
    <t>용극방식</t>
  </si>
  <si>
    <t>consumable electrode process</t>
  </si>
  <si>
    <t>모재와 전극 사이에 발생시킨 아크 열(arc heat)로 모재와 전극을 용해하는 용접 방식이다. 전극 자신이 아크를 발생시켜서 그 열로써 용융되어 용융금속으로 된다.</t>
  </si>
  <si>
    <t>23050</t>
  </si>
  <si>
    <t>용기상 구조물</t>
  </si>
  <si>
    <t>vessel type structure</t>
  </si>
  <si>
    <t>구형, 원통형, 원추형 등의 형상을 가진 해양건축물. 대공간을 기둥 없이 덮는 구조물로서 육상에서는 일반적으로 쉘구조, 공기막구조, 현수구조, 스페이스프레임구조, 절판(折板)구조 등을 생각할 수 있지만 혹독한 환경조건에서 사용되는 해상건축물로서는 쉘구조가 적합하다. 쉘 중에도 정수압(精水壓), 파력 등에 대하여 유리한 것은 수평회전면에 대하여 특별한 방향성을 가지지 않는 구형, 원추형, 원통형, 도넛형 등의 형상을 가진 용기타입의 회전체 쉘이 있다. 해양에 있어서 구체적인 용기타입구조물로서는 해양전망탑․수족관․수중거주시설․수중유보도(遊步道)․심해잠수정 등이 있다.</t>
  </si>
  <si>
    <t>23052</t>
  </si>
  <si>
    <t>용기와발</t>
  </si>
  <si>
    <t>전통건축에서 용기와의 일종으로 발을 붙인 것.</t>
  </si>
  <si>
    <t>23053</t>
  </si>
  <si>
    <t>용기잠함</t>
  </si>
  <si>
    <t>용기잠함은 잠함 또는 압기(케이슨)잠함과 동일한 의미이다.</t>
  </si>
  <si>
    <t>23054</t>
  </si>
  <si>
    <t>용기잠함공법</t>
  </si>
  <si>
    <t>잠함공법 또는 압기잠함공법과 동일한 의미이다.</t>
  </si>
  <si>
    <t>23055</t>
  </si>
  <si>
    <t>용기잠함기초</t>
  </si>
  <si>
    <t>건축물의 기초부분을 만들기위한 잠함공법과 동일한 의미.</t>
  </si>
  <si>
    <t>23056</t>
  </si>
  <si>
    <t>용기화</t>
  </si>
  <si>
    <t>instrumental drawing, 用器畵</t>
  </si>
  <si>
    <t>자, 각도기, 컴퍼스 따위의 기구를 써서 물체를 점이나 선으로 나타내는 기하학적 그림. 토목, 건축,기계 따위의 설계에 쓴다.</t>
  </si>
  <si>
    <t>23057</t>
  </si>
  <si>
    <t>용도 구획</t>
  </si>
  <si>
    <t>방화 구획의 하나로 건물에 쓰이며 다른 부분을 서로 경계를 짓는 수단</t>
  </si>
  <si>
    <t>23059</t>
  </si>
  <si>
    <t>걸레받이두겁</t>
  </si>
  <si>
    <t>base moulding, base cap, -頭匣</t>
  </si>
  <si>
    <t>걸레받이의 윗면에 장식으로 덧대는 쇠시리한 재.</t>
  </si>
  <si>
    <t>2306</t>
  </si>
  <si>
    <t>용도 지역</t>
  </si>
  <si>
    <t>use zones</t>
  </si>
  <si>
    <t>건축물의 용도를 제한을 하는 지역제. →용도 지역(=).</t>
  </si>
  <si>
    <t>23060</t>
  </si>
  <si>
    <t>용도 지역제</t>
  </si>
  <si>
    <t>use zoning</t>
  </si>
  <si>
    <t>토지를 기능과 작성에 따라 적합하게 구분하여 일정한 지역으로 지정하여 용도를 제한 하는 지역제</t>
  </si>
  <si>
    <t>23061</t>
  </si>
  <si>
    <t>용도 혼합</t>
  </si>
  <si>
    <t>mixed use</t>
  </si>
  <si>
    <t>주거, 산업, 교육, 문화 등의 상이한 기능 요소들을 상호 밀접한 관계를 가실 수 있도록 연계하는 것.</t>
  </si>
  <si>
    <t>23062</t>
  </si>
  <si>
    <t>용도단위법</t>
  </si>
  <si>
    <t>unit use method, 用途單位法</t>
  </si>
  <si>
    <t>① 공사를 할 때 필요한 재료 수량, 노무 수량을 상세하게 산출하지 않고 과거의 공사 실적 자료를 바탕으로 공사비를 개략적으로 작성하는 적산방법(개산견적) 중 하나. ② =비교평가법.</t>
  </si>
  <si>
    <t>23063</t>
  </si>
  <si>
    <t>용도적지역</t>
  </si>
  <si>
    <t>用途的地域</t>
  </si>
  <si>
    <t>용도적 시점에서 구분되는 지역으로 대상 부동산이 속한 지역을 인근지역, 인근지역과 유사한 지역특성을 갖는 다른 지역을 유사지역으로 구분함. →용도지역.</t>
  </si>
  <si>
    <t>23064</t>
  </si>
  <si>
    <t>용도지구</t>
  </si>
  <si>
    <t>use district, 用途地區</t>
  </si>
  <si>
    <t>합리적 토지이용을 위하여 토지를 일정지구로 구분하여 행위를 제한하는 지역으로 「국토의 계획 및 이용에 관한 법률」 에 의한 용도지구는 경관지구, 고도지구, 방화지구, 방재지구, 보호지구, 취락지구, 개발진흥지구, 특정용도제한지구, 복합용도지구 등으로 구분함.</t>
  </si>
  <si>
    <t>23065</t>
  </si>
  <si>
    <t>용도지역</t>
  </si>
  <si>
    <t>use zoning, 用途地域</t>
  </si>
  <si>
    <t>토지의 이용 및 건축물의 용도·건폐율·용적률·높이 등을 제한함으로써 토지를 경제적·효율적으로 이용하고 공공복리의 증진을 도모하기 위하여 서로 중복되지 않게 도시·군관리계획으로 결정하는 지역을 의미함. 주거지역‧상업지역‧공업지역‧녹지지역 등으로 구분함.</t>
  </si>
  <si>
    <t>23066</t>
  </si>
  <si>
    <t>용도지역제</t>
  </si>
  <si>
    <t>use district, use zoning, 用途地域制</t>
  </si>
  <si>
    <t>토지를 경제적이고 효율적으로 이용하고 공공복리의 증진을 도모하기 위하여 건물의 용도나 규모, 구조 등을 제한하는 제도.</t>
  </si>
  <si>
    <t>23067</t>
  </si>
  <si>
    <t>용두</t>
  </si>
  <si>
    <t>龍頭</t>
  </si>
  <si>
    <t>집의 합각머리나 너새 끝에 얹는 용의 머리처럼 생긴 물건</t>
  </si>
  <si>
    <t>23068</t>
  </si>
  <si>
    <t>용두각</t>
  </si>
  <si>
    <t>龍頭刻</t>
  </si>
  <si>
    <t>건축물, 승교, 상여 따위에 다는 용의 머리 모양을 새긴 장식</t>
  </si>
  <si>
    <t>23069</t>
  </si>
  <si>
    <t>걸레받이소란</t>
  </si>
  <si>
    <t>base shoe, -小欄</t>
  </si>
  <si>
    <t>걸레받이와 마룻바닥의 접속부에 눌러댄 소란.</t>
  </si>
  <si>
    <t>2307</t>
  </si>
  <si>
    <t>용두리</t>
  </si>
  <si>
    <t>나무의 구조 중에 물과 양분을 이동시켜주는 통로 역할을 하는 부위(목질부)가 혹처럼 나와 있는 것.</t>
  </si>
  <si>
    <t>23070</t>
  </si>
  <si>
    <t>용두박이</t>
  </si>
  <si>
    <t>龍頭－</t>
  </si>
  <si>
    <t>용머리를 고정하는 쇠못(瓦針).</t>
  </si>
  <si>
    <t>23071</t>
  </si>
  <si>
    <t>용두와</t>
  </si>
  <si>
    <t>23072</t>
  </si>
  <si>
    <t>용락</t>
  </si>
  <si>
    <t>burn through, metal down, 鎔落</t>
  </si>
  <si>
    <t>용융금속이 홈의 뒷면에 녹아내리는 현상.</t>
  </si>
  <si>
    <t>23073</t>
  </si>
  <si>
    <t>용락받침</t>
  </si>
  <si>
    <t>melt backing</t>
  </si>
  <si>
    <t>① 뒷면받침의 일종이며, 용융금속의 용락을 방지하기 위해서 사용하는 것. ②특히 내화성이 큰 플럭스를 뒷면으로부터 밀어 올려서 작업하는 뒷면 받침법.</t>
  </si>
  <si>
    <t>23074</t>
  </si>
  <si>
    <t>용량</t>
  </si>
  <si>
    <t>capacity</t>
  </si>
  <si>
    <t>주어진 기간 동안 개별 전문가 또는 작업 그룹이 할 수 있는 작업의 양.</t>
  </si>
  <si>
    <t>안용한</t>
  </si>
  <si>
    <t>23075</t>
  </si>
  <si>
    <t>용량병</t>
  </si>
  <si>
    <t>容量炳</t>
  </si>
  <si>
    <t>유도관로 또는 굴뚝목과 굴뚝 배기가스 통로의 단면적이 작은 병으로 온돌병의 하나임.</t>
  </si>
  <si>
    <t>23076</t>
  </si>
  <si>
    <t>용마루</t>
  </si>
  <si>
    <t>ridge of roof, 龍－</t>
  </si>
  <si>
    <t>지붕 가운데 부분에 있는 가장 높은 수평마루</t>
  </si>
  <si>
    <t>23077</t>
  </si>
  <si>
    <t>용마루깔기기와</t>
  </si>
  <si>
    <t>ridge under tile</t>
  </si>
  <si>
    <t>① 용마루기와 밑에 까는 평기와로서 표준평기와보다 길이가 짧음. ② ｢under-ridge tile｣ 또는 간단히 ｢under-tile｣이라고도 함.</t>
  </si>
  <si>
    <t>23079</t>
  </si>
  <si>
    <t>걸레받이형방열기</t>
  </si>
  <si>
    <t>baseboard radiator, baseboard heater, -型放熱氣</t>
  </si>
  <si>
    <t>걸레받이형으로 된 방열기.</t>
  </si>
  <si>
    <t>2308</t>
  </si>
  <si>
    <t>용마루지붕</t>
  </si>
  <si>
    <t>ridged roof</t>
  </si>
  <si>
    <t>지붕 가운데 부분에 있는 가장 높은 수평 마루가 있는 집의 맨 꼭대기 부분을 덮어 씌우는 덮개</t>
  </si>
  <si>
    <t>23080</t>
  </si>
  <si>
    <t>용마루처마</t>
  </si>
  <si>
    <t>지붕 가운데 부분에 있는 가장 높은 수평 마루에 지분이 도리 밖으로 내민 부분</t>
  </si>
  <si>
    <t>23081</t>
  </si>
  <si>
    <t>용마룻대</t>
  </si>
  <si>
    <t>ridge piece, 龍棟</t>
  </si>
  <si>
    <t>상량보라고도 하며 지붕틀 맨위쪽에 있는가장 중요한 마룻대</t>
  </si>
  <si>
    <t>23082</t>
  </si>
  <si>
    <t>용마름</t>
  </si>
  <si>
    <t>ridge thatch</t>
  </si>
  <si>
    <t>지붕의 용마루에 덮히는 초가집의 지붕이나 담을 이기 위하여 짚이나 새 따위로 엮은 물건의 일종으로  ㅅ자형으로 되어 있다.</t>
  </si>
  <si>
    <t>23083</t>
  </si>
  <si>
    <t>용머리</t>
  </si>
  <si>
    <t>ridge and tile, 龍頭瓦, 龍頭</t>
  </si>
  <si>
    <t>용마루의 아래에는 암마루장, 맨 위에 숫마루장을 깔고 용마루의 양끝을 마감하는 용머리기와가 있고 용의 머리 모양의 장식 기와로 지붕 용마루 양끝에 쓰인다.</t>
  </si>
  <si>
    <t>23084</t>
  </si>
  <si>
    <t>용머리 장식 기와</t>
  </si>
  <si>
    <t>마루를 타넘어 설치된 형식의 용머리에서 마루 좌우로 나뉘어진 부분의 기와.</t>
  </si>
  <si>
    <t>23085</t>
  </si>
  <si>
    <t>용머리각</t>
  </si>
  <si>
    <t>보머리나 초화지을 용머리 모양으로 깎아서 입체의 형상을 만든것.</t>
  </si>
  <si>
    <t>23086</t>
  </si>
  <si>
    <t>용머리대</t>
  </si>
  <si>
    <t>용머리를 붙이는 기와대.</t>
  </si>
  <si>
    <t>23087</t>
  </si>
  <si>
    <t>용보</t>
  </si>
  <si>
    <t>dragon beam</t>
  </si>
  <si>
    <t>지붕골이 있는 처마의 발을 받치는 보로 귀찹이보와 깔도리 모서리에 이어진다.</t>
  </si>
  <si>
    <t>23089</t>
  </si>
  <si>
    <t>걸레싱크</t>
  </si>
  <si>
    <t>mop sink</t>
  </si>
  <si>
    <t>2309</t>
  </si>
  <si>
    <t>용사</t>
  </si>
  <si>
    <t>metallizing spraying, 鎔射</t>
  </si>
  <si>
    <t>① 용접에 있어서 금속 또는 금속 화합물의 미분말을 가열하여 반용융상태로 만들어 분사하여 밀착 피복시키는 방법. ② 용사하는 재료의 형상에는 와이어 또는 막대 모양으로 된 것(선식)과 분말 모양의 것(분말식)이 있으며 각각 적합한 용사용건을 사용. ③ 가열방법으로는 종래의 가스불꽃 또는 아크를 사용하는 방법과 근년에 발달한 플라즈마를 사용하는 플라즈마 용사가 있음. ④용사는 내식‧내열‧내마모 등의 광범위한 용도가 있으며, 기계부품 항공기‧로켓 등에 이용.</t>
  </si>
  <si>
    <t>23090</t>
  </si>
  <si>
    <t>용사효율</t>
  </si>
  <si>
    <t>spraying efficiency, 鎔射效率</t>
  </si>
  <si>
    <t>용사(鎔射)할 때에 사용된 용사재에 대한 용착량의 백분율.</t>
  </si>
  <si>
    <t>23091</t>
  </si>
  <si>
    <t>용성용제</t>
  </si>
  <si>
    <t>fused flux, 溶性溶劑</t>
  </si>
  <si>
    <t>① 광물성 원료를 고온으로 용융한 후에 분류하여 만든 유리 모양의 용제. ② 주로 서브머지드 아크용접‧일렉트로 슬래그용접 등에 이용되고 있음.</t>
  </si>
  <si>
    <t>23092</t>
  </si>
  <si>
    <t>용수</t>
  </si>
  <si>
    <t>light water, 用水</t>
  </si>
  <si>
    <t>① 중수(heavy water)에 대한 보통의 물(경수). ② 관개(灌漑)‧방화(防火)‧음료에 쓰이는 물. ③ 콘크리트에 쓰이는 물은 산분(酸分)‧기름기‧점토분‧유기질 등의 유해물질이 들어 있지 않은 맑은 물이 좋음. 특히 염분은 철근콘크리트에 유해함.</t>
  </si>
  <si>
    <t>23093</t>
  </si>
  <si>
    <t>용수비</t>
  </si>
  <si>
    <t>water expenses</t>
  </si>
  <si>
    <t>기업에서 1년 동안 생산용, 사무실용, 직원의 음료용 따위로 사용된 모든 물의 비용</t>
  </si>
  <si>
    <t>23094</t>
  </si>
  <si>
    <t>용수선상 집락</t>
  </si>
  <si>
    <t>산기슭 특히 부채꼴 모양 땅 끝의 지하수 용출지에 조성된 집단 취락지역.</t>
  </si>
  <si>
    <t>23095</t>
  </si>
  <si>
    <t>용수조</t>
  </si>
  <si>
    <t>artesian spring tank</t>
  </si>
  <si>
    <t>건물의 지하 구멍이나 홈 등에서 스며 나오는 지하수를 모아 처리하기 위한 수조이다. 우수 배수조와 겸하는 경우도 있다.</t>
  </si>
  <si>
    <t>23096</t>
  </si>
  <si>
    <t>용수철와셔</t>
  </si>
  <si>
    <t>① 스프링이 달린 와셔. ② ＝spring lock washer.</t>
  </si>
  <si>
    <t>23097</t>
  </si>
  <si>
    <t>용수철정첩</t>
  </si>
  <si>
    <t>spring hinge</t>
  </si>
  <si>
    <t>용수철을 장치하여 자동적으로 개폐하는 정첩.</t>
  </si>
  <si>
    <t>23098</t>
  </si>
  <si>
    <t>HPC 공법</t>
  </si>
  <si>
    <t>HPC method</t>
  </si>
  <si>
    <t>기둥, 보 등의 주요 구조부에 H형강을 사용하고, 벽, 바닥 등에 프리캐스트 콘크리트판을 사용한 조립 공법의 일종.</t>
  </si>
  <si>
    <t>231</t>
  </si>
  <si>
    <t>용융 아연 도금</t>
  </si>
  <si>
    <t>hot dip galvanizing； hot dip zincing</t>
  </si>
  <si>
    <t>450℃ 정도로 용융된 아연 속에 재료를 침지해서 표면에 아연층을 형성시키는 것.</t>
  </si>
  <si>
    <t>23100</t>
  </si>
  <si>
    <t>용융금속침지법</t>
  </si>
  <si>
    <t>hot dipping, 鎔融金屬浸漬法</t>
  </si>
  <si>
    <t>피복금속의 용융액에 담가 도금하는 것으로 금속피막에 의한 방식방법의 하나.</t>
  </si>
  <si>
    <t>23101</t>
  </si>
  <si>
    <t>용융로진</t>
  </si>
  <si>
    <t>鎔融rosin</t>
  </si>
  <si>
    <t>로진을 용융하여 생긴 불휘발성의 잔유물.</t>
  </si>
  <si>
    <t>23102</t>
  </si>
  <si>
    <t>용융속도</t>
  </si>
  <si>
    <t>melting rate, burn-off rate, 鎔融速度</t>
  </si>
  <si>
    <t>① 단위시간에 용융하는 용접봉 또는 와이어의 길이 또는 중량의 뜻. ② 일반적으로 mm/mim, 또는 g/min으로 나타냄.</t>
  </si>
  <si>
    <t>23103</t>
  </si>
  <si>
    <t>용융슬래그</t>
  </si>
  <si>
    <t>liquid slag, molten slag, 鎔融－</t>
  </si>
  <si>
    <t>용접중에용융 상태에 있는 플럭스나 그 분해 생성물</t>
  </si>
  <si>
    <t>23104</t>
  </si>
  <si>
    <t>용융압접법</t>
  </si>
  <si>
    <t>fusion pressure welding process, 鎔融壓接法</t>
  </si>
  <si>
    <t>① 피용접재를 맞대고 용융슬래그를 매체로 하여 그 저항 발열에 의해서 압접면을 가열한 후에 압력을 가해서 접합시키는 방법. ②발열체로서는 비저항(比抵抗)이 큰 용융슬래그를 접합면 사이에 삽입하므로 전류밀도는 맞대기 저항용접보다 적어도 되며 장치가 간단하다. 또한 접합면을 정확하게 다듬질하지 않아도 되는 특징이 있음.</t>
  </si>
  <si>
    <t>23105</t>
  </si>
  <si>
    <t>용융지</t>
  </si>
  <si>
    <t>molten pool, 鎔融池</t>
  </si>
  <si>
    <t>용접 중에 아크열에 의해서 용융된 부분이 연못과 같이 되어 있는 부분.</t>
  </si>
  <si>
    <t>23106</t>
  </si>
  <si>
    <t>용융테르밋법</t>
  </si>
  <si>
    <t>fusion thermit welding process, 鎔融－法</t>
  </si>
  <si>
    <t>① 테르밋용접의 일종이며, 테르밋 반응으로 도가니 속에 생긴 용융금속을 도가니의 밑으로부터 미리 이음의 주위에 만들어진 주형 속에 주입하여 홈을 용접하는 방법. ② 용접 홈은 800～900℃의 온도로 예열하여 용융금속과 모재와의 융합을 촉진시킴. ③ 현재 테르밋법 중에서 가장 일반적으로 사용되고 있는 방법.</t>
  </si>
  <si>
    <t>23107</t>
  </si>
  <si>
    <t>용입</t>
  </si>
  <si>
    <t>penetration, weld penetration, 鎔入</t>
  </si>
  <si>
    <t>용접부에서 용접 전 모재의 표면과 용착금속의 밑 또는 모재가 녹은 부분의 최저부까지 깊이</t>
  </si>
  <si>
    <t>23108</t>
  </si>
  <si>
    <t>용입 부족</t>
  </si>
  <si>
    <t>incomplete penetration； lack of penetration</t>
  </si>
  <si>
    <t>용접결합의 하나로, 용입이 부족하여 루트면 등이 용융되지 않고 남는 현상.</t>
  </si>
  <si>
    <t>23109</t>
  </si>
  <si>
    <t>걸리개</t>
  </si>
  <si>
    <t>stop</t>
  </si>
  <si>
    <t>헛자물쇠의 헛자물대를 받치는 부분.</t>
  </si>
  <si>
    <t>2311</t>
  </si>
  <si>
    <t>용입깊이</t>
  </si>
  <si>
    <t>depth of penetration, 鎔入－</t>
  </si>
  <si>
    <t>용입된 깊이.</t>
  </si>
  <si>
    <t>23110</t>
  </si>
  <si>
    <t>용입부족</t>
  </si>
  <si>
    <t>lack of penetration, incomplete penetration, 鎔入不足</t>
  </si>
  <si>
    <t>① 용입 깊이가 충분하지 않은 상태. ② 용접봉의 운봉속도가 적당하지 않거나 용접전류가 낮을 때, 홈의 각도가 좁을 때 생기기 쉬움.</t>
  </si>
  <si>
    <t>23111</t>
  </si>
  <si>
    <t>용자집</t>
  </si>
  <si>
    <t>用字－</t>
  </si>
  <si>
    <t>용자의 모양을 가지고 있는 지붕용마루를 말한다.</t>
  </si>
  <si>
    <t>23113</t>
  </si>
  <si>
    <t>용자창</t>
  </si>
  <si>
    <t>用字窓</t>
  </si>
  <si>
    <t>용자 모양을 가지고 있는 창으로 가로살 2개와 세로살 1개로 구성된다.</t>
  </si>
  <si>
    <t>23114</t>
  </si>
  <si>
    <t>용재</t>
  </si>
  <si>
    <t>material to make, use of raw materials, timber, lumber,, 用材</t>
  </si>
  <si>
    <t>① 연료(燃料) 이외의 용도에 쓰이는 온갖 재료. ② 온갖 재료로 쓰이는 물건.</t>
  </si>
  <si>
    <t>23115</t>
  </si>
  <si>
    <t>용적</t>
  </si>
  <si>
    <t>globule, droplet, 溶積</t>
  </si>
  <si>
    <t>용접봉 또는 와이어의 선단으로부터 용융되어 모재에 이행(移行)하는 금속의 물방울(粒滴).</t>
  </si>
  <si>
    <t>23116</t>
  </si>
  <si>
    <t>용적 비열</t>
  </si>
  <si>
    <t>volumetric specific heat</t>
  </si>
  <si>
    <t>물질의 온도를 일정한 온도만큼 상승시키는 데 필요한 열량으로 단위 용적의 열용량을 의미한다. 중량 비열에 비중을 곱한 값을 이용한다.</t>
  </si>
  <si>
    <t>23118</t>
  </si>
  <si>
    <t>용적 이전</t>
  </si>
  <si>
    <t>density transfer</t>
  </si>
  <si>
    <t>부지 간 기준 용적의 일부를 이동시키는 것. 개발을 제한할 필요가 있는 지역의 용적을 개발이 필요한 다른 지역에서 행사하거나 타인에게 양도할 수 있도록 허용하는 것.</t>
  </si>
  <si>
    <t>23119</t>
  </si>
  <si>
    <t>걸쇠</t>
  </si>
  <si>
    <t>latch</t>
  </si>
  <si>
    <t>2312</t>
  </si>
  <si>
    <t>용적 제한</t>
  </si>
  <si>
    <t>floor area restriction； bulk restriction</t>
  </si>
  <si>
    <t>토지 면적에 대한 건축물 자닥 면적을 제한 하는것으로 각종 공공시설과의 건축물의 정확성 확보나 시가지 환경보전을 위해 제한하는 것이다.</t>
  </si>
  <si>
    <t>23120</t>
  </si>
  <si>
    <t>용적 지구</t>
  </si>
  <si>
    <t>bulk zoning district</t>
  </si>
  <si>
    <t>도시 계획의 대상이 되는 지역에서 건축물의 규모 또는 건축물의 용적과 부지와의 관계 따위를 규제하는 제도</t>
  </si>
  <si>
    <t>23121</t>
  </si>
  <si>
    <t>용적 지역제</t>
  </si>
  <si>
    <t>bulk zoning</t>
  </si>
  <si>
    <t>도시계획에 있어서의 지역제의 하나로, 도시의 과밀화에 의한 일조, 통풍 등 도시 환경의 악화를 방지하고, 토지의 합리적인 이용을 도모하기 위해, 또는 도로 등의 도시 시설과 건축물 규모와의 균형을 도모하기 위해 정해지는 지역제</t>
  </si>
  <si>
    <t>23122</t>
  </si>
  <si>
    <t>용적구성</t>
  </si>
  <si>
    <t>constitution of building volume, 容積構成</t>
  </si>
  <si>
    <t>도시공간을 확보하기 위하여 일정한 기준 이하로 잡도록 건축물의 조립 구성</t>
  </si>
  <si>
    <t>23123</t>
  </si>
  <si>
    <t>용적률</t>
  </si>
  <si>
    <t>floor area ratio, 容積率</t>
  </si>
  <si>
    <t>대지면적에 대한 건물 연면적의 비율로 건축물에 대한 토지의 이용도를 보여주는 기준이 된다.</t>
  </si>
  <si>
    <t>23124</t>
  </si>
  <si>
    <t>용적률 제한</t>
  </si>
  <si>
    <t>→용적제한(=)</t>
  </si>
  <si>
    <t>23125</t>
  </si>
  <si>
    <t>용적밀도</t>
  </si>
  <si>
    <t>measurement density, 容積密度</t>
  </si>
  <si>
    <t>건축물의 총공간 크기에 대한 단위면적당 인구수(人口數) 를 말함.</t>
  </si>
  <si>
    <t>23127</t>
  </si>
  <si>
    <t>용적배합</t>
  </si>
  <si>
    <t>volume mix, volume mixing, 容積配合</t>
  </si>
  <si>
    <t>콘크리트 또는 모르타르의 각 재료의 양을 용적으로 표시한 배합.</t>
  </si>
  <si>
    <t>23128</t>
  </si>
  <si>
    <t>용적법</t>
  </si>
  <si>
    <t>volume method</t>
  </si>
  <si>
    <t>건축물의 용적당 단가에 의하여 금액이나 수량을 건축 공사비의 개산(槪算)에서 예측 하는 방법.</t>
  </si>
  <si>
    <t>23129</t>
  </si>
  <si>
    <t>걸쇠①</t>
  </si>
  <si>
    <t>① 문이 열리지 않게 돌리거나 꽂아서 거는 창호철물. ② 넓적걸쇠‧도래걸쇠‧갈고리걸쇠‧가막쇠‧크레센트 등이 있음. ③ 열쇠를 쓰지 않는 헛걸쇠.</t>
  </si>
  <si>
    <t>2313</t>
  </si>
  <si>
    <t>용적변화</t>
  </si>
  <si>
    <t>volume change, 容積變化</t>
  </si>
  <si>
    <t>① 콘크리트 성질의 하나. ② 콘크리트가 함수율 변화로 용적에 신축이 생기는 것.</t>
  </si>
  <si>
    <t>23130</t>
  </si>
  <si>
    <t>용적변화율</t>
  </si>
  <si>
    <t>coefficient of volume change, 容積變化率</t>
  </si>
  <si>
    <t>흙의 압밀에 있어서 압력의 증가에 대한 부피의 감소비율을 나타내는 계수.</t>
  </si>
  <si>
    <t>23131</t>
  </si>
  <si>
    <t>용적식 냉동기</t>
  </si>
  <si>
    <t>용적식 압축기를 사용한 냉동기로 왕복동식과 회전식으로 분류됨.</t>
  </si>
  <si>
    <t>23132</t>
  </si>
  <si>
    <t>용적지역</t>
  </si>
  <si>
    <t>volume zoning, 容積地域</t>
  </si>
  <si>
    <t>토지이용의 고도화를 도모하고, 환경 유지, 교통 확보 등을 위하여 건축물의 높이 및 대지에 대한 건축면적 비율을 제한하는 지역.</t>
  </si>
  <si>
    <t>23134</t>
  </si>
  <si>
    <t>용적지역제</t>
  </si>
  <si>
    <t>bulk zoning, 容積地域制</t>
  </si>
  <si>
    <t>건축물의 높이, 대지에 대한 건축면적의 비율 등을 제한하는 제도.</t>
  </si>
  <si>
    <t>23135</t>
  </si>
  <si>
    <t>용적형태</t>
  </si>
  <si>
    <t>容積形態</t>
  </si>
  <si>
    <t>① 시가(市街)지역의 용적형태. ② 건축물의 층수, 건축물 주위 공지면적, 평면적의 세 가지 함수. ③ 공지면적은 건축물의 물리적 조건(일조‧채광‧환기‧통풍‧방화 등)을 만족시키기 위한 이유와 도시 내 동선처리에 필요한 정원, 주차장, 가로 등의 평면적의 2가지 종류가 있음.</t>
  </si>
  <si>
    <t>23136</t>
  </si>
  <si>
    <t>용접</t>
  </si>
  <si>
    <t>weld, welding, 鎔接</t>
  </si>
  <si>
    <t>금속의 접합부를 열로 녹여 원자간 결합시키는 방법. 용접의 종류로는 크게 융접, 압접 및 납땜 등이 있는데, 강구조공사에서 일반적으로 사용되는 방법은 융접이다.</t>
  </si>
  <si>
    <t>23137</t>
  </si>
  <si>
    <t>용접 H형 단면</t>
  </si>
  <si>
    <t>built-up H section</t>
  </si>
  <si>
    <t>강판을 용접에 의해 조립한 H형의 단면.</t>
  </si>
  <si>
    <t>23138</t>
  </si>
  <si>
    <t>용접 I형 단면</t>
  </si>
  <si>
    <t>built-up I section</t>
  </si>
  <si>
    <t>강판을 용접에 의해 조립한 I형의 단면.</t>
  </si>
  <si>
    <t>23139</t>
  </si>
  <si>
    <t>걸쇠②</t>
  </si>
  <si>
    <t>① 병머리초에 그리는 무늬의 일부.</t>
  </si>
  <si>
    <t>2314</t>
  </si>
  <si>
    <t>용접 결함</t>
  </si>
  <si>
    <t>weld flaw； weld defect</t>
  </si>
  <si>
    <t>용접부에 생기는 결함. 언더컷 등의 표면 결함과 용접 균열, 용입 부족 등의 내부 결함이 있다.</t>
  </si>
  <si>
    <t>23140</t>
  </si>
  <si>
    <t>용접 공사</t>
  </si>
  <si>
    <t>welding work</t>
  </si>
  <si>
    <t>철골 구조물의 용접부에 대한 용접 시공.</t>
  </si>
  <si>
    <t>23141</t>
  </si>
  <si>
    <t>용접 구조용 압연 강재</t>
  </si>
  <si>
    <t>rolled steel for welded structure</t>
  </si>
  <si>
    <t>용접에 의한 접합을 예상해서 그것에 적합한 재질을 갖는 열간 압연된 강재.</t>
  </si>
  <si>
    <t>23142</t>
  </si>
  <si>
    <t>용접 균열 시험</t>
  </si>
  <si>
    <t>weld cracking test</t>
  </si>
  <si>
    <t>용접부의 균열 감수성을 측정하는 시험.  자기구속형 경사Y형 용접균열시험 등이 있다. .</t>
  </si>
  <si>
    <t>23144</t>
  </si>
  <si>
    <t>용접 금속</t>
  </si>
  <si>
    <t>weld metal</t>
  </si>
  <si>
    <t>용접 중에 용융 응고한 금속. 용착 금속과 모재가 용융한 부분으로 구성된다.</t>
  </si>
  <si>
    <t>23145</t>
  </si>
  <si>
    <t>용접 기술 검정 시험</t>
  </si>
  <si>
    <t>welder qualification test</t>
  </si>
  <si>
    <t>용접 작업자가 그 철골 공사의 용접 작업에 종사할 수 있는 기량을 가지고 있는지를 검정하기 위해 실시하는 시험.</t>
  </si>
  <si>
    <t>23146</t>
  </si>
  <si>
    <t>걸쇠손잡이</t>
  </si>
  <si>
    <t>casement fastener</t>
  </si>
  <si>
    <t>① 철제 창문을 잠그는 철물. ② 걸쇠받이에 걸쇠가 끼이고 손잡이가 달린 손잡이.</t>
  </si>
  <si>
    <t>2315</t>
  </si>
  <si>
    <t>용접 상자형 단면</t>
  </si>
  <si>
    <t>built-up box section</t>
  </si>
  <si>
    <t>강판을 용접해서 조립제작한 ㅁ형 단면. 용접강관이라고 함.</t>
  </si>
  <si>
    <t>23150</t>
  </si>
  <si>
    <t>용접 시공 시험</t>
  </si>
  <si>
    <t>welding procedure qualification test</t>
  </si>
  <si>
    <t>계획한 용접 시공 방법으로 용접 이음의 설계시 요구성능이 만족스러운지를 확인하기 위해 실시하는 시험.</t>
  </si>
  <si>
    <t>23153</t>
  </si>
  <si>
    <t>용접 조건</t>
  </si>
  <si>
    <t>welding condition</t>
  </si>
  <si>
    <t>용접을 할 때의 조건. 용접에서는 용접 순서, 용접 자세, 용접 재료, 예열 온도, 용접의 전류‧전압‧속도 등이다.</t>
  </si>
  <si>
    <t>23158</t>
  </si>
  <si>
    <t>용접 조립 단면</t>
  </si>
  <si>
    <t>build up section</t>
  </si>
  <si>
    <t>여러 개의 강재를 용접으로 접합한 단면. 성형 강재단면 및 볼트, 리벳 등에 의한 조립단면과 구별할 때의 용어.</t>
  </si>
  <si>
    <t>23159</t>
  </si>
  <si>
    <t>걸음장</t>
  </si>
  <si>
    <t>① 동자기둥의 아래(쪼구미)의 촉을 대각(對角)의 두 가장이로 만드는 방식. ② 오른걸음장‧왼걸음장이 있음.</t>
  </si>
  <si>
    <t>2316</t>
  </si>
  <si>
    <t>용접가리개</t>
  </si>
  <si>
    <t>hand shield, 鎔接－</t>
  </si>
  <si>
    <t>아크용접하는 작업자 안면을 보호하기 위해 손으로 들고 쓰는 보호구.</t>
  </si>
  <si>
    <t>23164</t>
  </si>
  <si>
    <t>용접간격</t>
  </si>
  <si>
    <t>welding spacing, 鎔接間隔</t>
  </si>
  <si>
    <t>단속용접에서 이웃하는 용접 중심 간의 거리.</t>
  </si>
  <si>
    <t>23165</t>
  </si>
  <si>
    <t>용접결함</t>
  </si>
  <si>
    <t>weld flaw, weld defects, 鎔接缺陷</t>
  </si>
  <si>
    <t>용접부에 발생한 각종 결함. 결함으로 소요 강도를 얻지 못하는 경우가 있음. 외관상 결함과 성능상 결함이 있음.</t>
  </si>
  <si>
    <t>23166</t>
  </si>
  <si>
    <t>용접경계</t>
  </si>
  <si>
    <t>weld junction, 鎔接境界</t>
  </si>
  <si>
    <t>용접금속과 모재와의 경계.</t>
  </si>
  <si>
    <t>23167</t>
  </si>
  <si>
    <t>용접공</t>
  </si>
  <si>
    <t>welder, 鎔接工</t>
  </si>
  <si>
    <t>용접 공사에서의 작업원. 기종, 재질, 판두께, 용접 자세, 용접 방법 등에 의해 기량 자격이 결정되어 있다.</t>
  </si>
  <si>
    <t>23168</t>
  </si>
  <si>
    <t>용접구조물</t>
  </si>
  <si>
    <t>weld structure, 鎔接構造物</t>
  </si>
  <si>
    <t>용접에 의해서 만들어진 구조물.</t>
  </si>
  <si>
    <t>23169</t>
  </si>
  <si>
    <t>걸음장맞춤</t>
  </si>
  <si>
    <t>① 들보 위에 동자기둥을 세울 때, 밑에 대각선상으로 두 개의 촉을 내어 내리꽂는 맞춤. ② 원걸음‧그른걸음의 구별이 있음.</t>
  </si>
  <si>
    <t>2317</t>
  </si>
  <si>
    <t>용접균열</t>
  </si>
  <si>
    <t>weld crack, 鎔接龜裂</t>
  </si>
  <si>
    <t>용접부에 발생한 각종 균열로 용접부의 내력을 감소시키는 원인이 된다. 발생 온도, 위치, 형상, 원인 등에 의해 분류한다</t>
  </si>
  <si>
    <t>23170</t>
  </si>
  <si>
    <t>용접금속</t>
  </si>
  <si>
    <t>weld metal, 鎔接金屬</t>
  </si>
  <si>
    <t>용접부의 한 부분으로 용접중에 모재의 일부를 융합 응고한 금속 부분을 말한다</t>
  </si>
  <si>
    <t>23171</t>
  </si>
  <si>
    <t>용접금속균열</t>
  </si>
  <si>
    <t>weld metal cracking, 鎔接金屬龜裂</t>
  </si>
  <si>
    <t>①용접금속에 나타나는 중요하고 위험성이 큰 결함의 하나. ② 육안으로 볼 수 있는 균열과 현미경으로 볼 수 있는 미소한 균열을 포함해서 모두 용접금속균열이라고 함. ③ 용접금속균열은 응고온도 또는 그 온도 바로 밑에서 발생하는 고온균열과 약 300℃ 이하에서 발생하는 저온균열로 크게 나눌 수 있음. 이와 같은 균열은 용접금속의 응고 또는 냉각 시에 생긴 내적인 응력(수축력과 수소압력)과 외적인 구속력이 재료의 강도를 초과할 때에 생기는 것으로서, 급열과 급랭으로 인한 인성의 저하로 인해서 더욱 조장됨.</t>
  </si>
  <si>
    <t>23172</t>
  </si>
  <si>
    <t>용접금속면</t>
  </si>
  <si>
    <t>weld face, 鎔接金屬面</t>
  </si>
  <si>
    <t>용접에 의해서 용착된 금속 표면.</t>
  </si>
  <si>
    <t>23173</t>
  </si>
  <si>
    <t>용접기</t>
  </si>
  <si>
    <t>welder, welding machine, 鎔接機</t>
  </si>
  <si>
    <t>① 용접에 사용되는 기계장치. ② 직류아크용접기‧교류아크용접기‧저항용접기 등이 있음.</t>
  </si>
  <si>
    <t>23174</t>
  </si>
  <si>
    <t>용접기호</t>
  </si>
  <si>
    <t>welding symbol, 鎔接記號</t>
  </si>
  <si>
    <t>용접이음매와 용접방법 및 용접치수, 용접장소와 작업의 주의사항 등을 설계도면에 나타내어 설계자가 의도하는 바를 용접시공자에게 전달하는데 사용하는 기호. 기호 표기법으로는 AWS식과 ISO식이 있다</t>
  </si>
  <si>
    <t>23175</t>
  </si>
  <si>
    <t>용접길이</t>
  </si>
  <si>
    <t>weld length, 鎔接－</t>
  </si>
  <si>
    <t>중단되지 않고 용접이 계속된 부분의 길이로 용접의 시작점과 크레이터를 제외한다.</t>
  </si>
  <si>
    <t>23176</t>
  </si>
  <si>
    <t>용접루트</t>
  </si>
  <si>
    <t>root of weld, 鎔接－</t>
  </si>
  <si>
    <t>용접부의 모재면이 교차하는 점.</t>
  </si>
  <si>
    <t>23177</t>
  </si>
  <si>
    <t>용접방향</t>
  </si>
  <si>
    <t>direction of welding, 鎔接方向</t>
  </si>
  <si>
    <t>용접을 진행하는 방향.</t>
  </si>
  <si>
    <t>23178</t>
  </si>
  <si>
    <t>용접법</t>
  </si>
  <si>
    <t>welding process</t>
  </si>
  <si>
    <t>① 용접을 하는 방법. ② 크게 나누면 용접법‧압접법‧납땜법의 3종류로 나눌 수 있음. ③ 건축공사에서 사용되는 용접법은 대별하여 가압법(加壓法, pressure process)과 압력을 가하지 않는 용융법(鎔融法, fusion process, nonpressure process)으로 구분. ④ 용접법에는 열원을 전호(電弧, electric arc)에 기대하는 아크용접과 가스의 연소열에 의한 가스용접, 기타 방법이 있음. ⑤ 용접되는 강재는 모재(母材, base metal parent metal)라 함. ⑥ 용접봉(鎔接棒)은 아크용접인 경우 ｢electrode｣라 하며, 금속아크용접(metal-arc welding)인 경우는 금속봉(金屬棒)‧탄소아크용접(carbon-arc welding)의 경우는 탄소봉이 쓰임. 탄소아크용접과 가스용접인 경우, 모재에 용착금속을 제공하기 위한 봉은 ｢filler｣ 또는 ｢welding rod｣라 한다. 가스용접에서는 아세틸렌(acetylene)을 사용하는 산소아세틸렌법(oxy-acetylene process), 기타의 가스를 사용하는 방법이 있음. 가압법의 대표적인 것에 스폿용접(spot welding)이 있는데, 원형전극(圓形電極, disk electrode)을 사용하여 스폿용접을 연속적으로 하는 것이 심용접(seam welding)임. ⑦ 용접행위는 ｢welding｣이며, 용접된 부분은 ｢weld｣라 한다. 그리고 용접에 의한 이음은 ｢welded joint｣이며, 맞댄용접(butt welding)에 의한 맞댄용접이음(butter welded joint), 모살용접(fillet welding)에 의한 모살용접이음(fillet welded joint), 플러그용접 또는 산지용접이라 하는 ｢plug welding｣에 의한 플러그용접이음(plug welding joint) 기타 이음이 있음. ⑧ ⇨용접</t>
  </si>
  <si>
    <t>23179</t>
  </si>
  <si>
    <t>걸쳐 쌓기</t>
  </si>
  <si>
    <t>벽돌과 벽돌사이에 여백을 두고 쌓아 추후 그 여백에 다른 벽돌을 쌓는 방법</t>
  </si>
  <si>
    <t>2318</t>
  </si>
  <si>
    <t>용접변압기</t>
  </si>
  <si>
    <t>welding transformer, 鎔接變壓器</t>
  </si>
  <si>
    <t>① 용접용의 특별 변압기 ② 용접전류를 공급하기 위한 변압임.</t>
  </si>
  <si>
    <t>23180</t>
  </si>
  <si>
    <t>용접변형</t>
  </si>
  <si>
    <t>welding strain, 鎔接變形</t>
  </si>
  <si>
    <t>용접에 의해 부재에 생기는 변형으로 횡수축, 종수축, 종굴곡 변형, 각변형 등이 있다</t>
  </si>
  <si>
    <t>23181</t>
  </si>
  <si>
    <t>용접보</t>
  </si>
  <si>
    <t>welded beam, 鎔接－</t>
  </si>
  <si>
    <t>용접된 보.</t>
  </si>
  <si>
    <t>23182</t>
  </si>
  <si>
    <t>용접본드</t>
  </si>
  <si>
    <t>welded bond, 鎔接－</t>
  </si>
  <si>
    <t>용접으로 접합한 결합물.</t>
  </si>
  <si>
    <t>23183</t>
  </si>
  <si>
    <t>용접봉</t>
  </si>
  <si>
    <t>welding rod, 鎔接棒</t>
  </si>
  <si>
    <t>아크용접 또는 가스용접 시 두 부재의 접합부의 빈 틈을 메우기 위해 사용되는 금속봉으로 심선과 피복으로 구성된다.</t>
  </si>
  <si>
    <t>23184</t>
  </si>
  <si>
    <t>용접봉홀더</t>
  </si>
  <si>
    <t>electrode holder, 鎔接棒－</t>
  </si>
  <si>
    <t>용접봉을 잡고 통전하는 기구.</t>
  </si>
  <si>
    <t>23185</t>
  </si>
  <si>
    <t>용접부</t>
  </si>
  <si>
    <t>weld zone, 鎔接部</t>
  </si>
  <si>
    <t>용접시 용접금속 및 열 영향부를 포함한 부분</t>
  </si>
  <si>
    <t>23186</t>
  </si>
  <si>
    <t>용접부의 최고경도시험</t>
  </si>
  <si>
    <t>maximum hardness test of weld zone, 鎔接部－最高硬度試驗</t>
  </si>
  <si>
    <t>① 용접열에 의한 용접부의 경화성을 알아내는 시험방법. ② 용접금속과 모재와의 융합선의 밑으로부터 그은 접선에 따라서 0.5mm 간격으로 비커스경도(하중 10kg)를 실내온도로 측정하여 최고 경도를 구하는 방법.</t>
  </si>
  <si>
    <t>23187</t>
  </si>
  <si>
    <t>용접비드</t>
  </si>
  <si>
    <t>weld bead, 鎔接－</t>
  </si>
  <si>
    <t>① 용접봉이 모재에 용착하여 생긴 가늘고 긴 띠 모양 부분. ② 간단히 ｢bead｣라고도 함.</t>
  </si>
  <si>
    <t>23188</t>
  </si>
  <si>
    <t>용접사</t>
  </si>
  <si>
    <t>① ⇨용접공. ② ⇨용접자.</t>
  </si>
  <si>
    <t>23189</t>
  </si>
  <si>
    <t>걸침 기와</t>
  </si>
  <si>
    <t>pantile</t>
  </si>
  <si>
    <t>뒷면에 걸침턱과 연결 구멍이 있고, 두 귀는 따내어 서로 물리게 한 기와.</t>
  </si>
  <si>
    <t>2319</t>
  </si>
  <si>
    <t>용접선</t>
  </si>
  <si>
    <t>weld line, 鎔接線</t>
  </si>
  <si>
    <t>긴 용접부를 하나의 선으로 나타낼 때의 가정선을 말한다. 필릿(모살)용접 및 맞댐용접의 비드방향을 나타내는 선</t>
  </si>
  <si>
    <t>23190</t>
  </si>
  <si>
    <t>용접성</t>
  </si>
  <si>
    <t>weld ability, 鎔接性</t>
  </si>
  <si>
    <t>① 용접성은 금속재료의 용접될 수 있는 성질. ※ 단접성(鍛接性)은 금속재료의 단접될 수 있는 성질. ② 모재를 어떤 용접법으로 용접할 때에 만족한 접합이 생기는가의 여부 또는 용접이음이 그 구조물의 사용목적을 만족시키는가의 여부, 이를 테면 용접성은 1) 공작상의 용접성 또는 접합성(join ability), 2) 사용성능상의 용접성(performance)의 둘로 크게 나눌 수 있음. 1)의 용접성은 좁은 뜻의 용접성이며 넓은 뜻으로는 2)의 사용성능도 포함해서 생각함. ③ 용접의 난이성(難易性)은 사용되는 용접법‧용접재료 시공법 등이 큰 관계가 있음.</t>
  </si>
  <si>
    <t>23191</t>
  </si>
  <si>
    <t>용접성시험</t>
  </si>
  <si>
    <t>weld ability test, 鎔接性試驗</t>
  </si>
  <si>
    <t>피용접 재료에 대한 용접의 난이성(難易性)을 알아내는 시험방법.</t>
  </si>
  <si>
    <t>23193</t>
  </si>
  <si>
    <t>용접속도</t>
  </si>
  <si>
    <t>welding speed, 鎔接速度</t>
  </si>
  <si>
    <t>단위 시간에 용접되는 비드의 길이</t>
  </si>
  <si>
    <t>23194</t>
  </si>
  <si>
    <t>용접솔기</t>
  </si>
  <si>
    <t>welding seam, 鎔接－</t>
  </si>
  <si>
    <t>① 용접에 의해 이은 자리(틈, 솔기). ② ＝용접심.</t>
  </si>
  <si>
    <t>23195</t>
  </si>
  <si>
    <t>용접쇠약</t>
  </si>
  <si>
    <t>weld decay, 鎔接衰弱</t>
  </si>
  <si>
    <t>오스테나이트‧스테인리스강의 용접열 영향부, 480～800℃로 가열된 부분에는 크롬탄화물이 석출되어 탄화물 주위의 크롬량이 감소되기 때문에 입간 부식이 일어나기 쉽다. 이 부분이 부식될 조건이 생기면 입계(粒界)가 먼저 부식되어 쇠약해지는 현상.</t>
  </si>
  <si>
    <t>23196</t>
  </si>
  <si>
    <t>용접순서</t>
  </si>
  <si>
    <t>welding sequence, 鎔接順序</t>
  </si>
  <si>
    <t>접합, 이음하는 용접의 순서로 잔류응력을 최소로 하는 순서가 바람직하다.</t>
  </si>
  <si>
    <t>23197</t>
  </si>
  <si>
    <t>용접시간</t>
  </si>
  <si>
    <t>weld time, 鎔接時間</t>
  </si>
  <si>
    <t>용접에 필요한 시간.</t>
  </si>
  <si>
    <t>23198</t>
  </si>
  <si>
    <t>용접시공</t>
  </si>
  <si>
    <t>welding procedure, 鎔接施工</t>
  </si>
  <si>
    <t>용접구조물을 제작할 때에 용접을 하기 위한 모든 공정.</t>
  </si>
  <si>
    <t>23199</t>
  </si>
  <si>
    <t>HUD</t>
  </si>
  <si>
    <t>U.S. Department of Housing and Urban Development</t>
  </si>
  <si>
    <t>미국주택도시개발부. 건강하고 지속가능하며 포용적인 지역사회 건설과 양호한 저렴주택의 공급을 위한 정책과 계획을 집행하는 역할을 수행</t>
  </si>
  <si>
    <t>232</t>
  </si>
  <si>
    <t>걸침 기와 이음</t>
  </si>
  <si>
    <t>pantile roofing</t>
  </si>
  <si>
    <t>서로 맞물리게 구성된 기와를 사용하여 잇는 것.</t>
  </si>
  <si>
    <t>2320</t>
  </si>
  <si>
    <t>용접시공법</t>
  </si>
  <si>
    <t>鎔接施工法</t>
  </si>
  <si>
    <t>①용접시공을 위한 처리방법. ② 아크용접에는 여러 가지 공정이 있을 수 있으나 그 중의 한 예를 나타내면 다음과 같다. 절단→용접면가공→조립→가접→(예열)→용접→(열처리)→(변형수정)→다듬질→검사→(도장).</t>
  </si>
  <si>
    <t>23200</t>
  </si>
  <si>
    <t>용접열사이클재현장치</t>
  </si>
  <si>
    <t>synthetic apparatus for weld thermal cycle, 鎔接熱－再現裝置</t>
  </si>
  <si>
    <t>① 저합금‧고장력강의 열영향부의 연성을 실제로 용접을 하지 않고 알아내기 위해서 소형 시험편에 대전류를 통해서 그 온도변화가 실제의 아크용접 열영향부의 본드의 가열냉각의 열사이클과 같아지도록 전자관으로 자동제어 될 수 있게 한 장치. ② 이 장치를 사용해서 여러 가지 열사이클을 부여한 모재의 용접성을 알아낼 수 있음.</t>
  </si>
  <si>
    <t>23201</t>
  </si>
  <si>
    <t>용접와이어</t>
  </si>
  <si>
    <t>welding wire, wire for welding, 鎔接－</t>
  </si>
  <si>
    <t>① 용접에 사용되는 코일모양으로 감긴 가는 금속선. ② 일반적으로 단면이 원형이지만 경우에 따라서는 장방형 띠 모양으로 된 것도 있음. ③ 주로 자동 및 반자동 용접에 사용.</t>
  </si>
  <si>
    <t>23202</t>
  </si>
  <si>
    <t>용접용 발커버</t>
  </si>
  <si>
    <t>protective spats for welding；welding spats</t>
  </si>
  <si>
    <t>용접 중에 스패터로부터 발을 보호하기 위하여 구두 위에 씌우는 장구.</t>
  </si>
  <si>
    <t>23203</t>
  </si>
  <si>
    <t>용접용 에이프런</t>
  </si>
  <si>
    <t>welding apron</t>
  </si>
  <si>
    <t>용접 중에 용접자를 유해한 광선, 스패터 등으로부터 보호하기 위하여 허리에 두르는 장구.</t>
  </si>
  <si>
    <t>23204</t>
  </si>
  <si>
    <t>용접용 융제</t>
  </si>
  <si>
    <t>welding flux, 鎔接鎔融劑</t>
  </si>
  <si>
    <t>용접시에 작업을 용이하게 하고 여러 가지 야금 반응에 의해서 산화물이나 기타의 유해물을 용융금속으로부터 분리 제거하기 위해서 사용하는 용제.</t>
  </si>
  <si>
    <t>23205</t>
  </si>
  <si>
    <t>용접용 장갑</t>
  </si>
  <si>
    <t>welding glove, welder’s glove, 鎔接用掌匣</t>
  </si>
  <si>
    <t>용접 중에 용접자의 감전 또는 유해관선, 스패터로부터 보호하기 위하여 착용하는 장갑.</t>
  </si>
  <si>
    <t>23206</t>
  </si>
  <si>
    <t>용접용 지그</t>
  </si>
  <si>
    <t>welding jig</t>
  </si>
  <si>
    <t>① 피용접재를 정확하게 고정 또는 구속하거나 하는 장치. ② 홈을 정확하게 유지하거나 변형을 방지하는데 도움이 됨.</t>
  </si>
  <si>
    <t>23207</t>
  </si>
  <si>
    <t>용접용 케이블</t>
  </si>
  <si>
    <t>welding cable</t>
  </si>
  <si>
    <t>용접기와 전원, 용접기와 피용접물을 접속하는 전선.</t>
  </si>
  <si>
    <t>23208</t>
  </si>
  <si>
    <t>용접용 텐트</t>
  </si>
  <si>
    <t>welding tent</t>
  </si>
  <si>
    <t>용접에 쓰이는 텐트.</t>
  </si>
  <si>
    <t>23209</t>
  </si>
  <si>
    <t>용접용 토시</t>
  </si>
  <si>
    <t>welding sleeve</t>
  </si>
  <si>
    <t>용접 중에 용접자를 광선과 스패터로부터 보호하기 위해서 팔목에 끼우는 피혁으로 만든 장구.</t>
  </si>
  <si>
    <t>23210</t>
  </si>
  <si>
    <t>용접용 홀더</t>
  </si>
  <si>
    <t>KS C 3321.</t>
  </si>
  <si>
    <t>23211</t>
  </si>
  <si>
    <t>용접용어</t>
  </si>
  <si>
    <t>KS B 0106.</t>
  </si>
  <si>
    <t>23212</t>
  </si>
  <si>
    <t>용접유효길이</t>
  </si>
  <si>
    <t>effective length of weld, 鎔接有效－</t>
  </si>
  <si>
    <t>① 설계된 치수대로의 용접단면을 갖는 용접선 전체의 길이. ② ＝유효용접 길이.</t>
  </si>
  <si>
    <t>23213</t>
  </si>
  <si>
    <t>용접응력</t>
  </si>
  <si>
    <t>welding stress, 鎔接應力</t>
  </si>
  <si>
    <t>① 용접할 때의 열로 인하여 생기는 응력. ② 용접작업에서 용착금속이 냉각 수축할 때 자유변형이 되지 못하기 때문에 생기는 잔류응력.</t>
  </si>
  <si>
    <t>23214</t>
  </si>
  <si>
    <t>용접이음</t>
  </si>
  <si>
    <t>welded joint, welded splice, 鎔接－</t>
  </si>
  <si>
    <t>용접으로 접합되는 이음의 총칭</t>
  </si>
  <si>
    <t>23215</t>
  </si>
  <si>
    <t>용접입열</t>
  </si>
  <si>
    <t>welding heat input, 鎔接入熱</t>
  </si>
  <si>
    <t>① 용접부에 외부로부터 주어지는 열량. ② 아크가 용접의 단위길이(cm)당 발생시키는 전기적 열에너지 는 아크전압 (V)‧용접전류(A)‧용접속도(cm/min)에 의해서 다음 식으로 나타낸다. 이것을 ｢용접입열｣이라고 한다. (joule/cm)</t>
  </si>
  <si>
    <t>23216</t>
  </si>
  <si>
    <t>용접자</t>
  </si>
  <si>
    <t>welder, 鎔接者</t>
  </si>
  <si>
    <t>① 용접작업을 하는 사람. ② ⇨용접공.</t>
  </si>
  <si>
    <t>23217</t>
  </si>
  <si>
    <t>용접자세</t>
  </si>
  <si>
    <t>welding position, 鎔接姿勢</t>
  </si>
  <si>
    <t>용접공이 용접을 하는 경우의 자세로, 하향보기, 수평보기, 상향보기, 수직보기의 4가지 자세가 있다. 이 중에서 가장 좋은 용접위치는 하향이며 상향용접에 비하여 하향용접은 4배 정도 빨리 할 수 있다.</t>
  </si>
  <si>
    <t>23218</t>
  </si>
  <si>
    <t>용접자세의 정의</t>
  </si>
  <si>
    <t>KS B 0903.</t>
  </si>
  <si>
    <t>23219</t>
  </si>
  <si>
    <t>용접작업장</t>
  </si>
  <si>
    <t>welding shop, 鎔接作業場</t>
  </si>
  <si>
    <t>용접을 하는 작업장.</t>
  </si>
  <si>
    <t>23220</t>
  </si>
  <si>
    <t>용접잔류응력</t>
  </si>
  <si>
    <t>residual stress, 鎔接殘留應力</t>
  </si>
  <si>
    <t>용접에 의해 구조물 혹은 부재에 잔류하는 응력. 용접할 때 부재에 열이 가해지면 부재에 소성변형이 생기는데 이 소성변형의 결과로 잔류응력이 생김. 용접에 의한 잔류응력의 발생은 부재단면의 서로 다른 냉각속도에 기인함. 예열, 후열 등을 통하여 잔류응력을 줄일 수 있다.</t>
  </si>
  <si>
    <t>23221</t>
  </si>
  <si>
    <t>용접장치</t>
  </si>
  <si>
    <t>welding equipment, welding set, 鎔接裝置</t>
  </si>
  <si>
    <t>용접을 하는데 필요한 장치의 총칭.</t>
  </si>
  <si>
    <t>23222</t>
  </si>
  <si>
    <t>용접재료</t>
  </si>
  <si>
    <t>welding materials, 鎔接材料</t>
  </si>
  <si>
    <t>용접에 사용되는 피복아크용접봉‧플럭스‧와이어‧실드‧가스, 기타 용가재.</t>
  </si>
  <si>
    <t>23223</t>
  </si>
  <si>
    <t>용접전류</t>
  </si>
  <si>
    <t>welding current, 鎔接電流</t>
  </si>
  <si>
    <t>용접에 필요한 열을 발생시키기 위해서 공급하는 전류이며, 암페어로 표시.</t>
  </si>
  <si>
    <t>23224</t>
  </si>
  <si>
    <t>용접전원</t>
  </si>
  <si>
    <t>welding source, 鎔接電源</t>
  </si>
  <si>
    <t>용접부에 전류를 보내는 전원으로 직류와 교류가 있음.</t>
  </si>
  <si>
    <t>23225</t>
  </si>
  <si>
    <t>용접접합</t>
  </si>
  <si>
    <t>welded joint, 鎔接接合</t>
  </si>
  <si>
    <t>① 용접에 의한 접합의 총칭. ② 강재의 접합법의 하나. ③ ⇨용접이음.</t>
  </si>
  <si>
    <t>23226</t>
  </si>
  <si>
    <t>용접조건</t>
  </si>
  <si>
    <t>welding condition, 鎔接條件</t>
  </si>
  <si>
    <t>용접할 때의 주위 조건. 용접순서, 용접자세, 용접재료, 예열온도, 용접의 전류, 전압, 속도 등이 있다</t>
  </si>
  <si>
    <t>23227</t>
  </si>
  <si>
    <t>용접조립품</t>
  </si>
  <si>
    <t>weld assembly weldment, 鎔接組立品</t>
  </si>
  <si>
    <t>용접에 의해서 조립된 구조물을 ｢용접조립품｣ 또는 ｢용접물｣이라고 함.</t>
  </si>
  <si>
    <t>23228</t>
  </si>
  <si>
    <t>용접철망</t>
  </si>
  <si>
    <t>welded steel wire fabric reinforcement, 鎔接鐵網</t>
  </si>
  <si>
    <t>①직경 약 6mm 이하의 강선을 전기 용접하여 정방형 또는 장방형의 메쉬로 한 철망. ② 콘크리트 판이나 부재의 보강재로서 쓰인다.</t>
  </si>
  <si>
    <t>23229</t>
  </si>
  <si>
    <t>용접축</t>
  </si>
  <si>
    <t>axis of a weld, 鎔接軸</t>
  </si>
  <si>
    <t>용접부의 단면 중심을 통하고 단면에 수직인 선.</t>
  </si>
  <si>
    <t>23230</t>
  </si>
  <si>
    <t>용접치수</t>
  </si>
  <si>
    <t>weld size, 鎔接寸數</t>
  </si>
  <si>
    <t>용접부 단면의 치수로 필릿(모살)용접의 경우 루트길이, 맞댐용접의 경우 목두께에 해당한다.</t>
  </si>
  <si>
    <t>23231</t>
  </si>
  <si>
    <t>용접칸막이</t>
  </si>
  <si>
    <t>welding booth, 鎔接－</t>
  </si>
  <si>
    <t>용접할 때 아크로부터 발생하는 유해 광선이나 바람의 영향을 막기 위해서 사용되는 강철제 또는 목재로 된 칸막이.</t>
  </si>
  <si>
    <t>23232</t>
  </si>
  <si>
    <t>용접토치</t>
  </si>
  <si>
    <t>welding torch, 鎔接－</t>
  </si>
  <si>
    <t>① 가스용접용의 고열화염을 내는 기구. ② 주요부는 팁‧인젝터‧혼합실로 이루어짐. ③ 산소는 검정색, 아세틸렌은 빨강색의 고무관을 통하여 용접토치에 보내져 점화하여 고열을 발생. ④ 토치의 내부에서 산소의 압력과 유량은 니들 밸브(needle valve)로 조정. ⑤ ⇨아세틸렌 발생기. ⑥ 가스실드아크용접에 사용되는 권총형 또는 원통 모양으로 된 토치이며, 실드가스 또는 와이어가 나오는 부분을 말함. 권총형은 반자동 용접에 사용되며 원통형은 전자동 용접에 주로 사용. 캐리지에 와이어 공급 롤과 모터와 함께 장치되어 용접헤드를 구성하며, 자동‧반자동 어느 것이나 아크와 용융지의 복사열에 의한 가열을 방지하기 위해서 보통 물을 냉각을 시킨다. 또한 소전류용은 특히 얇은 판 용접으로서 공랭식으로 된 소형 반자동 토치와 미제트(miget) 토치가 있음.</t>
  </si>
  <si>
    <t>23233</t>
  </si>
  <si>
    <t>용접팁</t>
  </si>
  <si>
    <t>welding tip, 鎔接－</t>
  </si>
  <si>
    <t>용접할 때 사용하는 용접토지의 선단부.</t>
  </si>
  <si>
    <t>23234</t>
  </si>
  <si>
    <t>용접표면</t>
  </si>
  <si>
    <t>face of weld, 鎔接表面</t>
  </si>
  <si>
    <t>용접된 부분의 표면.</t>
  </si>
  <si>
    <t>23235</t>
  </si>
  <si>
    <t>용접플레이트</t>
  </si>
  <si>
    <t>weld plate, 鎔接－</t>
  </si>
  <si>
    <t>PC 부재를 다른 부재에 용접 접합하거나 다른 부재를 PC 부재에 용접 접할할 목적으로, 미리 PC부재에 미리 매설하는 강판으로 앵커 등을 용접 설치하여 PC부재에 정착된다.</t>
  </si>
  <si>
    <t>23236</t>
  </si>
  <si>
    <t>용접플레이트보</t>
  </si>
  <si>
    <t>welded plate girder, 鎔接－</t>
  </si>
  <si>
    <t>플레이트를 용접 조립하여 만든 보</t>
  </si>
  <si>
    <t>23237</t>
  </si>
  <si>
    <t>용접피치</t>
  </si>
  <si>
    <t>weld spacing, 鎔接－</t>
  </si>
  <si>
    <t>단속용접 시 비드 중심간 거리</t>
  </si>
  <si>
    <t>23238</t>
  </si>
  <si>
    <t>용접헤드</t>
  </si>
  <si>
    <t>welding head, 鎔接－</t>
  </si>
  <si>
    <t>서브머지드 아크용접에 사용되는 와이어 송급 장치와 전압제어 상자. 컨텍트 조‧호퍼(hopper)를 총괄해서 용접헤드라고 함.</t>
  </si>
  <si>
    <t>박원준</t>
  </si>
  <si>
    <t>23239</t>
  </si>
  <si>
    <t>걸침 본기와</t>
  </si>
  <si>
    <t>완전히 이음한 형상이 본기와와 비슷한 특수한 형상의 걸침 기와.</t>
  </si>
  <si>
    <t>2324</t>
  </si>
  <si>
    <t>용제 용착</t>
  </si>
  <si>
    <t>solvent welding</t>
  </si>
  <si>
    <t>방수용 시트 접합법의 하나. 접합하는 양면을 특수한 용제로 녹여서 접착시키는 방법 . 염화비닐 수지 시트로 사용된다. →용착</t>
  </si>
  <si>
    <t>23241</t>
  </si>
  <si>
    <t>용제①</t>
  </si>
  <si>
    <t>vehicle, medium, 溶劑</t>
  </si>
  <si>
    <t>① 용제는 도료에 있어서 고체의 도막 결정 성분을 용해하는 성분. ② 도막 결정 성분이 유동체인 경우에는 이것을 희석하여 점도를 낮춤. ③ 일반적으로 유기용제를 사용하지만 수성도료의 경우에는 물을 사용. ④ 도장용어.</t>
  </si>
  <si>
    <t>23242</t>
  </si>
  <si>
    <t>용제②</t>
  </si>
  <si>
    <t>flux, 溶劑</t>
  </si>
  <si>
    <t>① 납땜할 부분에 녹이 슬어 있거나 기름기 등이 있으면 접합이 잘 되지 않으므로 접합부를 청정하게 하거나 산화물의 발생을 방지하는 것. 페이스트(paste)를 많이 사용하나 용도에 따라서 용제를 달리 사용(연납의 용제). 또 주석을 많이 넣은 땜납에는 염산을 쓰는 것이 좋다. 전기납땜 인두를 써서 라디오 등을 조립할 때에는 송진을 많이 포함한 용제를 씀. ② ⇨플럭스(＝). 모재 용제 철강 양철판 구리‧황동 아연 납 붕사 또는 염화암모늄 염화아연 또는 송진 염화암모늄‧염화아연 염화아연 동물성 기름 또는 송진</t>
  </si>
  <si>
    <t>23243</t>
  </si>
  <si>
    <t>용제형 접착제</t>
  </si>
  <si>
    <t>solvent-based adhesive</t>
  </si>
  <si>
    <t>고분자 물질을 용제에 녹여서 유동화하여 사용하는 접착제. 용제의 휘발에 의해 고형화해서 접착력 을 발휘한다</t>
  </si>
  <si>
    <t>23244</t>
  </si>
  <si>
    <t>용존 산소</t>
  </si>
  <si>
    <t>dissolved oxygen</t>
  </si>
  <si>
    <t>하천, 호수 등의 물속에 녹아 있는 산소의 양. 수질 오염을 나타내는 척도의 하나로, 보통 깨끗한 하천에서는 7~10피피엠(ppm) 정도이다.</t>
  </si>
  <si>
    <t>23245</t>
  </si>
  <si>
    <t>용지 보상</t>
  </si>
  <si>
    <t>indemnity for area loss</t>
  </si>
  <si>
    <t>공공사업시 토지의 수용 또는 사용에 대해 금전적 손실액을 산정하여 토지의 소유자 또는 권리자에게 보상을 지불하는것을 말함.</t>
  </si>
  <si>
    <t>23246</t>
  </si>
  <si>
    <t>용지가격평가</t>
  </si>
  <si>
    <t>right of way appraisal, 用地價格評價</t>
  </si>
  <si>
    <t>대상지 현황조사 등을 통하여 특정 지점의 손해배상을 포함한 토지의 매매가격을 결정하는 것.</t>
  </si>
  <si>
    <t>23247</t>
  </si>
  <si>
    <t>용지보상</t>
  </si>
  <si>
    <t>indemnity for area loss, 用地補償</t>
  </si>
  <si>
    <t>토지의 수용 또는 사용에 대하여 보상하는 일.</t>
  </si>
  <si>
    <t>23248</t>
  </si>
  <si>
    <t>용지판</t>
  </si>
  <si>
    <t>prop board, 龍枝板</t>
  </si>
  <si>
    <t>① 일각문(一脚門)의 기둥 옆에 담이 무너지지 않게 대는 널쪽. ② 반화방벽의 앞을 아물리는 기둥 옆에 대어 붙인 널판. ③ ＝용판.</t>
  </si>
  <si>
    <t>23249</t>
  </si>
  <si>
    <t>용착</t>
  </si>
  <si>
    <t>welding</t>
  </si>
  <si>
    <t>구조부재의 접합방식 중 하나로 접합부를 고열 등으로 용융하여 압착시키는 접합방법</t>
  </si>
  <si>
    <t>23251</t>
  </si>
  <si>
    <t>용착 금속 시험편</t>
  </si>
  <si>
    <t>deposited metal test specimen</t>
  </si>
  <si>
    <t>시험하는 부분이 모두 용착 금속으로 이루어진 시험편.</t>
  </si>
  <si>
    <t>23253</t>
  </si>
  <si>
    <t>용착강</t>
  </si>
  <si>
    <t>deposited steel, 溶着鋼</t>
  </si>
  <si>
    <t>용접에 의해서 용착된 강철 금속.</t>
  </si>
  <si>
    <t>23254</t>
  </si>
  <si>
    <t>용착금속</t>
  </si>
  <si>
    <t>deposited metal, weld metal, 溶着金屬</t>
  </si>
  <si>
    <t>용접과정에서 완전히 용융된 부분. 용착금속은 용접과정에서 열에 의해 녹은 용입재와 모재로 구성</t>
  </si>
  <si>
    <t>23255</t>
  </si>
  <si>
    <t>용착금속시험편</t>
  </si>
  <si>
    <t>전 부분이 용착금속으로 이루어진 시험편</t>
  </si>
  <si>
    <t>23256</t>
  </si>
  <si>
    <t>용착률</t>
  </si>
  <si>
    <t>deposition efficiency, 溶着率</t>
  </si>
  <si>
    <t>① 소비된 용접봉의 중량에 대하여 얻어진 용착금속의 중량비. ② 일반적으로 백분율로 나타냄. 그러나 용접봉을 사용하고 남은 부분은 계산에 넣지 않음.</t>
  </si>
  <si>
    <t>23257</t>
  </si>
  <si>
    <t>용착속도</t>
  </si>
  <si>
    <t>rate of deposition, 溶着速度</t>
  </si>
  <si>
    <t>① 단위시간에 용착되는 금속의 중량. ② 일반적으로 g/min로 나타냄.</t>
  </si>
  <si>
    <t>23258</t>
  </si>
  <si>
    <t>용틀임</t>
  </si>
  <si>
    <t>① 전각(殿閣) : 불당 등의 천장에 용의 그림이나 조각한 장식, ② 용이 서린 모양으로 된 그림이나 조각.</t>
  </si>
  <si>
    <t>23259</t>
  </si>
  <si>
    <t>용판</t>
  </si>
  <si>
    <t>⇨용지판(＝).</t>
  </si>
  <si>
    <t>23260</t>
  </si>
  <si>
    <t>용해</t>
  </si>
  <si>
    <t>dissolution</t>
  </si>
  <si>
    <t>고체，액체 또는 기체가 다른 고체 또는 액체와 혼합해서 균일한 상태가 되는 것.</t>
  </si>
  <si>
    <t>23261</t>
  </si>
  <si>
    <t>용해도</t>
  </si>
  <si>
    <t>solubility</t>
  </si>
  <si>
    <t>포화 용액에 있어서 용매 속에 녹아 있는 용질의 농도.</t>
  </si>
  <si>
    <t>23262</t>
  </si>
  <si>
    <t>용해성 물질</t>
  </si>
  <si>
    <t>dissolved matter</t>
  </si>
  <si>
    <t>수용액 속에 녹아 있는 물질을 의미함.</t>
  </si>
  <si>
    <t>23263</t>
  </si>
  <si>
    <t>용해아세틸렌</t>
  </si>
  <si>
    <t>dissolved acetylene, 鎔解－</t>
  </si>
  <si>
    <t>① 용기 내에 있는 다공성 물질에 흡수시켜 놓은, 아세톤에 용해된 아세틸렌. ② 주로 산소 아세틸렌 용접과 절단에 사용.</t>
  </si>
  <si>
    <t>23264</t>
  </si>
  <si>
    <t>용해아세틸렌용기</t>
  </si>
  <si>
    <t>dissolved acetylene cylinder</t>
  </si>
  <si>
    <t>① 아세톤에 용해된 아세틸렌을 저장하는 강철제의 용기. ② 용해 아세틸렌의 순도는 98.0% 이상이며, 충전 압력은 15℃에서 15.5kg/cm² 이하로 규정. ③ 아세틸렌 용기 한 개의 허용 방출량은 1시간당 총 충전량의 20% 이하로 하는 것이 좋음.</t>
  </si>
  <si>
    <t>23265</t>
  </si>
  <si>
    <t>우그렁이</t>
  </si>
  <si>
    <t>warping, camber, cupping bowing</t>
  </si>
  <si>
    <t>평면 진 나무의 한가운데가 안으로 우그러든 것.</t>
  </si>
  <si>
    <t>23267</t>
  </si>
  <si>
    <t>우기</t>
  </si>
  <si>
    <t>雨期</t>
  </si>
  <si>
    <t>일년 중 강우가 많은 시기.(우리나라는 6월하순~9월중순)</t>
  </si>
  <si>
    <t>23268</t>
  </si>
  <si>
    <t>우김돌</t>
  </si>
  <si>
    <t>→뒤김돌(=). 섬돌, 석축 등의 뒤쪽에 채워 넣는 돌자갈 따위</t>
  </si>
  <si>
    <t>23269</t>
  </si>
  <si>
    <t>걸침기와</t>
  </si>
  <si>
    <t>pantile, 掛蓋瓦</t>
  </si>
  <si>
    <t>① 평기와의 한 종류. 기와의 뒷면에 걸침턱을 만들어 미끄러지지 않도록 한 기와. ② ⇨걸침기와 잇기</t>
  </si>
  <si>
    <t>2327</t>
  </si>
  <si>
    <t>우대</t>
  </si>
  <si>
    <t>右隊</t>
  </si>
  <si>
    <t>귀한대(-限大) 우측에 형성되는 공포(栱包)재.</t>
  </si>
  <si>
    <t>23270</t>
  </si>
  <si>
    <t>우동</t>
  </si>
  <si>
    <t>隅棟</t>
  </si>
  <si>
    <t>목조 건축에서 모서리 부분에 기와를 몇 겹으로 높이 쌓아 솟아 있는 부분.</t>
  </si>
  <si>
    <t>23271</t>
  </si>
  <si>
    <t>우두머리</t>
  </si>
  <si>
    <t>master; boss; chief</t>
  </si>
  <si>
    <t>① 일이나 단체에서 으뜸인 사람. ② 수공업자가 후계자를 양성하던 직인 양성 시대의 주인 혹은 경영자. ③ 현장 작업원들의 지휘자의 총칭. ④물건의 꼭대기.</t>
  </si>
  <si>
    <t>23272</t>
  </si>
  <si>
    <t>우드 실러</t>
  </si>
  <si>
    <t>wood sealer</t>
  </si>
  <si>
    <t>목재의 클리어 래커 마무리의 초별 바름 전에 사용하는 도장재. 셀락 니스에 니트로셀룰로오스 등을 가한 도료. 래커의 얼룩 방지에 유효</t>
  </si>
  <si>
    <t>23273</t>
  </si>
  <si>
    <t>우드 필러</t>
  </si>
  <si>
    <t>wood filler</t>
  </si>
  <si>
    <t>목재 도장 때 사전에 바탕면의 도관 등을 막아서 도료의 흡수를 방지하여 표면을 평활하게 하는 재료. →눈먹임.</t>
  </si>
  <si>
    <t>23274</t>
  </si>
  <si>
    <t>우드로진</t>
  </si>
  <si>
    <t>wood rosin</t>
  </si>
  <si>
    <t>⇨송진.</t>
  </si>
  <si>
    <t>23275</t>
  </si>
  <si>
    <t>우드플로어링</t>
  </si>
  <si>
    <t>wood flooring</t>
  </si>
  <si>
    <t>⇨바닥마감.</t>
  </si>
  <si>
    <t>23277</t>
  </si>
  <si>
    <t>우량</t>
  </si>
  <si>
    <t>rainfall, 雨量</t>
  </si>
  <si>
    <t>①일정 기간 동안 일정한 곳에 내린 비의 분량. 단위는 mm.=강우량. ② 한국의 우량은 500～1,500mm.</t>
  </si>
  <si>
    <t>23278</t>
  </si>
  <si>
    <t>우량계</t>
  </si>
  <si>
    <t>rain gauge, 雨量計</t>
  </si>
  <si>
    <t>일정 기간 동안 일정한 곳에 내린 비의 분량. 단위는 mm.</t>
  </si>
  <si>
    <t>23279</t>
  </si>
  <si>
    <t>걸침기와잇기</t>
  </si>
  <si>
    <t>pantile jointing</t>
  </si>
  <si>
    <t>2328</t>
  </si>
  <si>
    <t>우레아 수지</t>
  </si>
  <si>
    <t>요소 수지.</t>
  </si>
  <si>
    <t>23280</t>
  </si>
  <si>
    <t>우레탄 고무</t>
  </si>
  <si>
    <t>urethane rubber</t>
  </si>
  <si>
    <t>폴리에스테르 또는 폴리에테르와 이소시아네이트 화합물로 반응 생성하는 고무의 총칭</t>
  </si>
  <si>
    <t>23281</t>
  </si>
  <si>
    <t>우레탄 폼</t>
  </si>
  <si>
    <t>폴리우레탄 폼.</t>
  </si>
  <si>
    <t>23282</t>
  </si>
  <si>
    <t>우력</t>
  </si>
  <si>
    <t>couple of forces, 偶力</t>
  </si>
  <si>
    <t>하나의 부재에 작용하고 직선상에 있지않으며 크기가 같고 방향이 반대인 평행한 한쌍의 힘을 우력이라고 한다. 우력에 의해 물체는 이동을 하지 않으나 모멘트가 발생한다.</t>
  </si>
  <si>
    <t>23283</t>
  </si>
  <si>
    <t>우력모멘트</t>
  </si>
  <si>
    <t>moment of couples, 偶力－</t>
  </si>
  <si>
    <t>우력에 의해 발생한 모멘트. 모멘트량은 우력의 크기와 우력간의 거리의 곱.</t>
  </si>
  <si>
    <t>23284</t>
  </si>
  <si>
    <t>우마차</t>
  </si>
  <si>
    <t>牛馬車</t>
  </si>
  <si>
    <t>① 건축공사시 운반용 수레(車). ② 2륜차‧4륜차가 있음.</t>
  </si>
  <si>
    <t>23286</t>
  </si>
  <si>
    <t>우모펠트</t>
  </si>
  <si>
    <t>hair felt, 牛毛－</t>
  </si>
  <si>
    <t>우모(牛毛)를 주원료로 만든 재료(펠트).</t>
  </si>
  <si>
    <t>23287</t>
  </si>
  <si>
    <t>우묵모접기</t>
  </si>
  <si>
    <t>rustic work</t>
  </si>
  <si>
    <t>① 석재의 갓 둘레를 우묵하게 모접기를 하여 쌓는 일. ② 우묵모접기는 빗모접기‧두모접기‧세모접기 등이 있음.</t>
  </si>
  <si>
    <t>23288</t>
  </si>
  <si>
    <t>우묵모접기줄눈</t>
  </si>
  <si>
    <t>rusticated joint</t>
  </si>
  <si>
    <t>돌쌓기 벽에서 돌모서리를 벽면보다 들어가게 따낸 돌을 쌓은 줄눈.</t>
  </si>
  <si>
    <t>23289</t>
  </si>
  <si>
    <t>우물</t>
  </si>
  <si>
    <t>well, 井, 井戶</t>
  </si>
  <si>
    <t>음용수를 얻기 위하여 땅을 파서 지하수를 괴게 한 설비.</t>
  </si>
  <si>
    <t>23290</t>
  </si>
  <si>
    <t>우물각</t>
  </si>
  <si>
    <t>relife</t>
  </si>
  <si>
    <t>판각(板刻)을 깊게 파서 도드라지게 새기는 일.</t>
  </si>
  <si>
    <t>23291</t>
  </si>
  <si>
    <t>우물기초</t>
  </si>
  <si>
    <t>well foundation, 井基礎</t>
  </si>
  <si>
    <t>① 지하 경질의 지층에 이르기까지 우물통 모양으로 파고 그곳에 콘크리트를 채워 만든 특수한 기초파기에 의한 기초구조. ② 직관식(直官式) 기초파기와 심초식(深礎式) 기초파기가 있음. ③ ⇨우물통기초(＝). ④ ⇨피어기초.</t>
  </si>
  <si>
    <t>23292</t>
  </si>
  <si>
    <t>우물두덩</t>
  </si>
  <si>
    <t>지상에 나온 우물의 갓둘레.</t>
  </si>
  <si>
    <t>23293</t>
  </si>
  <si>
    <t>우물마루</t>
  </si>
  <si>
    <t>checkered floor</t>
  </si>
  <si>
    <t>① →고물마루,귀틀마루,바둑판마루,바둑마루(=). ② 널빤지를 가로 세로 井자 형태로 놓은 마루. ③ 마루귀틀을 짜고 짧고 넓은 널(方板)을 끼운 마루를 칭하며, 대청마루의 특색 있는 한식구조임.</t>
  </si>
  <si>
    <t>23294</t>
  </si>
  <si>
    <t>우물반자정간</t>
  </si>
  <si>
    <t>-天障井間</t>
  </si>
  <si>
    <t>반자틀이 정사각형인 소란반자내에서 반자틀을 이루는 구간.</t>
  </si>
  <si>
    <t>23296</t>
  </si>
  <si>
    <t>우물반자틀</t>
  </si>
  <si>
    <t>반자틀이 정자형(井字形)인 소란반자위에 가늘고 긴 나무를 가로세로로 짜서 만든 틀</t>
  </si>
  <si>
    <t>23297</t>
  </si>
  <si>
    <t>우물방틀</t>
  </si>
  <si>
    <t>well curb, 井方框</t>
  </si>
  <si>
    <t>우물 위에 나무틀이나 돌방틀로 네모나게 귀를 맞추어 짜놓은 틀</t>
  </si>
  <si>
    <t>23298</t>
  </si>
  <si>
    <t>우물벽</t>
  </si>
  <si>
    <t>우물 안에 쌓은 돌 또는 콘크리트관(管)의 벽.</t>
  </si>
  <si>
    <t>23299</t>
  </si>
  <si>
    <t>H형 그루브</t>
  </si>
  <si>
    <t>double-U groove</t>
  </si>
  <si>
    <t>양면 그루브의 일종. 용접하고자 하는 두 부재의 표면올 H자형 모양으로 개선을 만든 것</t>
  </si>
  <si>
    <t>세화56.0%</t>
  </si>
  <si>
    <t>233</t>
  </si>
  <si>
    <t>걸침널</t>
  </si>
  <si>
    <t>벽장 안 선반에 설치하는 가로 판재</t>
  </si>
  <si>
    <t>2330</t>
  </si>
  <si>
    <t>우물선반</t>
  </si>
  <si>
    <t>위와 밑 사이를 엇갈리게 짠 선반.</t>
  </si>
  <si>
    <t>23300</t>
  </si>
  <si>
    <t>우물양판</t>
  </si>
  <si>
    <t>틀에 홈을 파 아무 장식 없는 널을 끼웠을 때의 그 널.</t>
  </si>
  <si>
    <t>23301</t>
  </si>
  <si>
    <t>우물집</t>
  </si>
  <si>
    <t>well pavilion, 井屋</t>
  </si>
  <si>
    <t>빗물이 들어가지 아니하도록 우물 위에 지붕을 만든 것</t>
  </si>
  <si>
    <t>23302</t>
  </si>
  <si>
    <t>우물천장</t>
  </si>
  <si>
    <t>coffered ceiling, compartment ceiling</t>
  </si>
  <si>
    <t>① 바둑판처럼 정(井)자형으로 된 천장. ② ⇨우물반자(＝). ③ ＝격자천장(格子天障).</t>
  </si>
  <si>
    <t>23303</t>
  </si>
  <si>
    <t>우물테두리식지정</t>
  </si>
  <si>
    <t>-地定</t>
  </si>
  <si>
    <t>지정방식의 하나로 파들어 가면서 우물테두리식의 틀을 차례로 설치하는 방법.</t>
  </si>
  <si>
    <t>23304</t>
  </si>
  <si>
    <t>우물통기초</t>
  </si>
  <si>
    <t>well foundation, 井筒基礎</t>
  </si>
  <si>
    <t>① 주로 콘크리트 또는 철근콘크리트로 만든, 뚜껑도 바닥도 없는 원형 또는 각형의 우물통(well)을 땅속에 묻어서 기초로 하는 공법의 것. ② 교량의 교각‧교대공사에 많이 사용하는 기초. ③ ⇨우물기초(＝).</t>
  </si>
  <si>
    <t>23305</t>
  </si>
  <si>
    <t>우물통침하법</t>
  </si>
  <si>
    <t>井筒沈下法</t>
  </si>
  <si>
    <t>심초(Caission) 공법</t>
  </si>
  <si>
    <t>23306</t>
  </si>
  <si>
    <t>우물펌프</t>
  </si>
  <si>
    <t>well pump</t>
  </si>
  <si>
    <t>지하수 등을 퍼올리기 위하여 우물 등에 사용하는 펌프를 의미함.</t>
  </si>
  <si>
    <t>23307</t>
  </si>
  <si>
    <t>우발 하중</t>
  </si>
  <si>
    <t>accidental load</t>
  </si>
  <si>
    <t>선박의 충돌, 적재시설의 폭발 등에 의해 우발적으로 구조물에 작용하는 하중.  폭발, 대형 선박의 충돌, 물체의 낙하 및 빙산의 충돌 등 우발하중에 관하여는 하중의 규모에 대응하여 안전도를 알아두는 것이 바람직하다. 이 들 우발하중은 통상 충격력으로서 건축물에 작용하기 때문에 급속한 구조파괴나 기능상실을 방지하도록 배려하는 것이 요망된다.폭발에 대하여는 필요에 따라 폭압(暴壓)의 충격량을 계산하여 부재의 안전성을 높일 필요가 있다.대형 선박의 충돌에 있어서 대상 선박의 크기 설정은 해양건축물의 설치해역 또는 인근 해역의 과거 해난(충돌) 통계자료에 의해 확률적으로 상정하는 것이 바람직하다. 즉 설치해역 인근에서 선박의 크기 범위별 충돌확률을 구하여 해양건축물의 사용기간내 혹은 환경하중의 재현기간내에 충돌이 발생할 확률한계의 선박크기를 취한다.낙체(落體)에 관하여는 낙체가 충돌하는 순간의 운동량과 구조부재의 탄소성변형에 의한 흡수가능한 에너지의 대소관계에 따라 안전도를 판정한다.</t>
  </si>
  <si>
    <t>23309</t>
  </si>
  <si>
    <t>우벼내기</t>
  </si>
  <si>
    <t>① 구멍이나 틈서리의 안쪽을 곱게 다듬거나 넓게 깎아내는 일. ② 구멍 속에 붙은 물건을 긁어내는 일. ③ ＝후벼내기.</t>
  </si>
  <si>
    <t>23311</t>
  </si>
  <si>
    <t>우비칼</t>
  </si>
  <si>
    <t>① 나막신을 파낼 때 그 코 속을 후비어 파내는 칼. ② ＝호비칼.</t>
  </si>
  <si>
    <t>23312</t>
  </si>
  <si>
    <t>우산걸이</t>
  </si>
  <si>
    <t>umbrella-stand</t>
  </si>
  <si>
    <t>① 모자를 걸 수 있고 열쇠 등을 걸어 보관할 수 있는 금속제의 것도 있다.② 우산을 세울 수 있도록 제작한 가구.</t>
  </si>
  <si>
    <t>23313</t>
  </si>
  <si>
    <t>우선 시가화 지역</t>
  </si>
  <si>
    <t>(불)zone a urbaniser en priorite</t>
  </si>
  <si>
    <t>공공이 우선적으로 기반 정비를 하는 지역으로, 1950년대 말 프랑스 대규모 주택단지 조성을 위하여 제정. (=ZUP)</t>
  </si>
  <si>
    <t>23314</t>
  </si>
  <si>
    <t>우선 양도</t>
  </si>
  <si>
    <t>priority alienation (of land property)</t>
  </si>
  <si>
    <t>특정한 사람들에 대하여 조선된 택지를 처음으로 매각하는 것으로 개발사업에서 자기가 가지고 있는 토지를 잃은 특정한 사람들을 대상으로 한다.</t>
  </si>
  <si>
    <t>23315</t>
  </si>
  <si>
    <t>우선도로</t>
  </si>
  <si>
    <t>through-road, 優先道路</t>
  </si>
  <si>
    <t>교통에 있어 통과 교통이 가능한 방해를 받지 않는 도로 구조와 교통 제어가 되어지고 있는 도로.</t>
  </si>
  <si>
    <t>23316</t>
  </si>
  <si>
    <t>우선치수</t>
  </si>
  <si>
    <t>preferred dimension, 優先－</t>
  </si>
  <si>
    <t>① 구조재료에 있어 특수한 기능의 치수는 우선치수로 택할 수도 있음 ② 모듈 정합을 목적으로 증대모듈 중에서 우선적으로 채택한 건축 구성재의 치수를 말함 ③ 치수의 성질상 다른 치수와 잘 결합될 수 있고 잘 나누어질 수 있음</t>
  </si>
  <si>
    <t>23317</t>
  </si>
  <si>
    <t>우수</t>
  </si>
  <si>
    <t>rain-water, 雨水</t>
  </si>
  <si>
    <t>빗물 또는 강우를 의미함.</t>
  </si>
  <si>
    <t>23319</t>
  </si>
  <si>
    <t>걸침보</t>
  </si>
  <si>
    <t>지붕구조에서 도리방향의 깔보위에 수직한 방향으로 설치되어 지붕의 수직부재를 지지하는 보.</t>
  </si>
  <si>
    <t>2332</t>
  </si>
  <si>
    <t>우수거</t>
  </si>
  <si>
    <t>storm sewer, 雨水渠</t>
  </si>
  <si>
    <t>우수만을 유출시키는 하수거.</t>
  </si>
  <si>
    <t>23320</t>
  </si>
  <si>
    <t>우수거뚜껑</t>
  </si>
  <si>
    <t>concrete and cast iron cover for storm sewer, 雨水渠－</t>
  </si>
  <si>
    <t>① KS F 4014. ② 이 규격은 우수거에 사용하는 뚜껑(이하 뚜껑이라 한다)에 대하여 규정.</t>
  </si>
  <si>
    <t>23321</t>
  </si>
  <si>
    <t>우수배수관</t>
  </si>
  <si>
    <t>storm-water drain pipes, 雨水排水管</t>
  </si>
  <si>
    <t>옥내의 우수를 배수하는 관.</t>
  </si>
  <si>
    <t>23322</t>
  </si>
  <si>
    <t>우연오차</t>
  </si>
  <si>
    <t>accidental error, 偶然誤差</t>
  </si>
  <si>
    <t>일어나는 원인을 명확하게 알 수 없고 또 크기와 방향도 전연 불규칙한 오차.</t>
  </si>
  <si>
    <t>23323</t>
  </si>
  <si>
    <t>우일</t>
  </si>
  <si>
    <t>rain day, 雨日</t>
  </si>
  <si>
    <t>① 관상대에서의 우일은 1일강수량이 0.1mm 이상인 날. ② 건축공사에 영향을 주는 우천 일수는 강수일수의 약 반수 이하로 보며 강수일수는 ｢우일수(雨日數)｣라고도 함. ③ ＝강수일(降水日).</t>
  </si>
  <si>
    <t>23325</t>
  </si>
  <si>
    <t>우일수</t>
  </si>
  <si>
    <t>⇨우일.</t>
  </si>
  <si>
    <t>23326</t>
  </si>
  <si>
    <t>우주</t>
  </si>
  <si>
    <t>隅株</t>
  </si>
  <si>
    <t>⇨귀기둥(＝).</t>
  </si>
  <si>
    <t>23327</t>
  </si>
  <si>
    <t>우진각지붕</t>
  </si>
  <si>
    <t>hip roof, hipped roof, 隅進閣屋蓋</t>
  </si>
  <si>
    <t>모임지붕(⇦)의 옛이름.</t>
  </si>
  <si>
    <t>23329</t>
  </si>
  <si>
    <t>걸침턱</t>
  </si>
  <si>
    <t>① 두 부재를 맞춤할 때 위에 걸친 부재가 밑에 직교하여 놓인 수평재에 맞물려 움직이지 않도록 따 낸 턱. ② ⇨ 물림턱.</t>
  </si>
  <si>
    <t>2333</t>
  </si>
  <si>
    <t>우진각집</t>
  </si>
  <si>
    <t>모임지붕으로 된 집.</t>
  </si>
  <si>
    <t>23330</t>
  </si>
  <si>
    <t>우진용접</t>
  </si>
  <si>
    <t>⇨후진용접(＝).</t>
  </si>
  <si>
    <t>23331</t>
  </si>
  <si>
    <t>우체국</t>
  </si>
  <si>
    <t>post office</t>
  </si>
  <si>
    <t>미래 창조 과학부에 딸려 우편, 우편환, 우편 대체, 체신 예금, 체신 보험, 전신 전화 수탁 업무 따위를 맡아보는 기관.</t>
  </si>
  <si>
    <t>23332</t>
  </si>
  <si>
    <t>우퍼</t>
  </si>
  <si>
    <t>woofer</t>
  </si>
  <si>
    <t>스피커에서 낮은 주파수 대역(40Hz에서 최대 수 킬로Hz 이상)의 소리를 만들어 내도록 고안된 유닛.</t>
  </si>
  <si>
    <t>23333</t>
  </si>
  <si>
    <t>우편함</t>
  </si>
  <si>
    <t>letter plate</t>
  </si>
  <si>
    <t>배달할 우편물을 넣고 집하할 수 있게 만들어 놓은 상자.</t>
  </si>
  <si>
    <t>23334</t>
  </si>
  <si>
    <t>우회로</t>
  </si>
  <si>
    <t>detour road, loop road, 迂廻路</t>
  </si>
  <si>
    <t>곧바로 가지 않고 멀리 돌아서 가는 길.</t>
  </si>
  <si>
    <t>23336</t>
  </si>
  <si>
    <t>욱은면</t>
  </si>
  <si>
    <t>concave chamber</t>
  </si>
  <si>
    <t>둥글게 따낸 면.</t>
  </si>
  <si>
    <t>23338</t>
  </si>
  <si>
    <t>욱은박공</t>
  </si>
  <si>
    <t>-朴工</t>
  </si>
  <si>
    <t>① 중간이 약간 휘어내리게 된 박공. ② 욱은 지붕에 쓰임.</t>
  </si>
  <si>
    <t>23339</t>
  </si>
  <si>
    <t>걸침턱 맞춤</t>
  </si>
  <si>
    <t>cogged joint</t>
  </si>
  <si>
    <t>높이가 다른 수평인 두 부재 직교부의 접합법. 윗목 하단에 홈을 파서 교차하는 밑목의 양 능각을 윗목의 너비만큼 따내어 접합한다.</t>
  </si>
  <si>
    <t>2334</t>
  </si>
  <si>
    <t>욱은지붕</t>
  </si>
  <si>
    <t>concave roof</t>
  </si>
  <si>
    <t>① 지붕면 중간이 우그러내린 지붕, 부풀어 오른 지붕. ② 지붕의 모양별 종류. ③ ⇨부른 지붕.</t>
  </si>
  <si>
    <t>23340</t>
  </si>
  <si>
    <t>운공①</t>
  </si>
  <si>
    <t>雲工</t>
  </si>
  <si>
    <t>이익공 공포에 있어서 화반(花盤) 상부에 가로 얹혀 장여와 도리를 받는 초새김한 짧은 새.</t>
  </si>
  <si>
    <t>23347</t>
  </si>
  <si>
    <t>운공②</t>
  </si>
  <si>
    <t>雲空</t>
  </si>
  <si>
    <t>포살미의 상하첨차 사이 또는 초익공의 장여와 창방 사이에 끼워 막아대는 널쪽이나 나무.</t>
  </si>
  <si>
    <t>23348</t>
  </si>
  <si>
    <t>운공소로</t>
  </si>
  <si>
    <t>雲工小累</t>
  </si>
  <si>
    <t>운공에 사용된 소로.</t>
  </si>
  <si>
    <t>23349</t>
  </si>
  <si>
    <t>걸침턱맞춤</t>
  </si>
  <si>
    <t>① 목재 맞춤의 하나. 수평재의 턱을 따내고 직교하는 재가 통으로 내려 끼이는 맞춤. ② 큰 보에 작은 보를 걸치거나 멍에 위에 장선을 걸칠 때 사용하는 맞춤.</t>
  </si>
  <si>
    <t>2335</t>
  </si>
  <si>
    <t>운동 공원</t>
  </si>
  <si>
    <t>play field park; sportspark</t>
  </si>
  <si>
    <t>운동에 이용될 목적으로 꾸며지는 공원. 부지 면적은 스포츠 및 레크레이션을 위한 기능을 충분히 수용할 수 있으면서 도시의 규모 등을 고려하여 결정.</t>
  </si>
  <si>
    <t>23353</t>
  </si>
  <si>
    <t>운동 방정식</t>
  </si>
  <si>
    <t>equation of motion</t>
  </si>
  <si>
    <t>물리계에서 물체의 운동을 기술하는 방정식으로 운동하는 물체에 물리량(위치, 속도, 가속도)를 시간의 변화에 따라 기술하는 방정식이다.구조물의 질량, 감쇠계수, 외력의 작용, 구조물의 강성 등의 조건으로 운동상태를 기술하는 방정식이다.</t>
  </si>
  <si>
    <t>23354</t>
  </si>
  <si>
    <t>운동 에너지</t>
  </si>
  <si>
    <t>kinetic energy</t>
  </si>
  <si>
    <t>운동하는 물체가 가지고 있는 에너지. 물체의 질량을 m, 속도를 v라고 하면 물체의 운동 에너지는 1/2mv(^2)이 된다.</t>
  </si>
  <si>
    <t>23355</t>
  </si>
  <si>
    <t>운동 이론</t>
  </si>
  <si>
    <t>kinematic theory</t>
  </si>
  <si>
    <t>메커니즘의 변형을 고려하는 동역학적 이론의 총칭.</t>
  </si>
  <si>
    <t>23356</t>
  </si>
  <si>
    <t>운동 점성 계수</t>
  </si>
  <si>
    <t>motor viscosity coefficient</t>
  </si>
  <si>
    <t>유체의 점도를 그 유체의 질량 밀도로 나눈 값. 단위로는 ㎡/s, ㎠/s를 사용하는데, 특히 ㎠/s를 스토크(St)라 부르며 많이 사용한다.</t>
  </si>
  <si>
    <t>23357</t>
  </si>
  <si>
    <t>운동공원</t>
  </si>
  <si>
    <t>play field park, 運動公園</t>
  </si>
  <si>
    <t>① 주로 국민들이 체육 활동을 할 수 있도록 여러 가지 체육 시설을 갖추어 놓은 공원. ② 소규모의 운동장, 체육시설을 갖춘 공원.</t>
  </si>
  <si>
    <t>23358</t>
  </si>
  <si>
    <t>운동량</t>
  </si>
  <si>
    <t>momentum</t>
  </si>
  <si>
    <t>물체의 질량과 속도의 곱으로 나타내는 물리량을 말함.</t>
  </si>
  <si>
    <t>23359</t>
  </si>
  <si>
    <t>운동량 방정식</t>
  </si>
  <si>
    <t>momentum equation</t>
  </si>
  <si>
    <t>운동량의 변화를 수식으로 표현한 것.</t>
  </si>
  <si>
    <t>23361</t>
  </si>
  <si>
    <t>운동량모멘트</t>
  </si>
  <si>
    <t>moment of momentum, 運動量－</t>
  </si>
  <si>
    <t>회전운동하는 물체의 회전운동정도를 나타내는 물리량으로서 운동량과 원운동하는 중심까지의 곱으로 나타낸다.</t>
  </si>
  <si>
    <t>23362</t>
  </si>
  <si>
    <t>운동시설</t>
  </si>
  <si>
    <t>運動施設</t>
  </si>
  <si>
    <t>① 1) 체육관 2) 축구장 3) 수영장 4) 농구장 5) 골프장 ② 운동을 할 수 있는 장소에 도구, 기계, 장치 따위를 갖춘 시설의 총칭.</t>
  </si>
  <si>
    <t>23363</t>
  </si>
  <si>
    <t>운동의 자유도</t>
  </si>
  <si>
    <t>degree of kinematic freedom</t>
  </si>
  <si>
    <t>구조물의 어떤 절점에서 독립 표현된 변위의 성분</t>
  </si>
  <si>
    <t>23364</t>
  </si>
  <si>
    <t>운동장</t>
  </si>
  <si>
    <t>playground, 運動場</t>
  </si>
  <si>
    <t>운동을 할 수 있는 장소에 도구, 기계, 장치 따위를 갖춘 시설의 총칭.</t>
  </si>
  <si>
    <t>23365</t>
  </si>
  <si>
    <t>운두①</t>
  </si>
  <si>
    <t>① 구름받이라고도 하며, 토대 위에 있고, 도리 등을 받치는 것. ② 구름과 같은 조각이 새겨져 있음.</t>
  </si>
  <si>
    <t>23367</t>
  </si>
  <si>
    <t>운두②</t>
  </si>
  <si>
    <t>height</t>
  </si>
  <si>
    <t>기물(器物) 둘레의 높이.</t>
  </si>
  <si>
    <t>23368</t>
  </si>
  <si>
    <t>운모</t>
  </si>
  <si>
    <t>mica, 雲母</t>
  </si>
  <si>
    <t>① 화성암‧변성암의 주요 광물의 하나. ② 박편상의 반투명으로서 천연산의 전기불량도체. ③ 내열‧내전압 등이 매우 우수하고 경도 2～3, 비중 2.7～3.2, 무색‧회색‧자색 등 광택이 강하지만 내후성이 약함. ④ 운모‧백운모‧흑운모 등으로 구분. ⑤ 용도는 절연재로서 전기기구‧스토브의 창 등.</t>
  </si>
  <si>
    <t>23369</t>
  </si>
  <si>
    <t>검끝</t>
  </si>
  <si>
    <t>① 검끝처럼 뾰죽한 형상 ②검끝 문양, 검귀갑이라고도 함</t>
  </si>
  <si>
    <t>2337</t>
  </si>
  <si>
    <t>운모안산암</t>
  </si>
  <si>
    <t>⇨안산암.</t>
  </si>
  <si>
    <t>23370</t>
  </si>
  <si>
    <t>운모편암</t>
  </si>
  <si>
    <t>micaceous schist, 雲母片岩</t>
  </si>
  <si>
    <t>흑운모나 백운모를 주요한 구성광물로 하는 결정편암.</t>
  </si>
  <si>
    <t>23371</t>
  </si>
  <si>
    <t>운반</t>
  </si>
  <si>
    <t>handling</t>
  </si>
  <si>
    <t>① 공사 현장 내에서의 운반은 소운반이라고 한다. ② 건설 공사 현장으로 공사에 필요한 것 들을 반입하고 반출하는 일.</t>
  </si>
  <si>
    <t>23373</t>
  </si>
  <si>
    <t>운반보일러</t>
  </si>
  <si>
    <t>運搬boiler</t>
  </si>
  <si>
    <t>① 운반장비(기관차량, 선박 등)에 장착하여 이동이 되는 보일러를 의미함. ② 운반식 보일러 또는 가반식(可搬式) 보일러로 불리기도 함.</t>
  </si>
  <si>
    <t>23374</t>
  </si>
  <si>
    <t>운반비</t>
  </si>
  <si>
    <t>amount of handling</t>
  </si>
  <si>
    <t>물건 따위를 옮기는데 필요한 비용 .</t>
  </si>
  <si>
    <t>23375</t>
  </si>
  <si>
    <t>운반식 보일러</t>
  </si>
  <si>
    <t>운반보일러와 동일한 의미.</t>
  </si>
  <si>
    <t>23376</t>
  </si>
  <si>
    <t>운봉법</t>
  </si>
  <si>
    <t>manipulation of electrode, 運棒法</t>
  </si>
  <si>
    <t>피복아크 용접봉으로 용접할 때에 용접선 위에서 용접봉을 이동시키는 조작을 운봉법이라고 하며, 아크의 발생‧중단‧재발생‧위빙 등이 이에 포함.</t>
  </si>
  <si>
    <t>23377</t>
  </si>
  <si>
    <t>운영 방식</t>
  </si>
  <si>
    <t>school organization</t>
  </si>
  <si>
    <t>① 학습 공간의 사용 구분 방식. ② 학교 시간표에 나타난 교과의 목적을 실행하는 방식.</t>
  </si>
  <si>
    <t>23378</t>
  </si>
  <si>
    <t>운임</t>
  </si>
  <si>
    <t>fare</t>
  </si>
  <si>
    <t>① 여객이나 화물을 운반이나 운수하는 데에 보수로 받거나 주는 돈.</t>
  </si>
  <si>
    <t>23379</t>
  </si>
  <si>
    <t>검도장</t>
  </si>
  <si>
    <t>검도의 기술 교습 및 연습, 혹은 시합을 위한 시설</t>
  </si>
  <si>
    <t>2338</t>
  </si>
  <si>
    <t>운전 관리 방식</t>
  </si>
  <si>
    <t>driving supervisory system</t>
  </si>
  <si>
    <t>엘리베이터의 운전을 관리하는 것으로 제어방법은 단식, 합승, 군(群) 합승, 군(群) 관리 등이 있다.</t>
  </si>
  <si>
    <t>23380</t>
  </si>
  <si>
    <t>운전 관리 제어 시스템</t>
  </si>
  <si>
    <t>operation control system</t>
  </si>
  <si>
    <t>건물의 공조냉동설비 또는 기타설비 시스템의 운전 제어가 가능한 시스템.</t>
  </si>
  <si>
    <t>23381</t>
  </si>
  <si>
    <t>운전비</t>
  </si>
  <si>
    <t>operating cost, 運轉費</t>
  </si>
  <si>
    <t>① 기계 따위를 운전하는데 필요한 비용.  ② 초기비용과는 별도로 일정하게 들어가는 비용을 말함.  ③ 건축 공사 시공에서 공사 대금을 수취하기 전에 건설업자가 지불 해야 하는 모든 비용.  ④ 건축 설비 따위의 운전에 필요한 비용.</t>
  </si>
  <si>
    <t>23382</t>
  </si>
  <si>
    <t>운전시 하중</t>
  </si>
  <si>
    <t>operating load</t>
  </si>
  <si>
    <t>기기계를 갖춘 구조물에 있어서 그 기계의 보통 운전시에 생기는 하중.</t>
  </si>
  <si>
    <t>23383</t>
  </si>
  <si>
    <t>운하</t>
  </si>
  <si>
    <t>canal</t>
  </si>
  <si>
    <t>하천 및 항구 부분에 선박의 운행을 목적으로 설치된 수로의 총칭. 운하는 「국토의 계획 및 이용에 관한 법률」 에 의한 기반시설 중 교통시설의 하나이며, 반드시 도시ㆍ군관리계획으로 결정하여 설치하여야 함.</t>
  </si>
  <si>
    <t>23384</t>
  </si>
  <si>
    <t>운형자</t>
  </si>
  <si>
    <t>french curve, irregular curve, 雲形定規</t>
  </si>
  <si>
    <t>곡선을 그리는 데 쓰이는 자</t>
  </si>
  <si>
    <t>23387</t>
  </si>
  <si>
    <t>울</t>
  </si>
  <si>
    <t>① 나무풀대 등을 성기게 대어 막은 간단한 담. ② ＝이락(蘺落)＝파리(巴籬).</t>
  </si>
  <si>
    <t>23388</t>
  </si>
  <si>
    <t>울거미</t>
  </si>
  <si>
    <t>frame, 框</t>
  </si>
  <si>
    <t>① 뼈대가 되는 틀. ② 문짝 등과 같이 짜서 만든 물건의 가장자리를 이루는 뼈대.</t>
  </si>
  <si>
    <t>23389</t>
  </si>
  <si>
    <t>검류계</t>
  </si>
  <si>
    <t>galvanometer</t>
  </si>
  <si>
    <t>전류계의 일종. 미소한 전류의 검출‧측정에 쓰이며 교류용‧직류용이 있다.</t>
  </si>
  <si>
    <t>세화84.4%</t>
  </si>
  <si>
    <t>2339</t>
  </si>
  <si>
    <t>울거미띠장널문</t>
  </si>
  <si>
    <t>framed ledged and battered door</t>
  </si>
  <si>
    <t>울거미를 짜고 띠장을 댄 널문.</t>
  </si>
  <si>
    <t>23390</t>
  </si>
  <si>
    <t>울거미문골</t>
  </si>
  <si>
    <t>방문이나 장지 등의 가를 두른 테두리.</t>
  </si>
  <si>
    <t>23391</t>
  </si>
  <si>
    <t>울담</t>
  </si>
  <si>
    <t>fence, 墻</t>
  </si>
  <si>
    <t>대지의 소유경계를 확실히 하거나 외부의 침입을 차단하기 위한 담.</t>
  </si>
  <si>
    <t>23392</t>
  </si>
  <si>
    <t>울띠</t>
  </si>
  <si>
    <t>① 울타리에 가로댄 띠장. ② ＝울띠장.</t>
  </si>
  <si>
    <t>23393</t>
  </si>
  <si>
    <t>울섶</t>
  </si>
  <si>
    <t>울타리를 만드는데 쓰는 나뭇가지.</t>
  </si>
  <si>
    <t>23394</t>
  </si>
  <si>
    <t>울짱</t>
  </si>
  <si>
    <t>wooden fence, 木寨, 木柵</t>
  </si>
  <si>
    <t>① 울타리에 세운 기둥. ② 나무로 성기게 짠 울.</t>
  </si>
  <si>
    <t>23395</t>
  </si>
  <si>
    <t>울타리</t>
  </si>
  <si>
    <t>picket fence</t>
  </si>
  <si>
    <t>① 담장(垣墻)과는 달리 간단한 구조로 된 것을 말함. ② 울타리에는 여러 가지 형식이 있으나, 그 공법, 또는 각 부분의 마감은 일반적인 본 공사와 다름없음. ③ 경계를 표시하고 통행을 금지하며 도난방지, 인접건물‧인접 거주자의 재해방지 등을 목적으로 설치하는 담 형식의 구조물. ④ 목재나 철재로 높이 1.5～3.6m 정도로 설치.</t>
  </si>
  <si>
    <t>23396</t>
  </si>
  <si>
    <t>울타리동자</t>
  </si>
  <si>
    <t>울타리를 구성하는 대나무 또는 통나무(세로동자).</t>
  </si>
  <si>
    <t>23397</t>
  </si>
  <si>
    <t>H형강</t>
  </si>
  <si>
    <t>wide flange shapes</t>
  </si>
  <si>
    <t>H형의 단면을 갖는 형강, 미국에서는 와이드플랜지(wide flange, WF)라고 불림</t>
  </si>
  <si>
    <t>234</t>
  </si>
  <si>
    <t>검사 로트</t>
  </si>
  <si>
    <t>inspection lot</t>
  </si>
  <si>
    <t>재료, 부품 또는 제품 등의 품질을 관리할 때의 검사 대상이 되는 단위체, 단위량의 집합.</t>
  </si>
  <si>
    <t>2340</t>
  </si>
  <si>
    <t>울폐도</t>
  </si>
  <si>
    <t>ratio of crown projection</t>
  </si>
  <si>
    <t>① 수관(樹冠)의 지면에서 투영하는 면적을 비율로 표시한다. ② 나무의 수관(樹冠)과 수관이 서로 접하여 지면을 덮은 정도를 표시하는 지표.</t>
  </si>
  <si>
    <t>23401</t>
  </si>
  <si>
    <t>움</t>
  </si>
  <si>
    <t>① 물건 따위를 보존하기 위해 땅을 파고 비바람이나 추위를 막아 단열하는 지하 또는 반지하에 만들어진 방.</t>
  </si>
  <si>
    <t>23402</t>
  </si>
  <si>
    <t>움막</t>
  </si>
  <si>
    <t>cellar, dugout, 窨幕</t>
  </si>
  <si>
    <t>① 토막집(土幕-).  ② 땅을 굴토하여 거적 따위를 얹고 흙을 덮어 추위 또는 비바람만 가릴 정도로 임시로 설치한 것.</t>
  </si>
  <si>
    <t>23403</t>
  </si>
  <si>
    <t>움직이는 보도</t>
  </si>
  <si>
    <t>moving walk</t>
  </si>
  <si>
    <t>사람이나 화물이 자동적으로 이동하도록 만든 길 모양의 장치. 공항 등 평면적으로 넓고 보행 거리가 긴 대규모시설에 사용. = 무빙워크</t>
  </si>
  <si>
    <t>23404</t>
  </si>
  <si>
    <t>움직임</t>
  </si>
  <si>
    <t>movement of object</t>
  </si>
  <si>
    <t>시간요소의 표현 중 하나로 밝게 보기(명시(明視)) 위한 기본 조건의 하나.</t>
  </si>
  <si>
    <t>23405</t>
  </si>
  <si>
    <t>움집</t>
  </si>
  <si>
    <t>dugout</t>
  </si>
  <si>
    <t>움을 파고 지은 집. 움막보다 조금 크다.</t>
  </si>
  <si>
    <t>23406</t>
  </si>
  <si>
    <t>웃막이</t>
  </si>
  <si>
    <t>⇨윗막이.</t>
  </si>
  <si>
    <t>23407</t>
  </si>
  <si>
    <t>웃면</t>
  </si>
  <si>
    <t>⇨윗면.</t>
  </si>
  <si>
    <t>23408</t>
  </si>
  <si>
    <t>웃방</t>
  </si>
  <si>
    <t>⇨윗방.</t>
  </si>
  <si>
    <t>23409</t>
  </si>
  <si>
    <t>검사구</t>
  </si>
  <si>
    <t>inspection chamber</t>
  </si>
  <si>
    <t>① 찬장에 천장 속을 들어가 검사할 수 있도록 90×180cm 정도 크기로 반자의 일부를 도려내고 뚜껑을 씌운 곳. ② 위치는 반자 속이 통하지 않은 부분마다 1개씩 두고 좁고 잘 쓰이지 않은 벽장‧광 등의 한 구석에 설치함.</t>
  </si>
  <si>
    <t>2341</t>
  </si>
  <si>
    <t>웃홈대</t>
  </si>
  <si>
    <t>⇨윗홈대.</t>
  </si>
  <si>
    <t>23410</t>
  </si>
  <si>
    <t>웅덩이</t>
  </si>
  <si>
    <t>cesspool</t>
  </si>
  <si>
    <t>① 하수오물의 입수 혹은 유치‧집수를 위한 구렁‧피트(pit). ② ⇨수채통.</t>
  </si>
  <si>
    <t>23411</t>
  </si>
  <si>
    <t>웅덩이턱</t>
  </si>
  <si>
    <t>puddle</t>
  </si>
  <si>
    <t>땅이 움푹하게 패어 물이 괴어 있는 곳의 턱진 언저리.</t>
  </si>
  <si>
    <t>23412</t>
  </si>
  <si>
    <t>웅풍</t>
  </si>
  <si>
    <t>풍력 계급이 6인 바람. 된바람이라고 함.</t>
  </si>
  <si>
    <t>23413</t>
  </si>
  <si>
    <t>워드</t>
  </si>
  <si>
    <t>열쇠구멍 안에 장애물을 만들고, 장애물에 걸리지 않도록 홈을 만든 열쇠에 의해서만 열리는 자물쇠를 의미함. 동의어로 워드 자물쇠가 있음.</t>
  </si>
  <si>
    <t>23415</t>
  </si>
  <si>
    <t>워드로브</t>
  </si>
  <si>
    <t>①옷장·의상실. 그 사람이 가지고 있는 의상의 모든 것을 말함.②양복장, 옷장·의상실</t>
  </si>
  <si>
    <t>23416</t>
  </si>
  <si>
    <t>워드자물쇠</t>
  </si>
  <si>
    <t>열쇠구멍 안에 장애물을 만들고, 장애물에 걸리지 않도록 홈을 만든 열쇠에 의해서만 열리는 자물쇠를 의미함.</t>
  </si>
  <si>
    <t>23417</t>
  </si>
  <si>
    <t>워밍업</t>
  </si>
  <si>
    <t>warming-up</t>
  </si>
  <si>
    <t>냉난방 열원설비를 운전할 때 예열 또는 예냉을 실내온도가 설정값에 도달할 때까지 운전하는 것.</t>
  </si>
  <si>
    <t>23419</t>
  </si>
  <si>
    <t>검사부</t>
  </si>
  <si>
    <t>clinical laboratory department</t>
  </si>
  <si>
    <t>환자의 생리 기능 검사와 검체 검사를 통하여 진단 필요 정보를 각 부문에 제공하고 이를 관리하는 부서</t>
  </si>
  <si>
    <t>2342</t>
  </si>
  <si>
    <t>워세크리터</t>
  </si>
  <si>
    <t>wa-ce-creter</t>
  </si>
  <si>
    <t>① 콘크리트를 배합할 경우 모래‧자갈이 함수율의 영향을 피하기 위해서 먼저 시멘트페이트트(cement paste)를 만들어 이것을 따로 계량한 모래‧자갈과 함께 믹서(mixer)에 투입(投入)하도록 만든 기계. ② 이것은 대단히 합리적(合理的)으로 강도(强度)를 통제(統制)할 수 있는 기계.</t>
  </si>
  <si>
    <t>23420</t>
  </si>
  <si>
    <t>워셔</t>
  </si>
  <si>
    <t>⇨와셔.</t>
  </si>
  <si>
    <t>23421</t>
  </si>
  <si>
    <t>워시 프라이머</t>
  </si>
  <si>
    <t>wash primer</t>
  </si>
  <si>
    <t>도장의 바탕을 도장에 적합하도록 처리하는 도료. 부티랄수진, 인산, 알코올 등을 혼한해서 제조함.</t>
  </si>
  <si>
    <t>23423</t>
  </si>
  <si>
    <t>워시보링</t>
  </si>
  <si>
    <t>⇨수세식 보링(＝).</t>
  </si>
  <si>
    <t>23424</t>
  </si>
  <si>
    <t>워시파이프</t>
  </si>
  <si>
    <t>wash pipe</t>
  </si>
  <si>
    <t>워시보링에 쓰이는 로드(rod).</t>
  </si>
  <si>
    <t>23425</t>
  </si>
  <si>
    <t>워시포인트페네트로미터</t>
  </si>
  <si>
    <t>wash point penetrometer</t>
  </si>
  <si>
    <t>사질토 등의 흙의 상대밀도를 관입저항에 의해서 측정하는 장치.</t>
  </si>
  <si>
    <t>23426</t>
  </si>
  <si>
    <t>워싱턴펌프</t>
  </si>
  <si>
    <t>worthington pump</t>
  </si>
  <si>
    <t>보일러의 증기압으로 피스톤을 왕복시켜 급수를 하는 횡형 피스톤 펌프로, 증기량의 가감으로 송수량을 조절할 수 있다. 구조가 간단해 고장이 적고 증기압 10㎏/㎠ 이하의 보일러 급수용으로 최근까지 널리 이용되고 있다.</t>
  </si>
  <si>
    <t>23427</t>
  </si>
  <si>
    <t>워커빌리티</t>
  </si>
  <si>
    <t>workability</t>
  </si>
  <si>
    <t>① 반죽질기 여하에 따른 작업의 난이 정도 및 재료의 분리에 저항하는 정도를 나타내는 아직 굳지 않은 콘크리트의 성질. ②KS F 2523. ③ ＝시공연도(施工練度).</t>
  </si>
  <si>
    <t>23428</t>
  </si>
  <si>
    <t>검사실</t>
  </si>
  <si>
    <t>inspection room</t>
  </si>
  <si>
    <t>환자나 검체를 검사하는 의료 시설</t>
  </si>
  <si>
    <t>2343</t>
  </si>
  <si>
    <t>워크 스페이스</t>
  </si>
  <si>
    <t>work space</t>
  </si>
  <si>
    <t>① 실습·실험, 작업적인 다양한 학습 활동을 하는 학습 공간. ② 학교건축에서는 교실에 부수된 특별교실을 말한다.</t>
  </si>
  <si>
    <t>23430</t>
  </si>
  <si>
    <t>워크인 클로젯</t>
  </si>
  <si>
    <t>walk-in closet</t>
  </si>
  <si>
    <t>① 주로 의류 따위의 수납을 하기 위한 방을 말하지만 식기와 기물 등을 넣어 사용하는 방을 일컬을 때도 있다. ② 사람이 걸어 들어가 물품을 꺼내고 보관할 수 있을 정도의 크기의 수납실 .</t>
  </si>
  <si>
    <t>23431</t>
  </si>
  <si>
    <t>워크파일</t>
  </si>
  <si>
    <t>work file</t>
  </si>
  <si>
    <t>① 네트워크의 용어. ② 이 파일은 각종 레포트(report)제어 데이터와 스무스(smooth)제어 데이터를 card image대로 수납한 것으로 각종 report나 smooth 처리의 입력(入力)이 됨.</t>
  </si>
  <si>
    <t>23432</t>
  </si>
  <si>
    <t>워킹 조인트</t>
  </si>
  <si>
    <t>working joint</t>
  </si>
  <si>
    <t>커튼월의 줄눈 등으로 조인트의 무브먼트가 큰 줄눈.</t>
  </si>
  <si>
    <t>23433</t>
  </si>
  <si>
    <t>워킹드래그라인</t>
  </si>
  <si>
    <t>walking-dragline</t>
  </si>
  <si>
    <t>주행장치가 스키 모양이고 붐길이가 비교적 긴 드래그라인.</t>
  </si>
  <si>
    <t>23434</t>
  </si>
  <si>
    <t>워터 섹션</t>
  </si>
  <si>
    <t>water section</t>
  </si>
  <si>
    <t>① 개개의 실보다도 이 실들의 전체를 가리키는 때가 많다.② 물가라고도 한다. ③ 화장실, 욕실 등 과 같이 물을 사용하는 공간을 말한다.</t>
  </si>
  <si>
    <t>23435</t>
  </si>
  <si>
    <t>워터 월</t>
  </si>
  <si>
    <t>water wall</t>
  </si>
  <si>
    <t>용기 내 물을 채워넣어 축열을 목적으로 구성한 벽체.</t>
  </si>
  <si>
    <t>23436</t>
  </si>
  <si>
    <t>워터 제트</t>
  </si>
  <si>
    <t>water jetting</t>
  </si>
  <si>
    <t>노즐의 끝에서 분출된 고압력수. 토공사에서는 굴착공사나 말뚝의 조성 지반 개량 등에 이용되고 콘크리트나 강재 등의 절단에도 사용함(=고압제트)</t>
  </si>
  <si>
    <t>23437</t>
  </si>
  <si>
    <t>워터 해머</t>
  </si>
  <si>
    <t>물이 가득 찬 상태로 흐르는 관의 통로를 갑자기 막을 때, 수압의 빠른 상승으로 인하여 압력파가 빠르게 관내를 왕복하는 현상. 반대로 막았던 통로를 갑자기 열 때도 수압이 급속히 내려가서 압력파가 관내를 왕복하게 된다. 수격작용과 동일한 의미임.</t>
  </si>
  <si>
    <t>23438</t>
  </si>
  <si>
    <t>검정</t>
  </si>
  <si>
    <t>statistical test</t>
  </si>
  <si>
    <t>[1] 가설을 세워 그 밑에서 현실의 자료를 표시하는 사상이 일어나는 확률을 계산하여 가설을 기각, 채택하는 것. [2] 측정 기기의 정밀도 등을 체크하여 보증하는 것.</t>
  </si>
  <si>
    <t>2344</t>
  </si>
  <si>
    <t>워터프런트</t>
  </si>
  <si>
    <t>waterfront</t>
  </si>
  <si>
    <t>바다, 하천, 호수 등의 수변(水邊)공간 자체를 의미하기도 하고 수변공간을 가지는 육지에 인공적으로 개발된 공간을 지칭하기도 함. →연안역.</t>
  </si>
  <si>
    <t>23440</t>
  </si>
  <si>
    <t>워터프런트 개발</t>
  </si>
  <si>
    <t>waterfront development</t>
  </si>
  <si>
    <t>워터프론트에서 행해지는 개발 행위. 수변지역의 환경·경관적 요소를 적극적으로 활용하기 위하여 행하는 개발.</t>
  </si>
  <si>
    <t>23441</t>
  </si>
  <si>
    <t>원가</t>
  </si>
  <si>
    <t>① 특정의 경영 활동에서 물건을 사들였을 때의 단위에 따라 계산한 가격. ② 일반적으로 사용하는 단어인 비용보다 정의가 명확하게 사용해야 하는 경우에 쓰이는 경향이 있다.</t>
  </si>
  <si>
    <t>23442</t>
  </si>
  <si>
    <t>원가 계산</t>
  </si>
  <si>
    <t>cost accounting</t>
  </si>
  <si>
    <t>제품이나 서비스의 1단위를 만드는 데 든 모든 비용을계산하는 일. 또는 그 절차.</t>
  </si>
  <si>
    <t>23443</t>
  </si>
  <si>
    <t>원가 관리</t>
  </si>
  <si>
    <t>cost control; cost management</t>
  </si>
  <si>
    <t>① 건축 공사에 있어서는 시공 단계에 해당할 때 현장 단위로 실시된다.. ② 원가 하락을 도모하도록 하는 경영활동의 관리</t>
  </si>
  <si>
    <t>23444</t>
  </si>
  <si>
    <t>원가 방식</t>
  </si>
  <si>
    <t>cost approach</t>
  </si>
  <si>
    <t>① 재조달한 경우에 있어 원가에 의해 평가액을 작성하는 방식. →원가법. ② 부동산 감정에 있어 건물 등을 평가하는 방법 중 하나를 말한다.</t>
  </si>
  <si>
    <t>23445</t>
  </si>
  <si>
    <t>원가 분석</t>
  </si>
  <si>
    <t>cost analysis</t>
  </si>
  <si>
    <t>의사 결정 대안의 비교 및 성과 평가를 목적으로원가관련 정보를분석하고 해석을 내리는 일.</t>
  </si>
  <si>
    <t>23446</t>
  </si>
  <si>
    <t>원가 세목</t>
  </si>
  <si>
    <t>detailed cost item</t>
  </si>
  <si>
    <t>공사의원가를 계산할 때 사용하는 가장 적은 단가 항목</t>
  </si>
  <si>
    <t>23447</t>
  </si>
  <si>
    <t>원가 요소</t>
  </si>
  <si>
    <t>elements of cost</t>
  </si>
  <si>
    <t>제품원가를 구성하는요소. 발생 형태에 따라 재료비, 인건비, 경비로 분류하고원가발생과 특정 급부 단위와의 관련성에 따라 직접비와 간접비로 분류한다. 건설공사에서는 세가지 항목에 외주비를 추가하고 있다.</t>
  </si>
  <si>
    <t>23448</t>
  </si>
  <si>
    <t>원가 지수</t>
  </si>
  <si>
    <t>cost index</t>
  </si>
  <si>
    <t>① 개별성이 강한 건축의 재화 가격 지수는 작성하기 까다롭기 때문에 투입되는 원가의 합성에 의한 지수로 대신하여 사용된다.  ② 서비스 업무나 개별 제품의 원가를 지수화한 것 .</t>
  </si>
  <si>
    <t>23449</t>
  </si>
  <si>
    <t>검정벽돌</t>
  </si>
  <si>
    <t>black brick, 黑壁乭</t>
  </si>
  <si>
    <t>① 진흙을 반죽하여 빚어 불완전연소로 소성하여 빛깔이 검게 된 벽돌. ② ⇨흑벽돌.</t>
  </si>
  <si>
    <t>2345</t>
  </si>
  <si>
    <t>원가계</t>
  </si>
  <si>
    <t>cost department, 原價係</t>
  </si>
  <si>
    <t>① 건축공사 현장조직의 한 부서. ② 각 직공이 하는 일의 종류 및 수효를 매일 조사 계산하여 매일의 단가를 계산.</t>
  </si>
  <si>
    <t>23450</t>
  </si>
  <si>
    <t>원가계산</t>
  </si>
  <si>
    <t>cost accounting, 原價計算</t>
  </si>
  <si>
    <t>① 생산비용(생산에 소요된 제비용)을 분석 계산하는 것. ② 그 목적은 적당한 가격의 결정과 경영능률 증진의 기초로 하는데 있음.</t>
  </si>
  <si>
    <t>23451</t>
  </si>
  <si>
    <t>원가법</t>
  </si>
  <si>
    <t>cost method</t>
  </si>
  <si>
    <t>①  재고 자산의 취득원가를 자산 평가의 기준으로 삼는 일. ② 부동산 감정 방식 중 하나.</t>
  </si>
  <si>
    <t>23452</t>
  </si>
  <si>
    <t>원가주의</t>
  </si>
  <si>
    <t>cost principle; cost base</t>
  </si>
  <si>
    <t>① 요금의 산정에 있어 그 자체의 건설비 또는 유지비 등의 원가를 합쳐 실시하며, 기능성이나 시장성에 의한 평가를 가미하지 않는다는 주의.  ②  공공 임대 주택에서 가임(집세) 등을 결정할 때 사용되는 용어.</t>
  </si>
  <si>
    <t>23453</t>
  </si>
  <si>
    <t>원강</t>
  </si>
  <si>
    <t>round steel[bar], 圓鋼</t>
  </si>
  <si>
    <t>단면이 원형인 형강. 원봉강(圓棒鋼), 원형강(圓形鋼)이라고도 함.</t>
  </si>
  <si>
    <t>23455</t>
  </si>
  <si>
    <t>원건축비</t>
  </si>
  <si>
    <t>건축공사에 있어서 생기는 비용으로서 장부에 기재되는 가격.</t>
  </si>
  <si>
    <t>23456</t>
  </si>
  <si>
    <t>원격 검침</t>
  </si>
  <si>
    <t>일반적으로는 온도, 압력, 유량 등의 측정값을 전기량 등의 물리량으로 변환하여 그 현장에서 떨어진 장소로 전달해서 계측, 기록하는 일. 특히 수도 미터의 검침에 사용된다.</t>
  </si>
  <si>
    <t>23457</t>
  </si>
  <si>
    <t>원격 제어</t>
  </si>
  <si>
    <t>원격으로 시스템을 제어하는 것으로 원격 조작과 동일한 의미임.</t>
  </si>
  <si>
    <t>23458</t>
  </si>
  <si>
    <t>원격 조작</t>
  </si>
  <si>
    <t>remote control; remote operation</t>
  </si>
  <si>
    <t>어떤 한 장소에서 신호를 보내어 대상 기기를 조작하거나 조종하는 것.</t>
  </si>
  <si>
    <t>23459</t>
  </si>
  <si>
    <t>검정볼트</t>
  </si>
  <si>
    <t>⇨흑볼트(＝).</t>
  </si>
  <si>
    <t>2346</t>
  </si>
  <si>
    <t>원격 탐사</t>
  </si>
  <si>
    <t>리모트 센싱과 같은 뜻으로 물질이 태양 에너지를 받아 반사 또는 방사하는 전자파의 세기를 포착하여 물질의 정체나 변화 현상을 알아내는 기술임.</t>
  </si>
  <si>
    <t>23460</t>
  </si>
  <si>
    <t>원격식 공조기</t>
  </si>
  <si>
    <t>FCU(Fan Coil Unit)과 동의어.</t>
  </si>
  <si>
    <t>23461</t>
  </si>
  <si>
    <t>원격식 유닛</t>
  </si>
  <si>
    <t>23462</t>
  </si>
  <si>
    <t>원격제어</t>
  </si>
  <si>
    <t>remote control, 遠隔制御</t>
  </si>
  <si>
    <t>떨어진 장소에서 운전조작‧운전감시하는 것.</t>
  </si>
  <si>
    <t>23463</t>
  </si>
  <si>
    <t>원경</t>
  </si>
  <si>
    <t>distant view</t>
  </si>
  <si>
    <t>경치를 구성하는 세가지 요소 중 먼곳에 있는 것으로 찍히거나 그려진 대상을 일컫는다.다른 요소로는 중경 또는 근경이 있다.</t>
  </si>
  <si>
    <t>23464</t>
  </si>
  <si>
    <t>원경술</t>
  </si>
  <si>
    <t>landscape gardening, landscape architecture, 園景術</t>
  </si>
  <si>
    <t>집 안에 있는 뜰이나 꽃밭을 가꾸는 기술</t>
  </si>
  <si>
    <t>23465</t>
  </si>
  <si>
    <t>원광</t>
  </si>
  <si>
    <t>⇨후광(＝).</t>
  </si>
  <si>
    <t>23466</t>
  </si>
  <si>
    <t>원근법</t>
  </si>
  <si>
    <t>遠近法</t>
  </si>
  <si>
    <t>물상을 실제 눈에 보이는 것과 같이 멀고 가까운 거리감이 드러나게 표현하는 방법</t>
  </si>
  <si>
    <t>23468</t>
  </si>
  <si>
    <t>원금 균등 상환</t>
  </si>
  <si>
    <t>even repayment of principal</t>
  </si>
  <si>
    <t>대출원금을 융자기간으로 나눈 할부 상환금에 이자를 합산하여 상환하는 방법.</t>
  </si>
  <si>
    <t>23469</t>
  </si>
  <si>
    <t>검지관</t>
  </si>
  <si>
    <t>detecting tube</t>
  </si>
  <si>
    <t>2347</t>
  </si>
  <si>
    <t>원기둥</t>
  </si>
  <si>
    <t>⇨둥근기둥(＝).</t>
  </si>
  <si>
    <t>23470</t>
  </si>
  <si>
    <t>원꺾쇠</t>
  </si>
  <si>
    <t>round cramp, clamp, 圓－</t>
  </si>
  <si>
    <t>① 몸통의 단면이 원형으로 된 꺾쇠. ② ⇨꺾쇠.</t>
  </si>
  <si>
    <t>23471</t>
  </si>
  <si>
    <t>원단가</t>
  </si>
  <si>
    <t>unit; unit requirement</t>
  </si>
  <si>
    <t>1㎡의 연건편당 필요로 하는 건축시공에서의 자재나 노무수량을 일컫는다.</t>
  </si>
  <si>
    <t>23472</t>
  </si>
  <si>
    <t>원달구</t>
  </si>
  <si>
    <t>元達固, 圓達固</t>
  </si>
  <si>
    <t>① 기초공사에 있어서 잡석 다지기용 기구. ② 돌 또는 쇠뭉치에 여러 손잡이 줄을 맨 달구. ③ 길이 약 2m 이하의 작은 말뚝박기에 쓰이며 큰 원달구는 55kg, 작은 원달구는 35kg 정도.</t>
  </si>
  <si>
    <t>23473</t>
  </si>
  <si>
    <t>원달구질</t>
  </si>
  <si>
    <t>원달구로 땅을 다지는 일.</t>
  </si>
  <si>
    <t>23474</t>
  </si>
  <si>
    <t>원달비계</t>
  </si>
  <si>
    <t>① 중량물의 하중에 견딜 수 있는 본격적으로 연속된 비계. ② 고층건물의 외장 마무리용으로 쓰임. ③ 달비계의 하나.</t>
  </si>
  <si>
    <t>23475</t>
  </si>
  <si>
    <t>원도</t>
  </si>
  <si>
    <t>original drawing, 原圖</t>
  </si>
  <si>
    <t>① 원도면으로써 복제품 따위의 바탕이 되는 도면. ② 트레이싱(tracing)으로 도면을 복제하여 그리는 것. ③ 도면의 성질에 따른 분류 중 하나.</t>
  </si>
  <si>
    <t>23477</t>
  </si>
  <si>
    <t>원도급</t>
  </si>
  <si>
    <t>general contract, 元都給</t>
  </si>
  <si>
    <t>① 공사의 시공 전반을 단 한 사람의 건설업자에게 도급을 주는 것. ② 주문자와 직접 공사계약을 하는 도급(하도급의 대응어). ③ 계약 및 도급이 비교적 간단함. ④ 계약 성립 후 도급자는 건축주에게 공사내역서를 제출함이 통례. ⑤ 총도급(총도급)＝총괄도급(⇦)＝일식도급(一式都給)(⇦)＝일괄도급(一括都給).</t>
  </si>
  <si>
    <t>23478</t>
  </si>
  <si>
    <t>원도급자</t>
  </si>
  <si>
    <t>general contractor, principal contractor, main contractor, prime contractor,, 元都給者</t>
  </si>
  <si>
    <t>① 공사의 시공 전반을 단 한사람이 행하는 건설업자. ② 주문자와 직접 공사계약을 하는 자. ③ 원도급자는 전체 공사를 각 직종별로 나누어서 도급을 주는 경우(하도급‧분할도급)가 많음. ④ ＝원도급업자</t>
  </si>
  <si>
    <t>23479</t>
  </si>
  <si>
    <t>검척법</t>
  </si>
  <si>
    <t>檢尺法</t>
  </si>
  <si>
    <t>① 목재의 치수를 측정하는 법. ② 목재의 규격은 재종구분‧품등구분‧각종 제재의 형량표가 규정되어 있음. ③ 지름‧길이‧제재품은 두께‧폭‧길이가 검척됨.</t>
  </si>
  <si>
    <t>2348</t>
  </si>
  <si>
    <t>원동기</t>
  </si>
  <si>
    <t>prime mover, generator, 原動機</t>
  </si>
  <si>
    <t>설비를 구동하기 위한 기계장치.</t>
  </si>
  <si>
    <t>23480</t>
  </si>
  <si>
    <t>원두리벳</t>
  </si>
  <si>
    <t>圓頭鋲</t>
  </si>
  <si>
    <t>⇨둥근머리리벳(＝).</t>
  </si>
  <si>
    <t>23481</t>
  </si>
  <si>
    <t>원두막</t>
  </si>
  <si>
    <t>園頭幕</t>
  </si>
  <si>
    <t>오이, 참외, 수박, 호박 따위를 심은 밭을 지키기 위하여 밭머리에 지은 막.</t>
  </si>
  <si>
    <t>23482</t>
  </si>
  <si>
    <t>원두정</t>
  </si>
  <si>
    <t>round head nail, 圓頭釘</t>
  </si>
  <si>
    <t>① 머리가 원형으로 된 쇠못. ② 평원두정과 불룩원두정이 있음.</t>
  </si>
  <si>
    <t>23485</t>
  </si>
  <si>
    <t>원둘레심용접</t>
  </si>
  <si>
    <t>circular seam welding</t>
  </si>
  <si>
    <t>수평 심용접에 대한 별칭.</t>
  </si>
  <si>
    <t>23486</t>
  </si>
  <si>
    <t>원둘레용접</t>
  </si>
  <si>
    <t>circumferential weld, -鎔接</t>
  </si>
  <si>
    <t>원형 단면으로 된 용접물의 원둘레에 따라서 하는 용접방법.</t>
  </si>
  <si>
    <t>23487</t>
  </si>
  <si>
    <t>원둘레용접균열시험</t>
  </si>
  <si>
    <t>circular-groove cracking test</t>
  </si>
  <si>
    <t>① 두께가 같은 50mm 4각의 모재를 4개 합쳐서 가접하고 반원 모양의 원둘레 홈을 절삭 가공하여, 그 부분에 시계 방향으로 용접을 하여 평상온도까지 냉각시킨 후, 나머지를 용접하고 약 24시간 경과된 후에 4개로 분할하여 비드 파면에 나타나는 균열을 검출하는 시험방법. ② 이것은 피스코시험과 함께 오스테나이트계 스테인리스강 용접봉의 균열시험에 주로 이용하는 것이며 피스코시험과는 달리 용접방향에 대하여 직각으로 균열이 생기는 것이 특징임.</t>
  </si>
  <si>
    <t>23488</t>
  </si>
  <si>
    <t>원둘레홈용접균열시험</t>
  </si>
  <si>
    <t>circular-patch cracking test</t>
  </si>
  <si>
    <t>약 8인치 각으로 된 판 중앙부의 원둘레 구멍에 원판을 끼우고, 그 주위에 생긴 X형 홈에 비드를 한층 만들고 용접금속이 서로 당겨서 생기는 균열을 검출하는 균열시험법.</t>
  </si>
  <si>
    <t>23489</t>
  </si>
  <si>
    <t>원래 입주자</t>
  </si>
  <si>
    <t>공영 주택법 시행령에서 정하는 수입 기준 이하에 속하는 입주자나, 수입기준이 이상이더라도 입주후 3년을 경과하지 않은 사람에게 해당한다.  공영 주택 입주자 중 수입에 있어서 초과자가 아닌 사람을 말한다.</t>
  </si>
  <si>
    <t>23490</t>
  </si>
  <si>
    <t>원로</t>
  </si>
  <si>
    <t>path; garden path</t>
  </si>
  <si>
    <t>공원이나 정원에 형성된 보행자용 도로.</t>
  </si>
  <si>
    <t>23491</t>
  </si>
  <si>
    <t>원료점토</t>
  </si>
  <si>
    <t>原料粘土</t>
  </si>
  <si>
    <t>① 점토제품을 만드는 원료가 되는 점토. ② 자토‧도토‧석암(岩)점토‧내화(耐火)점토‧연와(煉瓦)점토‧법랑(琺瑯)점토‧혈암(頁岩)점토‧슬립(slip) 점토 등이 있음.</t>
  </si>
  <si>
    <t>23492</t>
  </si>
  <si>
    <t>원룸 맨션</t>
  </si>
  <si>
    <t>one-room apartment house; studio apartment house</t>
  </si>
  <si>
    <t>1실 거주로 구성되어 있는공동 주택.</t>
  </si>
  <si>
    <t>23493</t>
  </si>
  <si>
    <t>원룸 주택</t>
  </si>
  <si>
    <t>one-room house</t>
  </si>
  <si>
    <t>화장실을 제외한 나머지 공간이 하나의 공간으로 구성되어진 주택.</t>
  </si>
  <si>
    <t>23494</t>
  </si>
  <si>
    <t>원목</t>
  </si>
  <si>
    <t>material wood, 原木</t>
  </si>
  <si>
    <t>① 산판에서 목재로 쓰고자 벌목한 통나무의 총칭. ② ⇨통나무.</t>
  </si>
  <si>
    <t>23496</t>
  </si>
  <si>
    <t>원미리</t>
  </si>
  <si>
    <t>문살의 등을 둥글게 밀어 파는 것.</t>
  </si>
  <si>
    <t>23497</t>
  </si>
  <si>
    <t>원봉강</t>
  </si>
  <si>
    <t>23498</t>
  </si>
  <si>
    <t>원뿔믹서</t>
  </si>
  <si>
    <t>conical mixer, 圓－</t>
  </si>
  <si>
    <t>원뿔 모양으로 된 콘크리트믹서의 일종.</t>
  </si>
  <si>
    <t>23499</t>
  </si>
  <si>
    <t>H형강 말뚝</t>
  </si>
  <si>
    <t>H-shaped steel pile</t>
  </si>
  <si>
    <t>말뚝을 구성하는 재료에 H형강을 사용한 것</t>
  </si>
  <si>
    <t>235</t>
  </si>
  <si>
    <t>겉고샅</t>
  </si>
  <si>
    <t>① 초가지붕을 일 때, 이엉을 얹은 겉에서 잡아 매는 새끼. ② = 겉고삿 ③ ⇨속고샅.</t>
  </si>
  <si>
    <t>기문당51.0%</t>
  </si>
  <si>
    <t>2350</t>
  </si>
  <si>
    <t>원뿔아크용접법</t>
  </si>
  <si>
    <t>conc arc welding</t>
  </si>
  <si>
    <t>① 극히 가는 파이프로 된 열교환기의 튜브와 튜브시트를 용접할 때 이용하는 방법. ② TIG 용접의 아크를 끝머리 원둘레에 따라서 전자력 작용으로 일정한 시간을 고속으로 회전시켜서 아크의 열을 이음의 원둘레에 고루 주면서 용접하는 방법. ③ TIG토치의 가스 노즐은 알루미늄제의 영구 자석으로 만들어져 있으며, 이것으로 자장을 형성한다. 용접시에는 직류를 사용하며, 아크의 스타트는 고주파를 이용하고 타이머를 사용해서 아크 시간을 조정하게 되어 있음.</t>
  </si>
  <si>
    <t>23500</t>
  </si>
  <si>
    <t>원사</t>
  </si>
  <si>
    <t>garden hut</t>
  </si>
  <si>
    <t>① 공원, 정원관리를 위해 도구 등을 정리해 두는 곳. →정자.  ② 공원이나 공원 안에 마련된 작은 헛간</t>
  </si>
  <si>
    <t>23501</t>
  </si>
  <si>
    <t>원산</t>
  </si>
  <si>
    <t>遠山</t>
  </si>
  <si>
    <t>여닫이문 등의 홈대의 중간‧마중대가 만나는 곳에 대는 쇠.</t>
  </si>
  <si>
    <t>23502</t>
  </si>
  <si>
    <t>원산석</t>
  </si>
  <si>
    <t>遠山石</t>
  </si>
  <si>
    <t>문지방이 없는 쌍여닫이문의 중간바닥에 설치하여 닫은 문을 받는 돌.</t>
  </si>
  <si>
    <t>23503</t>
  </si>
  <si>
    <t>원상 회복</t>
  </si>
  <si>
    <t>restoration to original state</t>
  </si>
  <si>
    <t>불법행위나 계약의 해제로 인해 원래 상태로 복귀시켜야 할 의무가 생긴다.</t>
  </si>
  <si>
    <t>23504</t>
  </si>
  <si>
    <t>원색</t>
  </si>
  <si>
    <t>primary color, 原色</t>
  </si>
  <si>
    <t>① 빛에서는 이 세 가지 색을 합하면 백색이 되고, 안료에서는 검은 회색이 된다. ② 3색 즉, 빨강, 파랑, 노랑이 기본이 되는 색.</t>
  </si>
  <si>
    <t>23505</t>
  </si>
  <si>
    <t>원생 자연 환경 보전 지역</t>
  </si>
  <si>
    <t>wild natural environmental protection</t>
  </si>
  <si>
    <t>자연환경보전법에 의하여, 자연상태가 원시설을 유지하고 있거나 생물다양성이 풍부하여 보전 및 학술적 연구가치가 큰 지역에 지정하는 지역. = 생태·경관보전지역</t>
  </si>
  <si>
    <t>23506</t>
  </si>
  <si>
    <t>원석</t>
  </si>
  <si>
    <t>raw stone</t>
  </si>
  <si>
    <t>각종 제품으로 가공되기 전의 석재</t>
  </si>
  <si>
    <t>23507</t>
  </si>
  <si>
    <t>원센터 시스템</t>
  </si>
  <si>
    <t>one-center system</t>
  </si>
  <si>
    <t>어느 일정한 중심 지구에 집중적으로 상업 시설이나 편의 시설 등 설치하는 주택지 계획</t>
  </si>
  <si>
    <t>23508</t>
  </si>
  <si>
    <t>원스톱 쇼핑</t>
  </si>
  <si>
    <t>one-stop shopping</t>
  </si>
  <si>
    <t>소비자가 상품구입을 모두 한 군데에서 마치는 구매행동.</t>
  </si>
  <si>
    <t>23509</t>
  </si>
  <si>
    <t>원시원형 주거</t>
  </si>
  <si>
    <t>문을 통화하면 바로 거실과 침실인 주거형태.→ 원형 주거(＝).</t>
  </si>
  <si>
    <t>23510</t>
  </si>
  <si>
    <t>원심 구조 강관</t>
  </si>
  <si>
    <t>⇨원심력주강관(＝)</t>
  </si>
  <si>
    <t>23511</t>
  </si>
  <si>
    <t>원심 냉동기</t>
  </si>
  <si>
    <t>centrifugal refrigerator</t>
  </si>
  <si>
    <t>날개 바퀴를 회전시켜 일으킨 원심력을 이용하여 가동하는 압축기를 사용하는 냉동기임.</t>
  </si>
  <si>
    <t>23512</t>
  </si>
  <si>
    <t>원심 성형법</t>
  </si>
  <si>
    <t>centrifugal casting</t>
  </si>
  <si>
    <t>원심력을 응용해서 콘크리트 등을 기계 성형하는 방법. 원심력 철근 콘크리트관 원심력 철근 콘크리트 파일 등이 있다.</t>
  </si>
  <si>
    <t>23513</t>
  </si>
  <si>
    <t>원심 송풍기</t>
  </si>
  <si>
    <t>공기가 임펠러 안을 축 중심에서 반지름 방향으로 향해서 흐르는 사이에, 주로 원심력에 의해 그 압력을 높이는 송풍기. →다익 송풍기.</t>
  </si>
  <si>
    <t>23514</t>
  </si>
  <si>
    <t>원심 압축기</t>
  </si>
  <si>
    <t>회전하는 임펠러에 의해서 중심부로부터 반지름 방향으로 외측을 향해서 기체에 원심력을 주고 그것을 이용하여 압축작용을 하는 기계</t>
  </si>
  <si>
    <t>23515</t>
  </si>
  <si>
    <t>원심력관</t>
  </si>
  <si>
    <t>centrifugal pipe, 遠心力管</t>
  </si>
  <si>
    <t>① 원심력을 이용하여 제작한 콘크리트관. ② ⇨흄관. ③ KS F 4403.</t>
  </si>
  <si>
    <t>23517</t>
  </si>
  <si>
    <t>원심력말뚝</t>
  </si>
  <si>
    <t>KS F 4301.</t>
  </si>
  <si>
    <t>23518</t>
  </si>
  <si>
    <t>원심력말뚝의 시공기준</t>
  </si>
  <si>
    <t>KS F 7001.</t>
  </si>
  <si>
    <t>23519</t>
  </si>
  <si>
    <t>겉녹화</t>
  </si>
  <si>
    <t>outer green- flower, 外綠花</t>
  </si>
  <si>
    <t>단청할 때 머리초(부재의 끝부분에 넣는 단청 무늬)의 주문양에서 연화 또는 주화의 둘레에 그린 녹색으로 그린 꽃문양.</t>
  </si>
  <si>
    <t>2352</t>
  </si>
  <si>
    <t>원심력심정펌프</t>
  </si>
  <si>
    <t>centrifugal deep pump, 遠心力深井－</t>
  </si>
  <si>
    <t>원심력에 의거하여 액체를 올리는 장치이며, 전기 혹은 발동기의 회전력에 의거 밀폐된 기물 내에서 회전하는 날개에 의해 이 힘이 발생함.</t>
  </si>
  <si>
    <t>23520</t>
  </si>
  <si>
    <t>원심력유공철근콘크리트관</t>
  </si>
  <si>
    <t>KS F 4409.</t>
  </si>
  <si>
    <t>23521</t>
  </si>
  <si>
    <t>원심력으로 다져진 콘크리트의 압축강도시험방법</t>
  </si>
  <si>
    <t>Testing Method for Compressive Strength of Spun Concrete</t>
  </si>
  <si>
    <t>① KS F 2454. ② 이 규격은 원심력으로 다져진 콘크리트의 압축강도시험방법에 대하여 규정.</t>
  </si>
  <si>
    <t>23522</t>
  </si>
  <si>
    <t>원심력철근콘크리트L형</t>
  </si>
  <si>
    <t>KS F 4028.</t>
  </si>
  <si>
    <t>23523</t>
  </si>
  <si>
    <t>원심력철근콘크리트U형용뚜껑</t>
  </si>
  <si>
    <t>KS F 4027.</t>
  </si>
  <si>
    <t>23524</t>
  </si>
  <si>
    <t>원심력철근콘크리트V형</t>
  </si>
  <si>
    <t>KS F 4026.</t>
  </si>
  <si>
    <t>23525</t>
  </si>
  <si>
    <t>원심력철근콘크리트경계블록</t>
  </si>
  <si>
    <t>KS F 4025.</t>
  </si>
  <si>
    <t>23526</t>
  </si>
  <si>
    <t>원심력철근콘크리트관</t>
  </si>
  <si>
    <t>Centrifugal Reinforced Concrete Pipes</t>
  </si>
  <si>
    <t>① KS F 4403. ②이 규격은 원심력을 응용하여 만든 철근콘크리트관(이하 관이라 한다)에 대하여 규정함.</t>
  </si>
  <si>
    <t>23527</t>
  </si>
  <si>
    <t>원심력철근콘크리트말뚝</t>
  </si>
  <si>
    <t>Centrifugal Reinforced Concrete Piles</t>
  </si>
  <si>
    <t>① KS F 4301. ② 이 규격은 원심력을 이용하여 만든 철근콘크리트 등단면말뚝(이하 말뚝이라 한다)에 대하여 규정.</t>
  </si>
  <si>
    <t>23528</t>
  </si>
  <si>
    <t>원심력철근콘크리트말뚝의 시공기준</t>
  </si>
  <si>
    <t>Stand and Practice for Driving Centrifugal Reinforced Concrete Piles</t>
  </si>
  <si>
    <t>① KS F 7001. ② 이 규격은 원심력철근콘크리트 말뚝의 해머에 의한 항타작업 표준에 대하여 규정. ③ 여기서 말뚝은 토목‧건축‧구조물의 기초 등에 사용함.</t>
  </si>
  <si>
    <t>23529</t>
  </si>
  <si>
    <t>겉놀음</t>
  </si>
  <si>
    <t>못이나 나사 따위가 헐거워져 건들거림.</t>
  </si>
  <si>
    <t>2353</t>
  </si>
  <si>
    <t>원심력철근콘크리트폴</t>
  </si>
  <si>
    <t>KS F 4302.</t>
  </si>
  <si>
    <t>23530</t>
  </si>
  <si>
    <t>원심력콘크리트압축강도시험방법</t>
  </si>
  <si>
    <t>KSF2454.</t>
  </si>
  <si>
    <t>23531</t>
  </si>
  <si>
    <t>원심력콘크리트제품</t>
  </si>
  <si>
    <t>遠心力concrete 製品</t>
  </si>
  <si>
    <t>원심력을 이용하여 제조한 콘크리트의 제품.</t>
  </si>
  <si>
    <t>23532</t>
  </si>
  <si>
    <t>원심분리기</t>
  </si>
  <si>
    <t>centrifugal separator, 遠心分離機</t>
  </si>
  <si>
    <t>액체나 물질을 회전하여 비중‧질량이 큰 것을 원심력에 의해서 분리시키는 기계.</t>
  </si>
  <si>
    <t>23533</t>
  </si>
  <si>
    <t>원심송풍기</t>
  </si>
  <si>
    <t>centrifugal blower, 遠心送風機</t>
  </si>
  <si>
    <t>① 원심력을 응용한 송풍기. ② 압력수주로서 350～400mm 이하의 것을 팬(centrifugal fan)이라 함.</t>
  </si>
  <si>
    <t>23534</t>
  </si>
  <si>
    <t>원심식 압축기</t>
  </si>
  <si>
    <t>centrifugal compressor, 遠心式壓縮機</t>
  </si>
  <si>
    <t>날개차의 회전력에 의한 원심력으로 기체에 압력을 가하는 방식의 압축기.</t>
  </si>
  <si>
    <t>23535</t>
  </si>
  <si>
    <t>원심팬</t>
  </si>
  <si>
    <t>centrifugal fan, 遠心－</t>
  </si>
  <si>
    <t>소용돌이 모양의 하우징(housing) 안에 날개차를 설치하여 공기를 회전축에 방사상으로 배출하는 구조의 송풍기.</t>
  </si>
  <si>
    <t>23536</t>
  </si>
  <si>
    <t>원심펌프</t>
  </si>
  <si>
    <t>centrifugal pump, 遠心－</t>
  </si>
  <si>
    <t>① 원심력을 이용한 펌프. ② 맴돌이형의 날개를 물 속에서 매우 빠른 속도로 회전시켜 얻어지는 원심력으로 물을 양수하는 펌프를 말하며, 회전날개차의 둘레에 안내날개를 비치한 것을 ｢터빈펌프｣라고 함. ③ 진동이 작고 소형으로 성능이 좋아 여러 가지 목적에 따라 설계할 수 있어 농업용‧공업용‧토목공사용으로 널리 쓰임. ④ ＝맴돌이펌프＝와권(渦卷)펌프. ⑤ 구성：임팰러(구부러진 많은 수의 날개)와 이를 둘러싼 몸체‧흡입관‧배출관‧풋밸브(foot valve), 기타 장치가 부속 하나의 양수장치를 구성.</t>
  </si>
  <si>
    <t>23537</t>
  </si>
  <si>
    <t>원심함수단량</t>
  </si>
  <si>
    <t>KS F 2315.</t>
  </si>
  <si>
    <t>23538</t>
  </si>
  <si>
    <t>원아치</t>
  </si>
  <si>
    <t>bull’s-eye</t>
  </si>
  <si>
    <t>이 아치쌓기가 보통 아치쌓기와 다른 점은, 아래 반부분의 거꾸로 아치부는 받침틀이 필요 없다는 점이다.</t>
  </si>
  <si>
    <t>23539</t>
  </si>
  <si>
    <t>겉둘레</t>
  </si>
  <si>
    <t>extradose, 外輪</t>
  </si>
  <si>
    <t>아치 등 곡면 부재의 바깥 테두리.</t>
  </si>
  <si>
    <t>2354</t>
  </si>
  <si>
    <t>원위치 시험</t>
  </si>
  <si>
    <t>in-site test</t>
  </si>
  <si>
    <t>원상 지반에서 실시하는 흙의 성질을 조사하는 시험. 실내 시험에 대응한 용어.</t>
  </si>
  <si>
    <t>23544</t>
  </si>
  <si>
    <t>원위치 환지</t>
  </si>
  <si>
    <t>토지 구획 정리에서 정리 전의 토지의 위치를 환지하는 것. = 원지환지.</t>
  </si>
  <si>
    <t>23545</t>
  </si>
  <si>
    <t>원음</t>
  </si>
  <si>
    <t>fundamental tone, 原音</t>
  </si>
  <si>
    <t>①물체가 진동하여 소리를 낼 때 가장 진동수가 적은 기본진동에 해당하는 소리. ②음의 높이를 고정하기 위하여 기준으로 하는 어떤 음</t>
  </si>
  <si>
    <t>23546</t>
  </si>
  <si>
    <t>원읍도시</t>
  </si>
  <si>
    <t>rural city, 園邑都市</t>
  </si>
  <si>
    <t>농촌취락에 도시적 설비를 시설하고 각 취락은 조직화하여 중심 소도시를 중핵으로 도시화한 지구.</t>
  </si>
  <si>
    <t>23547</t>
  </si>
  <si>
    <t>원응력</t>
  </si>
  <si>
    <t>intial stress, 元應力</t>
  </si>
  <si>
    <t>하중이 작용하기 전에 이미 존재해 있는 응력.</t>
  </si>
  <si>
    <t>23548</t>
  </si>
  <si>
    <t>원의뢰자</t>
  </si>
  <si>
    <t>primary intermediator</t>
  </si>
  <si>
    <t>부동산 거래에 있어 연관된 중개업자의 수가 많은 경우 직접 의뢰한 손님이 업자를 지칭한다.</t>
  </si>
  <si>
    <t>23549</t>
  </si>
  <si>
    <t>원자극</t>
  </si>
  <si>
    <t>reference stimuli, 原刺戟</t>
  </si>
  <si>
    <t>가법 혼색의 기초가 되는 3가지 색 즉, 빨강, 파랑, 노랑 이 세 가지 색에 대한 자극.</t>
  </si>
  <si>
    <t>23552</t>
  </si>
  <si>
    <t>원자력 발전소</t>
  </si>
  <si>
    <t>atomic power station</t>
  </si>
  <si>
    <t>원자핵이 붕괴할 때 생기는 열에너지를 동력으로 하여 전기를 얻는발전소.</t>
  </si>
  <si>
    <t>23553</t>
  </si>
  <si>
    <t>원자수소용접</t>
  </si>
  <si>
    <t>atomic hydrogen welding</t>
  </si>
  <si>
    <t>금속 아크용접의 하나로, 수소가스 중에서 2개의 금속 전극 간에 발생시킨 아크의 열을 사용하는 용접. 아크에 의해 원자로 해리된 수소가스가 재결합하여 분자가 될 때 발생하는 열을 이용한다</t>
  </si>
  <si>
    <t>23555</t>
  </si>
  <si>
    <t>원재</t>
  </si>
  <si>
    <t>log, hewn square, 元材</t>
  </si>
  <si>
    <t>① 제재목으로 쓰이는 나무. 원목. ② 통나무와 만각재로 구분.</t>
  </si>
  <si>
    <t>23556</t>
  </si>
  <si>
    <t>원정</t>
  </si>
  <si>
    <t>round nail, 圓釘</t>
  </si>
  <si>
    <t>둥근머리 못, 머리가 반구형(半球形)인 못.</t>
  </si>
  <si>
    <t>23558</t>
  </si>
  <si>
    <t>원주</t>
  </si>
  <si>
    <t>圓柱</t>
  </si>
  <si>
    <t>① 단면이 원형으로 된 기둥. ② ＝두리기둥＝원영주(圓楹柱)＝둥근기둥＝둥구리기둥. ③ ⇨둥근기둥. ④ 방주(方柱)의 상대어.</t>
  </si>
  <si>
    <t>23559</t>
  </si>
  <si>
    <t>원주 변형</t>
  </si>
  <si>
    <t>circumferential strain</t>
  </si>
  <si>
    <t>원형 또는 원통형 물체가 외력을 받았을 때 원주 방향으로 생기는 변형을 말한다.</t>
  </si>
  <si>
    <t>23560</t>
  </si>
  <si>
    <t>원주 응력</t>
  </si>
  <si>
    <t>원형 또는 원통형 물체가 외력을 받았을 때 원주 방향으로 생기는 응력을 말한다.</t>
  </si>
  <si>
    <t>23561</t>
  </si>
  <si>
    <t>원주막대</t>
  </si>
  <si>
    <t>trammel rod</t>
  </si>
  <si>
    <t>아치 곡선 등을 잡기 위한 큰 원을 그릴 수 있는 막대기.</t>
  </si>
  <si>
    <t>23562</t>
  </si>
  <si>
    <t>원주상 구조물</t>
  </si>
  <si>
    <t>cylindrical structure</t>
  </si>
  <si>
    <t>굴뚝이나 원형 평면을 하고 있는 건축물</t>
  </si>
  <si>
    <t>23563</t>
  </si>
  <si>
    <t>원주체강</t>
  </si>
  <si>
    <t>cylinderical strength, 圓柱體强</t>
  </si>
  <si>
    <t>원주체형 콘크리트 공시체의 압축강.</t>
  </si>
  <si>
    <t>23564</t>
  </si>
  <si>
    <t>원주파</t>
  </si>
  <si>
    <t>cylindrical wave, 圓柱波</t>
  </si>
  <si>
    <t>파면(波面)이 원통면인 파. 또는 원통 파동 함수로 나타내어진 파동.</t>
  </si>
  <si>
    <t>23565</t>
  </si>
  <si>
    <t>원죽</t>
  </si>
  <si>
    <t>handrail, 圓竹</t>
  </si>
  <si>
    <t>① 단면이 원형으로 된 난간의 두겁대(손스침대). ② ＝둥글대＝난간대. ※ ｢竹｣은 죽재(竹材)의 뜻이 아님.</t>
  </si>
  <si>
    <t>23566</t>
  </si>
  <si>
    <t>원지</t>
  </si>
  <si>
    <t>picnic site; site</t>
  </si>
  <si>
    <t>공원부지나 정원을 아울러 이르는 말.</t>
  </si>
  <si>
    <t>23567</t>
  </si>
  <si>
    <t>원지 환지</t>
  </si>
  <si>
    <t>replotting in original position</t>
  </si>
  <si>
    <t>토지구획정리사업법 또는 도시계획법 등에 의한 토지정리나 구획정리 후 환지처분을 하는 경우에, 될 수 있는 한 원래의 소유자에게 원지를 준다는 방침으로 행하여지는 환지처분 방식. = 원위치 환지. ↔ 비월 환지.</t>
  </si>
  <si>
    <t>23568</t>
  </si>
  <si>
    <t>원지환지</t>
  </si>
  <si>
    <t>replotting in original position, 原紙換地</t>
  </si>
  <si>
    <t>정리 전 택지의 원위치에 정하는 환지를 택지구획을 정리할 때의 환지를 말한다.</t>
  </si>
  <si>
    <t>23569</t>
  </si>
  <si>
    <t>겉보기 비중</t>
  </si>
  <si>
    <t>apparent specific gravity</t>
  </si>
  <si>
    <t>물질의 질량을 그 물질의 겉보기 용적으로 나눈 값을 20°C 물의 밀도로 나누어 구한 값. 물질의 실질 부분과 공극 부분을 합친 용적을 겉보기 용적이라 한다.</t>
  </si>
  <si>
    <t>2357</t>
  </si>
  <si>
    <t>원진동</t>
  </si>
  <si>
    <t>circular vibration</t>
  </si>
  <si>
    <t>원 궤적을 그리는 진동.</t>
  </si>
  <si>
    <t>23570</t>
  </si>
  <si>
    <t>원진동수</t>
  </si>
  <si>
    <t>circular frequency</t>
  </si>
  <si>
    <t>⇨각진동수(＝).</t>
  </si>
  <si>
    <t>23571</t>
  </si>
  <si>
    <t>원질부</t>
  </si>
  <si>
    <t>unaffacted zone</t>
  </si>
  <si>
    <t>① 용접에 의한 열 영향이나 변질을 일으키지 않은 모재 부분. ② ⇨연화부</t>
  </si>
  <si>
    <t>23572</t>
  </si>
  <si>
    <t>원창</t>
  </si>
  <si>
    <t>round window, 圓窓</t>
  </si>
  <si>
    <t>① 틀을 둥글게 짜서 만든 모양이 원형으로 된 창. ② 원형 창.</t>
  </si>
  <si>
    <t>23573</t>
  </si>
  <si>
    <t>원채</t>
  </si>
  <si>
    <t>① 몸채를 다 쓰는 셋집.② 한 집터 안의 여러 건물 중 주 되는 건물.</t>
  </si>
  <si>
    <t>23574</t>
  </si>
  <si>
    <t>원척</t>
  </si>
  <si>
    <t>있는 그대로 나타낸 치수  →원치수(＝).</t>
  </si>
  <si>
    <t>23575</t>
  </si>
  <si>
    <t>원척도</t>
  </si>
  <si>
    <t>본래의 크기의 치수대로 나타낸 도면.→현치도(＝).</t>
  </si>
  <si>
    <t>23576</t>
  </si>
  <si>
    <t>원척소</t>
  </si>
  <si>
    <t>실물 크기의 치수대로 나타낸 도면.</t>
  </si>
  <si>
    <t>23577</t>
  </si>
  <si>
    <t>원청</t>
  </si>
  <si>
    <t>건설 공사를 발주처로부터 직접 청부하는 것.</t>
  </si>
  <si>
    <t>23578</t>
  </si>
  <si>
    <t>원청 계약</t>
  </si>
  <si>
    <t>original contract: prime contract; main contract</t>
  </si>
  <si>
    <t>원계약의 조건하에서 체결하는 하청계약을 말한다 예컨데 프랜트 수출계약을 체결한 수출자는 각 부문의 실제 작업을 하기 위해서는 타사와 sub- contract를 체결한다.</t>
  </si>
  <si>
    <t>23579</t>
  </si>
  <si>
    <t>겉보기면</t>
  </si>
  <si>
    <t>위생도기의 시공 용어로서, 시공 설치가 완료된 후  정면에서 보이는 외관.</t>
  </si>
  <si>
    <t>2358</t>
  </si>
  <si>
    <t>원청부</t>
  </si>
  <si>
    <t>main contract; prime contract</t>
  </si>
  <si>
    <t>어떤 사람이 청부 맡은 일은 이의 전부나 일부를 다른사람이 재청부 맡는 일을 말하며, 건설 공사를 시공주로부터 직접적으로 청부 받는 것. 또 건설 업자</t>
  </si>
  <si>
    <t>23580</t>
  </si>
  <si>
    <t>원청부인</t>
  </si>
  <si>
    <t>건설 공사를 원청의 입장에서 일을 맡기는 업자.→원청업자(＝).</t>
  </si>
  <si>
    <t>23581</t>
  </si>
  <si>
    <t>원청업자</t>
  </si>
  <si>
    <t>main contractor; prime contractor</t>
  </si>
  <si>
    <t>건설 공사를 원청의 입장에서 청부하는 업자.</t>
  </si>
  <si>
    <t>23582</t>
  </si>
  <si>
    <t>원체목</t>
  </si>
  <si>
    <t>round timber, 圓體木</t>
  </si>
  <si>
    <t>둥근 통나무. 원목(原木). 건축의 체목으로 쓰임.</t>
  </si>
  <si>
    <t>23583</t>
  </si>
  <si>
    <t>원추 관입 시험</t>
  </si>
  <si>
    <t>cone penetration test</t>
  </si>
  <si>
    <t>로드에 붙인 원추를 흙 속에 동적으로 관입 혹은 정적으로 압입해서 흙의 강도나 변형 특성을 구하는 시험</t>
  </si>
  <si>
    <t>세화71.3%</t>
  </si>
  <si>
    <t>23584</t>
  </si>
  <si>
    <t>원추 소용돌이</t>
  </si>
  <si>
    <t>conical vortex</t>
  </si>
  <si>
    <t>직육면체의 측면에 45도 방향에서의 유체가 있을 때 코너부에서 윗면(지붕) 근처를 따라서 원추 모양으로 발생하는 소용돌이. 면에는 큰 부압이 발생한다.</t>
  </si>
  <si>
    <t>23586</t>
  </si>
  <si>
    <t>원추각</t>
  </si>
  <si>
    <t>회전체 셸의 하나. 원추상을 한 셸로 원추형 셸이라고도 한다. (=원추 셸)</t>
  </si>
  <si>
    <t>23587</t>
  </si>
  <si>
    <t>원추곡선</t>
  </si>
  <si>
    <t>conic section, 圓錐曲線</t>
  </si>
  <si>
    <t>원추를 여러 평면으로 잘랐을 때 생기는 단면의 곡선을 말함.</t>
  </si>
  <si>
    <t>23588</t>
  </si>
  <si>
    <t>겉보기밀도</t>
  </si>
  <si>
    <t>apparent density, -密度</t>
  </si>
  <si>
    <t>① 모래, 흙 등 공극성 재료의 단위용적당 중량. ② 수분을 포함한 흙의 중량을 부피로 나눈 것＝습윤밀도(濕潤密度).</t>
  </si>
  <si>
    <t>2359</t>
  </si>
  <si>
    <t>원추관입시험기</t>
  </si>
  <si>
    <t>cone penetrometer, 圓錐貫入試驗機</t>
  </si>
  <si>
    <t>원추관입시험에 쓰이는 시험기.</t>
  </si>
  <si>
    <t>23590</t>
  </si>
  <si>
    <t>원치수</t>
  </si>
  <si>
    <t>본래 크기의 치수.  →현치(=).</t>
  </si>
  <si>
    <t>23591</t>
  </si>
  <si>
    <t>원치수도</t>
  </si>
  <si>
    <t>건축물 설계도에 맞는 실물을 미리 제도하여 시공오차가 없게 한 도면, →현치도(＝)</t>
  </si>
  <si>
    <t>23592</t>
  </si>
  <si>
    <t>원통보일러</t>
  </si>
  <si>
    <t>cylindrical boiler, 圓筒－</t>
  </si>
  <si>
    <t>① 보일러 본체가 지름이 큰 원통형 용기로 된 보일러. 내부는 조립된 연관ㆍ노통ㆍ연소실등으로 구성되어 있고 저압 보일러로서 소용량의 경우에 사용된다. ②구조가 간단하고 점검‧소제가 편리하며 수명이 길다. ③종류에는 노통 보일러, 연관 보일러, 노통 연관 보일러, 수직형 보일러가 있다</t>
  </si>
  <si>
    <t>23597</t>
  </si>
  <si>
    <t>원통셸</t>
  </si>
  <si>
    <t>barrel shaped shell, 圓筒－</t>
  </si>
  <si>
    <t>(⇦)셸의 일종.</t>
  </si>
  <si>
    <t>23598</t>
  </si>
  <si>
    <t>원통자물쇠</t>
  </si>
  <si>
    <t>bored lock, cylinder lock, cylindrical lock, 圓筒－</t>
  </si>
  <si>
    <t>① 문짝에 둥근 구멍을 뚫고 끼워서 사용하는 자물쇠. ② 핀텀블러(pin tumbler)를 사용한 자물쇠. ③ ⇨모노로크.</t>
  </si>
  <si>
    <t>23599</t>
  </si>
  <si>
    <t>IABSE</t>
  </si>
  <si>
    <t>International Association for Bridge and Structural Engineering</t>
  </si>
  <si>
    <t>국제교량구조공학회(International Association for Bridge and Structural Engineering)의 약어</t>
  </si>
  <si>
    <t>236</t>
  </si>
  <si>
    <t>겉보기비중</t>
  </si>
  <si>
    <t>apparent specific gravity, -比重</t>
  </si>
  <si>
    <t>① 다공질 물체의 중량을 부피로 나눈 것 ② 공극을 포함하는 골재의 부피로 해당 골재의 건조 중량을 나눈 값</t>
  </si>
  <si>
    <t>2360</t>
  </si>
  <si>
    <t>원통파</t>
  </si>
  <si>
    <t>cylindrical wave, 圓筒波</t>
  </si>
  <si>
    <t>파면(wave surface)이 원통형으로 퍼지는 것.</t>
  </si>
  <si>
    <t>23600</t>
  </si>
  <si>
    <t>원통형 양수기</t>
  </si>
  <si>
    <t>barrel type pump, 圓筒形揚水機</t>
  </si>
  <si>
    <t>① 100kg/cm²를 초과하는 고압의 토출압에 쓰이는 펌프. ② 펌프 케이싱(pump casing)을 2중으로 하여 외측의 케이싱은 원통형의 단조품(鍛造品)을 기계 가공하여 제작하고 내‧외의 케이싱의 공간에 토출압의 물을 충만시켜 펌프 내부의 압력수의 누수를 방지하는 것.</t>
  </si>
  <si>
    <t>23601</t>
  </si>
  <si>
    <t>원판형 유량계</t>
  </si>
  <si>
    <t>disk water meter</t>
  </si>
  <si>
    <t>관로 속을 흐르는 유체를 일정용적의 공간에 채우고, 그것을 연속적으로 내보내어 통과한 용적유량을 측정하는 방식이며, 원뿔 모양의 2개 계량실 내에서 원판이 유수에 의하여 수진운동을 하고, 그 회전으로 유량 적산값을 나타내는 구조를 가진 유량계</t>
  </si>
  <si>
    <t>23603</t>
  </si>
  <si>
    <t>원풍경</t>
  </si>
  <si>
    <t>개인의 사고방식이나 감수성에 커다란 영향을 끼치는 인감 마음속에 있는 원초의 풍경.</t>
  </si>
  <si>
    <t>23604</t>
  </si>
  <si>
    <t>원형 교회</t>
  </si>
  <si>
    <t>round church, 圓形敎會</t>
  </si>
  <si>
    <t>① 평면이 원형인 교회. ② 중앙의 수직축이 주위에 있는 교회. ③ 보기：다각형(polygonal) 또는 그리스의 십자가형 교회(Greek-cross form).</t>
  </si>
  <si>
    <t>23606</t>
  </si>
  <si>
    <t>원형 극장</t>
  </si>
  <si>
    <t>① 계단 형식의 관람석으로 둘러쌓인 원형의 무대. ② 로마에 있는 고대의 원형 투기장을 이와 같이 말할 때가 있다.</t>
  </si>
  <si>
    <t>23607</t>
  </si>
  <si>
    <t>겉보기의 태양 고도</t>
  </si>
  <si>
    <t>profile angle</t>
  </si>
  <si>
    <t>벽면의 법선 방향에 대한 태양 고도의 겉보기 성분 ξ, 태양 고도 h, 태양 방위각 α, 벽면 방위각 β인 경우, tan h/cos(α-β)가 된다. 차양 성능은 이 ξ에 관계된다.</t>
  </si>
  <si>
    <t>2361</t>
  </si>
  <si>
    <t>원형강</t>
  </si>
  <si>
    <t>23610</t>
  </si>
  <si>
    <t>원형기초</t>
  </si>
  <si>
    <t>circular foundation, 圓形基礎</t>
  </si>
  <si>
    <t>밑면이 원형으로 된 기초.</t>
  </si>
  <si>
    <t>23612</t>
  </si>
  <si>
    <t>원형대패</t>
  </si>
  <si>
    <t>날이 둥글어 원형 골을 파는 대패</t>
  </si>
  <si>
    <t>23613</t>
  </si>
  <si>
    <t>원형본판</t>
  </si>
  <si>
    <t>circle template, 原形圖型板</t>
  </si>
  <si>
    <t>원형을 작성하는 판.</t>
  </si>
  <si>
    <t>23614</t>
  </si>
  <si>
    <t>원형식 플랫슬래브</t>
  </si>
  <si>
    <t>圓形式 flat slab</t>
  </si>
  <si>
    <t>① 보를 사용하지 않은 바닥판(플랫스래브,무량판)을 받치는 기둥에서 방사형(放射形)으로 배근하고 주두‧주간‧바닥 중앙에 동심원의 배근을 한 것. ② 미국의 Edward Smulski가 제안한 구조 방식. ③ ⇨ 이방향식, 삼방향식, 사방향식 플랫슬래브</t>
  </si>
  <si>
    <t>23615</t>
  </si>
  <si>
    <t>원형아치</t>
  </si>
  <si>
    <t>circular arc</t>
  </si>
  <si>
    <t>내호면(內弧面)이 원의 일부 형상을 취하는 아치.</t>
  </si>
  <si>
    <t>23616</t>
  </si>
  <si>
    <t>원형창</t>
  </si>
  <si>
    <t>① ⇨둥근창(＝). ② ⇨원화창. ③ ⇨장미창.</t>
  </si>
  <si>
    <t>23617</t>
  </si>
  <si>
    <t>원형처마홈통</t>
  </si>
  <si>
    <t>⇨반달홈통(＝).</t>
  </si>
  <si>
    <t>23618</t>
  </si>
  <si>
    <t>원형천장</t>
  </si>
  <si>
    <t>궁륭천장(＝).</t>
  </si>
  <si>
    <t>23619</t>
  </si>
  <si>
    <t>겉쌓기</t>
  </si>
  <si>
    <t>face bricking, 表積</t>
  </si>
  <si>
    <t>돌‧벽돌 등으로 벽의 겉쪽을 쌓는 일.</t>
  </si>
  <si>
    <t>2362</t>
  </si>
  <si>
    <t>원형철근</t>
  </si>
  <si>
    <t>round bar, 圓形鐵筋</t>
  </si>
  <si>
    <t>① 표면에 리브 또는 마디 등의 돌기가 없는 원형 단면의 봉강. ② KS D 3504(철근콘크리트용 봉강)에 규정되어 있음. ③ 이형철근이 비하여 부착력이 떨어짐. ④ ⇨이형철근</t>
  </si>
  <si>
    <t>23620</t>
  </si>
  <si>
    <t>원형컷와셔</t>
  </si>
  <si>
    <t>circular cut washer</t>
  </si>
  <si>
    <t>금속판을 절단하여 만든 원형의 와셔.</t>
  </si>
  <si>
    <t>23621</t>
  </si>
  <si>
    <t>원형하수거</t>
  </si>
  <si>
    <t>圓形下水渠</t>
  </si>
  <si>
    <t>단면이 원형인 하수거.</t>
  </si>
  <si>
    <t>23623</t>
  </si>
  <si>
    <t>원형형광등</t>
  </si>
  <si>
    <t>circle fluorescent lamp, circular fluorescent lamp, 圓形螢光燈</t>
  </si>
  <si>
    <t>관이 원‧환형으로 된 형광등.</t>
  </si>
  <si>
    <t>23624</t>
  </si>
  <si>
    <t>원호 아치</t>
  </si>
  <si>
    <t>circular arch</t>
  </si>
  <si>
    <t>원호 모양을 한 아치.</t>
  </si>
  <si>
    <t>23626</t>
  </si>
  <si>
    <t>원호법</t>
  </si>
  <si>
    <t>circular arc analysis</t>
  </si>
  <si>
    <t>지반의 미끄럼면이 원호상이 된다고 상정하여 경사면의 미끄럼 파괴에 대한 안전성을 검토하는 방법.</t>
  </si>
  <si>
    <t>23627</t>
  </si>
  <si>
    <t>겉자눈</t>
  </si>
  <si>
    <t>表尺</t>
  </si>
  <si>
    <t>곡척(⇦)의 표면에 있는 자눈.</t>
  </si>
  <si>
    <t>2363</t>
  </si>
  <si>
    <t>월대</t>
  </si>
  <si>
    <t>越臺</t>
  </si>
  <si>
    <t>①궁궐의 정전과 같은 중요한 건물 앞에 설치하는 넓은 기단 형식의 대(臺).②경복궁 근정전이나 창덕궁 인정전 및 창경궁 통명전 등과 같이 중요건물은 건물 앞에 넓은 대를 만들어 놓는데 이를 월대(月臺)라고 한다.</t>
  </si>
  <si>
    <t>23633</t>
  </si>
  <si>
    <t>월드램 다이어그램</t>
  </si>
  <si>
    <t>Waldram diagram</t>
  </si>
  <si>
    <t>측정지점에서 천공성분(sky component)을 측정하기 위한 도구로써, 창에 의한 수평면 입체각 투사율을 도식적으로 구하기 위해 고도 h를 표시하는 세로축을 sin2h로 눈금매기고 가로축을 방향각 α로 해서 창의 모양을 그린 그림.</t>
  </si>
  <si>
    <t>세화62.0%</t>
  </si>
  <si>
    <t>23634</t>
  </si>
  <si>
    <t>월랑</t>
  </si>
  <si>
    <t>月廊</t>
  </si>
  <si>
    <t>① 대문간에 붙어있는 방.② 행각③ 행랑</t>
  </si>
  <si>
    <t>23635</t>
  </si>
  <si>
    <t>월량</t>
  </si>
  <si>
    <t>月梁</t>
  </si>
  <si>
    <t>중국 건축에서 철곡선(凸曲線)이 휘어진 (대)들보. 홍량(虹梁). 특히 권붕식(捲棚式) 지붕의 들보 중 최상부의 것을 가리킴. 휘어 오른 듯이 된 보. 홍량. 곡량.</t>
  </si>
  <si>
    <t>23636</t>
  </si>
  <si>
    <t>월류둑</t>
  </si>
  <si>
    <t>deversoir</t>
  </si>
  <si>
    <t>제방의 일부를 낮게 하여 어떤 수위 이상의 홍수를 넘쳐흐르도록 한 만든 제방. = 월류제방</t>
  </si>
  <si>
    <t>23637</t>
  </si>
  <si>
    <t>월링</t>
  </si>
  <si>
    <t>walling</t>
  </si>
  <si>
    <t>① 벽을 만들거나 마감하는 행위나 방법. ② ⇨벽마감. ③ ⇨흙막이띠장.</t>
  </si>
  <si>
    <t>23638</t>
  </si>
  <si>
    <t>월방①</t>
  </si>
  <si>
    <t>越房</t>
  </si>
  <si>
    <t>안방에서부터 대청을 건너 맞은편에 위치한 방.</t>
  </si>
  <si>
    <t>23639</t>
  </si>
  <si>
    <t>겉자락</t>
  </si>
  <si>
    <t>기둥머리 단청의 주의(柱依)에 그린 무늬[의 한 부분].</t>
  </si>
  <si>
    <t>2364</t>
  </si>
  <si>
    <t>월방②</t>
  </si>
  <si>
    <t>月枋</t>
  </si>
  <si>
    <t>문을 구성하는 한 부재중 문지방(門地枋)은 방의 출입문이나 대문에서 문틀의 아랫부분에 설치된 가로재를 지칭하는 것으로 그 모습이 마치 달의 모양과 같다고 하여 「월방」이라 함.</t>
  </si>
  <si>
    <t>23640</t>
  </si>
  <si>
    <t>월부 주택</t>
  </si>
  <si>
    <t>monthly installment housing</t>
  </si>
  <si>
    <t>주택 구입비를 일정 금액으로 다달이 나누어내는  주택.</t>
  </si>
  <si>
    <t>23641</t>
  </si>
  <si>
    <t>월실드공법</t>
  </si>
  <si>
    <t>wall shield method, -工法</t>
  </si>
  <si>
    <t>지하 외부에 철판을 박고, 이것을 흙막이로 하여 흙을 파고, 이 철판을 거푸집으로 콘크리트를 하여 외벽을 구축하는 공법.</t>
  </si>
  <si>
    <t>23643</t>
  </si>
  <si>
    <t>월타이</t>
  </si>
  <si>
    <t>①공간쌓기 벽(cavity wall)에 있어서 안팎 벽체를 연결하여 구조적으로 일체로 하기 위한 철물. ② ｢tie iron｣ ｢cavity wall tie｣라고도 함. ③ 치장용 벽체를 안쪽 구조벽에 긴결하기 위한 철물. ④ ⇨연결쇠.</t>
  </si>
  <si>
    <t>23646</t>
  </si>
  <si>
    <t>월평균 간조면</t>
  </si>
  <si>
    <t>mean monthly-lowest water level</t>
  </si>
  <si>
    <t>그믐달 및 보름달로부터 5일이내에 관측되는 각 월 최저간조면의 1년 이상 평균.</t>
  </si>
  <si>
    <t>23649</t>
  </si>
  <si>
    <t>겉창</t>
  </si>
  <si>
    <t>表窓</t>
  </si>
  <si>
    <t>겹창에서 방 바깥쪽에 달은 창.</t>
  </si>
  <si>
    <t>2365</t>
  </si>
  <si>
    <t>월평균 만조면</t>
  </si>
  <si>
    <t>mean monthly-highest water level</t>
  </si>
  <si>
    <t>그믐달 및 보름달로부터 5일이내에 관측되는 각 월 최고만조면의 1년 이상 평균.</t>
  </si>
  <si>
    <t>23650</t>
  </si>
  <si>
    <t>월평균기온</t>
  </si>
  <si>
    <t>月平均氣溫</t>
  </si>
  <si>
    <t>일평균 온도를 모두 더한 후 그 달의 일수로 나눈 값</t>
  </si>
  <si>
    <t>23651</t>
  </si>
  <si>
    <t>월플레이트</t>
  </si>
  <si>
    <t>wall plate</t>
  </si>
  <si>
    <t>① 벽 상단에 수평으로 설치된 목재로서 서까래나 장선을 받기 위한 부재. ② 조적조 벽에 붙여대고 장선을 받는 수평부재.</t>
  </si>
  <si>
    <t>23652</t>
  </si>
  <si>
    <t>웜업</t>
  </si>
  <si>
    <t>warm up</t>
  </si>
  <si>
    <t>기계에서 정격출력 운전을 하기전에 시행하는 운전. 특히 엔진을 가동하는 장비에서 윤활유를 충분히 공급하고 적정 온도로 장비를 데우기위한 과정</t>
  </si>
  <si>
    <t>23653</t>
  </si>
  <si>
    <t>웨더 마스터 방식</t>
  </si>
  <si>
    <t>weather master system</t>
  </si>
  <si>
    <t>미국의 캐리어사가 발명한 인덕션 유닛을 이용한 공조 방식</t>
  </si>
  <si>
    <t>23654</t>
  </si>
  <si>
    <t>웨더로미터</t>
  </si>
  <si>
    <t>weatherometer</t>
  </si>
  <si>
    <t>인공적으로 가속하여 재료의 내후시험을 하는 기계.</t>
  </si>
  <si>
    <t>23655</t>
  </si>
  <si>
    <t>웨더캡</t>
  </si>
  <si>
    <t>weather cap</t>
  </si>
  <si>
    <t>노출배선으로 할 때 관단에 설치하여 관내에 물이나 이물질의 침입을 방지하며 전선의 피복을 보호하는 전선관의 부속품.</t>
  </si>
  <si>
    <t>23656</t>
  </si>
  <si>
    <t>웨브</t>
  </si>
  <si>
    <t>H형강‧ ㄷ형강, 플레이트거더(plate girder) 등의 중앙복부(中央腹部)(플랜지 사이의 넓은 부분)를 말함. 복재, 복부재라고도 함. 휨재에서는 주로 전단력을 지지하는 역할을 한다.</t>
  </si>
  <si>
    <t>23657</t>
  </si>
  <si>
    <t>겉치장</t>
  </si>
  <si>
    <t>表面治裝, 外部修裝</t>
  </si>
  <si>
    <t>[건물의] 외부를 곱게 꾸미는 일.</t>
  </si>
  <si>
    <t>2366</t>
  </si>
  <si>
    <t>웨브재</t>
  </si>
  <si>
    <t>web member, -材</t>
  </si>
  <si>
    <t>① =웨브 ② 트러스의 상‧하 현재을 연결하는 부재</t>
  </si>
  <si>
    <t>23660</t>
  </si>
  <si>
    <t>웨브축</t>
  </si>
  <si>
    <t>web axis</t>
  </si>
  <si>
    <t>웨브판의 중심선</t>
  </si>
  <si>
    <t>23661</t>
  </si>
  <si>
    <t>웨브플레이트</t>
  </si>
  <si>
    <t>web plate, 腹部板</t>
  </si>
  <si>
    <t>보, 거더, 트러스 부재의 웨브(중간부)를 형성하는 강판으로 주로 전단력을 받음</t>
  </si>
  <si>
    <t>23662</t>
  </si>
  <si>
    <t>웨스코 펌프</t>
  </si>
  <si>
    <t>Wesco pump</t>
  </si>
  <si>
    <t>원판 주변에 다수의 짧은 홈을 둔 임펠라를 케이싱 내에서 고속 회전시켜 유체를 이송하는 원심식펌프</t>
  </si>
  <si>
    <t>23663</t>
  </si>
  <si>
    <t>웨스팅아크법</t>
  </si>
  <si>
    <t>westing arc process</t>
  </si>
  <si>
    <t>MIG용접법(inert gas metal arc welding process)을 미국에서 상품명으로 이렇게 부름.</t>
  </si>
  <si>
    <t>23665</t>
  </si>
  <si>
    <t>웨이 파인딩</t>
  </si>
  <si>
    <t>way finding</t>
  </si>
  <si>
    <t>목적지로의 경로에 대한 적절한 정보가 부족한 상태.</t>
  </si>
  <si>
    <t>23666</t>
  </si>
  <si>
    <t>웨이브롤러</t>
  </si>
  <si>
    <t>wave roller</t>
  </si>
  <si>
    <t>탬핑롤러의 일종으로서 돌기의 모양이 파형(波形)이고 짧으며 동체가 3개로 구분되어 있는 롤러.</t>
  </si>
  <si>
    <t>23667</t>
  </si>
  <si>
    <t>웨이블릿 변환</t>
  </si>
  <si>
    <t>wavelet transform</t>
  </si>
  <si>
    <t>국부적으로 존재하는 임의의 작은 파(wavelet)를 패턴으로 하여 이것을 천이시키거나 확대, 축소의 스케일(scale)을 통하여 임의의 파형으로 표현한 것이다</t>
  </si>
  <si>
    <t>23668</t>
  </si>
  <si>
    <t>웨이크</t>
  </si>
  <si>
    <t>wake</t>
  </si>
  <si>
    <t>정지 유체 속을 물체가 운동할때 물체 뒤를 쫓는 것처럼 보이는 흐름. 항해중인 배의 뒤에 나타나는 항적 그 예이다</t>
  </si>
  <si>
    <t>23669</t>
  </si>
  <si>
    <t>웨터 스트립</t>
  </si>
  <si>
    <t>틈새기 바람이나 빗물의 침입을 막기 위한 플라스틱 또는 고무계의 가느다란 재료. 새시의 표면 접착부 또는 커튼 월의 부재 접합부에 사용.</t>
  </si>
  <si>
    <t>23670</t>
  </si>
  <si>
    <t>웨트 벤트</t>
  </si>
  <si>
    <t>wet vent</t>
  </si>
  <si>
    <t>배수배관계통에서 통기와 배수의 역활을 동시에 하는 통기관 또는 통기방식</t>
  </si>
  <si>
    <t>23671</t>
  </si>
  <si>
    <t>웨트 시스템</t>
  </si>
  <si>
    <t>wet system</t>
  </si>
  <si>
    <t>① 주방, 변소 등에서 바닥을 수세할 수 있도록 배수구나 방수 처리를 한 건축 마감의 방식.② 관 속에 상시 통수되어 있는 스프링클러 등의 배관 방식.</t>
  </si>
  <si>
    <t>23672</t>
  </si>
  <si>
    <t>웨트조인트</t>
  </si>
  <si>
    <t>wet joint</t>
  </si>
  <si>
    <t>① 콘크리트 또는 모르타르를 사용한 콘크리트 부재의 접합법. ② 드라이 조인트 ③ 프리캐스트콘크리트판의 접합부 등에 사용하는데, 일반적으로 부재에서 나온 철근통재를 용접하여 그 줄눈에 콘크리트를 채우고 충전재 자체로 응력을 전달함.</t>
  </si>
  <si>
    <t>23674</t>
  </si>
  <si>
    <t>웰</t>
  </si>
  <si>
    <t>well</t>
  </si>
  <si>
    <t>① 우물. ② = 우물같이 구덩이로 트인 공간.</t>
  </si>
  <si>
    <t>23675</t>
  </si>
  <si>
    <t>웰 포인트</t>
  </si>
  <si>
    <t>well point</t>
  </si>
  <si>
    <t>웰 포인트 배수 공법에 사용. 함수미고결 지층에 적용되며 측면에 원통상으로 필터를 설치한 지름 5~7.5cm이고 길이 30~100cm의 파이프.</t>
  </si>
  <si>
    <t>23676</t>
  </si>
  <si>
    <t>웰 포인트 배수 공법</t>
  </si>
  <si>
    <t>well point drainage method</t>
  </si>
  <si>
    <t>웰 포인트로 일컬어지는 집수관을 지하수면 밑에 박아넣고 이것을 감압해서 지하수를 흡수하여 배수하는 지하 수위 저하 공법</t>
  </si>
  <si>
    <t>23677</t>
  </si>
  <si>
    <t>웰공법</t>
  </si>
  <si>
    <t>well method, -工法</t>
  </si>
  <si>
    <t>웰의 강대한 휨 및 압축강도를 이용하여 기초 저부를 경질 지반에 도달시켜 큰 하중을 지지함과 동시에 웰 내부의 배토로 인한 부력의 이점을 기대할 수 있으므로 소규모의 오픈케이슨(open caisson)과도 같은 공법.</t>
  </si>
  <si>
    <t>23678</t>
  </si>
  <si>
    <t>웰링턴 공식</t>
  </si>
  <si>
    <t>Wellington’s formula</t>
  </si>
  <si>
    <t>말뚝의 동적 극한 지지력을 산정하는 식이며 해머 중량, 해머 낙하 높이, 말뚝의 관입량 등을 이용하여 산정함</t>
  </si>
  <si>
    <t>23679</t>
  </si>
  <si>
    <t>게눈각</t>
  </si>
  <si>
    <t>genungak, 蟹眼刻</t>
  </si>
  <si>
    <t>박공(朴工) 널이나 추녀 끝에 게눈 모양으로 소용돌이지게 조각한 것.</t>
  </si>
  <si>
    <t>2368</t>
  </si>
  <si>
    <t>웰의 끝날</t>
  </si>
  <si>
    <t>⇨커브 슈(＝).</t>
  </si>
  <si>
    <t>23680</t>
  </si>
  <si>
    <t>웰포인트</t>
  </si>
  <si>
    <t>① 양수관 선단에 연결하여 분사공으로부터 물을 분사시키면서 땅속에 삽입한 후 모래를 채워 지하수를 뽑아내는 외경 5～6cm, 길이 약 1m의 흡수관. ② 지중에 설치된 집수포인트, 굴착에 수반하는 배수공법에 쓰임.</t>
  </si>
  <si>
    <t>23681</t>
  </si>
  <si>
    <t>웰포인트공법</t>
  </si>
  <si>
    <t>well point method, -工法</t>
  </si>
  <si>
    <t>①기초파기를 하는 주위에 양수관을 박아 펌프로 배수함으로써 지하수위를 낮추어 안전하게 굴착하는 특수한 기초파기 공법. ②지하수위를 낮게 하고 흙파기 하는 공법으로서 투수성이 나쁜 점토질반(盤)에서는 배수가 곤란하므로 부적당하고 사질지반에 유효함. ③ 양수관은 끝에 여과기(strainer)가 부착되어 있고, 굵기‧깊이 등은 지하수위 및 지하수의 다과에 따라 정하며, 보통 1m 간격 내외로 함.</t>
  </si>
  <si>
    <t>23682</t>
  </si>
  <si>
    <t>위너-힌친의 정리</t>
  </si>
  <si>
    <t>Wiener-Khin-tchine‘s theorem</t>
  </si>
  <si>
    <t>시간적으로 불규칙하게 변동하는 함수의 자기 상관함수와 파워스텍트럼이 서로 푸리에 변환으로 결합되는 것을 말해 주는 정리</t>
  </si>
  <si>
    <t>23683</t>
  </si>
  <si>
    <t>위락상업지구</t>
  </si>
  <si>
    <t>慰樂商業地區</t>
  </si>
  <si>
    <t>도시계획법상 용도지역 중 하나로 위락시설을 집단화하여 다른 지역의 환경을 보호하기 위하여 필요한 일정구역을 확정·구분하여 지정한 지구. = 위락지구</t>
  </si>
  <si>
    <t>23685</t>
  </si>
  <si>
    <t>위락시설</t>
  </si>
  <si>
    <t>recreation facility, 慰樂施設</t>
  </si>
  <si>
    <t>지역주민들에게 위안과 안락감을 주기 위해 설치하는 시설. 일반유흥음식점, 무도·유흥음식점,  특수목욕탕, 투전기업소 등이 해당됨.</t>
  </si>
  <si>
    <t>23686</t>
  </si>
  <si>
    <t>위반 건축물</t>
  </si>
  <si>
    <t>건축법 등에 위반사항이 있는 건축물을 총칭한다.</t>
  </si>
  <si>
    <t>23687</t>
  </si>
  <si>
    <t>위보기용접</t>
  </si>
  <si>
    <t>over head welding</t>
  </si>
  <si>
    <t>용접 표면이 대체적으로 수평인 이음에 대하여 위보기 자세로 하는 용접자세.</t>
  </si>
  <si>
    <t>23688</t>
  </si>
  <si>
    <t>위보기자세</t>
  </si>
  <si>
    <t>over head position</t>
  </si>
  <si>
    <t>용접선이 거의 수평인 용접이음에 대하여 밑에서 위로 쳐다보면서 용접하는 자세.</t>
  </si>
  <si>
    <t>23689</t>
  </si>
  <si>
    <t>게눈모</t>
  </si>
  <si>
    <t>각재의 모서리를 게의 눈 모양으로 둥글게 도드라지게 만든 모.</t>
  </si>
  <si>
    <t>2369</t>
  </si>
  <si>
    <t>위빙</t>
  </si>
  <si>
    <t>weaving</t>
  </si>
  <si>
    <t>넓은 폭의 비드를 만들 목적으로 용접봉을 용접의 운행 방향에 대해 가로로 교대로 움직여 용접을 하는 운봉법</t>
  </si>
  <si>
    <t>23690</t>
  </si>
  <si>
    <t>위상</t>
  </si>
  <si>
    <t>phase</t>
  </si>
  <si>
    <t>진동이나 파동과 같이 주기적으로 반복되는 현상에 대해 특정한 시각 또는  장소에서의 변화의 국면을 가리키는 물리학 용어이다</t>
  </si>
  <si>
    <t>23691</t>
  </si>
  <si>
    <t>위상 속도</t>
  </si>
  <si>
    <t>phase velocity</t>
  </si>
  <si>
    <t>어떤 물리적 상태가 위상파(정밀하게는 정현파)를 형성할 때에 이것이 공간속을 이동하는 속도. 매질 내에서 단일 주파수의 동일 위상을 가진 전파(radio wave)가 동시에 진행하는 속도</t>
  </si>
  <si>
    <t>23692</t>
  </si>
  <si>
    <t>위상 스펙트럼</t>
  </si>
  <si>
    <t>phase spectrum</t>
  </si>
  <si>
    <t>신호 또는 잡음 스펙트럼 구성 요소에서, 위상이 주파수의 분포에 따라 표현되는 일. 또는 그렇게 표현된 위상.</t>
  </si>
  <si>
    <t>23693</t>
  </si>
  <si>
    <t>위상각</t>
  </si>
  <si>
    <t>phase angle</t>
  </si>
  <si>
    <t>주기파동이 기준시각 혹은 기준위치에서 시간, 공간적으로 진행해 나가는 상태를 주는 양</t>
  </si>
  <si>
    <t>23696</t>
  </si>
  <si>
    <t>위상차</t>
  </si>
  <si>
    <t>phase difference</t>
  </si>
  <si>
    <t>동일 주파수의 2개의 사인파의 동일 시각에 대한 위상의 차이</t>
  </si>
  <si>
    <t>23697</t>
  </si>
  <si>
    <t>위생 공사</t>
  </si>
  <si>
    <t>sanitary plumbing; plumbing</t>
  </si>
  <si>
    <t>위생 설비에 관한 공사. 공조설비 공사 등과 함께 기계설비 공사라 일컫는다. (=급배수(위생) 설비 공사)</t>
  </si>
  <si>
    <t>23698</t>
  </si>
  <si>
    <t>위생 기구</t>
  </si>
  <si>
    <t>sanitary fixture; plumbing fixture</t>
  </si>
  <si>
    <t>23699</t>
  </si>
  <si>
    <t>위생 도기</t>
  </si>
  <si>
    <t>sanitary ware</t>
  </si>
  <si>
    <t>위생기구중 점토를 원료로 한 제품으로 소재의 재질은 용화소지질(溶化素地質)·화장(化粧)소지질·경질소지질의 세 종류가 있으며, 각 소지에 유약을 입혀서 만든다</t>
  </si>
  <si>
    <t>23700</t>
  </si>
  <si>
    <t>위생 설비</t>
  </si>
  <si>
    <t>plumbing equipment; sanitary installations</t>
  </si>
  <si>
    <t>물을 사용하여 처리하는 설비로 급배수(위생) 설비를 의미하며, 상하수도까지 포함하는 경우도 있다. 좁은 뜻으로는 오수처리 설비, 특히 분뇨 정화조 설비를 의미하며, 쓰레기 처리 설비 등을 포함하는 경우도 있다.</t>
  </si>
  <si>
    <t>23701</t>
  </si>
  <si>
    <t>위생기구의 종류</t>
  </si>
  <si>
    <t>용도에 따라 취사용, 세면용, 목욕용, 용변용, 세탁용, 살수용, 세척용, 실험용, 의료용 등이 있으며, 동일용도의 위생기구라 하더라도 재질, 형태, 크기, 색상 등에 따라 구분할수 있다.</t>
  </si>
  <si>
    <t>23703</t>
  </si>
  <si>
    <t>위생도기부속과 이음새</t>
  </si>
  <si>
    <t>KS B 1534의 적용범위에 해당하는 것으로,  KS L 1551에 규정한 도기의 세척구 및 배수구에 붙는 부속 쇠붙이 등을 말함</t>
  </si>
  <si>
    <t>23705</t>
  </si>
  <si>
    <t>위생설비</t>
  </si>
  <si>
    <t>plumbing equipment, 衛生設備</t>
  </si>
  <si>
    <t>건축물내 또는 부지내에서 사람이 생활하는 음료용, 취사용, 목욕용, 청소용 등에 사용하는 물과 온수를 공급하고 사용한 물을 환경에 영향을 주지 않고 배제하여 보건 위생적 환경을 향상 실현하기 위한 설비로서 급수, 급탕, 배수, 위생기구 설비 및 특수설비 등으로 구성된다</t>
  </si>
  <si>
    <t>23706</t>
  </si>
  <si>
    <t>위생설비도면</t>
  </si>
  <si>
    <t>plumbing drawing, 衛生設備圖面</t>
  </si>
  <si>
    <t>수세식 변기나 하수도와 통하는 욕조, 세면기 등의 위생설비를 목적으로하는 도면을 말함.</t>
  </si>
  <si>
    <t>23707</t>
  </si>
  <si>
    <t>위생하수거</t>
  </si>
  <si>
    <t>sanitary sewer, 衛生下水渠</t>
  </si>
  <si>
    <t>생활계 오수‧배수를 흘려보내는 도랑</t>
  </si>
  <si>
    <t>23708</t>
  </si>
  <si>
    <t>게르버보</t>
  </si>
  <si>
    <t>Gerber’s beam</t>
  </si>
  <si>
    <t>부정정보의 부재 내부에 회전절점을 설치하여 정정구조물로 변화시킨 보구조물</t>
  </si>
  <si>
    <t>2371</t>
  </si>
  <si>
    <t>위성 도시</t>
  </si>
  <si>
    <t>satellite city</t>
  </si>
  <si>
    <t>중심 대도시 외곽에 위치한 중소도시의 총칭. →전원 도시.</t>
  </si>
  <si>
    <t>23710</t>
  </si>
  <si>
    <t>위성도시</t>
  </si>
  <si>
    <t>satellite town[city], 衛星都市</t>
  </si>
  <si>
    <t>대도시 주변에 위치하여 대도시 기능의 일부를 분담하는 중소도시.</t>
  </si>
  <si>
    <t>23711</t>
  </si>
  <si>
    <t>위솟음평아치</t>
  </si>
  <si>
    <t>upper cambered flat arch</t>
  </si>
  <si>
    <t>아치의 밑면은 직선으로 되고, 위는 중간이 높게 휘어 오른 곡선으로 된 평아치.</t>
  </si>
  <si>
    <t>23712</t>
  </si>
  <si>
    <t>위심재</t>
  </si>
  <si>
    <t>정상적으로 심재가 형성되지 않는 목재에서 병리적인 원인에 의해 발생된 심재.</t>
  </si>
  <si>
    <t>23714</t>
  </si>
  <si>
    <t>위약금</t>
  </si>
  <si>
    <t>liquidated damages</t>
  </si>
  <si>
    <t>계약을 맺을경우 계약위반시에 일정한 금액을 채권자에게 지급한다는 내용을 미리 약속하는 경우의 그 금전을 말함.</t>
  </si>
  <si>
    <t>23715</t>
  </si>
  <si>
    <t>위응결</t>
  </si>
  <si>
    <t>false set</t>
  </si>
  <si>
    <t>시멘트에 물을 부어 반죽한 다음 급격히 컨시스턴시가 저하하는 현상. 비빔을 계속하면 부드러워진다. 모르타르 및 콘크리트에 적용</t>
  </si>
  <si>
    <t>23716</t>
  </si>
  <si>
    <t>위임 계약</t>
  </si>
  <si>
    <t>mandate</t>
  </si>
  <si>
    <t>① 청부계약인 공사계약과는 달리 실비 정산 방식의 계약은 위임 계약으로 되어 있다.② 감리 계약이나 설계 계약 등과 같이 법률적 행위를 타인에게 위임하는 계약을 말한다.</t>
  </si>
  <si>
    <t>23717</t>
  </si>
  <si>
    <t>위쪽</t>
  </si>
  <si>
    <t>stage left(right)</t>
  </si>
  <si>
    <t>본 무대 중 객석에서 먼 쪽을 말한다.</t>
  </si>
  <si>
    <t>23718</t>
  </si>
  <si>
    <t>위창틀선</t>
  </si>
  <si>
    <t>head casing, arching architrave, 上窓框線</t>
  </si>
  <si>
    <t>위에 가로 건너댄 창틀선.</t>
  </si>
  <si>
    <t>23719</t>
  </si>
  <si>
    <t>게슈탈트</t>
  </si>
  <si>
    <t>(독) Gestalt</t>
  </si>
  <si>
    <t>게슈탈트 심리학에서 사용하는 개념. 대상이 갖는 시각적 구조.</t>
  </si>
  <si>
    <t>2372</t>
  </si>
  <si>
    <t>위치 공차</t>
  </si>
  <si>
    <t>positional tolerance</t>
  </si>
  <si>
    <t>현장에서 모양과 치수를 지정하여 공장에서 생산된 건축 재료를 조립할 때, 발생하는 허용된 범위의 오차.</t>
  </si>
  <si>
    <t>23720</t>
  </si>
  <si>
    <t>위치 수두</t>
  </si>
  <si>
    <t>potential head</t>
  </si>
  <si>
    <t>기준면에 대해 어떤 높이의 거리에 있는 유체가 갖는 위치 에너지를 수두 표시한 것.</t>
  </si>
  <si>
    <t>세화55.7%</t>
  </si>
  <si>
    <t>23721</t>
  </si>
  <si>
    <t>위치 에너지</t>
  </si>
  <si>
    <t>보존력이 작용하는 공간 내에 있는 물체가 위치에 따라 잠재적으로 가지는 에너지</t>
  </si>
  <si>
    <t>23722</t>
  </si>
  <si>
    <t>위치 지수</t>
  </si>
  <si>
    <t>글레어를 유발하는 광원이 시선을 벗어남에 따라 글레어감이 달라지는 것을 휘도비(시야내 어떤 위치에서의 광원휘도/시선상의 광원휘도)로 표현한 지수</t>
  </si>
  <si>
    <t>23723</t>
  </si>
  <si>
    <t>위치가식 토지 평가법</t>
  </si>
  <si>
    <t>land appraisal by location value</t>
  </si>
  <si>
    <t>① 평가해야 하는 토지의 위치 계수에 따라 평가액을 정한다. →노선가식평가법 .(路線價式評價法)② 토지구획을 정리하는 사업에 사용되는 토지가격 평가 방법 중 하나를 말한다.</t>
  </si>
  <si>
    <t>23725</t>
  </si>
  <si>
    <t>위켜</t>
  </si>
  <si>
    <t>spandrill</t>
  </si>
  <si>
    <t>① 아치의 이마 벽돌을 지나는 수평선과 아치 바깥둘레의 양끝에서의 수직선 사이에 있는 벽돌의 켜. ② ⇨아치용어.</t>
  </si>
  <si>
    <t>23726</t>
  </si>
  <si>
    <t>위탁 관리</t>
  </si>
  <si>
    <t>building management on commission</t>
  </si>
  <si>
    <t>외주관리라고도 하며, 건물 소유자가 건물을 자신이 관리하지 않고 전문업자에게 맡겨 건물을 관리하는 업무.</t>
  </si>
  <si>
    <t>23727</t>
  </si>
  <si>
    <t>위틀</t>
  </si>
  <si>
    <t>head, 上框</t>
  </si>
  <si>
    <t>① 문틀의 세로선틀 위에 가로로 대는 울거미. ② ⇨여닫이창.</t>
  </si>
  <si>
    <t>23728</t>
  </si>
  <si>
    <t>위프</t>
  </si>
  <si>
    <t>whip</t>
  </si>
  <si>
    <t>비계를 조립할 때에 쓰는 굵은 철사.</t>
  </si>
  <si>
    <t>23729</t>
  </si>
  <si>
    <t>게슈탈트 심리학</t>
  </si>
  <si>
    <t>Gestalt psychology</t>
  </si>
  <si>
    <t>형태심리학이라고도 하며  형태 지각의 원리는 우리가 사물이나 현상을 지각할 때 기본적으로 떠오르는 어떤 형태를 보는 원리이다. 예를 들면 루빈의 그림을 통해 인간의 지각이 하나의 전체와 다른 전체 사이를 재빨리 왔다 갔다 함을 알 수 있다. 인간은 전경과 배경을 조직화하여 지각의 장을 마련하고 의식 속으로 받아들인다.</t>
  </si>
  <si>
    <t>2373</t>
  </si>
  <si>
    <t>위프조인트</t>
  </si>
  <si>
    <t>연관(鉛管)등 납땜한 주위의 납을 구형(球形)으로 한 이음.</t>
  </si>
  <si>
    <t>23730</t>
  </si>
  <si>
    <t>위핑</t>
  </si>
  <si>
    <t>whipping</t>
  </si>
  <si>
    <t>① 일반적으로 용접봉이 운봉은 용접방향에 대하여 가로로 왔다갔다 움직여 용착금속을 녹여 붙인다. 이것을 위핑이라고 함. ② 아크가 끊어지지 않을 정도로 용접봉을 수시로 떼었다 붙였다 하여 풀을 냉각시키며, 과열을 방지하는 용접봉의 운봉조작임. ③ 용접금속이 너무 처져 흐르거나 도장한 철판을 용접할 때에 하는 방법.</t>
  </si>
  <si>
    <t>23731</t>
  </si>
  <si>
    <t>위험 확률</t>
  </si>
  <si>
    <t>risk probability</t>
  </si>
  <si>
    <t>구조물이나 그 밖의 물체가 파괴 또는 과도한 변형과 같은 위험한 상태가 되는 확률</t>
  </si>
  <si>
    <t>23734</t>
  </si>
  <si>
    <t>위험공업지구</t>
  </si>
  <si>
    <t>dangerous industrial district, 危險工業地區</t>
  </si>
  <si>
    <t>폭발물, 인화성이 있는 화약이나 화학약품 등 위험물질을 대량으로 취급하는 공장이 집적된 구역.</t>
  </si>
  <si>
    <t>23735</t>
  </si>
  <si>
    <t>위험단면</t>
  </si>
  <si>
    <t>critical section, 危險斷面</t>
  </si>
  <si>
    <t>구조물의 설계에서 응력이 가장 크게 일어난다고 생각하는 위치에서의 단면.</t>
  </si>
  <si>
    <t>23736</t>
  </si>
  <si>
    <t>위험물</t>
  </si>
  <si>
    <t>dangerous articles</t>
  </si>
  <si>
    <t>발화성이나 인화성이 있어서 위해가 발생할 우려가 있는 물건.</t>
  </si>
  <si>
    <t>23739</t>
  </si>
  <si>
    <t>게스트룸</t>
  </si>
  <si>
    <t>① 호텔의 객실 ② 음식점의 손님을 위한 개별 실.</t>
  </si>
  <si>
    <t>2374</t>
  </si>
  <si>
    <t>위험물저장 및 처리시설</t>
  </si>
  <si>
    <t>23740</t>
  </si>
  <si>
    <t>위험시설</t>
  </si>
  <si>
    <t>危險施設</t>
  </si>
  <si>
    <t>재해 위험성이 높아 피해가 우려되는 시설 또는 설비</t>
  </si>
  <si>
    <t>23742</t>
  </si>
  <si>
    <t>위험지대</t>
  </si>
  <si>
    <t>danger zone, 危險地帶</t>
  </si>
  <si>
    <t>보행로나 광장등의 인구밀집 공간에 대피설비가 없어 사람이 안전하게 피할 수 없는 곳을 말한다.</t>
  </si>
  <si>
    <t>23743</t>
  </si>
  <si>
    <t>위험하중</t>
  </si>
  <si>
    <t>critical load, 危險荷重</t>
  </si>
  <si>
    <t>① 부재를 위태롭게 하는 허용하중을 넘는 하중. ② ⇨한계하중.</t>
  </si>
  <si>
    <t>23744</t>
  </si>
  <si>
    <t>위흘림기둥</t>
  </si>
  <si>
    <t>① 원형기둥 중에서 가장 많이 볼 수 있는 것으로 소위 엔타시스(Entasis) 기둥이라고도 한다. 이것은 원형기둥의 몸을 배불린 형식으로 시각적인 착시에 의해 기둥 몸이 가늘게 보이는 현상을 교정하기 위한 기법이다. 이것은 BC 6세기경 이미 그리스 건축물에 사용됐고, 중국·한국·일본 등의 목조건축에서 흔히 볼 수 있다. 배흘림 기둥이라고도 한다 ② 전통목조건축이나 서양 고전건축에 쓰임.</t>
  </si>
  <si>
    <t>23745</t>
  </si>
  <si>
    <t>윈도 쿨러</t>
  </si>
  <si>
    <t>window cooler</t>
  </si>
  <si>
    <t>창이나 외기면에 접한 벽에 설치하는 소형의 공기조화기.  냉동기, 응축기, 증발기, 송풍기, 필터, 콘트롤 장치를 하나의 캐비닛에 넣은 것으로 설치가 용이하다</t>
  </si>
  <si>
    <t>23747</t>
  </si>
  <si>
    <t>윈드 노이즈</t>
  </si>
  <si>
    <t>①건물내외부에서 기류에 수반하여 발생하는 잡음의 총칭. ②창을 닫고 고속으로 주행할 때 비교적 주파수가 높은 소리(500Hz∼5kHz)</t>
  </si>
  <si>
    <t>23748</t>
  </si>
  <si>
    <t>윈드 로즈</t>
  </si>
  <si>
    <t>wind rose</t>
  </si>
  <si>
    <t>어떤 관측지점에서 어느 기간 동안 방위별 풍향 및 풍속 등급을 분석하여 방사모양으로 형상화하는 것으로 특정 장소의 바람 기후학에 관한 상당한 정보를 제공한다. 일반적으로 원 중심에서 방사상으로 16방위를 잡고, 각 방위의 풍향 출현 빈도를 잇는 그림으로 표현한다.</t>
  </si>
  <si>
    <t>세화40.1%</t>
  </si>
  <si>
    <t>23749</t>
  </si>
  <si>
    <t>게이블</t>
  </si>
  <si>
    <t>gable</t>
  </si>
  <si>
    <t>① 맞배지붕 건물의 양측벽면이 지붕과 만나 이루는 삼각형 모양 ② 전통 한식 지붕의 박공 또는 합각면</t>
  </si>
  <si>
    <t>2375</t>
  </si>
  <si>
    <t>윈드 스크린</t>
  </si>
  <si>
    <t>wind screen</t>
  </si>
  <si>
    <t>바람 등에 의해 생기는 잡음을 예방하기 위해 마이크로폰에 덧씌우는 바람막이용 보호대. 재질은 보통 스폰지를 사용한다</t>
  </si>
  <si>
    <t>23751</t>
  </si>
  <si>
    <t>윈들러스</t>
  </si>
  <si>
    <t>windlass</t>
  </si>
  <si>
    <t>앵커체인을 감아 올리기 위해 사용하는 기계로서 양묘기(揚錨機)라고도 함.</t>
  </si>
  <si>
    <t>23752</t>
  </si>
  <si>
    <t>윈저 체어</t>
  </si>
  <si>
    <t>Windsor chair</t>
  </si>
  <si>
    <t>굽은 나무로 된 틀에 가늘고 둥근 봉 여러 개를 세로로 끼우워 등을 받칠 수 있게 만들고 허리에 닿는 부분은 안장형이며, 다리는 선반으로 깎은 나무로 되어있다.</t>
  </si>
  <si>
    <t>23753</t>
  </si>
  <si>
    <t>윈치</t>
  </si>
  <si>
    <t>winch</t>
  </si>
  <si>
    <t>① 무거운 짐을 움직이거나 끌어 올리는데 쓰이는 기계(기중기의 일종). ② ＝추바퀴 ③ 원통과 로프를 감아올리므로 중량물을 끌어올림. ④ 종류는 단동식(單胴式)‧복동식 및 3동식에 수동식(手動式) 윈치 및 전동기(電動機)로 감는 전동윈치가 있고, 증기기관‧내연기관 등을 동력으로 하는 것이 있음.</t>
  </si>
  <si>
    <t>23754</t>
  </si>
  <si>
    <t>윌리엄스-헤이젠의 식</t>
  </si>
  <si>
    <t>Williams-Hazen formula</t>
  </si>
  <si>
    <t>수로 단면의 평균유속을 구하는 공식.</t>
  </si>
  <si>
    <t>세화0.1%</t>
  </si>
  <si>
    <t>23756</t>
  </si>
  <si>
    <t>윌리오의 변위도</t>
  </si>
  <si>
    <t>Williot’s diagram</t>
  </si>
  <si>
    <t>트러스의 탄성변형에 따라 일어나는 모든 절점의 변위를 도해적으로 해 놓은 그림.</t>
  </si>
  <si>
    <t>23757</t>
  </si>
  <si>
    <t>윗간</t>
  </si>
  <si>
    <t>上間</t>
  </si>
  <si>
    <t>① 하나로 붙어있는 두 방 가운데 위쪽에 위치한 방.② 주된 방에 딸려있는 방</t>
  </si>
  <si>
    <t>23759</t>
  </si>
  <si>
    <t>게이지</t>
  </si>
  <si>
    <t>gauge</t>
  </si>
  <si>
    <t>① 특정한 크기 또는 각도를 가진 계량기구. ② 이것을 표준으로 공작물의 치수, 바이트의 날의 모양을 확인함. ③ 단일게이지‧한계게이지‧블록게이지로 대별됨. ④ 압력게이지‧다이얼게이지와 같은 눈금계기 또는 철사게이지‧궤도게이지와 같이 어느 표준 치수를 말하기도 함. ⑤ 도면상 약어는 ｢GA.｣.</t>
  </si>
  <si>
    <t>2376</t>
  </si>
  <si>
    <t>윗대</t>
  </si>
  <si>
    <t>이음 문살의 위쪽으로 겹치는 목재.</t>
  </si>
  <si>
    <t>23760</t>
  </si>
  <si>
    <t>윗대공</t>
  </si>
  <si>
    <t>위쪽에 있는 짧은 대공을 말함.</t>
  </si>
  <si>
    <t>23761</t>
  </si>
  <si>
    <t>윗동살</t>
  </si>
  <si>
    <t>top rail</t>
  </si>
  <si>
    <t>창문이나 문짝의 맨 위수평부재.</t>
  </si>
  <si>
    <t>23762</t>
  </si>
  <si>
    <t>윗띠방</t>
  </si>
  <si>
    <t>上帶枋</t>
  </si>
  <si>
    <t>판벽 상부에 댄 띠방.</t>
  </si>
  <si>
    <t>23763</t>
  </si>
  <si>
    <t>윗띠장</t>
  </si>
  <si>
    <t>upper rail, 上帶杖</t>
  </si>
  <si>
    <t>위쪽에있는 띠장.</t>
  </si>
  <si>
    <t>23764</t>
  </si>
  <si>
    <t>윗마루</t>
  </si>
  <si>
    <t>①상부마루. ② 마룻대와 같음.</t>
  </si>
  <si>
    <t>23765</t>
  </si>
  <si>
    <t>윗막이</t>
  </si>
  <si>
    <t>top rail, 上框</t>
  </si>
  <si>
    <t>① 위에 가로 질러 대는 창문의 울거미(막이). ② ⇨위틀.</t>
  </si>
  <si>
    <t>23767</t>
  </si>
  <si>
    <t>윗막이대</t>
  </si>
  <si>
    <t>윗막이(＝).</t>
  </si>
  <si>
    <t>23768</t>
  </si>
  <si>
    <t>윗막이문골</t>
  </si>
  <si>
    <t>문짝 위에 가로 낀 울거미.</t>
  </si>
  <si>
    <t>23769</t>
  </si>
  <si>
    <t>게이지라인</t>
  </si>
  <si>
    <t>gauge line</t>
  </si>
  <si>
    <t>① 리벳이 나란히 있는 중심선으로 리벳을 치는데 기준이 되는 선. ② 형강의 재축 또는 면에 평행한 기준을 말하고 리벳을 이 선에 맞추어 배치함. ③ ＝리벳선(rivet line)＝표줄(標線).</t>
  </si>
  <si>
    <t>2377</t>
  </si>
  <si>
    <t>윗면</t>
  </si>
  <si>
    <t>upper bed, 上面</t>
  </si>
  <si>
    <t>물건이나 부재의 위쪽의 면.</t>
  </si>
  <si>
    <t>23770</t>
  </si>
  <si>
    <t>윗목</t>
  </si>
  <si>
    <t>온돌방 안에서 아궁이로부터 가장 먼쪽의 방바닥. 불길이 잘 닿지 않아 아랫목보다 상대적으로 차가운 쪽을 말함.</t>
  </si>
  <si>
    <t>23771</t>
  </si>
  <si>
    <t>윗미닫이틀</t>
  </si>
  <si>
    <t>장지 및 미닫이 등이 달리는 홈을 판 문인방.</t>
  </si>
  <si>
    <t>23773</t>
  </si>
  <si>
    <t>윗방</t>
  </si>
  <si>
    <t>上房</t>
  </si>
  <si>
    <t>① 이어져 있는 두 방 가운데 위쪽 방.②  ＝윗간 (上間).</t>
  </si>
  <si>
    <t>23774</t>
  </si>
  <si>
    <t>윗벽장</t>
  </si>
  <si>
    <t>선반 위쪽에 있는 벽장.</t>
  </si>
  <si>
    <t>23775</t>
  </si>
  <si>
    <t>윗붙이</t>
  </si>
  <si>
    <t>① 2개 이상 쌓아올릴 때의 최상단의 것을 말함. ② 치장붙이와 같은 말.</t>
  </si>
  <si>
    <t>23776</t>
  </si>
  <si>
    <t>윗인방</t>
  </si>
  <si>
    <t>① 창‧출입구 등 개구부 위를 건너질러 상부로부터 오는 하중을 지지하는 부재. ② 석조 벽돌 구조에서 인방에 사용한 돌. ③상방(上枋), 인방돌</t>
  </si>
  <si>
    <t>23777</t>
  </si>
  <si>
    <t>윗인방돌</t>
  </si>
  <si>
    <t>lintel stone, 上〔引〕枋石</t>
  </si>
  <si>
    <t>석재로 된 윗인방돌</t>
  </si>
  <si>
    <t>23778</t>
  </si>
  <si>
    <t>윗장부</t>
  </si>
  <si>
    <t>상부에 붙인 장부.</t>
  </si>
  <si>
    <t>23779</t>
  </si>
  <si>
    <t>게이지선</t>
  </si>
  <si>
    <t>강구조물의 접합을 위한 볼트구멍들을 부재의 축방향으로 연결한 선.</t>
  </si>
  <si>
    <t>2378</t>
  </si>
  <si>
    <t>윗중방</t>
  </si>
  <si>
    <t>창이나 문짝의 상부에 가로 지르는 인방(중방).</t>
  </si>
  <si>
    <t>23780</t>
  </si>
  <si>
    <t>윗홈대</t>
  </si>
  <si>
    <t>개구부 상부에 설치한 창틀·장지 등의 상부를 '凹'자 모양으로 파낸 줄.</t>
  </si>
  <si>
    <t>23781</t>
  </si>
  <si>
    <t>윙펌프</t>
  </si>
  <si>
    <t>wing pump</t>
  </si>
  <si>
    <t>① 회전펌프(rotary pump)의 변형으로 된 펌프의 일종. ② 선형(扇形)의 날개를 앞뒤로 회전시켜 밀폐한 용기 안에 공허(空虛)를 만들어 물을 끌어올림. ③ 가정용 및 양조(釀造)용. 수압(水押)펌프로 널리 쓰임.</t>
  </si>
  <si>
    <t>23783</t>
  </si>
  <si>
    <t>윙플레이트</t>
  </si>
  <si>
    <t>wing plate</t>
  </si>
  <si>
    <t>기둥의 하중을 주각판으로 분산하여 전달하기 위하여 측면 ㄱ형강을 통해 또는 직접 용접하여 기둥에 부착하는 강판</t>
  </si>
  <si>
    <t>23784</t>
  </si>
  <si>
    <t>유각목</t>
  </si>
  <si>
    <t>有角木</t>
  </si>
  <si>
    <t>헛가게 등을 지을 때 쓰는, 위 끝이 두 갈래로 벌어져 아귀로 된 참나무‧잡목 등의 기둥나무.</t>
  </si>
  <si>
    <t>23785</t>
  </si>
  <si>
    <t>유각투시도</t>
  </si>
  <si>
    <t>angular perspective, 有角透視圖</t>
  </si>
  <si>
    <t>①투시도법의 일종으로, 인접하는 두 면 가운데 윗면은 기면과 평행으로 다른 면은 입화면과 어떤 각도로 경사지게 하는 투시도.②＝성각(成角) 투시도.</t>
  </si>
  <si>
    <t>23786</t>
  </si>
  <si>
    <t>유공 흡음판</t>
  </si>
  <si>
    <t>perforated absorbing pannel</t>
  </si>
  <si>
    <t>주로 음의 공명흐브수를 목적으로 하여 관통구명을 다수 뚫은 판 모양의 건축재료. 그 이면에는 공기층이 있다</t>
  </si>
  <si>
    <t>23788</t>
  </si>
  <si>
    <t>유공덮개판</t>
  </si>
  <si>
    <t>perforated cover plate, 有孔－板</t>
  </si>
  <si>
    <t>상자형 강부재 사이에 분리된 단면을 서로 연결해서 일체로 작용시키기 위해 분리된 부분에 대는 여러 개의 큰 구멍을 가진 강판.</t>
  </si>
  <si>
    <t>23789</t>
  </si>
  <si>
    <t>게이지스트럿</t>
  </si>
  <si>
    <t>gauge strut</t>
  </si>
  <si>
    <t>특별히 궤간의 축소만을 방지하는 연결재.</t>
  </si>
  <si>
    <t>2379</t>
  </si>
  <si>
    <t>유공보</t>
  </si>
  <si>
    <t>perforated beam</t>
  </si>
  <si>
    <t>웨브에 관통 구멍이 규칙적 또는 불규칙적으로 있는 보</t>
  </si>
  <si>
    <t>23790</t>
  </si>
  <si>
    <t>유공커버플레이트</t>
  </si>
  <si>
    <t>⇨유공덮개판(＝).</t>
  </si>
  <si>
    <t>23791</t>
  </si>
  <si>
    <t>유공판</t>
  </si>
  <si>
    <t>perforated board</t>
  </si>
  <si>
    <t>흡음 효과나 디자인상의 목적으로 다수의 작은 구멍을 뚫은 판. 종류로는 석면판, 석고보드, 금속판, 연질 섬유판 등이 있다.</t>
  </si>
  <si>
    <t>23792</t>
  </si>
  <si>
    <t>유공패널</t>
  </si>
  <si>
    <t>perforated panel, 有孔－</t>
  </si>
  <si>
    <t>합판‧금속판 등에 다수의 구멍이 뚫린 것.</t>
  </si>
  <si>
    <t>23793</t>
  </si>
  <si>
    <t>유구조</t>
  </si>
  <si>
    <t>flexible structure</t>
  </si>
  <si>
    <t>구조물에 작용하는 지진력을 줄일 목적으로 강성을 낮추고 고유주기가 길어지도록 한 내진 구조.</t>
  </si>
  <si>
    <t>23794</t>
  </si>
  <si>
    <t>유기 불순물</t>
  </si>
  <si>
    <t>organic impurities</t>
  </si>
  <si>
    <t>산모래, 산자갈, 육지모래 등에 포함되는 부식 실물의 분해 생성물. 시멘트의 수화를 막고 콘크리트의 강도, 내구성을 저하시킨다.</t>
  </si>
  <si>
    <t>23795</t>
  </si>
  <si>
    <t>유기성 질소</t>
  </si>
  <si>
    <t>organic nitrogen</t>
  </si>
  <si>
    <t>질소를 함유한 유기화합물로 단백질, 아미노산, 분료, 치즈 등에 함유되어 있음. 생활배수 처리에서는 유기성 질소의 산화정도에 따라 처리 효과를 판정한다.</t>
  </si>
  <si>
    <t>23796</t>
  </si>
  <si>
    <t>유기암</t>
  </si>
  <si>
    <t>有機岩</t>
  </si>
  <si>
    <t>① 수성암의 일종. ② 동물‧식물의 유골 등이 해저(海底)에 퇴적되어 응고된 것. ③ 산호석‧규조석 등의 예를 들 수 있음.</t>
  </si>
  <si>
    <t>23797</t>
  </si>
  <si>
    <t>유기유리</t>
  </si>
  <si>
    <t>⇨메타크릴수지(＝).</t>
  </si>
  <si>
    <t>23798</t>
  </si>
  <si>
    <t>유기장</t>
  </si>
  <si>
    <t>game house</t>
  </si>
  <si>
    <t>즐겁게 놀며 장난할 수 있는 설비를 갖추어 놓은 곳으로 놀이 또는 사행적 요소를 갖는 유흥장을 총칭한다.</t>
  </si>
  <si>
    <t>23799</t>
  </si>
  <si>
    <t>IAPS</t>
  </si>
  <si>
    <t>International Association for the Study of People and their Physical Surroundings</t>
  </si>
  <si>
    <t>1981년 유럽에서 설립된 환경 심리 학회.</t>
  </si>
  <si>
    <t>238</t>
  </si>
  <si>
    <t>게이지압</t>
  </si>
  <si>
    <t>gauge pressure</t>
  </si>
  <si>
    <t>대기압을 기준으로 하여, 이 대기압과 같은 압력을 0으로 한 압력계에 의해 측정되는 압력.</t>
  </si>
  <si>
    <t>2380</t>
  </si>
  <si>
    <t>유기적 건축</t>
  </si>
  <si>
    <t>organic architecture</t>
  </si>
  <si>
    <t>자연과의 밀접한 관계를 가지고 있으며 그 특성이 건물의 개별적인 요구에 따라서 자연과 흡사하게 성장하는 것과 같은건축형식을 일컫는다.</t>
  </si>
  <si>
    <t>23800</t>
  </si>
  <si>
    <t>유기종식 아세틸렌발생기</t>
  </si>
  <si>
    <t>bell type acetylene generator</t>
  </si>
  <si>
    <t>아세틸렌 발생기의 한 형식이며, 발생가스에 의해서 기종(氣種)이 승강하여 가스량을 조절할 수 있게 되어있는 구조이다.</t>
  </si>
  <si>
    <t>23802</t>
  </si>
  <si>
    <t>유기질섬유제품</t>
  </si>
  <si>
    <t>有機質纖維製品</t>
  </si>
  <si>
    <t>① 동‧식물성 섬유질로 가공 제품화한 것. ② 종이‧직물‧합성수지 제품 등이 있음.</t>
  </si>
  <si>
    <t>23803</t>
  </si>
  <si>
    <t>유기질토</t>
  </si>
  <si>
    <t>organic soil</t>
  </si>
  <si>
    <t>유기물을 포함한 흙</t>
  </si>
  <si>
    <t>23804</t>
  </si>
  <si>
    <t>유기질흙</t>
  </si>
  <si>
    <t>organic soil, 有機質土</t>
  </si>
  <si>
    <t>압축성이 크고 지지력이 작은 유기물을 다량으로 포함하고 있는 흙.</t>
  </si>
  <si>
    <t>23805</t>
  </si>
  <si>
    <t>유년공원</t>
  </si>
  <si>
    <t>little children park, 幼年公園</t>
  </si>
  <si>
    <t>아동공원의 일종으로 초등학생을 대상으로 한 놀이터 또는 공원</t>
  </si>
  <si>
    <t>23806</t>
  </si>
  <si>
    <t>유니래치</t>
  </si>
  <si>
    <t>uni-latch</t>
  </si>
  <si>
    <t>손잡이에 열쇠 구멍이 있는 문걸쇠의 일종.</t>
  </si>
  <si>
    <t>23807</t>
  </si>
  <si>
    <t>유니로크</t>
  </si>
  <si>
    <t>uni-lock</t>
  </si>
  <si>
    <t>손잡이에 열쇠 구멍이 있는 자물쇠의 일종.</t>
  </si>
  <si>
    <t>23808</t>
  </si>
  <si>
    <t>유니버설 스페이스</t>
  </si>
  <si>
    <t>다목적이용이 가능한 무한정(無限定)공간</t>
  </si>
  <si>
    <t>23809</t>
  </si>
  <si>
    <t>게이지압력</t>
  </si>
  <si>
    <t>① 압력계로 측정한 압력. ② 지구 표면 대기는 1kg/cm²이나, 이 표준 대기압을 0기점으로 삼고, 그 위에 얼마나 압력이 있는가를 재는 것을 말함. ③ ⇨압력단위.</t>
  </si>
  <si>
    <t>2381</t>
  </si>
  <si>
    <t>유니버설밀플레이트</t>
  </si>
  <si>
    <t>universal mill plate</t>
  </si>
  <si>
    <t>강판의 양측면을 압연한 것.</t>
  </si>
  <si>
    <t>23810</t>
  </si>
  <si>
    <t>유니버설심용접기</t>
  </si>
  <si>
    <t>universal seam welder</t>
  </si>
  <si>
    <t>① 심 용접기의 일종. ② 세로 또는 가로로 전극을 자유롭게 교환할 수 있게 만든 용접기.</t>
  </si>
  <si>
    <t>23811</t>
  </si>
  <si>
    <t>유니언</t>
  </si>
  <si>
    <t>union</t>
  </si>
  <si>
    <t>① 파이프의 연결(직선으로) 혹은 분해를 용이하게 할 목적으로 쓰이는 배관연결 부속품(관이음쇠：결합판). ② 관을 회전시키지 않고 연결이 가능. ③ 배관의 곳곳에 설치하면 배관 도중 증설이나 수리에 편리.</t>
  </si>
  <si>
    <t>23812</t>
  </si>
  <si>
    <t>유니언 커플링</t>
  </si>
  <si>
    <t>union coupling</t>
  </si>
  <si>
    <t>금속관의 접합부에서 양쪽의 관이 돌려지지 않는 장소에서의 접합을 위해 사용하는 커플링</t>
  </si>
  <si>
    <t>23813</t>
  </si>
  <si>
    <t>유니언말뚝</t>
  </si>
  <si>
    <t>union pile</t>
  </si>
  <si>
    <t>① 말뚝의 일종. ② cast-in-place shell pile의 일종.</t>
  </si>
  <si>
    <t>23814</t>
  </si>
  <si>
    <t>유니언멜트용접</t>
  </si>
  <si>
    <t>union melt welding</t>
  </si>
  <si>
    <t>서브머지드 아크용접에 대한 린데회사의 상품명임.</t>
  </si>
  <si>
    <t>23815</t>
  </si>
  <si>
    <t>유니언아크용접</t>
  </si>
  <si>
    <t>union arc welding</t>
  </si>
  <si>
    <t>① 자성이 있는 분말상 플럭스를 CO2와 함께 공급하고, 전극 와이어에 직류전류로 생긴 자력에 의해서 자성 플럭스를 전극 와이어 표면에 달라붙게 하여 보통 피복아크용접봉과 같은 형식으로 하는 용접방법의 상품명. ②자성 플럭스가 녹아서 슬래그를 만들기 때문에 용접 작업성과 용접금속의 성능이 개선되는 이점이 있음. ③ ＝플럭스 아크용접.</t>
  </si>
  <si>
    <t>23816</t>
  </si>
  <si>
    <t>유니언엘보</t>
  </si>
  <si>
    <t>union elbow</t>
  </si>
  <si>
    <t>유니언 장치(작용)가 된 엘보.</t>
  </si>
  <si>
    <t>23817</t>
  </si>
  <si>
    <t>유니언이음</t>
  </si>
  <si>
    <t>union joint</t>
  </si>
  <si>
    <t>① 유니언너트를 사용하여 관과 관을 접속하는 이음. ② 한쪽 관에 결부되는 유니언 나사와 다른 쪽 관에 결부되는 유니언 스위벨 엔드 양자를 연결하는 유니언 너트로 구성된다. 자유로이 붙였다 뗐다 할 수 있으므로 관을 돌릴 필요가 없음.</t>
  </si>
  <si>
    <t>23818</t>
  </si>
  <si>
    <t>유닛</t>
  </si>
  <si>
    <t>unit</t>
  </si>
  <si>
    <t>① 키친유닛‧배드유닛‧유닛가구 등. ② 건물의 어떠한 한 단위.  ③ 일정한 치수에 의하여 규격 제품화됨.</t>
  </si>
  <si>
    <t>23819</t>
  </si>
  <si>
    <t>게이지율</t>
  </si>
  <si>
    <t>gauge ratio； gauge factor</t>
  </si>
  <si>
    <t>금속에 주어진 변형과 이 때 생기는 전기저항의 변화량과의 비.</t>
  </si>
  <si>
    <t>2382</t>
  </si>
  <si>
    <t>유닛 가구</t>
  </si>
  <si>
    <t>일정한 치수, 재료, 마감으로 통일되어 조합 가능한 수납 가구.</t>
  </si>
  <si>
    <t>23820</t>
  </si>
  <si>
    <t>유닛 배스</t>
  </si>
  <si>
    <t>unit bath</t>
  </si>
  <si>
    <t>욕조를 중심으로 하여 바닥, 벽, 천장과 세면기, 대변기 등을 조합하여 구성한 단위공간. 공장에서 생산, 마무리되어 현장에서 조립하여 설치된다</t>
  </si>
  <si>
    <t>23821</t>
  </si>
  <si>
    <t>유닛 에어 컨디셔너</t>
  </si>
  <si>
    <t>공장에서 조립제작하고 현장에서 설치하는 방식의 공기조화기. 팬 코일 유닛, 패키지형 공조기 등이 있다.</t>
  </si>
  <si>
    <t>23822</t>
  </si>
  <si>
    <t>유닛 쿨러</t>
  </si>
  <si>
    <t>unit cooler</t>
  </si>
  <si>
    <t>냉매를 구동하는 압축기, 열 교환기, 냉풍을 실내로 보내는 송풍기를 유닛으로 하여 조립된 냉방장치. 저장물에 직접 냉풍을 닿게 하여 냉각하는 방식에 많이 사용된다</t>
  </si>
  <si>
    <t>23823</t>
  </si>
  <si>
    <t>유닛 플랜</t>
  </si>
  <si>
    <t>unit plan</t>
  </si>
  <si>
    <t>건물의 반복사용되는 주거또는 객실의 1단위 평면 구성의 단위를 말한다.</t>
  </si>
  <si>
    <t>23824</t>
  </si>
  <si>
    <t>유닛 히터</t>
  </si>
  <si>
    <t>unit heater</t>
  </si>
  <si>
    <t>가열 장치와 송풍기로 된 난방 장치로서, 직접 실내의 천장에 매달아서 실내 난방용으로 쓰인다. 가열기(加熱器)로는 증기나 온수가 흐르는 가열관, 전기 가열기 또는 가스 연소기 등이 사용된다</t>
  </si>
  <si>
    <t>23825</t>
  </si>
  <si>
    <t>유닛가구</t>
  </si>
  <si>
    <t>unit furniture, -家具</t>
  </si>
  <si>
    <t>① 조립식으로 되어 있는 가구. ② 규격이 일정해서 같은 것이라도 포개서 쌓기에 따라 여러 가지 용도로 쓸 수 있어 소주택용으로 안성맞춤임.</t>
  </si>
  <si>
    <t>23826</t>
  </si>
  <si>
    <t>유닛공기조화기</t>
  </si>
  <si>
    <t>유닛형 공조기</t>
  </si>
  <si>
    <t>23827</t>
  </si>
  <si>
    <t>유닛록</t>
  </si>
  <si>
    <t>unit lock</t>
  </si>
  <si>
    <t>① 문의 선대의 측면에서 ㄷ자형으로 파 넣는 자물쇠. ② 손잡이 부분이나 열쇠받이도 자물쇠와 일체로 되어 있음. ③ ⇨자물쇠.</t>
  </si>
  <si>
    <t>23828</t>
  </si>
  <si>
    <t>유닛법</t>
  </si>
  <si>
    <t>estimation by unit cost</t>
  </si>
  <si>
    <t>① 단위로서는 병원건축에서의 병상수, 극장 학교 건축에서의 정원이나 학생수 등이 있다. ② 건축물 공사의 계산에 관해서 건축물 특유의 단위에 착안하여 수량과 금액을 예측하는 것.</t>
  </si>
  <si>
    <t>23829</t>
  </si>
  <si>
    <t>게이지콕</t>
  </si>
  <si>
    <t>gauge cock</t>
  </si>
  <si>
    <t>보일러의 수면 부근에 몇 개의 콕(cock)을 상하로 배열하여 수면의 위치를 알아내는 장치</t>
  </si>
  <si>
    <t>2383</t>
  </si>
  <si>
    <t>유닛식</t>
  </si>
  <si>
    <t>unit type</t>
  </si>
  <si>
    <t>전기 장치∙기기 제작시, 표준적인 부분을 일정한 표준 치수, 설치법의 부품으로 하여 전체의 테두리 안에 넣어 구성하는 방식. 보통 삽입 또는 인출이 가능한 적층, 가로 늘어놓기, 끼움 형식으로 할 때가 많다.</t>
  </si>
  <si>
    <t>23830</t>
  </si>
  <si>
    <t>유닛키친</t>
  </si>
  <si>
    <t>unit kitchen</t>
  </si>
  <si>
    <t>일정한 치수, 재료, 마감으로 통일되어 조합을 가능하게 한 주방용 가구로, 개수대‧가스대‧조리대를 한 세트로 단일화한 주방가구를 말함</t>
  </si>
  <si>
    <t>23831</t>
  </si>
  <si>
    <t>unitary air conditioner, -形空調器</t>
  </si>
  <si>
    <t>공기의 여과·냉각·송풍 외에 필요에 따라 가열과 가습기능을 포함하여 일체화한 공기조화기</t>
  </si>
  <si>
    <t>23832</t>
  </si>
  <si>
    <t>유닛화</t>
  </si>
  <si>
    <t>unitization</t>
  </si>
  <si>
    <t>건축물의 어느 부분을 양산에 적합하도록 기준 단위를 바탕으로 제작하고, 결합하여 완성하는 수법.</t>
  </si>
  <si>
    <t>23833</t>
  </si>
  <si>
    <t>유달 시간</t>
  </si>
  <si>
    <t>time of concentration</t>
  </si>
  <si>
    <t>하수 구역 내의 빗물이 가장 먼 지점에서 유입되어 하수관로의 일정한 지점까지 도달하는 시간. 지상에 떨어진 빗물이 빗물받이까지 들어가는 유입 시간과 빗물관에 흘러 들어간 빗물이 이동하여 특정 지점에 도달하는 유하 시간의 합.</t>
  </si>
  <si>
    <t>23834</t>
  </si>
  <si>
    <t>유도 사이펀 작용</t>
  </si>
  <si>
    <t>induced siphonage</t>
  </si>
  <si>
    <t>배수계통에서 다른 위생기구의 배수로 인해 배수관내에 부압이 형성되고 이로인해 트랩의 봉수가 흡출되는 현상</t>
  </si>
  <si>
    <t>23835</t>
  </si>
  <si>
    <t>유도 용적 제도</t>
  </si>
  <si>
    <t>지역 계획 시에 목표 용적률과 잠정 용적률을 함께 표시하고, 공공시설 미비 단계에서는 잠정용적률을 적용, 지구 차원에서 공공시설 정비 조건이 충족되면 목표 용적률을 적용하여 도시 공간의 효과적 이용을 유도하는 제도</t>
  </si>
  <si>
    <t>세화55.5%</t>
  </si>
  <si>
    <t>23836</t>
  </si>
  <si>
    <t>유도 전동기</t>
  </si>
  <si>
    <t>induction motor</t>
  </si>
  <si>
    <t>전기에너지를 기계에너지로 바꾸는 기계 장치로 교류로 동작하며, 고정자 (stator)와 회전자 (rotor)로 구성된다.교류 전기로 고정자에 회전 자기장을 발생시키고 도체의 회전자에 유도전류를 발생시키면, 회전자가 전자기력을 받아 회전 자기장에 대응하여 회전 운동을 하는 원리로 작동한다.</t>
  </si>
  <si>
    <t>23837</t>
  </si>
  <si>
    <t>유도 표지</t>
  </si>
  <si>
    <t>leading sign</t>
  </si>
  <si>
    <t>비상구나 피난 통로에 피난계단이나 옥외로 피난을 유도하도록 표시되어 있는 표식을 말한다.</t>
  </si>
  <si>
    <t>23838</t>
  </si>
  <si>
    <t>유도가열납땜</t>
  </si>
  <si>
    <t>induction brazing</t>
  </si>
  <si>
    <t>① 가열코일에 고주파 전류를 통해서 물체의 표면에 생기는 유도전류로부터 얻어지는 열을 이용하는 납땜법. ② 장치의 조작이 간단하고 균일한 급속 가열이 가능하며, 온도조절이 용이하고 대량 생산에 적합한 이점이 있음.</t>
  </si>
  <si>
    <t>23839</t>
  </si>
  <si>
    <t>게이지타이</t>
  </si>
  <si>
    <t>gauge tie</t>
  </si>
  <si>
    <t>철도 등에서 궤도 사이의 확대를 방지하는 연결재.</t>
  </si>
  <si>
    <t>2384</t>
  </si>
  <si>
    <t>유도관</t>
  </si>
  <si>
    <t>誘導管</t>
  </si>
  <si>
    <t>고정식 아궁이에 있어서 연소부분에서 생성된 연소가스를 분배관으로 유도하는 역할을 하는 연접부분이며, 관을 사용하지 않을 경우에는  ｢유도로｣라고함. 초목용 아궁이에서는 불고래 역할을 함.</t>
  </si>
  <si>
    <t>기문당79.8%</t>
  </si>
  <si>
    <t>23840</t>
  </si>
  <si>
    <t>유도등</t>
  </si>
  <si>
    <t>leading light; luminaire for emergency exit sign</t>
  </si>
  <si>
    <t>올바른 보행과 피난 방향으로의 유도하기 위하여 상시 점등하고 있는 표지등을 말한다.</t>
  </si>
  <si>
    <t>23841</t>
  </si>
  <si>
    <t>유도비</t>
  </si>
  <si>
    <t>induction ratio</t>
  </si>
  <si>
    <t>냉장용 유닛쿨러 등의 송풍량을 설치되는 냉동창고의 유효 단면적으로 나눈 값과 풍속과의 비. 토출 풍속 2.5~7.5m/s일 때 3~8이 된다</t>
  </si>
  <si>
    <t>23842</t>
  </si>
  <si>
    <t>유도식 냉각탑</t>
  </si>
  <si>
    <t>cooling tower inducted draft, 誘導式冷却塔</t>
  </si>
  <si>
    <t>송풍방식에 따른 냉각탑의 한 형식으로서, 배출공기는 상부로 방출하고 흡입공기의 유속은 낮게 하여, 배출공기가 재순환되는 것을 최소화되도록 한 냉각탑</t>
  </si>
  <si>
    <t>23844</t>
  </si>
  <si>
    <t>유도전압조정기</t>
  </si>
  <si>
    <t>誘導電壓調整器</t>
  </si>
  <si>
    <t>유도모터 회전자의 위치에 따른 유도기전력 발생원리를 이용하여 교류전압을 자유로이 바꿀 수 있는 장치. 일반적인 사용법은 일정한 교류전압을 가하여 가변(可變)하는 전압을 얻는 방식이며 단상용과 3상용이 있다. 용도는 각종 교류전기 기기의 시험, 전동기의 속도제어, 조명 명도제어, 노(爐)의 온도제어 등이다.</t>
  </si>
  <si>
    <t>23846</t>
  </si>
  <si>
    <t>유도형 공기조화유닛</t>
  </si>
  <si>
    <t>誘導形空氣調和unit</t>
  </si>
  <si>
    <t>1차처리 공조기에서 공급된 1차공기를 고속노즐로 토출하여 실내공기를 유인하며 이 유인된 실내공기는 내장된 코일에 의해 냉각 또는 가열하여 2차 혼합공기로 만들어 실내로 송풍하는 공기조화유니트를 말함</t>
  </si>
  <si>
    <t>23847</t>
  </si>
  <si>
    <t>유독 가스</t>
  </si>
  <si>
    <t>toxic gas</t>
  </si>
  <si>
    <t>독성이 있는 모든 가스를 가리킨다. 암모니아·일산화탄소·이산화황·질소산화물·염소 등이 이에 속한다.</t>
  </si>
  <si>
    <t>23848</t>
  </si>
  <si>
    <t>게이징</t>
  </si>
  <si>
    <t>gaging</t>
  </si>
  <si>
    <t>정해진 규격으로 맞추기 위하여 벽돌이나 돌 등을 자르거나 다듬는 작업</t>
  </si>
  <si>
    <t>2385</t>
  </si>
  <si>
    <t>유동 계수</t>
  </si>
  <si>
    <t>flow coefficient</t>
  </si>
  <si>
    <t>보행흐름에서 수직너비의  단면에 대하여 일정시간동안 이동하는 보행자의 비율</t>
  </si>
  <si>
    <t>23850</t>
  </si>
  <si>
    <t>유동 부채</t>
  </si>
  <si>
    <t>liquid liability</t>
  </si>
  <si>
    <t>기업의 부채 가운데 1년 안에 갚아야 하는 빚. 외상 대금, 단기 차입금, 급한 어음 따위가 있다.</t>
  </si>
  <si>
    <t>23851</t>
  </si>
  <si>
    <t>유동화</t>
  </si>
  <si>
    <t>fluidization</t>
  </si>
  <si>
    <t>미리 비빔한 콘크리트에 유동화제를 첨가하고 다시 교반해서 부드러움을 증대시시키는 것</t>
  </si>
  <si>
    <t>23855</t>
  </si>
  <si>
    <t>유동화 콘크리트</t>
  </si>
  <si>
    <t>superplasticized concrete</t>
  </si>
  <si>
    <t>유동화된 콘크리트</t>
  </si>
  <si>
    <t>세화69.2%</t>
  </si>
  <si>
    <t>23856</t>
  </si>
  <si>
    <t>유동화제</t>
  </si>
  <si>
    <t>superplasticizer</t>
  </si>
  <si>
    <t>혼화제의 하나. 미리 비빔한 콘크리트에 첨가하여 이것을 교반시킴으로써 부드러움을 증대시키는 것을 주목적으로 한다.</t>
  </si>
  <si>
    <t>23857</t>
  </si>
  <si>
    <t>유량</t>
  </si>
  <si>
    <t>flux; flow rate; quantity of flow</t>
  </si>
  <si>
    <t>유체가 이동하는 양을 나타내는 물리량. 부피유량과 질양유량으로 구분된다</t>
  </si>
  <si>
    <t>23858</t>
  </si>
  <si>
    <t>유량 계수</t>
  </si>
  <si>
    <t>coefficient of discharge</t>
  </si>
  <si>
    <t>오리피스나 벤투리계 등의 교축부분에서 유체가 유출될때 유체의 점성에 대한 영향을 보정한 속도 계수Cυ, 축류의 영향을 보정한 축류 계수Cc가 사용되고, 이 종합 계수C=CυㆍCc를 이론값에 곱하여 실제의 유량이 구해진다. 이 경우의C를 유량 계수라함</t>
  </si>
  <si>
    <t>23859</t>
  </si>
  <si>
    <t>유량계</t>
  </si>
  <si>
    <t>flow meter, 流量計</t>
  </si>
  <si>
    <t>기체 또는 액체가 단위시간에 흐르는 양(체적 또는 질량)을 측정하는 계기. 유체의 양을 체적으로 나타내는 유량계를 체적유량계라 하고, 질량으로 나타내는 유량계를 질량유량계라 한다. 대표적인 유량계로 차압식, 용적식, 터빈, 전자, 초음파식 유량계가 있다</t>
  </si>
  <si>
    <t>23860</t>
  </si>
  <si>
    <t>유럽 휘도 제한법</t>
  </si>
  <si>
    <t>European glare limiting system</t>
  </si>
  <si>
    <t>글레어를 막기 위해서 시야 안에 보이는 조명 기구의 시선방향 휘도를 작업면의 조도레벨과 조명기구를 보는 앙각에 따라 제한하는 방법을 말함</t>
  </si>
  <si>
    <t>세화78.2%</t>
  </si>
  <si>
    <t>23862</t>
  </si>
  <si>
    <t>유력자</t>
  </si>
  <si>
    <t>the most likely tenderer</t>
  </si>
  <si>
    <t>발주자나 응찰자가 경쟁 입찰에서 낙찰을 예견하는 업자를 말한다.</t>
  </si>
  <si>
    <t>23863</t>
  </si>
  <si>
    <t>유료 노인 홈</t>
  </si>
  <si>
    <t>노인 복지시설의  중심이 되는 시설. 상시 10명의 노인이 거주하며 필요한 서비스를 제공하는 시설.</t>
  </si>
  <si>
    <t>23864</t>
  </si>
  <si>
    <t>유료 도로</t>
  </si>
  <si>
    <t>toll road</t>
  </si>
  <si>
    <t>「도로법」에 의한 도로 중 「유료도로법」 또는 「사회기반시설에 대한 민간투자법」의 규정에 따라 통행료 또는 사용료를 받는 도로.</t>
  </si>
  <si>
    <t>23865</t>
  </si>
  <si>
    <t>유료 주차장</t>
  </si>
  <si>
    <t>parking area with charge</t>
  </si>
  <si>
    <t>일정한 시간 단위마다 정해진 금액을 내고 이용하는 주차장.</t>
  </si>
  <si>
    <t>23866</t>
  </si>
  <si>
    <t>유리</t>
  </si>
  <si>
    <t>glass, 琉璃</t>
  </si>
  <si>
    <t>① 규사(硅砂)를 주원료‧규산(硅酸)을 주성분으로 녹여 만든 투명체의 투광률이 높은 재료. ② 철‧시멘트와 함께 현대건축의 3대 재료. ③ 화학적 성분에 따라 여러 종류(분류)가 있음. ④ 초자(硝子) 등 예전에는 파리(玻璃)라고도 불림.</t>
  </si>
  <si>
    <t>23868</t>
  </si>
  <si>
    <t>게이트밸브</t>
  </si>
  <si>
    <t>gate valve</t>
  </si>
  <si>
    <t>① 펌프의 앞이나 뒤에 설치하거나 또는 배수관의 시작점이나 끝 혹은 관의 도중 필요한 요소요소에 설치하여 열고 닫고 함으로써 관속을 흐르는 유체의 양을 조절하는 장치(밸브). ② 유체의 흐름에 대하여 직각으로 개폐하는 구조로 되어 완전히 밸브가 열려 있을 때에는 저항이 적은 반면에, 조금만 열리면 밸브의 뒤쪽에 맴돌이 현상이 발생하는 결점(저함이 큰)이 있음. ③ 핸들을 왼쪽으로 돌리면 열리고, 오른쪽으로 돌리면 닫히는 것이 보통. ④ 슬루스밸브‧교축밸브‧존슨밸브(Johnson valve)의 3종이 있음.</t>
  </si>
  <si>
    <t>2387</t>
  </si>
  <si>
    <t>유리 블록</t>
  </si>
  <si>
    <t>glass block</t>
  </si>
  <si>
    <t>상자형 유리 2개를 용착하고 내부에 감압 공기를 봉입한 건축자재로서 건축물의 내∙외장재로 사용됨</t>
  </si>
  <si>
    <t>23871</t>
  </si>
  <si>
    <t>유리 석회</t>
  </si>
  <si>
    <t>free lime</t>
  </si>
  <si>
    <t>시멘트 제조시 소성이 불충분한 경우에 유리된 상태로 존재하는 석회(CaO). 팽창성 균열이나 강도 저하의 원인이 될 때가 많다 (= 프리라임 )</t>
  </si>
  <si>
    <t>23872</t>
  </si>
  <si>
    <t>유리 섬유 강화 플라스틱</t>
  </si>
  <si>
    <t>glass fiber reinforced plastics</t>
  </si>
  <si>
    <t>유리 섬유로 강화한 FRP. (=GFRP)</t>
  </si>
  <si>
    <t>23874</t>
  </si>
  <si>
    <t>유리 섬유 보강 콘크리트</t>
  </si>
  <si>
    <t>glass fiber reinforced concrete</t>
  </si>
  <si>
    <t>내알칼리 유리 섬유를 보강재로 사용한 콘크리트(=GRC)</t>
  </si>
  <si>
    <t>23875</t>
  </si>
  <si>
    <t>유리 섬유 필터</t>
  </si>
  <si>
    <t>glass fiber filter</t>
  </si>
  <si>
    <t>건식 에어 필터 중 여과재로 유리섬유가 사용된 것.</t>
  </si>
  <si>
    <t>여명석</t>
  </si>
  <si>
    <t>23876</t>
  </si>
  <si>
    <t>유리 전이점</t>
  </si>
  <si>
    <t>glass transition point</t>
  </si>
  <si>
    <t>고무, 플라스틱계 재료의 물성이 크게 변화하는 온도. 이 온도 이하에서는 유리상으로 단단하면서 무르고 이 온도 이상에서는 유연성을 나타낸다.</t>
  </si>
  <si>
    <t>23877</t>
  </si>
  <si>
    <t>유리개탕</t>
  </si>
  <si>
    <t>① 유리를 끼우기 위하여 판 홈. ② ⇨유리홈(＝).</t>
  </si>
  <si>
    <t>23879</t>
  </si>
  <si>
    <t>게임 이론</t>
  </si>
  <si>
    <t>theory of games; game theory</t>
  </si>
  <si>
    <t>① 효용 극대화를 추구하는 여러 의사 주체들이 최고의 보상을 얻기위해 상호의존적으로 의사 결정을 하는 것에 관한 이론. ② 사회과학, 경제학이외에 생물학, 철학 등에서도 사용되고 있다.</t>
  </si>
  <si>
    <t>2388</t>
  </si>
  <si>
    <t>유리공</t>
  </si>
  <si>
    <t>glazier, 琉璃工</t>
  </si>
  <si>
    <t>유리공사를 하는 기능공.</t>
  </si>
  <si>
    <t>23880</t>
  </si>
  <si>
    <t>유리공사</t>
  </si>
  <si>
    <t>glass work, -工事</t>
  </si>
  <si>
    <t>①건축에 유리끼우기 등의 공사에 관한 총칭. ② 유리는 채광과 방수‧방습 등과 미관 및 장식용으로 이용. ③ 유리는 다이아몬드 커터 또는 호일 커터로 정확한 치수로 끊는다. 두꺼운 유리는 커터로 금을 긋고 뒷면에서 고무망치로 두들겨 금을 깊이하면 끊김. ④ 창문에 끼운 유리나 큰 투명판은 ‘주의’ 표시를 해둠. ⑤ 마무리 공사가 완료되면 유리를 닫음.</t>
  </si>
  <si>
    <t>23881</t>
  </si>
  <si>
    <t>유리기와</t>
  </si>
  <si>
    <t>琉璃瓦</t>
  </si>
  <si>
    <t>① 고려 충렬왕(忠烈王) 때 육연(六然) 스님이 강화(江華)에서 구워내던 기와. ② 광주(光州)에서 나는 의안토(義安土)에 황단(黃丹)을 많이 넣고 구은 것. ③ 그 품질이 중국 상인(南宋商人)들이 취급하던 것보다도 좋았다고 함.</t>
  </si>
  <si>
    <t>23882</t>
  </si>
  <si>
    <t>유리누름대</t>
  </si>
  <si>
    <t>glazing bead</t>
  </si>
  <si>
    <t>① 유리를 고정하는 가는 살. ② ＝glass stop.</t>
  </si>
  <si>
    <t>23883</t>
  </si>
  <si>
    <t>유리면</t>
  </si>
  <si>
    <t>⇨유리솜(＝).</t>
  </si>
  <si>
    <t>23884</t>
  </si>
  <si>
    <t>유리면보온재</t>
  </si>
  <si>
    <t>KS L 9102.</t>
  </si>
  <si>
    <t>23885</t>
  </si>
  <si>
    <t>유리못</t>
  </si>
  <si>
    <t>glazier’s point, spring, tin point, 琉璃釘</t>
  </si>
  <si>
    <t>유리를 고정시키기 위하여 누름대‧누름퍼티 등에 박는 작은 못.</t>
  </si>
  <si>
    <t>23886</t>
  </si>
  <si>
    <t>유리문</t>
  </si>
  <si>
    <t>glass door</t>
  </si>
  <si>
    <t>① 울거미를 짜고 그 중간에 유리를 끼운 문. ② 유리문에는 통유리를 끼운 것과 문 하부에 널을 댄 징두리 널(굽널) 유리문이 있음. ③ KS F 4508.</t>
  </si>
  <si>
    <t>23887</t>
  </si>
  <si>
    <t>유리분야의 표준용어</t>
  </si>
  <si>
    <t>23888</t>
  </si>
  <si>
    <t>유리블록</t>
  </si>
  <si>
    <t>① 속이 빈 두 쪽의 상자 모양의 유리상자에 건조된 저압공기를 넣고 녹여 붙인 것(블록재료). ② 유리(투명) 덩어리를 직사각형 또는 정사각형으로 벽돌‧블록과 같이 만든 것. ③ 채광 및 장식재로 쓰임. ④ 크기는 보통두께 95mm, 200mm각 정도. ⑤ ＝글라스블록. ⑥ 도면상 약어는 ｢GL.BL.｣. ⑦ 유리제품의 하나로 광선을 확산시키는 것과 방향을 주는 것 등 두 종류가 있음. ⑧ 내부는 무늬를 넣고 투시는 불가하나 광선의 투과 확산이 잘 되고 접착면도 잘 처리되어 모르타르가 잘 붙게 되어 있음. ⑨ 바닥에 쓰는 것은 각형 또는 원형이고 ｢프리즘타일｣‧｢덱 글라스(deck glass)｣ 또는 ｢포도블록｣이라 함. ⑩ ⇨속빈유리블록. ⑪ KS F 4903.</t>
  </si>
  <si>
    <t>23889</t>
  </si>
  <si>
    <t>유리블록쌓기</t>
  </si>
  <si>
    <t>① 일반 블록과 같이 모르타르로 붙이거나 쌓고, 백색 시멘트모르타르로 치장줄눈을 함. ② 쌓기 보강은 철근 또는 와이어 메시(wire mesh)를 모르타르에 묻어 시공.</t>
  </si>
  <si>
    <t>23890</t>
  </si>
  <si>
    <t>유리섬유</t>
  </si>
  <si>
    <t>glass fiber, -纖維</t>
  </si>
  <si>
    <t>① 유리의 원료가 녹은 유리액이 미세한 구멍을 통하여 나온 것(섬유상)을 냉각시킨 것. ② 안전 사용 온도는 300℃, 비중이 0.1 이하, 인장강도 200kg/cm 정도, ③ 탄성이 적고 인장강도‧전기절연성‧내화성‧단열성‧흡음성‧내식성‧내수성 등이 우수하고 경량이나 굴곡에 약하고, 집속(集束)된 것은 모세관 현상에 의해 흡수하는 것이 결점임. ④ 플라스틱 제품의 보강용으로 쓰이고 단열재‧방음재‧제품의 보강용으로 쓰이고 단열재‧방음재‧보온재‧전기 절연재‧축전지용 격벽재 등에 이용. ⑤ 플라스틱으로 굳힌 FRP(fiber reinforced plastic)는 항공기‧자동차‧선박 등의 동체와 탱크‧파이프‧가구 등에 그 용도를 개발하고 있음. ⑥ 위(胃) 촬영 카메라에도 이용.</t>
  </si>
  <si>
    <t>23891</t>
  </si>
  <si>
    <t>유리섬유강화폴리에스테르골판</t>
  </si>
  <si>
    <t>KS F 4802.</t>
  </si>
  <si>
    <t>23892</t>
  </si>
  <si>
    <t>유리섬유망상루핑</t>
  </si>
  <si>
    <t>-纖維網狀 roofing</t>
  </si>
  <si>
    <t>① 아스팔트펠트류. ② 유리섬유 망상 원단 및 매트형의 것에 아스팔트를 침투시켜 롤로 만든 것. ③ 가열한 아스팔트로 접착하여 방수층의 보강에 쓰임.</t>
  </si>
  <si>
    <t>23893</t>
  </si>
  <si>
    <t>유리섬유매트</t>
  </si>
  <si>
    <t>glass fiber mat</t>
  </si>
  <si>
    <t>① 길이 50cm 정도의 유리섬유를 방향이 다르게 펴놓고 결합재로 결합시켜 매트로 만든 것. ② 강화 플라스틱의 성형기재(成形基材)로 이용. ③ 건축물의 벽‧천장 등의 보온층‧흡음층에 유용한 절연재.</t>
  </si>
  <si>
    <t>23894</t>
  </si>
  <si>
    <t>유리솜</t>
  </si>
  <si>
    <t>glass wool, 琉璃綿</t>
  </si>
  <si>
    <t>① 유리의 원료가 녹은 유리액을 세공분출구로 뽑아내어(引出) 솜 모양(織毛狀)으로 냉각시켜 만든 것. ② ＝유리면＝초자면(硝子綿)＝글라스 울. ③ 유리섬유 제품의 하나. ④ 투명체로서 경량이고 인장강도가 큼. ⑤ 보온‧방음‧흡음‧방화‧전기절연재 등으로 쓰임. 비닐‧아스팔트펠트‧루핑‧시트 등 보강재료도 쓰이고, 경질판으로 만들어내어 장식재‧간벽‧스크린 등에도 쓰임.</t>
  </si>
  <si>
    <t>23895</t>
  </si>
  <si>
    <t>유리솜 덕트</t>
  </si>
  <si>
    <t>glass wool duct</t>
  </si>
  <si>
    <t>유리솜판을 덕트로 가공하여 접착제로 밀착하고 외부를 알루미늄박으로 압착한 덕트.</t>
  </si>
  <si>
    <t>23896</t>
  </si>
  <si>
    <t>유리솜 완충재</t>
  </si>
  <si>
    <t>glass wool shock absorber</t>
  </si>
  <si>
    <t>바닥 충격음 경감용으로 바닥 밑 방진재로 사용하는 유리솜을 말한다.</t>
  </si>
  <si>
    <t>23897</t>
  </si>
  <si>
    <t>유리솜 흡음재</t>
  </si>
  <si>
    <t>glass wool acoustic material</t>
  </si>
  <si>
    <t>유리 섬유를 접착하여 펠트나 판형으로 제작한 흡음재.</t>
  </si>
  <si>
    <t>23898</t>
  </si>
  <si>
    <t>유리양판문</t>
  </si>
  <si>
    <t>①＝징두리양판문＝징두리유리문. ② ⇨유리문. ③ 양판문의 허리띠장 윗부분에 유리를 끼운 것. ④ 문의 하부, 즉 징두리에 판자 혹은 합판을 대고 위는 유리를 끼운 문.</t>
  </si>
  <si>
    <t>23899</t>
  </si>
  <si>
    <t>유리지붕</t>
  </si>
  <si>
    <t>glass roof</t>
  </si>
  <si>
    <t>① 유리지붕을 한 것. ② 온실 또는 지붕채광을 할 때 쓰이나 비가 새는 것은 완전히 막을 수 없음.</t>
  </si>
  <si>
    <t>23900</t>
  </si>
  <si>
    <t>유리질</t>
  </si>
  <si>
    <t>⇨파리질(＝).</t>
  </si>
  <si>
    <t>23901</t>
  </si>
  <si>
    <t>유리창짝</t>
  </si>
  <si>
    <t>⇨목제창호(＝).</t>
  </si>
  <si>
    <t>23902</t>
  </si>
  <si>
    <t>유리퍼티</t>
  </si>
  <si>
    <t>glass putty</t>
  </si>
  <si>
    <t>① 도장재료 중 퍼티류. ② 석회분말을 중량비 1/5의 보일유로 혼합하여 잘 익힌 것. ③ 백색 무취로 유분이 분리되거나 피막이 생기지 않는 것이 좋은 것. ④ ⇨금속제 창호유리용 반죽퍼티(＝).</t>
  </si>
  <si>
    <t>23903</t>
  </si>
  <si>
    <t>유리홈</t>
  </si>
  <si>
    <t>① 창문의 유리를 끼는 홈. ② 깊이는 6～9mm로 함. ③ ⇨유리개탕(＝).</t>
  </si>
  <si>
    <t>23904</t>
  </si>
  <si>
    <t>유리화</t>
  </si>
  <si>
    <t>琉璃畵</t>
  </si>
  <si>
    <t>① 유리의 장식에 응용한 그림. ② 유리화에는 2가지의 종류가 있음. 즉 색(色)유리 조각을 합쳐 만든 것으로 투과(透過)광선으로 볼 수 있으며, 판(板)유리의 이면(裏面)에 아교를 용해시킨 물질로 인물이나 풍경 등의 여러 가지 그림을 그려 투과광선과 반사광선으로 볼 수 있게 된 것. ③ 이러한 유리화는 유럽에서 18세기부터 그려졌으며, 특히 중국에서는 청대(淸代)의 전성시대에 서양화가에 의해 시작. 그 후 한국에서도 유행.</t>
  </si>
  <si>
    <t>23905</t>
  </si>
  <si>
    <t>유명 계약</t>
  </si>
  <si>
    <t>named contract</t>
  </si>
  <si>
    <t>→전형 계약(=). (민법에서, 일상생활에서 많이 사용되는 계약의 전형으로 특별히 규정한 계약).</t>
  </si>
  <si>
    <t>23906</t>
  </si>
  <si>
    <t>유발 교통량</t>
  </si>
  <si>
    <t>induced traffic volume</t>
  </si>
  <si>
    <t>새로운 도로가 만들어지거나 개선됨으로써 교통편이 좋아졌기 때문에 새로 발생한 교통량. →자연 증가 교통량, 전환 교통량.</t>
  </si>
  <si>
    <t>23907</t>
  </si>
  <si>
    <t>유벽 라멘</t>
  </si>
  <si>
    <t>walled frame</t>
  </si>
  <si>
    <t>구면 내에 내진벽을 갖는 라멘.</t>
  </si>
  <si>
    <t>23908</t>
  </si>
  <si>
    <t>겔</t>
  </si>
  <si>
    <t>gel</t>
  </si>
  <si>
    <t>콜로이드 용액이 굳어 젤리상의 고체로 된 상태. ↔졸.</t>
  </si>
  <si>
    <t>2391</t>
  </si>
  <si>
    <t>유보구역</t>
  </si>
  <si>
    <t>留保區域</t>
  </si>
  <si>
    <t>도시계획의 대상에서 제외된 구역으로 자연재해 위험이 있는 농토, 순, 임야, 토지나 시가지로써 부적합한 도시의 코지이용계획상 시기지로서의 저습지 등을 말한다.</t>
  </si>
  <si>
    <t>23910</t>
  </si>
  <si>
    <t>유보도</t>
  </si>
  <si>
    <t>mall, 遊步道</t>
  </si>
  <si>
    <t>유보할 수 있도록 만든 길.</t>
  </si>
  <si>
    <t>23911</t>
  </si>
  <si>
    <t>유보랑</t>
  </si>
  <si>
    <t>foyer, 遊步廊</t>
  </si>
  <si>
    <t>입구에서 회의실이나 홀까지의 사이에 있는 넓은 공간으로, 휴게‧환담(歓談)에 사용되는 부분</t>
  </si>
  <si>
    <t>23912</t>
  </si>
  <si>
    <t>유분리기</t>
  </si>
  <si>
    <t>oil separator, 油分離器</t>
  </si>
  <si>
    <t>배관내의 오일을 유체에서 분리하는 장치.</t>
  </si>
  <si>
    <t>23914</t>
  </si>
  <si>
    <t>유빙</t>
  </si>
  <si>
    <t>drift ice</t>
  </si>
  <si>
    <t>해면 위를 떠다니는 얼음.</t>
  </si>
  <si>
    <t>23915</t>
  </si>
  <si>
    <t>유사</t>
  </si>
  <si>
    <t>quick sand</t>
  </si>
  <si>
    <t>① 다량의 수분을 내포하고, 롬(loam)질의 흙이 혼합된 섬세한 모래. ② 땅을 파자마자 흘러내리는 성질이 있어 기초 지반으로서는 부적합한 토질임.</t>
  </si>
  <si>
    <t>23916</t>
  </si>
  <si>
    <t>유상 지급 재료</t>
  </si>
  <si>
    <t>onerous supplied material</t>
  </si>
  <si>
    <t>무상 지급 재료의 반의어로 지급 재료라고도 하며,  유상 지급 재료의 건설 공사 청부 계약에서 발주자로부터 지급되는 재료 가운데 지불대는 재료로서, 일반적으로 무상지급 재료이나,  청부자가 대금을 지불하는 유상지급 재료가 있다</t>
  </si>
  <si>
    <t>23919</t>
  </si>
  <si>
    <t>유선</t>
  </si>
  <si>
    <t>stream line</t>
  </si>
  <si>
    <t>유체 흐름의 방향을 표시한 선으로 유체의 방향은 유선의 접선이다.</t>
  </si>
  <si>
    <t>23920</t>
  </si>
  <si>
    <t>유성 바니시</t>
  </si>
  <si>
    <t>건성유를 사용한 바니시의 총칭. 스파 바니시나 보일유가 해당된다.</t>
  </si>
  <si>
    <t>23926</t>
  </si>
  <si>
    <t>유성 코킹</t>
  </si>
  <si>
    <t>oil-based caulking compound</t>
  </si>
  <si>
    <t>유지， 수지， 무기 질의 충전제를 혼합한 코킹재. 움직임이 거의 없는 줄눈에 수밀성， 기밀성을 확보하기 위해 사용한다</t>
  </si>
  <si>
    <t>23927</t>
  </si>
  <si>
    <t>유성 페인트</t>
  </si>
  <si>
    <t>oil paint</t>
  </si>
  <si>
    <t>공기 중에서 산화하여 경화하는 방식의 건성유계의유성 바니시를 사용한 도료. 역사적으로 오래된 것이다. 최근에는 합성 수지로 개질한 제품이 많다→수성 도료.</t>
  </si>
  <si>
    <t>23928</t>
  </si>
  <si>
    <t>겨냥</t>
  </si>
  <si>
    <t>① 건축물 혹은 설치물의 수평이나 간격을 눈을 통하여 개략적으로 검사 하는 것 ② 물건의 가격이나 공사비를 개략적으로 계산하여 예측하는 것</t>
  </si>
  <si>
    <t>2393</t>
  </si>
  <si>
    <t>유성니스</t>
  </si>
  <si>
    <t>oil varnish, 油性－</t>
  </si>
  <si>
    <t>① 수지와 건성유를 가열(280℃ 정도) 융합(중합)하고, 건조제를 가해서 용제로 녹인 투명도료임. ② ＝오일바니시＝유성바니시. ③ 오일의 종류, 양‧수지의 종류에 따라 각종 명칭이 있다(종류). 1) 오일 종류에 따라；오일 바니시(亞麻仁油), 스파(spar), 바니시(桐油), 2) 오일량에 따라；보디(body) 바니시(長油性, 160～180%/wt), copal 바니시(中油性, 100～150%/wt), gold size 바니시(短油性, 60～80%/wt), 3) 수지에 따라；copal 바니시(copal 수지), 송진바니시(rosin 수지), dammar 바니시(dammar 수지), 흑바니시(asphalt) 등. ④ ⇨유성에나멜 등.</t>
  </si>
  <si>
    <t>23930</t>
  </si>
  <si>
    <t>유성도료</t>
  </si>
  <si>
    <t>oil paint, 油性塗料</t>
  </si>
  <si>
    <t>① 건성유(아마인유 등)의 피막이 건조 경화하는 성질을 이용한 도료. ② 기름에 안료를 섞은 페인트. ③ ⇨유성페인트.</t>
  </si>
  <si>
    <t>23931</t>
  </si>
  <si>
    <t>유성바니시</t>
  </si>
  <si>
    <t>⇨유성니스(＝).</t>
  </si>
  <si>
    <t>23932</t>
  </si>
  <si>
    <t>유성에나멜</t>
  </si>
  <si>
    <t>oil enamel, 油性－</t>
  </si>
  <si>
    <t>① 유성니스(⇦)에 안료를 섞어 만든 것. ② 건조는 더디지만 피막이 튼튼하고 광택이 있으며, 내수성이 큰 것이 특징. ③ 니스를 혼합하여 제조하는 것이 에나멜인데, 수지니스를 사용하여 제조한 것을 ｢수지 에나멜｣, 유성니스를 사용하여 제조한 것을 ｢유성에나멜｣이라 함. ④ 니스는 각종의 휘발성 니스‧유성니스를 사용하며, 쓰이는 니스의 종류에 따라 여러 가지 성능과 용도별의 에나멜을 제조할 수 있음. ⑤ 내부용 에나멜에는 주로 골드 사이즈급의 단유성 니스 또는 코펄니스 급의 중유성니스를 사용. 그러나 흰색 에나멜의 경우에 위의 유성니스는 착색이 뚜렷하기 때문에 주로 휘발성 다마르 니스를 사용한다. 또한 하급품의 내부용 에나멜은 경화 로진니스와 같은 휘발성 니스를 사용.</t>
  </si>
  <si>
    <t>23934</t>
  </si>
  <si>
    <t>유성옻칠</t>
  </si>
  <si>
    <t>油性漆, 有油漆</t>
  </si>
  <si>
    <t>생옻을 가열 정제한 정옻과 검은 옻에 아마유, 오동유 등을 섞어 쓰는 옻칠을 말함.</t>
  </si>
  <si>
    <t>23935</t>
  </si>
  <si>
    <t>유성착색제</t>
  </si>
  <si>
    <t>油性着色劑</t>
  </si>
  <si>
    <t>① 유용성 염료(油容性染料) 또는 질소 나이트를 용제에 용해한 것으로 유성바니시를 약간 혼입한다. 이것은 침투성이 트고 퇴색이 적으며 재면을 손상하지는 않으나 목재에 물이 스며들어 그 흡수차에 의한 얼룩이 생기기 쉬움. ② ⇨오일스테인.</t>
  </si>
  <si>
    <t>23936</t>
  </si>
  <si>
    <t>유성코킹재</t>
  </si>
  <si>
    <t>KS F 3204.</t>
  </si>
  <si>
    <t>23937</t>
  </si>
  <si>
    <t>유성페인트</t>
  </si>
  <si>
    <t>① 보일유 등과 신전제‧안료 등을 혼합한 도료. ② 목재에 칠하면 견고한 피막을 만들어 목재 표면을 피복하므로 방수‧방부성이 생기고 또 안료가 들어 있어서 도막을 자유로이 착색할 수 있으므로 부재 표면을 미화하는 효과도 있음. ③ 내수성‧내후성‧내마멸성이 좋아 건물의 외벽이나 욕실‧부엌 등에 사용. ④ ＝오일페인트＝기름페인트.</t>
  </si>
  <si>
    <t>23938</t>
  </si>
  <si>
    <t>유성흑니스</t>
  </si>
  <si>
    <t>油性黑－</t>
  </si>
  <si>
    <t>① 천연산 아스팔트‧석유아스팔트 등을 건성유(아마인유‧동유)와 같이 가열 융합시킨 다음 건조재를 첨가하여 용제에 녹인 것으로, 수지를 배합하는 경우가 많음. ② 일반적으로 단유성이고, 건성유의 양이 많으면 건조가 느림. ③ 검은색으로 광택이 좋고, 내후성이 좋은 도막을 만듦. ④ 건조는 보통 8시간 이내.</t>
  </si>
  <si>
    <t>23939</t>
  </si>
  <si>
    <t>겨냥그림</t>
  </si>
  <si>
    <t>sketch-map, 見取圖</t>
  </si>
  <si>
    <t>① 입체도형을 실선과 점선을 이용하여 이해하기 편하도록 그린 그림 ② 건물의 이해를 위해 일정 방향에서 입체적으로 그린 그림. 등각 투영도 혹은 빗투영도를 사용한다 ③ 스케치 형식으로 개략 그린 투시도</t>
  </si>
  <si>
    <t>2394</t>
  </si>
  <si>
    <t>유소</t>
  </si>
  <si>
    <t>burning by catching fire</t>
  </si>
  <si>
    <t>다른 집에서 난 불이 자기 집으로 번져 탐.</t>
  </si>
  <si>
    <t>23940</t>
  </si>
  <si>
    <t>유속</t>
  </si>
  <si>
    <t>flow velocity</t>
  </si>
  <si>
    <t>흐르는 성질을 가진 물질의 속도</t>
  </si>
  <si>
    <t>23941</t>
  </si>
  <si>
    <t>유속 계수</t>
  </si>
  <si>
    <t>coefficient of flow velocity</t>
  </si>
  <si>
    <t>벤튜리나 오리피스를 지나는 유체가 그 단면의 특성에 의해 받는 영향을 보정하기 위해 평균 유량을 구하는 실험식，실용식에 쓰이는 계수.</t>
  </si>
  <si>
    <t>세화69.7%</t>
  </si>
  <si>
    <t>23942</t>
  </si>
  <si>
    <t>유수 검지 장치</t>
  </si>
  <si>
    <t>water flow indicator</t>
  </si>
  <si>
    <t>알람밸브라고도 함. 스프링클러 설비 내의 유수 현상을 자동적으로 검지해서 신호 또는 경보를 내는 장치.</t>
  </si>
  <si>
    <t>23943</t>
  </si>
  <si>
    <t>유수지</t>
  </si>
  <si>
    <t>retarding basin</t>
  </si>
  <si>
    <t>평지나 하천 등에서 일시적 불어난 홍수량의 일부를 저수하기 위하여 설치하는 공간. 「국토의 계획 및 이용에 관한 법률」 에 의한 유수지는 기반시설 중 방재시설의 하나이며, 유수시설과 저류시설로 구분.</t>
  </si>
  <si>
    <t>23944</t>
  </si>
  <si>
    <t>유스 호스텔</t>
  </si>
  <si>
    <t>youth hostel</t>
  </si>
  <si>
    <t>청소년들이 건전한 여행 활동을 활발히 하도록 적극 장려하는 국제적 숙박 시설.</t>
  </si>
  <si>
    <t>23945</t>
  </si>
  <si>
    <t>유스호스텔</t>
  </si>
  <si>
    <t>① 민족과 인종‧종교‧계급의 차별 없이 여행 중에 사용할 수 있는 숙박시설.② 청소년의 국제적 활동을 지원하기 위한 곳.</t>
  </si>
  <si>
    <t>23947</t>
  </si>
  <si>
    <t>유시에스색도도</t>
  </si>
  <si>
    <t>uniform chromaticity scale diagram, USC色度圖</t>
  </si>
  <si>
    <t>시각적으로 색차와 좌표상의 거리가 일치되도록 한 색도도</t>
  </si>
  <si>
    <t>23948</t>
  </si>
  <si>
    <t>유실</t>
  </si>
  <si>
    <t>washed away</t>
  </si>
  <si>
    <t>① 홍수나 높은 파도 등에 의해 집이나 논밭 등이 물에 떠내려가서 없어 지는 것.② 강우에 더불어 사면의 물매‧길이, 토사의 성상, 우량 등에 의해 지표면이 침식되어서 떠내려가는 현상.</t>
  </si>
  <si>
    <t>23949</t>
  </si>
  <si>
    <t>겨냥도</t>
  </si>
  <si>
    <t>pictorial sketch： sketch</t>
  </si>
  <si>
    <t>건축물이나 주변 상황을 개략적으로 그린 것.=겨냥그림</t>
  </si>
  <si>
    <t>2395</t>
  </si>
  <si>
    <t>유심건축</t>
  </si>
  <si>
    <t>central building, 有心建築</t>
  </si>
  <si>
    <t>① 종교 건축의 형식에 주로 나타났는데 로마시대 때에는 원형신전(圓形神殿), 기독교에서는 성당‧순교자 기념당 등에 이용됨. ② 이 형식은 공간적으로 안정되면서 대상의 실재감과 입체감의 부피나 무게의 느낌이 풍부하며 통일감을 주지만, 일정한 방향성이 없어 신자들의 마음을 제단에 집중시키거나 많은 인원을 수용할 수 없다. ③ 평면은 정다각형 단일 또는 합성된 형식을 보인다. ④ 주공간(主空間)을 중심에 두고 방사상으로 종공간(從空間)을 배치한 건축의 형식. ⑤ 구심(求心)건축, 중심(中心)건축, 집중식 건축.</t>
  </si>
  <si>
    <t>23950</t>
  </si>
  <si>
    <t>유심아크용접봉</t>
  </si>
  <si>
    <t>flux-cored electrode</t>
  </si>
  <si>
    <t>① 속이 빈 튜브의 속에 아크의 안정화‧탈산 등의 목적으로 용제가 충전되어 있는 비피복아크 용접봉. ② ＝속박이 용접봉.</t>
  </si>
  <si>
    <t>23951</t>
  </si>
  <si>
    <t>유심재</t>
  </si>
  <si>
    <t>boxed heart timber, timber with pitch, 有心材</t>
  </si>
  <si>
    <t>① 수목의 중심부에 있는 적갈색의 단단한 부분에서 켜낸 제재목. ② 수심이 있는 재. ③ ⇨심재(＝).</t>
  </si>
  <si>
    <t>23952</t>
  </si>
  <si>
    <t>유아 공원</t>
  </si>
  <si>
    <t>infant play lot</t>
  </si>
  <si>
    <t>미취학 유아를 대상으로 설치하여 뛰어놀 수 있도록 놀이 시설이 갖추어진 곳.</t>
  </si>
  <si>
    <t>23953</t>
  </si>
  <si>
    <t>유아 인구</t>
  </si>
  <si>
    <t>infant population</t>
  </si>
  <si>
    <t>만 1세부터 만 6세까지의 지역내  소아 인구를 말함</t>
  </si>
  <si>
    <t>23954</t>
  </si>
  <si>
    <t>유아원</t>
  </si>
  <si>
    <t>만 1~6세의 유아나 영아를 양육하는 기관</t>
  </si>
  <si>
    <t>23955</t>
  </si>
  <si>
    <t>유압 해머</t>
  </si>
  <si>
    <t>hydraulic hammer</t>
  </si>
  <si>
    <t>유압을 구동원으로 하는 해머를 사용한 말뚝박기 기계.</t>
  </si>
  <si>
    <t>23956</t>
  </si>
  <si>
    <t>유압식 불도저</t>
  </si>
  <si>
    <t>hydraulic controlled bulldozer, 油壓式－</t>
  </si>
  <si>
    <t>유압펌프로 ｢블레이드｣를 조작하는 형식의 도저.</t>
  </si>
  <si>
    <t>23957</t>
  </si>
  <si>
    <t>유약</t>
  </si>
  <si>
    <t>도기나 자기 둥의 표면에 내구성 향상이나 치장성을 목적으로 해서 바르며，1000도 이하로 소성되는 녹는점이 낮은 유리질 재료.</t>
  </si>
  <si>
    <t>기문당1.4%</t>
  </si>
  <si>
    <t>23958</t>
  </si>
  <si>
    <t>유약기와</t>
  </si>
  <si>
    <t>⇨오지기와(＝).</t>
  </si>
  <si>
    <t>23959</t>
  </si>
  <si>
    <t>겨릅대</t>
  </si>
  <si>
    <t>麻骨</t>
  </si>
  <si>
    <t>껍질을 벗긴 삼대. = 겨릅, 마개, 마골</t>
  </si>
  <si>
    <t>2396</t>
  </si>
  <si>
    <t>유업률</t>
  </si>
  <si>
    <t>occupational populationage, 有業率</t>
  </si>
  <si>
    <t>직업을 가지고 있는 사람의 비율. = 취업률</t>
  </si>
  <si>
    <t>23960</t>
  </si>
  <si>
    <t>유역 하수도</t>
  </si>
  <si>
    <t>basin sewerage</t>
  </si>
  <si>
    <t>동일 하천 유역에 인접하는 지방 자치 단체가 협력하여 하수 처리를 도모하도록 설치하는 공공 하수도.</t>
  </si>
  <si>
    <t>23962</t>
  </si>
  <si>
    <t>유역권</t>
  </si>
  <si>
    <t>basin zone</t>
  </si>
  <si>
    <t>강물이 흐르는 언저리 지역의 범위.</t>
  </si>
  <si>
    <t>23963</t>
  </si>
  <si>
    <t>유연탄</t>
  </si>
  <si>
    <t>⇨역청탄(＝).</t>
  </si>
  <si>
    <t>23964</t>
  </si>
  <si>
    <t>유연형</t>
  </si>
  <si>
    <t>주로 담장이나 교창에 쓰이며 중심선을 기준으로 좌우가 같게 배치된 곡선으로 이루어진 격자살과 비슷한 모양이다.</t>
  </si>
  <si>
    <t>23965</t>
  </si>
  <si>
    <t>유염 연소</t>
  </si>
  <si>
    <t>flaming</t>
  </si>
  <si>
    <t>불에 잘 타는 성질을 가진 물질이 빛과 열을 내며 타는 현상.</t>
  </si>
  <si>
    <t>23966</t>
  </si>
  <si>
    <t>유엽선반</t>
  </si>
  <si>
    <t>선반 한쪽이 엇갈이 있는 장식선반을 말함.</t>
  </si>
  <si>
    <t>23967</t>
  </si>
  <si>
    <t>유원지</t>
  </si>
  <si>
    <t>pleasure ground, 遊園地</t>
  </si>
  <si>
    <t>돌아다니며 구경하거나 놀기 위하여 여러 가지 설비를 갖춘 곳.</t>
  </si>
  <si>
    <t>23969</t>
  </si>
  <si>
    <t>겨릅이엉</t>
  </si>
  <si>
    <t>겨릅대 여러 개를 한 모둠씩 잡아 엮은 이엉. 짚으로 인 것보다 질기고 모양도 좋다.</t>
  </si>
  <si>
    <t>2397</t>
  </si>
  <si>
    <t>유원지시설</t>
  </si>
  <si>
    <t>遊園地施設</t>
  </si>
  <si>
    <t>① 근린공공시설(초등학교 및 도서관 제외). ② 연면적이 300m² 이하인 판매장‧대중음식점‧간이음식점 및 다과점. ③ 전시시설. ④ 야외극장‧야외음악당. ⑤ 운동시설(근린운동시설은 포함). 유희시설‧전망시설. ⑥ 숙박시설. ⑦ 유원지 관리소‧공중변소‧안내소‧대피소‧매표소·휴게소.</t>
  </si>
  <si>
    <t>23970</t>
  </si>
  <si>
    <t>유의파</t>
  </si>
  <si>
    <t>significant wave</t>
  </si>
  <si>
    <t>관측파(觀測波) 중에서 파고가 높은 파도로부터 세려 전체의 1/3이내에 있는 파도에 대해 구한 평균파고와 주기를 가진 개념상의 규칙파. 파군의 대표파로서 일반적으로 많이 이용되는 것은 이하의 네 가지이다.(1)최고파 : 파군중에서 최고의 파고(波高)를 가진 파(2)1/10최고파․1/10유의파 : 파고가 큰쪽에서 헤아려서 전체의 1/10까지 취하고 이들 파고와 그에 대응하는 주기의 평균치와 같은 파고와 주기를 가진 파도.(3)유의파 : 파고의 큰쪽에서 헤아려 전체의 1/3까지 취하고 이들 파고와 이에 대응하는 주기의 평균치와 같은 파고와 주기를 가진 파도.(4)평균파 : 모든 파도의 파고와 주기를 평균한 값과 같은 파고와 주기를 가진 파도.</t>
  </si>
  <si>
    <t>23972</t>
  </si>
  <si>
    <t>유인</t>
  </si>
  <si>
    <t>induction</t>
  </si>
  <si>
    <t>① 정원이나 공원 등 (造園)에서 수목의 가지를 구부려 그것을 멈추게 하여 놓은 것. ②고속으로 내뿜는 공기 등 어떠한 계기에 의해 유체의 흐름으로 부터 주위의 것이 들어오는 것.</t>
  </si>
  <si>
    <t>23973</t>
  </si>
  <si>
    <t>유인 유닛</t>
  </si>
  <si>
    <t>인덕션 유닛.</t>
  </si>
  <si>
    <t>23974</t>
  </si>
  <si>
    <t>유인 효과</t>
  </si>
  <si>
    <t>압력차에 의해 유체의 흐름에 그 주위의 것이 끌려가는 것.</t>
  </si>
  <si>
    <t>23975</t>
  </si>
  <si>
    <t>유인비</t>
  </si>
  <si>
    <t>유인 작용에 의해 생긴 풍량을 실제 토출된 풍량으로 나눈 값.</t>
  </si>
  <si>
    <t>23976</t>
  </si>
  <si>
    <t>유입 개폐기</t>
  </si>
  <si>
    <t>oil switch</t>
  </si>
  <si>
    <t>고압 대전류 회로용 개폐기로, 개폐용의 접촉자가 절연유 안에 놓여진 기구. 회로 개방시의 발생 아크를 절연유로 냉각하여 대전류를 끊을 수 있다.</t>
  </si>
  <si>
    <t>23978</t>
  </si>
  <si>
    <t>유입 완충기</t>
  </si>
  <si>
    <t>oil buffer</t>
  </si>
  <si>
    <t>진동을 제어하기 위한 장치로, 유압으로 충격을 흡수한다.</t>
  </si>
  <si>
    <t>23979</t>
  </si>
  <si>
    <t>격간</t>
  </si>
  <si>
    <t>panel, coffer clearance, 格間</t>
  </si>
  <si>
    <t>① 바둑판 형태에서 우물정(井)자형의 한 칸. ② 트러스 등의 구조물에서 격점과 격점 사이</t>
  </si>
  <si>
    <t>2398</t>
  </si>
  <si>
    <t>유입개폐기</t>
  </si>
  <si>
    <t>oil switch, 油入開閉器</t>
  </si>
  <si>
    <t>23980</t>
  </si>
  <si>
    <t>유입납땜</t>
  </si>
  <si>
    <t>flowing brazing, 流入－</t>
  </si>
  <si>
    <t>용융납을 이음에 유입(流入)시켜 노 속에서 적당히 가열하여 납땜하는 방법.</t>
  </si>
  <si>
    <t>23981</t>
  </si>
  <si>
    <t>유입용접</t>
  </si>
  <si>
    <t>flow welding, 流入鎔接</t>
  </si>
  <si>
    <t>① 용융용접의 일종이며, 용융된 금속을 이음에 유입하여 용접하는 방법. ② 이 방법은 오랜 역사가 있으며 납의 유입 이음은 로마시대 또는 그 이전에 이미 하던 방법. 이를 테면 알루미늄선의 접합에 있어서 약 1,000℃의 높은 온도의 용융 알루미늄을 이음에 주입하는 방법이 있음. 유입용접은 재료의 종류에 따라서 유효한 경우가 있으며, 모재의 홈 면의 누출성이 중요하며 이 표면을 적당히 예열하는 것이 효과적임.</t>
  </si>
  <si>
    <t>23982</t>
  </si>
  <si>
    <t>유입차단기</t>
  </si>
  <si>
    <t>oil circuit breaker, 油入遮斷器</t>
  </si>
  <si>
    <t>기름중에 있는 회로차단기로, 아크로 인해 기름이 수소 등으로 분해하여 냉각작용의 수소가 소호작용을 함.</t>
  </si>
  <si>
    <t>23983</t>
  </si>
  <si>
    <t>유전 양극법</t>
  </si>
  <si>
    <t>galvanic anode method</t>
  </si>
  <si>
    <t>음극 방식의 일종으로， 방식하는 금속체를 음극으로 하고， 그보다 이온화경향이 큰 금속을 양극으로 해서 접촉시켜 통전해서 방식하는 방법.</t>
  </si>
  <si>
    <t>23984</t>
  </si>
  <si>
    <t>유접합</t>
  </si>
  <si>
    <t>flexible joint</t>
  </si>
  <si>
    <t>외력을 받을 때, 접합부의 이동이나 각도 변화를 허가하는 형식의 접합. 지진 시 커튼월의 변형 등을 취급할 때에 이용함.</t>
  </si>
  <si>
    <t>23986</t>
  </si>
  <si>
    <t>유제아스팔트</t>
  </si>
  <si>
    <t>asphalt emulsion, 乳劑－</t>
  </si>
  <si>
    <t>① 물과 유화제(emulsifying agent)를 모두 혼합하여 제조된 수용액(아스팔트). ② 오래 보관하면 유화상태가 파괴되어 균일성을 상실. ③ 아스팔트와 물은 서로 혼합될 수 없는 물질이므로 유화제를 혼입하여 사용. ④ 사용상 응결속도에 따라 급속응결(rapidsetting)‧중속(medium setting)‧완속응결(slowsetting)로구분. ※ 급속응결을 R.S, 중속을 M.S, 완속응결은 S.S로 표시. ⑤ ＝아스팔트에멀션.</t>
  </si>
  <si>
    <t>23987</t>
  </si>
  <si>
    <t>유족 보상</t>
  </si>
  <si>
    <t>compensation to the bereaved family</t>
  </si>
  <si>
    <t>근로자가 업무상 사망한 경우, 근로 기준법에 따라 사용자가 죽은 사람의 가족에게 지급하는 보상. 평균 임금의 1,000일 치를 지급하도록 되어 있다.</t>
  </si>
  <si>
    <t>23989</t>
  </si>
  <si>
    <t>격간길이</t>
  </si>
  <si>
    <t>panel length, 格間長</t>
  </si>
  <si>
    <t>트러스 현재(弦材)의 격점 간의 길이.</t>
  </si>
  <si>
    <t>2399</t>
  </si>
  <si>
    <t>유지 관리</t>
  </si>
  <si>
    <t>maintenance; upkeeping</t>
  </si>
  <si>
    <t>완공된 시설물의 기능을 보전하고, 열화를 막으며 이용자의 편의와 안전을 높이기 위하여 시설물을 일상적으로 점검ㆍ정비하며 경과 시간에 따라 요구되는 시설물의 개량, 보수, 보강에 필요한 활동을 하는 것.</t>
  </si>
  <si>
    <t>23990</t>
  </si>
  <si>
    <t>유지 관리비</t>
  </si>
  <si>
    <t>maintenance expenses</t>
  </si>
  <si>
    <t>① =관리비.② 건축물이나 설비의 유지 관리하기 위해 필요한 비용.</t>
  </si>
  <si>
    <t>23991</t>
  </si>
  <si>
    <t>유지 보전</t>
  </si>
  <si>
    <t>건축물, 혹은 설비의 기능이나 효율의 저하를 예방하기 위해 실시하는 점검， 보수 등의 관리 작업.</t>
  </si>
  <si>
    <t>23992</t>
  </si>
  <si>
    <t>유지 보전 계획</t>
  </si>
  <si>
    <t>maintenance and conservation program</t>
  </si>
  <si>
    <t>① 건축법에서는 건축물의 소유자나 관리자는 해당 건축물의 유지 보전에 관한 준칙 그리고 계획을 작성할 것을 정하고 있다. →보전 계획(=).② 건축물 등의 시설, 부분 및 부위의 보수 점검 그리고 수리 및 전면 갱신의 계획을 시간경과에 따라 체계적으로 정리 일람한 것.</t>
  </si>
  <si>
    <t>23993</t>
  </si>
  <si>
    <t>유지 보전 비용</t>
  </si>
  <si>
    <t>maintenance and conservation expenses</t>
  </si>
  <si>
    <t>유지 보전에 요하는 비용을 말한다.</t>
  </si>
  <si>
    <t>23994</t>
  </si>
  <si>
    <t>유지 수선</t>
  </si>
  <si>
    <t>maintenance and repair</t>
  </si>
  <si>
    <t>건물 등의 성능을 유지하기 위해 하는 수선 행위를 말한다.</t>
  </si>
  <si>
    <t>23995</t>
  </si>
  <si>
    <t>유지 수선비</t>
  </si>
  <si>
    <t>maintenance and repair cost</t>
  </si>
  <si>
    <t>건물 등의 성능을 유지하기 위한 비용.</t>
  </si>
  <si>
    <t>23996</t>
  </si>
  <si>
    <t>유지율</t>
  </si>
  <si>
    <t>maintenance factor, 維持率</t>
  </si>
  <si>
    <t>조명기구의 나중 조도를 처음 조도로 나눈 값</t>
  </si>
  <si>
    <t>23997</t>
  </si>
  <si>
    <t>유착색</t>
  </si>
  <si>
    <t>23998</t>
  </si>
  <si>
    <t>유찰</t>
  </si>
  <si>
    <t>rupture of tender; failure of tender</t>
  </si>
  <si>
    <t>입찰불능 즉, 경매 입찰에 있어서 응찰자가 없어 낙찰되지 못하고 무효가 선언되어 다음 경매에 넘어가게 되는 것으로 통상 다음 입찰 때는 20%~30%의 저감이 있다.</t>
  </si>
  <si>
    <t>23999</t>
  </si>
  <si>
    <t>200번체</t>
  </si>
  <si>
    <t>골재의 크기와 크기의 분포상태를 분석하기 위한 체가름시험에서 사용되는 여러 체 중의 하나로, 200번체는 1inch를 200개의 눈금, 즉 1평방인치에 40,000개의 눈금이 있는 가는 체를 의미함. ※ 1inch＝25.4mm.</t>
  </si>
  <si>
    <t>24</t>
  </si>
  <si>
    <t>IASS</t>
  </si>
  <si>
    <t>International Association for Shell and Spatial Structures</t>
  </si>
  <si>
    <t>국제공간구조학회(international association for shell and spatial structures)의 약어</t>
  </si>
  <si>
    <t>240</t>
  </si>
  <si>
    <t>격간장</t>
  </si>
  <si>
    <t>⇨격간길이(＝).</t>
  </si>
  <si>
    <t>2400</t>
  </si>
  <si>
    <t>유채색</t>
  </si>
  <si>
    <t>chromatic color, 有彩色</t>
  </si>
  <si>
    <t>색상을 가진 색으로, 무채색을 제외한 모든 색을 말한다. (빨강‧노랑‧파랑 등).</t>
  </si>
  <si>
    <t>24000</t>
  </si>
  <si>
    <t>유철물</t>
  </si>
  <si>
    <t>못을 숨길 때 쓰이는 거의 반구형의 장식 철물. 못가림 철물, 만두 철물이라고도 한다( 판양판문의 그림 참조)</t>
  </si>
  <si>
    <t>세화78.7%</t>
  </si>
  <si>
    <t>24003</t>
  </si>
  <si>
    <t>유체</t>
  </si>
  <si>
    <t>fluid, 流體</t>
  </si>
  <si>
    <t>기체와 액체의 총칭.자연계에 있는 물체는 고체, 액체, 기체로 분류된다. 고체는 딱딱하고 형태도 체적도 쉽게 변화시키기 어려운 성질이 있다. 액체는 체적을 용이하게 변화시키기 어려운 성질이 있다. 또 기체는 형태도 체적도 간단히 변화시킬 수 있는 성질이 있다.액체와 기체는 용이하게 형태를 변형시킨다는 공통의 성질을 가지며 이들을 합하여 유체(fluid)라 부른다. 따라서 유체역학은 액체와 기체의 역학이라 해도 좋다.또한, 유체는 점성(粘性)의 유무에 의해 점성유체와 비점성유체로 나뉘어진다. 점성유체는 점성이 있는 유체이며 비점성유체는 점성이 없는 이상적인 유체로 자연계에는 존재하지 않는다. 비점성유체의 개념은 유체역학의 구축에 있어서 단순화를 목적으로 도입된 추상적인 개념이다.단 해양건축공학에서는 주로 해수가 유체의 대상이 된다.</t>
  </si>
  <si>
    <t>24004</t>
  </si>
  <si>
    <t>유체 역학</t>
  </si>
  <si>
    <t>hydromechanics; fluid mechanics</t>
  </si>
  <si>
    <t>유체의 정적운동 혹은 동적 운동을 다루는 역학.</t>
  </si>
  <si>
    <t>세화44.1%</t>
  </si>
  <si>
    <t>24005</t>
  </si>
  <si>
    <t>유출 계수</t>
  </si>
  <si>
    <t>출입구 등을 군중이 통과할 때의 단위 폭원당, 단위 시간당의 통과 인원수이다.(흐름 단면에서의 유동계수). →군집 유출 계수(=).</t>
  </si>
  <si>
    <t>24007</t>
  </si>
  <si>
    <t>유출률</t>
  </si>
  <si>
    <t>ratio of runoff; coefficient of discharge</t>
  </si>
  <si>
    <t>어떤 유역 면적에 있어 일정 기간의 총 강수량에 대한 총유출량의 비율. 계절·강수·증발·침투량, 유역면·지세·지표의 상태 등에 따라 변화. = 유출계수.</t>
  </si>
  <si>
    <t>24008</t>
  </si>
  <si>
    <t>유치 거리</t>
  </si>
  <si>
    <t>served distance</t>
  </si>
  <si>
    <t>어느 시설을 매일 이용하는 사람들이 사는 구역과 그 시설과의 위치 관계를 나타내는 거리. 그 시설을 중심으로 하여 유치 거리를 반경으로서 그린 구역.</t>
  </si>
  <si>
    <t>24009</t>
  </si>
  <si>
    <t>유치 권역</t>
  </si>
  <si>
    <t>catchment area; served area; attractive sphere</t>
  </si>
  <si>
    <t>→ 유치권(=).</t>
  </si>
  <si>
    <t>24010</t>
  </si>
  <si>
    <t>유치 반지름</t>
  </si>
  <si>
    <t>radius of attraction</t>
  </si>
  <si>
    <t>유치권의 범위를 원의 형태와 근접하게 할 경우 그 지름의 절반을 말한다.</t>
  </si>
  <si>
    <t>24011</t>
  </si>
  <si>
    <t>유치 인구</t>
  </si>
  <si>
    <t>catchment population</t>
  </si>
  <si>
    <t>행사나 사업 따위를 성공시킬 목적으로 끌어들이는 인구. →유치율.</t>
  </si>
  <si>
    <t>24012</t>
  </si>
  <si>
    <t>유치권</t>
  </si>
  <si>
    <t>어떤 기능의 영향력이 미치는 범위. 일반적으로 시설의 이용 및 운영에 직접 관계된 사람, 물건, 정보 따위가 모인 지리적 범위나 지역을 말한다.</t>
  </si>
  <si>
    <t>24013</t>
  </si>
  <si>
    <t>유치원</t>
  </si>
  <si>
    <t>kindergarten, 幼稚園</t>
  </si>
  <si>
    <t>유아의 교육을 위하여 유아교육법에 따라 설립·운영되는 학교</t>
  </si>
  <si>
    <t>24014</t>
  </si>
  <si>
    <t>유치율</t>
  </si>
  <si>
    <t>effective catchment ratio</t>
  </si>
  <si>
    <t>지역의 대상 자원이나 시설 이용자의 비율.</t>
  </si>
  <si>
    <t>24015</t>
  </si>
  <si>
    <t>유통 단지</t>
  </si>
  <si>
    <t>distribution estate</t>
  </si>
  <si>
    <t>유통시설과 지원시설 및 기을 집단적으로 설치·육성하기 위하여 종전의 「유통단지개발 촉진법」에 의해 지정·개발되는 일단의 토지. = 물류단지</t>
  </si>
  <si>
    <t>24017</t>
  </si>
  <si>
    <t>유통 센터</t>
  </si>
  <si>
    <t>distribution center</t>
  </si>
  <si>
    <t>유통시설과 각종 도매 센터를 병설한 종합적 유통 활동의 거점. 트럭터미널, 창고센터 등 수송시설과 생산재를 중심으로 한 도매센터, 청과물 도매시장, 수산물중앙 도매시장 등을 병설한 종합적인 유통기지. →유통단지</t>
  </si>
  <si>
    <t>24018</t>
  </si>
  <si>
    <t>유통 업무 단지</t>
  </si>
  <si>
    <t>24019</t>
  </si>
  <si>
    <t>격납고</t>
  </si>
  <si>
    <t>hangar, 格納庫</t>
  </si>
  <si>
    <t>① 항공기를 넣어두고 정비·점검 등의 작업과 검사를 실시하기 위하여 만들어진 건물. ② 철골조이며, 철근 콘크리트도 사용한다.</t>
  </si>
  <si>
    <t>2402</t>
  </si>
  <si>
    <t>유통 창고</t>
  </si>
  <si>
    <t>distribution warehouse</t>
  </si>
  <si>
    <t>상품을 원활하게 배급하기 위하여 소비 지역에 두는 저장 창고.</t>
  </si>
  <si>
    <t>24020</t>
  </si>
  <si>
    <t>유트랩</t>
  </si>
  <si>
    <t>하수관에서 올라오는 취기를 차단하기 위해 배수 주관이 끝나는 부분에 덧붙인 ‘U’ 형의 트랩.</t>
  </si>
  <si>
    <t>24021</t>
  </si>
  <si>
    <t>유틸리티</t>
  </si>
  <si>
    <t>utility</t>
  </si>
  <si>
    <t>① 보통 주택에서 조리 이외의 세탁‧재봉‧다림질‧정리‧수납 등의 가사작업을 위한 방을 말한다.② 주택에 있어서의 유틸리티는 주부의 작업량을 덜기 위하여 부엌에 접하여 설치해 주부의 작업동선 단축을 위해 가사를 통일 하는 것이 좋다. 그리고 나들이 문‧안방‧어린이방‧현관 등에도 가까운 것이 이상적임.③ 유용(有用)‧효용(效用)‧다용(多用) 등의 뜻 또는 건축에서는 어떠한 용도로도 사용하는 편리한 방을 가리킴.④ ⇨효용.</t>
  </si>
  <si>
    <t>24022</t>
  </si>
  <si>
    <t>유틸리티룸</t>
  </si>
  <si>
    <t>utility room</t>
  </si>
  <si>
    <t>① 주택의 자질구레한 여러 가지 도구들을 한 곳에 모아 정리해 두는 방.② 주택에서의 가사 작업이 중심이 되는 방 가사실과 세탁실을 합친 것(대개 부엌과 접속).</t>
  </si>
  <si>
    <t>24023</t>
  </si>
  <si>
    <t>유틸리티에리어</t>
  </si>
  <si>
    <t>utility area</t>
  </si>
  <si>
    <t>유용성 또는 실용성에 관한 영역을 지칭함</t>
  </si>
  <si>
    <t>24024</t>
  </si>
  <si>
    <t>유한 변형 이론</t>
  </si>
  <si>
    <t>theory of finite deformation</t>
  </si>
  <si>
    <t>탄성체 역학에서 변형 및 회전이 무한 변형 이론에 내재된 가정을 무효화 하기에 충분한 큰 변형량을 고려한 이론</t>
  </si>
  <si>
    <t>24025</t>
  </si>
  <si>
    <t>유한 요소</t>
  </si>
  <si>
    <t>finite element</t>
  </si>
  <si>
    <t>대상의 물체를 유한 개의 요소로 분할하여 나타낸 것</t>
  </si>
  <si>
    <t>24026</t>
  </si>
  <si>
    <t>유한 요소법</t>
  </si>
  <si>
    <t>구조체를 유한 길이의 요소 집합체로 대치하여 이산적인 각 요소의 역학특성을 구하는 수치 해법의 하나. (=FEM)</t>
  </si>
  <si>
    <t>세화67.0%</t>
  </si>
  <si>
    <t>24027</t>
  </si>
  <si>
    <t>유한 진폭파</t>
  </si>
  <si>
    <t>waves of finite amplitude</t>
  </si>
  <si>
    <t>파장에 비해 진폭 또는 파고가 어느 정도 크며 미소진폭파이론으로 생략한 비선형항을 무시할 수 없는 파도.미소진폭파이론에서는 정도(精度)가 부족할 것 같은 경우에 대하여 파고의 유한진폭성을 고려한 경계치문제 및 이론식으로부터 구한 것이 유한 진폭파이다. 경계치문제를 푸는 방법에 의해 스톡스파*이론, 크노이드파**이론, 고립파***이론, 톨로코이드파이론 등의 이론으로 나뉘어진다.* 스톡스파(Stokes' wave) : 스톡스가 해석적 방법으로 구한 이론파형. 정현파에 비해 파정이 뾰족하고 파의 골은 평평하게 되어 있다. 이 파에서는 물의 입자가 완전한 원운동을 하지 않고 약간씩 진행방향으로 이동한다.** 크노이드파(cnoidal wave) : 스톡스파보다 파정이 더 뾰족하고 골은 더 평평하다.*** 고립파(solitary wave) : 무한히 먼 곳에서 파고가 0이 되는 단일 파정을 가지고 진행하는 파.  파의 진행에 따라 물입자는 앞으로 이동.</t>
  </si>
  <si>
    <t>24028</t>
  </si>
  <si>
    <t>유한요소법</t>
  </si>
  <si>
    <t>finite element method, 有限要素法</t>
  </si>
  <si>
    <t>대상에 대한 정확한 이론해를 구하기 어려운 문제에 대해 수치적인 근사해법으로, 대상이 되는 구조체룰 유한개의 요소인 작은 영역들로 나누어 근사적으로 해석하는 방법이다.</t>
  </si>
  <si>
    <t>24029</t>
  </si>
  <si>
    <t>유한차법</t>
  </si>
  <si>
    <t>finite difference method</t>
  </si>
  <si>
    <t>미분방정식의 근사해법의 하나. 미소 구간에서의 함수의 기울기인 도함수를 유한 구간 내에서의 함수의 기울기인 차분으로 바꾸어 해석하는 방법. 기준점에 따라 전진차분, 중앙차분, 후진차분으로 나뉨.</t>
  </si>
  <si>
    <t>24030</t>
  </si>
  <si>
    <t>유해 가스</t>
  </si>
  <si>
    <t>harmful gas</t>
  </si>
  <si>
    <t>사람의 건강이나 생활환경에 장해를 미치는 가스상 오염물</t>
  </si>
  <si>
    <t>24031</t>
  </si>
  <si>
    <t>유해 물질</t>
  </si>
  <si>
    <t>harmful substance</t>
  </si>
  <si>
    <t>사람에게 피해를 줄 위험이 있는 물질. 유해 물질별 배출 ·배수기준이 정해져 있다.</t>
  </si>
  <si>
    <t>24032</t>
  </si>
  <si>
    <t>유형 고정 자산</t>
  </si>
  <si>
    <t>tangible fixed assets</t>
  </si>
  <si>
    <t>고정 자산 가운데 구체적인 형태가 있는 것. 토지, 건물, 차량, 공장, 기계 따위를 이른다. ↔무형 고정 자산.</t>
  </si>
  <si>
    <t>24033</t>
  </si>
  <si>
    <t>유형 문화재</t>
  </si>
  <si>
    <t>tangible cultural properties</t>
  </si>
  <si>
    <t>역사적·예술적으로 보존할 가치가 있는 문화재 중 건축물, 회화, 공예품과 같이 일정한 형태를 지닌 것. ↔무형 문화재.</t>
  </si>
  <si>
    <t>24034</t>
  </si>
  <si>
    <t>유형노치</t>
  </si>
  <si>
    <t>충격 시험편에 만든 U자형 노치.</t>
  </si>
  <si>
    <t>24035</t>
  </si>
  <si>
    <t>유형볼트</t>
  </si>
  <si>
    <t>유자형의 볼트.</t>
  </si>
  <si>
    <t>24036</t>
  </si>
  <si>
    <t>유형부엌</t>
  </si>
  <si>
    <t>미국의 일정 크기 이상의 주택에서 볼 수 있는 큰 주방에 쓰이는 부엌형.</t>
  </si>
  <si>
    <t>24037</t>
  </si>
  <si>
    <t>유형블록</t>
  </si>
  <si>
    <t>인방용의 U자형 블록.</t>
  </si>
  <si>
    <t>24038</t>
  </si>
  <si>
    <t>유형타이</t>
  </si>
  <si>
    <t>와이어를 U형으로 가공하여 만든 연결철물의 일종.</t>
  </si>
  <si>
    <t>24039</t>
  </si>
  <si>
    <t>격리병실</t>
  </si>
  <si>
    <t>segregated ward, 隔離病室</t>
  </si>
  <si>
    <t>정신병, 전염병 등 격리를 필요로 하는 환자를 위해 다른 입원 환자와 분리하여 마련한 특정한 방.</t>
  </si>
  <si>
    <t>2404</t>
  </si>
  <si>
    <t>유형트랩</t>
  </si>
  <si>
    <t>24040</t>
  </si>
  <si>
    <t>유화</t>
  </si>
  <si>
    <t>油畵</t>
  </si>
  <si>
    <t>액체의 가는 입자를 다른 액체 속으로 분산시키는 것， 또는 그 현상. →에멀션.</t>
  </si>
  <si>
    <t>24042</t>
  </si>
  <si>
    <t>유황</t>
  </si>
  <si>
    <t>current conditions</t>
  </si>
  <si>
    <t>물 흐름의 상황.해류의 방향, 양, 속도, 분포 등 다양하게 변화하는 해수 흐름의 상태 전반을 말하는 관용어이다. 하천의 경우는 강의 한 지점에서 유량의 연간변화 상태나 일유량(日流量)에 대해서 말하는 경우가 많다.</t>
  </si>
  <si>
    <t>24043</t>
  </si>
  <si>
    <t>유효 가속도 값</t>
  </si>
  <si>
    <t>구조물의 응답에 기여하는 가속도값.</t>
  </si>
  <si>
    <t>24044</t>
  </si>
  <si>
    <t>유효 강비</t>
  </si>
  <si>
    <t>effective stiffness ratio</t>
  </si>
  <si>
    <t>부재 끝의 회전 저항을 나타내는 지표. 어떤 절점에 작용하는 모멘트는 절점에 모이는 부재의 유효 강비에 비례해서 분배된다.</t>
  </si>
  <si>
    <t>24045</t>
  </si>
  <si>
    <t>유효 공개 공지율</t>
  </si>
  <si>
    <t>공개공지의 유효면적과 전체 부지 면적과의 비율. 이 비율에 따라 용적률 인센티브를 제공함.</t>
  </si>
  <si>
    <t>24046</t>
  </si>
  <si>
    <t>유효 공지</t>
  </si>
  <si>
    <t>effective open space</t>
  </si>
  <si>
    <t>특정 가구 내의 개방공간 또는 빈터를 말한다. 특정가구 제도에 규정된 시가지 환겨의 개선,도시 방재성 향상을 위한 곳.</t>
  </si>
  <si>
    <t>24047</t>
  </si>
  <si>
    <t>유효 공지율</t>
  </si>
  <si>
    <t>특정한 가구에서 유효 공지 면적의 가구 면적에 대한 비율. 값에 비례해서 기준 용적의 할증이 실시된다.</t>
  </si>
  <si>
    <t>24048</t>
  </si>
  <si>
    <t>유효 굴뚝 고도</t>
  </si>
  <si>
    <t>24049</t>
  </si>
  <si>
    <t>격리재</t>
  </si>
  <si>
    <t>separator, 隔離材</t>
  </si>
  <si>
    <t>① 거푸집 사이를 일정하게 격리시키는 부재. ② 웨브 사이에 설치하는 철판이나 주철물 혹은 파이프. ③ 긴결과 격리의 두 가지 기능을 겸하도록 만든 것도 있음.</t>
  </si>
  <si>
    <t>2405</t>
  </si>
  <si>
    <t>유효 굴뚝 높이</t>
  </si>
  <si>
    <t>effective stack height</t>
  </si>
  <si>
    <t>굴뚝의 실제 높이와 연기의 상승 높이로 보정된 배출구의 높이.</t>
  </si>
  <si>
    <t>24050</t>
  </si>
  <si>
    <t>유효 단면적</t>
  </si>
  <si>
    <t>effective sectional area</t>
  </si>
  <si>
    <t>부재의 단면적에 관해서 응력 전달상 또는 강성 평가상 유효하다고 간주되는 단면적.</t>
  </si>
  <si>
    <t>24051</t>
  </si>
  <si>
    <t>유효 등가 단면</t>
  </si>
  <si>
    <t>effective equivalent section</t>
  </si>
  <si>
    <t>철근콘크리트 단면에 있어서 철근을 영계수비를 사용하여 등가인 콘크리트로 대치하고 다시 인장응력을 받는 콘크리트 부분을 무효로 해서 제거한 단면.</t>
  </si>
  <si>
    <t>24052</t>
  </si>
  <si>
    <t>유효 면적</t>
  </si>
  <si>
    <t>effective (floor) area</t>
  </si>
  <si>
    <t>건물에서, 벽이나 기둥 따위가 차지하는 면적을 뺀 나머지 면적.</t>
  </si>
  <si>
    <t>24053</t>
  </si>
  <si>
    <t>유효 방사</t>
  </si>
  <si>
    <t>실제 표면간의 순방사 교환</t>
  </si>
  <si>
    <t>24056</t>
  </si>
  <si>
    <t>유효 복토압</t>
  </si>
  <si>
    <t>effective overburden pressure</t>
  </si>
  <si>
    <t>지반 중의 흙입자에 실제로 작용하고 있는 압력 가운데 그보다 위의 흙무게에 의한 압력. 복토압에서 간극수압을 빼서 구할 수 있다.</t>
  </si>
  <si>
    <t>24057</t>
  </si>
  <si>
    <t>유효 수요</t>
  </si>
  <si>
    <t>effective demand</t>
  </si>
  <si>
    <t>실제로 구매력이 있는 수요. ↔잠재 수요.</t>
  </si>
  <si>
    <t>24060</t>
  </si>
  <si>
    <t>유효 온도</t>
  </si>
  <si>
    <t>effective temperature</t>
  </si>
  <si>
    <t>기온ㆍ습도ㆍ풍속의 세 요소를 고려해 사람이 체감하는 온도를 나타낸 척도로, 1923년에 야글로(Yaglou， C. P) 등이 제안했다.</t>
  </si>
  <si>
    <t>24063</t>
  </si>
  <si>
    <t>유효 응력</t>
  </si>
  <si>
    <t>흙의 응력 전달 기구 가운데 흙입자의 골조 구조에 의한 것을 유효 응력이라 한다. 여기에 간극 수압을 가하면 전 응력이 된다.</t>
  </si>
  <si>
    <t>24064</t>
  </si>
  <si>
    <t>유효 응력 해석법</t>
  </si>
  <si>
    <t>effective stress analysis</t>
  </si>
  <si>
    <t>폰 미제스 응력법이라고도 불리며, 물체 각 지점에서 응력 성분들에 의한 비틀림 에너지의 크기를 나타내는 값으로서, 가장 정확하게 물체의 파괴를 예측할 수 있는 해석법.</t>
  </si>
  <si>
    <t>24065</t>
  </si>
  <si>
    <t>유효 인장 응력도</t>
  </si>
  <si>
    <t>effective tensile stress</t>
  </si>
  <si>
    <t>유효 인장력에 의해 PC 강선에 생기는 인장 응력도.</t>
  </si>
  <si>
    <t>24066</t>
  </si>
  <si>
    <t>유효 인장력</t>
  </si>
  <si>
    <t>effective tensile force</t>
  </si>
  <si>
    <t>프리스트레스트 콘크리트에 있어서 프리스트레스를 준 다음 긴장재의 이완, 콘크리트의 크리프 등에 의한 프리스트레스의 손실이 생긴 다음에도 여전히 긴장재에 작용하고 있는 인장력.</t>
  </si>
  <si>
    <t>24067</t>
  </si>
  <si>
    <t>격막식 밸브</t>
  </si>
  <si>
    <t>diaphragm valve, 隔膜式valve</t>
  </si>
  <si>
    <t>개구부에 대한 격막압력에 의해 닫히는 밸브, 혹은 격막에 작용하는 압력에 의거, 격막의 움직임으로써 개폐되는 밸브.</t>
  </si>
  <si>
    <t>2407</t>
  </si>
  <si>
    <t>유효 질량</t>
  </si>
  <si>
    <t>effective mass</t>
  </si>
  <si>
    <t>전 질량 가운데 각 차의 모드에 관한 부분의 질량.</t>
  </si>
  <si>
    <t>24070</t>
  </si>
  <si>
    <t>유효 프리스트레스</t>
  </si>
  <si>
    <t>effective prestress</t>
  </si>
  <si>
    <t>유효 인장력에 의해 콘크리트 단면에 생기는 압축 응력.</t>
  </si>
  <si>
    <t>24071</t>
  </si>
  <si>
    <t>유효강비</t>
  </si>
  <si>
    <t>effective stiffness ratio, 有效剛比</t>
  </si>
  <si>
    <t>골조의 응력계산 및 분배모멘트의 계산을 위해 지지점의 지지상태, 변형의 대칭성, 외력의 작용등에 따라 수정한 부재의 강비.</t>
  </si>
  <si>
    <t>24072</t>
  </si>
  <si>
    <t>유효고</t>
  </si>
  <si>
    <t>⇨유효높이(＝).</t>
  </si>
  <si>
    <t>24073</t>
  </si>
  <si>
    <t>유효길이①</t>
  </si>
  <si>
    <t>effective length, 有效長</t>
  </si>
  <si>
    <t>용접이음 전 길이에서 이음매 목두께를 뺀 길이로 용접의 유효길이 또는 유효용접길이라도 함</t>
  </si>
  <si>
    <t>24074</t>
  </si>
  <si>
    <t>유효길이②</t>
  </si>
  <si>
    <t>effective length[of column], equivalent pin end length</t>
  </si>
  <si>
    <t>압축력을 받는 기둥은 높은 하중에 대해 파괴 또는 좌굴이 발생하는데, 좌굴의 발생 시 기둥의 양단 구속조건에 따라 좌굴의 형상이 달라진다. 이 때, 좌굴에 영향을 미치는 실질적인 길이를 양단의 구속조건에 따라 구하는데 이는 양단 핀 구속조건으로 한 길이를 1.0 기준으로하여 유효좌굴길이 계수(K) 곱하여 정한다. 이를 유효길이라 한다.</t>
  </si>
  <si>
    <t>24075</t>
  </si>
  <si>
    <t>유효높이</t>
  </si>
  <si>
    <t>effective depth, 有效高</t>
  </si>
  <si>
    <t>① 일반적으로 유효깊이라 칭함. ②휨모멘트를 받는 철근콘크리트 부재의 단면에서 압축연단(콘크리트 표면)으로부터 인장철근의 단면 도심까지의 거리로  응력계산 시 유효하다고 하는 보의 높이</t>
  </si>
  <si>
    <t>24076</t>
  </si>
  <si>
    <t>유효단면적</t>
  </si>
  <si>
    <t>net area, effective section area, 有效斷面積</t>
  </si>
  <si>
    <t>① 콘크리트구조에서 유효깊이에 유효폭을 곱한 면적 ② 부재의 역학적으로 유효하게 움직이는 단면적. 인장재의 볼트구멍, 부재 단면의 결손 등을 뺀 단면적, 콘크리트의 보폭 (또는 유효폭)과 유효춤의 곱 등을 말함</t>
  </si>
  <si>
    <t>24077</t>
  </si>
  <si>
    <t>유효면적</t>
  </si>
  <si>
    <t>effective area, 有效面積</t>
  </si>
  <si>
    <t>① 전체의 면적 중 일정한 목적에 의해 유효하게 사용될 수 있는 면적.② 형질‧형상에 의해 택지는 제한 받는다.③ 일정한 목적을 위하여 사용할 수 있는 유효한 면적.</t>
  </si>
  <si>
    <t>24078</t>
  </si>
  <si>
    <t>유효목두께</t>
  </si>
  <si>
    <t>effective throat thickness, 有效－</t>
  </si>
  <si>
    <t>보강용접을 포함하지 않는 목두께로서 강도상 유효한 부분</t>
  </si>
  <si>
    <t>24079</t>
  </si>
  <si>
    <t>격벽</t>
  </si>
  <si>
    <t>bulk head, partition wall, 隔璧</t>
  </si>
  <si>
    <t>① 선박 내부를 구획하는 칸막이 벽. ② 구조물의 칸막이 벽.</t>
  </si>
  <si>
    <t>2408</t>
  </si>
  <si>
    <t>유효복사</t>
  </si>
  <si>
    <t>effective radiation, 有效輻射</t>
  </si>
  <si>
    <t>면에서 방출되는 복사와 그에 대면한 면과 상호간 주고받는 복사열의 차를 고려해 남는 실질적인 복사를 말함.</t>
  </si>
  <si>
    <t>24080</t>
  </si>
  <si>
    <t>유효복사상수</t>
  </si>
  <si>
    <t>effective radiation[혹은 radiant] constant, 有效輻射常數</t>
  </si>
  <si>
    <t>물체 1에서 물체 2로 복사되는 정미(net) 복사량(輻射量)에 대한 계수</t>
  </si>
  <si>
    <t>24081</t>
  </si>
  <si>
    <t>유효세장비</t>
  </si>
  <si>
    <t>有效細長比</t>
  </si>
  <si>
    <t>좌굴길이와 단면2차반경의 비</t>
  </si>
  <si>
    <t>24082</t>
  </si>
  <si>
    <t>유효수량</t>
  </si>
  <si>
    <t>effective water amount, 有效數量</t>
  </si>
  <si>
    <t>① 부어넣기 직후 콘크리트 속의 물의 전 중량에서 골재 내부에서 포함된 물의 양을 뺀 물의 양. ② 부어넣기 직후의 콘크리트의 시멘트페이스트 속에 포함된 물의 중량.</t>
  </si>
  <si>
    <t>24083</t>
  </si>
  <si>
    <t>유효스팬</t>
  </si>
  <si>
    <t>effective span, 有效－</t>
  </si>
  <si>
    <t>지지 부재 간의 안목치수.</t>
  </si>
  <si>
    <t>24084</t>
  </si>
  <si>
    <t>유효압력</t>
  </si>
  <si>
    <t>effective pressure, 有效壓力</t>
  </si>
  <si>
    <t>① 흙입자 간에 부담하는 압력. ② ＝입자간 압력.</t>
  </si>
  <si>
    <t>24085</t>
  </si>
  <si>
    <t>유효온도</t>
  </si>
  <si>
    <t>24086</t>
  </si>
  <si>
    <t>유효율</t>
  </si>
  <si>
    <t>effective rate, 有效率</t>
  </si>
  <si>
    <t>① 임대빌딩 등에서 유효율이란 연면적에서 공용부분을 제외한 면적의 비율을 말함.② 전체의 면적에 대한 유효한 사용수익이 발생하는 부분의 비율.</t>
  </si>
  <si>
    <t>24088</t>
  </si>
  <si>
    <t>유효재하압력</t>
  </si>
  <si>
    <t>effective over- burden pressure, 有效載荷壓力</t>
  </si>
  <si>
    <t>지반중의 어느 점에서 그의 깊이보다 상부에 있는 흙과 구조물의 중량에 의한 유효압력.</t>
  </si>
  <si>
    <t>24089</t>
  </si>
  <si>
    <t>격자</t>
  </si>
  <si>
    <t>grating grill, 格子</t>
  </si>
  <si>
    <t>① 대칭성의 규칙에 따라 반복적으로 배열된 구조. ② 창이나 문을 구성하는 바둑판 형태의 틀</t>
  </si>
  <si>
    <t>2409</t>
  </si>
  <si>
    <t>유효전력</t>
  </si>
  <si>
    <t>effective power, 有效電力</t>
  </si>
  <si>
    <t>공급된 교류 전원에서  실제 유효한 일로 바뀌는 전력.</t>
  </si>
  <si>
    <t>24090</t>
  </si>
  <si>
    <t>유효증가하중</t>
  </si>
  <si>
    <t>excess load, 有效增加荷重</t>
  </si>
  <si>
    <t>구조물의 설치로 인하여 지중에 실질적으로 증가되는 하중.</t>
  </si>
  <si>
    <t>24091</t>
  </si>
  <si>
    <t>유효지간</t>
  </si>
  <si>
    <t>effective span, 有效支間</t>
  </si>
  <si>
    <t>구조계산시 기본이 되는 거리로서, 양지점의 중심과 중심간의 거리</t>
  </si>
  <si>
    <t>24092</t>
  </si>
  <si>
    <t>유효채광면적</t>
  </si>
  <si>
    <t>有效採光面積</t>
  </si>
  <si>
    <t>실내의 채광에 실제 유효한 면적을 말한다.</t>
  </si>
  <si>
    <t>24093</t>
  </si>
  <si>
    <t>유효춤</t>
  </si>
  <si>
    <t>⇨ 유효높이(＝).</t>
  </si>
  <si>
    <t>24094</t>
  </si>
  <si>
    <t>유효치수</t>
  </si>
  <si>
    <t>effective length, 有效－</t>
  </si>
  <si>
    <t>용접 접합부에서 용접 전 길이에서 아크의 앞끝(始端), 아크의 종단(終端) 등 불완전하게 되기 쉬운 부분을 제거한 용접부 유효길이</t>
  </si>
  <si>
    <t>24095</t>
  </si>
  <si>
    <t>유효탄성계수</t>
  </si>
  <si>
    <t>effective modulus of elasticity, 有效彈性係數</t>
  </si>
  <si>
    <t>콘크리트에 있어 지속하중에 따른 콘크리트 탄성계수의 변화를 고려하기 위해 정한 탄성계수.</t>
  </si>
  <si>
    <t>24096</t>
  </si>
  <si>
    <t>유효폭</t>
  </si>
  <si>
    <t>effective flange width</t>
  </si>
  <si>
    <t>철근콘크리트 T형보 또는 벽부기둥 등에서 보 또는 기둥과 일체가 되어 휨에 저항하는 것으로 간주되는 슬래브 또는 벽의 폭.</t>
  </si>
  <si>
    <t>24097</t>
  </si>
  <si>
    <t>유효프리스트레스</t>
  </si>
  <si>
    <t>effective prestress, 有效－</t>
  </si>
  <si>
    <t>프리스트레스를 가한 후 크리프와 건조수축(乾操收縮) 등의 영향으로 프리스트레스의 손실이 완전히 일어난 후 PC강재에 남는 프리스트레스.</t>
  </si>
  <si>
    <t>24098</t>
  </si>
  <si>
    <t>유효흡수량</t>
  </si>
  <si>
    <t>effective water absorption, 有效吸水量</t>
  </si>
  <si>
    <t>표면은 건조되고 내부에 일부 물을 포함하고 있는 골재가 콘크리트 비빔 직후부터 부어넣기 완료시까지 골재의 내부에 흡수하는 물의 양(무게).</t>
  </si>
  <si>
    <t>24099</t>
  </si>
  <si>
    <t>ICE</t>
  </si>
  <si>
    <t>The Institution of Civil Engineers</t>
  </si>
  <si>
    <t>영국토목기술협회(Institution of Civil Engineers)의 약어</t>
  </si>
  <si>
    <t>241</t>
  </si>
  <si>
    <t>격자 균열</t>
  </si>
  <si>
    <t>이미 나무 속에 생긴 고갱이에서 밖으로 향해 있는 균열을 일컫는다. 때로 변색을 수반하는 일이 있다.</t>
  </si>
  <si>
    <t>2410</t>
  </si>
  <si>
    <t>유희실</t>
  </si>
  <si>
    <t>play room, 遊戱室</t>
  </si>
  <si>
    <t>유치원에서 아이들이 즐겁게 놀며 장난하는 방.</t>
  </si>
  <si>
    <t>24100</t>
  </si>
  <si>
    <t>육각볼트</t>
  </si>
  <si>
    <t>hexagon bolt, 六角－</t>
  </si>
  <si>
    <t>머리가 육각형으로 된 볼트.</t>
  </si>
  <si>
    <t>24102</t>
  </si>
  <si>
    <t>육교</t>
  </si>
  <si>
    <t>pedestrian (over) bridge</t>
  </si>
  <si>
    <t>도로나 철로 위를 사람들이 안전하게 횡단할 수 있도록 공중에 놓은 다리</t>
  </si>
  <si>
    <t>24106</t>
  </si>
  <si>
    <t>격자 난류</t>
  </si>
  <si>
    <t>turbulence grid</t>
  </si>
  <si>
    <t>전산 유체 역학에 있어서연속체로 가정한 유체 입자 집합들을 어떻게 컴퓨터 상에서 계산이 가능하도록 이산화 할 수 있는가이다. 그 중 공간 도메인(spatial domain)을 매우 작은 공간 격자(volume mesh or grid)로 이산화하고, 각각의 격자에 대해 운동 방정식을 세워 적절한 수치알고리즘을 이용하여 계산하는 것으로 기류의 분산을 위해 설치된 격자에 의한 난류</t>
  </si>
  <si>
    <t>2411</t>
  </si>
  <si>
    <t>육붕공법</t>
  </si>
  <si>
    <t>⇨아일랜드 공법(＝).</t>
  </si>
  <si>
    <t>24117</t>
  </si>
  <si>
    <t>육상 경기장</t>
  </si>
  <si>
    <t>ground; athletic field</t>
  </si>
  <si>
    <t>육상 경기를 위한 시설을 갖춘 경기장.</t>
  </si>
  <si>
    <t>24118</t>
  </si>
  <si>
    <t>육상기관</t>
  </si>
  <si>
    <t>24119</t>
  </si>
  <si>
    <t>격자 루버</t>
  </si>
  <si>
    <t>길고 가는 평판을 바둑판 모양의 격자 형태로 만들어 구성한 루버로서 기류 조절, 차양 등에 사용한다. →차양.</t>
  </si>
  <si>
    <t>2412</t>
  </si>
  <si>
    <t>육상기초</t>
  </si>
  <si>
    <t>陸上基礎</t>
  </si>
  <si>
    <t>지하수위 이상으로 시공하는 경우의 기초(공사).</t>
  </si>
  <si>
    <t>24120</t>
  </si>
  <si>
    <t>육상보일러</t>
  </si>
  <si>
    <t>24121</t>
  </si>
  <si>
    <t>육송</t>
  </si>
  <si>
    <t>pine, 陸松</t>
  </si>
  <si>
    <t>① 소나무과(松科)의 상록침엽 교목. ② ⇨소나무(＝). ③ 그리 큰 나무는 없고 가는 원목에서 오려낸 목재이므로 큰 목재를 얻을 수 없음. ④ 송진이 많아 건조변형이 심하므로 보이는 곳에는 나타나게 쓸 수 없고 지붕 개판이나 가설재(假設材) 등 작은 구조부에 이용될 정도임.</t>
  </si>
  <si>
    <t>24125</t>
  </si>
  <si>
    <t>육아실</t>
  </si>
  <si>
    <t>nursery, 育兒室</t>
  </si>
  <si>
    <t>출생아 만을 처치‧가료‧보육하기 위한 실로서 병원시설 중 산과부의 일부.</t>
  </si>
  <si>
    <t>24126</t>
  </si>
  <si>
    <t>육역</t>
  </si>
  <si>
    <t>land area</t>
  </si>
  <si>
    <t>연안역이나 워터프런트에서 수역의 상대되는 개념으로 육상의 일정 범위나 구역을 의미함.</t>
  </si>
  <si>
    <t>24127</t>
  </si>
  <si>
    <t>육엽</t>
  </si>
  <si>
    <t>6개의 잎을 도안화한 거의 육각형의 형을 일컫는다. 또한 6잎의 모양으로 된 못가림쇠와 박공 장식 중앙의 새김.</t>
  </si>
  <si>
    <t>24128</t>
  </si>
  <si>
    <t>육용보일러</t>
  </si>
  <si>
    <t>陸用－</t>
  </si>
  <si>
    <t>보일러의 사용장소에 의한 분류 중 하나로, 육지에서 쓰이는 보일러의 총칭.</t>
  </si>
  <si>
    <t>24129</t>
  </si>
  <si>
    <t>육용수관증기보일러의 정격용량</t>
  </si>
  <si>
    <t>Rated Caacity of Stationary Water tube Boilers</t>
  </si>
  <si>
    <t>육용수관증기보일러의 정격용량의 표준에 대한 규정.</t>
  </si>
  <si>
    <t>24130</t>
  </si>
  <si>
    <t>육용증기보일러의 성능시험방법</t>
  </si>
  <si>
    <t>Heat Balancing of Steam Boilers for Land Use</t>
  </si>
  <si>
    <t>육용증기보일러의 실용적인 성능시험방법에 대한 규정.</t>
  </si>
  <si>
    <t>기문당58.7%</t>
  </si>
  <si>
    <t>24131</t>
  </si>
  <si>
    <t>육용증기보일러의 최고사용압력 및 과열증기온도</t>
  </si>
  <si>
    <t>Maximum Working Pressure and Super Heater Steam Temperature of Stationary Steam Boilers</t>
  </si>
  <si>
    <t>육용증기보일러의 최고사용압력과 과열 증기온도에 따른 표준 규정.</t>
  </si>
  <si>
    <t>24132</t>
  </si>
  <si>
    <t>육풍</t>
  </si>
  <si>
    <t>land breeze</t>
  </si>
  <si>
    <t>야간에 육지로부터 바다로 향해서 부는 바람을 말한다.</t>
  </si>
  <si>
    <t>24135</t>
  </si>
  <si>
    <t>격자 울타리</t>
  </si>
  <si>
    <t>lattice fence</t>
  </si>
  <si>
    <t>나무 등을 이용하여 격자 형태로 구성한 울타리</t>
  </si>
  <si>
    <t>2414</t>
  </si>
  <si>
    <t>윤할</t>
  </si>
  <si>
    <t>ring shake; cup shake</t>
  </si>
  <si>
    <t>줄기 내부에서 나이테에 따라서 파괴가 생길 때 나타나는 균열</t>
  </si>
  <si>
    <t>24142</t>
  </si>
  <si>
    <t>윤활유</t>
  </si>
  <si>
    <t>lubricating oil, 潤滑油</t>
  </si>
  <si>
    <t>윤활제의 일종으로 마찰을 줄이는데 주로 사용된다.</t>
  </si>
  <si>
    <t>24143</t>
  </si>
  <si>
    <t>윤활제</t>
  </si>
  <si>
    <t>lubricant, 潤滑劑</t>
  </si>
  <si>
    <t>윤활하기 위하여 사용되는 물질로, 마찰을 적게 하고 마모되거나 녹아 붙는 것을 방지한다.</t>
  </si>
  <si>
    <t>24144</t>
  </si>
  <si>
    <t>율동</t>
  </si>
  <si>
    <t>rhythm, 律動</t>
  </si>
  <si>
    <t>① 미술에 있어서는 공간적인 것. 즉 미술에 있어서의 율동은 색이나 형의 반복으로 이루어지는 것임.② 형이나 색 등이 규칙적인 변화를 가지면서 연속적으로 변화하는 형을 말하며, 생명감과 쾌감을 느낄 수 있는 구성요소.③ 디자인에서 각각의 요소 또는 부분 사이의 상관관계에 의해 생겨나는 일종의 시각적 동세(movement).</t>
  </si>
  <si>
    <t>24146</t>
  </si>
  <si>
    <t>율동감</t>
  </si>
  <si>
    <t>rhythmical image, 律動感</t>
  </si>
  <si>
    <t>일정한 규칙을 가지고 되풀이 될 때에 생기는 가볍고 경쾌한 느낌.</t>
  </si>
  <si>
    <t>24147</t>
  </si>
  <si>
    <t>융설 설비</t>
  </si>
  <si>
    <t>snow-melting facilities; snow-melting system</t>
  </si>
  <si>
    <t>가열， 살수 등에 의해 융설하는 설비로, 건물, 통로, 출입구, 도로 등이 적설에 의해 장애를 받지 않도록 한다.</t>
  </si>
  <si>
    <t>24149</t>
  </si>
  <si>
    <t>융설 시스템</t>
  </si>
  <si>
    <t>24150</t>
  </si>
  <si>
    <t>융설 장치</t>
  </si>
  <si>
    <t>snow-melting device</t>
  </si>
  <si>
    <t>24151</t>
  </si>
  <si>
    <t>융설 홍수</t>
  </si>
  <si>
    <t>flood of melted snow</t>
  </si>
  <si>
    <t>눈이 많이 쌓여있는 지역에서 봄에 기온 상승에 따라 눈이 녹으면서 일어나는 홍수.</t>
  </si>
  <si>
    <t>24152</t>
  </si>
  <si>
    <t>융자 한도액</t>
  </si>
  <si>
    <t>upper limit of housing finance</t>
  </si>
  <si>
    <t>주택 자금을 마련하려고 일정 기간 적립하는 부금에 대하여 건당 융자액의 상한으로서 정해지는 한도액.</t>
  </si>
  <si>
    <t>24153</t>
  </si>
  <si>
    <t>융점</t>
  </si>
  <si>
    <t>melting point, 融點</t>
  </si>
  <si>
    <t>고체가 융해열을 흡수하여 액화되는 온도.</t>
  </si>
  <si>
    <t>24154</t>
  </si>
  <si>
    <t>융접</t>
  </si>
  <si>
    <t>fusion welding, 融接</t>
  </si>
  <si>
    <t>용접봉의 끝에 열을 가하여 녹이면서 동시에 모재도 국부적으로 녹여 용접봉의 녹는 쇳물과 함께 일체가 되도록 결합시키는 것. 아크용접, 일렉트로슬랙용접 등이 있다</t>
  </si>
  <si>
    <t>24155</t>
  </si>
  <si>
    <t>융제</t>
  </si>
  <si>
    <t>flux, 融劑</t>
  </si>
  <si>
    <t>역청질 물질의 연화점을 저하시키거나 경연도(consistency)를 변화시켜서 연질로 만들기 위해 여기에 혼합하여 사용하는 연질 또는 액체상태의 역청질 재료.</t>
  </si>
  <si>
    <t>24156</t>
  </si>
  <si>
    <t>융통성</t>
  </si>
  <si>
    <t>flexibility, 融通性</t>
  </si>
  <si>
    <t>그때그때의 사정과 형편을 보아 일을 처리하는 재주. 또는 일의 형편에 따라 적절하게 처리하는 재주.</t>
  </si>
  <si>
    <t>24157</t>
  </si>
  <si>
    <t>융합본드법</t>
  </si>
  <si>
    <t>fuse bonding, 融合－法</t>
  </si>
  <si>
    <t>① 용사(溶射)를 하기 전 전처리의 일종이며, 니켈이나 니켈 합금선을 사용해서 교류 용접기 또는 압축공기로 약식 용접을 하여 스패터를 부착시키는 방법. ② 부착 층의 두께는 최고 0.5mm 정도이며 모재가 단단하고, 그리드 블라스트나 기계다듬질이 곤란한 경우에 사용.</t>
  </si>
  <si>
    <t>24159</t>
  </si>
  <si>
    <t>융합부</t>
  </si>
  <si>
    <t>fusion zone, penetration zone, 融合部</t>
  </si>
  <si>
    <t>모재가 용융하여 용착 금속과 융합하여 조직이 현저히 변질한 부분</t>
  </si>
  <si>
    <t>24160</t>
  </si>
  <si>
    <t>융합불량</t>
  </si>
  <si>
    <t>lack of fusion, 融合不良</t>
  </si>
  <si>
    <t>용착금속과 모재 간, 또는 용착금속 상호간이 융합하고 있지 않은 상태</t>
  </si>
  <si>
    <t>24161</t>
  </si>
  <si>
    <t>융합선</t>
  </si>
  <si>
    <t>melt run, line of fusion, 融合線</t>
  </si>
  <si>
    <t>① 용접금속과 모재와의 경계선. ② ＝본드(bond).</t>
  </si>
  <si>
    <t>24162</t>
  </si>
  <si>
    <t>융해</t>
  </si>
  <si>
    <t>fusion; melting</t>
  </si>
  <si>
    <t>고체상에 있는 물질이 가열되어 액체상이 되는 변화를 일컫는다.</t>
  </si>
  <si>
    <t>24163</t>
  </si>
  <si>
    <t>융해도장</t>
  </si>
  <si>
    <t>melt coating, 融解塗裝</t>
  </si>
  <si>
    <t>상온에서 고체의 도료를 융해시킨 상태로 도장하는 일.</t>
  </si>
  <si>
    <t>24164</t>
  </si>
  <si>
    <t>융해열</t>
  </si>
  <si>
    <t>heat of melting, 融解熱</t>
  </si>
  <si>
    <t>융해하는 열.</t>
  </si>
  <si>
    <t>24165</t>
  </si>
  <si>
    <t>은납</t>
  </si>
  <si>
    <t>silver solder</t>
  </si>
  <si>
    <t>① 은－구리－아연합금으로 된 재료. ② 은－구리합금도 이에 포함됨. ③ 카드뮴이나 주석 등이 첨가되는 일도 있음. 은납의 특성은 다음과 같다. 1) 유동성이 좋고 평활하며 흠(次)이 없는 납땜부를 만들 수 있음. 2) 납땜한 자리의 강도와 연성(延性)이 우수. 3) 납땜자리가 은백색으로 아름답다. 4) 경납이지만 융점이 대단히 낮다.</t>
  </si>
  <si>
    <t>24167</t>
  </si>
  <si>
    <t>은납땜</t>
  </si>
  <si>
    <t>silver soldering, silver-alloy brazing</t>
  </si>
  <si>
    <t>① 경(硬)납땜의 일종. ② 은납분말과 붕사분말을 혼합하여 취관 또는 로에서 용융접착시키는 법.</t>
  </si>
  <si>
    <t>24168</t>
  </si>
  <si>
    <t>은목서</t>
  </si>
  <si>
    <t>sweet osmanthus</t>
  </si>
  <si>
    <t>생울타리나 수경에 사용되는 상록 활엽수. →금목서.</t>
  </si>
  <si>
    <t>24170</t>
  </si>
  <si>
    <t>은선</t>
  </si>
  <si>
    <t>물체의 보이지 않는 부분을 나타내는 선.</t>
  </si>
  <si>
    <t>24176</t>
  </si>
  <si>
    <t>은장</t>
  </si>
  <si>
    <t>butterfly key, clamp, 隱藏</t>
  </si>
  <si>
    <t>중앙부분이 조여져서 양단부가 벌어져 있는 형상의 나뭇조각 또는 금속조각. 딴혀 장부로서 두부재의 접합에 사용한다.</t>
  </si>
  <si>
    <t>24177</t>
  </si>
  <si>
    <t>은장 이음</t>
  </si>
  <si>
    <t>은장을 사용해서 부재를 접합하는 방법</t>
  </si>
  <si>
    <t>24178</t>
  </si>
  <si>
    <t>격자거더</t>
  </si>
  <si>
    <t>lattice girder, 格子－</t>
  </si>
  <si>
    <t>격자 형태의 보 구조를 사용하여 부분 하중을 전체 구조가 담당하도록 만든 구조</t>
  </si>
  <si>
    <t>2418</t>
  </si>
  <si>
    <t>은점</t>
  </si>
  <si>
    <t>fish eye</t>
  </si>
  <si>
    <t>① 용접금속을 인장 또는 굽힘시험으로 파괴해 보았을 때 단면의 중심부에 보이는 비금속 개재물을 포함하는 은백색 결함. ② ＝피시아이. ③ 크기는 보통 0.5～5mm 정도이며, 사용하는 용접봉의 종류와 용접조건에 따라 그 수와 크기가 달라짐. ④ 발생원인은, 기공 또는 틈 비금속 개재물의 주위에 수소가 모여서 취화를 일으켜, 외력에 의해, 그 부분만이 늘어나지 않고 파단되기 때문임. ⑤ 수소원(水素源)이 적은 용접봉을 사용하거나 용접물을 수일간 방치하는 경우, 용접 후에 500～600℃ 전후로 가열하면 은점의 발생을 방지할 수 있음.</t>
  </si>
  <si>
    <t>24184</t>
  </si>
  <si>
    <t>은주</t>
  </si>
  <si>
    <t>隱柱</t>
  </si>
  <si>
    <t>장애물에 가려서 겉으로 보이지 않는 기둥을 말함.</t>
  </si>
  <si>
    <t>24186</t>
  </si>
  <si>
    <t>격자계획</t>
  </si>
  <si>
    <t>grid planning, 格子計劃</t>
  </si>
  <si>
    <t>도시 설계 혹은 건축 설계의 시설 마스터플랜, 배치, 평면 작성에 있어서 일정 치수로 그려진 격자를 기준으로 계획하는 것</t>
  </si>
  <si>
    <t>2419</t>
  </si>
  <si>
    <t>은폐 작용</t>
  </si>
  <si>
    <t>24191</t>
  </si>
  <si>
    <t>은폐공사</t>
  </si>
  <si>
    <t>concealed work, 隱蔽工事</t>
  </si>
  <si>
    <t>옥내 천장속‧바닥 밑‧벽속‧콘크리트 속 등 보이지 않는 곳에 설치하는 공사.</t>
  </si>
  <si>
    <t>24192</t>
  </si>
  <si>
    <t>은폐력</t>
  </si>
  <si>
    <t>hiding power</t>
  </si>
  <si>
    <t>도료에 있어서 바탕색의 차이를 도막이 가리는 능력. 대부분은 막의 두께로 나타낸다.</t>
  </si>
  <si>
    <t>24193</t>
  </si>
  <si>
    <t>은폐방열기</t>
  </si>
  <si>
    <t>concealed radiator, 隱蔽放熱器</t>
  </si>
  <si>
    <t>은폐형의 형상을 가진 방열기.</t>
  </si>
  <si>
    <t>24194</t>
  </si>
  <si>
    <t>은폐배관</t>
  </si>
  <si>
    <t>concealed pipe work, 隱蔽配管</t>
  </si>
  <si>
    <t>배관이 보이지 않도록 바닥 등에 매설하는 것.</t>
  </si>
  <si>
    <t>기문당54.1%</t>
  </si>
  <si>
    <t>24195</t>
  </si>
  <si>
    <t>은폐식 급수배관</t>
  </si>
  <si>
    <t>隱閉式給水配管</t>
  </si>
  <si>
    <t>급수배관법 중 하나로, 파이프를 전부 마감재 속에 집어넣어 감추는 방법. 고장시 발견과 수리가 힘들다는 단점이 있다.</t>
  </si>
  <si>
    <t>24196</t>
  </si>
  <si>
    <t>은폐효과</t>
  </si>
  <si>
    <t>masking, 隱閉效果</t>
  </si>
  <si>
    <t>한 소리가 다른 소리를 은폐하는 효과.</t>
  </si>
  <si>
    <t>24197</t>
  </si>
  <si>
    <t>은행</t>
  </si>
  <si>
    <t>bank, 銀行</t>
  </si>
  <si>
    <t>예금을 받아 그 돈을 자금으로 하여 대출, 어음 거래, 증권의 인수 따위를 업무로 하는 금융 기관.</t>
  </si>
  <si>
    <t>24198</t>
  </si>
  <si>
    <t>은행나무</t>
  </si>
  <si>
    <t>ginkgo; maidenhair tree</t>
  </si>
  <si>
    <t>은행나뭇과의 낙엽 교목. 높이는 40미터 정도이며, 잎은 부채 모양으로 한군데서 여러개가 난다.</t>
  </si>
  <si>
    <t>24199</t>
  </si>
  <si>
    <t>ICU</t>
  </si>
  <si>
    <t>intensive care unit</t>
  </si>
  <si>
    <t>외과계, 내과계의 환자를 불문하고 중증환자를 한곳에 모아서 중점적으로 치료하는 장소를 가리키며 중환자실이라고 한다.</t>
  </si>
  <si>
    <t>242</t>
  </si>
  <si>
    <t>격자기둥</t>
  </si>
  <si>
    <t>latticed column, 格子柱</t>
  </si>
  <si>
    <t>① 형강과 조립재를 이용한 철골 조립 기둥의 일종. ② 철골기둥의  웨브 부분에 격자 형태의 부재(래티스)를 사용한 조립 기둥. ③ ＝래티스기둥.</t>
  </si>
  <si>
    <t>2420</t>
  </si>
  <si>
    <t>은혈못</t>
  </si>
  <si>
    <t>secret nail, blind nail, double pointed nail, 隱穴釘</t>
  </si>
  <si>
    <t>판의 거멀접기 등에 쓰이는 양끝이 뾰족한 곧은 못.  목제， 죽제， 금속제 등이 있다.</t>
  </si>
  <si>
    <t>24202</t>
  </si>
  <si>
    <t>을종 방화문</t>
  </si>
  <si>
    <t>Type-B fire door</t>
  </si>
  <si>
    <t>① 방화 성능은 갑종방화문 보다 떨어진다.② 화재가 확산되는 것을 방지하기 위해 개구부에 내화재료를 써서 만든 방화문의 일종.③ 철제 망사 유리가 들어간 문 외에 건설교통부 장관이 지정한다.</t>
  </si>
  <si>
    <t>24207</t>
  </si>
  <si>
    <t>을종 전기 용품</t>
  </si>
  <si>
    <t>전기 용품 관리법 대상이 되는 전기 용품 가운데 비교적 위험이 적고， 기술 기준에 적합한 것. 제조자는 사업 신고를 한다. →갑종 전기 용품.</t>
  </si>
  <si>
    <t>24208</t>
  </si>
  <si>
    <t>을형 지수전</t>
  </si>
  <si>
    <t>급수 장치 전체의 통수량 조정이나 지수에 사용되며, 주로 옥외 급수관에 사용되는 을형의 지수전.</t>
  </si>
  <si>
    <t>24210</t>
  </si>
  <si>
    <t>음</t>
  </si>
  <si>
    <t>sound, auditory sensation, 音</t>
  </si>
  <si>
    <t>사람이 들을 수 있는 크기와 주파수 범위를 가진 탄성파.</t>
  </si>
  <si>
    <t>24211</t>
  </si>
  <si>
    <t>음계</t>
  </si>
  <si>
    <t>일정한 음정의 순서를 단계적으로 소리의 높이순으로 배열한 것.</t>
  </si>
  <si>
    <t>24213</t>
  </si>
  <si>
    <t>음극 방식</t>
  </si>
  <si>
    <t>cathodic protection</t>
  </si>
  <si>
    <t>유전양극(流電陽極法) 또는 외부전원을 사용해서 방식하고자 하는 금속체를 음극으로 하고 전기를 통하여 부식을 방지하는 것.</t>
  </si>
  <si>
    <t>24214</t>
  </si>
  <si>
    <t>음극 방식법</t>
  </si>
  <si>
    <t>금속에 외부로부터 적당한 크기의 전류를 보내 금속 표면을 모두 동일한 전위로 해서 국부 전지에 의한 전류가 흐르지 못하도록 하는 전기 방식법의 하나.</t>
  </si>
  <si>
    <t>24215</t>
  </si>
  <si>
    <t>음량</t>
  </si>
  <si>
    <t>소리의 크기.</t>
  </si>
  <si>
    <t>24216</t>
  </si>
  <si>
    <t>음료수</t>
  </si>
  <si>
    <t>potable water; drinking water</t>
  </si>
  <si>
    <t>마실 수 있는 물.</t>
  </si>
  <si>
    <t>24217</t>
  </si>
  <si>
    <t>음료수냉각기</t>
  </si>
  <si>
    <t>drinking water cooler, 飮料水冷却器</t>
  </si>
  <si>
    <t>냉동장치 중 전동 압축기가 사용되어 음료수를 냉각하는 장치.</t>
  </si>
  <si>
    <t>24218</t>
  </si>
  <si>
    <t>음료용 냉수 설비</t>
  </si>
  <si>
    <t>cooling water supply system</t>
  </si>
  <si>
    <t>냉각된 음료수를 공급하는 장치로, 주로 공적인 장소에 설치된다. 보틀형(냉동기가 내장된 것)과 프레셔형(급수관으로 직결된 것)이 있다.</t>
  </si>
  <si>
    <t>세화31.4%</t>
  </si>
  <si>
    <t>24219</t>
  </si>
  <si>
    <t>격자띠</t>
  </si>
  <si>
    <t>tie plate, batten plate, 格子帶</t>
  </si>
  <si>
    <t>좁은 띠형 판을 일정 간격으로 두 재를 연결하여 댄 부재.</t>
  </si>
  <si>
    <t>2422</t>
  </si>
  <si>
    <t>음상</t>
  </si>
  <si>
    <t>sound image</t>
  </si>
  <si>
    <t>방향과 거리가 고려된 소리의 감각상 음원.</t>
  </si>
  <si>
    <t>24220</t>
  </si>
  <si>
    <t>음색</t>
  </si>
  <si>
    <t>tone color, tone quality, timbre, 音色</t>
  </si>
  <si>
    <t>소리의 3속성 중 하나로, 음파의 파형, 음의 강도, 진동수, 시간적인 장단에 따라 음은 높이나 크기가 동일하더라도 감각적으로 다른 느낌의 소리로 들리는 음의 특색을 말한다.</t>
  </si>
  <si>
    <t>24221</t>
  </si>
  <si>
    <t>음선</t>
  </si>
  <si>
    <t>sound ray</t>
  </si>
  <si>
    <t>음파의 진행방향을 나타낸 선.</t>
  </si>
  <si>
    <t>24222</t>
  </si>
  <si>
    <t>음선도</t>
  </si>
  <si>
    <t>sound ray tracing diagram</t>
  </si>
  <si>
    <t>소리의 반사와 방사를 음선으로 표현한 그림으로 실내 음향 성능 검토시 주로 사용됨.</t>
  </si>
  <si>
    <t>24223</t>
  </si>
  <si>
    <t>음성</t>
  </si>
  <si>
    <t>voice, 音聲</t>
  </si>
  <si>
    <t>사람의 발성 기관으로 내는 소리.</t>
  </si>
  <si>
    <t>24224</t>
  </si>
  <si>
    <t>음성잔상</t>
  </si>
  <si>
    <t>24225</t>
  </si>
  <si>
    <t>음성주파수</t>
  </si>
  <si>
    <t>24226</t>
  </si>
  <si>
    <t>음속</t>
  </si>
  <si>
    <t>sonic velocity; velocity of sound; speed of sound</t>
  </si>
  <si>
    <t>소리가 전파되는 속도. 매질, 온도, 기압에 따라 그 속도가 달라진다. 공기에서 음속은 0℃, 1기압일 때 초당 331.5미터이다.</t>
  </si>
  <si>
    <t>24227</t>
  </si>
  <si>
    <t>음수</t>
  </si>
  <si>
    <t>shade tolerant tree</t>
  </si>
  <si>
    <t>그늘진 곳에서도 잘 자라고 번식할 수 있는 나무의 총칭.</t>
  </si>
  <si>
    <t>24228</t>
  </si>
  <si>
    <t>음수기</t>
  </si>
  <si>
    <t>飮水器</t>
  </si>
  <si>
    <t>주로 공공장소에 설치되어, 사람이 물을 마실 수 있게 하는 기구.</t>
  </si>
  <si>
    <t>24229</t>
  </si>
  <si>
    <t>격자문</t>
  </si>
  <si>
    <t>latticed door, 格子門</t>
  </si>
  <si>
    <t>① 가로살과 세로살을 같은 간격으로 배치하여 격자로 짠 문. ② =정자살문</t>
  </si>
  <si>
    <t>2423</t>
  </si>
  <si>
    <t>음수대</t>
  </si>
  <si>
    <t>drinking fountain, 飮水臺</t>
  </si>
  <si>
    <t>음수기가 설치가 되어 사람이 물을 마실 수 있게 하는 것.</t>
  </si>
  <si>
    <t>24230</t>
  </si>
  <si>
    <t>음식점</t>
  </si>
  <si>
    <t>restaurant, 飮食店</t>
  </si>
  <si>
    <t>① 영업을 하기 위해 보건소의 허가가 필요하며, 특수한 경우는 풍속 영업법의 허가도 필요하다. →레스토랑② 음식을 파는 영업 시설.</t>
  </si>
  <si>
    <t>24231</t>
  </si>
  <si>
    <t>음악당</t>
  </si>
  <si>
    <t>music hall, 音樂堂</t>
  </si>
  <si>
    <t>음악을 연주하고 청중이 그것을 감상할 수 있도록 특별히 지은 건물. 또는 공연을 하는 장소.</t>
  </si>
  <si>
    <t>24232</t>
  </si>
  <si>
    <t>음악실</t>
  </si>
  <si>
    <t>music room</t>
  </si>
  <si>
    <t>음악의 연주 또는 감상을 위해 음향조건의 설비가 갖추어진 공간.</t>
  </si>
  <si>
    <t>24233</t>
  </si>
  <si>
    <t>음압</t>
  </si>
  <si>
    <t>sound pressure, 音壓</t>
  </si>
  <si>
    <t>① 음웜에서 음파에 의해 매질 중에 발생하는 압력변화. ② 단위는 1dyne/cm²＝1bar＝10－1Newton/m²(N/m²).</t>
  </si>
  <si>
    <t>24234</t>
  </si>
  <si>
    <t>음압 레벨</t>
  </si>
  <si>
    <t>sound pressure level</t>
  </si>
  <si>
    <t>어떤 소리의 실효값 음압과 기준 음압과의 비의 상용로그를 20배한 값.</t>
  </si>
  <si>
    <t>24235</t>
  </si>
  <si>
    <t>음압 레벨 분포</t>
  </si>
  <si>
    <t>distribution of sound pressure level</t>
  </si>
  <si>
    <t>넓은 음향 공간에서 장소에 의한 음압 레벨의 분포정도를 표시한 것.</t>
  </si>
  <si>
    <t>24236</t>
  </si>
  <si>
    <t>음압 레벨차</t>
  </si>
  <si>
    <t>difference of sound pressure level</t>
  </si>
  <si>
    <t>음압의 크고 작음을 가늠할 수 있는 음압레벨의 차이를 말한다.</t>
  </si>
  <si>
    <t>24237</t>
  </si>
  <si>
    <t>음압 리스폰스</t>
  </si>
  <si>
    <t>pressure response</t>
  </si>
  <si>
    <t>특정 주파수에서 마이크로폰의 전기 출력과 마이크로폰의 진동판에 가해지는 음압의 비</t>
  </si>
  <si>
    <t>24238</t>
  </si>
  <si>
    <t>음압 마이크로폰</t>
  </si>
  <si>
    <t>pressure micro phone</t>
  </si>
  <si>
    <t>입력된 음압에 비례한 전기적 출력을 가지는 마이크로폰을 말함.</t>
  </si>
  <si>
    <t>세화53.5%</t>
  </si>
  <si>
    <t>24239</t>
  </si>
  <si>
    <t>격자밸브</t>
  </si>
  <si>
    <t>gridiron valve, 格子－</t>
  </si>
  <si>
    <t>증기기관의 슬라이드 밸브 중에서 격자모양의 구멍이 많은 밸브.</t>
  </si>
  <si>
    <t>2424</t>
  </si>
  <si>
    <t>음압 반사율</t>
  </si>
  <si>
    <t>reflection coefficient of sound pressure</t>
  </si>
  <si>
    <t>다른 매질의 한쪽에서 음파가 입사했을 때, 입사파의 음압 진폭과 반사파의 음압 진폭비.</t>
  </si>
  <si>
    <t>24240</t>
  </si>
  <si>
    <t>음압 스펙트럼 레벨</t>
  </si>
  <si>
    <t>sound pressure spectrum level</t>
  </si>
  <si>
    <t>연속 스펙트럼을 갖는 음의 주파수를 중심으로 1Hz 폭을 가지는의 주파수 대역 안에 있는 성분의 음압 레벨을 말한다.</t>
  </si>
  <si>
    <t>24241</t>
  </si>
  <si>
    <t>음압계</t>
  </si>
  <si>
    <t>sound pressure meter, 音壓計</t>
  </si>
  <si>
    <t>24242</t>
  </si>
  <si>
    <t>음압레벨</t>
  </si>
  <si>
    <t>sound pressure level, 音壓－</t>
  </si>
  <si>
    <t>① 음압의 크기를 나타낼 때 기준음압과 이에 대한 비를 데시벨(단위；dB)로 표시하는데, 이 값을 음압레벨이라 함. ② 스피커와 같이 청각에 관계가 있는 경우에는 2×10－4bar를 기준음압으로 하고 수중 음향인 경우에는 1bar를 사용. ③ ⇨음의 레벨.</t>
  </si>
  <si>
    <t>24243</t>
  </si>
  <si>
    <t>음압의 실효값</t>
  </si>
  <si>
    <t>root mean square of sound pressure, effective value of sound pressure, 音壓－失效値</t>
  </si>
  <si>
    <t>음압(音壓)을 시간평균 제곱근으로 표현한 값으로 실효값(實效値)이라고 함.</t>
  </si>
  <si>
    <t>24244</t>
  </si>
  <si>
    <t>음영</t>
  </si>
  <si>
    <t>shade and shadow, 陰影</t>
  </si>
  <si>
    <t>① 그늘진 부분.② 광선이 강하면 음영이 뚜렷하지만 약하면 흐려짐.③ 건물이나 물체에 광선이 비치면 일부는 닿지 않아 생기는 그림자와 그늘을 말한다.④ 전등광선은 형에서 그림자가 멀어질수록 넓어지고, 태양광선은 평행한다.⑤ 물체가 광선을 받으면 표면에 양지면‧음지면‧그림자면이 생기는데, 음지를 어두운면, 그림자를 화면의 어두운면이라 말하고 음지나 그림자 두 가지를 ｢음영｣이라 함.</t>
  </si>
  <si>
    <t>24245</t>
  </si>
  <si>
    <t>음영곡선</t>
  </si>
  <si>
    <t>shadow curve, 陰影曲線</t>
  </si>
  <si>
    <t>① 건물에 의한 지평면상의 음영곡선은 문헌에서 많이 볼 수 있다. 어떤 위도에서의 그림의 점선은 입방체의 지평면상에 대한 2시간 음영곡선이다.② 하루 중 일정기간 동안 건물 등에 의하여 그늘이 되는 점의 궤적을 시간 수 따라서 n시간 음영곡선이라 한다.</t>
  </si>
  <si>
    <t>24246</t>
  </si>
  <si>
    <t>음영도법</t>
  </si>
  <si>
    <t>陰影圖法</t>
  </si>
  <si>
    <t>① 건축제도에서 물체의 입체효과를 명확히 하기위한 광선에 의한 음영의 도법을 말한다.② →렌더링.③ →음영,</t>
  </si>
  <si>
    <t>24247</t>
  </si>
  <si>
    <t>음원</t>
  </si>
  <si>
    <t>sound source, 音源</t>
  </si>
  <si>
    <t>매질 속으로 소리를 내는 발생원</t>
  </si>
  <si>
    <t>24248</t>
  </si>
  <si>
    <t>음원실</t>
  </si>
  <si>
    <t>sound generating room, sound source chamber, 音源室</t>
  </si>
  <si>
    <t>음원을 설치하는 방.</t>
  </si>
  <si>
    <t>24249</t>
  </si>
  <si>
    <t>격자보</t>
  </si>
  <si>
    <t>lattice girder, 格子梁</t>
  </si>
  <si>
    <t>조립형강의 웨브를 강재로 경사지게 조립한 보</t>
  </si>
  <si>
    <t>2425</t>
  </si>
  <si>
    <t>음원의 강도</t>
  </si>
  <si>
    <t>sound source intensity; sound source strength</t>
  </si>
  <si>
    <t>사인파의 음파를 발생하고 있는 음원의 체적 속도.</t>
  </si>
  <si>
    <t>24250</t>
  </si>
  <si>
    <t>음원의 지향성</t>
  </si>
  <si>
    <t>音源－指向性</t>
  </si>
  <si>
    <t>음의 확산에 의한 방향성.</t>
  </si>
  <si>
    <t>기문당64.3%</t>
  </si>
  <si>
    <t>24251</t>
  </si>
  <si>
    <t>음의 2요소</t>
  </si>
  <si>
    <t>音－二要素</t>
  </si>
  <si>
    <t>① 음의 세기(loudness)와 음의 높이(pitch) ② 음의 세기는 음파의 진폭에 따라 정해지며, 그 단위로  데시벨이나 폰(phon)을 씀. ③ 음의 고저는 음파의 매 초당 진동수로 정해짐.</t>
  </si>
  <si>
    <t>24252</t>
  </si>
  <si>
    <t>음의 높이</t>
  </si>
  <si>
    <t>pitch of sound, 音－</t>
  </si>
  <si>
    <t>① 진동수에 따른 음의 높고 낮은 정도. ②높은 음은 진동수가 많고, 낮은 음은 진동수가 적다.</t>
  </si>
  <si>
    <t>24254</t>
  </si>
  <si>
    <t>음의 마찰력</t>
  </si>
  <si>
    <t>negative friction</t>
  </si>
  <si>
    <t>주위의 지반이 침하함으로써 말뚝 주변에 하향으로 작용하는 마찰력. (= 네거티브 프릭션) →주면 마찰.</t>
  </si>
  <si>
    <t>24255</t>
  </si>
  <si>
    <t>음의 방사</t>
  </si>
  <si>
    <t>radiation, 音－放射</t>
  </si>
  <si>
    <t>음원으로부터 음파의 세력이 나오는 현상.</t>
  </si>
  <si>
    <t>24256</t>
  </si>
  <si>
    <t>음의 삼속성</t>
  </si>
  <si>
    <t>three attributes of tone</t>
  </si>
  <si>
    <t>음이 지니고 있는 감각적 성질 중에서 순음이나 악음(樂音)에 공통적으로 느껴지는 강도, 높이, 음색의 3가지 속성.</t>
  </si>
  <si>
    <t>24257</t>
  </si>
  <si>
    <t>음의 세기</t>
  </si>
  <si>
    <t>sound intensity, intensity of sound, 音－</t>
  </si>
  <si>
    <t>① 음장(音場) 안의 어느 방향으로 수직이 되는 단위면적을 통해서 단위시간에 흐르는 음의 에너지양. ② 단위는 W/cm². ③ ⇨음의 크기. ④ 음의 3가지 속성 중 하나.</t>
  </si>
  <si>
    <t>24258</t>
  </si>
  <si>
    <t>음의 세기의 레벨</t>
  </si>
  <si>
    <t>intensity level of sound, 音－</t>
  </si>
  <si>
    <t>① 어떤 음의 세기(I)와 기준음 세기(I0)와의 비의 상용로그의 10배. ② 기호는 I.L이며 따라서 I.L＝log10(I/I0). ③ 단위는 데시벨(dB). ④ 기준 강도는 보통 10-16W/cm²로 함.</t>
  </si>
  <si>
    <t>24259</t>
  </si>
  <si>
    <t>격자살문</t>
  </si>
  <si>
    <t>⇨정자살문, 격자문(＝).</t>
  </si>
  <si>
    <t>2426</t>
  </si>
  <si>
    <t>음의 에너지밀도</t>
  </si>
  <si>
    <t>sound energy density, 音－密度</t>
  </si>
  <si>
    <t>① 음장(音場) 안에 있는 한 점에 해당하는 단위체적 중에서 음이 지니고 있는 에너지양. ② 단위는 erg/cm².</t>
  </si>
  <si>
    <t>24260</t>
  </si>
  <si>
    <t>음의 전파속도</t>
  </si>
  <si>
    <t>velocity of propagation of sound, 音－傳播速度</t>
  </si>
  <si>
    <t>① 파동에서 어느 한 위치상의 점이 나아가는 속도. ② 공중에서 소리가 전파되는 속도는 상온(常溫)에서 약 340m/sec임.</t>
  </si>
  <si>
    <t>24261</t>
  </si>
  <si>
    <t>음의 조정실</t>
  </si>
  <si>
    <t>sound control room, 音響調整室</t>
  </si>
  <si>
    <t>주로 음향을 취급하는 극장‧음악당과 같은 장소에서 음향을 증폭시키기 위해 만들어진 기술실.</t>
  </si>
  <si>
    <t>24262</t>
  </si>
  <si>
    <t>음의 질량법칙</t>
  </si>
  <si>
    <t>mass law of sound, 音－質量法則</t>
  </si>
  <si>
    <t>① 벽체 등에서 그 중량이 많을수록 소리가 향상되는 것. 중량이 많은  물질이 전달손실(傳達損失；transmission loss)이 크다는 것을 의미함. ② 속이 차 있는 구조, 즉 벽체가 무거울수록 그 차음도는 중량의 증대와 더불어 커진다.</t>
  </si>
  <si>
    <t>기문당50.9%</t>
  </si>
  <si>
    <t>24263</t>
  </si>
  <si>
    <t>음의 크기</t>
  </si>
  <si>
    <t>loudness of sound, 音－</t>
  </si>
  <si>
    <t>① 사람이 청각을 이용하여 판단하는 음의 크고 작은 정도. ②음의 진폭과 관련되며 물리적인 강약과는 다름. ③ 단위는 ｢폰｣(pone). ④ ⇨음의 세기.</t>
  </si>
  <si>
    <t>기문당70.9%</t>
  </si>
  <si>
    <t>24264</t>
  </si>
  <si>
    <t>음의 크기의 레벨</t>
  </si>
  <si>
    <t>loudness level of sound, 音－</t>
  </si>
  <si>
    <t>① 모든 음은 그 물리적인 크고 작음의 정도와 관계없이 정상적인 청각을 가진 사람에게는 1,000c/sec의 정현파(正弦波)를 갖고 있으며, 만약 그 세기의 레벨이 A dB의 음과 같은 크기로 들리는 경우에 그것을 A폰 크기의 레벨음이라고 함. 단위는 폰(phon).</t>
  </si>
  <si>
    <t>기문당68.2%</t>
  </si>
  <si>
    <t>24265</t>
  </si>
  <si>
    <t>음의 투과율</t>
  </si>
  <si>
    <t>transmission coefficient, 音－透過率</t>
  </si>
  <si>
    <t>벽체 등의 면에 투사된 음의 에너지 일부가 물질을 통과하는 비율.</t>
  </si>
  <si>
    <t>24266</t>
  </si>
  <si>
    <t>음의3요소</t>
  </si>
  <si>
    <t>three elements of sound, 音－三要素</t>
  </si>
  <si>
    <t>① 음의 높이(고저)‧강도(강약)‧음색을 말함.</t>
  </si>
  <si>
    <t>24267</t>
  </si>
  <si>
    <t>음의레벨</t>
  </si>
  <si>
    <t>soundlevel</t>
  </si>
  <si>
    <t>①전기적 장치에 의해 측정되는 음의 강도의 수치. ② ⇨음압 레벨.</t>
  </si>
  <si>
    <t>24268</t>
  </si>
  <si>
    <t>음의파워레벨</t>
  </si>
  <si>
    <t>sound power level, acoustic power level, 音－</t>
  </si>
  <si>
    <t>어떤 음향출력과 기준 음향출력과 비의 상용로그의 10배 값으로 ,기준 음향출력은 10－12W로 하는 경우가 있으며 어떠한 경우든지 그 값을 명기하는 것이 바람직함.</t>
  </si>
  <si>
    <t>기문당70.7%</t>
  </si>
  <si>
    <t>24269</t>
  </si>
  <si>
    <t>격자상 도로</t>
  </si>
  <si>
    <t>gridiron road</t>
  </si>
  <si>
    <t>격자 패턴을 사용하여 계획한 도로</t>
  </si>
  <si>
    <t>2427</t>
  </si>
  <si>
    <t>음이온 계면 활성제</t>
  </si>
  <si>
    <t>anionic surfactant</t>
  </si>
  <si>
    <t>계면 활성제의 일종. 수용액 중에서 이온화하여 계면 활성 부분이 음이온인 원자단. 합성 세제의 대부분은 이러한 활성제로 비누가 대표적인 예.</t>
  </si>
  <si>
    <t>24270</t>
  </si>
  <si>
    <t>음장</t>
  </si>
  <si>
    <t>sound field</t>
  </si>
  <si>
    <t>음파가 있는 공간영역.</t>
  </si>
  <si>
    <t>24271</t>
  </si>
  <si>
    <t>음절</t>
  </si>
  <si>
    <t>node</t>
  </si>
  <si>
    <t>정재파(定在波)에 있어서 파(波)가 있는 물리량의 진폭의 0 또는 극소가 되는 점, 선 또는 면.</t>
  </si>
  <si>
    <t>24272</t>
  </si>
  <si>
    <t>음절 명료도</t>
  </si>
  <si>
    <t>syllable articulation</t>
  </si>
  <si>
    <t>수화자가 바르게 이해한 언어 단위의 백분율 . →단음 명료도.</t>
  </si>
  <si>
    <t>24273</t>
  </si>
  <si>
    <t>음정</t>
  </si>
  <si>
    <t>musical interval</t>
  </si>
  <si>
    <t>어떤 소리의 음계중의 위치 또는 다른 두 음 사이의 간격.</t>
  </si>
  <si>
    <t>24274</t>
  </si>
  <si>
    <t>음지</t>
  </si>
  <si>
    <t>볕이 잘 들지 아니하는 그늘진 곳.→음영(=).</t>
  </si>
  <si>
    <t>24275</t>
  </si>
  <si>
    <t>음질</t>
  </si>
  <si>
    <t>tone quality, 音質</t>
  </si>
  <si>
    <t>① 소리의 전반적인 품질.  ② 대부분의 경우 음의 찌그러짐의 정도를 나타내는 말로 쓰임. 찌그러짐이 적은 경우에 음질이 좋다고 함</t>
  </si>
  <si>
    <t>24276</t>
  </si>
  <si>
    <t>음측</t>
  </si>
  <si>
    <t>音測</t>
  </si>
  <si>
    <t>음의 측정. 주로 음의 도착시간으로 특정거리를 측정할 떄 쓰임</t>
  </si>
  <si>
    <t>24277</t>
  </si>
  <si>
    <t>음측법</t>
  </si>
  <si>
    <t>measuring by sound, 音測法</t>
  </si>
  <si>
    <t>발음지와 착음지를 이용하여 거리를 측정하는 방법.</t>
  </si>
  <si>
    <t>기문당70.4%</t>
  </si>
  <si>
    <t>24278</t>
  </si>
  <si>
    <t>음파</t>
  </si>
  <si>
    <t>sound wave, 音波</t>
  </si>
  <si>
    <t>공기나 그 밖의 탄성 매질이 발음체의 진동을 받아 생기는 파동.</t>
  </si>
  <si>
    <t>24279</t>
  </si>
  <si>
    <t>음향</t>
  </si>
  <si>
    <t>acoustic, 音響</t>
  </si>
  <si>
    <t>물체의 소리와 그 울림 및 그것에 의해 야기되는 청각적 감각.</t>
  </si>
  <si>
    <t>24280</t>
  </si>
  <si>
    <t>음향 렌즈</t>
  </si>
  <si>
    <t>sound lens</t>
  </si>
  <si>
    <t>음파를 굴절시킴으로써 소리의 에너지를 집속,발산하는 장치.</t>
  </si>
  <si>
    <t>세화42.0%</t>
  </si>
  <si>
    <t>24281</t>
  </si>
  <si>
    <t>음향 리액턴스</t>
  </si>
  <si>
    <t>acoustic reactance</t>
  </si>
  <si>
    <t>음파가 전파될 때 그 파면에 평행인 면에서의 음압을 그 면을 통과하는 파동의 체적속도로 나눈 양의 허수부. →리액턴스.</t>
  </si>
  <si>
    <t>24282</t>
  </si>
  <si>
    <t>음향 모형</t>
  </si>
  <si>
    <t>acoustic model</t>
  </si>
  <si>
    <t>건축설계의 가부나 실내의 음장의 음향 현상을 예측하고 평가하기 위해 사용하는, 실물과 물리적인 상사(相似)규칙을 유지한 모형. →축척 모델.</t>
  </si>
  <si>
    <t>세화72.3%</t>
  </si>
  <si>
    <t>24283</t>
  </si>
  <si>
    <t>음향 반사판</t>
  </si>
  <si>
    <t>sound reflecting board</t>
  </si>
  <si>
    <t>무대 위의 소리가 다른 공간으로 빠져나가는 것을 방지하고 유효하게 객석측으로 보내든지 무대 연주자에게 그 반사음의 일부를 되돌리든지 할 목적으로 설치하는 반사판. →뜬구름.</t>
  </si>
  <si>
    <t>세화67.3%</t>
  </si>
  <si>
    <t>24284</t>
  </si>
  <si>
    <t>음향 방사</t>
  </si>
  <si>
    <t>sound radiation</t>
  </si>
  <si>
    <t>음파의 에너지가 음원에서 고체,액체,기체 등의 매질을 통하여 방출되는 현상.</t>
  </si>
  <si>
    <t>24285</t>
  </si>
  <si>
    <t>음향 설비</t>
  </si>
  <si>
    <t>sound systems</t>
  </si>
  <si>
    <t>소리를 확장시키거나 효과음을  재생시키며, 프로그램을 조정, 기록하고 실내 잔향을 제어하기 위해 홀이나 스튜디오 등에 설치한 시설 전체를 말한다.</t>
  </si>
  <si>
    <t>24286</t>
  </si>
  <si>
    <t>음향 스티프니스</t>
  </si>
  <si>
    <t>acoustic stiffness</t>
  </si>
  <si>
    <t>진동 각주파수로 나눈 것이 음향 리액턴스가 되는 양. (스티프니스)</t>
  </si>
  <si>
    <t>24287</t>
  </si>
  <si>
    <t>음향 스펙트럼</t>
  </si>
  <si>
    <t>sound spectrum</t>
  </si>
  <si>
    <t>소리가 매질속에 있을 때 매질 압력의 변화량, 음의 강도 등을 주파수의 함수로서 표시한 것. (=스펙트럼)</t>
  </si>
  <si>
    <t>24288</t>
  </si>
  <si>
    <t>음향 실험실</t>
  </si>
  <si>
    <t>acoustical laboratory</t>
  </si>
  <si>
    <t>음향 측정이나 이와 관련한 실험, 연구를 위해 사용되는 방. →잔향실, 무향실.</t>
  </si>
  <si>
    <t>24289</t>
  </si>
  <si>
    <t>격자창</t>
  </si>
  <si>
    <t>lattice window, 格子窓</t>
  </si>
  <si>
    <t>① 사각형 혹은 마름모 모양의 격자형 창살을 일정하게 배열하여 만든 창. ② 인방에 살대를 나란히 세워 만든 창.</t>
  </si>
  <si>
    <t>2429</t>
  </si>
  <si>
    <t>음향 에너지</t>
  </si>
  <si>
    <t>sound energy</t>
  </si>
  <si>
    <t>매질 속 어떤 부분의 전 에너지 중 음파가 존재하지 않을 때의 에너지를 뺀 에너지.</t>
  </si>
  <si>
    <t>24290</t>
  </si>
  <si>
    <t>음향 에너지 밀도</t>
  </si>
  <si>
    <t>sound energy density</t>
  </si>
  <si>
    <t>음장 내의 어떤 점을 포함한 미소 부분의 음향 에너지와 그 미소 부분 체적과의 비.</t>
  </si>
  <si>
    <t>24291</t>
  </si>
  <si>
    <t>음향 에너지 밀도 레벨</t>
  </si>
  <si>
    <t>sound energy density level</t>
  </si>
  <si>
    <t>음장내의 미소 부분에 포함된 음향에너지와 그 미소 부분의 체적과의 비를 데시벨로 표시한 양. (=소리의 에너지 밀도 레벨)</t>
  </si>
  <si>
    <t>24292</t>
  </si>
  <si>
    <t>음향 임피던스</t>
  </si>
  <si>
    <t>acoustic impedance</t>
  </si>
  <si>
    <t>음파가 전파될 때 그 면에 대한 음압과 체적 속도와의 복소비. (=임피던스)</t>
  </si>
  <si>
    <t>24293</t>
  </si>
  <si>
    <t>음향 임피던스 밀도</t>
  </si>
  <si>
    <t>acoustic impedance for unit area</t>
  </si>
  <si>
    <t>음향계의 특정부분에 정현파의 음압을 가했을 때 그 부분에서 발생하는 입자 속도에 대한 음압의 비.</t>
  </si>
  <si>
    <t>24294</t>
  </si>
  <si>
    <t>음향 임피던스비</t>
  </si>
  <si>
    <t>음장 내 한 점에서의 음압과 입자 속도와의 복소비(復素比). 임피던스 비율은 거의 주파수와 무관한 음장 내 한 점에서의 음압과 입자 속도와의 복소비(復素比). 임피던스 비율은 거의 주파수와 무관한 주파수 영역에 대해 주어진다.</t>
  </si>
  <si>
    <t>24295</t>
  </si>
  <si>
    <t>음향 저항</t>
  </si>
  <si>
    <t>acoustic resistance</t>
  </si>
  <si>
    <t>음향 임피던스의 실수부. 전파 매질의 내부 마찰에 의해 생긴다.</t>
  </si>
  <si>
    <t>24296</t>
  </si>
  <si>
    <t>음향 조정실</t>
  </si>
  <si>
    <t>sound booth; mixing booth</t>
  </si>
  <si>
    <t>음향 설비의 조작이나 제어를 하기 위한 방으로 공연장, 극장 등에서 확성이나 연출 효과를 위해 사용된다.</t>
  </si>
  <si>
    <t>24297</t>
  </si>
  <si>
    <t>음향 조정탁</t>
  </si>
  <si>
    <t>audio mixing console</t>
  </si>
  <si>
    <t>음악이나 음성의 녹음, 재생, 확성 등을 조종하거나  기기 전환 등의 조작을 집중적으로 하는 탁상의 장치. →조정탁.</t>
  </si>
  <si>
    <t>24298</t>
  </si>
  <si>
    <t>음향 중심</t>
  </si>
  <si>
    <t>acoustic center; effective center</t>
  </si>
  <si>
    <t>음원에서 충분히 떨어진 곳에서 구면파가 한 점에서 발산하는 것처럼 보일 때의 그 구면파 중심.</t>
  </si>
  <si>
    <t>24299</t>
  </si>
  <si>
    <t>IE</t>
  </si>
  <si>
    <t>industrial engineering</t>
  </si>
  <si>
    <t>공업 경영에 있어서 원가절감을 목적으로 조직제도, 관리의 종합적인 개선을 도모하기 위한 기법.</t>
  </si>
  <si>
    <t>243</t>
  </si>
  <si>
    <t>격자천장</t>
  </si>
  <si>
    <t>格子天障</t>
  </si>
  <si>
    <t>반자를 여러 개의 井자 모양이 모인 것처럼 소란을 맞추어 짜고, 그 구멍마다 네모진 널조각의 개판을 얹어 만든 반자 ⇨우물반자(＝).</t>
  </si>
  <si>
    <t>2430</t>
  </si>
  <si>
    <t>음향 진동계</t>
  </si>
  <si>
    <t>acoustical and vibration system</t>
  </si>
  <si>
    <t>소리나 진동을 포함한 매질, 기구, 회로, 및 이들을 발생시키거나 전달하는 계통의 총칭.</t>
  </si>
  <si>
    <t>24300</t>
  </si>
  <si>
    <t>음향 출력</t>
  </si>
  <si>
    <t>sound power (of a source); output power of sound</t>
  </si>
  <si>
    <t>단위 시간 사이에 음원에서 복사되는 전 음향 에너지. →음향 파워.</t>
  </si>
  <si>
    <t>24301</t>
  </si>
  <si>
    <t>음향 출력 레벨</t>
  </si>
  <si>
    <t>sound power level (of a source)</t>
  </si>
  <si>
    <t>어떤 음향 출력과 기준 음향 출력과의 비의 상용 로그를 10배 한 값. 기준 음향 출력은 1pW.</t>
  </si>
  <si>
    <t>24302</t>
  </si>
  <si>
    <t>음향 컴플라이언스</t>
  </si>
  <si>
    <t>acoustic compliance</t>
  </si>
  <si>
    <t>음향 스티프니스의 역수. (=컴플라이언스)</t>
  </si>
  <si>
    <t>24303</t>
  </si>
  <si>
    <t>음향 투과 손실</t>
  </si>
  <si>
    <t>sound transmission loss; sound reduction index</t>
  </si>
  <si>
    <t>벽 등의 재료에 입사하는 음향 파워와 투과한 음향 파워와의 비의 상용 로그를 10배 한 값.</t>
  </si>
  <si>
    <t>24304</t>
  </si>
  <si>
    <t>음향 파워</t>
  </si>
  <si>
    <t>sound power (through a surface element)</t>
  </si>
  <si>
    <t>어떤 지정된 면을 단위 시간에 통과하는 음향 에너지. →음향출력. 국제 단위계의 단위로는 와트를 사용한다.</t>
  </si>
  <si>
    <t>24305</t>
  </si>
  <si>
    <t>음향 파워 레벨</t>
  </si>
  <si>
    <t>acoustic power level; sound power level</t>
  </si>
  <si>
    <t>어떤 음향 출력과 기준의 음향 출력과의 비에 상용로그를 취해 10배 한 양. 기준의 음향 파워는 1pW. (=PWL) →음향 출력 레벨.</t>
  </si>
  <si>
    <t>24306</t>
  </si>
  <si>
    <t>음향 필터</t>
  </si>
  <si>
    <t>단면적을 급격히 변화시켜 임피던스의 부정합에 의한 소리의 반사를 이용해서 소리를 감쇠시키는 공동형(空洞形) 필터.</t>
  </si>
  <si>
    <t>24307</t>
  </si>
  <si>
    <t>음향설계</t>
  </si>
  <si>
    <t>acoustic design, 音響設計</t>
  </si>
  <si>
    <t>① 건물의 용도에 따라 음향을 조절하기 위한 건축상의 설계. 사용 목적에 따라 잔향 시간을 조절하고 해로운 소리나 진동을 없도록 하는 일이다. ② 생활환경을 조용한 상태로 유지하고 강연이나 음악을 적당한 음향상태에서 들으며, 생산을 높이고 생활을 즐길 수 있는 환경을 설계하는 것. ③ 근대적 설계기술로서 발전해온 것은 1895년 미국의 물리학자 세빈(W. C. Sabine)이 하버드(Harvard)대학의 연구로 실내의 음향상태(音響狀態)를 잔향시간(殘響時間)으로 표시한 이래의 일임. ④ 최근 전자공학(電子工學)의 급속한 발전에 따라 음향 측정의 기술이 현저히 진보하였으나 세이빈의 고안(考案)이 그대로 계승되고 있음. ⑤ 실내의 음향특성(特性)은 음향적(音響的) 제요인(諸要因)이 통합(統合)된 것으로 나타나므로 방의 종류‧사용목적에 따라 중점을 달리함. ⑥ 극장‧강당‧음악당 등에서의 효과적인 음향과 자동차 소음 등의 실내로의 침입방지, 사무실‧공장 등 소음 발생처 정숙화에 관한 연구 등으로 대별.</t>
  </si>
  <si>
    <t>24309</t>
  </si>
  <si>
    <t>음향재료</t>
  </si>
  <si>
    <t>acoustical materials, 音響材料</t>
  </si>
  <si>
    <t>① 음향을 특별히 고려하여 설계된 재료나 흡음,차음 등 방음을 목적으로 사용된 재료.</t>
  </si>
  <si>
    <t>24311</t>
  </si>
  <si>
    <t>음향처리</t>
  </si>
  <si>
    <t>acoustical treatment, 音響處理</t>
  </si>
  <si>
    <t>흡음재(吸音材)를 이용하는 것에 의해 음향적인 결점을 수정하거나 실내에서의 소리 울림을 원하는 상태로 만드는 일.</t>
  </si>
  <si>
    <t>기문당65.1%</t>
  </si>
  <si>
    <t>24312</t>
  </si>
  <si>
    <t>음향초점</t>
  </si>
  <si>
    <t>sound focus, 音響焦點</t>
  </si>
  <si>
    <t>음이 여러 가지 면에 반사해서 한 곳에  모인 점.</t>
  </si>
  <si>
    <t>24313</t>
  </si>
  <si>
    <t>음향출력</t>
  </si>
  <si>
    <t>output power of sound, 音響出力</t>
  </si>
  <si>
    <t>단위시간에 음원이 복사하는 소리 에너지의 양. 단위는 와트(W).</t>
  </si>
  <si>
    <t>24314</t>
  </si>
  <si>
    <t>음향측심기</t>
  </si>
  <si>
    <t>echo sounder, 音響測深器</t>
  </si>
  <si>
    <t>고주파의 초음파로 물 밑에서의 반사 파동을 잡아 해저의 깊이를 측정하는 기계.</t>
  </si>
  <si>
    <t>24315</t>
  </si>
  <si>
    <t>음향타일</t>
  </si>
  <si>
    <t>acoustical tile, 音響－</t>
  </si>
  <si>
    <t>tile과 비슷한 단체(單體), 또는 얇은 판 모양의 흡음재(吸音材).</t>
  </si>
  <si>
    <t>24316</t>
  </si>
  <si>
    <t>음향학</t>
  </si>
  <si>
    <t>acoustics, 音響學</t>
  </si>
  <si>
    <t>소리에 대한 과학. 소리의 발생, 전파, 진동, 성질 및 소리의 의해 일어나는 모든 현상을 다룬다. →건축 음향학.</t>
  </si>
  <si>
    <t>24317</t>
  </si>
  <si>
    <t>음향효과판</t>
  </si>
  <si>
    <t>acoustic board, 音響效果板</t>
  </si>
  <si>
    <t>①금속판‧경질섬유판‧합판‧석면시멘트판‧석고판 등에 작은 구멍을 뚫은 널을 만들어 콘크리트와 같은 딱딱한 벽에 공간을 두고 붙여 대는 판. ② 음향을 조절하기 위해 가공된 판으로 흡음판이라고도 함. ③ 흡음률이 큰 다공질재(多孔質材), 즉 연질섬유판(soft board)을 밑에 대고 그 위에 덮어씌우면 흡음 특성을 조절할 수 있음.</t>
  </si>
  <si>
    <t>24318</t>
  </si>
  <si>
    <t>음환경</t>
  </si>
  <si>
    <t>sound environment; acoustical environment</t>
  </si>
  <si>
    <t>소리나 진동이 존재하는 환경이나 그들을 다루는 영역의 총칭.</t>
  </si>
  <si>
    <t>24319</t>
  </si>
  <si>
    <t>격점하중</t>
  </si>
  <si>
    <t>load of panel joint, 格點荷重</t>
  </si>
  <si>
    <t>구조체의 절점에 작용하는 외부 하중.</t>
  </si>
  <si>
    <t>2432</t>
  </si>
  <si>
    <t>응결</t>
  </si>
  <si>
    <t>setting, 凝結</t>
  </si>
  <si>
    <t>① 모르타르 또는 콘크리트가 유동적인 상태에서 겨우 형체를 유지할 수 있을 정도로 엉키는 초기작용. ② 응결시간은 고온, 소량일수록 빠름. ③ 표준규격에는 15～25℃에 물을 부어 1시간 후에 응결이 시작, 10시간 이내에 끝날 것이 요구됨. ④ 시멘트의 물리적 성질의 하나.</t>
  </si>
  <si>
    <t>24321</t>
  </si>
  <si>
    <t>응결 시험</t>
  </si>
  <si>
    <t>setting time test</t>
  </si>
  <si>
    <t>적당한 수량을 첨가해서 표준 연도로 한 시멘트 페이스트에 비커 바늘을 찔러 넣어 시발과 종결의 시간을 측정한다.</t>
  </si>
  <si>
    <t>세화86.1%</t>
  </si>
  <si>
    <t>24323</t>
  </si>
  <si>
    <t>응결시간</t>
  </si>
  <si>
    <t>setting time, 凝結時間</t>
  </si>
  <si>
    <t>① 모르타르나 콘크리트가 응결하는 시간. ② ⇨응결.</t>
  </si>
  <si>
    <t>24326</t>
  </si>
  <si>
    <t>응결열</t>
  </si>
  <si>
    <t>condensate heat</t>
  </si>
  <si>
    <t>어떤 온도의 액체가 기체로 응축될 떄 발생하는 열량을 일컫는다. →응축열.</t>
  </si>
  <si>
    <t>24327</t>
  </si>
  <si>
    <t>응결지연제</t>
  </si>
  <si>
    <t>凝結遲延劑</t>
  </si>
  <si>
    <t>① 시멘트의 응결시간을 늦추기 위해 쓰는 재료. ② 고온에 의한 경화촉진을 방지하고, 콘크리트를 칠 때의 워커빌리티를 보유하며, 거푸집의 변형에 의한 콘크리트의 균열의 발생을 방지하는 등의 이점이 있음. ③ 서중콘크리트에는 지연제를 적당히 쓰는 것에 의해, 수송 중에 있어 슬럼프의 감소를 적게 할 수 있음. ④ 지연제로는 수산기(水酸基)를 포함하여 산 또는 염류‧리그닌슬후온산 또는 그의 염류 등이 있음.</t>
  </si>
  <si>
    <t>24328</t>
  </si>
  <si>
    <t>응결촉진제</t>
  </si>
  <si>
    <t>凝結促進劑</t>
  </si>
  <si>
    <t>① ⇨급결제. ② 모르타르나 콘크리트의 경화작용을 촉진시키는 약제이며, 염화칼슘(CaCl2)‧식염(NaCl)‧규산나트륨 등이 이용.</t>
  </si>
  <si>
    <t>24329</t>
  </si>
  <si>
    <t>응고</t>
  </si>
  <si>
    <t>액체 또는 기체가 고체가 되는 것.</t>
  </si>
  <si>
    <t>24330</t>
  </si>
  <si>
    <t>응고열</t>
  </si>
  <si>
    <t>heat of solidification</t>
  </si>
  <si>
    <t>응고시 발생하는 열량. 보통 1g의 물질이 고체로 변할 때 내는 열량을  말한다.</t>
  </si>
  <si>
    <t>24331</t>
  </si>
  <si>
    <t>응고점</t>
  </si>
  <si>
    <t>solidifing point</t>
  </si>
  <si>
    <t>일정한 압력에서 액체나 기체가 굳을 때의  때의 온도를 일컫는다.</t>
  </si>
  <si>
    <t>24332</t>
  </si>
  <si>
    <t>응급 위험도 판정</t>
  </si>
  <si>
    <t>rapid evaluation in post-disaster safety assessment</t>
  </si>
  <si>
    <t>재해의 피해를 입은 시설을 대상으로 2차 재해을 방지하기 위하여, 자격요건을 갖춘 판정사가 긴급적으로 조사하여 위험도를 판정하는 것.</t>
  </si>
  <si>
    <t>24333</t>
  </si>
  <si>
    <t>응급 주택</t>
  </si>
  <si>
    <t>emergency house</t>
  </si>
  <si>
    <t>지진, 태풍 등의 자연재해나 전쟁에 의해 발생한 이재민을 위해 응급으로 세우는 임시주택</t>
  </si>
  <si>
    <t>24334</t>
  </si>
  <si>
    <t>응급급수</t>
  </si>
  <si>
    <t>emergency water service, 應急給水</t>
  </si>
  <si>
    <t>급수시설 고장, 천재지변 등으로 수도 급수가 불가능해졌을 때 거점 급수, 운반 급수, 가설 급수 등의 임시 수단으로 물을 공급하는 일.</t>
  </si>
  <si>
    <t>24335</t>
  </si>
  <si>
    <t>응답</t>
  </si>
  <si>
    <t>response, 應答</t>
  </si>
  <si>
    <t>하나의 계가 외부로부터의 자극(입력)을 받을 때 나타내는 반응(출력). 구조 부문에서는 구조물의 지진이나 바람 등의 동적 외란에 의한 진동을 가리킨다.</t>
  </si>
  <si>
    <t>세화50.3%</t>
  </si>
  <si>
    <t>24336</t>
  </si>
  <si>
    <t>응답 계수</t>
  </si>
  <si>
    <t>동적인 외란에 대하여 진동계가 표시한 최대응답값을 구하기 위한 계수.</t>
  </si>
  <si>
    <t>24337</t>
  </si>
  <si>
    <t>응답 배율</t>
  </si>
  <si>
    <t>response magnification factor</t>
  </si>
  <si>
    <t>외부로부터의 자극(입력) 크기에 대한 반응(출력) 크기의 배율.</t>
  </si>
  <si>
    <t>24338</t>
  </si>
  <si>
    <t>응답 변위</t>
  </si>
  <si>
    <t>response displacement</t>
  </si>
  <si>
    <t>동적인 외란을 받아 진동계가 응답해서 생기는 변위.</t>
  </si>
  <si>
    <t>24339</t>
  </si>
  <si>
    <t>응답 스펙트럼</t>
  </si>
  <si>
    <t>response spectrum</t>
  </si>
  <si>
    <t>어떤 지진동이 일정한 감쇠 상수를 갖는 임의 주기의 한 질점계에 작용해서 생기는 최대 응답값을 질점계의 주기에 대하여 구성한 것.</t>
  </si>
  <si>
    <t>세화76.6%</t>
  </si>
  <si>
    <t>24340</t>
  </si>
  <si>
    <t>응답 전단력</t>
  </si>
  <si>
    <t>response shear force</t>
  </si>
  <si>
    <t>지진동 등의 동적 외란을 받은 진동계의 각 부분에 생기는 전단력.</t>
  </si>
  <si>
    <t>24341</t>
  </si>
  <si>
    <t>응답 해석</t>
  </si>
  <si>
    <t>response analysis</t>
  </si>
  <si>
    <t>진동계가 지진동 등의 동적 외란에 대해서 반응하는 상태를 역학 모델을 사용해서 수학적으로 분석하는 방법.</t>
  </si>
  <si>
    <t>24342</t>
  </si>
  <si>
    <t>응력</t>
  </si>
  <si>
    <t>stress, 應力</t>
  </si>
  <si>
    <t>하중 및 외력에 의하여 축방향력, 모멘트, 전단력이나 비틀림 등이 유발한 구조부재에 생기는 단위면적당 힘의 세기.  압축응력, 인장응력, 굽힘응력, 전단응력, 비틀림응력 등이 있다.</t>
  </si>
  <si>
    <t>24343</t>
  </si>
  <si>
    <t>응력 경로</t>
  </si>
  <si>
    <t>stress path</t>
  </si>
  <si>
    <t>흙의 압밀시험에서 작용하는 응력의 이력을 나타낸 선. ex) Mohr의 원</t>
  </si>
  <si>
    <t>24344</t>
  </si>
  <si>
    <t>응력 계산</t>
  </si>
  <si>
    <t>structural analysis</t>
  </si>
  <si>
    <t>하중 등 외력에 의하여 골조 내 부재에 일어나는 응력을 계산하는 것. 응력이 작으면 부재는 변형하더라도 원래의 제 모습을 유지하나 한도가 넘으면 크게 변형을 하거나 파괴되게 되므로 설계상 응력의 값이 일정 범위를 넘지 않도록 한다.</t>
  </si>
  <si>
    <t>24345</t>
  </si>
  <si>
    <t>응력 교란</t>
  </si>
  <si>
    <t>stress disturbance</t>
  </si>
  <si>
    <t>상대적으로 얇은 면 부재와 선 부재와 만나는 경계부분에서 막부재의 응력이 굽힘 부재의 응력의 발생에 의해 흩어지는 현상(ex : 스트럿-타이 모델에 해당 됨)</t>
  </si>
  <si>
    <t>24346</t>
  </si>
  <si>
    <t>응력 부식</t>
  </si>
  <si>
    <t>stress corrosion</t>
  </si>
  <si>
    <t>내부 또는 외부 응력이 존재하는 상태에서 부식이 급격하게 촉진되는 현상</t>
  </si>
  <si>
    <t>24347</t>
  </si>
  <si>
    <t>응력 상승률</t>
  </si>
  <si>
    <t>strength magnification factor</t>
  </si>
  <si>
    <t>금속재료에 하중을 가하여 항복점을 넘은 변형 후에 하중을 제거한 뒤 다시 하중을 가하면 영계수는 동일하나 항복점이 상승한다. 이에 의해 재료의 극한강도가 항복강도보다 커지는 비율을 응력 상승률 이라 한다.</t>
  </si>
  <si>
    <t>24348</t>
  </si>
  <si>
    <t>응력 성분</t>
  </si>
  <si>
    <t>stress component</t>
  </si>
  <si>
    <t>각 방향의 단면에 대해  x축, y축, z축 방향 등 특정 방향으로 작용하는 분력에 대한 응력도를 총칭</t>
  </si>
  <si>
    <t>24349</t>
  </si>
  <si>
    <t>격천장구조</t>
  </si>
  <si>
    <t>rib vaulting, 格天障構造</t>
  </si>
  <si>
    <t>고딕식 건축물의 장식에 적용되는 양식으로 격간이 있는 천장으로 된 구조</t>
  </si>
  <si>
    <t>2435</t>
  </si>
  <si>
    <t>응력 영향선</t>
  </si>
  <si>
    <t>stress influence line</t>
  </si>
  <si>
    <t>보 등의 구조체 상부에 이동하중이 발생하는 경우 재료의 어느 점에서의 응력은 하중 작용점의 위치에 의해 변화된다. 이 상태를 도시한 그림에서 어떤 지점에 있어서의 휨 모멘트 · 전단력이 어떻게 변화하는가를 알기 위한 선도.</t>
  </si>
  <si>
    <t>세화1.5%</t>
  </si>
  <si>
    <t>24350</t>
  </si>
  <si>
    <t>응력 완화</t>
  </si>
  <si>
    <t>stress relaxation</t>
  </si>
  <si>
    <t>(1)강재에 인장응력을 가해서 양단을 고정하여 일정한 길이로 유지시킬 경우 시간의 경과와 함께 일어나는 응력의 감소 현상. (2) 피씨강선, 피씨강재꼬임선, 피씨강봉 등을 소정의 하중으로 잡아당겨, 일정 변형상태를 유지할 때 시간의 경과에 따라서 하중이 저하하는 현상을 말한다. 10시간 이상의 시험을 하는 것이 일반적이나 120시간 또는 1,000시간의 장시간의 시험을 권하고 있다. 응력이완이라고도 함.</t>
  </si>
  <si>
    <t>24351</t>
  </si>
  <si>
    <t>응력 이력</t>
  </si>
  <si>
    <t>stress history</t>
  </si>
  <si>
    <t>부재나 재료가 지속적인 하중을 받을 때 그에 대한 지속적인 응력이발생한다. 이때, 과거에 경험한 응력에 대한 이력 성상을 말한다.</t>
  </si>
  <si>
    <t>24352</t>
  </si>
  <si>
    <t>응력 이완</t>
  </si>
  <si>
    <t>(1)강재에 인장응력을 가해서 양단을 고정하여 일정한 길이로 유지시킬 경우 시간의 경과와 함께 일어나는 응력의 감소 현상. (2) 피씨강선, 피씨강재꼬임선, 피씨강봉 등을 소정의 하중으로 잡아당겨, 일정 변형상태를 유지할 때 시간의 경과에 따라서 하중이 저하하는 현상을 말한다. 10시간 이상의 시험을 하는 것이 일반적이나 120시간 또는 1,000시간의 장시간의 시험을 권하고 있다. 응력완화라고도 함.</t>
  </si>
  <si>
    <t>세화0.9%</t>
  </si>
  <si>
    <t>24353</t>
  </si>
  <si>
    <t>응력 이차 곡면</t>
  </si>
  <si>
    <t>stress quadric</t>
  </si>
  <si>
    <t>입체적인 응력 상태에서 임의 방향의 작용하는 합응력 백터의 끝을 나타내는 곡면으로 3개의 주응력 방향을 주축으로 하는 타원체 형태의 곡면이 된다.</t>
  </si>
  <si>
    <t>24354</t>
  </si>
  <si>
    <t>응력 재배분</t>
  </si>
  <si>
    <t>stress redistribution</t>
  </si>
  <si>
    <t>탄성 응력 해석으로 구한 구조물의 부재별 각각의 부위에 대한 응력이 탄성영역을 초과하여 소성영역이 되면 그 영향으로 인한 응력의 변동에 따라 응력을 재배분하여 해석결과를 조정하는 것.</t>
  </si>
  <si>
    <t>24355</t>
  </si>
  <si>
    <t>응력 제거</t>
  </si>
  <si>
    <t>stress removal</t>
  </si>
  <si>
    <t>강재의 용접 이음부 근처에 생기는 잔류응력을 제거할 목적으로 하는 열처리의 일종으로 일정 온도로 가열한 후에 서서히 냉각함.</t>
  </si>
  <si>
    <t>24356</t>
  </si>
  <si>
    <t>응력 제어</t>
  </si>
  <si>
    <t>stress control</t>
  </si>
  <si>
    <t>구조체 및 재료시험 등에서 응력을 조절하며 변화를 주어 응력의 변화에 따른 변형의 변화를 측정하여 구조체 및 재료의 응력-변형 관계를 도출하는 방법.</t>
  </si>
  <si>
    <t>24357</t>
  </si>
  <si>
    <t>응력 중심 거리</t>
  </si>
  <si>
    <t>distance between tension and compression resultants</t>
  </si>
  <si>
    <t>부재 단면에서 인장측 합력 중심과 압축측 합력 중심과의 거리. 콘크리트 부재에서는 기호를 jd로 표시함. 부재 단면에 발생하는 모멘트를 구할때  사용.</t>
  </si>
  <si>
    <t>24358</t>
  </si>
  <si>
    <t>응력 진폭</t>
  </si>
  <si>
    <t>stress amplitude</t>
  </si>
  <si>
    <t>반복피로시험 등으로 부재에 생긴 응력의 변동 폭.</t>
  </si>
  <si>
    <t>24359</t>
  </si>
  <si>
    <t>응력 집중</t>
  </si>
  <si>
    <t>stress concentration</t>
  </si>
  <si>
    <t>단면의 급변 부위, 구멍, 결손 부위 등의 주변에서 현저하게 응력이 집중되는 것을 말함. 국부응력과 전단면의 공칭응력의 비를 응력집중계수 또는 집중계수라고 함.</t>
  </si>
  <si>
    <t>24360</t>
  </si>
  <si>
    <t>응력 타원</t>
  </si>
  <si>
    <t>stress ellipse</t>
  </si>
  <si>
    <t>단평면응력의 상태에 있는 물체 안의 한 점에서의 합응력의 크기가 그것이 작용하는 단면의 방향에 따라 변화하는 상태를 나타내는 타원. 또는 응력과 그 방향을 응력타원체의 도해법으로 구하는 것. 라메의응력타원이라고도 한다.</t>
  </si>
  <si>
    <t>24361</t>
  </si>
  <si>
    <t>응력 타원체</t>
  </si>
  <si>
    <t>stress ellipsoid</t>
  </si>
  <si>
    <t>응력을 응력 좌표계에 표시할 때 생성되는 타원체.</t>
  </si>
  <si>
    <t>24362</t>
  </si>
  <si>
    <t>응력 텐서</t>
  </si>
  <si>
    <t>stress tensor</t>
  </si>
  <si>
    <t>물체의 응력을 설명하기 위하여 도입된 텐서로, 구조물 중 임의점 주변의 응력 성분을 표시하는 행렬로서 대칭 구조임.</t>
  </si>
  <si>
    <t>24363</t>
  </si>
  <si>
    <t>응력 풀림</t>
  </si>
  <si>
    <t>stress annealing</t>
  </si>
  <si>
    <t>강재의 용접에 의해서 생기는 잔류응력을 제거하기위하여 실시되는 열처리 방법으로 구조용강의 경우에는 약 550°C~650°C의 온도범위로 일정시간을 유지한 뒤 냉각시킨다.</t>
  </si>
  <si>
    <t>24364</t>
  </si>
  <si>
    <t>응력 할증 계수</t>
  </si>
  <si>
    <t>stress magnification factor</t>
  </si>
  <si>
    <t>기존 구조물의 단면 내력의 검사에 사용하는 계수로서 극한강도 설계법으로 검토시 장기 또는 단기 응력에 곱하는 1보다 큰 계수. 설계시 극한강도 설계법에 의한 하중계수가 반영된 상태이면 1을 적용한다.</t>
  </si>
  <si>
    <t>24365</t>
  </si>
  <si>
    <t>응력 함수</t>
  </si>
  <si>
    <t>tress function</t>
  </si>
  <si>
    <t>선형 탄성체에서 표면에만 영향을 받는 탄성체의 변형을 표현하기 위한 평형 방정식에 대한 응력을 나타내는 함수.직선의 직사각형 빔의 굽힘 이론을 조사하기 위해 최초 개발된 함수.</t>
  </si>
  <si>
    <t>24366</t>
  </si>
  <si>
    <t>응력 해석</t>
  </si>
  <si>
    <t>stress analysis; structural analysis</t>
  </si>
  <si>
    <t>구조물에 외력이 작용할 때 발생하는 응력을  해석하는 것.</t>
  </si>
  <si>
    <t>24367</t>
  </si>
  <si>
    <t>응력-변형 관계</t>
  </si>
  <si>
    <t>stress- strain relation</t>
  </si>
  <si>
    <t>예상되는 외력에 대해 부재에 발생할 응력을 계산하는 것.</t>
  </si>
  <si>
    <t>24368</t>
  </si>
  <si>
    <t>응력계산</t>
  </si>
  <si>
    <t>stress analysis, 應力計算</t>
  </si>
  <si>
    <t>① 주응력의 등고선 형태 표현② 응력 궤적의 접선 방향 : 주응력 방향③ 실선 : 인장, 점선 : 압축으로 표기</t>
  </si>
  <si>
    <t>24369</t>
  </si>
  <si>
    <t>견련페인트</t>
  </si>
  <si>
    <t>paste paint, 堅練paint</t>
  </si>
  <si>
    <t>① [안료를 딱딱하게 이겨서 만든] 풀덩이 같은 [단단한] 페인트. ② 보일유로 녹여서 씀. ③ 주로 도장(塗裝)업자가 사용함. ④ 견련시키는 기름은 정제유 또는 많은 끓이지 않은 가공유 등을 쓰며, 견련 상태를 좋게 하기 위하여 스테아린이나 지방산의 금속 비누를 첨가하여 반죽함. ⑤ 사용시 보일유로 녹이는 어려움은 있으나, 도장의 목적에 적합하게 자유로이 조합할 수 있으며, 저장 중 쉽게 변질되지 않고, 기후 풍토가 다른 곳에서도 적당히 조합하여 쓸 수가 있다. 보통 페인트로 사용하는 외에, 특수하게 조합하여 바닥칠용 도료로도 사용하며, 또 겹칠용으로나 퍼티(putty)로도 사용.</t>
  </si>
  <si>
    <t>2437</t>
  </si>
  <si>
    <t>응력궤적</t>
  </si>
  <si>
    <t>stress trajectory, 應力軌跡</t>
  </si>
  <si>
    <t>응력을 말한다. 단위 면적당 힘 이라는것을 강조할 때 응력도라고 한다.</t>
  </si>
  <si>
    <t>24371</t>
  </si>
  <si>
    <t>응력도</t>
  </si>
  <si>
    <t>stress diagram</t>
  </si>
  <si>
    <t>뼈대 각부에 생기고 있는 응력의 크기를 도시한 것. 응력의 크기는 재축(材軸)에 직각으로 어떤 척도로 나타낸다. 축방향 응력도(A. F. D 또는 Q도), 휨 모멘트도(B.M.D. 또는 M도)가 있다.</t>
  </si>
  <si>
    <t>24372</t>
  </si>
  <si>
    <t>응력도-변형도 곡선</t>
  </si>
  <si>
    <t>stress-strain curve</t>
  </si>
  <si>
    <t>부재에 작용하는 하중에 의해 부재 내부에 생기는 응력과 변형의 관계를 나타내는 곡선이다. 부재의 비례한계, 탄성한계, 항복점, 세기, 신장률 등의 역학적 성질을 표시하기 위해 사용하며, 공칭응력과 공칭변형률을 사용하여 나타낸다. 보통 재료시험기로 단축인장, 압축 등의 시험을 통해 얻는다</t>
  </si>
  <si>
    <t>24373</t>
  </si>
  <si>
    <t>응력도①</t>
  </si>
  <si>
    <t>intensity of stress, stress intensity, 應力度</t>
  </si>
  <si>
    <t>부재 내에 발생하는 단위 면적당 응력의 크기. t/cm2, kg/cm2, Mpa(N/mm2)</t>
  </si>
  <si>
    <t>24374</t>
  </si>
  <si>
    <t>응력도②</t>
  </si>
  <si>
    <t>stress diagram, 應力圖</t>
  </si>
  <si>
    <t>구조물에 외력이 작용할 때 발생하는 응력의 크기를 도시화 한 것.</t>
  </si>
  <si>
    <t>24375</t>
  </si>
  <si>
    <t>응력법</t>
  </si>
  <si>
    <t>應力法</t>
  </si>
  <si>
    <t>부정정 구조물을 해석하는 방법 중 하나로, 주어진 구조물의 부정정력을 미지수로 취하여 방정식을 세우는 방법.(변위일치법, 3연 모멘트법, 최소일의 방법이 있다.)</t>
  </si>
  <si>
    <t>24376</t>
  </si>
  <si>
    <t>응력변형도곡선</t>
  </si>
  <si>
    <t>stress- strain curve, 應力變形度曲線</t>
  </si>
  <si>
    <t>부재에 작용하는 하중에 의해 부재 내부에 생기는 응력과 변형의 관계를 나타내는 곡선이다. 부재의 비례한계, 탄성한계, 항복점, 세기, 신장률 등의 역학적 성질을 표시하기 위해 사용하며, 공칭응력과 공칭변형률을 사용하여 나타낸다. 보통 재료시험기로 단축인장, 압축 등의 시험을 통해 얻는다.</t>
  </si>
  <si>
    <t>24377</t>
  </si>
  <si>
    <t>응력변형도선도</t>
  </si>
  <si>
    <t>stress- strain diagram, 應力變形度線圖</t>
  </si>
  <si>
    <t>재료의 시편에 외력을 가했을때의 응력과 변형을 측정하여 나타낸 그래프이다.</t>
  </si>
  <si>
    <t>24378</t>
  </si>
  <si>
    <t>응력변형률도</t>
  </si>
  <si>
    <t>應力變形率圖</t>
  </si>
  <si>
    <t>세로축에 응력, 가로축에 변형률을 적용하여 응력과 변형률의 관계를 나타내는 선도이다.</t>
  </si>
  <si>
    <t>24379</t>
  </si>
  <si>
    <t>견마대철</t>
  </si>
  <si>
    <t>strap, 牽馬帶鐵</t>
  </si>
  <si>
    <t>⇨안장쇠(＝).</t>
  </si>
  <si>
    <t>2438</t>
  </si>
  <si>
    <t>응력변형률선도</t>
  </si>
  <si>
    <t>재료의 응력과 변형률의 관계를 나타낸 곡선.</t>
  </si>
  <si>
    <t>24380</t>
  </si>
  <si>
    <t>응력스트레스곡선</t>
  </si>
  <si>
    <t>24381</t>
  </si>
  <si>
    <t>응력스트레인선도</t>
  </si>
  <si>
    <t>24382</t>
  </si>
  <si>
    <t>응력완화</t>
  </si>
  <si>
    <t>stress relaxation, 應力緩和</t>
  </si>
  <si>
    <t>① 동일한 변형상태에서 응력도의 변형이 일어나는 현상. ② P.C강재에 인장응력을 가하고 양단을 고정하여 일정한 거리로 유지하였을 때, 변형의 큰 변화 없이도 시간의 경과에 따라 일어나는 완화현상.</t>
  </si>
  <si>
    <t>24383</t>
  </si>
  <si>
    <t>응력원</t>
  </si>
  <si>
    <t>stress circle, 應力圓</t>
  </si>
  <si>
    <t>주응력의 최솟값, 최댓값을 도해적으로 나타낸 것. 수직응력과 전단응력을 작도적으로 구할때 사용되는 원이다. (=)모르의 응력원</t>
  </si>
  <si>
    <t>24384</t>
  </si>
  <si>
    <t>응력제거</t>
  </si>
  <si>
    <t>stress relief, 應力除去</t>
  </si>
  <si>
    <t>① 용접으로 생긴 잔류응력을 제거하는 것. ② 응력을 제거하는 방법에는 용접부를 가열하는 방법과 기계적 처리를 하는 등의 두 가지가 있음. ③ 잔류응력을 제거하는 방법으로써 널리 사용되는 방법은 응력제거 풀림이다. 이 방법은 용접물 전체를 노 속에서 가열하거나 국부적으로 가열하여, 적당한 고온으로 유지한 후에 서서히 냉각시킴.</t>
  </si>
  <si>
    <t>24385</t>
  </si>
  <si>
    <t>응력제거풀림</t>
  </si>
  <si>
    <t>stress relief annealing, 應力除去－</t>
  </si>
  <si>
    <t>①용접에 의해서 생긴 잔류응력을 제거하기 위한 열처리 수단의 하나. ② 구조용 강의 경우에는 약 550～650℃의 온도, 범위로 일정한 시간을 유지하였다가 노 속에서 냉각시킴.</t>
  </si>
  <si>
    <t>24386</t>
  </si>
  <si>
    <t>응력제어</t>
  </si>
  <si>
    <t>stress control, 應力制御</t>
  </si>
  <si>
    <t>재료에 주는 응력을 단계적으로 일정한 속도로 조금씩 증가시켜 응력과 변형률의 관계를 측정하는 것.</t>
  </si>
  <si>
    <t>24387</t>
  </si>
  <si>
    <t>응력조합</t>
  </si>
  <si>
    <t>composition of stress, 應力調合</t>
  </si>
  <si>
    <t>휨, 전단, 인장, 압축, 비틀림 등 둘 이상의 응력이 조합되어있는 상태.</t>
  </si>
  <si>
    <t>24388</t>
  </si>
  <si>
    <t>응력중심거리</t>
  </si>
  <si>
    <t>distance between center of tension and compression, 應力中心距離</t>
  </si>
  <si>
    <t>휨 모멘트를 받는 부재의 단면에서 압축 응력 중심과 인장응력 중심사이의 거리.</t>
  </si>
  <si>
    <t>24389</t>
  </si>
  <si>
    <t>응력중심거리비</t>
  </si>
  <si>
    <t>ratio of internal lever arm, 應力中心距離比</t>
  </si>
  <si>
    <t>철근콘크리트 부재에서 응력중심거리에 대한 유효춤의 비.</t>
  </si>
  <si>
    <t>24390</t>
  </si>
  <si>
    <t>응력집중</t>
  </si>
  <si>
    <t>stress concentration, 應力集中</t>
  </si>
  <si>
    <t>① 모재 또는 용접부에 형상적인 노치(notch)나 조직의 불연속이 있을 때, 응력이 이곳에 국부적으로 집중되는 현상. ② 재의 단면이 급격히 변화하는 경우 그 부분의 응력이 다른 부분에 비하여 집중하는 것.</t>
  </si>
  <si>
    <t>24391</t>
  </si>
  <si>
    <t>응력타원</t>
  </si>
  <si>
    <t>ellipse of stress, 應力楕圓</t>
  </si>
  <si>
    <t>단면의 한 점에서 응력의 크기와 방향의 변화를 평면상에 도시적으로 표현한 타원.</t>
  </si>
  <si>
    <t>24392</t>
  </si>
  <si>
    <t>응력휨도</t>
  </si>
  <si>
    <t>stress-strain diagram, 應力－圓</t>
  </si>
  <si>
    <t>24393</t>
  </si>
  <si>
    <t>응용역학</t>
  </si>
  <si>
    <t>applied mechanics, 應用力學</t>
  </si>
  <si>
    <t>공학, 기술 분야의 역학적인 현상을 다루는 학문이다. 재료역학, 구조역학 등 모든 공학분야에 적용되는 기초학문.</t>
  </si>
  <si>
    <t>24395</t>
  </si>
  <si>
    <t>응용탄성학</t>
  </si>
  <si>
    <t>applied elasticity, 應用彈性學</t>
  </si>
  <si>
    <t>공학, 기술분야의 역학적인 현상을 다루는 학문으로, 탄성이론을 기본으로 하는 학문이다. 재료역학의 기초이론을 뒷받침하고 구조물 설계의 기반이 된다.</t>
  </si>
  <si>
    <t>24396</t>
  </si>
  <si>
    <t>응접실</t>
  </si>
  <si>
    <t>drawing room, reception room, 應接室</t>
  </si>
  <si>
    <t>손님을 맞아들여 접대하기 위하여 마련된 방</t>
  </si>
  <si>
    <t>24397</t>
  </si>
  <si>
    <t>응집</t>
  </si>
  <si>
    <t>coagulation; cohesion</t>
  </si>
  <si>
    <t>배수 중의 부유물올 응집제 등을 사용해서 전기적으로 중화시켜 대형화하여 침전이 잘 되게하는 것. →응집 침전법.</t>
  </si>
  <si>
    <t>24398</t>
  </si>
  <si>
    <t>IEC 규격</t>
  </si>
  <si>
    <t>International Electro technical Commission standard</t>
  </si>
  <si>
    <t>국제 전기 표준 회의 규격.</t>
  </si>
  <si>
    <t>244</t>
  </si>
  <si>
    <t>견목재</t>
  </si>
  <si>
    <t>hard wood, 堅木材</t>
  </si>
  <si>
    <t>①목질이 굳은 활엽수를 제재한 목재(⇦). ② 연목재.</t>
  </si>
  <si>
    <t>2440</t>
  </si>
  <si>
    <t>응집 파괴</t>
  </si>
  <si>
    <t>cohesive failure</t>
  </si>
  <si>
    <t>주로 접착제 또는 실링재에 의한 접합부에서 접착제 또는 실링재 내부가 파괴하는 현상. ←→계면 파괴 .</t>
  </si>
  <si>
    <t>24400</t>
  </si>
  <si>
    <t>응집침전법</t>
  </si>
  <si>
    <t>coagulating sedimentation, 凝集沈澱法</t>
  </si>
  <si>
    <t>① 폐수처리에 있어서 침전법의 일종. ② 일반적인 침전법에서 제거하기 어려운 미세한 물질 등은 황산알루미늄‧염화 제2철에 의한 응집제를 주입하여 입자를 크게 만들어 급속히 침전시키는 것으로 폐수 중의 용해성 물질 및 세균을 일부 흡착하고 하수 중의 불순물을 침전 제거하는 방법.</t>
  </si>
  <si>
    <t>24402</t>
  </si>
  <si>
    <t>응축</t>
  </si>
  <si>
    <t>condensation, 凝縮</t>
  </si>
  <si>
    <t>기체 상태에 있는 물질의 압력을 일정하게 유지하면서 온도를 낮추든지 온도를 일정하게 유지하면서 압력을 증대하여 증기압 곡선상의 상태(기체상의 압력 · 온도 한계)가 될 때 물질이 액체상태로 바뀌는 것을 말한다. →응결.</t>
  </si>
  <si>
    <t>24403</t>
  </si>
  <si>
    <t>응축 압력</t>
  </si>
  <si>
    <t>냉동 사이클에서 어떤 압력하에서 응축할 때의 냉매 압력.</t>
  </si>
  <si>
    <t>24404</t>
  </si>
  <si>
    <t>응축 온도</t>
  </si>
  <si>
    <t>냉동 사이클에서 어떤 압력하에서 응축할 때의 냉매 온도.</t>
  </si>
  <si>
    <t>24405</t>
  </si>
  <si>
    <t>응축기</t>
  </si>
  <si>
    <t>condenser, 凝縮機</t>
  </si>
  <si>
    <t>① 기체를 액체상태로 응축시키기 위하여 기체로부터 열을 제거하는 증기 기관의 장치. 증기압축 냉동기,흡수 냉동기의 고압측, 증기기관에서는 복수기로 일컬어지는 저압측을 일컫는다. ② 설비용어.</t>
  </si>
  <si>
    <t>기문당43.4%</t>
  </si>
  <si>
    <t>24406</t>
  </si>
  <si>
    <t>응축수</t>
  </si>
  <si>
    <t>condensate, 凝縮水</t>
  </si>
  <si>
    <t>증기가 난방용 방열시 배관 또는 다른 부분에서 냉각 응축된 물.</t>
  </si>
  <si>
    <t>24407</t>
  </si>
  <si>
    <t>응축수 펌프</t>
  </si>
  <si>
    <t>condenser pump</t>
  </si>
  <si>
    <t>중력 환수식 증기 난방 장치의 냉각 응축된 물을 다시 보일러로 급수하는 펌프.</t>
  </si>
  <si>
    <t>세화76.7%</t>
  </si>
  <si>
    <t>24408</t>
  </si>
  <si>
    <t>응축열</t>
  </si>
  <si>
    <t>응축시에 발생하는 열량. →응결열. ↔증발열.</t>
  </si>
  <si>
    <t>24409</t>
  </si>
  <si>
    <t>응축온도</t>
  </si>
  <si>
    <t>condensing temperature, 凝縮溫度</t>
  </si>
  <si>
    <t>응축이 일어날 때의 온도.</t>
  </si>
  <si>
    <t>24410</t>
  </si>
  <si>
    <t>응화</t>
  </si>
  <si>
    <t>⇨백화(＝).</t>
  </si>
  <si>
    <t>24411</t>
  </si>
  <si>
    <t>응회석</t>
  </si>
  <si>
    <t>tuff, 凝灰石</t>
  </si>
  <si>
    <t>① 화산에서 분출되는 화산재가 떨어져서 쌓여 응고된 것. ② 화산재‧화산모래‧화산자갈 등이 섞여서 굳어진 것으로 석질은 다공질의 것이 많고 내화도가 높고 조잡하므로 구조재는 부적당하고 특수장식재나 경량 골재‧내화재 등에 사용. ③ ⇨응회암(＝).</t>
  </si>
  <si>
    <t>24412</t>
  </si>
  <si>
    <t>응회암</t>
  </si>
  <si>
    <t>tuff, 凝灰岩</t>
  </si>
  <si>
    <t>① 화산재의 응결로 된 암석. ② 강도는 약하고 흡수율이 높으며 풍화‧변색도 되기 쉽고 외관도 좋지 않다. 그러나 연질(軟質)‧경량(輕量)이므로 채석 가공이 용이하고 가격이 저렴하여 흔히 쓰임. ③ ⇨응회석(＝).</t>
  </si>
  <si>
    <t>24413</t>
  </si>
  <si>
    <t>의국</t>
  </si>
  <si>
    <t>doctor’s lounge</t>
  </si>
  <si>
    <t>병원과 같은 의료시설 등 에서 의사들이 대기하는 방.</t>
  </si>
  <si>
    <t>24414</t>
  </si>
  <si>
    <t>의료 가스</t>
  </si>
  <si>
    <t>medical gas</t>
  </si>
  <si>
    <t>병원에 입원 가료중인 환자의 치료와 요양을 목적으로 환자에게 필요한 의료용 가스로 산소, 이산화질소, 질소 등이 있다.</t>
  </si>
  <si>
    <t>24415</t>
  </si>
  <si>
    <t>의료 보건 시설</t>
  </si>
  <si>
    <t>health service facilities</t>
  </si>
  <si>
    <t>24416</t>
  </si>
  <si>
    <t>의료시설</t>
  </si>
  <si>
    <t>醫療施設</t>
  </si>
  <si>
    <t>종합병원, 병원, 치과병원, 한방병원, 진료소, 노인 보건 시설 등을 포함하며 의료 서비스를 제공하는 시설을 말함</t>
  </si>
  <si>
    <t>임영환</t>
  </si>
  <si>
    <t>24419</t>
  </si>
  <si>
    <t>견석</t>
  </si>
  <si>
    <t>hard stone</t>
  </si>
  <si>
    <t>2442</t>
  </si>
  <si>
    <t>의료용 싱크대</t>
  </si>
  <si>
    <t>medical sink; clinical sink</t>
  </si>
  <si>
    <t>병원이나 진료소에서 사용하는 것을 목적으로 만들어진 특수한 싱크대로, 급수 조작을 무릎이나 팔꿈치 등 손가락 이외의 부위를 사용해서 할 수 있도록 제작된 싱크대</t>
  </si>
  <si>
    <t>24420</t>
  </si>
  <si>
    <t>의료지구</t>
  </si>
  <si>
    <t>medical district, 醫療地區</t>
  </si>
  <si>
    <t>도시계획법에 규정된 지구단위계획을 변형시킨 특별지구단위계획에서 의료서비스로 특화된 지구를 말한다. 대규모 종합병원, 요양병원 등의 의료시설을 집중적으로 유치하기 위해 지정된 특별용도지구이며, 의료특화지구라고도 한다.</t>
  </si>
  <si>
    <t>24421</t>
  </si>
  <si>
    <t>의복 기후</t>
  </si>
  <si>
    <t>피부와 바깥 환경 사이에 개재하는 의복 및 그 속의 공기층 온도 · 습도 등의 상태를 체감， 생리 반응 등에서 기후와 비교하여 한 말.</t>
  </si>
  <si>
    <t>24423</t>
  </si>
  <si>
    <t>의사 동적 실험</t>
  </si>
  <si>
    <t>pseudo-dynamic test</t>
  </si>
  <si>
    <t>가상의 동적 시스템 모형을 컴퓨터를 사용하여 구조물의 동적거동을 수행하는 실험, 유사동적실험</t>
  </si>
  <si>
    <t>24424</t>
  </si>
  <si>
    <t>의사 응답 스펙트럼</t>
  </si>
  <si>
    <t>pseudo response spectrum</t>
  </si>
  <si>
    <t>구조물의 응답이 조화함수로 표현될 수 있다는 가정하에 가속도응답스펙트럼과 속도응답스펙트럼을 변위응답스펙트럼으로부터 실제와 유사하게 표시한 스펙트럼</t>
  </si>
  <si>
    <t>24425</t>
  </si>
  <si>
    <t>의사결정흐름계획공정표</t>
  </si>
  <si>
    <t>decision flow networks, 意思決定－計劃工程表</t>
  </si>
  <si>
    <t>① 네트워크(⇦)의 용어. ② ｢decision trees｣ ｢decision diagram｣ 등으로 불리며, 특히 축차결정(逐次決定)을 포함하는 문제의 묘사와 분석의 강력한 수단이 됨. ③ 약호 ：｢DFN｣.</t>
  </si>
  <si>
    <t>24427</t>
  </si>
  <si>
    <t>의사당</t>
  </si>
  <si>
    <t>議事堂</t>
  </si>
  <si>
    <t>의회정치체제에서 국회의원들이 입법활동을 비롯한 제반 의회기능을 수행하기 위해서 함께 모여 회의를 여는 장소. 한 나라의 민주주의와 민권을 상징하는 건물임.</t>
  </si>
  <si>
    <t>24428</t>
  </si>
  <si>
    <t>의사창</t>
  </si>
  <si>
    <t>virtual window</t>
  </si>
  <si>
    <t>창의 생리 · 심리적 효과를 얻기 위해 내벽에 마련된 가짜 창. 미닫이 등의 뒷면에 단순히 조명을 넣은 것부터 태양빛에 의해 제어하는 것， 경관이나 소리의 정보를 제시하는 것까지 있다.</t>
  </si>
  <si>
    <t>24429</t>
  </si>
  <si>
    <t>의석</t>
  </si>
  <si>
    <t>擬石</t>
  </si>
  <si>
    <t>⇨모조석(＝).</t>
  </si>
  <si>
    <t>24431</t>
  </si>
  <si>
    <t>의식 조사</t>
  </si>
  <si>
    <t>study (survey) of attitude</t>
  </si>
  <si>
    <t>피조사자의 주관적인 의식에 관한 조사. 가족·계급·민족·국가·인종·신분·도덕·종교·정치 의식등 넓은 의미의 이데올로기에 관한 조사.        .</t>
  </si>
  <si>
    <t>24433</t>
  </si>
  <si>
    <t>의자</t>
  </si>
  <si>
    <t>chair, stool, 椅子</t>
  </si>
  <si>
    <t>앉는 기구의 총칭으로 등받이, 시트, 다리로 이루어진 가구를 말한다. 서구의 의자 기원은 고대 이집트에서 시작되었으며, 중세까지는 주로 지위의 상징이었고, 18세기경부터 서민 생활에서 쓰이게 되었다.</t>
  </si>
  <si>
    <t>24434</t>
  </si>
  <si>
    <t>의장</t>
  </si>
  <si>
    <t>시각을 통하여 미감을 일으키며 물품의 형상, 모양, 색채 또는 이들을 결합한 것을 말한다. 디자인이라는 외래어의 우리말로 사용되기도 하지만 개념상 차이가 있다.</t>
  </si>
  <si>
    <t>24438</t>
  </si>
  <si>
    <t>의좌위</t>
  </si>
  <si>
    <t>sitting posture on a chair</t>
  </si>
  <si>
    <t>의자 등에 앉아서 체중을 받치는 자세의 총칭</t>
  </si>
  <si>
    <t>24446</t>
  </si>
  <si>
    <t>이경관 이음</t>
  </si>
  <si>
    <t>fitting reducer; reducing fitting</t>
  </si>
  <si>
    <t>관지름이 다른 2개 이상의 관을 잇기 위한 관이름. 다만 리듀서는 제외된다.</t>
  </si>
  <si>
    <t>24449</t>
  </si>
  <si>
    <t>이계선</t>
  </si>
  <si>
    <t>rear lot line</t>
  </si>
  <si>
    <t>부지의 경계선. →배할선.</t>
  </si>
  <si>
    <t>24450</t>
  </si>
  <si>
    <t>이과 교실</t>
  </si>
  <si>
    <t>classroom for science</t>
  </si>
  <si>
    <t>중학교와 고등학교에서 관찰과 실험 등의 교과과정을 수행할 수 있도록 가구 및 설비가 갖춰진 교실</t>
  </si>
  <si>
    <t>24451</t>
  </si>
  <si>
    <t>이관식</t>
  </si>
  <si>
    <t>two pipe system</t>
  </si>
  <si>
    <t>열교환기(팬 코일, 공조기 등)로의 열매공급을 왕복의 두 관으로 실시하는 방식.  냉수와 온수를 동시에 흘려보내지 못하고 냉방과 난방 시에는는 교페가 필요하다.</t>
  </si>
  <si>
    <t>24452</t>
  </si>
  <si>
    <t>이귀문</t>
  </si>
  <si>
    <t>집을 중심으로 서남쪽 방향을 말하며 풍수지리에서 귀신이 드나든다고 꺼리는 방위이다.</t>
  </si>
  <si>
    <t>24456</t>
  </si>
  <si>
    <t>이그나이트론</t>
  </si>
  <si>
    <t>ignitron</t>
  </si>
  <si>
    <t>① 저항용접에 있어서 용접부를 접촉시키고 적당한 압력 하에서 적당한 용접전류를 적당한 시간만 통할 수 있게 제어하는 장치에 사용하는 방전관. ② 적당한 크기의 전류를 이그나이터에 통하게 하면 이그나이터와 음극과의 사이에 불꽃이 생겨서 주방전(主放電)이 일어나며, 교류 반파의 끝에서 전류가 0이 되면 방전이 정지된다. 이와 같이 하여 교류의 통전과 정지를 반파단위로 제어할 수 있음.</t>
  </si>
  <si>
    <t>24457</t>
  </si>
  <si>
    <t>이그나치오가르델라</t>
  </si>
  <si>
    <t>이탈리아 밀나노 출신의 건축가로 2차 세계대전이후 이탈리아를 대표하는 건축가 중 한 명이다. 대표작으로는   알렉산드리아의 사나토리움(1938년), 카스타나의 아파트(1946년), 밀라노  근대미술관 별관(1953년), 이브레아의 메사 오리베티(1959년) 등이 있다.</t>
  </si>
  <si>
    <t>24458</t>
  </si>
  <si>
    <t>이글루</t>
  </si>
  <si>
    <t>igloo</t>
  </si>
  <si>
    <t>눈이나 얼음으로 만든 반구상의 집</t>
  </si>
  <si>
    <t>24459</t>
  </si>
  <si>
    <t>견인구차</t>
  </si>
  <si>
    <t>sheave, 牽引溝車</t>
  </si>
  <si>
    <t>① 엘리베이터 권상기의 구성요소. ② 가단주철제(可鍛鑄鐵製)의 차바퀴로 로프와의 마찰을 크게 해서 슬립(slip)을 방지하기 위한 것. ③ V형 혹은 U형의(쐐기형의) 홈이 파여 있음. ④ 로프에 무리가 가지 않도록 로프 직경의 40～50배의 직경을 필요로 함.</t>
  </si>
  <si>
    <t>2446</t>
  </si>
  <si>
    <t>이급벽돌</t>
  </si>
  <si>
    <t>二級壁乭</t>
  </si>
  <si>
    <t>① KS 규격에 보통 벽돌의 품 등을 나누어 압축강도 100kg/cm² 이상의 벽돌. ② 이것을 각 1호‧2호로 나눔.</t>
  </si>
  <si>
    <t>24461</t>
  </si>
  <si>
    <t>이기기</t>
  </si>
  <si>
    <t>가루 등에 물을 부어 반죽하는 일.</t>
  </si>
  <si>
    <t>24462</t>
  </si>
  <si>
    <t>이김칼</t>
  </si>
  <si>
    <t>① 굳은 칠감을 섞는데 사용하는 칼. ② 이김칼에는 쇠칼‧나무칼‧대칼 등이 있음. ③ 쇠칼은 강철로 만드는데, 재료를 혼합할 때 또는 피막을 벗기거나 칠할 면을 고르기 위해서 씀. ④ 나무칼은 질이 단단한 나무로 만드는데, 나뭇결을 메울 때 씀. ⑤ 대칼은 칠할 부분의 모서리 등을 고르기 위하여 씀.</t>
  </si>
  <si>
    <t>24463</t>
  </si>
  <si>
    <t>이내기</t>
  </si>
  <si>
    <t>toothing</t>
  </si>
  <si>
    <t>벽의 일부를 나중에 쌓을 때 그 벽돌이 물려져서 통줄눈이 되지 않게 먼저 쌓는 벽돌을 한 켜 걸름으로 들여놓아 쌓는 것.</t>
  </si>
  <si>
    <t>24464</t>
  </si>
  <si>
    <t>이너 시티</t>
  </si>
  <si>
    <t>inner city</t>
  </si>
  <si>
    <t>주택 환경이 악화되어 대도시의 도심 지역에 야간 인구가 급격히 줄고, 근린 관계 따위가 붕괴되어 행정구가 존립하기 어려워진 도시.</t>
  </si>
  <si>
    <t>24465</t>
  </si>
  <si>
    <t>이너실드용접</t>
  </si>
  <si>
    <t>inner shield welding process</t>
  </si>
  <si>
    <t>플럭스가 속에 들어있는 와이어를 사용해서 실드가스 없이 플럭스에서 발생하는 금속 증기나 가스를 이용해서 하는 용접이며, 미국의 링컨회사에서 개발한 상품명.</t>
  </si>
  <si>
    <t>24466</t>
  </si>
  <si>
    <t>이너턴스</t>
  </si>
  <si>
    <t>acoustical inertance</t>
  </si>
  <si>
    <t>음향계에서, 파장보다 충분히 작은 부분에 집중한 기체 매질이 일체가 되어 움직여 관성을 표시한 것을 나타내는 상수.</t>
  </si>
  <si>
    <t>24467</t>
  </si>
  <si>
    <t>이너트 가스 아크 용접</t>
  </si>
  <si>
    <t>inert-gas shielded arc welding</t>
  </si>
  <si>
    <t>아르곤 또는 헬륨 등의 불활성가스 상에서 시행하는 용접. 텅스텐 전극을 사용하며 용가재(溶加材)를 공급하는 용접과 용가재를 붙인 와이어전극을 쓰는 미그 용접의 2종류가 있다. 이너트가스탄소용접이라고도 함</t>
  </si>
  <si>
    <t>24468</t>
  </si>
  <si>
    <t>이넌데어터</t>
  </si>
  <si>
    <t>inundator</t>
  </si>
  <si>
    <t>① 건축용 기계의 하나. ② 모래의 사용량을 항상 일정하게 함과 동시에 모래에 포함되어 있는 수분의 다소에도 불구하고 그 수량(水量)을 일정하게 하고, 시멘트와 물의 비(比)를 항상 일정하게 하는 기능을 갖고 있으며, 또 자갈에 대하여도 정량장치(water gauge ；水量計)를 부속시켜서 균일한 콘크리트의 제조를 가능하게 함.</t>
  </si>
  <si>
    <t>24469</t>
  </si>
  <si>
    <t>견인식스크레이퍼</t>
  </si>
  <si>
    <t>towed scraper, carryall scraper, tractor drawn scraper, 牽引式－</t>
  </si>
  <si>
    <t>트렉터로 견인하는 스크레이퍼를 말함.</t>
  </si>
  <si>
    <t>2447</t>
  </si>
  <si>
    <t>이넌데이션</t>
  </si>
  <si>
    <t>inundation</t>
  </si>
  <si>
    <t>콘크리트 재료의 계량시에 모래를 물로 포화시키는 일.</t>
  </si>
  <si>
    <t>24470</t>
  </si>
  <si>
    <t>이넌데이션법</t>
  </si>
  <si>
    <t>inundation method</t>
  </si>
  <si>
    <t>① 모래의 용적중량 계량법. ② 모래의 단위용적 중량은 전건사와 30% 이상의 함수율을 가진 모래는 같은 수치가 되는데, 전건사로 만들기 어려울 때는 완전침수된 모래의 용적중량을 계량하면 전건사와 같은 단위용적 중량치가 됨. 이 방법을 말함.</t>
  </si>
  <si>
    <t>24471</t>
  </si>
  <si>
    <t>이니셜 탄젠트 모듈러스</t>
  </si>
  <si>
    <t>initial tangent modulus</t>
  </si>
  <si>
    <t>응력 변형도 곡선에서 탄성구간으로 판단할 수 있는 부분의 기울기. (=)초기 탄성계수.</t>
  </si>
  <si>
    <t>24473</t>
  </si>
  <si>
    <t>이도</t>
  </si>
  <si>
    <t>도로법 재정 이전의 국도. 현재는 도로법 상 도로로 인정되지 않는 도로.</t>
  </si>
  <si>
    <t>24475</t>
  </si>
  <si>
    <t>이동 거푸집 공법</t>
  </si>
  <si>
    <t>어떤 단위의 거푸집을 되도록 형태를 유지하면서 해체하여 그대로 연속되는 다음 장소로 이동해서 사용하는 거푸집 공법.</t>
  </si>
  <si>
    <t>24476</t>
  </si>
  <si>
    <t>이동 발생원</t>
  </si>
  <si>
    <t>mobile emission source</t>
  </si>
  <si>
    <t>대기 오염 발생원의 하나. 특정 장소에 한정되지 않고 이동하면서 오염 물질을 배출하는 발생원. 자동차, 항공기, 선박, 철도 등이 있다. (이동오염원) ↔고정 발생원.</t>
  </si>
  <si>
    <t>24478</t>
  </si>
  <si>
    <t>이동 오염원</t>
  </si>
  <si>
    <t>24479</t>
  </si>
  <si>
    <t>견적</t>
  </si>
  <si>
    <t>estimate, estimation, cost estimate program, quotation, 見積</t>
  </si>
  <si>
    <t>① 공사수행에 필요한 자재와 인원 및 장비 등 총공사비를 제공된 설계도서를 통하여 산출하는 것. ② 도면용 약어는 ｢EST.｣. ③ 견적의 종류에는 개산견적‧설계견적‧공사명세견적‧실비정산견적이 있음. 기본계획단계에서는 간단한 방법으로 예상공사비를 산출하며, 실시설계단계에서는 전문가의 협력으로 상세하게 견적한다.④ 적산은 공사용 재료 및 공사량을 산출하는 작업이고, 견적은 공사량에 단가를 곱하여 공사비를 산출하는 작업. ⑤ 적산은 일정불변치이나 견적은 시공장소‧공사내용‧공사기일 등 조건에 따라 가변성이 있음.</t>
  </si>
  <si>
    <t>2448</t>
  </si>
  <si>
    <t>이동 하중</t>
  </si>
  <si>
    <t>moving load</t>
  </si>
  <si>
    <t>구조물이나 부재에 이동하면서 작용하는 하중. 열차나 자동차, 크레인 등 활하중.</t>
  </si>
  <si>
    <t>24480</t>
  </si>
  <si>
    <t>이동 환지</t>
  </si>
  <si>
    <t>moval replotting</t>
  </si>
  <si>
    <t>24481</t>
  </si>
  <si>
    <t>이동거푸집</t>
  </si>
  <si>
    <t>travelling form, 移動－</t>
  </si>
  <si>
    <t>거푸집 전체를 그대로 떼어 다음 사용개소로 이동시켜 사용할 수 있게 된 거푸집.</t>
  </si>
  <si>
    <t>24482</t>
  </si>
  <si>
    <t>이동기중기</t>
  </si>
  <si>
    <t>travelling crane, mobile crane, 移動起重機</t>
  </si>
  <si>
    <t>위치를 이동할 수 있는 구조의 기중기.</t>
  </si>
  <si>
    <t>24483</t>
  </si>
  <si>
    <t>이동단</t>
  </si>
  <si>
    <t>movable end, roller end, 移動端</t>
  </si>
  <si>
    <t>구조물의 지점 중 하나로 수평으로 이동이 가능하며 지지되어있는 부재의 회전이 가능하다. 반력수는 수직반력 한가지만 존재한다.</t>
  </si>
  <si>
    <t>24485</t>
  </si>
  <si>
    <t>이동무대</t>
  </si>
  <si>
    <t>wagon stage, 移動舞臺</t>
  </si>
  <si>
    <t>연극공연에서 무대전환에 사용되는 장치로서, 공연이 끊기지 않고 진행되도록 다음 장면을 무대 좌 혹은 우에 미리 준비해 놓고 필요할 때 이동하는 무대를 말한다.</t>
  </si>
  <si>
    <t>24487</t>
  </si>
  <si>
    <t>이동발판</t>
  </si>
  <si>
    <t>이동시킬 수 있는 발판.</t>
  </si>
  <si>
    <t>24488</t>
  </si>
  <si>
    <t>이동비계</t>
  </si>
  <si>
    <t>rolling tower, 移動－</t>
  </si>
  <si>
    <t>일정 위치에서 자유롭게 이동하여 작업할 수 있는 네모 틀로 짠 작업대</t>
  </si>
  <si>
    <t>24489</t>
  </si>
  <si>
    <t>견적 가격</t>
  </si>
  <si>
    <t>estimated amounts; estimated value</t>
  </si>
  <si>
    <t>상품 구매 혹은 공사 발주용 입찰을 위해 견적을 할 때  입찰자가 작성하는 희망 수주 가격</t>
  </si>
  <si>
    <t>2449</t>
  </si>
  <si>
    <t>이동지점</t>
  </si>
  <si>
    <t>roller support, movable support, 移動支點</t>
  </si>
  <si>
    <t>지지면을 따라 이동가능하고, 지점에 연결된 부재가 회전이 가능하며 반력이 하나인 지점.  Ex) 교량의 한쪽 지점.</t>
  </si>
  <si>
    <t>24491</t>
  </si>
  <si>
    <t>이동칸막이</t>
  </si>
  <si>
    <t>movable partition, 移動－</t>
  </si>
  <si>
    <t>사이에 설치하여 필요에 따라 공간을 분할하거나 병합하도록 이동할 수 있는 칸막이.</t>
  </si>
  <si>
    <t>24492</t>
  </si>
  <si>
    <t>이동크레인</t>
  </si>
  <si>
    <t>locomotive crane, 移動－</t>
  </si>
  <si>
    <t>이동할 수 있게 된 크레인.</t>
  </si>
  <si>
    <t>24493</t>
  </si>
  <si>
    <t>이동하중</t>
  </si>
  <si>
    <t>moving load, 移動荷重</t>
  </si>
  <si>
    <t>24494</t>
  </si>
  <si>
    <t>이득</t>
  </si>
  <si>
    <t>gain</t>
  </si>
  <si>
    <t>전기 기기의 출력과 입력의 레벨비. 증폭의 비율로 보통 로그로 계산하여 데시벨(dB)로 표시한다.</t>
  </si>
  <si>
    <t>24496</t>
  </si>
  <si>
    <t>이등품벽돌</t>
  </si>
  <si>
    <t>soft burned brick, 二等品壁乭</t>
  </si>
  <si>
    <t>① 소성온도의 부족으로 황갈색이며 형태와 치수가 약간 부정확한 벽돌. ② 압축강도 100kg/cm², 흡수율 33% 이상. ③ 내력벽 이외의 간이 구조재용.</t>
  </si>
  <si>
    <t>24497</t>
  </si>
  <si>
    <t>이력</t>
  </si>
  <si>
    <t>하중과 변형의 관계 값 또는 다른 변수의 관계 값이  주기적 또는 어떠한 범위를 갖고 움직였을때 시작지점으로 돌아오지 않고 루프를 그리는 현상</t>
  </si>
  <si>
    <t>24498</t>
  </si>
  <si>
    <t>이력 감쇠</t>
  </si>
  <si>
    <t>hysteretic damping</t>
  </si>
  <si>
    <t>하중과 변형의 관계 값에 의한 곡선이 루프를 그리며 에너지가 흡수되는 계수.</t>
  </si>
  <si>
    <t>24499</t>
  </si>
  <si>
    <t>IESNA</t>
  </si>
  <si>
    <t>Illuminating Engineering Society, North America</t>
  </si>
  <si>
    <t>미국 · 캐나다 연합 조명 학회의 약칭.</t>
  </si>
  <si>
    <t>245</t>
  </si>
  <si>
    <t>견적 기간</t>
  </si>
  <si>
    <t>period of estimate</t>
  </si>
  <si>
    <t>견적 의뢰에서 입찰까지의 일수.</t>
  </si>
  <si>
    <t>2450</t>
  </si>
  <si>
    <t>이력 곡선</t>
  </si>
  <si>
    <t>hysteresis curve</t>
  </si>
  <si>
    <t>하중과 변형의 관계 값이 선형 관계를 지나 비선형 관계가 되었을때의 에너지 흡수 이력이 루프를 그리는 곡선.</t>
  </si>
  <si>
    <t>24500</t>
  </si>
  <si>
    <t>이력 규칙</t>
  </si>
  <si>
    <t>hysteresis rule; hysteretic rule</t>
  </si>
  <si>
    <t>하중과 변형의 관계 값 또는 다른 변수의 관계 값이  주기적 또는 어떠한 범위를 갖고 움직였을때 시작점으로 돌아오지 않고 루프를 그릴때, 하중과 변형의 관계 또는 다른 변수의 관계를 정의하는 규칙.</t>
  </si>
  <si>
    <t>24501</t>
  </si>
  <si>
    <t>이력 댐퍼</t>
  </si>
  <si>
    <t>hysteretic damper</t>
  </si>
  <si>
    <t>이력감쇠에 의한 에너지 흡수 능력을 적용한 댐퍼. ex)면진, 제진 댐퍼</t>
  </si>
  <si>
    <t>24502</t>
  </si>
  <si>
    <t>이력 루프</t>
  </si>
  <si>
    <t>하중과 변형의 관계 곡선에서 초기 곡선과 비선형 이력 곡선을 구별할 때 쓰는 용어.</t>
  </si>
  <si>
    <t>24503</t>
  </si>
  <si>
    <t>이력 모델</t>
  </si>
  <si>
    <t>hysteresis model</t>
  </si>
  <si>
    <t>일반적으로 비선형계의 입력-응답이나 정탄성체의 동적인 응력-변형 곡선이 그리는 폐곡선적인 히스테리시스를 나타내는 모델.이것은 계의 감쇠성 크기 를 나타낸다.</t>
  </si>
  <si>
    <t>24504</t>
  </si>
  <si>
    <t>이력 특성</t>
  </si>
  <si>
    <t>hysteretic characteristics</t>
  </si>
  <si>
    <t>부재, 재료, 골조 등의 변수에 따른 이력곡선이 나타내는 특성</t>
  </si>
  <si>
    <t>24505</t>
  </si>
  <si>
    <t>이력 현상</t>
  </si>
  <si>
    <t>hysteresis</t>
  </si>
  <si>
    <t>어떤 상태의 물질 또는 계의 성질이 그 이전의 상태에 의존하는 현상. 강자성체의 어떤 상태의 물질 또는 계의 성질이 그 이전의 상태에 의존하는 현상. 강자성체의 자화(磁化)나 탄성의 변형 따위에서 찾아볼 수 있다.</t>
  </si>
  <si>
    <t>24506</t>
  </si>
  <si>
    <t>이론 공기량</t>
  </si>
  <si>
    <t>amount of theoretical combustion air</t>
  </si>
  <si>
    <t>연료의 완전 연소에 필요한 이론상의 공기량. 연료의 성분에 따라 결정된다.</t>
  </si>
  <si>
    <t>24508</t>
  </si>
  <si>
    <t>이론 폐가스량</t>
  </si>
  <si>
    <t>이론 공기량으로 물질이 완전 연소한 것으로 가정했을 때의 연소 폐가스량을 일컫는다.</t>
  </si>
  <si>
    <t>24509</t>
  </si>
  <si>
    <t>견적 맞춤</t>
  </si>
  <si>
    <t>matching of estimation</t>
  </si>
  <si>
    <t>상품을 구매하거나 혹은 공사 발주를 위해서, 다수 입찰 희망자의 견적 금액을 비교하여 적정 입찰자를 선정하는 방식.</t>
  </si>
  <si>
    <t>2451</t>
  </si>
  <si>
    <t>이론모형</t>
  </si>
  <si>
    <t>theory model, 理論模型</t>
  </si>
  <si>
    <t>계획의 과정과 내용 등의 논리를 체계적으로 도식화하거나 수식, 기호 등을 사용하여 표현한 것</t>
  </si>
  <si>
    <t>24510</t>
  </si>
  <si>
    <t>이론목두께</t>
  </si>
  <si>
    <t>theoretical throat [of fillet weld], theoretical throat [of bute weld]</t>
  </si>
  <si>
    <t>① 필렛용접에서 이음의 루트로부터 필렛의 크기를 두 변으로 하는 빗면까지의 최단거리를 말함. ② 맞대기용접에 있어서 접합부는 부재의 두께이며, 판 두께가 다른 경우에는 얇은 쪽의 부재 두께를 각각 ｢이론목두께｣라고 함.</t>
  </si>
  <si>
    <t>24511</t>
  </si>
  <si>
    <t>이론지간</t>
  </si>
  <si>
    <t>⇨지간.</t>
  </si>
  <si>
    <t>24512</t>
  </si>
  <si>
    <t>이륜손차</t>
  </si>
  <si>
    <t>buggy, 二輪手車</t>
  </si>
  <si>
    <t>⇨버기(＝).</t>
  </si>
  <si>
    <t>24513</t>
  </si>
  <si>
    <t>이마벽돌</t>
  </si>
  <si>
    <t>key brick</t>
  </si>
  <si>
    <t>① 아치 최상부용의 중앙벽돌. ② ⇨아치용어.</t>
  </si>
  <si>
    <t>24515</t>
  </si>
  <si>
    <t>이맛돌평아치</t>
  </si>
  <si>
    <t>welsh arch</t>
  </si>
  <si>
    <t>중간에 이맛돌을 설치하고 좌우에는 경사면으로 된 돌로 튼 평아치.</t>
  </si>
  <si>
    <t>24517</t>
  </si>
  <si>
    <t>이매 대패</t>
  </si>
  <si>
    <t>plane with back iron; plane with cap iron</t>
  </si>
  <si>
    <t>대패 몸체 및 받침쇠의 2장의 날을 갖는 일반 평깎기용 대패. 역눈이 생기지 않고 깎아낸 표면이 아름답다. 거친 마무리， 중간 마무리， 정벌 마무리용 등 3종이 있다. 합대패, 양날 대패라고도 한다.</t>
  </si>
  <si>
    <t>24518</t>
  </si>
  <si>
    <t>견적 서식</t>
  </si>
  <si>
    <t>form of estimation</t>
  </si>
  <si>
    <t>견적서의 편집 양식을 말하며, 종류에는 공종별 혹은내용별에 따른 표준 서식이 있다.</t>
  </si>
  <si>
    <t>2452</t>
  </si>
  <si>
    <t>이면 접착</t>
  </si>
  <si>
    <t>실링재가 마주하는 두 면에서 피착체와 접착해 있는 상태 . 실링재의 내구성을 확보하기 위해서는 이 접착 상태가 바람직하다 →삼면 접착</t>
  </si>
  <si>
    <t>24524</t>
  </si>
  <si>
    <t>이물매</t>
  </si>
  <si>
    <t>二－</t>
  </si>
  <si>
    <t>물매의 2배.</t>
  </si>
  <si>
    <t>24526</t>
  </si>
  <si>
    <t>이뮤니티</t>
  </si>
  <si>
    <t>electromagnetic immunity</t>
  </si>
  <si>
    <t>전자기기가 전자기적 방해 인자(노이즈)가 있는 환경에 놓였을 때 필요한 신호만을 가려서 정상 작동할 수 있는 능력의 척도. →EMI, EMC.</t>
  </si>
  <si>
    <t>세화52.8%</t>
  </si>
  <si>
    <t>24527</t>
  </si>
  <si>
    <t>이미지</t>
  </si>
  <si>
    <t>image</t>
  </si>
  <si>
    <t>마음에 그려지는 상(象) 혹은 대상으로부터 받는 느낌. 인상, 또는 심상과 비슷한 말이다.</t>
  </si>
  <si>
    <t>24528</t>
  </si>
  <si>
    <t>견적 조건</t>
  </si>
  <si>
    <t>terms of estimate</t>
  </si>
  <si>
    <t>견적을 의뢰할 때, 주문자가 요구하는 거래 조건, 지불 조건, 공사 기간 등을 말한다.</t>
  </si>
  <si>
    <t>2453</t>
  </si>
  <si>
    <t>이미지어빌리티</t>
  </si>
  <si>
    <t>imageability</t>
  </si>
  <si>
    <t>형태, 컬러, 배열 등 장소나 공간에 대한 강한 이미지를 불러 일으키는 물리적 요소들의 특정 특성을 의미함. 케빈린치가 "Image of city"에서 제시한 개념.</t>
  </si>
  <si>
    <t>24530</t>
  </si>
  <si>
    <t>이방성</t>
  </si>
  <si>
    <t>anisetropy, 異方性</t>
  </si>
  <si>
    <t>① 재료 고유의 물성계수들이 방향에 의해 달라지는 것.② 대표적으로 목재 재료</t>
  </si>
  <si>
    <t>24534</t>
  </si>
  <si>
    <t>이방성판</t>
  </si>
  <si>
    <t>anisotropic plate</t>
  </si>
  <si>
    <t>역학적 성질이 방향마다 다른 이방성을 갖는 판요소.</t>
  </si>
  <si>
    <t>24535</t>
  </si>
  <si>
    <t>이방향 달지붕</t>
  </si>
  <si>
    <t>two-way suspension roof</t>
  </si>
  <si>
    <t>밑으로 볼록한 곡률을 갖는 달케이블군과 위로 볼록한 곡률을 갖는 누름 케이블군을 교점에서 긴결한 지붕 구조.</t>
  </si>
  <si>
    <t>24536</t>
  </si>
  <si>
    <t>이방향 배근 슬래브</t>
  </si>
  <si>
    <t>⇨이방향 슬래브(＝).</t>
  </si>
  <si>
    <t>24537</t>
  </si>
  <si>
    <t>이방향 밸브 제어</t>
  </si>
  <si>
    <t>two-way valve control</t>
  </si>
  <si>
    <t>공조설비배관의 유량 제어 방법의 하나로 부하를 감지해서 배관 내의 유량을 변화시켜 부하 대응 운전을 하는 제어</t>
  </si>
  <si>
    <t>24538</t>
  </si>
  <si>
    <t>견적기간</t>
  </si>
  <si>
    <t>term of estimation, 見積期間</t>
  </si>
  <si>
    <t>① 견적 의뢰로부터 입찰까지 견적에 걸리는 기간. ② 지명된 입찰자가 주어진 설계도면‧시방서, 각종 계산서 등 설계도서를 통하여 입찰할 때까지 소요되는 기간. ③ 정확한 공사비 견적을 위해서는 적절한 기간 제공이 필요하다.</t>
  </si>
  <si>
    <t>2454</t>
  </si>
  <si>
    <t>이방향 피난</t>
  </si>
  <si>
    <t>two-way escape</t>
  </si>
  <si>
    <t>재해 발생 시 건축물 내에서 피난을 위한 경로를 두 방향 혹은 그 이상으로 계획하는 것.</t>
  </si>
  <si>
    <t>24540</t>
  </si>
  <si>
    <t>이배퍼레이팅 쿨링</t>
  </si>
  <si>
    <t>evaporating cooling</t>
  </si>
  <si>
    <t>건구 온도가 높고 습구 온도가 낮은 공기에 물이 증발하면서 그 증발 잠열에 의해 공기의 온도를 냉각시키는 방법.</t>
  </si>
  <si>
    <t>24541</t>
  </si>
  <si>
    <t>이벤트</t>
  </si>
  <si>
    <t>event</t>
  </si>
  <si>
    <t>한시적으로 치르는 행사화 같은 유형의 것. 콘서트, 스포츠 경기 등 일회성의 이벤트와 축제와 같이 주기적인 이벤트가 있음. .</t>
  </si>
  <si>
    <t>24542</t>
  </si>
  <si>
    <t>이벤트넘버</t>
  </si>
  <si>
    <t>event number</t>
  </si>
  <si>
    <t>① 이벤트 속에 넣은 번호. ② 원칙적으로 네트워크 속에 같은 번호를 사용하지 말아야 함. ③ 네트워크 용어. ④ ＝node number.</t>
  </si>
  <si>
    <t>24543</t>
  </si>
  <si>
    <t>이벽</t>
  </si>
  <si>
    <t>corner brick, 耳甓</t>
  </si>
  <si>
    <t>귀벽돌.</t>
  </si>
  <si>
    <t>24544</t>
  </si>
  <si>
    <t>이비인후과</t>
  </si>
  <si>
    <t>otorhinolaryngology, 耳鼻咽喉科</t>
  </si>
  <si>
    <t>귀, 코, 목과 기관지에 관련된 질환을 치료하는 의학 분과.</t>
  </si>
  <si>
    <t>24546</t>
  </si>
  <si>
    <t>이사</t>
  </si>
  <si>
    <t>relocation of dwelling; (home) moving</t>
  </si>
  <si>
    <t>살던 곳을 떠나 다른 곳으로 옮겨 사는 것을 의미.</t>
  </si>
  <si>
    <t>24548</t>
  </si>
  <si>
    <t>이사이클법</t>
  </si>
  <si>
    <t>two cycle method, 二－法</t>
  </si>
  <si>
    <t>hardy cross가 개발한 모멘트 분배를 통한 해석 방법으로 축력 및 전단력을 무시하고 2회의 모멘트 분배를 통해 계산하는 방법.</t>
  </si>
  <si>
    <t>24549</t>
  </si>
  <si>
    <t>견적도</t>
  </si>
  <si>
    <t>estimation drawing, 見積圖</t>
  </si>
  <si>
    <t>견적서와 함께 첨부하여 관계자에게 제출하는 견적용 도면.</t>
  </si>
  <si>
    <t>2455</t>
  </si>
  <si>
    <t>이산적</t>
  </si>
  <si>
    <t>discrete</t>
  </si>
  <si>
    <t>연속적이 아니고 띄엄띄엄 값을 표시하는 상태로  0, 1, 2, 3 따위와 같이 서로 단절되는 값들을 이르는 말이다.</t>
  </si>
  <si>
    <t>24550</t>
  </si>
  <si>
    <t>이산화질소</t>
  </si>
  <si>
    <t>nitrogen dioxide NO2</t>
  </si>
  <si>
    <t>NO2. 대표적인 질소 산화물로 자극적인 냄새가 있는 유독가스. 연료의 고온 연소 등으로 발생하며 대기 오염 물질이 된다. 낮은 온도에서는 푸른색 액체로 변하며, 물과 작용하면 질산과 산화질소가 된다.</t>
  </si>
  <si>
    <t>세화41.8%</t>
  </si>
  <si>
    <t>24551</t>
  </si>
  <si>
    <t>이산화탄소</t>
  </si>
  <si>
    <t>carbon dioxide CO2</t>
  </si>
  <si>
    <t>유기 화합물의 연소에 의해 발생하는 무색 무취의 기체. 실내 공기의 오염 지표가 된다. (=탄산 가스)</t>
  </si>
  <si>
    <t>24552</t>
  </si>
  <si>
    <t>이산화탄소 배출량</t>
  </si>
  <si>
    <t>carbon dioxide emission</t>
  </si>
  <si>
    <t>환경 부하의 사고 방식으로부터 화석 연료， 폐기물 등의 연소나 시멘트 제조 등에 따라 배출되는 이산화탄소의 양을 중량으로 표시한 것. 탄산 가스 배출량이라고도 한다. (= 탄산가스 발생량 -)온실 효과 가스,  탄소 배출량.</t>
  </si>
  <si>
    <t>24553</t>
  </si>
  <si>
    <t>이산화탄소 소화 설비</t>
  </si>
  <si>
    <t>carbon dioxide fire extinguishing system</t>
  </si>
  <si>
    <t>이산화탄소를 분사 헤드에서 방사하여， 연소물이 있는 실내의 산소 농도를 내리거나 연소면으로의 공기 공급을 차단하는 등 질식 작용에 의해 소화하는 설비. 전역 방출 방식， 국소 방출 방식 및 이동식이 있다.</t>
  </si>
  <si>
    <t>24554</t>
  </si>
  <si>
    <t>이산화탄소 소화기</t>
  </si>
  <si>
    <t>carbon dioxide extinguisher</t>
  </si>
  <si>
    <t>고압 용기에 이산화탄소를 액상으로 충전해서 자체의 압력으로 방출하는 소화기. 방출에 의한 오손이 없다. 기름 따위의 가연성 액체의 화재나 감전될 염려가 있는 화재의소화에 효과가 있다.</t>
  </si>
  <si>
    <t>24555</t>
  </si>
  <si>
    <t>이산화탄소법</t>
  </si>
  <si>
    <t>항공기 내의 화재 진화를 위한이산화탄소소화기의 시스템.⇨옥내환기량 측정방법(＝).</t>
  </si>
  <si>
    <t>24556</t>
  </si>
  <si>
    <t>이산화탄소아크용접</t>
  </si>
  <si>
    <t>CO2gas shielded arc welding</t>
  </si>
  <si>
    <t>① 주로 탄산가스 분위기 속에서 하는 용접법. ② ＝탄산가스 아크용접.</t>
  </si>
  <si>
    <t>24557</t>
  </si>
  <si>
    <t>이상 기상</t>
  </si>
  <si>
    <t>unusual weather</t>
  </si>
  <si>
    <t>드문 기상 현상. 통계적으로 보아 출현 확률이 30년에 1회 이하이거나 또는 일반적으로 여느 해보다 두드러지게 다른기상현상. 또， 집중 호우나 태풍 등에 의해 인명이나 사회에 막대한 영향을 미친 경우도 말한다.</t>
  </si>
  <si>
    <t>24558</t>
  </si>
  <si>
    <t>이상 기체</t>
  </si>
  <si>
    <t>ideal gas; perfect gas</t>
  </si>
  <si>
    <t>보일의 법칙(일정 온도에서는 압력과 체적의 곱은 일정하다)과 줄의 법칙(내부에너지는 온도만의 함수이다)에 따르는 기체.  고온ㆍ저압 아래에서 분자 사이의 상호 작용이 전혀 없는 상태를 가리킨다.</t>
  </si>
  <si>
    <t>24559</t>
  </si>
  <si>
    <t>견적서</t>
  </si>
  <si>
    <t>estimate sheet, estimation sheet, 見積書</t>
  </si>
  <si>
    <t>① 신규거래 또는 새로운 품목거래 개설을 위하여 거래가격 및 조건을 결정하기 위해서 공급자가 주문자에게 제출하는 문서 ② 공사 또는 물품공급 등에 있어서 공급자가 주문자에게 공급 가능한 내용 및 제반 비용을 계산한 서류.</t>
  </si>
  <si>
    <t>2456</t>
  </si>
  <si>
    <t>이상 냉동 사이클</t>
  </si>
  <si>
    <t>열기관에 있어서 가장 효율적인 이상 사이클인 랭킨 사이클의 역사이클을 이용한 냉동 사이클.</t>
  </si>
  <si>
    <t>24560</t>
  </si>
  <si>
    <t>이상 도시</t>
  </si>
  <si>
    <t>ideal city</t>
  </si>
  <si>
    <t>이상적인 도시환경과 형태를 제안하는 상상 속 도시.</t>
  </si>
  <si>
    <t>24561</t>
  </si>
  <si>
    <t>이상 유체</t>
  </si>
  <si>
    <t>ideal fluid</t>
  </si>
  <si>
    <t>점성을 전혀 나타내지 아니하는 성질을 지닌 가상의유체.이상 유체에서는 벽면과 접하는 경우 접선 방향의 힘은 0이며, 수직 방향의 응력만이 작용한다. (=완전 유체)</t>
  </si>
  <si>
    <t>24562</t>
  </si>
  <si>
    <t>이상 충격 펄스</t>
  </si>
  <si>
    <t>deal shock pulse</t>
  </si>
  <si>
    <t>일반적으로 간단한 수학적 표현으로 정확히 나타나는 충격 펄스.</t>
  </si>
  <si>
    <t>24564</t>
  </si>
  <si>
    <t>이상 파랑</t>
  </si>
  <si>
    <t>unusual waves</t>
  </si>
  <si>
    <t>극치(極値)통계에 의한 N년 확률파고, 재현기간 N년의 파고 등으로 불리는 이상극대치를 나타내는 파랑.이상파랑의 파고의 극치로서는 하나의 기상교란에 따른 고파(高波)의 발생, 발달, 감쇠의 과정가운데 최대치를 사용하여 일반적으로는 유의파고로 표시한다. 파고의 극치통계로서는 어떤 설정치를 상회하는 극대파고의 시계열 또는 매 년(年)의 최대 유의파고가 사용된다.또한 주기에 관하여는 명확한 통계분포가 발견되지 않지만 파고의 극치통계 자료에 대해 극대파의 파고와 주기를 추출하고 양자의 상관관계를 파악하여 확률파고에 대응하는 주기를 추정하는 편법이 사용되고 있다. 공학적인 의의가 부족하기 때문에 주기만의 극치통계는 시도되지 않는 것이 현실이다.</t>
  </si>
  <si>
    <t>24565</t>
  </si>
  <si>
    <t>이상기체</t>
  </si>
  <si>
    <t>ideal gas, perfect gas, 理想氣體</t>
  </si>
  <si>
    <t>① 보일－샤를의 법칙 PV＝RT(P：기체의 압력, V：비체적, R：기체상수, T：절대온도)를 완전히 따를 수 있는 이상적인 기체. ② 고온ㆍ저압 아래에서 분자 사이의 상호 작용이 전혀 없는 상태를 가리킨다.</t>
  </si>
  <si>
    <t>24566</t>
  </si>
  <si>
    <t>이상색각</t>
  </si>
  <si>
    <t>defective color vision, 異常色覺</t>
  </si>
  <si>
    <t>① 정상 색각에 비하여 색의 식별이 좋지 않은 생각. 보통 색맹과 색약을 이른다. ② 생리에 관한 색용어(KS).</t>
  </si>
  <si>
    <t>기문당63.5%</t>
  </si>
  <si>
    <t>24567</t>
  </si>
  <si>
    <t>이상유체</t>
  </si>
  <si>
    <t>⇨완전유체(＝).</t>
  </si>
  <si>
    <t>24568</t>
  </si>
  <si>
    <t>이상응결</t>
  </si>
  <si>
    <t>false setting, abnormal setting, 異常凝結</t>
  </si>
  <si>
    <t>시멘트의 응결이 정상적으로 일어나지 않고 1시간 이내에 시결(始結)하거나 10시간 이후에 종결하는 응결.</t>
  </si>
  <si>
    <t>24569</t>
  </si>
  <si>
    <t>견치돌</t>
  </si>
  <si>
    <t>wedge stone</t>
  </si>
  <si>
    <t>각뿔대 모양으로 가공한 화강암 등의 단단한 돌. 돌담용으로 사용된다. 간지(間知)돌이라고도 한다. →깬돌.</t>
  </si>
  <si>
    <t>2457</t>
  </si>
  <si>
    <t>이상재</t>
  </si>
  <si>
    <t>reaction wood; compression failure of wood</t>
  </si>
  <si>
    <t>일반 부분에 대해 무겁고 단단하며 강도가 강한 목재 부분. 침엽수에서는 압축 응력에 기인하는 압축 이상재를 줄기 하부에, 활엽수에서는 인장응력에 의한 인장 이상재를 줄기의 상부에 형성한다. 어떤 경우는 줄기의 횡단면에서 편심 성장을 나타낸다.</t>
  </si>
  <si>
    <t>24570</t>
  </si>
  <si>
    <t>이상조</t>
  </si>
  <si>
    <t>irregular tide</t>
  </si>
  <si>
    <t>기상조, 쯔나미(津波), 부진동(副振動) 등 불규칙한 해면의 조위(潮位) 변동.조석현상은 주로 천문조와 그외의 이상조로 나누어 고려할 수 있다. 천문조에 대해서는 장래 특정 일시의 조위를 추산하는 것이 가능하지만 실제로 발생하는 조위와 천문조위사이에는 일반적으로 차이가 있다. 이 차이가 이상조이다. 쯔나미나 고조에 의한 이상조는 원인이 명확하지만 그렇게 원인이 명확한 것 이외의 이상조를 협의의 이상조라 부른다. 이 들을 포함하여 단순히 천문조 이외의 것을 이상조라 부르는 경우는 광의의 이상조라 한다. 설계조위를 정하는 때에 이상조가 고려되지만 일반적으로는 고조, 쯔나미, 부진동(seiche)은 동시에 발생하지 않는다 여기고 이 들 가운데 최대 조위와 최대 천문조위로부터 구한다.</t>
  </si>
  <si>
    <t>24571</t>
  </si>
  <si>
    <t>이색</t>
  </si>
  <si>
    <t>異色</t>
  </si>
  <si>
    <t>① 다른 색깔. ② 색이 다른 것.</t>
  </si>
  <si>
    <t>24572</t>
  </si>
  <si>
    <t>이송 잭</t>
  </si>
  <si>
    <t>sliding jack</t>
  </si>
  <si>
    <t>가로 이동의 기구가 붙은 잭</t>
  </si>
  <si>
    <t>24575</t>
  </si>
  <si>
    <t>이송성형법</t>
  </si>
  <si>
    <t>transfer molding, 移送成型法</t>
  </si>
  <si>
    <t>① 합성수지의 가공법의 하나. ② 열경화성(熱硬化性) 수지를 가열 용융시켜서 작은 구멍을 통해서 막혀진 금속형 속에 밀어 넣어(移送) 경화(硬化)시키는 방법임.</t>
  </si>
  <si>
    <t>24577</t>
  </si>
  <si>
    <t>이송형 아크</t>
  </si>
  <si>
    <t>transfered arc, 移送形－</t>
  </si>
  <si>
    <t>① 플라즈마 방법의 일종이며, 토치속의 텅스텐 전극을 마이너스 극으로 하고 피용접물을 플러스극으로 하여 이 사이에 아크를 일으켜, 이를 둘러싸도록 가스를 공급해 노즐에서 분출시키는 방법. ② 이 방법은 TIG용접법과 흡사하며 특히 ｢플라즈마아크｣라고 할 때도 있음.</t>
  </si>
  <si>
    <t>24578</t>
  </si>
  <si>
    <t>이송형 플라즈마아크절단</t>
  </si>
  <si>
    <t>transfered plasma-arc cutting, 移送形－絶斷</t>
  </si>
  <si>
    <t>① 전극과 모재와의 사이에 플라즈마아크를 발생시키는 절단법. ② ＝트랜스퍼드아크 절단(transfered arc cutting).</t>
  </si>
  <si>
    <t>24579</t>
  </si>
  <si>
    <t>견치석</t>
  </si>
  <si>
    <t>⇨견칫돌(＝).</t>
  </si>
  <si>
    <t>2458</t>
  </si>
  <si>
    <t>이송형 플라즈마아크토치</t>
  </si>
  <si>
    <t>transfered plasma -arc torch</t>
  </si>
  <si>
    <t>① 전극과 가공재 사이에 전류의 폐회로를 만들어 아크가 토치를 넘어서 가공재료의 (＋)극에 닿게 만들어진 플라즈마아크 토치. ② ＝트랜스퍼드아크형 토치.</t>
  </si>
  <si>
    <t>24580</t>
  </si>
  <si>
    <t>이수</t>
  </si>
  <si>
    <t>dragon-head shaped capstone, 螭首</t>
  </si>
  <si>
    <t>보링이나 제자리 박기 말뚝의 삭공시에 공벽의 안정이나 토사의 배출을 위채 구멍 안에 채우는 비중이 높은 물.</t>
  </si>
  <si>
    <t>24581</t>
  </si>
  <si>
    <t>이수 석고</t>
  </si>
  <si>
    <t>24582</t>
  </si>
  <si>
    <t>이스카프먼트</t>
  </si>
  <si>
    <t>escarpment</t>
  </si>
  <si>
    <t>고지대와 저지대 사이의 절벽과 같은 급경사면</t>
  </si>
  <si>
    <t>24584</t>
  </si>
  <si>
    <t>이슬람교건축</t>
  </si>
  <si>
    <t>사라센건축과 동의어</t>
  </si>
  <si>
    <t>24587</t>
  </si>
  <si>
    <t>이슬람미술</t>
  </si>
  <si>
    <t>Islam美術</t>
  </si>
  <si>
    <t>지중해 연안의 중앙아시아 지방을 중심으로 이슬람교와 함께 발달한 미술의 총칭이다. 이슬람교의 경전인 ｢코란｣은 우상을 부정하고 생명체의 묘사를 금하였으므로 조각이나 벽화등의 세밀한 표현은 발달하지 않았고, 대신 추상적 문양이나 정교한 장식공예가 발달했다. 건축은 이슬람교 사원인 모스크가 대표적이다. 모스크는 세계 3대 건축양식의 하나로 석적(石積)의 벽면(壁面)과 돔 및 아치가 특징이다.</t>
  </si>
  <si>
    <t>24588</t>
  </si>
  <si>
    <t>이슬람식</t>
  </si>
  <si>
    <t>Islamic style</t>
  </si>
  <si>
    <t>사라센양식과 동의어</t>
  </si>
  <si>
    <t>24589</t>
  </si>
  <si>
    <t>견칫돌</t>
  </si>
  <si>
    <t>太齒石</t>
  </si>
  <si>
    <t>① 사각뿔 모양으로 다듬은 돌. 개의 송곳니 모양을 닮아서 지어진 이름 ② 주로 화강석이나 안산암으로 만들며 석축을 쌓는데 쓰임 ⑤ ＝간지석(間知石)</t>
  </si>
  <si>
    <t>2459</t>
  </si>
  <si>
    <t>이슬받이차양</t>
  </si>
  <si>
    <t>출입구 등의 위쪽에 설치한 외흐름의 차양.</t>
  </si>
  <si>
    <t>24591</t>
  </si>
  <si>
    <t>이슬점</t>
  </si>
  <si>
    <t>dew point</t>
  </si>
  <si>
    <t>대기의 온도가 낮아져서 수증기가 응결하기 시작할 때의 온도. 공기 속의 수증기 압력이 포화수증기압에 달하는 온도를 일컫는다. 노점(露點)이라고도 한다. →이슬점 온도.</t>
  </si>
  <si>
    <t>세화59.2%</t>
  </si>
  <si>
    <t>24592</t>
  </si>
  <si>
    <t>이슬점 습도 조정</t>
  </si>
  <si>
    <t>dew point humidity control</t>
  </si>
  <si>
    <t>대기의 온도가 낮아져서 수증기가 응결하기 시작할 때의 온도를  제어하는 것.</t>
  </si>
  <si>
    <t>24593</t>
  </si>
  <si>
    <t>이슬점 온도</t>
  </si>
  <si>
    <t>dew point temperature</t>
  </si>
  <si>
    <t>24594</t>
  </si>
  <si>
    <t>이슬점 온도 제어</t>
  </si>
  <si>
    <t>dew point temperature control</t>
  </si>
  <si>
    <t>실내의 습도를 제어하는 장소에서 이슬점 온도에 의해 제어를 하는 방법. (= 이슬점 습도 조정)</t>
  </si>
  <si>
    <t>24595</t>
  </si>
  <si>
    <t>이슬점계</t>
  </si>
  <si>
    <t>dew-point hygrometer</t>
  </si>
  <si>
    <t>공기의 이슬점 온도를 앎으로써 그 습도를 구하는 계기. (= 이슬점 습도계)</t>
  </si>
  <si>
    <t>24596</t>
  </si>
  <si>
    <t>이식</t>
  </si>
  <si>
    <t>移植</t>
  </si>
  <si>
    <t>자라고 있는 나무를 다른 곳으로 옮겨 심음.</t>
  </si>
  <si>
    <t>24597</t>
  </si>
  <si>
    <t>이심거리</t>
  </si>
  <si>
    <t>distance of eccentricity, 離心距離</t>
  </si>
  <si>
    <t>망원 건축과 기계 중심축이 일치하지 않을 때 두 축 간의 거리.</t>
  </si>
  <si>
    <t>24598</t>
  </si>
  <si>
    <t>이안류</t>
  </si>
  <si>
    <t>offshore current</t>
  </si>
  <si>
    <t>연안류에 의해 유도되어 발생하는 해안으로부터 근해(沖)를 향한 흐름.파도에 의해 발생한 연안류는 해안 가까이에서 부딪혀 폭이 좁은 줄기형상의 국부적인 흐름(이안류)가 되어 근해(沖合)로 진행한다. 이안류의 폭은 약 30m정도로 좁지만 근해 300m 정도까지 도달하며 표면유속은 1m/s까지 되는 경우가 있다. 일반적으로 파도가 해안선에 직각으로 입사하거나 연안류를 막는 돌출제방이 있는 장소에서 발생하기 쉽다. 또한 거친 날씨에는 이안류의 수는 적지만 흐름이 강하고 역으로 평온한 때는 수는 많지만 흐름은 약하다. 이안류에 의해 해저의 해안선과 직각방향의 좁고 깊은 골이 생기기도 하며 또 수영하는 사람을 근해로 운반할 위험이 있는 등 주의가 필요하다.</t>
  </si>
  <si>
    <t>24599</t>
  </si>
  <si>
    <t>IFHP</t>
  </si>
  <si>
    <t>International Federation for Housing and Town Planning</t>
  </si>
  <si>
    <t>국제 주거 및 도시계획 연맹의 약칭. 1913년 에벤에저 하워드가 설립한 국제적인 주택과 도시계획 전문가 협회로서, 현재 덴마크 코펜하겐에 본부가 위치.</t>
  </si>
  <si>
    <t>246</t>
  </si>
  <si>
    <t>견칫돌쌓기</t>
  </si>
  <si>
    <t>① 견칫돌로 제방이나 석축 등을 쌓는 것. ② 귀갑형쌓기‧바른층쌓기‧마름모쌓기‧엇모형쌓기‧일(一)자쌓기가 있(으며, 안으로 고임돌로 뒷채움을 잘 하여야 견고하게 된다.</t>
  </si>
  <si>
    <t>2460</t>
  </si>
  <si>
    <t>이암</t>
  </si>
  <si>
    <t>mudstone, 泥巖</t>
  </si>
  <si>
    <t>실트와 점토를 주성분으로 하는 불규칙한 혼합물로, 진흙이 굳어져 생긴 퇴적암</t>
  </si>
  <si>
    <t>24600</t>
  </si>
  <si>
    <t>이어내림지붕</t>
  </si>
  <si>
    <t>① 툇간 등의 본 지붕(몸체지붕)의 처마 끝에서 이어내려 한 물매로 된 지붕. ② 퇴로 달아 낸 지붕에 이용. ③ 지붕의 모양별 종류의 하나.</t>
  </si>
  <si>
    <t>24601</t>
  </si>
  <si>
    <t>이어만든강관</t>
  </si>
  <si>
    <t>-鋼管</t>
  </si>
  <si>
    <t>① 강관2대별(이음매 없는 강관과 함께)의 하나. ② ＝단용접강관. ③ 제조과정상 이음매의 유무에 따라 강관은 2대별. ④ 강철판을 둥글게 하여 리벳 또는 용접으로 이어서 만듦. ⑤ 가스관‧일반용 관으로 널리 쓰임. ⑥ 아연도금의 여부에 따라 흑관‧백관으로 칭함(도금한 것은 백관). ⑦ ⇨강관.</t>
  </si>
  <si>
    <t>24602</t>
  </si>
  <si>
    <t>이어붓기</t>
  </si>
  <si>
    <t>jointing of successive pours</t>
  </si>
  <si>
    <t>① 이미 부어넣은 콘크리트에 계속하여 콘크리트를 부어넣는 것. ② 붓기를 중지한 곳에서 다시 콘크리트를 붓기 시작하는 것.</t>
  </si>
  <si>
    <t>24603</t>
  </si>
  <si>
    <t>이어붓기거푸집</t>
  </si>
  <si>
    <t>이어붓기에 쓰이는 거푸집.</t>
  </si>
  <si>
    <t>24604</t>
  </si>
  <si>
    <t>이어붓기이음새</t>
  </si>
  <si>
    <t>construction joint, poured joint</t>
  </si>
  <si>
    <t>콘크리트 부어넣기의 중단으로 생긴 콘크리트 구조체의 이음새.</t>
  </si>
  <si>
    <t>24605</t>
  </si>
  <si>
    <t>이엉</t>
  </si>
  <si>
    <t>草蓋</t>
  </si>
  <si>
    <t>풀잎‧볏짚 등을 엮어 지붕을 잇는 것, 또는 그 재료.</t>
  </si>
  <si>
    <t>24606</t>
  </si>
  <si>
    <t>이엉 잇기</t>
  </si>
  <si>
    <t>thatch; thatching</t>
  </si>
  <si>
    <t>이엉으로 지붕을 인 것 또는 그 지붕. 이음재로서는 억새, 갈대, 밀짚, 짚 등을 사용한다.</t>
  </si>
  <si>
    <t>24608</t>
  </si>
  <si>
    <t>이엉꼬챙이</t>
  </si>
  <si>
    <t>이엉 마름을 꾀어 올리는 기구.</t>
  </si>
  <si>
    <t>24609</t>
  </si>
  <si>
    <t>결구</t>
  </si>
  <si>
    <t>truss, 結構</t>
  </si>
  <si>
    <t>여러 부재를 잇거나 맞춰 만들어진 모양새</t>
  </si>
  <si>
    <t>2461</t>
  </si>
  <si>
    <t>이에스에스용접법</t>
  </si>
  <si>
    <t>Einlege-Schnell-Schweissverfahren</t>
  </si>
  <si>
    <t>① 용접선상에 분말용제를 채우고 그 위에 비피복 전극을 놓고 롤러를 통해서 전극에 통전을 하면서 호퍼(hoper)에서 떨어지는 용제의 분말 속에서 아크를 발생시켜 작업을 하는 자동식 용접방법. ② 직류전원을 사용할 때는 전극의 플러스 모재에 마이너스를 연결. ③독일의 ｢Siemens-Schuckert｣에서 개발하였음.</t>
  </si>
  <si>
    <t>24610</t>
  </si>
  <si>
    <t>이엔지알</t>
  </si>
  <si>
    <t>ENGR</t>
  </si>
  <si>
    <t>도면에 사용되는 ｢engineer｣의 약호.</t>
  </si>
  <si>
    <t>24611</t>
  </si>
  <si>
    <t>이엘램프</t>
  </si>
  <si>
    <t>electro luminescent lamp</t>
  </si>
  <si>
    <t>① 한쪽이 2장으로 된 투명전극 사이에 형광 물질과 유기 유전체 혼합물을 넣어서 만든 콘덴서 램프. ② ＝EL램프.</t>
  </si>
  <si>
    <t>24612</t>
  </si>
  <si>
    <t>이연성</t>
  </si>
  <si>
    <t>flammability</t>
  </si>
  <si>
    <t>발화점이나 인화점이 아주 낮든지， 혹은 분말 · 섬유 ·박판상 등과 같이 비(比)표면적이 넓기 때운에 연소하기 쉬운 성질.</t>
  </si>
  <si>
    <t>24613</t>
  </si>
  <si>
    <t>이엽 쌍곡면</t>
  </si>
  <si>
    <t>hyperboloid of two sheets</t>
  </si>
  <si>
    <t>2차 방정식 x2/a2 + y2/b2 - z2/c2 = -1 로 표시되는 곡면.</t>
  </si>
  <si>
    <t>24614</t>
  </si>
  <si>
    <t>이오금사중심아치</t>
  </si>
  <si>
    <t>two cusped ogue arch, 二入圓四中心虹蜺</t>
  </si>
  <si>
    <t>중심이 넷이고 반지름이 두 가지로 그려지는 오금이 든 뾰족아치.</t>
  </si>
  <si>
    <t>24615</t>
  </si>
  <si>
    <t>이오금삼중심아치</t>
  </si>
  <si>
    <t>two cusped three centered arch, 二入圓三中心虹蜺</t>
  </si>
  <si>
    <t>중심이 셋이고 반지름이 두 가지로 그려지는 두 오금이 들은 뾰족아치.</t>
  </si>
  <si>
    <t>24616</t>
  </si>
  <si>
    <t>이오니아식 오더</t>
  </si>
  <si>
    <t>Ionian order, Ionic order</t>
  </si>
  <si>
    <t>그리스 신전 건축의 3대 기둥양식인 이오니아식‧도리아식‧코린트식 중 하나이다. 이오니아 민족에 의해 창시된 것으로, 도리아식과 비교하면 더 가늘고 섬세하며 주초(base)가 있고 소용돌이 모양의 기둥 머리 장식이 있는 것이 특징이다.</t>
  </si>
  <si>
    <t>24618</t>
  </si>
  <si>
    <t>결로</t>
  </si>
  <si>
    <t>condensation, 結露</t>
  </si>
  <si>
    <t>수증기를 함유한 공기가 그 이슬점 온도 이하의 벽체 등의 표면 또는 내부에 접촉해서 냉각되어 수증기가 응결해서 물방울이 생기는 것.</t>
  </si>
  <si>
    <t>2462</t>
  </si>
  <si>
    <t>이오토막</t>
  </si>
  <si>
    <t>quarter closer, closer, 二五－</t>
  </si>
  <si>
    <t>전 길이의 1/4쪽으로 동강 내어 쓰는 토막벽돌(100mm×50mm×60mm).</t>
  </si>
  <si>
    <t>24620</t>
  </si>
  <si>
    <t>이온</t>
  </si>
  <si>
    <t>ion</t>
  </si>
  <si>
    <t>양(+) 또는 음(-)의 전하를 갖는 분자나 원자를 일컫는다. 물처리에서는 이온 교환법이 있고, 염소 이온 Cl¯는 분뇨계 오수의 희석 정도를 조사하는 데 쓰인다.  전기적으로 중성인 원자가 전자를 잃으면 양전하를, 전자를 얻게 되면 음전하를 가진이온이 된다.</t>
  </si>
  <si>
    <t>24621</t>
  </si>
  <si>
    <t>이온 교환 수지</t>
  </si>
  <si>
    <t>ion-exchangeresin</t>
  </si>
  <si>
    <t>이온 교환 기능을 갖는 수지를 말한다. 불순물로서 이온의 처리.  순수한 물을 만들거나 이온성 물질의 분리나 약품을 정제하는 데에 쓴다. 양이온 교환 수지와 음이온 교환 수지가 있다.</t>
  </si>
  <si>
    <t>24622</t>
  </si>
  <si>
    <t>이온교환수지</t>
  </si>
  <si>
    <t>ion exchangeresin, -交換樹脂</t>
  </si>
  <si>
    <t>물에 불활성 수지로 다른 이온과 이온 교환된 산성 또는 염기성을 보유한 수지.</t>
  </si>
  <si>
    <t>24623</t>
  </si>
  <si>
    <t>이온교환수지도료</t>
  </si>
  <si>
    <t>① 이온교환수지를 조합한 새로운 녹막이도료. ② ⇨녹막이칠.</t>
  </si>
  <si>
    <t>24624</t>
  </si>
  <si>
    <t>이완</t>
  </si>
  <si>
    <t>부재간의 간극이 벌어져 있어 힘이 제대로 전달되지 못하는 상태 또는 두 부재간의 틈을 말한다. 건축에서는 주로 안치수(inside measurement)의 간격을 뜻한다.</t>
  </si>
  <si>
    <t>24625</t>
  </si>
  <si>
    <t>이완 계류</t>
  </si>
  <si>
    <t>slack mooring</t>
  </si>
  <si>
    <t>부유식 해양구조물의 운동을 어느 정도 허용하여 계류라인을 느슨하게 묶어두는 계류방식. 이완계류는 부유식 해양구조물의 운동을 어느 정도 허용하므로서 계류라인에 작용하는 장력을 경감하려할 때 이용된다. 다점계류방식으로 파하측(波下側)의 계류라인을 이완시켜 계류하면 파상측(波上側) 계류라인의 장력을 경감시키는 효과가 크다.</t>
  </si>
  <si>
    <t>24626</t>
  </si>
  <si>
    <t>이용 녹지</t>
  </si>
  <si>
    <t>utility green</t>
  </si>
  <si>
    <t>공원과 같이 여가 및 휴식, 산책 등을 목적으로 시민이 직접 이용하는 빈도가 높은 녹지대.</t>
  </si>
  <si>
    <t>24627</t>
  </si>
  <si>
    <t>이용 인구</t>
  </si>
  <si>
    <t>user population</t>
  </si>
  <si>
    <t>시설을 이용하는 사람의 수</t>
  </si>
  <si>
    <t>24628</t>
  </si>
  <si>
    <t>이용권</t>
  </si>
  <si>
    <t>특정 시설이 이용되는 지역적 범위를 나타내는 용어로, 이용권역이라고도 한다.</t>
  </si>
  <si>
    <t>24629</t>
  </si>
  <si>
    <t>결로수</t>
  </si>
  <si>
    <t>condensation liquid water</t>
  </si>
  <si>
    <t>결로 현상에 의해 수증기가 응결되어 생기는 물을 일컫는다.</t>
  </si>
  <si>
    <t>2463</t>
  </si>
  <si>
    <t>이용권역</t>
  </si>
  <si>
    <t>ashere of use, 利用圈域</t>
  </si>
  <si>
    <t>24630</t>
  </si>
  <si>
    <t>이용률</t>
  </si>
  <si>
    <t>occupancy ratio; utilization ratio</t>
  </si>
  <si>
    <t>사용자가 시설이나 설비 등을 얼마나 이용하고 있는지를 나타내는 지표.</t>
  </si>
  <si>
    <t>24631</t>
  </si>
  <si>
    <t>이용밀도</t>
  </si>
  <si>
    <t>pure density, 利用密度</t>
  </si>
  <si>
    <t>일정한 단위면적의 지역에서 대상 자원 및 시설을 이용하는 사람의 수.</t>
  </si>
  <si>
    <t>24632</t>
  </si>
  <si>
    <t>이위치제어</t>
  </si>
  <si>
    <t>on-off control, 二位置制御</t>
  </si>
  <si>
    <t>제어계를 최소 시간에 평형점에 도달시키기 위한 온 오프제어또는 계전기를 이용하는 비선형제어. 예를 들면, 냉방실에 온도스위치를 부착하여 설정 온도 이하가 되면 스위치가 차단되고 설정온도 이상이 되면 접속되어 냉동기가 운전된다.</t>
  </si>
  <si>
    <t>24634</t>
  </si>
  <si>
    <t>이음</t>
  </si>
  <si>
    <t>joint connection joint, 連接</t>
  </si>
  <si>
    <t>① 두 부재를 그 축방향으로 잇는 방법, 또는 그 부분, 부품 ② 맞춤과 이음의 총칭으로 접합부와 같은 뜻으로 사용하기 한다.</t>
  </si>
  <si>
    <t>24635</t>
  </si>
  <si>
    <t>이음가로대</t>
  </si>
  <si>
    <t>기둥에 끼운 가로대.</t>
  </si>
  <si>
    <t>24637</t>
  </si>
  <si>
    <t>이음갑</t>
  </si>
  <si>
    <t>joint box, junction box, 接績匣</t>
  </si>
  <si>
    <t>배선공사에 있어 전선연결을 위하여 대는 갑.</t>
  </si>
  <si>
    <t>24638</t>
  </si>
  <si>
    <t>이음관</t>
  </si>
  <si>
    <t>조립식 발판 부품의 하나.</t>
  </si>
  <si>
    <t>24639</t>
  </si>
  <si>
    <t>결로현상</t>
  </si>
  <si>
    <t>condensation, 結露現象</t>
  </si>
  <si>
    <t>① 실내의 습한 공기가 벽‧천장 등에 접촉할 때 이슬이 맺히는 현상. ② 발생원인은 1) 외부온도와 실내온도의 차이가 클 경우. 2) 내부습도가 상당히 높을 경우 등. ③ 방지대책은 1) 실내표면온도를 노점온도보다 높게 유지할 것. 2) 실내의 습기발생을 줄일 것 3) 건조한 공기로 자주 환기시킬 것 등.</t>
  </si>
  <si>
    <t>2464</t>
  </si>
  <si>
    <t>이음근</t>
  </si>
  <si>
    <t>joint bar</t>
  </si>
  <si>
    <t>철근콘크리트구조에서 신 · 구 콘크리트의 일체화를 위해 콘크리트를 이어붓는 부분에 미리 설치하는 철근.</t>
  </si>
  <si>
    <t>24640</t>
  </si>
  <si>
    <t>이음대</t>
  </si>
  <si>
    <t>장부를 만들어 타 재에 끼우는 나무.</t>
  </si>
  <si>
    <t>24641</t>
  </si>
  <si>
    <t>이음마루</t>
  </si>
  <si>
    <t>박공널에 끼워진 마루.</t>
  </si>
  <si>
    <t>24642</t>
  </si>
  <si>
    <t>이음말뚝</t>
  </si>
  <si>
    <t>말뚝이 짧은 경우 말뚝머리에 임시로 이음해서 박은 말뚝.</t>
  </si>
  <si>
    <t>24643</t>
  </si>
  <si>
    <t>이음매</t>
  </si>
  <si>
    <t>joint</t>
  </si>
  <si>
    <t>이은 자리‧이음새.</t>
  </si>
  <si>
    <t>24644</t>
  </si>
  <si>
    <t>이음매 없는 강관</t>
  </si>
  <si>
    <t>seamless tube</t>
  </si>
  <si>
    <t>① 강관(鋼管) 2대별의 하나. ② 강관의 제조과정상 관이음매의 유무로 대별. 다른 하나는 ｢이어 만든 강관(단용접 강관)｣. ③ 속이 빈 소재(素材)를 압연‧압출 등에 의하여 잇지 않고 뽑아 만듦. ④ 형상이 정확, 관면이 매끄러워 용도가 광범위함. 수도관‧증기보일러의 수관‧연관(煙管)‧과열기관‧건축구조용 등. ⑤ 아연도금의 여부에 따라 흑‧백관으로 칭함(도금치 않은 것은 흑관). ⑥ ⇨강관.</t>
  </si>
  <si>
    <t>24645</t>
  </si>
  <si>
    <t>이음매용접</t>
  </si>
  <si>
    <t>① 구리 또는 합금으로 된 롤러 전극 사이에 금속판의 접합부를 겹쳐 넣고 전극으로 압력을 가하면서 전동기로 전극을 회전시켜 연속적으로 모재의 접합 부분을 용접하는 방법으로, 물통과 같이 틈새가 없는 통의 제작이나 점용접을 연속적으로 할 필요가 있을 경우에 이용. ② ⇨심용접(＝). ③ ＝이음용접.</t>
  </si>
  <si>
    <t>24646</t>
  </si>
  <si>
    <t>이음목</t>
  </si>
  <si>
    <t>메뚜기이음 등의 턱솔부분.</t>
  </si>
  <si>
    <t>24647</t>
  </si>
  <si>
    <t>이음바탕</t>
  </si>
  <si>
    <t>기와를 잇기 위한 바탕.</t>
  </si>
  <si>
    <t>24648</t>
  </si>
  <si>
    <t>이음발</t>
  </si>
  <si>
    <t>① 지붕 경사에 따라 잰 못 사이의 거리. ② (기와걸이－덮임)/2.</t>
  </si>
  <si>
    <t>24649</t>
  </si>
  <si>
    <t>결면</t>
  </si>
  <si>
    <t>natural bed, 節理面</t>
  </si>
  <si>
    <t>침전에 의해 생긴 퇴적암의 침전층.</t>
  </si>
  <si>
    <t>2465</t>
  </si>
  <si>
    <t>이음배열</t>
  </si>
  <si>
    <t>돌을 배열하는 방법이며 2석의 접합방법 가운데 한 가지.</t>
  </si>
  <si>
    <t>24650</t>
  </si>
  <si>
    <t>이음새</t>
  </si>
  <si>
    <t>① (기와 등의)이어짐에서 바깥에 내보이는 부분의 거리. ② 이음새는 신축이음‧시공이음‧조절줄눈 등이 있으며, 온도변화‧콘크리트의 수축‧부동침하‧하중의 변화에 따라 건물이 전체적으로 결손되는 것을 방지하기 위해서 두는 것임.</t>
  </si>
  <si>
    <t>24651</t>
  </si>
  <si>
    <t>이음새없는 강관</t>
  </si>
  <si>
    <t>seamless steel pipe</t>
  </si>
  <si>
    <t>이음부가 없는 강관. 강괴 등을 열간으로 압출하여 제조 또는 천공한 다음 기계로 마무리하여 제작.</t>
  </si>
  <si>
    <t>24652</t>
  </si>
  <si>
    <t>이음쇠</t>
  </si>
  <si>
    <t>clamp</t>
  </si>
  <si>
    <t>두 재의 이음을 보강하여 대는 철물. 이음철물.</t>
  </si>
  <si>
    <t>24653</t>
  </si>
  <si>
    <t>이음아치보</t>
  </si>
  <si>
    <t>본체의 기둥과 붙임기둥을 이어주는 아치보.</t>
  </si>
  <si>
    <t>24654</t>
  </si>
  <si>
    <t>이음용접</t>
  </si>
  <si>
    <t>① 심용접(＝). ② ⇨이음매용접(＝).</t>
  </si>
  <si>
    <t>24655</t>
  </si>
  <si>
    <t>이음의 루트</t>
  </si>
  <si>
    <t>root joint</t>
  </si>
  <si>
    <t>① 맞대기 이음에 있어서 부재간의 거리가 가장 접근한 부분(root of butt welded joint). ② 필렛용접을 하는 이음의 경우에는 두 부재의 표면에 교차하는 선(root of fillet welded joint).</t>
  </si>
  <si>
    <t>24656</t>
  </si>
  <si>
    <t>이음의 종류</t>
  </si>
  <si>
    <t>① 이음은 그 밑에 있는 부재의 중심에서 하는 것과 중심에서 조금 내어서 하는 것이 있음. ② 중심에서 잇는 것을 ｢한반이음｣ 또는 ｢심이음(center joint)｣이라 하고, 내밀어서 잇는 것을 ｢내이음(out of center joint)｣이라 함. ③ 밑에 따로 가로받침 부재를 대고 그 위에서 잇는 것을 ｢베개이음｣이라 함. ④ 이음의 종류는 대단히 많으나 이것을 구별하면 맞대기이음‧겹치기이음‧따내기이음‧중복이음의 4종류로 분류할 수 있음. ⑤ ⇨이음.</t>
  </si>
  <si>
    <t>24657</t>
  </si>
  <si>
    <t>이음중도리</t>
  </si>
  <si>
    <t>박공널에 끼운 중도리.</t>
  </si>
  <si>
    <t>24658</t>
  </si>
  <si>
    <t>이음철물</t>
  </si>
  <si>
    <t>clamp, joint metal, 繫鐵物</t>
  </si>
  <si>
    <t>목 구조물의 각 부재의 접합부를 보강하는데 쓰이는 철물.</t>
  </si>
  <si>
    <t>24659</t>
  </si>
  <si>
    <t>이음틀</t>
  </si>
  <si>
    <t>목조 건축에서 몇가지 부재가 결합되어 접합되어 있는 부분， 또는 그 방법.</t>
  </si>
  <si>
    <t>24660</t>
  </si>
  <si>
    <t>이음판</t>
  </si>
  <si>
    <t>splice, fish plate, scab</t>
  </si>
  <si>
    <t>두 부재를 잇기 위해 따로 덧대는 판재‧덧판이라고도 함.</t>
  </si>
  <si>
    <t>24661</t>
  </si>
  <si>
    <t>이음표면</t>
  </si>
  <si>
    <t>이음의 양재가 서로 접하는 부분.</t>
  </si>
  <si>
    <t>24662</t>
  </si>
  <si>
    <t>이음효율</t>
  </si>
  <si>
    <t>joint efficiency, -效率</t>
  </si>
  <si>
    <t>이음부분의 인장강도를 이음 이외의 모재 인장 강도와 비교한 값으로 보통 백분율로 표시한다.</t>
  </si>
  <si>
    <t>24663</t>
  </si>
  <si>
    <t>이익공</t>
  </si>
  <si>
    <t>二翼工</t>
  </si>
  <si>
    <t>① 기둥 중간에는 창방과 도리‧장여 사이에 화반을 놓고 기둥머리에서는 두공(頭工)과 창방에 교차되는 상하 두 개의 쇠서로 짜여진 공포 또는 그 두 부재를 합쳐서 일컫는 말. ② ⇨단익공.</t>
  </si>
  <si>
    <t>24664</t>
  </si>
  <si>
    <t>이익공주삼포</t>
  </si>
  <si>
    <t>二翼工柱三包</t>
  </si>
  <si>
    <t>① 주심에서는 두공과 창방에 교차되는 두 개의 쇠서로 짜고 중간에는 창방 위에 화반을 얹어 도리 및 장여를 받게 한 공포. ② 대개 1출목으로 하여 주심에서는 삼포작이 됨. ③ 갖은 삼포(속).</t>
  </si>
  <si>
    <t>24665</t>
  </si>
  <si>
    <t>이익공집</t>
  </si>
  <si>
    <t>二翼工家</t>
  </si>
  <si>
    <t>익공쇠서를 상하에 두 개를 써서 꾸민 집.</t>
  </si>
  <si>
    <t>24666</t>
  </si>
  <si>
    <t>이입궁</t>
  </si>
  <si>
    <t>二入宮</t>
  </si>
  <si>
    <t>이익공의 속음. 이립궁(二立宮).</t>
  </si>
  <si>
    <t>24667</t>
  </si>
  <si>
    <t>이자이음</t>
  </si>
  <si>
    <t>문살무늬의 일종으로 문살 속의 이자가 번갈아 짜여진 것</t>
  </si>
  <si>
    <t>24668</t>
  </si>
  <si>
    <t>이자평</t>
  </si>
  <si>
    <t>거멀기와보다 하나 위에 있는 평기와.</t>
  </si>
  <si>
    <t>24669</t>
  </si>
  <si>
    <t>결상유리</t>
  </si>
  <si>
    <t>結霜硝子</t>
  </si>
  <si>
    <t>①젤라틴(gelatin) 수용액(10～30%)을 흐린 유리표면에 얇게 바르고, 약 40℃로 덥게 하여 수분을 증발시키면 젤라틴이 건조하여 벗겨져 유리표면에 결상형의 모양이 돋아나온 것. ② 온도가 높을수록 모양은 섬세해지고 두드러진 결상부분을 갈면 더 아름답게 됨.</t>
  </si>
  <si>
    <t>2467</t>
  </si>
  <si>
    <t>이장</t>
  </si>
  <si>
    <t>二杖</t>
  </si>
  <si>
    <t>추녀 옆에 붙은 초장 다음에 배치된 둘째의 귀서까래.</t>
  </si>
  <si>
    <t>24670</t>
  </si>
  <si>
    <t>이재 세대</t>
  </si>
  <si>
    <t>재난이나 재앙으로 부터 피해를 입은 세대.</t>
  </si>
  <si>
    <t>24671</t>
  </si>
  <si>
    <t>이전</t>
  </si>
  <si>
    <t>removing and reconstructing, 移轉</t>
  </si>
  <si>
    <t>건축법 상의 이전이란 건축물의 주요 구조부를 해체하지 않고 동일한 대지 안에서 건축물의 위치를 변경하는 것을 말한다.</t>
  </si>
  <si>
    <t>24672</t>
  </si>
  <si>
    <t>이점쇄선</t>
  </si>
  <si>
    <t>선분과 2개의 점을 반복적으로 배열한 선으로 도면을 그릴 때 1점 쇄선과 구별할 필요가 있는 경우 혹은 가상의 선으로 사용한다.</t>
  </si>
  <si>
    <t>24675</t>
  </si>
  <si>
    <t>이젝터</t>
  </si>
  <si>
    <t>ejector</t>
  </si>
  <si>
    <t>① 압력이 있는 물 또는 증기를 노즐로 분출하여 주위의 물 또는 증기를 배출하는 구조의 간단한 펌프의 일종. ② 운동부분이 없는 것이 장점이지만 배수‧배기효율이 좋지 않음.</t>
  </si>
  <si>
    <t>24677</t>
  </si>
  <si>
    <t>결선도</t>
  </si>
  <si>
    <t>connection wiring diagram</t>
  </si>
  <si>
    <t>각종의 전기 배선을 표기하기 위한 그림의 일종. 전기 기기, 장치 또는 대지(어스) 등의 사이가 전선이나 케이블 등에 의해 어떤 관계로 접속되고 있는지를 표시한다.</t>
  </si>
  <si>
    <t>2468</t>
  </si>
  <si>
    <t>이주석</t>
  </si>
  <si>
    <t>螭柱石</t>
  </si>
  <si>
    <t>이무기를 새긴 돌기둥.</t>
  </si>
  <si>
    <t>24680</t>
  </si>
  <si>
    <t>이중 너트</t>
  </si>
  <si>
    <t>double nut</t>
  </si>
  <si>
    <t>강구조공사 등에서 볼트가 헐거워지는 것을 방지하는 목적으로 2중으로 체결하는 2중조임너트</t>
  </si>
  <si>
    <t>24684</t>
  </si>
  <si>
    <t>이중 덕트 방식</t>
  </si>
  <si>
    <t>dual duct system</t>
  </si>
  <si>
    <t>공조 장치로 만든 냉풍과 온풍을 2개의 덕트로 따로따로 보내고 각 실에 혼합 상자를 설치해서 각 실의 부하에 대응하는 혼합 공기를 배출하는 방식. (=듀얼덕트 방식).  방이나 구역이 다수인 경우에 적합하며, 고속 송풍에도 알맞은 방식이다.</t>
  </si>
  <si>
    <t>세화49.7%</t>
  </si>
  <si>
    <t>24686</t>
  </si>
  <si>
    <t>이중 마루 기와</t>
  </si>
  <si>
    <t>변형 기와의 일종. 테를 붙인 모자 모양의 단면을 갖는다.</t>
  </si>
  <si>
    <t>24687</t>
  </si>
  <si>
    <t>이중 바닥</t>
  </si>
  <si>
    <t>double floor</t>
  </si>
  <si>
    <t>이중으로 한 구조의 바닥.</t>
  </si>
  <si>
    <t>24688</t>
  </si>
  <si>
    <t>이중 새시</t>
  </si>
  <si>
    <t>double sash</t>
  </si>
  <si>
    <t>이중 구조로 된 금속재의 창호. 독립한 새시를 결합시킨 것과 틀 등이 일체로 성형된 것이 있다. 단열 새시나 방음 새시로서 사용한다. →이중창.</t>
  </si>
  <si>
    <t>24689</t>
  </si>
  <si>
    <t>결속</t>
  </si>
  <si>
    <t>중량물을 크레인 등으로 양중하는 경우에, 크레인의 훅을 쉽게 걸기 위해 와이어 로프 등으로 양중 대상물을 묶는 것.</t>
  </si>
  <si>
    <t>2469</t>
  </si>
  <si>
    <t>이중 지수 분포</t>
  </si>
  <si>
    <t>double exponential distribution</t>
  </si>
  <si>
    <t>극값의 분포인 굼벨 분포{(피셔-티펫의 I형 분포)를 가리킨다. 넓은 의미로는 와이불 분포나 레일리 분포와 같이 이중 지수 형식의 함수로 표시되는 분포를 포함해서 일컫는다.</t>
  </si>
  <si>
    <t>24692</t>
  </si>
  <si>
    <t>이중 트랩</t>
  </si>
  <si>
    <t>double trap</t>
  </si>
  <si>
    <t>위생 기구의 동일 배수관계에 오염 물질이나 냄새 따위의 역류를 방지하는 장치를 연속하여 설치하는 것. 2개의 트랩간에 공기가 밀폐되어 배수의 유통을 저해하게 되므로 금지되어 있다.</t>
  </si>
  <si>
    <t>24694</t>
  </si>
  <si>
    <t>이중 효용 흡수식 냉동기</t>
  </si>
  <si>
    <t>double effect absorption refrigeration machine</t>
  </si>
  <si>
    <t>수분을 흡수하는 단일 효용 흡수 냉동기의 효율을 높이기 위해 재생기를 저압과 고압의 2중으로 나눈 냉동기. 증기의 열을 이중으로 이용하기 때문에 증기 사용량은 단일 효용의 50~60%가 된다.</t>
  </si>
  <si>
    <t>세화79.4%</t>
  </si>
  <si>
    <t>24695</t>
  </si>
  <si>
    <t>이중각 구조</t>
  </si>
  <si>
    <t>충돌시의 침수, 폭발시의 비산방지 및 위험물의 누설방지 등을 목적으로 해양건축물의 외벽판을 이중으로 한 구조. 해양건축물의 하부구조를 보호하기 위해 측부, 저부에도 이중선각*구조로 하는 것이 바람직하다. 이중선각구조에는 이하와 같은 이점이 있다.․충돌, 좌초 등의 사고에 대해서도 내측의 구조로 침수를 방지할 수 있다.․구조가 강고하게 되어 충분한 강도를 유지할 수 있다.․이중선각구조는 탱크(신선한 물, 급수, 밸러스트용)으로서 이용할 수 있다.선박에 있어서는 일반적으로 선저만 이중선각구조로 하고 있다. 종래, 탱커는 단저(單底)구조였지만 충돌, 좌초 등의 사고시에 유출되는 원유에 의한 환경오염이 광범위하기 때문에 최근에는 그림과 같이 이중선각구조로 하는 것이 의무화되었다. 이 경우의 외판과 내판 사이 간격은 2～3m가 적당하다.</t>
  </si>
  <si>
    <t>24696</t>
  </si>
  <si>
    <t>이중겹침징검돌계단</t>
  </si>
  <si>
    <t>디딤면의 돌이 겹쳐져 있는 돌계단.</t>
  </si>
  <si>
    <t>24697</t>
  </si>
  <si>
    <t>이중관식 응축기</t>
  </si>
  <si>
    <t>double pipe condenser, 二重管式凝縮機</t>
  </si>
  <si>
    <t>① 냉매가 순환회로를 흘러 응축하고 냉각재가 내관의 내부를 냉매순화 회로의 역으로 흐르게 된 응축기. ② 주로 소형 수냉식 에어컨용으로 사용됨.</t>
  </si>
  <si>
    <t>24698</t>
  </si>
  <si>
    <t>이중기단</t>
  </si>
  <si>
    <t>二重基壇</t>
  </si>
  <si>
    <t>이층(이중)으로 된 기단.</t>
  </si>
  <si>
    <t>24699</t>
  </si>
  <si>
    <t>International Institute of Welding</t>
  </si>
  <si>
    <t>국제용접협회(International Institute of Welding)의 약어</t>
  </si>
  <si>
    <t>247</t>
  </si>
  <si>
    <t>결속선</t>
  </si>
  <si>
    <t>binder, binding wire, tie wire, bag-tie, 結束線</t>
  </si>
  <si>
    <t>① 철근콘크리트구조에서 철근을 조립할 때 철근과 철근 교차부 또는 이음부가 콘크리트 타설 시에 움직이지 않도록 고정시키는 철선. ② 결속선은 일반적으로 0.9mm 이상의 철선을 사용함. ③ 철근이음 부분에서는 이음위치 1개소에 대하여 두 군데 이상 두 겹으로 감쳐 결속하고, 철근이 교차되는 부분으로 경미한 것은 하나 또는 둘 걸름으로 결속함. ④ 비계를 묶을 때도 쓰임.</t>
  </si>
  <si>
    <t>2470</t>
  </si>
  <si>
    <t>이중꺾기못</t>
  </si>
  <si>
    <t>꺾인 못의 머리가 다시 한번 꺾여진 것.</t>
  </si>
  <si>
    <t>24700</t>
  </si>
  <si>
    <t>이중꺾이우물반자</t>
  </si>
  <si>
    <t>이중으로 꺾여진 우물반자.</t>
  </si>
  <si>
    <t>24701</t>
  </si>
  <si>
    <t>이중꺾이천장</t>
  </si>
  <si>
    <t>이중으로 꺾인 천장.</t>
  </si>
  <si>
    <t>24702</t>
  </si>
  <si>
    <t>이중덕트방식</t>
  </si>
  <si>
    <t>double duct system</t>
  </si>
  <si>
    <t>공기조화기에서 냉풍과 온풍을 별개로 만들어 각각의 덕트로 공조구획에 도달하게 하여 취출구에 설치된 혼합기(mixing unit)로 적당히 혼합하여 실내부하에 알맞은 온도로 취출하는 공조방식.</t>
  </si>
  <si>
    <t>24703</t>
  </si>
  <si>
    <t>이중도</t>
  </si>
  <si>
    <t>二重塗</t>
  </si>
  <si>
    <t>두 차례 도장한 부분이 겹쳐 보이는 것.</t>
  </si>
  <si>
    <t>24704</t>
  </si>
  <si>
    <t>이중막</t>
  </si>
  <si>
    <t>double-layer; pneumatic structure</t>
  </si>
  <si>
    <t>이중막 방식의 구조.</t>
  </si>
  <si>
    <t>24705</t>
  </si>
  <si>
    <t>이중막 방식</t>
  </si>
  <si>
    <t>막을 이중으로 해서 내림실(연결재)로 상하 막재를 잇고 그 사이의 내압을 높여 패널상, 셸상으로 하는 방식.</t>
  </si>
  <si>
    <t>24706</t>
  </si>
  <si>
    <t>이중머리못</t>
  </si>
  <si>
    <t>double-headed nail, 二重釘</t>
  </si>
  <si>
    <t>① 거푸집 조립 등에 쓰이는 이중머리로 된 특수못. ② ＝scaffold nail＝form nail.</t>
  </si>
  <si>
    <t>24707</t>
  </si>
  <si>
    <t>이중바닥</t>
  </si>
  <si>
    <t>double flooring</t>
  </si>
  <si>
    <t>방음이나 방한을 위해 또는 배관 등 설비를 설치하기 위해 바닥판을 이중으로 한 것을 말한다.</t>
  </si>
  <si>
    <t>24708</t>
  </si>
  <si>
    <t>이중벽</t>
  </si>
  <si>
    <t>double framed wall, 二重壁</t>
  </si>
  <si>
    <t>이중으로 구성된 벽.</t>
  </si>
  <si>
    <t>24709</t>
  </si>
  <si>
    <t>결손 가족</t>
  </si>
  <si>
    <t>lacking family</t>
  </si>
  <si>
    <t>부부 중심의 가족을 기준으로 할 때 결손가족은 모자가정, 부자가정, 청소년 가장가족 등 가족 중에 부모 혹은 양친이 없는 가정을 말한다.</t>
  </si>
  <si>
    <t>2471</t>
  </si>
  <si>
    <t>이중보</t>
  </si>
  <si>
    <t>double beam, 二重梁</t>
  </si>
  <si>
    <t>① 지붕틀에서 들보 위에 이중으로 걸은 보. ② ⇨겹벽.</t>
  </si>
  <si>
    <t>24710</t>
  </si>
  <si>
    <t>이중볼트</t>
  </si>
  <si>
    <t>double vault, 二重－</t>
  </si>
  <si>
    <t>내외 셸(shell)로 구성된 돔 형성의 볼트.</t>
  </si>
  <si>
    <t>24711</t>
  </si>
  <si>
    <t>이중선반</t>
  </si>
  <si>
    <t>달선반 형식의 일종이며 대소 2단 선반으로 된 것.</t>
  </si>
  <si>
    <t>24712</t>
  </si>
  <si>
    <t>이중심아치</t>
  </si>
  <si>
    <t>two-centered arches, 二重心－</t>
  </si>
  <si>
    <t>중심이 다른 두 호를 연결하여 만든 아치.</t>
  </si>
  <si>
    <t>24713</t>
  </si>
  <si>
    <t>이중아치보</t>
  </si>
  <si>
    <t>아치보가 이중으로 된 보가 이중으로 되어 있는 것.</t>
  </si>
  <si>
    <t>24714</t>
  </si>
  <si>
    <t>이중엇갈림선반</t>
  </si>
  <si>
    <t>달선반 형식의 일종이며 상하가 엇갈린 것.</t>
  </si>
  <si>
    <t>24715</t>
  </si>
  <si>
    <t>이중유리</t>
  </si>
  <si>
    <t>double glass, 二重－</t>
  </si>
  <si>
    <t>① 유리판을 겹치고 그 중간에 셀룰로이드나 합성수지판 등을 끼워서 만든 것. ② 이 유리의 편리한 점은 깨어지는 경우에라도 파편이 튀지 않는 것인데, 주로 방탄(防彈) 유리에 쓰임. ③ ⇨페어글라스.</t>
  </si>
  <si>
    <t>24716</t>
  </si>
  <si>
    <t>이중장식</t>
  </si>
  <si>
    <t>이중 돌출부가 있는 장식.</t>
  </si>
  <si>
    <t>24717</t>
  </si>
  <si>
    <t>이중장식선반</t>
  </si>
  <si>
    <t>장식선반 형식의 일종으로 엇갈림 선반 밑에 다른 가로선반이 있는 것.</t>
  </si>
  <si>
    <t>24718</t>
  </si>
  <si>
    <t>이중창</t>
  </si>
  <si>
    <t>double window, 二重窓</t>
  </si>
  <si>
    <t>창과 창 사이의 공기층을 두어 방한, 방열, 방음효과를 가지도록 한 창의 형식.</t>
  </si>
  <si>
    <t>24719</t>
  </si>
  <si>
    <t>결손단면적</t>
  </si>
  <si>
    <t>deduction area, 欠損斷面績</t>
  </si>
  <si>
    <t>볼트, 고력볼트 등의 설치를 위한 구멍 등에 기인한 결손을 고려한 단면적</t>
  </si>
  <si>
    <t>2472</t>
  </si>
  <si>
    <t>이중창틀</t>
  </si>
  <si>
    <t>double window frame, 二重窓框</t>
  </si>
  <si>
    <t>① 이중창을 다는 창틀. ② 겹창틀.</t>
  </si>
  <si>
    <t>24720</t>
  </si>
  <si>
    <t>이중천장</t>
  </si>
  <si>
    <t>二重天障</t>
  </si>
  <si>
    <t>적절한 천장 높이를 위해서, 혹은 냉난방 부하 감소를 위해 천장을 이중으로 한 것으로 이중반자라고도 한다.</t>
  </si>
  <si>
    <t>24721</t>
  </si>
  <si>
    <t>이중토대</t>
  </si>
  <si>
    <t>double sill, 二重土臺</t>
  </si>
  <si>
    <t>토대를 이중으로 포갠 것.</t>
  </si>
  <si>
    <t>24722</t>
  </si>
  <si>
    <t>이중풍도</t>
  </si>
  <si>
    <t>double duct, 二重風道</t>
  </si>
  <si>
    <t>① 공기조화설비의 전풍도(⇦)방식의 결점을 해결하기 위해 고안된 방식. ② 여러 방에 공급되는 공기는 온풍‧방풍 각각의 풍도(⇦)를 2군데서 혼합시켜 조절된 것을 각 방으로 보내게 되어 있음. ③ 특징은 방마다 혼합장치가 설치되어 있어 자동적으로 소요의 혼합이 가능한 점임.</t>
  </si>
  <si>
    <t>24723</t>
  </si>
  <si>
    <t>이중피복아크용접봉</t>
  </si>
  <si>
    <t>double-coated electrode</t>
  </si>
  <si>
    <t>① 심선에 두 종류의 피복제를 2중으로 도장한 피복아크 용접봉. ② 특히 작업성(아크의 강도, 안전성 등)을 개선하는 재료를 내측에 도포함으로써 아크가 안정된다. 일반적으로 저수소계 용접봉은 용접 금속의 기계적 성질은 양호하지만 작업성이 불량하며, 특히 아크의 시점에 기공이 생기기 쉬우므로, 2중 피복을 함으로써 이와 같은 결점이 제거되며, 작업성이 개선되고 파이프의 맞대기용접 시에 깨끗한 뒷면 비드로 제1층 용접이 가능한 이점이 있음.</t>
  </si>
  <si>
    <t>24724</t>
  </si>
  <si>
    <t>이중홈통</t>
  </si>
  <si>
    <t>double gutter, 二重－</t>
  </si>
  <si>
    <t>① 겉으로 상자 모양의 홈통을 대고 그 속에 반원홈통을 설치한 겹친 홈통. ② ⇨상자홈통.</t>
  </si>
  <si>
    <t>24725</t>
  </si>
  <si>
    <t>이즈바</t>
  </si>
  <si>
    <t>izba</t>
  </si>
  <si>
    <t>러시아의 전통가옥으로 9세기에 시작하여 14세기부터는 러시아인의 대표적인 주거양식이 되었다. 자작나무와 같은 목재를 주로 사용하며 통나무를 수평으로 쌓아올린 형식의 목조주택이다. 현재도 러시아 시골에서 흔히 볼 수 있다.</t>
  </si>
  <si>
    <t>24726</t>
  </si>
  <si>
    <t>이집트건축</t>
  </si>
  <si>
    <t>Egyptian architecture, 埃及建築</t>
  </si>
  <si>
    <t>기원전 3000년경에서 로마시대까지 나일강 유역에 형성된 이집트의 건축 양식을 말한다. 이집트는 사막과 건조한 기후로 인해 목재가 아닌 석재가 풍부했다. 피라미드와 이집트 신전 등 거대한 석조 건축이 대표적이며, 아치나 볼트가 없이 코벨볼트(corbel vault)와 기둥(post)와 상인방(lintel)으로 축조한 것이 특색이다.</t>
  </si>
  <si>
    <t>24730</t>
  </si>
  <si>
    <t>이차 곡면 셸</t>
  </si>
  <si>
    <t>paraboloid shell</t>
  </si>
  <si>
    <t>곡면이 2차 대수식으로 표시되는 셸.</t>
  </si>
  <si>
    <t>24734</t>
  </si>
  <si>
    <t>이차 공기</t>
  </si>
  <si>
    <t>secondary air</t>
  </si>
  <si>
    <t>공조에 있어서 배출구로부터 배출된 1차 공기에 의해 유인되는 공기</t>
  </si>
  <si>
    <t>24735</t>
  </si>
  <si>
    <t>이차 공해</t>
  </si>
  <si>
    <t>secondary public nuisance</t>
  </si>
  <si>
    <t>폐기물을 어떤 일정한 장소에서 처리하는 경우에, 2차 오염과 같이 2차적으로 발생하는 공해.</t>
  </si>
  <si>
    <t>24736</t>
  </si>
  <si>
    <t>이차 모멘트법</t>
  </si>
  <si>
    <t>second moment method</t>
  </si>
  <si>
    <t>구조적 신뢰도 평가에 관한 기법. 평균 일계이차모멘트법은 정규분포 확률변수의 비선형식으로 주어진 손상방정식을 각 확률변수의 평균점에서 테일러 급수 전개하여 선형근사한다. 그 다음 근사식의 1차항까지의 평균에 대한 확률밀도함수의 이차모멘트인 분산 또는 표준편차를 고려하여 신뢰도 지수를 계산하고 신뢰도 지수의 상대적인 비인 손상확률을 계산하는 방법이다.  개선된 일계이차모멘트법  : 정규분포공간에 존재하는 서로 독립인 정규분포 확률변수 Xi는 평균과 분산으로 구성된 식을 사용하여 표준정규분포공간의 확률변수로 표현한다.</t>
  </si>
  <si>
    <t>24737</t>
  </si>
  <si>
    <t>결습</t>
  </si>
  <si>
    <t>humidification, 結濕</t>
  </si>
  <si>
    <t>① 공기 속에 습도를 증가시키는 일. ② ＝가습(加濕).</t>
  </si>
  <si>
    <t>2474</t>
  </si>
  <si>
    <t>이차 압밀</t>
  </si>
  <si>
    <t>secondary consolidation</t>
  </si>
  <si>
    <t>점토지반에서 과잉간극수압이 소산된 일차압밀 종료 후에도 과잉간극수압 발생없이 계속되는 압축현상. 침하 속도는 일차 압밀보다 늦다.</t>
  </si>
  <si>
    <t>24740</t>
  </si>
  <si>
    <t>이차 오염</t>
  </si>
  <si>
    <t>secondary pollution</t>
  </si>
  <si>
    <t>2차적 오염의 총칭. 오염물질이 물리적,화학적, 생물학적으로 변화하여 이차적으로 유해물질이 생성되는 것. 예를 들면 자동차 배기가스 속의 NOх는 그 자체가 환경 오염을 일으키나 태양광을 받아 옥시던트를 발생시켜 더욱 환경을 오염시킨다. →이차 공해，질소 산화물.</t>
  </si>
  <si>
    <t>24741</t>
  </si>
  <si>
    <t>이차 응력</t>
  </si>
  <si>
    <t>secondary stress</t>
  </si>
  <si>
    <t>트러스의 해법에서 트러스의 절점이 이상적인 활절이 아니기 때문에 트러스 부재에 발생하는 모멘트에 의해 생긴 응력.</t>
  </si>
  <si>
    <t>24742</t>
  </si>
  <si>
    <t>이차 재해</t>
  </si>
  <si>
    <t>지진이나 화재 등의 재해가 일어난 후 이와 연결되어 간접적으로 일어나는 재해. 1차 재해로 인해 도시적 기능이 복구되지 않고, 전염병이 발병하고, 이로 인해 경제적 타격을 입는 현상을 말한다.</t>
  </si>
  <si>
    <t>세화33.1%</t>
  </si>
  <si>
    <t>24743</t>
  </si>
  <si>
    <t>이차 처리</t>
  </si>
  <si>
    <t>secondary treatment</t>
  </si>
  <si>
    <t>배수의 생물학적 처리 과정에 있어서 1차 처리에서도 제거할 수 없던 비침전성의 부유물이나 용해성 유기물을 미생물의 대사 작용을 이용해서 제거하는 생물처리나, 증기 계통에서의 화학 약품 처리, 급수 계통의 부식과 보일러 오염을 막기 위한 피에이치(pH) 조절, 탈산소 조작 등을 이른다.</t>
  </si>
  <si>
    <t>24744</t>
  </si>
  <si>
    <t>이차반경</t>
  </si>
  <si>
    <t>二次半徑</t>
  </si>
  <si>
    <t>부재의 단면에 대하여 도형의 도심을 지나는 축에 대해 단면 이차모멘트를 단면적으로 나눈 것의 제곱근값.</t>
  </si>
  <si>
    <t>24747</t>
  </si>
  <si>
    <t>이차부재</t>
  </si>
  <si>
    <t>secondary member, 二次部材</t>
  </si>
  <si>
    <t>골조의 주부재에 대해서 보조적인 부재.</t>
  </si>
  <si>
    <t>24748</t>
  </si>
  <si>
    <t>결원롤러</t>
  </si>
  <si>
    <t>segmental roller, 缺圓－</t>
  </si>
  <si>
    <t>보의 받침롤러를 상하만 원형으로 남기고 좌우를 평면으로 깎은 롤러.</t>
  </si>
  <si>
    <t>2475</t>
  </si>
  <si>
    <t>이차원 모형</t>
  </si>
  <si>
    <t>주류면과 직교하는 방향으로는 공기역학적 효과가 변화하지 않도록 연구된 모형.</t>
  </si>
  <si>
    <t>24750</t>
  </si>
  <si>
    <t>이차원 문제</t>
  </si>
  <si>
    <t>two-dimensional problem</t>
  </si>
  <si>
    <t>외력을 받는 물체는 대부분의 경우 3개의 축, 즉 3차원적 성분들로 구성되어있다. 일부의 경우 3차원 성분들로 구성된 물체를 평면응력 상태로 단순 가정화 하여 2차원의 역학적 분석을 할 수 있다. 이를 이차원 문제라 한다.</t>
  </si>
  <si>
    <t>24751</t>
  </si>
  <si>
    <t>이차원 분류</t>
  </si>
  <si>
    <t>two-dimensional jet</t>
  </si>
  <si>
    <t>상하,좌우의 공간축에서 취급할 수 있는 분류.</t>
  </si>
  <si>
    <t>24752</t>
  </si>
  <si>
    <t>이차원 압밀</t>
  </si>
  <si>
    <t>two-dimensional consolidation</t>
  </si>
  <si>
    <t>간극수가 연직방향 뿐만 아니라 수평방향의 배수조건을 모두 고려한 압밀 현상, 또는 그 모델을 일컫는다.</t>
  </si>
  <si>
    <t>24753</t>
  </si>
  <si>
    <t>이차원 원주</t>
  </si>
  <si>
    <t>two-dimensional circular cylinder</t>
  </si>
  <si>
    <t>단면이 바람 또는 유체의 흐름과 평행이며, 역학적 작용이 단면의 축방향으로 변화하지 않는 것으로 간주되는 원주.</t>
  </si>
  <si>
    <t>24754</t>
  </si>
  <si>
    <t>이차원 응력</t>
  </si>
  <si>
    <t>two-dimensional stress</t>
  </si>
  <si>
    <t>① 직교하는 3방향 중 1방향의 수직응력 및 전단응력이 거의 발생하지 않아 응력이 2차원으로 한정되는 응력.② 대표적인 예로 슬래브와 같이 평판 하중을 받는 부재에 해당. (평면응력상태)</t>
  </si>
  <si>
    <t>세화4.5%</t>
  </si>
  <si>
    <t>24755</t>
  </si>
  <si>
    <t>이차원류</t>
  </si>
  <si>
    <t>two-dimensional (turbulent) flow</t>
  </si>
  <si>
    <t>상하.좌우의 평면공간에서 다루는, 혹은 다룰 수 있는 흐름.</t>
  </si>
  <si>
    <t>24756</t>
  </si>
  <si>
    <t>이차응력</t>
  </si>
  <si>
    <t>secondary stress, 二次應力</t>
  </si>
  <si>
    <t>24757</t>
  </si>
  <si>
    <t>이첩지</t>
  </si>
  <si>
    <t>二疊紙</t>
  </si>
  <si>
    <t>① 두 겹으로 된 두꺼운 장지의 일종. ② 기름 먹여 장판지로 쓰임.</t>
  </si>
  <si>
    <t>24759</t>
  </si>
  <si>
    <t>결원아치</t>
  </si>
  <si>
    <t>segmental arch, 缺圓－</t>
  </si>
  <si>
    <t>① 형태에 따른 아치 분류 중 하나로 원호부분이 타원형인 아치. 중세시대에 주로 많이 사용됨. ②＝세그멘탈아치.</t>
  </si>
  <si>
    <t>2476</t>
  </si>
  <si>
    <t>이축</t>
  </si>
  <si>
    <t>removing and reconstruction, 移築</t>
  </si>
  <si>
    <t>건축물을 해체하거나 그대로 들어올려 다른 장소로 이동하는 것을 말한다.  동일 부지 내 이동일 경우 건축법에서는 '이전'이라고 한다.</t>
  </si>
  <si>
    <t>24760</t>
  </si>
  <si>
    <t>이층 입체 트러스 평판</t>
  </si>
  <si>
    <t>double-layer truss plate</t>
  </si>
  <si>
    <t>상하면의 2층에 현재가 있는 2층 구조 전체가 평판 형상을 한 스페이스 프레임.</t>
  </si>
  <si>
    <t>24765</t>
  </si>
  <si>
    <t>이층가로</t>
  </si>
  <si>
    <t>double deck street, 二層街路</t>
  </si>
  <si>
    <t>2개 층의 노면으로 이뤄진 길.</t>
  </si>
  <si>
    <t>24766</t>
  </si>
  <si>
    <t>이층건물</t>
  </si>
  <si>
    <t>two-storied house, 二層建物</t>
  </si>
  <si>
    <t>2개의 층으로 이뤄진 건물.</t>
  </si>
  <si>
    <t>24767</t>
  </si>
  <si>
    <t>이층들보</t>
  </si>
  <si>
    <t>⇨들보.</t>
  </si>
  <si>
    <t>24769</t>
  </si>
  <si>
    <t>이층마루</t>
  </si>
  <si>
    <t>second floor&lt;美&gt;, first floor&lt;英&gt;</t>
  </si>
  <si>
    <t>① 이층마루틀은 층도리 또는 기둥 위에 층보(floor beam)를 걸고 그 위에 장선을 걸치고 널을 깐 것. ② 구조상 홑마루(單床)‧보마루틀‧짠마루틀의 세 가지로 구분.</t>
  </si>
  <si>
    <t>24770</t>
  </si>
  <si>
    <t>이층보</t>
  </si>
  <si>
    <t>second floor girder</t>
  </si>
  <si>
    <t>2층 바닥을 받쳐주기 위한 보.</t>
  </si>
  <si>
    <t>24771</t>
  </si>
  <si>
    <t>이층선반</t>
  </si>
  <si>
    <t>장식선반의 한 종류로 중간선반에 엇갈림선반의 한쪽을 붙인 것.</t>
  </si>
  <si>
    <t>임승민</t>
  </si>
  <si>
    <t>24772</t>
  </si>
  <si>
    <t>이층식도로</t>
  </si>
  <si>
    <t>double deck road, 二層式道路</t>
  </si>
  <si>
    <t>동일 노선 상에 상·하 2개층으로 이루어진 도로.</t>
  </si>
  <si>
    <t>24773</t>
  </si>
  <si>
    <t>이층장</t>
  </si>
  <si>
    <t>二層欌</t>
  </si>
  <si>
    <t>2층으로 구성되며 아래 위를 따로 분리할 수 있는 장.</t>
  </si>
  <si>
    <t>24774</t>
  </si>
  <si>
    <t>이층집</t>
  </si>
  <si>
    <t>two storey building, 二層建物</t>
  </si>
  <si>
    <t>2개의 층으로 구성된 집.</t>
  </si>
  <si>
    <t>24775</t>
  </si>
  <si>
    <t>이칸통</t>
  </si>
  <si>
    <t>二間通</t>
  </si>
  <si>
    <t>이칸(二間)이 통하여 하나로 된 칸(間).</t>
  </si>
  <si>
    <t>24777</t>
  </si>
  <si>
    <t>이커스프아치</t>
  </si>
  <si>
    <t>two-cusped arch</t>
  </si>
  <si>
    <t>교차점에 형성되는 첨단이 두 개인 아치.</t>
  </si>
  <si>
    <t>24778</t>
  </si>
  <si>
    <t>이코노마이저 방식</t>
  </si>
  <si>
    <t>economizer system</t>
  </si>
  <si>
    <t>24779</t>
  </si>
  <si>
    <t>결절점</t>
  </si>
  <si>
    <t>nodal point; node; focal point</t>
  </si>
  <si>
    <t>여러 노선의 도로 또는 철도가 교차하는 요충지로, 접근성이 우수하고 지가가 높아 도시의 중심기능이 집적</t>
  </si>
  <si>
    <t>2478</t>
  </si>
  <si>
    <t>이코노믹 베이스</t>
  </si>
  <si>
    <t>economic base</t>
  </si>
  <si>
    <t>한 국가나 지역 경제의 기초가 되는 바탕. 국가나 지역경제를 지탱하는 수출산업을 가리키기도 함. = 경제기반</t>
  </si>
  <si>
    <t>24780</t>
  </si>
  <si>
    <t>이코스공법</t>
  </si>
  <si>
    <t>ICOS method, -工法</t>
  </si>
  <si>
    <t>현장 콘크리트 기초말뚝의 구멍을 케이싱관 없이 깊이 파기 위하여 벤토나이트액으로 그 주위의 토사를 응결시켜서 시공하는 무소음·무진동 굴착 공법의 일종.</t>
  </si>
  <si>
    <t>24781</t>
  </si>
  <si>
    <t>이코시스템</t>
  </si>
  <si>
    <t>echosystem</t>
  </si>
  <si>
    <t>24782</t>
  </si>
  <si>
    <t>이콜로지</t>
  </si>
  <si>
    <t>24783</t>
  </si>
  <si>
    <t>이콜로지컬 플래닝</t>
  </si>
  <si>
    <t>지역 생태 계획이라고도 한다. 자연 환경이 필연적으로 가지고 있는 생태적 가능성과 한계를 기준으로 해서 최량의 적응 방법을 연구하는 것.</t>
  </si>
  <si>
    <t>24784</t>
  </si>
  <si>
    <t>이퀄라이저</t>
  </si>
  <si>
    <t>equalizer</t>
  </si>
  <si>
    <t>음성 신호 따위의 전체적인 진동수 특성을 보상 조절하기 위한 전기 회로 장치.</t>
  </si>
  <si>
    <t>24785</t>
  </si>
  <si>
    <t>이탄</t>
  </si>
  <si>
    <t>피트</t>
  </si>
  <si>
    <t>24786</t>
  </si>
  <si>
    <t>이탈리아 기와</t>
  </si>
  <si>
    <t>Italian (roof) tile</t>
  </si>
  <si>
    <t>양기와의 일종으로 로마 기와라고도 함.</t>
  </si>
  <si>
    <t>24787</t>
  </si>
  <si>
    <t>이탈리아건축</t>
  </si>
  <si>
    <t>Italic architecture</t>
  </si>
  <si>
    <t>로마 콘스탄티누스 황제의 기독교 공인은 기독교 미술의 발전에 하나의 신기원을 마련하였으며, 이때부터 고대 로마와 구별된 이탈리아 건축사가 시작되었다. 초기 기독교 양식은 기둥과 아치에 의해 이어지는 아케이드 구조를 가지는 바실리카 양식을 기본적인 구조로 가져왔다. 성 베드로 대성당이 초기 바실리카식 교회이며, 열주에 의한 전실인 나르텍스(nartex), 중심공간인 네이브(nave), 측장인 아일(aisle), 가장 끝에 반원형으로 튀어나온 앱스(apse), 앱스와 네이브 사이 직각을 이루고 양쪽으로 길게 돌출된 트란셉트(transept)로 이뤄져 있어 평면상으로 십자가와 같은 모양을 하고 있다. 이탈리아 성당의 형식은 유럽 기독교 사원의 기본이 되었다. 이후 7-8세기의 롬바르디아 건축, 11세기 이후 로마네스크 건축으로 건축의 조류를 형성했으며, 12세기말 프랑스의 고딕양식이 전래되어 성 프란체스코‧산타크로체의 각 성당 등을 비롯하여 각지에 고딕양식의 사원이 건립되었고, 15세기에는 피렌체를 중심으로 북방 고딕양식의 유행에 대한 반발로서 추상적인 수직선을 부정하여 명쾌한 포럼(forum)과 양체각 부분의 비례의 미를 추구하기 시작하였다. 17세기에는 바로크 미술의 영향으로 회화적 효과를 강조하여 르네상스의 고전양식과 대립되었으며, 18세기에는 바로크의 환상적인 불규칙의 구성과 만곡한 처마 등의 교착에서 혼란한 세부장식이 취미로 행해졌고, 19세기에는 역사주의 풍조에서 과거의 여러 가지 양식이 외관의 장식에 혼용되었으나, 곧 철근콘크리트의 등장 이후 현대의 건축의 흐름을 따라 변화되었다.</t>
  </si>
  <si>
    <t>24788</t>
  </si>
  <si>
    <t>이탈리아미술</t>
  </si>
  <si>
    <t>Italia 美術</t>
  </si>
  <si>
    <t>395년 로마제국이 동서로 갈라진 이후 이탈리아 반도를 중심으로 전개된 미술을 말한다. 이탈리아 미술은 13세기 후반 인간중심의 현세적 세계관을 중심으로 건축에서는 로마네스크‧고딕‧르네상스의 고전양식이 대립 조화를 이루면서 발전되었다. 조각에서는 15세기 다양한 객관사실의 경향을 간결한 고전양식으로 정리한 미켈란젤로가 대표적이며, 회화에서도 르네상스의 고전양식은 물론 국가통일의 진전과 더불어 자유와 독립의 이상에 고취된 아카데믹한 고전주의로 발전되었다.</t>
  </si>
  <si>
    <t>24789</t>
  </si>
  <si>
    <t>결정 이론</t>
  </si>
  <si>
    <t>decision theory</t>
  </si>
  <si>
    <t>불확실한 상황의 문제에 답을 결정하기 위해서는어떤 결정을 해야 하며, 또 어떤 정보를 어떻게 이용해야 하는가에 관한 이론. 상호 의존적 방식에 주목하는 게임 이론과 통계학적 방법론을 사용하는 통계적 결정이론이 있다.</t>
  </si>
  <si>
    <t>2479</t>
  </si>
  <si>
    <t>이탈리아식 정원</t>
  </si>
  <si>
    <t>Italian renaissance garden</t>
  </si>
  <si>
    <t>이탈리아 옛 정원 양식. 경사진 대지에서 고저차를 이용한 폭포, 분수 등이 다양한 식재와 어우러진 노단식(露壇式) 정원. 도시 외곽의 별장에서 정원이 발달하였다.</t>
  </si>
  <si>
    <t>24790</t>
  </si>
  <si>
    <t>이터닛관</t>
  </si>
  <si>
    <t>eternit pipe</t>
  </si>
  <si>
    <t>배관용 재료의 한 종류로 석면과 시멘트를 적당히 혼합하여 물을 넣고 비벼 끈적하게 한 후, 두꺼운 층을 만들어 이것을 관형에 입혀서 굳힌 파이프.</t>
  </si>
  <si>
    <t>기문당53.7%</t>
  </si>
  <si>
    <t>24791</t>
  </si>
  <si>
    <t>이토관</t>
  </si>
  <si>
    <t>blow off pipe, 泥吐管</t>
  </si>
  <si>
    <t>관로의 낮은 곳에 설치하여 관내의 토사를 배출하는데 사용되는 특수 T자관.</t>
  </si>
  <si>
    <t>24792</t>
  </si>
  <si>
    <t>이토밸브</t>
  </si>
  <si>
    <t>泥土valve</t>
  </si>
  <si>
    <t>이토관에 사용되는 밸브.</t>
  </si>
  <si>
    <t>24793</t>
  </si>
  <si>
    <t>이토질</t>
  </si>
  <si>
    <t>泥土－</t>
  </si>
  <si>
    <t>흙으로 벽을 치는 일.</t>
  </si>
  <si>
    <t>24794</t>
  </si>
  <si>
    <t>이판암</t>
  </si>
  <si>
    <t>clay stone, 泥板岩</t>
  </si>
  <si>
    <t>① 바다 속에 쌓인 진흙(점토분)이 지압(地壓)과 지열(地熱)로 변질 응결된 암석. ② 층상(層狀)으로 성형되어 있어 박판으로 채취할 수 있으며, 석질이 치밀하고 판석으로 만들 수 있으므로 슬레이트(slate)로서 지붕‧외벽‧마루 등에 붙이거나 숫돌‧비석 등으로 이용됨. ③ 보통 빛깔은 회흑색이나 암회색‧적갈색‧흙색 등이 있음. ④ ⇨점판암. ⑤ ＝혈암(頁岩)＝이암(泥岩).</t>
  </si>
  <si>
    <t>24795</t>
  </si>
  <si>
    <t>이핀아치</t>
  </si>
  <si>
    <t>24796</t>
  </si>
  <si>
    <t>IR</t>
  </si>
  <si>
    <t>infrared</t>
  </si>
  <si>
    <t>적외선.</t>
  </si>
  <si>
    <t>248</t>
  </si>
  <si>
    <t>이형 PC 강봉</t>
  </si>
  <si>
    <t>defamed pre-stressing steel bar</t>
  </si>
  <si>
    <t>프스트레스트 콘크리트에서 긴장재로 사용되는 강재의 한 종류로 콘크리트와의 부착 강도를 증가시키기 위해 특수한 단면 혹은 표면의 형상으로 성형한 PC 강봉.</t>
  </si>
  <si>
    <t>24800</t>
  </si>
  <si>
    <t>이형 PC 강선</t>
  </si>
  <si>
    <t>deformed pre-stressing steel wire</t>
  </si>
  <si>
    <t>프스트레스트 콘크리트에서 긴장재로 사용되는 강재의 한 종류로 콘크리트와의 부착강도를 증가시키기 위해 특수한 단면 혹은 표면의 형상으로 성형한 PC 강선.</t>
  </si>
  <si>
    <t>24801</t>
  </si>
  <si>
    <t>이형 라멘</t>
  </si>
  <si>
    <t>deformed rigid frame; irregular frame</t>
  </si>
  <si>
    <t>연직 부재와 수평 부재 이외에 비스듬한 부재를 포함, 직사각형 이외의 형상을 이루는 라멘의 총칭.</t>
  </si>
  <si>
    <t>24802</t>
  </si>
  <si>
    <t>이형 벽돌</t>
  </si>
  <si>
    <t>special brick; molded brick</t>
  </si>
  <si>
    <t>규격으로 정해진 형태의 치수가 아닌 벽돌, 아치형, 방사형 벽돌 등 특수 용도의 벽돌.</t>
  </si>
  <si>
    <t>24803</t>
  </si>
  <si>
    <t>이형 철근</t>
  </si>
  <si>
    <t>deformed bar</t>
  </si>
  <si>
    <t>표면에 요철(리브나 마디)을 만들어 콘크리트와의 부착강도를 증가시킨 철근.</t>
  </si>
  <si>
    <t>24804</t>
  </si>
  <si>
    <t>이형관</t>
  </si>
  <si>
    <t>異形管</t>
  </si>
  <si>
    <t>① 곡관‧T관‧십자관‧Y분기관 등 직관 이외의 관. ② 지름이 다른 관을 잇는 경우나 관의 방향을 바꾸거나 나눌 때 사용하는 여러 가지 곡관의 총칭.</t>
  </si>
  <si>
    <t>24805</t>
  </si>
  <si>
    <t>이형블록</t>
  </si>
  <si>
    <t>special block, 異形－</t>
  </si>
  <si>
    <t>블록의 형상 또는 용도가 특수하게 된 것으로서 창대블록‧인방블록‧반토막블록‧모서리용 블록‧가로근 블록 기타 특수용으로 된 블록의 총칭.</t>
  </si>
  <si>
    <t>24807</t>
  </si>
  <si>
    <t>이형제</t>
  </si>
  <si>
    <t>mold releasing agent ; surface lubricant</t>
  </si>
  <si>
    <t>경화한 콘크리트 등을 거푸집에서 빼내는 것을 용이하게 하기 위해 사전에 거푸집 내면에 도포하는 약제. (=박리제)</t>
  </si>
  <si>
    <t>24808</t>
  </si>
  <si>
    <t>이형철근</t>
  </si>
  <si>
    <t>deformed bar, deformed reinforcing bar, 異形鐵筋</t>
  </si>
  <si>
    <t>① 콘크리트와의 부착증진을 위해 표면에 리브과 마디 등의 돌기가 있는 봉강. ② KS D 3504(철근콘크리트용봉강)에 규정되어 있는 철근. ③ ⇨원형철근.</t>
  </si>
  <si>
    <t>24809</t>
  </si>
  <si>
    <t>이호주택</t>
  </si>
  <si>
    <t>duplex dwelling, duplex house, two family house, 二戶住宅</t>
  </si>
  <si>
    <t>하나의 단위세대가 2층으로 계획된 집합 주택, 또는 2개의 세대가 한 채에 살 수 있도록 계획된 주택.</t>
  </si>
  <si>
    <t>24810</t>
  </si>
  <si>
    <t>이회전단아치</t>
  </si>
  <si>
    <t>two hinge arch, 二廻轉端－</t>
  </si>
  <si>
    <t>① 두 지점이 모두 회전단으로 된 부정정 아치. ② ⇨이힌지아치(＝).</t>
  </si>
  <si>
    <t>24811</t>
  </si>
  <si>
    <t>이회질</t>
  </si>
  <si>
    <t>泥灰－</t>
  </si>
  <si>
    <t>회로 벽을 바르는 일.</t>
  </si>
  <si>
    <t>24812</t>
  </si>
  <si>
    <t>이힌지아치</t>
  </si>
  <si>
    <t>two-hinged arch</t>
  </si>
  <si>
    <t>양단이 힌지 지점으로 된 부정정 아치. (=이회전단아치)</t>
  </si>
  <si>
    <t>24815</t>
  </si>
  <si>
    <t>이힌지트러스</t>
  </si>
  <si>
    <t>two-hinged truss</t>
  </si>
  <si>
    <t>힌지가 둘린 트러스.</t>
  </si>
  <si>
    <t>24816</t>
  </si>
  <si>
    <t>익공</t>
  </si>
  <si>
    <t>翼工, 立工, 入宮</t>
  </si>
  <si>
    <t>①목조건축 양식으로 창방과 직교하여 보방향으로 새 날개처럼 뽀족하게 생긴 공포(栱包).② 초익공‧이익공의 두 형식이 있음. ③익공(翼工)은 새 날개처럼 뾰족하게 생긴 보방향 살미부재를 말한다. 익공식공포는 익공으로만 구성된 공포지만 5포 이상의 조선시대 포식공포에서 제공, 운공, 두공과 함께 사용되기도 한다.</t>
  </si>
  <si>
    <t>24817</t>
  </si>
  <si>
    <t>익공계공포</t>
  </si>
  <si>
    <t>翼工繼栱包</t>
  </si>
  <si>
    <t>① 기둥 위에 쇠서 보아지를 끼우고 그 위에 주두‧두공(頭工) 및 쇠서를 짜서 장식하는 공포. ② 포(包)를 이루는 부재의 모양이 새의 날개와 비슷하게 생겼다고 하여 익공(翼工)이라고 하는데, 이 익공을 사용하여 공포(拱包)를 구성한 것을 익공계 공포(翼工系 拱包)라고 한다. 출목(出目)의 유무에 따라 출목익공형식, 무출목익공형식으로 구별하여 부른다.</t>
  </si>
  <si>
    <t>24818</t>
  </si>
  <si>
    <t>익공집</t>
  </si>
  <si>
    <t>翼工家</t>
  </si>
  <si>
    <t>기둥 위에 익공쇠서를 놓아 꾸민 집. 보아지와 같이 이 뺄목 부분에 각종의 동물모양이나 여러종류의 조각을 하여 치장을 한 집</t>
  </si>
  <si>
    <t>24819</t>
  </si>
  <si>
    <t>결정수</t>
  </si>
  <si>
    <t>water of crystallization； crystal water</t>
  </si>
  <si>
    <t>화합해서 결정 속에 함유되는 물. 시멘트 수화생성물이나 이수석고(CaSO42H2O) 등의 결정수가 있다.</t>
  </si>
  <si>
    <t>2482</t>
  </si>
  <si>
    <t>익단</t>
  </si>
  <si>
    <t>翼端</t>
  </si>
  <si>
    <t>익공(翼工)의 끝부분</t>
  </si>
  <si>
    <t>24820</t>
  </si>
  <si>
    <t>익랑</t>
  </si>
  <si>
    <t>wing, 翼廊</t>
  </si>
  <si>
    <t>-교회(성당) 건축에서 신랑과 직각으로 교차되어 있는 회랑을 의미한다. 대문의 좌우편에 인접하여 지은 행랑.</t>
  </si>
  <si>
    <t>24821</t>
  </si>
  <si>
    <t>익사</t>
  </si>
  <si>
    <t>翼舍</t>
  </si>
  <si>
    <t>주건물의 좌우에 붙여서 한 집채로 지은 부속건물.</t>
  </si>
  <si>
    <t>기문당87.1%</t>
  </si>
  <si>
    <t>24822</t>
  </si>
  <si>
    <t>익스텐더</t>
  </si>
  <si>
    <t>extender</t>
  </si>
  <si>
    <t>증량제 또는 희석용의 전색제.</t>
  </si>
  <si>
    <t>24825</t>
  </si>
  <si>
    <t>익스텐션플러시볼트</t>
  </si>
  <si>
    <t>extension flush bolt, extension bolt</t>
  </si>
  <si>
    <t>플러시볼트에 대하여 위아래로 움직이는 긴 볼트를 가진 것.</t>
  </si>
  <si>
    <t>24826</t>
  </si>
  <si>
    <t>익스팬드강재</t>
  </si>
  <si>
    <t>expand steel, -鋼材</t>
  </si>
  <si>
    <t>강판을 유효한 단면으로 구부리고 웨브판을 응력선에 따라 오려낸 것.</t>
  </si>
  <si>
    <t>24827</t>
  </si>
  <si>
    <t>익스팬드볼트</t>
  </si>
  <si>
    <t>콘크리트용 볼트 등에 사용하는 타입(打入) 볼트로, 끝이 쪼개져서 벌어지게 되어 있는 볼트. (=팽창볼트)</t>
  </si>
  <si>
    <t>24828</t>
  </si>
  <si>
    <t>익스팬디드메탈</t>
  </si>
  <si>
    <t>extended metal</t>
  </si>
  <si>
    <t>① 금속판에 구멍을 내어서 형성된 메시(mesh)로 된 메탈라스(metal lath)의 일종. ② 여러 가지 두께와 형상으로 만듦.</t>
  </si>
  <si>
    <t>24829</t>
  </si>
  <si>
    <t>결정편암</t>
  </si>
  <si>
    <t>crystalline rock, 結晶片岩</t>
  </si>
  <si>
    <t>광역 변성작용에 의해 편상구조(片狀構造)를 갖는 변성암.</t>
  </si>
  <si>
    <t>2483</t>
  </si>
  <si>
    <t>익스팬디드메탈라스</t>
  </si>
  <si>
    <t>expanded metal lath</t>
  </si>
  <si>
    <t>① 메탈라스의 일종. ② ⇨메탈라스.</t>
  </si>
  <si>
    <t>24830</t>
  </si>
  <si>
    <t>익스팬션 조인트</t>
  </si>
  <si>
    <t>expansim joint</t>
  </si>
  <si>
    <t>온도 변화에 의한 신축, 지진시의 진동 성상의 차이 등에 의한 영향을 피하기 위해 건물을 몇 개의 블록으로 분할해서 설치한 상대 변위에 추종 가능한 접합부.</t>
  </si>
  <si>
    <t>세화70.2%</t>
  </si>
  <si>
    <t>24831</t>
  </si>
  <si>
    <t>익스팬션밸브</t>
  </si>
  <si>
    <t>가압한 액체 또는 기체를 저압 부분으로 단열팽창시키는 밸브 ⇨팽창밸브(＝).</t>
  </si>
  <si>
    <t>24832</t>
  </si>
  <si>
    <t>익스팬션볼트</t>
  </si>
  <si>
    <t>expansion bolt</t>
  </si>
  <si>
    <t>① 볼트의 슬리브 선단을 쪼개놓고 틀어박음에 따라 그것이 퍼져서 빠지기 어렵도록 한 것. 도면용 약어는 ｢EXP. BT｣ ② ⇨확장볼트.</t>
  </si>
  <si>
    <t>24833</t>
  </si>
  <si>
    <t>익스팬션조인트</t>
  </si>
  <si>
    <t>① 열의 팽창 따위에 의한 본체(本體)의 손상을 막기 위해 신축 자재에 여유를 둔 것. 도면용 약어는 ｢EXP. JT｣ ② 콘크리트구조물의 신축줄눈. ③ ⇨신축이음.</t>
  </si>
  <si>
    <t>24834</t>
  </si>
  <si>
    <t>익스팬션탱크</t>
  </si>
  <si>
    <t>⇨팽창탱크(＝).</t>
  </si>
  <si>
    <t>24835</t>
  </si>
  <si>
    <t>익티누스</t>
  </si>
  <si>
    <t>Ictinus</t>
  </si>
  <si>
    <t>① 그리스 황금시대의 건축가. ② 파르테논 신전의 설계자.</t>
  </si>
  <si>
    <t>24836</t>
  </si>
  <si>
    <t>결정화 유리</t>
  </si>
  <si>
    <t>crystallized glass</t>
  </si>
  <si>
    <t>뉴글라스의 일종. 재가열해서 일부를 결정화한 유리. 건축용 외장재로서 보급되고 있다.</t>
  </si>
  <si>
    <t>2484</t>
  </si>
  <si>
    <t>인간공학</t>
  </si>
  <si>
    <t>human science, 人間工學</t>
  </si>
  <si>
    <t>인간과 공간환경과의 관계를 인체 해부학, 생리학, 심리학적인 측면에서 연구하는 학문</t>
  </si>
  <si>
    <t>24841</t>
  </si>
  <si>
    <t>인간척도</t>
  </si>
  <si>
    <t>human scale, 人間尺度</t>
  </si>
  <si>
    <t>공간이나 물체의 크기를 비교하여 나타내는 데 기준이 되는 인간의 신체 크기.  실내공간, 가구 등의 치수를 정할 때 인간척도는 계획의 중요한 기준이 된다.</t>
  </si>
  <si>
    <t>24842</t>
  </si>
  <si>
    <t>인거재</t>
  </si>
  <si>
    <t>引鋸材</t>
  </si>
  <si>
    <t>톱질하여 용도에 맞게 만든 목재.</t>
  </si>
  <si>
    <t>24844</t>
  </si>
  <si>
    <t>인공</t>
  </si>
  <si>
    <t>man-day</t>
  </si>
  <si>
    <t>공수를 표시하는 단위의 하나. 작업자수에 작업일수를 곱한 것. 인일(人日)이라고도 한다.</t>
  </si>
  <si>
    <t>24846</t>
  </si>
  <si>
    <t>인공 건조</t>
  </si>
  <si>
    <t>artificial drying; kiln-drying</t>
  </si>
  <si>
    <t>인공적으로 건조실 내의 온습도나 압력 등을 조절해서 목재 등을 건조하는 것. 열기 건조, 제습 건조, 감압 건조 등의 방법이 있다. ↔자연건조.</t>
  </si>
  <si>
    <t>24848</t>
  </si>
  <si>
    <t>인공 경량 골재</t>
  </si>
  <si>
    <t>artificial light-weight aggrgate</t>
  </si>
  <si>
    <t>혈암, 점토 등의 원석을 분쇄한 다음 소성하여 그때의 팽창에 의해 공극이 대량으로 도입된 경량 골재. 형상이 둥근 조립형(造粒型)과 모난 비조립형이 있다.</t>
  </si>
  <si>
    <t>24849</t>
  </si>
  <si>
    <t>결착재</t>
  </si>
  <si>
    <t>tie rod, 結着材</t>
  </si>
  <si>
    <t>여러 재료나 부재를 고정시키기 위해서 설치하는 고정재.</t>
  </si>
  <si>
    <t>2485</t>
  </si>
  <si>
    <t>인공 골재</t>
  </si>
  <si>
    <t>artificial aggregate</t>
  </si>
  <si>
    <t>플라이애쉬, 슬래그 등 다양한 부산물을 가공하거나 개량하여 제조한 골재. 쇄석, 쇄사, 인공 경량 골재, 고로 슬래그 골재 등이 있다. ↔천연 골재.</t>
  </si>
  <si>
    <t>세화56.8%</t>
  </si>
  <si>
    <t>24850</t>
  </si>
  <si>
    <t>인공 광원</t>
  </si>
  <si>
    <t>artificial light source</t>
  </si>
  <si>
    <t>주광 광원에 대응한 용어.인공적으로 전기를 보내 열과 함께 빛을 발생, 방출시키는광원.백열 전구， 형광 램프 HID 램프 등이 있다. ↔주광 광원.</t>
  </si>
  <si>
    <t>24851</t>
  </si>
  <si>
    <t>인공 기후</t>
  </si>
  <si>
    <t>인간의 기술적 수단의 의해 인공적으로 제어된 실내의 기후. 자연 상태의 기후에 대응해서 일컫는다.</t>
  </si>
  <si>
    <t>24852</t>
  </si>
  <si>
    <t>인공 기후실</t>
  </si>
  <si>
    <t>environmental chamber</t>
  </si>
  <si>
    <t>24853</t>
  </si>
  <si>
    <t>인공 어초</t>
  </si>
  <si>
    <t>artificial fish bank; artificial fishing bank</t>
  </si>
  <si>
    <t>어개류를 체류시키거나 육성하기 위하여 해저 등에 인공적으로 설치하는 공작물.</t>
  </si>
  <si>
    <t>24855</t>
  </si>
  <si>
    <t>인공 잔디</t>
  </si>
  <si>
    <t>artificial lawn</t>
  </si>
  <si>
    <t>자연의 잔디를 모방해서 합성 고분자 재료로 만든 포장 재료. 보수가 용이하고, 스포츠 시설을 중심으로 폭넓게 사용된다. (=합성 잔디).</t>
  </si>
  <si>
    <t>24857</t>
  </si>
  <si>
    <t>인공 조명</t>
  </si>
  <si>
    <t>artificial lighting</t>
  </si>
  <si>
    <t>인공의 광원 즉 백열 전구나 형광등, 수은등을 광원으로 하는 조명. →라이팅. ↔주광 조명.</t>
  </si>
  <si>
    <t>24858</t>
  </si>
  <si>
    <t>인공 지반</t>
  </si>
  <si>
    <t>artificial ground</t>
  </si>
  <si>
    <t>구조물 위에 흙을 얹는 등 인공적으로 조성한 바닥판을 말한다. 지하주차장이나 옥상 등 위에 인위적으로 조성한 비교적 소규모 인공 지반부터, 파리 부도심 라 데팡스와 같은 대규모 인공 지반까지 규모는 다양하다.</t>
  </si>
  <si>
    <t>24859</t>
  </si>
  <si>
    <t>결착판</t>
  </si>
  <si>
    <t>tie plate, 結着板</t>
  </si>
  <si>
    <t>부재를 일정한 위치로 유지하기 위하여 다른 부재에 붙이는 판.</t>
  </si>
  <si>
    <t>2486</t>
  </si>
  <si>
    <t>인공 지진파</t>
  </si>
  <si>
    <t>artificial earth-quake wave</t>
  </si>
  <si>
    <t>폭약 등으로 인공적으로 발생시킨 지진파 또는 실제 지진동 특성에 부합하도록 작성한 지진파</t>
  </si>
  <si>
    <t>세화37.6%</t>
  </si>
  <si>
    <t>24860</t>
  </si>
  <si>
    <t>인공 진원</t>
  </si>
  <si>
    <t>artificial seismic source</t>
  </si>
  <si>
    <t>인위적으로 발생시키는 지진의 근원으로서 지상 물체를 타격하거나 폭발시켜 . 발생하는 파동으로 지하구조를 추정할 수 있음</t>
  </si>
  <si>
    <t>24861</t>
  </si>
  <si>
    <t>인공 천공</t>
  </si>
  <si>
    <t>artificial sky</t>
  </si>
  <si>
    <t>건축 공간에 채광하는 주광조명의 상태를 모의하기 위한 인위적인 천공. 인공 태양을 갖춘 것도 있다. 거울통형， 투과형， 반사형， 직사형 등이 있다.</t>
  </si>
  <si>
    <t>세화69.9%</t>
  </si>
  <si>
    <t>24862</t>
  </si>
  <si>
    <t>인공 통풍</t>
  </si>
  <si>
    <t>인위적으로 하는통풍. = 강제 통풍.</t>
  </si>
  <si>
    <t>24863</t>
  </si>
  <si>
    <t>인공 투석실</t>
  </si>
  <si>
    <t>hemodialysis room</t>
  </si>
  <si>
    <t>인체의 신장대신 기계를 사용하여 혈액을 정화하는 치료실. 치료실안에는 환자를 위한 개별 병상이 있으며 병상 옆에 신장 투석을 받을 수 있도록 신장 투석기를 두고  투석액과 청정수를 공급한다.</t>
  </si>
  <si>
    <t>24864</t>
  </si>
  <si>
    <t>인공 해변</t>
  </si>
  <si>
    <t>artificial beach; man-made beach</t>
  </si>
  <si>
    <t>모래가 없거나 적은 해안가에 인공적으로 토사를 공급하여 조성한 모래사장.</t>
  </si>
  <si>
    <t>24865</t>
  </si>
  <si>
    <t>인공 해수</t>
  </si>
  <si>
    <t>artificial seawater; synthetic seawater; substitute ocean water</t>
  </si>
  <si>
    <t>해수와 거의 같은 작용을 가지도록 인공적으로 조정한 염수용액.</t>
  </si>
  <si>
    <t>24866</t>
  </si>
  <si>
    <t>인공 해안</t>
  </si>
  <si>
    <t>man-made coast</t>
  </si>
  <si>
    <t>고조(高潮)․쯔나미(津波)․침식 등의 방재대책, 물류․생산활동 등의 효율화 및 레크리에이션 이용 등을 위해 인공적으로 개변(改變) 혹은 조성한 해안.</t>
  </si>
  <si>
    <t>24867</t>
  </si>
  <si>
    <t>인공 환경</t>
  </si>
  <si>
    <t>man made environment</t>
  </si>
  <si>
    <t>도시와 같이 인간이 설계하여 인위적으로 조성한 한정된 공간의 환경. 인공 위성， 온실， 보통의 실내 등 정도의 차가 있다. →인공 기후， 구축 환경.</t>
  </si>
  <si>
    <t>24869</t>
  </si>
  <si>
    <t>결함 주택</t>
  </si>
  <si>
    <t>defective houses</t>
  </si>
  <si>
    <t>주택을 구성하는 기초, 골조, 지붕과 벽, 바닥, 천정, 설비 등의 문제로 주택으로서의 충분한 기능을 수행하는 못하는 주택.</t>
  </si>
  <si>
    <t>2487</t>
  </si>
  <si>
    <t>인공 환기</t>
  </si>
  <si>
    <t>mechanical ventilation</t>
  </si>
  <si>
    <t>실내의 더러워진 공기를 송풍기를 사용해서 강제적으로 희석,교환하는 일. →기계 환기, 강제 환기.</t>
  </si>
  <si>
    <t>24870</t>
  </si>
  <si>
    <t>인공건조법</t>
  </si>
  <si>
    <t>artificial seasoning, 人工乾燥法</t>
  </si>
  <si>
    <t>① 목재 건조법의 하나. ② 끓임법과 열기 건조법‧증기 건조법은 있고, 끊임법은 목재를 가마 안에 넣어 뜨거운 물로 끊여서 수액을 빼는 방법이며, 열기 건조법은 밀폐된 건조실 내에 목재를 넣어 열기를 보내서 건조시키는 방법. 증기 건조법은 수증기로써 목재의 수액을 제거하는 방법.</t>
  </si>
  <si>
    <t>24871</t>
  </si>
  <si>
    <t>인공경량골재</t>
  </si>
  <si>
    <t>light weight aggregate, 人工輕量骨材</t>
  </si>
  <si>
    <t>점토나 재 등을 구워 만든 만든 골재로, 내부에 공극이 많아 가벼운 골재. (=경량골재)</t>
  </si>
  <si>
    <t>24872</t>
  </si>
  <si>
    <t>인공경량골재콘크리트</t>
  </si>
  <si>
    <t>人工輕量骨材concrete</t>
  </si>
  <si>
    <t>골재의 전부 또는 일부를 인공 경량골재를 써서 만든 콘크리트.</t>
  </si>
  <si>
    <t>24873</t>
  </si>
  <si>
    <t>인공광</t>
  </si>
  <si>
    <t>artificial light</t>
  </si>
  <si>
    <t>인공 광원이 내는 빛.  전력을 이용하여 만든 각종의 조명 기구가 내는 빛을 이른다.</t>
  </si>
  <si>
    <t>24874</t>
  </si>
  <si>
    <t>인공광선</t>
  </si>
  <si>
    <t>artificial day light, 人工光線</t>
  </si>
  <si>
    <t>태양광과 동일한 효과를 가진 인공적인 광선.</t>
  </si>
  <si>
    <t>24875</t>
  </si>
  <si>
    <t>인공자갈</t>
  </si>
  <si>
    <t>artificial pebbles, 人工－</t>
  </si>
  <si>
    <t>① 천연자갈이나 암석을 깨서 만든 것이 아닌 인공적으로 만들어진 자갈. ② 특히 콘크리트용 골재(骨材)에 사용되며, 인공골재라고도 함.</t>
  </si>
  <si>
    <t>24877</t>
  </si>
  <si>
    <t>인공조명</t>
  </si>
  <si>
    <t>artificial illumination, 人工照明</t>
  </si>
  <si>
    <t>① 전등 등과 같은 인공의 광원에 의한 조명방식. ② 3요소：1) 충분한 높이의 조도. 2) 균등한 조도. 3) 장기간 현휘감(눈부심)이 없도록 등기(燈 器)의 휘감도를 낮게 할 것.</t>
  </si>
  <si>
    <t>기문당62.6%</t>
  </si>
  <si>
    <t>24878</t>
  </si>
  <si>
    <t>인공토지</t>
  </si>
  <si>
    <t>人工土地</t>
  </si>
  <si>
    <t>빌딩 등의 옥상을 이용하여 집을 짓거나 정원을 꾸미는 등 토지로서 사용.</t>
  </si>
  <si>
    <t>기문당38.0%</t>
  </si>
  <si>
    <t>24879</t>
  </si>
  <si>
    <t>결합 가구</t>
  </si>
  <si>
    <t>sectional furniture</t>
  </si>
  <si>
    <t>하나의 단위를 여러 개 결합시켜 각기 다른 목적에 따라 사용할 수 있도록 고안된 가구</t>
  </si>
  <si>
    <t>2488</t>
  </si>
  <si>
    <t>인공통풍</t>
  </si>
  <si>
    <t>mechanical draft, artificial draft, artificial ventilation, 人工通風</t>
  </si>
  <si>
    <t>① 송풍기 또는 분사기 등을 써서 바람이 통하게 하는 방식. ② 공기를 압력에 의해 노중에 밀어 넣는 방식, 노중에서 불어내는 방식(吸引通風) 및 양자를 병용하는 방식이 있음.</t>
  </si>
  <si>
    <t>24880</t>
  </si>
  <si>
    <t>인공합성수지</t>
  </si>
  <si>
    <t>人工合成樹脂</t>
  </si>
  <si>
    <t>비교적 분자량이 적은 단순한 물질이 다수 결합되어 수만의 분자량을 가진 분자로 합성된 물질을 말하며 물질의 형태나 성질이 천연수지와 유사하므로 붙인 이름.</t>
  </si>
  <si>
    <t>24881</t>
  </si>
  <si>
    <t>인공환기</t>
  </si>
  <si>
    <t>人工換氣</t>
  </si>
  <si>
    <t>실내의 더러워진 공기를 기계적으로 희석, 교환하는 일.</t>
  </si>
  <si>
    <t>24882</t>
  </si>
  <si>
    <t>인구</t>
  </si>
  <si>
    <t>population, 人口</t>
  </si>
  <si>
    <t>일정한 지역에 거주하는 사람의 수</t>
  </si>
  <si>
    <t>24883</t>
  </si>
  <si>
    <t>인구 계획</t>
  </si>
  <si>
    <t>population planning</t>
  </si>
  <si>
    <t>일정 지역의 인구 변화 추이를 예측하여 토지 이용, 주택, 및 경제, 사회적인 관점에서 적절한 인구 구조를 계획하여 유도하는 것을 말한다.</t>
  </si>
  <si>
    <t>24884</t>
  </si>
  <si>
    <t>인구 동태</t>
  </si>
  <si>
    <t>dynamic of population</t>
  </si>
  <si>
    <t>인구 통계의 한 방법으로, 시간에 흐름에 따라 출생, 사망,  이주, 혼인, 이혼 등 인구 변화 양상을 파악하여 지역의 특징을 나타내는 지표로 활용된다.</t>
  </si>
  <si>
    <t>24885</t>
  </si>
  <si>
    <t>인구 동태 조사</t>
  </si>
  <si>
    <t>survey of vital statistics</t>
  </si>
  <si>
    <t>일정 기간 동안의 인구 동태에 대한 통계 조사.</t>
  </si>
  <si>
    <t>24886</t>
  </si>
  <si>
    <t>인구 밀도</t>
  </si>
  <si>
    <t>density of population; population density</t>
  </si>
  <si>
    <t>단위 면적 당 거주하는 사람의 수. 일정 지역의 인구를 토지의 면적으로 나눈 값으로, 단위 면적 당 거주하는 사람이 많을수록 인구 밀도가 높다고 말한다.</t>
  </si>
  <si>
    <t>24887</t>
  </si>
  <si>
    <t>인구 분포</t>
  </si>
  <si>
    <t>distribution of population</t>
  </si>
  <si>
    <t>인구가 공간적, 지역적으로 흩어져 있거나 모여있는 양상을 나타낸 것</t>
  </si>
  <si>
    <t>24888</t>
  </si>
  <si>
    <t>인구 예측</t>
  </si>
  <si>
    <t>population projection; population forecast</t>
  </si>
  <si>
    <t>현재까지의 인구의 자연증감, 향후 공급되는 주택지의 면적과 밀도, 지역의 특성과 여건 변화 등을 종합하여 장래의 인구 및 인구구조 등을 예측하는 것.</t>
  </si>
  <si>
    <t>24889</t>
  </si>
  <si>
    <t>인구 이동</t>
  </si>
  <si>
    <t>migration</t>
  </si>
  <si>
    <t>경제·문화·지리·인구학적 요인에 의해 한 지역의 인구가 다른 지역으로 이동하는 현상. 이동 이유에 따라 강제이동과 자발적 이동이 있음.</t>
  </si>
  <si>
    <t>24890</t>
  </si>
  <si>
    <t>인구 증감</t>
  </si>
  <si>
    <t>increase and decrease of population</t>
  </si>
  <si>
    <t>출생과 사망에 의한 자연적 인구 증가와 감소 및 전입과 전출에 의한 사회적 인구 증가와 감소를 합하여 전체적인 인구의 증감을 나타낸다.</t>
  </si>
  <si>
    <t>24892</t>
  </si>
  <si>
    <t>인구 집중 지구</t>
  </si>
  <si>
    <t>densely inhabited district</t>
  </si>
  <si>
    <t>도시 구역 내에서 인구 밀도가 높은 지구. =DID</t>
  </si>
  <si>
    <t>24893</t>
  </si>
  <si>
    <t>인구 특성</t>
  </si>
  <si>
    <t>population characteristics</t>
  </si>
  <si>
    <t>어떤 인구 집단의 성별, 연령, 직업, 교육 등으로 나타나는 질적, 양적 특성.</t>
  </si>
  <si>
    <t>24894</t>
  </si>
  <si>
    <t>인구구성</t>
  </si>
  <si>
    <t>population composition, population structure, 人口構成</t>
  </si>
  <si>
    <t>일정한 지역 안의 인구를 성별, 나이, 결혼여부, 직업, 교육정도 따위의 기준으로 나누어 본 짜임새</t>
  </si>
  <si>
    <t>24897</t>
  </si>
  <si>
    <t>인구주택조사</t>
  </si>
  <si>
    <t>人口住宅調査</t>
  </si>
  <si>
    <t>우리나라의 모든 사람과 주택의 규모 및 특성 등을 파악하기 위하여 전 국민을 대상으로 5년 또는 10년마다 한 번씩 실시하는 국가기본통계조사.인구센서스, 인구주택총조사라고도 함.</t>
  </si>
  <si>
    <t>24899</t>
  </si>
  <si>
    <t>ISO</t>
  </si>
  <si>
    <t>International Organization for Standardization</t>
  </si>
  <si>
    <t>국제표준화기구(International Organization for Standardization)의 약어로서,  각종 제품/서비스의 표준화(standardization)를 위한 국제 위원회이며 표준화와 관련된 국제적 교류와 상호 협력 증진을 목적으로 하고 있다.</t>
  </si>
  <si>
    <t>249</t>
  </si>
  <si>
    <t>인구증가율</t>
  </si>
  <si>
    <t>ratio of increase in population, 人口增加率</t>
  </si>
  <si>
    <t>일정 지역에 거주하는 사람의 수가 증가하는 비율을 말한다. 기준연도의 인구에 대한 증가 인구의 비율(%)로 나타낸다.</t>
  </si>
  <si>
    <t>24900</t>
  </si>
  <si>
    <t>인구집중</t>
  </si>
  <si>
    <t>concentration of population, 人口集中</t>
  </si>
  <si>
    <t>인구의 밀도가 특정 지역에 집중되는 현상</t>
  </si>
  <si>
    <t>24901</t>
  </si>
  <si>
    <t>인구집중지구</t>
  </si>
  <si>
    <t>density inhabited area, 人口集中地區</t>
  </si>
  <si>
    <t>인구의 밀도가 높게 집중되어 있는 지구.</t>
  </si>
  <si>
    <t>24902</t>
  </si>
  <si>
    <t>인더스트리얼 디자인</t>
  </si>
  <si>
    <t>industrial design</t>
  </si>
  <si>
    <t>공업 생산 방식으로 만들어지는 대량 생산을 전제로 하는 디자인. 각종 가구, 부엌용구, 사무용 기구, 공업 기구 등과 같은 각종 기구, 공업제품 등의 디자인을 포함한다. 공업디자인 혹은 산업디자인이라고도 한다.</t>
  </si>
  <si>
    <t>24903</t>
  </si>
  <si>
    <t>인더스트리얼 콤플렉스</t>
  </si>
  <si>
    <t>industrial complex</t>
  </si>
  <si>
    <t>기술적 연관성이 높은 여러 생산 부문이 근접 입지하도록 형성된 기업의 지역적 결합체. 콤비나트라고도 함.</t>
  </si>
  <si>
    <t>24904</t>
  </si>
  <si>
    <t>인더스트리얼 파크</t>
  </si>
  <si>
    <t>industrial park</t>
  </si>
  <si>
    <t>생산 활동에 필요한 공공시설, 공동 시설이 갖추어져 있고 공원, 녹지 등을 충분히 확보하여 환경적으로 우수한 계획에 의하여 조성하는 공업단지를 의미. 본래는 공업단지와 동일하게 사용. .</t>
  </si>
  <si>
    <t>24905</t>
  </si>
  <si>
    <t>인덕션 모터</t>
  </si>
  <si>
    <t>24907</t>
  </si>
  <si>
    <t>인덕션 유닛</t>
  </si>
  <si>
    <t>induction unit</t>
  </si>
  <si>
    <t>중앙의 공기조화기로부터 보내지는 고압 공기를 뿜어내기 위한 노즐 및 뿜어진 고속 공기에 의해 유인된 실내 공기를 냉각 · 가열하기 위한 공기 코일을 하나의 케이싱 내에 넣은 장치.</t>
  </si>
  <si>
    <t>24908</t>
  </si>
  <si>
    <t>인덕션유닛</t>
  </si>
  <si>
    <t>외기를 냉각감습(겨울에는 가열가습)하여 고압 고속덕트로 각 실에 보내면 노즐에서 분사될 때에 생기는 유인력으로 실내공기를 코일을 통과하게 하여 분사공기와 혼합하여 실내에 토출하는 장치.</t>
  </si>
  <si>
    <t>24909</t>
  </si>
  <si>
    <t>인덕턴스</t>
  </si>
  <si>
    <t>inductance</t>
  </si>
  <si>
    <t>전자유도에 의하여 전압이 유도되는 강도( 유도기전력과 전류와의 비). =감응계수</t>
  </si>
  <si>
    <t>24910</t>
  </si>
  <si>
    <t>인도</t>
  </si>
  <si>
    <t>side walk, foot walk, pedestrain path, 人導</t>
  </si>
  <si>
    <t>보행자의 통행을 위한 길. 도로의 부분이며 보도(步道)라고도 한다.</t>
  </si>
  <si>
    <t>24911</t>
  </si>
  <si>
    <t>인도 물매</t>
  </si>
  <si>
    <t>솟은 지붕, 욱은 지붕에 있어서 마루와 처마 끝을 잇는 면의 물매 또는 박공널의 양단부를 잇는 직선의 물매를 일컫는다. [재.각]</t>
  </si>
  <si>
    <t>24912</t>
  </si>
  <si>
    <t>인동 간격</t>
  </si>
  <si>
    <t>interval of buildings</t>
  </si>
  <si>
    <t>인접하여 배치된 두 건물 사이의 거리를 말하여, 연소 방지와 일조 조건, 채광, 통풍, 프라이버시 확보 등을 고려하여 결정한다.</t>
  </si>
  <si>
    <t>24918</t>
  </si>
  <si>
    <t>인동 간격 계수</t>
  </si>
  <si>
    <t>coefficient of interval of buildings</t>
  </si>
  <si>
    <t>한 건물과 다른 건물 사이의 거리를 본 건물의 높이로 나눈 값을 말하며, 이 값이 클수록 건물 높이에 비해 두 건물 사이의 간격이 넓은 것이다. 인동계수라고도 한다.</t>
  </si>
  <si>
    <t>24919</t>
  </si>
  <si>
    <t>결합수</t>
  </si>
  <si>
    <t>combined water； fixed water； bound water</t>
  </si>
  <si>
    <t>시멘트 수화물 입자속에 화학적으로 결합되어 있는 물.</t>
  </si>
  <si>
    <t>2492</t>
  </si>
  <si>
    <t>인동간격</t>
  </si>
  <si>
    <t>pitch of building, interval of building, 隣棟間隔</t>
  </si>
  <si>
    <t>여러 동의 건물을 배치하여 병렬할 때 건물 간의 거리. 집단 주택지의 계획에서, 건축물 상호의 내면 간격과 필요한 일조 및 채광을 확보하고, 재해 특히 화재에 대한 안전성, 개인의 사생활과 건강 생활을 즐기기 위한 공간을 확보하기 위하여 두는 간격.</t>
  </si>
  <si>
    <t>24921</t>
  </si>
  <si>
    <t>인동초무늬</t>
  </si>
  <si>
    <t>忍冬草紋</t>
  </si>
  <si>
    <t>① 겨우살이덩굴을 그린 무늬.  ② ＝인동당(唐)초무늬. ③ ⇨인동문.</t>
  </si>
  <si>
    <t>24924</t>
  </si>
  <si>
    <t>인두</t>
  </si>
  <si>
    <t>① 철물(鐵物) 작업용 도구. ② 주로 함석제품을 땜할 때에 석탄불‧가스불‧숯불에 달구어 쓰기도 하는데, 인두 자체가 전기장치로 된 것도 있음. ③=인두납땜, 납땜인두.</t>
  </si>
  <si>
    <t>24925</t>
  </si>
  <si>
    <t>인두끌</t>
  </si>
  <si>
    <t>① 인두모양으로 생긴 끌.  ② 홈‧구멍 혹은 바닥을 찔러 파는데 쓰이는 끌.</t>
  </si>
  <si>
    <t>24926</t>
  </si>
  <si>
    <t>인두납땜</t>
  </si>
  <si>
    <t>trowel brazing</t>
  </si>
  <si>
    <t>① 인두를 사용해서 작업하는 납땜방법. ② 사용용도에 따라서 여러 가지 형태와 크기의 인두가 있음. ③ 건(gun)형 인두‧불꽃가열식 인두‧전기인두 등이 있음. ④ =인두.</t>
  </si>
  <si>
    <t>24927</t>
  </si>
  <si>
    <t>결합실</t>
  </si>
  <si>
    <t>coupled room</t>
  </si>
  <si>
    <t>개구부를 공통으로 해서 이어진 2개의 건축 공간이 상호 음향적으로 영향을 미칠 때 2개의 건축 공간을 결합실이라 일컫는다. ( =커플드 룸)</t>
  </si>
  <si>
    <t>2493</t>
  </si>
  <si>
    <t>인렛 베인 제어</t>
  </si>
  <si>
    <t>inlet vane control</t>
  </si>
  <si>
    <t>송풍기의 흡입구측에 방사형으로 설치한 베인 각도를 조절하여 송풍기 풍량을 조절하는 제어방식</t>
  </si>
  <si>
    <t>세화60.4%</t>
  </si>
  <si>
    <t>24930</t>
  </si>
  <si>
    <t>인력 가진법</t>
  </si>
  <si>
    <t>man-power excitation method</t>
  </si>
  <si>
    <t>구조물의 진동실험에 쓰이는 간편한 방법으로서 체중이동 등으로 가진하여 이동정지후 자유진동에서 진동특성을 구함</t>
  </si>
  <si>
    <t>24931</t>
  </si>
  <si>
    <t>인력배당계획</t>
  </si>
  <si>
    <t>man power scheduling, 人力配當計劃</t>
  </si>
  <si>
    <t>작업에 필요한 최소한의 인원을 확보하여 효율적으로 운용하기 위하여 수립하는 인력 배분 계획.</t>
  </si>
  <si>
    <t>24932</t>
  </si>
  <si>
    <t>인력풀</t>
  </si>
  <si>
    <t>man power pool, 人力－</t>
  </si>
  <si>
    <t>인력 충원이 필요할 때를 대비하여, 심사를 거쳐 직무 수행에 적합한 사람을 미리 확보해 놓은 집단.</t>
  </si>
  <si>
    <t>24933</t>
  </si>
  <si>
    <t>인롱</t>
  </si>
  <si>
    <t>[1] 통나무 비계에 대한 건축용 통나무의 이음법 중 하나. 약 30cm 정도 떨어진 2개 1조의 통나무를 마구리와 뿌리를 맞추어 이어나가는 방법.  [2] =인롱 이음.</t>
  </si>
  <si>
    <t>24934</t>
  </si>
  <si>
    <t>인롱 이음</t>
  </si>
  <si>
    <t>spigot joint</t>
  </si>
  <si>
    <t>[1] 목조 부재의 이음법 중 하나. [2] 한쪽 부재 끝 일부를 돌출시키고 다른 쪽 부재 끝을 여기에 맞추어 파서 두 부재를 접한한다. [3] =인롱</t>
  </si>
  <si>
    <t>세화72.6%</t>
  </si>
  <si>
    <t>24936</t>
  </si>
  <si>
    <t>인문 경관</t>
  </si>
  <si>
    <t>인공구조물이나 인간의 다양한 활동이 중심이 되어 형성되는 경관의 총칭.</t>
  </si>
  <si>
    <t>24937</t>
  </si>
  <si>
    <t>인문경관</t>
  </si>
  <si>
    <t>cultural landscape, 人文景觀</t>
  </si>
  <si>
    <t>자연경관과 달리 사회, 경제, 교통, 인구, 취락, 풍습, 예술 등의 인문적 환경 조건에 의해 생기는 풍경.</t>
  </si>
  <si>
    <t>24938</t>
  </si>
  <si>
    <t>인바와이어</t>
  </si>
  <si>
    <t>invar wire</t>
  </si>
  <si>
    <t>[1] 철과 니켈의 합금인 인바로 제작한 강선. [2] 온도팽창계수가 매우 작은 재질의 특수강선.</t>
  </si>
  <si>
    <t>24939</t>
  </si>
  <si>
    <t>결합재</t>
  </si>
  <si>
    <t>binder, 結合材</t>
  </si>
  <si>
    <t>콘크리트 제조 시 골재의 결합에 사용되는 물질로서, 시멘트가 대표적이며 이외에 시멘트 대체재료로 사용되는 플라이애시, 고로슬래그, 실리카퓸 등을 총칭하여 부르는 명칭.</t>
  </si>
  <si>
    <t>2494</t>
  </si>
  <si>
    <t>인바테이프</t>
  </si>
  <si>
    <t>invar tape</t>
  </si>
  <si>
    <t>철과 니켈의 합금인 인바로 만들어진 온도팽창계수가 작은 특수 테이프.</t>
  </si>
  <si>
    <t>24940</t>
  </si>
  <si>
    <t>인발</t>
  </si>
  <si>
    <t>引拔</t>
  </si>
  <si>
    <t>① 강(鋼)의 기계적 가공법의 하나. ② 다이스를 통하여 강재를 소요의 단면재로 뽑아내는 방법. ② 직경 5mm미만의 철선은 상온으로 뽑아낼 수 있음. ④ 단면이 큰 선은 가열해서 가공함.</t>
  </si>
  <si>
    <t>24941</t>
  </si>
  <si>
    <t>인발 성형</t>
  </si>
  <si>
    <t>[1] 구멍이 뚫린 거푸집에 재료를 통과시켜 인발하여 단면이 일정한 제품을 제조하는 방법. [2] 상온에서 고체의 재료를 인발하는 방법과 열경화성의 액상 재료를 섬유나 매트와 조합하여 가열 성형 거푸집을 통해 잡아당기는 방법이 있다. [3] =압출 성형.</t>
  </si>
  <si>
    <t>24942</t>
  </si>
  <si>
    <t>인발 시험</t>
  </si>
  <si>
    <t>[1] 콘크리트에 매립한 철근의 부착력을 판정하는 시험. [2] 목재에 박은 못의 유지력을 판정하는 시험. →부착강도. ↔밀어올림 시험.</t>
  </si>
  <si>
    <t>24943</t>
  </si>
  <si>
    <t>인방</t>
  </si>
  <si>
    <t>lintel, 引枋</t>
  </si>
  <si>
    <t>① 기둥과 기둥에 가로대어 창문틀의 상하 벽을 받고 하중은 기둥에 전달하며 창문틀을 끼워 댈 때 뼈대가 되는 것. ② 벽의 위쪽에 있는 것을 상인방(lintel), 중간에 있는 것을 중인방, 중방 하부에 있는 것을 하인방 또는 하방‧지방(地枋)이라 하며 창 밑의 것을 창대(window sill), 문 밑의 것을 문지방이라 함. ③ 인방의 크기는 기둥 사이가 2m 정도면 기둥의 2/3 정도로 하지만 기둥이 그 이상거리가 되면 기둥과 같은 것을 쓰거나 중간에 달대공을 넣음. 트러스로 짤 때도 있음. ④양끝은 빗턱통 넣고 장부맞춤‧꺾쇠 또는 띠쇠 등으로 보강.</t>
  </si>
  <si>
    <t>24944</t>
  </si>
  <si>
    <t>인방꿸대</t>
  </si>
  <si>
    <t>引枋貫木</t>
  </si>
  <si>
    <t>인방 곁에 있는 꿸대.</t>
  </si>
  <si>
    <t>24945</t>
  </si>
  <si>
    <t>인방돌</t>
  </si>
  <si>
    <t>lintel stone, 引枋石</t>
  </si>
  <si>
    <t>출입구나 창 개구부 위에 보로 걸쳐진 석조의 상인방.</t>
  </si>
  <si>
    <t>24946</t>
  </si>
  <si>
    <t>인방둔테</t>
  </si>
  <si>
    <t>引枋屯太</t>
  </si>
  <si>
    <t>인방과 둔테를 한재로 깎아 만든 것.</t>
  </si>
  <si>
    <t>24947</t>
  </si>
  <si>
    <t>인방보</t>
  </si>
  <si>
    <t>引枋梁</t>
  </si>
  <si>
    <t>① 창문 위에 건너질러 상부에서 오는 하중을 좌우 벽으로 전달시키기 위하여 대는 보. ② 인방보는 여러 재료로 만들 수 있으나 보편적으로 철제 인방보‧철근콘크리트제 인방보‧석제 인방보‧보강벽돌 인방보 등이 있음. ③ 철제엔 구부림쇠 인방보‧앵글 인방보‧아이빔(I-beam) 인방보가 있음. ④ 구조상으로는 통인방보‧이중인방보‧복철근 인방보‧U블록 인방보‧앵글 인방보 등이 있음.</t>
  </si>
  <si>
    <t>24948</t>
  </si>
  <si>
    <t>인방보식 구조</t>
  </si>
  <si>
    <t>trabeated construction</t>
  </si>
  <si>
    <t>① 기둥과 보를 주로 하는 구조방식. ② 조적조의 개구부에 있어서 아치 대신에 인방보를 쓰는 구조법.</t>
  </si>
  <si>
    <t>24949</t>
  </si>
  <si>
    <t>결합점</t>
  </si>
  <si>
    <t>event, node, 結合點</t>
  </si>
  <si>
    <t>① 화살형 네트워크(⇦)에 있어서 작업(activity)(또는 dummy；가공의 작업, 명목상 활동)과 작업을 결합하는 점(연결시점). ② ＝단계(段階). ③ 프로젝트(⇦)의 개시점 또는 종료점. ④ ｢○｣표로 표시함. ⑤ ⇨네트워크 공정표.</t>
  </si>
  <si>
    <t>2495</t>
  </si>
  <si>
    <t>인방블록</t>
  </si>
  <si>
    <t>lintel block</t>
  </si>
  <si>
    <t>① 창문 위에 쌓아 철근을 배근하고 콘크리트를 그 속에 다져 넣어 인방보를 만들 수 있게 보강한 U자형의 특수블록. ② 차양이 조금 달린 것과 테두리 보에도 쓸 수 있는 것으로, 가로용‧세로용으로 된 것과 반 장으로 된 것도 있음. ③ ＝유블록(U-block).</t>
  </si>
  <si>
    <t>24950</t>
  </si>
  <si>
    <t>인방홈 사이</t>
  </si>
  <si>
    <t>홈대나 인방의 홈 중간에 있는 칸막이.</t>
  </si>
  <si>
    <t>24952</t>
  </si>
  <si>
    <t>인버트</t>
  </si>
  <si>
    <t>invert</t>
  </si>
  <si>
    <t>① 수직이 아닌 파이프 혹은 도관 내부의 최저 부분. ② 지반 상태가 나쁜 곳에 터널을 뚫을 때 터널 상부의 아치 구조에 대응하는 바닥 부분에 숏크리트로 타설하여 만든 역아치형 구조.</t>
  </si>
  <si>
    <t>24953</t>
  </si>
  <si>
    <t>인버티드 루프 시스템</t>
  </si>
  <si>
    <t>inverted roof system</t>
  </si>
  <si>
    <t>24954</t>
  </si>
  <si>
    <t>인보구</t>
  </si>
  <si>
    <t>隣保區</t>
  </si>
  <si>
    <t>단지계획에서 생활권 계획을 수립할 경우의 최소 단위. 주택 15~20호 정도 규모의 생활 구역을 의미함.</t>
  </si>
  <si>
    <t>24957</t>
  </si>
  <si>
    <t>인부</t>
  </si>
  <si>
    <t>coolie, labourer, 人夫</t>
  </si>
  <si>
    <t>① 일정 금액을 받고 육체노동을 하는 사람. ② 막일로 돈을 버는 사람.</t>
  </si>
  <si>
    <t>24959</t>
  </si>
  <si>
    <t>결합점시간</t>
  </si>
  <si>
    <t>node time, 結合點時間</t>
  </si>
  <si>
    <t>화살형 네트워크에 있어서 시간 계산된 결합점의 시간.</t>
  </si>
  <si>
    <t>2496</t>
  </si>
  <si>
    <t>인사이징법</t>
  </si>
  <si>
    <t>incising process, -法</t>
  </si>
  <si>
    <t>목재 심재의 침윤작용을 촉진시키기 위하여 톱질로 금을 그어놓는 방법.</t>
  </si>
  <si>
    <t>24960</t>
  </si>
  <si>
    <t>인산피막법</t>
  </si>
  <si>
    <t>⇨본더라이징법(＝).</t>
  </si>
  <si>
    <t>24961</t>
  </si>
  <si>
    <t>인서트①</t>
  </si>
  <si>
    <t>insert</t>
  </si>
  <si>
    <t>① 콘크리트 타설 후 달대를 매달기 위해 사전에 매설시키는 부품. ② 볼트를 꽂기 위해 암나사가 있는 경우와 볼트 머리를 삽입하기 위한 슬롯 이 있는 경우 등이 있음.</t>
  </si>
  <si>
    <t>24963</t>
  </si>
  <si>
    <t>인서트②</t>
  </si>
  <si>
    <t>①경화 살붙이 용접에 사용하는 여러 가지 모양의 텅스텐 탄화물로 된 소결재(燒結材)를 인서트라고 함. ② 이와 같은 것을 희망하는 위치에 용접 또는 납접을 하여 살붙이 하는데 사용.</t>
  </si>
  <si>
    <t>24964</t>
  </si>
  <si>
    <t>인서트메탈법</t>
  </si>
  <si>
    <t>insert metal process</t>
  </si>
  <si>
    <t>한쪽에서 용접을 하고 아름다운 뒷면 비드를 만들기 위해서 홈의 밑바닥에 미리 금속 링을 삽입하고 그 위를 용접하는 방법.</t>
  </si>
  <si>
    <t>24965</t>
  </si>
  <si>
    <t>인서트철물</t>
  </si>
  <si>
    <t>insert metal</t>
  </si>
  <si>
    <t>천장 등에 매달기 위한 볼트를 설치하기 위해 콘크리트 내에 매입하는 달쇠.</t>
  </si>
  <si>
    <t>24966</t>
  </si>
  <si>
    <t>인성</t>
  </si>
  <si>
    <t>toughness, 靭性</t>
  </si>
  <si>
    <t>① 재료의 파괴까지 가해진 단위 체적당의 에너지로 표시② 응력과 변형의 관계 곡선 아래의 전체 면적에 해당됨③ 재료의 에너지 흡수 능력이 클수록 인성이 좋다</t>
  </si>
  <si>
    <t>24967</t>
  </si>
  <si>
    <t>인성 파괴</t>
  </si>
  <si>
    <t>재료가 외력에 의해 변형을 일으킬 때 탄성 범위를 넘어 소성 변형을 일으켜서 파괴되는 것을 말한다.</t>
  </si>
  <si>
    <t>24968</t>
  </si>
  <si>
    <t>인성능</t>
  </si>
  <si>
    <t>ductility capacity</t>
  </si>
  <si>
    <t>재료가 외력에 의해 항복점을 넘어 소성 변형시 재료의 내력의 저하 없이 변형이 가능한 소성 변형량.</t>
  </si>
  <si>
    <t>24969</t>
  </si>
  <si>
    <t>결합통기(관)</t>
  </si>
  <si>
    <t>배수 세로관 도중에서 분기하여 올라가 통기 세로관에 접속하는 도피 통기 및 그 통기관. →배수 통기 설비</t>
  </si>
  <si>
    <t>2497</t>
  </si>
  <si>
    <t>인성률</t>
  </si>
  <si>
    <t>재료가 외력에 의해 탄성 범위를 넘어 소성 변형시 재료의 응력이 항복응력 이하로 내려가지 않을 때까지의 변형을 항복응력시의 변형으로 나눈 비율.</t>
  </si>
  <si>
    <t>24970</t>
  </si>
  <si>
    <t>인섹트뷰</t>
  </si>
  <si>
    <t>⇨겨냥그림.</t>
  </si>
  <si>
    <t>24971</t>
  </si>
  <si>
    <t>인센티브 조닝</t>
  </si>
  <si>
    <t>역사적 건축물의 보호, 공원 설치 등 도시환경의 향상에 기여한 경우에 용적율의 할증을 인정하는 제도.</t>
  </si>
  <si>
    <t>24972</t>
  </si>
  <si>
    <t>인수 검사</t>
  </si>
  <si>
    <t>acceptance inspection</t>
  </si>
  <si>
    <t>제품 또는 부재 등의 기능·성능 등이 적합하여 받아들여도 되는지를 판정하기 위해 실시하는 검사.</t>
  </si>
  <si>
    <t>24974</t>
  </si>
  <si>
    <t>인슐레이션</t>
  </si>
  <si>
    <t>insulation</t>
  </si>
  <si>
    <t>추위와 더위를 막을 수 있도록 열을 차단하는 것과 그 재료.</t>
  </si>
  <si>
    <t>24976</t>
  </si>
  <si>
    <t>인슐레이션보드</t>
  </si>
  <si>
    <t>insulation board, board insulation, insulating board</t>
  </si>
  <si>
    <t>[1] 열을 차단하기 위한 목적으로 사용되는 섬유판. [2] 연질로 된 섬유판. [3] 주로 초목의 섬유를 벗겨내 건조‧성형한 섬유판의 일종으로, 비중 0.4 미만인 것. [4] 소리‧열 차단성은 크지만 흡습성이 크고 습기에 의해 연화되기 쉬움.</t>
  </si>
  <si>
    <t>24977</t>
  </si>
  <si>
    <t>인슐레이터</t>
  </si>
  <si>
    <t>전선로나 전기기기의 나선 부분을 절연하고 동시에 기계적으로 유지 또는 지지하기 위하여 사용되는 절연체. =애자.</t>
  </si>
  <si>
    <t>24978</t>
  </si>
  <si>
    <t>인스턴트하우스</t>
  </si>
  <si>
    <t>instant house</t>
  </si>
  <si>
    <t>공장에서 만들어진 규격화된 부재들을 조립하여 짓거나, 공장에서 완성된 집을 옮겨 놓는 등 단시간에 완성되는 주택</t>
  </si>
  <si>
    <t>24979</t>
  </si>
  <si>
    <t>결핵병원</t>
  </si>
  <si>
    <t>tuberculosis hospital, 結核病院</t>
  </si>
  <si>
    <t>결핵환자의 효과적인 구호 및 요양을 위해 결핵환자만을 수용하여 치료하는 전문병원을 말한다. 국립결핵병원으로는 국립마산병원과 국립 목포병원 2 군데가 있다.</t>
  </si>
  <si>
    <t>2498</t>
  </si>
  <si>
    <t>인안티스</t>
  </si>
  <si>
    <t>in antis</t>
  </si>
  <si>
    <t>① 그리스신전의 한 형식. ② 벽으로 싸인 주위로, 주위에 기둥이 없다. 단지 정면에 현관이 있고 벽단주(壁端柱) 내에 2개의 기둥이 있는 것으로, 당의 좌우 양벽이 연장되어 현관을 형성함. ③ 그 양벽의 말단의 벽기둥, 즉 벽단주를 ｢안타에(antae)｣라고 하며, 따라서 ｢인안티스｣라 함은 ｢벽단주내(壁端柱內)｣라는 뜻임.</t>
  </si>
  <si>
    <t>24983</t>
  </si>
  <si>
    <t>인열</t>
  </si>
  <si>
    <t>tear</t>
  </si>
  <si>
    <t>재료에 노치를 넣고, 당겨줌으로써 재료에 한쪽으로 몰리는 힘을 가해 2개로 분리하는 것.</t>
  </si>
  <si>
    <t>24984</t>
  </si>
  <si>
    <t>인열 강도</t>
  </si>
  <si>
    <t>tear strength</t>
  </si>
  <si>
    <t>재료의 인열에 대한 저항력. 그 저항력이 중요한 경우 외에 점도의 대용 성능으로 이용된다.</t>
  </si>
  <si>
    <t>24985</t>
  </si>
  <si>
    <t>인용개탕</t>
  </si>
  <si>
    <t>① 덧문과 세로문광에 사용하는 개탕. ② 각형과 둥근형이 있음.</t>
  </si>
  <si>
    <t>24987</t>
  </si>
  <si>
    <t>인용이음</t>
  </si>
  <si>
    <t>통나무 발판의 세로이음의 일종.</t>
  </si>
  <si>
    <t>24988</t>
  </si>
  <si>
    <t>인원 부하</t>
  </si>
  <si>
    <t>occupancy load; human heat load</t>
  </si>
  <si>
    <t>인체로부터 발생하는 열, CO₂, 냄새 등 공조, 환기 설비 등의 부하가 되는 요인을 말한다.</t>
  </si>
  <si>
    <t>24989</t>
  </si>
  <si>
    <t>결혼식장</t>
  </si>
  <si>
    <t>결혼식을 올리는 장소. 피로연 장소를 포함한다</t>
  </si>
  <si>
    <t>2499</t>
  </si>
  <si>
    <t>인입 개폐기</t>
  </si>
  <si>
    <t>전력 회사로 부터 전기 공급을 받을 때 사용 설비와 전력 회사의 시설 구분점에 설치되는 스위치. →인입구 배선.</t>
  </si>
  <si>
    <t>세화79.1%</t>
  </si>
  <si>
    <t>24990</t>
  </si>
  <si>
    <t>인입관</t>
  </si>
  <si>
    <t>inlet pipe, 引入管</t>
  </si>
  <si>
    <t>① 탱크‧우물 및 못 등 사용지점에 물을 끌어넣는 관. ② 인출관.</t>
  </si>
  <si>
    <t>24991</t>
  </si>
  <si>
    <t>인입구</t>
  </si>
  <si>
    <t>전기 발전소, 변전소, 개폐소, 배전소 따위에 들어오는 송배전 선로의 전선을 매는 장치 또는 물, 가스, 전기 등을 외부로 부터 부지 내 또는 건축물 내로 인입하는 부분을 일컫는다.</t>
  </si>
  <si>
    <t>24992</t>
  </si>
  <si>
    <t>인입구 배선</t>
  </si>
  <si>
    <t>전력 공급 회사의 송배전 시설에서 인입 개폐기까지의 전력 회사의 전기 공급 배선. 즉 사유지 내에 배선되어 있는 전력 회사의 공급 배선 부분.</t>
  </si>
  <si>
    <t>24993</t>
  </si>
  <si>
    <t>인입로</t>
  </si>
  <si>
    <t>road bay, 引入路</t>
  </si>
  <si>
    <t>대지의 분할을 위해서, 혹은 경관상의 이유로 주도로에서부터 블록 안으로 인입한 도로</t>
  </si>
  <si>
    <t>24994</t>
  </si>
  <si>
    <t>인입선</t>
  </si>
  <si>
    <t>inlet line, 引入線</t>
  </si>
  <si>
    <t>외부의 가공 전선이나 지중 전선에서 특정한 장소까지 따로 끌어들인 선로.</t>
  </si>
  <si>
    <t>24995</t>
  </si>
  <si>
    <t>인입용 비닐절연전선</t>
  </si>
  <si>
    <t>polyvinyl chloride insulated drop service wire, 引入用－絶緣電線</t>
  </si>
  <si>
    <t>① 600V 이하에서 주로 가공 인입선으로 사용하는 것으로서 경동선을 주로 염화비닐수지 컴파운드로 절연한 단심의 절연전선을 2개 혹은 3개를 꼰 전선. ② 기호는 DV.</t>
  </si>
  <si>
    <t>24996</t>
  </si>
  <si>
    <t>인장</t>
  </si>
  <si>
    <t>tension, 引張</t>
  </si>
  <si>
    <t>24999</t>
  </si>
  <si>
    <t>2LDK</t>
  </si>
  <si>
    <t>2개의 침실과 거실 및 주방이 있는 주택 형식.</t>
  </si>
  <si>
    <t>25</t>
  </si>
  <si>
    <t>ISO 규격</t>
  </si>
  <si>
    <t>ISO standard</t>
  </si>
  <si>
    <t>국제 표준화 기구의 규격.</t>
  </si>
  <si>
    <t>250</t>
  </si>
  <si>
    <t>겸업 농가</t>
  </si>
  <si>
    <t>part time farm households</t>
  </si>
  <si>
    <t>세대원 중 한 명 이상이 농업과 다른 직업을 겸업으로 하는 농가</t>
  </si>
  <si>
    <t>2500</t>
  </si>
  <si>
    <t>인장 가새</t>
  </si>
  <si>
    <t>tensile brace</t>
  </si>
  <si>
    <t>인장력을 받는 가새</t>
  </si>
  <si>
    <t>25000</t>
  </si>
  <si>
    <t>인장 강도</t>
  </si>
  <si>
    <t>tensile strength</t>
  </si>
  <si>
    <t>인장시험에서 시험편이 받을 수 있는 최대하중을 변형전의 본래 단면적으로 나눈 값, 단위 : N/mm² (SI 단위 기준)</t>
  </si>
  <si>
    <t>25002</t>
  </si>
  <si>
    <t>인장 강성</t>
  </si>
  <si>
    <t>tension stiffness</t>
  </si>
  <si>
    <t>① 인장력에 대해 부재의 변형에 저항하는 능력② 부재의 단위 길이당 변형에 필요한 인장력(단위면적당)으로 나타냄</t>
  </si>
  <si>
    <t>25003</t>
  </si>
  <si>
    <t>인장 변형(도)</t>
  </si>
  <si>
    <t>① 인장력에 의한 변형량과 인장력 작용전 길이와의 비율② 인장 응력도와 같이 표현시 인장 변형도로 표현</t>
  </si>
  <si>
    <t>25004</t>
  </si>
  <si>
    <t>인장 볼트</t>
  </si>
  <si>
    <t>tension bolt</t>
  </si>
  <si>
    <t>인장력에 저항하는 볼트.  앵커볼트, 고력볼트 등의 인장접합 등에 사용한다.</t>
  </si>
  <si>
    <t>25005</t>
  </si>
  <si>
    <t>인장 시험</t>
  </si>
  <si>
    <t>tension test</t>
  </si>
  <si>
    <t>재료에 단일 방향의 인장력을 가해 파괴에 이르기까지의 거동을 조사하는 시험. 항복 응력, 최대 응력도, 신장 등을 측정한다.→할렬 시험.</t>
  </si>
  <si>
    <t>25006</t>
  </si>
  <si>
    <t>인장 응력</t>
  </si>
  <si>
    <t>부재나 재료가 인장력을 받을 때 발생하는 단위면적당 저항 응력.</t>
  </si>
  <si>
    <t>25007</t>
  </si>
  <si>
    <t>인장 응력도</t>
  </si>
  <si>
    <t>tensile stress</t>
  </si>
  <si>
    <t>단위 면적당 인장응력을 나타냄.</t>
  </si>
  <si>
    <t>25008</t>
  </si>
  <si>
    <t>겹간통</t>
  </si>
  <si>
    <t>-間通</t>
  </si>
  <si>
    <t>겹집에서 앞뒤 칸이 하나로 통하는 칸.</t>
  </si>
  <si>
    <t>2501</t>
  </si>
  <si>
    <t>인장가새</t>
  </si>
  <si>
    <t>25012</t>
  </si>
  <si>
    <t>인장강도</t>
  </si>
  <si>
    <t>tensile strength, 引張强度</t>
  </si>
  <si>
    <t>25013</t>
  </si>
  <si>
    <t>인장강도시험</t>
  </si>
  <si>
    <t>tensile strength test</t>
  </si>
  <si>
    <t>재료가 인장력을 받을 때의 인장강도를 알아내기 위한 시험.</t>
  </si>
  <si>
    <t>25014</t>
  </si>
  <si>
    <t>인장근</t>
  </si>
  <si>
    <t>tension bar, 引張筋</t>
  </si>
  <si>
    <t>⇨ 인장철근(＝).</t>
  </si>
  <si>
    <t>25015</t>
  </si>
  <si>
    <t>인장력</t>
  </si>
  <si>
    <t>tensile force, 引張力</t>
  </si>
  <si>
    <t>물체를 당기거나 늘이는 힘.</t>
  </si>
  <si>
    <t>25016</t>
  </si>
  <si>
    <t>인장리벳</t>
  </si>
  <si>
    <t>tensile rivet</t>
  </si>
  <si>
    <t>리벳 재축(材軸)방향으로 순수 인장력을 받는 리벳.</t>
  </si>
  <si>
    <t>25017</t>
  </si>
  <si>
    <t>인장변형률</t>
  </si>
  <si>
    <t>tensile strain, 引張變形率</t>
  </si>
  <si>
    <t>인장에 의해 부재가 늘어나는 정도를 타나낸 변형률. 변형전의 길이에 대한 늘어난 길이의 비.</t>
  </si>
  <si>
    <t>25018</t>
  </si>
  <si>
    <t>인장비계</t>
  </si>
  <si>
    <t>25019</t>
  </si>
  <si>
    <t>겹건축</t>
  </si>
  <si>
    <t>계단, 통로를 공용하지 않고 개별적으로 출입구를 설치하는 공동 주택의 한 형식</t>
  </si>
  <si>
    <t>2502</t>
  </si>
  <si>
    <t>인장시험</t>
  </si>
  <si>
    <t>tension test, 引張試驗</t>
  </si>
  <si>
    <t>재료의 탄성계수, 항복강도, 인장강도, 연신율, 단면수축률, 응력-변형도 관계곡선 등을 측정하는 시험. 인장시험편에 축인장력을 가하여 파단에 이르도록 하는 시험.</t>
  </si>
  <si>
    <t>25020</t>
  </si>
  <si>
    <t>인장시험기</t>
  </si>
  <si>
    <t>tension tester, 引張試驗機</t>
  </si>
  <si>
    <t>① 재료의 인장시험에 사용되는 시험기. ② 암슬러 만능재료시험기(Amsler’s universal testing machine) 또는 만능시험기라고 함.</t>
  </si>
  <si>
    <t>25021</t>
  </si>
  <si>
    <t>인장시험편</t>
  </si>
  <si>
    <t>인장시험에 쓰이는 시료이며 형상은 판상형과 봉형이 있다. KS B 0801</t>
  </si>
  <si>
    <t>25022</t>
  </si>
  <si>
    <t>인장앵커볼트</t>
  </si>
  <si>
    <t>인장력에 저항하는 앵커볼트.</t>
  </si>
  <si>
    <t>25023</t>
  </si>
  <si>
    <t>인장영역</t>
  </si>
  <si>
    <t>tension zone, 引張領域</t>
  </si>
  <si>
    <t>흙이나 구조물 또는 재료에서 인장응력이 일어나고 있는 영역.</t>
  </si>
  <si>
    <t>25024</t>
  </si>
  <si>
    <t>인장응력</t>
  </si>
  <si>
    <t>tensile stress, 引張應力</t>
  </si>
  <si>
    <t>25025</t>
  </si>
  <si>
    <t>인장재</t>
  </si>
  <si>
    <t>tension member, 引張材</t>
  </si>
  <si>
    <t>부재의 축방향으로 인장력을 받는 구조부재. 트러스구조 현재, 고층구조물 현재, 현수구조의 케이블 등.</t>
  </si>
  <si>
    <t>25026</t>
  </si>
  <si>
    <t>인장철근</t>
  </si>
  <si>
    <t>tension bar of reinforced concrete, 引張鐵筋</t>
  </si>
  <si>
    <t>① 휨을 받는 철근콘크리트 부재의 인장 측에 배치한 철근. ② 배근은 휨모멘트의 분포에 따라 이루어져야 함. ③ ＝인장근.</t>
  </si>
  <si>
    <t>25027</t>
  </si>
  <si>
    <t>인장철근비</t>
  </si>
  <si>
    <t>ratio of tension reinforcement, 引張鐵筋比</t>
  </si>
  <si>
    <t>인장철근의 단면적을 보의 유효단면적 또는 기둥의 전단면적으로 나눈 값.</t>
  </si>
  <si>
    <t>25028</t>
  </si>
  <si>
    <t>인장측</t>
  </si>
  <si>
    <t>tensile side, 引張側</t>
  </si>
  <si>
    <t>휨모멘트를 받는 부재에서 단면에 작용하는 휨 응력이 '0'이되는 중립축을 기준으로 인장력이 작용하는 쪽.</t>
  </si>
  <si>
    <t>25029</t>
  </si>
  <si>
    <t>겹고팽이</t>
  </si>
  <si>
    <t>double spiral, 重螺旋</t>
  </si>
  <si>
    <t>단청에서 고팽이 무늬가 겹쳐 겹색으로 도색한 무늬</t>
  </si>
  <si>
    <t>2503</t>
  </si>
  <si>
    <t>인장측 단면 계수</t>
  </si>
  <si>
    <t>section modulus of tension side</t>
  </si>
  <si>
    <t>휨모멘트를 받는부재의 중립축에 대한 단면 2차모멘트 값을 중립축에서 인장측 끝단까지의 거리로 나눈 값.</t>
  </si>
  <si>
    <t>25030</t>
  </si>
  <si>
    <t>인장하중</t>
  </si>
  <si>
    <t>tensile load, tension load, 引張荷重</t>
  </si>
  <si>
    <t>부재나 재료를 축방향으로 당기는 하중.</t>
  </si>
  <si>
    <t>25031</t>
  </si>
  <si>
    <t>인적 위험도</t>
  </si>
  <si>
    <t>degree of human danger</t>
  </si>
  <si>
    <t>도시 내 지역·지구에 대한 지진, 해일, 홍수, 폭설 등의 재해와 재난으로 인하여 사람들에게 미치는 위험의 정도.</t>
  </si>
  <si>
    <t>25032</t>
  </si>
  <si>
    <t>인접 건물간 상호 작용</t>
  </si>
  <si>
    <t>cross interaction between structures</t>
  </si>
  <si>
    <t>지진시 인접한 건물들 사이에 발생하는 충돌 등 간섭작용</t>
  </si>
  <si>
    <t>25033</t>
  </si>
  <si>
    <t>인접대지</t>
  </si>
  <si>
    <t>adjacent property, 隣接垈地</t>
  </si>
  <si>
    <t>서로 인접한 대지를 말한다. 건물과 인접대지 경계선과의 간격과 일조권 등은 건축배치의 중요한 결정요소가 된다.</t>
  </si>
  <si>
    <t>25034</t>
  </si>
  <si>
    <t>인접주관식</t>
  </si>
  <si>
    <t>隣接主管式</t>
  </si>
  <si>
    <t>온수온돌에서 송수주관과 환수주관이 서로 인접하는 것으로, 여러 갈래의 방열관들을 한쪽에 몰아서 배관하는 방식.</t>
  </si>
  <si>
    <t>25035</t>
  </si>
  <si>
    <t>인접지 경계선</t>
  </si>
  <si>
    <t>boundary line of adjacent land</t>
  </si>
  <si>
    <t>인접대지 간의 경계선. 인지경계선이라고도 한다.</t>
  </si>
  <si>
    <t>25036</t>
  </si>
  <si>
    <t>인접지 사선 제한</t>
  </si>
  <si>
    <t>set-back regulation from site boundary</t>
  </si>
  <si>
    <t>건축법규에서 인접한 대지의 일조 등에 미칠 영향을 고려하여 인접지 경계선으로부터의 거리에 따라 일정한 높이 이하로 건축을 제한하는 것을 말한다.</t>
  </si>
  <si>
    <t>25037</t>
  </si>
  <si>
    <t>인정전①</t>
  </si>
  <si>
    <t>人定殿</t>
  </si>
  <si>
    <t>① 야간 통행시간을 알리는 종이 있는 집. ② 서울 종로 네거리에 있는 보신각(普信閣).</t>
  </si>
  <si>
    <t>25038</t>
  </si>
  <si>
    <t>인정전②</t>
  </si>
  <si>
    <t>仁政殿</t>
  </si>
  <si>
    <t>① 창덕궁의 정전(正殿). ② 이조 태종 4년(1404)에 창건. 임진왜란과 순조 30년(1830) 두 차례의 소실(燒失)을 겪고 1831년 중건. ③ 정면5칸‧측면4칸‧중층8작(作)의 건물로 내부는 보좌(寶座)와 보개(寶蓋)가 있고 단청으로 장식되어 있으며 조선 후기의 건축양식을 대표함. ④ 경복궁의 근정전은 인정전을 본떠서 건축함.</t>
  </si>
  <si>
    <t>25039</t>
  </si>
  <si>
    <t>겹곡두무늬</t>
  </si>
  <si>
    <t>雙曲頭紋</t>
  </si>
  <si>
    <t>단청에서 사용되는 쌍선으로 된 곡두무늬</t>
  </si>
  <si>
    <t>2504</t>
  </si>
  <si>
    <t>인젝터</t>
  </si>
  <si>
    <t>injecter,  注水器</t>
  </si>
  <si>
    <t>보일러에서, 펌프를 이용하지 않고 자기 자신의 압력으로 급수하는 장치.</t>
  </si>
  <si>
    <t>25040</t>
  </si>
  <si>
    <t>인조목</t>
  </si>
  <si>
    <t>人造木</t>
  </si>
  <si>
    <t>① 콘크리트 등으로 껍질이 붙은 통나무‧반 쪼갠 통나무‧제재목과 비슷하게 만들고 자연나무와 같은 색깔로 마무리한 재료. ② 흙막이‧석축 대신 쓰임.</t>
  </si>
  <si>
    <t>25041</t>
  </si>
  <si>
    <t>인조석</t>
  </si>
  <si>
    <t>artificial stone, 人造石</t>
  </si>
  <si>
    <t>① 백시멘트와 광물질 안료를 넣고 종석(種石), 석분 등을 혼합한 것을 반죽하여 두께 1.5～3cm 정도의 콘크리트판이나 벽‧마루 바탕 위에 바른 것. ② 원래는 천연석과 유사품을 모조할 목적으로 만든 것이나 현재는 인조석의 특징을 가진 것을 만들어 씀. ③ 공장에서 인조석판을 만들어 굳은 다음 글라인더(연마기)로 물갈이하여 광을 냄.</t>
  </si>
  <si>
    <t>25042</t>
  </si>
  <si>
    <t>인조석갈기</t>
  </si>
  <si>
    <t>artificial grinding stone, 人造石－</t>
  </si>
  <si>
    <t>인조석 바름이 굳은 후 표면을 연마하여 미끈하게 마무리 하는 것</t>
  </si>
  <si>
    <t>25044</t>
  </si>
  <si>
    <t>인조석긁어내기</t>
  </si>
  <si>
    <t>⇨모조리신바름(＝).</t>
  </si>
  <si>
    <t>25045</t>
  </si>
  <si>
    <t>인조석바름</t>
  </si>
  <si>
    <t>artificial stone finish, 人造石－</t>
  </si>
  <si>
    <t>① 현장에서 종석을 넣은 모르타르 등을 바르는 것. ② 인조석 반죽‧갈기‧씻어내기‧잔다듬 등이 있음.</t>
  </si>
  <si>
    <t>25046</t>
  </si>
  <si>
    <t>인조석반죽</t>
  </si>
  <si>
    <t>① 백시멘트와 돌가루‧종석‧안료를 물에 반죽하여 벽체‧바닥 등에 바르는 반죽물. ② 이것은 안료에 따라 색을 마음대로 낼 수도 있고, 돌가루‧종석의 색을 여러 가지로 혼합하여 고운 무늬를 나타낼 수도 있으며, 표면처리로 여러 가지 모양을 만들 수도 있음. ③ 표면은 바른 후 3～4시간 지난 다음 물을 뿌리면서 솔로 씻어낸 것과 잘 굳은 후에 정으로 다듬어서 거칠게 한 것, 또는 굳은 후 물을 붓고 숫돌로 갈아 내어 매끈한 면으로 만든 것도 있음. ④ 인조석을 바르기 전에 초벌은 모르타르로 바르고 재벌로 면을 바로 잡은 후 줄눈대를 알맞은 위치에 넣어 마감벌을 인조석 반죽으로 바름.</t>
  </si>
  <si>
    <t>25047</t>
  </si>
  <si>
    <t>인조석씻어내기</t>
  </si>
  <si>
    <t>人造石－</t>
  </si>
  <si>
    <t>① 인조석 바름이 굳어버리기 전에 분무기로 표면의 시멘트페이스트를 씻어내어 종석을 노출시키는 마무리. ② 정벌바르기 직후 물손질을 2회 이상 함. 물기가 적당히 걷혔을 때 분무기로 씻어냄.</t>
  </si>
  <si>
    <t>25048</t>
  </si>
  <si>
    <t>인조석잔다듬</t>
  </si>
  <si>
    <t>artificial stone dabbed finish, 人造石－</t>
  </si>
  <si>
    <t>① 인조석 바름이 굳은 후 잔다듬한 마무리. ② 정벌바름 두께는 약 9mm로 하고 충분히 경화한 후 석재 다듬용 기구로 잔다듬.</t>
  </si>
  <si>
    <t>25049</t>
  </si>
  <si>
    <t>겹꽃무늬</t>
  </si>
  <si>
    <t>重花紋</t>
  </si>
  <si>
    <t>꽃잎이 겹쳐지게 구성한 무늬</t>
  </si>
  <si>
    <t>2505</t>
  </si>
  <si>
    <t>인조슬레이트</t>
  </si>
  <si>
    <t>artificial slate, 人造－</t>
  </si>
  <si>
    <t>① 석면과 시멘트를 원료로 하여 슬레이트형으로 만든 판. ② 평판‧골판‧유공판 등이 있음.</t>
  </si>
  <si>
    <t>25050</t>
  </si>
  <si>
    <t>인중방</t>
  </si>
  <si>
    <t>引中枋</t>
  </si>
  <si>
    <t>상인방과 중인방(수원성의 궤).</t>
  </si>
  <si>
    <t>25052</t>
  </si>
  <si>
    <t>인지</t>
  </si>
  <si>
    <t>隣地</t>
  </si>
  <si>
    <t>인접대지와 같은 말.</t>
  </si>
  <si>
    <t>25053</t>
  </si>
  <si>
    <t>인지 공간</t>
  </si>
  <si>
    <t>space recognition</t>
  </si>
  <si>
    <t>인간의 지적 활동으로 이미지화한 공간. 지식공간, 추상공간, 개념공간, 인터넷 공간을 포함함.</t>
  </si>
  <si>
    <t>25054</t>
  </si>
  <si>
    <t>인지경계선</t>
  </si>
  <si>
    <t>adjacent boundary line, 隣地境界線</t>
  </si>
  <si>
    <t>인접대지 경계선</t>
  </si>
  <si>
    <t>25055</t>
  </si>
  <si>
    <t>인청동</t>
  </si>
  <si>
    <t>phosphor bronze</t>
  </si>
  <si>
    <t>특수 청동의 하나. 주석, 인을 함유한 구리 합금. 주조성, 내식성, 내마모성이 우수하다. 자물쇠, 주물 등에 쓰인다.</t>
  </si>
  <si>
    <t>25056</t>
  </si>
  <si>
    <t>인체 고유 진동수</t>
  </si>
  <si>
    <t>natural (characteristic) frequency of human bodies</t>
  </si>
  <si>
    <t>인체가 갖는 고유 진동수.  머리 , 몸통 등과 같은 부위에 대해, 또는 전신을 하나의 계로 하여 한 가지 고유 진동수로 표시하는 경우가 있다.</t>
  </si>
  <si>
    <t>25058</t>
  </si>
  <si>
    <t>인체 치수</t>
  </si>
  <si>
    <t>anthropometric dimension</t>
  </si>
  <si>
    <t>사람의 몸을 측정한 치수. 건축 계획 시 치수를 정하는 데에 사용되며, 평균값뿐 아니라 표준 편차값도 고려되어야 한다.</t>
  </si>
  <si>
    <t>25059</t>
  </si>
  <si>
    <t>겹녹화</t>
  </si>
  <si>
    <t>重綠花</t>
  </si>
  <si>
    <t>단청에서 기둥이나 보의 머리부분에 연결되거나 겹쳐서 그린 녹화</t>
  </si>
  <si>
    <t>2506</t>
  </si>
  <si>
    <t>인체비설</t>
  </si>
  <si>
    <t>人體比說</t>
  </si>
  <si>
    <t>인체의 비율을 지표로 건축 및 미술을 해석하고 분석하는 것에 관한 견해. 고대 그리스의 조각가 폴리그노토스(Polygnotos)가 인체의 비례에 관한 이론을 발표했었고, 그 후로도 여러 건축가나 미술가에 의해서 연구되었다. 근대에서는 르코르뷔지에가 인체치수와 황금비를 건축적 비례의 척도로 사용하였다.</t>
  </si>
  <si>
    <t>25060</t>
  </si>
  <si>
    <t>인체의 최적온도</t>
  </si>
  <si>
    <t>optimum temperature, 人體－最適溫度</t>
  </si>
  <si>
    <t>① 인체의 건강과 쾌적함을 위해서 가장 적당한 온도. ② 인간은 안정상태에 있을 때와 작업을 할 때에 느끼는 최적온도가 다르며  그 작업의 질이나 양‧연령‧성별‧복장 등에 따라, 그밖에 계절과 환경에 대한 익숙함의 정도, 개인차 등에 따라서 다를 뿐만 아니라, 공기의 습도‧기류‧주위의 열복사 상태 등으로도 달라진다. 일반적으로, 안전상태에서 실내 최적온도는 습도가 약 60%일 때 18℃이다.</t>
  </si>
  <si>
    <t>25061</t>
  </si>
  <si>
    <t>인체축</t>
  </si>
  <si>
    <t>수평과 연직이라는 중력에 관점을 두는 공간축에 대하여 인간의 머리 - 발 방향， 전후 방향，좌우 방향이라는 인체에 관점을 두고 결정하고 있는 축.</t>
  </si>
  <si>
    <t>25062</t>
  </si>
  <si>
    <t>인출관</t>
  </si>
  <si>
    <t>outlet pipe, 引出管</t>
  </si>
  <si>
    <t>① 탱크‧우물 및 못의 물을 빼는 파이프. ② ⇨인입관.</t>
  </si>
  <si>
    <t>25063</t>
  </si>
  <si>
    <t>인출선</t>
  </si>
  <si>
    <t>引出線</t>
  </si>
  <si>
    <t>제도에서 기호나 치수, 가공법, 주의사항 등을 기입하기 위해 그림이나 도형 밖으로 끌어낸 선</t>
  </si>
  <si>
    <t>25064</t>
  </si>
  <si>
    <t>인치</t>
  </si>
  <si>
    <t>inch</t>
  </si>
  <si>
    <t>야드-파운드 단위계에서 길이 단위로, 미국이 이 단위계를 사용한다. 1인치는 2.54cm이며, 1피트는 12인치이다.</t>
  </si>
  <si>
    <t>25065</t>
  </si>
  <si>
    <t>인치블록</t>
  </si>
  <si>
    <t>inch block</t>
  </si>
  <si>
    <t>미국의 인치단위로 된 블록. 그 두께는 8in, 6in, 4in, 높이 8in, 길이 16in로 되어 있으나 실체의 크기(제작치수)는 이보다 3/8in가 작다. ※ 1인치＝2.54cm, 12인치＝1피트.</t>
  </si>
  <si>
    <t>25066</t>
  </si>
  <si>
    <t>인터록</t>
  </si>
  <si>
    <t>interlock</t>
  </si>
  <si>
    <t>일반적으로는 한쪽의 회로가 개(폐)일 때 다른 한쪽의 회로의 개(폐)가 되지 않도록 하는 것. 전기 실버에서는 소정의 조건이 정리되지 않으면 기기의 운전이 안 되도록 회로 조건을 만드는 일.</t>
  </si>
  <si>
    <t>25068</t>
  </si>
  <si>
    <t>겹녹화머리초</t>
  </si>
  <si>
    <t>重綠花頭草</t>
  </si>
  <si>
    <t>단청에서 녹화를 연결되거나 겹으로 그린 머리초 무늬</t>
  </si>
  <si>
    <t>2507</t>
  </si>
  <si>
    <t>인터섹팅볼트</t>
  </si>
  <si>
    <t>intersecting vault</t>
  </si>
  <si>
    <t>교차아치로 구성된 천장.</t>
  </si>
  <si>
    <t>25070</t>
  </si>
  <si>
    <t>인터체인지</t>
  </si>
  <si>
    <t>interchange</t>
  </si>
  <si>
    <t>고속 도로가 다른 고속 도로 또는 일반 도로와 접속할 때 고속 도로와 평면 교차하지 않도록 고안된 부착 도로로서의 접속부.</t>
  </si>
  <si>
    <t>25071</t>
  </si>
  <si>
    <t>인터컬럼니에이션</t>
  </si>
  <si>
    <t>inter-columniation</t>
  </si>
  <si>
    <t>서양 건축에서 기둥과 기둥 사이의 공간.</t>
  </si>
  <si>
    <t>25072</t>
  </si>
  <si>
    <t>인터폰</t>
  </si>
  <si>
    <t>interphone</t>
  </si>
  <si>
    <t>① 건물 내의 상호간 통화하는 구내전용 전화. ② 전화기형‧마이크로폰(microphone)형과스피커를 조합한 확성형이 있는데 최근에는 확성형을 많이 사용.</t>
  </si>
  <si>
    <t>25073</t>
  </si>
  <si>
    <t>인테리어</t>
  </si>
  <si>
    <t>interior</t>
  </si>
  <si>
    <t>쾌적한 실내환경을 위한 실내 마감재나 조명기구, 가구 등을 모두 포함하는 개념의 총칭.</t>
  </si>
  <si>
    <t>25074</t>
  </si>
  <si>
    <t>인테리어 디자이너</t>
  </si>
  <si>
    <t>interior designer</t>
  </si>
  <si>
    <t>실내 설계을 직능으로 하는 전문가.</t>
  </si>
  <si>
    <t>세화53.6%</t>
  </si>
  <si>
    <t>25076</t>
  </si>
  <si>
    <t>인테리어 디자인</t>
  </si>
  <si>
    <t>interior design</t>
  </si>
  <si>
    <t>천정, 벽, 바닥의 실내 마감 재료나 조명, 가구 등을 선정하고 실내를 설계하여 미적, 기능적 필요들을 만족시키는 일.</t>
  </si>
  <si>
    <t>25077</t>
  </si>
  <si>
    <t>인테리어 존</t>
  </si>
  <si>
    <t>interior zone</t>
  </si>
  <si>
    <t>건물의 평면에서 외벽으로부터의 열적 영향을 받지 않는 실내부.</t>
  </si>
  <si>
    <t>25078</t>
  </si>
  <si>
    <t>인테리어 코오디네이션</t>
  </si>
  <si>
    <t>interior coordination</t>
  </si>
  <si>
    <t>실내 공간을 구성하는 마감이나 가구류의 선정 및 배치 등 종합적 구성과 조정을 하는 일.</t>
  </si>
  <si>
    <t>세화67.8%</t>
  </si>
  <si>
    <t>25079</t>
  </si>
  <si>
    <t>겹대패</t>
  </si>
  <si>
    <t>① 대팻날 위에 날을 덧대어 대팻밥이 곱게 나와 나무 부스러기가 생기지 않는 대패. ② =덧날대패</t>
  </si>
  <si>
    <t>2508</t>
  </si>
  <si>
    <t>인테리어 코오디네이터</t>
  </si>
  <si>
    <t>interior coordinator</t>
  </si>
  <si>
    <t>실내 공간을 구성하는 마감이나 가구류의 선정 및 배치 등 종합적 구성과 조정을 하는 일을 하는 전문가.</t>
  </si>
  <si>
    <t>25080</t>
  </si>
  <si>
    <t>인테리어 플래너</t>
  </si>
  <si>
    <t>interior planner</t>
  </si>
  <si>
    <t>공간의 사용자가 필요로 하는 조건들을 파악하고 인테리어 계획, 설계 및 공사 관리를 하는 일을 하는 전문가.</t>
  </si>
  <si>
    <t>세화51.3%</t>
  </si>
  <si>
    <t>25081</t>
  </si>
  <si>
    <t>인텔리전트 빌딩</t>
  </si>
  <si>
    <t>intelligent building; smart building</t>
  </si>
  <si>
    <t>첨단 정보통신 기능 혹은 자동 제어 시스템 등을 갖추고 첨단 서비스 기능을 제공하는 건물을 말한다. 정보화 빌딩이라고도 한다.</t>
  </si>
  <si>
    <t>25083</t>
  </si>
  <si>
    <t>인텔리전트 시티</t>
  </si>
  <si>
    <t>intelligent city</t>
  </si>
  <si>
    <t>기존의 도시환경에 정보통신망 등 첨단 기반시설과 서비스를 도시공간에 융합하여 생활의 편의 증대와 체계적 도시 관리를 목적으로 하는 조시.</t>
  </si>
  <si>
    <t>25084</t>
  </si>
  <si>
    <t>인트루젼</t>
  </si>
  <si>
    <t>intrusion</t>
  </si>
  <si>
    <t>그라우트 등의 응집력, 유동성, 침투성 등을 개선할 목적으로 사용하는 혼화제.</t>
  </si>
  <si>
    <t>25085</t>
  </si>
  <si>
    <t>인트루젼액</t>
  </si>
  <si>
    <t>25086</t>
  </si>
  <si>
    <t>인트루젼에이드</t>
  </si>
  <si>
    <t>intrusion aid</t>
  </si>
  <si>
    <t>① 그라우트 등의 제조 시 사용되는 혼화제. ② 소량의 알루미늄분말 등을 혼합하여 만든 미국산 특허품. 알루미늄분말의 사용으로 응결지연, 응결 전 팽창이 있을 수 있음. ③ 그라우트 등의 응집력, 유동성, 침투성 등을 개선할 목적으로 사용하는 혼화제. (＝인트루젼액).</t>
  </si>
  <si>
    <t>기문당42.0%</t>
  </si>
  <si>
    <t>25087</t>
  </si>
  <si>
    <t>인티그럴식 방수</t>
  </si>
  <si>
    <t>integral waterproof, -式防水</t>
  </si>
  <si>
    <t>방수제 또는 특종 시멘트를 콘크리트 배합 시 혼합하여 그 화학작용으로 특수물질을 발생시켜 콘크리트 내의 공극을 메워 방수효과를 얻는 방법.</t>
  </si>
  <si>
    <t>25088</t>
  </si>
  <si>
    <t>겹띠장비계</t>
  </si>
  <si>
    <t>비계기둥의 한 줄이고 비계띠장을 그 양쪽에 댄 비계.</t>
  </si>
  <si>
    <t>2509</t>
  </si>
  <si>
    <t>인포시젼계획공정기법</t>
  </si>
  <si>
    <t>info-cision network technique, info-cision 計劃工程技法</t>
  </si>
  <si>
    <t>①네트워크(⇦)의 용어. ② info-cision은 의사결정 요소를 포함하는 시스템을 모델화하고 분석하기 위한 기법으로서 의사결정 기준의 종류, 시스템에 내재하는 피드백(feedback), 의사결정에 있어서의 투표전략, 자금의 시간적 가치 및 삼점(三點)견적값 등을 모델에 포함시킬 수 있음.</t>
  </si>
  <si>
    <t>25090</t>
  </si>
  <si>
    <t>인프라스트럭처</t>
  </si>
  <si>
    <t>infra-structure</t>
  </si>
  <si>
    <t>도로·공원·시장·철도 등 도시주민의 생활이나 도시기능의 유지에 필요한 물리적인 요소로 「국토의 계획 및 이용에 관한 법률」에 의해 정해진 시설로 기반시설이라고 함. 세분하면 교통시설, 공간시설, 유통·공급시설, 공공·문화체육시설, 방재시설, 보건위생시설, 환경기초시설이 있음.</t>
  </si>
  <si>
    <t>25092</t>
  </si>
  <si>
    <t>인필형</t>
  </si>
  <si>
    <t>infill type</t>
  </si>
  <si>
    <t>대지에 꽉 채워 건물을 배치한 형식.</t>
  </si>
  <si>
    <t>25096</t>
  </si>
  <si>
    <t>인화</t>
  </si>
  <si>
    <t>pilot ignition; take fire</t>
  </si>
  <si>
    <t>가연성 물질의 외부 표면 부근에 도화선을 두고 가열했을 때, 혹은 근처에 불꽃이 있어 가열되었을 때 불꽃을 내며 타기 시작하는 현상.</t>
  </si>
  <si>
    <t>25097</t>
  </si>
  <si>
    <t>인화성</t>
  </si>
  <si>
    <t>inflammability</t>
  </si>
  <si>
    <t>도화선 등에 의해 발화하는 물질의 성질.</t>
  </si>
  <si>
    <t>25098</t>
  </si>
  <si>
    <t>인화점</t>
  </si>
  <si>
    <t>flash point, 引火點</t>
  </si>
  <si>
    <t>기체 또은 휘발성 액체 연료가 인화되는 최저온도.</t>
  </si>
  <si>
    <t>25099</t>
  </si>
  <si>
    <t>IUTAM</t>
  </si>
  <si>
    <t>International Union of Theoretical and Applied Mechanics</t>
  </si>
  <si>
    <t>국제이론 및 응용역학연합(International Union of Theoretical and Applied Mechanics)의 약어</t>
  </si>
  <si>
    <t>251</t>
  </si>
  <si>
    <t>겹머름</t>
  </si>
  <si>
    <t>重遠音</t>
  </si>
  <si>
    <t>머름을 아래 위 2단으로 꾸밈</t>
  </si>
  <si>
    <t>2510</t>
  </si>
  <si>
    <t>인휘</t>
  </si>
  <si>
    <t>人暉</t>
  </si>
  <si>
    <t>인자(人字)모양으로 된 단청의 휘.</t>
  </si>
  <si>
    <t>25100</t>
  </si>
  <si>
    <t>일</t>
  </si>
  <si>
    <t>work</t>
  </si>
  <si>
    <t>①힘과 변위를 서로 곱한 것. ② 물체에 힘을 주어 이동시켰을 때에 이 힘의 크기와 물체가 이동한 거리와의 곱.</t>
  </si>
  <si>
    <t>25101</t>
  </si>
  <si>
    <t>일각대문</t>
  </si>
  <si>
    <t>two-pillar gate, 一脚大門, 一角大門</t>
  </si>
  <si>
    <t>기둥 두 개를 세우고 위에 지붕을 둔 대문. 담장 가운데 문을 두는 경우에 많이 쓰이며 일각문이라고도 한다.</t>
  </si>
  <si>
    <t>25102</t>
  </si>
  <si>
    <t>일각문</t>
  </si>
  <si>
    <t>一脚門</t>
  </si>
  <si>
    <t>대문간이 따로 없이 기둥을 양쪽에 세워 문짝을 단 문</t>
  </si>
  <si>
    <t>25103</t>
  </si>
  <si>
    <t>일간</t>
  </si>
  <si>
    <t>work shop</t>
  </si>
  <si>
    <t>목공‧미장공‧석공‧철근공들이 가공‧조립을 하는 작업장.</t>
  </si>
  <si>
    <t>25105</t>
  </si>
  <si>
    <t>일건벽돌</t>
  </si>
  <si>
    <t>sun-baked brick, sun-dried brick, 日乾壁乭</t>
  </si>
  <si>
    <t>햇볕에 말려 자연건조한 벽돌.</t>
  </si>
  <si>
    <t>25106</t>
  </si>
  <si>
    <t>겹문</t>
  </si>
  <si>
    <t>double door, 二重門</t>
  </si>
  <si>
    <t>겹(이중)으로 된 문.</t>
  </si>
  <si>
    <t>2511</t>
  </si>
  <si>
    <t>일괄도급</t>
  </si>
  <si>
    <t>⇨원도급.</t>
  </si>
  <si>
    <t>25111</t>
  </si>
  <si>
    <t>일광 조명법</t>
  </si>
  <si>
    <t>flood lifting method</t>
  </si>
  <si>
    <t>조명에서 피조물체를 균일하게 비춰지도록 조명하는 기법. →플러드 라이트.</t>
  </si>
  <si>
    <t>25112</t>
  </si>
  <si>
    <t>일광욕</t>
  </si>
  <si>
    <t>insolation, 日光浴</t>
  </si>
  <si>
    <t>① 치료나 건강을 위하여 온몸을 드러내고 햇빛을 쬠. 또는 그런 일.② 적외선‧가시광선‧자외선 등이 생체(生體)에 종합적으로 작용함. ③ 관절결핵‧피부결핵‧임파선결핵‧구루병‧만성관절염 등의 치료에 이용.</t>
  </si>
  <si>
    <t>25113</t>
  </si>
  <si>
    <t>일광욕실</t>
  </si>
  <si>
    <t>sun room, sun bathroom, solarium, 日光浴室</t>
  </si>
  <si>
    <t>유리로 천장과 벽을 만들거나, 큰 유리창 등을 사용하여 일광이 많이 들어오도록 만든 방을 말한다. 병원이나 요양소, 주택 등에서 일광욕을 위해 사용된다.</t>
  </si>
  <si>
    <t>25114</t>
  </si>
  <si>
    <t>일교차</t>
  </si>
  <si>
    <t>daily range, daily temperature radiation, 日較差</t>
  </si>
  <si>
    <t>① 하루 중 최고기온과 최저기온의 차.   ② 일교차의 크기는 대개 내륙＞해안＞산림지역, 한대＞온대＞열대의 순서.</t>
  </si>
  <si>
    <t>25115</t>
  </si>
  <si>
    <t>겹문틀</t>
  </si>
  <si>
    <t>double door frame, 二重門框</t>
  </si>
  <si>
    <t>① 문을 겹으로 달 때 덧대는 문틀. ② ＝덧문틀.</t>
  </si>
  <si>
    <t>2512</t>
  </si>
  <si>
    <t>일급벽돌</t>
  </si>
  <si>
    <t>一級壁乭</t>
  </si>
  <si>
    <t>① KS규격에 보통벽돌의 품등을 나눌 때 압축강도 150kg/ cm² 이상인 벽돌. ② 이것을 또 1호, 2호로 나눔.</t>
  </si>
  <si>
    <t>25121</t>
  </si>
  <si>
    <t>일단 고정 원통 셸</t>
  </si>
  <si>
    <t>cantilever cylindrical shell</t>
  </si>
  <si>
    <t>한 변이 고정 지지되고 다른 한 변이 자유로운 원통 셸.</t>
  </si>
  <si>
    <t>25122</t>
  </si>
  <si>
    <t>일단 고정보</t>
  </si>
  <si>
    <t>cantilever beam; cantilever</t>
  </si>
  <si>
    <t>한쪽 단부는 고정지지되어 세종류의 반력을 가지고, 반대쪽 단부는 구속을 받지않는 보. (=)캔틸레버.</t>
  </si>
  <si>
    <t>25123</t>
  </si>
  <si>
    <t>일단의 공업용지조성사업</t>
  </si>
  <si>
    <t>一團－工業用地造成事業</t>
  </si>
  <si>
    <t>토지면적 기준으로 30,000㎡ 이상의 구역에서 공장을 집단적으로 설치하기 위한 단일 목적의 택지조성사업. 구(舊)도시계획법상 용어</t>
  </si>
  <si>
    <t>25124</t>
  </si>
  <si>
    <t>일단의 주택지조성사업</t>
  </si>
  <si>
    <t>一團－住宅地造成事業</t>
  </si>
  <si>
    <t>토지면적 기준으로 10,000㎡ 이상의 구역에서 주택을 집단적으로 설치하기 위한 단일 목적의 택지조성사업. 구(舊)도시계획법상 용어</t>
  </si>
  <si>
    <t>25125</t>
  </si>
  <si>
    <t>일단지대</t>
  </si>
  <si>
    <t>길게 다듬어 만들 돌을 한켜로 쌓아 만든 지대. = 한벌대</t>
  </si>
  <si>
    <t>25127</t>
  </si>
  <si>
    <t>일단지의 관공서 시설</t>
  </si>
  <si>
    <t>collective government and public office</t>
  </si>
  <si>
    <t>공공청사를 일정 구역 내에 집적하기 위한 구역. 구(舊)도시계획법 상 도시계획시설 중 하나.</t>
  </si>
  <si>
    <t>25128</t>
  </si>
  <si>
    <t>일단지의 주택 경영</t>
  </si>
  <si>
    <t>housing of grouped site</t>
  </si>
  <si>
    <t>주택지의 대지선정, 택지조성, 주택 및 제반시설을 건설하고, 관리, 운영하는 일.</t>
  </si>
  <si>
    <t>25129</t>
  </si>
  <si>
    <t>겹바름</t>
  </si>
  <si>
    <t>미장 공사에서 2개의 도장층 혹은 동일 도장층을 두 공정으로 바르는 경우에, 물이 마르는 상태를 보아 이어서 겹바름하는 도장 방법.</t>
  </si>
  <si>
    <t>2513</t>
  </si>
  <si>
    <t>일단지의 주택 시설</t>
  </si>
  <si>
    <t>collective housing facilities</t>
  </si>
  <si>
    <t>토지 면적 10,000㎡ 이상 또는 주택 50호 이상을 집단적으로 조성하기 위하여 구(舊)국토계획법에 의하여 결정한 도시시설 중 하나.</t>
  </si>
  <si>
    <t>25130</t>
  </si>
  <si>
    <t>일단지주택경영</t>
  </si>
  <si>
    <t>housing of a grouped site, 一團地住宅經營</t>
  </si>
  <si>
    <t>25131</t>
  </si>
  <si>
    <t>일등품벽돌</t>
  </si>
  <si>
    <t>well burned brick, 一等品壁乭</t>
  </si>
  <si>
    <t>① 외관 및 치수가 정확하고 적갈색으로 구워진 벽돌. ② 두드려 보면 쇳소리가 나며, 압축강도가 150kg/cm² 이상이고 흡수율이 20% 이하인 양질벽돌. ③ 구조재‧수장재로 모두 쓸 수 있음.</t>
  </si>
  <si>
    <t>25133</t>
  </si>
  <si>
    <t>일래스토머</t>
  </si>
  <si>
    <t>elastomer</t>
  </si>
  <si>
    <t>상온에서 당기면 늘어지고 놓으면 원래의 상태로 되돌아가는 성질이 있는 탄성 고무상 물질의 총칭. → 고무. ↔ 플라스토머.</t>
  </si>
  <si>
    <t>25134</t>
  </si>
  <si>
    <t>일렉션맞대기용접</t>
  </si>
  <si>
    <t>election butt welding</t>
  </si>
  <si>
    <t>조선소에서 선대(船台) 위에서 하는 맞대기용접.</t>
  </si>
  <si>
    <t>기문당89.7%</t>
  </si>
  <si>
    <t>25135</t>
  </si>
  <si>
    <t>일렉트로 루미네선스</t>
  </si>
  <si>
    <t>electro luminescence</t>
  </si>
  <si>
    <t>전자기파의 자극에 의해 고체, 주로 형광체로부터 방출되는 루미네선스, 보통 EL이라 약칭한다. 투명한 모양의 도체(導體) 사이에 황화 아연계의 형광 물질을 끼워 양쪽에 교류 전압을 주면 발광하는 현상.</t>
  </si>
  <si>
    <t>25136</t>
  </si>
  <si>
    <t>일렉트로가스[아크]용접</t>
  </si>
  <si>
    <t>electro gas [arc] welding</t>
  </si>
  <si>
    <t>①용접하는 모재의 틈을 수냉시킨 동판으로 싸서 용융 풀의 위로부터 실드가스(주로 탄산가스)를 송급하면서 와이어를 용융부에 연속적으로 송급하여 와이어 선단과 용융 사이에 아크를 발생시켜 그 열로 와이어와 모재를 용융시키면서 하는 용접방법. ② 일렉트로 슬래그 용접의 수직상진용접(垂直上進鎔接)과 가스실드아크 용접봉을 병행하는 자동용접법. ③ 손용접으로 하는 수직용접에 비해서 용접속도가 빠르고 품질이 고르며 값이 싼 장점이 있음.</t>
  </si>
  <si>
    <t>25137</t>
  </si>
  <si>
    <t>일렉트로슬래그 용접</t>
  </si>
  <si>
    <t>electroslag welding</t>
  </si>
  <si>
    <t>용접될 두 판재 양 옆에서 물로 냉각되는 동판을 붙여 녹은 쇳물이나 슬래그가 새어가지 않게 한 후 부재 사이에 용접봉의 녹은 쇳물을 투입하면서 수직으로 용접하여 올라가는 자동용접 방법의 일종. 두꺼운 강판을 용접하는데 쓰이는 수직용접법이다.</t>
  </si>
  <si>
    <t>25138</t>
  </si>
  <si>
    <t>일렉트로슬래그용접</t>
  </si>
  <si>
    <t>electro slag welding</t>
  </si>
  <si>
    <t>① 용융슬래그가 용융금속의 용접부에서 흘러나오지 않게 용접의 진행과 함께 수냉시킨 동판을 위로 이동시키면서, 슬래그 속에 와이어를 연속적으로 송급하여 슬래그 속을 흐르는 전류의 저항열로 와이어와 모재의 맞댄 부분을 용융시키는 상진 용접법. ② 정밀도를 요하는 복잡한 홈의 가공이 필요치 않으며 I형 홈의 상태로도 용접이 가능하고 큰 전류로 용접을 할 수 있으므로 두꺼운 판, 초 후판의 용접에 적합하고 매우 능률이 높음.</t>
  </si>
  <si>
    <t>25139</t>
  </si>
  <si>
    <t>겹벽</t>
  </si>
  <si>
    <t>cavity wall, 二重壁</t>
  </si>
  <si>
    <t>① 벽돌이나 블럭을 안팎으로 이중으로 쌓아 올리되 그 중간을 비우는 것. 주로 외벽에 사용됨. ② ＝이중벽＝공간쌓기벽(⇦)</t>
  </si>
  <si>
    <t>2514</t>
  </si>
  <si>
    <t>일렬리벳이음</t>
  </si>
  <si>
    <t>25140</t>
  </si>
  <si>
    <t>일렬형 부엌</t>
  </si>
  <si>
    <t>one wall kitchen, 一列型－</t>
  </si>
  <si>
    <t>한쪽 벽에 개수대, 조리대, 가열대 등의 작업대가 나란히 배치된 부엌</t>
  </si>
  <si>
    <t>25141</t>
  </si>
  <si>
    <t>일루미네이션</t>
  </si>
  <si>
    <t>illumination</t>
  </si>
  <si>
    <t>① 전등 조명. ② 방법에는 직접‧간접‧반간접‧일반‧국부(局部)‧일반국부병용(一般局部倂用)‧국부적 일반 등이 있으며 사용기구도 천차만별임. ③ 좋은 조명을 얻기 위해서는 빛의 양(量)‧방향‧색‧음영(陰影)‧현휘(眩輝)‧균일(均一) 등을 고려함. ④ 전등조명에 의한 옥외장식(裝飾)‧전광식(電光飾)‧상점‧극장‧요리집‧박람회 등에서 종종 행해짐.</t>
  </si>
  <si>
    <t>25142</t>
  </si>
  <si>
    <t>일류관</t>
  </si>
  <si>
    <t>overflow pipe, 溢流管</t>
  </si>
  <si>
    <t>25143</t>
  </si>
  <si>
    <t>일매짐</t>
  </si>
  <si>
    <t>모두가 가지런한 것, 한 모양으로 된 것.</t>
  </si>
  <si>
    <t>25145</t>
  </si>
  <si>
    <t>일면전단</t>
  </si>
  <si>
    <t>single shear, 一面剪斷</t>
  </si>
  <si>
    <t>리벳, 볼트 등의 이음에서 전단력의 전달이 한 면에서 이루어지는 전단접합.</t>
  </si>
  <si>
    <t>25148</t>
  </si>
  <si>
    <t>일몰</t>
  </si>
  <si>
    <t>sunset</t>
  </si>
  <si>
    <t>태양의 중심 또는 상면이 지평면 밑으로 사라지는 것. 또한 대기에 의한 굴절의 영향을 생각하는 경우와 생각하지 않는 경우가 있다.</t>
  </si>
  <si>
    <t>세화83.7%</t>
  </si>
  <si>
    <t>25149</t>
  </si>
  <si>
    <t>겹보</t>
  </si>
  <si>
    <t>built-up beam, keyed compound beam, 重梁</t>
  </si>
  <si>
    <t>두 개의 부재를 위아래로 겹쳐 하나의 부재로 만든 보</t>
  </si>
  <si>
    <t>2515</t>
  </si>
  <si>
    <t>일몰 시각</t>
  </si>
  <si>
    <t>sunset time</t>
  </si>
  <si>
    <t>천구상에서 떠 있던 태양이 지평면 밑으로 사라지는 시각. →일몰. ↔일출 시각.</t>
  </si>
  <si>
    <t>25150</t>
  </si>
  <si>
    <t>일미나이트계피복용접봉</t>
  </si>
  <si>
    <t>ilmenite type covered electrode</t>
  </si>
  <si>
    <t>① 피복제 속에 일미나이트(FeO, TiO)를 30%이상 포함한 피복아크 용접봉. ② 일미나이트는 바다 속에서 채취(한국 근해). ③ 슬래그 실드(slag shield)형의 용접봉이며 모든 자세로 용접할 수 있음. ④ 일반적으로 교류에 사용하지만, 직류에도 사용할 수 있음. ⑤ 일미나이트계 용착금속의 기계적 성질은 항복점 37～42kg/mm², 인장강도 44～48kg/mm², 신장률 22～28%, 충격값 10～15kgm/cm² 정도이며, 가장 일반적인 용접봉으로서 조선공업과 육상기계를 위시하여 교량‧철골 등의 모든 분야에 사용.</t>
  </si>
  <si>
    <t>25152</t>
  </si>
  <si>
    <t>겹비계</t>
  </si>
  <si>
    <t>double scaffold</t>
  </si>
  <si>
    <t>하나의 기둥에 띠장만을 붙인 비계로 띠장이 기둥의 양쪽에 2개 겹으로 된 것.</t>
  </si>
  <si>
    <t>2516</t>
  </si>
  <si>
    <t>일반 구조용 탄소강관</t>
  </si>
  <si>
    <t>structural steel pipe</t>
  </si>
  <si>
    <t>일반 구조용으로 쓰이는 강관. KS에서 재질, 기계적 성질, 형상 등을 규정하고 있다</t>
  </si>
  <si>
    <t>25160</t>
  </si>
  <si>
    <t>일반 국도</t>
  </si>
  <si>
    <t>national highway; national road</t>
  </si>
  <si>
    <t>도로법에 따른 간선도로의 하나.  중요도시, 지정항만, 중요한 비행장, 관광지 등을 연락하며 고속국도와 함께 국가기간도로망을 이루는 도로로서 대통령령으로 그 노선번호·노선명·기점·종점·주요경과지 등과 기타 필요사항이 지정함.</t>
  </si>
  <si>
    <t>25161</t>
  </si>
  <si>
    <t>일반 세균</t>
  </si>
  <si>
    <t>standard bacteria; count bacteria</t>
  </si>
  <si>
    <t>표준 한천 배지를 사용해서 정해진 조건으로 배양 후, 배지에 집락을 형성하는 세균. 호기성의세균과 혐기성의세균등, 각종 세균으로 구성된다. 수도물의 일반 세균수는 100개/ml 이하로 규정되어 있다.</t>
  </si>
  <si>
    <t>25162</t>
  </si>
  <si>
    <t>일반 폐기물</t>
  </si>
  <si>
    <t>municipal waste; general waste; non-industrial waste</t>
  </si>
  <si>
    <t>25166</t>
  </si>
  <si>
    <t>일반경쟁계약</t>
  </si>
  <si>
    <t>25167</t>
  </si>
  <si>
    <t>일반경쟁입찰</t>
  </si>
  <si>
    <t>open bid, 一般競爭入札</t>
  </si>
  <si>
    <t>① 관보‧공보‧신문지상 등에 공고를 하여 많은 일반 입찰자를 모집하여 경쟁입찰을 시키는 방법. ② ｢공입찰｣이라고도 하고, 여기에 의한 계약을 ｢일반경쟁계약｣이라고도 함.</t>
  </si>
  <si>
    <t>기문당85.6%</t>
  </si>
  <si>
    <t>25168</t>
  </si>
  <si>
    <t>일반공사업</t>
  </si>
  <si>
    <t>一般工事業</t>
  </si>
  <si>
    <t>① 건설산업기본법에 의한 건설업의 한 종류. ② 일반공사에는 토목공사‧건축공사‧토목건축공사의 종류가 있음.</t>
  </si>
  <si>
    <t>25169</t>
  </si>
  <si>
    <t>겹새</t>
  </si>
  <si>
    <t>cavity</t>
  </si>
  <si>
    <t>① 겹벽(⇦)에서 안겹과 바깥겹과의 떨어진 사이, 공간. ② 5～8cm이나 영국은 8cm를 최대 겹새로 하고 있음.</t>
  </si>
  <si>
    <t>2517</t>
  </si>
  <si>
    <t>일반교실</t>
  </si>
  <si>
    <t>classroom, 一般敎室</t>
  </si>
  <si>
    <t>특정 학습용도를 위해 계획되는 특수교실과 대비되는 교실로 일반수업을 하는 전용교실</t>
  </si>
  <si>
    <t>25170</t>
  </si>
  <si>
    <t>일반구조강</t>
  </si>
  <si>
    <t>25171</t>
  </si>
  <si>
    <t>일반구조도</t>
  </si>
  <si>
    <t>一般構造圖</t>
  </si>
  <si>
    <t>① 구조의 일반적 사항을 나타낸 구조도(⇦)의 하나. ② 축척은 건축일반도와 같은 축척을 씀. ② 기초 평면도‧지붕틀 평면도‧보 평면도가 포함되나 특히 철골구조‧철근콘크리트구조에는 각층 기둥보 배치 평면도가 가장 많은 분량을 차지.</t>
  </si>
  <si>
    <t>25172</t>
  </si>
  <si>
    <t>일반구조용 각형강관</t>
  </si>
  <si>
    <t>一般構造用角形鋼管</t>
  </si>
  <si>
    <t>① KS D 3568. ② 건축‧토목‧가구 기타 구조용으로 사용되는 일반구조용의 각형 강관. ③ 종류：1종‧2종‧3종.</t>
  </si>
  <si>
    <t>25173</t>
  </si>
  <si>
    <t>일반구조용 압연강재</t>
  </si>
  <si>
    <t>rolled steel for general structural purposes</t>
  </si>
  <si>
    <t>① KS D 3503. ② 건축‧교량‧선박‧철도‧차량‧기타 구조물에 사용되는 일반구조용의 압연강재에 대한 규정. ③ ⇨강재.</t>
  </si>
  <si>
    <t>25174</t>
  </si>
  <si>
    <t>일반구조용 탄소강관</t>
  </si>
  <si>
    <t>一般構造用炭素鋼管</t>
  </si>
  <si>
    <t>① KS D 3566. ② 건축‧토목‧철탑‧비계 기타 구조물에 사용하는 일반구조용의 탄소강관. ③ 종류는 화학성분 및 기계적 성질에 따라 1종‧2종‧3종‧4종이 있음.</t>
  </si>
  <si>
    <t>25175</t>
  </si>
  <si>
    <t>일반도</t>
  </si>
  <si>
    <t>general drawing, 一般圖</t>
  </si>
  <si>
    <t>설계의 내용을 전반적으로 보여주는 배치도, 평면도, 입면도, 단면도 등으로 이루어진 건축설계의 기본도면</t>
  </si>
  <si>
    <t>25176</t>
  </si>
  <si>
    <t>일반용 수도꼭지</t>
  </si>
  <si>
    <t>KS B 2331 기준에 의한 수도꼭지</t>
  </si>
  <si>
    <t>25177</t>
  </si>
  <si>
    <t>겹새김</t>
  </si>
  <si>
    <t>나무, 돌, 쇠붙이 따위에 깊고 얕게 여러 겹으로 새긴 새김. 또는 음각과 양각을 겸한 새김</t>
  </si>
  <si>
    <t>2518</t>
  </si>
  <si>
    <t>일방향 달지붕</t>
  </si>
  <si>
    <t>one-way suspension roof</t>
  </si>
  <si>
    <t>병렬하는 달케이블과 케이블에 직행하는 강한 부재로 구성되는 달지붕.</t>
  </si>
  <si>
    <t>25180</t>
  </si>
  <si>
    <t>일방향메탈팬</t>
  </si>
  <si>
    <t>one way metal pan</t>
  </si>
  <si>
    <t>25182</t>
  </si>
  <si>
    <t>일방향슬래브</t>
  </si>
  <si>
    <t>one way slab, 一方向－</t>
  </si>
  <si>
    <t>① 일방향으로만 정철근 또는 부철근을 갖는 철근콘크리트의 슬래브. ② 장방형 슬래브에서 장변()과 단변()의 비가 2보다 큰 슬래브, 즉＞2인 경우</t>
  </si>
  <si>
    <t>25183</t>
  </si>
  <si>
    <t>일배치분</t>
  </si>
  <si>
    <t>one batch</t>
  </si>
  <si>
    <t>하나의 콘크러트 믹서에서 생산되는 콘크리트의 양</t>
  </si>
  <si>
    <t>25184</t>
  </si>
  <si>
    <t>일본식기와</t>
  </si>
  <si>
    <t>25190</t>
  </si>
  <si>
    <t>일본표준규격</t>
  </si>
  <si>
    <t>日本標準規格</t>
  </si>
  <si>
    <t>일본에서 사용되는 국가 기술 표준으로 약어 JIS(Japanese Industrial Standards)로 통용.</t>
  </si>
  <si>
    <t>25192</t>
  </si>
  <si>
    <t>일사</t>
  </si>
  <si>
    <t>solar radiation, insolation, sun’s radiation, 日射</t>
  </si>
  <si>
    <t>① 태양의 조사(照射)  특히 열작용에 대하여 생각하는 태양복사. ②  일사를 측정하는 계기. 목적에 따라 직달 일사계나 전천 일사계 등이 있고, 모두 원리적으로는 열량식, 열전식, 차온식으로 대별된다.</t>
  </si>
  <si>
    <t>25193</t>
  </si>
  <si>
    <t>일사 곡선</t>
  </si>
  <si>
    <t>sunshine curve</t>
  </si>
  <si>
    <t>어떤 점에서 본 절기마다의 태양의 일주 궤도와 시원을 그 점에서 단위 거리에 위치하는 태양과 같은 쪽의 평면으로 비추어서 나타낸 그림. (=역일영 곡선)</t>
  </si>
  <si>
    <t>25194</t>
  </si>
  <si>
    <t>일사 반사율</t>
  </si>
  <si>
    <t>solar reflectance</t>
  </si>
  <si>
    <t>입사한 일사 에너지에 대한 반사 에너지의 비율. 유리와 같은 투명 재료의 일사 반사율에는 반사광이 다시 그 반대쪽 면에서반사되는 일이 반복되는 다중반사나 흡수가 고려된다.</t>
  </si>
  <si>
    <t>25195</t>
  </si>
  <si>
    <t>일사 부하</t>
  </si>
  <si>
    <t>solar radiation load</t>
  </si>
  <si>
    <t>태양 일사에 기인하는 냉방부하. 창을 투과한 일사열 취득은 바닥 등에 흡수되어 열용량 효과에 의해 일사 부하가 된다.</t>
  </si>
  <si>
    <t>세화77.9%</t>
  </si>
  <si>
    <t>25196</t>
  </si>
  <si>
    <t>일사 차폐</t>
  </si>
  <si>
    <t>solar shading</t>
  </si>
  <si>
    <t>일사 차폐물에 의해 창이나 외벽, 지붕 등에 닿는 일사를 차단하는 것. 직달 일사가 주대상이 되나 천공 일사나 반사일사도 대상이 될 수 있다.</t>
  </si>
  <si>
    <t>25197</t>
  </si>
  <si>
    <t>일사 차폐 계수</t>
  </si>
  <si>
    <t>shading coefficient; solar shading coefficient; shading factor</t>
  </si>
  <si>
    <t>25198</t>
  </si>
  <si>
    <t>일사 추면</t>
  </si>
  <si>
    <t>태양의 관측점과 태양의 궤도의 각 점(點)을 지나는 직선군(直線群)에 의(依)하여 생기는 뿔면.</t>
  </si>
  <si>
    <t>25199</t>
  </si>
  <si>
    <t>I빔</t>
  </si>
  <si>
    <t>I형강으로 제작한 보</t>
  </si>
  <si>
    <t>252</t>
  </si>
  <si>
    <t>겹쌓기</t>
  </si>
  <si>
    <t>laced valley</t>
  </si>
  <si>
    <t>지붕골에서 물받이 홈통을 만들지 않고 직접 기와나 슬레이트를 지붕골 양 옆면에 겹쳐 놓은 것.</t>
  </si>
  <si>
    <t>2520</t>
  </si>
  <si>
    <t>일사 투과율</t>
  </si>
  <si>
    <t>solar transmittance</t>
  </si>
  <si>
    <t>입사한 일사 에너지에 대한 투과 에너지의 비율. 유리를 통해 실내로 침투한 열의 양에 대한 그 유리에 입사한 태양 복사 에너지의 비.</t>
  </si>
  <si>
    <t>25200</t>
  </si>
  <si>
    <t>일사 흡수율</t>
  </si>
  <si>
    <t>solar absorptivity; solar absorptance; absorption factor of solar radiation</t>
  </si>
  <si>
    <t>지표면에 도달하는일사에너지에 대한 재료의흡수에너지의 비율. 재료 표면의 일사 흡수율은 파장에 의해 달라지고 입사각에도 의존한다. →장파 방사율.</t>
  </si>
  <si>
    <t>25201</t>
  </si>
  <si>
    <t>일사계</t>
  </si>
  <si>
    <t>pyrheliometer, 日射計</t>
  </si>
  <si>
    <t>일사량을 측정하는 계기. 목적에 따라 직달 일사계나 확산, 전반 일사계 등이 있다.</t>
  </si>
  <si>
    <t>25202</t>
  </si>
  <si>
    <t>일사량</t>
  </si>
  <si>
    <t>quantity of solar radiation, 日射量</t>
  </si>
  <si>
    <t>어떤 면이 받는 단위 면적· 단위 시간당의 일사 에너지.</t>
  </si>
  <si>
    <t>25203</t>
  </si>
  <si>
    <t>일사열 취득</t>
  </si>
  <si>
    <t>solar heat gain</t>
  </si>
  <si>
    <t>건물 외면에 닿는 태양의 복사에너지 가운데 창, 벽, 지붕을 통해서 실내에 흡수되는 열량.</t>
  </si>
  <si>
    <t>25204</t>
  </si>
  <si>
    <t>일사의 달굼</t>
  </si>
  <si>
    <t>지붕이나 서쪽벽 등에서 낮에 흡수된 일사열이 열전도 등에 의해 실내로 전달되는 현상.</t>
  </si>
  <si>
    <t>25205</t>
  </si>
  <si>
    <t>일사의 세기</t>
  </si>
  <si>
    <t>intensity of solar radiation, 日射－</t>
  </si>
  <si>
    <t>일사를 받는 정도를 나타내는 양으로서, 일사를 받는 면의 단위면적이 단위시간 내에 받는 태양복사에너지양을 열량단위로 나타내는 것이 보통임.</t>
  </si>
  <si>
    <t>25206</t>
  </si>
  <si>
    <t>일사의 일량</t>
  </si>
  <si>
    <t>amount of daily solar radiation, 日射－日量</t>
  </si>
  <si>
    <t>25207</t>
  </si>
  <si>
    <t>일사투과면</t>
  </si>
  <si>
    <t>sunlight fenestration area, 日射透過面</t>
  </si>
  <si>
    <t>창유리 면으로 대표되는 햇빛을 투과시키는 건물의 외면.</t>
  </si>
  <si>
    <t>25208</t>
  </si>
  <si>
    <t>일산화탄소자기구명기</t>
  </si>
  <si>
    <t>KS F 4119.</t>
  </si>
  <si>
    <t>25209</t>
  </si>
  <si>
    <t>겹쐐기</t>
  </si>
  <si>
    <t>folding wedges</t>
  </si>
  <si>
    <t>① 수평을 잡기 위한 높이를 조절하기 위하여 쐐기를 겹쳐 놓은 것. ② 아치틀 받침 등에 쓰임.</t>
  </si>
  <si>
    <t>2521</t>
  </si>
  <si>
    <t>일상 생활권</t>
  </si>
  <si>
    <t>daily living area</t>
  </si>
  <si>
    <t>일상의 생활을 하는 지리적 영역으로, 일상적으로 발생하는 생활욕구와 생활공간에 대한 기본 수요를 충족 시킬 수 있는 범위. →생활권, 도보권.</t>
  </si>
  <si>
    <t>25211</t>
  </si>
  <si>
    <t>일상 재해</t>
  </si>
  <si>
    <t>daily disaster</t>
  </si>
  <si>
    <t>건축물에 관련된 사고 혹은 재해 중 일상 생활 속의 전락, 타박 등의 재해</t>
  </si>
  <si>
    <t>25213</t>
  </si>
  <si>
    <t>일순공정표</t>
  </si>
  <si>
    <t>一旬工程表</t>
  </si>
  <si>
    <t>공사 중의 1주간 또는 10일마다 그 기간 중의 공정을 상세하게 나타낸 공정표.</t>
  </si>
  <si>
    <t>25214</t>
  </si>
  <si>
    <t>일시 피난 장소</t>
  </si>
  <si>
    <t>place of temporal refuge</t>
  </si>
  <si>
    <t>재해가 발생할 경우, 집단피난을 위한 광역피난장소에 가기위하여  피난자가 임시로 모이는 장소.</t>
  </si>
  <si>
    <t>25215</t>
  </si>
  <si>
    <t>일시불</t>
  </si>
  <si>
    <t>⇨준공불.</t>
  </si>
  <si>
    <t>25216</t>
  </si>
  <si>
    <t>일시적 개구</t>
  </si>
  <si>
    <t>一時的蓋口</t>
  </si>
  <si>
    <t>콘크리트 거푸집 측면에 임시로 구멍을 뚫어서 밑부분의 콘크리트를 통하게 하는 투입구.</t>
  </si>
  <si>
    <t>25217</t>
  </si>
  <si>
    <t>일식 기와</t>
  </si>
  <si>
    <t>Japanese (roof) tile</t>
  </si>
  <si>
    <t>일본식 기와. 전통적 형식의 기와. 즉 본기와와 걸침 기와. 좁은 의미로는 걸침 기와를 말한다.</t>
  </si>
  <si>
    <t>25220</t>
  </si>
  <si>
    <t>일식도급</t>
  </si>
  <si>
    <t>general contract, 一式都給</t>
  </si>
  <si>
    <t>① 건축공사 전체를 단 한 사람의 도급자에게 도급시키는 것. ② 장점: 계약 및 감독이 비교적 간단하고 전체 공사의 진척이 원활하여 설계자 입장에서 재도급자의 선택이 용이하므로 공비증가를 피하고 공비절약이 가능. 단점: 재도급된 도급금액은 본 도급금액보다도 저액이 되므로 공사가 조잡해질 우려가 있음.</t>
  </si>
  <si>
    <t>25226</t>
  </si>
  <si>
    <t>일식도급계약</t>
  </si>
  <si>
    <t>general contract, 一式都給契約</t>
  </si>
  <si>
    <t>① 공사실시 방법상 건축시공 도급계약의 하나. ② 건축공사시공법에 있어서 도급계약제도의 하나. ③ 건축공사의 전체를 한 사람의 도급자에게 도급을 주는 제도. ③ 장점：계약 및 감독이 비교적 간단하고 전체공사를 원활히 진척시킬 수 있을 뿐더러, 설계자의 입장에서 하도급의 선택이 용이하므로 시공을 우수하게 하며 또한 경쟁을 시켜 공사비를 절약할 수도 있음. 단점：하도급 금액은 경우에 따라 원도급 금액보다 훨씬 저액이 되므로 공사가 조잡하게 될 경향이 있음. 하도급의 도수가 심할수록 이러한 경향이 현저함.</t>
  </si>
  <si>
    <t>25227</t>
  </si>
  <si>
    <t>일식도급자</t>
  </si>
  <si>
    <t>general contractor, 一式都給者</t>
  </si>
  <si>
    <t>① 일식도급계약제도에 의해서 도급을 맡은 사람. ② 일식도급자는 직접 자기 손으로 전체공사를 완성하는 일은 없고, 대체로 하도급자로 하여금 시공케 하여 전체공사의 진척을 감독함.</t>
  </si>
  <si>
    <t>25228</t>
  </si>
  <si>
    <t>겹유리</t>
  </si>
  <si>
    <t>pair glass, 二重硝子</t>
  </si>
  <si>
    <t>① 상자모양 유리를 융착시켜 한 장으로 만든 이중유리. ② 복합유리의 하나. ③ 내부는 거의 진공상태이며 기밀(氣密；airtight) 새시에 쓰임. ④ 두께 12mm는 최대 크기 90×90cm, 16mm는 120×180cm임. ⑤ ＝페어글라스.</t>
  </si>
  <si>
    <t>2523</t>
  </si>
  <si>
    <t>일실방식</t>
  </si>
  <si>
    <t>one room system, 一室方式</t>
  </si>
  <si>
    <t>방 하나에 거주에 필요한 여러가지 기능을 넣은 방식 혹은 그러한 설계방식</t>
  </si>
  <si>
    <t>25233</t>
  </si>
  <si>
    <t>일실형식</t>
  </si>
  <si>
    <t>방 하나에 거주에 필요한 여러가지 기능을 넣은 방식 혹은 그러한 설계 방식</t>
  </si>
  <si>
    <t>25234</t>
  </si>
  <si>
    <t>일엽 쌍곡면</t>
  </si>
  <si>
    <t>one sheet hyperboloid</t>
  </si>
  <si>
    <t>이차 곡면의 하나로 (x/a)2 + (y/b)2 - (z/c)2 = 1 로 표시되는 음의 가우스 곡률을 갖는 z축 방향으로 북 모양의 곡면.</t>
  </si>
  <si>
    <t>25235</t>
  </si>
  <si>
    <t>일영 곡선</t>
  </si>
  <si>
    <t>sun shadow curve</t>
  </si>
  <si>
    <t>태양광으로 인해 생기는 그림자의 궤도 곡선.</t>
  </si>
  <si>
    <t>25236</t>
  </si>
  <si>
    <t>일영 규제</t>
  </si>
  <si>
    <t>off-site shadow control</t>
  </si>
  <si>
    <t>일조권 확보와 관련한 법적 규제로, 중·고층 건축물에 의해 발생하는 일영을 일정시간의 범위로 규정하여 그 주변 지역의 일조를 확보하는 규정.</t>
  </si>
  <si>
    <t>25237</t>
  </si>
  <si>
    <t>일영 시간</t>
  </si>
  <si>
    <t>건물 등에 의한 차폐의 결과로 직사 일광의 조사가 불가능해지는 시간.</t>
  </si>
  <si>
    <t>25238</t>
  </si>
  <si>
    <t>일영곡선</t>
  </si>
  <si>
    <t>sun shadow curve, 日影曲線</t>
  </si>
  <si>
    <t>① 태양 광선에 의하여 공간의 점이 물체 위에 드리우는 그늘의 궤적. ② 보통은 앞에 설명한 면을 수평면에 취하고, 이것에 수직으로 세운 단위장(單位長)의 막대기 끝에 각일(各日)의 일영곡선을 그리고, 다시 태양고도‧방위각‧시각선(時刻線) 등을 그린 일영곡선도(日影曲線圖)를 만든다.</t>
  </si>
  <si>
    <t>기문당65.6%</t>
  </si>
  <si>
    <t>25239</t>
  </si>
  <si>
    <t>겹이음</t>
  </si>
  <si>
    <t>lap joint</t>
  </si>
  <si>
    <t>① 철근이음의 한 방법으로 철근을 서로 겹쳐서 잇는 이음. ② ⇨겹침이음. ③ 두 부재 끝을 겹친 이음. 철근의 이음, 비계 통나무의 이음, 평강의 이음 등에 쓰인다.</t>
  </si>
  <si>
    <t>2524</t>
  </si>
  <si>
    <t>일영도</t>
  </si>
  <si>
    <t>sun shadow diagram</t>
  </si>
  <si>
    <t>햇빛에 비쳐서 생기는 그리자를 일정 시간 간격으로 연속해서 그린 도면.</t>
  </si>
  <si>
    <t>25240</t>
  </si>
  <si>
    <t>일영선</t>
  </si>
  <si>
    <t>건물 주변에서 건물에 의해 생기는 그림자의 윤곽선.  →시각별 일영도.</t>
  </si>
  <si>
    <t>25241</t>
  </si>
  <si>
    <t>일위대가</t>
  </si>
  <si>
    <t>건축현장에서 단위 공사에 소요되는 재료비와 노무비를 합한 값.</t>
  </si>
  <si>
    <t>25247</t>
  </si>
  <si>
    <t>일의율</t>
  </si>
  <si>
    <t>power, -率</t>
  </si>
  <si>
    <t>① 단위시간당 일의 양. ② 전기적인 일의 율은 ｢전력｣이라고 함. ③ 단위는 와트[W]나 마력.</t>
  </si>
  <si>
    <t>25248</t>
  </si>
  <si>
    <t>일인 시행(토지) 구획 정리</t>
  </si>
  <si>
    <t>private land readjustment project</t>
  </si>
  <si>
    <t>토지구획정리사업 중 개인에 의하여 실시되는 경우를 의미함.</t>
  </si>
  <si>
    <t>25250</t>
  </si>
  <si>
    <t>일자줄눈</t>
  </si>
  <si>
    <t>straight joint, 一字－</t>
  </si>
  <si>
    <t>석축에서는 직선으로 통하는 줄눈. 이러한 형태의 줄눈은 불량. = 통줄눈, 한줄이음.</t>
  </si>
  <si>
    <t>25257</t>
  </si>
  <si>
    <t>일자집</t>
  </si>
  <si>
    <t>一字家</t>
  </si>
  <si>
    <t>건물의 평면 형태가 '一'자형으로 구성된 집. 부엌과 방 두개로 이어진 형태가 일자집의 기본적인 형태이다.</t>
  </si>
  <si>
    <t>25258</t>
  </si>
  <si>
    <t>일적위</t>
  </si>
  <si>
    <t>solar declination</t>
  </si>
  <si>
    <t>태양의 일주 궤도와 천구의 적도면이 이루는 각. 적도면을 0º로 하여 북극을 양, 남극을 음으로 한다. 1년을 통해서 하지 +23º 27'에서 동지의 -23º 27'까지의 범위로 변화한다.</t>
  </si>
  <si>
    <t>세화56.6%</t>
  </si>
  <si>
    <t>25260</t>
  </si>
  <si>
    <t>일점 계류 방식</t>
  </si>
  <si>
    <t>single-point mooring system</t>
  </si>
  <si>
    <t>부유식 해양건축물을 계류삭 또는 계류프레임 등으로 한 점에서 계류하여 유지하는 방식.</t>
  </si>
  <si>
    <t>25261</t>
  </si>
  <si>
    <t>일점쇄선</t>
  </si>
  <si>
    <t>선과 한 점, 혹은 단선을 교대로 배열한 선. 중심선 · 절단선 · 기준선 · 경계선 · 파단선 · 참고선 등에 사용한다.</t>
  </si>
  <si>
    <t>25262</t>
  </si>
  <si>
    <t>일점시간견적</t>
  </si>
  <si>
    <t>one time estimate, 一點時間見積</t>
  </si>
  <si>
    <t>① 네트워크(⇦)의 용어. ② 반복사업이나 경험이 있는 사업 등에서는 일점시간견적을 행하여 공기(工期)를 추정하게 되는데 이 때 기대시간값(⇦)은 삼점시간 견적(⇦) 시(時)의 정상시간값(⇦)이 됨.</t>
  </si>
  <si>
    <t>25263</t>
  </si>
  <si>
    <t>일정 등방성 난류</t>
  </si>
  <si>
    <t>homogeneous isotropic turbulence</t>
  </si>
  <si>
    <t>기류 확산의 평균적인 분포가 좌표축의 회전이나 반전에 의해서도 변하지 않고 또한 공간적으로도 변하지 않는 난류.</t>
  </si>
  <si>
    <t>세화63.2%</t>
  </si>
  <si>
    <t>25265</t>
  </si>
  <si>
    <t>일정 분포</t>
  </si>
  <si>
    <t>분포의 상태가 어느 점에 대해서도 일정값으로 되어 있는 분포. 압력이나 농도 등의 물리량 외에도 확률 밀도나 스펙트럼 밀도 등， 여러 가지 분포에 대해서 쓰인다.</t>
  </si>
  <si>
    <t>25266</t>
  </si>
  <si>
    <t>일정 천공</t>
  </si>
  <si>
    <t>uniform sky; isotropic sky</t>
  </si>
  <si>
    <t>주광 조명 계산 등에 쓰이는 천공 휘도 분포의 모델의 일종.</t>
  </si>
  <si>
    <t>25267</t>
  </si>
  <si>
    <t>일정계획</t>
  </si>
  <si>
    <t>scheduling, 一程計劃</t>
  </si>
  <si>
    <t>① 지정공기‧자원 등의 제약 하에 계획달성에 필요한 작업의 일정을 결정하는 계획. ② 네트워크의 용어.</t>
  </si>
  <si>
    <t>25268</t>
  </si>
  <si>
    <t>일정류</t>
  </si>
  <si>
    <t>uniform flow</t>
  </si>
  <si>
    <t>유체 상태가 공간적으로 일정한 흐름.</t>
  </si>
  <si>
    <t>25269</t>
  </si>
  <si>
    <t>겹장부</t>
  </si>
  <si>
    <t>重丈夫</t>
  </si>
  <si>
    <t>⇨쌍장부(＝).</t>
  </si>
  <si>
    <t>2527</t>
  </si>
  <si>
    <t>일제 개방 밸브</t>
  </si>
  <si>
    <t>deluge valve</t>
  </si>
  <si>
    <t>일제 살수 방식인 개방형 스프링클러, 물분무 소화， 거품 소화의 각 설비의 배관 도중에 설치하는 밸브.</t>
  </si>
  <si>
    <t>세화49.6%</t>
  </si>
  <si>
    <t>25271</t>
  </si>
  <si>
    <t>일조</t>
  </si>
  <si>
    <t>sunshine, 日照</t>
  </si>
  <si>
    <t>태양의 직사광선이 어떤 지점에 닿는 것. 일광의 방향이나 빛의 세기, 반사 등에 따라 주변환경을 크게 좌우한다.</t>
  </si>
  <si>
    <t>25273</t>
  </si>
  <si>
    <t>일조 도표</t>
  </si>
  <si>
    <t>동지 등 특정일의 수평면 일사 곡선을 사영면의 높이를 일정간격으로 변화시켜 그린 그림.</t>
  </si>
  <si>
    <t>25274</t>
  </si>
  <si>
    <t>일조 시간</t>
  </si>
  <si>
    <t>sunshine duration; sunshine hours; duration of sunshine</t>
  </si>
  <si>
    <t>[1] 구름이나 안개 따위에 가려지지 아니하고 햇볕이 실제로 내리쬐는시간. 일조계에서는 직달 일사량 약 120W/m² 이상의 경우를 일조 시간으로서 측정한다. [2] 사전에 정한 시간대에 항상 직사 일광이 있다고 가정한 경우 건물 등에 의한 차폐의 결과로서 직사 일광의 조사가 가능해지는 시간. →일영 시간.</t>
  </si>
  <si>
    <t>세화62.4%</t>
  </si>
  <si>
    <t>25275</t>
  </si>
  <si>
    <t>일조 장해</t>
  </si>
  <si>
    <t>sunshine obstruction</t>
  </si>
  <si>
    <t>건축물이나 건조물이 직사 일사를 차폐해서 그 주변의 거주자의 생활이나 동식물의 생육에 부적합한 영향올 주는 상태. →일조권.</t>
  </si>
  <si>
    <t>세화74.7%</t>
  </si>
  <si>
    <t>25276</t>
  </si>
  <si>
    <t>일조 조정</t>
  </si>
  <si>
    <t>난방, 살균 등의 일조의 긍정적인 효과를 적극적으로 이용하고 자외선 퇴색 등의 부정적 효과를 효율적으로 방지하기 위한 직사 일광의 건축적인 수단에 의한 제어. (=선 컨트롤)</t>
  </si>
  <si>
    <t>25277</t>
  </si>
  <si>
    <t>일조계</t>
  </si>
  <si>
    <t>日照計</t>
  </si>
  <si>
    <t>일정기간에 토지‧건축물 등이 직사일광을 받는 상황을 기록하는 기계. 조르당이나 캠벨 스토크스의 일조계 외에 최근에는 직달 일사량에 의한 일조계가 있다.</t>
  </si>
  <si>
    <t>25278</t>
  </si>
  <si>
    <t>일조계획</t>
  </si>
  <si>
    <t>design of the sun, 日照計劃</t>
  </si>
  <si>
    <t>25279</t>
  </si>
  <si>
    <t>겹장부맞춤</t>
  </si>
  <si>
    <t>paralled mortise and tenon joint, 重丈夫－</t>
  </si>
  <si>
    <t>① 장부를 옆으로 평행하게 두 개 낸 맞춤. 쌍장부맞춤과 동일.</t>
  </si>
  <si>
    <t>2528</t>
  </si>
  <si>
    <t>일조권</t>
  </si>
  <si>
    <t>日照權</t>
  </si>
  <si>
    <t>일조를 확보하고 향유할 수 있는 권리. 일조는 생활 환경의 질을 크게 좌우하므로 건축 시 인접 건물에 일정량의 일광이 들어갈 수 있도록 건축물의 높이를 제한하는 기준으로도 사용된다.</t>
  </si>
  <si>
    <t>25280</t>
  </si>
  <si>
    <t>일조도</t>
  </si>
  <si>
    <t>건축물의 일조를 일정 시간 간격으로 연속해서 표시한 그림.</t>
  </si>
  <si>
    <t>25281</t>
  </si>
  <si>
    <t>일조량</t>
  </si>
  <si>
    <t>일정한 물체의 표면이나 지표면에 비치는 햇볕의 양.</t>
  </si>
  <si>
    <t>25282</t>
  </si>
  <si>
    <t>일조시간</t>
  </si>
  <si>
    <t>duration of sunshine, 日照時間</t>
  </si>
  <si>
    <t>25283</t>
  </si>
  <si>
    <t>일조시수</t>
  </si>
  <si>
    <t>duration of sunshine, 日照時數</t>
  </si>
  <si>
    <t>① 일조의 다과를 시간수로 표시한 것. ② 일조시수는 일‧월‧연의 총 시수로 표시됨.</t>
  </si>
  <si>
    <t>기문당71.2%</t>
  </si>
  <si>
    <t>25284</t>
  </si>
  <si>
    <t>일조율</t>
  </si>
  <si>
    <t>percentage of sunshine, 日照率</t>
  </si>
  <si>
    <t>해가 떠 있는 시간에 대하여 햇볕이 실제로 내리쬔 시간의 비율. 가조 시간은 계절과 지역에 따라 달라진다.</t>
  </si>
  <si>
    <t>25285</t>
  </si>
  <si>
    <t>일조조정</t>
  </si>
  <si>
    <t>solar control, 日照調整</t>
  </si>
  <si>
    <t>햇빛의 내리쬐는 양을 계절에 따라 합리적으로 조정하는 것.</t>
  </si>
  <si>
    <t>25286</t>
  </si>
  <si>
    <t>일종보통포틀랜드시멘트</t>
  </si>
  <si>
    <t>일반적인 콘크리트 공사용으로 사용되는 시멘트로 시멘트의 대부분을 차지한다. KS L 5201.</t>
  </si>
  <si>
    <t>25287</t>
  </si>
  <si>
    <t>일주 운동</t>
  </si>
  <si>
    <t>diurnal rotation</t>
  </si>
  <si>
    <t>세화50.4%</t>
  </si>
  <si>
    <t>25289</t>
  </si>
  <si>
    <t>겹줄눈줄</t>
  </si>
  <si>
    <t>double cut file, 複目鑢</t>
  </si>
  <si>
    <t>줄눈이 2방향의 평행직선으로 새겨져 있는 줄.</t>
  </si>
  <si>
    <t>2529</t>
  </si>
  <si>
    <t>일주운동</t>
  </si>
  <si>
    <t>diurnal motion, 日周運動</t>
  </si>
  <si>
    <t>천구면상(川球面上)의 천체의 1일간 운행.</t>
  </si>
  <si>
    <t>25291</t>
  </si>
  <si>
    <t>일중심아치</t>
  </si>
  <si>
    <t>one-centered arch, 一中心－</t>
  </si>
  <si>
    <t>아치형태에 따른 분류 중 중심이 하나인 아치.</t>
  </si>
  <si>
    <t>25292</t>
  </si>
  <si>
    <t>일차 공기</t>
  </si>
  <si>
    <t>primary air</t>
  </si>
  <si>
    <t>[1] 인덕션 유닛으로 실내 공기를 유인하기 위해 고속으로 노즐에서 뿜어나오는 공기. [2] 중앙식 공조 방식으로 추출구로부터 뿜어나오는 공기.</t>
  </si>
  <si>
    <t>25293</t>
  </si>
  <si>
    <t>일차 생활권</t>
  </si>
  <si>
    <t>primary living sphere</t>
  </si>
  <si>
    <t>사람들이 살아가는데 필요한 일차적인 기본수요를 충족할 수 있도록 계획한 권역. 기초생활권이라고도 한다.</t>
  </si>
  <si>
    <t>25294</t>
  </si>
  <si>
    <t>일차 압밀</t>
  </si>
  <si>
    <t>primary consolidation</t>
  </si>
  <si>
    <t>압밀이론에 의해 점토지반의 과잉간극수압이 소산되는 과정. 지반이 서서히 압축되는 현상</t>
  </si>
  <si>
    <t>25296</t>
  </si>
  <si>
    <t>일차 에너지</t>
  </si>
  <si>
    <t>primary energy</t>
  </si>
  <si>
    <t>원유, 석탄, 천연가스, 또는 수력이나 원자력 따위처럼 변화, 가공하기 이전의 천연자원 상태에서 공급되는에너지.전력, 가스, 석유 등의 에너지(2차 에너지)를 화석 연료 레벨로 효율을 고려해서 환산한 에너지. 예를 들면 1kWh=2250kcal.</t>
  </si>
  <si>
    <t>25297</t>
  </si>
  <si>
    <t>일차 응력</t>
  </si>
  <si>
    <t>primary stress</t>
  </si>
  <si>
    <t>① 트러스의 격점(格點)을 마찰이 없는 활절로 가정하여 계산한 응력. ② 각 격점을 모두 회전 결점으로 생각하고 셈한 응력. ③ 실제 트러스에서는 거의 이 응력만을 생각함.</t>
  </si>
  <si>
    <t>25298</t>
  </si>
  <si>
    <t>일차 전지</t>
  </si>
  <si>
    <t>primary battery</t>
  </si>
  <si>
    <t>전지의 일종. 방전해 버리면 다시 원래의 상태로 되돌아오지 않는 전지. 예를 들면 건전지 등.</t>
  </si>
  <si>
    <t>25299</t>
  </si>
  <si>
    <t>I형 그루브</t>
  </si>
  <si>
    <t>용접의 용착금속부모양을 I 형으로 한 그루브 용접의 한 종류. 접하는 두 부재의 단면을 평평하게 용접한 것</t>
  </si>
  <si>
    <t>253</t>
  </si>
  <si>
    <t>겹지붕</t>
  </si>
  <si>
    <t>二重屋臺</t>
  </si>
  <si>
    <t>① 지붕의 처마 아래 차양처럼 이중으로 꾸민 지붕. ② ＝차양지붕.</t>
  </si>
  <si>
    <t>2530</t>
  </si>
  <si>
    <t>일차 처리</t>
  </si>
  <si>
    <t>primary treatment</t>
  </si>
  <si>
    <t>일반적으로는 수처리가 몇 가지 공정으로 구성될 때 최초의 공정으로 배수의 생물학적 처리 프로세스에서는 전처리(스크리닝, 침사)의 다음 공정, 주로 침전에 의해 부유 물질을 제거하는 물리적 처리를 일컫는다.</t>
  </si>
  <si>
    <t>25300</t>
  </si>
  <si>
    <t>일차원 압밀</t>
  </si>
  <si>
    <t>one-dimensional consolidation</t>
  </si>
  <si>
    <t>간극수가 일차원적으로 유출하는 압밀 현상 또는 그 모델을 일컫는다.</t>
  </si>
  <si>
    <t>25302</t>
  </si>
  <si>
    <t>일체식 구조</t>
  </si>
  <si>
    <t>monolithic structure, 一體式構造</t>
  </si>
  <si>
    <t>① 철근콘크리트구조, 철골철근콘크리트구조와 같이 거푸집에 콘크리트를 부어넣어 일정한 시간이 경과한 뒤에 거푸집을 떼어 전구조체가 일체가 되도록 만든 구조. ② 내진‧내화‧내구적이나 자체의 무게가 무거워지는 것이 결점.</t>
  </si>
  <si>
    <t>25304</t>
  </si>
  <si>
    <t>일체식 벽체</t>
  </si>
  <si>
    <t>monolithic bearing wall, 一體式壁體</t>
  </si>
  <si>
    <t>① 철근콘크리트 구조물에서 골조와 동일한 종류의 재료로 일체로 되어 있는 콘크리트 벽체. ② 일반적으로 내력벽체임 ③ ⇨일체식 구조</t>
  </si>
  <si>
    <t>25305</t>
  </si>
  <si>
    <t>일축압밀</t>
  </si>
  <si>
    <t>KS F 2344.</t>
  </si>
  <si>
    <t>25306</t>
  </si>
  <si>
    <t>일축압축</t>
  </si>
  <si>
    <t>재료를 축방향으로 압축하는 것. KS F 2314.</t>
  </si>
  <si>
    <t>25307</t>
  </si>
  <si>
    <t>일축압축강도</t>
  </si>
  <si>
    <t>unconfined compression strength, 一軸壓縮强度</t>
  </si>
  <si>
    <t>1축 압축 시험에 있어서의 파괴시의 최대 압축응력.</t>
  </si>
  <si>
    <t>25308</t>
  </si>
  <si>
    <t>일축압축시험</t>
  </si>
  <si>
    <t>unconfined compression test, 一軸壓縮試驗</t>
  </si>
  <si>
    <t>원통형 재료에 상하 압을 가하여 1축방향으로 압축하여 파괴하는 시험.</t>
  </si>
  <si>
    <t>25309</t>
  </si>
  <si>
    <t>겹집</t>
  </si>
  <si>
    <t>house with several wings, 兩通家</t>
  </si>
  <si>
    <t>① 용마루 아래 한 줄로 배치된 홑집과 달리, 전체 혹은 부분이 전후 두 줄로 된 집을 말한다. ② 상류층 혹은 대농의 주거에 주로 사용된다. ③ 보온 상의 이점에 따라 함경도 등 추운 지역에서 사용되는 주택 평면형식의 한 종류.</t>
  </si>
  <si>
    <t>2531</t>
  </si>
  <si>
    <t>일축압축시험기</t>
  </si>
  <si>
    <t>unconfined compression apparatus, 一軸壓縮試驗機</t>
  </si>
  <si>
    <t>일축압축강도를 구하는데 쓰이는 시험기.</t>
  </si>
  <si>
    <t>25310</t>
  </si>
  <si>
    <t>일출</t>
  </si>
  <si>
    <t>sunrise</t>
  </si>
  <si>
    <t>태양의 중심 또는 상면이 지평면상에 나타나는 것.</t>
  </si>
  <si>
    <t>25311</t>
  </si>
  <si>
    <t>일출 시각</t>
  </si>
  <si>
    <t>sunrise time</t>
  </si>
  <si>
    <t>태양의 상면이 수편선상에 나타나는 순간의 시각. 태양의 시반경(視半徑) 16'와 대기에 의한 굴절의 영향 34'를 고려해서 태양 고도 -50'인 경우의 시각.</t>
  </si>
  <si>
    <t>세화65.1%</t>
  </si>
  <si>
    <t>25312</t>
  </si>
  <si>
    <t>임계 감쇠</t>
  </si>
  <si>
    <t>critical damping</t>
  </si>
  <si>
    <t>감쇠가 있는 진동계에서 진동을 하는 상태와 하지않는 상태의 경계가 되는 감쇠</t>
  </si>
  <si>
    <t>25318</t>
  </si>
  <si>
    <t>임계 감쇠 계수</t>
  </si>
  <si>
    <t>critical damping coefficient</t>
  </si>
  <si>
    <t>임계감쇠시의 감쇠율</t>
  </si>
  <si>
    <t>25319</t>
  </si>
  <si>
    <t>겹창</t>
  </si>
  <si>
    <t>double window, storm window, 重窓,  二重窓</t>
  </si>
  <si>
    <t>① 겹(이중)으로 만든 창. ② ＝복창(複窓)＝두겹창＝중창＝이중창. ③ 창과 창 사이의 기밀성이 유지되므로 방한(보온)‧방열‧방음에 유리함.</t>
  </si>
  <si>
    <t>2532</t>
  </si>
  <si>
    <t>임계 높이</t>
  </si>
  <si>
    <t>critical height</t>
  </si>
  <si>
    <t>경사면이 안정하게 유지되는 한계의 높이.</t>
  </si>
  <si>
    <t>25320</t>
  </si>
  <si>
    <t>임계 동수 물매</t>
  </si>
  <si>
    <t>critical hydraulic gradient</t>
  </si>
  <si>
    <t>상향의 침투수압을 일으키게 해서 유효응력을 0으로 하는 동수 물매.</t>
  </si>
  <si>
    <t>25321</t>
  </si>
  <si>
    <t>임계 레이놀즈수</t>
  </si>
  <si>
    <t>critical Reynolds number</t>
  </si>
  <si>
    <t>자유흐름 또는 물체주변의 유체흐름이 층류와 난류의 경계상태일 때의 레이놀즈수</t>
  </si>
  <si>
    <t>25322</t>
  </si>
  <si>
    <t>임계 밀도</t>
  </si>
  <si>
    <t>critical density</t>
  </si>
  <si>
    <t>흙의 전단변형시 흙이 체적변화를 일으키기 직전의 흙의 밀도</t>
  </si>
  <si>
    <t>25323</t>
  </si>
  <si>
    <t>임계 속도</t>
  </si>
  <si>
    <t>critical velocity; critical speed</t>
  </si>
  <si>
    <t>어느 수치를 경계로 물리적 성질이나 상태가 변화할 때의 속도. 유체에서는 층류에서 난류로 변화할 때의 속도.</t>
  </si>
  <si>
    <t>25324</t>
  </si>
  <si>
    <t>임계 유속</t>
  </si>
  <si>
    <t>critical flow velocity</t>
  </si>
  <si>
    <t>그 점을 경계로 물리적 성질이나 상태가 변화하는 경우의 유속.  →임계 속도.</t>
  </si>
  <si>
    <t>25325</t>
  </si>
  <si>
    <t>임계 저항</t>
  </si>
  <si>
    <t>critical resistance</t>
  </si>
  <si>
    <t>임계 감쇠를 주는 저항. 기기의 전압이 특정 조건에서 상승하기 위한 회전자 권선의 분권 회로의 가장 높은저항.</t>
  </si>
  <si>
    <t>25326</t>
  </si>
  <si>
    <t>임계교조수</t>
  </si>
  <si>
    <t>critical fusion frequency</t>
  </si>
  <si>
    <t>① 상이한 빛이 비교적 작은 주기로 일정한 시야 속에서 교체하여 나타나는 경우, 정상적인 자극으로 느껴지는 최소의 교체의 회수(c/s). ② 측색에 관한 색용어(KS).</t>
  </si>
  <si>
    <t>25328</t>
  </si>
  <si>
    <t>임계압</t>
  </si>
  <si>
    <t>임계온도에서 기체가 액화하는 최소압력</t>
  </si>
  <si>
    <t>25329</t>
  </si>
  <si>
    <t>겹창틀</t>
  </si>
  <si>
    <t>① 이중창을 달 수 있도록 설치한 창틀의 한 종류. ② 전통 건축의 창호에서 살대에 창호지가 붙는 살창 안쪽에 다시 종이창을 둘 수 있도록 구성한 창틀.</t>
  </si>
  <si>
    <t>2533</t>
  </si>
  <si>
    <t>임계온도</t>
  </si>
  <si>
    <t>critical temperature, 臨界溫度</t>
  </si>
  <si>
    <t>일반적으로 기체는 일정온도가 되지 않으면 아무리 압축하여도 액화하지 않는다. 이 일정온도를 ｢임계온도｣라 함.</t>
  </si>
  <si>
    <t>25330</t>
  </si>
  <si>
    <t>임계점</t>
  </si>
  <si>
    <t>임계온도와 임계압에 이른 상태를 일컬음</t>
  </si>
  <si>
    <t>25331</t>
  </si>
  <si>
    <t>임금</t>
  </si>
  <si>
    <t>wage, 賃金</t>
  </si>
  <si>
    <t>① 노동자가 노동을 제공하고 그 대가로 받는 보수. ② 대체로 육체적인 노동을 목적으로 하는 고용계약의 대가를 ｢임금｣이라 함. 임금을 노임(勞賃)이라고 하는 까닭이 여기에 있는 것임.</t>
  </si>
  <si>
    <t>25332</t>
  </si>
  <si>
    <t>임금체계</t>
  </si>
  <si>
    <t>賃金體系</t>
  </si>
  <si>
    <t>임금에 관한 체계.</t>
  </si>
  <si>
    <t>25335</t>
  </si>
  <si>
    <t>임대 면적</t>
  </si>
  <si>
    <t>rentable area; rentable space</t>
  </si>
  <si>
    <t>임대차 계약의 대상이 되는 공간의 면적. 또는 임대가 되어 있는 토지나 공간의 면적을 말한다.</t>
  </si>
  <si>
    <t>25339</t>
  </si>
  <si>
    <t>겹처마</t>
  </si>
  <si>
    <t>double eave, 重檐, 重檐下</t>
  </si>
  <si>
    <t>2단의 서까래로 구성된 처마를 말하며, 원형 단면의 연목과 사각 단면의 부연으로 구성된다.</t>
  </si>
  <si>
    <t>2534</t>
  </si>
  <si>
    <t>임대 방식</t>
  </si>
  <si>
    <t>rental system; lease</t>
  </si>
  <si>
    <t>임차인에게 건물 공간의 일부 혹은 전부를 임대하고 수입을 얻는 방식.</t>
  </si>
  <si>
    <t>25340</t>
  </si>
  <si>
    <t>임대 사무소</t>
  </si>
  <si>
    <t>office building for rent</t>
  </si>
  <si>
    <t>건물의 일부 혹은 전체를 임대하여 사무 용도로 사용할 수 있도록 계획한 건축.</t>
  </si>
  <si>
    <t>25342</t>
  </si>
  <si>
    <t>임대 점포</t>
  </si>
  <si>
    <t>shop for rent</t>
  </si>
  <si>
    <t>상업적 목적으로 임대하도록 만들어진 점포용 건물 또는 방.</t>
  </si>
  <si>
    <t>25343</t>
  </si>
  <si>
    <t>임대 주택</t>
  </si>
  <si>
    <t>rental house</t>
  </si>
  <si>
    <t>소유자가 거주자와 임대차 계약을 맺어 집세를 받고 빌려주는 주택 또는 그런 목적으로 만든 주택.</t>
  </si>
  <si>
    <t>25344</t>
  </si>
  <si>
    <t>임대가격</t>
  </si>
  <si>
    <t>rent, 賃貸價格</t>
  </si>
  <si>
    <t>토지나 건물의 사용요금.</t>
  </si>
  <si>
    <t>25345</t>
  </si>
  <si>
    <t>임대권</t>
  </si>
  <si>
    <t>lending right, 賃貸權</t>
  </si>
  <si>
    <t>토지나 건물 등을 사용할 수 있는 권리. 임대차 계약에 따라 임대인이 가지는 권리.</t>
  </si>
  <si>
    <t>25346</t>
  </si>
  <si>
    <t>겹치기 이음</t>
  </si>
  <si>
    <t>lap joint; lap; splice joint</t>
  </si>
  <si>
    <t>연결하고자 하는 두 재료를 곂친 후 볼트 또는 용접 등의 방식으로 결합하는 이음 방식</t>
  </si>
  <si>
    <t>2535</t>
  </si>
  <si>
    <t>임대인</t>
  </si>
  <si>
    <t>lessor; landlord</t>
  </si>
  <si>
    <t>임대 주택을 소유하여 임대하는 사람</t>
  </si>
  <si>
    <t>25350</t>
  </si>
  <si>
    <t>임대홀</t>
  </si>
  <si>
    <t>임대하여 사용할 수 있게 한 다목적 홀.</t>
  </si>
  <si>
    <t>25355</t>
  </si>
  <si>
    <t>임상 검사실</t>
  </si>
  <si>
    <t>clinical laboratory</t>
  </si>
  <si>
    <t>병원에서 소변, 혈액, 조직 등 환자에게서 채취한 검체를 검사하는 실</t>
  </si>
  <si>
    <t>25356</t>
  </si>
  <si>
    <t>임시 하중</t>
  </si>
  <si>
    <t>temporary loading</t>
  </si>
  <si>
    <t>풍하중이나 지진하중 등 일시적으로 작용하는 하중.</t>
  </si>
  <si>
    <t>25358</t>
  </si>
  <si>
    <t>임시계약</t>
  </si>
  <si>
    <t>정식 계약 전에 임시로 맺는 계약. =가계약.</t>
  </si>
  <si>
    <t>25359</t>
  </si>
  <si>
    <t>겹치기용접</t>
  </si>
  <si>
    <t>lap weld</t>
  </si>
  <si>
    <t>두 판을 겹쳐 용접하는 방법</t>
  </si>
  <si>
    <t>2536</t>
  </si>
  <si>
    <t>임시고용노무자</t>
  </si>
  <si>
    <t>臨時雇傭勞務者</t>
  </si>
  <si>
    <t>날삯을 받기 위하여 일을 하는 자. ＝날품노무자.</t>
  </si>
  <si>
    <t>기문당67.5%</t>
  </si>
  <si>
    <t>25360</t>
  </si>
  <si>
    <t>임시급수</t>
  </si>
  <si>
    <t>temporary water service, 臨時給水</t>
  </si>
  <si>
    <t>공사장 등에서 수도의 사용과 같이 급수기간이 확정되어 있지 않은 일시적 급수.</t>
  </si>
  <si>
    <t>25362</t>
  </si>
  <si>
    <t>임시깔기</t>
  </si>
  <si>
    <t>temporary laying, 臨時－</t>
  </si>
  <si>
    <t>리놀륨 등의 바닥깔기 재료를 깔 때에 신축되어 바탕면에 잘 맞게 임시로 깔아 두는 것.</t>
  </si>
  <si>
    <t>25363</t>
  </si>
  <si>
    <t>임야 화재</t>
  </si>
  <si>
    <t>forest fire</t>
  </si>
  <si>
    <t>산림지역에서 발생한 화재. =산불</t>
  </si>
  <si>
    <t>25364</t>
  </si>
  <si>
    <t>임의 매수</t>
  </si>
  <si>
    <t>optional purchase</t>
  </si>
  <si>
    <t>토지를 수용하지 않고, 소유자의 의사에 따라 토지를 사들이는 방식.</t>
  </si>
  <si>
    <t>25365</t>
  </si>
  <si>
    <t>임차권</t>
  </si>
  <si>
    <t>leasehold</t>
  </si>
  <si>
    <t>임대차 계약에 의하여 임차인이 임차물을 사용·수익하는 권리.</t>
  </si>
  <si>
    <t>25367</t>
  </si>
  <si>
    <t>임팩트렌치</t>
  </si>
  <si>
    <t>impact wrench</t>
  </si>
  <si>
    <t>① 미국 인가솔사제(社製)의 압축공기로서 작동하는 렌치 상품명. ② 고장력 볼트 등을 조일 때 쓰임.</t>
  </si>
  <si>
    <t>25370</t>
  </si>
  <si>
    <t>임펄스</t>
  </si>
  <si>
    <t>최대값까지 급속하게 상승한 후 같은 식으로 급속하게 하강하는 파형</t>
  </si>
  <si>
    <t>25371</t>
  </si>
  <si>
    <t>임펄스 응답</t>
  </si>
  <si>
    <t>impulse response</t>
  </si>
  <si>
    <t>진동계가 극히 짧은 시간에 충격력을 받을 때 발생되는 진동상태로서 시간경과에 따른 응답량의 변화를 말함</t>
  </si>
  <si>
    <t>25373</t>
  </si>
  <si>
    <t>임펠러 유량계</t>
  </si>
  <si>
    <t>impeller flow meter; vane wheel water meter; turbine water meter</t>
  </si>
  <si>
    <t>임펠러의 회전수가 수류의 속도에 비례한다는 점에서 유량을 측정하는 방식. 간접유량계라 일컬어지며 가정용 수도 계량기가 대표적인 예이다.</t>
  </si>
  <si>
    <t>25374</t>
  </si>
  <si>
    <t>임피던스</t>
  </si>
  <si>
    <t>impedance</t>
  </si>
  <si>
    <t>입력신호로서의 정현파적 변화량에 대한 물리계가 나타내는 정현파 응답량의 비로서 물리적으로는 진동의 어려운 정도임</t>
  </si>
  <si>
    <t>25377</t>
  </si>
  <si>
    <t>임피던스 매칭</t>
  </si>
  <si>
    <t>impedance matching</t>
  </si>
  <si>
    <t>전원측， 부하측의 임피던스 혹은 회로의 전단(前段) 출력과 다음 단의 입력 임피던스를 일치시켜 반사 손실이 없도록 하는 것.</t>
  </si>
  <si>
    <t>25378</t>
  </si>
  <si>
    <t>임피던스비</t>
  </si>
  <si>
    <t>impedance ratio</t>
  </si>
  <si>
    <t>서로 다른 두 개의 파동전파매체의 임피던스 비율</t>
  </si>
  <si>
    <t>25380</t>
  </si>
  <si>
    <t>임항 지구</t>
  </si>
  <si>
    <t>harbor district</t>
  </si>
  <si>
    <t>항만의 이용이나 개발, 관리을 위해 항만법에 의해 지정된 지구. 항만 개발과 관리 운영에 직․간접으로 영향을 미치는 항만 내 또는 인접 구역으로 도시 계획상 항만시설 보호지구.</t>
  </si>
  <si>
    <t>25381</t>
  </si>
  <si>
    <t>임항지구</t>
  </si>
  <si>
    <t>臨港地區</t>
  </si>
  <si>
    <t>도시의 토지이용계획에서 지구 분류의 하나로서 항만에 인접하는 구역이며 항만에 관계있는 시설이 집중하고 있는 구역.</t>
  </si>
  <si>
    <t>25382</t>
  </si>
  <si>
    <t>임항지역</t>
  </si>
  <si>
    <t>臨港地域</t>
  </si>
  <si>
    <t>항만의 관리‧운영의 효율화를 위해 지정한 영역으로 항만시설과 그 부대시설, 항만배후단지와 산업단지가 들어선 항만 및 그 주변지역.</t>
  </si>
  <si>
    <t>25383</t>
  </si>
  <si>
    <t>임해 도시</t>
  </si>
  <si>
    <t>seaside city</t>
  </si>
  <si>
    <t>바다를 가까이 접하고 있는 도시 →내륙 도시.</t>
  </si>
  <si>
    <t>25384</t>
  </si>
  <si>
    <t>임해공업단지</t>
  </si>
  <si>
    <t>臨海工業團地</t>
  </si>
  <si>
    <t>연안역에 집단적으로 조성된 공업지대를 가리키는 것으로서 내륙공업단지와 상대되는 개념임.</t>
  </si>
  <si>
    <t>25385</t>
  </si>
  <si>
    <t>임해형 공업 입지</t>
  </si>
  <si>
    <t>coastal industrial location; water front industrial location</t>
  </si>
  <si>
    <t>원자재의 수입과 제품을 수출하기에 유리한 해안 지역에 설치하는 공업 지역.</t>
  </si>
  <si>
    <t>25386</t>
  </si>
  <si>
    <t>임호프탱크</t>
  </si>
  <si>
    <t>Imhoff tank, two-story tank</t>
  </si>
  <si>
    <t>상단에 침전실을 설치하고 하단에는 부패실을 설치한 2층의 정화탱크로서 보통의 정화탱크보다 효율이 높다.</t>
  </si>
  <si>
    <t>25388</t>
  </si>
  <si>
    <t>입(자)상 물질</t>
  </si>
  <si>
    <t>아주 작은 입자로 되어 있는 물질. →분진.</t>
  </si>
  <si>
    <t>25389</t>
  </si>
  <si>
    <t>겹침</t>
  </si>
  <si>
    <t>lap</t>
  </si>
  <si>
    <t>동일 종류의 두 부재의 일부를 길이 방향으로 겹쳐서 못, 볼트, 접착제, 불임판 등으로 긴결하거나 콘크리트 등의 결합재료로 결합시키는 부재 이음의 한 방법을 의미한다.</t>
  </si>
  <si>
    <t>2539</t>
  </si>
  <si>
    <t>입경</t>
  </si>
  <si>
    <t>grain size, 粒經</t>
  </si>
  <si>
    <t>실제 여러가지 형상의 흙입자가 존재하지만 가상의 구형으로 생각한 경우의 지름을 가리킨다. 입자 지름이라고도 한다.</t>
  </si>
  <si>
    <t>25390</t>
  </si>
  <si>
    <t>입경 가적 곡선</t>
  </si>
  <si>
    <t>grain size accumulation curve; grain size distribution curve</t>
  </si>
  <si>
    <t>입자의 크기에 따라 백분율을 나타낸 그래프. 일정량의 흙에 함유되는 흙입자의 지름을 로그 눈금으로 가로축에, 그 입자 지름을 통과하는 중량 백분율을 보통 눈금으로 세로축에 표시한 곡선. (=입도분포곡선)</t>
  </si>
  <si>
    <t>25391</t>
  </si>
  <si>
    <t>입경 분포</t>
  </si>
  <si>
    <t>grain size distribution</t>
  </si>
  <si>
    <t>입도분포곡선을 이용하여 토층에 포함되는 흙입자 지름의 분포 상황을 표시하는 개념. 흙의 공학적 특성 판단에 도움이 됨(=입도 분포)</t>
  </si>
  <si>
    <t>25392</t>
  </si>
  <si>
    <t>입계균열</t>
  </si>
  <si>
    <t>intercrystallince cracking</t>
  </si>
  <si>
    <t>① 응력과 부식성 물질이 공존하는 환경하에서 부식과 함께 금속 재질이 결정 입계를 따라 균열을 일으키는 현상. ② 용접금속 또는 열영향의 결정 입계에 발생하거나 그 곳을 통과하는 균열 ③ 일반적으로 융해온도 구역이 넓고 열전도성이 낮으며 결정입계에 여러 가지 석출이 존재하기 쉬운 내열합금 등에 가끔 일어나기 쉬운 균열.</t>
  </si>
  <si>
    <t>25393</t>
  </si>
  <si>
    <t>입관</t>
  </si>
  <si>
    <t>riser, verical pipe, 立管</t>
  </si>
  <si>
    <t>급수‧급탕‧증기 기타의 배관에서 적어도 계단수 둘 이상을 통한 세로의 수직관.</t>
  </si>
  <si>
    <t>25394</t>
  </si>
  <si>
    <t>입구</t>
  </si>
  <si>
    <t>entrance</t>
  </si>
  <si>
    <t>건물이나 개별실 등의 안으로 들어가기 위해 지나가야하는 공간</t>
  </si>
  <si>
    <t>25395</t>
  </si>
  <si>
    <t>입도 분포 곡선</t>
  </si>
  <si>
    <t>grading curve</t>
  </si>
  <si>
    <t>25399</t>
  </si>
  <si>
    <t>I형 보</t>
  </si>
  <si>
    <t>I beam</t>
  </si>
  <si>
    <t>I형의 단면의 보</t>
  </si>
  <si>
    <t>254</t>
  </si>
  <si>
    <t>겹침 길이</t>
  </si>
  <si>
    <t>lap length</t>
  </si>
  <si>
    <t>일정한 길이로 공장에서 생산되는 철근을 건설 현장에서 필요에 의해 겹침이음으로 시공할 때 철근이 겹쳐지는 길이.</t>
  </si>
  <si>
    <t>2540</t>
  </si>
  <si>
    <t>입도①</t>
  </si>
  <si>
    <t>KS F 2302 흙의 입도 시험 방법 참조</t>
  </si>
  <si>
    <t>25401</t>
  </si>
  <si>
    <t>입도②</t>
  </si>
  <si>
    <t>grading,  grain size, 粒度</t>
  </si>
  <si>
    <t>① 입자(粒子)의 크기를 표시하는 것(도수). ② 주로 골재의 품질상태를 확인하는데 쓰임. ③ 골재입자의 크기와 그 분포의 단계를 나타내는 척도. ④ 콘크리트 골재나 입상재료의 대소립의 혼합 비율로 그것이 통하는 체눈의 크기로 표시함. ⑤ 숫돌입자의 크기.</t>
  </si>
  <si>
    <t>25402</t>
  </si>
  <si>
    <t>입도분석</t>
  </si>
  <si>
    <t>grading analysis, 粒度分析</t>
  </si>
  <si>
    <t>① 흙이나 콘크리트용 골재 등 분말상의 시료를 체취해서 각각의 입도 분포(%)를 구하는 것. ② ⇨입도분포</t>
  </si>
  <si>
    <t>25403</t>
  </si>
  <si>
    <t>입도분포</t>
  </si>
  <si>
    <t>grain size distribution, 粒度分布</t>
  </si>
  <si>
    <t>(=입경 분포)</t>
  </si>
  <si>
    <t>25404</t>
  </si>
  <si>
    <t>입도시험</t>
  </si>
  <si>
    <t>mechanical analysis, 粒度試驗</t>
  </si>
  <si>
    <t>골재 또는 흙 입자의 지름별 중량 비율을 측정하여 입자의 크기와 범위를 알아보는 시험</t>
  </si>
  <si>
    <t>25405</t>
  </si>
  <si>
    <t>입도율</t>
  </si>
  <si>
    <t>finess modulus, 粒度率</t>
  </si>
  <si>
    <t>① 일반적으로 조립률이라고 칭함 ② 잔골재의 입도분포를 나타내는 지표로 체가름 시험을 통하여 각 체 누적 잔류 중량 백분율의 합을 100으로 나눔. ③ 약자 : F.M</t>
  </si>
  <si>
    <t>25406</t>
  </si>
  <si>
    <t>입력</t>
  </si>
  <si>
    <t>input</t>
  </si>
  <si>
    <t>[1] 전기적ㆍ기계적 에너지를 발생 또는 변환하는 장치가 단위 시간 동안 받은 에너지의 양(量).  [2] 전기 통신으로 신호나 데이터를 컴퓨터 등에 입력하는 것. (=인풋) ↔출력.</t>
  </si>
  <si>
    <t>25408</t>
  </si>
  <si>
    <t>겹침법</t>
  </si>
  <si>
    <t>얇은 면부재을 일정 부분 겹쳐서 시공하는 방법.</t>
  </si>
  <si>
    <t>2541</t>
  </si>
  <si>
    <t>입력 에너지</t>
  </si>
  <si>
    <t>input energy</t>
  </si>
  <si>
    <t>계에 역학적으로 영향력을 미치는 외부로부터 들어오는 에너지.</t>
  </si>
  <si>
    <t>25411</t>
  </si>
  <si>
    <t>입력 지진파</t>
  </si>
  <si>
    <t>input earth-quake motion</t>
  </si>
  <si>
    <t>지진응답 해석시 진동계에 입력되는 지진파</t>
  </si>
  <si>
    <t>25412</t>
  </si>
  <si>
    <t>입면계획</t>
  </si>
  <si>
    <t>elevation, 立面計劃</t>
  </si>
  <si>
    <t>건축물의 외관을 계획하는 것. 평면의 내용을 입면에 반영하고 창의 크기, 입면의 재료 등을 결정하고 계획한다.</t>
  </si>
  <si>
    <t>25413</t>
  </si>
  <si>
    <t>입면도</t>
  </si>
  <si>
    <t>elevation, 立面圖</t>
  </si>
  <si>
    <t>건축물이나 사물의 외관을 수직면 위에 투영하여 나타낸 투상도. 정면, 배면, 측면의 각 면을 입면도로 표현할 수 있으며, 적절한 축적을 사용하여 나타낸다.</t>
  </si>
  <si>
    <t>25414</t>
  </si>
  <si>
    <t>입사</t>
  </si>
  <si>
    <t>incidence</t>
  </si>
  <si>
    <t>소리나 빛이 임의 면에 닿는 현상</t>
  </si>
  <si>
    <t>25418</t>
  </si>
  <si>
    <t>입사 광속</t>
  </si>
  <si>
    <t>incident luminous flux</t>
  </si>
  <si>
    <t>면에 입사하는 광속.</t>
  </si>
  <si>
    <t>25419</t>
  </si>
  <si>
    <t>겹침보</t>
  </si>
  <si>
    <t>built-up beam</t>
  </si>
  <si>
    <t>강구조에서 2개 이상의 부재를 상하로 겹친다음 접합하여 구조성능을 개선 한 보부재.</t>
  </si>
  <si>
    <t>2542</t>
  </si>
  <si>
    <t>입사파</t>
  </si>
  <si>
    <t>incident wave</t>
  </si>
  <si>
    <t>매질의 경계층에 입사되는 파동. 경계층에서 반사 또는 굴절됨.</t>
  </si>
  <si>
    <t>25421</t>
  </si>
  <si>
    <t>입상 물질</t>
  </si>
  <si>
    <t>25423</t>
  </si>
  <si>
    <t>입석</t>
  </si>
  <si>
    <t>극장, 열차 등에서 입석객을 위해 의자를 설치하지 않고 서 있을 수 있게 해놓은 자리.</t>
  </si>
  <si>
    <t>25425</t>
  </si>
  <si>
    <t>입식생활</t>
  </si>
  <si>
    <t>立式生活</t>
  </si>
  <si>
    <t>바닥에 앉거나 눕지 않고 의자 또는 침대를 사용하는 생활 방식</t>
  </si>
  <si>
    <t>25426</t>
  </si>
  <si>
    <t>입자 속도</t>
  </si>
  <si>
    <t>particle velocity</t>
  </si>
  <si>
    <t>매질 속의입자가 움직이는속도. 입자 변위의 순시값의 시간 미분으로 표시된다.</t>
  </si>
  <si>
    <t>25428</t>
  </si>
  <si>
    <t>겹침의 원리</t>
  </si>
  <si>
    <t>principle of superposition, -原理</t>
  </si>
  <si>
    <t>탄성상태의 어떤 구조체가 여러 가지 하중을 동시에 받고 있을 때, 상기 구조체 특정 단면에서 변형을 구하기 위해서 각각의 하중에 의한 상기 단면에서의 변형을 개별적으로 산출한 후, 이를 합산하여 전체하중에 의한 변형을 구하는 방법.</t>
  </si>
  <si>
    <t>2543</t>
  </si>
  <si>
    <t>입자형</t>
  </si>
  <si>
    <t>grain shape</t>
  </si>
  <si>
    <t>모래나 자갈 등 입자상 재료의 입자 형상. 원, 각, 편평 등으로 표시한다.</t>
  </si>
  <si>
    <t>25432</t>
  </si>
  <si>
    <t>입점</t>
  </si>
  <si>
    <t>standing point, 立點</t>
  </si>
  <si>
    <t>투시도의 원리에서 서 있는 지점.</t>
  </si>
  <si>
    <t>25433</t>
  </si>
  <si>
    <t>입주상량</t>
  </si>
  <si>
    <t>立柱上梁</t>
  </si>
  <si>
    <t>기둥을 세운 뒤 보와 마룻대를 올리는 것.</t>
  </si>
  <si>
    <t>25435</t>
  </si>
  <si>
    <t>입주식</t>
  </si>
  <si>
    <t>入住式</t>
  </si>
  <si>
    <t>건물 준공 후 입주할 때 올리는 의식.</t>
  </si>
  <si>
    <t>25436</t>
  </si>
  <si>
    <t>입주자</t>
  </si>
  <si>
    <t>入住者</t>
  </si>
  <si>
    <t>건축물 특히 주거건축물에 입주하여 사용하는 사용자.</t>
  </si>
  <si>
    <t>25437</t>
  </si>
  <si>
    <t>입중</t>
  </si>
  <si>
    <t>규구술(規矩術)의 용어. 안측 먹줄을 말한다. 추녀 옆면에 그은 둥근 도리의 중심선을 말한다. → 출중, 본중.</t>
  </si>
  <si>
    <t>25439</t>
  </si>
  <si>
    <t>겹판</t>
  </si>
  <si>
    <t>double plate, 重板</t>
  </si>
  <si>
    <t>접합‧보강을 위하여 주판(主板)에 겹쳐서 쓰는 판.</t>
  </si>
  <si>
    <t>2544</t>
  </si>
  <si>
    <t>입지 균형</t>
  </si>
  <si>
    <t>locational equilibrium</t>
  </si>
  <si>
    <t>입지경쟁모델에서 경쟁 주체가 입지를 변경하여도 이윤 증가가 없어 입지변경 동기가 없는 상태.</t>
  </si>
  <si>
    <t>25442</t>
  </si>
  <si>
    <t>입지 삼각형</t>
  </si>
  <si>
    <t>locational triangle</t>
  </si>
  <si>
    <t>2개의 원료산지, 1개의 소비시장으로 구성된 삼각형 모델을 통한 공장의 최적입지를 구하는 방법으로, 베버 (Weber, W.P.)의 공업입지론에서 제시한 이론.</t>
  </si>
  <si>
    <t>25443</t>
  </si>
  <si>
    <t>입지(이)론</t>
  </si>
  <si>
    <t>자원, 수송, 지가 등을 변수로 한 몇가지 가정에서, 기업, 공장 등의 경제 주체의 입지선택을 연역적으로 설명하는 이론.</t>
  </si>
  <si>
    <t>25445</t>
  </si>
  <si>
    <t>입지인자</t>
  </si>
  <si>
    <t>location factor, 立地因子</t>
  </si>
  <si>
    <t>특정 장소가 가진 경제적·지리적 요소 등에 의하여 입지적으로 얻게되는 비용절약상의 이익.</t>
  </si>
  <si>
    <t>25446</t>
  </si>
  <si>
    <t>입지조건</t>
  </si>
  <si>
    <t>site condition, 立地條件</t>
  </si>
  <si>
    <t>건축물이 들어설 대지가 가지고 있는 자연적, 인문적, 사회적 조건 및 주변 상황.</t>
  </si>
  <si>
    <t>25447</t>
  </si>
  <si>
    <t>입찰</t>
  </si>
  <si>
    <t>bid, tender, 入札</t>
  </si>
  <si>
    <t>일의 도급이나 물건의 매매에 있어서 경매하지 않고 다수의 희망자에게 가격을 써내어 경쟁하게 하는 경쟁 매매의 방법.</t>
  </si>
  <si>
    <t>25448</t>
  </si>
  <si>
    <t>경간</t>
  </si>
  <si>
    <t>clear span, 徑間</t>
  </si>
  <si>
    <t>① 교대 또는 교각 전면간의 거리. 기둥면과 기둥면 사이의 거리. 기둥 중심과 기둥중심 사이의 거리를 경간으로, 기둥면과 기둥면의 사이를 지칭할 때는 순경간(Clear Span)으로 구분하여 부르기도 한다 ② ⇨지간.</t>
  </si>
  <si>
    <t>2545</t>
  </si>
  <si>
    <t>입찰기간</t>
  </si>
  <si>
    <t>bidding period, 入札期間</t>
  </si>
  <si>
    <t>입찰공고일로부터 입찰일까지의 기간.</t>
  </si>
  <si>
    <t>25453</t>
  </si>
  <si>
    <t>입찰법</t>
  </si>
  <si>
    <t>tenders law, 入札法</t>
  </si>
  <si>
    <t>입찰에 관한 법률</t>
  </si>
  <si>
    <t>25455</t>
  </si>
  <si>
    <t>입찰서</t>
  </si>
  <si>
    <t>bid offer, bid tender, 入札書</t>
  </si>
  <si>
    <t>입찰에 관한 서류의 총칭.</t>
  </si>
  <si>
    <t>25456</t>
  </si>
  <si>
    <t>입찰수속</t>
  </si>
  <si>
    <t>biding procedure, tendering procedure, 入札手續</t>
  </si>
  <si>
    <t>입찰을 위해 진행되는 모든 과정</t>
  </si>
  <si>
    <t>25457</t>
  </si>
  <si>
    <t>입찰시각</t>
  </si>
  <si>
    <t>bid time, 入札時刻</t>
  </si>
  <si>
    <t>입찰서를 제출해야되는 정해진 마감시간</t>
  </si>
  <si>
    <t>25458</t>
  </si>
  <si>
    <t>입찰안내</t>
  </si>
  <si>
    <t>information for bidders, 入札案內</t>
  </si>
  <si>
    <t>입찰자를 위해 제공하는 정보</t>
  </si>
  <si>
    <t>25459</t>
  </si>
  <si>
    <t>경강</t>
  </si>
  <si>
    <t>hard steel, 硬鋼</t>
  </si>
  <si>
    <t>탄소함량이 높아 경도가 높은 강</t>
  </si>
  <si>
    <t>2546</t>
  </si>
  <si>
    <t>입찰안내서</t>
  </si>
  <si>
    <t>information for bidders, notice to bidders, instructions to bidders, 入札案內書</t>
  </si>
  <si>
    <t>입찰자에게 제공하는 정보를 담은 서류의 총칭</t>
  </si>
  <si>
    <t>25460</t>
  </si>
  <si>
    <t>입찰일</t>
  </si>
  <si>
    <t>bid date, bid time, 入札日</t>
  </si>
  <si>
    <t>입찰자가 입찰서를 제출해야되는 정해진 날짜</t>
  </si>
  <si>
    <t>25461</t>
  </si>
  <si>
    <t>입찰자</t>
  </si>
  <si>
    <t>tender, bidder, 入札者</t>
  </si>
  <si>
    <t>입찰에 참여하는 사람 혹은 단체</t>
  </si>
  <si>
    <t>25462</t>
  </si>
  <si>
    <t>입체</t>
  </si>
  <si>
    <t>立體</t>
  </si>
  <si>
    <t>삼차원의 공간에서 평면 혹은 곡면의 경계로 둘러싸인 부피를 갖는 부분</t>
  </si>
  <si>
    <t>25463</t>
  </si>
  <si>
    <t>입체 골조</t>
  </si>
  <si>
    <t>space frame</t>
  </si>
  <si>
    <t>⇨입체뼈대(＝).</t>
  </si>
  <si>
    <t>25464</t>
  </si>
  <si>
    <t>입체 교차</t>
  </si>
  <si>
    <t>three dimensional intersection; grade separated crossing</t>
  </si>
  <si>
    <t>둘 이상의 도로, 혹은 철도가 수직 방향으로 분리하여 교차하는 것. ↔평면교차.</t>
  </si>
  <si>
    <t>25465</t>
  </si>
  <si>
    <t>입체 주차장</t>
  </si>
  <si>
    <t>multistory parking space</t>
  </si>
  <si>
    <t>다층의 주차공간을 가진 주차시설. 자주식, 기계식 또는 두 가지를 병용하는 방식이 있다.</t>
  </si>
  <si>
    <t>25469</t>
  </si>
  <si>
    <t>경강선</t>
  </si>
  <si>
    <t>硬鋼線</t>
  </si>
  <si>
    <t>경강으로 만든 선재(線材)</t>
  </si>
  <si>
    <t>2547</t>
  </si>
  <si>
    <t>입체 환지</t>
  </si>
  <si>
    <t>multi level replotting</t>
  </si>
  <si>
    <t>토지 소유자에게 개발된 토지만을 부여하는 것이 아니라 건축물의 일부와 그 건축물이 있는 토지의 공유지분을 부여하는 것. 토지구획정리사업 및 도시개발사업 등에 있어서 과소 필지가 발생하지 안도록 하기 위하여 도입.</t>
  </si>
  <si>
    <t>25472</t>
  </si>
  <si>
    <t>입체각</t>
  </si>
  <si>
    <t>solid angle</t>
  </si>
  <si>
    <t>공간에서 점 O를 끝점으로 하는 반선분 OA가 점 O를 중심으로 한 바퀴 회전하였을 때 생기는 입체를 반지름이 1인 구면으로 잘라 생기는 곡면의 넓이로 나타내는 회전의 양. 공간상의 확산을 표시하는 지표. 한 점에서의 예상 확산을 여기까지 거리의 제곱으로 나눈 값. 단위는 스테라디안(sr).</t>
  </si>
  <si>
    <t>25473</t>
  </si>
  <si>
    <t>입체각 투사도</t>
  </si>
  <si>
    <t>orthographic projection diagram</t>
  </si>
  <si>
    <t>입체각 투사의 법칙에 의해 면광원을 포함한 입체각을 단위구(球)로 잘라내어 수조면(受照面)에 정사영한 그림.</t>
  </si>
  <si>
    <t>25474</t>
  </si>
  <si>
    <t>입체각 투사율</t>
  </si>
  <si>
    <t>configuration factor</t>
  </si>
  <si>
    <t>면광원에 의한 수조점의 조도 E(lx)의 광원 광속 발산도 M(lm/m²)에 대한 비 c(E=c·M).</t>
  </si>
  <si>
    <t>25475</t>
  </si>
  <si>
    <t>입체각 투사의 법칙</t>
  </si>
  <si>
    <t>law of orthographic projection</t>
  </si>
  <si>
    <t>등휘도 완전 확산면 광원에 의하여 생기는 조도 또는 면의 열원에 의하여 받는 어느 점의 복사 수열량을 구하는법칙.</t>
  </si>
  <si>
    <t>25476</t>
  </si>
  <si>
    <t>입체각투사율</t>
  </si>
  <si>
    <t>ratio of solid angle projection, 立體角投射率</t>
  </si>
  <si>
    <t>입체각투사의 법칙에 의해 얻어진 정투사면적과 반지름인 원의 면적과의 비율</t>
  </si>
  <si>
    <t>25477</t>
  </si>
  <si>
    <t>입체감</t>
  </si>
  <si>
    <t>cubic effect, 立體感</t>
  </si>
  <si>
    <t>평면적 조형구성에서 안길이나 깊이 등을 인식하여 입체적으로 느껴지는 인상</t>
  </si>
  <si>
    <t>25478</t>
  </si>
  <si>
    <t>경거</t>
  </si>
  <si>
    <t>departure, 經距</t>
  </si>
  <si>
    <t>특정 측선을 직각 좌표 선상에 위치시키고 이를 동서축 선상으로 투영했을 때의 길이</t>
  </si>
  <si>
    <t>2548</t>
  </si>
  <si>
    <t>입체구조</t>
  </si>
  <si>
    <t>space structure, 立體構造</t>
  </si>
  <si>
    <t>① 모든 부재가 동일면 내에 있지 않은 구성의 골조. ② 그 형식에 의해서 입체트러스‧입체라멘 등이 됨.</t>
  </si>
  <si>
    <t>25480</t>
  </si>
  <si>
    <t>입체기하학</t>
  </si>
  <si>
    <t>立體幾何學</t>
  </si>
  <si>
    <t>공간에 있는 점‧직선‧각‧곡선‧평면‧곡면‧입체 또는 그들의 집합(集合)으로 된 도형(圖形)을 연구대상으로 하는 기하학.</t>
  </si>
  <si>
    <t>25481</t>
  </si>
  <si>
    <t>입체도법</t>
  </si>
  <si>
    <t>立體圖法</t>
  </si>
  <si>
    <t>투상도법 혹은 투영도법과 같은 의미</t>
  </si>
  <si>
    <t>25482</t>
  </si>
  <si>
    <t>입체도학</t>
  </si>
  <si>
    <t>descriptive solid geometry, practical solid geometry, 立體圖學</t>
  </si>
  <si>
    <t>3차원 공간에 존재하는 도형 또는 입체를 2차원 평면에 나타내는 방법을 연구하는 학문</t>
  </si>
  <si>
    <t>25483</t>
  </si>
  <si>
    <t>입체디자인</t>
  </si>
  <si>
    <t>three dimensional design, 立體－</t>
  </si>
  <si>
    <t>3차원적인 조형 표현에 의한 디자인. 건축, 공예, 실내장식, 전시디자인 등 다양한 디자인 분야를 포함하는 개념이다.</t>
  </si>
  <si>
    <t>25484</t>
  </si>
  <si>
    <t>입체라멘</t>
  </si>
  <si>
    <t>立體rahmen</t>
  </si>
  <si>
    <t>① 라멘구조물중 합성라멘과 평면라멘 외의 라멘구조물. ② ⇨라멘. ③ ⇨입체트러스.</t>
  </si>
  <si>
    <t>25485</t>
  </si>
  <si>
    <t>입체뼈대</t>
  </si>
  <si>
    <t>space frame, 立體骨格</t>
  </si>
  <si>
    <t>부재를 입체적으로 구성한 뼈대.</t>
  </si>
  <si>
    <t>25486</t>
  </si>
  <si>
    <t>입체음</t>
  </si>
  <si>
    <t>stereophonic sound</t>
  </si>
  <si>
    <t>[1]입체 음향(둘 이상의 스피커를 사용하여 원음(原音)의 음색뿐만 아니라 방향감이나 거리감 따위도 재생한 음향). 평면적 확산에 안길이를 더한 3차원적인 소리의 확산을 느끼게 해서, 방향감 · 원근감 · 임장감 등이 얻어지는 소리. [2] 2계통이상의 수음 · 녹음 · 전송 · 재생계를 통해서 음장 내에 재생, 청취되는 소리. 보통 스테레오음으로 일컬어진다.</t>
  </si>
  <si>
    <t>25487</t>
  </si>
  <si>
    <t>입체조</t>
  </si>
  <si>
    <t>立體彫</t>
  </si>
  <si>
    <t>입체적으로 제작하는 조각의 한 방법으로 환조라고도 한다. 양각이나 음각이 재료의 한쪽 면만 쓰는데 반해 입체조는 앞과 뒤 또는 양 옆에서도 볼 수 있도록 조각한 것이다.</t>
  </si>
  <si>
    <t>25488</t>
  </si>
  <si>
    <t>입체트러스</t>
  </si>
  <si>
    <t>space truss, 立體－</t>
  </si>
  <si>
    <t>각 재가 입체적으로 조합되어 이것을 단위 평면골조로 분해하기 어려운 트러스.</t>
  </si>
  <si>
    <t>25489</t>
  </si>
  <si>
    <t>경계 구조</t>
  </si>
  <si>
    <t>boundary structure</t>
  </si>
  <si>
    <t>셸 구조, 막 구조, 케이블 네트 구조 등에서 외주부에 생기는 힘(특히 수평력)을 처리하기 위한 지지 구조. 돔 구조의 경우, 외주부의 경계구조에는 인장력이 걸린다.</t>
  </si>
  <si>
    <t>2549</t>
  </si>
  <si>
    <t>입체파</t>
  </si>
  <si>
    <t>cubism, 立體派</t>
  </si>
  <si>
    <t>피카소와 브라크에 의하여 20세 초의 회화운동. 감정과 정서를 중시하는 야수파와는 달리 이성을 중시하는 주지주의에 기반을 둔 예술운동으로 근대회화의 출발점으로 인정된다.</t>
  </si>
  <si>
    <t>25490</t>
  </si>
  <si>
    <t>입체화조명</t>
  </si>
  <si>
    <t>↔균일조명.</t>
  </si>
  <si>
    <t>25491</t>
  </si>
  <si>
    <t>입평</t>
  </si>
  <si>
    <t>立坪</t>
  </si>
  <si>
    <t>부피를 나타내는 단위 중 하나. 1입평은 가로, 세로, 높이를 각각 여섯자로 쌓아올린 더미의 부피.</t>
  </si>
  <si>
    <t>25493</t>
  </si>
  <si>
    <t>입피</t>
  </si>
  <si>
    <t>入皮</t>
  </si>
  <si>
    <t>목재의 일부에 남아 있는 작은 면적의 수피를 가리킨다. 판자로 할 경우에 보기 싫은 상한 수피를 특히 입피라고 한다.</t>
  </si>
  <si>
    <t>25494</t>
  </si>
  <si>
    <t>입형</t>
  </si>
  <si>
    <t>grain shape, 粒形</t>
  </si>
  <si>
    <t>흙 입자의 형태</t>
  </si>
  <si>
    <t>25495</t>
  </si>
  <si>
    <t>입형 보일러</t>
  </si>
  <si>
    <t>立型boiler</t>
  </si>
  <si>
    <t>① 보일러 본체가 원통형(圓筒形)이고, 이것을 똑바로 설치하여 사용하는 보일러의 총칭. ② 보일러의 종류(⇦)중 동(胴)의 길이방향의 축심(軸心)이 수직으로 된 것의 하나. ③ 예：입횡관(立橫管) (입형 횡관식) 보일러‧입연관(立煙管)보일러‧코크란 보일러 등. ④ 사용압력：5～7kg/cm². ⑤ 특징 ：설비비저렴‧구조간단‧취급용이‧좁은 면적에 설치, 벽돌쌓기 할 필요 없이 바로 마룻바닥 위의 설치에 사용해도 지장이 없음.</t>
  </si>
  <si>
    <t>25496</t>
  </si>
  <si>
    <t>입화면</t>
  </si>
  <si>
    <t>picture plane, 立畵面</t>
  </si>
  <si>
    <t>정투영법으로 직교하는 화면 중 수직인 것. 입화면에 투영된 것을 입면도라고 한다..</t>
  </si>
  <si>
    <t>25497</t>
  </si>
  <si>
    <t>입회</t>
  </si>
  <si>
    <t>다수의 사람이 동일지역에 들어가서 채초, 방목, 목재생산 등을 공동으로 수행하여 이익을 얻는 것.</t>
  </si>
  <si>
    <t>25498</t>
  </si>
  <si>
    <t>I형강</t>
  </si>
  <si>
    <t>I section steel</t>
  </si>
  <si>
    <t>I형의 단면의 압연 형강.</t>
  </si>
  <si>
    <t>255</t>
  </si>
  <si>
    <t>경계 바닥</t>
  </si>
  <si>
    <t>party slab</t>
  </si>
  <si>
    <t>집합 주택에서 위 아래로 적층된 주호들을 구분하는 수평면 즉 바닥을 말한다.</t>
  </si>
  <si>
    <t>2550</t>
  </si>
  <si>
    <t>입회 임야</t>
  </si>
  <si>
    <t>입회권의 목적으로 규정되어 있는 임야로, 일정지역의 주민이 오랜 관습하에 공동으로 관리하여 채초, 방목, 목재생산 등에 이용한 임야.</t>
  </si>
  <si>
    <t>25500</t>
  </si>
  <si>
    <t>입회권</t>
  </si>
  <si>
    <t>(the right of) common</t>
  </si>
  <si>
    <t>일정 지역의 주민이 특정한 산림, 어장 등을 공동이용 할 수 있는 관습상의 권리.</t>
  </si>
  <si>
    <t>25501</t>
  </si>
  <si>
    <t>잉글리시스패너</t>
  </si>
  <si>
    <t>english spanner</t>
  </si>
  <si>
    <t>① 입의 폭을 조절할 수 있는 스패너. ② 롤렛을 단 손잡이를 손가락으로 돌려 입의 한쪽 턱을 이동시킴.</t>
  </si>
  <si>
    <t>25502</t>
  </si>
  <si>
    <t>잉글리시쌓기</t>
  </si>
  <si>
    <t>25503</t>
  </si>
  <si>
    <t>잉여력</t>
  </si>
  <si>
    <t>redundant force, 剩餘力</t>
  </si>
  <si>
    <t>구조상의 여유내력. 부정정 구조물에서 제거되어도 건물의 상태가 안정을 유지할 수 있는 반력 및 응력. 부정정 구조물 해석시 정정구조물을 바탕으로 해석 할때, 미지의 값으로 변환시킨 응력 및 반력.</t>
  </si>
  <si>
    <t>25504</t>
  </si>
  <si>
    <t>잉여부재</t>
  </si>
  <si>
    <t>redundant member, 剩餘部材</t>
  </si>
  <si>
    <t>부정정 구조물에서, 정정구조에 비해 부정정 차수만큼 가지는 여분의 부재. (트러스 구조물의 안정성을 위해 주로 사용)</t>
  </si>
  <si>
    <t>25505</t>
  </si>
  <si>
    <t>잉킹</t>
  </si>
  <si>
    <t>inking</t>
  </si>
  <si>
    <t>연필로 그린 원도 위에 다시 먹물로 그리는 것</t>
  </si>
  <si>
    <t>25508</t>
  </si>
  <si>
    <t>자</t>
  </si>
  <si>
    <t>ruler, 尺</t>
  </si>
  <si>
    <t>① 공간적인 길이나 높이를 재는데 쓰이는 측정기구. ②푼(分)이나 센티미터‧밀리미터 등의 눈금을 새겨서 가늠하게 만들었으며 대자‧쇠자‧접자‧줄자‧곧은자‧직각자‧곱자 등이 있음. ③ 재료로서 대나무‧강철 등이 쓰이지만 판금용에는 주로 강철제가 사용. ④ 곧은자는 100cm, 30cm 등의 길이로 된 것이 많이 쓰임. ⑤ 치수재기‧치수옮기기‧선긋기 등에 사용. ⑥ ＝잣대.</t>
  </si>
  <si>
    <t>25509</t>
  </si>
  <si>
    <t>자 규준대</t>
  </si>
  <si>
    <t>ruler ; screed, -規準臺</t>
  </si>
  <si>
    <t>① 선을 긋거나 각도를 재기 위해 사용되는 제도 용구.  ② 컴퍼스, 곡자에 쓰이는 막대자 종류. ③ 미장 공사에서 마름각(능선)을 곧바로 하기 위한 가이드 판. ④ 미장 공사에서 평면의 요철을 평평하게 깎아 고르기 위한 판. ⑤ 각종 공사에서 위치나 각도를 결정하거나 모양을 정리하기 위해 사용하는 도구, 또는 근거로 하는것. ⑥ = 마중선.</t>
  </si>
  <si>
    <t>25510</t>
  </si>
  <si>
    <t>자가 발전 설비</t>
  </si>
  <si>
    <t>engine driven generator ; premises generator installation ; inhouse power generating station, 自家發電設備</t>
  </si>
  <si>
    <t>자가용 원동기로 전기를 생산하는 전력설비. 정전시에 비치하는 비상용 발전기도 포함한다. 전력 회사가 전력 공급용으로 설치하는 것은 사업용 발전 설비로 일컬어진다. 일반적인 전기 소비자에게 전력을 공급하지 않는다. (=자가용 발전 설비)</t>
  </si>
  <si>
    <t>세화51.9%</t>
  </si>
  <si>
    <t>25511</t>
  </si>
  <si>
    <t>자가용 발전 설비</t>
  </si>
  <si>
    <t>inhouse power generating station, 自家用發電設備</t>
  </si>
  <si>
    <t>25515</t>
  </si>
  <si>
    <t>자가용 변전소</t>
  </si>
  <si>
    <t>house substation, 自家用變電所</t>
  </si>
  <si>
    <t>고압으로 받은 전력을 사용하기 적합한 전압으로 변압(變壓)하는 시설을 전력 이용자가 사용 장소에 직접 설치한변전소. 일반적으로 수전·배전 설비도 병설된다.</t>
  </si>
  <si>
    <t>25516</t>
  </si>
  <si>
    <t>자갈</t>
  </si>
  <si>
    <t>gravel, 砂利</t>
  </si>
  <si>
    <t>No.4체에 남는 골재로 암석이 자연적으로 붕괴 마모되어 생성된것으로 화학적 변화를 받지 않는 광물의 파편. 그 형상은 둥근 것, 다소 모난 것, 모난 것 등의 비점착성 입상체이며, 입자간의 점착력은 없고 마찰저항력으로 입자의 위치가 유지되어 있음.</t>
  </si>
  <si>
    <t>25517</t>
  </si>
  <si>
    <t>자갈 누름</t>
  </si>
  <si>
    <t>protective gravel layer</t>
  </si>
  <si>
    <t>방수층 위에 입자형 20~40mm의 자갈을 두께 50~60mm 정도 깔아서 방수층을 눌러 보호하는 층.</t>
  </si>
  <si>
    <t>25518</t>
  </si>
  <si>
    <t>자갈 지정</t>
  </si>
  <si>
    <t>gravel foundation</t>
  </si>
  <si>
    <t>지지 지반과 직접 기초, 말뚝 기초의 기초 슬래브, 기초보 또는 흙바닥 콘크리트 사이에 다져서 만든 자갈 깔기.</t>
  </si>
  <si>
    <t>25519</t>
  </si>
  <si>
    <t>경계 요소법</t>
  </si>
  <si>
    <t>2552</t>
  </si>
  <si>
    <t>자갈기초</t>
  </si>
  <si>
    <t>① 파기 밑에 자갈을 두께 6cm 가량 깔고, 큰 달고로써 때려 다진 층(기초). ② 파기 밑이 굳은 진흙이면 그 자체로써 충분한 내력을 가질 수 있으나, 파기가 끝난 후 기후의 변화에 따라서 표면에 균열이 생김. ③ 이 기초는 이러한 결점을 없애기 위해 만드는 것이므로 달고질이 끝나는 대로 곧 기초콘크리트를 부어넣을 필요가 있음. ④ 자갈지정.</t>
  </si>
  <si>
    <t>25520</t>
  </si>
  <si>
    <t>자갈다짐</t>
  </si>
  <si>
    <t>① 자갈로 다짐한 지정. ② ⇨자갈지정.</t>
  </si>
  <si>
    <t>25521</t>
  </si>
  <si>
    <t>자갈분</t>
  </si>
  <si>
    <t>gravel fraction</t>
  </si>
  <si>
    <t>흙 속에 포함되는 입자 지름이 2mm 이상 75mm 이하의 흙입자.</t>
  </si>
  <si>
    <t>25522</t>
  </si>
  <si>
    <t>자갈지정</t>
  </si>
  <si>
    <t>① 무른 지층의 흙을 파내고 자갈을 다져넣어 지반을 튼튼히 하는 지정. ② 지정의 경우 굳은 지반에 잡석다짐 등으로 하면 지표면을 무르게 할 우려가 있을 때에 밑창콘크리트를 평평하게 고른다는 의미와 방습‧배수의 정도를 고려하고 또한 그 방면으로 쓰임. ③ 두께 6～12cm로 자갈깔기를 하고 위에는 잔자갈을 사춤으로 펴고 평평하게 다진 위에 기초 또는 밑창콘크리트를 부어넣은 것임.</t>
  </si>
  <si>
    <t>25523</t>
  </si>
  <si>
    <t>자갈채취장</t>
  </si>
  <si>
    <t>gravel pit, -採取場</t>
  </si>
  <si>
    <t>자갈을 채취할 수 있는 곳(장소).</t>
  </si>
  <si>
    <t>25524</t>
  </si>
  <si>
    <t>자갈층</t>
  </si>
  <si>
    <t>gravel stratum, -層</t>
  </si>
  <si>
    <t>자갈이 쌓여 이룬 지층.</t>
  </si>
  <si>
    <t>25525</t>
  </si>
  <si>
    <t>자갈판</t>
  </si>
  <si>
    <t>pebble pool</t>
  </si>
  <si>
    <t>자갈을 평평하게 깔아놓은 마당.</t>
  </si>
  <si>
    <t>25526</t>
  </si>
  <si>
    <t>자갈포장</t>
  </si>
  <si>
    <t>gravel paving, -鋪裝</t>
  </si>
  <si>
    <t>자갈로 포장한 것.</t>
  </si>
  <si>
    <t>25527</t>
  </si>
  <si>
    <t>자경성</t>
  </si>
  <si>
    <t>self-hardening, 自硬性</t>
  </si>
  <si>
    <t>시멘트가 물과 혼합하여 상온에서 경화됨과 같이, 조형 후 상온에 방치하는 것만으로도 경화하는 성질.</t>
  </si>
  <si>
    <t>25529</t>
  </si>
  <si>
    <t>자국</t>
  </si>
  <si>
    <t>톱질‧자귀질 등의 깎아낸 자리가 남아 있는 것. 또는 어떤 것에 의하여 원래의 상태가 달라진 흔적</t>
  </si>
  <si>
    <t>25530</t>
  </si>
  <si>
    <t>자귀</t>
  </si>
  <si>
    <t>adze ; hatchet</t>
  </si>
  <si>
    <t>①나무를 깎고 다듬는데 쓰는 연장. ② 직접 손의 힘으로 가공하는 도끼의 일종. ③ ＝까뀌.</t>
  </si>
  <si>
    <t>25531</t>
  </si>
  <si>
    <t>자귀 눈깎기</t>
  </si>
  <si>
    <t>자귀에 의해 목재 표면을 깎아 마무리하는 것, 또는 그 마무리 상태. 자귀 박리라고도 한다.</t>
  </si>
  <si>
    <t>25532</t>
  </si>
  <si>
    <t>자귀밥</t>
  </si>
  <si>
    <t>자귀로 깎을 때에 생겨나는 나뭇조각.</t>
  </si>
  <si>
    <t>25533</t>
  </si>
  <si>
    <t>자귀벌</t>
  </si>
  <si>
    <t>hewn square cutting with adz</t>
  </si>
  <si>
    <t>원목을 자귀로 대강 다듬어 제재한 목재.</t>
  </si>
  <si>
    <t>25534</t>
  </si>
  <si>
    <t>자귀자국</t>
  </si>
  <si>
    <t>자귀로 다듬은 자리가 나타나 있는 것.</t>
  </si>
  <si>
    <t>25535</t>
  </si>
  <si>
    <t>자귀질</t>
  </si>
  <si>
    <t>자귀로 나무를 깎아 다듬는 일.</t>
  </si>
  <si>
    <t>25536</t>
  </si>
  <si>
    <t>자극</t>
  </si>
  <si>
    <t>stimulus, 刺戟</t>
  </si>
  <si>
    <t>[1] 수용기(受容器)에 작용하여 어떤 반응을 일으키게 하는 물리적 에너지. [2] 생리에 관한 색용어.</t>
  </si>
  <si>
    <t>25537</t>
  </si>
  <si>
    <t>자극 함수</t>
  </si>
  <si>
    <t>participation function ; modal participation function, 刺戟函數</t>
  </si>
  <si>
    <t>여러 개의 자유도를 갖는 진동계가 진동 외란에 대하여 선형 진동할 때, 각 차(次)의 고유 진동이 자극되는 비율을 표시하는 함수.</t>
  </si>
  <si>
    <t>25539</t>
  </si>
  <si>
    <t>경계 조건</t>
  </si>
  <si>
    <t>boundary condition</t>
  </si>
  <si>
    <t>구조체의 구조해석에 있어 지지점 또는 경계부에서의 지지조건</t>
  </si>
  <si>
    <t>2554</t>
  </si>
  <si>
    <t>자극순도</t>
  </si>
  <si>
    <t>excitation purity, 刺戟純度</t>
  </si>
  <si>
    <t>①색도도에서 기준점으로부터 샘플 색도점까지의 거리와 같은 선 상의 기준점에서 스펙트럼 궤적 상에 위치한 점까지의 거리의 비.  ② %로 나타냄. ③ 측색에 관한 색용어.</t>
  </si>
  <si>
    <t>기문당49.5%</t>
  </si>
  <si>
    <t>25540</t>
  </si>
  <si>
    <t>자극역</t>
  </si>
  <si>
    <t>stimulus limen ; stimulus threshold, 刺戟域</t>
  </si>
  <si>
    <t>① 외부의자극을 받아 감각하는 범위. ② 심리에 관한 색용어.</t>
  </si>
  <si>
    <t>25541</t>
  </si>
  <si>
    <t>자금</t>
  </si>
  <si>
    <t>money, 資金</t>
  </si>
  <si>
    <t>자본이 되는 금전 혹은 특정한 목적에 쓰이는 돈</t>
  </si>
  <si>
    <t>25542</t>
  </si>
  <si>
    <t>자금 조달 계획</t>
  </si>
  <si>
    <t>financing plan, 資金調達計劃</t>
  </si>
  <si>
    <t>필요한 자금을 어떻게 조달할 것인가에 대한 계획</t>
  </si>
  <si>
    <t>25543</t>
  </si>
  <si>
    <t>자기</t>
  </si>
  <si>
    <t>porcelain, 磁器</t>
  </si>
  <si>
    <t>① 자기는 점토‧석영‧장석‧도석 등을 원료로 사용하여 적당한 비율로 배합한 다음, 높은 온도로 가열하여 유리화될 때까지 충분히 구워 굳힌 것. ② 대개 흰색 유리질로서 반투명하며, 흡수성이 없고, 기계적 강도가 크며, 때리면 맑은 소리를 낸다. 또 부도체로서 화학적 내식성 및 내열성이 커 타일‧위생도기 등을 만듦. ③ 유약으로는 석회유‧활석유 등을 주로 사용.</t>
  </si>
  <si>
    <t>25544</t>
  </si>
  <si>
    <t>자기 변형</t>
  </si>
  <si>
    <t>self-strain, 自己變形</t>
  </si>
  <si>
    <t>온도 변화에 의한 신축, 콘크리트의 경화, 건조 수축 등에 의해 구조물이나 부재에 생기는 변형.</t>
  </si>
  <si>
    <t>25545</t>
  </si>
  <si>
    <t>자기 변형 응력</t>
  </si>
  <si>
    <t>self-strain stress, 自己變形應力</t>
  </si>
  <si>
    <t>자기 변형에 의해 생기는 응력.</t>
  </si>
  <si>
    <t>25546</t>
  </si>
  <si>
    <t>자기 사이펀 작용</t>
  </si>
  <si>
    <t>self siphonage, 自己-作用</t>
  </si>
  <si>
    <t>위생 기구에 설치된 트랩에서, 배수시에 생기는 사이펀 작용에 의해 트랩봉수의 전부 또는 일부가 빨려나와 봉수가 파괴되는 현상</t>
  </si>
  <si>
    <t>25547</t>
  </si>
  <si>
    <t>자기 상관 함수</t>
  </si>
  <si>
    <t>auto-correlation function, 自己相關函數</t>
  </si>
  <si>
    <t>어떤 현상이 일정 시간 어긋남을 가지고 관련성을 갖는 정도를 나타내는 값. 어긋난 시간의 함수. 지진파 등의 주파수 분석에 사용된다.</t>
  </si>
  <si>
    <t>25549</t>
  </si>
  <si>
    <t>자기 소화성</t>
  </si>
  <si>
    <t>self-extinguishing ; self-extinguishability, 自己消火性</t>
  </si>
  <si>
    <t>25550</t>
  </si>
  <si>
    <t>자기 실드</t>
  </si>
  <si>
    <t>magnetic shielding, 磁氣-</t>
  </si>
  <si>
    <t>투자율이 높은 재료로 발생원을 둘러싸거나 닫힌 공간을 만들어 자기의 영향을 차단하는 것. →전자기 실드.</t>
  </si>
  <si>
    <t>25551</t>
  </si>
  <si>
    <t>자기기압계</t>
  </si>
  <si>
    <t>recording barometer, 自記氣壓計</t>
  </si>
  <si>
    <t>기압의 변화를 자동적으로 기록하는 장치의 기압계. 바늘 대신에 펜을 달아서 저절로 돌아가는 원통의 종이 위에 시시각각으로기압을 기록하도록 되어 있다.</t>
  </si>
  <si>
    <t>25554</t>
  </si>
  <si>
    <t>자기불기</t>
  </si>
  <si>
    <t>25556</t>
  </si>
  <si>
    <t>자기쏠림</t>
  </si>
  <si>
    <t>magnetic blow, 磁器－</t>
  </si>
  <si>
    <t>① 아크용접 시에 전류가 만드는 자계 때문에 아크가 쏠려서 문란해지는 현상. ② 직류의 경우 특히 현저하게 나타나며, 200Amp 이상이 되면 더욱 심해져서 용접작업에 방해되는 경우가 있음. 쌍극용접과 같이 두 개의 아크가 접근하여 동시에 발생하고 있으면 상호작용해서 두 아크의 전류위상(位相)에 따라서 자기쏠림의 정도가 변화함. ③ ＝자기불기.</t>
  </si>
  <si>
    <t>25557</t>
  </si>
  <si>
    <t>자기질 타일</t>
  </si>
  <si>
    <t>porcelain tile, 磁器質-</t>
  </si>
  <si>
    <t>바탕의 흡수율이 1% 이하의 타일. 유약을 바른 타일 등 2종류가 있다. 외벽이나 바닥으로 사용한다.</t>
  </si>
  <si>
    <t>25558</t>
  </si>
  <si>
    <t>자기질타일</t>
  </si>
  <si>
    <t>porcelain tile, 磁器質－</t>
  </si>
  <si>
    <t>소지(素地)가 자기질이고 흡수성이 거의 없는 타일.</t>
  </si>
  <si>
    <t>25559</t>
  </si>
  <si>
    <t>경계벽</t>
  </si>
  <si>
    <t>party wall, 境界壁</t>
  </si>
  <si>
    <t>상호 인접한 건물의 경계를 형성하는 벽 또는 공동 주택 등에서 수평방향으로 주거를 분할하는 벽을 말한다.</t>
  </si>
  <si>
    <t>2556</t>
  </si>
  <si>
    <t>자기차단기</t>
  </si>
  <si>
    <t>magnetic circuit breaker, 磁氣遮斷器</t>
  </si>
  <si>
    <t>① 주로 3.3～11kV의 전로에서 사용하는 차단기의 일종. ②차단할 때의 아크 방전을 자기장과 전류와의 상호 작용으로 끄게 만든 것으로 큰 전력을 다루는 곳에서 널리 쓰인다.</t>
  </si>
  <si>
    <t>25560</t>
  </si>
  <si>
    <t>자꺾음</t>
  </si>
  <si>
    <t>① 물매를 잡을 때 수평길이에 대하여 수직으로 꺾어 올리는 높이를 치수로 나타내는 일. ② 목수의 규구법에서 직선과 90°각도 수직으로 세우는 것. 또는 그 수직선. 네차자꺾음. 한자꺾음 등. ③ 수평길이 1자(一尺)에 대하여 수직높이 1자로 잡는 일. 45°각도를 내는 일.</t>
  </si>
  <si>
    <t>25561</t>
  </si>
  <si>
    <t>자꺾음물매</t>
  </si>
  <si>
    <t>수평길이 1자에 대하여 수직으로 꺾어 올려 1자를 잡은 삼각형의 사변의 경사도 45°의 물매.</t>
  </si>
  <si>
    <t>25562</t>
  </si>
  <si>
    <t>자꺾음장예</t>
  </si>
  <si>
    <t>수평길이 한 자에 대하여 수직높이 1자로 잡은 경사.</t>
  </si>
  <si>
    <t>25563</t>
  </si>
  <si>
    <t>자납식 공조기</t>
  </si>
  <si>
    <t>self contained type air conditioner, 自納式空調器</t>
  </si>
  <si>
    <t>개별식 공기조화기 내부에 냉동기를 포함한,기계 장치를 이용하여 공기 상태를 보건에 알맞게 조절하는 기구.</t>
  </si>
  <si>
    <t>25564</t>
  </si>
  <si>
    <t>자납유닛공기조화</t>
  </si>
  <si>
    <t>自納-空氣調和</t>
  </si>
  <si>
    <t>① 냉동기를 내장한 공기조화방법. ② 상치형과 창걸이형이 있음. ③ 상치형은 소규모 사무실이나 상점‧식당‧다방 등에 쓰이며 그 용량이  26～260m²까지 가능하다. ④ 창걸이형은 주택‧사무실‧호텔의 객실 등 보통 단독냉방을 할 때 쓰이고 콘센트만 있으면 되며 운전이 쉽고 관리가 용이함.  ⑤ 설치가 가능하고 간단하며 물의 배관과 전기배선만 하면 됨.</t>
  </si>
  <si>
    <t>기문당39.9%</t>
  </si>
  <si>
    <t>25565</t>
  </si>
  <si>
    <t>자네치장여</t>
  </si>
  <si>
    <t>尺四寸長餘</t>
  </si>
  <si>
    <t>① 자꺾음을수평 한 자(一尺)에 대하여 수직으로 꺾어 올려서 네 치(四寸) 높이로 잡는 일. ② 1자각 정방형의 대각선 길이를 단위로 하는 말. 곧 ｢＝1.4142……자 길이 남짓｣하다는 뜻. 변하여 치(寸)로 말할 때는 십사장여(十四長餘)라고도 함. 현대 곡척의 뒤 자눈금에 해당. 자네치장여＝자＝1.4142135…자.</t>
  </si>
  <si>
    <t>25566</t>
  </si>
  <si>
    <t>자단</t>
  </si>
  <si>
    <t>red sandal wood, 紫檀</t>
  </si>
  <si>
    <t>① 콩과의 상록낙엽활엽교목. ②인도 및 스리랑카가 원산. 대만‧필리핀 등지에 분포. ③ 재목이 단단하고 심재는 암홍자색을 띠며 아름답고 구조재‧가구재‧장식재로 쓰임. ④ 학명：pterocarpus santalinus.</t>
  </si>
  <si>
    <t>25567</t>
  </si>
  <si>
    <t>자도</t>
  </si>
  <si>
    <t>profile sketch</t>
  </si>
  <si>
    <t>외관을 표시한 그림의 총칭. 입면도를 의미한다.</t>
  </si>
  <si>
    <t>25568</t>
  </si>
  <si>
    <t>자동 가스 절단</t>
  </si>
  <si>
    <t>automatic gas cutting</t>
  </si>
  <si>
    <t>가스 절단 토치를 구동장치를 갖춘 대차 또는 기계에 설치하여 자동적으로 행하는 절단.</t>
  </si>
  <si>
    <t>25569</t>
  </si>
  <si>
    <t>자동 개폐기</t>
  </si>
  <si>
    <t>automatic switch</t>
  </si>
  <si>
    <t>시각, 명암, 물탱크의 가득참 등의 소정의 조건이 생길 때 자동적으로 열고 닫는 동작을 하는 개폐기.자동개폐장치라고도 한다. 자동 제어, 원격 제어에서 널리 사용된다.</t>
  </si>
  <si>
    <t>25570</t>
  </si>
  <si>
    <t>자동 경보 밸브</t>
  </si>
  <si>
    <t>alarm valve</t>
  </si>
  <si>
    <t>스프링클러 설비의 유수 검지 장치의 일종. 폐쇄형 스프링클러 헤드, 일제 개방 밸브 또는 그 밖의 밸브가 개방했을 때, 그  압력 저하에 의하여 가압수를 이차 측으로 유출하고 동시에경보를 발하는밸브이다.  (=얼람 밸브)</t>
  </si>
  <si>
    <t>25571</t>
  </si>
  <si>
    <t>자동 못박기 기계</t>
  </si>
  <si>
    <t>nailing machine</t>
  </si>
  <si>
    <t>컴프레서에 의해서 압축된 공기의 힘 둥을 사용하여 못을 박아 넣는 기계.</t>
  </si>
  <si>
    <t>25573</t>
  </si>
  <si>
    <t>자동 용접</t>
  </si>
  <si>
    <t>automatic arc welding</t>
  </si>
  <si>
    <t>용접봉을 자동적으로 송출하면서 항시 조작하지 않아도 연속적으로 용접이 진행되는 장치를 사용해서 실시하는 용접.</t>
  </si>
  <si>
    <t>세화64.2%</t>
  </si>
  <si>
    <t>25574</t>
  </si>
  <si>
    <t>자동 전화 교환 설비</t>
  </si>
  <si>
    <t>automatic telephone exchange (system)</t>
  </si>
  <si>
    <t>전화통화의 발신 측과 착신 측의 통화로를 발신 번호로자동설정하여 통화를 가능하게 하는설비.자동 교환기를 주요기기로 하는 설비이다. →PBX.</t>
  </si>
  <si>
    <t>25575</t>
  </si>
  <si>
    <t>자동 점멸기</t>
  </si>
  <si>
    <t>밝기나 열선 등의 감지 장치나 시한장치 등에 의해 자동적으로 작동하는 스위치.  황화카드뮴의 광도전 셀(光導電cell)의 저항값이 밝기에 따라 바뀌는 것을 이용하여 점등 회로를 개폐하게 되어 있다.</t>
  </si>
  <si>
    <t>25576</t>
  </si>
  <si>
    <t>자동 제도</t>
  </si>
  <si>
    <t>컴퓨터에 의해 이뤄진 설계계산의 결과를 출력 장치 등을 통하여 제도하는 것</t>
  </si>
  <si>
    <t>25577</t>
  </si>
  <si>
    <t>자동 제어</t>
  </si>
  <si>
    <t>automatic control</t>
  </si>
  <si>
    <t>물체, 기계, 장치 따위의 상태 변화를 감지하여자동적으로제어하는 일. 대상 상태를 검출 , 계측하여 그것을 수신한 조절부가 그 목표 상태와 실현 상태의 차에 준하는 조작 신호를 조작부에 보내 대상을 목표 상태로 근접시키도록 제어된다.</t>
  </si>
  <si>
    <t>25578</t>
  </si>
  <si>
    <t>자동 제어반</t>
  </si>
  <si>
    <t>automatic controlling board; automatic control panel</t>
  </si>
  <si>
    <t>자동 제어용의 조절기. 각종 설정기, 표시기기 등을 붙이거나 집어넣은 반. 열병합발전기용자동제어반</t>
  </si>
  <si>
    <t>25579</t>
  </si>
  <si>
    <t>경계선</t>
  </si>
  <si>
    <t>boundary-line, 境界線</t>
  </si>
  <si>
    <t>벽 또는 울타리와 같은 측량 가능한 객체에 의하여 지상에 물리적으로 표현된 토지 필지의 경계를 말한다. ⇨인지 경계선.</t>
  </si>
  <si>
    <t>2558</t>
  </si>
  <si>
    <t>자동 출납 서고</t>
  </si>
  <si>
    <t>도서관 등에서 개가식서고에 넣어진 도서 자료를 자주식기계를 사용하여 꺼내는 시스템</t>
  </si>
  <si>
    <t>25580</t>
  </si>
  <si>
    <t>자동 화재 경보 설비</t>
  </si>
  <si>
    <t>화재 발생과 발생 부분을 자동적으로 감시원에게 알리고 또 벨소리， 방송 등을 해서 화재 발생 부분을 부근의 사람에게 주지시키는 설비. 소방법에 의하면자동화재탐지 시설, 전기화재경보기,화재속보설비, 비상경보기구, 비상벨,자동식 사이렌, 비상 방송설비따위가 있다.</t>
  </si>
  <si>
    <t>25581</t>
  </si>
  <si>
    <t>자동가스절단</t>
  </si>
  <si>
    <t>automatic gas cutting, 自動－絶斷</t>
  </si>
  <si>
    <t>크레인이나 전동기가 부착된 기계에 토치를 설치하여 일정한 방향으로 이동하면서 자동으로 하는 절단방법</t>
  </si>
  <si>
    <t>25582</t>
  </si>
  <si>
    <t>자동감전방지장치</t>
  </si>
  <si>
    <t>automatic preventer of electric shock, 自動感電防止裝置</t>
  </si>
  <si>
    <t>① 아크용접에 있어서 아크가 생기지 않았을 때에 용접기의 출력전압을 25V 이하의 낮은 값으로 유지시켜서 감전위험을 방지하는 장치. ② 용접을 시작할 때에 용접봉과 모재를 잠깐 단락시키면 자동적으로 어느 일정시간이 경과한 후에 출력전압이 본래의 무부하 전압으로 회복되게 되어 있음. 또한 아크를 한번 끊어도 즉시 이 장치가 작동되지 않는 구조로 됨.</t>
  </si>
  <si>
    <t>25583</t>
  </si>
  <si>
    <t>자동개폐도어</t>
  </si>
  <si>
    <t>사람의 힘으로 밀거나 당기지 않고 전동장치에 의해 자동적으로 열렸다가 닫히도록 만들어진 문. 자동문</t>
  </si>
  <si>
    <t>25584</t>
  </si>
  <si>
    <t>자동개폐문</t>
  </si>
  <si>
    <t>25585</t>
  </si>
  <si>
    <t>자동계단</t>
  </si>
  <si>
    <t>전동으로 움직이는 계단. 에스컬레이터라고 한다.</t>
  </si>
  <si>
    <t>25586</t>
  </si>
  <si>
    <t>자동달고기</t>
  </si>
  <si>
    <t>rammer, 自動達固機</t>
  </si>
  <si>
    <t>①가솔린의 폭발력으로 기계를 뛰어오르게 하여 흙을 다지는 기계. ②대형은 도로, 건축의 다짐에 적당하고 소형은 간단한 말뚝박기 기계로 응용이 가능.</t>
  </si>
  <si>
    <t>25587</t>
  </si>
  <si>
    <t>자동대패</t>
  </si>
  <si>
    <t>automatic plane, 自動－</t>
  </si>
  <si>
    <t>① 회전축에 고정시킨 2～4개의 날을 전동기로 3,000～5,000 rpm의 고속으로 회전시켜 목재를 자동적으로 깎는 기계. ② 회전축은 테이블의 위쪽에 있는데, 오르내림 핸들을 돌려 테이블을 오르내리게 하여 대팻날의 회전면과의 거리를 조정해서 깎일 부분을 결정함. ③재료를 테이블 위에 놓고 밀어 넣으면, 밀어 넣기 롤러의 회전에 의해 재료가 자동적으로 옮겨가며 고속으로 회전하는 회전 측에 고정시킨 날에 의해 깎임.</t>
  </si>
  <si>
    <t>기문당95.4%</t>
  </si>
  <si>
    <t>25588</t>
  </si>
  <si>
    <t>자동문</t>
  </si>
  <si>
    <t>automatic door, 自動門</t>
  </si>
  <si>
    <t>사람의 힘으로 밀거나 당기지 않고 전동장치에 의해 자동적으로 열렸다가 닫히도록 만들어진 문</t>
  </si>
  <si>
    <t>25589</t>
  </si>
  <si>
    <t>경계조건</t>
  </si>
  <si>
    <t>boundary condition, 境界條件</t>
  </si>
  <si>
    <t>일반적으로 연속체(連續體)의 경계에 있어서의 기하학적인 구속 조건 또는 외력으로 작용하는 조건을 말한다.</t>
  </si>
  <si>
    <t>2559</t>
  </si>
  <si>
    <t>자동밸브</t>
  </si>
  <si>
    <t>automatic valve, 自動－</t>
  </si>
  <si>
    <t>설정압력에 따라 밸브의 개폐가 자동적으로 조절되는 밸브. 안전밸브는 그 일종. 동력의 유형에 따라 전동밸브, 유압밸브, 공기밸브와 공기 배출밸브따위가 있다.</t>
  </si>
  <si>
    <t>25590</t>
  </si>
  <si>
    <t>자동변환스위치</t>
  </si>
  <si>
    <t>automatic transfer switch, 自動變換－</t>
  </si>
  <si>
    <t>주전력 정전시 자동적으로 축전지나 발전기에 의한 비상전원으로 변환하는 스위치.</t>
  </si>
  <si>
    <t>25591</t>
  </si>
  <si>
    <t>자동살수기</t>
  </si>
  <si>
    <t>automatic sprinkler, 自動撒水器</t>
  </si>
  <si>
    <t>화재가 발생할 때 온도가 오름에 따라자동적으로 물을 뿌려 소화하는 장치.</t>
  </si>
  <si>
    <t>기문당50.8%</t>
  </si>
  <si>
    <t>25592</t>
  </si>
  <si>
    <t>자동세정수조</t>
  </si>
  <si>
    <t>대소변기를 일정 시간 간격을 두고 씻어내는 장치. ⇨자동시스턴.</t>
  </si>
  <si>
    <t>25593</t>
  </si>
  <si>
    <t>자동소화장치</t>
  </si>
  <si>
    <t>sprinkler system, 自動消火裝置</t>
  </si>
  <si>
    <t>① depart 또는 일반 빌딩의 천장에 보이는 것으로, 화재가 일어났을 때 fuse metal이 녹아서 물이 흘러나오도록 한 장치. ② 보통 물을 뿌리는 sprinkler가 있는 것을 sprinkler system(자동소화장치 또는 자동살수장치)이라 함.</t>
  </si>
  <si>
    <t>25594</t>
  </si>
  <si>
    <t>자동승강기</t>
  </si>
  <si>
    <t>automatic elevator, self service elevator</t>
  </si>
  <si>
    <t>① 단추를 누르는 것에 따라 동력을 사용하여 자동으로 사람이나 화물을 아래위로 나르는 장치.[ 엘리베이터] ② ＝자동엘리베이터.</t>
  </si>
  <si>
    <t>25595</t>
  </si>
  <si>
    <t>자동시스턴</t>
  </si>
  <si>
    <t>automatic cistern, 自動－</t>
  </si>
  <si>
    <t>대소변기를 일정 시간 간격을 두고 씻어내는 장치. =자동세정수조</t>
  </si>
  <si>
    <t>기문당54.3%</t>
  </si>
  <si>
    <t>25596</t>
  </si>
  <si>
    <t>자동아크용접</t>
  </si>
  <si>
    <t>automatic arc welding, 自動－鎔接</t>
  </si>
  <si>
    <t>용접 와이어가 자동적으로 송급되며 항상 조작하지 않아도 연속적으로 용접을 진행할 수 있는 용접장치.</t>
  </si>
  <si>
    <t>25597</t>
  </si>
  <si>
    <t>자동엘리베이터</t>
  </si>
  <si>
    <t>단추를 누르는 것에 따라 동력을 사용하여 자동으로 사람이나 화물을 아래위로 나르는 장치. =자동승강기</t>
  </si>
  <si>
    <t>25598</t>
  </si>
  <si>
    <t>자동용접</t>
  </si>
  <si>
    <t>automatic welding, 自動鎔接</t>
  </si>
  <si>
    <t>조작자가 계속해서 조작하지 않아도 연속적으로 용접이 진행되도록 장치를 사용해서 하는 용접의 총칭</t>
  </si>
  <si>
    <t>25599</t>
  </si>
  <si>
    <t>JIS</t>
  </si>
  <si>
    <t>Japanese Industrial Standard</t>
  </si>
  <si>
    <t>일본 공업 규격.</t>
  </si>
  <si>
    <t>256</t>
  </si>
  <si>
    <t>경계층</t>
  </si>
  <si>
    <t>boundary layer</t>
  </si>
  <si>
    <t>구조체가 점성이 작은 유체속에 존재할때, 점성의 영향이 커지는 구조체의 표면층을 의미.</t>
  </si>
  <si>
    <t>2560</t>
  </si>
  <si>
    <t>자동용접기</t>
  </si>
  <si>
    <t>automatic welding machine</t>
  </si>
  <si>
    <t>자동용접에 사용되는 용접장치.</t>
  </si>
  <si>
    <t>25600</t>
  </si>
  <si>
    <t>자동장치</t>
  </si>
  <si>
    <t>automatic system, 自動裝置</t>
  </si>
  <si>
    <t>25601</t>
  </si>
  <si>
    <t>자동점용접</t>
  </si>
  <si>
    <t>automatic spot welding</t>
  </si>
  <si>
    <t>자동제어장치를 사용하는 점(스팟) 용접.</t>
  </si>
  <si>
    <t>25603</t>
  </si>
  <si>
    <t>자동제상</t>
  </si>
  <si>
    <t>automatic defrosting, 自動除霜</t>
  </si>
  <si>
    <t>히트펌프 공기 냉각코일에 응축된 서리를 자동적으로 제거하는 것.</t>
  </si>
  <si>
    <t>25604</t>
  </si>
  <si>
    <t>자동제어</t>
  </si>
  <si>
    <t>automatic control, 自動制御</t>
  </si>
  <si>
    <t>물체, 기계, 장치 따위의 상태 변화를 감지하여 실내온도‧습도‧공급수온도‧냉매계통의 가스압 등 여러 가지 대상을 어떤 목적의 범위 내에서 자동적으로 조절하는 것.</t>
  </si>
  <si>
    <t>25605</t>
  </si>
  <si>
    <t>자동조온기</t>
  </si>
  <si>
    <t>thermostat, 自動潮溫器</t>
  </si>
  <si>
    <t>25606</t>
  </si>
  <si>
    <t>자동지수밸브</t>
  </si>
  <si>
    <t>automatic curb valve, 自動止水－</t>
  </si>
  <si>
    <t>배관이 파열했을 경우와 같이 배관 내부 유수의 손실을 막기 위해 자동적으로 폐쇄되는 밸브.</t>
  </si>
  <si>
    <t>25607</t>
  </si>
  <si>
    <t>자동차 보유율</t>
  </si>
  <si>
    <t>car ownership rate</t>
  </si>
  <si>
    <t>인구 1인 또는 1세대당 보유한 자동차 대수. 인구 1000명당 또는 1대당의 인구 또는 세대수로 표시하기도 함.</t>
  </si>
  <si>
    <t>25609</t>
  </si>
  <si>
    <t>경계층 두께</t>
  </si>
  <si>
    <t>boundary layer thickness</t>
  </si>
  <si>
    <t>경계층 내의 유속은 물체 표면에서의 거리가 길어질수록 증가하여 주류 속도에 근접하는데, 유속이 주류 속도의 99%까지로 되는 거리를 일컫는다.</t>
  </si>
  <si>
    <t>2561</t>
  </si>
  <si>
    <t>자동차 소음</t>
  </si>
  <si>
    <t>vehicle traffic noise</t>
  </si>
  <si>
    <t>자동차 운행시 엔진회전, 배기, 타이어 접지, 바람 등에 의하여 발생하는 소음.</t>
  </si>
  <si>
    <t>25610</t>
  </si>
  <si>
    <t>자동차 전용 도로</t>
  </si>
  <si>
    <t>(미)freeway, (영)motorway</t>
  </si>
  <si>
    <t>자동차 교통만을 목적으로 하는 도로. 지형과 용도에 따라 설계속도가 높지 않은 경우도 있지만, 대부분의 경우 능률과 안전 때문에 고속주행이 원칙인 도로.</t>
  </si>
  <si>
    <t>25611</t>
  </si>
  <si>
    <t>자동차 터미널</t>
  </si>
  <si>
    <t>auto-terminal</t>
  </si>
  <si>
    <t>고속버스나 시외 버스가 출발, 도착하는 버스 터미널 또는 화물 트럭이 출발, 도착하는 화물 터미널.</t>
  </si>
  <si>
    <t>25612</t>
  </si>
  <si>
    <t>자동차 트립</t>
  </si>
  <si>
    <t>vehicle trip</t>
  </si>
  <si>
    <t>자동차를 통하여 한 지점에서 다른지점으로 가는 편도의 이용. 차량 이동 대수로 측정함.</t>
  </si>
  <si>
    <t>25613</t>
  </si>
  <si>
    <t>자동차고</t>
  </si>
  <si>
    <t>garage, 自動車庫</t>
  </si>
  <si>
    <t>차고와 같은 말로 자동차를 넣어두는 작은 건물 또는 창고.</t>
  </si>
  <si>
    <t>25614</t>
  </si>
  <si>
    <t>자동차관련시설</t>
  </si>
  <si>
    <t>자동차와 관련된 모든 시설을 말하며, 주차장, 세차장, 폐차장, 검사장, 매매장, 정비공장, 운전학원‧정비학원, 여객자동차운수사업법‧화물자동차운수사업법 및 건설기계관리법에 의한 차고 및 주기장</t>
  </si>
  <si>
    <t>25615</t>
  </si>
  <si>
    <t>자동차용 엘리베이터</t>
  </si>
  <si>
    <t>car elevator; car lift</t>
  </si>
  <si>
    <t>주차용 차량 운반을 위한 전용엘리베이터.</t>
  </si>
  <si>
    <t>25616</t>
  </si>
  <si>
    <t>자동차정류장</t>
  </si>
  <si>
    <t>도시·군계획시설의 하나로 여객자동차터미널, 물류터미널, 공영차고지, 공동차고지, 화물차동차 휴게소, 복합환승센터가 자동차정류장에 해당함.</t>
  </si>
  <si>
    <t>25617</t>
  </si>
  <si>
    <t>자동팽창밸브</t>
  </si>
  <si>
    <t>automatic expansion valve</t>
  </si>
  <si>
    <t>① 냉동기에서, 압축된 기체의 압력을 줄이고팽창하여서 온도를 낮추기 위한밸브② 일반적으로 부하변동이 심한 공기조화용에는 잘 사용하지 않으며 다수의 밸브를 가진 장치에는 사용할 수 없음.</t>
  </si>
  <si>
    <t>25618</t>
  </si>
  <si>
    <t>자동화율</t>
  </si>
  <si>
    <t>rate of automation, 自動化率</t>
  </si>
  <si>
    <t>① 용접을 자동화할 수 있는 비율. ② 일반적으로 용접자동화율은 다음 식으로 나타낸다. 용접자동화율[%]＝X/T*100. 여기서, X: 자동화를 사용한 용접금속중량(용접봉‧와이어 사용량), 용접공수(용접 작업시간) 또는 용접의 길이 둘 중의 하나를 채택. T: 용접에 사용된 총용접금속량(용접봉‧와이어 사용량), 용접공수(용접작업 시간) 또는 용접길이의 둘 중 어느 하나를 채택. ③ 자동화는 손용접을 제외하고 모든 것을 포함하며 자동용접‧반자동용접과 피복아크용접에 의한 준 자동용접이 필요하면 저항용접도 포함시킴.</t>
  </si>
  <si>
    <t>25619</t>
  </si>
  <si>
    <t>경계층 풍동</t>
  </si>
  <si>
    <t>boundary wind tunnel</t>
  </si>
  <si>
    <t>풍동 내의 기류가 자연의 대기 경계층과 유사한 것이 되도록 설계한 풍동.</t>
  </si>
  <si>
    <t>2562</t>
  </si>
  <si>
    <t>자동화재경보기</t>
  </si>
  <si>
    <t>automatic fire alarm, 自動火災警報機</t>
  </si>
  <si>
    <t>① 불이 났을 때 자동적으로경보를 울리는 장치. 감지기와 수신기로 구성되며 화재발생과 장소를 자동적으로 소방서나 수위실 등에 통보함. ② 화재로 인한 물리적 변화를 감지기를 통해 자동적으로 전기적 신호로 바꾸어 전달하는 방법을 취하고 있음.</t>
  </si>
  <si>
    <t>25620</t>
  </si>
  <si>
    <t>자동화재탐지설비</t>
  </si>
  <si>
    <t>autofire alarm system, 自動火災探知設備</t>
  </si>
  <si>
    <t>①사회 일반 화재 초기 단계에서 발생하는 열이나 연기를 자동적으로 검출하여, 건물 내의 관계자에게 발화 장소를 알리고 동시에 경보를 내보내는 설비. ② 화재경보수신반‧수동발신기‧화재감지기 등으로 구성.</t>
  </si>
  <si>
    <t>25621</t>
  </si>
  <si>
    <t>자동화재펌프</t>
  </si>
  <si>
    <t>automatic fire pump</t>
  </si>
  <si>
    <t>① 압력을 통하여 물을 빨아올려 대기 파이프 또는 스프링클러에 필요한 물을 제공하는 펌프. ② 시스템 내의 물의 압력이 떨어지면 감지기는 펌프를 가동시킴.</t>
  </si>
  <si>
    <t>25622</t>
  </si>
  <si>
    <t>자려 진동</t>
  </si>
  <si>
    <t>self-exciting vibration</t>
  </si>
  <si>
    <t>유체속의 구조물이 흐름에 따라 진동하고 그 진동에 의해 더욱더 진동을 조장하는 힘이 생기기 때문에 성장하는 진동. 일반적으로 감쇠력은 크기가 속도에 비례하고 방향은 속도의 반대방향으로 작용하므로 항상 진동을 감쇠시켜 최종적으로는 진동을 정지시키는 작용을 한다.지금 비선형의 감쇠가 있고 변위 혹은 속도가 작은 경우에는 속도와 같은 방향으로 작용하며 변위나 속도가 매우 커진 경우에는 속도와 반대방향으로 작용할 때 진동이 안정된 상태로 줄어드는 진동계를 생각할 수 있다. 이러한 진동을 자려진동이라고 한다. 자연계에서는 강물의 흐름 속에 세워놓은 봉의 진동 등에서 볼 수 있다. 또 미국의 타코마다리가 파괴된 것은 이런 자려진동의 일종인 플래터(flutter)현상 때문으로 생각된다. 이와같이 구조물의 진동이 안정되기 전에 강도상 견디지 못하여 붕괴되는 일이 있으므로 이를 충분히 배려해야 한다. 예를 들면 구조물이 자려진동을 하지 않도록 돌기물(突起物)이나 톱니와 같은 것을 붙이는 것도 방진대책의 하나이다.</t>
  </si>
  <si>
    <t>25623</t>
  </si>
  <si>
    <t>자료</t>
  </si>
  <si>
    <t>material, 資料</t>
  </si>
  <si>
    <t>무엇을 하기 위해 그 바탕이 되는 재료.</t>
  </si>
  <si>
    <t>25624</t>
  </si>
  <si>
    <t>자른참아치</t>
  </si>
  <si>
    <t>만드는 방법에 따른 아치의 하나로 자른 참아치보다 더 세밀히 가공하여 만든 참아치.</t>
  </si>
  <si>
    <t>25625</t>
  </si>
  <si>
    <t>자리맞춤핀</t>
  </si>
  <si>
    <t>dowel</t>
  </si>
  <si>
    <t>목형을 2분할 또는 그 이상으로 분할하여 만드는 경우 이들이 어긋나지 않게 맞춤 면에 끼우도록 만든 작은 핀.</t>
  </si>
  <si>
    <t>25627</t>
  </si>
  <si>
    <t>경계층류</t>
  </si>
  <si>
    <t>boundary layer flow</t>
  </si>
  <si>
    <t>어느 정도 점성이 있는 유체의 흐름에 있어서, 경계면의 영향을 받는 범위에서의 흐름을 말한다. 건축물에 영향을 주는 바람의 흐름에 국한하면, 지면의 풍속은 낮지만, 고도가 높아질수록 풍속은 증가하게 되고, 일정 높이 이상에서는 더 이상 풍속이 증가하지 않게 된다. 즉, 공기의 흐름에 대한 연직 분포와 바람의 흩어짐이 생기는 것을 말한다. ↔일정류.</t>
  </si>
  <si>
    <t>2563</t>
  </si>
  <si>
    <t>자립벽</t>
  </si>
  <si>
    <t>自立壁</t>
  </si>
  <si>
    <t>자체의 하중만을 받아 안전하게 지탱할 수 있는 벽체.</t>
  </si>
  <si>
    <t>25630</t>
  </si>
  <si>
    <t>자막대</t>
  </si>
  <si>
    <t>measuring rod</t>
  </si>
  <si>
    <t>눈금을 새긴 거리 측정용의 막대.</t>
  </si>
  <si>
    <t>25632</t>
  </si>
  <si>
    <t>자물대</t>
  </si>
  <si>
    <t>25633</t>
  </si>
  <si>
    <t>자물쇠</t>
  </si>
  <si>
    <t>lock, 錠</t>
  </si>
  <si>
    <t>① 창문 등을 닫아 잠그는 쇠. ② 특히 열쇠를 쓰거나 특별장치를 한 것들이 있음. ③ 자물쇠는 ｢lock｣이라 하고, lock을 만들거나 수리하는 자물쇠공은 ｢lock-smith｣임. ④ 영어의 ｢smith｣는 ｢a work in iron or other metal｣ 뜻으로서 대장공이므로, 어원적으로 보면 locksmith는 금속제의 자물쇠를 다루는 자물쇠공을 가리키는 것이 된다. 그러나 자물쇠는 금속제만이 아니라 목제의 것도 옛날부터 존재하고 현대에도 지방에 따라 사용됨. ⑤ 자물쇠를 잠그거나 여는 열쇠는 ｢key｣이며, 열쇠구멍은 ｢key hole｣. ※ 자물쇠는 고대로부터 사용되어 오고 있음. 구약성경(The Old Testament)에는 자물쇠와 열쇠에 관한 이야기가 많이 나오고 있다. 현재 알려져 있는 가장 오래된 자물쇠는 니네베(Nineveh) 근처에 있는 코르사바드(Khorsabad)의 고대 궁전에서 기원전 약 4,000년경에 사용된 것. 그러나 코르사바드의 자물쇠 이야기는 근거가 의심스럽다고 함. ⑥ 자물쇠에는 종류가 많지만, 그 작동상 분류를 하면, 누구라도 언제나 드나들 수 있는 헛자물쇠(latch)와 특정인이 특정조건인 경우에만 드나들 수 있는 본자물쇠(dead lock)로 구분. ⑦ 자물쇠에는 알손잡이(knob)‧레버핸들(lever handle)‧열쇠구멍판(열쇠구멍을 가려 안보이게 하는 판；escuthcheon, scutcheon, key plate라고도 한다) 등의 부속품을 붙여 일식(一式)으로 한 것을 ｢lock set (또는 lockset)｣ 또는 ｢latch set｣(헛자물쇠인 경우)라고 함. ⑧ 자물쇠를 도어 등의 표면에 댄 면붙이식 자물쇠는 ｢rim lock｣ 또는 ｢rim latch｣(헛자물쇠인 경우), 도어 등의 내부에 묻어 넣은 파넣기식 자물쇠는 ｢mortise lock｣ 또는 ｢mortise latch｣(헛자물쇠인 경우)라고 함. ⑨ 열쇠구멍(key hole) 또는 자물쇠 내부에 열쇠에 대한 장해물을 장치하여 그것에 맞는 열쇠만이 조작이 되도록 만든 꾸밈새를 ｢ward｣라고 함. ⑩ 레버 텀블러(lever turmblers)를 조작함으로써 데드볼트(빗장쇠；deadbolt 또는 dead bolt)를 내밀거나 들여 넣는 레버 텀블러 자물쇠는 ｢bit key lock｣이라 하고, 개폐에 사용되는 막대열쇠는 ｢bit key｣라 함. ⑪ 핀 텀블러(pin tumblers)를 사용한 자물쇠는 19세기 중엽에 미국의 예일(Yale) 부자가 2대에 걸쳐 개발한 것인데, 외관이 실린더 모양으로 ｢실린더 자물쇠(cylinder lock)｣라고 함. 비슷한 명칭이지만 전혀 다른 것인 ｢원통자물쇠(cylindrical lock)｣라는 것이 있음. ⑫ 1920년대에 독일에서 미국으로 이민 간 ｢슈라게(Schlage)｣의 발명품으로서, 실내측에서는 푸시버튼(push button)을 누르면 잠기고 알손잡이(knob)를 돌리면 풀리는 편리한 점이 있다. 이 버튼을 ｢덤 턴(thumb turn)｣으로 갈고 이것을 회전하여 잠그거나 풀 수 있는 구조로 만든 것이 ｢튜블러 자물쇠(tubular lock)｣이다. 원통자물쇠도 튜블러 자물쇠도 도어에 둥근 구멍을 뚫으면 달 수 있으므로, 이들을 ｢보드 록(bored lock；bored-in-lock이라고도 한다)｣이라 총칭하는 경우가 있음. ⑬ ｢유닛 록(unit lock)｣이라는 자물쇠는 19세기말에 미국의 펠프스(Phelps)에 의해 발명된 것인데, 도어의 선대를 측면에서 ㄷ자형으로 따내고 자물쇠를 끼워 넣어 간단히 달 수 있다. 알 손잡이도 열쇠구멍판도 자물쇠와 일체로 되어 있고 펠프스(Phelps)의 특허에 의한 명칭은 ｢unit lock｣이었지만, 특허기간을 넘기자 각 메이커가 같은 시스템의 자물쇠를 만들어 내기 시작하여 각종 명칭이 등장함. 일반 명칭으로는 ｢preassmbled lock, mono lock, rigid lock, unit lock｣ 등이 있다. 알손잡이(knob) 속에 핀 텀블러 또는 디스크 텀블러의 실린더를 장치한(key-in knob type라 한다) 자물쇠로서 래치와 데드볼트를 모두 갖춘 것을 ｢인티그럴록(integral-lock)｣이라고 함. ⑭ 래치볼트(latch bolt；헛잠그기 볼트)나 데드볼트(dead bolt)를 받는 구멍을 가진 판 모양 철물로서, 문틀 면에 파넣기 식으로 핀 받이판은 ｢strike plate, striking plate｣ 또는 간단히 ｢strike｣ 또는 ｢keeper｣라고 하며, 상자 모양의 것으로 된 경우에는 ｢box staple, box strike plate[미어]｣ 등이라고 함. ⑮ 다른 자물쇠와 병용하는 보조자물쇠(auxiliary lock)로서 필요한 때에 자동시정(自動施錠)되는 나이트 래치는 ｢night latch, night bolt, night lock｣ 등이라 한다. 그 밖에 미닫이창호용 자물쇠(sliding door lock), 비상구용 자물쇠(emergency exit lock)처럼 용도에 따른 명칭이 많이 있음. ⑯ 맹꽁이자물쇠(padlock)에도 핀 텀블러식‧레버 텀블러식 기타 각종이 있다. 맹꽁이자물쇠의 “갈고리”리는 ｢shackle｣이라 함. ⑰ 각 개마다의 열쇠 외에 전부의 자물쇠를 하나의 열쇠로 열 수 있게 한 것이 마스터키(master key)방식이며, 호텔 등에서는 각 층마다 별개의 마스터키를 필요로 하는 경우가 있다. 이것을 그랜드 마스터 키(grand master key)라 한다. 그리고 각 건물의 자물쇠를 개별적인 grand master key에 의하지 않고 조작할 수 있는 하나의 master key는 ｢great-grand master key｣라 한다. 마스터키에 대하여 개별적인 열쇠는 ｢change key｣라고 함. 자물쇠를 “마스터키 방식(master key system)으로 한다”는 것은 “to be master keyed”로 표현한다. 각 자물쇠가 “개별적인 키를 가지고 있다”는 것은 “to be keyed separately”, 몇 개의 자물쇠가 같은 종류로 되어 있다(同一열쇠方式；keyed alike system)는 것은 “to be keyed alike”로 표현한다. 공통(共通)열쇠방식(예를 들면, 아파트 등에서 각 개실의 열쇠로 현관의 자물쇠를 열게 된 방식；common keyed system)이 있는데, 양자는 전혀 다른 것이므로 엄밀히 구별할 필요가 있음. ⑱ ⇨자물쇠의 구성.</t>
  </si>
  <si>
    <t>25634</t>
  </si>
  <si>
    <t>자물쇠공</t>
  </si>
  <si>
    <t>locksmith</t>
  </si>
  <si>
    <t>자물쇠를 만드는 기능공.</t>
  </si>
  <si>
    <t>25635</t>
  </si>
  <si>
    <t>자물쇠선틀</t>
  </si>
  <si>
    <t>lock jamb</t>
  </si>
  <si>
    <t>① 문틀에서 자물쇠의 볼트받이 철물이 끼워진 쪽의 선틀. ② ＝strike jamb.</t>
  </si>
  <si>
    <t>25636</t>
  </si>
  <si>
    <t>자물쇠세트</t>
  </si>
  <si>
    <t>rock set, lockset</t>
  </si>
  <si>
    <t>① 자물쇠의 꽂이쇠 또는 레버핸들‧열쇠받이 등의 부속품 일체. ② 보통은 본자물쇠에 관한 것임. 헛자물쇠의 경우는 ｢latch set｣라 함.</t>
  </si>
  <si>
    <t>25637</t>
  </si>
  <si>
    <t>자물쇠의 구성</t>
  </si>
  <si>
    <t>① 자물쇠는 자물통과 열쇠(key)‧볼트(bolt) 등의 3부분으로 구성되어 완전한 기능을 발휘한다. 1) 자물통：텀블러(tumbler)(⇦)를 장치, 볼트의 출입제한. 2) 열쇠：자물통에 설치한 텀블러를 정리하여 문단속에 필요한 볼트의 운동을 가능하게 하는 휴대용의 작은 도구. 3) 볼트：빗장으로써 직접 문단속의 역할. 볼트의 출입은 자물쇠와 열쇠의 역할에 의한 것. ② 구성은 케이스‧자물대(dead bolt)‧손잡이대(ratchbolt)‧열쇠구멍(key hole)‧손잡이대구멍(hub)의 부분으로 됨.</t>
  </si>
  <si>
    <t>25638</t>
  </si>
  <si>
    <t>자물쇠함</t>
  </si>
  <si>
    <t>자물쇠통으로서 필요한 장치를 수납하는 함.</t>
  </si>
  <si>
    <t>25639</t>
  </si>
  <si>
    <t>경골구조</t>
  </si>
  <si>
    <t>balloon frame construction, 輕骨構造</t>
  </si>
  <si>
    <t>작은 단면의 수직재와 가벼운 외장판을 사용하는 목구조.</t>
  </si>
  <si>
    <t>2564</t>
  </si>
  <si>
    <t>자물통</t>
  </si>
  <si>
    <t>여닫는 물건에 채워서 열지 못하게 잠그는 쇠.</t>
  </si>
  <si>
    <t>25640</t>
  </si>
  <si>
    <t>자방위각</t>
  </si>
  <si>
    <t>magnetic azimuth, 磁方位角</t>
  </si>
  <si>
    <t>자북(磁北)에 대한방위각. 자자오선(磁子午線)을 사용한 방위각.</t>
  </si>
  <si>
    <t>25642</t>
  </si>
  <si>
    <t>자본 회수 계수</t>
  </si>
  <si>
    <t>capital recovery factor</t>
  </si>
  <si>
    <t>건축물 등에 당초 투자한 자본을 일정 기간에 일정 금액으로 회수한다고 할 때, 당초의 투자 자본에 대한 회수액 비율을 말한다. 회수 연수와 이자율에 의해 복리로 계산 되어 연금 현가표의 연금 현가 계수의 역수로서 구해진다.</t>
  </si>
  <si>
    <t>25647</t>
  </si>
  <si>
    <t>경골나무구조</t>
  </si>
  <si>
    <t>balloon construction, 輕骨木構造</t>
  </si>
  <si>
    <t>2565</t>
  </si>
  <si>
    <t>자북선</t>
  </si>
  <si>
    <t>⇨자자오선(＝).</t>
  </si>
  <si>
    <t>25651</t>
  </si>
  <si>
    <t>자분 탐상 검사</t>
  </si>
  <si>
    <t>magnetic particle inspection</t>
  </si>
  <si>
    <t>강재나 용접부에 자력선을 통과시키면 표면 및 내부 결함부에 생긴 자극에 자분이 부착되는 것을 이용하여 결함을 검출하는 비파괴시험방법으로 시험체의 표면 및 그 근방의 결함 검출에 알맞다.</t>
  </si>
  <si>
    <t>25652</t>
  </si>
  <si>
    <t>자분정</t>
  </si>
  <si>
    <t>artesian well, 自噴井</t>
  </si>
  <si>
    <t>불투수층 사이의 투수층에 있는 지하수가 지층의 압력에 의하여 지표 상으로 솟아 나오는 우물.</t>
  </si>
  <si>
    <t>25653</t>
  </si>
  <si>
    <t>자비 소독기</t>
  </si>
  <si>
    <t>boiling sterilizer</t>
  </si>
  <si>
    <t>병원의 멸균, 소독 설비의 하나로서, 100˚C의 온수조 속에 기재를 넣어 멸균하는 기구. 주사기, 가위, 메스 등의 멸균에 사용되었으나, 현재는 거의 이용되지 않는다. 소독은 가능하나 완전한 멸균을 시킬 수는 없다.</t>
  </si>
  <si>
    <t>25654</t>
  </si>
  <si>
    <t>자비건조</t>
  </si>
  <si>
    <t>① 목재를 물에 삶아서 수지를 빼고 말리는 것. ② ＝삶은 건조.</t>
  </si>
  <si>
    <t>25655</t>
  </si>
  <si>
    <t>자비곳</t>
  </si>
  <si>
    <t>porch</t>
  </si>
  <si>
    <t>건물의 현관 또는 출입구가 있는 면에 튀어나온 부분으로, 출입하기에 편리하도록 전면 양쪽으로 기둥을 세우고 3면을 터놓은 곳이다. 포치(porch)라고도 한다.</t>
  </si>
  <si>
    <t>25656</t>
  </si>
  <si>
    <t>경골지붕틀</t>
  </si>
  <si>
    <t>balloon frame roof truss</t>
  </si>
  <si>
    <t>① 얇은 샛 기둥에 외장판을 붙여 조립하는 목구조의 지붕틀. ② 표준치수 10×5cm 각재를 사용하고 못 혹은 볼트로 조립한다.</t>
  </si>
  <si>
    <t>2566</t>
  </si>
  <si>
    <t>자새</t>
  </si>
  <si>
    <t>새끼‧끈‧바 따위를 감았다 풀었다 할 수 있도록 만든 얼레.</t>
  </si>
  <si>
    <t>25661</t>
  </si>
  <si>
    <t>자성플럭스</t>
  </si>
  <si>
    <t>magnetic powder flux, 磁性－</t>
  </si>
  <si>
    <t>① 자성을 가진 분말이 섞인 서브머지드 용접용 플럭스. ② 유니언 멜트 용접에 사용될 때 와이어 표면에 이것을 부착해서 슬래그를 생성시키는 작용을 하게 되어 있음.</t>
  </si>
  <si>
    <t>25662</t>
  </si>
  <si>
    <t>자소성</t>
  </si>
  <si>
    <t>self-extinguishing</t>
  </si>
  <si>
    <t>도화선을 없앴을 때 불꽃이 꺼지고 연소가 계속되지 않는 성질. 보통 플라스틱 재료의 난연성 레벨을 표시할 때 사용한다. (=자기 소화성)</t>
  </si>
  <si>
    <t>25664</t>
  </si>
  <si>
    <t>자시계</t>
  </si>
  <si>
    <t>secondary clock, 子時計</t>
  </si>
  <si>
    <t>전기 시계 설비로 각 곳에 분산 설치되어 모시계로부터의 전기 신호에 의해 동작하는 시계.</t>
  </si>
  <si>
    <t>25665</t>
  </si>
  <si>
    <t>자연 건조</t>
  </si>
  <si>
    <t>air seasoning; natural seasoning</t>
  </si>
  <si>
    <t>목재 등을 옥외에 퇴적시켜 자연적으로 건조시키는 방식. 천연 건조라고도 함.</t>
  </si>
  <si>
    <t>25667</t>
  </si>
  <si>
    <t>자연 경관</t>
  </si>
  <si>
    <t>natural landscape</t>
  </si>
  <si>
    <t>사람이 개입하지 않거나 혹은 거의 개입하지 않은 자연의 경관. 산, 강, 바다, 평야, 사막과 같은 자연 그대로의 경관을 말하지만 사람에 의해 조성된 숲이나 논밭도 넓은 의미에서 자연경관에 포함된다.</t>
  </si>
  <si>
    <t>25668</t>
  </si>
  <si>
    <t>경공업지구</t>
  </si>
  <si>
    <t>light industrial district, 輕工業地區</t>
  </si>
  <si>
    <t>도시의 토지 이용측면에서 지정하는 공업지역. 공업의 성격과 규모를 고려하여 전용공업지역, 일반공업지역, 준공업지역으로 구분한다.</t>
  </si>
  <si>
    <t>2567</t>
  </si>
  <si>
    <t>자연 관찰의 숲</t>
  </si>
  <si>
    <t>natural woods for watching</t>
  </si>
  <si>
    <t>도시 인근에 조성하여, 동·식물 등 자연 체험과 관찰을 촉진하고, 자연보호 교육 등을 지원할 목적으로 정비된 숲.</t>
  </si>
  <si>
    <t>25670</t>
  </si>
  <si>
    <t>자연 기울기</t>
  </si>
  <si>
    <t>natural grade</t>
  </si>
  <si>
    <t>지형이 갖고 있는 자연 그대로의 기울기.</t>
  </si>
  <si>
    <t>25671</t>
  </si>
  <si>
    <t>자연 대류</t>
  </si>
  <si>
    <t>natural convection</t>
  </si>
  <si>
    <t>밀도 차이에 의하여자연적으로 일어나는대류. 물질 내에서 온도 차나 압력 차에 의하여 생긴 부력(浮力)에 의하여 일어난다. 온도 대류로 일컬어질 때도 있다. (=자유 대류)  ↔강제 대류.</t>
  </si>
  <si>
    <t>25672</t>
  </si>
  <si>
    <t>자연 및 문화재보전지역</t>
  </si>
  <si>
    <t>自然－文化財保全地域</t>
  </si>
  <si>
    <t>｢국토의 계획 및 이용에 관한 법률｣에 의한 용도지역의 대분류 중 하나로, 자연환경·수자원·해양·생태계·상수원 및 문화재의 보전과 수산자원의 보호·육성에 필요한 지역에 지정. = 자연환경보전지역</t>
  </si>
  <si>
    <t>25673</t>
  </si>
  <si>
    <t>자연 발색 피막</t>
  </si>
  <si>
    <t>anodic oxide colored coating</t>
  </si>
  <si>
    <t>알루미늄의 표면에 전기 화학적인 반응에 의해 생성시킨 산화피막. 합금 발색 피막과 전해 발색 피막 등이 있다.</t>
  </si>
  <si>
    <t>25674</t>
  </si>
  <si>
    <t>자연 발화</t>
  </si>
  <si>
    <t>spontaneous ignition</t>
  </si>
  <si>
    <t>가연성 물질이 상온에서 저절로 발열하여 발화점에 달하고 연소를 일으키는 현상.</t>
  </si>
  <si>
    <t>25675</t>
  </si>
  <si>
    <t>자연 배연</t>
  </si>
  <si>
    <t>natural smoke exhaustion</t>
  </si>
  <si>
    <t>외기에 면한 배연구를 개방하여 기계를 사용하지 않고 부력에 의해 연기를 자연 배출시키는 것.</t>
  </si>
  <si>
    <t>25676</t>
  </si>
  <si>
    <t>자연 배연 방식</t>
  </si>
  <si>
    <t>외기에 면한 창이나 그 밖의 개구부에서 연기를 직접 외부로 배출하는 배연 방식의 일종으로 기계 배연 방식과 반대되는 개념이다.</t>
  </si>
  <si>
    <t>25677</t>
  </si>
  <si>
    <t>자연 보도</t>
  </si>
  <si>
    <t>nature trail</t>
  </si>
  <si>
    <t>자연에 친숙해지도록 정비하여 조성한 보도</t>
  </si>
  <si>
    <t>25678</t>
  </si>
  <si>
    <t>자연 보호</t>
  </si>
  <si>
    <t>nature conservation</t>
  </si>
  <si>
    <t>자연 환경이 파괴되지 않도록 지키고 더 좋은 환경을 만드는데 이바지하는 보호활동. 자연환경을 물리적·화학적 파괴로부터 지키고, 인공과 자연과의 평형 관계를 유지하여 좋은 생활 환경을 형성하는 일.</t>
  </si>
  <si>
    <t>25679</t>
  </si>
  <si>
    <t>자연 사면</t>
  </si>
  <si>
    <t>natural slope</t>
  </si>
  <si>
    <t>자연적으로 형성된 경사 지형의 것을 말하며, 인공적으로 손이 가해지지 않은 사면</t>
  </si>
  <si>
    <t>25680</t>
  </si>
  <si>
    <t>자연 순환</t>
  </si>
  <si>
    <t>natural circulation</t>
  </si>
  <si>
    <t>온수의 온도차(밀도차)에 의해 생기는 자연 순환 작용을 이용해서 급탕관과 반탕관 내의 온수를 순환시키거나 냉각매체 또는 열전달매체를 순환시키는 방식.  →자연 순환 수두.</t>
  </si>
  <si>
    <t>25681</t>
  </si>
  <si>
    <t>자연 순환 수두</t>
  </si>
  <si>
    <t>natural circulating head</t>
  </si>
  <si>
    <t>유체에서 상하로 순환류를 일으키는 밀도차에 의한 압력을 수두로서 표시한 것.</t>
  </si>
  <si>
    <t>25682</t>
  </si>
  <si>
    <t>자연 식생</t>
  </si>
  <si>
    <t>natural vegetation</t>
  </si>
  <si>
    <t>인위적인 영향을 받지 않고 자연 상태대로 생육하고 있는 식물집단</t>
  </si>
  <si>
    <t>25683</t>
  </si>
  <si>
    <t>자연 실온</t>
  </si>
  <si>
    <t>natural room air temperature</t>
  </si>
  <si>
    <t>난방·냉방 등의 인위적인 온도조절이 없는 상태에서, 자연 그대로 형성되는 실내온도.</t>
  </si>
  <si>
    <t>25684</t>
  </si>
  <si>
    <t>자연 에너지</t>
  </si>
  <si>
    <t>natural energy</t>
  </si>
  <si>
    <t>25685</t>
  </si>
  <si>
    <t>자연 연구로</t>
  </si>
  <si>
    <t>숲속이나 산림지대에 설치한 시설로, 자연과 생태에 대한 교육과 탐방을 위하여 설치한 산책로 및 휴식시설</t>
  </si>
  <si>
    <t>25686</t>
  </si>
  <si>
    <t>자연 자본</t>
  </si>
  <si>
    <t>natural capital</t>
  </si>
  <si>
    <t>경관, 공간, 자연의 평화와 같은 생태계의 자산으로 에너지, 광물, 열대, 대기 등이 있음.</t>
  </si>
  <si>
    <t>25687</t>
  </si>
  <si>
    <t>자연 전극 전위</t>
  </si>
  <si>
    <t>natural electrode potential; spontaneous electrode potential</t>
  </si>
  <si>
    <t>2개의 고체 또는 액체의 계면에 항상 존재하는(정)전위차. 이 계면이 어떤 형태로 전기적으로 접속되면 전류가 흐르고 전식(電飾)이 생긴다.  1기압, 25℃에서 금속을 수용액에 가라앉혔을 때 참조전극에 대해 나타나는전위이다.</t>
  </si>
  <si>
    <t>25688</t>
  </si>
  <si>
    <t>자연 제방</t>
  </si>
  <si>
    <t>natural levee</t>
  </si>
  <si>
    <t>하천 상류로부터 운반되는 토사가 홍수 때 범람으로 인하여 하천변을 따라 퇴적된 지형.</t>
  </si>
  <si>
    <t>25689</t>
  </si>
  <si>
    <t>경관</t>
  </si>
  <si>
    <t>landscape; townscape</t>
  </si>
  <si>
    <t>조망을 통해 파악되는 풍경이나 외관을 일컫는 것으로서, 여기에는 자연 환경이나 인공 시설 혹은 사회, 문화적특색을 갖는 환경 등이 포함된다.</t>
  </si>
  <si>
    <t>2569</t>
  </si>
  <si>
    <t>자연 증가 교통량</t>
  </si>
  <si>
    <t>naturally increased traffic volume</t>
  </si>
  <si>
    <t>일반적으로 경제 성장으로 자동차 보유 및 이용이 증대함에 따라 증가하는 교통량.</t>
  </si>
  <si>
    <t>25690</t>
  </si>
  <si>
    <t>자연 지반</t>
  </si>
  <si>
    <t>natural soil</t>
  </si>
  <si>
    <t>인공적으로 손이 가해지지 않은 자연상태의 지반.</t>
  </si>
  <si>
    <t>25691</t>
  </si>
  <si>
    <t>자연 통기력</t>
  </si>
  <si>
    <t>natural driving pressure</t>
  </si>
  <si>
    <t>통기가 자연스럽게 일어나는 힘. 바람에 의한 것과 온도차에 의한 것이 있다.</t>
  </si>
  <si>
    <t>세화55.3%</t>
  </si>
  <si>
    <t>25693</t>
  </si>
  <si>
    <t>자연 통풍</t>
  </si>
  <si>
    <t>natural draft</t>
  </si>
  <si>
    <t>25694</t>
  </si>
  <si>
    <t>자연 함수비</t>
  </si>
  <si>
    <t>natural water content; natural moisture content</t>
  </si>
  <si>
    <t>흙이 자연상태로 유지하고 있는 함수량. 그 흙의 건조 질량과의 비로 표시한 수치. 자연함수비는 토질, 지하수위의 상대위치 등에 의해 건조상태로부터 포화상태까지 넓은 범위로 변화함.</t>
  </si>
  <si>
    <t>25695</t>
  </si>
  <si>
    <t>자연 환경</t>
  </si>
  <si>
    <t>natural environment</t>
  </si>
  <si>
    <t>지형, 지질, 식생, 수면 등 인간 생활을 둘러싸고 있는 자연계의 모든 요소가 이루는 환경</t>
  </si>
  <si>
    <t>25696</t>
  </si>
  <si>
    <t>자연 환기</t>
  </si>
  <si>
    <t>natural ventilation; natural draft</t>
  </si>
  <si>
    <t>특별한 장치 없이 벽의 틈새나 방의 출입구, 창 따위를 통하여 이루어지는환기. 실내외 온도차와 옥외 풍속에 의해 환기의 구동력을 얻는 환기 방식. ↔기계 환기.</t>
  </si>
  <si>
    <t>25697</t>
  </si>
  <si>
    <t>자연 환기 횟수</t>
  </si>
  <si>
    <t>number of natural draft; number of natural ventilation</t>
  </si>
  <si>
    <t>어떤 방에 대해 창문개방 등으로 자연적으로 이루어지는 환기량을 그 방의 체적으로 나눈 값(회/시). 실내의 전체 공기가 자연환기에 의해 외부공기와 교환되는 횟수</t>
  </si>
  <si>
    <t>25698</t>
  </si>
  <si>
    <t>자연 휴양림</t>
  </si>
  <si>
    <t>national recreation forest</t>
  </si>
  <si>
    <t>국민의 정서함양·보건휴양 및 산림교육 등을 위하여 조성한 산림으로, 「산림문화·휴양에 관한 법률」에 의하여 지정 및 관리함. →자연휴양촌.</t>
  </si>
  <si>
    <t>25699</t>
  </si>
  <si>
    <t>J형 그루브</t>
  </si>
  <si>
    <t>single-J groove</t>
  </si>
  <si>
    <t>용접부의 J 모양으로 한면 그루브의 일종. 접하는 한면은 평평하고 다른 한면은  J형 모양으로 개선을 만든 것</t>
  </si>
  <si>
    <t>257</t>
  </si>
  <si>
    <t>경관 계획</t>
  </si>
  <si>
    <t>landscape plan</t>
  </si>
  <si>
    <t>지역의 우수한 자연경관 및 역사·문화경관을 보전하고, 훼손된 경관은 개선·복원하는 등 경관을 개성 있게 창출하기 위한 기본구상 및 정책방향 그리고 이를 실행하기 위한 계획을 말한다.</t>
  </si>
  <si>
    <t>2570</t>
  </si>
  <si>
    <t>자연 휴양촌</t>
  </si>
  <si>
    <t>resort village</t>
  </si>
  <si>
    <t>농·산·어촌의 자연 환경이나 농림어업에 친숙해질 수 있도록 조성하는 휴양, 체험, 명상의 복합 관광시설 또는 그 지역</t>
  </si>
  <si>
    <t>25700</t>
  </si>
  <si>
    <t>자연건조</t>
  </si>
  <si>
    <t>natural seasoning, 自然乾燥</t>
  </si>
  <si>
    <t>목재를 직사광선을 피해 공기의 순환이 좋은 곳에 쌓아 두어 장시간(반년~수년) 자연적으로 건조시키는 것.</t>
  </si>
  <si>
    <t>25701</t>
  </si>
  <si>
    <t>자연건조법</t>
  </si>
  <si>
    <t>自然乾燥法</t>
  </si>
  <si>
    <t>① 목재의 건조법의 하나. ② 공기건조법과 수침법이 있으며, 공기건조법은 지상 30cm 이상의 높이로 마루를 만들어 그 위에 목재를 세우거나 쌓아서 건조시킨다. 목재의 질을 좋게 하기 위해 수침법은 목재를 물 속에 잠그는 방법임.</t>
  </si>
  <si>
    <t>25702</t>
  </si>
  <si>
    <t>자연경치</t>
  </si>
  <si>
    <t>自然景致</t>
  </si>
  <si>
    <t>자연적으로 이루어진 아름다운 산수의 모습. 풍광, 풍경, 경광, 경관.</t>
  </si>
  <si>
    <t>25703</t>
  </si>
  <si>
    <t>자연공원</t>
  </si>
  <si>
    <t>natural park, 自然公園</t>
  </si>
  <si>
    <t>인공적인 시설을 될 수 있는대로 만들지 않고, 자연 그대로의 풍경을 감상할 수 있도록 조성한 공원. 「자연공원법」에 의하여 국립공원, 도립공원, 군립공원 및 지질공원 등으로 지정함.</t>
  </si>
  <si>
    <t>25704</t>
  </si>
  <si>
    <t>자연녹지지역</t>
  </si>
  <si>
    <t>自然綠地地域</t>
  </si>
  <si>
    <t>「국토의 계획 및 이용에 관한 법률」로 지정된 녹지 지역의 하나로, 자연환경과 농지, 산림을 보호하고 도시의 무질서한 확산을 방지하기 위한 목적으로 지정</t>
  </si>
  <si>
    <t>25705</t>
  </si>
  <si>
    <t>자연대류</t>
  </si>
  <si>
    <t>밀도 차이에 의하여자연적으로 일어나는대류. ⇨자유대류(＝).</t>
  </si>
  <si>
    <t>25706</t>
  </si>
  <si>
    <t>자연못</t>
  </si>
  <si>
    <t>自然池</t>
  </si>
  <si>
    <t>인공적으로 조성한 것이 아닌, 저절로 형성된 연못.</t>
  </si>
  <si>
    <t>25707</t>
  </si>
  <si>
    <t>자연박리슬래그</t>
  </si>
  <si>
    <t>self-releasing slag, 自然剝離</t>
  </si>
  <si>
    <t>①용접 후에 용접금속으로부터 자연히 박리(剝離)되는 슬래그(浴滓). ② 이와 같은 박리성은 물리적인 여러 성질에 의해서 좌우됨.</t>
  </si>
  <si>
    <t>25708</t>
  </si>
  <si>
    <t>자연석</t>
  </si>
  <si>
    <t>自然石</t>
  </si>
  <si>
    <t>천연 그대로의 가공하지 않은 돌. 또는 석재를 채석장에서 채석해 온 그대로의 표면.</t>
  </si>
  <si>
    <t>25709</t>
  </si>
  <si>
    <t>경관 공학</t>
  </si>
  <si>
    <t>landscape engineering</t>
  </si>
  <si>
    <t>공학 기술을 이용하여 경관을 만들어내는 공학 분야의 한 종류. 경관 시뮬레이션, 형태제어 등을 포함한다.</t>
  </si>
  <si>
    <t>2571</t>
  </si>
  <si>
    <t>자연순환</t>
  </si>
  <si>
    <t>自然循環</t>
  </si>
  <si>
    <t>난방설비에서 보일러 또는 공급주관 안에 들어 있는 고온의 온수가 방열관 및 환수주관을 경유하는 동안 발생된 온도차에 따른 밀도차에 따라 자연적으로 일어나는 대류에 의한 순환을 말하며,</t>
  </si>
  <si>
    <t>25712</t>
  </si>
  <si>
    <t>자연식 공원</t>
  </si>
  <si>
    <t>landscape garden, 自然式公園</t>
  </si>
  <si>
    <t>25713</t>
  </si>
  <si>
    <t>자연식 소각로</t>
  </si>
  <si>
    <t>incinerator of spontaneous combustion type</t>
  </si>
  <si>
    <t>못쓰는 종이와 같이  연소가 가능한 쓰레기를 불애 태우는 노.</t>
  </si>
  <si>
    <t>25714</t>
  </si>
  <si>
    <t>자연식 조원</t>
  </si>
  <si>
    <t>natural style in landscape gardening</t>
  </si>
  <si>
    <t>정형식 조원과 반대의 개념으로 정형의 틀을 탈피하여 정원이나 공원 또는 아름다운 경관을 조성하는 일련의 행위를 말한다.</t>
  </si>
  <si>
    <t>25715</t>
  </si>
  <si>
    <t>자연원목</t>
  </si>
  <si>
    <t>自然原木</t>
  </si>
  <si>
    <t>천연 그대로의 가공하지 않은 원목.</t>
  </si>
  <si>
    <t>25716</t>
  </si>
  <si>
    <t>자연정원</t>
  </si>
  <si>
    <t>natural garden, 自然庭園</t>
  </si>
  <si>
    <t>자연 풍경을 인공적으로 재현한 정원으로, 낭만주의와 결부하여 유럽각지에서 발달함.</t>
  </si>
  <si>
    <t>25717</t>
  </si>
  <si>
    <t>자연조명</t>
  </si>
  <si>
    <t>natural lighting, natural illumination, 自然照明</t>
  </si>
  <si>
    <t>①천연의 빛을 받아들여서 건물 안을 밝게 하는 것.  ② 채광 자체를 일컬음 ③ 인공조명(人工照明)에 상대되는 말. ④ ⇨자연채광.</t>
  </si>
  <si>
    <t>25718</t>
  </si>
  <si>
    <t>자연채광</t>
  </si>
  <si>
    <t>natural lighting, 自然採光</t>
  </si>
  <si>
    <t>①창문 따위를 통해 실내로 들어오는자연광을 받아 들여 인간의 시력에 지장을 주지 않게 하는 것. ② ⇨채광.</t>
  </si>
  <si>
    <t>25719</t>
  </si>
  <si>
    <t>경관 보전</t>
  </si>
  <si>
    <t>landscape conservation</t>
  </si>
  <si>
    <t>고유의 특성을 갖는 자연, 건축물, 도시 등의 경관을 특정 목표에 따라 형성, 유지, 육성하는 작업.</t>
  </si>
  <si>
    <t>2572</t>
  </si>
  <si>
    <t>자연촌</t>
  </si>
  <si>
    <t>자연적으로 형성된 취락으로서 한 무리를 이루고, 사회생활의 기초 단위가 되는 촌락.</t>
  </si>
  <si>
    <t>25720</t>
  </si>
  <si>
    <t>자연통풍</t>
  </si>
  <si>
    <t>natural draft, gravity ventilation, 自然通風</t>
  </si>
  <si>
    <t>① 보일러의 연통으로 인하여 자연적으로 바람이 통하는 것. ② 설비용어.</t>
  </si>
  <si>
    <t>25721</t>
  </si>
  <si>
    <t>자연통풍냉각탑</t>
  </si>
  <si>
    <t>natural draft cooling tower, 自然通風冷却塔</t>
  </si>
  <si>
    <t>①송풍기를 사용하지 않고 외부 온도와 탑 내부의 온도 차이로 인해서자연적으로 공기의 흐름이 생겨 열을 식히는 장치로서 일반적으로 분무된 물이 비교적 뜨거워서 대류의 현상이 일어날 때 사용. ② 설비용어.</t>
  </si>
  <si>
    <t>25722</t>
  </si>
  <si>
    <t>자연풍</t>
  </si>
  <si>
    <t>natural wind</t>
  </si>
  <si>
    <t>자연의 기압과 지구자전에 의한 코리올리힘 등의 조건에 의해 발생하는 공기의 흐름</t>
  </si>
  <si>
    <t>25723</t>
  </si>
  <si>
    <t>자연환기</t>
  </si>
  <si>
    <t>natural ventilation, 自然換氣</t>
  </si>
  <si>
    <t>① 특별한 장치 없이 벽의 틈새나 방의 출입구, 창 따위를 통하여 이루어지는환기. 실내외의 온도차를 이용한 중력환기와 바람을 이용한 풍력환기가 있다.  ② 단, 인공적 통기로(通氣路)‧환기창‧난간‧개방창(開放窓) 등에 의한 환기에서도 원동력이 자연적이라면, 그것을 자연환기로 취급하는 것이 보통임.</t>
  </si>
  <si>
    <t>25725</t>
  </si>
  <si>
    <t>자오선</t>
  </si>
  <si>
    <t>meridian</t>
  </si>
  <si>
    <t>천구(天球)의 두 극과 천정(天頂)을 지나 적도와 수직으로 만나는 큰 원.</t>
  </si>
  <si>
    <t>25726</t>
  </si>
  <si>
    <t>자오선 응력</t>
  </si>
  <si>
    <t>meridian stress</t>
  </si>
  <si>
    <t>곡면상의 셸구조를 정점에서 방사상으로 그은 경선과 원주에 따라 그은 위선을 사용해서 나타낼 때, 경선(자오선) 방향으로 생기는 응력.</t>
  </si>
  <si>
    <t>25727</t>
  </si>
  <si>
    <t>자외선</t>
  </si>
  <si>
    <t>ultraviolet radiation; ultraviolet ray</t>
  </si>
  <si>
    <t>세화43.7%</t>
  </si>
  <si>
    <t>25728</t>
  </si>
  <si>
    <t>자외선 열화</t>
  </si>
  <si>
    <t>ultraviolet ray degradation</t>
  </si>
  <si>
    <t>자외선에 의해 일어난 재료의 열화. 좁은 의미로는 자외선과 산소 또는 오존의 동시 작용에 의한 광산화 작용을 의미함.</t>
  </si>
  <si>
    <t>25729</t>
  </si>
  <si>
    <t>경관 시뮬레이션</t>
  </si>
  <si>
    <t>landscape simulation</t>
  </si>
  <si>
    <t>이미지를 이용하여 계획한 경관의 효과를 확인하는 작업.</t>
  </si>
  <si>
    <t>2573</t>
  </si>
  <si>
    <t>자외선유리</t>
  </si>
  <si>
    <t>紫外線－</t>
  </si>
  <si>
    <t>① 보통유리에 상대하여 자외선을 투과 혹은 차단하는 유리를 칭함. ② 자외선 유리에는 자외선투과유리와 자외선차단유리가 있음.</t>
  </si>
  <si>
    <t>25730</t>
  </si>
  <si>
    <t>자외선투과유리</t>
  </si>
  <si>
    <t>紫外線透過－</t>
  </si>
  <si>
    <t>① 판유리로 자외선을 잘 통과하는 성질이 있는 유리. ②일광욕실‧새너토리엄(sanatorium；요양소‧격리병실)‧병원‧온실 등에 쓰임. ③ 보통 크라운유리에 포함된 Fe2O3성분을 환원시켜 FeO로 하여 포함시킨 것.</t>
  </si>
  <si>
    <t>25731</t>
  </si>
  <si>
    <t>자원배당</t>
  </si>
  <si>
    <t>resource allocation, 資源配當</t>
  </si>
  <si>
    <t>① 네트워크의 용어. ② 계획사업을 완성시키는 데 필요한 자원으로서의 인력‧자금‧장비‧공간‧기술방법 및 시장 등의 사용계획에 있어서 균형 잡힌 배당.</t>
  </si>
  <si>
    <t>25732</t>
  </si>
  <si>
    <t>자원부하보고</t>
  </si>
  <si>
    <t>loading report, 資源負荷報告</t>
  </si>
  <si>
    <t>① 네트워크의 용어. ② 가로축을 시간, 세로축을 자원량으로 취한 그래프(graph)형식의 자원평활 전 자원배당 상황을 나타내는 리포트(report).</t>
  </si>
  <si>
    <t>25733</t>
  </si>
  <si>
    <t>자유 감쇠</t>
  </si>
  <si>
    <t>에너지의 손실이 있는 자유 진동 감쇠. →감쇠진동.</t>
  </si>
  <si>
    <t>25734</t>
  </si>
  <si>
    <t>자유 개가식</t>
  </si>
  <si>
    <t>free open stack (open access) system</t>
  </si>
  <si>
    <t>도서관의 책 등을 관리하는 방식의 하나. 개가식 방식의 일종으로 열람하는 사람이 서가에서 직접 자료를 자유롭게 선택하여 열람할 수 있는 방식</t>
  </si>
  <si>
    <t>25735</t>
  </si>
  <si>
    <t>자유 경첩</t>
  </si>
  <si>
    <t>double acting spring hinge; spring butt</t>
  </si>
  <si>
    <t>경첩의 축을 끼우는 관 속에 스프링을 넣어, 스프링의 탄성력을 이용해서 문을 자동적으로 닫는 기구가 있는 경첩. 외여닫이용과 쌍여닫이용이 있음.</t>
  </si>
  <si>
    <t>25736</t>
  </si>
  <si>
    <t>자유 공간</t>
  </si>
  <si>
    <t>free space</t>
  </si>
  <si>
    <t>사용이 규정되지 않고 자유로운 행동이 허용되는 공간. 무한히 넓은 진공의 공간.</t>
  </si>
  <si>
    <t>25737</t>
  </si>
  <si>
    <t>자유 난류</t>
  </si>
  <si>
    <t>free turbulent flow</t>
  </si>
  <si>
    <t>분류나 후류(後流)의 흐름처럼 흐름을 속박하는 고체벽이 존재하지 않는, 속도의 크기와 방향이 시간적으로 변하는 유체의 흐름.</t>
  </si>
  <si>
    <t>25738</t>
  </si>
  <si>
    <t>자유 대류</t>
  </si>
  <si>
    <t>유체 내에 있는 고온 부분에 의하여 유체의 이동이 일어나는대류.= 자연 대류</t>
  </si>
  <si>
    <t>25739</t>
  </si>
  <si>
    <t>경관 요소</t>
  </si>
  <si>
    <t>landscape element</t>
  </si>
  <si>
    <t>경관을 구성하는 기본 단위를 말하며, 면적 요소인 패치(patch), 선적 요소인 코리더(corridor), 둘러싸는 요소인 매트릭스(matrix)로 구분할 수 있다.</t>
  </si>
  <si>
    <t>2574</t>
  </si>
  <si>
    <t>자유 도시</t>
  </si>
  <si>
    <t>free city</t>
  </si>
  <si>
    <t>자치도시(corporate town)유럽 중세 도시 국가에서 전형적으로 보이는 시민의 자치에 의해 운영되는 도시로서, 12~13세기의 중세 유럽에서, 지방의 영주나 지방 주권에 소속되지 않고 국왕이나 황제 등 중앙 주권에 직속되어 있던 도시로서 베니스, 밀라노 등이 있다.다른 하나는 1815년 독일연방에 가입한 함부르크 ·브레멘 ·뤼베크 ·프랑크푸르트 등 4도시를 말한다. 프랑크푸르트는 1866년 프로이센에병합되었으나, 함부르크 ·브레멘 ·뤼베크는 1871년 독일제국에 편입되었다. 1937년 4월 뤼베크는 프로이센에 병합되어 자유도시의 이름을 잃었고, 브레멘도 총독의지배하에 놓였으나 45년 다시 주(州)의 지위를 획득하여 함부르크와 더불어독일연방공화국에 편입되었다.또, 이 두 유형의 자유도시와는 달리 제1차 세계대전 후 프로이센에서 분리된 단치히는 1920∼1939년 국제연맹의 관리하에서 자유도시가 되었다. 한편, 도시의자치권 획득면에서 보면 영국 ·프랑스 ·이탈리아 등의 중세 도시에서도 자유도시와같은 성격을 찾아볼 수 있으나 자유도시라 할 때는 보통 독일의 경우를 지칭한다.</t>
  </si>
  <si>
    <t>박상섭</t>
  </si>
  <si>
    <t>25740</t>
  </si>
  <si>
    <t>자유 면적비</t>
  </si>
  <si>
    <t>free area ratio</t>
  </si>
  <si>
    <t>추출구의 외주에서 측정한 전 면적에 대한 공기가 실제로 이동하는 부분의 면적이 차지하는 비율. 장해물을 제거한 유효 면적을 일컫는다.</t>
  </si>
  <si>
    <t>25741</t>
  </si>
  <si>
    <t>자유 분류</t>
  </si>
  <si>
    <t>free jet</t>
  </si>
  <si>
    <t>주위에 구속하는 것이 없고, 주위로부터 외란을 받지 않는 분류.</t>
  </si>
  <si>
    <t>25744</t>
  </si>
  <si>
    <t>자유 수면</t>
  </si>
  <si>
    <t>free water table</t>
  </si>
  <si>
    <t>중력 작용으로 유동 가능한 물에 의해서 충만된 토층의 상수면</t>
  </si>
  <si>
    <t>25745</t>
  </si>
  <si>
    <t>자유 음장</t>
  </si>
  <si>
    <t>free sound field</t>
  </si>
  <si>
    <t>등방성이며 균질인 매질 중에서 벽면 등 경계 영향을 무시할 수 있는 음장으로 자유 공간에서의 음장이 여기에 해당한다.→무향실, 반자유 음장. ↔확산 음장.</t>
  </si>
  <si>
    <t>25746</t>
  </si>
  <si>
    <t>자유 음장 감도</t>
  </si>
  <si>
    <t>freeᅳ field sensitivity</t>
  </si>
  <si>
    <t>마이크로폰을 자유 음장에 둘 때의 전기 출력과 두지 않을 때의 그 정의 음압비. 음파의 입사각과 주파수를 명기할 필요가 있다. (=자유 음장 리스폰스)</t>
  </si>
  <si>
    <t>25747</t>
  </si>
  <si>
    <t>자유 음장 리스폰스</t>
  </si>
  <si>
    <t>free-field response</t>
  </si>
  <si>
    <t>25748</t>
  </si>
  <si>
    <t>자유 음장법</t>
  </si>
  <si>
    <t>free-field method</t>
  </si>
  <si>
    <t>경계의 영향을 받지 않는 음장의 조건을 살린 각종 계측법. ↔잔향실법.</t>
  </si>
  <si>
    <t>25749</t>
  </si>
  <si>
    <t>경관 조례</t>
  </si>
  <si>
    <t>townscape ordinance</t>
  </si>
  <si>
    <t>경관의 보전, 관리 및 형성을 목적으로 하는 계획의 수립과 정책 집행을 위해 제정하는 조례</t>
  </si>
  <si>
    <t>2575</t>
  </si>
  <si>
    <t>자유 지표면</t>
  </si>
  <si>
    <t>free ground surface</t>
  </si>
  <si>
    <t>구조물의 영향이 없다고 생각되는 지표면</t>
  </si>
  <si>
    <t>25750</t>
  </si>
  <si>
    <t>자유 지하수</t>
  </si>
  <si>
    <t>free ground water</t>
  </si>
  <si>
    <t>흙의 간극을 통해서 직접 대기와 접하거나 지하수면을 갖는 지하수.(=자유수) → 대수층, 피압 지하수</t>
  </si>
  <si>
    <t>25751</t>
  </si>
  <si>
    <t>자유 진동</t>
  </si>
  <si>
    <t>free vibration; free oscillation</t>
  </si>
  <si>
    <t>외력이 제거된 후 진동체 자체의 성질만에 의해 정해지는 주기를 가지고 계속되는 진동. 비감쇠 자유진동과 감쇠자유진동으로 분류됨</t>
  </si>
  <si>
    <t>25752</t>
  </si>
  <si>
    <t>자유 진동 실험</t>
  </si>
  <si>
    <t>vibration test</t>
  </si>
  <si>
    <t>구조물의 진동특성올 평가하기 위한 실험의 일종. 강제 변형을 시킨후 순간적으로 힘을 풀어줌으로써 자유 진동을 발생시켜 고유 진동수, 감쇠 상수 둥을 측정하는 실험</t>
  </si>
  <si>
    <t>25753</t>
  </si>
  <si>
    <t>자유 진행파</t>
  </si>
  <si>
    <t>free progressive wave</t>
  </si>
  <si>
    <t>반사나 회절(回折)을 일으키는 장애물이 없는 곳에서 자유 공간을 전달하는 파동.</t>
  </si>
  <si>
    <t>25754</t>
  </si>
  <si>
    <t>자유 풍속</t>
  </si>
  <si>
    <t>free wind speed (velocity)</t>
  </si>
  <si>
    <t>기류의 흐름 속에 건물이나 장애물이 있는 경우 외벽이나 외표면 부근은 저항을 받아 풍속이 변하지만 물체에 영향을 미치지 않는 부분의 자연적인 공기의 속도를 자유 풍속이라 한다.</t>
  </si>
  <si>
    <t>25755</t>
  </si>
  <si>
    <t>자유곡선자</t>
  </si>
  <si>
    <t>adjustable curve ruler, 自由曲線尺</t>
  </si>
  <si>
    <t>① 곡선의 구부러진 정도가 급하지 않은 큰 곡선을 그리는데 쓰이는 제도용 기구의 하나. ② 구조는 코일로 감은 스프링 속에 납의 막대가 심으로 들어 있고, 여기에 구부릴 수 있는 얇은 자가 밖으로 붙여져 있음. ③ 자의 모양을 자유로 만들어 연필‧먹줄펜 등을 맞춰 선을 긋는데, 힘의 강약에 따라 자의 모양이 바꿔지는 불편이 있으므로 사용 시는 특별히 주의를 요함.</t>
  </si>
  <si>
    <t>25756</t>
  </si>
  <si>
    <t>자유공간</t>
  </si>
  <si>
    <t>free space, 自由空間</t>
  </si>
  <si>
    <t>『전기·전자』 안테나의 지향성(指向性)이 주위의 빌딩, 나무, 언덕, 지표(地表) 따위의 영향을 받지 않을 만큼 충분히 높은 고도(高度)의 공간.</t>
  </si>
  <si>
    <t>25757</t>
  </si>
  <si>
    <t>자유공지</t>
  </si>
  <si>
    <t>free open space, 自由空地</t>
  </si>
  <si>
    <t>도시내에서 건축물로 덮여 있지 않은 비건축지 혹은 대지내에서 건축물이 건축되지 않은 공지 시민의 보건이나 안녕을 위하여 일부러 남겨 놓은 공지</t>
  </si>
  <si>
    <t>25758</t>
  </si>
  <si>
    <t>자유굽힘시험</t>
  </si>
  <si>
    <t>free bend test</t>
  </si>
  <si>
    <t>금속 또는 용접부의 연성을 조사하는 실험으로 시험편 양단의 상하를 금속 또는 용접부에 균열이 발생하기까지 압축한다. 지그나 롤러 등을 사용하지않고 압축전에 미리 시험편 중앙부를 구부린 후 시험을 진행해서 자유굽힘시험 이라 한다.</t>
  </si>
  <si>
    <t>25759</t>
  </si>
  <si>
    <t>경관 평가</t>
  </si>
  <si>
    <t>landscape evaluation</t>
  </si>
  <si>
    <t>특정 개발사업이 경관에 미치는 영향을 예측 평가하는 일련의 과정</t>
  </si>
  <si>
    <t>2576</t>
  </si>
  <si>
    <t>자유단</t>
  </si>
  <si>
    <t>free end, 自由端</t>
  </si>
  <si>
    <t>지지 또는 구속을 받지않고 자유롭게 움직이는 부재의 단부.</t>
  </si>
  <si>
    <t>25761</t>
  </si>
  <si>
    <t>자유대류</t>
  </si>
  <si>
    <t>free convection, 自由對流</t>
  </si>
  <si>
    <t>① 유체 내에 있는 고온 부분에 의하여 유체의 이동이 일어나는대류. ②＝자연대류(natural convection). ③ 강제대류와 함께 대류의 하나. ④ ⇨열대류.</t>
  </si>
  <si>
    <t>25762</t>
  </si>
  <si>
    <t>자유도</t>
  </si>
  <si>
    <t>degree-of-freedom</t>
  </si>
  <si>
    <t>구조물의 변형을 기술하기 위한 독립 변수의 수.</t>
  </si>
  <si>
    <t>25763</t>
  </si>
  <si>
    <t>자유면적</t>
  </si>
  <si>
    <t>free area, 自由面積</t>
  </si>
  <si>
    <t>취출구나 배기구 등에서 기류의 흐름에 방해 받는 면적이 없이 실제 기류가 흐르는 면적, 자유면적비＝자유면적/전면적.</t>
  </si>
  <si>
    <t>25765</t>
  </si>
  <si>
    <t>자유면적비</t>
  </si>
  <si>
    <t>전면적에 대해 자유면적이 차지하는 비율.</t>
  </si>
  <si>
    <t>25766</t>
  </si>
  <si>
    <t>자유문</t>
  </si>
  <si>
    <t>25767</t>
  </si>
  <si>
    <t>자유변</t>
  </si>
  <si>
    <t>free edge</t>
  </si>
  <si>
    <t>① 판부재의 지지가(받침이) 없는 쪽의 끝변. ② 캔틸레버 슬래브에서 지지가 없는 가장자리 끝변.</t>
  </si>
  <si>
    <t>25768</t>
  </si>
  <si>
    <t>자유삼각자</t>
  </si>
  <si>
    <t>adjustable set square, adjustable triangle, 自由三角定規</t>
  </si>
  <si>
    <t>① 두 개의 삼각자를 각도계로 연결하여 놓아 자유자재로 사용할 수 있는 삼각자. ② =자재삼각자.</t>
  </si>
  <si>
    <t>25769</t>
  </si>
  <si>
    <t>자유석</t>
  </si>
  <si>
    <t>free stone, 自由石</t>
  </si>
  <si>
    <t>어떤 방향으로도 쉽게 가공되는 돌.</t>
  </si>
  <si>
    <t>25770</t>
  </si>
  <si>
    <t>자유수</t>
  </si>
  <si>
    <t>free water</t>
  </si>
  <si>
    <t>① 재료의 내·외부에 존재하는 물로 대기로 기화하는 물② 유동이 제한되지 않은 지하수</t>
  </si>
  <si>
    <t>25771</t>
  </si>
  <si>
    <t>자유여유</t>
  </si>
  <si>
    <t>25772</t>
  </si>
  <si>
    <t>자유여유시간</t>
  </si>
  <si>
    <t>free float, 自由餘裕時間</t>
  </si>
  <si>
    <t>① 네트워크의 용어. ② 공정에서 가장 빠른 개시시기에 작업을 시작하여 후속하는 작업도 가장 빠른 개시시기에 시작해도 존재하는 여유시간. ③ ＝프리플로트＝자유여유. ④ 약호：｢FF｣. ⑤ 일련의 공정에 있어서 모든 활동이 가능한 한 빨리 개시될 때 해당 활동에 대한 이용 가능한 활동여유시간. 이는 한 활동이 어떤 후속활동에도 영향을 주지 않고 자유여유시간의 범위 내에서 지연될 수 있고 또한 모든 후속활동들을 가장 빠른 착수시간에 개시할 수 있음.</t>
  </si>
  <si>
    <t>25773</t>
  </si>
  <si>
    <t>자유자</t>
  </si>
  <si>
    <t>自由定規</t>
  </si>
  <si>
    <t>① 임의의 각도 측정과 먹줄로 치는데 쓰이는 (규준)자의 하나. ② ＝빗자. ③ 참나무‧벚나무‧티크 등의 굳은 나무로 만든 손잡이의 한쪽 끝에 강철판의 잣대를 끼워 적당한 각도가 되게 움직여 나사로 조정하여 사용. ④ 목공구의 하나.</t>
  </si>
  <si>
    <t>25774</t>
  </si>
  <si>
    <t>자유정첩</t>
  </si>
  <si>
    <t>double acting butt, double acting spring hinge, double- acting hinge, 自由丁蝶</t>
  </si>
  <si>
    <t>① (축받이 관 속에) 스프링을 장치하여 안팎으로 자유로이 여닫게 된 정첩. ② 종류에 외자유정첩(한면용‧일편용)과 양자유정첩(양면용, 양편용)이 있음. ③ KS F 4502.</t>
  </si>
  <si>
    <t>25775</t>
  </si>
  <si>
    <t>자유진동</t>
  </si>
  <si>
    <t>free vibration, 自由振動</t>
  </si>
  <si>
    <t>외력으로 인해 초기변위가 발생한 다음 진동체에 가해지는 외력을 전부 제거하면 진동체는 고유진동수를 가지고  진동하는데 이를 자유진동이라 한다.</t>
  </si>
  <si>
    <t>25777</t>
  </si>
  <si>
    <t>자음</t>
  </si>
  <si>
    <t>consonant</t>
  </si>
  <si>
    <t>발음 기관에 의해 구강 통로가 좁아지거나 완전히 막히는 따위의 장애를 받으며 나는 소리. 언어음의 최소 단위가 되는 음성의 일종, 모음, 반모음 이외의 언어음. 일반적으로 단시간의 충격음이나 잡음과 같은 과도음.</t>
  </si>
  <si>
    <t>25779</t>
  </si>
  <si>
    <t>경관석</t>
  </si>
  <si>
    <t>景觀石</t>
  </si>
  <si>
    <t>정원이나 조경을 위하여 설치하는 자연 암석.</t>
  </si>
  <si>
    <t>2578</t>
  </si>
  <si>
    <t>자이더의 식</t>
  </si>
  <si>
    <t>Seider’s formula</t>
  </si>
  <si>
    <t>어떤 공간에서 물질 평형이 성립될 때의 완전 혼합, 정상 상태로 유도되는 실내 농도식.C=Co+M/QC : 실내 농도, Co : 외기 중 농도, M : 발생량, Q : 환기량.</t>
  </si>
  <si>
    <t>25781</t>
  </si>
  <si>
    <t>자일곱치장여</t>
  </si>
  <si>
    <t>尺七寸長餘</t>
  </si>
  <si>
    <t>① 자꺾음 수평길이 한 자(一尺)에 대하여 수직으로 꺾어 올려서 일곱치 높이로 잡는 일. ② 1자각 정방형의 대각선에 대하여 수직으로 1자를 꺾어 올린 빗변길이 1자를 꺾어 올린 빗변길이를 단위로 하는 말. 곧자＝1.73205자 길이 남짓하다는 뜻.</t>
  </si>
  <si>
    <t>25782</t>
  </si>
  <si>
    <t>자자오선</t>
  </si>
  <si>
    <t>magnetic meridian, 磁子午線</t>
  </si>
  <si>
    <t>① 자침의 북단(北端)이 향하는 방향을 표시하는 수평선. ② ＝자북선(磁北線).</t>
  </si>
  <si>
    <t>25783</t>
  </si>
  <si>
    <t>자작나무</t>
  </si>
  <si>
    <t>birth, birch tree, 白樺</t>
  </si>
  <si>
    <t>자작나뭇과의 낙엽활엽교목으로 줄기의 껍질이 하얗고 얇게 벗겨지는 특성을 가졌다. 우리나라에서 정원수로  많이 사용되며, 열주형식에도 잘 어울려 가로수로도 사용된다. 건축용 또는 가구용 목재로도 사용된다.</t>
  </si>
  <si>
    <t>25784</t>
  </si>
  <si>
    <t>자재</t>
  </si>
  <si>
    <t>materials, 資材</t>
  </si>
  <si>
    <t>무엇을 만들기 위한 기본적인 재료. 또는, 물건을 만드는 데 쓰이는 모든 재료.</t>
  </si>
  <si>
    <t>25785</t>
  </si>
  <si>
    <t>자재 곡선자</t>
  </si>
  <si>
    <t>flexible rule</t>
  </si>
  <si>
    <t>임의의 곡선을 그리기 위해서 사용하는 자.</t>
  </si>
  <si>
    <t>25787</t>
  </si>
  <si>
    <t>자재 스패너</t>
  </si>
  <si>
    <t>adjustable spanner</t>
  </si>
  <si>
    <t>지름이 다른 너트·파이프 등에 대응할 수 있도록 입의 열림이 조정되는 스패너. = 멍키 렌치, 멍키 스패너.</t>
  </si>
  <si>
    <t>25789</t>
  </si>
  <si>
    <t>자재구</t>
  </si>
  <si>
    <t>adjusting ball</t>
  </si>
  <si>
    <t>고정식 책상용 조명 기구 등에서 조명 위치를 바꾸기 위해 기계 장치의 연결부에 삽입하여 부착된 부위의 자유로운 회전이 가능하게 하는 기구부.</t>
  </si>
  <si>
    <t>25790</t>
  </si>
  <si>
    <t>자재문</t>
  </si>
  <si>
    <t>free hinge door, double acting door, swinging door, 自在門</t>
  </si>
  <si>
    <t>① 안팎 자재로 열고 닫히게 된 여닫이문의 하나. ② 손잡이가 불필요하고 자유정첩 또는 플로어 힌지로 붙이며 도어체크(door check)는 붙이지 않음. ③ 일반적으로 사람의 출입이 많은 사무소 출입구나 변소의 출입에 쓰임. ④ ＝자유문(自由門). ⑤ 문의 무게가 무거울 때에는 문지도리를 자유정첩 대신 돌쩌귀‧바닥지도리 등을 문의 한쪽 상하부에 설치하여 달기도 함. ⑥ 외여닫이 또는 쌍여닫이로 할 수 있으나 문단속을 하기 어렵고 공기의 유통을 막기 어려운 흠이 있음.</t>
  </si>
  <si>
    <t>25791</t>
  </si>
  <si>
    <t>자재문틀</t>
  </si>
  <si>
    <t>double-acting frame, 自在門－</t>
  </si>
  <si>
    <t>① 자재문의 문틀. ② 문틀의 내면에 문받이가 없음.</t>
  </si>
  <si>
    <t>25792</t>
  </si>
  <si>
    <t>자재삼각자</t>
  </si>
  <si>
    <t>adjustable set square, 自在三角尺</t>
  </si>
  <si>
    <t>① 두 개의 삼각자를 각도계로 연결하여 놓아 자유로이 조정할 수 있는 삼각자. ② ＝자유삼각자.</t>
  </si>
  <si>
    <t>25793</t>
  </si>
  <si>
    <t>자재스패너</t>
  </si>
  <si>
    <t>25794</t>
  </si>
  <si>
    <t>자재이음</t>
  </si>
  <si>
    <t>universal joint, 自在－</t>
  </si>
  <si>
    <t>파이프 또는 토관 등의 방향을 자유로 변할 수 있게 한 이음.</t>
  </si>
  <si>
    <t>25795</t>
  </si>
  <si>
    <t>자재화</t>
  </si>
  <si>
    <t>free drawing, free hand drawing, 自在畵</t>
  </si>
  <si>
    <t>자나 컴퍼스 등의 기구는 사용하지 않고 연필이나 붓만으로 그리는 그림. 자유화 혹은 프리핸드스케치라고도 한다.</t>
  </si>
  <si>
    <t>25796</t>
  </si>
  <si>
    <t>자전거 교통</t>
  </si>
  <si>
    <t>bicycle traffic</t>
  </si>
  <si>
    <t>자전거를 이용하는 교통, 통근·통학·쇼핑·레크레이션 활동등을 자전거를 이용하는 경우 발생되는 교통으로 한국에서는 1979년 「도로구조령」에서 자전거도로에 관한 정비규정을 마련 하였고 1995년 「자전거 이용활성화에 관한 법률」이 제정되면서 자전거 이용에 관한 제반시설의 설치등에 관한 기준정비와 국가적 지원 사업의 추진이 시작 되었음지속가능한 저탄소 녹색교통수단으로 교통수단 분담율 제고, 자전거 보급율제고, 공공자전거 시스템 확대를 위한 범 정부 차원의 다양한 자전거 이용 활성화를 위한 정책을 펼치고 있음</t>
  </si>
  <si>
    <t>25797</t>
  </si>
  <si>
    <t>자전거 도로</t>
  </si>
  <si>
    <t>cycling way</t>
  </si>
  <si>
    <t>국토의 계획 및 이용에 관한 법률 시행령」 제2조1항에서 정한 도로 중 하나로, 「도시ㆍ군 계획시설의 결정ㆍ구조 및 설치기준에 관한 규칙」 제2장제1절 제9조(도로의 구분)에서는 “자전거 전용도로”를 하나의 차로를 기준으로 폭 1.5미터(지역 상황 등에 따라 부득이하다고 인정되는 경우에는 1.2미터) 이상의 도로로서 자전거의 통행을 위하여 설치하는 도로를 말함</t>
  </si>
  <si>
    <t>25798</t>
  </si>
  <si>
    <t>자정 작용</t>
  </si>
  <si>
    <t>self-purification</t>
  </si>
  <si>
    <t>자연 정화 작용이라고도 한다. 자연 환경 속에 오탁 물질이 혼입한 경우에 미생물의 작용 등에 의해 오염된 물이나 땅 따위가 저절로 깨끗해지는작용.</t>
  </si>
  <si>
    <t>25799</t>
  </si>
  <si>
    <t>K 트러스</t>
  </si>
  <si>
    <t>K truss</t>
  </si>
  <si>
    <t>래티스재가 K형상인 트러스</t>
  </si>
  <si>
    <t>258</t>
  </si>
  <si>
    <t>경금속</t>
  </si>
  <si>
    <t>light metal, 輕金屬</t>
  </si>
  <si>
    <t>①알루미늄‧마그네슘‧티탄과 같이 비중이 적은 금속. ② 알루미늄합금‧마그네슘합금‧티탄합금 등은 항공기 공업 등에 많이 사용됨.</t>
  </si>
  <si>
    <t>2580</t>
  </si>
  <si>
    <t>자주 관리</t>
  </si>
  <si>
    <t>self-imposed control</t>
  </si>
  <si>
    <t>① 발주자 쪽의 공사 감리를 받기 전에 시공자가 자주적으로 공사 내용이 요구사항에 적합하도록 적정하게 처리하는 것. ② 건물의 관리 업무를 외부에 위탁하지 않고 소유자가 스스로 하는 것. 분양 공동주택에서는 주택 관리 조합이 스스로 사무관리(관리인 고용‧지휘, 출납, 회계, 조합운영 등)의 전부 내지 대부분을 관리하는 방식. ↔위탁 관리</t>
  </si>
  <si>
    <t>25803</t>
  </si>
  <si>
    <t>자주식 그레이더</t>
  </si>
  <si>
    <t>motorized grader, 自走式－</t>
  </si>
  <si>
    <t>① 자체 원동기로 움직이는 그레이더. ② =모터그레이더.</t>
  </si>
  <si>
    <t>25804</t>
  </si>
  <si>
    <t>자주식 스크레이퍼</t>
  </si>
  <si>
    <t>motorized scraper, 自株式－</t>
  </si>
  <si>
    <t>① 차축이 짧은 2륜식 타이어로 견인하는 스크레이퍼. ② =모터스크레이퍼.</t>
  </si>
  <si>
    <t>25805</t>
  </si>
  <si>
    <t>자주식 주차장</t>
  </si>
  <si>
    <t>drive in parking</t>
  </si>
  <si>
    <t>운전자가 스스로 자동차를 운전하여 이동해서 주차하는 방식의 주차시설. 기계식 주차장과 반대되는 개념.</t>
  </si>
  <si>
    <t>25806</t>
  </si>
  <si>
    <t>자줄눈</t>
  </si>
  <si>
    <t>straight joint, square joint</t>
  </si>
  <si>
    <t>석재 또는 벽돌조적조에서 직선으로 통하는 줄눈. = 통줄눈.</t>
  </si>
  <si>
    <t>25807</t>
  </si>
  <si>
    <t>자중</t>
  </si>
  <si>
    <t>self load, 自重</t>
  </si>
  <si>
    <t>구조물 자체에 의한 하중. 건축물에서는 마감중량을 더하여 고정하중으로 함</t>
  </si>
  <si>
    <t>25808</t>
  </si>
  <si>
    <t>경금속도료</t>
  </si>
  <si>
    <t>輕金屬塗料</t>
  </si>
  <si>
    <t>① 알루미늄‧마그네슘 등의 경금속은 바닷물‧묽은 산‧묽은 알칼리 등에 부식되기 쉽고, 또 도막이 잘 부착되지 않기 때문에, 내식성과 부착력이 강한 도료를 필요로 함. ② 바닥칠용 도료로서는 염기성 크롬산아연을 함유한 도료를 사용하며, 전색제에는 페놀수지 니스‧프탈산수지 니스‧벤질 셀룰로오스 니스‧비닐계 수지 니스 등을 사용함. ③ 마그네슘의 바닥칠용 도료에는 연단‧아연가루‧염기성 크롬산 납‧알루미늄 가루 등을 안료에 배합하며, 전색제에는 페놀수지 유성니스‧벤질 셀룰로오스 니스‧비닐계 수지 니스 등을 사용함.</t>
  </si>
  <si>
    <t>2581</t>
  </si>
  <si>
    <t>자촉</t>
  </si>
  <si>
    <t>목재의 촉이음에 있어서 따로 끼워 넣는 촉.</t>
  </si>
  <si>
    <t>25810</t>
  </si>
  <si>
    <t>자촉이음</t>
  </si>
  <si>
    <t>① 목재의 이음에 있어서 긴촉이음은 촉을 길게 내어 끼워 넣고 산지를 친 것. 긴촉 대신에 따로 촉을 끼워 넣은 것. ② 메뚜기장이음의 하나. ③ ⇨긴촉이음.</t>
  </si>
  <si>
    <t>25811</t>
  </si>
  <si>
    <t>자치 도시</t>
  </si>
  <si>
    <t>corporate town</t>
  </si>
  <si>
    <t>역사 중세의 유럽에서 국왕이나 영주로부터 자치권을 얻은 도시로서 성벽과 시민 군대로 스스로를 지켰으며, 이곳의 시민은 직업ㆍ병역ㆍ세금으로부터 해방되어 있었으나, 12세기부터 북 프랑스를 중심으로 급속하게 성립되었으며, 중세 말기에 이르러 왕의 간섭이 늘어나면서 쇠퇴하였다.(=자유도시)</t>
  </si>
  <si>
    <t>25812</t>
  </si>
  <si>
    <t>자코비앙</t>
  </si>
  <si>
    <t>jacobean</t>
  </si>
  <si>
    <t>17세 초반에 유행하던  영국의 초기 르네상스 건축양식</t>
  </si>
  <si>
    <t>25813</t>
  </si>
  <si>
    <t>자토</t>
  </si>
  <si>
    <t>kaolin, 磁土</t>
  </si>
  <si>
    <t>① 화학적으로 순수한 점토. ② Al2O3‧2SiO2‧2H2O로 되어 있으나 사실 순수한 것은 별로 없고, 이것에 알루미나‧규산, 기타 잡물이 포함된 것이 많음. ③ 자기의 원료가 됨.</t>
  </si>
  <si>
    <t>25814</t>
  </si>
  <si>
    <t>자풀이</t>
  </si>
  <si>
    <t>尺計</t>
  </si>
  <si>
    <t>어떤 물건이나 거리의 길이를 재는 일.</t>
  </si>
  <si>
    <t>25815</t>
  </si>
  <si>
    <t>자한</t>
  </si>
  <si>
    <t>keen climate</t>
  </si>
  <si>
    <t>기온과 습도에서 본 기후 특성의 하나. 기온， 습도 모두 낮은 상태. 살을 찌르는 듯한 추위를 말한다. →냉습. ↔증서(證書), 초열</t>
  </si>
  <si>
    <t>25816</t>
  </si>
  <si>
    <t>작도</t>
  </si>
  <si>
    <t>① 그림, 설계도, 지도 등을 그림. ② 자와 컴퍼스만을 사용하여 주어진 조건에 맞는 선이나 도형을 그림.</t>
  </si>
  <si>
    <t>25817</t>
  </si>
  <si>
    <t>작동충진</t>
  </si>
  <si>
    <t>charge operating, 作動充塡</t>
  </si>
  <si>
    <t>설비시스템 작동을 위해 장치 내에 요구되는 냉매나 유체의 전량을 충진하는 것.</t>
  </si>
  <si>
    <t>25818</t>
  </si>
  <si>
    <t>작두</t>
  </si>
  <si>
    <t>straw cutter, 斫－</t>
  </si>
  <si>
    <t>①마소에게 먹일 풀‧짚 수수깡‧콩깍지 등을 잘게 써는 연장. ② 기름하고 두둑한 나무토막 위에 짤막한 쇠기둥 2개를 세우고 그 틈에 칼날 끝을 끼웠으며, 끈을 매어 손에 쥐고 한끝의 나무자루를 디디면서 썰게 됨. ③ ＝작도(斫刀).</t>
  </si>
  <si>
    <t>25819</t>
  </si>
  <si>
    <t>경금속제 창호</t>
  </si>
  <si>
    <t>light metal fittings, 輕金屬製窓戶</t>
  </si>
  <si>
    <t>경금속 또는 경합금으로 만든 창호.</t>
  </si>
  <si>
    <t>2582</t>
  </si>
  <si>
    <t>작업</t>
  </si>
  <si>
    <t>activity, 作業</t>
  </si>
  <si>
    <t>① 프로젝트를 구성하는 작업단위. ② 네트워크의 용어.</t>
  </si>
  <si>
    <t>25822</t>
  </si>
  <si>
    <t>작업 강도</t>
  </si>
  <si>
    <t>작업의 강도를 에너지 소비량으로 나타낸 지표. 사무 등의 업무(대사량 약 90W/㎡)에서 극단적 중노동(약580W/㎡)에 이르는 작업을 단계별로 구분한다.</t>
  </si>
  <si>
    <t>25823</t>
  </si>
  <si>
    <t>작업 긴장력</t>
  </si>
  <si>
    <t>jacking force</t>
  </si>
  <si>
    <t>프리스트레스를 도입할 때 일시적으로 긴장재에 작용하는 긴장력.</t>
  </si>
  <si>
    <t>25824</t>
  </si>
  <si>
    <t>작업 요법실</t>
  </si>
  <si>
    <t>occupational therapy room</t>
  </si>
  <si>
    <t>의료시설에서 작업이라는 활동을 매개로 하여 환자나 장애자의 신체기능 또는 정신기능의 개선과 일상생활동작의 훈련 등 사회적 적응 능력의 회복을 목적으로 하는 방.</t>
  </si>
  <si>
    <t>25827</t>
  </si>
  <si>
    <t>작업 자세</t>
  </si>
  <si>
    <t>working posture</t>
  </si>
  <si>
    <t>작업할 때 몸을 움직이거나 가누는 모양.</t>
  </si>
  <si>
    <t>25828</t>
  </si>
  <si>
    <t>작업 조명</t>
  </si>
  <si>
    <t>task lighting</t>
  </si>
  <si>
    <t>특수한 작업이나 활동을 수행하는 데 필요한 조명. 사무소나 공장 등의 작업 현장에서 전반 조명에 의하지 않고， 개개의 작업에 적합한 시환경을 만들도록 연구된 조명. →태스크 조명.</t>
  </si>
  <si>
    <t>25829</t>
  </si>
  <si>
    <t>작업 표준</t>
  </si>
  <si>
    <t>operation standard; work standard</t>
  </si>
  <si>
    <t>표준화된 작업 순서. 각 공사에서의 시공 요령서가 이에 해당함.</t>
  </si>
  <si>
    <t>25830</t>
  </si>
  <si>
    <t>작업 환경</t>
  </si>
  <si>
    <t>work environment</t>
  </si>
  <si>
    <t>근로자를 둘러싸고 있는 물리적, 심리적 환경</t>
  </si>
  <si>
    <t>25831</t>
  </si>
  <si>
    <t>작업관리</t>
  </si>
  <si>
    <t>作業管理</t>
  </si>
  <si>
    <t>① 공장관리 중에 작업과정을 관리하는 것. ② ＝공정관리(工程管理)＝공사관리(工事管理). ③ 작업연구에 의해 얻은 자료를 기초로 재료(材料) 순서일정(日程)계획을 세워서 모든 공사를 예정 기일까지 완성하도록 계획하고, 그 진척(進陟) 상황을 관리.</t>
  </si>
  <si>
    <t>25832</t>
  </si>
  <si>
    <t>작업대</t>
  </si>
  <si>
    <t>work table, 作業臺</t>
  </si>
  <si>
    <t>① 작업장의 가장 기본적인 시설 중의 하나로 일을 하기에 편리하도록 만들어 놓은 대. ② 일반적으로 두꺼운 판자를 사용하여 튼튼하게 만드는데, 크기는 작업장소와 작업의 종류 및 작업하는 사람에 따라 사용하기에 알맞아야 함. ③ 일반적으로 많이 사용되는 작업대의 높이는 700～750mm임. ④ 정반을 올려놓고 마름질을 하거나 간단한 기계부품을 조립할 때, 또는 바이스를 고정시키고 줄작업 등을 할 때 사용.</t>
  </si>
  <si>
    <t>25833</t>
  </si>
  <si>
    <t>작업면</t>
  </si>
  <si>
    <t>working plane, 作業面</t>
  </si>
  <si>
    <t>주광 및 인공조명에 있어서 시작업(視作業)을 하는 지정평면. 보통 바닥에서 85cm 위의 수평면이나 온돌방과 같은 곳은 바닥에서 40cm 위의 수평면.</t>
  </si>
  <si>
    <t>25834</t>
  </si>
  <si>
    <t>작업면 절단의 식</t>
  </si>
  <si>
    <t>formula of split-flux at working plane</t>
  </si>
  <si>
    <t>작업면 간접 조도의 간이 계산식. 작업면을 절단하여 그 면의 상향 · 하향의 등가 반사율을 구하고， 그 사이에서 상호 반사가 일어난다고 생각한 식.</t>
  </si>
  <si>
    <t>25835</t>
  </si>
  <si>
    <t>작업별 세부계획공정표</t>
  </si>
  <si>
    <t>detailed network, 作業別細部計劃工程表</t>
  </si>
  <si>
    <t>① 네트워크의 용어. ② 작업현장 담당자들이 필요에 의해 부문별 계획공정표의 일부를 전체적으로 연결하여 더 세분화한 계획공정표.</t>
  </si>
  <si>
    <t>25836</t>
  </si>
  <si>
    <t>작업성</t>
  </si>
  <si>
    <t>usability of an electrode, 作業性</t>
  </si>
  <si>
    <t>피복아크 용접봉의 사용상 편리성.</t>
  </si>
  <si>
    <t>25838</t>
  </si>
  <si>
    <t>작업소</t>
  </si>
  <si>
    <t>作業所</t>
  </si>
  <si>
    <t>① 일을 하는 장소. ② 공장 이외의 작업장.</t>
  </si>
  <si>
    <t>25839</t>
  </si>
  <si>
    <t>작업시간</t>
  </si>
  <si>
    <t>作業時間</t>
  </si>
  <si>
    <t>① 작업의 개시 또는 완료하는 시간. ② 네트워크의 용어.</t>
  </si>
  <si>
    <t>25840</t>
  </si>
  <si>
    <t>작업장</t>
  </si>
  <si>
    <t>farm shop; workshop</t>
  </si>
  <si>
    <t>일이나 공사를 하고 있는 곳</t>
  </si>
  <si>
    <t>25841</t>
  </si>
  <si>
    <t>작업중지</t>
  </si>
  <si>
    <t>作業中止</t>
  </si>
  <si>
    <t>작업을 중도에서 중지시키는 것.</t>
  </si>
  <si>
    <t>25842</t>
  </si>
  <si>
    <t>작업진도보고</t>
  </si>
  <si>
    <t>progress reporting, 作業進度報告</t>
  </si>
  <si>
    <t>① 네트워크의 용어. ② 작업 진도 파악의 수단으로 실무완성을 기록하고, 이를 일정계획과 비교하는데 관련이 깊으며, 진도보고양식은 다양하지만 계획사업의 종류와 형태, 경영자의 편리성, 계약업자의 청원 등을 고려하여 편리한 양식을 채택하여야 함.</t>
  </si>
  <si>
    <t>25843</t>
  </si>
  <si>
    <t>작업헛간</t>
  </si>
  <si>
    <t>① 가설 건물의 하나. ② 철골‧목공‧철근작업 헛간과, 믹서‧윈치‧펌프 등의 보호헛간. ③ 고정건물 등의 개축‧보수시의 보호헛간 등이 있음.</t>
  </si>
  <si>
    <t>25844</t>
  </si>
  <si>
    <t>작용 너비</t>
  </si>
  <si>
    <t>working width</t>
  </si>
  <si>
    <t>지붕면에서 기와, 슬레이트 등 겹이음 부분의 수평 방향 너비</t>
  </si>
  <si>
    <t>25845</t>
  </si>
  <si>
    <t>작용 온도</t>
  </si>
  <si>
    <t>operative temperature</t>
  </si>
  <si>
    <t>인체가 대류와 방사에 의해 열교환을 하는 것과 같이 열량을 교환하는 가상 균일 온도 공기 온도와 평균 복사 온도의 평균으로 나타낸다. (=효과 온도)</t>
  </si>
  <si>
    <t>25846</t>
  </si>
  <si>
    <t>작용 하중</t>
  </si>
  <si>
    <t>working load</t>
  </si>
  <si>
    <t>실제로 구조물에 작용하고 있는 하중. 설계시 가정한 설계하중과 구별하기 위한 개념임.</t>
  </si>
  <si>
    <t>25848</t>
  </si>
  <si>
    <t>작용발</t>
  </si>
  <si>
    <t>working length</t>
  </si>
  <si>
    <t>25849</t>
  </si>
  <si>
    <t>경기 설계</t>
  </si>
  <si>
    <t>design for the competition</t>
  </si>
  <si>
    <t>심사를 통해 적정 설계안을 선정하는 방식에 제출된 설계</t>
  </si>
  <si>
    <t>2585</t>
  </si>
  <si>
    <t>작용선</t>
  </si>
  <si>
    <t>line of action, 作用線</t>
  </si>
  <si>
    <t>힘이 작용하는 지점에서 시작해서 힘백터와 같은 방향으로 표현된 직선.</t>
  </si>
  <si>
    <t>25850</t>
  </si>
  <si>
    <t>작용점</t>
  </si>
  <si>
    <t>point of application, 作用點</t>
  </si>
  <si>
    <t>힘의 3요소인 힘의 크기, 힘의 방향, 힘의 작용점 중 하나이며, 힘이 작용하는 점을 뜻한다.</t>
  </si>
  <si>
    <t>25851</t>
  </si>
  <si>
    <t>작은 거멀접기</t>
  </si>
  <si>
    <t>금속제 지붕의 이음공법 중 하나로 접합되는 금속판을 서로 1회 꺾어 걸은 형으로 만든 거멀접기.</t>
  </si>
  <si>
    <t>25852</t>
  </si>
  <si>
    <t>작은 골판</t>
  </si>
  <si>
    <t>short pitch corrugated sheet</t>
  </si>
  <si>
    <t>아연 철판, 석면 플레이트판, 합성 수지판 등으로 제조한 골의 피치가 작은 골판. 피치 약 63mm, 골깊이 15mm, 지붕이나 외벽 등에 사용. ↔큰 골판.</t>
  </si>
  <si>
    <t>25853</t>
  </si>
  <si>
    <t>작은 널</t>
  </si>
  <si>
    <t>① strip 바닥널용의 소폭 판. ② 정면 절취, 귀따기 화로의 마루판으로 쓰이는 소폭판. ③ parquet 쪽매널 바닥용의 소폭판.</t>
  </si>
  <si>
    <t>25854</t>
  </si>
  <si>
    <t>작은감새</t>
  </si>
  <si>
    <t>석면슬레이트의 골이 작은 감새.</t>
  </si>
  <si>
    <t>25858</t>
  </si>
  <si>
    <t>작은골국받이</t>
  </si>
  <si>
    <t>벽귀용 받이널.</t>
  </si>
  <si>
    <t>25859</t>
  </si>
  <si>
    <t>경기장</t>
  </si>
  <si>
    <t>stadium, 競技場</t>
  </si>
  <si>
    <t>각종 운동경기가 실시되는 종합적 지설을 갖춘 장소를 말한다. 스타디움이라고도 한다.</t>
  </si>
  <si>
    <t>2586</t>
  </si>
  <si>
    <t>작은골단골막이</t>
  </si>
  <si>
    <t>석면슬레이트용의 단골막이.</t>
  </si>
  <si>
    <t>25860</t>
  </si>
  <si>
    <t>작은골치장</t>
  </si>
  <si>
    <t>작은골슬레이트용의 제혀장식.</t>
  </si>
  <si>
    <t>25861</t>
  </si>
  <si>
    <t>작은골휨감새</t>
  </si>
  <si>
    <t>석면슬레이트 작은골용이며 마루와 감새가 하나로 된 것.</t>
  </si>
  <si>
    <t>25862</t>
  </si>
  <si>
    <t>작은골휨마루</t>
  </si>
  <si>
    <t>석면슬레이트 작은골이며 마루와 평판이 하나로 된 것.</t>
  </si>
  <si>
    <t>25863</t>
  </si>
  <si>
    <t>작은나사</t>
  </si>
  <si>
    <t>① 드라이버로 죄고 푸는 지름 8mm 이하의 머리붙이 나사. ② ＝피스(piece)＝소나사. ③ 큰 힘이 작용되지 않는 곳에 조임용‧조립용으로 쓰임. ④ 종류:머리에는 홈이 있으며, 형상에 따라 둥근머리 작은나사‧납작머리 작은나사‧둥근접시머리 작은나사‧접시머리 작은나사 등이 있음.</t>
  </si>
  <si>
    <t>기문당87.3%</t>
  </si>
  <si>
    <t>25864</t>
  </si>
  <si>
    <t>작은대공</t>
  </si>
  <si>
    <t>큰대공이 있는 경우 여기에 대하여 상대적으로 작은 대공.</t>
  </si>
  <si>
    <t>25865</t>
  </si>
  <si>
    <t>작은띠장</t>
  </si>
  <si>
    <t>잔살문띠장.</t>
  </si>
  <si>
    <t>25866</t>
  </si>
  <si>
    <t>작은면</t>
  </si>
  <si>
    <t>대문 또는 문에 대한 작은 통행출입문.</t>
  </si>
  <si>
    <t>25867</t>
  </si>
  <si>
    <t>작은면붙이</t>
  </si>
  <si>
    <t>돌 또는 벽돌 등으로 세로로 붙이는 것.</t>
  </si>
  <si>
    <t>25868</t>
  </si>
  <si>
    <t>작은문</t>
  </si>
  <si>
    <t>대문 또는 문에 대한 작은 통행출입문. 대문 옆에 설치한 허리를 구부려서 들어가는 작은 출입구 또는 이곳에 있는 문.</t>
  </si>
  <si>
    <t>25869</t>
  </si>
  <si>
    <t>작은미닫이</t>
  </si>
  <si>
    <t>① 소형의 미닫이. ② 마루옆‧바닥에 쓰임.</t>
  </si>
  <si>
    <t>25870</t>
  </si>
  <si>
    <t>작은밑장</t>
  </si>
  <si>
    <t>마루 옆에 있는 엇갈린 선반으로 작은 문이 달린 창.</t>
  </si>
  <si>
    <t>25871</t>
  </si>
  <si>
    <t>작은밑장널</t>
  </si>
  <si>
    <t>밑창널과 같음.</t>
  </si>
  <si>
    <t>25872</t>
  </si>
  <si>
    <t>작은보</t>
  </si>
  <si>
    <t>binding beam, beam, binder, 小梁</t>
  </si>
  <si>
    <t>① 큰 보에 얹히는 보. ② 구조물의 틀‧뼈대를 형성하는 수평부재로 바닥판‧장산 등을 직접 받게 되는 보.</t>
  </si>
  <si>
    <t>25873</t>
  </si>
  <si>
    <t>작은볼록이</t>
  </si>
  <si>
    <t>① 위생도기의 결점에 관한 용어. ② 기포보다는 크며 그 크기가 3mm 이하로 돌출된 것.</t>
  </si>
  <si>
    <t>25874</t>
  </si>
  <si>
    <t>작은수키와</t>
  </si>
  <si>
    <t>실 수키와보다 약간 굵은 수키와.</t>
  </si>
  <si>
    <t>25875</t>
  </si>
  <si>
    <t>작은암키와</t>
  </si>
  <si>
    <t>처마 끝에 쓰이는 작은 암키와.</t>
  </si>
  <si>
    <t>25876</t>
  </si>
  <si>
    <t>작은얼룩이</t>
  </si>
  <si>
    <t>① 위생도기의 결점에 관한 용어. ② 색점보다 크며 그 크기가 3mm 이하의 유색부.</t>
  </si>
  <si>
    <t>25877</t>
  </si>
  <si>
    <t>작은옆기둥</t>
  </si>
  <si>
    <t>① 가로대문 기둥. ② 기둥 가운데 작은 옆 기둥.</t>
  </si>
  <si>
    <t>25878</t>
  </si>
  <si>
    <t>작은지붕</t>
  </si>
  <si>
    <t>cricket</t>
  </si>
  <si>
    <t>굴뚝 등의 배후가 설치된 지붕.</t>
  </si>
  <si>
    <t>25879</t>
  </si>
  <si>
    <t>작은처마</t>
  </si>
  <si>
    <t>서까래를 걸치는 부분의 처마.</t>
  </si>
  <si>
    <t>25880</t>
  </si>
  <si>
    <t>작은처마서까래</t>
  </si>
  <si>
    <t>서까래가 걸쳐지는 부분의 처마.</t>
  </si>
  <si>
    <t>25881</t>
  </si>
  <si>
    <t>작은천장</t>
  </si>
  <si>
    <t>처마 밑의 천장.</t>
  </si>
  <si>
    <t>25882</t>
  </si>
  <si>
    <t>작은틀우물반자</t>
  </si>
  <si>
    <t>우물반자의 격자 간에 격자형을 붙인 것.</t>
  </si>
  <si>
    <t>25883</t>
  </si>
  <si>
    <t>작은틈짜기구석미닫이</t>
  </si>
  <si>
    <t>미닫이 형식의 일종이며 유리 틀의 모서리가 둥근 것.</t>
  </si>
  <si>
    <t>25884</t>
  </si>
  <si>
    <t>작은판반자</t>
  </si>
  <si>
    <t>① 합판, 각종 섬유판을 30～60cm 각 정도의 소형 판으로 만들어 쓴 것. ② 이 판류는 특수가공, 즉 잔구멍 뚫기‧무늬 돋우기 기타 처리를 한 것과 칠마무리를 한 것이 있음.</t>
  </si>
  <si>
    <t>25885</t>
  </si>
  <si>
    <t>잔결</t>
  </si>
  <si>
    <t>가늘게 나타난 곧은결(나무). 온전한 모양이 아니고 깎이거나 덜림.</t>
  </si>
  <si>
    <t>25888</t>
  </si>
  <si>
    <t>경납용접</t>
  </si>
  <si>
    <t>2589</t>
  </si>
  <si>
    <t>잔골재</t>
  </si>
  <si>
    <t>fine aggregate, 細骨材</t>
  </si>
  <si>
    <t>① 콘크리트용 골재 중 모래와 같이 세립한 골재. ② 10㎜체를 전부 통과하고 50mm체를 85% 이상 통과하는 골재. ③ 골재는 KS F 2522(골재의 정의)의 규정에 맞아야 하며 품질 및 입도는 규격에 따름.</t>
  </si>
  <si>
    <t>25890</t>
  </si>
  <si>
    <t>잔골재율</t>
  </si>
  <si>
    <t>fine-total aggregate ratio, 細骨材率</t>
  </si>
  <si>
    <t>① 잔골재와 굵은골재의 절대용적의 합에 대한 잔골재의 절대용적의 백분율. ② ＝모래율(sand percent of total aggregate by solid volume). ③ #4체를 통과한 것은 잔골재, 남는 것을 굵은골재로 함.</t>
  </si>
  <si>
    <t>25891</t>
  </si>
  <si>
    <t>잔골재의 비중흡수량시험방법</t>
  </si>
  <si>
    <t>콘크리트 배합설계에 있어 사용하는 잔골재의 절대용적 등을 알기 위하여 잔골재의 비중 및 흡수량을 구하는 시험방법에 대한 규정.  KS F 2504.</t>
  </si>
  <si>
    <t>25892</t>
  </si>
  <si>
    <t>잔골재의 표면수측정방법</t>
  </si>
  <si>
    <t>testing method for surface moisture in fine aggregate, -表面水測定方法</t>
  </si>
  <si>
    <t>① KS F 2509. ② 이 규격은 현장에서 잔골재를 물속에 넣어 그 양만큼 물을 배제시키는 원리를 적용시킴으로써, 그 잔골재가 가지고 있는 표면수를 측정하는 방법에 대하여 규정.</t>
  </si>
  <si>
    <t>25893</t>
  </si>
  <si>
    <t>잔공기</t>
  </si>
  <si>
    <t>殘工期</t>
  </si>
  <si>
    <t>① 화살형 네트워크에서는 한 결합점에서 완료결합점에 이르는 최장 경로(最長經路)의 소요시간. ② 사이클형 네트워크에서는 한 작업에서 최후의 작업에 이르는 최장경로의 소요시간.</t>
  </si>
  <si>
    <t>25894</t>
  </si>
  <si>
    <t>잔교</t>
  </si>
  <si>
    <t>棧橋</t>
  </si>
  <si>
    <t>① 극장의 프로시니엄 바로 뒤에 접하여 설치된 발판. ② 조명 또는 비나 눈이 내리는 장면을 위해 필요하며 프라이로프트의 3면벽에 설치.</t>
  </si>
  <si>
    <t>25895</t>
  </si>
  <si>
    <t>잔다듬</t>
  </si>
  <si>
    <t>dabbed finish</t>
  </si>
  <si>
    <t>25898</t>
  </si>
  <si>
    <t>잔다듬 마무리</t>
  </si>
  <si>
    <t>hammered finish; hand-tooled finish</t>
  </si>
  <si>
    <t>석재 표면을 도드락다듬, 잔다듬, 찌르기(도구의 일종) 등으로 다듬어 마무리하는 공법의 일종. →잔다듬</t>
  </si>
  <si>
    <t>25899</t>
  </si>
  <si>
    <t>K-ε 모델</t>
  </si>
  <si>
    <t>난류장의 수치 해석 모델의 하나. 난류 에너지 k와 점성 소산율 ε의 수송 방정식을 사용하여 평균 흐름장을 계산한다. →LES.</t>
  </si>
  <si>
    <t>259</t>
  </si>
  <si>
    <t>잔대울타리</t>
  </si>
  <si>
    <t>brush-wood fence</t>
  </si>
  <si>
    <t>잔대를 모아서 만든 울타리.</t>
  </si>
  <si>
    <t>25900</t>
  </si>
  <si>
    <t>잔대홈</t>
  </si>
  <si>
    <t>도장의 대나무 외를 붙이기 위해 기둥 외면에 홈을 만든 것.</t>
  </si>
  <si>
    <t>25901</t>
  </si>
  <si>
    <t>잔디떼뜨기</t>
  </si>
  <si>
    <t>이미 자란 잔디를 널찍하게 뿌리 채 파내는 일. 조경공사에서 잔디를 심는 방식 중 하나.</t>
  </si>
  <si>
    <t>25903</t>
  </si>
  <si>
    <t>잔디떼입히기</t>
  </si>
  <si>
    <t>① 지면에 잔디떼를 심는 일. ② 잔디떼 심기.</t>
  </si>
  <si>
    <t>25904</t>
  </si>
  <si>
    <t>잔디뗏장</t>
  </si>
  <si>
    <t>잔디떼뜨기를 통해 떼어낸 잔디 한 장.</t>
  </si>
  <si>
    <t>25905</t>
  </si>
  <si>
    <t>잔디심기</t>
  </si>
  <si>
    <t>땅을 고르고 거름을 준 후에 잔디뗏장을 지면 위에 가지런히 올려놓고 심는 일.</t>
  </si>
  <si>
    <t>25907</t>
  </si>
  <si>
    <t>잔디씨뿌리기</t>
  </si>
  <si>
    <t>잔디밭을 갈고 거름을 준후 잔디씨앗을 뿌리는 일.</t>
  </si>
  <si>
    <t>25908</t>
  </si>
  <si>
    <t>잔류 변형</t>
  </si>
  <si>
    <t>residual deformation</t>
  </si>
  <si>
    <t>물체에 작용하는 하중을 제거하여도 원상태로 되돌아 가지 않고 남는 변형. →영구 변형</t>
  </si>
  <si>
    <t>25909</t>
  </si>
  <si>
    <t>경년 변화</t>
  </si>
  <si>
    <t>secular change</t>
  </si>
  <si>
    <t>경년과 함께 일어나는 물리적, 화학적, 사회적 변화. 형상, 색채 변화, 가격, 비용, 공사량의 변화 등이다.</t>
  </si>
  <si>
    <t>2591</t>
  </si>
  <si>
    <t>잔류 염소</t>
  </si>
  <si>
    <t>residual chlorine</t>
  </si>
  <si>
    <t>염소 소독(살균)한 결과 수중에 잔류해 있는 유효 염소를 말한다. 하이포아염소산으로 작용하는 유리형과 클로라민으로 작용하는 결합형이 있다.</t>
  </si>
  <si>
    <t>25910</t>
  </si>
  <si>
    <t>잔류 자기</t>
  </si>
  <si>
    <t>remanent (residual) magnetization</t>
  </si>
  <si>
    <t>자기장 내에서 철 등의 강자성체를 자기화한 다음에 가한 자기장을 제로로 되돌려도 자성체에 남아 있는 자기.</t>
  </si>
  <si>
    <t>25912</t>
  </si>
  <si>
    <t>잔류 침하</t>
  </si>
  <si>
    <t>residual settlement</t>
  </si>
  <si>
    <t>①연약지반에 구조물이나 흙쌓기를 하였을 때 이 하중으로 인해서 일어나는 전침하량 중 공사완료 후에 일어나는 침하. ② 어떤 기준시점 이후에도 계속 일어날 침하량</t>
  </si>
  <si>
    <t>25914</t>
  </si>
  <si>
    <t>잔류변형</t>
  </si>
  <si>
    <t>residual deformation, 殘留變形</t>
  </si>
  <si>
    <t>물체에 하중을 가하면 변형이 생기고 하중을 제거하면 원상태로 되돌아가는데 하중이 어는 정도 넘으면 하중을 제거해도 우너 상태로 되돌아가지 않고 변형이 남는데 이때의 변형을 잔류변형이라 함</t>
  </si>
  <si>
    <t>25915</t>
  </si>
  <si>
    <t>잔류응력</t>
  </si>
  <si>
    <t>residual stress, 殘留應力</t>
  </si>
  <si>
    <t>하중을 제거한 후에도 남아 있는 응력</t>
  </si>
  <si>
    <t>25916</t>
  </si>
  <si>
    <t>잔모래</t>
  </si>
  <si>
    <t>25917</t>
  </si>
  <si>
    <t>잔뿌리</t>
  </si>
  <si>
    <t>細根</t>
  </si>
  <si>
    <t>나무의 굵은 뿌리줄기에서 돋아난 가늘고 여린 나무뿌리.</t>
  </si>
  <si>
    <t>25918</t>
  </si>
  <si>
    <t>잔상</t>
  </si>
  <si>
    <t>after image, visual persistence, 殘像</t>
  </si>
  <si>
    <t>외부자극이 사라진 다음 원래의 감각과 동질 또는 이질의 감각이 지속되거나 생기는 감각적 효과.</t>
  </si>
  <si>
    <t>세화64.5%</t>
  </si>
  <si>
    <t>25927</t>
  </si>
  <si>
    <t>잔상보색</t>
  </si>
  <si>
    <t>complementary after image, 殘像補色</t>
  </si>
  <si>
    <t>① 어떤 물체의 색이나 빛을 보다가 흰 면을 봤을 때 나타나는 색. ② 원래의 색과 보색관계에 있음.</t>
  </si>
  <si>
    <t>25928</t>
  </si>
  <si>
    <t>잔상현상</t>
  </si>
  <si>
    <t>자극이 없어진 다음 원래의 감각과 동질 또는 이질의 감각이 지속되거나 생기는 감각적 효과. ⇨잔상.</t>
  </si>
  <si>
    <t>25929</t>
  </si>
  <si>
    <t>경단 붙임</t>
  </si>
  <si>
    <t>타일 불임 공법의 일종. 타일 뒷면에 붙임 모르타르를 경단 처럼 놓고 바탕에 밀어붙여서 붙이는 방법.</t>
  </si>
  <si>
    <t>2593</t>
  </si>
  <si>
    <t>잔손질</t>
  </si>
  <si>
    <t>mending, mend, patchwork</t>
  </si>
  <si>
    <t>일에 여러 번 돌아가는 손질.</t>
  </si>
  <si>
    <t>25930</t>
  </si>
  <si>
    <t>잔자갈</t>
  </si>
  <si>
    <t>semi-gravel ballast</t>
  </si>
  <si>
    <t>25931</t>
  </si>
  <si>
    <t>잔적점토</t>
  </si>
  <si>
    <t>residual clay soil, 殘積粘土</t>
  </si>
  <si>
    <t>암석이 풍화작용에 의해서 분해되어 가용성 성분은 물에 녹아 없어진 뒤 불용해물로서 남은 점토질의 흙.</t>
  </si>
  <si>
    <t>25932</t>
  </si>
  <si>
    <t>잔적토</t>
  </si>
  <si>
    <t>residual deposit, 殘積土</t>
  </si>
  <si>
    <t>풍화작용에 의해 형성된 흙이 운반되지 않고 남아 있는 것을 말하며 모암의 성질을 유지하고 모암상에 그대로 쌓여 있는 것을 말함. (=잔류토)</t>
  </si>
  <si>
    <t>25933</t>
  </si>
  <si>
    <t>잔지</t>
  </si>
  <si>
    <t>remnant, 殘地</t>
  </si>
  <si>
    <t>건축법에서 정한 기준면적에 미치지 못하는 자투리 땅</t>
  </si>
  <si>
    <t>25938</t>
  </si>
  <si>
    <t>잔지 보상</t>
  </si>
  <si>
    <t>compensation for remaining land</t>
  </si>
  <si>
    <t>토지구획정리사업법에 의한  환지계획에서 환지를 정하거나 그 대상에서 제외된 경우에 그 과부족분에 대하여는 종전의 토지 및 환지의 위치 ·지목 ·면적 ·토질 ·수리 ·이용상황 ·환경과 기타 사항을 종합적으로 고려하여 환지처분시에 금전으로 청산하는 방식으로 진행되는데 이때 토지의 일부가 매각 또는 개발 구역에 포함된 결과 발생된 잔지(자투리 땅)의 이용 가치에 현저한 영향이 발생하는 경우 실시되는 보상.</t>
  </si>
  <si>
    <t>25939</t>
  </si>
  <si>
    <t>경대</t>
  </si>
  <si>
    <t>dressing table, mirror stand, 鏡臺</t>
  </si>
  <si>
    <t>거울이 붙어있는 가구를 칭하며 일반적으로 화장 용구를 넣기 위한 서랍이 위치한다.</t>
  </si>
  <si>
    <t>2594</t>
  </si>
  <si>
    <t>잔커</t>
  </si>
  <si>
    <t>rock pocket; honeycomb</t>
  </si>
  <si>
    <t>25940</t>
  </si>
  <si>
    <t>잔토</t>
  </si>
  <si>
    <t>spoil surplus earth, 殘土</t>
  </si>
  <si>
    <t>25941</t>
  </si>
  <si>
    <t>잔토 처리</t>
  </si>
  <si>
    <t>dealing of surplus soil</t>
  </si>
  <si>
    <t>잔토를 폐기물 처리법 등에 정해진 기준에 따라서 필요한 처리를 하는 것.</t>
  </si>
  <si>
    <t>25942</t>
  </si>
  <si>
    <t>잔판</t>
  </si>
  <si>
    <t>棧板</t>
  </si>
  <si>
    <t>① 질그릇을 굽기 위하여 담아 나르는 널빤지. ② 벽돌‧블록을 찍어낼 때 밑에 받치는 널빤지.</t>
  </si>
  <si>
    <t>25943</t>
  </si>
  <si>
    <t>잔향</t>
  </si>
  <si>
    <t>reverberation, 殘響</t>
  </si>
  <si>
    <t>[1] 실내에 방사된 소리가 정상 상태에 달한 다음에 이것을 멈출 때 실내의 남는 울림을 말한다. [2] 음이 몇 번이고 물체에 부딪치면서 반사를 되풀이하기 때문에 생김. →반향.</t>
  </si>
  <si>
    <t>25944</t>
  </si>
  <si>
    <t>잔향 가변 장치</t>
  </si>
  <si>
    <t>공연장의 잔향시간을 가변폭을 증가시키는 장치. 건축공간과 마감재에 의한 자연적인 잔향음을 만드는 방식과 전기음향적으로 출력을 지연시켜 잔향시간의 가변폭을 늘리는 방식이 있다. 일반적으로 전기적인 방식은 인위적인 잔향음으로 인해 자연적인 방식에 비해 음의 품질이 떨어진다고 평가된다.</t>
  </si>
  <si>
    <t>25945</t>
  </si>
  <si>
    <t>잔향 부가 장치</t>
  </si>
  <si>
    <t>reverberator; echo machine</t>
  </si>
  <si>
    <t>철판이나 스프링 등의 잔향을 이용하거나 여러 개의 자기헤드나 전기적인 지연 회로에 의해 지연신호를 내서 음성 신호에 영향을 주는 장치. →에코 룸.</t>
  </si>
  <si>
    <t>25946</t>
  </si>
  <si>
    <t>잔향 시간</t>
  </si>
  <si>
    <t>reverberation time</t>
  </si>
  <si>
    <t>실내의 울림 길이를 표시하는 양. 정상음을 정지한 다음 실내의 평균 에너지 밀도가 1/(10^6) (-60dB)이 될 때까지의 시간을 초로 표시한다.  감쇠율은 실내의 규모, 형태, 음향 재질 따위에 따라 달라진다.</t>
  </si>
  <si>
    <t>25947</t>
  </si>
  <si>
    <t>잔향 시간의 식</t>
  </si>
  <si>
    <t>formula of reverberation time</t>
  </si>
  <si>
    <t>실내의 잔향 시간과 방 크기, 벽면의 흡음률, 공기 속을 전달하는 소리의 감쇠율과의 관계를 나타내는 식. 누투센(knudsen, M.H.C.)이 구한 식은 T를 잔향 시간으로 하여 다음과 같이 주어진다.</t>
  </si>
  <si>
    <t>25948</t>
  </si>
  <si>
    <t>잔향계</t>
  </si>
  <si>
    <t>reverberation meter, 殘響計</t>
  </si>
  <si>
    <t>① 음원을 정지시킨 후의 음의 감쇠상태를 측정하는 것으로서, 음향적인 실내설계 등에 이용. ② 음원(音源) (의 진동)을 정지시킨 후 일정시간 동안 그 음이 계속 들리는 정도를 계기로 직독하거나 잔향의 상태를 브라운관을 써서 직시하거나, 고속의 리코더를 써서 잔향파형을 그리는 장치.</t>
  </si>
  <si>
    <t>기문당66.3%</t>
  </si>
  <si>
    <t>25949</t>
  </si>
  <si>
    <t>경도</t>
  </si>
  <si>
    <t>1) 경도(logitude): 지구상의 위치를 나타내는 좌표의 하나로 기준선인 본초자오선으로부터 동서(東西)로 얼마나 떨어져 있는가에 대한 정도. 경도 15°는 1시간의 차이가 난다. 우리나라는 지리적으로 동경 124°~132°에 걸쳐 있고 표준경선은 동경 135°를 사용하여 영국보다 9시간이 빠르다.2) 경도(hardness):  재료의기계적 성질을 알아내는 가장 간단한 방법으로재료 시험에서는 중요한 역할을 한다</t>
  </si>
  <si>
    <t>2595</t>
  </si>
  <si>
    <t>잔향시간</t>
  </si>
  <si>
    <t>reverberation time, time of reverberation, 殘響時間</t>
  </si>
  <si>
    <t>① 밀폐된 공간에서 실내음의 에너지가 처음의 100만분의 1로 감쇠하는 데 걸리는시간. ② 실내의 음원을 정지시킨 후 음의 에너지는 대수적(對數的)으로 감쇠하는데, 일정한 장소에 있어서, 실내음의 에너지에 60dB(데시벨)의 감쇠( 음압으로 처음의1/1,000)가 생기기까지의 시간. ③ 잔향시간은 ｢여운시간｣ 혹은 ｢여음시간｣이라고도 함. ④ 감쇠율은 실내의 규모, 형태, 음향 재질 따위에 따라 달라진다.</t>
  </si>
  <si>
    <t>기문당53.5%</t>
  </si>
  <si>
    <t>25950</t>
  </si>
  <si>
    <t>잔향실</t>
  </si>
  <si>
    <t>echo room, reverberation chamber, reverberation room, 殘響室</t>
  </si>
  <si>
    <t>실내공간에서 음의 반사를 최대로 만들어 확산 음장이 되도록 만든 방. 재료의 흠음률 측정과 기계 소음의 파웨레벨 측정에 사용된다.</t>
  </si>
  <si>
    <t>25951</t>
  </si>
  <si>
    <t>잔향실법</t>
  </si>
  <si>
    <t>실내의 에너지의 흐름이 모든 방향에서 같은 확률로 발생하는음장이 미치는 영역이라는 것을 전제로 해서 실시하는 계측법. 잔향실법 흡음률, 각종 음원의 음향 파워 레벨 등이다. ↔자유 음장법.</t>
  </si>
  <si>
    <t>25952</t>
  </si>
  <si>
    <t>잔향실법 흡음률</t>
  </si>
  <si>
    <t>reverberant sound absorption coefficient</t>
  </si>
  <si>
    <t>벽에 소리가 잘 반사되는잔향실에서 측정한 소리의 흡수 비율. 잔향실 내에서 측정 시료를 설치했을 때와 하지 않았을 때의 잔류 시간을 구해 세이빈(Sabine, W. C.)의 잔향식에서 산출하는 흡음률. 일반 음향 설계에 사용한다. →수직 입사 흡음률， 빗입사 흡음률.</t>
  </si>
  <si>
    <t>25953</t>
  </si>
  <si>
    <t>잔향실법흡음률의 측정방법</t>
  </si>
  <si>
    <t>method for measurement of sound absorption coefficients in reverberation room</t>
  </si>
  <si>
    <t>잔향실의 벽체의 흡음률 측정법으로 KS F 2805 규격은 잔향실에 있어서 재료에 대한 잔향실법 흡음률을 측정하는 방법에 대하여 규정.</t>
  </si>
  <si>
    <t>25954</t>
  </si>
  <si>
    <t>잘린못</t>
  </si>
  <si>
    <t>머리를 자른 못.</t>
  </si>
  <si>
    <t>25956</t>
  </si>
  <si>
    <t>잘린장선</t>
  </si>
  <si>
    <t>주먹걸침으로 하지 않고 단순하게 절단한 장선.</t>
  </si>
  <si>
    <t>25957</t>
  </si>
  <si>
    <t>잠열</t>
  </si>
  <si>
    <t>latent heat, 潛熱</t>
  </si>
  <si>
    <t>물체에 있어서 온도를 바꾸지 않고 상(相) 변화만으로 소비되는 열. 물의 경우 얼음에서 물로의 융해열， 물에서 수증기로의 증발열이 이에 해당한다. 숨은열이라고도 한다. 물의 잠열은 0℃에서 약 597.3kcal/kg이므로 온도 t℃, 무게 kg의 수증기의 잠열 엔탈피는 0℃를 기준으로 한다면 약 597.3kcal임.</t>
  </si>
  <si>
    <t>25959</t>
  </si>
  <si>
    <t>잠열 부하</t>
  </si>
  <si>
    <t>latent heat load</t>
  </si>
  <si>
    <t>공조 부하 가운데 잠열에 의한 부하. 이것은 외부의 침입외기, 내부의 인체, 기기 등 부하에 포함되어 있다.</t>
  </si>
  <si>
    <t>25960</t>
  </si>
  <si>
    <t>잠열 축열</t>
  </si>
  <si>
    <t>latent heat storage</t>
  </si>
  <si>
    <t>물체의 상 변화에 수반하는 융해열， 증발열， 천이열 등을 이용해서 열을 모으는 방법. 주로 융해열이 쓰인다.</t>
  </si>
  <si>
    <t>25961</t>
  </si>
  <si>
    <t>잠열부하</t>
  </si>
  <si>
    <t>潛熱負荷</t>
  </si>
  <si>
    <t>인체(人體)로부터 증발 또는 실내에 침입하는 외기 중에 포함된 수분 등의 영향에 의해 공기의 절대습도가 올라가는 원인이 되는 부하.</t>
  </si>
  <si>
    <t>25962</t>
  </si>
  <si>
    <t>잠자리</t>
  </si>
  <si>
    <t>① =내림줄. ② 철사에 아스팔트 루핑의 작은 조각을 붙인 것. 아스팔트의 방수층 위에 붙여 부속 철사로 라스를 고정시킨다. ③ 날과 같은 머리에 손잡이가 있는 석공이 사용하는 망치. ④ 규준틀.</t>
  </si>
  <si>
    <t>25963</t>
  </si>
  <si>
    <t>잠재 공기</t>
  </si>
  <si>
    <t>entrapped air</t>
  </si>
  <si>
    <t>콘크리트 믹싱 후 구조적·자연적으로 혼입된 공기. AE제 사용에 의한 연행 공기(entrained air)와 구별된다. 보통 1.5% 전후. =갇힌 공기.</t>
  </si>
  <si>
    <t>25964</t>
  </si>
  <si>
    <t>잠재 힌지 영역</t>
  </si>
  <si>
    <t>potential yield hinge zone</t>
  </si>
  <si>
    <t>붕괴기구를 가정하는 철근콘크리트구조의 내진설계 시 설계에서 상정하는 한계변형에서는 휨항복을 일으키지 않지만 구조물의 한계상태에서는 휨항복을 상정하는 항복힌지의 영역</t>
  </si>
  <si>
    <t>25967</t>
  </si>
  <si>
    <t>잠함</t>
  </si>
  <si>
    <t>caisson, 潛函</t>
  </si>
  <si>
    <t>① 지상에서 구축한 철근콘크리트제의 상자나 통 형태의 지하 구축물(기초구조물, 하부구조물)로써 그 밑을 굴착하여 소정의 위치까지 침하시키는 것. ② ＝케이슨. ③ 잠함은 하부의 둘레에 칼날형의 커브슈(curve shoe)를 붙여 침하를 촉진함. ④ 구조에 따라 박스케이슨(box caisson)‧오픈케이슨(open;개방)‧뉴매틱케이슨(pneumatic;압기)으로 분류. ⑤ 개방잠함은 ｢우물통(井筒)｣이라고도 함. ⑥ 수중이나 연약한 지반의 지하구조물 설치(잠함기초)에 쓰임.</t>
  </si>
  <si>
    <t>25968</t>
  </si>
  <si>
    <t>잠함공법</t>
  </si>
  <si>
    <t>caisson method, 潛函工法</t>
  </si>
  <si>
    <t>① 잠함을 이용하여 실시하는 공법. ② 수중에서의 교각 구축이나 고층 건물의 기초‧지하실 건축에 쓰이는 공법으로, 지하 부분에 아래에 파 내려가는 ｢오픈케이슨｣공법과 장방형 원통의 바닥부분에 압축공기를 넣어 내부의 수압과 대항시킴으로써 침수를 막으면서 작업하는 ｢뉴매틱 케이슨｣공법이 있음.</t>
  </si>
  <si>
    <t>25969</t>
  </si>
  <si>
    <t>경도②</t>
  </si>
  <si>
    <t>hardness, 硬度</t>
  </si>
  <si>
    <t>① [금속] 재료의 단단하고 무른(기계적 성질) 정도를 나타내는 단위(수치). ② 표시방법으로는 광물은 모헤(Mohn)씨의 인소법(引搔法 ；scratch, 긁힘에 대한 저항도)과 금속‧목재 등의 브리넬(Brinell)씨의 타각법(打刻法；indentation, 새김질에 대한 저항도)과 쇼어(Shore)씨의 탄력에너지법(彈力法；resilience, 탄력의 정도), 마모저항법 등이 있으며 서로간의 관련성은 명백하지 않음.</t>
  </si>
  <si>
    <t>2597</t>
  </si>
  <si>
    <t>잠함구체</t>
  </si>
  <si>
    <t>潛函軀體</t>
  </si>
  <si>
    <t>잠함공법 기재의 하나이며 지중에 묻히는 부분.</t>
  </si>
  <si>
    <t>25970</t>
  </si>
  <si>
    <t>잠함기초</t>
  </si>
  <si>
    <t>caisson foundation, 潛函基礎</t>
  </si>
  <si>
    <t>① 잠함을 써서 만든 기초. ② 지하의 경질지층에 이르기까지 상자같이 만든 콘크리트통을 지반굴착에 따라 내려앉게 하여 만든 기초. ③ ＝케이슨기초.</t>
  </si>
  <si>
    <t>25971</t>
  </si>
  <si>
    <t>잠함말뚝</t>
  </si>
  <si>
    <t>caisson pile, 潛函－</t>
  </si>
  <si>
    <t>잠함형의 말뚝.</t>
  </si>
  <si>
    <t>25972</t>
  </si>
  <si>
    <t>잠함병</t>
  </si>
  <si>
    <t>潛函病</t>
  </si>
  <si>
    <t>① 압축공기 중에서의 노동에 따르는 특수 질환(병). ② ＝케이슨병(cassion 病)＝감압병＝잠수부병. ③ 케이슨(잠함)공사에 종사하는 작업원에 흔히 있음.</t>
  </si>
  <si>
    <t>25973</t>
  </si>
  <si>
    <t>잠함지정</t>
  </si>
  <si>
    <t>潛函地定</t>
  </si>
  <si>
    <t>① 잠함을 이용한 지정. ② 잠함기초.</t>
  </si>
  <si>
    <t>25974</t>
  </si>
  <si>
    <t>잠함흙막이법</t>
  </si>
  <si>
    <t>잠함을 써서 실시하는 흙막이법.</t>
  </si>
  <si>
    <t>25975</t>
  </si>
  <si>
    <t>잠호용접</t>
  </si>
  <si>
    <t>sub-merged arc welding, 潛弧鎔接</t>
  </si>
  <si>
    <t>① 용접의 진행을 자동화한 자동금속아크용접법의 일종. ② 미세한 입상(立狀)의 용제(溶劑；flux)를 용접선상에 놓고, 피복이 안 된 용접봉을 용제에 대어 전류를 통하면 용제가 먼저 아크를 발생하며 녹고, 이 열(저항열)에 의해 모재와 용접봉이 녹아 접합. ③ 수동용접보다 신뢰도가 높고 속도가 매우 빠르며 용접에 의한 모재의 변형이 작으나 변화가 많은 곳에는 적당치 않으며, 연속용접 또는 규칙적 단속용접에 유리함. ④ 공장에서 두꺼운 판을 조립하여 충복형(充腹形)의 기둥‧보 등을 제작하는데 적합. ⑤ =서브머지드아크용접.</t>
  </si>
  <si>
    <t>25976</t>
  </si>
  <si>
    <t>잡공사</t>
  </si>
  <si>
    <t>miscellaneous work, 雜工事</t>
  </si>
  <si>
    <t>① 건축공사의 각 과목에 속하지 않거나 공사비목을 따로 둘 수 없는 사소한 여러 가지 기타 공사. ② 잡공사의 각 세목은 공사의 내용‧규모 등에 따라 독립된 항목으로 할 때도 있고, 통합하여 한 항목으로 할 때도 있음. ③ 잡공사는 옥내설비(실내설비 포함)‧옥외설비‧굴뚝‧대문‧담장‧정화조‧배수공사‧흙막이‧운동장‧유희장설비 및 정원조경 등으로 구분.</t>
  </si>
  <si>
    <t>25977</t>
  </si>
  <si>
    <t>잡기초</t>
  </si>
  <si>
    <t>雜基礎</t>
  </si>
  <si>
    <t>① 기초의 하나로 철보를 쓴 기초. ② 뗏목기초(raft foundation)‧잡석지정‧자갈지정‧모래지정 등.</t>
  </si>
  <si>
    <t>25978</t>
  </si>
  <si>
    <t>잡목</t>
  </si>
  <si>
    <t>雜木</t>
  </si>
  <si>
    <t>① 건축에 잘 쓰이지 않는 경제적 가치가 낮은 나무. ② 광엽수로서 단단한 나무의 속칭. ③ 참나무 등의 속칭.</t>
  </si>
  <si>
    <t>25979</t>
  </si>
  <si>
    <t>경도시험</t>
  </si>
  <si>
    <t>hardness test, 硬度試驗</t>
  </si>
  <si>
    <t>금속재료의 표면 경도를 측정하는 시험</t>
  </si>
  <si>
    <t>2598</t>
  </si>
  <si>
    <t>잡배수</t>
  </si>
  <si>
    <t>雜排水</t>
  </si>
  <si>
    <t>① 건축물 내 배수(排水)의 하나. ② 부엌‧세면소‧욕실 등의 배수.</t>
  </si>
  <si>
    <t>25980</t>
  </si>
  <si>
    <t>잡석</t>
  </si>
  <si>
    <t>cobble stone, rubble stone, 雜石</t>
  </si>
  <si>
    <t>① 지름 20～30cm 정도의 형상이 고르지 못한 막 생긴 돌. ② 막(깬)돌. ③ 석재의 시장형. ④ 잡석지정, 잡석다짐 등에 쓰임. ⑤ 개울에서 나는 지름 200mm 정도의 둥근돌을 ｢둥근잡석｣또는 ｢호박돌｣이라 하고 큰 것을 깨뜨려 쓰기도 함.</t>
  </si>
  <si>
    <t>25983</t>
  </si>
  <si>
    <t>잡석기초</t>
  </si>
  <si>
    <t>雜石基礎</t>
  </si>
  <si>
    <t>① 연약한 지반을 보강하기 위하여 잡석층을 만들고 다짐으로써 굳은 터 바닥을 인공적으로 만드는 기초. ② 여러가지 기초는 일반으로 이 위에 놓인다. 잡석은 지름 20～30cm 가량, 두께는 지름의 1/3～1/2가량의 굳은돌을 세워 놓고, 잡석 틈에 땜자갈을 고르게 깔고 통나무달고질, 또는 손달고질로써 두드려 다지는 것이고, 다질 때에는 가장자리에서 중앙으로 차차 다져 나가는 것이 좋음.</t>
  </si>
  <si>
    <t>기문당87.4%</t>
  </si>
  <si>
    <t>25984</t>
  </si>
  <si>
    <t>잡석다짐</t>
  </si>
  <si>
    <t>雜石－</t>
  </si>
  <si>
    <t>① 기초 밑 또는 콘크리트바닥 밑에 잡석을 깔고 다진 다음 기초를 하는 것. ② 이완된 지표면을 다져서 콘크리트를 절약할 목적으로 쓰이지만 때로는 방습‧배수의 목적도 가지고 있음.</t>
  </si>
  <si>
    <t>25985</t>
  </si>
  <si>
    <t>잡석지정</t>
  </si>
  <si>
    <t>broken-stone foundation, 雜石地定</t>
  </si>
  <si>
    <t>① 기초파기를 한 밑바닥에 크기 20～30cm 정도의 잡석을 세워 평평하게 깔고 틈새는 틈막이 자갈을 채워 넣고 손달구 무게 약 20～25kg 또는 몽둥달구로 가장자리로부터 중앙부로 충분히 다져서 하는 지정법. ② 비교적 경제적이고 시공하기 쉬우며 견실한 지정법이므로 간단한 기초밑 또는 콘크리트바닥 및 지정에 많이 이용.</t>
  </si>
  <si>
    <t>25986</t>
  </si>
  <si>
    <t>잡석콘크리트</t>
  </si>
  <si>
    <t>rubble concrete, cobble concrete, 雜石concrete</t>
  </si>
  <si>
    <t>① 특별한 강도를 필요로 하지 않는 곳에 1:4:8 이하의 배합으로 증량(增量)을 위하여 잡석‧둥근잡석 등을 넣은 콘크리트. ② 가끔은 모래가 반섞인 자갈에서 시멘트를 넣고 물비빔하는 것으로 배합 1:5 이하의 빈(貧)배합으로 할 때도 있음.</t>
  </si>
  <si>
    <t>25987</t>
  </si>
  <si>
    <t>잡석큰크리트지정</t>
  </si>
  <si>
    <t>보통 경미한 건축 또는 임시적인 간이 건축의 기초 밑에 빈배합 콘크리트로 지정을 한다. 거푸집을 짜고 시멘트 1에 골재〔모래가 반섞인 자갈로써〕6의 배합으로 만든 것임.</t>
  </si>
  <si>
    <t>25988</t>
  </si>
  <si>
    <t>잡쓰레기</t>
  </si>
  <si>
    <t>rubbish</t>
  </si>
  <si>
    <t>종이 부스러기, 나무 부스러기, 가정 쓰레기, 사업장에서의 가연성 쓰레기의 혼합물.</t>
  </si>
  <si>
    <t>25989</t>
  </si>
  <si>
    <t>경도시험기</t>
  </si>
  <si>
    <t>hardness tester, 硬度試驗機</t>
  </si>
  <si>
    <t>금속재료의 표면경도를 시험하는 기기</t>
  </si>
  <si>
    <t>2599</t>
  </si>
  <si>
    <t>잡오리목</t>
  </si>
  <si>
    <t>마룻널과 벽의 접합부에 들어가는 오리목.</t>
  </si>
  <si>
    <t>25990</t>
  </si>
  <si>
    <t>잡용 수도</t>
  </si>
  <si>
    <t>reclaimed (grey, non-potable) water system</t>
  </si>
  <si>
    <t>마시는 물 이이외의 다른 용도로 사용하는 물을 공급하는 수도 시스템(중수도)</t>
  </si>
  <si>
    <t>25991</t>
  </si>
  <si>
    <t>잡용수</t>
  </si>
  <si>
    <t>non-potable water, 雜用水</t>
  </si>
  <si>
    <t>① 급수설비의 용수의 하나. ② 변소청소용 등 위생상 별 지장이 없는 곳에 급수하는 지하수. ③ 연면적 3,000m² 이상인 대규모 건물 등의 사용수량의 절감 목적용.</t>
  </si>
  <si>
    <t>25992</t>
  </si>
  <si>
    <t>잡음</t>
  </si>
  <si>
    <t>noise</t>
  </si>
  <si>
    <t>[1] 주파수마다의 위상이나 진폭이 통계적으로 불규칙으로 변동하는 광대역의 소리나 진동. [2] 열, 빛, 소리 등 다양한 원천으로부터 발생하며, 대부분 의미 없이 원하는 신호의 감지를 방해한다. →악음.</t>
  </si>
  <si>
    <t>25993</t>
  </si>
  <si>
    <t>잡음 발생기</t>
  </si>
  <si>
    <t>noise generator</t>
  </si>
  <si>
    <t>스펙트럼 분포나 그 밖의 통계적인 성질이 명확한 불규칙 신호를 발생하는 장치. 주로 전기 시스템이잡음에 어떻게 응답하는가를 시험하고,잡음강도를 측정하는 데에 쓴다.</t>
  </si>
  <si>
    <t>25994</t>
  </si>
  <si>
    <t>잡장목</t>
  </si>
  <si>
    <t>雜長木</t>
  </si>
  <si>
    <t>① 건축에 잘 쓰이지 않은 긴 나무. ② 물건을 받치는 데 쓰는 긴 나무.</t>
  </si>
  <si>
    <t>25996</t>
  </si>
  <si>
    <t>잡철물공사</t>
  </si>
  <si>
    <t>miscellaneous metal work, 雜鐵物工事</t>
  </si>
  <si>
    <t>① 잡철물 일에 관한 공사의 총칭. ② 이런 명칭의 장(章)이 시방서 안에 있는 경우, 이 장에 포함되는 공사 및 포함되지 않는 공사를 명확히 표시하는 규정이 필요하며, 이것은 보통 ｢scope of work｣의 항에 기술함. ③ 잡철물로 취급되는 것의 예를 들면, 방화셔터(rolling fire door), 기타의 도어를 고정하기 위한 철제틀(steel frames)‧코너가드(corner guard)‧익스팬션조인트용의 커버플레이트(expansion joint cover plate)‧그레이팅(grating)‧갤러리(grille)‧사다리(ladder)‧트랩(ladder rungs)‧트랜치의 뚜껑과 틀(trench covers and frames)‧논슬립(safety tread nosing)‧철골계단(steel stairs)‧난간두겁(railing balustrade)‧깃대(flag pole)‧무늬강판(checkered steel plate) 등에 의한 강판 바닥(steel plate floor), 기타 각종.</t>
  </si>
  <si>
    <t>25997</t>
  </si>
  <si>
    <t>잣나무</t>
  </si>
  <si>
    <t>pinus koraiensis, 五葉松, 柏子木</t>
  </si>
  <si>
    <t>① 소나무과의 상록침엽교목. ② 침엽수의 일종. ③ 키는 10m, 잎은 바늘 모양‧솔잎보다 굵고 5개씩 묶음이 져 생장됨. ④ 질은 단단하나 변형이 많음. ⑤ 건축기구용재. ⑥ ＝송자송.</t>
  </si>
  <si>
    <t>25998</t>
  </si>
  <si>
    <t>2고주오량</t>
  </si>
  <si>
    <t>二高柱五梁</t>
  </si>
  <si>
    <t>평면구조에서 고주가 두개 있는 오량집.</t>
  </si>
  <si>
    <t>26</t>
  </si>
  <si>
    <t>K0 압밀</t>
  </si>
  <si>
    <t>⇨등방압밀(＝).</t>
  </si>
  <si>
    <t>260</t>
  </si>
  <si>
    <t>경도풍</t>
  </si>
  <si>
    <t>gradient wind</t>
  </si>
  <si>
    <t>마찰층위에 부는 바람으로, 기압 경도력에 의해 원형 등압선에 나란히 부는 바람.</t>
  </si>
  <si>
    <t>2600</t>
  </si>
  <si>
    <t>장강</t>
  </si>
  <si>
    <t>長杠</t>
  </si>
  <si>
    <t>길이가 긴 멜대.</t>
  </si>
  <si>
    <t>26000</t>
  </si>
  <si>
    <t>장거리 자연 보도</t>
  </si>
  <si>
    <t>long distance nature trail</t>
  </si>
  <si>
    <t>전국단위로 국립공원 및 자연공원등을 연계한 전국규모로 연결된 보도로서 최근에 조성된 전국단위 혹은 도시단위의 둘레길등을 들수가 있다</t>
  </si>
  <si>
    <t>26001</t>
  </si>
  <si>
    <t>장고 바름</t>
  </si>
  <si>
    <t>창호 만드는 법의 일종. 장고(장구)처럼 힘살의 양면에 판이나 종이를 붙여서 내부를 중공(中空) 구조로 한 것. 미닫이의 경우에는 특히 문울거미까지 종이로 발라서 싼 것을 일컫는다.</t>
  </si>
  <si>
    <t>26003</t>
  </si>
  <si>
    <t>장고래</t>
  </si>
  <si>
    <t>長谷</t>
  </si>
  <si>
    <t>방의 구들장 밑으로 불길과 연기가 나가게 만든 방고래 중 길이로 길게 켠 형식.</t>
  </si>
  <si>
    <t>26004</t>
  </si>
  <si>
    <t>장기 강도</t>
  </si>
  <si>
    <t>long age strength</t>
  </si>
  <si>
    <t>반죽한 후 비교적 장기간 경과한 시점에서의 모르타르나 콘크리트 등 시멘트계 건재의 강도. 일반적으로 재령 28일 이후의 강도. ↔ 단기 강도.</t>
  </si>
  <si>
    <t>26015</t>
  </si>
  <si>
    <t>장기 거주층</t>
  </si>
  <si>
    <t>old residents</t>
  </si>
  <si>
    <t>기성시가지내에서 동일한 장소에서 오랜기간 살고있는 거주계층을 말하는 것으로 도시및주거환경정비법 시행령제37조에서는서울등 투기과열지구내에서 재건축 아파트 조합원 지위 양도가 가능한 장기보유기간을 정하고 있는데  그 기간은 소유기간 10년, 거주기간5년으로 정하고 있음</t>
  </si>
  <si>
    <t>26016</t>
  </si>
  <si>
    <t>경동선</t>
  </si>
  <si>
    <t>hard drawn copper wire</t>
  </si>
  <si>
    <t>전선의 소선 중 하나. 막대 구리를 850-900°C로 가열해서 압연하여 거친 선을 만들고 다시 상온에서 다이스를 통하여 필요한 굵기로 와이어 드로잉해서 얻는다. →연동선.</t>
  </si>
  <si>
    <t>2602</t>
  </si>
  <si>
    <t>장기 축열</t>
  </si>
  <si>
    <t>여름부터 가을의 태양열을 집열해서 이것을 겨울의 열수요에 대비하며 대량으로 땅속에 장기간 비축하는 것. 여름철의 냉열용으로 눈을 비축하는 방식도 있다. →축열.</t>
  </si>
  <si>
    <t>26021</t>
  </si>
  <si>
    <t>장기 허용 응력</t>
  </si>
  <si>
    <t>allowable stress for sustained loading</t>
  </si>
  <si>
    <t>장기 응력에 대해 부재 내부에서 발생하는 힘에 대한 허용 한계값. 재료 및 응력별로 법규로 정해져 있다. ↔ 단기 허용 응력.</t>
  </si>
  <si>
    <t>26024</t>
  </si>
  <si>
    <t>장기응력</t>
  </si>
  <si>
    <t>stress due to long time loading, 長期應力</t>
  </si>
  <si>
    <t>지속적으로 작용하는 하중에 의한 응력으로 구조설계의 기본이 되는 응력이다.</t>
  </si>
  <si>
    <t>26025</t>
  </si>
  <si>
    <t>장기처짐</t>
  </si>
  <si>
    <t>long time deflection, 長期－</t>
  </si>
  <si>
    <t>구조물에 지속적으로 작용하는 콘크리트의 크리프 및 건조수축에 의하여 일어나는 처짐으로 즉시처짐에 더한 값으로 구한다. 최대 허용 처짐이란 규준을 통해 장기처짐에 대한 구조물의 사용성 평가를 한다.</t>
  </si>
  <si>
    <t>26026</t>
  </si>
  <si>
    <t>장기하중</t>
  </si>
  <si>
    <t>long time loading, 長期荷重</t>
  </si>
  <si>
    <t>구조물에 상시적으로 장기간 작용하는 하중으로 구조물의 자중, 기타 고정하중, 적재하중 등이 있다.</t>
  </si>
  <si>
    <t>26027</t>
  </si>
  <si>
    <t>장대</t>
  </si>
  <si>
    <t>將臺</t>
  </si>
  <si>
    <t>① 곧은 봉상의 것의 총칭. ② 장대산지 이음의 한쪽 부재에서 막대 모양으로 돌출한 부분.</t>
  </si>
  <si>
    <t>26029</t>
  </si>
  <si>
    <t>경량</t>
  </si>
  <si>
    <t>light weight, 輕量</t>
  </si>
  <si>
    <t>가벼움. 일반적인 재료에 비하여 가벼운 재료를 구분하기 위한 접두어. 예를 들면 '경량'콘크리트, '경량골재 등</t>
  </si>
  <si>
    <t>2603</t>
  </si>
  <si>
    <t>장대 이음</t>
  </si>
  <si>
    <t>26030</t>
  </si>
  <si>
    <t>장대갑석</t>
  </si>
  <si>
    <t>長臺甲石</t>
  </si>
  <si>
    <t>① 긴 돌을 쓴 두겁. ② 지대‧석축 위에 가로로 길게 놓은 돌.</t>
  </si>
  <si>
    <t>26031</t>
  </si>
  <si>
    <t>장대산지 이음</t>
  </si>
  <si>
    <t>천장의 누름대나 도리에 쓰이는 이음의 하나. 한쪽 부재로부터 뻗어나온 장대와 같이 긴 장부에 산지를 박아 고정시킨다. =장대 이음.</t>
  </si>
  <si>
    <t>26032</t>
  </si>
  <si>
    <t>장대석</t>
  </si>
  <si>
    <t>foundation stone, 長臺石</t>
  </si>
  <si>
    <t>① 섬돌 층계나 축대‧지댓돌 등에 사용할 목적으로 길게 다듬어 만든 돌. ② ⇨각석. ③ ＝장댓돌.</t>
  </si>
  <si>
    <t>26033</t>
  </si>
  <si>
    <t>장대석기초</t>
  </si>
  <si>
    <t>長臺石基礎</t>
  </si>
  <si>
    <t>① 잡석다짐 또는 콘크리트다짐 위에 장댓돌을 가로 길게 놓은 기초. ② 장댓돌은 한 켜 또는 두 켜 이상으로 할 때도 있음. 또 기둥 밑을 깊이 파고 주춧돌을 놓은 위에 장댓돌을 걸쳐대기도 함.</t>
  </si>
  <si>
    <t>26034</t>
  </si>
  <si>
    <t>장대장부</t>
  </si>
  <si>
    <t>긴 장부를 말함.</t>
  </si>
  <si>
    <t>26036</t>
  </si>
  <si>
    <t>장대재</t>
  </si>
  <si>
    <t>長大材</t>
  </si>
  <si>
    <t>① ⇨장척물(＝). ② ⇨목재의 정척길이.</t>
  </si>
  <si>
    <t>26037</t>
  </si>
  <si>
    <t>장대패</t>
  </si>
  <si>
    <t>26038</t>
  </si>
  <si>
    <t>장댓돌</t>
  </si>
  <si>
    <t>섬돌 층계나 축대‧지댓돌 등에 사용할 목적으로 길게 다듬어 만든 돌. =장대석.</t>
  </si>
  <si>
    <t>26039</t>
  </si>
  <si>
    <t>장댓돌기초</t>
  </si>
  <si>
    <t>26040</t>
  </si>
  <si>
    <t>장도리</t>
  </si>
  <si>
    <t>claw of hammer</t>
  </si>
  <si>
    <t>① 못을 박거나 빼는데 쓰는 연장(공구). ② 흔히 한쪽은 뾰족하여 돼지발톱처럼 되어 못을 빼게 되고 다른 쪽은 편평하여 못을 박게 되는데, 허리에 자루가 가로로 박힘. ③ 모양은 여러 가지이며 큰 것은 675～750g, 중간의 것은 375～525g, 작은 것은 260g 정도의 것이 있음.</t>
  </si>
  <si>
    <t>26041</t>
  </si>
  <si>
    <t>장독대</t>
  </si>
  <si>
    <t>jar stand</t>
  </si>
  <si>
    <t>장류가 담긴 독과 항아리 등을 놓는 곳. 일반적으로 햇볕이 잘 들고 부엌에서 가까운 곳에 두며, 바닥에서 0.3-0.6미터정도의 높이에 평평한 단으로 구성한다.</t>
  </si>
  <si>
    <t>26042</t>
  </si>
  <si>
    <t>장돌</t>
  </si>
  <si>
    <t>물이나 못을 건너기 위해 수중에 놓은 돌.</t>
  </si>
  <si>
    <t>26043</t>
  </si>
  <si>
    <t>장래 교통량 추계</t>
  </si>
  <si>
    <t>pre-dieting future transportation demand</t>
  </si>
  <si>
    <t>교통량(交通量)은 일정 거리를 일정 시간에 얼마나 많은 차나 사람이 이동하는지를 나타내는 수치로서장래 도시활동을 나타내는 사회경제지표로서 도시의 발전속도에 따른 장래의 교통량과 그 패턴을 추계하는 것</t>
  </si>
  <si>
    <t>26045</t>
  </si>
  <si>
    <t>장래 시가지</t>
  </si>
  <si>
    <t>도시계획구역내의 시가화 구역내에서 현재는 시가화가 진행되지 않았지만 장차 시가화가 진행된다고 생각되는 지역으로 국토의계획및이용에관한 법률에서 정한 도시기본계획에서 정하는 시가화예정용지와 동일개념</t>
  </si>
  <si>
    <t>26046</t>
  </si>
  <si>
    <t>장려가급제</t>
  </si>
  <si>
    <t>獎勵加給制</t>
  </si>
  <si>
    <t>① 노동의 대가로서 임금형태는 크게 말하면 정액임금제‧기성고임금제‧장려가급제 3가지로 나눔. ② 장려가급제는 직선적인 기성고불제가 직공에 대하여 자격을 주는 것을 생각하여 일정한 임금을 보증하고 표준 이상의 작업량에 대하여는 적당한 보장가급을 하는 방식임.</t>
  </si>
  <si>
    <t>26048</t>
  </si>
  <si>
    <t>장력</t>
  </si>
  <si>
    <t>tension, 張力</t>
  </si>
  <si>
    <t>① 부재 또는 재료에서 연속체의 끝부분에 당겨지는 힘에 대한 반작용으로 발생하는 힘.② 장력으로 버틸 수 있는 한계치에 대한 힘을 극한 인장강도라 한다.</t>
  </si>
  <si>
    <t>26049</t>
  </si>
  <si>
    <t>장력 구조</t>
  </si>
  <si>
    <t>⇨텐션 구조(＝).</t>
  </si>
  <si>
    <t>26050</t>
  </si>
  <si>
    <t>장력장</t>
  </si>
  <si>
    <t>tension field</t>
  </si>
  <si>
    <t>① 물체 내의 임의의 면에 있어서 그 면에 수직으로 또한 양쪽의 부분을 서로 분리시키려는 방향으로 작용하는 응력에 대한 긴장 상태에서 안정하게 되는 영역.② 작용하는 범위가 표면장력과 같이 어떤 표면에만 한하는 경우에는 그 표면경계선이 긴장 상태에서 안정하게 되는 영역.</t>
  </si>
  <si>
    <t>26051</t>
  </si>
  <si>
    <t>장마루</t>
  </si>
  <si>
    <t>strip flooring, 長抹樓</t>
  </si>
  <si>
    <t>긴 마룻널을 깐 마루.</t>
  </si>
  <si>
    <t>26053</t>
  </si>
  <si>
    <t>장막벽</t>
  </si>
  <si>
    <t>curtain wall, 帳幕壁</t>
  </si>
  <si>
    <t>① 벽체 자신의 무게(自重) 이외의 하중(지붕‧바닥 등)을 부담하지 않는 벽. ② ＝장식벽＝커튼월. ③ 역학적으로는 비내력벽. ④ 철근콘크리트구조에서는 시멘트벽돌‧블록 또는 목조 칸막이 등을 말하며, 좁은 의미로는 건물의 바깥벽에 쓰이는 공장 생산된 벽재(壁材). ⑤ 주로 벽선새시‧패널‧유리 등을 조합하여 구성되어 있고, 그 종류에는 금속제 커튼월‧콘크리트제 커튼월‧기포콘크리트제 커튼월 등이 있음.</t>
  </si>
  <si>
    <t>26054</t>
  </si>
  <si>
    <t>장막벽식 블록구조</t>
  </si>
  <si>
    <t>帳幕壁式－構造</t>
  </si>
  <si>
    <t>① 콘크리트조 또는 철골조 등의 강구조체 내에 장막벽으로써 블록을 쌓은 것. ② 라멘체내에서는 몇 층이라도 할 수 있음. ③ 장막벽은 경미한 칸막이벽과 같이 상부에서 오는 하중을 받지 않고 그 벽 자체의 구성만을 담당하는 비내력벽식 구조. ④ ⇨비내력벽식 블록구조.</t>
  </si>
  <si>
    <t>26055</t>
  </si>
  <si>
    <t>장목</t>
  </si>
  <si>
    <t>long timber, 長木</t>
  </si>
  <si>
    <t>긴 제재목이나 통나무.</t>
  </si>
  <si>
    <t>26057</t>
  </si>
  <si>
    <t>장미몰딩</t>
  </si>
  <si>
    <t>rose molding</t>
  </si>
  <si>
    <t>장미꽃으로 된 장식.</t>
  </si>
  <si>
    <t>26059</t>
  </si>
  <si>
    <t>경량 바닥 충격음</t>
  </si>
  <si>
    <t>light-weight impact sound</t>
  </si>
  <si>
    <t>KS로 규정된 경량 바닥 충격음 발생기로 바닥에 충격을 가했을 때 아래층 방에 발생하는 소리. →바닥 충격음.</t>
  </si>
  <si>
    <t>2606</t>
  </si>
  <si>
    <t>장미창</t>
  </si>
  <si>
    <t>rose window, wheel window, 薔薇窓</t>
  </si>
  <si>
    <t>① 큰 원형 창으로서 중간의 격자가 중심으로부터 방사상으로 나온 것. ② 교회당의 동서 양쪽에 보통 쓰임. ③ ＝둥근창. ④ ⇨원화창(＝).</t>
  </si>
  <si>
    <t>26060</t>
  </si>
  <si>
    <t>장반자</t>
  </si>
  <si>
    <t>plank ceiling, 長－</t>
  </si>
  <si>
    <t>반자틀을 짜지 않고, 나무반자에 우물반자를 짜지 않고 긴 널을 그대로 죽죽 대서 만든 반자.</t>
  </si>
  <si>
    <t>26061</t>
  </si>
  <si>
    <t>장방형 보</t>
  </si>
  <si>
    <t>rectangular beam, 長方形梁</t>
  </si>
  <si>
    <t>단면이 장방형인 보.</t>
  </si>
  <si>
    <t>26062</t>
  </si>
  <si>
    <t>장벽</t>
  </si>
  <si>
    <t>障壁</t>
  </si>
  <si>
    <t>돌, 벽돌, 나무 등으로 단단하게 축조된 벽 모양의 담장. 넓게는 어떤 공간을 지키기 위해 세워진 물적 장치의 총칭.</t>
  </si>
  <si>
    <t>26063</t>
  </si>
  <si>
    <t>장보</t>
  </si>
  <si>
    <t>long beam</t>
  </si>
  <si>
    <t>칸 반 이상의 큰방의 중간에 기둥을 세우지 않고 길게 내려 쓴 보.</t>
  </si>
  <si>
    <t>26065</t>
  </si>
  <si>
    <t>장보석</t>
  </si>
  <si>
    <t>長步石</t>
  </si>
  <si>
    <t>① 긴 석재로 만든 디딤돌. ② 한 개로 잇지 않고 만든 긴 디딤돌.</t>
  </si>
  <si>
    <t>26066</t>
  </si>
  <si>
    <t>장부</t>
  </si>
  <si>
    <t>tenon, 柄, 丈夫</t>
  </si>
  <si>
    <t>목재 · 돌 · 철물 등의 두 부재를 접합할 때 하나의 부재에 만들어낸 돌기</t>
  </si>
  <si>
    <t>26068</t>
  </si>
  <si>
    <t>장부 구멍</t>
  </si>
  <si>
    <t>mortice: mortise</t>
  </si>
  <si>
    <t>장부를 끼워 넣기 위해 또 한쪽 부재에 뚫은 구멍</t>
  </si>
  <si>
    <t>26069</t>
  </si>
  <si>
    <t>경량 바닥 충력음 발생기</t>
  </si>
  <si>
    <t>건축물의 바닥 충격음 차단 성능을 조사할 때 바닥에 표준적인 충격을 가하는 장치. KS로 규정된 바닥 충격음 발생기의 일종. →태핑 머신</t>
  </si>
  <si>
    <t>2607</t>
  </si>
  <si>
    <t>장부 맞춤</t>
  </si>
  <si>
    <t>한 부재 종단면의 원형 또는 4각형의 장부구멍에 다른 부재의 섬유방향으로 된 장부를 끼워 맞춘 접합. 둥근 장부맞춤(round mortise and tenon joint)과 네모 장부맞춤 등이 있다.</t>
  </si>
  <si>
    <t>26070</t>
  </si>
  <si>
    <t>장부 이음</t>
  </si>
  <si>
    <t>장부맞춤</t>
  </si>
  <si>
    <t>26071</t>
  </si>
  <si>
    <t>장부구멍</t>
  </si>
  <si>
    <t>mortise, mortice</t>
  </si>
  <si>
    <t>① 장부가 들어 끼는 구멍. ② 장부구멍이 재를 관통하는 것은 ｢full mortise｣ 혹은 ｢through mortise｣, 재의 도중에 멈추는 것은 ｢blind mortise｣ 또는 ｢stopped mortise｣라 함.</t>
  </si>
  <si>
    <t>26073</t>
  </si>
  <si>
    <t>장부그무개</t>
  </si>
  <si>
    <t>⇨그무개.</t>
  </si>
  <si>
    <t>26074</t>
  </si>
  <si>
    <t>장부금</t>
  </si>
  <si>
    <t>⇨장부쇠(＝).</t>
  </si>
  <si>
    <t>26075</t>
  </si>
  <si>
    <t>장부두께</t>
  </si>
  <si>
    <t>thickness of tenon</t>
  </si>
  <si>
    <t>장부 단면의 작은 쪽 길이.</t>
  </si>
  <si>
    <t>26076</t>
  </si>
  <si>
    <t>장부맞춤산지치기</t>
  </si>
  <si>
    <t>draw pinned slot mortise and tenon joint</t>
  </si>
  <si>
    <t>① 장부맞춤을 하고 그 옆에서 장부가 빠지지 않도록 산지를 꽂아 보강한 것. ② 장부비녀장맞춤.</t>
  </si>
  <si>
    <t>26078</t>
  </si>
  <si>
    <t>장부머리</t>
  </si>
  <si>
    <t>丈夫頭</t>
  </si>
  <si>
    <t>장부 끝이 구멍 바깥으로 내밀어 나온 부분.</t>
  </si>
  <si>
    <t>26079</t>
  </si>
  <si>
    <t>장부빗턱맞춤</t>
  </si>
  <si>
    <t>① 기둥에 층도리와 같은 가로재를 접합시킬 때 사용되는 맞춤. ② 접합부를 보강하기 위해서 산지를 박거나 꺾쇠치기 또는 감잡이쇠를 대기도 함.</t>
  </si>
  <si>
    <t>26080</t>
  </si>
  <si>
    <t>장부쇠</t>
  </si>
  <si>
    <t>pivot hinge, pivot and socket hinge, 丈夫金, 丈夫鐵</t>
  </si>
  <si>
    <t>장부를 보강하려고 씌우는 쇠</t>
  </si>
  <si>
    <t>26081</t>
  </si>
  <si>
    <t>장부이음①</t>
  </si>
  <si>
    <t>① 직각으로 되는 2개의 부재를 서로 연결함에 있어서 한 부재의 작은 4각형 凹형을 만들고 다른 부재 끝에 凹형에 맞는 작은 凸형을 만들어 삽입하는 연결부. ② 석재 이음(⇦)법의 하나. ③ 돌쌓기의 줄눈면에서의 전단력에 저항할 수도 있는 좋은 이음방식으로 널리 쓰임. ④ 맞추는 아래위 돌면에 3～4.5cm의 구멍을 파고 장부를 모르타르 또는 황을 녹여 부어서 고정시킨다. 돌붙이기 쌓기 때에는 이것에 원벽과의 연결 철물을 걸게 되기 때문에 꼭 필요한 이음이다. ⑤ 장부 모양은 원통형과 각주형이 있음. ⑥ 장부는 쇠나 나무돌로 만듦.</t>
  </si>
  <si>
    <t>26082</t>
  </si>
  <si>
    <t>장부이음②</t>
  </si>
  <si>
    <t>mortise-and- tenon joint</t>
  </si>
  <si>
    <t>장부를 내어 다른 재에 깊이 박아 넣는 이음.</t>
  </si>
  <si>
    <t>26083</t>
  </si>
  <si>
    <t>장부촉</t>
  </si>
  <si>
    <t>丈夫鏃</t>
  </si>
  <si>
    <t>장부의 다른 이음. 또 장부의 끝머리.</t>
  </si>
  <si>
    <t>26084</t>
  </si>
  <si>
    <t>장부켜기톱</t>
  </si>
  <si>
    <t>① 주로 장부 톱질에 쓰이는 톱. ② 켜는 톱의 이를 잘게 한 것. ③ 등쇠가 있는 것도 있고 없는 것도 있음.</t>
  </si>
  <si>
    <t>26085</t>
  </si>
  <si>
    <t>장비공간</t>
  </si>
  <si>
    <t>equipped space, 裝備空間</t>
  </si>
  <si>
    <t>건축설비을 위한 여러 장치 또는 배관 등을 유효하게 배치한 건축공간</t>
  </si>
  <si>
    <t>26086</t>
  </si>
  <si>
    <t>장산</t>
  </si>
  <si>
    <t>floor joist, 長山</t>
  </si>
  <si>
    <t>① 현장 목수들은 장산 또는 장서니라고 하는데 장선은 한문자 표기에서 온 듯함. ｢화성성역의 궤｣에는 장산(長山)임. ② ⇨장선(＝).</t>
  </si>
  <si>
    <t>26087</t>
  </si>
  <si>
    <t>장살</t>
  </si>
  <si>
    <t>munting, 長箭</t>
  </si>
  <si>
    <t>① 창문 등의 중간에 길게 대는 살 또는 세로로 대는 살. ② 재의 끝을 가늘게 만들어 다른 재의 구멍에 끼이는 촉. ③ ⇨동살. ④ ＝장살대.</t>
  </si>
  <si>
    <t>26088</t>
  </si>
  <si>
    <t>장살대</t>
  </si>
  <si>
    <t>⇨장살(＝).</t>
  </si>
  <si>
    <t>26089</t>
  </si>
  <si>
    <t>경량 콘크리트 구조</t>
  </si>
  <si>
    <t>light-weight aggregate concrete construction</t>
  </si>
  <si>
    <t>①경량 콘크리트를 사용한 구조형식. ②경량 콘크리트는 경량골재 콘크리트, 기포콘크리트, 무세골재 콘크리트 등이 있음. 단열이나 방음에 대한 효과는 크지만 시공이 까다롭고 강도나 내구성이 작아 사용에 유의하여야 함.</t>
  </si>
  <si>
    <t>2609</t>
  </si>
  <si>
    <t>장석</t>
  </si>
  <si>
    <t>⇨각석(＝).</t>
  </si>
  <si>
    <t>26091</t>
  </si>
  <si>
    <t>장선</t>
  </si>
  <si>
    <t>joist, common joist, 長線</t>
  </si>
  <si>
    <t>목조의 마루틀에서 바닥판을 받는 가로 걸침재.</t>
  </si>
  <si>
    <t>26092</t>
  </si>
  <si>
    <t>장선 바닥</t>
  </si>
  <si>
    <t>single flooring</t>
  </si>
  <si>
    <t>장선만으로 바닥을 받쳐주는 마루틀.</t>
  </si>
  <si>
    <t>26093</t>
  </si>
  <si>
    <t>장선 파기</t>
  </si>
  <si>
    <t>바닥보나 도리 등의 측면에 장선을 걸기 위해 홈을 파는 것， 혹은 그 부분.</t>
  </si>
  <si>
    <t>26094</t>
  </si>
  <si>
    <t>장선걸이</t>
  </si>
  <si>
    <t>기둥이나 샛기둥 옆에 붙여서 장선의 끝부분을 받치는 가로재. 띠장이라고도 한다.</t>
  </si>
  <si>
    <t>26095</t>
  </si>
  <si>
    <t>장선마루</t>
  </si>
  <si>
    <t>長線－</t>
  </si>
  <si>
    <t>① 간사이가 적은 곳에 보를 쓰지 않고 층도리와 칸막이도리에 직접 장선을 약 50cm 정도 사이로 걸쳐대고 그 위에 널을 깐 마루. ② 이 장선은 춤이 높은 것을 쓰게 되므로 옆 휨을 막기 위하여 가새로 서로 보강해야 함. ③ ⇨홑마루.</t>
  </si>
  <si>
    <t>26096</t>
  </si>
  <si>
    <t>장선바닥판</t>
  </si>
  <si>
    <t>ribbed slab, joist floor</t>
  </si>
  <si>
    <t>① 같은 간격으로 분할된 장선(長線；joist, rib)과 바닥판(slab)이 일체로 된 구조. ②그 양단은 보에 또는 벽체에 지지됨. ③ 바닥판은 장선과 장선에 지지되고 그 두께는 상당히 얇게 할 수 있음.</t>
  </si>
  <si>
    <t>26097</t>
  </si>
  <si>
    <t>장선받이</t>
  </si>
  <si>
    <t>ledger strip, ledger plate, wall plate</t>
  </si>
  <si>
    <t>장선 밑에 깔아 이것을 받쳐주는 가로대.</t>
  </si>
  <si>
    <t>26098</t>
  </si>
  <si>
    <t>장선받이철물</t>
  </si>
  <si>
    <t>joist hanger, 長線－鐵物</t>
  </si>
  <si>
    <t>① 장선을 받는 철물의 총칭. ② ＝bridle iron＝stirrup.</t>
  </si>
  <si>
    <t>26099</t>
  </si>
  <si>
    <t>KCL 공법</t>
  </si>
  <si>
    <t>KCL system</t>
  </si>
  <si>
    <t>프리스트레스드 콘크리트에서 긴장재를 고정시키기 위한 정착 공법의 일종으로, PC 강연선을 쐐기, 슬리브, 지압판 또는 캐스팅 등에 의해 정착하는 공법이다.</t>
  </si>
  <si>
    <t>261</t>
  </si>
  <si>
    <t>경량 콘크리트 블록</t>
  </si>
  <si>
    <t>light-weight concrete block</t>
  </si>
  <si>
    <t>경량 골재를 사용한 콘크리트로 만든 블록. 반죽한 콘크리트를 형틀에 넣어 다져서 빼낸 다음 굳혀 만든다.</t>
  </si>
  <si>
    <t>2610</t>
  </si>
  <si>
    <t>장선잡이</t>
  </si>
  <si>
    <t>bridging, 長線－</t>
  </si>
  <si>
    <t>장선을 고정하는 것 또는 그 부재.</t>
  </si>
  <si>
    <t>26100</t>
  </si>
  <si>
    <t>장성</t>
  </si>
  <si>
    <t>placeness, 場性</t>
  </si>
  <si>
    <t>어떤 장소가 가지고 있는 개별 특성뿐 아니라 주변과의 관계특성까지를 포함하는 개념</t>
  </si>
  <si>
    <t>26101</t>
  </si>
  <si>
    <t>장송</t>
  </si>
  <si>
    <t>長松</t>
  </si>
  <si>
    <t>⇨박송(＝).</t>
  </si>
  <si>
    <t>26102</t>
  </si>
  <si>
    <t>장식</t>
  </si>
  <si>
    <t>decoration; ornament</t>
  </si>
  <si>
    <t>구조체에 덧대어진 형태적 표현 혹은 그 꾸밈새</t>
  </si>
  <si>
    <t>26106</t>
  </si>
  <si>
    <t>장식 공사</t>
  </si>
  <si>
    <t>판금(板金.) 공사.</t>
  </si>
  <si>
    <t>26107</t>
  </si>
  <si>
    <t>경량 형강</t>
  </si>
  <si>
    <t>light-gauge steel</t>
  </si>
  <si>
    <t>얇은 강판을 냉간으로 성형해서 만든 부재. 보통의 형강에 비해 가볍다. →압연 형강.</t>
  </si>
  <si>
    <t>2611</t>
  </si>
  <si>
    <t>장식 조명</t>
  </si>
  <si>
    <t>decorative illumination</t>
  </si>
  <si>
    <t>조도보다 실내 장식을 주요 목적으로 한 조명 기구, 또는 그것에 의한 조명.  선전, 광고, 순수장식, 오락실 등에 쓴다.</t>
  </si>
  <si>
    <t>26110</t>
  </si>
  <si>
    <t>장식벽</t>
  </si>
  <si>
    <t>⇨장막벽.</t>
  </si>
  <si>
    <t>26113</t>
  </si>
  <si>
    <t>장식블록</t>
  </si>
  <si>
    <t>裝飾block</t>
  </si>
  <si>
    <t>장식쌓기용의 블록.</t>
  </si>
  <si>
    <t>26114</t>
  </si>
  <si>
    <t>장식석</t>
  </si>
  <si>
    <t>apex stone, 裝飾石</t>
  </si>
  <si>
    <t>① 박공벽‧페디먼트(pediment)‧볼트‧돔 등의 꼭대기에 위치하는 돌. ② 박공벽인 경우는 ｢saddle stone｣ 또는 간단히 ｢saddle｣이라고도 함.</t>
  </si>
  <si>
    <t>26115</t>
  </si>
  <si>
    <t>장식유리</t>
  </si>
  <si>
    <t>ornamental glass, 裝飾－</t>
  </si>
  <si>
    <t>① 주로 건축용의 장식유리를 말함. ② 조명용품‧샹들리에‧스탠드유리‧패널‧조각유리 등.</t>
  </si>
  <si>
    <t>26119</t>
  </si>
  <si>
    <t>경량C형강</t>
  </si>
  <si>
    <t>light weight C- shape steel, 輕量C形鋼</t>
  </si>
  <si>
    <t>얇은 강판를 이용  C자형으로 냉간가공하여 만든 경량형강</t>
  </si>
  <si>
    <t>2612</t>
  </si>
  <si>
    <t>장식통</t>
  </si>
  <si>
    <t>⇨장식홈통(＝).</t>
  </si>
  <si>
    <t>26121</t>
  </si>
  <si>
    <t>장식홈통</t>
  </si>
  <si>
    <t>rainwater head</t>
  </si>
  <si>
    <t>① 처마홈통 낙수구 또는 깔때기홈통을 받아 선홈통에 연결하는 것으로서 장식을 겸하는 것임. ② ＝장식통. ③ 모양은 각형 또는 원형으로 하고 외부는 장식적으로 꾸밈. ④ ＝leader head＝conductor head＝cistern head.</t>
  </si>
  <si>
    <t>26122</t>
  </si>
  <si>
    <t>장애자</t>
  </si>
  <si>
    <t>신체와 정신의 일부에 장애가 있어 일상생활 혹은 사회생활에 어려움이 있는 사람</t>
  </si>
  <si>
    <t>26124</t>
  </si>
  <si>
    <t>경량Z형강</t>
  </si>
  <si>
    <t>light weight Z- shape steel, 輕量Z形鋼</t>
  </si>
  <si>
    <t>얇은 강판을 냉간가공하여 Z형으로 만든 경량형강</t>
  </si>
  <si>
    <t>2613</t>
  </si>
  <si>
    <t>장원</t>
  </si>
  <si>
    <t>①  중국에서, 한(漢)나라 이후 근대까지 존속한 궁정ㆍ귀족ㆍ관료의 사유지. 한나라 때부터 진(晉)ㆍ남북조 때까지의 장원은 주로 별장지(別莊地)의 성격이 강하였는데 당나라 이후로는 경제적 성격을 띠게 되어 농민에게 경작하게 하고 관리인을 두어 세금을 거두어들였다.② 유럽의 중세기에 귀족이나 사원에 딸린 넓은 토지. 봉건 제도에서의 토지 소유의 한 형태이다.③ 일본에서 10세기 중엽부터 16세기 초엽까지 존속하였던 토지 소유의 한 형태. 사원이나 신사(神社) 또는 귀족들의 보호 아래 공령(公領)의 범위를 벗어나 조직적으로 토지를 사유하였다.</t>
  </si>
  <si>
    <t>26132</t>
  </si>
  <si>
    <t>장유성</t>
  </si>
  <si>
    <t>長油性</t>
  </si>
  <si>
    <t>① 유류(기름)포함량이 많은 것(성질). ② ＝풍유성(豐油性)＝다유성(多油性).</t>
  </si>
  <si>
    <t>26133</t>
  </si>
  <si>
    <t>장유성 니스</t>
  </si>
  <si>
    <t>⇨장유성 바니시(＝).</t>
  </si>
  <si>
    <t>26134</t>
  </si>
  <si>
    <t>장유성 바니시</t>
  </si>
  <si>
    <t>long oil varnish, 長油性－</t>
  </si>
  <si>
    <t>① 다유성(多油性) 바니시＝풍유성 바니시. ② 수지유(樹脂油)보다도 보일드유를 많이 혼합한 바니시임. ③ 초벌 또는 재벌용임. ④ 건조가 느리고 휨성이 좋은 내후성의 도막을 만듦. ※ 와니스 ⇨바니시＝니스.</t>
  </si>
  <si>
    <t>26135</t>
  </si>
  <si>
    <t>장유성 에나멜</t>
  </si>
  <si>
    <t>長油性－</t>
  </si>
  <si>
    <t>① 풍유성(豐油性) 에나멜. ② 사용목적에 따른 에나멜(페인트) 종류의 하나. ③ 건조시간은 길지만 도막의 내구력 우수로 주로 외부‧옥외의 도장에 쓰임. ④ 스파 니스와 안료의 혼합품. ⑤ 페놀수지 에나멜이나 프탈산수지 에나멜과 같이 내수성‧내약품성이 필요한 곳에(외장) 쓰임.</t>
  </si>
  <si>
    <t>26136</t>
  </si>
  <si>
    <t>장의 관련시설</t>
  </si>
  <si>
    <t>장례식장, 화장장, 납골당, 묘지에 부수되는 시설 등 장례의식과 관련된 시설</t>
  </si>
  <si>
    <t>26137</t>
  </si>
  <si>
    <t>장의자</t>
  </si>
  <si>
    <t>sofa</t>
  </si>
  <si>
    <t>두 사람 이상이 앉을 수 있는 가로로 긴 의자</t>
  </si>
  <si>
    <t>26138</t>
  </si>
  <si>
    <t>경량ㄱ형강</t>
  </si>
  <si>
    <t>light weight angle steel, 輕量ㄱ形鋼</t>
  </si>
  <si>
    <t>얇은 강판을 냉간가공하여 ㄱ형상으로 만든 경량형강</t>
  </si>
  <si>
    <t>2614</t>
  </si>
  <si>
    <t>장주</t>
  </si>
  <si>
    <t>long column, 長柱</t>
  </si>
  <si>
    <t>① 굵고 짧은 기둥과 가늘고 긴 기둥은 그 파괴성상(性狀)이 다른 바, 구별하여 후자를 말함. ② 기둥의 길이가 그 단면의 최소 회전반경에 비해 상당히 크면 단면에 수직한 하중을 받아도 그 부재의 허용압축응력에 달하기 전에 하중의 집중과 동시에 힘의 현상이 발생. 이런 기둥을 ｢장주｣라 하며 Euler의 장주식에서 세장비()가 100 이상은 장주로 봄. ③ 우리나라 철근콘크리트 시방서에는 가 10 이상일 때 장주로 정함.</t>
  </si>
  <si>
    <t>26141</t>
  </si>
  <si>
    <t>장지①</t>
  </si>
  <si>
    <t>壯紙</t>
  </si>
  <si>
    <t>① 질의 두껍고 질긴 종이. ② 기름을 먹여 절여서 장판지로 쓰임.</t>
  </si>
  <si>
    <t>26142</t>
  </si>
  <si>
    <t>장지②</t>
  </si>
  <si>
    <t>paper screen, 障子</t>
  </si>
  <si>
    <t>① 미닫이와 비슷하나 운두가 높고 문지방이 낮게 된 문. ② 앞뒤를 모두 종이로 바른 장지문의 약칭. ③ 칸막이 등에 다는 가볍게 여닫는 창문. ④ 방과 마루 사이에 있는 문.</t>
  </si>
  <si>
    <t>26143</t>
  </si>
  <si>
    <t>장지두껍집</t>
  </si>
  <si>
    <t>障子－</t>
  </si>
  <si>
    <t>장지문이 끼이는 곳에 만든 두꺼비집.</t>
  </si>
  <si>
    <t>26144</t>
  </si>
  <si>
    <t>장척</t>
  </si>
  <si>
    <t>gauge rod, 長尺, 杖尺</t>
  </si>
  <si>
    <t>① 나무로 만든 긴 자. ② 길이 약 3.6m. ③ 긴 나무통에 자눈을 그려 씀.</t>
  </si>
  <si>
    <t>26148</t>
  </si>
  <si>
    <t>장척물</t>
  </si>
  <si>
    <t>長尺物</t>
  </si>
  <si>
    <t>목재의 길이에 있어 보통 규격의 정척물(定尺物)보다 0.9m씩 길어진 4.5m, 5.4m, 6.3m 등의 길이의 목재.</t>
  </si>
  <si>
    <t>26149</t>
  </si>
  <si>
    <t>경량ㄷ형강</t>
  </si>
  <si>
    <t>light weight[gauge] channel steel, 輕量ㄷ形鋼</t>
  </si>
  <si>
    <t>얇은 강판을 냉간가공하여 ㄷ형상으로 제작한 경량형강</t>
  </si>
  <si>
    <t>2615</t>
  </si>
  <si>
    <t>장척철판</t>
  </si>
  <si>
    <t>長尺鐵板</t>
  </si>
  <si>
    <t>① 철판의 길이를 크게 하여 접합부를 작게 한 것. ② 박강판 제품(가공철판⇦)의 하나. ③ 누수방지에 유효.</t>
  </si>
  <si>
    <t>26150</t>
  </si>
  <si>
    <t>장천장</t>
  </si>
  <si>
    <t>長天障</t>
  </si>
  <si>
    <t>귀틀이 장방형으로 생긴 천장.</t>
  </si>
  <si>
    <t>26151</t>
  </si>
  <si>
    <t>장청판</t>
  </si>
  <si>
    <t>wood flooring, strip flooring, 長廳板</t>
  </si>
  <si>
    <t>① 마룻바닥에 까는 긴 널. ② 넓고 긴 널의 통칭.</t>
  </si>
  <si>
    <t>26152</t>
  </si>
  <si>
    <t>장치 부하</t>
  </si>
  <si>
    <t>apparatus load</t>
  </si>
  <si>
    <t>공조기의 장치에 들어가는 냉각코일 부하로 좁은 의미로는 실 제거 열량에 외기 부하를 가산한 부하를 일컫는다.</t>
  </si>
  <si>
    <t>26155</t>
  </si>
  <si>
    <t>장치 용량</t>
  </si>
  <si>
    <t>equipment capacity</t>
  </si>
  <si>
    <t>장치의 용량, 출력 등을 일컫는다. 일반적으로는 연속 정격 출력을 가리킨다.</t>
  </si>
  <si>
    <t>26156</t>
  </si>
  <si>
    <t>장치 이슬점 온도</t>
  </si>
  <si>
    <t>apparatus dew point</t>
  </si>
  <si>
    <t>공기선도에서 실내의 상태점에서 열수분비(熱水分比) 또는 현열비의 기울기와 동일한 각도로 그은 선과 포화선과의 교점의 건구 온도.</t>
  </si>
  <si>
    <t>26157</t>
  </si>
  <si>
    <t>장치계 공업</t>
  </si>
  <si>
    <t>plant industry</t>
  </si>
  <si>
    <t>어떤 제품을 생산하기 위하여 거대한 설비와 각종 장치를 필요로 하는 공업. 대량 생산으로 원가와 인건비를 줄이는 데 효과적이며 석유 정제, 석유 화학, 제철, 자동차 따위의 공업이 이에 해당하며, 소재·제품 수송 및 수출등을 위해 임해부에 입지</t>
  </si>
  <si>
    <t>26158</t>
  </si>
  <si>
    <t>장치노점온도</t>
  </si>
  <si>
    <t>apparatus dewpoint temperature, 裝置露點溫度</t>
  </si>
  <si>
    <t>① 공기 조화기의 냉각기에서 나오는 공기의 수증기가 엉겨 물방울이 되는온도. 냉각과 감습을 하는 공기조화에서 총 현열(G‧S‧H‧F)선이 공기선도의 포화선과 교차하는 점. ② A.D.P로 나타냄.</t>
  </si>
  <si>
    <t>26159</t>
  </si>
  <si>
    <t>경량각관</t>
  </si>
  <si>
    <t>light weight square steel pipe, 輕量角管</t>
  </si>
  <si>
    <t>비교적 얇은 두께의 강판으로 제작한 사각형 강관.</t>
  </si>
  <si>
    <t>2616</t>
  </si>
  <si>
    <t>장파 방사율</t>
  </si>
  <si>
    <t>longwave emittance</t>
  </si>
  <si>
    <t>어떤 물체의 실제 방사 에너지와 등온인 흑체 방사 에너지의 비로 표시되는 장파장역 평균의 반구 방사율. 보통 장파 흡수율과 같다고 되어 있다.  물체의 종류와 두께, 표면 상태, 온도 및 열방사의 파장에 의존한다.  →방사율.</t>
  </si>
  <si>
    <t>26161</t>
  </si>
  <si>
    <t>장파장 방사</t>
  </si>
  <si>
    <t>long wave-length radiation</t>
  </si>
  <si>
    <t>일사를 제외한 약 3μm이상의 비교적 파장이 긴 열방사를 일컫는다. 지상에 대한 자연 환경하에서는 지상 건조물이나 대기로부터의 열방사를 의미한다. ↔단파장 반사.</t>
  </si>
  <si>
    <t>26162</t>
  </si>
  <si>
    <t>장파장 방사율</t>
  </si>
  <si>
    <t>장파장 방사의 파장대에 대한 방사율. →단파장 방사.</t>
  </si>
  <si>
    <t>26163</t>
  </si>
  <si>
    <t>장판</t>
  </si>
  <si>
    <t>papered floor, 壯板</t>
  </si>
  <si>
    <t>① 기름에 절은 두꺼운 종이를 붙여 만든 방바닥. ② 종류：1)종이장판, 2)후지장판, 3)흙장판, 4)섬유질장판, 5)솔방울장판, 6)송피장판, 7)탱자장판, 8)천장판, 9)판자장판, 10) 비닐장판, 11)하드보드장판.</t>
  </si>
  <si>
    <t>26164</t>
  </si>
  <si>
    <t>장판지</t>
  </si>
  <si>
    <t>floor paper, 壯板紙</t>
  </si>
  <si>
    <t>크고 두꺼운 장지에다 식물성유를 침투시킨 방습성 있는 도배공사용 종이로서 온돌 바닥에 붙이는 종이.</t>
  </si>
  <si>
    <t>26165</t>
  </si>
  <si>
    <t>장해보상</t>
  </si>
  <si>
    <t>障害補償</t>
  </si>
  <si>
    <t>① 노무자가 건축공사 시에 불행을 당했을 때 근로기준법에 의거하여 받는 보수로서 요양보수‧휴업보상‧장애보상‧위족보상 등이 있음. ② ⇨휴업보상.</t>
  </si>
  <si>
    <t>26167</t>
  </si>
  <si>
    <t>경량강관</t>
  </si>
  <si>
    <t>light weight steel pipe, 輕量鋼管</t>
  </si>
  <si>
    <t>비교적 얇은 두께의 강판으로 만든 강관</t>
  </si>
  <si>
    <t>2617</t>
  </si>
  <si>
    <t>잦을수채통</t>
  </si>
  <si>
    <t>absorbing well</t>
  </si>
  <si>
    <t>하수가 땅에 스며들며 잦아드는 수채통.</t>
  </si>
  <si>
    <t>26175</t>
  </si>
  <si>
    <t>재①</t>
  </si>
  <si>
    <t>material, lumber, timber, 材</t>
  </si>
  <si>
    <t>① 재목. ② 물건을 만드는 감. 재료(材料)용재(用材).</t>
  </si>
  <si>
    <t>26176</t>
  </si>
  <si>
    <t>재②</t>
  </si>
  <si>
    <t>① 1치각 12자 길이(1치×1치×12자)의 목재 체적단위. ② ⇨사이(＝).</t>
  </si>
  <si>
    <t>26177</t>
  </si>
  <si>
    <t>재개발</t>
  </si>
  <si>
    <t>redevelopment</t>
  </si>
  <si>
    <t>26178</t>
  </si>
  <si>
    <t>재개발 계획</t>
  </si>
  <si>
    <t>redevelopment plan</t>
  </si>
  <si>
    <t>재개발사업을 하기 위한 사업계획으로 「도시 및 주거환경정비법」에서 주요사업방식은 주택 재개발 방식과 도시환경정비사업이 있으며 「도시 및 주거환경정비법」에서는 정비계획으로 일컬음</t>
  </si>
  <si>
    <t>26179</t>
  </si>
  <si>
    <t>경량골재</t>
  </si>
  <si>
    <t>light weight aggregate, 輕量concrete 骨材, 輕量骨材</t>
  </si>
  <si>
    <t>① 콘크리트의 단위중량을 줄이기 위하여 사용되는 경량의 골재. ② 일반적으로 절대건조비중이 2.0 이하인 경량모래‧경량자갈을 의미함. ③ 화산자갈‧경석‧용암 등과 같은 천연경량골재 또는 그 가공물이나 인공적으로 팽창시켜 생산한 골재 등이 있음. ④ 팽창슬래그‧석탄재‧기포가 거친 화산 자갈은 모양이 불량하고 시공연도도 좋지 않다(흑요석 소성품이 비교적 시공연도가 양호함). ⑤ 일반적으로 경량잔골재의 비중은 0.8～1.7, 굵은골재는 1.2～2.0 정도임.</t>
  </si>
  <si>
    <t>2618</t>
  </si>
  <si>
    <t>재개발계획</t>
  </si>
  <si>
    <t>renewal, rebuilt planning, 再開發計劃</t>
  </si>
  <si>
    <t>기존의 도시 또는 지구에서 도시 기능 갱신, 환경 개선, 토지 이용 고도화 등을 위해 새롭게 개발하는 계획.</t>
  </si>
  <si>
    <t>26180</t>
  </si>
  <si>
    <t>재개발구역</t>
  </si>
  <si>
    <t>再開發區域</t>
  </si>
  <si>
    <t>재개발사업을 시행하기 위하여 도시계획으로 지정하여 알린 구역.</t>
  </si>
  <si>
    <t>26181</t>
  </si>
  <si>
    <t>재개발사업</t>
  </si>
  <si>
    <t>再開發事業</t>
  </si>
  <si>
    <t>재개발구역 안에서 토지의 합리적ㆍ효율적인 고도 이용과 도시기능 회복, 거주환경 개선 등을 위해 건축물 및 기반시설을 정비하는 사업</t>
  </si>
  <si>
    <t>26182</t>
  </si>
  <si>
    <t>재개발지구</t>
  </si>
  <si>
    <t>再開發地區</t>
  </si>
  <si>
    <t>재개발사업을 시행하기 위하여 도시계획으로 지정 고시된 지구.</t>
  </si>
  <si>
    <t>26183</t>
  </si>
  <si>
    <t>재거르개</t>
  </si>
  <si>
    <t>fire grate, roaster</t>
  </si>
  <si>
    <t>① 불아궁이의 밑부분에 걸쳐 대어 연료가 탄재를 밑으로 걸러내는 철물. ② 한 가래씩으로 된 것과 발처럼 된 것이 있음.</t>
  </si>
  <si>
    <t>26184</t>
  </si>
  <si>
    <t>재건</t>
  </si>
  <si>
    <t>replacement, 再建</t>
  </si>
  <si>
    <t>이미 무너진 것을 다시 건설하거나 기존의 구축물을 철거하고 새로운 구축물을 건축하는 것.</t>
  </si>
  <si>
    <t>26185</t>
  </si>
  <si>
    <t>재건축</t>
  </si>
  <si>
    <t>건물을 무너뜨리고 같은 부지에 신축하는 것.</t>
  </si>
  <si>
    <t>26186</t>
  </si>
  <si>
    <t>재공공</t>
  </si>
  <si>
    <t>subcontract of labor and materials</t>
  </si>
  <si>
    <t>건설 공사의 하청 공사 발주에 있어서 재료 조달과 노무 공급을 합해서 계약하는 것. 또 내역서에서 재료와 노무공의 복합 단가를 사용해서 표현하는 것.→재료 부담 청부.</t>
  </si>
  <si>
    <t>26188</t>
  </si>
  <si>
    <t>경량골재콘크리트</t>
  </si>
  <si>
    <t>경량골재를 사용하여 제작된 콘크리트로 경량콘크리트의 한 종류임.</t>
  </si>
  <si>
    <t>2619</t>
  </si>
  <si>
    <t>재넘이</t>
  </si>
  <si>
    <t>지형이나 국지적 기상 조건 등에 의해 산에서 내리 부는 바람.  밤이 되면 산 중턱이 복사로 인하여 차가워져 산 위쪽에서 아래로 바람이 분다.</t>
  </si>
  <si>
    <t>26190</t>
  </si>
  <si>
    <t>재단 강도</t>
  </si>
  <si>
    <t>end stiffness of member</t>
  </si>
  <si>
    <t>부재의 한쪽 재단을 단위각만큼 회전시키는 재단모멘트의 크기로 타단의 지지상태, 영계수, 강도의 함수로 나타난다.</t>
  </si>
  <si>
    <t>26191</t>
  </si>
  <si>
    <t>재단 고정력</t>
  </si>
  <si>
    <t>fixed end forces</t>
  </si>
  <si>
    <t>부재 재단의 변형이 구속된 상태에서 고정하중, 활하중, 온도하중 등 부재의 변형을 유발하는 외력이 작용할 경우에 부재 재단에 발생하는 힘.</t>
  </si>
  <si>
    <t>26192</t>
  </si>
  <si>
    <t>재단 모멘트</t>
  </si>
  <si>
    <t>end moment</t>
  </si>
  <si>
    <t>부재 재단의 회전을 발생시키는 모멘트로서 일반적으로 시계방향을 (+), 반시계방향을 (-)부호로 한다.</t>
  </si>
  <si>
    <t>26193</t>
  </si>
  <si>
    <t>재단강도</t>
  </si>
  <si>
    <t>end stiffness of member, 材端剛度</t>
  </si>
  <si>
    <t>26194</t>
  </si>
  <si>
    <t>재단모멘트</t>
  </si>
  <si>
    <t>end moment, 材端－</t>
  </si>
  <si>
    <t>26195</t>
  </si>
  <si>
    <t>재단모멘트식</t>
  </si>
  <si>
    <t>equation of end moment, 材端moment式</t>
  </si>
  <si>
    <t>처짐각법에서 각 절점의 재단모멘트에 대한 관계식.</t>
  </si>
  <si>
    <t>26196</t>
  </si>
  <si>
    <t>재단응력</t>
  </si>
  <si>
    <t>end stress, 材端應力</t>
  </si>
  <si>
    <t>부재에 작용하는 외력에 대해 부재 재단부에서 발생하는 응력.</t>
  </si>
  <si>
    <t>26197</t>
  </si>
  <si>
    <t>재도급</t>
  </si>
  <si>
    <t>sub-contract, recontract, 再都給</t>
  </si>
  <si>
    <t>① 원도급자가 그 공사의 전부 또는 그 공사의 일부를 제3자에게 다시 (분할)도급시키는 것. ② ⇨하도급(＝).</t>
  </si>
  <si>
    <t>26198</t>
  </si>
  <si>
    <t>재도급자</t>
  </si>
  <si>
    <t>sub contractor, 再都給者</t>
  </si>
  <si>
    <t>원도급자의 통제 밑에서 원도급자로부터 재도급된 공사의 각 부분을 직접 지휘하여 완성하는 사람으로서 그 수완이나 역량은 직접 생산의 결과를 좌우.</t>
  </si>
  <si>
    <t>26199</t>
  </si>
  <si>
    <t>KD재</t>
  </si>
  <si>
    <t>kiln dried lumber</t>
  </si>
  <si>
    <t>인공 건조재. 함수율을 내리기 위해 건조실에서 열기 건조한 재료. 증기식 건조 장치가 가장 많이 보급되고 있다. Kiln dry재라고도 한다.</t>
  </si>
  <si>
    <t>262</t>
  </si>
  <si>
    <t>경량내화물</t>
  </si>
  <si>
    <t>light weight refractories, 輕量耐火物</t>
  </si>
  <si>
    <t>① 보통 내화단열벽돌을 일컬음. ② 규산질‧점토질 등의 것으로서 기공률(氣孔率)을 특히 없게 하여 동질(同質)의 내화벽돌보다 열전도율이 얕으며 단열효과가 큼.</t>
  </si>
  <si>
    <t>2620</t>
  </si>
  <si>
    <t>재래 공법</t>
  </si>
  <si>
    <t>conventional method of construction</t>
  </si>
  <si>
    <t>프리페브 공법 이나 기계화 공법 등의 새로운 공법이 아니고，종래부터 일반에게 보급되어 온 공법. 목조 주택 공사에 한정해서 사용될 때가 많다.</t>
  </si>
  <si>
    <t>26200</t>
  </si>
  <si>
    <t>재래식 변소</t>
  </si>
  <si>
    <t>在來式便所</t>
  </si>
  <si>
    <t>현재는 잘 사용되지 않는 형식으로, 재래식의 통변소 혹은 퍼내기식 변소를 일컫는다.</t>
  </si>
  <si>
    <t>기문당48.2%</t>
  </si>
  <si>
    <t>26202</t>
  </si>
  <si>
    <t>재련</t>
  </si>
  <si>
    <t>再鍊</t>
  </si>
  <si>
    <t>① 쇠붙이‧돌‧나무 따위를 두 번째 다듬는 것. ② 일을 재벌로 다듬는 일.</t>
  </si>
  <si>
    <t>26203</t>
  </si>
  <si>
    <t>재령</t>
  </si>
  <si>
    <t>age, 材齡</t>
  </si>
  <si>
    <t>① 콘크리트를 부어 넣은 후부터 완전 경화되기까지의 경과 일수(日數) 또는 주수(週數). ② 콘크리트 강도는 3일‧7일‧28일이 규정상 지정되어 있고, 보통은 재령 4주 직후의 것으로 표시.</t>
  </si>
  <si>
    <t>26204</t>
  </si>
  <si>
    <t>재료</t>
  </si>
  <si>
    <t>materials, 材料</t>
  </si>
  <si>
    <t>① 정해진 기하학적 형태를 갖지 않은 粉狀‧粒狀‧織雜狀‧液狀‧湖狀 등의 건축재료. ② 도면용 약어는 ｢MATL.｣.</t>
  </si>
  <si>
    <t>26205</t>
  </si>
  <si>
    <t>재료 강도</t>
  </si>
  <si>
    <t>material strength</t>
  </si>
  <si>
    <t>①부재의 최대 강도를 산정하기 위해 사용되는 재료의 강도②재료 시험을 통하여 기준에 명시 되거나 공용으로 사용되는 재료 강도로는 강재, 콘크리트, 철근 등 주요 구조재료가 있다.③혼합재료 및 재질이 일정하지 않은 재료는 추가적인 재료 시험을 통해 재료의 강도를 적용하기도 한다.</t>
  </si>
  <si>
    <t>26206</t>
  </si>
  <si>
    <t>재료 규격</t>
  </si>
  <si>
    <t>material standard</t>
  </si>
  <si>
    <t>공업 제품 재료에 대하여 형과 품질 등을 통일하기 위한 규격. 우리나라에서는 한국 공업 규격 (KS) 이 있다.</t>
  </si>
  <si>
    <t>26207</t>
  </si>
  <si>
    <t>재료 멸균실</t>
  </si>
  <si>
    <t>sterile department</t>
  </si>
  <si>
    <t>병원에서 진료에 필요한 기재를 세정 · 포장 · 멸균 · 보관하는 실(室).</t>
  </si>
  <si>
    <t>세화36.9%</t>
  </si>
  <si>
    <t>26209</t>
  </si>
  <si>
    <t>경량립Z형강</t>
  </si>
  <si>
    <t>light weight lip Z-shape steel, 輕量舌Z形鋼</t>
  </si>
  <si>
    <t>얇은 강판을 Z형이며 끝이 오무라든 형태로 냉간가공하여 만든 경량형강</t>
  </si>
  <si>
    <t>2621</t>
  </si>
  <si>
    <t>재료 안전율</t>
  </si>
  <si>
    <t>safety factor of material</t>
  </si>
  <si>
    <t>재료의 불균일, 시공시 오차, 설계 재료강도와 실제 재료 강도의 차이 등 여러가지 상황을 고려하여 산정된 안전율.</t>
  </si>
  <si>
    <t>26214</t>
  </si>
  <si>
    <t>재료비</t>
  </si>
  <si>
    <t>material cost, 材料費</t>
  </si>
  <si>
    <t>가설 또는 공사목적물을 구성하는 비용. 또한, 덧붙여진 소재(素材)‧반제품‧제품 등의 비용.</t>
  </si>
  <si>
    <t>26218</t>
  </si>
  <si>
    <t>재료시험</t>
  </si>
  <si>
    <t>material test, 材料試驗</t>
  </si>
  <si>
    <t>① 재료의 강약에 대한 시험. ② 물리적‧화학적‧기계적 성질‧구조 등을 조사하기 위해서 실시. 그러나 대개는 기계적인 성질만을 시험. ③ 인장(引張)‧압축‧구부리기‧틀기‧전단(剪斷)‧충격‧경도 등의 시험방법이 있음. ④ 재료의 강도시험을 가장 많이 실시하는 것은 철근콘크리트조의 건축물이며 현장에서 조합 시공하는 콘크리트의 강도가 구조계산시 결정한 강도를 발휘할 수 있는지 없는지를 시험함으로써 비용을 산출하여 일식으로 나타냄. ⑤ 재료시험＝시험재료비＋시험제작비＋시험료.</t>
  </si>
  <si>
    <t>26219</t>
  </si>
  <si>
    <t>경량립ㄱ형강</t>
  </si>
  <si>
    <t>light gauge lip angle steel, 輕量舌ㄱ形鋼</t>
  </si>
  <si>
    <t>얇은 강판을 ㄱ형이며 끝이 오무라든 형태로 냉간가공하여 만든 경량형강</t>
  </si>
  <si>
    <t>2622</t>
  </si>
  <si>
    <t>재료시험기</t>
  </si>
  <si>
    <t>material testing machine, 材料試驗機</t>
  </si>
  <si>
    <t>① 주로 재료의 기계적 성질을 시험하는 기계. ② 시험편이나 가해지는 하중에 따라서 인장시험기(tension tester) ‧압축시험기(compression tester)‧비틀림시험기(torstiontester)‧휨시험기(bending tester)‧경도시험기(hardness tester)‧충격시험기(impact tester)‧피로시험기(fatigue tester) 등 여러 종류의 것이 있음. ③ ⇨암슬러만능재료시험기.</t>
  </si>
  <si>
    <t>26220</t>
  </si>
  <si>
    <t>재료역학</t>
  </si>
  <si>
    <t>strength of materials, 材料力學</t>
  </si>
  <si>
    <t>구조물을 구성하는 각종 재료의 성질이나 외력에 의해 생기는 응력의 분포상태 등을 연구하는 역학.</t>
  </si>
  <si>
    <t>26221</t>
  </si>
  <si>
    <t>재료연구기관</t>
  </si>
  <si>
    <t>材料硏究機關</t>
  </si>
  <si>
    <t>①국제적 기구로는 1931년에 ｢국제재료시험협회(International Association for Testing Materials)｣가 조직되어 그 분과로 금속재료‧비금속재료 중, 무기질‧유기질 재료 및 일반재료의 4분과로 나누어 국제적인 활동을 하고 있음. ② 각 국마다 국립, 주립재료 시험소가 있고 큰 대학에도 연구시설이 있어 권위 있는 연구시험 결과가 나오고 있음. ③ 민간기구로는 특정한 재료생산회사‧철도회사 등이 소관사업 방조기관으로 연구설비가 되어 있는 것이 많음. ④ 한국에는 국립화학연구소‧건설부건설연구소‧상공부표준국‧국방부과학연구소‧교통부재료연구소‧각 대학재료연구소 등이 있음.</t>
  </si>
  <si>
    <t>26222</t>
  </si>
  <si>
    <t>재료의 파괴</t>
  </si>
  <si>
    <t>材料－破壞</t>
  </si>
  <si>
    <t>① 재료는 가해진 외력의 종류에 따라 어떤 한계 이상에 도달하면 파괴됨. ② 파괴상태의 종류에는 1) 탄성을 잃어서 발생하는 파괴, 2) 유동에 의한 파괴, 3) 균열에 의한 파괴, 4) 자연마멸에 의한 파괴, 5) 부식과 화재에 의한 파괴 등이 있음.</t>
  </si>
  <si>
    <t>26223</t>
  </si>
  <si>
    <t>재료표</t>
  </si>
  <si>
    <t>material list, bill of materials, 材料表</t>
  </si>
  <si>
    <t>재료의 소요수량을 도면 및 시방서에 의해 산출 기록한 수량표.</t>
  </si>
  <si>
    <t>26224</t>
  </si>
  <si>
    <t>재목</t>
  </si>
  <si>
    <t>lumber, 材木</t>
  </si>
  <si>
    <t>①도면용약어는 ｢LBR｣. ② 건축에 쓰이는 목재의 총칭.</t>
  </si>
  <si>
    <t>26225</t>
  </si>
  <si>
    <t>재목마름질</t>
  </si>
  <si>
    <t>材木－</t>
  </si>
  <si>
    <t>재목감의 종류‧크기‧홈‧용도 등에 의해 쓸모 있게 제재하기 위한 톱질‧무늿결켜기‧곧은결켜기 등.</t>
  </si>
  <si>
    <t>26226</t>
  </si>
  <si>
    <t>재받이돌</t>
  </si>
  <si>
    <t>hearth stone, 受灰石</t>
  </si>
  <si>
    <t>벽난로 밑에 대어 재를 받게 하는 돌.</t>
  </si>
  <si>
    <t>26229</t>
  </si>
  <si>
    <t>경량립ㄷ형강</t>
  </si>
  <si>
    <t>light weight [gauge] lip channel steel, 輕量舌ㄷ形鋼</t>
  </si>
  <si>
    <t>얇은 강판을 ㄷ형이며 끝이 오무라든 형태로 냉간가공하여 만든 경량형강</t>
  </si>
  <si>
    <t>2623</t>
  </si>
  <si>
    <t>재받이바닥</t>
  </si>
  <si>
    <t>hearths</t>
  </si>
  <si>
    <t>벽난로 등에 있어서 재를 받는 바닥.</t>
  </si>
  <si>
    <t>26230</t>
  </si>
  <si>
    <t>재발진</t>
  </si>
  <si>
    <t>particle re-generation</t>
  </si>
  <si>
    <t>물체 표면에 침적, 부착한 입사상 물질이 어떤 조건하에서 다시 공기 중에 비산 및 부유 하는 것.</t>
  </si>
  <si>
    <t>26231</t>
  </si>
  <si>
    <t>재방사</t>
  </si>
  <si>
    <t>re-radiation</t>
  </si>
  <si>
    <t>일사에 의해 승온하는 지물(地物)의 승온폭에 따라서 늘어나는 지물에서의 장파 반사.</t>
  </si>
  <si>
    <t>26232</t>
  </si>
  <si>
    <t>재배나이</t>
  </si>
  <si>
    <t>age of tree, 栽培樹齡</t>
  </si>
  <si>
    <t>재배하는 묘목‧수목 등이 자란 햇수.</t>
  </si>
  <si>
    <t>26233</t>
  </si>
  <si>
    <t>재배수목</t>
  </si>
  <si>
    <t>栽培樹木</t>
  </si>
  <si>
    <t>① 심고 가꾸어 기른 나무. ② 묘목(苗木).</t>
  </si>
  <si>
    <t>26234</t>
  </si>
  <si>
    <t>재배지</t>
  </si>
  <si>
    <t>再褙紙</t>
  </si>
  <si>
    <t>① 초배지를 바른 위에 덧바르는 종이. ② ⇨도배지.</t>
  </si>
  <si>
    <t>26235</t>
  </si>
  <si>
    <t>재벌</t>
  </si>
  <si>
    <t>再回</t>
  </si>
  <si>
    <t>초벌한 다음 두 번째로 칠이나 벽을 바르는 것.</t>
  </si>
  <si>
    <t>26236</t>
  </si>
  <si>
    <t>재벌바름</t>
  </si>
  <si>
    <t>brown coat, second coat</t>
  </si>
  <si>
    <t>미장공사에 있어서 초벌바름과 정벌바름 사이에 하는 바름 공정.</t>
  </si>
  <si>
    <t>26238</t>
  </si>
  <si>
    <t>재벌정바름</t>
  </si>
  <si>
    <t>정배지 바로 밑에 바르는 것으로 초배, 재배지의 이음은 일정한 간격으로 엇갈리게 하고, 겹침도 일정히 함.</t>
  </si>
  <si>
    <t>26239</t>
  </si>
  <si>
    <t>경량모래</t>
  </si>
  <si>
    <t>light weight sand, 輕量－</t>
  </si>
  <si>
    <t>① 잔골재의 범위의 알지름을 가진 경량골재. ② 경량콘크리트용의 잔골재.</t>
  </si>
  <si>
    <t>2624</t>
  </si>
  <si>
    <t>재벌칠</t>
  </si>
  <si>
    <t>brown coat, second coat, 中塗</t>
  </si>
  <si>
    <t>칠공사에 있어서 초벌칠과 정벌칠 사이에 하는 칠 공정.</t>
  </si>
  <si>
    <t>26240</t>
  </si>
  <si>
    <t>재벽</t>
  </si>
  <si>
    <t>brown coat, second coating, refacing, 再壁</t>
  </si>
  <si>
    <t>초벽을 바른 위에 재벽이나 재사벽 흙을 두 번째 바름.</t>
  </si>
  <si>
    <t>26241</t>
  </si>
  <si>
    <t>재벽토</t>
  </si>
  <si>
    <t>再壁土</t>
  </si>
  <si>
    <t>① 벽토의 일종(초벽토‧재벽토‧상벽토). ② 점토에 가는 모래를 혼합, 이겨서 1주일쯤 두었다가 짚여물을 섞고, 또 다시 이겨 초벽이 건조된 후에 바르는 벽토.</t>
  </si>
  <si>
    <t>26242</t>
  </si>
  <si>
    <t>재생 고무</t>
  </si>
  <si>
    <t>reclaimed rubber</t>
  </si>
  <si>
    <t>가황 고무의 폐재(發材)를 화학적 또는 물리적으로 처리해서 다시 가소성과 점착성을 부여한 고무. 원료 고무로 사용한다.</t>
  </si>
  <si>
    <t>26244</t>
  </si>
  <si>
    <t>재생 골재</t>
  </si>
  <si>
    <t>recycled aggregate</t>
  </si>
  <si>
    <t>해체 구조물로부터 배출된 콘크리트나 콘크리트 제품을 크러셔로 파쇄 · 분별하여 다시 콘크리트로 사용하는 골재.</t>
  </si>
  <si>
    <t>26245</t>
  </si>
  <si>
    <t>재생 봉강</t>
  </si>
  <si>
    <t>rerolled steel bar</t>
  </si>
  <si>
    <t>강 부스러기를 재용해 · 재압연해서 만든 재생 강재에 의한 봉강. 철근으로 사용한다.</t>
  </si>
  <si>
    <t>26246</t>
  </si>
  <si>
    <t>재생 설비</t>
  </si>
  <si>
    <t>playback device</t>
  </si>
  <si>
    <t>기록된 소리 또는 영상의 정보를 테이프 등의 매체로부터 끌어내어 재현하는 전기 장치.</t>
  </si>
  <si>
    <t>26247</t>
  </si>
  <si>
    <t>재생 이용</t>
  </si>
  <si>
    <t>material recycling</t>
  </si>
  <si>
    <t>재활용가능자원의 전부 또는 일부를 원료물질로 다시 사용하거나 다시 사용할 수 있도록 하는 것을 말함(자원의 절약과 재활용 촉진에 관한 법률)</t>
  </si>
  <si>
    <t>26248</t>
  </si>
  <si>
    <t>재생 콘크리트</t>
  </si>
  <si>
    <t>recycled aggregate concrete</t>
  </si>
  <si>
    <t>재생 골재를 사용해서 만든 콘크리트</t>
  </si>
  <si>
    <t>26249</t>
  </si>
  <si>
    <t>경량모르타르</t>
  </si>
  <si>
    <t>light weight mortar, 輕量－</t>
  </si>
  <si>
    <t>① 경량골재에 시멘트를 혼합한 모르타르. ② 경량‧보온‧방음‧흡음 효과가 있는 미장용의 모르타르. ③ 섬유질을 혼합하면 보온‧흡음성을 높일 수 있음. ④ 내식제(耐蝕劑)로 물유리‧황‧합성수지계 물질 등을 혼합하면 내산‧내약품성이 높아짐.</t>
  </si>
  <si>
    <t>2625</t>
  </si>
  <si>
    <t>재생강재</t>
  </si>
  <si>
    <t>KS D 3511.</t>
  </si>
  <si>
    <t>26250</t>
  </si>
  <si>
    <t>재생수</t>
  </si>
  <si>
    <t>reclaimed water</t>
  </si>
  <si>
    <t>배수를 처리해서 다시 사용할 수 있게 한 청정수. 재이용수라고도 한다.  →중수(中水)</t>
  </si>
  <si>
    <t>26251</t>
  </si>
  <si>
    <t>재순환 공기</t>
  </si>
  <si>
    <t>recirculating air</t>
  </si>
  <si>
    <t>26252</t>
  </si>
  <si>
    <t>재실 표시 장치</t>
  </si>
  <si>
    <t>room indicator</t>
  </si>
  <si>
    <t>방을 사용하는 자가 재실을 필요 부분에 표시하는 장치. 재·부재, 또는 행선 등의 지시 장치와 표시 장치 및 전기 배선으로 구성된다. →출퇴 표시 장치.</t>
  </si>
  <si>
    <t>26253</t>
  </si>
  <si>
    <t>재실①</t>
  </si>
  <si>
    <t>齋室</t>
  </si>
  <si>
    <t>① 능(陵)의 부속 건물. ② 능에서 조금 떨어진 곳에 지은 건물로 능참봉(陵參奉)과 수복(守僕)의 거처로 쓰이는 한편 제관(祭官)의 휴게소 또는 제기(祭器)의 보관처로 쓰임.</t>
  </si>
  <si>
    <t>26254</t>
  </si>
  <si>
    <t>재실②</t>
  </si>
  <si>
    <t>再室</t>
  </si>
  <si>
    <t>한집에서 뜯어낸 재목으로 지은 집.</t>
  </si>
  <si>
    <t>26255</t>
  </si>
  <si>
    <t>재아궁이</t>
  </si>
  <si>
    <t>재를 퍼내는 아궁이.</t>
  </si>
  <si>
    <t>26256</t>
  </si>
  <si>
    <t>재여목</t>
  </si>
  <si>
    <t>裁餘木</t>
  </si>
  <si>
    <t>잘라 쓰고 남은 목재.</t>
  </si>
  <si>
    <t>26257</t>
  </si>
  <si>
    <t>재열</t>
  </si>
  <si>
    <t>reheat</t>
  </si>
  <si>
    <t>실내의 온습도를 목표값으로 유지하기 위해 냉각 제습하거나 예열한 공기를 재가열하는 것.</t>
  </si>
  <si>
    <t>26258</t>
  </si>
  <si>
    <t>재열 부하</t>
  </si>
  <si>
    <t>reheat load</t>
  </si>
  <si>
    <t>재열을 위해 필요한 가열 부하.</t>
  </si>
  <si>
    <t>26259</t>
  </si>
  <si>
    <t>경량벽돌</t>
  </si>
  <si>
    <t>light weight brick, 輕量壁乭</t>
  </si>
  <si>
    <t>① 보통 벽돌보다 가벼운 벽돌을 의미하며, 일반적으로 저급점토, 목탄가루, 톱밥 등을 혼합하여 성형 소성하여 만듦. ② 벽돌의 중량을 감소시킬 목적으로 내부에 공극(空隙)을 포함시켜 단열‧흡음‧방음‧보온효과도 기대할 수 있음.</t>
  </si>
  <si>
    <t>2626</t>
  </si>
  <si>
    <t>재열기</t>
  </si>
  <si>
    <t>reheater, 再熱器</t>
  </si>
  <si>
    <t>공기조화에 있어서 실내조건에 대하여 요구되는 온‧습도를 유지하고자 냉각 감습된 것을 가열하여 일정한 온‧습도를 유지토록 하는 가열장치</t>
  </si>
  <si>
    <t>기문당73.5%</t>
  </si>
  <si>
    <t>26260</t>
  </si>
  <si>
    <t>재열부하</t>
  </si>
  <si>
    <t>再熱負荷</t>
  </si>
  <si>
    <t>공기조화의 냉방시 냉각코일을 지난 냉각감습된 공기를 가열하는 가열코일의 부하를 일컬음.</t>
  </si>
  <si>
    <t>26261</t>
  </si>
  <si>
    <t>재입찰</t>
  </si>
  <si>
    <t>rebidding, 再入札</t>
  </si>
  <si>
    <t>개찰의 결과(입찰가격이 예정가격을 초과하는 등) 낙찰되지 않아 다시 입찰하는 것.</t>
  </si>
  <si>
    <t>26263</t>
  </si>
  <si>
    <t>재적</t>
  </si>
  <si>
    <t>timber volume, 材積</t>
  </si>
  <si>
    <t>① 목재의 부피, 즉 양(量)을 일컬음. ② ⇨사이. ③ ⇨재.</t>
  </si>
  <si>
    <t>26264</t>
  </si>
  <si>
    <t>재절목</t>
  </si>
  <si>
    <t>裁切木</t>
  </si>
  <si>
    <t>용도에 맞추어서 바름질하여 잘라낸 나무.</t>
  </si>
  <si>
    <t>26265</t>
  </si>
  <si>
    <t>재점호전압</t>
  </si>
  <si>
    <t>reintegration voltage, 再點弧電壓</t>
  </si>
  <si>
    <t>① 교류아크 전원의 주파수의 반사이클마다 극성이 변화되어 극성이 플러 1.용접봉 2.홀더 3.홀더지지 링 4.캠접동 실린더 5.코일스프링 6.캠 샤프트 7.안전바 8.시동레버 9.캡타이어 10.마그넷 11.마그넷 홀더 12.앵글베이스 13.변각 지점 볼트 14.변각 플레이트 15.스파이럴 스프링 16.스파이럴 케이스 17.연동 샤프트 18.변각 반전 지렛대 19.캡 타이어 홀더 20.주측 21.핀과 스프링 스로부터 마이너스로, 또는 마이너스로부터 플러스로 변하는 순간에 아크 전압은 비교적 ｢높은 전압｣을 나타낸다. 이와 같은 전압 를 ｢재점호전압｣이라고 함. ② 전원의 무부하전압()이 이 전압보다 낮으면 아크는 꺼진다. 아크가 끊어지는 원인의 하나는 이와 같은 재점호 전압이 높기 때문임. ③ 최근의 피복아크용접기의 재점호 전압은 비교적 낮게 되어 있으며 교류아크용접기의 무부하 전압을 낮게 할 수 있게 되어 있음.</t>
  </si>
  <si>
    <t>26266</t>
  </si>
  <si>
    <t>재조립</t>
  </si>
  <si>
    <t>조립 도중 또는 마지막으로 기둥이나 보의 연직도， 수평도， 출입 등을 측정하여 수정을 하는 것. 비틀림 수정이라고도 한다.</t>
  </si>
  <si>
    <t>26268</t>
  </si>
  <si>
    <t>경량블록</t>
  </si>
  <si>
    <t>light weight block, 輕量block</t>
  </si>
  <si>
    <t>비중이 1.8 이하인 블록으로 경량재로 쓰이며, 비중이 1.8 이상인 중량블록과 상대하여 사용됨.</t>
  </si>
  <si>
    <t>2627</t>
  </si>
  <si>
    <t>재질</t>
  </si>
  <si>
    <t>texture, 材質</t>
  </si>
  <si>
    <t>① 의장의 요소 ② 텍스처(texture, 재질)란 원래 텍스타일(textiles, 직물)에서 생긴 말로, 물체의 촉감적 표면의 조직상태, 즉 질감을 말하는 것인데, 의장에 있어서 반드시 손으로 만져 보아야 할 필요는 없다. 이러한 재질감은 차갑고 더운 느낌‧무겁고 가벼운 느낌‧굳고 연한 느낌 등을 시각을 통해 즐기는 디자인의 경우와 감촉으로 즐기는 디자인의 경우, 그리고 둘 다 만족시켜 주어야 하는 경우의 디자인을 생각할 수 있음. 예를 들면, 그 디자인은 동일한 것일지라도 무명제품과 명주제품의 다른 점을 우리는 우선 각자의 재질이 가지는 질감에 의해 느낌.</t>
  </si>
  <si>
    <t>26270</t>
  </si>
  <si>
    <t>재축</t>
  </si>
  <si>
    <t>axis of member</t>
  </si>
  <si>
    <t>단면의 도심을 지나는 부재의 길이 방향으로의 축.</t>
  </si>
  <si>
    <t>26271</t>
  </si>
  <si>
    <t>재축①</t>
  </si>
  <si>
    <t>再築</t>
  </si>
  <si>
    <t>재해에 의해 괴멸된 건축물에 대하여 개축에 해당하는 행위를 하는 것.</t>
  </si>
  <si>
    <t>26272</t>
  </si>
  <si>
    <t>재축②</t>
  </si>
  <si>
    <t>axis of member, axis of centroid, 材軸</t>
  </si>
  <si>
    <t>부재 단면의 도심을 연결한 선.</t>
  </si>
  <si>
    <t>26273</t>
  </si>
  <si>
    <t>재칠</t>
  </si>
  <si>
    <t>recoat, 再－</t>
  </si>
  <si>
    <t>낡은 칠면에 새 칠을 하는 것.</t>
  </si>
  <si>
    <t>26274</t>
  </si>
  <si>
    <t>재크</t>
  </si>
  <si>
    <t>⇨잭.</t>
  </si>
  <si>
    <t>26275</t>
  </si>
  <si>
    <t>재킷식</t>
  </si>
  <si>
    <t>jacket type</t>
  </si>
  <si>
    <t>해양구조물을 해저면에 접지하여 기초에 고정시키는 고정식의 일종. 고정식 해양구조물에 대하여 또다시 자켓식, 중력식, 갑판승강식으로 분류한다.</t>
  </si>
  <si>
    <t>26276</t>
  </si>
  <si>
    <t>재택 근무</t>
  </si>
  <si>
    <t>work at home</t>
  </si>
  <si>
    <t>근로자가 사업장이 아니라 본인의 집이나 그 주변에서 컴퓨터 및 통신기기를 활용하여 공간의 제약없이 근무하는 노동행태</t>
  </si>
  <si>
    <t>26277</t>
  </si>
  <si>
    <t>경량자갈</t>
  </si>
  <si>
    <t>light weight gravel, 輕量砂利</t>
  </si>
  <si>
    <t>① 굵은골재의 범위에 해당하는 직경을 갖는 골재로서 비중이 일반 골재보다 작은 가벼운 골재. ② 경량콘크리트용으로 사용되는 굵은골재.</t>
  </si>
  <si>
    <t>2628</t>
  </si>
  <si>
    <t>재판소</t>
  </si>
  <si>
    <t>courthouse</t>
  </si>
  <si>
    <t>통상 법원이라고 칭하며, 분쟁이나 소송에 대해, 법률에 준해서 판단을 내리는 권한을 가지는 공적 기관, 또는 그 시설을 말한다. 대법원, 고등법원, 특허법원, 지방법원, 가정법원, 행정법원 등이 있다.</t>
  </si>
  <si>
    <t>26281</t>
  </si>
  <si>
    <t>재풀이</t>
  </si>
  <si>
    <t>才計</t>
  </si>
  <si>
    <t>목재의 체적단위를 계산‧풀이하는 것.</t>
  </si>
  <si>
    <t>26282</t>
  </si>
  <si>
    <t>재하</t>
  </si>
  <si>
    <t>loading</t>
  </si>
  <si>
    <t>하중을 작용시키는 것</t>
  </si>
  <si>
    <t>26283</t>
  </si>
  <si>
    <t>재하 가열 시험</t>
  </si>
  <si>
    <t>fire resistance test under load</t>
  </si>
  <si>
    <t>바닥， 벽， 보, 기둥 등의 방화 구획을 구성하는 부재에 하중을가하면서 가열하여 그 내화 성능을 판정하는 시험 방법. →내화 성능 시험.</t>
  </si>
  <si>
    <t>26284</t>
  </si>
  <si>
    <t>재하 속도</t>
  </si>
  <si>
    <t>rate of loading</t>
  </si>
  <si>
    <t>하중을 구조물에 재하하는 속도. 재하속도에 따라 구조물의 거동이 달라짐</t>
  </si>
  <si>
    <t>26285</t>
  </si>
  <si>
    <t>재하 시간</t>
  </si>
  <si>
    <t>재하기간. 구조물의 수명기간 중에 특정 하중의 최대값이 연속하여 작용하는 것으로 가정되는 기간</t>
  </si>
  <si>
    <t>26286</t>
  </si>
  <si>
    <t>재하 시험</t>
  </si>
  <si>
    <t>①구조물이나 부재 등에 가력하여 내력,변형,파괴형상 등을 조사하는 시험 ②기초지반에 하중을 가하여 하중과 침하량의 관계를 측정하여 그 지반의 지내력을 추정하는 자료의 하나로 사용됨</t>
  </si>
  <si>
    <t>26287</t>
  </si>
  <si>
    <t>재하시험</t>
  </si>
  <si>
    <t>load test, loading test, 載荷試驗</t>
  </si>
  <si>
    <t>① 구조물의 설계상 재하판‧시험말뚝 또는 기초구조물 등에 하중을 걸어서 기초지반의 지지력(지내력)과 기초구조물의 안정성 등을 추정할 경우에 행하는 시험. ② 재하판에 하중을 실어서 침하량을 측정하여 하중 침하곡선을 그려 그 결과로부터 지내력을 판정하는 것. ③ 재하판은 보통 45cm 각판(강판：2,000cm²)을 쓰고, 하중은 모래‧벽돌‧고철‧레일‧물 등이 쓰임. ④ 매회의 재하는 1ton 이하, 예정 하중의 1/5 이하로 하고 각 재하에 의한 침하가 멎을 때까지의 침하량을 측정함. 침하량 측정은 ｢다니엘 게이지｣ 또는 ｢레벨｣로써 읽은 것이 보통.</t>
  </si>
  <si>
    <t>26288</t>
  </si>
  <si>
    <t>경량철골</t>
  </si>
  <si>
    <t>⇨경량형강(＝).</t>
  </si>
  <si>
    <t>2629</t>
  </si>
  <si>
    <t>재하판</t>
  </si>
  <si>
    <t>loading platform, loading dock, 載荷板</t>
  </si>
  <si>
    <t>구조 실험, 현장 실험 시 실험 대상이 되는 시험체에 재하된 하중을 일정한 면적으로 분포시키는 것을 목적으로하는 강성이 높은 판.</t>
  </si>
  <si>
    <t>26290</t>
  </si>
  <si>
    <t>재해</t>
  </si>
  <si>
    <t>calamity; disaster</t>
  </si>
  <si>
    <t>자연적 또는 인위적인 외력의 작용이 요인이 되어 인간 또는 토지, 시설, 생활 환경등이 막대한 피해를 입게되는 상황을 말함</t>
  </si>
  <si>
    <t>26292</t>
  </si>
  <si>
    <t>재해 위험 구역</t>
  </si>
  <si>
    <t>calamity danger district</t>
  </si>
  <si>
    <t>산사태, 범람, 침수,해일등 자연재해의 위험이 예상되는 구역으로 지방 공공 단체가 지정한 지역</t>
  </si>
  <si>
    <t>26299</t>
  </si>
  <si>
    <t>재해 조사</t>
  </si>
  <si>
    <t>calamity survey</t>
  </si>
  <si>
    <t>차후 재해방지에 도움을 주기위한 행위로, 재해 발생후 재해 발생원인, 피해상황, 피해규모 등을 조사하여 파악하는 것</t>
  </si>
  <si>
    <t>26300</t>
  </si>
  <si>
    <t>재해 확대 요인</t>
  </si>
  <si>
    <t>factor of disaster enlargement</t>
  </si>
  <si>
    <t>재해 위험요인 가운데 재해 발생의 위험성이 높고, 재난이 빠르게 파급할 가능성이 높아 피해를 확대시킬 수 있는 요인</t>
  </si>
  <si>
    <t>26302</t>
  </si>
  <si>
    <t>재현 기간</t>
  </si>
  <si>
    <t>return period</t>
  </si>
  <si>
    <t>강우,태풍,지진 등과 같이 구조물에 영향을 미치는 환경조건의 강도와 발생의 변동을 통계적으로 표시하는 지표의 하나로서 어떤 크기 이상의 강우,태풍,지진이 한번 발생할 확률이 있는 기간을 말함</t>
  </si>
  <si>
    <t>26303</t>
  </si>
  <si>
    <t>재현 기간 환산 계수</t>
  </si>
  <si>
    <t>return period modification factor</t>
  </si>
  <si>
    <t>하중평가의 기준이 되는 하중값을 구하는 재현기간과는 다른 설계용 재현기간의 값으로 보정하기 위한 계수</t>
  </si>
  <si>
    <t>26304</t>
  </si>
  <si>
    <t>재현 기대 풍속</t>
  </si>
  <si>
    <t>wind speed (velocity) for return period</t>
  </si>
  <si>
    <t>어떤 크기 이상의 풍속이 한번 발생할 확률이 있는 기간. 구조 설계에 사용한다. →재현 기간.</t>
  </si>
  <si>
    <t>26305</t>
  </si>
  <si>
    <t>재현 기대값</t>
  </si>
  <si>
    <t>어떤 값 이상의 사상발생에 대하여 재현기간이 구해질 때 그 재현기간에 해당하는 값</t>
  </si>
  <si>
    <t>26306</t>
  </si>
  <si>
    <t>재현형태</t>
  </si>
  <si>
    <t>reproducting form, 再現形態</t>
  </si>
  <si>
    <t>현존하는 형태를 기본으로 하여 그 형태를 다시 조형형태로 재현하는 것. 주로 구상형태를 주고 이 말을 사용</t>
  </si>
  <si>
    <t>26307</t>
  </si>
  <si>
    <t>잭</t>
  </si>
  <si>
    <t>jack</t>
  </si>
  <si>
    <t>① 공작물이나 구조물‧기계 등 무거운 물건을 들어 올리는데 사용하는 기구. ② 나사를 이용한 나사 잭(screw jack)‧상자잭‧수압잭‧구동잭‧유압잭(oil jack) 등이 있으나 일반적으로 쓰이는 것은 나사잭.</t>
  </si>
  <si>
    <t>26308</t>
  </si>
  <si>
    <t>잭인장력</t>
  </si>
  <si>
    <t>-引張力</t>
  </si>
  <si>
    <t>P.C 강재에 인장력을 주기 위해 사용한 기구의 계기에 나타난 일시적 힘.</t>
  </si>
  <si>
    <t>26310</t>
  </si>
  <si>
    <t>잭해머</t>
  </si>
  <si>
    <t>jack hammer</t>
  </si>
  <si>
    <t>① 1인이 사용할 수 있는 경량의 착암기. ② ＝rock drill.</t>
  </si>
  <si>
    <t>26311</t>
  </si>
  <si>
    <t>잴루지창</t>
  </si>
  <si>
    <t>jalousie winow</t>
  </si>
  <si>
    <t>① 연동 유리판의 루버로 된 창. ② 연동하는 유리루버만으로 구성된 창.</t>
  </si>
  <si>
    <t>26312</t>
  </si>
  <si>
    <t>잼</t>
  </si>
  <si>
    <t>jamb</t>
  </si>
  <si>
    <t>① 벽 개구부의 좌우측 벽면. ② 창틀 또는 문틀에서 좌우의 선틀. ③ door frame, window frame, doorjamb 등. ④ ⇨쌤(＝).</t>
  </si>
  <si>
    <t>26313</t>
  </si>
  <si>
    <t>잼 비계</t>
  </si>
  <si>
    <t>한 장의 천을 한 줄의 세로 띠장 양쪽에 불인 버계. 한쪽 비계의 일종. 두 장이므로 한 장 비계보다 안전하며 작업성이 좋다.</t>
  </si>
  <si>
    <t>26314</t>
  </si>
  <si>
    <t>잼돌</t>
  </si>
  <si>
    <t>jamb stone</t>
  </si>
  <si>
    <t>⇨쌤돌(＝).</t>
  </si>
  <si>
    <t>26315</t>
  </si>
  <si>
    <t>잼블록</t>
  </si>
  <si>
    <t>⇨쌤블록(＝).</t>
  </si>
  <si>
    <t>26316</t>
  </si>
  <si>
    <t>잼샤프트</t>
  </si>
  <si>
    <t>jamb shaft</t>
  </si>
  <si>
    <t>① 문 또는 창의 잼을 형성하며주두(capital)와 기초(base)부로 된 원주(圓柱). ② 대부분 중세건축에서 볼 수 있음.</t>
  </si>
  <si>
    <t>26317</t>
  </si>
  <si>
    <t>잼포스트</t>
  </si>
  <si>
    <t>jamb post</t>
  </si>
  <si>
    <t>① 개구부의 측면에 있는 수직부재. ② ⇨선틀.</t>
  </si>
  <si>
    <t>26318</t>
  </si>
  <si>
    <t>잿물막이</t>
  </si>
  <si>
    <t>treatment of alkaline substrate</t>
  </si>
  <si>
    <t>알칼리 누름이라고도 한다. 도장막의 부착성이나 마무리를 손상하는 바탕의 알칼리 성분을 억제시키기 위한 약액 도포 등의 처리 .</t>
  </si>
  <si>
    <t>26320</t>
  </si>
  <si>
    <t>저각도용접</t>
  </si>
  <si>
    <t>inclination welding with electrode set of lower angle, 低角度鎔接</t>
  </si>
  <si>
    <t>① 스프링이 달린 용접봉 홀더장치를 사용하여 장척용접봉을 모재에 대하여 저각도로 경사시키고 용접을 하는 방법. ② 철분 산화철계‧철분계‧저수소 철분계의 긴 용접봉을 사용해서 아래보기와 수평 필렛용접을 능률적으로 할 수 있음. ③ 용접장치가 가볍고 작아서 설치하기 쉽고 조작이 간편. ④ 한 사람의 작업자가 조작이 간편. ⑤ 한 사람의 작업자가 동시에 여러 대의 장치를 취급할 수 있기 때문에 대단히 능률적이며 조선소 작업과 같은 좁은 장소에서 사용하면 편리함.</t>
  </si>
  <si>
    <t>26321</t>
  </si>
  <si>
    <t>저급에나멜</t>
  </si>
  <si>
    <t>低級enamel</t>
  </si>
  <si>
    <t>① 목공품‧농기구 등을 간단하게 미장하며, 가정용으로도 많이 쓰는 에나멜. ② 건조가 빠르고(수십분～수시간)한 번 칠로 광택이 좋고 아름다운 도면을 얻을 수 있지만, 도막의 강인성이 부족하고 내수성‧내열성이 나쁨. ③ 수지니스 또는 색이 진하기 때문에 흰색 에나멜에는 주로 다마르 니스를 사용. ④ 청동가루 또는 알루미늄가루를 사용한 금색 또는 은색 에나멜도 있는데, 이것은 대개 금색 가루‧은색 가루 및 니스를 각각 별개로 저장해 두었다가 쓰기 직전에 혼합하여 도장. ⑤ 처음부터 혼합되어 사용하도록 만들어진 것도 있음.</t>
  </si>
  <si>
    <t>26324</t>
  </si>
  <si>
    <t>저급점토</t>
  </si>
  <si>
    <t>低級粘土</t>
  </si>
  <si>
    <t>① 지표에서 표토만 제거한 황갈색 점성질의 흙. ② 연와점토‧혈암점토 등의 혼합물로서 소성하면 회색‧황갈색 등의 불투명하고 흡수율이 많은 취약한 저강도 제품이 됨. ③ 소성온도는 800～1,000℃ 정도임. ④ 벽돌‧기와‧토관 등을 만드는데 쓰임.</t>
  </si>
  <si>
    <t>26325</t>
  </si>
  <si>
    <t>저당권</t>
  </si>
  <si>
    <t>mortgage</t>
  </si>
  <si>
    <t>채권자가 채무자 또는 제3자로 부터 점유를 옮기지 않고 그 채권의 담보로 제공된 목적물(부동산)에 대하여 일반 채권자에 우선하여 변제를 받을 수 있는 약정 담보물권으로 저당권은 질권(質權)과 달라서 목적물을 유치하지 않고 저당권설정자는 계속 사용 ·수익을 할 수 있으므로 성립요건으로서 등기(등록)가 필요함</t>
  </si>
  <si>
    <t>26327</t>
  </si>
  <si>
    <t>저류식 변소</t>
  </si>
  <si>
    <t>cesspool, 貯留式便所</t>
  </si>
  <si>
    <t>분뇨 따위를 일단 저류하여 두었다가 퍼내는 변소</t>
  </si>
  <si>
    <t>26328</t>
  </si>
  <si>
    <t>저목</t>
  </si>
  <si>
    <t>shrub</t>
  </si>
  <si>
    <t>보통 높이 3m 이하의 수목을 말한다. 충분히 성장한 다음에도 높아지지 않는다. 주물, 관목과 동의어로 쓰일 때가 많다. →고목, 중목</t>
  </si>
  <si>
    <t>세화81.7%</t>
  </si>
  <si>
    <t>26329</t>
  </si>
  <si>
    <t>경량칸막이</t>
  </si>
  <si>
    <t>輕量間幕－</t>
  </si>
  <si>
    <t>건축물의 공간 구획을 위한 경량재료의 칸막이. 접문형식 또는 미닫이문 형식 등으로 구성됨.</t>
  </si>
  <si>
    <t>2633</t>
  </si>
  <si>
    <t>저밀도 주택지</t>
  </si>
  <si>
    <t>ow density residential area</t>
  </si>
  <si>
    <t>비교적 대규모의 부지에 대략 100명/ha 이하의 총인구 밀도로 독립 주택이 배치된 주택지를 일컫는다 ↔고밀도 주택지</t>
  </si>
  <si>
    <t>26330</t>
  </si>
  <si>
    <t>저밀도 폴리에틸렌</t>
  </si>
  <si>
    <t>결정화도가 낮은 저밀도의 폴리에틸렌. 투명도가 비교적 높고 필름이나 시트 등으로 이용하는 범용 플라스틱. (LDPE = low-density polyethylene)</t>
  </si>
  <si>
    <t>26331</t>
  </si>
  <si>
    <t>저발열량</t>
  </si>
  <si>
    <t>↔고발열량.</t>
  </si>
  <si>
    <t>26332</t>
  </si>
  <si>
    <t>저사이클 피로</t>
  </si>
  <si>
    <t>low cycle fatigue</t>
  </si>
  <si>
    <t>피로현상 중에서 하중의 반복횟수가 1,000~10,000회 이하의 피로현상. 저순환피로라고도 함.</t>
  </si>
  <si>
    <t>26333</t>
  </si>
  <si>
    <t>저산소증</t>
  </si>
  <si>
    <t>oxygen lack symptom</t>
  </si>
  <si>
    <t>동물조직이 생리적으로 필요로 하는 산소가 양적으로 부족한 상태 .</t>
  </si>
  <si>
    <t>26334</t>
  </si>
  <si>
    <t>저상식</t>
  </si>
  <si>
    <t>低床式</t>
  </si>
  <si>
    <t>출입구에 계단이 없도록 1층 바닥을 지면에 붙여 낮게 꾸민 집의 형식.</t>
  </si>
  <si>
    <t>26335</t>
  </si>
  <si>
    <t>저생 생물</t>
  </si>
  <si>
    <t>benthos</t>
  </si>
  <si>
    <t>26336</t>
  </si>
  <si>
    <t>저속 덕트</t>
  </si>
  <si>
    <t>low velocity duct</t>
  </si>
  <si>
    <t>메인 덕트의 풍속이  일정풍속이하가 되도록 저속으로 설계되어 있는 공조·환기용 덕트. ↔고속 덕트.</t>
  </si>
  <si>
    <t>26338</t>
  </si>
  <si>
    <t>저속 덕트 방식</t>
  </si>
  <si>
    <t>low velocity duct system</t>
  </si>
  <si>
    <t>공조·환기용으로 메인 덕트의 풍속이 저속으로 되도록 설계되어 있는 덕트를 사용하는 방식. ↔고속 덕트 방식.</t>
  </si>
  <si>
    <t>26339</t>
  </si>
  <si>
    <t>경량칸막이벽</t>
  </si>
  <si>
    <t>輕量間幕－壁</t>
  </si>
  <si>
    <t>건축물의 공간 구획을 위한 경량재료의 칸막이 벽체. 경량콘크리트, 중공재료, 석고보드 등 다양한 재료로 구성됨.</t>
  </si>
  <si>
    <t>2634</t>
  </si>
  <si>
    <t>저속맞대기용접</t>
  </si>
  <si>
    <t>slow butt welding, 低速－鎔接</t>
  </si>
  <si>
    <t>① 맞대기용접의 별칭. ② 플래시 용접과 상대적으로 용접 속도가 느리기 때문에 이와 같이 말함. ③ ⇨맞대기저항용접(＝).</t>
  </si>
  <si>
    <t>26341</t>
  </si>
  <si>
    <t>저수소계용접봉</t>
  </si>
  <si>
    <t>low hydrogen type electrode</t>
  </si>
  <si>
    <t>피복제 중에 수소의 근원이 되는 성분을 함유하지 않고 탄산석회나 플루오르칼슘을 주성분으로 하여 용접금속의 수소를 매우 낮게 한 용접봉으로 석회계 용접봉이라고 한다.. 강력한 탈산작용을 가지며 탄소량도 적으므로 인성이 뛰어나다. 후판의 초기 단계 용접, 구속이 큰 부분의 용접, 저온 갈라짐의 방지 등에 이용된다</t>
  </si>
  <si>
    <t>26343</t>
  </si>
  <si>
    <t>저수장</t>
  </si>
  <si>
    <t>storage reservoir</t>
  </si>
  <si>
    <t>국어사전적 뜻으로는 하천이나 골짜기 따위를 막아 물을 담아 두는 곳을 말하며, 일반적으로 물을 담아 두기위한 시설로 연못, 조(槽), 탱크등이 있음. 상수용, 방화용, 홍수 방지용, 발전용 등에 사용함</t>
  </si>
  <si>
    <t>26344</t>
  </si>
  <si>
    <t>저수조</t>
  </si>
  <si>
    <t>water tank, 貯水槽, 貯水tank</t>
  </si>
  <si>
    <t>공급하는 물을 비축해 두는 수조. 급수 설비에서는 수수조(受水槽), 고치(高置) 수조, 압력 수조 등이 있다. (=급수 탱크)</t>
  </si>
  <si>
    <t>26345</t>
  </si>
  <si>
    <t>저수지</t>
  </si>
  <si>
    <t>reservoir</t>
  </si>
  <si>
    <t>물을 모아 두기 위하여 하천이나 골짜기를 막아 만든 큰 못. 관개(灌漑), 상수도, 수력 발전, 홍수 조절 따위에 쓴다</t>
  </si>
  <si>
    <t>26346</t>
  </si>
  <si>
    <t>저수탑</t>
  </si>
  <si>
    <t>water tower, 貯水塔</t>
  </si>
  <si>
    <t>높이 꾸며 만든 대 위에 물을 담은 탱크를 놓은 탑.</t>
  </si>
  <si>
    <t>26347</t>
  </si>
  <si>
    <t>저알칼리형 시멘트</t>
  </si>
  <si>
    <t>low alkali cement</t>
  </si>
  <si>
    <t>콘크리트의 내구성을 손상하는 알칼리 골재 반응을 예방하기 위해 알칼리 함유량(Na2O + O.658K2O)을 0.6% 이하로 한 시멘트</t>
  </si>
  <si>
    <t>26348</t>
  </si>
  <si>
    <t>저압 나트륨 램프</t>
  </si>
  <si>
    <t>low pressure sodium vapor lamp</t>
  </si>
  <si>
    <t>발광관 내부에 봉입한 저압 나트륨 가스 속의 방전에 의한 발광원을 광원으로 이용한 램프. 나트륨 고유의 589.0/589.6nm 파장(황색)의 빛만이 발광된다. 방전하면 강한 누런빛을 내므로 도로나 터널 따위의 조명과 광학(光學) 실험에 이용한다.</t>
  </si>
  <si>
    <t>26349</t>
  </si>
  <si>
    <t>경량콘크리트</t>
  </si>
  <si>
    <t>light weight concrete, 輕量concrete</t>
  </si>
  <si>
    <t>① 중량 경감을 목적으로 경량골재를 쓰고, 시멘트에는 발포제(A.E제, 알루미늄 분말 등)를 넣어 비중을 감소시키고 유공질화한 특수콘크리트. ② ＝경량골재콘크리트(lightweight aggregate concrete)＝보통경량골재콘크리트. ※고압증기 양생한 경량콘크리트；autoclaved light concrete, ALC.</t>
  </si>
  <si>
    <t>2635</t>
  </si>
  <si>
    <t>저압 수은 램프</t>
  </si>
  <si>
    <t>low pressure mercury vapor lamp</t>
  </si>
  <si>
    <t>소독을 위해 장외선을 만들어 방출하기 위해 사용되는 램프</t>
  </si>
  <si>
    <t>윤근영</t>
  </si>
  <si>
    <t>26350</t>
  </si>
  <si>
    <t>저압 수은등</t>
  </si>
  <si>
    <t>수은 증기의 압력이 낮은 수은등, 형광등 및 살균등 등에 쓰임.</t>
  </si>
  <si>
    <t>26351</t>
  </si>
  <si>
    <t>저압 증기 난방</t>
  </si>
  <si>
    <t>low pressure steam heating</t>
  </si>
  <si>
    <t>공급 증기 압력이 0~1 게이지 압력(atg)인 증기 난방을 말하며, 주철 보일러 등이 사용되고 있다. 고압 증기 난방에 비하면 안전도와 쾌감도는 좋지만, 관의 지름이 커진다.</t>
  </si>
  <si>
    <t>26352</t>
  </si>
  <si>
    <t>저압가스공급</t>
  </si>
  <si>
    <t>어떤 주 파수(차단 주파수) 이하의 주피수 신호만올 통과시키는 필터 . →밴드 패스 필터</t>
  </si>
  <si>
    <t>26353</t>
  </si>
  <si>
    <t>저압가스용접기</t>
  </si>
  <si>
    <t>KS B 4602.</t>
  </si>
  <si>
    <t>26354</t>
  </si>
  <si>
    <t>저압가스절단기</t>
  </si>
  <si>
    <t>KS B 4601.</t>
  </si>
  <si>
    <t>26355</t>
  </si>
  <si>
    <t>저역 필터</t>
  </si>
  <si>
    <t>low pass filter</t>
  </si>
  <si>
    <t>선택한 차단 주파수보다 낮은 주파수의 신호를 통과시키고 차단 주파수보다 높은 주파수의 신호를 감쇠시키는 필터.</t>
  </si>
  <si>
    <t>26356</t>
  </si>
  <si>
    <t>저온 균열</t>
  </si>
  <si>
    <t>cold cracking</t>
  </si>
  <si>
    <t>① 약 200℃ 이하의 비교적 낮은 온도에서 발생하는 균열 ②용접 후 용접부의 온도가 상온(常溫) 부근으로 떨어지고 나서 발생하는 균열. ③ 루트 균열, 지단 균열 및 비드 밑 균열이 많음</t>
  </si>
  <si>
    <t>26357</t>
  </si>
  <si>
    <t>저온 메짐성</t>
  </si>
  <si>
    <t>low-temperature brittleness</t>
  </si>
  <si>
    <t>온도 저하와 함께 강재 및 용접부의 노치 인성이 저하하여 메짐성 파괴를 일으키게 되는 성질.</t>
  </si>
  <si>
    <t>26358</t>
  </si>
  <si>
    <t>저온 방사 난방</t>
  </si>
  <si>
    <t>radiant heating of low temperature</t>
  </si>
  <si>
    <t>c방사 패널(바 닥， 천장， 벽패널 둥)의 표면 온도롤 대략 도를 일걷는다. →고충， 중충.</t>
  </si>
  <si>
    <t>26359</t>
  </si>
  <si>
    <t>경량콘크리트골재</t>
  </si>
  <si>
    <t>⇨경량골재.</t>
  </si>
  <si>
    <t>2636</t>
  </si>
  <si>
    <t>저온 안정성</t>
  </si>
  <si>
    <t>stability at low temperature</t>
  </si>
  <si>
    <t>물질이 냉각되어도 상온으로 되돌리면 냉각 전 원래의 성능 상태로 되돌아오는 성질.</t>
  </si>
  <si>
    <t>26360</t>
  </si>
  <si>
    <t>저온균열</t>
  </si>
  <si>
    <t>cold cracking, 低溫龜裂</t>
  </si>
  <si>
    <t>① 약 200℃ 이하의 저온에서 발생하는 균열을 말함. ② 저온균열에는 본드에 따라서 생기는 균열(비드균열‧열영향부균열)‧루트균열‧토오균열‧비드에 수직인 균열 등이 있음. ③ 냉각에 의한 수축응력과 변태에 의해서 발생하는 응력, 그리고 이와 같은 응력을 국부적으로 크게 하는 노치효과, 수소 등의 유해원소에 의해서 생기게 되며, 용접금속과 열영향부의 용접금속에 인접한 결정립(結晶粒)의 조대화(粗大化)부에 생기기 쉬움.</t>
  </si>
  <si>
    <t>26361</t>
  </si>
  <si>
    <t>저온용 패키지</t>
  </si>
  <si>
    <t>packaged air conditioner for low temperature service</t>
  </si>
  <si>
    <t>인간을 대상으로 한 쾌감 공기 조화보다도 낮은 온습도 조건의 시설(전산실, 정밀 기계 공장 외에 5~10℃ 정도를 요구하는 저온 창고, 냉장실 등)을 위해 특별히 개발된 패키지 공기 조화기.</t>
  </si>
  <si>
    <t>26362</t>
  </si>
  <si>
    <t>저온용접</t>
  </si>
  <si>
    <t>lowtemperature welding, 低溫鎔接</t>
  </si>
  <si>
    <t>① 보통의 용접에 비하여 훨씬 낮은 온도(500～1,000℃ 정도)에서 용접하는 방법. ② ⇨납땜.</t>
  </si>
  <si>
    <t>26363</t>
  </si>
  <si>
    <t>저온취성</t>
  </si>
  <si>
    <t>lowtemperature, brittleness, 低溫脆性</t>
  </si>
  <si>
    <t>① 저온에서 타격으로 깨지게 되는 성질. ② 강제 또는 용접부에 노치가 있으며 저온과 공존하여 강이 취성파괴를 일으키기 쉬운 성질. ③ ＝노치취성.</t>
  </si>
  <si>
    <t>26364</t>
  </si>
  <si>
    <t>저위 발열량</t>
  </si>
  <si>
    <t>low calorific power</t>
  </si>
  <si>
    <t>유효발열량으로 가연물의 연소 발령량에서 열로 이용불가능한 증발 잠열을 뺀 발열량</t>
  </si>
  <si>
    <t>26366</t>
  </si>
  <si>
    <t>저유 탱크</t>
  </si>
  <si>
    <t>기름을 저장하여 두는 탱크 =저유조, 저유고</t>
  </si>
  <si>
    <t>26367</t>
  </si>
  <si>
    <t>저유조</t>
  </si>
  <si>
    <t>oil storage tank</t>
  </si>
  <si>
    <t>26368</t>
  </si>
  <si>
    <t>저융접납</t>
  </si>
  <si>
    <t>low temperature melting solder</t>
  </si>
  <si>
    <t>용융점이 100～150℃ 이하의 납재이며, 전기부품에 주로 사용되는 연질납의 뜻함.</t>
  </si>
  <si>
    <t>26369</t>
  </si>
  <si>
    <t>저장 안정성</t>
  </si>
  <si>
    <t>storage stability</t>
  </si>
  <si>
    <t>저장 중에 재료가 변질되거나 열화하지 않고 사용 가능한 상태를 유지하는 것.</t>
  </si>
  <si>
    <t>26371</t>
  </si>
  <si>
    <t>저장고</t>
  </si>
  <si>
    <t>storehouse; stockroom</t>
  </si>
  <si>
    <t>물건이나 재화 따위를  일정 기간에 걸쳐서 저장, 보관하기 위한 방. 물품의 상태를 보존하기 위해 공조 설비 등이 설치될 때도 있다.</t>
  </si>
  <si>
    <t>세화68.4%</t>
  </si>
  <si>
    <t>26372</t>
  </si>
  <si>
    <t>저장실</t>
  </si>
  <si>
    <t>store room, 貯藏室</t>
  </si>
  <si>
    <t>물건이나 재화 등을 저장하는 용도의 방.</t>
  </si>
  <si>
    <t>26373</t>
  </si>
  <si>
    <t>저주파 진동</t>
  </si>
  <si>
    <t>low frequency vibration</t>
  </si>
  <si>
    <t>낮은 주파수로 구조물에 작용하는 진동</t>
  </si>
  <si>
    <t>26374</t>
  </si>
  <si>
    <t>경량형강</t>
  </si>
  <si>
    <t>light weight shape, light weight shape steel, light gauge shape steel, 輕量形鋼</t>
  </si>
  <si>
    <t>구조체의 경량화를 위해 단면적이 작은 얇은 강판을 가장 유효한 단면상으로 구부려 구조부재를 형성시킨 것</t>
  </si>
  <si>
    <t>2638</t>
  </si>
  <si>
    <t>저질</t>
  </si>
  <si>
    <t>bottom materials; sediments; deposits</t>
  </si>
  <si>
    <t>해양, 호소(湖沼), 하천 등의 수저(水底)를 구성하고 있는 암반이나 암석, 모래, 이(泥, 뻘) 등의 퇴적물.수저를 구성하는 물질은 암반과 퇴적물로 대별되며 전자는 퇴적암, 화성암, 변성암 등, 후자는 청니(靑泥), 적니(赤泥), 산호니(珊瑚泥), 석회질연니(軟泥), 규산질연니, 적점토(赤粘土), 화산니(火山泥), 사니(砂泥) 및 화학침전물과 플랑크톤 등의 생물유해(遺骸) 퇴적물 등이다. 해수중의 현탁물(懸濁物) 특히 유기물의 침강퇴적에 의해 저질은 변화한다. 해양의 퇴적물은 다음과 같이 분류된다. 수심 200m보다 얕은 육붕상(陸棚上)의 천해저(淺海底) 퇴적물을 육생퇴적물(terrigeneous sediments)이라고 하고 비나 하천의 물로 육지에서 운반되거나 파도나 조류에 의해 해안으로부터 옮겨진 암석, 조약돌, 모래, 니 등으로 이루어진다. 육지에서 멀리 떨어진 심해저 등에는 생물유해를 30%이하 함유한 적점토와 30%이상 함유한 규산질연니와 석회질연니가 있으며 이것들을 원양성퇴적물(pelagic sediments)이라고 부른다.저질은 벤토스나 어개류를 비롯한 수생식물의 생식환경에 큰 영향을 주어 저질이 변화되면 생태계가 파괴될 우려가 있으므로 해양개발시에는 충분한 주의가 필요하다. 또 선박의 투묘(投錨)나 항로, 인공어초의 설치, 수중토목공사 등에도 관계가 깊다. 오탁물질 등의 퇴적에 의해 악화된 저질을 개선하기 위해서는 침전된 뻘(헤도로)을 제거하거나 해저에 새로운 모래를 보급할 필요가 있다.</t>
  </si>
  <si>
    <t>26380</t>
  </si>
  <si>
    <t>저집기</t>
  </si>
  <si>
    <t>interceptor</t>
  </si>
  <si>
    <t>배수 속에 포함되어 있는 오일이나 모래찌꺼기 등을 회수하여 필요한 물질 분리 및 수집하기 위해 설치하는 기구</t>
  </si>
  <si>
    <t>26381</t>
  </si>
  <si>
    <t>저채도색</t>
  </si>
  <si>
    <t>low chromatic colour, 低彩度色</t>
  </si>
  <si>
    <t>채도가 낮은 색. 원색에 다른 색이 섞인 색. 고채도색에 비해 후퇴 및 수축하는 느낌을 줌</t>
  </si>
  <si>
    <t>26382</t>
  </si>
  <si>
    <t>저층</t>
  </si>
  <si>
    <t>lower floor, 低層</t>
  </si>
  <si>
    <t>고층이 아닌 낮은 층. 일반적으로 1~3층 정도의 건물의 높이가 낮은 층을 말한다.</t>
  </si>
  <si>
    <t>26383</t>
  </si>
  <si>
    <t>저층 고밀도 시가지</t>
  </si>
  <si>
    <t>highly-densed low-rise built-up district</t>
  </si>
  <si>
    <t>밀도의 개념은 인구밀도, 건축물의 용적률에 의한 밀도 등으로 구분 할 수 있으며, 저층 고밀도 시가지는 저층( 1 ~ 3층)의 건축물이 고밀도로 집적되어형성된 시가지로서 여기서 고밀도는 인구밀도 기준으로 보아 약 300 ~ 400인/ha 정도의 인구밀도를 가짐</t>
  </si>
  <si>
    <t>26384</t>
  </si>
  <si>
    <t>저층 공동 주택</t>
  </si>
  <si>
    <t>low-rise flat (apartment house)</t>
  </si>
  <si>
    <t>층수가 적은 주택 일반적으로 5층이하의 주택을 말함</t>
  </si>
  <si>
    <t>26385</t>
  </si>
  <si>
    <t>저층 주택지</t>
  </si>
  <si>
    <t>low-rise housing area</t>
  </si>
  <si>
    <t>주로 저층 주택으로 구성되어 있는 주택지.</t>
  </si>
  <si>
    <t>세화48.7%</t>
  </si>
  <si>
    <t>26387</t>
  </si>
  <si>
    <t>저층주택</t>
  </si>
  <si>
    <t>dwelling of few stories, 低層住宅</t>
  </si>
  <si>
    <t>① 1~2층 혹은 3층 정도로 건물의 층수가 낮은 주택 ② 중층, 고층과 함께 높이에 따른 집합주택 형식의 하나.</t>
  </si>
  <si>
    <t>26388</t>
  </si>
  <si>
    <t>저크(값)</t>
  </si>
  <si>
    <t>가(加)가속도.</t>
  </si>
  <si>
    <t>26389</t>
  </si>
  <si>
    <t>저탕식 열교환식</t>
  </si>
  <si>
    <t>내부에 증기를 열원으로 하는 열교환기를 짜넣어 급탕 부하의 변동에 대웅하도록 하여 항상 일정 온도의 온수를 일정량 저장해서 공급 하는 급탕 탱크 저탕조.</t>
  </si>
  <si>
    <t>26390</t>
  </si>
  <si>
    <t>저탕식 온수기</t>
  </si>
  <si>
    <t>storage type water heater</t>
  </si>
  <si>
    <t>온수통안에 난방관과 온수관을 지나가도록해서 사용하는 방식의 온수기</t>
  </si>
  <si>
    <t>26391</t>
  </si>
  <si>
    <t>저택</t>
  </si>
  <si>
    <t>residence, mansion, 邸宅</t>
  </si>
  <si>
    <t>① 큰 규모의 주택 또는 호화롭게 지은 주택 ② 예전에 지체 높은 사람이 사는 집</t>
  </si>
  <si>
    <t>26392</t>
  </si>
  <si>
    <t>저합금강</t>
  </si>
  <si>
    <t>low alloy steel, 低合金鋼</t>
  </si>
  <si>
    <t>약간의 합금 성분이 함유된 강.</t>
  </si>
  <si>
    <t>26394</t>
  </si>
  <si>
    <t>저합금강피복아크용접봉</t>
  </si>
  <si>
    <t>low alloy steel covered arc welding electrode</t>
  </si>
  <si>
    <t>① Ni‧Cr‧Mu‧Ti‧V 등의 합금원소를 소량 첨가하여 용접금속의 기계적 성질과 여러 가지 특성을 갖게 한 피복아크용접봉. ② 크롬몰리브덴내열강용 피복아크용접봉‧저온용강 피복아크용접봉‧고장력강용 피복아크용접봉 등이 이에 포함.</t>
  </si>
  <si>
    <t>26395</t>
  </si>
  <si>
    <t>저항 계수</t>
  </si>
  <si>
    <t>resistance coefficient; friction coefficient</t>
  </si>
  <si>
    <t>일반적으로 유체가 물체에 미치는 힘을 무차원화한 값.</t>
  </si>
  <si>
    <t>26397</t>
  </si>
  <si>
    <t>저항 모멘트</t>
  </si>
  <si>
    <t>resisting moment</t>
  </si>
  <si>
    <t>하중 작용 시 부재에 발생하는 굽힘모멘트.</t>
  </si>
  <si>
    <t>26398</t>
  </si>
  <si>
    <t>저항 온도계</t>
  </si>
  <si>
    <t>resistance thermometer</t>
  </si>
  <si>
    <t>도체나 반도체가 온도에 따라 저항이 변하는 현상을 이용해 온도를 측정하는 장치. 백금은 -200 ~ 500℃, 니켈은 -50~300℃, 구리는 0~150℃, 서미스터는 -50~200℃를 측정할 수 있음.  =저항 고온계</t>
  </si>
  <si>
    <t>26399</t>
  </si>
  <si>
    <t>KM 공법</t>
  </si>
  <si>
    <t>타일 붙이기 공법의 한 종류로, 모자이크 타일을 유닛상으로 놓아 앞쪽에 종이를 발라 잇고, 그 뒷면에 마스크를 써서 모르타르를 타일에 바른 후 바탕에 붙이는 공법. (KN공법과 유사함.)</t>
  </si>
  <si>
    <t>264</t>
  </si>
  <si>
    <t>경마장</t>
  </si>
  <si>
    <t>말을 타고 달리면서 속도를 겨루는 경기가 이루어지는 곳. 관람 스탠드, 마권 판매소, 말을 미리 보여주는 예시장 등으로 구성된다⇨서커스(＝).</t>
  </si>
  <si>
    <t>2640</t>
  </si>
  <si>
    <t>저항납땜</t>
  </si>
  <si>
    <t>resistance brazing</t>
  </si>
  <si>
    <t>전기의 저항열에 의해서 가열하여 납땜하는 방법, 니크롬, 엘레머, 탄탈선 등을 사용하는 저항가열식 전기로가 사용된다.</t>
  </si>
  <si>
    <t>26401</t>
  </si>
  <si>
    <t>저항맞대기용접</t>
  </si>
  <si>
    <t>resistance butt welding</t>
  </si>
  <si>
    <t>①봉‧파이프‧판재 등의 단면을 맞대고 통전하여 국부를 저항 발열에 의해서 가열하고 적당한 온도가 되었을 때에 압력을 가해서 용접하는 방법. ② 플래시 맞대기용접과 옵셋 맞대기용접의 두 가지 방법.</t>
  </si>
  <si>
    <t>26402</t>
  </si>
  <si>
    <t>저항모멘트</t>
  </si>
  <si>
    <t>moment of resistance, resisting moment, 抵抗－</t>
  </si>
  <si>
    <t>부재에 외력 또는 변형으로 인해 모멘트가 발생할때 이에 저항하는 모멘트. 부재 단면에서 저항 할수 있는 최대 휨 모멘트.</t>
  </si>
  <si>
    <t>26403</t>
  </si>
  <si>
    <t>저항용접</t>
  </si>
  <si>
    <t>resistance weld, resistance welding, 抵抗鎔接</t>
  </si>
  <si>
    <t>용접하려고 하는 부재를 맞대어 놓고 전류를 보내어 그 접촉면에 생기는 전기저항열로 접합부의 온도를 높이면서 그 부위가 무르게 되면 압력을 가하여 접합하는 방법</t>
  </si>
  <si>
    <t>26404</t>
  </si>
  <si>
    <t>저항일</t>
  </si>
  <si>
    <t>부재에 외력이 작용할때 외력에 저항하여 부재에서 내력이 발생할때 그 내력이 하는 일. (=)내력일.</t>
  </si>
  <si>
    <t>26405</t>
  </si>
  <si>
    <t>적</t>
  </si>
  <si>
    <t>① 나무‧돌 등이 결에 따라 실금이 가거나 쪼개지는 것. ② ＝적남.</t>
  </si>
  <si>
    <t>26406</t>
  </si>
  <si>
    <t>적남</t>
  </si>
  <si>
    <t>⇨적(＝).</t>
  </si>
  <si>
    <t>26407</t>
  </si>
  <si>
    <t>경면 반사</t>
  </si>
  <si>
    <t>specular reflection： regular reflection</t>
  </si>
  <si>
    <t>평면 거울에 광선을 입사시켜서 빛이 진행하는 방법으로거울처럼 매끈한 면을 경계로 일어나는반사를거울반사또는경면반사(鏡面反射)라 한다.</t>
  </si>
  <si>
    <t>2641</t>
  </si>
  <si>
    <t>적도 좌표계</t>
  </si>
  <si>
    <t>지구의 북극과 남극, 적도를 천구 상에 투영하여 만든 좌표계. →지평 좌표계</t>
  </si>
  <si>
    <t>26410</t>
  </si>
  <si>
    <t>적분 동작</t>
  </si>
  <si>
    <t>integral action</t>
  </si>
  <si>
    <t>입력 편차의 시간 적분치에 비례한 크기 및 출력을 연속적으로 내는 제어 동작. 적분 동작은 단독으로 사용하지 않고 비례 동작과 같이 사용되므로 비례 적분 동작이라 함.</t>
  </si>
  <si>
    <t>26413</t>
  </si>
  <si>
    <t>적분 제어</t>
  </si>
  <si>
    <t>integral control</t>
  </si>
  <si>
    <t>비례 제어에서 발생하는 잔류 편차를 적분 동작으로 제거해 오차를 줄이기 위한 제어 방법. 전류 편차를 누적한 후 출력량을 늘려 오차를 제거하는 방식으로 적분 동작을 이용해 목표한 설정값에 빠르게 도달할 수 있는 제어. = I 제어</t>
  </si>
  <si>
    <t>26414</t>
  </si>
  <si>
    <t>적분구</t>
  </si>
  <si>
    <t>integrating sphere</t>
  </si>
  <si>
    <t>광원에서 방사되는 빛을 포집하고 내부에서는 반복적인 램버시안면(Lambertian) 반사로 빛의 균일한 분포를 가능하게 하기 위한 광학기구.</t>
  </si>
  <si>
    <t>26415</t>
  </si>
  <si>
    <t>적산</t>
  </si>
  <si>
    <t>estimate, 積算</t>
  </si>
  <si>
    <t>① 공사에 소요되는 재료, 노무의 수량‧단가, 품의 수량 등을 계산하는 것. ② 사용자재의 종별‧수량 및 품질‧소요시간 등을 조사하고 각각의 단가에 자재량 및 노동량을 곱하여 건축물 등 전체의 이른바 추정공사 가격을 계산하는 일.</t>
  </si>
  <si>
    <t>26416</t>
  </si>
  <si>
    <t>경목</t>
  </si>
  <si>
    <t>hard wood, 硬木</t>
  </si>
  <si>
    <t>① 낙엽수에 취재한 목재. ② ｢hard｣라는 말은 반드시 목재의 재질을 나타내는 것은 아님. ③ ⇨견목재.</t>
  </si>
  <si>
    <t>2642</t>
  </si>
  <si>
    <t>적산 온도 방식</t>
  </si>
  <si>
    <t>maturity method</t>
  </si>
  <si>
    <t>콘크리트의 강도 발현을 반죽한 후의 경과 시간과 양생 온도의 곱의 적분 함수로 표시해서， 배합 강도에 따르는 물 · 시벤트비, 양생 온도 및 시간을 정하는 방식.</t>
  </si>
  <si>
    <t>26422</t>
  </si>
  <si>
    <t>적산 일사계</t>
  </si>
  <si>
    <t>accumulated pyranometer</t>
  </si>
  <si>
    <t>태양을 비롯한 전천으로부터 수평면에 도달하는 일사량의 변화를 시시각각 측정하여 원하는 시간내에 적산하여 출력하는 일사계. 일사계로부터의 출력을 전산기를 거쳐서 처라히는 경우도 많다.</t>
  </si>
  <si>
    <t>26423</t>
  </si>
  <si>
    <t>적산 일사량</t>
  </si>
  <si>
    <t>accumulated solar irradiance</t>
  </si>
  <si>
    <t>일사를 받는 면의 단위 면적 혹은 임의 면적이 소정의 기간 내에 받은 일사의 총량.</t>
  </si>
  <si>
    <t>26424</t>
  </si>
  <si>
    <t>적산 전력계</t>
  </si>
  <si>
    <t>integrating wattmeter; watt-hour meter</t>
  </si>
  <si>
    <t>전력을 시간 단위로 적산하여 일정기간동안 사용한 전력량을 측정 및 기록하는 계기 =전력량계</t>
  </si>
  <si>
    <t>26426</t>
  </si>
  <si>
    <t>경보 설비</t>
  </si>
  <si>
    <t>alarm facilities</t>
  </si>
  <si>
    <t>설비, 장치, 기기의 고장, 장소, 방 등의 재해(화재, 수재 등), 불법 침입, 도난 등의 각종 불편을 소리의 발신, 빛의 점멸, 화상 등의 기법으로 이용자 및 관리자에게 알리기 위한 시설 또는 설비 시스템.</t>
  </si>
  <si>
    <t>2643</t>
  </si>
  <si>
    <t>적산사</t>
  </si>
  <si>
    <t>estimator, 積算士</t>
  </si>
  <si>
    <t>① 영국에서는 ｢quantity surveyor｣라고 함. ② 영국에는 적산사협회(The Royal Institution of Chartered Surveyors)가 있고, 또한 자격시험도 있음. ③ ｢measurement｣는 적산사 업무의 일종으로서, 대별하여 다음의 두 가지가 있음. 1)도면에서 필요로 하는 공사비의 산출, 2)현장에서 이미 수행한 공사량(기성고)의 산출. ④ ⇨적산자.</t>
  </si>
  <si>
    <t>26430</t>
  </si>
  <si>
    <t>적산수량계</t>
  </si>
  <si>
    <t>⇨수도미터(＝).</t>
  </si>
  <si>
    <t>26432</t>
  </si>
  <si>
    <t>적산자</t>
  </si>
  <si>
    <t>estimator, 積算者</t>
  </si>
  <si>
    <t>① 적산을 전문으로 하는 사람. ② 적산자는 예정된 공사를 위한 수량 및 노무비‧재료비 등을 견적할 책임이 있음. 또한 견적을 작성함에 있어 자신에게 필요한 시간을 견적하여 입찰 마감에 댈 수 있게 함. ③ ⇨적산사.</t>
  </si>
  <si>
    <t>26433</t>
  </si>
  <si>
    <t>적산전력계</t>
  </si>
  <si>
    <t>watt hour meter, 積算電力計</t>
  </si>
  <si>
    <t>26434</t>
  </si>
  <si>
    <t>적석</t>
  </si>
  <si>
    <t>돌쌓기에 사용되는 돌의 총칭 .</t>
  </si>
  <si>
    <t>26436</t>
  </si>
  <si>
    <t>적설</t>
  </si>
  <si>
    <t>snow cover, snow coverage, deposited snow, 積雪</t>
  </si>
  <si>
    <t>지표면 또는 구조물 등에 쌓인 눈으로서 기상관측법에 의하면  적설깊이나 존속기간과는 관계없이 관측소 주위의 지면 1/2 이상을 덮는 경우를 말함</t>
  </si>
  <si>
    <t>26437</t>
  </si>
  <si>
    <t>적설 강도</t>
  </si>
  <si>
    <t>snowfall intensity</t>
  </si>
  <si>
    <t>1일 또는 1주일 등 일정한 기간에 측정한 적설량</t>
  </si>
  <si>
    <t>26438</t>
  </si>
  <si>
    <t>적설 기간</t>
  </si>
  <si>
    <t>snow duration</t>
  </si>
  <si>
    <t>녹지않은 눈이 관측장소 주변의 지면을 절반 이상 덮는 경우에 관측된 날짜수</t>
  </si>
  <si>
    <t>26439</t>
  </si>
  <si>
    <t>경보기</t>
  </si>
  <si>
    <t>alarm, 警報器</t>
  </si>
  <si>
    <t>소화전설비와 같이 하여 화재발생시 소화펌프를 가동함과 동시에 자동적으로 경보를 울리는 장치.</t>
  </si>
  <si>
    <t>2644</t>
  </si>
  <si>
    <t>적설 깊이</t>
  </si>
  <si>
    <t>snow depth</t>
  </si>
  <si>
    <t>쌓인 눈의 표면으로부터 측정대상면까지의 연직거리.</t>
  </si>
  <si>
    <t>26440</t>
  </si>
  <si>
    <t>적설하중</t>
  </si>
  <si>
    <t>snow load, 積雪荷重</t>
  </si>
  <si>
    <t>쌓인 눈의 중량에 의하여 구조물에 작용하는 하중</t>
  </si>
  <si>
    <t>26442</t>
  </si>
  <si>
    <t>적설해</t>
  </si>
  <si>
    <t>snow cover damage</t>
  </si>
  <si>
    <t>다량의 눈이 쌓임으로써 일어나는 재해. 설해의 일종. 적설 하중에 의한 구조적 붕괴 뿐만 아니라 농작물 피해, 고드름 누수, 교통 차단 등의 사회적 기능 장애도 포함된다.</t>
  </si>
  <si>
    <t>26443</t>
  </si>
  <si>
    <t>적송</t>
  </si>
  <si>
    <t>red pine</t>
  </si>
  <si>
    <t>소나무과의 침엽수로서 일본과 한국에 주로 분포한다. 심재는 담적갈색이고 습기에 강하다.</t>
  </si>
  <si>
    <t>26444</t>
  </si>
  <si>
    <t>적식</t>
  </si>
  <si>
    <t>brown rot; red rot</t>
  </si>
  <si>
    <t>목재가 갈색의 망목상으로 부식되는 일. 목재 중의 섬유 성분이 분해됨으로써 일어난다. (반의어: 흰부식)</t>
  </si>
  <si>
    <t>26445</t>
  </si>
  <si>
    <t>경보설비</t>
  </si>
  <si>
    <t>警報設備</t>
  </si>
  <si>
    <t>① 전기‧기타의 방법으로 사고의 돌발을 사전에 알리는 장치의 설비. ② 화재경(통)보기‧도난경보기‧비상벨 등이 있음.</t>
  </si>
  <si>
    <t>2645</t>
  </si>
  <si>
    <t>적심재</t>
  </si>
  <si>
    <t>heart wood, 赤心材</t>
  </si>
  <si>
    <t>① 나무의 심에 가까운 색깔이 붉고 단단한 부분을 켜낸 제재목. ② ⇨심재(＝).</t>
  </si>
  <si>
    <t>26450</t>
  </si>
  <si>
    <t>적엽</t>
  </si>
  <si>
    <t>적절한 생육 조건을 정리하기 위해 수목의 잎을 따내는 작업.</t>
  </si>
  <si>
    <t>26451</t>
  </si>
  <si>
    <t>적외 방사</t>
  </si>
  <si>
    <t>infrared radiation</t>
  </si>
  <si>
    <t>26452</t>
  </si>
  <si>
    <t>적외선</t>
  </si>
  <si>
    <t>nfrared radiation; infrared ray</t>
  </si>
  <si>
    <t>0.77 ~ 1,000 μm 파장 대역으로 가시광선과 Radar/Radio 파장 영역 사이에 존자하는 전파로 가시 광선보다 파장이 길고 마이 크로파보다 파장이 짧은 전자기파의 총칭. 열효과를 가지므로 열선이라고도 한 다.   (= 열선) →적외 방사.</t>
  </si>
  <si>
    <t>26453</t>
  </si>
  <si>
    <t>적외선 가스 분석계</t>
  </si>
  <si>
    <t>infrared gas analyzer</t>
  </si>
  <si>
    <t>선택성 검출기를 이용하여 시중의 특정 성분에 의한 적외선의 흡수량 변화를 측정하여 시료 중에 들어있는 특정 성분의 농도를 구하는 장치. 비분산형 적외선 가스 분석계라고도 한다.</t>
  </si>
  <si>
    <t>26454</t>
  </si>
  <si>
    <t>적외선 방사 난방</t>
  </si>
  <si>
    <t>infrared radiant heating</t>
  </si>
  <si>
    <t>2.5 ~ 20 μm 이내의 열 적외선 범위의 라디에이터에 의한 전자기파의 방사로 난방을 하는 방식. 공장, 체육관 등의 큰 공간이나 옥외에서 주로 사용된다.</t>
  </si>
  <si>
    <t>26455</t>
  </si>
  <si>
    <t>적외선 방사 온도계</t>
  </si>
  <si>
    <t>infrared radiometer; infrared radiation thermometer</t>
  </si>
  <si>
    <t>물의 표면에서 방사되어지는 열방사를 계측하여 물체의 온도를 측정하는 계. 물체에 접촉하지 않고 측정을 행하기 때문에 이동물체, 고온 물체 등의 원격 측정이 가능하고 열용량 물체, 표면온도 등의 측정대상물의 온도에 영향을 주지않고 측정할 수 있다.</t>
  </si>
  <si>
    <t>26456</t>
  </si>
  <si>
    <t>적외선 방사 카메라</t>
  </si>
  <si>
    <t>infrared camera</t>
  </si>
  <si>
    <t>물체에서 방사되는 적외선 방사 에너지를 검지기에 의해 검출하고, 물체의 방사 온도를 전기 신호로서 꺼내어 2차원의 가시상으로 표시하는 장치.</t>
  </si>
  <si>
    <t>세화82.1%</t>
  </si>
  <si>
    <t>26457</t>
  </si>
  <si>
    <t>적외선 흡수 스펙트럼</t>
  </si>
  <si>
    <t>infrared absorption spectrum</t>
  </si>
  <si>
    <t>파장 1-1000μm의 적외선을 물질에 조사했을때 관측되는 분자 구조에 특유한 파장별 흡수 패턴.</t>
  </si>
  <si>
    <t>26458</t>
  </si>
  <si>
    <t>적외선 흡수 유리</t>
  </si>
  <si>
    <t>infrared ray absorbing glass</t>
  </si>
  <si>
    <t>특히 일사 속의 적외선을 흡수해줌으로써 일사를 차단하는 유리. 일반적으로는 40-70%의 적외선을 투과한다.</t>
  </si>
  <si>
    <t>26459</t>
  </si>
  <si>
    <t>경비</t>
  </si>
  <si>
    <t>expenses; overhead expenses</t>
  </si>
  <si>
    <t>① 제품의 제조원가를 구성하는 원가요소로 재료비 ·노무비 이외의 비용 ② 후생복리비, 임차료, 보험료, 수선비, 전력료, 광열비, 수도료, 조세공과, 교통비, 외주가공비, 감가상각비 등을 말한다.</t>
  </si>
  <si>
    <t>2646</t>
  </si>
  <si>
    <t>적외선난방</t>
  </si>
  <si>
    <t>⇨고온복사난방(＝).</t>
  </si>
  <si>
    <t>26460</t>
  </si>
  <si>
    <t>적위</t>
  </si>
  <si>
    <t>declination</t>
  </si>
  <si>
    <t>관측하고자  하는 천체의 시간권을 따라 천구의 적도를 기준으로 잰 각도 적위(declination)이라 하며 -90도에서 +90의 값을 같는데, 북극 쪽을 (+)로 남극쪽을 (-)로 한다.</t>
  </si>
  <si>
    <t>26461</t>
  </si>
  <si>
    <t>적응</t>
  </si>
  <si>
    <t>adjustment</t>
  </si>
  <si>
    <t>일정한 조건이나 환경 따위에 맞춰서 응하거나 알맞게 되는 상태. • 순응</t>
  </si>
  <si>
    <t>26462</t>
  </si>
  <si>
    <t>적재</t>
  </si>
  <si>
    <t>⇨심재(＝).</t>
  </si>
  <si>
    <t>26463</t>
  </si>
  <si>
    <t>적재 가연물량</t>
  </si>
  <si>
    <t>live fire load</t>
  </si>
  <si>
    <t>건물에 고착하지 않고 이동 가능한 책상, 의자, 책과 같은 요소들 가운데 화재 온도 상승에 기여하는 가연물의 양. 가연물량은 건물의 용도나 거주 형태에 따라 차이가 크다. 적재 화재 하중과 같은 말.</t>
  </si>
  <si>
    <t>26464</t>
  </si>
  <si>
    <t>적재 용량</t>
  </si>
  <si>
    <t>carrying capacity</t>
  </si>
  <si>
    <t>자연의 재생 능력을 유지하기 위해 출입가능한 사람수나 활동의 한계를 정하는 한계용량. 수용력</t>
  </si>
  <si>
    <t>26465</t>
  </si>
  <si>
    <t>적재 화재 하중</t>
  </si>
  <si>
    <t>건축물의 사용에 따라서 생기는 이통 가능한 하중. 예를 들면 인간， 물품， 기기， 저장물 등의 무게에 의한 하중. (=활하중)</t>
  </si>
  <si>
    <t>26467</t>
  </si>
  <si>
    <t>적재하중</t>
  </si>
  <si>
    <t>live load, movable load, superimposed load, 積載荷重</t>
  </si>
  <si>
    <t>⇨활하중(＝).</t>
  </si>
  <si>
    <t>26468</t>
  </si>
  <si>
    <t>적점</t>
  </si>
  <si>
    <t>trace, 蹟點</t>
  </si>
  <si>
    <t>투상도상에서 직선이 투상면과 만나는 점. 수평면과의 교점은 수평적점(horizontal trace), 직립면과의 교점은 직립적점(vertical trace)이라고 한다.</t>
  </si>
  <si>
    <t>26469</t>
  </si>
  <si>
    <t>적정 배치</t>
  </si>
  <si>
    <t>optimal location and allocation</t>
  </si>
  <si>
    <t>계획의 목적이나 계약 조건 등에 따라 시설, 설비 등을 합리적으로 배치하는 것</t>
  </si>
  <si>
    <t>26472</t>
  </si>
  <si>
    <t>적정규모</t>
  </si>
  <si>
    <t>optimum size, 適正規模</t>
  </si>
  <si>
    <t>계획의 목적이나 계약 조건 등에 따라 지나치게 크거나 작지 않은 가장 합리적인 규모.</t>
  </si>
  <si>
    <t>26473</t>
  </si>
  <si>
    <t>적조</t>
  </si>
  <si>
    <t>red tide; red water</t>
  </si>
  <si>
    <t>해수의 부영양화나 기온의 상승 등에 의해 해수 중에 프랑크톤이 이상(異常) 발생하여 이로 인해 바다의 색이 적갈색 등으로 변하는 현상.적조의 원인의 하나인 해수의 부영양화는 영양염류인 인이나 질소화합물을 포함한 합성세제, 농약 등 생활폐수, 공장폐수, 농업폐수에 의해 가속된다. 부영양화한 해수에 태양광선이 닿아 수온이 상승하면 특정의 편모조(鞭毛藻)나 규조(珪藻) 등 식물성 프랑크톤이 수면 가까운 곳에서 급격하게 번식한다. 그 결과 프랑크톤의 색소에 의해 해수가 적갈색, 황갈색, 황색, 녹색 등으로 보인다. 이러한 상태가 진행되면 프랑크톤이 물고기의 아가미를 직접 막거나 프랑크톤의 시체가 분해하면서 해수 중에 녹아있는 산소를 소비하고 또한 프랑크톤에 따라서는 독성물질이 생성되기 때문에 어패류를 대량으로 사멸시키는 경우가 있다. 특히 내만(內灣) 등 패쇄성 수역에서는 해수교환율이 나쁘기 때문에 영양염류가 축적되기 쉬워 자주 어업에 심각한 피해를 준다. 적조를 방지하는 데는 영양염류가 해수로 유입하는 것을 방지하고 이와 함께 해수의 교환, 확산 등을 행할 필요가 있다. 따라서 해양건축물의 계획시에는 해류를 체류시킬 것 같은 해안의 변화는 극력 피하고 경우에 따라서는 해수의 순환을 촉진하도록 도류제(導流堤)의 설치도 검토할 필요가 있다.</t>
  </si>
  <si>
    <t>26474</t>
  </si>
  <si>
    <t>적층 고무</t>
  </si>
  <si>
    <t>고무와 강판을 호층상(互層狀)으로 배치하여 일체로 한 재료. 중량 건물 등의 기초와 상옥(上屋)사이에 삽입되어, 기초부의 진동이 상옥에 전단하는 것을 방지할 수 있도록 한다.</t>
  </si>
  <si>
    <t>26475</t>
  </si>
  <si>
    <t>적층목재</t>
  </si>
  <si>
    <t>laminated wood, 積層木材</t>
  </si>
  <si>
    <t>① 접착제를 사용하여 목재판(木材板)을 적층하고, 가압(加壓)하여 만든 합성목재. ② 접착제는 주로 페놀수지제를 씀. ③ ⇨적층재.</t>
  </si>
  <si>
    <t>26478</t>
  </si>
  <si>
    <t>적층서가</t>
  </si>
  <si>
    <t>積層書架</t>
  </si>
  <si>
    <t>바닥에서 최소한 150mm이상 이격시킨 서가의 강철 지주 위에 철판 바닥을 붙이고 그 상단에 서가를 쌓아 올리는 방법으로 구축하는 서가. 일체로 적층 서고를 형성한다.</t>
  </si>
  <si>
    <t>26479</t>
  </si>
  <si>
    <t>경비실</t>
  </si>
  <si>
    <t>guard house, 警備室</t>
  </si>
  <si>
    <t>한 구역 안의 경비를 하는 인원이 있는 실. 또는 경비를 하는 곳.</t>
  </si>
  <si>
    <t>2648</t>
  </si>
  <si>
    <t>적층순서</t>
  </si>
  <si>
    <t>build-up sequence, 積層順序</t>
  </si>
  <si>
    <t>용접시공에 있어서 각층을 용착시키는 순서의 뜻.</t>
  </si>
  <si>
    <t>26480</t>
  </si>
  <si>
    <t>적층재</t>
  </si>
  <si>
    <t>laminated wood, 積層材</t>
  </si>
  <si>
    <t>① 단판을 여러 겹으로 접착한 판재. ② 두께 1～1.6mm의 단판을 접착하여 130℃ 정도로 가열하고 5～25kg/cm²로 압축하여 만듦. ③ 석탄산 수지를 함침(含侵)시킨 단판을 100～300kg/cm²로 압축하여 비중 1.25～1.4의 적층재를 경화적층재(硬化積層材)라 하고 또 강화목(强化木)이라고도 함. 또 켜낸 재를 적층판으로 만든 것을 켜낸 판 적층재 또는 집성재(集成材)라 함. ④ ⇨심재(＝).</t>
  </si>
  <si>
    <t>26481</t>
  </si>
  <si>
    <t>적층판</t>
  </si>
  <si>
    <t>laminated plate, 積層板</t>
  </si>
  <si>
    <t>① 종이‧나무‧유리‧섬유 등에 페놀수지나 에폭지수지를 함침시킨 다음 가압(加壓), 고화(固化)하여 만든 판재. ② ⇨적층재. ③ ⇨적층목재.</t>
  </si>
  <si>
    <t>26482</t>
  </si>
  <si>
    <t>적합 조건</t>
  </si>
  <si>
    <t>condition of compatibility</t>
  </si>
  <si>
    <t>① 구조물의 변형이 재료의 역학적 성질, 부재의 형태 및 구성, 주변의 지지 조건 등에 대해서 물리적 혹은 기하학적으로 만족하여야 하는 조건② 구조물의 지점 조건, 절점에 대한 경계 조건, 부재의 변형의 연속 조건. 임의점에서의 회전각, 변형의 경계 조건 등이 해당된다.</t>
  </si>
  <si>
    <t>26483</t>
  </si>
  <si>
    <t>적합법</t>
  </si>
  <si>
    <t>compatibility method</t>
  </si>
  <si>
    <t>구조물의 응력 및 반력을 미지수로 하여 구조물의 변형에 대한 적합 조건을 적용하여 방정식을 세우는 방법. (=)응력법.</t>
  </si>
  <si>
    <t>26484</t>
  </si>
  <si>
    <t>전</t>
  </si>
  <si>
    <t>건축에서의 벽돌. 지전(地塼 : 바닥)， 조전( 條塼 : 벽)， 쐐기형전(아치， 볼트에 사용) 등이 있고 중국 주(周)시대부터 사용되고 있다.</t>
  </si>
  <si>
    <t>26485</t>
  </si>
  <si>
    <t>전 곡률</t>
  </si>
  <si>
    <t>평면 곡선에서 임의의 점에 대한 최소 곡률과 최대 곡률의 곱.(=)가우스 곡률.</t>
  </si>
  <si>
    <t>26486</t>
  </si>
  <si>
    <t>전 공기 방식</t>
  </si>
  <si>
    <t>all air system</t>
  </si>
  <si>
    <t>외기와 실내환기의 혼합공기를 공조기로 이끌어 제진한 후, 열원장치에서 만든 냉수와 증기 또는 온수와 열교환시켜, 냉풍 또는 오푼으로 해서 덕트를 통해 실내로 송풍하는 방식. 단일 덕트 방식， 멀 티존 방식， 이중 덕트 방식， VAV 방식 퉁 이 있다</t>
  </si>
  <si>
    <t>26487</t>
  </si>
  <si>
    <t>전 공기식 유인 유닛</t>
  </si>
  <si>
    <t>all air induction unit</t>
  </si>
  <si>
    <t>중앙 공조기로부터 공급되는 저온 및 고압의 1차 공기를 노즐을 통해 불어냄으로써, 실내 공기를 유인하여 혼합시킨 뒤 실내로 송풍하는 유인 유닛</t>
  </si>
  <si>
    <t>26488</t>
  </si>
  <si>
    <t>전 단면 압축 강도</t>
  </si>
  <si>
    <t>compressive strength for gross section</t>
  </si>
  <si>
    <t>콘크리트 블록 등에 있어서 충전 콘크리트를 포함한 전 단면적에 대하여 평가한 압축강도.</t>
  </si>
  <si>
    <t>26489</t>
  </si>
  <si>
    <t>경사</t>
  </si>
  <si>
    <t>화산의 분출물인 화산 모래 등의 경석으로 되어 있는 모래. 경량 콘크리트용 골재, 흡음재, 보온재, 방화용 재료 등으로 사용된다.</t>
  </si>
  <si>
    <t>2649</t>
  </si>
  <si>
    <t>전 밀폐형 압축기</t>
  </si>
  <si>
    <t>hermetic compressor</t>
  </si>
  <si>
    <t>압축기와 전동기를 하나의 하우징(Housing)내에 내장시킨 구조로, 하우징이 용접되어 있어 분해, 조립이 불가능하며, 주로 저압측에 서비스 밸브가 부착되어 있다.</t>
  </si>
  <si>
    <t>26490</t>
  </si>
  <si>
    <t>전 소성 모멘트</t>
  </si>
  <si>
    <t>full plastic moment</t>
  </si>
  <si>
    <t>① 강구조에서 완전히 항복한 단면의 저항모멘트. ② 휨재의 전 단면이 항복했다고 가정하고 구하는 저항휨모멘트. 항복응력과 소성단면계수의 적산으로 구할 수 있음.</t>
  </si>
  <si>
    <t>26492</t>
  </si>
  <si>
    <t>전 수두</t>
  </si>
  <si>
    <t>total head</t>
  </si>
  <si>
    <t>길이의 단위로 표시한 단위부피당 유체가 가지는 에너지. 수두에는 위치수두•압력수두•속도수두가 있다.</t>
  </si>
  <si>
    <t>26493</t>
  </si>
  <si>
    <t>전 양정</t>
  </si>
  <si>
    <t>관속을 흐르는 유체가 정상류일 때의 위치수두, 압력수두, 속도수두의 총화. 이들수두의 합계는 항상 일정함. 펌프에서는 흡입 높이, 토출높이와 손실수두의 총화임.</t>
  </si>
  <si>
    <t>26494</t>
  </si>
  <si>
    <t>전 외기용 패키지</t>
  </si>
  <si>
    <t>all fresh air type packaged air conditioner</t>
  </si>
  <si>
    <t>처리 공기가 모두 외부인 패키지 공조기</t>
  </si>
  <si>
    <t>26495</t>
  </si>
  <si>
    <t>전 유기 탄소</t>
  </si>
  <si>
    <t>total organic carbon</t>
  </si>
  <si>
    <t>수중에 존재하는 유기물의 주된 구성물질로서 들어 있는 탄소량. 수질의 오염정도를 나타내는 지표가 된다. =총유기탄소(TOC)</t>
  </si>
  <si>
    <t>26496</t>
  </si>
  <si>
    <t>전 응력</t>
  </si>
  <si>
    <t>total stress</t>
  </si>
  <si>
    <t>① 지반 속의 어떤 평면상에 흙과 간극에 있는 유체로 부터 단위 면적에 작용하는 수직 응력.② 평면이 수평일 경우 단위 면적에 있는 흙과 간극에 있는 유체의 전중량.</t>
  </si>
  <si>
    <t>26497</t>
  </si>
  <si>
    <t>전 응력 해석법</t>
  </si>
  <si>
    <t>total stress analysis</t>
  </si>
  <si>
    <t>26498</t>
  </si>
  <si>
    <t>전 일사</t>
  </si>
  <si>
    <t>total solar radiation</t>
  </si>
  <si>
    <t>→전천 일사.</t>
  </si>
  <si>
    <t>26499</t>
  </si>
  <si>
    <t>KN 공법</t>
  </si>
  <si>
    <t>타일 붙이기 공법의 한 종류로, 내장용 타일을 유닛상으로 놓아 앞쪽에 종이를 발라 잇고, 그 뒷면에 마스크를 써서 모르타르를 타일에 바탕에 붙이는 공법. (KM공법과 유사함)</t>
  </si>
  <si>
    <t>265</t>
  </si>
  <si>
    <t>전 전기 방식</t>
  </si>
  <si>
    <t>all electric system</t>
  </si>
  <si>
    <t>어떤 설비에 필요한 에너지원을 모두 전기 에너지에 의해 공급하는 방식 . 예를 들면 냉난방용의 냉 · 옹 열원의 전동 히트 펌프 냉동기， 또는 주택 조리， 보일러， 그 밖의 열원을 모두 전열기， 전기 용수기 둥으로 처리하는 방식</t>
  </si>
  <si>
    <t>26500</t>
  </si>
  <si>
    <t>전 주광</t>
  </si>
  <si>
    <t>글로벌 주광.</t>
  </si>
  <si>
    <t>26501</t>
  </si>
  <si>
    <t>전 주광 조도</t>
  </si>
  <si>
    <t>글로벌 조도.</t>
  </si>
  <si>
    <t>26502</t>
  </si>
  <si>
    <t>전 주광률</t>
  </si>
  <si>
    <t>26503</t>
  </si>
  <si>
    <t>전 지향성</t>
  </si>
  <si>
    <t>omnidirectional characteristic</t>
  </si>
  <si>
    <t>모든 방향의 음향을 균일한 감도로 포착</t>
  </si>
  <si>
    <t>26504</t>
  </si>
  <si>
    <t>전 퍼텐셜 에너지 정류의 원리</t>
  </si>
  <si>
    <t>principle of stationary total potential energy</t>
  </si>
  <si>
    <t>건축 구조계에서 경계의 기하학적 조건에 맞는 모든 변형 형식 가운데 평형 조건을 충족하는 변형 형식에서는 에너지의 합이 최솟값이 된다는 이론.</t>
  </si>
  <si>
    <t>26505</t>
  </si>
  <si>
    <t>전각①</t>
  </si>
  <si>
    <t>殿閣</t>
  </si>
  <si>
    <t>① 신앙의 대상이 되는 불상(佛像)‧탱화(幀畵) 등을 안치하기 위한 불전(佛殿), 신각(神閣) 등. ② 불전：대웅전(大雄殿)‧명부전(冥府殿)‧극락전(極樂殿)‧약사전(藥師殿)‧응진전(應眞殿)‧관음전(觀音殿)‧비로전(毘慮殿)‧미륵전(彌勒殿)‧문수전(文殊殿)‧팔상전(八相殿)‧오백성중전(五百聖衆殿)‧천불전(千佛殿)‧조사전(祖師殿)‧기타 특수전. 신각：산신각(山神閣)‧칠성각(七星閣)‧독성각(獨聖閣) 등. ③ ⇨불사. ④ ⇨불전. ⑤ 임금님이 거처하는 집(궁전).</t>
  </si>
  <si>
    <t>26509</t>
  </si>
  <si>
    <t>경사 마노미터</t>
  </si>
  <si>
    <t>수은주의 변위를 확대하여 읽을 수 있으므로 미차압을계측할 때에 많이 쓰이며, 넓은 면적을 가진 용기와 그 바닥부분에 이어지는 유리관으로마노미터를 구성하고, 유리관을 수직이 아니라 경사지게 위치</t>
  </si>
  <si>
    <t>2651</t>
  </si>
  <si>
    <t>전각②</t>
  </si>
  <si>
    <t>篆刻</t>
  </si>
  <si>
    <t>① 갓 테두리에 모양을 새기는 일. ② 전은 가장자리에 댄 넓은 테두리. ③ ⇨몰딩.</t>
  </si>
  <si>
    <t>26510</t>
  </si>
  <si>
    <t>전강 접합</t>
  </si>
  <si>
    <t>full strength connection</t>
  </si>
  <si>
    <t>허용응력의 한도 내에서 어떤 부재가 저항해서 얻는 최대의 단면력을 전달하도록 설계된 접합부</t>
  </si>
  <si>
    <t>26511</t>
  </si>
  <si>
    <t>전강도</t>
  </si>
  <si>
    <t>full strength, 全强度</t>
  </si>
  <si>
    <t>부재의 이음설계에 쓰는 그 부재의 허용강도.</t>
  </si>
  <si>
    <t>26512</t>
  </si>
  <si>
    <t>전개도</t>
  </si>
  <si>
    <t>development, extend elevation, 展開圖</t>
  </si>
  <si>
    <t>① 건물이나 물건의 표면을 펼쳐서 그린 도면. ② 실내디자인을 나타내기 위하여 사방의 벽을 수평으로 투시하여 전개시킨 일종의 실내입면도. ③ 입체의 표면을 평면상에 펼쳐 놓은 도형으로 실형 및 그 상호관계를 나타낸다.</t>
  </si>
  <si>
    <t>26514</t>
  </si>
  <si>
    <t>전거율</t>
  </si>
  <si>
    <t>rate of moving</t>
  </si>
  <si>
    <t>특정지역내에서 특정기간내에 전체 세대수 가운데 주거를 이동(이주를 왔거나 혹은 이주를 갔거나)한 세대수의 비율.</t>
  </si>
  <si>
    <t>26516</t>
  </si>
  <si>
    <t>전건비중</t>
  </si>
  <si>
    <t>absolute dry specific gravity, 全乾比重</t>
  </si>
  <si>
    <t>절대조건상태에 있어서의 비중.</t>
  </si>
  <si>
    <t>26518</t>
  </si>
  <si>
    <t>전건재</t>
  </si>
  <si>
    <t>全乾材</t>
  </si>
  <si>
    <t>① 목재(생목)가 건조되어 함수율 0%가 되었을 때의 것. ② 전건재는 대기중에서 습기를 흡수해 기건재(⇦)로 되돌아감.</t>
  </si>
  <si>
    <t>26519</t>
  </si>
  <si>
    <t>경사 미압계</t>
  </si>
  <si>
    <t>inclined manometer</t>
  </si>
  <si>
    <t>마노미터의 압력차 판독 부분을 기울게 해서 압력차의 눈금 속을 확대시켜 보다 작은 압력차까지 판독하도록 한 미차압계. (=경사 마노미터)</t>
  </si>
  <si>
    <t>2652</t>
  </si>
  <si>
    <t>전경</t>
  </si>
  <si>
    <t>panorama</t>
  </si>
  <si>
    <t>➀ 한눈에 바라보이는 전체의 경치 ➁ 영화에서, 어떤 배경 전부를 화면 가득히 집어넣은 장면. ➂ 전체의 모양.</t>
  </si>
  <si>
    <t>26520</t>
  </si>
  <si>
    <t>전경①</t>
  </si>
  <si>
    <t>foreground, 前景</t>
  </si>
  <si>
    <t>풍치식 정원의 구성 중 하나</t>
  </si>
  <si>
    <t>26521</t>
  </si>
  <si>
    <t>전경②</t>
  </si>
  <si>
    <t>full scene, 全景</t>
  </si>
  <si>
    <t>건물 전체의 구성과 주위의 환경을 한 눈에 보여주는 그림 혹은 도면.</t>
  </si>
  <si>
    <t>26522</t>
  </si>
  <si>
    <t>전곡형 송풍기</t>
  </si>
  <si>
    <t>forward blades type fan</t>
  </si>
  <si>
    <t>원심형 송풍기의 일종. 송풍기의 회전 다익 날개가 회전 방향으로 앞으로 굽어 있다. 공기 조화, 환기 등의 송풍기에 가장 널리 사용된다.</t>
  </si>
  <si>
    <t>26523</t>
  </si>
  <si>
    <t>전공</t>
  </si>
  <si>
    <t>electrician, 電工</t>
  </si>
  <si>
    <t>건설 현장에서 전기와 관련된 공사 시행과정을 관리 감독하는 역활을 수행하는 자. =전기공사기사</t>
  </si>
  <si>
    <t>26524</t>
  </si>
  <si>
    <t>전공드라이버</t>
  </si>
  <si>
    <t>드라이버 손잡이 부분이 전류가 흐르지 않도록 처리가 되어있는 공구</t>
  </si>
  <si>
    <t>26525</t>
  </si>
  <si>
    <t>전공정</t>
  </si>
  <si>
    <t>前工程</t>
  </si>
  <si>
    <t>⇨선행작업(＝).</t>
  </si>
  <si>
    <t>26526</t>
  </si>
  <si>
    <t>전광 표시판</t>
  </si>
  <si>
    <t>lightning board</t>
  </si>
  <si>
    <t>전구를 평면상에 여러 개 배열해서 그 점 둥의 결합에 의해 문자， 기호 동을 표시하 는 표시판. 문자， 기호 둥이 흐르도록 표시 되는 것， 고정 장소에서 표시되는 것 이 있 다.</t>
  </si>
  <si>
    <t>26528</t>
  </si>
  <si>
    <t>전괴</t>
  </si>
  <si>
    <t>complete collapse, 全塊</t>
  </si>
  <si>
    <t>구조물이 재해로 인해 거의 또는 완전히 붕괴되어 수리나 회복이 불가능한 상태.</t>
  </si>
  <si>
    <t>26529</t>
  </si>
  <si>
    <t>경사단주</t>
  </si>
  <si>
    <t>inclined end post, 傾斜端柱</t>
  </si>
  <si>
    <t>트러스 단부에 존재하는 경사진 트러스 부재.</t>
  </si>
  <si>
    <t>2653</t>
  </si>
  <si>
    <t>전구</t>
  </si>
  <si>
    <t>lamp, 電球</t>
  </si>
  <si>
    <t>불을 켜서 어두운 곳을 밝히는 것의 총칭.</t>
  </si>
  <si>
    <t>26530</t>
  </si>
  <si>
    <t>전구색 형광 램프</t>
  </si>
  <si>
    <t>warm white (incandescent color) lamp</t>
  </si>
  <si>
    <t>전류에 의해 가열된 필라멘트가 광선을 만들어 내는 램프</t>
  </si>
  <si>
    <t>26531</t>
  </si>
  <si>
    <t>전구형 형광 램프</t>
  </si>
  <si>
    <t>저압수은증기의 방전에 의해 발생하는 자외선을 유리관 내부에 칠해진 형광체에 반응시켜 빛을 내도록 만들어진 전등이다.</t>
  </si>
  <si>
    <t>26532</t>
  </si>
  <si>
    <t>전국계획</t>
  </si>
  <si>
    <t>全國計劃</t>
  </si>
  <si>
    <t>국가가 국토 전역 또는 두 개 도 이상의 광역지방을 대상으로 하여 작성하는 건설종합계획.</t>
  </si>
  <si>
    <t>기문당64.2%</t>
  </si>
  <si>
    <t>26538</t>
  </si>
  <si>
    <t>전극</t>
  </si>
  <si>
    <t>electrode, 電極</t>
  </si>
  <si>
    <t>전기장을 만들기 위해 또는 전류를 흐르게 하기 위해 두 쌍으로 설치한 도체 또는 반도체. 전위가 높은 쪽을 양극, 낮은 쪽을 음극이라고 한다.</t>
  </si>
  <si>
    <t>26539</t>
  </si>
  <si>
    <t>경사단형 장부맞춤</t>
  </si>
  <si>
    <t>table-haunched mortise-and-tenon joint, 傾斜端形－</t>
  </si>
  <si>
    <t>경사진 물매와 단(段)을 이룬 장부에 의한 맞춤</t>
  </si>
  <si>
    <t>2654</t>
  </si>
  <si>
    <t>전극 팁</t>
  </si>
  <si>
    <t>electrode tip</t>
  </si>
  <si>
    <t>점용접에 있어서 금속 부재에 직접 접촉하여 용접 전류를 통하게 하는 동시에 가압력을 전달하는 작용을 하는 봉상의 전극.</t>
  </si>
  <si>
    <t>26540</t>
  </si>
  <si>
    <t>전극가압력</t>
  </si>
  <si>
    <t>welding force, electrode force</t>
  </si>
  <si>
    <t>저항용접 시 접합시키기 위하여 용접 부위에 가하는 압력.</t>
  </si>
  <si>
    <t>26541</t>
  </si>
  <si>
    <t>전극돌출길이</t>
  </si>
  <si>
    <t>electrode extension</t>
  </si>
  <si>
    <t>콘텍트 튜브 혹은 튜브의 끝에서 전극이 뻗어 나온 길이를 말한다.</t>
  </si>
  <si>
    <t>26542</t>
  </si>
  <si>
    <t>전극봉</t>
  </si>
  <si>
    <t>electrode, 電極棒</t>
  </si>
  <si>
    <t>점화 장치의 전호 발생 전극, 화염 검출기의 프레임 로드, 보일러의 수위 검출기 등에 사용되는 전도성이 높은 스레인리스강의 봉</t>
  </si>
  <si>
    <t>26543</t>
  </si>
  <si>
    <t>전극지지기</t>
  </si>
  <si>
    <t>아크 용접구의 일종. 용접봉을 집는 집게로서 이것을 손에 잡고 용접 조작을 한다. ⇨전극홀더(＝).</t>
  </si>
  <si>
    <t>26544</t>
  </si>
  <si>
    <t>전극팁</t>
  </si>
  <si>
    <t>현장 용접에서 부재에 접촉하여 통전함과 동시에 가압 작용도 하는 전극</t>
  </si>
  <si>
    <t>26545</t>
  </si>
  <si>
    <t>전극팁의 홀더</t>
  </si>
  <si>
    <t>electrode tip holder</t>
  </si>
  <si>
    <t>저항용접에 있어서 전극 팁(electrode tip)을 잡아주는 도구</t>
  </si>
  <si>
    <t>기문당52.6%</t>
  </si>
  <si>
    <t>26546</t>
  </si>
  <si>
    <t>전극홀더</t>
  </si>
  <si>
    <t>electrode holder, 電極－</t>
  </si>
  <si>
    <t>⇨전극 지지기(＝).</t>
  </si>
  <si>
    <t>26547</t>
  </si>
  <si>
    <t>전기 검층</t>
  </si>
  <si>
    <t>electrical logging</t>
  </si>
  <si>
    <t>① 전기 탐사의 일종으로, 보링 구멍 내에 전극을 삽입하여 공벽(孔壁)을 구성하는 암석 층의 자연 전위, 저항률 등을 측정하는 방법.  ②보링 구멍 상호간의 지층 대비(對比)에 유리하고 특히 체수층, 차 층의 조사, 공극률의 산정, 지하수 흐름조사 등에 사용하면 효과적이다.</t>
  </si>
  <si>
    <t>26548</t>
  </si>
  <si>
    <t>전기 경보기</t>
  </si>
  <si>
    <t>electric alarm</t>
  </si>
  <si>
    <t>각종 기기 및 위치에서 각부 동작 불량을 전기적으로 경보하는 설비.</t>
  </si>
  <si>
    <t>26549</t>
  </si>
  <si>
    <t>경사두겁돌</t>
  </si>
  <si>
    <t>① ⇨수평두겁돌. ② ⇨두겁돌.</t>
  </si>
  <si>
    <t>2655</t>
  </si>
  <si>
    <t>전기 공구</t>
  </si>
  <si>
    <t>electric tool</t>
  </si>
  <si>
    <t>여러가지 공사나 공작을 할 때 사용하는 전기 에너지를 필요로 하는 도구. 예를 들면 전기 드릴， 전기 인두 등.</t>
  </si>
  <si>
    <t>26550</t>
  </si>
  <si>
    <t>전기 공기 가열기</t>
  </si>
  <si>
    <t>electric air heater</t>
  </si>
  <si>
    <t>통전에 의해 발열하는 니 크롬선 둥의 전열선을 공조기나 덕트 내에 설치할 수 있도록 코일상으로 가공한 공기 를 가열하는 히터 . 히터는 공조용에 적합 하도록 완전히 절연해서 에로핀 코일이나 플레이트핀 코일 내에 삽입한다.</t>
  </si>
  <si>
    <t>26551</t>
  </si>
  <si>
    <t>전기 공사</t>
  </si>
  <si>
    <t>electric work</t>
  </si>
  <si>
    <t>전기설비의 전부 또는 일부를 형성하는 공사의 총칭 . 대별하면 주로 전기 에너지를 이용하기 위한 강전(强電) 공사와 전기 통신을 위해 실시하는 약전(弱電) 공사가 있다.</t>
  </si>
  <si>
    <t>26552</t>
  </si>
  <si>
    <t>전기 난방</t>
  </si>
  <si>
    <t>electric heating</t>
  </si>
  <si>
    <t>전열을 열원으로 하는 난방 방법의 총칭. 난로 형식의 것부터 전열선을 천장, 벽 등에 매입한 복사 난방 형식의 것, 가리개형의 것, 전열기를 속에 넣은 장막 모양의 것 등이 있다. 운전비는 비싸게 먹히지만 설비비는 싸고, 조절, 취급이 간단하며, 보조용 난방으로서 뛰어나다.</t>
  </si>
  <si>
    <t>26553</t>
  </si>
  <si>
    <t>전기 드릴</t>
  </si>
  <si>
    <t>electric drill</t>
  </si>
  <si>
    <t>목재， 철，콘크리트 등의 각종 재료에 천공하는 송곳으로， 회전 동력원으로서 모터를 사용한 전동 공구.</t>
  </si>
  <si>
    <t>26555</t>
  </si>
  <si>
    <t>전기 방식</t>
  </si>
  <si>
    <t>electric protection</t>
  </si>
  <si>
    <t>전기를 사용해서 금속의 부식을 방지하는 것. 정확하게는 전기 화학적 방식이라 일컫는다. 외부로부터 미소 전류를 흘리는 방법과 희생 전극을 사용하는 방법이 있다.</t>
  </si>
  <si>
    <t>26556</t>
  </si>
  <si>
    <t>전기 설비</t>
  </si>
  <si>
    <t>electric equipment (system)</t>
  </si>
  <si>
    <t>26557</t>
  </si>
  <si>
    <t>전기 스토브</t>
  </si>
  <si>
    <t>electric radiant heater</t>
  </si>
  <si>
    <t>전기 저항에 의해 발생하는 열을 이용한 난로.</t>
  </si>
  <si>
    <t>26558</t>
  </si>
  <si>
    <t>전기 아연 도금</t>
  </si>
  <si>
    <t>electrical zincing</t>
  </si>
  <si>
    <t>전기 도금의 일종. 피도금 재료를 음극， 금속 아연을 양극으로 하여 도금 용액 안에서 직류 전류를 흘려 재료 표면에 아연층을 형성시키는 것.</t>
  </si>
  <si>
    <t>26559</t>
  </si>
  <si>
    <t>경사로</t>
  </si>
  <si>
    <t>ramp, slope way, 傾斜路</t>
  </si>
  <si>
    <t>① 완만한 경사를 갖도록 구성한 수직 이동통로의 한 종류 . ② 단차 없이 연속적인 이동이 가능하므로 장애인에게 유리하다. ③ 경사도는 1/8 이하(장애인용은 1/12 이하)로서 표면에 미끄럼 방지 마감재를 사용한다.</t>
  </si>
  <si>
    <t>2656</t>
  </si>
  <si>
    <t>전기 음향 설비</t>
  </si>
  <si>
    <t>electro-acoustic equipment</t>
  </si>
  <si>
    <t>각종 용도의 건물 내외에서 음성 · 음악 방송을 하는 설비. 장내 확성 및 재생 장치는 마이크로폰, 스피커, 증폭기, 테이프 리코더, 레코드 플레이어 등의 전기 음향 기기로 구성된다.</t>
  </si>
  <si>
    <t>26560</t>
  </si>
  <si>
    <t>전기 전도도</t>
  </si>
  <si>
    <t>electric conductivity</t>
  </si>
  <si>
    <t>도체에 흐르는 전류의 크기를 나타내는 상수. 전기 저항률의 역수이며 그 값은 온도가 상승하면 금속에서는 감소하고 반도체에서는 증가한다. 어드미턴스의 실수부이며, 직류에서는 저항의 역수이다. 단위는 지멘스(siemens)이고, 과거에는 모(mho)가 쓰였다</t>
  </si>
  <si>
    <t>26561</t>
  </si>
  <si>
    <t>전기 절연유</t>
  </si>
  <si>
    <t>전기 절연의 목적으로 사용되는 기름. 일반적으로는 고도로 정제된 저점성도의 석유계 윤활유가 사용된다. 전기 절연이 주목적지만, 동시에 수분의 침입을 방지하고 발생열을 방산하는 냉각의 역할도 한다. 변압기, 개폐기, 콘덴서, 케이블 등에 사용되는 것의 총칭이고, 용도에 따라 구분하여 변압기유, 개폐기유, 콘덴서유, 케이블유 등이라고도 한다. [출처: 네이버 화학대사전]</t>
  </si>
  <si>
    <t>26562</t>
  </si>
  <si>
    <t>전기 집진</t>
  </si>
  <si>
    <t>electrical dust sample</t>
  </si>
  <si>
    <t>기체나 액체 속에 들어 있는 고체나 미립자를 전기적으로 채집하고 제거하는 일. 건식과 습식의 두 종류가 있다.</t>
  </si>
  <si>
    <t>26563</t>
  </si>
  <si>
    <t>전기 집진 장치</t>
  </si>
  <si>
    <t>electric dust collector; electric air cleaner</t>
  </si>
  <si>
    <t>전기를 띠고 있는 기체나 액체 속의 미립자를 강한 전기장으로 빨아들여 가라앉히는 장치.</t>
  </si>
  <si>
    <t>26564</t>
  </si>
  <si>
    <t>전기 집진기</t>
  </si>
  <si>
    <t>26565</t>
  </si>
  <si>
    <t>전기 탐사</t>
  </si>
  <si>
    <t>electrical prospecting</t>
  </si>
  <si>
    <t>지하에 있는 바위의 전기적 성질 차이를 관측함으로써 지질구조나 광체의 위치·규모 등을 판정하는 수단의 총칭. 비저항을 주된 측정항목으로 하는 것과 분극(分極)현상에 착안한 것 등 두 가지의 중요한 계열이 있다. 보링 구멍 속에 전극을 삽입하여, 지반의 저항에 관한 계수나 자연히 발생하는 전위를 측정 함으로써 토질을 조사하는 방법</t>
  </si>
  <si>
    <t>26566</t>
  </si>
  <si>
    <t>전기 화재</t>
  </si>
  <si>
    <t>electric fire</t>
  </si>
  <si>
    <t>전기적 원인에 의해 발생되는 화재.</t>
  </si>
  <si>
    <t>26567</t>
  </si>
  <si>
    <t>전기 회로</t>
  </si>
  <si>
    <t>electric circuit</t>
  </si>
  <si>
    <t>여러 개의 회로 소자를 서로 접속하여 구성한 전류가 흐르는 통로. 저항, 콘덴서, 유도자 등의 수동 회로 소자와 전압원, 전류원의 전원으로 구성된다.</t>
  </si>
  <si>
    <t>26568</t>
  </si>
  <si>
    <t>전기가습기</t>
  </si>
  <si>
    <t>electric humidifier, 電氣加濕器</t>
  </si>
  <si>
    <t>⇨가습기.</t>
  </si>
  <si>
    <t>26569</t>
  </si>
  <si>
    <t>전기검층</t>
  </si>
  <si>
    <t>electrical logging, 電氣檢層</t>
  </si>
  <si>
    <t>전기지하탐사의 한 방식으로 전극을 보링 갱내에 내려 흙의 전기저항의 수직방향 변화를 연속적으로 측정해서 지층을 조사하는 방법.</t>
  </si>
  <si>
    <t>26570</t>
  </si>
  <si>
    <t>전기공</t>
  </si>
  <si>
    <t>electric worker, 電氣工</t>
  </si>
  <si>
    <t>전기관계 분야의 기능공의 총칭.</t>
  </si>
  <si>
    <t>26571</t>
  </si>
  <si>
    <t>전기공작물규정</t>
  </si>
  <si>
    <t>電氣工作物規定</t>
  </si>
  <si>
    <t>① 전기사업법에 입각해서 제정된 법령으로서 1971년 3월 12일에 대통령령 제5564호에 의해서 한글화됨. ② 내용은 전기공작물 중 전기설비에 관한 기술기준을 규정한 것으로서, 발전ㆍ송전ㆍ변전ㆍ배전이나 전기 사용을 위하여 설치하는 기계ㆍ기구ㆍ댐ㆍ전선로ㆍ보안 통신 선로 따위의 공작물에 이르기까지 모든 것이 포함된다.</t>
  </si>
  <si>
    <t>26572</t>
  </si>
  <si>
    <t>전기공조기</t>
  </si>
  <si>
    <t>KS C 9306.</t>
  </si>
  <si>
    <t>26573</t>
  </si>
  <si>
    <t>전기구리판</t>
  </si>
  <si>
    <t>電氣銅板</t>
  </si>
  <si>
    <t>⇨구리판.</t>
  </si>
  <si>
    <t>26574</t>
  </si>
  <si>
    <t>전기난로</t>
  </si>
  <si>
    <t>electric stove, 電氣煖爐</t>
  </si>
  <si>
    <t>① 전열을 이용하는 복사식 난로. ② ＝전기스토브.</t>
  </si>
  <si>
    <t>26575</t>
  </si>
  <si>
    <t>전기난방</t>
  </si>
  <si>
    <t>electric heating, 電氣暖房</t>
  </si>
  <si>
    <t>26576</t>
  </si>
  <si>
    <t>전기난방구</t>
  </si>
  <si>
    <t>電氣煖房具</t>
  </si>
  <si>
    <t>⇨전기난방</t>
  </si>
  <si>
    <t>26577</t>
  </si>
  <si>
    <t>전기납땜</t>
  </si>
  <si>
    <t>electric brazing</t>
  </si>
  <si>
    <t>열원으로 전기를 사용하여 하는 납땜. 저항법과 아크 용접법이 있다.</t>
  </si>
  <si>
    <t>26578</t>
  </si>
  <si>
    <t>전기납땜인두</t>
  </si>
  <si>
    <t>① KS C 9202.  ② 납땜을 사용하여 모재를 용융시켜 결합하는 데 사용하는 구리로 만든 인두.</t>
  </si>
  <si>
    <t>26579</t>
  </si>
  <si>
    <t>경사부재</t>
  </si>
  <si>
    <t>지표면과 경사진 각도로 설치되는 부재(＝).</t>
  </si>
  <si>
    <t>2658</t>
  </si>
  <si>
    <t>전기냉장고</t>
  </si>
  <si>
    <t>electric refrigerator</t>
  </si>
  <si>
    <t>① KS C 9305. ② 전기의 힘으로 냉동 장치를 작동시키는 냉장고</t>
  </si>
  <si>
    <t>26580</t>
  </si>
  <si>
    <t>전기도금</t>
  </si>
  <si>
    <t>electroplating, 電氣鍍金</t>
  </si>
  <si>
    <t>① 전기분해로 석출되는 금속으로 다른 물체의 표면을 피복하여 도금하는 것. ② 산화방지‧내구력 증가‧외관 장식 등이 목적이며 요즘에는 장식 외에 약품에 의한 부식에도 견디고, 크롬(Cr) 도금과 같이 간단하고 마찰에 견디는 성질을 가질 목적으로도 실시함.</t>
  </si>
  <si>
    <t>26581</t>
  </si>
  <si>
    <t>전기로</t>
  </si>
  <si>
    <t>electric furnace, 電氣爐</t>
  </si>
  <si>
    <t>① 전열을 이용하여 금속의 야금‧요업‧화학공업 등에 사용하는 노. ② 종류‧목적에 따라 저항가열(로)‧아크가열(로)‧유도가열(로) 등이 이용.</t>
  </si>
  <si>
    <t>26582</t>
  </si>
  <si>
    <t>전기미터</t>
  </si>
  <si>
    <t>연결되어 있는 회로의 유효 전력을 시간에 따라 적산하여 측정하고 기록하는 전기 계기의 하나. ⇨적산전력계(＝).</t>
  </si>
  <si>
    <t>26583</t>
  </si>
  <si>
    <t>전기방식</t>
  </si>
  <si>
    <t>電氣方式</t>
  </si>
  <si>
    <t>금속에 일정한 전위를 주어서 전기 유출로 인한 부식을 방지하는 일. 선박, 매설 철관, 화학 장치, 보일러 따위에 응용한다.</t>
  </si>
  <si>
    <t>26584</t>
  </si>
  <si>
    <t>전기배선</t>
  </si>
  <si>
    <t>電氣配線</t>
  </si>
  <si>
    <t>전기적 배선의 총칭. 건물 안에 주로 배선하는 옥내배선과 송전선로, 배전선로 등과 같은 전선로의 배선을 하는 옥외배선이 있다.</t>
  </si>
  <si>
    <t>26585</t>
  </si>
  <si>
    <t>전기배선용 심벌</t>
  </si>
  <si>
    <t>① ⇨전기심벌. ② KS C 0301.</t>
  </si>
  <si>
    <t>26586</t>
  </si>
  <si>
    <t>전기분해</t>
  </si>
  <si>
    <t>electrolysis, 電氣分解</t>
  </si>
  <si>
    <t>전해액에 전류를 흘림으로써 전해액 속에 전리해서 존재하는 이온이 ⊕, ⊖의 전극으로 이동하여 가스를 발생하거나 금속을 석출하는 것과 같은 화학반응을 일으키는 현상. 전해라고도 한다.</t>
  </si>
  <si>
    <t>26587</t>
  </si>
  <si>
    <t>전기사업법</t>
  </si>
  <si>
    <t>電氣事業法</t>
  </si>
  <si>
    <t>1990년 1월 13일 법률 제4214호로 제정된 것으로서, 전기사업의 기본법인 동시에 전기의 이용에 수반되는 위험 혹은 장해를 방지하기 위한 보안법.</t>
  </si>
  <si>
    <t>26588</t>
  </si>
  <si>
    <t>전기설비</t>
  </si>
  <si>
    <t>electrical equipment, 電氣設備</t>
  </si>
  <si>
    <t>건축물의 부대설비로서 건물 안에 전등, 전화, 전원 등을 장치하는 설비의 총칭. 단 약전 설비, 통신 설비 등은 분리하여 별칭한다.</t>
  </si>
  <si>
    <t>26589</t>
  </si>
  <si>
    <t>전기설비공사</t>
  </si>
  <si>
    <t>電氣設備工事</t>
  </si>
  <si>
    <t>① 전력(electric power)은 건물 내에서 소비되는 에너지의 주요부분을 차지하고 있음. ② 일반적으로 건축에서 필요한 전력은 상업용 전원 (commercial power supply)에서 얻고 있으나, 정전(power failure)에 대비하여 병원이나 통신용 건축과 같은 특수한 건물에는 비상전원(emergency power generating system)을 설비하고 있는 경우가 많음. ③ 전기설비(electric services, electric installation)로서 옥내에 보통 설비하는 것은 조명(lighting)‧콘센트(receptacle outlet, socket outlet)‧화재경보장치(fire alarm system)‧전기시계설비(electric clock system)‧전화배관설비(telephone conduit system)‧피뢰설비(lightning protection system) 등이 있음.</t>
  </si>
  <si>
    <t>26590</t>
  </si>
  <si>
    <t>전기설비기술기준</t>
  </si>
  <si>
    <t>electrical technical standard, 電氣設備技術基準</t>
  </si>
  <si>
    <t>① 발전‧송전‧변전‧배전 또는 전기 사용을 위해 설치하는 기계기구‧전선로‧보안‧통신선로, 기타의 공작물의 기술기준을 규정한 동력자원부령. ② 전기사업법에 의하여 모든 전기설비를 시설해야 함.</t>
  </si>
  <si>
    <t>26591</t>
  </si>
  <si>
    <t>전기설비도</t>
  </si>
  <si>
    <t>electrical drawing, 電氣設備圖</t>
  </si>
  <si>
    <t>조명, 통신, 발전 등 건물에 사용하는 모든 전기 기기와 배선로 등을 표시한 도면 일체.</t>
  </si>
  <si>
    <t>26592</t>
  </si>
  <si>
    <t>전기시계설비</t>
  </si>
  <si>
    <t>electric clock system, 電氣時計設備</t>
  </si>
  <si>
    <t>전기를 응용한 시계의 설비. 일반적으로 직류전원에 의해 모시계를 한 곳에 설치하고, 여기에서 펄스를 보내어 다수의 자시계를 동시에 운침하는 설비로서 모시계, 자시계 그리고 이들 간의 배관, 배선으로 구성된다.</t>
  </si>
  <si>
    <t>26593</t>
  </si>
  <si>
    <t>전기식 습도계</t>
  </si>
  <si>
    <t>electric hydrometer, 電氣式濕度計</t>
  </si>
  <si>
    <t>① 이것에는 건습구식(乾濕球式)과 노점식(露點式)이 있으며 원리적으로 보통의 습도계와 똑같음. ② 건습구식(乾濕球式)은 측온(測溫) 저항체를 건구용과 습구용으로 나누어 이것을 브리지로 꾸며 넣은 것이다. 습구는 기화열을 빼앗겨 온도가 내려가기 때문에 저항치가 감소하여 불평형으로 되므로 온도를 불평형 전압으로 꺼낼 수 있음. ③ 노점식은 노점온도가 습도와 일정한 관계가 있는 성질을 이용한 것이다. 금속거울을 냉각시키면서 히터로 가열하여 거울면에 항상 이슬이 맺히도록 자동평형기구로 히터 전류를 가감하고 노점온도를 열전대로 측정. ④ 이밖에 염화리튬의 전기저항이 습도에 따라 크게 변화하는 성질을 이용한 것도 있음.</t>
  </si>
  <si>
    <t>26594</t>
  </si>
  <si>
    <t>전기실</t>
  </si>
  <si>
    <t>electric room</t>
  </si>
  <si>
    <t>변압기, 차단기, 배전반 등 전기 설비에 관계하는 기기를 설치하는 방. 대규모 설비의 경우는 각 기기마다 방을 나눌 수 있다.</t>
  </si>
  <si>
    <t>26596</t>
  </si>
  <si>
    <t>전기심벌</t>
  </si>
  <si>
    <t>electric symbols, 電氣－</t>
  </si>
  <si>
    <t>전기회로를 나타낼 때 사용하는 도식기호. 도면상의 전기심벌은 똑같은 의미로 읽힐 수 있도록 하기 위하여 한국산업규격(KS)으로 정하고 있으며, KS로 제정되지 않은 것은 일반적으로 널리 쓰이고 있는 관례에 따른다.</t>
  </si>
  <si>
    <t>기문당37.4%</t>
  </si>
  <si>
    <t>26597</t>
  </si>
  <si>
    <t>전기아크</t>
  </si>
  <si>
    <t>electric arc, 電氣－</t>
  </si>
  <si>
    <t>⇨아크(＝).</t>
  </si>
  <si>
    <t>26598</t>
  </si>
  <si>
    <t>전기양생</t>
  </si>
  <si>
    <t>electric curing, 電氣養生</t>
  </si>
  <si>
    <t>① 100V 또는 300Amp 정도의 전원을 설비하여 콘크리트체내(體內)에 직접 배선한 선에 전기를 통하여 콘크리트의 전기저항에 의하는 발열(發熱)에 의해 콘크리트에 열을 주어 콘크리트의 경화의 촉진 및 보온을 하고자 하는 콘크리트 양생법. ② ＝통전양생(通電養生).</t>
  </si>
  <si>
    <t>26599</t>
  </si>
  <si>
    <t>KS 조도 기준</t>
  </si>
  <si>
    <t>KS recommended levels of illumination</t>
  </si>
  <si>
    <t>KS로 정해진 조도 기준(KS A 3011 참조)</t>
  </si>
  <si>
    <t>266</t>
  </si>
  <si>
    <t>전기용접</t>
  </si>
  <si>
    <t>electric weld, 電氣鎔接</t>
  </si>
  <si>
    <t>① 전기에너지를 열에너지로 바꿔서 금속을 용융접하는 것. ② 열발생법에 의해 저항용접과 전호(電弧;아크) 용접으로 크게 나눔.</t>
  </si>
  <si>
    <t>26600</t>
  </si>
  <si>
    <t>전기용접강관</t>
  </si>
  <si>
    <t>electric welded steel pipe</t>
  </si>
  <si>
    <t>① 전기에너지를 이용하여 용접한 강관. ② ＝전봉관(電棒管).</t>
  </si>
  <si>
    <t>26601</t>
  </si>
  <si>
    <t>전기용접기</t>
  </si>
  <si>
    <t>electric welding machine, 電氣鎔接器</t>
  </si>
  <si>
    <t>전기용접에 사용하는 전문적인 기계의 총칭.</t>
  </si>
  <si>
    <t>26602</t>
  </si>
  <si>
    <t>전기용접철망</t>
  </si>
  <si>
    <t>電氣鎔接鐵網</t>
  </si>
  <si>
    <t>① 강선(鋼線)으로 4각형 망을 만들고 그 교차점에 전기용접을 한 것으로 콘크리트 보강용‧균열방지용 등으로 쓰임. ② 강선 굵기는 3.2～6mm의 것이고, 망형은 50～150mm각 정도임.</t>
  </si>
  <si>
    <t>26603</t>
  </si>
  <si>
    <t>전기장 강도</t>
  </si>
  <si>
    <t>electric field strength</t>
  </si>
  <si>
    <t>26604</t>
  </si>
  <si>
    <t>전기저항</t>
  </si>
  <si>
    <t>electric resistance, 電氣抵抗</t>
  </si>
  <si>
    <t>물체에 전류가 통과하기 어려운 정도를 나타내는 수치.</t>
  </si>
  <si>
    <t>26605</t>
  </si>
  <si>
    <t>전기저항습도계</t>
  </si>
  <si>
    <t>electric resistance hygrometer, 電氣抵抗濕度計</t>
  </si>
  <si>
    <t>① 대기 중의 습도 측정기의 하나. ② 흡습(吸濕)성 물질의 소편(小片)에 전류를 통하여 흡습량에 따른 전기저항을 재서 습도를 측정하는 것.</t>
  </si>
  <si>
    <t>26606</t>
  </si>
  <si>
    <t>전기저항식지하탐사</t>
  </si>
  <si>
    <t>電氣抵抗式地下探査</t>
  </si>
  <si>
    <t>물리지하탐사법의 하나. 지층 및 암석이 그 종류에 따라서 전기저항이 상이하다는 특성을 이용하여 대지의 겉보기비저항을 측정함으로써 지하탐사를 한다.</t>
  </si>
  <si>
    <t>기문당69.8%</t>
  </si>
  <si>
    <t>26607</t>
  </si>
  <si>
    <t>전기저항용접</t>
  </si>
  <si>
    <t>⇨저항용접(＝).</t>
  </si>
  <si>
    <t>26608</t>
  </si>
  <si>
    <t>전기전호용접</t>
  </si>
  <si>
    <t>電氣電弧鎔接</t>
  </si>
  <si>
    <t>⇨아크용접(＝).</t>
  </si>
  <si>
    <t>26609</t>
  </si>
  <si>
    <t>경사장부</t>
  </si>
  <si>
    <t>skew notch, 傾斜－,  傾斜柄</t>
  </si>
  <si>
    <t>경사지게 만든 장부. 한쪽 부재에 경사진 홈을 만들고 다른 부재가 그 홈에 삽입되되록 만든 장부. 경사단형장부맞춤 또는 빗장부와 동일한 의미.</t>
  </si>
  <si>
    <t>2661</t>
  </si>
  <si>
    <t>전기절연도료</t>
  </si>
  <si>
    <t>電氣絶緣塗料</t>
  </si>
  <si>
    <t>① 전기기기의 조립에 있어서 특히 전기절연성이 우수한 도료를 도장 또는 침투시켜 전기절연성을 가지게 하는 경우가 많은데, 이와 같은 목적으로 쓰이는 도료를 전기절연 도료 또는 전기절연니스라 함. ② 전기절연 도료는 그 용도에 따라 여러 가지 종류가 있음.</t>
  </si>
  <si>
    <t>26610</t>
  </si>
  <si>
    <t>전기제도</t>
  </si>
  <si>
    <t>electrical drawing, 電氣製圖</t>
  </si>
  <si>
    <t>①전기제도의 종류‧전기제도는 전기기계‧기구 등에 관한 제도로서 제작도‧구조도‧조립도 등이 있는 것은 기계제도의 경우와 같으나 여기에 더하여 결선도가 있는 것이 다르다. 전기결선도：전기에 관한 기계기구를 심벌로 나타내고, 이들 전기기구 사이의 전기적인 관계를 표시하는 도면. 결선도에는 다음과 같은 것이 있음. 결선도 - 계통도：송전선‧배전선 등의 전기적 계통을 나타내는 도면. - 옥내배선도：기계나 기구의 접속이나 전기회로 결선을 나타내는 도면. ② 전기제도상의 주의 1) 전기제도는 회로의 결선이나 기계기구의 접속상태를 나타내면 되는 것이므로 기계제도와 같이 축척 등의 까다로운 제약은 받지 않아도 된다. 2) 배선도에 쓰이는 전기 심벌은 누가 보더라도 똑같은 의미를 나타내는 것이어야 하므로 한국산업규격(KS)에 따름. 3) 만일 전기심벌 중 KS에 없는 사항이 있을 때에는 일반적으로 널리 이용되고 있는 것을 사용.</t>
  </si>
  <si>
    <t>26611</t>
  </si>
  <si>
    <t>전기종</t>
  </si>
  <si>
    <t>electric bell, 電氣鐘</t>
  </si>
  <si>
    <t>간단한 알림을 비롯하여 복잡한 표시장치에 이르기까지의 신호설비.</t>
  </si>
  <si>
    <t>26612</t>
  </si>
  <si>
    <t>전기주임기술자</t>
  </si>
  <si>
    <t>電氣主任技術者</t>
  </si>
  <si>
    <t>전기사업의 사용에 제공하는 전기공작물이나 자가용 전기공작물의 공사, 유지 및 운용에 관한 보안의 감독을 시키기 위해 선임된 대통령령으로 정한 일정한 자격을 가진 기술자.</t>
  </si>
  <si>
    <t>26613</t>
  </si>
  <si>
    <t>전기해머</t>
  </si>
  <si>
    <t>electric hammer, 電氣－</t>
  </si>
  <si>
    <t>말뚝박기 기초 공사용의 강제 말뚝박기 기계(해머).</t>
  </si>
  <si>
    <t>26615</t>
  </si>
  <si>
    <t>전깔기</t>
  </si>
  <si>
    <t>塼－</t>
  </si>
  <si>
    <t>바닥‧땅 따위에 벽돌을 나란히 까는 일.</t>
  </si>
  <si>
    <t>26616</t>
  </si>
  <si>
    <t>전나무</t>
  </si>
  <si>
    <t>fir, 樅木, 杉松</t>
  </si>
  <si>
    <t>① 소나무과의 상록침엽교목. ② 가볍고 곧으며 만곡이 큼. ③ 수장재‧창호재로 씀. ④ 학명：adies holophyll.</t>
  </si>
  <si>
    <t>26617</t>
  </si>
  <si>
    <t>전단</t>
  </si>
  <si>
    <t>shear, 剪斷</t>
  </si>
  <si>
    <t>서로 평행하지만 반대방향인 힘에 의해 부재를 절단하려는 작용</t>
  </si>
  <si>
    <t>26618</t>
  </si>
  <si>
    <t>전단 가장자리</t>
  </si>
  <si>
    <t>① 강재에서 전단형의 절단으로 절단된 강재의 가장자리② 볼트 중심에서 하중 방향으로 강재의 단부까지의 거리③ (=)전단연</t>
  </si>
  <si>
    <t>26619</t>
  </si>
  <si>
    <t>경사재</t>
  </si>
  <si>
    <t>diagonal member, 傾斜材</t>
  </si>
  <si>
    <t>수평면이나 수직면에 대하여 경사지게 구성된 부재. ＝사재(斜材)＝빗재.</t>
  </si>
  <si>
    <t>2662</t>
  </si>
  <si>
    <t>전단 강도</t>
  </si>
  <si>
    <t>shear strength</t>
  </si>
  <si>
    <t>재료가 전단 파괴할 때의 최대 전단 웅력도</t>
  </si>
  <si>
    <t>26620</t>
  </si>
  <si>
    <t>전단 강성</t>
  </si>
  <si>
    <t>shear stiffness; shear rigidity</t>
  </si>
  <si>
    <t>① 전단력에 대해 부재의 변형에 저항하는 능력.② 부재의 단위 길이당 변형에 필요한 전단력(단위면적당)으로 나타냄.</t>
  </si>
  <si>
    <t>26621</t>
  </si>
  <si>
    <t>전단 강성 저하율</t>
  </si>
  <si>
    <t>콘크리트 구조물에서 횡력에 대한 설계시, 구조물의 조기 균열등을 미리 적용하여 탄성 전단 강성을 저하시킬 때의 저하율.</t>
  </si>
  <si>
    <t>26622</t>
  </si>
  <si>
    <t>전단 균열</t>
  </si>
  <si>
    <t>shear crack; diagonal tension crack</t>
  </si>
  <si>
    <t>전단력에 의해 콘크리트 부재에 발생하는 균열로, 주로 부재축에 경사 방향으로 발생함.</t>
  </si>
  <si>
    <t>26623</t>
  </si>
  <si>
    <t>전단 미끄럼 파괴</t>
  </si>
  <si>
    <t>부재의 파괴면이 전단력 방향에 평행하게 발생하는 현상.</t>
  </si>
  <si>
    <t>26625</t>
  </si>
  <si>
    <t>전단 변형</t>
  </si>
  <si>
    <t>shear deformation</t>
  </si>
  <si>
    <t>① 전단력에 의한 변형. ② 그림과 같이 물체 AB'C'D에 전단응력이 작용하여 AB' C'D로 변형할 때 전단변형＝BB'/AB＝CC'/CD＝tan, 즉 전단변형은 변형각을 라디안으로 나타낸 것이 됨.</t>
  </si>
  <si>
    <t>26626</t>
  </si>
  <si>
    <t>전단 변형 에너지설</t>
  </si>
  <si>
    <t>shear strain energy theory</t>
  </si>
  <si>
    <t>부재에 발생하는 전단력에 의해 변형 에너지가 특정값에 도달했을 때 항복 또는 파괴가 발생하는 것으로 규정하는 이론.</t>
  </si>
  <si>
    <t>26627</t>
  </si>
  <si>
    <t>전단 변형(도)</t>
  </si>
  <si>
    <t>shear strain</t>
  </si>
  <si>
    <t>전단력에 의한 변형도.</t>
  </si>
  <si>
    <t>26628</t>
  </si>
  <si>
    <t>전단 보강</t>
  </si>
  <si>
    <t>shear reinforcement; web reinforcement</t>
  </si>
  <si>
    <t>전단력에 대한 보강.</t>
  </si>
  <si>
    <t>26629</t>
  </si>
  <si>
    <t>경사절</t>
  </si>
  <si>
    <t>bevelled closer, 傾斜折</t>
  </si>
  <si>
    <t>벽돌의 넓은 면을 경사지게 그 길이의 방향으로 절단한 토막벽돌.</t>
  </si>
  <si>
    <t>2663</t>
  </si>
  <si>
    <t>전단 보강근</t>
  </si>
  <si>
    <t>①철근콘크리트 보에서 전단응력이 콘크리트의 허용전단응력을 초과할 때 재축방향과 연직 또는 경사지게 배근하여 전단력을 저항할 수 있도록 보강한 철근. ② 전단보강방법에는 (i) 인장철근이 필요 없는 위치에서 주근을 절곡하여 쓰는 것. (ii) 스터럽(stirrup) 철근을 쓰는 법(수직스터럽 또는 경사스터럽) 등의 형태가 있음.</t>
  </si>
  <si>
    <t>26630</t>
  </si>
  <si>
    <t>전단 보강근비</t>
  </si>
  <si>
    <t>web reinforcement ratio; shear reinforcement ratio</t>
  </si>
  <si>
    <t>전단력에 저항하는 콘크리트 단면적에 대한 전단 보강근 단면적의 비.</t>
  </si>
  <si>
    <t>26631</t>
  </si>
  <si>
    <t>전단 부착 파괴</t>
  </si>
  <si>
    <t>Shear tension failure; shear splitting failure</t>
  </si>
  <si>
    <t>① 철골철근콘크리트 부재에서 철근과 콘크리트의 부착 응력에 의한 수평 전단력으로 인해 내부 철골 플랜지 부분에서 발생하는 부착 파괴. ② 철근콘크리트 부재에서 전단 균열과 이어지며 주근을 따라 발생하는 부착 파괴.</t>
  </si>
  <si>
    <t>26632</t>
  </si>
  <si>
    <t>전단 스팬</t>
  </si>
  <si>
    <t>shear span</t>
  </si>
  <si>
    <t>① 부재에서 휨모멘트를 수반하면서 전단력이 0이 아닌 일정한 구간의 길이. ② 전단 경간(=)</t>
  </si>
  <si>
    <t>26633</t>
  </si>
  <si>
    <t>전단 스팬비</t>
  </si>
  <si>
    <t>shear span to depth ratio</t>
  </si>
  <si>
    <t>① 부재 단면의 깊이(춤)에 대한 전단 스팬(경간)의 비. ② 전단 경간비(=)</t>
  </si>
  <si>
    <t>26634</t>
  </si>
  <si>
    <t>전단 응력</t>
  </si>
  <si>
    <t>① 전단력에 의해 생기는 응력. ② 재료의 단면에 접하여 평행으로 작용하는 힘. 따라서 접선응력(接線應力) 또는 접촉응력(接觸應力)이라고도 함. ③(전단응력＝전단력/단면적)에 의해 구할 수 있음.</t>
  </si>
  <si>
    <t>26635</t>
  </si>
  <si>
    <t>전단 응력도</t>
  </si>
  <si>
    <t>shear stress</t>
  </si>
  <si>
    <t>① 단면에서의 단위면적당 전단력. ② 전단력을, 전단면의 면적을, 전단응력을, 가 전단면상에 등분포 된다고 가정하면 의 관계가 있음.</t>
  </si>
  <si>
    <t>26636</t>
  </si>
  <si>
    <t>전단 종국 강도</t>
  </si>
  <si>
    <t>ultimate strength in shear</t>
  </si>
  <si>
    <t>구조물이 전단 파괴될 때의 강도.</t>
  </si>
  <si>
    <t>26638</t>
  </si>
  <si>
    <t>전단 중심</t>
  </si>
  <si>
    <t>shear center</t>
  </si>
  <si>
    <t>부재에 외력이 작용할 때 임의 단면에 작용하는 전단합력이 비틀림 모멘트는 유발시키지 않으면서 단순 휨모멘트만 발생 되도록 하는 하중의 작용점을 의미.</t>
  </si>
  <si>
    <t>26639</t>
  </si>
  <si>
    <t>전단 진동</t>
  </si>
  <si>
    <t>shearing vibration</t>
  </si>
  <si>
    <t>전단 변형이 지배적이며, 굽힘 변형이 무시될 수 있는 진동.</t>
  </si>
  <si>
    <t>26640</t>
  </si>
  <si>
    <t>전단 탄성 계수</t>
  </si>
  <si>
    <t>modulus of rigidity; shear modulus</t>
  </si>
  <si>
    <t>전단응력과 전단 변형도의 비료 정의되는 재료의 특성. 영 계수를 E, 포아송비를 v로 표현할때, 전단 탄성 계수는 G={ E }/{ 2(1+v) } 로 나타낸다.</t>
  </si>
  <si>
    <t>26641</t>
  </si>
  <si>
    <t>전단 파괴</t>
  </si>
  <si>
    <t>shear failure</t>
  </si>
  <si>
    <t>부재의 전단 변형이 급속히 증대하는 파괴.</t>
  </si>
  <si>
    <t>26643</t>
  </si>
  <si>
    <t>전단 파면</t>
  </si>
  <si>
    <t>shear fracture surface</t>
  </si>
  <si>
    <t>금속이 연성 파괴를 일으켰을 때의 파괴면. 쥐색의 섬유상을 띤다</t>
  </si>
  <si>
    <t>26644</t>
  </si>
  <si>
    <t>전단 패널</t>
  </si>
  <si>
    <t>shear panel</t>
  </si>
  <si>
    <t>일반적으로는 주로 전단응력을 부담하는 패널 형상의 부재를 일컫는다.</t>
  </si>
  <si>
    <t>26645</t>
  </si>
  <si>
    <t>전단강도</t>
  </si>
  <si>
    <t>shearing strength, shear strength, 剪斷强度</t>
  </si>
  <si>
    <t>① 전단력에 대한 저항강도. ② 재료에 가할 수 있는 최대의 전단력을 원래의 단면적으로 나눈 값.</t>
  </si>
  <si>
    <t>26646</t>
  </si>
  <si>
    <t>전단력</t>
  </si>
  <si>
    <t>shear force, shearing force, 剪斷力</t>
  </si>
  <si>
    <t>부재응력의 3종류(축방향력‧전단력‧휨모멘트)의 하나로서 부재의 그 축과 수직인 방향으로 자르려는 힘을 말한다.</t>
  </si>
  <si>
    <t>26647</t>
  </si>
  <si>
    <t>전단력 계수</t>
  </si>
  <si>
    <t>shear coefficient</t>
  </si>
  <si>
    <t>⇨층전단력 계수(＝).</t>
  </si>
  <si>
    <t>26648</t>
  </si>
  <si>
    <t>전단력 분포 계수</t>
  </si>
  <si>
    <t>Coefficient of shear distribution</t>
  </si>
  <si>
    <t>건축물의 각 층에 있어서 단위의 수평 층간변위를 주는데 필요한 각 내수평력 요소의 전단력을 적당한 기준값에 대한 비로써 나타내는 계수.</t>
  </si>
  <si>
    <t>26649</t>
  </si>
  <si>
    <t>경사창</t>
  </si>
  <si>
    <t>top side lighting, 傾斜窓</t>
  </si>
  <si>
    <t>① 지붕의 경사도에 맞추어 설치된 창 혹은 지붕 위에 경사지게 만든 창 . ② 자연 채광율을 높이기 위해 톱날 혹은 솟을 지붕의 형식으로 설치되며, 공장이나 미술관 등에 주로 사용된다</t>
  </si>
  <si>
    <t>2665</t>
  </si>
  <si>
    <t>전단력도</t>
  </si>
  <si>
    <t>shearing force diagram, 剪斷力圖</t>
  </si>
  <si>
    <t>① 외력을 받는 재(보)의 각 점에 생기는 전단력의 크기를 표시한 선도. ② 단면력(선도)의 3종류 중 전단력에 대한 선도.</t>
  </si>
  <si>
    <t>26650</t>
  </si>
  <si>
    <t>전단류</t>
  </si>
  <si>
    <t>shear flow</t>
  </si>
  <si>
    <t>①면에 평행인 방향으로 작용하는 힘을 전단응력(shear stress)이라 하고, 면에 수직인 방향으로 작용하는 힘을 압력 또는 장력(tension)이라 한다. 고체에 전단응력이 작용하면 전단변형(직육면체의 부피가 변하지 않고서 평행 6면체가 되는 변형)이 생기지만 액체는 전단응력에 저항할 수가 없어서 전단변형이 계속된다. 이 전단응력에 의해서 생기는 흐름을 말한다. ② 얇은 판(박판) 구조물이 비틀림을 받았을 때는 그 단면 내에 판 두께 중심선에 따르는 전단응력 τ가 발생하고 이 때 판 두께 중심선 방향의 단위 길이당의 전단력으로 정의한다. 전단흐름</t>
  </si>
  <si>
    <t>26651</t>
  </si>
  <si>
    <t>전단리벳</t>
  </si>
  <si>
    <t>전단력을 받는 리벳.</t>
  </si>
  <si>
    <t>26652</t>
  </si>
  <si>
    <t>전단면①</t>
  </si>
  <si>
    <t>shear plane, 剪斷面</t>
  </si>
  <si>
    <t>전단(shear)을 일으키는 면.</t>
  </si>
  <si>
    <t>26653</t>
  </si>
  <si>
    <t>전단면②</t>
  </si>
  <si>
    <t>full section, 全斷面</t>
  </si>
  <si>
    <t>부재 단면의 전체</t>
  </si>
  <si>
    <t>26654</t>
  </si>
  <si>
    <t>전단면적</t>
  </si>
  <si>
    <t>gross area, 全斷面積</t>
  </si>
  <si>
    <t>인장재(引張材)에서 리벳 및 볼트구멍을 빼지 않는 총단면적.</t>
  </si>
  <si>
    <t>26655</t>
  </si>
  <si>
    <t>전단방정식</t>
  </si>
  <si>
    <t>shear equation, 剪斷方程式</t>
  </si>
  <si>
    <t>부정라멘을 변형감각법으로 풀 경우 미지수로 선택된 독립부재각에 대응하여 유도되는 힘의 균형식.</t>
  </si>
  <si>
    <t>26656</t>
  </si>
  <si>
    <t>전단변형</t>
  </si>
  <si>
    <t>shearing strain, 剪斷變形</t>
  </si>
  <si>
    <t>전단력에 의한 변형.</t>
  </si>
  <si>
    <t>26657</t>
  </si>
  <si>
    <t>전단변형도</t>
  </si>
  <si>
    <t>shearing strain intensity, 剪斷變形度</t>
  </si>
  <si>
    <t>26658</t>
  </si>
  <si>
    <t>전단변형률</t>
  </si>
  <si>
    <t>shearing strain ratio, 剪斷變形率</t>
  </si>
  <si>
    <t>전단력에 의한 변형률.</t>
  </si>
  <si>
    <t>26659</t>
  </si>
  <si>
    <t>경사챌판</t>
  </si>
  <si>
    <t>raking riser, 傾斜－</t>
  </si>
  <si>
    <t>계단에 존재하는 기울어진 챌판.</t>
  </si>
  <si>
    <t>2666</t>
  </si>
  <si>
    <t>전단보강철근</t>
  </si>
  <si>
    <t>shear reinforcement bar, 剪斷補强鐵筋</t>
  </si>
  <si>
    <t>26660</t>
  </si>
  <si>
    <t>전단시험</t>
  </si>
  <si>
    <t>shear test, 剪斷試驗</t>
  </si>
  <si>
    <t>전단강도를 측정하는 시험.</t>
  </si>
  <si>
    <t>26661</t>
  </si>
  <si>
    <t>전단연</t>
  </si>
  <si>
    <t>sheared edge, 剪斷緣</t>
  </si>
  <si>
    <t>강재의 연선이 전단에 의해 절단되었거나 가스로 절단된 것.</t>
  </si>
  <si>
    <t>26662</t>
  </si>
  <si>
    <t>전단응력</t>
  </si>
  <si>
    <t>shearing stress, 剪斷應力</t>
  </si>
  <si>
    <t>① 전단력에 의해 생기는 응력. ② 재료의 단면에 접하여 평행으로 작용하는 힘. ③ (전단응력＝전단력/단면적)에 의해 구할 수 있다.</t>
  </si>
  <si>
    <t>26663</t>
  </si>
  <si>
    <t>전단응력도</t>
  </si>
  <si>
    <t>shearing stress, 剪斷應力度</t>
  </si>
  <si>
    <t>① 단면에서의 단위면적당 전단력. ② 부재의 형상에 따라 그 분포가 변하기 때문에 형상 계수 κ를 곱해서 그 단면의 최대 응력값을 구하고 있다 (τ＝κQ/A). Q/A를 평균 전단 응력도라고도 한다.</t>
  </si>
  <si>
    <t>26664</t>
  </si>
  <si>
    <t>전단재</t>
  </si>
  <si>
    <t>shearing member, 剪斷材</t>
  </si>
  <si>
    <t>전단력에 저항하는 부재.</t>
  </si>
  <si>
    <t>26665</t>
  </si>
  <si>
    <t>전단저항</t>
  </si>
  <si>
    <t>shearing resistance, 剪斷抵抗</t>
  </si>
  <si>
    <t>전단응력이 일어날 때 이 응력의 크기에 따라 저항하려는 힘. 혹은 전단력에 대한 저항력.</t>
  </si>
  <si>
    <t>26666</t>
  </si>
  <si>
    <t>전단접합</t>
  </si>
  <si>
    <t>shear connection, 剪斷接合</t>
  </si>
  <si>
    <t>보의 접합에서 그 단부가 단순지지일 때 전단력만을 전달하는 접합. 1면전단과 2면전단이 있다.</t>
  </si>
  <si>
    <t>26667</t>
  </si>
  <si>
    <t>전단중심</t>
  </si>
  <si>
    <t>shear center, 剪斷中心</t>
  </si>
  <si>
    <t>보의 임의 단면에 작용하는 전단합력이 보 내에 비틀림 없는 단순휨을 일으키는 특정점.</t>
  </si>
  <si>
    <t>26668</t>
  </si>
  <si>
    <t>전단진동</t>
  </si>
  <si>
    <t>shearing vibration, 剪斷振動</t>
  </si>
  <si>
    <t>전단변형을 일으키는 진동.</t>
  </si>
  <si>
    <t>26669</t>
  </si>
  <si>
    <t>경사코벨</t>
  </si>
  <si>
    <t>skew corbel, 傾斜－</t>
  </si>
  <si>
    <t>관석(冠石, coping), 처마홈통 또는 벽 코니스(wall cornices)용의 홍예 받침대(abutment)를 형성하는 박공의 저부(bottom)에 설치한 돌.</t>
  </si>
  <si>
    <t>2667</t>
  </si>
  <si>
    <t>전단철근</t>
  </si>
  <si>
    <t>shearing bar, 剪斷鐵筋</t>
  </si>
  <si>
    <t>콘크리트의 전단력 보강용으로 사용하는 것으로 늑근, 절곡근을 말한다.</t>
  </si>
  <si>
    <t>26670</t>
  </si>
  <si>
    <t>전단탄성계수</t>
  </si>
  <si>
    <t>modulus of rigidity, shear modulus, 剪斷彈性係數</t>
  </si>
  <si>
    <t>① 재의 전단응력(도)과 전단변형(도)과의 비. ② 전단응력과 전단변형과의 관계를 표시하는 탄성계수로 표시. ③ 전단응력도 표시가 존재할 때의 변형도로 표시된다. 이것은 단위전단변형도를 일으키는데 필요한 전단응력도. ④ 강재에서는 8.1×105kg/cm². ⑤ ⇨강성률.</t>
  </si>
  <si>
    <t>26671</t>
  </si>
  <si>
    <t>전단파</t>
  </si>
  <si>
    <t>distortional wave; shear wave</t>
  </si>
  <si>
    <t>탄성체가 전단 변형해서 전해지는 파. 진동원으로부터 파동진행 방향과 직각 방향으로 진동하는 파로 SH파, SV파 두가지가 있음. (=비틀림파, S 파, 횡파)</t>
  </si>
  <si>
    <t>26672</t>
  </si>
  <si>
    <t>전단파 속도</t>
  </si>
  <si>
    <t>shear wave velocity</t>
  </si>
  <si>
    <t>탄성체 내에서 전단파가 퍼져나가는 속도. 전단 탄성계수를 G, 밀도를 ρ로 했을 때 전단파 속도는 (G/ρ)^0.5로 계산됨</t>
  </si>
  <si>
    <t>26673</t>
  </si>
  <si>
    <t>전단파괴</t>
  </si>
  <si>
    <t>breaking of shear, 剪斷破壞</t>
  </si>
  <si>
    <t>부재에 작용하는 외력으로 인한 내부의 전단응력이 전단강도를 초과하여 부재가 절단되어 파괴되는 현상.</t>
  </si>
  <si>
    <t>26674</t>
  </si>
  <si>
    <t>전단파면</t>
  </si>
  <si>
    <t>연성재료에 전단 또는 비틀림 하중이 작용하여, 최대 전단응력이 발생한 방향과 일치한 방향으로 파괴된 면 ⇨연성파괴.</t>
  </si>
  <si>
    <t>26675</t>
  </si>
  <si>
    <t>전단판</t>
  </si>
  <si>
    <t>목구조에서의 부재접합철물로, 전단력에 저항하기 위한 오목하기 새긴 지벨의 일종.</t>
  </si>
  <si>
    <t>26676</t>
  </si>
  <si>
    <t>전달 경계</t>
  </si>
  <si>
    <t>transmitting boundary</t>
  </si>
  <si>
    <t>무한한 확산을 갖는 지층을 근사적으로 표현하기 위해 지반에 연직방향으로 가상의 경계를 설정하여 유한한 범위에서 진동수의 함수로 표현 할 수 있도록하는 경계.</t>
  </si>
  <si>
    <t>26677</t>
  </si>
  <si>
    <t>전달 매트릭스법</t>
  </si>
  <si>
    <t>transfer matrix method</t>
  </si>
  <si>
    <t>구조해석법의 하나로, 구조요소 전체를 몇가지 요소로 분해하여 응력이나 변형의 벡터와 강성 행렬, 절점간 전달행렬 등의 행렬 곱셈법을 통하여 전체 구조요소를 해석하는 방법으로 해석차수의 저하, 연산 시간 감소등의 이점이 있다.</t>
  </si>
  <si>
    <t>26678</t>
  </si>
  <si>
    <t>전달 함수</t>
  </si>
  <si>
    <t>transfer function</t>
  </si>
  <si>
    <t>선형 특성을 갖는 대상에서 최초의 값과 그 다음값의 관계를 나타내는 함수.</t>
  </si>
  <si>
    <t>26679</t>
  </si>
  <si>
    <t>경사투영도</t>
  </si>
  <si>
    <t>oblique drawing, 傾斜投影圖</t>
  </si>
  <si>
    <t>화면에 일정한 경사 각도로  입체를 비추어 그 형상을 평면상에 그리는 도법.</t>
  </si>
  <si>
    <t>2668</t>
  </si>
  <si>
    <t>전달률</t>
  </si>
  <si>
    <t>carry-over factor, 傳達率</t>
  </si>
  <si>
    <t>부재의 한 끝에 준 모멘트에 대한 전달모멘트의 비율.</t>
  </si>
  <si>
    <t>26680</t>
  </si>
  <si>
    <t>전달모멘트</t>
  </si>
  <si>
    <t>carry-over moment, 傳達moment</t>
  </si>
  <si>
    <t>부재의 한 끝에 모멘트를 작용시켰을 때 다른 끝에 유발되는 휨모멘트</t>
  </si>
  <si>
    <t>26681</t>
  </si>
  <si>
    <t>전도</t>
  </si>
  <si>
    <t>conduction, 傳導</t>
  </si>
  <si>
    <t>① 열‧전기 등이 물체를 통해 이동하는 현상. ② ⇨열전도.</t>
  </si>
  <si>
    <t>26684</t>
  </si>
  <si>
    <t>전도 바닥</t>
  </si>
  <si>
    <t>conductive floor</t>
  </si>
  <si>
    <t>도전 바닥과 같은 말.</t>
  </si>
  <si>
    <t>26686</t>
  </si>
  <si>
    <t>전도금</t>
  </si>
  <si>
    <t>advance pay, 前渡金</t>
  </si>
  <si>
    <t>도급계약이 체결된 후 공사착수 전에 건축주가 시공자에게 계약금액의 일부를 선불하는 것. 선급금과 같은 말이다.</t>
  </si>
  <si>
    <t>26687</t>
  </si>
  <si>
    <t>전도모멘트</t>
  </si>
  <si>
    <t>overturning moment, 轉倒－</t>
  </si>
  <si>
    <t>구조물을 전도시키는 작용을 하는 모멘트.</t>
  </si>
  <si>
    <t>26688</t>
  </si>
  <si>
    <t>전돌</t>
  </si>
  <si>
    <t>塼石</t>
  </si>
  <si>
    <t>흙으로 구워 만든 검은 벽돌로서 검정벽돌이라고도 한다.</t>
  </si>
  <si>
    <t>26689</t>
  </si>
  <si>
    <t>경사파</t>
  </si>
  <si>
    <t>oblique wave</t>
  </si>
  <si>
    <t>직육면체 실내의 모든 내표면 반사에 의해 생기는 3차원적인 고유 모드. 경사 파동이라고도 한다. →축파, 접선파.</t>
  </si>
  <si>
    <t>2669</t>
  </si>
  <si>
    <t>전동 댐퍼</t>
  </si>
  <si>
    <t>electric damper; motorized damper</t>
  </si>
  <si>
    <t>공기 조화 및 환기 설비 따위의 공기 조화기나 덕트계에 설치되는 풍량 제어용 조절판. 조절기 따위로부터의 제어 신호 전류에 의해 전동 모터를 구동하여 개폐 따위의 조작 기능을 갖는 통풍 조절판이다.</t>
  </si>
  <si>
    <t>26690</t>
  </si>
  <si>
    <t>전동 밸브</t>
  </si>
  <si>
    <t>motorized valve; motor operated valve</t>
  </si>
  <si>
    <t>전동기와 밸브 본체가 조합되어 일체가 되고, 밸브의 개폐 또는 유량 조정을 전동기로 조작하는 밸브.</t>
  </si>
  <si>
    <t>26691</t>
  </si>
  <si>
    <t>전동기</t>
  </si>
  <si>
    <t>electric motor</t>
  </si>
  <si>
    <t>전기 에너지로부터 회전력을 얻는 기계. 회전자의 코일에 흐르는 전류와 고정자의 자기장 사이에 작용하는 힘에 의하여 회전력이 발생하며, 교류식과 직류식이 있다.</t>
  </si>
  <si>
    <t>26692</t>
  </si>
  <si>
    <t>전동기와</t>
  </si>
  <si>
    <t>본 기와이음의 골에 사용하는 특수 기와. 오목면 양쪽에 깃이 붙은 것임.</t>
  </si>
  <si>
    <t>26693</t>
  </si>
  <si>
    <t>전동기의 시동 방식</t>
  </si>
  <si>
    <t>전동기 시동을 걸 때 바람직한 속도， 토크 를 얻기 위해 필요한 인하 전압， 시동 전류 를 주는 시동 방식 을 일컴는다. →스타 텔 타 시동， 리액터 시동.</t>
  </si>
  <si>
    <t>26694</t>
  </si>
  <si>
    <t>전동박청기</t>
  </si>
  <si>
    <t>電動剝錆機</t>
  </si>
  <si>
    <t>칠공사용 녹떨기기계.</t>
  </si>
  <si>
    <t>26695</t>
  </si>
  <si>
    <t>전동지우개</t>
  </si>
  <si>
    <t>electric eraser</t>
  </si>
  <si>
    <t>전동 모터를 이용하여 지우개 고무를 작동하여 사용하는 지우개.</t>
  </si>
  <si>
    <t>26696</t>
  </si>
  <si>
    <t>전두리갑석</t>
  </si>
  <si>
    <t>-甲石</t>
  </si>
  <si>
    <t>기단‧지대 따위의 갓둘레에 둘러댄 돌.</t>
  </si>
  <si>
    <t>26697</t>
  </si>
  <si>
    <t>전둘레용접</t>
  </si>
  <si>
    <t>full-circled welding, 全周鎔接</t>
  </si>
  <si>
    <t>원형 모재의 전둘레(全周)에 걸쳐서 하는 용접방법.</t>
  </si>
  <si>
    <t>26698</t>
  </si>
  <si>
    <t>전등</t>
  </si>
  <si>
    <t>電燈</t>
  </si>
  <si>
    <t>전력을 빛으로 변화시키는 기구. 전기등과 같은 말.</t>
  </si>
  <si>
    <t>26699</t>
  </si>
  <si>
    <t>KTB 공법</t>
  </si>
  <si>
    <t>KTB system</t>
  </si>
  <si>
    <t>프리스트레스드 콘크리트에서 긴장재를 고정시키는 정착 공법의 일종으로 나사가 가공된 앵커 헤드와 링 너트로 구성된 정착구에 PC강 꼬임선을 한줄씩 쐐기 또는 압착 그립에 의해 정착하는 공법이다.</t>
  </si>
  <si>
    <t>267</t>
  </si>
  <si>
    <t>경사편</t>
  </si>
  <si>
    <t>skew back</t>
  </si>
  <si>
    <t>①조적조의 아치를 구성하는 경사면을 갖는 부재 ② 경사 버팀대 혹은 경사 부재를 받기 위해 설치된 경사면을 갖는 부재</t>
  </si>
  <si>
    <t>2670</t>
  </si>
  <si>
    <t>전등 부하</t>
  </si>
  <si>
    <t>lighting load</t>
  </si>
  <si>
    <t>전력 소비 부하의 대부분이 조명용인 부하군. 단상 110V배선인 경우는 보통 콘센트 부하도 이에 합산한다.</t>
  </si>
  <si>
    <t>26700</t>
  </si>
  <si>
    <t>전등갓</t>
  </si>
  <si>
    <t>반사투과 겸용 재료로 광원 일부를 에워싸는 전기기구.</t>
  </si>
  <si>
    <t>26701</t>
  </si>
  <si>
    <t>전등배선</t>
  </si>
  <si>
    <t>電燈配線</t>
  </si>
  <si>
    <t>전등을 켜기 위하여 교류 100V를 배선하는 것. 대개 1.6mm선을 사용하여 소켓‧리셉터클 등에 배선.</t>
  </si>
  <si>
    <t>26702</t>
  </si>
  <si>
    <t>전등심벌</t>
  </si>
  <si>
    <t>KS에 규정된 옥내배선용의 것을 소개함.</t>
  </si>
  <si>
    <t>26703</t>
  </si>
  <si>
    <t>전등의 능률</t>
  </si>
  <si>
    <t>⇨전등의 효율(＝).</t>
  </si>
  <si>
    <t>26704</t>
  </si>
  <si>
    <t>전등의 효율</t>
  </si>
  <si>
    <t>電燈－效率</t>
  </si>
  <si>
    <t>①전등은 전력을 빛으로 변환시키는 기구. 빛은 에너지이나 우리가 사용한 빛은 생리효과이므로, 전등의 능률을 다른 전기기계와 같이 몇 (%)라고 나타낼 수는 없으므로 전등의 능률은 입력 1[W]에 대한 광속 [1m]으로 표시. 100[V] 20[W]의 진공 전구의 능률은 약 8[1m/W]이다. ② ＝전등의 능률.</t>
  </si>
  <si>
    <t>26705</t>
  </si>
  <si>
    <t>전력</t>
  </si>
  <si>
    <t>electric power, 電力</t>
  </si>
  <si>
    <t>전기기계‧기구 등에 전류를 통할 때 1초 동안에 전달되는 일률을 말하며, 단위는 와트(Watt, W)를 사용. 즉[Ω]인 저항체에(V) 를 가하여 [A]의 전류가 흐르면 소비되는 전력 와트[Watt]가 된다.</t>
  </si>
  <si>
    <t>26706</t>
  </si>
  <si>
    <t>전력 배선</t>
  </si>
  <si>
    <t>power wiring</t>
  </si>
  <si>
    <t>어떤 지점에서 다른 지점으로 에너지(전력)를 전하기 위한 전기 배선.</t>
  </si>
  <si>
    <t>26707</t>
  </si>
  <si>
    <t>전력 증폭기</t>
  </si>
  <si>
    <t>power amplifier</t>
  </si>
  <si>
    <t>증폭기의 일종으로, 부하에 전력을 공급하는 것을 목적으로 한 것을 말하며, 보통 증폭 회로의 최종단에 두므로 종단 증폭기라 하기도 한다. 취급 주파수에 따라서 저주파 전력 증폭기와 고주파 전력 증폭기로 나뉜다. 전력 증폭기는 일그러짐이 적고, 효율적으로 전력을 부하에 공급할 수 있는 것이 중요하다. 이 때문에 트랜지스터 증폭기에서는 전력용 트랜지스터(파워 트랜지스터)가 사용된다.</t>
  </si>
  <si>
    <t>26709</t>
  </si>
  <si>
    <t>경사형 푸팅</t>
  </si>
  <si>
    <t>sloped footing, 傾斜形－</t>
  </si>
  <si>
    <t>상부 또는 측면이 기울어져 경사진 푸팅.</t>
  </si>
  <si>
    <t>기문당59.1%</t>
  </si>
  <si>
    <t>2671</t>
  </si>
  <si>
    <t>전력계</t>
  </si>
  <si>
    <t>wattmeter</t>
  </si>
  <si>
    <t>전력의 크기를 계측하는 기기.</t>
  </si>
  <si>
    <t>26710</t>
  </si>
  <si>
    <t>전력량</t>
  </si>
  <si>
    <t>electric energy, 電力量</t>
  </si>
  <si>
    <t>① 전기가 하는 일의 양. “전력×시간”으로 표시. ② Wh 또는 kWh로 표시. ③ 1kW의 전력이 1시간에 하는 일의 양을 1kWh라 함. ④ 적산전력계로 측정. ※ 1HP(마력)＝746W≒3/4kw.1kWh＝103Wh＝3.6×106Joule.</t>
  </si>
  <si>
    <t>26711</t>
  </si>
  <si>
    <t>전력량계</t>
  </si>
  <si>
    <t>적산전력계와 같은 말.</t>
  </si>
  <si>
    <t>26712</t>
  </si>
  <si>
    <t>전력케이블</t>
  </si>
  <si>
    <t>power cable, 電力－</t>
  </si>
  <si>
    <t>송‧배전반에 사용하는 전력수송용 또는 전력공급용 케이블. 보통 구내 배전선의 지중선에는 폴리에틸렌 절연 비닐쉬즈케이블과 가교폴리에틸렌 케이블을, 저압옥내 배선용으로는 600V 비닐절연 비닐쉬즈 케이블을 많이 사용.</t>
  </si>
  <si>
    <t>기문당96.7%</t>
  </si>
  <si>
    <t>26713</t>
  </si>
  <si>
    <t>전령</t>
  </si>
  <si>
    <t>electric bell, 電鈴</t>
  </si>
  <si>
    <t>전기종과 같은 말.</t>
  </si>
  <si>
    <t>26714</t>
  </si>
  <si>
    <t>전로</t>
  </si>
  <si>
    <t>전기가 흐르는 닫혀진 통로. 단지 회로라고도 한다. 예를 들면 전선으로 전지와 전동기를 접속한 전기 회로</t>
  </si>
  <si>
    <t>26715</t>
  </si>
  <si>
    <t>전류</t>
  </si>
  <si>
    <t>electric current, 電流</t>
  </si>
  <si>
    <t>① 전자의 흐름을 말하며, 단위는 암페어[A]를 사용하고 ⊕에서 ⊖로 흐름. ② 전류의 세기는 1초 동안에 흐르는 전기량으로 표시하는데, 초 동안에 쿨롱의 전기량이 흐르면 전류 [A]임. ※ 1mA＝10－3A, 1A＝10－6A.</t>
  </si>
  <si>
    <t>26716</t>
  </si>
  <si>
    <t>전류 제한기</t>
  </si>
  <si>
    <t>current limiter</t>
  </si>
  <si>
    <t>저압 공급 수요가(일반 가정)에 전류가 들어가는 통로 근처의 실내에 부착하여, 수요가의 부하 전류가 전력 회사와의 계약값을 초과하는 경우에 자동적으로 회로를 차단시키기 위한 것이다. 구조는 배선용 차단기(NFB)와 비슷하다.</t>
  </si>
  <si>
    <t>26717</t>
  </si>
  <si>
    <t>전류계</t>
  </si>
  <si>
    <t>ampere meter, ammeter, 電流計</t>
  </si>
  <si>
    <t>회로의 부하에 직렬로 접속하여 전류의 크기를 측정하는 계기. 암미터와 같은 말.</t>
  </si>
  <si>
    <t>26718</t>
  </si>
  <si>
    <t>전망대</t>
  </si>
  <si>
    <t>sightseeing place; sight seeing tower</t>
  </si>
  <si>
    <t>주위의 풍경을 멀리 내다볼 수 있도록 만든 시설.</t>
  </si>
  <si>
    <t>26719</t>
  </si>
  <si>
    <t>전면 도로</t>
  </si>
  <si>
    <t>frontal road</t>
  </si>
  <si>
    <t>건축 부지가 접하는 도로.</t>
  </si>
  <si>
    <t>26721</t>
  </si>
  <si>
    <t>전면 매수</t>
  </si>
  <si>
    <t>시가지 개발시 개발 구역 전역의 토지를 매입후 보상하는 방식. 주로 국가 및 공공기관이 관련법에 따른 신도시 개발사업등을 추진시 직접 토지를 전면매수하여 토지소유주의 참여 배제, 토지보상으로 인한 주변 땅값 상승유발 등의 문제점을 안고 있으나, 개발이익의 사회환원, 계획적인 개발을 목적으로 주택난과 공장용지부족 등을 해결하고자 정부와 공공기관이 주로 시행함</t>
  </si>
  <si>
    <t>26722</t>
  </si>
  <si>
    <t>전면 모살 용접</t>
  </si>
  <si>
    <t>frontal fillet weld; fillet weld in normal shear</t>
  </si>
  <si>
    <t>용접선의 방향과 응력이 방향이 거의 직각은 모살(필릿)용접.</t>
  </si>
  <si>
    <t>26723</t>
  </si>
  <si>
    <t>전면 부식</t>
  </si>
  <si>
    <t>general corrosion</t>
  </si>
  <si>
    <t>금속표면 전체에 거의 균일하게 발생하는 부식.</t>
  </si>
  <si>
    <t>세화62.9%</t>
  </si>
  <si>
    <t>26724</t>
  </si>
  <si>
    <t>전면기초</t>
  </si>
  <si>
    <t>mat foundation raft foundation, 全面基礎</t>
  </si>
  <si>
    <t>상부구조의 전면적을 단일 슬래브로 지지한 기초. ⇨전면지정.</t>
  </si>
  <si>
    <t>기문당57.4%</t>
  </si>
  <si>
    <t>26725</t>
  </si>
  <si>
    <t>전면루버문</t>
  </si>
  <si>
    <t>full-louvered door, 全面－門</t>
  </si>
  <si>
    <t>전체가 루버 식으로 제작된 문.</t>
  </si>
  <si>
    <t>26726</t>
  </si>
  <si>
    <t>전면바름</t>
  </si>
  <si>
    <t>종이 전면에 풀칠해서 미닫이 벽지에 초벌바름 하는 것.</t>
  </si>
  <si>
    <t>26727</t>
  </si>
  <si>
    <t>전면유리문</t>
  </si>
  <si>
    <t>full glass door, full glazed door, 全面－門</t>
  </si>
  <si>
    <t>전체가 유리로 만들어진 문.</t>
  </si>
  <si>
    <t>26728</t>
  </si>
  <si>
    <t>전면잇기</t>
  </si>
  <si>
    <t>全面－</t>
  </si>
  <si>
    <t>가와이음에 있어서 기와 밑에 알매흙을 완전히 채워서 잇는 방법.</t>
  </si>
  <si>
    <t>26729</t>
  </si>
  <si>
    <t>경산목</t>
  </si>
  <si>
    <t>경산목재(＝).</t>
  </si>
  <si>
    <t>2673</t>
  </si>
  <si>
    <t>전면지정</t>
  </si>
  <si>
    <t>mat foundation, 全面地定</t>
  </si>
  <si>
    <t>건물의 전체 혹은 광범위한 부분을 기초 슬래브로 지지한 기초</t>
  </si>
  <si>
    <t>26730</t>
  </si>
  <si>
    <t>전묘후학배치</t>
  </si>
  <si>
    <t>前廟後學配置</t>
  </si>
  <si>
    <t>앞쪽에 제사공간을 배치하고 뒤쪽에 배움의 공간을 배치하는 문묘, 서원, 향교 등의 건물 배치법</t>
  </si>
  <si>
    <t>26731</t>
  </si>
  <si>
    <t>전무대</t>
  </si>
  <si>
    <t>apron stage, 前舞臺</t>
  </si>
  <si>
    <t>무대에 설치된 막을 경계로 객석 쪽으로 뻗어나온 부분의 무대</t>
  </si>
  <si>
    <t>기문당55.3%</t>
  </si>
  <si>
    <t>26732</t>
  </si>
  <si>
    <t>전문 공사업자</t>
  </si>
  <si>
    <t>주로 도급업체(일반건설회사)의 하도급으로서 부분적인 공사를 맡아서 하는 전문직별 공사업자. ( = 전문업자， 서브컨트랙터)</t>
  </si>
  <si>
    <t>26733</t>
  </si>
  <si>
    <t>전문 도서관</t>
  </si>
  <si>
    <t>special library</t>
  </si>
  <si>
    <t>인문, 철학, 과학, 의학, 예술 등 특정 분야의 전문 서적과 자료를 집중적으로 소장한 도서관</t>
  </si>
  <si>
    <t>26734</t>
  </si>
  <si>
    <t>전문 학교</t>
  </si>
  <si>
    <t>professional school</t>
  </si>
  <si>
    <t>근대사회의 실질적인 요구에 따라 발단한 간이 고등교육기관. 한국의 전문학교의 역사는 1911년 교육령에서 보통학교 4년, 고등보통학교 4년 과정을 수료하고 입학하는 3-4년 과정의 최고의 고등교육기관에서 시작했다. 광복이후에 새로운 학제에 따라 당시의 전문학교는 대학으로 승격했고, 현재는 고등학교 졸업을 입학자격으로 하는 2년제 실업전문학교를 뜻한다.</t>
  </si>
  <si>
    <t>26735</t>
  </si>
  <si>
    <t>전문업자</t>
  </si>
  <si>
    <t>specialist trades</t>
  </si>
  <si>
    <t>종합 공사업자의 하청업자로 부분 공사를 담당하는 직별 공사업자.</t>
  </si>
  <si>
    <t>26737</t>
  </si>
  <si>
    <t>전문점</t>
  </si>
  <si>
    <t>specialized store</t>
  </si>
  <si>
    <t>특정의 단일 품종 또는 관련된 상품을 전문적으로 판매하는 소매상의 한 형태.</t>
  </si>
  <si>
    <t>세화51.8%</t>
  </si>
  <si>
    <t>26738</t>
  </si>
  <si>
    <t>전반 전단 파괴</t>
  </si>
  <si>
    <t>general shear failure</t>
  </si>
  <si>
    <t>지반에 하중을 가한 경우에 초기에는 탄성적인 침하가 생기고， 어떤 하중을 넘으면 급격한 침하를 일으켜서 파괴하는 현상. →국부 전단 파괴 .</t>
  </si>
  <si>
    <t>26739</t>
  </si>
  <si>
    <t>경산목재</t>
  </si>
  <si>
    <t>京山木材</t>
  </si>
  <si>
    <t>① 서울 근교에서 벌목한 목재. ② 산에서 육로로 운반해 온 목재. ③ ＝경산목＝경산재.</t>
  </si>
  <si>
    <t>2674</t>
  </si>
  <si>
    <t>전반 조명</t>
  </si>
  <si>
    <t>general lighting</t>
  </si>
  <si>
    <t>실내 등의 조명에서 천장등 등에 의해 방 전체를 조명하는 방식. 이에 대하여 실내의 특정한 장소, 예를 들면 작업면을 특히 조명하는 방식을 국부 조명이라 한다. ←→국부 조명.</t>
  </si>
  <si>
    <t>26740</t>
  </si>
  <si>
    <t>전반 확산 조명</t>
  </si>
  <si>
    <t>general diffused lighting</t>
  </si>
  <si>
    <t>전반 확산형 배광. 즉 하반구 광속이 40~60%를 차지하도록 한 배광을 가진 등기(燈器)를 사용한 조명. 형광등 기구로 위쪽과 아래쪽 모두에 빛을 내는 것과 전구용의 젖빛 유리 글로브를 사용한 조명이 그 예이다. →직접 조명， 반직접 조명， 직접 간접 조명， 반간접 조명， 간접 조명.</t>
  </si>
  <si>
    <t>26741</t>
  </si>
  <si>
    <t>전반 환기</t>
  </si>
  <si>
    <t>general ventilation</t>
  </si>
  <si>
    <t>실내의 전체 공기를 환기시키는 것이다.</t>
  </si>
  <si>
    <t>26742</t>
  </si>
  <si>
    <t>전반사</t>
  </si>
  <si>
    <t>total reflection</t>
  </si>
  <si>
    <t>빛이 굴절률이 큰 물질로부터 굴절률이 작은 물질의 경계면으로 진행할 때, 입사각이 어떤 임계각보다 크면 빛이 경계면을 투과하지 못하고 모두 반사하는데, 이를 전반사라고 한다.</t>
  </si>
  <si>
    <t>26743</t>
  </si>
  <si>
    <t>전반전단파괴</t>
  </si>
  <si>
    <t>general shear failure, 全般剪斷破壞</t>
  </si>
  <si>
    <t>조밀한 사질토나 과입밀된 점토에서 발생하는 기초지반 파괴형태의 하나로서 초기에는 하중-침하관계가 직선적으로 변하다가 기초접지압이 어느 한계에 도달했을 때 갑자기 큰 침하가 발생되며 파괴되는 파괴형태. 기초주변지반의 융기가 수반됨.</t>
  </si>
  <si>
    <t>26744</t>
  </si>
  <si>
    <t>전반조명</t>
  </si>
  <si>
    <t>general illumination, general lighting, 全般照明</t>
  </si>
  <si>
    <t>실내에서 천장등 등에 의해 방 천체를 조명하는 방식.</t>
  </si>
  <si>
    <t>26745</t>
  </si>
  <si>
    <t>전반확산조명</t>
  </si>
  <si>
    <t>general diffused lighting, 全般擴散照明</t>
  </si>
  <si>
    <t>하반구 광속이 40~60%를 차지하도록 한 배광을 가지는 조명기구를 사용하여 작업면 상에서 실을 전반적으로 고르게 조명하는 것. 실내 전체를 고루 조명하는 사무실, 학교 등에서 이용된다.</t>
  </si>
  <si>
    <t>26746</t>
  </si>
  <si>
    <t>전벽</t>
  </si>
  <si>
    <t>blind wall, blank wall, 全壁</t>
  </si>
  <si>
    <t>창문을 내지 않은 벽.</t>
  </si>
  <si>
    <t>26747</t>
  </si>
  <si>
    <t>전벽돌</t>
  </si>
  <si>
    <t>塼壁乭</t>
  </si>
  <si>
    <t>검정색의 벽돌로 벽 또는 바닥에 근대이전부터 사용되었다.</t>
  </si>
  <si>
    <t>26748</t>
  </si>
  <si>
    <t>전복사능</t>
  </si>
  <si>
    <t>total emissive power, 全輻射能</t>
  </si>
  <si>
    <t>복사능과 같은 말.</t>
  </si>
  <si>
    <t>26749</t>
  </si>
  <si>
    <t>경산재</t>
  </si>
  <si>
    <t>⇨경산목재(＝).</t>
  </si>
  <si>
    <t>2675</t>
  </si>
  <si>
    <t>전봉 강관</t>
  </si>
  <si>
    <t>electric resistance welded tube</t>
  </si>
  <si>
    <t>피용접물에 전류를 흐르게 하여 그 전기적 저항열을 이용하는 용접을 사용하여 제작한 강관. 전기저항용접강관</t>
  </si>
  <si>
    <t>26750</t>
  </si>
  <si>
    <t>전봉관</t>
  </si>
  <si>
    <t>electric welded tube, 電縫管</t>
  </si>
  <si>
    <t>띠강을 롤로 만곡시킨 후에 전기용접에 의해서 용착한 전기 배선용 관</t>
  </si>
  <si>
    <t>26751</t>
  </si>
  <si>
    <t>전봉관용접</t>
  </si>
  <si>
    <t>⇨맞대기심용접(＝).</t>
  </si>
  <si>
    <t>26752</t>
  </si>
  <si>
    <t>전부하</t>
  </si>
  <si>
    <t>全負荷</t>
  </si>
  <si>
    <t>현열부하(⇦)와 잠열부하(⇦)의 합칭.</t>
  </si>
  <si>
    <t>26754</t>
  </si>
  <si>
    <t>전부하 상당 운전 시간</t>
  </si>
  <si>
    <t>full local equivalent hour</t>
  </si>
  <si>
    <t>연간 총 부하를 그것을 처리하는 기기의 정격 출력으로 나눈 값. 냉동기나 보일러의 연간 소비 에너지량을 추정할 때 쓴다.</t>
  </si>
  <si>
    <t>세화65.9%</t>
  </si>
  <si>
    <t>26755</t>
  </si>
  <si>
    <t>전부하 운전</t>
  </si>
  <si>
    <t>full load ope rating</t>
  </si>
  <si>
    <t>기기, 장치 등을 정격 출력으로 운전 하는 것.</t>
  </si>
  <si>
    <t>26756</t>
  </si>
  <si>
    <t>전부하 특성</t>
  </si>
  <si>
    <t>full load performance</t>
  </si>
  <si>
    <t>기기, 장치 등을 정격 출력으로 운전했을 때의 기기 효율, 장치 효율.</t>
  </si>
  <si>
    <t>26757</t>
  </si>
  <si>
    <t>전산기 제어</t>
  </si>
  <si>
    <t>computer control</t>
  </si>
  <si>
    <t>컴퓨터가 지니고 있는 뛰어난 기능을 자동 제어 장치 또는 자동 제어 조직에 채용하여 고도적인 제어를 가능케 한 자동 제어를 말하며, 구체적으로는 컴퓨터를 사용한 자동 제어(방식)를 가리킨다..(= 컴퓨터 제어)</t>
  </si>
  <si>
    <t>26758</t>
  </si>
  <si>
    <t>전색제</t>
  </si>
  <si>
    <t>vehicle, 展色劑</t>
  </si>
  <si>
    <t>① 페인트 중에 안료를 분산시키고 있는 액체. ② 전색제가 달라짐에 따라 페인트가 여러 가지로 달라짐.</t>
  </si>
  <si>
    <t>26759</t>
  </si>
  <si>
    <t>경상</t>
  </si>
  <si>
    <t>image of a sound source</t>
  </si>
  <si>
    <t>반사면을 사이에 두고 현실의 음원과 대칭 위치에 있다고 가상되는 음원. 어떤 면에서 어떤 수음점으로의 정(正)반사음은 이 경상에서 직접 도래한 듯이 생각할 수 있다. →허음원(虛音源)</t>
  </si>
  <si>
    <t>2676</t>
  </si>
  <si>
    <t>전석</t>
  </si>
  <si>
    <t>암반에서 떨어져 퇴적되어 있는 암괴.</t>
  </si>
  <si>
    <t>26760</t>
  </si>
  <si>
    <t>전선</t>
  </si>
  <si>
    <t>electric wire, 電線</t>
  </si>
  <si>
    <t>① 전기 배선용의 철선. ② 배선에 사용되는 전선에는 절연전선‧케이블(cable)‧코드(cord)등이 있으며, 절연전선에는 면절연전선‧고무절연전선 및 염화비닐 절연전선‧네온전선 등이 있음. ③ 케이블 중 가요케이블(flexible cable)은 목조가옥의 은폐 공사에 사용되고, 고무 케이블은 인입구의 배선 등에 사용되며, 비닐 케이블은 물기가 있는 곳에 쓰임. ④ 코드에는 옥내 코드‧가구용 비닐 코드‧캡타이어 케이블‧절연용 코드 등이 있음.</t>
  </si>
  <si>
    <t>26761</t>
  </si>
  <si>
    <t>전선 지중화</t>
  </si>
  <si>
    <t>전선의 설치를 배관이나 공동구를 통해서 전선을 지중에 설치하는 것. 미관상 좋고 기후에 의한 단선 방지도 되나 전주 방식보다 송전량이 작고 신규수용에 따른 탄력성이 결여됨 일반적으로 한국전력과 지방자치단체가 비용을 일정비울을 정하여 부담하기 때문에 주로 재정의 여유가 있는 도시에서 많이 사용됨(=선로 지중화)</t>
  </si>
  <si>
    <t>26762</t>
  </si>
  <si>
    <t>전선관</t>
  </si>
  <si>
    <t>conduit tube, 電線管</t>
  </si>
  <si>
    <t>① 전선을 꿰넣는 관. ② 전선배관은 철관 또는 경질 비닐관이 쓰임.</t>
  </si>
  <si>
    <t>26763</t>
  </si>
  <si>
    <t>전선로</t>
  </si>
  <si>
    <t>electric line</t>
  </si>
  <si>
    <t>발전소, 변전소, 개폐소 및 이와 유사한 곳과 전기사용장소 상호간의 전선 및 이를 지지하거나 보장하는 공작물을 말한다</t>
  </si>
  <si>
    <t>26764</t>
  </si>
  <si>
    <t>전선의 표시</t>
  </si>
  <si>
    <t>電線－表示</t>
  </si>
  <si>
    <t>① 전선의 굵기를 나타내는 데는 그 지름을 [mm], 단면적을 [mm²]로 나타냄. ② 단선이 아닌 1.6mm의 전선 7개로 된 연선을 한 도체로 쓸 때는 7/1.6과 같이 표시. ③ 선 번호(wire gauge)로 나타내기도 함. 방법은 1) 버밍햄(Birmingham) 선번호(B.W.G), 2) 스탠다드(Standard) 선번호(S.W.G), 3) 아메리칸(American) 선번호(A.W.G)등.</t>
  </si>
  <si>
    <t>26765</t>
  </si>
  <si>
    <t>전성</t>
  </si>
  <si>
    <t>malleability, 展性</t>
  </si>
  <si>
    <t>압력과 타격에 의해 금속 등의 물체가 파괴된 없이 판상으로 변형할 수 있는 성질.</t>
  </si>
  <si>
    <t>26766</t>
  </si>
  <si>
    <t>전성관</t>
  </si>
  <si>
    <t>voice tube</t>
  </si>
  <si>
    <t>관 속의 음파 전파를 이용한 통화 장치.</t>
  </si>
  <si>
    <t>26767</t>
  </si>
  <si>
    <t>전세</t>
  </si>
  <si>
    <t>rented dwelling</t>
  </si>
  <si>
    <t>임대인에서 일정금액의 임대보증금을 맡기고 임차한 뒤 계약기간이 끝나면 임대보증금을 돌려받는 임대차 유형.</t>
  </si>
  <si>
    <t>26768</t>
  </si>
  <si>
    <t>전세권</t>
  </si>
  <si>
    <t>tenant’s right</t>
  </si>
  <si>
    <t>전세금을 지급하고 농경지(農耕地)를 제외한 타인의 부동산을 점유하여 그 부동산의 용도에 좇아 사용 · 수익함을 내용으로 하는 물권이다(민법). 이는 종래 채권인 전세로 임대차(賃貸借)(특히 건물의 이용권)에 유사한 계약으로 행하여져 온 전세의 관습을 토대로 하여 민법이 용익물권(用益物權)으로 규정하여 물권화한 권리이다. 전세권이 소멸하면 목적부동산으로부터 전세금의 우선변제(優先辨濟)를 받을 수 있는 효력이 인정됨</t>
  </si>
  <si>
    <t>26770</t>
  </si>
  <si>
    <t>전세인</t>
  </si>
  <si>
    <t>임대차 유형 중 전세로 부동산을 임대한 임차인</t>
  </si>
  <si>
    <t>26771</t>
  </si>
  <si>
    <t>전소</t>
  </si>
  <si>
    <t>burnt down; complete destruction by fire</t>
  </si>
  <si>
    <t>화재에 의해 건축물의 전부 혹은 대부분을 소실하여 복구가 불가능해진 상태.</t>
  </si>
  <si>
    <t>26772</t>
  </si>
  <si>
    <t>전송 특성</t>
  </si>
  <si>
    <t>transmission characteristics</t>
  </si>
  <si>
    <t>전력, 신호 또는 정보(information) 등을 전송 선로를 통하여 전송하는 경우의 입력 단자와 출력 단자에 있어서 전압, 전류 등의 여러 양과의 관계를 이른다.</t>
  </si>
  <si>
    <t>26773</t>
  </si>
  <si>
    <t>전송소음</t>
  </si>
  <si>
    <t>born noise, 傳送騷音</t>
  </si>
  <si>
    <t>공기 및 고체를 통해 전달되는 소음.</t>
  </si>
  <si>
    <t>26774</t>
  </si>
  <si>
    <t>전수 학교</t>
  </si>
  <si>
    <t>special training school</t>
  </si>
  <si>
    <t>교육법상 직업준비 중심의 중학교 및 고등학교 과정의 교육기관.</t>
  </si>
  <si>
    <t>26776</t>
  </si>
  <si>
    <t>전시</t>
  </si>
  <si>
    <t>display, 展示</t>
  </si>
  <si>
    <t>상점, 전람회, 박물관, 미술관 등에 제품이나 작품을 진열 하는 것.</t>
  </si>
  <si>
    <t>26777</t>
  </si>
  <si>
    <t>전시 주택</t>
  </si>
  <si>
    <t>housing</t>
  </si>
  <si>
    <t>전쟁 중 군수공장 등 노동자를 대상으로 대량공급된 주택</t>
  </si>
  <si>
    <t>26778</t>
  </si>
  <si>
    <t>전시실</t>
  </si>
  <si>
    <t>exhibition room, 展示室</t>
  </si>
  <si>
    <t>관람을 목적으로 제품 혹은 작품 등이 진열된 실</t>
  </si>
  <si>
    <t>26779</t>
  </si>
  <si>
    <t>전시장</t>
  </si>
  <si>
    <t>관람을 목적으로 제품 혹은 작품 등이 진열된 곳으로 실내외 실외 공간을 모두 뜻한다.</t>
  </si>
  <si>
    <t>26780</t>
  </si>
  <si>
    <t>전식</t>
  </si>
  <si>
    <t>electric corrosion</t>
  </si>
  <si>
    <t>산， 알칼리，해수 등의 전해질 용액 중에서 전위가 낮은 금속에서 전위가 높은 금속으로 전류가 흐르고 전위가 낮은 금속이 부식되는 것.( = 접촉 부식)</t>
  </si>
  <si>
    <t>26781</t>
  </si>
  <si>
    <t>전신국</t>
  </si>
  <si>
    <t>telegraphy station, 電信局</t>
  </si>
  <si>
    <t>문자나 숫자를 전기 신호로 바꾸어 전파나 전류로 보내는 통신 기기를 설치하여 송수신하는 기관 또는 그 기관을 수용하는 건축물.</t>
  </si>
  <si>
    <t>26784</t>
  </si>
  <si>
    <t>전압</t>
  </si>
  <si>
    <t>rolling</t>
  </si>
  <si>
    <t>어떤 단면에 대해 유체가 갖는 에너지. 정압과 등압의 합.(=전압력, 총암)</t>
  </si>
  <si>
    <t>26785</t>
  </si>
  <si>
    <t>전압 강하</t>
  </si>
  <si>
    <t>voltage drop</t>
  </si>
  <si>
    <t>도체 속에 전류가 흐를 때, 그 저항에 의하여 전류의 방향으로 전위(電位)가 내려가는 현상. 또는 그 양 끝의 전위차</t>
  </si>
  <si>
    <t>26786</t>
  </si>
  <si>
    <t>전압 변동률</t>
  </si>
  <si>
    <t>voltage regulation</t>
  </si>
  <si>
    <t>무부하시 출력 전압 또는 중부하시 출력 전압과 정격 전압차를 정격 전압으로 나누어서 백분율로 표시한 값.</t>
  </si>
  <si>
    <t>26787</t>
  </si>
  <si>
    <t>전압①</t>
  </si>
  <si>
    <t>rolling, 轉壓</t>
  </si>
  <si>
    <t>흙 쌓기에서, 흙 또는 포장 재료를 깔고 롤러로 단단하게 다지는 작업.</t>
  </si>
  <si>
    <t>26788</t>
  </si>
  <si>
    <t>전압②</t>
  </si>
  <si>
    <t>electric voltage, voltage, 電壓</t>
  </si>
  <si>
    <t>도체에 전기를 흐르게 하려면, 물이 높은 곳에서 낮은 곳으로 흐르는 것과 같이 전기적인 높이의 차이가 있어야 하며, 그 차이를 전위차(potential difference) 또는 전압이라 한다.</t>
  </si>
  <si>
    <t>26789</t>
  </si>
  <si>
    <t>전압강하</t>
  </si>
  <si>
    <t>voltage drop, 電壓降下</t>
  </si>
  <si>
    <t>전기회로 내의 저항이나 그 밖의 회로소자에 전류를 흘렸을 때 그 양단에 생기는 전압차를 말하며, 전위강하라고도 한다.</t>
  </si>
  <si>
    <t>26790</t>
  </si>
  <si>
    <t>전압계</t>
  </si>
  <si>
    <t>voltmeter, 電壓計</t>
  </si>
  <si>
    <t>전압을 측정하는 계기로서, 계기의 단자 간에 전압을 가해서 사용.</t>
  </si>
  <si>
    <t>26791</t>
  </si>
  <si>
    <t>전압력</t>
  </si>
  <si>
    <t>全壓力</t>
  </si>
  <si>
    <t>압력과 같은 말.</t>
  </si>
  <si>
    <t>26792</t>
  </si>
  <si>
    <t>전압법</t>
  </si>
  <si>
    <t>total pressure method</t>
  </si>
  <si>
    <t>송풍용 덕트 설계법의 일종. 품속의 변동에 의한 정압 재취득을 고려한 편압 기준에 의한 국부 저항 계수를 쓴다.</t>
  </si>
  <si>
    <t>26793</t>
  </si>
  <si>
    <t>전압식 다짐기계</t>
  </si>
  <si>
    <t>轉壓式－機械</t>
  </si>
  <si>
    <t>① 토목공사용 다짐기계의 하나. ② 로드롤러‧탬핑롤러 등이 있으며 무거운 바퀴 하중으로 전동시킴.</t>
  </si>
  <si>
    <t>26794</t>
  </si>
  <si>
    <t>전양정</t>
  </si>
  <si>
    <t>total head, 全陽程</t>
  </si>
  <si>
    <t>① 펌프에 의해 물에 가해지는 모든 수두의 합. ② 흡입양정과 토출양정 및 손실수두를 합산한 것.</t>
  </si>
  <si>
    <t>26796</t>
  </si>
  <si>
    <t>전업 농가</t>
  </si>
  <si>
    <t>fulltime farm household</t>
  </si>
  <si>
    <t>세대원 가운데 농업 이외의 직업에 종사하는 겸업 종사자가 한 사람도 없는 농가.</t>
  </si>
  <si>
    <t>26797</t>
  </si>
  <si>
    <t>전열</t>
  </si>
  <si>
    <t>heat transfer, heat transmission, 傳熱</t>
  </si>
  <si>
    <t>공간의 어떤 장소로부터 다른 장소로 열이 이동하는 것. 전열은 전도‧대류‧복사(방사) 등 3종의 과정에 의해 이루어지며, 각각의 과정은 그 기구와 전열법칙이 전혀 다르다.</t>
  </si>
  <si>
    <t>기문당79.2%</t>
  </si>
  <si>
    <t>26799</t>
  </si>
  <si>
    <t>K형 그루브</t>
  </si>
  <si>
    <t>double-bevel groove</t>
  </si>
  <si>
    <t>용접부의 K모양으로 한면 그루브의 일종. 접하는 한면은 평평하게 하고 다른 한면은  K형 모양으로 개선을 만든 것</t>
  </si>
  <si>
    <t>268</t>
  </si>
  <si>
    <t>전열 교환기</t>
  </si>
  <si>
    <t>total heat ex-changer</t>
  </si>
  <si>
    <t>실내에서 배기하는 열(온열·냉열)에 의하여 외기에서 들어오는 공기를 따뜻하게(또는 차갑게) 해 주기 위한 열교환기로서, 감열과 잠열 양방의 열교환이 가능하다.</t>
  </si>
  <si>
    <t>26800</t>
  </si>
  <si>
    <t>전열 면적</t>
  </si>
  <si>
    <t>heat transmission area; heating surface area</t>
  </si>
  <si>
    <t>보일러 등의 열교환기에서 열을 전하는 면의 면적. 전열 면적은 보일러 등의 용량을 결정하는 요소로, 보일러에서는 접촉 전열 면적과 방열 전열 면적이 있다. 보일러의 전열 면적당 발열량은 소형 보일러인 경우 8.000k㎉/㎡h, 중형 보일러인 경우 9,000㎉/㎡h, 대형 보일러인 경우 12,000㎉/㎡h이다.</t>
  </si>
  <si>
    <t>26801</t>
  </si>
  <si>
    <t>전열 부하</t>
  </si>
  <si>
    <t>heat transmission load</t>
  </si>
  <si>
    <t>실내외 온도 차에 의하여 벽을 통해 실내로 전달되는 열량.</t>
  </si>
  <si>
    <t>26802</t>
  </si>
  <si>
    <t>전열계수</t>
  </si>
  <si>
    <t>열관류율과 같은 말.</t>
  </si>
  <si>
    <t>26803</t>
  </si>
  <si>
    <t>전열기</t>
  </si>
  <si>
    <t>electric heater</t>
  </si>
  <si>
    <t>저항선에 전류를 통하여 발생하는 열을 이용하는 기구. 전기난로, 전기다리미, 전기밥솥 따위에 사용된다.</t>
  </si>
  <si>
    <t>26804</t>
  </si>
  <si>
    <t>전열기구</t>
  </si>
  <si>
    <t>電熱器具</t>
  </si>
  <si>
    <t>전열을 이용하는 전기기구의 총칭.</t>
  </si>
  <si>
    <t>26805</t>
  </si>
  <si>
    <t>전열량</t>
  </si>
  <si>
    <t>total heat, 全熱量</t>
  </si>
  <si>
    <t>현열과 잠열의 합.</t>
  </si>
  <si>
    <t>26806</t>
  </si>
  <si>
    <t>전열면</t>
  </si>
  <si>
    <t>전열면적과 같은 말.</t>
  </si>
  <si>
    <t>26807</t>
  </si>
  <si>
    <t>전열면적</t>
  </si>
  <si>
    <t>heating surface, generating surface, 傳熱面積</t>
  </si>
  <si>
    <t>보일러 등의 열교환기에서 열을 전달하는 표면의 면적.</t>
  </si>
  <si>
    <t>26808</t>
  </si>
  <si>
    <t>전열방법</t>
  </si>
  <si>
    <t>傳熱方法</t>
  </si>
  <si>
    <t>공간에서 열을 이동시키는 방법. 전도에 의한 전열, 대류에 의한 전열, 복사에 의한 전열이 있다.</t>
  </si>
  <si>
    <t>26809</t>
  </si>
  <si>
    <t>전열배선</t>
  </si>
  <si>
    <t>電熱配線</t>
  </si>
  <si>
    <t>전류의 발열작용을 이용하여 열을 발생시키는 기구의 사용을 위해 결선하는 것</t>
  </si>
  <si>
    <t>26810</t>
  </si>
  <si>
    <t>전염 병동</t>
  </si>
  <si>
    <t>isolated ward</t>
  </si>
  <si>
    <t>전염병 환자를 일반 환자들과 격리하는 병동. 격리병동이라 하며 적정한 음압시설을 갖추어야 한다.</t>
  </si>
  <si>
    <t>26811</t>
  </si>
  <si>
    <t>전염병원</t>
  </si>
  <si>
    <t>solarium hospital, 傳染病院</t>
  </si>
  <si>
    <t>전염병을 앓는 환자들을 전문적으로 수용하고 치료하는 병원으로 용도별 건축물의 종류상 격리병원에 속한다.</t>
  </si>
  <si>
    <t>26812</t>
  </si>
  <si>
    <t>전와</t>
  </si>
  <si>
    <t>塼瓦</t>
  </si>
  <si>
    <t>벽돌과 기와.</t>
  </si>
  <si>
    <t>26813</t>
  </si>
  <si>
    <t>전용 공업 지역</t>
  </si>
  <si>
    <t>exclusive district for industrial use</t>
  </si>
  <si>
    <t>｢국토의 계획 및 이용에 관한 법률｣의 규정에 의해 공업지역에서 세분된 지역으로 주로 중화학 공업이나 공해성 공업 등을 수용한다.</t>
  </si>
  <si>
    <t>26815</t>
  </si>
  <si>
    <t>경석①</t>
  </si>
  <si>
    <t>⇨경질석(＝).</t>
  </si>
  <si>
    <t>2682</t>
  </si>
  <si>
    <t>전용 수송</t>
  </si>
  <si>
    <t>specified transport</t>
  </si>
  <si>
    <t>남고 같이 사용하지 않고 특정부류 혹은 특정한 목적을 위해 특정 화물을 그 특성에 적합한 전용 수송기구(자동차, 기차, 배 등)로 수송하는 것.</t>
  </si>
  <si>
    <t>26820</t>
  </si>
  <si>
    <t>전용 주거 지역</t>
  </si>
  <si>
    <t>restricted residential district</t>
  </si>
  <si>
    <t>｢국토의 계획 및 이용에 관한 법률｣의 규정에 의해 주거지역에서 세된된 지역으로 양호한 주거환경을 보호하기 위해 지정된다. 단독주택 중심의 제1종 전용주거지역과 공동주택 중심의 제2종 전용주거지역으로 구분된다.</t>
  </si>
  <si>
    <t>26821</t>
  </si>
  <si>
    <t>전용 주택</t>
  </si>
  <si>
    <t>exclusively residential dwelling; purely residential structure</t>
  </si>
  <si>
    <t>순수한 주택으로 건축법 시행령에서 정한 단독주택, 공동주택등이 해당 됨</t>
  </si>
  <si>
    <t>26822</t>
  </si>
  <si>
    <t>전용공업지역</t>
  </si>
  <si>
    <t>專用工業地域</t>
  </si>
  <si>
    <t>｢국토의 계획 및 이용에 관한 법률｣의 규정에 의한 지역구분 가운데 공업지역에서 더 세분된 지역.</t>
  </si>
  <si>
    <t>26823</t>
  </si>
  <si>
    <t>전용기</t>
  </si>
  <si>
    <t>welder for exclusive use, 電鎔機</t>
  </si>
  <si>
    <t>특정 목적에 사용하여 능률을 향상할 수 있게 설계한 용접기의 총칭.</t>
  </si>
  <si>
    <t>26824</t>
  </si>
  <si>
    <t>전용봉</t>
  </si>
  <si>
    <t>electrode for exclusive use, 電鎔棒</t>
  </si>
  <si>
    <t>한정된 적용범위 내에서 가장 뛰어나게 만들어진 용접봉.</t>
  </si>
  <si>
    <t>26825</t>
  </si>
  <si>
    <t>전용사무소</t>
  </si>
  <si>
    <t>專用事務所</t>
  </si>
  <si>
    <t>소유자가 전체를 사무실 용도로 사용하는 건물</t>
  </si>
  <si>
    <t>26826</t>
  </si>
  <si>
    <t>전용지구</t>
  </si>
  <si>
    <t>exclusive use district, 專用地區</t>
  </si>
  <si>
    <t>｢국토의 계획 및 이용에 관한 법률｣의 규정에 의한 지역 지구의 일종으로 그 지구의 성격을 해치는 용도뿐 아니라 그 지구와 관계없는 용도도 제한하여 일정한 목적으로만 사용되도록 지정된 지구.</t>
  </si>
  <si>
    <t>26827</t>
  </si>
  <si>
    <t>전용지역제</t>
  </si>
  <si>
    <t>exclusive use zoning, 專用地域制</t>
  </si>
  <si>
    <t>｢국토의 계획 및 이용에 관한 법률｣의 규정에 의해 어느 종별의 지역의 제한 내용을 순전히 전용화하여 다른 종류의 용도의 건축물이 혼재하는 것을 방지하는 제도.</t>
  </si>
  <si>
    <t>26828</t>
  </si>
  <si>
    <t>전용차고</t>
  </si>
  <si>
    <t>private parking garage, 專用車庫</t>
  </si>
  <si>
    <t>특정인들에게만 허용된 차고.</t>
  </si>
  <si>
    <t>26829</t>
  </si>
  <si>
    <t>경석②</t>
  </si>
  <si>
    <t>pumice, pumice stone, 輕石</t>
  </si>
  <si>
    <t>① 백색 또는 회색, 다공질‧유리질의 화산암의 파편. ② 산성 또는 중성의 용암을 분출하는 화산의 폭발적 분화로 얻을 수 있음. ③ 가벼워 물에 뜨기 때문에 부석(浮石)(⇦)이라고도 함. ④ 화산회‧화산자갈‧화산암 등.</t>
  </si>
  <si>
    <t>2683</t>
  </si>
  <si>
    <t>전용화</t>
  </si>
  <si>
    <t>⇨전용화율.</t>
  </si>
  <si>
    <t>26830</t>
  </si>
  <si>
    <t>전용화율</t>
  </si>
  <si>
    <t>rate of exclusive use, 專用化率</t>
  </si>
  <si>
    <t>① 용접의 고능률화를 기하기 위해서 어느 범위에 있어서 특정한 용접재료 또는 용접방법을 고정화하는 것을 ｢전용화｣라고 함. ② 전용 용접재료 중량의 사용 전 용접재료 전체중량에 대한 비율.</t>
  </si>
  <si>
    <t>26831</t>
  </si>
  <si>
    <t>전원</t>
  </si>
  <si>
    <t>power source, 電源</t>
  </si>
  <si>
    <t>발전기 또는 전지와 같이 기전력을 연속적으로 발생하여 외부에 전기에너지를 공급하는 원천.</t>
  </si>
  <si>
    <t>26832</t>
  </si>
  <si>
    <t>전원 교외</t>
  </si>
  <si>
    <t>garden suburb</t>
  </si>
  <si>
    <t>하워드(Howard. E.)의 전원도시 영향을 받아 대도시의 교외에 위치하여 충분한 공지나 공공시설을 갖추고 있어 전원적 환경을 살린 순수한 주택지로서 거주자의 대부분은 버스 또는 철도를 통해 대도시로 통근을 하는 형태로 완전한 자급도시는 아님</t>
  </si>
  <si>
    <t>26833</t>
  </si>
  <si>
    <t>전원 도시</t>
  </si>
  <si>
    <t>garden city</t>
  </si>
  <si>
    <t>대도시의 과밀과 팽창을 억제시킬 목적으로 교외의 전원 지대에 개발된 것으로, 공업 등의 생산적 기능을 갖는 독립 도시. 뉴타운 개발의 원형으로서 20세기 초 영국에서 실현되었다.</t>
  </si>
  <si>
    <t>26834</t>
  </si>
  <si>
    <t>전원 도시 운동</t>
  </si>
  <si>
    <t>garden city movement</t>
  </si>
  <si>
    <t>영국의 하워드(Howard, E.)의 전원 도시론에 의해 촉발되어 건강한 생활과 건전한 산업활동이 가능한 도시 실현을 위해 유럽, 미국 등의 각지에서 전개된 운동.</t>
  </si>
  <si>
    <t>26835</t>
  </si>
  <si>
    <t>전원 도시론</t>
  </si>
  <si>
    <t>garden city theory</t>
  </si>
  <si>
    <t>건강한 생활과 건전한 산업활동을 도시와 전원의 결합을 통해 이루고자 했던 영국의 하워드(Howard, E.)의 도시론.</t>
  </si>
  <si>
    <t>26836</t>
  </si>
  <si>
    <t>전원 설비</t>
  </si>
  <si>
    <t>power source equipment</t>
  </si>
  <si>
    <t>건축 전기 설비에서 수변전 설비, 비상 예비 · 보안용 자가용 발전 설비, 동 축전지 설비 등의 총칭</t>
  </si>
  <si>
    <t>26837</t>
  </si>
  <si>
    <t>전원 아파트</t>
  </si>
  <si>
    <t>도시에서 떨어진 근교의 시골이나 교외(위성도시)에 건축되는 아파트</t>
  </si>
  <si>
    <t>26838</t>
  </si>
  <si>
    <t>전원 주택지</t>
  </si>
  <si>
    <t>대도시 교외에 생산적 기능을 갖지 않는 순수한 주택지의 유형.</t>
  </si>
  <si>
    <t>26839</t>
  </si>
  <si>
    <t>경석고</t>
  </si>
  <si>
    <t>anhydrite, 硬石膏</t>
  </si>
  <si>
    <t>① 무수황산 칼슘(황산의 칼슘 결정수가 없는 것). ② 사방정계(斜方晶界)이 주상‧탁상의 결정체. ③ 경화력이 적은 무수석고에 명반(明礬)‧붕사(硼砂)‧규사(硅砂)‧점토의 소량을 가하거나 티브사이트와 같은 불순(不純) 석고를 가하여, 다시 고온(500～1,000℃)으로 소성 분쇄한 것. ④ 경도 3～3.5, 비중 2.89～2.99, 무색 또는 백색‧회색의 빛깔을 띠며 물을 흡수하면 석고가 됨. 석회석‧혈암 중에서 천연의 석고와 함께 산출됨.</t>
  </si>
  <si>
    <t>2684</t>
  </si>
  <si>
    <t>전원교외</t>
  </si>
  <si>
    <t>garden suburb, 田園郊外</t>
  </si>
  <si>
    <t>논밭과 정원으로 이루어진 도시의 주변 지역.</t>
  </si>
  <si>
    <t>현승욱</t>
  </si>
  <si>
    <t>26840</t>
  </si>
  <si>
    <t>전원도시</t>
  </si>
  <si>
    <t>garden city, 田園都市</t>
  </si>
  <si>
    <t>1898년 영국의 하워드(Howard, E.)가 제창한 도시개념으로, 도시와 전원의 장점을 적절히 조화시킴으로써 생산활동의 효율성을 향상시키고 도시의 생활환경을 전원적인 분위기로 조성하여 인간답고 쾌적한 도시생활을 영위할 수 있도록 하는 이상적 자립도시.</t>
  </si>
  <si>
    <t>26841</t>
  </si>
  <si>
    <t>전원촌락</t>
  </si>
  <si>
    <t>시골의 작은 마을.</t>
  </si>
  <si>
    <t>26842</t>
  </si>
  <si>
    <t>전위</t>
  </si>
  <si>
    <t>electrical potential, 電位</t>
  </si>
  <si>
    <t>26843</t>
  </si>
  <si>
    <t>전위강하</t>
  </si>
  <si>
    <t>fall of potential, 電位降下</t>
  </si>
  <si>
    <t>전류가 두 전위 사이를 흐를 때 저항을 직렬로 여러 개 연결하면 전류가 각 저항을 통과할 때마다 옴의 법칙[전압(V)= 전류(I)·저항(R)]만큼 전압이 작아져 나타나는 현상을 전압강하라 한다. 이때 전체 전압은 각각에 걸린 전압의 합이 된다. 또한 변압기에서도 변압기 원리에 의해 1차 코일(전원쪽)에 비해 2차 코일(출력쪽)이 작을 때 감은수의 비율만큼 작아진다. 이 경우도 전압 강하의 한 예가 된다. 전압강하를 목적으로 한 변압기를 강압기라 한다. ⇨전압강하(＝).</t>
  </si>
  <si>
    <t>26844</t>
  </si>
  <si>
    <t>전위계</t>
  </si>
  <si>
    <t>electrometer, 電位計</t>
  </si>
  <si>
    <t>26845</t>
  </si>
  <si>
    <t>전위차</t>
  </si>
  <si>
    <t>potential difference, 電位差</t>
  </si>
  <si>
    <t>전위차는 전기 퍼텐셜 차이(electric potential difference), 전압(voltage), 전기 압력(electric pressure) 등의 이름으로 불린다. 전기장(electric field) 안에서 단위 전하에 대한 전기적 위치에너지를 전위(electric potential)라고 한다. 전위차란 두 지점 사이의 전위의 차이를 의미하는 것으로 기준점에 대한 상대적인 차이로 나타낸다. ⇨전압.</t>
  </si>
  <si>
    <t>26846</t>
  </si>
  <si>
    <t>전유 부분</t>
  </si>
  <si>
    <t>individual owner-ship space; exclusively possessed area</t>
  </si>
  <si>
    <t>구분 소유한 건물에서 독립된 주거, 점포, 사무소 등으로서 개별적으로 소속되는 구분 소유권의 대상이 되는 부분.</t>
  </si>
  <si>
    <t>26847</t>
  </si>
  <si>
    <t>전응력</t>
  </si>
  <si>
    <t>all stress, 全應力</t>
  </si>
  <si>
    <t>잘린 단면 전체에 대한 응력.</t>
  </si>
  <si>
    <t>기문당44.7%</t>
  </si>
  <si>
    <t>26848</t>
  </si>
  <si>
    <t>전일사량</t>
  </si>
  <si>
    <t>all solar radiation, 全日射量</t>
  </si>
  <si>
    <t>지표면에 도달하는 일사량의 전량. 단위는 [kcal/m²h].</t>
  </si>
  <si>
    <t>26849</t>
  </si>
  <si>
    <t>경석고플라스터</t>
  </si>
  <si>
    <t>anhydrite plaster, 硬石膏plaster</t>
  </si>
  <si>
    <t>① 석고플라스터의 하나. ② 주재료는 무수석고. ③ 경석고에 명반을 혼합한 것으로 약간 붉은 빛을 띤 백색을 나타냄. ④ 경석고는 응결이 대단히 늦어서 명반으로 촉진한 것임. 응결시간을 2～3시간으로 조절하고 있으나 5～6시간까지는 되비빔이 가능함. 이는 산성재료로서 철류(鐵類)에 접촉하면 녹슬게 됨. 바를 때는 stainless 흙손을 사용함. 석회계(石灰系)나 다른 소석고계(系)의 플라스터와 혼합하는 것을 피해야 하며, 또 여물도 혼용할 수가 없음. ⑤ 특징은 점도(點度)가 있어서 바르기 쉬우며, 경화한 것은 현저히 강도가 크고, 표면의 경도가 커서 광택성을 갖고 있으며, 방습적인 미끈한 면을 갖는다. ⑥ ＝킨즈시멘트(Keene’s cement).</t>
  </si>
  <si>
    <t>2685</t>
  </si>
  <si>
    <t>전입률</t>
  </si>
  <si>
    <t>move in ratio</t>
  </si>
  <si>
    <t>특정 지역의 전세대수에 대한 특정 기간의 전입 세대수의 비율.</t>
  </si>
  <si>
    <t>26851</t>
  </si>
  <si>
    <t>전자 빔 용접</t>
  </si>
  <si>
    <t>electron beam welding</t>
  </si>
  <si>
    <t>진공 중에 전자빔 건을 이용하여 가속된 전자를 피용접물에 충돌시켜 충격 발열을 이용하여 하는 용접.</t>
  </si>
  <si>
    <t>26853</t>
  </si>
  <si>
    <t>전자(기) 개폐기</t>
  </si>
  <si>
    <t>magnetic switch； electromagnetic switch</t>
  </si>
  <si>
    <t>세화59.9%</t>
  </si>
  <si>
    <t>26854</t>
  </si>
  <si>
    <t>전자(기) 밸브</t>
  </si>
  <si>
    <t>magnetic valve; solenoid valve</t>
  </si>
  <si>
    <t>솔레노이드 밸브라고도 하며, 온도 조절기나 압력 조절기 등에 의해 신호를 전류받는다. 전자 코일의 전자력을 사용해 자동적으로 밸브를 개폐시키는 것으로서 증기용, 물용, 냉매용 등이 있으며 용도에 따라서 구조가 다르다. 또 밸브의 동작에 따라 자동식과 파일럿식이 있는데, 후자는 니들밸브 외에 유체압을 이용하여 서보 피스톤을 작동시키게 한 것으로서, 유량이 큰 경우에 사용된다.</t>
  </si>
  <si>
    <t>26855</t>
  </si>
  <si>
    <t>전자(기) 오실로그래프</t>
  </si>
  <si>
    <t>electro magnetic oscillograph</t>
  </si>
  <si>
    <t>오실로그래프 중에서 전류에 의한 전자석의 원리를 이용한 것을 말한다. 전자기력(電磁氣力)을 이용하여 진동 파형(波形)을 기록하는 장치.</t>
  </si>
  <si>
    <t>26856</t>
  </si>
  <si>
    <t>전자(기) 접촉기</t>
  </si>
  <si>
    <t>electro magnetic contactor</t>
  </si>
  <si>
    <t>전자 릴레이처럼 전자 코일에 의하여 접점의 개폐가 이루어지는 것이다.</t>
  </si>
  <si>
    <t>26857</t>
  </si>
  <si>
    <t>전자가압식점용접기</t>
  </si>
  <si>
    <t>electromagnetic force type spot welder</t>
  </si>
  <si>
    <t>① 공기압력이나 수압대용으로 전자력(電磁力)을 이용하여 가압을 하는 구조로 만들어진 점용접기. ② 전자력을 단순히 가압 수단으로 이용하는 것은 스트로크(전자석의 틈)의 변화로 심하게 가압력이 변화하므로 대형이 되기 때문에 실용성의 부족 등의 이유로 일반적으로 사용되지 않으나, 용접전류 자체에 의해서 전자석을 여자하는 방식으로 된 것을 특수재료. 예를 들면 비닐강판 등의 점용접에 뛰어난 성능을 나타냄.</t>
  </si>
  <si>
    <t>26858</t>
  </si>
  <si>
    <t>전자개폐기</t>
  </si>
  <si>
    <t>magnetic switch, 電子開閉器</t>
  </si>
  <si>
    <t>⇒ 전자(기) 개폐기</t>
  </si>
  <si>
    <t>26859</t>
  </si>
  <si>
    <t>경석콘크리트</t>
  </si>
  <si>
    <t>pumice concrete, 輕石concrete</t>
  </si>
  <si>
    <t>골재로서 경석을 써 만든 경량콘크리트.</t>
  </si>
  <si>
    <t>2686</t>
  </si>
  <si>
    <t>전자계산기</t>
  </si>
  <si>
    <t>electronic computer, 電子計算機</t>
  </si>
  <si>
    <t>① 전자회로를 써서 연산을 하는 계산기. ② 아날로그 계산기와 계수형(디지털) 계산기가 있음. 또 양자의 장점을 겸한 하이브리드 계산기도 있음. ③ 전자계산기의 장점은 계산시간이 빠르고 기억 용량이 크고 소형이라는 점이다. ④ 최초에는 수치 계산을 위해서만 만들어졌지만 그 기술이 점차로 발달함에 따라 인간의 정신‧지능 활동까지도 구체적으로 또한 자동적으로 수행할 수 있는 것이 만들어짐. ⑤ ｢컴퓨터｣ 또는 ｢E.D.P｣라고도 하며, 전자계산기로 회계사무를 처리하는 제도를 ｢EDPS(electronic data processing system)｣라 한다. 또한 컴퓨터에서 부여할 프로그램을 작성하는 전문 기능자를 ｢프로그래머(programer)｣라고 하며, 그 직업을 ｢프로그래밍(programming)｣이라고 함.</t>
  </si>
  <si>
    <t>26860</t>
  </si>
  <si>
    <t>전자계산에 의한 계획사업의 세부계획</t>
  </si>
  <si>
    <t>project scheduling by EDPS, EDPS －依－計劃事業－細部計劃</t>
  </si>
  <si>
    <t>① 네트워크의 용어. ② 역일(曆日)로 환산한 각 활동(작업)의 작업착수 계획일자와 완료일자 등을 계산할 뿐만 아니라 계획의 조정에 따르는 updated 일정 계산‧MCX 공기단축‧인력‧장비 사용일정의 계획 및 배당도 자동적으로 계산해 줌.</t>
  </si>
  <si>
    <t>26861</t>
  </si>
  <si>
    <t>전자교환기</t>
  </si>
  <si>
    <t>electronic exchanger, 電子交換機</t>
  </si>
  <si>
    <t>계전기를 사용하지 않고 방전관이나 트랜지스터 등을 사용하여 전화교환을 하는 교환기로 교환동작이 빠르고 기기가 소형이다.</t>
  </si>
  <si>
    <t>26863</t>
  </si>
  <si>
    <t>전자기 노이즈</t>
  </si>
  <si>
    <t>electromagnetic noise</t>
  </si>
  <si>
    <t>전자계의 작용에 따라서 물체를 가진(加振)시켜, 그 진동에 따라서 발생하는 일종의 고체음. 인버터 제어 전차에 있어서 고조파 성분을 포함하는 전압이 유도 전동기에 인가되어, 전자음을 발생시키고 있는 경우가 있다. →전자음， 전자기 환경 .</t>
  </si>
  <si>
    <t>26864</t>
  </si>
  <si>
    <t>전자기 실드</t>
  </si>
  <si>
    <t>electromagnetic shielding, 電磁氣-</t>
  </si>
  <si>
    <t>전자 유도에 의한 방해 작용을 방지할 목적으로 대상이 되는 장치 또는 시설을 적당한 자기 차폐체에 의해 감싸서 외부 전자계의 영향으로부터 차단하는 것. 자계를 차폐하기 위해 투자율이 큰 자성 재료를 필요로 하는데, 그 효과는 정전 차폐의 경우만 못하다. →전자 차폐</t>
  </si>
  <si>
    <t>26865</t>
  </si>
  <si>
    <t>전자기 환경</t>
  </si>
  <si>
    <t>electromagnetic environment</t>
  </si>
  <si>
    <t>임의의 장소에서 존재하는 모든 전자기적 현상의 총체. 자연 전파 잡음과 인공 전파 잡음이 이에 포함되며, 특히 인공 전파 잡음에는 통신, 방송, 레이더 등이나 고주파 이용 등에서 발생하는 부차적인 잡음과, 전동력 응용 기기, 고전압 기기, 전기 접점 기기, 반도체 응용 제어기 등에서 발생하는 잡음이 있다. →전자파 환경</t>
  </si>
  <si>
    <t>26866</t>
  </si>
  <si>
    <t>전자레인지</t>
  </si>
  <si>
    <t>electronic range, 電子－</t>
  </si>
  <si>
    <t>① 마이크로파에 의한 유전 가열을 이용한 조리기(調理器)임. ② 마이크로파를 물체에 조사(照射)할 때 수분이 포함되어 있으면 마이크로파의 에너지를 흡수하여 발열(發熱)하는데, 이것에 의한 가열은 내부까지 균일하게 또한 급속하게 이루어지는 특징이 있음. ③ 전자레인지는 이것을 응용한 것으로, 자전관(磁電管)에 의해 약 2,450MHz 출력 0.5～1.5kW 정도의 마이크로파를 발진시켜서 포장된 식품을 그대로 가열 조리할 수 있음.</t>
  </si>
  <si>
    <t>26867</t>
  </si>
  <si>
    <t>전자마름모</t>
  </si>
  <si>
    <t>田字－</t>
  </si>
  <si>
    <t>전자틀을 마름모형으로 만드는 것.</t>
  </si>
  <si>
    <t>26868</t>
  </si>
  <si>
    <t>전자빔용접</t>
  </si>
  <si>
    <t>① 고진공 속에서 가속된 전자를 피용접물에 충돌시켰을 때 생기는 충격발열을 이용하는 용접방법. ② 필라멘트(텅스텐)에 통전해서 열전자를 방사하여 이를 고전압 아노드에 의해서 가속하여 접속렌즈로 용접물 위에 집속(集束)시켜 고속 전자가 갖는 운동에너지가 열에너지로 변하여 용접개소가 가열 용융되어서 용접이 됨. ③ 용접부가 대기의 오염을 받지 않으며 용입이 깊고 열 영향을 적게 받으며 변형이 적게 일어나는 이점이 있음. ④ 진공 중 가공으로서 용접 외에 용해‧절단‧천공‧증착 등에 이용.</t>
  </si>
  <si>
    <t>26869</t>
  </si>
  <si>
    <t>전자식 자동 제어</t>
  </si>
  <si>
    <t>electronic automatic contol</t>
  </si>
  <si>
    <t>주로 마이크로 컴퓨터, 반도체 소자 등의 전자 디바이스로 구성되는 조절부에 의해서 행하는 자동 제어. →전기식 자동 제어.</t>
  </si>
  <si>
    <t>26870</t>
  </si>
  <si>
    <t>전자점</t>
  </si>
  <si>
    <t>trochanterion</t>
  </si>
  <si>
    <t>인체 계측 측정점의 하나로 대퇴골 대전자점 최상면의 점을 말한다.</t>
  </si>
  <si>
    <t>26871</t>
  </si>
  <si>
    <t>전자창</t>
  </si>
  <si>
    <t>田字窓</t>
  </si>
  <si>
    <t>중간 살이 십자로 구성되어 전(田)자 모양으로 만들어진 창.</t>
  </si>
  <si>
    <t>26872</t>
  </si>
  <si>
    <t>전재 도시</t>
  </si>
  <si>
    <t>war damaged city</t>
  </si>
  <si>
    <t>전쟁으로 인한 피해를 입은 도시</t>
  </si>
  <si>
    <t>26874</t>
  </si>
  <si>
    <t>전정광장</t>
  </si>
  <si>
    <t>fore-court, 前庭廣場</t>
  </si>
  <si>
    <t>기능상으로 분류한 광장의 하나로서 건물과 도로사이에 있는 마당으로 자연스럽게 건물을 도로로부터 구분시킨다. 바티칸시국의 성베드로광장의 대표적인 전정광장 사례이다.</t>
  </si>
  <si>
    <t>26876</t>
  </si>
  <si>
    <t>전조 현상</t>
  </si>
  <si>
    <t>precursor</t>
  </si>
  <si>
    <t>지진이 발생하는 지점이나 그 부근에서 지진이 발생하기 전 수일에서 수년 전부터 일어나는 어떤 물리적 특성 변화나 특이한 자연현상, 동식물의 이상행동을 말한다. 지면의 갑작스런 융기, 암석의 전기 전도율의 변화, 방사성 동위원소양의 변화,지진파의 속도변화 같은 물리적 변화의 전조현상과 하늘의 색이나구름의 색 또는 모양의 이상변화 등은 대기에서 일어나는 전조현상으로 여겨지는 대표적인 예들이다.</t>
  </si>
  <si>
    <t>26877</t>
  </si>
  <si>
    <t>전종</t>
  </si>
  <si>
    <t>⇨전기종(＝).</t>
  </si>
  <si>
    <t>26878</t>
  </si>
  <si>
    <t>전주광</t>
  </si>
  <si>
    <t>직사일광과 천공광의 총칭.</t>
  </si>
  <si>
    <t>26879</t>
  </si>
  <si>
    <t>경수</t>
  </si>
  <si>
    <t>hard water, 硬水</t>
  </si>
  <si>
    <t>① Ca, Mg 등의 염류를 비교적 다량으로 포함한 천연수(CaCO3로는 100ppm 이상, CaO는 70ppm). ② 보일러용으로는 불가. ③ 퍼뮤티트(permutite),이온교환수지(ion exchange resin)를 써서 연수(軟水)()로 만들 수 있음. ④ ⇨경도①.</t>
  </si>
  <si>
    <t>2688</t>
  </si>
  <si>
    <t>전주광률</t>
  </si>
  <si>
    <t>total daylight factor, 全晝光率</t>
  </si>
  <si>
    <t>야외 천공광조도가 창을 통하였을 때 실내의 한 점의 조도와의 비.</t>
  </si>
  <si>
    <t>26880</t>
  </si>
  <si>
    <t>전주작</t>
  </si>
  <si>
    <t>前朱雀</t>
  </si>
  <si>
    <t>사방을 나타내는 네 방위신 중, 전방(남쪽)을 주관하는 주작(朱雀)을 일컫는 말.</t>
  </si>
  <si>
    <t>26881</t>
  </si>
  <si>
    <t>전지</t>
  </si>
  <si>
    <t>cell, dry battery, battery, 電池</t>
  </si>
  <si>
    <t>전지는 보통 건전지(dry cell) 혹은 배터리(battery)를 말하며 자발적인 산화-환원 반응을 이용하여 화학 에너지를 전기 에너지로 변화시키는 화학 장치</t>
  </si>
  <si>
    <t>26883</t>
  </si>
  <si>
    <t>전진</t>
  </si>
  <si>
    <t>foreshock</t>
  </si>
  <si>
    <t>본진 발생 전에 본진의 진원 주변에서 발생하는 소규모의 지진을 일컫는다.</t>
  </si>
  <si>
    <t>26884</t>
  </si>
  <si>
    <t>전진법</t>
  </si>
  <si>
    <t>straight sequence, 前進法</t>
  </si>
  <si>
    <t>한쪽 방향으로 직선 비드를 만드는 용착방법.</t>
  </si>
  <si>
    <t>26885</t>
  </si>
  <si>
    <t>전진용접</t>
  </si>
  <si>
    <t>forward welding, 前進鎔接</t>
  </si>
  <si>
    <t>용접 작업에서 용가재가 토치의 앞쪽으로 나아가는 용접 조작법. 용접 조작이 용이하기 때문에 두께 3.2mm 이하의 얇은판, 두께 9mm 이하의 파이프용접에 적합.</t>
  </si>
  <si>
    <t>26886</t>
  </si>
  <si>
    <t>전착 도장</t>
  </si>
  <si>
    <t>수용성 도료에 피도장물을 침지시켜 피도장물을 양극， 도료를 음극으로 해서 직류 전류를 흘려 도장하는 것 .</t>
  </si>
  <si>
    <t>26887</t>
  </si>
  <si>
    <t>전창</t>
  </si>
  <si>
    <t>箭窓</t>
  </si>
  <si>
    <t>살창과 같은 말. 창이나 문의 틀이라고 할 수 있는 울거미 속에 얇은 살대로 짜 만든 창호를 지칭하는 것으로, 판재로 만든 널창이나 널문에 대비된 개념이다.</t>
  </si>
  <si>
    <t>26888</t>
  </si>
  <si>
    <t>전처리</t>
  </si>
  <si>
    <t>pretreatment, 前處理</t>
  </si>
  <si>
    <t>용접 또는 용사 등을 하기 전에 모재의 표면에 하는 처리. 용사의 경우에는 20~80 메시 정도의 SiC 등을 사용해서 모재의 표면을 거칠게 하는 그리드 블라스트법이 쓰이며, 피막의 밀착도를 더욱 높이기 위해서 표면에 나사 또는 홈을 파는 홈파기법, 스프레이 본드법, 융합 본드법 등이 있다.</t>
  </si>
  <si>
    <t>26889</t>
  </si>
  <si>
    <t>경수 연화 장치</t>
  </si>
  <si>
    <t>water softening apparatus</t>
  </si>
  <si>
    <t>경수로부터 경도 성분인 칼슘염이나 마그네슘염을 제거하는 장치. 경수에 석회 등의 알칼리제를 더해 pH를 상승시켜 용해 성분을 불용화시킨 다음 침전, 여과에 의해 분리하는 석회 연화법 등이 있다.</t>
  </si>
  <si>
    <t>2689</t>
  </si>
  <si>
    <t>전천 방사</t>
  </si>
  <si>
    <t>radiation from the whole sky</t>
  </si>
  <si>
    <t>전천공에 의한 천공복사ㆍ직접일사를 포함하지 않는다. 단, 천공 복사와 직접 복사를 합한 것을 말하는 경우도 있다. = 전천 복사</t>
  </si>
  <si>
    <t>26890</t>
  </si>
  <si>
    <t>전천 복사</t>
  </si>
  <si>
    <t>(= 전천 방사)</t>
  </si>
  <si>
    <t>26891</t>
  </si>
  <si>
    <t>전천 일사</t>
  </si>
  <si>
    <t>insolation from the whole sky; global solar radiation</t>
  </si>
  <si>
    <t>수평면에 입사하는 직달일사 및 하늘(산란)복사를 합친 것을 말하며, 에너지의 양을 나타내는 단위로는 cal/cm2·min 또는 W/m2를 사용한다. ( = 전천공 일사) →전 일사.</t>
  </si>
  <si>
    <t>26892</t>
  </si>
  <si>
    <t>전천 조도</t>
  </si>
  <si>
    <t>(= 전천공 조도.)</t>
  </si>
  <si>
    <t>26893</t>
  </si>
  <si>
    <t>전천공</t>
  </si>
  <si>
    <t>whole[entire, complete] sky, 全天空</t>
  </si>
  <si>
    <t>지표상의 어떠한 물체에도 차단되지 않은 완전한 반구상의 천공.</t>
  </si>
  <si>
    <t>26894</t>
  </si>
  <si>
    <t>전천공 일사</t>
  </si>
  <si>
    <t>(= 전천 일사.)</t>
  </si>
  <si>
    <t>26895</t>
  </si>
  <si>
    <t>전천공 조도</t>
  </si>
  <si>
    <t>illuminance from unobstructed sky</t>
  </si>
  <si>
    <t>직사 일광에 의한 조도를 제외한, 전천공으로부터의 천공광에 의한 조도 ( = 전청공광 조도， 전천 조도)</t>
  </si>
  <si>
    <t>26896</t>
  </si>
  <si>
    <t>전천공광 조도</t>
  </si>
  <si>
    <t>전천공조도.</t>
  </si>
  <si>
    <t>26897</t>
  </si>
  <si>
    <t>전천공광조도</t>
  </si>
  <si>
    <t>whole[entire, complete] skylight illumination, 全天空光照度</t>
  </si>
  <si>
    <t>전천광(全天光)에서 천공광(天空光) (태양의 직사광은 포함하지 않음)에 의해 피조면(被照面)에 생기는 조도. 전천공광조도는 ｢전천조도(全天照度)｣라고 약칭하는 경우도 있으나, 이때에는 직사일광조도와 전천광조도와의 합계를 가리키기도 한다.</t>
  </si>
  <si>
    <t>26898</t>
  </si>
  <si>
    <t>전천복사</t>
  </si>
  <si>
    <t>radiation from the whole sky, 全天輻射</t>
  </si>
  <si>
    <t>전천으로부터 수평면에 입사하는 단파(전천일사) 및 장파(대기복사)의 하향 복사.</t>
  </si>
  <si>
    <t>26899</t>
  </si>
  <si>
    <t>L50</t>
  </si>
  <si>
    <t>소음도가 어떤 도 이상인 시간이 실측시간의 50%를 차지할 경우, 그 도를 50% 시간율 소음도라고 한다.단위는 dB, 50% 시간율 소음도 L50을 중앙치</t>
  </si>
  <si>
    <t>269</t>
  </si>
  <si>
    <t>경수, 센물</t>
  </si>
  <si>
    <t>hard water</t>
  </si>
  <si>
    <t>칼슘염, 마그네슘염을 많이 함유한 물. 음료수로서는 부적절하고 비누의 거품이 잘 일지 않으며, 스케일이 생기기 쉽다. 총경도가 높은 물. ↔연수</t>
  </si>
  <si>
    <t>2690</t>
  </si>
  <si>
    <t>전천조도</t>
  </si>
  <si>
    <t>전천공광조도와 같은 말.</t>
  </si>
  <si>
    <t>26900</t>
  </si>
  <si>
    <t>전철관말뚝</t>
  </si>
  <si>
    <t>全鐵管－</t>
  </si>
  <si>
    <t>지지면을 넓게 하기 위해 하부에 4～6개의 힘살을 붙인 강제말뚝.</t>
  </si>
  <si>
    <t>26901</t>
  </si>
  <si>
    <t>전체 계획</t>
  </si>
  <si>
    <t>master plan; total plan</t>
  </si>
  <si>
    <t>① 일정한 프로젝트의 실시를 위해, 프로젝트의 목적이나 목표에 따라 개요를 설정한 전체적인 계획. (=마스터플랜, 기본계획) ② 어떤 지역이나 부지 등의 전체를 대상으로 부분 계획 혹은 개별 시설을 고려한 계획, 또는 그것을 표시하는 그림.</t>
  </si>
  <si>
    <t>26902</t>
  </si>
  <si>
    <t>전체 붕괴</t>
  </si>
  <si>
    <t>total collapse</t>
  </si>
  <si>
    <t>구조물 전체가 붕괴되는 것.</t>
  </si>
  <si>
    <t>26903</t>
  </si>
  <si>
    <t>전체 붕괴 기구</t>
  </si>
  <si>
    <t>total cob lapse mechanism</t>
  </si>
  <si>
    <t>구조물 전체가 붕괴할 것 같은 소성힌지가 구조물에 발생한 상태.</t>
  </si>
  <si>
    <t>세화41.6%</t>
  </si>
  <si>
    <t>26904</t>
  </si>
  <si>
    <t>전체 조사</t>
  </si>
  <si>
    <t>전수조사와 같은 말.</t>
  </si>
  <si>
    <t>26905</t>
  </si>
  <si>
    <t>전체 좌굴</t>
  </si>
  <si>
    <t>total buckling</t>
  </si>
  <si>
    <t>연직하중이나 수평하중에 의해 구조물이 가로 방향으로 삐져나오는 현상.</t>
  </si>
  <si>
    <t>26906</t>
  </si>
  <si>
    <t>전체공정표</t>
  </si>
  <si>
    <t>全體工程表</t>
  </si>
  <si>
    <t>프로젝트 전체를 다룬 공정표로서 기본공정표라고도 한다.</t>
  </si>
  <si>
    <t>26908</t>
  </si>
  <si>
    <t>전체여유</t>
  </si>
  <si>
    <t>total float, 全體餘裕</t>
  </si>
  <si>
    <t>작업을 가장 빠른 개시시간으로 시작하고 가장 늦은 완료시간으로 완료할 때에 발생하는 여유시간. 약호는 TF.</t>
  </si>
  <si>
    <t>기문당87.7%</t>
  </si>
  <si>
    <t>26909</t>
  </si>
  <si>
    <t>전체용접교량</t>
  </si>
  <si>
    <t>all welded bridge, 全體鎔接橋梁</t>
  </si>
  <si>
    <t>과거 리벳구조였던 것을 모두 용접으로 제작한 교량구조물.</t>
  </si>
  <si>
    <t>26910</t>
  </si>
  <si>
    <t>전출률</t>
  </si>
  <si>
    <t>move out ratio</t>
  </si>
  <si>
    <t>이전 거주지에서 새 거주지로 옮겨감이란 의미로 특정지역내에서 특정기간 동안 이주한 인구 혹은 세대수를 전체세대수 또는 인구수로 나눈 비율</t>
  </si>
  <si>
    <t>26911</t>
  </si>
  <si>
    <t>전춤</t>
  </si>
  <si>
    <t>total depth</t>
  </si>
  <si>
    <t>단면을 너비와 춤으로 표시했을 때의 춤.</t>
  </si>
  <si>
    <t>26912</t>
  </si>
  <si>
    <t>전탑</t>
  </si>
  <si>
    <t>塼塔, 磚塔</t>
  </si>
  <si>
    <t>벽돌을 쌓아서 만든 탑. 전탑은 인도에서 시작하여 불교의 전파와 함께 중국에 전해졌고, 검은 회색 혹은 회색의 벽돌로 쌓은 탑파, 숭악사 전탑, 천복사 소안탑, 자은사 대안탑 등이 현재까지 남아있다. 한국에 전래한 것으로는 경주의 분황사탑이 대표적이지만 지금은 옛 모습을 찾아볼 수 없다.</t>
  </si>
  <si>
    <t>26914</t>
  </si>
  <si>
    <t>전통성</t>
  </si>
  <si>
    <t>tradition, 傳統性</t>
  </si>
  <si>
    <t>한 사회나 집단이 오랜 세월 동안 쌓아온 고유한 성질.</t>
  </si>
  <si>
    <t>26915</t>
  </si>
  <si>
    <t>전통양식</t>
  </si>
  <si>
    <t>traditional style, 傳統樣式</t>
  </si>
  <si>
    <t>한 사회나 집단이 오랜 세월 동안 쌓아온 고유한 성질을 지니고 있는 양식.</t>
  </si>
  <si>
    <t>26916</t>
  </si>
  <si>
    <t>전통적 건조물군 보존 지구</t>
  </si>
  <si>
    <t>conservation district of traditional buildings； preservation district for groups of historic buildings</t>
  </si>
  <si>
    <t>일본의 「문화재 보호법」에 의해 역사적 경관을 간직한 취락 전체를 보존하기 위해 시정촌이 정하는 지구. 단일 건축물뿐 아니라 거리와 수로, 주어원, 수목등 주변 환경까지 포괄하여 보존 함우리나라에서의 「문화재 보호법」의 역사문화 환경 보존지역과 유사한 개념</t>
  </si>
  <si>
    <t>26917</t>
  </si>
  <si>
    <t>전퇴</t>
  </si>
  <si>
    <t>前退</t>
  </si>
  <si>
    <t>건물의 전면에 붙인 툇간이나 건물의 앞에 둔 물림간.</t>
  </si>
  <si>
    <t>26918</t>
  </si>
  <si>
    <t>전파</t>
  </si>
  <si>
    <t>propagation of sound</t>
  </si>
  <si>
    <t>발생한 예외가 프로그램의 어느 틀 속에서 처리되지 않고, 그 바깥쪽 틀에서 다시 발생하는 현상을 말한다.</t>
  </si>
  <si>
    <t>26919</t>
  </si>
  <si>
    <t>경역</t>
  </si>
  <si>
    <t>(독) Landschaft</t>
  </si>
  <si>
    <t>시각적, 지리적, 문화적으로 동질의 특성을 갖는 일정 지역. 생태적 질서나 향토성 등의 요소를 포함한 종합적인 개념으로 시각적 개념이 강한 경관(landscape)와는 구별됨.</t>
  </si>
  <si>
    <t>2692</t>
  </si>
  <si>
    <t>전파 무향실</t>
  </si>
  <si>
    <t>(electric wave) anechoic chamber</t>
  </si>
  <si>
    <t>전파가 반사되지 않도록 방의 내부에 흡수체를 부착한 방으로 전파기기의 특성을 실험하기 위해서 전파적으로 무한히 넓은 공간을 만들 필요가 있는데, 이를 인공적으로 만들어주는 것이다.. →전파 반무 향실， 전파 암실.</t>
  </si>
  <si>
    <t>26920</t>
  </si>
  <si>
    <t>전파 반무향실</t>
  </si>
  <si>
    <t>electric wave semi-anechoic chamber</t>
  </si>
  <si>
    <t>반자유 음장의 조건을 실현하기 위해 바닥 또는 벽면의 일면만을 완전 반사성으로 하는 무향실. 기계류에서 발생하는 소음의 음향 파워 레벨 측정 등에 쓰인다.  →오픈 (테스트) 사이트</t>
  </si>
  <si>
    <t>26921</t>
  </si>
  <si>
    <t>전파 상수</t>
  </si>
  <si>
    <t>26922</t>
  </si>
  <si>
    <t>전파 속도</t>
  </si>
  <si>
    <t>transmitting velocity； wave velocity</t>
  </si>
  <si>
    <t>매질을 전달하는 파의 속도. 파장을 주기로 나누거나 각 주파수를 파수로 나눈 값으로 정의됨.</t>
  </si>
  <si>
    <t>26923</t>
  </si>
  <si>
    <t>전파 암실</t>
  </si>
  <si>
    <t>전파 무반사실이라고도 하며, 측정실 주위의 벽을 전파의 흡수체로 만들어 반사파가 없도록 한 방. 전파 흡수체에는 발포 폴리에틸렌의 시트 속에 탄소를 함침 시키고, 탄소의 함유율이 다른 것을 여러층 겹쳐서 사용한다. 안테나의 측정 등에 사용된다</t>
  </si>
  <si>
    <t>26924</t>
  </si>
  <si>
    <t>전파 특성</t>
  </si>
  <si>
    <t>propagation characteristic</t>
  </si>
  <si>
    <t>전파를 한 곳에서 다른 곳으로 효과적으로 송신하는 방법에 대한 특성</t>
  </si>
  <si>
    <t>26925</t>
  </si>
  <si>
    <t>전파 흡수체</t>
  </si>
  <si>
    <t>전자기파의 반사를 억제하고 전자 에너지를 흡수하여 열 에너지로 변환하는 재료. 카본 함유의 유전체나 자성체(페라이트) 등.</t>
  </si>
  <si>
    <t>26926</t>
  </si>
  <si>
    <t>전하</t>
  </si>
  <si>
    <t>electric charge, charge, 電荷</t>
  </si>
  <si>
    <t>① 전하는 전기 현상을 일으키는 물질의 물리적 성질이다. ② 기호는 , 단위는 쿨롱[C]을 사용하며, 정전하와 부전하가 있음. ③정전하는 그 전하와 같은 양의 전자가 부족한 상태이고, 그 반대로 전자의 양이 과잉된 상태에서는 부전하로 된다. 같은 종류의 전하 사이에서는 반발력이 작용하고 다른 종류의 전하 사이에서는 흡인력이 작용함.</t>
  </si>
  <si>
    <t>26928</t>
  </si>
  <si>
    <t>전하중</t>
  </si>
  <si>
    <t>total load, 全荷重</t>
  </si>
  <si>
    <t>전체하중. 물체에 작용하는 하중을 모두 합친 것.</t>
  </si>
  <si>
    <t>26929</t>
  </si>
  <si>
    <t>전해</t>
  </si>
  <si>
    <t>electrolysis, 電解</t>
  </si>
  <si>
    <t>전해질의 용액에 전류를 통과시키면 화학 변화를 일으켜, 물질이 분해하는 일. ⇨전기분해(＝).</t>
  </si>
  <si>
    <t>26930</t>
  </si>
  <si>
    <t>전해 발색</t>
  </si>
  <si>
    <t>self-color anodic oxidation coating</t>
  </si>
  <si>
    <t>염료， 안료 등을 사용하지 않고 전해 조건에 의해 금속 소재의 표면을 발색시키는 것. →전해 착색</t>
  </si>
  <si>
    <t>26931</t>
  </si>
  <si>
    <t>전해 연마</t>
  </si>
  <si>
    <t>electro-polishing; electrolytic polishing</t>
  </si>
  <si>
    <t>금속 표면의 요철을 특정 용액 안에서 양극 용해하여 평활한 광택면으로 하는 방법.</t>
  </si>
  <si>
    <t>26932</t>
  </si>
  <si>
    <t>전해 착색</t>
  </si>
  <si>
    <t>electrolytically colored anodic oxide coating</t>
  </si>
  <si>
    <t>알루미늄 등의 금속 표면에 다공성 피막을 생성 도중 또는 생성 후에 금속 염류를 사용해서 전해적으로 착색을 하는 것. →전해 발색 .</t>
  </si>
  <si>
    <t>26933</t>
  </si>
  <si>
    <t>전해 콘덴서</t>
  </si>
  <si>
    <t>electrolytic capacitor</t>
  </si>
  <si>
    <t>전기 분해를 응용하여 양극 금속의 표면에 산화 피막을 만들고, 그것을 감싸듯이 음극을 붙인 것으로, 페이스트 모양의 전해액에 의한 습식과 증착 반도체에 의한 건식이 있다.</t>
  </si>
  <si>
    <t>26934</t>
  </si>
  <si>
    <t>전형태 계수</t>
  </si>
  <si>
    <t>어떤 면 Fl 에 서 다른 면 F? 위의 각 점으로의 형태 계 수 F 2 전떤에 대한 평균값.</t>
  </si>
  <si>
    <t>26936</t>
  </si>
  <si>
    <t>전호</t>
  </si>
  <si>
    <t>26937</t>
  </si>
  <si>
    <t>전호용접</t>
  </si>
  <si>
    <t>26938</t>
  </si>
  <si>
    <t>전화</t>
  </si>
  <si>
    <t>telephone, telephony, 電話</t>
  </si>
  <si>
    <t>음성이나 소리를 전기신호로 바꾸어 전송로를 통해 먼 곳까지 보내고 다시 소리로 변환시켜 소통하게 하는 통신 기기.</t>
  </si>
  <si>
    <t>26939</t>
  </si>
  <si>
    <t>전화 부스</t>
  </si>
  <si>
    <t>telephone room; telephone booth</t>
  </si>
  <si>
    <t>전화기가 있는 통화 전용의 작은 칸.</t>
  </si>
  <si>
    <t>26941</t>
  </si>
  <si>
    <t>전화 설비</t>
  </si>
  <si>
    <t>telephone system</t>
  </si>
  <si>
    <t>원격지간에서 음성 통신을 하는 설비로， 공중 통신망에 접속 가능한 설비. 전화기 ( 송수화기 ) ， 교환기 ( 자동， 수동) 및 배선으 로 구성된다.</t>
  </si>
  <si>
    <t>26942</t>
  </si>
  <si>
    <t>전화교환실</t>
  </si>
  <si>
    <t>telephone exchange room, 電話交換室</t>
  </si>
  <si>
    <t>전화 교환대를 설비하고 걸려 온 전화를 구내에 연결하여 주는 방</t>
  </si>
  <si>
    <t>26943</t>
  </si>
  <si>
    <t>전화국</t>
  </si>
  <si>
    <t>telephone exchange office, 電話局</t>
  </si>
  <si>
    <t>신규 가입자들의 전화 가입 신청을 접수하거나 전화를 가설ㆍ교환하여 주는 따위의 일을 맡아보는 기관</t>
  </si>
  <si>
    <t>26944</t>
  </si>
  <si>
    <t>전화기</t>
  </si>
  <si>
    <t>telephone</t>
  </si>
  <si>
    <t>말소리를 전파나 전류로 바꾸었다가 다시 말소리로 환원시켜 공간적으로 떨어져 있는 사람이 서로 이야기할 수 있게 만든 기계.</t>
  </si>
  <si>
    <t>26945</t>
  </si>
  <si>
    <t>전화배선</t>
  </si>
  <si>
    <t>電話配線</t>
  </si>
  <si>
    <t>선 전화기에 전류를 보내어 통화가 되게 하는 전선</t>
  </si>
  <si>
    <t>26946</t>
  </si>
  <si>
    <t>전화설비</t>
  </si>
  <si>
    <t>telephone system, 電話設備</t>
  </si>
  <si>
    <t>⇨전화 설비(＝).</t>
  </si>
  <si>
    <t>26947</t>
  </si>
  <si>
    <t>전화실</t>
  </si>
  <si>
    <t>telephone room, 電話室</t>
  </si>
  <si>
    <t>전화기가 있는 통화 전용의 방.</t>
  </si>
  <si>
    <t>26948</t>
  </si>
  <si>
    <t>전환 교통량</t>
  </si>
  <si>
    <t>diverted traffic</t>
  </si>
  <si>
    <t>교통 시설 정비에 의해 경로가 변경된 교통량.</t>
  </si>
  <si>
    <t>26949</t>
  </si>
  <si>
    <t>경위도 좌표계</t>
  </si>
  <si>
    <t>표준 지역에서의 메시의 기준. 각 도 경선과 짝수 위도 및 그 간격을 3등분한 위도에서 각 위선에 의해 종횡으로 분할한 제1차 지역 구획을 근거로 하고 있다.</t>
  </si>
  <si>
    <t>2695</t>
  </si>
  <si>
    <t>전후 요동</t>
  </si>
  <si>
    <t>26950</t>
  </si>
  <si>
    <t>전후주랑식</t>
  </si>
  <si>
    <t>amphi prostyle, 前後柱廊式</t>
  </si>
  <si>
    <t>고대 그리스 신전의 평면형식 중 하나로 전면과 후면에 주랑(열주)이 있는 형식.</t>
  </si>
  <si>
    <t>26951</t>
  </si>
  <si>
    <t>전후퇴</t>
  </si>
  <si>
    <t>前後退</t>
  </si>
  <si>
    <t>건물의 전면과 후면에 덧붙인 퇴칸.</t>
  </si>
  <si>
    <t>26952</t>
  </si>
  <si>
    <t>절①</t>
  </si>
  <si>
    <t>切</t>
  </si>
  <si>
    <t>콘크리트, 모르타르, 돌의 세워쌓기 단위로 1입방척의 체적.</t>
  </si>
  <si>
    <t>26953</t>
  </si>
  <si>
    <t>절②</t>
  </si>
  <si>
    <t>temple, 寺</t>
  </si>
  <si>
    <t>불교의 사원으로 승려가 부처님을 모시고 불도를 닦고 교법을 펴는 집.</t>
  </si>
  <si>
    <t>26954</t>
  </si>
  <si>
    <t>절③</t>
  </si>
  <si>
    <t>node, 節</t>
  </si>
  <si>
    <t>구조물을 구성하는 부재와 부재의 고정부위 또는 이음 부위.</t>
  </si>
  <si>
    <t>26955</t>
  </si>
  <si>
    <t>절④</t>
  </si>
  <si>
    <t>옹이와 같은 말.</t>
  </si>
  <si>
    <t>26956</t>
  </si>
  <si>
    <t>절건 비중</t>
  </si>
  <si>
    <t>specific gravity under oven dry</t>
  </si>
  <si>
    <t>절건 상태의 재료 밀도를 물의 밀도로 나눈 값. 골재의 경우는 절건 상태의 질량을 표면 건조 상태의 용적으로 나누어 구한 밀도를 물의 밀도로 나눈 값.</t>
  </si>
  <si>
    <t>26957</t>
  </si>
  <si>
    <t>절건 상태</t>
  </si>
  <si>
    <t>absolute dry condition</t>
  </si>
  <si>
    <t>재료 내부의 공극에 100-110℃ 온도로 증발하는 물이 존재하지 않게 될 때까지 건조시킨 상태. 절대 건조 상태，또는 목재에서는 전건(全乾) 상태라고도 한다.</t>
  </si>
  <si>
    <t>26958</t>
  </si>
  <si>
    <t>절건 중량</t>
  </si>
  <si>
    <t>absolute dry weight</t>
  </si>
  <si>
    <t>재료가 절건 상태일 때의 중량. 실제로는 재료 등을 환기가 잘된 건조기 속에서 온도 100-105℃ 로 건조하여 항량에 달했을 때의 중량을 일컫는다. 절대 건조 중량 또는 목재에서는 전건 중량이라고도 한다.</t>
  </si>
  <si>
    <t>26959</t>
  </si>
  <si>
    <t>경위도법</t>
  </si>
  <si>
    <t>mesh chart of Iongitude and latitude</t>
  </si>
  <si>
    <t>일정한 경위도 간격에 준해 지역을 분할하는 방법</t>
  </si>
  <si>
    <t>2696</t>
  </si>
  <si>
    <t>절건상태</t>
  </si>
  <si>
    <t>over dry condition, 絶乾狀態</t>
  </si>
  <si>
    <t>① 골재를 110±5℃의 온도로 일정 중량이 될 때까지 가열 건조한 상태. ② 함수율이 영(零)으로 건조한 상태. ③ ＝절대건조상태(絶對乾燥狀態).</t>
  </si>
  <si>
    <t>26960</t>
  </si>
  <si>
    <t>절곡근</t>
  </si>
  <si>
    <t>절곡철근과 같은 말.</t>
  </si>
  <si>
    <t>26961</t>
  </si>
  <si>
    <t>절곡기</t>
  </si>
  <si>
    <t>bending machine, 折曲機</t>
  </si>
  <si>
    <t>관을 구부리는 기계.</t>
  </si>
  <si>
    <t>26962</t>
  </si>
  <si>
    <t>절곡박강판</t>
  </si>
  <si>
    <t>折曲薄鋼板</t>
  </si>
  <si>
    <t>얇은 강판을 역학상 효과 있는 단면으로 구부려 만든 구조용 경량강재.</t>
  </si>
  <si>
    <t>26963</t>
  </si>
  <si>
    <t>절곡철근</t>
  </si>
  <si>
    <t>bent up bar, 折曲鐵筋</t>
  </si>
  <si>
    <t>정철근 또는 부철근을 구부려 올리거나 또는 구부려(45°) 내린 복부철근. 절곡철근은 전단력에 대해 보강하며 주근의 작용을 유효하게 한다. 절곡근 또는 굽힌 철근이라고도 한다.</t>
  </si>
  <si>
    <t>26964</t>
  </si>
  <si>
    <t>절공</t>
  </si>
  <si>
    <t>⇨옹이구멍(＝).</t>
  </si>
  <si>
    <t>26965</t>
  </si>
  <si>
    <t>절구대공</t>
  </si>
  <si>
    <t>절구 모양으로 만든 대공.</t>
  </si>
  <si>
    <t>26966</t>
  </si>
  <si>
    <t>절단 구각</t>
  </si>
  <si>
    <t>truncated spherical shell</t>
  </si>
  <si>
    <t>구형쉘의 일종</t>
  </si>
  <si>
    <t>26968</t>
  </si>
  <si>
    <t>경위의</t>
  </si>
  <si>
    <t>經緯儀</t>
  </si>
  <si>
    <t>⇨트랜싯(＝).</t>
  </si>
  <si>
    <t>2697</t>
  </si>
  <si>
    <t>절단면, 마구리</t>
  </si>
  <si>
    <t>일반적으로 물건의 횡단연을 ‘ 일컫는다. 벽돌의 경우에는 가장 넓은 면을 밑면으로 했을 때 짧은 쪽 변의 측면 (57 X 90mm)을 일컫는다. →평 ， 길이 쪽.</t>
  </si>
  <si>
    <t>26970</t>
  </si>
  <si>
    <t>절단법</t>
  </si>
  <si>
    <t>method of section, 絶斷法</t>
  </si>
  <si>
    <t>26971</t>
  </si>
  <si>
    <t>절단속도</t>
  </si>
  <si>
    <t>cutting speed, 絶斷速度</t>
  </si>
  <si>
    <t>① 가스절단‧아크절단 등에 있어서 재료를 절단하는 속도의 뜻. ② 일반적으로 매분당 절단되는 길이로써 나타냄.</t>
  </si>
  <si>
    <t>26973</t>
  </si>
  <si>
    <t>절단언저리</t>
  </si>
  <si>
    <t>cutting shoulder, 絶斷－</t>
  </si>
  <si>
    <t>가스절단을 한 전단면의 위쪽의 언저리.</t>
  </si>
  <si>
    <t>26974</t>
  </si>
  <si>
    <t>절단토치</t>
  </si>
  <si>
    <t>cutting torch, 絶斷－</t>
  </si>
  <si>
    <t>① 가스절단에 있어서 그 선단에 장치한 절단노즐에서 나오는 가스의 유량을 조절하는 기구. ② ⇨가스용접.</t>
  </si>
  <si>
    <t>26975</t>
  </si>
  <si>
    <t>절단팁</t>
  </si>
  <si>
    <t>cutting tip, 絶斷－</t>
  </si>
  <si>
    <t>① 가스절단용 토치의 선단에 장치하는 팁의 뜻. ② 절단용 팁의 단면에 대한 보기를 그림에 나타내면 다음과 같음. ③ 팁에는 절단산소용과 예열 불꽃용이 따로 있는 독일식과 이 두 가지가 같은 팁의 주변에 동심모양(同心狀)으로 몰려 있는 프랑스식이 있음. ④ 재료는 열전도‧내열성‧가공성을 고려해서 경질 또는 경질 동합금을 사용.</t>
  </si>
  <si>
    <t>26976</t>
  </si>
  <si>
    <t>절단하거나 도려낸 시멘트모르타르 및 콘크리트의 길이변화시험방법</t>
  </si>
  <si>
    <t>① ⇨콘크리트제품의 체적변화시험방법(＝). ② KS F 2442.</t>
  </si>
  <si>
    <t>26977</t>
  </si>
  <si>
    <t>절단효율</t>
  </si>
  <si>
    <t>cutting efficiency, 絶斷效率</t>
  </si>
  <si>
    <t>① 가스절단을 평가하는 한 방법으로 사용되는 값이며, 팁의 모양‧소압력 등에 의해서 변화. ② 절단효율 은 다음 식으로 산출. 여기서, - 절단효율[mm²/l] - 최대 절단 판두께[mm] -절단속도[mm/min] -절단산소유량[l/min]</t>
  </si>
  <si>
    <t>26978</t>
  </si>
  <si>
    <t>경유</t>
  </si>
  <si>
    <t>light oil； gas oil</t>
  </si>
  <si>
    <t>석유 정제 공정에서 분별된 끓는점 250~350°C 정도의 증류분. 그대로 또는 정제해서 연료용이나 중유의 점도 조정용으로 사용한다.</t>
  </si>
  <si>
    <t>2698</t>
  </si>
  <si>
    <t>절대 변위</t>
  </si>
  <si>
    <t>absolute displacement</t>
  </si>
  <si>
    <t>부동의 기준점에서 측정한 물체의 변위.</t>
  </si>
  <si>
    <t>26980</t>
  </si>
  <si>
    <t>절대 습도</t>
  </si>
  <si>
    <t>absolute humidity mixing ratio</t>
  </si>
  <si>
    <t>대기 중에 포함된 수증기의 양을 표시하는 방법으로 단위 부피당 수증기의 질량을 말한다. →공기의 습도.</t>
  </si>
  <si>
    <t>26981</t>
  </si>
  <si>
    <t>절대 압력</t>
  </si>
  <si>
    <t>absolute pressure</t>
  </si>
  <si>
    <t>절대 압력이란 압력 측정 시 완벽한 진공을 0점으로 기준을 두고 측정한 압력을 뜻한다</t>
  </si>
  <si>
    <t>26982</t>
  </si>
  <si>
    <t>절대 온도</t>
  </si>
  <si>
    <t>absolute temperature</t>
  </si>
  <si>
    <t>26983</t>
  </si>
  <si>
    <t>절대건조상태</t>
  </si>
  <si>
    <t>⇨절건상태(＝).</t>
  </si>
  <si>
    <t>26988</t>
  </si>
  <si>
    <t>절대건조중량</t>
  </si>
  <si>
    <t>absolute dry weight, 絶對乾燥重量</t>
  </si>
  <si>
    <t>① 건조에 의해 물체중에 유리수(遊離水)의 존재가 없는 상태의 중량을 말함. ② 콘크리트‧모르타르 등의 골재에 쓰임. ③ 골재의 경우는 100～110℃이며, 일정 중량이 될 때까지 건조시킨 상태일 때의 중량을 말하며, 목재 등의 경우에는 함수율 0인 상태를 말함.</t>
  </si>
  <si>
    <t>26989</t>
  </si>
  <si>
    <t>경자갈</t>
  </si>
  <si>
    <t>pumice gravel</t>
  </si>
  <si>
    <t>화산에서의 분출물인 다공질 화산 자갈 등 경석으로 이루어진 자갈 흡수율이 크고 강도는 약하다.</t>
  </si>
  <si>
    <t>2699</t>
  </si>
  <si>
    <t>절대단위</t>
  </si>
  <si>
    <t>absolute unit, 絶對單位</t>
  </si>
  <si>
    <t>① 길이(length)‧질량(mass)‧시간(time)의 단위에 각각 센티미터(cm)‧그램(gram)‧초(抄；second)를 기본단위로 하여 유도되는 단위를 ｢미터법 절대단위｣라 함. ② 풋(foot)‧파운드(pound)‧초를 기본단위로 하여 유도되는 단위를 ｢영국식 절대단위｣라 함. ③ 전기량의 단위 중에 전자단위(電磁單位；electromagnetic unit)를 기초로 한 것을 ｢절대(전기)단위｣라 함.</t>
  </si>
  <si>
    <t>26990</t>
  </si>
  <si>
    <t>절대세골재율</t>
  </si>
  <si>
    <t>⇨절대잔골재율(＝).</t>
  </si>
  <si>
    <t>26991</t>
  </si>
  <si>
    <t>절대습도</t>
  </si>
  <si>
    <t>absolute humidity, 絶對濕度</t>
  </si>
  <si>
    <t>① 기상학에서는 용적단위의[g/m³]. 즉, 습한 공기 1m³ 속의 수증기중량(g). ② 기계설비 방면에서는 중량단위 절대습도kg/kg‧dry air를 말함. 즉 건조공기 1kg에 혼합되어 있는 수증기의 중량.</t>
  </si>
  <si>
    <t>26992</t>
  </si>
  <si>
    <t>절대압</t>
  </si>
  <si>
    <t>절대압력과 같은 말</t>
  </si>
  <si>
    <t>26993</t>
  </si>
  <si>
    <t>절대압력</t>
  </si>
  <si>
    <t>absolute pressure, 絶對壓力</t>
  </si>
  <si>
    <t>완전 진공상태를 기준으로 하여 측정한 압력으로 절대압이라고도 한다.</t>
  </si>
  <si>
    <t>26994</t>
  </si>
  <si>
    <t>절대영도</t>
  </si>
  <si>
    <t>absolute zero, 絶對零度</t>
  </si>
  <si>
    <t>절대온도의 규준점으로서 -273℃에 상당한 온도.</t>
  </si>
  <si>
    <t>26995</t>
  </si>
  <si>
    <t>절대온도</t>
  </si>
  <si>
    <t>absolute temperature, 絶對溫度</t>
  </si>
  <si>
    <t>① 열역학적으로 최저 온도를 0°로 하여 측정한 온도, 즉 －273℃를 0도로 하여 측정한 온도. ② 기호[°K]로 나타냄. ③ ＝켈빈온도(Kelvin temperature). 켈빈이 도입. ④ 절대온도를 [°K], 섭씨온도를[℃]라고 한다면 .</t>
  </si>
  <si>
    <t>26996</t>
  </si>
  <si>
    <t>절대용적</t>
  </si>
  <si>
    <t>absolute volume, 絶對容積</t>
  </si>
  <si>
    <t>① 미립재(微立材) 중의 투과재와 비투과재를 포함한 입자의 전체체적. 그러나 입자 사이의 간격은 제외. ② 유체(流體) 중의 유체가 차지하고 있는 체적. ③ 콘크리트 또는 모르타르의 합성분(合成分)을 분리한 체적.</t>
  </si>
  <si>
    <t>26997</t>
  </si>
  <si>
    <t>절대용적배합</t>
  </si>
  <si>
    <t>absolute volume mix, 絶對容積配合</t>
  </si>
  <si>
    <t>① 콘크리트의 각 재료의 양을 절대용적()으로 표시한 배합. ② 표준시방서에는 콘크리트의 비빔량 1m³당 각 재료의 양을 절대용적()으로 표시. ③ 1＝0.001m³.</t>
  </si>
  <si>
    <t>26998</t>
  </si>
  <si>
    <t>절대잔골재율</t>
  </si>
  <si>
    <t>sand percent of total aggregate by solid volume, 絶對細骨材率</t>
  </si>
  <si>
    <t>잔골재량과 골재 전량과의 절대용적비의 백분율(이때 #4체를 통과한 것을 잔골재, 남는 것을 굵은골재로 함).</t>
  </si>
  <si>
    <t>26999</t>
  </si>
  <si>
    <t>2고주칠량</t>
  </si>
  <si>
    <t>二高柱七梁</t>
  </si>
  <si>
    <t>2고주오량가 구조에서 전후 퇴칸이 더해진 칠량가 구조. 쌍고주칠량.</t>
  </si>
  <si>
    <t>27</t>
  </si>
  <si>
    <t>LAE</t>
  </si>
  <si>
    <t>단발소음 노출레벨(Lae=Sel(sound exposure level)단발적 혹은 간혈적을 발생하는 연속시간이 짧은 소음은 1회 발생마다 A특성으로 보정을 한 에너지와 같은 에너지를 가지며 이때 연속시간 1초의 정상음이 단발소음 노출레벨이다.</t>
  </si>
  <si>
    <t>270</t>
  </si>
  <si>
    <t>절대최대전단력</t>
  </si>
  <si>
    <t>absolute maximum shearing force, 絶對最大剪斷力</t>
  </si>
  <si>
    <t>모든 단면의 최대 전단력 중에서도 절대값이 가장 큰 것. 단순보에서의 절대최대전단력은 지점에 무한히 가까운 단면에서 일어나고 그 값은 최대반력과 같다.</t>
  </si>
  <si>
    <t>27001</t>
  </si>
  <si>
    <t>절대최대휨모멘트</t>
  </si>
  <si>
    <t>absolute maximum bending moment, 絶對最大曲－</t>
  </si>
  <si>
    <t>(단순)보의 모든 단면 중에서도 그 최대 휨모멘트가 가장 커지게 되는 휨모멘트. 연행하중이 단순보 위를 지날 때의 절대최대 휨모멘트는 보에 실리는 전하중의 합력의 작용점과 그와 가장 가까운 하중 또는 그 부근의 큰 하중과의 사이가 보의 지간의 중앙에 의해 2등분될 때 그 하중 바로 밑의 단면에서 일어난다.</t>
  </si>
  <si>
    <t>기문당79.6%</t>
  </si>
  <si>
    <t>27002</t>
  </si>
  <si>
    <t>절두못</t>
  </si>
  <si>
    <t>絶頭釘</t>
  </si>
  <si>
    <t>못머리를 자른 것.</t>
  </si>
  <si>
    <t>27003</t>
  </si>
  <si>
    <t>절반공간계단참</t>
  </si>
  <si>
    <t>halfpace landing, half-pace, half-landing, half-space landing</t>
  </si>
  <si>
    <t>꺾인 계단일 경우의 계단참.</t>
  </si>
  <si>
    <t>27006</t>
  </si>
  <si>
    <t>절병통</t>
  </si>
  <si>
    <t>節甁桶</t>
  </si>
  <si>
    <t>정자건축의 모임지붕 상부 꼭지점에 올리는 항아리 모양의 특수 장식기와.</t>
  </si>
  <si>
    <t>27007</t>
  </si>
  <si>
    <t>절삭대</t>
  </si>
  <si>
    <t>planer table</t>
  </si>
  <si>
    <t>목공 도구의 하나. 대폐질할 재료를 올려놓아 절삭시에 움직이지 않게 하는 대. 절삭 공작상의 기준면이 된다.</t>
  </si>
  <si>
    <t>27008</t>
  </si>
  <si>
    <t>절삭링</t>
  </si>
  <si>
    <t>파 넣은 링.</t>
  </si>
  <si>
    <t>27009</t>
  </si>
  <si>
    <t>절삭마무리</t>
  </si>
  <si>
    <t>돌 가공의 일종으로 돌의 표면을 도드락으로 깎아서 마무리한 것.</t>
  </si>
  <si>
    <t>27010</t>
  </si>
  <si>
    <t>절선그래프식 공정표</t>
  </si>
  <si>
    <t>꺾은선 그래프식 공정표와 같은 말.</t>
  </si>
  <si>
    <t>27011</t>
  </si>
  <si>
    <t>절선식 공정표</t>
  </si>
  <si>
    <t>27012</t>
  </si>
  <si>
    <t>절연</t>
  </si>
  <si>
    <t>insulation, 絶緣</t>
  </si>
  <si>
    <t>주변을 전기 또는 열의 부도체로 둘러서 전기 또는 열이 통하지 않게 하는 것. 도면용 약어는 INS.</t>
  </si>
  <si>
    <t>27014</t>
  </si>
  <si>
    <t>절연 공법</t>
  </si>
  <si>
    <t>loose laying method</t>
  </si>
  <si>
    <t>바탕 균열이나 패널 접합부의 움직임에 의한 방수층의 파단을 막기 위해 방수층을 바탕의 대부분과 접착시키지 않는 공법 부풀음 방지 효과도 있다. →부분 접착 공법.</t>
  </si>
  <si>
    <t>27015</t>
  </si>
  <si>
    <t>절연 전선</t>
  </si>
  <si>
    <t>insulated wire</t>
  </si>
  <si>
    <t>나전선을 고무, 지, 면사, 견사 등으로 피복하거나 또는 에나멜(enamel)등을 말아 절연을 보한 전선. 1종 및 2종 면 절연전선, 고무절연선, 비닐절연선 등 용도에 의해 각종이 있다.</t>
  </si>
  <si>
    <t>27018</t>
  </si>
  <si>
    <t>절연내력</t>
  </si>
  <si>
    <t>dielectric strength, 絶緣耐力</t>
  </si>
  <si>
    <t>절연 파괴를 일으키지 않고 사용할 수 있는 최대의 전압.  전기설비기술 기준에서는 최대 사용전압이 7,000V 이하인 전로에서 최대 사용전압의 1.5배 전압에 10분간 견뎌야 한다고 되어 있다.</t>
  </si>
  <si>
    <t>27019</t>
  </si>
  <si>
    <t>경재</t>
  </si>
  <si>
    <t>강도가 큰 목재를 의미한다. 호도나무, 단풍나무, 밤나무 등 활엽수로부터 얻을 수 있다.⇨활엽수.</t>
  </si>
  <si>
    <t>2702</t>
  </si>
  <si>
    <t>절연드라이버</t>
  </si>
  <si>
    <t>⇨드라이버 사용상의 안전요령.</t>
  </si>
  <si>
    <t>27020</t>
  </si>
  <si>
    <t>절연유</t>
  </si>
  <si>
    <t>insulating oil</t>
  </si>
  <si>
    <t>전기 기기 등의 절연용으로 사용하는 기름. 광유나 실리콘유 등이 있다. (= 전기 절연유)</t>
  </si>
  <si>
    <t>27021</t>
  </si>
  <si>
    <t>절연재</t>
  </si>
  <si>
    <t>절연재료와 같은 말.</t>
  </si>
  <si>
    <t>27022</t>
  </si>
  <si>
    <t>절연재료</t>
  </si>
  <si>
    <t>isolating material, insulating material, insulation material, isolation material, 絶緣材料</t>
  </si>
  <si>
    <t>전기절연 및 단열을 목적으로 사용하는 재료를 말하며, 보온재라고도 한다.</t>
  </si>
  <si>
    <t>27023</t>
  </si>
  <si>
    <t>절연저항</t>
  </si>
  <si>
    <t>insulation resistance, 絶緣抵抗</t>
  </si>
  <si>
    <t>① 절연물의 절연도를 그 저항으로 표시한 것. ② 절연물의 2점간에 전압을 가하면 그 표면 및 내부에 누설 전류가 흐르게 되는데, 그 때의 그 전압과 전류의 비. ③ 저압의 전선로의 절연저항은 최저 대지전압 150V 이하에서는 0.1MΩ 이상, 대지전압 300V 이하에서는 0.2MΩ 이상, 300V 이상은 0.4MΩ 이상이어야 한다.</t>
  </si>
  <si>
    <t>27024</t>
  </si>
  <si>
    <t>절연전선</t>
  </si>
  <si>
    <t>insulated wire, 絶緣電線</t>
  </si>
  <si>
    <t>도체를 절연물로 피복한 전선.</t>
  </si>
  <si>
    <t>27025</t>
  </si>
  <si>
    <t>절연체</t>
  </si>
  <si>
    <t>부도체와 같은 말.</t>
  </si>
  <si>
    <t>27026</t>
  </si>
  <si>
    <t>절연콘크리트용 경량골재</t>
  </si>
  <si>
    <t>standard specification for light weight aggregates for insulating concrete</t>
  </si>
  <si>
    <t>① KS F 2551. ② 이 규격은 외기에 노출시키지 않고 주로 열절연용 콘크리트에 사용하는 경량 골재에 대하여 규정.</t>
  </si>
  <si>
    <t>27027</t>
  </si>
  <si>
    <t>절점</t>
  </si>
  <si>
    <t>panel point, node, 節點</t>
  </si>
  <si>
    <t>구조물을 구성하는 부재와 부재의 고정부위 또는 이음 부위. 접합하는 방법에 따라 활절점과 강절점으로 분류한다.</t>
  </si>
  <si>
    <t>27028</t>
  </si>
  <si>
    <t>절점 강도</t>
  </si>
  <si>
    <t>① 어떤 재의 절점에 보이는 그 밖의 재단강도의 합. ② 변형각법에 있어서 절점에 모이는 부재강비의 합의 2배를 그 절점의 절점강도라 함.</t>
  </si>
  <si>
    <t>27029</t>
  </si>
  <si>
    <t>절점 모멘트</t>
  </si>
  <si>
    <t>nodal moment</t>
  </si>
  <si>
    <t>구조물의 절점에 작용하는 모멘트. 정정구조물은 힘의평형조건으로, 부정정구조물은 부정정구조물 해석방법(ex. 처짐각법, 모멘트 분배법 등)으로 구할 수 있다.</t>
  </si>
  <si>
    <t>27030</t>
  </si>
  <si>
    <t>절점 모멘트 분할법</t>
  </si>
  <si>
    <t>joint moment distribution method</t>
  </si>
  <si>
    <t>① 골조 구조의 붕괴 하중을 구하는 약산법의 일종.(라멘구조)② 하나의 절점에 모이는 보의 모멘트합과 기둥의 모멘트합을 비교하여 소성 힌지의 위치를 정한다. 또 소성 힌지를 야기하지 않는 부재에 대한 모멘트를 분배하여 전체의 붕괴 메커니즘을 파악하고, 붕괴시의 기둥 전단력의 합을 취하여 그 층의 수평 보유 내력으로 산정하는 방법(=)절점 분할법</t>
  </si>
  <si>
    <t>27031</t>
  </si>
  <si>
    <t>절점 방정식</t>
  </si>
  <si>
    <t>nodal equation of equilibrium</t>
  </si>
  <si>
    <t>부정정 라멘의 휨각이 생기는 절점에서 모멘트의 평형을 보여주는 조건식. 비틀림각법에 의한 라멘의 해법인 경우, 해법 조건 중 절점의 회전에 대한 평형 조건식 ΣM＝ 0을 절점 방정식이라 한다.</t>
  </si>
  <si>
    <t>27032</t>
  </si>
  <si>
    <t>절점 분할법</t>
  </si>
  <si>
    <t>joint distribution method</t>
  </si>
  <si>
    <t>① 골조 구조의 붕괴 하중을 구하는 약산법의 일종.(라멘구조)② 하나의 절점에 모이는 보의 모멘트합과 기둥의 모멘트합을 비교하여 소성 힌지의 위치를 정한다. 또 소성 힌지를 야기하지 않는 부재에 대한 모멘트를 분배하여 전체의 붕괴 메커니즘을 파악하고, 붕괴시의 기둥 전단력의 합을 취하여 그 층의 수평 보유 내력으로 산정하는 방법(=)절점 모멘트 분할법</t>
  </si>
  <si>
    <t>27033</t>
  </si>
  <si>
    <t>절점 이동</t>
  </si>
  <si>
    <t>nodal displacement</t>
  </si>
  <si>
    <t>라멘에서 측방향 변위가 있을 때에 절점이 이동하게 된다. 이때 발생하는 절점의 이동 변형량.</t>
  </si>
  <si>
    <t>27034</t>
  </si>
  <si>
    <t>절점 하중</t>
  </si>
  <si>
    <t>구조물을 구성하는 부재와 부재의 접합점에 작용하는 하중. 즉, 절점에 작용하는 집중하중.</t>
  </si>
  <si>
    <t>27035</t>
  </si>
  <si>
    <t>절점 회전각</t>
  </si>
  <si>
    <t>nodal rotation</t>
  </si>
  <si>
    <t>절점각 또는 처짐각이라고도 한다. 부재가 휨을 받아 변형할 때 절점에서 그 변형 곡선을 그은 접선과 부재의 재축(材軸)이 이루는 각도를 말한다.</t>
  </si>
  <si>
    <t>27036</t>
  </si>
  <si>
    <t>절점각</t>
  </si>
  <si>
    <t>angle of deflection joint, 節點角</t>
  </si>
  <si>
    <t>① 라멘 등의 부재가 변형함으로써 생기는 처짐곡선의 절점에서의 접선과 변형 전의 부재축선이 이루는 각. ② 부재가 재단모멘트를 받아서 만곡할 때 원재 축이 이루는 각도.</t>
  </si>
  <si>
    <t>27037</t>
  </si>
  <si>
    <t>절점각법</t>
  </si>
  <si>
    <t>slope deflection method, 節點角法</t>
  </si>
  <si>
    <t>재단모멘트와 각 부재의 변형과의 관계로부터 절점방정식 및 층방정식을 세워 이를 연립방정식으로 푸는 부정정구조물의 해법.</t>
  </si>
  <si>
    <t>27038</t>
  </si>
  <si>
    <t>절점간길이</t>
  </si>
  <si>
    <t>절점과 절점 사이의 거리. 격간 길이와 같은 말.</t>
  </si>
  <si>
    <t>27039</t>
  </si>
  <si>
    <t>절점강도</t>
  </si>
  <si>
    <t>relative stiffness of panel point, 節點剛度</t>
  </si>
  <si>
    <t>어떤 재의 절점에 보이는 그 밖의 재단강도의 합. 변형각법에 있어서 절점에 모이는 부재강비의 합의 2배를 그 절점의 절점강도라 한다.</t>
  </si>
  <si>
    <t>기문당92.2%</t>
  </si>
  <si>
    <t>27040</t>
  </si>
  <si>
    <t>절점력</t>
  </si>
  <si>
    <t>nodal force</t>
  </si>
  <si>
    <t>구조물을 구성하는 부재와 부재의 접합점에 작용하는 하중. 즉, 절점에 작용하는 집중하중</t>
  </si>
  <si>
    <t>27041</t>
  </si>
  <si>
    <t>절점방정식</t>
  </si>
  <si>
    <t>joint equilibrium equation, 節點方程式</t>
  </si>
  <si>
    <t>라멘의 절점에서는 그 점에 모인 부재의 단모멘트와 외력으로써 그 점에 생기는 모멘트와의 총합이 0이 되어야 한다는 조건으로 얻어지는 방정식.</t>
  </si>
  <si>
    <t>27042</t>
  </si>
  <si>
    <t>절점법</t>
  </si>
  <si>
    <t>method of joint, 節點法</t>
  </si>
  <si>
    <t>정정트러스 해법의 하나로서 절점에 모이는 힘의 평형조건만을 이용하여 부재력을 구하는 방법.</t>
  </si>
  <si>
    <t>27043</t>
  </si>
  <si>
    <t>절점변위도</t>
  </si>
  <si>
    <t>relative displacement diagram, 節點變位圖</t>
  </si>
  <si>
    <t>트러스의 변형을 구하기 위해 1877년 프랑스의 윌리옷(Williot)에 의해 고안된 방법.</t>
  </si>
  <si>
    <t>27044</t>
  </si>
  <si>
    <t>절점의 구속</t>
  </si>
  <si>
    <t>restrain of joint, lock of joint, 節點－拘束</t>
  </si>
  <si>
    <t>절점을 구속모멘트로 고정하는 것.</t>
  </si>
  <si>
    <t>27045</t>
  </si>
  <si>
    <t>절점하중</t>
  </si>
  <si>
    <t>load of joint, load of panel joint, 節點荷重</t>
  </si>
  <si>
    <t>절점에 작용하는 하중. 격점하중과 같은 말.</t>
  </si>
  <si>
    <t>27046</t>
  </si>
  <si>
    <t>절정</t>
  </si>
  <si>
    <t>切釘</t>
  </si>
  <si>
    <t>① 머리를 잘라버리고 박은 못. ② ⇨절두못.</t>
  </si>
  <si>
    <t>27047</t>
  </si>
  <si>
    <t>절지</t>
  </si>
  <si>
    <t>切枝</t>
  </si>
  <si>
    <t>나뭇가지를 그린 그림 또는 무늬.</t>
  </si>
  <si>
    <t>27048</t>
  </si>
  <si>
    <t>절충식 구조</t>
  </si>
  <si>
    <t>electic structure, 折衷式構造</t>
  </si>
  <si>
    <t>우리나라와 일본에서 각각 양식구조를 도입하여 발전‧개량시킨 구조.</t>
  </si>
  <si>
    <t>27049</t>
  </si>
  <si>
    <t>경쟁입찰</t>
  </si>
  <si>
    <t>competitive tendering, competitive bidding, sealed bidding, 競爭入札</t>
  </si>
  <si>
    <t>① 다수의 입찰자를 참여시켜 경쟁으로 낙찰자를 선정하는 방식 ② 건설공사에 있어서는 두 개 이상의 시공사에게 공사 도급액을 제출시키고 이들 사이의 도급액 차이를 기준으로 시공자를 선정하는 방식을 말한다. ③ 적정한 시공자 선정을 위해 입찰 제한을 둘 수 있으며, 여기에는 일반경쟁입찰, 제한경쟁입찰, 지명경쟁입찰의 방법이 있다.</t>
  </si>
  <si>
    <t>2705</t>
  </si>
  <si>
    <t>절충식 정원</t>
  </si>
  <si>
    <t>eclectic garden</t>
  </si>
  <si>
    <t>서로 다른 종류의 정원 양식이 혼합되어 절충된 정원.</t>
  </si>
  <si>
    <t>27050</t>
  </si>
  <si>
    <t>절충식 환지 계산법</t>
  </si>
  <si>
    <t>compromised replotting calculation method</t>
  </si>
  <si>
    <t>도시개발사업에서 환지설계시 적용하는 권리배분의 한 방식평가식(교통여건, 토지이용상황등을 토지가격에 반영하여 사업종료후 토지가격에 비례하여 환지 하는 방식)과 면적식(토지면적과 위치를 기준으로 환지하는 방식)의 장·단점을 보완하기 위한 방식으로 평가식에 면적식 또는 면적식에 평가식을 절충해서 사용하는 방식</t>
  </si>
  <si>
    <t>27051</t>
  </si>
  <si>
    <t>절충주의</t>
  </si>
  <si>
    <t>electicism, 折衷主義</t>
  </si>
  <si>
    <t>19세기 중반 이후 유럽에서 나타난 양식으로, 과거 건축양식을 임의로 선택‧활용하여 절충한 건축양식.</t>
  </si>
  <si>
    <t>27052</t>
  </si>
  <si>
    <t>절탄기</t>
  </si>
  <si>
    <t>economizer, fuel economizer, 節炭器</t>
  </si>
  <si>
    <t>① 연통으로 배출되는 연소가스의 열로 급수를 데워서 보일러에 공급하는 장치. ② 열경제를 도모할 목적으로 쓰임. ③ ＝에코노 마이저.</t>
  </si>
  <si>
    <t>27053</t>
  </si>
  <si>
    <t>절토</t>
  </si>
  <si>
    <t>cut, 切土</t>
  </si>
  <si>
    <t>필요한 높이나 형태의 지형을 만들기 위해 흙을 깎거나 덜어내는 것.</t>
  </si>
  <si>
    <t>27054</t>
  </si>
  <si>
    <t>절판</t>
  </si>
  <si>
    <t>folded plate, 折板</t>
  </si>
  <si>
    <t>원하는 각도로 구부리거나 접은 평면판 혹은 그렇게 제작된 건축부분.</t>
  </si>
  <si>
    <t>27055</t>
  </si>
  <si>
    <t>절판 구조</t>
  </si>
  <si>
    <t>folded plate structure</t>
  </si>
  <si>
    <t>수평형태의 슬래브와 수직형태의 슬래브를 합친 건축구조로, 골과 골 사이의 절판의 수에 따라 1절판, 2절판, 3절판, 다절판 등으로 분류하고 수직과 수평하중에 저항하는 수직의 벽, 절판지붕과 절판벽의 결합은 지붕에 많이 사용된다. 평면판이 서로 어느 각도를 이루어 접속하여 입체 공간을 구성한 구조. 절판구조는 동일한 단면의 평판을 절곡하여 단면2차모멘트를 증가시킬 수 있으며 휨저항성능과 처짐저항성능이 증가된다.</t>
  </si>
  <si>
    <t>27056</t>
  </si>
  <si>
    <t>절판구조</t>
  </si>
  <si>
    <t>folded plate structure, 折板構造</t>
  </si>
  <si>
    <t>철근콘크리트의 구조체에 있어서 엷은 판을 꺾어서 만든 형태를 역학적 이론으로 하는 구조로 굴절된 평면판으로 구성된 구조.</t>
  </si>
  <si>
    <t>27057</t>
  </si>
  <si>
    <t>절혈</t>
  </si>
  <si>
    <t>⇨옹이구멍.</t>
  </si>
  <si>
    <t>27058</t>
  </si>
  <si>
    <t>경쟁입찰방식</t>
  </si>
  <si>
    <t>competitive tendering system, competitive bidding system, 競爭入札方式</t>
  </si>
  <si>
    <t>댜수의 입찰자를 참여시켜 경쟁으로 낙찰자를 선정하는 방식(=경쟁입찰)</t>
  </si>
  <si>
    <t>2706</t>
  </si>
  <si>
    <t>점개선</t>
  </si>
  <si>
    <t>⇨인벌류트 곡선(＝).</t>
  </si>
  <si>
    <t>27062</t>
  </si>
  <si>
    <t>점검</t>
  </si>
  <si>
    <t>inspection</t>
  </si>
  <si>
    <t>건축물, 설비, 기기 또는 부품 둥에 이상이 있는지의 여부를 외관이나 계기에 의해 조사하는 것을 일컫는다.</t>
  </si>
  <si>
    <t>27063</t>
  </si>
  <si>
    <t>점검구</t>
  </si>
  <si>
    <t>access hole; inspection hole</t>
  </si>
  <si>
    <t>배관， 배선 둥을 점검하기 위해 천장， 벽， 바닥 등에 설치된 개구부. 보통 작은 뚜껑이나 문이 달려 있다. →맨홀.</t>
  </si>
  <si>
    <t>27064</t>
  </si>
  <si>
    <t>점경</t>
  </si>
  <si>
    <t>點景</t>
  </si>
  <si>
    <t>정원 또는 원림 건축에서 정자, 바위, 나무, 석등 등을 배치하여 풍경의 정취를 더하는 일.</t>
  </si>
  <si>
    <t>27065</t>
  </si>
  <si>
    <t>점경석</t>
  </si>
  <si>
    <t>點景石</t>
  </si>
  <si>
    <t>정원 또는 원림 건축에서 풍경의 정취를 더하기 위해 부가한 바위나 돌.</t>
  </si>
  <si>
    <t>27066</t>
  </si>
  <si>
    <t>점광원</t>
  </si>
  <si>
    <t>point light source</t>
  </si>
  <si>
    <t>가상적으로 면적을 가지지 않고, 기하학적인 한 점으로 된 광원을 말하며 실제로는 아크등·초고압 수은등과 같이 발광면적이 비교적 작아 광학상 근사적으로 점이라고 간주할 수 있는 광원을 가리킨다. →선광원， 면광원</t>
  </si>
  <si>
    <t>27067</t>
  </si>
  <si>
    <t>점근법</t>
  </si>
  <si>
    <t>iteration method, 漸近法</t>
  </si>
  <si>
    <t>미지의 근삿값을 구하고 그것을 이용하여 참값의 정확도를 높여가는 수치해법</t>
  </si>
  <si>
    <t>27068</t>
  </si>
  <si>
    <t>점도</t>
  </si>
  <si>
    <t>viscosity</t>
  </si>
  <si>
    <t>점성의 정도를 표시하는 양. 액체 속에 생기는 전단 응력과 전단 변형 속도와의 사이의 비례 상수로서 표시된다.</t>
  </si>
  <si>
    <t>27069</t>
  </si>
  <si>
    <t>점등관</t>
  </si>
  <si>
    <t>glow switch, starter lamp, 點燈管</t>
  </si>
  <si>
    <t>형광등과 같은 예열시동형 음극선관(陰極線管)에 점등시키기 위해 스위치의 역할을 하는 소형의 글로방전관을 말한다.</t>
  </si>
  <si>
    <t>27070</t>
  </si>
  <si>
    <t>점등률</t>
  </si>
  <si>
    <t>turning on ratio; switchon ratio</t>
  </si>
  <si>
    <t>정해진 시간, 예를 들면 집무 시간 중 조명 설비를 점등하고 있는 시간 비율. (점등률)=1-(소등률)의 관계가 있다.</t>
  </si>
  <si>
    <t>27071</t>
  </si>
  <si>
    <t>점막이결</t>
  </si>
  <si>
    <t>곧은 나뭇결에 고갱이가 나타난 나뭇결.</t>
  </si>
  <si>
    <t>27072</t>
  </si>
  <si>
    <t>점멸 조광</t>
  </si>
  <si>
    <t>on-off control of lighting</t>
  </si>
  <si>
    <t>조명 설비의 광원을 점등, 소등함으로써 광원의 광속을 변화시키는 조광</t>
  </si>
  <si>
    <t>27073</t>
  </si>
  <si>
    <t>점멸기</t>
  </si>
  <si>
    <t>switch, 點滅器</t>
  </si>
  <si>
    <t>전등을 켰다 껐다 하는 장치.</t>
  </si>
  <si>
    <t>27074</t>
  </si>
  <si>
    <t>점받침</t>
  </si>
  <si>
    <t>point bearing, 點－</t>
  </si>
  <si>
    <t>보의 받침, 반경이 다른 두 구면(球面)에서 접촉된 것.</t>
  </si>
  <si>
    <t>27075</t>
  </si>
  <si>
    <t>점보타일</t>
  </si>
  <si>
    <t>① 대리석‧인조대리석(테라초)와 일반 타일류의 재질‧특성‧경제성‧시공상의 장점을 뽑아 바닥과 계단용으로 제조한 대형(大型) 타일. ② 용도：내장용‧계단용‧외장용‧보도차도용 등. ③ 특징：1) 견고한 규격제품, 2) 시공의 간편함으로 공기를 단축, 3) 동한(冬寒)공사에 적합, 4) 표면이 완전 수평이고 화려함, 5) 공사후 보수가 용이, 6) 바닥눈대의 불필요, 7) 시공상의 공해가 없음, 8) 색상은 자유자재. ④ 시공：모르타르를 깐 위에 시멘트페이스트(용액)를 뿌린 뒤 깔거나 조립하면 끝남.</t>
  </si>
  <si>
    <t>27076</t>
  </si>
  <si>
    <t>점붙임</t>
  </si>
  <si>
    <t>spot bonding</t>
  </si>
  <si>
    <t>방수층 등을 바탕에 불일 때 전면적으로 접착시키지 않고 점점이 접착하는 것을 말한다. 수작업에 의한 경우와 구멍 뚫린 루핑을 사용하는 경우가 있다. (=점점 붙임) →부분 접착 공법.</t>
  </si>
  <si>
    <t>27077</t>
  </si>
  <si>
    <t>점선</t>
  </si>
  <si>
    <t>dotted line</t>
  </si>
  <si>
    <t>점을 연속하여 늘어놓은 선. 일반적으로 보이지 않은 부분 혹은 고정되지 않은 물체를 표현할 때 사용한다.</t>
  </si>
  <si>
    <t>27079</t>
  </si>
  <si>
    <t>경제권</t>
  </si>
  <si>
    <t>economic sphere</t>
  </si>
  <si>
    <t>여러 경제활동의 교류가 빈번하여 경제활동이 일체화된 일정한 범위 안의 지역</t>
  </si>
  <si>
    <t>2708</t>
  </si>
  <si>
    <t>점성</t>
  </si>
  <si>
    <t>viscosity, 粘性, 黏性</t>
  </si>
  <si>
    <t>① 유체 내에 상대속도로 인하여 마찰저항(전단응력)이 일어나는 성질. ② 엿 또는 아라비아고무와 같이 유동적이려 할 때 각 부에 서로 저항이 생기는 성질. ③ 차진 성질.</t>
  </si>
  <si>
    <t>27080</t>
  </si>
  <si>
    <t>점성 감쇠</t>
  </si>
  <si>
    <t>viscous damping</t>
  </si>
  <si>
    <t>진동계의 요소 또는 그 일부가 요소의 속도에 비례하는 크기로, 속도의 방향과는 역방향의 저항력을 받을 때에 생기는 에너지 소비가 되는 일을 말한다. 예를 들면 진동계가 진동하고 있을 때, 주위의 유체의 점성에 의한 마찰저항을 받아서 에너지가 소비되어 진동의 진폭이 작아진다. 물질의 점성에 기인하는 감쇠. 진동의 속도에 비례하여 진동에 저항하는 내부 감쇠의 하나</t>
  </si>
  <si>
    <t>27081</t>
  </si>
  <si>
    <t>점성 감쇠력</t>
  </si>
  <si>
    <t>viscous damping force</t>
  </si>
  <si>
    <t>유체의 점성에 기인한 감쇠력으로 일반적으로 유체와 그 유체중의 물체와의 상대속도에 비례하는 힘.  Navier는 자신이 설계한 다리가 홍수로 유실된 것으로부터 점성을 고려한 유체역학 연구를 시작했다. 그 후 Stokes도 점성유체의 운동방정식을 유도하여 점성유체역학이 체계화되었다.  현재 사용하고 있는 나비어․스톡스(Navier-Stokes)의 방정식이 그것이다.점성유체는 변형시에 저항을 받으며 그 힘은 변형속도에 비례한다.점성유체 중에 물체가 있는 경우 또는 관경이 변화하는 관속을 점성유체가 운동할 경우 점성유체는 변형하고 그 변형속도에 비례하여 점성력이 작용한다. 또 물체표면 또는 관 내면에는 점성에 의한 마찰력이 작용한다. 그 힘은 상대속도에 비례한다. 그것이 물체의 운동을 감쇠시키는 힘이 되기 때문에 점성감쇠력이라 한다.특히, 오일 등은 점성이 높고 오일댐퍼, 숏․압소버 등의 형태로 감쇠기구에 이용되고 있다.</t>
  </si>
  <si>
    <t>27082</t>
  </si>
  <si>
    <t>점성 강도</t>
  </si>
  <si>
    <t>유체(流體)의 점성 정도. 흐름 방향 축에 직각인 축 방향에서 유속에 변화가 있을 때 축에 평행인 면 안에 유체의 속도 기울기에 비례하는 변형력이 작용한다</t>
  </si>
  <si>
    <t>27083</t>
  </si>
  <si>
    <t>점성 경계</t>
  </si>
  <si>
    <t>viscous boundary</t>
  </si>
  <si>
    <t>반무한적으로 확산하는 지반을 유한지반으로서 모델화하는 경우에 지반모델 경계에서 반사파를 홉수시키기 위해 설치하는 경계처리 방법중의  하나</t>
  </si>
  <si>
    <t>27084</t>
  </si>
  <si>
    <t>점성 계수</t>
  </si>
  <si>
    <t>coefficient of viscosity</t>
  </si>
  <si>
    <t>유체 중에서 흐름에 따른 2개의 평행면 사이에 점성에 의한 작용으로 생기는 마찰력 F는, 이 면의 면적 A와 유속 υ의 흐름에 수직인 y방향의 속도 구배 Δυ/Δy에 비례하고, F=μAΔυ/Δy로 표시된다. 이 비례 상수 μ를 유체의 점성 계수라 하고, 점성률 또는 내부 마찰 계수 등으로 부른다. 그 공학 단위로는 [Nㆍs/㎡], 절대 단위로는 포아즈[poise]=[dyneㆍs/㎠]를 사용한다. . (=정성률)</t>
  </si>
  <si>
    <t>27085</t>
  </si>
  <si>
    <t>점성 산일</t>
  </si>
  <si>
    <t>dissipation of viscosity</t>
  </si>
  <si>
    <t>물체계의 역학적 에너지가 마찰 또는 점성에 의해 열로 바뀌는 현상을 말하며, 이와 같은 현상을 나타내는 물체계를 산일계(散逸系)라고 한다. 산일은 각 질점(質點)이 속도에 비례하는 저항을 받는 질점계와, 점성 유체와 점탄성을 나타내는 물체의 경우에 보여진다. 산일에 의해 계의 역학적 에너지는 시간과 함께 감소한다.</t>
  </si>
  <si>
    <t>27086</t>
  </si>
  <si>
    <t>점성 유체</t>
  </si>
  <si>
    <t>viscous fluid</t>
  </si>
  <si>
    <t>확산이나 소멸과정 동안 분자 간의 점성 영향이 해당 유체의 흐름을 좌우하는 유체.</t>
  </si>
  <si>
    <t>27087</t>
  </si>
  <si>
    <t>점성 유체력</t>
  </si>
  <si>
    <t>viscous fluid force</t>
  </si>
  <si>
    <t>점성물체 속에 놓여진 물체에는 물체표면에 마찰력과 박리(剝離)흐름에 의한 전후압력차가 유체력의 주요 원인이 된다. 이들 힘의 쌍방을 합한 합력이 전(全)점성유체력이 된다.</t>
  </si>
  <si>
    <t>27088</t>
  </si>
  <si>
    <t>점성 응력</t>
  </si>
  <si>
    <t>viscosity stress</t>
  </si>
  <si>
    <t>압력이 각각의 기본 응력에서 빼질 때의 응력 텐서의 성분.</t>
  </si>
  <si>
    <t>27089</t>
  </si>
  <si>
    <t>점성 저항</t>
  </si>
  <si>
    <t>viscous resistance</t>
  </si>
  <si>
    <t>물질의 점성에 기인하여 운동을 억제하려는 저항. 저항력은 속도에 비례한다.</t>
  </si>
  <si>
    <t>27090</t>
  </si>
  <si>
    <t>점성 확산</t>
  </si>
  <si>
    <t>diffusion by the working of viscous stress fluctuations</t>
  </si>
  <si>
    <t>속도 기울기를 가지고 운동하고 있는 유체에서 생기는， 속도가 빠른 쪽에서 느린 쪽으로 의 운동량 이동을 일걷는다. 이와 같은 운 동량의 확산은 유체가 갖는 정성 작용에 의해 양 부분이 접하는 위치에 전단 웅력 이 작용하기 때문에 일어난다.</t>
  </si>
  <si>
    <t>27091</t>
  </si>
  <si>
    <t>점성계수</t>
  </si>
  <si>
    <t>coefficient of viscosity, 粘性係數</t>
  </si>
  <si>
    <t>유체흐름 방향의 단위체적당의 전단력을 속도경사로써 나눈 값.</t>
  </si>
  <si>
    <t>27092</t>
  </si>
  <si>
    <t>점성력</t>
  </si>
  <si>
    <t>viscous force</t>
  </si>
  <si>
    <t>점성력은 점성이 있는 유체가 움직일 때, 접선 응력(tangential stress)의 작용으로 생기는 단위 부피 혹은 단위 질량당 힘으로 유체면에 평행하게 작용한다. 실제 유체는 내부 마찰의 영향을 받는데 이 마찰이 유체가 흐르는 성향을 저지하려고 하며 결과로 나타나는 힘이 점성력이다</t>
  </si>
  <si>
    <t>27093</t>
  </si>
  <si>
    <t>점성류</t>
  </si>
  <si>
    <t>viscous flow, 粘性流</t>
  </si>
  <si>
    <t>점성을 가지는 유체의 흐름.</t>
  </si>
  <si>
    <t>27094</t>
  </si>
  <si>
    <t>점성률</t>
  </si>
  <si>
    <t>viscosity; coefficient of viscosity</t>
  </si>
  <si>
    <t>27095</t>
  </si>
  <si>
    <t>점성체 댐퍼</t>
  </si>
  <si>
    <t>viscous damper</t>
  </si>
  <si>
    <t>내부에 있는 실리콘오일이 피스톤의 주변 틈 사이로 빠르게 이동하면서 마찰열이 발생되어 지진력을 저감해주는 장치이다. 점성댐퍼</t>
  </si>
  <si>
    <t>27096</t>
  </si>
  <si>
    <t>점성토</t>
  </si>
  <si>
    <t>cohesive soil</t>
  </si>
  <si>
    <t>점성이 있는 흙. 설계상의 분류로서 세립분(입자 지름 0.075mm 이하의 구성분) 함유율이 50% 이상의 흙.</t>
  </si>
  <si>
    <t>27097</t>
  </si>
  <si>
    <t>점성토의 현장벤전단시험방법</t>
  </si>
  <si>
    <t>KS F 2342.</t>
  </si>
  <si>
    <t>27098</t>
  </si>
  <si>
    <t>점식</t>
  </si>
  <si>
    <t>pitting</t>
  </si>
  <si>
    <t>점 모양이 되어 진행하는 금속 부식의 일종이다. 외부 환경， 제질의 불균일， 금속의 결합에 의해 생긴다. 점식이 큰 경우를 공식(孔蝕)이라 한다.</t>
  </si>
  <si>
    <t>27099</t>
  </si>
  <si>
    <t>Laeq</t>
  </si>
  <si>
    <t>미국의 EPA(environmental protection agency)가 채택한 환경 소음 측정치 중의 하나로 선정한 시간 동안 변화하는 소음(예: 교통 소음 등)의 평균 혹은 제곱 평균의 제곱근 혹은 실효치(RMS : root mean square)를 표시.이는 변화하는 소음을 등가 정상 상태(steady state) 에너지로 환산하였을 때의 음압을 의미</t>
  </si>
  <si>
    <t>271</t>
  </si>
  <si>
    <t>점신선</t>
  </si>
  <si>
    <t>27100</t>
  </si>
  <si>
    <t>점용접</t>
  </si>
  <si>
    <t>spot welding, 點鎔接</t>
  </si>
  <si>
    <t>용접하려고 하는 부재를 맞대어 놓고 비교적 작은 부분에 전류를 집중하여 보내어 그 접촉면에 생기는 전기저항열로 접합부의 온도를 높이면서 그 부위가 무르게 되면 압력을 가하여 접합하는 방법.  스폿용접이라고도 함</t>
  </si>
  <si>
    <t>27101</t>
  </si>
  <si>
    <t>점용접기</t>
  </si>
  <si>
    <t>spot welder, 點鎔接器</t>
  </si>
  <si>
    <t>① 점용접에 사용되는 장치. ② 점용접기에는 정치형 점용접기‧휴대용 점용접기‧확장식 점용접기‧다점용접기 등이 있으며 정치용 점용접기에는 탁상식 점용접기‧발밟기식 점용접기‧전동가압식 점용접기‧전자가압식 점용접기가 있음.</t>
  </si>
  <si>
    <t>27102</t>
  </si>
  <si>
    <t>점용접인장전단시험</t>
  </si>
  <si>
    <t>tension test for spot welded joint, 點鎔接引張剪斷試驗</t>
  </si>
  <si>
    <t>점용접에 의한 겹침이음부을 땡겨 전단강도를 구하는 시험방법. 판두께가 각각 0.79mm 이하, 0.80～3.2mm와 3.3mm 이상으로 규정.</t>
  </si>
  <si>
    <t>27103</t>
  </si>
  <si>
    <t>점운</t>
  </si>
  <si>
    <t>點雲</t>
  </si>
  <si>
    <t>점점(點點)으로 흩어진 구름모양의 무늬.</t>
  </si>
  <si>
    <t>27104</t>
  </si>
  <si>
    <t>점원 분류</t>
  </si>
  <si>
    <t>point source jet</t>
  </si>
  <si>
    <t>작은 둥근 구멍에서 뿜어나오는 분류와 같이 분출구가 점원으로서 가상할 수 있는 분류</t>
  </si>
  <si>
    <t>27105</t>
  </si>
  <si>
    <t>점음원</t>
  </si>
  <si>
    <t>point sound source</t>
  </si>
  <si>
    <t>음의 파장 혹은 전파 거리에 비해서 충분히 크기가 작고, 모든 방향으로 고른 음을 방사하는 음원.</t>
  </si>
  <si>
    <t>27108</t>
  </si>
  <si>
    <t>점자 블록</t>
  </si>
  <si>
    <t>bailie block</t>
  </si>
  <si>
    <t>시각 장애인의 보행 유도와 안전을 위해 건물의 바닥, 도로, 플랫폼 등의 요소에 까는 요철이 있는 바닥 재료.</t>
  </si>
  <si>
    <t>27109</t>
  </si>
  <si>
    <t>경지 방풍림</t>
  </si>
  <si>
    <t>바람이 강한 지역에서 농작물 등을 보호하기 위해 심어진 길고 좁은 숲</t>
  </si>
  <si>
    <t>2711</t>
  </si>
  <si>
    <t>점점 붙임</t>
  </si>
  <si>
    <t>27111</t>
  </si>
  <si>
    <t>점증 재하 해석</t>
  </si>
  <si>
    <t>incremental load analysis; push-over analysis</t>
  </si>
  <si>
    <t>중력하중을 받는 구조물의 비선형정적 해석방법으로 최대성능점까지 하중을 점진적으로 증가시키며 결과값을 도출하는 해석.</t>
  </si>
  <si>
    <t>27112</t>
  </si>
  <si>
    <t>점증 하중</t>
  </si>
  <si>
    <t>monotonically increasing load; incremental load</t>
  </si>
  <si>
    <t>단조롭게 증가하는 하중.</t>
  </si>
  <si>
    <t>27113</t>
  </si>
  <si>
    <t>점진블록방법</t>
  </si>
  <si>
    <t>proceeding block method [sequence]</t>
  </si>
  <si>
    <t>용착법의 일종이며, 용접방향을 향해서 순차적으로 한 구획씩 층을 쌓으면서 진행하는 방법.</t>
  </si>
  <si>
    <t>27114</t>
  </si>
  <si>
    <t>점진용접</t>
  </si>
  <si>
    <t>progressive welding</t>
  </si>
  <si>
    <t>용착법의 일종이며, 일정한 방향으로 진행하는 용접방법.</t>
  </si>
  <si>
    <t>27115</t>
  </si>
  <si>
    <t>점진원</t>
  </si>
  <si>
    <t>point source</t>
  </si>
  <si>
    <t>실제의 지진에서는 진원으로 단층면상의 어느 장소에서 파괴가 시작되고 퍼져 가는데 이산적으로 화산을 갖지 않는 점으로서 생각된 가상적인 진원</t>
  </si>
  <si>
    <t>27116</t>
  </si>
  <si>
    <t>점착</t>
  </si>
  <si>
    <t>adhesion; stickiness</t>
  </si>
  <si>
    <t>점성이 있는 점탄성 물질이 피착체에 붙어 있는 현상. 부착에 대한 특수한 한 현상이라는 설이 있으나， 이론(異論)도 있다.</t>
  </si>
  <si>
    <t>27118</t>
  </si>
  <si>
    <t>점착력</t>
  </si>
  <si>
    <t>cohesion, cohesive power, 點着力</t>
  </si>
  <si>
    <t>찰흙 등 미세한 입자를 포함하는 흙이 어느 면에서 미끄러지려고 할 때 이 면에 작용하는 전단 저항력 중 수직 압력에 관계없이 나타나는 저항력. 즉 내부 마찰각 φ가 0인 경우의 전단 저항력. 흙입자의 표면에 흡착수가 있거나 흙에 간극수가 있을 때 어느 단면에서 미끄러지려고 할 때 수직압력에 관계없이 나타나는 저항력을 말한다.</t>
  </si>
  <si>
    <t>27119</t>
  </si>
  <si>
    <t>경지 정리</t>
  </si>
  <si>
    <t>readjustment of arable land</t>
  </si>
  <si>
    <t>효율적인 농업 생산을 목적으로 불규칙한 경지 구획을 정형으로 바꾸고, 농로나 배수조직을 정비하는 작업으로서 기계화 농업의 기초 단계가 된다.</t>
  </si>
  <si>
    <t>2712</t>
  </si>
  <si>
    <t>점착식 필터</t>
  </si>
  <si>
    <t>점착력이 큰 기름을 여과재에 부착시켜 공기</t>
  </si>
  <si>
    <t>27120</t>
  </si>
  <si>
    <t>점탄성 모델</t>
  </si>
  <si>
    <t>viscoelastic model</t>
  </si>
  <si>
    <t>진동계의 저항 기구로서 감쇠(점성) 요소와 스프링 요소를 병렬로 결합한 점탄성 모델. 점성체(감쇠 기구)와 탄성 스프링을 조합시킨 모델. 포이트(Voigt) 모델, 맥스웰 모델 등이 있다</t>
  </si>
  <si>
    <t>27121</t>
  </si>
  <si>
    <t>점탄성체</t>
  </si>
  <si>
    <t>viscoelastic material탄</t>
  </si>
  <si>
    <t>탄성과 정성의 양 성질을 동시에 표시하는 물질. 고무， 콘크리트， 고온의 금속 등에 그 특성이 현저하게 나타난다.</t>
  </si>
  <si>
    <t>27122</t>
  </si>
  <si>
    <t>점토</t>
  </si>
  <si>
    <t>clay, 粘土</t>
  </si>
  <si>
    <t>주로 점성을 가진 흙입자를 포함하고 있는 흙으로서 입경이 0.005mm 또는 0.002mm 이하로서 가늘고 긴 형상을 가지고 있는 흙.</t>
  </si>
  <si>
    <t>27123</t>
  </si>
  <si>
    <t>점토 광물</t>
  </si>
  <si>
    <t>clay mineral</t>
  </si>
  <si>
    <t>점토의 주성분이 되는 층상의 결정구조를 가진 암석. 조암광물의 하나로서 대부분 퇴적암, 변질한 화성암, 변성암 중에 포함되어 있음</t>
  </si>
  <si>
    <t>27124</t>
  </si>
  <si>
    <t>점토 제품</t>
  </si>
  <si>
    <t>clay products; earthenware products</t>
  </si>
  <si>
    <t>점토를 주원료로 하여 성형， 소성한 제품. 벽돌， 기와， 타일， 위생도기 등이 있다.</t>
  </si>
  <si>
    <t>27126</t>
  </si>
  <si>
    <t>점토 함유량</t>
  </si>
  <si>
    <t>clay content</t>
  </si>
  <si>
    <t>흙에 함유되는 입경(입자지름)이 5㎛ 이하인 점토의 중량 백분율</t>
  </si>
  <si>
    <t>27127</t>
  </si>
  <si>
    <t>점토 함유율</t>
  </si>
  <si>
    <t>27128</t>
  </si>
  <si>
    <t>점토결합재</t>
  </si>
  <si>
    <t>clay binder, 粘土結合材</t>
  </si>
  <si>
    <t>조립자 간의 결합작용을 시키기 위해서 쓰이는 점토.</t>
  </si>
  <si>
    <t>27129</t>
  </si>
  <si>
    <t>점토기와</t>
  </si>
  <si>
    <t>점토로 소성한 기와.= 토기와</t>
  </si>
  <si>
    <t>27130</t>
  </si>
  <si>
    <t>점토분</t>
  </si>
  <si>
    <t>clay fraction, 粘土分</t>
  </si>
  <si>
    <t>흙의 ｢입도｣시험에 있어서 ｢입경｣이 0.005mm 이하의 것.</t>
  </si>
  <si>
    <t>27131</t>
  </si>
  <si>
    <t>점토암</t>
  </si>
  <si>
    <t>clay stone, 粘土岩</t>
  </si>
  <si>
    <t>끈적이는 흙으로 된 암석으로 67%이상이 점토 크기의 입자로 구성된 단단한 암석.</t>
  </si>
  <si>
    <t>27132</t>
  </si>
  <si>
    <t>점토주입</t>
  </si>
  <si>
    <t>clay grouting, 粘土注入</t>
  </si>
  <si>
    <t>물이 통과 못하도록 점토를 물에 용해시켜 지반에 주입하는 일</t>
  </si>
  <si>
    <t>27133</t>
  </si>
  <si>
    <t>점토질사암</t>
  </si>
  <si>
    <t>사암과 같은 말.</t>
  </si>
  <si>
    <t>27134</t>
  </si>
  <si>
    <t>점토질암</t>
  </si>
  <si>
    <t>粘土質岩</t>
  </si>
  <si>
    <t>일반적으로 바다와 호수에서 점토 혹은 기타 쇄석물이 퇴적되어 생성되며, 크게 점토, 세일, 이암, 실트암 및 이회로 분류된다.</t>
  </si>
  <si>
    <t>27135</t>
  </si>
  <si>
    <t>점토질토</t>
  </si>
  <si>
    <t>clayer soil, 粘土質土</t>
  </si>
  <si>
    <t>점토성 또는 점토가 많이 섞인 흙.</t>
  </si>
  <si>
    <t>27136</t>
  </si>
  <si>
    <t>점토층</t>
  </si>
  <si>
    <t>clay stratum, 粘土層</t>
  </si>
  <si>
    <t>점토로 구성된 지층으로 물이 포함되면 점성과 압축성을 나타내고 유동하는 특성이 있다.</t>
  </si>
  <si>
    <t>27137</t>
  </si>
  <si>
    <t>점판암</t>
  </si>
  <si>
    <t>clay slate stone</t>
  </si>
  <si>
    <t>점토가 강물에 녹아 침전된 것이 오랜 세월 동안의 지열과 지압으로 인해 변질되어 층상으로 응고된 수성암. 회흑색의 치밀한 판석으로 떼어낼 수 있어 얇은 판으로 만들 수 있다. 또한 석질이 치밀하고 방수성이 있어 기와 대용이나 지붕재 및 바닥에 까는 타일 대용, 숫돌 등으로도 쓰인다.</t>
  </si>
  <si>
    <t>27138</t>
  </si>
  <si>
    <t>점포</t>
  </si>
  <si>
    <t>shop; store</t>
  </si>
  <si>
    <t>상품을 전시하고 판매하기 위해 만들어진 곳.</t>
  </si>
  <si>
    <t>27139</t>
  </si>
  <si>
    <t>경질 섬유판</t>
  </si>
  <si>
    <t>hardboard: hard fiberboard</t>
  </si>
  <si>
    <t>비중 0.8 이상의 파이버 보드 가구 부재, 벽판 등으로 사용된다. 하드보드라고도 한다. →연질 섬유판, 중질 섬유판.</t>
  </si>
  <si>
    <t>2714</t>
  </si>
  <si>
    <t>점포 겸용 주택</t>
  </si>
  <si>
    <t>dwelling with shop (store)</t>
  </si>
  <si>
    <t>한 건물 안에 점포와 주거로 사용되는 부분이 병존하는 주택.</t>
  </si>
  <si>
    <t>27140</t>
  </si>
  <si>
    <t>점포 달린 주택</t>
  </si>
  <si>
    <t>점포 겸용 주택과 같은 말.</t>
  </si>
  <si>
    <t>27141</t>
  </si>
  <si>
    <t>점포 지구</t>
  </si>
  <si>
    <t>도시지역내 상점가 등과 같이 점포가 집중되어 있는 지구</t>
  </si>
  <si>
    <t>27142</t>
  </si>
  <si>
    <t>점하중</t>
  </si>
  <si>
    <t>point load</t>
  </si>
  <si>
    <t>구조물이나 부재의 한 점에 걸리는 집중 하중. 평면에 작용하는 하중 가운데 한 점에 작용한다고 생각되는 하중. (ex : 판부재 내부에 단면이 작은 하중 요소에 의한 설계시 평면에 대한 집중 하중으로 적용하기도 한다.)</t>
  </si>
  <si>
    <t>27143</t>
  </si>
  <si>
    <t>점화</t>
  </si>
  <si>
    <t>firing</t>
  </si>
  <si>
    <t>불을 붙이는 것. 어떤 수단에 의해 연소를 일으키는 것.</t>
  </si>
  <si>
    <t>27144</t>
  </si>
  <si>
    <t>점화 부하 계수</t>
  </si>
  <si>
    <t>warming-up load coefficient</t>
  </si>
  <si>
    <t>보일러를 써서 간헐 난방을 하는 경우 연소 개시시에 냉각된 건물의 구조체나 난방 장치를 소정 온도까지 가열하기 위해 정상시의 부하보다 여유를 둘 필요가 있다. 이 경우의 여유율을 연소 개시 부하 계수라 하는 보일러의 출력으로 나타내면 다음 식과 같다. 점화 부하 계수 = (정격 출력)/(상용 출력). = 연소 개시 부하 계수.</t>
  </si>
  <si>
    <t>세화66.8%</t>
  </si>
  <si>
    <t>27145</t>
  </si>
  <si>
    <t>접가식 열람</t>
  </si>
  <si>
    <t>open stack system, 接袈式閱覽</t>
  </si>
  <si>
    <t>서고와 열람공간이 분리되어 있지 않고 열람실 내에 서고가 있어 열람자가 직접 서가에서 책을 꺼내어 볼 수 있는 열람방식.</t>
  </si>
  <si>
    <t>기문당72.8%</t>
  </si>
  <si>
    <t>27146</t>
  </si>
  <si>
    <t>접객 공간</t>
  </si>
  <si>
    <t>reception space</t>
  </si>
  <si>
    <t>일반적으로 손님을 접대하는 장소.</t>
  </si>
  <si>
    <t>27147</t>
  </si>
  <si>
    <t>접근 계수</t>
  </si>
  <si>
    <t>coefficient of accesibility</t>
  </si>
  <si>
    <t>주요 시설과의 거리에 따라 도로에 접해있는 택지의 가격을 결정하는 기준</t>
  </si>
  <si>
    <t>27148</t>
  </si>
  <si>
    <t>접근도</t>
  </si>
  <si>
    <t>주위 다른 지점들로부터 특정 지점에 얼마나 쉽게 접근할 수 있는가를 나타내는 정도.</t>
  </si>
  <si>
    <t>27149</t>
  </si>
  <si>
    <t>경질고무</t>
  </si>
  <si>
    <t>⇨에보나이트(＝).</t>
  </si>
  <si>
    <t>2715</t>
  </si>
  <si>
    <t>접근류</t>
  </si>
  <si>
    <t>approaching flow</t>
  </si>
  <si>
    <t>지상의 건물 등 대상물에서 보아 거기를 향해서 접근해 오는 상공의 바람</t>
  </si>
  <si>
    <t>27150</t>
  </si>
  <si>
    <t>접근성</t>
  </si>
  <si>
    <t>approach, 接近性</t>
  </si>
  <si>
    <t>주위 다른 지점들로부터 특정 지점이나 시설로 접근할 수 있는 가능성.</t>
  </si>
  <si>
    <t>27151</t>
  </si>
  <si>
    <t>접대패</t>
  </si>
  <si>
    <t>接－</t>
  </si>
  <si>
    <t>곱게 깎기 위해 날 위에 덧날을 끼운 대패.</t>
  </si>
  <si>
    <t>27154</t>
  </si>
  <si>
    <t>접문</t>
  </si>
  <si>
    <t>folding doors, 摺門</t>
  </si>
  <si>
    <t>포개어 겹쳐 접게 된 문 혹은 몇 개의 문짝을 서로 정첩으로 연결 혹은 문 위틀에 설치한 레일에 특수한 도르래(hanger roller；달바퀴)가 달린 철물로 달아 접어서 열고, 펴서 닫는 식의 문을 말한다. 접이문, 접치개문 또는 아코디언 도어라고도 한다.</t>
  </si>
  <si>
    <t>27156</t>
  </si>
  <si>
    <t>접선 응력</t>
  </si>
  <si>
    <t>tangential stress</t>
  </si>
  <si>
    <t>27157</t>
  </si>
  <si>
    <t>접선 탄성 계수</t>
  </si>
  <si>
    <t>tangential elastic modulus</t>
  </si>
  <si>
    <t>응력 변형도 곡선에서의 접선의 경사 정도. 강철, 탄소 섬유, 유리 등의 선형 탄성 재료에서는 일정한 값을 가진다.  소성 재료중 응력변형이 있는 점에서의 접선 각도를 접선 탄성계수라고 함.</t>
  </si>
  <si>
    <t>27158</t>
  </si>
  <si>
    <t>접선각</t>
  </si>
  <si>
    <t>tangential angle, 接線角</t>
  </si>
  <si>
    <t>처짐각법용 술어의 하나로 접선회적각이라고도 한다.</t>
  </si>
  <si>
    <t>27159</t>
  </si>
  <si>
    <t>경질납</t>
  </si>
  <si>
    <t>⇨경납(＝).</t>
  </si>
  <si>
    <t>2716</t>
  </si>
  <si>
    <t>접선력</t>
  </si>
  <si>
    <t>tangential force, 接線力</t>
  </si>
  <si>
    <t>물체의 표면에 접선방향으로 작용하는 힘</t>
  </si>
  <si>
    <t>27160</t>
  </si>
  <si>
    <t>접선응력</t>
  </si>
  <si>
    <t>tangential stress, 接線應力</t>
  </si>
  <si>
    <t>물체의 표면에 접선방향으로 작용하는 응력</t>
  </si>
  <si>
    <t>27161</t>
  </si>
  <si>
    <t>접선파</t>
  </si>
  <si>
    <t>직방체의 방에서 한 쌍의 평행 벽면에 평행하고 다른 두 쌍의 벽면에 비스듬하게 입사하는 평면파와 그 반사파 성분으로 합성되는 정재파.</t>
  </si>
  <si>
    <t>27162</t>
  </si>
  <si>
    <t>접선회전각</t>
  </si>
  <si>
    <t>접선각과 같은 말.</t>
  </si>
  <si>
    <t>27163</t>
  </si>
  <si>
    <t>접속</t>
  </si>
  <si>
    <t>connection, joint, 接續</t>
  </si>
  <si>
    <t>두 개의 물건을 잇는 일. 선을 이어서 전기회로를 완성하는 결선.</t>
  </si>
  <si>
    <t>기문당40.2%</t>
  </si>
  <si>
    <t>27164</t>
  </si>
  <si>
    <t>접속기</t>
  </si>
  <si>
    <t>接續器</t>
  </si>
  <si>
    <t>옥내 배선과 이동 전선 및 이동 전선 상호간 접속시키는 기구</t>
  </si>
  <si>
    <t>27166</t>
  </si>
  <si>
    <t>접속도</t>
  </si>
  <si>
    <t>connection diagram, 接續圖</t>
  </si>
  <si>
    <t>내용에 따른 도면 종류의 하나로서 전기회로의 접속관계를 기호를 써서 표시한 도면.</t>
  </si>
  <si>
    <t>27167</t>
  </si>
  <si>
    <t>접속도로</t>
  </si>
  <si>
    <t>approach, 接續道路</t>
  </si>
  <si>
    <t>도로에서 각각의 건축물로 연결되는 도로</t>
  </si>
  <si>
    <t>27168</t>
  </si>
  <si>
    <t>접속복도형</t>
  </si>
  <si>
    <t>corridor system, 接續複道形</t>
  </si>
  <si>
    <t>아파트 주동평면에서 복도를 통해 개별 주호로 진입할 수 있는 평면형식</t>
  </si>
  <si>
    <t>27169</t>
  </si>
  <si>
    <t>경질도기</t>
  </si>
  <si>
    <t>vitrified-clay pipe, 硬質陶器</t>
  </si>
  <si>
    <t>① 토기와 자기의 중간에 속하는 그릇. ② 도석에 찰흙을 혼합, 기형을 만들고 1,200～1,300℃의 열에 초벌구이를 하여 유약으로써 일종의 유리가루를 발라 다시 900℃의 열에 구운 것. ③ 주로 양식기‧위생용세면기‧변기‧목욕통 등으로 쓰임.</t>
  </si>
  <si>
    <t>2717</t>
  </si>
  <si>
    <t>접속함</t>
  </si>
  <si>
    <t>junction box, 接續涵</t>
  </si>
  <si>
    <t>배선 공사에서 전선을 접속하기 위해 배선 중간에 설치하는 함.</t>
  </si>
  <si>
    <t>27170</t>
  </si>
  <si>
    <t>접수실</t>
  </si>
  <si>
    <t>receiving room, 接受室</t>
  </si>
  <si>
    <t>신청 혹은 신고를 받는 방</t>
  </si>
  <si>
    <t>27171</t>
  </si>
  <si>
    <t>접수처</t>
  </si>
  <si>
    <t>information desk; reception desk</t>
  </si>
  <si>
    <t>신청 혹은 신고를 받은 장소</t>
  </si>
  <si>
    <t>27172</t>
  </si>
  <si>
    <t>접시 압정</t>
  </si>
  <si>
    <t>27177</t>
  </si>
  <si>
    <t>접시널</t>
  </si>
  <si>
    <t>물건을 받치는 용도로 제작된 널</t>
  </si>
  <si>
    <t>27178</t>
  </si>
  <si>
    <t>접시대공</t>
  </si>
  <si>
    <t>판재를 층층이 조각해서 도리 등을 받치도록 제작된 대공의 한 종류. 소로대공과 같은 말.</t>
  </si>
  <si>
    <t>27179</t>
  </si>
  <si>
    <t>경질도기질위생도기</t>
  </si>
  <si>
    <t>硬質陶器質衛生陶器</t>
  </si>
  <si>
    <t>① 도기의 소지를 잘 소결한 것. ② 대변기‧소변기‧스톨소변기‧세척용 탱크‧세면기‧수세기‧요리수채‧바스(bath) 등. ③ 기호 ｢E｣.</t>
  </si>
  <si>
    <t>2718</t>
  </si>
  <si>
    <t>접시동자기둥</t>
  </si>
  <si>
    <t>소로받침으로 장여, 도리 등을 받치도록 제작된 짧은 기둥</t>
  </si>
  <si>
    <t>27180</t>
  </si>
  <si>
    <t>접시리벳</t>
  </si>
  <si>
    <t>접시머리리벳과 같은 말.</t>
  </si>
  <si>
    <t>27181</t>
  </si>
  <si>
    <t>접시머리나사못</t>
  </si>
  <si>
    <t>countersunk head, wood screw</t>
  </si>
  <si>
    <t>접시머리 모양의 나사못.</t>
  </si>
  <si>
    <t>27182</t>
  </si>
  <si>
    <t>접시머리리벳</t>
  </si>
  <si>
    <t>pan head rivet, countersunk head rivet</t>
  </si>
  <si>
    <t>① 리벳의 머리 모양이 접시 모양과 같이 생긴 리벳. ② ＝접시리벳.</t>
  </si>
  <si>
    <t>27183</t>
  </si>
  <si>
    <t>접시머리볼트</t>
  </si>
  <si>
    <t>① 머리부분이 접시 모양인 볼트. ② KS B 1017.</t>
  </si>
  <si>
    <t>27184</t>
  </si>
  <si>
    <t>접시받침</t>
  </si>
  <si>
    <t>살미, 첨차 등의 사이에 놓여 상부하중을 아래로 전달하는 네모진 형태의 나무.</t>
  </si>
  <si>
    <t>27185</t>
  </si>
  <si>
    <t>접시소로</t>
  </si>
  <si>
    <t>운두없이 평평하게 만든 소로.= 대접소로</t>
  </si>
  <si>
    <t>27186</t>
  </si>
  <si>
    <t>접시통</t>
  </si>
  <si>
    <t>접시 모양의 통.</t>
  </si>
  <si>
    <t>27187</t>
  </si>
  <si>
    <t>접어올리기계단</t>
  </si>
  <si>
    <t>disappearing stair, folding stair, loft ladder</t>
  </si>
  <si>
    <t>일반적으로 다락이나 창고 등 자주 사용하지 않는 공간으로 수직 이동하기 위해 만든 계단으로 접어서 올릴 수 있기 때문에 공간 활용이 유리하다.</t>
  </si>
  <si>
    <t>27189</t>
  </si>
  <si>
    <t>경질비닐관공사</t>
  </si>
  <si>
    <t>① 금속제의 파이프 대신에 전선을 경질비닐관에 넣어서 배선하는 공사. ② 주위가 노출된 곳, 점검할 수 있으나 보이지 않는 곳, 벽을 뚫어서 배선할 때 이용함. ③ 옥내배선공사(⇦)의 하나.</t>
  </si>
  <si>
    <t>2719</t>
  </si>
  <si>
    <t>접은주름</t>
  </si>
  <si>
    <t>커튼 주름의 일종.</t>
  </si>
  <si>
    <t>27190</t>
  </si>
  <si>
    <t>접의자</t>
  </si>
  <si>
    <t>folding chair, 摺倚子</t>
  </si>
  <si>
    <t>수납과 운반을 쉽게 하기 위해 제작된 접을 수 있는 의자.</t>
  </si>
  <si>
    <t>27191</t>
  </si>
  <si>
    <t>접이문</t>
  </si>
  <si>
    <t>접문과 같은 말</t>
  </si>
  <si>
    <t>27192</t>
  </si>
  <si>
    <t>접이자</t>
  </si>
  <si>
    <t>folding scale, folding rule, 摺尺</t>
  </si>
  <si>
    <t>여러 겹으로 꺾어 접어서 보관 및 휴대가 용이하도록 제작된 자.</t>
  </si>
  <si>
    <t>27193</t>
  </si>
  <si>
    <t>접이창</t>
  </si>
  <si>
    <t>folding window, 摺窓</t>
  </si>
  <si>
    <t>접이식으로 제작된 창</t>
  </si>
  <si>
    <t>27194</t>
  </si>
  <si>
    <t>접자</t>
  </si>
  <si>
    <t>접이자와 같은 말.</t>
  </si>
  <si>
    <t>27195</t>
  </si>
  <si>
    <t>접자 절척</t>
  </si>
  <si>
    <t>folding scale</t>
  </si>
  <si>
    <t>가지고 다니기가 편리하도록 꺾어 접도록 되어 있는 1m 정도의 목제 자.</t>
  </si>
  <si>
    <t>27196</t>
  </si>
  <si>
    <t>접점</t>
  </si>
  <si>
    <t>contact, 接點</t>
  </si>
  <si>
    <t>스위치, 계전기, 차단기 등에서 전기 회로의 개폐를 하는 접촉부분으로 일반적으로 금, 은, 텅스텐, 구리 등을 사용한다.</t>
  </si>
  <si>
    <t>27197</t>
  </si>
  <si>
    <t>접지</t>
  </si>
  <si>
    <t>전기 회로의 일부나 장치를 대지와 전기적으로 연결하는 것. 낙뢰 등 갑작스런 고전압에도 건물과 사람을 안전하게 한다.</t>
  </si>
  <si>
    <t>27198</t>
  </si>
  <si>
    <t>접지 경계층</t>
  </si>
  <si>
    <t>surface boundary layer</t>
  </si>
  <si>
    <t>지구표면에 접한 아주 얇은 대기층을 말한다. 그 높이는 10∼100 m 사이에서 변한다. 운동량이나 열의 플럭스가 높이에 따라 일정한 층이다. 대기 안정도가 중립일 경우, 풍속은 높이에 따라 대수법칙으로 증가한다.</t>
  </si>
  <si>
    <t>27199</t>
  </si>
  <si>
    <t>LAN</t>
  </si>
  <si>
    <t>local area network</t>
  </si>
  <si>
    <t>동일 건물 내 또는 기업 내에 분산 배치되어 있는 컴퓨터나 관련 OA 기기를 서로 접속해서 정보 전송의 공유, 고속화를 도모하는 통신망.</t>
  </si>
  <si>
    <t>272</t>
  </si>
  <si>
    <t>경질비닐전선관</t>
  </si>
  <si>
    <t>plastic conduit, poly vinyl chloride conduit, 硬質－電線管</t>
  </si>
  <si>
    <t>① 경질비닐수지로 제조된 관. P.V.C.관. ② 강제 전선관에 비하여 내화학약품성‧내부식성‧절연성‧경량‧시공용이 그리고 단가 등 장점이 있으나 강도가 금속관에 비하여 약하고 열팽창계수가 크며, 허용전류가 금속관에 비해 작으며, 비자성체이기 때문에 자기차폐를 요하는 배관에는 부적당함.</t>
  </si>
  <si>
    <t>2720</t>
  </si>
  <si>
    <t>접지 역전</t>
  </si>
  <si>
    <t>surface inversion</t>
  </si>
  <si>
    <t>지표면에 접한 층내에서 상층의 기온이 하층보다 높아져 있는 상태를 말하며, 야간복사로 인해 지표면 가까이의 기층이 상층보다 냉각이 크기 때문에 발생함.</t>
  </si>
  <si>
    <t>27200</t>
  </si>
  <si>
    <t>접지 저항 시험</t>
  </si>
  <si>
    <t>test of earth resistant</t>
  </si>
  <si>
    <t>접지 저항계를 사용하여 접지 저항을 측정하는 시험. 피측정 접지체에서 약 10m의 간격으로 거의 일직선상이 되도록 보조 전극 P 및 C를 매입하고 그림과 같이 접속하여 다이얼을 조정해서 검류계의 지시가 0이 되도록 한다. 이 때의 지시값이 이 경우의 접지 저항값이다. 전지식, 수동 발전기식, 콜라우시 브리지식 등이 있다. 그림은 전지식 접지 저항계를 나타낸 것이다.</t>
  </si>
  <si>
    <t>27201</t>
  </si>
  <si>
    <t>접지 전극</t>
  </si>
  <si>
    <t>earth electrode</t>
  </si>
  <si>
    <t>접지를 하기 위해 대지 속에 매설하는 전극. 금속 막대, 금속판, 금속 메시 등 각종 형상이 있다. 대지에 사고 전류를 안전하게 흘리는 구실을 한다.</t>
  </si>
  <si>
    <t>27202</t>
  </si>
  <si>
    <t>접지공사</t>
  </si>
  <si>
    <t>grounding, 接地工事</t>
  </si>
  <si>
    <t>전기 회로나 기기에 이상 전압이 가해질 때의 감전, 화재 등의 사고를 방지하기 위해 필요한 개소를 낮은 저항으로 대지에 접속하는 공사를 말한다. 저항값에 따라서 제1종, 제2종, 제3종, 특별 제3종의 접지공사가 있다.</t>
  </si>
  <si>
    <t>27203</t>
  </si>
  <si>
    <t>접지면적</t>
  </si>
  <si>
    <t>contact area, 接地面積</t>
  </si>
  <si>
    <t>기초판 저면이 흙과 접하는 면적.</t>
  </si>
  <si>
    <t>27204</t>
  </si>
  <si>
    <t>접지봉</t>
  </si>
  <si>
    <t>ground rod, 接地棒</t>
  </si>
  <si>
    <t>동봉이나 강봉에 동을 입힌 것으로 접지 전극의 일종</t>
  </si>
  <si>
    <t>27205</t>
  </si>
  <si>
    <t>접지선</t>
  </si>
  <si>
    <t>earth wire, 接地線</t>
  </si>
  <si>
    <t>접지한 구리선. 어스선(earth wire)이라고도 한다.</t>
  </si>
  <si>
    <t>27206</t>
  </si>
  <si>
    <t>접지안테나</t>
  </si>
  <si>
    <t>earth antenna, 接地－</t>
  </si>
  <si>
    <t>파장이 중파보다 길어질 때 반파장 안테나의 길이를 짧게 하기 위해 사용. 안테나의 한쪽을 접지하여 대지의 영상작용을 이용하는 것.</t>
  </si>
  <si>
    <t>27207</t>
  </si>
  <si>
    <t>접지압</t>
  </si>
  <si>
    <t>contact pressure, 接地壓</t>
  </si>
  <si>
    <t>지반에서의 반력에 의해 기초판 저면이 지반으로부터 받는 압력.</t>
  </si>
  <si>
    <t>기문당61.8%</t>
  </si>
  <si>
    <t>27208</t>
  </si>
  <si>
    <t>접지저항</t>
  </si>
  <si>
    <t>earthing[grounding] resistance, 接地抵抗</t>
  </si>
  <si>
    <t>대지에 매설한 전극과 대지 사이의 전기저항</t>
  </si>
  <si>
    <t>27209</t>
  </si>
  <si>
    <t>경질석</t>
  </si>
  <si>
    <t>hard stone, 硬質石</t>
  </si>
  <si>
    <t>①단단히 굳은 돌. ② 석재 중 비중이 2.0 이상이고 강도가 높아 구조재로 쓸 수 있는 것. ③ 화강석‧안산암 등. ④ ＝경석(硬石). ⑤ 연석(stft stone).</t>
  </si>
  <si>
    <t>2721</t>
  </si>
  <si>
    <t>접지저항계</t>
  </si>
  <si>
    <t>earth resistance tester, 接地抵抗計</t>
  </si>
  <si>
    <t>접지저항을 측정하는 계기</t>
  </si>
  <si>
    <t>27210</t>
  </si>
  <si>
    <t>접지전극</t>
  </si>
  <si>
    <t>接地電極</t>
  </si>
  <si>
    <t>피뢰설비의 일종으로 접지를 하기 위해 대지 속에 매설하는 전극</t>
  </si>
  <si>
    <t>27211</t>
  </si>
  <si>
    <t>접지판</t>
  </si>
  <si>
    <t>27212</t>
  </si>
  <si>
    <t>접지형 주택</t>
  </si>
  <si>
    <t>각 가구가 전용 부지에 접해서 세워진 형식의 주택.</t>
  </si>
  <si>
    <t>27213</t>
  </si>
  <si>
    <t>접착</t>
  </si>
  <si>
    <t>adhesion; glueing; bonding</t>
  </si>
  <si>
    <t>다른 종류의 물질이 접촉해서 물리적 · 화학적인 힘으로 불어 있는 현상. →부착.</t>
  </si>
  <si>
    <t>27214</t>
  </si>
  <si>
    <t>접착 강도</t>
  </si>
  <si>
    <t>bonding strength; adhesive strength</t>
  </si>
  <si>
    <t>접착되어 있는 물체가 파괴할 때의 강도. 일반적으로는 접착 시험에 대한 최대 웅력을 의미할 때가 많다. →부착 강도</t>
  </si>
  <si>
    <t>27215</t>
  </si>
  <si>
    <t>접착 시험</t>
  </si>
  <si>
    <t>adhesion test</t>
  </si>
  <si>
    <t>접착성의 양부 또는 접착 강도를 판정하기 위한 시험 .</t>
  </si>
  <si>
    <t>27216</t>
  </si>
  <si>
    <t>접착성혼화제</t>
  </si>
  <si>
    <t>bonding admixture, 接着性混和劑</t>
  </si>
  <si>
    <t>신구 콘크리트의 접착력을 증가시키는 혼화제.</t>
  </si>
  <si>
    <t>27217</t>
  </si>
  <si>
    <t>접착제</t>
  </si>
  <si>
    <t>adhesive, 接着劑</t>
  </si>
  <si>
    <t>① 두 물체를 서로 견고하게 접합시키기 위해 그 사이에 쓰이는 접합능력을 가진 물질의 총칭. ② 천연접착제(녹말풀‧아교풀‧고무풀 등)와 합성수지제 접착제(요소수지‧멜라민수지‧페놀수지 등)로 대별됨.</t>
  </si>
  <si>
    <t>27218</t>
  </si>
  <si>
    <t>접착조인트</t>
  </si>
  <si>
    <t>glued joint, cemented joint, 接着－</t>
  </si>
  <si>
    <t>적당한 접착제를 사용하여 마주 붙이는 이음법.</t>
  </si>
  <si>
    <t>27219</t>
  </si>
  <si>
    <t>경질섬유판</t>
  </si>
  <si>
    <t>hard fiber board, hard board, 硬質纖維板</t>
  </si>
  <si>
    <t>① 목제 펄프를 접착제에 사용, 열압‧건조‧제판한 것. ② 제법에 따른 목제섬유제품의 하나. ③ ⇨경질판. ④ 질이 굳고 표면이 매끈하며, 얇고 넓음. ⑤ 비중 0.8 이상. ⑥ 섬유판에 있어 연질‧반경질‧경질판으로 구분함. ⑦ 내장재‧가구재‧창호재‧선박‧차량재‧합판의대용재 및 복합판재임.</t>
  </si>
  <si>
    <t>2722</t>
  </si>
  <si>
    <t>접창</t>
  </si>
  <si>
    <t>접이창과 동의어</t>
  </si>
  <si>
    <t>27220</t>
  </si>
  <si>
    <t>접촉</t>
  </si>
  <si>
    <t>contact, 接觸</t>
  </si>
  <si>
    <t>둘 이상의 물체가 맞닿는 것</t>
  </si>
  <si>
    <t>27221</t>
  </si>
  <si>
    <t>접촉 공진</t>
  </si>
  <si>
    <t>contact resonance</t>
  </si>
  <si>
    <t>진동체에 물체가 접촉한 경우에 그 물체의 무게와 접촉면의 접촉 탄성이 진동계를 형성하고, 진동체의 진동에 의해 물체에 생기는 공진 현상.</t>
  </si>
  <si>
    <t>27222</t>
  </si>
  <si>
    <t>접촉 부식</t>
  </si>
  <si>
    <t>contact corrosion</t>
  </si>
  <si>
    <t>[1] = 전식 . [2] 어떤 금속이 동일 금속 또는 비금속과 접촉해서 만들어지는 틈 안팎에서 용존하는 산소량의 농담에 의해 일어나는 부식 .</t>
  </si>
  <si>
    <t>27223</t>
  </si>
  <si>
    <t>접촉 응력(도)</t>
  </si>
  <si>
    <t>contact stress</t>
  </si>
  <si>
    <t>마주 보는 두 물체가 서로 닿는 점이나 면에 발생하는 힘. 접촉으로 인하여 일어나는 응력.</t>
  </si>
  <si>
    <t>27224</t>
  </si>
  <si>
    <t>접촉 저항</t>
  </si>
  <si>
    <t>contact resistance</t>
  </si>
  <si>
    <t>2가지의 전기 도체가 접촉되어 있는 면의 전기 저항. 접촉 저항은 접촉 면적과 접촉 압력에 관계한다.</t>
  </si>
  <si>
    <t>27225</t>
  </si>
  <si>
    <t>접촉 전압</t>
  </si>
  <si>
    <t>touch voltage</t>
  </si>
  <si>
    <t>[1] 접지선에 고장 전류가 흘러서 접지점을 최고로 하는 동심원상의 전위 경도가 생길 때의 접지점과 그 근처에 서 있는 인간 사이의 전위차. [2] 다른 종류의 물체가 접촉 했을 때 경계면에 생기는 전위차.</t>
  </si>
  <si>
    <t>27226</t>
  </si>
  <si>
    <t>접촉 폭기조</t>
  </si>
  <si>
    <t>contact aeration tank</t>
  </si>
  <si>
    <t>담체를 충진한 생물학적 반응기 내부에서 직접 포기를 실시함으로써 미생물의 산화속도와 산소의 전달효율을 높일수 있도록 하는 처리방식을 따른 저장고.</t>
  </si>
  <si>
    <t>27227</t>
  </si>
  <si>
    <t>접촉각</t>
  </si>
  <si>
    <t>contact angle</t>
  </si>
  <si>
    <t>재료 단면의 한면과 맞닿은 정지 상태의 액체가 존재할 경우 단면의 면과 액체가 이루는 각도를 접촉각이라 한다. 접촉각이 작을수록 단면은 액체에 의해 잘젖고, 접촉각이 클수록 잘 젖지 않고 흘러 내리는 경향을 가진다.</t>
  </si>
  <si>
    <t>27228</t>
  </si>
  <si>
    <t>접촉력</t>
  </si>
  <si>
    <t>tangential force, 接觸力</t>
  </si>
  <si>
    <t>두 물체의 접촉점 또는 접촉면에서 접촉방향으로 상호간에 작용하는 힘.</t>
  </si>
  <si>
    <t>27229</t>
  </si>
  <si>
    <t>경질아스팔트</t>
  </si>
  <si>
    <t>hard asphalt, 硬質－</t>
  </si>
  <si>
    <t>침입도가 40 이하인 아스팔트.</t>
  </si>
  <si>
    <t>2723</t>
  </si>
  <si>
    <t>접촉응력</t>
  </si>
  <si>
    <t>contract stress, 接觸應力</t>
  </si>
  <si>
    <t>접촉으로 인해 접촉점 또는 접촉선에 일어나는 응력. 탄성체인 경우 면접촉이 되며, 면에 따라서 작용하는 응력.</t>
  </si>
  <si>
    <t>27230</t>
  </si>
  <si>
    <t>접치개문</t>
  </si>
  <si>
    <t>접문과 동의어</t>
  </si>
  <si>
    <t>27231</t>
  </si>
  <si>
    <t>접합</t>
  </si>
  <si>
    <t>connection</t>
  </si>
  <si>
    <t>다른 부재가 접하는 부분, 또는 접해 있는 상태.</t>
  </si>
  <si>
    <t>27232</t>
  </si>
  <si>
    <t>접합 마이크로폰</t>
  </si>
  <si>
    <t>입 에 가까이 대 녹음하는 형 태의 마이크로폰. 하울링에 강하고， 소음이 많은 환경에서 효과를 발휘한다.</t>
  </si>
  <si>
    <t>27233</t>
  </si>
  <si>
    <t>접합 철물</t>
  </si>
  <si>
    <t>joint metal</t>
  </si>
  <si>
    <t>부재들 사이의 접합을 위해 접합부에 붙인 철물.</t>
  </si>
  <si>
    <t>27234</t>
  </si>
  <si>
    <t>접합구</t>
  </si>
  <si>
    <t>connector, 接合具</t>
  </si>
  <si>
    <t>부재를 접합할 때 사용하는 부품으로 못, 핀, 볼트, 리벳 등의 철물을 말한다.</t>
  </si>
  <si>
    <t>27235</t>
  </si>
  <si>
    <t>접합단계</t>
  </si>
  <si>
    <t>interface event, 接合段階</t>
  </si>
  <si>
    <t>네트워크 용어로서, 부문별 계획공정표 상호 간에 연결되는 결합점을 말한다. 또한 전체계획사업에 대한 관련성을 나타내는 중요한 단계로서 이중원(◎)으로 표시한다.</t>
  </si>
  <si>
    <t>기문당75.5%</t>
  </si>
  <si>
    <t>27236</t>
  </si>
  <si>
    <t>접합부</t>
  </si>
  <si>
    <t>joint; connection</t>
  </si>
  <si>
    <t>2개 이상의 부재를 접합하는 부분의 총칭.</t>
  </si>
  <si>
    <t>27237</t>
  </si>
  <si>
    <t>접합부 패널</t>
  </si>
  <si>
    <t>joint panel; connection panel</t>
  </si>
  <si>
    <t>⇨패널 존(＝).</t>
  </si>
  <si>
    <t>27238</t>
  </si>
  <si>
    <t>접합안전유리</t>
  </si>
  <si>
    <t>laminated safe glass, 接合安全－</t>
  </si>
  <si>
    <t>두 장 또는 그 이상의 일반 유리 사이에 강하고 투명한 플라스틱 필름인 폴리비닐부티랄(polyvinyl butyral)이 삽입, 부착되어 있어 파손이 되더라도 유리의 파편이 주변으로 튀지 않도록 한 안전유리.</t>
  </si>
  <si>
    <t>27239</t>
  </si>
  <si>
    <t>경질염화비닐관</t>
  </si>
  <si>
    <t>⇨경질염화비닐파이프(＝).</t>
  </si>
  <si>
    <t>2724</t>
  </si>
  <si>
    <t>접힘 테이블</t>
  </si>
  <si>
    <t>folding table</t>
  </si>
  <si>
    <t>사용하지 않을 때는 상판의 한쪽 또는 양쪽을 접는 탁자.</t>
  </si>
  <si>
    <t>27240</t>
  </si>
  <si>
    <t>정</t>
  </si>
  <si>
    <t>돌에 구멍을 뚫거나 쪼아 다듬는 쇠연장</t>
  </si>
  <si>
    <t>27241</t>
  </si>
  <si>
    <t>정각</t>
  </si>
  <si>
    <t>횡단면이 사각형이고 그 한변이 7.5cm 이상의 제재. →압각， 평각.</t>
  </si>
  <si>
    <t>27242</t>
  </si>
  <si>
    <t>정각데릭</t>
  </si>
  <si>
    <t>⇨스티프레그데릭(＝).</t>
  </si>
  <si>
    <t>27243</t>
  </si>
  <si>
    <t>정간①</t>
  </si>
  <si>
    <t>正間</t>
  </si>
  <si>
    <t>방 혹은 칸이 건축물의 한가운데에 위치하고 있는 것</t>
  </si>
  <si>
    <t>임종엽</t>
  </si>
  <si>
    <t>27245</t>
  </si>
  <si>
    <t>정간②</t>
  </si>
  <si>
    <t>井間</t>
  </si>
  <si>
    <t>격간과 같은 뜻</t>
  </si>
  <si>
    <t>27246</t>
  </si>
  <si>
    <t>정간③</t>
  </si>
  <si>
    <t>pole, 禎幹</t>
  </si>
  <si>
    <t>흙으로 된 담을 쌓을 때 양쪽 모서리에 세우는 나무 기둥. 비유하여 ‘사물의 근본’이라는 뜻으로 쓰임.</t>
  </si>
  <si>
    <t>27247</t>
  </si>
  <si>
    <t>정갈기</t>
  </si>
  <si>
    <t>正磨</t>
  </si>
  <si>
    <t>돌을 다듬어 마무리하는 종류의 하나로. 연마재를 사용하여 표면을 평평하게 처리한 후 광내기 퍼프로 광택을 내어 마무리 한 것.</t>
  </si>
  <si>
    <t>27248</t>
  </si>
  <si>
    <t>정격</t>
  </si>
  <si>
    <t>rating, 定格</t>
  </si>
  <si>
    <t>기기가 정해진 능력을 내기 위한 여러 가지 조건값. 예를 들면 전동기에 있어서 소정의 출력을 내기 위한 입력 전압， 입력 전류 등의 값.</t>
  </si>
  <si>
    <t>27249</t>
  </si>
  <si>
    <t>경질염화비닐리브</t>
  </si>
  <si>
    <t>硬質鹽化－</t>
  </si>
  <si>
    <t>① 플라스틱 성형품으로 경질염화비닐을 압출성형한 것. ② 제품의 모양‧치수는 각종이 있으나 두께는 약 1mm, 너비는 50～150mm, 길이는 1.8～3.6cm이고 특장물로 만들 수도 있음. ③ 색조는 10～20종이 있음. ④ 구석‧모서리용 또는 두겁대‧줄눈대도 있으며, 벽‧천장 등의 의장용으로도 사용 가능함.</t>
  </si>
  <si>
    <t>2725</t>
  </si>
  <si>
    <t>정격 수명</t>
  </si>
  <si>
    <t>standard life of lamp</t>
  </si>
  <si>
    <t>다수의 램프를 표준 조건하에 점등했을 때의 평균 수명</t>
  </si>
  <si>
    <t>27250</t>
  </si>
  <si>
    <t>정격 입력</t>
  </si>
  <si>
    <t>rated input power</t>
  </si>
  <si>
    <t>기기에 장시간 연속해서 입력을 계속하거나 출력을 계속해도 기기에 이상이 생기지 않는 최대의 입력 전압·전력을 말한다.</t>
  </si>
  <si>
    <t>27251</t>
  </si>
  <si>
    <t>정격마력</t>
  </si>
  <si>
    <t>rated horse power, 定格馬力</t>
  </si>
  <si>
    <t>정격 출력(定格出力)을 마력의 단위로 나타낸 것이다.</t>
  </si>
  <si>
    <t>27252</t>
  </si>
  <si>
    <t>정격사용률</t>
  </si>
  <si>
    <t>standard service factor</t>
  </si>
  <si>
    <t>용접기에 있어서(통전시간)의 (통전시간+유지시간)에 대한 비율(%)로 정해진 값.</t>
  </si>
  <si>
    <t>27253</t>
  </si>
  <si>
    <t>정격용량</t>
  </si>
  <si>
    <t>rated capacity, 定格容量</t>
  </si>
  <si>
    <t>전력량·일량·열량 등과 같은 기기의 능력을 정격으로 표시한 것으로, 정격 출력의 의미에 포함된다.</t>
  </si>
  <si>
    <t>27254</t>
  </si>
  <si>
    <t>정계비</t>
  </si>
  <si>
    <t>定界碑</t>
  </si>
  <si>
    <t>경계를 표시하기 위하여 세운 비석.</t>
  </si>
  <si>
    <t>27255</t>
  </si>
  <si>
    <t>정광</t>
  </si>
  <si>
    <t>top light</t>
  </si>
  <si>
    <t>천창 둥과 같이 위쪽 에 있는 광원에서 아래쪽으로 도달하는 빛 →측광， 정측광.</t>
  </si>
  <si>
    <t>27256</t>
  </si>
  <si>
    <t>정규 말뚝</t>
  </si>
  <si>
    <t>위치를 결정하기 위해 박는 말뚝.</t>
  </si>
  <si>
    <t>27257</t>
  </si>
  <si>
    <t>정규 모드</t>
  </si>
  <si>
    <t>normal mode</t>
  </si>
  <si>
    <t>컴퓨터가 본래의 동작 목적을 위해서 명령을 실행하는 상태. 즉, 카드에 천공할 때 세로의 1란으로 문자를 나타내는 가장 일반적인 천공 방식</t>
  </si>
  <si>
    <t>27258</t>
  </si>
  <si>
    <t>정규 분포</t>
  </si>
  <si>
    <t>normal distribution</t>
  </si>
  <si>
    <t>도수(度數) 분포 곡선이 평균값을 중심으로 좌우 대칭구조를 띄는 종 모양의 분포.</t>
  </si>
  <si>
    <t>27259</t>
  </si>
  <si>
    <t>경질염화비닐파이프</t>
  </si>
  <si>
    <t>polyvinyl pipe, 硬質鹽化－</t>
  </si>
  <si>
    <t>① 염화비닐수지를 원료로 하는 플라스틱파이프의 총칭. ② ＝P.V.C. pipe. ③ 염화비닐에 안정제‧안료를 첨가하여 가열, 압출‧성형한 파이프. ④ 관 내벽이 매끈하여 유체저항이 적어서 유량이 증가하며 내식성이 있고, 가공이 용이하며 용재접착이 가능함.</t>
  </si>
  <si>
    <t>2726</t>
  </si>
  <si>
    <t>정규 압밀</t>
  </si>
  <si>
    <t>normal consolidation</t>
  </si>
  <si>
    <t>과거에 받았던 선행압밀하중이 현재의 흙이 받고 있는 유효상재하중과 같은 상태.</t>
  </si>
  <si>
    <t>27260</t>
  </si>
  <si>
    <t>정규 압밀 점토</t>
  </si>
  <si>
    <t>normal consolidated clay</t>
  </si>
  <si>
    <t>과거에 받았던 선행압밀하중이 현재 흙이 받고 있는 유효상재하중과 같은 상태의 점토.</t>
  </si>
  <si>
    <t>27261</t>
  </si>
  <si>
    <t>정기 검사</t>
  </si>
  <si>
    <t>routine inspection</t>
  </si>
  <si>
    <t>정해진 일정 기간에 실시하는 검사.</t>
  </si>
  <si>
    <t>27265</t>
  </si>
  <si>
    <t>정기 보고</t>
  </si>
  <si>
    <t>routine inspection report</t>
  </si>
  <si>
    <t>정기적으로 실시하는 검사 또는 점검의 결과 등의 보고.</t>
  </si>
  <si>
    <t>27266</t>
  </si>
  <si>
    <t>정기 임대차 계약</t>
  </si>
  <si>
    <t>lease</t>
  </si>
  <si>
    <t>기간을 정해 실시하는 임대차 계약.</t>
  </si>
  <si>
    <t>27267</t>
  </si>
  <si>
    <t>정기 점검</t>
  </si>
  <si>
    <t>periodical inspection</t>
  </si>
  <si>
    <t>기한 또는 기간을 일정하게 선정하여 낱낱이 검사하는 일. 또는 그런 검사.</t>
  </si>
  <si>
    <t>27268</t>
  </si>
  <si>
    <t>정기 차가권</t>
  </si>
  <si>
    <t>terminal house leasehold</t>
  </si>
  <si>
    <t>일정 기간 동안 세를 지불하고 집을 빌려 쓸 수 있는 권리.</t>
  </si>
  <si>
    <t>27269</t>
  </si>
  <si>
    <t>경질유리</t>
  </si>
  <si>
    <t>hard glass, 硬質－</t>
  </si>
  <si>
    <t>① 연화온도가 높고 열팽창계수가 작은 유리. ② 화학적 내구성이나 전기적 성질이 보통유리보다 양호함. ③ 이화(理化)작용 유리‧전기용 유리‧내열유리 등이 여기에 속함. ④ 조성상 알칼리 함유량이 비교적 적은 붕규산(硼硅酸)유리가 대표적임.</t>
  </si>
  <si>
    <t>2727</t>
  </si>
  <si>
    <t>정기 차지권</t>
  </si>
  <si>
    <t>terminal land leasehold</t>
  </si>
  <si>
    <t>일정 기간 동안 건물의 소유를 목적으로 하는 지상권 또는 토지 임차권.</t>
  </si>
  <si>
    <t>27270</t>
  </si>
  <si>
    <t>정기와잇기</t>
  </si>
  <si>
    <t>한식기와를 암키와와 수키와를 써서 진흙을 이겨 붙이며 잇는 것.</t>
  </si>
  <si>
    <t>27271</t>
  </si>
  <si>
    <t>정기적조정방법</t>
  </si>
  <si>
    <t>period updating, 定期的調整方法</t>
  </si>
  <si>
    <t>네트워크 공정표의 수정 혹은 조정을 규칙적으로 실행하는 방법으로 정해진 시기마다 이루어 짐</t>
  </si>
  <si>
    <t>27272</t>
  </si>
  <si>
    <t>정깔기</t>
  </si>
  <si>
    <t>laying, 正－</t>
  </si>
  <si>
    <t>바닥깔기 재료를 임시깔기를 해둔 다음 제자리에 깔아 고정하는 것.</t>
  </si>
  <si>
    <t>27273</t>
  </si>
  <si>
    <t>정남향</t>
  </si>
  <si>
    <t>toward the south, 正南向</t>
  </si>
  <si>
    <t>꼭 바른 남쪽을 향함. 또는 그런 방향</t>
  </si>
  <si>
    <t>27274</t>
  </si>
  <si>
    <t>정다듬</t>
  </si>
  <si>
    <t>chiseled work, boasted work</t>
  </si>
  <si>
    <t>① 석재의 가공에 있어서 정으로 쪼아 다듬는 돌 표면 마무리. ② 정으로 쪼아 조밀한 흔적을 내어서 평탄한 거친 면으로 만드는 것인데, 조밀의 정도에 따라 거친 정다듬‧중정다듬‧고운정다듬 등으로 구별. 또 정을 일정한 방향으로 줄지어 쪼아 평판하게 한 것을 줄정다듬이라 하고 줄의 간격에 따라 대‧중‧소로 나뉨.</t>
  </si>
  <si>
    <t>27276</t>
  </si>
  <si>
    <t>정다면체</t>
  </si>
  <si>
    <t>正多面體</t>
  </si>
  <si>
    <t>면이 모두 정다각형으로 되어있어 어떤 꼭짓점에도 모이는 면의 수와 입체각이 같은 다면체. 정사면체, 정육면체, 정팔면체, 정십이면체, 정이십면체 총 다섯 종류가 있다.</t>
  </si>
  <si>
    <t>27277</t>
  </si>
  <si>
    <t>정단층</t>
  </si>
  <si>
    <t>normal fault</t>
  </si>
  <si>
    <t>단층면을 따라 위에있는 지반이 아래쪽으로 내려간 단층으로 보통 지각에 인장력이 작용할 때 생기며 중력단층이라고도 함.</t>
  </si>
  <si>
    <t>27278</t>
  </si>
  <si>
    <t>정당</t>
  </si>
  <si>
    <t>正堂</t>
  </si>
  <si>
    <t>구역 내 여러 채의 집들 중 가장 중심이 되는 집채.</t>
  </si>
  <si>
    <t>27279</t>
  </si>
  <si>
    <t>경질판</t>
  </si>
  <si>
    <t>hard board, 硬質板</t>
  </si>
  <si>
    <t>① 합성수지제 판재. ② 페놀수지판‧폴리에스테르 수지판은 질이 견고하고, 석면 유리섬유‧펄프 등을 혼합하여 보강하면 강도가 증가되므로 합판 대용재로 쓰임. ③ ⇨경질섬유판.</t>
  </si>
  <si>
    <t>2728</t>
  </si>
  <si>
    <t>정대역형</t>
  </si>
  <si>
    <t>constant bandwidth type</t>
  </si>
  <si>
    <t>밴드 패스 필터 둥의 주파수 분할 방법의 하나. 주파수에 무관하게 통과 주 파수 대역폭이 일정한 것. ←→정비대역형.</t>
  </si>
  <si>
    <t>27280</t>
  </si>
  <si>
    <t>정량하중</t>
  </si>
  <si>
    <t>定量荷重</t>
  </si>
  <si>
    <t>기중기가 인양할 수 있는 최대허용하중.</t>
  </si>
  <si>
    <t>27281</t>
  </si>
  <si>
    <t>정력학</t>
  </si>
  <si>
    <t>역학의 일부분으로서 평균상태를 취급한다. 정역학(靜力學)이라고 도 함. 정지한 물체에 관한 역학. 물체가 정지하고 있을 때의 힘의 작용 방법의 조건 등을 연구함.</t>
  </si>
  <si>
    <t>27282</t>
  </si>
  <si>
    <t>정련목</t>
  </si>
  <si>
    <t>精鍊木</t>
  </si>
  <si>
    <t>손질을 잘하여 질이 매우 좋은 목재.</t>
  </si>
  <si>
    <t>27283</t>
  </si>
  <si>
    <t>정류</t>
  </si>
  <si>
    <t>[1] comrnutation; rectification 교류 전기 를 직류 전기로 변환하는 것. [2] flow straightening 물이나 공기의 흐름을 정리해서 흩어지지 않게 하는 것 .</t>
  </si>
  <si>
    <t>27285</t>
  </si>
  <si>
    <t>정류기</t>
  </si>
  <si>
    <t>rectifier, 整流器</t>
  </si>
  <si>
    <t>교류를 직류로 변환하는 기기. 단상 교류를 정류 소재단 상의 한쪽 반파만을 통과시키는 소자)로 통과시켜 얻어지는 직류{ 맥류)를 평활 회로에 의해 다시 맥동이 적은 직류로 변환한다. 이 원리 를 이용해서 각종 단상 . 3상용 정류기가 만들어진다. →충전기.</t>
  </si>
  <si>
    <t>27289</t>
  </si>
  <si>
    <t>경찰서</t>
  </si>
  <si>
    <t>police station, 警察署</t>
  </si>
  <si>
    <t>①경찰청 혹은 지방 경찰청의 하부 기관으로서 관할 구역의 일선 치안업무를 담당하는 행정기관의 일종 혹은 시설. ② 경찰서의 하부기관으로는 지구대, 파출소가 있으며 필요한 경우 출장소를 설치한다.</t>
  </si>
  <si>
    <t>2729</t>
  </si>
  <si>
    <t>정류량 방식</t>
  </si>
  <si>
    <t>constant water volume supply system</t>
  </si>
  <si>
    <t>배관계의 수량(水量)을 언제나 일정량 순환시키고, 계(系) 내의 개개의 공기 조화기 부하 변동에 대해서는 공기 조화기의 자동 삼방(三方) 밸브로 코일에 흐르는 수량을 비례적으로 제어하며, 나머지 수량을 바이패스시키는 방식. 삼방 밸브 제어 방식이라고도 한다.</t>
  </si>
  <si>
    <t>27290</t>
  </si>
  <si>
    <t>정률법</t>
  </si>
  <si>
    <t>fixed rate method</t>
  </si>
  <si>
    <t>기초 장부에 적힌 고정 자산의 가격에 일정 상각률을 곱하여 매기(每期)의 감가상각비를 계산하는 방법.</t>
  </si>
  <si>
    <t>27291</t>
  </si>
  <si>
    <t>정리 옷장</t>
  </si>
  <si>
    <t>chest of drawers</t>
  </si>
  <si>
    <t>옷을 정리하여 수납할 수 있는 옷장.</t>
  </si>
  <si>
    <t>27292</t>
  </si>
  <si>
    <t>정리 청소비</t>
  </si>
  <si>
    <t>건축 공사에서 공사 전반에 걸친 정리, 청소, 뒤처리 및 양생의 비용. 내역서에서는 공통 가설비에 포함된다.</t>
  </si>
  <si>
    <t>27293</t>
  </si>
  <si>
    <t>정맞모</t>
  </si>
  <si>
    <t>正對角</t>
  </si>
  <si>
    <t>정방형의 마주보는 가장자리를 이은 금</t>
  </si>
  <si>
    <t>27294</t>
  </si>
  <si>
    <t>정면</t>
  </si>
  <si>
    <t>facade, 正面</t>
  </si>
  <si>
    <t>똑바로 마주 보이는 면, 사물에서 앞쪽으로 향한 면</t>
  </si>
  <si>
    <t>27295</t>
  </si>
  <si>
    <t>정면 감도</t>
  </si>
  <si>
    <t>axial sensitivity</t>
  </si>
  <si>
    <t>음향 기기의 정면 방향으로 음의 전파 방향을 일치시켰을 때의 감도. 자유 음장에서 측정한다</t>
  </si>
  <si>
    <t>27296</t>
  </si>
  <si>
    <t>정면 너비</t>
  </si>
  <si>
    <t>frontage</t>
  </si>
  <si>
    <t>똑바로 마주보이는 앞쪽으로 향한 면의 가로로 건너지른 거리.</t>
  </si>
  <si>
    <t>27297</t>
  </si>
  <si>
    <t>정면도</t>
  </si>
  <si>
    <t>elevation view, 正面圖</t>
  </si>
  <si>
    <t>건축물이나 사물의 정면을 보고 그린 그림.</t>
  </si>
  <si>
    <t>27298</t>
  </si>
  <si>
    <t>정면면적</t>
  </si>
  <si>
    <t>face area, 正面面積</t>
  </si>
  <si>
    <t>똑바로 마주보이는 앞쪽으로 향한 면의 넓이의 크기.</t>
  </si>
  <si>
    <t>27299</t>
  </si>
  <si>
    <t>LCA</t>
  </si>
  <si>
    <t>life cycle assessment</t>
  </si>
  <si>
    <t>전 과정 평가(life-cycle assessment)로 제품 또는시스템의 모든 과정인원료채취 단계,가공, 조립, 수송, 사용, 폐기의 모든 과정에 걸쳐 에너지와 광물자원의 사용와 이로 인한 대기 및 수계, 토양으로의 환경 부하량을 정량화하고 이들이 환경이 미치는 잠재적 악영향을 규명하고, 환경부하가환경에 미치는 영향을 평가하여, 이를 저감, 개선하고자 하는 기법</t>
  </si>
  <si>
    <t>273</t>
  </si>
  <si>
    <t>경첩</t>
  </si>
  <si>
    <t>정첩. 여닫이문을 닫을 때 한쪽은 문틀에 다른 한쪽은 문에 달아 문이나 창을 닫을 때 쓰는 얇은 철물면 접합재.</t>
  </si>
  <si>
    <t>2730</t>
  </si>
  <si>
    <t>정면선반</t>
  </si>
  <si>
    <t>장식선반 형식의 일종이며 중간에 일단의 선반을 맞대서 설치한 것.</t>
  </si>
  <si>
    <t>27300</t>
  </si>
  <si>
    <t>정면성</t>
  </si>
  <si>
    <t>frontality</t>
  </si>
  <si>
    <t>①정면을 중요시하는 성질. ②에두르지 아니하고 직접 마주 대하는 성질. ③ 예술에서 사물을 표현할때, 주고 가장 넓은 면이 앞을 향하는 성질.</t>
  </si>
  <si>
    <t>27301</t>
  </si>
  <si>
    <t>정면식</t>
  </si>
  <si>
    <t>frontage system, 正面式</t>
  </si>
  <si>
    <t>획지의 전면길이를 표준으로 하여 수익자부담을 부과하는 방법.</t>
  </si>
  <si>
    <t>27302</t>
  </si>
  <si>
    <t>정목</t>
  </si>
  <si>
    <t>⇨곧은결(＝).</t>
  </si>
  <si>
    <t>27306</t>
  </si>
  <si>
    <t>정목재</t>
  </si>
  <si>
    <t>柾目材</t>
  </si>
  <si>
    <t>⇨곧은결재.</t>
  </si>
  <si>
    <t>27307</t>
  </si>
  <si>
    <t>정문①</t>
  </si>
  <si>
    <t>旌門</t>
  </si>
  <si>
    <t>집이나 마을 앞에 세우는 기념문</t>
  </si>
  <si>
    <t>27309</t>
  </si>
  <si>
    <t>경토층</t>
  </si>
  <si>
    <t>硬土層</t>
  </si>
  <si>
    <t>① 흙 중 자갈 사이의 공극에 모래가 밀실하게 채워짐으로써 지층이 견고한 것. ② 기초지반으로써 아주 적합한 지반임.</t>
  </si>
  <si>
    <t>2731</t>
  </si>
  <si>
    <t>정문②</t>
  </si>
  <si>
    <t>正門</t>
  </si>
  <si>
    <t>건물을 기준으로 앞부분에 설치되어 있으며 주가 되는 출입문</t>
  </si>
  <si>
    <t>27310</t>
  </si>
  <si>
    <t>정문간</t>
  </si>
  <si>
    <t>main entrance, 正門間</t>
  </si>
  <si>
    <t>건물의 정면에 대문이나 중문 등의 가장 중요한 출입문.</t>
  </si>
  <si>
    <t>27311</t>
  </si>
  <si>
    <t>정미 방사</t>
  </si>
  <si>
    <t>지표면, 수면 또는 식피면(植被面), 1장의 엽면 등에 투사되는 방사(전자파)와 방출되는 방사의 차이. 측정하는 경우의 각 값보다 이 차이를 순방사계로 구하는 쪽이 일반적으로 용이하다.</t>
  </si>
  <si>
    <t>27314</t>
  </si>
  <si>
    <t>정바니시</t>
  </si>
  <si>
    <t>spirit varnish</t>
  </si>
  <si>
    <t>로진 검을 알코올로 용해한 것 같은 속건성의 목질계 바탕의 투명 마무리용 바니시 . 셀락 니스도 이것의 일종이다.</t>
  </si>
  <si>
    <t>27316</t>
  </si>
  <si>
    <t>정반</t>
  </si>
  <si>
    <t>ruler table</t>
  </si>
  <si>
    <t>반사면의 요철이 입사음의 파장에 비해 무시될 정도로 작은 경우에 포락 반사면에 대한 입사각과 같은 각도로 반사하는 것.</t>
  </si>
  <si>
    <t>27317</t>
  </si>
  <si>
    <t>정반사</t>
  </si>
  <si>
    <t>regular reflection</t>
  </si>
  <si>
    <t>27318</t>
  </si>
  <si>
    <t>정반사율</t>
  </si>
  <si>
    <t>regular reflectance</t>
  </si>
  <si>
    <t>입사속에 대하여 매질 경계면에서의 정반사에 의해 경계면에서 떠나는 반사속의 비율</t>
  </si>
  <si>
    <t>27319</t>
  </si>
  <si>
    <t>경통식 믹서</t>
  </si>
  <si>
    <t>tilting mixer</t>
  </si>
  <si>
    <t>믹서로 혼합통(드럼)을 기울여서 콘크리트를 배출시키는 형식의 것.</t>
  </si>
  <si>
    <t>2732</t>
  </si>
  <si>
    <t>정방</t>
  </si>
  <si>
    <t>正房</t>
  </si>
  <si>
    <t>27320</t>
  </si>
  <si>
    <t>정배지</t>
  </si>
  <si>
    <t>27322</t>
  </si>
  <si>
    <t>정벌</t>
  </si>
  <si>
    <t>setting coat, 正回</t>
  </si>
  <si>
    <t>애벌이나 재벌한 다음 가장 마지막 마무리로 하는 일.</t>
  </si>
  <si>
    <t>27323</t>
  </si>
  <si>
    <t>정벌갈기</t>
  </si>
  <si>
    <t>⇨마무리갈기(＝).</t>
  </si>
  <si>
    <t>27325</t>
  </si>
  <si>
    <t>정벌바름</t>
  </si>
  <si>
    <t>setting coat, finish coat, fining coat, finishing coat, skimming coat, white coat</t>
  </si>
  <si>
    <t>① 미장공사에 있어서 최종의 바름공정 또는 바름층. ② 시공할 때는 심한 통풍과 일광의 직사를 피하여 재벌바름층재 반건조 시에 바른다. 정벌바름 후의 검사방법은 도광선(途光線)을 비쳐서 하는 것이 좋음.</t>
  </si>
  <si>
    <t>27326</t>
  </si>
  <si>
    <t>정벌용 혼합석고플라스터</t>
  </si>
  <si>
    <t>① ⇨석고플라스터. ② ⇨혼합석고플라스터.</t>
  </si>
  <si>
    <t>27327</t>
  </si>
  <si>
    <t>정벌칠</t>
  </si>
  <si>
    <t>setting coat, finish coating, 正回</t>
  </si>
  <si>
    <t>칠공사에 있어서 최종적으로 하는 공정.</t>
  </si>
  <si>
    <t>27328</t>
  </si>
  <si>
    <t>정보 도시</t>
  </si>
  <si>
    <t>information city</t>
  </si>
  <si>
    <t>컴퓨터 기술이 최대한으로 발달하여 고도의정보기능을 갖게 되는,정보화 사회에 출현할 것으로 예상되는도시</t>
  </si>
  <si>
    <t>27329</t>
  </si>
  <si>
    <t>경판</t>
  </si>
  <si>
    <t>鏡板</t>
  </si>
  <si>
    <t>벽, 천정, 문 등에 있어서 문선에 끼워넣은 얆고 넓은 판</t>
  </si>
  <si>
    <t>2733</t>
  </si>
  <si>
    <t>정보 센터</t>
  </si>
  <si>
    <t>information center</t>
  </si>
  <si>
    <t>대형 컴퓨터에 다량의 정보를 저장하여 다른 클라이언트 컴퓨터에 정보를 제공하는 곳.</t>
  </si>
  <si>
    <t>27330</t>
  </si>
  <si>
    <t>정보 이론</t>
  </si>
  <si>
    <t>information theory</t>
  </si>
  <si>
    <t>정보의 전송, 송신, 수신, 개발 등에 관한 수리적 · 공학적 이론의  총칭으로 물리계, 생체 또는 그 양자를 포함하는 계(系)에서 정보의 전달 및 처리에 관해 다룬 이론</t>
  </si>
  <si>
    <t>27331</t>
  </si>
  <si>
    <t>정보 통신 기반</t>
  </si>
  <si>
    <t>information and communication basis</t>
  </si>
  <si>
    <t>고도 정보화 사회의 기반 시설의 일종으로 국가안전 보장, 행정, 국방, 치안, 금융, 통신,운성, 에너지 등과 같은업무와 관련된 전자적 제어관리 시스템이나 정보통신망등을 이르는 말로서 전자정부, 주요 기관의 제어시스템 등의 예가 있음</t>
  </si>
  <si>
    <t>27332</t>
  </si>
  <si>
    <t>정부 시책 주택</t>
  </si>
  <si>
    <t>housing on government policies</t>
  </si>
  <si>
    <t>국가의 주택 정책에 준해서 공적인 자금을 사용하여 건설되는 주택.(=공공주택)우리나라에서는 공공주택사업자가 국가 또는 지방자치단체의 재정이나 「주택도시기금법」에 따른 주택도시기금(이하 "주택도시기금"이라 한다)을 지원받아 임대주택 특별법 또는 다른 법률에 따라 건설, 매입 또는 임차하여 공급하는 주택을 말함(공공임대주택, 공공분양주택, 공공건설 임대주택, 공공매입 임대주택 등이 있음)</t>
  </si>
  <si>
    <t>27333</t>
  </si>
  <si>
    <t>정분</t>
  </si>
  <si>
    <t>丁粉</t>
  </si>
  <si>
    <t>백색 안료의 한 가지.</t>
  </si>
  <si>
    <t>27335</t>
  </si>
  <si>
    <t>정비대역형</t>
  </si>
  <si>
    <t>constant relative bandwidth type</t>
  </si>
  <si>
    <t>밴드 패스 필터 둥의 주파 수 분할 방법 중 하다. 통과 주파수 대 역폭 이 일정 비율로 중심 주파수에 비 례하도록 한 것. ←→정대역형.</t>
  </si>
  <si>
    <t>27337</t>
  </si>
  <si>
    <t>정사</t>
  </si>
  <si>
    <t>pavilion, 亭榭</t>
  </si>
  <si>
    <t>경치가 좋은 곳에 휴식 등을 위하여 만든 건물로 벽체없이 기둥과 지붕으로 구성됨.= 정자, 정각</t>
  </si>
  <si>
    <t>27338</t>
  </si>
  <si>
    <t>정사영</t>
  </si>
  <si>
    <t>orthographic projection</t>
  </si>
  <si>
    <t>한 점에서 한 직선 또는 한 평면 위로의 수선의 발 즉 점 P에서 직선 l 또는 평면 π에 내린 수선의 발을 P'라 할 때, P'를 P의 l 또는 π 위로의 정사영이라 한다.</t>
  </si>
  <si>
    <t>27339</t>
  </si>
  <si>
    <t>경판 천장</t>
  </si>
  <si>
    <t>틀, 누름대 등이 없고, 얇고 넓은 경판을 직접 붙인 천장.</t>
  </si>
  <si>
    <t>2734</t>
  </si>
  <si>
    <t>정사영도</t>
  </si>
  <si>
    <t>diagram in orthographic projection</t>
  </si>
  <si>
    <t>구면(球面)상의 도형을 정사영으로 평면에 2차원화한 그림. . →입체각 투사도.</t>
  </si>
  <si>
    <t>27340</t>
  </si>
  <si>
    <t>정상 가격</t>
  </si>
  <si>
    <t>normal price</t>
  </si>
  <si>
    <t>수요와 공급이 오랫동안 자연스러운 균형을 이루어 안정되고 표준적인 가격.</t>
  </si>
  <si>
    <t>27341</t>
  </si>
  <si>
    <t>정상 랜덤 과정</t>
  </si>
  <si>
    <t>stationary random process</t>
  </si>
  <si>
    <t>시간의 엇갈림에 대하여 어떤 종류의 정상성을 지니는 확률 과정의 총칭. 강정상(强定常) 과정과 약정상(弱定常) 과정으로 대별된다. 또한 시간 파라미터는 연속적인 값을 취하는 경우와 이산적(離散的)인 값을 취하는 경우가 있다. 확률 과정 {X(t)}가 있고 Xt1), Xt2), …, X(tn)의 결합 분포와 Xt1＋t), X(t2＋t), …, X(tn＋t)의 결합 분포가 항상 일치할 때 이 과정을 강정상 확률 과정이라고 한다. 이에 대하여 X(t)의 기댓값 E(X(t)와 X(t)X(t＋t)의 기댓값 E(X(t)X(t＋t)가 모두 t와 관계없을 때 약정상 확률 과정이라고 한다.</t>
  </si>
  <si>
    <t>27342</t>
  </si>
  <si>
    <t>정상 상태</t>
  </si>
  <si>
    <t>stationary state; steady state</t>
  </si>
  <si>
    <t>정상상태란 어떤 물리량이 시간에 따라 변하지 않고 꾸준히 같은 값이 유지되는 상태를 의미한다. ←→과도 상태.</t>
  </si>
  <si>
    <t>27343</t>
  </si>
  <si>
    <t>정상 상태 음압 분포</t>
  </si>
  <si>
    <t>steady state sound pressure distribution</t>
  </si>
  <si>
    <t>홀 등 넓은 음향 공간에서 정상음 등의 장소에 의한 음압 레벨 분포. →음 압， 음압 레벨 분포.</t>
  </si>
  <si>
    <t>27344</t>
  </si>
  <si>
    <t>정상 상태 전송 특성</t>
  </si>
  <si>
    <t>steady state transmission characteristic</t>
  </si>
  <si>
    <t>27345</t>
  </si>
  <si>
    <t>정상 소음</t>
  </si>
  <si>
    <t>steady noise</t>
  </si>
  <si>
    <t>회전 기계류의 발생 소음이나 공기 조화 소음 등 음압이 시간적으로 일정한 소음. ←→변동 소 음， 간혈 소음.</t>
  </si>
  <si>
    <t>27346</t>
  </si>
  <si>
    <t>정상 에르고드성</t>
  </si>
  <si>
    <t>ergodic property</t>
  </si>
  <si>
    <t>어떤 체계의 역학적(力學的) 운동을 기술하는 위상공간(位相空間) 중의 한 점이 에너지가 같은 면(面) 위를 구석구석 운동하는 성질.</t>
  </si>
  <si>
    <t>27347</t>
  </si>
  <si>
    <t>정상 연소</t>
  </si>
  <si>
    <t>normal combustion</t>
  </si>
  <si>
    <t>불꽃 점화 기관에서 불꽃 점화에 의한 불꽃핵의 생성과 불꽃 전파에 의해 전혼합 기체의 연소가 정상으로 이루어지는 것.</t>
  </si>
  <si>
    <t>27348</t>
  </si>
  <si>
    <t>정상 열전도</t>
  </si>
  <si>
    <t>steady state heat conduction</t>
  </si>
  <si>
    <t>열전도에 있어서 전도체의 온도 분포가 시간적으로 일정 상태에 있는 경우를 말한다. 전도체의 각부 온도 θ는 장소에 따라 다르나, 시간 t가 경과하여도 변하지 않는다. 따라서 온도 전파에 관한 기본식은 물체내에 열원이 없을 경우 ∂ θ/∂ t＝0이 정상 열전도 과정의 일반식이다.</t>
  </si>
  <si>
    <t>27349</t>
  </si>
  <si>
    <t>경필렛용접</t>
  </si>
  <si>
    <t>light fillet weld, 輕－鎔接</t>
  </si>
  <si>
    <t>겹댄필렛용접이나 T형필렛용접에서 필렛의 다리길이를 얇은 쪽 판재의 두께보다 작게 잡아 용접한 것.</t>
  </si>
  <si>
    <t>기문당68.5%</t>
  </si>
  <si>
    <t>2735</t>
  </si>
  <si>
    <t>정상 진동</t>
  </si>
  <si>
    <t>stationary vibration; steady state vibration</t>
  </si>
  <si>
    <t>계속적인 주기진동을 말한다. 일정한 시간간격에 동일한 현상이 반복되는 진동</t>
  </si>
  <si>
    <t>27350</t>
  </si>
  <si>
    <t>정상 확률 과정</t>
  </si>
  <si>
    <t>stationary stochastic process</t>
  </si>
  <si>
    <t>확률 과정의 성질이 시각에 따라 변화하지 않는 경우 시간적으로 불변인 확률 과정을 생각한다. 정상 과정에서는 평균값 및 제곱 평균값은 일정값을 유지하고, 자기 상관 함수는 시간차만의 함수가 된다</t>
  </si>
  <si>
    <t>27351</t>
  </si>
  <si>
    <t>정상류</t>
  </si>
  <si>
    <t>steady flow; stationary flow</t>
  </si>
  <si>
    <t>정상류는 시간의 흐름과 관계없이 유체의 속도, 압력, 밀도, 온도가 일정한 흐름을 말한다. 이때 유체가 지나가는 길과 유선은 일치한다.</t>
  </si>
  <si>
    <t>27352</t>
  </si>
  <si>
    <t>정상상태의 열전도</t>
  </si>
  <si>
    <t>the flow of heat under steady state condition, 定常狀態－熱傳導</t>
  </si>
  <si>
    <t>시간에 따른 (온도 등의) 변화가 없는 상태의 열전도</t>
  </si>
  <si>
    <t>27353</t>
  </si>
  <si>
    <t>정상색각</t>
  </si>
  <si>
    <t>normal trichromatism, 正常色覺</t>
  </si>
  <si>
    <t>색의 식별 능력이 정상인 색각</t>
  </si>
  <si>
    <t>27354</t>
  </si>
  <si>
    <t>정상소요공기</t>
  </si>
  <si>
    <t>normal duration, 正常所要工期</t>
  </si>
  <si>
    <t>보통상태로 공사 할 경우의 소요공기</t>
  </si>
  <si>
    <t>27355</t>
  </si>
  <si>
    <t>정상소요공비</t>
  </si>
  <si>
    <t>normal cost, 正常所要工費</t>
  </si>
  <si>
    <t>① 네트워크(⇦)의 용어. ② 정상소요공기 (⇦)로 작업을 할 경우에 직접자재비‧장치비 및 직접인건비 등 직접비가 포함됨. ③ 약호 : ｢C(D)｣.</t>
  </si>
  <si>
    <t>27356</t>
  </si>
  <si>
    <t>정상시간값</t>
  </si>
  <si>
    <t>most likely time, 正常時間値</t>
  </si>
  <si>
    <t>그 활동을 완료하는 데 필요한 기간 중의 최량 추정값(最良推定値)을 말한다. 약호 tm.</t>
  </si>
  <si>
    <t>27357</t>
  </si>
  <si>
    <t>정상열전도</t>
  </si>
  <si>
    <t>steady heat conduction, 正常熱傳導</t>
  </si>
  <si>
    <t>열전도에 있어서 전도체의 온도 분포가 시간적으로 일정 상태에 있는 경우를 말한다. 전도체의 각부 온도 θ는 장소에 따라 다르나, 시간 t가 경과하여도 변하지 않는다. 따라서 온도 전파에 관한 기본식은 물체내에 열원이 없을 경우 ∂ θ/∂ t＝0이 정상 열전도 과정의 일반식이다</t>
  </si>
  <si>
    <t>기문당59.7%</t>
  </si>
  <si>
    <t>27358</t>
  </si>
  <si>
    <t>정상음</t>
  </si>
  <si>
    <t>steady sound</t>
  </si>
  <si>
    <t>레벨(소음도, 음압 레벨, 소리 세기의 레벨, 파워 레벨, 크기의 레벨 등)과 스펙트럼이 시간적으로는 전혀 변동하지 않거나 변동하여도 변동량이 적은 소리, 모터의 회전음 등이 있다.</t>
  </si>
  <si>
    <t>27359</t>
  </si>
  <si>
    <t>경합금</t>
  </si>
  <si>
    <t>light alloy</t>
  </si>
  <si>
    <t>비중이 4 이하인 합금의 총칭. 경금속(Al, Mg 등)을 주성분으로 하고 다른 금속(Mn, Cu, Si, Zn, Ni, Cr 등)을 첨가한 합금.</t>
  </si>
  <si>
    <t>2736</t>
  </si>
  <si>
    <t>정상파</t>
  </si>
  <si>
    <t>stationary wave</t>
  </si>
  <si>
    <t>동일 주파수의 진행파의 간섭에 의해 발생되는 공간적 진폭이 일정한 파(=중복파)</t>
  </si>
  <si>
    <t>27360</t>
  </si>
  <si>
    <t>정선</t>
  </si>
  <si>
    <t>shoreline; strand line</t>
  </si>
  <si>
    <t>해수면과 육지의 경계선을 의미하며 해안선과 동의어로 사용됨.</t>
  </si>
  <si>
    <t>27362</t>
  </si>
  <si>
    <t>정수 시설</t>
  </si>
  <si>
    <t>사람이 마실 수 있도록 물을 깨끗하고 안전하게 하는 시설과 그 물을 운반하는 시설을 통틀어 이르는 말.</t>
  </si>
  <si>
    <t>27363</t>
  </si>
  <si>
    <t>정수①</t>
  </si>
  <si>
    <t>water purification, 淨水</t>
  </si>
  <si>
    <t>물에 함유되어 있는 오염성 분산질이나 용질을 제거하여 맑게 하는 것.</t>
  </si>
  <si>
    <t>27364</t>
  </si>
  <si>
    <t>정수②</t>
  </si>
  <si>
    <t>constant, 定數</t>
  </si>
  <si>
    <t>물질의 물리적ㆍ화학적 성질을 표시하는 수치. 일정한 상태에 있는 물질의 성질에 관하여 일정량을 보이는 수를 이른다. 원소의 원자량이나 물질의 비열(比熱)과 같이 각 물질에 고유한 상수와 만유인력 상수나 아보가드로 상수와 같이 물질의 종류에 관계없이 기본적인 법칙에 나타나는 보편적인 상수가 있다. ‘상수’(常數)의 전 용어.</t>
  </si>
  <si>
    <t>27365</t>
  </si>
  <si>
    <t>정수기</t>
  </si>
  <si>
    <t>water clarifier, 淨水器</t>
  </si>
  <si>
    <t>물리적·화학적 과정을 거쳐 물을 깨끗하게 거르는 기구</t>
  </si>
  <si>
    <t>27366</t>
  </si>
  <si>
    <t>정수두</t>
  </si>
  <si>
    <t>static head; hydrostatic head</t>
  </si>
  <si>
    <t>유체 중 어떤 지점에서 정수압에 의한 수주의 높이</t>
  </si>
  <si>
    <t>27367</t>
  </si>
  <si>
    <t>정수비</t>
  </si>
  <si>
    <t>正數比</t>
  </si>
  <si>
    <t>정수로 나타나는 비율의 값</t>
  </si>
  <si>
    <t>27368</t>
  </si>
  <si>
    <t>정수압</t>
  </si>
  <si>
    <t>hydrostatic pressure</t>
  </si>
  <si>
    <t>움직이지 않는 물속에서 임의의 면 또는 점에 작용하는 물에 의한 압력. 대기압을 포함하는 정수압을 절대압력, 대기압을 생각하지 않는 압력을 계기압력이라 함.</t>
  </si>
  <si>
    <t>27369</t>
  </si>
  <si>
    <t>정수위 밸브</t>
  </si>
  <si>
    <t>level regulating valve for low water</t>
  </si>
  <si>
    <t>수수조(受水槽) 등으로의 인입관에서 밸브가 닫혔을 때 생기는 워터 해머를 방지하기 위해 자동적으로 폐지(閉止) 시간을 제어하여 수위를 일정하게 유지하는 유량 조정 밸브.</t>
  </si>
  <si>
    <t>27370</t>
  </si>
  <si>
    <t>정수장</t>
  </si>
  <si>
    <t>water purification plant</t>
  </si>
  <si>
    <t>수원에서 송수되어 온 원수를 급배수 지역의 근교에서 사용 목적의 수질로 정화하는 시설. 대 · 중 도시에서는 주로 약품을 이용하는 급속 정화법이 쓰인다.</t>
  </si>
  <si>
    <t>27371</t>
  </si>
  <si>
    <t>정시개폐기</t>
  </si>
  <si>
    <t>일정 시간에 맞추어 스위치가 켜지거나 꺼지는 기계장치의 스위치</t>
  </si>
  <si>
    <t>27372</t>
  </si>
  <si>
    <t>정시료</t>
  </si>
  <si>
    <t>⇨불교란 시료(＝).</t>
  </si>
  <si>
    <t>27373</t>
  </si>
  <si>
    <t>정시야</t>
  </si>
  <si>
    <t>눈을 움직이지 않고 볼 수 있는 물체의 범위</t>
  </si>
  <si>
    <t>27374</t>
  </si>
  <si>
    <t>정식</t>
  </si>
  <si>
    <t>settled planting</t>
  </si>
  <si>
    <t>정당한 격식 또는 의식.</t>
  </si>
  <si>
    <t>27375</t>
  </si>
  <si>
    <t>정식 청부</t>
  </si>
  <si>
    <t>정당한 격식 또는 의식을 통해 일을 마치는 대가로 일정 보수를 받기로 약속하고 그 일을 맡음. 또는 그 일. ‘도급2’으로 순화.</t>
  </si>
  <si>
    <t>27376</t>
  </si>
  <si>
    <t>정식조이기</t>
  </si>
  <si>
    <t>tightening, 正式－</t>
  </si>
  <si>
    <t>철골공사에 있어서 가조이기한 것을 정식으로 조이는 것.</t>
  </si>
  <si>
    <t>27378</t>
  </si>
  <si>
    <t>정신 물리학</t>
  </si>
  <si>
    <t>psychophysics</t>
  </si>
  <si>
    <t>물리적 자극과 심리적 경험 사이의 양적 관계를 체계적으로 연구하는 학문.</t>
  </si>
  <si>
    <t>27379</t>
  </si>
  <si>
    <t>정신 박약아 시설</t>
  </si>
  <si>
    <t>facilities for the mentally retarded children</t>
  </si>
  <si>
    <t>정신박약아를 입소시켜 이들을 보호하는 시설로 독립자활에 필요한 지식기능을 부여하는 것을 목적.</t>
  </si>
  <si>
    <t>27380</t>
  </si>
  <si>
    <t>정신 병원</t>
  </si>
  <si>
    <t>mental hospital</t>
  </si>
  <si>
    <t>정신적 장애인을 수용하고 치료하는 병원.</t>
  </si>
  <si>
    <t>27383</t>
  </si>
  <si>
    <t>정압</t>
  </si>
  <si>
    <t>positive pressure</t>
  </si>
  <si>
    <t>27384</t>
  </si>
  <si>
    <t>정압 기준</t>
  </si>
  <si>
    <t>static pressure bases</t>
  </si>
  <si>
    <t>에어 덕트의 국부 저항 계수의 표시 기준. 국부에 있어서의 풍속의 변동에 의한 정압 재취득을 더하지 않은 것.</t>
  </si>
  <si>
    <t>27385</t>
  </si>
  <si>
    <t>정압 비열</t>
  </si>
  <si>
    <t>specific heat at constant pressure</t>
  </si>
  <si>
    <t>기체 압력을 일정하게 유지하면서 열을 가할 때의 비열을 말하며, 실용 단위는 ㎉/㎏ㆍ℃이고, 기호는 Cp로 표시 된다.</t>
  </si>
  <si>
    <t>27386</t>
  </si>
  <si>
    <t>정압 재취득볍</t>
  </si>
  <si>
    <t>덕트 내의 분기점이나 배출구에의 풍속 감소에 따른 정압 재취득에 의한 상승 정압을 다음의 손실 압력에 충당하여 전계통의 정압이 똑같이 되도록 하여 일정한 공기 분배를 얻도록 설계하는 방법이다.</t>
  </si>
  <si>
    <t>27387</t>
  </si>
  <si>
    <t>정압 제어</t>
  </si>
  <si>
    <t>static pressure control</t>
  </si>
  <si>
    <t>일반적으로 유체의 정압을 목적의 값으로 조정하는 것.</t>
  </si>
  <si>
    <t>27388</t>
  </si>
  <si>
    <t>정압 조정 장치</t>
  </si>
  <si>
    <t>static pressure controller</t>
  </si>
  <si>
    <t>유체의 정압을 목적의 값으로 조절하는 장치.</t>
  </si>
  <si>
    <t>27389</t>
  </si>
  <si>
    <t>경화</t>
  </si>
  <si>
    <t>hardening, 硬化</t>
  </si>
  <si>
    <t>① 응결이 끝난 모르타르‧콘크리트가 굳어지는 것. ② 모르타르 또는 콘크리트 등이 시간의 경과에 따라 강도가 증진되는 현상.</t>
  </si>
  <si>
    <t>2739</t>
  </si>
  <si>
    <t>정압①</t>
  </si>
  <si>
    <t>static pressure, 靜壓</t>
  </si>
  <si>
    <t>27390</t>
  </si>
  <si>
    <t>정압②</t>
  </si>
  <si>
    <t>positive pressure, 正靜</t>
  </si>
  <si>
    <t>물체면에 대하여 압축하는 방향으로 작용하는 압력. 그 반대를 부압(負壓)이라 한다.</t>
  </si>
  <si>
    <t>27391</t>
  </si>
  <si>
    <t>정압법</t>
  </si>
  <si>
    <t>constant pressure method, 定壓法</t>
  </si>
  <si>
    <t>덕트 설계방법의 일종으로 주덕트의 풍속과 풍량으로부터 1m당 마찰 저항을 구하고, 이 마찰 저항값과 다른 각 덕트의 마찰 저항이 동일하게 되도록 각 덕트의 치수를 결정하는 방법이다</t>
  </si>
  <si>
    <t>세화2.1%</t>
  </si>
  <si>
    <t>27392</t>
  </si>
  <si>
    <t>정액 임금</t>
  </si>
  <si>
    <t>lump sum wages</t>
  </si>
  <si>
    <t>작업의 분량과는 관계없이 노동 시간에 따라 부여하는 임금.</t>
  </si>
  <si>
    <t>27393</t>
  </si>
  <si>
    <t>정액 청부</t>
  </si>
  <si>
    <t>lumpsum contract; fixed price contract</t>
  </si>
  <si>
    <t>보수를 일정 금액으로 산정하여 계약하는 청부 방식.</t>
  </si>
  <si>
    <t>27394</t>
  </si>
  <si>
    <t>정액도급</t>
  </si>
  <si>
    <t>lump sum contract, 定額都給</t>
  </si>
  <si>
    <t>공사비 총액을 일정한 금액으로 정하여 계약을 체결하는 도급 방식</t>
  </si>
  <si>
    <t>27395</t>
  </si>
  <si>
    <t>정액법</t>
  </si>
  <si>
    <t>fixed amount method</t>
  </si>
  <si>
    <t>매 시기마다 같은 금액을 감가상각비로 계산하는 방법.</t>
  </si>
  <si>
    <t>27396</t>
  </si>
  <si>
    <t>정액일식도급</t>
  </si>
  <si>
    <t>定額一式都給</t>
  </si>
  <si>
    <t>시공자 선정, 공사의 감독, 공사비 지불에 있어서 매우 간단한 도급방식으로서 공사비 전부를 일정 금액으로 계약하여 도급하는 방식으로 총액을 예정하는게 쉬움</t>
  </si>
  <si>
    <t>27397</t>
  </si>
  <si>
    <t>정액임금제</t>
  </si>
  <si>
    <t>定額賃金制</t>
  </si>
  <si>
    <t>일정 시간에 대하여 임금을 지불하는 제도이며, 공사의 적정을 기대할 수는 있지만 작업의 능률을 기대하기는 곤란함.</t>
  </si>
  <si>
    <t>27398</t>
  </si>
  <si>
    <t>정액총도급</t>
  </si>
  <si>
    <t>定額總都給</t>
  </si>
  <si>
    <t>도급인이 수급인에게 직접 일을 맡기는 원도급과 공사비 총액을 일정한 금액으로 정하여 계약을 체력하는 정액도급을 합친 도급.</t>
  </si>
  <si>
    <t>27399</t>
  </si>
  <si>
    <t>LCC</t>
  </si>
  <si>
    <t>London County Council</t>
  </si>
  <si>
    <t>1. Life Cycle Cost수명주기비용. 하나의 건물, 설비, 장치 등의 개발, 획득, 운영, 도태 시까지 소요되는 전체 비용.2. London County Council 런던 의회</t>
  </si>
  <si>
    <t>274</t>
  </si>
  <si>
    <t>경화수축</t>
  </si>
  <si>
    <t>硬化收縮</t>
  </si>
  <si>
    <t>응결이 끝난 모르타르‧콘크리트가 굳어서 수축하는 것.</t>
  </si>
  <si>
    <t>2740</t>
  </si>
  <si>
    <t>정여유</t>
  </si>
  <si>
    <t>프로젝트의 완료 시간에 영향을 미치지 않는, 각 단계에서의 여유 시간. 가장 늦은 단계 시간과 가장 이른 단계 시간의 차이</t>
  </si>
  <si>
    <t>27400</t>
  </si>
  <si>
    <t>정역학</t>
  </si>
  <si>
    <t>statics, 靜力學</t>
  </si>
  <si>
    <t>역학의 일부분으로서 평균상태를 취급한다.  정지한 물체에 관한 역학. 물체가 정지하고 있을 때의 힘의 작용 방법의 조건 등을 연구함.</t>
  </si>
  <si>
    <t>27401</t>
  </si>
  <si>
    <t>정온</t>
  </si>
  <si>
    <t>⇨보퍼트 풍력계급.</t>
  </si>
  <si>
    <t>27402</t>
  </si>
  <si>
    <t>정온식 감지기</t>
  </si>
  <si>
    <t>fixed temperature type fire detector, constant temperature type fire detector, 定溫式感知器</t>
  </si>
  <si>
    <t>27403</t>
  </si>
  <si>
    <t>정온식 열선 풍속계</t>
  </si>
  <si>
    <t>fixed temperature hot wire anemometer</t>
  </si>
  <si>
    <t>27404</t>
  </si>
  <si>
    <t>정원</t>
  </si>
  <si>
    <t>garden, 庭園</t>
  </si>
  <si>
    <t>집 안에 있는 뜰이나 꽃밭</t>
  </si>
  <si>
    <t>27407</t>
  </si>
  <si>
    <t>정원 가구</t>
  </si>
  <si>
    <t>garden furniture</t>
  </si>
  <si>
    <t>집 안에 있는 뜰이나 꽃밭에 쓰이는 가구.</t>
  </si>
  <si>
    <t>27408</t>
  </si>
  <si>
    <t>경화작용</t>
  </si>
  <si>
    <t>hardening, 硬化作用</t>
  </si>
  <si>
    <t>시멘트 경화시(硬化時)의 한 화학작용.</t>
  </si>
  <si>
    <t>2741</t>
  </si>
  <si>
    <t>정원도시</t>
  </si>
  <si>
    <t>garden city, 庭園都市</t>
  </si>
  <si>
    <t>(=) 전원도시</t>
  </si>
  <si>
    <t>27410</t>
  </si>
  <si>
    <t>정원못</t>
  </si>
  <si>
    <t>庭園池</t>
  </si>
  <si>
    <t>정원 안에 만든 못(연못).</t>
  </si>
  <si>
    <t>27411</t>
  </si>
  <si>
    <t>정원벽십자쌓기</t>
  </si>
  <si>
    <t>garden-wall cross bond</t>
  </si>
  <si>
    <t>벽돌쌓기의 일종.</t>
  </si>
  <si>
    <t>27412</t>
  </si>
  <si>
    <t>정원벽쌓기</t>
  </si>
  <si>
    <t>garden-wall bond</t>
  </si>
  <si>
    <t>27413</t>
  </si>
  <si>
    <t>정원사</t>
  </si>
  <si>
    <t>gardener, 庭園師</t>
  </si>
  <si>
    <t>가정이나 공공기관의 정원에서 관상목이나 화초를 재배하고 시각적인 미를 위하여 정원의 꽃밭이나 수목을 가꾸는 일을 직업으로 하는 사람.</t>
  </si>
  <si>
    <t>27414</t>
  </si>
  <si>
    <t>정원석</t>
  </si>
  <si>
    <t>庭園石</t>
  </si>
  <si>
    <t>정원 내에 조형미 또는 풍치가 나도록 배치한 돌.</t>
  </si>
  <si>
    <t>27415</t>
  </si>
  <si>
    <t>정원석 배치</t>
  </si>
  <si>
    <t>rock arrangement</t>
  </si>
  <si>
    <t>정원 내에 조형미 또는 풍치가 나도록 배치한 돌을 정한 자리에 알맞게 나누어 둠.</t>
  </si>
  <si>
    <t>27416</t>
  </si>
  <si>
    <t>정원수</t>
  </si>
  <si>
    <t>정원에 심고 가꾸는 나무.</t>
  </si>
  <si>
    <t>27417</t>
  </si>
  <si>
    <t>정위</t>
  </si>
  <si>
    <t>27418</t>
  </si>
  <si>
    <t>정자</t>
  </si>
  <si>
    <t>pavilion, 亭子</t>
  </si>
  <si>
    <t>경치가 좋은 곳에 놀거나 쉬기 위하여 벽이 없이 기둥과 지붕만으로 지은 집.</t>
  </si>
  <si>
    <t>27419</t>
  </si>
  <si>
    <t>경화제</t>
  </si>
  <si>
    <t>harder, 硬化劑</t>
  </si>
  <si>
    <t>① 모르타르‧콘크리트 등의 경화를 촉진시키기 위한 첨가물. ② ⇨경화촉진제.</t>
  </si>
  <si>
    <t>2742</t>
  </si>
  <si>
    <t>정자각</t>
  </si>
  <si>
    <t>T-shaped shrine[for tomb rites], 丁字閣</t>
  </si>
  <si>
    <t>건물 평면과 지붕마루가 정(丁)자 모양으로 된 집으로 주로 능묘의 제실, 제각으로 쓰임.= 정자집</t>
  </si>
  <si>
    <t>27420</t>
  </si>
  <si>
    <t>정자교살창</t>
  </si>
  <si>
    <t>문살을 井자 모양으로 짠 교창.＝정자교창, 정자살교창</t>
  </si>
  <si>
    <t>27421</t>
  </si>
  <si>
    <t>정자교창</t>
  </si>
  <si>
    <t>문살을 井자 모양으로 짠 교창.＝정자살교창, 정자교살창</t>
  </si>
  <si>
    <t>27422</t>
  </si>
  <si>
    <t>정자살교창</t>
  </si>
  <si>
    <t>井字箭交窓</t>
  </si>
  <si>
    <t>문살을 井자 모양으로 짠 교창.＝정자교창, 정자교살창</t>
  </si>
  <si>
    <t>27424</t>
  </si>
  <si>
    <t>정자살문</t>
  </si>
  <si>
    <t>井字箭門</t>
  </si>
  <si>
    <t>문살을 井자 모양으로 짠 문.＝격자살문(格子箭門)</t>
  </si>
  <si>
    <t>27425</t>
  </si>
  <si>
    <t>정자살창</t>
  </si>
  <si>
    <t>井字箭窓</t>
  </si>
  <si>
    <t>문살을 井자 모양으로 짠 창.</t>
  </si>
  <si>
    <t>27426</t>
  </si>
  <si>
    <t>정자지붕</t>
  </si>
  <si>
    <t>丁字屋蓋</t>
  </si>
  <si>
    <t>지붕 용마루가 丁자 모양으로 된 지붕.</t>
  </si>
  <si>
    <t>27428</t>
  </si>
  <si>
    <t>정자집</t>
  </si>
  <si>
    <t>丁字家</t>
  </si>
  <si>
    <t>건물 평면과 지붕마루가 丁자 모양으로 된 집.＝정자각(丁字閣)</t>
  </si>
  <si>
    <t>27429</t>
  </si>
  <si>
    <t>경화촉진제</t>
  </si>
  <si>
    <t>accelerator, 硬化促進劑</t>
  </si>
  <si>
    <t>① 시멘트의 수화작용을 촉진하여 조기에 강도(단기강도)를 낼 목적 등으로 쓰이는 시멘트 혼화제의 하나. ② 일반적으로 시멘트 중량의 1% 정도로 염화칼슘을 사용하나 유산염의 작용을 받는 콘크리트의 경우는 못씀. ③ 사용목적-1) 되도록 빨리 거푸집을 땜. 2) 공사의 종류에 의해서 필요한 양생기간을 단축함. 3) 한중콘크리트로 저온 때문에 경화의 늦음을 회복함. 4) 복구공사 등으로 경화에 필요한 방호시간을 단축함. ④ ⇨급경제(＝). ⑤ ⇨경화제.</t>
  </si>
  <si>
    <t>2743</t>
  </si>
  <si>
    <t>정작업</t>
  </si>
  <si>
    <t>chipping</t>
  </si>
  <si>
    <t>①정을 가지고 공작물의 면을 깎거나 귀퉁이의 홈 등을 파는 일. ② 정의 종류에는 여러 가지 형상의 것이 있는데, 평면을 깎거나 또는 얇은 판금을 절단하는데 사용하는 평정(flat chisel)과 홈 등을 팔 때 사용하는 홈정 등이 있음.</t>
  </si>
  <si>
    <t>27431</t>
  </si>
  <si>
    <t>정재파</t>
  </si>
  <si>
    <t>standing wave어</t>
  </si>
  <si>
    <t>반사가 있는 선로상에서의 전압, 전류는 입사파와 반사파의 합성한 파가 된다. 이 입사파와 반사파의 위상이 적당한 경우 선로상의 일정한 장소에 전압, 전류의 극댓값, 극솟값이 나타난다. 이것을 정재파라 하고, 극댓값을 복(腹), 극솟값을 절(節)이라 한다. 복과 절은 반사단으로부터의 거리가 λ/4 변화할 때마다 교대로 나타난다. 선로의 종단을 개방한 채로 두면 전압의 파복(波腹)이 되는 시간의 경과와 함께 진동 파형은 1→2→3→4→5의 파형이 된다. b, d점은 파절(波節)로 전압은 나타나지 않는다.</t>
  </si>
  <si>
    <t>27432</t>
  </si>
  <si>
    <t>정재파법</t>
  </si>
  <si>
    <t>음향관의 한 끝에 시료를 설치해서 다른 끝에서 소리를 내고 내부에 생기는 정재파의 음압 분포를 조사해서 홉음률이 나 노멀 임피던스를 측정하는 방법. →음 향관법， 정재파비， 관내법.</t>
  </si>
  <si>
    <t>27433</t>
  </si>
  <si>
    <t>정재파비</t>
  </si>
  <si>
    <t>standing wave ratio</t>
  </si>
  <si>
    <t>정재파에서 음압 진폭의 극대값과 극소값 의 비. 음향관을 사용한 정재파법에 의한 수직 입사 흡음률의 측정에서 중요하다. 음향관법.</t>
  </si>
  <si>
    <t>27434</t>
  </si>
  <si>
    <t>정적 가력</t>
  </si>
  <si>
    <t>static loading</t>
  </si>
  <si>
    <t>재료시험이나 구조물 시험에서 변형률효과 또는 관성력효과가 발생하지 않도록 느린 속도로 하중을 작용시키는 것.</t>
  </si>
  <si>
    <t>27435</t>
  </si>
  <si>
    <t>정적 변형</t>
  </si>
  <si>
    <t>static strain</t>
  </si>
  <si>
    <t>정적처짐.</t>
  </si>
  <si>
    <t>27436</t>
  </si>
  <si>
    <t>정적 불안정 현상</t>
  </si>
  <si>
    <t>static unstable phenomenon</t>
  </si>
  <si>
    <t>외력에 의해 변형이 발생시, 변형전으로 되돌아가지 못하고 오히려 외력에 의한 변형을 스스로의 변형으로 인하여 증폭 시키는 현상.</t>
  </si>
  <si>
    <t>27437</t>
  </si>
  <si>
    <t>정적 비열</t>
  </si>
  <si>
    <t>specific heat at constant volume</t>
  </si>
  <si>
    <t>기체의 체적을 일정하게 유지하면서 열을 가했을 때의 비열을 말하며, 실용단위는 ㎉/㎏ㆍ℃이고, 기호는 Cr로 표시된다.</t>
  </si>
  <si>
    <t>27438</t>
  </si>
  <si>
    <t>정적 사운딩</t>
  </si>
  <si>
    <t>static sounding</t>
  </si>
  <si>
    <t>로드에 붙인 저항체의 정적인 압입 회전 인발 등에 대한 저항에서 지반의 강도나 변형 상태를 조사하는 원위치 시험</t>
  </si>
  <si>
    <t>세화82.7%</t>
  </si>
  <si>
    <t>27439</t>
  </si>
  <si>
    <t>곁길</t>
  </si>
  <si>
    <t>큰 길에서 갈라지는 작은 길</t>
  </si>
  <si>
    <t>2744</t>
  </si>
  <si>
    <t>정적 스프링 상수</t>
  </si>
  <si>
    <t>static stiffness; static spring constant</t>
  </si>
  <si>
    <t>스프링에 단위의 변형을 일으키게 하는데 요하는 힘.</t>
  </si>
  <si>
    <t>27440</t>
  </si>
  <si>
    <t>정적 처짐</t>
  </si>
  <si>
    <t>static deflection</t>
  </si>
  <si>
    <t>탄성 체에 정적 하중을 더했을 때 (가속도를 무 시할 수 있도록 가만히 물체를 올려놓은 상태 둥)의 변형량. (=정적 변형) →동적 처짐.</t>
  </si>
  <si>
    <t>27441</t>
  </si>
  <si>
    <t>정적 탄성 계수</t>
  </si>
  <si>
    <t>static modulus of elasticity</t>
  </si>
  <si>
    <t>재료 및 구조물에 정적 가력을 통해 나타난 응력-변형률 곡선에서 탄성한계 내에서의 응력과 변형률의 비.</t>
  </si>
  <si>
    <t>27442</t>
  </si>
  <si>
    <t>정적 파쇄제</t>
  </si>
  <si>
    <t>chemical splitting agent</t>
  </si>
  <si>
    <t>생석회와 같이 수화에 의해 서서히 팽창되어 힘을 발생하는 파쇄제. 다이너마이트와 같은 위험성이 없으므로 콘크리트 구조물의 해체나 암석의 파쇄에 이용된다.</t>
  </si>
  <si>
    <t>27443</t>
  </si>
  <si>
    <t>정적 허용 상태</t>
  </si>
  <si>
    <t>statically admissible state</t>
  </si>
  <si>
    <t>골조의 모든 부분에서 부재가 전소성모멘트를 넘지 않은 상태로외력과 평형하고 있는 경우를 말함. 이 상태의 상한하중이 골조의 붕괴하중임. 골조가 붕괴하기에 필요한 수의 항복힌지가 발생하지 않은 상태.</t>
  </si>
  <si>
    <t>27444</t>
  </si>
  <si>
    <t>정적 허용 승수</t>
  </si>
  <si>
    <t>statically admissible multiplier</t>
  </si>
  <si>
    <t>평형조건과 항복조건을 모두 만족하는 정적 허용 상태의 하중을 설계하중으로 나눈 값.</t>
  </si>
  <si>
    <t>27445</t>
  </si>
  <si>
    <t>정적공원</t>
  </si>
  <si>
    <t>static park, 靜的公園</t>
  </si>
  <si>
    <t>이용자의 활동을 위주로 하는 공원이 아니라 정적인 활동을 목적으로 조성되어 공원, 대부분의 재래 공원이 여기에 속함.</t>
  </si>
  <si>
    <t>27446</t>
  </si>
  <si>
    <t>정적재하시험</t>
  </si>
  <si>
    <t>static loading test, 靜的載荷試驗</t>
  </si>
  <si>
    <t>기초말뚝의 거동을 파악하기 위하여 타입된 말뚝에 실제하중을 재하시험</t>
  </si>
  <si>
    <t>27447</t>
  </si>
  <si>
    <t>정적축하중에 대한 수직말뚝의 하중침하관계시험방법</t>
  </si>
  <si>
    <t>KS F 2445.</t>
  </si>
  <si>
    <t>27448</t>
  </si>
  <si>
    <t>정전</t>
  </si>
  <si>
    <t>main hall, 正殿</t>
  </si>
  <si>
    <t>문자적으로는 ‘큰 방.’ 솔로몬 성전의 성소를 가리킨다. 지성소에 비해 성소가 더 큰 데서 붙여진 이름이다.</t>
  </si>
  <si>
    <t>27449</t>
  </si>
  <si>
    <t>곁방</t>
  </si>
  <si>
    <t>side chamber, side room</t>
  </si>
  <si>
    <t>안채와 붙어 있는 방, 공간</t>
  </si>
  <si>
    <t>김남훈</t>
  </si>
  <si>
    <t>2745</t>
  </si>
  <si>
    <t>정전 용량</t>
  </si>
  <si>
    <t>electrostatic capacity</t>
  </si>
  <si>
    <t>전하를 비축하는 능력. 서로 마주보는 도체에 양의 전하(+Q) 와 음의 전하(-Q)를 주어 도체간의 전위차가 EV가 될 때정정 용량 C는 Q/E로 표시된다.</t>
  </si>
  <si>
    <t>27450</t>
  </si>
  <si>
    <t>정전기</t>
  </si>
  <si>
    <t>static electricity</t>
  </si>
  <si>
    <t>정지되어 있는 전하에 의한 전기(현상) .</t>
  </si>
  <si>
    <t>27451</t>
  </si>
  <si>
    <t>정전도장</t>
  </si>
  <si>
    <t>electrostatic painting, 靜電塗裝</t>
  </si>
  <si>
    <t>① 도장면을 (+), 도료분사기를 (-)로 하고, 고전압을 가하여 여기에 작용하는 정전인력을 이용해 도장하는 방법. ② 분무된 도료가 전계 내에 있으면 도장면 전체에 흡착되기 때문에 도료의 비산이 적고 뒷면까지 도장되어 거의 균등하고 평활한 도막을 형성함.</t>
  </si>
  <si>
    <t>27452</t>
  </si>
  <si>
    <t>정전형 집진기</t>
  </si>
  <si>
    <t>electrostatic dust collector</t>
  </si>
  <si>
    <t>전기적으로 집진을 하는 장치를 말한다. 통과 공기 중의 부유 미립자를 대전시키고, 반대 전위로 하전 시켜서 후방에 둔 전극에서 전기적으로 흡착시켜 집진한다.</t>
  </si>
  <si>
    <t>27453</t>
  </si>
  <si>
    <t>정점</t>
  </si>
  <si>
    <t>stationpoint</t>
  </si>
  <si>
    <t>① 맨 꼭대기가 되는 곳 ②=절정 ③'꼭짓점’의 전 용어.</t>
  </si>
  <si>
    <t>27454</t>
  </si>
  <si>
    <t>정점법</t>
  </si>
  <si>
    <t>Fest Punkt method, 定點法</t>
  </si>
  <si>
    <t>골조, 연속모 등에 발생된 휨모멘트를 구하는 방법. 구조물이 모멘트를 받을 경우 부재에 발생되는 모멘트가 0이 되는 지점을 정점이라고 한다. 이러한 역학적 특성을 이용하여 도달률을 구한다. .</t>
  </si>
  <si>
    <t>27455</t>
  </si>
  <si>
    <t>정정</t>
  </si>
  <si>
    <t>statically determinate, 靜正</t>
  </si>
  <si>
    <t>외력이 안정된 구조물에 작용하였을 경우 힘의 3가지 평형조건식만으로 부재에 발생된 모든 반력과 부재력을 구할 수 있는 구조물의 상태</t>
  </si>
  <si>
    <t>27456</t>
  </si>
  <si>
    <t>정정 기본형</t>
  </si>
  <si>
    <t>statically determinate principal system; primary system</t>
  </si>
  <si>
    <t>미지수인 부정정력으로 치환하여 정정구조물로 수정한 계. 부정정구조물을 응력법으로 푸는 경우에 이용한다.</t>
  </si>
  <si>
    <t>27458</t>
  </si>
  <si>
    <t>곁복도</t>
  </si>
  <si>
    <t>복도의 한쪽에만 실이 있는 복도 = 편복도</t>
  </si>
  <si>
    <t>2746</t>
  </si>
  <si>
    <t>정정 셸</t>
  </si>
  <si>
    <t>statically determinate shell</t>
  </si>
  <si>
    <t>면내 응력뿐만이 아니고 면외 전단력이나 휨모멘트를 무시할 수 없는 셸. 힘의 평형조건만으로 응력이 정해지므로 이렇게 부른다.</t>
  </si>
  <si>
    <t>27460</t>
  </si>
  <si>
    <t>정정 아치</t>
  </si>
  <si>
    <t>statically determinate arch</t>
  </si>
  <si>
    <t>정정구조로서 힘의 평형 조건에 의해 부재력 및 반력을 모두 구할 수 있는 아치.</t>
  </si>
  <si>
    <t>27461</t>
  </si>
  <si>
    <t>정정 입체 트러스</t>
  </si>
  <si>
    <t>statically determinate space truss</t>
  </si>
  <si>
    <t>힘의 3가지 평형 조건으로 부재에 발생된 모든 반력과 부재력을 구할 수 있는 입체트러스</t>
  </si>
  <si>
    <t>27462</t>
  </si>
  <si>
    <t>정정구조</t>
  </si>
  <si>
    <t>statically determinate structure, 靜定構造</t>
  </si>
  <si>
    <t>안정 구조물에 외부의 힘이 가해졌을 때 부재에 발생된 반력과 부재력을 힘의 3가지 평형조건식만으로 결정할 수 있는 구조</t>
  </si>
  <si>
    <t>27464</t>
  </si>
  <si>
    <t>정정구조물</t>
  </si>
  <si>
    <t>statically determinate structure, 靜定構造物</t>
  </si>
  <si>
    <t>안정된 구조물로서 힘의 3가지 평형조건식만으로 모든 부재력과 반력을 결정할 수 있는 구조물</t>
  </si>
  <si>
    <t>27465</t>
  </si>
  <si>
    <t>정정도</t>
  </si>
  <si>
    <t>완성한 도면에 수정 또는 정정을 가하여 다시 그린 그림.</t>
  </si>
  <si>
    <t>27466</t>
  </si>
  <si>
    <t>정정라멘</t>
  </si>
  <si>
    <t>statically determinate rigid frame, 靜定－</t>
  </si>
  <si>
    <t>힘의 평형 조건으로 모든 부재력 및 반력을 구할 수 있는 라멘</t>
  </si>
  <si>
    <t>27467</t>
  </si>
  <si>
    <t>정정보</t>
  </si>
  <si>
    <t>statically determinate beam, 靜定梁</t>
  </si>
  <si>
    <t>외부의 힘에 의해 보에 발생된 부재력과 반력을 힘의 3가지 평형조건식만으로 결정할 수 있는 보.</t>
  </si>
  <si>
    <t>27468</t>
  </si>
  <si>
    <t>정정지지</t>
  </si>
  <si>
    <t>statically determinate support, 靜定支持</t>
  </si>
  <si>
    <t>구조물이 안정된 상태에서 지지물을 하나 이상 제거하였을 때 불안정 상태가 되는 지지로 반력수가 3개 이상 필요한 지지.</t>
  </si>
  <si>
    <t>27469</t>
  </si>
  <si>
    <t>곁쐐기</t>
  </si>
  <si>
    <t>side [accessary, additional] wedge</t>
  </si>
  <si>
    <t>기존 쐐기에 추가하여 박는 작은 쐐기로, 쐐기가 튼튼하게 박혀 두 부재간의 접합강도를 높이는 역할을 한다.</t>
  </si>
  <si>
    <t>2747</t>
  </si>
  <si>
    <t>정정트러스</t>
  </si>
  <si>
    <t>statically determinate truss, 靜定－</t>
  </si>
  <si>
    <t>① 정정인 트러스. ② 힘의 3가지 평형 조건으로 모든 부재력 및 반력을 구할 수 있는 트러스</t>
  </si>
  <si>
    <t>27470</t>
  </si>
  <si>
    <t>정주 대책</t>
  </si>
  <si>
    <t>anti –depopulation policy</t>
  </si>
  <si>
    <t>대도시 중심부의 자치체가 인구 감소와 더불어 인구를 다시 불러들이기 위한 정책. 독자적 주택 건설이나 임대 주택, 임대료 보조 등을 함.</t>
  </si>
  <si>
    <t>27471</t>
  </si>
  <si>
    <t>정주 의향</t>
  </si>
  <si>
    <t>(=정주 지향)</t>
  </si>
  <si>
    <t>27472</t>
  </si>
  <si>
    <t>정주 인구</t>
  </si>
  <si>
    <t>resident population</t>
  </si>
  <si>
    <t>일반적으로 도시나 지역에 주소를 정해 거주하는 인구를 가리키며, 특히 일정 기간 이상 계속 거주하고 있는 인구를 말하기도 함.</t>
  </si>
  <si>
    <t>27473</t>
  </si>
  <si>
    <t>정주 지향</t>
  </si>
  <si>
    <t>trend towards stable settlement</t>
  </si>
  <si>
    <t>일정지역내에 거주하면서  그 장소에 장기간 계속 거주하는 의지와 그 경향</t>
  </si>
  <si>
    <t>세화51.0%</t>
  </si>
  <si>
    <t>27474</t>
  </si>
  <si>
    <t>정주간</t>
  </si>
  <si>
    <t>鼎廚間</t>
  </si>
  <si>
    <t>부엌과 안방 사이에 벽의 구획없이 하나의 평면으로 만든 방. 함경도 지방에서 주로 나타남.</t>
  </si>
  <si>
    <t>27475</t>
  </si>
  <si>
    <t>정주권</t>
  </si>
  <si>
    <t>일정한 곳에 자리를 잡고 머물러 살 권리.</t>
  </si>
  <si>
    <t>27476</t>
  </si>
  <si>
    <t>정주지</t>
  </si>
  <si>
    <t>domicile</t>
  </si>
  <si>
    <t>주소를 정하여 거주하는 장소 또는 지역</t>
  </si>
  <si>
    <t>27477</t>
  </si>
  <si>
    <t>정중선</t>
  </si>
  <si>
    <t>median line</t>
  </si>
  <si>
    <t>신체에서 앞뒷면의 중앙을 수직으로 지나는 선.</t>
  </si>
  <si>
    <t>27478</t>
  </si>
  <si>
    <t>정지</t>
  </si>
  <si>
    <t>grading, 整地</t>
  </si>
  <si>
    <t>① 땅을 반반하고 고르게 만듦. 또는 그런 일.  ②곡식을 심기 전에 땅을 갈아 흙을 부드럽게 하여 곡식의 성장에 알맞도록 경지를 정리하는 일.</t>
  </si>
  <si>
    <t>27479</t>
  </si>
  <si>
    <t>곁채</t>
  </si>
  <si>
    <t>attached house, annex [of a house], 側屋</t>
  </si>
  <si>
    <t>한 집의 몸채 곁에 세운 건물.</t>
  </si>
  <si>
    <t>2748</t>
  </si>
  <si>
    <t>정지 마찰</t>
  </si>
  <si>
    <t>static friction</t>
  </si>
  <si>
    <t>정지한 물체가 놓여 있는 면에 평행한 방향의 힘을 가해서 움직이게 할 때 반대방향으로 생기는 저항.</t>
  </si>
  <si>
    <t>27480</t>
  </si>
  <si>
    <t>정지 마찰갈</t>
  </si>
  <si>
    <t>정지 마찰의 크기 를 표시하는 각도. 사면의 경사를 서서히 크게 했을 때 그 위의 물체가 미끄러지는 사면 각도.</t>
  </si>
  <si>
    <t>27481</t>
  </si>
  <si>
    <t>정지 토압</t>
  </si>
  <si>
    <t>earth pressure at rest</t>
  </si>
  <si>
    <t>흙의 측면 변형이 전혀 일어나지 않을 때 수평 방향으로 작용하는 토압</t>
  </si>
  <si>
    <t>27482</t>
  </si>
  <si>
    <t>정지 토압 계수</t>
  </si>
  <si>
    <t>coefficient of earth pressure at rest</t>
  </si>
  <si>
    <t>지반의 수평변위가 없는 상태의 토압계수. 토피연직하중에 대한 정지토압의 비를 말함.</t>
  </si>
  <si>
    <t>27483</t>
  </si>
  <si>
    <t>정지공사</t>
  </si>
  <si>
    <t>grading work, 整地工事</t>
  </si>
  <si>
    <t>① 흙파기공사(土工事)의 하나. ② 깎아내기‧돋우기‧고르기 등의 작업으로 건축공사에는 규모의 대소에 따라 각 종별로 공사착수 전에 이루어짐. ③ 시공형식은 소규모에서는 인력시공법을 택하고, 대규모에서는 기계시공이 유리함. ④ 1) 불도저는 근거리 및 밀어서 바닥을 고를 때 사용, 2) 잔토반출이 중거리일 때는 scraper를 3) 원거리일 때는 power shovel, clamshell bucket 또는 덤프카(dump car)를 병용.</t>
  </si>
  <si>
    <t>27484</t>
  </si>
  <si>
    <t>정지기계</t>
  </si>
  <si>
    <t>grading machine, 整地機械</t>
  </si>
  <si>
    <t>정지와 흙다짐은 불가분의 관계가 있으므로 함께 분류되며, 도로나 비행장 공사 등 넓은 지역을 정지 또는 다지는 기계의 총칭.</t>
  </si>
  <si>
    <t>27485</t>
  </si>
  <si>
    <t>정지비</t>
  </si>
  <si>
    <t>grading cost, 整地費</t>
  </si>
  <si>
    <t>건축을 위해 마련한 대지를 정지 또는 정돈을 하는 데 소요되는 금액.</t>
  </si>
  <si>
    <t>27487</t>
  </si>
  <si>
    <t>정지토압</t>
  </si>
  <si>
    <t>lateral earth pressure at rest, 整地土壓</t>
  </si>
  <si>
    <t>토압 중에서 자연 그대로의 흙의 내부에 있어서 가로방향의 토압.</t>
  </si>
  <si>
    <t>27488</t>
  </si>
  <si>
    <t>정착</t>
  </si>
  <si>
    <t>anchoring, 定着</t>
  </si>
  <si>
    <t>① 철근콘크리트 구조의 부재접합부에서 한쪽 부재의 철근을 다른 쪽 부재 내에 매립하는 것. ② 기기를 구조물에 긴결하여 고정하는 것.</t>
  </si>
  <si>
    <t>27489</t>
  </si>
  <si>
    <t>곁책상</t>
  </si>
  <si>
    <t>側冊床</t>
  </si>
  <si>
    <t>일반적 크기의 책상옆에 놓을 수 있도록 제작한 폭이 좁은 책상.</t>
  </si>
  <si>
    <t>2749</t>
  </si>
  <si>
    <t>정착 길이</t>
  </si>
  <si>
    <t>① 철근콘크리트 구조의 부재접합부에서 원활한 응력전달과 일체 거동을 위해 요구되는 철근의 매립길이. ② 철근의 종류, 콘크리트의 설계기준강도, 갈고리의 유무 등에 따라 최소치가 정해짐.</t>
  </si>
  <si>
    <t>27490</t>
  </si>
  <si>
    <t>정착 장치</t>
  </si>
  <si>
    <t>anchorage device</t>
  </si>
  <si>
    <t>프리스트레스트 콘크리트 부재의 끝에 긴장재를 정착시키기 위해 사용하는 정착구 등 기구 또는 공구를 의미함.</t>
  </si>
  <si>
    <t>세화70.6%</t>
  </si>
  <si>
    <t>27491</t>
  </si>
  <si>
    <t>정착구</t>
  </si>
  <si>
    <t>anchorage, 定着具</t>
  </si>
  <si>
    <t>PC 강재의 단부를 콘크리트 부재에 고정하기 위한 장치로 쐐기식, 나사식, 못대가리식, 조합식 등이 있음.</t>
  </si>
  <si>
    <t>27492</t>
  </si>
  <si>
    <t>정착길이</t>
  </si>
  <si>
    <t>anchorage length</t>
  </si>
  <si>
    <t>① 철근 등을 정착하는 길이. ② 콘크리트의 허용부착 응력도에 의해 정해짐.</t>
  </si>
  <si>
    <t>27493</t>
  </si>
  <si>
    <t>정착물</t>
  </si>
  <si>
    <t>定着物</t>
  </si>
  <si>
    <t>① 현재 토지에 부착되어 있으며 계속적으로 부착한 상태에서 사용되는 사회통념상 타당한 것. ② 건물‧수목‧토지에 직접 설치한 기계 등은 그 예임. ③ 토지의 정착물은 부동산이며, 정원석 등과 같이 토지에 고정되어 있지 않은 것은 동산임.</t>
  </si>
  <si>
    <t>27494</t>
  </si>
  <si>
    <t>정착쇠</t>
  </si>
  <si>
    <t>anchor, 定着鐵物</t>
  </si>
  <si>
    <t>벽돌벽 등에 석재를 고정시키는 철물.</t>
  </si>
  <si>
    <t>27495</t>
  </si>
  <si>
    <t>정착옹벽</t>
  </si>
  <si>
    <t>anchored sheet pile wall, 定着擁壁</t>
  </si>
  <si>
    <t>널말뚝으로 된 옹벽을 뒤쪽의 떨어진 곳에 정착시켜 널말뚝에 작용하는 휨모멘트를 감소시키는 옹벽.</t>
  </si>
  <si>
    <t>27496</t>
  </si>
  <si>
    <t>정착철물</t>
  </si>
  <si>
    <t>anchorage, 定着鐵物</t>
  </si>
  <si>
    <t>정착용으로 쓰는 철물의 총칭.</t>
  </si>
  <si>
    <t>27497</t>
  </si>
  <si>
    <t>정착판</t>
  </si>
  <si>
    <t>anchor plate, 定着板</t>
  </si>
  <si>
    <t>① 앵커볼트의 뽑힘을 방지할 목적으로 그의 하단에 설치하는 판. ② 프리스트레스트 콘크리트 부재에서 PC 강재의 긴장력 반력을 콘크리트 부재에 전달하기 위해 설치하는 판.</t>
  </si>
  <si>
    <t>27498</t>
  </si>
  <si>
    <t>정책 가임</t>
  </si>
  <si>
    <t>시장 경제의 법칙에 따라서 사회적으로 결정하는 것이 아니고 주택 정책, 복지 정책 등에서 정책적으로 결정되는 주택 임대가격등을 말함</t>
  </si>
  <si>
    <t>27499</t>
  </si>
  <si>
    <t>LCCO₂평가</t>
  </si>
  <si>
    <t>Life Cycle CO2, 전생애주기 환경부하, 이산화탄소배출량</t>
  </si>
  <si>
    <t>275</t>
  </si>
  <si>
    <t>곁탁자</t>
  </si>
  <si>
    <t>side table, 側卓子</t>
  </si>
  <si>
    <t>침대나 책상과 같은 가구 옆에 놓을 수 있도록 제작한 좁은 탁자.</t>
  </si>
  <si>
    <t>2750</t>
  </si>
  <si>
    <t>정척</t>
  </si>
  <si>
    <t>standard size</t>
  </si>
  <si>
    <t>재료의 표준이 되는 치수. 표준 치수의 기성 제품을 정척물이라 함.</t>
  </si>
  <si>
    <t>27500</t>
  </si>
  <si>
    <t>정철근</t>
  </si>
  <si>
    <t>positive reinforcement, 正鐵筋</t>
  </si>
  <si>
    <t>슬래브 또는 보에서 정(＋)의 휨모멘트에 의해서 일어나는 인장응력을 받도록 배치한 주철근.</t>
  </si>
  <si>
    <t>27502</t>
  </si>
  <si>
    <t>정첩</t>
  </si>
  <si>
    <t>hinge, 丁蝶</t>
  </si>
  <si>
    <t>① 문틀에 여닫이창호를 달 때, 한 쪽은 문틀에 다른 한 쪽은 문짝에 고정하고 여닫는 지도리(축)가 되는 철물. ② ＝경첩. ③ 강철‧주철‧황동‧청동‧알루미늄 등으로 만들고, 철제 이외의 것은 녹이 슬지 않아 편리하며, 특히 황동제품이 널리 쓰임. ④ 크기는 50, 62, 75, 87, 100, 125, 150, 180mm 등이 있음. 출입문에는 보통 100mm 크기의 것이 사용. 보통 상하2개 달기도 하나 문이 무겁고 클 때에는 3개 달기도 함. ⑤ 치수는 정첩의 춤으로 표시되고, 보통 벌렸을 때 전체너비는 춤과 같은 장방형이 됨. ⑥정첩의 축을 “핀”이라고 하며, 핀을 둘러 감은 관부를 “너클(knuckle)”이라 하고, 한쪽 너클의 마디는 3개, 다른 쪽은 2개로 되어 있다(다섯 마디 정첩). 마디가 2개‧1개로 된 것은 세 마디 정첩. ⑦ 정첩은 형상이 바르고 축의 중심선이 잘 통해 있어야 하고 그 양끝은 리베팅해야 하고 개폐가 원활해야 함. ⑧ 외관은 표면에 외관을 손상시키는 현저한 홈이 없어야 하며, 구멍의 위치 및 형상은 정상이어야 함. ⑨ KS F 4501. ⑩ ⇨강제보통정첩.</t>
  </si>
  <si>
    <t>27503</t>
  </si>
  <si>
    <t>정체 공기</t>
  </si>
  <si>
    <t>dead air; stagnant air</t>
  </si>
  <si>
    <t>실내 또는 건물 주위 등에서 공기의 흐름이 있을 때 정체하여 거의 움직이지 않는 공기</t>
  </si>
  <si>
    <t>27504</t>
  </si>
  <si>
    <t>정체공기</t>
  </si>
  <si>
    <t>dead air, 停滯空氣</t>
  </si>
  <si>
    <t>27505</t>
  </si>
  <si>
    <t>정체점</t>
  </si>
  <si>
    <t>stagnation point</t>
  </si>
  <si>
    <t>이동 중인 유체가 정지하는 순간의 위치. 에어포일에서는 공기가 부딪히는 전면에 나타나며 이때의 정체점은 공기가 위아래로 분리되는 앞전의 지점이 된다.</t>
  </si>
  <si>
    <t>27506</t>
  </si>
  <si>
    <t>정초</t>
  </si>
  <si>
    <t>lay the corner stone, 定礎</t>
  </si>
  <si>
    <t>건물의 기초(초석)을 놓는 일.</t>
  </si>
  <si>
    <t>27507</t>
  </si>
  <si>
    <t>정초석</t>
  </si>
  <si>
    <t>corner stone, 定礎石</t>
  </si>
  <si>
    <t>건물 기초에 설치하는 연월일을 적은 작은 돌.</t>
  </si>
  <si>
    <t>27508</t>
  </si>
  <si>
    <t>정초식</t>
  </si>
  <si>
    <t>corner stone ceremoney, 定礎式</t>
  </si>
  <si>
    <t>정초석을 놓는 의식으로 건물의 안전을 기원함.</t>
  </si>
  <si>
    <t>27509</t>
  </si>
  <si>
    <t>계기</t>
  </si>
  <si>
    <t>meter measuring instrument, 計器</t>
  </si>
  <si>
    <t>①물리량의 크기나 상태를 지시‧측정‧기록하는 기구의 총칭. ② ＝미터.</t>
  </si>
  <si>
    <t>2751</t>
  </si>
  <si>
    <t>정측광</t>
  </si>
  <si>
    <t>high side light</t>
  </si>
  <si>
    <t>지붕면에 있는 수직창에 의한 채광이다. 전시에 가장 효과적인 채광방식이다.</t>
  </si>
  <si>
    <t>27510</t>
  </si>
  <si>
    <t>정측광 채광</t>
  </si>
  <si>
    <t>정측창 채광.</t>
  </si>
  <si>
    <t>27511</t>
  </si>
  <si>
    <t>정측창</t>
  </si>
  <si>
    <t>top side window, 頂側窓</t>
  </si>
  <si>
    <t>① 천장 부근에 위치하는 수직 또는 수직에 가까운 창. ② 용도：공장‧미술관 등에 자주 이용됨.</t>
  </si>
  <si>
    <t>27512</t>
  </si>
  <si>
    <t>정측창 채광</t>
  </si>
  <si>
    <t>high side lighting</t>
  </si>
  <si>
    <t>27513</t>
  </si>
  <si>
    <t>정층거친돌쌓기</t>
  </si>
  <si>
    <t>가로줄눈이 나타나도록 거친돌을 쌓는 방법.</t>
  </si>
  <si>
    <t>27514</t>
  </si>
  <si>
    <t>정층다듬돌쌓기</t>
  </si>
  <si>
    <t>가로줄눈이 나타나도록 다듬돌을 쌓는 방법.</t>
  </si>
  <si>
    <t>27515</t>
  </si>
  <si>
    <t>정층막돌쌓기</t>
  </si>
  <si>
    <t>가로줄눈이 나타나도록 막돌을 쌓는 방법.</t>
  </si>
  <si>
    <t>27516</t>
  </si>
  <si>
    <t>정치</t>
  </si>
  <si>
    <t>leveling up, 整置</t>
  </si>
  <si>
    <t>측량기계 등을 평평하게 수평이 되도록 하는 것.</t>
  </si>
  <si>
    <t>27517</t>
  </si>
  <si>
    <t>정치보일러</t>
  </si>
  <si>
    <t>定置boiler</t>
  </si>
  <si>
    <t>열전달부의 지름이 크다. 저압(10기압 이하)용으로, 설치 면적에 비해 증발량이 적어 효율이 약간 나쁘다. 그러나 수량이 많으므로 부하 변동이 큰 경우에 적합하다.</t>
  </si>
  <si>
    <t>27518</t>
  </si>
  <si>
    <t>계기압력</t>
  </si>
  <si>
    <t>gauge pressure, 計器壓力</t>
  </si>
  <si>
    <t>① ＝게이지 압력. ② 압력계로 측정한 압력. ③ 용기 중의 압력과 용기 외벽에 가해지는 압력, 즉 대기압과의 차를 나타냄. ④ 절대압력과 계기압력과의 관계는 절대압력(kg/cm²)＋1.03(kg/cm²).절대압력(lb/cm²)＝계기압력(lb/in²)＋14.7 (lb/in²).※1kg/cm²＝14.22(lb/in²). ⑤ 절대압력에서 대기압을 뺀 압력.</t>
  </si>
  <si>
    <t>2752</t>
  </si>
  <si>
    <t>정크션 박스</t>
  </si>
  <si>
    <t>junction box</t>
  </si>
  <si>
    <t>플로어 덕트 공사에서 덕트와 덕트, 혹은 덕트와 전선관을 접속하기 위한 주철제의 박스</t>
  </si>
  <si>
    <t>27520</t>
  </si>
  <si>
    <t>정탄성 계수</t>
  </si>
  <si>
    <t>정적인 하중을 가한 후 얻어진 응력과 변형률의 관계를 말하며 일반적으로 탄성계수임.</t>
  </si>
  <si>
    <t>27521</t>
  </si>
  <si>
    <t>정통 공법</t>
  </si>
  <si>
    <t>well method</t>
  </si>
  <si>
    <t>철근콘크리트로 만든 단면이 원형， 직사각형, 타원형 등인 통을 소정의 위치까지 가라앉혀 구조물의 기초로 하는 방법을 일컫는다. →케이슨 공법 .</t>
  </si>
  <si>
    <t>27522</t>
  </si>
  <si>
    <t>정통 기초</t>
  </si>
  <si>
    <t>well foundation</t>
  </si>
  <si>
    <t>27523</t>
  </si>
  <si>
    <t>정투상</t>
  </si>
  <si>
    <t>orthogonal projection, 正透像</t>
  </si>
  <si>
    <t>모든 투상 작도법의 기초가 되는 투상이며, 물체와 직교하는 2개의 투상면에 투상하는 투상법</t>
  </si>
  <si>
    <t>27525</t>
  </si>
  <si>
    <t>정투상도</t>
  </si>
  <si>
    <t>orthographic drawing, 正透像圖</t>
  </si>
  <si>
    <t>① 서로 직각으로 교차하는 3개의 화면, 즉 평화면‧입화면 및 측화면 사이에 물체를 놓고, 각 화면에 수직인 평행광선으로 투상하여 얻은 도형. ② 각각 평면도(plan)‧정면도(front elevation)‧측면도(side elevation)라 함. ③ 정투상도는 물체의 모양을 가장 간단하고 정확하게 나타내며, 내부의 구조 등 복잡한 부분까지도충분히 나타낼 수 있음.</t>
  </si>
  <si>
    <t>27526</t>
  </si>
  <si>
    <t>정투상도법</t>
  </si>
  <si>
    <t>正透像圖法</t>
  </si>
  <si>
    <t>물체의 정면을 보고 일정한 법칙에 따라 형태, 위치, 크기 따위를 평면상으로 그리는 기법.</t>
  </si>
  <si>
    <t>27527</t>
  </si>
  <si>
    <t>정투영</t>
  </si>
  <si>
    <t>orthogonal projection</t>
  </si>
  <si>
    <t>평면 위의 도형을 그 평면 위에 있지 않은 공간 안의 고정된 점을 지나는 직선으로 다른 평면의 도형으로 옮기는 대응. 또는 그 대응에 의한 상.</t>
  </si>
  <si>
    <t>27528</t>
  </si>
  <si>
    <t>정특성</t>
  </si>
  <si>
    <t>statics; static characteristic</t>
  </si>
  <si>
    <t>어떤 장치에서 한쌍의 변수 사이에 성립이 되는 관계.</t>
  </si>
  <si>
    <t>27529</t>
  </si>
  <si>
    <t>계기용 변류계</t>
  </si>
  <si>
    <t>current transformer, 計器用變流計</t>
  </si>
  <si>
    <t>① 주회로의 대전류 또는 고전압 회로의 전류를 낮은 전압의 적당한 전류치(보통 5A)로 변성하는 장치. ② 변류기는 사용중 2차측을 개방하면 2차측에 고전압이 발생한다든가 철심을 소손하는 경우가 있으므로 주의를 요함.</t>
  </si>
  <si>
    <t>2753</t>
  </si>
  <si>
    <t>정팔면체 수직 응력</t>
  </si>
  <si>
    <t>팔면체 수직 응력이라고도 하며 3개의 주응력 방향에 대하여 동일한 각도를 이루는 면에 발생된 수직 응력</t>
  </si>
  <si>
    <t>27530</t>
  </si>
  <si>
    <t>정팔면체 전단 응력</t>
  </si>
  <si>
    <t>팔면체 전단 응력이라고도 하며 3개의 주응력 방향에 대하여 동일한 각도를 이루는 면에 발생된 전단 응력</t>
  </si>
  <si>
    <t>27531</t>
  </si>
  <si>
    <t>정풍량 방식</t>
  </si>
  <si>
    <t>constant air volume system</t>
  </si>
  <si>
    <t>송풍량을 일정하게 하여 실내 부하가 변동했을 경우 송풍온도를 변화시키는 방법으로, 정풍량 방식, CAV방식이라고도 부른다.</t>
  </si>
  <si>
    <t>27532</t>
  </si>
  <si>
    <t>정풍량 장치</t>
  </si>
  <si>
    <t>constant air volume supply regulator</t>
  </si>
  <si>
    <t>송풍 덕트계에 정압(靜壓) 변동이 생겨도 인제나 장치 하류의 2차측 송풍량을 자동적으로 일정하게 유지하는 정풍량 유지 특성을 갖는 제어 장치.</t>
  </si>
  <si>
    <t>세화83.5%</t>
  </si>
  <si>
    <t>27533</t>
  </si>
  <si>
    <t>정하중</t>
  </si>
  <si>
    <t>static load, 靜荷重</t>
  </si>
  <si>
    <t>정역학적으로 작용하는 하중. 자중,활하중과 같이 일정한 상태를 유지하거나 변동속도나 변동상태가 작은 경우를 의미함</t>
  </si>
  <si>
    <t>27534</t>
  </si>
  <si>
    <t>정합</t>
  </si>
  <si>
    <t>matching</t>
  </si>
  <si>
    <t>27535</t>
  </si>
  <si>
    <t>정합기</t>
  </si>
  <si>
    <t>matching transformer, 整合器</t>
  </si>
  <si>
    <t>①임피던스 정합을 목적으로 사용하는 변성기의 총칭. 입력 변성기, 출력 변성기, 중계 코일 등이 있다. ②안테나와 급전선의 임피던스를 정합하기 위한 변성기.</t>
  </si>
  <si>
    <t>27536</t>
  </si>
  <si>
    <t>정현 반파</t>
  </si>
  <si>
    <t>일렉트로닉스에서 전기 부하의 입력 임피던스 또는 그와 일치하는 소스의 출력 임피던스를 설계하기 위한 방법으로, 부하의 시그널 리플렉션(signal reflection)을 최소화하거나 전력 공급을 최대화하기 위해 사용된다. 여기서의 소스는 신호원 또는 전원을 의미한다.</t>
  </si>
  <si>
    <t>27537</t>
  </si>
  <si>
    <t>정현 진동</t>
  </si>
  <si>
    <t>sinusoidal vibration</t>
  </si>
  <si>
    <t>진동파형이 단일의 정현함수로 표현되는 가장 기본적인 진동이며 단진동을 포함한다.</t>
  </si>
  <si>
    <t>27538</t>
  </si>
  <si>
    <t>정현파</t>
  </si>
  <si>
    <t>sine wave; sinusoidal wave</t>
  </si>
  <si>
    <t>진동, 전파, 음파 따위의 파동이 삼각 함수의 사인 곡선으로 나타나는 파</t>
  </si>
  <si>
    <t>27539</t>
  </si>
  <si>
    <t>계기용 변압기</t>
  </si>
  <si>
    <t>potential transformer, 計器用變壓器</t>
  </si>
  <si>
    <t>① 교류의 고전압을 측정하는데 직접 측정할 수 없을 경우 이것을 저전압으로 낮추어 측정하기 위한 소형변압기. ② 보통 2차전압을 100V로 함.</t>
  </si>
  <si>
    <t>2754</t>
  </si>
  <si>
    <t>정형 실재</t>
  </si>
  <si>
    <t>preformed sealing material</t>
  </si>
  <si>
    <t>공장에서 성형한 실링재. 개스킷， 테이프 등이 있다.</t>
  </si>
  <si>
    <t>27540</t>
  </si>
  <si>
    <t>정형 재료</t>
  </si>
  <si>
    <t>preformed material</t>
  </si>
  <si>
    <t>시공시에 있어서 판 모양, 시트 모양, 막대 모양, 띠 모양 등 일정한 형상을 하고 있는 재료. 반의어: 부정형 재료.</t>
  </si>
  <si>
    <t>27541</t>
  </si>
  <si>
    <t>정형식 정원</t>
  </si>
  <si>
    <t>formal garden</t>
  </si>
  <si>
    <t>원, 타원, 직사각형 따위의 기하학적 도형을 따라서 나무나 화단 따위가 가지런히 배열되어 있는 인공 정원.</t>
  </si>
  <si>
    <t>27542</t>
  </si>
  <si>
    <t>정화장치</t>
  </si>
  <si>
    <t>sewage, disposal plant, sewage treatment apparatus, 淨化裝置</t>
  </si>
  <si>
    <t>배수처리에 사용하는 침강 분리장치로 연속 청징장치라고도 한다. 액체 중에 진흙형태의 물질이 탁하게 있는 것을 수평으로 흘려 보내, 고형분을 중력에 의해 침강시켜 분리시키는 장치로 청징(淸澄)한 액을 얻을 목적으로 사용하고 있다.</t>
  </si>
  <si>
    <t>27543</t>
  </si>
  <si>
    <t>정화조</t>
  </si>
  <si>
    <t>septic tank, 淨化槽</t>
  </si>
  <si>
    <t>①수세식 변소인 때 수세식 변기를 씻어 내린 오물이 고이는 탱크와 이 오물을 부패(腐敗)시키는 탱크 또 산화시키고 소독시키는 모든 장치를 갖춘 일종의 오물처리탱크. ② 실내에서 배출되는 오물은 이 정화조에서 완전히 정화되어서 일반 하수도로 연결.</t>
  </si>
  <si>
    <t>27544</t>
  </si>
  <si>
    <t>정화조합성수지재의 성능(일반사항)</t>
  </si>
  <si>
    <t>KS F 4803.</t>
  </si>
  <si>
    <t>27545</t>
  </si>
  <si>
    <t>정확치</t>
  </si>
  <si>
    <t>true value, 正確値</t>
  </si>
  <si>
    <t>하나의 양의 측정을 무한히 반복하여 그 측정값의 평균을 구하는 것.</t>
  </si>
  <si>
    <t>27546</t>
  </si>
  <si>
    <t>젖꼭지나무</t>
  </si>
  <si>
    <t>27547</t>
  </si>
  <si>
    <t>젖빛유리</t>
  </si>
  <si>
    <t>milky glass, 乳白色硝子</t>
  </si>
  <si>
    <t>발포제 등을 넣어 우윳빛이 나게 만든 유리.</t>
  </si>
  <si>
    <t>27548</t>
  </si>
  <si>
    <t>젖은 면적률</t>
  </si>
  <si>
    <t>skin wettedness</t>
  </si>
  <si>
    <t>땀으로 덮인 신체의 총 피부 표면적의 비율.</t>
  </si>
  <si>
    <t>27549</t>
  </si>
  <si>
    <t>계기용변성기</t>
  </si>
  <si>
    <t>metering outfit, 計器用變成器</t>
  </si>
  <si>
    <t>① 계기용 변류기와 계기용 변압기를 하나로 종합하여 철함에 수용한 것. ② 3상용에서는 2개의 계기용 변류기와 2개의 계기용 변압기 또 1개의 3상용 계기용 변압기를 종합한 것. ③ 주로 전력량계와 같이 하여 전력측정시의 변성장치로 사용함.</t>
  </si>
  <si>
    <t>2755</t>
  </si>
  <si>
    <t>젖은 쓰레기</t>
  </si>
  <si>
    <t>crude refuse; fresh refuse; raw refuse</t>
  </si>
  <si>
    <t>부엌에서 나오는 물을 포함한 진개로서, 식료품의 찌꺼기나 남은 것 등을 말한다.</t>
  </si>
  <si>
    <t>27550</t>
  </si>
  <si>
    <t>젖힘</t>
  </si>
  <si>
    <t>warping; camber</t>
  </si>
  <si>
    <t>날개, 수평 안정판 또는 그밖의 날개 모양이 뒤쪽으로 기울어져 있는 상태.</t>
  </si>
  <si>
    <t>27551</t>
  </si>
  <si>
    <t>젖힘창</t>
  </si>
  <si>
    <t>스틸 새시 따위 밑에 달려 있는 정첩을 젖혀서 여는 창.</t>
  </si>
  <si>
    <t>27553</t>
  </si>
  <si>
    <t>제1 파면의 법칙</t>
  </si>
  <si>
    <t>the law of the first wave front</t>
  </si>
  <si>
    <t>직접음과 반사음 등 같은 음이 둘 이상의 경로에서 귀로 도달한 경우 최초에 도달한 음의 방향에 음상(音像)이 정위(定位)하는 현상.</t>
  </si>
  <si>
    <t>27556</t>
  </si>
  <si>
    <t>제1각법</t>
  </si>
  <si>
    <t>first angle projection, 第1角法</t>
  </si>
  <si>
    <t>물체를 제 1면각 공간에 놓고 투상하여 물체의 각 면에 직각인 방향에서 본 모양을 건너편에 있는 투상면에 그리는 방법.</t>
  </si>
  <si>
    <t>27557</t>
  </si>
  <si>
    <t>제1버팀대</t>
  </si>
  <si>
    <t>왕대공에서 셈하여 첫째의 버팀대.</t>
  </si>
  <si>
    <t>27558</t>
  </si>
  <si>
    <t>제1종 거푸집 블록조</t>
  </si>
  <si>
    <t>① 살두께가 얇은 콘크리트 블록을 거푸집역할을 하도록 쌓아올려 사용하는 구조. ② 거푸집 블록조의 내력 분담 여부에 따라 제1종과 제2종으로 나뉨.</t>
  </si>
  <si>
    <t>27559</t>
  </si>
  <si>
    <t>계눈각</t>
  </si>
  <si>
    <t>①박공‧추녀 끝에 나선무늬를 새김질한 것. ② 추녀각‧박공각 등.</t>
  </si>
  <si>
    <t>2756</t>
  </si>
  <si>
    <t>제1종 겸업 농가</t>
  </si>
  <si>
    <t>mainly engaging in farming</t>
  </si>
  <si>
    <t>농가의 가족 중에서 1명 이상이 농업 이외의 일에 종사하고 거기서 수입을 얻는 농가.</t>
  </si>
  <si>
    <t>27560</t>
  </si>
  <si>
    <t>제1종 공영 주택</t>
  </si>
  <si>
    <t>the first class public operated housing</t>
  </si>
  <si>
    <t>주택이 곤궁한 자에게 분양 또는 임대하기 위하여 국가나 공공부분이 건설하여 직접 공급하는 주택.</t>
  </si>
  <si>
    <t>27561</t>
  </si>
  <si>
    <t>제1종 농지</t>
  </si>
  <si>
    <t>일본에서 시행하는 농지의 택지 전용 허가시에 실시되는 3분류의 하나. 농업 적지를 가리키고, 전용(轉用)은 원칙적으로 인정이 안됨</t>
  </si>
  <si>
    <t>27562</t>
  </si>
  <si>
    <t>제1종 생산 녹지 지구</t>
  </si>
  <si>
    <t>category I agricultural green district</t>
  </si>
  <si>
    <t>용도지역의 분류 중 녹지지역의 하나로, 주로 농업적 생산을 위해 개발을 미뤄야 할 필요가 있는 지역으로 국토해양부장관·특별시장·광역시장이 지정하는 지역.</t>
  </si>
  <si>
    <t>27563</t>
  </si>
  <si>
    <t>제1종 시가지 재개발 사업</t>
  </si>
  <si>
    <t>category I urban redevelopment project</t>
  </si>
  <si>
    <t>일본의 대표적인 주택재개발사업 중 도시재개발법에 의한 사업방식임시가지에 있어서 토지의 합리적이고 건전한 고도이용과 도시기능의 갱신을 도모하는 것을 목적으로 하는 건축물과 공공시설의 정비에 관한 사업으로 권리자가 원칙적으로 권리 변환에 의해 권리 평수를 취득하는 방식의 시가지 재개발 사업으로 우리나라의 경우 환지 혹은 관리처분방식으로 시행하고 있는 재개발사업 및 도시개발사업과 비슷한 권리 변환 방식을 가지고 있음</t>
  </si>
  <si>
    <t>27564</t>
  </si>
  <si>
    <t>제1종 압력 용기</t>
  </si>
  <si>
    <t>class ‘1’ pressure vessel</t>
  </si>
  <si>
    <t>밀폐된 용기의 내부에 보유하고 있는, 또는 용기의 내부에서 발생시킨 유체가 대기압을 초과하는 포화수(포화 액체), 또는 포화 액체와 포화 증기에 걸쳐 있는 것으로서 소형 압력 용기의 규제값을 초과하는 크기의 것. 최고 사용 압력(㎏/㎠)과 내용적(㎥)을 곱한 수치가 0.04를 초과하는 다음의 것. 이 경우 절대압 380㎜Hg 이하의 압력을 받는 것을 대기압을 넘는 것으로 본다.</t>
  </si>
  <si>
    <t>27565</t>
  </si>
  <si>
    <t>제1종 저층 주거 전용 지역</t>
  </si>
  <si>
    <t>일본에서 시행하는 용도 지역의 하나. 저층 주택에 의한 좋은 주거 환경을 보호하기 위해 법률로 정하는 저층 주택의 전용 지역</t>
  </si>
  <si>
    <t>27566</t>
  </si>
  <si>
    <t>제1종 주거 전용 지역</t>
  </si>
  <si>
    <t>category I exclusive residential district</t>
  </si>
  <si>
    <t>일본의 용도 지역중 가장 엄격한 제한이 부과되는 지역으로 저층 주택에 의한 양호한 주환경을 보전하는 지역. 우리나라의 경우 양호한 주거환경을 보호하기 위하여 필요한 지역, 도시자연공원이 연계되는 지역 등을 대상으로 지정하는 전용주거지역 중 제1종 전용주거지역과 같은 개념 임( 제1종 전용주거지역 : 단독주택 중심의 양호한 주거환경을 보호하기 위하여 필요한 지역,  제2종 전용주거지역 : 공동주택 중심의 양호한 주거환경을 보호하기 위하여 필요한 지역)</t>
  </si>
  <si>
    <t>27567</t>
  </si>
  <si>
    <t>제1종 주거 지역</t>
  </si>
  <si>
    <t>일본의 용도 지역의 하나. 주거 환경을 보호하기 위해 일정규모 이상의 점포, 사무소의 입지를 제한하는 추택지를 위한 지역, 우리나라의 경우,저층주택, 중층주택 및 고층주택을 적절히 입지시켜 양호한 주거환경을 보호하고 일정규모의 근린생활시설등의 입지가 가능한 일반주거지역과 비슷한 개념의 용도지역 임(일반주거지역은 저층주택 중심의 제1종 일반주거지역, 중층주택 중심의 제2종 일반주거지역, 중 · 고층주택을 중심의 제3종 일반주거지역으로 세분화 되어 있음)</t>
  </si>
  <si>
    <t>27568</t>
  </si>
  <si>
    <t>제1종 중고층 주거 전용 지역</t>
  </si>
  <si>
    <t>일본에서 시행하는 용도 지역의 하나, 중고층 주택에 의한 양호한 주택의 환경을 보호하기 위해 법률로 정하는 중고층 주택의 전용지역</t>
  </si>
  <si>
    <t>27569</t>
  </si>
  <si>
    <t>계단</t>
  </si>
  <si>
    <t>stairs. stair-way, steps, 階段</t>
  </si>
  <si>
    <t>사람이 오르내리기 위하여 건물이나 비탈에 만든 단이있는 구조물</t>
  </si>
  <si>
    <t>2757</t>
  </si>
  <si>
    <t>제1종 환기법</t>
  </si>
  <si>
    <t>class ‘1' ventilation method</t>
  </si>
  <si>
    <t>송풍기와 배풍기 모두를 사용해서 실내 환기를 행하는 것이며, 실내외의 압력차를 조정할 수 있고, 가장 우수한 환기를 행할 수 있다.</t>
  </si>
  <si>
    <t>27570</t>
  </si>
  <si>
    <t>제1종접지공사</t>
  </si>
  <si>
    <t>first class grounding, 第一種接地工事</t>
  </si>
  <si>
    <t>① 접지공사의 일종으로 특별고압계기용 변성기의 2차측 전로, 고압 또는 특별고압용 기기의 외함 및 철대 등에 고전압이 침입할 경우 위험하므로 실시하는 접지공사. ② 접지선과 대지간의 접지저항 값은 10Ω 이하, 접지선은 지름 2.6mm 이상의 전선을 사용.</t>
  </si>
  <si>
    <t>27571</t>
  </si>
  <si>
    <t>제1차 산업</t>
  </si>
  <si>
    <t>primary industry</t>
  </si>
  <si>
    <t>땅과 바다 등을 비롯한 자연환경을 직접 이용하여 필요한 물품을 얻거나 생산하는 산업.</t>
  </si>
  <si>
    <t>27572</t>
  </si>
  <si>
    <t>제1차권커뮤니티</t>
  </si>
  <si>
    <t>第一次圈 community</t>
  </si>
  <si>
    <t>페리의 근린주구 개념에서 나온 개념으로 별도의 교통수단이 없이 걸어서 모든 필요한 용무를 마칠 수 있는 영역으로 통상 400m 권역 임</t>
  </si>
  <si>
    <t>27573</t>
  </si>
  <si>
    <t>제1차플랜트</t>
  </si>
  <si>
    <t>primary plant, 第一次－</t>
  </si>
  <si>
    <t>플랜트란, 기계와 장치를 기술적으로 복합화하여 생산자가 목적으로 하는 원료 또는중간재, 최종 제품을 제조할 수 있는 생산설비를 뜻하는 것으로 쇄석기‧선별기‧체분기 등으로 구성된 제1차적 쇄석을 하는 플랜트.</t>
  </si>
  <si>
    <t>27574</t>
  </si>
  <si>
    <t>제2모멘트법</t>
  </si>
  <si>
    <t>second moment method, 第二moment法</t>
  </si>
  <si>
    <t>공액보법(conjugate beam method) 또는 모멘트면적법(moment area method)이라고도 하며, 하중을 받는 보의 처짐을 두번의 모멘트 계산으로 구하는 과정에서 후자의 계산법을 제2모멘트법이라고 함</t>
  </si>
  <si>
    <t>27577</t>
  </si>
  <si>
    <t>제2버팀대</t>
  </si>
  <si>
    <t>왕대공에서 셈하여 2개째의 버팀대.</t>
  </si>
  <si>
    <t>27578</t>
  </si>
  <si>
    <t>계단 교실</t>
  </si>
  <si>
    <t>lecture (amphi)theater</t>
  </si>
  <si>
    <t>경사진 공간을 활용한 계단처럼 뒤로 갈수록 높아진 교실.</t>
  </si>
  <si>
    <t>2758</t>
  </si>
  <si>
    <t>제2종 겸업 농가</t>
  </si>
  <si>
    <t>engaging in other jobs than its household farming</t>
  </si>
  <si>
    <t>농가세대의 구성원 중 농업 이외의 산업에 종사하고 있는 사람이 있는 경우 농업 이외의 쪽이 많을 E시에 제2종 겸업농가라고 말함.[네이버 지식백과] 겸업농가 (영양학사전, 1998. 3. 15., 아카데미서적)</t>
  </si>
  <si>
    <t>27580</t>
  </si>
  <si>
    <t>제2종 공영 주택</t>
  </si>
  <si>
    <t>the second class public operated housing</t>
  </si>
  <si>
    <t>저소득자 또는 재해로 주택을 잃은 저소득 자에 대하여 공급되는 공영주택.</t>
  </si>
  <si>
    <t>27581</t>
  </si>
  <si>
    <t>제2종 농지</t>
  </si>
  <si>
    <t>category Ⅱ agricultural land</t>
  </si>
  <si>
    <t>일본에서 시행하는 농지의 택지 전용 허가시에 실시되는 3분류의 하나 시가지에 접근한 농지를 가리킴. 한정적으로 택지로의 전용이 인정되고 있음우리나라의 경우, 농지법에서 정하고 있는 농지는 다음과 같음➀ 전ㆍ답, 과수원, 그 밖에 법적 지목(地目)을 불문하고 실제로 농작물 경작지 또는 대통령령으로 정하는 다년생식물 재배지로 이용되는 토지.(초지법에 따라 조성된 초지 등 대통령령으로 정하는 토지는 제외)➁ ➀의 토지 개량시설과 토지에 설치하는 농축산물 생산시설로서 대통령령으로 정하는 시설의 부지농지를 타 용도로 활용하기 위해서는 농림축산식품부장관, 시·도지사, 시장·군수 또는 자치구구청장의 허가를 받거나 협의 또는 신고하여야 함</t>
  </si>
  <si>
    <t>27582</t>
  </si>
  <si>
    <t>제2종 생산 녹지 지구</t>
  </si>
  <si>
    <t>category Ⅱ agricultural green district</t>
  </si>
  <si>
    <t>27583</t>
  </si>
  <si>
    <t>제2종 시가지 재개발 사업</t>
  </si>
  <si>
    <t>category II urban redevelopment project</t>
  </si>
  <si>
    <t>일본의 대표적인 주택재개발사업 중 도시재개발법에 의한 사업방식임시가지에 있어서 토지의 합리적이고 건전한 고도이용과 도시기능의 갱신을 도모하는 것을 목적으로 하는 건축물과 공공시설의 정비에 관한 사업으로 시행자가 용지 매수를 해서 지권자에 대해서는 희망에 따라 관리 처분에 의해 평수를 배분하는 방식의 시가지 재개발 사업우리나라의 경우 도시 및 주거환경정비법에의한 재개발사업에 해당</t>
  </si>
  <si>
    <t>27584</t>
  </si>
  <si>
    <t>제2종 저층 주거 전용 지역</t>
  </si>
  <si>
    <t>일본에서 시행하는 용도지역의 하나.주로 저층 주택 및 소규모 점포의 입지가 가능한 저층 주택 전용지역</t>
  </si>
  <si>
    <t>27585</t>
  </si>
  <si>
    <t>제2종 주거 전용 지역</t>
  </si>
  <si>
    <t>category II exclusive residential district</t>
  </si>
  <si>
    <t>일본에서 시행하는 용도지역의 하나.중고층 주택지의 형성을 목적으로 하는 지역. 2층 까지는 상업 용도가 허용 됨</t>
  </si>
  <si>
    <t>27586</t>
  </si>
  <si>
    <t>제2종 주거 지역</t>
  </si>
  <si>
    <t>일본에서 시행하는 용도지역의 하나. 법률로 정하는 주택의 건립을 허용하는 지역</t>
  </si>
  <si>
    <t>27587</t>
  </si>
  <si>
    <t>제2종 중고층 주거 전용 지역</t>
  </si>
  <si>
    <t>일본에서 시행하는 용도지역의 하나.주로 중고층 주택과 법률에서 정하는 필요한 편리 시설의 입지를 인정하는 중고층 주택의 입지가 가능한 지역우리나라의 경우 제2,3종 일반주거지역에 해당</t>
  </si>
  <si>
    <t>27588</t>
  </si>
  <si>
    <t>제2종 환기법</t>
  </si>
  <si>
    <t>class ‘2’ ventilation method</t>
  </si>
  <si>
    <t>송풍기에 의해서 일방적으로 실내로 송풍하고 배기는 배기구 및 틈새 등으로부터 배출된다. 따라서, 송풍공기 이외의 외기라든가 기타 침입공기는 없지만, 역으로 다른 실로 배기가 침입할 수 있으므로 주의해야만 한다.​ 공장에 있어서 신선한 청정공기를 공급하는 경우에 많이 이용된다.</t>
  </si>
  <si>
    <t>27589</t>
  </si>
  <si>
    <t>제2종접지공사</t>
  </si>
  <si>
    <t>secondclass grounding, 第二種接地工事</t>
  </si>
  <si>
    <t>① 접지공사의 일종으로서 고압 또는 특별고압을 저압에 변성하는 변압기 2차측의 중성점(중성점이 없는 경우는 그 어느 1선)을 대지에 접속시키는 접지공사이며, 저압선로를 보호할 목적으로 함. ② 고전압이 접속할 경우 지락전류가 흐르므로 감전위험 방지관계상 지점의 전위가 150V 이하가 되도록 접지저항값을 정하도록 규정되어 있는데, 즉 접지저항값은 지락 전류치[A]를 150으로 나눈 값 이하가 되도록 되어 있음. ③ 접지선은 특별고압에서 저압인 경우는 지름 4mm 이상의 동선, 고압에서 저압인 경우는 지름 2.6mm 이상의 동선을 사용함.</t>
  </si>
  <si>
    <t>27590</t>
  </si>
  <si>
    <t>제2차 산업</t>
  </si>
  <si>
    <t>제조업·건축토목업·광업·가스 전기업 등 자연으로부터 얻은 원료나 재료를 가공하는 산업.</t>
  </si>
  <si>
    <t>27591</t>
  </si>
  <si>
    <t>제2차플랜트</t>
  </si>
  <si>
    <t>secondary plant, 第二次－</t>
  </si>
  <si>
    <t>플랜트란, 기계와 장치를 기술적으로 복합화하여 생산자가 목적으로 하는 원료 또는중간재, 최종 제품을 제조할 수 있는 생산설비를 뜻하는 것으로 제2차 플랜트는 쇄석기‧선별기‧체분기‧분급기‧세척기 등으로 구성되어 제1차 쇄석된 것을 다시 쇄석 완성하는 플랜트.</t>
  </si>
  <si>
    <t>27592</t>
  </si>
  <si>
    <t>제3 섹터</t>
  </si>
  <si>
    <t>tertiary sector</t>
  </si>
  <si>
    <t>제1섹터(1st sector)인 공공 부문과 제2섹터(2nd sector)인 민간 부문의 공통 영역을 지칭하는 개념.</t>
  </si>
  <si>
    <t>27593</t>
  </si>
  <si>
    <t>제3각법</t>
  </si>
  <si>
    <t>한국산업규격으로도 사용하고 있다. 물체를 제 3상한에 놓고, 투상면이 눈과 물체의 사이에 있어, 유리상자 안에 물체를 밖에서 스쳐보는 상태에서 투상한 것</t>
  </si>
  <si>
    <t>27594</t>
  </si>
  <si>
    <t>제3기층</t>
  </si>
  <si>
    <t>Tertiary deposit</t>
  </si>
  <si>
    <t>신생대 제3기(약 7000만년 전~약 200만년 전 사이)에 퇴적해서 생긴 지층.</t>
  </si>
  <si>
    <t>27595</t>
  </si>
  <si>
    <t>제3자 손해</t>
  </si>
  <si>
    <t>damage to the third party</t>
  </si>
  <si>
    <t>당사자 이외의 제 3자에게 미친 손해. 소음 진동에 의한 손해 또는 일조 · 전파 장해에 의한 손해 등이 일반적이며, 그 보상 비용의 부담에 대해서는 그 책임에 따라 이루어짐.</t>
  </si>
  <si>
    <t>27596</t>
  </si>
  <si>
    <t>제3종 농지</t>
  </si>
  <si>
    <t>일본에서 시행하는 시가화 조정 구역에 대한 농지 전용 허가 기준에 의한 농지 구분의 하나. 택지 등 농지 이외로 이용 가능한 농지우리나라의 경우, 농지법에서 정하고 있는 농지는 다음과 같음➀ 전ㆍ답, 과수원, 그 밖에 법적 지목(地目)을 불문하고 실제로 농작물 경작지 또는 대통령령으로 정하는 다년생식물 재배지로 이용되는 토지.(초지법에 따라 조성된 초지 등 대통령령으로 정하는 토지는 제외)➁ ➀의 토지 개량시설과 토지에 설치하는 농축산물 생산시설로서 대통령령으로 정하는 시설의 부지농지를 타 용도로 활용하기 위해서는 농림축산식품부장관, 시·도지사, 시장·군수 또는 자치구구청장의 허가를 받거나 협의 또는 신고하여야 함</t>
  </si>
  <si>
    <t>27597</t>
  </si>
  <si>
    <t>제3종 환기법</t>
  </si>
  <si>
    <t>class '3’ ventilation method</t>
  </si>
  <si>
    <t>배풍기에 의해서 일방적으로 실내공기를 배기한다. 따라서, 공기가 실내로 들어오는 장소를 설치해서 환기에 지장이 없도록 해야만 한다. 주방, 화장실 등 냄새 또는 유해가스, 증기발생이 있는 장소에 적합하다.</t>
  </si>
  <si>
    <t>27598</t>
  </si>
  <si>
    <t>제3종접지공사</t>
  </si>
  <si>
    <t>thirdclass grounding, 第三種接地工事</t>
  </si>
  <si>
    <t>① 접지공사의 일종으로서 300V 이하의 저압용 기기의 외함 및 철대 등 누전에 의한 감전위험을 간단한 접지로써 방지하는데 적용. ② 전기설비기술 기준에는 접지선과 대지간 접지저항치는 100Ω 이하, 접지선은 1.6mm 이상의 동선을 쓸 것을 규정하고 있음.</t>
  </si>
  <si>
    <t>27599</t>
  </si>
  <si>
    <t>LDK</t>
  </si>
  <si>
    <t>livingroom, diningroom, kitchen</t>
  </si>
  <si>
    <t>일본에서 범용적으로 사용되는 부동산 용어로, 주택의 기본 요소인 거실(living room), 식당(dining room), 부엌(kitchen)을 통합하여 지칭하는 개념</t>
  </si>
  <si>
    <t>276</t>
  </si>
  <si>
    <t>제3차 산업</t>
  </si>
  <si>
    <t>tertiary industry</t>
  </si>
  <si>
    <t>상업, 운수 통신, 금융 보험, 기타의 서비스업 등을 포함하는 서비스형 산업으로 1,2차 산업에서 생산된 물품을 소비자에게 팔거나 사람들의 생활을 편리하게 해 만족을 주는 산업.</t>
  </si>
  <si>
    <t>27600</t>
  </si>
  <si>
    <t>제4기층</t>
  </si>
  <si>
    <t>Quaternary deposit</t>
  </si>
  <si>
    <t>신생대 제4기(약 200만년 전~현재 사이)에 퇴적해서 만들어진 지층.</t>
  </si>
  <si>
    <t>27601</t>
  </si>
  <si>
    <t>제각</t>
  </si>
  <si>
    <t>shrine for tomb rites, 祭閣</t>
  </si>
  <si>
    <t>묘제를 지내기 위해 능묘 주위에 지은 건물.</t>
  </si>
  <si>
    <t>27602</t>
  </si>
  <si>
    <t>제거 권고</t>
  </si>
  <si>
    <t>recommendation of demolition [removal, requidation]</t>
  </si>
  <si>
    <t>밀집 시가지내 방재상 위험성이 높은 건축물의 소유자에게 지진·화재 등 방재상 목적을 위해 건축물의 철거를 권하는 권고</t>
  </si>
  <si>
    <t>27603</t>
  </si>
  <si>
    <t>제거 소화</t>
  </si>
  <si>
    <t>가연물, 이연물 등을 제거함으로 소화하는 방법.</t>
  </si>
  <si>
    <t>27604</t>
  </si>
  <si>
    <t>제거 열량</t>
  </si>
  <si>
    <t>heat extraction</t>
  </si>
  <si>
    <t>단위 면적당 한 시간 동안 발생하는 열량을 계산을 할 때 포함하지 않는 열량.</t>
  </si>
  <si>
    <t>27605</t>
  </si>
  <si>
    <t>제거식 변소</t>
  </si>
  <si>
    <t>privy, 除去式便所</t>
  </si>
  <si>
    <t>변소의 종류 중 하나로, 대변,소변 등의 배설물을 통 속에 모았다가 찼을 때 제거하는 방식을 사용하는 변소.</t>
  </si>
  <si>
    <t>27606</t>
  </si>
  <si>
    <t>제게르콘</t>
  </si>
  <si>
    <t>Seger cone</t>
  </si>
  <si>
    <t>독일인 제게르이 고안한 점토제품 등의 소성도를 측정하는 삼각추</t>
  </si>
  <si>
    <t>27607</t>
  </si>
  <si>
    <t>제경비</t>
  </si>
  <si>
    <t>general overheads; over-head costs</t>
  </si>
  <si>
    <t>전체 공사비에서 직접 공사비와 공통 가설비를 제외하고 남은 비용.</t>
  </si>
  <si>
    <t>27608</t>
  </si>
  <si>
    <t>제경비율</t>
  </si>
  <si>
    <t>ratio of overhead costs to total cost</t>
  </si>
  <si>
    <t>전체 공사비에서 직접 공사비와 공통 가설비를 제외하고 남은 비용의 비율</t>
  </si>
  <si>
    <t>27609</t>
  </si>
  <si>
    <t>계단기초</t>
  </si>
  <si>
    <t>stepped foundation, 階段基礎</t>
  </si>
  <si>
    <t>기초의 형태가 계단모양인 구조.</t>
  </si>
  <si>
    <t>2761</t>
  </si>
  <si>
    <t>제고물반자</t>
  </si>
  <si>
    <t>서까래 위에 산자를 엮고 아래에서 진흙을 치받이하여 마감한 반자.</t>
  </si>
  <si>
    <t>27610</t>
  </si>
  <si>
    <t>제곱합 제곱근</t>
  </si>
  <si>
    <t>square root of sum of squares</t>
  </si>
  <si>
    <t>제곱합의 제곱근. 지진에 의한 구조물거동을 분석하는 모드해석법에서 각 모드의 응답을 조합할 때 각 모드의 최대치 발생시각이 일치하지 않는 것을 고려하여 사용함</t>
  </si>
  <si>
    <t>27612</t>
  </si>
  <si>
    <t>제공</t>
  </si>
  <si>
    <t>諸貢, 齊工</t>
  </si>
  <si>
    <t>공포에서 주두로부터 살미방향으로 차례로 쌓아올려진 부재.</t>
  </si>
  <si>
    <t>27613</t>
  </si>
  <si>
    <t>제내지</t>
  </si>
  <si>
    <t>inland; landside; protected lowland</t>
  </si>
  <si>
    <t>제방에 의하여 보호되고 있는 토지. 즉 하천을 향한 제방 안쪽 지역. 제방의 바깥쪽은 제외지라 함</t>
  </si>
  <si>
    <t>27615</t>
  </si>
  <si>
    <t>제너럴 컨트랙터</t>
  </si>
  <si>
    <t>general contractor</t>
  </si>
  <si>
    <t>종합 건설업자</t>
  </si>
  <si>
    <t>27616</t>
  </si>
  <si>
    <t>제단</t>
  </si>
  <si>
    <t>altar, 祭壇</t>
  </si>
  <si>
    <t>신에게 제사를 올리기 위하여 만든 단.</t>
  </si>
  <si>
    <t>27618</t>
  </si>
  <si>
    <t>제도</t>
  </si>
  <si>
    <t>drawing, 製圖</t>
  </si>
  <si>
    <t>기계, 건축물. 공작물 따위의 도면이나 도안을 그림.</t>
  </si>
  <si>
    <t>27619</t>
  </si>
  <si>
    <t>계단난간</t>
  </si>
  <si>
    <t>handrail, 階段欄干</t>
  </si>
  <si>
    <t>계단을 이용하는 이용자의 안전을 위해 설치한 난간으로 일반적으로 120mm이상으로 설치한다.</t>
  </si>
  <si>
    <t>2762</t>
  </si>
  <si>
    <t>제도 기계</t>
  </si>
  <si>
    <t>drafting machine</t>
  </si>
  <si>
    <t>도면이나 도안을 그리는 데에 사용하는 기구. 제도판, 컴퍼스, 디바이더, 오구 따위가 있음.</t>
  </si>
  <si>
    <t>27620</t>
  </si>
  <si>
    <t>제도 탁자</t>
  </si>
  <si>
    <t>drawing table</t>
  </si>
  <si>
    <t>도면이나 도안을 그리는 데에 사용하는 탁자형 가구.</t>
  </si>
  <si>
    <t>27621</t>
  </si>
  <si>
    <t>제도공</t>
  </si>
  <si>
    <t>draughtsman, draftsman, 製圖工</t>
  </si>
  <si>
    <t>도면이나 도안을 그리는 일을 전문으로 하는 기능공.</t>
  </si>
  <si>
    <t>27622</t>
  </si>
  <si>
    <t>제도규격</t>
  </si>
  <si>
    <t>제도 통칙이라고도 하며 한국 산업 규격에서 규정하는 도면 작성 요구사항에 관한 규정</t>
  </si>
  <si>
    <t>27623</t>
  </si>
  <si>
    <t>제도기</t>
  </si>
  <si>
    <t>drawing instrument[set], 製圖器</t>
  </si>
  <si>
    <t>① 제도를 할 때 쓰이는 기구. ② 영국식‧프랑스식‧독일식 등 형식이 있는데, 영국식이 가장 많이 쓰임. ③ 기구의 품수에 따라 8‧10‧12‧14‧18‧24품짜리의 품종이 있으며 학생용은 10～12품이 적당함. ④ 제도기는 제도상 가장 중요한 것이므로 품질이 좋은 것으로 마련함. ⑤ 각각 특색과 장단점이 있으나 어느 것이든 사용 후는 잘 소제하여 녹이 슬지 않도록 해야 함. ⑥ 최소한의 제도에 필요한 품은 1) 디바이더(divider), 2) 컴퍼스(compass), 3) 먹줄 펜(ruling pen), 4) 스프링컴퍼스(spring compass) 등으로 충분하지만 필요에 따라, 5) 빔컴퍼스(beam compass), 6) 비례컴퍼스, 7) 이음발 같은 것들도 쓰임.</t>
  </si>
  <si>
    <t>27624</t>
  </si>
  <si>
    <t>제도기계</t>
  </si>
  <si>
    <t>drafting machine, 製圖機械</t>
  </si>
  <si>
    <t>제도기, 도면이나 도안작업을 능률적으로 하기 위해 쓰이는 기구</t>
  </si>
  <si>
    <t>27625</t>
  </si>
  <si>
    <t>제도기구</t>
  </si>
  <si>
    <t>drawing instrument, 製圖器具</t>
  </si>
  <si>
    <t>제도를 할 때 사용하는 기구.</t>
  </si>
  <si>
    <t>27626</t>
  </si>
  <si>
    <t>제도기구 사용시의 주의점</t>
  </si>
  <si>
    <t>①스프링컴퍼스 등은 스프링을 풀어 다리를 풀어놓지 않은 채 보관하지 말 것. 필요 없는 기구나 비품을 책상에 벌여 놓은 채 일을 하지 말 것. 제도 도면이나 트레이싱 도면을 접지 말 것. ② 녹슬기 쉬우므로 펜은 깨끗이 닦은 뒤가 아니면 보관하지 말 것. ③책상이나 제도기구를 닦고 도면을 그릴 것. ④선의 힘이 없어지므로 도면을 다 그린 다음, 더러움을 지우기 위해 지우개로 전체를 문지르지 말 것. ⑤제도용지를 다시 붙일 때, 제도용지나 제도판의 홈이 있는 곳에 다시 압정을 꽂지 말 것.  ⑥ 보통 잉크를 사용하던 펜을 제도용 잉크병 속에 넣지 말 것.  ⑦먹물이 넘친 먹줄펜으로 그리지 말 것.  ⑧잉크병의 뚜껑을 열어 놓은 채로 두지 말 것.  ⑨먹줄펜의 끝이 용지에 접촉한 다음에 나사를 조이지 말 것.  ⑩먹으로 그은 선에 흡수지를 쓰지 말 것.  ⑪디바이더를 송곳, 핀셋 또는 쑤시개로 쓰지 말 것. ⑫컴퍼스의 다리이음대에 기름을 치지 말 것. ⑬디바이더 등 끝이 뾰족한 것으로 제도판을 찌르지 말 것.⑭ 무딘 연필로 그리지 말 것.  ⑮연필심을 입속에 넣지 말 것.  ⑯ T자를 해머와 같이 쓰지 말 것.  ⑰T자의 날에 칼을 대고 용지를 자르지 말 것.  ⑱  T자의 아랫날을 삼각자의 수평기준면으로 쓰지 말 것.  ⑲수평선을 T자의 아랫날로 긋지 말 것.  ⑳축척(scale)자를 직선자로 쓰지 말 것.</t>
  </si>
  <si>
    <t>27627</t>
  </si>
  <si>
    <t>제도대</t>
  </si>
  <si>
    <t>drawing table, 製圖臺</t>
  </si>
  <si>
    <t>제도를 하는 데 쓰이는 작업대.</t>
  </si>
  <si>
    <t>27628</t>
  </si>
  <si>
    <t>제도사</t>
  </si>
  <si>
    <t>draughtsman, draftsman, 製圖士</t>
  </si>
  <si>
    <t>도면이나 도안을 그리는 일을 전문으로 하는 사람</t>
  </si>
  <si>
    <t>27629</t>
  </si>
  <si>
    <t>계단너비</t>
  </si>
  <si>
    <t>계단의 한쪽 끝에서 다른 쪽 끝까지의 너비.</t>
  </si>
  <si>
    <t>2763</t>
  </si>
  <si>
    <t>제도실</t>
  </si>
  <si>
    <t>drafting office, drawing office, drafting room, 製圖室</t>
  </si>
  <si>
    <t>도면이나 도안을 그리는 일을 하기 위한 방.</t>
  </si>
  <si>
    <t>27630</t>
  </si>
  <si>
    <t>제도용 문자</t>
  </si>
  <si>
    <t>drawing letters, 製圖用文字</t>
  </si>
  <si>
    <t>도면에 일정한 표현 방법으로 기입하는 문자.</t>
  </si>
  <si>
    <t>27631</t>
  </si>
  <si>
    <t>제도용 솔</t>
  </si>
  <si>
    <t>drafting brush, 製圖用－</t>
  </si>
  <si>
    <t>제도에 사용하는 빗자루로 제도용지 위에 생긴 이물질 등을 제거할 때 사용</t>
  </si>
  <si>
    <t>27632</t>
  </si>
  <si>
    <t>제도용 잉크</t>
  </si>
  <si>
    <t>China ink, Indian ink</t>
  </si>
  <si>
    <t>제도용으로 쓰는 빛깔 있는 액체</t>
  </si>
  <si>
    <t>27633</t>
  </si>
  <si>
    <t>제도용 펜</t>
  </si>
  <si>
    <t>technical ink pen, 製圖用－</t>
  </si>
  <si>
    <t>먹물이나 잉크를 넣어 도면을 작성할 수 있게 만든 도구</t>
  </si>
  <si>
    <t>27634</t>
  </si>
  <si>
    <t>제도용 핀</t>
  </si>
  <si>
    <t>drawing-pin, 製圖用－</t>
  </si>
  <si>
    <t>제도판에 사용하는 핀으로서, 제도용지를 움직이지 않도록 제도판에 고정시킴</t>
  </si>
  <si>
    <t>27635</t>
  </si>
  <si>
    <t>제도용구</t>
  </si>
  <si>
    <t>製圖用具</t>
  </si>
  <si>
    <t>건물, 기계, 공작물의 도면이나 도안을 그려서 만들 때 사용되는 기구를 통틀어 이르는 말.</t>
  </si>
  <si>
    <t>27636</t>
  </si>
  <si>
    <t>제도용어</t>
  </si>
  <si>
    <t>한국 산업 규격 (KS A 3007)</t>
  </si>
  <si>
    <t>27637</t>
  </si>
  <si>
    <t>제도용지</t>
  </si>
  <si>
    <t>drawing paper, 製圖用紙</t>
  </si>
  <si>
    <t>제도를 하는 데에 쓰이는 종이. 켄트지나 모눈종이, 트레이싱 페이퍼 따위가 있다.</t>
  </si>
  <si>
    <t>27638</t>
  </si>
  <si>
    <t>제도자</t>
  </si>
  <si>
    <t>draughtsman, draftsman, 製圖者</t>
  </si>
  <si>
    <t>도면이나 도안을 그리는 일은 전문으로 하는 사람.</t>
  </si>
  <si>
    <t>27639</t>
  </si>
  <si>
    <t>계단높이</t>
  </si>
  <si>
    <t>riser, story height, 階段高</t>
  </si>
  <si>
    <t>계단의 시작에서 종착지까지의 높이. 계단 한 단의 높이.</t>
  </si>
  <si>
    <t>2764</t>
  </si>
  <si>
    <t>제도책상</t>
  </si>
  <si>
    <t>drawing table, 製圖冊床</t>
  </si>
  <si>
    <t>제도용으로 만들어진 높이와 기울기를 조절할 수 있는 테이블.</t>
  </si>
  <si>
    <t>27640</t>
  </si>
  <si>
    <t>제도통칙</t>
  </si>
  <si>
    <t>general rules for engineering drawing office practice, 製圖通則</t>
  </si>
  <si>
    <t>한국산업규격 (KS A 0005)에서 규정하는 제도 요구 사항.</t>
  </si>
  <si>
    <t>27641</t>
  </si>
  <si>
    <t>제도판</t>
  </si>
  <si>
    <t>drawing board, drafting board, 製圖板</t>
  </si>
  <si>
    <t>제도 용지 밑에 받치는 평평한 널빤지.</t>
  </si>
  <si>
    <t>27642</t>
  </si>
  <si>
    <t>제동마력</t>
  </si>
  <si>
    <t>brake horse power, 制動馬力</t>
  </si>
  <si>
    <t>압축기나 펌프 등의 작업기계를 구동할 때 요구되는 마력이다. 작업기계의 회전축에 동력계를 설치하여 측정한다.</t>
  </si>
  <si>
    <t>27643</t>
  </si>
  <si>
    <t>제등 호퍼</t>
  </si>
  <si>
    <t>세로형 슈트를 설치한 소형의 콘크리트용 호퍼.</t>
  </si>
  <si>
    <t>27645</t>
  </si>
  <si>
    <t>제로 스팬 텐션</t>
  </si>
  <si>
    <t>crack bridging</t>
  </si>
  <si>
    <t>작용점감 거리가 제로 상태에서 재료가 인장되는 현상을 표시하는 개념. 바탕에 밀착한 방수층이 바탕 균열에 의해 당겨지는 상태에 해당한다.</t>
  </si>
  <si>
    <t>27646</t>
  </si>
  <si>
    <t>제로미터 지대</t>
  </si>
  <si>
    <t>zero-meter area</t>
  </si>
  <si>
    <t>육지 중에서 해수면 이하의 지역을 말함. 대표적인 지역은 카스피 해(호수면 고도 :-28m)주변지역, 사해(호수면 고도 :-39m)주변지역, 네덜란드 일대 등이다. 특히 네덜란드는 국토의 25% 정도가 해수면 이하의 고도를 나타내고 있음</t>
  </si>
  <si>
    <t>27649</t>
  </si>
  <si>
    <t>계단당</t>
  </si>
  <si>
    <t>戒壇堂</t>
  </si>
  <si>
    <t>계단(戒壇)을 마련하여 계(戒)를 받는 의식을 행하는 건물.</t>
  </si>
  <si>
    <t>2765</t>
  </si>
  <si>
    <t>제물반자</t>
  </si>
  <si>
    <t>바닥판 밑을 제물 또는 직접 바르는 반자.</t>
  </si>
  <si>
    <t>27652</t>
  </si>
  <si>
    <t>제물치장콘크리트</t>
  </si>
  <si>
    <t>⇨치장콘크리트(＝).</t>
  </si>
  <si>
    <t>27653</t>
  </si>
  <si>
    <t>제비초리맞춤</t>
  </si>
  <si>
    <t>좌우 양 옆을 45도 각도로 잘라 다른 부재에 연귀로 물려지는 맞춤.= 제비촉맞춤</t>
  </si>
  <si>
    <t>기문당53.4%</t>
  </si>
  <si>
    <t>27654</t>
  </si>
  <si>
    <t>제비촉맞춤</t>
  </si>
  <si>
    <t>좌우 양 옆을 45도 각도로 잘라 다른 부재에 연귀로 물려지는 맞춤.= 제비초리맞춤</t>
  </si>
  <si>
    <t>27655</t>
  </si>
  <si>
    <t>제상</t>
  </si>
  <si>
    <t>defrost, 除霜</t>
  </si>
  <si>
    <t>공기와의 열교환부에 달린 서리를 제거하는 것으로, 공기열원 히트 펌프의 옥외쪽 코일은 겨울철에 잘 착상되므로 자동적으로 제상(除霜)되는 것이 필요하고, 이것을 제상하기 위하여 냉매를 역류시켜 가열하는 때가 많다.</t>
  </si>
  <si>
    <t>27657</t>
  </si>
  <si>
    <t>제상사이클</t>
  </si>
  <si>
    <t>defrosting cycle, 除霜－</t>
  </si>
  <si>
    <t>냉동시스템 내 증발기의 표면에 주위 공기 중의 수분이 얼어 부착된 성에(frost)는 증발기로의 공기 흐름을 방해한다. 성에는 점차 축적되어 결국은 공기 흐름을 완전히 차단한다. 또한 성에는 열전달을 약화시켜 증발기와 시스템의 성능과 효율을 저하시킨다. 이와 같이 냉동시스템에서는 축적된 성에를 주기적으로 제거하는 것을 제상 사이클이라 한다.</t>
  </si>
  <si>
    <t>27658</t>
  </si>
  <si>
    <t>계단뒤쪽</t>
  </si>
  <si>
    <t>stair soffit, 階段－</t>
  </si>
  <si>
    <t>계단에서 사람이 발을 디디는 상부가 아닌 그 하부의 마감된 면.</t>
  </si>
  <si>
    <t>2766</t>
  </si>
  <si>
    <t>제수밸브</t>
  </si>
  <si>
    <t>기문당1.3%</t>
  </si>
  <si>
    <t>27660</t>
  </si>
  <si>
    <t>제수판</t>
  </si>
  <si>
    <t>생략한다는 뜻. 수신기 등에서 교류 전원에서 변압, 정류 등을 하여 전지를 쓰지 않아도 되게 하는 장치를 이른다.</t>
  </si>
  <si>
    <t>27661</t>
  </si>
  <si>
    <t>제습</t>
  </si>
  <si>
    <t>dehumidification, 除濕</t>
  </si>
  <si>
    <t>기문당56.6%</t>
  </si>
  <si>
    <t>27662</t>
  </si>
  <si>
    <t>제습기</t>
  </si>
  <si>
    <t>dehumidifier, 際濕機</t>
  </si>
  <si>
    <t>공기 중의 수증기를 줄이기 위한 장치 .</t>
  </si>
  <si>
    <t>27663</t>
  </si>
  <si>
    <t>제안 경기</t>
  </si>
  <si>
    <t>안이나 의견으로 내놓음으로 일정한 규칙 아래 기량과 기술을 서로 겨룸.</t>
  </si>
  <si>
    <t>27664</t>
  </si>
  <si>
    <t>제어</t>
  </si>
  <si>
    <t>control</t>
  </si>
  <si>
    <t>기계나 설비 또는 화학 반응 따위가 목적에 알맞은 작용을 하도록 조절함.</t>
  </si>
  <si>
    <t>27665</t>
  </si>
  <si>
    <t>제어반</t>
  </si>
  <si>
    <t>control center, controlling board, 制御盤</t>
  </si>
  <si>
    <t>기계나 장치의 원격 조작에서, 제어용의 계기류나 스위치 따위를 일정한 곳에 집중적으로 설비한 판.</t>
  </si>
  <si>
    <t>27666</t>
  </si>
  <si>
    <t>제어아크용접</t>
  </si>
  <si>
    <t>controlled arc welding</t>
  </si>
  <si>
    <t>① 자장을 만들어 아크를 제어하는 방법. ② 구동아크용접, 원뿔아크용접(cone arc welding) 같은 것이 이에 속함.</t>
  </si>
  <si>
    <t>27667</t>
  </si>
  <si>
    <t>계단멍에</t>
  </si>
  <si>
    <t>stair horse, horse,rough stringer, rough string, carriage,, 階段－</t>
  </si>
  <si>
    <t>층대멍에(층층다리 디딤판이 길 때, 그 중간 밑을 받쳐 괴는 나무).</t>
  </si>
  <si>
    <t>2767</t>
  </si>
  <si>
    <t>제이아이에스</t>
  </si>
  <si>
    <t>공업 표준화법에 기초하여 일본 공업 표준 심의회에 의해 정해지는 일본의 국가 규격.</t>
  </si>
  <si>
    <t>27670</t>
  </si>
  <si>
    <t>제이형 홈</t>
  </si>
  <si>
    <t>single J-groove</t>
  </si>
  <si>
    <t>J자형으로 된 홈.</t>
  </si>
  <si>
    <t>27671</t>
  </si>
  <si>
    <t>제자루끌</t>
  </si>
  <si>
    <t>나무 자루가 없이 날과 손잡이가 통쇠로 된 끌.</t>
  </si>
  <si>
    <t>27673</t>
  </si>
  <si>
    <t>제자리 붓기 모르타르 말뚝</t>
  </si>
  <si>
    <t>cast-in-place mortar pile; cast-in-site mortar pile</t>
  </si>
  <si>
    <t>굴착기로 지반올 착공 후 굴착기 끝에서 모르타르를 압입 충전하여 철근이나 형강을 삽입시켜 만드는 제자리 붓기 말뚝</t>
  </si>
  <si>
    <t>27674</t>
  </si>
  <si>
    <t>제자리 붓기 콘크리트</t>
  </si>
  <si>
    <t>cast-in-place concrete</t>
  </si>
  <si>
    <t>공사 현장의 건설 장소에서 거푸집을 짜서 타설하는 콘크리트 다른 장소에서 타설， 굳은 다음 조립하는 콘크리트에 대응한 용어. 반의어: 프리케스트 콘크리트</t>
  </si>
  <si>
    <t>세화84.7%</t>
  </si>
  <si>
    <t>27675</t>
  </si>
  <si>
    <t>제자리 붓기 콘크리트 말뚝</t>
  </si>
  <si>
    <t>cast-in-place concrete pile; cast-in-site (cast in-situ) concrete pile</t>
  </si>
  <si>
    <t>지반에 착공한 구멍 안에 미리 철근틀을 삽입한 다음 콘크리트를 타설함으로써 현장에서 조성되는 말뚝</t>
  </si>
  <si>
    <t>27676</t>
  </si>
  <si>
    <t>제자리부어넣기</t>
  </si>
  <si>
    <t>in situ</t>
  </si>
  <si>
    <t>영어로 ｢cast-in-place｣와 같음.</t>
  </si>
  <si>
    <t>27677</t>
  </si>
  <si>
    <t>제자리콘크리트말뚝</t>
  </si>
  <si>
    <t>cast-in-place concrete pile</t>
  </si>
  <si>
    <t>① 현장에서 소요위치의 구멍 속에 콘크리트를 넣어 만든 말뚝. ② ＝현장콘크리트말뚝. ③ 분류：1) pedestal pile 2) compressol pile 3) prepacked pile 4) franky pile 5) raymond pile 6) simplex pile 7) multi- pedestal pile 8) 합성말뚝.</t>
  </si>
  <si>
    <t>27678</t>
  </si>
  <si>
    <t>제작 공차</t>
  </si>
  <si>
    <t>manufacturing tolerance</t>
  </si>
  <si>
    <t>기계 부품을 만들 시에 허용되는 오차. 측정의 정도, 종류, 목적, 크기 따위에 따라 달라짐.</t>
  </si>
  <si>
    <t>27679</t>
  </si>
  <si>
    <t>계단배근도</t>
  </si>
  <si>
    <t>stair bar arrangement drawing, 階段配筋圖</t>
  </si>
  <si>
    <t>① 철근콘크리트조의 계단 내부의  철근 배근을 위한 구조도면. ② 계단은 바닥슬래브를 경사지게 한 것이므로, 그 배근도 슬래브와 마찬가지로 생각할 수 있는데, 경사면과 수평면의 경계부 배근에 주의하여야 한다</t>
  </si>
  <si>
    <t>2768</t>
  </si>
  <si>
    <t>제작 치수</t>
  </si>
  <si>
    <t>설계도상에 지시되는 치수, 또는 제작의 목표가 되는 치수로 구성재의 제작업자가 명시하는 치수.</t>
  </si>
  <si>
    <t>27680</t>
  </si>
  <si>
    <t>제작공차</t>
  </si>
  <si>
    <t>work tolerance, manufacturing tolerance, 製作公差</t>
  </si>
  <si>
    <t>구성재 제작상 지적된 공차.</t>
  </si>
  <si>
    <t>27681</t>
  </si>
  <si>
    <t>제작도</t>
  </si>
  <si>
    <t>shop drawing</t>
  </si>
  <si>
    <t>어떤 물건을 만들기 위해 필요한 도면. 공장이나 작업장에서 주로 사용함.</t>
  </si>
  <si>
    <t>27682</t>
  </si>
  <si>
    <t>제작실</t>
  </si>
  <si>
    <t>studio, atelier, 製作室</t>
  </si>
  <si>
    <t>재료를 가지고 새로운 물건이나 예술작품 등을 만들기 위해 필요한 곳.</t>
  </si>
  <si>
    <t>27683</t>
  </si>
  <si>
    <t>제작허용차</t>
  </si>
  <si>
    <t>work tolerance, 製作許容差</t>
  </si>
  <si>
    <t>구성부품을 제작할 때 규정된 기준값과 규정된 한계와의 차</t>
  </si>
  <si>
    <t>27685</t>
  </si>
  <si>
    <t>제장</t>
  </si>
  <si>
    <t>제사를 드리는 곳.</t>
  </si>
  <si>
    <t>27686</t>
  </si>
  <si>
    <t>제재</t>
  </si>
  <si>
    <t>sawing, 製材</t>
  </si>
  <si>
    <t>① 원목에서 소요의 형과 치수의 목재로 오려내는 작업. ② 천연의 통나무재(round timber)를 소요치수로 절단하여 제재하는데 통나무재의 “길이방향으로 절단한다”는 것을 “to convert timber”라 하고 그 공정을 ｢conversion｣이라 한다. 이에 대해 통나무재의 “길이방향과 직각으로 절단한다”는 것을 “to cross-cut timber”라 하고 그 공정을 ｢cross-cut｣라 한다. 그리고 conversion은 ｢breaking-down｣이라고도 하며, convert된 목재를 ｢converted timber｣라 함. ③ 판재인 경우 취재방법에 따라 널결이나 곧은결로 된다. 널결(slash grain)의 목재는 ｢slash grain timber, slash-sawn timber, flat-sawn timber, plain-sawn timber｣라 하고, 곧은결(straight grain) (판재의 너비와 넓은 면에 대해 나이테가 45° 이상의 각도를 이루는 경우의 나뭇결은 ｢edge grain, vertical grain, comb grain｣이라 한다)의 목재는 ｢quarter sawn timber｣라 함. 여기 saw의 과거분사형인 sawn을 sawed라고 쓰기도 함. 졸참나무‧떡갈나무‧너도밤나무‧오크‧비치 등에 있어서 곧은결 면에 큰 수선이 아름다운 광택을 내며 띠 모양을 하고 있는 경우 ｢은목｣이라 하여 즐겨 사용하는데 이것은 영어에서 ｢silver grain｣이라 함. ④ 목재는 한번 기건재로 건조하면 재질도 변하고 여러 가지 이점이 생김. 목재를 건조시키는 것을 ｢seasoning｣이라 함. 그리고 목재를 노(kiln)에 넣고 열기를 넣어 건조시키는 방법은 ｢kiln drying｣이라 함. ⑤ 목재 수량을 나타내는 방법으로는 ｢board measure｣라는 것이 있음. 북미에서는 ｢board foot(복수는 board feet)｣이고, 1인치 두께‧12인치 너비‧1피트 길이에 상당하는 양이 1board feet. 그리고 ｢board measure｣는 ｢b.m｣이라 약칭하며, 1,000 board feet를 ｢M.｣이라 약기. 가령 목재 양이 34,000board feet인 때 34Mb.m라 표기. 판재를 표면의 면적으로 표현하는 방법은 ｢facte measure, surface measure, superficial measure｣라 함. ⑥ 목재치수는 먹매김치수(nominal size)로 하고 있으므로, 제재된 실제의 치수는 이보다 작다. 실제치수는 ｢dressed size｣라 함.</t>
  </si>
  <si>
    <t>27687</t>
  </si>
  <si>
    <t>제재 시장</t>
  </si>
  <si>
    <t>(미)lumber market, (영)timber market</t>
  </si>
  <si>
    <t>목재시장의 하나. 제재품의 유통 단계를 시장으로 본 개념. 입목 시장이나 원목 시장으로 구별한다.</t>
  </si>
  <si>
    <t>27688</t>
  </si>
  <si>
    <t>제재기</t>
  </si>
  <si>
    <t>製材機</t>
  </si>
  <si>
    <t>① 통나무를 목적에 따라 판재(板材)‧각재(角材) 등으로 만드는 기계. ② 종류에는 장거(長鋸)‧원거(圓鋸)‧대거(帶鋸)‧명거(皿鋸)‧통거(筒鋸)‧쇄거(鎖鋸)‧사거(絲鋸) 등. ③ 장거‧쇄거는 통나무를 가로로 자를 때에 사용하고, 원거나 대거는 통나무를 판재로 만들 때에 세로로 자르는 데에 쓰이며, 명거‧통거‧사거는 특수한 목적에 쓰임. ④ 일반으로 대거가 많이 쓰이고, 이것을 대거기의 상하의 톱니바퀴에 걸어 제재하나 대경목(大經木)일 때에는 원목을 송재서(送材署)에 실은 채 절단.</t>
  </si>
  <si>
    <t>27689</t>
  </si>
  <si>
    <t>제재목</t>
  </si>
  <si>
    <t>sawing lumber, lumbering, 製材木</t>
  </si>
  <si>
    <t>원목에서 소요의 치수형태로 (각재나 널빤지로) 잘라낸(제재한) 목재.</t>
  </si>
  <si>
    <t>27690</t>
  </si>
  <si>
    <t>제재정치수</t>
  </si>
  <si>
    <t>actual dimension, 製材正寸數</t>
  </si>
  <si>
    <t>제재하여 나온 목재 자체의 정미치수.</t>
  </si>
  <si>
    <t>27691</t>
  </si>
  <si>
    <t>제재치수</t>
  </si>
  <si>
    <t>dressed size, 製材－</t>
  </si>
  <si>
    <t>① 제재된 목재의 실제 치수. ② 문틀에 쓰이는 목재를 제재한 치수, 설계도면에 지시된 치수 등. ③ 마무리치수보다 약간 여유 있게 된 치수임.</t>
  </si>
  <si>
    <t>27692</t>
  </si>
  <si>
    <t>제진</t>
  </si>
  <si>
    <t>(active) vibration control; response control</t>
  </si>
  <si>
    <t>진동을 자동적으로 감지하여 그것을 저감시키기 위해 인위적으로 제어하는 것.</t>
  </si>
  <si>
    <t>27694</t>
  </si>
  <si>
    <t>제진 구조</t>
  </si>
  <si>
    <t>response controlled structure</t>
  </si>
  <si>
    <t>진동 제어의 메커니즘을 생각한 구조.</t>
  </si>
  <si>
    <t>27695</t>
  </si>
  <si>
    <t>제진 장치</t>
  </si>
  <si>
    <t>damper; vibration control device</t>
  </si>
  <si>
    <t>진동계의 응답을 제어하는 장치.</t>
  </si>
  <si>
    <t>27696</t>
  </si>
  <si>
    <t>제진 재료</t>
  </si>
  <si>
    <t>damping material</t>
  </si>
  <si>
    <t>강제 가진시에 입력 에너지를 열로 변환하는 형으로 진동을 감쇠시키는 효과를 갖는 댐핑 재료. 내부 손실이 크다.</t>
  </si>
  <si>
    <t>27697</t>
  </si>
  <si>
    <t>제진기</t>
  </si>
  <si>
    <t>damper</t>
  </si>
  <si>
    <t>진동에너지를 소산시켜 충격, 진동을 경감하는 장치.</t>
  </si>
  <si>
    <t>27698</t>
  </si>
  <si>
    <t>제진율</t>
  </si>
  <si>
    <t>dust removal efficiency</t>
  </si>
  <si>
    <t>여러 가지 작업 활동으로 발생하는 각종 먼지를 깨끗하게 처리하기 위해 한 곳으로 모으는 필터나 집진 장치의 효율을 나타내는 지표. →집진 효율.</t>
  </si>
  <si>
    <t>27699</t>
  </si>
  <si>
    <t>LDPE</t>
  </si>
  <si>
    <t>low density polyethylene</t>
  </si>
  <si>
    <t>277</t>
  </si>
  <si>
    <t>계단보</t>
  </si>
  <si>
    <t>stair stringer</t>
  </si>
  <si>
    <t>계단 디딤판을 지지하기 위해 계단의 진행방향과 평행한 방향으로 배치되는 보.</t>
  </si>
  <si>
    <t>2770</t>
  </si>
  <si>
    <t>제치장반자</t>
  </si>
  <si>
    <t>-治裝盤子</t>
  </si>
  <si>
    <t>① 지붕 또는 상층바닥 밑이 그대로 치장이 되게 한 반자. ② 연등천장‧고미반자‧콘크리트바닥 밑 회반죽 바름천장 따위. 방의 전후 도리 또는 그 중간에 건 고미받이에 고미혀를 건 위, 또는 장선 위에 산자를 엮고 흙질한 반자. ③ ＝제고물반자. ④ ⇨치장반자.</t>
  </si>
  <si>
    <t>27701</t>
  </si>
  <si>
    <t>제치장콘크리트</t>
  </si>
  <si>
    <t>치장콘크리트와 같은 용어.</t>
  </si>
  <si>
    <t>27702</t>
  </si>
  <si>
    <t>제택</t>
  </si>
  <si>
    <t>第宅</t>
  </si>
  <si>
    <t>살림집과 정자 등을 통틀어 이르는 말.</t>
  </si>
  <si>
    <t>27703</t>
  </si>
  <si>
    <t>제트</t>
  </si>
  <si>
    <t>물이나 공기를 세게 쏘아서 흙을 유동체로 만들어 말뚝이나 웰 기초를 쉽게 땅속에 들어가게 하는 것.</t>
  </si>
  <si>
    <t>27704</t>
  </si>
  <si>
    <t>제트강</t>
  </si>
  <si>
    <t>⇨제트형강(＝).</t>
  </si>
  <si>
    <t>27706</t>
  </si>
  <si>
    <t>제트바</t>
  </si>
  <si>
    <t>27707</t>
  </si>
  <si>
    <t>제트식가새널문</t>
  </si>
  <si>
    <t>ledged-and-braced door</t>
  </si>
  <si>
    <t>제트식으로 가새를 쓴 널문.</t>
  </si>
  <si>
    <t>27709</t>
  </si>
  <si>
    <t>계단식 피라미드</t>
  </si>
  <si>
    <t>stepped pyramid</t>
  </si>
  <si>
    <t>① 이집트 고대건축의 무덤형식 중 하나. 여러 개의 단을 쌓아 올려 만듬. ② =단형피라미드</t>
  </si>
  <si>
    <t>2771</t>
  </si>
  <si>
    <t>제트자강</t>
  </si>
  <si>
    <t>27710</t>
  </si>
  <si>
    <t>제트펌프</t>
  </si>
  <si>
    <t>jet pump</t>
  </si>
  <si>
    <t>압력수를 분사시켜 지반을 연화시키면서 말뚝을 박는 워터제트 공법에 사용하는 펌프. 제트 파이프는 말뚝에 대거나 또는 말뚝 속에 부착한다. 모래층이나 실트가 섞인 모래층 등에 적합하다.</t>
  </si>
  <si>
    <t>27711</t>
  </si>
  <si>
    <t>제트하중법</t>
  </si>
  <si>
    <t>Z 荷重法</t>
  </si>
  <si>
    <t>탄성하중법법이라고도 하며 구조물의 처짐 등을 M/EI의 하중도를 사용하여 구하는 방법</t>
  </si>
  <si>
    <t>27712</t>
  </si>
  <si>
    <t>제트형강</t>
  </si>
  <si>
    <t>Z-bar, Z-shape steel, Zee, zies, zeebar,, Z－形鋼</t>
  </si>
  <si>
    <t>① Z형 단면을 가진 형강. ② ＝제트강＝제트자강. ③ 부호：Z, 치수기입법：Z－A×B×t. ④ ⇨압연강재.</t>
  </si>
  <si>
    <t>27713</t>
  </si>
  <si>
    <t>제하</t>
  </si>
  <si>
    <t>unloading</t>
  </si>
  <si>
    <t>① 구조실험에 있어서 시험체에 작용시키고 있는 하중을 서서히 줄여가는 것. ② 구조물 전체에 대한 하중을 증가시키고 있을 때, 국부적으로 응력 상태가 줄기 시작하는 현상.</t>
  </si>
  <si>
    <t>27714</t>
  </si>
  <si>
    <t>제한 분류</t>
  </si>
  <si>
    <t>confined jet</t>
  </si>
  <si>
    <t>용기나 관 속과 같이 고체 벽, 혹은 다른 기류에 의해 자유 분류의 성질이 달라지는 분류를 말한다.</t>
  </si>
  <si>
    <t>27715</t>
  </si>
  <si>
    <t>제한부일반경쟁입찰</t>
  </si>
  <si>
    <t>制限部一般競爭入札</t>
  </si>
  <si>
    <t>공사 규모에 따라 등급을 규정하여 등급업자 사이에 경쟁입찰을 시켜 무제한적 일반경쟁입찰의 폐단을 방지하는 방법으로, 건축주가 사전에 입찰참가 희망업자 자격검사를 하여 적격성있는 업자를 선정하여 등급수로 분류한 것.</t>
  </si>
  <si>
    <t>27717</t>
  </si>
  <si>
    <t>제한스위치</t>
  </si>
  <si>
    <t>limit switch, 制限－</t>
  </si>
  <si>
    <t>27718</t>
  </si>
  <si>
    <t>계단실</t>
  </si>
  <si>
    <t>stairwell, stairway, staircase, 階段室</t>
  </si>
  <si>
    <t>건물에서 계단이 점유된 실 혹은 공간.</t>
  </si>
  <si>
    <t>2772</t>
  </si>
  <si>
    <t>제혀</t>
  </si>
  <si>
    <t>tongue-and-groove</t>
  </si>
  <si>
    <t>목재 등의 이음 또는 접합에서 맞댄면이 요철형(凹凸形)인 것의 총칭.</t>
  </si>
  <si>
    <t>27720</t>
  </si>
  <si>
    <t>제혀마구리</t>
  </si>
  <si>
    <t>tongue and groove end, T＆G end</t>
  </si>
  <si>
    <t>마구리면을 제혀로 처리한 것.</t>
  </si>
  <si>
    <t>27721</t>
  </si>
  <si>
    <t>제혀마구리물림</t>
  </si>
  <si>
    <t>tongue and groove end matched</t>
  </si>
  <si>
    <t>마구리면을 제혀로 처리하여 물려 있게 된 것.</t>
  </si>
  <si>
    <t>27722</t>
  </si>
  <si>
    <t>제혀물림</t>
  </si>
  <si>
    <t>tongue and groove match</t>
  </si>
  <si>
    <t>제혀로 물려지게 한 것.</t>
  </si>
  <si>
    <t>27723</t>
  </si>
  <si>
    <t>제혀옆</t>
  </si>
  <si>
    <t>tongue and groove side</t>
  </si>
  <si>
    <t>옆 면을 제혀로 처리한 것.</t>
  </si>
  <si>
    <t>27726</t>
  </si>
  <si>
    <t>제혀이음</t>
  </si>
  <si>
    <t>제혀로 이음</t>
  </si>
  <si>
    <t>27727</t>
  </si>
  <si>
    <t>제혀쪽매</t>
  </si>
  <si>
    <t>tongued-and-grooved joint</t>
  </si>
  <si>
    <t>얇은 판널을 제혀로 이은 쪽매.</t>
  </si>
  <si>
    <t>27728</t>
  </si>
  <si>
    <t>제혀쪽매판벽</t>
  </si>
  <si>
    <t>tongue and groove siding, -板璧</t>
  </si>
  <si>
    <t>제혀로 이은 판벽.</t>
  </si>
  <si>
    <t>27729</t>
  </si>
  <si>
    <t>계단실형</t>
  </si>
  <si>
    <t>direct access type, staircase type, 階段室型</t>
  </si>
  <si>
    <t>집합주거에서 계단실과 엘리베이터를 통해 상층으로 이동하며 각 층에서 노출형 복도없이 바로 단위세대로 진입하도록 계획된 형식.</t>
  </si>
  <si>
    <t>2773</t>
  </si>
  <si>
    <t>제혀홈</t>
  </si>
  <si>
    <t>제혀의 요철(凹凸) 중 홈 부분.</t>
  </si>
  <si>
    <t>27730</t>
  </si>
  <si>
    <t>제형받침</t>
  </si>
  <si>
    <t>梯形－</t>
  </si>
  <si>
    <t>사다리꼴로 깎은 받침 부재로서 도리 하부 대공 등을 받침.</t>
  </si>
  <si>
    <t>27731</t>
  </si>
  <si>
    <t>조</t>
  </si>
  <si>
    <t>gross</t>
  </si>
  <si>
    <t>①‘조목1’이나 ‘조항2’의 뜻을 나타내는 말. ②어떤 명목이나 조건.</t>
  </si>
  <si>
    <t>27733</t>
  </si>
  <si>
    <t>조 크러셔</t>
  </si>
  <si>
    <t>jaw crusher</t>
  </si>
  <si>
    <t>고정판과 여기에 경사진 진동판 사이에 돌덩어리 등을 끼워서 압축 파괴시키는 형식의 파쇄기 →크러셔 .</t>
  </si>
  <si>
    <t>27734</t>
  </si>
  <si>
    <t>계단옆막이돌</t>
  </si>
  <si>
    <t>'운각대우석' 혹은 '계단우석'으로 불리우며 계단의 옆을 막는 돌을 의미하며 전통건축에서 자연산수 문양의 조각을 하는 경우가 많음.</t>
  </si>
  <si>
    <t>2774</t>
  </si>
  <si>
    <t>조감도</t>
  </si>
  <si>
    <t>aeroview, aerialview, bird’s -eye view, 鳥瞰圖</t>
  </si>
  <si>
    <t>높은 곳에서 지상을 내려다본 것처럼 지표를 공중에서 내려다보았을 때의 모양을 그린 그림</t>
  </si>
  <si>
    <t>27741</t>
  </si>
  <si>
    <t>조감투시도</t>
  </si>
  <si>
    <t>조감도라고도 함</t>
  </si>
  <si>
    <t>27742</t>
  </si>
  <si>
    <t>조강시멘트</t>
  </si>
  <si>
    <t>⇨조강포틀랜드시멘트(＝).</t>
  </si>
  <si>
    <t>27744</t>
  </si>
  <si>
    <t>조강포틀랜드시멘트</t>
  </si>
  <si>
    <t>high early strength portland cement, 早强－</t>
  </si>
  <si>
    <t>① 제조법은 보통포틀랜드시멘트와 같으며, 원료도 동일. 다만 원료의 계량‧소성‧분쇄를 엄중히 분말도가 높게 하여 제조한 고급품임. ② 성질은 수화작용이 빨라(빨리 경화) 조기(단기)강도가 높고 (3일 강도가 보통의 4주 강도와 같음) 발열량도 많음. ③ 급속공사‧동기공사‧한지(寒地)공사에 유리함. 반면에, 경화 건조될 때에는 수축이 크며 발열량이 많으므로, 대형 단면 부재에서는 내부응력으로 균열이 발생하기 쉬움. ④ KS L 5201. ⑤ ＝조강시멘트.</t>
  </si>
  <si>
    <t>27745</t>
  </si>
  <si>
    <t>조개회</t>
  </si>
  <si>
    <t>shell lime, 貝灰</t>
  </si>
  <si>
    <t>① ＝조개껍질회＝패회. ② 화학성분은 석회와 같은데, 굴‧대합조개‧적패 등의 껍질을 원료로 한 미세한 분말. ③ 고급품은 ｢호분(胡粉)｣이라 함. ④ 회반죽은 원료로 쓰임.</t>
  </si>
  <si>
    <t>27746</t>
  </si>
  <si>
    <t>조건등색</t>
  </si>
  <si>
    <t>빛의 스펙트럼 상태. 즉, 분광반사율의 분포가 서로 다른 두 개의 색자극이 광원의 종류와 관찰자 등의 관찰 조건을 일정하게 할 때에만 같은 색으로 보이는 경우.</t>
  </si>
  <si>
    <t>27748</t>
  </si>
  <si>
    <t>조건부 계약</t>
  </si>
  <si>
    <t>contract with some strings attached</t>
  </si>
  <si>
    <t>어떠한 상황이 발생함에 따라 어떠한 일을 하겠다는 일정한 제한을 붙여 계약하는 일.</t>
  </si>
  <si>
    <t>27749</t>
  </si>
  <si>
    <t>계단옆판</t>
  </si>
  <si>
    <t>string, stringer, 階段側板</t>
  </si>
  <si>
    <t>디딤판을 받치기 위하여 계단의 양쪽 가장자리에 대는 널</t>
  </si>
  <si>
    <t>2775</t>
  </si>
  <si>
    <t>조건부 확률</t>
  </si>
  <si>
    <t>conditional probability</t>
  </si>
  <si>
    <t>어떤 사건이 일어난 조건하에서 다른 사건이 일어날 확률을 말하는데, 사건 A가 일어났을 때 사건 B의 조건부확률을 P(B|A)라고 표시한다</t>
  </si>
  <si>
    <t>27750</t>
  </si>
  <si>
    <t>조경</t>
  </si>
  <si>
    <t>landscaping, 造景</t>
  </si>
  <si>
    <t>식물재료, 토목재료, 물 또는 조형물을 이용하여 인공적으로 자연‧산수의 아름다운 경치가 나도록 정원‧공원 등을 꾸미는 일공공성을 강조하는 근대적 의미의 조경은 1860년대를 전후하여 미국의 A.다우닝, F.옴스테드, C.엘리어트 등을 중심으로 하여 전개되었던 ''공원운동(Public Park Movement)''과 , 19세기 말과 20세기 초에는 무분별한 도시화와 도시팽창으로 인한 도시 위생문제에 대처하고 노동계층의 여가공간을 마련해 주기 위한 개념으로 시작되었음, 그 대표적인 예가 ''도시미화운동(City Beautiful Movement)''임조경이라는 말은 1858년 F.옴스테드와 C.보가 조경가(landscape architect)라는 말을 처음 사용한 이후 보편화되었음한국에서는 1970년대 초반 대규모 국토개발사업 및 고속도로개발 등에 맞추어 ‘조경업’이라는 전문업이 출범하였으며, 초창기에는 조경에 대한 사회적 인식이 미미했으나, 이후 한국의 조경은 20여년간 지속적으로 발전하여 도시환경과 자연환경의 곳곳을 보다 인간에게 쓸모있고 아름답게 다듬고 가꾸는 역할을 담당해 왔음</t>
  </si>
  <si>
    <t>27751</t>
  </si>
  <si>
    <t>조경건축가</t>
  </si>
  <si>
    <t>landscape architect, 造景建築家</t>
  </si>
  <si>
    <t>조경이 대상으로 하는 공간에서 전문적 지식과 기술에 따라서 공간의 계획, 설계, 시공, 관리를 하는 것을 직능으로 하는 자의 총칭.(=조원가, 조경가)</t>
  </si>
  <si>
    <t>27752</t>
  </si>
  <si>
    <t>조경식수</t>
  </si>
  <si>
    <t>造景植樹</t>
  </si>
  <si>
    <t>도시 내 녹지를 확보하여 공해방지‧가로경관의 미화 등으로 도시미를 향상시키고 쾌적한 생활환경을 조성하는데 주안을 두고 있음.「건축법」에서는 일정규모 이상의 대지의 경우 용도지역별, 건축물의 용도 및 규모별 대지내 의무 조경 확보 면적을 규정하고 있고 공개공지등과 함께 도시내 녹지·휴게 공간으로 기여하고 있음</t>
  </si>
  <si>
    <t>27753</t>
  </si>
  <si>
    <t>조골재</t>
  </si>
  <si>
    <t>5mm의 망체에 중량으로 85% 이상 남는 골재. 자갈， 깬돌， 고로 슬래그 잡석， 인공 경량 골재 등이 있다. 반의어: 세골재.</t>
  </si>
  <si>
    <t>27754</t>
  </si>
  <si>
    <t>조광</t>
  </si>
  <si>
    <t>lighting control; dimming</t>
  </si>
  <si>
    <t>조명 설비에서 광원의 광속을 변화시키는 것. 조명 환경의 극적 효과를 위해, 분위기를 바꾸기 위해, 혹은 에너지 절감을 위해서 한다.</t>
  </si>
  <si>
    <t>27755</t>
  </si>
  <si>
    <t>조광기</t>
  </si>
  <si>
    <t>dimmer, 調光器</t>
  </si>
  <si>
    <t>조명기구 또는 조명설비 광원의 광속을 증감시켜 조도레벨을 조절하는 것으로 전기회로의 일종.</t>
  </si>
  <si>
    <t>27756</t>
  </si>
  <si>
    <t>조광실</t>
  </si>
  <si>
    <t>dimmer room; lighting control booth</t>
  </si>
  <si>
    <t>무대 조명을 제어(조광)하는 조광기를 놓는 방.</t>
  </si>
  <si>
    <t>27757</t>
  </si>
  <si>
    <t>조닝</t>
  </si>
  <si>
    <t>zoning</t>
  </si>
  <si>
    <t>도시 계획이나 건축 설계에서 공간을 사용 용도와 법적 규제에 따라 기능에 따라 구역별로 구분 하는 것.</t>
  </si>
  <si>
    <t>27758</t>
  </si>
  <si>
    <t>조도</t>
  </si>
  <si>
    <t>illumination, intensity of illumination, 照度</t>
  </si>
  <si>
    <t>(粗度) 지표면이나 풍동바닥면의 요철정도를 일컬음</t>
  </si>
  <si>
    <t>27759</t>
  </si>
  <si>
    <t>계단옆판식계단</t>
  </si>
  <si>
    <t>⇨계단옆판.</t>
  </si>
  <si>
    <t>2776</t>
  </si>
  <si>
    <t>조도 계산</t>
  </si>
  <si>
    <t>illuminance calculation (counting)</t>
  </si>
  <si>
    <t>건축 설계에서, 전등과 조명 기구를 선택하고 배치하는 일. 시각적으로 쾌적한 환경을 만드는 것을 목적으로 한다.</t>
  </si>
  <si>
    <t>27760</t>
  </si>
  <si>
    <t>조도 계수</t>
  </si>
  <si>
    <t>coefficient of roughness</t>
  </si>
  <si>
    <t>대상면의 거칠기 정도를 표시한 계수</t>
  </si>
  <si>
    <t>27761</t>
  </si>
  <si>
    <t>조도 기준</t>
  </si>
  <si>
    <t>recommended level of illuminance</t>
  </si>
  <si>
    <t>조도 기준으로 정해지고 있는 개개의 조도</t>
  </si>
  <si>
    <t>27762</t>
  </si>
  <si>
    <t>조도 길이</t>
  </si>
  <si>
    <t>roughness length</t>
  </si>
  <si>
    <t>면의 거칠기를 나타내기 위한 값. 낮은 조도 길이는 표면과 대기 사이의 교환이 적다는 것을 의미하기도 함.</t>
  </si>
  <si>
    <t>27763</t>
  </si>
  <si>
    <t>조도 분포</t>
  </si>
  <si>
    <t>illuminance distribution</t>
  </si>
  <si>
    <t>① 평면적 또는 공간적인 조도의 확산이나 변화를 나타내는 것. ② 실내의 작업연과 같은 피조연상의 조도 분포 상태. →주광률 분포.</t>
  </si>
  <si>
    <t>27764</t>
  </si>
  <si>
    <t>조도계</t>
  </si>
  <si>
    <t>illumination meter, illumination, 照度計</t>
  </si>
  <si>
    <t>조명도를 재는 계기 =조명도계</t>
  </si>
  <si>
    <t>27765</t>
  </si>
  <si>
    <t>조로</t>
  </si>
  <si>
    <t>아래에서 위로 곡선이 져서 휘어 오른 상태.</t>
  </si>
  <si>
    <t>27766</t>
  </si>
  <si>
    <t>조롱동자</t>
  </si>
  <si>
    <t>-童子</t>
  </si>
  <si>
    <t>조롱박 모양으로 만든 난간의 동자 기둥.</t>
  </si>
  <si>
    <t>27767</t>
  </si>
  <si>
    <t>계단우석</t>
  </si>
  <si>
    <t>階段隅石</t>
  </si>
  <si>
    <t>① 전통건축 기단에 설치하는 계단의 측면에 설치하는 막음돌. ② ＝계단옆막이돌.</t>
  </si>
  <si>
    <t>2777</t>
  </si>
  <si>
    <t>조류</t>
  </si>
  <si>
    <t>tidal current</t>
  </si>
  <si>
    <t>조석(潮汐)의 간만 현상에 의해 발생하는 수평방향의 해수 흐름.</t>
  </si>
  <si>
    <t>세화54.3%</t>
  </si>
  <si>
    <t>27770</t>
  </si>
  <si>
    <t>조르당 일조계</t>
  </si>
  <si>
    <t>Jordan’s heliograph</t>
  </si>
  <si>
    <t>실제로 일조가 있었던 시각과 시간을 기록하는 측정 장치. 원통 안쪽에 감광지를 바르고, 한쪽 끝에 뚫은 작은 구멍에서 입사하는 직사 일광으로 감광시킨다.</t>
  </si>
  <si>
    <t>27771</t>
  </si>
  <si>
    <t>조리대</t>
  </si>
  <si>
    <t>work table, 調理臺</t>
  </si>
  <si>
    <t>① 음식물을 조리하는 작업대. ② 주방용 기구(⇦)의 하나.</t>
  </si>
  <si>
    <t>27772</t>
  </si>
  <si>
    <t>조리베터</t>
  </si>
  <si>
    <t>jaw riveter</t>
  </si>
  <si>
    <t>가반식(可搬式)의 리벳체 기계. 수압 또는 압축 공기압을 동력으로 하고 있다.</t>
  </si>
  <si>
    <t>27773</t>
  </si>
  <si>
    <t>조리실</t>
  </si>
  <si>
    <t>음식을 만드는 실.</t>
  </si>
  <si>
    <t>27774</t>
  </si>
  <si>
    <t>조립</t>
  </si>
  <si>
    <t>assembling, erection, 組立</t>
  </si>
  <si>
    <t>여러 부품을 하나의 구조물 또는 집합체로 짜 맞춤. 또는 그런 것.</t>
  </si>
  <si>
    <t>27776</t>
  </si>
  <si>
    <t>조립 가구</t>
  </si>
  <si>
    <t>knockdown furniture</t>
  </si>
  <si>
    <t>①부품을 조립하여 만드는 가구. ②조립식가구(組立式家具)(＝)</t>
  </si>
  <si>
    <t>27777</t>
  </si>
  <si>
    <t>계단원</t>
  </si>
  <si>
    <t>戒壇院</t>
  </si>
  <si>
    <t>불교에서 계(戒)를 주는 의식을 행하는 도량.</t>
  </si>
  <si>
    <t>2778</t>
  </si>
  <si>
    <t>조립 기준면</t>
  </si>
  <si>
    <t>joint reference plane</t>
  </si>
  <si>
    <t>조립 시에 기준으로 정하는 면</t>
  </si>
  <si>
    <t>27780</t>
  </si>
  <si>
    <t>조립 비계</t>
  </si>
  <si>
    <t>built-up scaffolding; prefabricated scaffolding</t>
  </si>
  <si>
    <t>사전에 만들어진 부품을 조립해서 만드는 비계. 좁은 의미로는 툴비계를 가리킨다.</t>
  </si>
  <si>
    <t>27781</t>
  </si>
  <si>
    <t>조립 생산</t>
  </si>
  <si>
    <t>assembly production</t>
  </si>
  <si>
    <t>각종 부품 · 부재를 종합적으로 조립하는 생산 형태. 건설 생산의 특색의 하나이다.</t>
  </si>
  <si>
    <t>27782</t>
  </si>
  <si>
    <t>조립 주택</t>
  </si>
  <si>
    <t>prefabricated built-up house</t>
  </si>
  <si>
    <t>27784</t>
  </si>
  <si>
    <t>조립 철근</t>
  </si>
  <si>
    <t>prefabricated bar</t>
  </si>
  <si>
    <t>① 철근을 조립할 때 철근의 위치를 확보하기 위해 사용하는 보조철근 또는 조립된 철근을 운반할 때 그 형상이 변하지 않게 하기 위해 사용하는 철근. ② ＝조립근.</t>
  </si>
  <si>
    <t>27785</t>
  </si>
  <si>
    <t>조립 철근 콘크리트 구조</t>
  </si>
  <si>
    <t>⇨프리캐스트콘크리트 구조(＝).</t>
  </si>
  <si>
    <t>27786</t>
  </si>
  <si>
    <t>조립 탁자</t>
  </si>
  <si>
    <t>부품을 조립하여 만드는 탁자.</t>
  </si>
  <si>
    <t>27788</t>
  </si>
  <si>
    <t>계단참</t>
  </si>
  <si>
    <t>landing, landing place, stair landing, 階段站</t>
  </si>
  <si>
    <t>계단을 오르내릴 때 발을 디딜 수 있는 넓고 편평한 부분.</t>
  </si>
  <si>
    <t>2779</t>
  </si>
  <si>
    <t>조립건축</t>
  </si>
  <si>
    <t>prefabricated architecture, 組立建築</t>
  </si>
  <si>
    <t>일정한 규격에 따라 건축(주택)의 골격을 구성하는 기둥이나 벽, 지붕등의 자재(資材)를 다량으로 생산하여 이것을 현장에서 짜 맞추는 건축방법.</t>
  </si>
  <si>
    <t>27790</t>
  </si>
  <si>
    <t>조립건축물</t>
  </si>
  <si>
    <t>set building, 組立建築物</t>
  </si>
  <si>
    <t>주요 건축 뼈대를 공장에서 제작현장에 운반하여 짜 맞춘 건축물. 조립 건축 방식을 활용한 건축물</t>
  </si>
  <si>
    <t>27791</t>
  </si>
  <si>
    <t>조립공차</t>
  </si>
  <si>
    <t>組立公差</t>
  </si>
  <si>
    <t>조립단계에서 생기는 실용상 허용되는 범위의 오차. 제품에 따라 허용될 수 있는 품질 특성값의 차로서 사용하는 데에 별 영향을 미치지 않는 일정한 수량적 범위.</t>
  </si>
  <si>
    <t>27792</t>
  </si>
  <si>
    <t>조립구조</t>
  </si>
  <si>
    <t>prefabricated structure, prefabricated frame structure, 組立構造</t>
  </si>
  <si>
    <t>건축 구조 부재를 일정한 공장에서 생산,가공 또는 현장에서 짜 맞추는 정도의 일로 대량 단기간, 저렴한 건축 생산을 도모한 구조법.</t>
  </si>
  <si>
    <t>27793</t>
  </si>
  <si>
    <t>조립근</t>
  </si>
  <si>
    <t>철근의 위치를 확보하기 위해 설치하는 보조의 철근.</t>
  </si>
  <si>
    <t>27794</t>
  </si>
  <si>
    <t>조립기둥</t>
  </si>
  <si>
    <t>built-up column, 組立柱</t>
  </si>
  <si>
    <t>2개 이상의 재료를 조립하여 구성한 기둥.</t>
  </si>
  <si>
    <t>27795</t>
  </si>
  <si>
    <t>조립기호</t>
  </si>
  <si>
    <t>erection mark, 組立記號</t>
  </si>
  <si>
    <t>트러스의 각 부재의 기호를 명기하여 조립하기 쉽게 한 것.</t>
  </si>
  <si>
    <t>27796</t>
  </si>
  <si>
    <t>조립단면</t>
  </si>
  <si>
    <t>built-up section, 組立斷面</t>
  </si>
  <si>
    <t>여러 개의 강재 형강이나 강판이 모여서 한 개의 부재를 형성한 단면. (= 집성 단면)</t>
  </si>
  <si>
    <t>27797</t>
  </si>
  <si>
    <t>조립도</t>
  </si>
  <si>
    <t>assembly drawing, 組立圖</t>
  </si>
  <si>
    <t>제작물이나 구조물의 전체를 짜 맞추는 방식을 나타낸 도면. 조립도에 적는 부품은 원칙적으로 일체(一體)에 조립되는 것으로만 하고, 모든 부품은 부품표에 기입한다.</t>
  </si>
  <si>
    <t>27798</t>
  </si>
  <si>
    <t>조립률</t>
  </si>
  <si>
    <t>fineness modulus, 粗粒率</t>
  </si>
  <si>
    <t>① 콘크리트에 있어서 골재의 입도를 표시하는 하나의 지표. ② 규정된 일종(一組)의 체(0.15, 0.3, 0.6, 1.2, 2.5, 5, 10, 20 및 40mm 등 9개)를 사용하여 체가름시험을 했을 때 각체가 빠지지 않는 전부의 시료(試料)의 중량 백분율의 합을 100으로 나눈 값. ③ 골재의 적부를 판단하는 입도를 표시하는 하나의 방법이며 세골재에서는 2.6～3.1, 조골재에서는 6～8이 적당하다고 함. ④ ⇨체분석. ⑤ ⇨입도율. ⑥ 약기호</t>
  </si>
  <si>
    <t>27799</t>
  </si>
  <si>
    <t>LES</t>
  </si>
  <si>
    <t>large eddy Simulation</t>
  </si>
  <si>
    <t>대형 와류 모의실험 (Large Eddy Simulation)의 약어로 전산유체역학에 사용되는 난류에 대한 수학적 모델. Navier-Stokes 방정식 을 수치 적으로 풀어 냄으로써 난류 유동을 시뮬레이션 하려면 매우 넓은 범위의 시간 및 길이 스케일을 해결해야하며 이 모든 시간 흐름은 유동장에 영향을 미친다. K-ε 모델보다 난류의 재현성이 높다.</t>
  </si>
  <si>
    <t>278</t>
  </si>
  <si>
    <t>계단코</t>
  </si>
  <si>
    <t>nosing, 階段－</t>
  </si>
  <si>
    <t>층층대에서 챌면보다 조금 더 튀어나온 디딤판의 끝부분.</t>
  </si>
  <si>
    <t>2780</t>
  </si>
  <si>
    <t>조립보</t>
  </si>
  <si>
    <t>built-up girder, built-up beam, 組立－</t>
  </si>
  <si>
    <t>여러 작은 부재로 짜서 큰 힘을 받도록 만든 보. 2개 이상의 재료를 조립하여 하나의 보로 한 것. 플레이트거더 등이 예이다.</t>
  </si>
  <si>
    <t>27800</t>
  </si>
  <si>
    <t>조립부재</t>
  </si>
  <si>
    <t>built-up member, 組立部材</t>
  </si>
  <si>
    <t>강구조에서 용접, 볼트접합, 리벳접합된 구조용 금속소재로 제작된 부재</t>
  </si>
  <si>
    <t>27801</t>
  </si>
  <si>
    <t>조립석</t>
  </si>
  <si>
    <t>組立石</t>
  </si>
  <si>
    <t>여러 개의 경관석을 활용하여 보기 좋고 서로 어울리게 쌓아올리거나 배치하는 석재의 설치방법 혹은 그렇게 설치한 돌</t>
  </si>
  <si>
    <t>27803</t>
  </si>
  <si>
    <t>조립식 건축</t>
  </si>
  <si>
    <t>⇨조립건축(＝).</t>
  </si>
  <si>
    <t>27804</t>
  </si>
  <si>
    <t>조립식 주택</t>
  </si>
  <si>
    <t>주택의 부재를 공장에서 생산하고 현장에 운반하여 조립을 완성하는 방식의 주택.</t>
  </si>
  <si>
    <t>27805</t>
  </si>
  <si>
    <t>조립식구조</t>
  </si>
  <si>
    <t>prefabricated structure, 組立式構造</t>
  </si>
  <si>
    <t>건물의 건축구조형식에 따른 분류 중 하나로, 공장에서 생산한 건축자재와 부품을 현장으로 운반하여 짜 맞추는 구조를 말함. 목구조, 철골구조, 철근콘크리트조가 있음.</t>
  </si>
  <si>
    <t>27806</t>
  </si>
  <si>
    <t>조립암거블록</t>
  </si>
  <si>
    <t>reinforced concrete built up culvert block</t>
  </si>
  <si>
    <t>① KS F 4020. ② 이 규격은 위아래를 조립하여 암거로 하는 철근콘크리트제의 블록(이하 블록이라 한다)에 대하여 규정함.</t>
  </si>
  <si>
    <t>27807</t>
  </si>
  <si>
    <t>조립압축재</t>
  </si>
  <si>
    <t>組立壓縮材</t>
  </si>
  <si>
    <t>형강으로 된 개재(個材)를 띠판이나 래티스 등 웨브재로 연결한 압축재</t>
  </si>
  <si>
    <t>27808</t>
  </si>
  <si>
    <t>조립용 금속재 울거미바닥판</t>
  </si>
  <si>
    <t>KS F 4728.</t>
  </si>
  <si>
    <t>27809</t>
  </si>
  <si>
    <t>계단통</t>
  </si>
  <si>
    <t>stair well, well hole, 層階筒,  階段筒</t>
  </si>
  <si>
    <t>층층대나 계단에서 슬라브 없이 위아래가 뚫려 있으며 실로 구획되어 있어 마치 우물벽처럼 보이는 부분.</t>
  </si>
  <si>
    <t>2781</t>
  </si>
  <si>
    <t>조립용 금속재 울거미벽판</t>
  </si>
  <si>
    <t>KS F 4724.</t>
  </si>
  <si>
    <t>27810</t>
  </si>
  <si>
    <t>조립용 금속재 울거미지붕판</t>
  </si>
  <si>
    <t>KS F 4731.</t>
  </si>
  <si>
    <t>27811</t>
  </si>
  <si>
    <t>조립용 나무울거미바닥판</t>
  </si>
  <si>
    <t>KS F 4727.</t>
  </si>
  <si>
    <t>27812</t>
  </si>
  <si>
    <t>조립용 나무울거미벽판</t>
  </si>
  <si>
    <t>KS F 4725.</t>
  </si>
  <si>
    <t>27813</t>
  </si>
  <si>
    <t>조립용 나무울거미지붕판</t>
  </si>
  <si>
    <t>KS F 4730.</t>
  </si>
  <si>
    <t>27814</t>
  </si>
  <si>
    <t>조립용 철근</t>
  </si>
  <si>
    <t>execution bar</t>
  </si>
  <si>
    <t>배근의 위치를 정확히 하기 위해 보조적으로 사용하는 철근의 총칭.</t>
  </si>
  <si>
    <t>27815</t>
  </si>
  <si>
    <t>조립용 콘크리트바닥판</t>
  </si>
  <si>
    <t>KS F 4726.</t>
  </si>
  <si>
    <t>27816</t>
  </si>
  <si>
    <t>조립용 콘크리트벽판</t>
  </si>
  <si>
    <t>KS F 4722.</t>
  </si>
  <si>
    <t>27817</t>
  </si>
  <si>
    <t>조립용 콘크리트지붕판</t>
  </si>
  <si>
    <t>KS F 4729.</t>
  </si>
  <si>
    <t>27818</t>
  </si>
  <si>
    <t>조립용철근</t>
  </si>
  <si>
    <t>組立用鐵筋</t>
  </si>
  <si>
    <t>철근을조립할 때 철근의 위치를 확보하기 위해 쓰는 보조적 철근.</t>
  </si>
  <si>
    <t>27819</t>
  </si>
  <si>
    <t>계단피라미드</t>
  </si>
  <si>
    <t>stepped pyramid, 階段－</t>
  </si>
  <si>
    <t>① 이집트 고대건축의 무덤형식 중 하나로 여러 개의 단을 쌓아 올려 만듬. 사카라(Sakkara)에 위치한 조제르(Djoser)왕의 피라미드가 유명함. ② =단형피라미드</t>
  </si>
  <si>
    <t>2782</t>
  </si>
  <si>
    <t>조립재</t>
  </si>
  <si>
    <t>built-up member, 組立材</t>
  </si>
  <si>
    <t>수개(數個)의 단일재를 조립하여 1개의 부재로 구성한 부재. 조립기둥‧조립보 등.</t>
  </si>
  <si>
    <t>27820</t>
  </si>
  <si>
    <t>조립주택</t>
  </si>
  <si>
    <t>prefabricated house, 組立住宅</t>
  </si>
  <si>
    <t>공장에서 규격화하여 대량 생산된 부재를 조립하여 만들고, 혹은 공장에서 생산된 유닛을 현장에서 조립하여 만든 주택</t>
  </si>
  <si>
    <t>27821</t>
  </si>
  <si>
    <t>조립철근</t>
  </si>
  <si>
    <t>erection bar, 組立鐵筋</t>
  </si>
  <si>
    <t>① 철근을 조립할 때 철근의 위치를 확보하기 위해 쓰이는 보조철근 또는 조립된 철근을 운반할 때 그 형상이 변하지 않게 하는 철근. ② ＝조립근.</t>
  </si>
  <si>
    <t>27822</t>
  </si>
  <si>
    <t>조립토</t>
  </si>
  <si>
    <t>coarse-grained soil</t>
  </si>
  <si>
    <t>통일 분류법상 200번체 통과량이 전체 시료의 50%를 초과하지 않은 경우로서 자갈과 모래를 말함.(↔세립토.)</t>
  </si>
  <si>
    <t>27823</t>
  </si>
  <si>
    <t>조립허용차</t>
  </si>
  <si>
    <t>erection tolerance, 組立許容差</t>
  </si>
  <si>
    <t>① 구성부품을 조립 배치할 경우의 허용차. ② 모듈용어.</t>
  </si>
  <si>
    <t>27824</t>
  </si>
  <si>
    <t>조립흙막이</t>
  </si>
  <si>
    <t>KS F 4019.</t>
  </si>
  <si>
    <t>27825</t>
  </si>
  <si>
    <t>조망</t>
  </si>
  <si>
    <t>vista, 眺望</t>
  </si>
  <si>
    <t>먼 곳을 내다볼 수 있는 높은 대</t>
  </si>
  <si>
    <t>27827</t>
  </si>
  <si>
    <t>조망 경관</t>
  </si>
  <si>
    <t>distant landscape</t>
  </si>
  <si>
    <t>주된 흥미 대상이나 사물이 멀리서 보이는 경관으로 일반적으로 거리에 따라 근경, 중경, 원경으로 구분됨.</t>
  </si>
  <si>
    <t>27828</t>
  </si>
  <si>
    <t>조면</t>
  </si>
  <si>
    <t>rough surface</t>
  </si>
  <si>
    <t>평활 표면 조건을 충족시키지 못하는 2개 매체를 가르는 표면으로서, 표면의 불규칙성이 여기저기 존재하고 있어 확산 반사를 일으키는 표면. 전파가 지표면을 따라 전파될 때는 평활한 면이 존재할수록 가장 양호한 조건이 된다. 반면, 지표면의 굴곡이 심한 지형은 전파의 확산 반사 등을 일으켜 전파가 원거리까지 도달하지 못한다.</t>
  </si>
  <si>
    <t>27829</t>
  </si>
  <si>
    <t>계량</t>
  </si>
  <si>
    <t>tie beam, 繫梁</t>
  </si>
  <si>
    <t>① ⇨기초보(＝). ② ⇨연결보(＝). ③ ⇨툇보(＝).</t>
  </si>
  <si>
    <t>2783</t>
  </si>
  <si>
    <t>조면 바름</t>
  </si>
  <si>
    <t>미장 공사나 도장 공사에서 표면을 거친 면으로 마무리한 도장면， 또는 바르는 방법. 씻어내기 마무리， 빗질 마무리， 빗자국 마무리 등이 있다.</t>
  </si>
  <si>
    <t>27830</t>
  </si>
  <si>
    <t>조면타일</t>
  </si>
  <si>
    <t>粗面tile</t>
  </si>
  <si>
    <t>① 형태에 따른 타일의 일종. ② 표면이 평평하지 않고 줄이나 점 모양으로 약간 조잡한 면이 시유품(施釉品)이므로 외면 벽에 붙여서 건물의 의장효과를 내게 함.</t>
  </si>
  <si>
    <t>27831</t>
  </si>
  <si>
    <t>조명</t>
  </si>
  <si>
    <t>lighting, illumination</t>
  </si>
  <si>
    <t>① 건물 내부를 인공적(전등)으로 밝게 하는 것. ② 조명의 조건은 조명의 종류‧목적에 따라 다름. ③ 조명은 명시조명‧생산조명‧상업조명으로 나누는 바 명시조명은 사무실‧학교‧주택 등의 일반조명에 속하고, 생산조명에는 각종 공장조명이 이에 속하며, 상업조명에는 일반상점‧백화점의 조명 혹은 광고조명이 이에 포함됨.</t>
  </si>
  <si>
    <t>27832</t>
  </si>
  <si>
    <t>조명 계획</t>
  </si>
  <si>
    <t>planning of lighting</t>
  </si>
  <si>
    <t>일정한 축적에 의하여 조명기의 위치를 자세하게 표시한 평면도. 공연에 사용될 모든 조명기의 종류, 색, 연결되는 디머, 특수 효과 따위에 대하여 조명 감독과 조명 스태프에게 정보를 전달해 준다.</t>
  </si>
  <si>
    <t>27833</t>
  </si>
  <si>
    <t>조명 기구</t>
  </si>
  <si>
    <t>(미)luminaire, (영)lighting fittings</t>
  </si>
  <si>
    <t>광원으로부터의 빛을 반사, 굴절, 투과시킴으로써 여러 가지 조명을 하거나 광원을 보호하는 데 쓰이는 기구를 통틀어 이르는 말.</t>
  </si>
  <si>
    <t>27834</t>
  </si>
  <si>
    <t>조명 기구의 설치 방식</t>
  </si>
  <si>
    <t>mounting method of luminaire</t>
  </si>
  <si>
    <t>조명 기구를 부착하는 방식을 말한다. 천장 매입, 노출, 현수의 각 방식, 벽부착 방식, 바닥 매입, 바닥 설치 등.</t>
  </si>
  <si>
    <t>27835</t>
  </si>
  <si>
    <t>조명 방식</t>
  </si>
  <si>
    <t>lighting system</t>
  </si>
  <si>
    <t>광원에서 나오는 빛을 피조면(被照面)에 대는 방식. 배광에 의한 분류와 조도 분포에 의한 분류가 있다</t>
  </si>
  <si>
    <t>27836</t>
  </si>
  <si>
    <t>조명 벡터</t>
  </si>
  <si>
    <t>27837</t>
  </si>
  <si>
    <t>조명 설계</t>
  </si>
  <si>
    <t>lighting design</t>
  </si>
  <si>
    <t>빛을 이용하는 여러 상태를 이미지 · 설정하고, 그 실현을 위해 필요한 조명 기구, 점멸 · 조광 시스템, 전원 시스템, 배선 등을 설계 도서에 표시하는 것. 연출 조명에서는 배경에 따른 조명 기구의 점멸 · 조광 · 사용 시나리오를 작성하는 것.</t>
  </si>
  <si>
    <t>27838</t>
  </si>
  <si>
    <t>조명 설비</t>
  </si>
  <si>
    <t>lighting installation; lighting system</t>
  </si>
  <si>
    <t>조명 기구, 점멸 · 조광 시스템, 전원 시스템 및 배선으로 구성되는 빛의 이용 설비를 말한다. 고유의 용도를 붙여서 부르는 경우가 많다. 예를 들면 사무실 조명, 공장 조명, 병원 조명, 무대 조명, 투광 조명, 도로 조명 등의 각 설비.</t>
  </si>
  <si>
    <t>27839</t>
  </si>
  <si>
    <t>계량기</t>
  </si>
  <si>
    <t>計量器</t>
  </si>
  <si>
    <t>① 여러 가지의 양(量)을 측정하기 위한 계기의 총칭. ② 특히 직접 측정을 위하여 쓰이는 계측기계를 말함.</t>
  </si>
  <si>
    <t>2784</t>
  </si>
  <si>
    <t>조명 환경</t>
  </si>
  <si>
    <t>(미)luminous environment</t>
  </si>
  <si>
    <t>건축, 도시 등 모든 환경에서 생리적 및 심리적 효과에 관련하여 고려된 조명에 의해 만들어지는 환경.</t>
  </si>
  <si>
    <t>27840</t>
  </si>
  <si>
    <t>조명기구</t>
  </si>
  <si>
    <t>lighting fixture luminaire, 照明器具</t>
  </si>
  <si>
    <t>광원으로부터의 광속을 밝기로서 사용 장소에 보내기 위한 기능, 장식 기능, 표지 기능에 사용하는 기구. 램프, 광속의 투과재, 확산재, 반사재, 차광재, 안정기, 점멸기, 부착 부품, 장식 부품 등으로 구성된다.</t>
  </si>
  <si>
    <t>27841</t>
  </si>
  <si>
    <t>조명률</t>
  </si>
  <si>
    <t>coefficient of utilization, utilization factor, 照明率</t>
  </si>
  <si>
    <t>조명 기 구 내 의 광원(랩프) 에서 나오는 광속 가운데 작 업변에 들어가는 광속의 비율. 조명 기구 별로 정해져 있고， 광속법의 계산에서 사 용된다.</t>
  </si>
  <si>
    <t>27842</t>
  </si>
  <si>
    <t>조명방식</t>
  </si>
  <si>
    <t>lighting system, 照明方式</t>
  </si>
  <si>
    <t>광원에서 나오는 빛을 피조면(被照面)에 대는방식. 배광에 의한 분류와 조도 분포에 의한 분류가 있다.</t>
  </si>
  <si>
    <t>27843</t>
  </si>
  <si>
    <t>조명설계</t>
  </si>
  <si>
    <t>illumination design, lighting design, 照明設計</t>
  </si>
  <si>
    <t>27844</t>
  </si>
  <si>
    <t>조명설비</t>
  </si>
  <si>
    <t>lighting system, 照明設備</t>
  </si>
  <si>
    <t>27845</t>
  </si>
  <si>
    <t>조명실</t>
  </si>
  <si>
    <t>lighting room</t>
  </si>
  <si>
    <t>무대 따위의 조명 연출을 위한 기계 및 설비를 갖춘 실의 총칭.</t>
  </si>
  <si>
    <t>27846</t>
  </si>
  <si>
    <t>조명용어</t>
  </si>
  <si>
    <t>KS C 8008.</t>
  </si>
  <si>
    <t>27847</t>
  </si>
  <si>
    <t>조명의 양</t>
  </si>
  <si>
    <t>quantity of lighting</t>
  </si>
  <si>
    <t>조명의 질에 대하여 조도나 주광률 둥 시 환경에서의 빛의 양에 관한 속성을 말한 다. ←→조명의 질.</t>
  </si>
  <si>
    <t>세화83.9%</t>
  </si>
  <si>
    <t>27848</t>
  </si>
  <si>
    <t>조명의 질</t>
  </si>
  <si>
    <t>quality of lighting</t>
  </si>
  <si>
    <t>조도나 휘도의 분포， 빛의 방향성이나 확산 성， 빛의 흐름 방향， 빛의 색， 연색성 둥 시 환경에 관한 조명량 이외의 시환경의 속성 을 일걷는다. ←→조명의 양.</t>
  </si>
  <si>
    <t>27849</t>
  </si>
  <si>
    <t>계류</t>
  </si>
  <si>
    <t>mooring</t>
  </si>
  <si>
    <t>선박이나 수중 시설을 한 곳에 매어 놓은 것</t>
  </si>
  <si>
    <t>2785</t>
  </si>
  <si>
    <t>조명제어실</t>
  </si>
  <si>
    <t>light control room, 照明制御室</t>
  </si>
  <si>
    <t>극장 및 집회시설에서 연출을 위해 사용되는 조명을 통제하기 위해 마련된 실.</t>
  </si>
  <si>
    <t>27850</t>
  </si>
  <si>
    <t>조명조건</t>
  </si>
  <si>
    <t>照明條件</t>
  </si>
  <si>
    <t>① 조명의 종류와 목적에 따라 달라짐. ② 명사조명‧생산조명‧상업조명의 3종류로 대별. ③ 물건을 보기 위한 일반적인 조명조건으로 1) 충분한 조도, 2) 충분한 광색, 3) 직접적인 눈부심이 적을 것, 4) 분광 분포는 각 파장의 에너지가 같을 것, 5) 적당한 휘도 분포를 유지할 것 등의 5가지임.</t>
  </si>
  <si>
    <t>27851</t>
  </si>
  <si>
    <t>조명탑</t>
  </si>
  <si>
    <t>illumination tower; light tower</t>
  </si>
  <si>
    <t>① 야구장이나 비행장의 야간 조명용 철탑. ② 무대 조명용의 사닥다리와 플랫폼을 갖는 이동식 조명 장치.</t>
  </si>
  <si>
    <t>27852</t>
  </si>
  <si>
    <t>조명효과</t>
  </si>
  <si>
    <t>illumination effect, 照明效果</t>
  </si>
  <si>
    <t>빛과 빛깔의 형상과 율동에 의한 입체적 또는 공간적 조형을 지향하는 영상 효과와 기술</t>
  </si>
  <si>
    <t>27853</t>
  </si>
  <si>
    <t>조방 도시</t>
  </si>
  <si>
    <t>고대 중국의 도시형태로서 중앙도로(주작대로)를 중심으로 좌우를 직각형태로 교차하는 도로를 설치하여 장방형의 블럭체계를 형성하여 도시전체가 바둑눈 모양으로 조성된 도시로서 수, 당나라시기의 장안에서 원형을 찾을 수 있음, 한국에서는 주로 고대 중국의  영향을 받아 만들어 졌음</t>
  </si>
  <si>
    <t>27856</t>
  </si>
  <si>
    <t>조방제</t>
  </si>
  <si>
    <t>중국의 고대 도시에서 설치된 바둑판눈의 구획(블록)체계, 동서열을 조, 남북역을 방이라 말함</t>
  </si>
  <si>
    <t>27857</t>
  </si>
  <si>
    <t>조부가 가치</t>
  </si>
  <si>
    <t>gross value added</t>
  </si>
  <si>
    <t>①기업 활동을 통하여 생산한 제품의 총 금액에서 그 생산을 위해 다른 기업에서 매입하여 소비한 원자재 등 다른 기업에서의 유입물의 금액을 공제한 순생산액을 말한다.</t>
  </si>
  <si>
    <t>27858</t>
  </si>
  <si>
    <t>계면 파괴</t>
  </si>
  <si>
    <t>adhesive failure</t>
  </si>
  <si>
    <t>접착제 또는 실링제에 의한 접합부에서 피착재와 접착제 또는 실링재와의 계면에서 박리가 일어나는 현상. ↔응집 파괴.</t>
  </si>
  <si>
    <t>2786</t>
  </si>
  <si>
    <t>조사</t>
  </si>
  <si>
    <t>coarse sand, 粗砂</t>
  </si>
  <si>
    <t>입자 지름이 420μm-22.Omm인 흙입자.</t>
  </si>
  <si>
    <t>27860</t>
  </si>
  <si>
    <t>조사 연구비</t>
  </si>
  <si>
    <t>survey and research budget; research and development budget</t>
  </si>
  <si>
    <t>어떤 사건이나 현상을 파악하여 있는 사실대로 기술하고 해석하는 연구에 소요되는 비용.</t>
  </si>
  <si>
    <t>27861</t>
  </si>
  <si>
    <t>조사당</t>
  </si>
  <si>
    <t>祖師堂</t>
  </si>
  <si>
    <t>사찰에서 해당 종파의 조사(祖師)를 기리기 위한 건물.</t>
  </si>
  <si>
    <t>27862</t>
  </si>
  <si>
    <t>조산</t>
  </si>
  <si>
    <t>造山</t>
  </si>
  <si>
    <t>인공적으로 흙이나 돌을 쌓아 만든 산.＝가산(假山)</t>
  </si>
  <si>
    <t>27863</t>
  </si>
  <si>
    <t>조상</t>
  </si>
  <si>
    <t>彫像</t>
  </si>
  <si>
    <t>재료를 새기거나 깎아서 만든 입체 상.</t>
  </si>
  <si>
    <t>27864</t>
  </si>
  <si>
    <t>조색</t>
  </si>
  <si>
    <t>toning, 調色</t>
  </si>
  <si>
    <t>그림을 그릴 때 물감을 섞어서 그리고자 하는 빛깔을 내는 일 =색맞춤</t>
  </si>
  <si>
    <t>27865</t>
  </si>
  <si>
    <t>조석</t>
  </si>
  <si>
    <t>tidal wave</t>
  </si>
  <si>
    <t>해수면이 거의 하루에 두 번씩 주기적으로 승강(昇降)하는 현상을 의미하며 달과 태양의 인력에 의해 생기는 천문조가 주가 되고 그 밖에도 기상현상에 기인하는 기상조 등이 있음.</t>
  </si>
  <si>
    <t>27866</t>
  </si>
  <si>
    <t>조석 발전</t>
  </si>
  <si>
    <t>tidal energy conversion</t>
  </si>
  <si>
    <t>조석현상에 따른 간만시 조위차(潮位差)를 이용하여 전력을 얻는 발전방식으로 만조시 해수를 높은 곳의 저수지에 비축하고 간조시 위치에너지를 가진 물을 방수하여 발전하는 방식임.</t>
  </si>
  <si>
    <t>27867</t>
  </si>
  <si>
    <t>조석재</t>
  </si>
  <si>
    <t>rubble aggregate, 粗石材</t>
  </si>
  <si>
    <t>15cm 눈의 체에 걸리고 1개의 중량이 45kg 이하로 되는 석재.</t>
  </si>
  <si>
    <t>27868</t>
  </si>
  <si>
    <t>조석재콘크리트</t>
  </si>
  <si>
    <t>rubble concrete, 粗石材concrete</t>
  </si>
  <si>
    <t>조석재를 혼입한 콘크리트로 댐이나 중량 구조물 등에 사용.</t>
  </si>
  <si>
    <t>27869</t>
  </si>
  <si>
    <t>계면 활성제</t>
  </si>
  <si>
    <t>surface active agent; surfactant</t>
  </si>
  <si>
    <t>액체에 용해하면 그 계면 장력을 현저하게 감소시키는 성능을 갖는 물질의 총칭. 아니온계, 노니온계, 카티온계, 양쪽성계 등으로 분류되고 있다.</t>
  </si>
  <si>
    <t>2787</t>
  </si>
  <si>
    <t>조성 계획</t>
  </si>
  <si>
    <t>land formation plan</t>
  </si>
  <si>
    <t>➀ 설계된 지반 높이로 되도록 하는 토공사 등의 절차에 대한 계획.➁ 도시관리계획으로 도시계획시설의 설치를 결정한 경우 해당 시설이 위치한 행정구역을 정구역을 관할하는 특별시장·광역시장·특별자치도지사·시장 또는 군수가 수립하는 계획으로 조성계획은 도시관리계획으로 결정해야 하며 수립기준, 그 밖에 필요한 사항은 국토교통부령으로 정함</t>
  </si>
  <si>
    <t>27871</t>
  </si>
  <si>
    <t>조성응력</t>
  </si>
  <si>
    <t>⇨조합응력(＝).</t>
  </si>
  <si>
    <t>27872</t>
  </si>
  <si>
    <t>조속기</t>
  </si>
  <si>
    <t>원동기에서 부하의 변동에 대하여 회전수를 일정하게 유지하도록 작용하는 장치.</t>
  </si>
  <si>
    <t>27875</t>
  </si>
  <si>
    <t>조수</t>
  </si>
  <si>
    <t>helper, sub worker, 助手</t>
  </si>
  <si>
    <t>달이나 태양 등의 인력에 의해 주기적으로 높아졌다 낮아졌다 하는 바닷물로서 밀물과 썰물을 함께 이르는 말임.</t>
  </si>
  <si>
    <t>27876</t>
  </si>
  <si>
    <t>조스퍼러스</t>
  </si>
  <si>
    <t>서양 고전 건축의 주식에서 아키트레이브와 코니스 사이에 끼인 부분 ⇨프리즈(＝).</t>
  </si>
  <si>
    <t>27877</t>
  </si>
  <si>
    <t>조습 작용</t>
  </si>
  <si>
    <t>홉 · 방습성이 있는 재료로 주벽이 구성되는 경우에 실내의 상대 습도 변동 진폭이 작아지는 효과를 일컷는다. 이 효과는 실내의 상대 습도가 상승하려고 하면 주벽이 홉습하고, 하강하려하면 주벽에서 방습이 이루어지므로 생긴다. →홉방습.</t>
  </si>
  <si>
    <t>27878</t>
  </si>
  <si>
    <t>조습기</t>
  </si>
  <si>
    <t>hygrostat; humidistat</t>
  </si>
  <si>
    <t>일정한 공간 속의 습도를 재고 습도를 조절하는 조절기</t>
  </si>
  <si>
    <t>27879</t>
  </si>
  <si>
    <t>계법당</t>
  </si>
  <si>
    <t>戒法堂</t>
  </si>
  <si>
    <t>불교에서 계(戒)를 주는 의식이 이루어지는 계단(戒壇)을 설치한 법당.</t>
  </si>
  <si>
    <t>2788</t>
  </si>
  <si>
    <t>조암광물</t>
  </si>
  <si>
    <t>造岩鑛物</t>
  </si>
  <si>
    <t>암석을 구성하고 있는 광물을 말하며 주요한 것은 석영‧장석‧운모 등.</t>
  </si>
  <si>
    <t>27880</t>
  </si>
  <si>
    <t>조원</t>
  </si>
  <si>
    <t>garden making, 造園</t>
  </si>
  <si>
    <t>정원이나 공원, 유원지 따위를 만듦, 크게는 토지 개발 등에서 아름다운 경관을 만들어 내기 위한 일련의 행위를 말한다.</t>
  </si>
  <si>
    <t>27881</t>
  </si>
  <si>
    <t>조원 계획</t>
  </si>
  <si>
    <t>landscape planning</t>
  </si>
  <si>
    <t>정원이나 공원, 유원지 따위를 만들고자 하는 계획</t>
  </si>
  <si>
    <t>27882</t>
  </si>
  <si>
    <t>조원 설계도</t>
  </si>
  <si>
    <t>landscape plan; gardening plan</t>
  </si>
  <si>
    <t>정원이나 공원, 유원지 따위 등의 조원 공간을 설계함에 있어, 그 의도에 따른 공간을 구성하기 위한 설계 도면.</t>
  </si>
  <si>
    <t>27883</t>
  </si>
  <si>
    <t>조원 양식</t>
  </si>
  <si>
    <t>landscape style</t>
  </si>
  <si>
    <t>정원, 공원, 유원지 따위의 조원공간을 구성하는 형식.</t>
  </si>
  <si>
    <t>27884</t>
  </si>
  <si>
    <t>조원가</t>
  </si>
  <si>
    <t>landscape architect, 造園家</t>
  </si>
  <si>
    <t>정원이나 공원, 유원지 따위를 설계하는 사람</t>
  </si>
  <si>
    <t>27885</t>
  </si>
  <si>
    <t>조원사</t>
  </si>
  <si>
    <t>造園士</t>
  </si>
  <si>
    <t>조원 공간의 계획, 설계, 시공, 관리하는 것을 직능으로 하는 직공(기능사)</t>
  </si>
  <si>
    <t>27886</t>
  </si>
  <si>
    <t>조원학</t>
  </si>
  <si>
    <t>landscape architecture</t>
  </si>
  <si>
    <t>쾌적하고 아름다운 환경을 조성하기 위하여 외부공간의 계획 및 설계 등을 연구하는 학문. 조경학(=)</t>
  </si>
  <si>
    <t>27887</t>
  </si>
  <si>
    <t>조위</t>
  </si>
  <si>
    <t>tide level; sea level</t>
  </si>
  <si>
    <t>일정기준면에서 측정한 해수면의 높이에서 파랑, 너울 등 단주기 상하운동을 제거한 것으로 검조소(檢潮所)에서 측정함.</t>
  </si>
  <si>
    <t>27888</t>
  </si>
  <si>
    <t>조응</t>
  </si>
  <si>
    <t>adaptation, 調應</t>
  </si>
  <si>
    <t>주변의 밝기에 따라 눈이 차차 적응하게 되는 기능.</t>
  </si>
  <si>
    <t>27889</t>
  </si>
  <si>
    <t>계벽</t>
  </si>
  <si>
    <t>party wall, parting wall, common wall, 界壁</t>
  </si>
  <si>
    <t>① 인접하는 2개의 부동산을 구획하는 벽. ② 소유자나 이용자가 다른 부분의 겅계에 세워진 벽. 연속 주택, 공동 주택 등의 각 주거 공간을 칸막이한 벽은 경계벽이라고도 한다. ③ 연동 건축물 또는 공동주택의 각 세대의 계벽은 내화구조 또는 방화구조로 하고, 이를 지붕 밑 또는 직상층 바닥판에까지 달하게 해야 함.</t>
  </si>
  <si>
    <t>2789</t>
  </si>
  <si>
    <t>조응 환지</t>
  </si>
  <si>
    <t>correspondence replotting</t>
  </si>
  <si>
    <t>(=적응 환지)도시개발사업에서 실시하는 환지처분방식 중 하나로종전 택지의 위치, 지적, 토질, 수리, 이용 상황, 환경 등이 조응하도록 정하지 않으면 안되는 것을 조응의 원칙이라고 하고, 이러한 원칙을 적용하여 환지를 지정한 처분을 적응환지처분이라 함</t>
  </si>
  <si>
    <t>27890</t>
  </si>
  <si>
    <t>조응의 원칙</t>
  </si>
  <si>
    <t>principle of land replotting correspondence</t>
  </si>
  <si>
    <t>도시개발사업에서 실시하는 환지처분방식 중 하나인 적응환지처분에서 환지를 할때종전 택지의 위치, 지적, 토질, 수리, 이용 상황, 환경 등이 조응하도록 정하지 않으면 안되는 원칙</t>
  </si>
  <si>
    <t>27891</t>
  </si>
  <si>
    <t>조이너</t>
  </si>
  <si>
    <t>joinner</t>
  </si>
  <si>
    <t>합판 등 판재의 이음새를 덮는 줄눈재.</t>
  </si>
  <si>
    <t>27892</t>
  </si>
  <si>
    <t>조이스트</t>
  </si>
  <si>
    <t>joist</t>
  </si>
  <si>
    <t>큰보나 벽 사이에 여러 개를 평행하게 걸치는 소형의 보. 그 위에 바닥이나 천장을 마무리한다.</t>
  </si>
  <si>
    <t>27893</t>
  </si>
  <si>
    <t>조인터</t>
  </si>
  <si>
    <t>jointer</t>
  </si>
  <si>
    <t>줄눈마감용의 흙손.</t>
  </si>
  <si>
    <t>27895</t>
  </si>
  <si>
    <t>조인트</t>
  </si>
  <si>
    <t>① 재료의 길이방향의 이음점. ② 지면 또는 다른 물질과 콘크리트와의 접촉. ③ 콘크리트의 팽창‧수축작업 시간에 따르는 신‧구 콘크리트면의 접촉 등에 사용하는 이음점. ④ 종류 1) 작업조인트 2) 팽창조인트 3) 수축조인트, 그리고 구조물에 따라 벽조인트‧보‧기둥‧상판조인트가 있음. ⑤ 도면용 약어는 ｢JT.｣. ⑥ 우리말에서 “조인트”라면 부재의 “이음”을 의미하지만 영어에서 joint라면 “이음”을 의미하는 경우와 “줄눈”을 의미하는 경우가 있음. 보통 글 중에 있어서 전후관계로 그것이 어느 쪽의 의미인가는 알 수 있으나 확실히 이음을 가리키고자 할 때는 ｢connections｣라는 말을 쓰면 됨.</t>
  </si>
  <si>
    <t>27896</t>
  </si>
  <si>
    <t>조인트 무브먼트</t>
  </si>
  <si>
    <t>joint movement</t>
  </si>
  <si>
    <t>구성재의 열팽창， 수축， 지진시의 층간 변위 등에 의해 접합부에 생기는 틈의 양상 또는 그양. →무브먼트.</t>
  </si>
  <si>
    <t>27897</t>
  </si>
  <si>
    <t>조인트 박스</t>
  </si>
  <si>
    <t>joint box</t>
  </si>
  <si>
    <t>전기 공사의 분야에서는 전선의 접속이나 분기 등을 할 때 사용하는 재료를 말하며, 그 외 배선공사에서 사용하는 조인트 박스가 있다.</t>
  </si>
  <si>
    <t>27898</t>
  </si>
  <si>
    <t>조인트 콘크리트</t>
  </si>
  <si>
    <t>joint concrete</t>
  </si>
  <si>
    <t>프리캐스트 콘크리트 부재의 연결을 위해 접합부에 충전하는 콘크리트.</t>
  </si>
  <si>
    <t>27899</t>
  </si>
  <si>
    <t>조인트너트</t>
  </si>
  <si>
    <t>joint nut</t>
  </si>
  <si>
    <t>접속용의 너트.</t>
  </si>
  <si>
    <t>27900</t>
  </si>
  <si>
    <t>조인트박스</t>
  </si>
  <si>
    <t>① 금속관 배선공사에 있어서 전선을 접속시키기 위해 설치하는 상자 모양의 갑. ② ＝접속갑.</t>
  </si>
  <si>
    <t>27901</t>
  </si>
  <si>
    <t>조인트벤처</t>
  </si>
  <si>
    <t>⇨공동도급(＝).</t>
  </si>
  <si>
    <t>27902</t>
  </si>
  <si>
    <t>조인트볼트</t>
  </si>
  <si>
    <t>joint bolt</t>
  </si>
  <si>
    <t>접속용의 볼트.</t>
  </si>
  <si>
    <t>27903</t>
  </si>
  <si>
    <t>조인트파스너</t>
  </si>
  <si>
    <t>joint fastener</t>
  </si>
  <si>
    <t>① 목조건물에 쓰이는 철물. ② 아연도금 철판을 2cm 각 정도의 파상(波狀)으로 만든 것인데 파상의 한 쪽이 벌어져 있으므로 막아서 두 부재를 밀착.</t>
  </si>
  <si>
    <t>27904</t>
  </si>
  <si>
    <t>조인팅</t>
  </si>
  <si>
    <t>jointing</t>
  </si>
  <si>
    <t>조적공사에 있어서 줄눈 모르타르가 아직 경화하기 전에 줄눈 표면에 소정의 단면형상으로 마무르는 것.</t>
  </si>
  <si>
    <t>27905</t>
  </si>
  <si>
    <t>조작</t>
  </si>
  <si>
    <t>(미)finishing carpentry, (영)joinery</t>
  </si>
  <si>
    <t>①주체 공사에 대하여 천장, 선반, 기타 창호, 붙박이 가구, 수도 가스 등을 이르는 말. ②건물의 마감 등에 장식을 위해 부착하는 마감 공사의 총칭.</t>
  </si>
  <si>
    <t>27908</t>
  </si>
  <si>
    <t>조작 데스크</t>
  </si>
  <si>
    <t>operating console</t>
  </si>
  <si>
    <t>테이블 모양의 조작반 다수의 기기, 장치, 설비 등을 종합적으로 운전, 관리하기 위해 설치하는 경우가 많다. →조정 콘솔</t>
  </si>
  <si>
    <t>27909</t>
  </si>
  <si>
    <t>계산가격</t>
  </si>
  <si>
    <t>calculating cost, 計算價格</t>
  </si>
  <si>
    <t>건축물의 시공방법, 재료의 양, 인건비 등을 계산하여 추정한 비용.</t>
  </si>
  <si>
    <t>2791</t>
  </si>
  <si>
    <t>조작반</t>
  </si>
  <si>
    <t>control board; operating panel</t>
  </si>
  <si>
    <t>기계나 기구 따위를 조작하거나 운전하는 데에 필요한 장치를 종합적으로 배치한 판.</t>
  </si>
  <si>
    <t>27911</t>
  </si>
  <si>
    <t>조장</t>
  </si>
  <si>
    <t>screen fence, screen wall, 照墻, 照壁</t>
  </si>
  <si>
    <t>대문 밖에서 내부가 보이지 않도록 설치한 담장.= 차면담</t>
  </si>
  <si>
    <t>27912</t>
  </si>
  <si>
    <t>조적</t>
  </si>
  <si>
    <t>masonry, 組積</t>
  </si>
  <si>
    <t>① 구조체(벽, 담장 등)를 만들기 위해 석재, 벽돌, 콘크리트 블록 등의 재료를 하나씩 하나씩 쌓아올리는 것. ② 경우에 따라서 현장붓기 콘크리트까지 포함되기도 함.  ③ ⇨조적 공사, 조적조.</t>
  </si>
  <si>
    <t>27913</t>
  </si>
  <si>
    <t>조적공간벽</t>
  </si>
  <si>
    <t>bonded hollow wall, 組積空間壁</t>
  </si>
  <si>
    <t>한쪽 벽을 쌓고 공간을 띄어 그 한쪽 벽을 쌓되 5～6켜마다 뒷벽에 마구리켜로 물려 쌓는 벽돌벽.</t>
  </si>
  <si>
    <t>27917</t>
  </si>
  <si>
    <t>조적공사</t>
  </si>
  <si>
    <t>masonry, 組積工事</t>
  </si>
  <si>
    <t>① [영어] 돌쌓기공사, ② [스코틀랜드어]돌쌓기공사 외에 벽돌공사‧타일공사도 포함. ③ [미어] 조적공사 일반을 가리키고 돌공사‧벽돌공사만 아니라 콘크리트블록이나 속빈콘크리트블록공사도 포함. 제자리붓기 콘크리트도 포함시키는 수가 있음.</t>
  </si>
  <si>
    <t>27918</t>
  </si>
  <si>
    <t>조적벽</t>
  </si>
  <si>
    <t>masonry wall, 組積壁</t>
  </si>
  <si>
    <t>벽돌‧블록‧돌 등을 조적하여 만든 벽체의 총칭.</t>
  </si>
  <si>
    <t>27919</t>
  </si>
  <si>
    <t>계산공기</t>
  </si>
  <si>
    <t>計算工期</t>
  </si>
  <si>
    <t>실제 공사가 실행되는 기간을 추정한 것.</t>
  </si>
  <si>
    <t>2792</t>
  </si>
  <si>
    <t>조적식 구조</t>
  </si>
  <si>
    <t>masonry structure, masonry construction, 組積式構造</t>
  </si>
  <si>
    <t>① 벽돌‧돌‧시멘트 블록 등의 개개의 재를 교착재(석회‧시멘트 등)를 써서 구성한 구조. ② 재료 개개의 강도와 교착재의 강도가 전체강도를 좌우하므로 철사‧철망 등을 써서 보강하면 더욱 튼튼함. ③ 건축구조상 구성방법에 의한 분류의 하나.</t>
  </si>
  <si>
    <t>27920</t>
  </si>
  <si>
    <t>조적식 블록조</t>
  </si>
  <si>
    <t>masonry block structure</t>
  </si>
  <si>
    <t>블록을 단순히 모르타르로 접착하여 쌓아올려 벽체를 구성하는 것이고 바닥‧지붕 등은 목조‧철골조 또는 철근콘크리트조로 한다. 이 벽은 상부에서 오는 하중을 받아 기초에 전달하는 내력벽(耐力壁；bearing wall)으로서 소규모 건물 2층 정도를 한도로 하고 큰 건물에는 부적당.</t>
  </si>
  <si>
    <t>27921</t>
  </si>
  <si>
    <t>조적조</t>
  </si>
  <si>
    <t>⇨조적식구조(＝).</t>
  </si>
  <si>
    <t>27922</t>
  </si>
  <si>
    <t>조적해머</t>
  </si>
  <si>
    <t>mason’s hammer, 組積－</t>
  </si>
  <si>
    <t>① 벽돌‧돌의 다듬용으로 정처럼 생긴 망치. ② 조적공이 쓰는 해머.</t>
  </si>
  <si>
    <t>27923</t>
  </si>
  <si>
    <t>조절기</t>
  </si>
  <si>
    <t>controller</t>
  </si>
  <si>
    <t>압력을 주어진 값으로 일정하게조절하는 계기.</t>
  </si>
  <si>
    <t>27926</t>
  </si>
  <si>
    <t>조절줄눈</t>
  </si>
  <si>
    <t>control joint</t>
  </si>
  <si>
    <t>콘크리트 블록, 벽돌 등을 쌓을 때 높이, 폭 등의 조정을 하기 위해 두는 줄눈.</t>
  </si>
  <si>
    <t>27927</t>
  </si>
  <si>
    <t>조절지</t>
  </si>
  <si>
    <t>retarding pond; retarding basin</t>
  </si>
  <si>
    <t>하천, 계곡 또는 유역등에 축조한 시설물로서, 방유량의 조절이 가능한 출구를 가진 저수지.(=홍수 조절지)</t>
  </si>
  <si>
    <t>27928</t>
  </si>
  <si>
    <t>조절탱크</t>
  </si>
  <si>
    <t>equalizing tank, 調節tank</t>
  </si>
  <si>
    <t>처리하는 하수의 양을 조절하는 탱크.</t>
  </si>
  <si>
    <t>27929</t>
  </si>
  <si>
    <t>계산기</t>
  </si>
  <si>
    <t>calculating machine, calculator, 計算機</t>
  </si>
  <si>
    <t>전기 혹은 기계적 장치를 사용해 산술적 계산을 하는 장치.</t>
  </si>
  <si>
    <t>2793</t>
  </si>
  <si>
    <t>조정 지적도</t>
  </si>
  <si>
    <t>adjusted land register map</t>
  </si>
  <si>
    <t>일단의 지역을 측량한 측량성과도(지적도)와 현황도를 겹쳐서  측량 오차 및 현황 지적과 불일치되는 부분을 확인하고 조정된 지적도</t>
  </si>
  <si>
    <t>27930</t>
  </si>
  <si>
    <t>조정 철물</t>
  </si>
  <si>
    <t>adjuster; casement adjuster</t>
  </si>
  <si>
    <t>여닫이 창의 여는 각도를 임의로 조정하여 고정하는 철물 ( = 어저스터 [2])</t>
  </si>
  <si>
    <t>세화71.1%</t>
  </si>
  <si>
    <t>27931</t>
  </si>
  <si>
    <t>조정①</t>
  </si>
  <si>
    <t>adjustment, 調整</t>
  </si>
  <si>
    <t>기계를 정상 상태로 조절하는 조작을 말한다</t>
  </si>
  <si>
    <t>27932</t>
  </si>
  <si>
    <t>조정기</t>
  </si>
  <si>
    <t>전압, 전류, 주파수 또는 속도 등을 어떤 정해진 값으로 유지하기 위해서 사용하는 장치. 예를 들면 계자 조정기, 전압 조정기 등이다</t>
  </si>
  <si>
    <t>27934</t>
  </si>
  <si>
    <t>조정나사</t>
  </si>
  <si>
    <t>adjusting screw, 調整－</t>
  </si>
  <si>
    <t>공작기계의 테이블이나 절삭(공구)대의 더브테일‧기계의 장치 등에 사용되는 조정용 나사.</t>
  </si>
  <si>
    <t>27935</t>
  </si>
  <si>
    <t>조정면</t>
  </si>
  <si>
    <t>coordination face, 調整面</t>
  </si>
  <si>
    <t>MC(modular coordination)에 있어서 건축부품의 다른 부품과 맞추어지는 면.</t>
  </si>
  <si>
    <t>27936</t>
  </si>
  <si>
    <t>조정법</t>
  </si>
  <si>
    <t>method of adjustment</t>
  </si>
  <si>
    <t>법률 각종 분쟁을 법원이나 제삼자의 조정에 따라 해결하기 위하여 만든 법률.</t>
  </si>
  <si>
    <t>27937</t>
  </si>
  <si>
    <t>조정볼트</t>
  </si>
  <si>
    <t>adjusting bolt, 調整－</t>
  </si>
  <si>
    <t>기계의 장치 등에서 레벨링 블록 등과 함께 사용하는 수평위치 조정용의 볼트.</t>
  </si>
  <si>
    <t>27938</t>
  </si>
  <si>
    <t>조정줄눈</t>
  </si>
  <si>
    <t>⇨수축줄눈(＝).</t>
  </si>
  <si>
    <t>27939</t>
  </si>
  <si>
    <t>조정지</t>
  </si>
  <si>
    <t>수로식 발전에서, 전력 수요의 변동에 맞추어 유량을 조절하려고 수로의 중간에 만들어 놓은 저수지. 밤에 전력의 수요가 적을 때에, 전동(電動) 펌프로 물을 상류부에 길어 올려서 저장하기도 한다.</t>
  </si>
  <si>
    <t>27940</t>
  </si>
  <si>
    <t>조직도</t>
  </si>
  <si>
    <t>organization chart</t>
  </si>
  <si>
    <t>조직의 구조를 나타낸 도표.</t>
  </si>
  <si>
    <t>27944</t>
  </si>
  <si>
    <t>조짐</t>
  </si>
  <si>
    <t>① 못머리처럼 끝을 두들겨 넓적하게 하여 조여지게 하는 것. ② 사개를 잘 맞추어 굳히는 일. ③ ＝조지기.</t>
  </si>
  <si>
    <t>27945</t>
  </si>
  <si>
    <t>조크러셔</t>
  </si>
  <si>
    <t>고정된 치형판과 사동부의 치형판 사이에서 원석을 파쇄 하는 크러셔.</t>
  </si>
  <si>
    <t>27946</t>
  </si>
  <si>
    <t>조파 감쇠력</t>
  </si>
  <si>
    <t>radiation damping force</t>
  </si>
  <si>
    <t>부체(浮體)에 작용하는 라디에이션 유체력 중에서 운동속도에 비례하는 힘. 수면부근의 물체가 운동할 때 물체가 교란원이 되어 바깥쪽으로 발산해 가는 파도가 관찰된다. 조파감쇄력은 이 바깥쪽으로 발산하는 발산파(發散波)에 대응하는 힘이다. 즉 부체운동의 에너지가 발산파가 되어 흩어져 가는 것을 의미한다.</t>
  </si>
  <si>
    <t>27947</t>
  </si>
  <si>
    <t>조파 저항</t>
  </si>
  <si>
    <t>wave making resistance</t>
  </si>
  <si>
    <t>부체(浮體)가 운동하는 것에 의해 발생하는 발산파(發散波) 때문에 부체가 받는 저항.</t>
  </si>
  <si>
    <t>27948</t>
  </si>
  <si>
    <t>조함공장</t>
  </si>
  <si>
    <t>caisson yard, 造函工場</t>
  </si>
  <si>
    <t>① 철근콘크리트의 케이슨을 만들어내는 곳(공장). ② ＝잠함공장＝케이슨 야드.</t>
  </si>
  <si>
    <t>27949</t>
  </si>
  <si>
    <t>계산자</t>
  </si>
  <si>
    <t>slide rule, sliding rule, 計算尺</t>
  </si>
  <si>
    <t>① 대수계산을 이용하여 복잡한 수의 계산을 간단히 할 수 있도록 만든 기구(계산기). ② 1620년 영국의 간터(E. Gunter)가 고안해 낸 계산자가 그 시초임. ③ 현재의 모양으로 된 것은, 1804년경 프랑스의 포병사령관 만하임(Mannheim)이 발명한 만하임형 계산자임. ④ 용도에 따라서 일반사무용‧일반기사용‧전기기사용‧기계기사용‧토목기사용‧전기통신용 등이 있음.</t>
  </si>
  <si>
    <t>2795</t>
  </si>
  <si>
    <t>조합</t>
  </si>
  <si>
    <t>mixing, 調合</t>
  </si>
  <si>
    <t>2가지 종류 이상의 원료를 배합하기 위한 비율.</t>
  </si>
  <si>
    <t>27950</t>
  </si>
  <si>
    <t>조합 시행 토지 구획 정리</t>
  </si>
  <si>
    <t>land readjustment by land owners union</t>
  </si>
  <si>
    <t>조합을 결성하여 토지구획정리사업을 하는 사업방식토지구획정리사업은 구 「토지구획정리사업법」에 의한 환지(還地)방식의 계획적 택지화 사업을 의미하며 사업계획 결정, 시행인가 신청, 환지계획 작성, 환지계획 인가, 시공의 5단계로 구성된다. 현재는 「도시개발법」에 의한 도시개발사업 중 환지방식으로 시행되는 사업을 의미하기도 한다.환지란 사업시행전의 토지에 존재하고 있던 권리관계에 변동을 가하지 아니하고 각 토지의 위치, 지적, 토질, 수리, 이용환경 등을 고려하여 사업 시행 후의 대지에 권리를 이동시키는 방법토지구획정리사업은 신시가지 및 기성시가지에서도 사업시행이 가능하고, 공공시설, 도시계획시설 등을 일제히 정비할 수 있음은 물론, 사업을 위한 막대한 토지매입비를 토지소유주들이 현물출자 하는 방식을 통해 비용을 절감함으로써 효율적·경제적인 개발이 가능하다는 장점이 있다. 하지만 전체적인 도시공간에 대한 고려가 없는 사업지구만의 계획이었기 때문에 전반적인 도시발전을 저해하거나, 사업기간이 지나치게 장기화되고 개발이익이 사유화되는 등 다수의 문제점도 존재하였다.2008년 「도시개발법」 제정으로 「토지구획정리사업법」이 폐지되면서 토지구획정리사업은 「도시개발법」에 의한 도시개발사업으로 통합되어 그 시행 방법의 하나인 ‘환지에 의한 사업시행’으로 규정되어 있음</t>
  </si>
  <si>
    <t>27951</t>
  </si>
  <si>
    <t>조합 페인트</t>
  </si>
  <si>
    <t>ready mixed paint</t>
  </si>
  <si>
    <t>대표적인 도료의 하나. 건성유를 전색제로한 그대로 도장되는 도료. 두껍게 바를 수 있으나 건조가 늦기 때문에 최근에는 거의 사용되지 않고 있다. →페인트.</t>
  </si>
  <si>
    <t>27952</t>
  </si>
  <si>
    <t>조합계단</t>
  </si>
  <si>
    <t>組合階段</t>
  </si>
  <si>
    <t>최초의 계단참이 주계단(主階段)은 물론 보조계단으로 접근 가능한 계단.</t>
  </si>
  <si>
    <t>27953</t>
  </si>
  <si>
    <t>조합비</t>
  </si>
  <si>
    <t>調合比</t>
  </si>
  <si>
    <t>①재료를 조합하는 비율. ② 콘크리트에 있어서는 시멘트‧모래‧자갈의 조합하는 비율. ③ 보통 기초콘크리트는 1:3:6, 철근콘크리트는 1:2:4로 침.</t>
  </si>
  <si>
    <t>27954</t>
  </si>
  <si>
    <t>조합수도꼭지</t>
  </si>
  <si>
    <t>combination faucet, 組合水栓</t>
  </si>
  <si>
    <t>① 냉‧온수 파이프에서 물의 흐름을 조절하고 공통의 배수구로 나가는 장치. ② ⇨수도꼭지. ③ ⇨수전.</t>
  </si>
  <si>
    <t>27955</t>
  </si>
  <si>
    <t>조합응력</t>
  </si>
  <si>
    <t>combind stress, compound stress, 組合應力</t>
  </si>
  <si>
    <t>물체가 휨, 축력, 전단력 등의 힘들중 2가지 이상을 동시에 받을 때 발생되는 응력.</t>
  </si>
  <si>
    <t>27957</t>
  </si>
  <si>
    <t>조합직각자</t>
  </si>
  <si>
    <t>combination square, 組合直角尺</t>
  </si>
  <si>
    <t>① 조절 가능한 두부를 통해 미끄러지는 강척(鋼尺)으로 구성된 조절 가능한 목수의 도구. ② 직각자(try square)‧미터규정‧레벨‧marking gauge‧추(plumb)‧직선자로서 사용. ③ 직각자.</t>
  </si>
  <si>
    <t>27958</t>
  </si>
  <si>
    <t>조합창</t>
  </si>
  <si>
    <t>combination window, 組合窓</t>
  </si>
  <si>
    <t>①계절에 따라 바꾸어 끼거나 떼어 낼 수 있는 망사창이나 유리창이 있는 창. ② 여러 종류의 형식의 창이 조합된 1개의 창.</t>
  </si>
  <si>
    <t>27959</t>
  </si>
  <si>
    <t>조합컴퍼스</t>
  </si>
  <si>
    <t>extension dividers, combination compasses, 組合－</t>
  </si>
  <si>
    <t>디바이더‧작도 컴퍼스를 겸한 제도기구.</t>
  </si>
  <si>
    <t>27960</t>
  </si>
  <si>
    <t>조합페인트</t>
  </si>
  <si>
    <t>ready mixed paint, 組合－</t>
  </si>
  <si>
    <t>① 바로 도장(塗裝)에 쓰이도록 배합 조제된 페인트. ② 보일드유에 건조제‧희석제를 배합시킨 액상의 페인트.</t>
  </si>
  <si>
    <t>27961</t>
  </si>
  <si>
    <t>조합플라이어</t>
  </si>
  <si>
    <t>combination pliers, 組合－</t>
  </si>
  <si>
    <t>① 파이프와 같이 원형표면을 조이는 톱니 모양의 면으로 된 지점부가 활동하는 플라이어. ② ⇨플라이어.</t>
  </si>
  <si>
    <t>27962</t>
  </si>
  <si>
    <t>조합하중</t>
  </si>
  <si>
    <t>combined loads, 組合荷重</t>
  </si>
  <si>
    <t>하중종류에 따라 서로 다른 하중계수를 곱한 하중을 동시에 조합한 하중.</t>
  </si>
  <si>
    <t>27963</t>
  </si>
  <si>
    <t>조해머</t>
  </si>
  <si>
    <t>jaw hammer</t>
  </si>
  <si>
    <t>①공장에서 리벳을 박는 턱 모양의 기계. ② 1회의 압력작용으로 리벳이 형성되게 하는 기계.</t>
  </si>
  <si>
    <t>27964</t>
  </si>
  <si>
    <t>조형</t>
  </si>
  <si>
    <t>Gestaltung&lt;獨&gt;, 造形</t>
  </si>
  <si>
    <t>자연의 힘이나 인공의 힘을 이용해 구체적인 형태를 만드는 일. 모양을 만든다는 뜻.</t>
  </si>
  <si>
    <t>27965</t>
  </si>
  <si>
    <t>조형감정</t>
  </si>
  <si>
    <t>plastic image, 造形感情</t>
  </si>
  <si>
    <t>조형물에 나타나는 어떤 감정.</t>
  </si>
  <si>
    <t>27966</t>
  </si>
  <si>
    <t>조형교육</t>
  </si>
  <si>
    <t>Form lehre&lt;獨&gt;, 造形敎育</t>
  </si>
  <si>
    <t>조형활동을 통한 인간형성을 목적으로 하는 교육.</t>
  </si>
  <si>
    <t>27967</t>
  </si>
  <si>
    <t>조형기호</t>
  </si>
  <si>
    <t>plastic sign, 造形記號</t>
  </si>
  <si>
    <t>조형활동시 조형적 의사전달을 위해 사용되는 각종 기호로, 조형언어라고도 함.</t>
  </si>
  <si>
    <t>27968</t>
  </si>
  <si>
    <t>조형미술</t>
  </si>
  <si>
    <t>plastic art, 造形美術</t>
  </si>
  <si>
    <t>각종 재료를 사용하여 공간의 형태적인 아름다움을 이루어 내는 예술을 통틀어 말함</t>
  </si>
  <si>
    <t>27969</t>
  </si>
  <si>
    <t>계속 시간</t>
  </si>
  <si>
    <t>duration time； duration</t>
  </si>
  <si>
    <t>현상이 유의(有意)한 레벨로 계속하는 시간. 지진동의 경우, 가속도에 주목하는가 변위에 주목하는가 또는 레벨의 설정에 의해 값이 달라진다. 소음의 경우는 어떤 레벨 이상으로 소음이 이어지는 시간.</t>
  </si>
  <si>
    <t>2797</t>
  </si>
  <si>
    <t>조형배색</t>
  </si>
  <si>
    <t>plastic colour design, 造形配色</t>
  </si>
  <si>
    <t>기능배색(機能配色)이나 영상배색(影像配色)이 상대적으로 사용되는 배색용어로서 색과 형상을 결부시켜 배색을 진행하는 것.</t>
  </si>
  <si>
    <t>27970</t>
  </si>
  <si>
    <t>조형언어</t>
  </si>
  <si>
    <t>조형활동시 조형적 의사전달을 위해 사용되는 언어로, 조형기호라고도 함.</t>
  </si>
  <si>
    <t>27971</t>
  </si>
  <si>
    <t>조형예술</t>
  </si>
  <si>
    <t>plastic art, 造形藝術</t>
  </si>
  <si>
    <t>공간적 형상을 조형하는 예술의 뜻으로 회화, 조각, 건축, 공예 등의 총칭이며 거의 미술이라는 말과 같음.</t>
  </si>
  <si>
    <t>27972</t>
  </si>
  <si>
    <t>조형원리</t>
  </si>
  <si>
    <t>조형활동시 반복적으로 사용되는 조형적 사고의 원리.</t>
  </si>
  <si>
    <t>27973</t>
  </si>
  <si>
    <t>조형적 사고</t>
  </si>
  <si>
    <t>plastic thinking, 造形的思考</t>
  </si>
  <si>
    <t>조형활동시 제작자가 조형요소들로 어떤 의미나 의지를 전달하기 위한 사고 과정.</t>
  </si>
  <si>
    <t>27974</t>
  </si>
  <si>
    <t>조형특성</t>
  </si>
  <si>
    <t>plastic character, 造形特性</t>
  </si>
  <si>
    <t>① 형상의 특징을 좌우하는 요인. ② 구성특성과 공간특성으로 나누어지며, 구성특성은 그 조형 속에 일괄되어 잡혀진 기본적 조형축(造形軸)을 말하고, 공간특성은 그 조형의 의미를 정확하게 전해주고 있는 부분을 말함.</t>
  </si>
  <si>
    <t>27975</t>
  </si>
  <si>
    <t>조화</t>
  </si>
  <si>
    <t>harmony, 調和</t>
  </si>
  <si>
    <t>두 개 이상의 조형 요소들이 만들어 내는 어울림과 혼합</t>
  </si>
  <si>
    <t>27976</t>
  </si>
  <si>
    <t>조화 공기</t>
  </si>
  <si>
    <t>conditioned air</t>
  </si>
  <si>
    <t>기계 장치를 이용하여 실내의 온도나 습도 따위의 공기 상태를 보건에 알맞게 조절하는 일 =공기 조절</t>
  </si>
  <si>
    <t>27977</t>
  </si>
  <si>
    <t>조화 진동</t>
  </si>
  <si>
    <t>harmonic vibration</t>
  </si>
  <si>
    <t>주기와 진폭이 일정한 진동. 정현진동</t>
  </si>
  <si>
    <t>27981</t>
  </si>
  <si>
    <t>조화 질량</t>
  </si>
  <si>
    <t>consistent mass</t>
  </si>
  <si>
    <t>진동해석모델링시 분포질량을 이산형으로 대체할 때 두 모델의 운동에너지가 같아지도록 한 질량. 조화질량행렬은 강성행렬과 같은 방식으로 산정함. 상용(相容)질량(=)</t>
  </si>
  <si>
    <t>27982</t>
  </si>
  <si>
    <t>조화급수</t>
  </si>
  <si>
    <t>harmonic progression, 調和級數</t>
  </si>
  <si>
    <t>각 항의 역수가 등차급수를 이루는 급수. 조화수열을 차례로 덧셈기호를 써서 나타냄.</t>
  </si>
  <si>
    <t>27983</t>
  </si>
  <si>
    <t>조화수열</t>
  </si>
  <si>
    <t>調和數列</t>
  </si>
  <si>
    <t>각 항(＞0)의 역수(逆數)가 등차수열을 이루는 수열을 가리킴. 1,1/2,1/3,1/4…이나 1,1/3,1/5,1/7,1/9…가 조화수열의 예</t>
  </si>
  <si>
    <t>27984</t>
  </si>
  <si>
    <t>족선</t>
  </si>
  <si>
    <t>foot line, 足線</t>
  </si>
  <si>
    <t>투시화법에서 지표면에서 물체와 입점 간의 연결선, 즉 시선의 수평투상.</t>
  </si>
  <si>
    <t>27985</t>
  </si>
  <si>
    <t>족점</t>
  </si>
  <si>
    <t>foot point, 足點</t>
  </si>
  <si>
    <t>투시화법에서 족선과 화면과의 교점.</t>
  </si>
  <si>
    <t>27986</t>
  </si>
  <si>
    <t>족주</t>
  </si>
  <si>
    <t>clustered pier, 簇柱</t>
  </si>
  <si>
    <t>여러 개의 기둥을 다발로 하여 하나의 큰 기둥으로 만든 것.= 다발기둥</t>
  </si>
  <si>
    <t>27987</t>
  </si>
  <si>
    <t>존</t>
  </si>
  <si>
    <t>zone</t>
  </si>
  <si>
    <t>구역을 조닝에 의해 분할할 때 발생하는 소구역.</t>
  </si>
  <si>
    <t>27988</t>
  </si>
  <si>
    <t>존 리히트</t>
  </si>
  <si>
    <t>zone reheat</t>
  </si>
  <si>
    <t>단일 덕트 방식에 의해 부하 특성이 다른 복수의 존을 1대의 공기 조화기로 대응할 때존마다 재열기를 두고 온도 조절기에 의해 분출 온도를 조절하는 공기 조화 방식.</t>
  </si>
  <si>
    <t>27989</t>
  </si>
  <si>
    <t>계속성침하</t>
  </si>
  <si>
    <t>progressive settlement, 繼續性沈下</t>
  </si>
  <si>
    <t>지반침하가 장기간에 걸쳐 지속적으로 발생하는 현상.</t>
  </si>
  <si>
    <t>2799</t>
  </si>
  <si>
    <t>존 부하</t>
  </si>
  <si>
    <t>zone load</t>
  </si>
  <si>
    <t>공기 조화 설비에서 조닝된 공간마다의 부하. 부하의 크기나 변동 패턴 등은 방위나 용도 등에 따라 다르다.</t>
  </si>
  <si>
    <t>27990</t>
  </si>
  <si>
    <t>존 시스템</t>
  </si>
  <si>
    <t>zone system</t>
  </si>
  <si>
    <t>환상 도로 내를 몇 개의 존으로 구분하고, 존 사이의 교통을 금지하여 통과 교통을 줄이는 도심부내 차량진입 제어 시스템.</t>
  </si>
  <si>
    <t>27992</t>
  </si>
  <si>
    <t>존 제어</t>
  </si>
  <si>
    <t>건물 내부를 몇 개의 존으로 나누고 공기 조화 장치와 수반되는 자동 제어 장치 등을 별도의 계통으로 설치하고, 구역마다 목적·상황에 맞추어 공기 조화와 자동 제어를 하는 것이다.</t>
  </si>
  <si>
    <t>27993</t>
  </si>
  <si>
    <t>존 컨트롤</t>
  </si>
  <si>
    <t>zone control</t>
  </si>
  <si>
    <t>건물 내에 용도 · 특성에 따라서 형성된 존(구획)을 단위로 하여， 각종 설비의 제어를 하는 것. ( = 존 제어) →조닝.</t>
  </si>
  <si>
    <t>27994</t>
  </si>
  <si>
    <t>존느드나플</t>
  </si>
  <si>
    <t>⇨네이플스옐로(＝).</t>
  </si>
  <si>
    <t>27995</t>
  </si>
  <si>
    <t>존러스킨</t>
  </si>
  <si>
    <t>John Ruskin : 1819～19</t>
  </si>
  <si>
    <t>영국의 미술평론가, 사회사상가로서 낭만주의 건축 발전에 큰 역할을 함. &lt;건축의 7등&gt;, &lt;베니스의 돌&gt; 등의 저서가 있음.</t>
  </si>
  <si>
    <t>27996</t>
  </si>
  <si>
    <t>존재응력</t>
  </si>
  <si>
    <t>existing stress, working stress, 存在應力</t>
  </si>
  <si>
    <t>외력이 구조물의 부재에 발생시키는 응력.</t>
  </si>
  <si>
    <t>27998</t>
  </si>
  <si>
    <t>존플래닝</t>
  </si>
  <si>
    <t>zone planning</t>
  </si>
  <si>
    <t>건축평면을 기능에 따라 분류하여 계획하는 방식</t>
  </si>
  <si>
    <t>27999</t>
  </si>
  <si>
    <t>2관식급수방식</t>
  </si>
  <si>
    <t>二管式給水方式</t>
  </si>
  <si>
    <t>음료수와 잡용수를 분리하여 급수관을 2계통으로 급수하는 방식.</t>
  </si>
  <si>
    <t>28</t>
  </si>
  <si>
    <t>LNG</t>
  </si>
  <si>
    <t>liquefied natural gas</t>
  </si>
  <si>
    <t>액화 천연 가스의 약칭. 메탄을 주성분으로 하는 천연 가스를 냉각해서 액화한 것</t>
  </si>
  <si>
    <t>280</t>
  </si>
  <si>
    <t>계속용접</t>
  </si>
  <si>
    <t>continuous weld, 繼續鎔接</t>
  </si>
  <si>
    <t>용접체의 전체의 길이에 걸쳐 중단되지 않는 용접.</t>
  </si>
  <si>
    <t>2800</t>
  </si>
  <si>
    <t>졸</t>
  </si>
  <si>
    <t>sol</t>
  </si>
  <si>
    <t>콜로이드 가운데 액체를 분산매로하는 것을 말하며, 현탁액과 유탁액의 총칭. 콜로이드 용액과 거의 같은 의미로 쓰인다. ←→겔</t>
  </si>
  <si>
    <t>28000</t>
  </si>
  <si>
    <t>졸대</t>
  </si>
  <si>
    <t>wood lath, wooden lath</t>
  </si>
  <si>
    <t>① 벽‧천장 등의 미장바탕으로 쓰이는 얇고 가는 오리목. ② 졸대에 못을 박을 때는 반드시 2개씩 박아야 함. ③ 졸대는 7mm 내외 정도 간격으로 뒤틀리지 않고 충분히 건조한 것을 써야 함. ④ 회반죽은 졸대 사이로 빠져 나올 수 있을 정도로 눌러 바름. ⑤ ＝엇평.</t>
  </si>
  <si>
    <t>28001</t>
  </si>
  <si>
    <t>졸대목</t>
  </si>
  <si>
    <t>방풍판(防風板)의 널과 널 사이에 내려 붙인 가는 나무.</t>
  </si>
  <si>
    <t>28002</t>
  </si>
  <si>
    <t>졸대바탕</t>
  </si>
  <si>
    <t>wooden lath base</t>
  </si>
  <si>
    <t>① 바름벽 바탕의 일종. ② 졸대를 박은 것.</t>
  </si>
  <si>
    <t>28003</t>
  </si>
  <si>
    <t>졸대받이</t>
  </si>
  <si>
    <t>졸대 가로대를 박기 위해 구석에 박은 오리목.</t>
  </si>
  <si>
    <t>28004</t>
  </si>
  <si>
    <t>졸대벽</t>
  </si>
  <si>
    <t>wooden lath wall</t>
  </si>
  <si>
    <t>목구조에서 졸대바탕 위에 회반죽이나 플라스터 등을 칠해서 마무리한 벽.</t>
  </si>
  <si>
    <t>28005</t>
  </si>
  <si>
    <t>졸라코타</t>
  </si>
  <si>
    <t>zola cotta, zola coat</t>
  </si>
  <si>
    <t>① 채색과 무늬가 자유로 되는 미장용 도료의 일종. ② 최근 유행하는 벽면 색채로 미국 졸라 색채도료 연구소의 특허제품으로서 우리나라에서는 ｢무늬코타｣라는 이름으로 판매되고 있음. 칠 바탕의 성질에 따라서는 빛깔에 맞는 프라이머를 쓰고 모르타르면의 PH(수소이온지수)가 8이하로 된 것은 단번에 칠할 수 있음. 이것은 여러 종류의 대소가 있는 도료방울을 교질액 속에 떨군 것을 뿜칠하는 것이고 휘발성‧건성‧내알칼리성으로 인화성도 낮은 우수한 도료.</t>
  </si>
  <si>
    <t>28006</t>
  </si>
  <si>
    <t>졸참나무</t>
  </si>
  <si>
    <t>① 곡두과(穀斗科)에 속하며 전국에 분포되어 산출되는 건축기구‧가구용재. ② 너도밤나무과의 낙엽교목. ③ 각지의 산야에서 자람. 높이 10～15m, 나무껍데기가 단단하고 거칠음. ④학명 : quercus serrata.</t>
  </si>
  <si>
    <t>28007</t>
  </si>
  <si>
    <t>좀먹음</t>
  </si>
  <si>
    <t>worm eaten, moth eaten</t>
  </si>
  <si>
    <t>① 나무에 벌레가 먹어 작은 구멍이 나타난 것. ② 목재에 생긴 벌레구멍의 홈.</t>
  </si>
  <si>
    <t>28008</t>
  </si>
  <si>
    <t>좁은골홈통</t>
  </si>
  <si>
    <t>secred valley gutter</t>
  </si>
  <si>
    <t>지붕골에서 지붕의 양 경사면 사이를 약 2.5m 정도 떼어 기와를 이은 지붕골에 댄 홈통.</t>
  </si>
  <si>
    <t>28011</t>
  </si>
  <si>
    <t>종가</t>
  </si>
  <si>
    <t>종로의 다른이름</t>
  </si>
  <si>
    <t>28012</t>
  </si>
  <si>
    <t>종각</t>
  </si>
  <si>
    <t>belfry, 鐘閣</t>
  </si>
  <si>
    <t>범종을 달아두기 위하여 지어진 누각</t>
  </si>
  <si>
    <t>28013</t>
  </si>
  <si>
    <t>종결</t>
  </si>
  <si>
    <t>final setting; final set</t>
  </si>
  <si>
    <t>시멘트의 응결이 종료한 상태를 말하며, 비커 바늘 장치의 종결침을 사용해서 측정한다. 반의어: 시발.</t>
  </si>
  <si>
    <t>28014</t>
  </si>
  <si>
    <t>종교시설</t>
  </si>
  <si>
    <t>宗敎施設</t>
  </si>
  <si>
    <t>종교적인 시설의 총칭으로 종교집회장과 그 안에 설치된 납골당을 말함.</t>
  </si>
  <si>
    <t>28015</t>
  </si>
  <si>
    <t>종국</t>
  </si>
  <si>
    <t>⇨메(＝).</t>
  </si>
  <si>
    <t>28016</t>
  </si>
  <si>
    <t>종국 강도 설계</t>
  </si>
  <si>
    <t>ultimate strength design</t>
  </si>
  <si>
    <t>구조물의 종국 강도를 기준으로 하는 설계법.</t>
  </si>
  <si>
    <t>28018</t>
  </si>
  <si>
    <t>계시대비</t>
  </si>
  <si>
    <t>successive contrast, Sukzessivkontrast&lt;獨&gt;,contraste successif&lt;佛&gt;, 繼時對比</t>
  </si>
  <si>
    <t>심리에 관한 색용어로 시간적인 차를 두어 두 가지 색을 차례로 볼 때 생기는 색대비.자극시간과 자극 강도에 따라 그 효과는 차이가 있다.</t>
  </si>
  <si>
    <t>2802</t>
  </si>
  <si>
    <t>종국 하중</t>
  </si>
  <si>
    <t>ultimate load</t>
  </si>
  <si>
    <t>구조물 등에 하중이 작용해서 파괴 등 종국 상태가 되었을 때의 하중.</t>
  </si>
  <si>
    <t>28021</t>
  </si>
  <si>
    <t>종국강도</t>
  </si>
  <si>
    <t>⇨파괴강도(＝).</t>
  </si>
  <si>
    <t>28023</t>
  </si>
  <si>
    <t>종국내력</t>
  </si>
  <si>
    <t>resistibility, 終局耐力</t>
  </si>
  <si>
    <t>종국강도 재료나 구조물의 지지능력이 끝난 상태의 강도.</t>
  </si>
  <si>
    <t>28024</t>
  </si>
  <si>
    <t>종국변형</t>
  </si>
  <si>
    <t>ultimate strain, 終局變形</t>
  </si>
  <si>
    <t>어떤 구조가 파괴하려 할 때 또는 어떤 재료가 파괴될 때의 최종 변형.</t>
  </si>
  <si>
    <t>28025</t>
  </si>
  <si>
    <t>종국응력</t>
  </si>
  <si>
    <t>ultimate stress, 終局應力</t>
  </si>
  <si>
    <t>종국적인 응력.</t>
  </si>
  <si>
    <t>28026</t>
  </si>
  <si>
    <t>종국하중</t>
  </si>
  <si>
    <t>plastic load, 終局荷重</t>
  </si>
  <si>
    <t>① 구조물을 붕괴시키는 최대한(종국적‧파괴적인) 하중. ② ⇨파괴하중(＝). ③ ⇨극한하중(＝).</t>
  </si>
  <si>
    <t>28027</t>
  </si>
  <si>
    <t>종다라니</t>
  </si>
  <si>
    <t>우물반자의 반자틀인 장귀틀과 동귀틀에 그려진 단청.</t>
  </si>
  <si>
    <t>28028</t>
  </si>
  <si>
    <t>종다라니초</t>
  </si>
  <si>
    <t>ceiling joist figure</t>
  </si>
  <si>
    <t>우물반자의 반자틀인 장귀틀과 동귀틀에 그려진 단청 문양.</t>
  </si>
  <si>
    <t>28029</t>
  </si>
  <si>
    <t>계약</t>
  </si>
  <si>
    <t>agreement, contract, 契約</t>
  </si>
  <si>
    <t>① 관련되는 사람이나 조직체 사이에 서로 지켜야 할 의무에 대하여 글이나 말로 정하여 둠. ② &lt;법률&gt; 일정한 법률 효과의 발생을 목적으로 두 사람의 의사를 표시함. 청약과 승낙이 합치해야만 성립.</t>
  </si>
  <si>
    <t>2803</t>
  </si>
  <si>
    <t>종단 물매</t>
  </si>
  <si>
    <t>incline</t>
  </si>
  <si>
    <t>도로 종단도에 표시되는 물매. 종단 측량의 결과를 도면에 그리고 그 종단도에 시공 기면(施工基面：계획선)을 넣는다. 이 시공기면의 물매를 일반적으로 종단 구배라 함.</t>
  </si>
  <si>
    <t>28030</t>
  </si>
  <si>
    <t>종단곡선</t>
  </si>
  <si>
    <t>vertical curve, 縱斷曲線</t>
  </si>
  <si>
    <t>인접한 두 재의 경사가 변화하는 지점에 그 물매가 매끈하게 이어지도록 연결하는 곡선.</t>
  </si>
  <si>
    <t>28031</t>
  </si>
  <si>
    <t>종단면도</t>
  </si>
  <si>
    <t>longitudinal section, 縱斷面圖</t>
  </si>
  <si>
    <t>건축물과 같은 구조체의 길이방향을 지표면에 수직방향으로 잘라 그린 단면도.</t>
  </si>
  <si>
    <t>28033</t>
  </si>
  <si>
    <t>종단역</t>
  </si>
  <si>
    <t>terminal</t>
  </si>
  <si>
    <t>철도 노선의 종단에 위치한 역. 열차가 시발, 종착하는 열차 종단역과 기관차를 바꾸어 다는 기관차 종단역이 있음</t>
  </si>
  <si>
    <t>28034</t>
  </si>
  <si>
    <t>종대공</t>
  </si>
  <si>
    <t>종도리를 받기 위해 종량(마룻보) 위에 세운 짧은 기둥.= 마룻대공</t>
  </si>
  <si>
    <t>28036</t>
  </si>
  <si>
    <t>종도리</t>
  </si>
  <si>
    <t>宗道理</t>
  </si>
  <si>
    <t>전통건축 가구구성에 따라 가장 상부에 놓이는 도리.= 마룻대</t>
  </si>
  <si>
    <t>28037</t>
  </si>
  <si>
    <t>종량</t>
  </si>
  <si>
    <t>coller beam, straining beam, tie beam, 宗樑</t>
  </si>
  <si>
    <t>전통건축 가구구성에 따라 여러 층으로 걸리는 보 중 가장 상층에 위치하는 보.= 마룻보</t>
  </si>
  <si>
    <t>28038</t>
  </si>
  <si>
    <t>종량안초공</t>
  </si>
  <si>
    <t>宗樑按草工</t>
  </si>
  <si>
    <t>종량(종보)가 이동하는 것을 방지하기 위해 초새김한 짧은 가로재.</t>
  </si>
  <si>
    <t>28039</t>
  </si>
  <si>
    <t>계약 가격</t>
  </si>
  <si>
    <t>contract price； contract value</t>
  </si>
  <si>
    <t>계약에 의하여 정해진 가격.</t>
  </si>
  <si>
    <t>2804</t>
  </si>
  <si>
    <t>종력</t>
  </si>
  <si>
    <t>longitudinal force, 從力</t>
  </si>
  <si>
    <t>장변방향으로 발생하는 힘</t>
  </si>
  <si>
    <t>28040</t>
  </si>
  <si>
    <t>종루</t>
  </si>
  <si>
    <t>bell tower, 鐘樓</t>
  </si>
  <si>
    <t>종을 설치한 누각식 건물.</t>
  </si>
  <si>
    <t>28041</t>
  </si>
  <si>
    <t>종마루</t>
  </si>
  <si>
    <t>건물의 지붕 중앙에 위치한 주된 마루.= 용마루, 지붕마루</t>
  </si>
  <si>
    <t>28042</t>
  </si>
  <si>
    <t>종말 처리장</t>
  </si>
  <si>
    <t>final sewage treatment plant</t>
  </si>
  <si>
    <t>하수를 하천이나 바다로 흘려 보내기 위하여 마지막으로 처리하는 장소.</t>
  </si>
  <si>
    <t>28043</t>
  </si>
  <si>
    <t>종목</t>
  </si>
  <si>
    <t>item</t>
  </si>
  <si>
    <t>여러 가지 종류에 따라 나눈 항목.</t>
  </si>
  <si>
    <t>28044</t>
  </si>
  <si>
    <t>종목별 현장공사도급자</t>
  </si>
  <si>
    <t>種目別現場工事都給者</t>
  </si>
  <si>
    <t>수공적 숙련‧노력 및 재료 등을 공급하여 특정기일 안에 특정부분 공사를 현장에서 완성하는 것을 도급 맡은 업자로 미장공‧도장공 등을 들 수 있음.</t>
  </si>
  <si>
    <t>28045</t>
  </si>
  <si>
    <t>종묘</t>
  </si>
  <si>
    <t>imperial ancestors shrine, 宗廟</t>
  </si>
  <si>
    <t>국가의 역대 임금과 왕비의 위패를 모신 사당.</t>
  </si>
  <si>
    <t>28046</t>
  </si>
  <si>
    <t>종묘서</t>
  </si>
  <si>
    <t>宗廟署</t>
  </si>
  <si>
    <t>왕실의 종묘와 능원 정자각를 수호하는 일을 관장하는 관서.</t>
  </si>
  <si>
    <t>28047</t>
  </si>
  <si>
    <t>종벽</t>
  </si>
  <si>
    <t>saddle back coping[brick], 宗壁</t>
  </si>
  <si>
    <t>① 여담의 지붕마루 부분에 덮는 벽돌. ② 지붕마루용의 벽돌. ③ ＝종벽돌(宗壁乭).</t>
  </si>
  <si>
    <t>28048</t>
  </si>
  <si>
    <t>종벽돌</t>
  </si>
  <si>
    <t>⇨종벽(＝).</t>
  </si>
  <si>
    <t>28049</t>
  </si>
  <si>
    <t>계약 갱신</t>
  </si>
  <si>
    <t>contract renewal</t>
  </si>
  <si>
    <t>과거 계약을 해지하고 새로운 계약을 체결하는 것.</t>
  </si>
  <si>
    <t>2805</t>
  </si>
  <si>
    <t>종보</t>
  </si>
  <si>
    <t>전통건축 가구구성에 따라 여러 층으로 걸리는 보 중 가장 상층에 위치하는 보.= 종량, 마룻보</t>
  </si>
  <si>
    <t>28050</t>
  </si>
  <si>
    <t>종석①</t>
  </si>
  <si>
    <t>key stone, 宗石</t>
  </si>
  <si>
    <t>① 석조 아치의 최상부에 있어서 기타 아치부재를 함께 고정시키는 역할을 하는 석재. ② ⇨아치이맛돌.</t>
  </si>
  <si>
    <t>28052</t>
  </si>
  <si>
    <t>종석②</t>
  </si>
  <si>
    <t>種石</t>
  </si>
  <si>
    <t>인조석을 만드는데 사용되는 여러 가지 종류의 작은 돌.</t>
  </si>
  <si>
    <t>28053</t>
  </si>
  <si>
    <t>종속</t>
  </si>
  <si>
    <t>subordination, 從屬</t>
  </si>
  <si>
    <t>① 형이나 색이 차츰 커지거나 작아지는 요소. ② 색채에서 7색의 무지개의 순서로 배열된다든지, 흑백의 명도단계의 표도 일종의 종속이 됨. ③ ⇨주도.</t>
  </si>
  <si>
    <t>28054</t>
  </si>
  <si>
    <t>종심</t>
  </si>
  <si>
    <t>宗心</t>
  </si>
  <si>
    <t>① 건물의 간사이의 중앙에 있는 지붕마루 부분. ② 지붕 마룻도리의 준말. 종심도리(宗心道里).</t>
  </si>
  <si>
    <t>28055</t>
  </si>
  <si>
    <t>종심고주</t>
  </si>
  <si>
    <t>宗心高柱</t>
  </si>
  <si>
    <t>① 간사이가 2칸 이상의 건물에서 그 한 중간에 세운 고주. ② 마룻도리 밑에 세운 고주.</t>
  </si>
  <si>
    <t>28056</t>
  </si>
  <si>
    <t>종심도리</t>
  </si>
  <si>
    <t>ridge piece, 宗心道里</t>
  </si>
  <si>
    <t>지붕마루에 있는 도리‧마룻대‧마룻도리.</t>
  </si>
  <si>
    <t>28057</t>
  </si>
  <si>
    <t>종심목</t>
  </si>
  <si>
    <t>宗心木</t>
  </si>
  <si>
    <t>지붕마루에 얹은 정심재‧마루적심목.</t>
  </si>
  <si>
    <t>28058</t>
  </si>
  <si>
    <t>종심박이</t>
  </si>
  <si>
    <t>宗心朴只</t>
  </si>
  <si>
    <t>용마루 또는 그 위에 대는 적심을 박아 대는 못.</t>
  </si>
  <si>
    <t>28059</t>
  </si>
  <si>
    <t>계약 도서</t>
  </si>
  <si>
    <t>contract documents</t>
  </si>
  <si>
    <t>건축 공사의 청부 계약 내용을 규정하는 도면 및 서류나 계약서 또는 공사 청부 계약 약관에 명기되는 도면 및 시방서를 포함한다. (=계약 서류)</t>
  </si>
  <si>
    <t>2806</t>
  </si>
  <si>
    <t>종심추녀박이</t>
  </si>
  <si>
    <t>宗心春舌朴只</t>
  </si>
  <si>
    <t>용마루에 오는 추녀를 누질러 박는 못.</t>
  </si>
  <si>
    <t>28060</t>
  </si>
  <si>
    <t>종아치</t>
  </si>
  <si>
    <t>bell arch</t>
  </si>
  <si>
    <t>① 대형 코벨(corbel)로 지지된 원형 아치. ② 외관이 종 모양임.</t>
  </si>
  <si>
    <t>28061</t>
  </si>
  <si>
    <t>종업지 인구</t>
  </si>
  <si>
    <t>(=취업지 인구)일반적으로 직업에 종사하고 있는 인구를 말함. 엄밀하게는 15세 이상의 인구 중 노동능력과 노동할 의사가 있는 인구를 나타내는 ‘경제활동인구’에서 가사·학업·질병·불구·노령 등으로 인한 비노동력 인구와 노동능력이 없는 사람을 제외하고(노동력인구), 다시 완전실업자를 뺀 나머지가 취업인구이다. 수입이 따르는 일에 종사하는 종업자와 일자리가 있는 상태에서 쉬고 있는 휴업자를 포괄한다. 취업자는 종업상의 지위에 따라 자영업자, 자기 가족의 사업을 돕고 있는 가족종업자, 일반고용자·임시고용자·일용고용자 등으로 구분된다.</t>
  </si>
  <si>
    <t>28063</t>
  </si>
  <si>
    <t>종응력도</t>
  </si>
  <si>
    <t>세로응력도도라고도 하며 축방향 응력도</t>
  </si>
  <si>
    <t>28064</t>
  </si>
  <si>
    <t>종이거푸집</t>
  </si>
  <si>
    <t>paper form</t>
  </si>
  <si>
    <t>① 불투수성으로 만든 종이로 된 거푸집. ② 주로 원형 기둥에 사용.</t>
  </si>
  <si>
    <t>28066</t>
  </si>
  <si>
    <t>종이문</t>
  </si>
  <si>
    <t>窓戶紙門</t>
  </si>
  <si>
    <t>창호지를 바른 문.</t>
  </si>
  <si>
    <t>28067</t>
  </si>
  <si>
    <t>종이반자</t>
  </si>
  <si>
    <t>紙盤子</t>
  </si>
  <si>
    <t>종이로 마감한 반자.</t>
  </si>
  <si>
    <t>28068</t>
  </si>
  <si>
    <t>계약 방식</t>
  </si>
  <si>
    <t>contracting system</t>
  </si>
  <si>
    <t>계약 상대의 선택에서 계약 체결에 이르기까지의 방식. 입찰에 의한 계약 외에 수의계약 · 특명 계약 등이 있으며, 계약 내용에 관해서는 총가 정액 청부, 단가 청부, 설비 보수 가산식 등이 있다.</t>
  </si>
  <si>
    <t>2807</t>
  </si>
  <si>
    <t>종일 일영</t>
  </si>
  <si>
    <t>complete shadow during the day; whole day shadow</t>
  </si>
  <si>
    <t>건물 등에 의해 직사 일광이 차단되어 하루동안 일조를 받을 수 없는 영역. →영구 일영.</t>
  </si>
  <si>
    <t>28070</t>
  </si>
  <si>
    <t>종일음영</t>
  </si>
  <si>
    <t>shadow during the day, 終日陰影</t>
  </si>
  <si>
    <t>하루 중 전혀 일조가 없는 상태</t>
  </si>
  <si>
    <t>28071</t>
  </si>
  <si>
    <t>종장창</t>
  </si>
  <si>
    <t>從長窓</t>
  </si>
  <si>
    <t>종방향으로 긴 창.</t>
  </si>
  <si>
    <t>28072</t>
  </si>
  <si>
    <t>종탑</t>
  </si>
  <si>
    <t>bell tower, 鐘塔</t>
  </si>
  <si>
    <t>종을 매달아 놓은 탑.</t>
  </si>
  <si>
    <t>28073</t>
  </si>
  <si>
    <t>종파</t>
  </si>
  <si>
    <t>longitudinal wave</t>
  </si>
  <si>
    <t>⇨세로진동(＝). ⇨소밀파(＝).</t>
  </si>
  <si>
    <t>28074</t>
  </si>
  <si>
    <t>종파 공진</t>
  </si>
  <si>
    <t>resonance of longitudinal wave</t>
  </si>
  <si>
    <t>종파에 의한 공진 현상.</t>
  </si>
  <si>
    <t>28075</t>
  </si>
  <si>
    <t>종페인트</t>
  </si>
  <si>
    <t>① 견련(堅練)페인트(⇦)의 일종. ② 착색안료의 함유량이 많고 약간 부드럽게 반죽되어 있음. ③ 착색력이 강하여 간판을 그릴 때와 같이 은폐력을 필요로 할 때 쓰이며, 또 페인트의 색 혼합용으로 사용.</t>
  </si>
  <si>
    <t>28076</t>
  </si>
  <si>
    <t>종합 가설</t>
  </si>
  <si>
    <t>common temporary facilities expenses</t>
  </si>
  <si>
    <t>건축 공사에서 공사 전반에 있어 최종적으로 목적하는 구조물을 얻기 위해 일정 기간만 일시적으로 설비 혹은 건축하는 것</t>
  </si>
  <si>
    <t>28077</t>
  </si>
  <si>
    <t>종합 건설업</t>
  </si>
  <si>
    <t>건설공사를 종합적으로 계획, 관리 및 조정하여 시설물을 시공하는 업종</t>
  </si>
  <si>
    <t>28078</t>
  </si>
  <si>
    <t>종합 공사업(자)</t>
  </si>
  <si>
    <t>건축 일체 공사, 토목 일체 공사, 조경 공사, 설비 일체 공사 등을 포함하는 건설 공사의 전반적인 시공을 종합적인 관리 계획하에 핵심적 생산주체로서 역할을 수행하는 업 혹은 업자.</t>
  </si>
  <si>
    <t>28079</t>
  </si>
  <si>
    <t>종합 교실형</t>
  </si>
  <si>
    <t>activity type</t>
  </si>
  <si>
    <t>학교 운영 방식의 하나로, 하나의 교실에서 다양한 활동이 일어나도록 계획된 유형.  학생들의 학습이나 생활 대부분이 각 학급의 교실 또는 그 주위에서 이루어진다.</t>
  </si>
  <si>
    <t>28081</t>
  </si>
  <si>
    <t>종합 교통 체계 계획</t>
  </si>
  <si>
    <t>comprehensive transportation system planning</t>
  </si>
  <si>
    <t>과거에는 철도,도로가 육상교통의 대부분을 차지하고 있었지만, 도시와 산업의 발달 등으로 자동차·항공기·선박 등 다른 교통기관의 보급 속도가 현저하게 빨라져서 이미 대중교통의 수단으로 자리매김하고 있음 즉, 철도·도로·항공·해운 등의 각각의 장점을 살려 단점을 보충하면서, 각 교통체계별 경쟁과 이용자의 자유로은 선택을 위해 국가적 차원에서 개별 교통체계별로 이해상충을 조정할 수있도록 여러 가지 교통기관을 체계적으로 조사하여 그 도시에 가장 적합한 교통 시설망이 있어야 할 모습을 계획하는 것</t>
  </si>
  <si>
    <t>28082</t>
  </si>
  <si>
    <t>종합 디플레이터</t>
  </si>
  <si>
    <t>integrated deflator</t>
  </si>
  <si>
    <t>목조 주택, RC 구조 비주택 등 특정 그룹마다 만들어지는 개별 디플레이터를 종합한, 건축 투자액이나 건설 투자액의 디플레이터.</t>
  </si>
  <si>
    <t>28083</t>
  </si>
  <si>
    <t>종합 발주</t>
  </si>
  <si>
    <t>건축 공사의 전 과정을 하나의 시공 업자에 계약하여 주문하는 것</t>
  </si>
  <si>
    <t>28084</t>
  </si>
  <si>
    <t>종합 병원</t>
  </si>
  <si>
    <t>general hospital</t>
  </si>
  <si>
    <t>①의료법에 따라 100개 이상의 병상(病床)과 7개 또는 9개 이상의 진료과목, 각 진료과목에 전속하는 전문의를 갖춘 제2차 의료급여기관을 말한다. ②모든 종류의 병에 대한 전문적 담당과의 종합적 운영체제 속에서 진료를 하는 병원.</t>
  </si>
  <si>
    <t>28085</t>
  </si>
  <si>
    <t>종합 설계</t>
  </si>
  <si>
    <t>planned development design</t>
  </si>
  <si>
    <t>정보·통신 단순한 설계 프로세스뿐만 아니라 인원, 설비, 시스템, 업무와 기술 따위로 확장하여 효율을 극대화하고 타 분야와 원활하게 협업하기 위해 설계와 시공에 이르는 모든 단계에 걸쳐 정보를 협력적으로 이용하는 설계 프로세스.</t>
  </si>
  <si>
    <t>28086</t>
  </si>
  <si>
    <t>종합 설계 제도</t>
  </si>
  <si>
    <t>planned development design system</t>
  </si>
  <si>
    <t>(=총합설계 제도)일본의 공개공지와 관련된 설계제도건축기준법에서 부지내 넓은 공개공지를 확보하여 시가지 환경의 정비개선에 기여할 경우 특정 행정청의 허가를 통해 용적률, 사선제한의 특례를 적용받아 설계하는 제도로서 도시계획상 용도지역, 지구중의 하나인 특정가루로 지정받는 것도 가능하지만 도시계획상의 절차에 시간이 걸리므로 건축기준법상 총합설계제도를 활용하는 경향이 있음</t>
  </si>
  <si>
    <t>28087</t>
  </si>
  <si>
    <t>종합 열전달률</t>
  </si>
  <si>
    <t>combined heat transfer coefficient</t>
  </si>
  <si>
    <t>뉴턴의 냉각 법칙에 열전달량의 계수. 종합 연전달률(α)은 방사 열전달, 대류 열전달을 종합한 것으로, 단위 시간(h)에 단위 면적(A)당 단위 온도차(θH-θC)에 있어서 전달되는 열량. 흐르는 열량 q(J/㎡ · h)는 다음 식으로 나타내어진다.q=αA(θH-θC)α는 유체의 종류, 온도차, 유속으로 변화한다.</t>
  </si>
  <si>
    <t>28088</t>
  </si>
  <si>
    <t>종합 운동 경기장</t>
  </si>
  <si>
    <t>multi-purpose athletic ground</t>
  </si>
  <si>
    <t>육상, 구기, 수상 등의 운동 경기를 위한 각종 시설이 계획된 시설군 또는 건축군.</t>
  </si>
  <si>
    <t>28089</t>
  </si>
  <si>
    <t>종합 운동장</t>
  </si>
  <si>
    <t>스포츠에 참여하기 위하여 이용되는 시설(건물, 운동장 등).</t>
  </si>
  <si>
    <t>28090</t>
  </si>
  <si>
    <t>종합 위험도</t>
  </si>
  <si>
    <t>degree of total danger</t>
  </si>
  <si>
    <t>지역 등의 위험성을 종합적으로 평가한 지표. (=지역 위험도)</t>
  </si>
  <si>
    <t>28091</t>
  </si>
  <si>
    <t>종합 청부</t>
  </si>
  <si>
    <t>(미)general contract, (영)main contract</t>
  </si>
  <si>
    <t>① 건축 공사의 전 과정을 하나의 시공 업자에 청부시키는 방식. 시공자는 재료, 노력, 기계력 등 모두를 조달하여 각 부문별의 전공사를 실시한다. 단, 통례로서 설비 공사만은 제외하는 경우가 많다. ② 주문주와 직접 계약한 종합 청부. 원청 업자는 그 청부 공사를 분할하여 하청 업자에 발주한다.</t>
  </si>
  <si>
    <t>28092</t>
  </si>
  <si>
    <t>종합 치수 대책</t>
  </si>
  <si>
    <t>comprehensive flood control programme</t>
  </si>
  <si>
    <t>홍수의 처리를 하도(河道), 제방, 유수지(遊水地)나 댐 등의 하천 공작물에만 의존하지 않고, 유역이 가진 보수(保水) 기능을 적극적으로 증진 · 활용하여 홍수를 경감시키는 치수 대책.</t>
  </si>
  <si>
    <t>28093</t>
  </si>
  <si>
    <t>종합 투과 손실</t>
  </si>
  <si>
    <t>weighted mean transmission loss</t>
  </si>
  <si>
    <t>투과 손실이 다 른 여러 재료로 구성된 면 전체로서의 음 향 투과 손실. 종합 투과 손실올 R로 하 여 아래의 식으로 주어진다. Ri: 각 부의 음향 투과 손실(뼈)， Si: 각부의 면적 (m2 ). →평균 투과 손실.</t>
  </si>
  <si>
    <t>28094</t>
  </si>
  <si>
    <t>종합계획</t>
  </si>
  <si>
    <t>comprehensive planning, 綜合計劃</t>
  </si>
  <si>
    <t>단위 구획 전체에 대한 제반의 공공시설, 토지의 정리, 건축물의 통제 따위를 포함하는 종합적인 구상 계획.도시에 대한 장래성과 창조성 및 종합성을 계획에 반영하며 주민의 공동성‧시민성에 중점을 둠. 주로 물리적 계획만을 다루는 도시기본계획(master plan)과 구분.</t>
  </si>
  <si>
    <t>28095</t>
  </si>
  <si>
    <t>종합병원</t>
  </si>
  <si>
    <t>綜合病院</t>
  </si>
  <si>
    <t>「의료법」의료법에 규정되어 있는 여러 진료 과목을 고루 갖춘 병원. 입원 환자 100명 이상을 수용할 수 있고, 진료 과목이 적어도 내과ㆍ일반 외과ㆍ소아과ㆍ산부인과ㆍ방사선과ㆍ마취과ㆍ진단 검사 의학과ㆍ정신과ㆍ치과가 설치되어 있으며, 각 과마다 필요한 전문의를 갖춘 의료 기관이다.</t>
  </si>
  <si>
    <t>28097</t>
  </si>
  <si>
    <t>종합업자</t>
  </si>
  <si>
    <t>토목, 건축 공사 일체를 원청하여 직별 및 설비 업자 등에 하청하여 공사 관리 전반을 하는 업자.</t>
  </si>
  <si>
    <t>28098</t>
  </si>
  <si>
    <t>종합적 설계</t>
  </si>
  <si>
    <t>integral designing</t>
  </si>
  <si>
    <t>하나의 단지 내에  복수의 건축물 및 그 사이의 도로, 녹지 등을 전반적으로 고려하여 설계된 경우에 전체를 하나의 부지로 인정하는 설계.</t>
  </si>
  <si>
    <t>28100</t>
  </si>
  <si>
    <t>종횡비</t>
  </si>
  <si>
    <t>폭/높이의 관계의 비, 비율 또는 퍼센트로 나타낸다. 예를 들어, 종횡비 3:5, 또는 60%로 표시한다.</t>
  </si>
  <si>
    <t>28101</t>
  </si>
  <si>
    <t>좌</t>
  </si>
  <si>
    <t>guild</t>
  </si>
  <si>
    <t>줄. 쇠붙이 따위를 쓸어서 깍는 연장. 좌자(銼子). 차(銼). 차자(銼子).</t>
  </si>
  <si>
    <t>28102</t>
  </si>
  <si>
    <t>좌고</t>
  </si>
  <si>
    <t>sitting height</t>
  </si>
  <si>
    <t>앉은키(두 다리를 모아 넓적다리는 수평이 되게 하고 종아리와 상체는 수직이 되도록 걸상에 앉았을 때, 걸상면으로부터 머리끝까지의 키).</t>
  </si>
  <si>
    <t>28104</t>
  </si>
  <si>
    <t>좌골 결절점</t>
  </si>
  <si>
    <t>tuber ischiadicum</t>
  </si>
  <si>
    <t>앉았을 때 엉덩뼈가 접히는 지점</t>
  </si>
  <si>
    <t>28105</t>
  </si>
  <si>
    <t>좌굴</t>
  </si>
  <si>
    <t>buckling, 挫屈</t>
  </si>
  <si>
    <t>세장한 기둥, 판 등의 부재가 일정한 힘 이상의 압축하중을 받을 때 길이의 수직방향으로 급격히 휘는 현상. 일반적으로 세장비가 클수록 잘 발생함. 기둥, 판 등의 부재가 축방향의 압축력을 받을 때 상대적으로 세장한 부재의 경우 압축에 의한 항복보다는 좌굴에 의해 파괴가 발생함. 세장하지 않은 부재는 좌굴보다는 압축에 의해 구조적 거동이 지배됨.</t>
  </si>
  <si>
    <t>28107</t>
  </si>
  <si>
    <t>좌굴 곡선</t>
  </si>
  <si>
    <t>buckling curve</t>
  </si>
  <si>
    <t>⇨컬럼 커브(＝).</t>
  </si>
  <si>
    <t>28109</t>
  </si>
  <si>
    <t>계약가격</t>
  </si>
  <si>
    <t>contract price, 契約價格</t>
  </si>
  <si>
    <t>계약서상 표시된 가격</t>
  </si>
  <si>
    <t>2811</t>
  </si>
  <si>
    <t>좌굴 길이</t>
  </si>
  <si>
    <t>buckling length</t>
  </si>
  <si>
    <t>임의의 부재 끝 구속 조건에 대한 좌굴모드 가운데 양단 핀의 단일 압축재 좌굴모드가 해당되는 부분의 길이.</t>
  </si>
  <si>
    <t>28110</t>
  </si>
  <si>
    <t>좌굴 모드</t>
  </si>
  <si>
    <t>buckling mode</t>
  </si>
  <si>
    <t>부재 또는 구조물이 좌굴해서 변형된 형.</t>
  </si>
  <si>
    <t>28111</t>
  </si>
  <si>
    <t>좌굴 변형각법</t>
  </si>
  <si>
    <t>buckling slope deflection method</t>
  </si>
  <si>
    <t>처짐각법의 축력과 관련된 식으로 좌굴강도를 구하는 방법.</t>
  </si>
  <si>
    <t>28112</t>
  </si>
  <si>
    <t>좌굴강도</t>
  </si>
  <si>
    <t>buckling strength, 挫屈强度</t>
  </si>
  <si>
    <t>좌굴에 의한 강도.</t>
  </si>
  <si>
    <t>28115</t>
  </si>
  <si>
    <t>좌굴계수</t>
  </si>
  <si>
    <t>buckling coefficient, 挫屈係數</t>
  </si>
  <si>
    <t>압축재의 좌굴강도를 계산할 때 사용하는 계수로서 좌굴을 발생시키는 임계하중을 구조부재에 작용하는 압축력으로나눈 비율.</t>
  </si>
  <si>
    <t>28116</t>
  </si>
  <si>
    <t>좌굴길이</t>
  </si>
  <si>
    <t>buckling length, 挫屈－</t>
  </si>
  <si>
    <t>압축력에 의해 부재에 좌굴이 발생할 때 경계조건에 따라 좌굴변형이 발생하는 유효길이. 부재의 길이가 L인 경우, 좌굴길이는 양단핀일 때 L, 1단고정 타단자유일 때 2L, 1단고정 타단핀일 때 0.7L, 그리고 양단고정일 때는 0.5L이 된다.</t>
  </si>
  <si>
    <t>28117</t>
  </si>
  <si>
    <t>좌굴변형</t>
  </si>
  <si>
    <t>buckling distorsion, 挫屈變形</t>
  </si>
  <si>
    <t>세장한 판을 용접하면 잔류 압축응력이 생기는데 이로 인하여 발생된 좌굴 변형</t>
  </si>
  <si>
    <t>28118</t>
  </si>
  <si>
    <t>좌굴안전율</t>
  </si>
  <si>
    <t>safe factor of buckling, 挫屈安全率</t>
  </si>
  <si>
    <t>좌굴이 구조물이나 부재의 안전기준이 되는 경우의 좌굴하중 또는 좌굴응력도와 설계하중 또는 허용좌굴 응력도와의 비.</t>
  </si>
  <si>
    <t>28119</t>
  </si>
  <si>
    <t>좌굴응력</t>
  </si>
  <si>
    <t>buckling stress, 挫屈應力</t>
  </si>
  <si>
    <t>기둥, 판 등에 좌굴을 발생시키는 응력.</t>
  </si>
  <si>
    <t>28120</t>
  </si>
  <si>
    <t>좌굴응력도</t>
  </si>
  <si>
    <t>buckling stress intensity, 挫屈應力度</t>
  </si>
  <si>
    <t>좌굴응력이라고도 하며 부재 내에 좌굴에 의해 발생된 응력도</t>
  </si>
  <si>
    <t>28121</t>
  </si>
  <si>
    <t>좌굴축</t>
  </si>
  <si>
    <t>buckling axis, 挫屈軸</t>
  </si>
  <si>
    <t>좌굴의 변형방향과 수직인 부재의 길이방향 축. 대부분 단면의 주축이 좌굴축이 됨.</t>
  </si>
  <si>
    <t>28122</t>
  </si>
  <si>
    <t>좌굴하중</t>
  </si>
  <si>
    <t>buckling load, 挫屈荷重</t>
  </si>
  <si>
    <t>부재에 압축력을 증가시킬 경우 부재의 좌굴을 발생시키는 최소한의 하중.</t>
  </si>
  <si>
    <t>28123</t>
  </si>
  <si>
    <t>좌대</t>
  </si>
  <si>
    <t>左隊</t>
  </si>
  <si>
    <t>귀한대의 좌측에 짜이는 포살미.</t>
  </si>
  <si>
    <t>28124</t>
  </si>
  <si>
    <t>좌상</t>
  </si>
  <si>
    <t>sedentary statue, seated figure[image], 坐像</t>
  </si>
  <si>
    <t>앉아 있는 그림이나 조각.</t>
  </si>
  <si>
    <t>28125</t>
  </si>
  <si>
    <t>좌식생활</t>
  </si>
  <si>
    <t>座式生活</t>
  </si>
  <si>
    <t>방과 마루 등의 바닥에 앉아 생활하는 방식</t>
  </si>
  <si>
    <t>28127</t>
  </si>
  <si>
    <t>좌우 요동</t>
  </si>
  <si>
    <t>부체의 단(短)방향의 병진운동. Z축을 연직방향, X축을 부체의 길이(장;長)방향으로 하는 3차원 직교좌표계에서 Y축과 평행방향의 운동.부체는 파랑(波浪), 바람, 조류 등의 외력에 의해 각종 운동을 한다. 이 운동은 통상 부체에 임의로 설정된 3차원 직교좌표계를 이용하여 각축에 관한 병진운동 및 회전운동의 6방향 운동으로 분류된다. 좌표계의 결정방법은 특별히 정의되어 있지 않으나 관례상 다음 기준에 의해 정해지는 경우가 많다. 좌표원점을 정수면상(靜水面上)의 부체중심부에 놓고 부체의 앞방향을 ｘ축의 정(正)방향으로 하고 윗방향을 ｚ축의 정방향으로 하는 좌표계를 이용한다. 스웨이는 부체 ｙ축에 관한 병진운동을 나타내고 좌우동요, 스웨잉이라고도 한다.선박 등과 달리 앞방향이 일정하게 정해지지 않는 해양건축물의 경우는 건축물의 용도에 의한 전면, 형상에 의한 길이방향, 편의상 정해지는 전면에 의해 x축을 정의한다.스웨이 y는 길이의 단위를 가지지만 파랑응답 등에서는 다른 병진운동(서지, 히브)와 같이 파진폭 α로 무차원화하여 y/α로서 표시되는 경우가 많다.또 동요에 관한 거주성을 논할 경우에는 건축물의 동요와는 관계없이 인체의 좌우방향 동요로서 이용되는 경우도 있다.</t>
  </si>
  <si>
    <t>세화0.6%</t>
  </si>
  <si>
    <t>28129</t>
  </si>
  <si>
    <t>계약도면</t>
  </si>
  <si>
    <t>contract drawing, 契約圖面</t>
  </si>
  <si>
    <t>공사계약에 의하여 작성되어야 하는 도면을 뜻함. 예를 들어 계획도면, 기본도면, 실시도면 등이 있음.</t>
  </si>
  <si>
    <t>2813</t>
  </si>
  <si>
    <t>좌우대</t>
  </si>
  <si>
    <t>左右隊</t>
  </si>
  <si>
    <t>귀한대를 기준으로 양 옆에 위치하는 살미의 통칭.</t>
  </si>
  <si>
    <t>28130</t>
  </si>
  <si>
    <t>좌우용접</t>
  </si>
  <si>
    <t>right and left hand welding, 左右鎔接</t>
  </si>
  <si>
    <t>용접작업에서 용접선에 대하여 직각인 방향에 몸을 두고 좌에서 우로 또는 우에서 좌로 용접을 진행시키는 용접방법.</t>
  </si>
  <si>
    <t>28131</t>
  </si>
  <si>
    <t>좌위 기준점</t>
  </si>
  <si>
    <t>reference point of sitting posture</t>
  </si>
  <si>
    <t>(=좌골 결절점)</t>
  </si>
  <si>
    <t>28132</t>
  </si>
  <si>
    <t>좌중</t>
  </si>
  <si>
    <t>여러 사람이 모인 자리. 또는 모여 앉은 여러 사람.</t>
  </si>
  <si>
    <t>28133</t>
  </si>
  <si>
    <t>좌진용접</t>
  </si>
  <si>
    <t>fore hand welding, 左進鎔接</t>
  </si>
  <si>
    <t>용접작업에서 용접선에 대하여 직각인 방향에 몸을 두고 우에서 좌로 용접을 진행시키는 방법.</t>
  </si>
  <si>
    <t>28134</t>
  </si>
  <si>
    <t>좌철</t>
  </si>
  <si>
    <t>washer</t>
  </si>
  <si>
    <t>① 볼트 등의 너트받이 철물. ② ⇨와셔(＝).</t>
  </si>
  <si>
    <t>28135</t>
  </si>
  <si>
    <t>좌향</t>
  </si>
  <si>
    <t>direction, azimuth, 坐向</t>
  </si>
  <si>
    <t>방위(方位)‧좌(坐)는 집터‧묏자리 등이 등지는 방위이고, 향(向)은 전면을 바라보는 방위. 자좌오향(子坐午向) 따위.</t>
  </si>
  <si>
    <t>28136</t>
  </si>
  <si>
    <t>죄임</t>
  </si>
  <si>
    <t>① 나사 따위를 꽉 틀어 조이는 일. ② ＝조이기.</t>
  </si>
  <si>
    <t>28138</t>
  </si>
  <si>
    <t>계약도서</t>
  </si>
  <si>
    <t>contract documents, 契約圖書</t>
  </si>
  <si>
    <t>계약서(⇦)외, 계약일반조건(general conditions)‧도면(drawings)‧시방서(specifications)‧입찰안내서(instructions to bidders)‧현장설명서‧공사내역‧기타 계약에 관한 도서의 총칭.</t>
  </si>
  <si>
    <t>2814</t>
  </si>
  <si>
    <t>죔쇠</t>
  </si>
  <si>
    <t>fastener</t>
  </si>
  <si>
    <t>거푸집공사에 쓰이는 죄임용의 철물.</t>
  </si>
  <si>
    <t>28140</t>
  </si>
  <si>
    <t>주2차모멘트</t>
  </si>
  <si>
    <t>主二次moment</t>
  </si>
  <si>
    <t>주단면(主斷面) 2차모멘트라고도 하며 단면의 주축에 대한 단면2차모멘트</t>
  </si>
  <si>
    <t>28141</t>
  </si>
  <si>
    <t>주각산형강</t>
  </si>
  <si>
    <t>side[shoe, clip] angle&lt;英&gt;, 柱脚山形鋼</t>
  </si>
  <si>
    <t>철골 주각부(柱脚部)의 윙플레이트(wing plate)와 베이스플레이트를 접합하는 산 모양의 형강. 사이드 앵글이라도고 함.</t>
  </si>
  <si>
    <t>28144</t>
  </si>
  <si>
    <t>주간</t>
  </si>
  <si>
    <t>column spacing, 柱間</t>
  </si>
  <si>
    <t>① 기둥과 기둥의 사이. ② 기둥칸살. ③ ⇨기둥사이.</t>
  </si>
  <si>
    <t>28145</t>
  </si>
  <si>
    <t>주간 인구</t>
  </si>
  <si>
    <t>daytime population</t>
  </si>
  <si>
    <t>상주인구에 대칭되는 개념으로 어떤 특정지역에서 주간에만 현존하는 인구.</t>
  </si>
  <si>
    <t>28147</t>
  </si>
  <si>
    <t>주간 인구 밀도</t>
  </si>
  <si>
    <t>density of daytime population</t>
  </si>
  <si>
    <t>인구밀도는 한 지역의 인구분포의 조밀도(稠密度)를 나타낸 것으로, 총인구의 규모를 토지 면적의 크기로 나눈 비율을 말하는데,. 도시 계획에서는 일반적으로 단위로서 인/㏊를 씀토지 면적의 범위에 따라 총인구 밀도, 순인구 밀도로 구분하고 주간인구밀도는 측정 시점에 따라 어떤 지역이나 구역의 단위 면적당 주간 활동인구. 건축물의 단위 면적에 대한 주간 인구의 경우로 산정함(반대의 개념으로 야간 인구 밀도 )</t>
  </si>
  <si>
    <t>28148</t>
  </si>
  <si>
    <t>계약보증금</t>
  </si>
  <si>
    <t>contract bond, 契約保證金</t>
  </si>
  <si>
    <t>2815</t>
  </si>
  <si>
    <t>주간대</t>
  </si>
  <si>
    <t>middle srtip zone, 柱間帶</t>
  </si>
  <si>
    <t>① 정방형 또는 장방형 슬래브의 중앙부분. ② 와플슬래브‧무량판구조 또는 플랫슬래브에서 정(井)자형의 정선이 응력에 저항하는데 그 사이. ③ ⇨중간대(＝).</t>
  </si>
  <si>
    <t>28150</t>
  </si>
  <si>
    <t>주간시수</t>
  </si>
  <si>
    <t>day-time hours, 晝間時數</t>
  </si>
  <si>
    <t>① 일출부터 일몰까지의 시간. ② 정확하게는 태양 윗변이 지평선상에 보일 때를 일출‧일몰이라고 하므로 태양의 고도는 그 중심이 지평하(址平下) 50'일 때임. ③ ⇨가조시수.</t>
  </si>
  <si>
    <t>28151</t>
  </si>
  <si>
    <t>주간포</t>
  </si>
  <si>
    <t>柱間包</t>
  </si>
  <si>
    <t>다포형식에서 기둥과 기둥 사이에 놓인 공포.= 간포(間包)</t>
  </si>
  <si>
    <t>28154</t>
  </si>
  <si>
    <t>주강</t>
  </si>
  <si>
    <t>cast steel, 鑄鋼</t>
  </si>
  <si>
    <t>① 탄소량 0.1～0.5%의 보통 탄소강으로 주조(鑄造)한 강(鋼). ② 일반적인 주물과 강과의 중간정도의 성질을 가지며 구조용 재료로 사용함.</t>
  </si>
  <si>
    <t>28155</t>
  </si>
  <si>
    <t>주강관</t>
  </si>
  <si>
    <t>cast steel pipe, 鑄鋼管</t>
  </si>
  <si>
    <t>주철을 원심력으로 성형하여 만든 강관. 녹이 덜 슬기 때문에 급배수관으로도 많이 쓰임.</t>
  </si>
  <si>
    <t>28156</t>
  </si>
  <si>
    <t>주개폐기</t>
  </si>
  <si>
    <t>main switch</t>
  </si>
  <si>
    <t>운전 중에는 전류가 통과하도록 닫혀있고 검수 등으로 회로를 차단해야 할 필요가 있을 때는 수동 조작하여 전류를 차단시키는 장치다.</t>
  </si>
  <si>
    <t>28157</t>
  </si>
  <si>
    <t>주거</t>
  </si>
  <si>
    <t>住居</t>
  </si>
  <si>
    <t>사람이 생활을 영위하는 장소 및 그 안에서 이루어지는 생활</t>
  </si>
  <si>
    <t>28158</t>
  </si>
  <si>
    <t>주거 기준</t>
  </si>
  <si>
    <t>dwelling standard</t>
  </si>
  <si>
    <t>①주택 혹은 거주 상태의 표준, 최저 기준. ②공적인 주택 건설시 설계 기준이나 법적 규제에 준한 최저 기준. ③거주 상태에 대한 정책 목표에 의한 기준. 등을 포괄하는 의미.</t>
  </si>
  <si>
    <t>28159</t>
  </si>
  <si>
    <t>계약보증인</t>
  </si>
  <si>
    <t>契約保證人</t>
  </si>
  <si>
    <t>도급자가 의무를 이행하지 아니할 경우에, 도급자를 대신하여 그 의무를 다할 것을 보증하는 사람.</t>
  </si>
  <si>
    <t>2816</t>
  </si>
  <si>
    <t>주거 기후</t>
  </si>
  <si>
    <t>housing weather; house climate</t>
  </si>
  <si>
    <t>인간의 생활에 직접 관계하여 주거 내에 형성되는 기후적 요소의 총칭. 또 이것에 영향을 미치는 주거 주변의 기후를 포함할 수 있다.</t>
  </si>
  <si>
    <t>28160</t>
  </si>
  <si>
    <t>주거 밀도</t>
  </si>
  <si>
    <t>주택의 규모와 거주자의 비율을 말한다. 1인당 바닥 면적, 1인당 방의 수, 1실당의 거주 인원 등이 기준이 된다.</t>
  </si>
  <si>
    <t>28161</t>
  </si>
  <si>
    <t>주거 수준</t>
  </si>
  <si>
    <t>dwelling level</t>
  </si>
  <si>
    <t>주택 및 거주 상태에 대한 평균적인 수준으로 주택이나 주생활의 양부를 문제로 하는 경우 등의 지표로 쓰인다. 보통, 1주택당 거주 부분 평수, 1주택당 연 바닥면적이 사용된다.</t>
  </si>
  <si>
    <t>28162</t>
  </si>
  <si>
    <t>주거 지역</t>
  </si>
  <si>
    <t>residential district</t>
  </si>
  <si>
    <t>거주의 안녕과 건전한 생활환경의 보호를 위하여 필요한 지역으로서 「국토의 계획 및 이용에 관한 법률」 에 따라 도시·군관리계획으로 결정·고시된 지역을 말한다.</t>
  </si>
  <si>
    <t>28163</t>
  </si>
  <si>
    <t>주거 표준</t>
  </si>
  <si>
    <t>(=주거 기준)</t>
  </si>
  <si>
    <t>28164</t>
  </si>
  <si>
    <t>주거 형식</t>
  </si>
  <si>
    <t>dwelling type</t>
  </si>
  <si>
    <t>공통된 특징을 갖는 주거의 방식</t>
  </si>
  <si>
    <t>28165</t>
  </si>
  <si>
    <t>주거관</t>
  </si>
  <si>
    <t>housing notion; housing opinion</t>
  </si>
  <si>
    <t>주의식 등에 근거하여 주거에 대한 의의, 가치, 목적 따위에 대한 관점이나 견해로, 주요구의 기본이 됨.</t>
  </si>
  <si>
    <t>세화34.3%</t>
  </si>
  <si>
    <t>28166</t>
  </si>
  <si>
    <t>주거단위</t>
  </si>
  <si>
    <t>living unit, residence unit, 住居單位</t>
  </si>
  <si>
    <t>집합주택을 이루고 있는 각각의 주거로, 독립된 주생활을 영위할 수 있는 단위.</t>
  </si>
  <si>
    <t>28167</t>
  </si>
  <si>
    <t>주거동</t>
  </si>
  <si>
    <t>residence building, 住居棟</t>
  </si>
  <si>
    <t>주거를 목적으로 지은 건물. 또는 그런 건물들이 밀집된 곳.</t>
  </si>
  <si>
    <t>28168</t>
  </si>
  <si>
    <t>주거동 배치</t>
  </si>
  <si>
    <t>plot of residential buildings</t>
  </si>
  <si>
    <t>주거동의 배치</t>
  </si>
  <si>
    <t>28169</t>
  </si>
  <si>
    <t>계약서</t>
  </si>
  <si>
    <t>deed of contract, 契約書</t>
  </si>
  <si>
    <t>계약이 성립되었음을 증명하기 위하여 작성하는 서류.</t>
  </si>
  <si>
    <t>2817</t>
  </si>
  <si>
    <t>주거비</t>
  </si>
  <si>
    <t>housing expenditure</t>
  </si>
  <si>
    <t>주거와 관련하여 지출되는 비용.</t>
  </si>
  <si>
    <t>28170</t>
  </si>
  <si>
    <t>주거전용지역</t>
  </si>
  <si>
    <t>住居專用地域</t>
  </si>
  <si>
    <t>｢국토의 계획 및 이용에 관한 법률｣의 규정에 의한 주거지역 중양호한 주거환경을 보호하기 위하여 필요한 지역으로 제1종 전용 주거지역과 제2종 전용 주거지역으로 나눔.</t>
  </si>
  <si>
    <t>28172</t>
  </si>
  <si>
    <t>주거학</t>
  </si>
  <si>
    <t>housing and living science</t>
  </si>
  <si>
    <t>주택에 관한 연구 분야</t>
  </si>
  <si>
    <t>28175</t>
  </si>
  <si>
    <t>주걱</t>
  </si>
  <si>
    <t>spatula</t>
  </si>
  <si>
    <t>앓은 판상의 공구. 도료를 섞거나 퍼티나 실링재 등의 점성이 있는 재료를 시공할 때 사용한다. 금속제와 목제가 있다.</t>
  </si>
  <si>
    <t>28176</t>
  </si>
  <si>
    <t>주걱 마무리</t>
  </si>
  <si>
    <t>putty knife tooling</t>
  </si>
  <si>
    <t>주걱을 사용해서 마무리하는 시공법 또는 작업. 특히 실링에 사용하는 용어.</t>
  </si>
  <si>
    <t>28177</t>
  </si>
  <si>
    <t>계약서서식</t>
  </si>
  <si>
    <t>form of agreement, 契約書書式</t>
  </si>
  <si>
    <t>계약서류를 꾸미는 일정한 서류 방식.</t>
  </si>
  <si>
    <t>2818</t>
  </si>
  <si>
    <t>주걱질</t>
  </si>
  <si>
    <t>knifing</t>
  </si>
  <si>
    <t>칠면(塗面)을 조절하기 위하여 주걱으로 바닥 등을 다듬는 일.</t>
  </si>
  <si>
    <t>28182</t>
  </si>
  <si>
    <t>주건물</t>
  </si>
  <si>
    <t>main building, 主建物</t>
  </si>
  <si>
    <t>주요한 기능을 하는 건물</t>
  </si>
  <si>
    <t>28184</t>
  </si>
  <si>
    <t>주경</t>
  </si>
  <si>
    <t>diameter of column, 柱經</t>
  </si>
  <si>
    <t>기둥의 지름. 원형 기둥 단면에서 지름, 직사각 기둥 단면에서 짧은 변의 길이.</t>
  </si>
  <si>
    <t>28185</t>
  </si>
  <si>
    <t>주곡률</t>
  </si>
  <si>
    <t>principal curvature</t>
  </si>
  <si>
    <t>곡면 위의 한 점에서 법곡률의 최댓값과 최솟값을 이르는 말.</t>
  </si>
  <si>
    <t>28187</t>
  </si>
  <si>
    <t>주공 혼재</t>
  </si>
  <si>
    <t>소규모 주택과 공장이 혼재 하는 시가지의 토지 이용 형태</t>
  </si>
  <si>
    <t>28188</t>
  </si>
  <si>
    <t>주공 혼재 지역</t>
  </si>
  <si>
    <t>mixed land use area of residential and industry</t>
  </si>
  <si>
    <t>공업지역내 소규모 주택과 공장이 혼재 하는 시가지의 토지 이용 형태를 보이는 지역</t>
  </si>
  <si>
    <t>28189</t>
  </si>
  <si>
    <t>계약서의 본문</t>
  </si>
  <si>
    <t>operative part, 契約書－本文</t>
  </si>
  <si>
    <t>계약서에서 일반적인 계약의 내용을 다룬 부분.</t>
  </si>
  <si>
    <t>2819</t>
  </si>
  <si>
    <t>주공정</t>
  </si>
  <si>
    <t>critical path, 主工程</t>
  </si>
  <si>
    <t>① 네트워크의 용어. ② 전체계획사업이나 공사의 소요기간을 결정할 수 있는 일련의 활동시간의 합이며, 최초단계로부터 최종단계에 이르는 공정 중에서 시간적으로 가장 긴 공정들을 연결한 경로로서, 이 주공정상에 있어서 어떤 활동의 지연도 전체 계획사업이나 공사의 완료일정에 지장을 주게 됨. ③ ⇨크리티컬패스(＝). ④ 약호</t>
  </si>
  <si>
    <t>28191</t>
  </si>
  <si>
    <t>주공정선</t>
  </si>
  <si>
    <t>critical path, 主工程線</t>
  </si>
  <si>
    <t>① ⇨크리티컬패스. ② ⇨주공정.</t>
  </si>
  <si>
    <t>28192</t>
  </si>
  <si>
    <t>주관</t>
  </si>
  <si>
    <t>main pipe, 主管</t>
  </si>
  <si>
    <t>강관으로 구성된 트러스부재 등에서 작은 직경의 강관(지관)을 용접할 수 있는 직경이 큰 강관</t>
  </si>
  <si>
    <t>28193</t>
  </si>
  <si>
    <t>주관선</t>
  </si>
  <si>
    <t>主管線</t>
  </si>
  <si>
    <t>온수온돌에서 송수주관과 환수주관 및 그에 연결된 관 이음쇠를 포함한 것.</t>
  </si>
  <si>
    <t>28194</t>
  </si>
  <si>
    <t>주관적 명도</t>
  </si>
  <si>
    <t>subjective brightness; luminosity</t>
  </si>
  <si>
    <t>어느 면의 주관적인 밝기. 빛의 물리량인 휘도에 대응하는 명암감의 심리량으로, 눈의 순응 휘도나 주변과의 대비 등의 영향을 받는다. =어폐런트 브라이트니스.</t>
  </si>
  <si>
    <t>28196</t>
  </si>
  <si>
    <t>주광</t>
  </si>
  <si>
    <t>day light, 晝光</t>
  </si>
  <si>
    <t>넓은 뜻의 주광은 직사 일광과 천공광의 총칭으로, 이것을 전주광(total day light)이라 한다. 주광 조명의 계산이나 설계시에는 천공광만을 가리킨다. . →글로벌 주광.</t>
  </si>
  <si>
    <t>28197</t>
  </si>
  <si>
    <t>주광 광원</t>
  </si>
  <si>
    <t>daylight source</t>
  </si>
  <si>
    <t>주광조명의광원(光源). 일반적으로는주광가운데 천공광을 말한다.</t>
  </si>
  <si>
    <t>28198</t>
  </si>
  <si>
    <t>주광 조도</t>
  </si>
  <si>
    <t>global illuminance; daylight illuminance</t>
  </si>
  <si>
    <t>천공광과 직사 일광을 포함한 주광에 의한 조도</t>
  </si>
  <si>
    <t>28199</t>
  </si>
  <si>
    <t>LPG</t>
  </si>
  <si>
    <t>액화 석유 가스.</t>
  </si>
  <si>
    <t>282</t>
  </si>
  <si>
    <t>계약서의 전문</t>
  </si>
  <si>
    <t>non-operative part, 契約書－前文</t>
  </si>
  <si>
    <t>계약이 성립되었음을 증명하기 위하여 작성하는 서류에서 계약일자나 계약당사자 등을 기재한 부분.</t>
  </si>
  <si>
    <t>2820</t>
  </si>
  <si>
    <t>주광 조명</t>
  </si>
  <si>
    <t>daylighting</t>
  </si>
  <si>
    <t>자연광에 의하는 조명.</t>
  </si>
  <si>
    <t>28200</t>
  </si>
  <si>
    <t>주광률</t>
  </si>
  <si>
    <t>daylight factor, 晝光率</t>
  </si>
  <si>
    <t>전천공 조도에 대한 검토점 조도의 백분율. 주광 조명 계산에 사용된다. 변동이 많고 큰 주 광 조도에 대응해서 연구되었다. (=전 주 광률) →직접 주광률， 간접 주광률， 옥외 반사 성분， 상호 반사 성분.</t>
  </si>
  <si>
    <t>28201</t>
  </si>
  <si>
    <t>주광률 분포</t>
  </si>
  <si>
    <t>distribution of daylight factor</t>
  </si>
  <si>
    <t>피조면(被照面)상의주광률의분포상태 또는 피조면상의 어느 하나의 직선상의주광률변화 상태.</t>
  </si>
  <si>
    <t>28202</t>
  </si>
  <si>
    <t>주광색 형광 램프</t>
  </si>
  <si>
    <t>색온도가 약 7,000켈빈(K)인 형광 물질로 코팅된 가스관 램프.</t>
  </si>
  <si>
    <t>28203</t>
  </si>
  <si>
    <t>주구</t>
  </si>
  <si>
    <t>도시계획 기준의 하나로 어린이들이 도로를 가로지르지 않고 안전하게 초등학교에 다닐 수 있는 도보권을 기준으로 설정하는 단위 주거구역</t>
  </si>
  <si>
    <t>28207</t>
  </si>
  <si>
    <t>주구 구성</t>
  </si>
  <si>
    <t>organization of neighborhood</t>
  </si>
  <si>
    <t>주구의 구성</t>
  </si>
  <si>
    <t>28208</t>
  </si>
  <si>
    <t>주구 기간 공원</t>
  </si>
  <si>
    <t>basic park for neighborhood</t>
  </si>
  <si>
    <t>(=도시공원)도시내 도보권역 내 거주자의 일상적인 이용을 위해 설치되는 공원도시공원 및 녹지에 관한 법률에서 정하는 도시공원은 생활권 공원으로 소공원, 어린이공원, 근린공원으로 구분할 수 있으며 관련 법규에 따라 설치기준 및 유치거리, 규모등을 정하고 있음</t>
  </si>
  <si>
    <t>28209</t>
  </si>
  <si>
    <t>계약시방서</t>
  </si>
  <si>
    <t>contract specification, 契約示方書</t>
  </si>
  <si>
    <t>공사 따위에서 일정한 순서를 적은 문서. 제품 또는 공사에 필요한 재료의 종류와 품질, 사용처와 시공 공사 따위에서 일정한 순서를 적은 문서. 제품 또는 공사에 필요한 재료의 종류와 품질, 사용처, 시공 방법, 제품의 납기, 준공 기일 등 설계 도면에 나타내기 어려운 사항을 명확하게 기록한다.</t>
  </si>
  <si>
    <t>2821</t>
  </si>
  <si>
    <t>주근</t>
  </si>
  <si>
    <t>main bar, 主筋</t>
  </si>
  <si>
    <t>① 철근콘크리트구조 부재에서 주요한 힘에 저항하기 위해 배치된 철근. ② 단변방향의 인장철근. ③ ⇨배력근. ④ ⇨부근. ⑤ ＝주력근(主力筋)＝주철근(主鐵筋)＝주력철근(主力鐵筋).</t>
  </si>
  <si>
    <t>기문당75.7%</t>
  </si>
  <si>
    <t>28210</t>
  </si>
  <si>
    <t>주근받이</t>
  </si>
  <si>
    <t>主筋－</t>
  </si>
  <si>
    <t>주근이 설계된 위치에 정확히 배근되도록 사용하는 철근.</t>
  </si>
  <si>
    <t>28211</t>
  </si>
  <si>
    <t>주기</t>
  </si>
  <si>
    <t>period</t>
  </si>
  <si>
    <t>변동하는 현상에서 같은 상태가 일어나는 시간간격.</t>
  </si>
  <si>
    <t>28212</t>
  </si>
  <si>
    <t>주기-빈도 특성</t>
  </si>
  <si>
    <t>zero-crossing rate</t>
  </si>
  <si>
    <t>불규칙적인 파형에 있어서 기선(중심선)을 가로지른 시점의 간격에서 주기를 산출하여 주기와 그 빈도와의 관계를 표시한 것. 랜덤파해석의 한 방법으로 지반의 상시미동특성 파악에 주로 이용됨</t>
  </si>
  <si>
    <t>28213</t>
  </si>
  <si>
    <t>주기적 변동 양력</t>
  </si>
  <si>
    <t>periodical fluctuating lift</t>
  </si>
  <si>
    <t>모서리가 둔각인 단면을 가지는 구조물이 기류중에 있을 때 생기는 주기적인 소용돌이에 의해 구조물에 작용하는 기류직교방향의 주기적인 힘</t>
  </si>
  <si>
    <t>28214</t>
  </si>
  <si>
    <t>주기적 열전도</t>
  </si>
  <si>
    <t>periodic thermal conduction</t>
  </si>
  <si>
    <t>온도나 열류가 같은 패턴으로 반복된다고 가정했을 때의 열전 도. 주기는 24시간일 때가 많다. →비정상 열전도.</t>
  </si>
  <si>
    <t>28215</t>
  </si>
  <si>
    <t>주단면2차모멘트</t>
  </si>
  <si>
    <t>principal moment of inertia, 主斷面二次－moment</t>
  </si>
  <si>
    <t>단면의 주축에 대한 단면2차모멘트를 주단면2차모멘트. 주관성모멘트 또는 주2차모멘트라고도 함.</t>
  </si>
  <si>
    <t>28219</t>
  </si>
  <si>
    <t>계약양도</t>
  </si>
  <si>
    <t>assignment, 契約讓渡</t>
  </si>
  <si>
    <t>법률 행위에 의하여 권리 및 의무를 제3자에게 이전하는 계약.</t>
  </si>
  <si>
    <t>2822</t>
  </si>
  <si>
    <t>주단면상세도</t>
  </si>
  <si>
    <t>主斷面詳細圖</t>
  </si>
  <si>
    <t>건물의 가장 주된 부분을 연직방향으로 잘라 기초부터 지붕까지에 대하여 층의 높이, 쓰이는 재료, 구조 등을 상세히 그린 도면</t>
  </si>
  <si>
    <t>28220</t>
  </si>
  <si>
    <t>주도</t>
  </si>
  <si>
    <t>dominance, 主導</t>
  </si>
  <si>
    <t>① 의장의 원리. ② 주도는 디자인의 모든 부분을 통합하고 지배할 수 있는 힘을 말하며, 종속(subordination)은 기타의 요인을 합해서 주도적인 것을 원조하는 상관적인 입장을 말하는 것이다. 집중(centrality)‧강조(emphasis)‧억양(accent)‧집점(point) 등은 주도성과 종속의 성립을 위한 방법으로 많이 사용되고 있으나, 또한 율동의 취급이 주도와 종속의 관계를 입각함으로써 보다 완벽한 성립을 이룸. ③ ⇨조화.</t>
  </si>
  <si>
    <t>28221</t>
  </si>
  <si>
    <t>주도리</t>
  </si>
  <si>
    <t>柱道里</t>
  </si>
  <si>
    <t>평주의 중심선 상에 위치한 도리.= 주심도리</t>
  </si>
  <si>
    <t>28222</t>
  </si>
  <si>
    <t>주동 랭킨 토압</t>
  </si>
  <si>
    <t>active Rankine pressure</t>
  </si>
  <si>
    <t>랭킨(Rankine W.J.M)이 유도한 토압. 지반을 그 표면과 평행으로 일정하게 잡아당겼을 때에 생김.</t>
  </si>
  <si>
    <t>28223</t>
  </si>
  <si>
    <t>주동 상태</t>
  </si>
  <si>
    <t>active state</t>
  </si>
  <si>
    <t>흙이 성글어지는 방향으로 옆으로 펴저갈 때, 최종적으로 도달하는 소성 평상 상태를 말함</t>
  </si>
  <si>
    <t>28224</t>
  </si>
  <si>
    <t>주동 토압</t>
  </si>
  <si>
    <t>active earth pressure</t>
  </si>
  <si>
    <t>토류벽이 횡방향의 압력으로 뒤채움 흙쪽으로부터 멀어져가는 방향으로 움직여서 흙이 횡방향으로 팽창되어 소성극한상태에 이를 때의 횡토압을 말함.</t>
  </si>
  <si>
    <t>28225</t>
  </si>
  <si>
    <t>주동 토압 계수</t>
  </si>
  <si>
    <t>coefficient of active earth pressure</t>
  </si>
  <si>
    <t>주동 토압의 연직 압력에 대한 비를 말한다.</t>
  </si>
  <si>
    <t>28226</t>
  </si>
  <si>
    <t>주동토압</t>
  </si>
  <si>
    <t>active earth pressure, 主動土壓</t>
  </si>
  <si>
    <t>28227</t>
  </si>
  <si>
    <t>주동토압계수</t>
  </si>
  <si>
    <t>coefficient of active earth pressure, 主動土壓係數</t>
  </si>
  <si>
    <t>28228</t>
  </si>
  <si>
    <t>주두</t>
  </si>
  <si>
    <t>capital, 柱頭, 柱枓</t>
  </si>
  <si>
    <t>① 기둥의 상단부(↔주각). ② 공포를 구성하는 건물에서 기둥 상부에 올려놓은 됫박 모양의 네모난 부재.</t>
  </si>
  <si>
    <t>28229</t>
  </si>
  <si>
    <t>계약위반</t>
  </si>
  <si>
    <t>breach of contract, 契約違反</t>
  </si>
  <si>
    <t>계약의 내용을 위반한 행위</t>
  </si>
  <si>
    <t>2823</t>
  </si>
  <si>
    <t>주두굽</t>
  </si>
  <si>
    <t>柱頭－, 柱枓－</t>
  </si>
  <si>
    <t>주두 옆면의 상하 두 층 가운데 역사다리꼴을 이루는 아랫부분.</t>
  </si>
  <si>
    <t>28230</t>
  </si>
  <si>
    <t>주두아구</t>
  </si>
  <si>
    <t>주두 윗면에서 첨차나 살미 등을 끼우기 위하여 깎아낸 홈.＝주두아귀, 주두입</t>
  </si>
  <si>
    <t>28231</t>
  </si>
  <si>
    <t>주두아귀</t>
  </si>
  <si>
    <t>주두 윗면에서 첨차나 살미 등을 끼우기 위하여 깎아낸 홈.＝주두아구(柱頭口), 주두입</t>
  </si>
  <si>
    <t>28232</t>
  </si>
  <si>
    <t>주두운두</t>
  </si>
  <si>
    <t>주두 옆면의 상하 두 층 가운데 주두아귀를 파낸 윗부분.</t>
  </si>
  <si>
    <t>28233</t>
  </si>
  <si>
    <t>주두입</t>
  </si>
  <si>
    <t>주두 윗면에서 첨차나 살미 등을 끼우기 위하여 깎아낸 홈.＝주두아구(柱頭口), 주두아귀</t>
  </si>
  <si>
    <t>28234</t>
  </si>
  <si>
    <t>주두장식</t>
  </si>
  <si>
    <t>柱頭裝飾</t>
  </si>
  <si>
    <t>주두 부분의 장식.= 주두치장</t>
  </si>
  <si>
    <t>28235</t>
  </si>
  <si>
    <t>주두치장</t>
  </si>
  <si>
    <t>capital ornament, 柱頭治裝</t>
  </si>
  <si>
    <t>주두 부분의 장식.＝주두장식</t>
  </si>
  <si>
    <t>28237</t>
  </si>
  <si>
    <t>주랑①</t>
  </si>
  <si>
    <t>周廊</t>
  </si>
  <si>
    <t>건물 주위를 둘러싸고 있는 행랑.</t>
  </si>
  <si>
    <t>28239</t>
  </si>
  <si>
    <t>계약체결</t>
  </si>
  <si>
    <t>契約締結</t>
  </si>
  <si>
    <t>건축 공사시 도급자가 계약의무를 불이행하거나 건축주의 사정에 따라 현재 효력을 지니고 있는 계약을 소멸시키는 일.</t>
  </si>
  <si>
    <t>2824</t>
  </si>
  <si>
    <t>주랑②</t>
  </si>
  <si>
    <t>colonnade, 柱廊</t>
  </si>
  <si>
    <t>벽이 없이 기둥이 줄지어 이루어진 복도.</t>
  </si>
  <si>
    <t>28240</t>
  </si>
  <si>
    <t>주력철근</t>
  </si>
  <si>
    <t>⇨주근(＝).</t>
  </si>
  <si>
    <t>28241</t>
  </si>
  <si>
    <t>주련</t>
  </si>
  <si>
    <t>pillar tablet, pilar print, 柱聯</t>
  </si>
  <si>
    <t>기둥 등에 장식으로 써서 붙이는 글귀.</t>
  </si>
  <si>
    <t>28242</t>
  </si>
  <si>
    <t>주련경</t>
  </si>
  <si>
    <t>柱聯鏡</t>
  </si>
  <si>
    <t>기둥에 세로로 매다는 좁고 긴 거울.</t>
  </si>
  <si>
    <t>28243</t>
  </si>
  <si>
    <t>주련판</t>
  </si>
  <si>
    <t>柱聯板</t>
  </si>
  <si>
    <t>주련을 새긴 나무 판.</t>
  </si>
  <si>
    <t>28244</t>
  </si>
  <si>
    <t>주류연</t>
  </si>
  <si>
    <t>흡연자가 담배를 흡입한 뒤 입이나 코로 내뿜는 연기.</t>
  </si>
  <si>
    <t>28246</t>
  </si>
  <si>
    <t>주륜장</t>
  </si>
  <si>
    <t>bicycle parking lot</t>
  </si>
  <si>
    <t>자전거 이용자를 위한 공공시설로 자전거를 세워두는 곳 (=주거장(駐車場))</t>
  </si>
  <si>
    <t>28247</t>
  </si>
  <si>
    <t>주름 도료</t>
  </si>
  <si>
    <t>wrinkle enamel</t>
  </si>
  <si>
    <t>도막의 표면과 내부의 경화 속도가 다르므로 주름상의 마무리가 되는 도료. 광학 기계나 전기 기기의 마무리 등에 사용된다 (=수축 도료)</t>
  </si>
  <si>
    <t>28248</t>
  </si>
  <si>
    <t>주름눈</t>
  </si>
  <si>
    <t>엇결， 곧은결， 마구리의 세 절단면의 섞임에 의해 목재면에 나타나는 오글오글하게 주름진 무늬. 공예적 가치가 있고 장목， 마호가니가 유명하다.</t>
  </si>
  <si>
    <t>28249</t>
  </si>
  <si>
    <t>계약해제</t>
  </si>
  <si>
    <t>termination, 契約解除</t>
  </si>
  <si>
    <t>건축 공사시 도급자가 계약의무의 불이행하거나 건축주의 사정에 따라 현재 효력을 지니고 있는 계약을 소멸시키는 일.</t>
  </si>
  <si>
    <t>2825</t>
  </si>
  <si>
    <t>주마창</t>
  </si>
  <si>
    <t>hit and miss window, 走馬窓</t>
  </si>
  <si>
    <t>창의 바깥에는 널쪽을 일정한 간격으로 고정시키고, 안쪽에는 그와 같은 널쪽을 끼어 널쪽 너비만큼 여닫을 수 있게 만든 창. 주로 채광, 환기 등의 기능을 함.</t>
  </si>
  <si>
    <t>28252</t>
  </si>
  <si>
    <t>주말주택</t>
  </si>
  <si>
    <t>week-end house, 週末住宅</t>
  </si>
  <si>
    <t>주말과 같은 휴일에 휴식을 목적으로 사용하는 주택</t>
  </si>
  <si>
    <t>28255</t>
  </si>
  <si>
    <t>주말호스텔</t>
  </si>
  <si>
    <t>week-end hostel, 週末－</t>
  </si>
  <si>
    <t>유스호스텔 중 휴가호스텔의 하나로, 오락‧회의‧이동교실 등으로 이용되는 호스텔.</t>
  </si>
  <si>
    <t>28256</t>
  </si>
  <si>
    <t>주택 밀도</t>
  </si>
  <si>
    <t>housing density, 住宅密度</t>
  </si>
  <si>
    <t>단위 면적(보통은 1ha)당 주택수를 말함. 보통 가구수로 표시하지만 주거 동수로 표기 할때도 있음. 주택지의 물리적 특성을 규정하여 간접적으로는 사회의 특성에도 영향을 미친다</t>
  </si>
  <si>
    <t>28257</t>
  </si>
  <si>
    <t>주머리초</t>
  </si>
  <si>
    <t>main head figure, 柱頭草</t>
  </si>
  <si>
    <t>단청 머리초 중 가장 주가 되는 문양.</t>
  </si>
  <si>
    <t>28258</t>
  </si>
  <si>
    <t>주먹구구셈</t>
  </si>
  <si>
    <t>rough accounting</t>
  </si>
  <si>
    <t>손가락으로 꼽아 대중 잡아 대충대충하는 구구셈.</t>
  </si>
  <si>
    <t>28259</t>
  </si>
  <si>
    <t>계원</t>
  </si>
  <si>
    <t>supervising architect; supervisor</t>
  </si>
  <si>
    <t>건축법의 공사 감리자, 감리 기사, 감독원 또는 그들의 대리자를 가리킨다. →감리자.</t>
  </si>
  <si>
    <t>2826</t>
  </si>
  <si>
    <t>주먹장</t>
  </si>
  <si>
    <t>목재의 이음이나 맞춤에서 사용하는 역사다리 모양의 장부.＝주먹장</t>
  </si>
  <si>
    <t>28260</t>
  </si>
  <si>
    <t>주먹장 걸침</t>
  </si>
  <si>
    <t>직교하는 횡가재끼리의 맞춤으로 한쪽 부재의 끝부분에 주먹장 장부롤 붙이고， 다른 쪽 부재에 이것과 같은 형의 구멍을 옆으로 내서 접합 시킨다. →주먹장 이음.</t>
  </si>
  <si>
    <t>28261</t>
  </si>
  <si>
    <t>주먹장 이음</t>
  </si>
  <si>
    <t>dovetail joint; dovetailing</t>
  </si>
  <si>
    <t>목조 이음의 하나. 한쪽의 부재 끝부분에 주먹장 장부를 붙이고 대응하는 다른 방향의 부재 끝부분에 이것과 같은 형의 구멍을 파서 접합한다. →주먹장 걸침.</t>
  </si>
  <si>
    <t>28262</t>
  </si>
  <si>
    <t>주먹장널</t>
  </si>
  <si>
    <t>주먹장부를 만든 널.</t>
  </si>
  <si>
    <t>28263</t>
  </si>
  <si>
    <t>주먹장맞춤</t>
  </si>
  <si>
    <t>목부재 맞춤 중 하나로 주먹장부와 주먹장부구멍을 만들어 맞추는 방법.= 주먹장부맞춤</t>
  </si>
  <si>
    <t>28264</t>
  </si>
  <si>
    <t>주먹장부</t>
  </si>
  <si>
    <t>28265</t>
  </si>
  <si>
    <t>주먹장부맞춤</t>
  </si>
  <si>
    <t>목부재 맞춤 중 하나로 주먹장부와 주먹장부구멍을 만들어 맞추는 방법.=주먹장맞춤</t>
  </si>
  <si>
    <t>28266</t>
  </si>
  <si>
    <t>주먹장이음</t>
  </si>
  <si>
    <t>dovetail joint, dovetailing</t>
  </si>
  <si>
    <t>목부재 이음 중 하나로 주먹장부와 주먹장부구멍을 만들어 잇는 방법.</t>
  </si>
  <si>
    <t>28267</t>
  </si>
  <si>
    <t>주먹장통맞춤</t>
  </si>
  <si>
    <t>dovetail dado joint</t>
  </si>
  <si>
    <t>통맞춤 중 하나로 부재의 끝을 주먹장으로 하여 다른 부재에 끼워 넣는 방법.</t>
  </si>
  <si>
    <t>28268</t>
  </si>
  <si>
    <t>주먹장형</t>
  </si>
  <si>
    <t>dovetail shape</t>
  </si>
  <si>
    <t>28269</t>
  </si>
  <si>
    <t>계자각</t>
  </si>
  <si>
    <t>bracket, 鷄子脚</t>
  </si>
  <si>
    <t>난간두겁대를 받치는, 짧고 가느스름한 기둥. 위는 구부정하게 내밀고 덩굴무늬가 있다.</t>
  </si>
  <si>
    <t>2827</t>
  </si>
  <si>
    <t>주먹장홈</t>
  </si>
  <si>
    <t>주먹장부를 끼울 수 있는 구멍.</t>
  </si>
  <si>
    <t>28270</t>
  </si>
  <si>
    <t>주면 마찰</t>
  </si>
  <si>
    <t>skin friction</t>
  </si>
  <si>
    <t>말뚝이나 케이슨 등의 주면과 지면과의 마찰.</t>
  </si>
  <si>
    <t>28271</t>
  </si>
  <si>
    <t>주목</t>
  </si>
  <si>
    <t>main tree</t>
  </si>
  <si>
    <t>주목과의 상록침엽교목으로 한국, 중국 북동부, 일본이 원산지이다.</t>
  </si>
  <si>
    <t>28273</t>
  </si>
  <si>
    <t>주무대</t>
  </si>
  <si>
    <t>공연에 있어 관객에게 보여지는 주가 되는 무대.</t>
  </si>
  <si>
    <t>28274</t>
  </si>
  <si>
    <t>주문 생산</t>
  </si>
  <si>
    <t>ordered production</t>
  </si>
  <si>
    <t>소비자인 고객의 주문에 따라서 물품 따위를 생산하는 방식.</t>
  </si>
  <si>
    <t>28275</t>
  </si>
  <si>
    <t>주문서</t>
  </si>
  <si>
    <t>order sheet</t>
  </si>
  <si>
    <t>상품이나 서비스를 주문하는 데 관한 여러 가지 내용을 적은 글이나 문서.</t>
  </si>
  <si>
    <t>28277</t>
  </si>
  <si>
    <t>주물</t>
  </si>
  <si>
    <t>casting, 鑄物</t>
  </si>
  <si>
    <t>융해된 금속을 주형에 넣고 응고시켜 원하는 금속제품으로 만드는 일, 또는 그 제품</t>
  </si>
  <si>
    <t>28278</t>
  </si>
  <si>
    <t>주민 등록증</t>
  </si>
  <si>
    <t>certificate of resident registration</t>
  </si>
  <si>
    <t>주민 등록법에 따라, 일정한 거주지역에 주민임을 나타내는 증명서, 신분증. 해당 지역에 주민 등록을 한 사람 가운데 만 17세 이상인 사람에게 해당 시장, 군수, 구청장이 발급한다.</t>
  </si>
  <si>
    <t>28279</t>
  </si>
  <si>
    <t>계자난간</t>
  </si>
  <si>
    <t>鷄子欄干</t>
  </si>
  <si>
    <t>계자각을 세운 난간.</t>
  </si>
  <si>
    <t>2828</t>
  </si>
  <si>
    <t>주민 운동</t>
  </si>
  <si>
    <t>concerted action by the residents</t>
  </si>
  <si>
    <t>지역 주민들이 자발적으로 행정 기관이나 기업 등에 대하여 생활에 직접적으로 관계되는 일의 실현을 요구하는 운동.</t>
  </si>
  <si>
    <t>28280</t>
  </si>
  <si>
    <t>주민 의식</t>
  </si>
  <si>
    <t>residents’ views</t>
  </si>
  <si>
    <t>일정한 지역에 살고 있는 사람들의 사회적·역사적으로 형성되는 사물이나 일에 대한 개인적·집단적 감정이나 견해나 사상.</t>
  </si>
  <si>
    <t>28281</t>
  </si>
  <si>
    <t>주민 주도형 설계</t>
  </si>
  <si>
    <t>지역주민 및 자조 조직이 주도하여 이끌어가는 설계방법.</t>
  </si>
  <si>
    <t>28282</t>
  </si>
  <si>
    <t>주민 참가</t>
  </si>
  <si>
    <t>resident's participation</t>
  </si>
  <si>
    <t>지역사회의 주민들이 행정기관이나 관료들의 정책결정과정에 참가하여 영향력을 행사하는 일련의 행위.</t>
  </si>
  <si>
    <t>28283</t>
  </si>
  <si>
    <t>주반</t>
  </si>
  <si>
    <t>柱半</t>
  </si>
  <si>
    <t>기둥의 한가운데에 내려 그은 먹줄.</t>
  </si>
  <si>
    <t>28284</t>
  </si>
  <si>
    <t>주방</t>
  </si>
  <si>
    <t>kitchen, 廚房</t>
  </si>
  <si>
    <t>식사를 준비하는 방</t>
  </si>
  <si>
    <t>28285</t>
  </si>
  <si>
    <t>주방향 응력도</t>
  </si>
  <si>
    <t>circumferential stress</t>
  </si>
  <si>
    <t>축대칭 물체 단면의 접선방향으로 생기는 응력도.</t>
  </si>
  <si>
    <t>28286</t>
  </si>
  <si>
    <t>주배선반</t>
  </si>
  <si>
    <t>main distribution frame, 主配線盤</t>
  </si>
  <si>
    <t>가입자 선로나 중계 선로를 전화국 안으로 끌어들일 때, 선로 측과 전화국 안의 기기를 접속하기 위한 배선반.</t>
  </si>
  <si>
    <t>28287</t>
  </si>
  <si>
    <t>주변 기류</t>
  </si>
  <si>
    <t>(air) flow around buildings</t>
  </si>
  <si>
    <t>건축물 주위에 발생하는 공기의 흐름. 일반적으로는 어떤 건축물 주위의 다른 건축물, 사람, 수목 따위에 영향을 주는 공기의 흐름을 말한다.</t>
  </si>
  <si>
    <t>28289</t>
  </si>
  <si>
    <t>계장</t>
  </si>
  <si>
    <t>instrumentation</t>
  </si>
  <si>
    <t>공업 장치의 자동 제어 및 원격 감시 제어 시스템용 기기‧장치의 선정, 설치, 시운전 등의 공사를 하는 것.</t>
  </si>
  <si>
    <t>2829</t>
  </si>
  <si>
    <t>주변 길이</t>
  </si>
  <si>
    <t>perimeter of bar</t>
  </si>
  <si>
    <t>철근의 공칭단면 돌레길이</t>
  </si>
  <si>
    <t>28290</t>
  </si>
  <si>
    <t>주변시</t>
  </si>
  <si>
    <t>peripheral vision</t>
  </si>
  <si>
    <t>시야의 주변부에 대한 시력. 망막의 주변에는 간상체가 많고 추상체가 적으므로, 중심부보다 시력이 나쁘고 색각도 약하지만 약한 빛이나 움직임을 보는 힘은 강하다.</t>
  </si>
  <si>
    <t>28291</t>
  </si>
  <si>
    <t>주변형</t>
  </si>
  <si>
    <t>principal strain, 主變形</t>
  </si>
  <si>
    <t>주축방향으로 발생되는 수직 변형</t>
  </si>
  <si>
    <t>28292</t>
  </si>
  <si>
    <t>주변형률</t>
  </si>
  <si>
    <t>principal strain, 主變形率</t>
  </si>
  <si>
    <t>물체의 내부에 발생된 변형률들 중 주응력방향으로 발생된 변형률.</t>
  </si>
  <si>
    <t>28293</t>
  </si>
  <si>
    <t>주변형설</t>
  </si>
  <si>
    <t>principal strain the ory</t>
  </si>
  <si>
    <t>최대 주변형설이라고도 하며, 구조물의 임의의 점에서 세 가지 주변형 중 어느 하나가 어느 한계값에 도달했을 때 파손이 일어난다고 하는 설.</t>
  </si>
  <si>
    <t>28294</t>
  </si>
  <si>
    <t>주보</t>
  </si>
  <si>
    <t>하중을 가장 많이 받는 주된 보.</t>
  </si>
  <si>
    <t>28295</t>
  </si>
  <si>
    <t>주부실</t>
  </si>
  <si>
    <t>housewife's room</t>
  </si>
  <si>
    <t>① 주부가 거처하는 방.② ⇨안방(안주인이 거처하는 방).</t>
  </si>
  <si>
    <t>28297</t>
  </si>
  <si>
    <t>LRT</t>
  </si>
  <si>
    <t>light railway transit</t>
  </si>
  <si>
    <t>지하철에 비해 수송규모와 차량무게가 상대적으로 작은 소형의 차량으로 중간정도 수송능력을 가지는 새로운 교통시스템. 노면전차, 모노레일, 궤도버스, 자기부상열차 등이 포함</t>
  </si>
  <si>
    <t>283</t>
  </si>
  <si>
    <t>계재</t>
  </si>
  <si>
    <t>tie bar, tie, 繫材</t>
  </si>
  <si>
    <t>① 타이드아치에서 아치의 양단을 직선으로 연결하는 부재. ② ⇨타이바(＝). ③ ⇨타이.</t>
  </si>
  <si>
    <t>2830</t>
  </si>
  <si>
    <t>주삼포</t>
  </si>
  <si>
    <t>柱三包</t>
  </si>
  <si>
    <t>기둥 위에만 올리는 1출목 3포식 공포.</t>
  </si>
  <si>
    <t>28301</t>
  </si>
  <si>
    <t>주상 트랜스</t>
  </si>
  <si>
    <t>전봇대 또는 그와 유사한 구조물에 설치할 수 있도록 제작한 변압기. 변전소에서 보내온 고전압을 공장용 또는 가정용의 저전압으로 바꾸어 송전하는 일을 한다. =주상 변압기</t>
  </si>
  <si>
    <t>28302</t>
  </si>
  <si>
    <t>주상도</t>
  </si>
  <si>
    <t>column section, 柱狀圖</t>
  </si>
  <si>
    <t>암질에 관한 설명을 첨가하고 해당 지역 지층의 순서‧두께‧종류 등의 관계를 표시한 주상의 단면도를 나타낸 것. (=주상도)</t>
  </si>
  <si>
    <t>28303</t>
  </si>
  <si>
    <t>주상복합빌딩</t>
  </si>
  <si>
    <t>complex apartment, 柱狀複合－</t>
  </si>
  <si>
    <t>주거공간과 상업공간이 복합된 건물.</t>
  </si>
  <si>
    <t>28304</t>
  </si>
  <si>
    <t>주생활</t>
  </si>
  <si>
    <t>home living, 住生活</t>
  </si>
  <si>
    <t>주공간과 관련된 인간 생활의 총칭</t>
  </si>
  <si>
    <t>28305</t>
  </si>
  <si>
    <t>주생활의 형</t>
  </si>
  <si>
    <t>type of living, 住生活－型</t>
  </si>
  <si>
    <t>주공간과 관련된 인간 생활에서 나타나는 유형.</t>
  </si>
  <si>
    <t>28306</t>
  </si>
  <si>
    <t>주석</t>
  </si>
  <si>
    <t>主石</t>
  </si>
  <si>
    <t>정원을 장식하는 경관석 중 가장 주된 돌.</t>
  </si>
  <si>
    <t>28307</t>
  </si>
  <si>
    <t>주석장식</t>
  </si>
  <si>
    <t>朱錫裝飾</t>
  </si>
  <si>
    <t>건축에 사용되는 철물 중 주석으로 만든 장식.</t>
  </si>
  <si>
    <t>28308</t>
  </si>
  <si>
    <t>주선</t>
  </si>
  <si>
    <t>柱楦</t>
  </si>
  <si>
    <t>기둥 옆에 세워 대는 수직 부재.</t>
  </si>
  <si>
    <t>28309</t>
  </si>
  <si>
    <t>계전기</t>
  </si>
  <si>
    <t>relay, 繼電器</t>
  </si>
  <si>
    <t>① 수‧배전반 또는 체어반에 설치하여 전기적 입력의 유무, 대소 등의 상태를 식별, 검출하여 전기회로의 개폐를 제어하는 기기. ② 과전류 계전기‧과전압 계전기‧부족전압 계전기‧접지 계전기‧차동 계전기‧비율 차동 계전기‧온도 계전기 등 여러 종류가 있음. 어떤 물리적 신호입력을 필요한 신호로 변환하여, 소정의 물리 신호를 출력하는 기기. (=릴레이) →중계기.</t>
  </si>
  <si>
    <t>2831</t>
  </si>
  <si>
    <t>주성분 분석</t>
  </si>
  <si>
    <t>principal component analysis</t>
  </si>
  <si>
    <t>측정된 변수들의 선형 조합(Linear Combination)에 의하여 대표적인 주성분을 만들어 차원(Dimension)을 줄이는 방법.</t>
  </si>
  <si>
    <t>28310</t>
  </si>
  <si>
    <t>주세대</t>
  </si>
  <si>
    <t>principal household; main household</t>
  </si>
  <si>
    <t>한 주택에 거주하는 세대의 수가 2 이상일 때, 그 주택의 소유자 또는 임차인의 세대 등.</t>
  </si>
  <si>
    <t>28311</t>
  </si>
  <si>
    <t>주수</t>
  </si>
  <si>
    <t>pouring water</t>
  </si>
  <si>
    <t>동양 건축에서 용마루 장식의 일종. 용, 봉황, 사자, 기린 등 10종의 상서러운 나란히 배열하며, 창척 위에 있고 창수보다 전방에 배치된다.</t>
  </si>
  <si>
    <t>28312</t>
  </si>
  <si>
    <t>주시 곡선</t>
  </si>
  <si>
    <t>travel time curve</t>
  </si>
  <si>
    <t>지진파가 진원에서 관측점까지 전달하는데 필요한 시간을 주시라 하며, 주시와 진원 거리 관계를 표시하는 곡선.</t>
  </si>
  <si>
    <t>28313</t>
  </si>
  <si>
    <t>주시계</t>
  </si>
  <si>
    <t>master clock</t>
  </si>
  <si>
    <t>전기 시계 시스템에 있어서 자시계를 구동하기 위한 시각 신호 혹은 바늘을 움직이는 전기 펄스를 발신하는 주시계 .</t>
  </si>
  <si>
    <t>28314</t>
  </si>
  <si>
    <t>주시성</t>
  </si>
  <si>
    <t>regardness, 注視性</t>
  </si>
  <si>
    <t>① 주의를 불러일으키는 조형적‧시각적 효과, 색채의 주시성, 광고에의 주시성 등으로 쓰임. ② 일반적으로 어떤 도형이나 색은 그 배경과의 밝기의 차가 클수록 그 주시성은 강해짐.</t>
  </si>
  <si>
    <t>28315</t>
  </si>
  <si>
    <t>주시점</t>
  </si>
  <si>
    <t>point of attention</t>
  </si>
  <si>
    <t>어떤 대상을 볼 때 시력의 중심이 되는 점.</t>
  </si>
  <si>
    <t>28316</t>
  </si>
  <si>
    <t>주신</t>
  </si>
  <si>
    <t>기둥의 몸체 부분.</t>
  </si>
  <si>
    <t>28317</t>
  </si>
  <si>
    <t>주심</t>
  </si>
  <si>
    <t>column center, center of column, 柱心</t>
  </si>
  <si>
    <t>기둥 배치시 기준으로 삼는 기둥의 중심 혹은 중심축선.</t>
  </si>
  <si>
    <t>28318</t>
  </si>
  <si>
    <t>주심간</t>
  </si>
  <si>
    <t>柱心間</t>
  </si>
  <si>
    <t>기둥 중심 사이의 간격.</t>
  </si>
  <si>
    <t>28319</t>
  </si>
  <si>
    <t>주심도리</t>
  </si>
  <si>
    <t>柱心道里</t>
  </si>
  <si>
    <t>평주의 중심선 상에 위치한 도리.= 주도리</t>
  </si>
  <si>
    <t>28320</t>
  </si>
  <si>
    <t>주심도리받침장여</t>
  </si>
  <si>
    <t>柱心道里長欐</t>
  </si>
  <si>
    <t>주심도리를 받치고 있는 장여.</t>
  </si>
  <si>
    <t>28321</t>
  </si>
  <si>
    <t>주심이음</t>
  </si>
  <si>
    <t>기둥의 중심 위에서 두 부재를 잇는 방법.</t>
  </si>
  <si>
    <t>28322</t>
  </si>
  <si>
    <t>주심장여</t>
  </si>
  <si>
    <t>柱心長欐</t>
  </si>
  <si>
    <t>기둥 중심 위에 놓는 장여.</t>
  </si>
  <si>
    <t>28323</t>
  </si>
  <si>
    <t>주심첨차</t>
  </si>
  <si>
    <t>柱心檐遮</t>
  </si>
  <si>
    <t>기둥 중심 위에 놓인 첨차.</t>
  </si>
  <si>
    <t>28324</t>
  </si>
  <si>
    <t>주심포</t>
  </si>
  <si>
    <t>柱心包</t>
  </si>
  <si>
    <t>기둥의 중심 위에 짜여진 공포.</t>
  </si>
  <si>
    <t>28325</t>
  </si>
  <si>
    <t>주심포계공포</t>
  </si>
  <si>
    <t>柱心包系栱包</t>
  </si>
  <si>
    <t>목조 건축에서 공포가 기둥의 중심 위에만 짜여진 양식의 공포 형식.</t>
  </si>
  <si>
    <t>28326</t>
  </si>
  <si>
    <t>주심포집</t>
  </si>
  <si>
    <t>柱心包－</t>
  </si>
  <si>
    <t>기둥의 중심 위에만 공포를 놓은 집.</t>
  </si>
  <si>
    <t>28327</t>
  </si>
  <si>
    <t>주양식</t>
  </si>
  <si>
    <t>dwelling style</t>
  </si>
  <si>
    <t>주생활 전반에 관련되는 생활 양식</t>
  </si>
  <si>
    <t>28329</t>
  </si>
  <si>
    <t>계절 변동</t>
  </si>
  <si>
    <t>seasonal fluctuation</t>
  </si>
  <si>
    <t>물가 등의 1년을 주기로 하는 계절적인 변동. 건축 공사는 그 착공, 시공, 준공의 각 단계에서 공사 종별마다 특유의 계절적 변동을 한다(경기 변동의 그림 참조).</t>
  </si>
  <si>
    <t>2833</t>
  </si>
  <si>
    <t>주열</t>
  </si>
  <si>
    <t>柱列</t>
  </si>
  <si>
    <t>줄지어 늘어선 기둥의 열.</t>
  </si>
  <si>
    <t>28330</t>
  </si>
  <si>
    <t>주열대</t>
  </si>
  <si>
    <t>column zone, column strip, 柱列帶</t>
  </si>
  <si>
    <t>플랫슬래브, 2방향 슬래브에서 기둥을 중심으로 양측으로 1/4경간의 폭을 갖는 슬래브의 대상부로, 보의 역할을 함.</t>
  </si>
  <si>
    <t>28331</t>
  </si>
  <si>
    <t>주요 구조 부재</t>
  </si>
  <si>
    <t>structural member</t>
  </si>
  <si>
    <t>구조내력의 평가에 불가결한 건축구조물을 구성하는 부재.</t>
  </si>
  <si>
    <t>28332</t>
  </si>
  <si>
    <t>주요 구조부</t>
  </si>
  <si>
    <t>principal structural parts</t>
  </si>
  <si>
    <t>건축물의 내력벽(耐力壁), 기둥, 바닥, 보, 지붕 및 주 계단 등(최하층 바닥과 옥외계단은 제외)을 법규적으로 정한 부분을 일컬음.</t>
  </si>
  <si>
    <t>28333</t>
  </si>
  <si>
    <t>주요 시설</t>
  </si>
  <si>
    <t>⇨주된 시설(＝).</t>
  </si>
  <si>
    <t>28334</t>
  </si>
  <si>
    <t>주요 지방도</t>
  </si>
  <si>
    <t>principal local road</t>
  </si>
  <si>
    <t>도로법에 의한 도로(고속국도(고속국도의 지선 포함), 일반국도(일반국도의 지선 포함), 특별시도(特別市道)ㆍ광역시도(廣域市道), 지방도, 시도, 군도, 구도)의 종류 중 하나지방도는 도지사 또는 특별자치도지사는 도(道) 또는 특별자치도의 관할구역에 있는 도로 중 해당 지역의 간선도로망을 이루는 다음 각 호의 어느 하나에 해당하는 도로 노선을 정하여 지방도를 지정·고시 함➀ 도청 소재지에서 시청 또는 군청 소재지에 이르는 도로➁ 시청 또는 군청 소재지를 연결하는 도로③ 도 또는 특별자치도에 있거나 해당 도 또는 특별자치도와 밀접한 관계에 있는 공항·항만·역을 연결하는 도로④ 도 또는 특별자치도에 있는 공항ㆍ항만 또는 역에서 해당 도 또는 특별자치도와 밀접한 관계가 있는 고속국도·일반국도 또는 지방도를 연결하는 도로⑤ 제1호부터 제4호까지의 규정에 따른 도로 외의 도로로서 도 또는 특별자치도의 개발을 위하여 특히 중요한 도로또한, 국토교통부장관은 주요 도시, 공항, 항만, 산업단지, 주요 도서(島嶼), 관광지 등 주요 교통유발시설을 연결하고 국가간선도로망을 보조하기 위하여 필요한 경우에는 지방도 중에서 도로 노선을 정하여 국가지원지방도를 지정·고시할 수 있음</t>
  </si>
  <si>
    <t>28335</t>
  </si>
  <si>
    <t>주요관리점</t>
  </si>
  <si>
    <t>milstone event, 主要管理點</t>
  </si>
  <si>
    <t>① 네트워크(⇦)의 용어. ② 퍼트계획공정표에서 작업의 구분점에 해당하는 중요한 결합점(段階).</t>
  </si>
  <si>
    <t>28336</t>
  </si>
  <si>
    <t>주요구</t>
  </si>
  <si>
    <t>housing needs</t>
  </si>
  <si>
    <t>주택 규모의 확대 , 설비 및 주환경의 개선 등 주택에 관한 불만 개선의 필요사항.</t>
  </si>
  <si>
    <t>28337</t>
  </si>
  <si>
    <t>주요구조부</t>
  </si>
  <si>
    <t>main structural part, 主要構造部</t>
  </si>
  <si>
    <t>건축물의 각 부분을 나누어 구분할 때 구조상으로 중요한 부분. 벽‧기둥‧바닥‧보‧지붕‧주계단 등.</t>
  </si>
  <si>
    <t>28338</t>
  </si>
  <si>
    <t>주요동</t>
  </si>
  <si>
    <t>principal shock</t>
  </si>
  <si>
    <t>지진동의 계속 시간 속에서 특히 진폭이 커지는 부분.</t>
  </si>
  <si>
    <t>28339</t>
  </si>
  <si>
    <t>주위온도</t>
  </si>
  <si>
    <t>ambient temperature, 周圍溫度</t>
  </si>
  <si>
    <t>전원 공급 장치나 냉각기 따위를 둘러싸고 있는 공기의 온도. 예를 들면, 배전 계통에서 사용하는 케이블과 그 접속기에서 일어나는 열 확산에 의해 영향받는 주변 매체의 온도가 있다</t>
  </si>
  <si>
    <t>28341</t>
  </si>
  <si>
    <t>주유소</t>
  </si>
  <si>
    <t>(미)gasoline station, (영)gas station, petrol stand</t>
  </si>
  <si>
    <t>자동차 따위에 연료용 기름을 넣는 곳.</t>
  </si>
  <si>
    <t>28342</t>
  </si>
  <si>
    <t>주음</t>
  </si>
  <si>
    <t>key-note</t>
  </si>
  <si>
    <t>으뜸음(음계의 첫째 음)</t>
  </si>
  <si>
    <t>28343</t>
  </si>
  <si>
    <t>주응력</t>
  </si>
  <si>
    <t>principal stress, 主應力</t>
  </si>
  <si>
    <t>주응력도라고도 하며 임의의 단면에서 전단응력이 0이이었을 때 단면에 수직으로 작용하는 응력</t>
  </si>
  <si>
    <t>28344</t>
  </si>
  <si>
    <t>주응력도 방향</t>
  </si>
  <si>
    <t>direction of principal stress</t>
  </si>
  <si>
    <t>단면 주축의 방향에 생기는 수직응력이 작용하는 방향.</t>
  </si>
  <si>
    <t>28346</t>
  </si>
  <si>
    <t>주응력도[principal stress]</t>
  </si>
  <si>
    <t>임의의 단면에서 전단응력이 0이이었을 때 단면에 수직으로 작용하는 응력</t>
  </si>
  <si>
    <t>28347</t>
  </si>
  <si>
    <t>주응력도면</t>
  </si>
  <si>
    <t>principal stress plane</t>
  </si>
  <si>
    <t>주응력면이라고도 하며, 주응력이 존재하는 단면으로서 전단응력이 없는 상태</t>
  </si>
  <si>
    <t>28348</t>
  </si>
  <si>
    <t>주응력도선</t>
  </si>
  <si>
    <t>principal stress line</t>
  </si>
  <si>
    <t>주응력선이라고도 하며 부재 내에서 주응력들의 방향을 연결하여 나타낸 선.</t>
  </si>
  <si>
    <t>28349</t>
  </si>
  <si>
    <t>주응력면</t>
  </si>
  <si>
    <t>principal plane, plane of principal stress, 主應力面</t>
  </si>
  <si>
    <t>주응력이 존재하는 단면으로서 전단응력이 없는 상태</t>
  </si>
  <si>
    <t>28350</t>
  </si>
  <si>
    <t>주응력선</t>
  </si>
  <si>
    <t>line of principal stress, principal stress line, 主應力線</t>
  </si>
  <si>
    <t>주응력의 흐름을 파악하기 위하여 부재 내에서 주응력들의 방향을 연결하여 나타낸 선.</t>
  </si>
  <si>
    <t>28351</t>
  </si>
  <si>
    <t>주응력설</t>
  </si>
  <si>
    <t>principal stress theory</t>
  </si>
  <si>
    <t>최대 주응력설이라고도 하며 재료 내의 어느 점의 세 방향의 주응력 중에서 어느 것이나 한 개가 한계치에 도달했을 때 파손이 생긴다는 이론</t>
  </si>
  <si>
    <t>28352</t>
  </si>
  <si>
    <t>주응력원</t>
  </si>
  <si>
    <t>principal stress circle</t>
  </si>
  <si>
    <t>모어의 응력원이라고도 하며, 단면상의 주응력과 전단응력의 관계를 나타낸 원</t>
  </si>
  <si>
    <t>28353</t>
  </si>
  <si>
    <t>주의</t>
  </si>
  <si>
    <t>柱衣</t>
  </si>
  <si>
    <t>기둥머리에 그려진 단청 문양.</t>
  </si>
  <si>
    <t>28354</t>
  </si>
  <si>
    <t>주의식</t>
  </si>
  <si>
    <t>housing consciousness; sense of housing</t>
  </si>
  <si>
    <t>주택, 주생활에 대한 주관적 사고 방식, 태도, 의욕 등을 비롯한 생활 의식을 말함.</t>
  </si>
  <si>
    <t>28355</t>
  </si>
  <si>
    <t>주의초</t>
  </si>
  <si>
    <t>column figure, 柱衣草</t>
  </si>
  <si>
    <t>기둥 머리에 그려진 머리초.</t>
  </si>
  <si>
    <t>28356</t>
  </si>
  <si>
    <t>주인집</t>
  </si>
  <si>
    <t>main house</t>
  </si>
  <si>
    <t>주인이 살고 있는 집. 비유적으로 집의 주인을 지칭하기도 함.</t>
  </si>
  <si>
    <t>28358</t>
  </si>
  <si>
    <t>주임 기술자</t>
  </si>
  <si>
    <t>engineer-in-charge</t>
  </si>
  <si>
    <t>건설공사에 있어서 도급계약의 당사자인 시공자의 현장 대리인으로, 유자격자 중에서 법에 의하여 선임된 사람.</t>
  </si>
  <si>
    <t>28359</t>
  </si>
  <si>
    <t>주임기술자</t>
  </si>
  <si>
    <t>主任技術者</t>
  </si>
  <si>
    <t>①공사도급계약의 당사자인 시공자의 현장대리인으로서 항상 현장에 있으면서 공사의 모든 업무를 책임지고 처리해야 되므로, 결정과 동시에 건축주 또는 감독자에게 현장대리인으로서 공사계획을 결정하였다는 통지를 하여 양해를 구함. ② 현장주임은 건설산업기본법에서 정한 주임기술자를 겸할 때가 있음. ③ 주임기술자는 건설업자의 등록에 있어서의 등록조건을 구비한 자라야 됨.</t>
  </si>
  <si>
    <t>28360</t>
  </si>
  <si>
    <t>주입 그라우트</t>
  </si>
  <si>
    <t>프리팩트콘크리트의 주입에 쓰는 것으로서 시멘트∙플라이애시 또는 기타의 혼화제∙모래∙감수제∙알루미늄분말∙물 등을 혼합하여 만든 것.</t>
  </si>
  <si>
    <t>28361</t>
  </si>
  <si>
    <t>주입 지수벽</t>
  </si>
  <si>
    <t>grouted cut-off wall</t>
  </si>
  <si>
    <t>침투해 들어오는 물을 멈추기 위해 유체인 충전재를 지반 속에 주입시켜 만든 방수벽.</t>
  </si>
  <si>
    <t>28362</t>
  </si>
  <si>
    <t>주입공법</t>
  </si>
  <si>
    <t>grouting method, 注入工法</t>
  </si>
  <si>
    <t>① 지반의 누수방지(漏水防止) 또는 지반개량을 위하여 지반 내부에 틈 또는 굵은 알 사이의 공극에 시멘트페이스트(cement paste) 또는 교질규산염(膠質硅酸鹽)이 생기는 약액 등을 주입(注入)하여 흙의 투수성을 정하는 공법. ② 주입재(注入材)에 따라서는 흙의 경화안정의 효과도 있어 지반개량의 한 공법으로 쓰임.</t>
  </si>
  <si>
    <t>28363</t>
  </si>
  <si>
    <t>주입모르타르</t>
  </si>
  <si>
    <t>grouting mortar, 注入－</t>
  </si>
  <si>
    <t>프리팩트콘크리트의 주입에 쓰는 것으로서 시멘트‧플라이애시 또는 기타의 혼화제 모래‧감수제‧알루미늄분말‧물 등을 혼합하여 만든 것.</t>
  </si>
  <si>
    <t>28364</t>
  </si>
  <si>
    <t>주입모르타르의 블리딩률, 팽창률시험방법</t>
  </si>
  <si>
    <t>KS F 2433.</t>
  </si>
  <si>
    <t>28365</t>
  </si>
  <si>
    <t>주입모르타르의 압축강도시험</t>
  </si>
  <si>
    <t>KS F 2426.</t>
  </si>
  <si>
    <t>28366</t>
  </si>
  <si>
    <t>주입모르타르의 컨시스턴시시험방법</t>
  </si>
  <si>
    <t>KS F 2432.</t>
  </si>
  <si>
    <t>28367</t>
  </si>
  <si>
    <t>주입지수벽</t>
  </si>
  <si>
    <t>grouted cut-off wall, 注入止水壁</t>
  </si>
  <si>
    <t>주입공으로 그라우트를 압입함으로써 지중에 형성된 지수벽.</t>
  </si>
  <si>
    <t>임명관</t>
  </si>
  <si>
    <t>28368</t>
  </si>
  <si>
    <t>주장</t>
  </si>
  <si>
    <t>length of column, 柱長</t>
  </si>
  <si>
    <t>기둥의 길이.</t>
  </si>
  <si>
    <t>28369</t>
  </si>
  <si>
    <t>계절풍</t>
  </si>
  <si>
    <t>monsoon</t>
  </si>
  <si>
    <t>상풍향(prevailing wind)라고 함. 특정지역의 계절에 부는 주풍향. 계절에 따라 변경.</t>
  </si>
  <si>
    <t>2837</t>
  </si>
  <si>
    <t>주재</t>
  </si>
  <si>
    <t>① 구조물의 주요한 저항력을 형성하는 부재. ② 조립재의 경우는 축방향력과 휨력을 받는 주요한 부재를 말함.</t>
  </si>
  <si>
    <t>28370</t>
  </si>
  <si>
    <t>주전단응력</t>
  </si>
  <si>
    <t>principal shearing stress, 主剪斷應力</t>
  </si>
  <si>
    <t>전단응력이 최대 또는 최소가 될 때의 응력을 주전단응력이라고 하며 주응력면과 45도인 면에 작용함.</t>
  </si>
  <si>
    <t>28372</t>
  </si>
  <si>
    <t>주전단응력선</t>
  </si>
  <si>
    <t>principal shearing stress line, line of principal shearing, 主剪斷應力線</t>
  </si>
  <si>
    <t>면에 작용하는 주전단응력을 나타낸 선으로서 주응력면과 45도의 경사를 이룸.</t>
  </si>
  <si>
    <t>28373</t>
  </si>
  <si>
    <t>주제</t>
  </si>
  <si>
    <t>base compound</t>
  </si>
  <si>
    <t>28375</t>
  </si>
  <si>
    <t>주제별 열람실제</t>
  </si>
  <si>
    <t>subject departmentalization system</t>
  </si>
  <si>
    <t>단일 또는 여러 개의 주제별로 도서, 연속간행물, 소책자 등을 참고용이나 대출용의 구분 없이 일괄 소장하는 대규모 도서관의 관리 방법.</t>
  </si>
  <si>
    <t>28376</t>
  </si>
  <si>
    <t>주좌</t>
  </si>
  <si>
    <t>柱坐</t>
  </si>
  <si>
    <t>주초 상면의 기둥이 놓이는 부분을 약간 높게 새긴 자리.</t>
  </si>
  <si>
    <t>28379</t>
  </si>
  <si>
    <t>계줄</t>
  </si>
  <si>
    <t>繫－</t>
  </si>
  <si>
    <t>굵은 줄에 맨 여러 가닥의 가는 줄.</t>
  </si>
  <si>
    <t>2838</t>
  </si>
  <si>
    <t>주좌쇠시리</t>
  </si>
  <si>
    <t>柱坐－</t>
  </si>
  <si>
    <t>주좌를 약간 높게 새긴 것 또는 그 일.</t>
  </si>
  <si>
    <t>28380</t>
  </si>
  <si>
    <t>주차</t>
  </si>
  <si>
    <t>parking, 駐車</t>
  </si>
  <si>
    <t>사람 또는 화물을 기다리거나 그 외의 사유로 자동차를 일정한 곳에 상당시간 정지시켜두는 것</t>
  </si>
  <si>
    <t>28383</t>
  </si>
  <si>
    <t>주차 규제</t>
  </si>
  <si>
    <t>parking regulation</t>
  </si>
  <si>
    <t>도로상에서 차량의 흐름 및 혼잡등을 피하기 위해 자동차의 주차를 금지, 제한 또는 부분적 허가를 하는 것</t>
  </si>
  <si>
    <t>28384</t>
  </si>
  <si>
    <t>주차 용량</t>
  </si>
  <si>
    <t>parking capacity</t>
  </si>
  <si>
    <t>일정 구역 혹은 시설에서 일정 시간동안 주차할 수 있는 자동차의 대수.</t>
  </si>
  <si>
    <t>28385</t>
  </si>
  <si>
    <t>주차광장</t>
  </si>
  <si>
    <t>parking place, 駐車廣場</t>
  </si>
  <si>
    <t>주차를 위해 계획된 광장</t>
  </si>
  <si>
    <t>28386</t>
  </si>
  <si>
    <t>주차구획</t>
  </si>
  <si>
    <t>parking stall, 駐車區劃</t>
  </si>
  <si>
    <t>자동차 한대의 주차를 위한 구획</t>
  </si>
  <si>
    <t>28387</t>
  </si>
  <si>
    <t>주차대</t>
  </si>
  <si>
    <t>parking strip</t>
  </si>
  <si>
    <t>차량의 정차를 위해 설치되는 띠 모양의 차도 부분.</t>
  </si>
  <si>
    <t>28388</t>
  </si>
  <si>
    <t>주차선</t>
  </si>
  <si>
    <t>parking line, 駐車線</t>
  </si>
  <si>
    <t>자동차가 주차가능한 영역을 나타내는 선.</t>
  </si>
  <si>
    <t>28389</t>
  </si>
  <si>
    <t>주차시간</t>
  </si>
  <si>
    <t>parking duration, 駐車時間</t>
  </si>
  <si>
    <t>차량을 일정한 곳에 세워 두고 있는 시간.</t>
  </si>
  <si>
    <t>28390</t>
  </si>
  <si>
    <t>주차용차고</t>
  </si>
  <si>
    <t>garage, 駐車用車庫</t>
  </si>
  <si>
    <t>자동차의 차고, 실내주차장.</t>
  </si>
  <si>
    <t>28391</t>
  </si>
  <si>
    <t>주차장</t>
  </si>
  <si>
    <t>car park, parking lot, parking area, parking space, 駐車場</t>
  </si>
  <si>
    <t>자동차의 주차를 위하여 일정한 설비를 갖춘 시설.</t>
  </si>
  <si>
    <t>28392</t>
  </si>
  <si>
    <t>주차장 안내 시스템</t>
  </si>
  <si>
    <t>parking area information system</t>
  </si>
  <si>
    <t>교통량의 혼잡 완화와 도심부의 활성화를 목적으로 하는 주차장 안내, 유도 시스템.</t>
  </si>
  <si>
    <t>28394</t>
  </si>
  <si>
    <t>주차장 정비 지구</t>
  </si>
  <si>
    <t>improvement district of parking lot; parking development area</t>
  </si>
  <si>
    <t>도로의 효율을 높이고 원활한 교통의 확보를 목적으로 상업지역, 준주거지역과 그 주변지역, 일반주거지역, 준공업지역으로서 주차수요가 현저하게 높거나 자동차교통의 폭주로 인하여 주차장의 정비가 필요하다고 인정되는 지역.</t>
  </si>
  <si>
    <t>28395</t>
  </si>
  <si>
    <t>주차장빌딩</t>
  </si>
  <si>
    <t>駐車場－</t>
  </si>
  <si>
    <t>자동차의 주차를 위해 일정한 설비를 갖춰 지은 건축물.</t>
  </si>
  <si>
    <t>28396</t>
  </si>
  <si>
    <t>주차층</t>
  </si>
  <si>
    <t>parking tier, 駐車層</t>
  </si>
  <si>
    <t>주차장으로 사용하기 위해 계획된 층.</t>
  </si>
  <si>
    <t>28398</t>
  </si>
  <si>
    <t>주철</t>
  </si>
  <si>
    <t>cast-iron, 鑄鐵</t>
  </si>
  <si>
    <t>① 1.7% 이상의 탄소를 함유하는 철은 약 1,150℃에서 녹으므로 주물을 만드는 데 사용할 수 있으나, 이 중에서 3.0∼3.6%의 탄소량에 해당하는 것을 일반적으로 주철이라고 함. 선철(pig iron)과 그 밖의 원료를 적당히 배합하여 용선로(溶銑爐)에 다시 제련하여 소요의 성분을 가지게 함. 백색주철‧회색주철‧전성철(展性鐵)로 분류되고 보통 회색주철을 말함.</t>
  </si>
  <si>
    <t>28399</t>
  </si>
  <si>
    <t>LS 고무</t>
  </si>
  <si>
    <t>latex sprayed rubber</t>
  </si>
  <si>
    <t>라텍스를 공중에 분무하고 열풍을 보내어 수분만을 증발시켜 낙하물을 합착해서 판 모양으로한 고무.</t>
  </si>
  <si>
    <t>284</t>
  </si>
  <si>
    <t>주철 보일러</t>
  </si>
  <si>
    <t>cast iron boiler</t>
  </si>
  <si>
    <t>섹셔널 보일러.</t>
  </si>
  <si>
    <t>28400</t>
  </si>
  <si>
    <t>주철관</t>
  </si>
  <si>
    <t>cast-iron pipe, 鑄鐵管</t>
  </si>
  <si>
    <t>주철로 만든 철관 강관에 비해 내압성, 내마모성이 우수하고 내충격성, 내식성, 내구성이 좋아 지중에 매설하는 수도용이나 배수용으로 널리 사용되어 왔으며, 가스공급용 배관이나 화학공업용 등에도 많이 사용되고 있다.</t>
  </si>
  <si>
    <t>28401</t>
  </si>
  <si>
    <t>주철근</t>
  </si>
  <si>
    <t>28402</t>
  </si>
  <si>
    <t>주철보일러</t>
  </si>
  <si>
    <t>cast iron boiler, 鑄鐵－</t>
  </si>
  <si>
    <t>주철을 주조 성형하며 1개의 섹션(쪽)을 각각 만들어 보일러의 용량에 맞추어 약5~20개의 섹션을 조립하여 1개의 보일러로 만든다. 주철제 보일러는 저압의 난방용으로 주로 사용되며, 증기 보일러와 온수 보일러가 있다. 증기용은 최고 사용압력이 1kg/㎠이하이며 온수형은 3kg/㎠이하이다. =섹셔널 보일러(sectional boiler)</t>
  </si>
  <si>
    <t>28403</t>
  </si>
  <si>
    <t>주철용 철계용접봉</t>
  </si>
  <si>
    <t>ferrous electrode for welding cast iron, 鑄鐵用鐵系鎔接棒</t>
  </si>
  <si>
    <t>① 용접금속의 화학성분이 연강과 거의 같으며 인장강도와 연성이 매우 뛰어난 주철용접봉. ② 일반적으로 약 200～350℃ 예열이 필요하며 모재로부터 용착금속에 대한 탄소의 확산이 크기 때문에 융합부는 백선(白銑)이 되기 쉽고, 기계 가공은 니켈계 용접금속에 비해서 다소 떨어지지만 용접봉의 가격은 싸다. 또한 모재와 같은 색조의 용접금속이 생기는 것이 특징.</t>
  </si>
  <si>
    <t>28405</t>
  </si>
  <si>
    <t>주철제방열기</t>
  </si>
  <si>
    <t>cast iron radiator, 鑄鐵製放熱器</t>
  </si>
  <si>
    <t>실내에 설치하여 주로 대류 작용에 의해 난방을 하는 기기로서 방열 효과를 높이기위해 주철을 소재로 개발된 방열기의 일종. 2주, 3주, 3세주, 5세주의 4종류가 있으며, 방열 면적은 1쪽당 표면적으로 나타낸다.</t>
  </si>
  <si>
    <t>28406</t>
  </si>
  <si>
    <t>주철트랩</t>
  </si>
  <si>
    <t>cast-iron trap, 鑄鐵－</t>
  </si>
  <si>
    <t>주철제로 된 트랩.</t>
  </si>
  <si>
    <t>28407</t>
  </si>
  <si>
    <t>주체 공사비</t>
  </si>
  <si>
    <t>cost of structure</t>
  </si>
  <si>
    <t>건축 공사비 중 설비, 옥외 공사비를 제외한 건축물 본체를 구성하는데 소요되는 공사비.</t>
  </si>
  <si>
    <t>28408</t>
  </si>
  <si>
    <t>주체 구조</t>
  </si>
  <si>
    <t>main structure</t>
  </si>
  <si>
    <t>건물의 자중을 지지하거나 외력에 저항하는 보, 기둥, 슬래브, 벽 등으로 구성된 주요 구조.</t>
  </si>
  <si>
    <t>28409</t>
  </si>
  <si>
    <t>계통도</t>
  </si>
  <si>
    <t>system diagram, 系統圖</t>
  </si>
  <si>
    <t>조직의 구성, 작업의 흐름을 네트워크 등으로 시각적으로 표현한 그림. 급수, 배수, 전력 등의 제어 계통을 표시한 그림. →조직도.</t>
  </si>
  <si>
    <t>2841</t>
  </si>
  <si>
    <t>주초석</t>
  </si>
  <si>
    <t>주춧돌</t>
  </si>
  <si>
    <t>28410</t>
  </si>
  <si>
    <t>주초피어</t>
  </si>
  <si>
    <t>foundation pier, 柱礎－</t>
  </si>
  <si>
    <t>① 피어기초(pier foundation)에 있어서 기둥 모양의 지지대 부분으로서, 간단히 ｢pier｣라고도 함. ②지상의 ｢pier｣와 구별하기 위해 ｢subpier｣라고도 함.</t>
  </si>
  <si>
    <t>28411</t>
  </si>
  <si>
    <t>주축</t>
  </si>
  <si>
    <t>main axis, principal axis, 主軸</t>
  </si>
  <si>
    <t>건물의 공간 중 특정 구역 혹은 건물이나 건물군의 중심이 되는 축을 말함. 전자의 경우 주축은 대게 남북방향으로 형성됨.</t>
  </si>
  <si>
    <t>28412</t>
  </si>
  <si>
    <t>foundation stone, foot stone, 柱礎石</t>
  </si>
  <si>
    <t>기둥 밑에 기초로 받쳐놓은 돌. 주초석.</t>
  </si>
  <si>
    <t>28413</t>
  </si>
  <si>
    <t>주춧돌기초</t>
  </si>
  <si>
    <t>柱礎石基礎</t>
  </si>
  <si>
    <t>①기둥 밑이나 동바리 밑 등에 움직임을 방지할 목적으로 밑동을 받치는 독립기초로 보통 목조건축에 쓰임. ② 호박돌기초(둥근돌기초)와 주춧돌기초‧긴주춧돌기초가 있음.</t>
  </si>
  <si>
    <t>28414</t>
  </si>
  <si>
    <t>주층</t>
  </si>
  <si>
    <t>main floor</t>
  </si>
  <si>
    <t>⇨주요층(=).</t>
  </si>
  <si>
    <t>28415</t>
  </si>
  <si>
    <t>주침실</t>
  </si>
  <si>
    <t>main bedroom</t>
  </si>
  <si>
    <t>부부의 침실, 프라이버시가 요구되며, 취침·갱의·화장·여가를 위한 공간.</t>
  </si>
  <si>
    <t>28416</t>
  </si>
  <si>
    <t>주택</t>
  </si>
  <si>
    <t>dwelling house, dwelling residence, 住宅, 住家</t>
  </si>
  <si>
    <t>가구의 세대원이 장기간 독립된 주택생활을 영위할 수 있는 구조로 된 건축물의 전부 또는 일부 및 그 부속 토지를 말함.</t>
  </si>
  <si>
    <t>28417</t>
  </si>
  <si>
    <t>주택  채권</t>
  </si>
  <si>
    <t>주택공사가 주택건설자금을 조달하기 위하여 주택은행에서 발행한 정부보증채를 말한다.</t>
  </si>
  <si>
    <t>28418</t>
  </si>
  <si>
    <t>주택 가구 정비 사업</t>
  </si>
  <si>
    <t>일본에서 대도시 지역에서 일단의 농지 등을 입체환지에 의해 집합 주택의 공급이나 공공시설의 정비를 도모하는 사업. 대도시 지역에 대한 주택 등의 공급 촉진에 관한 특별 조치법에 준하는 사업이며 경우에 따라서는 집단적 농지도 확보하는 사업우리나라에서는 노후ㆍ불량건축물의 밀집 등 관련 규정에서 정하는 요건에 해당하는 지역 또는 가로구역단위로 시행한다는 측면에서 소규모주택정비사업 중의 하나인 가로주택정비사업, 소규모 재건축사업(빈집 및 소규모주택 정비에 관한 특례법)과 유사한 개념</t>
  </si>
  <si>
    <t>28419</t>
  </si>
  <si>
    <t>계통식 신호기</t>
  </si>
  <si>
    <t>coordinated signal</t>
  </si>
  <si>
    <t>인접한 여러 교차로의 신호기를 상호 연동하여 차량의 연속적인 흐름을 유도하는 신호체계</t>
  </si>
  <si>
    <t>2842</t>
  </si>
  <si>
    <t>주택 개량</t>
  </si>
  <si>
    <t>house improvement</t>
  </si>
  <si>
    <t>주택의 기능을 개선하거나 복구하는 것.</t>
  </si>
  <si>
    <t>28420</t>
  </si>
  <si>
    <t>주택 개선</t>
  </si>
  <si>
    <t>housing improvement</t>
  </si>
  <si>
    <t>주택의 좋지 못한 부분을 고쳐서 바로잡는 것.</t>
  </si>
  <si>
    <t>28421</t>
  </si>
  <si>
    <t>주택 개수</t>
  </si>
  <si>
    <t>주택의 열화(劣化)된 일부분 또는 전체에 대한 공사에 의해 초기 성능이나 기능을 향상시키는 내용을 갖는 전면적인 수선.</t>
  </si>
  <si>
    <t>28422</t>
  </si>
  <si>
    <t>주택 건설 계획</t>
  </si>
  <si>
    <t>housing program</t>
  </si>
  <si>
    <t>국가나 지방 자치 단체에서 주택의 수요 또는 공급을 맞추기 위하여 장ㆍ단기적으로 예측하고, 국가 혹은 지역의 주택 건설을 종합적으로 계획하여 건설을 목표로 하는 계획.</t>
  </si>
  <si>
    <t>28424</t>
  </si>
  <si>
    <t>주택 경제</t>
  </si>
  <si>
    <t>housing economy</t>
  </si>
  <si>
    <t>주택에 관련한 경제 현상, 정책, 경영 관리 등의 총칭.</t>
  </si>
  <si>
    <t>28427</t>
  </si>
  <si>
    <t>주택 계획</t>
  </si>
  <si>
    <t>housing project, housing program</t>
  </si>
  <si>
    <t>① 정부 또는 지자체 등에 의하여 주택 건설 및 공급에 관한 계획.② 지역 또는 도시 계획에서 수요 주택수의 예측과 건설 계획.③ 주택의 기획 설계.</t>
  </si>
  <si>
    <t>28428</t>
  </si>
  <si>
    <t>주택 공급</t>
  </si>
  <si>
    <t>housing supply</t>
  </si>
  <si>
    <t>주택의 신축, 중고 주택의 분양 임대 등을 통해 수요자에게 주택을 공급하는 것.</t>
  </si>
  <si>
    <t>28429</t>
  </si>
  <si>
    <t>계획</t>
  </si>
  <si>
    <t>plan, design project, scheme, planning, 計劃</t>
  </si>
  <si>
    <t>건축에서 계획이란 대지 주변의 상황, 대지의 조건, 사용자의 생활, 행동, 의식과 기능간의 대응 관계를 기초로 하여 공간을 계획하는 일.</t>
  </si>
  <si>
    <t>2843</t>
  </si>
  <si>
    <t>주택 관련 법규</t>
  </si>
  <si>
    <t>housing code</t>
  </si>
  <si>
    <t>주택 관련 법규로는 주택의 건설ㆍ공급 및 주택시장의 관리(주택법), 공공주택의 원활한 효과적인 운영(공공주택 특별법),  민간임대주택의 건설·공급 및 관리와 민간 주택임대사업자 육성 등(민간임대 주택에 관한법), 공동주택의 관리(공동주택 관리법)등 쾌적하고 살기 좋은 주거환경 조성에 필요한 다양한 주택 관련 법규(법률, 시행령, 시행규칙등)가 있음</t>
  </si>
  <si>
    <t>28430</t>
  </si>
  <si>
    <t>주택 관리</t>
  </si>
  <si>
    <t>housing management</t>
  </si>
  <si>
    <t>주택의 기능적, 경제적 유지 관리에 관한 업무의 총칭.</t>
  </si>
  <si>
    <t>28431</t>
  </si>
  <si>
    <t>주택 규모</t>
  </si>
  <si>
    <t>dwelling house size; dwelling scale</t>
  </si>
  <si>
    <t>주택 한 호당 면적 크기.</t>
  </si>
  <si>
    <t>28435</t>
  </si>
  <si>
    <t>주택 금융</t>
  </si>
  <si>
    <t>housing finance</t>
  </si>
  <si>
    <t>은행, 보험 회사 등의 금융 기관이나 건설 회사 따위가 주택을 건축ㆍ구입하거나 택지 구입을 위하여 자금을 대부하는 제도.</t>
  </si>
  <si>
    <t>28436</t>
  </si>
  <si>
    <t>주택 기준</t>
  </si>
  <si>
    <t>housing standard</t>
  </si>
  <si>
    <t>주택 건설, 관리 등에 대해 정책적으로 정해진 기준.</t>
  </si>
  <si>
    <t>28437</t>
  </si>
  <si>
    <t>주택 단지</t>
  </si>
  <si>
    <t>housing project; housing development</t>
  </si>
  <si>
    <t>집단 주택지 계획에 의해 계획적으로 건설된 한 단지의 주택지 또는 주택군.</t>
  </si>
  <si>
    <t>28438</t>
  </si>
  <si>
    <t>주택 대부</t>
  </si>
  <si>
    <t>housing loan</t>
  </si>
  <si>
    <t>은행 따위의 금융 기관에서 이자와 기한을 정하고 주택구입 및 입차를 위해 돈을 빌려 줌</t>
  </si>
  <si>
    <t>28439</t>
  </si>
  <si>
    <t>주택 도시</t>
  </si>
  <si>
    <t>residential town</t>
  </si>
  <si>
    <t>대도시의 위성도시 또는 신도시로, 특히 주거의 기능이 중심이 되어 형성된 도시.</t>
  </si>
  <si>
    <t>28440</t>
  </si>
  <si>
    <t>주택 론</t>
  </si>
  <si>
    <t>① 주택의 건축 ·구입 및 개량과 대지조성에 관한 자금 등을 금융기관이 융자하는 제도.② ⇨주택융자(=).</t>
  </si>
  <si>
    <t>28441</t>
  </si>
  <si>
    <t>주택 마스터 플랜</t>
  </si>
  <si>
    <t>housing master plan</t>
  </si>
  <si>
    <t>① 주택 건설에 있어 목표에 따라 개요를 설정한 기본이 되는 계획, 주계획.② ⇨주택기본계획(=).</t>
  </si>
  <si>
    <t>28442</t>
  </si>
  <si>
    <t>주택 문제</t>
  </si>
  <si>
    <t>housing problem</t>
  </si>
  <si>
    <t>주택의 절대량 부족현상 등과 관계되어 나타나는 제반 문제.</t>
  </si>
  <si>
    <t>28443</t>
  </si>
  <si>
    <t>주택 부조</t>
  </si>
  <si>
    <t>housing subsidy; housing benefit</t>
  </si>
  <si>
    <t>곤궁하여 건강하고 문화적인 주생활이 불가능한 거주자를 대상으로 주거, 가옥보수 및 그 외 주거유지에 필요한 사항을 원칙으로 금전급여가 행해지는 일종의 생활보장, 보호.</t>
  </si>
  <si>
    <t>28444</t>
  </si>
  <si>
    <t>주택 부족</t>
  </si>
  <si>
    <t>housing shortage</t>
  </si>
  <si>
    <t>주택의 공급량이 수요량에 미치지 못해 충분하지 아니함.</t>
  </si>
  <si>
    <t>28445</t>
  </si>
  <si>
    <t>주택 분양</t>
  </si>
  <si>
    <t>subdivision sale of dwellings</t>
  </si>
  <si>
    <t>주택사업자가 수요자에게 주택을 판매하는 것을 말함.</t>
  </si>
  <si>
    <t>28446</t>
  </si>
  <si>
    <t>주택 사정</t>
  </si>
  <si>
    <t>housing conditions</t>
  </si>
  <si>
    <t>⇨주택 문제(=).</t>
  </si>
  <si>
    <t>28447</t>
  </si>
  <si>
    <t>주택 산업</t>
  </si>
  <si>
    <t>housing industry</t>
  </si>
  <si>
    <t>주(住)와 관련되는 모든 산업을 총괄하는 산업군(産業群).</t>
  </si>
  <si>
    <t>28448</t>
  </si>
  <si>
    <t>계획 고수 유량</t>
  </si>
  <si>
    <t>design flood discharge</t>
  </si>
  <si>
    <t>특정 단면에 흐르는 최대설계 유량으로 계획고수위에 상응하는 유량</t>
  </si>
  <si>
    <t>2845</t>
  </si>
  <si>
    <t>주택 선호</t>
  </si>
  <si>
    <t>housing preference; residential preference</t>
  </si>
  <si>
    <t>수요자가 주택 시장에서 어떤 주택을 구하는 등의 취향을 일컫 음</t>
  </si>
  <si>
    <t>28450</t>
  </si>
  <si>
    <t>주택 성능</t>
  </si>
  <si>
    <t>dwelling performance</t>
  </si>
  <si>
    <t>주거(住居)를 근거로 정주하는 기본 생활과 연관되는 곳의 채광, 일조, 통풍, 환기, 차음, 보온, 방화 등의 성질과 기능.</t>
  </si>
  <si>
    <t>28452</t>
  </si>
  <si>
    <t>주택 성능 보증 제도</t>
  </si>
  <si>
    <t>주택이 완공된 후 건설업자가 도산하는 경우에 보험으로 일정 기간 동안 일정률의 보수 비용을 보상하여 주는 제도를 말함.</t>
  </si>
  <si>
    <t>28453</t>
  </si>
  <si>
    <t>주택 센서스</t>
  </si>
  <si>
    <t>census of housing</t>
  </si>
  <si>
    <t>주택의 현황, 즉 거주할 수 있는 모든 건물의 총 수·종류, 기타 특성들을 정확히 파악해 각종 정책의 수립·집행에 필요한 기초자료제공에 활용되는 것을 일컬음.</t>
  </si>
  <si>
    <t>28454</t>
  </si>
  <si>
    <t>주택 수당</t>
  </si>
  <si>
    <t>allowance for housing expenses; housing benefit; rent rebate</t>
  </si>
  <si>
    <t>근로자가 지급받는 정해진 보수 외에 주거에 소요되는 경비의 일체 혹은 일부를 고용자 또는 공공 부문이 정기적, 수시로 지급되는 보수.</t>
  </si>
  <si>
    <t>28455</t>
  </si>
  <si>
    <t>주택 수요</t>
  </si>
  <si>
    <t>housing demand</t>
  </si>
  <si>
    <t>주택에 대한 소유 또는 임대의 유효 수요.</t>
  </si>
  <si>
    <t>28456</t>
  </si>
  <si>
    <t>주택 수준</t>
  </si>
  <si>
    <t>housing condition</t>
  </si>
  <si>
    <t>주택의 평균적인 기준.</t>
  </si>
  <si>
    <t>28458</t>
  </si>
  <si>
    <t>주택 스톡</t>
  </si>
  <si>
    <t>housing stock</t>
  </si>
  <si>
    <t>① 주택의 여유분, 재고.② ⇨주택, 주택수(=).</t>
  </si>
  <si>
    <t>28459</t>
  </si>
  <si>
    <t>계획 교통량</t>
  </si>
  <si>
    <t>designed daily traffic volume</t>
  </si>
  <si>
    <t>목표년도에 당해 도로를 통과할 것으로 예상되는 자동차의 연평균 일일교통량으로, 이를 기준으로 도로의 폭원 등을 결정.</t>
  </si>
  <si>
    <t>2846</t>
  </si>
  <si>
    <t>주택 시장</t>
  </si>
  <si>
    <t>housing market</t>
  </si>
  <si>
    <t>주택의 매매, 임대 등이 이루어지거나 시세가 결정되는 추상적인 영역.</t>
  </si>
  <si>
    <t>28460</t>
  </si>
  <si>
    <t>주택 운동</t>
  </si>
  <si>
    <t>housing movement</t>
  </si>
  <si>
    <t>주택 문제의 해결이나 개선을 요구해서 실시되는 사회 운동. 구체적인 요구로서는 공적 주택 건설의 확충, 공적임대주택의 임대료 상승 반대, 무주택자들로 결성된 주택협동조합, 작은집에서 단순한 삶을 지향하는 건축사회운동의 하나인 작은 집 운동(영어: tiny-house movement, small-house movement) 또는 소형 주택 운동(小型住宅運動)등을 들수 있음</t>
  </si>
  <si>
    <t>세화36.3%</t>
  </si>
  <si>
    <t>28462</t>
  </si>
  <si>
    <t>주택 입지</t>
  </si>
  <si>
    <t>residential location</t>
  </si>
  <si>
    <t>주택이 위치하고 있는 일정한 장소의 환경으로 자연적 조건, 사회적 조건을 고려하여 정함</t>
  </si>
  <si>
    <t>28464</t>
  </si>
  <si>
    <t>주택 정책</t>
  </si>
  <si>
    <t>housing policy</t>
  </si>
  <si>
    <t>① 주택 문제 해결에 기여하기 위해 공적 기관이 행하는 정책.② 직접 주택 건설을 하는 것 외에 주택 금융 정비, 세제 조정, 생산 합리화, 지대 임대료 통제, 지도 등 다면적인 정책을 두루 일컬음.</t>
  </si>
  <si>
    <t>28465</t>
  </si>
  <si>
    <t>주택 조합</t>
  </si>
  <si>
    <t>housing cooperative</t>
  </si>
  <si>
    <t>다수의 조합원의 주택을 공급하거나 리모델링하기 위하여 결성된 조합.</t>
  </si>
  <si>
    <t>28466</t>
  </si>
  <si>
    <t>주택 종합 보험</t>
  </si>
  <si>
    <t>integrated house insurance</t>
  </si>
  <si>
    <t>주택·아파트 등의 건물과 가산(家産)을 대상으로 화재·낙뢰(落雷)·폭발 등에 의하여 발생한 손해를 보상하기 위한 보험.</t>
  </si>
  <si>
    <t>28467</t>
  </si>
  <si>
    <t>주택 지구 개량 사업</t>
  </si>
  <si>
    <t>residential area improvement project</t>
  </si>
  <si>
    <t>일본의 대표적 주택 재개발사업의 하나로서 주택지구 개량법에 의해 시행는 주택지구개량사업은  불량주택 밀집지구의 정비개선을 도모하고 건강하고 문화적인 생활을 영위하기 위한 주택지구의 건설을 촉진하는 사업의주택 지구 개량법에 준해서 실시되는 불량 주택이 밀집한 지구의 개량 사업 임사업주체는 지방자치단체(시,정,촌), 혹은 상급 지방자치단체(도,도,부,현)이 대행 할 수 있고 사업재원은 중앙정부와 지방정부의 공적보조로 구성됨우리나라의 경우 불량주거지 개량이란 측면에서 보면 도시및주거환경정비법에 의한 주거환경개선사업 및 재개발사업에 해당된다고 볼 수 있음</t>
  </si>
  <si>
    <t>28468</t>
  </si>
  <si>
    <t>주택 착공 통계</t>
  </si>
  <si>
    <t>statistics of housing construction start</t>
  </si>
  <si>
    <t>건설활동에 관한 동태를 파악하기 위한 통계 중 한 종류.</t>
  </si>
  <si>
    <t>28469</t>
  </si>
  <si>
    <t>계획 규제</t>
  </si>
  <si>
    <t>planning control</t>
  </si>
  <si>
    <t>건축 등의 개발행위에 대해, 먼저 해당지역에 대한 구체적인 계획을 수립하고 이를 토대로 구속력있는 행위제한 기준을 마련한 후, 이를 토대로 규제하는 방식. 독일의 지구상세계획이 가장 대표적 사례</t>
  </si>
  <si>
    <t>2847</t>
  </si>
  <si>
    <t>주택 통계</t>
  </si>
  <si>
    <t>housing statistics</t>
  </si>
  <si>
    <t>주택 가격, 크기, 주거 유형, 세대 구성원 등 주택과 그에 거주하는 세대의 상태에 관한 통계.</t>
  </si>
  <si>
    <t>28473</t>
  </si>
  <si>
    <t>주택 통계 조사</t>
  </si>
  <si>
    <t>housing census</t>
  </si>
  <si>
    <t>우리나라의 모든 사람과 주택의 고및 그 특징을 파악하기 위한 국가기본 통계조사로서 통계청에서 5년마다 실시되는 주택에 관한 총조사로서 주택에 관한 조사는 1962년에 최초로 실시되었음 주요 조사항목으로는 주택과 그 거주 세대에 관한 주택 가격, 평수, 주거 유형, 세대 구성원 등 주택과 거주 세대의 상태에 관한 통계로서 주택통계조사는 주택종합계획등  주택 정책을 마련하는 데 이용됨</t>
  </si>
  <si>
    <t>28474</t>
  </si>
  <si>
    <t>주택 투자</t>
  </si>
  <si>
    <t>housing investment</t>
  </si>
  <si>
    <t>개인이나 공공단체 또는 정부가 주택건설에 자본을 투입하는 것.</t>
  </si>
  <si>
    <t>28475</t>
  </si>
  <si>
    <t>주택 행정</t>
  </si>
  <si>
    <t>housing administration</t>
  </si>
  <si>
    <t>주택 건설, 융자, 세제, 법제 등의 정비에 의해 주택의 수요를 조정하여 주거 수준 향상을 위한 문제 해결에 기여하는 행정.</t>
  </si>
  <si>
    <t>28476</t>
  </si>
  <si>
    <t>주택 협동 조합</t>
  </si>
  <si>
    <t>housing cooperative society</t>
  </si>
  <si>
    <t>주택협동조합은 공동으로 소유되고, 민주적으로 운영되는 주택공급과 관리사업을 하는 법인체를 통하여, 안전하고, 경제적이고, 편리하고 아름답고 쾌적한 주택 및 커뮤니티에 대한 필요와 욕구를 충족시키기 위하여, 주택소비자들이 자발적으로 모여 결성한 자율적 단체를 말함협동조합은 외부의 도움 없이 자발적으로 가입한 조합원의 출자금으로 사업을 추진하는 것이 일반적이지만, 주택은 주거권이라는 인간의 기본권에 관한 것이고, 매우 고가의 상품이라 저소득층이 스스로 문제를 해결하기 어렵기 때문에, 저소득층 대상 주택협동조합의 경우 공공의 개입과 지원이 꼭 필요함2012년 12월 제정된 협동조합기본법에 의해 2013년 6월 설립된 서울특별시 은평구에 소재하는 하우징쿱주택협동조합이 대한민국 최초의 주택협동조합임</t>
  </si>
  <si>
    <t>28477</t>
  </si>
  <si>
    <t>주택가</t>
  </si>
  <si>
    <t>住宅街</t>
  </si>
  <si>
    <t>도회지의 상업 지대나 공업 지대로부터 떨어져 주택이 많이 모여 있는 지대</t>
  </si>
  <si>
    <t>28478</t>
  </si>
  <si>
    <t>주택건설사업자</t>
  </si>
  <si>
    <t>住宅建設事業者</t>
  </si>
  <si>
    <t>연간 일정규모 이상의 호(세대)(단독주택의 경우 20호, 공동주택의 경우 20세, 도시형 생활주택의 경우 30호), 1만제곱미터 이상의 주택 건설을 사업으로 하는 자로 주택법에 정한대로 국토해양부장관에게 등록한 자를 말함</t>
  </si>
  <si>
    <t>28479</t>
  </si>
  <si>
    <t>계획 급수 지역</t>
  </si>
  <si>
    <t>수도 사업에 있어서 계획년차까지 배수관을 부설해서 수요가에 대해 급수하는 구역.</t>
  </si>
  <si>
    <t>2848</t>
  </si>
  <si>
    <t>주택구역</t>
  </si>
  <si>
    <t>residential quarter, 住宅區域</t>
  </si>
  <si>
    <t>주거용 건축물만을 건축할 수 있게 하는 구역.우리나라의 경우 국토의 계획 및 이용에 관한법률 시행령에 의한 용도지역에서 건축할 수 있는 건축물에 의하면 전용주거지역에 해당하는 구역(시행령제71조제1항제3호관련)</t>
  </si>
  <si>
    <t>28480</t>
  </si>
  <si>
    <t>주택금융은행위원회</t>
  </si>
  <si>
    <t>HLBB；Home Loan Bank Board, 住宅金融銀行委員會</t>
  </si>
  <si>
    <t>연방주택금융은행 위원회는 대공황기간인 1932년에 연방 주택 대출 은행법을 통과시켜 장기, 주택 구입에 대한 상환 대출을 제공하기 위해 자금을 제공하는 다른 은행을 지원하기 위해 연방 주택 대출 은행과 함께 설립된 기관 임 은행이 보험 회사가 아닌 대출에 관여하게 하고 사람들이 상환하고 집을 완전히 소유할 수 있는 현실적인 대출을 제공하는 기관으로 미국의 주택총청(總廳)의 하부기구로서 연방주택국과 같이 주택금융에 관한 시책을 담당하고 있고, 연방주택금융은행 조직 및 연방저축대부 보험회사를 직접 감독 하였으나, 1989년 해산 됨</t>
  </si>
  <si>
    <t>28481</t>
  </si>
  <si>
    <t>주택난</t>
  </si>
  <si>
    <t>housing shortage; housing famine</t>
  </si>
  <si>
    <t>세대수에 대하여 주택이 부족하여 구하기 어려운 상황.</t>
  </si>
  <si>
    <t>28482</t>
  </si>
  <si>
    <t>주택난 세대</t>
  </si>
  <si>
    <t>objectively distressed households by poor housing</t>
  </si>
  <si>
    <t>주택이 부족하여 어려움을 겪는 세대</t>
  </si>
  <si>
    <t>28483</t>
  </si>
  <si>
    <t>주택난 요인</t>
  </si>
  <si>
    <t>factor of housing shortage</t>
  </si>
  <si>
    <t>① 주택난의 주요 원인들의 총칭.② 비주택 거주, 협소•과밀 거주, 노후 주택, 악환경, 공해, 고임대료, 고지가 등이 있음.</t>
  </si>
  <si>
    <t>28484</t>
  </si>
  <si>
    <t>주택단지</t>
  </si>
  <si>
    <t>housing estate, 住宅團地</t>
  </si>
  <si>
    <t>주택법 제15조에 따른 주택건설사업계획 또는 대지조성사업계획의 승인을 받아 주택과 그 부대시설 및 복리시설을 건설하거나 대지를 조성하는 데 사용되는 일단(一團)의 토지를 말함다만, 다음의 시설로 분리된 토지는 각각 별개의 주택단지로 봄철도ㆍ고속도로ㆍ자동차전용도로, 폭 20미터 이상인 일반도로, 폭 8미터 이상인 도시계획예정도로, 기타 시행령으로 정하는 시설(주택법 제2조 12)</t>
  </si>
  <si>
    <t>28486</t>
  </si>
  <si>
    <t>주택도시</t>
  </si>
  <si>
    <t>bed town, 住宅都市</t>
  </si>
  <si>
    <t>대도시의 위성 도시로서 주택 기능이 특히 발달한 도시</t>
  </si>
  <si>
    <t>28487</t>
  </si>
  <si>
    <t>주택복권</t>
  </si>
  <si>
    <t>住宅福券</t>
  </si>
  <si>
    <t>주택자금 조달을 위한 방법으로 1969년부터 2006년까지 발행된 복권으로 한국주택은행-국민은행에서 매주 일정량을 발행하여 당첨금과 수수료를 공제하고 나머지 복권 수익금으로 주태건립 자금에 충당하였으며 한국에서 정기적으로 발매된 첫 추첨식 복권 임</t>
  </si>
  <si>
    <t>28488</t>
  </si>
  <si>
    <t>주택산업</t>
  </si>
  <si>
    <t>住宅産業</t>
  </si>
  <si>
    <t>주택과 관련되는 모든 산업. 주택 용지를 다루는 부동산 산업ㆍ택지 조성업, 주택 건축에 관계되는 건축 도급업ㆍ건재상(建材商), 주택 기기 및 설비를 다루는 도기(陶器)ㆍ주방 기기ㆍ냉온방 기기ㆍ가정 전기 제조업, 부동산 거래 중개업, 주택 금융 따위로 구분 함</t>
  </si>
  <si>
    <t>28489</t>
  </si>
  <si>
    <t>주택의 소유 관계</t>
  </si>
  <si>
    <t>housing tenure</t>
  </si>
  <si>
    <t>주택의 소유와 무소유를 나타내는 통계용어, 주택 청약시 청약 가점 비중이 확대됨에 따라서 주택 소유 여부는무주택자 판단과 무주택 기간을 산정하는데 있어서 중요한 영향을 미침</t>
  </si>
  <si>
    <t>28490</t>
  </si>
  <si>
    <t>주택의 이전</t>
  </si>
  <si>
    <t>relocation of housing</t>
  </si>
  <si>
    <t>건축물의 주요구조부를 해체하지 않고 같은 대지내의 다른 위치로 옮기는 것.</t>
  </si>
  <si>
    <t>28493</t>
  </si>
  <si>
    <t>주택의 종류</t>
  </si>
  <si>
    <t>kinds of dwelling by usage</t>
  </si>
  <si>
    <t>1.단독주택-①단독주택②다중주택③다가구주택④공관2.공동주택①아파트②연립주택③다세대주택④기숙사</t>
  </si>
  <si>
    <t>28494</t>
  </si>
  <si>
    <t>주택정책</t>
  </si>
  <si>
    <t>住宅政策</t>
  </si>
  <si>
    <t>주택 문제의 해결에 기여하기 위해 공적 기관이 행하는 다면적인 정책의 총칭. 사회정책 및 사회복지의 측면에서 보면 직접 주택 건설(임대 주택 포함)을 하는 외에 주택자금 융자 및 주택가격(임대 포함)정책등 주택금융의 정비, 주택 세제의 조정, 주택 생산의 합리화, 지대 임대료의 통제, 지도,  노령자의 생활에적합한 주택건설, 또한 부동산 투기에 따른 주택가격의급등으로부터 실수요자를 보호하기 위한 정책이 반드시 필요함.</t>
  </si>
  <si>
    <t>28495</t>
  </si>
  <si>
    <t>주택조합</t>
  </si>
  <si>
    <t>housing association, 住宅組合</t>
  </si>
  <si>
    <t>많은 수의 구성원이 주택을 마련하거나 리모델링하기 위하여 결성하는 조합같은 특별시, 광역시, 특별자치도, 시 또는 군에 거주하는 주민이 주택을 마련하기 위하여 설립한 지역주택조합,  같은 직장의 근로자가 주택을 마련하기 위하여 설립한 직장주택조합, 공동주택의 소유자가 그 주택을 리모델링하기 위하여 설립한 리모델링조합 등이 있음(주택법)노후·불량한 주택을 철거하고 그 철거한 대지 위에 주택을 건설하기 위해 기존 주택소유자가 설립한 재건축·재개발조합(도시 및 주거 환경정비법)주택조합을 설립하려는 경우 시장, 군수, 구청장의 인가를 받아야 함</t>
  </si>
  <si>
    <t>28496</t>
  </si>
  <si>
    <t>주택지</t>
  </si>
  <si>
    <t>residential area</t>
  </si>
  <si>
    <t>① 주택 용도로 사용되는 땅.② ⇨주택지역, 주택가(=).</t>
  </si>
  <si>
    <t>28497</t>
  </si>
  <si>
    <t>주택지 계획</t>
  </si>
  <si>
    <t>planning of residential area</t>
  </si>
  <si>
    <t>거주자들이 행동을 하는데 불편함이 없도록 외부의 물리적 환경을 조성하는 대지조성계획이며 환경설계요소인 주택의 종류 및 배치, 주거환경의 질(인동간격, 프라이버시, 소음, 조망, 통풍), 밀도, 전체의 호수 등을 고려한 시설물의 배치계획이며 거주자의 이용편의를 위해 도로, 공원, 학교, 상업 시설 등과 일체로 해서 주택지를 계획하는 것</t>
  </si>
  <si>
    <t>28498</t>
  </si>
  <si>
    <t>주택지 특성</t>
  </si>
  <si>
    <t>neighborhood characteristics; characteristics of residential area</t>
  </si>
  <si>
    <t>주택지의 물리적특성과 거주자의 사회적 특성에 의해 형성되는 주택지의 특성</t>
  </si>
  <si>
    <t>28499</t>
  </si>
  <si>
    <t>LVL</t>
  </si>
  <si>
    <t>laminated veneer lumber</t>
  </si>
  <si>
    <t>285</t>
  </si>
  <si>
    <t>계획 단위 개발</t>
  </si>
  <si>
    <t>planned unit development</t>
  </si>
  <si>
    <t>일단의 토지를 하나의 계획단위로 설정하여 계획하고 개발하는 개발방식. 지구의 특성에 맞게 지역제(zoning)와 획지분할규제(subdivision)를 완화하여 계획기준을 정하며, 이를 통해 사업자는 계획과정에서 보다 많은 재량을 가지게 됨.</t>
  </si>
  <si>
    <t>2850</t>
  </si>
  <si>
    <t>주택지조성사업</t>
  </si>
  <si>
    <t>주택법에 근거하여 시행하는 사업으로 주택단지를 조성하기 위하여 시행하는 사업이다. 1만제곱미터 이상의 대지조성사업을 시행하는 경우에는 주택법에 따라 사업계획승인을 받아야 한다. 주택사업자들은 대지조성과 아파트건축을 동시에 하므로 따로 대지조성사업을 하는 사례는 희소하다. 종전의 주택건설촉진법에서 규정한 것을 주택법에 그대로 승계시킨 제도이다.⇨일단의 주택지조성사업(＝).</t>
  </si>
  <si>
    <t>28500</t>
  </si>
  <si>
    <t>주택채권</t>
  </si>
  <si>
    <t>住宅債券</t>
  </si>
  <si>
    <t>주택 사업을 시행하는 데 필요한 자금을 조달하기 위하여 정부가 국민 주택 기금을 재원으로 하여 발행하는 채권으로 국민주택채권이라고도 함 국민주택채권은 국채로서 주택도시기금법 제7조, 제8조, 동법시행령 제4조 내지 제11조와 국채법에 의거해 시행되며 제1종 국민주택채권과 제2종 국민주택채권으로 구분함제1종 국민주택채권 (인·허가, 등기·등록, 건설공사도급계약)「주택도시기금법」제8조 및 동법 시행령 제8조에서 정한 해당 면허·허가·인가를 받거나 등기·등록을 신청하는 자 또는 국가·지방자치단체·공공기관과 건설공사의 도급계약을 체결하는 자 등이 매입하는 채권제2종 국민주택채권 (분양가상한제 적용주택)공공택지내 국민주택규모 85제곱미터 초과 분양가상한제 주택을 공급받고자 하는 자가 매입해야 하는 채권(2013년5월부터 제2종 국민주택채권 발행 폐지)</t>
  </si>
  <si>
    <t>28501</t>
  </si>
  <si>
    <t>주택환경</t>
  </si>
  <si>
    <t>住宅環境</t>
  </si>
  <si>
    <t>1975년 UN 이 주관한 인간정주기준에서 논의된 주거환경의 정의에 따르면 물리적 개념으로서 주거지내의 공동시설, 사회활동을 공유하는 지구를 말하고, 사회적 개념으로서, 주거지내의 이익상충 및 배타적 활동을 해소하고 방지할 수 있는 환경을 조성할 것으로 제시하고 있으며 주택지의 환경으로 거주자의 생활에 영향을 미치는 주택지 주위의 자연적 조건이나 사회적 상황으로서 교통, 공공시설, 상업시설의 위치등 주변의 토지이용현황 및 거주자의 사회적 계층 등에 따라 환경의 양부를 판단 함(=주거환경)</t>
  </si>
  <si>
    <t>28502</t>
  </si>
  <si>
    <t>주토</t>
  </si>
  <si>
    <t>ferric oxide, 朱土</t>
  </si>
  <si>
    <t>① 산화철을 주성분으로 한 적갈색의 흙. ② 안료의 일종으로 쓰임.</t>
  </si>
  <si>
    <t>28503</t>
  </si>
  <si>
    <t>주트</t>
  </si>
  <si>
    <t>jute</t>
  </si>
  <si>
    <t>황마 또는 황마에서 얻어지는 섬유.</t>
  </si>
  <si>
    <t>28504</t>
  </si>
  <si>
    <t>주파수</t>
  </si>
  <si>
    <t>frequency, 周波數</t>
  </si>
  <si>
    <t>진동수라고도 하며, 주기적인 진동에서 1초 동안 발생하는 진동 또는 사이클의 수. 단위는 헤르츠(Hz). 주파수에 역수를 취하면 주기가 됨.</t>
  </si>
  <si>
    <t>28505</t>
  </si>
  <si>
    <t>주파수 대역폭</t>
  </si>
  <si>
    <t>frequency band width</t>
  </si>
  <si>
    <t>28506</t>
  </si>
  <si>
    <t>주파수 변조</t>
  </si>
  <si>
    <t>frequency modulation</t>
  </si>
  <si>
    <t>일정한 진폭의 연속에서주파수를 전기 신호에 따라 변화시키면서 통신하는 방법이나 방식이다.주파수 변조는 송신될 신호의 진폭은 일정하게 하되 신호의 크기에 비례하여 반송파주파수가 변하도록 한다. →진폭 변조</t>
  </si>
  <si>
    <t>28507</t>
  </si>
  <si>
    <t>주파수 보정 회로</t>
  </si>
  <si>
    <t>frequency weighting network</t>
  </si>
  <si>
    <t>소음계의 지시를 인간의 귀의 감각 기능에 접근시키기 위하여 계기 내에 설치한 회로. 음의 강도 범위를 특성에 따라 에이(A), 비(B), 시(C)로 구분하여 구성하고, 주파수와 리스펀스를 규정된 값으로 하는 회로이다.</t>
  </si>
  <si>
    <t>28508</t>
  </si>
  <si>
    <t>주파수 분석</t>
  </si>
  <si>
    <t>frequency analysis</t>
  </si>
  <si>
    <t>복잡한 소리 또는 진동에 대하여 그 성분의 크기를 주파수 함수로 구하는 일. 기록된 파형(波形)에서 수치를 계산하는 방법, 기계적 필터ㆍ전기적 필터를 쓰는 방법, 광학적(光學的) 방법이 있다.</t>
  </si>
  <si>
    <t>28509</t>
  </si>
  <si>
    <t>주파수 분석기</t>
  </si>
  <si>
    <t>frequency analyser</t>
  </si>
  <si>
    <t>특정한 주파수의 소리를 측정하거나 어떤 주파수 대역 안의 주파수 성분 분포를 측정하는 장치.</t>
  </si>
  <si>
    <t>28510</t>
  </si>
  <si>
    <t>주파수 스펙트럼</t>
  </si>
  <si>
    <t>frequency spectrum</t>
  </si>
  <si>
    <t>어떤 신호파형을 구성하고 있는 주파수 성분을 그 주파수의 크기순으로 배열하여 그림으로 나타낸 주파수 성분의 분포도.</t>
  </si>
  <si>
    <t>28511</t>
  </si>
  <si>
    <t>주파수 응답</t>
  </si>
  <si>
    <t>frequency response</t>
  </si>
  <si>
    <t>전기 회로나 기계 진동계에 일정한주파수의 입력을 가하였을 때 계(系)에 생기는 진동의 진폭이나 위상(位相). 또는 그것들을 사용하여 표현한 계의 특성.</t>
  </si>
  <si>
    <t>28512</t>
  </si>
  <si>
    <t>주파수 응답 함수</t>
  </si>
  <si>
    <t>frequency response function</t>
  </si>
  <si>
    <t>임의의 주파수를 갖는 사인파가 입력으로 작용한 경우의 진동계의 정상응답을 표기한 함수.</t>
  </si>
  <si>
    <t>세화48.0%</t>
  </si>
  <si>
    <t>28513</t>
  </si>
  <si>
    <t>주파수 응답 해석</t>
  </si>
  <si>
    <t>frequency response analysis</t>
  </si>
  <si>
    <t>주파수 분석을 통해서 진동계의 주파수 응답함수를 사용하여 응답을 주파수 영역으로 해석하는 것.</t>
  </si>
  <si>
    <t>28514</t>
  </si>
  <si>
    <t>주파수 특성</t>
  </si>
  <si>
    <t>frequency characteristics</t>
  </si>
  <si>
    <t>주파수 응답(전기 회로나 기계 진동계에 일정한 주파수의 입력을 가하였을 때 계에 생기는 진동의 진폭이나 위상).</t>
  </si>
  <si>
    <t>28515</t>
  </si>
  <si>
    <t>주평면</t>
  </si>
  <si>
    <t>principal plane, 主平面</t>
  </si>
  <si>
    <t>건축물에서 주가 되는 평면을 말함. 기준층평면.</t>
  </si>
  <si>
    <t>28518</t>
  </si>
  <si>
    <t>주풍방향</t>
  </si>
  <si>
    <t>prevailing wind direction, 主風方向</t>
  </si>
  <si>
    <t>일정기간내 가장 빈도가 높은 바람의 방향</t>
  </si>
  <si>
    <t>28519</t>
  </si>
  <si>
    <t>계획 배합</t>
  </si>
  <si>
    <t>specified mix</t>
  </si>
  <si>
    <t>소요 품질의 콘크리트가 얻어지도록 계획된 배합.</t>
  </si>
  <si>
    <t>2852</t>
  </si>
  <si>
    <t>주행 속도</t>
  </si>
  <si>
    <t>running speed</t>
  </si>
  <si>
    <t>자동차 따위의 교통수단이 움직여 가는 속도. 주행 거리를 주행 시간으로 나눈 값</t>
  </si>
  <si>
    <t>28521</t>
  </si>
  <si>
    <t>주행속도</t>
  </si>
  <si>
    <t>rate of travel, travel speed, 走行速度</t>
  </si>
  <si>
    <t>전자동 용접의 캐리지가 단위시간에 이동하는 거리.</t>
  </si>
  <si>
    <t>28523</t>
  </si>
  <si>
    <t>주행위</t>
  </si>
  <si>
    <t>living activity</t>
  </si>
  <si>
    <t>주공간에서의 생활 행위로서, 좁은 뜻으로 주거 내부에서의 생활 행위를 일컬음.</t>
  </si>
  <si>
    <t>28524</t>
  </si>
  <si>
    <t>주행크레인</t>
  </si>
  <si>
    <t>travelling crane, 走行－</t>
  </si>
  <si>
    <t>① 공장 등에서 건물 내의 상부에 설치한 크레인. ② 거더 위를 이동하면서 중량물을 들어올리거나 수송하는 기중기.</t>
  </si>
  <si>
    <t>28525</t>
  </si>
  <si>
    <t>주형</t>
  </si>
  <si>
    <t>main beam, 主桁</t>
  </si>
  <si>
    <t>① 주력을 받는 보로서 기둥과 기둥사이의 하중을 받아 기초부로 전달한다.② ⇨큰 보(=).</t>
  </si>
  <si>
    <t>28526</t>
  </si>
  <si>
    <t>주형방열기</t>
  </si>
  <si>
    <t>방열기 형식의 하나. 주철제로 된 가운데가 뚫린 방열판을 여러 개 조합하여 구성한 증기용 방열기이다.</t>
  </si>
  <si>
    <t>28527</t>
  </si>
  <si>
    <t>주호</t>
  </si>
  <si>
    <t>living unit, 住戶</t>
  </si>
  <si>
    <t>① 일가족이 사용하는 주거의 단위.② 주민. 거주자. 세대. 가구. 가정.</t>
  </si>
  <si>
    <t>28528</t>
  </si>
  <si>
    <t>주화</t>
  </si>
  <si>
    <t>red flower, 朱花</t>
  </si>
  <si>
    <t>단청에서 붉은 색을 칠한 꽃무늬.</t>
  </si>
  <si>
    <t>28530</t>
  </si>
  <si>
    <t>주화질림</t>
  </si>
  <si>
    <t>朱花－</t>
  </si>
  <si>
    <t>단청에서 머리초 주문양이나 단독문양을 연결하는 질림 안을 주화로 장식한 것.</t>
  </si>
  <si>
    <t>28531</t>
  </si>
  <si>
    <t>주환경</t>
  </si>
  <si>
    <t>living environment; dwelling environment</t>
  </si>
  <si>
    <t>① 주생활의 쾌적함 등에 영향을 미치는 외부 요인.② ⇨주거환경(=).</t>
  </si>
  <si>
    <t>28532</t>
  </si>
  <si>
    <t>주환경 평가</t>
  </si>
  <si>
    <t>estimation of residential environment</t>
  </si>
  <si>
    <t>생활 환경 가운데 주거를 둘러싼 거주지에 관한 여러 가지 조건. 자연조건과 시설 조건 및 지역 사회의 상황이 포함되며, 인구나 건물의 밀도와 공원, 녹지 설치 상황 따위를 지표를 바탕으로 하여 주거지의 주환경을 평가하는 것. 안전성, 보건성, 편리성, 괘적성 등 4항을 기본으로 하는 예가 많다</t>
  </si>
  <si>
    <t>28534</t>
  </si>
  <si>
    <t>주회로</t>
  </si>
  <si>
    <t>main circuit</t>
  </si>
  <si>
    <t>여러 개의 전기회로가 있는 경우, 본선에 해당하는회로.</t>
  </si>
  <si>
    <t>28535</t>
  </si>
  <si>
    <t>죽</t>
  </si>
  <si>
    <t>wane</t>
  </si>
  <si>
    <t>제재목의 모서리 또는 옆면에 통나무 표피 면이 남아 있는 부분.</t>
  </si>
  <si>
    <t>28536</t>
  </si>
  <si>
    <t>죽 없는 널</t>
  </si>
  <si>
    <t>sqared board</t>
  </si>
  <si>
    <t>죽이 들지 않은 널.</t>
  </si>
  <si>
    <t>28537</t>
  </si>
  <si>
    <t>죽각재</t>
  </si>
  <si>
    <t>-角材</t>
  </si>
  <si>
    <t>① 제재목 또는 치목재에 표피(죽면)가 들어 있는 각재. ② ⇨변재(＝).</t>
  </si>
  <si>
    <t>28538</t>
  </si>
  <si>
    <t>죽근 콘크리트</t>
  </si>
  <si>
    <t>bamboo reinforced concrete</t>
  </si>
  <si>
    <t>철근 대신 대나무를 사용하는 콘크리트 구조.</t>
  </si>
  <si>
    <t>28539</t>
  </si>
  <si>
    <t>죽널</t>
  </si>
  <si>
    <t>untrimmedboard, unsquared board</t>
  </si>
  <si>
    <t>널의 일부에 나무의 둥근 표피(죽면)가 있는 널.</t>
  </si>
  <si>
    <t>28540</t>
  </si>
  <si>
    <t>죽담</t>
  </si>
  <si>
    <t>① 잡석으로 쌓은 돌담. ② 잡석을 흙과 섞어서 쌓은 돌담. ③ ＝축담.</t>
  </si>
  <si>
    <t>28541</t>
  </si>
  <si>
    <t>죽더기</t>
  </si>
  <si>
    <t>plank sawn cut of the outside of a log</t>
  </si>
  <si>
    <t>통나무의 겉쪽에서 쪼개낸 둥근 표피가 많이 붙어있는 나무피죽.</t>
  </si>
  <si>
    <t>28542</t>
  </si>
  <si>
    <t>죽은 가지</t>
  </si>
  <si>
    <t>枯死枝</t>
  </si>
  <si>
    <t>말라버리거나 벌레 먹고 썩은 나뭇가지.</t>
  </si>
  <si>
    <t>28543</t>
  </si>
  <si>
    <t>죽은 마디</t>
  </si>
  <si>
    <t>dead knot</t>
  </si>
  <si>
    <t>죽은 가지가 줄기 안에 묻혀 줄기와 가지의 조직이 연결 되지 않은 마디.</t>
  </si>
  <si>
    <t>28544</t>
  </si>
  <si>
    <t>죽은옹이</t>
  </si>
  <si>
    <t>dead knot, 枯節, 死節</t>
  </si>
  <si>
    <t>① 옹이세포가 죽고 심히 말라서 흔들리거나 빠지게 된 옹이. ② 목재의 홈. ③ 벌목 전에 이미 가지를 쳐버린 자국인데 암갈색이며 너무 견고하여 가동이 극히 곤란하여 목재 사용상 지장이 됨.</t>
  </si>
  <si>
    <t>28545</t>
  </si>
  <si>
    <t>죽재</t>
  </si>
  <si>
    <t>-材</t>
  </si>
  <si>
    <t>① 나무의 겉쪽에서 쪼개낸 각재로서 표피(죽면)가 들어 있는 것. ② 죽각재‧죽널의 총칭. ③ ⇨변재(＝).</t>
  </si>
  <si>
    <t>28546</t>
  </si>
  <si>
    <t>죽책</t>
  </si>
  <si>
    <t>竹柵</t>
  </si>
  <si>
    <t>대나무로 만든 울타리.</t>
  </si>
  <si>
    <t>28548</t>
  </si>
  <si>
    <t>준거법</t>
  </si>
  <si>
    <t>applicable law, 準據法</t>
  </si>
  <si>
    <t>어떠한 섭외적 사법관계를 규율하기 위해 국제사법에 의해 선정된 어떤 국가의 실질법(민법, 상법 등)을 말하는 것으로 준거법의 선정을 위해 국제사법은 일정의 단위 법률관계를 설정하고 해당 법률관계에 가장 특징적이고 밀접한 요소, 예를 들면 당사자의 국적ㆍ주소ㆍ상거소(常居所), 법률행위의 행위지, 목적물의 소재지, 불법행위지 등을 매개로 그것을 어떠한 법역(法域)으로 연결함(＝governing law)</t>
  </si>
  <si>
    <t>28549</t>
  </si>
  <si>
    <t>계획 인구</t>
  </si>
  <si>
    <t>planned population</t>
  </si>
  <si>
    <t>계획의 목표년도에 달성할 것으로 기대되는 추정 인구. 토지이용계획과 기반시설계획 등의 계획수립을 위한 주요 전제조건이 됨.</t>
  </si>
  <si>
    <t>2855</t>
  </si>
  <si>
    <t>준경석</t>
  </si>
  <si>
    <t>semi-hard stone, 準硬石</t>
  </si>
  <si>
    <t>① 약간 굳은 석재. ② ⇨준경질석(＝).</t>
  </si>
  <si>
    <t>28550</t>
  </si>
  <si>
    <t>준경질석</t>
  </si>
  <si>
    <t>semi-hard stone, 準硬質石</t>
  </si>
  <si>
    <t>① 단단한 돌과 무른돌의 중간 정도의 돌. ② 석재 중에서 비중이 1.5～2.0 정도의 것으로 경질석보다 무르고 연질석보다 굳은 석재. ③ 경질사암‧석회암‧점판암 등이 있음.</t>
  </si>
  <si>
    <t>28551</t>
  </si>
  <si>
    <t>준공</t>
  </si>
  <si>
    <t>completion, 竣工</t>
  </si>
  <si>
    <t>① 건설의 전체 공사 과정이 완료된 것을 일컬음.② ⇨완공(完工)③ ↔기공(起工), 착공(着工)</t>
  </si>
  <si>
    <t>28552</t>
  </si>
  <si>
    <t>준공검사</t>
  </si>
  <si>
    <t>竣工檢査</t>
  </si>
  <si>
    <t>① 건물의 완성 후 감독자가 건물을 검사할 때 손질‧조작과 기능‧능력 등을 검사하는 것. ② ⇨중간검사. ③ 신고를 접수한 날로부터 7일 이내에 실시하고 검사필증을 교부해야 함(시장‧군수). 7일 이내에 건축주가 신고해야 하고, 준공검사필증은 당해 건축물 내에 항상 비치함.</t>
  </si>
  <si>
    <t>28553</t>
  </si>
  <si>
    <t>준공도</t>
  </si>
  <si>
    <t>as-build drawing, 竣工圖</t>
  </si>
  <si>
    <t>건물의 공사 완료 후에 공사 중 발생한 계획, 구조 등의 변경사항을 도면에서도 수정•반영하여 준공한 건물의 형태, 구조를 정확하게 표현한 도면.</t>
  </si>
  <si>
    <t>28554</t>
  </si>
  <si>
    <t>준공불</t>
  </si>
  <si>
    <t>竣工拂</t>
  </si>
  <si>
    <t>① 건축공사 준공 후 일시에 공사비 전액을 지급하는 것. ② ＝일시불.</t>
  </si>
  <si>
    <t>28555</t>
  </si>
  <si>
    <t>준공식</t>
  </si>
  <si>
    <t>ceremony for completion, 竣工式</t>
  </si>
  <si>
    <t>공사를 준공하였을 때 거행하는 의식.</t>
  </si>
  <si>
    <t>28556</t>
  </si>
  <si>
    <t>준공업 지역</t>
  </si>
  <si>
    <t>light industrial district</t>
  </si>
  <si>
    <t>국토의 계획 및 이용에 관한 법률상 공업지역의 하나로 경공업 그 밖의 공업을 수용하되 주거기능·상업기능 및 업무기능의 보완이 필요한 지역.</t>
  </si>
  <si>
    <t>28557</t>
  </si>
  <si>
    <t>준공업지역</t>
  </si>
  <si>
    <t>semi-industrial district, 準工業地域</t>
  </si>
  <si>
    <t>국토의 계획 및 이용에 관한 법률에서 정하는 공업지역을 세분한 용도지역으로서 경공업 또는 그 밖의 공업용도를 수용하면서 주거기능 상업기능 및 업무기능을 보완하는 지역</t>
  </si>
  <si>
    <t>28559</t>
  </si>
  <si>
    <t>준내화 건축물</t>
  </si>
  <si>
    <t>quasi-fire-resistive building; quasi-fire-proof building</t>
  </si>
  <si>
    <t>주요구조부가 내화 건축물에 준하는 내화 성능을 갖는 건축물.</t>
  </si>
  <si>
    <t>28560</t>
  </si>
  <si>
    <t>준내화 구조</t>
  </si>
  <si>
    <t>quasi-fire-resistive construction</t>
  </si>
  <si>
    <t>내확조에 준하는 성능을 갖는 구조.</t>
  </si>
  <si>
    <t>28561</t>
  </si>
  <si>
    <t>준내화구조</t>
  </si>
  <si>
    <t>semi-fire proof construction, 準耐火構造</t>
  </si>
  <si>
    <t>내화 구조에 기준과 비슷한 성능을 갖는 구조로, 일정 수준 화재에 안전하게 견딜 수 있는 구조를 말함.</t>
  </si>
  <si>
    <t>28562</t>
  </si>
  <si>
    <t>준방화지역</t>
  </si>
  <si>
    <t>semi-fire zone, 準防火地域</t>
  </si>
  <si>
    <t>도시 계획에 의해 방화 지역에 준하는 지역으로서 정해지는 지역. 지역 내의 일정 규모, 층수의 건축물은 내화 건축물 또는 준내화 건축물로 하는 것이 요구됨.</t>
  </si>
  <si>
    <t>28564</t>
  </si>
  <si>
    <t>준불연재료</t>
  </si>
  <si>
    <t>non-combustible materials, 準不然材料</t>
  </si>
  <si>
    <t>T12이상의 목모시멘트판, T6(양면 난연 처리)~9(단면 난연 처리) 이상의 석고보드 등 불연 재료의 기준과 비슷한 방화성능을 갖는 재료.</t>
  </si>
  <si>
    <t>28566</t>
  </si>
  <si>
    <t>준비</t>
  </si>
  <si>
    <t>어떤 일을 행동으로 옮기기 위해 태도나 주변 조건 등을 미리 채비하는 것.</t>
  </si>
  <si>
    <t>28567</t>
  </si>
  <si>
    <t>준비실</t>
  </si>
  <si>
    <t>어떤 일을 미리 준비하고 갖추는 방.</t>
  </si>
  <si>
    <t>28568</t>
  </si>
  <si>
    <t>준설</t>
  </si>
  <si>
    <t>dredging</t>
  </si>
  <si>
    <t>소정의 수심을 확보하거나 해저기반을 정비하기 위하여 해저의 토사, 연니(軟泥) 등을 제거하는 작업.</t>
  </si>
  <si>
    <t>28569</t>
  </si>
  <si>
    <t>준세대</t>
  </si>
  <si>
    <t>quasi-household</t>
  </si>
  <si>
    <t>보통 세대를 구성하는 사람 이외에, ① 보통 세대와 주거를 함께 하고, 따로 생계를 유지하고 있는 독신자 또는 그 집단. ② 한 주거에 살고, 각각 독립하여 생계를 유지하고 있는 독신자만의 집단.</t>
  </si>
  <si>
    <t>28570</t>
  </si>
  <si>
    <t>준승</t>
  </si>
  <si>
    <t>inket string, 準繩</t>
  </si>
  <si>
    <t>수직‧수평을 헤아리는 일 또는 그러기 위해 친 먹물.</t>
  </si>
  <si>
    <t>28571</t>
  </si>
  <si>
    <t>준승기</t>
  </si>
  <si>
    <t>⇨규준틀(＝).</t>
  </si>
  <si>
    <t>28572</t>
  </si>
  <si>
    <t>준승말뚝</t>
  </si>
  <si>
    <t>⇨기준틀말뚝(＝).</t>
  </si>
  <si>
    <t>28573</t>
  </si>
  <si>
    <t>준승틀</t>
  </si>
  <si>
    <t>28574</t>
  </si>
  <si>
    <t>준접지형 주택</t>
  </si>
  <si>
    <t>외부의 계단을 통해 접근. 아래층 주호의 옥상 테라스를 전용뜰로 이용하는 주택형식.(테라스 하우스)</t>
  </si>
  <si>
    <t>28576</t>
  </si>
  <si>
    <t>준정상 충격 소음</t>
  </si>
  <si>
    <t>벨이나 착암기 소리와 같이 거의 일정한 레벨의 충격음이 짧은 시간 간격으로 발생하는 소음</t>
  </si>
  <si>
    <t>28578</t>
  </si>
  <si>
    <t>준정적</t>
  </si>
  <si>
    <t>quasi-static</t>
  </si>
  <si>
    <t>동적인 영향을 무시하고 물체가 정적인 상태에 있다고 가정하여 정적인 것으로 단순화 시키는 것.</t>
  </si>
  <si>
    <t>28579</t>
  </si>
  <si>
    <t>준주거지역</t>
  </si>
  <si>
    <t>용도지역의 일종. 지역특성에 알맞는 업무시설의 입지와 조화된 주거환경을 보호하기 위해, 법률로 정하는 자동차관련 시설 등과 주택이 조화해서 입지하는 지역.</t>
  </si>
  <si>
    <t>28580</t>
  </si>
  <si>
    <t>준주택</t>
  </si>
  <si>
    <t>quasi dwelling</t>
  </si>
  <si>
    <t>① 주거의 목적으로 지은 것은 아니지만 주거시설로 이용 할 수 있는 시설.② 혼자서 생활하는 사람들이 집단으로 거주하는 기숙사, 하숙집 등 외에 일시적으로 머물 수 있는 여관, 숙박소 등도 포함된다.</t>
  </si>
  <si>
    <t>28581</t>
  </si>
  <si>
    <t>준택지</t>
  </si>
  <si>
    <t>準宅地</t>
  </si>
  <si>
    <t>농지, 산림, 임야 등 현황은 택지가 아니나 택지화 가능성이 있으며 택지에 준하여 평가하는 것이 타당하다고 인정되는 토지</t>
  </si>
  <si>
    <t>28583</t>
  </si>
  <si>
    <t>줄</t>
  </si>
  <si>
    <t>file, 鑢</t>
  </si>
  <si>
    <t>표면에 많은 절삭날이 있는 공구. 평면ㆍ곡면 등의 손다듬질 작업에 사용.</t>
  </si>
  <si>
    <t>28584</t>
  </si>
  <si>
    <t>줄그무개</t>
  </si>
  <si>
    <t>28585</t>
  </si>
  <si>
    <t>줄긋기</t>
  </si>
  <si>
    <t>scratch finish</t>
  </si>
  <si>
    <t>미장정벌 모르타르 바름을 하고 굳기 직전에 1.5mm 간격, 15～30mm 정도로 평행선 또는 지그재그선으로 긁어 마무리한 것.</t>
  </si>
  <si>
    <t>28587</t>
  </si>
  <si>
    <t>줄긋기마무리</t>
  </si>
  <si>
    <t>정벌바름 후 그 면에 줄을 그어 거칠게 만든 마무리.</t>
  </si>
  <si>
    <t>28588</t>
  </si>
  <si>
    <t>줄기</t>
  </si>
  <si>
    <t>trunk, 樹幹</t>
  </si>
  <si>
    <t>① 나무의 주요부가 되는 몸체. ② 지중에 뿌리를 박고 위에 가지가 번식함.</t>
  </si>
  <si>
    <t>28589</t>
  </si>
  <si>
    <t>줄기수</t>
  </si>
  <si>
    <t>幹數</t>
  </si>
  <si>
    <t>한 나무의 뿌리에서 같이 자란 여러 줄기의 수효.</t>
  </si>
  <si>
    <t>28591</t>
  </si>
  <si>
    <t>줄기초</t>
  </si>
  <si>
    <t>continuous footing, strip[strap]footing</t>
  </si>
  <si>
    <t>① 길게 연속된 벽 ∙ 기둥 밑 등의 기초를 좁고 길게 연달아 도랑(줄∙띠) 모양으로 파고 철근콘크리트, 잡석다짐 등을 하는 기초. ② = 연속기초(連續基礎)=벽밑기초=띠형(帶形)기초=연속푸팅기초. ③ 주로 벽돌조 또는 무거운 조적벽체의 기초로 쓰임.</t>
  </si>
  <si>
    <t>28592</t>
  </si>
  <si>
    <t>줄기초파기</t>
  </si>
  <si>
    <t>trench excavation</t>
  </si>
  <si>
    <t>① 줄기초에서 벽 토대 등을 도랑 모양으로 길게 파는 것. ② 벽돌‧블록 기타 조적 벽체의 줄기초파기에 쓰임. ③ 모양에 따른 기초파기의 하나. ④ ＝대형파기＝줄파기＝줄터파기(⇦).</t>
  </si>
  <si>
    <t>28593</t>
  </si>
  <si>
    <t>줄눈</t>
  </si>
  <si>
    <t>masonry joint, joint</t>
  </si>
  <si>
    <t>① 벽돌쌓기‧돌쌓기‧블록쌓기 등에 있어서 접합부의 틈(이음부). ② 줄눈에는 수평의 가로줄눈(수평줄눈), 수직의 세로줄눈‧세로줄눈의 상하가 막인 막힌줄눈, 상통한 통줄눈이 있으며 벽돌벽면을 제물치장으로 할 때는 모르타르로 줄눈을 바른다. 이것을 ｢치장줄눈｣이라 함. ③ 치장줄눈은 쌓기가 끝난 직후 벽돌면에서 10mm 정도 깊이로 줄눈파기(rake out)를 하고 1:1 모르타르로 바름. ④ 치장줄눈은 보통 평줄눈으로 방수모르타르 혹은 색모르타르를 쓰기도 함. ⑤ 재료는 모르타르를 쓰고 너비는 10mm를 표준으로 함.</t>
  </si>
  <si>
    <t>28594</t>
  </si>
  <si>
    <t>줄눈 모르타르</t>
  </si>
  <si>
    <t>joint mortar</t>
  </si>
  <si>
    <t>조적조의 줄눈을 만들 때 사용하는 모르타르.</t>
  </si>
  <si>
    <t>28596</t>
  </si>
  <si>
    <t>줄눈 철근</t>
  </si>
  <si>
    <t>joint reinforcing bar</t>
  </si>
  <si>
    <t>조적조의 줄눈에 배근한 철근.</t>
  </si>
  <si>
    <t>28598</t>
  </si>
  <si>
    <t>줄눈 철물</t>
  </si>
  <si>
    <t>metal joiner</t>
  </si>
  <si>
    <t>합판, 인조석 따위의 줄눈에 마감이나 장식 따위를 위하여 사용하는 황동 또는 스테인리스 따위의 철물.</t>
  </si>
  <si>
    <t>28599</t>
  </si>
  <si>
    <t>L자형 계단</t>
  </si>
  <si>
    <t>L-shaped stair-case</t>
  </si>
  <si>
    <t>L형태의 직각으로 굽은 계단. 이 굽은 부분은 계단참인 경우가 많다</t>
  </si>
  <si>
    <t>286</t>
  </si>
  <si>
    <t>계획 허가</t>
  </si>
  <si>
    <t>planning permission</t>
  </si>
  <si>
    <t>개발규제 방식 중 하나로, 사업 시행자 등이 작성한 개발계획이 해당 지역에 수립되어 있는 토지이용계획 등 상위계획에 적합한지를 행정청으로 확인받고 얻는 허가</t>
  </si>
  <si>
    <t>2860</t>
  </si>
  <si>
    <t>줄눈공</t>
  </si>
  <si>
    <t>벽돌‧블록‧돌‧타일붙이기 등의 줄눈 마무리공.</t>
  </si>
  <si>
    <t>28601</t>
  </si>
  <si>
    <t>줄눈끝마감</t>
  </si>
  <si>
    <t>⇨줄눈마감(＝).</t>
  </si>
  <si>
    <t>28602</t>
  </si>
  <si>
    <t>줄눈나누기</t>
  </si>
  <si>
    <t>joint plan</t>
  </si>
  <si>
    <t>줄눈의 배치‧위치를 헤아려 잘 맞게 확정하는 것.</t>
  </si>
  <si>
    <t>28603</t>
  </si>
  <si>
    <t>줄눈대</t>
  </si>
  <si>
    <t>metallic joiner</t>
  </si>
  <si>
    <t>① 테라초‧인조석 등의 신축균열 방지 및 의장효과를 위해 구획하는 줄눈에 넣는 철물. ② ⇨줄눈쇠.</t>
  </si>
  <si>
    <t>28604</t>
  </si>
  <si>
    <t>줄눈떼어입히기</t>
  </si>
  <si>
    <t>평떼장을 5～10cm 정도로 줄눈 간격을 두고 잔디를 심는 일.</t>
  </si>
  <si>
    <t>28605</t>
  </si>
  <si>
    <t>줄눈마감</t>
  </si>
  <si>
    <t>① 조적조의 단위재료를 쌓은 후 줄눈을 흙손으로 다듬는 것. ② ＝줄눈끝마감.</t>
  </si>
  <si>
    <t>28606</t>
  </si>
  <si>
    <t>줄눈바르기</t>
  </si>
  <si>
    <t>① 벽체 쌓기에 쓰인 모르타르보다 좋은 배합의 모르타르로 줄눈을 발라 아물리는 것. ② ＝치장줄눈 바르기.</t>
  </si>
  <si>
    <t>28607</t>
  </si>
  <si>
    <t>줄눈쇠</t>
  </si>
  <si>
    <t>joint strip</t>
  </si>
  <si>
    <t>① 인조석 등에 균열방지와 치례로 넣는 줄눈이 되는 금속재. ② 줄눈대(⇦)의 하나.</t>
  </si>
  <si>
    <t>28608</t>
  </si>
  <si>
    <t>줄눈자</t>
  </si>
  <si>
    <t>pointing rule</t>
  </si>
  <si>
    <t>한쪽 옆면을 경사지게 대패질한 2.2cm×7.5cm의 각재에 약 9mm두께의 나무 또는 코르크재를 간격을 두고 댄 줄눈을 바를 때 쓰는 자.</t>
  </si>
  <si>
    <t>28609</t>
  </si>
  <si>
    <t>계획가</t>
  </si>
  <si>
    <t>planner, 計劃家</t>
  </si>
  <si>
    <t>공간 과학적인 전문 지식을 활용하여 도시와 지역 개발에 필요한 기획, 계획, 설계, 사업 진행 따위를 전문으로 하는 사람</t>
  </si>
  <si>
    <t>2861</t>
  </si>
  <si>
    <t>줄눈채움재</t>
  </si>
  <si>
    <t>먼지‧잔돌‧물‧잡물 등이 줄눈에 들어가는 것을 방지하고, 또한 교통하중의 충격을 적게 하기 위하여 줄눈에 채우는 재료.</t>
  </si>
  <si>
    <t>28610</t>
  </si>
  <si>
    <t>줄눈파기</t>
  </si>
  <si>
    <t>raking, rake out</t>
  </si>
  <si>
    <t>① 치장줄눈을 만들기 위해 장해가 되는 모르타르를 가셔내는 것. ② 벽돌쌓기가 끝난 직후에 벽돌면에서 10mm 정도 깊이로 파는 것.</t>
  </si>
  <si>
    <t>28611</t>
  </si>
  <si>
    <t>줄눈판</t>
  </si>
  <si>
    <t>온도 상승시 콘크리트 슬래브가 팽창하여 줄눈 채움재가 밖으로 밀려나오는 것을 방지하여 응력을 완화시킬 목적으로 팽창줄눈 아래쪽에 넣는 재료.</t>
  </si>
  <si>
    <t>28612</t>
  </si>
  <si>
    <t>줄눈판벽</t>
  </si>
  <si>
    <t>rebated siding, -板壁</t>
  </si>
  <si>
    <t>널의 쪽매 사이가 넓은 줄눈이 되게 한 판벽.</t>
  </si>
  <si>
    <t>28613</t>
  </si>
  <si>
    <t>줄눈흙손</t>
  </si>
  <si>
    <t>① 줄눈을 만들 때 쓰는 (치장)흙손. ② ＝면회흙손.</t>
  </si>
  <si>
    <t>28614</t>
  </si>
  <si>
    <t>줄다듬</t>
  </si>
  <si>
    <t>① 정으로 줄이 지게 다듬는 일. ② ＝줄정다듬.</t>
  </si>
  <si>
    <t>28615</t>
  </si>
  <si>
    <t>줄다듬질</t>
  </si>
  <si>
    <t>⇨줄작업(＝).</t>
  </si>
  <si>
    <t>28616</t>
  </si>
  <si>
    <t>줄떼잔디</t>
  </si>
  <si>
    <t>좁게 떼어내거나 넓은 평떼를 좁게 갈라내어 심는 좁게 된 잔디떼.</t>
  </si>
  <si>
    <t>28617</t>
  </si>
  <si>
    <t>줄띠기</t>
  </si>
  <si>
    <t>⇨줄치기(＝).</t>
  </si>
  <si>
    <t>28618</t>
  </si>
  <si>
    <t>줄띠우기</t>
  </si>
  <si>
    <t>28619</t>
  </si>
  <si>
    <t>계획개발</t>
  </si>
  <si>
    <t>planned-development, 計劃開發</t>
  </si>
  <si>
    <t>개발에 주안을 둔 계획.</t>
  </si>
  <si>
    <t>2862</t>
  </si>
  <si>
    <t>줄마루</t>
  </si>
  <si>
    <t>줄이 쳐진 마룻대와 같은 말.</t>
  </si>
  <si>
    <t>28620</t>
  </si>
  <si>
    <t>줄마룻대</t>
  </si>
  <si>
    <t>줄이 붙여진 마룻대.</t>
  </si>
  <si>
    <t>28621</t>
  </si>
  <si>
    <t>줄무늬 강판</t>
  </si>
  <si>
    <t>checkered steel plate</t>
  </si>
  <si>
    <t>표면에 미끄럼을 방지하기 위한 각종 무늬가 있는 강판. 공장, 창고, 승강장 따위에서 사람들이 이동하는 판으로 이용된다.</t>
  </si>
  <si>
    <t>28622</t>
  </si>
  <si>
    <t>줄바름</t>
  </si>
  <si>
    <t>구조물의 각부가 일직선이 되게 함.</t>
  </si>
  <si>
    <t>28623</t>
  </si>
  <si>
    <t>줄의 구분</t>
  </si>
  <si>
    <t>①형상(단면의 모양)에 따라; 각형(角形)·평형(平形)·삼각형·원형·반원형 등. ②날의 거칠기에 따라; 거친날·중간날·고운날 등. ③날을 세운 방법에 따라; 한줄날·두줄날·세줄날 등. ④그 외 한 벌로 된 세공용(細工用) 줄·날세우기 줄 등이 있다.</t>
  </si>
  <si>
    <t>28626</t>
  </si>
  <si>
    <t>줄의열</t>
  </si>
  <si>
    <t>joule heat, -熱</t>
  </si>
  <si>
    <t>① 저항체에 전류를 통할 때에 발생하는 열량. ② ＝전기저항열. ③ 줄의 열은 다음과 같이 나타냄. 여기서, - 전류[A] - 저항[Ω] - 시간[sec] ④ 용접 중에는 와이어의 아크 끝에 줄의 열이 발생.</t>
  </si>
  <si>
    <t>28627</t>
  </si>
  <si>
    <t>줄자</t>
  </si>
  <si>
    <t>measuring rope, linear length</t>
  </si>
  <si>
    <t>거리 측정에 사용하는 눈금이 있는 줄(자).</t>
  </si>
  <si>
    <t>28629</t>
  </si>
  <si>
    <t>계획공간</t>
  </si>
  <si>
    <t>program space, 計劃空間</t>
  </si>
  <si>
    <t>용도에 따라 설계하는 건축 계획에 따른 공간.</t>
  </si>
  <si>
    <t>2863</t>
  </si>
  <si>
    <t>줄작업</t>
  </si>
  <si>
    <t>filing</t>
  </si>
  <si>
    <t>① 여러 가지 줄을 이용하여 평면이나 곡면을 다듬는 작업. ② ＝줄다듬질. ③ 평면다듬질 중에서 가장 널리 사용되는 작업. ④ 작업의 종류에 따라 알맞은 크기와 모양의 줄을 골라 써야 함. ⑤ 보통 거친눈(줄)에서부터 가는눈(줄)으로 줄을 맞추어가나, 더 한층 면을 깨끗이 하려면 샌드페이퍼(sand paper)로 다듬음.</t>
  </si>
  <si>
    <t>28630</t>
  </si>
  <si>
    <t>줄잔디심기</t>
  </si>
  <si>
    <t>잔디의 뿌리 또는 좁게 떠내거나 평떼를 좁게 갈라내어 일렬로 땅을 파고 잔디를 심는 일.</t>
  </si>
  <si>
    <t>28631</t>
  </si>
  <si>
    <t>줄정다듬</t>
  </si>
  <si>
    <t>① 줄지게 쪼아대는 정다듬(⇦). ② 정을 일정방향으로 줄지어 쪼아 평탄하게 하는 것. ③ 줄의 간격에 대‧중‧소로 나눔. ④ ⇨줄다듬(＝).</t>
  </si>
  <si>
    <t>28632</t>
  </si>
  <si>
    <t>줄진강판</t>
  </si>
  <si>
    <t>checkered plate, -鋼板</t>
  </si>
  <si>
    <t>보행자가 미끄러지는 것을 방지하기 위하여 노면 등에 까는 강판의 표면을 줄지게 만든 것.</t>
  </si>
  <si>
    <t>28633</t>
  </si>
  <si>
    <t>줄쳐보기</t>
  </si>
  <si>
    <t>28634</t>
  </si>
  <si>
    <t>줄치기</t>
  </si>
  <si>
    <t>staking out, lining setting out work</t>
  </si>
  <si>
    <t>① 건축예정 대지에 건물의 위치를 확정하기 위하여 줄(새끼) 등을 쳐보는 것. ② ＝줄쳐보기＝줄띠기＝줄띠우기. ③ 가설공사의 하나. ④ 배치도에 따라 길이 30cm 정도의 작은 말뚝을 건물의 귀(隅)나 각 실의 경계 등에 박아 줄을 둘러 건물의 윤곽(위치)을 지상에 표현하는 작업. ⑤ 대지경계선 관계, 건물 주위의 사정과 건물 또는 칸막이, 기타 여러 가지 관계를 살펴 가장 좋은 위치를 정하여 나중에 후회되지 않게 해야 한다. ⑥ 줄치기는 또는 수평규준틀을 설정하는 기준이 되는 것이므로 직각을 내는 데는 큰 곡자를 사용하고, 치수는 긴자 또는 줄자로써 정함. ⑦ 줄치기는 정밀하게 해야 함. ⑧ 헝겊 줄자는 신축이 있으므로 강철제 줄자를 사용하는 것이 정확. ※1) 대지 안에서 건물의 위치(location)를 정확히 지면에 보이는 것을 ｢배치(lay- out)｣이라든가 ｢배치(setting-out)｣이라 한다. 인지(adjacent property)간의 대지경계선(垈地境界線；property line)으로부터의 거리, 전면도로로부터의 거리(front set back)에서 건물의 위치를 낼 수 있음. ※ 2) 위치결정에 사용되는 말뚝은 ｢peg｣ 또는 ｢stake｣라 한다. ｢말뚝을 박는다｣라는 것은 “to drive stakes”, “to place stakes”, “to set stakes”이다. 규준틀은 ｢profile[영어], batter board, batterboard[미어]｣이지만 이것은 정확히는 수평규준틀의 꿸대를 의미한다. 규준틀에 띄운 수평실은 여러 가지 명칭이 있는데 ｢string, twine, cord, line｣ 등이 있음. ※ 3) 수평실을 “띄운다”라는 것은 “to string”인데 string이라는 동사는 과거분사가 되면 strung이 된다. 다림추는 ｢plumb bob｣이고 “다림추를 내린다”라는 것은 ｢to drop a plumb bob｣이다. ｢drop｣이라 하더라도 ｢떨어뜨리다｣라는 것이 아니고, ｢매단다｣는 것이다. 그리고 plumb bob에서 나온 말로서 ｢plumb｣란 “수직인”이라는 의미의 형용사나 “수직하게”라는 의미의 부사로서도 사용. ※ 4) 수평실을 띄워 고정하는 방법으로는 수평꿸대(batter board)의 상단에 못을 박아 고정하는 방법과 batter board의 상단 바깥쪽에 톱질 홈을 내어 여기에 끼워두는 방법이 있음. 이와 같은 톱질홈은 ｢notch｣ 또는 ｢saw kerf, saw cut｣라 한다.</t>
  </si>
  <si>
    <t>28635</t>
  </si>
  <si>
    <t>줄터파기</t>
  </si>
  <si>
    <t>trench excavation, 帶形掘土</t>
  </si>
  <si>
    <t>① 여러 기둥 또는 조적조의 벽 밑의 줄기초를 구축하기 위해 정한 너비로 연달아 터파기를 하는 일. ② ⇨줄기초파기(＝).</t>
  </si>
  <si>
    <t>28636</t>
  </si>
  <si>
    <t>줄파기</t>
  </si>
  <si>
    <t>⇨줄기초파기(＝).</t>
  </si>
  <si>
    <t>28637</t>
  </si>
  <si>
    <t>줄판 붙임</t>
  </si>
  <si>
    <t>바닥판을 복도, 툇마루 등의 길이 방향에 붙이는 것.</t>
  </si>
  <si>
    <t>28638</t>
  </si>
  <si>
    <t>줄평면</t>
  </si>
  <si>
    <t>꿸대 부분의 벽 수축에 의한 균열을 막기 위해 그 부분에 마포 등을 벽토 또는 회반죽으로 붙여둔 것.</t>
  </si>
  <si>
    <t>28639</t>
  </si>
  <si>
    <t>계획공정표</t>
  </si>
  <si>
    <t>공사의 계획이나 작업 과정을 기재한 표 형식의 문서.</t>
  </si>
  <si>
    <t>2864</t>
  </si>
  <si>
    <t>줄행랑</t>
  </si>
  <si>
    <t>-行廊</t>
  </si>
  <si>
    <t>대문 좌우로 줄지어 늘어선 행랑.</t>
  </si>
  <si>
    <t>28640</t>
  </si>
  <si>
    <t>줄회반죽</t>
  </si>
  <si>
    <t>기와지붕마루에 길게 발라진 회반죽.</t>
  </si>
  <si>
    <t>28641</t>
  </si>
  <si>
    <t>줏대살문</t>
  </si>
  <si>
    <t>산가지를 펼쳐 놓은 모양으로 살을 짠 문.</t>
  </si>
  <si>
    <t>28643</t>
  </si>
  <si>
    <t>줏대살창</t>
  </si>
  <si>
    <t>-箭窓</t>
  </si>
  <si>
    <t>산가지를 펼쳐 놓은 모양으로 살을 짠 창.</t>
  </si>
  <si>
    <t>28644</t>
  </si>
  <si>
    <t>중간 마무리 대패</t>
  </si>
  <si>
    <t>거친 마무리를 한 목재면에 중간 마무리할 때 사용하는 대패.</t>
  </si>
  <si>
    <t>28647</t>
  </si>
  <si>
    <t>중간 숫돌</t>
  </si>
  <si>
    <t>medium whetstone</t>
  </si>
  <si>
    <t>① 막숫돌과 고운숫돌의 중간숫돌.② 거친 갈기 후에 쓰이는 숫돌의 일종.</t>
  </si>
  <si>
    <t>28649</t>
  </si>
  <si>
    <t>계획도</t>
  </si>
  <si>
    <t>idea drawing, sketch, design drawing, 計劃圖</t>
  </si>
  <si>
    <t>설계도 등을 만들기 위한 기초가 되는 도면으로, 계획을 나타내고 있는 도면. 설계자의 의도를 명시하기 위한 충분한 내용이 필요하다.</t>
  </si>
  <si>
    <t>2865</t>
  </si>
  <si>
    <t>중간 스위치</t>
  </si>
  <si>
    <t>cord switch</t>
  </si>
  <si>
    <t>양쪽에 코드가 연결되어 있는 스위치</t>
  </si>
  <si>
    <t>28650</t>
  </si>
  <si>
    <t>중간 시설</t>
  </si>
  <si>
    <t>intermediate facilities</t>
  </si>
  <si>
    <t>정신장애의 치료ㆍ사회복귀의 흐름속에서 전문적인 지도감독, 보호 등을 필요로 하지만 전 시간 시설수용이 필요하지 않은 개인을 위한 과도기적 주거 시설.</t>
  </si>
  <si>
    <t>28652</t>
  </si>
  <si>
    <t>중간 영역</t>
  </si>
  <si>
    <t>intermediate zone; intermediate territory</t>
  </si>
  <si>
    <t>두 종류의 공간 영역 사이에 있으며, 그 어느쪽에도 속하지 않는 중간적인 성격을 갖는 공간적 영역을 말한다. 옥내와 옥외의 중간적인 공간이나 세미퍼블록 스페이스 등. =중간 영역.</t>
  </si>
  <si>
    <t>28653</t>
  </si>
  <si>
    <t>중간 주응력</t>
  </si>
  <si>
    <t>middle-principal stress</t>
  </si>
  <si>
    <t>3축 방향 3개의 주응력 중 중간 값으로 실제 파괴에는 그 효과가 크지 않아 일반적으로 파괴의 평가시 주요 변수로 고려하지 않는다.</t>
  </si>
  <si>
    <t>28654</t>
  </si>
  <si>
    <t>중간 지불</t>
  </si>
  <si>
    <t>금전지불기간 만료 전 중간에 지불함.</t>
  </si>
  <si>
    <t>28655</t>
  </si>
  <si>
    <t>중간 천공</t>
  </si>
  <si>
    <t>intermediate sky</t>
  </si>
  <si>
    <t>약간 흐리거나 안개가 끼거나 구름이 점점이 있어서 맑은 천공이나 흐린 천공으로 볼 수 없는 천공, 및 그 주광 조명 계산용의 휘도 분포</t>
  </si>
  <si>
    <t>28656</t>
  </si>
  <si>
    <t>중간 출입문</t>
  </si>
  <si>
    <t>⇨중문.</t>
  </si>
  <si>
    <t>28657</t>
  </si>
  <si>
    <t>중간 하중</t>
  </si>
  <si>
    <t>span load; load acting along the member</t>
  </si>
  <si>
    <t>부재의 절점이나 단부가 아닌 경간의 중간부위에 작용하는 하중</t>
  </si>
  <si>
    <t>28658</t>
  </si>
  <si>
    <t>중간검사</t>
  </si>
  <si>
    <t>中間檢査</t>
  </si>
  <si>
    <t>건조물의 완성 후 감독자가 검사하는 준공 검사와 시공 중의 검사. 여기서는 재료, 치수, 하도급, 공정, 조합, 조립 등을 검사한다.</t>
  </si>
  <si>
    <t>28659</t>
  </si>
  <si>
    <t>계획모듈</t>
  </si>
  <si>
    <t>planning module, 計劃module</t>
  </si>
  <si>
    <t>건축계획상 기본이 되는 모듈.</t>
  </si>
  <si>
    <t>2866</t>
  </si>
  <si>
    <t>중간기</t>
  </si>
  <si>
    <t>intermediate season</t>
  </si>
  <si>
    <t>냉방 기인 여름철과 난방기인 겨울철의 중간 시 기. 보통 4-5월 및 10-11 윌을 일걷는다.</t>
  </si>
  <si>
    <t>28660</t>
  </si>
  <si>
    <t>중간기둥</t>
  </si>
  <si>
    <t>① 바깥 기둥에 대해 안쪽에 있는 기둥. ② 타실에 있어서 실내에 세워진 기둥.</t>
  </si>
  <si>
    <t>28661</t>
  </si>
  <si>
    <t>중간대</t>
  </si>
  <si>
    <t>middle strip, middle strip zone, 中間帶</t>
  </si>
  <si>
    <t>주간대라고도 하며 일반적으로 슬래브에서 경간의 1/4을 넘는 중간 부분.</t>
  </si>
  <si>
    <t>28664</t>
  </si>
  <si>
    <t>중간띠</t>
  </si>
  <si>
    <t>28666</t>
  </si>
  <si>
    <t>중간띠장</t>
  </si>
  <si>
    <t>문짝이나 창문 중간에 가로로 댄 띠. 중띠장, 중간막이라고도 함.</t>
  </si>
  <si>
    <t>28667</t>
  </si>
  <si>
    <t>계획여유</t>
  </si>
  <si>
    <t>schedule float, 計劃餘裕</t>
  </si>
  <si>
    <t>건축계획과 시공에서 최대 허용 수치와 최소 허용 수치의 차이. 즉 그 작업의 오차에서 전체 작업에 영향을 주지 않는 범위이다.</t>
  </si>
  <si>
    <t>2867</t>
  </si>
  <si>
    <t>중간방</t>
  </si>
  <si>
    <t>intermediate room, 中間房</t>
  </si>
  <si>
    <t>두 방 사이에 있는 방.</t>
  </si>
  <si>
    <t>28672</t>
  </si>
  <si>
    <t>중간보강재</t>
  </si>
  <si>
    <t>intermediate stiffener, 中間補剛材</t>
  </si>
  <si>
    <t>판형에서 지점부 이외의 중간부 복부판에 연직방향으로 붙여서 복부판의 좌굴을 방지하는 보강재.</t>
  </si>
  <si>
    <t>28674</t>
  </si>
  <si>
    <t>중간볼록이</t>
  </si>
  <si>
    <t>위생도기의 결점에 관한 용어로 볼록이는 작은 볼록이, 중간 볼록이, 큰 볼록이가 있는데 그 중 작은 볼록이보다는 크며, 그 크기가 6mm 이하로 돌출된 것을 말한다.</t>
  </si>
  <si>
    <t>28675</t>
  </si>
  <si>
    <t>중간불</t>
  </si>
  <si>
    <t>中間拂</t>
  </si>
  <si>
    <t>공사 도중에 지불하는 도급금액의 일부 또는 보수.</t>
  </si>
  <si>
    <t>28676</t>
  </si>
  <si>
    <t>중간색</t>
  </si>
  <si>
    <t>halftone, 中間色</t>
  </si>
  <si>
    <t>순색에 회색을 섞은 것 같은 느낌의 회청(灰靑)ㆍ회적(灰赤) 등과 같은 색.</t>
  </si>
  <si>
    <t>28677</t>
  </si>
  <si>
    <t>중간스티프너</t>
  </si>
  <si>
    <t>中間stiffener</t>
  </si>
  <si>
    <t>부재의 중간에 재축(材軸)의 직각방향으로 배치한 스티프너로 주로 전단좌굴이나 웨브의 지압파괴 보강 용도로 설치함.</t>
  </si>
  <si>
    <t>기문당54.0%</t>
  </si>
  <si>
    <t>28681</t>
  </si>
  <si>
    <t>중간줄</t>
  </si>
  <si>
    <t>second-cut file</t>
  </si>
  <si>
    <t>① 줄눈이 중간(치) 크기인 것. ② ＝중간치줄.</t>
  </si>
  <si>
    <t>28683</t>
  </si>
  <si>
    <t>중간치줄</t>
  </si>
  <si>
    <t>⇨중간줄(＝).</t>
  </si>
  <si>
    <t>28684</t>
  </si>
  <si>
    <t>중간틀</t>
  </si>
  <si>
    <t>transom bar, 中間樞</t>
  </si>
  <si>
    <t>① 문, 창문 위쪽 창호틀의 가로재, 영문 표기시 간단히 transom또는 transome이라고도 표기함.② ⇨중간홈대(中間-).</t>
  </si>
  <si>
    <t>28685</t>
  </si>
  <si>
    <t>중간홈대</t>
  </si>
  <si>
    <t>transom bar, transom, 中間－</t>
  </si>
  <si>
    <t>① 상인방, 밑홈대 또는 창문의 중간 위치에 설치되는 가로재.② ⇨중간틀</t>
  </si>
  <si>
    <t>28686</t>
  </si>
  <si>
    <t>중간홈통</t>
  </si>
  <si>
    <t>middle gutter, 中間－</t>
  </si>
  <si>
    <t>지붕과 지붕 사이에 있는 홈통.</t>
  </si>
  <si>
    <t>28687</t>
  </si>
  <si>
    <t>중간휨</t>
  </si>
  <si>
    <t>타일 휨형식의 일종으로 휨의 2변이 같지 않고 한 변이 짧은 것.</t>
  </si>
  <si>
    <t>28688</t>
  </si>
  <si>
    <t>중개</t>
  </si>
  <si>
    <t>intermediation</t>
  </si>
  <si>
    <t>단체 또는 개인들의 상행위를 대리하거나 또는 매개를 하는 것.</t>
  </si>
  <si>
    <t>28690</t>
  </si>
  <si>
    <t>중개 수수료</t>
  </si>
  <si>
    <t>intermediary charge; agent charge</t>
  </si>
  <si>
    <t>매매, 대차, 고용, 혼인, 조정, 화해 등 모든 계약 행위의 쌍방간에 서서 가교 역할을 하는 것을 중개라 하며, 그 때의 보수.</t>
  </si>
  <si>
    <t>28691</t>
  </si>
  <si>
    <t>중경</t>
  </si>
  <si>
    <t>intermediate view</t>
  </si>
  <si>
    <t>근경과 원경 사이의 중간 정도에서 보이는 경치.</t>
  </si>
  <si>
    <t>28692</t>
  </si>
  <si>
    <t>중경석</t>
  </si>
  <si>
    <t>medium stone, 中硬石</t>
  </si>
  <si>
    <t>보통으로 단단한 석재.</t>
  </si>
  <si>
    <t>28693</t>
  </si>
  <si>
    <t>중계기</t>
  </si>
  <si>
    <t>repeater</t>
  </si>
  <si>
    <t>중계기는 신호를 받아 더 높은 수준에 더 높은 힘으로 방해가 되는 곳의 반대 쪽으로 재전송함으로써 신호가 더 먼 거리에 다다를 수 있게 도와 주는 전자 기기이다</t>
  </si>
  <si>
    <t>28694</t>
  </si>
  <si>
    <t>중고층 아파트</t>
  </si>
  <si>
    <t>mid-to-high-rise apartment</t>
  </si>
  <si>
    <t>4층 이상의 공동 주택으로 4, 5층을 중층 아파트, 6층 이상을 고층 아파트라고 구별하기도 함.</t>
  </si>
  <si>
    <t>28696</t>
  </si>
  <si>
    <t>중고층 주택</t>
  </si>
  <si>
    <t>mid-to high-rise housing</t>
  </si>
  <si>
    <t>대체로 4, 5층의 중층 주택과 6층 이상의 고층 주택을 한데 모아 두루 일컬음.</t>
  </si>
  <si>
    <t>28697</t>
  </si>
  <si>
    <t>L형 그루브</t>
  </si>
  <si>
    <t>single-bevel groove</t>
  </si>
  <si>
    <t>용접을 하는 한쪽 모재의 끝을 빗면으로 잘라내고 다른 쪽 평평한 단면으로 만든 것</t>
  </si>
  <si>
    <t>287</t>
  </si>
  <si>
    <t>계획조정</t>
  </si>
  <si>
    <t>updating, 計劃調整</t>
  </si>
  <si>
    <t>공정에 따라 계획의 순서를 정해놓은 계획공정표에 따른 작업에서 공기의 변화, 공정 상에 새로운 변화가 생겨 계획을 조정하여 새롭게 계획을 수립하는 것.</t>
  </si>
  <si>
    <t>2870</t>
  </si>
  <si>
    <t>중공 슬래브</t>
  </si>
  <si>
    <t>슬래브 단면 두께 방향의 중앙에 중공부를 두어 경량화를 꾀한 슬래브</t>
  </si>
  <si>
    <t>28700</t>
  </si>
  <si>
    <t>중공계단</t>
  </si>
  <si>
    <t>中空階段</t>
  </si>
  <si>
    <t>계단을 형태에 따라 나눈 종류이며, 마주하여 엇갈리는 계단의 난간 사이가 비어있어 계단실의 상하부로 공기가 통함.</t>
  </si>
  <si>
    <t>28701</t>
  </si>
  <si>
    <t>중공벽</t>
  </si>
  <si>
    <t>cavity wall hollow masonry wall, hollow wall, 中空壁</t>
  </si>
  <si>
    <t>이중으로 벽을 만들어 중간에 공간을 둠으로써 보온‧방습‧단열 효과를 얻을 수 있는 벽.</t>
  </si>
  <si>
    <t>28702</t>
  </si>
  <si>
    <t>중공벽돌</t>
  </si>
  <si>
    <t>hollow[perforated pierced] brick, 中空壁乭</t>
  </si>
  <si>
    <t>① 점토를 원료로 속을 비게 하여 구워낸 벽돌. ② 구멍의 수로 1공형‧2공형‧3공형 벽돌 등으로 구분할 수 있고 그 치수도 구멍수에 따라 6×10×21cm는 1공형이고 10×21×32cm는 2공형 또는 3공형이며, 6×18×27cm는 구멍벽돌. ③ 속빈 벽돌은 방음벽‧단열층‧보온벽‧칸막이벽 등이 경량용(경량벽돌)으로 쓰임. ④ ＝속빈벽돌＝공동(空胴)벽돌＝구멍벽돌. ⑤ 다공벽돌과 함께 경량벽돌의 하나.</t>
  </si>
  <si>
    <t>28703</t>
  </si>
  <si>
    <t>중공블록①</t>
  </si>
  <si>
    <t>mid-air block, 中空block</t>
  </si>
  <si>
    <t>주택지의 대지분할 수법으로서 블록 내에 여러 가지 모양으로 광장‧어린이놀이터 등을 넣은 한 블록.</t>
  </si>
  <si>
    <t>28704</t>
  </si>
  <si>
    <t>중공블록②</t>
  </si>
  <si>
    <t>⇨속빈시멘트블록(＝).</t>
  </si>
  <si>
    <t>28705</t>
  </si>
  <si>
    <t>중공유리블록</t>
  </si>
  <si>
    <t>⇨속빈유리블록(＝).</t>
  </si>
  <si>
    <t>28709</t>
  </si>
  <si>
    <t>계획지반면</t>
  </si>
  <si>
    <t>prestribed grade, planned grade, finished grade, plan grade, 計劃地盤面</t>
  </si>
  <si>
    <t>① 계획에 있어 물리적 대지의 상황에 맞추어 기준이 되는 인공적으로 만든 지표면.</t>
  </si>
  <si>
    <t>2871</t>
  </si>
  <si>
    <t>중공층</t>
  </si>
  <si>
    <t>中空層</t>
  </si>
  <si>
    <t>건축벽체 내에 열 절연을 시키기 위하여 속이 비게 만든 공기층.</t>
  </si>
  <si>
    <t>28710</t>
  </si>
  <si>
    <t>중구</t>
  </si>
  <si>
    <t>中鉤</t>
  </si>
  <si>
    <t>규구술에서 직각삼각형의 직각 정점(고와 구가 만나는 점)에서 제일 긴 변(현)에 직각으로 내린 선.</t>
  </si>
  <si>
    <t>28711</t>
  </si>
  <si>
    <t>중구물매</t>
  </si>
  <si>
    <t>中鉤－</t>
  </si>
  <si>
    <t>평물매의 고에 중구의 길이를 높이(구)로 하여 구한 물매.</t>
  </si>
  <si>
    <t>28712</t>
  </si>
  <si>
    <t>중국 건축 학회</t>
  </si>
  <si>
    <t>중국의 건축학회.</t>
  </si>
  <si>
    <t>28713</t>
  </si>
  <si>
    <t>중금속 오염</t>
  </si>
  <si>
    <t>heavy metal pollution</t>
  </si>
  <si>
    <t>화학적으로 중금속이라 하는 것은 비중 4.0이상의 무거운 금속을 일컫지만, 오염문제에서 언급되고 있는 금속에는 비소와 같은 반금속도 있다.. 대 부분은 생체 내에 축적되어 나쁜 영향을 준다.</t>
  </si>
  <si>
    <t>28715</t>
  </si>
  <si>
    <t>중급벽돌</t>
  </si>
  <si>
    <t>soft burned brick, 中級壁乭, 中壁瓦</t>
  </si>
  <si>
    <t>① 보통으로 구워진 벽돌. ② ⇨중소벽돌.</t>
  </si>
  <si>
    <t>28716</t>
  </si>
  <si>
    <t>중기 수선 계획</t>
  </si>
  <si>
    <t>mid-term repair program</t>
  </si>
  <si>
    <t>기간의 장단이 중기인,건물, 시설 혹은 건축 설비에 대한 수선 계획으로, 각 부분, 부위별로 수선에 관한 점검 조사나 공사를 시간의 경과로 정리하여 일람으로 한 것.</t>
  </si>
  <si>
    <t>28717</t>
  </si>
  <si>
    <t>중대패</t>
  </si>
  <si>
    <t>거칠게 대패질한 후 조금 더 다듬기 위해 사용하는 대패.</t>
  </si>
  <si>
    <t>28722</t>
  </si>
  <si>
    <t>중도리</t>
  </si>
  <si>
    <t>purlin, purline, 中道里</t>
  </si>
  <si>
    <t>지붕을 받치는 부재로 서까래 또는 지붕널 등을 지지하는 가로부재.</t>
  </si>
  <si>
    <t>28724</t>
  </si>
  <si>
    <t>고가 도로</t>
  </si>
  <si>
    <t>elevated road</t>
  </si>
  <si>
    <t>다른 도로나 철도 등과의 입체교차를 위해 교량형식으로 이루어진 도로</t>
  </si>
  <si>
    <t>2873</t>
  </si>
  <si>
    <t>중등증 병동</t>
  </si>
  <si>
    <t>intermediate care ward</t>
  </si>
  <si>
    <t>보통병동</t>
  </si>
  <si>
    <t>28730</t>
  </si>
  <si>
    <t>중띠장</t>
  </si>
  <si>
    <t>28733</t>
  </si>
  <si>
    <t>중랑</t>
  </si>
  <si>
    <t>中廊</t>
  </si>
  <si>
    <t>교회(성당)건축에서 신랑(身廊)의 다른말로, 중앙에 위치하고 폭이 넓은 공간.</t>
  </si>
  <si>
    <t>28734</t>
  </si>
  <si>
    <t>중량 곡선</t>
  </si>
  <si>
    <t>weight curve</t>
  </si>
  <si>
    <t>부유식 해양건축물에서 주로 길이방향의 중력분포를 나타내는 곡선. 부유식 해양건축물은 부유상태에서의 부력과 중량의 균형이 중요하다. 이를 위해서 중량의 분포를 구할 필요가 있으며 이때에 중량곡선을 작성하여 사용한다. 길이(전후)방향의 분포에 대해서는 이에 따른 트림(전후방향의 경사)의 체크, 종휨모멘트를 계산한다. 한편 단(좌우)방향의 분포는 힐(좌우방향의 경사)의 검토에 사용한다. 단 전후좌우가 넓은 평면형상의 경우는 평면적인 중량곡선을 만들어 상술한 검토 외에 비틀림의 검토도 할 필요가 있다.</t>
  </si>
  <si>
    <t>28735</t>
  </si>
  <si>
    <t>중량 농도</t>
  </si>
  <si>
    <t>weight concentration</t>
  </si>
  <si>
    <t>질량 농도의 관용어로 단위 체적의 기체 또는 액체 중에 포함되는 입자상 물질이나 가스상 물질의 질량</t>
  </si>
  <si>
    <t>28738</t>
  </si>
  <si>
    <t>중량 바닥 충격음 발생기</t>
  </si>
  <si>
    <t>heavyweight impact sound generator</t>
  </si>
  <si>
    <t>건설 건물 내부의 바닥에 중량의 물건이 떨어질 때 나는 충격음을 측정하는 데 쓰는 기구. 바닥에 일정한 정도의 충격을 가하여 충격음을 발생시킨 뒤 소음의 세기를 측정한다.. →경량 바닥 충격음 발생 기 ， 바닥 충격음 발생기.</t>
  </si>
  <si>
    <t>28739</t>
  </si>
  <si>
    <t>고가 수조</t>
  </si>
  <si>
    <t>elevated (water) tank； gravity tank</t>
  </si>
  <si>
    <t>중력에 의한 급수를 목적으로 건물의 옥상, 중간충 등 물 사용 장소보다 높은 위치에 설치된 수조</t>
  </si>
  <si>
    <t>강재식</t>
  </si>
  <si>
    <t>2874</t>
  </si>
  <si>
    <t>중량 함습률</t>
  </si>
  <si>
    <t>weight moisture content</t>
  </si>
  <si>
    <t>재료의 건조 중량마다 재료 에 함유되는 함습량을 비율로 표시한 값. 체적 함습률.</t>
  </si>
  <si>
    <t>28743</t>
  </si>
  <si>
    <t>중량골재</t>
  </si>
  <si>
    <t>heavy weight aggregate, 重量骨材</t>
  </si>
  <si>
    <t>① 방사선에 대한 차폐효과를 높이기 위해 사용되는 자철광‧철편 등의 비중이 큰 골재. ② 경량 골재와 함께 용도별 골재 분류의 하나.</t>
  </si>
  <si>
    <t>28744</t>
  </si>
  <si>
    <t>중량목구조</t>
  </si>
  <si>
    <t>heavy timber construction, 重量木構造</t>
  </si>
  <si>
    <t>목구조의 종류로 내화성능을 확보하기 위해 규정된 최소치수 이상의 구조부재를 사용한 목구조. (=중목구조.)</t>
  </si>
  <si>
    <t>28745</t>
  </si>
  <si>
    <t>중량반응</t>
  </si>
  <si>
    <t>重量反應</t>
  </si>
  <si>
    <t>색에 따른 반응의 하나로 따뜻한 색 계통은 무겁게 보이고, 반대로 차가운 색 계통은 가볍게 보임. 그러므로 빨간색은 무겁게 느껴지고 파란색은 가볍게 느껴진다. 또 명도가 높은 것은 가볍게, 명도가 낮은 것은 무겁게 느껴짐.</t>
  </si>
  <si>
    <t>28746</t>
  </si>
  <si>
    <t>중량배합</t>
  </si>
  <si>
    <t>weight mixing, 重量配合</t>
  </si>
  <si>
    <t>① 콘크리트 비벼내기 1m²에 소요되는 각 재료를 중량(kg)으로 표시한 배합. ② 골재는 절건중량을 기준으로 함.</t>
  </si>
  <si>
    <t>28747</t>
  </si>
  <si>
    <t>중량블록</t>
  </si>
  <si>
    <t>heavy block, 重量－</t>
  </si>
  <si>
    <t>① 비중이 1.8 이상인 블록의 총칭.② 기건 상태의 체적 비중이 1.8 이상되는 블록을 일컬음.</t>
  </si>
  <si>
    <t>28748</t>
  </si>
  <si>
    <t>중량조합</t>
  </si>
  <si>
    <t>weight-batching, 重量調合</t>
  </si>
  <si>
    <t>콘크리트의 재료를 중량에 의해서 표시한 조합.</t>
  </si>
  <si>
    <t>28749</t>
  </si>
  <si>
    <t>고가 철도</t>
  </si>
  <si>
    <t>elevated railway</t>
  </si>
  <si>
    <t>지상교통에 방해가 되지 않도록 교량형식의 구조로 높게 부설한 철도</t>
  </si>
  <si>
    <t>2875</t>
  </si>
  <si>
    <t>중량콘크리트</t>
  </si>
  <si>
    <t>heavy concrete, 重量－</t>
  </si>
  <si>
    <t>골재에 철광석, 중정석(重晶石), 철편 등을 사용한 비중이 큰 콘크리트로 주로 조사실(照射室), 핫 셀 등의 대량의 ϒ선을 차폐하기 위한 벽이며, 벽을 두껍게 할 수 없는 장소에 사용한다. 보통 쓰이는 것의 비중은 3.2~4.0 정도이다.</t>
  </si>
  <si>
    <t>28750</t>
  </si>
  <si>
    <t>중량콘크리트블록</t>
  </si>
  <si>
    <t>heavy weight concrete block</t>
  </si>
  <si>
    <t>골재로 철광석, 중정석(重晶石), 철편 등의 비중이 큰 중량 골재를 써서 성형한, 비중이 큰 콘크리트 블록.</t>
  </si>
  <si>
    <t>28751</t>
  </si>
  <si>
    <t>중력 가속도</t>
  </si>
  <si>
    <t>gravity acceleration</t>
  </si>
  <si>
    <t>물체에 가해진 중력에 의한 가속도. 즉, 정지되어 있는 물체 에 작용하는 중력을 물체의 질량으로 나눈 값.</t>
  </si>
  <si>
    <t>28752</t>
  </si>
  <si>
    <t>중력 모델</t>
  </si>
  <si>
    <t>그래비티모델</t>
  </si>
  <si>
    <t>28753</t>
  </si>
  <si>
    <t>중력 환수 방식</t>
  </si>
  <si>
    <t>gravity return system</t>
  </si>
  <si>
    <t>응축수의 환수방법 중 하나로서 증기 사용 후의 응축수를 보일러에 환수시킬 때 중력에 의해 자연히 환수되는 방식을 말한다.</t>
  </si>
  <si>
    <t>28754</t>
  </si>
  <si>
    <t>중력수</t>
  </si>
  <si>
    <t>gravitational water, 重力水</t>
  </si>
  <si>
    <t>중력의 영향을 받아서 토양의 간극을 자유로이 유동하는 물.</t>
  </si>
  <si>
    <t>28755</t>
  </si>
  <si>
    <t>중력순환식</t>
  </si>
  <si>
    <t>gravity circulation system, 重力循環式</t>
  </si>
  <si>
    <t>온수의 밀도차를 이용한 대류작용에 의한 순환력을 이용하여 자연 순환시키는 방법</t>
  </si>
  <si>
    <t>28756</t>
  </si>
  <si>
    <t>중력식</t>
  </si>
  <si>
    <t>gravity type</t>
  </si>
  <si>
    <t>물체의 무게와 동일한 정적하중을 진동 방향으로 작용시켜 변형값을 구한 후 진동계의 고유주기를 구하는 식.</t>
  </si>
  <si>
    <t>28757</t>
  </si>
  <si>
    <t>중력식 급수장치</t>
  </si>
  <si>
    <t>gravity water system, 重力式給水裝置</t>
  </si>
  <si>
    <t>중력에 의해 압력을 얻는 장치.</t>
  </si>
  <si>
    <t>28758</t>
  </si>
  <si>
    <t>중력식 믹서</t>
  </si>
  <si>
    <t>gravity type mixer</t>
  </si>
  <si>
    <t>믹서의 혼합통이며 회전에 의해 콘크리트가 떠올려지고 그 무게로 인해 낙하해서 섞여지는 방식의 믹서이다.</t>
  </si>
  <si>
    <t>28759</t>
  </si>
  <si>
    <t>고가물탱크식 급수법</t>
  </si>
  <si>
    <t>高架水槽式給水法</t>
  </si>
  <si>
    <t>① 우물물이나 수돗물을 높은 곳에 설치한 물탱크에 펌프로 양수시킨 다음, 그 수위를 이용하여 각 부분으로 급수하는 방법. ② 특징은 저수를 충분히 할 수 있으며, 항상 일정한 수압으로 물을 공급할 수 있다는 점이다. 그러나 물탱크를 옥상에 설치할 경우는 건물을 구조상 튼튼하게 보강해야 하며 겨울에 얼지 않게 보온조치를 해야 함.</t>
  </si>
  <si>
    <t>2876</t>
  </si>
  <si>
    <t>중력식 배수 방식</t>
  </si>
  <si>
    <t>gravity drainage system</t>
  </si>
  <si>
    <t>배수방식의 일종으로 중력작용에 의해 높은 곳에서 낮은 곳으로 자연유하 되는 방식.</t>
  </si>
  <si>
    <t>28760</t>
  </si>
  <si>
    <t>중력식 온수난방</t>
  </si>
  <si>
    <t>重力式溫水暖房</t>
  </si>
  <si>
    <t>온수의 온도차에 따른 밀도차에 의해 자연순환시키는 방식이다. 물은 4℃에서 가장 무겁고 열을 가하면 가볍게 된다. 중력식은 이 성질을 이용해서 보일러에서 가열한 물을 바열기에 보내 실내에서 방열시켜 온수를 냉각하고 순환시킨다. 온수의 순환온도는 보일러 출구에서 80∼90℃ 정도이며, 환온수는 70℃ 정도이다. 따라서, 온수의 순환을 균등하게 하는 것이 어려울 뿐 아니라, 자연순환 자체가 적으므로, 배관경도 크게 할 필요가 있고 또 온도상승에 장시간을 요하는 등의 결점이 있다.</t>
  </si>
  <si>
    <t>28761</t>
  </si>
  <si>
    <t>중력식 옹벽</t>
  </si>
  <si>
    <t>gravity-type retaining wall, masonry retaining wall, 重力式擁壁</t>
  </si>
  <si>
    <t>옹벽 자체의 무게로 토압 등의 외력을 지지하는 옹벽.</t>
  </si>
  <si>
    <t>28762</t>
  </si>
  <si>
    <t>중력식 용접</t>
  </si>
  <si>
    <t>gravity type arc welding</t>
  </si>
  <si>
    <t>28763</t>
  </si>
  <si>
    <t>중력식배관법</t>
  </si>
  <si>
    <t>gravity piping system, 重力式配管法</t>
  </si>
  <si>
    <t>28764</t>
  </si>
  <si>
    <t>중력식아크용접</t>
  </si>
  <si>
    <t>gravity[type] arc welding, 重力式－鎔接</t>
  </si>
  <si>
    <t>피복 아크 용접봉이 녹게 됨에 따라서 막대 지지부가 중력에 의해 서서히 하강하여 막대가 용접선에 따라 이동해서 이루어지는 용접. 그래비티아크용접이라고도 함</t>
  </si>
  <si>
    <t>28765</t>
  </si>
  <si>
    <t>중력옹벽</t>
  </si>
  <si>
    <t>gravity wall, 重力擁壁</t>
  </si>
  <si>
    <t>그 자체의 자중(自重)에 의해서 똑바로 유지되는 옹벽.</t>
  </si>
  <si>
    <t>28766</t>
  </si>
  <si>
    <t>중력축</t>
  </si>
  <si>
    <t>gravitational coordinate system</t>
  </si>
  <si>
    <t>인력이 작용하는 방향축. 진동 방향의 근거가 되는 축의 하나. 이것에 의해 연직 진동과 수평 진동으로 구분된다 인체축.</t>
  </si>
  <si>
    <t>28768</t>
  </si>
  <si>
    <t>중력환기</t>
  </si>
  <si>
    <t>gravity ventilation, 重力換氣</t>
  </si>
  <si>
    <t>중력환기(온도차에 의한 환기)는 건물의 실내외부에 온도차에 있으면 공기밀도의 차이로 압력차가 발생하고 이에 따라 자연배기가 발생한다.</t>
  </si>
  <si>
    <t>28769</t>
  </si>
  <si>
    <t>고가삭도</t>
  </si>
  <si>
    <t>⇨가공삭도(＝).</t>
  </si>
  <si>
    <t>2877</t>
  </si>
  <si>
    <t>중립면</t>
  </si>
  <si>
    <t>neutral surface, neutral plane, 中立面</t>
  </si>
  <si>
    <t>중립축이라고도 하며 부재가 휨을 받을 경우 압축과 인장을 받지 않는 면. 이론적으로 중립면에서는 휨에 의한 길이변화가 없음.</t>
  </si>
  <si>
    <t>28771</t>
  </si>
  <si>
    <t>중립선</t>
  </si>
  <si>
    <t>neutral line</t>
  </si>
  <si>
    <t>중립축이라고도 하며 부재가 휨모멘트를 받을 때 단면에 수직으로 작용하는 응력이 0이 되는 선 또는 축.</t>
  </si>
  <si>
    <t>28772</t>
  </si>
  <si>
    <t>중립응력</t>
  </si>
  <si>
    <t>neutral stress, 中立應力</t>
  </si>
  <si>
    <t>전단저항과 유사한 응력으로 토질의 역학적 특성을 변화시키지 않을 때 이 응력을 중립응력이라고 함.</t>
  </si>
  <si>
    <t>28773</t>
  </si>
  <si>
    <t>중립의 균형</t>
  </si>
  <si>
    <t>neutral equilibrium</t>
  </si>
  <si>
    <t>외력에 의해 구조물의 변위가 발생할 때 이동된 위치에서 평형 상태로 남아있는 상태</t>
  </si>
  <si>
    <t>28774</t>
  </si>
  <si>
    <t>중립축</t>
  </si>
  <si>
    <t>neutral axis, 中立軸</t>
  </si>
  <si>
    <t>부재가 휨모멘트를 받을 때 단면에 수직으로 작용하는 응력이 0이 되는 축. 중립축에서는 인장력과 압축력이 작용하지 않으며 단면 수직방향 변형이 없음. 중립면과 동일하게 사용함.</t>
  </si>
  <si>
    <t>28775</t>
  </si>
  <si>
    <t>중립축비</t>
  </si>
  <si>
    <t>neutral axis ratio, 中立軸比</t>
  </si>
  <si>
    <t>보 단면의 유효높이와 압축측 가장자리에서 중립축까지 거리의 비</t>
  </si>
  <si>
    <t>28776</t>
  </si>
  <si>
    <t>중목</t>
  </si>
  <si>
    <t>무거운 목재.</t>
  </si>
  <si>
    <t>28777</t>
  </si>
  <si>
    <t>중문</t>
  </si>
  <si>
    <t>中門</t>
  </si>
  <si>
    <t>① 가운데뜰로 들어가는 대문.② ‘문지방(門地枋)’을 달리 이르는 말.③ 대문 안에 다시 세운 문.</t>
  </si>
  <si>
    <t>28778</t>
  </si>
  <si>
    <t>고가수조</t>
  </si>
  <si>
    <t>高架水槽</t>
  </si>
  <si>
    <t>⇨고가탱크(＝).</t>
  </si>
  <si>
    <t>2878</t>
  </si>
  <si>
    <t>중밀도 주택지</t>
  </si>
  <si>
    <t>middle density district</t>
  </si>
  <si>
    <t>면적대비 인구 밀도가 낮은 주택지.</t>
  </si>
  <si>
    <t>28781</t>
  </si>
  <si>
    <t>중방</t>
  </si>
  <si>
    <t>中枋</t>
  </si>
  <si>
    <t>중인방 위쪽에 있는 벽.</t>
  </si>
  <si>
    <t>28782</t>
  </si>
  <si>
    <t>중방구멍</t>
  </si>
  <si>
    <t>中枋－</t>
  </si>
  <si>
    <t>중방을 끼게 한 구멍.</t>
  </si>
  <si>
    <t>28783</t>
  </si>
  <si>
    <t>중방목</t>
  </si>
  <si>
    <t>中枋木</t>
  </si>
  <si>
    <t>중인방(中引枋)으로 쓰는 재목.</t>
  </si>
  <si>
    <t>28784</t>
  </si>
  <si>
    <t>중방벽</t>
  </si>
  <si>
    <t>中枋壁</t>
  </si>
  <si>
    <t>벽의 중간 높이에 가로지르는 인방 위쪽에 있는 벽.</t>
  </si>
  <si>
    <t>28785</t>
  </si>
  <si>
    <t>중배부름</t>
  </si>
  <si>
    <t>⇨배흘림(＝).</t>
  </si>
  <si>
    <t>28786</t>
  </si>
  <si>
    <t>중벽돌</t>
  </si>
  <si>
    <t>① ⇨중급벽돌. ② ⇨중소벽돌.</t>
  </si>
  <si>
    <t>28787</t>
  </si>
  <si>
    <t>중복도</t>
  </si>
  <si>
    <t>중앙에 복도를 두고 남쪽에는 거실을, 북쪽에는 주방ㆍ욕실 따위를 배치한 주택의 평면 형식. 근대 이후의 도시 주택 따위에서 볼 수 있다.</t>
  </si>
  <si>
    <t>28789</t>
  </si>
  <si>
    <t>고가장치</t>
  </si>
  <si>
    <t>over head system, 高架裝置</t>
  </si>
  <si>
    <t>보급주선이 가열장치 위에 있는 수증기 혹은 온수장치.</t>
  </si>
  <si>
    <t>2879</t>
  </si>
  <si>
    <t>중복도형</t>
  </si>
  <si>
    <t>double-loaded corridor type</t>
  </si>
  <si>
    <t>① 주호의 접근형식 중 하나, 주출입구, 승강기, 복도, 주호의 순으로 접근하는 방식. 적은 공용면적으로 많은 통행을 처리할 수 있는 이점은 있으나, 통로 측 거주실의 거주성이 불리함.② 가운데에 복도를 두고, 그 남쪽에 거실, 북쪽에 주방 · 욕실 등을 배치한 평면 형식. 근대 이후의 도시주택 등에서 볼 수 있음.</t>
  </si>
  <si>
    <t>28790</t>
  </si>
  <si>
    <t>중복이음</t>
  </si>
  <si>
    <t>重複－</t>
  </si>
  <si>
    <t>① 오림목 등을 겹쳐서 1개의 긴 부재로 만들 때 쓰이는 이음. ② 각재 또는 널을 중합시켜 못‧꺾쇠‧뒤벨 또는 벨트로 조이거나 교착제로 서로 붙이기도 함. ③ 큰 간사이 경골구조에 쓰임.</t>
  </si>
  <si>
    <t>28791</t>
  </si>
  <si>
    <t>중산간 지역</t>
  </si>
  <si>
    <t>hilly and mountainous areas</t>
  </si>
  <si>
    <t>일반적으로 산간지역보다 어느정도 표고가 낮은 지역을 총칭하는 용어</t>
  </si>
  <si>
    <t>28793</t>
  </si>
  <si>
    <t>중상관 계수</t>
  </si>
  <si>
    <t>multiple correlation coefficient</t>
  </si>
  <si>
    <t>중회귀에서 종속변량의 실제값과 식에 의해 얻어진 값들 사이의 적률상관을 뜻함.</t>
  </si>
  <si>
    <t>28794</t>
  </si>
  <si>
    <t>중성대</t>
  </si>
  <si>
    <t>neutral zone, 中性帶</t>
  </si>
  <si>
    <t>건물 화재가 발생하면 연소열에 의한 온도가 상승함으로서 부력에 의해 실의 천정쪽으로 고온 기체가 축적되고 온도가 높아져 기체가 팽창하여 실내외의 압력이 달라지는데 대체적으로 실의 상부는 실외보다 압력이 높고 하부는 압력이 낮다. 따라서 그 사이 어느 지점에 실내외의 정압이 같아지는 경계면이 형성되는데 그면을 중성대라고 한다.</t>
  </si>
  <si>
    <t>28795</t>
  </si>
  <si>
    <t>중성불꽃</t>
  </si>
  <si>
    <t>neutral flame</t>
  </si>
  <si>
    <t>① 산소아세틸렌 불꽃으로 아세틸렌과 산소의 혼합비를 약 10:1로 했을 때 나타난다. 백색불과 표면불꽃으로 된 것이며 산화작용이나 환원작용이 없는 중성가스 불꽃이다. ② ＝표준불꽃. ③ 가스용접 시에 가장 많이 사용하는 불꽃이며 여러 가지 금속용접에 이용.</t>
  </si>
  <si>
    <t>28796</t>
  </si>
  <si>
    <t>중성선</t>
  </si>
  <si>
    <t>neutral line, 中性線</t>
  </si>
  <si>
    <t>고층 건축물에서 연돌효과가 발생하는 경우 실내외 압력차가 없어지는 높이인 중성대와 실내 공간의 주변 벽체가 교차하게 되어 생성하는 가상적인 선.</t>
  </si>
  <si>
    <t>정용호</t>
  </si>
  <si>
    <t>28797</t>
  </si>
  <si>
    <t>중성염</t>
  </si>
  <si>
    <t>연료와 산소의 혼합물에서 발생하는 기체 불꽃에서 겉불꽃으로 둘러싸인 중간 불꽃. 산화성도 환원성도 아니다.</t>
  </si>
  <si>
    <t>28798</t>
  </si>
  <si>
    <t>중성화</t>
  </si>
  <si>
    <t>neutralization, 中性化</t>
  </si>
  <si>
    <t>①일반적으로는 산‧알칼리가 그 특성을 잃고 중화되는 것을 말하는데, 모르타르나 콘크리트가 탄산가스 등의 작용에 의해 알칼리성을 잃고 중성이 되는 것임. ② 강도에는 별로 영향이 없지만 그 결과 철근이 산화될 우려가 있기 때문에 철근의 피복두께를 충분히 두는 것이 중요함.</t>
  </si>
  <si>
    <t>28799</t>
  </si>
  <si>
    <t>L형 옹벽</t>
  </si>
  <si>
    <t>L-shaped retaining wall</t>
  </si>
  <si>
    <t>수직벽과 바닥판의 형상이 L자 형태인 옹벽. 자중과 바닥판 상부의 토사 중량으로 토압에 저항. 참고 : 역T형 옹벽</t>
  </si>
  <si>
    <t>288</t>
  </si>
  <si>
    <t>고가탱크</t>
  </si>
  <si>
    <t>high tank, elevated tank, 高架tank</t>
  </si>
  <si>
    <t>① 배수량이나 수압을 조절하기 위하여 높은 지지대(옥상‧지붕속 등) 위에 설치한 탱크. ② 받침대 또는 받침 구조물 위에 높이 얹혀 있는 물탱크. ③ 평지의 비교적 작은 지역에 보내는 상수도의 배수지의 대용이 되기도 함. ④ ＝고가수조(高架水槽；elevated water tank, over head water tank).</t>
  </si>
  <si>
    <t>2880</t>
  </si>
  <si>
    <t>중성화 깊이</t>
  </si>
  <si>
    <t>depth of neutralization</t>
  </si>
  <si>
    <t>콘크리트 표면에서 내부로 향하여 측정한 중성화된 부분의 깊이. 검출에는 페놀프탈레인의 1% 알코올 용액(물을 약 15%)이 포함된 것을 사용한다.</t>
  </si>
  <si>
    <t>28800</t>
  </si>
  <si>
    <t>중성화 속도</t>
  </si>
  <si>
    <t>rate of neutralization</t>
  </si>
  <si>
    <t>콘크리트의 알칼리성이 공기 속의 탄산 가스(CO2)에 의해 중성화하는 속도.</t>
  </si>
  <si>
    <t>세화42.4%</t>
  </si>
  <si>
    <t>28801</t>
  </si>
  <si>
    <t>중성화 시험</t>
  </si>
  <si>
    <t>neutralization test</t>
  </si>
  <si>
    <t>콘크리트의 중성화하기 어려운 정도를 아는 시험.</t>
  </si>
  <si>
    <t>28802</t>
  </si>
  <si>
    <t>중세 도시</t>
  </si>
  <si>
    <t>medieval town</t>
  </si>
  <si>
    <t>28803</t>
  </si>
  <si>
    <t>중세기양식</t>
  </si>
  <si>
    <t>mediaeval style, 中世紀樣式</t>
  </si>
  <si>
    <t>유럽 역사에서 고대에 이어 근대에 선행하는 5세기부터 15세기까지 시기에 발전한 예술 양식. 중세의 대표적인 양식은 로마네스크 양식과 고딕 양식이다.</t>
  </si>
  <si>
    <t>28804</t>
  </si>
  <si>
    <t>중세도시</t>
  </si>
  <si>
    <t>中世都市</t>
  </si>
  <si>
    <t>중세에 성립되어 번영했던 도시. 주로 11~13세기에 유럽 북서부와 북이탈리아에서 발달하였다.</t>
  </si>
  <si>
    <t>28805</t>
  </si>
  <si>
    <t>중소벽돌</t>
  </si>
  <si>
    <t>under burned brick, 中燒壁乭</t>
  </si>
  <si>
    <t>① 소성온도가 1,000℃ 이하로 구워진 벽돌. ② 압축강도가 100kg/cm² 이상, 흡수율이 23% 이하의 황갈색 벽돌.</t>
  </si>
  <si>
    <t>28806</t>
  </si>
  <si>
    <t>중쇠기</t>
  </si>
  <si>
    <t>ringing machine</t>
  </si>
  <si>
    <t>공이와 심대를 쓰는 말뚝기계.</t>
  </si>
  <si>
    <t>28807</t>
  </si>
  <si>
    <t>중수</t>
  </si>
  <si>
    <t>repair, improvement, 重修</t>
  </si>
  <si>
    <t>깨끗한 상수와 오염되어 배출을 하여야 하는 하수의 중간 정도의 오염정도를 가지고 있다는 의미로 사용되는 용어로서, 일반적으로 화장실 세정수, 냉각기기의 냉각수, 건축물 청소용수, 자동차 세차용수, 건축물의 외부 공간 살수용수, 식재를 위한 조경용수, 소방용수 등의 용도로 사용되는 물의 호칭.</t>
  </si>
  <si>
    <t>28808</t>
  </si>
  <si>
    <t>중수도</t>
  </si>
  <si>
    <t>treated water supply</t>
  </si>
  <si>
    <t>이미 사용한 수돗물을 생활용수나 공업용수 등으로 재활용할 수 있도록 재처리하는 시설.</t>
  </si>
  <si>
    <t>28809</t>
  </si>
  <si>
    <t>고각</t>
  </si>
  <si>
    <t>lofty towered mansion, 高閣</t>
  </si>
  <si>
    <t>경사진 주택, 건축물의 수직각</t>
  </si>
  <si>
    <t>2881</t>
  </si>
  <si>
    <t>중실 콘크리트 블록</t>
  </si>
  <si>
    <t>solid concrete block</t>
  </si>
  <si>
    <t>① 공동부가 없는 콘크리트블록. ② ⇨속찬 콘크리트 블록(＝).③ ⇨공동콘크리트블록.</t>
  </si>
  <si>
    <t>28810</t>
  </si>
  <si>
    <t>중심</t>
  </si>
  <si>
    <t>center of mass, center of gravity, 重心</t>
  </si>
  <si>
    <t>① 물체를 구성하는 각 질량을 가지는 점에 작용하는 평행력(平行力)의 합력(合力)이 평행력의 방향에 관계 없이 통과하는 작용점. 중력의 장에 있어서는 질량의 중심과 일치함.② 도심(圖心)을 단면의 중심이라고도 함.</t>
  </si>
  <si>
    <t>28811</t>
  </si>
  <si>
    <t>중심 극한 정리</t>
  </si>
  <si>
    <t>central limit theorem</t>
  </si>
  <si>
    <t>동일분포를 가지는 독립확률변수들의 평균의 분포가 그 개수가 많아짐에 따라 근사적으로 정규분포에 수렴한다는 정리</t>
  </si>
  <si>
    <t>28812</t>
  </si>
  <si>
    <t>중심 누름</t>
  </si>
  <si>
    <t>axial discipline</t>
  </si>
  <si>
    <t>조립 기준선에 각 구성요소의 기준선을 맞추어 배열하는 방법.</t>
  </si>
  <si>
    <t>28814</t>
  </si>
  <si>
    <t>중심 상업 지역</t>
  </si>
  <si>
    <t>central commercial district</t>
  </si>
  <si>
    <t>1) 한 도시 또는 지역에서 상업활동이 가장 활발한 지역으로서 대형 상점이나 전문점 등을 중심으로 한 점포가 집중되어 있는 지역. 2)  ｢국토의 계획 및 이용에 관한 법률｣에 의한 상업지역(중심상업, 일반상업, 근린상업, 유통상업)에서 세분된 용도지역의 하나로서 높은 개발밀도를 허용하여 대규모 업무, 상업 용도까지 집중적으로 유도하고자 하는 지역</t>
  </si>
  <si>
    <t>28815</t>
  </si>
  <si>
    <t>중심 상점가</t>
  </si>
  <si>
    <t>central shopping district</t>
  </si>
  <si>
    <t>일정한 지역에서 소매업종을 중심으로 한 상업용도가 가장 밀집되어 있는 가로 또는 지구를 말함</t>
  </si>
  <si>
    <t>28816</t>
  </si>
  <si>
    <t>중심 시가지</t>
  </si>
  <si>
    <t>central urban area</t>
  </si>
  <si>
    <t>업무, 상업, 공공서비스, 문화시설 등 도시적 기능을 대표하는 시설이 집적되어 있어 한 도시의 중심적 역할을 수행하는 일정 지역</t>
  </si>
  <si>
    <t>28817</t>
  </si>
  <si>
    <t>중심 압축재</t>
  </si>
  <si>
    <t>centrally loaded compressed member</t>
  </si>
  <si>
    <t>압축의 합력이 단면에 중심에 축방향으로 작용하여 편심이 발생하지 않는 부재.</t>
  </si>
  <si>
    <t>28819</t>
  </si>
  <si>
    <t>고감쇠 적층 고무</t>
  </si>
  <si>
    <t>high damping rubber</t>
  </si>
  <si>
    <t>구조물의 진동제어를 위해 댐퍼 역할을 하는 감쇠성능이 큰 적층 고무.</t>
  </si>
  <si>
    <t>2882</t>
  </si>
  <si>
    <t>중심 업무 지구</t>
  </si>
  <si>
    <t>도시 안에서 기업본사 등 대규모 오피스를 중심으로 중소규모 사무실, 지원시설 등이 집적되어 있는 일정한 지구</t>
  </si>
  <si>
    <t>28820</t>
  </si>
  <si>
    <t>중심 주파수</t>
  </si>
  <si>
    <t>center frequencv</t>
  </si>
  <si>
    <t>음향과 같이 다양한 옥타브밴드로 구성된 주파수 구성에서 가장 높은 주파수와 가장 낮은 주파수 사이의 중간에 위치한 주파수의 기하평균값.</t>
  </si>
  <si>
    <t>28821</t>
  </si>
  <si>
    <t>중심건축</t>
  </si>
  <si>
    <t>중심에 주실을 두고, 중심으로부터 방사상으로 부속실을 배치한 형식의 건축으로, 평면은 주로 원형 또는 정방형 등의 다각형 단일 또는 합성된 형식으로 나타난다.</t>
  </si>
  <si>
    <t>28824</t>
  </si>
  <si>
    <t>중심구하기자</t>
  </si>
  <si>
    <t>환봉(丸棒)이나 파이프 등의 단면의 중심선을 구하기 위한 금 긋기에 사용하는 정규(定規). 용도(用途)에 따라서 여러 가지 모양의 자가 있다.</t>
  </si>
  <si>
    <t>28825</t>
  </si>
  <si>
    <t>중심내기</t>
  </si>
  <si>
    <t>먹줄을 칠 때 각 부위의 중심선을 내서 중심먹을 표시하는 것.</t>
  </si>
  <si>
    <t>28826</t>
  </si>
  <si>
    <t>중심먹</t>
  </si>
  <si>
    <t>center line</t>
  </si>
  <si>
    <t>부재 또는 부위 중심을 먹줄로 표시한 마크를 말함.</t>
  </si>
  <si>
    <t>28827</t>
  </si>
  <si>
    <t>중심선</t>
  </si>
  <si>
    <t>center line, 中心線</t>
  </si>
  <si>
    <t>도형 또는 구조물의 중심을 보여주는 선. 굵기 0.2㎜ 이하의 1점 쇄선을 사용한다.</t>
  </si>
  <si>
    <t>28828</t>
  </si>
  <si>
    <t>중심시</t>
  </si>
  <si>
    <t>central vision, 中心視</t>
  </si>
  <si>
    <t>① 안구의 망막 중심 우묵부(중심에 있는 우묵한 곳)를 통하여 인지되는 시각 상태.② 추상체가 밀집되어 있으므로 색을 쉽게 구별하고 사물을 가장 또렷하게 볼 수 있음.</t>
  </si>
  <si>
    <t>28829</t>
  </si>
  <si>
    <t>고강도 방전 램프</t>
  </si>
  <si>
    <t>high pressure sodium vapor lamp</t>
  </si>
  <si>
    <t>고휘도 방전 램프를 말한다. 고압 수은 램프, 메탈 할라이드 램프, 고저압 나트륨 램프 등의 총칭.</t>
  </si>
  <si>
    <t>2883</t>
  </si>
  <si>
    <t>중심주</t>
  </si>
  <si>
    <t>中心柱</t>
  </si>
  <si>
    <t>심주, 찰주, 간주 및 간주라고도 하며, 건물의 중심에 있는 굵은 기둥</t>
  </si>
  <si>
    <t>28831</t>
  </si>
  <si>
    <t>중심주축</t>
  </si>
  <si>
    <t>principal central axis, 中心主軸</t>
  </si>
  <si>
    <t>부재의 단면중심을 지나면서 최대 또는 최소 관성 모멘트의 값을 가지는 축.</t>
  </si>
  <si>
    <t>28832</t>
  </si>
  <si>
    <t>중심지 이론</t>
  </si>
  <si>
    <t>central place theory</t>
  </si>
  <si>
    <t>도시의 중심성 정도를 구별하여 설명하는 이론. 독일의 지리학자 크리스탈러(Christaller, W.)가 대표적인데, 그는 중심성의 크기에 따라 도시를 계층으로 나누고, 이들 중심지의 기능이나 중심성의 문제에 대하여 이론적 체계를 세움.</t>
  </si>
  <si>
    <t>28833</t>
  </si>
  <si>
    <t>중심축</t>
  </si>
  <si>
    <t>central axis, 中心軸</t>
  </si>
  <si>
    <t>중심(重心)을 지나는 임의의 좌표축.</t>
  </si>
  <si>
    <t>28834</t>
  </si>
  <si>
    <t>중심투영</t>
  </si>
  <si>
    <t>central projection, 中心投影</t>
  </si>
  <si>
    <t>중심 한 점에서 퍼지는 광선에 의하여 얻어지는 물체의 점과 선의 그림자.</t>
  </si>
  <si>
    <t>28835</t>
  </si>
  <si>
    <t>중심파장방법</t>
  </si>
  <si>
    <t>centroid method, orthogonality focus method, 中心波長方法</t>
  </si>
  <si>
    <t>분광 분포 또는 조성으로 3자극치를 계산하는 방법의 하나.</t>
  </si>
  <si>
    <t>28836</t>
  </si>
  <si>
    <t>중심하중</t>
  </si>
  <si>
    <t>center load, 中心荷重</t>
  </si>
  <si>
    <t>부재의 단면중심에 작용하는 하중으로 단면에 작용하는 하중의 위치에 따라 구별한다.</t>
  </si>
  <si>
    <t>28837</t>
  </si>
  <si>
    <t>중앙 감시 제어 설비</t>
  </si>
  <si>
    <t>centralized supervisory and control system</t>
  </si>
  <si>
    <t>건축물의 내부에 설치되어 있는 각종 설비 장치 및 기기류의 제어, 감시 및 모니터링 또는 각 공간의 실내조건에 감시와 모니터링을 중앙의 제어반에서 집중적으로 실시하는 설비시스템.</t>
  </si>
  <si>
    <t>28839</t>
  </si>
  <si>
    <t>중앙 감시실</t>
  </si>
  <si>
    <t>central monitor room</t>
  </si>
  <si>
    <t>건축물의 공기조화, 급배수위생, 전기설비 및 기타 가스, 방재 등 설비의 복잡한 각종 기기나 작동을 감시하고 원격 제어 하는 활동이 이루어지는 중앙 감시 제어 장치를 설치한 실.</t>
  </si>
  <si>
    <t>28840</t>
  </si>
  <si>
    <t>중앙 건설업 심의회</t>
  </si>
  <si>
    <t>건설업에 관한 모든 문제에 대하여 건설 교통부 장관의 자문에 응하는 심의회.</t>
  </si>
  <si>
    <t>28841</t>
  </si>
  <si>
    <t>중앙 관리실</t>
  </si>
  <si>
    <t>central control room</t>
  </si>
  <si>
    <t>① 공기 조화(調和)설비, 배연(排煙) 설비, 비상용 엘리베이터 등 건축물 안에 각 종 설비시스템의 작동상태를 제어 및 감시 등을 하는 실.② 일반적으로, 대규모 건축물에서는 방재 센터의 역할을 함.</t>
  </si>
  <si>
    <t>28842</t>
  </si>
  <si>
    <t>중앙 난방</t>
  </si>
  <si>
    <t>central heating</t>
  </si>
  <si>
    <t>건축물 내부의 기계실 및 대지 중앙 기계실에 설치된 보일러 등의 난방용 열원기기로 난방용 열매를 생산하고 이를 펌프 및 배관설비 등의 반송계통을 통하여 건축물 내부의 각 필요 사용개소에 공급하여 난방을 실시하는 방법으로서 주로 대규모 건축물 및 계획단지 등에 적용되는 난방 공급방식. ←→개별 난방.</t>
  </si>
  <si>
    <t>28844</t>
  </si>
  <si>
    <t>중앙 덕트 방식</t>
  </si>
  <si>
    <t>central ducting system</t>
  </si>
  <si>
    <t>건축물 내부의 기계실 또는 공조실(공기조화기를 설치하는 전용 공간)에 공기조화기(AHU: Air Handling Unit)를 설치하고 덕트설비를 이용하여 건축물 내부의 사용개소에 냉난방을 위한 냉풍 및 온풍을 공급하여 냉난방을 실시하는 중앙집중식 공기조화방식.</t>
  </si>
  <si>
    <t>28845</t>
  </si>
  <si>
    <t>중앙 도매 시장</t>
  </si>
  <si>
    <t>central wholesale market</t>
  </si>
  <si>
    <t>지방 자치 단체가 청과물과 농수산물의 도매를 위하여 해당 장관이 지정하는 도시와 그 인접지에서 개설하는 시장.</t>
  </si>
  <si>
    <t>28846</t>
  </si>
  <si>
    <t>중앙 도서관</t>
  </si>
  <si>
    <t>main libnuy; central library</t>
  </si>
  <si>
    <t>한 지방자치나 대학교를 중심으로 구역내 복수의 도서관을 설치하여 도서 서비스망을 구축할 때 중심적 기능을 수행하는 도서관.</t>
  </si>
  <si>
    <t>28847</t>
  </si>
  <si>
    <t>중앙 배식 방식</t>
  </si>
  <si>
    <t>centralized tray service system</t>
  </si>
  <si>
    <t>중앙에서 배식하는 방식</t>
  </si>
  <si>
    <t>28848</t>
  </si>
  <si>
    <t>중앙 분리대</t>
  </si>
  <si>
    <t>medial strip; dividing strip</t>
  </si>
  <si>
    <t>4차선 이상의 도로 중앙에 설치한 지대. 왕복하는 차량의 정면 충돌을 방지하기 위하여 도로면보다 높게 만들어 나무를 심거나 다양한 구조물을 설치한다.</t>
  </si>
  <si>
    <t>28849</t>
  </si>
  <si>
    <t>중앙 재료실</t>
  </si>
  <si>
    <t>central sterile and supply department</t>
  </si>
  <si>
    <t>기재의 보관과 사용부문으로의 배급업무 및 이 작업을 행하는 실(室)의 시설, 설비의 운영관리를 중앙화 한 실.</t>
  </si>
  <si>
    <t>28850</t>
  </si>
  <si>
    <t>중앙 진공 집진 장치</t>
  </si>
  <si>
    <t>central vacuum dust collection equipment</t>
  </si>
  <si>
    <t>중앙에서 관리하는 진공으로 더스트나 미스트 등을 분리 포집하는 장치.</t>
  </si>
  <si>
    <t>28851</t>
  </si>
  <si>
    <t>중앙 진료 시설</t>
  </si>
  <si>
    <t>central diagnostic and treatment facilities</t>
  </si>
  <si>
    <t>병원에 있어서의 제진료업무중에서 중앙화하여 병원운영을 근대화, 합리화하는 시설.</t>
  </si>
  <si>
    <t>28852</t>
  </si>
  <si>
    <t>중앙 처치실</t>
  </si>
  <si>
    <t>central treatment room</t>
  </si>
  <si>
    <t>병원의 각 과에서 외래진료가 가능한 일반적인 치료들을 통합적으로 실시하도록 한데 모은 실.</t>
  </si>
  <si>
    <t>28853</t>
  </si>
  <si>
    <t>중앙 표준시</t>
  </si>
  <si>
    <t>central standard time</t>
  </si>
  <si>
    <t>대한민국에서 공식적으로 적용하는 시법으로서 동경 135˚의 자오선에 대한 평균태양시로 규정함.</t>
  </si>
  <si>
    <t>28854</t>
  </si>
  <si>
    <t>중앙값</t>
  </si>
  <si>
    <t>median</t>
  </si>
  <si>
    <t>통계집단의 변량을 크기의 순서로 늘어 놓았을 때, 가장 중앙에 위치하는 값을 말하며, 중앙값을 기준으로 자료의 반은 중앙값보다 큰 값을 갖고, 나머지 반은 중앙값보다 작은 값을 갖는다. 개체에 총수가 짝수일 때는 중앙에 가장 가까운 두 수의 산술 평균으로 구한다.</t>
  </si>
  <si>
    <t>28855</t>
  </si>
  <si>
    <t>중앙공급식</t>
  </si>
  <si>
    <t>central supply system, 中央供給式</t>
  </si>
  <si>
    <t>환기설비, 공조설비, 위생설비 등을 건축물의 기계실 또는 이와 유사한 장소에 통합하여 배치하고 관리를 하는 방식.</t>
  </si>
  <si>
    <t>28856</t>
  </si>
  <si>
    <t>중앙난방</t>
  </si>
  <si>
    <t>central heating, 中央暖房</t>
  </si>
  <si>
    <t>① 건축물의 열원공급시스템 설치 시 열원설비(온수보일러, 증기보일러, 온풍기 등)를 건축물의 내부 일정 장소에 집중적으로 배치하고 덕트 및 배관, 반송설비를 이용하여 건축물의 사용개소에 공급하는 난방방식. ② 열원설비 및 부속기기들을 집중적으로 한 장소에 설치하고 취급 관리를 하므로 유지보수 및 관리가 용이하고 화재위험도가 낮은 장점이 있으나, 시설 설치를 위한 고가의 초기투자비 등의 단점이 있음. ③ 열매의 종류에 따라 증기, 온수, 온풍난방 등으로 구분됨. ←→개별 난방.</t>
  </si>
  <si>
    <t>28857</t>
  </si>
  <si>
    <t>중앙냉방수냉식</t>
  </si>
  <si>
    <t>中央冷房水冷式</t>
  </si>
  <si>
    <t>일반적으로 대규모 건축물의 냉방열원 공급시스템으로 사용되는 방식으로서 중앙기계실에 설치된 냉동기에서 냉수를 생산하고 반송설비를 이용하여 건축물 내 사용개소에 공급하는 냉방방식.</t>
  </si>
  <si>
    <t>28858</t>
  </si>
  <si>
    <t>중앙노출식</t>
  </si>
  <si>
    <t>bare center section of an electrode, 中央露出式</t>
  </si>
  <si>
    <t>금속 심선의 둘레에 피복재를 도포하여 건조시킨 수동 피복 아크 용접봉에서 한쪽 끝이 홀더에 의해 전류가 흐르도록 25㎜ 정도 노출되어 있는 것.</t>
  </si>
  <si>
    <t>28859</t>
  </si>
  <si>
    <t>고강도 프리스트레스트 콘크리트 말뚝</t>
  </si>
  <si>
    <t>prestressed high-strength concrete pile</t>
  </si>
  <si>
    <t>원심 성형법으로 공장 제작시 고강도 콘크리트에 프리스트레스를 도입한 기성 말뚝</t>
  </si>
  <si>
    <t>2886</t>
  </si>
  <si>
    <t>중앙도시계획위원회</t>
  </si>
  <si>
    <t>中央都市計劃委員會</t>
  </si>
  <si>
    <t>「국토의 계획 및 이용에 관한 법률」에 근거를 두며 중앙도시계획위원회와 지방도시계획위원회로 구분된다. 광역도시계획·도시·군관리계획 등 국토교통부장관의 권한에 속하는 사항의 심의, 이 법 또는 다른 법률에서 중앙도시계획위원회의 심의를 거치도록 한 사항의 심의, 도시·군계획에 관한 조사·연구를 수행한다.</t>
  </si>
  <si>
    <t>28860</t>
  </si>
  <si>
    <t>중앙식 공기 조화 방식</t>
  </si>
  <si>
    <t>central air conditioning system</t>
  </si>
  <si>
    <t>건축물 내부의 중앙기계실 및 공조실에 냉온열원기기, 공조기 등을 집중적으로 설치하고 반송계통을 통하여 냉온풍, 냉온수, 증기 등을 사용 개소에 공급하는 공조방식. ↔ 분산식 공조방식.</t>
  </si>
  <si>
    <t>28863</t>
  </si>
  <si>
    <t>중앙식 공기 조화 장치</t>
  </si>
  <si>
    <t>central air conditioning equipment</t>
  </si>
  <si>
    <t>공기조화기(AHU: Air Handling Unit) 내부에 냉각코일, 가열코일, 공기여과기, 가습장치 등을 갖추고 중앙의 기계실 또는 공조실에 설치하여 건축물의 각 사용개소에 냉난방을 위한 공기를 공급하는 설비 장치. →중앙식 공조장치.</t>
  </si>
  <si>
    <t>28864</t>
  </si>
  <si>
    <t>중앙식 공조방식</t>
  </si>
  <si>
    <t>central air-conditioning system, 中央式空調方式</t>
  </si>
  <si>
    <t>공조기 내부에 냉각코일, 가열코일, 공기여과기, 가습장치 등을 갖추고 중앙의 기계실 또는 공조실에 설치되어 건축물의 각 사용개소에 냉난방을 위한 공기를 공급하는 공기조화방식. →중앙식 공기조화방식. ↔ 분산식 공기 조화 방식.</t>
  </si>
  <si>
    <t>28865</t>
  </si>
  <si>
    <t>중앙식 급탕법</t>
  </si>
  <si>
    <t>中央式給湯法</t>
  </si>
  <si>
    <t>① 건축물의 내부 기계실에 대규모의 중앙집중식 급탕설비를 설치하고 급탕배관을 통하여 사용개소에 급탕을 공급할 수 있게 한 것. ② 중앙식은 주로 건축물이 대규모인 경우에 사용됨. ③ 가열방법에 따라 직접가열식, 간접가열식, 그리고 기수혼합식의 세 가지 방식이 있음.</t>
  </si>
  <si>
    <t>28866</t>
  </si>
  <si>
    <t>중앙식 난방</t>
  </si>
  <si>
    <t>① 건축물의 열원공급시스템 설치 시 열원설비(온수보일러, 증기보일러, 온풍기 등)를 건축물의 내부 일정 장소에 집중적으로 배치하고 덕트 및 배관, 반송설비를 이용하여 건축물의 사용개소에 공급하는 난방방식. ② 열원설비 및 부속기기들을 집중적으로 한 장소에 설치하고 취급 관리를 하므로 유지보수 및 관리가 용이하고 화재위험도가 낮은 장점이 있으나, 시설 설치를 위한 고가의 초기투자비 등의 단점이 있음. ③ 열매의 종류에 따라 증기, 온수, 온풍난방 등으로 구분됨. →중앙난방. ↔개별 난방.</t>
  </si>
  <si>
    <t>28867</t>
  </si>
  <si>
    <t>중앙식 냉동 장치</t>
  </si>
  <si>
    <t>central refrigerating plant system</t>
  </si>
  <si>
    <t>냉동설비가 필요한 저온저장고 등에 적용되는 냉매공급 방식의 한 가지로서 컴프레서를 제어 및 운전관리를 위하여 중앙기계실 내에 설치하고 응축된 냉매를 각 사용개소의 증발코일로 운송하는 방식.</t>
  </si>
  <si>
    <t>28868</t>
  </si>
  <si>
    <t>중앙식급탕설비</t>
  </si>
  <si>
    <t>central hot-water apparatus, 中央式給湯設備</t>
  </si>
  <si>
    <t>건축물의 내부 기계실에 대규모의 중앙집중식 급탕설비를 설치하고 급탕관을 통하여 사용개소에 공급할 수 있게 한 설비. ↔ 개별급탕설비</t>
  </si>
  <si>
    <t>28869</t>
  </si>
  <si>
    <t>고강도강</t>
  </si>
  <si>
    <t>high strength steel, 高强度鋼</t>
  </si>
  <si>
    <t>항복 및 인장강도가 높은 강재</t>
  </si>
  <si>
    <t>2887</t>
  </si>
  <si>
    <t>중역 보수</t>
  </si>
  <si>
    <t>executive remuneration</t>
  </si>
  <si>
    <t>회사의 이사, 감사 등 중역의 역할에 대한 보수.</t>
  </si>
  <si>
    <t>28871</t>
  </si>
  <si>
    <t>중연</t>
  </si>
  <si>
    <t>中椽</t>
  </si>
  <si>
    <t>규모가 큰 건물에서 단연과 장연 사이에 거는 서까래.</t>
  </si>
  <si>
    <t>28872</t>
  </si>
  <si>
    <t>중연목</t>
  </si>
  <si>
    <t>中椽木</t>
  </si>
  <si>
    <t>규모가 큰 건물에서 단연과 장연 사이에 거는 서까래.= 중연</t>
  </si>
  <si>
    <t>28873</t>
  </si>
  <si>
    <t>중연창</t>
  </si>
  <si>
    <t>中連窓</t>
  </si>
  <si>
    <t>벽 높이의 한 중간에 중창이 연이어 있는 것.</t>
  </si>
  <si>
    <t>28874</t>
  </si>
  <si>
    <t>중요도 계수</t>
  </si>
  <si>
    <t>importance factor</t>
  </si>
  <si>
    <t>구조물의 중요도에 따라서 설계하중을 할증하는 계수.</t>
  </si>
  <si>
    <t>28876</t>
  </si>
  <si>
    <t>중요도 분류</t>
  </si>
  <si>
    <t>importance class</t>
  </si>
  <si>
    <t>잠재위험도 종류에 따라서 초래되는 재해가 사망재해나 괴멸적인 물적 손해를 수반하게 되므로, 위험도를 분류하는 것.</t>
  </si>
  <si>
    <t>28877</t>
  </si>
  <si>
    <t>고강도시멘트</t>
  </si>
  <si>
    <t>high early strength portland cement, 高强度cement</t>
  </si>
  <si>
    <t>① Spindel에 의해서 발명된 것인데 1일의 강도가 보통시멘트의 약 2배 이상 되어 7일에 보통시멘트의 28일에 상당한 강도를 냄. ② ⇨고급시멘트.</t>
  </si>
  <si>
    <t>2888</t>
  </si>
  <si>
    <t>중용열시멘트</t>
  </si>
  <si>
    <t>⇨중용열포틀랜드시멘트(＝).</t>
  </si>
  <si>
    <t>28881</t>
  </si>
  <si>
    <t>중용열포틀랜드시멘트</t>
  </si>
  <si>
    <t>moderate heat cement, medium heat portland cement, 中庸熱－</t>
  </si>
  <si>
    <t>①보통포틀랜드시멘트보다는 실리카를 많이 포함하고 산화칼슘을 적게 포함한 시멘트. ② 보통포틀랜드시멘트에 비해서 수화(水和)의 속도가 늦으므로 발열이 적고 경화가 늦다. 즉 조강포틀랜드시멘트의 반대로 보면 됨. ③ 부식에 대한 저항성이 크고 수축률이 적고 안전성이 큼. ④ 재령 3개월의 강도가 보통포틀랜드시멘트의 28일 강도와 같음. ⑤댐 등과 같은 대량 콘크리트와 대형 단면을 가진 구조물 등에 사용.</t>
  </si>
  <si>
    <t>28882</t>
  </si>
  <si>
    <t>중이층</t>
  </si>
  <si>
    <t>mezzanine, entresole, 中二層</t>
  </si>
  <si>
    <t>보통의 이 층보다는 낮고 단층보다는 좀 높게 지은 이 층.</t>
  </si>
  <si>
    <t>28885</t>
  </si>
  <si>
    <t>중인방</t>
  </si>
  <si>
    <t>中引枋</t>
  </si>
  <si>
    <t>벽의 중간 높이에 가로지르는 인방. ≒문중방(門中枋)ㆍ중방(中枋).</t>
  </si>
  <si>
    <t>28886</t>
  </si>
  <si>
    <t>중작업</t>
  </si>
  <si>
    <t>moderate work, 中作業</t>
  </si>
  <si>
    <t>노동강도의 척도가 되는 에너지대사율(RMR)이 4~7의 힘든 작업. 중작업 이상의 노동으로 농업·임업·토목·광산노동 등이 포함된다.</t>
  </si>
  <si>
    <t>28887</t>
  </si>
  <si>
    <t>중장부</t>
  </si>
  <si>
    <t>28888</t>
  </si>
  <si>
    <t>중정</t>
  </si>
  <si>
    <t>inside court, courtyard, 中庭</t>
  </si>
  <si>
    <t>중정은 건물 안이나 안채와 바깥채 사이의 뜰을 말한다.</t>
  </si>
  <si>
    <t>28889</t>
  </si>
  <si>
    <t>고강도철근</t>
  </si>
  <si>
    <t>high tensile bar, high tension steel, 高强度鐵筋</t>
  </si>
  <si>
    <t>① 일반적으로 철근의 항복강도가 400MPa 이상의 철근. ② 탄소강에 소량의 Sr, Mn, Ni 등을 첨가한 강도가 큰 철근. ③ 최근에는 철근의 항복강도 500MPa 이상의 철근을 고강도철근으로 부르기도 함. ④ 철근의 제조방법에 따라 Temp-core 방식의 경우 구성성분보다는 철근의 제조공법에서 온도제어 방식으로 고강도를 획득하므로 철근 내외부의 강도차이가 발생할 수도 있음.</t>
  </si>
  <si>
    <t>2889</t>
  </si>
  <si>
    <t>중정 주택</t>
  </si>
  <si>
    <t>atrium house; court house</t>
  </si>
  <si>
    <t>중정을 둘러싸고 배치되는 주택.</t>
  </si>
  <si>
    <t>28890</t>
  </si>
  <si>
    <t>중정석</t>
  </si>
  <si>
    <t>황산 바륨으로 이루어진 황산염 광물.</t>
  </si>
  <si>
    <t>28891</t>
  </si>
  <si>
    <t>중종량</t>
  </si>
  <si>
    <t>中宗－</t>
  </si>
  <si>
    <t>종량과 대량 중간에 걸친 보.</t>
  </si>
  <si>
    <t>28892</t>
  </si>
  <si>
    <t>중증 심신 장애아 시설</t>
  </si>
  <si>
    <t>home for severely handicapped children</t>
  </si>
  <si>
    <t>자유를 둘 다 갖추고 있는 아동(18세 이상의 성인도 포함)을 입소시켜 보호함과 동시에 의학적 보호와 일상생활지도를 행하는 것을 목적으로 한 시설.</t>
  </si>
  <si>
    <t>28894</t>
  </si>
  <si>
    <t>중질 섬유판</t>
  </si>
  <si>
    <t>medium-density fiberboard</t>
  </si>
  <si>
    <t>비중 0.4~0.8의 파이버 보드. 얇은 것에서 두꺼운 것까지 제조된다. 마구리가 치밀한 특징을 갖고 대부분이 가구용으로 사용된다.</t>
  </si>
  <si>
    <t>28897</t>
  </si>
  <si>
    <t>중창①</t>
  </si>
  <si>
    <t>① 겹으로 된 창.② ⇨이중창(二重窓)(＝).</t>
  </si>
  <si>
    <t>28898</t>
  </si>
  <si>
    <t>중창②</t>
  </si>
  <si>
    <t>重窓</t>
  </si>
  <si>
    <t>벽 중간에 낸 창으로, 햇빛을 실내에 들어오게 하는 역할을 한다.</t>
  </si>
  <si>
    <t>28899</t>
  </si>
  <si>
    <t>MC</t>
  </si>
  <si>
    <t>모듈러 코디네이션 (Modular Coordination)의 약어로 건축물의 생산에 있어서 각부의 구성 치수를 모듕에 의해 조정하는 것이다.</t>
  </si>
  <si>
    <t>289</t>
  </si>
  <si>
    <t>고강도콘크리트</t>
  </si>
  <si>
    <t>high compression concrete</t>
  </si>
  <si>
    <t>① 설계기준 압축강도가 40 MPa 이상인 콘크리트.② 고강도콘크리트의 강도 기준은 국가별로 상이하며, 미국의 경우에는 압축강도 6,000 psi 이상의 콘크리트를 고강도 콘크리트로 통칭함.</t>
  </si>
  <si>
    <t>2890</t>
  </si>
  <si>
    <t>중창③</t>
  </si>
  <si>
    <t>重創</t>
  </si>
  <si>
    <t>① 낡고 오래된 건조물을 철거하거나 고쳐서 다시 지음.② ⇨개보수(＝).</t>
  </si>
  <si>
    <t>28900</t>
  </si>
  <si>
    <t>중채</t>
  </si>
  <si>
    <t>中軒</t>
  </si>
  <si>
    <t>여성들이 지내는 안채와 남성들이 사용하는 사랑채 사이에 있는 집채.</t>
  </si>
  <si>
    <t>28901</t>
  </si>
  <si>
    <t>중첨차</t>
  </si>
  <si>
    <t>中檐遮</t>
  </si>
  <si>
    <t>공포에 사용하는 대, 중, 소 3가지 첨차 중 중간 크기의 첨차.</t>
  </si>
  <si>
    <t>28902</t>
  </si>
  <si>
    <t>중첩의 법칙</t>
  </si>
  <si>
    <t>law of super position, 重疊－法則</t>
  </si>
  <si>
    <t>정정(靜定) 또는 부정정의 구조물에 많은 힘이 동시에 작용할 때 그것이 미치는 영향으로, 휨 모멘트, 전단력, 축방향력, 휨, 휨각 등은 모두 개개의 힘에 의한 영향의 총합과 같고, 부하의 순서에도 관계가 없다는 원리. 구조물이 미소 변형을 대상으로 한 탄성체인 경우에 한해 성립한다(단, 축방향력을 수반하는 휨의 경우 등 약간의 예외가 있다).</t>
  </si>
  <si>
    <t>28903</t>
  </si>
  <si>
    <t>중첩의 원리</t>
  </si>
  <si>
    <t>부재에 여러개의 하중이 작용할 경우 각각의 하중에 의해 생기는 응력과 변형의 합이 전체 하중에 의한 값들과 같다는 원리. 탄성해석에 한하여 적용되며 소성해석에서는 적용되지 않음. 다수의 하중을 받는 보의 처짐을 구할 경우 각각의 하중에 의한 처짐을 합하여 보의 전체 처짐을 구함.</t>
  </si>
  <si>
    <t>28904</t>
  </si>
  <si>
    <t>중층</t>
  </si>
  <si>
    <t>medium-rise; mid rise</t>
  </si>
  <si>
    <t>① 위층과 아래층 사이의 가운데 층(中層).② 건물의 높이가 중 정도. 일반적으로 3~5층, 10~15m 정도의 빌딩을 말함.</t>
  </si>
  <si>
    <t>28908</t>
  </si>
  <si>
    <t>고결 공법</t>
  </si>
  <si>
    <t>consolidation process</t>
  </si>
  <si>
    <t>지반 개량 공법의 일종. 시멘트나 약액의 주입 또는 동결에 의해 지반의 불투수화 혹은 강도 증가를 도모한다.</t>
  </si>
  <si>
    <t>2891</t>
  </si>
  <si>
    <t>중층 하청</t>
  </si>
  <si>
    <t>multiplex sub-contracting</t>
  </si>
  <si>
    <t>하청이 여러 차례에 걸치는 것.</t>
  </si>
  <si>
    <t>28910</t>
  </si>
  <si>
    <t>중층건물</t>
  </si>
  <si>
    <t>重層建物</t>
  </si>
  <si>
    <t>이층 이상 오 층 이하로 지은 건물.</t>
  </si>
  <si>
    <t>28911</t>
  </si>
  <si>
    <t>중층주택</t>
  </si>
  <si>
    <t>medium-rise apartment, 中層住宅</t>
  </si>
  <si>
    <t>① 3층에서 5층으로 이루어진 주택으로, 대개 엘리베이터 없이 걸어서 올라갈 수 있는 층을 가진 주택으로 규정하기도 함. ② 주택은 높이에 따라 저층, 중층, 고층, 초고층 주택으로 분류됨.</t>
  </si>
  <si>
    <t>28912</t>
  </si>
  <si>
    <t>중층활주</t>
  </si>
  <si>
    <t>重層活柱</t>
  </si>
  <si>
    <t>중층건물에서의 중층지붕 일부를 받치는 활주로 일층옥개 위에 활주굽을 박고 있음.</t>
  </si>
  <si>
    <t>28913</t>
  </si>
  <si>
    <t>중콘크리트</t>
  </si>
  <si>
    <t>heavy concrete, 重－</t>
  </si>
  <si>
    <t>① 원자로 등 방사성 물질을 취급하는 장소로서, 불필요한 부분으로 방사선이 새어나가는 것을 막거나 인체의 보호를 위한 차폐용으로 사용되는 콘크리트. ② 감마선을 막기 위해 보통콘크리트에 쓰는 자갈 대신 강철 부스러기나 붕소를 함유한 비중이 크고 방사선을 감속‧흡수하는 재료를 사용. ③ ⇨중량콘크리트(＝).</t>
  </si>
  <si>
    <t>28914</t>
  </si>
  <si>
    <t>중턱대문</t>
  </si>
  <si>
    <t>中－大門</t>
  </si>
  <si>
    <t>솟을대문의 문짝이 지붕의 마룻보와 나란한 대문.</t>
  </si>
  <si>
    <t>28915</t>
  </si>
  <si>
    <t>중톱</t>
  </si>
  <si>
    <t>middle saw, 中鋸</t>
  </si>
  <si>
    <t>거칠거나 세밀하지 않은 중간의 톱.</t>
  </si>
  <si>
    <t>28916</t>
  </si>
  <si>
    <t>중판</t>
  </si>
  <si>
    <t>medium plate, 中板</t>
  </si>
  <si>
    <t>두께가 약 3mm 이상 20mm 정도까지의 강판.</t>
  </si>
  <si>
    <t>28918</t>
  </si>
  <si>
    <t>중피치</t>
  </si>
  <si>
    <t>medium soft pitch, 中－</t>
  </si>
  <si>
    <t>① 콜타르 피치로서 용해온도가 60～80℃의 것. ② 손쉽게 그냥 ｢피치｣라고 함.</t>
  </si>
  <si>
    <t>28919</t>
  </si>
  <si>
    <t>고구려고분</t>
  </si>
  <si>
    <t>高句麗古墳</t>
  </si>
  <si>
    <t>① 기원전 3세기부터 서기 7세기까지 중국의 북동부와 한반도의 절반을 지배하던 고구려의 무덤. ② 고구려고분 중 약 30여기는 세계문화유산으로 지정되어 관리하고 있음. ③ 고분들 내부에는 벽화가 그려져 있는 것이 많은데, 당시의 생활상을 잘 보여주고 있음</t>
  </si>
  <si>
    <t>2892</t>
  </si>
  <si>
    <t>중학교</t>
  </si>
  <si>
    <t>junior high school</t>
  </si>
  <si>
    <t>초등학교 과정을 수료한 학생에게 3년의 중등교육 실시를 목적으로 설치된 학교.</t>
  </si>
  <si>
    <t>28920</t>
  </si>
  <si>
    <t>중합</t>
  </si>
  <si>
    <t>polymerization</t>
  </si>
  <si>
    <t>1종류 또는 2종류 이상의 단위 물질이 이어져 그 배수의 분자량을 갖는 물질로 이행하는 화학 반응의 총칭.</t>
  </si>
  <si>
    <t>28921</t>
  </si>
  <si>
    <t>중핵 도시</t>
  </si>
  <si>
    <t>지방중핵도시 참조</t>
  </si>
  <si>
    <t>28922</t>
  </si>
  <si>
    <t>중화재</t>
  </si>
  <si>
    <t>medium fire</t>
  </si>
  <si>
    <t>소실면적이 100평 이상이거나 50동 미만 또는 1,000평 미만인 화재.</t>
  </si>
  <si>
    <t>28924</t>
  </si>
  <si>
    <t>중회귀 분석</t>
  </si>
  <si>
    <t>multiple regression analysis</t>
  </si>
  <si>
    <t>설명 변수가 둘 이상인 회귀 분석.</t>
  </si>
  <si>
    <t>28925</t>
  </si>
  <si>
    <t>중후판</t>
  </si>
  <si>
    <t>重厚板</t>
  </si>
  <si>
    <t>판용강(板用鋼)의 한 종류로서 두께가 1～6mm의 것.</t>
  </si>
  <si>
    <t>28926</t>
  </si>
  <si>
    <t>쥐꼬리톱</t>
  </si>
  <si>
    <t>① 판자 등나무를 곡선 모양으로 톱질할 때 쓰이는 가늘고 긴 톱. ② 톱몸은 좁고 두꺼우며, 끝으로 갈수록 가늘고 얇음. ③ 톱니는 막톱니로 되어 있으며 날어김이 되어 있지 않음.</t>
  </si>
  <si>
    <t>28927</t>
  </si>
  <si>
    <t>쥐이빨송곳</t>
  </si>
  <si>
    <t>① 송곳날이 편평하며 끝이 3개의 날로 나뉘어 있는데, 중간의 날이 약간 길다. ② 단단한 나무‧대나무 등에 정확한 둥근 구멍을 뚫는데 쓰임.</t>
  </si>
  <si>
    <t>28929</t>
  </si>
  <si>
    <t>고구려와당</t>
  </si>
  <si>
    <t>高句麗瓦當</t>
  </si>
  <si>
    <t>① 고구려의 수도였던 국내성이나 평양 부근에서 발견되는 고구려 때의 기와. ② 막새기와에 새겨진 문양은 직선적ㆍ남성적으로 웅장하고 화려하며, 견실하고 강건한 것이 특징이다.</t>
  </si>
  <si>
    <t>2893</t>
  </si>
  <si>
    <t>즉석가옥</t>
  </si>
  <si>
    <t>① 조립식 주택. ② 공장에서 생산된 기성재를 현장에 운반, 조립하여 완성하는 방식의 주택.</t>
  </si>
  <si>
    <t>28930</t>
  </si>
  <si>
    <t>즉시 침하</t>
  </si>
  <si>
    <t>instantaneous settlement</t>
  </si>
  <si>
    <t>재하(載荷)에 의해 즉시 발생하는 침하. 시간의 경과와 더불어 증대하는 압밀 침하 등과 구별하여 사용한다. 사질토 등에서도 시공 중에 문제로 되고 있다.</t>
  </si>
  <si>
    <t>28931</t>
  </si>
  <si>
    <t>증가 타설</t>
  </si>
  <si>
    <t>철근 콘크리트 기둥 등에 있어서 마무리 편의상 구조에 필요로 하는 피복 두께보다 두껍게 콘크리트를 타설하는 것.</t>
  </si>
  <si>
    <t>28933</t>
  </si>
  <si>
    <t>증가환지</t>
  </si>
  <si>
    <t>increased replotting, 增加換地</t>
  </si>
  <si>
    <t>토지구획정리 전의 지적보다 면적을 증가하여 환지하는 일. 시행자가 필요에 따라 면적이 작은 토지가 과소토지가 되지 않도록 증가환지를 정하거나 환지 대상에서 제외할 수 있다.</t>
  </si>
  <si>
    <t>28934</t>
  </si>
  <si>
    <t>증개축</t>
  </si>
  <si>
    <t>extension and alteration of building</t>
  </si>
  <si>
    <t>① 증축과 개축을 총칭. ② 기존 건축물의 개선을 목적으로 건물의 면적을 늘리는 것과 대지 안에 종전과 동일한 규모의 범위 안에서 건축물을 다시 짓는 일.</t>
  </si>
  <si>
    <t>28935</t>
  </si>
  <si>
    <t>증기 건조</t>
  </si>
  <si>
    <t>steam seasoning</t>
  </si>
  <si>
    <t>실내 건조를 목적으로 증기코일을 이용하여 실내 건구온도를 조절하여 건조하는 방식.</t>
  </si>
  <si>
    <t>28936</t>
  </si>
  <si>
    <t>증기 발생기</t>
  </si>
  <si>
    <t>steam generator</t>
  </si>
  <si>
    <t>규모 용량으로서 사용증기압력이 20㎏f/㎠ 이하인 증기발생용 관류보일러를 지칭함.</t>
  </si>
  <si>
    <t>28938</t>
  </si>
  <si>
    <t>증기 배관법</t>
  </si>
  <si>
    <t>steam piping</t>
  </si>
  <si>
    <t>증기보일러로부터 발생한 증기를 사용개소까지 공급하고 응축수 배관 등으로 구성되는 환수계통을 통하여 환수하는 배관 방식. 사용압력에 따라 고압식과 저압식, 환수방법에 따라 중력식, 진공식으로 구분함.</t>
  </si>
  <si>
    <t>28939</t>
  </si>
  <si>
    <t>고구려척</t>
  </si>
  <si>
    <t>삼국시대 사용되었던 척도로 고려척이라고도 하며. 현재 사용하는 미터법으로 환산하면 1고구려척 ≒ 35.63cm 가 된다.</t>
  </si>
  <si>
    <t>2894</t>
  </si>
  <si>
    <t>증기 분무 버너</t>
  </si>
  <si>
    <t>steam atomizing burner</t>
  </si>
  <si>
    <t>액체 상태인 연소용 연료를 증기의 압력에너지에 의해 연소팁으로부터 고속으로 분무하여 연소시키는 방식의 버너.</t>
  </si>
  <si>
    <t>28940</t>
  </si>
  <si>
    <t>증기 스톱 밸브</t>
  </si>
  <si>
    <t>steam stop valve</t>
  </si>
  <si>
    <t>증기배관계통에서 배관내 증기 흐름의 개폐를 위하여 설치하는 밸브.</t>
  </si>
  <si>
    <t>28941</t>
  </si>
  <si>
    <t>증기 압축 냉동 사이클</t>
  </si>
  <si>
    <t>vapor compression refrigeration cycle</t>
  </si>
  <si>
    <t>냉동사이클에서 역카르노 사이클의 원리를 기본으로 하여 저온 열원에서 열을 취득하고 고온부에서 방출하는 사이클로서, 단열압축 – 등온방열 – 단열팽창 - 등온흡열의 단계로 이루어짐.</t>
  </si>
  <si>
    <t>28942</t>
  </si>
  <si>
    <t>증기 이젝터</t>
  </si>
  <si>
    <t>steam ejector</t>
  </si>
  <si>
    <t>증기 분사식 냉동기에서 분압작용에 의한 내부 압력의 저하를 유도하여 증발작용 및 냉각효과를 발생시키기 위해 고속으로 대량의 증기를 분사하는 장치.</t>
  </si>
  <si>
    <t>28944</t>
  </si>
  <si>
    <t>증기 코일</t>
  </si>
  <si>
    <t>steam coil</t>
  </si>
  <si>
    <t>가열코일의 한 종류로서 판형 열교환기 등을 이용하여 코일의 통과공기를 공급되는 증기로 가열하는 난방용 코일.</t>
  </si>
  <si>
    <t>28945</t>
  </si>
  <si>
    <t>증기 터빈 발전기</t>
  </si>
  <si>
    <t>steam turbine generator</t>
  </si>
  <si>
    <t>고압증기를 팽창시킴으로써 발생하는 기계적 에너지를 이용하여 터빈을 구동시켜 전기를 발생시키는 발전기기.</t>
  </si>
  <si>
    <t>28946</t>
  </si>
  <si>
    <t>증기 트랩</t>
  </si>
  <si>
    <t>steam trap</t>
  </si>
  <si>
    <t>증기배관계통에서 방열기의 후단 또는 장축 배관의 도중에 설치하여 증기와 응축수를 분리한 후 응축수만을 통과시키는 장치.</t>
  </si>
  <si>
    <t>28947</t>
  </si>
  <si>
    <t>증기 헤더</t>
  </si>
  <si>
    <t>steam header</t>
  </si>
  <si>
    <t>증기배관계통에서 분기부 도는 합류부의 압력변동을 최소화하기 위하여 접속되는 배관경보다 크게 설치하는 원통형 장비로서 다수의 죤 또는 계통으로 분산 공급하거나 합류하도록 하는 장치.</t>
  </si>
  <si>
    <t>28948</t>
  </si>
  <si>
    <t>증기건조</t>
  </si>
  <si>
    <t>steam seasoning, 蒸氣乾燥</t>
  </si>
  <si>
    <t>밀폐한 용기 속에 목재를 넣고 증기로 수액을 빼어 말리는 것.</t>
  </si>
  <si>
    <t>28949</t>
  </si>
  <si>
    <t>고금당</t>
  </si>
  <si>
    <t>古今堂</t>
  </si>
  <si>
    <t>경북 안동 봉정사에 있으며 극락전과 하나로 묶이는 정통신앙의 영역으로, 아미타불의 원력에 힘입어 극락왕생하고자 하는 염불 수행의 공간이다.</t>
  </si>
  <si>
    <t>2895</t>
  </si>
  <si>
    <t>증기공이</t>
  </si>
  <si>
    <t>말뚝박기 등을 시행할 경우 고압증기의 압력을 이용하여 해머를 작동시키는 기계.</t>
  </si>
  <si>
    <t>28950</t>
  </si>
  <si>
    <t>증기관</t>
  </si>
  <si>
    <t>steam pipe, 蒸氣管</t>
  </si>
  <si>
    <t>증기보일러로부터 발생한 증기를 건축물 내부의 사용개소에 공급하기 위해 설치한 전용 배관.</t>
  </si>
  <si>
    <t>28951</t>
  </si>
  <si>
    <t>증기난방</t>
  </si>
  <si>
    <t>steam heating, 蒸氣暖房</t>
  </si>
  <si>
    <t>① 증기를 열매(熱媒)로 하여 실내에 라디에이터‧컨벡터‧유닛히트 등 방열기에 공급시켜 응축열을 방산하고 다시 보일러로 돌아가는 식의 난방법. ② 사용증기의 압력에 따라 나누면 고압식(2～4kg/cm²)‧저압식(1.05～1.2kg/cm²)‧진공식(1.02kg/cm²(이하)‧대기압식으로 나누고, 배관방식에 따라 1관식‧2관식이 있으며 환수방법은 중력식과 진공(펌프)식이 있음. ③ 특징은 방열기 및 배관 내에 물이 거의 없어 동파의 위험이 적고 온수난방보다 방열기의 면적이 작아짐.</t>
  </si>
  <si>
    <t>28952</t>
  </si>
  <si>
    <t>증기보양</t>
  </si>
  <si>
    <t>⇨증기양생(＝).</t>
  </si>
  <si>
    <t>28953</t>
  </si>
  <si>
    <t>증기솥</t>
  </si>
  <si>
    <t>steam kettle</t>
  </si>
  <si>
    <t>주방에서 사용되는 취사용 조리기구의 일종으로서 내부와 외부쉘로 구성된 이중구조의 사이 공간에 증기를 공급하여 취사를 실시하는 기구.</t>
  </si>
  <si>
    <t>28954</t>
  </si>
  <si>
    <t>증기압</t>
  </si>
  <si>
    <t>vapor pressure</t>
  </si>
  <si>
    <t>기체상태인 증기가 가지고 있는 압력으로서 일반적으로 일정한 온도에서 액체 또는 고체와 열적으로 평형한 상태의 압력을 나타냄.</t>
  </si>
  <si>
    <t>28955</t>
  </si>
  <si>
    <t>증기양생</t>
  </si>
  <si>
    <t>steam curing, 蒸氣養生</t>
  </si>
  <si>
    <t>① 모르타르나 콘크리트를 고온의 수증기로 양생하는 것. ② 콘크리트의 초기강도를 빨리 증진시킬 수 있기 때문에 프리캐스트콘크리트 제조공장에서의 거푸집의 회전속도의 증가 및 양생기간의 단축 등의 이점이 있으며 P.S콘크리트 양생에 쓰임. ③ 보통시멘트는 7일, 조강시멘트는 3일 이상 유지함. ④ ＝증기보양.</t>
  </si>
  <si>
    <t>28956</t>
  </si>
  <si>
    <t>증기터빈</t>
  </si>
  <si>
    <t>steam turbine, 蒸氣－</t>
  </si>
  <si>
    <t>①고압의 증기를 날개차에 불어넣어 회전운동을 얻는 원동기. ② 고압증기로 유리한 충동터빈과 저압으로 유리한 반동터빈이 있음.</t>
  </si>
  <si>
    <t>28957</t>
  </si>
  <si>
    <t>증기트랩</t>
  </si>
  <si>
    <t>stream trap, 蒸氣－</t>
  </si>
  <si>
    <t>①증기난방에서 증기와 응축수를 분리할 목적으로 설치하는 기구. ② 종류에는 수봉트랩‧버킷트랩‧플로트랩‧열동트랩‧임펄스팀트랩 등이 있음.</t>
  </si>
  <si>
    <t>28958</t>
  </si>
  <si>
    <t>증기해머</t>
  </si>
  <si>
    <t>steam hammer, 蒸氣</t>
  </si>
  <si>
    <t>① 증기력에 의해 해머의 머리를 오르내려 재료를 단조(말뚝을 박는)하는 기계. ② 말뚝박기 기초공사용의 강제말뚝박기 기계. ③ ＝증기공이＝스팀해머. ④ 말뚝박기기계에는 이밖에 압축공기해머‧디젤해머 등이 있음. ⑤ 단동식(單動式；single acting)과 복동식(複動式；double acting)의 것이 있다(작용에 따라).</t>
  </si>
  <si>
    <t>28959</t>
  </si>
  <si>
    <t>고급 처리</t>
  </si>
  <si>
    <t>high degree treatment</t>
  </si>
  <si>
    <t>하수를 활성 오니법, 표준 살수 여과상법 등에 의해 고도로 처리하는 것을 일컫는다. 일반적으로 방류수의 BOD를 20mg/l 이하로 하는 처리를 일컫는다. →이차 처리.</t>
  </si>
  <si>
    <t>2896</t>
  </si>
  <si>
    <t>증류수</t>
  </si>
  <si>
    <t>distilled water, 蒸留水</t>
  </si>
  <si>
    <t>물을 가열하여 증기로 만들었다가 냉각하여 얻은 순수한 물.</t>
  </si>
  <si>
    <t>28960</t>
  </si>
  <si>
    <t>증발</t>
  </si>
  <si>
    <t>evaporation, 蒸發</t>
  </si>
  <si>
    <t>액체가 기체로 변하는 상태변화.</t>
  </si>
  <si>
    <t>28961</t>
  </si>
  <si>
    <t>증발 냉각</t>
  </si>
  <si>
    <t>evaporative cooling</t>
  </si>
  <si>
    <t>주위의 열을 흡수하여 액체에서 기체로 상태변화를 하는 증발작용에 의해서 주변이 냉각되는 현상</t>
  </si>
  <si>
    <t>28962</t>
  </si>
  <si>
    <t>증발 온도</t>
  </si>
  <si>
    <t>evaporative temperature</t>
  </si>
  <si>
    <t>냉매 또는 액체상태인 물질이 증발현상에 의하여 기체상태로 상태변화를 하는 온도.</t>
  </si>
  <si>
    <t>28963</t>
  </si>
  <si>
    <t>증발 잔류물</t>
  </si>
  <si>
    <t>total residue on evaporation</t>
  </si>
  <si>
    <t>증발작용에 의하여 액체상의 물질이 제거된 경우 잔류된 물질로서 물리적 혼합상태의 침전물, 부유물과 용해된 상태의 물질.</t>
  </si>
  <si>
    <t>28964</t>
  </si>
  <si>
    <t>증발 잠열</t>
  </si>
  <si>
    <t>evaporative latent heat</t>
  </si>
  <si>
    <t>증발현상에서 액체에서 기체로의 상태변화에 소요되는 열.</t>
  </si>
  <si>
    <t>28965</t>
  </si>
  <si>
    <t>증발 탱크</t>
  </si>
  <si>
    <t>flash tank</t>
  </si>
  <si>
    <t>고압보일러를 사용하는 경우 고온 상태의 1차 응축수에서 발생하는 재증발증기를 회수하여 저장하는 탱크.</t>
  </si>
  <si>
    <t>28966</t>
  </si>
  <si>
    <t>증발기</t>
  </si>
  <si>
    <t>evaporator; vaporizer</t>
  </si>
  <si>
    <t>압축식 냉동기에서 냉매를 증발시켜 직접적인 냉각작용을 하는 열교환장치.</t>
  </si>
  <si>
    <t>28967</t>
  </si>
  <si>
    <t>증발식 냉각법</t>
  </si>
  <si>
    <t>⇨단열가습(＝).</t>
  </si>
  <si>
    <t>28968</t>
  </si>
  <si>
    <t>증발식 응축기</t>
  </si>
  <si>
    <t>evaporative condenser, 蒸發式凝縮機</t>
  </si>
  <si>
    <t>응축기 표면의 증발냉각작용을 이용하여 기체상태인 냉매가스의 응축효율을 향상시키는 장치.</t>
  </si>
  <si>
    <t>28969</t>
  </si>
  <si>
    <t>고급 콘크리트</t>
  </si>
  <si>
    <t>high grade concrete</t>
  </si>
  <si>
    <t>콘크리트의 품질 급수의 일종. 특히 신뢰성이 높은 콘크리트를 필요로 하는 철근 콘크리트조, 철골 철근 콘크리트조의 구체를 대상으로 한 콘크리트. →간이 콘크리트, 상용 콘크리트.</t>
  </si>
  <si>
    <t>2897</t>
  </si>
  <si>
    <t>증발열</t>
  </si>
  <si>
    <t>heat of evaporation</t>
  </si>
  <si>
    <t>28970</t>
  </si>
  <si>
    <t>증분 원가</t>
  </si>
  <si>
    <t>differential cost</t>
  </si>
  <si>
    <t>의사결정상 대체안을 선택함으로써 증가되는 원가의 부분을 말함.</t>
  </si>
  <si>
    <t>28971</t>
  </si>
  <si>
    <t>증분 해석</t>
  </si>
  <si>
    <t>incremental analysis</t>
  </si>
  <si>
    <t>하중을 무수히 많은 단계로 나누어 해석하는 방법으로 각 단계에서 응력과 변형의 변화를 선형으로 가정하여 각 단계에서 계산한 응력과 변형을 누계하여 해석하는 방법.</t>
  </si>
  <si>
    <t>28972</t>
  </si>
  <si>
    <t>증서</t>
  </si>
  <si>
    <t>sultry climate</t>
  </si>
  <si>
    <t>대단히 높은 수준의 고온 다습한 기후특성.</t>
  </si>
  <si>
    <t>28973</t>
  </si>
  <si>
    <t>증설 내진벽</t>
  </si>
  <si>
    <t>post-cast earthquake resisting wall; post-cast shear wall</t>
  </si>
  <si>
    <t>기존 구조물의 보강을 위해 증설되는 내진벽.</t>
  </si>
  <si>
    <t>28975</t>
  </si>
  <si>
    <t>증축</t>
  </si>
  <si>
    <t>addition, extention, 增築</t>
  </si>
  <si>
    <t>부지 내에 이미 지어져 있는 건축물에 덧붙여 더 늘리어 지음.</t>
  </si>
  <si>
    <t>28978</t>
  </si>
  <si>
    <t>고급시멘트</t>
  </si>
  <si>
    <t>high strength cement, 高級洋灰</t>
  </si>
  <si>
    <t>① 보통시멘트에 비하여 단기간에 큰 강도가 나는 시멘트. ② ⇨고강도시멘트.</t>
  </si>
  <si>
    <t>2898</t>
  </si>
  <si>
    <t>증폭</t>
  </si>
  <si>
    <t>amplification</t>
  </si>
  <si>
    <t>신호처리에서 입력된 신호 대비 출력신호를 증가시키는 것.</t>
  </si>
  <si>
    <t>28980</t>
  </si>
  <si>
    <t>증폭기</t>
  </si>
  <si>
    <t>amplifier</t>
  </si>
  <si>
    <t>미소한 전기 신호를 필요한 크기의 전기 신호로 변환시키는 기기.</t>
  </si>
  <si>
    <t>28981</t>
  </si>
  <si>
    <t>지</t>
  </si>
  <si>
    <t>zee</t>
  </si>
  <si>
    <t>① 제트형 강(＝). ② 자른 면이 ‘Z’ 자 모양인 형강.</t>
  </si>
  <si>
    <t>28982</t>
  </si>
  <si>
    <t>지가</t>
  </si>
  <si>
    <t>possessed house; owner occupied dwelling; owner occupied house</t>
  </si>
  <si>
    <t>토지의 가격.</t>
  </si>
  <si>
    <t>28983</t>
  </si>
  <si>
    <t>지가 대책</t>
  </si>
  <si>
    <t>land price policy</t>
  </si>
  <si>
    <t>토지가가 적정선을 형성하기 위한 대책.</t>
  </si>
  <si>
    <t>28986</t>
  </si>
  <si>
    <t>지가 정책</t>
  </si>
  <si>
    <t>owner occupied housing policy</t>
  </si>
  <si>
    <t>토지 가격 정책</t>
  </si>
  <si>
    <t>28987</t>
  </si>
  <si>
    <t>지가 지향</t>
  </si>
  <si>
    <t>preference of owner occupied house</t>
  </si>
  <si>
    <t>토지 가격 지향</t>
  </si>
  <si>
    <t>28988</t>
  </si>
  <si>
    <t>지가 평가 방식</t>
  </si>
  <si>
    <t>appraisal method of land price</t>
  </si>
  <si>
    <t>해당 토지의 가격을 평가하기 위한 부동산 감정 방식.</t>
  </si>
  <si>
    <t>28989</t>
  </si>
  <si>
    <t>고기밀 고단열</t>
  </si>
  <si>
    <t>2899</t>
  </si>
  <si>
    <t>지가율</t>
  </si>
  <si>
    <t>地價率</t>
  </si>
  <si>
    <t>한 지구 내의 최고가격을 그 지구 내의 인구로 나눈 것.</t>
  </si>
  <si>
    <t>28991</t>
  </si>
  <si>
    <t>지각</t>
  </si>
  <si>
    <t>perception</t>
  </si>
  <si>
    <t>감관을 통해 외부의 사물이나 상태를 인식하는 것. 감관을 통해 들어온 정보를 조직하고 해석하는 일련의 과정.</t>
  </si>
  <si>
    <t>28992</t>
  </si>
  <si>
    <t>지각 변동</t>
  </si>
  <si>
    <t>land deformation; crustal deformation; diastrophism</t>
  </si>
  <si>
    <t>지구 내부의 원인으로 일어나는 지각의 움직임과 그것에 의한 지각의 변형. 지진, 화산 작용, 단층과 같이 짧은 기간에 일어나는 것과 조산 운동, 조륙 운동, 습곡 등과 같이 매우 오랜 기간에 걸쳐 일어나는 것이 있다.</t>
  </si>
  <si>
    <t>28993</t>
  </si>
  <si>
    <t>지간</t>
  </si>
  <si>
    <t>span, effective span, 支間</t>
  </si>
  <si>
    <t>상부 구조를 지탱하고 있는 받침점 사이의 구조물의 전면 사이의 거리.</t>
  </si>
  <si>
    <t>28994</t>
  </si>
  <si>
    <t>지게</t>
  </si>
  <si>
    <t>支架</t>
  </si>
  <si>
    <t>① 짐을 얹어 등에 지는 기구. ②－꼬리, －다리, 작대기, －질, －꾼 등이 있음.</t>
  </si>
  <si>
    <t>28995</t>
  </si>
  <si>
    <t>지겟문</t>
  </si>
  <si>
    <t>① =지게문, 지게 ② 한옥에서 마루와 방 사이의 문이나 부엌의 바깥문. 흔히 돌쩌귀를 달아 여닫게 함.</t>
  </si>
  <si>
    <t>28996</t>
  </si>
  <si>
    <t>지경닫기</t>
  </si>
  <si>
    <t>달고 등을 써서 지반을 견고하게 다지는 일.</t>
  </si>
  <si>
    <t>28997</t>
  </si>
  <si>
    <t>지관</t>
  </si>
  <si>
    <t>branch, 枝管</t>
  </si>
  <si>
    <t>① 각 실로 배분되는 파이프. ② 가스미터에서 각 가스 기구까지 가스를 공급하는 가는 관</t>
  </si>
  <si>
    <t>28998</t>
  </si>
  <si>
    <t>지구</t>
  </si>
  <si>
    <t>district zone, 地區</t>
  </si>
  <si>
    <t>① 일정한 기준 또는 목적에 따라 특별히 지정한 구역. ② ｢국토의 계획 및 이용에 관한 법률｣의 규정에 의해 지역의 건축제한을 보완(補完)하기 위해 지정된 지구.</t>
  </si>
  <si>
    <t>28999</t>
  </si>
  <si>
    <t>2관중력식 증기난방</t>
  </si>
  <si>
    <t>二管重力式蒸氣暖房</t>
  </si>
  <si>
    <t>① 보일러에서 나오는 증기가 옆으로 빠지는 증기주관을 통하여 입상관(立上管)을 거쳐 각 방열기로 공급되는 증기난방법. ② 방열기 속에서 응축된 물은 방열기 트랩‧환수관을 거쳐서 보일러로 돌아옴. ③ 일반적으로 펌프를 쓰지 않기 때문에 취급이 간단. ④ 소규모 건축에 쓰임.</t>
  </si>
  <si>
    <t>29</t>
  </si>
  <si>
    <t>MCB</t>
  </si>
  <si>
    <t>배선용 차단기.</t>
  </si>
  <si>
    <t>290</t>
  </si>
  <si>
    <t>고기압 산소 치료실</t>
  </si>
  <si>
    <t>oxygenation under hyperbaric pressure room</t>
  </si>
  <si>
    <t>의료용 치료를 위해서 인위적으로 절대적 수치 이상의 기압을 사용하는 기법.</t>
  </si>
  <si>
    <t>2900</t>
  </si>
  <si>
    <t>지구 계획</t>
  </si>
  <si>
    <t>district plan</t>
  </si>
  <si>
    <t>도시 내 특정 구역을 체계적으로 관리하기 위해 건축물 높이와 용도, 용적률, 기반시설 등의 기준을 정하는 것.</t>
  </si>
  <si>
    <t>29002</t>
  </si>
  <si>
    <t>지구 공원</t>
  </si>
  <si>
    <t>district park</t>
  </si>
  <si>
    <t>도시 내에서 특정한 지역 단위의 거주자들이 도보 권역 내에서 운동이나 휴양을 할 수 있는 공원.</t>
  </si>
  <si>
    <t>29004</t>
  </si>
  <si>
    <t>지구 관측 위성</t>
  </si>
  <si>
    <t>earth observation satellite</t>
  </si>
  <si>
    <t>별도의 특수한 목적 또는 일반적 지상 상태 관측을 목적으로 한 인공위성.</t>
  </si>
  <si>
    <t>29005</t>
  </si>
  <si>
    <t>지구 상세 계획</t>
  </si>
  <si>
    <t>(독)Bebauungsplan, (영)detailed district plan</t>
  </si>
  <si>
    <t>도시기본계획을 실현하기 위하여 일정 지구를 대상으로 한 구체적 도시계획으로서 특정지구내 필지단위로 건축물의 용도, 형태, 밀도 등을 지정하는 도시관리계획의 하나.</t>
  </si>
  <si>
    <t>29009</t>
  </si>
  <si>
    <t>고단</t>
  </si>
  <si>
    <t>high place, 高壇</t>
  </si>
  <si>
    <t>인위적으로 흙이나 벽돌‧돌 등으로 높이 쌓아올린 단으로 주로 고대시대의 종교적 용도로 사용됨.</t>
  </si>
  <si>
    <t>2901</t>
  </si>
  <si>
    <t>지구 수복</t>
  </si>
  <si>
    <t>district rehabilitation</t>
  </si>
  <si>
    <t>철거 후 재건축을 하지 않고 현재 건축물 등을 대부분 살리면서 기반시설 등을 정비 해 나가는 도시재개발 방식의 하나</t>
  </si>
  <si>
    <t>29011</t>
  </si>
  <si>
    <t>지구 온난화</t>
  </si>
  <si>
    <t>global warming</t>
  </si>
  <si>
    <t>전세계적으로 증가되고 있는 화석 연료의 사용에 의한 온실가스의 영향으로 지구의 온도가 높아지는 현상.</t>
  </si>
  <si>
    <t>29013</t>
  </si>
  <si>
    <t>지구 온난화 계수</t>
  </si>
  <si>
    <t>global warming potential</t>
  </si>
  <si>
    <t>이산화탄소, 메탄, 오존과 같이 온난화를 초래하는 가스가 지구온난화에 얼마나 영향을 미치는지를 측정하는 계수.</t>
  </si>
  <si>
    <t>29014</t>
  </si>
  <si>
    <t>고단열 고기밀</t>
  </si>
  <si>
    <t>높은 단열성과 기밀성을 갖는 건축물이나 방의 성능. 일반적으로 고단열 고기밀화된 주택에서는 냉난방 부하가 작고 에너지 소비량이 적다. (=고기밀 고단열)</t>
  </si>
  <si>
    <t>2902</t>
  </si>
  <si>
    <t>지구 환경 문제</t>
  </si>
  <si>
    <t>global environmental issues</t>
  </si>
  <si>
    <t>광범위한 지역에 걸쳐 발생하거나 또는 국한된 지역에서 발생하더라도 범세계적으로 영향을 미칠 수 있는 환경 문제.</t>
  </si>
  <si>
    <t>29020</t>
  </si>
  <si>
    <t>지구라트</t>
  </si>
  <si>
    <t>Ziggurat</t>
  </si>
  <si>
    <t>고대 바빌로니아, 아시리아 유적에서 발견되는 고대의 성탑(聖塔). 둘레에 네모반듯한 계단이 있는 피라미드 모양을 한 구조물로, 신전 등 종교적 시설의 일부.</t>
  </si>
  <si>
    <t>29022</t>
  </si>
  <si>
    <t>지구중심</t>
  </si>
  <si>
    <t>district center, 地區中心</t>
  </si>
  <si>
    <t>29024</t>
  </si>
  <si>
    <t>지권자</t>
  </si>
  <si>
    <t>landowners and leaseholders</t>
  </si>
  <si>
    <t>땅의 소유권을 증명하는 문서를 가진 사람.</t>
  </si>
  <si>
    <t>29025</t>
  </si>
  <si>
    <t>지그</t>
  </si>
  <si>
    <t>jig</t>
  </si>
  <si>
    <t>기계의 부품을 가공할 때에 그 부품을 일정한 자리에 고정하여 칼날이 닿을 위치를 쉽고 정확하게 정하는 데에 쓰는 보조용 기구.</t>
  </si>
  <si>
    <t>29026</t>
  </si>
  <si>
    <t>지그재그</t>
  </si>
  <si>
    <t>zigzag</t>
  </si>
  <si>
    <t>Z자형.</t>
  </si>
  <si>
    <t>29027</t>
  </si>
  <si>
    <t>지그재그 단속 모살 용접</t>
  </si>
  <si>
    <t>zigzag intermittent fillet weld</t>
  </si>
  <si>
    <t>각각의 용접비드를 서로 엇갈리게 배치하는 단속모살(필릿)용접방법.</t>
  </si>
  <si>
    <t>29028</t>
  </si>
  <si>
    <t>고달</t>
  </si>
  <si>
    <t>칼이나 창, 송곳 따위의 쇠 부분이 자루에 박히는 삐죽한 부분.</t>
  </si>
  <si>
    <t>2903</t>
  </si>
  <si>
    <t>지그재그박공</t>
  </si>
  <si>
    <t>지붕의 흐름면에 생기는 작은 3각 형상의 박공.</t>
  </si>
  <si>
    <t>29031</t>
  </si>
  <si>
    <t>지그재그선반</t>
  </si>
  <si>
    <t>장식선반 형식의 일종으로 서구등 휨대공 한쪽이 바닥널까지 뻗친 모양의 것.</t>
  </si>
  <si>
    <t>29032</t>
  </si>
  <si>
    <t>지그재그치기</t>
  </si>
  <si>
    <t>zigzag drive</t>
  </si>
  <si>
    <t>좌우로 엇갈리게 친 것.</t>
  </si>
  <si>
    <t>29033</t>
  </si>
  <si>
    <t>지극</t>
  </si>
  <si>
    <t>지축의 양 끝.</t>
  </si>
  <si>
    <t>29034</t>
  </si>
  <si>
    <t>지급 자재</t>
  </si>
  <si>
    <t>supplied materials</t>
  </si>
  <si>
    <t>건설 청부 공사에서 발주자로부터 지급되는 재료로, 일반적으로 무상 지급 재료이나 청부자가 대금을 지불하는 유상 지급 재료도 있음.</t>
  </si>
  <si>
    <t>29035</t>
  </si>
  <si>
    <t>지급 재료</t>
  </si>
  <si>
    <t>owner supplied material; owner furnished material</t>
  </si>
  <si>
    <t>건설 공사의 청부 계약에 있어서 발주자로부터 지급되는 재료.</t>
  </si>
  <si>
    <t>세화35.5%</t>
  </si>
  <si>
    <t>29036</t>
  </si>
  <si>
    <t>지내력</t>
  </si>
  <si>
    <t>bearing power of soil, bearing force of soil, 地耐力</t>
  </si>
  <si>
    <t>지반이 구조물의 압력을 견디는 정도.</t>
  </si>
  <si>
    <t>29037</t>
  </si>
  <si>
    <t>지내력시험</t>
  </si>
  <si>
    <t>test of bearing power of soil, testing soil for bearing and compression, 地耐力試驗</t>
  </si>
  <si>
    <t>기초 바닥면에 적하판을 두고, 하중을 얹어서 침하량을 측정하여 하중·침하량 곡선에서 허용 지내력을 아는 시험법.</t>
  </si>
  <si>
    <t>29039</t>
  </si>
  <si>
    <t>지네철</t>
  </si>
  <si>
    <t>gable board strap, barge board clamp</t>
  </si>
  <si>
    <t>서로 맞댄 박공널의 틈새가 벌어지는 것을 잡아주는 지네 모양의 철물.</t>
  </si>
  <si>
    <t>29040</t>
  </si>
  <si>
    <t>지단</t>
  </si>
  <si>
    <t>⇨지대(＝).</t>
  </si>
  <si>
    <t>29042</t>
  </si>
  <si>
    <t>지대</t>
  </si>
  <si>
    <t>tract, 地臺</t>
  </si>
  <si>
    <t>건축물을 세우기 위하여 터를 잡고 그 바탕보다 높게 쌓은 부분.</t>
  </si>
  <si>
    <t>29043</t>
  </si>
  <si>
    <t>지대 구성 요소</t>
  </si>
  <si>
    <t>factors of land rent</t>
  </si>
  <si>
    <t>토지 사용의 대가로 지급하는 금전이나 지대를 구성하는 비용 요소.</t>
  </si>
  <si>
    <t>29045</t>
  </si>
  <si>
    <t>지대방</t>
  </si>
  <si>
    <t>절에서 승려들이 휴식을 취하거나 행장을 놓아두는 방으로, 주로 큰방 머리에 있는 작은방.</t>
  </si>
  <si>
    <t>29048</t>
  </si>
  <si>
    <t>지대석</t>
  </si>
  <si>
    <t>건물 기단 하부에 놓이는 지면과 맞닿은 돌.= 지댓돌</t>
  </si>
  <si>
    <t>29049</t>
  </si>
  <si>
    <t>고도</t>
  </si>
  <si>
    <t>altitude, 高度</t>
  </si>
  <si>
    <t>지평선을 기준으로 하여 측정한 천체의 높이를 각도로 나타낸 것.</t>
  </si>
  <si>
    <t>2905</t>
  </si>
  <si>
    <t>지댓돌</t>
  </si>
  <si>
    <t>stoop stone, 地臺石</t>
  </si>
  <si>
    <t>건물 기단 하부에 놓이는 지면과 맞닿은 돌.= 지대석</t>
  </si>
  <si>
    <t>29050</t>
  </si>
  <si>
    <t>지도 요강</t>
  </si>
  <si>
    <t>administrative guide line</t>
  </si>
  <si>
    <t>어떤 부문에 대한 정책을 뒷받침하기 위한 지침, 안내.</t>
  </si>
  <si>
    <t>29053</t>
  </si>
  <si>
    <t>지도리</t>
  </si>
  <si>
    <t>pivot</t>
  </si>
  <si>
    <t>장부가 구멍에 들어 끼어 돌게 된 철물. 돌쩌귀.</t>
  </si>
  <si>
    <t>29054</t>
  </si>
  <si>
    <t>지도리띠장</t>
  </si>
  <si>
    <t>여닫이문 띠장 가운데 지도리(돌쩌귀)가 붙은 쪽의 띠장.</t>
  </si>
  <si>
    <t>29055</t>
  </si>
  <si>
    <t>지도리정첩</t>
  </si>
  <si>
    <t>pivot hinge, pivot and socket hinge, -釘蝶</t>
  </si>
  <si>
    <t>창문 또는 문의 상하에서 지도리로 달아 회전되는 창호 철물.</t>
  </si>
  <si>
    <t>29056</t>
  </si>
  <si>
    <t>지도리편</t>
  </si>
  <si>
    <t>정첩‧돌쩌귀‧장부 등이 있는 문짝의 한 부분.</t>
  </si>
  <si>
    <t>29057</t>
  </si>
  <si>
    <t>지도릿대</t>
  </si>
  <si>
    <t>hanging stile, hinge stile, butt stile</t>
  </si>
  <si>
    <t>①여닫이문의 지도리편에 있는 선. ② 돌쩌귀‧정첩 등을 다는 편의 선대.</t>
  </si>
  <si>
    <t>29058</t>
  </si>
  <si>
    <t>지동</t>
  </si>
  <si>
    <t>ground motion</t>
  </si>
  <si>
    <t>지진 및 기타 인공적 진동의 영향으로 인한 지각 또는 지표가 움직이는 현상.</t>
  </si>
  <si>
    <t>29059</t>
  </si>
  <si>
    <t>고도 규제</t>
  </si>
  <si>
    <t>building height control</t>
  </si>
  <si>
    <t>도시의 환경과 경관의 보존 또는 토지의 효율적 이용을 위해 건축물의 높이의 최고한도 또는 최저한도를 지정하는 것</t>
  </si>
  <si>
    <t>2906</t>
  </si>
  <si>
    <t>지들룽</t>
  </si>
  <si>
    <t>Siedlung</t>
  </si>
  <si>
    <t>제1차대전 후, 독일 집단주택지의 호칭. 도시 계획의 발달이나 전원도시 운동의 영향으로 독일을 비롯한 각국에서 진행된 택지 조성 계획.</t>
  </si>
  <si>
    <t>29061</t>
  </si>
  <si>
    <t>지락</t>
  </si>
  <si>
    <t>grounding</t>
  </si>
  <si>
    <t>전기계통 또는 전기를 이용하는 장치의 일부를 도체 및 전선을 이용하여 지중에 연결하는 것.</t>
  </si>
  <si>
    <t>29062</t>
  </si>
  <si>
    <t>지레</t>
  </si>
  <si>
    <t>lever</t>
  </si>
  <si>
    <t>① 무거운 물체를 다룰 때 쓰는 연장의 일종. ② 보통 ｢지렛대｣라고 하며 ｢천금철(千金鐵)｣이라고도 함.</t>
  </si>
  <si>
    <t>29063</t>
  </si>
  <si>
    <t>지름두께비</t>
  </si>
  <si>
    <t>강관의 압축응력도가 거의 항복점에 도달할 때까지 관 벽이 국부좌굴을 일으키지 않도록 관 지름(직경)과 관 두께의 비의 한계를 정한 것.</t>
  </si>
  <si>
    <t>기문당72.6%</t>
  </si>
  <si>
    <t>29067</t>
  </si>
  <si>
    <t>지리 정보 시스템</t>
  </si>
  <si>
    <t>geographic information system</t>
  </si>
  <si>
    <t>지리적 자료에 대해 수집, 관리, 분석할 수 있는 정보시스템. 지형공간 정보를 데이터베이스화하여 목적에 따라 다양한 결과물을 생산·활용할 수 있는 시스템. 약어 ｢GIS｣.</t>
  </si>
  <si>
    <t>29069</t>
  </si>
  <si>
    <t>고도 이용</t>
  </si>
  <si>
    <t>intensive use</t>
  </si>
  <si>
    <t>토지의 잠재력을 최대한 활용하여 고밀도로 이용하는 것</t>
  </si>
  <si>
    <t>2907</t>
  </si>
  <si>
    <t>지멘스공법</t>
  </si>
  <si>
    <t>Siemens method, -工法</t>
  </si>
  <si>
    <t>케이싱을 땅속에 박고 그 가운데에 흡수관을 삽입하여 양수기로 집중된 지하수를 배수하는 방법.</t>
  </si>
  <si>
    <t>29070</t>
  </si>
  <si>
    <t>지면선</t>
  </si>
  <si>
    <t>ground line, 地面線</t>
  </si>
  <si>
    <t>대지의 기준이 되는 지면을 나타내는 선.</t>
  </si>
  <si>
    <t>29071</t>
  </si>
  <si>
    <t>지명</t>
  </si>
  <si>
    <t>nomination, 指名</t>
  </si>
  <si>
    <t>여러 사람 가운데 누구의 이름을 지정하여 가리킴.</t>
  </si>
  <si>
    <t>29072</t>
  </si>
  <si>
    <t>지명경쟁계약</t>
  </si>
  <si>
    <t>limited bid, 指名競爭契約</t>
  </si>
  <si>
    <t>미리 계약의 상대가 될 사람을 몇몇 지정하고, 그 가운데 가장 유리한 조건으로 계약에 응하는 자와 계약을 맺는 방법.</t>
  </si>
  <si>
    <t>29077</t>
  </si>
  <si>
    <t>지명경쟁입찰</t>
  </si>
  <si>
    <t>appoint competitive tender, 指名競爭入札</t>
  </si>
  <si>
    <t>미리 지명된 복수의 사람만으로 제한하여 진행하는 경쟁 입찰.</t>
  </si>
  <si>
    <t>29078</t>
  </si>
  <si>
    <t>지명설계경기</t>
  </si>
  <si>
    <t>指名設計競技</t>
  </si>
  <si>
    <t>미리 지명된 건축가만으로 행하여지는 설계 경기. 보통, 참가자에게는 당락과 관계없이 일정한 기초적인 보수가 보증됨.</t>
  </si>
  <si>
    <t>29079</t>
  </si>
  <si>
    <t>지명업자</t>
  </si>
  <si>
    <t>specified contractor; nominated contractor</t>
  </si>
  <si>
    <t>지명된 업자.</t>
  </si>
  <si>
    <t>29080</t>
  </si>
  <si>
    <t>지명원</t>
  </si>
  <si>
    <t>application for tender nomination</t>
  </si>
  <si>
    <t>공사의 시공업체로 선정받기 위해서 작성하는 문서.</t>
  </si>
  <si>
    <t>29081</t>
  </si>
  <si>
    <t>지명입찰</t>
  </si>
  <si>
    <t>nominated bid, nominated tender, screened bid, screened tender, 指名入札</t>
  </si>
  <si>
    <t>건축주가 도급업자의 자격을 조사하여 입찰에 참가할 사람을 미리 지정하는 입찰.</t>
  </si>
  <si>
    <t>29082</t>
  </si>
  <si>
    <t>지목</t>
  </si>
  <si>
    <t>classification of land, 地目</t>
  </si>
  <si>
    <t>주된 용도에 따라 땅을 구분하는 명목. 논, 밭, 택지, 염전, 광천지, 산림, 목장, 묘지, 용수로, 저수지, 공중 도로, 공원, 잡종지 따위로 나눔.</t>
  </si>
  <si>
    <t>29083</t>
  </si>
  <si>
    <t>지물</t>
  </si>
  <si>
    <t>地物</t>
  </si>
  <si>
    <t>가옥‧도로‧교량 등 지상에 인공적으로 만든 것의 총칭. ※ 지형지물(군사용어).</t>
  </si>
  <si>
    <t>29084</t>
  </si>
  <si>
    <t>지물 반사광</t>
  </si>
  <si>
    <t>externally reflected light</t>
  </si>
  <si>
    <t>직달일사 및 천공일사 등이 외부 인접 건축물의 외표면, 외부 지표면 등에 의해 반사된 후 실내에 유입되는 빛의 성분.</t>
  </si>
  <si>
    <t>29085</t>
  </si>
  <si>
    <t>지바</t>
  </si>
  <si>
    <t>zee-bar</t>
  </si>
  <si>
    <t>29086</t>
  </si>
  <si>
    <t>지반</t>
  </si>
  <si>
    <t>subsoil, 地盤</t>
  </si>
  <si>
    <t>건물 등의 하중을 전달시키는 지각의 최표부. 지표에서 100m 정도까지의 범위. 지각(地殼)중, 건물이나 공작물의 기초를 두는 토지부분. 지층(地層)의 상부를 말하며, 경암반ㆍ연암반ㆍ자갈ㆍ모래ㆍ자갈과 모래의 혼합ㆍ점토 등으로 되어 있다.</t>
  </si>
  <si>
    <t>기문당59.8%</t>
  </si>
  <si>
    <t>29087</t>
  </si>
  <si>
    <t>지반 개량</t>
  </si>
  <si>
    <t>soil improvement</t>
  </si>
  <si>
    <t>원지반의 토질 그 자체를 개량하는 것의 총칭. 주로 연약 지반의 지지력을 높혀 침하 성상을 변화시키고, 투수성을 저하시키는 등의 목적으로 다지기 · 강제 압밀 · 탈수 · 고결 · 주입 · 치환 등을 하는 것.</t>
  </si>
  <si>
    <t>29088</t>
  </si>
  <si>
    <t>지반 계수</t>
  </si>
  <si>
    <t>29089</t>
  </si>
  <si>
    <t>지반 공학회</t>
  </si>
  <si>
    <t>The Japanese Geotechnical Society</t>
  </si>
  <si>
    <t>지반공학에 관한 학술과 기술의 발전을 도모하고자 새로운 전문학회의 설립을 추진하여오던 중 국토교통부 장관의 허가를 얻어 사단법인 한국지반공학회로 정식 발족한 학술 단체(사법인) . 1949년 10월 일본 토질 기초 공
위원회로서 발족.1954년 5월 토질 공학가 설립되어 1995년 5월에 지반 공학
개칭하여 현재에 이르고 있다</t>
  </si>
  <si>
    <t>29090</t>
  </si>
  <si>
    <t>지반 구조물 상호 작용</t>
  </si>
  <si>
    <t>soil-structure interaction</t>
  </si>
  <si>
    <t>구조물과 그것을 지지하는 지반이 서로 작용을 서로 미치는 것.</t>
  </si>
  <si>
    <t>29091</t>
  </si>
  <si>
    <t>지반 동결</t>
  </si>
  <si>
    <t>frost; freezing</t>
  </si>
  <si>
    <t>지반 중의 간극수가 0℃ 이하로 되어서 빙결(氷結)하는 것.</t>
  </si>
  <si>
    <t>29092</t>
  </si>
  <si>
    <t>지반 반력</t>
  </si>
  <si>
    <t>subgrade reaction</t>
  </si>
  <si>
    <t>기초 저면에 작용하는 상부 구조로부터의 접지압에 대하여 반력으로서 지반에서 구조물측에 작용한다고 가정한 힘.</t>
  </si>
  <si>
    <t>29093</t>
  </si>
  <si>
    <t>지반 반력 계수</t>
  </si>
  <si>
    <t>coefficient of subgrade reaction</t>
  </si>
  <si>
    <t>지반의 단위 면적당 스프링 상수를 나타내는 양(㎏/㎤). 지반의 스프링 상수에 대응한 계수. 기초에 작용하는 하중에 대한 지반침하량의 비로 정의되며 하중-침하량 관계도에서 구할 수 있음.</t>
  </si>
  <si>
    <t>29094</t>
  </si>
  <si>
    <t>지반 재해</t>
  </si>
  <si>
    <t>ground disaster</t>
  </si>
  <si>
    <t>지반에 기인하는 재해. 지반 진해(震害) 외에 광역의 지반 침하에 수반할 때도 있다</t>
  </si>
  <si>
    <t>29095</t>
  </si>
  <si>
    <t>지반 조사</t>
  </si>
  <si>
    <t>soil investigation</t>
  </si>
  <si>
    <t>지반을 구성하는 지층이나 토층의 층서(層序), 지하수의 상태, 각층의 강도나 변형 특성 및 물리적 성질등을 밝혀 구조물의 설계 · 시공의 기초적인 자료를 구하는 조사. 예비 조사와 본조사로 나뉜다.</t>
  </si>
  <si>
    <t>29096</t>
  </si>
  <si>
    <t>지반 종별 스펙트럼</t>
  </si>
  <si>
    <t>site specific response spectrum</t>
  </si>
  <si>
    <t>지반 종별에 의해 다른 형상을 취하는 지진동의 스펙트럼.</t>
  </si>
  <si>
    <t>29098</t>
  </si>
  <si>
    <t>지반 진동</t>
  </si>
  <si>
    <t>ground vibration</t>
  </si>
  <si>
    <t>지반 부분에서 실제적으로 발생하는 다양한 특성의 진동을 통칭하여 나타내는 말.</t>
  </si>
  <si>
    <t>29099</t>
  </si>
  <si>
    <t>MDC 공법</t>
  </si>
  <si>
    <t>MDC system</t>
  </si>
  <si>
    <t>프리스트레스드 콘크리트에서 긴장재를 고정시키기 위한 정착 공법의 일종으로, 긴장재로 사용되는 PC 강선 또는 PC 강연선을 수콘과 스파이럴을 거쳐서 암콘에 정착하고 외주 나사와 너트를 이용하여 지압판에 정착하는 공법.</t>
  </si>
  <si>
    <t>세화58.7%</t>
  </si>
  <si>
    <t>291</t>
  </si>
  <si>
    <t>고도 지구</t>
  </si>
  <si>
    <t>(building) height control district</t>
  </si>
  <si>
    <t>도시의 환경과 경관의 보존 또는 토지의 효율적 이용을 위해 건축물의 높이의 최고한도 또는 최저한도를 지정하는 용도지구의 하나.</t>
  </si>
  <si>
    <t>2910</t>
  </si>
  <si>
    <t>지반 진해</t>
  </si>
  <si>
    <t>seismic ground failure; earthquake damage of ground</t>
  </si>
  <si>
    <t>지진에 의해서 발생하는 지반의 피해. 사질토의 액상화, 지반 균열, 산사태, 부동 침하(不同沈下) 등이 있으며, 주로 흙 쌓기나 연약 지반에서 일어난다.</t>
  </si>
  <si>
    <t>29100</t>
  </si>
  <si>
    <t>지반 침하</t>
  </si>
  <si>
    <t>subsidence of ground settlement</t>
  </si>
  <si>
    <t>일반적으로 지반이 각종 요인에 의해 침하하는 현상의 총칭. 자연 현상으로서는 지각 변동 · 해면 상승 등이나 재해에 의한 지변을 들 수 있다. 인위적 요인으로서는 지하수의 과도한 양수나 매립 하중에 의한 침하, 굴착에 따른 침하가 있다.</t>
  </si>
  <si>
    <t>29101</t>
  </si>
  <si>
    <t>지반계수</t>
  </si>
  <si>
    <t>coefficient of subgrade reaction, 地盤係數</t>
  </si>
  <si>
    <t>지반에 작용하는 단위 면적당의 하중을 변형량으로 나눈 값. kg/cm3등의 단위로 나타낸다. 지반의 강성값을 대표하는 지표</t>
  </si>
  <si>
    <t>29102</t>
  </si>
  <si>
    <t>지반도</t>
  </si>
  <si>
    <t>geotechnical engineering map</t>
  </si>
  <si>
    <t>지반을 구성하는 지층 및 지질 층상을 나타내는 그림. 지동상으로 등심선(等深線)을 표시한다든지, 지반 단면도 등의 모양으로 표현한다.</t>
  </si>
  <si>
    <t>29103</t>
  </si>
  <si>
    <t>지반면</t>
  </si>
  <si>
    <t>grade, 地盤面</t>
  </si>
  <si>
    <t>공사에 있어 수직 방향의 치수를 측정하는 기준이 되는 지반 높이의 수평면.</t>
  </si>
  <si>
    <t>29104</t>
  </si>
  <si>
    <t>지반반력계수</t>
  </si>
  <si>
    <t>modulus of subgrade reaction, 地盤反力係數</t>
  </si>
  <si>
    <t>재하 초기단계의 단위면적당 하중을 침하량으로 나눈 값을 지반반력계수라 함</t>
  </si>
  <si>
    <t>29105</t>
  </si>
  <si>
    <t>지반선</t>
  </si>
  <si>
    <t>ground line, 地盤線</t>
  </si>
  <si>
    <t>29106</t>
  </si>
  <si>
    <t>지반자</t>
  </si>
  <si>
    <t>종이를 바른 반자.</t>
  </si>
  <si>
    <t>29107</t>
  </si>
  <si>
    <t>지반조사</t>
  </si>
  <si>
    <t>subsoil exploration, subsurface exploration, site exploration, soil exploration, 地盤調査</t>
  </si>
  <si>
    <t>① 지반을 구성하는 지층 및 토층의 형성, 지하수의 상태, 각 지층 및 토층의 성상을 알아내어 그 대지안에 계획하는 건축물의 설계 및 공사 계획에 필요한 자료를 제공하기 위해 하는 조사. ② 대지 내의 토층‧토질‧지하수위‧지반의 내력‧장해물 상황 등을 조사하는 것. ③ 방법의 종류：1) 지하탐사법 2) 보링 3) 토질시험 4) 지내력시험 5) 파보기 등. ④ 순서：1) 사전조사 2) 예비조사 3) 본조사 4) 추가조사 1) 사전조사：매수전‧매수후에 문헌조사, 현지답사, 기존 구조물의 조사 등으로 설계건물의 개황을 추정한다. 2) 예비조사：지반구성의 개황을 직접 구하여 건물의 배치계획, 지반지지층과 기초구조의 형식을 대강 결정할 수 있는 자료를 설계자에게 제공, 또 본조사의 방법‧규모‧실시방침 등을 결정. 3) 본조사：지지층과 기초구조의 형식이 결정되면 본격적인 필요조사 사항을 정하고 또 조사법의 결정‧선택함. 그 방법을 대별하면 보링‧표준관입시험‧토질시험‧원위치 시험이 있음. 4) 추가조사：재조사와 보충조사가 있고, 재조사는 추정지지층 또는 기초구조 형식에 부적당할 때, 보충조사는 본조사의 결과를 보간(補間), 보완하기 위하여 행하는 조사임.</t>
  </si>
  <si>
    <t>29108</t>
  </si>
  <si>
    <t>지반지지기초</t>
  </si>
  <si>
    <t>soil bearing foundation, 地盤支持基礎</t>
  </si>
  <si>
    <t>① 구조물을 지탱하는 적합한 토층이 비교적 지표면에서 얕은 깊이에 있어서 상부구조의 하중을 직접 지반에 전달시키는 형식의 기초
② ＝얕은기초＝직접기초(⇦).</t>
  </si>
  <si>
    <t>29109</t>
  </si>
  <si>
    <t>고도지구</t>
  </si>
  <si>
    <t>high district, 高度地區</t>
  </si>
  <si>
    <t>쾌적한 환경 조성 및 토지의 효율적 이용을 위하여 건축물 높이의 최고한도를 규제할 필요가 있는 지구로서 「국토의 계획 및 이용에 관한 법률」에 따라 도시 · 군관리계획으로 결정 · 고시된 지구를 말한다.</t>
  </si>
  <si>
    <t>2911</t>
  </si>
  <si>
    <t>지반침하</t>
  </si>
  <si>
    <t>地盤沈下</t>
  </si>
  <si>
    <t>삭제 요청 (중복)</t>
  </si>
  <si>
    <t>29110</t>
  </si>
  <si>
    <t>지방</t>
  </si>
  <si>
    <t>地枋</t>
  </si>
  <si>
    <t>인방 중 가장 아래에 있는 것.＝하인방</t>
  </si>
  <si>
    <t>29111</t>
  </si>
  <si>
    <t>지방 분산</t>
  </si>
  <si>
    <t>decentralization</t>
  </si>
  <si>
    <t>한 나라의 지역간 격차 또는 수도권 등으로 집중된 과밀문제 등을 완화하기 위하여 산업, 공공기관, 인구 등을 지방으로 분산시켜 균형발전을 도모하는 정책 또는 계획</t>
  </si>
  <si>
    <t>29114</t>
  </si>
  <si>
    <t>고도지역</t>
  </si>
  <si>
    <t>high district, 高度地域</t>
  </si>
  <si>
    <t>쾌적한 환경 조성 및 토지의 효율적 이용을 위하여 건축물 높이의 최고한도를 규제할 필요가 있는 지역.</t>
  </si>
  <si>
    <t>2912</t>
  </si>
  <si>
    <t>지방 평균 태양시</t>
  </si>
  <si>
    <t>local time</t>
  </si>
  <si>
    <t>관측지점에 있어서의 평균태양시로서 그리니치 이외의 지점의 자오선을 기준으로 한 태양시.</t>
  </si>
  <si>
    <t>29120</t>
  </si>
  <si>
    <t>지방도시계획위원회</t>
  </si>
  <si>
    <t>地方都市計劃委員會</t>
  </si>
  <si>
    <t>도시 계획의 결정과 기타 도시 계획에 관한 중요 사항을 심의, 조사, 연구하고, 행정 관청의 자문에 응하게 하기 위해 국도의 계획 및 이용에 관한 법률에 의하여 설치된 행정 위원회.</t>
  </si>
  <si>
    <t>29122</t>
  </si>
  <si>
    <t>지방시</t>
  </si>
  <si>
    <t>local time, 地方時</t>
  </si>
  <si>
    <t>국제적으로 사용되는 공통세계시에 대하여 지역마다 기준이 되는 지점을 기준으로 정한 시각</t>
  </si>
  <si>
    <t>29123</t>
  </si>
  <si>
    <t>지방풍</t>
  </si>
  <si>
    <t>local wind</t>
  </si>
  <si>
    <t>지구상의 기후현상 중 일부 지역에서만 나타나는 바람 현상.</t>
  </si>
  <si>
    <t>29124</t>
  </si>
  <si>
    <t>지번</t>
  </si>
  <si>
    <t>number of lot, lot number, 地番</t>
  </si>
  <si>
    <t>토지의 일정한 구획을 표시하여 지적공부에 등록한 번호.</t>
  </si>
  <si>
    <t>29125</t>
  </si>
  <si>
    <t>지벽</t>
  </si>
  <si>
    <t>支壁</t>
  </si>
  <si>
    <t>⇨버트레스(＝).</t>
  </si>
  <si>
    <t>29126</t>
  </si>
  <si>
    <t>지보공</t>
  </si>
  <si>
    <t>timbering; support</t>
  </si>
  <si>
    <t>땅이나 굴을 팔 때에, 흙이 무너지지 아니하도록 임시로 설치하는 가설 구조물.≒동바리.</t>
  </si>
  <si>
    <t>29127</t>
  </si>
  <si>
    <t>지복석</t>
  </si>
  <si>
    <t>masonry door sill</t>
  </si>
  <si>
    <t>①건물 토대에 쓰이는 돌.②건물 출입구의 부석(敷石).</t>
  </si>
  <si>
    <t>29129</t>
  </si>
  <si>
    <t>고도지역제</t>
  </si>
  <si>
    <t>height zoning, 高度地域制</t>
  </si>
  <si>
    <t>도시계획에 있어서 용도지역내의 시가지의 환경유지 또는 토지이용의 증진을 위하여 건축물 높이의 최고 또는 최저한도를 규제하는 제도.</t>
  </si>
  <si>
    <t>2913</t>
  </si>
  <si>
    <t>지분</t>
  </si>
  <si>
    <t>equity; interests</t>
  </si>
  <si>
    <t>공유물이나 공유 재산 따위에서, 공유자 각자가 소유하는 부분 혹는 그런 비율.</t>
  </si>
  <si>
    <t>29130</t>
  </si>
  <si>
    <t>지불 보증</t>
  </si>
  <si>
    <t>payment bond</t>
  </si>
  <si>
    <t>수표의 지급인이 제시 기간 내에 수표가 제시될 것을 조건으로 하여 그 금액을 지급할 것을 약속하는 부속적 수표행위.</t>
  </si>
  <si>
    <t>29131</t>
  </si>
  <si>
    <t>지붕</t>
  </si>
  <si>
    <t>roof, 屋蓋</t>
  </si>
  <si>
    <t>① 눈‧비‧이슬 등을 피하기 위해서 건물의 최상부에 설치하는 덮개 또는 구조를 말함. ② 지붕에는 기와‧천연슬레이트‧석면슬레이트‧아연도금철판‧동판 등 여러 가지 재료를 사용함.</t>
  </si>
  <si>
    <t>29133</t>
  </si>
  <si>
    <t>지붕 물매</t>
  </si>
  <si>
    <t>지붕면의 경사 정도. 수평면에 대한 지붕면의 경사도.</t>
  </si>
  <si>
    <t>29138</t>
  </si>
  <si>
    <t>고두꽂이</t>
  </si>
  <si>
    <t>cat bar, cat bar bolt</t>
  </si>
  <si>
    <t>① 손잡이로 고두리가 달린(찌름걸쇠 모양으로 된)꽂이쇠. ② ⇨꽂이쇠.</t>
  </si>
  <si>
    <t>2914</t>
  </si>
  <si>
    <t>지붕 배수</t>
  </si>
  <si>
    <t>roof drain</t>
  </si>
  <si>
    <t>강우에 의해 옥상면에 고이는 우수를 배출하는 설비로서 일반적으로 루프 드레인과 우수배관으로 구성됨.</t>
  </si>
  <si>
    <t>29140</t>
  </si>
  <si>
    <t>지붕 버팀목</t>
  </si>
  <si>
    <t>brace of roof truss</t>
  </si>
  <si>
    <t>삼각형 내부에서 트러스를 구성하는 사재.</t>
  </si>
  <si>
    <t>29141</t>
  </si>
  <si>
    <t>지붕 살수</t>
  </si>
  <si>
    <t>roof (water) spraying</t>
  </si>
  <si>
    <t>여름철 지붕면 살수에 의한 증발냉각효과를 이용하여 직달일사에 의한 지붕면의 온도상승을 막는 것.</t>
  </si>
  <si>
    <t>29143</t>
  </si>
  <si>
    <t>지붕 이음</t>
  </si>
  <si>
    <t>지붕의 바탕면에 초벌 이음재 및 지붕 이음재를 연속해서 부설하는 공사.</t>
  </si>
  <si>
    <t>29144</t>
  </si>
  <si>
    <t>지붕 이음재</t>
  </si>
  <si>
    <t>roofing material</t>
  </si>
  <si>
    <t>지붕의 방수를 목적으로 한 차수재료(遮水材料)의 총칭이다.</t>
  </si>
  <si>
    <t>29145</t>
  </si>
  <si>
    <t>지붕 진동막이</t>
  </si>
  <si>
    <t>roof truss bracing</t>
  </si>
  <si>
    <t>지붕틀끼리 연결하여 도리방향으로 배치하는 사재로서 면외 진동의 방지할 목적으로 사용된다.</t>
  </si>
  <si>
    <t>29146</t>
  </si>
  <si>
    <t>지붕 트러스</t>
  </si>
  <si>
    <t>지붕 구조를 형성하고 있는 트러스.</t>
  </si>
  <si>
    <t>29147</t>
  </si>
  <si>
    <t>지붕 평면도</t>
  </si>
  <si>
    <t>roof plan</t>
  </si>
  <si>
    <t>지붕의 모양을 위에서 보고 평면적으로 나타낸 도면.</t>
  </si>
  <si>
    <t>29148</t>
  </si>
  <si>
    <t>지붕 형상 계수</t>
  </si>
  <si>
    <t>roof shape coefficient</t>
  </si>
  <si>
    <t>지상의에 대한 지붕의 적설 깊이 비율로서 눈이 지붕 위에 쌓이는 정도를 나타낸다.</t>
  </si>
  <si>
    <t>29149</t>
  </si>
  <si>
    <t>고두꽂이쇠</t>
  </si>
  <si>
    <t>cat bar</t>
  </si>
  <si>
    <t>미서기 창호의 안팍 여밈대를 뚫고 꽂아서 잠글 수 있게 한 걸쇠</t>
  </si>
  <si>
    <t>2915</t>
  </si>
  <si>
    <t>지붕가구</t>
  </si>
  <si>
    <t>roof framing, 屋棟架構</t>
  </si>
  <si>
    <t>지붕을 구성하는 보, 도리, 서까래 등의 결구 부분.</t>
  </si>
  <si>
    <t>29150</t>
  </si>
  <si>
    <t>지붕가새</t>
  </si>
  <si>
    <t>brace of roof</t>
  </si>
  <si>
    <t>지붕대공을 보강하는 가새.</t>
  </si>
  <si>
    <t>29151</t>
  </si>
  <si>
    <t>지붕갤러리</t>
  </si>
  <si>
    <t>roof gallery</t>
  </si>
  <si>
    <t>지붕 속에 만든 방이나 갤러리.</t>
  </si>
  <si>
    <t>29152</t>
  </si>
  <si>
    <t>지붕골</t>
  </si>
  <si>
    <t>valley, 屋蓋谷</t>
  </si>
  <si>
    <t>경사진 2개의 지붕면이 마주 닿아 생기는 홈형의 부분.</t>
  </si>
  <si>
    <t>29153</t>
  </si>
  <si>
    <t>지붕골추녀</t>
  </si>
  <si>
    <t>valleyrafter</t>
  </si>
  <si>
    <t>지붕골을 받치는 경사재.</t>
  </si>
  <si>
    <t>29154</t>
  </si>
  <si>
    <t>지붕골판</t>
  </si>
  <si>
    <t>valley board, 屋蓋谷板</t>
  </si>
  <si>
    <t>지붕의 회첨골에 덮는 널. 골판(준).</t>
  </si>
  <si>
    <t>29155</t>
  </si>
  <si>
    <t>지붕골홈통</t>
  </si>
  <si>
    <t>지붕과 지붕이 교차되는 부분 또는 지붕과 외벽이 접하는 부분에 설비하는 홈통.</t>
  </si>
  <si>
    <t>29156</t>
  </si>
  <si>
    <t>지붕공사</t>
  </si>
  <si>
    <t>roof work[covering], 屋蓋工事</t>
  </si>
  <si>
    <t>① 지붕잇기(⇦)공사에 관한 총칭. ② 주체 공사가 끝나고 미장공사 내부조작(造作)공사 전에 착수하여 보통 바탕이음을 한 후 각종 재료를 붙여 마무리. ③ 지붕공사는 재료와 공법에 따라 다르나 주로 목수(지붕틀에 중도리‧서까래걸기‧지붕널덮기)와 기와공(방수지&lt;루핑‧펠트&gt;깔기 및 기와 걸침대 대기‧기와잇기)이 함. ④지붕공사의요점：1)수밀‧내수적일 것 2) 가볍고‧내구성이 크고 내풍적일 것 3)방화적이고 내한‧내열적이며, 차단성이 클 것 4) 보기 좋은 모양과 빛깔로써 건물에 조화가 잘 될 것 5) 시공이 용이하고 수리에 편리할 것 6) 안가(安價)일 것 등. ⑤ 철근콘트리트조 평지붕은 방수공사에 속함.</t>
  </si>
  <si>
    <t>29157</t>
  </si>
  <si>
    <t>지붕널</t>
  </si>
  <si>
    <t>roof board</t>
  </si>
  <si>
    <t>① 지붕(면)이나 서까래 위에 덮는 널. ② ＝개판(蓋板)＝옥(屋)개판. ③ 서까래방향으로 덮을 때와 가로방향으로 덮을 경우가 있음. 전자는 두꺼워야 하고 후자는 비교적 얇은 것을 쓸 수 있음. ④ 서까래 간격이 45cm 정도일 때, 널두께 12mm, 60cm일 땐 18mm 정도로 함. ⑤ 널은 반턱 또는 빗쪽매로 하고 서까래 위에서 이어지고 이음은 쪽매방향 1m 이내마다 엇갈리게 함. ※ ｢roof sheathing｣을 구성하는 1장의 판(널)이 ｢roof board｣임.</t>
  </si>
  <si>
    <t>29159</t>
  </si>
  <si>
    <t>고두리손잡이</t>
  </si>
  <si>
    <t>lock handle</t>
  </si>
  <si>
    <t>① 방울처럼 동그랗게 된 창호의 손잡이. ② ＝방울손잡이.</t>
  </si>
  <si>
    <t>2916</t>
  </si>
  <si>
    <t>지붕마루곡</t>
  </si>
  <si>
    <t>屋脊曲</t>
  </si>
  <si>
    <t>지붕 가운데 부분의 가장 높은 곳에 있는 수평 마루의 양끝이 휜 곡선.</t>
  </si>
  <si>
    <t>29161</t>
  </si>
  <si>
    <t>지붕마루곡선</t>
  </si>
  <si>
    <t>-曲線</t>
  </si>
  <si>
    <t>지붕마루의 곡선. 지붕면의 곡선에 따라 중국 남방계나 일본계 등 지역별로 건물을 구분할 수 있다.</t>
  </si>
  <si>
    <t>29162</t>
  </si>
  <si>
    <t>지붕마루기와</t>
  </si>
  <si>
    <t>① 지붕마루 짜기(틀기라고도 함)는 수키와 골 사이에 당골막이 또는 착고막이를 대고 위에 수키와를 옆세워 대는 부고를 쓸 때도 있음. ② 지붕마루는 당골막이를 쓸 때와 착고 또는 착고와 부고를 쓸 때가 있음. 착고‧부고를 쓰는 것은 갑종(A종)이라 하고 착고만 쓰는 것은 을종(B종), 당골막이를 쓴 것은 병종(C종)으로 구분하고, 또 각기 적새(암키와), 겹수에 따라 3장 겹수를 1호, 5장 겹수를 2호, 7장 겹수를 3호, 9장 겹수를 4호로 함.</t>
  </si>
  <si>
    <t>29163</t>
  </si>
  <si>
    <t>지붕마루높이</t>
  </si>
  <si>
    <t>height of ridge, 棟高</t>
  </si>
  <si>
    <t>지반면부터 수직으로 측정한 마루터기까지의 거리.</t>
  </si>
  <si>
    <t>29164</t>
  </si>
  <si>
    <t>지붕마루장식</t>
  </si>
  <si>
    <t>29165</t>
  </si>
  <si>
    <t>지붕마루적심</t>
  </si>
  <si>
    <t>屋脊積心, 棟積心</t>
  </si>
  <si>
    <t>지붕의 마루턱을 높이 꾸미기 위해 대는 적심.</t>
  </si>
  <si>
    <t>29166</t>
  </si>
  <si>
    <t>지붕물매</t>
  </si>
  <si>
    <t>roof pitch, pitch of roof</t>
  </si>
  <si>
    <t>29167</t>
  </si>
  <si>
    <t>지붕물미</t>
  </si>
  <si>
    <t>⇨지붕물매(＝).</t>
  </si>
  <si>
    <t>29168</t>
  </si>
  <si>
    <t>지붕밑</t>
  </si>
  <si>
    <t>attic space</t>
  </si>
  <si>
    <t>'처마(지붕이 도리 밖으로 내민 부분)'의 방언(경상).</t>
  </si>
  <si>
    <t>29169</t>
  </si>
  <si>
    <t>고두쇠</t>
  </si>
  <si>
    <t>叩頭鐵</t>
  </si>
  <si>
    <t>구멍과 구멍을 꿰뚫어 꽂는 메뚜기(쇠)의 일종.</t>
  </si>
  <si>
    <t>2917</t>
  </si>
  <si>
    <t>지붕밑 주관식</t>
  </si>
  <si>
    <t>attic main systern</t>
  </si>
  <si>
    <t>건축물 내부의 배관방식 중 수직주관을 지붕 밑까지 올려 수평계통으로 분배한 후 필요 개소에 하향식으로 분기하는 방식.</t>
  </si>
  <si>
    <t>29171</t>
  </si>
  <si>
    <t>지붕밑 환기구</t>
  </si>
  <si>
    <t>건축물 최상부 지붕 부분에서 지붕속과 하부의 환기를 위하여 처마 하부 또는 박공벽 표면에 직접 설치하는 환기구.</t>
  </si>
  <si>
    <t>29172</t>
  </si>
  <si>
    <t>지붕바탕</t>
  </si>
  <si>
    <t>roof boarding</t>
  </si>
  <si>
    <t>방수공사 따위를 하는 마감 전 지붕의 기초 바탕.</t>
  </si>
  <si>
    <t>29173</t>
  </si>
  <si>
    <t>지붕보</t>
  </si>
  <si>
    <t>tie beam, 屋蓋梁</t>
  </si>
  <si>
    <t>지붕틀의 가장 밑에 있는 보로, 지붕에 실리는 무게를 받는 옆으로 놓는 부재.</t>
  </si>
  <si>
    <t>29176</t>
  </si>
  <si>
    <t>지붕복도</t>
  </si>
  <si>
    <t>⇨지붕틀 평면도(＝).</t>
  </si>
  <si>
    <t>29177</t>
  </si>
  <si>
    <t>지붕산자</t>
  </si>
  <si>
    <t>① 한식 지붕 바탕 또는 고미반자의 바탕으로 엮어 댄 것. ② 산자는 싸리개비 또는 가는 나무오리 등을 쓰고 서까래 사이의 중간에 외새끼를 걸고 산자를 서까래에 가로 걸쳐대어 외새끼로 감아 엮어 댐.</t>
  </si>
  <si>
    <t>29178</t>
  </si>
  <si>
    <t>지붕의 방화시험방법</t>
  </si>
  <si>
    <t>KS F 2269.</t>
  </si>
  <si>
    <t>29179</t>
  </si>
  <si>
    <t>고드랫돌</t>
  </si>
  <si>
    <t>발이나 자리 따위를 엮을 때에 날을 감아 매는 조금 길쭉하고 허리가 가늘게 생긴 돌.</t>
  </si>
  <si>
    <t>2918</t>
  </si>
  <si>
    <t>지붕잇기</t>
  </si>
  <si>
    <t>roof covering</t>
  </si>
  <si>
    <t>① 지붕공사(⇦)의 일반 명칭. ② 재료에 따라 서까래를 쓰지 않고 중도리에 직접 지붕을 덮고 기와를 이는 수도 있음. 또 중도리나 서까래를 쓰지 않고 지붕틀을 좁은 간격으로 대고 직접 지붕널을 덮고 지붕을 잇기도 함. ③ 재료에 따라 구별하면 아스팔트루핑류 잇기‧기와잇기‧금속판류 잇기‧석면시멘트판 또는 천연슬레이트 잇기‧유리지붕 또는 투명합성수지판 잇기 등. ④ 물매는 재료에 따라 결정되고 그 재료가 각각 정해져 있음. ⑤ ⇨지붕물매.</t>
  </si>
  <si>
    <t>29180</t>
  </si>
  <si>
    <t>지붕창</t>
  </si>
  <si>
    <t>dormer, dormer window, 屋蓋窓</t>
  </si>
  <si>
    <t>채광이나 환기를 위하여 지붕에 낸 창. ≒천장창.</t>
  </si>
  <si>
    <t>29181</t>
  </si>
  <si>
    <t>지붕틀</t>
  </si>
  <si>
    <t>지붕의 뼈대를 구성하는 틀을 말하며, 축조와 일체로 되어 외력에 저항하고 건축물의 구조 자체를 구성함.</t>
  </si>
  <si>
    <t>29182</t>
  </si>
  <si>
    <t>지붕틀평면도</t>
  </si>
  <si>
    <t>roof truss plan, -平面圖</t>
  </si>
  <si>
    <t>지붕의 구조, 지붕에 사용되는 부재의 크기와 위치 등을 나타낸 도면.</t>
  </si>
  <si>
    <t>29183</t>
  </si>
  <si>
    <t>지브</t>
  </si>
  <si>
    <t>jib</t>
  </si>
  <si>
    <t>기중기에서, 앞으로 내뻗친 팔뚝 모양의 긴 장치.</t>
  </si>
  <si>
    <t>29184</t>
  </si>
  <si>
    <t>지브 크레인</t>
  </si>
  <si>
    <t>jib crane</t>
  </si>
  <si>
    <t>지브(들어올리는 경사재)를 갖는 크레인. 베이스 위에 선회하는 프레임상의 마스트가 세워지고 그 앞에 지브, 뒤로 감아 올리는 것, 붐 들어 올림용 윈치, 가이드 서포트가 탑재되는 구조를 갖는다.</t>
  </si>
  <si>
    <t>29185</t>
  </si>
  <si>
    <t>지브크레인</t>
  </si>
  <si>
    <t>① 지브가 있는 크레인. ② 항만의 하역용 및 토목건축공사 등에 많이 사용되는 것으로, 권상기를 설비한 선회부에서 지브라고 하는 암(arm)이 나와 있는데 보통 360° 선회(旋回)하도록 되어 있음. ③ 구조와 사용장소별 크레인 종류(3종：천장형‧지브형‧탑형 등)의 하나.</t>
  </si>
  <si>
    <t>29186</t>
  </si>
  <si>
    <t>지산</t>
  </si>
  <si>
    <t>natural ground</t>
  </si>
  <si>
    <t>굴착 등으로 흩어지지 않는 자연 지반.[</t>
  </si>
  <si>
    <t>29188</t>
  </si>
  <si>
    <t>지상</t>
  </si>
  <si>
    <t>땅 위의 공간을 말함.</t>
  </si>
  <si>
    <t>29189</t>
  </si>
  <si>
    <t>지상 적설 깊이</t>
  </si>
  <si>
    <t>ground snow depth</t>
  </si>
  <si>
    <t>눈이 쌓인 표면에서 지표면까지의 연직거리. =적설깊이.</t>
  </si>
  <si>
    <t>29190</t>
  </si>
  <si>
    <t>지상권</t>
  </si>
  <si>
    <t>(미)right of land use; leasehold, (독)Erbbaurecht, (라)superficies</t>
  </si>
  <si>
    <t>타인의 토지에 건물, 기타의 공작물이나 수목(樹木)을 소유하기 위하여 그 토지를 사용할 수 있는 권리.</t>
  </si>
  <si>
    <t>29192</t>
  </si>
  <si>
    <t>지상층</t>
  </si>
  <si>
    <t>地上層</t>
  </si>
  <si>
    <t>땅 위에 지은 건축물의 지상에 위치한 1층 이상의 층.</t>
  </si>
  <si>
    <t>29194</t>
  </si>
  <si>
    <t>지선 공사</t>
  </si>
  <si>
    <t>earth connection</t>
  </si>
  <si>
    <t>건축물에서 사용되는 전기 관련장치와 지반 하부에 매설된 접지전극을 연결하는 전기공사공사.</t>
  </si>
  <si>
    <t>29197</t>
  </si>
  <si>
    <t>지선①</t>
  </si>
  <si>
    <t>脂線</t>
  </si>
  <si>
    <t>① 목재의 홈. ② 목질부 내에서 수지가 흘러나오는 선이 생겨 건조 후에 수지가 마르지 않고 사용 후에도 계속 진이 나와 가공도 불편하고 목재 사용에도 곤란함.</t>
  </si>
  <si>
    <t>29198</t>
  </si>
  <si>
    <t>지선②</t>
  </si>
  <si>
    <t>guy, 支線</t>
  </si>
  <si>
    <t>① 물건을 버티어서 얽어매는 줄. ② ＝벌이줄＝버팀줄.</t>
  </si>
  <si>
    <t>29199</t>
  </si>
  <si>
    <t>main distribution frame</t>
  </si>
  <si>
    <t>메인분배프레임(MDF)은 교환 장비와로컬 루프의종단 이 MDF의 점퍼 와이어로 연결된 로컬전화 교환내의 종단 지점. 가장 일반적인 종류의 대형 MDF는 양쪽에서 접근 할 수있는 긴 강철 랙</t>
  </si>
  <si>
    <t>292</t>
  </si>
  <si>
    <t>지선식 철탑</t>
  </si>
  <si>
    <t>steel guyed mast</t>
  </si>
  <si>
    <t>수직방향으로 설치된 기둥재와 이를 당기는 주변의 인장선으로 구성하여 높은 높이의 철탑 설치가 가능한 철탑구조의 일종.</t>
  </si>
  <si>
    <t>29200</t>
  </si>
  <si>
    <t>지성소</t>
  </si>
  <si>
    <t>sanctuary, 至聖所</t>
  </si>
  <si>
    <t>구약 시대에 성전 또는 막 안의, 하나님이 있는 가장 거룩한 곳.</t>
  </si>
  <si>
    <t>29201</t>
  </si>
  <si>
    <t>지속 가능</t>
  </si>
  <si>
    <t>미래시대에 이르기까지 장시간을 계속해서 유지하여 나간다는 이념을 가진 사고 및 개념.</t>
  </si>
  <si>
    <t>29202</t>
  </si>
  <si>
    <t>지수 법칙</t>
  </si>
  <si>
    <t>exponential law</t>
  </si>
  <si>
    <t>동일한 변수의 경우 재곱수(승수)의 곱셈 연산은 덧셈으로, 나눗셈의 연산은 뺄셈으로 전환하여 계산할 수 있다는 수학의 연산법칙.</t>
  </si>
  <si>
    <t>29203</t>
  </si>
  <si>
    <t>지수 응답형</t>
  </si>
  <si>
    <t>exponential response type</t>
  </si>
  <si>
    <t>실험 및 측정에서 측정데이터의 변화 특성이 지수 함수적으로 나타나는 응답형태.</t>
  </si>
  <si>
    <t>29204</t>
  </si>
  <si>
    <t>지수벽</t>
  </si>
  <si>
    <t>cut-off wall, 止水壁</t>
  </si>
  <si>
    <t>침투성인 지반 중에 침투하는 물을 막을 목적으로 점토‧콘크리트 등의 불투수성 재료로써 만들어진 벽.</t>
  </si>
  <si>
    <t>29206</t>
  </si>
  <si>
    <t>지수전</t>
  </si>
  <si>
    <t>止水栓</t>
  </si>
  <si>
    <t>배관계통에서 배관내 유체의 흐름을 정지시키기 위해 사용되는 밸브.</t>
  </si>
  <si>
    <t>29207</t>
  </si>
  <si>
    <t>지수판</t>
  </si>
  <si>
    <t>water-stop, 止水板</t>
  </si>
  <si>
    <t>콘크리트의 이음부에서 수밀을 위하여 콘크리트 속에 묻어두는 동판‧합성수지 등의 제품.</t>
  </si>
  <si>
    <t>29208</t>
  </si>
  <si>
    <t>지스</t>
  </si>
  <si>
    <t>jis</t>
  </si>
  <si>
    <t>① 일본산업규격 ｢Japanese Industrial Standards｣의 약자. ② 산업표준화법의 시행에 따라 JES에 대신(개정)하여 제정된 일본공업용품의 규격.</t>
  </si>
  <si>
    <t>29209</t>
  </si>
  <si>
    <t>지승</t>
  </si>
  <si>
    <t>support; bearing</t>
  </si>
  <si>
    <t>특정 방향의 하중을 받는 구조물을 지지하는 부분이나 그 부분의 구조적 지지조건을 구성하는 지점.</t>
  </si>
  <si>
    <t>29210</t>
  </si>
  <si>
    <t>지시마력</t>
  </si>
  <si>
    <t>indicated horsepower, 指示馬力</t>
  </si>
  <si>
    <t>내연기관의 부속 중에서 실린더 내부에서 직접 계측기를 이용하여 측정한 마력으로서 기관내 부차적 에너지 손실을 고려하지 않은 순수 실린더 마력.</t>
  </si>
  <si>
    <t>29211</t>
  </si>
  <si>
    <t>지시선</t>
  </si>
  <si>
    <t>指示線</t>
  </si>
  <si>
    <t>기술, 기호 등을 나타내기 위하여 비스듬히 지시한 선.</t>
  </si>
  <si>
    <t>29212</t>
  </si>
  <si>
    <t>볼트접합부에서 볼트 몸통과 접합된 부재 사이에서 전단력의 형태로 전달되는 힘.</t>
  </si>
  <si>
    <t>29213</t>
  </si>
  <si>
    <t>지압 강도</t>
  </si>
  <si>
    <t>bearing strength</t>
  </si>
  <si>
    <t>하중이 작용하는 면적에 대한 지지면의 콘크리트 강도를 지압 강도라고함.</t>
  </si>
  <si>
    <t>29214</t>
  </si>
  <si>
    <t>지압력</t>
  </si>
  <si>
    <t>bearing stress, 支壓力</t>
  </si>
  <si>
    <t>지하의 물질이 접해 있는 다른 물체와의 상호 간 모든 방향으로 균일하게 가해지는 압력</t>
  </si>
  <si>
    <t>29217</t>
  </si>
  <si>
    <t>지압응력</t>
  </si>
  <si>
    <t>접촉해 있는 두 물체 사이의 압축력에 의해 발생하는 변형력</t>
  </si>
  <si>
    <t>29218</t>
  </si>
  <si>
    <t>지압응력도</t>
  </si>
  <si>
    <t>bearing stress, 支壓應力度</t>
  </si>
  <si>
    <t>외력에 의해 두 물체의 접촉면 사이에 발생되는 응력도.</t>
  </si>
  <si>
    <t>29219</t>
  </si>
  <si>
    <t>지압판</t>
  </si>
  <si>
    <t>bearing plate; distribution plate</t>
  </si>
  <si>
    <t>포스트텐셔닝공법의 정착부에 설치하여, 인장력에 의한 콘크리트에의 지압력을 넓게 분포시키기 위하여 콘크리트 표면에 미리 설치한 강판</t>
  </si>
  <si>
    <t>29220</t>
  </si>
  <si>
    <t>지역</t>
  </si>
  <si>
    <t>district, zone, 地域</t>
  </si>
  <si>
    <t>① 행정계에 구애됨이 없이 일반적으로는 보다 크게 정해진 구역. ② 용도 지역과 같이 일정한 법적 규제를 받는 토지의 범위.</t>
  </si>
  <si>
    <t>29221</t>
  </si>
  <si>
    <t>지역 IO 분석</t>
  </si>
  <si>
    <t>regional IO (input-output) analysis</t>
  </si>
  <si>
    <t>지역경제분석을 위하여 도시내 또는 도시간 산업부문간 재화나 용역의 이동상태를 파악하고 산업활동 변화가 다른 산업부문에 미치는 영향을 분석하는 것</t>
  </si>
  <si>
    <t>29222</t>
  </si>
  <si>
    <t>지역 계수</t>
  </si>
  <si>
    <t>zoning factor</t>
  </si>
  <si>
    <t>지진구역계수(=). 지진구역에 따른 지진의 유효수평지반가속도를 중력가속도 단위로 표현한 값</t>
  </si>
  <si>
    <t>29225</t>
  </si>
  <si>
    <t>지역 계획</t>
  </si>
  <si>
    <t>regional planning</t>
  </si>
  <si>
    <t>넓은 지역 전반에 대하여 인구나 산업의 적정한 배치 · 분산을 도모하여 교통망 · 공원 · 녹지 · 상하수도 등의 시설에 대하여 종합적으로 개발 정비하려는 계획.</t>
  </si>
  <si>
    <t>29226</t>
  </si>
  <si>
    <t>지역 구조</t>
  </si>
  <si>
    <t>regional structure</t>
  </si>
  <si>
    <t>물적인 성질과 자연적 성질을 기반으로하여 관련 지역사회의 성격 및 법령에 의한 지시에 의한 구분 혹은 배열.</t>
  </si>
  <si>
    <t>29229</t>
  </si>
  <si>
    <t>고딕</t>
  </si>
  <si>
    <t>Gothic</t>
  </si>
  <si>
    <t>로마네스크 양식과 르네상스 양식 사이의 단계로, 12세기에서 15세기 무렵까지 서유럽 각지에 널리 퍼진 미술 양식이다. '고딕'이란 말은 '고트적'이란 뜻으로, 르네상스 시대의 미술가들이 그들 이전의 미술을 야만적이라고 멸시하여 부른 데에서 유래한 이름이다. 당초 특정의 교회건축양식을 가리키는 것이었는데, 후에 미술양식 전반에 확장해서 이용되었다.</t>
  </si>
  <si>
    <t>2923</t>
  </si>
  <si>
    <t>지역 난방</t>
  </si>
  <si>
    <t>district heating</t>
  </si>
  <si>
    <t>집중된 열원 공급시설로부터 지역 및 지구단위의 다양한 건물에 난방 및 급탕용 열매를 공급하는 방식.</t>
  </si>
  <si>
    <t>29231</t>
  </si>
  <si>
    <t>지역 냉난방</t>
  </si>
  <si>
    <t>district cooling and heating</t>
  </si>
  <si>
    <t>집중된 열원 공급시설로부터 지역 및 지구단위의 다양한 건물에 냉난방 및 급탕용 열매를 중앙공급방식으로 공급하는 방식.</t>
  </si>
  <si>
    <t>29232</t>
  </si>
  <si>
    <t>지역 냉난방 시설</t>
  </si>
  <si>
    <t>district heating and cooling facilities</t>
  </si>
  <si>
    <t>일정 지역 다수의 건물에 냉난방을 하기 위해 중앙에서 주변 건물에 냉난방을 공급하는 시설.</t>
  </si>
  <si>
    <t>29233</t>
  </si>
  <si>
    <t>지역 도서관</t>
  </si>
  <si>
    <t>공공시설의 하나로 일정하게 구획된 지역 내에서 지역 주민에게 직접 서비스하는 도서관.</t>
  </si>
  <si>
    <t>29234</t>
  </si>
  <si>
    <t>지역 방재 계획</t>
  </si>
  <si>
    <t>disaster prevention planning</t>
  </si>
  <si>
    <t>지역의 재해를 방지 및 대비하며, 재해의 처리를 할 목적으로 세워지는 계획으로 과거에 발생했던 재해를 교훈삼아 예상되는 재해시의 피해를 되도록 최소로 하기 위한 대책을 계획하는 것.</t>
  </si>
  <si>
    <t>29235</t>
  </si>
  <si>
    <t>지역 배관</t>
  </si>
  <si>
    <t>pipeline (net work)</t>
  </si>
  <si>
    <t>지역난방 또는 지역냉난방시스템에서 냉방 또는 난방용 열매를 공급하기 위해 설치한 배관망.</t>
  </si>
  <si>
    <t>29236</t>
  </si>
  <si>
    <t>지역 사회</t>
  </si>
  <si>
    <t>지리적·행정적 분할에 의해 나누어진 일정 지역의 사회 공동체.</t>
  </si>
  <si>
    <t>29237</t>
  </si>
  <si>
    <t>지역 생태계</t>
  </si>
  <si>
    <t>local ecology</t>
  </si>
  <si>
    <t>일정한 범위에서의 지표면 동식물군 및 이를 지배하고 있는 기상(氣象), 토양, 지형 등의 환경을 말하며 여기서 일정한 범위는 일반적으로 크게는 광역지방자치단체, 작게는 기초지방자치단체 정도의 영역을 말함.</t>
  </si>
  <si>
    <t>29238</t>
  </si>
  <si>
    <t>고딕 건축</t>
  </si>
  <si>
    <t>Gothic architecture</t>
  </si>
  <si>
    <t>12세기 중엽 로마네스크 양식에 이어 유럽의 중세시대에 번성하였던 건축양식의 하나. 당시 유럽 성당 건축의 전형적인 것으로, 첨두형 아치(pointed arch)와 리브 볼트(rib vault), 플라잉 버트레스(flying buttress) 등을 특징으로 한다.  신중심의 사회를 반영하 듯 하늘 높이 치솟은 뾰족한 탑 등을 통하여 수직적 요소를 강조하였다.</t>
  </si>
  <si>
    <t>2924</t>
  </si>
  <si>
    <t>지역 승수</t>
  </si>
  <si>
    <t>area multiplier; region multiplier</t>
  </si>
  <si>
    <t>지역의 산업 구조와 노동력 등의 변화가 다른 경제 요인에 변화를 일으켜 최총적으로 각 요인이 처음보다 증가하거나 감소하는 것을 분석하는 방법</t>
  </si>
  <si>
    <t>29240</t>
  </si>
  <si>
    <t>지역 시설</t>
  </si>
  <si>
    <t>district facilities; community facilities</t>
  </si>
  <si>
    <t>지역 주민의 거주지 가까이에 위치하여 일상적으로 이용할 수 있는 공익 시설이나 공공시설 따위를 총칭.</t>
  </si>
  <si>
    <t>29241</t>
  </si>
  <si>
    <t>지역 열공급 플랜트</t>
  </si>
  <si>
    <t>district heat supply plant</t>
  </si>
  <si>
    <t>지역난방 및 지역 냉난방의 실시를 위해 설치된 열원생산 및 공급시설.</t>
  </si>
  <si>
    <t>29243</t>
  </si>
  <si>
    <t>지역 주택 계획</t>
  </si>
  <si>
    <t>지역 계획에 있어서의 주택수의 예측과 건설 계획.</t>
  </si>
  <si>
    <t>29245</t>
  </si>
  <si>
    <t>지역 지구</t>
  </si>
  <si>
    <t>zoning district</t>
  </si>
  <si>
    <t>도시의 일정 지역 내를 도시 계획법에 의해 몇 개의 지역으로 구분하여 경계와 토지의 이용에 제한을 정한 구역.</t>
  </si>
  <si>
    <t>29247</t>
  </si>
  <si>
    <t>지역 특별 분양 주택</t>
  </si>
  <si>
    <t>무주택세대주로서 일정한 입주자격을 갖춘 사람이 사업주체가 지역에서 민영주택을 건설하는 경우 주택 건설량의 10% 범위에서 특별분양 받을 수 있는 주택.</t>
  </si>
  <si>
    <t>29249</t>
  </si>
  <si>
    <t>고딕 리바이벌</t>
  </si>
  <si>
    <t>Gothic Revival; Neo Gothic</t>
  </si>
  <si>
    <t>1740년대 영국에서 시작된 건축 양식. 19세기 초반에 대중적 인기를 얻어 많이 사용되기 시작하였다. 당시 많은 지식인과 건축가들이 기존의 신고전주의 건축과는 대조적인 중세양식의 복구를 추구하고자 하였다. =네오고딕(Neo Gothic)</t>
  </si>
  <si>
    <t>2925</t>
  </si>
  <si>
    <t>지역난방</t>
  </si>
  <si>
    <t>district heating, 地域暖房</t>
  </si>
  <si>
    <t>29255</t>
  </si>
  <si>
    <t>지역냉방</t>
  </si>
  <si>
    <t>district cooling, 地域冷房</t>
  </si>
  <si>
    <t>공급대상 지역에 공급할 냉각열원을 생산하는 열원생산시설(열원플랜트)에서 냉수를 생산하고 배관망을 통하여 각 건축물에 공급하여 냉방을 실시하는 방식으로서 공급 지역내 각 건축물에는 냉각용 열원장치가 불필요한 장점이 있음.</t>
  </si>
  <si>
    <t>29256</t>
  </si>
  <si>
    <t>지역배수관</t>
  </si>
  <si>
    <t>地域排水管</t>
  </si>
  <si>
    <t>지역 또는 지구단위 배수계통의 배관망.</t>
  </si>
  <si>
    <t>29257</t>
  </si>
  <si>
    <t>지역제</t>
  </si>
  <si>
    <t>zoning, 地域制</t>
  </si>
  <si>
    <t>도시 계획에서 도시의 토지 이용을 합리적으로 증진하기 위해 각종 지역을 지정하고 규제하는 제도로 지역별에 따라 건축 부지의 비율이나 높이의 기준, 구조 등이 제한됨.</t>
  </si>
  <si>
    <t>29259</t>
  </si>
  <si>
    <t>고딕리바이벌</t>
  </si>
  <si>
    <t>Gothic revival</t>
  </si>
  <si>
    <t>서구에서 특히 영국에서의 고딕 부흥운동을 뜻하며 18세기말에 시작되어 19세기에 발전한 고딕 건축을 재현한 양식.</t>
  </si>
  <si>
    <t>2926</t>
  </si>
  <si>
    <t>지역지구제</t>
  </si>
  <si>
    <t>zoning, 地域地區制</t>
  </si>
  <si>
    <t>도시계획법에 의해 상업, 공업, 주거 등 일정한 이용목적으로 일단의 토지를 구분하고 건축물의 용도, 밀도, 형태 등의 일정한도를 지정하여 도시를 관리하는 것으로 용도지역와 용도지구를 말한다.</t>
  </si>
  <si>
    <t>29261</t>
  </si>
  <si>
    <t>지연 장치</t>
  </si>
  <si>
    <t>delay machine; delay unit</t>
  </si>
  <si>
    <t>출력신호의 동작시간을 인위적으로 지연시키는 장치로서 음향장치 등의 시간차 보정에 활용됨.</t>
  </si>
  <si>
    <t>29264</t>
  </si>
  <si>
    <t>지연 파괴</t>
  </si>
  <si>
    <t>정적하중을 받는 부재에 대하여 일정 시간이 지남에 따라 소성변형 이후 갑자기 취성파괴가 발생되는 현상</t>
  </si>
  <si>
    <t>29265</t>
  </si>
  <si>
    <t>지연제</t>
  </si>
  <si>
    <t>遲延劑</t>
  </si>
  <si>
    <t>① 혼화제의 일종으로 시멘트의 응결시간을 늦추기 위해 쓰이는 재료. ② ⇨완경제(＝).</t>
  </si>
  <si>
    <t>29266</t>
  </si>
  <si>
    <t>지열 발전소</t>
  </si>
  <si>
    <t>geothermal power generation plant</t>
  </si>
  <si>
    <t>열원에너지로서 지열을 이용하여 터빈을 가동하여 전기에너지를 발생시키는 발전소.</t>
  </si>
  <si>
    <t>29268</t>
  </si>
  <si>
    <t>지엽</t>
  </si>
  <si>
    <t>branches and leaves, 枝葉</t>
  </si>
  <si>
    <t>가지와 잎.</t>
  </si>
  <si>
    <t>29269</t>
  </si>
  <si>
    <t>고딕미술</t>
  </si>
  <si>
    <t>Gothic美術</t>
  </si>
  <si>
    <t>12세기 중반 파리를 중심으로 하는 일 드 프랑스 지역에서 시작되어 15세기 중반까지 전 유럽으로 퍼져 나간 중세의 미술 양식을 고딕 양식이라 한다. 로마네스크에서 기술적으로 진일보한 획기적이고 현대적인 미감의 중세 미술 양식이다.</t>
  </si>
  <si>
    <t>2927</t>
  </si>
  <si>
    <t>지오데식돔</t>
  </si>
  <si>
    <t>Geodestic dome</t>
  </si>
  <si>
    <t>되도록 같은 길이의 직선 부재를 써서 구면(球面) 분할을 한 트러스 구조에 의한 돔 형식의 하나. 정20면체를 기본으로 잘게 분할해 가는 경우가 많다.</t>
  </si>
  <si>
    <t>29270</t>
  </si>
  <si>
    <t>지오텍스타일</t>
  </si>
  <si>
    <t>geotextile</t>
  </si>
  <si>
    <t>토질 개량에 사용하는 직포 또는 부직포로 배수, 토양의 분리, 성형 등에 사용된다.</t>
  </si>
  <si>
    <t>29272</t>
  </si>
  <si>
    <t>지오프런트</t>
  </si>
  <si>
    <t>geo-front</t>
  </si>
  <si>
    <t>민법상 일반 개인의 소유권이 미치지 못하는 지반 하부 지역.</t>
  </si>
  <si>
    <t>29273</t>
  </si>
  <si>
    <t>지옥 장부</t>
  </si>
  <si>
    <t>box wedging</t>
  </si>
  <si>
    <t>장부에 쐐기를 미리 꽂아서 박으면 빠지지 아니하게 되는 장부.</t>
  </si>
  <si>
    <t>29274</t>
  </si>
  <si>
    <t>지옥장부</t>
  </si>
  <si>
    <t>blind tenon, secret tenon, 地獄丈夫</t>
  </si>
  <si>
    <t>장부에 쐐기가 박힌 채로 장부 구멍에 넣어 장부가 내부에서 벌어져 빠지지 않게 되는 장부.</t>
  </si>
  <si>
    <t>29275</t>
  </si>
  <si>
    <t>지옥장부맞춤</t>
  </si>
  <si>
    <t>장부에 쐐기가 박힌 채로 장부 구멍에 넣어 장부가 내부에서 벌어져 빠지지 않게 되는 맞춤 방법.</t>
  </si>
  <si>
    <t>29276</t>
  </si>
  <si>
    <t>지온</t>
  </si>
  <si>
    <t>地溫</t>
  </si>
  <si>
    <t>지표면 이하의 토양 온도로서 심도에 따라 구분되어 측정됨.</t>
  </si>
  <si>
    <t>29277</t>
  </si>
  <si>
    <t>지온 불역층</t>
  </si>
  <si>
    <t>constant-earth-temperature layer; stratum of invariable temperature</t>
  </si>
  <si>
    <t>심도에 다른 지중온도분포 중 연중 온도 변화가 거의 나타나지 않는 지하의 지층.</t>
  </si>
  <si>
    <t>29278</t>
  </si>
  <si>
    <t>지와</t>
  </si>
  <si>
    <t>한정된 지역 내의 수요에 대하여, 기상 조건이나 시공 관습에 맞추어서 그 토지의 소규모 업자가 생산하는 점토 기와.</t>
  </si>
  <si>
    <t>29279</t>
  </si>
  <si>
    <t>고딕부흥</t>
  </si>
  <si>
    <t>Gothic復興</t>
  </si>
  <si>
    <t>2928</t>
  </si>
  <si>
    <t>지우개</t>
  </si>
  <si>
    <t>eraser</t>
  </si>
  <si>
    <t>① 제도 도형을 지우는 고무. ② 연필지우개와 잉크지우개가 있음.</t>
  </si>
  <si>
    <t>29280</t>
  </si>
  <si>
    <t>지우개판</t>
  </si>
  <si>
    <t>erasing shield</t>
  </si>
  <si>
    <t>좁은 부분을 지울 때 받쳐 사용하는 구멍 뚫린 엷은 판.</t>
  </si>
  <si>
    <t>29281</t>
  </si>
  <si>
    <t>지적</t>
  </si>
  <si>
    <t>acreage, 地籍</t>
  </si>
  <si>
    <t>토지에 관한 여러 가지 사항을 등록하여 놓은 기록으로 토지의 위치, 형질, 소유 관계, 넓이, 지목(地目), 지번(地番), 경계 따위.</t>
  </si>
  <si>
    <t>29284</t>
  </si>
  <si>
    <t>지적 온도</t>
  </si>
  <si>
    <t>일반적 활동을 하는 경우 가장 쾌적하게 느끼는 온도.</t>
  </si>
  <si>
    <t>29285</t>
  </si>
  <si>
    <t>지적 조건</t>
  </si>
  <si>
    <t>optimal conditions</t>
  </si>
  <si>
    <t>인체가 가장 쾌적하게 느끼는 경우의 온열환경요소.</t>
  </si>
  <si>
    <t>29286</t>
  </si>
  <si>
    <t>지적 측량</t>
  </si>
  <si>
    <t>cadastral surveying</t>
  </si>
  <si>
    <t>토지를 공부(公簿)에 등록하거나 공부에 등록된 경계를 지표상에 복원할 목적으로, 담당 관청이 직권 또는 이해관계인의 신청에 따라 각 필지(筆地)의 경계 또는 면적을 정하는 측량</t>
  </si>
  <si>
    <t>29287</t>
  </si>
  <si>
    <t>지적도</t>
  </si>
  <si>
    <t>map of land register, caastral map, 地籍圖</t>
  </si>
  <si>
    <t>토지의 소재(所在), 지번(地番), 지목(地目), 경계(境界) 따위를 나타내기 위하여 국가에서 만든 평면 지도.</t>
  </si>
  <si>
    <t>29288</t>
  </si>
  <si>
    <t>지적법</t>
  </si>
  <si>
    <t>地籍法</t>
  </si>
  <si>
    <t>토지의 등록공부(公簿)인 토지대장‧지적도‧임야대장 및 임야도 등 지적공부에의 토지등록에 관한 사항을 규정한 법률.</t>
  </si>
  <si>
    <t>29289</t>
  </si>
  <si>
    <t>고딕식</t>
  </si>
  <si>
    <t>Gothic type</t>
  </si>
  <si>
    <t>13∼15세기 말엽에 걸쳐 북프랑스를 중심으로 서구에 유행하던 건축양식이다. 건축을 형성하는 선이 직선적이고 창문과 출입구의 위가 뾰족한 아치로 된 것이 특색이며, 소박하고 신비스러운 느낌을 준다.</t>
  </si>
  <si>
    <t>2929</t>
  </si>
  <si>
    <t>지적부</t>
  </si>
  <si>
    <t>cadastral book, 地籍簿</t>
  </si>
  <si>
    <t>토지의 소재지, 용도, 면적, 소유자 등 여러 가지 사항을 적어 지방 행정 관청에 비치해 두는 장부.</t>
  </si>
  <si>
    <t>29290</t>
  </si>
  <si>
    <t>지적식 환지 계산법</t>
  </si>
  <si>
    <t>areal replotting calculation method</t>
  </si>
  <si>
    <t>토지구획정리사업의 환지설계 시 환지결정 계산법의 하나. 종전 택지의 지적, 위치를 기준으로 원지 환지를 원칙으로 하여 환지의 지적, 위치를 결정한다.</t>
  </si>
  <si>
    <t>세화66.9%</t>
  </si>
  <si>
    <t>29291</t>
  </si>
  <si>
    <t>지적온도</t>
  </si>
  <si>
    <t>optimum temperature, 指摘溫度</t>
  </si>
  <si>
    <t>① 가장 쾌적하게 느끼는 이상적 온열환경조건. ② 활동량, 의복, 계절 및 기타 복수의 요인으로 인하여 다양한 조건이 제시되고 있음.</t>
  </si>
  <si>
    <t>29292</t>
  </si>
  <si>
    <t>지적측량</t>
  </si>
  <si>
    <t>cadastral surveying, 地籍側量</t>
  </si>
  <si>
    <t>토지의 위치 경계 및 면적을 측정하는 측량.</t>
  </si>
  <si>
    <t>29293</t>
  </si>
  <si>
    <t>지점</t>
  </si>
  <si>
    <t>point of support, support, supporting point, 支點</t>
  </si>
  <si>
    <t>구조물을 받치고 있는 부분.</t>
  </si>
  <si>
    <t>29294</t>
  </si>
  <si>
    <t>지점간 거리</t>
  </si>
  <si>
    <t>span； distance between supporting points</t>
  </si>
  <si>
    <t>구조물의 보, 기둥 등이 지지하는 점 사이의 거리</t>
  </si>
  <si>
    <t>29295</t>
  </si>
  <si>
    <t>지점반력</t>
  </si>
  <si>
    <t>支點反力</t>
  </si>
  <si>
    <t>작용하는 힘에 대한 반작용에 의하여 생기는 힘.</t>
  </si>
  <si>
    <t>29296</t>
  </si>
  <si>
    <t>지점스티브너</t>
  </si>
  <si>
    <t>支點 stiffner</t>
  </si>
  <si>
    <t>① 웨브판의 좌굴을 방지하기 위해 웨브판과 플랜지에 접착하는 스티프너(⇦)의 일종. ② 지점반력을 보에 균등하게 전달시키도록 함.</t>
  </si>
  <si>
    <t>29297</t>
  </si>
  <si>
    <t>지점여력</t>
  </si>
  <si>
    <t>여재에 작용하는 반력 또는 외력. 여력이라고도 함.</t>
  </si>
  <si>
    <t>29298</t>
  </si>
  <si>
    <t>지정</t>
  </si>
  <si>
    <t>soil ground, foundation, 地定</t>
  </si>
  <si>
    <t>① 기초를 지반에 안전히 지탱하기 위해 기초 자체를 보강하거나 지반의 내력을 증진시키는 지반다지기‧잡석다짐‧말뚝박기 등의 구조부분. ② 지정 자체가 기초가 되고 그 구조법이 그대로 기초의 구조법이 될 때도 있음. ③ 잡석지정‧모래지정‧자갈지정‧긴주춧돌지정‧잡석콘크리트지정‧밑창콘크리트 지정이 있음. ④ ⇨기초.</t>
  </si>
  <si>
    <t>29299</t>
  </si>
  <si>
    <t>MDF 시멘트</t>
  </si>
  <si>
    <t>macro defect free cement</t>
  </si>
  <si>
    <t>영국의 ICI사가 개발한 초고강도 시멘트. 시멘트와 특수한 폴리머와의 혼합에 의해 굽힘 강도 1000kgf/cm2 이상을 발현한다.</t>
  </si>
  <si>
    <t>293</t>
  </si>
  <si>
    <t>지정 건설업</t>
  </si>
  <si>
    <t>지정된 건설업.</t>
  </si>
  <si>
    <t>29300</t>
  </si>
  <si>
    <t>지정 통계</t>
  </si>
  <si>
    <t>designated statistics</t>
  </si>
  <si>
    <t>중앙행정기관이나 지방자치단체 또는 대통령이 정하는 기관이 작성하는 통계 중 기획 재정부 장관이 지정하여 고시하는 조사통계와 보고통계.</t>
  </si>
  <si>
    <t>29301</t>
  </si>
  <si>
    <t>지정값</t>
  </si>
  <si>
    <t>price appointment</t>
  </si>
  <si>
    <t>지정한 가격.</t>
  </si>
  <si>
    <t>29303</t>
  </si>
  <si>
    <t>지정강도</t>
  </si>
  <si>
    <t>compressive strength of designated mix, 指定强度</t>
  </si>
  <si>
    <t>지정배합압축강도(=). 레미콘배합에 따라 지정된 콘크리트의 4주 압축강도.</t>
  </si>
  <si>
    <t>29304</t>
  </si>
  <si>
    <t>지정건축선</t>
  </si>
  <si>
    <t>indicial building line, 指定建築線</t>
  </si>
  <si>
    <t>① 특정 종류의 건축물에 필요한 공지를 확보를 목적으로 가로 경계선에서 후퇴하여 지정한 건축선. ② 특별자치시장·특별자치도지사 또는 시장·군수·구청장은 시가지 안에서 건축물의 위치나 환경정비를 위하여 필요한 경우에는 「국토의 계획 및 이용에 관한 법률」에 따른 도시지역에는 4미터이하의 범위에서 건축선을 따로 지정할 수 있음.</t>
  </si>
  <si>
    <t>29305</t>
  </si>
  <si>
    <t>지정공기</t>
  </si>
  <si>
    <t>指定工期</t>
  </si>
  <si>
    <t>미리 지정되어 있는 공사 기간.</t>
  </si>
  <si>
    <t>29306</t>
  </si>
  <si>
    <t>지정공사</t>
  </si>
  <si>
    <t>foundation work, 指定工事</t>
  </si>
  <si>
    <t>터파기 후의 공종으로 지정에 관한 공사의 총칭.</t>
  </si>
  <si>
    <t>29307</t>
  </si>
  <si>
    <t>지정기일</t>
  </si>
  <si>
    <t>⇨지정시기(＝). 특정 작업에 대하여 지시된 착수일 또는 완료일.</t>
  </si>
  <si>
    <t>29308</t>
  </si>
  <si>
    <t>지정다지기</t>
  </si>
  <si>
    <t>터를 단단히 다지는 것.</t>
  </si>
  <si>
    <t>29309</t>
  </si>
  <si>
    <t>고딕양식</t>
  </si>
  <si>
    <t>Gothic style, Gothic樣式</t>
  </si>
  <si>
    <t>2931</t>
  </si>
  <si>
    <t>지정시기</t>
  </si>
  <si>
    <t>schedule date, 指定時期</t>
  </si>
  <si>
    <t>특정작업에 대해 계획하여 지시된 작업의 시기.</t>
  </si>
  <si>
    <t>29311</t>
  </si>
  <si>
    <t>지조</t>
  </si>
  <si>
    <t>field assembling; tentative assembling</t>
  </si>
  <si>
    <t>(1)건립에 있어서 기둥, 보 등의 구조재를 조립하는 것이 안전하고 능률적으로 진행되도록 사전에 부분적으로 부재를 지상에서 짜두는 것. (2)복잡한 가구의 지붕틀재 등을 검사하기 위해 가공이 끝난 부재를 공장 또는 부지 내에서 사전에 임시 조립해 보는 것.</t>
  </si>
  <si>
    <t>29312</t>
  </si>
  <si>
    <t>지주</t>
  </si>
  <si>
    <t>column, post, strut support, 支柱</t>
  </si>
  <si>
    <t>토대가 쓰러지지 아니하도록 버티어 괴는 기둥.</t>
  </si>
  <si>
    <t>29313</t>
  </si>
  <si>
    <t>지주기초</t>
  </si>
  <si>
    <t>column base, 支柱基礎</t>
  </si>
  <si>
    <t>지주의 최하부로 지주가 받는 힘을 받치기 위한 부분.</t>
  </si>
  <si>
    <t>29314</t>
  </si>
  <si>
    <t>지중 관로</t>
  </si>
  <si>
    <t>underground wiring pipe</t>
  </si>
  <si>
    <t>지중에 케이블을 포설하기 위한 인입 관로.</t>
  </si>
  <si>
    <t>29315</t>
  </si>
  <si>
    <t>지중 연속벽</t>
  </si>
  <si>
    <t>안정액을 사용하여 굴착벽면의 붕괴를 막으면서 벽 모양의 구멍을 굴착한 후 철근망을 삽입하고 여기에 모르터나 콘크리트 등을 친 연속지하벽체</t>
  </si>
  <si>
    <t>29316</t>
  </si>
  <si>
    <t>지중 온도</t>
  </si>
  <si>
    <t>underground temperature； earth temperature; soil temperature</t>
  </si>
  <si>
    <t>지표면 하부의 온도로서 심도가 깊어져 불역층에 이르면 거의 일정한 내부온도가 유지됨.</t>
  </si>
  <si>
    <t>29317</t>
  </si>
  <si>
    <t>지중 응력</t>
  </si>
  <si>
    <t>stress in the ground</t>
  </si>
  <si>
    <t>토질의 탄성해석에서 외력에 의해 발생되는 지반 중의 응력.</t>
  </si>
  <si>
    <t>29318</t>
  </si>
  <si>
    <t>지중보</t>
  </si>
  <si>
    <t>tie beam, footing beam, 地中－</t>
  </si>
  <si>
    <t>① 땅 밑에 위치한 보. ② 기초와 기초를 연결한 보.</t>
  </si>
  <si>
    <t>29319</t>
  </si>
  <si>
    <t>고란</t>
  </si>
  <si>
    <t>high balustrade, 高欄</t>
  </si>
  <si>
    <t>구란(勾欄)이라고도 한다. 연(緣)이나 기단(基壇) 등의 주위에 설치하는 난간을 말하며 지복(地覆), 평형(平所), 가목(架木)의 세가지 수평재(水平材)와 두속(斗束), 이속(俑束)의 수직재로 되어 있다.</t>
  </si>
  <si>
    <t>2932</t>
  </si>
  <si>
    <t>지지 구조</t>
  </si>
  <si>
    <t>supporting structure</t>
  </si>
  <si>
    <t>대공간과 같은 구조에서 셸 구조를 지지하는 구조로 이론에 따른 응력 상태를 유지함.</t>
  </si>
  <si>
    <t>29320</t>
  </si>
  <si>
    <t>지지 말뚝</t>
  </si>
  <si>
    <t>bearing pile</t>
  </si>
  <si>
    <t>말뚝의 끝이 땅속에 있는 굳은 지반이나 암석 등에 닿아 기둥과 같이 상부의 하중을 지반하부에 전달하는 말뚝.</t>
  </si>
  <si>
    <t>29321</t>
  </si>
  <si>
    <t>지지 조건</t>
  </si>
  <si>
    <t>support condition</t>
  </si>
  <si>
    <t>구조물을 지지하고 있는 상태, 구조해석에서는 고정, 핀, 롤러 및 탄성 지지로 정의한다.</t>
  </si>
  <si>
    <t>29322</t>
  </si>
  <si>
    <t>지지 지반</t>
  </si>
  <si>
    <t>bearing ground</t>
  </si>
  <si>
    <t>구조물의 하중을 연직, 수평 방향 및 회전 등에 대해 안전하게 지지할 수 있는 양호한 지반.</t>
  </si>
  <si>
    <t>29323</t>
  </si>
  <si>
    <t>지지력</t>
  </si>
  <si>
    <t>bearing power, 支持力</t>
  </si>
  <si>
    <t>지점이 하중을 지탱하는 힘으로 지반, 말뚝 등이 지지할 수 있는 최대 하중 또는 하중 강도를 말함.</t>
  </si>
  <si>
    <t>29324</t>
  </si>
  <si>
    <t>지지력 계수</t>
  </si>
  <si>
    <t>bearing caper city factor</t>
  </si>
  <si>
    <t>지지력을 구하기 위한 공식에서 사용되는 계수로서 흙의 마찰각에만 관계되는 무차원 수. Nc, Nq, Nγ 등으로 표시함.</t>
  </si>
  <si>
    <t>29325</t>
  </si>
  <si>
    <t>지지말뚝</t>
  </si>
  <si>
    <t>supporting bearing pile, 支持－</t>
  </si>
  <si>
    <t>기초 슬래브를 지지하고 상부 구조의 하중을 경질 지반에 도달시켜 지지하는 말뚝.</t>
  </si>
  <si>
    <t>29326</t>
  </si>
  <si>
    <t>지지모멘트</t>
  </si>
  <si>
    <t>bearing moment, 支持－</t>
  </si>
  <si>
    <t>고정단에서는 수평(축방향력), 수직(전단력), 휨 모멘트 등 3개의 반력이 일어나는데 이 고정단의 모멘트를 말함.</t>
  </si>
  <si>
    <t>29327</t>
  </si>
  <si>
    <t>지지벽 옹벽</t>
  </si>
  <si>
    <t>buttressed retaining wall</t>
  </si>
  <si>
    <t>버팀벽 옹벽과는 반대로 세로벽 전면에 어떤 간격으로 지지벽을 설치한 옹벽.</t>
  </si>
  <si>
    <t>29328</t>
  </si>
  <si>
    <t>지지봉</t>
  </si>
  <si>
    <t>tie bar, 支持棒</t>
  </si>
  <si>
    <t>① 피뢰침 구성요소의 하나. ② 돌침을 건조물에 지지하는 것으로 동관 혹은 경동관(硬銅管)을 사용함.</t>
  </si>
  <si>
    <t>29329</t>
  </si>
  <si>
    <t>고란층제</t>
  </si>
  <si>
    <t>高欄層梯</t>
  </si>
  <si>
    <t>난간을 높게 만든 계단</t>
  </si>
  <si>
    <t>2933</t>
  </si>
  <si>
    <t>마스트, 폴 등 지상 높이로 직립하는 불안정한 구조물의 넘어짐을 방지하기 위해 꼭대기나 중간부로부터 다른 안정한 고정물에 걸쳐지는 로프류.</t>
  </si>
  <si>
    <t>29330</t>
  </si>
  <si>
    <t>지지점</t>
  </si>
  <si>
    <t>point of support, supporting point, 支持點</t>
  </si>
  <si>
    <t>보나 구조물을 지지하는 점. 가동 지지점, 회전 지지점, 고정 지지점으로 세 가지로 나누어짐.</t>
  </si>
  <si>
    <t>29331</t>
  </si>
  <si>
    <t>지지줄</t>
  </si>
  <si>
    <t>stay wire； guy rope</t>
  </si>
  <si>
    <t>불안정한 구조물이 넘어지지 않도록 구조물의 상부, 중간부 등을 안정한 구조물에 연결하는 줄</t>
  </si>
  <si>
    <t>29332</t>
  </si>
  <si>
    <t>지지층</t>
  </si>
  <si>
    <t>bearing stratum； bearing layer</t>
  </si>
  <si>
    <t>29333</t>
  </si>
  <si>
    <t>지지판</t>
  </si>
  <si>
    <t>bearing plate, 支持板</t>
  </si>
  <si>
    <t>벽지지‧대들보 끝에서와 같은 작용하중을 넓은 면적으로 분포하기 위해 사용하는 판.</t>
  </si>
  <si>
    <t>29334</t>
  </si>
  <si>
    <t>지진</t>
  </si>
  <si>
    <t>earthquake</t>
  </si>
  <si>
    <t>단층에 장기간 응력이 축적되어 있다가 버틸 수 있는 한계를 넘어서는 경우 암반에 미끄러짐 파괴에 의한 탄성파가 지표면에 전달되는 현상</t>
  </si>
  <si>
    <t>29335</t>
  </si>
  <si>
    <t>지진 기반</t>
  </si>
  <si>
    <t>seismic bedrock</t>
  </si>
  <si>
    <t>부지지반 직하의 기저층. 지진파는 거의 직하방향으로 지반에 입력되며 지반보다 상부의 표층지반 내에서 중복반사하여 증폭된 강한 지표면의 진동으로 관측됨.</t>
  </si>
  <si>
    <t>29336</t>
  </si>
  <si>
    <t>지진 단층</t>
  </si>
  <si>
    <t>seismic fault</t>
  </si>
  <si>
    <t>지진에 의해 위치가 이동된 단층 또는 지진을 유발시킨 단층</t>
  </si>
  <si>
    <t>29337</t>
  </si>
  <si>
    <t>지진 모멘트</t>
  </si>
  <si>
    <t>seismic moment</t>
  </si>
  <si>
    <t>지진에 의해 발생된 두쌍의 서로 직교하는 우력에 대응하는 힘의 크기. 지진의 크기를 나타내는 지표 중의 하나.</t>
  </si>
  <si>
    <t>29339</t>
  </si>
  <si>
    <t>고랑내기</t>
  </si>
  <si>
    <t>전통 건축에서 돌 표면에 고랑 모양의 홈을 내는 마감의 형식.</t>
  </si>
  <si>
    <t>2934</t>
  </si>
  <si>
    <t>지진 예지</t>
  </si>
  <si>
    <t>earthquake prediction</t>
  </si>
  <si>
    <t>지진이 발생하기 전에 그 장소, 크기, 시기의 3요소를 어느 정도 한정된 범위에서 지정하는 것.</t>
  </si>
  <si>
    <t>29341</t>
  </si>
  <si>
    <t>지진 응답</t>
  </si>
  <si>
    <t>earthquake response</t>
  </si>
  <si>
    <t>지진파에 의해 구조물이 진동하는 형상 또는 구조물 각 부에 발생하는 변위,속도,가속도,전단력 및 휨모멘트 등.</t>
  </si>
  <si>
    <t>29343</t>
  </si>
  <si>
    <t>지진 응답 해석</t>
  </si>
  <si>
    <t>earthquake response analysis</t>
  </si>
  <si>
    <t>구조물을 진동해석용 모델로 치환하여 실제의 지진동이나 모의지진동을 입력하여 지진 시에 생기는 각부의 진동, 전단력, 층간변위, 전도모멘트 등을 기록하는 동적해석법.</t>
  </si>
  <si>
    <t>29344</t>
  </si>
  <si>
    <t>지진 재해</t>
  </si>
  <si>
    <t>earthquake disaster</t>
  </si>
  <si>
    <t>지진 발생으로 인한 재해로, 크게 지진 자체에 의한 1차 재해와 지진이 끝난 후 발생하는 부수적인 2차 재해로 나뉨.</t>
  </si>
  <si>
    <t>29345</t>
  </si>
  <si>
    <t>지진 화재</t>
  </si>
  <si>
    <t>earthquake fire</t>
  </si>
  <si>
    <t>지진이 발생할 때 지진이 원인이 되어 발생하는 화재.</t>
  </si>
  <si>
    <t>29349</t>
  </si>
  <si>
    <t>고래</t>
  </si>
  <si>
    <t>hypocaust [heating system] flues</t>
  </si>
  <si>
    <t>온돌 난방에서 구들장을 고이는 여러 개의 받침돌 또는 고래등 사이의 빈 공간부를 말하며, 열기를 가진 가스가 통과하는 통로.</t>
  </si>
  <si>
    <t>2935</t>
  </si>
  <si>
    <t>지진 활동도</t>
  </si>
  <si>
    <t>seismicity</t>
  </si>
  <si>
    <t>대상 지역의 지진 발생의 빈도. 과거 지진발생 기록에 따라 정해진 지진활동의 규모.</t>
  </si>
  <si>
    <t>29350</t>
  </si>
  <si>
    <t>지진계</t>
  </si>
  <si>
    <t>seismograph: seismometer</t>
  </si>
  <si>
    <t>지진의 진동을 알아내 지진파를 기록하는 기계. 변위, 속도, 가속도 증을 측정함.</t>
  </si>
  <si>
    <t>29351</t>
  </si>
  <si>
    <t>지진대</t>
  </si>
  <si>
    <t>seismic zone</t>
  </si>
  <si>
    <t>지진이 왕성하게 발생하는 지점들을 연결한 띠 모양을 형성한 지역.</t>
  </si>
  <si>
    <t>29352</t>
  </si>
  <si>
    <t>지진동</t>
  </si>
  <si>
    <t>earthquake ground motion</t>
  </si>
  <si>
    <t>지진에 의해 발생되는 지면의 움직임. 지진 파형으로서 지진계에 의해 기록된다.</t>
  </si>
  <si>
    <t>29353</t>
  </si>
  <si>
    <t>지진력</t>
  </si>
  <si>
    <t>seismic force, 地震力</t>
  </si>
  <si>
    <t>지진운동에 의한구조물의 응답에 대하여구조물과 그 구성요소를 설계하기 위하여 결정된 힘</t>
  </si>
  <si>
    <t>29355</t>
  </si>
  <si>
    <t>지진시 토압</t>
  </si>
  <si>
    <t>earth pressure during earthquakes</t>
  </si>
  <si>
    <t>지진시 지하에 설치된 구조물에 작용하는 토압. 토압산정은 등가정적법이나 응답변위봅 또는 시간이력해석법에 의한다.</t>
  </si>
  <si>
    <t>29356</t>
  </si>
  <si>
    <t>지진율</t>
  </si>
  <si>
    <t>seismic coefficient, 地震率</t>
  </si>
  <si>
    <t>지진계수(=). 다층구조물의 한 층에 작용하는 지진시의 수평력을 그 층의 중량으로 나눈 값. 설계진도. 수평진도</t>
  </si>
  <si>
    <t>29357</t>
  </si>
  <si>
    <t>지진제</t>
  </si>
  <si>
    <t>토목 공사를 할 때에 지신(地神)에게 지내는 제사. 건물의 안전을 비는 뜻으로 터를 닦기 전에 지낸다.</t>
  </si>
  <si>
    <t>세화45.6%</t>
  </si>
  <si>
    <t>29358</t>
  </si>
  <si>
    <t>지진지체 구조</t>
  </si>
  <si>
    <t>seismo-tectonic structure</t>
  </si>
  <si>
    <t>지진 발생 형태에 지진규모(magnitude), 진원의 깊이, 발진 매커니즘, 발생빈도 등이 유사하게 나타내는 일정한 지역의 지질구조. 내진설계에서 이 지역에서는 어디에서나 지진이 일어난다고 가정하고 이것을 한계지진으로 평가한다.</t>
  </si>
  <si>
    <t>29359</t>
  </si>
  <si>
    <t>고래개자리</t>
  </si>
  <si>
    <t>아궁이의 반대편에 고래바닥보다 깊게 파놓은 고랑으로 아궁이에서 생성된 연소가스가 부분적으로 확산되는 현상을 막고 배기를 촉진시킨다.</t>
  </si>
  <si>
    <t>2936</t>
  </si>
  <si>
    <t>지진파</t>
  </si>
  <si>
    <t>seismic wave</t>
  </si>
  <si>
    <t>진원에서 지구 내부 또는 표면을 따라 전달되는 탄성파. 전파 특성에 따라 실체파와 표면파로 나눌 수있음.</t>
  </si>
  <si>
    <t>29362</t>
  </si>
  <si>
    <t>지진하중</t>
  </si>
  <si>
    <t>seismic load, 地震荷重</t>
  </si>
  <si>
    <t>지진으로부터 발생된 지반운동에 의해 구조물에 발생된 하중.</t>
  </si>
  <si>
    <t>29363</t>
  </si>
  <si>
    <t>지질 단면도</t>
  </si>
  <si>
    <t>geological profile； geological section</t>
  </si>
  <si>
    <t>각종 암석의 분포, 그들의 시대구분, 배열상태나 구조를 나타내기 위해 어느정도의 표토나 엷은 표층퇴적물을 깍아낸 상태에서 도시한 평면도. 지질도에서 표시하기 힘든 지하 깊숙한 곳의 상태를 표시하기 위해 단면도를 사용하는 것이 보통임.</t>
  </si>
  <si>
    <t>29364</t>
  </si>
  <si>
    <t>지질 연대</t>
  </si>
  <si>
    <t>geological age</t>
  </si>
  <si>
    <t>생물의 계통 진화나 지질의 부정합 등에 의해 상대적으로 시대 구분된 연대</t>
  </si>
  <si>
    <t>29365</t>
  </si>
  <si>
    <t>지질 조사</t>
  </si>
  <si>
    <t>geological survey</t>
  </si>
  <si>
    <t>광범위한 지역에 걸쳐 지반의 전체적인 지질학적 분류, 형성 과정, 지질구조를 조사하는 것으로서 지표에서 지하 심부에 이르기까지 지층, 구조의 분포, 연대, 상호 관계 등을 확인 또는 추정하는 조사를 말함. 현장에서 육안 관찰을 주체로 하는 지질답사, 보링조사, 사운딩, 물리탐사, 실내시험, 현장시험 등의 방법이 있음.</t>
  </si>
  <si>
    <t>29366</t>
  </si>
  <si>
    <t>지질도</t>
  </si>
  <si>
    <t>geological map</t>
  </si>
  <si>
    <t>29367</t>
  </si>
  <si>
    <t>지질조사</t>
  </si>
  <si>
    <t>soil survey of site, 地質調査</t>
  </si>
  <si>
    <t>기초의 설계시 사전에 지반의 형상‧토질‧지하수 등 여러 현황을 조사 연구하는 것.</t>
  </si>
  <si>
    <t>29368</t>
  </si>
  <si>
    <t>고래끝언덕</t>
  </si>
  <si>
    <t>아궁이의 반대편에 고래바닥보다 깊게 파놓은 고랑으로 아궁이에서 생성된 연소가스가 부분적으로 확산되는 현상을 막고 배기를 촉진시키는 고래개자리 끝부분을 높게 만든 부분.</t>
  </si>
  <si>
    <t>2937</t>
  </si>
  <si>
    <t>지체 부자유아 시설</t>
  </si>
  <si>
    <t>facilities for the crippled children</t>
  </si>
  <si>
    <t>사지나 체간의 운동기능에 두드러진 지속적 장애가 있는 아동을 위한 시설.</t>
  </si>
  <si>
    <t>29370</t>
  </si>
  <si>
    <t>지촉 건조</t>
  </si>
  <si>
    <t>set to touch; tack-free</t>
  </si>
  <si>
    <t>도막의 건조 상태의 일종. 도료를 칠한 면에 대었을 때 손 끝에 부착이 안 되는 상태를 일컫는다.</t>
  </si>
  <si>
    <t>29371</t>
  </si>
  <si>
    <t>지층</t>
  </si>
  <si>
    <t>stratum, 地層</t>
  </si>
  <si>
    <t>각종 작용에 의하여 파쇄된 암석의 입자 또는 용암이 물 · 공기 · 중력 등의 작용으로 운반되어 층모양으로 퇴적된 것. 화학적으로 침전 퇴적된 것도 포함한다.</t>
  </si>
  <si>
    <t>29372</t>
  </si>
  <si>
    <t>지판</t>
  </si>
  <si>
    <t>drop panel, 支板</t>
  </si>
  <si>
    <t>①플랫슬래브(flat slab) 구조에서 슬래브 하중을 기둥에 전달시키기 위해 주두부(柱頭部) 부근에서 슬래브 두께를 증가시킨 부분. ② ＝주두판(柱頭板).</t>
  </si>
  <si>
    <t>29373</t>
  </si>
  <si>
    <t>지퍼 개스킷</t>
  </si>
  <si>
    <t>zipper gasket</t>
  </si>
  <si>
    <t>유리홈 방축의 한쪽 외측에 설치한 지퍼의 조작에 의해 유리를 유리홈에 넣는 형식의 개스킷.</t>
  </si>
  <si>
    <t>29374</t>
  </si>
  <si>
    <t>지평</t>
  </si>
  <si>
    <t>horizon</t>
  </si>
  <si>
    <t>지구 표면의 각 점에서 지표에 접하는 평면.</t>
  </si>
  <si>
    <t>29375</t>
  </si>
  <si>
    <t>지평 좌표계</t>
  </si>
  <si>
    <t>horizontal system of coordinates</t>
  </si>
  <si>
    <t>천체의 위치 표현에 고도와 방위각을 이용하는 좌표계.</t>
  </si>
  <si>
    <t>29376</t>
  </si>
  <si>
    <t>지평면</t>
  </si>
  <si>
    <t>29377</t>
  </si>
  <si>
    <t>지표면</t>
  </si>
  <si>
    <t>ground surface</t>
  </si>
  <si>
    <t>지반의 표면 위치.</t>
  </si>
  <si>
    <t>29379</t>
  </si>
  <si>
    <t>고래당그래</t>
  </si>
  <si>
    <t>구들의 고래에 쌓인 재를 쳐내는 고무래.</t>
  </si>
  <si>
    <t>2938</t>
  </si>
  <si>
    <t>지표면 경계층</t>
  </si>
  <si>
    <t>atmospheric lower boundary layer</t>
  </si>
  <si>
    <t>대기 경계층을 상층과 하층으로 구분했을 때의 지표면 쪽의 경계층.</t>
  </si>
  <si>
    <t>29380</t>
  </si>
  <si>
    <t>지표면 열수지</t>
  </si>
  <si>
    <t>heat balance at the ground surface</t>
  </si>
  <si>
    <t>태양으로부터 지구 표면에 도달하는 복사에너지, 반사, 흡수 등의 작용에 의한 전체적인 열의 유출입을 나타내는 균형상태.</t>
  </si>
  <si>
    <t>29381</t>
  </si>
  <si>
    <t>지표면 온도</t>
  </si>
  <si>
    <t>ground surface temperature； earth surface temperature</t>
  </si>
  <si>
    <t>지구 표면 부분을 측정한 온도이거나 이에 상당하는 상당온도.</t>
  </si>
  <si>
    <t>29382</t>
  </si>
  <si>
    <t>지표면 조도</t>
  </si>
  <si>
    <t>ground rough-ness</t>
  </si>
  <si>
    <t>지표면의 거칠기상태</t>
  </si>
  <si>
    <t>29383</t>
  </si>
  <si>
    <t>지표면 조도 구분</t>
  </si>
  <si>
    <t>terrain category</t>
  </si>
  <si>
    <t>해당지역의 지표면거칠기에 해당하는 장애물이 바람에 노출된 정도로 구분함</t>
  </si>
  <si>
    <t>29384</t>
  </si>
  <si>
    <t>지표수</t>
  </si>
  <si>
    <t>地表水</t>
  </si>
  <si>
    <t>① 지구 표면상의 정수(靜水) 및 유수(流水)의 총칭. ② 수량이 풍부하므로 대량의 물을 가장 손쉽고 값싸게 얻을 수 있으며, 또 수질이 단물이기 때문에 대체로 좋다고 봄.</t>
  </si>
  <si>
    <t>29385</t>
  </si>
  <si>
    <t>지프의 법칙</t>
  </si>
  <si>
    <t>Zipf‘s law</t>
  </si>
  <si>
    <t>단어의 출현 빈도에 관한 속성을 정리한 법칙. 단어를 출현 빈도가 높은 순으로 나열하고 순위대로 번호를 붙이면, ‘순위 번호 × 출현 빈도 = 일정’ 이라는 관계가 성립한다는 경험 법칙. 한 나라의 도시 인구에서도 이와 유사한 속성이 나타남</t>
  </si>
  <si>
    <t>29386</t>
  </si>
  <si>
    <t>지피(식물)</t>
  </si>
  <si>
    <t>ground cover</t>
  </si>
  <si>
    <t>땅 위를 덮고 있는 잡초.</t>
  </si>
  <si>
    <t>29387</t>
  </si>
  <si>
    <t>지하 동결선</t>
  </si>
  <si>
    <t>frost-line</t>
  </si>
  <si>
    <t>흙속의 온도가 0℃ 이하로 저하하여 흙이 동결하는 층과 동결하지 않는 층의 경계선을 말한다. 어느 깊이 이하에서는 흙 속의 온도가 높기 때문에 동결하지 않는다. 한랭 지역의 건축물 기초 밑면은 동결선 보다도 깊을 필요가 있다.</t>
  </si>
  <si>
    <t>29388</t>
  </si>
  <si>
    <t>지하 매설물</t>
  </si>
  <si>
    <t>underground utilities</t>
  </si>
  <si>
    <t>지하에 매설된 공급처리시설의 관로, 설비 등을 주로 말하며 지하에 수용된 시설 또는 그들의 공동구.</t>
  </si>
  <si>
    <t>29389</t>
  </si>
  <si>
    <t>고래등</t>
  </si>
  <si>
    <t>줄고래 형식에서 구들장을 받쳐주며 동시에  연소가스가 다른 고래로 가는 것을 막아주는 부분.</t>
  </si>
  <si>
    <t>기문당69.6%</t>
  </si>
  <si>
    <t>2939</t>
  </si>
  <si>
    <t>지하 산일 감쇠</t>
  </si>
  <si>
    <t>dissipation damping； radiation damping</t>
  </si>
  <si>
    <t>지반으로 방출된 진동에너지가 지반의 연결 작용에 의한 감쇠로 나타나는 현상.</t>
  </si>
  <si>
    <t>29390</t>
  </si>
  <si>
    <t>지하 상점가</t>
  </si>
  <si>
    <t>underground shopping district</t>
  </si>
  <si>
    <t>건축물의 지하 혹은 도로 아래에 위치한 지하철에 접속하여 구성된 상점, 음식점 등으로 이루어진 곳.</t>
  </si>
  <si>
    <t>29391</t>
  </si>
  <si>
    <t>지하 주차장</t>
  </si>
  <si>
    <t>underground parking</t>
  </si>
  <si>
    <t>건축물의 지하층 또는 도로의 지하 등 지하에 설치된 주차장.</t>
  </si>
  <si>
    <t>29393</t>
  </si>
  <si>
    <t>지하가</t>
  </si>
  <si>
    <t>underground street； underground market</t>
  </si>
  <si>
    <t>지하도의 통로 양쪽 또는 한쪽에 면하여 두어진 점포·사무실 등으로 구성됨.</t>
  </si>
  <si>
    <t>29394</t>
  </si>
  <si>
    <t>지하고</t>
  </si>
  <si>
    <t>clear length of trunk</t>
  </si>
  <si>
    <t>지표면에서 벌어진 가지의 가장 하단 가지의 수직 높이.</t>
  </si>
  <si>
    <t>29395</t>
  </si>
  <si>
    <t>지하벽</t>
  </si>
  <si>
    <t>basement wall; underground wall</t>
  </si>
  <si>
    <t>토압, 수압에 견디기 위해 건물의 지하실 주변에 배치하는 벽.</t>
  </si>
  <si>
    <t>29397</t>
  </si>
  <si>
    <t>지하수</t>
  </si>
  <si>
    <t>subsoil water, ground water, 地下水</t>
  </si>
  <si>
    <t>지하수면보다 아래에 존해하는 흙속의 물이며, 지하수면이하의 흙의 간극은 물로 포화되어 있으며, 지하수는 강수, 지표수 등과 함께 수문학적 순환의 일부를 차지한다.</t>
  </si>
  <si>
    <t>29398</t>
  </si>
  <si>
    <t>지하수 오염</t>
  </si>
  <si>
    <t>groundwater pollution</t>
  </si>
  <si>
    <t>지표면 오염물질이 지하에 침투하여 지반 하부에 고인 물이 오염되는 현상.</t>
  </si>
  <si>
    <t>29399</t>
  </si>
  <si>
    <t>고래바닥</t>
  </si>
  <si>
    <t>온돌 난방에서 구들장을 고이는 돌인 고래의 밑바닥을 가리키는 말.</t>
  </si>
  <si>
    <t>2940</t>
  </si>
  <si>
    <t>지하수면</t>
  </si>
  <si>
    <t>groundwater table</t>
  </si>
  <si>
    <t>지하수의 연속한 표면. 다수의 지점에서 지하수위를 측정하여 그 지하수면의 상황을 알 수 있음. 일반적으로 지하수면의 기복은 지표와 근사함.</t>
  </si>
  <si>
    <t>29400</t>
  </si>
  <si>
    <t>지하수위</t>
  </si>
  <si>
    <t>ground water level, ground-water table, 地下水位</t>
  </si>
  <si>
    <t>지하수면의 높이. 지하수위를 관측하고 지하수면의 등고선을 그리면 지하수의 유동방향이나 유속을 추정할 수 있음.</t>
  </si>
  <si>
    <t>29401</t>
  </si>
  <si>
    <t>지하수층</t>
  </si>
  <si>
    <t>groundwater zone</t>
  </si>
  <si>
    <t>토양에 존재하는 공극내부의 물의 압력이 대기압보다 높은 상태로 완전히 물로 채워져 있는 층</t>
  </si>
  <si>
    <t>29402</t>
  </si>
  <si>
    <t>지하수탱크</t>
  </si>
  <si>
    <t>ground water tank, 地下水－</t>
  </si>
  <si>
    <t>시상수도의 압력으로 건물내 급수압을 확보할 수 없는 경우 펌프 등을 이용하여 건축물 내부에 급수를 실시할 수 있도록 설치하는 지하저수조.</t>
  </si>
  <si>
    <t>29403</t>
  </si>
  <si>
    <t>지하실</t>
  </si>
  <si>
    <t>basement, 地下室</t>
  </si>
  <si>
    <t>건축물의 지하층에 위치한 실.</t>
  </si>
  <si>
    <t>29404</t>
  </si>
  <si>
    <t>지하실방수</t>
  </si>
  <si>
    <t>basement water proofing, 地下室防水</t>
  </si>
  <si>
    <t>① 지하실에서는 지하수의 침입을 막으면 지층의 바닥‧벽 등에 압력이 작용되므로 단순히 방수만을 생각하지 말고 수압에 견딜 수 있도록 함. ② 지하실의 방수방법에는 밖방수(外防水)와 안방수(內防水)의 2가지. ③ 지하실이 깊으면 깊을수록 커지므로 아스팔트방수층 시공으로, 얕을 때에는 안방수가 좋고 깊을 때 에는 밖방수가 좋으나 이것은 시공이 매우 어려움.</t>
  </si>
  <si>
    <t>29405</t>
  </si>
  <si>
    <t>지하층</t>
  </si>
  <si>
    <t>basement floor, 地下層</t>
  </si>
  <si>
    <t>건축물의 바닥이 지표면 아래에 있는 층으로서 바닥에서 지표면까지 평균높이가 해당 층 높이의 2분의 1 이상인 것을 말함.</t>
  </si>
  <si>
    <t>29407</t>
  </si>
  <si>
    <t>지하탐사법</t>
  </si>
  <si>
    <t>地下探査法</t>
  </si>
  <si>
    <t>①지반조사방법의 하나. ② 터파보기(구멍파보기)‧탐사간(쇠꽂이)찔러보기‧물리적 지하탐사법 등이 있음.</t>
  </si>
  <si>
    <t>29408</t>
  </si>
  <si>
    <t>지향 계수</t>
  </si>
  <si>
    <t>directivity factor</t>
  </si>
  <si>
    <t>음향설비의 특성 중 하나인 지향성을 정량화하기 위해 사용하는 분석지표.</t>
  </si>
  <si>
    <t>29410</t>
  </si>
  <si>
    <t>지향 이득</t>
  </si>
  <si>
    <t>directivity gain</t>
  </si>
  <si>
    <t>음향설비의 지향계수 자체를 레벨로 나타낸 지표로서 실질적인 척도로 활용하기 위하여 지향계수의  로그값을 10배한 것.</t>
  </si>
  <si>
    <t>29411</t>
  </si>
  <si>
    <t>지향 지수</t>
  </si>
  <si>
    <t>directional index</t>
  </si>
  <si>
    <t>29412</t>
  </si>
  <si>
    <t>지향 특성</t>
  </si>
  <si>
    <t>directional characteristics</t>
  </si>
  <si>
    <t>음향설비의 특성을 표시하기 위해 측정 대상인 각 방향에 대하여 지향성을 연속된 형태로 나타낸 것.</t>
  </si>
  <si>
    <t>29413</t>
  </si>
  <si>
    <t>지향성</t>
  </si>
  <si>
    <t>directivity</t>
  </si>
  <si>
    <t>음향공간의 방향에 의한 음향의 감도가 다르게 나타나는 현상으로서 주파수의 영향이 큼.</t>
  </si>
  <si>
    <t>29415</t>
  </si>
  <si>
    <t>지향성 스피커</t>
  </si>
  <si>
    <t>directional loudspeaker</t>
  </si>
  <si>
    <t>다수의 음향설비 장치를 조합하여 의도하는 특정의 방향으로 음압을 크게 발생할 수 있도록 만든 스피커.</t>
  </si>
  <si>
    <t>29417</t>
  </si>
  <si>
    <t>지향성 유리 블록</t>
  </si>
  <si>
    <t>directional glass block</t>
  </si>
  <si>
    <t>채광을 위한 유리블록 중 투과되는 채광성분이 일정한 방향으로 방사될 수 있도록 제작된 것.</t>
  </si>
  <si>
    <t>29418</t>
  </si>
  <si>
    <t>지형</t>
  </si>
  <si>
    <t>topography; topographic feature</t>
  </si>
  <si>
    <t>토지 지표면의 기복, 형태, 수계의 물적 상태를 일컫는다.</t>
  </si>
  <si>
    <t>29419</t>
  </si>
  <si>
    <t>고래의 형식</t>
  </si>
  <si>
    <t>줄 고래식‧흩은 고래식‧부채꼴 고래식‧굽은 고래식 및 이들의 혼용식으로 구분.</t>
  </si>
  <si>
    <t>2942</t>
  </si>
  <si>
    <t>지형 인자</t>
  </si>
  <si>
    <t>topography factor</t>
  </si>
  <si>
    <t>바람의 흐름에 대한 지형의 영향을 특징짓는 인자.</t>
  </si>
  <si>
    <t>29420</t>
  </si>
  <si>
    <t>지형풍</t>
  </si>
  <si>
    <t>geostrophic wind</t>
  </si>
  <si>
    <t>기압차에 의한 힘과 지구자전에 의한 코리올리힘의 합이 균형을 이룬 상태에서 부는 바람</t>
  </si>
  <si>
    <t>29421</t>
  </si>
  <si>
    <t>직각 변위도</t>
  </si>
  <si>
    <t>diagram of normal transformation</t>
  </si>
  <si>
    <t>변위를 90도 회전하여 그리는 것으로 기구의 변위해석에 적용하는 도해법.</t>
  </si>
  <si>
    <t>29423</t>
  </si>
  <si>
    <t>직각마구리대</t>
  </si>
  <si>
    <t>① 마구리(면)를 (재면과) 직각으로 깎을(자를) 때 쓰이는 마구리대(⇦). ② 목공구(규준자) (⇦)의 하나.</t>
  </si>
  <si>
    <t>29424</t>
  </si>
  <si>
    <t>직각용접</t>
  </si>
  <si>
    <t>⇨각용접.</t>
  </si>
  <si>
    <t>29425</t>
  </si>
  <si>
    <t>직각자</t>
  </si>
  <si>
    <t>square, try square, 直角尺</t>
  </si>
  <si>
    <t>하나의 각이 90도인 자.</t>
  </si>
  <si>
    <t>29426</t>
  </si>
  <si>
    <t>직각주차</t>
  </si>
  <si>
    <t>9°parking, 直角駐車</t>
  </si>
  <si>
    <t>도로방향에 대하여 도로의 연석 또는 주차장의 벽면과 차량이 직각을 이루도록 주차하는 것.</t>
  </si>
  <si>
    <t>29427</t>
  </si>
  <si>
    <t>직결 급수 방식</t>
  </si>
  <si>
    <t>directional water supply system</t>
  </si>
  <si>
    <t>급수관과 시상수도관을 직접 연결하고 시상수도 본관 공급압력을 이용하여 직접 급수전에 급수하는 방식.</t>
  </si>
  <si>
    <t>29428</t>
  </si>
  <si>
    <t>직결급수식</t>
  </si>
  <si>
    <t>直結給水式</t>
  </si>
  <si>
    <t>29429</t>
  </si>
  <si>
    <t>고래켜기</t>
  </si>
  <si>
    <t>방고래를 만드는 일을 의미하며 방고래 파기‧고래등 쌓기‧아궁이‧개자리‧개자리 굴뚝 등을 꾸미는 것을 의미한다.</t>
  </si>
  <si>
    <t>기문당61.9%</t>
  </si>
  <si>
    <t>2943</t>
  </si>
  <si>
    <t>직계단</t>
  </si>
  <si>
    <t>곧게 뻗은 계단</t>
  </si>
  <si>
    <t>29431</t>
  </si>
  <si>
    <t>직교 이방성</t>
  </si>
  <si>
    <t>orthotropy</t>
  </si>
  <si>
    <t>구조재료나 부재에 있어서 서로 직교하는 두 방향에 따라 재료의 역학적 특성이 달라지는 것.</t>
  </si>
  <si>
    <t>29432</t>
  </si>
  <si>
    <t>직교류</t>
  </si>
  <si>
    <t>cross flow, 直交流</t>
  </si>
  <si>
    <t>일반적으로 개방형 냉각탑의 내부 충진재와 같은 열교환장치에서 고온유체인 냉각수와 저온유체인 통과공기가 수직방향으로 접촉하며 상호열교환하는 방식.</t>
  </si>
  <si>
    <t>29433</t>
  </si>
  <si>
    <t>직근</t>
  </si>
  <si>
    <t>주근 또는 곧은 뿌리.</t>
  </si>
  <si>
    <t>29434</t>
  </si>
  <si>
    <t>직능</t>
  </si>
  <si>
    <t>profession</t>
  </si>
  <si>
    <t>①직무를 수행하는 능력.  ②직업이나 직무에 따른 고유한 기능이나 역할.</t>
  </si>
  <si>
    <t>29435</t>
  </si>
  <si>
    <t>직능급</t>
  </si>
  <si>
    <t>wage paid according to ability； skill-related wage</t>
  </si>
  <si>
    <t>직무를 수행하는 능력에 따라 이에 대한 임금을 지급하는 방식으로 기능, 자격, 지식, 숙련도, 경험 따위의 일정한 판정 기준에 의하여 계급과 임금을 정함.</t>
  </si>
  <si>
    <t>29436</t>
  </si>
  <si>
    <t>직달 일사</t>
  </si>
  <si>
    <t>direct solar radiation</t>
  </si>
  <si>
    <t>태양으로부터 방출되는 일사 성분 중 대기권을 통과하여 직접 지구 표면의 법선면에 도달하는 일사 성분.</t>
  </si>
  <si>
    <t>29437</t>
  </si>
  <si>
    <t>직달 일사계</t>
  </si>
  <si>
    <t>pyrheliometer</t>
  </si>
  <si>
    <t>태양으로부터 방사되어 지구 표면에 도달하는 직달일사량의 측정에 사용되는 계측장치.</t>
  </si>
  <si>
    <t>29438</t>
  </si>
  <si>
    <t>직달일사</t>
  </si>
  <si>
    <t>direct solar radiation, 直達日射</t>
  </si>
  <si>
    <t>29439</t>
  </si>
  <si>
    <t>고량토</t>
  </si>
  <si>
    <t>高粱土</t>
  </si>
  <si>
    <t>⇨고령토(＝).</t>
  </si>
  <si>
    <t>2944</t>
  </si>
  <si>
    <t>직동펌프</t>
  </si>
  <si>
    <t>直動－</t>
  </si>
  <si>
    <t>왕복식펌프로서 기기 내부에 증기실린더와 펌프실린더를 직선상으로 설치하고 공동의 피스톤봉을 이용하여 작동하는 펌프.</t>
  </si>
  <si>
    <t>29441</t>
  </si>
  <si>
    <t>직렬식 배관</t>
  </si>
  <si>
    <t>直列式配管</t>
  </si>
  <si>
    <t>바닥복사난방 또는 일반 온수난방에서 연결기기 또는 난방구간의 공급관과 환수관 연결을 1계통으로 구성하는 배관방식으로서 시스템이 간단하게 구성되는 장점이 있으나, 입출구온도차가 크게 되는 단점이 있음.</t>
  </si>
  <si>
    <t>29442</t>
  </si>
  <si>
    <t>직렬용접</t>
  </si>
  <si>
    <t>series welding, 直列鎔接</t>
  </si>
  <si>
    <t>하나의 전기회로 중에서 2개 이상의 용접을 동시에 해나가는 저항용접.</t>
  </si>
  <si>
    <t>29443</t>
  </si>
  <si>
    <t>직렬점용접</t>
  </si>
  <si>
    <t>series spot welding, 直列點鎔接</t>
  </si>
  <si>
    <t>둘 이상의 접합부에 직렬로 전류를 통하게 함과 동시에 접합시키는 점용접방법.</t>
  </si>
  <si>
    <t>29444</t>
  </si>
  <si>
    <t>직류</t>
  </si>
  <si>
    <t>direct current, 直流</t>
  </si>
  <si>
    <t>전기가 통하는 도체를 통하여 고전위 레벨에서 저전위레벨로 흐르는 연속적인 전류의 흐름을 나타내는 것으로서 전류의 흐름방향이 변화하지 않음.</t>
  </si>
  <si>
    <t>29445</t>
  </si>
  <si>
    <t>직류 엘리베이터</t>
  </si>
  <si>
    <t>direct current elevator</t>
  </si>
  <si>
    <t>엘리베이터의 구동방식 중 권상기 모터의 작동을 위하여 직류 전원을 이용하는 방식으로서 기동토크의 확보 및 원활한 운전 등의 목적으로 사용됨.</t>
  </si>
  <si>
    <t>29447</t>
  </si>
  <si>
    <t>직류아스팔트</t>
  </si>
  <si>
    <t>⇨스트레이트아스팔트(＝).</t>
  </si>
  <si>
    <t>29448</t>
  </si>
  <si>
    <t>직류아크용접</t>
  </si>
  <si>
    <t>direct current arc welding, D.C arc welding, 直流－鎔接</t>
  </si>
  <si>
    <t>직류 전원을 사용하는 아크 용접의 일종.</t>
  </si>
  <si>
    <t>29449</t>
  </si>
  <si>
    <t>고려강</t>
  </si>
  <si>
    <t>高麗鋼</t>
  </si>
  <si>
    <t>⇨고강도강(＝).</t>
  </si>
  <si>
    <t>2945</t>
  </si>
  <si>
    <t>직류아크용접기</t>
  </si>
  <si>
    <t>D.C arc welder, 直流－鎔接機</t>
  </si>
  <si>
    <t>① 용접전류가 직류인 아크용접기. ② 현재 주로 사용하는 것은 다음과 같이 3종이 있음. 1) 전동 발전식 직류아크용접기, 2) 엔진 구동식 직류아크용접기, 3) 정류식 직류아크용접기. ③ 특히 안정된 아크를 필요로 하는 얇은 판 용접이나 경합금과 비철금속 스테인리스강의 용접에 많이 사용.</t>
  </si>
  <si>
    <t>29450</t>
  </si>
  <si>
    <t>직류엘리베이터</t>
  </si>
  <si>
    <t>direct current elevator, 直流－</t>
  </si>
  <si>
    <t>29451</t>
  </si>
  <si>
    <t>직류회로</t>
  </si>
  <si>
    <t>direct current circuit, D.C circuit, 直流回路</t>
  </si>
  <si>
    <t>전류의 흐름이 직류로 이루어지는 회로.</t>
  </si>
  <si>
    <t>29452</t>
  </si>
  <si>
    <t>직립면</t>
  </si>
  <si>
    <t>vertical plane, 直立面</t>
  </si>
  <si>
    <t>입화면(투영도에서, 물체를 평면에 수직을 이루는 정면에서 보았을 때의 모양을 그린 면).</t>
  </si>
  <si>
    <t>29453</t>
  </si>
  <si>
    <t>직립식 용접</t>
  </si>
  <si>
    <t>vertical welding</t>
  </si>
  <si>
    <t>용접선이 거의 수직인 용접으로 용업부의 옆쪽에서 아래에서 위, 또는 위에서 아래로 하는 용접</t>
  </si>
  <si>
    <t>29454</t>
  </si>
  <si>
    <t>직립적점</t>
  </si>
  <si>
    <t>⇨적점.</t>
  </si>
  <si>
    <t>29455</t>
  </si>
  <si>
    <t>직립투상도</t>
  </si>
  <si>
    <t>건물의 직립면으로의 투상도(投像圖). =입면도</t>
  </si>
  <si>
    <t>29456</t>
  </si>
  <si>
    <t>직립투상면</t>
  </si>
  <si>
    <t>vertical plane</t>
  </si>
  <si>
    <t>직립 투상도의 대상이 되는 면.</t>
  </si>
  <si>
    <t>29457</t>
  </si>
  <si>
    <t>직립투영면</t>
  </si>
  <si>
    <t>투상도법에서 대상이 투영되는 입화면.</t>
  </si>
  <si>
    <t>29458</t>
  </si>
  <si>
    <t>직별 공사</t>
  </si>
  <si>
    <t>building craft trades； building specialist work</t>
  </si>
  <si>
    <t>철근, 설비, 미장 등 직종별로 구분이 가능한 공사</t>
  </si>
  <si>
    <t>29459</t>
  </si>
  <si>
    <t>고려건축</t>
  </si>
  <si>
    <t>高麗建築</t>
  </si>
  <si>
    <t>고려시대 건축. 고려초기 건축은 통일신라의 건축수업을 계승하다 중기부터 주심포양식, 고려후기에 다포양식이 각각 발생하며 이 두가지 공포양식은 한국 목조건축양식의 주류를 형성한다.</t>
  </si>
  <si>
    <t>2946</t>
  </si>
  <si>
    <t>직별 공사 청부</t>
  </si>
  <si>
    <t>specialist subcontracting</t>
  </si>
  <si>
    <t>29460</t>
  </si>
  <si>
    <t>직별 공사업</t>
  </si>
  <si>
    <t>specialist contractor</t>
  </si>
  <si>
    <t>건설 공사에서 각 과정마다 해당 직종의 전문가에게 도급하는 방법</t>
  </si>
  <si>
    <t>29461</t>
  </si>
  <si>
    <t>직별공사별도급</t>
  </si>
  <si>
    <t>職別工事別都給</t>
  </si>
  <si>
    <t>분할도급의 정신을 더욱 확충한 방식이며, 설비공사뿐만 아니라, 건물 주체공사를 여러 부분 공사로 나누어 각각 별개의 도급인과 계약하는 도급형식임.</t>
  </si>
  <si>
    <t>29462</t>
  </si>
  <si>
    <t>직별재도급자</t>
  </si>
  <si>
    <t>職別再都給者</t>
  </si>
  <si>
    <t>공사현장에 있어서 직접 노무자를 지휘하여 공사를 완료하는 도급자.</t>
  </si>
  <si>
    <t>29463</t>
  </si>
  <si>
    <t>직사 일광</t>
  </si>
  <si>
    <t>direct sunlight; direct sunbeam</t>
  </si>
  <si>
    <t>태양으로부터 방출되는 일사 성분 중 대기권을 통과하면서 산란 또는 반사되지 않고 직접 지구 표면의 법선면에 도달하는 일사 성분 중 가시광 성분.</t>
  </si>
  <si>
    <t>29464</t>
  </si>
  <si>
    <t>직사 일광 상수</t>
  </si>
  <si>
    <t>solar illuminance constant</t>
  </si>
  <si>
    <t>태양으로부터 방출되어 대기권 밖의 법선면에 도달하는 직사일광성분의 법선면 조도로서 대기에 의해 흡수되는 성분을 제외한 상태의 조도를 의미함.</t>
  </si>
  <si>
    <t>29465</t>
  </si>
  <si>
    <t>직사 일광 조도</t>
  </si>
  <si>
    <t>direct sunlight illuminance； direct sunbeam illuminance</t>
  </si>
  <si>
    <t>태양으로부터 지표면에 도달하는 주광성분 중 직사일광에 의한 조도.</t>
  </si>
  <si>
    <t>29466</t>
  </si>
  <si>
    <t>직사 조도</t>
  </si>
  <si>
    <t>direct illuminance</t>
  </si>
  <si>
    <t>29467</t>
  </si>
  <si>
    <t>직사광</t>
  </si>
  <si>
    <t>direct light, 直射光</t>
  </si>
  <si>
    <t>반사 또는 산란되지 않고 직접 전달되는 빛의 성분.</t>
  </si>
  <si>
    <t>29468</t>
  </si>
  <si>
    <t>직사일광</t>
  </si>
  <si>
    <t>direct sunlight, 直射日光</t>
  </si>
  <si>
    <t>29469</t>
  </si>
  <si>
    <t>직사일광조도</t>
  </si>
  <si>
    <t>illumination by direct sunlight, solar illumination, 直射日光照度</t>
  </si>
  <si>
    <t>29470</t>
  </si>
  <si>
    <t>직사조도</t>
  </si>
  <si>
    <t>direct illumination, 直射照度</t>
  </si>
  <si>
    <t>29471</t>
  </si>
  <si>
    <t>직산 분리</t>
  </si>
  <si>
    <t>separation of direct and diffuse components of radiation</t>
  </si>
  <si>
    <t>지표면에서 측정된 글로벌주광의 전체 일사량을 천공광 성분과 직사일광 성분으로 나누는 것.</t>
  </si>
  <si>
    <t>29472</t>
  </si>
  <si>
    <t>직선</t>
  </si>
  <si>
    <t>direct line, 直線</t>
  </si>
  <si>
    <t>꺾이거나 굽은 데가 없는 곧은 선.</t>
  </si>
  <si>
    <t>29473</t>
  </si>
  <si>
    <t>직선 진동</t>
  </si>
  <si>
    <t>rectilinear vibration</t>
  </si>
  <si>
    <t>물질의 진동현상에서 진동 궤적이 직선의 형태로 나타나는 진동.</t>
  </si>
  <si>
    <t>29474</t>
  </si>
  <si>
    <t>직선계단</t>
  </si>
  <si>
    <t>29475</t>
  </si>
  <si>
    <t>직선법</t>
  </si>
  <si>
    <t>straight line method</t>
  </si>
  <si>
    <t>정액법(매기(每期)마다 똑같은 금액을 감가상각비로 계산하는 방법).</t>
  </si>
  <si>
    <t>29476</t>
  </si>
  <si>
    <t>직선비드</t>
  </si>
  <si>
    <t>stringer bead, 直線－</t>
  </si>
  <si>
    <t>용접선상에 직선으로 만든 용접 비드.</t>
  </si>
  <si>
    <t>29477</t>
  </si>
  <si>
    <t>직선식</t>
  </si>
  <si>
    <t>⇨수직식(＝).</t>
  </si>
  <si>
    <t>29478</t>
  </si>
  <si>
    <t>고려와당</t>
  </si>
  <si>
    <t>高麗瓦當</t>
  </si>
  <si>
    <t>① 고려시대의 기와의 마구리. ② 고려와당(高麗瓦當)은 신라의 양식을 답습한 것으로 초기에는 섬세한 것이 특징이었으나 점차 조잡하여지고 말기에는 무늬의 종류도 적어졌다.</t>
  </si>
  <si>
    <t>2948</t>
  </si>
  <si>
    <t>직선재</t>
  </si>
  <si>
    <t>straight member, 直線材</t>
  </si>
  <si>
    <t>직선의 형태를 가지고 있는 부재</t>
  </si>
  <si>
    <t>29480</t>
  </si>
  <si>
    <t>직선적 조직</t>
  </si>
  <si>
    <t>直線的組織</t>
  </si>
  <si>
    <t>최고 통제자 밑에 다음의 통제자 몇 사람이 있어서 각각 독립적인 상태로서 각각의 공사현장을 관리하는 조직.</t>
  </si>
  <si>
    <t>29481</t>
  </si>
  <si>
    <t>직압력</t>
  </si>
  <si>
    <t>direct compressive force</t>
  </si>
  <si>
    <t>축방향으로 작용하는 압축력.</t>
  </si>
  <si>
    <t>29482</t>
  </si>
  <si>
    <t>직업 분류</t>
  </si>
  <si>
    <t>classification of occupation</t>
  </si>
  <si>
    <t>국민 각 개인의 경제활동의 특질을 파악하여 그 공통의 것을 포괄해서 종류별로 집계하여 직업분화 양상을 명백히 하는데 목적이 있다.</t>
  </si>
  <si>
    <t>29483</t>
  </si>
  <si>
    <t>직업 학교</t>
  </si>
  <si>
    <t>vocational school</t>
  </si>
  <si>
    <t>어떠한 직업에 필요한 기술이나 지식에 대한 교육이 주된 목적인 학교. 실업교육, 산업교육과 동의어로 사용.</t>
  </si>
  <si>
    <t>29485</t>
  </si>
  <si>
    <t>직업 훈련 제도</t>
  </si>
  <si>
    <t>해당 직업에서 요구하는 지식과 기술을 체계적으로 훈련시켜 근로자나 근로를 희망하는 사람들의 업무 적응도를 높이고자 하는 제도.</t>
  </si>
  <si>
    <t>29486</t>
  </si>
  <si>
    <t>직영</t>
  </si>
  <si>
    <t>direct undertaking, direct management method, 直營</t>
  </si>
  <si>
    <t>특정한 기관 따위에서 일정한 사업을 직접 관리하고 경영함.</t>
  </si>
  <si>
    <t>29487</t>
  </si>
  <si>
    <t>직영 공사</t>
  </si>
  <si>
    <t>direct undertaking work</t>
  </si>
  <si>
    <t>구조물의 주인이 자재, 노무자, 기계 설비 따위를 직접 조달하여 공사하는 일.</t>
  </si>
  <si>
    <t>29488</t>
  </si>
  <si>
    <t>직영공사</t>
  </si>
  <si>
    <t>direct management works, 直營工事</t>
  </si>
  <si>
    <t>① 시공주(施工主)가 계획을 세우고 직접 재료구입‧노무자 고용‧시공기계 및 가설재를 마련하여 일체의 공사를 자기 책임으로 시행하는 것. ② 건축공사 시공방식의 하나.</t>
  </si>
  <si>
    <t>29490</t>
  </si>
  <si>
    <t>직용노무자</t>
  </si>
  <si>
    <t>直傭勞務者</t>
  </si>
  <si>
    <t>① 원도급자에게 직접고용, 임금을 받는 노무자. ② 잡역(雜役) 등의 미숙련 노무자(날품) 등이 있음.</t>
  </si>
  <si>
    <t>29493</t>
  </si>
  <si>
    <t>직인</t>
  </si>
  <si>
    <t>workman； artisan</t>
  </si>
  <si>
    <t>① ＝직공 ② 중세 이래의 수공업 조직인 길드에서, 생산과 도제(徒弟)의 교도(敎導)에 종사한 기술자.</t>
  </si>
  <si>
    <t>29495</t>
  </si>
  <si>
    <t>직입 시동</t>
  </si>
  <si>
    <t>direct starting; live starting</t>
  </si>
  <si>
    <t>모터의 기동을 위하여 정지 상태에서 운전을 시작할 때 연결된 정격전압을 바로 가하여 기동 및 운전하는 것으로서 주로 소형모터의 기동시에 적용하는 방법.</t>
  </si>
  <si>
    <t>29497</t>
  </si>
  <si>
    <t>직잭</t>
  </si>
  <si>
    <t>모양을 경사지게 중복시킨 무늬. =지그재그</t>
  </si>
  <si>
    <t>29498</t>
  </si>
  <si>
    <t>직절</t>
  </si>
  <si>
    <t>cross cut, square cut, 直切</t>
  </si>
  <si>
    <t>직각으로 자르는 일.</t>
  </si>
  <si>
    <t>29499</t>
  </si>
  <si>
    <t>MF</t>
  </si>
  <si>
    <t>mineral fiber</t>
  </si>
  <si>
    <t>295</t>
  </si>
  <si>
    <t>직절첨차</t>
  </si>
  <si>
    <t>直切檐遮</t>
  </si>
  <si>
    <t>끝을 직각으로 잘라낸 첨차.</t>
  </si>
  <si>
    <t>29500</t>
  </si>
  <si>
    <t>직접 가설</t>
  </si>
  <si>
    <t>temporary facilities expenses directly attributed to each building</t>
  </si>
  <si>
    <t>특정공사에 집중적으로 영향을 미치는 가설공사.</t>
  </si>
  <si>
    <t>29501</t>
  </si>
  <si>
    <t>직접 가열식 급탕 방식</t>
  </si>
  <si>
    <t>direct heating hot water system</t>
  </si>
  <si>
    <t>화석연료를 이용한 버너 또는 전기저항을 이용한 가열원으로 직접 물을 가열하여 급탕을 실시하는 방식.</t>
  </si>
  <si>
    <t>29502</t>
  </si>
  <si>
    <t>직접 간접 조명</t>
  </si>
  <si>
    <t>direct-indirect lighting</t>
  </si>
  <si>
    <t>일반적인 확산조명 방식 중 측면으로 확산되지 않는 조명방식.</t>
  </si>
  <si>
    <t>29503</t>
  </si>
  <si>
    <t>직접 공사비</t>
  </si>
  <si>
    <t>direct construction cost</t>
  </si>
  <si>
    <t>공사비에서 건설 공사를 시행하는 데 직접적으로 필요한 비용으로 재료비, 인건비 등 용도와 가격을 명확하게 할 수 있는 항목이 해당한다.</t>
  </si>
  <si>
    <t>29504</t>
  </si>
  <si>
    <t>직접 글레어</t>
  </si>
  <si>
    <t>direct glare</t>
  </si>
  <si>
    <t>시선에 직접적으로 접하거나 근접한 곳에 위치한 고휘도 광원으로 인하여 눈부심을 느끼게 되는 글레어. ←→간접 글래어.</t>
  </si>
  <si>
    <t>29505</t>
  </si>
  <si>
    <t>직접 기초</t>
  </si>
  <si>
    <t>spread foundation</t>
  </si>
  <si>
    <t>구조물을 지탱하는 적합한 토층이 비교적 지표면에서 얕은 깊이에 있어서 상부구조의 하중을 직접 지반에 전달시키는 형식의 기초로서 푸팅기초, 전면기초, 복합기초의 형식이 있음.</t>
  </si>
  <si>
    <t>29506</t>
  </si>
  <si>
    <t>직접 난방</t>
  </si>
  <si>
    <t>direct heating</t>
  </si>
  <si>
    <t>난방 대상 실내 공간에 고온의 방열면을 가진 방열기 등을 설치하고 대류 및 복사작용에 의해 실내공간을 직접적으로 가열하는 방식.</t>
  </si>
  <si>
    <t>29507</t>
  </si>
  <si>
    <t>직접 때기 냉온수 발생기</t>
  </si>
  <si>
    <t>direct burning chilled/hot water generator</t>
  </si>
  <si>
    <t>흡수식 냉동기의 열원으로서 도시가스, 중유 등을 직접 연소시키는 버너를 장비 자체에 내장하여 재생기를 작동시키는 방식으로서 냉난방모드 전환을 통하여 냉방기에는 냉수를 생산하고, 난방기에는 버너의 연소열을 열교환하여 난방용 온수를 생산함. 직화식냉온수기로 불리는 경우가 많음.</t>
  </si>
  <si>
    <t>29508</t>
  </si>
  <si>
    <t>고려척</t>
  </si>
  <si>
    <t>高麗尺</t>
  </si>
  <si>
    <t>2951</t>
  </si>
  <si>
    <t>직접 마무리</t>
  </si>
  <si>
    <t>monolithic surface finish</t>
  </si>
  <si>
    <t>슬래브의 콘크리트 붓기 후, 평활한 표면으로 하기 위해 콘크리트 표면을 흙손으로 마무리하는 공법.</t>
  </si>
  <si>
    <t>29510</t>
  </si>
  <si>
    <t>직접 바닥</t>
  </si>
  <si>
    <t>콘크리트 바닥 슬래브 위에 도장 바닥이나 깔기 바닥 등 직접 바닥 마무리 재료를 시공하여 슬래브와 마무리재 사이에 공기층을 두지 않은 바닥. 일반적으로 보행감이 나빠서 아래층으로 충격음이 전해지기 쉽다.</t>
  </si>
  <si>
    <t>29511</t>
  </si>
  <si>
    <t>직접 부착 조명 기구</t>
  </si>
  <si>
    <t>천장부 마감면에 마운트 부분을 설치한 후 부착하는 형태의 조명기기.</t>
  </si>
  <si>
    <t>29512</t>
  </si>
  <si>
    <t>직접 성분</t>
  </si>
  <si>
    <t>direct component</t>
  </si>
  <si>
    <t>광원으로부터 방사되는 빛의 성분 중 수광면에 직접 입사하는  성분으로서 실내 공간의 표면반사에 의해 간접적으로 입사하는 반사성분을 제외한 것.</t>
  </si>
  <si>
    <t>29513</t>
  </si>
  <si>
    <t>직접 열취득 방식</t>
  </si>
  <si>
    <t>direct gain system</t>
  </si>
  <si>
    <t>태양열 난방시스템 중 열용량이 큰 건축 구조체에 직접 일사취득을 통하여 난방열원으로 활용하는 방식.</t>
  </si>
  <si>
    <t>29514</t>
  </si>
  <si>
    <t>직접 온수 난방</t>
  </si>
  <si>
    <t>hot water direct heating</t>
  </si>
  <si>
    <t>난방 대상 실내 공간에 온수를 난방열원으로 하는 온수방열기를 설치하고 대류 및 복사작용에 의해 실내공간을 직접적으로 가열하는 방식으로서 증기난방에 비해 발열면의 온도가 낮아 설치기기의 크기가 커지는 단점이 있으나 저온발열면에 의해 열환경 측면에서 쾌적감이 뛰어나고, 유량의 정밀제어가 가능해 부하변동에 대한 대응능력이 우수한 장점이 있음.</t>
  </si>
  <si>
    <t>29515</t>
  </si>
  <si>
    <t>직접 원가</t>
  </si>
  <si>
    <t>direct cost</t>
  </si>
  <si>
    <t>제품 생산에 직접적으로 사용한 원가의 집계액.</t>
  </si>
  <si>
    <t>29516</t>
  </si>
  <si>
    <t>직접 원가 계산</t>
  </si>
  <si>
    <t>direct costing</t>
  </si>
  <si>
    <t>원가 요소를 변동비와 고정비로 나누고 변동비는 원가, 고정비는 기간 원가로 처리하는 계산 방식.</t>
  </si>
  <si>
    <t>29517</t>
  </si>
  <si>
    <t>직접 적분법</t>
  </si>
  <si>
    <t>direct integration method</t>
  </si>
  <si>
    <t>직접적인 수치해석적 적분법으로 외란을 받는 진동계의 운동방정식을 도출하는 방법</t>
  </si>
  <si>
    <t>29518</t>
  </si>
  <si>
    <t>직접 전단</t>
  </si>
  <si>
    <t>direct shear</t>
  </si>
  <si>
    <t>휨모멘트를 수반하지 않고 전단력이 직접 작용하는 상태. 전단스팬이 0인 상태</t>
  </si>
  <si>
    <t>29519</t>
  </si>
  <si>
    <t>고려테</t>
  </si>
  <si>
    <t>백지의 모서리에 구름형이나 국화형의 무늬를 검게 짜낸 돗자리테.</t>
  </si>
  <si>
    <t>2952</t>
  </si>
  <si>
    <t>직접 전단 시험</t>
  </si>
  <si>
    <t>shear-off test direct shear test</t>
  </si>
  <si>
    <t>시험체에 직접 전단력을 작용시켜 전단강도를 확인하는 시험방법.</t>
  </si>
  <si>
    <t>29520</t>
  </si>
  <si>
    <t>직접 조도</t>
  </si>
  <si>
    <t>광원으로부터 방사된 빛의 성분 중 수광면에 직접 도달하는 빛에 의한 조도로서 실내 공간의 반사광 성분을 제외함.</t>
  </si>
  <si>
    <t>29521</t>
  </si>
  <si>
    <t>직접 조명</t>
  </si>
  <si>
    <t>direct lighting</t>
  </si>
  <si>
    <t>광원으로부터 방사된 빛이 직접 작업면에 입사되는 형태의 조명방식으로서 고수준의 조도를 얻을 수 있는 장점이 있으나 실내공간의 균일한 조도를 얻기는 어려움.</t>
  </si>
  <si>
    <t>29522</t>
  </si>
  <si>
    <t>직접 주광률</t>
  </si>
  <si>
    <t>direct daylight factor</t>
  </si>
  <si>
    <t>전천광조도에 대한 주광조도의 비로 나타낸 주광율 구성 성분 중 직접조도에 의한 성분.</t>
  </si>
  <si>
    <t>29523</t>
  </si>
  <si>
    <t>직접 증기 난방</t>
  </si>
  <si>
    <t>steam direct heating</t>
  </si>
  <si>
    <t>난방 대상 실내 공간에 증기를 난방열원으로 하는 증기방열기를 설치하고 대류 및 복사작용에 의해 실내공간을 직접적으로 가열하는 방식으로서 온수난방에 비해 발열면의 온도가 높아 기기를 작게 만들수 있는 장점이 있으나 고온발열면에 의해 온열쾌적감은 떨어지며, 유량의 정밀제어가 어려워 부하변동에 대한 정밀한 대처능력은 부족한 단점이 있음.</t>
  </si>
  <si>
    <t>29524</t>
  </si>
  <si>
    <t>직접 팽창식 냉각기</t>
  </si>
  <si>
    <t>direct expansion cooler</t>
  </si>
  <si>
    <t>냉각코일의 내부에서 냉매가 직접 팽창 및 증발작용에 의해 외부 유체로부터 직접 열을 취득하여 냉각효과를 일으키는 냉각용 열교환기.</t>
  </si>
  <si>
    <t>29525</t>
  </si>
  <si>
    <t>직접 환수식</t>
  </si>
  <si>
    <t>direct return system</t>
  </si>
  <si>
    <t>방열기, FCU(Fan Coil Unit) 등의 냉온수 순환배관을 구성하는 경우 배관계통의 전체 길이를 가장 짧게 구성하는 방식. 시공이 간단하고 경제적인 장점이 있으나 계통별 배관의 순환길이가 상이하여 배관계통의 전체 유량 분배가 고르지 못한 단점이 있으며 이에 대한 대안으로서 역황수방식이 사용되고 있음. ←→ 역환수방식(리버스리턴방식).</t>
  </si>
  <si>
    <t>29526</t>
  </si>
  <si>
    <t>직접공사비</t>
  </si>
  <si>
    <t>直接工事費</t>
  </si>
  <si>
    <t>① 건물의 건축, 택지의 조성공사 등 건물과 직접 관계를 가진 공사의 비용. ② ⇨직접비.</t>
  </si>
  <si>
    <t>29527</t>
  </si>
  <si>
    <t>직접기초</t>
  </si>
  <si>
    <t>direct foundation, 直接基礎</t>
  </si>
  <si>
    <t>29528</t>
  </si>
  <si>
    <t>직접난방</t>
  </si>
  <si>
    <t>direct heating, 直接暖房</t>
  </si>
  <si>
    <t>29529</t>
  </si>
  <si>
    <t>고력 볼트</t>
  </si>
  <si>
    <t>high strength bolt: high tension bolt</t>
  </si>
  <si>
    <t>강한 압력(또는 마찰 저항)이 생기도록 조여서 사용하는 볼트. 고 강도의 강재로 만들어지고, 6각 볼트와 특수형 볼트가 있다. =하이텐션볼트. →지압 볼트 접합.</t>
  </si>
  <si>
    <t>2953</t>
  </si>
  <si>
    <t>직접법</t>
  </si>
  <si>
    <t>direct method</t>
  </si>
  <si>
    <t>실험 및 측정을 실시하는 경우 각종 검지장치 및 센서 등을 이용하여 직접적으로 데이터 수집하는 방법. ←→대치법.</t>
  </si>
  <si>
    <t>29530</t>
  </si>
  <si>
    <t>직접비</t>
  </si>
  <si>
    <t>direct cost, 直接費</t>
  </si>
  <si>
    <t>제품을 만드는 데 드는 재료비, 노무비 등의 비용.</t>
  </si>
  <si>
    <t>29531</t>
  </si>
  <si>
    <t>직접설계법</t>
  </si>
  <si>
    <t>direct design method, 直接設計法</t>
  </si>
  <si>
    <t>2방향 슬래브의 반경험적 계산법. 미국 ACI 기준을 근거로 함.</t>
  </si>
  <si>
    <t>29532</t>
  </si>
  <si>
    <t>직접용융법</t>
  </si>
  <si>
    <t>direct-fusion process, 直接鎔融法</t>
  </si>
  <si>
    <t>①테르밋 용접방법의 일종이며, 테르밋 도가니를 사용하지 않고 직접 용접부에서 테르밋 반응을 일으키고 그 반응열을 이용하는 용접방법. ② 이 방법은 예열이 그다지 필요하지 않은 이점이 있음. 이 때에 테르밋 반응물의 비산을 방지하기 위해서 용접부의 주위를 벽돌‧주물사‧마그네사이트와 같은 내화성이 뛰어난 내화물로 둘러싸고 철판으로 위를 덮고서 함.</t>
  </si>
  <si>
    <t>29533</t>
  </si>
  <si>
    <t>직접음</t>
  </si>
  <si>
    <t>direct sound, 直接音</t>
  </si>
  <si>
    <t>음원으로부터 발생한 음이 주변의 물리적 표면에 반사되지 않고 직접 청각기관에 전달되는 음.</t>
  </si>
  <si>
    <t>29534</t>
  </si>
  <si>
    <t>직접응력</t>
  </si>
  <si>
    <t>direct stress, 直接應力</t>
  </si>
  <si>
    <t>인장응력, 압축응력 등의 단면에 수직으로 작용하는 힘.</t>
  </si>
  <si>
    <t>29535</t>
  </si>
  <si>
    <t>직접일사</t>
  </si>
  <si>
    <t>direct solar radiation, 直接日射</t>
  </si>
  <si>
    <t>태양으로부터 방사된 주광성분 중 반사 및 산란되지 않고 직접 수광면에 입사하는 일사성분.</t>
  </si>
  <si>
    <t>29536</t>
  </si>
  <si>
    <t>직접전단응력</t>
  </si>
  <si>
    <t>direct shearing stress, 直接剪斷應力</t>
  </si>
  <si>
    <t>휨재에 작용하는 전단응력에서 단면에 전단력만 직접적으로 작용하는 경우 이 응력을 직접전단응력이라고 함.</t>
  </si>
  <si>
    <t>29537</t>
  </si>
  <si>
    <t>직접조도</t>
  </si>
  <si>
    <t>illumination by direct light, direct illumination[intensity], 直接照度</t>
  </si>
  <si>
    <t>29538</t>
  </si>
  <si>
    <t>직접조명</t>
  </si>
  <si>
    <t>direct illumination, direct lighting, 直接照明</t>
  </si>
  <si>
    <t>① 조명기구로부터 방사된 광속의 90% 이상이 하부로 방사되도록 하는 방식. ② 일반적으로 반사갓 등의 부착기구를 설치하여 구성함. ③ 장점 ：1) 직접 입사되는 성분 비율이 높으므로 조명효율이 뛰어남. 2) 구조가 단순함. 단점：1) 형태에 따라 글레어 발생 우려가 있음. 2) 실 공간 전체의 균일한 조도 확보가 어려움.</t>
  </si>
  <si>
    <t>29539</t>
  </si>
  <si>
    <t>고력 볼트 공법</t>
  </si>
  <si>
    <t>high strength bolted connections</t>
  </si>
  <si>
    <t>고력볼트를 사용하여 강재를 결함 또는 조립한 공법</t>
  </si>
  <si>
    <t>2954</t>
  </si>
  <si>
    <t>직접주광률</t>
  </si>
  <si>
    <t>direct daylight factor, 直接晝光率</t>
  </si>
  <si>
    <t>29540</t>
  </si>
  <si>
    <t>직접투시도법</t>
  </si>
  <si>
    <t>直接透視圖法</t>
  </si>
  <si>
    <t>투시도법의 기본적인 방법으로 시선과 족선을 이용하는 방법,</t>
  </si>
  <si>
    <t>29541</t>
  </si>
  <si>
    <t>직접파</t>
  </si>
  <si>
    <t>direct wave 음원이나 진동원에서 관측점에 직접 도달하는 파동.</t>
  </si>
  <si>
    <t>파동의 전달과정에서 발생원으로부터 직접 계측지점까지 전달되는 파동.</t>
  </si>
  <si>
    <t>29542</t>
  </si>
  <si>
    <t>직접팽창</t>
  </si>
  <si>
    <t>direct expansion, 直接膨脹</t>
  </si>
  <si>
    <t>냉각코일의 내부에서 냉매의 팽창 및 증발에 의해 외부 유체로부터 열을 취득하여 냉각효과를 일으키는 것.</t>
  </si>
  <si>
    <t>29543</t>
  </si>
  <si>
    <t>직접하중</t>
  </si>
  <si>
    <t>direct load, 直接荷重</t>
  </si>
  <si>
    <t>부재에 직접 작용하는 하중으로서 간접하중의 상대적 개념으로 쓰임</t>
  </si>
  <si>
    <t>29544</t>
  </si>
  <si>
    <t>직제</t>
  </si>
  <si>
    <t>staff organization； organization of office</t>
  </si>
  <si>
    <t>직무나 직위에 관한 제도.</t>
  </si>
  <si>
    <t>29545</t>
  </si>
  <si>
    <t>직종별 노동 조합</t>
  </si>
  <si>
    <t>trade union</t>
  </si>
  <si>
    <t>노동조합의 조직형태의 하나. 자격과 기술 등의 숙련을 요하는 동일한 직업군 종사자를 대상으로 하는 노동조합이다.</t>
  </si>
  <si>
    <t>29546</t>
  </si>
  <si>
    <t>직주 근접</t>
  </si>
  <si>
    <t>closer distance of residence and work</t>
  </si>
  <si>
    <t>직장과 주거지가 가까운 것. 일반적으로 물리적 요인과 시간적 요인을 함께 고려한다.</t>
  </si>
  <si>
    <t>29547</t>
  </si>
  <si>
    <t>직통 계단</t>
  </si>
  <si>
    <t>direct stairs</t>
  </si>
  <si>
    <t>건축법에서는 계단과 계단참(階段站)만의 경로를 통해 피난층 혹은 지상까지 직접 연결된 계단을 의미한다.</t>
  </si>
  <si>
    <t>29550</t>
  </si>
  <si>
    <t>직하(형) 지진</t>
  </si>
  <si>
    <t>near field earthquake</t>
  </si>
  <si>
    <t>지각판의 단층에 의해 발생하는 진원이 비교적 깊지 않은 지진</t>
  </si>
  <si>
    <t>29552</t>
  </si>
  <si>
    <t>직할 공사</t>
  </si>
  <si>
    <t>public works under direct control</t>
  </si>
  <si>
    <t>주무 관청이 직접 관리,감독하는 토목ㆍ건축 따위의 공사.</t>
  </si>
  <si>
    <t>29553</t>
  </si>
  <si>
    <t>직휘</t>
  </si>
  <si>
    <t>直暉</t>
  </si>
  <si>
    <t>단청에서 직선으로 그린 휘.</t>
  </si>
  <si>
    <t>29555</t>
  </si>
  <si>
    <t>진개</t>
  </si>
  <si>
    <t>dust, garbage, 塵芥</t>
  </si>
  <si>
    <t>일상생활에서 발생하는 고체형 쓰레기를 이르는 말.</t>
  </si>
  <si>
    <t>29556</t>
  </si>
  <si>
    <t>진개장</t>
  </si>
  <si>
    <t>dumping ground, 塵芥場</t>
  </si>
  <si>
    <t>쓰레기를 배출하고 적재하는 장소.</t>
  </si>
  <si>
    <t>29557</t>
  </si>
  <si>
    <t>진공 건조</t>
  </si>
  <si>
    <t>vacuum seasoning: vacuum drying</t>
  </si>
  <si>
    <t>극저압하에서의 물의 끓는점 저하를 이용한 건조 방법.</t>
  </si>
  <si>
    <t>29558</t>
  </si>
  <si>
    <t>진공 급수 펌프</t>
  </si>
  <si>
    <t>vacuum feed-water pump</t>
  </si>
  <si>
    <t>증기난방설비에서 환수관 내부를 진공상태로 유지하여 응축수를 회수하고, 회수한 응축수를 보일러에 대시 공급해 주는 보급수펌프의 역할을 하는 펌프.</t>
  </si>
  <si>
    <t>29559</t>
  </si>
  <si>
    <t>진공 유리관형 집열기</t>
  </si>
  <si>
    <t>evacuated tubular solar collector</t>
  </si>
  <si>
    <t>태양열 난방 및 급탕을 위한 집열판넬의 구성부 중 집열기 부분을 밀폐된 투명 진공관 내부에 설치하여 집열효과를 극대화한 집열기.</t>
  </si>
  <si>
    <t>29560</t>
  </si>
  <si>
    <t>진공 집진 시스템</t>
  </si>
  <si>
    <t>vacuum dust collection system</t>
  </si>
  <si>
    <t>전기청소기와 같은 원리로 도시 쓰레기 전용관을 시가지에 배치하여 기압차로 자동적으로 쓰레기를 수집·운반하는 시스템.</t>
  </si>
  <si>
    <t>29561</t>
  </si>
  <si>
    <t>진공 차단기</t>
  </si>
  <si>
    <t>vacuum circuit breaker</t>
  </si>
  <si>
    <t>진공 상태의 밀폐공간에서 전력공급 선로의 전류를 차단하도록 만든 전류차단기기. 진공상태에서는 절연내력 성능이 향상되는 점에 착안하여 고안됨. 기기 접점부의 마모가 적으며 내구성이 우수한 특징을 가지고 있음.</t>
  </si>
  <si>
    <t>29562</t>
  </si>
  <si>
    <t>진공 청소기</t>
  </si>
  <si>
    <t>vacuum cleaner</t>
  </si>
  <si>
    <t>진공을 이용하여 먼지를 흡수 처치하는 청소 기구.</t>
  </si>
  <si>
    <t>29563</t>
  </si>
  <si>
    <t>진공 펌프</t>
  </si>
  <si>
    <t>vacuum pump</t>
  </si>
  <si>
    <t>진공을 만들거나 또는 유지하기 위한 기기.</t>
  </si>
  <si>
    <t>29565</t>
  </si>
  <si>
    <t>진공 환수관</t>
  </si>
  <si>
    <t>vacuum return pipe</t>
  </si>
  <si>
    <t>증기난방설비에서 사용되는 환수배관 종류의 하나로서 진공펌프를 이용하여 환수관의 내부 압력을 부압상태로 유지하여 응축수를 강제적으로 환수하는 배관.</t>
  </si>
  <si>
    <t>29566</t>
  </si>
  <si>
    <t>진공 흡인 설비</t>
  </si>
  <si>
    <t>vacuum suction apparatus</t>
  </si>
  <si>
    <t>진공펌프의 설치함으로써 흡인배관의 내부를 대기압에 비하여 대단히 수준의 음압으로 유지하여 제거 대상믈을 흡인하고, 흡인설비 배관계통의 말단부에서는 건축물로부터 흡인된 고체상의 오염물 및 쓰레기 등을 집하처리하는 시스템.</t>
  </si>
  <si>
    <t>29567</t>
  </si>
  <si>
    <t>진공계</t>
  </si>
  <si>
    <t>vacuum gauge, 眞空計</t>
  </si>
  <si>
    <t>압력계측기기 중 진공상태의 압력을 측정하는 측정기기.</t>
  </si>
  <si>
    <t>29568</t>
  </si>
  <si>
    <t>진공도</t>
  </si>
  <si>
    <t>degree of vacuum</t>
  </si>
  <si>
    <t>대기압 이하의 진공상태에서 측정된 정압으로서 진공상태를 나타내는 정도. 단위는 mmHg, bar, Torr 등이 사용됨.</t>
  </si>
  <si>
    <t>29569</t>
  </si>
  <si>
    <t>고력볼트</t>
  </si>
  <si>
    <t>high tensile bolt, high tension bolt, high strength bolt, 高力－</t>
  </si>
  <si>
    <t>인장강도가 높은 볼트로 접합부에 높은 강성(鋼性)과 강도를 얻기 위해 사용</t>
  </si>
  <si>
    <t>2957</t>
  </si>
  <si>
    <t>진공매트콘크리트</t>
  </si>
  <si>
    <t>29570</t>
  </si>
  <si>
    <t>진공성형법</t>
  </si>
  <si>
    <t>vacuum molding, 眞空成形法</t>
  </si>
  <si>
    <t>① 합성수지 가공법의 하나. ② 용융된 열가소성(熱可塑性) 수지를 시트형으로 하여 형틀에 눌러서 형과 시트 사이를 진공으로 하며 시트를 밀착시켜 형의 모양대로 성형. ③ 성형압력은 진공이므로 1kg/cm² 이하이며 목형‧석고형‧플라스틱형틀 등을 씀.</t>
  </si>
  <si>
    <t>29571</t>
  </si>
  <si>
    <t>진공소제기</t>
  </si>
  <si>
    <t>vacuum cleaner, 眞空掃除器</t>
  </si>
  <si>
    <t>팬의 압력으로 진공 상태를 만들고 진공에 의한 흡인력을 이용하여 청소를 하는 기구.</t>
  </si>
  <si>
    <t>29572</t>
  </si>
  <si>
    <t>진공식 난방 급탕 보일러</t>
  </si>
  <si>
    <t>vacuum type boiler for heating and hot water supply</t>
  </si>
  <si>
    <t>보일러에 내장된 진공용기 내부는 부압상태로서 낮은 온도에서 비등점이 형성되며, 이 때 발생하는 증발잠열을 열교환하여 난방 및 급탕용으로 사용하는 보일러. 열효율과 안정성이 뛰어난 장점이 있음.</t>
  </si>
  <si>
    <t>29573</t>
  </si>
  <si>
    <t>진공식 증기 난방</t>
  </si>
  <si>
    <t>vacuum return steam heating</t>
  </si>
  <si>
    <t>증기난방설비에서 환수관 내부를 진공상태로 유지하여 응축수를 회수하고, 회수한 응축수를 보일러에 다시 공급하여 증기를 발생시키는 순환구조의 증기난방방식.</t>
  </si>
  <si>
    <t>29574</t>
  </si>
  <si>
    <t>진공전자빔용접</t>
  </si>
  <si>
    <t>vacuum election beam welding, 眞空電子－鎔接</t>
  </si>
  <si>
    <t>①진공 속에서 고속전자 빔을 이음부에 충돌시켜서 그 발열을 이용하여 용접을 하는 방법. ② 유해가스가 없고 용융금속의 순도 향상에 유효하다. 특히 원자로 등의 용접에 필요한 지르코륨‧니오브 등과 같은 활성금속의 용접에 이용됨.</t>
  </si>
  <si>
    <t>29575</t>
  </si>
  <si>
    <t>진공차단기</t>
  </si>
  <si>
    <t>vacuum circuit breaker, 眞空遮斷器</t>
  </si>
  <si>
    <t>29576</t>
  </si>
  <si>
    <t>진공콘크리트</t>
  </si>
  <si>
    <t>vacuum processed concrete, vacuum concrete, 眞空－</t>
  </si>
  <si>
    <t>① 부어 넣은 콘크리트 표면에 진공매트(vacuum mat)를 덮고 과잉수분을 제거함과 동시에 다져서 품질을 향상시킨 콘크리트. ② 도로의 콘크리트 포장 등과 같은 곳에 조기 강도를 크게 하기 위할 때나 큰 댐 (dam)의 표면에 부배합(富配合)의 표면 층을 만드는 대신에 잘 이용됨.</t>
  </si>
  <si>
    <t>29577</t>
  </si>
  <si>
    <t>진공펌프</t>
  </si>
  <si>
    <t>vacuum pump, 眞空－</t>
  </si>
  <si>
    <t>대상 공간을 대기압 이하의 압력인 진공상태로 만드는 펌프.</t>
  </si>
  <si>
    <t>29578</t>
  </si>
  <si>
    <t>진공회수장치</t>
  </si>
  <si>
    <t>vacuum collecting equipment, 眞空回收裝置</t>
  </si>
  <si>
    <t>① 서브머지드아크용접에 있어서, 용접 후에 플럭스를 진공으로 흡인하여 회수하는 장치. ② 전원으로써는 교류‧직류 모두 사용할 수 있으나, 교류가 설비비용이 적게 들며 자기쏠림이 없고 유리함.</t>
  </si>
  <si>
    <t>29579</t>
  </si>
  <si>
    <t>고력볼트마찰접합</t>
  </si>
  <si>
    <t>고력볼트의 장력에 따른 접합재 사이 마찰력에 의해 힘을 전달하는 접합방법</t>
  </si>
  <si>
    <t>2958</t>
  </si>
  <si>
    <t>진균</t>
  </si>
  <si>
    <t>fungus</t>
  </si>
  <si>
    <t>곰팡이, 버섯 등을 포함하여 70,000종 이상이 있는 것으로 알려진 미생물군으로서 진균이라는 단어자체가 세균(극히 미세한 균)에 비하여 '진짜 균'의 어원적 의미를 가지고 있음.</t>
  </si>
  <si>
    <t>29580</t>
  </si>
  <si>
    <t>진도</t>
  </si>
  <si>
    <t>seismic coefficient, 震度</t>
  </si>
  <si>
    <t>지진에 따른 지역의손상과심각성정도를나타내는기준. (intensity)</t>
  </si>
  <si>
    <t>29581</t>
  </si>
  <si>
    <t>진도계</t>
  </si>
  <si>
    <t>seismic intensity scale</t>
  </si>
  <si>
    <t>지진운동의 크기를 나타내는 지표.</t>
  </si>
  <si>
    <t>29582</t>
  </si>
  <si>
    <t>진도관리</t>
  </si>
  <si>
    <t>progress control, 進度管理</t>
  </si>
  <si>
    <t>①네트워크(⇦)의 용어. ② 각 공정이 일정(日程)계획에 맞도록 완성되어 가고 있는 가를 계속 감독하고 또한 차질이 있을 경우 수정조치를 취하는 것을 말함. ③계획공정표에 의한 진도관리에 포함할 사항은 첫째 작업진도보고(progress reporting), 둘째 follow up, 셋째 updating 등.</t>
  </si>
  <si>
    <t>29584</t>
  </si>
  <si>
    <t>진도법</t>
  </si>
  <si>
    <t>seismic coefficient met hod</t>
  </si>
  <si>
    <t>정적진도법이라고도 하며, 지진력의 중량을 가령 0.2배의 수평력으로 바꾸어 탄성 허용 응력도 설계를 하는 방법.</t>
  </si>
  <si>
    <t>29585</t>
  </si>
  <si>
    <t>진동</t>
  </si>
  <si>
    <t>vibration, oscillation, 振動</t>
  </si>
  <si>
    <t>물체의 물리적 양이 어떤 기준이 되는 위치 등을 중심으로 시간적에 따라 반복해서 변화하는 것.</t>
  </si>
  <si>
    <t>29586</t>
  </si>
  <si>
    <t>진동 가속도</t>
  </si>
  <si>
    <t>vibration acceleration</t>
  </si>
  <si>
    <t>진동의 세기를 나타내는 지표로서 고안된 것으로 단위시간당 진동속도의 변화량율 표시하며 일반적으로 단위는 m/s2, cm/s2 등을 사용함.</t>
  </si>
  <si>
    <t>29587</t>
  </si>
  <si>
    <t>진동 가속도 레벨</t>
  </si>
  <si>
    <t>vibration acceleration level</t>
  </si>
  <si>
    <t>진동의 세기를 나타내는 진동가속도를 대수형태의 레벨로 표시한 것. 201log a/a0 (dB)의 형식으로 나타냄. a : 진동 가속도 실효값(m/s2), a0 : 기준 가속도(10-5 m/s2).</t>
  </si>
  <si>
    <t>29588</t>
  </si>
  <si>
    <t>진동 가속도계</t>
  </si>
  <si>
    <t>(vibrat-ional) accelerometer</t>
  </si>
  <si>
    <t>진동센서의 시간당 변화를 측정하여 진동가속도를 측정하는 측정기기.</t>
  </si>
  <si>
    <t>29589</t>
  </si>
  <si>
    <t>고력볼트인장접합</t>
  </si>
  <si>
    <t>고력볼트가 인장력을 받도록 계획한 기계적 접합법</t>
  </si>
  <si>
    <t>2959</t>
  </si>
  <si>
    <t>진동 감각</t>
  </si>
  <si>
    <t>perception of motion; sensation of vibration</t>
  </si>
  <si>
    <t>진동의 자극에 대하여 인간이 감각적으로 느끼는 진동의 정도를 나타냄.</t>
  </si>
  <si>
    <t>29590</t>
  </si>
  <si>
    <t>진동 감각 보정</t>
  </si>
  <si>
    <t>진동의 주파수 특성에 의해 진동 감각을 보정하는 것으로서 진동레벨로 나타남.</t>
  </si>
  <si>
    <t>29592</t>
  </si>
  <si>
    <t>진동 공해</t>
  </si>
  <si>
    <t>vibration hazard for citizen</t>
  </si>
  <si>
    <t>생활공해 중 진동으로 인하여 발생되는 공해. 진동원인으로서는 건설공사, 제조설비, 교통수단 등.</t>
  </si>
  <si>
    <t>29594</t>
  </si>
  <si>
    <t>진동 노출 기준</t>
  </si>
  <si>
    <t>vibration exposure standard</t>
  </si>
  <si>
    <t>진동에 노출되는 정도(크기나 시간)를 인간의 쾌적성이나 작업 능률 등의 면에서 규정한 값.</t>
  </si>
  <si>
    <t>29596</t>
  </si>
  <si>
    <t>진동 노출 시간</t>
  </si>
  <si>
    <t>exposure time of vibration</t>
  </si>
  <si>
    <t>진동발생에 의한 진동자극에 대하여 인체가 직접적으로 노출된 상태로 지속되는 시간.</t>
  </si>
  <si>
    <t>29597</t>
  </si>
  <si>
    <t>진동 노출 한계</t>
  </si>
  <si>
    <t>exposure limit of vibration</t>
  </si>
  <si>
    <t>⇨진동 노출 허용 한계(＝).</t>
  </si>
  <si>
    <t>29598</t>
  </si>
  <si>
    <t>진동 노출 허용 한계</t>
  </si>
  <si>
    <t>permissible limit of human exposure to whole-body vibration</t>
  </si>
  <si>
    <t>전신으로 전해지는 낮은 주파수 진동에 노출되는 경우 허용되는 한계.</t>
  </si>
  <si>
    <t>29599</t>
  </si>
  <si>
    <t>고력볼트접합</t>
  </si>
  <si>
    <t>high tension bolt joint, 高力bolt接合</t>
  </si>
  <si>
    <t>고력볼트를 사용한 강재 접합 방식</t>
  </si>
  <si>
    <t>2960</t>
  </si>
  <si>
    <t>진동 레벨</t>
  </si>
  <si>
    <t>vibration level; vibration (intensity) level</t>
  </si>
  <si>
    <t>진동은 음과 같은 파동이며, 진동의 강도는 어떤 기준 진동의 강도에 대한 비의 대수값인 가속도 레벨로 나타내고 단위는 음압 레벨과 동일하며 데시벨이다.</t>
  </si>
  <si>
    <t>29600</t>
  </si>
  <si>
    <t>진동 모드</t>
  </si>
  <si>
    <t>vibration mode</t>
  </si>
  <si>
    <t>구조물이나 부재가 진동하고 있을 때의 진폭 분포를 말함.</t>
  </si>
  <si>
    <t>29602</t>
  </si>
  <si>
    <t>진동 및 롤전압철근콘크리트관</t>
  </si>
  <si>
    <t>KS F 4402.</t>
  </si>
  <si>
    <t>29603</t>
  </si>
  <si>
    <t>진동 변위</t>
  </si>
  <si>
    <t>vibration displacement</t>
  </si>
  <si>
    <t>진동 현상이 발생하는 경우 기준점 또는 기준위치로부터의 이동거리를 의미함.</t>
  </si>
  <si>
    <t>29604</t>
  </si>
  <si>
    <t>진동 서한도</t>
  </si>
  <si>
    <t>vibration criteria； maximum allowable limit of vibration</t>
  </si>
  <si>
    <t>진동의 발생에 따른 영향 평가를 실시하는 경우 허용이 가능한 최대 진동 한계. →진동 허용값, 서한도.</t>
  </si>
  <si>
    <t>29605</t>
  </si>
  <si>
    <t>진동 속도</t>
  </si>
  <si>
    <t>vibration velocity</t>
  </si>
  <si>
    <t>진동 변위의 시간적 변화.</t>
  </si>
  <si>
    <t>29606</t>
  </si>
  <si>
    <t>진동 속도계</t>
  </si>
  <si>
    <t>단위시간당 진동의 변위를 측정하여 진동속도를 측정하는 기기로서 자체적으로 연산회로를 장치하여 변위응답을 검출함.</t>
  </si>
  <si>
    <t>29607</t>
  </si>
  <si>
    <t>진동 스펙트럼</t>
  </si>
  <si>
    <t>vibration spectrum； vibrational spectrum</t>
  </si>
  <si>
    <t>진동의 성분을 주파수에 따라 연속적으로 배열하여 표시한 것. →파워 스펙트럼.</t>
  </si>
  <si>
    <t>29608</t>
  </si>
  <si>
    <t>진동 실험</t>
  </si>
  <si>
    <t>주기, 감쇠, 진동형태와 같은 구조물의 진동 특성을 검증하기 위한 실험.</t>
  </si>
  <si>
    <t>29610</t>
  </si>
  <si>
    <t>진동 에너지</t>
  </si>
  <si>
    <t>vibration energy</t>
  </si>
  <si>
    <t>운동에너지와 변형에너지의 합으로 표시되며 진동을 하는 물체가 가지고 있는 에너지.</t>
  </si>
  <si>
    <t>29612</t>
  </si>
  <si>
    <t>진동 임피던스</t>
  </si>
  <si>
    <t>vibration inipedance</t>
  </si>
  <si>
    <t>진동하는 물체의 일정한 지점에 주어지는 외력과 그 지점에서의 속도와의 복소수비로서 시스템의 강성을 표현하는 지표.</t>
  </si>
  <si>
    <t>29613</t>
  </si>
  <si>
    <t>진동 장해</t>
  </si>
  <si>
    <t>vibration hazard</t>
  </si>
  <si>
    <t>진동의 발생으로 인하여 인체에 좋지 않은 영향을 미치는 생리적, 감각적 장해.</t>
  </si>
  <si>
    <t>29614</t>
  </si>
  <si>
    <t>진동 전달률</t>
  </si>
  <si>
    <t>vibration transmissibility</t>
  </si>
  <si>
    <t>특정 진동계에 가해진 외력에 의해 강제진동이 발생하는 경우, 가해진 진동의 진폭과 진동계 응답 진폭의 비.</t>
  </si>
  <si>
    <t>29615</t>
  </si>
  <si>
    <t>진동 전파</t>
  </si>
  <si>
    <t>propagation of vibration</t>
  </si>
  <si>
    <t>진동원으로부터 진동이 발생한 후 매질, 건축물과 같은 구조체 등의 매개체를 통하여 전파되거나 이동하는 현상.</t>
  </si>
  <si>
    <t>29616</t>
  </si>
  <si>
    <t>진동 절연</t>
  </si>
  <si>
    <t>vibration isolation</t>
  </si>
  <si>
    <t>고무나 납과 같은 방진재를 사용해서 구조물의 진동을 억제 또는 차단하는 것.</t>
  </si>
  <si>
    <t>29617</t>
  </si>
  <si>
    <t>진동 제어</t>
  </si>
  <si>
    <t>⇨제진(＝).</t>
  </si>
  <si>
    <t>29618</t>
  </si>
  <si>
    <t>진동 증폭</t>
  </si>
  <si>
    <t>amplification of vibration</t>
  </si>
  <si>
    <t>특정 진동계에서 가해지는 입력에너지보다 응답 진동계의 에너지량이 증가하는 현상.</t>
  </si>
  <si>
    <t>29619</t>
  </si>
  <si>
    <t>고령자 주택</t>
  </si>
  <si>
    <t>2962</t>
  </si>
  <si>
    <t>진동 진폭</t>
  </si>
  <si>
    <t>vibration amplitude</t>
  </si>
  <si>
    <t>진동이 발생하는 경우 진동파형의 중심축으로부터 최대로 이동한 거리 또는 변위를 이르는 말.</t>
  </si>
  <si>
    <t>29620</t>
  </si>
  <si>
    <t>진동 측정기</t>
  </si>
  <si>
    <t>진동 현상을 대상으로 진동속도 및 진동가속도 등을 측정하는측정장치.로서 진동현상의 측정 방식에 따라 기계식과 전기식으로 구분함.</t>
  </si>
  <si>
    <t>29621</t>
  </si>
  <si>
    <t>진동 특성 계수</t>
  </si>
  <si>
    <t>vibration characteristic coefficient</t>
  </si>
  <si>
    <t>설계용 지진층전단력 계수의 조합에서 이용되는 계수의 하나. Rt로 표현됨. 지진응답스펙트럼의 성질을 고려하여 지반 종별마다에 건물의 고유주기에 대해서 입력지진동에 따른 건물의 층전단력을 저감시키는 계수.</t>
  </si>
  <si>
    <t>29622</t>
  </si>
  <si>
    <t>진동 평가 척도</t>
  </si>
  <si>
    <t>evaluation scale of vibration</t>
  </si>
  <si>
    <t>진동의 세기를 평가하기 위해 제정된 평가 척도.</t>
  </si>
  <si>
    <t>29623</t>
  </si>
  <si>
    <t>진동 픽업</t>
  </si>
  <si>
    <t>vibration pickup</t>
  </si>
  <si>
    <t>진동계의 실험 측정에서 변위 등의 데이터 수집을 목적으로 측정데이터를 전기적 신호로 변환해 주는 변환기. →픽업.</t>
  </si>
  <si>
    <t>29624</t>
  </si>
  <si>
    <t>진동 해석</t>
  </si>
  <si>
    <t>vibration analysis； dynamic analysis</t>
  </si>
  <si>
    <t>진동하고 있는 구조물이나 부재 등을 동역학적으로 해석하는 것.</t>
  </si>
  <si>
    <t>29625</t>
  </si>
  <si>
    <t>진동 허용값</t>
  </si>
  <si>
    <t>allowable limit of vibration</t>
  </si>
  <si>
    <t>진동의 발생에 따른 영향 평가를 실시하는 경우 허용이 가능한 최대 진동 한계. →진동 서한도.</t>
  </si>
  <si>
    <t>29626</t>
  </si>
  <si>
    <t>진동 허용도</t>
  </si>
  <si>
    <t>tolerable limits for vibration</t>
  </si>
  <si>
    <t>29627</t>
  </si>
  <si>
    <t>진동 흡수기</t>
  </si>
  <si>
    <t>vibration absorber</t>
  </si>
  <si>
    <t>진동 발생시 진동에너지 흡수를 통하여 진동의 세기를 감소시키기 위하여 설치하는 기기.</t>
  </si>
  <si>
    <t>29628</t>
  </si>
  <si>
    <t>진동 흡수율</t>
  </si>
  <si>
    <t>absorptivity of vibration</t>
  </si>
  <si>
    <t>진동계에 가해진 입력에너지의 총량을 기준값으로 하는 경우 계에 흡수된 진동에너지의 비율.</t>
  </si>
  <si>
    <t>29629</t>
  </si>
  <si>
    <t>고령토</t>
  </si>
  <si>
    <t>kaolin, 高嶺土</t>
  </si>
  <si>
    <t>①카올리나이트(kaolinite), 할로이사이트(halloysite) 등 점토광물의 총칭. ② 카올리나이트는 알루미나‧무수규산(無水珪酸)과의 함수화합물로, 성분은 Al2O3SiO2 삼단사정계임. ③ 비중은 2.60～2.63, 경도 2～2.5, 굴절률 1.560～1.566. ④ 저면(底面)에 완전한 벽개(劈開)가 있고, 백색(白色)의 미세한 박판상‧인편상의 결정으로 산출됨. ⑤ 보통 토상으로서 장석 등의 광물의 분해로 생김. ⑥ 카올린 광물을 주체로 한 점토를 카올린이라 함. ⑦고량토 또는 고릉토라고도 하며, 원래는 중국의 산명(山名-高梁)에서 유래함. ⑧ 결상(結狀)은 영국의 코른월(Cornwall) 지방처럼 화강암 중의 장석(長石)의 변질에서 생긴 것과 미국의 사우스캐롤라이나‧조지아지방과 같이 퇴적광상으로 되어 있는 것이 있음. ⑨ 일명 도토(陶土)라고도 함.</t>
  </si>
  <si>
    <t>2963</t>
  </si>
  <si>
    <t>진동계</t>
  </si>
  <si>
    <t>진동 현상을 대상으로 진동속도 및 진동가속도 등을 측정하는 측정장치로서 진동현상의 측정 방식에 따라 기계식과 전기식으로 구분함.</t>
  </si>
  <si>
    <t>29630</t>
  </si>
  <si>
    <t>진동기</t>
  </si>
  <si>
    <t>vibrator, 振動機</t>
  </si>
  <si>
    <t>① 콘크리트를 칠 때 콘크리트에 진동을 주어 균질품을 얻기 위해 진동다짐을 하는 기계. ② 진동기는 콘크리트를 내려 누르거나(壓窄) 밀어내는 것(押密)이 아니고, 콘크리트에 매우 빠른 충격을 주어 밀실하게 안정(安定)시키는 것. ③ 진동기를 사용하면 콘크리트에 유동성이 증가하여 거푸집에 작용하는 측압이 커지고, 시멘트페이스트의 누출이 심하기 때문에 거푸집은 보통콘크리트에서 보다 수밀하고 견고히 짜고 조임을 충분히 해야 함. ④ 종류：동력에 따라 전동식과 압축공기식, 또 사용목적에 따라 내부진동기‧외부진동기, 그리고 막대형(꽂이식) 진동기‧거푸집진동기‧표면진동기 등이 있는 바 건축공사에는 막대형과 거푸집의 것이 주로 쓰임. ⑤ ＝바이브레이터. ⑥ 사용법：1) 가능한 한 수직으로 세워 쓸 것(꽂이진동기). 2) 철근 혹은 철 끝에 접촉 불허(철근진동은 부착력감소). 3) 진동시간은 콘크리트 표면에 시멘트페이스트가 엷게 떠오를 정도를 표준(약 30초～40초)한다. 4) 사용간격은 인접 진동부분의 진동효과가 중복되지 않는 범위 내로 60cm를 넘지 말 것. 5) 응결이 시작된 콘크리트는 진동을 삼가함. 6)서서히 뽑아 올려 콘크리트에 구멍이 나지 않게 함. ⑦슬럼프 10cm 이하의 콘크리트 다지기에 쓰는 것이 원칙. ⑧ ⇨기진기.</t>
  </si>
  <si>
    <t>29631</t>
  </si>
  <si>
    <t>진동다짐</t>
  </si>
  <si>
    <t>vibrating compaction, 振動－</t>
  </si>
  <si>
    <t>① 진동기를 사용하여 콘크리트를 밀실하게 다지는 것. ② 현장콘크리트 시공에 있어서 다짐방법(6가지；손다짐‧진동다짐‧거푸집 두드림‧가압법‧원심력법‧진공처리법)의 하나.</t>
  </si>
  <si>
    <t>29632</t>
  </si>
  <si>
    <t>진동다짐기</t>
  </si>
  <si>
    <t>vibrating compactor, 振動－機</t>
  </si>
  <si>
    <t>⇨진동기.</t>
  </si>
  <si>
    <t>29633</t>
  </si>
  <si>
    <t>진동대</t>
  </si>
  <si>
    <t>vibration table； shaking table</t>
  </si>
  <si>
    <t>어떤 구조물의 모형을 진동시켜 그 구조물이 진동하는 성질과 상태를 파악할 수 있게 한 장치. 혹은 받침</t>
  </si>
  <si>
    <t>29634</t>
  </si>
  <si>
    <t>진동대에 의한 콘크리트컨시스턴시시험방법</t>
  </si>
  <si>
    <t>KS F 2427.</t>
  </si>
  <si>
    <t>29635</t>
  </si>
  <si>
    <t>진동수</t>
  </si>
  <si>
    <t>frequency</t>
  </si>
  <si>
    <t>물체가 일정한 왕복운동을 반복하며 진동할 때 단위 시간당 이 반복운동이 일어난 횟수</t>
  </si>
  <si>
    <t>29636</t>
  </si>
  <si>
    <t>진동식 다짐기계</t>
  </si>
  <si>
    <t>振動式－機械</t>
  </si>
  <si>
    <t>① 토공사용의 다짐기계의 하나. ② 바이브레이션 롤러‧임팩트 롤러‧소일 컴팩터 등이 있음.</t>
  </si>
  <si>
    <t>29637</t>
  </si>
  <si>
    <t>진동식 컨시스턴시미터에 의한 콘크리트의유동식 시험방법</t>
  </si>
  <si>
    <t>KS F 2428.</t>
  </si>
  <si>
    <t>29638</t>
  </si>
  <si>
    <t>진동원</t>
  </si>
  <si>
    <t>진동이 발생된 최초 위치 또는 진동을 발생시킨 원인</t>
  </si>
  <si>
    <t>29639</t>
  </si>
  <si>
    <t>고령화 사회</t>
  </si>
  <si>
    <t>aging society</t>
  </si>
  <si>
    <t>고령자의 인구비율이 높아지고 있는 사회. UN은 65세 이상의 인구가 총인구에서 차지하는 비율이 7% 이상인 사회로 정의하고 있으며, 14%를 넘어서게 되면 고령사회로 분류</t>
  </si>
  <si>
    <t>2964</t>
  </si>
  <si>
    <t>진동의 마디</t>
  </si>
  <si>
    <t>진동의 파형에서 음압 및 진동의 진폭이 기준위치에 가장 근접되어 최소가 되는 지점 또는 부분.</t>
  </si>
  <si>
    <t>29640</t>
  </si>
  <si>
    <t>진동의 문턱값</t>
  </si>
  <si>
    <t>진동의 발생자극에 대하여 감각적으로 인지하기 시작하는 최소 진동의 세기.</t>
  </si>
  <si>
    <t>29641</t>
  </si>
  <si>
    <t>진동의 복</t>
  </si>
  <si>
    <t>loop; antinode</t>
  </si>
  <si>
    <t>29642</t>
  </si>
  <si>
    <t>진동전기종</t>
  </si>
  <si>
    <t>振動電氣鐘</t>
  </si>
  <si>
    <t>① 건물에 알람신호를 송출하기 위해 사용되는 신호발송설비. ② 전종으로 불리기도 함. ③ 공급전원은 교류 및 직류 모두 가능함.</t>
  </si>
  <si>
    <t>29643</t>
  </si>
  <si>
    <t>진동하중</t>
  </si>
  <si>
    <t>振動荷重</t>
  </si>
  <si>
    <t>진동현상에 의해 발생하는 힘을 하중으로 보는 것</t>
  </si>
  <si>
    <t>29644</t>
  </si>
  <si>
    <t>진동해머</t>
  </si>
  <si>
    <t>vibro hammer, 振動－</t>
  </si>
  <si>
    <t>① 진동에 의한 말뚝박기 및 빼기기구. ② 소련에서 개발. ③ 동력원은 전기.</t>
  </si>
  <si>
    <t>29645</t>
  </si>
  <si>
    <t>진료권</t>
  </si>
  <si>
    <t>catchment area</t>
  </si>
  <si>
    <t>어떤 의료시설 또는 의료시설군의 진료행위가 미치는 지역의 범위, 또는 의료시설의 이용자(많게는 환자)의 현주소의 분포범위.</t>
  </si>
  <si>
    <t>29647</t>
  </si>
  <si>
    <t>진료소</t>
  </si>
  <si>
    <t>clinic, 診療所</t>
  </si>
  <si>
    <t>의사가 공중(公衆), 또는 특정 다수인을 위하여 개설한, 병원보다 작은 규모로 진찰하고 치료하는 설비를 갖춘 곳</t>
  </si>
  <si>
    <t>29648</t>
  </si>
  <si>
    <t>고로</t>
  </si>
  <si>
    <t>blast furnace, 高爐</t>
  </si>
  <si>
    <t>광석을 환원하여 금속(철‧구리‧납‧주석‧니켈 등)을 정련하는 노.</t>
  </si>
  <si>
    <t>2965</t>
  </si>
  <si>
    <t>진봉</t>
  </si>
  <si>
    <t>① 기초공사에 있어서 잡석다지기용 기구. ② 통나무로 조립하여 각 목재의 봉을 매달아서 수십 명의 인부가 밧줄을 잡아당김으로써 목적을 달성한다. 그 나무봉의 중량은 75～110～185kg의 3종류가 있음.</t>
  </si>
  <si>
    <t>29650</t>
  </si>
  <si>
    <t>진부화</t>
  </si>
  <si>
    <t>functional deterioration： obsolescence</t>
  </si>
  <si>
    <t>기술 진보나 기호 변화 따위의 외부 요인으로 인해 재고 자산의 경제적 가치가 시간의 흐름에 따라 줄어드는 것.</t>
  </si>
  <si>
    <t>29651</t>
  </si>
  <si>
    <t>진북</t>
  </si>
  <si>
    <t>천문적으로 정확히 북극방향을 의미하는 것으로서 특정 지점에서는 자오선의 북쪽이 진북이 됨.</t>
  </si>
  <si>
    <t>29652</t>
  </si>
  <si>
    <t>진상용 콘덴서</t>
  </si>
  <si>
    <t>power condenser, 進相用－</t>
  </si>
  <si>
    <t>수변전설비 및 개별 부하의 역률 개선을 목적으로 이용되는 콘덴서로서 전력손실을 감소시켜 전기요금을 절감할 수 있음.</t>
  </si>
  <si>
    <t>29653</t>
  </si>
  <si>
    <t>진앙</t>
  </si>
  <si>
    <t>epicenter</t>
  </si>
  <si>
    <t>진원을 연직으로 지표면에 투영한 지표면상의 지점</t>
  </si>
  <si>
    <t>29654</t>
  </si>
  <si>
    <t>진앙 거리</t>
  </si>
  <si>
    <t>epicentral distance</t>
  </si>
  <si>
    <t>진앙으로부터 관측점까지의 지표면상 최단거리</t>
  </si>
  <si>
    <t>29655</t>
  </si>
  <si>
    <t>진애</t>
  </si>
  <si>
    <t>dust, 塵埃</t>
  </si>
  <si>
    <t>① 일상생활에서 발생하는 고체형 쓰레기를 이르는 말. ② 부유분진. = 진개.</t>
  </si>
  <si>
    <t>29656</t>
  </si>
  <si>
    <t>진애 포집률</t>
  </si>
  <si>
    <t>dust collecting efficiency</t>
  </si>
  <si>
    <t>공기여과기(에어필터) 및 집진장치의 포집성능을 나타내는 정량적 평가지표로서 장치 유입공기에 포함된 전체 진애량과 장치 후단에서 측정된 진애의 제거량을 백분율로 나타낸 것. 공인된 측정방법으로서 중량법, 비색법, 계수법 등이 있음.</t>
  </si>
  <si>
    <t>29657</t>
  </si>
  <si>
    <t>진애계</t>
  </si>
  <si>
    <t>dust counter； dust meter</t>
  </si>
  <si>
    <t>실내 공기 중에 존재하는 부유분진량을 측정하는 측정기기. = 분진계.</t>
  </si>
  <si>
    <t>29658</t>
  </si>
  <si>
    <t>진애소각장</t>
  </si>
  <si>
    <t>facilities of refuse incineration, 塵埃燒却場</t>
  </si>
  <si>
    <t>건축물로부터 배출된 쓰레기 등을 한 장소에 집하하고 소각하기 위해 설치한 처리 시설.</t>
  </si>
  <si>
    <t>29659</t>
  </si>
  <si>
    <t>고로 수쇄</t>
  </si>
  <si>
    <t>granulated blast furnace slag</t>
  </si>
  <si>
    <t>고로에서 생긴 광재에 주수한 다음 급랭해서 모래 알갱이 모양으로 한 것. 유리질로 잠재 수경성(水硬性)을 갖고 있다. =수쇄 슬래그.</t>
  </si>
  <si>
    <t>2966</t>
  </si>
  <si>
    <t>진열대</t>
  </si>
  <si>
    <t>show window, shop front, showcase, 陳列臺</t>
  </si>
  <si>
    <t>물건이나 상품을 진열해 놓을 수 있도록 만든 대.</t>
  </si>
  <si>
    <t>29660</t>
  </si>
  <si>
    <t>진열실</t>
  </si>
  <si>
    <t>exhibition, 陳列室</t>
  </si>
  <si>
    <t>여러 사람에게 보이기 위하여 물건이나 상품을 죽 벌여 놓은 방.</t>
  </si>
  <si>
    <t>29661</t>
  </si>
  <si>
    <t>진열장</t>
  </si>
  <si>
    <t>show-case, 陳列欌</t>
  </si>
  <si>
    <t>상점 등에서 상품따위를 전시하거나 진열하는 것에 사용되는 장 혹은 가구.</t>
  </si>
  <si>
    <t>29662</t>
  </si>
  <si>
    <t>진열창</t>
  </si>
  <si>
    <t>show window, 陳列窓</t>
  </si>
  <si>
    <t>지나가는 사람들이 볼 수 있도록, 가게 앞에 상품을 본보기로 벌여 놓고 유리를 끼워 상품을 선전하도록 놓은 창문</t>
  </si>
  <si>
    <t>29663</t>
  </si>
  <si>
    <t>진원</t>
  </si>
  <si>
    <t>hypocenter: focus</t>
  </si>
  <si>
    <t>지진의 원인이 되는 지반변동이 시작한 곳.</t>
  </si>
  <si>
    <t>29665</t>
  </si>
  <si>
    <t>진원 거리</t>
  </si>
  <si>
    <t>hypocentral distance： focal distance</t>
  </si>
  <si>
    <t>진원과 관측점 사이의 최단거리</t>
  </si>
  <si>
    <t>29666</t>
  </si>
  <si>
    <t>진원역</t>
  </si>
  <si>
    <t>hypocentral region</t>
  </si>
  <si>
    <t>지진에 의해 진원부근의 암석이 파괴되었다고 예상되는 영역</t>
  </si>
  <si>
    <t>29667</t>
  </si>
  <si>
    <t>진음</t>
  </si>
  <si>
    <t>warble tone</t>
  </si>
  <si>
    <t>특정 주파수 대역을 중심으로 하여 일정한 범위 내에서만 주파수가 변동하는 음으로서 출력 주파수가 일정 범위에 걸쳐서 연속적인 변화를 반복하는 특성이 있음. = 진동음.</t>
  </si>
  <si>
    <t>29668</t>
  </si>
  <si>
    <t>진일</t>
  </si>
  <si>
    <t>wet works</t>
  </si>
  <si>
    <t>① 물을 써서 하는 일의 총칭. ② 마른일(dry works).</t>
  </si>
  <si>
    <t>29669</t>
  </si>
  <si>
    <t>진자</t>
  </si>
  <si>
    <t>pendulum</t>
  </si>
  <si>
    <t>고정된 하나의 기준축 또는 기준이 되는 점 주위를 일정한 주기를 갖고 연속적으로 반복하여 진동하는 물체.</t>
  </si>
  <si>
    <t>29670</t>
  </si>
  <si>
    <t>진자오선</t>
  </si>
  <si>
    <t>true meridian, 眞子午線</t>
  </si>
  <si>
    <t>지구의 남극과 북극을 지나는 자오선을 자기 자오선에 상대하여 이르는 말.</t>
  </si>
  <si>
    <t>29671</t>
  </si>
  <si>
    <t>진찰실</t>
  </si>
  <si>
    <t>examining room, consulting room, 診察室</t>
  </si>
  <si>
    <t>진료소나 병원에서 환자의 진찰에 사용하는 방. 또는 그에 필요한 집기따위를 갖추고 있는 방.</t>
  </si>
  <si>
    <t>29673</t>
  </si>
  <si>
    <t>진채</t>
  </si>
  <si>
    <t>眞彩</t>
  </si>
  <si>
    <t>매우 짙고 불투명하게 보이는 채색 또는 이러한 채색으로 칠해진 그림.</t>
  </si>
  <si>
    <t>29674</t>
  </si>
  <si>
    <t>진출색</t>
  </si>
  <si>
    <t>advancing color, 進出色</t>
  </si>
  <si>
    <t>색이 실제적으로 위치하는 것보다 시각적으로 관측자에게 가까운 곳에 있는 것처럼 진출해서 보여지는 색.</t>
  </si>
  <si>
    <t>29678</t>
  </si>
  <si>
    <t>진태양시</t>
  </si>
  <si>
    <t>true solar hour</t>
  </si>
  <si>
    <t>실질적으로 태양의 위치가 정남의 방위에 있는 경우의 시를 기준으로 하여 정한 시로서 자오선의 1주기 통과시간을 24시간으로 규정함. →평균 태양시.</t>
  </si>
  <si>
    <t>29679</t>
  </si>
  <si>
    <t>진태양일</t>
  </si>
  <si>
    <t>true solar day</t>
  </si>
  <si>
    <t>태양의 위치가 정남의 방위에 있는 경우를 기준으로 다음 남중까지 소요되는 시간을 1일의 기준으로 정하는 시법으로서 1일의 기준 시간 길이는 계절별 기간별로 일정하지 않음.</t>
  </si>
  <si>
    <t>29680</t>
  </si>
  <si>
    <t>진퇴효과</t>
  </si>
  <si>
    <t>進退效果</t>
  </si>
  <si>
    <t>색깔에 따라 실제 위치하고 있는 것보다 멀거나 가깝게 보이는 현상. 시각적으로는 붉은 계통의 색이 푸른 계통의 차가운 색에 비하여 관측자에게 가까운 곳에 있는 것처럼 보여짐.</t>
  </si>
  <si>
    <t>29681</t>
  </si>
  <si>
    <t>진폭</t>
  </si>
  <si>
    <t>amplitude</t>
  </si>
  <si>
    <t>진동 시 중립 위치에서 극한 위치까지의 변위. 중립 위치의 양측에 있는 극한 위치 간의 변위량을 전진폭이라고 함. 파형이 속도 표시에서 속도 진폭, 가속도 표시에서 가속도 진폭이라고 함.</t>
  </si>
  <si>
    <t>29682</t>
  </si>
  <si>
    <t>진폭 공진</t>
  </si>
  <si>
    <t>amplitude resonance</t>
  </si>
  <si>
    <t>진동계의 진폭이 최대상태인 경우의 공진 상태 또는 그 현상.</t>
  </si>
  <si>
    <t>29683</t>
  </si>
  <si>
    <t>진폭 변조</t>
  </si>
  <si>
    <t>amplitude modulation</t>
  </si>
  <si>
    <t>반송파의 진폭을 음성신호 또는 영상신호의 진폭에 따라 변조하는 방식.</t>
  </si>
  <si>
    <t>29684</t>
  </si>
  <si>
    <t>진폴</t>
  </si>
  <si>
    <t>gin pole</t>
  </si>
  <si>
    <t>① 소규모 건물공사에 사용하는 세우기용(crane 계통의 기기；양중기) 기계. ② 1개의 지주(支柱)를 버리줄(guy)로 거치하고 활차를 장비한 것. ③ ＝폴데릭(pole derrick).</t>
  </si>
  <si>
    <t>29685</t>
  </si>
  <si>
    <t>진해</t>
  </si>
  <si>
    <t>earthquake disaster； earthquake damage</t>
  </si>
  <si>
    <t>지진의 발생에 의해 초래되는 물리적 피해.</t>
  </si>
  <si>
    <t>29686</t>
  </si>
  <si>
    <t>진행성 침하</t>
  </si>
  <si>
    <t>progressive settlement</t>
  </si>
  <si>
    <t>순간적으로 침하하지 않고 시간의 경과에 따라서 서서히 침하하는 현상. 또는 시간이 경과해도 침하 현상이 멈추지 않는 현상</t>
  </si>
  <si>
    <t>29688</t>
  </si>
  <si>
    <t>진행성 파괴</t>
  </si>
  <si>
    <t>progressive failure</t>
  </si>
  <si>
    <t>구조물에 있어서 국부적으로 파괴가 시작해서 다른 부분으로 점진적으로 확산되어 진행되는 파괴.</t>
  </si>
  <si>
    <t>29689</t>
  </si>
  <si>
    <t>고로광재</t>
  </si>
  <si>
    <t>blast-furnace slag, foamedslag, 高爐鑛滓</t>
  </si>
  <si>
    <t>①각종광석으로부터 금속을 채취할 때의 잔재로, 보통은 제철의 용광로에서 선철을 뽑아내고, 용(溶)선철의 윗면에 남는 찌꺼기를 말함. ② 비금속성으로 수경성(水硬性)이 있음. ③ 고로시멘트‧광재벽돌‧광재면 등의 원료로 쓰임. ④ ＝광재(slag)＝고로수재(水滓)＝수재(水滓)＝고로슬래그＝슬래그.</t>
  </si>
  <si>
    <t>2969</t>
  </si>
  <si>
    <t>진행파</t>
  </si>
  <si>
    <t>progressive wave</t>
  </si>
  <si>
    <t>개방된 공간 또는 매질 속을 진행하여 일정 방향으로 나가는 파동을 나타내는 것으로 경계면에 입사하는 경우 반사되는 파는 역행파가 되며 경계면을 통과하는 파동을 진행파로 지칭함.</t>
  </si>
  <si>
    <t>29690</t>
  </si>
  <si>
    <t>진화</t>
  </si>
  <si>
    <t>fire extinguishment</t>
  </si>
  <si>
    <t>불이 난 것을 끔.</t>
  </si>
  <si>
    <t>29691</t>
  </si>
  <si>
    <t>진화 상태</t>
  </si>
  <si>
    <t>cease burning</t>
  </si>
  <si>
    <t>불이 난 것을 끈 상태.</t>
  </si>
  <si>
    <t>29692</t>
  </si>
  <si>
    <t>진흙기와</t>
  </si>
  <si>
    <t>29693</t>
  </si>
  <si>
    <t>진흙질모래</t>
  </si>
  <si>
    <t>clay sand, 粘土質砂</t>
  </si>
  <si>
    <t>흙은 진흙이 둘 이상 섞여(실트‧진흙) 있는 것이 보통이고 모래가 많고 그것에 가까운 성질의 것을 말함.</t>
  </si>
  <si>
    <t>29695</t>
  </si>
  <si>
    <t>진흙층</t>
  </si>
  <si>
    <t>진흙(점토)으로 구성된 지층.</t>
  </si>
  <si>
    <t>29696</t>
  </si>
  <si>
    <t>질감</t>
  </si>
  <si>
    <t>texture, 質感</t>
  </si>
  <si>
    <t>재질(材質)의 차이에서 받는 느낌. ＝재질감(材質感)＝텍스처.</t>
  </si>
  <si>
    <t>29697</t>
  </si>
  <si>
    <t>질강풍</t>
  </si>
  <si>
    <t>17.2~20.7m/s인 풍속 범위의 바람으로서 인간의 보행이 어려운 수준의 강한 바람 상태.</t>
  </si>
  <si>
    <t>29698</t>
  </si>
  <si>
    <t>질경풍</t>
  </si>
  <si>
    <t>0.3~1.5m인 풍속 범위의 바람으로서 미풍 수준의 바람 상태.</t>
  </si>
  <si>
    <t>29699</t>
  </si>
  <si>
    <t>MIO 도료</t>
  </si>
  <si>
    <t>micaceous iron oxide paint</t>
  </si>
  <si>
    <t>운모상의 산화철 방청 안료를 사용한 방청 도료.</t>
  </si>
  <si>
    <t>297</t>
  </si>
  <si>
    <t>고로면</t>
  </si>
  <si>
    <t>⇨광재면(＝).</t>
  </si>
  <si>
    <t>2970</t>
  </si>
  <si>
    <t>질기</t>
  </si>
  <si>
    <t>⇨컨시스턴시(＝).</t>
  </si>
  <si>
    <t>29700</t>
  </si>
  <si>
    <t>질기와</t>
  </si>
  <si>
    <t>earthen roofing tile, 土瓦</t>
  </si>
  <si>
    <t>질흙으로 만들어 구운 기와.</t>
  </si>
  <si>
    <t>29701</t>
  </si>
  <si>
    <t>질량 농도</t>
  </si>
  <si>
    <t>mass concentration</t>
  </si>
  <si>
    <t>단위 체적 내에 포함된 물질의 질량을 기준으로 하여 산출한 농도로서 부유분진농도(mg/m^3) 등을 나타내는 경우에 사용함. = 중량 농도.</t>
  </si>
  <si>
    <t>29702</t>
  </si>
  <si>
    <t>질량 매트릭스</t>
  </si>
  <si>
    <t>mass matrix</t>
  </si>
  <si>
    <t>다자유도 진동계의 진동방정식에 나타나는 매트릭스. 각 점의 질량을 대각 요소로 지닌 매트릭스.</t>
  </si>
  <si>
    <t>29703</t>
  </si>
  <si>
    <t>질량 법칙</t>
  </si>
  <si>
    <t>mass law of sound</t>
  </si>
  <si>
    <t>부재의 코인시던스 효과 등을 고려하지 않는 경우 기밀하고 단단한 벽이나 판 등에 입사한 음에너지는 반사되어 흡수되고, 나머지 에너지는 투과하게 되는데, 이 경우 투과되는 에너지는 투과하는 벽의 무게 도는 면밀도의 영향을 받는다는 법칙. 즉 벽체의 투과 손실은 면밀도 m[㎏/㎡]과 주파수 ƒ[㎐]의 곱에 의해 결정된다는 법칙. = 질량칙.</t>
  </si>
  <si>
    <t>29704</t>
  </si>
  <si>
    <t>질량 제어</t>
  </si>
  <si>
    <t>mass control</t>
  </si>
  <si>
    <t>진동계에서 발생하는 진폭이 단지 질량만의 영향을 받는 상태.= 관성 제어.</t>
  </si>
  <si>
    <t>29705</t>
  </si>
  <si>
    <t>질량 행렬</t>
  </si>
  <si>
    <t>질량 매트릭스라고도 하며 다자유도 진동계의 진동방정식에 나타나는 매트릭스.</t>
  </si>
  <si>
    <t>29706</t>
  </si>
  <si>
    <t>질량칙</t>
  </si>
  <si>
    <t>mass law</t>
  </si>
  <si>
    <t>부재의 코인시던스 효과 등을 고려하지 않는 경우 기밀하고 단단한 벽이나 판 등에 입사한 음에너지는 반사되어 흡수되고, 나머지 에너지는 투과하게 되는데, 이 경우 투과되는 에너지는 투과하는 벽의 무게 도는 면밀도의 영향을 받는다는 법칙. 즉 벽체의 투과 손실은 면밀도 m[㎏/㎡]과 주파수 ƒ[㎐]의 곱에 의해 결정된다는 법칙. = 질량법칙.</t>
  </si>
  <si>
    <t>29707</t>
  </si>
  <si>
    <t>질림</t>
  </si>
  <si>
    <t>단청에서 머리초 주문양이나 단독문양을 연결하는 색대 부분.</t>
  </si>
  <si>
    <t>29708</t>
  </si>
  <si>
    <t>질산성 질소</t>
  </si>
  <si>
    <t>nitrate nitrogen</t>
  </si>
  <si>
    <t>암모니아성 질소가 질산균에 의해 산화되어 만들어지는 최종 생산물.</t>
  </si>
  <si>
    <t>29709</t>
  </si>
  <si>
    <t>고로벽돌</t>
  </si>
  <si>
    <t>⇨고로광재(＝).</t>
  </si>
  <si>
    <t>2971</t>
  </si>
  <si>
    <t>질석</t>
  </si>
  <si>
    <t>vermiculite, 蛭石</t>
  </si>
  <si>
    <t>① 운모질 원석을 1,000℃ 정도로 소성하여 유공질로 만들어 비중(0.2～0.4)이 낮아진 경량골재. ② ＝버미큘라이트. ③ 단열‧보온재로 쓰임.</t>
  </si>
  <si>
    <t>29710</t>
  </si>
  <si>
    <t>질석 모르타르</t>
  </si>
  <si>
    <t>vermiculite mortar</t>
  </si>
  <si>
    <t>시멘트에 질석을 섞어 물과 함께 반죽한 경량 모르타르. 단열성, 흡음성 등이 우수하다.</t>
  </si>
  <si>
    <t>29711</t>
  </si>
  <si>
    <t>질석 플라스터</t>
  </si>
  <si>
    <t>vermiculite plaster</t>
  </si>
  <si>
    <t>팽창시킨 질석을 골재로 하는 석고 플라스터. 경량으로 보온 단열 특성이 우수하다.</t>
  </si>
  <si>
    <t>29712</t>
  </si>
  <si>
    <t>질소 산화물</t>
  </si>
  <si>
    <t>nitrogen oxides</t>
  </si>
  <si>
    <t>질소와 산소의 결합으로 구성된 여러가지 화학적 화합물의 총칭으로서 일부 화합물은 산성비, 오존층 파괴 등의 원인으로 알려져 있음.</t>
  </si>
  <si>
    <t>29713</t>
  </si>
  <si>
    <t>질식 소화</t>
  </si>
  <si>
    <t>smothering extinguishment</t>
  </si>
  <si>
    <t>공기(산소)의 공급을 차단하여 불을 끄는 방법.</t>
  </si>
  <si>
    <t>29714</t>
  </si>
  <si>
    <t>질점</t>
  </si>
  <si>
    <t>mass； concentrated mass</t>
  </si>
  <si>
    <t>진동 모델로 활용되며 물체의 질량을 한 점에 치환시킨 점.</t>
  </si>
  <si>
    <t>29716</t>
  </si>
  <si>
    <t>질점계</t>
  </si>
  <si>
    <t>mass system: material particle system</t>
  </si>
  <si>
    <t>질점으로 구성되어 있는 역학적인 계.</t>
  </si>
  <si>
    <t>29717</t>
  </si>
  <si>
    <t>질통</t>
  </si>
  <si>
    <t>① 모래‧자갈 등을 져 나르는 그릇. ② 상자를 짜고 한 옆에 짐바를 달아 어깨에 걸치며 밑판은 끈을 놓으면 처지어서 열리게 됨.</t>
  </si>
  <si>
    <t>29718</t>
  </si>
  <si>
    <t>질풍</t>
  </si>
  <si>
    <t>8.0~10.7m인 풍속범위의 바람으로서 나뭇가지가 흔들리는 정도의 바람.</t>
  </si>
  <si>
    <t>29719</t>
  </si>
  <si>
    <t>고로슬래그</t>
  </si>
  <si>
    <t>2972</t>
  </si>
  <si>
    <t>짐받이아치</t>
  </si>
  <si>
    <t>relieving arch, discharging arch, 受荷虹蜺</t>
  </si>
  <si>
    <t>돌구조‧벽돌구조 등에 있어 윗인방에 짐이 실리지 않도록 그 위에 만든 아치.</t>
  </si>
  <si>
    <t>29721</t>
  </si>
  <si>
    <t>집</t>
  </si>
  <si>
    <t>house, residence, dwelling, 家, 屋, 舍</t>
  </si>
  <si>
    <t>사람이나 동물이 추위, 더위, 비바람 따위를 막고 그 속에 들어 살기 위하여 지은 건물.</t>
  </si>
  <si>
    <t>29722</t>
  </si>
  <si>
    <t>집게</t>
  </si>
  <si>
    <t>tongs, pick, tongs</t>
  </si>
  <si>
    <t>① 손으로 잡기 어려운 물건을 잡는 연장. ② 집게의 크기는 아주 가는 철사를 집을 수 있는 작은 것으로부터 아주 무거운 것을 다룰 수 있는 큰 것에 이르기까지 여러 가지 종류가 있음. 또 집게의 집는 부분의 모양도 다루는 공작물이 꽉 물릴 수 있도록 여러 가지 모양으로 되어 있음. ③ 작은 집게를 사용할 때에는 한손으로도 조작할 수 있으나, 공작물이 크고 무거워서 큰 집게를 사용할 때나, 또는 공작물을 꽉 집고자 할 때에는 집게자루에 클램프를 끼우는 것이 좋음. ④ ⇨플라이어(pliers).</t>
  </si>
  <si>
    <t>29724</t>
  </si>
  <si>
    <t>집기</t>
  </si>
  <si>
    <t>什器</t>
  </si>
  <si>
    <t>집 안이나 사무실에서 쓰는 온갖 기구.</t>
  </si>
  <si>
    <t>29725</t>
  </si>
  <si>
    <t>집끌기</t>
  </si>
  <si>
    <t>house moving</t>
  </si>
  <si>
    <t>건축물을 해체하지 않고 미리 만든 기초까지 수평 이동시키는 것.</t>
  </si>
  <si>
    <t>29726</t>
  </si>
  <si>
    <t>고로시멘트</t>
  </si>
  <si>
    <t>portland blast- furnace slag cement, blast-furnace slag cement, slag cement, 高爐cement</t>
  </si>
  <si>
    <t>① 철강재를 생산하는 용광로인 고로에서 발생하는 부산물을 포틀랜드 시멘트와 혼합하여 생산한 혼합시멘트의 일종. ② 콘크리트의 응결 및 경화속도가 늦은 반면 장기강도가 향상되는 특징이 있음. ③ KS L5210(고로슬래그시멘트) 참조.</t>
  </si>
  <si>
    <t>2973</t>
  </si>
  <si>
    <t>집단 주택지</t>
  </si>
  <si>
    <t>housing estate； settlement</t>
  </si>
  <si>
    <t>주택을 짓기에 알맞은 지역 또는 주택이 많이 들어선 지역.</t>
  </si>
  <si>
    <t>29730</t>
  </si>
  <si>
    <t>집단주택</t>
  </si>
  <si>
    <t>mass housing, 集團住宅</t>
  </si>
  <si>
    <t>한곳에 무리 지어 세워진 모양이 같은 주택.</t>
  </si>
  <si>
    <t>29731</t>
  </si>
  <si>
    <t>집락</t>
  </si>
  <si>
    <t>settlement</t>
  </si>
  <si>
    <t>모집단을 이루는 작은 무리.</t>
  </si>
  <si>
    <t>29733</t>
  </si>
  <si>
    <t>고루</t>
  </si>
  <si>
    <t>① 높은 곳에 지은 누각. = 고루(高樓) ② 사찰에서 북을 달아두는 건물. =고루(鼓樓)</t>
  </si>
  <si>
    <t>2974</t>
  </si>
  <si>
    <t>집배송 센터</t>
  </si>
  <si>
    <t>물자를 한곳에 모아 여러 곳에 나누어 보내 주는 하역과 보관, 배송 정보 따위와 관련한 시설을 갖춘 곳.</t>
  </si>
  <si>
    <t>29741</t>
  </si>
  <si>
    <t>집부사</t>
  </si>
  <si>
    <t>執扶舍</t>
  </si>
  <si>
    <t>박공널이나 풍판이 고정되는 가장 끝 서까래.= 집우새</t>
  </si>
  <si>
    <t>29742</t>
  </si>
  <si>
    <t>집산 도로</t>
  </si>
  <si>
    <t>distributor road； collector road</t>
  </si>
  <si>
    <t>다른 도로로부터 모이는 교통을 처리하는 기능을 가진 도로. 통행의 말단인 주거지나 각종 시설물과 연결되는 국지도로의 교통을 보조간선도로로 연결한다.</t>
  </si>
  <si>
    <t>29743</t>
  </si>
  <si>
    <t>집성단면</t>
  </si>
  <si>
    <t>built up section, 集成斷面</t>
  </si>
  <si>
    <t>여러 개의 강재 형강이나 강판이 모여서 한 개의 부재를 형성한 단면. (= 조립 단면)</t>
  </si>
  <si>
    <t>29744</t>
  </si>
  <si>
    <t>집성목재</t>
  </si>
  <si>
    <t>glued-laminated timber, laminated timber, 集成木材</t>
  </si>
  <si>
    <t>① 양질 소형 각재(角材)를 접착하여 만든 목재. ② 두께 1～5cm의 얇은 판재(板材, lamination)를 충분한 제조조건을 구비시켜 공장이나 작업장에서 우수한 접착제를 써서 각 판재들을 같은 섬유방향으로 집성 접착하여 가공한 목재. ※ timber＝lumber.</t>
  </si>
  <si>
    <t>29745</t>
  </si>
  <si>
    <t>집성목재보</t>
  </si>
  <si>
    <t>laminated beams, 集成木材梁</t>
  </si>
  <si>
    <t>집성목재로 된 보.</t>
  </si>
  <si>
    <t>29746</t>
  </si>
  <si>
    <t>집성목재아치</t>
  </si>
  <si>
    <t>laminated arch, 集成木材－</t>
  </si>
  <si>
    <t>집성목재로 된 아치.</t>
  </si>
  <si>
    <t>29747</t>
  </si>
  <si>
    <t>집성부품</t>
  </si>
  <si>
    <t>assemblies, 集成部品</t>
  </si>
  <si>
    <t>① 하나로 완결할 기능 특성을 가질 수 있도록 조립된 복합적인 구성재, 예를 들면 문짝‧창‧복합보‧세탁조 등. ② 모듈용어.</t>
  </si>
  <si>
    <t>29748</t>
  </si>
  <si>
    <t>집성유리</t>
  </si>
  <si>
    <t>laminated glass, laminated safety glass, shatterproof glass, 集成－</t>
  </si>
  <si>
    <t>2장 이상의 유리를 폴리비닐(polyvinyl butyral)필름 등의 투명한 플라스틱 중간막이로 접착한 안전유리.</t>
  </si>
  <si>
    <t>29749</t>
  </si>
  <si>
    <t>고루①</t>
  </si>
  <si>
    <t>高樓</t>
  </si>
  <si>
    <t>높은 루. 고루거각(高樓巨閣).</t>
  </si>
  <si>
    <t>2975</t>
  </si>
  <si>
    <t>집성재</t>
  </si>
  <si>
    <t>glued laminated wood； glued laminated timber</t>
  </si>
  <si>
    <t>다듬널의 섬유 방향을 서로 평행으로 하여, 접착제를 사용해서 길이, 너비, 두께의 각 방향으로 집성 접착한 재료.</t>
  </si>
  <si>
    <t>29750</t>
  </si>
  <si>
    <t>집세 보증금</t>
  </si>
  <si>
    <t>deposit； caution money</t>
  </si>
  <si>
    <t>주택 ·점포 ·사무실 등을 임대차한 때에 일정한 채무의 담보로 미리 임대인에게 주는 금전.</t>
  </si>
  <si>
    <t>29751</t>
  </si>
  <si>
    <t>집수 면적</t>
  </si>
  <si>
    <t>일정한 강이나 바다, 호수를 기준으로 그곳으로 물이 모여드는 구역의 면적</t>
  </si>
  <si>
    <t>29752</t>
  </si>
  <si>
    <t>집수관</t>
  </si>
  <si>
    <t>collecting pipe; strainer pipe</t>
  </si>
  <si>
    <t>지하수위저하공법 등을 실시하는 경우 지반의 지하수 배수를 위해 지하에 매설 설치하는 다공형 배수관.</t>
  </si>
  <si>
    <t>29753</t>
  </si>
  <si>
    <t>집수역</t>
  </si>
  <si>
    <t>water catchment area</t>
  </si>
  <si>
    <t>일정한 강이나 바다, 호수를 기준으로 그곳으로 물이 모여드는 구역.</t>
  </si>
  <si>
    <t>29754</t>
  </si>
  <si>
    <t>집수장</t>
  </si>
  <si>
    <t>밑파기 바닥면이나 수조 등 밑면에 설치되어 있는 배수를 목적으로 한 우묵한 부분.</t>
  </si>
  <si>
    <t>29755</t>
  </si>
  <si>
    <t>집수통배수</t>
  </si>
  <si>
    <t>集水筒排水</t>
  </si>
  <si>
    <t>기초 파기의 일부에 깊이 판 수채통을 설치하고, 여기에 물이 고이게 하여 배수하는 것.</t>
  </si>
  <si>
    <t>29756</t>
  </si>
  <si>
    <t>집수통배수공법</t>
  </si>
  <si>
    <t>shallow sump method, 集水筒排水工法</t>
  </si>
  <si>
    <t>⇨집수통 배수.</t>
  </si>
  <si>
    <t>29757</t>
  </si>
  <si>
    <t>집열</t>
  </si>
  <si>
    <t>heat collection</t>
  </si>
  <si>
    <t>열에너지원으로서 태양열을 이용하기 위하여 태양열 에너지를 집적하여 모으는 것.</t>
  </si>
  <si>
    <t>29759</t>
  </si>
  <si>
    <t>고루②</t>
  </si>
  <si>
    <t>lofty building, 鼓樓</t>
  </si>
  <si>
    <t>큰 북을 달아놓은 누각(樓閣). 종루(鐘樓)와 마주하여 정전과 강당의 전면 좌우에 있는데 보통 종루는 동쪽, 고루는 서쪽에 있다.</t>
  </si>
  <si>
    <t>2976</t>
  </si>
  <si>
    <t>집열 면적</t>
  </si>
  <si>
    <t>collecting area</t>
  </si>
  <si>
    <t>태양열 집열설비에서 집열부 패널의 총면적을 일컬음.</t>
  </si>
  <si>
    <t>29760</t>
  </si>
  <si>
    <t>집열 면적비</t>
  </si>
  <si>
    <t>collecting area ratio</t>
  </si>
  <si>
    <t>건축물 연면적에 대한 태양열 집열기의 집열판 면적비.</t>
  </si>
  <si>
    <t>29761</t>
  </si>
  <si>
    <t>집열기</t>
  </si>
  <si>
    <t>solar collector</t>
  </si>
  <si>
    <t>건물 내에서 사용하는 급탕열원 및 실내환경 유지를 위한 냉난방열원의 취득을 위하여 태양의 일사에너지를 열로 취득하는 기기 장치. 형태에 따라 평판형, 진공관형 등이 있으며 취득한 열을 저장하는 매체로서는 물이 가장 널리 사용됨.</t>
  </si>
  <si>
    <t>29763</t>
  </si>
  <si>
    <t>집열기 효율</t>
  </si>
  <si>
    <t>collector efficiency</t>
  </si>
  <si>
    <t>일정 시간 동안 태양집열기를 이용하여 얻어진 열량을 태양의 직달일사량에 의한 취득열량으로 나눈 값의 백분율.</t>
  </si>
  <si>
    <t>29764</t>
  </si>
  <si>
    <t>집열량</t>
  </si>
  <si>
    <t>태양열 집열기에 의해 취득한 일사량 중 부수적인 열손실을 제외한 정미열량. 집열기 입출구 온도차와 통과유량을 기준으로 산정이 가능함.</t>
  </si>
  <si>
    <t>29765</t>
  </si>
  <si>
    <t>집우새</t>
  </si>
  <si>
    <t>박공널이나 풍판이 고정되는 가장 끝 서까래.= 집부사</t>
  </si>
  <si>
    <t>29766</t>
  </si>
  <si>
    <t>집적의 경제</t>
  </si>
  <si>
    <t>agglomeration economy</t>
  </si>
  <si>
    <t>같은 업종이 같은 공간에 모임으로써 비용이 절감되거나 판매가 잘 이루어지는 것과 같은 긍정적인 효과가 발생하는 현상.</t>
  </si>
  <si>
    <t>29767</t>
  </si>
  <si>
    <t>집중 계수</t>
  </si>
  <si>
    <t>coefficient of concentration</t>
  </si>
  <si>
    <t>활하중의 산정에 있어서 하중의 배치와 편차를 고려하기 위해서 평균 단위 바닥하중에 곱하는 계수. 재료역학에서 응력 중심부의 존재응력을 그 단면의 공칭응력으로 나눈 값.</t>
  </si>
  <si>
    <t>29768</t>
  </si>
  <si>
    <t>집중 관리 방식</t>
  </si>
  <si>
    <t>central administration system; central control system</t>
  </si>
  <si>
    <t>경영에 있어서의 각종 관리 기능을 본사 혹은 본부라고 불리는 중추 기구에 집중화한 관리 형태.</t>
  </si>
  <si>
    <t>29769</t>
  </si>
  <si>
    <t>고르기</t>
  </si>
  <si>
    <t>grading, levelling</t>
  </si>
  <si>
    <t>① 메운 땅이나 펴 깔은 잡석 등을 평평하게 하는 일. ② ＝땅고르기.</t>
  </si>
  <si>
    <t>2977</t>
  </si>
  <si>
    <t>집중 질량</t>
  </si>
  <si>
    <t>concentrated mass</t>
  </si>
  <si>
    <t>물체가 갖는 질량을 1점에 집중시켜 그 물체를 대표하는 점을 말함.</t>
  </si>
  <si>
    <t>29771</t>
  </si>
  <si>
    <t>집중 치료 병실</t>
  </si>
  <si>
    <t>중환자를 수용하여 24시간 체제로 가장 효과적으로 치료하기 위한 병실.</t>
  </si>
  <si>
    <t>29772</t>
  </si>
  <si>
    <t>집중식 건축</t>
  </si>
  <si>
    <t>어떠한 중심에 집중되어 있는 건축. =유심건축</t>
  </si>
  <si>
    <t>29777</t>
  </si>
  <si>
    <t>집중주의</t>
  </si>
  <si>
    <t>recentralization, 集中主義</t>
  </si>
  <si>
    <t>도시계획에 있어서 한정된 토지의 이용과 효율적인 기반시설 공급 등을 위해 도시 또는 중심지를 중심으로 집중시켜야 한다는 주장</t>
  </si>
  <si>
    <t>29778</t>
  </si>
  <si>
    <t>집중하중</t>
  </si>
  <si>
    <t>concentrated load, 集中荷重</t>
  </si>
  <si>
    <t>한점에 집중해서 작용하는 하중.</t>
  </si>
  <si>
    <t>29779</t>
  </si>
  <si>
    <t>고른돌</t>
  </si>
  <si>
    <t>담이나 성벽을 쌓을 때에 맨 위에 고르게 놓은 돌.</t>
  </si>
  <si>
    <t>2978</t>
  </si>
  <si>
    <t>집중형 배치</t>
  </si>
  <si>
    <t>centralized lay out</t>
  </si>
  <si>
    <t>관련하는 시설이나 유사 시설을 한 곳에 집중하여 배치하는 방법.</t>
  </si>
  <si>
    <t>29780</t>
  </si>
  <si>
    <t>집진 장치</t>
  </si>
  <si>
    <t>dust collector； precipitator</t>
  </si>
  <si>
    <t>① 굴뚝 내표면에 부착된 그을음 등을 포집하기 위해 이용하는 기기. ② 분진 등의 미소 입자를 분리, 포집하는 기기. ③ 원심력 및 관성력을 이용하는 기계식과 정전기력 등을 이용하는 전기식의 형태가 있음.</t>
  </si>
  <si>
    <t>29781</t>
  </si>
  <si>
    <t>집진 효율</t>
  </si>
  <si>
    <t>집진기 또는 집진장치의 포집효율을 나타내는 성능지표로서 전체 포집량 농도(제거된 분진농도)를 입구 분진농도로 나누어 백분율로 산출한 값.</t>
  </si>
  <si>
    <t>29782</t>
  </si>
  <si>
    <t>집진기</t>
  </si>
  <si>
    <t>dust collector, dust catcher, preciptator, 集塵機</t>
  </si>
  <si>
    <t>① 굴뚝 내표면에 부착된 그을음 등을 포집하기 위해 이용하는 기기. ② 분진 등의 미소 입자를 분리, 포집하는 기기. ③ 원심력 및 관성력을 이용하는 기계식과 정전기력 등을 이용하는 전기식의 형태가 있음. = 집진장치.</t>
  </si>
  <si>
    <t>29783</t>
  </si>
  <si>
    <t>집진장치</t>
  </si>
  <si>
    <t>集塵裝置</t>
  </si>
  <si>
    <t>29784</t>
  </si>
  <si>
    <t>집채</t>
  </si>
  <si>
    <t>軒, 棟, 堂</t>
  </si>
  <si>
    <t>함께 구조된 집, 독립된 건물.</t>
  </si>
  <si>
    <t>29785</t>
  </si>
  <si>
    <t>집촌</t>
  </si>
  <si>
    <t>agglomerated rural settlement</t>
  </si>
  <si>
    <t>집들이 한곳에 집합되어 형성된 마을.</t>
  </si>
  <si>
    <t>29786</t>
  </si>
  <si>
    <t>집합 굴뚝</t>
  </si>
  <si>
    <t>assembled stack</t>
  </si>
  <si>
    <t>굴뚝 출구에서 복수의 굴뚝을 하나로 집합시킨 굴뚝.</t>
  </si>
  <si>
    <t>29787</t>
  </si>
  <si>
    <t>집합 주택</t>
  </si>
  <si>
    <t>apartment house； multiple dwelling house</t>
  </si>
  <si>
    <t>복수의 주거가 모여서 하나의 건물을 구성하는 주택의 형식.</t>
  </si>
  <si>
    <t>29788</t>
  </si>
  <si>
    <t>집회소</t>
  </si>
  <si>
    <t>assembly hall； assembly facility</t>
  </si>
  <si>
    <t>여러 사람이 특정한 목적을 가지고 일시적으로 모이는 곳.</t>
  </si>
  <si>
    <t>29790</t>
  </si>
  <si>
    <t>집회실</t>
  </si>
  <si>
    <t>assembly hall, assembly room, 集會室</t>
  </si>
  <si>
    <t>집회나 회의등을 목적으로 많은 사람이 모이는 방</t>
  </si>
  <si>
    <t>29791</t>
  </si>
  <si>
    <t>징검다리돌</t>
  </si>
  <si>
    <t>stepping-stone</t>
  </si>
  <si>
    <t>징검다리같은 방식으로 놓은 돌</t>
  </si>
  <si>
    <t>29792</t>
  </si>
  <si>
    <t>징검돌</t>
  </si>
  <si>
    <t>개울이나 물이 고인 곳을 건널 수 있도록 징검다리식으로 놓은 돌.</t>
  </si>
  <si>
    <t>29793</t>
  </si>
  <si>
    <t>징검돌계단</t>
  </si>
  <si>
    <t>징검돌처럼 계단으로 꾸며서 올라가는 상태의 계단</t>
  </si>
  <si>
    <t>29794</t>
  </si>
  <si>
    <t>징검돌나눔</t>
  </si>
  <si>
    <t>방향울 각각 다르게 나누고 있는 징검돌. 혹은 나뉘어진 곳에 있는 징검돌</t>
  </si>
  <si>
    <t>29795</t>
  </si>
  <si>
    <t>징두리</t>
  </si>
  <si>
    <t>lower part of a wall</t>
  </si>
  <si>
    <t>비바람 따위로부터 집을 보호하려고 집채 안팎 벽의 둘레에다 벽을 덧쌓는 부분.</t>
  </si>
  <si>
    <t>29796</t>
  </si>
  <si>
    <t>징두리널</t>
  </si>
  <si>
    <t>징두리에 댄 널.</t>
  </si>
  <si>
    <t>29798</t>
  </si>
  <si>
    <t>징두리널문</t>
  </si>
  <si>
    <t>징두리에 널빤지따위를 사용하여 만든 문을 이르는 말. 굽널문과 같은 의미로도 사용된다.</t>
  </si>
  <si>
    <t>29799</t>
  </si>
  <si>
    <t>MKS 단위계</t>
  </si>
  <si>
    <t>MRS system of units</t>
  </si>
  <si>
    <t>길이로 미터(m), 질량으로서 킬로그램(kg), 시간으로는 초(s)를 기본 단위로 하는 단위계.</t>
  </si>
  <si>
    <t>298</t>
  </si>
  <si>
    <t>고른층쌓기</t>
  </si>
  <si>
    <t>돌의 층(層)을 가지런하게 쌓는 일.</t>
  </si>
  <si>
    <t>2980</t>
  </si>
  <si>
    <t>징두리돌</t>
  </si>
  <si>
    <t>plinth stone</t>
  </si>
  <si>
    <t>건물의 바깥벽 징두리에 쌓아 올리는 돌.</t>
  </si>
  <si>
    <t>29800</t>
  </si>
  <si>
    <t>징두리바름</t>
  </si>
  <si>
    <t>벽 하부에 바닥부터 한 뼘 정도의 위치에 벽지 따위를 덧대어 발라 마감하는 것.</t>
  </si>
  <si>
    <t>29801</t>
  </si>
  <si>
    <t>징두리양판벽</t>
  </si>
  <si>
    <t>실내벽 하부에서 높이 1~1.2m정도의 널을 대어 만든 벽</t>
  </si>
  <si>
    <t>29802</t>
  </si>
  <si>
    <t>징두리판</t>
  </si>
  <si>
    <t>wainscot</t>
  </si>
  <si>
    <t>징두리 벽판, 그 재목</t>
  </si>
  <si>
    <t>29804</t>
  </si>
  <si>
    <t>징두리판벽</t>
  </si>
  <si>
    <t>dado, wainscot</t>
  </si>
  <si>
    <t>바닥에서 1m쯤의 높이까지 판재를 붙여 마무리한 벽. 실내부의 벽하부에서 높이 1〜1.5m정도로 널을 댄 것</t>
  </si>
  <si>
    <t>29805</t>
  </si>
  <si>
    <t>징크 크로메이트</t>
  </si>
  <si>
    <t>zinc chromate</t>
  </si>
  <si>
    <t>크롬산아연을 주성분으로 하는 방청 안료.</t>
  </si>
  <si>
    <t>29806</t>
  </si>
  <si>
    <t>징크로메이트도료</t>
  </si>
  <si>
    <t>zincromate塗料</t>
  </si>
  <si>
    <t>① 크롬산아연을 안료로 하고, 알키드수지를 전색료로 한 도료. ② 녹막이 효과가 좋고 알루미늄 녹막이 초벌칠에 적당함. ③ ⇨녹막이칠.</t>
  </si>
  <si>
    <t>29808</t>
  </si>
  <si>
    <t>짚그냥잇기</t>
  </si>
  <si>
    <t>① 볏짚이나 갈대를 엮지 않고 나란하게 놓아 지붕 위로 겹쳐 펴서 잇고 처마 기슭 위에 긴 나뭇가지 또는 대나무를 대어 아래위로 걸어 매는 방법도 쓰임. ② 또 지붕면 중간 30～60cm 간격으로 새끼줄을 쳐서 드문드문 볏짚을 한웅쿰씩 감아 동임.</t>
  </si>
  <si>
    <t>29809</t>
  </si>
  <si>
    <t>고름 모르타르</t>
  </si>
  <si>
    <t>mortar screed</t>
  </si>
  <si>
    <t>마무리를 하는 콘크리트 바닥면이나 지붕면을 평활하게 하기 위해 또는 철골 기둥의 주각 베이스 플레이트 밑면의 수명도를 확보하기 위해 바르는 모르타르.</t>
  </si>
  <si>
    <t>2981</t>
  </si>
  <si>
    <t>짚어보기</t>
  </si>
  <si>
    <t>probing, sounding, rod</t>
  </si>
  <si>
    <t>① 기초지반조사의 지하탐사법의 하나. ② 끝을 뾰족하게 한, 지름 2.5～4cm 정도의 쇠막대를 인력(人力)으로 지중에 꽂아 내리고 그때의 손짐작으로 굳은 지층의 위치‧지내력 등을 추정하는 방법. ③ 막대가 무거워지면 삼각을 짜서 상부에 도르래(滑車)를 장치하고 로프를 매어 오르내린다. 이것은 상부 지층이 무르고 굳은 층이 비교적 얕게 있을 때 이용됨. ④ 소규모 건물의 기초 저면(底面)의 시공계획시 하는 방법.</t>
  </si>
  <si>
    <t>29811</t>
  </si>
  <si>
    <t>짚여물</t>
  </si>
  <si>
    <t>짚을 잘게 잘라서 진흙에 섞어 넣어 심벽 등이 마를 때 갈라지지 않게 하는 미장재료.</t>
  </si>
  <si>
    <t>29812</t>
  </si>
  <si>
    <t>짜기</t>
  </si>
  <si>
    <t>fabrication, 組立</t>
  </si>
  <si>
    <t>①여러 부재를 소요의 형상으로 맞추어 꾸미는 것. ② 작업장에서 부재를 자르고 구멍을 뚫는 등 중간 맞추기를 하는 것.</t>
  </si>
  <si>
    <t>29814</t>
  </si>
  <si>
    <t>짜넣기</t>
  </si>
  <si>
    <t>목조 부재의 우각부에 대한 맞춤의 하나.</t>
  </si>
  <si>
    <t>29815</t>
  </si>
  <si>
    <t>짜임</t>
  </si>
  <si>
    <t>① 바심한 나무들을 결구하는 일. ② ＝짬.</t>
  </si>
  <si>
    <t>29816</t>
  </si>
  <si>
    <t>짜임새</t>
  </si>
  <si>
    <t>⇨맞춤새(＝).</t>
  </si>
  <si>
    <t>29817</t>
  </si>
  <si>
    <t>짝힘</t>
  </si>
  <si>
    <t>⇨우력(＝).</t>
  </si>
  <si>
    <t>29818</t>
  </si>
  <si>
    <t>고름질</t>
  </si>
  <si>
    <t>dubbing out</t>
  </si>
  <si>
    <t>① 미장공사에 있어서 초벌바름 또는 재벌바름 후의 우묵한 곳을 내살려 바른 면을 평탄하게 하는 일. ② 초벌바름, 두께치가 심한 부분 또는 얼룩진 곳을 초벌바름에 뒤이어 평탄하게 골라 바르는 것. ③ 약 1주일간 방치하여 균열이 충분히(건조) 진행된 다음 재벌바름을 함.</t>
  </si>
  <si>
    <t>2982</t>
  </si>
  <si>
    <t>짠마루틀</t>
  </si>
  <si>
    <t>① 큰보(大梁；girder) 위에 작은 보(小梁；beam)를 걸고 그 위에 장선을 대고 마룻널을 깐 마루. ② 간사이가 6.4m 이상일 때 쓰이고 간격은 2.7～2.6m 정도로 함. ③ ＝조립식 마루틀.</t>
  </si>
  <si>
    <t>29820</t>
  </si>
  <si>
    <t>짠맞춤</t>
  </si>
  <si>
    <t>① 가로재와 수직재를 짜 맞추는데 쓰이는 맞춤. ② 보통 장부를 꽂으나, 장부를 꽂으면 부재가 약하게 되므로 피하고 짧은장부 정도로 하는 것이 좋음. ③ ⇨맞춤.</t>
  </si>
  <si>
    <t>29821</t>
  </si>
  <si>
    <t>짧은 톱</t>
  </si>
  <si>
    <t>작은 구멍을 만들기 위한 세로톱. 날을 짧게 하고 목을 길게 하며, 톱니는 볼록상으로 되어 있다.</t>
  </si>
  <si>
    <t>세화70.1%</t>
  </si>
  <si>
    <t>29823</t>
  </si>
  <si>
    <t>짧은기둥</t>
  </si>
  <si>
    <t>pier</t>
  </si>
  <si>
    <t>길이에 비해 단면이 크고 좌초의 위험 없는 기둥.</t>
  </si>
  <si>
    <t>29824</t>
  </si>
  <si>
    <t>짧은반장부맞춤</t>
  </si>
  <si>
    <t>⇨장부맞춤.</t>
  </si>
  <si>
    <t>29826</t>
  </si>
  <si>
    <t>짧은비계목</t>
  </si>
  <si>
    <t>⇨비계장선(＝).</t>
  </si>
  <si>
    <t>29827</t>
  </si>
  <si>
    <t>짧은샛기둥</t>
  </si>
  <si>
    <t>cripple stud</t>
  </si>
  <si>
    <t>간단히 ｢cripple｣이라고도 함.</t>
  </si>
  <si>
    <t>29828</t>
  </si>
  <si>
    <t>짧은세로비드굽힘시험</t>
  </si>
  <si>
    <t>longitudinal bead bend test</t>
  </si>
  <si>
    <t>용접부의 연성을 알아내는 용접시험방법 중의 하나이며, 노치를 만든 미국식의 킨젤시험법과 노치를 만들지 않는 구주식 코마렐시험(또는 오스트리아시험)이 있으나 일반적으로 코마렐시험방법을 사용함.</t>
  </si>
  <si>
    <t>29829</t>
  </si>
  <si>
    <t>고릉토</t>
  </si>
  <si>
    <t>2983</t>
  </si>
  <si>
    <t>짧은장부</t>
  </si>
  <si>
    <t>stub tenon, 短丈夫</t>
  </si>
  <si>
    <t>① 맞추어지는 재의 반 또는 1/3 정도 깊이로 뚫어넣는 짧게 된 장부. ② ＝반다지장부. ③ 짧은장부 구멍(blind mortise)에 넣는 반다지(짧은)장부. ④ 짧은장부 구멍에 넣을 때 쐐기로 고정하는 (지옥장부) 공법은 ｢secret wedging｣이라 하며, 장부구멍이 주먹 모양인 때는 특히 ｢foxtail wedging｣이라 함.</t>
  </si>
  <si>
    <t>29830</t>
  </si>
  <si>
    <t>짧은장부맞춤</t>
  </si>
  <si>
    <t>blind-mortise-and-tenon joint, stub mortise and tenon joint</t>
  </si>
  <si>
    <t>① 짧은장부에 의한 맞춤법. ② ⇨반다지장부맞춤(＝).</t>
  </si>
  <si>
    <t>29831</t>
  </si>
  <si>
    <t>째못</t>
  </si>
  <si>
    <t>장부 구멍에 넣은 장부의 끝머리를 쪼개어 박은 쐐기.= 벌림쐐기</t>
  </si>
  <si>
    <t>29833</t>
  </si>
  <si>
    <t>쪼개기그무개</t>
  </si>
  <si>
    <t>cutting gauge</t>
  </si>
  <si>
    <t>① 얇은 널에 금을 그어 쪼개는 목수 연장. ② 쪼갬금쇠(⇦)의 다른 이름. ③ ⇨그무개.</t>
  </si>
  <si>
    <t>29834</t>
  </si>
  <si>
    <t>쪼갬금쇠</t>
  </si>
  <si>
    <t>얇은 널을 일정한 너비로 금을 내어 쪼개는 연장.</t>
  </si>
  <si>
    <t>29835</t>
  </si>
  <si>
    <t>쪼구미</t>
  </si>
  <si>
    <t>king post, 童子柱</t>
  </si>
  <si>
    <t>들보 위에서 다른 보를 받고 있는 짧은 기둥.</t>
  </si>
  <si>
    <t>29836</t>
  </si>
  <si>
    <t>쪽마루</t>
  </si>
  <si>
    <t>평주 바깥으로 덧달아낸 폭이 좁은 마루.</t>
  </si>
  <si>
    <t>29837</t>
  </si>
  <si>
    <t>쪽매</t>
  </si>
  <si>
    <t>좁은 폭의 널을 옆으로 연결하는 이음 방법.</t>
  </si>
  <si>
    <t>29838</t>
  </si>
  <si>
    <t>쪽매널</t>
  </si>
  <si>
    <t>parquet</t>
  </si>
  <si>
    <t>① 밑창널 위에 까는 마룻널에 여러 종류의 널조각으로 무늬를 놓아 붙여 대는데 쓰이는 널. ② 단풍‧박달‧자단‧흑단‧화류‧티크‧마호가니 등이 색깔이나 널결이 아름다워 많이 쓰임. ③ ＝쪽매판.</t>
  </si>
  <si>
    <t>29839</t>
  </si>
  <si>
    <t>고리</t>
  </si>
  <si>
    <t>ring, link, 環</t>
  </si>
  <si>
    <t>한옥에서 고리는 주로 문을 잡아당기거나 걸거나 매거나 들어올리는 개폐 기능에 사용된다. 고리는 역사적으로 가장 오래된 장석의 형태이다. 철기시대 이후 각종 기물에 부착된 것이 기록을 통하여 전해진다. 환봉이나 각봉 등의 금속재를 구부려 만든 손잡이로 몸체에 붙여 끌거나 들어올리는 등 기능에 충실한 형태에서 점차 장식을 가미한 형태로 발전하였다.</t>
  </si>
  <si>
    <t>2984</t>
  </si>
  <si>
    <t>쪽매널마루</t>
  </si>
  <si>
    <t>parquet floor, parquetry</t>
  </si>
  <si>
    <t>쪽매로 이어붙인 마루.</t>
  </si>
  <si>
    <t>29840</t>
  </si>
  <si>
    <t>쪽매널붙이기</t>
  </si>
  <si>
    <t>parquet flooring</t>
  </si>
  <si>
    <t>① 굳은 나뭇조각을 기하학적인 무늬로 맞추어 바닥깔기를 하는 것. ② ＝parquetry. ※ ｢parquetry｣는 석재를 까는 경우에도 마찬가지로 사용됨.</t>
  </si>
  <si>
    <t>29841</t>
  </si>
  <si>
    <t>쪽매바닥판</t>
  </si>
  <si>
    <t>flooring block</t>
  </si>
  <si>
    <t>① 두께 1.5～2.5cm, 길이 30cm, 너비 6～10cm 정도의 널쪽을 약 30cm 각으로 판을 지어 뒷면 또는 마구리에 철물로 쪽매한 판. ② 널마루에는 교착재 또는 숨은 못으로 고정하고 콘크리트 바닥에는 직접 특수교착재로 고정하고 모르타르 바름 위에는 발이 달린 쪽매판을 눌러 고정함.</t>
  </si>
  <si>
    <t>29842</t>
  </si>
  <si>
    <t>쪽매붙임</t>
  </si>
  <si>
    <t>여러 조각으로 된 널을 바탕널에 붙인 것 또는 그 일.</t>
  </si>
  <si>
    <t>29843</t>
  </si>
  <si>
    <t>쪽매질</t>
  </si>
  <si>
    <t>작은 조각나무를 모아 대서 마룻바닥을 꾸미거나 물건을 만드는 일.</t>
  </si>
  <si>
    <t>29844</t>
  </si>
  <si>
    <t>쪽매판</t>
  </si>
  <si>
    <t>parquetry, wooden mosaic</t>
  </si>
  <si>
    <t>29845</t>
  </si>
  <si>
    <t>쪽매판마루</t>
  </si>
  <si>
    <t>parquet floor, wooden block floor</t>
  </si>
  <si>
    <t>29846</t>
  </si>
  <si>
    <t>쪽매판벽</t>
  </si>
  <si>
    <t>drop siding, -板壁</t>
  </si>
  <si>
    <t>쪽매로 이어붙인 판벽.</t>
  </si>
  <si>
    <t>29847</t>
  </si>
  <si>
    <t>쪽머름</t>
  </si>
  <si>
    <t>방 바깥에만 머름동자를 써서 꾸미고 방 안쪽에는 널을 끼우거나 흙벽을 친 머름.= 딱지머름</t>
  </si>
  <si>
    <t>29848</t>
  </si>
  <si>
    <t>쪽머름동자</t>
  </si>
  <si>
    <t>片遠音童子</t>
  </si>
  <si>
    <t>쪽머름에서 머름상방과 하방 사이에 세로로 댄 머름동자.= 딱지머름동자</t>
  </si>
  <si>
    <t>29849</t>
  </si>
  <si>
    <t>고리금</t>
  </si>
  <si>
    <t>環錦</t>
  </si>
  <si>
    <t>원형의 고리가 연결된 듯한 단청 무늬의 하나.</t>
  </si>
  <si>
    <t>2985</t>
  </si>
  <si>
    <t>쪽문</t>
  </si>
  <si>
    <t>대문 가운데 또는 한 켠에 만든 작은 문.</t>
  </si>
  <si>
    <t>29851</t>
  </si>
  <si>
    <t>쪽소로</t>
  </si>
  <si>
    <t>片小累, 編小櫨</t>
  </si>
  <si>
    <t>소로의 절반만 만들어 벽부, 장여 등의 전면에만 보이도록 하는 소로.＝딱지소로</t>
  </si>
  <si>
    <t>29852</t>
  </si>
  <si>
    <t>쪽창</t>
  </si>
  <si>
    <t>좁고 기름하게 만든 외짝 창. 척창(隻窓)과 비슷한 의미.</t>
  </si>
  <si>
    <t>29853</t>
  </si>
  <si>
    <t>찍김</t>
  </si>
  <si>
    <t>벌목할 때 나무가 바위 등에 부딪쳐 생긴 흠.</t>
  </si>
  <si>
    <t>29855</t>
  </si>
  <si>
    <t>찍어낸 벽돌</t>
  </si>
  <si>
    <t>pressed brick</t>
  </si>
  <si>
    <t>반죽된 흙을 틀에서 찍어내어 구운 벽돌.</t>
  </si>
  <si>
    <t>29856</t>
  </si>
  <si>
    <t>찜</t>
  </si>
  <si>
    <t>마무리면 등을 결정된 면 또는 표준적인 면보다도 전면으로 내밀어 만드는 것.</t>
  </si>
  <si>
    <t>29857</t>
  </si>
  <si>
    <t>차가</t>
  </si>
  <si>
    <t>rented dwelling, 借家</t>
  </si>
  <si>
    <t>세를 주고 남의 집을 빌려서 쓰는 것. 또는 그 집.</t>
  </si>
  <si>
    <t>29858</t>
  </si>
  <si>
    <t>차가인</t>
  </si>
  <si>
    <t>tenant ; renter of dwelling, 借家人</t>
  </si>
  <si>
    <t>집을 빌려서 들어온 임차인.</t>
  </si>
  <si>
    <t>29859</t>
  </si>
  <si>
    <t>차가인 조합</t>
  </si>
  <si>
    <t>tenants’ association, 借家人組合</t>
  </si>
  <si>
    <t>차가인들로 조직한 단체.</t>
  </si>
  <si>
    <t>29860</t>
  </si>
  <si>
    <t>차경</t>
  </si>
  <si>
    <t>borrowing landscape, 借景</t>
  </si>
  <si>
    <t>자연의 풍경을 그대로 경관 구성하는 재료로 활용하는 기법.</t>
  </si>
  <si>
    <t>29861</t>
  </si>
  <si>
    <t>차고</t>
  </si>
  <si>
    <t>garage, 車庫</t>
  </si>
  <si>
    <t>자동차, 기차, 전차 따위의 차량을 넣어 두는 곳. 혹은 차량을 수용하는 건물</t>
  </si>
  <si>
    <t>29862</t>
  </si>
  <si>
    <t>차단 녹지</t>
  </si>
  <si>
    <t>disaster prevention green belt, 遮斷綠地</t>
  </si>
  <si>
    <t>도로소음 등 인위적인 피해나 자연재해로부터 보호하거나 가리기 위하여 만든 녹지</t>
  </si>
  <si>
    <t>29863</t>
  </si>
  <si>
    <t>차단 주파수</t>
  </si>
  <si>
    <t>cut off frequency, 遮斷周波數</t>
  </si>
  <si>
    <t>주파수 분석 등을 위한 신호처리 필터에서 통과 대상인 주파수 대역과 감쇠 대상인 주파수 대역의 경계 주파수.</t>
  </si>
  <si>
    <t>29864</t>
  </si>
  <si>
    <t>차단기</t>
  </si>
  <si>
    <t>circuit breaker, 遮斷器</t>
  </si>
  <si>
    <t>배선 계통에서 과전압 및 과전류 등의 이상 상태가 발생한 경우 자동적으로 전기 공급을 차단하는 안전장치로서 일반적으로 브레이커로 호칭되고 있음.</t>
  </si>
  <si>
    <t>29865</t>
  </si>
  <si>
    <t>차단벽</t>
  </si>
  <si>
    <t>bulkhead diaphragm, 遮斷壁</t>
  </si>
  <si>
    <t>건축물의 벽체 중 열류의 흐름, 소음, 침기 등을 가로막거나 끊어서 통하지 못하도록 하는 벽.</t>
  </si>
  <si>
    <t>29866</t>
  </si>
  <si>
    <t>차단용 콘크리트</t>
  </si>
  <si>
    <t>radiation shielding concrete, 遮斷用－</t>
  </si>
  <si>
    <t>방사선을 차단하기 위한 콘크리트. 차단 효과는 비중이 클수록 높으므로 골재에는 중정석, 자철광 등의 비중이 큰 것을 사용한다.</t>
  </si>
  <si>
    <t>29867</t>
  </si>
  <si>
    <t>차단용량</t>
  </si>
  <si>
    <t>breaking capacity, 遮斷容量</t>
  </si>
  <si>
    <t>소정의 사용 전압, 전기회로의 상태 조건 등에 따라 전류공급장치를 안전한 수준으로 차단할 수 있는 전류의 한도를 표시하는 양으로서 차단전류값과 사용전압을 곱한 값. kVA 또는 MVA의 단위로 표시함.</t>
  </si>
  <si>
    <t>29868</t>
  </si>
  <si>
    <t>차대 애자</t>
  </si>
  <si>
    <t>shackle insulator</t>
  </si>
  <si>
    <t>주로 옥외의 가공 전선에 사용하는 찻잔을 받치는 대의 형태를 한 애자.</t>
  </si>
  <si>
    <t>29869</t>
  </si>
  <si>
    <t>차대는 곳</t>
  </si>
  <si>
    <t>주로 현관과 같은 출입구 근처에 있는 자동차를 세우기 위한 곳</t>
  </si>
  <si>
    <t>29870</t>
  </si>
  <si>
    <t>차도</t>
  </si>
  <si>
    <t>carriage way ; drive way, 車道</t>
  </si>
  <si>
    <t>찻길(2. 사람이 다니는 길 따위와 구분하여 자동차만 다니게 한 길).</t>
  </si>
  <si>
    <t>29871</t>
  </si>
  <si>
    <t>차도용 콘크리트판</t>
  </si>
  <si>
    <t>road slabs of concrete, 車道用－板</t>
  </si>
  <si>
    <t>공장에서 진동기나 압축기 따위를 이용하여 규격대로 제조한, 차도 포장용 콘크리트판. 파손된 차도를 보수하는 데 쓴다.</t>
  </si>
  <si>
    <t>29872</t>
  </si>
  <si>
    <t>차돌림목</t>
  </si>
  <si>
    <t>entrance-turn, 廻車所</t>
  </si>
  <si>
    <t>자동차를 돌려 나갈 수 있는 현관과 문간 사이의 길.</t>
  </si>
  <si>
    <t>29874</t>
  </si>
  <si>
    <t>차동 계전기</t>
  </si>
  <si>
    <t>differential relay, 差動繼電器</t>
  </si>
  <si>
    <t>변압기 내부의 이상 기능 발생시 작동하는 장치로서 변압기를 기준으로 1차측 전류와 2차측 전류의 차이를 감시하며, 기준치 이상의 값이 검출되는 경우 작동하는 계전기.</t>
  </si>
  <si>
    <t>29875</t>
  </si>
  <si>
    <t>차동 마노미터</t>
  </si>
  <si>
    <t>differential manometer, 差動-</t>
  </si>
  <si>
    <t>액면의 높이의 차를 측정하여 압력을 측정하는 기기.</t>
  </si>
  <si>
    <t>29876</t>
  </si>
  <si>
    <t>차동계전기</t>
  </si>
  <si>
    <t>29877</t>
  </si>
  <si>
    <t>차동식 감지기</t>
  </si>
  <si>
    <t>rate of race type detector, 差動式感知器</t>
  </si>
  <si>
    <t>온도상승을 감지하는 화재감지기의 일종으로서 단위시간당 감지온도의 상승률이 기준값 이상인 경우 화재 발생으로 감지하고 화재 발생신호를 화재수신반에 송출함. 감도 및 성능에 따라 1종, 2종, 3종으로 구분되며, 감지할 수 물리적 범위영역에 따라 스폿형과, 분포형으로 구분함.</t>
  </si>
  <si>
    <t>29878</t>
  </si>
  <si>
    <t>차두간격</t>
  </si>
  <si>
    <t>head way, 車頭間隔</t>
  </si>
  <si>
    <t>동일 차선상을 연속하여 주행하는 두 차의 선단에서 선단까지의 거리 또는 주행 시간. 각각 차두 거리, 차두 시간이라 한다.</t>
  </si>
  <si>
    <t>29879</t>
  </si>
  <si>
    <t>고리못</t>
  </si>
  <si>
    <t>끝을 구부려 고리처럼 만든 못.</t>
  </si>
  <si>
    <t>2988</t>
  </si>
  <si>
    <t>차량관제설비</t>
  </si>
  <si>
    <t>parking control system, 車輛管制設備</t>
  </si>
  <si>
    <t>① 주차장설비에서 자동차의 진입 시 센서를 이용하여 차량정보를 자동적으로 인식한 후, 인식한 정보를 이용하여 출입관리 장치를 통제하고 관리하는 시스템. ② 차량정보를 인식하는 방식으로는 적외선식과 매설코일을 이용하는 코일방식이 있음.</t>
  </si>
  <si>
    <t>29880</t>
  </si>
  <si>
    <t>차머리 간격</t>
  </si>
  <si>
    <t>headway, -間隔</t>
  </si>
  <si>
    <t>같은 방향으로 달리는 두 대의 차량이 어느 지점을 지날 때 각 차량의 앞쪽 끝 간격으로 표시한 거리나 시간 차이.</t>
  </si>
  <si>
    <t>29884</t>
  </si>
  <si>
    <t>차머리 시간</t>
  </si>
  <si>
    <t>time headway, -時間</t>
  </si>
  <si>
    <t>같은 방향으로 달리는 두 대의 차량이 어느 지점을 지날 때 각 차량의 앞쪽 끝 간격의 주행시간 차이.</t>
  </si>
  <si>
    <t>29885</t>
  </si>
  <si>
    <t>차면담</t>
  </si>
  <si>
    <t>遮面墻</t>
  </si>
  <si>
    <t>집안이 보이지 않도록 집 앞에 쌓은 담</t>
  </si>
  <si>
    <t>29886</t>
  </si>
  <si>
    <t>차분법</t>
  </si>
  <si>
    <t>(finite) difference method</t>
  </si>
  <si>
    <t>유한차분법이라고도 하며 열전달, 유체해석 등에 활용되는 수치해석 방법의 하나.</t>
  </si>
  <si>
    <t>29887</t>
  </si>
  <si>
    <t>차선</t>
  </si>
  <si>
    <t>traffic line, 車線</t>
  </si>
  <si>
    <t>자동차 도로에 주행 방향을 따라 차량 주행에 필요한 너비로 그어 놓은 선.</t>
  </si>
  <si>
    <t>29888</t>
  </si>
  <si>
    <t>차압</t>
  </si>
  <si>
    <t>differential pressure, 差壓</t>
  </si>
  <si>
    <t>공간간의 압력차. 공기막구조 또는 구조체의 내부압력과 외부압력과의 차</t>
  </si>
  <si>
    <t>29889</t>
  </si>
  <si>
    <t>고리받이</t>
  </si>
  <si>
    <t>문을 열어젖힐 때에 문고리가 벽에 닿아 망가지는 것을 막기 위하여 기둥과 문설주 사이에 가로지른 나무.</t>
  </si>
  <si>
    <t>2989</t>
  </si>
  <si>
    <t>차압 변환기</t>
  </si>
  <si>
    <t>differential pressure transduce, 差壓變換機</t>
  </si>
  <si>
    <t>두 지점 사이의 압력 차이를 측정하여 나타난 차압을 시각적으로 표현할 수 있도록 전기적 신호로 변환하는 장치.</t>
  </si>
  <si>
    <t>29890</t>
  </si>
  <si>
    <t>차압 유지 댐퍼</t>
  </si>
  <si>
    <t>differential pressure controlling damper, 差壓維持-</t>
  </si>
  <si>
    <t>실간 압력 차이를 일정한 수준으로 유지하기 위하여 실간 경계벽에 설치하는 댐퍼. 실간 차압의 검출값이 과도하게 나타나는 경우 자동적으로 고압측으로부터 저압측으로 댐퍼가 개방되어 차압을 유지함. 일반적으로 고도의 공기청정이 요구되는 공간이나 압력제어를 통하여 오염물질의 확산 방지가 요구되는 시설 등에 적용됨.</t>
  </si>
  <si>
    <t>29891</t>
  </si>
  <si>
    <t>차압계</t>
  </si>
  <si>
    <t>differential pressure meter, 差壓計</t>
  </si>
  <si>
    <t>두 지점 사이의 압력 차이를 측정하는 측정기기.</t>
  </si>
  <si>
    <t>29892</t>
  </si>
  <si>
    <t>차액 지대</t>
  </si>
  <si>
    <t>differential land rent, 差額地代</t>
  </si>
  <si>
    <t>인구가 증가하고 농산물 가격이 비싸져 열등지에서도 경작이 필요하게 되고 토양의 비옥도에 따라 열등지와 우등지간에 수확차가 생기며 이것이 지대를 발생시키는 것.</t>
  </si>
  <si>
    <t>29893</t>
  </si>
  <si>
    <t>차액 지대설</t>
  </si>
  <si>
    <t>differential rent theory, 差額地代說</t>
  </si>
  <si>
    <t>리카도의 이론으로 지대는 토지생산물 중 토양의 힘을 이용한 대가로 지주에게 지급되는 부분이라 정의.</t>
  </si>
  <si>
    <t>29894</t>
  </si>
  <si>
    <t>차양</t>
  </si>
  <si>
    <t>pent roof ; penthouse ; lean-to roof, 遮陽</t>
  </si>
  <si>
    <t>햇볕을 가리거나 비가 들이치는 것을 막기 위하여 처마 끝에 덧붙이는 좁은 지붕.</t>
  </si>
  <si>
    <t>29895</t>
  </si>
  <si>
    <t>차양기둥</t>
  </si>
  <si>
    <t>遮陽-</t>
  </si>
  <si>
    <t>차양을 밑에서 위로 받치거나 버티는 구조체</t>
  </si>
  <si>
    <t>29897</t>
  </si>
  <si>
    <t>차양널</t>
  </si>
  <si>
    <t>햇볕을 가리거나 비가 들이치는 것을 막기 위하여 처마끝이나 창문 바깥쪽에 덧붙이는 널</t>
  </si>
  <si>
    <t>29898</t>
  </si>
  <si>
    <t>MLSS</t>
  </si>
  <si>
    <t>mixed liquor suspended solids</t>
  </si>
  <si>
    <t>활성 오니법(活性汚泥法)에 대한 폭기조의 혼합액 부유물 농도를 말하며 활성 오니 속의 부유 물질 농도를 측정해서 미생물량의 지표로 하고 있다.</t>
  </si>
  <si>
    <t>299</t>
  </si>
  <si>
    <t>고리쇠</t>
  </si>
  <si>
    <t>twisted wire anchor</t>
  </si>
  <si>
    <t>붙임돌 등의 비교적 큰 재료를 붙일 때, 떨어지지 않도록 바탕과 긴결시키기 위해 사용하는 철사.</t>
  </si>
  <si>
    <t>2990</t>
  </si>
  <si>
    <t>차양지붕</t>
  </si>
  <si>
    <t>skirt-roof, 遮陽-</t>
  </si>
  <si>
    <t>외부 계단 등의 필요공간에 차양의 기능을 목적으로 설치하는 지붕.</t>
  </si>
  <si>
    <t>29900</t>
  </si>
  <si>
    <t>차열</t>
  </si>
  <si>
    <t>遮熱</t>
  </si>
  <si>
    <t>여름철 고온의 외부로부터 실내공간으로 유입되는 관류열 및 일사열을 차단하는 것으로서 일반적으로는 일사차단을 의미하는 경우가 많음.</t>
  </si>
  <si>
    <t>29901</t>
  </si>
  <si>
    <t>차염성</t>
  </si>
  <si>
    <t>flame interruption performance, 遮焰性</t>
  </si>
  <si>
    <t>불꽃이나 화재, 열기류의 관통이나 화염 발생을 방지하는 능력 혹은 성능.</t>
  </si>
  <si>
    <t>29902</t>
  </si>
  <si>
    <t>차원 해석</t>
  </si>
  <si>
    <t>dimensional analysis, 次元解析</t>
  </si>
  <si>
    <t>발생하는 현상을 분석하고자 하는 경우 무차원수를 이용하여 입력 및 출력의 상관관계를 도출하는 것.</t>
  </si>
  <si>
    <t>29903</t>
  </si>
  <si>
    <t>차유</t>
  </si>
  <si>
    <t>-油</t>
  </si>
  <si>
    <t>장지에 바르기 위해 사용하는 밀을 섞어 끓인 들기름.</t>
  </si>
  <si>
    <t>29904</t>
  </si>
  <si>
    <t>차음</t>
  </si>
  <si>
    <t>sound insulation ; sound isolation, 遮音</t>
  </si>
  <si>
    <t>차음구조 또는 재료 등을 이용하여 음의 전달을 차단하는 것.</t>
  </si>
  <si>
    <t>29905</t>
  </si>
  <si>
    <t>차음 기준</t>
  </si>
  <si>
    <t>criterion of sound insulation, 遮音基準</t>
  </si>
  <si>
    <t>주파수 대역별 차음성능데이터를 종합적으로 분석하여 단일화된 평가 기준값을 산정한 것.</t>
  </si>
  <si>
    <t>29906</t>
  </si>
  <si>
    <t>차음 등급</t>
  </si>
  <si>
    <t>sound insulation class(rating) ; classification of sound insulation for buildings, 遮音等級</t>
  </si>
  <si>
    <t>건물의 차음성능을 나타내는 지표로서 구조체 자체가 어느 정도의 수준으로 소음을 차단할 수 있는지를 나타내는 수치로서 공기전달음에 해당하는 실간의 차음 등급은 D치, 고체전달음에 해당하는 바닥 충격음은 L치(경량충격음 LL, 중량충격음 LH)로 표시함.</t>
  </si>
  <si>
    <t>29907</t>
  </si>
  <si>
    <t>차음도</t>
  </si>
  <si>
    <t>noise reduction, 遮音度</t>
  </si>
  <si>
    <t>건축물의 외부에 소음 발생원이 있는 경우 외부 소음레벨과 실내의 소음레벨차를 의미하는 것으로서 실내 총 흡음력, 벽면의 면적 및 벽체의 투과율에 의해 영향을 받음. ＮR로 표기하며 단위로서는 ㏈을 사용함. NR=10log10(A/Sr).</t>
  </si>
  <si>
    <t>29909</t>
  </si>
  <si>
    <t>고리자물쇠</t>
  </si>
  <si>
    <t>①미세기‧미닫이창문에 쓰이는 철물. ② 여닫이문의 함자물쇠와 같은 형식으로 되어 있으나, 데드볼트를 고리형으로 만든 것이다. 잠그면 볼트가 회전되어 나와서 받침쇠에 걸리게 되어 열리지 않도록 되어 있다. 이것에는 고리 볼트가 1개 있는 것과 2개 있는 것이 있음.</t>
  </si>
  <si>
    <t>2991</t>
  </si>
  <si>
    <t>차음문</t>
  </si>
  <si>
    <t>sound insulating door, 遮音門</t>
  </si>
  <si>
    <t>차음성능을 향상시키기 위해 문의 단면이나 문받이 부분을 복층화 하거나 차음재를 삽입하여 차음한 문.</t>
  </si>
  <si>
    <t>29910</t>
  </si>
  <si>
    <t>차음벽</t>
  </si>
  <si>
    <t>sound insulation wall, 遮音壁</t>
  </si>
  <si>
    <t>차음성능의 확보를 위해 벽면 구조를 복층화하고 인슐레이션 재료 등을 넣어 만든 벽.</t>
  </si>
  <si>
    <t>29911</t>
  </si>
  <si>
    <t>차음성</t>
  </si>
  <si>
    <t>sound insulation, 遮音性</t>
  </si>
  <si>
    <t>재료나 부재가 음을 차단하는 성질.</t>
  </si>
  <si>
    <t>29912</t>
  </si>
  <si>
    <t>차음장치</t>
  </si>
  <si>
    <t>sound arrester, 遮音裝置</t>
  </si>
  <si>
    <t>차음성능을 확보하기 위해 설치하는 장치.</t>
  </si>
  <si>
    <t>29913</t>
  </si>
  <si>
    <t>차음재료</t>
  </si>
  <si>
    <t>遮音材料</t>
  </si>
  <si>
    <t>①차음성이 높은 재료, 즉 투과음이 적은 재료. ② 이는 재질이 단단하고 무거우며 정밀한 데 비해 흡음재료는 다공질 또는 섬유질임. ③ 차음이 필요한 방에 대해서는 평면계획상 음원과 격리하는 것이 가장 근본적인 대책이지만, 그 밖에 개구면적을 되도록 작게 하고 벽이나 반자 등에는 차음재료를 사용. 그러나 벽체 등에 무겁고 두꺼운 한 가지 재료만을 사용하는 것보다는 중간에 공기층을 둔 이중벽 또는 서로 다른 재료를 겹친 합성벽이 더욱 유리함.</t>
  </si>
  <si>
    <t>29914</t>
  </si>
  <si>
    <t>차이트야</t>
  </si>
  <si>
    <t>caitya, 支提</t>
  </si>
  <si>
    <t>고대 인도의 불교사원 건축의 한 양식으로 스투파를 모신 성소.</t>
  </si>
  <si>
    <t>29915</t>
  </si>
  <si>
    <t>차일</t>
  </si>
  <si>
    <t>awning, 遮日</t>
  </si>
  <si>
    <t>볕을 가리기 위하여 치는 포장.</t>
  </si>
  <si>
    <t>29917</t>
  </si>
  <si>
    <t>차지</t>
  </si>
  <si>
    <t>leased land; rented land</t>
  </si>
  <si>
    <t>사물이나 공간, 지위 따위를 자기 몫으로 가짐. 또는 그 사물이나 공간.</t>
  </si>
  <si>
    <t>29918</t>
  </si>
  <si>
    <t>고리줏대금</t>
  </si>
  <si>
    <t>고리금 무늬를 줏대로 꿰맨 듯한 모양의 단청 문양.</t>
  </si>
  <si>
    <t>2992</t>
  </si>
  <si>
    <t>차지권</t>
  </si>
  <si>
    <t>land leasehold</t>
  </si>
  <si>
    <t>남의 토지를 빌려 사용·수익할 수 있는 권리.</t>
  </si>
  <si>
    <t>29920</t>
  </si>
  <si>
    <t>차콜그레이</t>
  </si>
  <si>
    <t>charcoal gray</t>
  </si>
  <si>
    <t>검은색에 가까운 짙은 회색, 목탄색, 다크그레이</t>
  </si>
  <si>
    <t>29923</t>
  </si>
  <si>
    <t>차폐 계수</t>
  </si>
  <si>
    <t>shading coefficient</t>
  </si>
  <si>
    <t>건축물의 외벽 창호에 설치되는 유리창의 종류에 따라 태양에 의한 표준일사열취득 열량 중 유리창호를 통과하여 실내의 냉방부하로 작용하는 일사량의 비율을 나타낸 것으로서 0에서 1 사이의 수치 범위를 가짐. 차폐계수의 값이 작을수록 태양에 의한 일사 차단의 효과가 높음을 나타냄.</t>
  </si>
  <si>
    <t>29925</t>
  </si>
  <si>
    <t>차폐 식재</t>
  </si>
  <si>
    <t>intercept planting</t>
  </si>
  <si>
    <t>도로 부지의 내외에 걸쳐 차량 주행이나 경관상 좋지 못한 것을 가리기 위해 나무벽을 조성하는 식재.</t>
  </si>
  <si>
    <t>29926</t>
  </si>
  <si>
    <t>차폐용 콘크리트</t>
  </si>
  <si>
    <t>shielding concrete</t>
  </si>
  <si>
    <t>γ 선, X선, 중성자선 등을 차폐해서 생체 방호를 위해 사용하는 콘크리트.</t>
  </si>
  <si>
    <t>29927</t>
  </si>
  <si>
    <t>착각</t>
  </si>
  <si>
    <t>錯覺</t>
  </si>
  <si>
    <t>대상이 특수한 조건하에서 통상의 경우와는 달리 지각되는 현상</t>
  </si>
  <si>
    <t>29928</t>
  </si>
  <si>
    <t>착고</t>
  </si>
  <si>
    <t>着固</t>
  </si>
  <si>
    <t>부연 사이를 막기위해 대는 얇은 판재.= 착고판, 착고막이</t>
  </si>
  <si>
    <t>29929</t>
  </si>
  <si>
    <t>고막</t>
  </si>
  <si>
    <t>tympanum； tympanic membrane； eardrum</t>
  </si>
  <si>
    <t>귀의 외이도 속에 위치해서 외이도로부터 들어온 음파를 내이에 진동으로 변화해서 전해주는 막.</t>
  </si>
  <si>
    <t>2993</t>
  </si>
  <si>
    <t>착고기와</t>
  </si>
  <si>
    <t>着固蓋瓦</t>
  </si>
  <si>
    <t>지붕마루 아랫단의 기왓골 모양에 맞추어 만든 특수기와</t>
  </si>
  <si>
    <t>29930</t>
  </si>
  <si>
    <t>착고마루</t>
  </si>
  <si>
    <t>着固－</t>
  </si>
  <si>
    <t>지붕마루 아랫단에 착고기와를 사용한 용마루.</t>
  </si>
  <si>
    <t>29931</t>
  </si>
  <si>
    <t>착고막이</t>
  </si>
  <si>
    <t>부연 사이를 막기위해 대는 얇은 판재.= 착고, 착고판</t>
  </si>
  <si>
    <t>29932</t>
  </si>
  <si>
    <t>착고벽돌쌓기</t>
  </si>
  <si>
    <t>beam filling, wind filling, 着固－</t>
  </si>
  <si>
    <t>서까래와 서까래 사이를 벽돌로 쌓는 방법.</t>
  </si>
  <si>
    <t>29933</t>
  </si>
  <si>
    <t>착고판</t>
  </si>
  <si>
    <t>着固板</t>
  </si>
  <si>
    <t>부연 사이를 막기위해 대는 얇은 판재.= 착고, 착고막이</t>
  </si>
  <si>
    <t>29934</t>
  </si>
  <si>
    <t>착공</t>
  </si>
  <si>
    <t>commencement of work, 着工</t>
  </si>
  <si>
    <t>① 공사에 착수‧시작하는 것. ② ＝기공(起工). ③ 건축물의 건축을 위한 굴토공사(증축 또는 개축으로서 굴토가 필요 없는 경우에는 건축물을 축조하는 공사)에 착수하는 것.</t>
  </si>
  <si>
    <t>29935</t>
  </si>
  <si>
    <t>착공 건축물</t>
  </si>
  <si>
    <t>started building</t>
  </si>
  <si>
    <t>인간이 거주 또는 기타의 목적으로 공사를 시작한 토지에 정착하는 공작물 중 지붕과 기둥 또는 벽이 있는 것과 이에 부수되는 시설물.</t>
  </si>
  <si>
    <t>29936</t>
  </si>
  <si>
    <t>착공건축물</t>
  </si>
  <si>
    <t>beginning building, 着工建築物</t>
  </si>
  <si>
    <t>공사에 착수한 건축물.</t>
  </si>
  <si>
    <t>29937</t>
  </si>
  <si>
    <t>착빙</t>
  </si>
  <si>
    <t>icing</t>
  </si>
  <si>
    <t>공기 중의 냉각된 물방울이 얼음이 되어 물체의 겉면에 달라붙는 현상.</t>
  </si>
  <si>
    <t>29938</t>
  </si>
  <si>
    <t>착색</t>
  </si>
  <si>
    <t>着色</t>
  </si>
  <si>
    <t>⇨색올림(＝).</t>
  </si>
  <si>
    <t>29939</t>
  </si>
  <si>
    <t>고막이</t>
  </si>
  <si>
    <t>① 온돌구조에 있어서 밑인방 또는 토대 밑의 벽을 고막이라 하고, 벽돌‧돌 등을 모르타르 또는 진흙으로 쌓음. ② 수장공사에 있어서 바깥쪽 아랫도리 땅바닥 닿는 부분은 벽면보다 약 1～3cm 정도 나오게 하는 것이 보통이고 때에 따라서는 들여 밀기도 한다. 이 벽을 고막이라 함.</t>
  </si>
  <si>
    <t>2994</t>
  </si>
  <si>
    <t>착색 안료</t>
  </si>
  <si>
    <t>coloring pigment</t>
  </si>
  <si>
    <t>착색을 위해 쓰이는 안료. 건축에서는 내구성면에서 금속 산화물의 무기 안료가 많이 사용된다.</t>
  </si>
  <si>
    <t>29941</t>
  </si>
  <si>
    <t>착색도</t>
  </si>
  <si>
    <t>coloring drawing, 着色圖</t>
  </si>
  <si>
    <t>도면에 그린 구조나 재료를 쉽게 구별할 수 있도록 일정한 규정에 따라 먹제도에 재료별로 여러 가지 색을 매우 연하게 채색한 것.</t>
  </si>
  <si>
    <t>29942</t>
  </si>
  <si>
    <t>착색시멘트</t>
  </si>
  <si>
    <t>coloured cement, 着色洋灰</t>
  </si>
  <si>
    <t>백색 포틀랜드시멘트에 안료를 가하여 착색한 시멘트.</t>
  </si>
  <si>
    <t>29943</t>
  </si>
  <si>
    <t>착색아연도강판</t>
  </si>
  <si>
    <t>precoated galvanized steel sheet, 着色亞鉛鍍鋼板</t>
  </si>
  <si>
    <t>① 아연도강판에 착색 도장한 것. ② KS D 3520. ③ 종류：내식성이 양호한 1류와 아주 내식성이 양호한 2류로 구분. ④ 양면에 대한 품질을 보증하는 것(기호 D)과 일면을 보증하는 것(기호 S)이 있음. ⑤ 형상：평판‧골판이 있음.</t>
  </si>
  <si>
    <t>29944</t>
  </si>
  <si>
    <t>착색유리</t>
  </si>
  <si>
    <t>⇨스테인드글라스(＝).</t>
  </si>
  <si>
    <t>29945</t>
  </si>
  <si>
    <t>착색재</t>
  </si>
  <si>
    <t>colorant, 着色材</t>
  </si>
  <si>
    <t>① 물체를 착색하는데 사용되는 물질. ② ＝색료(色料). ③ 염료와 안료가 있음.</t>
  </si>
  <si>
    <t>29946</t>
  </si>
  <si>
    <t>착색제</t>
  </si>
  <si>
    <t>colouring admixture, 着色劑</t>
  </si>
  <si>
    <t>① [콘크리트를] 착색시키는 혼화제. ② 색깔을 내는 무기질 색소의 예로서, 빨강：제2산화철, 노랑：크롬산 바륨, 파랑：군청, 초록：산화크롬, 갈색：2산화망간, 검정：카본블랙 등.</t>
  </si>
  <si>
    <t>29947</t>
  </si>
  <si>
    <t>착설</t>
  </si>
  <si>
    <t>snow accretion</t>
  </si>
  <si>
    <t>수분, 습기가 많은 눈이 전선 따위에 달라붙는 현상.</t>
  </si>
  <si>
    <t>29948</t>
  </si>
  <si>
    <t>착수금</t>
  </si>
  <si>
    <t>advance payment before building start</t>
  </si>
  <si>
    <t>계약을 체결할 때 보증으로 처음 지불하는 금액.</t>
  </si>
  <si>
    <t>29949</t>
  </si>
  <si>
    <t>고막이널</t>
  </si>
  <si>
    <t>庫幕板</t>
  </si>
  <si>
    <t>① 토대나 하인방과 지면 사이를 널로 막아 댄 것. ② 옆으로 길게 트인 부분을 막아 대는 널.</t>
  </si>
  <si>
    <t>2995</t>
  </si>
  <si>
    <t>착시</t>
  </si>
  <si>
    <t>illusion, optical illusion, 錯視</t>
  </si>
  <si>
    <t>시각(視覺)에 관해서 생기는 착각</t>
  </si>
  <si>
    <t>29950</t>
  </si>
  <si>
    <t>착암기</t>
  </si>
  <si>
    <t>rock drill, 鑿岩機</t>
  </si>
  <si>
    <t>① 광산 또는 토목공사에서 암석을 발파용(發破用)의 구멍을 뚫는 기계. ② 그 구멍의 지름은 대략 2～5cm, 깊이는 1～2.5m. ③ 압축공기 또는 전기로써 피스톤을 진동시켜 끝에 붙은 비트(bit)로 매분 1,500～2,500회 타격을 줌. ④ 수평굴진(水平掘進)용의 강력한 드리프트(drift), 상향(上向) 천공용의 스토퍼(stoper), 수평 또는 하향(下向)용 플라거 등의 기종(機種)이 있음.</t>
  </si>
  <si>
    <t>29951</t>
  </si>
  <si>
    <t>착염</t>
  </si>
  <si>
    <t>금속 이온을 중심 원자로 하여 리간드가 배위 결합을 한 착이온을 함유하는 염.</t>
  </si>
  <si>
    <t>29952</t>
  </si>
  <si>
    <t>착의량</t>
  </si>
  <si>
    <t>amount of clothing</t>
  </si>
  <si>
    <t>실내 열환경 평가를 위하여 사람이 착용하고 있는 의복량을 정량 지표 수치로 나타낸 것으로서 단위는 clo를 사용함.</t>
  </si>
  <si>
    <t>29953</t>
  </si>
  <si>
    <t>착정기계</t>
  </si>
  <si>
    <t>鑿井機械</t>
  </si>
  <si>
    <t>① 우물을 파기 위해서 쓰이는 기계의 총칭. ② 착정법에 따라서 여러 가지의 것이 쓰임.</t>
  </si>
  <si>
    <t>29954</t>
  </si>
  <si>
    <t>착화</t>
  </si>
  <si>
    <t>ignition; catch fire</t>
  </si>
  <si>
    <t>가연물이 가열되어서 축열하고, 내부가 어느 온도에 이르면 불이 붙는 현상</t>
  </si>
  <si>
    <t>29955</t>
  </si>
  <si>
    <t>착화점</t>
  </si>
  <si>
    <t>ignition temperature</t>
  </si>
  <si>
    <t>① =발화점. ② 공기나 산소 속에서 물질을 가열할 때 스스로 발화하여 지속적인 연소를 개시하는 최저 온도.</t>
  </si>
  <si>
    <t>29956</t>
  </si>
  <si>
    <t>찬간</t>
  </si>
  <si>
    <t>pantry room, 饌間</t>
  </si>
  <si>
    <t>반찬거리를 보관하는 방.</t>
  </si>
  <si>
    <t>29957</t>
  </si>
  <si>
    <t>찬광</t>
  </si>
  <si>
    <t>pantry, 饌庫</t>
  </si>
  <si>
    <t>반찬거리를 보관하는 광.</t>
  </si>
  <si>
    <t>29958</t>
  </si>
  <si>
    <t>고막이돋은주춧돌</t>
  </si>
  <si>
    <t>한 옆에 고막이돌과 같이 도드라지게 만든 주춧돌.</t>
  </si>
  <si>
    <t>2996</t>
  </si>
  <si>
    <t>찬마루</t>
  </si>
  <si>
    <t>饌抹樓</t>
  </si>
  <si>
    <t>밥상이나 반찬을 놓을 수 있는 마루.</t>
  </si>
  <si>
    <t>29960</t>
  </si>
  <si>
    <t>찬색</t>
  </si>
  <si>
    <t>cool hues, 寒色</t>
  </si>
  <si>
    <t>일반적으로 Green-Blue-Violet과 같이 색온도가 높은 범주의 색을 말한다.</t>
  </si>
  <si>
    <t>29961</t>
  </si>
  <si>
    <t>찬장</t>
  </si>
  <si>
    <t>饌欌</t>
  </si>
  <si>
    <t>음식이나 그릇 따위를 넣어 두는 장.</t>
  </si>
  <si>
    <t>29963</t>
  </si>
  <si>
    <t>찰간주</t>
  </si>
  <si>
    <t>刹竿柱</t>
  </si>
  <si>
    <t>절 앞에 세우는 당번(幢幡)을 달기 위한 간주.</t>
  </si>
  <si>
    <t>29966</t>
  </si>
  <si>
    <t>찰거머리</t>
  </si>
  <si>
    <t>쪽매널이 벌어지지 않게 연결하는 철물.</t>
  </si>
  <si>
    <t>29967</t>
  </si>
  <si>
    <t>찰과 감쇠</t>
  </si>
  <si>
    <t>진동의 감쇠 현상 중 거리에 따른 탄성파 에너지의 분산에 의한 기하감쇠와 달리 진동입자 간의 마찰 등에 의한 탄성파 에너지 손실.</t>
  </si>
  <si>
    <t>29968</t>
  </si>
  <si>
    <t>고막이돌</t>
  </si>
  <si>
    <t>庫幕石</t>
  </si>
  <si>
    <t>① 벽 하부 하인방 또는 문지방과 지면 사이에 막아놓은 돌 또는 쌓은 돌. ② 방고막이에 쌓은 돌.</t>
  </si>
  <si>
    <t>2997</t>
  </si>
  <si>
    <t>찰쇠</t>
  </si>
  <si>
    <t>佩鐵</t>
  </si>
  <si>
    <t>문장부 옆 대접쇠에 닿는 부분에 대는 쇠.</t>
  </si>
  <si>
    <t>29970</t>
  </si>
  <si>
    <t>찰쌓기</t>
  </si>
  <si>
    <t>wet masonry, wet bond, 練積</t>
  </si>
  <si>
    <t>① 돌‧벽돌쌓기 등에 있어서 콘크리트나 모르타르를 써서 쌓는 공법. ② 메쌓기(⇦)에 비해 찰쌓기가 견고하며 경사도가 적다. 높이 2m가 넘는 석조의 옹벽은 찰쌓기로 함.</t>
  </si>
  <si>
    <t>29971</t>
  </si>
  <si>
    <t>찰주</t>
  </si>
  <si>
    <t>擦柱</t>
  </si>
  <si>
    <t>탑의 중심기둥인 심주가 지붕 밖으로 나와 있는 부분.</t>
  </si>
  <si>
    <t>29972</t>
  </si>
  <si>
    <t>찰판</t>
  </si>
  <si>
    <t>하부의 손상을 방지하기 위해 밑막이에 붙이는 판. 보통은 금속제.</t>
  </si>
  <si>
    <t>29973</t>
  </si>
  <si>
    <t>찰흙</t>
  </si>
  <si>
    <t>① 알지름이 0.005～0.001mm의 차진 흙. ② 차진진흙＝차진흙＝진흙＝점토. ③ 색깔은 보통 적갈색이고 접착력은 있으나 내부 마찰각은 0에 가까움. 장기하중에는 압밀현상이 생김. ④ 벽을 치거나 구들을 놓는데 쓰임.</t>
  </si>
  <si>
    <t>29974</t>
  </si>
  <si>
    <t>참고도서실</t>
  </si>
  <si>
    <t>reference room, 參考圖書室</t>
  </si>
  <si>
    <t>사전이나 목록 따위의 참고가 가능한 종합적 자료를 비치하는 곳. 참고열람실이라고도 한다.</t>
  </si>
  <si>
    <t>29977</t>
  </si>
  <si>
    <t>참나무</t>
  </si>
  <si>
    <t>① 낙엽광엽교목‧도토리나무. 건축에서 산지‧촉 등은 참나무로 쓰도록 하고 있음. ② 굳으며 질기고 널결이 미려하므로 기명‧가구 등에 쓰임. ③ 비중 0.6～0.8.</t>
  </si>
  <si>
    <t>29978</t>
  </si>
  <si>
    <t>참바</t>
  </si>
  <si>
    <t>① 세 가닥을 꼬아 드린 굵은 줄. ② ＝밧줄.</t>
  </si>
  <si>
    <t>29979</t>
  </si>
  <si>
    <t>고막이머름</t>
  </si>
  <si>
    <t>하부 고막이 부분 기둥 옆에 기왓장 등을 세워 대서 마루밑 통풍을 위하여 낸 구멍. 통풍구멍.</t>
  </si>
  <si>
    <t>2998</t>
  </si>
  <si>
    <t>참조 전극</t>
  </si>
  <si>
    <t>금속의 전위를 측정하기 위해 사용하는 전극전위가 일정한 전극. 수소전극, 칼로멜(calomel)전극, 염화은전극, 유산동(硫酸銅)전극 등이 있다.</t>
  </si>
  <si>
    <t>29981</t>
  </si>
  <si>
    <t>찻장</t>
  </si>
  <si>
    <t>cupboard</t>
  </si>
  <si>
    <t>차와 찻잔 따위를 넣어 두는 장 형식의 가구.</t>
  </si>
  <si>
    <t>29982</t>
  </si>
  <si>
    <t>창</t>
  </si>
  <si>
    <t>window, 窓</t>
  </si>
  <si>
    <t>창문(窓門)(공기나 햇빛을 받을 수 있고, 밖을 내다볼 수 있도록 벽이나 지붕에 낸 작은 문).</t>
  </si>
  <si>
    <t>29983</t>
  </si>
  <si>
    <t>창개폐조정기</t>
  </si>
  <si>
    <t>sash adjuster, 窓開閉調整機</t>
  </si>
  <si>
    <t>여닫이창을 열어 젖혀 바람에 휘날리지 않게 하는 창호철물.</t>
  </si>
  <si>
    <t>29984</t>
  </si>
  <si>
    <t>창건</t>
  </si>
  <si>
    <t>創建</t>
  </si>
  <si>
    <t>사업(事業) 또는 건축을 처음으로 이룩함.</t>
  </si>
  <si>
    <t>29985</t>
  </si>
  <si>
    <t>창걸쇠</t>
  </si>
  <si>
    <t>① 창문의 걸이에 쓰이는 철물. ② ＝창걸이＝창문걸이.</t>
  </si>
  <si>
    <t>29986</t>
  </si>
  <si>
    <t>창걸이</t>
  </si>
  <si>
    <t>⇨창걸쇠(＝).</t>
  </si>
  <si>
    <t>29987</t>
  </si>
  <si>
    <t>창고</t>
  </si>
  <si>
    <t>storage, storehouse, warehouse, 倉庫</t>
  </si>
  <si>
    <t>물건이나 자재를 저장하거나 보관하는 건물.</t>
  </si>
  <si>
    <t>29989</t>
  </si>
  <si>
    <t>고막이바르기</t>
  </si>
  <si>
    <t>고막이를 쌓고 연기가 새지 않게 회사벽‧모르타르 등으로 바르는 것.</t>
  </si>
  <si>
    <t>2999</t>
  </si>
  <si>
    <t>창고시설</t>
  </si>
  <si>
    <t>倉庫施設</t>
  </si>
  <si>
    <t>건축법상의 용도 분류에서, 위험물을 저장하거나 처리하는 시설에 해당하지 아니하는 건축물로, 자재나 물건을 보관하는 시설. 창고, 하역장, 집배송 시설, 물류 터미널 따위가 있다.</t>
  </si>
  <si>
    <t>29990</t>
  </si>
  <si>
    <t>창고패</t>
  </si>
  <si>
    <t>guide pulley, sash pulley, axle pulley, 窓滑車</t>
  </si>
  <si>
    <t>창도르래라고도 하며, 오르내리창의 끈이 감겨서 돌게끔 창틀에 끼운 도르래 비슷한 바퀴.</t>
  </si>
  <si>
    <t>29991</t>
  </si>
  <si>
    <t>창대</t>
  </si>
  <si>
    <t>window sill, 窓臺</t>
  </si>
  <si>
    <t>창틀을 받치는 수평재</t>
  </si>
  <si>
    <t>29992</t>
  </si>
  <si>
    <t>창대돌</t>
  </si>
  <si>
    <t>stone sill of window, window sill stone, 窓臺石</t>
  </si>
  <si>
    <t>① 창 밑‧바닥에 댄 돌로 빗물을 처리하고 장식적으로 쓰임. ② 윗면‧밑면‧옆면에는 물끊기‧물돌림 등을 두어 빗물의 침입을 막고 물흘림이 잘 되게 한다. 창 너비가 크면 2개 이상을 이어 쓰기도 하지만 외관상‧방수상 통재로 하는 것이 좋음.</t>
  </si>
  <si>
    <t>29993</t>
  </si>
  <si>
    <t>창대블록</t>
  </si>
  <si>
    <t>windowsill block</t>
  </si>
  <si>
    <t>창틀 밑에 쌓는 물흘림이 달린 특수블록.</t>
  </si>
  <si>
    <t>29994</t>
  </si>
  <si>
    <t>창덕궁</t>
  </si>
  <si>
    <t>昌德宮</t>
  </si>
  <si>
    <t>조선 왕조 역대 왕이 정치를 하고 상주하던 궁궐. 태종 때에 건립되어 임진왜란 때에 불탄 것을 1615년에 광해군이 재건하여 경복궁이 재건될 때까지 정궁(正宮)으로 사용함. 정전(正殿)인 인정전(仁正殿)을 비롯하여 대조전(大造殿)‧희정당(熙政堂)‧낙선재(樂善齋)‧수정전(壽靜殿)‧만수전(萬壽殿)‧돈화문(敦化門)‧금호문(金虎門) 등이 있음.</t>
  </si>
  <si>
    <t>29996</t>
  </si>
  <si>
    <t>창도르래</t>
  </si>
  <si>
    <t>guide pulley</t>
  </si>
  <si>
    <t>회전창의 상부 선틀에 끼어 오르내리는 끈이 달려 도는 바퀴.</t>
  </si>
  <si>
    <t>29997</t>
  </si>
  <si>
    <t>창면 주광률</t>
  </si>
  <si>
    <t>window day light factor</t>
  </si>
  <si>
    <t>실내 공간 위치 중 창면상의 위치를 기준으로 하는 주광률로서 지물반사광의 영향을 포함하나 직사일광은 제외함.</t>
  </si>
  <si>
    <t>29998</t>
  </si>
  <si>
    <t>창면 휘도</t>
  </si>
  <si>
    <t>window surface luminance</t>
  </si>
  <si>
    <t>건축물의 투명창호의 내표면에 대한 휘도로서 자체적인 광원의 방사는 없으나, 외부 천공광의 투과영향으로 나타나는 휘도 예상값. 실내 조명계산에 활용됨.</t>
  </si>
  <si>
    <t>29999</t>
  </si>
  <si>
    <t>1/4공간계단참</t>
  </si>
  <si>
    <t>quarter- space landing, 1/4空間階段站</t>
  </si>
  <si>
    <t>① 직선 혹은 90도로 꺽어 2개의 층을 연결하는 계단참. ② 직사각형의 모양을 띠는 경우가 많다.</t>
  </si>
  <si>
    <t>3</t>
  </si>
  <si>
    <t>2괴석</t>
  </si>
  <si>
    <t>二塊石</t>
  </si>
  <si>
    <t>① 벽‧담 등에 쓰이는 네모진 돌. ② 두 덩이를 질만한 크기의 돌. ③ 약 40×20×20cm 또는 25cm각의 돌.</t>
  </si>
  <si>
    <t>30</t>
  </si>
  <si>
    <t>MO 시멘트</t>
  </si>
  <si>
    <t>magnesia oxy-chloride cement</t>
  </si>
  <si>
    <t>300</t>
  </si>
  <si>
    <t>고막이쌓기</t>
  </si>
  <si>
    <t>庫幕積</t>
  </si>
  <si>
    <t>①구들의 가장자리 하인방 밑을 쌓는 것. ② 방 안쪽에는 구들장이 놓일 고래 옆 두둑을 함께 쌓음.</t>
  </si>
  <si>
    <t>3000</t>
  </si>
  <si>
    <t>창면적률</t>
  </si>
  <si>
    <t>window area factor</t>
  </si>
  <si>
    <t>건축물의 불투명 외피면적에 대하여 창호의 면적이 차지하는 비율을 백분율로 나타낸 것.</t>
  </si>
  <si>
    <t>30000</t>
  </si>
  <si>
    <t>창문</t>
  </si>
  <si>
    <t>공기나 햇빛을 받을 수 있고, 밖을 내다볼 수 있도록 벽이나 지붕에 낸 문.</t>
  </si>
  <si>
    <t>30001</t>
  </si>
  <si>
    <t>창문걸이</t>
  </si>
  <si>
    <t>30002</t>
  </si>
  <si>
    <t>창문밑걸이</t>
  </si>
  <si>
    <t>⇨창밑걸이(＝).</t>
  </si>
  <si>
    <t>30003</t>
  </si>
  <si>
    <t>창문받이턱</t>
  </si>
  <si>
    <t>문을 닫았을 때 문짝이 문틀에 닿는 부분의 턱.</t>
  </si>
  <si>
    <t>30004</t>
  </si>
  <si>
    <t>창문받이턱소란</t>
  </si>
  <si>
    <t>창문이 닫혔을 때 문틀에 꼭 맞도록 댄 소란.</t>
  </si>
  <si>
    <t>30005</t>
  </si>
  <si>
    <t>창문선</t>
  </si>
  <si>
    <t>architrave, 窓門線</t>
  </si>
  <si>
    <t>① 창문틀의 갓둘레에 대어 벽을 아물리며 치장이 되는 테두리. ② 문골선(門骨線).</t>
  </si>
  <si>
    <t>30006</t>
  </si>
  <si>
    <t>창문의 목재틀재</t>
  </si>
  <si>
    <t>KS F 3108.</t>
  </si>
  <si>
    <t>30007</t>
  </si>
  <si>
    <t>창문장식</t>
  </si>
  <si>
    <t>window hardware, 窓門裝飾</t>
  </si>
  <si>
    <t>① 정첩 등 창문을 여닫는데 관련된 모든 부속. ② 창문에 장식적으로 또는 보강하여 대는 철물의 총칭.</t>
  </si>
  <si>
    <t>30008</t>
  </si>
  <si>
    <t>창문지방</t>
  </si>
  <si>
    <t>stool, 窓門地枋</t>
  </si>
  <si>
    <t>창밑 인방에 대하여 창문 안쪽으로 붙이는 좁은 선반.</t>
  </si>
  <si>
    <t>30009</t>
  </si>
  <si>
    <t>고망간강</t>
  </si>
  <si>
    <t>high manganese steel</t>
  </si>
  <si>
    <t>함유 금속 원소 가운데 망간을 11-14% 함유하는 합금강. 내충격성, 내마모성이 우수하다.</t>
  </si>
  <si>
    <t>3001</t>
  </si>
  <si>
    <t>창문틀</t>
  </si>
  <si>
    <t>door frame, window frame, 窓門框</t>
  </si>
  <si>
    <t>① 창짝이나 문짝을 다는 뼈대의 총칭. ② 건물에 고정시켜 출입문‧창 등의 창문을 다는 틀. ③ 선틀‧상하막이틀로 구성되며, 위에 고장이 있을 때는 중 간막이틀을 건너지름.</t>
  </si>
  <si>
    <t>30010</t>
  </si>
  <si>
    <t>창문홈</t>
  </si>
  <si>
    <t>door rebate</t>
  </si>
  <si>
    <t>미세기‧미닫이‧오르내리창 등이 끼이는 홈.</t>
  </si>
  <si>
    <t>30011</t>
  </si>
  <si>
    <t>창밑걸이</t>
  </si>
  <si>
    <t>① ＝창문에 쓰이는 철물. ② ＝창문 밑걸이.</t>
  </si>
  <si>
    <t>30012</t>
  </si>
  <si>
    <t>창밑인방</t>
  </si>
  <si>
    <t>窓下引枋</t>
  </si>
  <si>
    <t>창지방‧창하인방.</t>
  </si>
  <si>
    <t>30013</t>
  </si>
  <si>
    <t>창바퀴</t>
  </si>
  <si>
    <t>① 창바퀴는 그 틀을 주철로 만든 것과 강판으로 접어 만든 것이 있고, 그 바퀴는 모두 주철제. ② 바퀴는 볼베어링을 넣어 잘 굴러가게 한 것이 좋음. ③ 창바퀴는 레일용으로 오목한 홈이 있는 것과 홈용의 평바퀴로 되어 있는 것이 있고, 그 치수는 모두 바깥지름의 크기로 표시하며, 바깥지름 24‧30‧36‧42‧48‧60mm 등.</t>
  </si>
  <si>
    <t>30014</t>
  </si>
  <si>
    <t>창밖선반</t>
  </si>
  <si>
    <t>window sill, 窓外線盤</t>
  </si>
  <si>
    <t>창의 바깥쪽에 선반 모양으로 댄 것. 대개 난간을 두름.</t>
  </si>
  <si>
    <t>30015</t>
  </si>
  <si>
    <t>창방</t>
  </si>
  <si>
    <t>head pentrating tie, 蒼枋, 昌枋</t>
  </si>
  <si>
    <t>전통건축에서 기둥머리를 좌우로 연결하는 부재.</t>
  </si>
  <si>
    <t>30016</t>
  </si>
  <si>
    <t>창방보</t>
  </si>
  <si>
    <t>昌枋梁</t>
  </si>
  <si>
    <t>고주(高柱) 머리 사이를 연결하는 창방.= 고주창방</t>
  </si>
  <si>
    <t>30017</t>
  </si>
  <si>
    <t>창방소로</t>
  </si>
  <si>
    <t>昌枋小累</t>
  </si>
  <si>
    <t>창방 위에 놓인 소로.</t>
  </si>
  <si>
    <t>30018</t>
  </si>
  <si>
    <t>창방안초공</t>
  </si>
  <si>
    <t>昌枋按草工</t>
  </si>
  <si>
    <t>기둥머리에서 창방과 직교하여 평방, 주두 등을 감싸고 있는 부재.</t>
  </si>
  <si>
    <t>30019</t>
  </si>
  <si>
    <t>창살</t>
  </si>
  <si>
    <t>glazing bar, 窓箭</t>
  </si>
  <si>
    <t>창틀 안을 구획하여 일정 간격으로 줄지어 격자형태로 댄 것.</t>
  </si>
  <si>
    <t>30020</t>
  </si>
  <si>
    <t>창선</t>
  </si>
  <si>
    <t>architrave, casing, 窓線</t>
  </si>
  <si>
    <t>창틀의 갓둘레에 대어 벽 끝을 아물리고 장식으로 대는 재.</t>
  </si>
  <si>
    <t>30021</t>
  </si>
  <si>
    <t>window stool, window[elbow] board, 窓線盤</t>
  </si>
  <si>
    <t>창밑 틀 안쪽에 선반처럼 대는 가로재.</t>
  </si>
  <si>
    <t>30022</t>
  </si>
  <si>
    <t>창선반받이</t>
  </si>
  <si>
    <t>창 선반을 받으며 장식으로 그 밑에 가로대는 재.</t>
  </si>
  <si>
    <t>30023</t>
  </si>
  <si>
    <t>창선틀</t>
  </si>
  <si>
    <t>30024</t>
  </si>
  <si>
    <t>창설 환지</t>
  </si>
  <si>
    <t>creative replotting</t>
  </si>
  <si>
    <t>토지구획정리에서 종전지가 없어 새롭게 설치되는 특별한 환지. 예를들어 농업생산기반정비사업 시 농업생산기반시설용지, 미곡종합처리장, 공동집하장 등 농업경영을 합리화하고 농업의 구조를 개선하기 위한 시설의 용지 등을 환지로 지정.</t>
  </si>
  <si>
    <t>30025</t>
  </si>
  <si>
    <t>창쌤블록</t>
  </si>
  <si>
    <t>window jamb block</t>
  </si>
  <si>
    <t>창문틀(선대) 주위에 사용하는 블록.</t>
  </si>
  <si>
    <t>30026</t>
  </si>
  <si>
    <t>창의 면접기</t>
  </si>
  <si>
    <t>창문의 면접기는 ｢모접기｣라고도 하는데, 다음과 같은 종류가 있다. 1) 실모 2) 큰모 3) 은행모 4) 실오리모 5) 둥근모 6) 의사모 7) 등미리 8) 티미리 9) 배미리 10) 쇠시리.</t>
  </si>
  <si>
    <t>30028</t>
  </si>
  <si>
    <t>창의 부분명칭</t>
  </si>
  <si>
    <t>창을 구성하는 각부분의 명칭. 창틀, 창살, 유리, 기타 부재 등 각각의 명칭</t>
  </si>
  <si>
    <t>30029</t>
  </si>
  <si>
    <t>고무</t>
  </si>
  <si>
    <t>rubber</t>
  </si>
  <si>
    <t>① 고무나무의 분비 유액을 응고(凝固)시켜 만든 생고무(raw rubber)를 주원료(主原料)로, 여기에 아연화‧탄산마그네슘‧카본블랙(carbon black) 등을 가하여 유황이나 염화유황을 작용시켜서(加硫) 만든 것. ② 천연고무와 합성고무가 있으며 전자는 산지가 한정되어 있는 동시에 노화하기 쉬운 결점이 있기 때문에 후자 쪽이 널리 사용됨. ③ 도면용 약어는 ｢RUB｣. ④ 용도는 다이어‧호스‧벨트‧방수포‧장난감‧신발‧전기절연물 등.</t>
  </si>
  <si>
    <t>3003</t>
  </si>
  <si>
    <t>창의 종류</t>
  </si>
  <si>
    <t>채광, 환기등을 목적으로 설치하는 창의 종류. 고정창, 여닫이창, 수직 미닫이창, 슬라이딩창, 턴앤틸트창 등이 있다.</t>
  </si>
  <si>
    <t>30030</t>
  </si>
  <si>
    <t>창조공학</t>
  </si>
  <si>
    <t>creative engineering, 創造工學</t>
  </si>
  <si>
    <t>문제에 대한 광범위한 접근으로부터 시작하여 얻어진 해결책을 직접 문제에 관련지어 구체적인 해결방안을 강구하도록 하는 것</t>
  </si>
  <si>
    <t>30031</t>
  </si>
  <si>
    <t>창지방</t>
  </si>
  <si>
    <t>window sill, 窓地枋</t>
  </si>
  <si>
    <t>창 밑에 건너지른 중인방 또는 하인방.</t>
  </si>
  <si>
    <t>30032</t>
  </si>
  <si>
    <t>창짝</t>
  </si>
  <si>
    <t>sash, 窓－</t>
  </si>
  <si>
    <t>① 창틀에 다는 창. ② 창을 구성하는 단위. ③ 창 한 짝. ④ 울거미와 살로 구성되고 상하막이는 선대에 쌍장부 쐐기치기, 살은 가로살을 길게 양 선대에 긴 장부 또는 내다지장부 쐐기치기로 함. 세로살은 상하막이 또는 가로살에 짧은장부맞춤으로 함.</t>
  </si>
  <si>
    <t>30033</t>
  </si>
  <si>
    <t>창턱</t>
  </si>
  <si>
    <t>window sill</t>
  </si>
  <si>
    <t>창문의 문지방에 있는 턱.</t>
  </si>
  <si>
    <t>30034</t>
  </si>
  <si>
    <t>창틀</t>
  </si>
  <si>
    <t>window frame, 窓框</t>
  </si>
  <si>
    <t>창의 창호틀.</t>
  </si>
  <si>
    <t>30035</t>
  </si>
  <si>
    <t>창틀선</t>
  </si>
  <si>
    <t>window architrave, 窓框線</t>
  </si>
  <si>
    <t>창틀과 벽체 사이가 벌어지는 것을 감추기 위해 대는 장식 테두리.</t>
  </si>
  <si>
    <t>30036</t>
  </si>
  <si>
    <t>창호</t>
  </si>
  <si>
    <t>doors and windows, 窓戶</t>
  </si>
  <si>
    <t>건물 내부를 외부와 차단시키기 위해 창이나 출입구 등의 개구부에 설치되는 각종의 창이나 문</t>
  </si>
  <si>
    <t>30038</t>
  </si>
  <si>
    <t>창호공</t>
  </si>
  <si>
    <t>joinery, joiner, 窓戶工</t>
  </si>
  <si>
    <t>① 창호의 제작‧붙이기 등 창호에 관한 작업을 하는 사람. ② ⇨소목(＝).</t>
  </si>
  <si>
    <t>30039</t>
  </si>
  <si>
    <t>고무 라텍스</t>
  </si>
  <si>
    <t>rubber latex</t>
  </si>
  <si>
    <t>분산질이 고무입자, 분산매가 물인 불균일계의 현탁액. 외관은 불투명의 백색 또는 그것에 가까운 색의 액체 .→라텍스.</t>
  </si>
  <si>
    <t>3004</t>
  </si>
  <si>
    <t>창호공사</t>
  </si>
  <si>
    <t>joiner’s work, 窓戶工事</t>
  </si>
  <si>
    <t>① 창과 문의 제작 및 (창문틀에)달기에 관한 공사의 총칭. ② 문꼴(開口部)에 달아 채광‧환기‧출입구를 위한 것으로 방풍‧방한‧방서‧방우(防雨)‧방온(防溫)‧방도(防盜)의 역할을 함. ③ 움직일 수도 있고, 떼어낼 수도 있지만 사용 빈도가 많아 고장‧파손이 쉽다. 따라서 뒤틀림‧파손 등이 없도록 충분한 건조(목조) 혹은 견고한 공작제작을 요함.</t>
  </si>
  <si>
    <t>30040</t>
  </si>
  <si>
    <t>창호기호</t>
  </si>
  <si>
    <t>窓戶記號</t>
  </si>
  <si>
    <t>창호 도면을 작성하기 위한 재료, 개폐방법, 면구성을 나타내는 기호. 한국공업규격 창호기호 &lt;KS F 1502&gt;</t>
  </si>
  <si>
    <t>30041</t>
  </si>
  <si>
    <t>창호달기</t>
  </si>
  <si>
    <t>窓戶－</t>
  </si>
  <si>
    <t>창문을 정첩이나 돌쩌귀 등으로 다는 것.</t>
  </si>
  <si>
    <t>30042</t>
  </si>
  <si>
    <t>창호도</t>
  </si>
  <si>
    <t>窓戶圖</t>
  </si>
  <si>
    <t>출입구나 문, 창과 같은 여러 창호의 마감, 치수, 재질, 유리의 종류와 크기, 철물의 종류와 수량 등의 정보를 나타내는 도면.</t>
  </si>
  <si>
    <t>30043</t>
  </si>
  <si>
    <t>창호레일</t>
  </si>
  <si>
    <t>door rail, 窓戶－</t>
  </si>
  <si>
    <t>① 미닫이 창호용 철물. ② 단면은 각형‧반원형‧원형 등의 철제‧황동제 등이 있고, 높이는 6～12mm 정도의 것이 있음. ③ 길이는 일정치 않으나 못 구멍 위치와 크기는 규정되어 있음.</t>
  </si>
  <si>
    <t>30044</t>
  </si>
  <si>
    <t>창호맞춤</t>
  </si>
  <si>
    <t>① 연귀 또는 T자형 부분의 맞춤에는 두쌍장부‧연귀쌍장부, 턱장부‧턱장부‧빗턱장부‧통장부‧가름장부‧빗가름장부 등이 있음. ② 장부의 보강은 풀칠벌림쐐기치기‧산지치기‧못치기‧볼트조임 등으로 함. ③ 출입문 윗막이는 쌍장부 또는 두쌍장부가 쓰이며, 폭이 넓은 밑막이는 네쌍장부도 쓰일 때가 있음.</t>
  </si>
  <si>
    <t>30045</t>
  </si>
  <si>
    <t>창호바퀴</t>
  </si>
  <si>
    <t>sash roller, 戶車</t>
  </si>
  <si>
    <t>① 미닫이 창호용 철물(문바퀴‧창바퀴). ② 미닫이창이나 문의 밑막이대에 달린 바퀴. ③ 주철‧놋쇠 기타 재료로 된 것이 있고 직경은 24～75mm 정도의 것이고, 축의 마찰을 감소시킬 목적으로 강구(鋼球)를 넣은 것도 있음. ④ 호차는 일본에서 온 말.</t>
  </si>
  <si>
    <t>30046</t>
  </si>
  <si>
    <t>창호부품설치용 개구부의 표준모듈치수</t>
  </si>
  <si>
    <t>KS F 1515.</t>
  </si>
  <si>
    <t>30047</t>
  </si>
  <si>
    <t>창호상세도</t>
  </si>
  <si>
    <t>窓戶詳細圖</t>
  </si>
  <si>
    <t>창의 구조, 크기, 재질, 치수, 철물 따위의 상세한 정보를 명시하기 위하여 축척을 바꾸어 사용하는 도면.</t>
  </si>
  <si>
    <t>30048</t>
  </si>
  <si>
    <t>창호재</t>
  </si>
  <si>
    <t>wood for fittings, wood for fixture, 窓戶材</t>
  </si>
  <si>
    <t>① 창과 출입문 등에 쓰이는 나무. ② 창호재‧가구재는 수장재보다 더욱 무절, 곧은결재의 재로서 결함이 없고 잘 건조된 것으로 함.</t>
  </si>
  <si>
    <t>30049</t>
  </si>
  <si>
    <t>고무 아스</t>
  </si>
  <si>
    <t>3005</t>
  </si>
  <si>
    <t>창호지</t>
  </si>
  <si>
    <t>window paper, 窓戶紙</t>
  </si>
  <si>
    <t>① 백색이며 투명도가 좋은 창호에 붙이는 질긴 종이. ② 유리 대신 창호에 붙여 채광‧보온 등의 역할을 하는 도배공사용 재료. ③ 종이의 질은 섬유가 가늘고 길며 질긴 삼베를 풀어 만든 한지(韓紙)와 실을 넣어 만든 미농지 등이 쓰임. ④ KS M 7301.</t>
  </si>
  <si>
    <t>30050</t>
  </si>
  <si>
    <t>창호지문</t>
  </si>
  <si>
    <t>울거미 속에 가는 살대를 짜 넣고 한쪽 면에 창호지를 바른 문.</t>
  </si>
  <si>
    <t>30051</t>
  </si>
  <si>
    <t>창호철물</t>
  </si>
  <si>
    <t>finish hardware, 窓戶鐵物, 建具鐵物</t>
  </si>
  <si>
    <t>① 창이나 출입구 등의 창호를 여닫거나 장식으로 쓰이는 철물의 총칭. ② 돌쩌귀‧정첩‧자물쇠‧볼트‧눌름널판‧걸고리‧쇠사슬문걸이‧회전축철물‧도어체크문 빗장철물 등. ③ 창호가 기능을 충분히 발휘하려면 이에 쓰이는 철물이 적당함. ④ 창호철물은 마감과 형식을 통일하고 유지 및 교환을 쉽게 하기 위해 동일 메이커 제품을 가급적 많이 쓰도록 함. ⑤ 창호철물을 뜻하는 영어에는 ｢finish hardware｣외에 ｢finishing hardware, architectural hardware, builder’s finish hardware, finish builder’s hardware｣와 ｢builder’s hardware｣, 간단히 ｢hardware｣ 등 여러 가지 말이 있음.</t>
  </si>
  <si>
    <t>30052</t>
  </si>
  <si>
    <t>창호틀</t>
  </si>
  <si>
    <t>① 창문틀과 출입문틀의 합칭. ② 창호틀은 건물에 고정시켜 문꼴을 이룸. ③ 창호재용 목재는 홍송‧회나무‧삼나무‧미송 등의 침엽수와 나왕‧참나무‧추목 등의 활엽수를 많이 씀.</t>
  </si>
  <si>
    <t>30053</t>
  </si>
  <si>
    <t>창호표</t>
  </si>
  <si>
    <t>door and window schedule, 窓戶表</t>
  </si>
  <si>
    <t>개개의 창호에 관해서 형상, 치수, 사용 재료, 개폐 방식, 도장 등의 마감, 부속 철물, 유리의 명세 등을 기입한 도면.</t>
  </si>
  <si>
    <t>30055</t>
  </si>
  <si>
    <t>창홈</t>
  </si>
  <si>
    <t>30056</t>
  </si>
  <si>
    <t>채</t>
  </si>
  <si>
    <t>軒</t>
  </si>
  <si>
    <t>집을 세는 단위로 지붕 또는 평면이 한 덩어리로 된 전체의 집.</t>
  </si>
  <si>
    <t>30057</t>
  </si>
  <si>
    <t>채광</t>
  </si>
  <si>
    <t>natural lighting, natural illumination, 採光</t>
  </si>
  <si>
    <t>창으로 햇빛을 실내에 들어오게 하는 건축기술</t>
  </si>
  <si>
    <t>30058</t>
  </si>
  <si>
    <t>채광 계획</t>
  </si>
  <si>
    <t>daylighting planning</t>
  </si>
  <si>
    <t>태양광을 이용하여 실내공간의 주광조명을 하기 위한 계획 및 실시 설계.</t>
  </si>
  <si>
    <t>30059</t>
  </si>
  <si>
    <t>고무 아스팔트</t>
  </si>
  <si>
    <t>rubberized asphalt； rubber modified asphalt</t>
  </si>
  <si>
    <t>고무를 혼입하고 저온시의 유연성을 향상시켜 고온시의 유동성을 줄인 아스팔트. 포장용·방수용으로 사용한다. =고무 아스.</t>
  </si>
  <si>
    <t>3006</t>
  </si>
  <si>
    <t>채광 설계</t>
  </si>
  <si>
    <t>daylighting design</t>
  </si>
  <si>
    <t>효과적인 주광조명을 위하여 실시하는 조명계획 및 설계.</t>
  </si>
  <si>
    <t>30060</t>
  </si>
  <si>
    <t>채광 조명</t>
  </si>
  <si>
    <t>태양빛을 이용한 자연조명 또는 주광조명.</t>
  </si>
  <si>
    <t>30061</t>
  </si>
  <si>
    <t>채광 주간</t>
  </si>
  <si>
    <t>available period for day lighting</t>
  </si>
  <si>
    <t>하루 중 주간시간대에 자연채광을 위하여 주광을 유효한 수준으로 이용하는 것이 가능한 시간대로서 지평면을 기준으로 고도 10도 이상인 경우로 알려져 있음.</t>
  </si>
  <si>
    <t>30062</t>
  </si>
  <si>
    <t>채광권</t>
  </si>
  <si>
    <t>ancient lights, 採光權</t>
  </si>
  <si>
    <t>창을 통하여 건물 안에 햇빛을 받아들이는 권리.</t>
  </si>
  <si>
    <t>30063</t>
  </si>
  <si>
    <t>채광률</t>
  </si>
  <si>
    <t>採光率</t>
  </si>
  <si>
    <t>지상의 수평면 수조면을 기준으로 한 천공의 입체각 투사율을 나타내는 것으로 천공광의 입사과정에서 건축물 또는 수목 등과 같은 장해물의 영향을 받지 않는 조건에서의 입체각 투사율.</t>
  </si>
  <si>
    <t>30064</t>
  </si>
  <si>
    <t>채광면</t>
  </si>
  <si>
    <t>admitable surface of the light, 採光面</t>
  </si>
  <si>
    <t>햇빛을 비롯한 광선을 받아 들일 수 있는, 유리를 끼워 놓은 창이나 문의 면.</t>
  </si>
  <si>
    <t>30065</t>
  </si>
  <si>
    <t>채광면적</t>
  </si>
  <si>
    <t>daylighting area, 採光面積</t>
  </si>
  <si>
    <t>채광이 가능한 일사투과형 개구부의 면적.</t>
  </si>
  <si>
    <t>30066</t>
  </si>
  <si>
    <t>채광정</t>
  </si>
  <si>
    <t>light well, 採光庭</t>
  </si>
  <si>
    <t>스팬이 큰 대규모 건물에 있어서 건물 중앙 또는 일부에 채광을 위해 계획한 외부공간 또는 마당</t>
  </si>
  <si>
    <t>정성문</t>
  </si>
  <si>
    <t>30067</t>
  </si>
  <si>
    <t>채광창</t>
  </si>
  <si>
    <t>lantern, lantern light, 採光窓</t>
  </si>
  <si>
    <t>건축물 내부 실내공간에 주광을 받아들이기 위해 계획한 개구부 또는 창문으로서 주광을 이용하기 위한 창.</t>
  </si>
  <si>
    <t>30068</t>
  </si>
  <si>
    <t>채광탑</t>
  </si>
  <si>
    <t>minaret, 採光塔</t>
  </si>
  <si>
    <t>돔 형태의 지붕 또는 건축물 최상부 구조물의 상부에 채광을 위하여 설치한 개구부가 있는 소규모의 탑.</t>
  </si>
  <si>
    <t>30069</t>
  </si>
  <si>
    <t>고무관</t>
  </si>
  <si>
    <t>rubber tube, -管</t>
  </si>
  <si>
    <t>① 탄성고무로 대통같이 만든 것. ② 압력이 낮은 상온의 공기‧물 등의 수송에 쓰임. ③ 휘어지기 쉬운 성질이 있으므로 ｢플렉시블 파이프(flexible pipe)｣의 연결용으로도 쓰임.</t>
  </si>
  <si>
    <t>3007</t>
  </si>
  <si>
    <t>채광통</t>
  </si>
  <si>
    <t>light well, 採光筒</t>
  </si>
  <si>
    <t>① 채광을 하기 위해 여러 층을 뚫어 통하게 한 우물같이 된 부분. ② ⇨채광정.</t>
  </si>
  <si>
    <t>30070</t>
  </si>
  <si>
    <t>채난 양생</t>
  </si>
  <si>
    <t>warm curing</t>
  </si>
  <si>
    <t>한중 콘크리트 공사에서 콘크리트 양생 방법의 하나로, 구조물의 개구부를 막거나 구조물 전체를 덮어 그 속에서 석유 팬히터 등으로 채난을 한다,</t>
  </si>
  <si>
    <t>30071</t>
  </si>
  <si>
    <t>채널</t>
  </si>
  <si>
    <t>30072</t>
  </si>
  <si>
    <t>채널관</t>
  </si>
  <si>
    <t>channel pipe</t>
  </si>
  <si>
    <t>채널형으로 된 특수 토관.</t>
  </si>
  <si>
    <t>30073</t>
  </si>
  <si>
    <t>채널블록</t>
  </si>
  <si>
    <t>channel block</t>
  </si>
  <si>
    <t>ㄷ자형 단면의 블록.</t>
  </si>
  <si>
    <t>30075</t>
  </si>
  <si>
    <t>채널쇠</t>
  </si>
  <si>
    <t>channel iron</t>
  </si>
  <si>
    <t>① ㄷ자형 단면의 철재. ② ⇨ㄷ형강.</t>
  </si>
  <si>
    <t>30076</t>
  </si>
  <si>
    <t>채널파이프</t>
  </si>
  <si>
    <t>⇨채널관(＝).</t>
  </si>
  <si>
    <t>30077</t>
  </si>
  <si>
    <t>채널형강</t>
  </si>
  <si>
    <t>channel steel</t>
  </si>
  <si>
    <t>30078</t>
  </si>
  <si>
    <t>채도</t>
  </si>
  <si>
    <t>chroma saturation, 彩度</t>
  </si>
  <si>
    <t>① 색의 순수한 정도를 척도화하여 나타낸 것. ② 유채색에 대한 순수함의 정도를 표현하므로 순도 또는 색순도라는 용어로 이용되기도 함.</t>
  </si>
  <si>
    <t>30079</t>
  </si>
  <si>
    <t>고무나무</t>
  </si>
  <si>
    <t>① 고물질(質)을 함유하는 식물의 총칭. ② 그 줄기의 분비물을 뽑아 고무를 만듦. ③ 파라고무나무‧인도고무나무 등.</t>
  </si>
  <si>
    <t>3008</t>
  </si>
  <si>
    <t>채도 대비</t>
  </si>
  <si>
    <t>chroma contrast</t>
  </si>
  <si>
    <t>색대비 현상 중의 하나로서 시각적으로 2가지의 색깔을 동시에 바라 보는 경우, 각각의 색깔이 상호 영향을 미치면서 채도 차이가 더욱 크게 느껴지는 현상.</t>
  </si>
  <si>
    <t>30080</t>
  </si>
  <si>
    <t>채도대비</t>
  </si>
  <si>
    <t>chromatic contrast, chroma harmony, saturation harmony, 彩度對比</t>
  </si>
  <si>
    <t>30081</t>
  </si>
  <si>
    <t>채료</t>
  </si>
  <si>
    <t>彩料</t>
  </si>
  <si>
    <t>단청 또는 그림을 그릴 때 쓰는 물감이나 칠감.</t>
  </si>
  <si>
    <t>30082</t>
  </si>
  <si>
    <t>채색</t>
  </si>
  <si>
    <t>彩色</t>
  </si>
  <si>
    <t>① 단청. ② 채색감의 준말. ③ 여러 가지 고운 빛깔.</t>
  </si>
  <si>
    <t>30083</t>
  </si>
  <si>
    <t>채석</t>
  </si>
  <si>
    <t>quarrying, 採石</t>
  </si>
  <si>
    <t>① 돌산(원석)에서 공사용(사용가능)의 석재를 채취하는 것. ② 채석장(⇦)에서 “돌을 절취해낸다”는 것을 “to quarry”라 하고 그와 같은 채석작업을 ｢quarrying｣이라 함. ③ 채석법에는 발파법과 부리까기법(2가지)이 있다. 돌을 채취함에는 다이너마이트와 같은 폭발물(explosives)을 사용하거나 구멍을 뚫고 철제 쐐기를 때려 박거나 기계로써 깊이 홈을 파내거나, 경우에 따라서는 뚫은 구멍에 나무쐐기(wooden plug)를 때려 박은 후 물로써 나무쐐기를 부풀게 하여 돌에 금이 가게 하는 방법이 있다. 철제 쐐기를 때려 박는 방법은 ｢plug-and- feathers method｣라든가 ｢wedge-and- shims method｣라 하며, 이 경우 ｢feathers｣라든가 ｢shims｣라는 것은 2장의 반원형 단면의 철물이고, 이것을 뚫은 구멍에 넣고 그 사이에 ｢plug｣라든가 ｢wedge｣라는 철제쐐기를 때려 박는다. 기계로 좁고 깊게 홈을 파내는 방법을 ｢channeling method｣라 함. ④ 채석장에서 채취한 돌은 필요에 따라서 석재가공 공장(石材加工工場, stone mill)에서 큰톱재단기(gang saw machine)‧둥근톱절단기(circular saw machine) 기타 기계로써 소요치수로 재단함. ⑤ 채석장에서 채취되지 않은 것이더라도 자연상태에서 건축공사에 쓸 수 있는 크기인 돌은 ｢field-stone｣이라 함. ⑥ 석재를 “소요형상 치수로 재단가공한다”는 것은 “to dress stone”, 이러한 돌은 ｢dressed stone｣이라 한다. 석재는 방향에 따라 재단 가공에 난이성을 가지는데, 어느 방향으로도 쉽게 가공할 수 있는 것을 ｢freestone｣이라 함.</t>
  </si>
  <si>
    <t>30084</t>
  </si>
  <si>
    <t>채석장</t>
  </si>
  <si>
    <t>quarry, 採石場</t>
  </si>
  <si>
    <t>암석이 있는 곳에서 암석을 건설공사에 쓰이는 모양으로 깨뜨려내는 곳.</t>
  </si>
  <si>
    <t>30085</t>
  </si>
  <si>
    <t>채양</t>
  </si>
  <si>
    <t>⇨차양.</t>
  </si>
  <si>
    <t>30086</t>
  </si>
  <si>
    <t>채운</t>
  </si>
  <si>
    <t>彩雲</t>
  </si>
  <si>
    <t>① 빛깔이나 무늬가 있는 구름. ② 단청용어.</t>
  </si>
  <si>
    <t>30087</t>
  </si>
  <si>
    <t>채움목</t>
  </si>
  <si>
    <t>나무의 옹이 또는 갈라진 틈을 채우거나 콘크리트 부분의 반자틀대 등을 접합시키기 위한 나무 벽돌, 못 머리를 가리기 위한 마개 등을 일컬음.</t>
  </si>
  <si>
    <t>30089</t>
  </si>
  <si>
    <t>고무매트</t>
  </si>
  <si>
    <t>rubber mat</t>
  </si>
  <si>
    <t>고무제품의 바닥깔기용 재(材).</t>
  </si>
  <si>
    <t>3009</t>
  </si>
  <si>
    <t>채움재</t>
  </si>
  <si>
    <t>filler, spacer, 間隔材</t>
  </si>
  <si>
    <t>① 두 부재 사이에 끼워넣는 작은 조각. 양 부재의 간격을 정확하게 유지하기 위해 사용하는 경우가 많다. 또 두 재료가 접촉하여 파손하지 않도록 임시로 삽입하는 경우도 있다. 나무 조각의 채움재를 받침목 또는 굄목이라 한다.② 합성 수지에서 플라스틱 제품을 만들 때 증량, 보강, 성형 가공성의 개량 등을 위해 첨가하는 충전 재료.</t>
  </si>
  <si>
    <t>30090</t>
  </si>
  <si>
    <t>채원</t>
  </si>
  <si>
    <t>kitchen garden</t>
  </si>
  <si>
    <t>주택정원의 일부로서 주택의 부엌에 가까운 자리에 위치하며 채소를 재배하여 가정용에 공급하는 자리를 가리킴.</t>
  </si>
  <si>
    <t>30091</t>
  </si>
  <si>
    <t>채원 주택</t>
  </si>
  <si>
    <t>(독) Kleinsiedlung</t>
  </si>
  <si>
    <t>채소를 재배하여 가정용에 공급하는 자리를 갖는 독립 주택군으로 이루어진 교외 주택지</t>
  </si>
  <si>
    <t>30092</t>
  </si>
  <si>
    <t>채원용지</t>
  </si>
  <si>
    <t>allotment, 菜園用地</t>
  </si>
  <si>
    <t>채소를 재배하여 도시에 공급하기 위한 토지</t>
  </si>
  <si>
    <t>30093</t>
  </si>
  <si>
    <t>채원주택지구</t>
  </si>
  <si>
    <t>district of house with garden, 菜園住宅地區</t>
  </si>
  <si>
    <t>채소 재배공간이 마련된 독립주택이 집중하여 있는 지구로서, 교외부 또는 시가지의 외곽에 위치함.</t>
  </si>
  <si>
    <t>30094</t>
  </si>
  <si>
    <t>채판</t>
  </si>
  <si>
    <t>彩板</t>
  </si>
  <si>
    <t>단청(丹靑)할 때에 여러 가지 채색을 조제하여 여러 화공(畵工)에게 공급하는 곳.</t>
  </si>
  <si>
    <t>30095</t>
  </si>
  <si>
    <t>채플</t>
  </si>
  <si>
    <t>① 큰 교회나 학교, 병원, 개인 저택 내에 부속된 예배당이나 영국 비국교도의 교회당을 일컫는다. ② 대학 등에서 실시되는 예배나 예배의 출석을 말한다. 즉, 미션스쿨이나 신학교에서 학생들의 경건을 위해 의무적으로 드리게 하는 예배를 가리킨다.</t>
  </si>
  <si>
    <t>30096</t>
  </si>
  <si>
    <t>책꽂이</t>
  </si>
  <si>
    <t>book shelf</t>
  </si>
  <si>
    <t>책을 세워서 꽂아 두는 물건이나 장치.</t>
  </si>
  <si>
    <t>30097</t>
  </si>
  <si>
    <t>책상</t>
  </si>
  <si>
    <t>desk</t>
  </si>
  <si>
    <t>앉아서 책을 읽거나 글을 쓰거나 사무를 보거나 할 때에 앞에 놓고 쓰는 가구</t>
  </si>
  <si>
    <t>30098</t>
  </si>
  <si>
    <t>MP 콘덴서</t>
  </si>
  <si>
    <t>metalized paper condenser</t>
  </si>
  <si>
    <t>대단히 얇은 증착 금속막을 전극으로 하는 콘덴서. 절연 파괴를 일으키기 어렵고, 수명이 길다.</t>
  </si>
  <si>
    <t>301</t>
  </si>
  <si>
    <t>고무새</t>
  </si>
  <si>
    <t>⇨고미혀(＝).</t>
  </si>
  <si>
    <t>3010</t>
  </si>
  <si>
    <t>책임 시공</t>
  </si>
  <si>
    <t>일반 하자 보증 기간을 초과하여 일정 기간까지 발생하는 공사 결함을 책임지고 보수하는 계약형태.</t>
  </si>
  <si>
    <t>30101</t>
  </si>
  <si>
    <t>책임기술자</t>
  </si>
  <si>
    <t>責任技術者</t>
  </si>
  <si>
    <t>공사의 설계 및 시공에 관한 전문 지식을 가지고 건축공사에 전체적으로 책임을 갖는 기술자.</t>
  </si>
  <si>
    <t>30102</t>
  </si>
  <si>
    <t>책항</t>
  </si>
  <si>
    <t>sheet pile, 柵杭</t>
  </si>
  <si>
    <t>① 강판제(鋼板製)의 말뚝. ② 연지반(軟地盤)에 지하실 공사를 할 때 토압‧수압 등을 막기 위해 굴토 경계선에 박는 말뚝. ③ 그 접합부의 구조는 제조회사에 따라 다름.</t>
  </si>
  <si>
    <t>30104</t>
  </si>
  <si>
    <t>챈슬</t>
  </si>
  <si>
    <t>chancel</t>
  </si>
  <si>
    <t>교회의 본체로부터 스크린에 의해 분리된 성직자와 성가대를 위한 장소.</t>
  </si>
  <si>
    <t>30105</t>
  </si>
  <si>
    <t>챈슬아일</t>
  </si>
  <si>
    <t>chancel aisle</t>
  </si>
  <si>
    <t>The side aisle of a chancel in a large church；it usually passes around the apse, forming deambulatory. ① 대형 교회의 챈슬의 측면 복도. ② 보통 후진(後陳) 주위를 통과하고 회랑을 형성함.</t>
  </si>
  <si>
    <t>30106</t>
  </si>
  <si>
    <t>챈슬아치</t>
  </si>
  <si>
    <t>chancel arch</t>
  </si>
  <si>
    <t>교회의 본당과 성소 또는 내진의 분리를 표시하는 아치.</t>
  </si>
  <si>
    <t>30107</t>
  </si>
  <si>
    <t>챌면</t>
  </si>
  <si>
    <t>riser</t>
  </si>
  <si>
    <t>계단의 챌면(수직면). ※ 혼동주의. ※ ｢rise｣는 ｢챌면치수｣임(높이).</t>
  </si>
  <si>
    <t>30108</t>
  </si>
  <si>
    <t>챌면치수</t>
  </si>
  <si>
    <t>계단의 챌면치수(높이). ※ ｢riser｣는 ｢챌면｣임. ※ 혼동주의.</t>
  </si>
  <si>
    <t>30109</t>
  </si>
  <si>
    <t>고무시트</t>
  </si>
  <si>
    <t>rubber sheet</t>
  </si>
  <si>
    <t>① 고무매트(⇦)의 일종으로 황화고무를 주재로 한 바닥깔기용 재료. ② 두께 3～6mm, 너비 90cm, 길이 540cm 정도이고, 각종 단색 및 대리석 무늬가 있음. ③ 교착제는 전용 교착제를 씀.</t>
  </si>
  <si>
    <t>3011</t>
  </si>
  <si>
    <t>챌판</t>
  </si>
  <si>
    <t>kick plate, kicking plate, 蹴板</t>
  </si>
  <si>
    <t>① 여닫이문의 밑막이 면에 붙여서 문짝이 발에 채이어 상하는 것을 보호하는 금판. ② 계단의 디딤판 밑에 새로 막아댄 널. ③ 장식용으로도 쓰임.</t>
  </si>
  <si>
    <t>30110</t>
  </si>
  <si>
    <t>챔퍼</t>
  </si>
  <si>
    <t>30111</t>
  </si>
  <si>
    <t>챔퍼링</t>
  </si>
  <si>
    <t>chamfering</t>
  </si>
  <si>
    <t>모서리를 면접기하는 것.</t>
  </si>
  <si>
    <t>30112</t>
  </si>
  <si>
    <t>챕터하우스</t>
  </si>
  <si>
    <t>chapter house</t>
  </si>
  <si>
    <t>① 그리스도 교의 대성당, 참사회성당에 있어서 사교와 회장을 보좌하는 고위 성직자들의 회의실.② 수도원 원장의 참석하에 수도사가 공적으로 회의를 행하기 위한 집회실, 어느경우도 클로이스터의 동편에 면하고 성당 가까이에 설치되며 회의에 편리하도록 대부분 정방형 평면으로 된 것이 많다.</t>
  </si>
  <si>
    <t>30113</t>
  </si>
  <si>
    <t>챙</t>
  </si>
  <si>
    <t>pent roof</t>
  </si>
  <si>
    <t>① 처마 끝에 달아내어 햇볕을 가리거나 비가 들이치는 것을 막는 좁은 지붕. ② 널‧함석 등으로 꾸밈.</t>
  </si>
  <si>
    <t>30114</t>
  </si>
  <si>
    <t>처리 구역</t>
  </si>
  <si>
    <t>treatment district</t>
  </si>
  <si>
    <t>건축물 내부에는 자체적인 오수처리시설을 설치할 필요가 없으며, 건축물로부터 배출되는 하수는 직접 하수종말처리장으로 보내어 처리할 수 있도록 법령으로 고시되어 있는 지역. 제정된 법령 중 하수도법으로 정해져 있으며 그 밖의 공공하수도 관리자에 의해 공시된 지역이 이에 해당함.</t>
  </si>
  <si>
    <t>30115</t>
  </si>
  <si>
    <t>처리 대상 인원</t>
  </si>
  <si>
    <t>population for waste-water purifier of buildings</t>
  </si>
  <si>
    <t>건축물로부터 발생하는 처리대상 배수량이 인원수를 기준으로 하여 몇 명으로부터 발생되는지 환산한 값으로서 처리시설의 용량 산정 기준이 됨.</t>
  </si>
  <si>
    <t>30116</t>
  </si>
  <si>
    <t>처리 하수</t>
  </si>
  <si>
    <t>treated effluent</t>
  </si>
  <si>
    <t>하수종말처리장에서 최종적으로 처리된 후 배출된 물을 일컬음. 멸균처리 등의 단계를 거친 후 공공수역으로 방류됨.</t>
  </si>
  <si>
    <t>30117</t>
  </si>
  <si>
    <t>처마</t>
  </si>
  <si>
    <t>eaves, 檐下</t>
  </si>
  <si>
    <t>지붕의 아래쪽이 바깥벽면에서 내민 부분. 서까래가 기둥 밖으로 빠져나온 부분을 통칭해 부르는 명칭이다. 처마 깊이는 건물규모나 채광환경에 따라 다르지만 한국에서는 대개 기둥뿌리에서 처마 끝을 연결하는 내각이 28-33도 정도를 이루도록 하였다</t>
  </si>
  <si>
    <t>30118</t>
  </si>
  <si>
    <t>처마 기와</t>
  </si>
  <si>
    <t>eave end roof tile</t>
  </si>
  <si>
    <t>처마의 밑 부분에 쓰이는 기와의 총칭. 보통 전면에 늘어뜨린다.</t>
  </si>
  <si>
    <t>30119</t>
  </si>
  <si>
    <t>고무식물</t>
  </si>
  <si>
    <t>-植物</t>
  </si>
  <si>
    <t>⇨고무나무(＝).</t>
  </si>
  <si>
    <t>3012</t>
  </si>
  <si>
    <t>처마 높이</t>
  </si>
  <si>
    <t>eaves height</t>
  </si>
  <si>
    <t>지표면에서 건축물의 지붕틀 또는 이를 대신하는 횡가재를 지지하는 벽, 깔도리 또는 기둥 상단까지의 높이</t>
  </si>
  <si>
    <t>30120</t>
  </si>
  <si>
    <t>고무접착제</t>
  </si>
  <si>
    <t>rubber paste, gum paste, -接着劑</t>
  </si>
  <si>
    <t>① 생고무를 벤졸에 녹인 것. ② 네오프렌합성고무액 등은 금속‧콘크리트‧유리 등의 접착제로 쓰임. ③ ⇨고무풀.</t>
  </si>
  <si>
    <t>3013</t>
  </si>
  <si>
    <t>처마 홈통</t>
  </si>
  <si>
    <t>gutter； eaves gutter； eaves trough</t>
  </si>
  <si>
    <t>지붕의 빗물을 모아서 흘리기 위해 처마 끝에 붙여진 홈통. 가로 홈통의 일종.</t>
  </si>
  <si>
    <t>30130</t>
  </si>
  <si>
    <t>처마길이</t>
  </si>
  <si>
    <t>전통건축양식에 있어서 처마 끝에서 처마도리 중심까지의 길이를 말함.</t>
  </si>
  <si>
    <t>30132</t>
  </si>
  <si>
    <t>처마까치발</t>
  </si>
  <si>
    <t>처마 돌림띠 밑에 붙이는 소형의 장식적인 까치발</t>
  </si>
  <si>
    <t>30133</t>
  </si>
  <si>
    <t>처마깔기와</t>
  </si>
  <si>
    <t>처마에서 내림기와 밑에 깐 암키와.</t>
  </si>
  <si>
    <t>30134</t>
  </si>
  <si>
    <t>처마끝</t>
  </si>
  <si>
    <t>전통건축의 지붕구조에 있어서 처마의 내민 가장자리를 말하며, 처마 끝에는 내림새‧막새 등으로 끝을 아물리고, 필요한 때에는 내림새 밑에 받침장을 대고 기와를 덮음.</t>
  </si>
  <si>
    <t>30135</t>
  </si>
  <si>
    <t>처마끝기와</t>
  </si>
  <si>
    <t>처마 끝에 쓰이는 기와.</t>
  </si>
  <si>
    <t>30136</t>
  </si>
  <si>
    <t>처마내밀기</t>
  </si>
  <si>
    <t>⇨처마추리.</t>
  </si>
  <si>
    <t>30137</t>
  </si>
  <si>
    <t>처마널</t>
  </si>
  <si>
    <t>soffit boards</t>
  </si>
  <si>
    <t>막힌 처마에서 서까래가 보이지 않도록 댄 널.</t>
  </si>
  <si>
    <t>30138</t>
  </si>
  <si>
    <t>처마높이</t>
  </si>
  <si>
    <t>height of eaves, 檐下高, 檐高</t>
  </si>
  <si>
    <t>지표면에서 건축물의 지붕틀 또는 이를 대신하는 횡가재를 지지하는 벽, 깔도리 또는 기둥 상단까지의 높이를 말한다. 일반적으로 건축물에서 목조, 벽돌 구조, 석조, 콘크리트 블록 구조 등은 처마높이 9m 이하로 제한되어 있다.</t>
  </si>
  <si>
    <t>30139</t>
  </si>
  <si>
    <t>고무타일</t>
  </si>
  <si>
    <t>gum tile, rubber tile</t>
  </si>
  <si>
    <t>① 천연고무 또는 황화(黃化)고무로 만든(타일형) 바닥깔기 재료. ② 두께 3～9mm, 크기는 보통 30cm각으로 탄력성이 있고, 각종 단색(單色) 또는 대리석 무늬가 돋힌 것이 있음. ③ 접착제는 고무타일 전용의 것을 씀.</t>
  </si>
  <si>
    <t>3014</t>
  </si>
  <si>
    <t>처마단골막이</t>
  </si>
  <si>
    <t>처마도리 위의 단골막이.</t>
  </si>
  <si>
    <t>30140</t>
  </si>
  <si>
    <t>처마대</t>
  </si>
  <si>
    <t>지붕 밑에서 지레의 원리를 이용하여 처마를 지지하는 재.</t>
  </si>
  <si>
    <t>30141</t>
  </si>
  <si>
    <t>처마도리</t>
  </si>
  <si>
    <t>pole plate, 檐桁, 檐下道理</t>
  </si>
  <si>
    <t>① 변두리벽 위에 건너대어 서까래를 받는 도리. ② 변두리 기둥에 얹히고 처마서까래를 받는 도리. ③ 기둥 맨 위에서 기둥머리를 연결하고 지붕틀을 받는 가로재를 깔도리라 하며, 이 깔도리 위에 지붕틀을 걸치고 지붕틀의 평보 위에 깔도리와 같은 방향으로 걸친 가로재를 처마도리라 하는데 양식구조에 많이 쓰임. ④ 한식구조나 일식구조에서는 처마도리가 깔도리를 겸하고 있음. ⑤ 단면의 크기는 기둥과 같은 정도 또는 다소 층이 높은 것을 쓰고 기둥과 기둥 사이에서 지붕틀을 말할 때에는 덧도리를 대고 볼트조임으로 함.</t>
  </si>
  <si>
    <t>30142</t>
  </si>
  <si>
    <t>처마도리골</t>
  </si>
  <si>
    <t>처마도리 위쪽의 움푹한 부분.</t>
  </si>
  <si>
    <t>30143</t>
  </si>
  <si>
    <t>처마도리대</t>
  </si>
  <si>
    <t>내림박공 등의 용기와 또는 널받이대.</t>
  </si>
  <si>
    <t>30144</t>
  </si>
  <si>
    <t>처마돌림</t>
  </si>
  <si>
    <t>fascia board, eaves fascia</t>
  </si>
  <si>
    <t>서까래 끝에 부착한 긴 판재. 수직의 것과 경사에 직각인 것이 있음</t>
  </si>
  <si>
    <t>30145</t>
  </si>
  <si>
    <t>처마돌림띠</t>
  </si>
  <si>
    <t>cornice, string course</t>
  </si>
  <si>
    <t>① 처마도리에 돌려 댄 띠. ② ⇨돌림띠. ③ 벽면에서 내밀어 가로로 길게 두른 장식 겸 차양, 또는 물끊기의 작용을 하는 것으로 층이 상부에 댄 것. ④ 보통 고전건축에서 볼 수 있음.</t>
  </si>
  <si>
    <t>30146</t>
  </si>
  <si>
    <t>처마면</t>
  </si>
  <si>
    <t>soffit</t>
  </si>
  <si>
    <t>막힌 처마의 처마널 밑면.</t>
  </si>
  <si>
    <t>30147</t>
  </si>
  <si>
    <t>처마밑</t>
  </si>
  <si>
    <t>건물 바깥으로 길게 내민 지붕의 아래쪽.</t>
  </si>
  <si>
    <t>30148</t>
  </si>
  <si>
    <t>처마반자</t>
  </si>
  <si>
    <t>eaves soffit</t>
  </si>
  <si>
    <t>① 처마 밑에 수평 또는 경사면으로 만든 천장. ② 널 또는 합판 등을 쓸 때와 졸대‧라스를 치고 모르타르 또는 회반죽바름으로 할 때가 있음. ③ 화재의 연소를 고려하여 처마돌림까지 싸서 바르기도 함. ④ ⇨처마천장.</t>
  </si>
  <si>
    <t>30149</t>
  </si>
  <si>
    <t>고무퍼티</t>
  </si>
  <si>
    <t>gum putty</t>
  </si>
  <si>
    <t>고무로 만든 퍼티.</t>
  </si>
  <si>
    <t>3015</t>
  </si>
  <si>
    <t>처마받이널</t>
  </si>
  <si>
    <t>처마밑 치장널.</t>
  </si>
  <si>
    <t>30150</t>
  </si>
  <si>
    <t>처마보</t>
  </si>
  <si>
    <t>처마방향으로 놓인 가로재이며 기둥머리를 연결한 부재.</t>
  </si>
  <si>
    <t>30151</t>
  </si>
  <si>
    <t>처마보도</t>
  </si>
  <si>
    <t>arcaded side walk, 檐下步道</t>
  </si>
  <si>
    <t>건축물 전면(前面)의 일부를 보도로 한 것.</t>
  </si>
  <si>
    <t>30152</t>
  </si>
  <si>
    <t>처마서까래</t>
  </si>
  <si>
    <t>eaves rafter, 檐下椽</t>
  </si>
  <si>
    <t>① 처마 끝에 거는 서까래. ② ⇨들연(＝).</t>
  </si>
  <si>
    <t>30153</t>
  </si>
  <si>
    <t>처마슬레이트</t>
  </si>
  <si>
    <t>doubling course slates</t>
  </si>
  <si>
    <t>처마 부분에 까는 좀 큰 슬레이트.</t>
  </si>
  <si>
    <t>30154</t>
  </si>
  <si>
    <t>처마안허리</t>
  </si>
  <si>
    <t>檐下－</t>
  </si>
  <si>
    <t>지붕 평면상 처마 끝의 중간 부분에서 추녀까지 휘어나간 곡선.</t>
  </si>
  <si>
    <t>30155</t>
  </si>
  <si>
    <t>처마천장</t>
  </si>
  <si>
    <t>plancier, 檐下天障</t>
  </si>
  <si>
    <t>① 처마와 같이 건물 외벽에서 돌출한 부분으로 밑에서 올려다 볼 수 있는 부분. ② ＝planceer＝plancer＝plancher. ③ ⇨처마반자.</t>
  </si>
  <si>
    <t>30156</t>
  </si>
  <si>
    <t>처마추리</t>
  </si>
  <si>
    <t>① 지붕처마 끝을 ｢처마기슭｣이라 하며, 기둥심에서 내민 처마의 끝까지를 ｢처마추리｣라 함. ② 보통 말하는 처마 내밀기를 말함.</t>
  </si>
  <si>
    <t>30157</t>
  </si>
  <si>
    <t>처마허리</t>
  </si>
  <si>
    <t>처마 끝이 입체적으로 면에서 추녀까지 위로 휘어 오른 높이.</t>
  </si>
  <si>
    <t>30159</t>
  </si>
  <si>
    <t>고무풀</t>
  </si>
  <si>
    <t>rubber paste</t>
  </si>
  <si>
    <t>①고무나무에서 얻는 원액으로 만든 풀. ② 상온에서 쓸 수 있고, 건조되면 접착성‧내수성이 높은 풀이 됨. ③ 목재‧피혁‧펠트‧종이‧직물 등에 쓰임. ④ ⇨고무접착제.</t>
  </si>
  <si>
    <t>3016</t>
  </si>
  <si>
    <t>처마호이스트</t>
  </si>
  <si>
    <t>whip hoist, 檐下－</t>
  </si>
  <si>
    <t>건물 밖에서 내부로 물건을 운반하는 장치로서 처마 끝에서 지지대를 내어 만든 호이스트를 말함</t>
  </si>
  <si>
    <t>30160</t>
  </si>
  <si>
    <t>처마홈통</t>
  </si>
  <si>
    <t>eaves gutter, eaves trow, eaves trough</t>
  </si>
  <si>
    <t>지붕에 내린 우수의 처리를 위하여 지붕처마의 끝단에 수평방향으로 잡아 맨 홈통으로서 끝단은 수직배수관에 연결함.</t>
  </si>
  <si>
    <t>30161</t>
  </si>
  <si>
    <t>처맛물</t>
  </si>
  <si>
    <t>⇨낙숫물(＝).</t>
  </si>
  <si>
    <t>30162</t>
  </si>
  <si>
    <t>처박기식뒤벨</t>
  </si>
  <si>
    <t>.-式 Dubel</t>
  </si>
  <si>
    <t>두 접합재 사이에 정확히 대고 큰메로 쳐 꽂는 가락지식 산지.</t>
  </si>
  <si>
    <t>30164</t>
  </si>
  <si>
    <t>처분 가격</t>
  </si>
  <si>
    <t>disposal price by sale</t>
  </si>
  <si>
    <t>건축물 또는 토지를 매각하는 경우에 있어서 가격</t>
  </si>
  <si>
    <t>30165</t>
  </si>
  <si>
    <t>처분 계획</t>
  </si>
  <si>
    <t>disposal plan</t>
  </si>
  <si>
    <t>토지 등을 언제, 어떻게, 누구에게, 어떤 방식으로 이전해야하는지에 대하여 체계적으로 수립한 계획. 일반적으로 택지개발사업 등으로 조성한 택지나 시설의 처분에 관한 계획을 말함.</t>
  </si>
  <si>
    <t>30166</t>
  </si>
  <si>
    <t>처짐</t>
  </si>
  <si>
    <t>deflection, 撓</t>
  </si>
  <si>
    <t>중력이 작용하는 공간에서, 수평으로 놓인 보나 관이 구부러질 때 연직 방향으로 휘어드는 현상</t>
  </si>
  <si>
    <t>30168</t>
  </si>
  <si>
    <t>처짐 곡선</t>
  </si>
  <si>
    <t>deflection curve</t>
  </si>
  <si>
    <t>하중을 받아 변형된 골조, 부재 등의 형상을 그린 곡선.</t>
  </si>
  <si>
    <t>30169</t>
  </si>
  <si>
    <t>고무호스</t>
  </si>
  <si>
    <t>rubber hose</t>
  </si>
  <si>
    <t>①생고무‧인조고무 또는 질긴 천에 고무를 먹인 것으로 만든 관. ② 천을 사용한 것은 상당한 고압에 견디므로 공기호스(air hose)‧산소호스‧아세틸렌호스 등에 쓰임.</t>
  </si>
  <si>
    <t>3017</t>
  </si>
  <si>
    <t>처짐 교정</t>
  </si>
  <si>
    <t>변형제거라고도 하며 용접에 의해 생긴 변형을 프레스나 롤러 등에 의한 기계적 방법으로 제거하는 것.</t>
  </si>
  <si>
    <t>30170</t>
  </si>
  <si>
    <t>처짐각</t>
  </si>
  <si>
    <t>deflection angle, angle of deflection, 撓角</t>
  </si>
  <si>
    <t>절점각이라고도 하며, 특정 점에서 변형전의 부재와 처짐곡선 의 접선과의 각.</t>
  </si>
  <si>
    <t>30171</t>
  </si>
  <si>
    <t>처짐각법</t>
  </si>
  <si>
    <t>slope deflection method, 撓角法</t>
  </si>
  <si>
    <t>부정정구조물을 해석하는 방법 중의 하나. 모멘트와 변형과의 관계에 의해 단모멘트를 구하는 방법</t>
  </si>
  <si>
    <t>30172</t>
  </si>
  <si>
    <t>처짐각식</t>
  </si>
  <si>
    <t>재단모멘트식이라고도 하며 재단모멘트의 관계를 나타낸 식.</t>
  </si>
  <si>
    <t>30173</t>
  </si>
  <si>
    <t>처짐도</t>
  </si>
  <si>
    <t>부재각이라고도 하며 부재에 힘이 가해져 이동 또는 변형되었을 때, 부재에 힘을 가하기 전 초기상태 대비하여 기운 각.</t>
  </si>
  <si>
    <t>30175</t>
  </si>
  <si>
    <t>처치실</t>
  </si>
  <si>
    <t>treatment room</t>
  </si>
  <si>
    <t>환자의 상처를 치료하기 위한 실. 환자에 따라서는 처치실까지 데려와서 치료를 하기도 하고, 기타 치료준비를 하는 실이며, 싱크장, 작업대 등을 설치한다.</t>
  </si>
  <si>
    <t>30176</t>
  </si>
  <si>
    <t>척도</t>
  </si>
  <si>
    <t>measurement unit: scale</t>
  </si>
  <si>
    <t>물체, 사물 또는 인간의 특성 등을 수치로 계량화하기 위한 단위 체계.</t>
  </si>
  <si>
    <t>30178</t>
  </si>
  <si>
    <t>척도 분석</t>
  </si>
  <si>
    <t>scale analysis； scalogram analysis</t>
  </si>
  <si>
    <t>검사 대상인 문항 및 조사대상 피험자의 반응을 기초자료로 하여 일련의 문항과 문항에 응답한 피험자를 서열척도화 시키는 것으로서 검사 문항 혹은 척도 자체를 평가 분석하는 절차.</t>
  </si>
  <si>
    <t>30179</t>
  </si>
  <si>
    <t>고물</t>
  </si>
  <si>
    <t>우물마루의 두 귀틀사이 공간.</t>
  </si>
  <si>
    <t>3018</t>
  </si>
  <si>
    <t>척도 상수</t>
  </si>
  <si>
    <t>척도에 대한 측도를 표현하는 확률분포의 모수를 나타냄.</t>
  </si>
  <si>
    <t>30180</t>
  </si>
  <si>
    <t>척도①</t>
  </si>
  <si>
    <t>index barometer, 尺度</t>
  </si>
  <si>
    <t>① 물체나 공간의 크기를 잰다든지 평가할 때의 길이의 단위. ② 감각의 세기를 나타내는단위. 감각 척도라 한다. ③ 실물 크기에 대한 그림에 그려진 크기의 비율.</t>
  </si>
  <si>
    <t>30181</t>
  </si>
  <si>
    <t>척도②</t>
  </si>
  <si>
    <t>scale, 尺度</t>
  </si>
  <si>
    <t>도면상의 치수와 실제 건물 치수와의 비율. 도면에는 모든 실제 지형물이 일정한 비율에 따라 축소 표현되고 있는데, 이를 축척 또는 척도라고 함.</t>
  </si>
  <si>
    <t>30182</t>
  </si>
  <si>
    <t>척도의 규정</t>
  </si>
  <si>
    <t>① 반드시 도면상에 척도를 기입해야 한다. ② 한 도면에서 서로 다른 척도로 작성했을 경우에는 별도의 척도를 각각 기입해야 함. ③ 도면에 치수가 비례하지 않을 경우에는 ｢비례가 아님(no scale)｣이라고 기입해야 함</t>
  </si>
  <si>
    <t>30183</t>
  </si>
  <si>
    <t>척도조정</t>
  </si>
  <si>
    <t>modular coordination, 尺度調整</t>
  </si>
  <si>
    <t>건축 도면 작성에 있어, 건축물과 건축 각 부분의 치수 조정을 통해 모듈화 하는 방법을 말하며,  건축산업의 합리화와 건설비의 단가를 인하하고자 하는 목적이 있음. 통상 ｢M.C｣라 약칭.</t>
  </si>
  <si>
    <t>30184</t>
  </si>
  <si>
    <t>고물마루</t>
  </si>
  <si>
    <t>3019</t>
  </si>
  <si>
    <t>천개</t>
  </si>
  <si>
    <t>불교 장엄구로서 불상의 머리 위 또는 불전의 천장을 장식하는 장식물.</t>
  </si>
  <si>
    <t>30190</t>
  </si>
  <si>
    <t>천개식후드</t>
  </si>
  <si>
    <t>canopy hood, 天蓋式－</t>
  </si>
  <si>
    <t>주방의 화기 상부에 설치하는 캔틸레버 형태의 배기후드를 일컫는 말.</t>
  </si>
  <si>
    <t>30191</t>
  </si>
  <si>
    <t>천공</t>
  </si>
  <si>
    <t>30192</t>
  </si>
  <si>
    <t>천공 방사량</t>
  </si>
  <si>
    <t>irradiance of diffuse sky radiation</t>
  </si>
  <si>
    <t>천공 방사 또는 천공반사에 의한 입사면의 조도.</t>
  </si>
  <si>
    <t>30194</t>
  </si>
  <si>
    <t>천공 일사</t>
  </si>
  <si>
    <t>sky radiation； diffuse sky solar radiation; sky solar radiation</t>
  </si>
  <si>
    <t>천공으로부터 장애물 등의 영향을 받지 않고 직접 지표면에 도달하는 확산일사 성분 전체를 의미함.</t>
  </si>
  <si>
    <t>30195</t>
  </si>
  <si>
    <t>천공 투사율</t>
  </si>
  <si>
    <t>지상의 수평면 수조면을 기준으로 한 천공의 입체각 투사율을 나타내는 것으로 천공광의 입사과정에서 건축물 또는 수목 등과 같은 장해물의 영향을 받지 않는 조건에서의 입체각 투사율. =천공 투사율, 천공비.</t>
  </si>
  <si>
    <t>30196</t>
  </si>
  <si>
    <t>천공 휘도</t>
  </si>
  <si>
    <t>sky luminance</t>
  </si>
  <si>
    <t>천공의 미소 부분인 천공 요소의 휘도를 나타내는 것으로 천공 요소가 방사하는 빛의 광도를 천공요소의 면적으로 나눈 양을 의미하며 주광 조명의 계산 등에 활용됨.</t>
  </si>
  <si>
    <t>30197</t>
  </si>
  <si>
    <t>천공광</t>
  </si>
  <si>
    <t>sky light, 天空光</t>
  </si>
  <si>
    <t>천공으로부터 지표면에 입사하는 주광 성분 중 대기권 입자성분에 의한 산란광 또는 구름 부분에 반사되거나 투과한 후 지표면에 입사하는 산란광 성분.</t>
  </si>
  <si>
    <t>30198</t>
  </si>
  <si>
    <t>천공광 조도</t>
  </si>
  <si>
    <t>skylight iliuminance； illuminance by skylight</t>
  </si>
  <si>
    <t>천공광에 의해 수조면에서 측정되는 조도.</t>
  </si>
  <si>
    <t>30199</t>
  </si>
  <si>
    <t>MR 유체</t>
  </si>
  <si>
    <t>magneto-rheological fluid</t>
  </si>
  <si>
    <t>자기 유변 유체 (Magneto-Rheological fluid)의 약어로 자기장을 발생시킴으로써 겉보기상 점성을 변화시킬 수 있는 비(非)클로이드 용액. 스마트 유체, 담체 유체, 오일 보통 형. 자기장 을받을 때 , 유체 는 점탄성 고체가 되는 지점까지 겉보기 점도를 크게 증가 시킨다. 댐퍼에 사용된다.</t>
  </si>
  <si>
    <t>302</t>
  </si>
  <si>
    <t>고물반자</t>
  </si>
  <si>
    <t>⇒ 규범표기는 고미반자</t>
  </si>
  <si>
    <t>3020</t>
  </si>
  <si>
    <t>천공력</t>
  </si>
  <si>
    <t>punching shear, 穿孔力</t>
  </si>
  <si>
    <t>철골부재의 볼트 구멍 등을 뚫는 힘</t>
  </si>
  <si>
    <t>30200</t>
  </si>
  <si>
    <t>천공률</t>
  </si>
  <si>
    <t>sky factor, 天空率</t>
  </si>
  <si>
    <t>30201</t>
  </si>
  <si>
    <t>천공복사</t>
  </si>
  <si>
    <t>sky radiation, 天空輻射</t>
  </si>
  <si>
    <t>대기권에 존재하는 입자상 물질 등에 의해 산란된 주광성분 중 지표면를 향해 방사되는 복사를 의미함.</t>
  </si>
  <si>
    <t>30202</t>
  </si>
  <si>
    <t>천공비</t>
  </si>
  <si>
    <t>total sky amount</t>
  </si>
  <si>
    <t>30203</t>
  </si>
  <si>
    <t>천공투사율</t>
  </si>
  <si>
    <t>30205</t>
  </si>
  <si>
    <t>천공판</t>
  </si>
  <si>
    <t>perforated panel</t>
  </si>
  <si>
    <t>흡음용 구멍이 뚫린 판을 말한다. 구멍 지름-피치에 대하여 규격이 있고 흡음재를 삽입해서 배후 공기층에 의해 흡음 특성이 크게 변화한다.</t>
  </si>
  <si>
    <t>30206</t>
  </si>
  <si>
    <t>천광선</t>
  </si>
  <si>
    <t>sky light, 天光線</t>
  </si>
  <si>
    <t>① 천공(天空)에서 반사되어 오는 광선. ② ⇨천공광.</t>
  </si>
  <si>
    <t>30207</t>
  </si>
  <si>
    <t>천구</t>
  </si>
  <si>
    <t>天球</t>
  </si>
  <si>
    <t>천공을 편의상 지구 위의 관측자를 중심으로 하여 공 모양으로 보는 가상구(假想球).</t>
  </si>
  <si>
    <t>30208</t>
  </si>
  <si>
    <t>천근성 수목</t>
  </si>
  <si>
    <t>수평적으로 확산되는 수종으로서 지표면의 토층에만 뿌리계가 분포한 것이 특징.</t>
  </si>
  <si>
    <t>30209</t>
  </si>
  <si>
    <t>고물혀</t>
  </si>
  <si>
    <t>3021</t>
  </si>
  <si>
    <t>천기</t>
  </si>
  <si>
    <t>weather, 天氣</t>
  </si>
  <si>
    <t>① 임의 지점의 임의 시각에서의 기상상태. ② 그 상태는 기상요소의 종합에 의하며 시시각각으로 변화한다. 예를 들면, 어떤 곳의 ｢몇년, 몇월, 며칠, 몇시의 천후｣(⇦)라고 말하지 않고, ｢몇년 몇월 며칠 몇시의 천기｣라고 함. ③ 어떤 날의 천후를 그 날의 어느 시각(예를 들면 14시)의 천기로써 나타내는 경우가 있음. ④ 천기는 쾌청‧맑음‧흐림‧비‧눈‧안개‧번개‧눈보라 등으로 나타냄.</t>
  </si>
  <si>
    <t>30210</t>
  </si>
  <si>
    <t>천단</t>
  </si>
  <si>
    <t>upper surface</t>
  </si>
  <si>
    <t>부재의 꼭대기에 있는 면을 일컫는다.</t>
  </si>
  <si>
    <t>30211</t>
  </si>
  <si>
    <t>천도</t>
  </si>
  <si>
    <t>transfer of the capital</t>
  </si>
  <si>
    <t>수위 도시나 도읍을 다른 지역으로 옮겨 새로이 조성하는 것. 주로 수도의 이전을 의미한다.</t>
  </si>
  <si>
    <t>30213</t>
  </si>
  <si>
    <t>천도고리</t>
  </si>
  <si>
    <t>天桃環</t>
  </si>
  <si>
    <t>천도 모양으로 만든 손잡이로 쓰이는 고리.</t>
  </si>
  <si>
    <t>30214</t>
  </si>
  <si>
    <t>천등으로 겹붙인 합성고분자루핑</t>
  </si>
  <si>
    <t>Synthetic Polymeric Roofing Sheets Laminated with Cloth and Others</t>
  </si>
  <si>
    <t>① KS F 4912. ② 이 규격은 주로 철근콘크리트구조물의 방수에 사용되는 합성 고분자를 주원료로 하여, 그것에 천 등으로 겹붙여 가공한 방수용 루핑(이하 ｢겹붙인 루핑｣이라 한다)에 대하여 규정함. ③ 종류：바탕재에 따라 1‧2‧3‧4종으로 구분함. ④ 바탕재가 2종류 이상일 경우엔 겹붙인 바탕재의 종류는 사용량이 많은 쪽에 따름.</t>
  </si>
  <si>
    <t>30215</t>
  </si>
  <si>
    <t>천리화반</t>
  </si>
  <si>
    <t>⇨장화반(＝).</t>
  </si>
  <si>
    <t>30216</t>
  </si>
  <si>
    <t>천문조</t>
  </si>
  <si>
    <t>astronomical tide</t>
  </si>
  <si>
    <t>달이나 태양의 인력을 받아 해수면이 통상 하루에 2번 주기적으로 승강(昇降)하는 현상.천문조는 지구, 달이나 태양 등 다른 천체와의 공통중심 주변의 원심력과 다른 천체가 지구에 미치는 인력과의 불균형이 기조력(起潮力)이 되어 일어나는 조석이다. 천문조에 관여하는 천체는 사실상 달과 태양이라고 생각할 수 있다. 그림과 같이 달과 지구와의 관계를 예로 들어 설명한다. 달은 지구의 중심 G의 주변을 공전하는 것이 아니라 달도 지구도 양자의 공통중심 Z주변을 돌고 있다. 이런 공통중심 주변의 회전에 의해 생기는 원심력 C는 지구상의 모든 점에서 같은 방향으로 같은 크기로 작용한다. 한편 지구상의 각 점에 작용하는 달과의 인력 F는 달과 그 점을 연결하는 직선상에서 달쪽으로 향하여 움직이고 달과의 거리가 클수록 작아진다. 공통중심의 주변에 원심력과 달과의 인력이 균형이 잡히는 것은 지구의 중심(重心) G에서만 그렇다. 따라서 달에 가까운 쪽의 점 A에서는 인력이 원심력에 이기고 먼쪽의 점 B에서는 원심력이 이기므로 양지점에 있어서 기조력 T는 지구의 중심에서 떨어지는 방향을 가진다. 다른 점에서의 기조력도 나타내고 있다. 지구와 태양과의 기조력도 똑같으며 달에 의한 것의 벡터적인 합이 전체로서 작용하는 기조력이다. 기조력의 존재에 의해 해면은 그림에 나타난 파선과 같은 형이 된다. 지구는 자전하고 있으므로 조석의 간만은 1일 2회씩 발생하는 것이 보통이다. 또 달과 태양이 지구에 대해 같은 방향 혹은 역방향에 있는 때는 그 힘은 상쇄되 가장 작아진다. 따라서 그믐(신월)과 보름(만월)경에는 조석이 커지고 그 중간에는 작아진다. 달과 지구의 공전 및 자전은 주기적인 운동이기 때문에 조석의 간조예측은 가능하다. 그리고 천문조의 주기에 대해서는 「분조」항을 참조할 것.</t>
  </si>
  <si>
    <t>30218</t>
  </si>
  <si>
    <t>천불전</t>
  </si>
  <si>
    <t>千佛殿</t>
  </si>
  <si>
    <t>많은 부처를 안치한 불전.</t>
  </si>
  <si>
    <t>30219</t>
  </si>
  <si>
    <t>고미</t>
  </si>
  <si>
    <t>plaster panel ceiling</t>
  </si>
  <si>
    <t>고미반자 전체를 말함.</t>
  </si>
  <si>
    <t>3022</t>
  </si>
  <si>
    <t>천연 가스 연료 전지</t>
  </si>
  <si>
    <t>natural gas fuel cell</t>
  </si>
  <si>
    <t>천연가스에서 수소를 발생시킨 후 스택(Stack:전기발생장치)을 통과시켜 전기에너지를 생성하는 원리를 이용한 것.</t>
  </si>
  <si>
    <t>30221</t>
  </si>
  <si>
    <t>천연 고무</t>
  </si>
  <si>
    <t>natural rubber</t>
  </si>
  <si>
    <t>식물에서 얻어진 고무상 고분자 물질. 가황하면 좋은 탄성 특성을 발휘하나 공기, 자외선에 약하다.</t>
  </si>
  <si>
    <t>30222</t>
  </si>
  <si>
    <t>천연 골재</t>
  </si>
  <si>
    <t>natural aggregate</t>
  </si>
  <si>
    <t>강모래, 바닷모래, 화산 자갈과 같이 천연에서 산출되는 골재.</t>
  </si>
  <si>
    <t>30223</t>
  </si>
  <si>
    <t>천연가스</t>
  </si>
  <si>
    <t>natural gas, 天然－</t>
  </si>
  <si>
    <t>① 천연적으로 지하에서 발생하는 가스. ② 단연 천연적으로 산출하는 탄산가스나 화산활동에 따르는 분기(噴氣；아(亞)황산가스‧황화수소)등은 제외하고, 오로지 탄화수소를 주성분으로 하는 가연성(可然性) 가스에 한정하는 것이 보통임.</t>
  </si>
  <si>
    <t>30226</t>
  </si>
  <si>
    <t>천연골재 중에 함유되어 있는 점토덩어리시험방법</t>
  </si>
  <si>
    <t>KS F 2512.</t>
  </si>
  <si>
    <t>30227</t>
  </si>
  <si>
    <t>천연석고</t>
  </si>
  <si>
    <t>天然石膏</t>
  </si>
  <si>
    <t>① 제조용 원료석고의 하나. ② ⇨석고플라스터.</t>
  </si>
  <si>
    <t>30228</t>
  </si>
  <si>
    <t>천연수지</t>
  </si>
  <si>
    <t>natural resin, 天然樹脂</t>
  </si>
  <si>
    <t>① 천연의 동식물에서 얻는 수지. ② 어떤 것은 수십 년 또는 수백 년 땅 속에 묻혀 화석화된 수지도 있고, 수목의 분비물을 증류해서 얻어진 수지, 곤충의 분비물에서 얻는 수지 등 여러 가지가 있으며, 또 성능도 각각 다름.</t>
  </si>
  <si>
    <t>30229</t>
  </si>
  <si>
    <t>고미가래</t>
  </si>
  <si>
    <t>3023</t>
  </si>
  <si>
    <t>천연슬레이트</t>
  </si>
  <si>
    <t>natural slate, 天然－</t>
  </si>
  <si>
    <t>점판암‧이판암‧혈암 등의 판형 석재를 소요형태와 치수로 가공하여 만든 지붕재.</t>
  </si>
  <si>
    <t>30230</t>
  </si>
  <si>
    <t>천연슬레이트기와</t>
  </si>
  <si>
    <t>natural slate roof tile</t>
  </si>
  <si>
    <t>점판암을 엷게 쪼개어 만든 기와.</t>
  </si>
  <si>
    <t>30231</t>
  </si>
  <si>
    <t>천연슬레이트잇기</t>
  </si>
  <si>
    <t>natural slate roofing</t>
  </si>
  <si>
    <t>① 천연 슬레이트판을 지붕에 덮는 일. ② 마름모잇기‧일자잇기 등이 있음.</t>
  </si>
  <si>
    <t>30232</t>
  </si>
  <si>
    <t>천연시멘트</t>
  </si>
  <si>
    <t>natural cement, 天然－</t>
  </si>
  <si>
    <t>① 점토질 석회암을 낮은 온도로 조성하여 만든 시멘트. ② 암석을 그대로 원료로 사용하므로 품질이 균일하지 않음. ③ 현재는 거의 생산되지 않고 있음.</t>
  </si>
  <si>
    <t>30233</t>
  </si>
  <si>
    <t>천연아스팔트</t>
  </si>
  <si>
    <t>natural asphalt, 天然－</t>
  </si>
  <si>
    <t>① 역청분(瀝靑分)을 포함한 물질이 지중에서 천연적으로 산출되는 것(아스팔트). ② 아스팔트 2대별(종류；석유아스팔트와 함께)의 하나. ③ 석유가 지상에 흐르거나 암석 사이에 침투되어 휘발성분이 증발하고, 일광‧공기의 산화‧중합작용에 의해 생성된 것. ④ 형태에 따라 (분류) 레이크아스팔트(lake 혹은 laky asphalt)‧록아스팔트(rock asphalt)‧샌드아스팔트(sand asphalt) 등이 있음.</t>
  </si>
  <si>
    <t>30234</t>
  </si>
  <si>
    <t>천연접착제</t>
  </si>
  <si>
    <t>天然接着劑</t>
  </si>
  <si>
    <t>천연재료의 원료를 주성분으로 하는 접착제.</t>
  </si>
  <si>
    <t>30235</t>
  </si>
  <si>
    <t>천연조명</t>
  </si>
  <si>
    <t>⇨채광(＝).</t>
  </si>
  <si>
    <t>30236</t>
  </si>
  <si>
    <t>천왕문</t>
  </si>
  <si>
    <t>天王門</t>
  </si>
  <si>
    <t>사찰의 문 중 하나로 불법을 수호하는 사천왕(四天王)이 있는 문.</t>
  </si>
  <si>
    <t>30237</t>
  </si>
  <si>
    <t>천의</t>
  </si>
  <si>
    <t>天衣</t>
  </si>
  <si>
    <t>단청에서 천인이나 선인이 걸치는 고운 색의 띠가 나부끼는 문양.</t>
  </si>
  <si>
    <t>30238</t>
  </si>
  <si>
    <t>천이</t>
  </si>
  <si>
    <t>transition</t>
  </si>
  <si>
    <t>층류흐름에서 난류흐름으로 유체의 유동 상태 특성이 변화하는 현상.</t>
  </si>
  <si>
    <t>30239</t>
  </si>
  <si>
    <t>고미다락</t>
  </si>
  <si>
    <t>① 고미와 보꾹 사이의 빈 공간. 산자(橵子)를 엮고 흙을 발라서 바닥과 반자가 되는 고미로 꾸민 다락.</t>
  </si>
  <si>
    <t>3024</t>
  </si>
  <si>
    <t>천이 영역</t>
  </si>
  <si>
    <t>transition zone</t>
  </si>
  <si>
    <t>유체의 유동현상에서 천이 현상이 나타나는 공간적 범위.</t>
  </si>
  <si>
    <t>30240</t>
  </si>
  <si>
    <t>천이 온도</t>
  </si>
  <si>
    <t>transition temperature</t>
  </si>
  <si>
    <t>재료의 파괴 형식에 있어서 연성파괴에서 취성파괴로 전이하는 온도를 말함.</t>
  </si>
  <si>
    <t>30241</t>
  </si>
  <si>
    <t>천이 지대</t>
  </si>
  <si>
    <t>transitional zone</t>
  </si>
  <si>
    <t>일반적으로 한 용도로 이용되는 지역과 다른 용도로 이용되는 지역 사이에 두 용도가 혼재되어 있는 지역을 의미한다.</t>
  </si>
  <si>
    <t>30242</t>
  </si>
  <si>
    <t>천이온도</t>
  </si>
  <si>
    <t>transition temperature, 遷移溫度</t>
  </si>
  <si>
    <t>재료의 파괴상태가 연성파괴로부터 취성파괴로 천이하는 온도범위.</t>
  </si>
  <si>
    <t>30243</t>
  </si>
  <si>
    <t>천이음</t>
  </si>
  <si>
    <t>canvas connection, 布繼</t>
  </si>
  <si>
    <t>금속판재의 접합부 사이에 천을 끼워 진동‧소음 등에 대비하고 밀착시키는 이음.</t>
  </si>
  <si>
    <t>30244</t>
  </si>
  <si>
    <t>천일건조</t>
  </si>
  <si>
    <t>solar drying, 天日乾燥</t>
  </si>
  <si>
    <t>태양열을 이용해서 실시하는 건조.</t>
  </si>
  <si>
    <t>30245</t>
  </si>
  <si>
    <t>천장</t>
  </si>
  <si>
    <t>ceiling, 天障</t>
  </si>
  <si>
    <t>① 옥내의 상부를 말하며, 구조체를 감추어 별도의 의장을 할 수 있으며, 벽·바닥과 같이 외부로부터의 영향을 어느 정도 차단 또는 흡수할 수 있는 부분임. ② 금속판천장·종이천장‧회반죽천장‧각종 보드천장 등의 재료로서 분류할 수 있음. ③ 천정(天井).</t>
  </si>
  <si>
    <t>30246</t>
  </si>
  <si>
    <t>천장 냉방</t>
  </si>
  <si>
    <t>ceiling panel cooling</t>
  </si>
  <si>
    <t>천장 마감면을 냉각패널로 이용하는 냉방방식으로서 기본적으로 복사열을 이용하므로 열적 쾌적성은 우수하나 결로 발생 등의 부수적인 문제가 해결되어야 함.</t>
  </si>
  <si>
    <t>30247</t>
  </si>
  <si>
    <t>천장 돌림대</t>
  </si>
  <si>
    <t>천장과 벽이 접하는 부분에 부착하는 막대 모양의 치장 부재</t>
  </si>
  <si>
    <t>30249</t>
  </si>
  <si>
    <t>고미반자</t>
  </si>
  <si>
    <t>① 한옥에서 천장을 구성하는 방법의 하나. 고미받이와 고미서까래로 반자틀을 짜 만들거나 다락 장선 위에 외(椳)를 엮고 흙을 한 반자이다. ⇒ 고물반자</t>
  </si>
  <si>
    <t>3025</t>
  </si>
  <si>
    <t>천장귀틀</t>
  </si>
  <si>
    <t>天障耳機</t>
  </si>
  <si>
    <t>① 우물천장을 만드는데 쓰이는 길고 짧은 나무. ② ＝반자틀＝천장틀.</t>
  </si>
  <si>
    <t>30252</t>
  </si>
  <si>
    <t>천장기중기</t>
  </si>
  <si>
    <t>⇨천장크레인(＝).</t>
  </si>
  <si>
    <t>30253</t>
  </si>
  <si>
    <t>천장꿸대</t>
  </si>
  <si>
    <t>天障貫木</t>
  </si>
  <si>
    <t>천장 가까이 있는 꿸대.</t>
  </si>
  <si>
    <t>30254</t>
  </si>
  <si>
    <t>천장널</t>
  </si>
  <si>
    <t>ceiling board, 天障板</t>
  </si>
  <si>
    <t>① 천장에 붙인 널. ② ⇨반자널.</t>
  </si>
  <si>
    <t>30255</t>
  </si>
  <si>
    <t>천장높이</t>
  </si>
  <si>
    <t>ceiling height, 天障高</t>
  </si>
  <si>
    <t>천장 밑면에서 바닥면 까지의 높이를 말하며, 한 공간에서 천장 높이가 다른 부분이 있을 경우에는 그 평균의 높이를 말한다.</t>
  </si>
  <si>
    <t>30256</t>
  </si>
  <si>
    <t>천장등</t>
  </si>
  <si>
    <t>(미)ceiling lighting, (영)ceiling luminaire</t>
  </si>
  <si>
    <t>천장에 설치하는 조명 기구. 천장면에 직접 붙이는 형과 쇠사슬이나 파이프로 매다는 것이 있다.</t>
  </si>
  <si>
    <t>30257</t>
  </si>
  <si>
    <t>천장로젯</t>
  </si>
  <si>
    <t>ceiling rossett</t>
  </si>
  <si>
    <t>줄느리등을 매다는 굽‧밑판.</t>
  </si>
  <si>
    <t>30258</t>
  </si>
  <si>
    <t>천장복도</t>
  </si>
  <si>
    <t>⇨천장평면도(＝).</t>
  </si>
  <si>
    <t>30259</t>
  </si>
  <si>
    <t>고미받이</t>
  </si>
  <si>
    <t>attic supporter</t>
  </si>
  <si>
    <t>고미(반자)를 만들기 위하여 천장 한복판에 놓은 나무.</t>
  </si>
  <si>
    <t>3026</t>
  </si>
  <si>
    <t>천장주행기중기</t>
  </si>
  <si>
    <t>30260</t>
  </si>
  <si>
    <t>천장창</t>
  </si>
  <si>
    <t>top light, sky light, celiing light, 天障窓</t>
  </si>
  <si>
    <t>채광 또는 환기를 목적으로 지붕에 설치한 창으로, 벽면의 같은 크기 창문의 3배의 채광효과가 있으나, 유지관리에 조금 어려움이 있다. 미술관이나 박물관과 같이 전시장에 간접채광방식으로 천장창을 계획하기도 한다</t>
  </si>
  <si>
    <t>30261</t>
  </si>
  <si>
    <t>천장초</t>
  </si>
  <si>
    <t>ceiling figure, 天障草</t>
  </si>
  <si>
    <t>반자에 그린 단청무늬.</t>
  </si>
  <si>
    <t>30262</t>
  </si>
  <si>
    <t>천장크레인</t>
  </si>
  <si>
    <t>bridge crane, overhead travelling crane, 天障－</t>
  </si>
  <si>
    <t>① 주로 공장내의 천장 밑에 설비하여 두 줄의 레일에 따라서 이동하는 크레인. ② 구조와 사용장소에 따른 기중기 종류(3대‧천장형‧지브형‧탑형)의 하나. ③ ＝천장주행(走行)기중기＝천장기중기.</t>
  </si>
  <si>
    <t>30263</t>
  </si>
  <si>
    <t>천장테</t>
  </si>
  <si>
    <t>천장둘레의 테.</t>
  </si>
  <si>
    <t>30264</t>
  </si>
  <si>
    <t>천장틀</t>
  </si>
  <si>
    <t>ceiling frame, 天障機</t>
  </si>
  <si>
    <t>① 천장널을 끼우는 정(井)자 모양의 틀. ② ＝반자틀＝천장귀틀.</t>
  </si>
  <si>
    <t>30265</t>
  </si>
  <si>
    <t>천장패널</t>
  </si>
  <si>
    <t>ceiling panel, ceiling board, ceiling tile, 天障－</t>
  </si>
  <si>
    <t>달반자에 사용하는 천장 마감판.</t>
  </si>
  <si>
    <t>30266</t>
  </si>
  <si>
    <t>천장평면도</t>
  </si>
  <si>
    <t>ceiling plan, 天障平面圖</t>
  </si>
  <si>
    <t>① 천장을 보기에 평면적으로 나타낸 도면. ② ＝천장복도(伏圖).</t>
  </si>
  <si>
    <t>30267</t>
  </si>
  <si>
    <t>천장홈대</t>
  </si>
  <si>
    <t>천창 미닫이용 홈대함.</t>
  </si>
  <si>
    <t>30268</t>
  </si>
  <si>
    <t>천장화</t>
  </si>
  <si>
    <t>天障畵</t>
  </si>
  <si>
    <t>사원이나 궁전 등의 천장에 그린 장식화. 일반적으로 벽면의 벽화와 같은 재료와 방법을 사용한다</t>
  </si>
  <si>
    <t>30269</t>
  </si>
  <si>
    <t>천저</t>
  </si>
  <si>
    <t>nadir</t>
  </si>
  <si>
    <t>천구면에서 관측자를 통과하는 연직선이 하부 천체와 교차하는 지점.</t>
  </si>
  <si>
    <t>30270</t>
  </si>
  <si>
    <t>천정</t>
  </si>
  <si>
    <t>천장과 같은 의미이며 건물 내부공간의 상단면을 말함</t>
  </si>
  <si>
    <t>30272</t>
  </si>
  <si>
    <t>천정 거리</t>
  </si>
  <si>
    <t>zenith distance</t>
  </si>
  <si>
    <t>천구면의 천정 지점에서 특정 천공 지점까지의 각거리로서 지평면을 기준으로 한 고도의 여각.</t>
  </si>
  <si>
    <t>30273</t>
  </si>
  <si>
    <t>천창</t>
  </si>
  <si>
    <t>ceiling light, top light, sky light, 天窓</t>
  </si>
  <si>
    <t>건축물 내부공간의 환기 또는 채광을 목적으로 지붕에 설치하는 창</t>
  </si>
  <si>
    <t>30274</t>
  </si>
  <si>
    <t>천창 채광</t>
  </si>
  <si>
    <t>천창면을 투과하여 입사하는 주광으로 실내 채광을 실시하는 조명방식으로서 측창을 이용한 채광방식에 비하여 높은 균제도를 얻을 수 있는 장점이 있으나, 여름철 천장으로 인한 대량의 일사열 취득으로 인하여 냉방부하의 증가가 발생하는 단점이 있음. = 스카이라이트. ←→측창 채광.</t>
  </si>
  <si>
    <t>30275</t>
  </si>
  <si>
    <t>천창광선</t>
  </si>
  <si>
    <t>top light, ceiling light, 天窓光線</t>
  </si>
  <si>
    <t>천창면을 투과하여 실내 공간으로 입사하는 일사광선.</t>
  </si>
  <si>
    <t>30276</t>
  </si>
  <si>
    <t>천초</t>
  </si>
  <si>
    <t>prick with a pin, 穿草</t>
  </si>
  <si>
    <t>단청의 무늬를 그리고 타초하는 바늘구멍을 뚫는 일. 초뚫기.</t>
  </si>
  <si>
    <t>30277</t>
  </si>
  <si>
    <t>천칭</t>
  </si>
  <si>
    <t>balance 천칭 저울을 말한다.</t>
  </si>
  <si>
    <t>30279</t>
  </si>
  <si>
    <t>고미장지</t>
  </si>
  <si>
    <t>고미다락의 맹장(盲障)지.</t>
  </si>
  <si>
    <t>3028</t>
  </si>
  <si>
    <t>천판</t>
  </si>
  <si>
    <t>top board, 天板</t>
  </si>
  <si>
    <t>① 책상‧상자 등의 위에 덮는 널. ② 마룻대 위에 있는 마룻대붙이판. ③ ＝천개(天蓋)＝갑판(甲板).</t>
  </si>
  <si>
    <t>30280</t>
  </si>
  <si>
    <t>천해역</t>
  </si>
  <si>
    <t>shallow sea area</t>
  </si>
  <si>
    <t>수심이 50m 정도보다 얕은 해역. 지리학, 수산학 등에서는 수심 200m보다 얕은 해역을 지칭하며 수심 50m보다 얕은 곳을 상천해대(上淺海帶), 깊은 곳을 아천해대(亞淺海帶)라 한다. 해양건축에서는 현재로서 현실적으로 이용 가능한 해역으로서 수심 50m정도보다 얕은 곳을 생각하고 있으며 천해역도 50m정도로 하고 있다.</t>
  </si>
  <si>
    <t>30281</t>
  </si>
  <si>
    <t>천해파</t>
  </si>
  <si>
    <t>shallow-water wave</t>
  </si>
  <si>
    <t>수심에 비해 파장이 상대적으로 매우 긴 장파로서 통상 수심이 파장의 1/20보다 작은 경우 천해파로 분류함. 수심이 파장의 1/20보다 깊은 중력파를 심해파라 하며, 수심이 파장의 1/20보다 얕은 중력파를 천해파라 하는데 이 구분은 천해에서 해파가 해저의 영향을 받아 그 성질이 심해파의 것과 달라지기 때문에 정한 것. 천해파는 장파라 불리기도 하며 해변에 다가가는 해파(sea wave)또는 부적당할지 모르지만 심해에서의 조석이 이에 해당. 천해파는 해저지형의 영향을 받게 되어 굴절되면 수면에 있는 물입자의 궤도는 다소 변형되어 타원운동을 함</t>
  </si>
  <si>
    <t>30282</t>
  </si>
  <si>
    <t>천화판</t>
  </si>
  <si>
    <t>天花板</t>
  </si>
  <si>
    <t>모양이 돋운 우물반자널.</t>
  </si>
  <si>
    <t>30283</t>
  </si>
  <si>
    <t>천황 회반죽</t>
  </si>
  <si>
    <t>회반죽의 정벌 바름용으로서 안료를 사용해서 엷은 청회색으로 착색한 회반죽.</t>
  </si>
  <si>
    <t>30284</t>
  </si>
  <si>
    <t>천황토</t>
  </si>
  <si>
    <t>벽재료의 색토의 일종. 엷은 청회색의 모래를 섞은 점토로 점성이 우수하다. 일본 아와지섬, 교토부 및 그 근처에서 산출한다. 시멘트 혼합재로도 쓰인다.</t>
  </si>
  <si>
    <t>30285</t>
  </si>
  <si>
    <t>천후</t>
  </si>
  <si>
    <t>weather, 天候</t>
  </si>
  <si>
    <t>기후에 비해서 그보다 훨씬 짧은 기간의 대기현상의 종합, 즉 단기간의 천기상태를 종합한 것임. 예를 들면, 어떤 곳의 몇월 며칠의 천기(⇦)라고 말하는 경우도 있지만 기상학적으로는 몇월 며칠의 천후라고 함.</t>
  </si>
  <si>
    <t>30286</t>
  </si>
  <si>
    <t>철</t>
  </si>
  <si>
    <t>iron, steel, 鐵</t>
  </si>
  <si>
    <t>① 지구상에 널리 다량으로 존재하는 원소(Fe)의 하나. ② 순수한 철로 존재하는 것은 거의 없고, 흙‧광물‧암석 중 화합물이 함유됨. ③ 융점 1,530℃, 비중 7.89. ④ 도면용 약어는 ｢STL｣.</t>
  </si>
  <si>
    <t>30287</t>
  </si>
  <si>
    <t>철갑문</t>
  </si>
  <si>
    <t>鐵甲門</t>
  </si>
  <si>
    <t>성문‧궁문 등의 문짝의 표면을 철판으로 싼 대문.</t>
  </si>
  <si>
    <t>30288</t>
  </si>
  <si>
    <t>철거</t>
  </si>
  <si>
    <t>demolition; removal; requidation</t>
  </si>
  <si>
    <t>도시재개발, 또는 자연 재해, 그리고 건축물이 수명을 다하여 건축물을 제거하는 것.</t>
  </si>
  <si>
    <t>30289</t>
  </si>
  <si>
    <t>철거 건축물</t>
  </si>
  <si>
    <t>removed (eradicated, eliminated, demolished) building</t>
  </si>
  <si>
    <t>철거를 통해 존재하지 않는 건축물</t>
  </si>
  <si>
    <t>30290</t>
  </si>
  <si>
    <t>철거공사</t>
  </si>
  <si>
    <t>撤去工事</t>
  </si>
  <si>
    <t>① 공사에 앞서 장해물(obstructions)(pl.)을 철거하는 일이 흔히 있다. 장해물은 지하의 매설물일 수도 있고 불필요한 건물의 경우도 있다. 철거는 ｢removal｣이고, “철거한다”는 것은 “to remove”이다. 그리고 철거공사에서 나오는 쓰레기나 폐기물은 ｢rubbish｣라든가 ｢debris｣라고 한다. 또한 debris의 발음은 [debri：]이고 마지막의 s는 발음하지 않는 것에 주의할 것. ② 장해물(障害物)의 해체작업은 ｢demolition｣이고 “해체한다”는 것을 “to demolish”라 함.</t>
  </si>
  <si>
    <t>30293</t>
  </si>
  <si>
    <t>철거비</t>
  </si>
  <si>
    <t>evacuation cost; removal cost</t>
  </si>
  <si>
    <t>건축공사 현장에서 건축물 또는 가설 자재 등의 철거에 소요되는 경비</t>
  </si>
  <si>
    <t>30294</t>
  </si>
  <si>
    <t>철격자</t>
  </si>
  <si>
    <t>steel grill, 鐵格子</t>
  </si>
  <si>
    <t>창 밖에 일정한 간격으로 댄 철봉 등의 재료로써 장식적으로 만든 창살 모양의 격자.</t>
  </si>
  <si>
    <t>30295</t>
  </si>
  <si>
    <t>철계단</t>
  </si>
  <si>
    <t>steel stair, 鐵階段</t>
  </si>
  <si>
    <t>철제로 만든 계단. ＝철골계단.</t>
  </si>
  <si>
    <t>30296</t>
  </si>
  <si>
    <t>철골</t>
  </si>
  <si>
    <t>structural steel, 鐵骨</t>
  </si>
  <si>
    <t>철골 구조물이나 철골철근콘크리트 구조물의 주요 구조를 구성하는 형강, 강판, 강관 등 강재 부재.</t>
  </si>
  <si>
    <t>30297</t>
  </si>
  <si>
    <t>철골 공사</t>
  </si>
  <si>
    <t>steel work</t>
  </si>
  <si>
    <t>철골 구조 부재의 공장에서의 가공, 조립 및 공사 현장에서의 건립 시공의 총칭.</t>
  </si>
  <si>
    <t>30298</t>
  </si>
  <si>
    <t>MSK 진도계</t>
  </si>
  <si>
    <t>MSK seismic intensity scale</t>
  </si>
  <si>
    <t>Medvedev(러시아), Sponheuer(폴란드), Karnik(체코슬로바키아)가 작성한 지진강도에 대한 분류안(3자의 머리글자를 따서 MSK진도계라고 한다)을 지진학·지진공학 정부간회의(1964)에서 잠정적으로 국제진도계로 지정한 진도계를 의미함. MSK진도계는 MMI 진도계와 거의 같으며 12단계의 진도계를 사용하고 있다.</t>
  </si>
  <si>
    <t>303</t>
  </si>
  <si>
    <t>고미혀</t>
  </si>
  <si>
    <t>rafter, rafters between support beams and cross beams</t>
  </si>
  <si>
    <t>① 고미받이와 보 또는 도리 사이에 걸쳐놓은 각서까래 형식의 부재. ② 고미를 꾸미기 위하여 대는 치장서까래. ③ ＝고미서까래.</t>
  </si>
  <si>
    <t>3030</t>
  </si>
  <si>
    <t>철골 지붕틀</t>
  </si>
  <si>
    <t>steel truss</t>
  </si>
  <si>
    <t>철골부재를 조립하여 구성한 지붕구조</t>
  </si>
  <si>
    <t>30300</t>
  </si>
  <si>
    <t>철골건축물</t>
  </si>
  <si>
    <t>steel skeleton building, 鐵骨建築物</t>
  </si>
  <si>
    <t>주요구조부가 철골구조(강구조)로 된 건축물.</t>
  </si>
  <si>
    <t>30302</t>
  </si>
  <si>
    <t>철골계단</t>
  </si>
  <si>
    <t>철골구조로 된 계단</t>
  </si>
  <si>
    <t>30303</t>
  </si>
  <si>
    <t>철골공사</t>
  </si>
  <si>
    <t>steel skeleton works, 鐵骨工事</t>
  </si>
  <si>
    <t>철골구조물(강구조물)을 만들기 위한 공사의 총칭으로 철골부재의 제작, 조립, 설치에 관한 공사를 말한다.</t>
  </si>
  <si>
    <t>30304</t>
  </si>
  <si>
    <t>철골공장가공</t>
  </si>
  <si>
    <t>steel shop work, 鐵骨工場加工</t>
  </si>
  <si>
    <t>공장에서 철골의 제작하는 것</t>
  </si>
  <si>
    <t>30305</t>
  </si>
  <si>
    <t>철골구조</t>
  </si>
  <si>
    <t>steel structural steel, skeleton construction, 鐵骨構造</t>
  </si>
  <si>
    <t>구조상 주요한 부분에 형강, 강판, 강관 등의 강재 부재를 사용하여 구성한 구조. 강구조라고도 함.</t>
  </si>
  <si>
    <t>30306</t>
  </si>
  <si>
    <t>철골보</t>
  </si>
  <si>
    <t>鐵骨－</t>
  </si>
  <si>
    <t>철골로 된 보의 총칭</t>
  </si>
  <si>
    <t>30307</t>
  </si>
  <si>
    <t>철골세우기</t>
  </si>
  <si>
    <t>공장에서 제작한 철골부재를 현장에서 가구(架構)로 조립하는 것</t>
  </si>
  <si>
    <t>30308</t>
  </si>
  <si>
    <t>철골용줄</t>
  </si>
  <si>
    <t>주로 금속을 손 작업으로 다듬질할 때 쓰이는 줄. KS B 3151.</t>
  </si>
  <si>
    <t>30309</t>
  </si>
  <si>
    <t>고밀도 개발</t>
  </si>
  <si>
    <t>high density development</t>
  </si>
  <si>
    <t>토지 이용의 효율을 높이기위해 건축 용적밀도를 높인 개발 형태. 주로 주택지 개발에 사용된다.</t>
  </si>
  <si>
    <t>3031</t>
  </si>
  <si>
    <t>철골제작</t>
  </si>
  <si>
    <t>鐵骨製作</t>
  </si>
  <si>
    <t>철골 부재를 제작하는 것. 공장 가공이라고도 한다. 설계도에서 공작도를 그리고, 본뜨기 절단 · 구멍뚫기 · 조립 · 공장 접합부의 리벳이나 용접 · 검사 · 도장 · 가조립 등을 한다. 운반에 들어가기 직전까지의 공정.</t>
  </si>
  <si>
    <t>30310</t>
  </si>
  <si>
    <t>철골조</t>
  </si>
  <si>
    <t>30311</t>
  </si>
  <si>
    <t>철골조건축물</t>
  </si>
  <si>
    <t>steel skeleton building, 鐵骨造建築物</t>
  </si>
  <si>
    <t>주요구조부를 철골구조로 한 건축물. = 철골건축물</t>
  </si>
  <si>
    <t>30312</t>
  </si>
  <si>
    <t>철골조교사의 구조기준</t>
  </si>
  <si>
    <t>design standards for steel construction of school buildings, 鐵骨造校舍－構造基準</t>
  </si>
  <si>
    <t>삭제 (KS F 5002 폐지됨)</t>
  </si>
  <si>
    <t>30313</t>
  </si>
  <si>
    <t>철골철근콘크리트구조</t>
  </si>
  <si>
    <t>combination structure, steel framed reinforced concrete construction, composite construction, 鐵骨鐵筋－構造</t>
  </si>
  <si>
    <t>철골구조에 필요한 내화피복을 콘크리트로 하고 단면의 주변에 철근을 배치하여 철골구조와 철근콘크리트 구조의 효율성을 보다 향상시키기 위한 복합구조</t>
  </si>
  <si>
    <t>30314</t>
  </si>
  <si>
    <t>철관</t>
  </si>
  <si>
    <t>steel pipe, iron pipe, 鐵管</t>
  </si>
  <si>
    <t>닥타일주철관, 주철관 및 강관의 총칭</t>
  </si>
  <si>
    <t>30315</t>
  </si>
  <si>
    <t>철관말뚝</t>
  </si>
  <si>
    <t>steel pipe pile, 鐵管－</t>
  </si>
  <si>
    <t>강제로 된 관 모양의 말뚝, 시공성을 고려하여 개단(開端)말뚝이 많으나, 선단지지력을 기대하는 경우에는 폐단(閉端)말뚝을 이용</t>
  </si>
  <si>
    <t>30316</t>
  </si>
  <si>
    <t>철관비계</t>
  </si>
  <si>
    <t>⇒ 강관비계(＝).</t>
  </si>
  <si>
    <t>30317</t>
  </si>
  <si>
    <t>철광시멘트</t>
  </si>
  <si>
    <t>⇨철시멘트(＝).</t>
  </si>
  <si>
    <t>30318</t>
  </si>
  <si>
    <t>철근</t>
  </si>
  <si>
    <t>steel bar, reinforcing bar, reinforcing steel, 鐵筋</t>
  </si>
  <si>
    <t>① 콘크리트 속에 묻어서 콘크리트에 부족한 인장력을 보강하기 위해 사용되는 강재. ② 철근콘크리트(reinforced concrete)에 사용되는 철근에 대해서는 ｢reinforcing bar, reinforcing steel, reinforcing rod｣등 여러 가지 호칭이 사용되며, 명확하게 '철근콘크리트구조에 사용되는 철근'을 지칭하는 경우에는 단순히 ｢reinforcement｣라든가 ｢bar, rod｣라 하는 경우도 있음. 또한 ｢reinforcing bar｣라는 말을 생략하여 ｢rebar｣라 하기도 함.</t>
  </si>
  <si>
    <t>30319</t>
  </si>
  <si>
    <t>고밀도 주택지</t>
  </si>
  <si>
    <t>high density residential district</t>
  </si>
  <si>
    <t>인구 밀도로 대표되는 밀도 지표가 단독 · 중층 · 고층 주택 등의 주택지가 갖는 적정 밀도 수준을 상회하는 주택지.</t>
  </si>
  <si>
    <t>3032</t>
  </si>
  <si>
    <t>철근 격자</t>
  </si>
  <si>
    <t>mesh of reinforcement</t>
  </si>
  <si>
    <t>① 격자형태로 용접에 의해 조립한 철근(=용접 철망). ② 비교적 두께가 얇은 슬래브의 균열을 제어하기 위해 주로 사용함.</t>
  </si>
  <si>
    <t>30320</t>
  </si>
  <si>
    <t>철근 경량 콘크리트 구조</t>
  </si>
  <si>
    <t>reinforced light-weight concrete construction</t>
  </si>
  <si>
    <t>일반 콘크리트에 비해 중량이 가벼운 경량 콘크리트를 적용한 철근 콘크리트 구조.</t>
  </si>
  <si>
    <t>30321</t>
  </si>
  <si>
    <t>철근 계수</t>
  </si>
  <si>
    <t>reinforcement index</t>
  </si>
  <si>
    <t>철근 콘크리트 부재에서 인장 철근의 단면적과 항복점 응력을 곱한 값을 콘크리트의 유효 단면적과 콘크리트 압축 강도를 곱한 값으로 나눈 것.</t>
  </si>
  <si>
    <t>세화71.9%</t>
  </si>
  <si>
    <t>30322</t>
  </si>
  <si>
    <t>철근 공사</t>
  </si>
  <si>
    <t>reinforcing bar work</t>
  </si>
  <si>
    <t>철근을 사용해서 하는 가공, 조립, 배근 등의 공사.</t>
  </si>
  <si>
    <t>30323</t>
  </si>
  <si>
    <t>철근 콘크리트</t>
  </si>
  <si>
    <t>reinforced concrete; ferro-concrete</t>
  </si>
  <si>
    <t>철근으로 보강된 콘크리트. 인성 재료의 철근으로 보강함으로써 메짐성 재료인 콘크리트의 인장에 약한 성질이 보완된다. 철근은 주로 인장을 받는 외에 콘크리트를 구속해서 압축 강도를 향상시키는 데도 필요하다.</t>
  </si>
  <si>
    <t>30324</t>
  </si>
  <si>
    <t>철근 콘크리트 공사</t>
  </si>
  <si>
    <t>reinforced concrete work</t>
  </si>
  <si>
    <t>철근 콘크리트 구조물의 시공에 있어서 거푸집 공사, 철근 공사 및 콘크리트 공사의 총칭.</t>
  </si>
  <si>
    <t>30325</t>
  </si>
  <si>
    <t>철근 탐사기</t>
  </si>
  <si>
    <t>전자기력 반응을 이용하여 철근콘크리트 부재 내 철근 위치 등을 조사하는 장치.</t>
  </si>
  <si>
    <t>30328</t>
  </si>
  <si>
    <t>고밀도 폴리에틸렌</t>
  </si>
  <si>
    <t>결정화도가 높고 고밀도인 폴리에틸렌. 기계적 성질, 내열성, 내 한성이 우수하나 투명도는 낮다. 각종 용기, 절연 재료 등에 이용된다. =HDPE. ↔저밀도 폴리에틸렌</t>
  </si>
  <si>
    <t>3033</t>
  </si>
  <si>
    <t>철근간격</t>
  </si>
  <si>
    <t>鐵筋間隔</t>
  </si>
  <si>
    <t>① 부재 내에 배근된 철근의 표면 간 최단거리. ② 콘크리트를 타설할 때 굵은골재가 철근 사이를 원활하게 통과함으로써 거푸집 내에 골고루 빈틈없이 다져질 수 있도록 하기 위한 최소의 철근간격.</t>
  </si>
  <si>
    <t>30330</t>
  </si>
  <si>
    <t>철근결속</t>
  </si>
  <si>
    <t>鐵筋結束</t>
  </si>
  <si>
    <t>철근을 설계도면에 맞도록 조립 및 배근하기 위하여 결속선을 이용하여 철근끼리 묶는 것.</t>
  </si>
  <si>
    <t>30331</t>
  </si>
  <si>
    <t>철근공</t>
  </si>
  <si>
    <t>reinforcing bar placer, 鐵筋工</t>
  </si>
  <si>
    <t>철근의 절곡, 절단, 결속 등에 관련된 업무를 하는 사람.</t>
  </si>
  <si>
    <t>30332</t>
  </si>
  <si>
    <t>철근공사</t>
  </si>
  <si>
    <t>reinforcement work, 鐵筋工事</t>
  </si>
  <si>
    <t>철근의 절곡, 절단, 결속 등을 실시하는 공사.</t>
  </si>
  <si>
    <t>30333</t>
  </si>
  <si>
    <t>철근굽힘기</t>
  </si>
  <si>
    <t>bending iron, 鐵筋－</t>
  </si>
  <si>
    <t>철근을 각 부재의 설계도면에 맞는 각도로 구부리는 데에 사용하는 기구.</t>
  </si>
  <si>
    <t>30334</t>
  </si>
  <si>
    <t>철근벽돌구조</t>
  </si>
  <si>
    <t>reinforced brick construction, 鐵筋－構造</t>
  </si>
  <si>
    <t>횡력에 취약한 벽돌구조를 보강하기 위해 벽돌벽 내부에 철근을 배근한 벽돌구조</t>
  </si>
  <si>
    <t>30335</t>
  </si>
  <si>
    <t>철근비</t>
  </si>
  <si>
    <t>reinforcement ratio, steel ratio of reinforcement, 鐵筋比</t>
  </si>
  <si>
    <t>철근콘크리트 구조에서 콘크리트에 대한 철근의 단면적 비율.</t>
  </si>
  <si>
    <t>30336</t>
  </si>
  <si>
    <t>철근절단기</t>
  </si>
  <si>
    <t>bar cutter, iron cutter, 鐵筋切斷機</t>
  </si>
  <si>
    <t>① 철근을 각 부재의 설계도면에 맞도록 절단하는 데에 사용하는 기구. ② ＝철근끊개.</t>
  </si>
  <si>
    <t>30338</t>
  </si>
  <si>
    <t>고발열량</t>
  </si>
  <si>
    <t>高發熱量</t>
  </si>
  <si>
    <t>연료 중에 포함되어 있는 물이 증발한 결과 혹은 연소의 결과 일어나는 수증기의 증발 잠열까지 포함한 것을 ｢고발열량｣ 또는 ｢총발열량｣이라 하고, 이 증발잠열이 포함되지 않은 것을 ｢저발열량｣이라 함.</t>
  </si>
  <si>
    <t>3034</t>
  </si>
  <si>
    <t>철근정착</t>
  </si>
  <si>
    <t>鐵筋定着</t>
  </si>
  <si>
    <t>① 철근이 소정의 응력을 전달하기 위하여 콘크리트에서 빠져나오지 않도록 소정의 길이를 매립하는 것. ② 통상적으로 보의 주근은 기둥에, 작은보의 주근은 큰보에, 기둥이 없을 때는 상호간에, 지붕보의 주근은 기초 또는 기둥에, 벽철근은 기둥‧보 또는 바닥판에, 바닥철근은 보 또는 벽체에 정착함.</t>
  </si>
  <si>
    <t>기문당73.2%</t>
  </si>
  <si>
    <t>30340</t>
  </si>
  <si>
    <t>철근조립</t>
  </si>
  <si>
    <t>鐵筋組立</t>
  </si>
  <si>
    <t>설계도면에 맞도록 결속선 등을 이용하여 철근을 엮는 것.</t>
  </si>
  <si>
    <t>30341</t>
  </si>
  <si>
    <t>철근조립도</t>
  </si>
  <si>
    <t>① 철근콘크리트 구조에서 각 부재의 배근조립상태를 한눈에 알 수 있도록 그린 그림. ② 배근도 아래에 철근의 굴곡위치, 이음위치, 길이 등을 그림. 철근의 가공‧수량을 파악하는데 좋음.</t>
  </si>
  <si>
    <t>30342</t>
  </si>
  <si>
    <t>철근콘크리트</t>
  </si>
  <si>
    <t>reinforced concrete, 鐵筋－</t>
  </si>
  <si>
    <t>① 철근을 사용한 콘크리트로서 외력에 대해 양자가 일체로 작용하는 것을 말함. ② 장점：1) 경제적인 재료, 2) 내화적, 3) 내구적, 4) 유지 수리비가 거의 필요 없다, 5) 재료의 취급 및 운반이 용이함, 단점：1) 자중이 크다, 2) 균열이 생기고 부서지기 쉽다, 3) 시공이 조잡하기 쉽다, 4) 철거할 때 파괴하기 곤란함, 5) 국부적으로 파괴되기 쉽다.</t>
  </si>
  <si>
    <t>30343</t>
  </si>
  <si>
    <t>철근콘크리트계단</t>
  </si>
  <si>
    <t>reinforced concrete stair, 鐵筋－階段</t>
  </si>
  <si>
    <t>① 철근콘크리트구조의 계단. ② 구조에 따라 슬래브식‧계단보식‧캔틸레버식 등이 있음.</t>
  </si>
  <si>
    <t>30346</t>
  </si>
  <si>
    <t>철근콘크리트공사</t>
  </si>
  <si>
    <t>reinforced concrete works, 鐵筋－工事</t>
  </si>
  <si>
    <t>① 철근공사‧거푸집공사 및 콘크리트공사를 총괄하는 공사의 총칭. ② 철근과 콘크리트를 일체로 하여 콘크리트는 압축력에, 철근은 주로 인장력에 유효하게 작용시켜 견고한 구조체를 구성하는 것(工事).</t>
  </si>
  <si>
    <t>30347</t>
  </si>
  <si>
    <t>철근콘크리트관</t>
  </si>
  <si>
    <t>鐵筋－管</t>
  </si>
  <si>
    <t>① 철근콘크리트제의 관. ② KS F 4401.</t>
  </si>
  <si>
    <t>30348</t>
  </si>
  <si>
    <t>철근콘크리트구조</t>
  </si>
  <si>
    <t>reinforced concrete construction, 鐵筋－構造</t>
  </si>
  <si>
    <t>① 건물의 뼈대가 되는 주요부를 철근과 콘크리트를 써서 구성한 구조. ② 힘을 받는 주요구조 부분이 철근으로 보강한 콘크리트로 구성되어 전체를 일체로 만들며, 내진‧내화‧내구적으로 우수한 구조법임. 콘크리트는 압축력에만 강하나 인장력에는 약하다. 철근은 반대로 인장력에는 아주 강하므로 인장력이 작용하는 곳에 철근을 넣어 인장력은 철근이, 압축력은 콘크리트가 받게 하여 철근과 콘크리트의 약점을 보완하고 그 장점을 살려 일체가 되도록 한 것임. ③ 철근과 콘크리트의 장점을 이론적으로 이용하여 기둥‧보‧바닥‧벽 등을 철근으로 짜고 콘크리트를 부어 거푸집으로써 일체식으로 구성한 내구‧내화‧내진적인 구조로서 가장 우수한 구조임. ④ 장점：국부적 보강의 가능, 접합부의 시공이 용이하고 휨응력에 저항이 크다. 내진‧내화‧내구 부재형의 축조 자유와 설계의 자유가 가능하고 고층‧지하‧수중 구축이 가능하여 가장 유망함. 콘크리트는 열전도율이 적고 알칼리성이어서 철근을 피복하여 내화‧내구성을 유지하는 것임. 강도는 커서 다른 영구구조물에 비해 경제적이고 유지 보수가 용이함. ⑤ 단점：중량이 크고 공사비가 고가, 공사기간의 장기, 균일한 시공의 곤란 등.</t>
  </si>
  <si>
    <t>30349</t>
  </si>
  <si>
    <t>고방</t>
  </si>
  <si>
    <t>storage, stockroom, warehouse, 庫房</t>
  </si>
  <si>
    <t>곡물을 비롯한 각종 물건을 넣어두는 방 또는 집. 광이나 고방은 같은 말이며, 별도로 독립하여 있는 경우 곳집, 곳간채라 함.</t>
  </si>
  <si>
    <t>3035</t>
  </si>
  <si>
    <t>철근콘크리트기성재널말뚝</t>
  </si>
  <si>
    <t>precast concrete sheet pile, 鐵筋－旣成材－</t>
  </si>
  <si>
    <t>① 프리캐스트콘크리트 널말뚝으로써 흙막이에 이용됨. ② 길이는 3～7m, 너비 40～50cm, 두께 5～15cm 의 각종 외에 너비 50cm, 길이 8m, 두께 20～30cm, 단면은 중공으로 된 것도 있음.</t>
  </si>
  <si>
    <t>30351</t>
  </si>
  <si>
    <t>철근콘크리트기초</t>
  </si>
  <si>
    <t>① 철근콘크리트구조의 기초. ② 큰 하중을 받거나 연약한 지반의 기초는 그 너비와 두께가 매우 커지고 자중도 증가하여 불리할 때 이러한 기초를 함.</t>
  </si>
  <si>
    <t>30352</t>
  </si>
  <si>
    <t>철근콘크리트널말뚝</t>
  </si>
  <si>
    <t>reinforced concrete sheet piles</t>
  </si>
  <si>
    <t>① KS F 4021. ② 이 규격은 철근콘크리트로 제조한 널말뚝(이하 널말뚝이라 한다)에 대하여 규정.</t>
  </si>
  <si>
    <t>30353</t>
  </si>
  <si>
    <t>철근콘크리트말뚝</t>
  </si>
  <si>
    <t>철근콘크리트제 말뚝.</t>
  </si>
  <si>
    <t>30354</t>
  </si>
  <si>
    <t>철근콘크리트봉강</t>
  </si>
  <si>
    <t>steel bars for concrete reinforcement</t>
  </si>
  <si>
    <t>① KS D 3504. ② 이 규격은 철근콘크리트용의 원형 및 이형봉강(이하 철근이라 한다)에 대하여 규정.</t>
  </si>
  <si>
    <t>30355</t>
  </si>
  <si>
    <t>철근콘크리트옹벽</t>
  </si>
  <si>
    <t>① 철근콘크리트구조의 옹벽. ② 높은 옹벽으로 중력식으로 하면 단면이 커져 비경제적인 경우 철근콘크리트로 하면 단면을 절약할 수 있음.</t>
  </si>
  <si>
    <t>30356</t>
  </si>
  <si>
    <t>철근콘크리트조건축물</t>
  </si>
  <si>
    <t>reinforced concrete building, 鐵筋－造建築物</t>
  </si>
  <si>
    <t>주요구조부를 철근콘크리트구조로 한 건축물.</t>
  </si>
  <si>
    <t>30357</t>
  </si>
  <si>
    <t>철근콘크리트조립벽</t>
  </si>
  <si>
    <t>reinforced concrete built-up wall</t>
  </si>
  <si>
    <t>① KS F 4015. ② 이 규격은 철근콘크리트 조립벽(이하 콘크리트 조립벽이라 한다)에 대하여 규정.</t>
  </si>
  <si>
    <t>30358</t>
  </si>
  <si>
    <t>철근콘크리트조립흙막이</t>
  </si>
  <si>
    <t>30359</t>
  </si>
  <si>
    <t>고복초석</t>
  </si>
  <si>
    <t>鼓腹礎石</t>
  </si>
  <si>
    <t>① 북모양으로 새긴 주춧돌. ② 무덤 앞의 상석(床石)을 받친 북 모양의 돌. 북통초석.</t>
  </si>
  <si>
    <t>3036</t>
  </si>
  <si>
    <t>철근피복</t>
  </si>
  <si>
    <t>protective concrete cover, cover of concrete, protective cover for reinforcement, 鐵筋被服</t>
  </si>
  <si>
    <t>⇨피복두께(=).</t>
  </si>
  <si>
    <t>30360</t>
  </si>
  <si>
    <t>철망</t>
  </si>
  <si>
    <t>wire mesh, wire net, 鐵網</t>
  </si>
  <si>
    <t>① 굵은 철선으로 엮어서 만든 그물의 일종. ② 그물짜기에 따라 원형‧마름모형‧갑형의 3종. ③ ⇨와이어메시.</t>
  </si>
  <si>
    <t>30362</t>
  </si>
  <si>
    <t>철망벽</t>
  </si>
  <si>
    <t>wire lath wall, metal lath wall, 鐵網壁</t>
  </si>
  <si>
    <t>① 철망을 치고 모르타르를 바른 벽. ② ⇨라스벽.</t>
  </si>
  <si>
    <t>30363</t>
  </si>
  <si>
    <t>철망유리</t>
  </si>
  <si>
    <t>⇨망입유리(＝).</t>
  </si>
  <si>
    <t>30364</t>
  </si>
  <si>
    <t>철물</t>
  </si>
  <si>
    <t>hardware, 鐵物</t>
  </si>
  <si>
    <t>① 건축공사용 쇠붙이의 총칭. ② ＝금물(金物). ③ ⇨철물공사.</t>
  </si>
  <si>
    <t>30365</t>
  </si>
  <si>
    <t>철물공사</t>
  </si>
  <si>
    <t>鐵物工事</t>
  </si>
  <si>
    <t>① 우리나라의 ｢철물공사｣라는 말은 건축물을 구성하는 금속을 다루는 공사 중에서 철골‧철근‧판금‧창호‧설비공사 이외 것의 총칭이지만, 이와 같은 뜻과 꼭 같은 영어는 없음. ② 익스팬션 조인트용의 커버플레이트‧코너 가드‧그레이팅‧트랩‧금속제의 난간 등과 같은 철물에 관한 공사는, 시방서 중에서 잡철물공사(雜鐵物工事, miscellaneous metal work)로 정리하여 취급하는 경우가 많음. ③ 철물을 뜻하는 영어로서 ｢builder’s hardware｣ 또는 단지 ｢hardware｣라는 말이 있다. 이들 말은 넓은 뜻으로는 못‧꺾쇠‧볼트와 같은 접합 등의 철물 외에 정첩이나 자물쇠, 기타 청호철물까지 포함한 철물을 가리키며 좁은 뜻으로는 창호철물만을 가리킴. ④ builder’s hardware를 넓은 뜻으로 해석한 경우, 이것을 두 가지로 나누어 ｢finish hardware｣ 및 ｢rough hardware｣라는 말이 쓰이기도 한다. [양쪽 모두 미어]. 전자는 우리나라의 “청호철물”에 가깝고 건물이 완성된 경우에 보임부분이 되는 의장적인 마무리용 철물을 가리키고, 후자는 못이나 볼트와 같이 감추임 부분에 쓰이는 철물을 가리킴.</t>
  </si>
  <si>
    <t>30367</t>
  </si>
  <si>
    <t>철분계용접봉</t>
  </si>
  <si>
    <t>iron power type electrode, 鐵粉系熔接棒</t>
  </si>
  <si>
    <t>피복 중에 다량의 철분을 함유하고 있으며 용접 효율을 높인 용접봉. 아크의 발생이 용이하며 용접 중에 단락되는 일이 없음.</t>
  </si>
  <si>
    <t>30369</t>
  </si>
  <si>
    <t>철분절단법</t>
  </si>
  <si>
    <t>iron-power cutting process, 鐵粉絶斷法</t>
  </si>
  <si>
    <t>분말절단법의 한 종류이며 200메시(mesh) 정도의 철분 또는 알루미늄 등을 혼합한 것을 0.5kg/cm² 정도의 건조 공기 또는 산소에 실어서 절단부에 연속적으로 공급하여 그 연소열을 이용해서 절단부의 온도를 높이고, 동시에 절단을 저해하는 슬래그 때문에 용해되기 어려운 산화물을 용융 제거하면서 작업을 하는 절단방법. 주철‧스테인리스강‧그래드강‧구리‧청동 등의 절단에 이용.</t>
  </si>
  <si>
    <t>30370</t>
  </si>
  <si>
    <t>철사</t>
  </si>
  <si>
    <t>⇨철선(＝).</t>
  </si>
  <si>
    <t>30371</t>
  </si>
  <si>
    <t>철사못</t>
  </si>
  <si>
    <t>wire nail, 洋釘</t>
  </si>
  <si>
    <t>① 철사로 만든 보통 쓰이는 못. ② 길이 1.5～15cm의 여러 가지가 있음. ③ 재래 쓰이던 단면 사각형의 못과 구별하여 ｢양정｣이라 하였음.</t>
  </si>
  <si>
    <t>30372</t>
  </si>
  <si>
    <t>철사자름벽돌</t>
  </si>
  <si>
    <t>wire-cut brick</t>
  </si>
  <si>
    <t>반죽된 흙을 철사로 끊어 만들어 구운 벽돌.</t>
  </si>
  <si>
    <t>30373</t>
  </si>
  <si>
    <t>철선</t>
  </si>
  <si>
    <t>steel wire, 鐵線</t>
  </si>
  <si>
    <t>① 연강철을 늘여서 실 모양으로 가늘게 만든 것. ② ⇨강선. ③ 보통철선과 고강도 철선(피아노선)으로 대별. ④ 보통철선에 아연도금한 것과 달리 누그린 것 또 가시 철선이 있음. ⑤ ＝철사(鐵絲). ⑥ KS D 3552.</t>
  </si>
  <si>
    <t>30374</t>
  </si>
  <si>
    <t>철선밧줄</t>
  </si>
  <si>
    <t>wire rope, 鐵線－</t>
  </si>
  <si>
    <t>철선을 꼰 밧줄.</t>
  </si>
  <si>
    <t>30375</t>
  </si>
  <si>
    <t>철시멘트</t>
  </si>
  <si>
    <t>iron cement, 鐵－</t>
  </si>
  <si>
    <t>① ＝철광(鐵鑛)시멘트. ② 포틀랜드시멘트의 4성분 중에서 Al2O2를 극도로 줄이고 Fe2O3로 보충한 SiO2와 CaO가 많음. ③ 강도는 거의 포틀랜드시멘트와 같으며 바닷물이나 지하수 공사에 적당함. ④ 보통포틀랜드시멘트는 Al2O3＞Fe2O3이지만 그 반대의 것이 많음.</t>
  </si>
  <si>
    <t>30376</t>
  </si>
  <si>
    <t>철여장</t>
  </si>
  <si>
    <t>凸女墻</t>
  </si>
  <si>
    <t>여장의 상부가 凸형으로 된 것.</t>
  </si>
  <si>
    <t>30377</t>
  </si>
  <si>
    <t>철엽</t>
  </si>
  <si>
    <t>iron leaf, 鐵葉</t>
  </si>
  <si>
    <t>①대문짝에 붙여 박는 장식의 하나. ② 쇠로 물고기 비늘 모양으로 만듦. ③ 성문 등에 박아 대는 철판쪽도 ｢철엽｣임.</t>
  </si>
  <si>
    <t>30378</t>
  </si>
  <si>
    <t>철재</t>
  </si>
  <si>
    <t>鐵材</t>
  </si>
  <si>
    <t>① 공업용의 쇠로 된 재료의 총칭. ② 철재는 금속재 중에서 생산량이 가장 많고 그 성질이 우수하므로 인간생활에 가장 많이 이용된다. 특히 건축재료로서는 어떤 금속보다도 가장 많이 이용되고 있음. ③ ＝강철재.</t>
  </si>
  <si>
    <t>30379</t>
  </si>
  <si>
    <t>고분</t>
  </si>
  <si>
    <t>高粉</t>
  </si>
  <si>
    <t>단청에서 두드러지게 하기 위하여 분을 많이 올려 바름.</t>
  </si>
  <si>
    <t>3038</t>
  </si>
  <si>
    <t>철제 및 알루미늄합금제 베니션블라인드</t>
  </si>
  <si>
    <t>steel and aluminium alloy venetian blinds</t>
  </si>
  <si>
    <t>철제 및 알루미늄 합금제로 된 여러 개의 슬럿을 수평으로 조립한 것으로 슬럿의 각도를 조작할 수 있으며, 또한 슬럿과 아래판을 오르내리게 할 수 있는 실내용 베니션블라인드(이하 “베니션블라인드”라 한다). KS F 4517에 규정되어 있다.</t>
  </si>
  <si>
    <t>30380</t>
  </si>
  <si>
    <t>철제널말뚝</t>
  </si>
  <si>
    <t>steel sheet pipe, 鐵製板－</t>
  </si>
  <si>
    <t>강관의 이음새를 용접하여 서로 연결할 수 있도록 한 널말뚝. 단면 강성이 다른 널말뚝과 비교하여 매우 크고, 수평력에 대한 저항이 매우 큼</t>
  </si>
  <si>
    <t>30381</t>
  </si>
  <si>
    <t>철제말뚝</t>
  </si>
  <si>
    <t>鐵製－</t>
  </si>
  <si>
    <t>강제 H형강, 강관</t>
  </si>
  <si>
    <t>30382</t>
  </si>
  <si>
    <t>철제창호</t>
  </si>
  <si>
    <t>steel door and window, 鐵製窓戶</t>
  </si>
  <si>
    <t>주요 구조체가 철재로 구성되어 있는 창이나 문</t>
  </si>
  <si>
    <t>30383</t>
  </si>
  <si>
    <t>철조망</t>
  </si>
  <si>
    <t>⇨가시철사(＝).</t>
  </si>
  <si>
    <t>30384</t>
  </si>
  <si>
    <t>철쭉</t>
  </si>
  <si>
    <t>azalea</t>
  </si>
  <si>
    <t>철쭉과의 낙엽 활엽 관목</t>
  </si>
  <si>
    <t>30386</t>
  </si>
  <si>
    <t>철창살</t>
  </si>
  <si>
    <t>鐵窓箭</t>
  </si>
  <si>
    <t>철로 만든 창살.</t>
  </si>
  <si>
    <t>30387</t>
  </si>
  <si>
    <t>철탑</t>
  </si>
  <si>
    <t>steel tower</t>
  </si>
  <si>
    <t>철골 또는 철주를 소재로 한 탑상구조물로서 송배전용 전선을 지지하는 구조물. 형태는 선로의 전력 ·전압 및 설치되는 곳의 지형 등을 고려하여 설계함.</t>
  </si>
  <si>
    <t>30388</t>
  </si>
  <si>
    <t>철탑 구조</t>
  </si>
  <si>
    <t>steel tower structure</t>
  </si>
  <si>
    <t>철강 부재로 조립된 탑의 총칭, 독립 철탑과 지선식 철탑으로 나누고 형상 및 용도에 따라 분류한다.</t>
  </si>
  <si>
    <t>30389</t>
  </si>
  <si>
    <t>고분자</t>
  </si>
  <si>
    <t>macromolecule； high polymer</t>
  </si>
  <si>
    <t>분자량이 1만 이상인 유기 화합물의 총칭. 천연 고무, 섬유소, 단백질 등의 천연 고분자와 합성 고무, 합성 수지, 합성 섬유 등의 합성 고분자가 있다.</t>
  </si>
  <si>
    <t>3039</t>
  </si>
  <si>
    <t>철판</t>
  </si>
  <si>
    <t>iron steel, plate steel, iron sheet, steel sheet,, 鐵板</t>
  </si>
  <si>
    <t>① 쇠로 만든 얇고 넓은 판의 총칭. ② 도면용 약어는 ｢P.L.｣. ③ ⇨강판(＝).</t>
  </si>
  <si>
    <t>30390</t>
  </si>
  <si>
    <t>철판말뚝</t>
  </si>
  <si>
    <t>steel sheet pile, 鐵板－</t>
  </si>
  <si>
    <t>토사의 붕괴와 지하수의 흐름을 막기 위하여 굴착면에 설치한 강재 널말뚝.</t>
  </si>
  <si>
    <t>30391</t>
  </si>
  <si>
    <t>철판문</t>
  </si>
  <si>
    <t>鐵板門</t>
  </si>
  <si>
    <t>앵글 등으로 울거미를 짜고, 한 면에 철판을 작은 나사조임‧조짐못 또는 용접으로 붙여댄 문.</t>
  </si>
  <si>
    <t>30392</t>
  </si>
  <si>
    <t>철평석</t>
  </si>
  <si>
    <t>teppeiseki stone</t>
  </si>
  <si>
    <t>휘석 안산암. 판상 절리에 풍부하고 산출하는 장소에 의해 적색, 청색 등의 변화가 있다. 붙임돌, 까는 돌 등에 사용한다.</t>
  </si>
  <si>
    <t>30393</t>
  </si>
  <si>
    <t>첨경물</t>
  </si>
  <si>
    <t>조경을 할 때 돋보이게 하기 위해서 사용하는 구조물이나 조경조각물</t>
  </si>
  <si>
    <t>30394</t>
  </si>
  <si>
    <t>첨계</t>
  </si>
  <si>
    <t>⇨첨계돌(＝).</t>
  </si>
  <si>
    <t>30395</t>
  </si>
  <si>
    <t>첨계돌</t>
  </si>
  <si>
    <t>stone step, 檐階石</t>
  </si>
  <si>
    <t>집체의 낙숫물 떨어지는 안쪽으로 돌려가며 놓은 돌. ② 마당보다 높게 단(段)을 만든 것. ③ ＝댓돌＝첨계돌.</t>
  </si>
  <si>
    <t>30396</t>
  </si>
  <si>
    <t>첨계석</t>
  </si>
  <si>
    <t>30397</t>
  </si>
  <si>
    <t>첨두 아치</t>
  </si>
  <si>
    <t>⇨뾰족 아치(＝).</t>
  </si>
  <si>
    <t>30398</t>
  </si>
  <si>
    <t>첨두아치</t>
  </si>
  <si>
    <t>pointed arch, 尖頭－</t>
  </si>
  <si>
    <t>① 끝이 뾰족한 아치. ② 고딕식 및 회교건축의 특징으로 여러 가지 변형이 있음. ③ ＝첨두형아치＝포인티드아치＝뾰족아치(⇦).</t>
  </si>
  <si>
    <t>30399</t>
  </si>
  <si>
    <t>MSS</t>
  </si>
  <si>
    <t>multi spectra) scanner</t>
  </si>
  <si>
    <t>멀티스펙트럼 스캐너.</t>
  </si>
  <si>
    <t>304</t>
  </si>
  <si>
    <t>고분화</t>
  </si>
  <si>
    <t>高粉畵</t>
  </si>
  <si>
    <t>단청(丹靑)에서 화면이 두드러져 보이도록 그린 그림.</t>
  </si>
  <si>
    <t>3040</t>
  </si>
  <si>
    <t>첨아</t>
  </si>
  <si>
    <t>檐牙</t>
  </si>
  <si>
    <t>처마의 원말.</t>
  </si>
  <si>
    <t>30400</t>
  </si>
  <si>
    <t>첨연</t>
  </si>
  <si>
    <t>檐椽</t>
  </si>
  <si>
    <t>① 처마서까래. ② ⇨들연.</t>
  </si>
  <si>
    <t>30401</t>
  </si>
  <si>
    <t>첨주</t>
  </si>
  <si>
    <t>檐柱</t>
  </si>
  <si>
    <t>① 보첨기둥(補檐柱). ② 의식을 치룰 때 대청에 이어 마루를 덧붙여 놓는 데 쓰이는 기둥. ③ 처마에 있는 기둥. 변두리기둥(邊柱).</t>
  </si>
  <si>
    <t>30403</t>
  </si>
  <si>
    <t>첨차</t>
  </si>
  <si>
    <t>bracket arm, 檐遮</t>
  </si>
  <si>
    <t>① 도리에 평행하고 보에 직각으로 놓이는 공포 부재. ② 3포 이상 집의 꾸밈새의 일종. ③ 초제공‧이제공의 가운데에 어긋 매겨 감. ④ 주삼포(柱三包)의 집에는 없음.</t>
  </si>
  <si>
    <t>30404</t>
  </si>
  <si>
    <t>첨탑</t>
  </si>
  <si>
    <t>① ⇨터릿. ② ⇨피너클. ③ ⇨미너렛. ④ ⇨스파이어.</t>
  </si>
  <si>
    <t>30405</t>
  </si>
  <si>
    <t>첨판</t>
  </si>
  <si>
    <t>splice plate, 添板</t>
  </si>
  <si>
    <t>① 재를 긴 방향으로 이을 때 사용되는 첨접용판(添接用板). ② ⇨덧판(＝).</t>
  </si>
  <si>
    <t>30406</t>
  </si>
  <si>
    <t>첨하</t>
  </si>
  <si>
    <t>⇨처마(＝).</t>
  </si>
  <si>
    <t>30407</t>
  </si>
  <si>
    <t>첨하연</t>
  </si>
  <si>
    <t>⇨들연(＝).</t>
  </si>
  <si>
    <t>30408</t>
  </si>
  <si>
    <t>고비</t>
  </si>
  <si>
    <t>한국 전통건축에서 방이나 마루의 벽에 걸어놓고 편지나 간단한 종이말이 같은 것을 꽂아두는 실내용 세간.</t>
  </si>
  <si>
    <t>3041</t>
  </si>
  <si>
    <t>첫번째 용마루 기와</t>
  </si>
  <si>
    <t>기와 지붕의 추녀 마루에 치아 마루(주녀 마루틀 2단으로 만들었을 때의 끝부분)가 있는 경우 치아 마루 끝에 놓인 큰 기와.</t>
  </si>
  <si>
    <t>30410</t>
  </si>
  <si>
    <t>청각</t>
  </si>
  <si>
    <t>hearing sense; audibility; sensation of hearing</t>
  </si>
  <si>
    <t>공기와 같은 매질을 통해 전달되는 음을 진동자극으로 감지하는 감각.</t>
  </si>
  <si>
    <t>30411</t>
  </si>
  <si>
    <t>청공광</t>
  </si>
  <si>
    <t>blue sky light, 靑空光</t>
  </si>
  <si>
    <t>쾌청한 천공조건 상태에서의 천공광을 의미하는 것.</t>
  </si>
  <si>
    <t>30412</t>
  </si>
  <si>
    <t>청관제</t>
  </si>
  <si>
    <t>boiler compound</t>
  </si>
  <si>
    <t>보일러 내부의 부식 발생 및 내벽면의 스케일 생성 등을 방지하기 위하여 보일러의 보급수 계통에서 혼입하여 투입하는 인산염 계통 화학약제.</t>
  </si>
  <si>
    <t>30413</t>
  </si>
  <si>
    <t>청기와</t>
  </si>
  <si>
    <t>glazed roofing tile, 靑蓋瓦</t>
  </si>
  <si>
    <t>점토기와에 유약을 칠하여 구워 만든 전통 기와로서, 청색 광택이 나고 표면이 미끈하며 견고한 기와라서 청와(靑瓦) 또는 청자기와라고 말하며, 조선의 정궁인 경복궁 중 근정전은 조선시대 때에 청와로 덮여 있었다.</t>
  </si>
  <si>
    <t>30414</t>
  </si>
  <si>
    <t>청도</t>
  </si>
  <si>
    <t>blue line print, blue print, 靑圖</t>
  </si>
  <si>
    <t>청사진을 말하며, 설계도를 복사하는데 사용하는 방법으로 백색의 여백에 도면을 그린 선 부분을 청색으로 출력한 도면</t>
  </si>
  <si>
    <t>30416</t>
  </si>
  <si>
    <t>청동</t>
  </si>
  <si>
    <t>bronze, 靑銅</t>
  </si>
  <si>
    <t>① 동(銅)과 주석(朱錫)의 합금. ② 동에 주석(朱錫) 5～12%를 합금한 것으로 담청색 금속인데 주조재‧판재‧선재(線材) 등에 쓰고 강도와 내식성이 크고 공업용‧장식용 등으로 씀. ③ 특히 대기 중에서 내식성이 강하므로 옥외 장식재로 더욱 좋음. ④ 도면용 약어는 ｢BRZ.｣.</t>
  </si>
  <si>
    <t>30417</t>
  </si>
  <si>
    <t>청력</t>
  </si>
  <si>
    <t>auditory acuity; hearing; hearing ability</t>
  </si>
  <si>
    <t>인체의 청각기관에 의해 외부로부터 전달되는 음의 진동자극을  지각하고 감지하는 능력.</t>
  </si>
  <si>
    <t>30418</t>
  </si>
  <si>
    <t>청력 손실</t>
  </si>
  <si>
    <t>hearing level</t>
  </si>
  <si>
    <t>청력기관 및 청각감각에 문제가 발생하여 청각능력을 완전히 잃어버린 상태.</t>
  </si>
  <si>
    <t>30419</t>
  </si>
  <si>
    <t>고사</t>
  </si>
  <si>
    <t>warehouse, 庫舍</t>
  </si>
  <si>
    <t>한국의 전통한옥에서 창고로 쓰이는 공간으로 곳집이라고 부름.</t>
  </si>
  <si>
    <t>3042</t>
  </si>
  <si>
    <t>청력 장해</t>
  </si>
  <si>
    <t>hearing defect</t>
  </si>
  <si>
    <t>청력기관 및 청각감각에 문제가 발생하여 음을 제대로 구분하거나 인지할 수 없게 된 상태.</t>
  </si>
  <si>
    <t>30420</t>
  </si>
  <si>
    <t>청록색</t>
  </si>
  <si>
    <t>blue green, bluish green, 靑綠色</t>
  </si>
  <si>
    <t>① 24색 중 순색의 하나로 푸른 녹색. ② 녹색에 파랑이 더 섞인 색으로 여름에 무성한 나뭇잎과 같은 색이기 때문에 ｢하록색(夏綠色)｣이라고도 함. ③ 녹색과 파랑의 중간 정도의 색으로 수축성과 후퇴성이 있고 가시성과 주목성은 낮음.</t>
  </si>
  <si>
    <t>30421</t>
  </si>
  <si>
    <t>청방</t>
  </si>
  <si>
    <t>靑枋</t>
  </si>
  <si>
    <t>① 대청마루의 옆이나 뒤에 건너 댄 하인방. 마루중방. ② 다락집의 귀틀 밑에 평행하여 기둥에 건너지른 가로재. ③ ⇨마루방(＝).</t>
  </si>
  <si>
    <t>30422</t>
  </si>
  <si>
    <t>청벽</t>
  </si>
  <si>
    <t>blue brick, 靑壁</t>
  </si>
  <si>
    <t>파란색의 벽돌‧파랑벽돌‧파랑방전.</t>
  </si>
  <si>
    <t>30423</t>
  </si>
  <si>
    <t>청부</t>
  </si>
  <si>
    <t>일을 완성하는 대가로 일정한 보수를 받기로 약속하고 그 일을 맡음. ‘도급’으로 순화</t>
  </si>
  <si>
    <t>30424</t>
  </si>
  <si>
    <t>청부 계약</t>
  </si>
  <si>
    <t>general contract; contract</t>
  </si>
  <si>
    <t>당사자의 한쪽이 어느 공사의 완성을 약속하고, 다른 한쪽이 그 결과에 대하여 보수를 지불하는 것을 약속함으로써 성립하는 계약.</t>
  </si>
  <si>
    <t>30428</t>
  </si>
  <si>
    <t>고사새끼</t>
  </si>
  <si>
    <t>짚으로 초가의 지붕을 이을 때 짚을 잡아주는 새끼줄을 말하며 고사때끼와 같은 의미.</t>
  </si>
  <si>
    <t>3043</t>
  </si>
  <si>
    <t>청부 공사</t>
  </si>
  <si>
    <t>contracting job; contract work</t>
  </si>
  <si>
    <t>기업이 청부 업자에게 일정한 계약에 근거하여 공사를 대리 시공시키는 것</t>
  </si>
  <si>
    <t>30430</t>
  </si>
  <si>
    <t>청부인</t>
  </si>
  <si>
    <t>contractor: independent contractor</t>
  </si>
  <si>
    <t>30437</t>
  </si>
  <si>
    <t>청부자</t>
  </si>
  <si>
    <t>contractor</t>
  </si>
  <si>
    <t>청부 계약을 맺은 당사자 중 일을 완성할 것을 약속한 자</t>
  </si>
  <si>
    <t>30438</t>
  </si>
  <si>
    <t>청사진</t>
  </si>
  <si>
    <t>blue print, blue line print, 靑寫眞</t>
  </si>
  <si>
    <t>청도라고도 하며, 설계도를 복사하는데 사용하는 방법으로 백색의 여백에 도면을 그린 선 부분을 청색으로 출력한 도면</t>
  </si>
  <si>
    <t>30439</t>
  </si>
  <si>
    <t>고사이클 피로</t>
  </si>
  <si>
    <t>high cycle fatigue</t>
  </si>
  <si>
    <t>104회 이상의 탄성반복 하중을 받는 경우 발생하는 피로.</t>
  </si>
  <si>
    <t>3044</t>
  </si>
  <si>
    <t>청사진굽기</t>
  </si>
  <si>
    <t>靑寫眞－</t>
  </si>
  <si>
    <t>청사진을 출력하는 작업</t>
  </si>
  <si>
    <t>30440</t>
  </si>
  <si>
    <t>청사진기</t>
  </si>
  <si>
    <t>blue printing machine, 靑寫眞機</t>
  </si>
  <si>
    <t>회전 드럼을 이용하여, 설계 원도와 청사진기를 맞붙여 청사진을 굽는 기계</t>
  </si>
  <si>
    <t>30441</t>
  </si>
  <si>
    <t>청사진대</t>
  </si>
  <si>
    <t>靑寫眞臺</t>
  </si>
  <si>
    <t>청사진 굽기에 쓰이는 수동식 기계</t>
  </si>
  <si>
    <t>30442</t>
  </si>
  <si>
    <t>청색</t>
  </si>
  <si>
    <t>clear color, 淸色</t>
  </si>
  <si>
    <t>우물 속에 고인 맑은 물빛과 같은 색. 초록색기가 있어 풀잎의 색과 흡사하다. 정색(正色)으로 동방을 뜻하는데, 이는 어떤 특정한 색을 의미하기보다는 추상적인 색명이다. 색상환상으로는 초록색과 자색의 중간에 위치하며 흔히 청록색, 녹청색, 청색, 청자색으로 부르는 등 색의 분포가 넓다.</t>
  </si>
  <si>
    <t>30443</t>
  </si>
  <si>
    <t>청석</t>
  </si>
  <si>
    <t>green tuff</t>
  </si>
  <si>
    <t>담녹색으로 석질이 치밀한 석재.</t>
  </si>
  <si>
    <t>30444</t>
  </si>
  <si>
    <t>청석집</t>
  </si>
  <si>
    <t>기와나 너와 대신 납작하게 쪼개지는 점판암으로 지붕을 얹은 한국의 전통가옥</t>
  </si>
  <si>
    <t>30445</t>
  </si>
  <si>
    <t>청소</t>
  </si>
  <si>
    <t>cleaning; clean up</t>
  </si>
  <si>
    <t>건축물 및 부속시설에서 오염물질과 쓰레기 등을 제거하여 시설을 청결하게 하는 작업.</t>
  </si>
  <si>
    <t>30446</t>
  </si>
  <si>
    <t>청소 개수대</t>
  </si>
  <si>
    <t>slop sink; service sink</t>
  </si>
  <si>
    <t>청소용수의 급수 및 청소로 인한 오염수의 배수 등을 위해 설치하는 대규모의 위생설비기구. = 슬롭 싱크.</t>
  </si>
  <si>
    <t>30447</t>
  </si>
  <si>
    <t>청소 공장</t>
  </si>
  <si>
    <t>waste incineration plant</t>
  </si>
  <si>
    <t>지자체가 실시하는 공공청소사업에 의해 수집된 쓰레기 및 폐기물을 소각하여 처리하는 공공사업시설.</t>
  </si>
  <si>
    <t>30448</t>
  </si>
  <si>
    <t>청소구</t>
  </si>
  <si>
    <t>clean out, cleaning, 淸掃口</t>
  </si>
  <si>
    <t>① 배관이나 기기류의 내부청소를 하기 위해 만든 구멍. ② 평상시에는 뚜껑을 달아 둠. ③ 배수관의 말단부‧꺾이는 부분‧건물트랩‧우수트랩 등의 관의 청소구는 청동제 뚜껑의 나사를 틀어 끼우고 내부 청소할 때는 뽑아냄. ④ 기호 ｢CO｣. ⑤ 보일러 기기의 내부 청소를 하기 위해 청소구멍(cleaning hole)을 냄.</t>
  </si>
  <si>
    <t>30449</t>
  </si>
  <si>
    <t>고삭</t>
  </si>
  <si>
    <t>짚을 꼬아서 만든 줄. 곧 새끼줄.</t>
  </si>
  <si>
    <t>3045</t>
  </si>
  <si>
    <t>청소기구장</t>
  </si>
  <si>
    <t>cleaner closet, broom closet, 淸掃器具欌</t>
  </si>
  <si>
    <t>① 청소용 기구를 수장하여 두는 작은 광. ② 한 구석에 걸레와 개수통을 설치.</t>
  </si>
  <si>
    <t>30450</t>
  </si>
  <si>
    <t>청소년 센터</t>
  </si>
  <si>
    <t>youth center</t>
  </si>
  <si>
    <t>청소년의 보호, 육성과 문화적 교양을 높이기 위한 시설</t>
  </si>
  <si>
    <t>30451</t>
  </si>
  <si>
    <t>청소로</t>
  </si>
  <si>
    <t>.-小累</t>
  </si>
  <si>
    <t>초제공 쇠서와 첨차가 교차되는 곳에 끼운 소로.</t>
  </si>
  <si>
    <t>30452</t>
  </si>
  <si>
    <t>청소비</t>
  </si>
  <si>
    <t>cost of cleaning up; clean up cost</t>
  </si>
  <si>
    <t>건축물의 유지관리비용 중 청소를 위해 소요되는 비용.</t>
  </si>
  <si>
    <t>30453</t>
  </si>
  <si>
    <t>청소용 싱크</t>
  </si>
  <si>
    <t>slop sink, 淸掃用－</t>
  </si>
  <si>
    <t>① 자루 달린 걸레를 빨기 위한 위생기구. ② 도기제와 법랑제가 있음. ③ 물받이가 깊게 만들어져 있으며 배수트랩은 주철제로 찌꺼기가 걸리지 않게 65mm 정도의 구경이 되어 있음.</t>
  </si>
  <si>
    <t>30454</t>
  </si>
  <si>
    <t>청소창</t>
  </si>
  <si>
    <t>淸掃窓</t>
  </si>
  <si>
    <t>청소할 때 먼지를 쓸어내기 위해 바닥에 만든 창.</t>
  </si>
  <si>
    <t>30455</t>
  </si>
  <si>
    <t>청식</t>
  </si>
  <si>
    <t>blue rot: blue stain</t>
  </si>
  <si>
    <t>목재가 곰팡이에 의해 푸르게 변색하는 것. 소나무 변재에서 많이 볼 수 있다. 강도에 영향을 미치지 않는다.</t>
  </si>
  <si>
    <t>30456</t>
  </si>
  <si>
    <t>청자와</t>
  </si>
  <si>
    <t>靑磁瓦</t>
  </si>
  <si>
    <t>① 고려 때에 만든 청기와의 일종. ② 청자와 같은 흙으로 만든 것인데 보통의 청기와와 다름. ③ 전국의 유명한 절의 대웅전(大雄殿)의 지붕에서 1～2개 정도 볼 수 있음.</t>
  </si>
  <si>
    <t>30457</t>
  </si>
  <si>
    <t>청정도</t>
  </si>
  <si>
    <t>cleanliness</t>
  </si>
  <si>
    <t>적절한 제어 및 관리가 수행된 실내공기의 맑고 깨끗한 정도.</t>
  </si>
  <si>
    <t>30458</t>
  </si>
  <si>
    <t>청정도 클래스</t>
  </si>
  <si>
    <t>cleanliness class</t>
  </si>
  <si>
    <t>일정한 단위체적에 포함된 오염물질의 물리량 또는 오염물질농도를 기준으로 공간의 청정도를 표시하는 방법. 부유분진의 농도가 중요한 요소인 병원 수술실, 반도체 공장의 클린룸 등은 일정 부피(1ft^3)의 공간 내부에 존재하는 입경별 분진수를 기준으로 청정도를 결정하고 클래스 등급을 구분함.</t>
  </si>
  <si>
    <t>30459</t>
  </si>
  <si>
    <t>청천공</t>
  </si>
  <si>
    <t>clear sky</t>
  </si>
  <si>
    <t>천공의 상태가 구름없는 맑은 상태의 날씨. 일반적으로 청천공(맑은 날씨), 중간 천공(보통날씨), 흐린 천공(구름이 많은 흐린 날씨) 등으로 분류됨.</t>
  </si>
  <si>
    <t>30461</t>
  </si>
  <si>
    <t>청판</t>
  </si>
  <si>
    <t>floor board, flooring, plank flooring, 廳板</t>
  </si>
  <si>
    <t>① 마루에 까는 널. ② 널의 통칭. 당판(堂板). ③ ⇨마룻널(＝).</t>
  </si>
  <si>
    <t>30462</t>
  </si>
  <si>
    <t>청판각</t>
  </si>
  <si>
    <t>廳板刻</t>
  </si>
  <si>
    <t>두꺼운 널에 얇게 조각한 널.</t>
  </si>
  <si>
    <t>30463</t>
  </si>
  <si>
    <t>청판석</t>
  </si>
  <si>
    <t>廳板石</t>
  </si>
  <si>
    <t>돌다리 등 바닥에 깐 넓은 판돌.</t>
  </si>
  <si>
    <t>30464</t>
  </si>
  <si>
    <t>청판초</t>
  </si>
  <si>
    <t>⇨궁창초(＝).</t>
  </si>
  <si>
    <t>30465</t>
  </si>
  <si>
    <t>청화</t>
  </si>
  <si>
    <t>靑花</t>
  </si>
  <si>
    <t>파랑색으로 그린 꽃무늬.</t>
  </si>
  <si>
    <t>30466</t>
  </si>
  <si>
    <t>체</t>
  </si>
  <si>
    <t>screen, sieve, 締</t>
  </si>
  <si>
    <t>① KS A 5101에 규정되어 있는 표준 그물체(망체). ② 알갱이로 된 재료의 대소를 가려내는 데 쓰이는 기구. ③ 견포(絹布)‧철망‧말총 등에 목제‧철제 통에 얽어 붙여 만듦. ④ 크기‧용도에 따라 밴체‧얼금체‧큰체‧국체 등으로 구분됨. ⑤ 근래에는 체눈(금)의 크기 단위를 메시(mesh)로 표시한 기계화된 회전(回轉)체‧진동(振動)체 등 공업용체가 나와 있음.</t>
  </si>
  <si>
    <t>30467</t>
  </si>
  <si>
    <t>체 잔류분</t>
  </si>
  <si>
    <t>체를 통과하지 못하고 남은 입자의 양.</t>
  </si>
  <si>
    <t>30468</t>
  </si>
  <si>
    <t>체가름</t>
  </si>
  <si>
    <t>sieve analysis</t>
  </si>
  <si>
    <t>① 체를 사용하여 알갱이 또는 분말재의 입도분석(粒度分析)을 하는 것. ② ⇨체분석(＝).</t>
  </si>
  <si>
    <t>30469</t>
  </si>
  <si>
    <t>체가름시험</t>
  </si>
  <si>
    <t>⇨체분석시험(＝).</t>
  </si>
  <si>
    <t>30470</t>
  </si>
  <si>
    <t>체감</t>
  </si>
  <si>
    <t>bodily sensation, 體感</t>
  </si>
  <si>
    <t>인체가 감각적으로 느끼는 주관적 감각.</t>
  </si>
  <si>
    <t>30472</t>
  </si>
  <si>
    <t>체감 온도</t>
  </si>
  <si>
    <t>sensory temperature</t>
  </si>
  <si>
    <t>① 사람이 직접 접하는 공기온도 이외에 기류, 복사, 습도 등의 복합적 작용으로 인하여 감각적으로 인지하는 온도. ② 기류의 속도가 높은 상태에서는 건구온도가 높은 상태인 경우에도 감각적으로 느끼는 온도는 더 낮게 느껴지며, 수증기 성분이 공기중에 많이 포함되어 있어 습도가 높은 경우에 인체는 실제 건구온도보다 더 높은 상태로 인지하는 것처럼 실제로 느끼는 온도감각은 복사, 기류, 습도 등의 영향을 받음.</t>
  </si>
  <si>
    <t>30473</t>
  </si>
  <si>
    <t>체감 진도</t>
  </si>
  <si>
    <t>body-felt seismic intensity</t>
  </si>
  <si>
    <t>인체감각으로 느끼는 지진의 강도수준</t>
  </si>
  <si>
    <t>30474</t>
  </si>
  <si>
    <t>체감률</t>
  </si>
  <si>
    <t>successive diminution ratio, 遞減率</t>
  </si>
  <si>
    <t>탑신의 층고와 폭이 상부로 올라가면서 감소되는 비율.</t>
  </si>
  <si>
    <t>30475</t>
  </si>
  <si>
    <t>체감온도</t>
  </si>
  <si>
    <t>sensory temperature, 體感溫度</t>
  </si>
  <si>
    <t>30476</t>
  </si>
  <si>
    <t>체감지표</t>
  </si>
  <si>
    <t>sensory index[of warmth], 體感指標</t>
  </si>
  <si>
    <t>인체의 열적쾌적성에 영향을 미치는 실내 온열환경요소 중 일부 요소를 선택적으로 조합하여 통합적인 열적지각감각을 단일한 평가지표로 나타낸 것으로서, 글러브온도, 불쾌지수, 카타냉각력, 유효온도, 수정유효온도, 등가온도 등이 이에 해당함. = 온열지표.</t>
  </si>
  <si>
    <t>30477</t>
  </si>
  <si>
    <t>체널</t>
  </si>
  <si>
    <t>⇨ㄷ자강(＝).</t>
  </si>
  <si>
    <t>30478</t>
  </si>
  <si>
    <t>체류 기간</t>
  </si>
  <si>
    <t>detention period</t>
  </si>
  <si>
    <t>오수처리시설에서 오수 및 오니가 처리조 내부에 머무는 기간을 말하며, 각종 처리조의 용량설계에 활용됨.</t>
  </si>
  <si>
    <t>30479</t>
  </si>
  <si>
    <t>고삽</t>
  </si>
  <si>
    <t>처마의 구석 서까래 끝머리에 대는 3각형태의 판으로 다양한 문양을 가지고 있다.</t>
  </si>
  <si>
    <t>3048</t>
  </si>
  <si>
    <t>체류 시간</t>
  </si>
  <si>
    <t>detention time</t>
  </si>
  <si>
    <t>물리적 공간으로 유입된 유체의 입자 성분이 배출구를 통하여 배출되기까지 소요되는 시간.</t>
  </si>
  <si>
    <t>30480</t>
  </si>
  <si>
    <t>체리</t>
  </si>
  <si>
    <t>cherry</t>
  </si>
  <si>
    <t>⇨벚나무(＝).</t>
  </si>
  <si>
    <t>30481</t>
  </si>
  <si>
    <t>체목</t>
  </si>
  <si>
    <t>structural timber, 體木</t>
  </si>
  <si>
    <t>① 건축물의 뼈틀이 되는 목재(특히 목조건축에서). ② 보통 10～15cm 각재로서 기둥‧도리‧보 등의 건물 뼈대로 쓰이는 것. ③ 수장목.</t>
  </si>
  <si>
    <t>30482</t>
  </si>
  <si>
    <t>체분석</t>
  </si>
  <si>
    <t>sieve analysis, 篩分析</t>
  </si>
  <si>
    <t>① 골재 알갱이의 크기와 분포상태를 알기 위해 체질을 하는 것을 체분석이라 하며, 체 위에 남아 있는 중량의 합계량을 시험한 양의 전 중량으로서 나눈 수를 조립률이라 함. ② ⇨조립률. ③ KS F 2502. ④ ＝체가름.</t>
  </si>
  <si>
    <t>30483</t>
  </si>
  <si>
    <t>체분석시험</t>
  </si>
  <si>
    <t>sieve analysis test, 篩分析試驗</t>
  </si>
  <si>
    <t>① 체가름을 하는 시험. ② ＝체가름시험.</t>
  </si>
  <si>
    <t>30484</t>
  </si>
  <si>
    <t>체비지</t>
  </si>
  <si>
    <t>替費地</t>
  </si>
  <si>
    <t>도시개발사업을 환지방식으로 시행하는 경우(구 토지구획정리사업) 해당 사업에 필요한 재원을 확보하기 위하여 사업주가 토지소유주로부터 취득하여 처분할 수 있는 토지</t>
  </si>
  <si>
    <t>30485</t>
  </si>
  <si>
    <t>체스트</t>
  </si>
  <si>
    <t>chest</t>
  </si>
  <si>
    <t>귀중품이나 의류를 수납하는 경첩붙임의 뚜껑이 있는 큰 상자</t>
  </si>
  <si>
    <t>30486</t>
  </si>
  <si>
    <t>체온 조절</t>
  </si>
  <si>
    <t>body temperature control</t>
  </si>
  <si>
    <t>간뇌의 시상하부에 위치한 체온조절중추를 통하여 인체가 내부로부터 생산되는 열발생과 방산의 평형작용을 하는 반사적 신경 조절기능.</t>
  </si>
  <si>
    <t>30489</t>
  </si>
  <si>
    <t>고상 주거</t>
  </si>
  <si>
    <t>오래전부터 발전되어 온 주거형식의 하나로 1층 바닥을 지면으로부터 높게 띄워 만든 주거. 바닥은 주로 목조마루로 구성함</t>
  </si>
  <si>
    <t>3049</t>
  </si>
  <si>
    <t>체육관</t>
  </si>
  <si>
    <t>gymnasium, 體育館</t>
  </si>
  <si>
    <t>실내에서 운동경기 또는 운동학습을 할 수 있는 시설을 갖춘 건물. 체육관은 원칙적으로 마루를 갖추고 있으며, 주위에 관람석이 있는 것과 없는 것으로 분류되고 있다</t>
  </si>
  <si>
    <t>30490</t>
  </si>
  <si>
    <t>체이스</t>
  </si>
  <si>
    <t>chase</t>
  </si>
  <si>
    <t>① PC의 벽에 만든 세로홈. ② 배관이나 배선을 넣기 위한 것.</t>
  </si>
  <si>
    <t>30491</t>
  </si>
  <si>
    <t>체인</t>
  </si>
  <si>
    <t>[measuring] chain</t>
  </si>
  <si>
    <t>①철선과 철환으로 된 줄. ② 금속으로 만든 고리를 여러 개 연결한 것으로서 체인 블록‧크레인 등을 매달아 올리거나 컨베이어 등의 운반용, 롤러체인‧사일런트체인 등의 전동용으로 사용.</t>
  </si>
  <si>
    <t>30492</t>
  </si>
  <si>
    <t>체인 볼트</t>
  </si>
  <si>
    <t>chain bolt</t>
  </si>
  <si>
    <t>회전창의 문울거미에 붙이는 래치처럼 체인 또는 끈이 달린 볼트.</t>
  </si>
  <si>
    <t>30493</t>
  </si>
  <si>
    <t>체인블록</t>
  </si>
  <si>
    <t>chain block</t>
  </si>
  <si>
    <t>① 중량을 가진 물건을 체인과 활차에 의해 수직으로 올리고 내리고 하는 수동식 기중기(도르래의 일종). ② 한 사람의 힘으로 수 톤의 무게를 가진 물건을 쉽게 올릴 수 있음. ③ 값이 싸고 가벼워서 편리하며, 큰 기계의 조립‧철골의 조립‧하물적재 등에 널리 쓰임. ④ 나선형‧톱니바퀴형 등이 있음.</t>
  </si>
  <si>
    <t>30496</t>
  </si>
  <si>
    <t>체인스토커</t>
  </si>
  <si>
    <t>chain stoker</t>
  </si>
  <si>
    <t>① 다수의 화격자(火格子)로 된 것을 체인기어의 벨트 위에 걸어 노의 안쪽까지 이동시키는 급탄기(給炭機). ② 화격자의 연소장치의 한 가지.</t>
  </si>
  <si>
    <t>30497</t>
  </si>
  <si>
    <t>체인지키</t>
  </si>
  <si>
    <t>change key</t>
  </si>
  <si>
    <t>｢master key｣에 대한 말로서 각 개별 열쇠를 일컬음.</t>
  </si>
  <si>
    <t>30498</t>
  </si>
  <si>
    <t>체인컨베이어</t>
  </si>
  <si>
    <t>chain conveyer</t>
  </si>
  <si>
    <t>① 각종 체인을 이용하여 물품을 수송하는 기계장치의 총칭. ② 1)물품을 통 속에 넣어 이것을 체인으로 밀어서 운반하는 것. 2) 체인에 각종 받침장치를 달고 그 위에 물품을 적재하여 운반하는 것. 3) 체인에 쇠붙이를 달고 이것에 물품을 달아매어 운반하는 것 등으로 나누어짐.</t>
  </si>
  <si>
    <t>30499</t>
  </si>
  <si>
    <t>고상식</t>
  </si>
  <si>
    <t>高床式</t>
  </si>
  <si>
    <t>누마루식으로 불리우는 전통 건축 형식의 하나로 일층 바닥을 지면에서 띄운 집.</t>
  </si>
  <si>
    <t>3050</t>
  </si>
  <si>
    <t>체인톱</t>
  </si>
  <si>
    <t>chain saw</t>
  </si>
  <si>
    <t>안내판 외주를 주행하는 링 모양의 체인에 의해 수목이나 통나무 등을 옆으로 자르는 휴대용 전동톱.</t>
  </si>
  <si>
    <t>30500</t>
  </si>
  <si>
    <t>체인파이프렌치</t>
  </si>
  <si>
    <t>chain pipe wrench, chain tongs</t>
  </si>
  <si>
    <t>① 배관공사에서 사용하는 파이프 회전용 렌치. ② 체인으로 파이프를 싸서 안전하게 고착(固着)함.</t>
  </si>
  <si>
    <t>30501</t>
  </si>
  <si>
    <t>체임버형 소음기</t>
  </si>
  <si>
    <t>muffler of air chamber type</t>
  </si>
  <si>
    <t>공기조화용 덕트계통에서 공기조화기의 토출구 직후 또는 덕트 도중의 분기부 등에 크기를 확대하여 설치하는 박스 형태의 부속품으로서 내표면에는 일반적으로 다공질의 흡음재료를 설치함. 덕트의 통과 단면적이 변화되므로 내부의 반사 및 흡음작용에 의해 감음효과가 나타남.</t>
  </si>
  <si>
    <t>30502</t>
  </si>
  <si>
    <t>체적 변형도</t>
  </si>
  <si>
    <t>bulk strain; strain of volume</t>
  </si>
  <si>
    <t>변형 전의 체적을 V, 체적 변화를 △V 라고 할 때 εv=△V/V 를 말함. 균일한 응력 장에서는 표면에 작용하는 응력 σ=εvk, k：체적 탄성계수. 또한 미소 변형에서 직교하는 방향의 수직 변형도를 ε1, ε2, ε3으로 하면 다음의 식과 같이 나타냄. εv=εη1+ε2+ε3.</t>
  </si>
  <si>
    <t>30503</t>
  </si>
  <si>
    <t>체적 변화율</t>
  </si>
  <si>
    <t>modulus of volume change</t>
  </si>
  <si>
    <t>체적 탄성률이라고도 하며 등방성 압축력을 받는 물체의 저항하는 정도를 나타내는 값.</t>
  </si>
  <si>
    <t>30504</t>
  </si>
  <si>
    <t>체적 속도</t>
  </si>
  <si>
    <t>volume velocity</t>
  </si>
  <si>
    <t>음장 내에 존재하는 특정 미소면적에 대하여 해당하는 면의 입자 속도 성분중 수직방향 성분을 적분한 것.</t>
  </si>
  <si>
    <t>세화46.0%</t>
  </si>
  <si>
    <t>30505</t>
  </si>
  <si>
    <t>체적 임피던스</t>
  </si>
  <si>
    <t>volume impedance</t>
  </si>
  <si>
    <t>음원체가 매질에 작용하는 음압과 그에 의한 매질의 체적속도와의 복소비</t>
  </si>
  <si>
    <t>30506</t>
  </si>
  <si>
    <t>체적 점성</t>
  </si>
  <si>
    <t>bulk viscosity</t>
  </si>
  <si>
    <t>유체의 부피 변화속도에 대하여 이를 방해하는 압력이 유체의 내부로부터 발생하는 성질을 의미하며, 이 때의 비례상수를 체적점성계수라 함.</t>
  </si>
  <si>
    <t>30507</t>
  </si>
  <si>
    <t>체적 탄성률</t>
  </si>
  <si>
    <t>modulus of elasticity of volume</t>
  </si>
  <si>
    <t>등방성 압축력을 받는 물체의 저항하는 정도를 나타내는 값</t>
  </si>
  <si>
    <t>30508</t>
  </si>
  <si>
    <t>고설각</t>
  </si>
  <si>
    <t>高設閣</t>
  </si>
  <si>
    <t>높게 지은 집을 뜻하며 솟을집이라고도 부름.</t>
  </si>
  <si>
    <t>3051</t>
  </si>
  <si>
    <t>체적 함수율</t>
  </si>
  <si>
    <t>percentage of volume water content</t>
  </si>
  <si>
    <t>함수량(용적)을 그 재료의 절대 건조시의 용적으로 나누어서 구한 값. 백분율로 표시한다.</t>
  </si>
  <si>
    <t>30510</t>
  </si>
  <si>
    <t>체적 함습률</t>
  </si>
  <si>
    <t>volume moisture content</t>
  </si>
  <si>
    <t>재료의 일정 단위 부피당 포함되어 있는 수분의 양을 비율로 표시한 수치.</t>
  </si>
  <si>
    <t>30511</t>
  </si>
  <si>
    <t>체적 흡수율</t>
  </si>
  <si>
    <t>percentage of volume water absorption</t>
  </si>
  <si>
    <t>흡수량(용적)을 그 재료의 절대 건조시의 용적으로 나누어서 구한 값. 백분율로 표시한다.</t>
  </si>
  <si>
    <t>30512</t>
  </si>
  <si>
    <t>체적법</t>
  </si>
  <si>
    <t>volume method, 體積法</t>
  </si>
  <si>
    <t>개산견적(⇦)의 산출방법의 하나.</t>
  </si>
  <si>
    <t>30513</t>
  </si>
  <si>
    <t>체진동기</t>
  </si>
  <si>
    <t>sieve shaker apparatus, 篩振動機</t>
  </si>
  <si>
    <t>체가름 시험 시 입자의 통과 속도를 빠르게 하기 위해 체에 진동을 주는 장치.</t>
  </si>
  <si>
    <t>30514</t>
  </si>
  <si>
    <t>체질</t>
  </si>
  <si>
    <t>screening</t>
  </si>
  <si>
    <t>골재를 체로 치는 일.</t>
  </si>
  <si>
    <t>30515</t>
  </si>
  <si>
    <t>체질 안료</t>
  </si>
  <si>
    <t>filler; extender pigment</t>
  </si>
  <si>
    <t>도막의 보강, 증량을 위해 사용하는 착색력이 낮은 무기질 안료, 탄산칼슘, 클레이, 카올린, 황산바륨 등이 있다.</t>
  </si>
  <si>
    <t>30516</t>
  </si>
  <si>
    <t>체질안료</t>
  </si>
  <si>
    <t>filler, 體質顔料</t>
  </si>
  <si>
    <t>① 착색과는 관계없이 중량제‧충진제로 쓰이는 안료. ② 바라이트‧침강성 유산(沈降性 硫酸)바륨‧백아(白亞)‧침강성탄산칼슘‧알루미나백‧크레이‧규석분 벤토나이트‧활석분 등이 있음. ③ 도료‧고무‧종이 등의 제조에 쓰임.</t>
  </si>
  <si>
    <t>30517</t>
  </si>
  <si>
    <t>체커드플레이트</t>
  </si>
  <si>
    <t>⇨줄진강판(＝).</t>
  </si>
  <si>
    <t>30519</t>
  </si>
  <si>
    <t>고설삼문</t>
  </si>
  <si>
    <t>솟을삼문과 같은 의미이며 좌우에 연결되어 있는 담장이나 행랑채보다 높이 솟아 있다는 의미로 붙여진 이름.</t>
  </si>
  <si>
    <t>3052</t>
  </si>
  <si>
    <t>체크 댐퍼</t>
  </si>
  <si>
    <t>check damper</t>
  </si>
  <si>
    <t>공기조화용 또는 환기용 덕트계통에서 내부 공기의 흐름을 한 방향으로만 흐르도록 하는 역류방지용 댐퍼. 덕트 계통 중 외기도입부 또는 공기조화기의 환기덕트 연결부 등에 설치함.</t>
  </si>
  <si>
    <t>30520</t>
  </si>
  <si>
    <t>체크 밸브</t>
  </si>
  <si>
    <t>check valve</t>
  </si>
  <si>
    <t>배관 내부 유체의 흐름을 한 방향으로만 흐르도록 만들어진 역류방지용 밸브로서 역지밸브라고도 함. 역류방지를 위한 밸브 구조 및 작동 형식에 따라 스윙형과 리프트형의 2가지 종류가 있음.</t>
  </si>
  <si>
    <t>30521</t>
  </si>
  <si>
    <t>체크리스트</t>
  </si>
  <si>
    <t>checklist</t>
  </si>
  <si>
    <t>품질검사, 질문지, 업무결과, 안전점검 등을 실수 없이 하기 위해 작성하는 서식</t>
  </si>
  <si>
    <t>30522</t>
  </si>
  <si>
    <t>체크밸브</t>
  </si>
  <si>
    <t>check valve, back-pressure valve, reflux valve</t>
  </si>
  <si>
    <t>30523</t>
  </si>
  <si>
    <t>쳐박기식 뒤벨</t>
  </si>
  <si>
    <t>① 두 접합재 사이의 정확한 위치에 대고 큰메로 쳐 꽂는 뒤벨. ② 모든 뒤벨은 녹막이 칠을 한 다음 건조한 후에 사용.</t>
  </si>
  <si>
    <t>30524</t>
  </si>
  <si>
    <t>쳐박기식 우물</t>
  </si>
  <si>
    <t>펌프의 양수관(揚水管)을 직접 지중에 쳐 박은 우물.</t>
  </si>
  <si>
    <t>30525</t>
  </si>
  <si>
    <t>초가</t>
  </si>
  <si>
    <t>thatch house, thatched roof house, 草家</t>
  </si>
  <si>
    <t>갈대나 새, 볏짚 등으로 지붕을 인 집을 말하는데, 단열과 보온성은 우수하나 화재의 위험이 많고, 특히 볏짚으로 인 것은 매년 1번씩 다시 이어야 하므로 번거로운 문제가 있다.</t>
  </si>
  <si>
    <t>30526</t>
  </si>
  <si>
    <t>초각두</t>
  </si>
  <si>
    <t>草刻頭</t>
  </si>
  <si>
    <t>초엽무늬 따위를 새겨 꾸민 부재의 끝머리.</t>
  </si>
  <si>
    <t>30529</t>
  </si>
  <si>
    <t>고성능 감수제</t>
  </si>
  <si>
    <t>고강도용 감수제 및 유동화제 등 보통의 감수제보다 분산 효과가 우수한 감수제. 이 개발로 인해 콘크리트의 고품질화가 가능해졌다.</t>
  </si>
  <si>
    <t>3053</t>
  </si>
  <si>
    <t>초각첨차</t>
  </si>
  <si>
    <t>草刻檐遮</t>
  </si>
  <si>
    <t>끝머리 부분이나 면에 초새김을 한 첨차.</t>
  </si>
  <si>
    <t>30530</t>
  </si>
  <si>
    <t>초고압 수은등</t>
  </si>
  <si>
    <t>extra-high pressure mercury vapour lamp</t>
  </si>
  <si>
    <t>내부에 200기압 정도의 고압 수은증기를 봉입한 등으로서 발광 되는 빛의 스펙트럼이 연속적으로 구성되어 매우 밝은 백색광이 만들어 짐. 최대 70㏐/W의 고효율 광원으로서 일반적으로 가로등으로 많이 사용됨.</t>
  </si>
  <si>
    <t>30531</t>
  </si>
  <si>
    <t>초고압수은램프</t>
  </si>
  <si>
    <t>super high pressure mercury vapour lamp, 超高壓水銀－</t>
  </si>
  <si>
    <t>① 점등 중 수은 증기압이 매우 높은(10기압 이상) 수은등. ② 도로‧공장 등의 조명과 청사진 기계용 등에 사용.</t>
  </si>
  <si>
    <t>30532</t>
  </si>
  <si>
    <t>초고층 건축물</t>
  </si>
  <si>
    <t>high-rise building; skyscraper</t>
  </si>
  <si>
    <t>높이 200m 이상 또는 50층 이상인 건축물을 말한다. 초고층 건축물에는 피난층 또는 지상으로 통하는 직통계단과 직접 연결되는 피난안전구역을 설치하여야 한다</t>
  </si>
  <si>
    <t>30533</t>
  </si>
  <si>
    <t>초고층 주택</t>
  </si>
  <si>
    <t>super highrised housing</t>
  </si>
  <si>
    <t>층수가 50층 이상의 집합 주택</t>
  </si>
  <si>
    <t>30534</t>
  </si>
  <si>
    <t>초과 감쇠</t>
  </si>
  <si>
    <t>excess attenuation</t>
  </si>
  <si>
    <t>진동의 전달 과정에서 기하학적 감쇠 이외의 추가적인 원인으로 인하여 발생하는 감쇠 현상을 지칭함. 돌출표면 및 공기층에 의한 전달에너지의 흡수 및 굴절, 회절 등의 현상에 의한 감쇠 등을 의미함.</t>
  </si>
  <si>
    <t>30536</t>
  </si>
  <si>
    <t>초과 보험</t>
  </si>
  <si>
    <t>excess insurance</t>
  </si>
  <si>
    <t>보험금액이 보험가액을 초과하는 보험</t>
  </si>
  <si>
    <t>30537</t>
  </si>
  <si>
    <t>초과 확률</t>
  </si>
  <si>
    <t>probability of exceedance; risk probability; loss probability</t>
  </si>
  <si>
    <t>설정한 한계를 초과해서 어떤 사상이 생기는 확률.</t>
  </si>
  <si>
    <t>30539</t>
  </si>
  <si>
    <t>고성능 에어필터</t>
  </si>
  <si>
    <t>3054</t>
  </si>
  <si>
    <t>초균열</t>
  </si>
  <si>
    <t>초기 균열</t>
  </si>
  <si>
    <t>30540</t>
  </si>
  <si>
    <t>초기 강도</t>
  </si>
  <si>
    <t>early age strength; strength at early age</t>
  </si>
  <si>
    <t>콘크리트의 재령3일 또는 7일 정도까지의 경화 초기관정에서의 강도를 일컫는다.</t>
  </si>
  <si>
    <t>30541</t>
  </si>
  <si>
    <t>초기 강성</t>
  </si>
  <si>
    <t>initial stiffness</t>
  </si>
  <si>
    <t>외부의 하중을 받기 시작하는 초기 단계에서 구조물, 부재 등의 강성.</t>
  </si>
  <si>
    <t>30542</t>
  </si>
  <si>
    <t>initial crack</t>
  </si>
  <si>
    <t>① 콘크리트 타설 직후 콘크리트의 블리딩 또는 건조 수축에 의해 발생하는 균열. ② 철근 콘크리트 구조에서 초기에 비교적 낮은 하중이 작용하였을 때 발생하는 균열.</t>
  </si>
  <si>
    <t>30543</t>
  </si>
  <si>
    <t>초기 긴장력</t>
  </si>
  <si>
    <t>initial stress</t>
  </si>
  <si>
    <t>프리스트레스트구조나 케이블구조에서 프리스트레스력의 도입 시 최초에 부여하는 프리스트레스력으로, 수축이나 이완에 의한 긴장력의 감퇴를 할증하고 있는 긴장력. 초기응력, 초기장력이라고도 함.</t>
  </si>
  <si>
    <t>30545</t>
  </si>
  <si>
    <t>초기 동해</t>
  </si>
  <si>
    <t>initial frost damage; frost damage at early age</t>
  </si>
  <si>
    <t>모르타르나 콘크리트가 경화 초기에 수분의 동결, 또는 동결 융해 반복 등의 작용에 의해 받은 피해. →동해.</t>
  </si>
  <si>
    <t>30546</t>
  </si>
  <si>
    <t>초기 반사음</t>
  </si>
  <si>
    <t>early reflected sound</t>
  </si>
  <si>
    <t>폐쇄된 공간에서 듣는 사람의 귀에 확산 잔향음이 도달하기 전에 듣게 되는 1차 반사음.</t>
  </si>
  <si>
    <t>30548</t>
  </si>
  <si>
    <t>초기 변위</t>
  </si>
  <si>
    <t>initial displacement</t>
  </si>
  <si>
    <t>시간 t=0 에 있어 진동계에 미치는 변위. 외부하중을 받기 전에 부재나 구조물에 이미 발생해 있는 변위.</t>
  </si>
  <si>
    <t>30549</t>
  </si>
  <si>
    <t>고성능 필터</t>
  </si>
  <si>
    <t>3055</t>
  </si>
  <si>
    <t>초기 변형</t>
  </si>
  <si>
    <t>initial deflection</t>
  </si>
  <si>
    <t>초기 변위라고도 하며 외부하중을 받기 전에 부재나 구조물에 이미 발생해 있는 변위.</t>
  </si>
  <si>
    <t>30550</t>
  </si>
  <si>
    <t>초기 부정 민감도</t>
  </si>
  <si>
    <t>sensitivity for initial irregularity</t>
  </si>
  <si>
    <t>재료의 불균일성, 초기변형, 편심하중, 초기응력 등이 외력이 없는 상태에서 부재의 좌굴강도에 미치는 영향의 정도.</t>
  </si>
  <si>
    <t>30551</t>
  </si>
  <si>
    <t>초기 소화</t>
  </si>
  <si>
    <t>first-aid fire fighting</t>
  </si>
  <si>
    <t>소방대가 도착하기 전에 자동 소화 설비 또는 출화점 가까이에 있는 자 등에 의한 소화</t>
  </si>
  <si>
    <t>30552</t>
  </si>
  <si>
    <t>초기 양생</t>
  </si>
  <si>
    <t>〔1〕 initial curing 콘크리트의 건전한 경화를 촉진하기 위해 경화 초기에 하는 양생. 〔2〕 early curing 한중 콘크리트 시공에 있어서, 콘크리트가 초기 동해를 받지 않도록 하는 양생.</t>
  </si>
  <si>
    <t>30553</t>
  </si>
  <si>
    <t>초기 위상</t>
  </si>
  <si>
    <t>initial phase</t>
  </si>
  <si>
    <t>파동 등의 파형에서 하나의 주기 중의 위치를 나타내는 양을 위상이라고 하는데, 어떤 시각을 각각 원점과 처음 시점으로 정할 때, 그때의 위상</t>
  </si>
  <si>
    <t>30555</t>
  </si>
  <si>
    <t>초기 응력</t>
  </si>
  <si>
    <t>재료를 제작 또는 가공할 때 생기는 잠재적 응력. 부재의 접합이나 구조물의 현장조립 시 시공 오차, 치수오차 등에 의해 생기는 응력. 프리스트레스트콘크리트에서 사전에 가하는 응력 등을 말함. 원응력이라고도 함. 초기긴장력이라고도 함.</t>
  </si>
  <si>
    <t>30556</t>
  </si>
  <si>
    <t>초기 장력</t>
  </si>
  <si>
    <t>initial tension</t>
  </si>
  <si>
    <t>하중을 받지 않는 상태에서 구조물에 내재된 초기 인장력</t>
  </si>
  <si>
    <t>30557</t>
  </si>
  <si>
    <t>초기 조건</t>
  </si>
  <si>
    <t>initial condition</t>
  </si>
  <si>
    <t>어느 한 시점을 기준으로 물체나 현상의 특정 조건. 진동계에서는 하중을 가하기 직전 또는 기준점에서의 초기 변위, 초기 속도 등의 값</t>
  </si>
  <si>
    <t>30558</t>
  </si>
  <si>
    <t>초기 탄성 계수</t>
  </si>
  <si>
    <t>initial elastic modulus</t>
  </si>
  <si>
    <t>응력–변형도 곡선의 응력이 0일 때의 접선 방향의 탄젠트. 초기탄성계수.</t>
  </si>
  <si>
    <t>30559</t>
  </si>
  <si>
    <t>고셀룰로오스계 용접봉</t>
  </si>
  <si>
    <t>high cellulose type electrode</t>
  </si>
  <si>
    <t>피복제에 셀룰로오스를 20% 이상 함유한 연강용 피복 아크 용접봉. 슬래그의 생성이 적고, 수직 보기 및 위 보기 자세의 용접에 적합하다.</t>
  </si>
  <si>
    <t>3056</t>
  </si>
  <si>
    <t>초기 프리스트레스</t>
  </si>
  <si>
    <t>initial prestress</t>
  </si>
  <si>
    <t>프리스트레스의 콘크리트 도입 후 부재 전체에 발생된 압축력.</t>
  </si>
  <si>
    <t>30560</t>
  </si>
  <si>
    <t>초기 형상</t>
  </si>
  <si>
    <t>initial shape; initial form</t>
  </si>
  <si>
    <t>기준 또는 초기 시점에서 무하중 구조물의 기하학적 형상</t>
  </si>
  <si>
    <t>30561</t>
  </si>
  <si>
    <t>초기가압시간</t>
  </si>
  <si>
    <t>squeeze time, 初期加壓時間</t>
  </si>
  <si>
    <t>부재의 용접 또는 접착 등의 작업에서 강도를 확보하기 위하여 가압에 소요되는 시간.</t>
  </si>
  <si>
    <t>30562</t>
  </si>
  <si>
    <t>초기경화</t>
  </si>
  <si>
    <t>initial set, 初期硬化</t>
  </si>
  <si>
    <t>접착제가 충분히 건조되어 운반이 가능한 상태.</t>
  </si>
  <si>
    <t>30563</t>
  </si>
  <si>
    <t>초기기독교양식</t>
  </si>
  <si>
    <t>early christian style, 初期基督敎樣式</t>
  </si>
  <si>
    <t>서로마제국의 중심지인 이탈리아 반도에서 324년부터 604년간에 이루어진 건축의 양식.</t>
  </si>
  <si>
    <t>30564</t>
  </si>
  <si>
    <t>초기응력</t>
  </si>
  <si>
    <t>initial stress, prestress, 初期應力</t>
  </si>
  <si>
    <t>초응력이라고도 하며, 재료의 제작, 가공 등을 하는 과정에서 발생되어 처음부터 잠재된 응력</t>
  </si>
  <si>
    <t>30566</t>
  </si>
  <si>
    <t>초기접선계수</t>
  </si>
  <si>
    <t>initial tangent prestress, 初期接線係數</t>
  </si>
  <si>
    <t>응력변형 곡선의 응력이 0일 때 접선이 가로축과 이루는 각의 탄젠트값.</t>
  </si>
  <si>
    <t>30567</t>
  </si>
  <si>
    <t>초기파괴</t>
  </si>
  <si>
    <t>incipient failure, 初期破壞</t>
  </si>
  <si>
    <t>① 진행성 파괴에 있어서 한 점 또는 첫째의 선에 생기는 최초의 파괴. ② 점토층의 활동(活動)에 있어서 처음의 파괴(이때의 안전율의 계산에는 점토의 전단저항의 최대치를 씀).</t>
  </si>
  <si>
    <t>30568</t>
  </si>
  <si>
    <t>초당</t>
  </si>
  <si>
    <t>thatched house, 草堂</t>
  </si>
  <si>
    <t>집의 원채 밖에 억새나 짚 등으로 지붕을 이은 작은 집채.</t>
  </si>
  <si>
    <t>30569</t>
  </si>
  <si>
    <t>고속 다기통 냉동기</t>
  </si>
  <si>
    <t>multi-cylinder high speed compressor</t>
  </si>
  <si>
    <t>왕복동 압축기를 대용량화하기 위해 기통수를 늘이고 회전수를 높여 소형 경량 및 부품의 공통화를 도모한 압축기를 사용한 냉동기. 냉매는 R12,R22, R502가 주이며 용량은 전동기 출력으로 3.7~120kW의 범위이다.</t>
  </si>
  <si>
    <t>3057</t>
  </si>
  <si>
    <t>초동</t>
  </si>
  <si>
    <t>preliminary tremor: initial motion</t>
  </si>
  <si>
    <t>초기미동(=). 지진동의 초기에 나타나는 비교적 진폭이 작은 진동. P파가 주성분임.</t>
  </si>
  <si>
    <t>30570</t>
  </si>
  <si>
    <t>초등 학교</t>
  </si>
  <si>
    <t>(미)elementary school, (영)primary school</t>
  </si>
  <si>
    <t>국민생활에 필요한 가장 기본적인 일반교육을 실시하는 교육 기관 및 시설. 국내에서는 만 6세부터 만12세의 모든 아동을 대상으로 하며, 의무교육으로 규정되어있다. 국내에서는 1995년부터 '국민학교'라는 단어가 '초등학교'로 변경되어 사용되고 있다.</t>
  </si>
  <si>
    <t>30571</t>
  </si>
  <si>
    <t>초뚫기</t>
  </si>
  <si>
    <t>prick with a pin, driving a pin, 穿草</t>
  </si>
  <si>
    <t>단청무늬를 그리고 타초(打草)하는 바늘구멍을 뚫는 일. 천초.</t>
  </si>
  <si>
    <t>30572</t>
  </si>
  <si>
    <t>초련</t>
  </si>
  <si>
    <t>初鍊</t>
  </si>
  <si>
    <t>① 재목을 처음으로 대강 다듬어 만드는 일. ② 일을 초벌로 대강만 매만지는 것.</t>
  </si>
  <si>
    <t>30573</t>
  </si>
  <si>
    <t>초리</t>
  </si>
  <si>
    <t>작은 부재가 교차하는 재에서 내어 밀어 있을 때 그 붙은 안쪽. 부들기.</t>
  </si>
  <si>
    <t>30574</t>
  </si>
  <si>
    <t>초립궁</t>
  </si>
  <si>
    <t>初立宮</t>
  </si>
  <si>
    <t>초익공의 속음.</t>
  </si>
  <si>
    <t>30575</t>
  </si>
  <si>
    <t>초막</t>
  </si>
  <si>
    <t>straw thatched cottage, 草幕</t>
  </si>
  <si>
    <t>① 짚으로 지은 작은 집. ② 불교에서 초가로 된 암자 또는 승려가 수도하며 기거하는 초가집.</t>
  </si>
  <si>
    <t>30576</t>
  </si>
  <si>
    <t>초반</t>
  </si>
  <si>
    <t>base, 礎盤</t>
  </si>
  <si>
    <t>① 넓적한 주춧돌 또는 주춧돌 밑에 받치는 넓은 돌. ② 건축물의 하중을 지반에 골고루 전달하기 위한 원주, 각주, 주대, 기단 등 최하부의 부분 또는 부재(部材). 지지(支持)하는 중량을 더욱 넓은 면적에 전달하는 역할을 한다</t>
  </si>
  <si>
    <t>기문당49.6%</t>
  </si>
  <si>
    <t>30579</t>
  </si>
  <si>
    <t>초반각</t>
  </si>
  <si>
    <t>礎盤刻</t>
  </si>
  <si>
    <t>주춧돌에 새김질하는 것.</t>
  </si>
  <si>
    <t>30580</t>
  </si>
  <si>
    <t>초방</t>
  </si>
  <si>
    <t>草枋</t>
  </si>
  <si>
    <t>① 기둥을 세우고 맨 처음으로 끼우는 인방. ② 초엽새김(草刻)한 머리로 된 인방. ③ 창방 또는 인방의 끝머리가 초각으로 된 것.</t>
  </si>
  <si>
    <t>30581</t>
  </si>
  <si>
    <t>초배</t>
  </si>
  <si>
    <t>初褙</t>
  </si>
  <si>
    <t>① 맨 밑에 바르는 도배. ② 내장공사에 있어서 종이는 밑에서 위로 붙여 올라가고 이음은 엇갈리게 하는데 초배가 끝나면 정배함.</t>
  </si>
  <si>
    <t>30582</t>
  </si>
  <si>
    <t>초배지</t>
  </si>
  <si>
    <t>初褙紙</t>
  </si>
  <si>
    <t>① 도배 장판할 때 초벌 밑바름에 쓰이는 종이. ② ⇨도배지.</t>
  </si>
  <si>
    <t>30583</t>
  </si>
  <si>
    <t>초벌</t>
  </si>
  <si>
    <t>first coating, first coat, 初回</t>
  </si>
  <si>
    <t>첫 번째 칠이나 흙을 바르는 것 또는 그 층.</t>
  </si>
  <si>
    <t>30584</t>
  </si>
  <si>
    <t>초벌 바름</t>
  </si>
  <si>
    <t>primcoating; scratch coating</t>
  </si>
  <si>
    <t>2회 이상으로 나눠 바를때 바탕과 가장 가까운 층, 또는 그것을 바르는 것을 일컫는다. 단, 미장공사에서는 실러를 초벌 바름하지 않으나 도장 공사에서는 실러를 초벌 바름이라 한다. →재벌 바름, 정벌 바름.</t>
  </si>
  <si>
    <t>30585</t>
  </si>
  <si>
    <t>초벌 붙임</t>
  </si>
  <si>
    <t>underlayer</t>
  </si>
  <si>
    <t>마무리 재료 밑에 바탕으로 붙이는 것, 또는 붙이는 일, 미닫이, 벽 마무리용의 종이 밑에 붙이는 종이, 몾제 이중판 붙임의 바탕판을 가르킨다.</t>
  </si>
  <si>
    <t>30586</t>
  </si>
  <si>
    <t>초벌 이음</t>
  </si>
  <si>
    <t>underlayment; underfelt</t>
  </si>
  <si>
    <t>지붕 이음재 시공에 앞서, 주로 방수성 향상을 목적으로 지붕 바탕의 전면에 시트상 재료 또는 얇은 판재 등을 까는 것.</t>
  </si>
  <si>
    <t>30587</t>
  </si>
  <si>
    <t>초벌구상</t>
  </si>
  <si>
    <t>basic design, 基礎構想</t>
  </si>
  <si>
    <t>① 디자인의 기초기법. ② 디자인을 위한 발상교육(發想敎育), 디자인 기능의 기초적 연수 또는 디자인 이론의 학습 등. 구체적으로는 색채교육‧구성교육‧인간공학적 연수‧표현기법의 습득 등.</t>
  </si>
  <si>
    <t>30588</t>
  </si>
  <si>
    <t>초벌바름</t>
  </si>
  <si>
    <t>first coat</t>
  </si>
  <si>
    <t>패널의 휨 등을 막기 위하여 표면재 안쪽에 또 한층의 재료를 바르는 공정. 미장공사에 있어서 최초로 하는 바름공정.</t>
  </si>
  <si>
    <t>30589</t>
  </si>
  <si>
    <t>고속 덕트 방식</t>
  </si>
  <si>
    <t>high velocity air duct system</t>
  </si>
  <si>
    <t>풍속15m/s 이상,정압50mmAq 이상을 초과하는 덕트방식으로 소음 발생의 문제가 있다. ↔저속 덕트 방식.</t>
  </si>
  <si>
    <t>3059</t>
  </si>
  <si>
    <t>초벌용 혼합석고플라스터</t>
  </si>
  <si>
    <t>30590</t>
  </si>
  <si>
    <t>초벌칠</t>
  </si>
  <si>
    <t>first coat, first coating, 初回漆, 初回塗</t>
  </si>
  <si>
    <t>① 바탕칠 위에 첫 번째로 칠하는 일. ② 첫 번째로 칠이나 흙을 바르는 것 또는 그 층. ③ 칠공사에 있어서 최초로 하는 칠공정.</t>
  </si>
  <si>
    <t>30591</t>
  </si>
  <si>
    <t>초벽</t>
  </si>
  <si>
    <t>初壁</t>
  </si>
  <si>
    <t>외를 엮은 위에 진흙 등을 이겨 초벌로 안팎을 바르는 것.</t>
  </si>
  <si>
    <t>30592</t>
  </si>
  <si>
    <t>초벽치기</t>
  </si>
  <si>
    <t>① 엮은 외에 진흙을 바르는 일. ② 초벽치기와 맞벽치기가 있음.</t>
  </si>
  <si>
    <t>30593</t>
  </si>
  <si>
    <t>초벽토</t>
  </si>
  <si>
    <t>初壁土</t>
  </si>
  <si>
    <t>① 벽토의 일종(재벽토‧상벽토와 함께). ② 진흙에 세사(細沙)를 섞어서 반죽하면서 낡은 가마니나 새끼 등을 3～5cm 정도의 길이로 자른 짚여물을 섞어 잘 이겨서 바를 수 있는 흙. ③ 진흙은 표토를 제거하고 속에 있는 흙을 파서 1.5～2cm 구멍체에 통과시켜 물을 적셔서 2～3일간 두었다가 짚여물을 섞어서 잘 밟아 이겨 씀.</t>
  </si>
  <si>
    <t>30594</t>
  </si>
  <si>
    <t>초빛</t>
  </si>
  <si>
    <t>初色</t>
  </si>
  <si>
    <t>단청할 때에 초벌로 바르는 채색.</t>
  </si>
  <si>
    <t>30595</t>
  </si>
  <si>
    <t>초산비닐수지</t>
  </si>
  <si>
    <t>polyvinyl acetate resin, 醋酸－樹脂</t>
  </si>
  <si>
    <t>① 아세틸렌과 초산에서 생기는 초산비닐의 모노머를 촉매로써 부가중합(附加重合)시켜 얻은 것. ② 무색‧무미‧무취‧무해이고 감온성이 커서 0℃에서 부서지면 40℃에서 점착성이 생기며 연화됨. ③ 석유제‧용제나 지방제에는 잘 녹지 않고 방향족계 알코올‧에스테르‧아세톤 등에 잘 녹음. ④ 접착제로서 도기‧금속‧운모판‧목제품‧유리제품‧플라스틱제품에 쓰임. ⑤ 통상 수지분 30～60%, 입자지름 0.1～10, PH4～5임. ⑥ 약칭：PVAC.</t>
  </si>
  <si>
    <t>30596</t>
  </si>
  <si>
    <t>초산섬유소수지</t>
  </si>
  <si>
    <t>acetyl cellulose resin, cellulose acetate resin, 醋酸纖維素樹脂</t>
  </si>
  <si>
    <t>① 섬유소의 초산에스테르. ② 린다‧펄프를 원료로 하여 초산‧무수초산‧황산으로 산화하여 물로 가수분해하고 가소제(可塑劑)로서 프탈산디부틸이 쓰이며, 습식법(濕式法)으로는 용제로서 아세톤‧초산에스테르 등을 사용하여 성형함. ③ 비중은 1.3, 200～245℃ 정도에서 용융 발화함. ④ PH9.5 이하의 약알칼리에 견디나 그 이상의 알칼리에는 분해되고 약산에는 견디나 강산에는 침해됨. ⑤ sheet‧plate‧bar‧pipe‧사진용 필름‧도료 등에 쓰임.</t>
  </si>
  <si>
    <t>30597</t>
  </si>
  <si>
    <t>초산섬유소판</t>
  </si>
  <si>
    <t>醋酸纖維素板</t>
  </si>
  <si>
    <t>① 섬유소의 초산에스테르수지로 성형한 얇은 판. ② 인화성이 없고 투명도가 좋아서 채광용으로 쓰임. ③ 셀라네스아세테이트가 있고 두께는 0.1～0.5mm로 채광판‧전기기구 등에 쓰임.</t>
  </si>
  <si>
    <t>30598</t>
  </si>
  <si>
    <t>초산섬유소필름</t>
  </si>
  <si>
    <t>醋酸纖維素－</t>
  </si>
  <si>
    <t>① 초산섬유소로 만든 종이 같이 얇은 필름재. ② 투명도가 극히 좋고 내열성은 150℃ 정도이고 경질.</t>
  </si>
  <si>
    <t>30599</t>
  </si>
  <si>
    <t>MTD</t>
  </si>
  <si>
    <t>logarithmic mean temperature difference</t>
  </si>
  <si>
    <t>로그 평균 온도차.</t>
  </si>
  <si>
    <t>306</t>
  </si>
  <si>
    <t>고속 도로</t>
  </si>
  <si>
    <t>(미) expressway, (영) motor way</t>
  </si>
  <si>
    <t>정해진 진출입로를 제외한 구간에서 자동차의 진출입을 제한하고 교차부는 입체로 처리하여 자동차가 고속으로 안전하고 쾌적하게 주행할 수 있도록 한 자동차전용도로</t>
  </si>
  <si>
    <t>3060</t>
  </si>
  <si>
    <t>초상</t>
  </si>
  <si>
    <t>肖像</t>
  </si>
  <si>
    <t>사람의 용모(容貌)를 본떠서 그린 화상(畵像) 또는 조상(彫像).</t>
  </si>
  <si>
    <t>30600</t>
  </si>
  <si>
    <t>초새김</t>
  </si>
  <si>
    <t>草刻</t>
  </si>
  <si>
    <t>부재면에 초엽무늬나 파련무늬 등을 섭새기는 일 또는 새긴 것.</t>
  </si>
  <si>
    <t>30601</t>
  </si>
  <si>
    <t>초석</t>
  </si>
  <si>
    <t>礎石</t>
  </si>
  <si>
    <t>기둥으로부터 전달되는 건물의 무게를 지반에 전달하는 석재</t>
  </si>
  <si>
    <t>30602</t>
  </si>
  <si>
    <t>초석면</t>
  </si>
  <si>
    <t>礎石面</t>
  </si>
  <si>
    <t>도드라진 주좌 갓 둘레의 주춧돌의 기본 바닥면. 초좌.</t>
  </si>
  <si>
    <t>30603</t>
  </si>
  <si>
    <t>초안도</t>
  </si>
  <si>
    <t>sketch design drawing, preliminary drawing, 初案圖</t>
  </si>
  <si>
    <t>① 설계의 도안을 고안하여 그린 도면. ② 계획의 대략만을 나타낸 도면. ③ ⇨목측도.</t>
  </si>
  <si>
    <t>30605</t>
  </si>
  <si>
    <t>초안도면</t>
  </si>
  <si>
    <t>schematic drawing, 初案圖面</t>
  </si>
  <si>
    <t>본설계 도면에 들어가기 전에 설계 초기에 작성한 도면. 이것을 바탕으로 하여 안을 발전시켜 나감</t>
  </si>
  <si>
    <t>30606</t>
  </si>
  <si>
    <t>초연약 지반</t>
  </si>
  <si>
    <t>ultra-soft ground</t>
  </si>
  <si>
    <t>수중에 부유 퇴적된 오니토나 고함수비의 고유기질토로 흙입자의 골격 구조가 불안정하며 극히 연약한 지반. 함수비, 예민비가 높은 충적점토(준설을 포함), 호성층(湖成層) 등이 해당한다</t>
  </si>
  <si>
    <t>30607</t>
  </si>
  <si>
    <t>초열</t>
  </si>
  <si>
    <t>dry heat climate</t>
  </si>
  <si>
    <t>고온건조한 기후상태를 일컫는 말로서, 사막지방의 주간 시간대 기후가 이에 해당함.</t>
  </si>
  <si>
    <t>30608</t>
  </si>
  <si>
    <t>고속 엘리베이터</t>
  </si>
  <si>
    <t>high speed elevator</t>
  </si>
  <si>
    <t>승강 속도가 매분 120m 이상의 엘리베이터를 일컫는다. 보통 10층 이상의 건물에 사용된다.</t>
  </si>
  <si>
    <t>3061</t>
  </si>
  <si>
    <t>초음파</t>
  </si>
  <si>
    <t>ultrasonic wave; super-sonic wave; ultrasound</t>
  </si>
  <si>
    <t>사람의 가청 주파수 범위를 넘는 일반적으로 2만Hz 이상의 주파수를 갖는 음파를 일컫는다. →가청주파수, 초저 주파음.</t>
  </si>
  <si>
    <t>30612</t>
  </si>
  <si>
    <t>초음파 유량계</t>
  </si>
  <si>
    <t>supersonic flow meter</t>
  </si>
  <si>
    <t>배관내 유체의 흐름에서 초음파의 반사속도가 유속에 의해 영향을 받는 것을 이용해서 유속을 구하는 측정기.</t>
  </si>
  <si>
    <t>30613</t>
  </si>
  <si>
    <t>초음파 탐상 검사</t>
  </si>
  <si>
    <t>ultrasonic inspection</t>
  </si>
  <si>
    <t>①비파괴시험의 일종. 검사 대상체에 초음파를 주어 그 반사파를 이용해서 초기 전단탄성계수나 프와송비를 구하는 시험. ② 초음파를 피검사체에 전파하고 그의 음향적 성질을 이용해서 재료내의 결함의 유무를 조사하는 검사.</t>
  </si>
  <si>
    <t>30614</t>
  </si>
  <si>
    <t>초음파 펄스 시험</t>
  </si>
  <si>
    <t>ultrasonic pulse test</t>
  </si>
  <si>
    <t>흙의 초기 전단 탄성계수나 푸아송비를 구하기 위해 시험체에 초음파 펄스를 가한 후 전달속도를 측정하는 시험법.</t>
  </si>
  <si>
    <t>30615</t>
  </si>
  <si>
    <t>초음파 풍속계</t>
  </si>
  <si>
    <t>supersonic anemometer</t>
  </si>
  <si>
    <t>덕트 내부 공기의 유동에서 초음파의 전파 속도가 기류에 의해 영향을 받는 것을 이용해서 풍속을 구하는 측정기 .</t>
  </si>
  <si>
    <t>30616</t>
  </si>
  <si>
    <t>초음파압접</t>
  </si>
  <si>
    <t>ultrasonic welding, 超音波壓接</t>
  </si>
  <si>
    <t>① 가벼운 하중조건에서 두 개의 용접팁 사이에 피용접재를 물리고 가압하면서 초음파 진동을 이용하여 접합시키는 방법. ② 연강과 알루미늄, 플라스틱 등의 접합용으로 사용.</t>
  </si>
  <si>
    <t>30617</t>
  </si>
  <si>
    <t>초응력</t>
  </si>
  <si>
    <t>초기응력이라고도 하며 부재가 외력을 받을 때 생기는 응력을 제거하기 위한 목적으로 사전에 부재에 도입한 응력</t>
  </si>
  <si>
    <t>30618</t>
  </si>
  <si>
    <t>초익공</t>
  </si>
  <si>
    <t>初翼工</t>
  </si>
  <si>
    <t>① 창방과 직교하여 기둥머리에 끼이고 보를 받는 익공쇠서가 한 개로 짜여진 그 공포 또는 부재. ② 기둥 중간에는 창방과 도리‧장여 사이에 소로를 끼움. ③ 익공을 쇠서(牛舌) 또는 촛가지라고도 하며 구조적으로는 보아지가 됨. ④ 익공의 옆면에는 초새김을 하고 끝머리는 쇠서 모양으로 하거나 초엽이 말린 것처럼 새김. ⑤ ＝초입궁(初入宮)＝단익공(單翼工)＝일익공(一翼工).</t>
  </si>
  <si>
    <t>30619</t>
  </si>
  <si>
    <t>초익공집</t>
  </si>
  <si>
    <t>初翼工家</t>
  </si>
  <si>
    <t>① ⇨단익공집(＝). ② 익공이 한 개로 수장된 집.</t>
  </si>
  <si>
    <t>30620</t>
  </si>
  <si>
    <t>초인장 응력도</t>
  </si>
  <si>
    <t>initial tensile stress</t>
  </si>
  <si>
    <t>콘크리트에 프리스트레스 도입 직후 강재의 인장력</t>
  </si>
  <si>
    <t>30621</t>
  </si>
  <si>
    <t>초인장력</t>
  </si>
  <si>
    <t>PC 강재의 프리스트레스 도입 직후 인장 응력</t>
  </si>
  <si>
    <t>30622</t>
  </si>
  <si>
    <t>초입궁</t>
  </si>
  <si>
    <t>初入宮</t>
  </si>
  <si>
    <t>초익공(⇦)의 속음.</t>
  </si>
  <si>
    <t>30624</t>
  </si>
  <si>
    <t>초장</t>
  </si>
  <si>
    <t>初杖</t>
  </si>
  <si>
    <t>① 추녀‧사래의 옆에 붙은 첫 번째의 귀서까래. ② 선자서까래나 말굽서까래 또는 그 위의 부연을 차례로 추녀 옆에서부터 초장‧이장‧삼장이라 하고, 맨 끝면 서까래 옆의 것을 막장이라 함. ③ ＝초장연(－椽).</t>
  </si>
  <si>
    <t>30625</t>
  </si>
  <si>
    <t>초장연</t>
  </si>
  <si>
    <t>⇨초장(＝).</t>
  </si>
  <si>
    <t>30626</t>
  </si>
  <si>
    <t>초저 주파음</t>
  </si>
  <si>
    <t>infra-sound; infrasonic sound</t>
  </si>
  <si>
    <t>인간의 청감능력에 따른 가청 주파수 대역 이하의 주파수를 갖는음파로서 일반적으로 20Hz 이하인 경우가 이에 해당함.</t>
  </si>
  <si>
    <t>30627</t>
  </si>
  <si>
    <t>초저주파</t>
  </si>
  <si>
    <t>infra-wave</t>
  </si>
  <si>
    <t>일반적으로 건축음향 분야에서 인간의 가청 주파수 대역 이하(20Hz 이하)의 주파수 음역대를 가리킴.</t>
  </si>
  <si>
    <t>30628</t>
  </si>
  <si>
    <t>초점</t>
  </si>
  <si>
    <t>focus</t>
  </si>
  <si>
    <t>실내공간에서 음원으로부터 발생한 음의 반사음이 공간의 기하학적 형태에 의하여 일정 지점의 장소에 집중적으로 모이는 경우의 지점.</t>
  </si>
  <si>
    <t>30629</t>
  </si>
  <si>
    <t>고속 푸리에 변환</t>
  </si>
  <si>
    <t>컴퓨터를 쓴파형해석에 널리 쓰이는 수법으로, 원 데이터의 푸리에 변환에서 직접 파워스펙트럼밀도를 구하고, 평활화조작을 반복하여안정한 스펙트럼을 단시간에 구하는 방법.</t>
  </si>
  <si>
    <t>3063</t>
  </si>
  <si>
    <t>초점색</t>
  </si>
  <si>
    <t>focal colour, 焦點色</t>
  </si>
  <si>
    <t>① 색채조절에서 작업기능상의 요구를 충족시키도록 계획되는, 주의를 집중시키는 색. ② 작업의 안정‧능률성의 요구를 만족시켜 주기 위한 가시성이나 가독성(可讀性)이 좋은 배색이 택해짐.</t>
  </si>
  <si>
    <t>30630</t>
  </si>
  <si>
    <t>초제공</t>
  </si>
  <si>
    <t>初齊工</t>
  </si>
  <si>
    <t>① 맨 밑에 짜여진 주두 바로 위의 제공. ② 주삼포(柱三包)집에서는 기둥 위에 초방(初坊)과 교차하게 짜고 3포 이상의 집에는 주두(柱頭) 위에 장화반(長花盤)과 교차하게 짜는데, 이때 짜는 물건.</t>
  </si>
  <si>
    <t>30631</t>
  </si>
  <si>
    <t>초조강 시멘트</t>
  </si>
  <si>
    <t>ultra high-early-strength (Portland) cement</t>
  </si>
  <si>
    <t>조강 시멘트보다도 더욱 수화 반응을 촉진시켜 조강성을 높인 시멘트.(=초조강 포틀랜드 시멘트) →포틀랜드 시멘트.</t>
  </si>
  <si>
    <t>30632</t>
  </si>
  <si>
    <t>초조강 포틀랜드 시멘트</t>
  </si>
  <si>
    <t>30633</t>
  </si>
  <si>
    <t>초창</t>
  </si>
  <si>
    <t>初創</t>
  </si>
  <si>
    <t>처음으로 절을 짓는 것.</t>
  </si>
  <si>
    <t>30634</t>
  </si>
  <si>
    <t>초초고층 건축물</t>
  </si>
  <si>
    <t>super high-rise building; hyper building</t>
  </si>
  <si>
    <t>하이퍼빌딩이라고도 하며, 대략 600미터 이상, 150층 이상의 빌딩을 말한다</t>
  </si>
  <si>
    <t>30635</t>
  </si>
  <si>
    <t>초층 용접</t>
  </si>
  <si>
    <t>root pass</t>
  </si>
  <si>
    <t>개선의 루트 부위에 놓인 비드의 용접</t>
  </si>
  <si>
    <t>30636</t>
  </si>
  <si>
    <t>초칠</t>
  </si>
  <si>
    <t>30637</t>
  </si>
  <si>
    <t>초크코일</t>
  </si>
  <si>
    <t>choke coil, choking coil</t>
  </si>
  <si>
    <t>① 교류를 저지시키기 위한 코일. ② 고주파 전류의 통과를 저지시키는 고주파 초크코일과 저주파 초크코일로 대별됨. ③ 방전등에서 발생하는 고‧저주파 전류는 라디오‧TV의 소음원으로 되어 소음방지 콘덴서를 사용. ④ 인덕턴스를 얻기 위한 부품으로 콘덴서와 조합하여 회로나 필터를 구성.</t>
  </si>
  <si>
    <t>30639</t>
  </si>
  <si>
    <t>고속덕트</t>
  </si>
  <si>
    <t>high-velocity duct, 高速duct</t>
  </si>
  <si>
    <t>풍속 16m/sec(3,000～4,000ft/ min) 이상으로 덕트의 단면을 작게 하고 풍속을 크게 한 것보통 덕트보다 1단 상위의 철판을 사용하며 가능한 원형 단면으로 함.</t>
  </si>
  <si>
    <t>3064</t>
  </si>
  <si>
    <t>초킹</t>
  </si>
  <si>
    <t>chalking</t>
  </si>
  <si>
    <t>도막이 자외선에 의해 열화해서 광택을 잃고, 가는 입자가 되어 이탈하는 현상. 〔재〕</t>
  </si>
  <si>
    <t>30641</t>
  </si>
  <si>
    <t>초평</t>
  </si>
  <si>
    <t>草平</t>
  </si>
  <si>
    <t>① 초가집 서까래 끝에 직교하여 가로 대는 가는 나무. ② 초가의 평고대. ③ 단면 3～4.5cm 각, 또는 3cm 통나무를 씀.</t>
  </si>
  <si>
    <t>30642</t>
  </si>
  <si>
    <t>초화면접착제</t>
  </si>
  <si>
    <t>cellulosic paste, 硝化綿接着劑</t>
  </si>
  <si>
    <t>초화면을 아세톤 등으로 용해시킨 것으로 금속‧유리‧목재 등을 접착시키는 속건 접착제.</t>
  </si>
  <si>
    <t>30644</t>
  </si>
  <si>
    <t>초후판</t>
  </si>
  <si>
    <t>extenly thick plate, 超厚板</t>
  </si>
  <si>
    <t>두께 약 50mm 이상 500mm 정도의 두꺼운 강판.</t>
  </si>
  <si>
    <t>30645</t>
  </si>
  <si>
    <t>촉①</t>
  </si>
  <si>
    <t>candle, 燭</t>
  </si>
  <si>
    <t>광도의 단위이며, 현재는 촉을 쓰지 않고 캔들(cd)을 쓴다.</t>
  </si>
  <si>
    <t>30646</t>
  </si>
  <si>
    <t>촉②</t>
  </si>
  <si>
    <t>鏃</t>
  </si>
  <si>
    <t>① 따로 끼워 박는 가늘고 경사진 장부 모양의 나무(못). ② 끝을 가늘게 깎은 부분의 총칭.</t>
  </si>
  <si>
    <t>30647</t>
  </si>
  <si>
    <t>촉각</t>
  </si>
  <si>
    <t>tactual(tactile) sensation; tactual sense; sense of touch</t>
  </si>
  <si>
    <t>피부에 닿아서 느껴지는 인간의 감각.</t>
  </si>
  <si>
    <t>30648</t>
  </si>
  <si>
    <t>촉광</t>
  </si>
  <si>
    <t>candle power, 燭光</t>
  </si>
  <si>
    <t>① 촉(⇦)으로 나타낸 광도. ② 기호는 I. 단위는 캔들. ③ 길이에 비유한다면 광도는 길이, 촉은 미터, 촉광은 미터의 수(數)에 해당됨.</t>
  </si>
  <si>
    <t>30649</t>
  </si>
  <si>
    <t>고속도강</t>
  </si>
  <si>
    <t>3065</t>
  </si>
  <si>
    <t>촉구멍</t>
  </si>
  <si>
    <t>鏃穴</t>
  </si>
  <si>
    <t>촉을 꽂아 넣는 구멍.</t>
  </si>
  <si>
    <t>30650</t>
  </si>
  <si>
    <t>촉매 블론 아스팔트</t>
  </si>
  <si>
    <t>catalytic blown asphalt</t>
  </si>
  <si>
    <t>촉매를 혼입해서, 공기 주입(블로잉)에 의해 연화점, 신장도, 열안정성 등의 품질을 향상시킨 아스팔트, 방수 공사용에 사용한다. →블론 아스팔트.</t>
  </si>
  <si>
    <t>30651</t>
  </si>
  <si>
    <t>촉매 연료</t>
  </si>
  <si>
    <t>catalytic fuel</t>
  </si>
  <si>
    <t>금속염류의 촉매 작용를 이용하여 산화 반응의 반응 속도를 증가시키는 연료의 종류.</t>
  </si>
  <si>
    <t>30652</t>
  </si>
  <si>
    <t>촉쌓기</t>
  </si>
  <si>
    <t>① 이웃하는 돌의 양쪽에 구멍을 파고 철제 촉을 꽂아 이동하지 않도록 하는 돌쌓기. ② 일그러지기 쉬운 돌에 촉은 2.5～5cm의 직사각형, 단면길이는 그 일변의 2～3배로 함.</t>
  </si>
  <si>
    <t>30653</t>
  </si>
  <si>
    <t>촉이음</t>
  </si>
  <si>
    <t>doweled joint, 鏃－</t>
  </si>
  <si>
    <t>두 부재에 구멍을 뚫어 산지를 박아 연결한 이음으로, 산지이음이라고도 한다. 두 부재에 산지구멍을 내고 별도로 산지를 박아 연결하는 방법이 있고, 한쪽은 부재를 깎아 촉(산지)을 만들어 수놈으로 하고 반대쪽은 촉구멍을 내어 연결하는 제혀촉이음이 있다.</t>
  </si>
  <si>
    <t>30654</t>
  </si>
  <si>
    <t>촉장부</t>
  </si>
  <si>
    <t>dowel, 鏃丈夫</t>
  </si>
  <si>
    <t>한 재의 구멍에 따로 꽂아서 다른 재에 맞추어지는 장부 모양의 나무</t>
  </si>
  <si>
    <t>30655</t>
  </si>
  <si>
    <t>촉장부맞춤</t>
  </si>
  <si>
    <t>pinned joint</t>
  </si>
  <si>
    <t>두 부재에 구멍을 뚫어 이에 맞는 목재의 촉을 따로 끼워 맞추는 것</t>
  </si>
  <si>
    <t>30656</t>
  </si>
  <si>
    <t>촉진 내후 시험</t>
  </si>
  <si>
    <t>accelerated weathering test</t>
  </si>
  <si>
    <t>재료의 옥외 사용하에서의 내구성을 단시간으로 조사하기 위해 기상 작용을 인공적으로 강화한 시험. 주로 고분자 재료를 대상으로 실시되고 있다. →촉진 열화 시험.</t>
  </si>
  <si>
    <t>30658</t>
  </si>
  <si>
    <t>촉진 시험</t>
  </si>
  <si>
    <t>accelerated test</t>
  </si>
  <si>
    <t>재료의 내구성 등 결과를 얻을 때까지 장시간을 필요로 하는 현상을 실제보다 강한 부하를 주어 그 현상을 빠르게 하는 시험의 총칭.</t>
  </si>
  <si>
    <t>30659</t>
  </si>
  <si>
    <t>고수 부지</t>
  </si>
  <si>
    <t>floodplain; major bed</t>
  </si>
  <si>
    <t>하천 바닥 앙옆으로 흙을 쌓아올림으로써 평상 시에는 물이 흐르지 않도록 한 하천구역 내 둔치 공간</t>
  </si>
  <si>
    <t>3066</t>
  </si>
  <si>
    <t>촉진 양생</t>
  </si>
  <si>
    <t>accelerated curing</t>
  </si>
  <si>
    <t>시멘트 및 콘크리트 제품의 강도 발현을 촉진하기 위한 양생. 증기 양생, 오토클레이브 양생, 적외선 양생, 전기 양생 등이 있다.</t>
  </si>
  <si>
    <t>30660</t>
  </si>
  <si>
    <t>촉진 열화 시험</t>
  </si>
  <si>
    <t>accelerated degrading test</t>
  </si>
  <si>
    <t>사용시 재료 열화 요인을 단순화. 과혹화하고, 단시간으로 열화시켜 내구성을 조사하는 시험의 총칭. →노화 시험. 촉진 내후 시험.</t>
  </si>
  <si>
    <t>30661</t>
  </si>
  <si>
    <t>촉진양생</t>
  </si>
  <si>
    <t>促進養生</t>
  </si>
  <si>
    <t>콘크리트의 경화시간을 단축시킴으로써 소정의 강도를 조기에 발현시키기 위해 실시하는 양생.</t>
  </si>
  <si>
    <t>30662</t>
  </si>
  <si>
    <t>촉진형 감수제</t>
  </si>
  <si>
    <t>waterrerducing accelerator</t>
  </si>
  <si>
    <t>콘크리트 경화 촉진 작용을 갖는 감수제. ↔지연형 감수제.</t>
  </si>
  <si>
    <t>30663</t>
  </si>
  <si>
    <t>촌락</t>
  </si>
  <si>
    <t>village</t>
  </si>
  <si>
    <t>사람들이 모여 사는 사회생활의 단위로서, 인간생활의 기본단위인 가족 또는 집들이 모여 정치·경제·사회·문화의 통합을 이루고 있는 지역집단.</t>
  </si>
  <si>
    <t>30665</t>
  </si>
  <si>
    <t>촌락 공동체</t>
  </si>
  <si>
    <t>village community; rural community</t>
  </si>
  <si>
    <t>촌락을 구성하는 주민이 생활상의 필요에 의해 역사가 경과하는 동안에 형성하게 된 지역사회의 단체</t>
  </si>
  <si>
    <t>30666</t>
  </si>
  <si>
    <t>고수위</t>
  </si>
  <si>
    <t>flood stage</t>
  </si>
  <si>
    <t>계획 고수유량에 대응하는 수위. 하천 구조물의 설계 기준을 계획 고수위라 한다.</t>
  </si>
  <si>
    <t>3067</t>
  </si>
  <si>
    <t>촌목</t>
  </si>
  <si>
    <t>⇨마킹게이지(＝).</t>
  </si>
  <si>
    <t>30670</t>
  </si>
  <si>
    <t>촐퇴 표시 장치</t>
  </si>
  <si>
    <t>근무지의 출근과 퇴근을 자동적으로 감지하고 기록하는 근태 기록장치</t>
  </si>
  <si>
    <t>30671</t>
  </si>
  <si>
    <t>촛가지</t>
  </si>
  <si>
    <t>① 첨차 또는 두공과 직교하여 맞추는 끝이 쇠서 모양으로 삐죽하게 내민 공포부재 또는 익공. 포살미의 한 부재. ② 초새김한 익공. 쇠서의 딴이름.</t>
  </si>
  <si>
    <t>30672</t>
  </si>
  <si>
    <t>촛가지첨차</t>
  </si>
  <si>
    <t>草花枝檐遮</t>
  </si>
  <si>
    <t>① 쇠서 위에 얹히는 첨차. ② 쇠서와 십자로 맞추어지는 첨차.</t>
  </si>
  <si>
    <t>30673</t>
  </si>
  <si>
    <t>총 톤수</t>
  </si>
  <si>
    <t>gross tonnage</t>
  </si>
  <si>
    <t>부유식 해양건축물 내부의 총용적.  단위는 100 ft3(2.832㎥)를 1톤(t)으로 한다.   선박에서 사용되는 용적의 표시방법이다. 건축물의 경우는 연면적이 등기에 필요한 것처럼 선박등기에 있어서 중요한 것이며 일본에서는「선박적량측도법」에 규정되어 있으며 부유식 해양건축물의 규모를 나타내기 위해 준용한다. 선박에서는 동산의 과세산출 근거로서 사용된다. 각 실내의 내법용적(內法容積)의 합을 입방미터로 표시한 것(적량;積量)으로 353/1000을 곱하여 톤수로 표시한 것이다. 각 실의 용도에 따라 산입하는 경우와 제외하는 경우가 규정되어 있으며 산입규정에 따라 총적량(總積量)과 순적량(純績量)이 있다. 여기에 353/1000을 곱하여 톤표시한 것을 각각 총톤수, 순톤수라 한다. 상세한 것은「선박적량측도법」을 참조하기 바란다.  이외에 물리량으로서 배수톤이 있다.</t>
  </si>
  <si>
    <t>30674</t>
  </si>
  <si>
    <t>총건폐율</t>
  </si>
  <si>
    <t>total building coverage ratio</t>
  </si>
  <si>
    <t>총 토지 면적에 대한 총건축 면적의 비율</t>
  </si>
  <si>
    <t>30677</t>
  </si>
  <si>
    <t>총경도</t>
  </si>
  <si>
    <t>⇨경도.</t>
  </si>
  <si>
    <t>30678</t>
  </si>
  <si>
    <t>총공기계산순서</t>
  </si>
  <si>
    <t>總工期計算順序</t>
  </si>
  <si>
    <t>① 각 단계나 활동의 가장 빠른 시기를 계산하기 위해서는 전진계산을 하고, 가장 늦은 시기를 계산하기 위해서는 후진계산을 해야 함. ② 네트워크 용어.</t>
  </si>
  <si>
    <t>30679</t>
  </si>
  <si>
    <t>고안설계</t>
  </si>
  <si>
    <t>考案設計</t>
  </si>
  <si>
    <t>제품이나 기계, 건물 등을 제작하기에 앞서 그 목적에 맞는 재료, 구조, 조립방법 등을 계획하여 이를 시각적표현으로 명시하는 일.</t>
  </si>
  <si>
    <t>3068</t>
  </si>
  <si>
    <t>총기초</t>
  </si>
  <si>
    <t>flooting foundation, 總基礎</t>
  </si>
  <si>
    <t>건축물의 전면 또는 광범위한 부분에 걸쳐서 기초 슬래브를 두는 경우의 기초.</t>
  </si>
  <si>
    <t>30682</t>
  </si>
  <si>
    <t>총다지기</t>
  </si>
  <si>
    <t>總－</t>
  </si>
  <si>
    <t>침목 등 밑의 전도상을 다지는 작업.</t>
  </si>
  <si>
    <t>30683</t>
  </si>
  <si>
    <t>총단면적</t>
  </si>
  <si>
    <t>gross section, 總斷面積</t>
  </si>
  <si>
    <t>단면의 일부에 리벳 구멍 등이 있는 경우 이것을 빼지 않고 구한 전체 단면적. 강판을 맞대기 이음으로 접합했을때 압축력을 가하여 이 부재가 견딜 수 있는 힘은 리벳 구멍에 상관없이 강판의 전체 단면적에 허용 압축 응력도를 곱한 것이 된다.</t>
  </si>
  <si>
    <t>30684</t>
  </si>
  <si>
    <t>총두께필렛용접</t>
  </si>
  <si>
    <t>full fillet weld</t>
  </si>
  <si>
    <t>판두께가 다른 모재에 필렛용접을 할 때에 판두께가 얇은 쪽의 모재 두께와 같게 용착시킨 필렛용접.</t>
  </si>
  <si>
    <t>30686</t>
  </si>
  <si>
    <t>총량 규제</t>
  </si>
  <si>
    <t>areawide total pollutant boad control</t>
  </si>
  <si>
    <t>교통량이나 토지이용규제 등에서 단위사업이나 단위부지가 아니라 도시 또는 지역 전체를 단위로 오염물질 등의 총량 기준을 관리하는 것을 말한다.</t>
  </si>
  <si>
    <t>30687</t>
  </si>
  <si>
    <t>총밀도</t>
  </si>
  <si>
    <t>일반적으로 대지면적에 대한 건축면적, 연면적, 세대수 등의 비율을 말하나 일정한 지역 안의 도로 등 공공용지도 포함하여 총 토지면적에 대한 해당요소의 값으로 나눈 비율을 말하며 개발계획 등의 거시적 계획 또는 관리 지표로 사용된다.</t>
  </si>
  <si>
    <t>30688</t>
  </si>
  <si>
    <t>총발열량</t>
  </si>
  <si>
    <t>가스연료가 연소했을 경우 발생하는 전체 열량으로서 연료의 내부에 표함된 수증기의 잠열량까지 모두 포함한 열량값.</t>
  </si>
  <si>
    <t>30689</t>
  </si>
  <si>
    <t>총압</t>
  </si>
  <si>
    <t>30691</t>
  </si>
  <si>
    <t>총액계약</t>
  </si>
  <si>
    <t>lump-sum contract, 總額契約</t>
  </si>
  <si>
    <t>시공자가 발주자의 계획이나 명세서에 정해진 대로 업무나 공급품 전부를 일괄하여 총액으로 제공하는 것을 약정하는 계약</t>
  </si>
  <si>
    <t>30693</t>
  </si>
  <si>
    <t>총여유시간</t>
  </si>
  <si>
    <t>total float, 總餘裕時間</t>
  </si>
  <si>
    <t>공기(工期)에 영향을 미치지 않고 작업을 지연시켜 얻는 시간. 여유 시간에는 총 여유 시간(TF)과 자유 여유 시간(FF)이 있다. 전자는 작업을 가장 빠른 개시 시각에 시작하여 가장 늦은 완료 시각에 완료하는 경우에 나타나는 여유 시간이고, 후자는 작업을 가장 빠른 개시 시각에 시작하고 후속 작업도 가장 빠른 개시 시각에 시작해도 여전히 존재하는 여유 시간이다.</t>
  </si>
  <si>
    <t>30694</t>
  </si>
  <si>
    <t>총여유시간분류</t>
  </si>
  <si>
    <t>full float sorting, 總餘裕時間分類</t>
  </si>
  <si>
    <t>① 네트워크(⇦)의 용어. ② 총여유시간이 가장 적은 영여유 작업들을 먼저 분류하고, 다음에 여유가 큰 순서로 출력자료가 분류 정리됨.</t>
  </si>
  <si>
    <t>30695</t>
  </si>
  <si>
    <t>총용적률</t>
  </si>
  <si>
    <t>total floor area ratio</t>
  </si>
  <si>
    <t>일정한 지역 안의 도로 등 공공용지도 포함하여 총 토지면적에 대한 총 건축물 바닥면적의 비율을 말함. 총용적율은 용적율과 달리 건축법상의 용어가아니라 실무 관습상의 용어이다.</t>
  </si>
  <si>
    <t>30696</t>
  </si>
  <si>
    <t>총원가</t>
  </si>
  <si>
    <t>total cost</t>
  </si>
  <si>
    <t>제조 원가에 일반 관리비와 판매비를 더한 것으로, 판매원가라고도 한다.</t>
  </si>
  <si>
    <t>30698</t>
  </si>
  <si>
    <t>M계열 신호</t>
  </si>
  <si>
    <t>M-sequence signal</t>
  </si>
  <si>
    <t>2값(0이나 1)의 N단 시프트 레지스터의 적당한 단에서의 배타적 논리합을 첫 단에 피드백해서 얻어진 주기 2N-1 계열에 의한 신호. 주기에 따라서 시간으로 +1과 -1의 값올 갖는 사각형 파형의 신호.</t>
  </si>
  <si>
    <t>307</t>
  </si>
  <si>
    <t>고압 배선</t>
  </si>
  <si>
    <t>high voltage line</t>
  </si>
  <si>
    <t>고압의 전기를 사용하는 배선을 말한다. 전기 설비 기술 기준에 의해 600V 이상 700V 이하의 전압이 고압으로 정해져 있다.</t>
  </si>
  <si>
    <t>3070</t>
  </si>
  <si>
    <t>총인구 밀도</t>
  </si>
  <si>
    <t>gross population density</t>
  </si>
  <si>
    <t>대지만이 아니라 도로, 공원, 학교 등 공공시설의 부지를 포함한 모든 토지의 면적에 대한 인구수의 비율</t>
  </si>
  <si>
    <t>30700</t>
  </si>
  <si>
    <t>총인구밀도</t>
  </si>
  <si>
    <t>토지(도로, 택지, 녹지 등을 포함)의 단위 면적에 대한 인구의 비율을 말한다.</t>
  </si>
  <si>
    <t>30701</t>
  </si>
  <si>
    <t>총자본 회전율</t>
  </si>
  <si>
    <t>turnover ratio of total liabilities and net worth</t>
  </si>
  <si>
    <t>총자본회전율은 매출액을 총자본으로 나눈 것으로 총자산회전율이라고도 한다.</t>
  </si>
  <si>
    <t>30703</t>
  </si>
  <si>
    <t>총조도</t>
  </si>
  <si>
    <t>태양의 주광에 의한 조도로서 직사일광조도와 천공광조도의 합을 전주간조도(total daylight illumination)라고 함.</t>
  </si>
  <si>
    <t>30704</t>
  </si>
  <si>
    <t>총파기</t>
  </si>
  <si>
    <t>① 지하부분 전체를 굴착하는 일. ② ⇒ 총기초.</t>
  </si>
  <si>
    <t>30706</t>
  </si>
  <si>
    <t>총호수 밀도</t>
  </si>
  <si>
    <t>gross dwelling unit density</t>
  </si>
  <si>
    <t>대지를 포함하여 도로, 공원 및 녹지, 학교 관공서 등의 공공 시설을 포함한 지구 전체의 면적에 대한 주택 호수의 비율</t>
  </si>
  <si>
    <t>30707</t>
  </si>
  <si>
    <t>총화아치</t>
  </si>
  <si>
    <t>⇨파총아치(＝).</t>
  </si>
  <si>
    <t>30708</t>
  </si>
  <si>
    <t>총화지붕</t>
  </si>
  <si>
    <t>ogee roof, 葱花－</t>
  </si>
  <si>
    <t>① 총화형(파모양)의 지붕. ② 단면의 절반이 오지(葱花)모양을 한 지붕. ③ ＝오지지붕＝파총형 지붕.</t>
  </si>
  <si>
    <t>30709</t>
  </si>
  <si>
    <t>촬영소</t>
  </si>
  <si>
    <t>studio, 撮影所</t>
  </si>
  <si>
    <t>영화 제작에 필요한 설비를 갖춘 장소.</t>
  </si>
  <si>
    <t>30710</t>
  </si>
  <si>
    <t>촬영실</t>
  </si>
  <si>
    <t>photo studio, 撮影室</t>
  </si>
  <si>
    <t>카메라로 인물 또는 모형을 사진찍기 위한 실내공간</t>
  </si>
  <si>
    <t>30711</t>
  </si>
  <si>
    <t>최고 최저 온도계</t>
  </si>
  <si>
    <t>mix(maximum and minimum) thermometer</t>
  </si>
  <si>
    <t>일정한 시간 간격 동안의 최고 온도와 최저 온도를 하나의 장치에서 나타내도록 만든 온도계로서 U자형 투명관의 상부에 알코올을 봉입하고 하부에 수은을 봉입한 것으로 경계면에 설치한 스프링과 지표기구의 작용으로 최고, 최저온도를 나타냄.</t>
  </si>
  <si>
    <t>30712</t>
  </si>
  <si>
    <t>최고사용압력</t>
  </si>
  <si>
    <t>最高使用壓力</t>
  </si>
  <si>
    <t>① 증기보일러 또는 온수보일러에서 안정적으로 운전 또는 이용이 가능한 운전압력 또는 사용압력. ② 증기를 생산하는 스팀보일러 및 압력기기인 경우, 안정적으로 운전할 수 있는 사용압력을 의미하며, 온수보일러의 경우에는 안정적으로 사용할 수 있는 상태의 수두압력을 의미함.</t>
  </si>
  <si>
    <t>30713</t>
  </si>
  <si>
    <t>최고파</t>
  </si>
  <si>
    <t>maximum wave</t>
  </si>
  <si>
    <t>어떤 계속시간 내에 나타나는 파도 중에서 파고가 최대인 파.   파군의 대표파로서 일반적으로 많이 이용되는 것은 이하의 네 가지이다.(1)최고파 : 파군중에서 최고의 파고(波高)를 가진 파(2)1/10최고파․1/10유의파 : 파고가 큰쪽에서 헤아려서 전체의 1/10까지 취하고 이들 파고와 그에 대응하는 주기의 평균치와 같은 파고와 주기를 가진 파도.(3)유의파 : 파고의 큰쪽에서 헤아려 전체의 1/3까지 취하고 이들 파고와 이에 대응하는 주기의 평균치와 같은 파고와 주기를 가진 파도.(4)평균파 : 모든 파도의 파고와 주기를 평균한 값과 같은 파고와 주기를 가진 파도.</t>
  </si>
  <si>
    <t>30714</t>
  </si>
  <si>
    <t>최다 풍향</t>
  </si>
  <si>
    <t>most frequent wind direction; prevailing wind direction</t>
  </si>
  <si>
    <t>일정기간내 관측기록중 가장 발생빈도가 높은 풍향. ⇨탁월풍향</t>
  </si>
  <si>
    <t>30718</t>
  </si>
  <si>
    <t>최대 가청값</t>
  </si>
  <si>
    <t>threshold of feeling</t>
  </si>
  <si>
    <t>인체의 청각감각이 인지할 수 있는, 가장 음의 세기가 강한 소리로서 이보다 더 강한 소리는 귓속에 통증을 느끼게 함.</t>
  </si>
  <si>
    <t>30719</t>
  </si>
  <si>
    <t>고압 수은등</t>
  </si>
  <si>
    <t>high pressure mercury-vapor lamp</t>
  </si>
  <si>
    <t>고압 수은 증기를 봉입한 석영 유리 발광관의 양끝에 방전 전극을 설치, 이 전극간의 방전광을 광원으로 한 램프. 이 발광관을 보호 유리 외관으로 싸서 꼭지쇠를 붙인 구조의 전구로 한다. →메탈할라이드 램프, 형광(고압) 수은 램프.</t>
  </si>
  <si>
    <t>3072</t>
  </si>
  <si>
    <t>최대 가청음</t>
  </si>
  <si>
    <t>인체의 청각기관에 물리적 장해를 일으키지 않는 수준에서 허용되는 최고 레벨의 음을 의미함. ←→최소 가청음</t>
  </si>
  <si>
    <t>30720</t>
  </si>
  <si>
    <t>최대 건조 밀도</t>
  </si>
  <si>
    <t>maximum dry density</t>
  </si>
  <si>
    <t>흙의 다짐시험 결과로 얻은 함수비-건조밀도 관계곡선의 최대점에 해당하는 건조밀도를 말함.</t>
  </si>
  <si>
    <t>30721</t>
  </si>
  <si>
    <t>최대 균열폭 목표값</t>
  </si>
  <si>
    <t>target value of maximum cracking width</t>
  </si>
  <si>
    <t>장기하중이 작용하는 프리스트레스트 콘크리트 부재의 설계시 목표로 하는 최대 균열폭.</t>
  </si>
  <si>
    <t>30722</t>
  </si>
  <si>
    <t>최대 급수량</t>
  </si>
  <si>
    <t>maximum amount of water supply</t>
  </si>
  <si>
    <t>1일간 건물의 급수사용량에 대한 시계열 변동을 기준으로 최대로 사용한 시간 동안의 급수량을 최대급수량이라 함. 급수설비설계를 수행하는 경우 사용되는 계산결과값. 저수조 및 양수펌프, 급수펌프 등의 장비용량 산정을 위한 기초데이터로 활용됨. 시간최대급수량과 순시최대급수량 등의 항목이 주로 활용됨.</t>
  </si>
  <si>
    <t>30723</t>
  </si>
  <si>
    <t>최대 난방 부하</t>
  </si>
  <si>
    <t>peak heating load</t>
  </si>
  <si>
    <t>건축물의 난방설비 설계를 위해 계산하여 산정된 난방부하 결과값 중 최대의 수치를 나타내는 난방부하 결과값.</t>
  </si>
  <si>
    <t>30724</t>
  </si>
  <si>
    <t>최대 농도 거리</t>
  </si>
  <si>
    <t>distance of maximum ground level concentration</t>
  </si>
  <si>
    <t>대기오염의 원인이 되는 오염가스가 발생한 장소로부터 확산 이동하여 지표에 도달하여 착지한 경우, 오염배출원으로부터 최대착지농도가 관측되는 지점까지의 수평거리를 의미함. = 최대착지농도거리.</t>
  </si>
  <si>
    <t>30725</t>
  </si>
  <si>
    <t>최대 밀도설</t>
  </si>
  <si>
    <t>maximum density theory</t>
  </si>
  <si>
    <t>콘크리트에 있어서 시멘트량이 일정하다면, 조골재의 공극을 세골재와 시멘트와 물로 채운 경우, 최대 밀도 및 최대 강도가 얻어진다는 설.</t>
  </si>
  <si>
    <t>30726</t>
  </si>
  <si>
    <t>최대 부하</t>
  </si>
  <si>
    <t>maximum load</t>
  </si>
  <si>
    <t>관측되거나 설계를 위해 계산하여 산정된 부하값 중 최대의 수치를 나타내는 값.</t>
  </si>
  <si>
    <t>30727</t>
  </si>
  <si>
    <t>최대 소용돌이 지름</t>
  </si>
  <si>
    <t>maximum eddy</t>
  </si>
  <si>
    <t>점성력의 영향을 받는 난류유동장에서 열에너지 소산에 관련한 와류스케일의 대표값.</t>
  </si>
  <si>
    <t>30728</t>
  </si>
  <si>
    <t>최대 순간 풍속</t>
  </si>
  <si>
    <t>maximum instantaneous wind speed</t>
  </si>
  <si>
    <t>일정기간내의 순간풍속 중 최대치. ⇨순간최대풍속(＝)</t>
  </si>
  <si>
    <t>30729</t>
  </si>
  <si>
    <t>고압 제트</t>
  </si>
  <si>
    <t>3073</t>
  </si>
  <si>
    <t>최대 시감도</t>
  </si>
  <si>
    <t>maximum spectral luminous efficacy</t>
  </si>
  <si>
    <t>다양한 파장의 가시광선에 대하여 인체의 시각이 가장 밝게 느껴지는 경우로서, 파장 555mμ(황록색)의 빛에 대하여 인체의 시각이 느끼는 시감도.</t>
  </si>
  <si>
    <t>30730</t>
  </si>
  <si>
    <t>최대 열부하</t>
  </si>
  <si>
    <t>maximum thermal load</t>
  </si>
  <si>
    <t>공기조화설비 설계를 위해 계산하여 산정된 냉난방부하 결과값 중 최대의 수치를 나타내는 열부하값.</t>
  </si>
  <si>
    <t>30731</t>
  </si>
  <si>
    <t>최대 전단 응력설</t>
  </si>
  <si>
    <t>maximum shear stress theory</t>
  </si>
  <si>
    <t>부재 전단응력의 최대값이 특정 한계치를 넘어서는 시점에 재료의 소성변형이 발생한다는 설.</t>
  </si>
  <si>
    <t>30732</t>
  </si>
  <si>
    <t>최대 전력</t>
  </si>
  <si>
    <t>maximum electric power</t>
  </si>
  <si>
    <t>건축물에서 전기기기 및 장치를 이용하는 경우 발생하는 소비전력의 피크값.</t>
  </si>
  <si>
    <t>30733</t>
  </si>
  <si>
    <t>최대 주변형설</t>
  </si>
  <si>
    <t>maximum principal strain theory</t>
  </si>
  <si>
    <t>구조체의 임의의 위치에서 주변형 중 하나가 특정 한계값에 도달하였을 때 손상이 일어난다고 하는 설. 재료가 항복 또는 파괴를 일으키는 원인은 어떤 점의 주변형이 한계에 도달했기 때문이라고 하는학설</t>
  </si>
  <si>
    <t>30734</t>
  </si>
  <si>
    <t>최대 주응력설</t>
  </si>
  <si>
    <t>maximum principal stress theory</t>
  </si>
  <si>
    <t>라메와 랭킨에 의해서 제시된 재료의 파손에 대한 이론. 재료 내의 어느 점의 세 방향의 주응력 중에서 어느 것이나 한 개가 한계치에 도달했을 때 파손이 생긴다는 이론으로서, 취성재료에는 잘 맞으나 연성재료에는 부적절하다.</t>
  </si>
  <si>
    <t>30735</t>
  </si>
  <si>
    <t>최대 지표 농도</t>
  </si>
  <si>
    <t>maximum ground level concentration</t>
  </si>
  <si>
    <t>대기오염의 원인이 되는 오염가스가 발생한 장소로부터 확산 이동하여 지표에 도달하여 착지한 경우, 최대농도거리에서 관측되는 지점의 지표농도. = 최대착지농도.</t>
  </si>
  <si>
    <t>30736</t>
  </si>
  <si>
    <t>최대 탄성 에너지설</t>
  </si>
  <si>
    <t>maximum elastic energy theory</t>
  </si>
  <si>
    <t>구조물에 축적된 탄성 에너지 최대값이 특정 한계값을 넘어서는 시점에 재료의 소성 변형이 발생한다는 설.</t>
  </si>
  <si>
    <t>30737</t>
  </si>
  <si>
    <t>최대 풍속</t>
  </si>
  <si>
    <t>maximum wind speed</t>
  </si>
  <si>
    <t>일정기간내의 평균풍속 중 수치가 가장 큰 풍속</t>
  </si>
  <si>
    <t>30738</t>
  </si>
  <si>
    <t>고압 증기 난방</t>
  </si>
  <si>
    <t>high pressure steam heating</t>
  </si>
  <si>
    <t>게이지압 1~3kgf/cm2 정도의 압력 증기를 이용한 난방 방식. 공장에서 이용하는 일이 많다. 미국에서는 15psi 이상의 증기를 이용하는 방식.</t>
  </si>
  <si>
    <t>3074</t>
  </si>
  <si>
    <t>최대가청음</t>
  </si>
  <si>
    <t>threshold of feeling, 最大可聽音</t>
  </si>
  <si>
    <t>30741</t>
  </si>
  <si>
    <t>최대반력</t>
  </si>
  <si>
    <t>maximum reaction, 最大反力</t>
  </si>
  <si>
    <t>하중을 받는 구조물의 지점에서 발생된 반력들 중 최대값.</t>
  </si>
  <si>
    <t>30742</t>
  </si>
  <si>
    <t>최대부하</t>
  </si>
  <si>
    <t>peak load, 最大負荷</t>
  </si>
  <si>
    <t>30743</t>
  </si>
  <si>
    <t>최대빈틈</t>
  </si>
  <si>
    <t>maximum clearance, 最大－</t>
  </si>
  <si>
    <t>① 두 개의 결합부품 간의 허용차의 영향 하에서 허용되는 최대의 빈틈. ② 모듈 용어.</t>
  </si>
  <si>
    <t>30744</t>
  </si>
  <si>
    <t>최대수요전력량계</t>
  </si>
  <si>
    <t>watthour demand meter, 最大需要電力量計</t>
  </si>
  <si>
    <t>전기요금의 책정을 위하여 요금 부과 대상 기간 중 최대전력이 사용된 순간의 피크전력값을 검출하도록 만든 전력계량기.</t>
  </si>
  <si>
    <t>30745</t>
  </si>
  <si>
    <t>최대시감도</t>
  </si>
  <si>
    <t>maximum luminous efficiency, maximum luminosity factor, 最大視感度</t>
  </si>
  <si>
    <t>30746</t>
  </si>
  <si>
    <t>최대응력</t>
  </si>
  <si>
    <t>구조물이 파괴되기 직전의 응력으로 파괴응력이라고도 함.</t>
  </si>
  <si>
    <t>30747</t>
  </si>
  <si>
    <t>최대응력설</t>
  </si>
  <si>
    <t>maximum stress theory, 最大應力說</t>
  </si>
  <si>
    <t>재료의 최대인장응력 또는 최대압축응력의 크기가 각각의 항복강도를 넘어설 경우 재료의 파괴가 일어난다는 이론.</t>
  </si>
  <si>
    <t>30748</t>
  </si>
  <si>
    <t>최대장경</t>
  </si>
  <si>
    <t>最大長徑</t>
  </si>
  <si>
    <t>인체와 건축의 치수에 있어서 인체의 치수 중 반자높이에 관계 깊은 것은 최대장경인 바 ｢신장과 팔을 수직으로 들었을 때의 높이｣를 말함.</t>
  </si>
  <si>
    <t>30749</t>
  </si>
  <si>
    <t>고압 증기 멸균 장치</t>
  </si>
  <si>
    <t>high pressure steam sterilizer; autoclave; steam sterilizer</t>
  </si>
  <si>
    <t>병원 등의 멸균‧소독 설비의 일종. 고압 용기에 넣은 기재 등을 고온(120~135℃)의 포화 증기에 의해 멸균하는 장치. 고압 멸균기라고도 한다. ( = 오토클레이브 [2])</t>
  </si>
  <si>
    <t>3075</t>
  </si>
  <si>
    <t>최대전단응력</t>
  </si>
  <si>
    <t>maximum shearing force, 最大剪斷應力</t>
  </si>
  <si>
    <t>하중을 받아 보에 발생된 전단응력 중 그 절대값이 가장 큰 응력.</t>
  </si>
  <si>
    <t>30750</t>
  </si>
  <si>
    <t>최대차륜하중</t>
  </si>
  <si>
    <t>最大車輪荷重</t>
  </si>
  <si>
    <t>크레인이 정량 하중을 들어올릴 때 크레인의 바퀴에 걸리는 최대하중.</t>
  </si>
  <si>
    <t>30751</t>
  </si>
  <si>
    <t>최대풍속</t>
  </si>
  <si>
    <t>maximum wind velocity, 最大風速</t>
  </si>
  <si>
    <t>일정기간 동안에 관측된 풍속 중에서 가장 강한 풍속</t>
  </si>
  <si>
    <t>30752</t>
  </si>
  <si>
    <t>최대하중</t>
  </si>
  <si>
    <t>maximum load, 最大荷重</t>
  </si>
  <si>
    <t>설계기준상 부재나 구조물이 저항할 수 있는 하중 중 최대치.</t>
  </si>
  <si>
    <t>30753</t>
  </si>
  <si>
    <t>최대허용치수</t>
  </si>
  <si>
    <t>maximum measurement, 最大許容－</t>
  </si>
  <si>
    <t>허용범위 내에서의 최대 치수.</t>
  </si>
  <si>
    <t>30754</t>
  </si>
  <si>
    <t>최대휨모멘트</t>
  </si>
  <si>
    <t>maximum bending moment, 最大曲moment</t>
  </si>
  <si>
    <t>부재 단면에 발생된 휨모멘트중 그 절대값이 가장 큰 모멘트</t>
  </si>
  <si>
    <t>30755</t>
  </si>
  <si>
    <t>최빈값</t>
  </si>
  <si>
    <t>확률밀도함수에 있어서 최대값을 나타내는 확률변수의 값으로 가장 빈번하게 발생하기 쉬운 값을 의미함.</t>
  </si>
  <si>
    <t>30756</t>
  </si>
  <si>
    <t>최상층</t>
  </si>
  <si>
    <t>top floor; highest floor</t>
  </si>
  <si>
    <t>다층 건축물에 있어서 최고 상부층</t>
  </si>
  <si>
    <t>30757</t>
  </si>
  <si>
    <t>최소 가지 차이</t>
  </si>
  <si>
    <t>least perceptible difference</t>
  </si>
  <si>
    <t>미소한 차이의 2가지 자극이 주어지는 경우, 구분이 가능한 최소한의 자극 차이.</t>
  </si>
  <si>
    <t>30758</t>
  </si>
  <si>
    <t>최소 가청값</t>
  </si>
  <si>
    <t>인체의 청각감각에 의해 음을 지각할 수 있는 최저 음압레벨의 실효치로서 일반적으로 음압레벨에 의해 표시됨. →최소 가청음, 소리의 변별 한계. 최대가청값은 최소가청값의 약 10^6배 정도로 알려져 있음.</t>
  </si>
  <si>
    <t>30759</t>
  </si>
  <si>
    <t>고압 증기 양생</t>
  </si>
  <si>
    <t>high pressure steam curing</t>
  </si>
  <si>
    <t>3076</t>
  </si>
  <si>
    <t>최소 가청음</t>
  </si>
  <si>
    <t>minimum auclible sound</t>
  </si>
  <si>
    <t>인간의 청각감각에 의해 감지될 수 있는 최소 레벨의 음으로서 주파수 대역에 따라 다르게 나타남. 청각감각은 3000-4000Hz의 주파수 대역에서 가장 높아짐. →최소 가청값.</t>
  </si>
  <si>
    <t>30760</t>
  </si>
  <si>
    <t>최소 외기량</t>
  </si>
  <si>
    <t>minimum outside air volume</t>
  </si>
  <si>
    <t>실내 공간의 공기환경을 유지하기 위해 도입하여야 하는 외기량의 최저 하한의 풍량으로서 주로 실내의 거주 인원에 대하여 1인당 필요한 외기량을 기준으로 결정함, 실내 공간의 공기오염 정도를 검출하는 성분 지표로서는 이산화탄소의 농도가 주로 이용됨. 이산화탄소는 인체에 직접적으로 해를 미치는 유해가스는 아니지만, 실내공기질의 오염 정도와 실내 이산화탄소 농도가 직접적 상관관계를 가지고 있음이 알려져 있으므로 이산화탄소 농도를 기준으로 최소외기 도입량을 산정함.</t>
  </si>
  <si>
    <t>30762</t>
  </si>
  <si>
    <t>최소 제곱법</t>
  </si>
  <si>
    <t>least square method</t>
  </si>
  <si>
    <t>모집단을 통하여 수집된 실제의 관측값과 이론적 분석을 통한 이론적 기댓값과의 편차 제곱의 합을 최소로 하여 모집단의 특성을 추정하는 방법.</t>
  </si>
  <si>
    <t>30766</t>
  </si>
  <si>
    <t>최소 중량 설계</t>
  </si>
  <si>
    <t>minimum weight design</t>
  </si>
  <si>
    <t>주어진 외력 조건 하에서 구조물의 전체 중량을 최소화하려는 설계법.</t>
  </si>
  <si>
    <t>30767</t>
  </si>
  <si>
    <t>최소 피치</t>
  </si>
  <si>
    <t>minimum pitch</t>
  </si>
  <si>
    <t>기계적인 긴결재를 사용한 접합부에서 응력 방향으로 인접하는 긴결재 구멍의 중심 간의 최소 치수. 볼트 구멍 중심 간의 허용 최소 거리. 일반적으로는 볼트 직경의 2.5배이다</t>
  </si>
  <si>
    <t>30768</t>
  </si>
  <si>
    <t>최소 허용 치수</t>
  </si>
  <si>
    <t>lower limit</t>
  </si>
  <si>
    <t>어떤 부분의 크기로 허용되어지는 최소의 치수</t>
  </si>
  <si>
    <t>30769</t>
  </si>
  <si>
    <t>고압(수) 세정</t>
  </si>
  <si>
    <t>high pressure water cleaning</t>
  </si>
  <si>
    <t>고압의 물을 내뿜음으로써 외벽이나 바닥 등 부재 표면의 더러움을 세정하는 것.</t>
  </si>
  <si>
    <t>3077</t>
  </si>
  <si>
    <t>최소가각치</t>
  </si>
  <si>
    <t>⇨최대가청음.</t>
  </si>
  <si>
    <t>30770</t>
  </si>
  <si>
    <t>최소가청값</t>
  </si>
  <si>
    <t>threshold of audibility, 最少可聽値</t>
  </si>
  <si>
    <t>① 청각으로 들을 수 있는 가장 약한 음. ② 이는 주파수에 따라 다름. ③ 단위는 µbar, dB 등을 씀.</t>
  </si>
  <si>
    <t>30771</t>
  </si>
  <si>
    <t>최소빈틈</t>
  </si>
  <si>
    <t>minimum clearance, 最少－</t>
  </si>
  <si>
    <t>① 두 개의 결합부품 간의 허용차의 영향 하에서 허용되는 최소의 빈틈. ② 모듈용어.</t>
  </si>
  <si>
    <t>30772</t>
  </si>
  <si>
    <t>최소일법</t>
  </si>
  <si>
    <t>method of least work, 最少一法</t>
  </si>
  <si>
    <t>① 힘    또는 모멘트    이 일을 하지 않을 때 내력(內力)의 일    를 이들에 대하여 편미분한 것은 0과 같다. 즉                           . ② 부재 내에 생기는 응력은 내력의 일    를 최소가 되도록 생긴다. 즉                                          .    ：휨모멘트, Q：전단력,  N：축방향력. ③ ⇨최소작용의 원리. ④ ＝카스틸리아노의 제2정리.</t>
  </si>
  <si>
    <t>30773</t>
  </si>
  <si>
    <t>최소일의 원리</t>
  </si>
  <si>
    <t>응력과 변형관계 및 변위의 연속조건을 만족하는 변형 상태 가운데 외력의 일과 변형에너지의 합을 최소로 하는 상태가 균형상태를 포시한다는 정리.</t>
  </si>
  <si>
    <t>30774</t>
  </si>
  <si>
    <t>최소작용의 원리</t>
  </si>
  <si>
    <t>principal of least work, 最少作用－原理</t>
  </si>
  <si>
    <t>구조부재 내에 발생된 축력, 전단력, 휨모멘트는 탄성변형에 의한 일이 최소가 되도록 발생한다는 원리. 물체의 탄성에너지는 항상 최소가 되도록 변형한다는 이론으로 최소일법 또는 최소일의 원리라고도 함.</t>
  </si>
  <si>
    <t>30775</t>
  </si>
  <si>
    <t>최소한 부지</t>
  </si>
  <si>
    <t>minimum lot</t>
  </si>
  <si>
    <t>주거환경 악화 등 도시관리차원에서 문제가 생기지 않도록 제한하는 기준으로서 건축 등 개발행위를 허용하는 최소한도의 필지 면적</t>
  </si>
  <si>
    <t>30776</t>
  </si>
  <si>
    <t>최소허용치수</t>
  </si>
  <si>
    <t>minimum measurement, 最少許容－</t>
  </si>
  <si>
    <t>실체(實體) 치수가 변동할 수 있는 허용범위 내에서 최하로 되는 치수.</t>
  </si>
  <si>
    <t>30777</t>
  </si>
  <si>
    <t>최소획지</t>
  </si>
  <si>
    <t>minimum lot, 最少劃地</t>
  </si>
  <si>
    <t>건축물을 건립하는데 있어서 채광 및 일조를 위한 최소한의 획지</t>
  </si>
  <si>
    <t>30778</t>
  </si>
  <si>
    <t>최장패스</t>
  </si>
  <si>
    <t>最長－</t>
  </si>
  <si>
    <t>① 에로형(型) 네트워크에서는 임의의 2결합점 간의 패스 중에 소요시간이 가장 긴 패스. ② 사이클형 네트워크에서는 임의의 2작업 간의 패스 중에 소요시간이 가장 긴 패스. ③ 약호：｢L.P｣.</t>
  </si>
  <si>
    <t>30780</t>
  </si>
  <si>
    <t>최저 거주 수준</t>
  </si>
  <si>
    <t>minimum standard of dwelling; minimum housing standard</t>
  </si>
  <si>
    <t>쾌적하고 살기좋은 생활을 영위하기 위하여 필요한 최저수준의 주거 기준</t>
  </si>
  <si>
    <t>30781</t>
  </si>
  <si>
    <t>최저 제한 가격 방식</t>
  </si>
  <si>
    <t>lower limit method</t>
  </si>
  <si>
    <t>입찰에 있어서 최저 가격의 응찰자를 낙찰자로 하지만, 예정 가격보다 어떤 폭 이상으로 밑도는 응찰자는 무효로 하는 방식.</t>
  </si>
  <si>
    <t>30783</t>
  </si>
  <si>
    <t>최적 안전성</t>
  </si>
  <si>
    <t>optimum safety</t>
  </si>
  <si>
    <t>건설비와 파괴시 손실비용 기대값의 총합의 최소를 나타내는 안전성.</t>
  </si>
  <si>
    <t>30786</t>
  </si>
  <si>
    <t>최적 온도</t>
  </si>
  <si>
    <t>optimum temperature</t>
  </si>
  <si>
    <t>실내온열환경에서 인체가 지각하는 온도 중 열적으로 가장 쾌적성이 높고 건강함을 유지할 수 있는 온도. = 지적(至適)온도.</t>
  </si>
  <si>
    <t>30787</t>
  </si>
  <si>
    <t>최적 잔향 시간</t>
  </si>
  <si>
    <t>optimum reverberation time</t>
  </si>
  <si>
    <t>실내 공간의 용도 및 사용 목적에 따른 가장 적절한 수준의 잔향시간. = 최적여음시간. = 최적여운시간.</t>
  </si>
  <si>
    <t>30788</t>
  </si>
  <si>
    <t>최적 잔향 특성</t>
  </si>
  <si>
    <t>optimum reverberation characteristics</t>
  </si>
  <si>
    <t>최적 잔향 시간에 해당하는 주파수 특성을 의미하는 것으로 실용적이 작은 소규모 공간에서는 전반적으로 고른 분포를 보이는 주파수 특성이 적절하며, 실용적이 큰  음악 연주홀의 경우는 저주파 대역이 강조되는 특성이 권장됨.</t>
  </si>
  <si>
    <t>세화33.6%</t>
  </si>
  <si>
    <t>30789</t>
  </si>
  <si>
    <t>최적 조도</t>
  </si>
  <si>
    <t>optimum illumination; optimum illuminance</t>
  </si>
  <si>
    <t>실의 종류, 사용 목적 및 용도 등을 고려하여 가장 적절한 정도의 조도라고 판단되는 조도. →권장 조도.</t>
  </si>
  <si>
    <t>30790</t>
  </si>
  <si>
    <t>최적 함수비</t>
  </si>
  <si>
    <t>optimum water content</t>
  </si>
  <si>
    <t>흙의 다짐곡선에서 최대건조밀도에 해당되는 함수비를 말함.</t>
  </si>
  <si>
    <t>30791</t>
  </si>
  <si>
    <t>최적설계</t>
  </si>
  <si>
    <t>optimum [structural] design, 最適設計</t>
  </si>
  <si>
    <t>① 과학적이고 합리적으로 실시하는 설계, ② 일반적으로 구조시스템의 최적설계란 모든 설계상수(常數)와 설계하중들이 주어졌을 때, 목적함수가 최소로 됨과 동시에 모든 설계제약조건을 만족시키는 설계변수를 결정하는 설계법이라고 정의할 수 있음. ③ 설계상수란 기본계획 단계에서 결정된 구조‧형태‧배치‧구조재료 등과 같이 설계를 위해 미리 정해진 상수들임. ④ 설계하중은 설계에서 고려해야 하는 모든 형태의 제반하중. ⑤ 목적함수는 구조시스템의 보다 바람직하고, 경제적이며 효율적인 설계를 위한 선택기준을 수식화한 것으로서 통상적으로 구조물의 경비‧중량(重量)‧performance‧precision 등이 목적함수의 최적기준이 됨. ⑥ 설계제약조건에는 시방서의 제반 설계제약조건과 설계하중으로 인하여 발생 가능한 모든 failure mode 또는 구조재료나 제작상의 한계 등이 포함됨. ⑦ 설계변수로는 구조요소들의 미지(未知)치수가 되는 게 보통이지만 그밖에 구조물의 형상‧topology‧재료 등이 모두 설계변수로 취급 가능함.</t>
  </si>
  <si>
    <t>30792</t>
  </si>
  <si>
    <t>최적여운시간</t>
  </si>
  <si>
    <t>실내 공간의 용도 및 사용 목적에 따른 가장 적절한 수준의 잔향시간. = 최적여음시간. = 최적잔향시간.</t>
  </si>
  <si>
    <t>30793</t>
  </si>
  <si>
    <t>최적여음시간</t>
  </si>
  <si>
    <t>실내 공간의 용도 및 사용 목적에 따른 가장 적절한 수준의 잔향시간. = 최적여운시간. = 최적잔향시간.</t>
  </si>
  <si>
    <t>30794</t>
  </si>
  <si>
    <t>최적잔향시간</t>
  </si>
  <si>
    <t>optimum reverberation time, 最適殘響時間</t>
  </si>
  <si>
    <t>30795</t>
  </si>
  <si>
    <t>최적화</t>
  </si>
  <si>
    <t>optimization</t>
  </si>
  <si>
    <t>최적화란 주어진 범위 안에서 최대값과 최소값을 찾아 자원 또는 비용의 효율성을 추구하는 것이다.</t>
  </si>
  <si>
    <t>30796</t>
  </si>
  <si>
    <t>최조개시시기</t>
  </si>
  <si>
    <t>最早開始時期</t>
  </si>
  <si>
    <t>⇨가장빠른 개시시기(＝).</t>
  </si>
  <si>
    <t>30797</t>
  </si>
  <si>
    <t>최조시기</t>
  </si>
  <si>
    <t>最早時期</t>
  </si>
  <si>
    <t>⇨가장빠른시기(＝).</t>
  </si>
  <si>
    <t>30798</t>
  </si>
  <si>
    <t>최조완료시기</t>
  </si>
  <si>
    <t>最早完了時期</t>
  </si>
  <si>
    <t>⇨가장빠른완료시기(＝).</t>
  </si>
  <si>
    <t>30799</t>
  </si>
  <si>
    <t>M형 발신기</t>
  </si>
  <si>
    <t>municipal type manual fire alarm call point</t>
  </si>
  <si>
    <t>화재 통보 설비의 일종. 화재를 발견한 사람이 버튼을 누르고 소방 기관으로 직접 통보하는 발신기. →T형 발신기.</t>
  </si>
  <si>
    <t>308</t>
  </si>
  <si>
    <t>고압난방방식</t>
  </si>
  <si>
    <t>high pressure heating system, 高壓暖房方式</t>
  </si>
  <si>
    <t>고압온수난방을 도입한난방 방식을 말한다. 일반적으로 120~210℃ 정도의 온수를 이용하며 장치 전체를 밀폐식으로 한다</t>
  </si>
  <si>
    <t>3080</t>
  </si>
  <si>
    <t>최종점</t>
  </si>
  <si>
    <t>sink node, 最終点</t>
  </si>
  <si>
    <t>① 네크워크(⇦)의 용어. ② 후속결합점을 가지고 있지 않는 결합점.</t>
  </si>
  <si>
    <t>30800</t>
  </si>
  <si>
    <t>최지개시시기</t>
  </si>
  <si>
    <t>最遲開始時期</t>
  </si>
  <si>
    <t>⇨가장 늦은 개시 시기(＝).</t>
  </si>
  <si>
    <t>30801</t>
  </si>
  <si>
    <t>최지시기</t>
  </si>
  <si>
    <t>最遲時氣</t>
  </si>
  <si>
    <t>⇨가장늦은시기(＝).</t>
  </si>
  <si>
    <t>30802</t>
  </si>
  <si>
    <t>최지완료시기</t>
  </si>
  <si>
    <t>最遲完了時期</t>
  </si>
  <si>
    <t>⇨가장늦은완료시기(＝).</t>
  </si>
  <si>
    <t>30803</t>
  </si>
  <si>
    <t>추</t>
  </si>
  <si>
    <t>sash weight, counter weight, 錘</t>
  </si>
  <si>
    <t>① 오르내리창의 추갑(錘匣)에 넣어 창을 열었을 때 무게가 서로 평형이 되어 열린 채로 머물러 있게 하는 것. 대개 원통형의 주물을 씀. ② 말뚝을 박을 때 내리치는 무거운 공이의 한 가지. ※떨공이：monkey, drop hammer. ③ 실에 매달아 수직을 헤아리는 목수의 연장. 무게 0.2～1kg. ④ ⇨다림추(plumb, plumb bob)(＝).</t>
  </si>
  <si>
    <t>30804</t>
  </si>
  <si>
    <t>추가 공사</t>
  </si>
  <si>
    <t>additional works</t>
  </si>
  <si>
    <t>당초의 계약 이외의 공사로, 계약 성립 후의 계약 공사.</t>
  </si>
  <si>
    <t>30805</t>
  </si>
  <si>
    <t>추가 바름</t>
  </si>
  <si>
    <t>도장이 마르고 나서 표준 도포량보다 적든지, 도장 효과에 불만이 있을 때 하는 보충 바름.</t>
  </si>
  <si>
    <t>30806</t>
  </si>
  <si>
    <t>추가공사</t>
  </si>
  <si>
    <t>additional work, 追加工事</t>
  </si>
  <si>
    <t>계약 후에 가해지는 공사.</t>
  </si>
  <si>
    <t>30807</t>
  </si>
  <si>
    <t>추가리벳</t>
  </si>
  <si>
    <t>追加ribet</t>
  </si>
  <si>
    <t>이음판에서 연장한 끼움판 여장부나 이음판 내에 배치하는 리벳</t>
  </si>
  <si>
    <t>30808</t>
  </si>
  <si>
    <t>고압벽돌</t>
  </si>
  <si>
    <t>⇨석회사고압벽돌.</t>
  </si>
  <si>
    <t>3081</t>
  </si>
  <si>
    <t>추녀</t>
  </si>
  <si>
    <t>hip rafter, angle rafter, 春舌</t>
  </si>
  <si>
    <t>목조건축물에서 처마와 처마가 일정한 각도로 만나는 부분에 경계를 이루듯이 걸치는 건축재.</t>
  </si>
  <si>
    <t>30814</t>
  </si>
  <si>
    <t>추녀각</t>
  </si>
  <si>
    <t>春舌刻</t>
  </si>
  <si>
    <t>추녀 끝을 나선무늬로 조각한 장식.= 게눈각</t>
  </si>
  <si>
    <t>30815</t>
  </si>
  <si>
    <t>추녀고리</t>
  </si>
  <si>
    <t>hip hook</t>
  </si>
  <si>
    <t>추녀부분에 씌울 기와가 미끄러지지 않도록 추녀 등에 대는 부재.</t>
  </si>
  <si>
    <t>30816</t>
  </si>
  <si>
    <t>추녀기와</t>
  </si>
  <si>
    <t>추녀 부분에 사용되는 기와.</t>
  </si>
  <si>
    <t>30817</t>
  </si>
  <si>
    <t>추녀높이</t>
  </si>
  <si>
    <t>전통 한옥지붕 건축에 있어서 대지부터 추녀까지의 높이.</t>
  </si>
  <si>
    <t>30818</t>
  </si>
  <si>
    <t>추녀단골막이</t>
  </si>
  <si>
    <t>전통한옥 지붕에서 추녀마루의 단골막이 기와.</t>
  </si>
  <si>
    <t>30819</t>
  </si>
  <si>
    <t>고압수은등</t>
  </si>
  <si>
    <t>high pressure mercury [vapor] lamp, 高壓水銀燈</t>
  </si>
  <si>
    <t>고압의 수은증기 속의 아크방전에 의해서 빛을 내는 전등.</t>
  </si>
  <si>
    <t>3082</t>
  </si>
  <si>
    <t>추녀대공</t>
  </si>
  <si>
    <t>春舌臺工</t>
  </si>
  <si>
    <t>지붕틀에 귓자보가 모인 곳에 서는 대공.</t>
  </si>
  <si>
    <t>30820</t>
  </si>
  <si>
    <t>추녀마루</t>
  </si>
  <si>
    <t>hip, 春舌屋脊</t>
  </si>
  <si>
    <t>지붕마루 중에서 건물의 45도 방향으로 추녀 위에 생기는 마루</t>
  </si>
  <si>
    <t>30821</t>
  </si>
  <si>
    <t>추녀물매</t>
  </si>
  <si>
    <t>추녀의 물매를 말하며, 추녀의 윗면은 지붕경사에 맞추어 반깎기를 하고, 도리보다 서까래춤만큼 높이 올려 직교하는 도리귀에 맞추어 넣고 서까래는 추녀 옆에 붙게 함</t>
  </si>
  <si>
    <t>30822</t>
  </si>
  <si>
    <t>추녀허리</t>
  </si>
  <si>
    <t>春舌－</t>
  </si>
  <si>
    <t>추녀가 왕지도리 있는 곳부터 위로 휘어진 부분.</t>
  </si>
  <si>
    <t>30823</t>
  </si>
  <si>
    <t>추동 셸</t>
  </si>
  <si>
    <t>translational shell</t>
  </si>
  <si>
    <t>하나의 평면 곡선(모선)을 다른 평면 곡선(준선)을 따라서 평행 이동시켜 얻어지는 곡면 형상의 셸.</t>
  </si>
  <si>
    <t>30824</t>
  </si>
  <si>
    <t>추동 쉘</t>
  </si>
  <si>
    <t>translational shell, 推動－</t>
  </si>
  <si>
    <t>평면곡선(모선)을 다른 평면곡선(도선)에 따라 평행이동시켰을 때 생기는 곡면을 가진 구조물.</t>
  </si>
  <si>
    <t>30825</t>
  </si>
  <si>
    <t>추력</t>
  </si>
  <si>
    <t>thrust, 推力</t>
  </si>
  <si>
    <t>수평방향으로 미는 힘. 예를들어 아치나 돔구조가 연직하중을 받을 때 지지점의 외측으로 밀려고 하는 힘</t>
  </si>
  <si>
    <t>30826</t>
  </si>
  <si>
    <t>추력아치</t>
  </si>
  <si>
    <t>voussoir arch, 推力－</t>
  </si>
  <si>
    <t>① 아치 끝단에서 옆으로 미는 힘으로 지지되는 아치. ② 일반적인 석‧벽돌조 등의 아치. ③ ⇨추력</t>
  </si>
  <si>
    <t>30827</t>
  </si>
  <si>
    <t>추리</t>
  </si>
  <si>
    <t>처마추리를 말하며, 처마와 서까래가 벽면에서 내민 부분</t>
  </si>
  <si>
    <t>30828</t>
  </si>
  <si>
    <t>추리거레라</t>
  </si>
  <si>
    <t>Jose de Churriguera : 165～ 1725</t>
  </si>
  <si>
    <t>① 근세의 스페인 바로크건축가. ② 17C말～18C초의 건축활동이 커서 그의 이름을 불러 ｢추리거레스크식｣이란 건축양식이 붙음.</t>
  </si>
  <si>
    <t>30829</t>
  </si>
  <si>
    <t>추면적분의 법칙</t>
  </si>
  <si>
    <t>contour integration method, 錐面積分－法則</t>
  </si>
  <si>
    <t>추면적분에 의하여 조도를 계산하는 법.</t>
  </si>
  <si>
    <t>30831</t>
  </si>
  <si>
    <t>추목</t>
  </si>
  <si>
    <t>楸木</t>
  </si>
  <si>
    <t>⇨가래나무.</t>
  </si>
  <si>
    <t>30832</t>
  </si>
  <si>
    <t>추분</t>
  </si>
  <si>
    <t>autumnal equinox</t>
  </si>
  <si>
    <t>1년중 24절기의 하나로서 천구상의 태양의 위치하는 지점이 천구의 적도와 황도가 교차하는 추분점에 위치하게 되는 시기.</t>
  </si>
  <si>
    <t>30833</t>
  </si>
  <si>
    <t>추상체</t>
  </si>
  <si>
    <t>cone, 錐狀體</t>
  </si>
  <si>
    <t>① 망막(網膜)의 시세포(視細胞)의 일종으로서, 밝은 데서 작용하며, 색각(色覺)과 시력에 관계하는 것. ② 생리에 관한 색용어(KS).</t>
  </si>
  <si>
    <t>30834</t>
  </si>
  <si>
    <t>추상형태</t>
  </si>
  <si>
    <t>abstract form, 抽象形態</t>
  </si>
  <si>
    <t>자연 그대로를 표현하지 않고 제작자의 심상(心像)에서 그려낸 형태.</t>
  </si>
  <si>
    <t>30835</t>
  </si>
  <si>
    <t>추재</t>
  </si>
  <si>
    <t>summer-wood, late-wood, 秋材</t>
  </si>
  <si>
    <t>나무의 성장과정에서 가을과 겨울에 자란 부분으로 조직이 치밀하고 짙은 색을 띔.</t>
  </si>
  <si>
    <t>30836</t>
  </si>
  <si>
    <t>추정 재건축비</t>
  </si>
  <si>
    <t>건축물의 감정 평가에 쓰이는 개념. 동일한 건물을 신축하는 것으로 하여 산출한 추정 공사비.</t>
  </si>
  <si>
    <t>30838</t>
  </si>
  <si>
    <t>추줄</t>
  </si>
  <si>
    <t>⇨다림줄(＝).</t>
  </si>
  <si>
    <t>30839</t>
  </si>
  <si>
    <t>고압증기난방</t>
  </si>
  <si>
    <t>high pressure steam heating system, 高壓蒸氣暖房</t>
  </si>
  <si>
    <t>증기난방의 일종으로 증기압이 15kg/cm²인 증기를 쓰는 난방방법.</t>
  </si>
  <si>
    <t>3084</t>
  </si>
  <si>
    <t>추출 조사</t>
  </si>
  <si>
    <t>sampling survey</t>
  </si>
  <si>
    <t>표본조사라고도 한다. 모집단의 일부를 무작위추출 등의 기술을 써서 표본으로 추출해 그것을 밀접조사대상으로 조사를 해서 통계량을 추정 또는 검정하려는 조사를 말한다.</t>
  </si>
  <si>
    <t>30840</t>
  </si>
  <si>
    <t>추호</t>
  </si>
  <si>
    <t>30842</t>
  </si>
  <si>
    <t>축</t>
  </si>
  <si>
    <t>axis, 軸</t>
  </si>
  <si>
    <t>좌표를 나타내는 기준이 되는 직선 또는 회전체의 중심. 건축물 배치에 있어서 기준이 되는 일직선도 축이라고 일컫음</t>
  </si>
  <si>
    <t>30843</t>
  </si>
  <si>
    <t>축(방향)력</t>
  </si>
  <si>
    <t>axial force</t>
  </si>
  <si>
    <t>부재의 축방향 힘.</t>
  </si>
  <si>
    <t>30845</t>
  </si>
  <si>
    <t>축근</t>
  </si>
  <si>
    <t>⇨축방향철근(＝).</t>
  </si>
  <si>
    <t>30847</t>
  </si>
  <si>
    <t>축대</t>
  </si>
  <si>
    <t>築臺</t>
  </si>
  <si>
    <t>집터를 돌로 높이 쌓은 것.</t>
  </si>
  <si>
    <t>30848</t>
  </si>
  <si>
    <t>축도</t>
  </si>
  <si>
    <t>epitome, 縮圖</t>
  </si>
  <si>
    <t>실물보다 작게 줄여서 그린 도면.</t>
  </si>
  <si>
    <t>30849</t>
  </si>
  <si>
    <t>고압컷아웃</t>
  </si>
  <si>
    <t>primary fuse cut out</t>
  </si>
  <si>
    <t>① 변압기 1차측에 설치하여 퓨즈에 의해 변압기를 보호하는 기구. ② PCS 고압용과 특고압용이 있음.</t>
  </si>
  <si>
    <t>3085</t>
  </si>
  <si>
    <t>축랭</t>
  </si>
  <si>
    <t>냉방용 열을 저장하는 것으로서 얼음 등의 축냉재에 열을 저장하고 필요한 시간대에 얼음의 융해열을 이용하는 방식.</t>
  </si>
  <si>
    <t>30850</t>
  </si>
  <si>
    <t>축력</t>
  </si>
  <si>
    <t>축방항력이라고도 하며 부재의 축방향으로 작용하는 인장력 또는 압축력.</t>
  </si>
  <si>
    <t>30851</t>
  </si>
  <si>
    <t>축력도</t>
  </si>
  <si>
    <t>외력을 받는 재의 각 점에 생기는 축(방향)력의 크기를 나타낸 그림으로 축방향력도라고도 함.</t>
  </si>
  <si>
    <t>30852</t>
  </si>
  <si>
    <t>축력비</t>
  </si>
  <si>
    <t>axial force ratio</t>
  </si>
  <si>
    <t>부재의 축력과 항복 축력의 비.</t>
  </si>
  <si>
    <t>30853</t>
  </si>
  <si>
    <t>축류</t>
  </si>
  <si>
    <t>contraction flow</t>
  </si>
  <si>
    <t>펌프 및 팬과 같은 유체기계에서 흡입된 유체가 회전축의 방향으로 송출되는 흐름.</t>
  </si>
  <si>
    <t>30854</t>
  </si>
  <si>
    <t>축류 송풍기</t>
  </si>
  <si>
    <t>axial blower</t>
  </si>
  <si>
    <t>팬의 흡입구로 유입된 공기에 대하여 회전축 방향으로 공급된 운동에너지를 압력에너지로 변환하여 송풍을 실시하는 송풍기의 일종.</t>
  </si>
  <si>
    <t>30855</t>
  </si>
  <si>
    <t>축류 펌프</t>
  </si>
  <si>
    <t>axial pump</t>
  </si>
  <si>
    <t>유체에 회전축 방향으로 공급된 운동에너지를 압력에너지로 변환하여 송수하는 펌프의 일종.</t>
  </si>
  <si>
    <t>30856</t>
  </si>
  <si>
    <t>축류펌프</t>
  </si>
  <si>
    <t>軸流 pump</t>
  </si>
  <si>
    <t>직선관에 부착된 임펠러가 회전하며 유체를 축방향으로 이송시키는 형태의 펌프.</t>
  </si>
  <si>
    <t>30857</t>
  </si>
  <si>
    <t>축방향력</t>
  </si>
  <si>
    <t>axial force, 軸方向力</t>
  </si>
  <si>
    <t>유체 저항에 대응하여 축방향의 추진력으로 생기는 축방향의 힘으로서 축류형 송풍기 및 축류펌프 등에서 나타남.</t>
  </si>
  <si>
    <t>30859</t>
  </si>
  <si>
    <t>축방향력도</t>
  </si>
  <si>
    <t>axial force diagram, 軸方向力圖</t>
  </si>
  <si>
    <t>축력도라고도 하며, 외력에 의해 발생된 부재의 축방향 힘의 크기와 방향을 표시한 것.</t>
  </si>
  <si>
    <t>30860</t>
  </si>
  <si>
    <t>축방향철근</t>
  </si>
  <si>
    <t>axial bar, axial reinforcement, longitudinal bar, longitudinal reinforcement,, 軸方向鐵筋</t>
  </si>
  <si>
    <t>① 철근콘크리트 부재에서 부재의 축방향으로 배근된 철근으로써 주로 주응력을 부담함. ② ＝축철근＝축근＝길이방향 철근(⇦).</t>
  </si>
  <si>
    <t>30861</t>
  </si>
  <si>
    <t>축볼트</t>
  </si>
  <si>
    <t>axial bolt</t>
  </si>
  <si>
    <t>목재의 접합부에서 장력을 받도록 축 방향에 부착하는 특수 볼트.</t>
  </si>
  <si>
    <t>30862</t>
  </si>
  <si>
    <t>축봉</t>
  </si>
  <si>
    <t>shaft seal, 軸封</t>
  </si>
  <si>
    <t>펌프와 같은 유체 압력기기의 케이싱과 회전축 사이의 간극을 통해 발생할 수 있는 유체의 누출을 방지하는 밀봉 장치.</t>
  </si>
  <si>
    <t>30863</t>
  </si>
  <si>
    <t>축사</t>
  </si>
  <si>
    <t>stall, 畜舍</t>
  </si>
  <si>
    <t>가축을 사육하는 건축물. 축사는 가축관리의 능률화와 자연의 기후로부터 가축을 보호하는 두 가지 기능을 가진다.</t>
  </si>
  <si>
    <t>30865</t>
  </si>
  <si>
    <t>축산</t>
  </si>
  <si>
    <t>garden mountain</t>
  </si>
  <si>
    <t>마당에 인공적으로 조성한 언덕</t>
  </si>
  <si>
    <t>30866</t>
  </si>
  <si>
    <t>축선</t>
  </si>
  <si>
    <t>axis</t>
  </si>
  <si>
    <t>건축 배치에 있어서 건물 구성의 중심이 되는 선. 도시설계에 있어서 도시구조를 명확하게 나타내기 위해 넣는 직선적 공간.</t>
  </si>
  <si>
    <t>30867</t>
  </si>
  <si>
    <t>축섬돌</t>
  </si>
  <si>
    <t>⇨견칫돌.</t>
  </si>
  <si>
    <t>30868</t>
  </si>
  <si>
    <t>축성</t>
  </si>
  <si>
    <t>築城</t>
  </si>
  <si>
    <t>성을 돌 또는 흙으로 쌓는 일.</t>
  </si>
  <si>
    <t>30869</t>
  </si>
  <si>
    <t>고연색형 형광 램프</t>
  </si>
  <si>
    <t>high color rendering type fluorescent lamp</t>
  </si>
  <si>
    <t>형광체로 인하여 물체의 색이 아름답고 선명하게 보이도록 형광체를 연구한 형광 램프. 연색 평가수(보통 형광 램프에서는 평균 60~70)를 80~90 정도로 한 것.</t>
  </si>
  <si>
    <t>3087</t>
  </si>
  <si>
    <t>축소 모형</t>
  </si>
  <si>
    <t>scale model</t>
  </si>
  <si>
    <t>실험을 위하여 구조물 또는 부재의 일부를 일정한 비율로 같은 형상으로 축소해서 제작한 모형.</t>
  </si>
  <si>
    <t>30870</t>
  </si>
  <si>
    <t>축압비</t>
  </si>
  <si>
    <t>axial compression ratio</t>
  </si>
  <si>
    <t>⇨축력비(＝).</t>
  </si>
  <si>
    <t>30871</t>
  </si>
  <si>
    <t>축열</t>
  </si>
  <si>
    <t>heat storage, 畜熱</t>
  </si>
  <si>
    <t>열수요 시간대에 사용하기 위하여 열용량이 큰 물질에 열을 저장하는 것으로서 물, 구조체 등의 다양한 재료와 방식이 사용되고 있음.</t>
  </si>
  <si>
    <t>30872</t>
  </si>
  <si>
    <t>축열 바닥</t>
  </si>
  <si>
    <t>thermal storage floor</t>
  </si>
  <si>
    <t>태양열을 이용한 축열난방 시스템에서 열용량을 증대시켜 축열구조로 활용할 수 있도록 하는 바닥.</t>
  </si>
  <si>
    <t>30873</t>
  </si>
  <si>
    <t>축열 부하</t>
  </si>
  <si>
    <t>storage heat load</t>
  </si>
  <si>
    <t>간헐적으로 공조를 실시하는 경우, 비공조 시간대에 구조체에 저장되는 열을 의미하며 이 때 저장된 열로 인하여 공조시간대에 실내 열부하로 작용하는 부하량을 일컬음. 축열부하의 제거를 위해서 공조운전을 개시하는 시점에서 예냉 및 예열운전이 필요함.</t>
  </si>
  <si>
    <t>30874</t>
  </si>
  <si>
    <t>축열 시스템</t>
  </si>
  <si>
    <t>heat storaging system</t>
  </si>
  <si>
    <t>건물의 냉난방을 위한 열원시스템으로서 일반적인 열원기기 시스템에 축열조 시스템을 조합하여 구성함으로써 주간 및 야간 또는 부하요구량의 변화에 대응하여 축열 및 방열운전을 탄력적으로 운영하는 열원시스템.</t>
  </si>
  <si>
    <t>30875</t>
  </si>
  <si>
    <t>축열 용량</t>
  </si>
  <si>
    <t>building structure thermal storage capacity</t>
  </si>
  <si>
    <t>건축물의 구조체에 축열되는 열량을 의미하는 것으로 구조체를 구성하는 재료의 열용량이 클수록 축열용량이 증대됨.</t>
  </si>
  <si>
    <t>30876</t>
  </si>
  <si>
    <t>축열 효율</t>
  </si>
  <si>
    <t>efficiency of thermal storage</t>
  </si>
  <si>
    <t>축열조 열매의 온도변화에 대한 실제 건축물의 사용열량의 비율로서 축열시스템의 에너지 전달에 대한 손실 여부를 판단할 수 있음.</t>
  </si>
  <si>
    <t>30877</t>
  </si>
  <si>
    <t>축열기</t>
  </si>
  <si>
    <t>[heat,  thermal] accumulator, regenerator, 蓄熱器</t>
  </si>
  <si>
    <t>축열된 열을 필요에 따라 방열하여 사용하는 기기로서 일반적으로는 증기보일러로부터 공급받은 증기를 이용하여 저장된 물에 축열하고 수요 시간대에 방열하여 사용함.</t>
  </si>
  <si>
    <t>30878</t>
  </si>
  <si>
    <t>축열벽</t>
  </si>
  <si>
    <t>thermal storage wall</t>
  </si>
  <si>
    <t>태양열을 이용한 축열난방 시스템에서 열용량을 증대시켜 축열구조로 활용할 수 있도록 하는 벽구조체로서 일사열 취득 및 축열을 위해 남측창 실내에 설치한 경우를 트롬월이라 함.</t>
  </si>
  <si>
    <t>30879</t>
  </si>
  <si>
    <t>고온 방사 난방</t>
  </si>
  <si>
    <t>high temperature radiant heating</t>
  </si>
  <si>
    <t>방사 난방의 일종. 고온 방사판을 이용해서 공장, 체육관, 창고 등에 사용된다. 고온수, 증기, 가스 연소 등이 사용된다.</t>
  </si>
  <si>
    <t>3088</t>
  </si>
  <si>
    <t>축열조</t>
  </si>
  <si>
    <t>heat(thermal) storaging tank</t>
  </si>
  <si>
    <t>축열기능을 수행하기 위하여 건축물 내부에 설치하는 조로서 냉방의 경우에는 얼음, 난방의 경우에는 물 등을 열매로 활용함. 설치 형식에 따라 밀폐식과 개방식으로 구분함.</t>
  </si>
  <si>
    <t>30880</t>
  </si>
  <si>
    <t>축전기</t>
  </si>
  <si>
    <t>capacitor; condenser</t>
  </si>
  <si>
    <t>전기회로에 사용되는 소자 중의 하나로서 서로 마주 보는 형태를 가진 두 개의 전극 중간에 유전체를 삽입하여 전기용량을 갖도록 만든 소자.</t>
  </si>
  <si>
    <t>30881</t>
  </si>
  <si>
    <t>축전압철근콘크리트판</t>
  </si>
  <si>
    <t>rolled reinforced concrete pipes</t>
  </si>
  <si>
    <t>① KS F 4407. ② 이 규격은 축을 사용하여 콘크리트 표면을 전압으로 다짐하여 제조하는 철근콘크리트관(이하 관이라 한다.)에 대하여 규정. 1977년 개정되었으나 현재는 폐지</t>
  </si>
  <si>
    <t>기문당80.2%</t>
  </si>
  <si>
    <t>30882</t>
  </si>
  <si>
    <t>축전지</t>
  </si>
  <si>
    <t>battery, 蓄電池</t>
  </si>
  <si>
    <t>충전기를 이용하여 직류전기를 충전시켜 전기에너지 형태로 저장하는 장치로서 완전 방전 후의 재사용 가능여부에 따라 1차 전지와 2차 전지로 구분함. 2차 전지는 충전을 하여 재사용이 가능함.</t>
  </si>
  <si>
    <t>30883</t>
  </si>
  <si>
    <t>축전지 설비</t>
  </si>
  <si>
    <t>storage battery system</t>
  </si>
  <si>
    <t>건축물 내부에서 사용하는 상용전원의 공급이 중단되는 경우와 같은 비상상태일 때 대체전원으로서 활용하기 위하여 전원이 필요한기기에 축전지로부터 직류전원을 공급하는 설비. 축전지 장치, 충전기 장치, 직류배전반 등으로 구성됨.</t>
  </si>
  <si>
    <t>30884</t>
  </si>
  <si>
    <t>축정</t>
  </si>
  <si>
    <t>築庭</t>
  </si>
  <si>
    <t>정원을 꾸밈.</t>
  </si>
  <si>
    <t>30885</t>
  </si>
  <si>
    <t>축조벽 공법</t>
  </si>
  <si>
    <t>전통한옥의 벽을 제작할 때 사용하는 공법으로 기둥, 보, 도리, 가새 등의 골조로 구성되고 여기에 벽을 추가하는 등의 공법</t>
  </si>
  <si>
    <t>30888</t>
  </si>
  <si>
    <t>고온 열매</t>
  </si>
  <si>
    <t>thermal liquid</t>
  </si>
  <si>
    <t>물에 비해 비교적 저압으로 고온 상태가 얻어지는 물질. 액상으로 전열 매체로서 이용된다. 다우섬 등이 그 대표적인 물질이다.</t>
  </si>
  <si>
    <t>3089</t>
  </si>
  <si>
    <t>축차 적분법</t>
  </si>
  <si>
    <t>step-by-step integration method</t>
  </si>
  <si>
    <t>미소 시간 간격마다 적분해서 점차로 해답을 구해 나가는 운동방정식의 수치해석적 방법.</t>
  </si>
  <si>
    <t>30890</t>
  </si>
  <si>
    <t>축척 모델</t>
  </si>
  <si>
    <t>⇨축소 모형(＝).</t>
  </si>
  <si>
    <t>30892</t>
  </si>
  <si>
    <t>축척①</t>
  </si>
  <si>
    <t>scale, 縮尺</t>
  </si>
  <si>
    <t>도면에 나타낸 길이와 실물의 길이와의 비율. 축척에는 실척‧축척‧배척의 세 가지 종류가 있음. 건축디자인에서는 이중 축척이 사용됨</t>
  </si>
  <si>
    <t>30893</t>
  </si>
  <si>
    <t>축척②</t>
  </si>
  <si>
    <t>스케일자를 말함</t>
  </si>
  <si>
    <t>30894</t>
  </si>
  <si>
    <t>축철근</t>
  </si>
  <si>
    <t>30895</t>
  </si>
  <si>
    <t>축측투상</t>
  </si>
  <si>
    <t>⇨투상.</t>
  </si>
  <si>
    <t>30897</t>
  </si>
  <si>
    <t>축측투상도</t>
  </si>
  <si>
    <t>① 투상면에 대해 물체의 각면을 기울여 놓고 투상하여 1개의 투상면에 물체의 모양이 잘 나타나도록 한 것임. ② 투상면에 대한 물체면의 기울기에 따라 등각투상도‧2등각투상도‧부등각투상도로 나뉨. ③ 이들은 넓은 의미의 정투상도법에 포함시키기도 함.</t>
  </si>
  <si>
    <t>30898</t>
  </si>
  <si>
    <t>축퇴</t>
  </si>
  <si>
    <t>degeneracy</t>
  </si>
  <si>
    <t>진동에 관련한 공진장치에서 복수의 진동형식 또는 진동계가 같은 공진주파수를 가지고 있는 상태.</t>
  </si>
  <si>
    <t>30899</t>
  </si>
  <si>
    <t>NC 곡선</t>
  </si>
  <si>
    <t>noise criteria curves</t>
  </si>
  <si>
    <t>1/1옥타브밴드로 분석한 결과에 의해 실내소음을 평가하는 방법으로서, 건물의 용도별로 어느 정도 소음의 크기가 그 실의 기능에 지장을 주지 않는가에 대해 소음의 변동정도, 노출시간대 및 주파수별로 소음을 느끼는 정도 등의 주파수별 청감을 고려하여 1957년 Beranek에 의해 제안.</t>
  </si>
  <si>
    <t>309</t>
  </si>
  <si>
    <t>고온복사난방</t>
  </si>
  <si>
    <t>high temperature radiant heating, 高溫輻射暖房</t>
  </si>
  <si>
    <t>① 가스 연소형이 쓰이며 연소면은 800℃의 고온에 도달하고, 고온면에서 발하는 적외선에 의해 국부적인 난방을 행함. ② ＝적외선 난방. ③ 고온복사 난방방식；high temperature radiant heating system.</t>
  </si>
  <si>
    <t>3090</t>
  </si>
  <si>
    <t>축파</t>
  </si>
  <si>
    <t>axial wave</t>
  </si>
  <si>
    <t>직육면체의 형상을 갖는 건축공간에서 마주 보는 벽면의 법선을 축으로 하여 왕복하는 파동.</t>
  </si>
  <si>
    <t>30900</t>
  </si>
  <si>
    <t>축하중</t>
  </si>
  <si>
    <t>axial load, 軸荷重</t>
  </si>
  <si>
    <t>단면의 축방향(圖心)으로 작용하는 하중.</t>
  </si>
  <si>
    <t>30901</t>
  </si>
  <si>
    <t>축합</t>
  </si>
  <si>
    <t>condensation</t>
  </si>
  <si>
    <t>유기 화합 반응의 한 형식, 2종류 또는 그 이상의 관능기 사이에서 간단한 분자의 이탈을 수반하여 새로운 공유 결합을 형성하는 반응의 총칭 →중합.</t>
  </si>
  <si>
    <t>30902</t>
  </si>
  <si>
    <t>춘분</t>
  </si>
  <si>
    <t>vernal equinox; spring equinox</t>
  </si>
  <si>
    <t>1년중 24절기의 하나로서 천구상의 태양의 위치하는 지점이 천구의 적도와 황도가 교차하는 춘분점에 위치하게 되는 시기.</t>
  </si>
  <si>
    <t>30903</t>
  </si>
  <si>
    <t>춘설각</t>
  </si>
  <si>
    <t>① 추녀를 장식하기 위해 새긴 조각. ② ⇨추녀각(＝).</t>
  </si>
  <si>
    <t>30904</t>
  </si>
  <si>
    <t>춘양목</t>
  </si>
  <si>
    <t>春陽木</t>
  </si>
  <si>
    <t>① 양질의 무결(결이 없는) 적송(赤松)을 말함. ② 태백산록 춘양지방에서 많이 산출된 데서 유래한 말.</t>
  </si>
  <si>
    <t>30905</t>
  </si>
  <si>
    <t>춘재</t>
  </si>
  <si>
    <t>spring-wood, early-wood, 春材</t>
  </si>
  <si>
    <t>① 나무의 성장과정상 봄‧여름에 생긴 세포만으로 이루어진 목질부의 나뭇결. 연질‧담색. ② ⇨나뭇결. ③ ⇨추재. ④ ⇨나이테. ⑤ 추재.</t>
  </si>
  <si>
    <t>30907</t>
  </si>
  <si>
    <t>고온수</t>
  </si>
  <si>
    <t>high hot water, 高溫水</t>
  </si>
  <si>
    <t>① 대기압 이상으로 가압된 물은 100℃를 넘어도 증발하지 않고, 그 압력에 대한 포화온도에 달하여 비로소 증발을 개시한다. 이와 같은 100℃ 이상의 물을 일컬음. ② 고온수난방에 쓰임.</t>
  </si>
  <si>
    <t>3091</t>
  </si>
  <si>
    <t>출구</t>
  </si>
  <si>
    <t>건물 혹은 방 등의 안에서 밖으로 나가기 위한 장소, 혹은 나가기 위한 문.</t>
  </si>
  <si>
    <t>30910</t>
  </si>
  <si>
    <t>출력</t>
  </si>
  <si>
    <t>out put, 出力</t>
  </si>
  <si>
    <t>〔1〕 전기 기기로부터 나오는 힘 또는 신호. 〔2〕 전기 통신에서 컴퓨터 등으로부터 신호나 데이터가 나오는 것. (=아웃풋) ↔입력.</t>
  </si>
  <si>
    <t>30912</t>
  </si>
  <si>
    <t>출면</t>
  </si>
  <si>
    <t>laborer attendence</t>
  </si>
  <si>
    <t>건설 현장에서 노무자, 또는 그 출근부.</t>
  </si>
  <si>
    <t>30913</t>
  </si>
  <si>
    <t>출목</t>
  </si>
  <si>
    <t>出目</t>
  </si>
  <si>
    <t>공포(栱包)에 있어서 첨차가 주심(柱心)으로부터 돌출되어 도리(道里)를 받친 것.</t>
  </si>
  <si>
    <t>30914</t>
  </si>
  <si>
    <t>출목도리받침장여</t>
  </si>
  <si>
    <t>出目道里－長舌</t>
  </si>
  <si>
    <t>내외출목도리를 받치는 장여.</t>
  </si>
  <si>
    <t>30915</t>
  </si>
  <si>
    <t>출목제공</t>
  </si>
  <si>
    <t>出目齊工</t>
  </si>
  <si>
    <t>출목 부분에 짜여진 제공.</t>
  </si>
  <si>
    <t>30916</t>
  </si>
  <si>
    <t>출목첨차</t>
  </si>
  <si>
    <t>出目檐遮</t>
  </si>
  <si>
    <t>출목 부분에 짜여진 첨차.</t>
  </si>
  <si>
    <t>30917</t>
  </si>
  <si>
    <t>출발점</t>
  </si>
  <si>
    <t>source node, 出發點</t>
  </si>
  <si>
    <t>① 네트워크(⇦)의 용어. ② 선행 결합점을 가지고 있지 않은 결합점. ③ 하나의 화살계획공정표에서는 출발점과 완료점 (⇦)을 각각 1개의 단계로 집약하면 보기 좋음.</t>
  </si>
  <si>
    <t>30918</t>
  </si>
  <si>
    <t>출역</t>
  </si>
  <si>
    <t>labo[u]r attendant, 出役</t>
  </si>
  <si>
    <t>각종 직공이 현장에 나와 일하는 것, 또 나온 사람의 수효.</t>
  </si>
  <si>
    <t>30920</t>
  </si>
  <si>
    <t>출입구</t>
  </si>
  <si>
    <t>doorway, 出入口</t>
  </si>
  <si>
    <t>건물 혹은 어느 영역 등에 출입하기 위한 장소, 혹은 그곳에 설치된 문</t>
  </si>
  <si>
    <t>30922</t>
  </si>
  <si>
    <t>출입문</t>
  </si>
  <si>
    <t>出入門</t>
  </si>
  <si>
    <t>사람들의 출입을 위한 개구부로 기능에 의한 종류는 여닫이문‧자재문‧미닫이문‧미세기문‧접문‧회전문 등이 있음</t>
  </si>
  <si>
    <t>30925</t>
  </si>
  <si>
    <t>출중</t>
  </si>
  <si>
    <t>규구술의 용어. 바깥측 먹줄을 말하고 추녀와 도리의 맞춤에서 도리 중심선과 추녀 바깥쪽의 교선을 추녀 측면에 표시한 수직선. →입중. 본중.</t>
  </si>
  <si>
    <t>30928</t>
  </si>
  <si>
    <t>출창</t>
  </si>
  <si>
    <t>bow window, 出窓</t>
  </si>
  <si>
    <t>벽면보다 밖으로 튀어나오게 만든 부드러운 곡선형태의 창문. 내민 창(bay window)의 일종이며, 평면형이 원형이다.</t>
  </si>
  <si>
    <t>30929</t>
  </si>
  <si>
    <t>고온수난방</t>
  </si>
  <si>
    <t>high hot water heating, 高溫水暖房</t>
  </si>
  <si>
    <t>① 고온수를 쓰는 난방방식. ② 온수난방 중 밀폐식 팽창물통에 의해 물을 가압하고 100℃ 이상의 상태에서 사용하는 난방법. ③ 장거리에 걸쳐 공급할 때 보통 온수난방보다 왕복온도차를 크게(30～60℃)하고, 배관구경(配管口徑)을 적게 하며, 배관비를 경감하기 위해 채택하는 식의 것임.</t>
  </si>
  <si>
    <t>3093</t>
  </si>
  <si>
    <t>출초</t>
  </si>
  <si>
    <t>出草</t>
  </si>
  <si>
    <t>단청에서 초안 그림을 먹지에 대고 초지(草紙)에 옮겨 그리는 일.= 기안, 기초</t>
  </si>
  <si>
    <t>30930</t>
  </si>
  <si>
    <t>출팔쌍</t>
  </si>
  <si>
    <t>문의 8쌍 철물의 하나. 띠상의 끝이 약간 퍼져서 쇠시리의 중앙부가 밀려나온 것을 일컫는다.</t>
  </si>
  <si>
    <t>30931</t>
  </si>
  <si>
    <t>출현율</t>
  </si>
  <si>
    <t>rate of occurrence</t>
  </si>
  <si>
    <t>어떤 사실과 현상이 출현하는 확률. 이산량(離散量)에 근거하는 검정법이 이용된다.</t>
  </si>
  <si>
    <t>30932</t>
  </si>
  <si>
    <t>출화</t>
  </si>
  <si>
    <t>fire occurrence; outbreak of fire; fire outbreak</t>
  </si>
  <si>
    <t>화재가 나는 것을 말하며, 발화라고도 한다.</t>
  </si>
  <si>
    <t>30933</t>
  </si>
  <si>
    <t>출화 도수</t>
  </si>
  <si>
    <t>number of fires</t>
  </si>
  <si>
    <t>출화의 횟수. 일반적으로는 출화 건수라고도 한다.</t>
  </si>
  <si>
    <t>30935</t>
  </si>
  <si>
    <t>출화 방지</t>
  </si>
  <si>
    <t>prevention of fire outbreak</t>
  </si>
  <si>
    <t>화재의 발생을 방지하는 것. 발화원에 대한 대책과 착화하면 즉시 소화하는 대책 등을 말한다.</t>
  </si>
  <si>
    <t>30936</t>
  </si>
  <si>
    <t>출화점</t>
  </si>
  <si>
    <t>fire occurrence point</t>
  </si>
  <si>
    <t>화재에서 출화가 발생한 장소</t>
  </si>
  <si>
    <t>30939</t>
  </si>
  <si>
    <t>고와</t>
  </si>
  <si>
    <t>古瓦</t>
  </si>
  <si>
    <t>① 옛 기와. ② 오래된 기와. ③ 헌기와. ④ ＝오고와(烏古瓦).</t>
  </si>
  <si>
    <t>3094</t>
  </si>
  <si>
    <t>춤</t>
  </si>
  <si>
    <t>건축가로재의 세로높이를 말한다. 특히 도리, 보 등의 건축 부재의 아래 끝부터 위 끝까지의 수직 거리를 말한다</t>
  </si>
  <si>
    <t>30941</t>
  </si>
  <si>
    <t>충격</t>
  </si>
  <si>
    <t>impact, 衝擊</t>
  </si>
  <si>
    <t>매우 짧은 시간에 작용하는 힘 또는 그 현상.</t>
  </si>
  <si>
    <t>30942</t>
  </si>
  <si>
    <t>충격 스펙트럼</t>
  </si>
  <si>
    <t>shock spectrum</t>
  </si>
  <si>
    <t>진동계에 외란으로서 충격이 가해지는 경우의 응답신호를 주파수 대역별로 구분하여 나열한 것.</t>
  </si>
  <si>
    <t>30944</t>
  </si>
  <si>
    <t>충격 에너지</t>
  </si>
  <si>
    <t>impulse energy</t>
  </si>
  <si>
    <t>두 물체가 부딪칠 때 발생되는 에너지</t>
  </si>
  <si>
    <t>30946</t>
  </si>
  <si>
    <t>충격 응답</t>
  </si>
  <si>
    <t>pulse response; shock response</t>
  </si>
  <si>
    <t>외부로부터 외란으로서 충격이 가해지는 경우 진동계의 응답.</t>
  </si>
  <si>
    <t>30948</t>
  </si>
  <si>
    <t>충격값</t>
  </si>
  <si>
    <t>impact value</t>
  </si>
  <si>
    <t>샤르피충격시험으로 구한 흡수 에너지를 [N ․mm2]의 단위로 한 것. 강재의 규격으로 정하고 있다.</t>
  </si>
  <si>
    <t>30950</t>
  </si>
  <si>
    <t>충격강도</t>
  </si>
  <si>
    <t>impact strength, 衝擊强度</t>
  </si>
  <si>
    <t>부재가 충격하중을 받을 때 파괴가 되지 않도록 저항하는 능력</t>
  </si>
  <si>
    <t>30951</t>
  </si>
  <si>
    <t>충격계수</t>
  </si>
  <si>
    <t>impact coefficient, 衝擊係數</t>
  </si>
  <si>
    <t>① 구조물 설계에서 충격에 의한 영향을 생각할 때 활하중에 곱하는 계수. ② 충격하중은 동적(動的)이지만 정역학(靜力學)으로 다루는 편의적(便宜的)인 수단으로 물체의 중량에 곱해 충격하중을 표시하는 계수.</t>
  </si>
  <si>
    <t>30952</t>
  </si>
  <si>
    <t>충격력</t>
  </si>
  <si>
    <t>impulsive force, 衝擊力</t>
  </si>
  <si>
    <t>충격 효과를 가진 힘(적재하중).</t>
  </si>
  <si>
    <t>30953</t>
  </si>
  <si>
    <t>충격망치</t>
  </si>
  <si>
    <t>衝擊－</t>
  </si>
  <si>
    <t>화약을 이용하여 못을 박는 연장.</t>
  </si>
  <si>
    <t>30954</t>
  </si>
  <si>
    <t>충격성의 진동</t>
  </si>
  <si>
    <t>impulsive vibration</t>
  </si>
  <si>
    <t>외력이 작용하는 경우 극히 단시간에 최대진동 피크값에 도달한 후 기존의 상태로 복귀하는 특성을 가진 진동 현상.</t>
  </si>
  <si>
    <t>30955</t>
  </si>
  <si>
    <t>충격시험</t>
  </si>
  <si>
    <t>impact test, 衝擊試驗</t>
  </si>
  <si>
    <t>① 충격시험기로 재료에 충격 하중을 주어서 상온이나 저온에서의 충격저항성능을 구하는 시험방법. ② 샤르피 충격시험(charpy impact test)이 일반적으로 사용됨.</t>
  </si>
  <si>
    <t>30956</t>
  </si>
  <si>
    <t>충격시험기</t>
  </si>
  <si>
    <t>impact testing machine, 衝擊試驗機</t>
  </si>
  <si>
    <t>① 재료의 충격저항성능을 시험하기 위하여 재료에 순간적인 충격하중을 가할 수 있도록 만든 기계. ② 충격하중을 가하는 방법에 따라 낙하형과 회전형 등이 있으며 일반적으로 회전형에 속하는 샤르피충격시험기가 사용되고 있음.</t>
  </si>
  <si>
    <t>30957</t>
  </si>
  <si>
    <t>충격식 다짐기계</t>
  </si>
  <si>
    <t>衝擊式－機械</t>
  </si>
  <si>
    <t>① 토공사용 다짐기계의 하나. ② 가솔린엔진을 이용하여 지반에 충격력을 주어 표층을 다짐하는 기계이며, 램머와 템퍼가 있다. ③ 자중 60～80kg, 뛰어오르는 높이 30～40cm 가량.</t>
  </si>
  <si>
    <t>30958</t>
  </si>
  <si>
    <t>충격식 보링</t>
  </si>
  <si>
    <t>percussion boring, percussive boring, 衝擊式－</t>
  </si>
  <si>
    <t>와이어에 달린 밸브 비트를 공저의 약 70cm에서 낙하시켜 낙하충격력을 이용하여 공저를 교란시키면서 토사를 밸브 비트내에 넣어 지상으로 회수하여 버린다. 이러한 공정을 반복하여 소요 깊이까지 굴진하는 공법이다. 지반이 단단하여 밸브 비트만의 중량으로는 굴진이 곤란하면 중량을 증가시킬 수 있는 보조기구를 추가 연결한다. 이 방법에 의한 보링은 주로 앵커, 우물등을 천공하기 위하여 적용하는 보링방식이다.</t>
  </si>
  <si>
    <t>30959</t>
  </si>
  <si>
    <t>충격용접</t>
  </si>
  <si>
    <t>percussion welding, 衝擊熔接</t>
  </si>
  <si>
    <t>전기적 에너지를 맞댄 면을 통해서 방전시킬 때 발생하는 아크로 가열하여 충격적 압력을 더해서 접합하는 용접. 퍼커션용접이라고도 함</t>
  </si>
  <si>
    <t>30960</t>
  </si>
  <si>
    <t>충격음</t>
  </si>
  <si>
    <t>impulsive sound; impact sound</t>
  </si>
  <si>
    <t>지속되는 시간이 매우 짧은 시간 동안에 피크값에 도달한 후 복귀하는 특성을 가진 음.</t>
  </si>
  <si>
    <t>30961</t>
  </si>
  <si>
    <t>충격응력</t>
  </si>
  <si>
    <t>impact stress, 衝擊應力</t>
  </si>
  <si>
    <t>충격하중을 받아 구조물 또는 부재에 발생된 응력</t>
  </si>
  <si>
    <t>30962</t>
  </si>
  <si>
    <t>충격응력도</t>
  </si>
  <si>
    <t>impact stress intensity, 衝擊應力度</t>
  </si>
  <si>
    <t>구조물 또는 부재이 충격을 받아 발생된 응력도</t>
  </si>
  <si>
    <t>30963</t>
  </si>
  <si>
    <t>충격치</t>
  </si>
  <si>
    <t>impact value, 衝擊値</t>
  </si>
  <si>
    <t>① 충격시험으로부터 구한 재료의 취성을 나타내는 값. ② 일반적으로 흡수에너지의 뜻.</t>
  </si>
  <si>
    <t>30964</t>
  </si>
  <si>
    <t>충격파</t>
  </si>
  <si>
    <t>shock wave</t>
  </si>
  <si>
    <t>지속시간이 극도로 짧은 파동으로서 압축성 유체를 초음속으로 진입하는 경우 압력 변동량이 급격히 증가하는 현상.</t>
  </si>
  <si>
    <t>30965</t>
  </si>
  <si>
    <t>충격하중</t>
  </si>
  <si>
    <t>impulsive load, impact load, 衝擊荷重</t>
  </si>
  <si>
    <t>움직이는 물체가 구조물에 부딪히거나 유사한 상황이 됨으로써 작용하는 하중.</t>
  </si>
  <si>
    <t>30966</t>
  </si>
  <si>
    <t>충경사</t>
  </si>
  <si>
    <t>① 돌쌓기의 경사를 수직으로부터 점점 곡선적으로 붙이는 경사. ② 주로 돌쌓기가 높은 경우에 쓰이고 역학적으로나 미관상으로도 좋음.</t>
  </si>
  <si>
    <t>30967</t>
  </si>
  <si>
    <t>충량</t>
  </si>
  <si>
    <t>衝樑</t>
  </si>
  <si>
    <t>건물 내부에서 한쪽은 측면 평주에 걸리고 다른 한쪽은 대들보에 걸리는 보.</t>
  </si>
  <si>
    <t>30970</t>
  </si>
  <si>
    <t>충복보</t>
  </si>
  <si>
    <t>full web girder, 充腹－</t>
  </si>
  <si>
    <t>①상하 현재 사이에 동자를 같은 간격으로 배치하고 복부판(web board)을 대각선 빗방향으로 못질하여 짠 목조 보. ② ⇨웨브.</t>
  </si>
  <si>
    <t>30972</t>
  </si>
  <si>
    <t>충복재</t>
  </si>
  <si>
    <t>full web member</t>
  </si>
  <si>
    <t>웹 부분이 빈틈이 없는 완전한 강판으로 만들어진 재료. H형강, I형강, 플레이트거더 등이 이에 해당한다.</t>
  </si>
  <si>
    <t>30973</t>
  </si>
  <si>
    <t>충복축</t>
  </si>
  <si>
    <t>充腹軸</t>
  </si>
  <si>
    <t>짜 묵은 압축재에서 개재(個材)의 웨브를 통과하는 축.</t>
  </si>
  <si>
    <t>30974</t>
  </si>
  <si>
    <t>충복형</t>
  </si>
  <si>
    <t>full web</t>
  </si>
  <si>
    <t>부재의 웨브 부분이 단일판으로 이루어진 형상</t>
  </si>
  <si>
    <t>30975</t>
  </si>
  <si>
    <t>충복형의 기둥</t>
  </si>
  <si>
    <t>충복형의 기둥이란 형강기둥(그림(a)), 플레이트기둥(그림(b))은 물론, 그림(c)에 표시한 바와 같이 한쪽이 충복축(x축)이고 그 직각방향이 비충복축(y축)인 것과 같은 기둥으로, 충복축에 관해서 휨을 받을 때에는 충복형의 기둥으로 취급함.</t>
  </si>
  <si>
    <t>30976</t>
  </si>
  <si>
    <t>충연</t>
  </si>
  <si>
    <t>衝緣</t>
  </si>
  <si>
    <t>⇨추녀(＝).</t>
  </si>
  <si>
    <t>30978</t>
  </si>
  <si>
    <t>충적 점토</t>
  </si>
  <si>
    <t>alluvial clay</t>
  </si>
  <si>
    <t>충적세에 죄적한 점토이며 정규압밀상태에 있는 연약한 고소성(高塑性) 점토가 많다.</t>
  </si>
  <si>
    <t>30979</t>
  </si>
  <si>
    <t>충적층</t>
  </si>
  <si>
    <t>alluvial deposit; alluvium</t>
  </si>
  <si>
    <t>약 1.8만년전부터 현재까지의 기간(충적세)에 형성된 지층이며, 저평지인 해안평야의 형성과 연약지반이 특징적이다.</t>
  </si>
  <si>
    <t>30980</t>
  </si>
  <si>
    <t>충전</t>
  </si>
  <si>
    <t>charge</t>
  </si>
  <si>
    <t>일반적으로 직류전압을 공급하여 방전이 완료된 축전지에 전류를 저장하여 전기에너지를 저장하는 것.</t>
  </si>
  <si>
    <t>30981</t>
  </si>
  <si>
    <t>충전 콘크리트</t>
  </si>
  <si>
    <t>infilled concrete</t>
  </si>
  <si>
    <t>거푸집, 콘크리트블록 등의 중공부나 강관 속에 충전하는 콘크리트</t>
  </si>
  <si>
    <t>30983</t>
  </si>
  <si>
    <t>충전 피복형</t>
  </si>
  <si>
    <t>encased and infilled type</t>
  </si>
  <si>
    <t>강관 콘크리트 구조의 일종으로 충전된 강관을 피복으로 둘러쌓는 형태</t>
  </si>
  <si>
    <t>30984</t>
  </si>
  <si>
    <t>충전기</t>
  </si>
  <si>
    <t>charger</t>
  </si>
  <si>
    <t>직류전압을 공급하여 방전이 완료된 축전지에 전류를 저장하여 전기에너지를 저장하는 기구 또는 기기를 총칭함.</t>
  </si>
  <si>
    <t>30985</t>
  </si>
  <si>
    <t>충전재</t>
  </si>
  <si>
    <t>filler</t>
  </si>
  <si>
    <t>〔1〕 어떤 틈이나 공간을 메우기 위해 채워넣는 재료의 총칭. (=필러 〔2〕) 〔재〕 〔2〕 = 충전제.</t>
  </si>
  <si>
    <t>세화71.2%</t>
  </si>
  <si>
    <t>30986</t>
  </si>
  <si>
    <t>충전제</t>
  </si>
  <si>
    <t>플라스틱 . 고무의 성형품, 또는 도료, 접착제, 실링재 등의 부정형품에 혼입해서 증량하거나 각종 성능을 개선하는 분말. (=필러 〔3〕, 충전재 〔2〕)</t>
  </si>
  <si>
    <t>30987</t>
  </si>
  <si>
    <t>충전형</t>
  </si>
  <si>
    <t>infilled type</t>
  </si>
  <si>
    <t>콘크리트 등으로 충전된 형상</t>
  </si>
  <si>
    <t>30988</t>
  </si>
  <si>
    <t>충합용접</t>
  </si>
  <si>
    <t>衝合熔接</t>
  </si>
  <si>
    <t>30989</t>
  </si>
  <si>
    <t>충해</t>
  </si>
  <si>
    <t>蟲害</t>
  </si>
  <si>
    <t>① 목재의 부패의 일종. ② 목질부에 곤충류가 침식하여 섬유를 절단하고 곤충의 분비물에 의하여 부패되는 것. ③ 춘재부가 추재부에 비해 약함. ④ 피해가 큰 곤충으로는 흰개미, 갑충목(甲蟲目, colcoptera)류 등이 있고 피해 부재는 토대‧기둥‧들보 등이 밑에서부터 침식되어 표피만 남고 내부는 비게 되는 일이 있음.</t>
  </si>
  <si>
    <t>30990</t>
  </si>
  <si>
    <t>취각적 감정법</t>
  </si>
  <si>
    <t>嗅覺的鑑定法</t>
  </si>
  <si>
    <t>① 재료시험법의 일종. ② 도료‧약품‧목재 등의 냄새를 코로 맡아서 그 재료의 고유한 향기‧악취 등을 보아 재종(材種)‧재질(材質)‧순도(純度)‧변질 여부를 판단하는 방법.</t>
  </si>
  <si>
    <t>30991</t>
  </si>
  <si>
    <t>취기</t>
  </si>
  <si>
    <t>odor</t>
  </si>
  <si>
    <t>인간의 감각기관 중 후각기능에 의해 지각하는 냄새.</t>
  </si>
  <si>
    <t>30992</t>
  </si>
  <si>
    <t>취기 강도</t>
  </si>
  <si>
    <t>odor intensity</t>
  </si>
  <si>
    <t>취기에 노출되는 체험자의 관능시험에 의해 냄새 및 취기의 세기 또는 강도를 평가하는 감각 지표.</t>
  </si>
  <si>
    <t>30993</t>
  </si>
  <si>
    <t>취기 농도</t>
  </si>
  <si>
    <t>odor concentration</t>
  </si>
  <si>
    <t>취기의 세기 또는 강도를 나타내는 정량지표로서 일반적으로 관능시험법에 의해 평가됨.</t>
  </si>
  <si>
    <t>30994</t>
  </si>
  <si>
    <t>취두</t>
  </si>
  <si>
    <t>鷲頭</t>
  </si>
  <si>
    <t>용마루 양쪽 끝부분에 올리는 용머리 모양의 장식기와.</t>
  </si>
  <si>
    <t>30995</t>
  </si>
  <si>
    <t>취두박이</t>
  </si>
  <si>
    <t>鷲頭－</t>
  </si>
  <si>
    <t>취두를 고정하는 쇠못.</t>
  </si>
  <si>
    <t>30996</t>
  </si>
  <si>
    <t>취득 열량</t>
  </si>
  <si>
    <t>냉방부하 산정 시 건축물의 외부로부터 실내 공간으로 유입되는 전열량과 실내 거주공간에서 발생하는 실내 전열량의 합을 의미함. ←→손실 열량.</t>
  </si>
  <si>
    <t>30997</t>
  </si>
  <si>
    <t>취득 원가</t>
  </si>
  <si>
    <t>acquisition cost</t>
  </si>
  <si>
    <t>자산 매입에 소요된 금액. 토지나 건물 등의 자산 평가에 쓰이는 개념. 자산 취득에 드는 여러 비용의 합계액을 가리킨다.</t>
  </si>
  <si>
    <t>30998</t>
  </si>
  <si>
    <t>취득비</t>
  </si>
  <si>
    <t>acquisition cost expenses</t>
  </si>
  <si>
    <t>토지나 건물 등의 자산을 취득하기 위한 경비</t>
  </si>
  <si>
    <t>30999</t>
  </si>
  <si>
    <t>2교절아치</t>
  </si>
  <si>
    <t>two hinged arch, 二鉸節虹蜺</t>
  </si>
  <si>
    <t>① 양쪽 지점만 힌지로 구성된 아치로, 1차 부정정 구조물이다 ② 쌍교절 아치＝이힌지 아치.</t>
  </si>
  <si>
    <t>31</t>
  </si>
  <si>
    <t>NC값</t>
  </si>
  <si>
    <t>noise criteria number</t>
  </si>
  <si>
    <t>실내소음 권장치가 NC 40이라면 실내소음의 각 대역별 1/1옥타브밴드 음압레벨이 NC 40 곡선 이하가 되어야 하는 것을 의미</t>
  </si>
  <si>
    <t>310</t>
  </si>
  <si>
    <t>취락벽</t>
  </si>
  <si>
    <t>흙벽의 상급 정벌 바름의 일종. 취락토라는 다갈색의 모래가 섞인 점토에 냇모래와 가는 짚여물을 섞어 물로 반죽해서 만든다.</t>
  </si>
  <si>
    <t>31001</t>
  </si>
  <si>
    <t>취락지구</t>
  </si>
  <si>
    <t>聚落地區</t>
  </si>
  <si>
    <t>녹지 지역, 관리 지역, 농림 지역, 자연환경 보전 지역, 개발 제한 구역 또는 도시 자연공원 구역 안의 취락을 정비하기 위한 지구</t>
  </si>
  <si>
    <t>31002</t>
  </si>
  <si>
    <t>취반기</t>
  </si>
  <si>
    <t>rice cooker</t>
  </si>
  <si>
    <t>주방에서 밥을 짓는 기구로, 일반적으로 증기밥솥 또는 입형 취반기를 말한다. 입형 취반기는 방열 보온시킨 용기의 내부 선반에 알루미늄으로 만들어진 식판을 두어 밥을 짓는 기구로 증기·가스·전기 등을 열원으로 이용한다.</t>
  </si>
  <si>
    <t>31003</t>
  </si>
  <si>
    <t>취병</t>
  </si>
  <si>
    <t>live arch, 翠塀</t>
  </si>
  <si>
    <t>꽃나무의 가지를 틀어서 문 모양이나 병풍처럼 만든 물건.</t>
  </si>
  <si>
    <t>31004</t>
  </si>
  <si>
    <t>취사장</t>
  </si>
  <si>
    <t>음식을 조리하는 큰 규모의 주방</t>
  </si>
  <si>
    <t>31005</t>
  </si>
  <si>
    <t>취성</t>
  </si>
  <si>
    <t>⇨취약성(＝).</t>
  </si>
  <si>
    <t>31006</t>
  </si>
  <si>
    <t>취성계수</t>
  </si>
  <si>
    <t>coefficient of brittleness, 脆性係數</t>
  </si>
  <si>
    <t>① 재료의 취성을 나타내는 계수. ② 압축강도와 인장강도와의 비.</t>
  </si>
  <si>
    <t>31007</t>
  </si>
  <si>
    <t>취성파괴</t>
  </si>
  <si>
    <t>brittle fracture, 脆性破壞</t>
  </si>
  <si>
    <t>① 구조용 강재 또는 용접부위가 저온 충격하중 또는 노치의 응력집중 때문에 파괴되는 현상. ② 특징은 1) 저온일수록 일어나기 쉽다. 2) 파면은 보통 연성파면과 다른 결정 모양의 벽(壁) 파단면을 나타내며 파괴의 영향을 거의 철판면에 대하여 수직이고, 산맥 모양으로 나타난다. 3) 파괴가 발생하는 것은 구조상의 불연속부‧용접균열‧용입부족‧슬래그 혼입‧언더컷 등의 용접결함‧가스절단의 언저리 아크 스트라이트에 의한 경화부 등의 야금학적 결함 때문에 생기는 일이 많다. 4) 항복점 이하의 낮은 응력에서도 신속하게 불안전상태로 전파된다.</t>
  </si>
  <si>
    <t>31008</t>
  </si>
  <si>
    <t>취성파단면</t>
  </si>
  <si>
    <t>brittle broken face, 脆性破斷面</t>
  </si>
  <si>
    <t>① 연성이 부족한 금속을 인장하거나 충격을 주면, 미끄럼 변형이 잘 일어나지 않고 재료는 하중의 방향과 거의 직각방향으로 취약해지며 파단 된다. 이 때의 파단면은 ｢취성파단면｣이라고 함. ② 현미경으로 보면 ｢취성파단면｣은 각 단위 결정 속의 특정한 결정면에 따라서 절단되어 있으므로 ｢벽(壁)파단면｣이라고도 함. ③ 취성파단면에 빛을 주면 각 단위결정의 파단면이 반짝거리며 반사하여 은백색의 입상(粒狀)으로 보임.</t>
  </si>
  <si>
    <t>31009</t>
  </si>
  <si>
    <t>고용형태</t>
  </si>
  <si>
    <t>雇傭形態</t>
  </si>
  <si>
    <t>노무자의 고용은 직용 노무자(直傭勞務者)‧정용(定傭) 노무자 및 임시고용 노무자가 있음.</t>
  </si>
  <si>
    <t>3101</t>
  </si>
  <si>
    <t>취수구</t>
  </si>
  <si>
    <t>取水口</t>
  </si>
  <si>
    <t>개울물이나 관개수를 끌어 들이는 어구.</t>
  </si>
  <si>
    <t>31010</t>
  </si>
  <si>
    <t>취약성</t>
  </si>
  <si>
    <t>brittleness, fragility, 脆弱性</t>
  </si>
  <si>
    <t>① 어떤 재료에 외력을 가했을 때 작은 변형만 나타나도 곧 파괴되는 성질. ② 취성재료(주철, 유리 등)는 일반적으로 영계수가 큼. ③ 취성(＝).</t>
  </si>
  <si>
    <t>31011</t>
  </si>
  <si>
    <t>취업 구조 기본 조사</t>
  </si>
  <si>
    <t>employment structure survey</t>
  </si>
  <si>
    <t>취업, 미취업의 실태 및 그것에 영향을 미치는 요인을 여러 측면에서 밝혀 각종 시책의 기초자료로 하는 것을 목적으로 한다.</t>
  </si>
  <si>
    <t>31012</t>
  </si>
  <si>
    <t>취와</t>
  </si>
  <si>
    <t>鷲瓦</t>
  </si>
  <si>
    <t>⇨막새.</t>
  </si>
  <si>
    <t>31015</t>
  </si>
  <si>
    <t>취입성형법</t>
  </si>
  <si>
    <t>blow molding, 吹入成形法</t>
  </si>
  <si>
    <t>① 합성수지의 가공법의 하나. ② 용융된 열가소성(熱可塑性)수지가 압착공기의 출구에서 관상(管狀)으로 부풀어 나온 것의 끝을 붙이거나, 처음부터 주머니가 되게 한 것을 식기 전에 금속형에 넣고 관으로 약 10기압(氣壓) 정도의 압착공기를 불어넣어서 형틀 안에서 부풀어 냉각된 형틀 벽에 닿으므로 냉각 경화되는 것. ③ 폴리에스테르병(甁) 등을 만들 때 이용함.</t>
  </si>
  <si>
    <t>31016</t>
  </si>
  <si>
    <t>취토</t>
  </si>
  <si>
    <t>borrow, 聚土</t>
  </si>
  <si>
    <t>흙일(土役)할 때에 반죽하기 위해 흩어진 흙을 거두어 모음.</t>
  </si>
  <si>
    <t>31019</t>
  </si>
  <si>
    <t>고운곧은결</t>
  </si>
  <si>
    <t>fine grain, 細柾理</t>
  </si>
  <si>
    <t>나뭇결의 질감을 표현하는 것으로 잘고 곧은 모습의 나뭇결을 일컷는 말.</t>
  </si>
  <si>
    <t>3102</t>
  </si>
  <si>
    <t>측광</t>
  </si>
  <si>
    <t>lateral light</t>
  </si>
  <si>
    <t>건축물의 측면창에 의해 입사되는 빛.</t>
  </si>
  <si>
    <t>31021</t>
  </si>
  <si>
    <t>측광량</t>
  </si>
  <si>
    <t>potometry, 測光量</t>
  </si>
  <si>
    <t>광도, 광속, 조도, 휘도 등과 같은 빛의 특성을 표현하는 다양한 물리적 지표.</t>
  </si>
  <si>
    <t>31022</t>
  </si>
  <si>
    <t>측구</t>
  </si>
  <si>
    <t>side ditch; street gutter</t>
  </si>
  <si>
    <t>강우 및 기타 도로면의 배수를 처리하기 위하여 도로 측면에 설치한 배수 트랜치.</t>
  </si>
  <si>
    <t>31023</t>
  </si>
  <si>
    <t>측랑</t>
  </si>
  <si>
    <t>aisle, 側廊</t>
  </si>
  <si>
    <t>교회당에서 회중석을 따라 그 양쪽에 위치한 좁고 긴 공간. 일반적으로 회중석과 측랑사이는 열주에 의해 구획된다.</t>
  </si>
  <si>
    <t>31024</t>
  </si>
  <si>
    <t>측량</t>
  </si>
  <si>
    <t>surveying, 測量</t>
  </si>
  <si>
    <t>지구표면에 있는 모든 점의 관계위치를 결정하고, 어떤 부분의 위치·형상·면적을 측정하여 이것을 도시(圖示)하는 기술로 각종 건설공사의 계획·설계·시공이나 국토에 관한 조사·연구는 측량의 결과를 바탕으로 하여 이루어지기 때문에, 측량은 측량법·지적법과 같은 법령으로 그 작업에 필요한 여러 가지 규정이 정해져 있다.</t>
  </si>
  <si>
    <t>31025</t>
  </si>
  <si>
    <t>측량도</t>
  </si>
  <si>
    <t>surveying drawing, 測量圖</t>
  </si>
  <si>
    <t>측량 결과를 정리하여 일정한 축적으로 도면으로 표시한 것으로, 평면도, 지형도, 종단면도 등이 이에 포함된다.</t>
  </si>
  <si>
    <t>31026</t>
  </si>
  <si>
    <t>측량사</t>
  </si>
  <si>
    <t>(qualified) surveyor</t>
  </si>
  <si>
    <t>일정한 자격을 갖추고 측량에 관한 계획을 작성하고 실시하는 자.</t>
  </si>
  <si>
    <t>31027</t>
  </si>
  <si>
    <t>측량추</t>
  </si>
  <si>
    <t>plumb bob</t>
  </si>
  <si>
    <t>실끝에 금속제의 역원뿔형 추를 매달아 연직성을 측정하는 기구. 먹줄내기의 점을 동일 연직선상으로 옮기는 데 사용하거나 벽 또는 기둥의 연직성을 조사하는 데 사용한다.</t>
  </si>
  <si>
    <t>31029</t>
  </si>
  <si>
    <t>고운대패</t>
  </si>
  <si>
    <t>⇨마무리 대패(＝).</t>
  </si>
  <si>
    <t>3103</t>
  </si>
  <si>
    <t>측로 전파</t>
  </si>
  <si>
    <t>flanking transmission</t>
  </si>
  <si>
    <t>발생된 소음의 직접적인 전달경로와는 다른 경로를 따라 전달되는 음의 이동 현상.</t>
  </si>
  <si>
    <t>31030</t>
  </si>
  <si>
    <t>측로 전파음</t>
  </si>
  <si>
    <t>flanking transmission sound</t>
  </si>
  <si>
    <t>발생된 소음의 직접적인 전달경로와는 다른 경로를 따라 전달되는 음으로서 상하층의 경계를 통한 소음 전달 메커니즘은 슬래브 자체를 통과하는 소음 이외에도 벽구조체 및 각종 연결부재 등을 통하여 전달되는 측로전파음이 전달될 수 있음.</t>
  </si>
  <si>
    <t>31031</t>
  </si>
  <si>
    <t>측면</t>
  </si>
  <si>
    <t>side, 側面</t>
  </si>
  <si>
    <t>건축물 또는 물체의 옆면</t>
  </si>
  <si>
    <t>31032</t>
  </si>
  <si>
    <t>측면 모살 용접</t>
  </si>
  <si>
    <t>side fillet weld; fillet weld in parallel shear</t>
  </si>
  <si>
    <t>용접선에 평행하게 전단력이 작용하는 형식의 모살(필릿)용접.</t>
  </si>
  <si>
    <t>31033</t>
  </si>
  <si>
    <t>측면굽힘시험</t>
  </si>
  <si>
    <t>side bend test, 側面曲試驗</t>
  </si>
  <si>
    <t>용접이음으로부터 비드에 직각방향으로 시험편을 채취하여 용접부의 측면을 굽히는 시험.</t>
  </si>
  <si>
    <t>31034</t>
  </si>
  <si>
    <t>측면날줄</t>
  </si>
  <si>
    <t>edge file</t>
  </si>
  <si>
    <t>마름모꼴 단면 양쪽에 날이 있어 밀고 당길 때 같은 작용을 시킬 수 있는 줄.</t>
  </si>
  <si>
    <t>31035</t>
  </si>
  <si>
    <t>측면도</t>
  </si>
  <si>
    <t>side elevation, 側面圖</t>
  </si>
  <si>
    <t>건축물 또는 구조물을 측면에서 본 도면으로 입면도라고 함</t>
  </si>
  <si>
    <t>31036</t>
  </si>
  <si>
    <t>측면리벳</t>
  </si>
  <si>
    <t>側面rivet</t>
  </si>
  <si>
    <t>리벳으로 접합된 플레이트거더에서 플랜지앵글과 웨브플레이트를 접합시키는 리벳.</t>
  </si>
  <si>
    <t>31037</t>
  </si>
  <si>
    <t>측면마찰</t>
  </si>
  <si>
    <t>skin friction, 側面摩察</t>
  </si>
  <si>
    <t>말뚝의 주면과 지반과의 마찰</t>
  </si>
  <si>
    <t>31038</t>
  </si>
  <si>
    <t>측면용접</t>
  </si>
  <si>
    <t>側面熔接</t>
  </si>
  <si>
    <t>용접축이 수평이고 용접면이 수직으로 되는 작업위치에서 하는 용접방법.</t>
  </si>
  <si>
    <t>31039</t>
  </si>
  <si>
    <t>고위 발열량</t>
  </si>
  <si>
    <t>higher heating value</t>
  </si>
  <si>
    <t>연료가 완전 연소했을 때 방출하는 열량. 연소에 의해 생긴 수증기의 잠열을 포함한 값. 총발열량이라고도 한다. (=고발열량) ↔저위 발열량.</t>
  </si>
  <si>
    <t>3104</t>
  </si>
  <si>
    <t>측면필렛용접</t>
  </si>
  <si>
    <t>fillet welding paralled shear, side fillet weld, 側面－熔接</t>
  </si>
  <si>
    <t>용접선에 평행하게 전단력이 작용하도록 하는 필릿(모살)용접</t>
  </si>
  <si>
    <t>31040</t>
  </si>
  <si>
    <t>측문</t>
  </si>
  <si>
    <t>側門</t>
  </si>
  <si>
    <t>① 건물의 좌우 측면에 있는 문. ② ⇨샛문.</t>
  </si>
  <si>
    <t>31041</t>
  </si>
  <si>
    <t>측방 유동</t>
  </si>
  <si>
    <t>lateral flow</t>
  </si>
  <si>
    <t>포화점토(飽和粘土) 지반이 부분 재하(載荷, loading)를 받았을 때, 극한 지지력에 가깝게 되면 지반의 소성변형(塑性變形) 때문에 전단 변형에 기인하는 즉시 침하가 급증하여 지반이 측방으로 크게 변형하는 것을 말함</t>
  </si>
  <si>
    <t>31042</t>
  </si>
  <si>
    <t>측백나무</t>
  </si>
  <si>
    <t>biota orientalis, 側柏木</t>
  </si>
  <si>
    <t>편백과에 속하는 상록침엽교목으로서, 가지가 수직적으로 발달하므로 측백이라는 이름이 붙음</t>
  </si>
  <si>
    <t>31043</t>
  </si>
  <si>
    <t>측비계</t>
  </si>
  <si>
    <t>side scaffold, 側－</t>
  </si>
  <si>
    <t>① 1열 비계기둥에 줄을 결부시킨 비계. 일측비계라고도 함. ② 측비계의 종류로는 편비계(줄 1개씩)와 겹비계(줄 2개씩)로 나뉨.</t>
  </si>
  <si>
    <t>31044</t>
  </si>
  <si>
    <t>측색</t>
  </si>
  <si>
    <t>colorimetry</t>
  </si>
  <si>
    <t>색깔의 측정에 의한 분석.</t>
  </si>
  <si>
    <t>31045</t>
  </si>
  <si>
    <t>측선</t>
  </si>
  <si>
    <t>measuring line, 測線</t>
  </si>
  <si>
    <t>임의의 직선과 화면과의 교점에서 기선에 평행하게 그은 직선.</t>
  </si>
  <si>
    <t>31046</t>
  </si>
  <si>
    <t>측압</t>
  </si>
  <si>
    <t>lateral pressure bearing, 側壓</t>
  </si>
  <si>
    <t>유체, 분체, 입체 등이 용기 또는 이들이 접하고 있는 물체의 측면에 작용하는 압력을 말한다. 예를 들면 수압, 옹벽, 지하벽, 널말뚝, 시트 파일 등에 미치는 토압, 거푸집에 가해지는 콘크리트의 수평 방향의 압력, 분체, 입체의 사일로벽에 미치는 압력 등이 존재한다.</t>
  </si>
  <si>
    <t>31047</t>
  </si>
  <si>
    <t>측압 계수</t>
  </si>
  <si>
    <t>coefficient of lateral pressure</t>
  </si>
  <si>
    <t>지반 중의 어느 점에 생기는 수평방향의 응력과 수직응력과의 비율을 의미함.</t>
  </si>
  <si>
    <t>31048</t>
  </si>
  <si>
    <t>측압응력</t>
  </si>
  <si>
    <t>bearing stress, 側壓應力</t>
  </si>
  <si>
    <t>측압에 의해 생기는 응력.</t>
  </si>
  <si>
    <t>31049</t>
  </si>
  <si>
    <t>고유 모드</t>
  </si>
  <si>
    <t>eigenmode; characteristic mode</t>
  </si>
  <si>
    <t>구조체 고유의 진동형태.</t>
  </si>
  <si>
    <t>3105</t>
  </si>
  <si>
    <t>측온 저항체</t>
  </si>
  <si>
    <t>measurement resistor</t>
  </si>
  <si>
    <t>온도의 변화에 따라 전류 저항값이 변화하는 성질을 이용하여 온도계측기의 온도검출부 용도로 사용할 수 있는 저항체로서 백금, 구리, 니켈 등의 금속선 및 서미스터가 사용되고 있음. 일반 열전대 방식에 비해서 검출값의 정확성과 신뢰성이 뛰어나지만 다소 고가임.</t>
  </si>
  <si>
    <t>31050</t>
  </si>
  <si>
    <t>측온도료</t>
  </si>
  <si>
    <t>⇨시온도료(＝).</t>
  </si>
  <si>
    <t>31051</t>
  </si>
  <si>
    <t>측점</t>
  </si>
  <si>
    <t>station, 測點</t>
  </si>
  <si>
    <t>① 측량을 할 때 기준이나 목표가 되는 점. ② 측점에는 나무말뚝‧돌말뚝‧콘크리트말뚝 등이 부설되고 각 측점을 현장에서 바르게 표시하는 것을 측설(測設)이라 함.</t>
  </si>
  <si>
    <t>31052</t>
  </si>
  <si>
    <t>측정공구</t>
  </si>
  <si>
    <t>側定工具</t>
  </si>
  <si>
    <t>① 주로 공장에서 사용되는 측정 또는 검사용 기구의 총칭. ② 가공(加工)된 기계부품이나 절삭공구(切削工具) 등이 소정의 치수 현상을 가지는가에 대한 결정을 하기 위한 것으로 노기스‧마이크로미터(micro-meter)‧다이얼 게이지(dial gauge)‧각도 게이지‧한계 게이지 등이 이에 속함.</t>
  </si>
  <si>
    <t>31053</t>
  </si>
  <si>
    <t>측창</t>
  </si>
  <si>
    <t>벽쪽에 낸 창.</t>
  </si>
  <si>
    <t>31054</t>
  </si>
  <si>
    <t>측창 채광</t>
  </si>
  <si>
    <t>lateral daylighting</t>
  </si>
  <si>
    <t>건축물의 측창으로부터 이루어지는 채광. 주광 조명의 가장 일반적인 방식</t>
  </si>
  <si>
    <t>31055</t>
  </si>
  <si>
    <t>측토압</t>
  </si>
  <si>
    <t>lateral earth pressure, 側土壓</t>
  </si>
  <si>
    <t>옹벽, 지하 층벽과 같은 거의 연직 구조물에 대하여 수평방향에 가해지는 토압.</t>
  </si>
  <si>
    <t>31056</t>
  </si>
  <si>
    <t>층</t>
  </si>
  <si>
    <t>(미)story, (영)floor; storey</t>
  </si>
  <si>
    <t>벽체를 형성하는 수평층. 수직 방향으로 높이가 다른 바닥면을 세는 단위</t>
  </si>
  <si>
    <t>31057</t>
  </si>
  <si>
    <t>층②</t>
  </si>
  <si>
    <t>story, storey, floor, 層</t>
  </si>
  <si>
    <t>건축물에서 바닥면과 위에 있는 바닥면과의 사이에 있는 공간 단위를 말함. 지면에서부터 위로 지상1층, 지상2층, 지하로 내려가면서 지하1층, 지하2층으로 구별함. 영국과 유럽에서는 제1층을 ground floor 또는 0층, 제2층을 1st floor라고 함.</t>
  </si>
  <si>
    <t>31059</t>
  </si>
  <si>
    <t>고유 벡터</t>
  </si>
  <si>
    <t>eigenvector； characteristic vector</t>
  </si>
  <si>
    <t>고유모드를 벡터로 나타낸것</t>
  </si>
  <si>
    <t>3106</t>
  </si>
  <si>
    <t>층간 변위</t>
  </si>
  <si>
    <t>relative story displacement</t>
  </si>
  <si>
    <t>기준용어. 인접 층 사이의 상대 수평변위. 지진이나 바람 등의 외란에 의하여 어떤 층의 바닥과 직상 층의 바닥과의 사이에 생기는 수평 변위량의 차.</t>
  </si>
  <si>
    <t>31060</t>
  </si>
  <si>
    <t>층간 변형각</t>
  </si>
  <si>
    <t>story deformation angle; drift angle</t>
  </si>
  <si>
    <t>층간변위를 층 높이로 나눈 값으로 층간변위각이라고도 함.</t>
  </si>
  <si>
    <t>31061</t>
  </si>
  <si>
    <t>층간온도</t>
  </si>
  <si>
    <t>inter layer temperature, 層間溫度</t>
  </si>
  <si>
    <t>복수의 층으로 구성된 구성체계에서 층과 층 사이의 온도.</t>
  </si>
  <si>
    <t>31062</t>
  </si>
  <si>
    <t>층강성도</t>
  </si>
  <si>
    <t>story stiffness, 層剛性度</t>
  </si>
  <si>
    <t>어떤 층에 단위각을 일으킴에 필요한 층모멘트.</t>
  </si>
  <si>
    <t>31063</t>
  </si>
  <si>
    <t>층계</t>
  </si>
  <si>
    <t>⇨계단(＝).</t>
  </si>
  <si>
    <t>31064</t>
  </si>
  <si>
    <t>층계참</t>
  </si>
  <si>
    <t>⇨계단참(＝).</t>
  </si>
  <si>
    <t>31065</t>
  </si>
  <si>
    <t>층교기</t>
  </si>
  <si>
    <t>⇨층교틀(＝).</t>
  </si>
  <si>
    <t>31066</t>
  </si>
  <si>
    <t>층교틀</t>
  </si>
  <si>
    <t>層橋機</t>
  </si>
  <si>
    <t>① 층계의 층디딤판을 받들기 위한 양측의 경사진 목재. ② ＝계단옆판. ③ 층계는 계단(階段)‧층층대(層層臺)‧층대(層臺)‧층다리(層層橋)‧층제(層梯) 등 여러 가지 명칭으로 불리며 형태에 따라 평란층제(平欄層梯)‧고란층제(高欄層梯)‧교란층제(交欄層梯)‧양장층제(羊腸層梯)‧곡란층제(曲欄層梯) 등 여러 가지.</t>
  </si>
  <si>
    <t>31067</t>
  </si>
  <si>
    <t>층급받침</t>
  </si>
  <si>
    <t>層級－</t>
  </si>
  <si>
    <t>여러 층단으로 만든 옥개석의 받침.</t>
  </si>
  <si>
    <t>31069</t>
  </si>
  <si>
    <t>고유 원진동수</t>
  </si>
  <si>
    <t>natural circular frequency</t>
  </si>
  <si>
    <t>구조체의 개별 고유주기에 대응하는 각진동수</t>
  </si>
  <si>
    <t>3107</t>
  </si>
  <si>
    <t>층급천장</t>
  </si>
  <si>
    <t>層級天障</t>
  </si>
  <si>
    <t>① 가장자리와 중앙을 구분하여 층을 두고 설치한 천장. ② ⇨층단반자.</t>
  </si>
  <si>
    <t>31070</t>
  </si>
  <si>
    <t>층높이</t>
  </si>
  <si>
    <t>height of story, floor height, 層高</t>
  </si>
  <si>
    <t>건축물의 일정 층의 바닥면으로부터 그 바로 위층 바닥면까지의 수직 높이를 말한다.</t>
  </si>
  <si>
    <t>31071</t>
  </si>
  <si>
    <t>층단구성반자</t>
  </si>
  <si>
    <t>⇨층단반자(＝).</t>
  </si>
  <si>
    <t>31072</t>
  </si>
  <si>
    <t>층단들여쌓기</t>
  </si>
  <si>
    <t>racking, racking back</t>
  </si>
  <si>
    <t>벽돌쌓기 등에 있어서 층단모양으로 들여쌓는 것.</t>
  </si>
  <si>
    <t>31074</t>
  </si>
  <si>
    <t>층단떼어쌓기</t>
  </si>
  <si>
    <t>racking back bond</t>
  </si>
  <si>
    <t>떼어쌓기(⇦)법의 하나.</t>
  </si>
  <si>
    <t>31075</t>
  </si>
  <si>
    <t>층단반자</t>
  </si>
  <si>
    <t>層段－</t>
  </si>
  <si>
    <t>① 천장의 갓둘레를 복판보다 한층 낮게 하거나 높게 하여 반자가 층이 지게 한 것. ② 근래의 응접실, 다실 등의 천장을 장식 겸 음향효과가 있게 층단으로 또는 주위 벽에서 떼어 구성하고 전기조명장치도 간접조명으로 천장에 은폐하는 식으로 함. ③ 반자의 가장자리는 적당히 테를 둘러 구성하기도 한다. 이것을 ｢반자 갓둘레｣라 함. ④ ＝층급반자(層級－).</t>
  </si>
  <si>
    <t>31076</t>
  </si>
  <si>
    <t>층단반자틀</t>
  </si>
  <si>
    <t>천장의 일부는 수평면으로 꾸미고 갓둘레 또는 중간 일부는 층단이 지게 짠 틀. 층급천장틀.</t>
  </si>
  <si>
    <t>31077</t>
  </si>
  <si>
    <t>층단변주</t>
  </si>
  <si>
    <t>層斷邊柱</t>
  </si>
  <si>
    <t>두 층으로 된 건물에서 한 층 높이마다 따로 세운 변두리의 기둥. 각 층 갓둘레기둥.</t>
  </si>
  <si>
    <t>31078</t>
  </si>
  <si>
    <t>층단아치</t>
  </si>
  <si>
    <t>stepped arch, 層段－</t>
  </si>
  <si>
    <t>겉둘레를 그 상부에 축조되는 조적 개체(個體)에 알맞게 층단으로 쌓은 아치.</t>
  </si>
  <si>
    <t>31079</t>
  </si>
  <si>
    <t>고유 음향 임피던스</t>
  </si>
  <si>
    <t>specific acoustic impedance: characteristic acoustic impedance</t>
  </si>
  <si>
    <t>매질 속을 지나는 평면파의 임의점에서의 음압(또는 응력)과 입자(또는 진동) 속도와의 복소수비. (=특성 임피던스) →음향 임피던스비.</t>
  </si>
  <si>
    <t>3108</t>
  </si>
  <si>
    <t>층단우주</t>
  </si>
  <si>
    <t>層斷隅柱</t>
  </si>
  <si>
    <t>두 층으로 된 건물에서 귓보 또는 내진 귀기둥 위에 서는 각층의 평기둥.</t>
  </si>
  <si>
    <t>31080</t>
  </si>
  <si>
    <t>층단주</t>
  </si>
  <si>
    <t>層斷柱</t>
  </si>
  <si>
    <t>각 층마다 따로 세우는 기둥.</t>
  </si>
  <si>
    <t>31081</t>
  </si>
  <si>
    <t>층단지붕</t>
  </si>
  <si>
    <t>層斷屋蓋</t>
  </si>
  <si>
    <t>① 지붕의 전후가 층단적으로 이어진 것. ② 2층 벽 밑에 1층 지붕이 달려 층단으로 된 지붕.</t>
  </si>
  <si>
    <t>31082</t>
  </si>
  <si>
    <t>층단평주</t>
  </si>
  <si>
    <t>層斷平柱</t>
  </si>
  <si>
    <t>⇨층단기둥(＝).</t>
  </si>
  <si>
    <t>31083</t>
  </si>
  <si>
    <t>층대</t>
  </si>
  <si>
    <t>31084</t>
  </si>
  <si>
    <t>층도리</t>
  </si>
  <si>
    <t>girth, 層道里</t>
  </si>
  <si>
    <t>목구조의 축조에 있어 2층 바닥 이상의 위치에서 기둥을 서로 잇는 횡가재.</t>
  </si>
  <si>
    <t>31085</t>
  </si>
  <si>
    <t>층두리아치</t>
  </si>
  <si>
    <t>rowlock arch, 層－</t>
  </si>
  <si>
    <t>① 작은 홍예돌(small voussoir)이나 벽돌이 있는 아치. ② 아치의 간사이가 넓을 때 반장벌로 층을 지어 이중으로 겹쳐 쌓는 아·치. ③ ⇨로록.</t>
  </si>
  <si>
    <t>31086</t>
  </si>
  <si>
    <t>층뒤판</t>
  </si>
  <si>
    <t>층디딤판의 뒤를 막아 깐 널판.</t>
  </si>
  <si>
    <t>31087</t>
  </si>
  <si>
    <t>층디딤판</t>
  </si>
  <si>
    <t>층계를 오르내릴 때 발디딤하는 널.</t>
  </si>
  <si>
    <t>31088</t>
  </si>
  <si>
    <t>층란</t>
  </si>
  <si>
    <t>層欄</t>
  </si>
  <si>
    <t>① 겹겹이 된 난간. ② 각 층에 있는 난간.</t>
  </si>
  <si>
    <t>31089</t>
  </si>
  <si>
    <t>고유 음향 저항</t>
  </si>
  <si>
    <t>specific acoustic resistance; characteristic acoustic resistance</t>
  </si>
  <si>
    <t>고유 음향 임피던스의 실제 부분. 평면 음파의 경우는 소리를 전달하는 매질의 밀도와 그 매질 속 소리의 속도와의 곱(kg/m2‧s)이 된다.</t>
  </si>
  <si>
    <t>3109</t>
  </si>
  <si>
    <t>층로드</t>
  </si>
  <si>
    <t>story rod, height board, story pole, story rod,, 層－</t>
  </si>
  <si>
    <t>① 1층분의 높이에 상당하는 길이를 가진 목재의 규준대. ② 중간에 돌쌓기나 벽돌쌓기의 가로줄눈, 창의 상하 틀의 높이, 계단의 디딤면의 높이 등을 표시하는 표가 되어 있음.</t>
  </si>
  <si>
    <t>31090</t>
  </si>
  <si>
    <t>층류</t>
  </si>
  <si>
    <t>laminar flow, 層流</t>
  </si>
  <si>
    <t>① 유체의 입자가 평행에 층상을 이루며 흐르는 것. ② 유체를 분자 사이에 구성하는 분자인력(액체의 경우) 또는 분자운동(기체의 경우)이 작용하여 층류가 형성됨. ③ 유체가 극히 완만하게 흐를 때의 상태이며, 이에 대하여 불규칙적으로 혼란한 흐름을 난류라 함.</t>
  </si>
  <si>
    <t>31091</t>
  </si>
  <si>
    <t>층류 경계층</t>
  </si>
  <si>
    <t>laminar flow boundary layer</t>
  </si>
  <si>
    <t>층류 흐름에서 유체의 점성효과가 유동에 영향을 미치는 물체 표면 부근의 유체층.</t>
  </si>
  <si>
    <t>31092</t>
  </si>
  <si>
    <t>층류 방식</t>
  </si>
  <si>
    <t>laminar flow type</t>
  </si>
  <si>
    <t>실내 공간의 기류흐름이 수평 또는 수직의 일방향으로 진행되도록 한 클린룸의 급기방식.</t>
  </si>
  <si>
    <t>31093</t>
  </si>
  <si>
    <t>층류 저층</t>
  </si>
  <si>
    <t>유동하는 유체의 난류 경계층에서 접착하는 물체 표면과 근접한 위치에 발생하는 얇은 경계만을 의미함.</t>
  </si>
  <si>
    <t>31094</t>
  </si>
  <si>
    <t>층리</t>
  </si>
  <si>
    <t>bedding stratification, 層理</t>
  </si>
  <si>
    <t>① 수성암‧변성암 등에서 볼 수 있는 평행상태의 절리(⇦). ② 석재조직의 하나.</t>
  </si>
  <si>
    <t>31096</t>
  </si>
  <si>
    <t>층모멘트</t>
  </si>
  <si>
    <t>story moment, 層－</t>
  </si>
  <si>
    <t>구조물의 임의의 층에서 그 층의 전단력과 높이와의 곱.</t>
  </si>
  <si>
    <t>31097</t>
  </si>
  <si>
    <t>층모멘트 분할법</t>
  </si>
  <si>
    <t>story moment distribution method</t>
  </si>
  <si>
    <t>골조 해석에서 붕괴하중의 약산법의 하나. 절점진분법과 같이 각 절점의 소성힌지를 정하여 그 층에 대하여 힌지 모멘트의 총합인 층모멘트를 각 층 전단력을 기반으로 분할하여 붕괴기구를 정해가는 방법.</t>
  </si>
  <si>
    <t>31098</t>
  </si>
  <si>
    <t>층방</t>
  </si>
  <si>
    <t>層枋</t>
  </si>
  <si>
    <t>① 층층대를 설치하기 위해 가로지른 인방이나 보. 계단 옆판 받이보. ② 상층 마루 또는 하층 서까래의 위 끝을 받는 창방 밑에 있는 인방.</t>
  </si>
  <si>
    <t>31099</t>
  </si>
  <si>
    <t>고유 조명률</t>
  </si>
  <si>
    <t>utilance</t>
  </si>
  <si>
    <t>조명 기구로부터 나오는 광속 가운데 작업면에 들어가는 광속의 비율. 조명률이 광원(램프)에서 나오는 광속에 대하여 정의하고 있는 것과 다르다.</t>
  </si>
  <si>
    <t>3110</t>
  </si>
  <si>
    <t>층방정식</t>
  </si>
  <si>
    <t>story equilibrium equation, 層方程式</t>
  </si>
  <si>
    <t>골조의 응력 해석에 있어 처짐각법에 의할 경우에 세우는 힘의평형조건식의 하나. 전단력 방정식이라고도 한다. 각 층 기둥의 전단력과 그 층에서 상부에 작용하는 수평력은 평형하고 있다. 부재각과 같은 수의 수평 방향의 평형식이 만들어진다.</t>
  </si>
  <si>
    <t>31100</t>
  </si>
  <si>
    <t>층보</t>
  </si>
  <si>
    <t>層梁</t>
  </si>
  <si>
    <t>① 각층 마루를 받는 보. ② 2층 바닥 보.</t>
  </si>
  <si>
    <t>31101</t>
  </si>
  <si>
    <t>층붕괴</t>
  </si>
  <si>
    <t>story collapse</t>
  </si>
  <si>
    <t>어떤 층의 기둥 전체의 주두, 주각 위치에 송성힌지가 형성되어, 그 층이 수평 방향으로 붕괴하는 것.</t>
  </si>
  <si>
    <t>31102</t>
  </si>
  <si>
    <t>층서</t>
  </si>
  <si>
    <t>stratigraphy</t>
  </si>
  <si>
    <t>하위지층에서부터 상위지층에 이르기까지 시대별로 누중되어 배열된 상태</t>
  </si>
  <si>
    <t>31103</t>
  </si>
  <si>
    <t>층수</t>
  </si>
  <si>
    <t>層數</t>
  </si>
  <si>
    <t>한 건축물에서 바닥면이 가장 많은 개소의 층수를 말한다. 탑옥(塔屋) · 지하층에서 그 수평 투영 면적이 건축 면적의 1/8 이하이고, 기계실 등으로 사용하는 경우는 층수에 넣지 않는다.</t>
  </si>
  <si>
    <t>31104</t>
  </si>
  <si>
    <t>층전단력</t>
  </si>
  <si>
    <t>story shearing force, 層剪斷力</t>
  </si>
  <si>
    <t>구조물이 횡력을 받을 때 각 층 기둥에 분담된 전단력들을 합한 값.</t>
  </si>
  <si>
    <t>31105</t>
  </si>
  <si>
    <t>층전단력 계수</t>
  </si>
  <si>
    <t>story shear coefficient</t>
  </si>
  <si>
    <t>임의의 층에 발생된 층전단력을 그 층 상부의 전 중량으로 나눈 값. 내진설계에서는 지진층전단력계수라고 한다. 건물 기저부의 층 전단력 계수를 베이스 시어 계수라고 한다.</t>
  </si>
  <si>
    <t>31106</t>
  </si>
  <si>
    <t>층집</t>
  </si>
  <si>
    <t>層－</t>
  </si>
  <si>
    <t>① 층이 중첩(重疊)된 집. ② 이층집‧삼층집.</t>
  </si>
  <si>
    <t>31107</t>
  </si>
  <si>
    <t>층층대</t>
  </si>
  <si>
    <t>31108</t>
  </si>
  <si>
    <t>고유 주기</t>
  </si>
  <si>
    <t>natural period</t>
  </si>
  <si>
    <t>외력의 영향없이 자유진동을 하는 구조체가 한번 진동하는데 걸리는 시간.</t>
  </si>
  <si>
    <t>3111</t>
  </si>
  <si>
    <t>치대기</t>
  </si>
  <si>
    <t>목재나 널 등을 아래에서 위로 올려붙이는 일.</t>
  </si>
  <si>
    <t>31110</t>
  </si>
  <si>
    <t>치량</t>
  </si>
  <si>
    <t>칠량(⇦)의 변한 말.</t>
  </si>
  <si>
    <t>31111</t>
  </si>
  <si>
    <t>치량각</t>
  </si>
  <si>
    <t>⇨칠량집(＝).</t>
  </si>
  <si>
    <t>31112</t>
  </si>
  <si>
    <t>치량보</t>
  </si>
  <si>
    <t>칠량보(⇦)의 변한 말.</t>
  </si>
  <si>
    <t>31113</t>
  </si>
  <si>
    <t>치량집</t>
  </si>
  <si>
    <t>칠량집(⇦)의 변한 말.</t>
  </si>
  <si>
    <t>31114</t>
  </si>
  <si>
    <t>치량쪼구미</t>
  </si>
  <si>
    <t>｢칠량 쪼구미(⇦)｣의 변한 말.</t>
  </si>
  <si>
    <t>31115</t>
  </si>
  <si>
    <t>치료실</t>
  </si>
  <si>
    <t>(medical) treatment room</t>
  </si>
  <si>
    <t>병원에서 환자를 치료하는 실</t>
  </si>
  <si>
    <t>31116</t>
  </si>
  <si>
    <t>치마널</t>
  </si>
  <si>
    <t>裳板</t>
  </si>
  <si>
    <t>난간 하방 아래에 붙이는 폭이 넓은 널.</t>
  </si>
  <si>
    <t>31117</t>
  </si>
  <si>
    <t>치목</t>
  </si>
  <si>
    <t>治木</t>
  </si>
  <si>
    <t>목재를 깎고 다듬어 재목으로 만드는 일.</t>
  </si>
  <si>
    <t>31118</t>
  </si>
  <si>
    <t>치미</t>
  </si>
  <si>
    <t>owl’s tail tile, 鴟尾</t>
  </si>
  <si>
    <t>용마루 양쪽 끝부분에 올리는 새(鴟)의 꼬리 모양을 한 특수기와.</t>
  </si>
  <si>
    <t>31119</t>
  </si>
  <si>
    <t>고유 주파수</t>
  </si>
  <si>
    <t>natural frequency； frequency of vibration of normal mode</t>
  </si>
  <si>
    <t>⇨고유진동수(＝).</t>
  </si>
  <si>
    <t>3112</t>
  </si>
  <si>
    <t>치받이</t>
  </si>
  <si>
    <t>서까래 위에 산자를 엮고 지붕을 이은 다음 밑에서 흙을 바르는 것.= 앙토</t>
  </si>
  <si>
    <t>31120</t>
  </si>
  <si>
    <t>치받이널반자</t>
  </si>
  <si>
    <t>반자대 밑에서 반자널을 올려 박아 민든 반자.</t>
  </si>
  <si>
    <t>31121</t>
  </si>
  <si>
    <t>치사 농도</t>
  </si>
  <si>
    <t>lethal concentration</t>
  </si>
  <si>
    <t>어떤 정해진 시간(예: 96시간) 동안에 죽음에 이르게 하는 물질의 독성을 농도단위(용질/용매, mg/L, ppm)로 나타내는 척도.</t>
  </si>
  <si>
    <t>31122</t>
  </si>
  <si>
    <t>치사량</t>
  </si>
  <si>
    <t>lethal dose</t>
  </si>
  <si>
    <t>생물을 치사 시키는 약물이나 독물의 양. 보통 종류 및 크기를 규정한 실험 동물수의 50%가 사망할 때의 통계학적으로 구한 독물량(50% 치사량)으로 나타낸다. →치사 농도.</t>
  </si>
  <si>
    <t>31123</t>
  </si>
  <si>
    <t>치석</t>
  </si>
  <si>
    <t>dressed stone, 治石</t>
  </si>
  <si>
    <t>돌을 깎고 다듬어 필요한 석재 부재를 만드는 일.</t>
  </si>
  <si>
    <t>31124</t>
  </si>
  <si>
    <t>치성</t>
  </si>
  <si>
    <t>bastion, 雉城</t>
  </si>
  <si>
    <t>적의 방어를 위해 성벽 일부를 외부로 돌출시켜 쌓은 부분.</t>
  </si>
  <si>
    <t>31125</t>
  </si>
  <si>
    <t>치수</t>
  </si>
  <si>
    <t>measure, dimension size, 寸數, 値數</t>
  </si>
  <si>
    <t>물체 또는 건축물에서 2점간의 거리를 어느 단위에 따라서 표현한 값. 건축 구성재의 크기를 대표적으로 지시하는 표현. 호칭 치수, 제작 치수, 실치수의 총칭.</t>
  </si>
  <si>
    <t>31126</t>
  </si>
  <si>
    <t>치수 공차</t>
  </si>
  <si>
    <t>dimension tolerance</t>
  </si>
  <si>
    <t>최대 허용 치수와 최소 허용 치수와의 차</t>
  </si>
  <si>
    <t>31127</t>
  </si>
  <si>
    <t>치수 안정성</t>
  </si>
  <si>
    <t>dimensional stability</t>
  </si>
  <si>
    <t>온도, 습도 변화에 대하여 재료의 치수. 형상이 안정하며 변화하지 않는 성질을 말한다.</t>
  </si>
  <si>
    <t>31129</t>
  </si>
  <si>
    <t>고유 진동</t>
  </si>
  <si>
    <t>(undamped) natural vibration; vibration of normal mode</t>
  </si>
  <si>
    <t>구조체가 외력의 영향없이 주기적으로 흔들리는 현상</t>
  </si>
  <si>
    <t>3113</t>
  </si>
  <si>
    <t>치수 조정</t>
  </si>
  <si>
    <t>dimensional coordination</t>
  </si>
  <si>
    <t>건축 설계에서 건축 재료의 크기 및 상호의 위치 관계에 있어서 적절한 치수를 선택하여 합리적으로 조정하는 것.</t>
  </si>
  <si>
    <t>31130</t>
  </si>
  <si>
    <t>치수 허용차</t>
  </si>
  <si>
    <t>permissible deviation</t>
  </si>
  <si>
    <t>건축 재료 등에서 기준 치수에 비교하여 길거나 짧거나 했을 때 허용되는 오차의 범위. ±0.5㎜ 등으로 표시된다.</t>
  </si>
  <si>
    <t>31131</t>
  </si>
  <si>
    <t>치수금</t>
  </si>
  <si>
    <t>graduation scale</t>
  </si>
  <si>
    <t>자의 단위길이로 표시한 금.</t>
  </si>
  <si>
    <t>31133</t>
  </si>
  <si>
    <t>치수기입</t>
  </si>
  <si>
    <t>dimensioning, 寸數記入</t>
  </si>
  <si>
    <t>도면에 길이‧높이‧폭 등의 치수를 표시하는 것으로, 도면 아래나 오른쪽에 치수보조선을 긋고 치수를 넣는 부분에 평행한 치수선을 그어 이를 따라 수치를 기입한다. 단위는 원칙적으로 mm이며, 단위기호는 넣지 않음</t>
  </si>
  <si>
    <t>31134</t>
  </si>
  <si>
    <t>치수보조선</t>
  </si>
  <si>
    <t>寸數補助線</t>
  </si>
  <si>
    <t>치수보조선은 치수선에 직각으로 그은 선으로 양끝에 수직으로 치수선을 약간 넘도록 하는 것이 원칙이다.</t>
  </si>
  <si>
    <t>31135</t>
  </si>
  <si>
    <t>치수선</t>
  </si>
  <si>
    <t>dimension line, 寸數線</t>
  </si>
  <si>
    <t>간극, 폭, 거리, 높이, 두께 등의 치수를 기입하기 위해 나타낸 선. 보통 그 중앙에 치수 숫자나 기호를 기입하고 양단은 화살표 또는 점으로 범위를 나타낸다.</t>
  </si>
  <si>
    <t>31136</t>
  </si>
  <si>
    <t>치수정하기</t>
  </si>
  <si>
    <t>KS F 1509(건축부품의 치수정하기) 참조.</t>
  </si>
  <si>
    <t>31137</t>
  </si>
  <si>
    <t>치수조정</t>
  </si>
  <si>
    <t>31138</t>
  </si>
  <si>
    <t>치수표시의 기호</t>
  </si>
  <si>
    <t>지름의 기호는｢  ｣, 정4각형의 기호는 ｢□｣, 반지름의 기호는 ｢  ｣, 판의 두께는 ｢ t ｣, 45°의 라운딩은 ｢  ｣로 표시하고, 기호는 치수 숫자의 앞에 기입.</t>
  </si>
  <si>
    <t>31139</t>
  </si>
  <si>
    <t>고유 진동 자태</t>
  </si>
  <si>
    <t>normal mode of vibration</t>
  </si>
  <si>
    <t>3114</t>
  </si>
  <si>
    <t>치수허용차</t>
  </si>
  <si>
    <t>dimension tolerance, 寸數許容差</t>
  </si>
  <si>
    <t>도면작성에 있어 기준 치수에 비교하여 길거나 짧거나 했을 때 허용되는 오차의 범위</t>
  </si>
  <si>
    <t>31140</t>
  </si>
  <si>
    <t>치올림</t>
  </si>
  <si>
    <t>① 위쪽에 볼록 모양으로 만곡하는 것. 용마루(지붕마루)에서 처마에 걸쳐 이와 같이 만곡한 지붕 등을 말한다.② 거푸집 지주 밑에 꽂아 넣어 높이를 조정한다든지, 흙막이 공사의 버팀대의 보를 조정한다든지 하기 위해 꽂아 넣는 쐐기 모양의 나무 자각.③ 보 등의 예상되는 휨을 고려하여 콘크리트의 거푸집 등에 미리 붙여 두는 만곡 · 휨 · 치올림.</t>
  </si>
  <si>
    <t>31141</t>
  </si>
  <si>
    <t>치올림관</t>
  </si>
  <si>
    <t>건축물 내부의 수직 샤프트 또는 외부 벽면에 수직방향으로 설치되어 있는 배관 계통 중 통과 유체가 상부 방향으로 이동하는 배관을 일컬음. →내림관.</t>
  </si>
  <si>
    <t>31142</t>
  </si>
  <si>
    <t>치우친귀</t>
  </si>
  <si>
    <t>①물매가 서로 다른 지붕면이 마주쳐 생기는 모서리. ② 한쪽으로 쏠린 귀. ③ 직교하는 면에 45°가 아닌 방향.</t>
  </si>
  <si>
    <t>31143</t>
  </si>
  <si>
    <t>치자나무</t>
  </si>
  <si>
    <t>cope jasmine</t>
  </si>
  <si>
    <t>꼭두서니과의 상록관목.</t>
  </si>
  <si>
    <t>31144</t>
  </si>
  <si>
    <t>치자물</t>
  </si>
  <si>
    <t>梔子水</t>
  </si>
  <si>
    <t>① 치자를 우려낸 황색물감. ② 나무 색올림에 쓰임.</t>
  </si>
  <si>
    <t>31145</t>
  </si>
  <si>
    <t>치장</t>
  </si>
  <si>
    <t>治裝, 治粧</t>
  </si>
  <si>
    <t>① 보이는 부분 또는 부재라는 것을 나타내는 말. ② 특히 마무리 가공이 실시되는 부재라는 것을 나타내는 말. 예) 치장판, 치장벽돌 등.</t>
  </si>
  <si>
    <t>31146</t>
  </si>
  <si>
    <t>고유 진동수</t>
  </si>
  <si>
    <t>(undamped) natural frequency</t>
  </si>
  <si>
    <t>고유 주기의 역수. 진동계가 에너지 극소의 상태에서 안정적으로 진동하는 진동수. 계의 자유도 수만큼 존재한다. →기본 진동수.</t>
  </si>
  <si>
    <t>3115</t>
  </si>
  <si>
    <t>치장 쌓기</t>
  </si>
  <si>
    <t>공장 제품인 벽돌. 콘크리트 블록 등을 그대로 마무리해서 쌓아 올리는 공법. 제품의 품질이나 치수가 엄선되며 치장 줄눈이 시공된다. →앞면 쌓기.</t>
  </si>
  <si>
    <t>31150</t>
  </si>
  <si>
    <t>치장 줄눈</t>
  </si>
  <si>
    <t>tooled joint; pointed joint</t>
  </si>
  <si>
    <t>① 벽돌이나 시멘트블록의 벽면을 (제)치장으로 할 때 줄눈을 곱게 발라 마무리하는 것. ② 치장줄눈 모르타르는 1:1로 배합하여 줄눈흙손으로 누름질을 충분히 하여 빈틈없이 하고 표면은 미끈하게 다듬질. ③ 치장줄눈의 작업은 가급적 속히 함을 요함.</t>
  </si>
  <si>
    <t>31151</t>
  </si>
  <si>
    <t>치장 콘크리트 블록</t>
  </si>
  <si>
    <t>finished concrete block</t>
  </si>
  <si>
    <t>① 노출되는 콘크리트면 자체가 치장이 되게 마무리한 콘크리트. ② ＝제물치장콘크리트. ③ 콘크리트벽 위를 따로 치장하기 않고 콘크리트 자체로 마무리하는 것이고 모르타르 바름이나 타일붙임과 같이 떨어질 염려가 없다. 최근 새로운 감각에서 많이 쓰임. ④ 따로 치장하지 않고 구조체를 노출시키므로 내구적인 면에서 다음 사항에 충분히 주의해야 한다. 1) 콘크리트가 밀실할 것. 2) 철근의 피복 두께가 충분할 것. 3) 거푸집은 질이 좋은 것을 쓰고 합판, 플로어링으로 할 것 등. ⑤ ⇨치장골재 콘크리트.</t>
  </si>
  <si>
    <t>31153</t>
  </si>
  <si>
    <t>치장골재콘크리트</t>
  </si>
  <si>
    <t>exposed aggregate concrete, 治裝骨材－</t>
  </si>
  <si>
    <t>①골재를 노출마감으로 한 치장콘크리트. ② 노출 정도에 따라 다음 말이 있다. ｢light exposure｣ ：표면의 시멘트와 모래를 약간만 제거하여 굵은골재의 일부만이 노출된 것. ｢medium exposure｣：시멘트와 모래를 좀 더 제거한 것으로서 굵은골재 부분과 기타 부분(이것을 matrix라 한다)이 같은 정도의 면적인 것. ｢deep exposure｣ ：시멘트와 모래를 더 많이 제거한 것으로 표면은 굵은골재만이 특징적으로 노출된 것. ③ ⇨치장콘크리트.</t>
  </si>
  <si>
    <t>31155</t>
  </si>
  <si>
    <t>치장대패</t>
  </si>
  <si>
    <t>막대패(거친 대패)와 중대패로 작업한 다음 마무리로 미는 고운 대패.= 마무리대패</t>
  </si>
  <si>
    <t>31156</t>
  </si>
  <si>
    <t>치장반자</t>
  </si>
  <si>
    <t>治裝－</t>
  </si>
  <si>
    <t>① 지붕밑, 위층 바닥밑이 제 자체로 치장이 되게 꾸민 반자. ② ＝제치장반자.</t>
  </si>
  <si>
    <t>31157</t>
  </si>
  <si>
    <t>치장벽돌</t>
  </si>
  <si>
    <t>face brick, dressed brick, 治裝壁乭</t>
  </si>
  <si>
    <t>외장에 사용하는 평판형의 벽돌로, 유약을 사용 하지 않고 바탕에 착색을 하든가, 불투명, 무광택의 착색제를 입힌 것을 말한다. 구조역할은 하지 않고 입면디자인 효과를 위해 사용한다</t>
  </si>
  <si>
    <t>31158</t>
  </si>
  <si>
    <t>치장보꾹</t>
  </si>
  <si>
    <t>지붕과 반자 사이의 빈 공간인 보꾹을 치장 마무리한 것.</t>
  </si>
  <si>
    <t>31159</t>
  </si>
  <si>
    <t>고유 함수</t>
  </si>
  <si>
    <t>natural mode function； eigenfunction</t>
  </si>
  <si>
    <t>구조체가 고유모드로 진동할때의 형태를 나타내는 함수.</t>
  </si>
  <si>
    <t>3116</t>
  </si>
  <si>
    <t>치장서까래</t>
  </si>
  <si>
    <t>creaping rafter, 治裝椽</t>
  </si>
  <si>
    <t>노출되어 치장한 서까래.</t>
  </si>
  <si>
    <t>31160</t>
  </si>
  <si>
    <t>치장용 석고판</t>
  </si>
  <si>
    <t>decorated gypsum boards</t>
  </si>
  <si>
    <t>① KS F 3506. ② 이 규격은 건축물의 ｢내장｣에 사용되는 석고판의 표면을 치장한 것(이하 치장용 석고판이라 한다)에 대하여 규정. ③ 종류：표면성능(변태색성‧오염성‧긁히는 성질) 및 난연성에 따라 구분. 즉 전자는 보통 치장용과 특수 치장용, 후자는 난연1등품‧난연2등품.</t>
  </si>
  <si>
    <t>31161</t>
  </si>
  <si>
    <t>치장용 타일</t>
  </si>
  <si>
    <t>facing tile</t>
  </si>
  <si>
    <t>31162</t>
  </si>
  <si>
    <t>치장재</t>
  </si>
  <si>
    <t>⇨수장재(＝).</t>
  </si>
  <si>
    <t>31163</t>
  </si>
  <si>
    <t>치장줄눈</t>
  </si>
  <si>
    <t>pointed joint, tooled joint, 治裝－</t>
  </si>
  <si>
    <t>31164</t>
  </si>
  <si>
    <t>치장콘크리트</t>
  </si>
  <si>
    <t>architectural concrete, exposed concrete, fair-faced concrete, 治裝－</t>
  </si>
  <si>
    <t>31165</t>
  </si>
  <si>
    <t>치장표</t>
  </si>
  <si>
    <t>finish schedule, finishing list, 治裝表</t>
  </si>
  <si>
    <t>① 실내의 여러 부분을 무슨 재료로 어떻게 끝매기 하는가를 쉽게 알아볼 수 있도록 작성한 표. ② ⇨마무리표(＝).</t>
  </si>
  <si>
    <t>31167</t>
  </si>
  <si>
    <t>치장합판</t>
  </si>
  <si>
    <t>治裝合板</t>
  </si>
  <si>
    <t>표면에 미려한 단판 또는 무늬목을 대거나 미려하게 인쇄한 필름을 붙이고 또는 고급 처리하여 외관을 아름답게 한 합판.</t>
  </si>
  <si>
    <t>31168</t>
  </si>
  <si>
    <t>치전주의</t>
  </si>
  <si>
    <t>致奠柱衣</t>
  </si>
  <si>
    <t>단청에서 기둥 위쪽에 옷자락에 주름잡힌 단을 댄 도안으로 된 주의.</t>
  </si>
  <si>
    <t>31169</t>
  </si>
  <si>
    <t>고유값</t>
  </si>
  <si>
    <t>eigenvalue; characteristic value</t>
  </si>
  <si>
    <t>고유벡터에 고유값을 곱한 것은 자료행렬과 고유벡터행렬의 곱셈과 값다. 고유값은 고유벡터의 특성치를 나타낸다.</t>
  </si>
  <si>
    <t>3117</t>
  </si>
  <si>
    <t>치킴</t>
  </si>
  <si>
    <t>① ⇨치올림(＝). ② 보나 트러스를 설치할 때 처짐을 고려하고, 처짐착각을 시정하기 위해 중앙부 위를 약간 치켜 올리는 것.</t>
  </si>
  <si>
    <t>31170</t>
  </si>
  <si>
    <t>치타노버</t>
  </si>
  <si>
    <t>Citta Nuvoa</t>
  </si>
  <si>
    <t>이탈리아어의 ｢새로운 도시｣라는 뜻.</t>
  </si>
  <si>
    <t>31171</t>
  </si>
  <si>
    <t>치토</t>
  </si>
  <si>
    <t>埴土</t>
  </si>
  <si>
    <t>① 점토 60%‧모래 40% 정도로 섞인 흙. ② 점판암‧이암이 풍화된 흙.</t>
  </si>
  <si>
    <t>31172</t>
  </si>
  <si>
    <t>치펜데일양식</t>
  </si>
  <si>
    <t>Chippendale style, .-樣式</t>
  </si>
  <si>
    <t>① 가구(家具)양식의 하나. ② 1750년경 영국의 가구 디자이너 ｢치펜데일｣이 고안한 것으로, 영국의 바로크, 프랑스의 로코코‧고딕, 중국의 모티프양식을 절충한 형식임. ③ 통일적 조화가 잡힌 양식으로 특히 의자에 탁월함. ④ 치펜데일의 &lt;가구 설계록&gt;에 설명이 수록됨.</t>
  </si>
  <si>
    <t>31173</t>
  </si>
  <si>
    <t>치핑해머</t>
  </si>
  <si>
    <t>chipping hammer</t>
  </si>
  <si>
    <t>① 용접할 때 슬래그 및 스패터의 제거‧용착금속의 열간충격‧용접부의 뒷면 손질 등 다목적으로 사용되는 강제 해머. ② 여러 가지 모양이 있으나 대개 한쪽 머리는 뾰족하며, 와이어 브러시와 더불어 용접사에게는 항상 필요한 도구임.</t>
  </si>
  <si>
    <t>31174</t>
  </si>
  <si>
    <t>치환라멘법</t>
  </si>
  <si>
    <t>equivalent frame method, 置換－法</t>
  </si>
  <si>
    <t>① 플랫슬래브 구조의 계산을 보통 라멘구조의 계산법에 의해 계산하는 약산방법. ② 플랫슬래브를 서로 직교하는 2개(個)의 보군(群)으로 나누어 각 방향에 의해여 기둥과 일체로 된 라멘 구조로 생각하는 것. ③ ACI code에 정해진 근사적(近似的)인 탄성해석법.</t>
  </si>
  <si>
    <t>31175</t>
  </si>
  <si>
    <t>친수 계획</t>
  </si>
  <si>
    <t>planning for accesibility to waterfront</t>
  </si>
  <si>
    <t>도시 또는 지역 안의 하천, 바다 등의 수변을 적극적으로 생활환경에 도입허가나 접근과 이용편의를 개선하여 시민의 여가와 휴식 공간을 창출하기 위한 물리적 계획</t>
  </si>
  <si>
    <t>31177</t>
  </si>
  <si>
    <t>친수 공원</t>
  </si>
  <si>
    <t>water park</t>
  </si>
  <si>
    <t>소규모 수로나 호수 연못 등 하천 연안을 중심으로 쾌적하고 친수성이 높은 공원</t>
  </si>
  <si>
    <t>31178</t>
  </si>
  <si>
    <t>친수 호안</t>
  </si>
  <si>
    <t>bank harmonized with water</t>
  </si>
  <si>
    <t>강, 하천 등 수변을 방재, 안전 등을 위해 정비한 호안으로서 시각적으로나 물리적으로 강, 하천, 호수, 바다를 가깝게 느끼게 하고 접근 또한 쉽게 조성된 것</t>
  </si>
  <si>
    <t>31179</t>
  </si>
  <si>
    <t>고유값 해석</t>
  </si>
  <si>
    <t>eigenvalue analysis</t>
  </si>
  <si>
    <t>고유값을 계산하기 위한 해석</t>
  </si>
  <si>
    <t>3118</t>
  </si>
  <si>
    <t>친수성</t>
  </si>
  <si>
    <t>hydrophilic property</t>
  </si>
  <si>
    <t>물과의 친화력이 강한 성질. 물을 매질로 하는 용액 속에서 소량의 전해질을 가해도 쉽게 침전을 일으키지 않는 성질을 일컫는다. ↔소수성.</t>
  </si>
  <si>
    <t>31180</t>
  </si>
  <si>
    <t>칠</t>
  </si>
  <si>
    <t>① 옻칠의 준말. ② ⇨도장(＝).</t>
  </si>
  <si>
    <t>31182</t>
  </si>
  <si>
    <t>칠감</t>
  </si>
  <si>
    <t>⇨도료(＝).</t>
  </si>
  <si>
    <t>31183</t>
  </si>
  <si>
    <t>칠공</t>
  </si>
  <si>
    <t>⇨도장공(＝).</t>
  </si>
  <si>
    <t>31184</t>
  </si>
  <si>
    <t>칠공구</t>
  </si>
  <si>
    <t>塗裝用具</t>
  </si>
  <si>
    <t>① 도장용구에는 도장용 솔(paint brush)‧롤러(paint roller)‧스프레이건(spray gun) 등. ② 브러시(brush)에서 털 부분을 ｢bristle｣이라 하며, 천연 털(natural bristles)과 인공털(synthetic bristles)이 있다. 천연의 브러시 털로서 가장 좋다고 하는 것은 중국의 돼지털(chinese hog bristles)이다. 돼지털은 털끝이 나뭇가지 모양으로 갈라져(이 부분을 ｢flag｣라 하고 이와 같이 갈라져 있는 것을 ｢flagging｣이라 한다) 있으므로, 페인트를 잘 빨아들이고 브러시질의 자국이 미세하다는 특징이 있음. ③ 롤러의 원통부분에 사용되는 재료에는 양모(lambs wool：수성도료에는 부적합하다)‧앙골라 산양의 털(mohair)‧개량 아크릴 섬유(dynel), 이보다 부드러운 합성섬유 다크론(dacron)‧레이온(rayon), 기타가 있다. ④ 스프레이건에는 흡상식(吸上式)건(suction-feed spray gun)과 가압식(加壓式)건(pressure-feed spray gun)이 있음.</t>
  </si>
  <si>
    <t>31185</t>
  </si>
  <si>
    <t>칠공법</t>
  </si>
  <si>
    <t>塗裝工法</t>
  </si>
  <si>
    <t>① 칠 일은 바탕종별‧도료의 품종‧공법에 따라 칠공정을 다음과 같이 달리 하고, 물갈기 마무리로 하는 것도 있다. ② 칠공정에는 1) 솔칠, 2) 롤러칠, 3) 문지름칠, 4) 뿜칠(spraying), 5) 침지법(侵漬法)‧달군칠(燒化法；현장시공 불가) 등이 있음.</t>
  </si>
  <si>
    <t>31186</t>
  </si>
  <si>
    <t>칠공사</t>
  </si>
  <si>
    <t>painter’s work, 塗裝工事</t>
  </si>
  <si>
    <t>① 칠바탕을 만들고 도료를 칠하는 공사로 건물 내외에 따라 각각 달리함. ② 칠은 솔칠‧롤러칠 또는 뿜칠로 하며 초칠(초벌칠)‧재칠(재벌칠)을 하고 줄눈은 줄바르고 티가 없게 바름. ③ 도장하기 전에 바탕의 조정(preparation of surface)이 필요하다. 소재면은 깨끗하고 평탄해야 한다. 바탕조정의 방법은 바탕의 재료에 따라 다르지만, 스크레이퍼(scraper)‧샌드페이퍼(sandpaper)‧와이어브러시(wire brush)‧그라인더(grinder)를 사용하거나 퍼티(putty)‧보수용(補修用) 플라스터(patching plaster)로 손질하는 여러 방법이 있음. ④ 도료(塗料)를 “칠한다”는 것을 “to paint”, “to apply paint, to apply a coat of paint”, “to coat with paint” 등으로 표현. ⑤ 1회의 도장 공정으로 만들어지는 도막(塗膜)의 층은 ｢coat｣라 하고, 도장공사에서 맨 처음 칠하는 층은 ｢first coat｣이다. 이 first coat는 프라이머에 의한 ｢primer coat｣‧｢primming coat｣의 경우도 있고, 실러에 의한 ｢sealer coat｣ 또는 바인더에 의한 ｢binder coat｣의 경우도 있다. ⑥ 바탕조정 다음에 칠하는 초벌칠은 ｢under coat｣라 하고, 정벌칠은 ｢finish coat｣ 또는 ｢finishing coat｣라 한다. 부재를 현장으로 발송하기 전에, 공장에서 프라이머를 칠하는 것은 ｢shop primming｣이고 이와 같은 공장에서 칠한 도막은 ｢shop coat｣임. ⑦ 브러시(brush)로 칠한 경우에 있어서 보통 칠면에는 브러시 자국(brush mark)이 남지 않도록 한다. 스프레이건(spray gun)으로 뿜칠(spray painting)한 때에 도막표면에 오렌지 껍질처럼 작은 구멍이 퍼지는 마감의 결함을 ｢orange peeling｣이라 한다. 도장면에 착오로 칠이 안 된 채 남겨진 것이나 잊어버린 것을 ｢holidays, skips｣라고 함. 칠한 도료에 brush mark나 orange peeling이 생기지 않고 미끈하게 “퍼지는 것”을 “to flow” 또는 “to level”이라 표현함. ⑧ 벽면 등의 도장에 있어서 도막이 균일한 두께로 되지 않은 경우, 두꺼운 곳에 모인 도료가 반원주 모양이 되어 아래로 흐르고 있는 부분을 ｢흐름｣이라고 하는데 영어에서는 ｢runs｣ 또는 ｢sags｣라 함. 또 그와 같은 상태를 ｢sagging｣이라 하지만, 그 모양이 커튼을 드리운 상태와 닮았다는 점에서 ｢curtaining｣이라고도 함. ⑨ 도막에 생기는 결함으로는 이외에도 도막이 노화(老化)하여 표면의 비클이 분리하여 안료가 나와 분화(粉化)하는 백아화(白亞化；powdering, chalking, 일광이 잘 닿는 면에 일어난다)가 있음. 도막이 악어의 등과 같은 무늬로 갈라지는 ｢alligatoring｣, 도막의 부착력 부족 등으로 인하여 일어나는 박리(peeling), 도막 내의 가스의 발생이나 도막 형성요소의 변화 등으로 인하여 일어나는 부풀음(blistering), 도막의 표면에 생기는 미세한 균열로서 ｢checking｣이라 하는 것, 도막이 크게 갈라지는 균열(cracking), 새로 칠한 도막이 바탕의 도막면 위에 균일하게 부착하지 않고 뿔뿔이 흩어져 섬 모양이 되는 ｢crawling｣, 한랭시 두껍게 칠한 때 등에 생기는 주름진 표면(wrinkling) 등이 있음.</t>
  </si>
  <si>
    <t>31187</t>
  </si>
  <si>
    <t>칠당</t>
  </si>
  <si>
    <t>七堂</t>
  </si>
  <si>
    <t>중국 선종사원에서 유래한 것으로 불전, 강당, 승당, 주고, 욕실, 동사, 산문 등 7개소 건물.</t>
  </si>
  <si>
    <t>31188</t>
  </si>
  <si>
    <t>칠당가람제</t>
  </si>
  <si>
    <t>七堂伽藍制</t>
  </si>
  <si>
    <t>중국 선종사원에서 유래한 것으로 불전, 강당, 승당, 주고, 욕실, 동사, 산문 등 7개소 건물을 갖춘 사찰제도.</t>
  </si>
  <si>
    <t>31189</t>
  </si>
  <si>
    <t>고유섭</t>
  </si>
  <si>
    <t>高裕燮-194～1944</t>
  </si>
  <si>
    <t>①근대한국의 미술 사학가. ② 호는 우현(又玄). 경기도 출생. ③ 경성제대 철학과에서 미학 및 미술사를 전공했으며, 개성박물관장‧연회전문 및 이화여전의 교수를 역임. ④ 고적답사를 즐겨 고적‧명승‧사찰 등을 탐방하여 이에 대한 조사 연구를 했음. ⑤ 저서로는 &lt;송도고적&gt;‧&lt;조선탑파연구&gt;‧&lt;조선미술문화사논총&gt;‧&lt;고려청자&gt; 등.</t>
  </si>
  <si>
    <t>3119</t>
  </si>
  <si>
    <t>칠두께</t>
  </si>
  <si>
    <t>thickness of coating</t>
  </si>
  <si>
    <t>미장 공사나 도장 공사에 있어서 바른 층 구께. →바름 두께. 〔재〕</t>
  </si>
  <si>
    <t>31190</t>
  </si>
  <si>
    <t>칠량</t>
  </si>
  <si>
    <t>七梁</t>
  </si>
  <si>
    <t>종도리, 상중도리, 하중도리, 주심도리 등 7줄의 도리를 건 지붕 가구.= 칠량가</t>
  </si>
  <si>
    <t>31191</t>
  </si>
  <si>
    <t>칠량가</t>
  </si>
  <si>
    <t>七梁架</t>
  </si>
  <si>
    <t>종도리, 상중도리, 하중도리, 주심도리 등 7줄의 도리를 건 지붕 가구.= 칠량</t>
  </si>
  <si>
    <t>31192</t>
  </si>
  <si>
    <t>칠량각</t>
  </si>
  <si>
    <t>31193</t>
  </si>
  <si>
    <t>칠량보</t>
  </si>
  <si>
    <t>종도리, 상중도리, 하중도리, 주심도리 등 7줄의 도리를 받고 있는 보.</t>
  </si>
  <si>
    <t>31194</t>
  </si>
  <si>
    <t>칠량지붕틀</t>
  </si>
  <si>
    <t>七梁屋構</t>
  </si>
  <si>
    <t>종도리, 상중도리, 하중도리, 주심도리 등 7줄의 도리를 건 지붕 가구.</t>
  </si>
  <si>
    <t>31195</t>
  </si>
  <si>
    <t>칠량집</t>
  </si>
  <si>
    <t>七梁家</t>
  </si>
  <si>
    <t>종도리, 상중도리, 하중도리, 주심도리 등 7줄의 도리를 건 지붕 가구로 구성된 집.</t>
  </si>
  <si>
    <t>31196</t>
  </si>
  <si>
    <t>칠량쪼구미</t>
  </si>
  <si>
    <t>七梁－</t>
  </si>
  <si>
    <t>종도리, 상중도리, 하중도리, 주심도리 등 7줄의 도리를 건 칠량보를 받도록 들보 위에 세우는 동자주.</t>
  </si>
  <si>
    <t>31197</t>
  </si>
  <si>
    <t>칠링 유닛</t>
  </si>
  <si>
    <t>chilling unit</t>
  </si>
  <si>
    <t>압축기, 전동모터, 컨덴서, 증발코일(열교환코일)을 조합하여 일체화 유닛으로 구성한 것으로서 냉수전용 공급 기기임.</t>
  </si>
  <si>
    <t>31199</t>
  </si>
  <si>
    <t>NFPA</t>
  </si>
  <si>
    <t>National Fire Protection Association</t>
  </si>
  <si>
    <t>미국 화재 보험 협회의 약칭. NEC (National Electric Cord, 미국 전기 공사 규정)를 발행한다.</t>
  </si>
  <si>
    <t>312</t>
  </si>
  <si>
    <t>고유저항</t>
  </si>
  <si>
    <t>resistivity, 固有抵抗</t>
  </si>
  <si>
    <t>① 길이 1m, 단면적 1m²당의 저항값을 말하며, 재질에 따른 저항의 차이를 비교하는데 사용됨. ② 균일한 단면적을 가진 도체의 저항은 다음 식으로 나타낼 수 있음. 단,-저항[Ω], -저항률[Ωm], -길이[m], -단면적[m²] ③ 연동(軟銅)의 는 20℃에서 1.72×10-8Ωm임.</t>
  </si>
  <si>
    <t>3120</t>
  </si>
  <si>
    <t>칠링유닛</t>
  </si>
  <si>
    <t>① 원심식 이외의 압축기를 갖는 냉동장치에 냉각장치‧압축기‧응축기‧증발기‧수냉각기 등을 일체로 조합한 것. ② 냉수의 출구온도가 5～10℃ 정도의 것.</t>
  </si>
  <si>
    <t>31200</t>
  </si>
  <si>
    <t>칠보무늬</t>
  </si>
  <si>
    <t>seven treasures pattern, 七寶紋</t>
  </si>
  <si>
    <t>존귀하고 고상한 물건을 무늬로 꾸며 현판‧보개‧낙양 등에 쓰는 화려한 문양.</t>
  </si>
  <si>
    <t>31201</t>
  </si>
  <si>
    <t>칠솔</t>
  </si>
  <si>
    <t>① 칠공사용의 솔. ② 페인트칠 솔. ③ ⇨칠공구.</t>
  </si>
  <si>
    <t>31202</t>
  </si>
  <si>
    <t>칠엽수</t>
  </si>
  <si>
    <t>horsechestnut</t>
  </si>
  <si>
    <t>높이는 30m에 달하고 굵은 가지가 사방으로 퍼지며 겨울눈은 크고 수지(樹脂)가 있어 점성이 있으며 어린 가지와 잎자루에 붉은빛이 도는 갈색의 털이 있으나 곧 떨어진다.</t>
  </si>
  <si>
    <t>31203</t>
  </si>
  <si>
    <t>칠오토막</t>
  </si>
  <si>
    <t>three quarter bat, three quarters, 七五－</t>
  </si>
  <si>
    <t>① 벽돌을 길이방향으로 3/4되게 동강내어 쓰는 벽돌. ② 0.75에서 온 말.</t>
  </si>
  <si>
    <t>31205</t>
  </si>
  <si>
    <t>칠장걸이</t>
  </si>
  <si>
    <t>七杖－</t>
  </si>
  <si>
    <t>지붕귀에 선자 또는 귀서까래 7개를 건 것.</t>
  </si>
  <si>
    <t>31206</t>
  </si>
  <si>
    <t>칠장이</t>
  </si>
  <si>
    <t>漆匠－</t>
  </si>
  <si>
    <t>① 칠을 하는 것을 업으로 하는 사람. ② ⇨도장공(＝).</t>
  </si>
  <si>
    <t>31207</t>
  </si>
  <si>
    <t>칠층탑</t>
  </si>
  <si>
    <t>七層塔</t>
  </si>
  <si>
    <t>탑신과 옥개부가 7층으로 된 탑.</t>
  </si>
  <si>
    <t>31208</t>
  </si>
  <si>
    <t>칠포</t>
  </si>
  <si>
    <t>七包</t>
  </si>
  <si>
    <t>3출목 7겹으로 짜여진 공포.</t>
  </si>
  <si>
    <t>31209</t>
  </si>
  <si>
    <t>고유주기</t>
  </si>
  <si>
    <t>natural period, 固有周期</t>
  </si>
  <si>
    <t>3121</t>
  </si>
  <si>
    <t>칠포작</t>
  </si>
  <si>
    <t>七包作</t>
  </si>
  <si>
    <t>31210</t>
  </si>
  <si>
    <t>침강 속도</t>
  </si>
  <si>
    <t>settling velocity</t>
  </si>
  <si>
    <t>공기중의 부유 미립자 또는 부유 분진 등이 중력에 의하여 자연적으로 낙하하는 속도.</t>
  </si>
  <si>
    <t>31211</t>
  </si>
  <si>
    <t>침대</t>
  </si>
  <si>
    <t>수면 또는 휴식을 취하기 위해 사용하는 가구.</t>
  </si>
  <si>
    <t>31212</t>
  </si>
  <si>
    <t>침대용 엘리베이터</t>
  </si>
  <si>
    <t>bed elevator; stretcher lift</t>
  </si>
  <si>
    <t>대형 병원 및 요양 시설 등에서 침대의 이동을 원할하게 하기 위해 설치하는 대형 엘리베이터.</t>
  </si>
  <si>
    <t>31213</t>
  </si>
  <si>
    <t>침수 건조</t>
  </si>
  <si>
    <t>water seasoning</t>
  </si>
  <si>
    <t>목재의 원목을 물에 담그어 성장 응력의 제거. 수액의 제거, 가공 후의 수축, 팽창의 감소 등의 효과를 도모하는 것.</t>
  </si>
  <si>
    <t>31214</t>
  </si>
  <si>
    <t>침수 방지 구획</t>
  </si>
  <si>
    <t>water-proof division</t>
  </si>
  <si>
    <t>부유식 해양건축물이 손상된 경우에 침수를 최소한으로 하여 건축물의 전복이나 침몰을 방지하기 위해 하부부체(下部浮體) 내부를 복수의 공간이 되도록 수밀격벽으로 나눈 구획.</t>
  </si>
  <si>
    <t>31215</t>
  </si>
  <si>
    <t>침수 상태</t>
  </si>
  <si>
    <t>submerged condition</t>
  </si>
  <si>
    <t>수중의 흙에서 흙입자가가 부력의 영향을 받는 상태</t>
  </si>
  <si>
    <t>31216</t>
  </si>
  <si>
    <t>침수건조</t>
  </si>
  <si>
    <t>water seasoning, 浸水乾燥</t>
  </si>
  <si>
    <t>목재 건조 방법 중 하나로, 목재를 물속에 담가 수액과 물을 치환한 다음 꺼내어 건조시키는 방법.</t>
  </si>
  <si>
    <t>31217</t>
  </si>
  <si>
    <t>침실</t>
  </si>
  <si>
    <t>bed room, sleeping room, 寢室</t>
  </si>
  <si>
    <t>침실은 수면을 취하기 위한 방이다. 재래식 주택에서는 대개 집 한채 당 침실이 2개~3개인 형식이 대부분이었으며 그 중 넓은 방을 주간에는 거실·객실 등 다목적으로 사용하고 밤에는 침실로 하는 경우가 많았다. 큰 규모의 아파트 등에는 거실문화의 영향으로 침실보다 거실 면적이 더 넓게 계획된다.</t>
  </si>
  <si>
    <t>31218</t>
  </si>
  <si>
    <t>침엽수</t>
  </si>
  <si>
    <t>coniferous tree, needle leaved tree, 針葉樹</t>
  </si>
  <si>
    <t>식물분류학상 겉씨식물 중에서 구과식물(毬果植物)에 속하는 수목. 대개는 상록수이나 잎이 떨어지는 것도 있음</t>
  </si>
  <si>
    <t>31219</t>
  </si>
  <si>
    <t>고유진동</t>
  </si>
  <si>
    <t>natural vibration, 固有振動</t>
  </si>
  <si>
    <t>3122</t>
  </si>
  <si>
    <t>침윤면</t>
  </si>
  <si>
    <t>phreatic surface; seepage face</t>
  </si>
  <si>
    <t>침윤선으로 만들어진 면으로서 제체층을 흐르는 중력수의 표면</t>
  </si>
  <si>
    <t>31220</t>
  </si>
  <si>
    <t>침윤선</t>
  </si>
  <si>
    <t>phreatic line; seepage line; saturation line</t>
  </si>
  <si>
    <t>흙댐, 제방 그리고 하층토를 통과하여 스며드는 물의 상한을 나태내는 선으로 유선망을 그릴 때 최상단 경계의 유선</t>
  </si>
  <si>
    <t>31221</t>
  </si>
  <si>
    <t>침입 공기</t>
  </si>
  <si>
    <t>infiltration air</t>
  </si>
  <si>
    <t>외기에 면한 창호의 틈새 및 출입문 등의 개폐로 인하여 실내공간에 유입되는 외부 공기로서 여름철과 겨울철 각각 냉난방부하의 증가요인이 됨. = 틈새바람.</t>
  </si>
  <si>
    <t>31222</t>
  </si>
  <si>
    <t>침입도</t>
  </si>
  <si>
    <t>penetration</t>
  </si>
  <si>
    <t>아스팔트 등의 점성물의 경도를 표시하는 방법의 일종. 일정 온도에서 바늘을 일정 하중으로 일정 시간 시료 속에 밀어넣을 때의 관입 깊이로 표시한다.</t>
  </si>
  <si>
    <t>31223</t>
  </si>
  <si>
    <t>침입도 지수</t>
  </si>
  <si>
    <t>penetration index</t>
  </si>
  <si>
    <t>아스팔트의 감온성을 표시하는 지수. 25°C에 대한 침입도와 연화점에서 계산한다. (=PI)</t>
  </si>
  <si>
    <t>31224</t>
  </si>
  <si>
    <t>침자법</t>
  </si>
  <si>
    <t>浸漬法</t>
  </si>
  <si>
    <t>① 목재 방부제처리법의 하나. ② 목재를 방부제액 내에 담가두어 7～10일 경과하면 목재 내부까지 방부액이 침투되어 방부효과가 크게 됨. ③ 가열하면 침투가 빠름.</t>
  </si>
  <si>
    <t>31225</t>
  </si>
  <si>
    <t>침저타르</t>
  </si>
  <si>
    <t>⇨목재의 건류.</t>
  </si>
  <si>
    <t>31226</t>
  </si>
  <si>
    <t>침적점토</t>
  </si>
  <si>
    <t>沈積粘土</t>
  </si>
  <si>
    <t>① 우수나 풍력으로 이동되어 다른 장소에 침적된 점토. ② 비교적 양질점토이지만 유기물이 포함되어 있음.</t>
  </si>
  <si>
    <t>31227</t>
  </si>
  <si>
    <t>침전암</t>
  </si>
  <si>
    <t>沈澱巖</t>
  </si>
  <si>
    <t>① 수성암(水成岩)의 일종. ② 암석에 포함되었던 광물질이 물에 녹아서 바다에 흘러들어 갔다가 점차로 침전되어 퇴적 응고된 것.</t>
  </si>
  <si>
    <t>31229</t>
  </si>
  <si>
    <t>고육조</t>
  </si>
  <si>
    <t>고부조</t>
  </si>
  <si>
    <t>3123</t>
  </si>
  <si>
    <t>침전제</t>
  </si>
  <si>
    <t>precipitant, 沈澱劑</t>
  </si>
  <si>
    <t>부유하는 물질을 침전시키는 약제.</t>
  </si>
  <si>
    <t>31230</t>
  </si>
  <si>
    <t>침전조</t>
  </si>
  <si>
    <t>settling tank</t>
  </si>
  <si>
    <t>다양한 종류의 부유물질을 밀도차를 이용하여 침전시킨 후 분리작업을 할 목적으로 설치하는 조 또는 탱크.</t>
  </si>
  <si>
    <t>31231</t>
  </si>
  <si>
    <t>침전지</t>
  </si>
  <si>
    <t>settling basin</t>
  </si>
  <si>
    <t>건축물로부터의 배출수 처리를 위해 배수처리장 또는 하수종말처리장 등에 설치하는 대규모 침전시설.</t>
  </si>
  <si>
    <t>31232</t>
  </si>
  <si>
    <t>침지</t>
  </si>
  <si>
    <t>immersion; dipping</t>
  </si>
  <si>
    <t>각종 액체에 재료를 적셔 그 표면에 액제(液劑)를 부착 또는 내부까지 침입시키는 조작을 일컫는다.</t>
  </si>
  <si>
    <t>31234</t>
  </si>
  <si>
    <t>침투</t>
  </si>
  <si>
    <t>seepage; percolation; infiltration</t>
  </si>
  <si>
    <t>① 흙 또는 다른 덩어리의 공극이나 틈을 통과하거나 그 곳으로 느리게 물이 이동하는 것. 
흙에 의한 물의 흡수를 말하기도 하며, 그 양은 침투계로 결정할 수 있음. 
② 흙은 간극이 연결된 유공물질이므로 액체가 압력 또는 위치의 차에 의하여 공극중을 투과할 수 있는데 이와 같이 액체가 흙속을 투과하는 현상을 말함.</t>
  </si>
  <si>
    <t>31235</t>
  </si>
  <si>
    <t>침투 처리</t>
  </si>
  <si>
    <t>subsurface infiltration</t>
  </si>
  <si>
    <t>정화조시설에서 처리 대상인 오염수를 토양지에 침투시킨 후 배양된 토양 미생물의 분해작용을 통하여 처리하는 방법.</t>
  </si>
  <si>
    <t>31236</t>
  </si>
  <si>
    <t>침투 탐상 검사</t>
  </si>
  <si>
    <t>penetrating inspection</t>
  </si>
  <si>
    <t>검사하고자 하는 대상물의 표면에 침투력이 강한 적색 또는 형광성 침투액을 칠하여, 표면의 개구(開口) 결함 부위에 충분히 침투시킨 다음 표면의 침투액을 닦아내고, 백색 분말의 현상액으로 결함 내부에 스며든 침투액을 표면으로 빨아내고, 그것을 직접 또는 자외선등(業外線燈)으로 비추어 관찰함으로써 결함이 있는 장소와 크기를 알아내는 방법이다</t>
  </si>
  <si>
    <t>31237</t>
  </si>
  <si>
    <t>침투류</t>
  </si>
  <si>
    <t>seepage flow</t>
  </si>
  <si>
    <t>흙 또는 암반중의 물이 운동하는 형태로서 급수원으로부터 흐름의 말단까지 연결된 상태를 말함. 침투류의 형성 원인으로는 중력, 모관현상, 온도차, 전기력이 있음.</t>
  </si>
  <si>
    <t>31238</t>
  </si>
  <si>
    <t>침투성</t>
  </si>
  <si>
    <t>permeability, 浸透性</t>
  </si>
  <si>
    <t>물이 침입하거나 흡수되는 성질.</t>
  </si>
  <si>
    <t>31239</t>
  </si>
  <si>
    <t>고인돌</t>
  </si>
  <si>
    <t>dolmen, 支石</t>
  </si>
  <si>
    <t>돌로 만든 선사시대의 무덤으로 한국 청동기시대의 대표적인 무덤 양식이다. 지석묘(支石墓)라고도 부른다. 북유럽·서유럽·지중해 연안·북아프리카·서남아시아 일대의 신석기시대 묘제로 분포하나, 한국의 고인돌과 직접적인 문화적 관계는 없는 듯하다.</t>
  </si>
  <si>
    <t>3124</t>
  </si>
  <si>
    <t>침투수</t>
  </si>
  <si>
    <t>percolating water</t>
  </si>
  <si>
    <t>흙의 틈을 흐르는 중력수</t>
  </si>
  <si>
    <t>31240</t>
  </si>
  <si>
    <t>침투수압</t>
  </si>
  <si>
    <t>seepage pressure</t>
  </si>
  <si>
    <t>물의 침투 방향으로 가정한 수직 단면에 작용하는 침투수에 의한 압력</t>
  </si>
  <si>
    <t>31241</t>
  </si>
  <si>
    <t>침하</t>
  </si>
  <si>
    <t>settlement, 沈下</t>
  </si>
  <si>
    <t>하중에 의한 지반의 변형을 침하라 하며 일반적으로 침하의 원인은 토립자 형태의 변화와 체적의 변화임. 침하는 즉시침하, 1차 압밀침하와 2차 압밀침하로 나눔.</t>
  </si>
  <si>
    <t>31242</t>
  </si>
  <si>
    <t>침하 균열</t>
  </si>
  <si>
    <t>settlement crack</t>
  </si>
  <si>
    <t>콘크리트를 타설한 후 상단 철근 등의 상부에 따라서 콘크리트 표면에 발생하는 균열. 블리딩에 의해 콘크리트 윗면이 침하하기 때문에 생긴다.</t>
  </si>
  <si>
    <t>31243</t>
  </si>
  <si>
    <t>침하 줄눈</t>
  </si>
  <si>
    <t>raked joint; recessed joint</t>
  </si>
  <si>
    <t>돌이나 타일 등의 재료 표면의 마무리면보다 낮고, 평평하고, 움푹하게 마무리한 줄눈.</t>
  </si>
  <si>
    <t>31244</t>
  </si>
  <si>
    <t>침하판</t>
  </si>
  <si>
    <t>settlement plate</t>
  </si>
  <si>
    <t>지반 또는 흙쌓기 등의 침하 측정을 위해 설치 되는 판</t>
  </si>
  <si>
    <t>31245</t>
  </si>
  <si>
    <t>칩균열</t>
  </si>
  <si>
    <t>chip cracks, .-龜裂</t>
  </si>
  <si>
    <t>① 플라스터 마감면의 균열로서, 부분적으로 바탕에 부착하지 않은 상태. ② 그리고 이 말은 각종 균열(crazing, fire cracks, fire checks, hair cracks, map cracks 등)의 총칭으로 사용.</t>
  </si>
  <si>
    <t>31246</t>
  </si>
  <si>
    <t>칩보드</t>
  </si>
  <si>
    <t>chip-board, 削片</t>
  </si>
  <si>
    <t>① 제재목의 죽데기 등을 잘게 깎은 부스러기를 원료로 하여 접착제를 혼입하여 가압 성형한 판. ②표면을 미려하게 칠하거나 무늬필름 등을 씌워 치장판으로 한 것도 있음.</t>
  </si>
  <si>
    <t>31247</t>
  </si>
  <si>
    <t>카나리아</t>
  </si>
  <si>
    <t>canaria</t>
  </si>
  <si>
    <t>① 아프리카 카나리아 제도(諸島)(canary Islands)에서 사는 새인 카나리아(canaria；canary bird)의 깃과 같은 색. ② 밝은 노랑으로서 약간 녹색에 가까움. ③밝은 노랑(bright yellow；canary yellow).</t>
  </si>
  <si>
    <t>31249</t>
  </si>
  <si>
    <t>고인장강재</t>
  </si>
  <si>
    <t>high tension steel, 高引張鋼材</t>
  </si>
  <si>
    <t>① 인장강도가 높은 강재. ② ⇨고강도강.</t>
  </si>
  <si>
    <t>3125</t>
  </si>
  <si>
    <t>카네포라</t>
  </si>
  <si>
    <t>canephora, canephorus</t>
  </si>
  <si>
    <t>머리위에 바구니를 지니고 있는 여자 조각상.</t>
  </si>
  <si>
    <t>31251</t>
  </si>
  <si>
    <t>카니법</t>
  </si>
  <si>
    <t>Kani‘s method</t>
  </si>
  <si>
    <t>모멘트분배법의 원리를 이용해서 횡방향 변위가 있을 경우라도 편리하게 푸는 방법으로 부정정구조의 구조해석에서 쓰는 변위법의 일종이다.</t>
  </si>
  <si>
    <t>31254</t>
  </si>
  <si>
    <t>카디널레드</t>
  </si>
  <si>
    <t>cardinal red</t>
  </si>
  <si>
    <t>① 가톨릭의 추기경(cardinal)이 입던 옷에서 유래된 색이름. ② 짙은 적색(deep red).</t>
  </si>
  <si>
    <t>31255</t>
  </si>
  <si>
    <t>카라칼라욕장</t>
  </si>
  <si>
    <t>Caracalla浴場</t>
  </si>
  <si>
    <t>①로마건축의 가장 대표적 욕장 실례. ② A.D. 212년 로마의 카라칼라 황제가 창립. ② 1600명 수용이 가능했던 것으로 온탕‧냉탕‧열기실 등 욕실 외에 많은 휴게실과 강연실‧유희실등이 있었음. ④ 구조는 콘크리트조로 교차볼트를 썼고 장식은 화려했으며 바닥은 대리석 포장 및 색유리로 모자이크했었음.</t>
  </si>
  <si>
    <t>31256</t>
  </si>
  <si>
    <t>카르나크</t>
  </si>
  <si>
    <t>Kanak</t>
  </si>
  <si>
    <t>카르나크는 옛 도시 테베의 북쪽 절반을 가리키는 지명인데, 아몬 대신전 외에 몬트 ·무트의 세 신전군(神殿群)이 있다. 이 중 아몬 대신전은 이집트의 신전 중에서 가장 규모가 큰 것으로 신역(神域)은 남북 600m, 동서 540m에 이르고 벽돌로 쌓은 주벽(周壁)으로 둘러싸여 있으며 콘스 ·프타 ·람세스 2세 ·람세스 3세 등의 신전도 산재해 있다.</t>
  </si>
  <si>
    <t>31258</t>
  </si>
  <si>
    <t>카르나크신전</t>
  </si>
  <si>
    <t>⇨암몬신전.</t>
  </si>
  <si>
    <t>31259</t>
  </si>
  <si>
    <t>고인장볼트</t>
  </si>
  <si>
    <t>high tension bolt, 高引張－</t>
  </si>
  <si>
    <t>⇨고력볼트(＝).</t>
  </si>
  <si>
    <t>3126</t>
  </si>
  <si>
    <t>카르나크의 암몬신전</t>
  </si>
  <si>
    <t>31260</t>
  </si>
  <si>
    <t>카르낙</t>
  </si>
  <si>
    <t>⇨카르나크(＝).</t>
  </si>
  <si>
    <t>31261</t>
  </si>
  <si>
    <t>카르노 사이클</t>
  </si>
  <si>
    <t>Carnot’s cycle</t>
  </si>
  <si>
    <t>열기관 시스템 내부에서 작동하는 유체가 고온의 영역에서 열에너지를 흡수하고, 저온의 영역에서 열에너지를 방출하는 단열변화 사이클로서 냉동사이클은 역카르노 사이클이 됨.</t>
  </si>
  <si>
    <t>31262</t>
  </si>
  <si>
    <t>카르노사이클</t>
  </si>
  <si>
    <t>carnot cycle</t>
  </si>
  <si>
    <t>① 두 가지 단열 변화의 두 가지 등온변화로 성립되는 사이클. ② 이 발명으로 실용에는 이르지 않았으나 열역학 견지에서 중요한 사이클.</t>
  </si>
  <si>
    <t>31263</t>
  </si>
  <si>
    <t>카르만 상수</t>
  </si>
  <si>
    <t>Karman constant, -常數</t>
  </si>
  <si>
    <t>지표면으로부터 높이에 따른 풍속 변화 및 분포를 산정하기 위하여 로그함수로 표현되는 계산식에 쓰이는 상수.</t>
  </si>
  <si>
    <t>31264</t>
  </si>
  <si>
    <t>카르복실헤모글로빈</t>
  </si>
  <si>
    <t>carboxyl hemoglobin</t>
  </si>
  <si>
    <t>혈액 속의 헤모글로빈과 일산화탄소가 결합된 물질. 일산화탄소를 흡입하면 혈액 속에서 이것이 생성되어 헤모글로빈의 산소 운반이 저해되고, 조직은 질식사 한다.</t>
  </si>
  <si>
    <t>31267</t>
  </si>
  <si>
    <t>카를리석굴</t>
  </si>
  <si>
    <t>Karli Cave, -石窟</t>
  </si>
  <si>
    <t>① 인도 뭄바이 남동쪽 132km 지점에 있는 석굴사원. ② 주로 서인도에 BC 2세기경부터 대략 10세기 동안에 걸쳐 각종 석굴사원이 개굴(開窟)되었는데, 이것은 초기 사원의 양식을 집대성한 것이라 할 수 있다. ③ 스투파(불탑)를 제사하는 차이트야 형식을 취하였고 동굴 안 길이 38m, 너비 14m, 높이 13.6m 의 대규모 사당(祠堂)이 있으며, 안쪽 깊숙이 2층 기단(基壇)으로 되어 있는 스투파가 놓여 있다.</t>
  </si>
  <si>
    <t>31268</t>
  </si>
  <si>
    <t>카리야티드</t>
  </si>
  <si>
    <t>caryaytid ; caryatides</t>
  </si>
  <si>
    <t>고대명은 카리아티데스 Karyatides(그리스어), Caryatides(라틴어). 서양의 고전건축 혹은 고전주의 건축으로서 기둥 대신에 여인상을 사용한 것. 아테네 엘렉티온 신전의 카리야티드가 가장 유명함.</t>
  </si>
  <si>
    <t>31270</t>
  </si>
  <si>
    <t>카멜레온도료</t>
  </si>
  <si>
    <t>chameleon塗料</t>
  </si>
  <si>
    <t>① 일정한 온도로 색이 변화하는 화합물을 이용해서 온도를 알 수 있게 한 도료. ② ＝시온(示溫)도료(⇦)＝측온(測溫)도료＝서모컬러. ③ 가열에 의해 변색한 것이 냉각에 의해 환원된 것(可逆性)과 환원하지 않은 것(不可逆性)이 있으며 후자는 온도가 상승할 때에만 쓰임.</t>
  </si>
  <si>
    <t>31271</t>
  </si>
  <si>
    <t>카민①</t>
  </si>
  <si>
    <t>Kamin</t>
  </si>
  <si>
    <t>독일식 페티카의 하나.</t>
  </si>
  <si>
    <t>31272</t>
  </si>
  <si>
    <t>카민②</t>
  </si>
  <si>
    <t>carmine</t>
  </si>
  <si>
    <t>① 본래는 코치닐(cochineal)이란 벌레의 암컷을 말려서 만든 유기성 안료였음. 지금은 합성염료로서 그와 같은 색을 만든다. 그림물감의 색으로 널리 알려져 있음. ② 중세의 라틴어 ｢carmesinus｣ 또는 ｢cremesinus｣에서 ｢carmine｣과 ｢crimson｣. ③ 불어로는 ｢크라무와지(cramoisie)｣. ④ 산뜻한 빨강으로서 자주에 가까움. ⑤ 산뜻한 빨강(vivid red).</t>
  </si>
  <si>
    <t>31273</t>
  </si>
  <si>
    <t>카바</t>
  </si>
  <si>
    <t>Kaabah</t>
  </si>
  <si>
    <t>①메카(Mecca)의성전(聖殿). ② 아라비아어로 방형건축(方形建築)의 뜻. ③ 태고(太古)로부터 아라비아 민족의 영묘(靈廟)로서 중간에는 현석(玄石)을 놓았음. ④ 회교 이후 신앙‧예배의 초점이 되었음.</t>
  </si>
  <si>
    <t>31274</t>
  </si>
  <si>
    <t>카바레</t>
  </si>
  <si>
    <t>cabaret</t>
  </si>
  <si>
    <t>음식을 먹고 술을 마시면서 예능인의 쇼를 구경하는 형식의 레스토랑·나이트클럽·호텔 식당 등 특수 사교장. 원래는 프랑스어로 어원은 라틴어인 cavus(구멍)·cave(지하실) 및 아랍어의 khamaret(목로주점)이다.</t>
  </si>
  <si>
    <t>31275</t>
  </si>
  <si>
    <t>카바신전</t>
  </si>
  <si>
    <t>Kaaba, Ka'aba, -神殿</t>
  </si>
  <si>
    <t>사우디아라비아의 메카에 있는 이슬람 신전. 세계의 모든 이슬람 교도는 카바를 향하여 예배함. 현재의 건물은 1663년에 건립되었다고 함. 정면 약 12m, 안길이 약 10.5m, 높이 약 15m의 직사각형 건물로서 네 모퉁이는 대충 동서남북으로 향하였으며 동쪽 구석에는 세 조각으로 쪼개진 유명한 흑석(黑石)과 그 파편이 묻혀 있음.</t>
  </si>
  <si>
    <t>31276</t>
  </si>
  <si>
    <t>카베아</t>
  </si>
  <si>
    <t>cavea</t>
  </si>
  <si>
    <t>고대 로마 극장의 반원형 계단식 관람석.</t>
  </si>
  <si>
    <t>31277</t>
  </si>
  <si>
    <t>카베토</t>
  </si>
  <si>
    <t>caveto</t>
  </si>
  <si>
    <t>① 서양 고전건축에 많이 쓰이던 4분원(分圓)으로 오목하게 된 쇠시리(molding). ② 코니스나 베이스에 쓰임. ③ ⇨오볼로. ④ ⇨시마. ⑤ ⇨오지. ⑥ ＝gorge＝hollow＝throat＝trochilus.</t>
  </si>
  <si>
    <t>31278</t>
  </si>
  <si>
    <t>카보런덤타일</t>
  </si>
  <si>
    <t>caborundum tile</t>
  </si>
  <si>
    <t>내마모적인 특수타일.</t>
  </si>
  <si>
    <t>31279</t>
  </si>
  <si>
    <t>고임돌</t>
  </si>
  <si>
    <t>spalls</t>
  </si>
  <si>
    <t>① 초석을 놓거나 석축을 쌓을때 기울어지거나 쓰러지지 않도록 받쳐 괴는 돌. =굄돌 ② 북방식 고인돌에서 덮개돌을 받치고 있는 넓적한 돌.</t>
  </si>
  <si>
    <t>3128</t>
  </si>
  <si>
    <t>카본 섬유</t>
  </si>
  <si>
    <t>31280</t>
  </si>
  <si>
    <t>카빙머신</t>
  </si>
  <si>
    <t>carbing machine</t>
  </si>
  <si>
    <t>조각용 석재가공기계.</t>
  </si>
  <si>
    <t>31281</t>
  </si>
  <si>
    <t>카세인</t>
  </si>
  <si>
    <t>casein</t>
  </si>
  <si>
    <t>① 포유동물의 젖 속에 포함되어 있는 주요 단백질. ② 우유에서 지방질을 제거하고 자연 산화시켜 젖산 또는 염산‧효소‧귀금속 염류(貴金屬鹽類) 등을 넣어 분리시킨 다음 물로 씻고 50℃ 정도로 열‧침전‧건조시켜 만듦. ③ 백‧황색의 입자 또는 분말(粉末)로서 강알칼리성이며 강산(强酸)에 녹으며 탄산알칼리‧가성알칼리에도 녹음. ④ 식용으로 사용하는 치즈 외에 의학‧화학‧공업용으로, 접착제‧제혁제(製革劑)‧제지용‧수성도료 또는 플라스틱으로 하여 단추‧빗 등을 만들기도 함.</t>
  </si>
  <si>
    <t>31282</t>
  </si>
  <si>
    <t>카세인 접착제</t>
  </si>
  <si>
    <t>casein glue</t>
  </si>
  <si>
    <t>우유에 함유된 카세인(단백질)을 주 원료로한 접착제. 목재용 접착제로서 사용한다.</t>
  </si>
  <si>
    <t>31283</t>
  </si>
  <si>
    <t>카세인수성도료</t>
  </si>
  <si>
    <t>casein water paint</t>
  </si>
  <si>
    <t>분말로서, 사용시 물을 넣어 액상으로 하여 씀.</t>
  </si>
  <si>
    <t>31284</t>
  </si>
  <si>
    <t>카세인텍스</t>
  </si>
  <si>
    <t>casein tex</t>
  </si>
  <si>
    <t>카세인을 되게 개서 두껍게 바르고 여러 가지 도안으로 문질러 거친 면 무늬를 돋우고 그 위에 페인트칠하고 일부 금분(황동가루)‧은분(알루미늄가루) 등을 칠하여 마무리한 것.</t>
  </si>
  <si>
    <t>31286</t>
  </si>
  <si>
    <t>카슈</t>
  </si>
  <si>
    <t>⇨캐슈.</t>
  </si>
  <si>
    <t>31287</t>
  </si>
  <si>
    <t>카스틸리아노의 정리</t>
  </si>
  <si>
    <t>Castigliano’s theorem</t>
  </si>
  <si>
    <t>① 제1정리–구조물의 어떤 점에 힘이나 모멘트가 작용했을 때, 그 작용점에서 이들로 인한 처짐이나 회전각은 변형에너지를 작용하는 힘이나 모멘트로 편미분한 것과 같다. ② 제2 정리–구조물에 생기는 반력은 구조물의 변형 에너지가 최소가 되도록 한다. ③ 즉 지점 반력은 변형에너지를 그 지점 반력으로 편미분할 때 0이다. ④ 최소일원리라고도 한다.</t>
  </si>
  <si>
    <t>31288</t>
  </si>
  <si>
    <t>고임돌쌓기</t>
  </si>
  <si>
    <t>석축을 모르타르 없이 쌓을 때와 같이 돌을 쌓을 때 접촉부분에 잔돌을 고이거나 끼워 쌓는 법.</t>
  </si>
  <si>
    <t>3129</t>
  </si>
  <si>
    <t>카우치</t>
  </si>
  <si>
    <t>couch</t>
  </si>
  <si>
    <t>몸을 비스듬히 기대어 휴식하는 소파.</t>
  </si>
  <si>
    <t>31290</t>
  </si>
  <si>
    <t>카운터</t>
  </si>
  <si>
    <t>counter</t>
  </si>
  <si>
    <t>① 상점 등에서 회계를 하거나, 물건을 건내는 계산대, 영업대. ② 은행, 호텔, 상점 등의 회계 장소</t>
  </si>
  <si>
    <t>31291</t>
  </si>
  <si>
    <t>카운터 플로 냉각탑</t>
  </si>
  <si>
    <t>counter flow cooling tower, -冷却塔</t>
  </si>
  <si>
    <t>냉각탑에 설치된 송풍기에 의해 상부로 상승하는 냉각공기와 산수관으로부터 분사되어 하부로 낙하하는 냉각수가 서로 마주보고 열교환하는 형식의 개방형 냉각탑.</t>
  </si>
  <si>
    <t>31293</t>
  </si>
  <si>
    <t>카운터밸런스식 수직올림문</t>
  </si>
  <si>
    <t>counter balanced vertical sliding doors</t>
  </si>
  <si>
    <t>그림 참조.</t>
  </si>
  <si>
    <t>31295</t>
  </si>
  <si>
    <t>카운터서비스레스토랑</t>
  </si>
  <si>
    <t>counter service restaurant</t>
  </si>
  <si>
    <t>식당을 주방 개방형식으로 하여 앞의 카운터를 식탁으로 하여 요리를 제공하는 음식점</t>
  </si>
  <si>
    <t>31296</t>
  </si>
  <si>
    <t>카운터웨이트</t>
  </si>
  <si>
    <t>counterweight</t>
  </si>
  <si>
    <t>① 엘리베이터 권상기의 구성요소. ② 권상기의 부하를 줄이기 위해 사용하는 중추. ③ 총중량은 키 중량에다 최대적재량의 1/2을 더한 것으로 함.</t>
  </si>
  <si>
    <t>31297</t>
  </si>
  <si>
    <t>카운터톱</t>
  </si>
  <si>
    <t>counter top</t>
  </si>
  <si>
    <t>작업대 또는 카운터를 덮은 판</t>
  </si>
  <si>
    <t>31298</t>
  </si>
  <si>
    <t>카이 제곱 검정</t>
  </si>
  <si>
    <t>chi-square test, -檢定</t>
  </si>
  <si>
    <t>카이제곱분포를 이용하는 방법으로서 관측된 데이터가 기대가설에 의한 데이터와 유의미한 차별성이 있는지 검증하기 위해 사용되는 분석 방법.</t>
  </si>
  <si>
    <t>31299</t>
  </si>
  <si>
    <t>NICU</t>
  </si>
  <si>
    <t>neonatal intensive care unit</t>
  </si>
  <si>
    <t>신경외과집중치료실. 신경외과 및 뇌혈관외과의 중증 환자나 두부외상으로 뇌외과수술을 한 후의 환자를 집중해서 관리 · 치료하는 부문</t>
  </si>
  <si>
    <t>313</t>
  </si>
  <si>
    <t>카제인</t>
  </si>
  <si>
    <t>⇨카세인.</t>
  </si>
  <si>
    <t>31300</t>
  </si>
  <si>
    <t>카키</t>
  </si>
  <si>
    <t>khakie</t>
  </si>
  <si>
    <t>탁한 황갈색. 영국령 당시에 인도인 병사의 제복에 쓰인 진한 황록이 섞인 다갈색이다. 페르시아어의 흙먼지의 뜻인 'khak'에서 파생된 힌두어 'khaki'에서 유래하였다.</t>
  </si>
  <si>
    <t>31301</t>
  </si>
  <si>
    <t>카타 계수</t>
  </si>
  <si>
    <t>kata factor, -係數</t>
  </si>
  <si>
    <t>가온된 카타온도계의 온도가 하강하는 동안 측온부인 구의 단위면적에서 손실되는 열량 또는 방열계수 .</t>
  </si>
  <si>
    <t>31302</t>
  </si>
  <si>
    <t>카타 온도계</t>
  </si>
  <si>
    <t>kata thermometer, -溫度計</t>
  </si>
  <si>
    <t>① 인체 체감온도의 측정을 목적으로 유리재질로 만들어진 특수 알콜온도계. ② 온도 강하에 소요되는 시간을 측정하여 단위시간당 열량강하를 측정한 것으로서 체감도 판정함.</t>
  </si>
  <si>
    <t>31303</t>
  </si>
  <si>
    <t>카타냉각력</t>
  </si>
  <si>
    <t>kata cooling power, -冷却力</t>
  </si>
  <si>
    <t>① 인체가 느끼는 냉온감 또는 체감도를 나타내는 분석지표의 일종. ② 카타온도계의 온도하강에 소요되는 시간을 측정하여 산정함. ③ 측정된 값을 기준으로 인체의 체감도를 분석.</t>
  </si>
  <si>
    <t>31304</t>
  </si>
  <si>
    <t>카타온도</t>
  </si>
  <si>
    <t>kata temperature</t>
  </si>
  <si>
    <t>체감온도의 분석을 목적으로 카타온도계를 사용하여 측정한 온도.</t>
  </si>
  <si>
    <t>31305</t>
  </si>
  <si>
    <t>카타율</t>
  </si>
  <si>
    <t>kata factor, -率</t>
  </si>
  <si>
    <t>31307</t>
  </si>
  <si>
    <t>카타콤</t>
  </si>
  <si>
    <t>catacomb</t>
  </si>
  <si>
    <t>초기 기독교시대의 지하 공동 묘지로서, 기독교 박해를 피해 피난처, 예배처로 사용됨.</t>
  </si>
  <si>
    <t>31308</t>
  </si>
  <si>
    <t>카타콤배</t>
  </si>
  <si>
    <t>31309</t>
  </si>
  <si>
    <t>고장력강</t>
  </si>
  <si>
    <t>① ⇨고강도강(＝). ② ⇨구조강.</t>
  </si>
  <si>
    <t>3131</t>
  </si>
  <si>
    <t>카트</t>
  </si>
  <si>
    <t>cart</t>
  </si>
  <si>
    <t>일반적으로 손수레를 말하며, 특히 콘크리트 카트를 말할 때가 많다.</t>
  </si>
  <si>
    <t>31312</t>
  </si>
  <si>
    <t>카트리지</t>
  </si>
  <si>
    <t>cartridge</t>
  </si>
  <si>
    <t>① 스터드 용접에 있어서 스터드를 박는데 사용되는 세라믹실드를 ｢펠루울｣ 또는 ｢카트리지｣라고 함. ② 스터드의 끝에 적당한 걸침 또는 고정점을 만들어 부착되고 용접아크열의 집중‧용융금속의 산화‧용융범위의 제한, 용접부의 오염방지와 눈의 보호 등을 위한 목적으로 사용됨.</t>
  </si>
  <si>
    <t>31313</t>
  </si>
  <si>
    <t>카페</t>
  </si>
  <si>
    <t>cafe</t>
  </si>
  <si>
    <t>가벼운 식사나 차를 마실 수 있는 레스토랑으로 불어로 커피(Coffee)를카페라 하는데, 이것이 “커피를 파는 집”이라는 뜻으로 변한 것이다.</t>
  </si>
  <si>
    <t>31314</t>
  </si>
  <si>
    <t>카페테리아</t>
  </si>
  <si>
    <t>cafeteria</t>
  </si>
  <si>
    <t>셀프서비스 간이식당. '커피숍'을 뜻하는 스페인어에서 유래한 명칭으로, 테이블 서비스를 줄인 캐쥬얼한 분위기가 많다. 주로 학교, 공공기관, 회사, 병원 등의 식당에서 볼 수 있으며, 푸드코트도 카페테리아의 일종이라고 볼 수 있다.</t>
  </si>
  <si>
    <t>31316</t>
  </si>
  <si>
    <t>카펫</t>
  </si>
  <si>
    <t>carpet</t>
  </si>
  <si>
    <t>양탄자.섬유와 같은 연질재료(軟質材料)를 가지고 만든 바닥에 까는 물건을 총칭한다.</t>
  </si>
  <si>
    <t>31317</t>
  </si>
  <si>
    <t>카펫 스위퍼</t>
  </si>
  <si>
    <t>carpet sweeper</t>
  </si>
  <si>
    <t>실내 내장재인 카펫을 청소하는 기구로서 카펫에 부착되어 있는 분진 등을 흡인하는 청소기구.</t>
  </si>
  <si>
    <t>31318</t>
  </si>
  <si>
    <t>고장력볼트</t>
  </si>
  <si>
    <t>high tensile-bolt, high strength bolt, friction bolt, 高張力－</t>
  </si>
  <si>
    <t>3132</t>
  </si>
  <si>
    <t>카포트</t>
  </si>
  <si>
    <t>carport</t>
  </si>
  <si>
    <t>주택의 대지 안에 세우는 간이차고. 가벼운 철골기둥과 지붕으로 이루어진다. 비와 햇빛을 막아 자동차를 보호하려는 데 목적이 있다.</t>
  </si>
  <si>
    <t>31320</t>
  </si>
  <si>
    <t>칵테일 파티 효과</t>
  </si>
  <si>
    <t>cocktail party effect, -效果</t>
  </si>
  <si>
    <t>개방된 공간에서 다수의 음원이 동시에 발생하는 경우 선택적으로 들을 수 있는 청각적 기능.</t>
  </si>
  <si>
    <t>31322</t>
  </si>
  <si>
    <t>칵테일라운지</t>
  </si>
  <si>
    <t>cocktail lounge</t>
  </si>
  <si>
    <t>라운지 옆에 바(Bar)를 설치하여 양주와 음료를 마시면서 담화하는 넓고 큰 방을 라운지라고 부른다. 일반적으로 로비 옆에 위치하고, 술을 즐기는 바와 로비를 합쳐서 조합한 것을 말한다.</t>
  </si>
  <si>
    <t>31323</t>
  </si>
  <si>
    <t>칸델라</t>
  </si>
  <si>
    <t>candela</t>
  </si>
  <si>
    <t>광도의 단위(cd). 어떤 방향으로 540ⅹ1012Hz의 단색 방사를 방출하여 그 방사 강도가 (1/683)W/sr인 광원의 그 방향의 광도 크기를 표시한다.</t>
  </si>
  <si>
    <t>31325</t>
  </si>
  <si>
    <t>칸델라 매제곱미터</t>
  </si>
  <si>
    <t>candela persquare meter</t>
  </si>
  <si>
    <t>광원의 단위 면적당 밝기의 정도로 정의되는 휘도의 단위로서 cd/m2으로 표기함.</t>
  </si>
  <si>
    <t>31326</t>
  </si>
  <si>
    <t>칸막이 자리</t>
  </si>
  <si>
    <t>box seat; loge</t>
  </si>
  <si>
    <t>축제 때 높이 올린 가설 관람석. 가설 극장에서는 평흙 바닥석을 둘러서 한 단 높은 위치에 있는 상등석. 오늘날에는 극장 등의 2층석, 발코니, 박스 등의 번역어로 다양하게 쓰이고 있다.</t>
  </si>
  <si>
    <t>31329</t>
  </si>
  <si>
    <t>칸막이</t>
  </si>
  <si>
    <t>partitioning, 間幕</t>
  </si>
  <si>
    <t>건축 실내공간에서 수직면으로 분할하여 실내에 칸을 막아 보이지 않게 장치하는 기구</t>
  </si>
  <si>
    <t>31332</t>
  </si>
  <si>
    <t>칸막이구성재</t>
  </si>
  <si>
    <t>※ 건축용 이동 칸막이 구성재. 모듈호칭 치수：KS F 1517.</t>
  </si>
  <si>
    <t>31333</t>
  </si>
  <si>
    <t>칸막이도리</t>
  </si>
  <si>
    <t>칸막이 구조의 칸막이 기둥 상부를 수평에 접속하는 부재.</t>
  </si>
  <si>
    <t>31334</t>
  </si>
  <si>
    <t>칸막이벽</t>
  </si>
  <si>
    <t>partition, partition wall, internal wall, -壁</t>
  </si>
  <si>
    <t>건축 내부의 공간을 분할하기 위한 것으로, 고정적인 것, 이동적인 것, 스크린 등이 있으며, 비내력벽으로 구분된다.</t>
  </si>
  <si>
    <t>31335</t>
  </si>
  <si>
    <t>칸막이용 타일</t>
  </si>
  <si>
    <t>partition tile</t>
  </si>
  <si>
    <t>실내공간의 칸을 구분하기 위해 사용되는 점토타일.</t>
  </si>
  <si>
    <t>31336</t>
  </si>
  <si>
    <t>칸막이자리</t>
  </si>
  <si>
    <t>box ; dress circle</t>
  </si>
  <si>
    <t>극장 등에서 칸을 막아 놓은 관람석을 말하며 일반적으로 2층 정면의 특등석을 지칭함</t>
  </si>
  <si>
    <t>31337</t>
  </si>
  <si>
    <t>칸막이커튼</t>
  </si>
  <si>
    <t>partition curtain</t>
  </si>
  <si>
    <t>실내공간을 막아 다른 용도의 공간으로 사용할 수 있도록 한 커튼</t>
  </si>
  <si>
    <t>31338</t>
  </si>
  <si>
    <t>칸막이토대</t>
  </si>
  <si>
    <t>건물의 내부 칸막이가 되는 곳에 있는 토대.</t>
  </si>
  <si>
    <t>31339</t>
  </si>
  <si>
    <t>고저측량</t>
  </si>
  <si>
    <t>levelling, 高低測量</t>
  </si>
  <si>
    <t>① 높이를 측정하고자 하는 위치에 표척을 세우고 레벨을 보아 그 높이 차를 구하는 것. ② 구해 나가는 방향을 전시(前視), 기지방향을 후시(後視)라 함. ③ ＝수준측량(水準測量).</t>
  </si>
  <si>
    <t>3134</t>
  </si>
  <si>
    <t>칸막이판</t>
  </si>
  <si>
    <t>parting strip ; partition plate, -板</t>
  </si>
  <si>
    <t>상자나 서랍의 내부에서 스페이스를 작게 칸막이하는 판.</t>
  </si>
  <si>
    <t>31340</t>
  </si>
  <si>
    <t>칸벽</t>
  </si>
  <si>
    <t>31341</t>
  </si>
  <si>
    <t>칸벽토</t>
  </si>
  <si>
    <t>⇨새벽흙(＝).</t>
  </si>
  <si>
    <t>31342</t>
  </si>
  <si>
    <t>칸살이</t>
  </si>
  <si>
    <t>柱間</t>
  </si>
  <si>
    <t>건물 구성에 있어 기둥과 기둥 사이를 하나의 단위로 삼았는데 그것을 ‘칸’이라 불렀음. 칸의 위치에 따라 어간(御間)‧협간(挾間)‧툇간(退間)이라 하고 외진(外陣)‧내진(內陣)으로 구분하여 부름.</t>
  </si>
  <si>
    <t>31345</t>
  </si>
  <si>
    <t>칸살잡기</t>
  </si>
  <si>
    <t>room planning plane, room arrangement plane, 間配置</t>
  </si>
  <si>
    <t>4개의 기둥으로 둘러싸인 공간을 '칸(間)'이라고 하며, 한 건물을 여러 칸으로 구성하는 방법.</t>
  </si>
  <si>
    <t>31346</t>
  </si>
  <si>
    <t>칸수</t>
  </si>
  <si>
    <t>間數</t>
  </si>
  <si>
    <t>집 칸의 수</t>
  </si>
  <si>
    <t>31347</t>
  </si>
  <si>
    <t>칼라</t>
  </si>
  <si>
    <t>color</t>
  </si>
  <si>
    <t>컬러(color)</t>
  </si>
  <si>
    <t>31348</t>
  </si>
  <si>
    <t>칼라 조인트</t>
  </si>
  <si>
    <t>collar joint</t>
  </si>
  <si>
    <t>일반적으로 콘크리트 재질의 배관 접합에 사용되는 관접속 방법으로서 접속 부위 틈새에 충진재를 사용함.</t>
  </si>
  <si>
    <t>31349</t>
  </si>
  <si>
    <t>고적</t>
  </si>
  <si>
    <t>historical remains, 古蹟</t>
  </si>
  <si>
    <t>지금은 거의 사용되지 않는 일본식 표현으로 옛 문화를 보여 주는 건물이나 터</t>
  </si>
  <si>
    <t>3135</t>
  </si>
  <si>
    <t>칼라밸런스</t>
  </si>
  <si>
    <t>color balance</t>
  </si>
  <si>
    <t>컬러밸런스(물체 또는 건축물 입면색의 균형을 맞춤)</t>
  </si>
  <si>
    <t>31350</t>
  </si>
  <si>
    <t>칼라차트</t>
  </si>
  <si>
    <t>색명표</t>
  </si>
  <si>
    <t>31351</t>
  </si>
  <si>
    <t>칼로리</t>
  </si>
  <si>
    <t>calorie, calory</t>
  </si>
  <si>
    <t>열에너지의 양을 표현하는 기본 단위로서 1cal는 1g의 순수한 물을 1℃ 상승시키는데 소요되는 에너지량을 나타냄.</t>
  </si>
  <si>
    <t>31352</t>
  </si>
  <si>
    <t>칼로리미터</t>
  </si>
  <si>
    <t>calorimeter</t>
  </si>
  <si>
    <t>열량을 계측하는 측정장치로서 지역난방시스템에서는 수요가의 열원사용량 검침을 위하여 설치함.</t>
  </si>
  <si>
    <t>31353</t>
  </si>
  <si>
    <t>칼리납 유리</t>
  </si>
  <si>
    <t>potassium lead glass</t>
  </si>
  <si>
    <t>31354</t>
  </si>
  <si>
    <t>칼리석회유리</t>
  </si>
  <si>
    <t>① 소다유리보다 용융점이 높고 경질이며 광택이 좋음. ② 주로 화학기구‧프리즘‧공예품‧두꺼운 고급 유리 등에 사용.</t>
  </si>
  <si>
    <t>31355</t>
  </si>
  <si>
    <t>칼슘석회</t>
  </si>
  <si>
    <t>calcium lime, -石灰</t>
  </si>
  <si>
    <t>① 회반죽 미장재료의 하나. ② 소석회에서 석회의 성분은 주로 칼슘이 많고 마그네슘도 약간 포함되는데, 칼슘분이 많은 것이 칼슘석회로 비중이 1.08로 점성이 없어 회반죽이 경화 시에는 수축균열이 생김. ③ 백색 분말인 것은 순도가 높으나 점토 등 불순물을 포함하면 담황색이 됨. ④ 회반죽의 경도는 시멘트모르타르보다 약함.</t>
  </si>
  <si>
    <t>31357</t>
  </si>
  <si>
    <t>칼슘술포알루미네이트</t>
  </si>
  <si>
    <t>화학식 3CaO•3Al₂O₃•CaSO₄의 화합물. 수화해서 에트린가이트를 생성한다. 이것을 주성분으로 하는 콘크리트용의 팽창재도 있다. (=CSA)</t>
  </si>
  <si>
    <t>세화86.9%</t>
  </si>
  <si>
    <t>31358</t>
  </si>
  <si>
    <t>칼웰드공법</t>
  </si>
  <si>
    <t>calweld method, -工法</t>
  </si>
  <si>
    <t>① 미국의 칼 웰드 회사가 보링 머신(boring machine)을 개량해서 개발한 피어(기초)공법의 일종. ② 버킷에 의한 굴착기를 사용하여 구멍을 파는 공법. ③ 베노토와의 큰 상이점은 관을 사용하지 않으나 연약한 지반이나 용수에 의해 주변 벽이 무너질 염려가 있는 경우는 부분적으로 철관갑(鐵管匣, casing pipe)을 삽입함. ④ 굴착하기 위해 주변지반을 약간 낮추는 결점이 있음.</t>
  </si>
  <si>
    <t>31359</t>
  </si>
  <si>
    <t>고전</t>
  </si>
  <si>
    <t>oldish brick</t>
  </si>
  <si>
    <t>① 옛 벽돌. ② 오래된 벽돌.</t>
  </si>
  <si>
    <t>3136</t>
  </si>
  <si>
    <t>칼형 개폐기</t>
  </si>
  <si>
    <t>옥내 교류 또는 직류회로의 연결 및 차단작업을 위하여 사용하는 수동식 개폐 스위치. 상하 이동 조작 형태가 가장 일반적으로 많이 사용됨.= 나이프스위치.</t>
  </si>
  <si>
    <t>31360</t>
  </si>
  <si>
    <t>칼형 스위치</t>
  </si>
  <si>
    <t>31361</t>
  </si>
  <si>
    <t>캐노피</t>
  </si>
  <si>
    <t>canopy</t>
  </si>
  <si>
    <t>출입문, 창문 등의 위쪽을 가리는 지붕처럼 돌출된 것, 혹은 덮개</t>
  </si>
  <si>
    <t>31364</t>
  </si>
  <si>
    <t>캐노피 후드</t>
  </si>
  <si>
    <t>canopy hood</t>
  </si>
  <si>
    <t>유해 물질의 발생 및 확산이 우려되는 작업 공간에서, 국소배기를 실시하는 경우 유해 오염원의 발생부 상부 또는 작업대 상부를 덮는 형태로 설치하는 후드.</t>
  </si>
  <si>
    <t>31365</t>
  </si>
  <si>
    <t>캐러밴</t>
  </si>
  <si>
    <t>caravan</t>
  </si>
  <si>
    <t>4륜이 달린 자동차로 끌어서 이동하는 이동식주택을 말하며, 트레일러 하우스(trailer house)라 한다.</t>
  </si>
  <si>
    <t>31367</t>
  </si>
  <si>
    <t>캐럴</t>
  </si>
  <si>
    <t>carrel</t>
  </si>
  <si>
    <t>대학 도서관이나 연구소 도서관 등에서 볼 수 있는, 서고 내에 구획된 개인용 독서석.</t>
  </si>
  <si>
    <t>31368</t>
  </si>
  <si>
    <t>고전 건축</t>
  </si>
  <si>
    <t>18~19세기 유럽에서 유행한 건축 양식. 지중해를 중심으로 삼았던 고대 그리스ㆍ로마의 건축 양식을 본뜬 것으로 비례ㆍ조화ㆍ균형ㆍ안정 등을 중시하는 것이 특색이다. = 고전주의 건축</t>
  </si>
  <si>
    <t>3137</t>
  </si>
  <si>
    <t>캐리지포치</t>
  </si>
  <si>
    <t>carriage porch</t>
  </si>
  <si>
    <t>현관 앞에 자동차를 세워 승강하기 위해 설치한 돌출 부분.</t>
  </si>
  <si>
    <t>31373</t>
  </si>
  <si>
    <t>캐브 시스템</t>
  </si>
  <si>
    <t>CAB(cable box) system</t>
  </si>
  <si>
    <t>도로 및 대지 하부에 지중매설 전선로를 설치하기 위해 사용하는 케이블 관로시스템.</t>
  </si>
  <si>
    <t>31374</t>
  </si>
  <si>
    <t>캐비테이션</t>
  </si>
  <si>
    <t>cavitation</t>
  </si>
  <si>
    <t>① 수차나 펌프 등의 깃에 유체가 작용할 때 깃의 표면으로부터 유체가 떨어져나가 거기에 공동이 생기고 와류현상이 일어나는 것. ② 수차나 펌프 등에 있어서 임펠러 입구의 정압(靜壓)이 그 수온에 상당하는 포화증기압 이하로 될 때 발생하며, 펌프의 성능이 저하하고 소음 및 진동이 발생하는 현상.</t>
  </si>
  <si>
    <t>31376</t>
  </si>
  <si>
    <t>캐비토</t>
  </si>
  <si>
    <t>cavetto mould</t>
  </si>
  <si>
    <t>서양 고전건축에 많이 쓰이던 장식곡선의 한 가지.</t>
  </si>
  <si>
    <t>31377</t>
  </si>
  <si>
    <t>캐슈</t>
  </si>
  <si>
    <t>cashew</t>
  </si>
  <si>
    <t>①열대산의 쿼시아 너트(quassia nut)의 껍질과 열매에서 뽑아낸 액(진)을 원료로 석탄산‧멜라민‧요소 수지 등을 혼합하여 만든 유성의 특수칠감. ② 실온 20℃에서 표면건조는 2～3시간이고, 12～15시간 만에 완전건조함. ③ 건조가 빠르고 표면이 건실하며, 광택이 나고, 부착력 및 내후‧내산‧내수‧내열‧내유‧내알칼리성이 강하며, 옻칠과 같이 좋은 질감임. ④ 용제로는 벤졸‧휘발유‧미네랄 스피릿‧테레빈유 등을 20～30% 가해서 씀. ⑤ 빛깔은 투명하고 백색 외에 10여종이 있음. ⑥ 도장공법은 솔칠‧뿜칠로 하며, 금속부‧목부 등에 쓰임. ⑦ ⇨캐슈칠(cashew paint).</t>
  </si>
  <si>
    <t>31378</t>
  </si>
  <si>
    <t>캐슈칠</t>
  </si>
  <si>
    <t>cashew paint</t>
  </si>
  <si>
    <t>① 옻나무과의 식물 캐슈나무의 과실핵에 포함되는 액을 원료로 하여 석탄산‧멜라민‧요소‧알키드와 같이 알데히드와 공중합시킨 도료. ② 내약품‧내유‧내수성이 있고 광택도 우수함. 상온건조 또는 가열건조되는 것이 있음. ③ 캐슈는 북동 브라질‧서인도 등에 있는 캐슈 나무열매의 껍질에 함유되어 있는 암색 유해한 기름 ｢카르돌(cardol)｣ 및 ｢아나카르딕 애리드(cancardic arid)｣이라는 두 종류의 페놀을 함유하고 있는데, 앞의 것은 우루시올(urushiol)의 이성질체임. 따라서 캐슈칠은 옻칠과 비슷한 성질을 가지고 있어 옻칠의 대용으로 사용하고 있음. ④ ⇨옻칠. ⑤ ⇨캐슈.</t>
  </si>
  <si>
    <t>31379</t>
  </si>
  <si>
    <t>고전문예부흥운동</t>
  </si>
  <si>
    <t>古典文藝復興運動</t>
  </si>
  <si>
    <t>⇨르네상스(＝).</t>
  </si>
  <si>
    <t>3138</t>
  </si>
  <si>
    <t>캐스케이드 유스</t>
  </si>
  <si>
    <t>cascade use</t>
  </si>
  <si>
    <t>사용이 끝난 재료나 에너지를 단계적으로 질이 낮은 것으로 사용 형태를 바꾸어서 리사이클링 하여 사용하는 것. 불필요해진 나무 재료나 플라스틱 재료를 연료로서 재이용하는 서멀 리사이클링(thermal recycling)은 그 한 예. →리유스.</t>
  </si>
  <si>
    <t>31380</t>
  </si>
  <si>
    <t>캐스케이드 임팩터</t>
  </si>
  <si>
    <t>cascade impactor</t>
  </si>
  <si>
    <t>부유 분진 및 미립자 등의 입자를 관성충돌법을 이용하여 입경별로 포집하고 입경별 개수분포를 측정하는 장치.</t>
  </si>
  <si>
    <t>31381</t>
  </si>
  <si>
    <t>캐스케이드법</t>
  </si>
  <si>
    <t>cascade method</t>
  </si>
  <si>
    <t>다층 용접을 할 경우 각 비드의 일부를 인접 비드위에 겹쳐 용착하는 방법을 말한다</t>
  </si>
  <si>
    <t>31382</t>
  </si>
  <si>
    <t>캐스케이드콘덴서</t>
  </si>
  <si>
    <t>cascade-condenser</t>
  </si>
  <si>
    <t>냉동시스템에서 극저온 효과를 얻기 어려운 경우 냉동사이클을 온도 측면에서 2단계로 분리한 이원냉동시스템에서 사용되는 장치. 저온측 냉매의 임계온도 조건에 의해 냉매를 증발시켜 증발열로 응축을 시켜야 하므로 저온측 응축기와 고온측 증발기를 열교환기로 연결 조합한 것으로서 저온측의 열을 고온측으로 이동시켜 주는 역할을 함.</t>
  </si>
  <si>
    <t>31383</t>
  </si>
  <si>
    <t>캐스트스톤</t>
  </si>
  <si>
    <t>cast stone</t>
  </si>
  <si>
    <t>주로 외장의 돌붙임에 사용되는 인조석 블록. 표면을 숫돌질한다든지 연마한다든지 하는 외에 잔다듬 등으로 거친 면을 다듬는 경우도 있으며, 자연석에 가까운 외관이 된다.</t>
  </si>
  <si>
    <t>31384</t>
  </si>
  <si>
    <t>캐스트인</t>
  </si>
  <si>
    <t>cast-in</t>
  </si>
  <si>
    <t>｢매설된｣의 뜻으로서, PC제작 시에 앵커나 슬리브를 “매설함”을 형용하는 말이며, 부어넣기 후의 삽입철근과 같이 “삽입되는(stabbed)”것과는 구별.</t>
  </si>
  <si>
    <t>31385</t>
  </si>
  <si>
    <t>캐스트인컴포넌트</t>
  </si>
  <si>
    <t>cast-in component</t>
  </si>
  <si>
    <t>PC속에 먼저 매설하는 부품으로서 창문틀처럼 큰 부재.</t>
  </si>
  <si>
    <t>31386</t>
  </si>
  <si>
    <t>캐스트인피팅</t>
  </si>
  <si>
    <t>cast-in fitting</t>
  </si>
  <si>
    <t>PC속에 매설되는 볼트와 같이 작은 부품.</t>
  </si>
  <si>
    <t>31387</t>
  </si>
  <si>
    <t>캐스팅야드</t>
  </si>
  <si>
    <t>casting yard</t>
  </si>
  <si>
    <t>PC공장에 있어서 부어넣기를 하는 장소.</t>
  </si>
  <si>
    <t>31389</t>
  </si>
  <si>
    <t>고전양식</t>
  </si>
  <si>
    <t>classic style, 古典樣式</t>
  </si>
  <si>
    <t>서양건축에 있어 지중해 연안의 고대 그리스와 로마에서 시작된 건축양식을 말함. 조화와 비례에 바탕을 두어 공간을 구성하는 것을 중시함.</t>
  </si>
  <si>
    <t>3139</t>
  </si>
  <si>
    <t>캐이스주형</t>
  </si>
  <si>
    <t>case mold, -鑄型</t>
  </si>
  <si>
    <t>플라스터 몰딩용의 주형.</t>
  </si>
  <si>
    <t>31390</t>
  </si>
  <si>
    <t>캐터필러</t>
  </si>
  <si>
    <t>caterpillar</t>
  </si>
  <si>
    <t>① 무한궤도. ② 차에 바퀴 대신에 벨트 모양의 띠를 돌려 회전시켜서 달리게 만든 것. ③ 압력을 분포시키고 있으므로 차륜으로써는 달리지 못하는 요철이 심한 길이나 진흙길에서도 자유로이 달림. ④ 전차(戰車)‧트랙터 등에 이용.</t>
  </si>
  <si>
    <t>31391</t>
  </si>
  <si>
    <t>캐피탈</t>
  </si>
  <si>
    <t>① ⇨캐피털(＝). ② ⇨주두(＝).</t>
  </si>
  <si>
    <t>31392</t>
  </si>
  <si>
    <t>캐피털</t>
  </si>
  <si>
    <t>capital, 柱頭</t>
  </si>
  <si>
    <t>이집트, 그리스, 로마 등의 고대 건축에서의 장식된 기둥의 상부. 평판 슬래브에서의 기둥의 두부(頭部)를 확대한 부분.</t>
  </si>
  <si>
    <t>31393</t>
  </si>
  <si>
    <t>캐핑</t>
  </si>
  <si>
    <t>capping</t>
  </si>
  <si>
    <t>압축 강도 시험용 콘크리트 공시체의 가압면을 시멘트 페이스트, 그 밖의 재료를 사용해서 평활하게 마무리하는 것.</t>
  </si>
  <si>
    <t>31395</t>
  </si>
  <si>
    <t>캔디스토어</t>
  </si>
  <si>
    <t>candy store</t>
  </si>
  <si>
    <t>가벼운 음식을 파는 음식점 또는 과자점.</t>
  </si>
  <si>
    <t>31396</t>
  </si>
  <si>
    <t>캔딜러</t>
  </si>
  <si>
    <t>칸델라. 광도(luminous intensity)의 기본 단위로서 기호로는 cd를 사용함.</t>
  </si>
  <si>
    <t>31397</t>
  </si>
  <si>
    <t>캔버스</t>
  </si>
  <si>
    <t>canvas joint</t>
  </si>
  <si>
    <t>송풍기의 진동이 덕트에 전하지 않도록 하기 위해 송풍기와 덕트의 접속에 사용하는 천으로 만든 이음.</t>
  </si>
  <si>
    <t>31398</t>
  </si>
  <si>
    <t>캔버스이음</t>
  </si>
  <si>
    <t>canvas connection</t>
  </si>
  <si>
    <t>덕트와 공기조화기기를 연결할 때 또는 중심이나 치수가 틀린 덕트를 연결할 때 공기조화기의 진동이 직접 전달되지 않게 삽입하는 천을 써서 잇는 것.</t>
  </si>
  <si>
    <t>31399</t>
  </si>
  <si>
    <t>NM 케이블</t>
  </si>
  <si>
    <t>non metallic sheathed cable</t>
  </si>
  <si>
    <t>고무 또는 염화비닐 수지로 절연한 전선에 크래프트지를 감아 여기에 주트(마) 등을 붙이고, 그 위에 내수성 목면 편조를 한 전선.</t>
  </si>
  <si>
    <t>314</t>
  </si>
  <si>
    <t>고전적</t>
  </si>
  <si>
    <t>classic, 古典的</t>
  </si>
  <si>
    <t>예술과 문학에 있어서 모범적인 작품이나 양식에 대한 가치개념 또는 양식개념. 고대 로마 시민은 6계급으로 구분되어 있었는데 그 최상급을 클라시쿠스(Classicus)라고 하였다. 여기서 뜻이 변하여 예술상의 최고 걸작도 '고전'이라 부르게 되었다.</t>
  </si>
  <si>
    <t>3140</t>
  </si>
  <si>
    <t>캔버스조인트</t>
  </si>
  <si>
    <t>퍼네이스와 덕트 접촉부의 캔버스용 캔버스에 불연성 석면포를 사용한 것.</t>
  </si>
  <si>
    <t>31400</t>
  </si>
  <si>
    <t>캔트 스트립</t>
  </si>
  <si>
    <t>cant strip</t>
  </si>
  <si>
    <t>패러핏이나 옥상 집 치올림 등의 평지와 구석 부분에서 방수층의 원활함과 시공성의 향상을 목적으로 하여 경사를 주기 위해 사용하는 단면이 삼각형 또는 사다리꼴의 재료.</t>
  </si>
  <si>
    <t>31403</t>
  </si>
  <si>
    <t>캔틸레버</t>
  </si>
  <si>
    <t>cantilever</t>
  </si>
  <si>
    <t>한쪽 끝이 고정되고 다른 끝은 받쳐지지 않은 상태로 되어 있는 보로, 외관은 경쾌하나 같은 길이의 보통 보에 비해 4배의 휨 모멘트를 받아 변형되기 쉬우므로 강도설계에 주의를 요하는데, 주로 건물의 처마끝, 현관의 차양, 발코니 등에 많이 사용된다.</t>
  </si>
  <si>
    <t>31404</t>
  </si>
  <si>
    <t>캔틸레버보</t>
  </si>
  <si>
    <t>한쪽 끝은 고정되고 다른 끝은 받쳐지지 아니한 상태로 있는 보</t>
  </si>
  <si>
    <t>31405</t>
  </si>
  <si>
    <t>캔틸레버옹벽</t>
  </si>
  <si>
    <t>cantilever wall</t>
  </si>
  <si>
    <t>① 뒤에 정착을 하지 않은 널말뚝이나 부벽이 없는 철근콘크리트 슬래브형 옹벽. ② ＝티(T)형 옹벽. ③ 연직부분의 벽체와 기초판을 철근콘크리트조로 하여 그 어느 것도 작용하는 토압력에 대하여 캔틸레버(보)의 작용을 하는 옹벽임.</t>
  </si>
  <si>
    <t>31406</t>
  </si>
  <si>
    <t>캔틸레버지붕</t>
  </si>
  <si>
    <t>cantilever roof</t>
  </si>
  <si>
    <t>캔틸레버 구조 형태로 구성된 지붕. 일반적으로 출입구에 설치된다</t>
  </si>
  <si>
    <t>31407</t>
  </si>
  <si>
    <t>캔틸레버푸팅</t>
  </si>
  <si>
    <t>cantilever footing</t>
  </si>
  <si>
    <t>① 갓둘레벽면(外周壁面)에 있는 기둥의 footing을 건물 안쪽 기둥의 footing에 보로 연결한 것. 이런 보를 ｢strap｣이라 함. ② ＝connected footing＝strap footing＝strip footing.</t>
  </si>
  <si>
    <t>31408</t>
  </si>
  <si>
    <t>고전적 플러터</t>
  </si>
  <si>
    <t>classical flutter</t>
  </si>
  <si>
    <t>휨과 비틀림에 의한 진동이 공기력에 의해 발산하여 흔들림.</t>
  </si>
  <si>
    <t>3141</t>
  </si>
  <si>
    <t>캘리브레이션</t>
  </si>
  <si>
    <t>calibration</t>
  </si>
  <si>
    <t>대상 측정량에 관하여 사용하는 계측 계량 기기류를 소정의 성능이 얻어지도록 사전에 조정하는 조작. (=교정)</t>
  </si>
  <si>
    <t>31410</t>
  </si>
  <si>
    <t>캘리퍼</t>
  </si>
  <si>
    <t>caliper</t>
  </si>
  <si>
    <t>① 양각기와 흡사한 기구. ② 두께 거리를 측정하는 조절 가능한 다리가 있음. ③ 또한 ｢inside caliper｣와 ｢outside caliper｣가 있음. ④ ⇨컴퍼스.</t>
  </si>
  <si>
    <t>31411</t>
  </si>
  <si>
    <t>캠버</t>
  </si>
  <si>
    <t>보 또는 부재에 프리스트레스를 도입했을 때 발생하는 상향의 부풀음.</t>
  </si>
  <si>
    <t>31412</t>
  </si>
  <si>
    <t>캠퍼스</t>
  </si>
  <si>
    <t>campus</t>
  </si>
  <si>
    <t>일반적으로 단과대학이나 대학 및 관련 기관 건물들이 위치한 부지를 가리킨다. 들판(field)을 뜻하는 라틴어 campus에서 유래하였는데, 캠퍼스에는 도서관, 강의실, 기숙사, 공원같은 환경이 조성되어 있다</t>
  </si>
  <si>
    <t>31414</t>
  </si>
  <si>
    <t>캠프장</t>
  </si>
  <si>
    <t>camp site</t>
  </si>
  <si>
    <t>산이나 해변 등의 자연환경 속에서 천막 야영을 하는 장소로, 캠프장에서는 공동급수시설 및 샤워장, 화장실, 쓰레기처리장 등이 정비되어 있다.</t>
  </si>
  <si>
    <t>31415</t>
  </si>
  <si>
    <t>캡①</t>
  </si>
  <si>
    <t>① 일반적으로 모자모양의 뚜껑 또는 덮개의 뜻. ② 이형판(관이음쇠)의 일종. ③ ⇨캐피털.</t>
  </si>
  <si>
    <t>31416</t>
  </si>
  <si>
    <t>캡②</t>
  </si>
  <si>
    <t>타일붙이기의 벽면에서 최상단에 붙이게 되는 특수 이형타일.</t>
  </si>
  <si>
    <t>31417</t>
  </si>
  <si>
    <t>캡타이어 케이블</t>
  </si>
  <si>
    <t>cabtire cable; tough rubber sheath cable</t>
  </si>
  <si>
    <t>전기 배선설비에서 사용하는 전선의 일종으로서 가설용 또는 저압 전용의 이동전선으로 사용됨.</t>
  </si>
  <si>
    <t>31419</t>
  </si>
  <si>
    <t>고전주의</t>
  </si>
  <si>
    <t>classicism, 古典主義</t>
  </si>
  <si>
    <t>조화 · 균형 · 명석함을 추구하는 고대 그리스·로마의 예술사조이다. 르네상스 시대의 고대 그리스·로마 고전에 대한 심취에서 비롯하였다. 이것은 당시 사람들의 이성을 존중하는 경향과 부합되어 17세기에 문학 분야, 특히 프랑스 희곡문학에서 전형적인 형태로 발전한다.</t>
  </si>
  <si>
    <t>3142</t>
  </si>
  <si>
    <t>캡타이어케이블</t>
  </si>
  <si>
    <t>cabtyre cable</t>
  </si>
  <si>
    <t>① 저압의 이동용 전선‧전구용 전선 또는 저압 옥내배선으로 사용하는 가요성이 있는 전선. ② 조석도금을 한 연동꼬인선에 천연고무 30% 이상 함유된 절연체를 피복하여 그것을 단심 또는 2～5심을 꼬아서 다시 그 위에 고무피복(외장)한 것. ③ 건설공사장에서 이동용 전선으로 많이 사용.</t>
  </si>
  <si>
    <t>31420</t>
  </si>
  <si>
    <t>캡플레이트</t>
  </si>
  <si>
    <t>cap plate</t>
  </si>
  <si>
    <t>PC부재 꼭대기에 앵커링된 강판.</t>
  </si>
  <si>
    <t>31421</t>
  </si>
  <si>
    <t>커넥터</t>
  </si>
  <si>
    <t>⇨접합구(＝).</t>
  </si>
  <si>
    <t>31426</t>
  </si>
  <si>
    <t>커리큘럼</t>
  </si>
  <si>
    <t>curriculum</t>
  </si>
  <si>
    <t>교육기관에서 정해진 교육목표를 달성하기 위하여 선택된 교육내용과 학습활동을 체계적으로 편성, 조직한 계획을 말한다.</t>
  </si>
  <si>
    <t>31427</t>
  </si>
  <si>
    <t>커머셜디자인</t>
  </si>
  <si>
    <t>commercial design</t>
  </si>
  <si>
    <t>공업디자인과 대비하여 사용되었던 개념으로 상업디자인을 말한다. 상품 ·기업 정보를 주로 시지각을 통해 소비대중에게 전달하고자 하는 조형표현 또는 판매촉진 등의 상업적인 목적을 갖는 조형 및 기술을 중심으로 하는 디자인을 말한다.</t>
  </si>
  <si>
    <t>31428</t>
  </si>
  <si>
    <t>고전주의 건축</t>
  </si>
  <si>
    <t>classical architecture, 古典主義建築</t>
  </si>
  <si>
    <t>18세기에 이르러 바로크·로코코 등의 자유 기묘한 르네상스 건축의 후기적인 양식이 생기며, 이것이 18세기 중엽에 들어가서 퇴폐적인 것으로 되어 그 진로가 막히게 되었다. 그 반동으로 엄정한 고전부흥을 모색하게 되면서 고대 그리스 · 고대 로마 시대의 건축을 모범으로 하는 고전주의 건축이 나타났다.</t>
  </si>
  <si>
    <t>3143</t>
  </si>
  <si>
    <t>커머셜호텔</t>
  </si>
  <si>
    <t>commercial hotel</t>
  </si>
  <si>
    <t>국제 회의나 각종 행사 등 업무상 여행 및 출장을 목적으로 여행하는 사람들을 위한 호텔. 주로 도심의 교통중심지에 건립된다.</t>
  </si>
  <si>
    <t>31430</t>
  </si>
  <si>
    <t>커뮤니티</t>
  </si>
  <si>
    <t>community</t>
  </si>
  <si>
    <t>공동 생활체, 지방적, 근린적 친근감과 같은 공통 요소로 이어진 사회 집단. 공동 사회, 기초 사회, 지역 사회 등이라고도 한다. 커뮤니티는 자체적으로 특정목적을 가지고 있지 않으며, 친목 교류를 위해 존재하는 경우가 많다. 도시 계획에서 좁은 의미로 사용하는 경우는 근린주거구 혹은 그 집단을 말하지만, 넓은 의미로는 도시 또는 지역을 의미하는 경우도 있다.</t>
  </si>
  <si>
    <t>31431</t>
  </si>
  <si>
    <t>커뮤니티 개발</t>
  </si>
  <si>
    <t>community development</t>
  </si>
  <si>
    <t>지역 사회의 경제적, 사회적, 문화적 조건을 개선하여 보다 쾌적한 거주 공간을 만드는 일을 뜻한다. 또한, 커뮤니티 자신의 목적을 달성하는 과정이며, 그 개발과정에 있어서 자신들의 욕구를 추구하기 위한 지역주민의 적극적인 주체적 참여가 전제이고 그 주도성과 자조, 상호부조의 에너지가 불가결의 요건이라 할 수 있다.</t>
  </si>
  <si>
    <t>31432</t>
  </si>
  <si>
    <t>커뮤니티 계획</t>
  </si>
  <si>
    <t>community planning</t>
  </si>
  <si>
    <t>주택지의 일상생활 환경을 대상으로, 공동 사회(community)를 구성하는 계획이며, 환경개선을 위한 물적 시설계획, 공동체 의식을 증진하는 비물적인 계획을 포함하는 종합계획을 말한다.</t>
  </si>
  <si>
    <t>31433</t>
  </si>
  <si>
    <t>커뮤니티 도로</t>
  </si>
  <si>
    <t>community street</t>
  </si>
  <si>
    <t>일상생활환경과 공동체를 배려한 주거지내 도로로서 곡선으로 계획하거나 보행자의 공간이나 작은 공원 등을 함께 계획하여, 자동차 속도를 줄이면서 보행이 공존할 수 있도록 도모하는 도로계획의 개념</t>
  </si>
  <si>
    <t>31434</t>
  </si>
  <si>
    <t>커뮤니티 센터</t>
  </si>
  <si>
    <t>community center</t>
  </si>
  <si>
    <t>동네 또는 공동주택단지 등 한 지역내 주민의 사회 문화 또는 일상 활동의 중심이 되는 용도로 활용되는 건축물 또는 여러 건축물이 밀집된 지구.</t>
  </si>
  <si>
    <t>31435</t>
  </si>
  <si>
    <t>커뮤니티 스쿨</t>
  </si>
  <si>
    <t>community school</t>
  </si>
  <si>
    <t>학교가 소속해 있는 지역사회의 발달 및 지역사회 주민들의 교육적 필요를 충족하는 것을 목적으로 하면서 지역사회와 밀접한 관련을 가지고 있는 학교의 한 형태.</t>
  </si>
  <si>
    <t>31436</t>
  </si>
  <si>
    <t>커뮤니티 시설</t>
  </si>
  <si>
    <t>지역 공동사회의 커뮤니티 활동을 증진하기 위하여 건립한, 주거지 일상생활에 필요한 공공시설</t>
  </si>
  <si>
    <t>31437</t>
  </si>
  <si>
    <t>커뮤니티 시설 계획</t>
  </si>
  <si>
    <t>community facilities planning</t>
  </si>
  <si>
    <t>지역 공동사회의 커뮤니티 활동을 증진하기 위하여 건립한 공공시설에 대한 운영방식, 배치, 규모 등의 계획</t>
  </si>
  <si>
    <t>31438</t>
  </si>
  <si>
    <t>커뮤니티 케어</t>
  </si>
  <si>
    <t>community care</t>
  </si>
  <si>
    <t>사회복지사업에서 그 대상자에 대한 처우방법의 하나로, 필요한 케어 서비스나 시설을 갖춤으로써 지역 사회의 복지를 유지하려는 사회 복지의 개념 및 방법</t>
  </si>
  <si>
    <t>31439</t>
  </si>
  <si>
    <t>커뮤니티센터</t>
  </si>
  <si>
    <t>지역의 사회 문화활동의 중심이 되는 각종 공공시설의 집합장소로, 집회 시설, 도서관, 주민 지원 센터, 동사무소와 같이 공공적 성격을 띠고 지역 사회의 주민 편의를 도모하고자 지은 시설물이나 건물.</t>
  </si>
  <si>
    <t>31441</t>
  </si>
  <si>
    <t>커버나이프스위치</t>
  </si>
  <si>
    <t>cover knife switch</t>
  </si>
  <si>
    <t>31444</t>
  </si>
  <si>
    <t>커버드테라스</t>
  </si>
  <si>
    <t>covered terrace</t>
  </si>
  <si>
    <t>유리, 파골라 등을 이용하여 지붕을 설치한 테라스.</t>
  </si>
  <si>
    <t>31445</t>
  </si>
  <si>
    <t>커버링</t>
  </si>
  <si>
    <t>covering</t>
  </si>
  <si>
    <t>얇은 목재의 박판으로 마루판을 씌워 붙이는 마루재료.</t>
  </si>
  <si>
    <t>31446</t>
  </si>
  <si>
    <t>커버체인용접</t>
  </si>
  <si>
    <t>cover chain welding</t>
  </si>
  <si>
    <t>① 자동용접의 일종이며, 서브머지드아크용접기와 거의 같은 장치를 이용해서 분말용제의 대용으로 적은 반원통 모양으로 성형한 용제를 지름 0.5mm 정도의 연강선으로 체인과 같이 연결하여, 이 플럭스(용제)로 와이어를 싸주며 와이어와 함께 송급하여 용접. ② 레일의 덧붙이 용접에 많이 사용.</t>
  </si>
  <si>
    <t>31448</t>
  </si>
  <si>
    <t>커버플레이트</t>
  </si>
  <si>
    <t>cover plate, splice plate</t>
  </si>
  <si>
    <t>강재보의 플랜지를 보강하기 위하여 플랜지 상부 또는 하부에 보강하는 강판</t>
  </si>
  <si>
    <t>31449</t>
  </si>
  <si>
    <t>커브라이트</t>
  </si>
  <si>
    <t>coupling cove lighting</t>
  </si>
  <si>
    <t>건축화 조명중 간접조명의 종류이며, 천장이나 벽에 매입 설치하여 벽의 상부와 천장으로 빛을 보내는 방식으로 실내 간접조명 효과를 나타내는 조명장치.</t>
  </si>
  <si>
    <t>31450</t>
  </si>
  <si>
    <t>커브슈</t>
  </si>
  <si>
    <t>curve shoe</t>
  </si>
  <si>
    <t>① 우물통(井筒)의 침하를 쉽게 하기 위해서 그 바닥부에 뾰족하게 만든 부분으로 목재‧강제‧철근콘크리트제가 있음. ② ⇨잠함기초. ③ 웰(well)의 끝날. ④ 웰의 밑부분을 강판으로 날카롭게 만들어 자갈층 등에서 웰의 밑부분이 까지지 않게 하면서 웰의 침하공사가 용이하게 만드는 끝날 부분임.</t>
  </si>
  <si>
    <t>31451</t>
  </si>
  <si>
    <t>커스프</t>
  </si>
  <si>
    <t>cusp</t>
  </si>
  <si>
    <t>①고딕식 건축의 창 장식에서 잎사귀 모양. ②장식의 교차점에 의해 형성되는 첨단.</t>
  </si>
  <si>
    <t>31452</t>
  </si>
  <si>
    <t>커트백아스팔트</t>
  </si>
  <si>
    <t>KS M 2202.</t>
  </si>
  <si>
    <t>31454</t>
  </si>
  <si>
    <t>커튼</t>
  </si>
  <si>
    <t>curtain</t>
  </si>
  <si>
    <t>창으로부터의 주광을 제한하거나, 개구부의 차폐나 칸막이에 사용하는 천.</t>
  </si>
  <si>
    <t>31455</t>
  </si>
  <si>
    <t>커튼 레일</t>
  </si>
  <si>
    <t>curtain rail</t>
  </si>
  <si>
    <t>커튼이 움직이는 위치를 정하고, 러너의 주행을 안내하는 레일.</t>
  </si>
  <si>
    <t>31456</t>
  </si>
  <si>
    <t>커튼 박스</t>
  </si>
  <si>
    <t>curtain box</t>
  </si>
  <si>
    <t>커튼 레일 등을 감추기 위하여 천정면과 창틀 등에 설치하는 상자모양의 것. 커튼을 달아낼 때 가장자리를 숨기기 위하여 목제의 박스나 천판을 창이나 천장에 설치하는 것.</t>
  </si>
  <si>
    <t>31457</t>
  </si>
  <si>
    <t>커튼레일[금속제]</t>
  </si>
  <si>
    <t>curtain rails[metal]</t>
  </si>
  <si>
    <t>① KS F 4515. ② 이 규격은 건축물의 창‧출입구 등의 개구부‧칸막이 및 실내장식에 쓰이는 커튼에 사용되는 금속제 커튼레일 및 그 구성 부품에 대하여 규정함.</t>
  </si>
  <si>
    <t>31459</t>
  </si>
  <si>
    <t>커튼월</t>
  </si>
  <si>
    <t>curtain wall</t>
  </si>
  <si>
    <t>구조 내력을 기대하지 않는 단순한 칸막이로서의 벽. 철근 콘크리트, 철골 등으로 보, 기둥을 구성하고, 그 사이에 만든 벽. 재료로서는 콘크리트 블록, 벽돌 등의 소단위, 경량의 것이 쓰인다. 최근에는 건물의 외벽으로서 외부의 풍우, 일사, 소음 등을 차단할 목적으로 공장 생산재를 조합시켜서 부착시키는 경량벽체가 사용된다.</t>
  </si>
  <si>
    <t>31460</t>
  </si>
  <si>
    <t>커티너리 계류</t>
  </si>
  <si>
    <t>catenary mooring</t>
  </si>
  <si>
    <t>삭이나 쇠사슬로 계류하는 경우 계류삭이 현수선(懸垂線)의 모양을 가지는 계류. 커티너리계류란 와이어나 체인에 의한 계류시스템으로 가장 기본적인 이완계류이고 계류라인이 계류삭의 자중에 의해 현수선(커티너리)으로 되는 것 때문에 이렇게 불리고 있다. 커티너리계류는 일반적으로 계류삭 길이가 특별히 길고 해역점유면적이 크기 때문에 항로나 주변 선박의 항행에 주의할 필요가 있다. 또한 커티너리계류 등 이완계류에서는 수평면내의 고유주기가 길고 장주기변동표류력에 의한 동조(同調)운동이 문제가 되는 경우가 있기 때문에 주의를 요한다.</t>
  </si>
  <si>
    <t>31462</t>
  </si>
  <si>
    <t>커패시턴스</t>
  </si>
  <si>
    <t>capacitance</t>
  </si>
  <si>
    <t>물체가 전하를 축적하는 능력을 나타내는 물리량으로서 전기 용량 또는 정전용량이라고도 표현함. 단위는 패럿(F)을 사용하며, 1F는 축전지에 1V의 전압을 걸었을 경우 1C의 전하가 충전되는 축전기의 전기 용량을 나타냄.</t>
  </si>
  <si>
    <t>31465</t>
  </si>
  <si>
    <t>커플드 룸</t>
  </si>
  <si>
    <t>각각 별개의 건축공간이 공통개구부로 인하여 실내 음환경에 영향을 미치는 공간 구성. =결합실.</t>
  </si>
  <si>
    <t>31466</t>
  </si>
  <si>
    <t>커플러</t>
  </si>
  <si>
    <t>coupler</t>
  </si>
  <si>
    <t>[1] 말단에 숫나사를 낸 두 개의 강봉을 연결하기 위해 내부에 암나사를 만든 나사형 접속구. [2] 음향변환기기의 배선 결합에 사용하는 연결 부품.</t>
  </si>
  <si>
    <t>31467</t>
  </si>
  <si>
    <t>커플러 시스</t>
  </si>
  <si>
    <t>coupler sheath</t>
  </si>
  <si>
    <t>PC 강봉 등 봉강을 이어서 사용하기 위해 사용하는 원통형의 나사식 결합재.</t>
  </si>
  <si>
    <t>31468</t>
  </si>
  <si>
    <t>커플링</t>
  </si>
  <si>
    <t>coupling</t>
  </si>
  <si>
    <t>① 지름이 작은 강관의 직선 연결에 쓰는 배관 연결용 부속(파이프). ② 커플링 사용 시에는 파이프의 양끝에 나사를 조여 연결. ③ 전선관(電線管)의 관과 관의 연결에도 쓰이는 것이 있음. ④ 커플링 조임용 공구 이름이기도 함.</t>
  </si>
  <si>
    <t>31469</t>
  </si>
  <si>
    <t>고정 애자</t>
  </si>
  <si>
    <t>anchor insulator； terminal insulator</t>
  </si>
  <si>
    <t>가공 전선로의 저압 전선을 고정시키는 부분에 사용하는 애자.</t>
  </si>
  <si>
    <t>3147</t>
  </si>
  <si>
    <t>커피숍</t>
  </si>
  <si>
    <t>coffee shop</t>
  </si>
  <si>
    <t>고객이 많이 출입하는 로비 또는 독립된 상점에 주로 커피나 음료를 판매하는 가게</t>
  </si>
  <si>
    <t>31470</t>
  </si>
  <si>
    <t>컨베이어</t>
  </si>
  <si>
    <t>conveyor</t>
  </si>
  <si>
    <t>일정한 거리를 자동적ㆍ연속적으로 재료나 물품을 운반하는 기계장치.</t>
  </si>
  <si>
    <t>31472</t>
  </si>
  <si>
    <t>컨베이어용어</t>
  </si>
  <si>
    <t>KS B 0131.</t>
  </si>
  <si>
    <t>31473</t>
  </si>
  <si>
    <t>컨벡터</t>
  </si>
  <si>
    <t>convector</t>
  </si>
  <si>
    <t>대류작용에 의해 실내 공간을 난방하는 장치로서 중앙기계실로부터 온수 또는 증기를 공급받으며, 공급받은 열은 방열핀을 통하여 실내로 열을 방출하는 구조로 되어 있음.</t>
  </si>
  <si>
    <t>31474</t>
  </si>
  <si>
    <t>컨벡터 히터</t>
  </si>
  <si>
    <t>convector heater</t>
  </si>
  <si>
    <t>실내 고온 표면의 대류 열전달에 의하여 난방을 실시하는 장치로서 온수관 또는 증기관의 외부에 방열핀이 부착된 구조에 외부 케이싱을 설치한 형태가 많이 사용됨.</t>
  </si>
  <si>
    <t>31475</t>
  </si>
  <si>
    <t>컨비니언스 스토어</t>
  </si>
  <si>
    <t>convenience store</t>
  </si>
  <si>
    <t>식품 · 일용품 등을 풍부하게 갖추고, 심야 영업이나 편리성에 특징을 내세운 소매 점포.</t>
  </si>
  <si>
    <t>31476</t>
  </si>
  <si>
    <t>컨설팅엔지니어</t>
  </si>
  <si>
    <t>consulting engineer</t>
  </si>
  <si>
    <t>과학 · 기술 분야에 관하여 회사 등에 적절한 기술지도를 하는 자유직 기술자.</t>
  </si>
  <si>
    <t>31477</t>
  </si>
  <si>
    <t>컨세션 스페이스</t>
  </si>
  <si>
    <t>concession space</t>
  </si>
  <si>
    <t>호텔이나 극장 등에 손님을 위해 매점, 미용실, 이발소, 티켓 카운터 서비스 등을 하는 부대공간</t>
  </si>
  <si>
    <t>31478</t>
  </si>
  <si>
    <t>컨셉트</t>
  </si>
  <si>
    <t>concept</t>
  </si>
  <si>
    <t>건축 설계에서는 계획을 풀어나가기 위한 비교적 추상적인 개념, 원리, 사고방식이나 구상 등을 말한다.</t>
  </si>
  <si>
    <t>31479</t>
  </si>
  <si>
    <t>컨소시엄</t>
  </si>
  <si>
    <t>consortium</t>
  </si>
  <si>
    <t>컨소시엄은 공통의 목적을 위한 협회나 조합을 말하며, 라틴어로 동반자 관계와 협력, 동지를 의미한다. 즉 컨소시엄은 특정의 공사 수주를 위하여 여러개의 기업이 한시적으로 모여 만든 기업 연합체를 말한다.</t>
  </si>
  <si>
    <t>31480</t>
  </si>
  <si>
    <t>컨스트럭션 매니저</t>
  </si>
  <si>
    <t>construction manager</t>
  </si>
  <si>
    <t>발주자의 입장에서 전문 공사 업자와 계약 조건을 교섭하기도 하며, 건설공사에 대한 기획, 타당성조사, 분석, 설계를 비롯해 조달, 계약, 시공관리, 감리, 평가, 사후관리 등의 종합적인 건설관리를 하는 자.</t>
  </si>
  <si>
    <t>31481</t>
  </si>
  <si>
    <t>컨스트럭션 매니지먼트</t>
  </si>
  <si>
    <t>construction management</t>
  </si>
  <si>
    <t>종합건설업자에게 일괄적으로 발주하여 공사를 맡기는 것이 아니라 발주자의 입장에서 컨스트럭션 매니저(Construction manager)가 골조설비, 외장 등 전문공사자를 선정하고, 공사마다 분리발주함과 동시에 시공도 단계적으로 진행시키려는 것이 특징이다. 이로 인해 공비의 삭감과 공기의 단축의 효과가 있다.</t>
  </si>
  <si>
    <t>31482</t>
  </si>
  <si>
    <t>컨시스턴스</t>
  </si>
  <si>
    <t>주로 수량(水量)에  의해 좌우되는 프레시 콘크리트의 변형 또는 유동성의 정도. →플로, 연도(軟度).</t>
  </si>
  <si>
    <t>31483</t>
  </si>
  <si>
    <t>컨시스턴시</t>
  </si>
  <si>
    <t>⇨반죽질기(＝).</t>
  </si>
  <si>
    <t>31484</t>
  </si>
  <si>
    <t>컨시스턴시 지수</t>
  </si>
  <si>
    <t>consistency index</t>
  </si>
  <si>
    <t>고체와 액체의 중간에 있는 흙의 상태를 나타내는 지수. 액성 한계와 자연 함수비의 차를 소성 지수로 나눈 값.</t>
  </si>
  <si>
    <t>31485</t>
  </si>
  <si>
    <t>컨시스턴시 한계</t>
  </si>
  <si>
    <t>consistency limit</t>
  </si>
  <si>
    <t>함수비의 변화에 의한 흙의 상태영역 경계를 표시한 총칭. 액성 한계, 소성한계, 수축 한계 등이 있다.</t>
  </si>
  <si>
    <t>31486</t>
  </si>
  <si>
    <t>컨태미네이션 컨트롤</t>
  </si>
  <si>
    <t>contamination control</t>
  </si>
  <si>
    <t>실 사용 목적에 적합한 공기 청정도를 확보하기 위해 행하는 공기질 관리.</t>
  </si>
  <si>
    <t>31487</t>
  </si>
  <si>
    <t>컨트랙터</t>
  </si>
  <si>
    <t>종합, 직별, 원청, 하청 기타에 의해 건설 공사의 완성을 청부하는 자. 건설업법에서는 동법에 의한 등록을 받은 자.</t>
  </si>
  <si>
    <t>31488</t>
  </si>
  <si>
    <t>컨트롤  센터</t>
  </si>
  <si>
    <t>여러 설비 감시 기구나 제어 기구를 한 곳으로 집결시켜 원격에서 집중적으로 감시 . 제어 조작을 하는 장소.</t>
  </si>
  <si>
    <t>31489</t>
  </si>
  <si>
    <t>컨트롤반</t>
  </si>
  <si>
    <t>일반적으로 기기의 기동 및 정지, 조정 등을 실시하기 위하여 전자식 조적스위치 등이 설치되어 있는 설비 부분.</t>
  </si>
  <si>
    <t>31490</t>
  </si>
  <si>
    <t>컬</t>
  </si>
  <si>
    <t>cull</t>
  </si>
  <si>
    <t>① 벽돌 마구리면의 하나. ② 결함이 생겨 폐기처분된 PC부재.</t>
  </si>
  <si>
    <t>31493</t>
  </si>
  <si>
    <t>컬드색</t>
  </si>
  <si>
    <t>cul-de-sac</t>
  </si>
  <si>
    <t>주로 주택단지에 설치되는 도로의 유형으로, 단지내 도로를 막다른 길로 조성하고 끝부분에 차량이 회전하여 나갈 수 있도록 회차공간을 만들어주는 기법. 출입구가 하나뿐인 통로 및 작은 광장. 끝부분에 차량회전로가 있는 막힌 도로.</t>
  </si>
  <si>
    <t>31494</t>
  </si>
  <si>
    <t>컬러</t>
  </si>
  <si>
    <t>사물의 표면애서 빛의 반사현상으로 인하여 시각적으로 구분되는 물리적 현상.</t>
  </si>
  <si>
    <t>31495</t>
  </si>
  <si>
    <t>컬러다이너믹스</t>
  </si>
  <si>
    <t>오늘날에는 색채조절과 거의 같은 뜻으로 사용되며, 안전 색채의 이용에 의한 재해방지나 직업능률 향상 분야에서 사용된다.</t>
  </si>
  <si>
    <t>31497</t>
  </si>
  <si>
    <t>컬러밸런스</t>
  </si>
  <si>
    <t>color balance,  色均衡</t>
  </si>
  <si>
    <t>① 색채의 분량, 선명성, 밝기 등을 조절하는 것을 말한다.. ② 색을 재현할 때 각 원색이 섞여서 무채색의 명암 관계로 되살아나는 경우나 색의 형태, 크기, 배치 등이 서로 균형 있는 관계로 유지되는 느낌을 주는 경우 ｢컬러밸런스｣가 좋다고 함. ③=색채균형점</t>
  </si>
  <si>
    <t>31498</t>
  </si>
  <si>
    <t>컬러차트</t>
  </si>
  <si>
    <t>color chart</t>
  </si>
  <si>
    <t>색표를 계통적으로 배열한 것. 산업 현장에서 디자인 커뮤니케이션을 위해 많이 사용되고 있으며, 인쇄를 위한 색재현, 도료의 사용, 패션, 섬유, 미용, 영상 등의 산업현장에서 실질적으로 사용되고 있다.</t>
  </si>
  <si>
    <t>31499</t>
  </si>
  <si>
    <t>Nox</t>
  </si>
  <si>
    <t>질소산화물(NOx)로 사업장에서 연료를 태울 때 배출되거나 자동차 배출가스에 포함된 대기오염물질로 주로 이산화질소(NO2) 형태로 생성.공기 중에 있는 질소산화물 중 가장 주요한 형태는 일산화질소와 이산화질소이며, 이 둘을 합쳐서 NOx로 표현하기도 한다. 질소산화물은 그 자체로서의 독성뿐만 아니라 햇빛의 광화학반응을 통해 미세먼지 및 오존 등을 생성한다.</t>
  </si>
  <si>
    <t>315</t>
  </si>
  <si>
    <t>컬러컨디셔닝</t>
  </si>
  <si>
    <t>색을 단순히 개인 기호나 심미감으로 이용하지 않고 색자체의 심리적･생리적 혹은 물리적인 성질을 활동시켜 인간의 생활 및 작업의 분위기 혹은 환경을 쾌적하게 하는 일을 말한다.</t>
  </si>
  <si>
    <t>기문당2.1%</t>
  </si>
  <si>
    <t>31500</t>
  </si>
  <si>
    <t>컬럼라디에이터</t>
  </si>
  <si>
    <t>측면에서 보았을 때 기둥의 형태로 보이는 3주형 방열기.</t>
  </si>
  <si>
    <t>31502</t>
  </si>
  <si>
    <t>컬렉티브 하우징</t>
  </si>
  <si>
    <t>collective housing</t>
  </si>
  <si>
    <t>복수세대가 함께 사는 집합 주택을 말한다. 스웨덴 등 북유럽에서 시작되었으며, 고령화 사회에서 건물의 관리나 운영을 공동으로 하는 주택 형식.</t>
  </si>
  <si>
    <t>31503</t>
  </si>
  <si>
    <t>컬먼법</t>
  </si>
  <si>
    <t>Culmann’s method, -法</t>
  </si>
  <si>
    <t>트러스 해석에서 구하고자 하는 대상 부재를 가상으로 절단한 후 힘의 평형조건에 의해 미지의 부재력을 계산하는 방법</t>
  </si>
  <si>
    <t>31506</t>
  </si>
  <si>
    <t>컴바인드레벨</t>
  </si>
  <si>
    <t>combined level</t>
  </si>
  <si>
    <t>레벨(⇦)종류의 하나.</t>
  </si>
  <si>
    <t>31507</t>
  </si>
  <si>
    <t>컴파운드</t>
  </si>
  <si>
    <t>compound</t>
  </si>
  <si>
    <t>① 수지‧납(蠟)‧고무 등을 배합하여 만든 일종의 절연재료. ② 액상(液狀)의 것은 종이 콘덴서의 함침(含侵) 등에 쓰이며, 함침 후에 고화(固化)하는 것은 케이블의 접속개소의 틈에 발라서 방습 절연하는데 쓰임.</t>
  </si>
  <si>
    <t>31508</t>
  </si>
  <si>
    <t>컴파트먼트</t>
  </si>
  <si>
    <t>compartment</t>
  </si>
  <si>
    <t>칸막이라는 뜻으로, 열차의 개실이나 음식점 등의 칸막이된 자리를 말한다.</t>
  </si>
  <si>
    <t>31509</t>
  </si>
  <si>
    <t>고정 정착</t>
  </si>
  <si>
    <t>dead anchor</t>
  </si>
  <si>
    <t>PC 강연선 단부를 긴장할때, 반대쪽 강연선 단부가 콘크리트가 일체 또는 고정되어 있는 경우에 콘크리트와 일체 또는 고정되어 있는 단부의 정착상태를 의미.</t>
  </si>
  <si>
    <t>3151</t>
  </si>
  <si>
    <t>컴퍼스</t>
  </si>
  <si>
    <t>compass, compasses, 雨脚器</t>
  </si>
  <si>
    <t>원 또는 원호를 그릴 때 쓰는 기구. 연필용과 먹물용이 있으며 크기는 큰 것, 중간 것, 작은 것 등이 있다. 큰 컴퍼스는 반지름 70∼130㎜인 원이나 호를 그릴 때 쓰고, 중간 컴퍼스는 반지름 50∼70㎜인 것을 말한다.</t>
  </si>
  <si>
    <t>31510</t>
  </si>
  <si>
    <t>컴퍼스 쓰는 법</t>
  </si>
  <si>
    <t>31511</t>
  </si>
  <si>
    <t>컴퍼스윈도</t>
  </si>
  <si>
    <t>① 반원형의 퇴창. ②=보윈도</t>
  </si>
  <si>
    <t>31512</t>
  </si>
  <si>
    <t>컴퍼스톱</t>
  </si>
  <si>
    <t>compass saw</t>
  </si>
  <si>
    <t>좁은 공간에서 곡선 등의 복잡한 형의 절단에 사용되는 좁은 톱날이 있는 손톱</t>
  </si>
  <si>
    <t>31513</t>
  </si>
  <si>
    <t>컴퓨터 그래픽스</t>
  </si>
  <si>
    <t>컴퓨터를 이용하여 만드는 도형이나 그래픽. 디스플레이나 프린터에 출력할 수 있다.</t>
  </si>
  <si>
    <t>31514</t>
  </si>
  <si>
    <t>컴퓨터 컨트롤</t>
  </si>
  <si>
    <t>건축물의 기계설비 및 전기설비의 관리와 운영을 위하여 전산기(컴퓨터)를 활용하는 제어방식.</t>
  </si>
  <si>
    <t>31515</t>
  </si>
  <si>
    <t>컴프레서</t>
  </si>
  <si>
    <t>31516</t>
  </si>
  <si>
    <t>컴프레션 링</t>
  </si>
  <si>
    <t>장력 구조의 외주 링 또는 개구부 보강 링 등 압축력이 생기는 링.</t>
  </si>
  <si>
    <t>31517</t>
  </si>
  <si>
    <t>컴프레솔파일</t>
  </si>
  <si>
    <t>compressol pile</t>
  </si>
  <si>
    <t>① 땅속에 무거운 추를 낙하시켜 세로 구멍을 파고 그 속에 콘크리트를 주입(注入)하는 방법에 제자리 콘크리트말뚝. ② 컴프레솔콘크리트말뚝은 외관(外管)과 내관을 같이 쳐 박고 내관은 빼내고 콘크리트를 부어 넣은 후 내관으로 다지며 외관을 빼내는 형식이다. 그 최하부에 큰 혹을 만들어 지지력을 증가시키는 말뚝. ③ 1.0～2.5ton 정도의 세 가지 추를 써서 끝이 뾰족한 추로 천공(穿孔)하고 속에 넣은 콘크리트를 끝이 둥근 추로 다져 놓은 다음 평면 추로 다지는 것. ④ 지하수가 많이 나지 않는 굳은 지반에 짧은 말뚝으로 사용.</t>
  </si>
  <si>
    <t>31518</t>
  </si>
  <si>
    <t>컴플라이언스</t>
  </si>
  <si>
    <t>시스템에 가해진 응력에 대한 변형량과의 비로서 변형량/가해진 응력으로 표시되며 단위응력에 대한 변형의 크기를 나타내므로 변형의 용이성을 의미함.</t>
  </si>
  <si>
    <t>31519</t>
  </si>
  <si>
    <t>고정 철구</t>
  </si>
  <si>
    <t>개폐하는 부분을 열쇠를 사용하지 않고 일시적으로 고정하는 철물. 가구 등에 쓰인다.</t>
  </si>
  <si>
    <t>3152</t>
  </si>
  <si>
    <t>컷글라스</t>
  </si>
  <si>
    <t>① 예쁘게 보이도록 칼로 여러 가지 모양을 새긴 유리그릇. ② 성형된 유리기구의 표면을 회전판(回轉板)을 사용하여 정교하게 깎고 선을 조각하는 유리공예 기법.</t>
  </si>
  <si>
    <t>31520</t>
  </si>
  <si>
    <t>컷아웃스위치</t>
  </si>
  <si>
    <t>cut-out switch</t>
  </si>
  <si>
    <t>옥내 배선 또는 일반 가정에서 사용되는 전원용 스위치로서 사용 전력이 비교적 저압인 경우 적용됨.</t>
  </si>
  <si>
    <t>31522</t>
  </si>
  <si>
    <t>컷오프 주파수</t>
  </si>
  <si>
    <t>신호처리 필터에서 통과되어야 하는 부분의 주파수 대역과 차단되거나 감쇠가 필요한 주파수 대역의 경계 기준이 되는 주파수. =차단 주파수.</t>
  </si>
  <si>
    <t>31523</t>
  </si>
  <si>
    <t>컷오프 필터</t>
  </si>
  <si>
    <t>cut off filter</t>
  </si>
  <si>
    <t>신호처리 등의 스펙트럼 분석에서 검출이 요구되는 주파수 신호만을 얻기 위해 불필요한 신호를 제외하도록 구성하는 연산필터.</t>
  </si>
  <si>
    <t>31524</t>
  </si>
  <si>
    <t>케미컬 앵커</t>
  </si>
  <si>
    <t>chemical anchor</t>
  </si>
  <si>
    <t>돌이나 콘크리트에 천공 후 철근, 볼트 또는 강봉을 매입할 때 수지계 접착제로 고정하는 방식의 앵커.</t>
  </si>
  <si>
    <t>31526</t>
  </si>
  <si>
    <t>케미컬 프리스트레스</t>
  </si>
  <si>
    <t>chemical prestress</t>
  </si>
  <si>
    <t>팽창재를 혼입하여 화학적으로 콘크리트를 팽창시킴으로써 도입한 프리스트레스, 퓸관 등의 고강도화에 실용되고 있다.</t>
  </si>
  <si>
    <t>31527</t>
  </si>
  <si>
    <t>케미컬 프리스트레싱</t>
  </si>
  <si>
    <t>chemical prestressing</t>
  </si>
  <si>
    <t>양단이 정착된 긴장재를 설치한 후 팽창성 콘크리트를 부어넣어 콘크리트의 팽창을 구속함으로써 긴장재에 프리스트레스를 도입하는 방식.</t>
  </si>
  <si>
    <t>31528</t>
  </si>
  <si>
    <t>케어 매니저</t>
  </si>
  <si>
    <t>care manager</t>
  </si>
  <si>
    <t>환자나 노인을 위한 요양서비스를 계획하고 관리하는 전문가</t>
  </si>
  <si>
    <t>31529</t>
  </si>
  <si>
    <t>고정 하중</t>
  </si>
  <si>
    <t>fixed load: dead load</t>
  </si>
  <si>
    <t>구조체와 이에 부착된 비내력 부분 및 각종 설비 등의 중량에 의하여 구조물의 존치기간 중 지속적으로 작용하는 연직하중. →자중.</t>
  </si>
  <si>
    <t>3153</t>
  </si>
  <si>
    <t>케와니보일러</t>
  </si>
  <si>
    <t>증기보일러 중 관내부에 연소가스를 공급하여 증기를 생산하는 연관보일러의 형태를 지칭함.</t>
  </si>
  <si>
    <t>31533</t>
  </si>
  <si>
    <t>케이블</t>
  </si>
  <si>
    <t>cable</t>
  </si>
  <si>
    <t>와이어로프나 스트랜드 등의 단독, 평행, 또는 비틀어 묶어 구성한 가소성이 많은 인장재. 인장강도가 높기 때문데 현수 구조 등에 사용됨.</t>
  </si>
  <si>
    <t>31534</t>
  </si>
  <si>
    <t>케이블 공사</t>
  </si>
  <si>
    <t>cable wiring; cable work</t>
  </si>
  <si>
    <t>건축물에 전기를 공급하기 위한 전선을 건물 내부에 배선하고 관련 전기 설비 및 기기 등의 계통을 구성하고 설치하는 공사로서 일반적으로 절연된 외장케이블을 사용함.</t>
  </si>
  <si>
    <t>31535</t>
  </si>
  <si>
    <t>케이블공사</t>
  </si>
  <si>
    <t>cable work</t>
  </si>
  <si>
    <t>① 일반주택‧상점 등의 배선에 널리 사용되고 있는 공사방법으로, 케이블로는 평형 비닐 외장케이블이 주로 사용. 1) 노출배선을 할 수 있어 공사가 간단하므로 능률이 좋고 공사비가 싸다. 2) 습기 또는 부식성에 대해 강하고 점검할 수 없는 은폐장소에도 시공할 수 있다. 3) 부자재(副資材)가 적어도 됨. ② ⇨옥내배선공사.</t>
  </si>
  <si>
    <t>31536</t>
  </si>
  <si>
    <t>케이블연결구</t>
  </si>
  <si>
    <t>welding connector</t>
  </si>
  <si>
    <t>① 용접용 케이블과 케이블을 연결할 때 사용하는 것. ② 일반적으로 황동제품으로 되어 있으며, 표면은 고무와 같은 절연물로 피복되어 있다. 반쯤 회전시키면 손쉽게 연결이 풀리는 구조로 되어 있음.</t>
  </si>
  <si>
    <t>31537</t>
  </si>
  <si>
    <t>케이블카</t>
  </si>
  <si>
    <t>cable car</t>
  </si>
  <si>
    <t>공중에 걸친 강삭에 반송용의 객실을 매달고 사람이나 짐을 운반하는 장치. 산을 오르내리거나 계곡을 건너는 데 사용하는 경우가 많다. 한국에는 서울의 남산과 설악산 등에 관광, 등산을 위해 설치되어 있다.</t>
  </si>
  <si>
    <t>31539</t>
  </si>
  <si>
    <t>고정간거리</t>
  </si>
  <si>
    <t>unsupported length, 固定間距離</t>
  </si>
  <si>
    <t>판형의 상부 플랜지에서 가로로 고정된 점(수평 브레이싱의 격점) 사이의 거리.</t>
  </si>
  <si>
    <t>3154</t>
  </si>
  <si>
    <t>케이블크레인</t>
  </si>
  <si>
    <t>cable crane</t>
  </si>
  <si>
    <t>보통 100m 이상 떨어진 2개의 철탑 사이에 와이어로프를 설치하고, 그 위를 트롤리가 횡행해서 화물운반을 하는 크레인으로 특히 계곡 사이에서 토목공사용에 주로 사용되고 있다.</t>
  </si>
  <si>
    <t>31540</t>
  </si>
  <si>
    <t>케이블트레이</t>
  </si>
  <si>
    <t>cable tray</t>
  </si>
  <si>
    <t>케이블 배선을 지지하는 ㄷ형 단면의 금속판.</t>
  </si>
  <si>
    <t>31541</t>
  </si>
  <si>
    <t>케이블트로프</t>
  </si>
  <si>
    <t>KS F 4011.</t>
  </si>
  <si>
    <t>31542</t>
  </si>
  <si>
    <t>케이빙</t>
  </si>
  <si>
    <t>caving</t>
  </si>
  <si>
    <t>흙파기 측면 등이 붕괴하는 것.</t>
  </si>
  <si>
    <t>31543</t>
  </si>
  <si>
    <t>케이스먼트</t>
  </si>
  <si>
    <t>casement</t>
  </si>
  <si>
    <t>① 반투명으로써 레이스보다도 두꺼운 커튼지. 투명감이 없어 차폐성, 조광, 칸막이에 이용된다. 레이스와 같은 투명성은 있지만 레이스보다 두텁고 따뜻함이 있으며 드레이프의 중후한 품격도 갖추어 장식성도 있다.② 창 옆쪽에 정첩이 붙혀져 있어 개폐 될 수 있는 창짝 부분.</t>
  </si>
  <si>
    <t>31545</t>
  </si>
  <si>
    <t>케이스먼트장치</t>
  </si>
  <si>
    <t>casement adjuster</t>
  </si>
  <si>
    <t>여닫이창을 일정 각도로 고정하는 장치.</t>
  </si>
  <si>
    <t>31547</t>
  </si>
  <si>
    <t>케이슨</t>
  </si>
  <si>
    <t>caisson</t>
  </si>
  <si>
    <t>지상 또는 지중에 구축한 중공의 철근콘크리트 구조물을 그 저부의 흙을 굴착하면서 자중 또는 별도의 하중을 가하여 소정의 지지층까지 침하시킨 후 그 저부에 콘크리트를 쳐서 설치하는 기초형식. 
우물통(오픈케이슨), 공기케이슨, 박스케이슨 등이 있음.</t>
  </si>
  <si>
    <t>31548</t>
  </si>
  <si>
    <t>고정기중기</t>
  </si>
  <si>
    <t>fixed crane, stationary crane, 固定起重機</t>
  </si>
  <si>
    <t>일정한 위치에 설치한 기중기.</t>
  </si>
  <si>
    <t>3155</t>
  </si>
  <si>
    <t>케이슨 기초</t>
  </si>
  <si>
    <t>caisson foundation</t>
  </si>
  <si>
    <t>31550</t>
  </si>
  <si>
    <t>케이슨①</t>
  </si>
  <si>
    <t>①천장 등에서 보통의 마감 면보다 오목하게 들어간 부분. ② ｢coffer｣라고도 함.</t>
  </si>
  <si>
    <t>31551</t>
  </si>
  <si>
    <t>케이슨②</t>
  </si>
  <si>
    <t>⇨잠함(＝).</t>
  </si>
  <si>
    <t>31552</t>
  </si>
  <si>
    <t>케이슨공법</t>
  </si>
  <si>
    <t>caisson method, -工法</t>
  </si>
  <si>
    <t>① 지상 또는 지하에서 만든 구조물을 그 속 하부에서 흙을 파내어 지중 또는 하중을 이용하여 소정의 지반까지 침하 정착시키는 피어의 공법 기초지정. ② 압축공기를 이용하는 ｢뉴매틱케이슨｣과 오픈케이슨(개방잠함)의 두 가지 방식. ③ ⇨잠함공법(＝).</t>
  </si>
  <si>
    <t>31553</t>
  </si>
  <si>
    <t>케이싱</t>
  </si>
  <si>
    <t>casing</t>
  </si>
  <si>
    <t>수압관으로부터 수차에 물을 도입하는 통로.</t>
  </si>
  <si>
    <t>31554</t>
  </si>
  <si>
    <t>케이싱①</t>
  </si>
  <si>
    <t>창틀, 문틀에서의 창선이나 문선.</t>
  </si>
  <si>
    <t>31555</t>
  </si>
  <si>
    <t>케이싱②</t>
  </si>
  <si>
    <t>① 보링공사에 쓰이는 강관의 일종으로 안지름은 15cm에서 50cm까지 있음. ② 석유‧천연가스 등으로 우물이 더러워지는 것을 방지하기 위하여 삽입하는 금속관. ③ 깊은 우물에 장치하는 것으로 여러 가지의 기계적 강도를 요함. ④재료의 성질‧규격에도 엄격한 규정이 필요함.</t>
  </si>
  <si>
    <t>31556</t>
  </si>
  <si>
    <t>케이싱비드</t>
  </si>
  <si>
    <t>casing bead</t>
  </si>
  <si>
    <t>미장마감의 단부에 붙이는 띠 모양의 부재로서, 다른 마감재와의 구분 또는 규준대로써 사용하는 것.</t>
  </si>
  <si>
    <t>31557</t>
  </si>
  <si>
    <t>케이에스</t>
  </si>
  <si>
    <t>KS, Korean Standards, Korean Industrial Standard</t>
  </si>
  <si>
    <t>① 한국산업표준규격의 약호. ② 산업표준화법에 의해 국가에서 정한 규격으로서 광공업 제품의 품질개선과 생산능률의 향상을 꾀하는 동시에 거래의 단순화와 공정화를 꾀하는 것을 목적으로 함.</t>
  </si>
  <si>
    <t>31558</t>
  </si>
  <si>
    <t>케이에스마크</t>
  </si>
  <si>
    <t>KS mark</t>
  </si>
  <si>
    <t>① 우리나라에서는 한국산업규격을 제정하여 생산자가 이 규격에 맞게 만든 물품을 심사하고 통과된 물품에는 KS 마크를 붙임. ② 우리가 구입하는 물건 중에 이러한 물건은 안심하고 쓸 수가 있음.</t>
  </si>
  <si>
    <t>31559</t>
  </si>
  <si>
    <t>케이에이에스에스</t>
  </si>
  <si>
    <t>KASS, Korean Architectural Standard Specification</t>
  </si>
  <si>
    <t>대한건축학회 건축공사표준시방서의 약호.</t>
  </si>
  <si>
    <t>31560</t>
  </si>
  <si>
    <t>케이지</t>
  </si>
  <si>
    <t>cage</t>
  </si>
  <si>
    <t>엘리베이터에서 사람이나 화물을 운반하는 권양(捲揚) 용기.</t>
  </si>
  <si>
    <t>31561</t>
  </si>
  <si>
    <t>케이지형 유도 전동기</t>
  </si>
  <si>
    <t>cage type induction motor</t>
  </si>
  <si>
    <t>① 중공 고정자내에 케이지형 회전자가 있는 교류 전동기. ② 고정자에 교류 전류보냄으로 회전 자기장이 발생하여 회전자를 회전시키는 유도 전동기.</t>
  </si>
  <si>
    <t>한승훈</t>
  </si>
  <si>
    <t>31562</t>
  </si>
  <si>
    <t>케이트러스</t>
  </si>
  <si>
    <t>복부재(腹部材)가 연속하여 K자 꼴을 이루는 트러스.</t>
  </si>
  <si>
    <t>31563</t>
  </si>
  <si>
    <t>케이형 홈</t>
  </si>
  <si>
    <t>K－, double bevel groove</t>
  </si>
  <si>
    <t>맞대기 면이 K자 모양으로 된 홈의 뜻.</t>
  </si>
  <si>
    <t>31564</t>
  </si>
  <si>
    <t>켄트석회석</t>
  </si>
  <si>
    <t>Kentish rag, -石灰石</t>
  </si>
  <si>
    <t>① 영국의 켄트(Kent)에서 산출되는 석회석. ② ｢polygonal masonry｣의 수법으로 많이 쓰임. ③ 모자이크식의 막쌓기(polygonal masonry)와 같음.</t>
  </si>
  <si>
    <t>31565</t>
  </si>
  <si>
    <t>켄트의 식</t>
  </si>
  <si>
    <t>Kent's formula</t>
  </si>
  <si>
    <t>굴뚝의 높이를 산출하기 위해 이용되는 공식으로 147A - 27AH &gt; Q로 표현된다. [ A:굴뚝의 실제단면적(㎡), H:보일러 화격자로부터 굴뚝 끝까지의 높이(m), Q:연소시키는 석탄량(kg/h)]</t>
  </si>
  <si>
    <t>31566</t>
  </si>
  <si>
    <t>켄트지</t>
  </si>
  <si>
    <t>Kent紙</t>
  </si>
  <si>
    <t>제도에 사용하는 순백색의 질이 좋은 도화용지. 제도 용지의 크기는 원칙적으로 A0 ∼ A6을 사용한다. 대부분의 경우 원그림으로서 사용하고 있다.</t>
  </si>
  <si>
    <t>31567</t>
  </si>
  <si>
    <t>켈른성당</t>
  </si>
  <si>
    <t>Kölner Dom(Cologne Cathedral) ⇨쾰른사원, 퀼른대성당</t>
  </si>
  <si>
    <t>김기수</t>
  </si>
  <si>
    <t>31569</t>
  </si>
  <si>
    <t>고정단</t>
  </si>
  <si>
    <t>fixed end, 固定端</t>
  </si>
  <si>
    <t>구조체에 외력이 작용할 때, 이동이나 회전이 생기지 않도록 지지되고 있는 구조 부재의 끝부분</t>
  </si>
  <si>
    <t>3157</t>
  </si>
  <si>
    <t>켓바</t>
  </si>
  <si>
    <t>손잡이에 달린 꽂이쇠</t>
  </si>
  <si>
    <t>31571</t>
  </si>
  <si>
    <t>켜</t>
  </si>
  <si>
    <t>段</t>
  </si>
  <si>
    <t>층층이 포개진 물건의 층, 겹, 줄.</t>
  </si>
  <si>
    <t>31572</t>
  </si>
  <si>
    <t>켜걸름들여쌓기</t>
  </si>
  <si>
    <t>toothing bond, indenting bond</t>
  </si>
  <si>
    <t>떼어쌓기 방법의 한 종류.</t>
  </si>
  <si>
    <t>31573</t>
  </si>
  <si>
    <t>켜기</t>
  </si>
  <si>
    <t>나무를 세로로 오려내는 톱질</t>
  </si>
  <si>
    <t>31574</t>
  </si>
  <si>
    <t>켜기톱</t>
  </si>
  <si>
    <t>① 나무를 켤 때 사용하는 톱으로 하부는 좁고 두꺼우며 끝(상부)은 넓고 얇은 모양의 톱. ② 톱자루 부분의 톱니는 작으나 끝부분은 밑의 약 2배 크기의 톱으로 톱질능률이 향상됨.</t>
  </si>
  <si>
    <t>기문당45.4%</t>
  </si>
  <si>
    <t>31575</t>
  </si>
  <si>
    <t>켜들여쌓기</t>
  </si>
  <si>
    <t>recess bond</t>
  </si>
  <si>
    <t>통 줄눈이 생기지 않도록 벽면보다 벽돌 등을 들여서 쌓는 방법.</t>
  </si>
  <si>
    <t>31576</t>
  </si>
  <si>
    <t>코너</t>
  </si>
  <si>
    <t>comer</t>
  </si>
  <si>
    <t>2개의 면이 만나면서 생기는 모서리선. 블록상의 것을 모서리, 오목상의 것을 구석이라 일컫는다.</t>
  </si>
  <si>
    <t>31577</t>
  </si>
  <si>
    <t>코너 스톤</t>
  </si>
  <si>
    <t>corner stone</t>
  </si>
  <si>
    <t>31579</t>
  </si>
  <si>
    <t>코너라스</t>
  </si>
  <si>
    <t>모서리부분에 보강용으로 하는 금속제 라스</t>
  </si>
  <si>
    <t>31580</t>
  </si>
  <si>
    <t>코너라이트</t>
  </si>
  <si>
    <t>cornerite</t>
  </si>
  <si>
    <t>모서리부분에 보강용으로 사용하는 금속제 라스. 코너메시라고도 한다.</t>
  </si>
  <si>
    <t>31581</t>
  </si>
  <si>
    <t>코너라인라이트</t>
  </si>
  <si>
    <t>corner line light</t>
  </si>
  <si>
    <t>연속열 조명 기구를 천장과 코너에 설치한 것. 건축화 조명의 하나이다.</t>
  </si>
  <si>
    <t>31582</t>
  </si>
  <si>
    <t>코너레버</t>
  </si>
  <si>
    <t>corner lever</t>
  </si>
  <si>
    <t>철골콘크리트 슬래브의 붕괴형태에 있어서 항복선과 지지변으로써 둘러싸인 파괴부분.</t>
  </si>
  <si>
    <t>31583</t>
  </si>
  <si>
    <t>코너메시</t>
  </si>
  <si>
    <t>모서리부분의 보강용으로 하는 금속제 라스. 코너라이트라고도 한다.</t>
  </si>
  <si>
    <t>31584</t>
  </si>
  <si>
    <t>코너베이션</t>
  </si>
  <si>
    <t>conurbation</t>
  </si>
  <si>
    <t>한 도시가 광역화되거나 주변 도시와 생활권을 공유하면서 형성된 대도시권, 광역도시권 등을 말하며 몇 개의 도시가 팽창하여 인접하고 있는 도시들과 연계되면서 개념적으로 하나의 대도시를 형성하는 것.</t>
  </si>
  <si>
    <t>31585</t>
  </si>
  <si>
    <t>코너블록</t>
  </si>
  <si>
    <t>콘크리트 블록의 하나. 벽의 모서리용으로 쓰이는 블록으로, 기본 블록과 다르게 마구리 중 한 면이 평평하게 되어 있다. ⇨한마구리평블록(＝).</t>
  </si>
  <si>
    <t>31586</t>
  </si>
  <si>
    <t>코너비드</t>
  </si>
  <si>
    <t>corner bead, angle bead, angle staff, corner guard, corner molding, plaster bead, staff bead</t>
  </si>
  <si>
    <t>미장 마감의 바름벽 구석을 보호하기 위한 막대 모양의 철물을 말한다.</t>
  </si>
  <si>
    <t>31587</t>
  </si>
  <si>
    <t>코너웰드</t>
  </si>
  <si>
    <t>⇨각용접을 말하며, 모서리용접이라고도 한다.</t>
  </si>
  <si>
    <t>31588</t>
  </si>
  <si>
    <t>코너흙손</t>
  </si>
  <si>
    <t>corner trowel</t>
  </si>
  <si>
    <t>① 미장공사시 모서리 부분을 시공하는 쇠흙손으로 모서리용과 구석용이 있음. ② 미어 ｢margin trowel｣의 일종.</t>
  </si>
  <si>
    <t>31589</t>
  </si>
  <si>
    <t>고정단모멘트</t>
  </si>
  <si>
    <t>fixed end moment, 固定端－</t>
  </si>
  <si>
    <t>외력을 받는 고정보의 고정단에서 발생하는 모멘트.</t>
  </si>
  <si>
    <t>3159</t>
  </si>
  <si>
    <t>코니스</t>
  </si>
  <si>
    <t>cornice</t>
  </si>
  <si>
    <t>서양식 건축벽면에 수평의 띠모양으로 돌출한 부분을 말하는데, 고대 그리스 신전에서 볼 수 있다.  띠돌림이라고도 하며, 일반적으로 벽면 상단 근처에 둘러쳐져 추녀 밑 외관을 돋보이게 하는데, 중층건축의 각층마다 실시되어 높은 벽면 전체에 시각적으로 안정감을 준다.</t>
  </si>
  <si>
    <t>31591</t>
  </si>
  <si>
    <t>코니스 조명</t>
  </si>
  <si>
    <t>cornice lighting</t>
  </si>
  <si>
    <t>→ 코니스라이트.</t>
  </si>
  <si>
    <t>31592</t>
  </si>
  <si>
    <t>코니스라이트</t>
  </si>
  <si>
    <t>건축화 조명중 구성조명의 하나로, 벽과 평행하게 천장에 부착한 가로로 긴 패널로 광원을 감싸고 아래를 향해 빛을 내는 조명.</t>
  </si>
  <si>
    <t>31593</t>
  </si>
  <si>
    <t>코니시보일러</t>
  </si>
  <si>
    <t>cornish boiler</t>
  </si>
  <si>
    <t>① 비교적 간단한 구조의 횡형보일러로서 원통형 본체의 보일러 동체 안에 노통을 관통시켜 입구에서 석탄을 연소시키는 내연소 보일러. ② 코니시보일러 사용압력은 대개 5～10kg/cm²이며, 특히 7kg/cm²인 것을 주로 사용한다.</t>
  </si>
  <si>
    <t>31594</t>
  </si>
  <si>
    <t>코드</t>
  </si>
  <si>
    <t>cord, electric cord</t>
  </si>
  <si>
    <t>전선의 일종. 가는 심선(지름 0.18, 0.26, 0.36mm)을 수십개 꼬아 그 위를 절영 . 외장하여 가요성을 갖게 한 것.</t>
  </si>
  <si>
    <t>31597</t>
  </si>
  <si>
    <t>코드 캘리브레이션</t>
  </si>
  <si>
    <t>code calibration</t>
  </si>
  <si>
    <t>구조설계기준에서 설정되어 있는 안전성이나 사용성의 비율을 달리 하는 기준 사이에서 비교, 검토하는 것.</t>
  </si>
  <si>
    <t>31598</t>
  </si>
  <si>
    <t>코드 펜던트</t>
  </si>
  <si>
    <t>cord pendant</t>
  </si>
  <si>
    <t>조명기구를 설치하는 방법의 일종으로서 천장에서 코드로 매단 소켓에 조명 기구를 설치한다.</t>
  </si>
  <si>
    <t>31599</t>
  </si>
  <si>
    <t>NR</t>
  </si>
  <si>
    <t>316</t>
  </si>
  <si>
    <t>고정매입공법</t>
  </si>
  <si>
    <t>固定埋込工法</t>
  </si>
  <si>
    <t>① 철골공사의 기초 콘크리트 시공시 앵커볼트를 정확한 위치에 묻어두고, 콘크리트가 경화되면 앵커볼트를 수정하지 않는 앵커볼트 매입법의 하나. ② 앵커볼트의 기능이 완전히 발휘되는 우수한 공법이나 그만큼 시공 정밀도가 요구.</t>
  </si>
  <si>
    <t>3160</t>
  </si>
  <si>
    <t>코드스위치</t>
  </si>
  <si>
    <t>소형 전기기구의 코드 중간에 스프링 작용을 이용하여 전기기구로 보내는 전력을 조작할 수 있는 소형 스위치.</t>
  </si>
  <si>
    <t>31600</t>
  </si>
  <si>
    <t>코라이</t>
  </si>
  <si>
    <t>kohrai</t>
  </si>
  <si>
    <t>한국식 무늬로 장식한 마직물의 벽지 혹은 천장지.</t>
  </si>
  <si>
    <t>31601</t>
  </si>
  <si>
    <t>코로나</t>
  </si>
  <si>
    <t>corona</t>
  </si>
  <si>
    <t>서양 고전건축의 코니스 중 수직면을 가지는 돌출부재. 처마 끝에서 물을 끊어주는 채양 역할을 한다.</t>
  </si>
  <si>
    <t>31602</t>
  </si>
  <si>
    <t>코르사바드</t>
  </si>
  <si>
    <t>Khorsabad</t>
  </si>
  <si>
    <t>① 1843-55년 프랑스의 ｢보타 플라스｣가 조사 발굴한 아시리아 왕 사르곤 2세(B.C. 721-705년)가 건립(營造)한 도시. ② 이라크 북부 메소포타미아 니네베(Nineveh) 북방 16km 지점에 위치한 티그리스 강 상류의 신아시리아 시대 유적. ③ 성문에는 인두우신(人頭牛身)으로 된 석상이 있으며 대궁전 등이 유명함.</t>
  </si>
  <si>
    <t>31603</t>
  </si>
  <si>
    <t>코르사바드궁전</t>
  </si>
  <si>
    <t>Sargon’s Palace Khorsabad</t>
  </si>
  <si>
    <t>①  이라크 북부 티그리스 강 상류에 위치한 신아시리아 시대의 유적으로 사르곤(Sargon)왕(B.C.721～705)에 의해 건설. ② 344×314m의 기단 위에 크기가 다른 30개의 중정과 210개의 방으로 구성되어 있는 대궁전. 용도에 따라 왕실(Serail)‧왕비실(Harem)‧가신실(家臣室, Khan)로 구성되어 있음.</t>
  </si>
  <si>
    <t>31604</t>
  </si>
  <si>
    <t>코르크</t>
  </si>
  <si>
    <t>cork</t>
  </si>
  <si>
    <t>비대생장(肥大生長)을 하는 식물의 줄기나 뿌리의 주변부에 만들어지는 보호조직으로 코르크 형성층의 분열에 의하여 생기기 때문에 규칙적인 세포배열을 나타낸다. 단열·방음·전기적 절연·탄력성(彈力性) 등에서 뛰어난 성질을 가지고 있기 때문에 병마개나 실내의 벽 등 다방면에 이용된다.</t>
  </si>
  <si>
    <t>31605</t>
  </si>
  <si>
    <t>코르크나무</t>
  </si>
  <si>
    <t>cork－, quercus suber</t>
  </si>
  <si>
    <t>지중해가 원산지이다. 높이가 18m, 지름이 1.5m에 달하고, 나무 껍질에 두꺼운 코르크층이 있으며, 가지에 황색 털이 무성하게 있다. 잎은 어긋나고 달걀 모양 또는 달걀 모양의 긴 타원형이며 길이가 3∼7cm이고 끝이 뾰족하며 밑 부분이 둥글거나 얕은 심장 모양이고 가장자리에 톱니가 있다.</t>
  </si>
  <si>
    <t>31606</t>
  </si>
  <si>
    <t>코르크뿌림페인트칠</t>
  </si>
  <si>
    <t>⇨코르크페인트칠(＝).</t>
  </si>
  <si>
    <t>31607</t>
  </si>
  <si>
    <t>코르크판</t>
  </si>
  <si>
    <t>cork board</t>
  </si>
  <si>
    <t>코르크를 가압 성형한 판으로, 접착제를 써서 열압 성형한 것을 압착 코르크판, 접착제를 쓰지 않고 가열되었을 때 분비하는 코르크 알갱이 자신이 갖는 수지로 굳혀서 성형한 것을 탄화 코르크판이라 한다. 압축성, 탄력성, 내수성, 내유성, 단열성, 진동 흡수성, 내마모성이 뛰어나며, 탄화 코르크판은 상온 이하의 단열용으로, 압착 코르크판은 바닥용으로 쓰인다.</t>
  </si>
  <si>
    <t>31608</t>
  </si>
  <si>
    <t>코르크페인트칠</t>
  </si>
  <si>
    <t>cork painting</t>
  </si>
  <si>
    <t>① 방음효과와 입체감을 강조하기 위하여 페인트칠에 코르크가루를 뿌려 마무리한 것. ② 코르크 가루 대신 톱밥을 사용하기도 하며 급수배관에 사용하면 응결수 방지에 효과가 있음. ③ 시공법은 페인트 칠을 두껍게 한 후 그 위에 코르크가루를 뿌려 붙이고 건조 후 조합페인트를 뿜칠해 마무리함. ④ ＝코르크 뿌림 페인트칠.</t>
  </si>
  <si>
    <t>31609</t>
  </si>
  <si>
    <t>고정모멘트법</t>
  </si>
  <si>
    <t>moment distributionmethod, 固定moment法</t>
  </si>
  <si>
    <t>부정정골조의 구조해석을 위한 모멘트분배법.</t>
  </si>
  <si>
    <t>3161</t>
  </si>
  <si>
    <t>코르텐강</t>
  </si>
  <si>
    <t>cor-ten steel</t>
  </si>
  <si>
    <t>① 구리와 크롬을 적당히 포함시켜 대기 중의 내식성을 현저하게 개선한 강으로 최근 건축 외장재로 사용되고 있다. ② 일반적으로 연강의 4～5배의 우수한 내후성이 있으며 용접성이 우수하여 교량‧차량‧크레인‧토목‧기계 등에 널리 사용되고 있다.</t>
  </si>
  <si>
    <t>31610</t>
  </si>
  <si>
    <t>코리올리의 힘</t>
  </si>
  <si>
    <t>Coriolis force</t>
  </si>
  <si>
    <t>회전 좌표계로 물체가 운동할 때, 운동방향과 직각으로 작용하는 관성력으로서 질량과 속도에 비례한다.</t>
  </si>
  <si>
    <t>31612</t>
  </si>
  <si>
    <t>코린트식 오더</t>
  </si>
  <si>
    <t>Corinthian order</t>
  </si>
  <si>
    <t>① 주두를 아칸서스(acanthus) 잎을 모방하여 만든 그리스 신전건축의 3대 기둥양식(도리아식‧이오니아식‧코린트식) 중 하나. ② 코린트식 오더는 B.C.400년경 코린트 민족에 의해 창시된 것으로 알려져 있으며 그리스보다 로마시기에 많이 사용됨. ③ 초반, 주신, 주두로 구성되어 있으며 주신은 오닉식보다 가늘고 높으며, 초반, 주신의 홈새김은 이오닉식과 유사함.  ④ 엔타블러처(architrave, frieze, cornice)는 이오니아식과 유사하며, 아키트레이브는 3단으로 도리를 겹친 모양, 프리즈는 평활한 연속대, 코니스는 치아형식(덴틸 dentil) 혹은 소용돌이 모양(modillion)으로 변화를 주는 등 장식성이 풍부하며 화려한 오더로 일정한 비례를 가지고 있음. ⑤ ＝코린시안 오더</t>
  </si>
  <si>
    <t>31615</t>
  </si>
  <si>
    <t>코린트양식</t>
  </si>
  <si>
    <t>Corinthian style, Corinth樣式</t>
  </si>
  <si>
    <t>① 헬레니즘 미술에서 나타난 화려한 장식적 특징으로 코린트 지역에서 발달한 대표적 건축양식이지만, 일반적으로는 기둥장식(코린트식 오더)을 지칭함. ② 아테네의 올림피에이온(Olympieion), 에피다우로스 주두는 대표적인 사례이며 로마인들이 애호한 양식으로 판테온‧카스토르신전‧티볼리 등에 사용됨.</t>
  </si>
  <si>
    <t>31616</t>
  </si>
  <si>
    <t>코먼 스페이스</t>
  </si>
  <si>
    <t>common space</t>
  </si>
  <si>
    <t>①학교 건축에서 학생들이 휴식이나 교류를 목적으로 학급이나 학년 공용의 공간. ② 특정인이 공동 관리하여 이용하는 공용 공간. 공동주택에서 복도, 계단, 주택지에서의 공동 이용 정원 등.</t>
  </si>
  <si>
    <t>31617</t>
  </si>
  <si>
    <t>코벨</t>
  </si>
  <si>
    <t>corbel</t>
  </si>
  <si>
    <t>① 코벨(Corbel)은 브라켓의 일종으로 지붕의 들보‧바닥‧둥근 천장을 지지하기 위하여 벽에서 돌출된 조적부분. ② 상부하중을 지지하기 위해 돌, 나무, 쇠 등으로 만든 구조적 장식물을 말하며, 영국에서는 목재로 된 것을 "태슬(tassel)"이라고 부르기도 함.</t>
  </si>
  <si>
    <t>31618</t>
  </si>
  <si>
    <t>코벨테이블</t>
  </si>
  <si>
    <t>corbel table</t>
  </si>
  <si>
    <t>① 코벨에 의해 지지되는 돌출된 벽의 수평띠 장식을 지칭. ② 각 실의 벽과 천장이 접속되는 부분에서 우묵하게 들어간 몰딩으로 간접 조명 등을 감추기 위한 벽 상부의 구성.</t>
  </si>
  <si>
    <t>31619</t>
  </si>
  <si>
    <t>고정받침</t>
  </si>
  <si>
    <t>fixed bearing, 固定－</t>
  </si>
  <si>
    <t>보의 받침에서 변위 또는 진동이 발생하지 않도록 고정시킨 받침.</t>
  </si>
  <si>
    <t>3162</t>
  </si>
  <si>
    <t>코브</t>
  </si>
  <si>
    <t>cove, coving</t>
  </si>
  <si>
    <t>① 서양건축의 용어로, 활 모양으로 굽혀 올린 천정. ② 천정과 주위의 벽면을 연결시키기 위한 요곡면(凹曲面)의 천정주변 부분. ③ 간접 조명 등의 광원을 감추기 위하여 낸 벽 상부의 요철형 몰딩</t>
  </si>
  <si>
    <t>31620</t>
  </si>
  <si>
    <t>코브 조명</t>
  </si>
  <si>
    <t>cove lighting</t>
  </si>
  <si>
    <t>벽면 상부 또는 천장의 벽과 가까운 부분에 차폐된 광원을 설치, 천장을 비추는 조명 방식. 광원 위치가 낮으면 벽면 상부도 비추어진다.</t>
  </si>
  <si>
    <t>31621</t>
  </si>
  <si>
    <t>코브볼트</t>
  </si>
  <si>
    <t>coved vault, cloistered arch, cloistered vault</t>
  </si>
  <si>
    <t>①수직인 대각면에서 만나고 아치형인 볼트의 축방향 단면. ② 네 개의 1/4원통의 표면 또는 코브(cove)로 구성된 볼트. ③ 수평층은 스프링에서 정점까지 길이가 감소됨.</t>
  </si>
  <si>
    <t>31622</t>
  </si>
  <si>
    <t>코사인 법칙</t>
  </si>
  <si>
    <t>휘도가 어느 방향으로나 같은 물체 표면의 법선에서 θ방향의 광도는 cosθ에 비례한다는 법칙.</t>
  </si>
  <si>
    <t>31623</t>
  </si>
  <si>
    <t>코스트</t>
  </si>
  <si>
    <t>cost</t>
  </si>
  <si>
    <t>재화나 용역을 생산하는데 투입된 모든 비용</t>
  </si>
  <si>
    <t>31625</t>
  </si>
  <si>
    <t>코스트 관리</t>
  </si>
  <si>
    <t>cost control</t>
  </si>
  <si>
    <t>관리기술을 유효하게 작용하기 위한 것으로, 이익관리는 회사나 사업부의 이익관리 단위(프로핏 센터)를, 원가관리는 직장별 ·공정별과같은 원가관리 단위(코스트 센터)를 갖고 있음.</t>
  </si>
  <si>
    <t>31626</t>
  </si>
  <si>
    <t>코스트 분석</t>
  </si>
  <si>
    <t>보통 생산성 향상이나 기타 목적을 위하여 재화나 용역을 생산하는데 투입된 모든 비용을 분석하는 것을 말한다</t>
  </si>
  <si>
    <t>31627</t>
  </si>
  <si>
    <t>코스트 스터디</t>
  </si>
  <si>
    <t>cost study</t>
  </si>
  <si>
    <t>건축의 기획, 설계에 도움을 주는 것을 목적으로 하여 건축 공사 비용을 분석하는 것을 말한다.</t>
  </si>
  <si>
    <t>31628</t>
  </si>
  <si>
    <t>고정보</t>
  </si>
  <si>
    <t>built-in beam, clamped beam, fixed beam, 固定梁</t>
  </si>
  <si>
    <t>보의 양단이 고정된 보.</t>
  </si>
  <si>
    <t>3163</t>
  </si>
  <si>
    <t>코스트푸시 인플레이션</t>
  </si>
  <si>
    <t>cost-push inflation</t>
  </si>
  <si>
    <t>임금인상, 수입원자재가격의 상승, 감가상각의 증대, 이자율 상승 등과 같은 비용상승에 의해 물가가 상승하는 현상을 말한다</t>
  </si>
  <si>
    <t>31632</t>
  </si>
  <si>
    <t>코안다 효과</t>
  </si>
  <si>
    <t>Coanda effect</t>
  </si>
  <si>
    <t>속도가 빠른 유동체의 전기적 점성에 의해 물체가 유동면에 달라붙는 현상.</t>
  </si>
  <si>
    <t>31635</t>
  </si>
  <si>
    <t>코어</t>
  </si>
  <si>
    <t>core, 核</t>
  </si>
  <si>
    <t>① 도시 기능의 중심이 되는 시설 또는 시설군. 주변의 인구, 물자가 이 핵에 대하여 정시적으로 집산 유동한다. ② 건물 중앙부에 공통 시설을 집중한 부분. 빌딩 건축 등에서는 이것을 내력벽으로 감싸서 수평력을 부담시킨다. ③ 관형 채취기에 넣어진 시험 시료(지층의 코어 샘플), 또는 코어 시험에 사용하는 콘크리트의 코어 샘플. ④ 샌드위치판의 중간층, 합판의 심판.</t>
  </si>
  <si>
    <t>31636</t>
  </si>
  <si>
    <t>코어 드릴</t>
  </si>
  <si>
    <t>core drill</t>
  </si>
  <si>
    <t>다이아몬드 또는 특수 초경 합금을 매트릭스 합금으로 결합한 날이 있는 원통형의 절삭 공구를 회전해서 암석이나 콘크리트 구조체에 구멍을 내거나 원주상의 시험체를 채취하기 위한 장치.</t>
  </si>
  <si>
    <t>31637</t>
  </si>
  <si>
    <t>코어 보링</t>
  </si>
  <si>
    <t>core boring</t>
  </si>
  <si>
    <t>암반이나 경질토의 코어를 채취하면서 굴진하는 로터리보링. 코어시추라고도 함.</t>
  </si>
  <si>
    <t>31638</t>
  </si>
  <si>
    <t>코어 샘플</t>
  </si>
  <si>
    <t>core sample</t>
  </si>
  <si>
    <t>코어 보링에 의해서 채취한 시료</t>
  </si>
  <si>
    <t>31639</t>
  </si>
  <si>
    <t>코어 시험</t>
  </si>
  <si>
    <t>core test</t>
  </si>
  <si>
    <t>콘크리트 구조체로부터 코어 드릴로 잘라낸 원주상의 시험체에 의한 주로 압축 강도 시험.</t>
  </si>
  <si>
    <t>31640</t>
  </si>
  <si>
    <t>코어 플랜</t>
  </si>
  <si>
    <t>core-type plan</t>
  </si>
  <si>
    <t>각 층에서 공통적으로 사용하는 장소에 계단실, 엘리베이터 샤프트 또는 전기 통신 및 설비 관련 시설을 집중 계획하는 평면 구성 형식</t>
  </si>
  <si>
    <t>31641</t>
  </si>
  <si>
    <t>코어거푸집</t>
  </si>
  <si>
    <t>core form</t>
  </si>
  <si>
    <t>PC부재 속에 속빈 부분을 만들기 위한 거푸집.</t>
  </si>
  <si>
    <t>31642</t>
  </si>
  <si>
    <t>코어배럴</t>
  </si>
  <si>
    <t>core barrel</t>
  </si>
  <si>
    <t>① 코어보링에 의하여 코어를 채취할 때에 쓰는 원통형 기구. ② 굴착용 기계의 일부.</t>
  </si>
  <si>
    <t>31644</t>
  </si>
  <si>
    <t>코어보드</t>
  </si>
  <si>
    <t>core board</t>
  </si>
  <si>
    <t>① 합판으로서 두께가 두껍고 너비가 좁은 판을 접착하여 만든 코어. ② ＝batten board＝lumber core＝stavecore.</t>
  </si>
  <si>
    <t>31645</t>
  </si>
  <si>
    <t>코어보링</t>
  </si>
  <si>
    <t>① 지반조사 시 보링방법의 하나. ② 코어를 채취하기 위하여 실시하는 보링. ③ 지질조사에 사용되며 천공관(穿孔管)의 하단에 지질의 경연(硬軟)에 따라서 그에 상응(相應)하는 비드 또는 슈를 붙여서 이것을 지중에 관입(貫入)시키면서 천연지반(天然地盤)의 표본을 관내(管內)에 가급적 자연에 가까운 흐트러지지 않는 상태의 코어로서 채취(採取)하는 방법. ④ 로터리식 보링(rotary boring).</t>
  </si>
  <si>
    <t>31646</t>
  </si>
  <si>
    <t>코어샘플</t>
  </si>
  <si>
    <t>보링의 코어에서 얻은 시료.</t>
  </si>
  <si>
    <t>31647</t>
  </si>
  <si>
    <t>코어샘플상자</t>
  </si>
  <si>
    <t>core sample retainer</t>
  </si>
  <si>
    <t>코어샘플을 수납하는 상자.</t>
  </si>
  <si>
    <t>31648</t>
  </si>
  <si>
    <t>코어시스템</t>
  </si>
  <si>
    <t>core system</t>
  </si>
  <si>
    <t>주택의 설비부분이나 특수한 부분을 핵(核) 모양으로 집중시키는 설계방법으로, 1930년대부터 급속히 발달 ·보급되었는데, 설비를 집중배치하기 때문에 배관배선이 절약되고, 설비를 중심으로 사람의 움직임이 집약되므로 낭비 없는 간결한 평면구성이 가능해지는 이점이 있다.</t>
  </si>
  <si>
    <t>31649</t>
  </si>
  <si>
    <t>고정쇠</t>
  </si>
  <si>
    <t>固定鐵</t>
  </si>
  <si>
    <t>문이 열리지 않게 고정하는 쇠.</t>
  </si>
  <si>
    <t>3165</t>
  </si>
  <si>
    <t>코어식 프리스트레스트콘크리트관</t>
  </si>
  <si>
    <t>core pre- stressed concrete pipe-core type</t>
  </si>
  <si>
    <t>① KS F 4405. ② 이 규격은 프리스트레스를 도입하여 만든 코어식 콘크리트관(이하 관이라 함)에 대하여 규정.</t>
  </si>
  <si>
    <t>31650</t>
  </si>
  <si>
    <t>코어트렌치</t>
  </si>
  <si>
    <t>core trench</t>
  </si>
  <si>
    <t>코어를 넣기 위해서 판 가늘고 긴 도랑.</t>
  </si>
  <si>
    <t>31651</t>
  </si>
  <si>
    <t>코오퍼</t>
  </si>
  <si>
    <t>① ｢co-operative apartment｣의 약칭. ② 미국에서 쓰임. ③ 협동조합적인 아파트에서 유래된 민간경영의 분양 혹은 임대아파트.</t>
  </si>
  <si>
    <t>31652</t>
  </si>
  <si>
    <t>코오퍼러티브 하우스</t>
  </si>
  <si>
    <t>cooperative house</t>
  </si>
  <si>
    <t>집합 주택이 분양 후에 소유자들에 의해서 조합이 만들어지는 데 대하여, 처음부터 조합을 만들어 조합원에 의한 협동 건설 방식으로 세워진 집합 주택을 말한다.</t>
  </si>
  <si>
    <t>31653</t>
  </si>
  <si>
    <t>코오퍼러티브 하우징</t>
  </si>
  <si>
    <t>cooperative housing</t>
  </si>
  <si>
    <t>주거를 함께 하고자 하는 여러 사람이 조합을 만들어 공동주택을 계획, 설계, 관리하는 주택사업방식</t>
  </si>
  <si>
    <t>31654</t>
  </si>
  <si>
    <t>코인</t>
  </si>
  <si>
    <t>quion, coign, coin</t>
  </si>
  <si>
    <t>① ⇨귀돌(＝). ② 조적조벽 등에 있어서 모서리 부분에 보강을 위해 물려 쌓는 돌 또는 벽돌. ③ 돌의 경우는 ｢quoin stone｣이라고도 함. ④ 벽의 모서리 부분.</t>
  </si>
  <si>
    <t>31655</t>
  </si>
  <si>
    <t>코인시던스 주파수</t>
  </si>
  <si>
    <t>coincidence cut-off frequency</t>
  </si>
  <si>
    <t>코인시던스 효과가 발생하는 주파수. 코인시던스 효과를 발생시키는 최저 주파수를 한계 주파수라고 한다. → 코인시던스 효과.</t>
  </si>
  <si>
    <t>31656</t>
  </si>
  <si>
    <t>코인시던스 효과</t>
  </si>
  <si>
    <t>coincidence effect</t>
  </si>
  <si>
    <t>음파에 의해 판이 진동할 때 발생되는 현상. 입사되는 음파와 판의 진동이 일치하는 공명에 의해 소리의 투과손실이 감소되는 현상.</t>
  </si>
  <si>
    <t>31657</t>
  </si>
  <si>
    <t>코일</t>
  </si>
  <si>
    <t>① 공기조화장치의 코일. ② 동관 또는 알루미늄관을 사용한 원형ㆍ각형의 나선상 코일 또는 헤어핀 모양의 코일은 증기, 온수, 냉수, 냉매 등의 열교환 용으로 사용되고 있다. ③ 각종 단면의 금속선을 나선상으로 구부린 것을 말한다.</t>
  </si>
  <si>
    <t>31658</t>
  </si>
  <si>
    <t>코일 스프링</t>
  </si>
  <si>
    <t>coil(ed) spring</t>
  </si>
  <si>
    <t>기다란 형태의 강을 나선 형태로 감아올리는 방식으로 탄성을 부여한 스프링의 일종. 작용하는 힘의 방향에 따라서 압축 코일 스프링이나 인장 코일 스프링 등으로 구분할 수 있다.</t>
  </si>
  <si>
    <t>31659</t>
  </si>
  <si>
    <t>코일냉각기</t>
  </si>
  <si>
    <t>coil pipe cooler</t>
  </si>
  <si>
    <t>효율적인 열교현상을 위해 나선형으로 감은 코일 모양의 관 속에 냉각제를 흘려보내 냉각하는 방식의 냉각기.</t>
  </si>
  <si>
    <t>31660</t>
  </si>
  <si>
    <t>코일보일러</t>
  </si>
  <si>
    <t>coil boiler</t>
  </si>
  <si>
    <t>보일러를 통과하는 급수관을 나선 모양의 코일 형태로 설치한 형태의 보일러.</t>
  </si>
  <si>
    <t>31661</t>
  </si>
  <si>
    <t>코일스프링</t>
  </si>
  <si>
    <t>coil spring</t>
  </si>
  <si>
    <t>단면이 둥근 것 또는 사각의 막대에 재료를 코일 모양으로 감은 것이며, 용도에 따라 인장스프링과 압축스프링이 있음.</t>
  </si>
  <si>
    <t>31662</t>
  </si>
  <si>
    <t>코일타이</t>
  </si>
  <si>
    <t>coil tie</t>
  </si>
  <si>
    <t>폼타이의 일종.</t>
  </si>
  <si>
    <t>31663</t>
  </si>
  <si>
    <t>코일행거</t>
  </si>
  <si>
    <t>coil hanger</t>
  </si>
  <si>
    <t>강철보로부터 그 보의 거푸집을 매달기 위한 부어넣기용 부재의 일종.</t>
  </si>
  <si>
    <t>31664</t>
  </si>
  <si>
    <t>코일형 유도 전동기</t>
  </si>
  <si>
    <t>round rotor type induction motor</t>
  </si>
  <si>
    <t>회전자에 코일을 감은 형태의 유도전동기. 회전자 유기 자기장에 의해 발생하는 2차 유도전류를 외부로 끌어내기 위해서 사용되며 슬립 링을 거친다.</t>
  </si>
  <si>
    <t>31665</t>
  </si>
  <si>
    <t>코제너레이션</t>
  </si>
  <si>
    <t>cogeneration</t>
  </si>
  <si>
    <t>발전 과정에서 발생하는 열을 이용해 에너지절감 효과를 높이는 시스템.</t>
  </si>
  <si>
    <t>31666</t>
  </si>
  <si>
    <t>코치스크루</t>
  </si>
  <si>
    <t>coach screw</t>
  </si>
  <si>
    <t>① 나사못의 머리가 네모(특수)형으로 되어 큰 응력을 받는데 쓰임. ② 나사못에는 철제‧단동제‧황동제 등이 있고 머리의 모양도 여러 가지가 있음. ③ 길이는 6～150mm, 지름이 2～8mm가 많이 쓰임.</t>
  </si>
  <si>
    <t>31667</t>
  </si>
  <si>
    <t>코크스</t>
  </si>
  <si>
    <t>cokes</t>
  </si>
  <si>
    <t>① 석탄(점결성이 큰 역청탄)을 공기에 접촉되지 않게 1,000～1,100℃로 건류하여 된 다공질의 것. ② 석탄으로 석탄가스를 제조시 부산물로 나옴. ③ 고온코크스와 저온코크스의 2종.</t>
  </si>
  <si>
    <t>31669</t>
  </si>
  <si>
    <t>고정식</t>
  </si>
  <si>
    <t>fixed type</t>
  </si>
  <si>
    <t>해양건축물을 해저면에 접지하여 말뚝(杭), 자중, 기초 등에 의해 고정시키는 형식. 고정식은 그 지지방법에 따라 크게 두 가지로 분류할 수 있다. 하나는 착저방식으로 여기에는 중력에 의해 지지하는 중력방식과 부력을 조절하여 접지압을 작게 하는 연착저방식이 있다. 두 번째는 말뚝, 재킷 등으로 고정하는 유각식이 있으며 여기에는 잔교, 플랫폼 등의 예가 많다.</t>
  </si>
  <si>
    <t>3167</t>
  </si>
  <si>
    <t>코킹</t>
  </si>
  <si>
    <t>caulking, calking, cocking</t>
  </si>
  <si>
    <t>① 증기‧가스‧액체 등이 새어나오는 것을 막기 위해 틈새를 막는 것이나 재료. ② 콘크리트‧목제‧철제 창호틀 주위나 리벳의 주위, 관‧철판의 이음새(접합부), 균열부 등의 틈을 메우는 것. ③ 석고‧산화아연‧석면 등을 연백 아마인유‧어유 등에 혼합하여 점성 있는 공기에 반죽으로 만듦. ④ 특징은 접하는 부분은 피막을 만들어 내부 경화를 방지하며 점성을 계속 유지시키는 점이다. 내후성이 있어서 대기 변화로는 변질 노화되지 않는다. 그리고 피막은 내수성‧발수성‧내화학성이 있고 각종 재료에 잘 붙어야 함. ⑤ 시공법은 충전부가 너무 작으면 넓이 10mm² 이상, 깊이 15mm 이상으로 만들어 깨끗이 하고 건조된 뒤 프라이머를 칠한 후 코킹을 코킹건(caulking gun)이나 쇠주걱으로 밀어 넣는다. 코킹이 끝난 후에는 표피가 형성될 때까지 상하지 않게 보양하고, 도장이 필요한 때에는 합성수지계 도료를 도포.</t>
  </si>
  <si>
    <t>31670</t>
  </si>
  <si>
    <t>코킹건</t>
  </si>
  <si>
    <t>caulking gun</t>
  </si>
  <si>
    <t>① 코킹제를 압입하는 기구. ② 수동식과 공기압을 이용하는 압력식 건이 있음.</t>
  </si>
  <si>
    <t>31672</t>
  </si>
  <si>
    <t>코킹재</t>
  </si>
  <si>
    <t>caulking材</t>
  </si>
  <si>
    <t>① 코킹을 하는데 쓰이는 재료의 총칭. ② ⇨코킹컴파운드. ③ ＝사춤재. ④ 알키드수지‧염화비닐수지‧실리콘수지‧고무‧아스팔트 등도 코킹재임.</t>
  </si>
  <si>
    <t>31673</t>
  </si>
  <si>
    <t>코킹제</t>
  </si>
  <si>
    <t>caulking劑</t>
  </si>
  <si>
    <t>⇨코킹컴파운드.</t>
  </si>
  <si>
    <t>31674</t>
  </si>
  <si>
    <t>코킹카트리지</t>
  </si>
  <si>
    <t>caulking cartridge</t>
  </si>
  <si>
    <t>플라스틱‧섬유판 또는 금속으로 만든 코킹제의 1회용 용기이며 코킹건(caulking gun)에 삽입하여 사용.</t>
  </si>
  <si>
    <t>31675</t>
  </si>
  <si>
    <t>코킹컴파운드</t>
  </si>
  <si>
    <t>caulking compound</t>
  </si>
  <si>
    <t>① 코킹제. ② 건물이나 기타 구조물에서 누수나 구조상의 변위의 우려가 있는 접합부에 충전하는 유연한 퍼티상의 재료임. ③ 보통 2종류가 있는데 코킹 건을 사용할 정도의 것은 ｢gun grade｣라 하며, 퍼티 나이프(putty knife)를 사용할 정도의 것은 ｢knife grade｣라 함.</t>
  </si>
  <si>
    <t>31676</t>
  </si>
  <si>
    <t>코터근</t>
  </si>
  <si>
    <t>cotter reinforcement; dowel bar</t>
  </si>
  <si>
    <t>전단력을 전달하기 위해 콘크리트 속에 묻은 철근. 철근의 직접 전단으로 전단력을 전한다. →꽂임근.</t>
  </si>
  <si>
    <t>31678</t>
  </si>
  <si>
    <t>코터핀</t>
  </si>
  <si>
    <t>cotter pin</t>
  </si>
  <si>
    <t>철골재의 핀접합에 있어서 핀이 빠지지 않게 끼우는 비녀장(key).</t>
  </si>
  <si>
    <t>31679</t>
  </si>
  <si>
    <t>고정식 아궁이</t>
  </si>
  <si>
    <t>부뚜막 아궁이와 온돌이 일체가 되어 있고 솥이 고정식으로 된 한국 전통식 아궁이.</t>
  </si>
  <si>
    <t>3168</t>
  </si>
  <si>
    <t>코트야드</t>
  </si>
  <si>
    <t>courtyard</t>
  </si>
  <si>
    <t>안뜰. 건조물로 감싸인 속에 만들어진 마당</t>
  </si>
  <si>
    <t>31681</t>
  </si>
  <si>
    <t>코트하우스</t>
  </si>
  <si>
    <t>court house, 中庭住宅</t>
  </si>
  <si>
    <t>주택 평면의 한 기본형으로, 건물 또는 담으로 둘러싸인 오픈 스페이스(뜰)를 갖는 중정주택을 말한다. 시가지의 외부 소음이나 시선을 방지하기 위해서 계획된다.</t>
  </si>
  <si>
    <t>31682</t>
  </si>
  <si>
    <t>코팅</t>
  </si>
  <si>
    <t>coating</t>
  </si>
  <si>
    <t>피복 가공 또는 도장을 말한다. 재료를 보호할 목적으로 표면을 플라스틱 피막이나 도막에 의해 피복하는 것을 일컫는다.</t>
  </si>
  <si>
    <t>31683</t>
  </si>
  <si>
    <t>코팅 섬유포</t>
  </si>
  <si>
    <t>coated fabric</t>
  </si>
  <si>
    <t>섬유포의 내후성, 방화성, 방수성 등을 보완하기 위해 합성수지나 고무계의 코팅을 실시한 섬유포. 막구조 등의 막재에 사용한다.</t>
  </si>
  <si>
    <t>31684</t>
  </si>
  <si>
    <t>코퍼</t>
  </si>
  <si>
    <t>coffer, coffer panel</t>
  </si>
  <si>
    <t>① 보통 천장 또는 돔 천장에 깊이 우묵하게 만든 패널. ② ＝정간(井間)＝격간(格間).</t>
  </si>
  <si>
    <t>31685</t>
  </si>
  <si>
    <t>코퍼댐</t>
  </si>
  <si>
    <t>cofferdam</t>
  </si>
  <si>
    <t>① 공사시공상 주위의 물을 막기 위해 만든 구조물. ② ＝임시 물막이. ③ 지하수가 있는 곳에서 박는 물막이용의 흙막이.</t>
  </si>
  <si>
    <t>31686</t>
  </si>
  <si>
    <t>코퍼라이트</t>
  </si>
  <si>
    <t>coffer light</t>
  </si>
  <si>
    <t>다운라이트 방식 중의 하나이며, 천장면에 반원 모양의 구멍을 뚫고 그 속에 광원을 설치한 것</t>
  </si>
  <si>
    <t>31687</t>
  </si>
  <si>
    <t>코펄</t>
  </si>
  <si>
    <t>copal</t>
  </si>
  <si>
    <t>① 수목에서 분비된 수지액이 땅 속에 묻혀 오랜 세월이 흘러 화석화된 것. ② 용융점에 따라 경질‧연질의 것이 있고 천연산이므로 품질이 일정하지 않고 그 산지에 따라 다른데, 산출지역의 이름을 붙여 부르고 있음. ③ 경질 코펄에는 샌디벨(Sandivel) 코펄‧콩고 코펄 등이 있고, 연질 코펄에는 카우리 코펄‧마닐라 코펄 등이 있다. 경질 코펄은 일반적으로 산가(acid value)가 높으며, 그대로는 거의 용제에 녹지 않으므로 고온처리에 의하여 용융 분해함으로써 유용성으로 변성시킨다. 연질 코펄은 그대로 용제에 녹는 것도 있으나 경질과 같이 고온처리를 함. 성능적으로는 연질 수지보다 경질 수지가 건조성과 내후성이 우수함.</t>
  </si>
  <si>
    <t>31688</t>
  </si>
  <si>
    <t>코펄바니시</t>
  </si>
  <si>
    <t>copal varnish</t>
  </si>
  <si>
    <t>① 수지를 건성유로 처리하여 방향족의 희석제로 녹인 투명도료. ② 중유성 니스로, 가구나 건축‧차량 등의 내부 상칠용(바탕용)으로 사용. ③ 수지는 코펄 외에 에스테르고무 등도 사용. ④ 건조시간은 보통이며(지촉건조는 5시간 이내, 경화건조는 20시간 이내), 광택이 좋은 단단한 불점착성의 엷은 노란색 도막을 이루며, 연마성이 좋고 내수성도 비교적 좋으나 내후성이 없음.</t>
  </si>
  <si>
    <t>31689</t>
  </si>
  <si>
    <t>고정아치</t>
  </si>
  <si>
    <t>fixed arch, hingeless arch, 固定虹蜺</t>
  </si>
  <si>
    <t>아치의 양단이 고정된 아치 구조물.</t>
  </si>
  <si>
    <t>3169</t>
  </si>
  <si>
    <t>코펜하겐리브</t>
  </si>
  <si>
    <t>Copenhagen rib</t>
  </si>
  <si>
    <t>장식적이고 흡음효과(吸音效果)가 있는 벽면을 구성하기 위한 단면이 S자변형을 한 리브로서 원래 덴마크의 수도 코펜하겐에 세운 방송실의 내장에 사용되었다. 공명흡수가 요구되는 집회장소나 강당 등의 벽면에 사용된다.</t>
  </si>
  <si>
    <t>31690</t>
  </si>
  <si>
    <t>코펜하겐리브판</t>
  </si>
  <si>
    <t>Copenhagen rib board</t>
  </si>
  <si>
    <t>① 음향효과를 좋게 하기 위하여 플로어링 판의 표면을 자유곡면으로 되도록 리브(rib)형태로 만든 목재제품. ② 집회장‧강당‧영화관‧극장 등의 천장, 내벽의 음향조절에 효과가 있으며 일명 ｢목재루버｣라고도 함. ③ 리브(rib)의 너비는 약 10cm 이하로 하고 띠장은 3×6cm 각재를 45～60cm 간격으로 하며 기둥‧샛기둥 또는 나무벽돌에 합판‧섬유판 등을 밑창에 깔고 고정시킴.</t>
  </si>
  <si>
    <t>31691</t>
  </si>
  <si>
    <t>코펜하겐보드</t>
  </si>
  <si>
    <t>Copenhagen board</t>
  </si>
  <si>
    <t>벽‧천장 등의 음향효과를 좋게 하기 위하여 판재의 표면을 자유곡면으로 되도록 리브(rib)형태로 만든 목재보드.</t>
  </si>
  <si>
    <t>31692</t>
  </si>
  <si>
    <t>코프</t>
  </si>
  <si>
    <t>cope</t>
  </si>
  <si>
    <t>① 돌출부 가장자리를 깍아 둥글게 만듬. ② 부재와의 사이에 간격을 두기 위해 부재 일부를 절단하는 것.</t>
  </si>
  <si>
    <t>기문당56.9%</t>
  </si>
  <si>
    <t>31693</t>
  </si>
  <si>
    <t>코프조인트</t>
  </si>
  <si>
    <t>coped joint, scribed joint</t>
  </si>
  <si>
    <t>① 2개의 몰딩(moulding)이 만나는 몰딩 단부를 다른편 몰딩의 모양에 맞추어 잘라 만든 맞춤. ② ｢맞추어 절단하는 것｣을 ｢to cope｣라 하며, 이 같은 접합을 ｢coped joint｣ 또는 ｢scribed joint｣라 함.</t>
  </si>
  <si>
    <t>31694</t>
  </si>
  <si>
    <t>코핑</t>
  </si>
  <si>
    <t>coping</t>
  </si>
  <si>
    <t>벽의 꼭대기를 덮어씌우는 것.</t>
  </si>
  <si>
    <t>31695</t>
  </si>
  <si>
    <t>코핑톱</t>
  </si>
  <si>
    <t>coping saw</t>
  </si>
  <si>
    <t>코프 조인트(⇦)를 만드는데 쓰이는 톱.</t>
  </si>
  <si>
    <t>31696</t>
  </si>
  <si>
    <t>코하우징</t>
  </si>
  <si>
    <t>입주자들이 사생활은 누리면서도 공용 공간에선 공동체 생활을 하는 협동 주거 형태. 새로운 공동성을 목표로 한 주민 참가형의 주택 설계, 공급의 총칭을 말한다.</t>
  </si>
  <si>
    <t>31697</t>
  </si>
  <si>
    <t>코호트 모델</t>
  </si>
  <si>
    <t>cohort model</t>
  </si>
  <si>
    <t>인구의 미래 변화를 추계하는 방법. 남녀 연령 계층별로 변동 요인의 동향을 상정하고, 당기의 남녀 연령 계층별 인구에 변동 계수를 곱하여 차기의 인구 변화를 구한다.</t>
  </si>
  <si>
    <t>31698</t>
  </si>
  <si>
    <t>코히어런스</t>
  </si>
  <si>
    <t>coherence</t>
  </si>
  <si>
    <t>둘 이상 파동의 위상이 시간적, 공간적 관계를 유지하며 간섭을 일으키는 정도.</t>
  </si>
  <si>
    <t>31699</t>
  </si>
  <si>
    <t>NR 곡선</t>
  </si>
  <si>
    <t>noise rating curve</t>
  </si>
  <si>
    <t>ISO 에서 제안된 소음의 평가 곡선. 소음을 청력장애, 회화방해, 시끄러움의 3가지 관점으로부터 평가하는 방법으로서, 소음을 1/1 옥타브대역 중심주파수별로 분석한 후 NR곡선에 각 밴드레벨을 기입하여 최대 NR값을 구함으로써 실내소음을 평가. 중심 주파수가 1kHz의 옥타브 밴드 레벨로 0-5dB 새겨넣은 값을 N값으로 하여 N값에 따르는 각 옥타브마다 밴드 레벨로 표시. 특정공간의 허용소음레벨을 결정하는 기준으로 사용.</t>
  </si>
  <si>
    <t>317</t>
  </si>
  <si>
    <t>고정제지역</t>
  </si>
  <si>
    <t>rigid zoning, 固定制地域</t>
  </si>
  <si>
    <t>시행하는 지역제를 불변 고정시킨 지역.</t>
  </si>
  <si>
    <t>3170</t>
  </si>
  <si>
    <t>코히어런스 함수</t>
  </si>
  <si>
    <t>coherence function</t>
  </si>
  <si>
    <t>코히어런스 신호의 주파수 성분 간섭 강도 양을 산출하기 위해 관련성 강도를 표시하는 함수로 2개의 스펙트럼간 신호의 유사성을 나타낸다.</t>
  </si>
  <si>
    <t>31700</t>
  </si>
  <si>
    <t>콕</t>
  </si>
  <si>
    <t>cock</t>
  </si>
  <si>
    <t>원추형 마개를 회전시켜 유체의 흐름을 개폐하는 밸브로서 저압에서 작은 지름의 관에 사용한다.</t>
  </si>
  <si>
    <t>31701</t>
  </si>
  <si>
    <t>콘</t>
  </si>
  <si>
    <t>cone</t>
  </si>
  <si>
    <t>① 프레시넷(fressinet)에서 PC강선의 양보 단부(beam端部)의 원추형 모양 정착장치로 쐐기작용으로 정착시키는 제품. ② 건설 현장의 위험한 장소표시나 도로 공사에서 차량유도 등에 사용하는 원뿔 모양의 안전 표지물.</t>
  </si>
  <si>
    <t>31702</t>
  </si>
  <si>
    <t>콘 관입 시험</t>
  </si>
  <si>
    <t>원추 모양 콘의 관입 저항으로 지반의 단단함, 다짐 정도를 조사하는 시험</t>
  </si>
  <si>
    <t>31703</t>
  </si>
  <si>
    <t>콘 스피커</t>
  </si>
  <si>
    <t>cone loudspeaker</t>
  </si>
  <si>
    <t>소리를 내는 진동판이 콘 형태로 음의 방사효율을 높인 스피커.</t>
  </si>
  <si>
    <t>31704</t>
  </si>
  <si>
    <t>콘너트</t>
  </si>
  <si>
    <t>cone nut</t>
  </si>
  <si>
    <t>제물치장 콘크리트용 거푸집을 조이는 타이로드(tie rod)의 거푸집 내면에 접하는 부분에 대는 원뿔형의 너트.</t>
  </si>
  <si>
    <t>31707</t>
  </si>
  <si>
    <t>콘덴서</t>
  </si>
  <si>
    <t>condenser</t>
  </si>
  <si>
    <t>① 전기용량을 얻기위한 축전장치. ② 압축된 냉매를 응축 액화시키는 공조장치.</t>
  </si>
  <si>
    <t>31708</t>
  </si>
  <si>
    <t>콘덴서 마이크로폰</t>
  </si>
  <si>
    <t>capacitor microphone; electrostatic microphone; condenser microphone</t>
  </si>
  <si>
    <t>① 콘덴서의 용량 변화에 따라 음을 전기신호로 바꿔주는 마이크로폰. ② 코일이 없는 진동계를 사용해 작은 움직임에도 반응하기 쉬워 측정용 표준 마이크로폰이나 방송용으로 사용한다.</t>
  </si>
  <si>
    <t>31709</t>
  </si>
  <si>
    <t>고정지점</t>
  </si>
  <si>
    <t>fixed support, 固定支點</t>
  </si>
  <si>
    <t>구조체에 외력이 작용할 때, 구조체가 지지되는 지점에 이동이나 회전이 생기지 않도록 지지하는 지지점.</t>
  </si>
  <si>
    <t>3171</t>
  </si>
  <si>
    <t>콘덴서 스피커</t>
  </si>
  <si>
    <t>condenser speaker</t>
  </si>
  <si>
    <t>① 금속판에 높은 교류전압을 가할 경우 진동하는 원리로 작동하는 스피커. ② 뒷면에서도 음이 출력되는 구조로서 높은 주파수의 섬세한 음을 내는데 유리하며, 낮은 주파수를 내려면 면적이 커져야 하므로 큰 음을 내는데는 적합하지 않다.</t>
  </si>
  <si>
    <t>31710</t>
  </si>
  <si>
    <t>콘덴서 이어폰</t>
  </si>
  <si>
    <t>condenser earphone; electrostatic earphone</t>
  </si>
  <si>
    <t>변환기의 일종으로 전기신호를 음파로 바꿔주며 직류전압과 음성전압에 의한 진동으로 작동한다.</t>
  </si>
  <si>
    <t>31711</t>
  </si>
  <si>
    <t>콘덴세이션펌프</t>
  </si>
  <si>
    <t>condensation pump</t>
  </si>
  <si>
    <t>① 환수조와 급수펌프가 일체화된 펌프. ② 주철보일러를 사용하는 기계환수식 증기 난방장치에 이용되는 보일러의 급수펌프.</t>
  </si>
  <si>
    <t>31712</t>
  </si>
  <si>
    <t>콘덴싱 유닛</t>
  </si>
  <si>
    <t>condensing unit</t>
  </si>
  <si>
    <t>압축기와 응축기, 전동기를 하나의 유닛으로 구성한 냉동장치.</t>
  </si>
  <si>
    <t>31713</t>
  </si>
  <si>
    <t>콘도미니엄</t>
  </si>
  <si>
    <t>condominium</t>
  </si>
  <si>
    <t>①주거 또는 숙박시설을 객실 단위로 분양을 하여 구입자가 사용하지 아니하는 기간에는 관리 회사에 운영권을 맡기고 임대료 수입을 받는 새로운 형태의 호텔 또는 그런 호텔 경영 방식. ② ⇨콘도(＝).</t>
  </si>
  <si>
    <t>31714</t>
  </si>
  <si>
    <t>콘딧 튜브</t>
  </si>
  <si>
    <t>conduit tube</t>
  </si>
  <si>
    <t>31715</t>
  </si>
  <si>
    <t>콘딧 파이프</t>
  </si>
  <si>
    <t>conduit pipe</t>
  </si>
  <si>
    <t>전선 또는 배관선을 기계적 및 화학적 결함으로부터 보호하기 위해 사용하는 파이프.</t>
  </si>
  <si>
    <t>31716</t>
  </si>
  <si>
    <t>콘딧파이프</t>
  </si>
  <si>
    <t>전선(電線)을 기계적‧화학적인 해로부터 보호하게 하는 파이프.</t>
  </si>
  <si>
    <t>31717</t>
  </si>
  <si>
    <t>콘벌루션 적분</t>
  </si>
  <si>
    <t>convolution integral</t>
  </si>
  <si>
    <t>시간 영역에서 다소 복잡한 콘벌루션 연산에 의한 응답해석을 조금 더 단순한 곱셉의 형태로 적분하여 시스템 분해 및 합성 등의 해석이 용이하게 하기 위한 수학 연산.</t>
  </si>
  <si>
    <t>31718</t>
  </si>
  <si>
    <t>고정핀정첩</t>
  </si>
  <si>
    <t>보주가 없는 정첩으로 핀이 고정되어 있어 잘 빠지지 않는다. 정첩축이 빠질 염려가 있는 외부에 주로 쓰임.</t>
  </si>
  <si>
    <t>3172</t>
  </si>
  <si>
    <t>콘베이어</t>
  </si>
  <si>
    <t>⇨컨베이어.</t>
  </si>
  <si>
    <t>31720</t>
  </si>
  <si>
    <t>콘벡터</t>
  </si>
  <si>
    <t>대류작용을 응용한 방열기의 하나로서 작은 공간의 난방에 유리하다.</t>
  </si>
  <si>
    <t>31721</t>
  </si>
  <si>
    <t>콘서트 홀</t>
  </si>
  <si>
    <t>음향 효과를 높인 음악 전용의 극장.</t>
  </si>
  <si>
    <t>31723</t>
  </si>
  <si>
    <t>콘센트</t>
  </si>
  <si>
    <t>consent</t>
  </si>
  <si>
    <t>전기 배선에 사용하는 코드를 접속하기 위해 배선에 연결하는 기구. 날이나 발톱 모양의 핀을 가진 플러그를 콘센트에 삽입하여 사용하며, 플러그 핀의 위치나 각도 등에 따라 콘센트와 플러그가 다르기 때문에 각 규격에 맞게끔 호환해야 한다.</t>
  </si>
  <si>
    <t>31724</t>
  </si>
  <si>
    <t>콘센트와 플러그</t>
  </si>
  <si>
    <t>① KS C 8305. ② 콘센트의 디자인은 각 규격에 따라 서로 다른 디자인을 가지고 있어 호환되는 플러그만 꼽을 수 있으며, 플러그 핀의 위치나 각도 역시 서로 달라 호환되는 콘센트에만 결합된다. 서로 다른 규격들은 어댑터를 이용하여 콘센트와의 기계적인 호환이 이루어진다.</t>
  </si>
  <si>
    <t>31725</t>
  </si>
  <si>
    <t>콘솔</t>
  </si>
  <si>
    <t>console</t>
  </si>
  <si>
    <t>① 서양 고전건축의 몰딩 받침 ② 작은 장이나 탁자 등이 까치발로 벽에 붙도록 설계된 것으로 소용돌이 장식이 되어 있는 건축부재.</t>
  </si>
  <si>
    <t>31726</t>
  </si>
  <si>
    <t>콘스</t>
  </si>
  <si>
    <t>Khons</t>
  </si>
  <si>
    <t>①고대 이집트 달의 신 콘스는 아몬과 무트의 아들이기 때문에 어린아이 형상으로 표현함. ② 람세스 3세가 카르나크에 건립한 콘스신전(神殿)이 유명함.</t>
  </si>
  <si>
    <t>31727</t>
  </si>
  <si>
    <t>콘스냅타이</t>
  </si>
  <si>
    <t>cone snap tie</t>
  </si>
  <si>
    <t>31728</t>
  </si>
  <si>
    <t>콘스신전</t>
  </si>
  <si>
    <t>Khons神殿</t>
  </si>
  <si>
    <t>① 신 ｢콘스｣에게 제사를 지내기 위하여 라메스(Ramess) 3세가 건설한 신전. ② 룩소르 신전 북쪽 3km 지점에 현존하는 최대 규모의 신전으로 프톨레마이오스 왕조에 걸쳐 건립된 현재의 신전은 10개의 탑문, 제19왕조의 창시자 람세스 1세로부터 3대에 걸쳐 건설된 대열주실(높이 약 23m의 석주 134개로 구성 너비 약 100m, 안쪽 깊이 53m), 제18왕조의 투트모세 1세와 그의 딸로 여왕이 된 하트셰프수트가 세운 오벨리스크, 투트모세 3세 신전, 람세스 3세 신전 등으로 구성되어 있음.</t>
  </si>
  <si>
    <t>31729</t>
  </si>
  <si>
    <t>고정하중</t>
  </si>
  <si>
    <t>fixed load, 固定荷重</t>
  </si>
  <si>
    <t>① 구조체와 이에 부착된 비내력 부분 및 각종 설비 등의 중량에 의하여 구조물의 존치기간 중 지속적으로 작용하는 연직하중 ② ＝사하중(死荷重;dead load).</t>
  </si>
  <si>
    <t>3173</t>
  </si>
  <si>
    <t>콘스탄티노폴리스</t>
  </si>
  <si>
    <t>Constantinopolis</t>
  </si>
  <si>
    <t>① 로마 황제 콘스탄티누스 황제에 의해 324년 아시아와 유럽 대륙의 교통요지인 이스탄블의 옛 지명. ② 동로마제국의 수도로 하기아 소피아(아야소프야), 하기아 이레네, 하기이 ∙ 세르기오스 ∙ 케 ∙ 바코스 성당 건축 등 유스티니아누스 대제 통치(527~565) 시기의 유산이 남아 있으나 이후 대부분 모스크(mosque；이슬람교 사원)로 변화하였음.</t>
  </si>
  <si>
    <t>31730</t>
  </si>
  <si>
    <t>콘스탄틴개선문</t>
  </si>
  <si>
    <t>로마 황제들이 축하 행렬을 벌일 때 택했던 3아치식으로 된 로마의 개선문으로 티투스 개선문과 셉티미우스 세베루스 개선문과 더불어, 전기 로마 시대부터 남아 있는 세 개의 개선문 중 하나</t>
  </si>
  <si>
    <t>31731</t>
  </si>
  <si>
    <t>콘코스</t>
  </si>
  <si>
    <t>concourse</t>
  </si>
  <si>
    <t>많은 사람이 집합하여 유동하는 광장. 정류장의 중앙 홀, 공원의 광장 등.</t>
  </si>
  <si>
    <t>31733</t>
  </si>
  <si>
    <t>콘크리트</t>
  </si>
  <si>
    <t>concrete</t>
  </si>
  <si>
    <t>① 시멘트와 물이 혼합된 시멘트페이스트가 잔골재(모래) 및 굵은골재(자갈)와 결속하여 경화됨으로써 암석과 같은 고체로 만들어지는 것. ② 도면용 약어는 ｢CONC.｣</t>
  </si>
  <si>
    <t>31734</t>
  </si>
  <si>
    <t>콘크리트 거푸집용 합판</t>
  </si>
  <si>
    <t>콘크리트의 거푸집에 사용하는 합판. 타설 마무리 및 직접 마무리용의 1종류와 기타용의 2종류가 있다.</t>
  </si>
  <si>
    <t>31735</t>
  </si>
  <si>
    <t>콘크리트 믹서</t>
  </si>
  <si>
    <t>concrete mixer</t>
  </si>
  <si>
    <t>콘크리트를 제조하기 위한 비빔기.</t>
  </si>
  <si>
    <t>31737</t>
  </si>
  <si>
    <t>콘크리트 및 콘크리트용 골재에 관한 용어의 정의</t>
  </si>
  <si>
    <t>Definitions of Terms Retaining to Concrete and Concrete Aggregate</t>
  </si>
  <si>
    <t>① KS F 2523. ② 이 규격은 콘크리트 및 콘크리트용 골재에 관한 용어에 대하여 규정함.</t>
  </si>
  <si>
    <t>31738</t>
  </si>
  <si>
    <t>콘크리트 방수제</t>
  </si>
  <si>
    <t>concrete water-proofing agent</t>
  </si>
  <si>
    <t>31739</t>
  </si>
  <si>
    <t>고조</t>
  </si>
  <si>
    <t>storm surge</t>
  </si>
  <si>
    <t>조위가 시간과 함께 증가하는 상태의 조석을 밀물이라하고 조위가 극대화 되는 순간의 조석을 고조라고 함</t>
  </si>
  <si>
    <t>3174</t>
  </si>
  <si>
    <t>콘크리트 붓기</t>
  </si>
  <si>
    <t>concrete placing</t>
  </si>
  <si>
    <t>비빔 반죽한 콘크리트를 거푸집 내 또는 정해진 부분에 타설하여 바이브레터 등으로 밀실하게 다지는 작업.</t>
  </si>
  <si>
    <t>31740</t>
  </si>
  <si>
    <t>콘크리트 블록</t>
  </si>
  <si>
    <t>concrete block</t>
  </si>
  <si>
    <t>콘크리트를 블록상으로 성형하여 경화시킨 제품. 건축에서는 공동(空洞) 콘크리트 블록을 가리킬 대가 많다.</t>
  </si>
  <si>
    <t>31741</t>
  </si>
  <si>
    <t>콘크리트 제품</t>
  </si>
  <si>
    <t>concrete product</t>
  </si>
  <si>
    <t>콘크리트를 주원료로 하여 만든 공장 제품의 총칭. 예를 들면 콘크리트 깔림동, 견치돌, 말뚝, 기둥 등이 있다. →시멘트 제품.</t>
  </si>
  <si>
    <t>31744</t>
  </si>
  <si>
    <t>콘크리트 카트</t>
  </si>
  <si>
    <t>concrete cart</t>
  </si>
  <si>
    <t>공사 현장에서 콘크리트를 타설하는 장소까지 수평 운반하는 손수레, 또는 외바퀴 수레. 지금은 거의 사용되지 않는다. (=믹서 〔3〕) →카트.</t>
  </si>
  <si>
    <t>31745</t>
  </si>
  <si>
    <t>콘크리트 코어</t>
  </si>
  <si>
    <t>concrete core</t>
  </si>
  <si>
    <t>콘크리트 구조체로부터 시험용으로서 빼낸 원주상의 시험체. 빼낼 때는 전용 코어 드릴을 사용한다.</t>
  </si>
  <si>
    <t>31746</t>
  </si>
  <si>
    <t>콘크리트 펌프</t>
  </si>
  <si>
    <t>concrete pump</t>
  </si>
  <si>
    <t>프레시 콘크리트를 수송(압송)하기 위한 펌프.</t>
  </si>
  <si>
    <t>31747</t>
  </si>
  <si>
    <t>콘크리트 포장</t>
  </si>
  <si>
    <t>concrete paving</t>
  </si>
  <si>
    <t>콘크리트에 의한 도로 등의 포장.</t>
  </si>
  <si>
    <t>31748</t>
  </si>
  <si>
    <t>콘크리트거푸집용 나왕합판</t>
  </si>
  <si>
    <t>lauan veneer plywood panel form</t>
  </si>
  <si>
    <t>① KSF3110. ② 이 규격은 콘크리트 거푸집용 나왕합판(이하 합판이라 함)에 대하여 규정함.</t>
  </si>
  <si>
    <t>31749</t>
  </si>
  <si>
    <t>콘크리트거푸집진동기</t>
  </si>
  <si>
    <t>form vibrators for concrete</t>
  </si>
  <si>
    <t>① KS F 8005. ② 이 규격은 콘크리트 거푸집 진동기에 대하여 규정함.</t>
  </si>
  <si>
    <t>31750</t>
  </si>
  <si>
    <t>콘크리트계단</t>
  </si>
  <si>
    <t>concrete stair, -階段</t>
  </si>
  <si>
    <t>콘크리트로 제작된 계단</t>
  </si>
  <si>
    <t>31751</t>
  </si>
  <si>
    <t>콘크리트골재</t>
  </si>
  <si>
    <t>KS F 2526.</t>
  </si>
  <si>
    <t>31752</t>
  </si>
  <si>
    <t>콘크리트골재에 관한 용어의 정의</t>
  </si>
  <si>
    <t>KSF2523.</t>
  </si>
  <si>
    <t>31753</t>
  </si>
  <si>
    <t>콘크리트공사</t>
  </si>
  <si>
    <t>concrete work, -工事</t>
  </si>
  <si>
    <t>① 콘크리트의 재료계량‧배합‧비빔‧운반‧부어넣기‧양생 등을 포함하는 공사. ② 콘크리트의 비비기‧운반‧부어넣기의 세 가지 작업으로 대별되는데 철근콘크리트공사 중 가장 중요한 것으로 다른 공정의 시행시기도 이 공정으로써 결정되어 건물 전체로서 소요의 강도를 갖도록 하기 위해서는 이 작업들은 모두 일관성이 있고 완전하게 이루어져야 함. ③ 콘크리트공사의 요건은 소요강도가 충족되고 시공이 쉽고 경제성이 있어야 함. 즉 한정된 경제조건하에서 모든 수단과 방법을 다하여 좋은 콘크리트를 얻을 수 있도록 노력해야 함.</t>
  </si>
  <si>
    <t>31754</t>
  </si>
  <si>
    <t>콘크리트공사체의 가로세로 및 비틈1차주파수시험방법</t>
  </si>
  <si>
    <t>KS F 2437.</t>
  </si>
  <si>
    <t>31755</t>
  </si>
  <si>
    <t>콘크리트공시체의 정탄성계수 및 푸아송비시험방법</t>
  </si>
  <si>
    <t>KS F 2438.</t>
  </si>
  <si>
    <t>31756</t>
  </si>
  <si>
    <t>콘크리트관</t>
  </si>
  <si>
    <t>concrete pipe, -管</t>
  </si>
  <si>
    <t>① 원심력을 이용하여 콘크리트를 균일하게 다져서 만든 관. ② 콘크리트를 다져넣어 만든 관. ③ ⇨흄관.</t>
  </si>
  <si>
    <t>31757</t>
  </si>
  <si>
    <t>콘크리트기초</t>
  </si>
  <si>
    <t>concrete foundation, -基礎</t>
  </si>
  <si>
    <t>① 시멘트‧모래‧자갈을 섞어 물로 반죽하여 굳힌 콘크리트로 된 기초. ② 배합비는 각 재료의 중량비로 하는 것이 원칙이지만 보통 현장에서는 그 부피, 즉 용적비로 하고 1:2:4 또는 1:3:6 등으로 함.</t>
  </si>
  <si>
    <t>31758</t>
  </si>
  <si>
    <t>콘크리트다짐대</t>
  </si>
  <si>
    <t>concrete-rammer, concrete tamper</t>
  </si>
  <si>
    <t>콘크리트 다지기에 쓰이는 봉상의 것(다짐대).</t>
  </si>
  <si>
    <t>31759</t>
  </si>
  <si>
    <t>고조파</t>
  </si>
  <si>
    <t>harmonics； higher harmonics</t>
  </si>
  <si>
    <t>주기파 또는 주기 변화량에 있어서 기본파 주파수의 정배수 주파수를 가진 성분.예를 들어 기본파의 3배 주파수를 가진 파를 제3고조파라 함.</t>
  </si>
  <si>
    <t>3176</t>
  </si>
  <si>
    <t>콘크리트말뚝</t>
  </si>
  <si>
    <t>concrete pile</t>
  </si>
  <si>
    <t>① 말뚝박기 기초 공사용 말뚝(재료상)의 철근콘크리트 제품. ② 콘크리트말뚝은 기성콘크리트말뚝(cast-in-place concrete pile)과 제자리 콘크리트말뚝(precast concrete pile)으로 분류. ③ 제자리 콘크리트말뚝을 다시 대별하면 케이스두기말뚝과 케이스뽑기말뚝으로 나눠지는데, 케이스두기 말뚝은 ｢shell pile｣ 또는 ｢cased pile｣이라 하고, 케이스뽑기말뚝은 ｢shell-less pile｣또는 ｢uncased pile｣이라 함. ④ 케이스두기말뚝에는 레이먼드 파일(Raymond pile), 유니언 파일(Union pile) 또는 모노튜브 파일(Monotube pile), 맥아더케이스파일(MacArther cased pile) 기타 여러 가지가 있다. 케이스뽑기말뚝에도 심플렉스 파일(simplex pile), 페데스탈 파일(pedestal pile) 기타 여러 가지가 있음. ⑤ 말뚝을 ｢박는다｣는 것은 ｢to drive｣라 하고 ｢수직하게 박는다｣는 것은 ｢to drive plumb｣라 함. 그리고 수직하지 않게 박는 것은 ｢to drive out of plumb｣라 함. ⑥ ＝콘크리트파일.</t>
  </si>
  <si>
    <t>31760</t>
  </si>
  <si>
    <t>콘크리트말뚝흙막이</t>
  </si>
  <si>
    <t>콘크리트말뚝을 이용한 흙막이.</t>
  </si>
  <si>
    <t>31761</t>
  </si>
  <si>
    <t>콘크리트몰드진동기</t>
  </si>
  <si>
    <t>① KS F 8005. ② 이 규격은 콘크리트 몰드 진동기에 대하여 규정함. ③ 몰드 진동기는 동력으로 구동되는 진동체를 가지고 외부에서 몰드에 진동을 주어서 콘크리트를 다지는 것.</t>
  </si>
  <si>
    <t>31762</t>
  </si>
  <si>
    <t>콘크리트못</t>
  </si>
  <si>
    <t>concrete nail</t>
  </si>
  <si>
    <t>① 특수강을 소입한 못. ② 해머로 때려 박아 수장재‧설비재 등을 접합시키는데 씀. ③ 저항력은 25～105kg 정도.</t>
  </si>
  <si>
    <t>31763</t>
  </si>
  <si>
    <t>콘크리트믹서</t>
  </si>
  <si>
    <t>① 자갈‧모래‧시멘트‧물을 드럼 속에 넣어 이것을 동력에 의해 회전시켜 이들의 재료를 잘 섞어서 콘크리트를 만드는 기계. ② 손(人力)비비기보다 균질한 것을 얻을 수 있고 강도도 크고 안정되어 있으므로 구조체부분(構造體部分)의 콘크리트는 반드시 기계비비기로 해야 함. ③ 믹서는 정치식(定置式)과 도로 하수(下水) 호안공사(護岸工事) 등에 사용하는 가반식(可搬式)이 있음. ④ 드럼의 형에도 원통형(圓筒形)‧원뿔형‧입방체형의 각종이 있고 재료의 공급과 콘크리트의 배출방식에 따라 연속식(連續式)과 회분식(回分式)으로 분류. ⑤ 우리나라에서는 주로 회분식이 사용되고 있다. 1배치(batch)의 혼합량은 1입방척(立方尺)을 ｢일절(一切)｣이라 칭하고, 4절부터 56절 정도까지의 10종류가 있음. ⑥ 드럼의 회전속도는 매분 15～20회(외주 속도는 1m/sec)이며 믹싱 시간은 적어도 1분 이상을 필요로 함. ⑦＝콘크리트혼합기＝믹서(⇦)＝시멘트믹서(cement mixer).</t>
  </si>
  <si>
    <t>31764</t>
  </si>
  <si>
    <t>콘크리트바이브레이터</t>
  </si>
  <si>
    <t>⇨콘크리트진동기.</t>
  </si>
  <si>
    <t>31766</t>
  </si>
  <si>
    <t>콘크리트배송탑</t>
  </si>
  <si>
    <t>concrete distributing tower, -配送塔</t>
  </si>
  <si>
    <t>⇨콘크리트타워.</t>
  </si>
  <si>
    <t>31767</t>
  </si>
  <si>
    <t>콘크리트배처플랜트</t>
  </si>
  <si>
    <t>concrete batcher plant</t>
  </si>
  <si>
    <t>① 콘크리트 혼합기계로서 혼합상태가 우수하여 강도 편차가 작고 좋은 콘크리트를 얻을 수 있음. ② 골재‧시멘트‧물을 자동적으로 중량 계량하여 믹서에 공급하는 최신의 자동종합계량기계로서, 각 재료를 저장하고 또 평량기(秤量機) 표시의 다이얼이 붙어 있는데 손료 때문에 대규모 공사에나 적합함. ③ 재료를 모두 합쳐 넣고 합계 무게를 계량하는 것과 각 재를 따로 따로 계량하여 투입호퍼에 넣는 것이 있고 또 그 사용재료를 자동적으로 기록하는 것이 있음. ④ 운전은 수동식‧반자동식‧전자동식이 있다. 전자동식은 ｢one man control｣의 것으로, 보통 대규모의 공사에 사용됨.</t>
  </si>
  <si>
    <t>31768</t>
  </si>
  <si>
    <t>콘크리트봉형 진동기</t>
  </si>
  <si>
    <t>internal vibrators for concrete</t>
  </si>
  <si>
    <t>① KS F 8004. ② 이 규격은 콘크리트 봉형 진동기(이하 진동기라 함)에 대하여 규정.</t>
  </si>
  <si>
    <t>31769</t>
  </si>
  <si>
    <t>콘크리트부어넣기</t>
  </si>
  <si>
    <t>① 우리말에서는 콘크리트의 ｢부어넣기｣라는 말이 있지만, 영어에서는 ｢to place concrete｣‧｢to cast concrete｣‧｢to pour concrete｣‧｢to deposite concrete｣등 여러 가지 표현이 있고 특별히 의미의 차가 없이 사용하고 있다. 그리고 콘크리트 붓기의 행위를 ｢concreting｣이라 하기도 함. ② 콘크리트는 보통 공중에서 부어넣지만 특수한 경우는 수중(水中)콘크리트 붓기(depositing concrete under water)를 하는 수가 있다. 수중붓기에 가장 일반적 방법은 트레미(tremie)라 하는 연직관(鉛直管)을 사용하는 방법인데, 그 외에도 밑창이 없는 버킷(bottom-dump bucket｣, ｢drop- bottom bucket｣을 사용하는 방법 등 여러 가지가 있음. ③ 연속한 개소를 한 공정으로 “in one operation” 붓지 않는 경우는 이어붓기함. 이어붓기는 영어에서 ｢construction joint｣라 하고 직역하면 ｢構造조인트｣라 하기 때문에 익스팬션 조인트(expansion joint)와 착각해서는 안된다. 이어붓기에 두는 가설 새쪽은 ｢construction joint bulkhead｣ 또는 단순히 ｢bulkhead｣라 함. ④ 콘크리트를 부어넣는 때에는 보통 거푸집 속의 콘크리트를 막대로 찧어 다지거나(spudding), 가래질하거나(spading), 다지기(pudding), 두들기기(tamping) 또는 진동기(vibrator)로 진동을 주거나(vibrating) 하여 콘크리트를 구석구석까지 채워 넣는다. 콘크리트가 잘 채워지지 않아 생기는 속칭 곰보를 영어에서는 ｢honeycomb｣(벌집)이라 하며, ｢곰보지다｣는 것을 ｢to be honeycombed｣라 함.</t>
  </si>
  <si>
    <t>31770</t>
  </si>
  <si>
    <t>콘크리트블록공사</t>
  </si>
  <si>
    <t>concrete block work, -工事</t>
  </si>
  <si>
    <t>① 블록쌓기(⇦)에 관한 공사의 총칭. ② 건축물의 벽체 및 기타의 구조체를 블록으로 쌓는 작업의 총칭. ③ 오늘날 조적(組積)공사라고 하면 콘크리트블록쌓기공사 및 국부적인 벽돌쌓기공사를 의미. 특히 콘크리트블록은 그 성질과 시공의 용이하고 경량 대량생산에 의한 염가 등으로서 점점 많이 사용되고 있다. 블록구조에는 아직 방습‧방수상의 결함 및 강도상의 불안으로 연구 개량할 여지가 많다. 좋은 시공을 하면 그들의 결함도 어느 정도 보충할 수 있음. ④ ＝시멘트블록공사(cement block work)＝블록공사.</t>
  </si>
  <si>
    <t>31772</t>
  </si>
  <si>
    <t>콘크리트블록구조</t>
  </si>
  <si>
    <t>콘크리트 블록을 쌓아 올린 벽이 골조의 주요부가 되는 구조. 구조 형식으로는 보강 콘크리트 블록 구조, 콘크리트 블록 장벽 구조(고층 건축 등에서 블록이 커튼 월로서 이용되는 것), 거푸집 콘크리트 블록 구조(거푸집을 써서 타입하여 벽이나 기둥을 만드는 구조)로 분류된다. 콘크리트 블록 구조에 의한 건물을 콘크리트 블록 구조 건물이라 한다.</t>
  </si>
  <si>
    <t>31773</t>
  </si>
  <si>
    <t>콘크리트블록담장</t>
  </si>
  <si>
    <t>콘크리트블록을 싼 담장.</t>
  </si>
  <si>
    <t>31774</t>
  </si>
  <si>
    <t>콘크리트블리딩시험방법</t>
  </si>
  <si>
    <t>KS F 2414.</t>
  </si>
  <si>
    <t>31775</t>
  </si>
  <si>
    <t>콘크리트비비기</t>
  </si>
  <si>
    <t>concrete mixing</t>
  </si>
  <si>
    <t>① 콘크리트를 비빈다는 것은 ｢mixing｣이며, 손비비기(hand mixing)와 기계비비기(machine mixing)가 있음. ② 기계비비기에는 배치믹서(batch mixer)가 사용.</t>
  </si>
  <si>
    <t>31776</t>
  </si>
  <si>
    <t>콘크리트뿜칠</t>
  </si>
  <si>
    <t>concrete spraying</t>
  </si>
  <si>
    <t>기성콘크리트 벽면이나 암반면에 뿜어서 콘크리트타설을 하는 공법.</t>
  </si>
  <si>
    <t>31777</t>
  </si>
  <si>
    <t>콘크리트스페이서</t>
  </si>
  <si>
    <t>concrete spacer</t>
  </si>
  <si>
    <t>콘크리트제의 스페이서.</t>
  </si>
  <si>
    <t>31778</t>
  </si>
  <si>
    <t>콘크리트시공기계</t>
  </si>
  <si>
    <t>골재(骨材)를 채취(採取)하는 것을 제외하고 주로 콘크리트를 반죽‧운반‧타설하는 기계.</t>
  </si>
  <si>
    <t>31779</t>
  </si>
  <si>
    <t>고주</t>
  </si>
  <si>
    <t>高柱</t>
  </si>
  <si>
    <t>대청의 한가운데에 다른 기둥보다 높이 세운 기둥. 흔히 안통에 서 있으므로 내진주(內陣柱)라고 한다. 여러 층으로 된 건물에서는 평주(平柱)와 통주(通柱), 사천주(四天柱)와의 사이에 있다. 통주나 사천주는 필요한 높이가 되도록 기둥나무를 접착시켜 만드는 것이지만, 고주는 긴 나무 하나로 세우는 것이 특징이다.</t>
  </si>
  <si>
    <t>3178</t>
  </si>
  <si>
    <t>콘크리트시공기계의 종류</t>
  </si>
  <si>
    <t>콘크리트공사용 기계기구는 규모에 따라 중장비를 설치할 때와 간단히 손비빔으로 할 때도 있음. ① 대규모 공사용：1) 배처플랜트(batcher plant) 2) 믹싱플랜트(mixing plant) 3) 재료계량장치(inundator) 4) 믹서 및 원동기. ② 운반장치：1) 콘크리트 타워‧슈트‧호퍼(타워호퍼‧플로어호퍼)‧버킷, 2) 원치‧모터 3) 크레인(crane), 4) 벨트 컨베이어(belt conveyer). ③ 수평운반기：순수레‧카트(cart；외바퀴차)‧리어카(rear car)‧밸로우 휠(ballow wheel ；두바퀴차) 등. ④ 다짐기：1) 진동기(vibrator), 2) 막대형 꽂이쇠‧플렉시블식‧벽용, 3) 외부진동형(거푸집용), 4) 평면형, 5) 다짐막대－지름 3～6cm 통대나무‧철근 16. ⑤시멘트건：1)그라우트펌프(grout pump)‧그라우트믹서(grout mixer), 2) 시멘트건(cement gun), 3) 모르타르건(mortar gun), 4) 콘크리트건(concrete gun), 5) 콘크리트펌프(concrete pump), 6) 콘크리트제트 펌프(concrete jet pump), ⑥ 기타：1) 비빔철판, 2) 질통, 3) 물통‧드럼통‧호스‧기타, 4) A.E제 계량기.</t>
  </si>
  <si>
    <t>31780</t>
  </si>
  <si>
    <t>콘크리트시험용 공시체제작, 양생법</t>
  </si>
  <si>
    <t>KS F 2404.</t>
  </si>
  <si>
    <t>31781</t>
  </si>
  <si>
    <t>콘크리트양생</t>
  </si>
  <si>
    <t>concrete curing, -養生</t>
  </si>
  <si>
    <t>① 콘크리트는 작업을 끝내고 나서 이것을 보호할 때 표면을 습윤상태(濕潤狀態)로 유지하여 콘크리트의 내부로부터 수분이 증발하는 것을 방지하고, 콘크리트의 경화작용(硬化作用)을 충분히 발휘시키는 동시에 건조에 의한 수축으로 일어나는 균열을 될 수 있는 대로 적게 하기 위한 작업. ② 콘크리트 양생작업은 1) 서리‧일광의 직사‧바람‧비에 대하여 콘크리트의 노출면을 보호하는 것. 2) 콘크리트가 충분히 경화할 때까지 충격과 과대한 하중을 가하지 않도록 보호하는 것. 3) 콘크리트 경화 중 상당한 온도로 유지할 것. 4)콘크리트 노출면은 가마니‧마포‧모래 등을 적셔서 덮든가 또는 살수하여 콘크리트를 친 후 적어도 7일간은 늘 습윤상태로 보호해야 함. 단, 조강포틀랜드시멘트를 쓰는 경우에는 적어도 3일간 습윤상태로 보호해야 함. ③ ⇨양생.</t>
  </si>
  <si>
    <t>31782</t>
  </si>
  <si>
    <t>콘크리트양생용 시트재</t>
  </si>
  <si>
    <t>sheet materials for curing concrete</t>
  </si>
  <si>
    <t>① KS F 4007. ② 이 규격은 시멘트콘크리트의 표면을 덮어 양생기간 중의 수분의 손실을 방지하기 위하여 사용되는 시트 형식의 재료 및 태양열에 노출된 콘크리트의 온도 상승을 방지하기 위해 사용되는 백색의 반사용체에 대하여 규정.</t>
  </si>
  <si>
    <t>31783</t>
  </si>
  <si>
    <t>콘크리트양생용 재료의 보수능력시험방법</t>
  </si>
  <si>
    <t>31784</t>
  </si>
  <si>
    <t>콘크리트양생용액상피막형성재</t>
  </si>
  <si>
    <t>Liquid Membrane-forming Compounds for Curing Concrete</t>
  </si>
  <si>
    <t>① KS F 2540. ② 이 규격은 콘크리트의 조기 경화시 물의 손실을 방지하기 위하여 수평면 및 연직면에 살포하기 적합한 액상 피막 형성제에 대하여 규정.</t>
  </si>
  <si>
    <t>31785</t>
  </si>
  <si>
    <t>콘크리트에서 절취한 코어 및 보의 강도시험방법</t>
  </si>
  <si>
    <t>KS F 2422.</t>
  </si>
  <si>
    <t>31786</t>
  </si>
  <si>
    <t>콘크리트용 골재의 빈틈시험방법</t>
  </si>
  <si>
    <t>Testing Method for Voids in Aggregate for Concrete</t>
  </si>
  <si>
    <t>① KS F 2506. ② 이 규격은 골재의 빈틈을 측정하는 방법에 대하여 규정함.</t>
  </si>
  <si>
    <t>31788</t>
  </si>
  <si>
    <t>콘크리트용 모래에 포함되어 있는 유기불순물시험방법</t>
  </si>
  <si>
    <t>KS F 2510.</t>
  </si>
  <si>
    <t>31789</t>
  </si>
  <si>
    <t>고주오량</t>
  </si>
  <si>
    <t>高柱五梁</t>
  </si>
  <si>
    <t>평기둥보다 높은 기둥인 고주(高柱)에 마룻보를 걸어 오량으로 꾸민 지붕틀.</t>
  </si>
  <si>
    <t>3179</t>
  </si>
  <si>
    <t>콘크리트용 부순돌</t>
  </si>
  <si>
    <t>KS F 2527.</t>
  </si>
  <si>
    <t>31790</t>
  </si>
  <si>
    <t>콘크리트운반</t>
  </si>
  <si>
    <t>concrete transporting</t>
  </si>
  <si>
    <t>① 믹서의 콘크리트를 부어넣기 개소로 운반(transporting)하는 방법에는 버킷(bucket)에 의함이 가장 안전하지만, 또 슈트(chute)‧벨트 컨베이어(belt conveyor)‧펌프로서 콘크리트를 압송하는 펌프크리트(pumpcrete), 기타의 방법이 있음. ② 손차에는 외바퀴손차(wheel barrow)‧두바퀴손차(buggy)가 있다. 어느 경우도 콘크리트는 분리(segretion)가 생기지 않게 하는 것이 중요하다. 슈트 중에서 재료분리가 생기기 쉬우므로 긴 슈트는 근년에 와서 쓰지 않음.</t>
  </si>
  <si>
    <t>31791</t>
  </si>
  <si>
    <t>콘크리트원주공시체를 형성하기 위한 거푸집</t>
  </si>
  <si>
    <t>KS F 2801.</t>
  </si>
  <si>
    <t>31792</t>
  </si>
  <si>
    <t>콘크리트의 마모저항시험</t>
  </si>
  <si>
    <t>KS F 2429.</t>
  </si>
  <si>
    <t>31793</t>
  </si>
  <si>
    <t>콘크리트의 배합</t>
  </si>
  <si>
    <t>-配合</t>
  </si>
  <si>
    <t>① 콘크리트는 시멘트와 물과 골재(aggregate)를 혼합하여 성형 고착시킨 것이다. ② 시멘트에는 포틀랜드시멘트(portland cement)와 조강포틀랜드(high-early-strength portland cement)가 잘 쓰이지만, 고로시멘트(slag cement)와 실리카시멘트(sillica cement) 또는 저열(低熱)시멘트(low-heat cement)와 백색포틀랜드시멘트(white portland cement)가 사용되는 경우도 있음. ③ 골재는 보통 모래(sand)와 자갈(gravel) 또는 깬자갈(crushed stone)이지만 그 입도에 따라 잔골재(fine aggregate)와 굵은골재(coarse aggregate)로 나누어진다. 골재의 입도는 ｢grading of aggregate｣라 하며, 소정의 ｢입도분포로 되어 있다｣라는 것을 ｢to be grade｣라 함. ④ 콘크리트의 품질에 그다지 신경을 쓰지 않아도 되는 경우는 자갈채취장(gravel pit)에서 채취하여 온 상태의 모래와 자갈이 자연히 혼합되어 있는 것이 사용되는 수도 있지만 이와 같은 골재는 ｢pit-run gravel｣라 함. 그리고 경량 콘크리트의 경량골재는 ｢light-weight aggregate｣라 함. ⑤ 골재 중에서도 특히 모래는 물에 젖으면 부푼다. 이 함수에 의한 부풀음을 ｢bulking｣이라 하고 ｢부푼다｣라는 것을 ｢to bulk｣라 함. ⑥ 콘크리트를 구성하는 시멘트‧모래‧자갈 등의 성분을 비비는 배합비(mix proportion)를 결정하는 것, 즉 배합을 결정하는 것을 ｢proportioning｣이라 함. ⑦ 배합과 관련하여 잘 쓰이는 용어는 물시멘트비(water-cement ratio)‧골재시멘트비(aggregate-cement ratio)‧잔골재율(fine-total aggregate)‧슬럼프(slump)‧슬럼프테스트(slump test)‧콘크리트 강도(strength of concrete)‧반죽질기(consistency)‧시공연도(workability) 등이 있음.</t>
  </si>
  <si>
    <t>31794</t>
  </si>
  <si>
    <t>콘크리트의 신축이음에 쓰이는 미리 성형 된 채움재의 시험방법[돌출 없이 탄력 있는 타입]</t>
  </si>
  <si>
    <t>Standard Methods of Testing preformed expansion joint Fillers for Concrete[nonextruding and resilient types]</t>
  </si>
  <si>
    <t>① KS F 2471. ② 이 규격은 콘크리트의 신축이음에 쓰이는 미리 형성된 채움재의 시험, 즉 끓는 물에서 팽창‧회복‧압축‧돌출‧염산에서의 끓음‧풍화작용에 의한 회복‧역청의 침입도 및 역청 함유량의 시험에 대하여 규정.</t>
  </si>
  <si>
    <t>31795</t>
  </si>
  <si>
    <t>콘크리트의 압축강도시험방법</t>
  </si>
  <si>
    <t>KS F 2405.</t>
  </si>
  <si>
    <t>31796</t>
  </si>
  <si>
    <t>콘크리트의 인장강도시험방법</t>
  </si>
  <si>
    <t>KS F 2423.</t>
  </si>
  <si>
    <t>31797</t>
  </si>
  <si>
    <t>콘크리트의 종류</t>
  </si>
  <si>
    <t>① 프리캐스트콘크리트(precast concrete)에 대해 현장부어넣기 콘크리트는 ｢cast-in-place concrete｣라 함. 이 경우 ｢cast-in-place｣는 ｢현장부어넣기｣라는 의미이고 하이픈으로 연결된 3낱말이지만 최초의 ｢cast｣는 ｢부어넣다｣라는 의미의 동사, to cast의 과거분사, in place는 ｢그 장소에서｣라는 의미이다. 동사의 원형으로서 ｢to cast in place｣라면 ｢현장에서 부어넣는다｣라는 의미이다. 이 같은 경우 ｢in place｣대신에 라틴어를 사용하여 ｢in situ｣라는 표현도 쓴다. 또 현장부어넣기 콘크리트는 ｢sitecast concrete｣라 하는 수도 있음. ② 콘크리트에 철근을 넣어 보강한 철근콘크리트(reinforced concrete)에 대하여 무근콘크리트는 ｢plain concrete｣라 함. 그리고 미국에서는 무근콘크리트를 조적조와 같이 ｢masonry｣라 쓰기도 함. ③ 경량콘크리트(light weight concrete)에는 신더를 사용한 신더콘크리트(cinder concrete)와 경석(輕石, pumice stone)을 사용한 경석콘크리트(pumice concrete)와 고로광재(高爐鑛滓, blast furnace slag, foamed slag)를 사용한 슬래그콘크리트(slag concrete)‧기포(氣胞) 콘크리트(aerated concrete, cellular concrete) 등 여러 가지가 있음. ④콘크리트의 시공연도(施工軟度, workability)를 좋게 하기 위해 공기연행제(空氣連行劑, air entraining agent)를 넣은 AE콘크리트(air entrained concrete)나 방수제(防水劑, waterproof agent)를 넣은 방수콘크리트(waterproofing concrete), 기타 각종 혼화재료(混和材料, admixture, additive)에 따라 각종 콘크리트가 있다. 약어로 ｢레미콘｣이라 부르는 레디믹스트콘크리트는 영어에서 ｢ready mixed concrete｣이고 이에 대해 현장에서 비빈 콘크리트는 ｢job-mixed concrete｣라 함. 그리고 오토클레이브(autoclave)된 경량콘크리트인 ALC는 ｢autoclaved lightweight concrete｣의 약어이다. ALC 기타 경량콘크리트로서 못치기가 가능한 못치기 콘크리트는 ｢nailable concrete｣라 함. ⑤ 셸 구조의 시공이나 비탈면의 피복, 건물의 보수 등에 모르타르나 콘크리트를 압축공기(compressed air)에 의해 파이프로 보내 선단의 노즐(nozzle)에서 뿜어내는 공법이 있다. 이 공법에 의한 콘크리트는 ｢pneumatically applied concrete｣라 하지만, 일반적으로는 뿜어내는 기계가 건(gun)과 비슷하다는 점에서 건나이트(gunite)라든가, 뿜는다(to be shot into place)는 점에서 숏크리트(shotcrete)라 하는 경우도 많음.</t>
  </si>
  <si>
    <t>31798</t>
  </si>
  <si>
    <t>콘크리트의 크리프시험방법</t>
  </si>
  <si>
    <t>Testing Method for Creep of Concrete in Compression</t>
  </si>
  <si>
    <t>① KS F 2453. ② 이 규격은 압축하중으로 인한 콘크리트 원주 공시체의 크리프를 측정하는 방법에 대하여 규정함.</t>
  </si>
  <si>
    <t>31799</t>
  </si>
  <si>
    <t>NRC</t>
  </si>
  <si>
    <t>noise rating chart</t>
  </si>
  <si>
    <t>N값에 따르는 NR 곡선군으로 이루어진 표.</t>
  </si>
  <si>
    <t>318</t>
  </si>
  <si>
    <t>고주집</t>
  </si>
  <si>
    <t>高柱家</t>
  </si>
  <si>
    <t>평주(平柱)보다 높은 기둥을 써서 높게 만든 집.</t>
  </si>
  <si>
    <t>기문당59.4%</t>
  </si>
  <si>
    <t>3180</t>
  </si>
  <si>
    <t>콘크리트이어붓기</t>
  </si>
  <si>
    <t>①콘크리트를 부어넣다가 중단하고 시간간격(3시간 이상)을 두고 다시 부어넣는 것. ② 콘크리트의 이어붓기, 즉 이음자리는 강도상 약점이 될 뿐 아니라, 방수층의 누수(漏水), 마무리재의 균열 등의 원인이 되므로 되도록이면 단일체로 하는 것이 좋지만 소규모 공사 또는 믹서 1일 능력으로 완수될 수 있을 때를 제외하고는 1일 작업구획을 예정하고, 그 구획 내에서는 이음이 생기지 않도록 계속해서 부어넣어야 함. 그러나 불의의 기계고장‧인력감퇴(人力減退)‧천후 급변 등으로 계획한 1구획도 다하지 못할 경우에 대비하여 항상 환경을 주시하고 응급처리가 가능하도록 연구. 어느 때라도 구조물의 강도에 큰 약점이 없는 곳에서 끝낼 수 있게 함. 또 잠시 휴식시간은 별문제로 하고 점심시간도 콘크리트공사에는 그 시간을 단축하거나 소인수 교대로 취식하여 계속 작업으로 하는 것이 좋음.</t>
  </si>
  <si>
    <t>31802</t>
  </si>
  <si>
    <t>콘크리트재료계량</t>
  </si>
  <si>
    <t>-材料計量</t>
  </si>
  <si>
    <t>① 콘크리트를 비비기 전에 콘크리트를 구성하는 각 재료를 계량함. ② 계량은 ｢batching｣이며, 용적계량(容積計量；batching by volume)과 중량계량(重量計量；batching by weight)이 있음. ③ ｢용적으로 계량함｣라는 것은 ｢to batch by volume｣ 또는 ｢to measure by volume｣이라 하고, ｢중량으로 계량함｣라는 것은 ｢to batch by weight｣ 또는 ｢to measure by weight｣임. ④ 1회 비비기용으로 계량된 재료를 배치(batch)라 하며, 1회분의 재료량은 ｢one batch｣라 함.</t>
  </si>
  <si>
    <t>31803</t>
  </si>
  <si>
    <t>콘크리트전선관</t>
  </si>
  <si>
    <t>concrete perforated pipe, -電線管</t>
  </si>
  <si>
    <t>① 콘크리트로 만든 지중배선 보호관‧2공관‧4공관‧6공관 등이 있음. ② KS F 4008.</t>
  </si>
  <si>
    <t>31804</t>
  </si>
  <si>
    <t>콘크리트제 커튼월</t>
  </si>
  <si>
    <t>① 주로 프리캐스트콘크리트 패널에 새시를 댄 것이고 그 의장 구조는 다음과 같은 것이 있다. 1) 의장적 패널 형상：창문틀의 모양을 나타낸 것. 2) 평면 패널 형상：평면으로 된 것. ② 새시를 대게 된 것과 전혀 개구부가 없는 것 등.</t>
  </si>
  <si>
    <t>31805</t>
  </si>
  <si>
    <t>콘크리트제품의 제적변화시험방법</t>
  </si>
  <si>
    <t>method of test for volume change of concrete products</t>
  </si>
  <si>
    <t>① KS F 2442. ② 이 규격은 온도 변화나 외력이 작용하지 않은 다른 원인에 의하여 절단하거나 도려낸 시멘트모르타르 및 콘크리트의 길이 변화에 대하여 규정함. 이 규격에서 규정한 표준시험방법보다 연구된 결과가 나오면 개정할 수 있음. ③ 여기서 길이 변화라 하는 것은 온도변화나 외력이 아닌 다른 원인으로 변화하는 시험 공시체의 길이의 증감을 정의함. ④ ＝절단하거나 도려낸 시멘트모르타르 및 콘크리트의 길이변화 시험방법(method of test for length change of drilled or sawed specimens of cement mortar and concrete).</t>
  </si>
  <si>
    <t>31806</t>
  </si>
  <si>
    <t>콘크리트조</t>
  </si>
  <si>
    <t>concrete造</t>
  </si>
  <si>
    <t>콘크리트를 주요 재료로 사용한 구조를 말하며, 막대 강 등에서 보강된 구조로서, 철근 콘크리트 구조, 프리캐스트 콘크리트 구조 등이 있다. 또 강 섬유, 탄소 섬유 등의 섬유에서 보강된 것도 있다. 철근 콘크리트나 프리스트레스트 콘크리트에서는 콘크리트는 주로 압축력을 분담하고, 철근은 주로 인장력을 분담한다.</t>
  </si>
  <si>
    <t>31807</t>
  </si>
  <si>
    <t>콘크리트조적재의 시료채취 및 시험방법</t>
  </si>
  <si>
    <t>KS F 2440.</t>
  </si>
  <si>
    <t>31808</t>
  </si>
  <si>
    <t>콘크리트중의 펄스속도시험방법</t>
  </si>
  <si>
    <t>KS F 2418.</t>
  </si>
  <si>
    <t>31809</t>
  </si>
  <si>
    <t>고주파 건조</t>
  </si>
  <si>
    <t>dielectric heat seasoning： high frequency seasoning</t>
  </si>
  <si>
    <t>목재에 고주파를 대어 유전 가열에 의해 건조시키는 방법.</t>
  </si>
  <si>
    <t>3181</t>
  </si>
  <si>
    <t>콘크리트진동기</t>
  </si>
  <si>
    <t>concrete vibrator, -振動機</t>
  </si>
  <si>
    <t>① 여러 가지 콘크리트 공사에 있어서 타설할 때에 그 진동을 이용하여 다지는 기계로서, 특히 피에스(PS) 콘크리트에는 전적으로 이것에 많이 의존하게 됨. ② 종류：1) 내부진동형－직접 콘크리트속에 삽입하여 진동함. 막대기(棒)식과 플렉시블식이 있다. 2) 외부진동형－거푸집 외면에 대어 진동시켜 내부의 콘크리트에 진동을 전하는 기계로서 세로형‧인두형‧전동형 등이 있다. 3) 표면진동형－얇은 콘크리트의 표면에 진동을 주는 것으로서 도로포장‧바닥 콘크리트 제조에 사용. ③ ⇨콘크리트 시공기계의 종류.</t>
  </si>
  <si>
    <t>31810</t>
  </si>
  <si>
    <t>콘크리트커터</t>
  </si>
  <si>
    <t>concrete cutter</t>
  </si>
  <si>
    <t>경화된 콘크리트를 끊는 장치를 한 기계.</t>
  </si>
  <si>
    <t>31811</t>
  </si>
  <si>
    <t>콘크리트커튼월</t>
  </si>
  <si>
    <t>concrete curtain wall</t>
  </si>
  <si>
    <t>프리캐스트콘크리트 패널에 새시를 댄 벽체판으로, 구조 내력벽으로 사용할 수 없고 단순 장막벽으로 사용한다.</t>
  </si>
  <si>
    <t>31812</t>
  </si>
  <si>
    <t>콘크리트타설</t>
  </si>
  <si>
    <t>placing of concrete</t>
  </si>
  <si>
    <t>콘크리트를 거푸집 속에 쳐 넣는(타설) 작업.</t>
  </si>
  <si>
    <t>31813</t>
  </si>
  <si>
    <t>콘크리트타워</t>
  </si>
  <si>
    <t>concrete tower, hoisting tower</t>
  </si>
  <si>
    <t>① 믹서에 의해 혼합된 콘크리트를 먼 자리에 운반하기 위하여 우선 이것을 높이 올려서 이동시키는 철골재의 탑으로서 스킵버킷‧빈‧슈트‧가이(skip bucket, bin, shute, guy)로 구성. ② ＝콘크리트 배송탑(－配送塔).</t>
  </si>
  <si>
    <t>31814</t>
  </si>
  <si>
    <t>콘크리트타일</t>
  </si>
  <si>
    <t>⇨콘타일(＝).</t>
  </si>
  <si>
    <t>31815</t>
  </si>
  <si>
    <t>콘크리트트러프</t>
  </si>
  <si>
    <t>concrete trough</t>
  </si>
  <si>
    <t>전기 옥외배선을 보호하기 위한 덮개가 있는 콘크리트제의 U자형 도랑.</t>
  </si>
  <si>
    <t>31816</t>
  </si>
  <si>
    <t>콘크리트파일</t>
  </si>
  <si>
    <t>⇨콘크리트말뚝(＝).</t>
  </si>
  <si>
    <t>31817</t>
  </si>
  <si>
    <t>콘크리트펄스속도</t>
  </si>
  <si>
    <t>31818</t>
  </si>
  <si>
    <t>콘크리트펌프</t>
  </si>
  <si>
    <t>① 콘크리트를 펌프의 피스톤으로 관중(管中)을 통하여 혼합장소에서 치는 곳까지 보내는 기계. ② ＝펌프크리트(pump-crete)＝슈트크리트(chute-crete). ③ 왕복형 워터펌프와 같은 구조로서 파이프라인으로 수직 약 30m 높이까지, 수평으로는 약 300m까지 운반이 가능함. ④ 터널라이닝‧수중공사 등에 유효하게 쓰임.</t>
  </si>
  <si>
    <t>31819</t>
  </si>
  <si>
    <t>콘크리트펌핑</t>
  </si>
  <si>
    <t>concrete pumping</t>
  </si>
  <si>
    <t>콘크리트를 콘크리트펌프를 써서 관로를 통해 수송하는 것.</t>
  </si>
  <si>
    <t>31820</t>
  </si>
  <si>
    <t>콘크리트페이버</t>
  </si>
  <si>
    <t>concrete paver</t>
  </si>
  <si>
    <t>콘크리트 포장 시공시 재료의 타입‧혼합‧타설 등을 일관공정으로 할 수 있게 한 기계.</t>
  </si>
  <si>
    <t>31821</t>
  </si>
  <si>
    <t>콘크리트페이빙</t>
  </si>
  <si>
    <t>콘크리트 포장.</t>
  </si>
  <si>
    <t>31822</t>
  </si>
  <si>
    <t>콘크리트포장 및 구조용 신축이음채움재[돌출 없고 탄력있는 역청질 타입]</t>
  </si>
  <si>
    <t>Specification for Preformed Expansion Joint Fillers for Concrete Paving and Structural Construction [Nonextruding and Resilient Bituminous Types]</t>
  </si>
  <si>
    <t>① KS F 2538. ② 이 규격은 상대적으로 약간 돌출하나 압력이 해제되면 실질적으로 회복하는 미리 성형된 신축이음용 채움재에 대하여 규정함.</t>
  </si>
  <si>
    <t>31823</t>
  </si>
  <si>
    <t>콘크리트프레셔</t>
  </si>
  <si>
    <t>concrete pressure</t>
  </si>
  <si>
    <t>① 콘크리트 수송운반기계. ※ 콘크리트 수송기계에는 트럭믹서‧콘크리트타워‧콘크리트펌프‧콘크리트프레셔‧시멘트건‧그라우트펌프 등이 있음. ② 압축공기에 의하여 관 속을 연속적으로 압송하는 기계.</t>
  </si>
  <si>
    <t>31824</t>
  </si>
  <si>
    <t>콘크리트플레이서</t>
  </si>
  <si>
    <t>concrete placer</t>
  </si>
  <si>
    <t>콘크리트 포장시 콘크리트를 타설하는 기계 또는 압축공기를 써서 콘크리트를 충진하는 기계.</t>
  </si>
  <si>
    <t>31825</t>
  </si>
  <si>
    <t>콘크리트피니셔</t>
  </si>
  <si>
    <t>concrete finisher</t>
  </si>
  <si>
    <t>콘크리트의 표고르기‧진동다짐‧스크리딩‧탬핑 등의 작업으로 끝 손을 보는 포장기계.</t>
  </si>
  <si>
    <t>31826</t>
  </si>
  <si>
    <t>콘크리팅</t>
  </si>
  <si>
    <t>concreting</t>
  </si>
  <si>
    <t>콘크리트를 부어넣기 하는 것.</t>
  </si>
  <si>
    <t>31827</t>
  </si>
  <si>
    <t>고주파 용착</t>
  </si>
  <si>
    <t>high frequency welding</t>
  </si>
  <si>
    <t>고주파를 이용해서 막재(膜材)를 가열하여(유전 가열 방식) 용착하는 방법. 열가소성 수지계 막재의 용착에 사용된다.</t>
  </si>
  <si>
    <t>3183</t>
  </si>
  <si>
    <t>콘텍스추얼리즘</t>
  </si>
  <si>
    <t>contextualism</t>
  </si>
  <si>
    <t>① 맥락주의 ② 설계를 할 때 특정한 건축물에 관계하는 역사적 · 문화적 · 지리적인 배경이 되는 조건을 맥락을 중시하여 발상하는 설계태도.</t>
  </si>
  <si>
    <t>31830</t>
  </si>
  <si>
    <t>콘텍스트</t>
  </si>
  <si>
    <t>context</t>
  </si>
  <si>
    <t>① 건축에서는 특정한 건축물에 관계하는 역사적 · 문화적 · 지리적인 배경이 되는 조건 등을 가리킨다. ② 사물의 서로 잇닿아 있는 관계나 연관. ③ (어떤 일의)맥락, 전후 사정.</t>
  </si>
  <si>
    <t>31831</t>
  </si>
  <si>
    <t>콘트랙션조인트</t>
  </si>
  <si>
    <t>contraction joint</t>
  </si>
  <si>
    <t>수축균열이 발생할 우려가 있는 곳에, 미리 플라스틱이나 얇은 금속을 넣거나 줄눈을 내서 균열이 다른 부분에 퍼지지 못하게 하는 조인트.</t>
  </si>
  <si>
    <t>31832</t>
  </si>
  <si>
    <t>콜드 드래프트</t>
  </si>
  <si>
    <t>cold draft</t>
  </si>
  <si>
    <t>저온의 기류나 냉풍이 온도 차이에 의해 하강하는 현상.</t>
  </si>
  <si>
    <t>31833</t>
  </si>
  <si>
    <t>콜드 조인트</t>
  </si>
  <si>
    <t>cold joint</t>
  </si>
  <si>
    <t>연속된 타설에서, 앞서 타설된 콘크리트가 응고되어 뒤에 타설된 콘크리트와 융화되지 못한 이음새. 타설한 콘크리트에서는 미관상 또는 누수 결함이 된다.</t>
  </si>
  <si>
    <t>31834</t>
  </si>
  <si>
    <t>콜드와이어법</t>
  </si>
  <si>
    <t>cold wire process</t>
  </si>
  <si>
    <t>① 아크용접에 있어서, 보통 전극 와이어 외에 통전되지 않은 플럭스가 들어 있는 와이어를 용융지에 가깝게 공급하여 아크열로 용융시키는 방법을 ｢콜드와이어법｣이라고 총칭. ② FN법, KK-F법 등이 있음.</t>
  </si>
  <si>
    <t>31836</t>
  </si>
  <si>
    <t>콜드조인트</t>
  </si>
  <si>
    <t>coldjoint</t>
  </si>
  <si>
    <t>① 콘크리트부재 제작시 한 번에 타설할 수 없는 경우 의도적으로 분할하여 타설할 때의 이어붓기 이음부. ② 먼저 부어넣은 콘크리트가 완전히 굳고, 다음 부분을 부어 넣을 때 이 말이 쓰임.</t>
  </si>
  <si>
    <t>31837</t>
  </si>
  <si>
    <t>콜로네이드</t>
  </si>
  <si>
    <t>colonnade,  列柱</t>
  </si>
  <si>
    <t>엔터 블래처(enter-blature)나 아치가 걸치는 기둥의 열. 또, 그 주열(柱列)이 만들어내는 공간.</t>
  </si>
  <si>
    <t>31838</t>
  </si>
  <si>
    <t>콜로니</t>
  </si>
  <si>
    <t>colony</t>
  </si>
  <si>
    <t>한 단지로 모은 심신 장애자를 위한 종합적인 사회 복지 시설군. 복지 서비스의 종합화를 지향하지만 노멀라이제이션 개념과는 모순이 잇다고 하는 비판도 있다.</t>
  </si>
  <si>
    <t>31839</t>
  </si>
  <si>
    <t>고주파아크용접</t>
  </si>
  <si>
    <t>high frequency arc welding</t>
  </si>
  <si>
    <t>고주파 교류를 에너지원으로 하는 아크 용접법</t>
  </si>
  <si>
    <t>3184</t>
  </si>
  <si>
    <t>콜로니얼 가구</t>
  </si>
  <si>
    <t>Colonial furniture</t>
  </si>
  <si>
    <t>17~18세기에 영국, 에스파냐, 네덜란드 따위가 정복한 식민지에서 유행한 건축 공예 양식. 당시 유럽에서 온 이주자들이 자국의 가구를 들여와 식민지적(colonial) 특징을 가하면서 만들었다.</t>
  </si>
  <si>
    <t>31840</t>
  </si>
  <si>
    <t>콜로니얼건축</t>
  </si>
  <si>
    <t>Colonial architecture, -建築</t>
  </si>
  <si>
    <t>식민지의 주민이 모국의 건축을 본떠 세운 건축양식으로 풍토, 재료, 기술수준, 생활수준의 차이에서 모국의 양식과는 다른 독특한 특색이나 내용을 나타내 보이며 간소하고 견고, 유용을 주안점으로 삼는다.</t>
  </si>
  <si>
    <t>31841</t>
  </si>
  <si>
    <t>콜로니얼양식</t>
  </si>
  <si>
    <t>Colonial style, -樣式</t>
  </si>
  <si>
    <t>유럽에 본국을 갖는 식민지에서 본국의 건축·공예의 양식을 모방하여 식민지풍으로 한 것. 특히 17～18세기에 미국동부지역에서 유행했던 건축, 인테리어 양식</t>
  </si>
  <si>
    <t>31842</t>
  </si>
  <si>
    <t>콜로니얼양판문</t>
  </si>
  <si>
    <t>Colonial panel door</t>
  </si>
  <si>
    <t>아래‧윗막이 및 좌우의 선대 외에 중막이나 중간선대가 있는 양판문.</t>
  </si>
  <si>
    <t>31843</t>
  </si>
  <si>
    <t>콜로니얼플랭크플로어링</t>
  </si>
  <si>
    <t>Colinial plank flooring</t>
  </si>
  <si>
    <t>31844</t>
  </si>
  <si>
    <t>콜로세움</t>
  </si>
  <si>
    <t>Colosseum</t>
  </si>
  <si>
    <t>① 로마의 남아 있는 재정시대(帝政時代) 원형 투기장. ② 플라비안(Flavian)투기장, 플라비우스(Flavius)투기장으로도 불리며 A.D.70 베스파시아누스(Vespasian) 황제가 기공, A.D.82 도미티안(Domitian) 황제 때 준공됨. ③ ｢콜로세움｣의 어원은 인근에 있었던 네로의 거상(巨像) 콜로수스(Colosus)연유하였다는 설과 이탈리아어의 '거대하다'는 뜻인 콜로살레(Colossale)에서 유래하였다는 설이 있음. ④ 포로 로마노(Foro Romano) 동남쪽에 있는 경기장의 둘레는 약 527m, 장경 188m, 단경 약 160m이며, 외부는 4층의 아케이드(arcade)로 되었고, 전체 높이는 48.5m. ⑤ 2층에는 Doric order, 3층은 Corinthian order를, 4층은 Ionic order를, 사용하고 있음. ⑥ 5만 명 수용가능한 투기장은 글라디아토르(劍鬪士)의 시합과 맹수연기(猛獸演技) 등이 시행되었으며, 그리스도교 박해 시대에는 신도들을 학살하는 장소로 사용되기도 함. ⑦ 고대 로마인들에게 경기를 보며 일체감을 느끼고 즐기는 대표적인 공공 오락시설이었음.</t>
  </si>
  <si>
    <t>31845</t>
  </si>
  <si>
    <t>콜로이드</t>
  </si>
  <si>
    <t>colloid</t>
  </si>
  <si>
    <t>균질한 매체와 그 속에 분산되어 있는 입자로 이루어진 물질의 총칭. 매질이나 입자가 모두 고체, 액체 도는 기체인 경우도 있다.</t>
  </si>
  <si>
    <t>31846</t>
  </si>
  <si>
    <t>콜모고로프 길이</t>
  </si>
  <si>
    <t>Kolmogoroff length</t>
  </si>
  <si>
    <t>유체의 난류운동으로부터 빼앗아오는 난류에너지는 파수와 점성감쇄에 기인해 흩어짐이 없다고 전제하는 평형이론에 기초한 미세구조 길이 단위.</t>
  </si>
  <si>
    <t>31847</t>
  </si>
  <si>
    <t>콜타르</t>
  </si>
  <si>
    <t>coal-tar</t>
  </si>
  <si>
    <t>① 석탄의 고온건류(석탄건류)시 부산물로 얻어지는 흑갈색 점조(粘稠)의 방부‧방수‧방식용의 유상(油狀)액체(도료). ② 증류하면 가스‧경유‧중유‧피치 등으로 분류. ③ 비중 1.1～1.3. ④ 방부도료로 사용되지만 방향족 화합물을 포함하고 있어 폭약‧의약 등 유기화학 공업상 중요함. ⑤ 가열도포하면 방부성은 좋으나 목재를 흑갈색으로 착색시키고, 페인트칠도 불가능하므로 보이지 않는 지중부(地中部)에만 쓰고 헌함석 지붕의 도장에 적당함. ⑥ 여름엔 시공이 용이하나 겨울엔 불리함.</t>
  </si>
  <si>
    <t>31848</t>
  </si>
  <si>
    <t>콤브</t>
  </si>
  <si>
    <t>honey comb</t>
  </si>
  <si>
    <t>콘크리트에 생기는 불균질공간 부분.</t>
  </si>
  <si>
    <t>31849</t>
  </si>
  <si>
    <t>고주파아크용접기</t>
  </si>
  <si>
    <t>high-frequency arc welder</t>
  </si>
  <si>
    <t>50～60사이클의 교류전원으로 고주파전류를 발생시켜서 용접하는 아크 용접기.</t>
  </si>
  <si>
    <t>3185</t>
  </si>
  <si>
    <t>콤비나트</t>
  </si>
  <si>
    <t>(러)kombinat</t>
  </si>
  <si>
    <t>기술적 연관이 있는 여러 생산부문이 근접 입지하여 형성된 기업의 지역적 결합체로서 원료의 확보, 제품의 공정 등이 기업간에 시간적 공간적 낭비가 없는 합리적인 생산형태.</t>
  </si>
  <si>
    <t>31850</t>
  </si>
  <si>
    <t>콤비네이션칠</t>
  </si>
  <si>
    <t>combination painting</t>
  </si>
  <si>
    <t>① 색채의 콤비네이션을 도모한 마무리로서 단색 정벌칠을 한 위에 솔 또는 문지름으로 빛깔이 다른 무늬를 돋우어 마무리한 것. ② 다채도료는 물을 매체로 하여 여기에 다른 색채의 도료를 부정 유리 상태로 하여 뿜칠하면 바탕칠에 점점이 작은 원형 이색칠이 동시에 형성되는 칠이고 미국 솔라다채도료 연구소의 특허제품임. ③ 우리나라에서는 무늬코타 등의 이름으로 판매되고 있다. 이것은 속건성이 있고 인화성도 낮은 고급도료임. ④ 조합을 마음대로 할 수 없고 제조회사에 일임하고 있음. ⑤ 이것을 뿜칠로 1회 칠하면 단번에 콤비네이션칠이 됨.</t>
  </si>
  <si>
    <t>31851</t>
  </si>
  <si>
    <t>콤파스</t>
  </si>
  <si>
    <t>⇨컴퍼스.</t>
  </si>
  <si>
    <t>31852</t>
  </si>
  <si>
    <t>콤파운드</t>
  </si>
  <si>
    <t>⇨컴파운드.</t>
  </si>
  <si>
    <t>31853</t>
  </si>
  <si>
    <t>콤팩션파일</t>
  </si>
  <si>
    <t>compaction pile</t>
  </si>
  <si>
    <t>① 연약지반에 다수의 말뚝을 박아 지반을 압축하여 지반의 지지력을 증가시키는 말뚝. ② 말뚝박기 기초용의 기능상 분류 말뚝의 하나.</t>
  </si>
  <si>
    <t>31854</t>
  </si>
  <si>
    <t>콤팩터</t>
  </si>
  <si>
    <t>compactor</t>
  </si>
  <si>
    <t>① 중량‧진동 또는 양자의 복합으로 다지는 기계. ② 이동용기내로 삽입하여 가압함으로써 폐(廢)재료의 체적을 감소하는 동력이 부착된 기계.</t>
  </si>
  <si>
    <t>31855</t>
  </si>
  <si>
    <t>콤팩트</t>
  </si>
  <si>
    <t>compact</t>
  </si>
  <si>
    <t>평면이 집중되어 동선이 짧은 건축물이나 주택을 일컫을 때 사용된다.</t>
  </si>
  <si>
    <t>31856</t>
  </si>
  <si>
    <t>콤퍼레이터</t>
  </si>
  <si>
    <t>모르타르나 콘크리트 길이 변화를 기준 길이와 정밀하게 비교해서 측정하는 기기. 〔재〕</t>
  </si>
  <si>
    <t>31858</t>
  </si>
  <si>
    <t>콤퍼지트오더</t>
  </si>
  <si>
    <t>composite order</t>
  </si>
  <si>
    <t>① 로마건축 오더의 하나로 이오니아식 오더와 코린트식 오더를 복합(複合)한 것으로 콤포지트 양식이라고 함. ②복합양식이라고도 한다. 특히 기둥 양식의 하나로 잎의 꾸밈과 소용돌이무늬를 복잡하게 조합하여 만든 주두(柱頭)와 섬세한 부조로 꾸민 처마가 특징이다.</t>
  </si>
  <si>
    <t>31859</t>
  </si>
  <si>
    <t>고주파용접</t>
  </si>
  <si>
    <t>⇨고주파 아크용접(＝).</t>
  </si>
  <si>
    <t>3186</t>
  </si>
  <si>
    <t>콤페</t>
  </si>
  <si>
    <t>콤페티션의 줄임말</t>
  </si>
  <si>
    <t>31860</t>
  </si>
  <si>
    <t>콤페티션</t>
  </si>
  <si>
    <t>competition</t>
  </si>
  <si>
    <t>약칭 콤페. 콩쿠르(concours[프])와 같은 의미. 설계경기, 디자인경기, 건축 ∙ 기념비(모뉴멘트)  등을 건립할 때에 많은 예술가로부터 도면이나 모형을 제시받아 우수작이나 혹은 우수한 작가를 고르는 일.</t>
  </si>
  <si>
    <t>31861</t>
  </si>
  <si>
    <t>콤포스팅</t>
  </si>
  <si>
    <t>composting</t>
  </si>
  <si>
    <t>분뇨, 슬러지, 짚 등 유기물 자재를 퇴적하고 이를 호기성 미생물을 이용한 생물학적 처리를 통해 위생적이고 무해한 퇴비를 만드는 과정.</t>
  </si>
  <si>
    <t>31862</t>
  </si>
  <si>
    <t>콤포지션</t>
  </si>
  <si>
    <t>composition</t>
  </si>
  <si>
    <t>① 회화 ·조각 ·건축 등에서 말하는 구도(構圖). ② 건축 그 자체가 있는 환경과의 관계로, 그 용도·스케일·양식·구조가 공학적 요소로써 고려된다.</t>
  </si>
  <si>
    <t>31863</t>
  </si>
  <si>
    <t>콩댐</t>
  </si>
  <si>
    <t>장판지를 바르고 들기름을 먹인 다음 날콩을 불려 맷돌에 갈아 들기름을 섞어 자루에 넣어 문지르는 칠의 한 가지.</t>
  </si>
  <si>
    <t>31865</t>
  </si>
  <si>
    <t>콩코드신전</t>
  </si>
  <si>
    <t>Concord神殿</t>
  </si>
  <si>
    <t>① 콩코드 신전(라틴어: 고대 로마의 에데스 콩코르디아)은 로마의 여신 콘코르디아를 위해 B.C.366년 마르쿠스 후리우스 카밀루스에 의해 최초 건립되었음. ② B.C. 121년과 B.C. 7년~AD 10년(Tiberius) 재건된 신전으로 로마 포럼 서쪽에 위치하고 있으며, 정면 6주, 측면 4주(柱)의 코린트식 오더의 건축. ③ 신전의 본전을 측면으로 놓은 평면으로 주위로는 주랑(柱廊)을 두고 있는 단순한 형식의 그리스 신전중 하나.</t>
  </si>
  <si>
    <t>31866</t>
  </si>
  <si>
    <t>콩풀</t>
  </si>
  <si>
    <t>大豆膠</t>
  </si>
  <si>
    <t>① 기름을 뺀 콩가루에 소석회나 나트륨염을 혼합하여 물을 넣고 끓인 것. ② 콩가루 30g, 물 120g, 소다액 13g, 이황화탄소 5g, 소석회 3g, 규산나트륨 15g의 비로 배합하여 씀. ③ 접착성은 좋지 않으나 내수성이 약간 있고 값이 싸므로 요소수지 접착제 등과 혼합하여 쓰면 풀기가 좋아짐.</t>
  </si>
  <si>
    <t>31867</t>
  </si>
  <si>
    <t>콰이어</t>
  </si>
  <si>
    <t>choir</t>
  </si>
  <si>
    <t>① 대성당, 수도원성당 등에서 본성당의 남북의 긴 벽면을 따라 설치된 성직자, 수도사의 좌석. ② 교회의 성가대. 또는 그 좌석. ③ 일반적으로 목조로 만든 연속된 좌석을 말하며 네이브의 안쪽, 알타(altar)의 앞을 지칭.</t>
  </si>
  <si>
    <t>31868</t>
  </si>
  <si>
    <t>쾌감공기조화</t>
  </si>
  <si>
    <t>comfort air conditioning, 快感空氣調和</t>
  </si>
  <si>
    <t>공기조화 목적을 분류한 것의 하나로서 인간 생활공간을 대상으로 쾌적환경을 유지하는 것을 목적으로 하는 공기조화.</t>
  </si>
  <si>
    <t>31869</t>
  </si>
  <si>
    <t>고지</t>
  </si>
  <si>
    <t>gorge</t>
  </si>
  <si>
    <t>영어의 GORGE를 발음대로 읽은것으로 벽이나 출입구 상부에 코니스(돌림띠) 장식을 의미함.</t>
  </si>
  <si>
    <t>3187</t>
  </si>
  <si>
    <t>쾌감대</t>
  </si>
  <si>
    <t>comfort zone, 快感帶</t>
  </si>
  <si>
    <t>→ 쾌적대(＝).</t>
  </si>
  <si>
    <t>31870</t>
  </si>
  <si>
    <t>쾌감도</t>
  </si>
  <si>
    <t>comfort requirement, 快感度</t>
  </si>
  <si>
    <t>→ 쾌적도(＝).</t>
  </si>
  <si>
    <t>31871</t>
  </si>
  <si>
    <t>쾌감선</t>
  </si>
  <si>
    <t>comfort line, 快感線</t>
  </si>
  <si>
    <t>→ 쾌적선.</t>
  </si>
  <si>
    <t>31872</t>
  </si>
  <si>
    <t>쾌감온도</t>
  </si>
  <si>
    <t>comfortable temperature, comfort temperature, 快感溫度</t>
  </si>
  <si>
    <t>→ 쾌적온도(＝).</t>
  </si>
  <si>
    <t>31873</t>
  </si>
  <si>
    <t>쾌감적도</t>
  </si>
  <si>
    <t>→ 쾌적도.</t>
  </si>
  <si>
    <t>31874</t>
  </si>
  <si>
    <t>쾌감점</t>
  </si>
  <si>
    <t>comfort point, 快感點</t>
  </si>
  <si>
    <t>→ 쾌적대.</t>
  </si>
  <si>
    <t>31875</t>
  </si>
  <si>
    <t>쾌시보일러</t>
  </si>
  <si>
    <t>① 보일러의 본체가 지름이 큰 원통형으로 된 보일러. ② 연관, 노통, 연소실로 구성되어 있고 저압보일러로서 소용량의 경우 사용된다. → 원통보일러(＝).</t>
  </si>
  <si>
    <t>31876</t>
  </si>
  <si>
    <t>쾌적 공기 조건</t>
  </si>
  <si>
    <t>factors of comfort air</t>
  </si>
  <si>
    <t>대부분의 재실자들이 쾌적하다고 느끼게 하기 위한 기온, 습도, 풍속의 조건의 조합.</t>
  </si>
  <si>
    <t>31877</t>
  </si>
  <si>
    <t>쾌적 방정식</t>
  </si>
  <si>
    <t>comfort equation</t>
  </si>
  <si>
    <t>인체의 열적 중립상태에서의 기온, 방사온도, 기류, 습도, 착의량, 대사량의 조합으로 P. O. Fanger가 제안한 환경 종합지표의 산출 방식.</t>
  </si>
  <si>
    <t>31878</t>
  </si>
  <si>
    <t>쾌적 온도</t>
  </si>
  <si>
    <t>comfortable temperature</t>
  </si>
  <si>
    <t>→ 쾌적온도.</t>
  </si>
  <si>
    <t>31879</t>
  </si>
  <si>
    <t>고직사</t>
  </si>
  <si>
    <t>庫直舍</t>
  </si>
  <si>
    <t>① 특정 건물이나 물품 따위를 지키고 감시하던 사람이 살던 집. =고지기집 ② 관아의 창고를 보살피고 지키던 사람 또는 서원의 곁에 딸려 서원을 지키고 관리하던 사람이 살던 집</t>
  </si>
  <si>
    <t>3188</t>
  </si>
  <si>
    <t>쾌적 조건</t>
  </si>
  <si>
    <t>comfort conditions</t>
  </si>
  <si>
    <t>인체가 열적인 중립상태에서 국부적인 온랭감없이 열적 쾌적함을 느끼는 조건.</t>
  </si>
  <si>
    <t>31880</t>
  </si>
  <si>
    <t>쾌적 지표</t>
  </si>
  <si>
    <t>comfort index</t>
  </si>
  <si>
    <t>인체가 온열환경 요소에 대해 느끼는 쾌적성과 온랭감에 따라 인체반응을 나타내기 위한 단일의 척도 지표.</t>
  </si>
  <si>
    <t>31881</t>
  </si>
  <si>
    <t>쾌적 환경</t>
  </si>
  <si>
    <t>thermal comfort environment</t>
  </si>
  <si>
    <t>→ 쾌적 조건.</t>
  </si>
  <si>
    <t>31882</t>
  </si>
  <si>
    <t>쾌적감</t>
  </si>
  <si>
    <t>comfortable sensation</t>
  </si>
  <si>
    <t>인체가 느끼는 쾌적도에 대한 감각으로 기온, 습도 등 쾌적 조건에 따른 환경조사에서 사용되는 주관적 신고 항목.</t>
  </si>
  <si>
    <t>31883</t>
  </si>
  <si>
    <t>쾌적대</t>
  </si>
  <si>
    <t>① 인체에 가장 쾌적하게 느껴지는 온도, 습도, 풍속에 의하여 정해지는 일정한 범위. ② 야글로(Yaglou), 휴턴(Huton) 등이 고안한 감각온도 도표를 사용하여 측정 장소의 건구 및 습구온도, 기류의 수치를 대입하여 감각온도를 얻을 수 있다. ③ 쾌감대는 개인별로 다르나, 일반적으로 여름철 18.9˚C~23.9˚C, 겨울철 17.2˚C~21.7˚C를 표준범위로 한다.</t>
  </si>
  <si>
    <t>31884</t>
  </si>
  <si>
    <t>쾌적도</t>
  </si>
  <si>
    <t>인체가 느끼는 쾌감에 영향을 줄 수있는 온도, 습도, 기류, 복사열 등을 조합하여 쾌적한 환경을 조성하는 환경의 척도.</t>
  </si>
  <si>
    <t>31885</t>
  </si>
  <si>
    <t>쾌적선</t>
  </si>
  <si>
    <t>쾌적감의 네 요소인 기온,  온도, 풍속, 평균 복사온도 중 2~4요소에 의해 동등한 체감이 되는 점에서 제일 쾌적하게 느끼는 점을 연결한 선.</t>
  </si>
  <si>
    <t>31886</t>
  </si>
  <si>
    <t>쾌적성</t>
  </si>
  <si>
    <t>'어메니티라'고 하는 이 단어의 일반적인 의미는 장소, 건물 등의 기분 좋음 또는 쾌적함인데 도시 계획 분야에서는 특히, 생활 환경이나 도시의 「쾌적」, 「쾌적성」의 의미로 사용된다.</t>
  </si>
  <si>
    <t>31887</t>
  </si>
  <si>
    <t>쾌적역</t>
  </si>
  <si>
    <t>comfort zone</t>
  </si>
  <si>
    <t>31888</t>
  </si>
  <si>
    <t>쾌적온도</t>
  </si>
  <si>
    <t>일반적으로 인체 생리 순환에 적절하게 조절되어 많은 사람들이 쾌적하게 느끼게 되는 쾌적 온, 습도 조건. 대개 기온 범위 19˚C~22.3˚C, 습도 범위 30%~70% 내에서 쾌적 조건으로 본다.</t>
  </si>
  <si>
    <t>31889</t>
  </si>
  <si>
    <t>고차 진동</t>
  </si>
  <si>
    <t>higher order vibration</t>
  </si>
  <si>
    <t>다자유도 구조물의 고유 진동 가운데 고차 모드의 진동</t>
  </si>
  <si>
    <t>3189</t>
  </si>
  <si>
    <t>쾌적환경기후</t>
  </si>
  <si>
    <t>comfortable environmental climate, 快適環境氣候</t>
  </si>
  <si>
    <t>인체가 느끼는 쾌적도에 영향을 주는 실내 환경기후의 물리적인 성상으로 온도, 복사열, 기류, 습도, 냄새, 먼지, 이산화탄소, 유해가스 등의 요소가 인체가 느끼기에 적절한 조화상태가 되었을 때의 실내 환경기후 상태.</t>
  </si>
  <si>
    <t>31890</t>
  </si>
  <si>
    <t>쾌청 일수</t>
  </si>
  <si>
    <t>number of clear days</t>
  </si>
  <si>
    <t>일정한 기간에 10분위 운량 지표에서 운량이 2이하인 날의 수.</t>
  </si>
  <si>
    <t>31891</t>
  </si>
  <si>
    <t>쾌청공</t>
  </si>
  <si>
    <t>clear sky, 快晴空</t>
  </si>
  <si>
    <t>① 쾌청한 하늘. ② 미국에서 오존, 구름, 먼지 등 대기 중 미세입자에 의해 산란되는 태양광선을 측정할 때 운량이 3이하인 하늘.</t>
  </si>
  <si>
    <t>31892</t>
  </si>
  <si>
    <t>쿠마론인덴수지</t>
  </si>
  <si>
    <t>cumarone-inden resin</t>
  </si>
  <si>
    <t>① 콜타르를 증류하여 얻은 용제(溶劑). ② 솔벤트 나프사 중에 있는 쿠마론과 인덴의 모노말을 용매로 공중합시켜 얻은 합성수지의 한 가지. ③ 용도는 바니시‧래커‧기타 내알칼리성 도료에 쓰임. ④ 아스팔트타일은 이 수지를 주원료로 함.</t>
  </si>
  <si>
    <t>31894</t>
  </si>
  <si>
    <t>쿠션</t>
  </si>
  <si>
    <t>cushion</t>
  </si>
  <si>
    <t>깃털, 솜 등의 부드러운 재료를 천, 피혁 등으로 싼 푹신하게 만든 서양식 작은 방석.</t>
  </si>
  <si>
    <t>31895</t>
  </si>
  <si>
    <t>쿠션캐피털</t>
  </si>
  <si>
    <t>cushion capital</t>
  </si>
  <si>
    <t>① 서양 고전건축 주두양식의 한 가지. ② 네모가 점차적으로 하부로 내려올수록 둥그렇게 깎인 입방체의 기둥머리. ③ 특히 Norman 건축에 많음.</t>
  </si>
  <si>
    <t>31896</t>
  </si>
  <si>
    <t>쿨 튜브</t>
  </si>
  <si>
    <t>cool tube; cooling tube; earth tube</t>
  </si>
  <si>
    <t>패시브 쿨링 수법의 하나로 여름철 외기온도보다 지중온도가 낮은 것을 이용해 지중에 매립된 관에 공기를 주입해 실내에 냉기를 공급하는 방식.</t>
  </si>
  <si>
    <t>31898</t>
  </si>
  <si>
    <t>쿨레이 램프</t>
  </si>
  <si>
    <t>전구 유리를 착색해 빛의 적외부 열선에 의한 방사열을 감소시킨 전구.</t>
  </si>
  <si>
    <t>31899</t>
  </si>
  <si>
    <t>N값</t>
  </si>
  <si>
    <t>N-value</t>
  </si>
  <si>
    <t>표준관입시험에서 샘플러를 30cm 관입시키기 위해 75cm 높이에서 자유낙하시는 63.5kg 중량 해머의 타격횟수로서 지반의 단단함을 나타내는 지표임</t>
  </si>
  <si>
    <t>319</t>
  </si>
  <si>
    <t>고착제</t>
  </si>
  <si>
    <t>matrix, 固着劑</t>
  </si>
  <si>
    <t>모르타르‧콘크리트‧회반죽 등을 굳게 하는 성질을 가진 재료.</t>
  </si>
  <si>
    <t>3190</t>
  </si>
  <si>
    <t>쿨롱 마찰</t>
  </si>
  <si>
    <t>Coulomb’s friction</t>
  </si>
  <si>
    <t>두 고체 표면 간에 생기는 마찰력이 외견 접촉 면적과 무관하고 수직 하중에 비례하며, 마찰 속도와 무관하다는 세 가지 조건을 만족시키는 경우의 마찰을 말한다.</t>
  </si>
  <si>
    <t>31900</t>
  </si>
  <si>
    <t>쿨롱 토압</t>
  </si>
  <si>
    <t>Coulomb’s earth pressure</t>
  </si>
  <si>
    <t>벽, 직선 미끄럼면과 지표면으로 둘러싸인 쐐기 모양의 흙덩어리를 고려하여, 소성 평형 조건에서 도입되는 토압. 주동(主動)과 수동(受動)의 2개의 토압이 있다.</t>
  </si>
  <si>
    <t>31901</t>
  </si>
  <si>
    <t>쿨링레인지</t>
  </si>
  <si>
    <t>cooling range</t>
  </si>
  <si>
    <t>냉각탑 냉각수의 입구온도와 출구온도 사이 범위. →공조냉동설비의 경우, 어프로치(approach).</t>
  </si>
  <si>
    <t>31902</t>
  </si>
  <si>
    <t>쿨링타워</t>
  </si>
  <si>
    <t>cooling tower</t>
  </si>
  <si>
    <t>온도가 올라간 냉각수를 외기로 식히기 위한 열교환장치.</t>
  </si>
  <si>
    <t>31903</t>
  </si>
  <si>
    <t>쿨만법</t>
  </si>
  <si>
    <t>트러스 해석에서 구하고자 하는 대상 부재를 가상으로 절단한 후 힘의 평형조건에 의해 미지의 부재력을 계산하는 방법으로 컬먼법이라고도 한다.</t>
  </si>
  <si>
    <t>31904</t>
  </si>
  <si>
    <t>쿨만선</t>
  </si>
  <si>
    <t>Culmann’s line, -線</t>
  </si>
  <si>
    <t>쿨만(Culmann)이 제안한 절단법에 의해 부재력을 구할 때 사용되는 보조선으로 쿨만법이라고도 한다.</t>
  </si>
  <si>
    <t>31905</t>
  </si>
  <si>
    <t>쿼드랭글</t>
  </si>
  <si>
    <t>quadrangle</t>
  </si>
  <si>
    <t>① 스리랑카 중앙부 고대도시 폴로나루와에 있는 불교의 유적. ② 싱하리 왕조 때는 불치사가 있던 지역으로 궁전 북쪽 일대에 펼쳐져 있으며 투파라마는 불당으로 사용되었던 곳.</t>
  </si>
  <si>
    <t>31906</t>
  </si>
  <si>
    <t>쿼리타일</t>
  </si>
  <si>
    <t>quarry tile, promenade tile</t>
  </si>
  <si>
    <t>① 압출성형법으로 만든 무유타일. ② 크기는 9×9인치～4×4인치, 색은 흑색이나 갈색계통의 것이 많음. ③ 바닥에 주로 많이 사용하나 벽에도 사용함.</t>
  </si>
  <si>
    <t>31907</t>
  </si>
  <si>
    <t>쿼인</t>
  </si>
  <si>
    <t>quoin</t>
  </si>
  <si>
    <t>31908</t>
  </si>
  <si>
    <t>쿼크</t>
  </si>
  <si>
    <t>① 쇠시리의 V자 모양으로 날카롭게 베어진 홈. ② 쇠시리와 쇠시리 사이 또는 서양건축 도리아식 양식의 아바카스(abacus)와 에키너스(echinus) 사이에서와 같이 부재의 요소를 다른 요소와 분리하기 위해 오목하게 만든 홈. ③ ⇨개탕(＝).</t>
  </si>
  <si>
    <t>31909</t>
  </si>
  <si>
    <t>고창</t>
  </si>
  <si>
    <t>fan light, transom window, transom light, 高窓</t>
  </si>
  <si>
    <t>창문의 상부에 있는 창으로 교상찰이라고도 함. 세로격자나 가로격자로 만드는 것이 일반적이며 특별한 형태를 만드는 경우도 있다.</t>
  </si>
  <si>
    <t>3191</t>
  </si>
  <si>
    <t>퀴블라벽</t>
  </si>
  <si>
    <t>qibla</t>
  </si>
  <si>
    <t>① 모스크 중심축상에 위치하며 메카 방향을 알리기 위해 수직으로 세워진 모스크의 벽면. ② ⇨미히라브</t>
  </si>
  <si>
    <t>31910</t>
  </si>
  <si>
    <t>퀴일시멘트</t>
  </si>
  <si>
    <t>Kuhl’s cement</t>
  </si>
  <si>
    <t>① 독일인 퀴일이 제창한 것. H.M이 1.8～1.9 S.M 및 I.M이 1.8 이하이며 소성온도가 1,300℃인 것으로 철분이 포틀랜드시멘트의 2～3배, 알루미나가 1～1.5배 정도이며 포틀랜드시멘트보다 강도가 높고 조강(早强)시멘트의 일종. ② ⇨특수시멘트.</t>
  </si>
  <si>
    <t>31912</t>
  </si>
  <si>
    <t>큐비즘</t>
  </si>
  <si>
    <t>①1907~08년경 피카소와 브라크에 의하여 창시된 20세기의 가장 중요한 예술운동의 하나. ②입체파(＝).</t>
  </si>
  <si>
    <t>31916</t>
  </si>
  <si>
    <t>큐비클</t>
  </si>
  <si>
    <t>cubicle</t>
  </si>
  <si>
    <t>단로기 · 차단기 · 변압기 등의 변전용 기기를 강철제 용기에 콤팩트하게 수납하고 패널(뚜껑)에 계기를 부착한 것.</t>
  </si>
  <si>
    <t>31917</t>
  </si>
  <si>
    <t>큐비클 방식</t>
  </si>
  <si>
    <t>cubicle system</t>
  </si>
  <si>
    <t>① 천장에 닿지 않는 높이 수준의 칸막이로 병원, 병실 등의 침대가 있는 부분을 구획한 것. ② 큐비클을 이용하여 배전반이나 수전반에 적용한 설비방식.</t>
  </si>
  <si>
    <t>31918</t>
  </si>
  <si>
    <t>큐폴라</t>
  </si>
  <si>
    <t>cupola</t>
  </si>
  <si>
    <t>작은 건물의 돔과 같은 양식의 둥근 천장을 뜻한다. 왕관을 씌운 듯한 큰 지붕이나 돔 모양의 큐폴라는 실내에서의 전망을 좋게 하기 위해서, 또는 햇볓이 잘들고 공기의 순환을 좋게 하기 위해서 사용된다.</t>
  </si>
  <si>
    <t>31919</t>
  </si>
  <si>
    <t>크기</t>
  </si>
  <si>
    <t>크기 또는 사이즈 (size)는 무언가가 얼마나 큰지에 대한 등급이나 규모를 뜻한다. 크기는 길이, 너비, 높이, 지름, 둘레, 넓이, 부피, 질량으로 측정할 수 있다.</t>
  </si>
  <si>
    <t>31920</t>
  </si>
  <si>
    <t>크기의 레벨</t>
  </si>
  <si>
    <t>loudness level</t>
  </si>
  <si>
    <t>크기를 구분하는 등급이나 정도.</t>
  </si>
  <si>
    <t>31921</t>
  </si>
  <si>
    <t>크노소스</t>
  </si>
  <si>
    <t>Cnossos</t>
  </si>
  <si>
    <t>① 그리스 크레타(Creta)섬의 유적지(古都)로 미노스 문명의 중심지. ② 미노스(Minos)왕의 궁성지로 B.C.3000～1500년 사이 번영한 도시로 1898년에 에반스가 발굴하여 크레타 문명이 역사적으로 증명됨.</t>
  </si>
  <si>
    <t>31922</t>
  </si>
  <si>
    <t>크노소스궁전</t>
  </si>
  <si>
    <t>-宮殿</t>
  </si>
  <si>
    <t>① 그리스 지중해 크레타섬 크노소스에 있었던 고대 왕국의 궁전 ② B.C.3000～1500년 사이 번영한 도시로 B.C. 1750년경 지진으로 무너진 이후(추정) 재건되었으나 B.C. 1400년경 대지진 또는 미케네 인의 침략에 의해서 최종적으로 파괴된 것으로 알려짐. ③ 장방형의 중정 주위에는 다수의 방과 계단을 설치하는 등 복잡한 구성을 가지고 있으며 지형경사에 따라 2층~3층으로 구성하였으며 배급수(排給水)시설이 발달함. ④ 직사각형의 중앙광장을 사이에 두고 동쪽에는 왕과 가족을 위한 공간, 서쪽으로는 제례와 정치를 위한 각 실과 창고 등이 배치되어 있음.</t>
  </si>
  <si>
    <t>31923</t>
  </si>
  <si>
    <t>크라운</t>
  </si>
  <si>
    <t>crown</t>
  </si>
  <si>
    <t>아치나 볼트의 꼭대기 부분.</t>
  </si>
  <si>
    <t>31924</t>
  </si>
  <si>
    <t>크라운 유리</t>
  </si>
  <si>
    <t>crown glass</t>
  </si>
  <si>
    <t>31925</t>
  </si>
  <si>
    <t>크라페이런의 공식</t>
  </si>
  <si>
    <t>연속보를 풀기 위하여 각 절점에 2부재가 모여 연속 3절점의 휨모멘트와 2부재의 부재각을 미지수로 나타내는 식으로 삼모멘트방정식이라고도 한다.</t>
  </si>
  <si>
    <t>31927</t>
  </si>
  <si>
    <t>크라페이런의 삼련모멘트식</t>
  </si>
  <si>
    <t>삼모멘트방정식 및 크라페이런의 공식과 동일한 의미로 사용된다.</t>
  </si>
  <si>
    <t>31928</t>
  </si>
  <si>
    <t>크라페이런의 삼모멘트식</t>
  </si>
  <si>
    <t>삼모멘트방정식, 크라페이런의 공식 또는 크라페이런의 삼련모멘트식과 동일한 의미로 사용된다.</t>
  </si>
  <si>
    <t>31929</t>
  </si>
  <si>
    <t>고체 감쇠</t>
  </si>
  <si>
    <t>solid damping</t>
  </si>
  <si>
    <t>구조체 자체의 내부 감쇠</t>
  </si>
  <si>
    <t>3193</t>
  </si>
  <si>
    <t>크래인</t>
  </si>
  <si>
    <t>⇨크레인(＝).</t>
  </si>
  <si>
    <t>31930</t>
  </si>
  <si>
    <t>크래인트럭</t>
  </si>
  <si>
    <t>⇨크레인트럭.</t>
  </si>
  <si>
    <t>31931</t>
  </si>
  <si>
    <t>크래킹</t>
  </si>
  <si>
    <t>cracking</t>
  </si>
  <si>
    <t>① 칠의 도막면에 생기는 큰 균열. ② 플라스터 마감 면의 균열.</t>
  </si>
  <si>
    <t>31932</t>
  </si>
  <si>
    <t>크래프트</t>
  </si>
  <si>
    <t>craft</t>
  </si>
  <si>
    <t>① 네트워크(⇦)의 용어. ② 각 활동(작업)이 필요로 하는 작업원‧기술자‧계설비 등의 분류 및 명칭을 말.</t>
  </si>
  <si>
    <t>31933</t>
  </si>
  <si>
    <t>크래프트디자인</t>
  </si>
  <si>
    <t>craft design</t>
  </si>
  <si>
    <t>① 공업 제품에 대해 수공예로 물건을 만드는 작업 또는 제품(민예품). ② ⇨디자인의 분류.</t>
  </si>
  <si>
    <t>31934</t>
  </si>
  <si>
    <t>크랙</t>
  </si>
  <si>
    <t>crack</t>
  </si>
  <si>
    <t>⇨균열(＝).</t>
  </si>
  <si>
    <t>31935</t>
  </si>
  <si>
    <t>크랙 브리징</t>
  </si>
  <si>
    <t>바탕의 균열이나 접합부의 틈에 대하여 그 위의 마감재가 절단되는 일 없이 이어져 있는 상태를 말한다.</t>
  </si>
  <si>
    <t>31936</t>
  </si>
  <si>
    <t>크랙 스케일</t>
  </si>
  <si>
    <t>crack scale</t>
  </si>
  <si>
    <t>가장자리에 수직으로 몇 단계 너비의 직선이 인쇄된 자. 콘크리트 등에 발생한 균열폭의 측정에 사용한다.</t>
  </si>
  <si>
    <t>31937</t>
  </si>
  <si>
    <t>크랙시험</t>
  </si>
  <si>
    <t>⇨균열시험(＝).</t>
  </si>
  <si>
    <t>31938</t>
  </si>
  <si>
    <t>크램프</t>
  </si>
  <si>
    <t>cramp iron</t>
  </si>
  <si>
    <t>① 양끝이 구부러진 꺾쇠 모양의 석재 접합용 철물. ② ｢iron｣이란 말이 쓰여도 기념적인 건조물에서는 동이나 청동도 쓰임. ③ 간단히 ｢cramp, clamp｣라고도 함. ④ 꺾쇠. ⑤ 거멀쇠. ⑥ 은장. ⑦ 나비장. ⑧ 강판발판의 결합쇠.</t>
  </si>
  <si>
    <t>31939</t>
  </si>
  <si>
    <t>고체 전파음</t>
  </si>
  <si>
    <t>solid borne sound； structure borne sound</t>
  </si>
  <si>
    <t>콘크리트나 철 등 고체의 건물 구조에 충격이나 진동이 전달된 뒤, 그 충격이나 진동이 건물 공간으로 전달되어 발생하는 소리</t>
  </si>
  <si>
    <t>3194</t>
  </si>
  <si>
    <t>크랭크드릴</t>
  </si>
  <si>
    <t>crank drill</t>
  </si>
  <si>
    <t>① 크랭크 형상의 목공용 구멍뚫기 공구. ② ＝크리크드릴(crick drill).</t>
  </si>
  <si>
    <t>31940</t>
  </si>
  <si>
    <t>크러셔</t>
  </si>
  <si>
    <t>crusher</t>
  </si>
  <si>
    <t>①고체원료를 적당한 크기로 분쇄하는 산업기계. ② ＝파쇄기＝분쇄기. ③ 원료의 재질이나 분쇄 정도에 따라 조쇄기(粗碎機), 중쇄기(中碎機), 세쇄기(細碎機), 마쇄기(磨碎機) 등이 사용되며 보통 쓰이는 것은 조형과 선회(旋回)형임. ④ 광산업‧화학공업‧건설업 등 용도가 넓은 기계. ⑤ 암석‧조약돌‧호박돌 등을 빻아 필요한 크기로 만듦.</t>
  </si>
  <si>
    <t>31941</t>
  </si>
  <si>
    <t>크레넬레이션</t>
  </si>
  <si>
    <t>crenellation</t>
  </si>
  <si>
    <t>건물의 벽면에 부착한 요철(凹凸)상의 패러핏(parapet). 또는 이러한 패러핏을 붙이는 것.</t>
  </si>
  <si>
    <t>31942</t>
  </si>
  <si>
    <t>크레먼볼트</t>
  </si>
  <si>
    <t>cremone bolt</t>
  </si>
  <si>
    <t>① 면 붙이식의 꽂이쇠를 하나의 손잡이 또는 레버핸들 조작으로 상하 동시에 내밀게 하여 문을 잠그는 철물. ② ｢cremorne bolt, espagnolett bolt, extension bolt lock｣라고도 함. ③ ＝양꽂이쇠.</t>
  </si>
  <si>
    <t>31943</t>
  </si>
  <si>
    <t>크레모나법</t>
  </si>
  <si>
    <t>Cremona’s stress diagram, -法, 크레모나의 圖式解法</t>
  </si>
  <si>
    <t>한 점에 모이는 힘의 평형조건을 사용하여 트러스의 부재 응력을 계산하는 방법.</t>
  </si>
  <si>
    <t>31945</t>
  </si>
  <si>
    <t>크레모나의 도식 해법</t>
  </si>
  <si>
    <t>한 점에 모이는 힘의 평형조건을 사용하여 트러스의 부재 응력을 계산하는 방법으로 크레모나법과 동일한 의미로 사용된다.</t>
  </si>
  <si>
    <t>31946</t>
  </si>
  <si>
    <t>크레몬</t>
  </si>
  <si>
    <t>31947</t>
  </si>
  <si>
    <t>크레몬 볼트</t>
  </si>
  <si>
    <t>extension bolt lock; espagnolette bolt; cremo(r)ne bolt</t>
  </si>
  <si>
    <t>쌍여닫이문의 잠금쇠의 하나. 문의 레버 핸들 등을 회전시킴으로써 창호의 상하 틀받이에 볼트를 밀어내어 문을 잠근다. (=크레몬)</t>
  </si>
  <si>
    <t>31948</t>
  </si>
  <si>
    <t>크레센트</t>
  </si>
  <si>
    <t>crescent</t>
  </si>
  <si>
    <t>① 오르내리창의 윗막이대 윗면에 대어 다른 창의 밑막이에 걸리게 되는 걸쇠. ② 초승달 모양으로 됨.</t>
  </si>
  <si>
    <t>31949</t>
  </si>
  <si>
    <t>고체연료</t>
  </si>
  <si>
    <t>solid fuel, 固體燃料</t>
  </si>
  <si>
    <t>① 고체로 된 연료(석탄‧신탄‧목재‧연탄&lt;인공연료&gt; 등). ② 보일러용으로 석탄이 많이 쓰임. ③ 기체‧액체연료의 상대어.</t>
  </si>
  <si>
    <t>3195</t>
  </si>
  <si>
    <t>크레센트트러스</t>
  </si>
  <si>
    <t>crescent truss</t>
  </si>
  <si>
    <t>초승달 모양으로 된 트러스.</t>
  </si>
  <si>
    <t>31950</t>
  </si>
  <si>
    <t>크레스팅</t>
  </si>
  <si>
    <t>cresting</t>
  </si>
  <si>
    <t>이스람건축에서 나타나는 특징중 하나로 지붕의 용마루, 벽 최상부의 장식.</t>
  </si>
  <si>
    <t>31951</t>
  </si>
  <si>
    <t>크레오소트</t>
  </si>
  <si>
    <t>creosote</t>
  </si>
  <si>
    <t>① 목타르(木 tar)에서 얻은 페놀류의 혼합물. ② 무색 또는 옅은 황색의 액체로서 혀를 태우는 듯한 맛이 있음. ③ 방부제용. ④ 단점은 목재 면이 흑갈색이 되고 칠면에 다른 칠은 할 수 없으며 악취가 남. 또 오래 되면 증발하여 효과가 없게 됨.</t>
  </si>
  <si>
    <t>31952</t>
  </si>
  <si>
    <t>크레오소트유</t>
  </si>
  <si>
    <t>creosote oil, -油</t>
  </si>
  <si>
    <t>①콜타르를 분류할 때 (230°～270℃사이에서) 나온 흑갈색의 기름으로 목재에는 침투성‧내수성의 양호로 토대의 방부제용으로 쓰이고 침목이나 전주에도 쓰임. ② 악취가 있어 실내에는 불용하고 외부용이나 보이지 않는 곳에만 쓰임.</t>
  </si>
  <si>
    <t>31953</t>
  </si>
  <si>
    <t>크레이터</t>
  </si>
  <si>
    <t>crater</t>
  </si>
  <si>
    <t>용접 시의 용융지가 그대로 응고되어 움푹하게 패인 부분을 말한다. 이 부분은 슬래그나 기포가 완전히 제거되지 않기 때문에 내부에 결함을 포함하고 있어 균열의 발생기점이 되는 경우가 많기 때문에 용접 마무리 과정에 이 부분을 잘 처리해 두어야 한다.</t>
  </si>
  <si>
    <t>31954</t>
  </si>
  <si>
    <t>크레이터처리</t>
  </si>
  <si>
    <t>crater treatment, -處理</t>
  </si>
  <si>
    <t>아크를 급작스럽게 끊으면 비드 끝에 ｢크레이터｣가 남는다. 이와 같은 자리에 일어나기 쉬운 고온 균열 등의 결함을 방지하기 위해서 ｢크레이터｣를 없애는 요령을 말함.</t>
  </si>
  <si>
    <t>31955</t>
  </si>
  <si>
    <t>크레이터필터</t>
  </si>
  <si>
    <t>crater filter</t>
  </si>
  <si>
    <t>① 아크가 끊어질 때 몇 분의 일초 정도의 짧은 시간동안은 전류가 서서히 감소되어 크레이터의 자리를 채우거나, 이를 처리할 수 있도록 한 장치. ② 경합금이나 스테인리스강에 사용하면 크레이터의 균열을 방지할 수 있음.</t>
  </si>
  <si>
    <t>31956</t>
  </si>
  <si>
    <t>크레인</t>
  </si>
  <si>
    <t>crane, 起重機, 擧重機</t>
  </si>
  <si>
    <t>① 중량물을 상하‧수평방향으로 이동‧운반을 자유롭게 하는 기계(장치). ② 구조‧사용목적 등에 따라 자주식(自走式)‧이동식‧정치식(定置式)과 천장형‧지브(jib)형‧탑(tower)형 등이 있음.</t>
  </si>
  <si>
    <t>31957</t>
  </si>
  <si>
    <t>크레인 거더</t>
  </si>
  <si>
    <t>crane girder</t>
  </si>
  <si>
    <t>공장구조물의 주행 크레인의 레일을 지지하는 큰보(거더) 구조물.</t>
  </si>
  <si>
    <t>31958</t>
  </si>
  <si>
    <t>크레인 차량 하중</t>
  </si>
  <si>
    <t>crane wheel load</t>
  </si>
  <si>
    <t>주행 크레인의 설계를 위해 사용되는 크레인 바퀴에서 크레인 거더에 작용하는 하중.</t>
  </si>
  <si>
    <t>31959</t>
  </si>
  <si>
    <t>고체음</t>
  </si>
  <si>
    <t>solid borne sound</t>
  </si>
  <si>
    <t>3196</t>
  </si>
  <si>
    <t>크레인덜</t>
  </si>
  <si>
    <t>crandall</t>
  </si>
  <si>
    <t>석재의 표면 마무리용 연장의 일종으로서 선단에 많은 뾰족한 철물이 붙어 있는 해머 모양의 것.</t>
  </si>
  <si>
    <t>31961</t>
  </si>
  <si>
    <t>크레인덜마무리</t>
  </si>
  <si>
    <t>crandalled finish</t>
  </si>
  <si>
    <t>크레인덜이라는 해머에 의한 돌의 표면 마무리.</t>
  </si>
  <si>
    <t>31962</t>
  </si>
  <si>
    <t>크레인용어</t>
  </si>
  <si>
    <t>KS B 0127.</t>
  </si>
  <si>
    <t>31963</t>
  </si>
  <si>
    <t>크레인트럭</t>
  </si>
  <si>
    <t>crane truck</t>
  </si>
  <si>
    <t>① ＝크레인 자동차. ② 크레인을 트럭에 갖춘 자동차. ③ 토목건축 현장용.</t>
  </si>
  <si>
    <t>31964</t>
  </si>
  <si>
    <t>크레피스</t>
  </si>
  <si>
    <t>Krepis</t>
  </si>
  <si>
    <t>① 크레피도마(crepidoma)와 같은 뜻으로 구두(靴)를 의미하며, 일반적으로는 대(台)와 유사 것을 지칭함. ② 그리스신전에서는 건축물의 기단 전체 혹은 세 단정도의 돌 받침과 기단(基階)을, 로마건축에서는 코니스의 돌출부 혹은 장식을 의미함.</t>
  </si>
  <si>
    <t>31965</t>
  </si>
  <si>
    <t>크로마</t>
  </si>
  <si>
    <t>chroma</t>
  </si>
  <si>
    <t>⇨채도(＝).</t>
  </si>
  <si>
    <t>31966</t>
  </si>
  <si>
    <t>크로마틱네스</t>
  </si>
  <si>
    <t>chromaticness</t>
  </si>
  <si>
    <t>① 색상과 채도를 동시에 생각했을 경우의 색의 속성. ② 심리에 관한 색용어(KS).</t>
  </si>
  <si>
    <t>31967</t>
  </si>
  <si>
    <t>크로메이터 처리</t>
  </si>
  <si>
    <t>chromating; chromate conversion treatment</t>
  </si>
  <si>
    <t>금속을 크롬산염을 주성분으로 하는 수용액에 침지해서 표면에 피막을 생성시키는 처리. 아연 철판 등의 방청 및 도장의 바탕 처리에 사용된다.</t>
  </si>
  <si>
    <t>31968</t>
  </si>
  <si>
    <t>크로스</t>
  </si>
  <si>
    <t>cross</t>
  </si>
  <si>
    <t>① 십자(十字).②십자이음(cross joint). ③ 십자형의 관이음.</t>
  </si>
  <si>
    <t>31969</t>
  </si>
  <si>
    <t>고출력 형광 램프</t>
  </si>
  <si>
    <t>high output fluorescent lamp</t>
  </si>
  <si>
    <t>단위 길이당 광 출력을 높이기 위해 관벽 부하가 0.5(W/㎠) 정도로 설계된 형광 램프</t>
  </si>
  <si>
    <t>3197</t>
  </si>
  <si>
    <t>크로스 스펙트럼</t>
  </si>
  <si>
    <t>cross spectrum</t>
  </si>
  <si>
    <t>서로 다른 두가지 소리의 시공간적 변화에 따른 소리의 상관성을 주파수 성분 분포로 표기한 스펙트럼.</t>
  </si>
  <si>
    <t>31970</t>
  </si>
  <si>
    <t>크로스 커넥션</t>
  </si>
  <si>
    <t>cross connection</t>
  </si>
  <si>
    <t>① 서로 상이한 목적으로 설치된 배관이 연결되거나 오염된 지하수의 수압이 배관수압보다 높아 역류하여 상수, 음용수 등이 오염되는 것. ② 관이음의 한 종류로서 단주 철제의 십자형으로 된 이음.</t>
  </si>
  <si>
    <t>31971</t>
  </si>
  <si>
    <t>크로스 토크</t>
  </si>
  <si>
    <t>cross talk</t>
  </si>
  <si>
    <t>① 서로 다른 공간을 단일 덕트로 연결할 때 발생하는 현상으로 덕트 또는 배출구가 소음의 통로 역할을 하는 현상. ② 둘 이상의 전기신호를 전송할 때 하나의 신호가 다른 신호계통에 간섭되는 현상.</t>
  </si>
  <si>
    <t>31972</t>
  </si>
  <si>
    <t>크로스바식 교환기</t>
  </si>
  <si>
    <t>ross bar type automatic telephone switchboad</t>
  </si>
  <si>
    <t>크로스바 스위치를 사용한 자동식 전화에 사용되는 자동 교환기의 일종.</t>
  </si>
  <si>
    <t>31973</t>
  </si>
  <si>
    <t>크로스법</t>
  </si>
  <si>
    <t>절점의 회전을 고정 또는 구속한 상태에서 주어진 하중에 대한 응력을 구한 후 구속을 절점에 따라 순차로 해제하여 해를 구하는 부정정구조물의 해법으로 모멘트분배법이라고도 한다.</t>
  </si>
  <si>
    <t>31974</t>
  </si>
  <si>
    <t>크로스볼트</t>
  </si>
  <si>
    <t>cross vault</t>
  </si>
  <si>
    <t>① 두 개의 반원통형 볼트가 직교한 볼트. ② ⇨교차볼트(＝).</t>
  </si>
  <si>
    <t>31975</t>
  </si>
  <si>
    <t>크로스와이어용접</t>
  </si>
  <si>
    <t>cross wire welding, -熔接</t>
  </si>
  <si>
    <t>① 멀티스폿용접(multi-spot welding)의 한 방법. ② 콘크리트 도로의 철근이 되는 2～9mm의 와이어를 바둑판 모양으로 정렬하고 그 교차점을 용접하는 방법으로서 프로젝션용접의 일종으로 생각할 수 있음.</t>
  </si>
  <si>
    <t>31976</t>
  </si>
  <si>
    <t>크로스타이</t>
  </si>
  <si>
    <t>cross tie</t>
  </si>
  <si>
    <t>① 거푸집의 벌림막이. ② ＝spreader.</t>
  </si>
  <si>
    <t>31977</t>
  </si>
  <si>
    <t>크로스파일</t>
  </si>
  <si>
    <t>cross pile</t>
  </si>
  <si>
    <t>말뚝형식의 일종이며 단면이 십자가형으로 된 것.</t>
  </si>
  <si>
    <t>31978</t>
  </si>
  <si>
    <t>크로스플로 냉각탑</t>
  </si>
  <si>
    <t>crossflow cooling tower</t>
  </si>
  <si>
    <t>냉각탑 내부를 낙하하는 냉각수의 흐름과 냉각되는 공기 흐름의 방향이 직교인 방식의 냉각탑.</t>
  </si>
  <si>
    <t>31979</t>
  </si>
  <si>
    <t>고충 한도</t>
  </si>
  <si>
    <t>거주 환경에 대한 자극에 대하여 거주자로부터 고충이 생기는 자극의 크기</t>
  </si>
  <si>
    <t>3198</t>
  </si>
  <si>
    <t>크로싱</t>
  </si>
  <si>
    <t>crossing</t>
  </si>
  <si>
    <t>교회의 본당 성가대석, 그리고 중심당의 교차지역.</t>
  </si>
  <si>
    <t>31980</t>
  </si>
  <si>
    <t>크로킷</t>
  </si>
  <si>
    <t>croket</t>
  </si>
  <si>
    <t>13세기 서양 건축에서 첨탑이나 주두에 일정한 간격으로 돌출시킨 무늬 장식(葉形裝飾)을 말함.</t>
  </si>
  <si>
    <t>31981</t>
  </si>
  <si>
    <t>크롤러크레인</t>
  </si>
  <si>
    <t>crawler-crane</t>
  </si>
  <si>
    <t>무한궤도로 된 크레인. ※ 차륜식으로 된 크레인은 ｢트럭크레인｣으로 둘 다 건설공사에 많이 쓰임.</t>
  </si>
  <si>
    <t>31983</t>
  </si>
  <si>
    <t>크롤리스 펌프</t>
  </si>
  <si>
    <t>crawless pump</t>
  </si>
  <si>
    <t>① 오물, 하수, 분뇨 처리장 등의 오물을 이송하는데 사용하는 펌프. ② 고형물이나 찌꺼기가 많은 오수를 배출하는데 적합하며, 폐색이 일어나지 않도록 오픈 베인이 2~3개로 구성된 형식의 특수한 형태의 임펠러가 설치된다.</t>
  </si>
  <si>
    <t>31984</t>
  </si>
  <si>
    <t>크롤링</t>
  </si>
  <si>
    <t>crawling</t>
  </si>
  <si>
    <t>검색 엔진 로봇을 이용한 데이터 수집 방법. SNS, 뉴스, 웹 정보와 같이 조직 외부에서 공개된 웹문서를 수집하는 방법</t>
  </si>
  <si>
    <t>31985</t>
  </si>
  <si>
    <t>크롬강</t>
  </si>
  <si>
    <t>chrome steel</t>
  </si>
  <si>
    <t>① 강(鋼)의 한 종류. ② 크롬함유량이 2%, 탄소함유량 0.18%의 경도가 높은 강쇠.</t>
  </si>
  <si>
    <t>31986</t>
  </si>
  <si>
    <t>크롬렉</t>
  </si>
  <si>
    <t>cromlech</t>
  </si>
  <si>
    <t>① 거석(巨石)을 원형(圓環狀)으로 세우고 그 위에 수평돌로 연결한 유적의 한 유형. ② 원시시대 종교건축의 하나로 멘히르(merhir-立石)군으로 불리며 영어로 스톤서클(stone-circle)이라고도 함. 환상열석, 스톤헨지로도 불림.</t>
  </si>
  <si>
    <t>31988</t>
  </si>
  <si>
    <t>크리스털 유리</t>
  </si>
  <si>
    <t>crystal glass</t>
  </si>
  <si>
    <t>산화칼륨, 산화납을 주체로 하는 유리. 무색으로 투명도가 높고 아름다운 광택을 갖고, 고급식기 · 광학용 유리 · 장식용 등에 쓰인다. (=칼리납 유리)</t>
  </si>
  <si>
    <t>31989</t>
  </si>
  <si>
    <t>고충실도</t>
  </si>
  <si>
    <t>high fidelity</t>
  </si>
  <si>
    <t>소리의 녹음 · 재생 장치에서 원래의 소리와 녹음 재생된 소리와의 일치 정도가 높은 것</t>
  </si>
  <si>
    <t>3199</t>
  </si>
  <si>
    <t>크리크드릴</t>
  </si>
  <si>
    <t>⇨크랭크드릴(＝).</t>
  </si>
  <si>
    <t>31990</t>
  </si>
  <si>
    <t>크리티컬 패스법</t>
  </si>
  <si>
    <t>일련의 프로젝트 활동의 스케줄을 짜기 위한 수학적인 알고리즘이다. 효과적인 프로젝트 관리에 중요한 도구이기도 하다.</t>
  </si>
  <si>
    <t>31991</t>
  </si>
  <si>
    <t>크리티컬패스</t>
  </si>
  <si>
    <t>① 네트워크 공정표에 있어서, 개시결합점에서 종료결합점에 이르는 가장 긴 경로. ② 네트워크 공정표(⇦)에서 이는 경우에 따라서는 2개 이상 생길 수도 있음. ③ ⇨주공정(＝). ④ 약호</t>
  </si>
  <si>
    <t>31992</t>
  </si>
  <si>
    <t>크리티컬패스메도드</t>
  </si>
  <si>
    <t>⇨시피엠(＝).</t>
  </si>
  <si>
    <t>31993</t>
  </si>
  <si>
    <t>크리티컬패스차트</t>
  </si>
  <si>
    <t>critical path chart</t>
  </si>
  <si>
    <t>⇨역일환산계획공정표(＝).</t>
  </si>
  <si>
    <t>31994</t>
  </si>
  <si>
    <t>크리프</t>
  </si>
  <si>
    <t>creep</t>
  </si>
  <si>
    <t>하중이 일정하게 유지되는 상태에서 시간의 경과에 따라 재료의 변형이 증가하는 현상.</t>
  </si>
  <si>
    <t>31995</t>
  </si>
  <si>
    <t>크리프 계수</t>
  </si>
  <si>
    <t>creep coefficient</t>
  </si>
  <si>
    <t>크리프 변형이 거의 일정한 값으로 수렴했을 때 크리프 변형과 탄성 변형의 비.</t>
  </si>
  <si>
    <t>31996</t>
  </si>
  <si>
    <t>크리프 변형</t>
  </si>
  <si>
    <t>creep strain</t>
  </si>
  <si>
    <t>지속적인 응력 작용시 시간이 경과하면서 증가하는 변형.</t>
  </si>
  <si>
    <t>31997</t>
  </si>
  <si>
    <t>크리프 시험</t>
  </si>
  <si>
    <t>creep test</t>
  </si>
  <si>
    <t>물체에 외력을 부하했을 때 순간적인 변형 후에 시간에 따라 천천히 진행하는 크리프의 변형량을 측정하는 시험.</t>
  </si>
  <si>
    <t>31998</t>
  </si>
  <si>
    <t>크리프 한도</t>
  </si>
  <si>
    <t>creep limit</t>
  </si>
  <si>
    <t>크리프 현상에 의해 일시적으로 변형이 증가한 후 더 이상 변형이 증가하지 않는 최대 응력값.</t>
  </si>
  <si>
    <t>31999</t>
  </si>
  <si>
    <t>2단가로</t>
  </si>
  <si>
    <t>double level street, 二段街路</t>
  </si>
  <si>
    <t>동일노선의 노면에 고저차를 둔 ｢가로｣.</t>
  </si>
  <si>
    <t>32</t>
  </si>
  <si>
    <t>OA</t>
  </si>
  <si>
    <t>사무자동화. 컴퓨터 기반의 기술과 관련 기기를 이용해 사무의 간략화·효율화·시스템화를 추진함으로써, 기능을 자동화하고 처리 생산성을 높이는 것.</t>
  </si>
  <si>
    <t>320</t>
  </si>
  <si>
    <t>크리프 현상</t>
  </si>
  <si>
    <t>일정 하중에서 시간 경과에 수반하여 변형이 증대하는 현상.</t>
  </si>
  <si>
    <t>32000</t>
  </si>
  <si>
    <t>크리프강도</t>
  </si>
  <si>
    <t>creep strength, -强度</t>
  </si>
  <si>
    <t>크리프에 의해 파단되는 순간의 최대 하중을 ｢크리프 강도｣라고 함.</t>
  </si>
  <si>
    <t>32001</t>
  </si>
  <si>
    <t>크리프력</t>
  </si>
  <si>
    <t>creep power</t>
  </si>
  <si>
    <t>크리프 현상(부재변형)을 발생시키는 외력.</t>
  </si>
  <si>
    <t>32002</t>
  </si>
  <si>
    <t>크리프트</t>
  </si>
  <si>
    <t>crypt</t>
  </si>
  <si>
    <t>① 묘실(墓室) 혹은 교회당의 지하 성당, 2층 건물 교회당의 1층. ② ⇨크립트(=)</t>
  </si>
  <si>
    <t>32003</t>
  </si>
  <si>
    <t>크림용 석고플라스터</t>
  </si>
  <si>
    <t>⇨순석고플라스터(＝).</t>
  </si>
  <si>
    <t>32004</t>
  </si>
  <si>
    <t>크림프</t>
  </si>
  <si>
    <t>crimp</t>
  </si>
  <si>
    <t>판형의 중간보강재 등에서와 같이 채움재를 쓰지 않게 하기 위한 L강을 구부리는 것.</t>
  </si>
  <si>
    <t>32005</t>
  </si>
  <si>
    <t>크림프 메시</t>
  </si>
  <si>
    <t>crimp mesh</t>
  </si>
  <si>
    <t>파상(派狀)의 철선으로 싼 철망. 크림프망이라고도 한다:</t>
  </si>
  <si>
    <t>32006</t>
  </si>
  <si>
    <t>크립토미터</t>
  </si>
  <si>
    <t>cryptometer</t>
  </si>
  <si>
    <t>도료의 은폐력을 측정하는 기구. 쐐기상의 틈이 있는 2개의 판유리 사이에 도료를 끼워서 투시 한계를 측정하여 은폐력을 구한다. [재]</t>
  </si>
  <si>
    <t>32007</t>
  </si>
  <si>
    <t>크립트</t>
  </si>
  <si>
    <t>크리프트(＝).</t>
  </si>
  <si>
    <t>32008</t>
  </si>
  <si>
    <t>크링커</t>
  </si>
  <si>
    <t>측정하는 기구. 쐐기상의 틈이 있는 2개의</t>
  </si>
  <si>
    <t>32009</t>
  </si>
  <si>
    <t>크세논 램프</t>
  </si>
  <si>
    <t>xenon lamp</t>
  </si>
  <si>
    <t>① 크세논 가스를 사용한 방전등. ② 전기에너지로부터 빛에너지로의 변환 효율이 높고 램프의 수명이 다할 때까지 일정하며, 발광 스펙트럼이 태양광과 거의 비슷하고 휘도가 높다.</t>
  </si>
  <si>
    <t>32010</t>
  </si>
  <si>
    <t>크실로미터</t>
  </si>
  <si>
    <t>xylometer</t>
  </si>
  <si>
    <t>판유리 사이에 도료를 끼워서 투시 한계를</t>
  </si>
  <si>
    <t>32011</t>
  </si>
  <si>
    <t>큰 골판</t>
  </si>
  <si>
    <t>long pitch corrugated sheet</t>
  </si>
  <si>
    <t>아연 철판， 석연 슬레 이트판， 합성 수지판 둥으로 제조한 골판. 피치 약 1떼mm， 골깊이 약 35mrn. 지붕이나 외벽 둥에 쓰인다.‘→작은 골판.</t>
  </si>
  <si>
    <t>세화77.5%</t>
  </si>
  <si>
    <t>32012</t>
  </si>
  <si>
    <t>큰 나눔</t>
  </si>
  <si>
    <t>large cut piece; cutting into large pieces</t>
  </si>
  <si>
    <t>원석 채굴시， 원래의 암반 둥에서 크게 다듬어진 것， 또는 채석하는 것. 그 후 소정의 치수로 잘게 나눈다.</t>
  </si>
  <si>
    <t>32013</t>
  </si>
  <si>
    <t>큰 모따기</t>
  </si>
  <si>
    <t>각재 기둥의 모따기를 큰 모양으로 한 것.</t>
  </si>
  <si>
    <t>32014</t>
  </si>
  <si>
    <t>큰 보</t>
  </si>
  <si>
    <t>기둥과 기둥을 연결하는 보 부재를 말하며 영어식 표현으로 거더(girder)를 말함.</t>
  </si>
  <si>
    <t>32015</t>
  </si>
  <si>
    <t>큰가래</t>
  </si>
  <si>
    <t>이 약 35mrn. 지붕이나 외벽 둥에 쓰인다.</t>
  </si>
  <si>
    <t>32016</t>
  </si>
  <si>
    <t>큰곡척</t>
  </si>
  <si>
    <t>large square, 大曲尺</t>
  </si>
  <si>
    <t>‘→작은 골판. [재]</t>
  </si>
  <si>
    <t>32019</t>
  </si>
  <si>
    <t>고층</t>
  </si>
  <si>
    <t>高層</t>
  </si>
  <si>
    <t>건물의 높이가 비교적 높은 것. 14-15층 정도를 말하며, 16층 이상 높은 것은 초고층이라 한다. →고층 건축물, 중층，저층. [계]</t>
  </si>
  <si>
    <t>3202</t>
  </si>
  <si>
    <t>큰곱자</t>
  </si>
  <si>
    <t>big square rule</t>
  </si>
  <si>
    <t>대 형의 직각자. 보통 목공이 지정 (J센~)의 수평실의 직각을 정하는 데 사용한다.</t>
  </si>
  <si>
    <t>32020</t>
  </si>
  <si>
    <t>큰디바이더</t>
  </si>
  <si>
    <t>large dividers</t>
  </si>
  <si>
    <t>선‧길이의 분할‧등분‧측정하는 제도기구의 일종.</t>
  </si>
  <si>
    <t>32022</t>
  </si>
  <si>
    <t>큰마루</t>
  </si>
  <si>
    <t>main ridge</t>
  </si>
  <si>
    <t>용마루, 지붕 상부에 있는 수평 지붕마루.</t>
  </si>
  <si>
    <t>32023</t>
  </si>
  <si>
    <t>큰메뚜기장 이음</t>
  </si>
  <si>
    <t>나무 끝에 길게 촉을 내 되 그 촉의 중간에서 너비를 넓게 잡고 끝머리는 좁혀서 내리 물리면 당겨도 빠지지 않게 되는 이음(그림). 종류로는 결침턱메뚜기장 이음，내림메뚜기장 이음 둥이 있다.</t>
  </si>
  <si>
    <t>32024</t>
  </si>
  <si>
    <t>큰면</t>
  </si>
  <si>
    <t>wide chamfer</t>
  </si>
  <si>
    <t>기둥 둥의 각을 폭넓게 평면상으로 깎아낸 면. ←‘실면.</t>
  </si>
  <si>
    <t>세화74.3%</t>
  </si>
  <si>
    <t>32025</t>
  </si>
  <si>
    <t>큰모접기</t>
  </si>
  <si>
    <t>면을 크게 해 접는 일.</t>
  </si>
  <si>
    <t>32027</t>
  </si>
  <si>
    <t>큰받이대</t>
  </si>
  <si>
    <t>큰받침 위에 받이대를 두어 직접 둥근 도리를 받치는 틀 형식의 일종.</t>
  </si>
  <si>
    <t>32028</t>
  </si>
  <si>
    <t>큰방</t>
  </si>
  <si>
    <t>大房, 大室</t>
  </si>
  <si>
    <t>① 큰방을 제외한 나머지 방과 비교해 면적이 넓은 방. ② 휴식 기능을 하는 실 중 가장 주된 용도의 실로서 일반적인 가정에서 윗사람이 사용하며, 안방이라고도 한다.</t>
  </si>
  <si>
    <t>32029</t>
  </si>
  <si>
    <t>고층 건축물</t>
  </si>
  <si>
    <t>multi story buildings, tall buildings, high-rise buildings</t>
  </si>
  <si>
    <t>고층으로 계획된 건물을 말하며 집합주거에서는 15층 이상을 고층 건축물,  30층 이상은 초고층으로 보며 일반건축물은 60m이상을 고층건축물로 본다.</t>
  </si>
  <si>
    <t>3203</t>
  </si>
  <si>
    <t>큰방형</t>
  </si>
  <si>
    <t>일본농가 평면 형식의 하나.</t>
  </si>
  <si>
    <t>32030</t>
  </si>
  <si>
    <t>큰보</t>
  </si>
  <si>
    <t>girder, 大梁</t>
  </si>
  <si>
    <t>①기둥과 기둥에 걸리고 작은보‧중도리‧동자기둥 등을 받는 가로재. ② 주요 보로 역할을 하는 바 축에 직각한 하중을 받는 단일 혹은 조립된 수평의 가로재.</t>
  </si>
  <si>
    <t>32031</t>
  </si>
  <si>
    <t>큰빗토막</t>
  </si>
  <si>
    <t>bevelled bat-large</t>
  </si>
  <si>
    <t>벽돌 한 옆의 1/2과 다른 쪽 옆 3/4을 맺는 선으로 자른 벽돌 동강.</t>
  </si>
  <si>
    <t>32033</t>
  </si>
  <si>
    <t>큰사랑</t>
  </si>
  <si>
    <t>大舍廊</t>
  </si>
  <si>
    <t>전통한옥에서 안채와 떨어져 있고 바깥주인이 거처하며 손님을 접대하는 방 중에 웃어른이 거처하는 제일 큰 방.</t>
  </si>
  <si>
    <t>32034</t>
  </si>
  <si>
    <t>큰사이 서까래</t>
  </si>
  <si>
    <t>평행하게 배치하는 서까래로 가운데 간격이 큰 경우로 처마의 한 형식으로 일명 성긴 서까래라고 함.</t>
  </si>
  <si>
    <t>32035</t>
  </si>
  <si>
    <t>큰쇠망치</t>
  </si>
  <si>
    <t>hammer; sledgehammer</t>
  </si>
  <si>
    <t>목제의 손잡이 끝에 철두를 불인 망치. 철두가 8각주인 석공용과 원주상으로 한끝이 평탄， 다른 끝은 중간쯤이 높은 목공용이있다. 평탄부로 못이나 끌을 친다 →쇠망치</t>
  </si>
  <si>
    <t>32036</t>
  </si>
  <si>
    <t>큰연귀</t>
  </si>
  <si>
    <t>⇨맞연귀.</t>
  </si>
  <si>
    <t>32037</t>
  </si>
  <si>
    <t>큰자귀</t>
  </si>
  <si>
    <t>adze, adz</t>
  </si>
  <si>
    <t>①목공구의 1종. ② ㄴ자형으로 굽은 자루가 붙은 절삭구. ③ ＝도끼. ④ 선자귀(＝).</t>
  </si>
  <si>
    <t>32039</t>
  </si>
  <si>
    <t>고층 라멘</t>
  </si>
  <si>
    <t>multistoried rigid frame</t>
  </si>
  <si>
    <t>모멘트 프레임으로 구성된 고층골조</t>
  </si>
  <si>
    <t>3204</t>
  </si>
  <si>
    <t>큰촌목</t>
  </si>
  <si>
    <t>large marking gauge, 大寸木</t>
  </si>
  <si>
    <t>비교적 큰 치수의 금을 긋는 데 쓰는 크게 만든 촌목.</t>
  </si>
  <si>
    <t>32040</t>
  </si>
  <si>
    <t>큰톱</t>
  </si>
  <si>
    <t>large saw, 大鋸</t>
  </si>
  <si>
    <t>주로 고대에 사용되었으며 톱 띠로 I자형 틀을 붙여 두 사람이 켜는 대형 톱.</t>
  </si>
  <si>
    <t>32041</t>
  </si>
  <si>
    <t>큰흙손</t>
  </si>
  <si>
    <t>derby float</t>
  </si>
  <si>
    <t>① 길이 90～180cm 되는 넓적한 흙손. ② 넓은 벽면을 빠르고 고르게 미장질하는데 쓰임.</t>
  </si>
  <si>
    <t>32042</t>
  </si>
  <si>
    <t>클라이모그래프</t>
  </si>
  <si>
    <t>climograph</t>
  </si>
  <si>
    <t>① 기온과 습도를 월별로 나타내 일목요연하게 볼 수 있는 그래프. ② 호주의 Griffith Taylor가 창안하였으며, 종축을 기온, 횡축을 습도로 하여 월별로 점을 기입해 12각형을 그린 기후 그래프로서 위치, 기울기, 부풀은 정도 등으로 기후상황을 알 수 있다.</t>
  </si>
  <si>
    <t>32043</t>
  </si>
  <si>
    <t>클라이언트</t>
  </si>
  <si>
    <t>client</t>
  </si>
  <si>
    <t>① 건축 공사의 주문자. 발주자, 주문자라고도 한다. 또한 건축물의 소유자라고도 한다. ② 건축주(=)</t>
  </si>
  <si>
    <t>32044</t>
  </si>
  <si>
    <t>클라인가르텐</t>
  </si>
  <si>
    <t>(독_Kleingarten</t>
  </si>
  <si>
    <t>작은 정원이란 뜻으로 독일에서 도시 생활자 등에게 저렴하게 임대하는 텃밭 등의 농장을 일컫는다.</t>
  </si>
  <si>
    <t>32045</t>
  </si>
  <si>
    <t>클라페이롤의 삼련 모멘트식</t>
  </si>
  <si>
    <t>연속보나 강접합된 연쇄 부재의 응력 해법에 사용하는 방정식의 하나. 임의 2 부재의 재단모멘트와 부재각을 미지수로 한다.</t>
  </si>
  <si>
    <t>32047</t>
  </si>
  <si>
    <t>클라페이롱의 정리</t>
  </si>
  <si>
    <t>Clapeyron’s theorem</t>
  </si>
  <si>
    <t>외력이 선형 탄성체에 한 일이 가력방향과는 상관없이 일정하게 탄성에너지로 축적된다는 정리.</t>
  </si>
  <si>
    <t>32048</t>
  </si>
  <si>
    <t>클래딩법</t>
  </si>
  <si>
    <t>cladding process, -法</t>
  </si>
  <si>
    <t>내식성 금속을 고체인 그대로 표면에 밀착시키는 것으로 금속피막에 의한 방식방법의 하나임.</t>
  </si>
  <si>
    <t>32049</t>
  </si>
  <si>
    <t>클래러트</t>
  </si>
  <si>
    <t>⇨보르도(＝).</t>
  </si>
  <si>
    <t>32050</t>
  </si>
  <si>
    <t>클래스룸</t>
  </si>
  <si>
    <t>학교시설 등에서 학급에 배당되는 실로서, 학생 집단을 교육시키는 목적으로 학습 및 강의를 위해 설계된 방.</t>
  </si>
  <si>
    <t>32051</t>
  </si>
  <si>
    <t>클래시시즘</t>
  </si>
  <si>
    <t>① 르네상스 시대의 문예 운동으로 그리스·로마 시대의 문화 예술을 부흥시키고자 노력했다. 그리스 시대의 조화와 완성미 등을 추구하는 미의 형식을 중요하게 생각했다. 때문에 개성적이고 파급적인 문예의 실험보다는 보편적이고 일반적인 기준의 미를 지향했다. ② 고전주의(＝).</t>
  </si>
  <si>
    <t>32052</t>
  </si>
  <si>
    <t>클래이라스</t>
  </si>
  <si>
    <t>clay lath</t>
  </si>
  <si>
    <t>① 메탈라스(metal lath)의 일종. ② 구리도금(銅鍍金)한 철망의 교점에 점토를 소성하여 부착시킨 것.</t>
  </si>
  <si>
    <t>32053</t>
  </si>
  <si>
    <t>클래프터</t>
  </si>
  <si>
    <t>klafter</t>
  </si>
  <si>
    <t>목제의 용적을 측정하는 단위 3,386cm².</t>
  </si>
  <si>
    <t>32054</t>
  </si>
  <si>
    <t>클램셸</t>
  </si>
  <si>
    <t>clamshell</t>
  </si>
  <si>
    <t>크레인 붐에 버킷을 매단 굴착기의 일종.</t>
  </si>
  <si>
    <t>32055</t>
  </si>
  <si>
    <t>클램셸버킷</t>
  </si>
  <si>
    <t>clamshell bucket</t>
  </si>
  <si>
    <t>① 토공용 기계. ② 조개껍질 모양으로 벌어졌다가 오므라드는 버킷.</t>
  </si>
  <si>
    <t>32056</t>
  </si>
  <si>
    <t>클랩널</t>
  </si>
  <si>
    <t>clapboard, bevel siding, lapsiding, -板</t>
  </si>
  <si>
    <t>①가로판벽의 일종. ② 널의 길이방향을 가로방향으로 하고, 상단이 얇고 하단이 두꺼운 널을 포개서 붙임.</t>
  </si>
  <si>
    <t>32058</t>
  </si>
  <si>
    <t>클러스터</t>
  </si>
  <si>
    <t>cluster</t>
  </si>
  <si>
    <t>꽃, 과일 등의 덩어리를 뜻하나, 주택지 계획에서는 일종의 계획 단위를 뜻한다. 그 규모에는 각종의 것이 있으나, 보통은 근린 주거 지구보다 소규모의 한 단지로, 이 주택군을 단위 그룹으로 하여 각종 공동 시설을 배치하고, 각 단위는 각각 간선도로와 연결되어 있다.</t>
  </si>
  <si>
    <t>32059</t>
  </si>
  <si>
    <t>클러스터 개발</t>
  </si>
  <si>
    <t>cluster development</t>
  </si>
  <si>
    <t>하나의 공간단위를 만들고 이를 도로로 연결하여 확대해 나가는 개발계획. 주택지개발 수법이기도 하지만 도시계획이나 지역계획에서는 연관성을 가진 단위 기능들을 군집하여 긴밀한 상호 연계를 통해 시너지(상승효과)를 이끌어 낼 수 있도록 하는 개발계획의 하나.</t>
  </si>
  <si>
    <t>32060</t>
  </si>
  <si>
    <t>클러스터 분석</t>
  </si>
  <si>
    <t>cluster analysis</t>
  </si>
  <si>
    <t>몇 개의 클러스터가 모여서 만드는 집합에서 각각의 클러스터의 관련성과 유사성을 분석함.</t>
  </si>
  <si>
    <t>32061</t>
  </si>
  <si>
    <t>클러스터드피어</t>
  </si>
  <si>
    <t>작은 기둥들이 무리지어 이루어진 기둥.</t>
  </si>
  <si>
    <t>32062</t>
  </si>
  <si>
    <t>클러스터시스템</t>
  </si>
  <si>
    <t>cluster system</t>
  </si>
  <si>
    <t>같은 규모를 가진 건물(예를 들면 가옥)을 하나의 길에 대해서 포도송이와 같은 배치를 한 설계. 정연한 지역계획을 할 수 있다.</t>
  </si>
  <si>
    <t>32063</t>
  </si>
  <si>
    <t>클러스터형</t>
  </si>
  <si>
    <t>cluster type</t>
  </si>
  <si>
    <t>비슷한 종류이나 서로 다른 기능을 하는 복수의 시설이나 방을 포도송이 모양으로 연결한 평면형. 공동의 오픈 스페이스를 갖는 경우가 많다.</t>
  </si>
  <si>
    <t>32064</t>
  </si>
  <si>
    <t>클럽하우스</t>
  </si>
  <si>
    <t>club house</t>
  </si>
  <si>
    <t>①공통된 목적을 가진 사람들이 모이는 회관. ②옷을 갈아입거나 휴식을 위한 골프장의 중심 시설. 보통 골프장에 설치된 클럽 하우스는 휴게소를 가리키는 말로, 식당,샤워실,사무실 등이 있는 건물을 말한다.</t>
  </si>
  <si>
    <t>32066</t>
  </si>
  <si>
    <t>클럽해머</t>
  </si>
  <si>
    <t>club hammer</t>
  </si>
  <si>
    <t>① ⇨석공이나 벽돌공이 쓰는 해머의 일종. 머리무게 1½～4파운드. ② mash hammer[스코틀랜드 어], lump hammer라고도 함.</t>
  </si>
  <si>
    <t>32067</t>
  </si>
  <si>
    <t>클레비스</t>
  </si>
  <si>
    <t>clevis</t>
  </si>
  <si>
    <t>철골구조 등에서 인장재의 단부 또는 연결부분의 접합재로서 U자형 갈고리로 된 것.</t>
  </si>
  <si>
    <t>32068</t>
  </si>
  <si>
    <t>클레임</t>
  </si>
  <si>
    <t>claim</t>
  </si>
  <si>
    <t>계약 또는 계약상 파생하는 계약 당사자간의 분쟁에 관하여, 그 한편이 상대편에 대하여 요구하는 청구 또는 이의 신청.</t>
  </si>
  <si>
    <t>32069</t>
  </si>
  <si>
    <t>고층건물</t>
  </si>
  <si>
    <t>many storied building lofty building, 高層建物</t>
  </si>
  <si>
    <t>⇨고층건축물.</t>
  </si>
  <si>
    <t>3207</t>
  </si>
  <si>
    <t>클로</t>
  </si>
  <si>
    <t>clo</t>
  </si>
  <si>
    <t>인체에 착용한 의복의 착의량에 의해 단열성을 표시하는 단위.</t>
  </si>
  <si>
    <t>32070</t>
  </si>
  <si>
    <t>클로센</t>
  </si>
  <si>
    <t>closen</t>
  </si>
  <si>
    <t>오르내리창호의 걸쇠.</t>
  </si>
  <si>
    <t>32074</t>
  </si>
  <si>
    <t>클로아카맥시마</t>
  </si>
  <si>
    <t>cloaca maxima</t>
  </si>
  <si>
    <t>① 로마 계곡(溪谷)의 배수를 위해 B.C.578년에 건조한 로마시대의 대하수구(大暗渠). ② 테베르 강으로 흘러들어가기 위해 만든 로마의 배수로 B.C. 200년 이후 아치(볼트)로 복개됨. ③ 초기 로마의 아치(볼트)구조를 보여주는 귀중한 유산.</t>
  </si>
  <si>
    <t>32076</t>
  </si>
  <si>
    <t>클로이스터</t>
  </si>
  <si>
    <t>cloister</t>
  </si>
  <si>
    <t>① 수도원의 안뜰. 통상, 볼트(vault) 등에 의해서 지붕이 있는 회랑에 둘러싸여 있다. ② 회랑(=)</t>
  </si>
  <si>
    <t>32077</t>
  </si>
  <si>
    <t>클로즈드 시스템</t>
  </si>
  <si>
    <t>closed system</t>
  </si>
  <si>
    <t>① 산업 폐기물 등을 외부로 반출하지 않도록 공장내에서 처리하는것. ② 건축 구성재가 특정한 체계에 따라 한정된 결합 방법을 통해 부품이 결합되어 건축물이 구성되는 시스템. ③ 생산, 유통, 소비의 과정을 사이클로 하여 오염물질을 외부로 배출하지 않는 순환 처리법 또는 시스템.</t>
  </si>
  <si>
    <t>32079</t>
  </si>
  <si>
    <t>고층건축물</t>
  </si>
  <si>
    <t>multi story buildings, tall buildings, high-rise buildings, 高層建築物</t>
  </si>
  <si>
    <t>층수가 많은 건축물. ⇨고층건축. ⇨고층건물. ⇨고층.</t>
  </si>
  <si>
    <t>3208</t>
  </si>
  <si>
    <t>클로크</t>
  </si>
  <si>
    <t>(미)cloak room, (영)check room</t>
  </si>
  <si>
    <t>일반적으로는 클로크 룸(cloak room)의 약어로 쓰인다. 호텔이나 극장 같은 데 설치된 모자나 코트 기타 휴대품을 맡겨두는 곳을 뜻한다.</t>
  </si>
  <si>
    <t>32080</t>
  </si>
  <si>
    <t>클리모그래프</t>
  </si>
  <si>
    <t>→클라이모그래프.</t>
  </si>
  <si>
    <t>32081</t>
  </si>
  <si>
    <t>클리어 래커</t>
  </si>
  <si>
    <t>clear lacquer</t>
  </si>
  <si>
    <t>질산셀룰로오스(질화면)를 주성분으로 하는 속건성의 투명 마무리 도료. 용제 증발에 의해 막을 만든다. 옥내의 목질계 바탕의 투명 마무리에 적합하다.</t>
  </si>
  <si>
    <t>32082</t>
  </si>
  <si>
    <t>클리어런스</t>
  </si>
  <si>
    <t>왕복 압축기의 용량제어 방법에 이용되는 작용으로 클리어런스 밸브에 의해 부피효율을 낮추는 작용을 하는 간극이다.</t>
  </si>
  <si>
    <t>32085</t>
  </si>
  <si>
    <t>클리어스토리</t>
  </si>
  <si>
    <t>clearstory, clerestory</t>
  </si>
  <si>
    <t>① 솟을지붕의 옆벽에 만든 창으로 지붕 밑을 한층 높게 창을 내어서 채광하도록 된 장치이다. 고대 이집트 신전의 다주실의 중앙 그열의 기둥 위에 형성된 창으로 실내의 채광을 목적으로 설치되었다. ② 그리스도교 교회당에서 측랑보다 신랑이나 천장이 높은 것을 이용해서 측랑 위 벽에 설치되는 개구부.</t>
  </si>
  <si>
    <t>32086</t>
  </si>
  <si>
    <t>클리트</t>
  </si>
  <si>
    <t>cleat</t>
  </si>
  <si>
    <t>① 옥내배선공사의 애자사용공사에 쓰이는 전선지지용의 절연물. ② 도자기제품. ③ 전기배선의 위치고정에 쓰이는 애자의 일종. ④ 습기가 없고 노출된 장소에 노브와 같은 목적으로 쓰이며, 위아래 두 쪽으로 되어 있음.</t>
  </si>
  <si>
    <t>32087</t>
  </si>
  <si>
    <t>클리퍼</t>
  </si>
  <si>
    <t>clipper</t>
  </si>
  <si>
    <t>① 철선 절단용 기구. ② 철근은 9mm까지 절단이 가능한 것이 있음.</t>
  </si>
  <si>
    <t>32088</t>
  </si>
  <si>
    <t>고층공</t>
  </si>
  <si>
    <t>3209</t>
  </si>
  <si>
    <t>클린 룸</t>
  </si>
  <si>
    <t>clean room</t>
  </si>
  <si>
    <t>공기 중의 미세한 부유 먼지가 극히 적고, 그 방이 요구하는 청정도가 언제나 유지되고 있는 방. 일반적으로 온습도에 대해서도 고도한 관리가 요구된다. 정밀 기계 공장, LSI공장, 병원의 수술실 등의 용도에 쓰인다.</t>
  </si>
  <si>
    <t>32090</t>
  </si>
  <si>
    <t>클린 룸 규격</t>
  </si>
  <si>
    <t>standard of clean room</t>
  </si>
  <si>
    <t>클린 룸에 관련하여 부유입자의 크기와 누적 입자수에 따른 항목을 분류하고, 온도, 습도, 조도, 압력, 기류, 환기횟수 등을 규정한 것으로서 미국의 클린 룸 규격이 가장 많이 사용되고 있다.</t>
  </si>
  <si>
    <t>32091</t>
  </si>
  <si>
    <t>클린 벤치</t>
  </si>
  <si>
    <t>clean bench</t>
  </si>
  <si>
    <t>클린 룸 내에서도 극히 청정한 작업을 필요로 할 경우 사용되는 공간. 완전 무균 및 무진 상태로 만들어 초LSI칩의 제조 등에 이용된다.</t>
  </si>
  <si>
    <t>32092</t>
  </si>
  <si>
    <t>클린 에너지</t>
  </si>
  <si>
    <t>clean energy</t>
  </si>
  <si>
    <t>자연 환경에 유해한 배기가스나  폐기물을 발생시키지 않는 무공해 에너지로서 수소, 지열, 태양에너지 등이 해당한다.</t>
  </si>
  <si>
    <t>32093</t>
  </si>
  <si>
    <t>클린 터널</t>
  </si>
  <si>
    <t>clean tunnel</t>
  </si>
  <si>
    <t>클린 룸의 일종으로 천장면 배출구 일부를 클린벤치 정도의 높이로 낮추고 하부에서 클린 룸 규격에 따른 청정공기를 일정하게 급기하여 만든 고청정도의 작업공간.</t>
  </si>
  <si>
    <t>32094</t>
  </si>
  <si>
    <t>클립</t>
  </si>
  <si>
    <t>clip</t>
  </si>
  <si>
    <t>① 금속제의 작은 기구로서 그보다 큰 부품을 마찰 또는 기계적 방법으로 보호유지하기 위한 것. ② 유리를 금속 새시 속에 고정하기 위해 사용하는 금속제 용수철 모양의 기구.</t>
  </si>
  <si>
    <t>32095</t>
  </si>
  <si>
    <t>클립앵글</t>
  </si>
  <si>
    <t>clip angle</t>
  </si>
  <si>
    <t>① 철골 접합부를 보강하든가 또는 접합을 목적으로 사용되는 앵글. ② ⇨주각산 형강(＝).</t>
  </si>
  <si>
    <t>32096</t>
  </si>
  <si>
    <t>클링커</t>
  </si>
  <si>
    <t>clinker,  燒塊</t>
  </si>
  <si>
    <t>① 시멘트의 원료인 석회석과 규산질물(silica)‧반토질물(alumina)‧산화철 등이 포함된 점토를 주원료로 소성한 것(덩어리). ② 시멘트의 중간 제조품. 로터리 킬른으로 소성한 흑색 괴상물이며 이것을 석고와 같이 분쇄해서 시멘트를 만든다.</t>
  </si>
  <si>
    <t>32097</t>
  </si>
  <si>
    <t>클링커벽돌</t>
  </si>
  <si>
    <t>⇨과열벽돌(＝).</t>
  </si>
  <si>
    <t>32099</t>
  </si>
  <si>
    <t>OA 시스템</t>
  </si>
  <si>
    <t>OA system</t>
  </si>
  <si>
    <t>사무  자동화 시스템. 사무 활동들을 통합하기 위해 사용되는 정보 처리 시스템을 말한다.</t>
  </si>
  <si>
    <t>321</t>
  </si>
  <si>
    <t>고층라멘</t>
  </si>
  <si>
    <t>multi-storied frame, high-storied rigid frame, 高層Rahmen</t>
  </si>
  <si>
    <t>여러 개의 층으로 구성된  라멘</t>
  </si>
  <si>
    <t>3210</t>
  </si>
  <si>
    <t>키</t>
  </si>
  <si>
    <t>key</t>
  </si>
  <si>
    <t>① 콘크리트 표면에 만든 연속된 (또는 부분적으로 연속된) 홈. ② 그라우트나 촉을 넣기 위한 것.</t>
  </si>
  <si>
    <t>32101</t>
  </si>
  <si>
    <t>키 테넌트</t>
  </si>
  <si>
    <t>key tenant</t>
  </si>
  <si>
    <t>상가나 쇼핑몰 등에서 고객을 끌어들이는 핵심점포를 말한다.</t>
  </si>
  <si>
    <t>32102</t>
  </si>
  <si>
    <t>키 플랜</t>
  </si>
  <si>
    <t>key plan</t>
  </si>
  <si>
    <t>전체 속에 어떻게 배치되어 있는가를 표시한 간략화된 평면이나 배치도면</t>
  </si>
  <si>
    <t>32103</t>
  </si>
  <si>
    <t>키대공</t>
  </si>
  <si>
    <t>箕臺工</t>
  </si>
  <si>
    <t>한 장의 널판으로 세워 댄 대공으로 일명 판대공.</t>
  </si>
  <si>
    <t>32104</t>
  </si>
  <si>
    <t>키르쿠스</t>
  </si>
  <si>
    <t>(라)circus 고대 로마 시대의 경기장.('=서커스(1))</t>
  </si>
  <si>
    <t>① 고대 로마의 경마, 전차경주에 사용되었던 원형극장.  ② 검투사의 투기장으로 사용된 장방형의 스타디움으로 한쪽 혹은 양단이 반달형이며 계단식 관람석으로 구성됨.</t>
  </si>
  <si>
    <t>32105</t>
  </si>
  <si>
    <t>키르히호프-러브의 가정</t>
  </si>
  <si>
    <t>Kirchhoff-Love‘s hypothesis</t>
  </si>
  <si>
    <t>얇은 곡면판의 탄성해석에서 계산상 두는 가정. 두께의 신축은 없고, 변형 전의 중립면에 대한 수직선은 변형 후에도 직선을 유지하며, 변형 후의 중립면에 대한 수직선이 된다. 두께 방향 응력은 무시한다.</t>
  </si>
  <si>
    <t>32106</t>
  </si>
  <si>
    <t>키르히호프의 법칙</t>
  </si>
  <si>
    <t>Kirchhoff‘s law</t>
  </si>
  <si>
    <t>① 균일한 전류가 흐르는 회로에서 어떤 점을 취해도 흘러 들어오거나 흘러 나가는 전류량 총합은 0이며 전하보존법칙을 근거로하여 전하가 접합점에서 생성되거나 사라지지 않는 제 1법칙과 폐회로에서 회로를 한바퀴 돌 때 폐회로내 전위차의 대수적인 합은 0인 에너지 보존법칙에 근거한 제 2법칙이 있다. ② 흑체복사 개념을 도입해 일정한 온도에서의매질의 열방사, 열복사의 비에 따라 매질의 발광, 흡광에 관한 열복사법칙 등의 법칙을 포함한다.</t>
  </si>
  <si>
    <t>32107</t>
  </si>
  <si>
    <t>키밸브</t>
  </si>
  <si>
    <t>key valve</t>
  </si>
  <si>
    <t>키의 삽입에 의해서 작동되는 밸브.</t>
  </si>
  <si>
    <t>32108</t>
  </si>
  <si>
    <t>키벽돌</t>
  </si>
  <si>
    <t>아치쌓기에 쓰이는 쐐기형의 벽돌.</t>
  </si>
  <si>
    <t>32109</t>
  </si>
  <si>
    <t>고층주택</t>
  </si>
  <si>
    <t>高層住宅</t>
  </si>
  <si>
    <t>과거법적으로 승강기를 설치해야하는 6층 이상을 고층으로 보았으니 현대 사회에서 도시의 전반적 고층화로 인해 15층 이상을 일반적으로 고층 주택이라고 부름.</t>
  </si>
  <si>
    <t>3211</t>
  </si>
  <si>
    <t>키소켓</t>
  </si>
  <si>
    <t>⇨소켓.</t>
  </si>
  <si>
    <t>32110</t>
  </si>
  <si>
    <t>키스위치</t>
  </si>
  <si>
    <t>key switch</t>
  </si>
  <si>
    <t>전기회로에서 키를 끼워야만 작동되는 스위치.</t>
  </si>
  <si>
    <t>32111</t>
  </si>
  <si>
    <t>키스톤</t>
  </si>
  <si>
    <t>keystone</t>
  </si>
  <si>
    <t>아치구조의 꼭지점에 올려진 쐐기형의 돌로 쐐기돌로 불림</t>
  </si>
  <si>
    <t>32112</t>
  </si>
  <si>
    <t>키스톤 플레이트</t>
  </si>
  <si>
    <t>keystone plate</t>
  </si>
  <si>
    <t>철골구조의 슬래브 거푸집으로 쓰이는 홈이 패인 강판을 말한다. 일반적인 데크플레이트보다 요철이 작다</t>
  </si>
  <si>
    <t>32113</t>
  </si>
  <si>
    <t>키치네트</t>
  </si>
  <si>
    <t>kitchenette</t>
  </si>
  <si>
    <t>① 최소로 필요한 키친의 설비를 콤팩트하게 한 것. ② 작은 부엌.</t>
  </si>
  <si>
    <t>32115</t>
  </si>
  <si>
    <t>키친 싱크</t>
  </si>
  <si>
    <t>kitchen sink</t>
  </si>
  <si>
    <t>주방에 설치되어 재료를 다듬거나 조리할 수 있거나 그릇이나 음식물, 기구 등을 닦을 수 있는 개수대가 포함된 가구.</t>
  </si>
  <si>
    <t>32116</t>
  </si>
  <si>
    <t>키플랜</t>
  </si>
  <si>
    <t>도면만 봤을 경우 전체 건물중 위치를 알기 어려울 때 간략하게 표현하는 평면도.</t>
  </si>
  <si>
    <t>32119</t>
  </si>
  <si>
    <t>고층주택시대</t>
  </si>
  <si>
    <t>高層住宅時代</t>
  </si>
  <si>
    <t>70-80년대 중층주거지에 비해 일반인들이 고층주택을 선호하는 시대를 말함.</t>
  </si>
  <si>
    <t>3212</t>
  </si>
  <si>
    <t>킥커플레이트</t>
  </si>
  <si>
    <t>kicker plate</t>
  </si>
  <si>
    <t>① 목조계단의 하단을 콘크리트 바닥에 고정하기 위해 사용하는 목재. ② 벽거푸집에 있어서 위치기준이 되는 맨 밑의 띠장. ③ 단순히 ｢kicker｣ 또는 ｢sill｣이라고도 함.</t>
  </si>
  <si>
    <t>32120</t>
  </si>
  <si>
    <t>킨즈시멘트</t>
  </si>
  <si>
    <t>Keene’s cement, flooring cement, gypsum cement, hard-burnt plaster, tiling plaster</t>
  </si>
  <si>
    <t>① ⇨경석고플라스터(＝). ② 철을 녹슬게 하는 성질이 있으므로 졸대박이 못은 아연도금 못, 흙손은 양은 또는 스테인리스제(製)를 사용함.</t>
  </si>
  <si>
    <t>32121</t>
  </si>
  <si>
    <t>킬드강</t>
  </si>
  <si>
    <t>killed steel, -鋼</t>
  </si>
  <si>
    <t>힘이 없고 저온에서도 파쇄되지 않는 강.</t>
  </si>
  <si>
    <t>32122</t>
  </si>
  <si>
    <t>킬로볼트암페어</t>
  </si>
  <si>
    <t>kilovolt-ampere</t>
  </si>
  <si>
    <t>① 전압과 전류의 곱으로 나타내어진 교류의 피상전력에 대한 단위. ② 1kVA＝10³VA＝1,000VA로 표기하며, 컴퓨터나 전원장치, 공조기 등의 용량은 kVA로 표시된다.</t>
  </si>
  <si>
    <t>32123</t>
  </si>
  <si>
    <t>킬로사이클</t>
  </si>
  <si>
    <t>kilocycle</t>
  </si>
  <si>
    <t>전자파에서 주파수를 나타내는 과거의 단위(kc/s). 현재는 킬로헤르츠(kHz)를 사용한다.</t>
  </si>
  <si>
    <t>32124</t>
  </si>
  <si>
    <t>킬로와트</t>
  </si>
  <si>
    <t>kilowatt</t>
  </si>
  <si>
    <t>일반적으로 전력 단위는 와트(W)를 사용하지만, 큰 전력의 단위로 킬로와트를 사용한다. 1kW는 1,000W와 같다.</t>
  </si>
  <si>
    <t>32125</t>
  </si>
  <si>
    <t>킬로와트시</t>
  </si>
  <si>
    <t>kilowatt hour, -時</t>
  </si>
  <si>
    <t>일, 열량, 전력량 등의 에너지단위로 일반적으로 전력량의 측정을 통한 전력요금 산정에 쓰인다. 1와트의 비율로 1시간에 소비되는 에너지를 1와트시(Wh)라고 하며, 이것의 1000배를 1킬로와트시(kWh)로 표현한다.</t>
  </si>
  <si>
    <t>32126</t>
  </si>
  <si>
    <t>킬로칼로리</t>
  </si>
  <si>
    <t>kilo calorie</t>
  </si>
  <si>
    <t>① 열이 다른 물질 사이에 전해지는 에너지의 양을 나타내는 단위. ② 물질의 온도를 높이는데 소요되는 열의 양. 1기압상태에서 14.5˚C의 물 1kg를 15.5℃ 까지 상승하는데 필요한 열량이며 이것을 킬로 칼로리(Kcal) 또는 칼로리(Cal)로 표현한다. ③ 1Kcal=1Cal=1000cal로 대소문자 차이에 주의해야한다.</t>
  </si>
  <si>
    <t>32127</t>
  </si>
  <si>
    <t>킬로헤르츠</t>
  </si>
  <si>
    <t>kilo hertz</t>
  </si>
  <si>
    <t>초당 1,000회의 주파수(Hz)를 나타내는 현재 단위로 kHz로 표기한다. 1kHz＝1,000Hz. → 킬로사이클(kc/s).</t>
  </si>
  <si>
    <t>32128</t>
  </si>
  <si>
    <t>킵</t>
  </si>
  <si>
    <t>keep</t>
  </si>
  <si>
    <t>유럽 성곽건축에서 성 내부의 탑 모양의 내성으로 영주를 위한 거주공간.</t>
  </si>
  <si>
    <t>32129</t>
  </si>
  <si>
    <t>고층화</t>
  </si>
  <si>
    <t>skyscraperlization, 高層化</t>
  </si>
  <si>
    <t>도시가 고밀도화되며 건물의 층수가 높아지는 현상.</t>
  </si>
  <si>
    <t>3213</t>
  </si>
  <si>
    <t>킹리브라스</t>
  </si>
  <si>
    <t>king rib lath</t>
  </si>
  <si>
    <t>규갑형의 리브를 넣은 라스.</t>
  </si>
  <si>
    <t>32131</t>
  </si>
  <si>
    <t>타</t>
  </si>
  <si>
    <t>垜</t>
  </si>
  <si>
    <t>성(城) 위의 여장에 활이나 총을 쏘기 위해 갈라 놓은 타구와 타구 사이의 구간.</t>
  </si>
  <si>
    <t>32136</t>
  </si>
  <si>
    <t>타가야산</t>
  </si>
  <si>
    <t>tagayasan</t>
  </si>
  <si>
    <t>①열대산의 낙엽 광엽수. ② 심재는 흑갈색이며 목질부에 아름다운 무늬가 있음. ③ 태국‧베트남‧필리핀 등지에서 생산. ④ 기건비중은 약 1.0정도. ⑤ 건축내장용, 가구 및 공예 등에 쓰임. ⑥ 학명은 ｢cassia siamea｣.</t>
  </si>
  <si>
    <t>32137</t>
  </si>
  <si>
    <t>타갱기</t>
  </si>
  <si>
    <t>打坑機</t>
  </si>
  <si>
    <t>① 각종 기초 보강과 호안공사(護岸工事)에 필요한 목재‧콘크리트제‧철강제‧말뚝(pile) 등을 박는데 쓰이는 기계. ② 원심력(遠心力) 철근콘크리트말뚝의 보급에 따라서 디젤해머가 적용(適用).</t>
  </si>
  <si>
    <t>32138</t>
  </si>
  <si>
    <t>타구</t>
  </si>
  <si>
    <t>垜口</t>
  </si>
  <si>
    <t>성벽(城) 위 여장에서 활이나 총을 쏘기 위해 갈라 놓은 곳.</t>
  </si>
  <si>
    <t>32139</t>
  </si>
  <si>
    <t>타래송곳</t>
  </si>
  <si>
    <t>gimlet, auger</t>
  </si>
  <si>
    <t>① 몸통이 나선형으로 되어 둥근 구멍을 뚫는 데 쓰는 송곳. ② 철선을 나선형으로 감아 병마개를 뽑는데 쓰는 송곳.</t>
  </si>
  <si>
    <t>32141</t>
  </si>
  <si>
    <t>타래쇠</t>
  </si>
  <si>
    <t>태엽같이 둥글게 서린 작은 쇠고리. 문고리 같은 것이 벗겨지지 않도록 꿰어 걸음.</t>
  </si>
  <si>
    <t>32142</t>
  </si>
  <si>
    <t>타르</t>
  </si>
  <si>
    <t>tar</t>
  </si>
  <si>
    <t>① 석유원유‧석탄‧나무 등 유기물의 건류 또는 증류에 의해 생기는 흑갈색에 비교적 휘발성인 유상(油狀)물질의 총칭. ② 건류하는 원료와 방법에 따라 성질이 다르지만 일반적으로 탄화수소 및 그 유도체로 되어 있으며 아스팔트와 성질이 유사. ③ 공업적으로는 목재에서 목타르와 석탄에서 콜타르를 제조. ④ 용도로는 목재‧철재의 방부‧방식제로 쓰이며 타르콘크리트를 만들 때 쓰이기도 함. ⑤ ⇨콜타르.</t>
  </si>
  <si>
    <t>32143</t>
  </si>
  <si>
    <t>타르콘크리트</t>
  </si>
  <si>
    <t>tar concrete</t>
  </si>
  <si>
    <t>① 타르‧모래‧강자갈 또는 깬자갈 등을 혼합한 콘크리트. ② 가열 혼합하여 바닥에 깔고 롤러 등으로 눌러 시공.</t>
  </si>
  <si>
    <t>32145</t>
  </si>
  <si>
    <t>타르펠트</t>
  </si>
  <si>
    <t>tar felt</t>
  </si>
  <si>
    <t>①특수 루핑의 하나. ② 유기섬유를 원료로 한 얇은 원지에 가열한 콜타르를 도포(침투)시켜 소정의 길이로 절단하여 roll로 한 것임. ③ 한 roll의 중량은 10kg, 8kg, 길이 42m, 폭 21m이며, 두께가 얇은 탓으로 방수효과가 거의 없어서 차광‧방충‧방부제‧경미한 지붕바탕 등에 쓰임.</t>
  </si>
  <si>
    <t>32146</t>
  </si>
  <si>
    <t>타르피치</t>
  </si>
  <si>
    <t>tar pitch</t>
  </si>
  <si>
    <t>타르를 건류하여 남은 흑색 물질.</t>
  </si>
  <si>
    <t>32147</t>
  </si>
  <si>
    <t>타운 하우스</t>
  </si>
  <si>
    <t>town house</t>
  </si>
  <si>
    <t>아파트와 단독주택 장점을 취한 구조로 1~3층의 단독주택을 연속적으로 붙인 형태의 건물을 말한다. 연립과는 달리 수직공간은 한 가구가 독점한다.</t>
  </si>
  <si>
    <t>32151</t>
  </si>
  <si>
    <t>타운스케이프</t>
  </si>
  <si>
    <t>town scape ; town landscape</t>
  </si>
  <si>
    <t>한 도시의 풍경, 외관. 자연이나 사회의 역사, 문화 등이 시각적, 종합적으로 나타난 경관</t>
  </si>
  <si>
    <t>32153</t>
  </si>
  <si>
    <t>타운십</t>
  </si>
  <si>
    <t>township</t>
  </si>
  <si>
    <t>상대적으로 도시의 개념 보다는 작은, 마을, 행정단위 등 일정한 범위의 주거지 또는 주거지역을 의미하는 물리적, 행정적 개념의 용어.</t>
  </si>
  <si>
    <t>32154</t>
  </si>
  <si>
    <t>타운플래닝</t>
  </si>
  <si>
    <t>town planning</t>
  </si>
  <si>
    <t>도시의 지리적 조건에 맞추어 도시의 산업, 교통, 위생, 사회시설, 교육시설, 주거시설, 레크리에이션 시설 등 최적조건을 형성하게 계획되고 설계하는 것</t>
  </si>
  <si>
    <t>32155</t>
  </si>
  <si>
    <t>타워</t>
  </si>
  <si>
    <t>tower</t>
  </si>
  <si>
    <t>① 폭에 비해 높이가 현저하게 높은 건조물. 주위의 건물보다 한층 높은 것. ② 산형강 혹은 파이프를 써서 조립하여 자재, 콘크리트, 토사 등의 승강 운반에 사용하는 탑.</t>
  </si>
  <si>
    <t>32156</t>
  </si>
  <si>
    <t>타워 파킹</t>
  </si>
  <si>
    <t>ower parking</t>
  </si>
  <si>
    <t>탑의 내부에서 체인과 연결된 주차 케이지가 수직으로 순환하는 기계식 주차설비.</t>
  </si>
  <si>
    <t>32159</t>
  </si>
  <si>
    <t>고택</t>
  </si>
  <si>
    <t>old house, old illustrious family house, 故宅</t>
  </si>
  <si>
    <t>지은 지 오래되고 한 세대 이상이 거주한 주택.</t>
  </si>
  <si>
    <t>3216</t>
  </si>
  <si>
    <t>타워굴삭기</t>
  </si>
  <si>
    <t>⇨탑형 굴착기(＝).</t>
  </si>
  <si>
    <t>32161</t>
  </si>
  <si>
    <t>타워데릭</t>
  </si>
  <si>
    <t>tower derrick</t>
  </si>
  <si>
    <t>타워를 마스트로 이용한 데릭.</t>
  </si>
  <si>
    <t>32162</t>
  </si>
  <si>
    <t>타워호퍼</t>
  </si>
  <si>
    <t>tower hopper</t>
  </si>
  <si>
    <t>콘크리트타워의 상부에 장치되어 타워에서 버킷으로 올린 콘크리트를 받을 수직 슈트로 직접 부어넣은 곳에 보내는 깔때기처럼 생긴 통.</t>
  </si>
  <si>
    <t>32165</t>
  </si>
  <si>
    <t>타원</t>
  </si>
  <si>
    <t>ellipse, 楕圓</t>
  </si>
  <si>
    <t>① 평면에서 한 점에서 일정한 거리에 있는 점들의 자취가 원이라면, 서로 다른 두 점에서 잰 거리의 합이 일정한 점들의 자취는 타원이 된다. ② 모양은 원을 한 방향으로 늘이거나 줄인 모양으로 비교적 단순하다. 그럼에도 기하학적 성질이 풍부하여 많은 곳에 그 성질이 응용된다.</t>
  </si>
  <si>
    <t>32166</t>
  </si>
  <si>
    <t>타원 진동</t>
  </si>
  <si>
    <t>elliptical vibration, 楕圓振動</t>
  </si>
  <si>
    <t>진동계를 통하여 진동의 변위를 기록할 때 모양이 타원형으로 나타나는 형태의 진동.</t>
  </si>
  <si>
    <t>32167</t>
  </si>
  <si>
    <t>타원막새</t>
  </si>
  <si>
    <t>楕圓－</t>
  </si>
  <si>
    <t>① 특수 부속기와로 45°로 비스듬히 단절된 곳에 사용하는 타원형의 막새 와당. ② 정자 등에서 수키와 끝이 비스듬하게 걸릴 때나 귓부분 또는 삿갓지붕 절병통 대좌 꾸밈에 시용함. ③ 통일신라시대의 것으로 추정되는 타원막새는 막새 주연부에 주문이나 당초무늬가 있고 내측에는 연꽃, 기린 등의 그림이 있음.</t>
  </si>
  <si>
    <t>32169</t>
  </si>
  <si>
    <t>고토석회</t>
  </si>
  <si>
    <t>苦土石灰</t>
  </si>
  <si>
    <t>3217</t>
  </si>
  <si>
    <t>타원아치</t>
  </si>
  <si>
    <t>elliptical arch, 惰橢虹蜺</t>
  </si>
  <si>
    <t>타원형의 아치.</t>
  </si>
  <si>
    <t>32170</t>
  </si>
  <si>
    <t>타이</t>
  </si>
  <si>
    <t>tie</t>
  </si>
  <si>
    <t>①기둥의주근(longitudinal bars)을 둘러 감은 띠철근(帶筋；hoop). ② 부어넣는 콘크리트의 압력에 대하여 거푸집 위치를 고정하기 위한 볼트. 철물‧기타의 부재. ③ ⇨계재. ④ ⇨타이바.</t>
  </si>
  <si>
    <t>32171</t>
  </si>
  <si>
    <t>타이 플레이트</t>
  </si>
  <si>
    <t>tie plate</t>
  </si>
  <si>
    <t>조립기둥, 조립보, 조립스트럿의 두 개의 나란한 요소를 결집하기 위한 판재. 두 나란한 요소에 타이플레이트는 강접되어야 하고 두 요소 사이의 전단력을 전달하도록 설계되어야 함.</t>
  </si>
  <si>
    <t>32174</t>
  </si>
  <si>
    <t>타이니아</t>
  </si>
  <si>
    <t>(라)taenia</t>
  </si>
  <si>
    <t>도리아식 오더의 엔타블라처 아키트레이브 상단에 있는 수평대 모양의 형체.</t>
  </si>
  <si>
    <t>32175</t>
  </si>
  <si>
    <t>타이드아치</t>
  </si>
  <si>
    <t>tied arch</t>
  </si>
  <si>
    <t>① 연직 하중에 의해 생기는 아치 리브 단부의 교축(橋軸)방향 수평 반력을 교량체 자신에 갖게 하기 위해 아치리브의 2개의 지점을 잇는 인장 부재로 연결한 형식의 아치. ② 강재 아치에서 두 지점이 단순받침이고 아치의 양끝(양단)의 다리 부분을 수평 인장재(타이)로 이어서 수평 스러스트를 처리한 아치. ③ 외적으로 정정(靜定)한 구조.</t>
  </si>
  <si>
    <t>32176</t>
  </si>
  <si>
    <t>타이머</t>
  </si>
  <si>
    <t>timer</t>
  </si>
  <si>
    <t>①⇨타임스위치(＝).② 가정용 전기기기에도 쓰이며 장치의 자동화 및 시퀀스 제어에 있어서 중요한 부속부품. 미리 설정한 시간이 경과한 후 회로를 ON 또는 OFF시키는 동작을 함. ③ 동기 모터나 직류 모터를 사용한 ｢전동식｣, 공기나 기름을 사용한 ｢제동식｣, 태엽이나 스프링을 사용한 ｢기계식｣, 지연회로와 트랜지스터 또는 다이리스터를 사용한 ｢전자식｣ 등이 있으며, 설정시간의 범위나 정밀도 등에 따라서 적당한 방식을 선택해서 사용함. ④ ＝정시개폐기＝시한(時限)스위치.</t>
  </si>
  <si>
    <t>32177</t>
  </si>
  <si>
    <t>타이바</t>
  </si>
  <si>
    <t>tie bar</t>
  </si>
  <si>
    <t>①줄눈에 접하여 있는 두 콘크리트 슬래브가 벌어져 서로 층이 지지 않도록 줄눈을 횡단하여 슬래브 판두께의 1/2 깊이에 매설하는 봉강(棒鋼)을 말함. ② ⇨계재(＝).</t>
  </si>
  <si>
    <t>32178</t>
  </si>
  <si>
    <t>고패</t>
  </si>
  <si>
    <t>pulley, block</t>
  </si>
  <si>
    <t>물건을 높이 달아 올렸다 내렸다 하는 줄을 걸치는데 쓰는 도르래나 고리의 일종.</t>
  </si>
  <si>
    <t>3218</t>
  </si>
  <si>
    <t>타이플레이트거더</t>
  </si>
  <si>
    <t>tie plate girder</t>
  </si>
  <si>
    <t>주재(主材)와 타이플레이트로 조합된 강구조 보로 사다리모양으로 만든 타이플레이트를 산형강 플랜지로 막아 만든다.</t>
  </si>
  <si>
    <t>32187</t>
  </si>
  <si>
    <t>타이플레이트기둥</t>
  </si>
  <si>
    <t>tie plate column</t>
  </si>
  <si>
    <t>웨브에 타이플레이트를 사다리 모양으로 만들어 산형강의 플랜지로 막은 강구조기둥. 격자기둥, 사다리기둥이라고도 함</t>
  </si>
  <si>
    <t>32188</t>
  </si>
  <si>
    <t>타일</t>
  </si>
  <si>
    <t>tile</t>
  </si>
  <si>
    <t>①점토나 암석의 분말(또는 도토‧자토)을 성형 소성(1,200℃)하여 만든 얇은 (약 5mm 정도) 판형의 것. ② 보통 타일은 도자기타일(ceramic tile)을 칭함. ③ 화장벽돌의 일종. ④ 내벽‧외벽‧바닥‧화장실‧욕실 등에 붙여 방수나 의장효과를 냄. ⑤ 바탕의 형상이 정확하고 유약면이 균일하며 색이 아름답고 흠이 없는 것이 고급품임. ⑥ 간단히 품질을 감별하는 법은 때려 보아 금속성으로 판별할 수 있음. ⑦ 내마멸성‧내수성이 강하고 시공이 간편하여 널리 쓰임. ⑧ KS L 1001. ⑨ ⇨타일의 종류.</t>
  </si>
  <si>
    <t>32189</t>
  </si>
  <si>
    <t>고패사슬</t>
  </si>
  <si>
    <t>sash chain</t>
  </si>
  <si>
    <t>오르내리창을 다는 사슬로 된 고팻줄.</t>
  </si>
  <si>
    <t>3219</t>
  </si>
  <si>
    <t>타일론</t>
  </si>
  <si>
    <t>tilon</t>
  </si>
  <si>
    <t>조적조의 방수‧방식‧착색용으로 쓰이는 줄눈재료.</t>
  </si>
  <si>
    <t>32197</t>
  </si>
  <si>
    <t>OBC 공법</t>
  </si>
  <si>
    <t>OBC system</t>
  </si>
  <si>
    <t>프리스트레스드 콘크리트에서 긴장재를 고정시키기 위한 정착 공법의 일종으로, 강철제의 암콘과 쐐기로 이루어지며, 복수줄의 PC강연선 사이에 쐐기를 1개씩 끼워 PC강선을 지지해서 긴장재를 정착시키는 공법</t>
  </si>
  <si>
    <t>322</t>
  </si>
  <si>
    <t>고패집</t>
  </si>
  <si>
    <t>ㄱ자집의 방언. ※ 맞고패집은 ㅁ자집의 방언.</t>
  </si>
  <si>
    <t>3220</t>
  </si>
  <si>
    <t>타일의 종류</t>
  </si>
  <si>
    <t>① 원재료(質)에 의한 분류(자기와 도기의 중간질)：1) 도기질 2) 석기질(石器質) 3) 사기질 4) 자기질 5) 반자기질, ② 표면마무리에 의한 분류：1) 시유(施釉)타일 2) 무유(無釉)타일 3) 활면(滑面) 타일 4) 조면(粗面) 타일 ③ 제(조)법에 따라：1) 습식타일 2) 건식 타일 3) 반건식타일 ④ 성형상：1) 압출(押出) 2) 압착(壓搾) 3) 형발(型拔). ⑤ 용도상 ：1) 외부용(벽체 보호상 흡수율이 적은 건식품이 좋음) 2) 내부용(벽용‧바닥용) 3) 특수용(모서리용‧갓돌림용‧구석용‧미끄럼막이용‧클링커타일‧카보런덤 타일 등) 4) 도안용 5) 부속타일 등. ⑥ 모양에 따라 ：1) 길이형 2) 정4‧3각형 3) 구형 4) 다각형 5) 부정형 6) 모자이크형 7) 마구리형.① 원재료(質)에 의한 분류(자기와 도기의 중간질)</t>
  </si>
  <si>
    <t>32200</t>
  </si>
  <si>
    <t>타일팅레벨</t>
  </si>
  <si>
    <t>tilting level</t>
  </si>
  <si>
    <t>레벨(⇦) 종류의 하나.</t>
  </si>
  <si>
    <t>32201</t>
  </si>
  <si>
    <t>타일팅믹서</t>
  </si>
  <si>
    <t>① KS F 8008. ② 이 규격은 공칭 용량 0.8m³ 이하의 가경식 믹서에 대하여 규정. ③ ｢가경식 믹서｣는 동력으로 회전되는 혼합통 안에 1 배치분의 재료를 넣어 콘크리트를 혼합하는 믹서로서 혼합통을 기울여서 비벼진 콘크리트를 배출할 수 있는 것임. ④ ⇨가경식 믹서(＝).</t>
  </si>
  <si>
    <t>32202</t>
  </si>
  <si>
    <t>타임래그</t>
  </si>
  <si>
    <t>time-lag</t>
  </si>
  <si>
    <t>① 활동에 어떤 자극이 주어졌을 때에, 이에 대한 반응이 나타나기까지의 시간적 지체. ② 지체시간(단위；초‧분‧시간).  ③ 시차(=)</t>
  </si>
  <si>
    <t>32204</t>
  </si>
  <si>
    <t>타임스위치</t>
  </si>
  <si>
    <t>time switch</t>
  </si>
  <si>
    <t>① 원하는 시각에 스위치가 자동적으로 개폐하는 장치. ②＝시한(時限)스위치＝정시개폐기(定時開閉器)＝타이머(⇦).</t>
  </si>
  <si>
    <t>32205</t>
  </si>
  <si>
    <t>타임스케일공정도</t>
  </si>
  <si>
    <t>time scaled 工程圖</t>
  </si>
  <si>
    <t>① 네트워크(⇦)기법에 따른 공정표의 작성에 있어서 가로축에 시간을 잡고, 모든 화살표의 수평성분(水平成分)을 작업의 소요시간(日)의 길이로 표시하는 공정도. ② 각 작업을 EST. EFT로 표시하는 것과 LST. LFT로 표시하는 것의 두 종류가 있음. ③ 시간계산의 단계에서 작성하는 네트워크와 기본적으로 같은 표시법의 비(非)타임 스케일 공정도가 별도로 있음.</t>
  </si>
  <si>
    <t>32206</t>
  </si>
  <si>
    <t>타조</t>
  </si>
  <si>
    <t>打造</t>
  </si>
  <si>
    <t>① 연장‧기구 등을 만들기 위해 쇠붙이를 불에 달구어 두들기는 일. ② 쇠를 두들기다[단련하다] ③ (강철을) 주조하다.</t>
  </si>
  <si>
    <t>32207</t>
  </si>
  <si>
    <t>타지마할</t>
  </si>
  <si>
    <t>Taj-Mahal</t>
  </si>
  <si>
    <t>① 무굴제국 수도인 아그라(Agra) 남쪽의 자무나 강가에 위치한 궁전 형식의 묘소건축. ② 동양의 ｢파르테논｣으로 불릴 정도로 아름다운 비례를 갖고 있으며, 무갈제국(Mughal 帝國)의 샤자한(Shah Jahan) 황제가 황비를 위해 1632년 공사를 시작하여 1648년 완성함. ③ 한변의 길이 95m, 높이 7m 규모의 방형기단(方形基壇)위 중앙에는 65m의 돔의 묘소와 4개의 첨탑(尖塔)을 갖고 있으며, 전체구성은 묘, 부속 모스크, 영빈관, 야무나 강변, 대문, 전정으로 이루어져 있음. ④ 인도‧페르시아 최고의 건축물로 현지에서 조달된 최고급 백색대리석과 붉은 사암으로 궁전의 내외부를 장식하였으며 1983년 유네스코 세계문화유산으로 지정됨.</t>
  </si>
  <si>
    <t>32208</t>
  </si>
  <si>
    <t>타폴린</t>
  </si>
  <si>
    <t>tarpaulin</t>
  </si>
  <si>
    <t>방수를 목적으로 사용하는 막재의 총칭. 직물의 상하면을 염화비닐 등의 막을 래미네이트한 것. 원래 타일을 사용했기 때문에 이 명칭이 쓰여지고 있다. 공사용 시트, 차양 천막 등에 사용한다.</t>
  </si>
  <si>
    <t>32209</t>
  </si>
  <si>
    <t>고팻줄</t>
  </si>
  <si>
    <t>sash ribbon, sash cord, sash rope, pulley rope, sash tape,</t>
  </si>
  <si>
    <t>① 오르내리창을 다는 끈. ② ⇨도래줄.</t>
  </si>
  <si>
    <t>3221</t>
  </si>
  <si>
    <t>탁도</t>
  </si>
  <si>
    <t>turbidity, 濁度</t>
  </si>
  <si>
    <t>① 물을 통과하는 빛이 부유물질에 의해 산란된 정도를 광학적으로 측정하여 물의 흐린 정도를 보여주는 지표. ② 음용수의 판정기준은 탁도 2이하로 되어있다.</t>
  </si>
  <si>
    <t>32211</t>
  </si>
  <si>
    <t>탁색</t>
  </si>
  <si>
    <t>dull color, 濁色</t>
  </si>
  <si>
    <t>① 순색에 흰색과 검정색의 혼색인 회색을 섞어서 얻어지는 색의 총칭. ② 먼셀표색계의 색입체에서 바깥쪽의 청색 부분보다 안쪽에 있는 모든 색. ③ 청색 ④ 청색에 비해 회색이 혼색되어 있기 때문에 일반적으로 안정된 느낌이 있으며 건축‧인테리어의 환경색으로 널리 이용되며, 중간색의 대부분은 탁색임.</t>
  </si>
  <si>
    <t>32212</t>
  </si>
  <si>
    <t>탁월 주파수</t>
  </si>
  <si>
    <t>dominant frequency, 卓越周波數</t>
  </si>
  <si>
    <t>지진파와 같은 불규칙파에 포함된 진동수 성분 중 빈도나 진폭이 다른 진동수에 비하여 탁월한 진동수.</t>
  </si>
  <si>
    <t>32214</t>
  </si>
  <si>
    <t>탁월 파향</t>
  </si>
  <si>
    <t>predominant wave direction, 卓越波向</t>
  </si>
  <si>
    <t>어떤 기간을 통하여 가장 빈도가 높은 파향. 파도의 방향스펙트럼이 최대의 에너지밀도를 나타내는 방향을 말한다.</t>
  </si>
  <si>
    <t>32215</t>
  </si>
  <si>
    <t>탁월 풍향</t>
  </si>
  <si>
    <t>prevailing wind direction, 卓越風向</t>
  </si>
  <si>
    <t>연간 또는 각 계절에서 가장 출현 횟수가 많은 바람의 방향.</t>
  </si>
  <si>
    <t>32216</t>
  </si>
  <si>
    <t>탁월풍</t>
  </si>
  <si>
    <t>prevailing wind, 卓越風</t>
  </si>
  <si>
    <t>해당 지역에 발생하는 바람의 방향 중 가장 발생빈도가 높은 방향의 바람</t>
  </si>
  <si>
    <t>32217</t>
  </si>
  <si>
    <t>탁의주의</t>
  </si>
  <si>
    <t>卓衣柱衣</t>
  </si>
  <si>
    <t>기둥 위에 옷자락처럼 도안하여 그린 단청문양.</t>
  </si>
  <si>
    <t>32218</t>
  </si>
  <si>
    <t>탁자</t>
  </si>
  <si>
    <t>table, desk, 卓子</t>
  </si>
  <si>
    <t>① 완상용의 기물이나 책을 올려 두는 받침대. ② 물건을 올려놓기 위하여 책상 모양으로 만든 가구를 통틀어 이르는 말. ③ 부처 앞에 붙박이로 있는, 공양물•다기 따위를 차려 놓는 상.</t>
  </si>
  <si>
    <t>세화0.8%</t>
  </si>
  <si>
    <t>32219</t>
  </si>
  <si>
    <t>고팽이</t>
  </si>
  <si>
    <t>spiral, 渦線紋</t>
  </si>
  <si>
    <t>① 단청에서 고사리처럼 나선형으로 감기는 무늬의 딴 이름. ② 보통 녹색과 하엽으로 도색하지만 주홍‧양청 등으로 도색할 때도 있음.</t>
  </si>
  <si>
    <t>3222</t>
  </si>
  <si>
    <t>탁자선반</t>
  </si>
  <si>
    <t>卓子旋盤</t>
  </si>
  <si>
    <t>탁상의 형태로 만들어 진 정식 선반 형식의 일종.</t>
  </si>
  <si>
    <t>32220</t>
  </si>
  <si>
    <t>탁자손</t>
  </si>
  <si>
    <t>卓子－</t>
  </si>
  <si>
    <t>① 벽이나 기둥 등에서 돌출되어 있어 탁자나 선반 등을 받치는 부재(部材). ②⇨까치발(=)</t>
  </si>
  <si>
    <t>32221</t>
  </si>
  <si>
    <t>탁자장</t>
  </si>
  <si>
    <t>卓子欌</t>
  </si>
  <si>
    <t>탁자장은 하단 혹은 중앙의 한 두 층에 장을 설치하고 나머지 층의 세 면을 판재로 막고 앞면만을 뚫은 것이다. 이에 반해 사방탁자 혹은 탁자는 각 층의 사방을 트이게 만들거나 한 개 층에 장을 만든 것이다.</t>
  </si>
  <si>
    <t>32222</t>
  </si>
  <si>
    <t>탄각</t>
  </si>
  <si>
    <t>cinder, coal ash, 炭殼</t>
  </si>
  <si>
    <t>① 석탄을 때고 나오는 재중에 덩어리진 것. ② ⇨신더(＝). ③ ⇨애시. ④ 경량콘크리트 골재로 쓰임.</t>
  </si>
  <si>
    <t>32223</t>
  </si>
  <si>
    <t>탄각콘크리트</t>
  </si>
  <si>
    <t>⇨애시콘크리트(＝).</t>
  </si>
  <si>
    <t>32224</t>
  </si>
  <si>
    <t>탄력</t>
  </si>
  <si>
    <t>elasticity, 彈力</t>
  </si>
  <si>
    <t>탄성체가 외력에 저항하여 처음의 상태로 돌아가려고 하는 힘. 탄성체가 받는 힘과 변위는 비례함.</t>
  </si>
  <si>
    <t>32225</t>
  </si>
  <si>
    <t>탄력 계수</t>
  </si>
  <si>
    <t>spring constants, 彈力係數</t>
  </si>
  <si>
    <t>질점–스프링 계에 대한 각 스프링의 강도를 표시하는 상수.</t>
  </si>
  <si>
    <t>32226</t>
  </si>
  <si>
    <t>탄마그보온재</t>
  </si>
  <si>
    <t>⇨염기성 탄산마그네슘 보온재(＝).</t>
  </si>
  <si>
    <t>32229</t>
  </si>
  <si>
    <t>고하구</t>
  </si>
  <si>
    <t>① 코펄과 같은 화석수지. ② 가장 경질이다. 용제에 녹지 않으며 건성유와도 상용성이 없어 도료에 사용할 때에는 고온 처리하여 용융 고하구로 변성시켜야 된다. 경질이기 때문에 니스를 만들면 내구성이 우수함.</t>
  </si>
  <si>
    <t>3223</t>
  </si>
  <si>
    <t>탄말</t>
  </si>
  <si>
    <t>炭末</t>
  </si>
  <si>
    <t>① (석탄‧목탄 등의)숯이 부스러진 부드러운(숯) 가루. ② 미장‧검정안료로 쓰임.</t>
  </si>
  <si>
    <t>32230</t>
  </si>
  <si>
    <t>탄산 가스</t>
  </si>
  <si>
    <t>carbonic acid gas, 炭酸-</t>
  </si>
  <si>
    <t>기체의 상태로 존재하는 이산화탄소.</t>
  </si>
  <si>
    <t>32231</t>
  </si>
  <si>
    <t>탄산 가스 발생량</t>
  </si>
  <si>
    <t>炭酸-發生量</t>
  </si>
  <si>
    <t>32232</t>
  </si>
  <si>
    <t>탄산 가스 허용 농도</t>
  </si>
  <si>
    <t>permissible carbon dioxide concentration; tolerable carbon dioxide concentration; maximum allowable carbon dioxide concentration</t>
  </si>
  <si>
    <t>① 인체에 영향을 미치지 않는 이산화탄소의 허용농도. ② 건축법에서는 0.1%로 규정해 환기계산에 사용된다. ③ 노동법상 실내 이산화탄소 농도는 0.5%까지 허용농도로 규정하고, 그 이상의 경우 유해농도로 규정되며 인체에 장애를 일으킬 수 있다.</t>
  </si>
  <si>
    <t>32233</t>
  </si>
  <si>
    <t>탄산가스</t>
  </si>
  <si>
    <t>carbon dioxide, 炭酸－</t>
  </si>
  <si>
    <t>① 무색‧무취의 기체(CO2). ② 물에 약간 용해되어 탄산을 발생시키고 약산성을 나타내며, 소화제‧청량음료수‧드라이아이스에 사용됨.</t>
  </si>
  <si>
    <t>32234</t>
  </si>
  <si>
    <t>탄산가스분위기용접</t>
  </si>
  <si>
    <t>CO2 enclosed arc welding</t>
  </si>
  <si>
    <t>① 비피복선 또는 피복선을 사용해서 CO2 또는 CO2＋O2 분위기 속에서 강판을 수직으로 세워 맞대고 수냉식 구리받침판을 이음에 따라서 이동시키며 연속적으로 용접하는 방법. ② ＝일렉트로가스용접.</t>
  </si>
  <si>
    <t>32235</t>
  </si>
  <si>
    <t>탄산가스아크용접</t>
  </si>
  <si>
    <t>⇨이산화탄소아크용접(＝).</t>
  </si>
  <si>
    <t>32236</t>
  </si>
  <si>
    <t>탄산칼슘질사암</t>
  </si>
  <si>
    <t>⇨사암.</t>
  </si>
  <si>
    <t>32238</t>
  </si>
  <si>
    <t>탄성</t>
  </si>
  <si>
    <t>elasticity, 彈性</t>
  </si>
  <si>
    <t>물체가 외력에 의해 변형이 생기다가 힘을 제거할 경우 원래의 상태로 되돌아가는 성질. 탄성을 가진 물체를 탄성체라고 함. 외력을 제거하여도 원상태로 돌아가지 않고 잔류변형이 남는 성질을 소성이라고 함.</t>
  </si>
  <si>
    <t>32239</t>
  </si>
  <si>
    <t>고해실</t>
  </si>
  <si>
    <t>confessional box, 告解室</t>
  </si>
  <si>
    <t>교회에서 고해성사를 하는 방. 특히 천주교 교회에 있음.</t>
  </si>
  <si>
    <t>3224</t>
  </si>
  <si>
    <t>탄성 계수</t>
  </si>
  <si>
    <t>elastic modulus ; modulus of elasticity, 彈性係數 ; 弾性係数</t>
  </si>
  <si>
    <t>인장력 또는 압축력에 대한 재료의 저항 정도를 말한다. 탄성(彈性, elasticity)이란 재료에 하중을 부하한 후, 하중을 제거했을 때, 재료의 상태가 하중 부하 시의 응력-변형률 곡선에 따라 원상태로 되돌아오는 성질을 말하며, 이 경우의 응력-변형률 관계가 직선이 되는 경우를 선형(線形) 탄성(linearly elastic)이라고 한다.</t>
  </si>
  <si>
    <t>32240</t>
  </si>
  <si>
    <t>탄성 반발설</t>
  </si>
  <si>
    <t>elastic rebound theory, 彈性反撥說</t>
  </si>
  <si>
    <t>지진발생기구에 대한 가설 중 하나로서 변형을 받은 지반이 파괴되어 파괴면의 양쪽이 탄성적으로 반발함으로써 변형없는 상태가 되도록 단층이 생긴다는 설.</t>
  </si>
  <si>
    <t>32242</t>
  </si>
  <si>
    <t>탄성 변형</t>
  </si>
  <si>
    <t>elastic deformation, 彈性變形</t>
  </si>
  <si>
    <t>탄성 한도를 넘지않는 선에서의 외력이 가해졌을 때 탄성체의 변형.</t>
  </si>
  <si>
    <t>32243</t>
  </si>
  <si>
    <t>탄성 설계</t>
  </si>
  <si>
    <t>elastic design, 彈性設計</t>
  </si>
  <si>
    <t>부재의 탄성적 거동에만 착안하는 구조설계법.</t>
  </si>
  <si>
    <t>32245</t>
  </si>
  <si>
    <t>탄성 에너지</t>
  </si>
  <si>
    <t>elastic energy, 彈性-</t>
  </si>
  <si>
    <t>탄성체가 외부의 힘에 의해 변형되었을 때 힘을 발산하지 못하고 탄성체 내부에 축적된 에너지.</t>
  </si>
  <si>
    <t>32247</t>
  </si>
  <si>
    <t>탄성 역학</t>
  </si>
  <si>
    <t>彈性力學</t>
  </si>
  <si>
    <t>탄성학과 동일한 의미로 사용된다.</t>
  </si>
  <si>
    <t>32248</t>
  </si>
  <si>
    <t>탄성 응답</t>
  </si>
  <si>
    <t>elastic response, 彈性應答</t>
  </si>
  <si>
    <t>외부의 동적 하중이 탄성 복원 성질을 가지는 진동계에 작용할 때의 발생되는 응답.</t>
  </si>
  <si>
    <t>32249</t>
  </si>
  <si>
    <t>탄성 제어</t>
  </si>
  <si>
    <t>stiffness control, 彈性制御</t>
  </si>
  <si>
    <t>추, 스프링, 저항으로 이루어진 진동계에 주기적 외력을 가했을 때 추의 진동 진폭이 그 질량의 대소만으로 정해지는 상태 또는 그러한 주파수 영역.</t>
  </si>
  <si>
    <t>32251</t>
  </si>
  <si>
    <t>탄성 지지</t>
  </si>
  <si>
    <t>elastic support, 彈性支持</t>
  </si>
  <si>
    <t>지점의 변형과 지지 반력이 비례하는 형식의 지지법으로 탄성을 이용한 방법.</t>
  </si>
  <si>
    <t>32254</t>
  </si>
  <si>
    <t>탄성 진동</t>
  </si>
  <si>
    <t>elastic vibration, 彈性振動</t>
  </si>
  <si>
    <t>복원 능력이 탄성적 성질을 가지는 진동계의 진동으로 선형진동과 동일한 의미로 사용할 수 있다.</t>
  </si>
  <si>
    <t>32255</t>
  </si>
  <si>
    <t>탄성 진동 에너지</t>
  </si>
  <si>
    <t>elastic vibration energy, 彈性振動-</t>
  </si>
  <si>
    <t>진동계에서 탄성진동에 의한 탄성변형에너지와 운동에너지의 합.</t>
  </si>
  <si>
    <t>32256</t>
  </si>
  <si>
    <t>탄성 파동</t>
  </si>
  <si>
    <t>elastic wave, 彈性波動</t>
  </si>
  <si>
    <t>→ 탄성파.</t>
  </si>
  <si>
    <t>32258</t>
  </si>
  <si>
    <t>고형분</t>
  </si>
  <si>
    <t>solid content</t>
  </si>
  <si>
    <t>용액 또는 디스퍼션에서의 용질 또는 고형물. 또는 그들의 전 질량에 대한 질량비. 백분율로 표시한다.</t>
  </si>
  <si>
    <t>3226</t>
  </si>
  <si>
    <t>탄성경도</t>
  </si>
  <si>
    <t>elastic hardness, 彈性硬度</t>
  </si>
  <si>
    <t>대부분 재료의 탄성을 기반으로 측정된 경도로 쇼어경도와 유사하다.</t>
  </si>
  <si>
    <t>32263</t>
  </si>
  <si>
    <t>탄성계수</t>
  </si>
  <si>
    <t>modulus of elasticity, elastic modulus, 彈性係數</t>
  </si>
  <si>
    <t>부재의 재축방향의 응력와 축방향 변형률과의 비. 응력과 변형이 비례하는 훅의 법칙에 있어서 비례정수. 훅의 법칙에 의한 단위응력 와 단위변형도와의 비. .</t>
  </si>
  <si>
    <t>32264</t>
  </si>
  <si>
    <t>탄성계수비</t>
  </si>
  <si>
    <t>modulus ratio, 彈性係數比</t>
  </si>
  <si>
    <t>철근콘크리트 구조의 경우 철근과 콘크리트의 탄성계수 비율로 탄성률비 또는 영계수비와 동일한 의미로 사용된다. 철근콘크리트의 강도를 계산할 때 사용됨.</t>
  </si>
  <si>
    <t>32265</t>
  </si>
  <si>
    <t>탄성곡면</t>
  </si>
  <si>
    <t>elastic surface, 彈性曲面</t>
  </si>
  <si>
    <t>부재의 탄성 범위내에서 발생된 체면의 변형 형상.</t>
  </si>
  <si>
    <t>32266</t>
  </si>
  <si>
    <t>탄성곡선</t>
  </si>
  <si>
    <t>elastic curve[line], 彈性曲線</t>
  </si>
  <si>
    <t>외력을 받아 부재가 변형하였을 경우 그 부재축이 이루는 곡선으로 휨곡선이라고도 함. 부재의 탄성 변형에 의해 발생되며 하중을 완전히 제거하였을 때, 영구변형을 남기지 않는다.</t>
  </si>
  <si>
    <t>32267</t>
  </si>
  <si>
    <t>탄성률</t>
  </si>
  <si>
    <t>elastic modulus, 彈性率</t>
  </si>
  <si>
    <t>일반적으로 재료는 하중이 적은 동안은 탄성적으로 변형하며 응력과 전변형량이 비례한다. 이른바 후크의 법칙을 따르는 것이다. 이 법칙을 식으로 나타내면 (응력/변형) = 상수가 된다. 이와 같은 상수를 탄성 계수라고 한다.</t>
  </si>
  <si>
    <t>32268</t>
  </si>
  <si>
    <t>탄성률비</t>
  </si>
  <si>
    <t>modulus ratio, 彈性率比</t>
  </si>
  <si>
    <t>영계수비 및 탄성계수비와 동일한 의미로 사용된다.</t>
  </si>
  <si>
    <t>32269</t>
  </si>
  <si>
    <t>탄성바닥재</t>
  </si>
  <si>
    <t>resilientflooring</t>
  </si>
  <si>
    <t>①시트(sheet) 상(狀)으로 된 탄력성이 있는 바닥재. ② 형상으로 보아 타일 모양의 것과 장척 두루마리가 있다. 재료의 종별로 보면 비닐(vinyl)‧러그펠트바탕비닐(rag felt-backed vinyl)‧비닐석면(vinyl-asbestos)‧아스팔트(asphalt)‧고무(rubber)‧리놀륨(linoleum)‧코르크(cork) 등이 있음. ③ 타일 모양의 것은 재료가 비닐이며 ｢vinyl flooring sheet｣라 함. ④ ⇨바닥마감.</t>
  </si>
  <si>
    <t>32270</t>
  </si>
  <si>
    <t>탄성방정식</t>
  </si>
  <si>
    <t>elastic equation, 彈性方程式</t>
  </si>
  <si>
    <t>외부의 하중이 작용하는 구조물 및 부재에 발생된 역학적 거동을 탄성 이론으로 수립한 방정식.</t>
  </si>
  <si>
    <t>32271</t>
  </si>
  <si>
    <t>탄성변형</t>
  </si>
  <si>
    <t>외력에 의해 물체에 발생된 변형이 탄성한도를 넘지 않는 상태에서의 변형.</t>
  </si>
  <si>
    <t>32272</t>
  </si>
  <si>
    <t>탄성변형도</t>
  </si>
  <si>
    <t>elastic strain, 彈性變形度</t>
  </si>
  <si>
    <t>외부의 하중에 의하여 구조물, 부재 등에 발생된 탄성범위내의 변형도.</t>
  </si>
  <si>
    <t>32273</t>
  </si>
  <si>
    <t>탄성설계법</t>
  </si>
  <si>
    <t>working stress design, 彈性設計法</t>
  </si>
  <si>
    <t>실하중에 의한 탄성이론으로 실응력을 구해 본 결과가 허용응력범위 내에 드는 가를 알아보는 설계법.</t>
  </si>
  <si>
    <t>32274</t>
  </si>
  <si>
    <t>탄성에너지</t>
  </si>
  <si>
    <t>elastic energy, elastic strain energy, 彈性－</t>
  </si>
  <si>
    <t>탄성변형에 의해서 물체 내에 발생된 변형 에너지.</t>
  </si>
  <si>
    <t>32275</t>
  </si>
  <si>
    <t>탄성역</t>
  </si>
  <si>
    <t>elastic region, 彈性域</t>
  </si>
  <si>
    <t>탄성한도내의 응력 또는 변형의 범위. 탄성역 내에서 하중을 제거하면 물체는 원래대로 돌아간다.</t>
  </si>
  <si>
    <t>32276</t>
  </si>
  <si>
    <t>탄성영역</t>
  </si>
  <si>
    <t>탄성역역과 동일한 의미. 구조부재가 탄성변형을 하는 응력 및 변형률의 범위.</t>
  </si>
  <si>
    <t>32277</t>
  </si>
  <si>
    <t>탄성이력</t>
  </si>
  <si>
    <t>elastic hysteresis, 彈性履歷</t>
  </si>
  <si>
    <t>탄성범위 내에서 물체에 하중을 가하였다가 제거하였을 때 상승곡선과 하강곡선이 다른 현상. 이 탄성이력 현상 때문에 힘이 동일하더라도 힘의 방향에 영향을 받아 그 휨이 달라진다.</t>
  </si>
  <si>
    <t>32278</t>
  </si>
  <si>
    <t>탄성이력현상</t>
  </si>
  <si>
    <t>탄성범위 내에서 물체에 하중을 가하였다가 제거하였을 때 상승곡선과 하강곡선이 다른 현상이며 탄성이력이라고도 한다.</t>
  </si>
  <si>
    <t>32279</t>
  </si>
  <si>
    <t>탄성정수</t>
  </si>
  <si>
    <t>elastic constant, 彈性定數</t>
  </si>
  <si>
    <t>재료계수들을 총칭하는 용어. 탄성계수, 푸아송비. 체적탄성계수 등을 말하며 탄성정수는 서로 일정한 관계가 있다.</t>
  </si>
  <si>
    <t>32280</t>
  </si>
  <si>
    <t>탄성좌굴</t>
  </si>
  <si>
    <t>elastic bucking, 彈性挫屈</t>
  </si>
  <si>
    <t>부재에 외부의 힘이 작용하였을 때 탄성한도 내에서 발생된 부재의 좌굴.</t>
  </si>
  <si>
    <t>32281</t>
  </si>
  <si>
    <t>탄성중량법</t>
  </si>
  <si>
    <t>elastic weight method, 彈性重量法</t>
  </si>
  <si>
    <t>탄성변형을 하는 부재의 처짐과 처짐각을 계산하는 해법. M/EI도를 하중으로 보고 이에 대한 전단력과 모멘트를 이용한다, 여기서 M, E 및 I는 각각 모멘트, 탄성계수 및 단면2차모멘트에 해당된다.</t>
  </si>
  <si>
    <t>32282</t>
  </si>
  <si>
    <t>탄성지지</t>
  </si>
  <si>
    <t>지점반력과 변위가 비례하게 발생되는 지지 방법</t>
  </si>
  <si>
    <t>32283</t>
  </si>
  <si>
    <t>탄성체</t>
  </si>
  <si>
    <t>elastic body, 彈性體</t>
  </si>
  <si>
    <t>탄성 변형을 하는 부재. 외력을 가하였다가 제거하였을 때 원래대로 되돌아가는 성질을 지닌 물체</t>
  </si>
  <si>
    <t>32284</t>
  </si>
  <si>
    <t>탄성축이음</t>
  </si>
  <si>
    <t>elastic coupling, 彈性－</t>
  </si>
  <si>
    <t>플랜지와 플랜지를 직접 볼트로 조임하지 않고, 고무, 가죽, 스프링 등 탄성체를 끼워서 간접적으로 연결하는 이음. 진동의 전파를 방지하고 동시에 축 중심의 불일치나 약간의 축방향신축에도 대응하는 것.</t>
  </si>
  <si>
    <t>32285</t>
  </si>
  <si>
    <t>탄성충돌</t>
  </si>
  <si>
    <t>elastic collision, 彈性衝突</t>
  </si>
  <si>
    <t>물체가 충돌하중을 받았을 때 탄성범위 내의 변형이 발생하는 충돌.</t>
  </si>
  <si>
    <t>32286</t>
  </si>
  <si>
    <t>탄성침하</t>
  </si>
  <si>
    <t>elastic settlement, 彈性沈下</t>
  </si>
  <si>
    <t>하중을 가하여 발생된 침하가 하중제거시 완전히 복원되는 침하. 
재하중이 적을 경우 지반에 하중을 가함과 동시에 발생되는 즉시침하.</t>
  </si>
  <si>
    <t>32287</t>
  </si>
  <si>
    <t>탄성콘크리트</t>
  </si>
  <si>
    <t>彈性波</t>
  </si>
  <si>
    <t>강현콘크리트(＝).</t>
  </si>
  <si>
    <t>32288</t>
  </si>
  <si>
    <t>탄성파</t>
  </si>
  <si>
    <t>탄성체 내에 생기는 파동. 종파, 전단파, 표면파 등이 있음</t>
  </si>
  <si>
    <t>32289</t>
  </si>
  <si>
    <t>곡계단</t>
  </si>
  <si>
    <t>계단이 직선이 아니고 시작과 끝의 방향이 바뀌어 곡률을 가진 계단.</t>
  </si>
  <si>
    <t>3229</t>
  </si>
  <si>
    <t>탄성파 속도</t>
  </si>
  <si>
    <t>elastic wave velocity</t>
  </si>
  <si>
    <t>탄성체를 통과하는 진동파의 속도. 일반적으로 압축변형에 관련한 P파와 전단변형에 관련한 S파를 탄성파라고 함</t>
  </si>
  <si>
    <t>32290</t>
  </si>
  <si>
    <t>탄성파 탐사</t>
  </si>
  <si>
    <t>elastic wave exploration; seismic exploration</t>
  </si>
  <si>
    <t>지반을 통과하는 탄성파를 이용하여 지층구조를 조사하는 것. 일반적으로 탐사에 사용되는 탄성파는 인공적으로 발생시킨 진동파임</t>
  </si>
  <si>
    <t>32291</t>
  </si>
  <si>
    <t>탄성파괴</t>
  </si>
  <si>
    <t>탄성범위 이상의 하중이 발생하여 파손이 일어난 상태이며 탄성파손과 동일한 의미.</t>
  </si>
  <si>
    <t>32292</t>
  </si>
  <si>
    <t>탄성파손</t>
  </si>
  <si>
    <t>elastic break-down, 彈性破損</t>
  </si>
  <si>
    <t>탄성파괴라고도 하며 물체에 탄성범위 이상의 하중이 작용하여 영구변형이 발생한 상태.</t>
  </si>
  <si>
    <t>32293</t>
  </si>
  <si>
    <t>탄성파지질조사</t>
  </si>
  <si>
    <t>elastic wave method of soil test, 彈性波地質調査</t>
  </si>
  <si>
    <t>① 지진의 파가 경암에서는 빨리 전달되고 연암에서는 느린 것과 지층과 지층의 경계면에서 빛과 같이 반사, 굴절하는 원리를 이용한 지질의 물리적 조사방법의 일종. ② 다이너마이트를 폭발시켜 인공적으로 지진을 일으켜 지진계 그래프에 의해 기록한 것으로부터 지하의 지질구조를 조사함.</t>
  </si>
  <si>
    <t>32294</t>
  </si>
  <si>
    <t>탄성평형상태</t>
  </si>
  <si>
    <t>state of elastic equilibrium, 彈性平衡狀態</t>
  </si>
  <si>
    <t>탄성병형을 하고 있는 구조물 또는 부재가 평형인 상태.</t>
  </si>
  <si>
    <t>32295</t>
  </si>
  <si>
    <t>탄성하중</t>
  </si>
  <si>
    <t>elastic load, 彈性荷重</t>
  </si>
  <si>
    <t>구조물 또는 부재에 탄성범위내의 변형을 발생시키는 하중</t>
  </si>
  <si>
    <t>32296</t>
  </si>
  <si>
    <t>탄성하중법</t>
  </si>
  <si>
    <t>method of elastic load, 彈性荷重法</t>
  </si>
  <si>
    <t>구조물의 처짐, 처짐각 등을 M/EI의 하중도로 구하는 수식해법.</t>
  </si>
  <si>
    <t>32297</t>
  </si>
  <si>
    <t>탄성학</t>
  </si>
  <si>
    <t>theory of elasticity, 彈性學</t>
  </si>
  <si>
    <t>재료의 탄성적 특성 이론에 대한 학문</t>
  </si>
  <si>
    <t>32298</t>
  </si>
  <si>
    <t>탄성한계</t>
  </si>
  <si>
    <t>부재에 탄성변형을 일으키는 응력의 한계값. 탄성한도라고도 함.</t>
  </si>
  <si>
    <t>32299</t>
  </si>
  <si>
    <t>OD 조사</t>
  </si>
  <si>
    <t>OD survey</t>
  </si>
  <si>
    <t>기종점 (통행량) 조사. 운전자로부터 출발지와 도착지 정보를 취합하여 전체 교통량을 추정하는 교통조사 기법.</t>
  </si>
  <si>
    <t>323</t>
  </si>
  <si>
    <t>곡관</t>
  </si>
  <si>
    <t>bent pipe, bent tube, 曲管</t>
  </si>
  <si>
    <t>직선이 아닌 구부러진 관으로 일반적으로 곡률 반경이 직경의 4～6배 굽은 관.</t>
  </si>
  <si>
    <t>3230</t>
  </si>
  <si>
    <t>탄성한도</t>
  </si>
  <si>
    <t>elastic limit, limit of elasticity, 彈性限度</t>
  </si>
  <si>
    <t>탄성변형을 일으키는 응력의 최대값. 물체에 작용하고 있던 하중을 제거한 후에도 영구변형이 생기지 않고 원상태로 돌아올 수 있는 응력의 최대한도.</t>
  </si>
  <si>
    <t>32300</t>
  </si>
  <si>
    <t>탄성휨</t>
  </si>
  <si>
    <t>elastic strain, 彈性－</t>
  </si>
  <si>
    <t>외력을 받는 부재의 탄성범위에서 발생된 휨.</t>
  </si>
  <si>
    <t>32301</t>
  </si>
  <si>
    <t>탄소 당량</t>
  </si>
  <si>
    <t>carbon equivalent</t>
  </si>
  <si>
    <t>강재에 포함되는 여러 가지 합금 원소를 용접성이 당가인 탄소량으로 환산해서 합계한 값. 강재의 용접성의 지표로 쓰인다. 탄소 당량 = 전C%+0.3%(Si+P%) 또는 인이 많을 때는 탄소 당량 = 전C%+0.3Si+0.25P%의 식으로 계산한다.</t>
  </si>
  <si>
    <t>32302</t>
  </si>
  <si>
    <t>탄소 배출량</t>
  </si>
  <si>
    <t>carbon emission</t>
  </si>
  <si>
    <t>공기 중에 배출되는 이산화탄소의 양을, 그것에 포함되는 탄소의 순환이라는 시점에서 파악한 것으로 이산화탄소 배출량(kg-CO2)에 탄소의 분자량 비 12/44를 곱해 얻어지는 탄소 환산의 배출량(kg-C). 탄소 발생량이라고도 한다.</t>
  </si>
  <si>
    <t>32303</t>
  </si>
  <si>
    <t>탄소 벽돌</t>
  </si>
  <si>
    <t>carbon brick</t>
  </si>
  <si>
    <t>흑연이나 코크스 등의 탄소질 재료를 주원료로 하여 결합재로 타르 피치를 사용한 벽돌.</t>
  </si>
  <si>
    <t>32304</t>
  </si>
  <si>
    <t>탄소강</t>
  </si>
  <si>
    <t>carbon steel, 炭素鋼</t>
  </si>
  <si>
    <t>①철(강)에 탄소가 함유된(1.7% 이하) 것의 총칭. ② 탄소강은 수천 년 동안 인류가 사용하여 온 것이다. 이러한 철은 탄소함유량에 따라 인장강도‧경도‧연신율 등의 성질이 달라지면 사용목적에 따라 우수한 성질의 재료로 만들 수 있음. ③ 탄소강은 탄소의 함량에 따라 연강‧경강‧단강‧주강 등으로 분류. ④ 저탄소강은 담금질 효과는 나쁘지만 전성‧연성이 풍부하므로 못‧철판‧파이프‧철 막대‧형강 등을 만드는 데에 쓰임. ⑤ 0.3～0.9(%) 탄소의 강철은 목적에 따라 열처리하여 쓰이며 일반적으로 볼트, 너트, 레일 등에 쓰임. ⑥ 0.6(%) 탄소 이상의 강철은 해머‧톱‧정‧칼‧줄 다이스 등 공구에 쓰임. *탄소강의 종별‧성질‧용도</t>
  </si>
  <si>
    <t>32308</t>
  </si>
  <si>
    <t>탄소성</t>
  </si>
  <si>
    <t>elasto-plasticity</t>
  </si>
  <si>
    <t>하중의 증가에 따라 재료에 발생된 응력, 변형률 등이 증가하면서 탄성영역에서 일정한 탄성 한계치를 넘어섬에 따라 소성영역으로 이동하는 특성.</t>
  </si>
  <si>
    <t>32309</t>
  </si>
  <si>
    <t>곡괭이</t>
  </si>
  <si>
    <t>hoe, pickaxe</t>
  </si>
  <si>
    <t>① 단단한 땅을 파는데 사용하는 가늘고 양쪽이 뾰족한 괭이. ② 토공용구(土工用具)의 일종.</t>
  </si>
  <si>
    <t>3231</t>
  </si>
  <si>
    <t>탄소성 변형 에너지</t>
  </si>
  <si>
    <t>elasto-plastic strain energy</t>
  </si>
  <si>
    <t>외부의 힘을 받는 구조물의 내부에 생기는 탄성변형에 의한 에너지와 소성변형에 의한 에너지의 합. 응력-변형률 곡선에서 변형률에 대한 응력을 파괴시점까지 적분한 값으로 구할 수 있다.</t>
  </si>
  <si>
    <t>32310</t>
  </si>
  <si>
    <t>탄소성 응답</t>
  </si>
  <si>
    <t>elasto-plastic respons</t>
  </si>
  <si>
    <t>탄소성 복원력 특성을 갖는 진동계에 동적 외력이 작용한 경우의 진동계 응답. 여기서 응력과 변형률 또는 힘과 변형의 관계가 이력루프를 그리는 것을 탄소성 복원력이라 한다.</t>
  </si>
  <si>
    <t>32311</t>
  </si>
  <si>
    <t>탄소성 진동</t>
  </si>
  <si>
    <t>elasto-plastic vibration</t>
  </si>
  <si>
    <t>힘과 변형의 관계가 이력 루프를 그리는 복원력 특성을 갖는 진동계의진동.</t>
  </si>
  <si>
    <t>32312</t>
  </si>
  <si>
    <t>탄소성변형</t>
  </si>
  <si>
    <t>elastic-plastic deformation, 炭素星變形</t>
  </si>
  <si>
    <t>부재에 외력이 작용함에 따라 탄성한도를 넘어서면 소성변형이 발생되는데 여기서의 탄성변형과 소성변형을 모두 포함하는 변형.</t>
  </si>
  <si>
    <t>32313</t>
  </si>
  <si>
    <t>탄소아크용접</t>
  </si>
  <si>
    <t>carbon arc welding, 炭素電弧熔接</t>
  </si>
  <si>
    <t>모재와 탄소 전극 사이에 발생하는 아크열을 이용해서 두 모재의 간격에 충전 금속을 용착시키는 용접 방법.</t>
  </si>
  <si>
    <t>32314</t>
  </si>
  <si>
    <t>탄소아크절단</t>
  </si>
  <si>
    <t>carbon-arc cutting, 炭素電弧絶斷</t>
  </si>
  <si>
    <t>① 탄소 또는 흑연 전극과 피절단물과의 사이에 아크를 발생시켜서 모재를 용융시키면서 절단하는 방법. ② 전극은 통상 둥근 봉 모양으로 된 것을 사용하며 통전성을 높이고 산화 방지의 목적으로 전극봉 표면에 구리도금을 한 것이 많음.</t>
  </si>
  <si>
    <t>32315</t>
  </si>
  <si>
    <t>탄소전극봉</t>
  </si>
  <si>
    <t>carbon electrode, 炭素電極奉</t>
  </si>
  <si>
    <t>① 탄소 또는 흑연제의 전극봉. ② 탄소아크절단‧탄소아크용접 등에 쓰임.</t>
  </si>
  <si>
    <t>32316</t>
  </si>
  <si>
    <t>탄젠트 모듈러스</t>
  </si>
  <si>
    <t>tangent modulus</t>
  </si>
  <si>
    <t>재료의 응력–변형도 곡선에서 임의의 점에서 그린 접선의 구배. 불완전 탄성체의 경우는 탄성계수의 변화되는 정도를 나타냄. 임의의 점과 원점을 연결하는 구배는 할선탄성계수이며 어느 일정한 변형의 값을 취하여 탄성계수로 취급함. 접선탄성계수라고도 함.</t>
  </si>
  <si>
    <t>32317</t>
  </si>
  <si>
    <t>곡두무늬</t>
  </si>
  <si>
    <t>曲頭紋</t>
  </si>
  <si>
    <t>단청에서 요철(凹凸) 문양이 아래위로 반복되어 나타나는 무늬</t>
  </si>
  <si>
    <t>3232</t>
  </si>
  <si>
    <t>탄화불꽃</t>
  </si>
  <si>
    <t>carburizing flame, 炭化－</t>
  </si>
  <si>
    <t>산소아세틸렌 불꽃의 일종이며 유리탄소(遊離炭素)가 있는 환원성 가스 불꽃.</t>
  </si>
  <si>
    <t>32320</t>
  </si>
  <si>
    <t>탄화코르크판</t>
  </si>
  <si>
    <t>cork boards, 炭火－板</t>
  </si>
  <si>
    <t>① 떡갈나무‧참나무 등의 껍질을 부스러뜨려 썩지 않게 탄화시켜 입착하여 만든 넓은 판. ② KS F 3001. ③ 이 규격은 열의 전열에 쓰이는 탄화 코르크판에 대하여 규정. ④ 종류：품질에 따라 탄화코르크판 1호‧2호의 두 종류로 구분.</t>
  </si>
  <si>
    <t>32321</t>
  </si>
  <si>
    <t>탈</t>
  </si>
  <si>
    <t>⇨타르(＝).</t>
  </si>
  <si>
    <t>32322</t>
  </si>
  <si>
    <t>탈기</t>
  </si>
  <si>
    <t>deaeration; degassing</t>
  </si>
  <si>
    <t>보일러 등에 급수되는 물이나 용액에 의한 부식 방지를 위해 그 안에 녹아있는 산소, 탄산가스, 암모니아 등을 제거하는것.</t>
  </si>
  <si>
    <t>32323</t>
  </si>
  <si>
    <t>탈산성원소</t>
  </si>
  <si>
    <t>deoxidizing element, 脫酸性元素</t>
  </si>
  <si>
    <t>① 용융금속 중의 산소와 결합하여 산소를 제거하는 작용을 하는 원소. ② 탈산성 원소 중의 주요한 원소는 망간‧규소‧알루미늄‧티탄 같은 것.</t>
  </si>
  <si>
    <t>32326</t>
  </si>
  <si>
    <t>탈산제</t>
  </si>
  <si>
    <t>deoxizer, deoxidizing agent, 脫酸劑</t>
  </si>
  <si>
    <t>① 용융철 속에 포함되어 있는 산소를 제거하고 건전한 용융금속을 만드는 작용을 하는 용제. ② Fe-Mn, Fe-si, Fe-Ti, Fe-Al 및 Mn, Si-Ti, Al 등이 주로 사용.</t>
  </si>
  <si>
    <t>32327</t>
  </si>
  <si>
    <t>탈수기</t>
  </si>
  <si>
    <t>extractor</t>
  </si>
  <si>
    <t>① 세탁물의 수분을 빼기 위하여 사용하는 기계. ② 원심력을 이용한 원심 탈수기나 수동식으로 고무 롤러 사이의 압력을 이용해 탈수하는 롤러 조임 기계를 통해 수분을 튕겨 탈수하거나 압착하여 탈수하는 기계장비.</t>
  </si>
  <si>
    <t>32329</t>
  </si>
  <si>
    <t>탈수장치</t>
  </si>
  <si>
    <t>dehydrator, 脫水裝置</t>
  </si>
  <si>
    <t>물질 중에 함유되어 있는 수분을 제거하는 장치.</t>
  </si>
  <si>
    <t>32330</t>
  </si>
  <si>
    <t>탈의실</t>
  </si>
  <si>
    <t>undressing room, 脫衣室</t>
  </si>
  <si>
    <t>운동복이나 유니폼을 갈아 입기 위해서 만들어진 방. 여기에는 보통 벗은 의복을 넣어 두는 로커가 준비되어 있으므로 로커룸이라고 한다. 수영장·체육관 등의 경기장에 필요한 시설의 하나이다.</t>
  </si>
  <si>
    <t>32331</t>
  </si>
  <si>
    <t>탈황</t>
  </si>
  <si>
    <t>desulfurization</t>
  </si>
  <si>
    <t>황이 포함된 연료가 연소시 발생하는 황화합물에 대해 촉매를 통해 제거하는 것으로서 연료를 연소시킬 때 황산화물이 대기로 배출되는 것을 줄여준다.</t>
  </si>
  <si>
    <t>32333</t>
  </si>
  <si>
    <t>탐사</t>
  </si>
  <si>
    <t>rod sounding, pipe sounding, 探査</t>
  </si>
  <si>
    <t>① 경미한 공사에서 표토(top soil) 아래의 단단한 지층(硬層)을 조사하는 것. ② 강봉을 쓴 것이 ｢rod sounding｣, 강관을 쓴 것이 ｢pipe sounding｣임. ③ 로드나 파이프가 경층(硬層)에 다 달아서 더 들어가지 않는 것을 ｢refuse｣했다고 하며, 그러한 상태를 ｢refusal｣이라 함.</t>
  </si>
  <si>
    <t>32334</t>
  </si>
  <si>
    <t>탐사간</t>
  </si>
  <si>
    <t>sound rod, 探査桿</t>
  </si>
  <si>
    <t>① 탐사(⇦)에 쓰이는 철봉. ② 지름 9mm 정도의 철봉을 땅속에 회전시켜 꽂거나 때려 박아보고, 그 저항 울림, 꽂히는 속도, 내려 박히는 손짐작으로 지반의 단단함을 판단함. ③ 얕은 지층과 생땅을 아는데 쓰이며 숙련되면 상당한 정확도가 있음.</t>
  </si>
  <si>
    <t>32335</t>
  </si>
  <si>
    <t>탐지가스</t>
  </si>
  <si>
    <t>tracer gas, 探知－</t>
  </si>
  <si>
    <t>냉매나 가정용 LP가스에 약간 섞어 누설을 경고하거나 누출의 여부를 판단할 수 있도록 불쾌감 또는 혐오감을 자극하는 냄새를 발생시키는 메르캅탄류의 가스.</t>
  </si>
  <si>
    <t>32336</t>
  </si>
  <si>
    <t>탐지관</t>
  </si>
  <si>
    <t>exploring tube, 探知管</t>
  </si>
  <si>
    <t>① 하이라이트 토치에 붙은 작고 연한 관으로서 이 관을 통하여 공기가 계속적으로 불꽃으로 들어감. ② 이 탐지관의 열려진 끝부분이 누설된 냉매의 끝부분에 닿을 때 냉매의 일부분이 불꽃에 닿아 색이 변함으로써 냉매의 누설을 탐지할 수 있음. ③ 설비용어.</t>
  </si>
  <si>
    <t>32337</t>
  </si>
  <si>
    <t>탑</t>
  </si>
  <si>
    <t>tower, pagoda, stupa, 塔</t>
  </si>
  <si>
    <t>①  여러 층으로 또는 높고 뾰족하게 세운 건축물로, 종교·기념·군사 등의 목적 외에 전망·관광·관측·방송·통신 등의 목적으로 건축되는데, 그 재료로는 돌·나무·콘크리트·철강 등이 사용된다. ② 기념비적인 것이나 종교적인 의도에 연유한 것이 많음. ③ 자연석주(自然石柱)를 그대로 세운 것에서 비롯되어 조형의욕(造形意慾)과 기술의 결합에 의하여 발전. ④ 탑파(＝).</t>
  </si>
  <si>
    <t>32338</t>
  </si>
  <si>
    <t>곡루</t>
  </si>
  <si>
    <t>rice granary, rice barn, rice store room, 穀樓</t>
  </si>
  <si>
    <t>곡물을 저장하기 위한 집채로 환기를 위해서 마루를 높이 놓고, 벽은 두꺼운 널로 꾸미는 경우가 많음.</t>
  </si>
  <si>
    <t>3234</t>
  </si>
  <si>
    <t>탑기단</t>
  </si>
  <si>
    <t>foundation of pagoda, 塔基壇</t>
  </si>
  <si>
    <t>탑신(塔身) 밑의 기단(基壇)으로 탑의 맨 밑받침이 되는 부분</t>
  </si>
  <si>
    <t>32340</t>
  </si>
  <si>
    <t>탑기중기</t>
  </si>
  <si>
    <t>tower crane, 塔起重機</t>
  </si>
  <si>
    <t>① 타워를 이용한 크레인. ② ＝탑형(塔型) 기중기＝타워크레인(⇦). ③ 높은 철탑(비계) 위에 선회할 수 있는 수평(T자형)암이 장치된 기중기. ④ 주로 조선소나 석탄의 하역에 쓰임. ⑤ 기중기용 전동기는 시동‧정지‧역전을 빈번하게 반복하므로 관성(慣性)이 작고 또 빈번한 반복운전에 견딜 수 있는 견고한 것이 아니면 안 된다. 일반공장‧발전소 등에서는 권선형 3상유도 전동기 또는 직류 직권 전동기가 많이 사용되고 있음. ⑥ ⇨크레인.</t>
  </si>
  <si>
    <t>32341</t>
  </si>
  <si>
    <t>탑두</t>
  </si>
  <si>
    <t>⇨탑첨(＝).</t>
  </si>
  <si>
    <t>홍경구</t>
  </si>
  <si>
    <t>32343</t>
  </si>
  <si>
    <t>탑상 주택</t>
  </si>
  <si>
    <t>tower dwelling</t>
  </si>
  <si>
    <t>집합주택에서 주동타입 가운데 타워형태를 가진 주동을 말한다.</t>
  </si>
  <si>
    <t>32346</t>
  </si>
  <si>
    <t>탑상비</t>
  </si>
  <si>
    <t>건축물 입면에 대한 종횡비. 건물에 가해지는 풍하중 및 수평력에 대한 건축물의 안정성에 영향을 미치는 요인이다.</t>
  </si>
  <si>
    <t>32347</t>
  </si>
  <si>
    <t>탑선반</t>
  </si>
  <si>
    <t>장식‧선반형식의 일종이며, 엇갈린 선반부분.</t>
  </si>
  <si>
    <t>32348</t>
  </si>
  <si>
    <t>탑신</t>
  </si>
  <si>
    <t>塔身</t>
  </si>
  <si>
    <t>① 탑기단(塔基壇)과 상륜(相輪) 사이의 탑의 몸. ② ＝옥신(屋身).</t>
  </si>
  <si>
    <t>32349</t>
  </si>
  <si>
    <t>곡률</t>
  </si>
  <si>
    <t>curvature</t>
  </si>
  <si>
    <t>부재 특정위치에서 굽힘정도를 나타내는 물리량. 부재 특정위치에서 접합는 원의 반지름의 역수.</t>
  </si>
  <si>
    <t>3235</t>
  </si>
  <si>
    <t>탑신괴임</t>
  </si>
  <si>
    <t>단을 이루어 탑신을 받치는 돌.</t>
  </si>
  <si>
    <t>32350</t>
  </si>
  <si>
    <t>탑신석</t>
  </si>
  <si>
    <t>tower stone, 塔身石</t>
  </si>
  <si>
    <t>① 석탑(石塔)의 탑신을 이루는 돌. ②=옥신석</t>
  </si>
  <si>
    <t>32351</t>
  </si>
  <si>
    <t>탑옥</t>
  </si>
  <si>
    <t>① 주택이나 빌딩 따위 건물의 옥상부에 설치된 공간 ②=펜트하우스.  ③=옥탑.</t>
  </si>
  <si>
    <t>32352</t>
  </si>
  <si>
    <t>탑자물쇠</t>
  </si>
  <si>
    <t>오르내림 미닫이의 맞댄 울거미에 붙인 조임쇠.</t>
  </si>
  <si>
    <t>32353</t>
  </si>
  <si>
    <t>탑첨</t>
  </si>
  <si>
    <t>steeple, 塔尖</t>
  </si>
  <si>
    <t>탑두(塔頭)라고도 하며, 원뿔형 또는 다각뿔의 급경사를 이루며 끝이 뾰족한 지붕을 말한다.</t>
  </si>
  <si>
    <t>32354</t>
  </si>
  <si>
    <t>탑파</t>
  </si>
  <si>
    <t>stupa, 塔波</t>
  </si>
  <si>
    <t>① 탑파(塔婆), 또는 파고다(Pagoda)는 산스크리트어인 스투파(Stupra)에 어원을 둔 단어로 석가모니의 사리나 유골을 모시거나 영지(靈地)를 나타내기 위하여, 또는 그 덕을 기리기 위하여 세운 일종의 무덤 건축물을 의미. ② 본래는 인도에서 귀인의 유골을 넣어둔 묘묘(廟墓). ③ 불사리(佛舍利) 봉안(奉安), 절의 장엄표시(莊嚴表示), 공양(供養) 등을 하기 위해 만든 탑(⇦). ④ 후세에 공양하기 위해 무덤의 뒤에 세우는 윗부분이 탑 모양을 한 갸름한 널. ⑤ 범자(梵字)‧경문(經文)의 글귀(句) 등을 적은 것.</t>
  </si>
  <si>
    <t>기문당50.2%</t>
  </si>
  <si>
    <t>32355</t>
  </si>
  <si>
    <t>탑형 굴착기</t>
  </si>
  <si>
    <t>tower excavator, 塔形掘鑿機</t>
  </si>
  <si>
    <t>① 주행할 수 있는 두 탑 사이에 로프를 걸치고 조화된 버킷으로, 레일 로프에 의해 한쪽 탑을 끌어당기면서 토사를 긁어 담는 굴착기. ② ＝탑형 굴삭기.</t>
  </si>
  <si>
    <t>32356</t>
  </si>
  <si>
    <t>탑형 기중기</t>
  </si>
  <si>
    <t>⇨탑기중기(＝).</t>
  </si>
  <si>
    <t>32357</t>
  </si>
  <si>
    <t>탑형 스크레이퍼</t>
  </si>
  <si>
    <t>tower scraper, 塔形－</t>
  </si>
  <si>
    <t>버킷캐리어 대신에 밑바닥이 없는 반달형 버킷으로 시종 긁어모으면서 굴착하는 기계.</t>
  </si>
  <si>
    <t>32358</t>
  </si>
  <si>
    <t>탑흙다짐</t>
  </si>
  <si>
    <t>높게 발판을 짜서 인력과 추로 흙다짐하는 것.</t>
  </si>
  <si>
    <t>32359</t>
  </si>
  <si>
    <t>곡률 반지름</t>
  </si>
  <si>
    <t>radius of curvature</t>
  </si>
  <si>
    <t>⇨곡률반경(＝).</t>
  </si>
  <si>
    <t>3236</t>
  </si>
  <si>
    <t>탕개나사</t>
  </si>
  <si>
    <t>나사로 되어 조이면 양쪽이 당겨지게 되는 장치로 턴버클이라고 함.</t>
  </si>
  <si>
    <t>32361</t>
  </si>
  <si>
    <t>탕개줄</t>
  </si>
  <si>
    <t>양쪽의 탕개나사에 의해 조이는 선 혹은 줄.</t>
  </si>
  <si>
    <t>32362</t>
  </si>
  <si>
    <t>탕개톱</t>
  </si>
  <si>
    <t>frame saw</t>
  </si>
  <si>
    <t>톱틀, 테를 갖는 톱.</t>
  </si>
  <si>
    <t>32363</t>
  </si>
  <si>
    <t>탕개틀</t>
  </si>
  <si>
    <t>양쪽에 조이는 장치를 갖고 있는 틀.</t>
  </si>
  <si>
    <t>32364</t>
  </si>
  <si>
    <t>탕방</t>
  </si>
  <si>
    <t>large room, -房</t>
  </si>
  <si>
    <t>넓고 큰 구들장을 놓아 만든 대규모 방.</t>
  </si>
  <si>
    <t>32367</t>
  </si>
  <si>
    <t>탕불림</t>
  </si>
  <si>
    <t>용접금속의 인장 및 충격시험용 시편을 만들 때에 각 패스의 용접이 끝날 때마다 온도를 일정하게 하기 위해서 끓는 물 속에 시험편을 담그는 조작.</t>
  </si>
  <si>
    <t>32368</t>
  </si>
  <si>
    <t>곡률 중심</t>
  </si>
  <si>
    <t>center of radius of curvature</t>
  </si>
  <si>
    <t>곡률 반지름의 중심이 위치하는 곳.</t>
  </si>
  <si>
    <t>3237</t>
  </si>
  <si>
    <t>탕비기</t>
  </si>
  <si>
    <t>water heater, 湯沸器</t>
  </si>
  <si>
    <t>주방·욕실 등과 같이 급탕이 필요한 장소에 설치하여 직접 또는 배관을 통해 급탕하는 기구로서 가스·오일·전기 등이 열원으로 사용되며, 순간식 탕비기, 저탕식 탕비기 등이 있다.</t>
  </si>
  <si>
    <t>32370</t>
  </si>
  <si>
    <t>탕비실</t>
  </si>
  <si>
    <t>hot-water service room; hot-water room</t>
  </si>
  <si>
    <t>탕비기 등이 갖추어져 뜨거운 물을 끓이거나 그릇을 세척할 수 있도록 마련된 조그만 방.</t>
  </si>
  <si>
    <t>32371</t>
  </si>
  <si>
    <t>탕수난방</t>
  </si>
  <si>
    <t>hot water heating, 湯水暖房</t>
  </si>
  <si>
    <t>온수를 열매로 하는 중앙식 난방의 한 종류.</t>
  </si>
  <si>
    <t>32372</t>
  </si>
  <si>
    <t>탕수조</t>
  </si>
  <si>
    <t>hot water tank, 湯水槽</t>
  </si>
  <si>
    <t>온수를 임시 저장하였다가 공급하는 설비로서 급탕량이 많이 요구될 때 사용한다. 탕수조에서 직접 가열하는 방식과 가열된 온수를 임시로 저장하는 방식이 있다.</t>
  </si>
  <si>
    <t>32373</t>
  </si>
  <si>
    <t>탕전</t>
  </si>
  <si>
    <t>bathhouse; bathroom</t>
  </si>
  <si>
    <t>입욕하기 위해 물을 데우는 곳 혹은 욕실.</t>
  </si>
  <si>
    <t>32374</t>
  </si>
  <si>
    <t>태극문</t>
  </si>
  <si>
    <t>two huge commas so united as to make a perfect circle, 太極紋</t>
  </si>
  <si>
    <t>① 원의 내부에 지름이 같은 두 개의 반원 또는 분원(分圓)을 서로 내접하여 교차로 그린 무늬로 우주 만물의 근원이 되는 본체를 의미함. ② 태극문으로는 파문‧이태극문‧삼태극문 등이 있음</t>
  </si>
  <si>
    <t>32375</t>
  </si>
  <si>
    <t>태스크 엠비엔트 조명</t>
  </si>
  <si>
    <t>사무실의 쾌적한 조명환경을 만들기 위하여 책상, 선반, 파티션 등의 태스크 조명을 엠비엔트 조명과 조합시키는 방법.</t>
  </si>
  <si>
    <t>32377</t>
  </si>
  <si>
    <t>태스크 조명</t>
  </si>
  <si>
    <t>천장의 전반조명을 사용하지 않고, 책상이나 선반 등에 장치한 하향 혹은 상향의 조명 기구를 사용하는 사무실 에너지 절약 조명방법이다. 눈이 부시지 않고 쾌적하여 널리 사용되고 있다.</t>
  </si>
  <si>
    <t>32378</t>
  </si>
  <si>
    <t>태양 고도</t>
  </si>
  <si>
    <t>지평면에 도달하는 태양광선의 각도(0°~90°). 지평면을 기준으로 천정(天頂) 방향을 양각(+)으로 표현하며, 천저(天底) 방향을 음각(-)으로 표현한다. → 태양 위치. → 태양 방위(각).</t>
  </si>
  <si>
    <t>32379</t>
  </si>
  <si>
    <t>곡률마찰</t>
  </si>
  <si>
    <t>curvature friction, 曲率摩擦</t>
  </si>
  <si>
    <t>프리스트레스드 콘크리트의 포스트텐션구조에서 P.C 강재의 배치형상이 굴곡 또는 곡선일 때 생기는 쉬스와 강재 사이의 마찰.</t>
  </si>
  <si>
    <t>3238</t>
  </si>
  <si>
    <t>태양 궤도도</t>
  </si>
  <si>
    <t>sun path diagram</t>
  </si>
  <si>
    <t>각 절기에 대한 태양의 일주 궤도를 표현한 일영 곡선, 일사 곡선, 천구도, 위치도 등.</t>
  </si>
  <si>
    <t>32380</t>
  </si>
  <si>
    <t>태양 방사 상수</t>
  </si>
  <si>
    <t>solar irradiance constant; solar constant</t>
  </si>
  <si>
    <t>→ 태양 상수(=).</t>
  </si>
  <si>
    <t>32381</t>
  </si>
  <si>
    <t>태양 방사열</t>
  </si>
  <si>
    <t>solar radiation</t>
  </si>
  <si>
    <t>지구 표면에서 태양 광선이 방사되어 발생하는 열을 말하며, 천공 일사와 직달 일사로 구분된다.</t>
  </si>
  <si>
    <t>32382</t>
  </si>
  <si>
    <t>태양 방위(각)</t>
  </si>
  <si>
    <t>solar azimuth</t>
  </si>
  <si>
    <t>자오선과 방위원이 이루는 각.</t>
  </si>
  <si>
    <t>32383</t>
  </si>
  <si>
    <t>태양 상수</t>
  </si>
  <si>
    <t>solar constant</t>
  </si>
  <si>
    <t>태양과 지구의 평균 거리에 대한 법선의 일사량. 대기는 고려하지 않으며, 태양 상수의 값은 1,367W/㎡로 계산한다.</t>
  </si>
  <si>
    <t>32384</t>
  </si>
  <si>
    <t>태양 에너지</t>
  </si>
  <si>
    <t>solar energy</t>
  </si>
  <si>
    <t>태양의 방사 에너지로 대기권 밖에서는 태양 상수와 같은 값(1,367W/㎡)을 가지나, 대기층을 통과하면서 수증기, 오존 등에 의해 일부가 흡수되어 지표에 도달하는 에너지는 더 낮게 측정된다.</t>
  </si>
  <si>
    <t>32385</t>
  </si>
  <si>
    <t>태양 위치</t>
  </si>
  <si>
    <t>solar position</t>
  </si>
  <si>
    <t>관측점으로부터의 태양 고도와 태양 방위로 표시한 천구상에서의 태양위치.</t>
  </si>
  <si>
    <t>32386</t>
  </si>
  <si>
    <t>태양 위치도</t>
  </si>
  <si>
    <t>sun position diagram</t>
  </si>
  <si>
    <t>태양의 위치를 천구면상에 사영된 일주궤도에 표현한 그림으로서 임의의 절기와 시간에 대한 태양고도와 태양 방위각 산정이 가능하다. → 태양궤도도.</t>
  </si>
  <si>
    <t>32387</t>
  </si>
  <si>
    <t>태양 의존율</t>
  </si>
  <si>
    <t>solar fraction; solar percent</t>
  </si>
  <si>
    <t>건물 유지에 필요한 냉난방, 급탕 등의 에너지 중 태양열이 차지하는 비율로서 일, 월 등 기간의 비율로 표현한다. → 태양열 의존율(=).</t>
  </si>
  <si>
    <t>32388</t>
  </si>
  <si>
    <t>태양 전지</t>
  </si>
  <si>
    <t>solar battery; solar cell</t>
  </si>
  <si>
    <t>① 태양의 광에너지를 통해 전기 에너지를 얻을 수 있는 장치. ② 일반적으로 1세대 태양전지인 결정질 실리콘 전지, 2세대 태양전지인 박막 및 비결정질 실리콘 전지, 3세대 태양전지인 유기, 염료감응형, 페로브스카이트 태양전지 등으로 구분한다.</t>
  </si>
  <si>
    <t>32389</t>
  </si>
  <si>
    <t>곡률반경</t>
  </si>
  <si>
    <t>radius of curvature, 曲率半徑</t>
  </si>
  <si>
    <t>곡면이나 곡선의 특정부분에서의 굽은 정도를 나타내는 물리량으로 해당 미소부분(원호)의 반경</t>
  </si>
  <si>
    <t>3239</t>
  </si>
  <si>
    <t>태양 조도 상수</t>
  </si>
  <si>
    <t>→ 직사일광 상수(=).</t>
  </si>
  <si>
    <t>32390</t>
  </si>
  <si>
    <t>태양 집열기</t>
  </si>
  <si>
    <t>solar heat collector</t>
  </si>
  <si>
    <t>태양의 열 에너지를 모으는 집열장치. 방식에 따라 수식과 공기식, 집광형, 평판형 등으로 구분된다.</t>
  </si>
  <si>
    <t>32391</t>
  </si>
  <si>
    <t>태양 추미 장치</t>
  </si>
  <si>
    <t>solar tracking mechanism</t>
  </si>
  <si>
    <t>태양 위치 변화를 시간, 절기 및 계절에 따라 추적하는 장치. 태양 에너지의 효율적인 이용을 위해 사용하며, 수동 추미 장치와 자동 추미 장치로 구분한다.</t>
  </si>
  <si>
    <t>32392</t>
  </si>
  <si>
    <t>태양방위각</t>
  </si>
  <si>
    <t>solar azimuth, 太陽方位角</t>
  </si>
  <si>
    <t>태양을 포함하는 수직권과 태양광선의 수평면 투사를 포함하는 자오선이 이루는 각도. →태양위치, 태양고도.</t>
  </si>
  <si>
    <t>32393</t>
  </si>
  <si>
    <t>태양상수</t>
  </si>
  <si>
    <t>solar constant, constant of sun, 太陽常數</t>
  </si>
  <si>
    <t>① 일사량이 대기에 흡수되지 않을 때 법선 일사량 또는 법선 방사 조도. ② 일사에너지가 대기에 흡수되지 않을 때 일사 방향에 직각인 평면 1㎠에 대해 1분간 받는 일사에너지. →태양정수(=). →직사 일광 상수.</t>
  </si>
  <si>
    <t>32394</t>
  </si>
  <si>
    <t>태양시</t>
  </si>
  <si>
    <t>solar time, 太陽時</t>
  </si>
  <si>
    <t>일출과 일몰 시간을 등분하고, 태양 위치에 따라 시각을 정하는 시법. 고대의 시법으로 태양의 그림자를 이용한 해시계 등에 이용되었다.</t>
  </si>
  <si>
    <t>32395</t>
  </si>
  <si>
    <t>태양에너지건축</t>
  </si>
  <si>
    <t>solar house, solar building, 太陽－建築</t>
  </si>
  <si>
    <t>① 태양열 및 태양광 등 태양에너지를 이용하는 설비가 적용된 건축. ②=태양열건축(太陽熱建築).</t>
  </si>
  <si>
    <t>32396</t>
  </si>
  <si>
    <t>태양열</t>
  </si>
  <si>
    <t>solar heat, 太陽熱</t>
  </si>
  <si>
    <t>태양이 지구로 방사하는 열에너지의 총칭. → 태양방사열(=).</t>
  </si>
  <si>
    <t>32397</t>
  </si>
  <si>
    <t>태양열 난방</t>
  </si>
  <si>
    <t>solar space heating</t>
  </si>
  <si>
    <t>태양이 지구로 방사하는 열에너지를 이용한 난방.</t>
  </si>
  <si>
    <t>32398</t>
  </si>
  <si>
    <t>태양열 냉난방</t>
  </si>
  <si>
    <t>solar cooling and heating</t>
  </si>
  <si>
    <t>태양이 지구로 방사하는 열에너지를 이용한 냉방과 난방.</t>
  </si>
  <si>
    <t>32399</t>
  </si>
  <si>
    <t>태양열 온수기</t>
  </si>
  <si>
    <t>solar water heater</t>
  </si>
  <si>
    <t>집열된 태양열을 이용하여 온수를 생산하는 설비로 순환 방식에 따라 자연순환식 온수기와 밀폐수거식 온수기로 구분된다.</t>
  </si>
  <si>
    <t>32400</t>
  </si>
  <si>
    <t>태양열 의존율</t>
  </si>
  <si>
    <t>→ 태양 의존율(=).</t>
  </si>
  <si>
    <t>32401</t>
  </si>
  <si>
    <t>태양열 이용</t>
  </si>
  <si>
    <t>thermal utilization of solar energy</t>
  </si>
  <si>
    <t>냉난방, 급탕 등 건물 유지에 필요한 에너지를 태양열을 통해 수급하는 방식.</t>
  </si>
  <si>
    <t>32402</t>
  </si>
  <si>
    <t>태양열 히트 펌프 냉난방</t>
  </si>
  <si>
    <t>solar heatpump heating and cooling</t>
  </si>
  <si>
    <t>히트 펌프와 태양열 에너지를 결합하여 이용하는 냉난방 방식. 집열기를 통해 모아진 열을 이용해 히트 펌프를 작동시켜 난방하며, 히트 펌프의 역사이클 구동을 통하여 밤시간에 집열기에 모아진 열을 방출시키는 방법으로 냉방한다.</t>
  </si>
  <si>
    <t>32403</t>
  </si>
  <si>
    <t>태양열건축</t>
  </si>
  <si>
    <t>태양열 및 태양광 등 태양에너지를 이용하는 설비가 적용된 건축</t>
  </si>
  <si>
    <t>32404</t>
  </si>
  <si>
    <t>태양열난방</t>
  </si>
  <si>
    <t>solar heating, 太陽熱煖房</t>
  </si>
  <si>
    <t>태양열을 이용한 난방 방법. 물을 이용한 수식 (水式) 방법과 공기를 이용한 공기식 (空氣式) 방법이 있다.</t>
  </si>
  <si>
    <t>32405</t>
  </si>
  <si>
    <t>태양의 적위</t>
  </si>
  <si>
    <t>→ 일적위(=).</t>
  </si>
  <si>
    <t>32406</t>
  </si>
  <si>
    <t>태양정수</t>
  </si>
  <si>
    <t>→ 태양상수(=).</t>
  </si>
  <si>
    <t>32407</t>
  </si>
  <si>
    <t>태양직사광</t>
  </si>
  <si>
    <t>direct sunlight, 太陽直射光</t>
  </si>
  <si>
    <t>산란되지 않고 직접 전달되는 태양광선. 산란의 원인으로는 구름, 먼지 등이 해당될 수 있다. → 직사일광(＝).</t>
  </si>
  <si>
    <t>32408</t>
  </si>
  <si>
    <t>태지</t>
  </si>
  <si>
    <t>胎紙</t>
  </si>
  <si>
    <t>주련‧병풍 등을 배접할 때에 모자라는 부분에 이어 넣는 종이.</t>
  </si>
  <si>
    <t>32409</t>
  </si>
  <si>
    <t>곡면</t>
  </si>
  <si>
    <t>curved surface, 曲面</t>
  </si>
  <si>
    <t>공간내를 연속적으로 이어진 곡선으로 이루어진 면.</t>
  </si>
  <si>
    <t>3241</t>
  </si>
  <si>
    <t>태클</t>
  </si>
  <si>
    <t>tackle</t>
  </si>
  <si>
    <t>①활차장치. ② line-and-blocks, purchase, block-and falls라고 함. ③ 로프나 도르레 또는 그와 유사한 것 등 대상이나 재료 등을 올리거나 옮기는 기계장치.</t>
  </si>
  <si>
    <t>32410</t>
  </si>
  <si>
    <t>태퍼</t>
  </si>
  <si>
    <t>지반에서마루(처마도리 또는 중도리 상단)까지의 높이.</t>
  </si>
  <si>
    <t>32411</t>
  </si>
  <si>
    <t>태평화</t>
  </si>
  <si>
    <t>太平花</t>
  </si>
  <si>
    <t>① 꽃무늬의 일종으로 단청에서 검정 바탕에 꽃잎을 희게 그림. ② 정면으로 보이게 그린 꽃 모양으로 중심 꽃심에서 꽃잎이 사방팔방으로 뻗은 형태의 단청무늬.</t>
  </si>
  <si>
    <t>32412</t>
  </si>
  <si>
    <t>태풍</t>
  </si>
  <si>
    <t>열대성저기압에 기인하는 강풍. 남중국해 일대에서 발생하여 동북아 지역을 지나는 최대풍속 17m/s 이상의 강풍.</t>
  </si>
  <si>
    <t>32413</t>
  </si>
  <si>
    <t>태풍의 눈</t>
  </si>
  <si>
    <t>eye of typhoon</t>
  </si>
  <si>
    <t>태풍의 중심에서 강한 하강기류에 의해 만들어진 하늘이 맑고 바람이 약한 수십 km의 지름을 가진 부분.</t>
  </si>
  <si>
    <t>32414</t>
  </si>
  <si>
    <t>태풍의 범위</t>
  </si>
  <si>
    <t>typhoon zone</t>
  </si>
  <si>
    <t>1,000hPa의 등압선으로 둘러 싸인 태풍의 영향이 미치는 영역.</t>
  </si>
  <si>
    <t>32415</t>
  </si>
  <si>
    <t>태핑</t>
  </si>
  <si>
    <t>tapping</t>
  </si>
  <si>
    <t>① 탭(tap)을 이용하여 수나사를 자르는 행위. ② 배관을 접속시키기 위한 접속구로서 설비나 기기 등에 설치된다.</t>
  </si>
  <si>
    <t>32416</t>
  </si>
  <si>
    <t>태핑 머신</t>
  </si>
  <si>
    <t>tapping machine</t>
  </si>
  <si>
    <t>건물 및 건물 부재의 바닥 충격음 차단 성능 측정 등을 위한 표준 충격음 발생 장치. 40mm의 높이에서 0.5kg의 해머 5개가 자유낙하하여 충격음을 발생시킨다.</t>
  </si>
  <si>
    <t>32417</t>
  </si>
  <si>
    <t>태핑나사</t>
  </si>
  <si>
    <t>⇨탭핑나사(＝).</t>
  </si>
  <si>
    <t>32418</t>
  </si>
  <si>
    <t>택시 예상지</t>
  </si>
  <si>
    <t>도시 근교의 개발 진행 등에 의해 농지나 임지로부터 택지화가 예상되는 토지 및 지역</t>
  </si>
  <si>
    <t>32419</t>
  </si>
  <si>
    <t>택지</t>
  </si>
  <si>
    <t>housing site, 宅地</t>
  </si>
  <si>
    <t>건물이 서 있는 토지이든 건물이 서 있지 않으나 건물을 세울 수 있도록 여건이 갖춰진 토지를 이르는 말로 이미 정지작업(造成)이 끝난 토지를 말하며, 토지이용을 기능적으로 분류할 때 쓰는 용어다.</t>
  </si>
  <si>
    <t>32420</t>
  </si>
  <si>
    <t>택지 개발</t>
  </si>
  <si>
    <t>land development</t>
  </si>
  <si>
    <t>① 주택건설용지 및 공공시설용지 등의 토지를 활용하여 주택건설 및 주거생활이 가능한 환경을 조성하는 개발. ② 대규모의 토지를 대상으로 도로 건설 등의 공공 시설 정비를 하여 택지를 조성하는 개발 행위</t>
  </si>
  <si>
    <t>32421</t>
  </si>
  <si>
    <t>택지 분양</t>
  </si>
  <si>
    <t>sale of building lots</t>
  </si>
  <si>
    <t>집단적으로 조성한 택지의 각 구획을 개별 구입자에게 매각하는 것.</t>
  </si>
  <si>
    <t>32425</t>
  </si>
  <si>
    <t>택지 분할</t>
  </si>
  <si>
    <t>lotting; subdivision</t>
  </si>
  <si>
    <t>신도시를 조성하거나 대규모 주택 단지를 조성할 때 토지를 주택 건설용 부지로 구분하는 것</t>
  </si>
  <si>
    <t>32426</t>
  </si>
  <si>
    <t>택지 조성</t>
  </si>
  <si>
    <t>preparation of housing site</t>
  </si>
  <si>
    <t>농지, 녹지 등 건축물 및 기타 공작물의 부지 이외의 토지를 택지로 하기 위해 조성하여 토지의 형질을 변경하는 행위.</t>
  </si>
  <si>
    <t>32429</t>
  </si>
  <si>
    <t>곡면판</t>
  </si>
  <si>
    <t>曲面板</t>
  </si>
  <si>
    <t>곡면으로 이루어진 판형 구조물.</t>
  </si>
  <si>
    <t>3243</t>
  </si>
  <si>
    <t>택지가망지</t>
  </si>
  <si>
    <t>① 종별이 전환되고 있는 지역 내에 있는 토지를 말한다. ② 현재 농지지역 내에 있고 농지로서 사용·수익되고 있으나 머지않아 그 지역의 택지화가 객관적으로 예측되고, 합리적으로 인정되는 경우 그 지역 내에 있는 토지를 택지가망지라 한다. 이는 후보지 또는 예정지, 준택지라고도 한다.</t>
  </si>
  <si>
    <t>32432</t>
  </si>
  <si>
    <t>택지율</t>
  </si>
  <si>
    <t>plot ratio</t>
  </si>
  <si>
    <t>어떤 구역 및 지역의 총 면적에 대해서 특정 택지의 면적이 차지하는 비율.</t>
  </si>
  <si>
    <t>32433</t>
  </si>
  <si>
    <t>택지조성</t>
  </si>
  <si>
    <t>preparation of housing site, 宅地造成</t>
  </si>
  <si>
    <t>농지, 녹지 등 건축물 및 기타 공작물의 부지 이외의 토지를 택지로 하기 위해 조성하여 토지의 형질을 변경하는 행위</t>
  </si>
  <si>
    <t>32434</t>
  </si>
  <si>
    <t>택프리타임</t>
  </si>
  <si>
    <t>⇨더스트프리타임(＝).</t>
  </si>
  <si>
    <t>32435</t>
  </si>
  <si>
    <t>탠</t>
  </si>
  <si>
    <t>tan</t>
  </si>
  <si>
    <t>① 짐승이 가죽을 무두질하는 일. ② 무두질한 가죽의 황색 기미의 갈색. ③ 불어의 ｢카페오레(cafe au lait；밀크커피)｣는 이와 유사한 색. ④ 황색 기미의 갈색(yellowish brown).</t>
  </si>
  <si>
    <t>32436</t>
  </si>
  <si>
    <t>곡면판 구조</t>
  </si>
  <si>
    <t>곡면판으로 이루어진 구조(쉘구조) .</t>
  </si>
  <si>
    <t>3244</t>
  </si>
  <si>
    <t>탠덤법</t>
  </si>
  <si>
    <t>tandem sequence</t>
  </si>
  <si>
    <t>① 근접한 2개의 전극 와이어에 독립전원(AC 또는 DC)을 연결시켜서 용접하는 방법. ② 보통 서브머지드 아크용접에 사용되며 용접능률이 향상되고 용입이 깊고 좁은 특징이 있다. 또한 특수 목적에도 사용됨.</t>
  </si>
  <si>
    <t>32440</t>
  </si>
  <si>
    <t>탠덤스크레이퍼</t>
  </si>
  <si>
    <t>tandem scraper</t>
  </si>
  <si>
    <t>스크레이퍼의 운반함이 두 개 이상 달려있고 트랙터에 의해 견인되는 스크레이퍼.</t>
  </si>
  <si>
    <t>32441</t>
  </si>
  <si>
    <t>탠핀</t>
  </si>
  <si>
    <t>tanpin</t>
  </si>
  <si>
    <t>①관끝 구멍을 넓히는데 쓰이는 판금공구. ② 머리지름이 2.5cm에서 11.2cm까지의 것이 있음.</t>
  </si>
  <si>
    <t>32442</t>
  </si>
  <si>
    <t>탬부어</t>
  </si>
  <si>
    <t>(불)tambour</t>
  </si>
  <si>
    <t>32443</t>
  </si>
  <si>
    <t>탬퍼</t>
  </si>
  <si>
    <t>temper</t>
  </si>
  <si>
    <t>｢포장｣용 다짐기계.</t>
  </si>
  <si>
    <t>32444</t>
  </si>
  <si>
    <t>탬핑롤러</t>
  </si>
  <si>
    <t>tamping roller</t>
  </si>
  <si>
    <t>중공 강제 원통에 돌출된 발의 압력에 의해 다지는 롤러.</t>
  </si>
  <si>
    <t>32445</t>
  </si>
  <si>
    <t>탭볼트</t>
  </si>
  <si>
    <t>tap bolt</t>
  </si>
  <si>
    <t>① 머리 가까이까지 나사가 되어 있어서 너트를 사용하지 않고도 재에 박아 넣을 수 있는 볼트. ② 볼트 한 쪽에 미리 볼트 헤드가 일체로 만들어져 있음. ③ ＝누름볼트＝나사박기볼트＝삽입볼트＝머리붙이묻힘볼트＝세트볼트(set bolt).</t>
  </si>
  <si>
    <t>32446</t>
  </si>
  <si>
    <t>탭핑나사</t>
  </si>
  <si>
    <t>tapping screws, sheet-metal screws</t>
  </si>
  <si>
    <t>① ＝탭핑나사＝탭핑비스. ② ⇨탭볼트.</t>
  </si>
  <si>
    <t>32447</t>
  </si>
  <si>
    <t>탭핑비스</t>
  </si>
  <si>
    <t>32448</t>
  </si>
  <si>
    <t>탯가</t>
  </si>
  <si>
    <t>cost of carriage, cost of portage, 駄價</t>
  </si>
  <si>
    <t>① 물건을 운반하여 준 삯. ② 짐바릿삯.</t>
  </si>
  <si>
    <t>32449</t>
  </si>
  <si>
    <t>탱</t>
  </si>
  <si>
    <t>줄이나 칼‧스크레이퍼 등의 자루에 들어가는 ｢뿌리(뾰족한)｣ 부분.</t>
  </si>
  <si>
    <t>32450</t>
  </si>
  <si>
    <t>탱석</t>
  </si>
  <si>
    <t>撑石</t>
  </si>
  <si>
    <t>①＝탱주(撑柱). ③ =고인돌(큰 돌을 몇 개 둘러 세우고 그 위에 넓적한 돌을 덮어 놓은 선사 시대의 무덤).</t>
  </si>
  <si>
    <t>32451</t>
  </si>
  <si>
    <t>탱주</t>
  </si>
  <si>
    <t>① 건물이나 석탑의 기단부에서 중간에 일정한 간격으로 세운 기둥. 우주와 우주사이의 기둥. ②⇨탱석(＝).</t>
  </si>
  <si>
    <t>32452</t>
  </si>
  <si>
    <t>탱크트레일러</t>
  </si>
  <si>
    <t>tank trailer</t>
  </si>
  <si>
    <t>트레일러에 탱크를 장치한 견인차.</t>
  </si>
  <si>
    <t>32453</t>
  </si>
  <si>
    <t>탱킹</t>
  </si>
  <si>
    <t>tanking</t>
  </si>
  <si>
    <t>지하실 바닥과 외벽을 연속으로 방수하고 지하수에 대해 마치 상자배를 놓은 것과 같이 하는 방수공법.</t>
  </si>
  <si>
    <t>32454</t>
  </si>
  <si>
    <t>터고르기</t>
  </si>
  <si>
    <t>grading</t>
  </si>
  <si>
    <t>① 대지 안에 있는 암석‧수목‧나무뿌리‧쓰레기 등 장애물을 치우고 지면을 설계도에 따라 평평하게 하는 것. ② 땅을 돋울 때나 메울 때는 잡초나 쓰레기 등을 섞지 않도록 하고, 30～50cm 정도의 흙을 다져 넣을 때마다 적당한 기구로 다져 소정의 높이까지 땅고르기를 함.</t>
  </si>
  <si>
    <t>32455</t>
  </si>
  <si>
    <t>터깎기</t>
  </si>
  <si>
    <t>cut, cutting</t>
  </si>
  <si>
    <t>현 지반면이 설계지반면보다 높은 경우 깎아내리는 것.</t>
  </si>
  <si>
    <t>32456</t>
  </si>
  <si>
    <t>터너도저</t>
  </si>
  <si>
    <t>turner dozer</t>
  </si>
  <si>
    <t>① 토공용 기계. ② 도저(⇦)의 하나.</t>
  </si>
  <si>
    <t>32457</t>
  </si>
  <si>
    <t>터너로커</t>
  </si>
  <si>
    <t>turneau rocker</t>
  </si>
  <si>
    <t>1축2륜식 트랙터와 특수 리어 덤프식 세미 트레일러를 견인하는 자동 운반차량.</t>
  </si>
  <si>
    <t>32458</t>
  </si>
  <si>
    <t>터널</t>
  </si>
  <si>
    <t>도로·철도·수로(水路) 등을 통하게 하기 위해 땅속을 뚫은 통로</t>
  </si>
  <si>
    <t>32459</t>
  </si>
  <si>
    <t>터돋우기</t>
  </si>
  <si>
    <t>fill, filling</t>
  </si>
  <si>
    <t>현 지반면이 설계지반면보다 낮은 경우 실시함.</t>
  </si>
  <si>
    <t>32460</t>
  </si>
  <si>
    <t>터릿</t>
  </si>
  <si>
    <t>turret</t>
  </si>
  <si>
    <t>서양의 중세시대 성에서 자주 나타나는 작은 탑 형태의 부속 건물이다. 초기에는 성을 방어할 때 적의 공격을 받지 않으면서 적의 상황을 살펴보기 위해 만들어졌으나, 후대로 오면서는 장식적인 목적으로 만들어졌다.</t>
  </si>
  <si>
    <t>32461</t>
  </si>
  <si>
    <t>터릿스텝</t>
  </si>
  <si>
    <t>turret step</t>
  </si>
  <si>
    <t>중세 성곽에 있는 석조 나선계단의 각 단(段)</t>
  </si>
  <si>
    <t>32462</t>
  </si>
  <si>
    <t>터미</t>
  </si>
  <si>
    <t>thermae</t>
  </si>
  <si>
    <t>로마 시대의 공중목욕장으로, 이것은 현대의 클럽과 같이 사회생활의 휴식처로서 로마인 생활의 위락시설 중에서는 당시 가장 중요한 것이었으나, 5세기 이후 사용하지 않게 되었다.</t>
  </si>
  <si>
    <t>32463</t>
  </si>
  <si>
    <t>터미널</t>
  </si>
  <si>
    <t>① 철도 노선의 종단에 위치하는 역. 통상, 도심 주변부에 배치되며, 부근은 새로운 업무, 상업의 중심이 된다. ② 자동차, 철도, 항공 등의 교통로의 종점, 또는 집산 거점. 고속 버스 터미널, 화물 터미널 등.</t>
  </si>
  <si>
    <t>32464</t>
  </si>
  <si>
    <t>터미널 리히트 방식</t>
  </si>
  <si>
    <t>terminal reheat system</t>
  </si>
  <si>
    <t>여러개의 실을 1대의 공조기로 대응할 때 사용되는 공조방식. 각 실의 추출구마다 재열기가 설치되며 재열기를 통해 온도가 제어되는 공조방식이다.</t>
  </si>
  <si>
    <t>32465</t>
  </si>
  <si>
    <t>터미널 백화점</t>
  </si>
  <si>
    <t>terminal department store</t>
  </si>
  <si>
    <t>승객이 많은 버스터니멀 또는 철도의 종착역 등에 수직으로 복합되거나 인접하여 건립된 백화점.</t>
  </si>
  <si>
    <t>32466</t>
  </si>
  <si>
    <t>터미널 빌딩</t>
  </si>
  <si>
    <t>terminal building</t>
  </si>
  <si>
    <t>터미널에 함께 세워지는 건물로, 교통 시설과 함께 숙박, 상업, 판매 등의 시설이 복합되어 건립된 빌딩</t>
  </si>
  <si>
    <t>32467</t>
  </si>
  <si>
    <t>터미널호텔</t>
  </si>
  <si>
    <t>terminal hotel</t>
  </si>
  <si>
    <t>여행자를 위해 터미널, 종착역에 건립된 호텔, 스테이션호텔(station hotel)‧하버호텔(habor hotel)‧에어포트호텔(air-port hotel) 등이 있음.</t>
  </si>
  <si>
    <t>32468</t>
  </si>
  <si>
    <t>터바닥</t>
  </si>
  <si>
    <t>⇨지반.</t>
  </si>
  <si>
    <t>32469</t>
  </si>
  <si>
    <t>곡목가구</t>
  </si>
  <si>
    <t>bent wooden furniture, 曲木家具</t>
  </si>
  <si>
    <t>① 무른 목재덩굴나무 등을 구부려 만든 가구. ② 곡목은 화열(火熱)‧삶기(煮沸), 찌기(蒸煮) 등으로 연하게 하여 구부림. ③ 목재는 등나무‧너도밤나무 등이 쓰임.</t>
  </si>
  <si>
    <t>3247</t>
  </si>
  <si>
    <t>터보 냉동기</t>
  </si>
  <si>
    <t>turbo refrigerator; turbo refrigerating machine</t>
  </si>
  <si>
    <t>→ 터보냉동기.</t>
  </si>
  <si>
    <t>32470</t>
  </si>
  <si>
    <t>터보 송풍기</t>
  </si>
  <si>
    <t>turbo-fan; turbo-blower</t>
  </si>
  <si>
    <t>임펠러(깃차)에 8~24개의 뒤로 접힌 날개를 갖춰 송풍 능력을 강화한 원심식 송풍기의 일종.</t>
  </si>
  <si>
    <t>32471</t>
  </si>
  <si>
    <t>터보 압축기</t>
  </si>
  <si>
    <t>turbo-compressor</t>
  </si>
  <si>
    <t>→ 터보압축기.</t>
  </si>
  <si>
    <t>32472</t>
  </si>
  <si>
    <t>터보냉동기</t>
  </si>
  <si>
    <t>냉매 압축기에 터보 압축기를 이용한 냉동기. → 원심냉동기(=).</t>
  </si>
  <si>
    <t>32473</t>
  </si>
  <si>
    <t>터보블로어</t>
  </si>
  <si>
    <t>turbo blower</t>
  </si>
  <si>
    <t>임펠러(깃차)의 회전을 통해 공기를 내보내는 송풍기. → 터보 송풍기(=).</t>
  </si>
  <si>
    <t>32474</t>
  </si>
  <si>
    <t>터보압축기</t>
  </si>
  <si>
    <t>임펠러(깃차)의 회전을 통해 기체를 압축하는 압축기의 총칭. → 원심압축기(=).</t>
  </si>
  <si>
    <t>32475</t>
  </si>
  <si>
    <t>터빈 펌프</t>
  </si>
  <si>
    <t>turbine pump</t>
  </si>
  <si>
    <t>임펠러(깃차)의 회전을 통해 액체에 운동에너지를 부여하여 압력을 가하는 방식으로 급수하는 터보형 원심식 펌프. 임펠러의 수에 따라서 2단, 3단 등 다단펌프로도 이용된다.</t>
  </si>
  <si>
    <t>32476</t>
  </si>
  <si>
    <t>터스칸오더</t>
  </si>
  <si>
    <t>Tuscan order</t>
  </si>
  <si>
    <t>① 로마 시대에 사용되었던 5종의 오더 중 하나로 소박, 간소한 특성을 가진 오더로 본래는 기둥 사이를 크게 잡았으며 들보도 목재를 사용하고 처마를 많이 나오게 하는 것이 특징이다. ②=토스카나식 오더</t>
  </si>
  <si>
    <t>32478</t>
  </si>
  <si>
    <t>터스크못치기</t>
  </si>
  <si>
    <t>tusk nailing</t>
  </si>
  <si>
    <t>32479</t>
  </si>
  <si>
    <t>터크와즈</t>
  </si>
  <si>
    <t>turquoise</t>
  </si>
  <si>
    <t>① 구리와 알루미늄이 수화된 인산염과 결합하여 형성된 광물로 청록색을 띠는 보석 광물이다. ② 터키석(=)</t>
  </si>
  <si>
    <t>32480</t>
  </si>
  <si>
    <t>터크와즈그린</t>
  </si>
  <si>
    <t>turquoise green</t>
  </si>
  <si>
    <t>① 밝은 청록색으로 터키 옥의 빛깔을 가진 터크와즈. ② 녹색 쪽으로 기울어진 터크와즈.</t>
  </si>
  <si>
    <t>32481</t>
  </si>
  <si>
    <t>터키 깔개</t>
  </si>
  <si>
    <t>Turkish rug</t>
  </si>
  <si>
    <t>바탕실이 양모나 산양털로 터키 빨강 등을 사용한 기하하적인 꽃무늬의 깔개. 16세기에 페르시아로부터 터키로 전해졌다고 한다.</t>
  </si>
  <si>
    <t>32482</t>
  </si>
  <si>
    <t>터키욕실</t>
  </si>
  <si>
    <t>Turkish bath room, 土耳其浴室</t>
  </si>
  <si>
    <t>물이 아니라 증기로 몸을 씻는 터키식 욕실. 목욕방법은 증기로 몸의 때를 불린 뒤 몸을 씻은 다음 마사지 후 몸을 식히는 방식.</t>
  </si>
  <si>
    <t>32483</t>
  </si>
  <si>
    <t>터파기</t>
  </si>
  <si>
    <t>excavation</t>
  </si>
  <si>
    <t>①기초공사를 위해 실시하는 땅파기. ② ⇨기초파기(＝).</t>
  </si>
  <si>
    <t>32484</t>
  </si>
  <si>
    <t>터파보기</t>
  </si>
  <si>
    <t>test pit, trial pit, test shaft</t>
  </si>
  <si>
    <t>① 지질의 상태(subsurface conditions in soil)를 가장 명확히 알 수 있음. ② 터파보기용의 ｢pit｣ 등을 ｢판다｣고 하는 것은 ｢to dig｣이지만, 기계 등을 이용하여 파는 경우도 ｢dig｣라는 말을 쓸 수 있음. ③ 구덩이가 깊게 되면 흙막이널(shoring, sheathing)을 사용하기도 한다. 그리고 ｢test pit｣ 위에 지붕을 씌우는 수도 있음.</t>
  </si>
  <si>
    <t>32485</t>
  </si>
  <si>
    <t>터프니스 계수</t>
  </si>
  <si>
    <t>toughness coefficient</t>
  </si>
  <si>
    <t>토질공학에 있어서 흙의 컨시스턴시의 정도를 나타내는 지수의 하나. 소성지수를 유동지수로 나눈 값. 점조도지수 라고도 함.</t>
  </si>
  <si>
    <t>32486</t>
  </si>
  <si>
    <t>턱</t>
  </si>
  <si>
    <t>cogging</t>
  </si>
  <si>
    <t>① 걸침턱 등 수평으로 직교하는 목재의 맞춤에 있어서 밑나무 상단에 능각부(稜角部)를 따낸 부분을 가리킨다(그림). →턱따기. ② 수키와로, 다른 수키와와 겹쳐져 있으므로 굵어진 부분. ③ 돌쌓기에 있어서 하나의 돌이 다른 돌보다 돌출된 부분.</t>
  </si>
  <si>
    <t>32488</t>
  </si>
  <si>
    <t>턱걸이 철물</t>
  </si>
  <si>
    <t>strap stirrup; joist hanger</t>
  </si>
  <si>
    <t>목구조의 맞춤에 있어서 직교하는 부재의 한쪽을 턱걸이하도록 해서 긴결한 철물.</t>
  </si>
  <si>
    <t>32489</t>
  </si>
  <si>
    <t>곡선</t>
  </si>
  <si>
    <t>curve-line, curve, 曲線</t>
  </si>
  <si>
    <t>곡선(曲線)은 연속적인 점들의 집합으로, 어떤 공간 안에 존재하는 1차원적인 도형을 의미한다. 수학적인 의미에서 직선이나 선분은 곡선에 포함되며, 원이나 포물선 등도 곡선의 예이다.</t>
  </si>
  <si>
    <t>3249</t>
  </si>
  <si>
    <t>턱걸이걸침턱주먹장부</t>
  </si>
  <si>
    <t>턱걸이주먹장부와 걸침턱주먹장부를 병용한 맞춤.</t>
  </si>
  <si>
    <t>32490</t>
  </si>
  <si>
    <t>턱걸이겹주먹장이음</t>
  </si>
  <si>
    <t>두 재를 반턱으로 맞대고 상하턱에 주먹장을 내어 물리는 이음.</t>
  </si>
  <si>
    <t>32491</t>
  </si>
  <si>
    <t>턱걸이메뚜기장이음</t>
  </si>
  <si>
    <t>①⇨메뚜기장이음. ② 턱걸이메뚜기장이음은 그 길이에 따라 120mm 메뚜기장, 180mm 메뚜기장이 있고, 보통 150mm 또는 180mm 메뚜기장이 많이 사용. 120mm 메뚜기장은 중도리나 토대에 사용되는 일은 드물다. 상하를 반턱상으로 하고 윗부분을 메뚜기장 이음으로 한 이음. 토대, 마룻대, 도리 등에 사용된다. 메뚜기장 부분이 인장에 저항한다. →턱걸이주먹장 이음.</t>
  </si>
  <si>
    <t>32493</t>
  </si>
  <si>
    <t>턱걸이서까래</t>
  </si>
  <si>
    <t>추녀에서 대각선으로 설치되는 서까래맞춤.</t>
  </si>
  <si>
    <t>32494</t>
  </si>
  <si>
    <t>턱걸이주먹장</t>
  </si>
  <si>
    <t>① 주먹장에 턱걸이, 턱솔이 붙은 것.  상하를 반턱상으로 하고 상부를 주먹장 이음한 이음. 토대, 중도리 등에 사용된다. ② ＝턱주먹장.</t>
  </si>
  <si>
    <t>32495</t>
  </si>
  <si>
    <t>턱걸이주먹장맞춤</t>
  </si>
  <si>
    <t>① 주먹장맞춤의 일종. ② 턱에 걸쳐지고 위에 주먹장을 내어 물리는 맞춤. ③ 간단하고 철물 등은 쓰지 않아도 튼튼하므로 많이 쓰임.</t>
  </si>
  <si>
    <t>32496</t>
  </si>
  <si>
    <t>턱걸이주먹장이음</t>
  </si>
  <si>
    <t>① 주먹장 밑에 턱을 내어 걸쳐지며 주먹장이 끼이게 하는 이음. ② 주먹장이음(⇦)의 일종. ③ 한 재의 끝을 주먹 모양으로 만들어 다른 재에 파고들어가게 된 것이고, 간단한 이음이며 공작이 쉽고 상당히 튼튼함. ④ 간단한 공사에서 토대‧중도리 등의 이음에 많이 쓰임. ⑤ ＝턱주먹장이음.</t>
  </si>
  <si>
    <t>32497</t>
  </si>
  <si>
    <t>턱걸이쪽매</t>
  </si>
  <si>
    <t>비늘널 밑의 옆을 대어 붙인 것.</t>
  </si>
  <si>
    <t>32498</t>
  </si>
  <si>
    <t>턱경사혀쪽매</t>
  </si>
  <si>
    <t>splayed, rebated, tongued grooved joint</t>
  </si>
  <si>
    <t>턱을 만들고 혀를 경사지게 만든 마룻널의 쪽매.</t>
  </si>
  <si>
    <t>32499</t>
  </si>
  <si>
    <t>OF식</t>
  </si>
  <si>
    <t>oil filled type</t>
  </si>
  <si>
    <t>전기 기기 등을 유입(油入)으로 하는 방식을 일컫는다. 예를 들면 OF식 콘덴서와 같이 기름속에 콘덴서를 담그면 전기 절연 및 냉각효과가 좋아진다.</t>
  </si>
  <si>
    <t>325</t>
  </si>
  <si>
    <t>곡선보</t>
  </si>
  <si>
    <t>curved beam, 曲線梁</t>
  </si>
  <si>
    <t>보 역할을 하는 부재가 직선이 아닌 일정 곡률을 가진 형태인 것.</t>
  </si>
  <si>
    <t>3250</t>
  </si>
  <si>
    <t>턱둥근모</t>
  </si>
  <si>
    <t>둥근모를 접은 좌우에 조금 턱이 지게 한 모접기.</t>
  </si>
  <si>
    <t>32500</t>
  </si>
  <si>
    <t>턱따기</t>
  </si>
  <si>
    <t>높이가 다른 수평 두 부재를 직교해서 접합하는 경우, 밑나무의 양 능각을 윗나무 폭에 맞추어 따내는 일, 혹은 그 부분. →턱.</t>
  </si>
  <si>
    <t>32501</t>
  </si>
  <si>
    <t>턱만들기대패</t>
  </si>
  <si>
    <t>① 재의 턱을 만드는(나무의 옆면을 계단모양으로 깎아내는)데 쓰이는 대패. ② 날을 경사지게 끼우고 대팻집의 옆면에 칼 모양의 끊는 날을 왼쪽 또는 오른쪽에 댄 두 가지 종류가 있음.</t>
  </si>
  <si>
    <t>32502</t>
  </si>
  <si>
    <t>턱맞춤</t>
  </si>
  <si>
    <t>shoulder joint, rabbet joint</t>
  </si>
  <si>
    <t>① 두 재에 턱을 만들어 서로 물리게 하는 맞춤(법). ② 간단한 맞춤의 일종으로 그 부분에 장부 등을 내어 쓰기도 하며, 못‧기타 철물로 보강하면 튼튼한 맞춤이 됨. ③ ⇨빗턱맞춤. ④ 밑에 있는 것을 ｢받을장｣, 위에 덮이는 것을 ｢엎을장｣이라 함.</t>
  </si>
  <si>
    <t>32503</t>
  </si>
  <si>
    <t>턱물림맞춤</t>
  </si>
  <si>
    <t>한옥목조공사에 있어서 장부 맞춤의 한 종류로, 한 재에는 턱을 따내고, 다른 재의 마구리가 물려지게 하는 맞춤이다. 걸침턱 맞춤이라고도 하며, 타재에 얹는 경우에 있어 지붕틀 구조재 등의 접합에 사용한다.</t>
  </si>
  <si>
    <t>32504</t>
  </si>
  <si>
    <t>턱물림아치</t>
  </si>
  <si>
    <t>joggled arch, rebated arch</t>
  </si>
  <si>
    <t>평아치의 이맛돌이 흘러내리지 못하게 턱을 만들어 끼운 아치.</t>
  </si>
  <si>
    <t>32505</t>
  </si>
  <si>
    <t>턱물림쪽매</t>
  </si>
  <si>
    <t>rebated and broken joint</t>
  </si>
  <si>
    <t>경사면으로 된 널의 두꺼운 쪽이 턱을 따고 다른 널의 한 옆이 물리게 되는 널의 쪽매법.</t>
  </si>
  <si>
    <t>32506</t>
  </si>
  <si>
    <t>턱붙이쌍장부</t>
  </si>
  <si>
    <t>쌍장부에 턱이 붙은 것.</t>
  </si>
  <si>
    <t>32507</t>
  </si>
  <si>
    <t>턱빗모</t>
  </si>
  <si>
    <t>빗모를 접되 좌우 쪽에 조금 턱이 지게 된 것.</t>
  </si>
  <si>
    <t>32508</t>
  </si>
  <si>
    <t>턱빗모치기</t>
  </si>
  <si>
    <t>돌 모서리를 턱을 두어 파고, 45°경사면으로 접는 일.</t>
  </si>
  <si>
    <t>32509</t>
  </si>
  <si>
    <t>곡선자</t>
  </si>
  <si>
    <t>french curve, curve, irregular curve</t>
  </si>
  <si>
    <t>컴퍼스로 그릴 수 없는 자유로운 곡선을 그리기 위한 자.</t>
  </si>
  <si>
    <t>3251</t>
  </si>
  <si>
    <t>턱솔</t>
  </si>
  <si>
    <t>접합하는 두 널의 나무 끝 부분을 서로 판두께의 절반씩 떼어 내는일. 접합 후 건조할 때 틈이 생기지 않게 한 것(턱솔 이음 그림 참조). →반턱.</t>
  </si>
  <si>
    <t>32510</t>
  </si>
  <si>
    <t>턱솔 쪽매</t>
  </si>
  <si>
    <t>32512</t>
  </si>
  <si>
    <t>턱솔개탕</t>
  </si>
  <si>
    <t>-開蕩</t>
  </si>
  <si>
    <t>① 널을 쪽매할 때 그 옆면의 한쪽은 홈을 파고 다른 쪽은 턱솔이 나오게 깎는 일. ② ⇨턱솔변탕.</t>
  </si>
  <si>
    <t>32513</t>
  </si>
  <si>
    <t>턱솔개탕붙이</t>
  </si>
  <si>
    <t>턱솔개탕된 널을 붙이는 일.</t>
  </si>
  <si>
    <t>32514</t>
  </si>
  <si>
    <t>턱솔개탕제혀</t>
  </si>
  <si>
    <t>제혀와 턱솔개탕을 합한 이음방법의 일종.</t>
  </si>
  <si>
    <t>32515</t>
  </si>
  <si>
    <t>턱솔굽걸이장부이음</t>
  </si>
  <si>
    <t>주먹장이음에 턱솔굽걸이를 더한 이음.</t>
  </si>
  <si>
    <t>32516</t>
  </si>
  <si>
    <t>턱솔깎기</t>
  </si>
  <si>
    <t>levelling strinking-off</t>
  </si>
  <si>
    <t>① 이음‧맞춤‧쪽매의 솔기에 턱이 진 것을 대패 등으로 민틋하게 깎는 것. ② ＝턱솔밀기.</t>
  </si>
  <si>
    <t>32517</t>
  </si>
  <si>
    <t>턱솔대패</t>
  </si>
  <si>
    <t>① 옆 모서리를 턱지어 깎는 대패. ② 변탕의 현대 말. ③ ＝반턱대패.</t>
  </si>
  <si>
    <t>32518</t>
  </si>
  <si>
    <t>턱솔맞춤</t>
  </si>
  <si>
    <t>dado and rabbet joint</t>
  </si>
  <si>
    <t>① 재에 턱솔을 만들어 서로 물리게 하는 맞춤새. ② 간단한 맞춤의 일종으로 못‧기타 철물로 보강하면 튼튼한 맞춤이 되고 그 부분에 장부 등을 내어 쓰기도 함. ③ 턱솔의 형태는 ｢一｣자형‧｢十｣자형‧｢ㄷ｣자형 등이 있음.</t>
  </si>
  <si>
    <t>32519</t>
  </si>
  <si>
    <t>곡선재</t>
  </si>
  <si>
    <t>curved member, 曲線材</t>
  </si>
  <si>
    <t>건물 공사에 사용되는 부재 중 직선이 아닌 곡선으로 가공된 부재.</t>
  </si>
  <si>
    <t>3252</t>
  </si>
  <si>
    <t>턱솔밀기</t>
  </si>
  <si>
    <t>⇨턱솔깎기(＝).</t>
  </si>
  <si>
    <t>32520</t>
  </si>
  <si>
    <t>턱솔변탕</t>
  </si>
  <si>
    <t>① ＝턱솔개탕. ② 널을 쪽매할 때 그 옆면의 한 쪽은 홈을 파고, 다른 쪽은 턱솔이 나오게 깎는 일.</t>
  </si>
  <si>
    <t>32521</t>
  </si>
  <si>
    <t>턱솔비늘판벽</t>
  </si>
  <si>
    <t>기둥 또는 샛기둥에 붙이는 널벽으로서, 널의 한 옆은 홈 또는 턱을 파고, 다른 옆은 턱솔 또는 반턱 내어 물리게 함</t>
  </si>
  <si>
    <t>32522</t>
  </si>
  <si>
    <t>턱솔이음</t>
  </si>
  <si>
    <t>tongue and groove joint</t>
  </si>
  <si>
    <t>① 목재이음에 있어서 옆으로 물러나는 것을 막을 목적으로 한 이음촉의 총칭. ② 짧은 촉을 내어 딴 재에 들어가 물리게 하는 이음. ③ 일반 수장재 이음에 많이 쓰이고 또 맞댄이음새에도 이용됨. ④ 촉모양은 一자‧ㄱ자‧T자‧ㄷ자‧ㅁ자‧十자 등 여러 종류. ⑤ ＝상투이음. ⑥ ⇨홈이음.</t>
  </si>
  <si>
    <t>32523</t>
  </si>
  <si>
    <t>턱솔장부</t>
  </si>
  <si>
    <t>① 이음‧맞춤의 솔기에 턱솔을 넣어 만든 짧은장부. ② 솔기가 턱이 지게 한 짧은장부. ③ 평장부‧턱장부에 턱솔을 붙인 것으로 귀토대의 물러남. 벌어짐을 막는데 쓰임. ④ 턱솔의 형상은 ｢一｣자형‧｢ㄱ｣자형‧｢T｣자형‧｢十｣자형‧｢ㄷ｣자형 등이 있음. ⑤ ＝꺾쇠턱솔.</t>
  </si>
  <si>
    <t>32524</t>
  </si>
  <si>
    <t>턱솔주먹장맞춤</t>
  </si>
  <si>
    <t>① 재의 중앙부에 주먹장을 두고 좌우에 턱솔이 끼게 된 맞춤. ② 주먹장맞춤(dovetail joint)의 일종으로 간단하며 철물 등은 쓰지 않아도 튼튼하므로 가장 많이 쓰임. ③ ＝턱주먹장맞춤.</t>
  </si>
  <si>
    <t>32525</t>
  </si>
  <si>
    <t>턱솔쪽매</t>
  </si>
  <si>
    <t>grooved and tongued joint</t>
  </si>
  <si>
    <t>① 널을 쪽매하는 한 방법. ② 한 쪽으로 돌기된 것을 다른 쪽에 홈을 만들어 쪽매하는 방법. ③ 턱솔쪽매는 창 홈대에 쓰이는 것으로, 턱은 보통 15mm 또는 20mm로 하고, 홈은 6～9mm의 깊이와 폭으로 함.</t>
  </si>
  <si>
    <t>32526</t>
  </si>
  <si>
    <t>턱솔턱장부</t>
  </si>
  <si>
    <t>턱장부의 한 쪽에 턱솔이 있는 것.</t>
  </si>
  <si>
    <t>32527</t>
  </si>
  <si>
    <t>턱솔통넣기</t>
  </si>
  <si>
    <t>dado, tongue and rabbet joint</t>
  </si>
  <si>
    <t>한 재에 턱솔을 파 넣는 맞춤.</t>
  </si>
  <si>
    <t>32528</t>
  </si>
  <si>
    <t>턱솔홈</t>
  </si>
  <si>
    <t>rebate, rabbet, shouldered, housing,</t>
  </si>
  <si>
    <t>턱솔이 끼이는 홈.</t>
  </si>
  <si>
    <t>32529</t>
  </si>
  <si>
    <t>곡연</t>
  </si>
  <si>
    <t>曲椽</t>
  </si>
  <si>
    <t>휜 서까래.</t>
  </si>
  <si>
    <t>3253</t>
  </si>
  <si>
    <t>턱쌤</t>
  </si>
  <si>
    <t>recess, rebated jambs</t>
  </si>
  <si>
    <t>① 창문틀이 끼이는 부분에 턱이 지게 쌓는 쌤. ② 비바람에서 문설주나 창문틀을 보호하고 벽면의 아물림에 유리함.</t>
  </si>
  <si>
    <t>32530</t>
  </si>
  <si>
    <t>턱연귀맞춤</t>
  </si>
  <si>
    <t>mitred and rebated joint</t>
  </si>
  <si>
    <t>안쪽은 턱을 만들고 바깥쪽은 연귀로 한 맞춤.</t>
  </si>
  <si>
    <t>32531</t>
  </si>
  <si>
    <t>턱이음</t>
  </si>
  <si>
    <t>rebated joint</t>
  </si>
  <si>
    <t>두 재에 서로 턱을 따서 잇는 것.</t>
  </si>
  <si>
    <t>32532</t>
  </si>
  <si>
    <t>턱장부</t>
  </si>
  <si>
    <t>collar ring</t>
  </si>
  <si>
    <t>① 부착재의 맞춤부위에 마련한 돌출부. ② 토대의 모서리 맞춤부위에 마련한 턱장부끼움이나 턱장부맞춤, 천장돌림대, 돌림띠의 모서리에 사용하는 턱장부맞춤 등이 있음.</t>
  </si>
  <si>
    <t>32533</t>
  </si>
  <si>
    <t>턱장부 맞춤</t>
  </si>
  <si>
    <t>collar ring fix</t>
  </si>
  <si>
    <t>화장부재의 모서리 맞춤에 사용하며, 보이는 부분의 맞춤과 턱장부를 조합시킨 맞춤.</t>
  </si>
  <si>
    <t>32534</t>
  </si>
  <si>
    <t>턱장부촉</t>
  </si>
  <si>
    <t>장부촉의 턱이 2단으로 된 것.</t>
  </si>
  <si>
    <t>32535</t>
  </si>
  <si>
    <t>턱제혀쪽매</t>
  </si>
  <si>
    <t>offset tongue-and-groove joint</t>
  </si>
  <si>
    <t>마룻널 등에 혀를 만들되 앞뒤에 턱이 있게 하는 쪽매.</t>
  </si>
  <si>
    <t>32536</t>
  </si>
  <si>
    <t>턱주먹장</t>
  </si>
  <si>
    <t>⇨턱걸이주먹장(＝).</t>
  </si>
  <si>
    <t>32537</t>
  </si>
  <si>
    <t>턱쪽매</t>
  </si>
  <si>
    <t>① 양쪽에 턱을 내어 맞추는 맞춤. ② 턱을 두께의 반으로 할 때 반턱이음이라 함.</t>
  </si>
  <si>
    <t>32538</t>
  </si>
  <si>
    <t>턴 테이블</t>
  </si>
  <si>
    <t>turn table</t>
  </si>
  <si>
    <t>바닥을 원형으로 하여 회전이 가능하게 만든 것, 극장의 회전 무대, 주차장에서 자동차의 방향 전환에 사용한다. 풍동실험에서 측정부의 바닥판에 사용하는 것을 말하기도 한다.</t>
  </si>
  <si>
    <t>32539</t>
  </si>
  <si>
    <t>곡자</t>
  </si>
  <si>
    <t>곡선자, 커브드 룰(curved rule)이라고도 불린다. 거의 직선상으로 시작되어 끝이 휘어지는 모양으로 소매나 허리, 옆선 등 곡선 부분을 제도할 때 용이하다.</t>
  </si>
  <si>
    <t>3254</t>
  </si>
  <si>
    <t>턴버클</t>
  </si>
  <si>
    <t>turn buckle</t>
  </si>
  <si>
    <t>와이어로프 등 선재의 긴장용 조임구. 양단에 우나사, 좌나사를 갖고 나사봉은 넛의 회전에 의해 긴장을 조정 또는 이완할 수 있다. 가새 등에 사용한다. 나사탕개라고도 함</t>
  </si>
  <si>
    <t>32540</t>
  </si>
  <si>
    <t>턴버클몸체</t>
  </si>
  <si>
    <t>body of turnbuckle for building</t>
  </si>
  <si>
    <t>① KS F 4513. ② 이 규격은 건축용 버클의 몸체(이하 “몸체”라 한다)에 대하여 규정.</t>
  </si>
  <si>
    <t>32541</t>
  </si>
  <si>
    <t>턴버클버팀대</t>
  </si>
  <si>
    <t>turnbuckle brace</t>
  </si>
  <si>
    <t>턴버클로 된 버팀대.</t>
  </si>
  <si>
    <t>32542</t>
  </si>
  <si>
    <t>턴버클볼트</t>
  </si>
  <si>
    <t>bolts of turnbuckle for building</t>
  </si>
  <si>
    <t>① KS F 4512. ② 이 규격은 건축용 턴버클 볼트(이하 “볼트”라 한다)에 대하여 규정. ③ 머리 형상에 따라 1종(기호；S, 주걱볼트), 2종(기호；B, 아이볼트), 3종(기호；P, 양쪽나사 볼트)으로 구분.</t>
  </si>
  <si>
    <t>32543</t>
  </si>
  <si>
    <t>턴키 계약</t>
  </si>
  <si>
    <t>turn-key contract; package deal contract; all-in contract</t>
  </si>
  <si>
    <t>자금 조달에서 기획, 설계, 시공까지 일괄하여 건물과 시설을 인도하는 공사계약 방식으로 일괄 수주 계약을 말한다. 건축주가 열쇠(키)를 돌리면 설비가 움직이는 상태로 하여 인도한다는 뜻에서 온 말이다.</t>
  </si>
  <si>
    <t>32544</t>
  </si>
  <si>
    <t>턴파이크</t>
  </si>
  <si>
    <t>turnpike</t>
  </si>
  <si>
    <t>미국의 유료 도로. 원뜻은 요금 징수소임.</t>
  </si>
  <si>
    <t>32545</t>
  </si>
  <si>
    <t>털여물</t>
  </si>
  <si>
    <t>wool fiber, hair, 毛苆</t>
  </si>
  <si>
    <t>① 동물의 털을 원료로 하여 잘게 썰어 만든 여물. ② 모직물의 폐품을 풀어서 표백하여 만들기도 함. ③ 미장재료의 하나로서 회반죽에 섞어(약 3%) 쓰면 균열방지의 효과가 있음. ④ 유색품은 회반죽엔 쓰지 않음.</t>
  </si>
  <si>
    <t>32546</t>
  </si>
  <si>
    <t>텀블러</t>
  </si>
  <si>
    <t>tumbler</t>
  </si>
  <si>
    <t>① 자물쇠 속의 회전하는 쇳조각. ② ⇨자물쇠의 구성.</t>
  </si>
  <si>
    <t>32547</t>
  </si>
  <si>
    <t>텀블러 스위치</t>
  </si>
  <si>
    <t>tumbler switch</t>
  </si>
  <si>
    <t>손잡이를 상하 또는 좌우로 움직여 전기를 연결하거나 차단시키는 구조의 스위치. 전등이나 소형 전기기구의 점멸기로 이용되며, 매립형과 노출형으로 구분된다.</t>
  </si>
  <si>
    <t>32548</t>
  </si>
  <si>
    <t>텀블러스위치</t>
  </si>
  <si>
    <t>① 전등이나 용량이 작은 전기기구의 회로를 끊었다 이었다 할 수 있는 옥내용 소형 스위치. ② 회로의 한 줄만 끊고 이을 수 있음. ③ 노출형과 매입형이 있음. ④ 가장 많이 쓰이는 스위치로, 손잡이를 상하 또는 좌우로 움직이면 내부에 있는 스프링에 의해 접점이 개폐되도록 되어 있음. ⑤ 손잡이가 상하로 움직이는 것은 위로 올릴 때 점등이 되도록 설치.</t>
  </si>
  <si>
    <t>32549</t>
  </si>
  <si>
    <t>곡자눈</t>
  </si>
  <si>
    <t>곡자에서 설계시 치수를 확인하기 위해 일정 간격으로 표시된 금.</t>
  </si>
  <si>
    <t>3255</t>
  </si>
  <si>
    <t>텀블러자물쇠</t>
  </si>
  <si>
    <t>tumbler lock</t>
  </si>
  <si>
    <t>① 건축물에 널리 쓰이는 자물쇠. ② 종류에 레버텀블러 자물쇠와 핀텀블러 자물쇠.</t>
  </si>
  <si>
    <t>32550</t>
  </si>
  <si>
    <t>텅스텐 전극</t>
  </si>
  <si>
    <t>wolfram electrode; tungsten electrode</t>
  </si>
  <si>
    <t>용융 온도가 매우 높은 텅스텐을 사용한 봉상의 전극. 티그 용접 등에 사용한다.</t>
  </si>
  <si>
    <t>32551</t>
  </si>
  <si>
    <t>텅스텐아크절단</t>
  </si>
  <si>
    <t>tungsten arc cutting</t>
  </si>
  <si>
    <t>① TIG 용접용 토치의 노즐 지름을 그림과 같이 좁게 하여 아크를 조이고, 이 때 생긴 고온으로 집중된 제어아크를 고속 가스 흐름을 이용해서 비금속 등을 고속도로 절단하는 방법. ② 플라즈마 절단의 일부에 포함됨.</t>
  </si>
  <si>
    <t>32552</t>
  </si>
  <si>
    <t>테넌트</t>
  </si>
  <si>
    <t>tenant</t>
  </si>
  <si>
    <t>건물의 전체 또는 일부를 임대 계약하여 오피스나 상가 등을 이용하고 그애 대한 비용을 지불하는 기업 또는 사람</t>
  </si>
  <si>
    <t>32553</t>
  </si>
  <si>
    <t>테니어</t>
  </si>
  <si>
    <t>taenia</t>
  </si>
  <si>
    <t>서양 고전건축의 도리아식 기둥 상부의 처마도리를 덮어씌우는 돌출된 납작한 띠를 말한다. 도리스식 오더의 엔태블러처(entablature)에 있어서 아키트레이브(architrave)의 맨 윗부분.</t>
  </si>
  <si>
    <t>32554</t>
  </si>
  <si>
    <t>테두리</t>
  </si>
  <si>
    <t>frame, outline, 輪郭</t>
  </si>
  <si>
    <t>사물의 대강의 겉모양 또는 도면이나 도형에 있어서 둘레의 선을 말함</t>
  </si>
  <si>
    <t>32555</t>
  </si>
  <si>
    <t>테두리돌</t>
  </si>
  <si>
    <t>조경 화단이나 광장을 조성하는데 있어서 가장자리에 일렬로 설치한 갓돌로 경계석이라고도 한다</t>
  </si>
  <si>
    <t>32556</t>
  </si>
  <si>
    <t>테두리보</t>
  </si>
  <si>
    <t>wall girder, 臥粱</t>
  </si>
  <si>
    <t>조적조의 벽체를 보강하여 지붕‧처마‧층도리 부분에 설치하며, 벽 위를 일체적으로 연결시킴으로써 갈라짐을 방지하고 수직하중을 받도록 하기 위해 벽 맨 위에 설치한 철근콘크리트조의 보</t>
  </si>
  <si>
    <t>32557</t>
  </si>
  <si>
    <t>테두리선</t>
  </si>
  <si>
    <t>물건의 가장자리에 둘러대어 그 갓을 아물리고 치장하는 나무오리.</t>
  </si>
  <si>
    <t>32558</t>
  </si>
  <si>
    <t>테두리잔다듬</t>
  </si>
  <si>
    <t>drafted margin</t>
  </si>
  <si>
    <t>다듬질에 있어서 돌 둘레의 가장자리를 낮추고 정확하게 마무리한 것.</t>
  </si>
  <si>
    <t>32559</t>
  </si>
  <si>
    <t>곡재</t>
  </si>
  <si>
    <t>재료 중 직선이 아닌 곡선의 형태로 다듬어진 재료.</t>
  </si>
  <si>
    <t>3256</t>
  </si>
  <si>
    <t>테라스</t>
  </si>
  <si>
    <t>terrace</t>
  </si>
  <si>
    <t>거실 등 내부공간과 연결하여 외부에 지상면보다 한 단 높혀 만든 인공의 평탄부. 바닥재료를 석재나 타일, 벽돌, 콘크리트 블록  등으로 만들어 비가 온 후라도 사용할 수 있는 일종의 완충적인 옥외공간. 건물의 안정감이나 정원과의 조화, 정원이나 풍경의 관상 등을 하는 데 이용된다.</t>
  </si>
  <si>
    <t>32560</t>
  </si>
  <si>
    <t>테라스바닥</t>
  </si>
  <si>
    <t>terrace slab</t>
  </si>
  <si>
    <t>테라스 바닥의 높이는 건물바닥과 지면을 고려하여 정하는데, 일반적으로 실내바닥보다 20cm 정도 낮게 한다. 또한 물기가 닿을 우려가 있으므로 방수처리 한뒤, 타일이나 벽돌‧콘크리트 블록 등으로 만드는 것이 보통이나 돌을 깔거나 간단하게 콘크리트포장이나 인조석을 깔거나 잔디를 심어 마감하기도 한다. 물흘림경사를 두어 실내에 물의 유입을 방지하며 접촉부는 기밀한 방수를 요한다.</t>
  </si>
  <si>
    <t>32562</t>
  </si>
  <si>
    <t>테라스하우스</t>
  </si>
  <si>
    <t>terrace house</t>
  </si>
  <si>
    <t>집합주택의 형식 중 각 단위주거가 수평방향으로 연결되어 있으나 각 주거에서 아래 층 주거의 옥상 또는 직접 뜰로 나올 수 있게 된 집을 말함. 경사면을 이용하여 집을 짓기 때문에 바로 아랫집의 옥상을 윗집에서 테라스로 사용해 아늑한 정원을 꾸밀 수 있으며, 일반적인 주택에서 느낄 수 없는 탁 트인 조망과 일조권을 보장받을 수 있다.</t>
  </si>
  <si>
    <t>32563</t>
  </si>
  <si>
    <t>테라초</t>
  </si>
  <si>
    <t>terrazzo</t>
  </si>
  <si>
    <t>인조석의 일종으로 대리석·석회암의 세밀한 쇄석을 골재로 하여 시멘트로 혼합해서 평평히 발라서 굳히고 표면을 갈아서 광택을 낸 건축재료. 골재인 쇄석과 시멘트·안료(顔料)에 의해 여러 가지의 색채·광택을 낼 수가 있기 때문에 예전에는 대리석 대용품으로서 건축·공예 등에 널리 사용되었으나, 현재는 낮은 가격이나 견고성이 요구되는 곳에 한정적으로 쓰인다.</t>
  </si>
  <si>
    <t>32564</t>
  </si>
  <si>
    <t>테라초 마무리</t>
  </si>
  <si>
    <t>terrazzo finish</t>
  </si>
  <si>
    <t>테라초 블록이나 테라초 타일 붙임한 마무리 및 미장 공사에 의한 테라초 현장 바름 마무리의 총칭.</t>
  </si>
  <si>
    <t>32565</t>
  </si>
  <si>
    <t>테라초 타일</t>
  </si>
  <si>
    <t>terrazzo tile</t>
  </si>
  <si>
    <t>① 인조석(人造石)의 일종으로 쇄석(碎石)을 골재로 사용하여 시멘트를 혼합해서 평평히 바르고 표면이 굳은 이후 갈아서 광택을 낸 타일. ② 쇄석, 시멘트 ·안료(顔料)를 이용하여 여러 가지의 색채와광택을 낼 수가 있어, 대리석 대용품으로서 건축 ·공예 등에 널리 사용됨. ③ 30cmX30cm 또는 40cmX40cm 규격 치수로 공장에서 성형 생산된 테라초의 판.  ⇨테라초 블록</t>
  </si>
  <si>
    <t>32566</t>
  </si>
  <si>
    <t>테라초갈기</t>
  </si>
  <si>
    <t>① 테라초는 균열이 생기기 쉬우므로 약 1.2m 이내의 간격으로 줄눈대로 구획(區劃)하고 배합은 가급적 경련(硬練)으로 함. 또 바를 때는 철 파이프 등을 압축(壓縮)굴리기 하여 충분히 다져 바름. ② 줄눈대는 황동(黃銅) 또는 놋쇠제(製)로 견고한 고정(固定) 모양을 한 것을 사용함. ③ 줄눈대 고정은 초벌바름할 때 수평실을 띄워 높이를 정하고 하단(下端)을 바름. ④ 재료의 혼합은 믹서로 하는 것이 좋음. ⑤ 정벌바름 후 손갈기 할 때는 1～3일, 기계갈기 할 때는 7일 이상 경과 후 갈기를 한다. 벽 이외는 기계갈기는 원칙으로 함. ⑥ ⇨테라초현장갈기.</t>
  </si>
  <si>
    <t>32567</t>
  </si>
  <si>
    <t>테라초판</t>
  </si>
  <si>
    <t>terrzzo tile</t>
  </si>
  <si>
    <t>① KS F 4018. ② 이 규격은 건축물의 마무리 재료로 쓰이는 테라초판에 대하여 규정. ③ 대리석을 부순 잔돌을 사용한 인조석. ④ 현장에서 만들 수도 있으나, 보통은 공장에서 주문을 받아 필요한 치수로 만듦. ⑤ 우선 두께 2～2.5cm, 배합 1：3의 경련 모르타르 속에 3.2mm～2.6mm선을 15cm 간격으로 가로 세로로 짜 넣고 충분히 다진 위에 대리석 가루 2～2.5, 백시멘트 1, 안료 1(용적비)의 비율로 3～4cm 두께로 바른다. 굳은 다음에는 대리석과 같이 끝내어 윤내기를 한다. 모르타르가 주 재료이므로 보양을 잘못하면 금이 가거나 약해진다. 그러므로 습윤보양을 충분히 함. 운반현장 내에서의 취급은 대리석보다도 더 조심하지 않으면 모서리 등이 상하기 쉽다. 제품의 검사나 보양‧파손 수리는 대리석과 같은 방법으로 함.</t>
  </si>
  <si>
    <t>32568</t>
  </si>
  <si>
    <t>테라초현장갈기</t>
  </si>
  <si>
    <t>terrzzo finish, －現場－</t>
  </si>
  <si>
    <t>① 테라초를 공사현장에서 만들어 바르고 굳은 후(3～5일) 표면을 숫돌로 갈고 광내기를 한 마무리. ② ⇨테라초 갈기.</t>
  </si>
  <si>
    <t>32569</t>
  </si>
  <si>
    <t>곡정</t>
  </si>
  <si>
    <t>hooked nail, 曲釘</t>
  </si>
  <si>
    <t>끝부분이 갈고리 모양으로 만들어진 못.</t>
  </si>
  <si>
    <t>3257</t>
  </si>
  <si>
    <t>테라코타</t>
  </si>
  <si>
    <t>terra cotta</t>
  </si>
  <si>
    <t>이탈리아어로 '구운 흙'의 뜻으로 자토를 반죽하여 조각의 형틀로 찍어내어 소성한 속이 빈 대형의 점토 제품으로 구조용과 장식용이 있으며, 구조용은 간막이 벽 등에 쓰이는 공동벽돌이고 장식용은 테라코타의 주 용도로서 석재조각물의 대용으로 사용된다. 건물의 외장에 사용되는 테라코타에는 복잡한 모양이 있는 대형의 점토 제품과 외벽면에 붙이는 대형 타일 등이 있다. 원래 천연석재와 비슷하게 만들려고 했던 것이 색조나 모양을 임의로 만들 수 있고 그 자체로서의 재료적 특성을 가지고 있다.</t>
  </si>
  <si>
    <t>32570</t>
  </si>
  <si>
    <t>테라코타공사</t>
  </si>
  <si>
    <t>terra cotta work, -工事</t>
  </si>
  <si>
    <t>① 테라코타의 붙이기 등에 관한 공사. ② 붙임용 모르타르는 1：3의 배합으로 하고, 줄눈 채우기는 충분히 하여 촉‧연결철물‧볼트‧철사 등으로 구조체에 적당히 연결하여 고정함.</t>
  </si>
  <si>
    <t>32571</t>
  </si>
  <si>
    <t>테레도</t>
  </si>
  <si>
    <t>teredo</t>
  </si>
  <si>
    <t>목재의 구조적인 강도를 저하시키는 해충으로 목재 내부에 번식하여 천공과 같은 구멍을 만들어 목재의 구조적인 결함을 유발한다.</t>
  </si>
  <si>
    <t>32573</t>
  </si>
  <si>
    <t>테레빈유</t>
  </si>
  <si>
    <t>turpentine oil, -油</t>
  </si>
  <si>
    <t>① 송진(松津)을 수증기로 증류하여 얻은 휘발성 정유(精油). ② 무색 또는 담황색(淡黃色)의 점성액. ③ 피넨, 피넨 외에 알코올유‧에스테르유‧페놀유 등을 포함하며, 비점(沸點)은 155～165℃이고, 공기 중에서는 산화하여 수지상(樹脂狀)으로 됨. ④ 용제‧페인트‧바니시의 제조 및 합성장뇌(樟腦) 등의 원료에 이용.</t>
  </si>
  <si>
    <t>32574</t>
  </si>
  <si>
    <t>테르마에</t>
  </si>
  <si>
    <t>(라)thermae</t>
  </si>
  <si>
    <t>Thermae는 로마시대의 공중목욕장으로 휴식과 사교의 장소로 정원을 중심으로 사방에 방들이 배열되어 있으며 특히 로마의 공공욕장을 테르마에(터미, 텔미)라고 불렀음. 대표적인 유적으로 카라칼라 대욕장이 있음.</t>
  </si>
  <si>
    <t>32575</t>
  </si>
  <si>
    <t>테르밋</t>
  </si>
  <si>
    <t>forging thermit</t>
  </si>
  <si>
    <t>① 알루미늄 분말과 산화철의 혼합제(混合劑)에, 용접부의 기계적‧야금적(冶金的) 성질을 개선할 수 있도록 연강 철분(鐵粉) 등을 섞은 것. ② 주철‧연강‧두꺼운 판‧레일 등의 용접에 사용.</t>
  </si>
  <si>
    <t>32576</t>
  </si>
  <si>
    <t>테르밋덧붙이</t>
  </si>
  <si>
    <t>thermit collar</t>
  </si>
  <si>
    <t>테르밋 용접에 의해서 생긴 용접부 주변의 덧붙이 부분.</t>
  </si>
  <si>
    <t>32578</t>
  </si>
  <si>
    <t>테르밋도가니</t>
  </si>
  <si>
    <t>thermit crucible</t>
  </si>
  <si>
    <t>① 테르밋 용접에 있어서 테르밋 반응을 일으키는 도가니. ② 보통 강판으로 만든 깔때기(漏斗, hopper) 모양으로 된 클리시블셸‧도가니라이너‧심블 등으로 되어 있음.</t>
  </si>
  <si>
    <t>32579</t>
  </si>
  <si>
    <t>곡척</t>
  </si>
  <si>
    <t>carpenter’s square, steel square, metal measure, metal square, 曲尺</t>
  </si>
  <si>
    <t>목공이나 석공 등이 사용하는 금속제의 L형 자. 외국어 표기: carpenter’s square(영어). 曲尺(한자). 동의어: 곱자(null, steel square). 1자＝30.30cm. 1m＝3.3자.</t>
  </si>
  <si>
    <t>3258</t>
  </si>
  <si>
    <t>테르밋반응</t>
  </si>
  <si>
    <t>thermit reaction, -反應</t>
  </si>
  <si>
    <t>① 금속 산화물이 알루미늄에 의해 탈산되며 강렬한 반응열을 발생하는 반응의 총칭. ② 반응에 의해서 생기는 철의 이론적 온도는 약 3,000℃라고 함.</t>
  </si>
  <si>
    <t>32580</t>
  </si>
  <si>
    <t>테르밋용접</t>
  </si>
  <si>
    <t>thermit welding, -熔接</t>
  </si>
  <si>
    <t>금속 산화물이 앨루미늄에 의해 탈산될 때의 강한 반응열을 이용하는 용접. 용융터미트법과 가압터미트법이 있다. 전력을 사용하지 않고 후판․레일 등의 용접에 이용된다</t>
  </si>
  <si>
    <t>32581</t>
  </si>
  <si>
    <t>테르밋제</t>
  </si>
  <si>
    <t>thermit mixture, -劑</t>
  </si>
  <si>
    <t>테르밋 용접 시에 테르밋 반응에 사용하는, 금속산화물과 알루미늄 분말 등의 혼합물.</t>
  </si>
  <si>
    <t>32582</t>
  </si>
  <si>
    <t>테르밋주형</t>
  </si>
  <si>
    <t>thermit mould</t>
  </si>
  <si>
    <t>용융 테르밋의 테르밋 반응으로 생긴 용융금속을 주입하기 위한 주형.</t>
  </si>
  <si>
    <t>32583</t>
  </si>
  <si>
    <t>테마 파크</t>
  </si>
  <si>
    <t>theme park</t>
  </si>
  <si>
    <t>계획된 특정한 주제를 바탕으로 그 주제와 연속성을 가지는 환경, 놀이시설, 이벤트 등을 기획하고 구성함으로써 방문객에게 감동과 즐거움을 제공하는 대규모의 레저 놀이공간을 말한다.</t>
  </si>
  <si>
    <t>32584</t>
  </si>
  <si>
    <t>테메노스</t>
  </si>
  <si>
    <t>(희)temenos</t>
  </si>
  <si>
    <t>고대 그리스의 신전올 중심으로 하는 성역(聖域), 신역(神域)</t>
  </si>
  <si>
    <t>32585</t>
  </si>
  <si>
    <t>테밀이</t>
  </si>
  <si>
    <t>rimming lattice strips</t>
  </si>
  <si>
    <t>문살의 등을 둥글게 하거나 모서리에 조금 테가 있도록 만듦. (대패) 또는 그 문살.</t>
  </si>
  <si>
    <t>32586</t>
  </si>
  <si>
    <t>테베</t>
  </si>
  <si>
    <t>Thebes</t>
  </si>
  <si>
    <t>① 고대 이집트 신왕국시대(B.C.1567~1320)의 수도 카이로 남쪽 현재의 록소스 주변지역에 카르나크의 아몬 대신전을 비롯하여 많은 신전, 장제전, 묘 등이 건립됨. ② 그리스 중부의 보이오티아의 고대 도시로 그리스어로 ‘Thebai’라고 하며, BC 3000년부터 주민의 거주 흔적이 있음. ③ 기원전 335년 알렉산더 대왕에 의해 시가지가 파괴되었으나 재건, 기원전 86년 로마에 패하고 중세 초에 다시 재건됨. ④ 페니키아에서 그리스에 알파벳을 전해 준 카드모스에 의해 건설되었다고 전해지며, 10세기 비단 무역의 중심지로 번성하였으나 1460년부터 오스만 제국의 지배를 받음. ⑤ 현재 유네스코의 세계 유산 목록에 등록되어 있음.</t>
  </si>
  <si>
    <t>32587</t>
  </si>
  <si>
    <t>테스터</t>
  </si>
  <si>
    <t>tester, circuit tester</t>
  </si>
  <si>
    <t>① ＝회로계＝회로시험기. ② 1개의 가동 코일형 미터에 정류기 저항과 절환스위치 등을 합쳐서 직류전압‧교류전압‧직류전류‧저항 등을 측정할 수 있는 계기.</t>
  </si>
  <si>
    <t>32588</t>
  </si>
  <si>
    <t>테스트 해머</t>
  </si>
  <si>
    <t>① '= 슈미트 테스트 해머. ② 시험용 망치. 타일의 들뜸이나 나사의 조임 상태 등을 검사하기 위한 해머.</t>
  </si>
  <si>
    <t>32589</t>
  </si>
  <si>
    <t>곡척의 눈금</t>
  </si>
  <si>
    <t>곡척에 표시된 1치, 일자의 눈금. ※한국길이의 단위계: 1치＝3.03cm, 1자＝10치＝고대자의 0.8자＝30.3cm.</t>
  </si>
  <si>
    <t>3259</t>
  </si>
  <si>
    <t>테슬라</t>
  </si>
  <si>
    <t>tesla</t>
  </si>
  <si>
    <t>SI 단위로 1㎡당 1Wb(weber)의 자속 밀도. 1T=104G(가우스).</t>
  </si>
  <si>
    <t>32590</t>
  </si>
  <si>
    <t>테이블</t>
  </si>
  <si>
    <t>table</t>
  </si>
  <si>
    <t>작업 또는 식사를 하거나, 물건 등을 두는 곳으로, 상판과 다리로 구성된 가구</t>
  </si>
  <si>
    <t>32591</t>
  </si>
  <si>
    <t>테이블 탭</t>
  </si>
  <si>
    <t>table tap</t>
  </si>
  <si>
    <t>전기 기구의 하나. 하나의 콘센트로부터 많은 전기 기계 기구를 사용할 때에 쓰이는 삽입식의 접속기.</t>
  </si>
  <si>
    <t>32592</t>
  </si>
  <si>
    <t>테이블서비스레스토랑</t>
  </si>
  <si>
    <t>table service restaurant</t>
  </si>
  <si>
    <t>일정한 장소에 식탁과 의자를 준비하여 웨이터 또는 웨이트리스가 음식을 제공하는 레스토랑.</t>
  </si>
  <si>
    <t>32593</t>
  </si>
  <si>
    <t>테이퍼 와셔</t>
  </si>
  <si>
    <t>taper washer; tapered washer</t>
  </si>
  <si>
    <t>상하면에 물매가 있는 와셔로 주로 I형강 플랜지 등 물매가 있는 부분의 볼트접합부에 쓰임</t>
  </si>
  <si>
    <t>32594</t>
  </si>
  <si>
    <t>테이퍼로드타이</t>
  </si>
  <si>
    <t>tapered rod tie</t>
  </si>
  <si>
    <t>폼타이의 일종으로서, 떼내서 반복 사용이 가능.</t>
  </si>
  <si>
    <t>32595</t>
  </si>
  <si>
    <t>테이퍼스틸</t>
  </si>
  <si>
    <t>taper steel</t>
  </si>
  <si>
    <t>기둥과 경사지붕 보가 일체화된 산형 라멘구조로 용접 또는 볼트로 접합하여 일정 간격으로 설치하면서 구조물을 구축하는 공법.  창고, 공장 등에 쓰임</t>
  </si>
  <si>
    <t>32596</t>
  </si>
  <si>
    <t>테이퍼스틸뼈대</t>
  </si>
  <si>
    <t>taper steel frame</t>
  </si>
  <si>
    <t>테이버스틸공법의 골조</t>
  </si>
  <si>
    <t>32597</t>
  </si>
  <si>
    <t>테이프 리코더</t>
  </si>
  <si>
    <t>tape recorder</t>
  </si>
  <si>
    <t>음향 신호를 기록, 재생할 수 있는 장비로 자기 테이프를 이용하는 장치. → 데이터리코더.</t>
  </si>
  <si>
    <t>32598</t>
  </si>
  <si>
    <t>테이프자</t>
  </si>
  <si>
    <t>measuring tape, tape measure, 卷尺</t>
  </si>
  <si>
    <t>①좁고 질긴 천 또는 얇은 대철 등에 잣눈을 그려 감아 넣게 된 자, 줄자. ② 줄(테이프)의 너비는 1.5cm 정도, 길이는 30‧50‧100m 등으로 하고 용기 내에 감아 넣을 수 있음. ③ 강철제‧포제(布製)‧비닐포제 등이 있음.</t>
  </si>
  <si>
    <t>32599</t>
  </si>
  <si>
    <t>곡척의 모양</t>
  </si>
  <si>
    <t>① 목공이나 석공 등이 사용하는 금속제의 L형 자. 장수는 500mm, 단수는 245mm, 너비는 15mm임. ②단면은 양끝 및 중앙부분이 비스듬히 얇게 되어 있으면서도 든든하게 되어 있고, 곡척 외곽부분은 특히 두껍게 해서 직각을 바르게 유지하도록 되어 있음.</t>
  </si>
  <si>
    <t>3260</t>
  </si>
  <si>
    <t>테크노폴리스</t>
  </si>
  <si>
    <t>technopolis</t>
  </si>
  <si>
    <t>첨단 산업 및 이에 관련하는 대학, 연구 기관을 중심으로 한 첨단 기술과 관련된 시설들이 집적된 지역.</t>
  </si>
  <si>
    <t>세화66.1%</t>
  </si>
  <si>
    <t>32601</t>
  </si>
  <si>
    <t>테크놀로지 어세스먼트</t>
  </si>
  <si>
    <t>technology assessment</t>
  </si>
  <si>
    <t>신기술의 개발 과정 및 결과가 미칠 수 있는 사회, 환경 측면의 영향을 사전 검토, 평가하여 기술이 개발될 방향과 순서를 판단하는 기술 검증 프로세스.</t>
  </si>
  <si>
    <t>32602</t>
  </si>
  <si>
    <t>테트라스타일</t>
  </si>
  <si>
    <t>tetrastyle</t>
  </si>
  <si>
    <t>4개(tetra)의 기둥으로 이루어진 주랑 현관을 가진 서양 건축물</t>
  </si>
  <si>
    <t>32603</t>
  </si>
  <si>
    <t>테트라포드</t>
  </si>
  <si>
    <t>tetrapods</t>
  </si>
  <si>
    <t>4개(tetra)의 뿔(pod) 모양으로 생긴 콘크리트 블록으로 방파제나 호안 등에 사용되어 파도로 부터 방파제를 보호하기 위한 역할을 한다. 약칭으로 TTP라고 부르기도 한다.</t>
  </si>
  <si>
    <t>32604</t>
  </si>
  <si>
    <t>테페</t>
  </si>
  <si>
    <t>tepe</t>
  </si>
  <si>
    <t>⇨텔(＝).</t>
  </si>
  <si>
    <t>32605</t>
  </si>
  <si>
    <t>테플론패드</t>
  </si>
  <si>
    <t>teflon pad</t>
  </si>
  <si>
    <t>커튼월 기타의 PC부재에서 부재 사이에 넣어 부재의 이동을 쉽게 할 수 있도록 하는 윤활용 패드.</t>
  </si>
  <si>
    <t>32606</t>
  </si>
  <si>
    <t>텍스</t>
  </si>
  <si>
    <t>tex</t>
  </si>
  <si>
    <t>식물 섬유를 주원료로 압착 성형한 목재 가공품의 하나로 주로 단열 · 흡음을 목적으로 사용하는 연질 섬유판</t>
  </si>
  <si>
    <t>32607</t>
  </si>
  <si>
    <t>텍스 붙임</t>
  </si>
  <si>
    <t>textile finishing; soft board finishing</t>
  </si>
  <si>
    <t>벽 또는 천장에 연질 섬유판을 붙인 마무리.</t>
  </si>
  <si>
    <t>32608</t>
  </si>
  <si>
    <t>텍스처</t>
  </si>
  <si>
    <t>texture</t>
  </si>
  <si>
    <t>재료 표면의 미세한 요철이나 조직의 상태로부터 느껴지는 재료 표면의 느낌. 금속·도자기·플라스틱·유리·목재·종이·옷감 등의 재료에 따라 다른 특유한 재질감을 말한다.</t>
  </si>
  <si>
    <t>32609</t>
  </si>
  <si>
    <t>곡척의 용도</t>
  </si>
  <si>
    <t>기본적으로 치수를 재는 자로써 사용. 직선, 직교선을 긋는 용도. 특정 각도를 내는 각도기로써 사용. 15mm간격의 평행선을 긋는데 사용. 면의 수평을 재는 용도. 물매긋기에 사용. 통나무에서 몇 cm각의 각재를 마련할 수 있는지의 여부 파악에 사용.</t>
  </si>
  <si>
    <t>3261</t>
  </si>
  <si>
    <t>텐돈</t>
  </si>
  <si>
    <t>tendon</t>
  </si>
  <si>
    <t>PS콘크리트에 프리스트레스를 가하기 위하여 설치되는 강연선 등의 인장재.</t>
  </si>
  <si>
    <t>32610</t>
  </si>
  <si>
    <t>텐션 링</t>
  </si>
  <si>
    <t>tension ring</t>
  </si>
  <si>
    <t>원형의 셸구조의 외주부에 설치하여 작용하는 응력의 수평성분을 인장력으로 처리하는 고리 모양의 부재. 인장링이라고도 함.</t>
  </si>
  <si>
    <t>32613</t>
  </si>
  <si>
    <t>텐션바</t>
  </si>
  <si>
    <t>tension bar</t>
  </si>
  <si>
    <t>아이 바 또는 루프 바 등의 인장재로써 턴 버클을 사용하여 연결접합을 실시함.</t>
  </si>
  <si>
    <t>32615</t>
  </si>
  <si>
    <t>텐쇼미터</t>
  </si>
  <si>
    <t>tensiometer</t>
  </si>
  <si>
    <t>흙의 공극수의 부압력을 측정하는 장치.</t>
  </si>
  <si>
    <t>32616</t>
  </si>
  <si>
    <t>텐트구조</t>
  </si>
  <si>
    <t>천 · 플라스틱 피막 · 금속 시트 등을 사용하여 텐트형태로 공간을 덮는 구조. 흔히 와이어와 병용되고 있다.</t>
  </si>
  <si>
    <t>32618</t>
  </si>
  <si>
    <t>텔</t>
  </si>
  <si>
    <t>tell</t>
  </si>
  <si>
    <t>이집트, 중동에서 도시, 취락이 존속하는 동안에 퇴적물에 의해 만들어진 언덕의 총칭. 퇴적 그 자체가 유적으로 되어 있다.</t>
  </si>
  <si>
    <t>32619</t>
  </si>
  <si>
    <t>곡척의 재질</t>
  </si>
  <si>
    <t>曲尺－材質</t>
  </si>
  <si>
    <t>① 스테인리스제‧강철제‧황동(놋쇠)제 등이 있으나 스테인리스제가 가장 많이 쓰임. ② 황동제는 눈금이 명백해서 읽기 쉬우나, 비교적 무겁고 눈금부분에서 부러질 염려가 있음. ③ 강철제는 가볍고 부러질 염려가 없으나 눈금이 명백치 않은 결점이 있음. ④ 스테인리스제는 녹이 슬지 않고 언제나 눈금이 명백해서 읽기 쉽다.</t>
  </si>
  <si>
    <t>3262</t>
  </si>
  <si>
    <t>텔레비전 공동 청취 설비</t>
  </si>
  <si>
    <t>television common antenna sysem</t>
  </si>
  <si>
    <t>공동 안테나에서 수신된 전파를 텔레비전 수상기에 분배하는 장치로 증폭이 요구될 경우 해당 설비에서 증폭하여 송신한다. → CATV.</t>
  </si>
  <si>
    <t>32621</t>
  </si>
  <si>
    <t>텔레비전 스튜디오</t>
  </si>
  <si>
    <t>television studio</t>
  </si>
  <si>
    <t>텔레비전 제작을 위해 촬영을 할 수 있도록 설계한 실내스튜디오. 용도나 규모에 따라 다양한 종류가 있다.</t>
  </si>
  <si>
    <t>32622</t>
  </si>
  <si>
    <t>텔레토피아</t>
  </si>
  <si>
    <t>teletopia</t>
  </si>
  <si>
    <t>일종의 미래형 커뮤니케이션 모델 도시 구상. 이것은 쌍방향 CAT(유선텔레비전), 캡틴(문자도형 정보 네트워크)시스템, INS(고도정보통신시스팀)등의 각종 뉴 미디어를 집중적으로 정비하는 고도정보사회의 선도적 모델.</t>
  </si>
  <si>
    <t>32623</t>
  </si>
  <si>
    <t>텔레포트</t>
  </si>
  <si>
    <t>teleport</t>
  </si>
  <si>
    <t>① 위성 통신 또는 기타의 장거리 통신 매체에 의한 고도 정보화 도시에서 통신 정보를 제공하는 시설 ②telecommunication과 port의 합성어로, 통신 위성을 이용한 세계적 규모의 고도 정보 통신망을 갖춘 기지. 정보 통신의 하부 구조가 될 미래 도시의 창구 역할을 하게 될 것으로 보임.</t>
  </si>
  <si>
    <t>32624</t>
  </si>
  <si>
    <t>텔메</t>
  </si>
  <si>
    <t>고대 로마에 있어서의 공중목욕탕으로 그당시 모든 면을 갖춘 위락시설이었다. 이것은 현대의 클럽과 같이 사회생활의 휴양처로서 로마인 생활의 위락시설 중에서는 당시 가장 중요한 것이었으나, 5세기 이후 사용하지 않게 되었다.</t>
  </si>
  <si>
    <t>32625</t>
  </si>
  <si>
    <t>텔퍼</t>
  </si>
  <si>
    <t>telpher</t>
  </si>
  <si>
    <t>가공의 궤도 위를 이동하는 윈치로 화물을 걸어올려 운반하는 장치.</t>
  </si>
  <si>
    <t>32626</t>
  </si>
  <si>
    <t>템퍼</t>
  </si>
  <si>
    <t>조적조용의 모르타르 또는 미장용 재료로서 쓰는 것과 같은 비율로써 석회‧모래‧물을 섞는 것.</t>
  </si>
  <si>
    <t>32627</t>
  </si>
  <si>
    <t>템퍼링</t>
  </si>
  <si>
    <t>tempering</t>
  </si>
  <si>
    <t>⇨소려(＝).</t>
  </si>
  <si>
    <t>32628</t>
  </si>
  <si>
    <t>템페스트</t>
  </si>
  <si>
    <t>TEMPEST</t>
  </si>
  <si>
    <t>전자기기를 이용할 때 누설되는 전자기파나 신호를 방지하기 위한 목적의 기술 또는 대책. → 전자기 실드.</t>
  </si>
  <si>
    <t>32629</t>
  </si>
  <si>
    <t>템플레이트</t>
  </si>
  <si>
    <t>template</t>
  </si>
  <si>
    <t>① 얇은 금속 또는 플라스틱으로 만든 본판(型板)으로서, 철근‧앵커볼트‧인서트 등의 위치를 정확히 정하기 위한 규준으로서 쓰임. ② templet.</t>
  </si>
  <si>
    <t>32630</t>
  </si>
  <si>
    <t>템플리트</t>
  </si>
  <si>
    <t>templet</t>
  </si>
  <si>
    <t>⇨템플레이트(＝).</t>
  </si>
  <si>
    <t>32631</t>
  </si>
  <si>
    <t>템피에토</t>
  </si>
  <si>
    <t>tempietto</t>
  </si>
  <si>
    <t>로마의 성피에트로(St. Pietro) 성당내에 있는 원형 평면을 가진 순교 기념당</t>
  </si>
  <si>
    <t>32632</t>
  </si>
  <si>
    <t>토거</t>
  </si>
  <si>
    <t>일본 건축의 성이나 집락의 둘레에 두른 토담, 또는 토담으로 둘러싸인 저택, 집락.</t>
  </si>
  <si>
    <t>32635</t>
  </si>
  <si>
    <t>토공</t>
  </si>
  <si>
    <t>navvy, 土工</t>
  </si>
  <si>
    <t>① 흙을 쌓거나 파는 따위의, 흙을 다루는 공사. ‘흙일’로 순화. (=토공사) ②도기(陶器) 따위를 만드는 일을 직업으로 하는 사람. ③ =미장이 ④  ‘토목 공사(땅과 하천 따위를 고쳐 만드는 공사)’를 줄여 이르는 말.</t>
  </si>
  <si>
    <t>32637</t>
  </si>
  <si>
    <t>토공 기계</t>
  </si>
  <si>
    <t>earth-moving machine</t>
  </si>
  <si>
    <t>흙의 굴착, 전압, 운반 등에 사용하는 작업용 기계.</t>
  </si>
  <si>
    <t>32638</t>
  </si>
  <si>
    <t>토공사</t>
  </si>
  <si>
    <t>earth work, 土工事</t>
  </si>
  <si>
    <t>① 기초‧지정 구축을 목적으로, 대상을 “흙”으로 한 대지조성에의 일련의 공사 총칭. ② 토공사엔 터깎기(切土；cutting)‧터돋우기(盛土, 補土；filling)‧다지기(達固；tamping)‧전압(轉壓；rolling)‧터고르기(整地；grading)‧흙파기(掘土；trench, excavation)‧되메우기(埋土；back filling)‧흙막이(붕괴방지)‧석축(石築)‧배수(排水)‧잔토처분 등이 있으며 이 중 흙(기초)파기와 흙막이가 가장 중요함. ③ 중요점(시공계획)은 설계도서를 분석하고, 지반상황 파악(지반조사)에 따라 안전성‧경제성‧공기(工期) 등의 검토하여 시공계획도 작성. ('=토공)</t>
  </si>
  <si>
    <t>32639</t>
  </si>
  <si>
    <t>곡현트러스</t>
  </si>
  <si>
    <t>curved chord truss, 曲弦truss</t>
  </si>
  <si>
    <t>휘어진 상현재로 구성된 트러스.</t>
  </si>
  <si>
    <t>3264</t>
  </si>
  <si>
    <t>토공사일반</t>
  </si>
  <si>
    <t>土工事一般</t>
  </si>
  <si>
    <t>① 영‧미의 시방서에서 토공사를 ｢earth work｣라 하는 경우가 있지만, ｢grading and excavating(터고르기와 기초파기공사)｣라든가 ｢excavating, filling, grading(기초파기‧되메우기‧터고르기)｣등 구체적인 공사내용을 표시하는 명칭을 사용하는 수가 많음. ② 건물 주변의 지반면을 ｢grade｣라 하고, 설계된 지반면 높이의 터고르기를 ｢grading｣이라 한다. 현 지반면(existing grade, existing ground)이 설계지반면(prescribed grade)보다 높은 경우는 ｢터깎기｣를 한다. 이것을 ｢cut｣ 혹은 ｢cutting｣이라 한다. 반대로 낮은 경우는 ｢터돋우기｣를 하며, ｢fill｣ 또는 ｢filling｣이라는 말을 사용. 구덩이가 있는 곳을 채우는 것이 ｢fill｣이 아닌가라는 생각을 가지는 사람이 있을지 모르겠으나, 건축공사에서 ｢filling｣이란 것은 면적이 크든 작든 간에 터돋우기를 의미한다. 기초파기(excavation)한 부분에 흙을 되메우기 하는 것은 ｢backfill｣임. ③ 설계지반면의 레벨로 터고르기한 지면은 ｢finished grade｣이고, finished grade를 하는 공사가 ｢finish grading｣이다. 이에 대해 콘크리트 포장 기타의 마감을 위한 바탕을 하기 위해 터고르기를 하는 것을 ｢rough grading｣이라 함. rough grading에 의해 만들어진 면을 ｢subgrade｣라 하지만, subgrade는 건물 내부에서 콘크리트 다짐바닥 바탕의 고르기 면에 대하여도 쓰임.</t>
  </si>
  <si>
    <t>32640</t>
  </si>
  <si>
    <t>토공용기계</t>
  </si>
  <si>
    <t>earth moving equipment, 土工用機械</t>
  </si>
  <si>
    <t>기계화된 토공사용 기계의 총칭.</t>
  </si>
  <si>
    <t>32641</t>
  </si>
  <si>
    <t>토공정규</t>
  </si>
  <si>
    <t>earth works ruler, 土工定規</t>
  </si>
  <si>
    <t>① 흙쌓기와 땅깎기를 할 때 단면형(斷面形)의 기준을 정하는 것을 말함. ② 토공정규로 결정할 때에는 지반의 지지력‧배수방법‧소요강도 등을 검토해서 토공량을 될 수 있는 대로 가장 적게 지지되도록 설계함.</t>
  </si>
  <si>
    <t>32642</t>
  </si>
  <si>
    <t>토공판</t>
  </si>
  <si>
    <t>⇨블레이드(＝).</t>
  </si>
  <si>
    <t>32643</t>
  </si>
  <si>
    <t>토관</t>
  </si>
  <si>
    <t>clay pipe, earthen-ware pipe, 土管</t>
  </si>
  <si>
    <t>① 진흙(저급점토)으로 빚어 구워(통상 1,000℃ 이하) 만든 관. ② 유약칠을 한 것은 ｢오지토관｣이라 함. ③ 소성온도는 1,000℃ 정도이고, 진한 자갈색에 두들기면 고음이 나며, 흡수율은 20% 이하임. ④ 구분 1) 병소관(並燒管)：관의 살 두께가 얇고 저온 소성한 것으로 배수‧관개용‧연기‧공기 등의 환기용으로 사용. 2) 후소관(厚燒管)：관의 살 두께가 두텁고 고온 소성한 것으로 토압을 받는 하수관에 사용. ⑤ 용도별로 직관(直管)‧곡관(曲管)‧만곡관(彎曲管)‧가지챈관(枝附管)‧U자형관(溝形管)‧점축관(漸縮管)‧깔때기 토관 등이 있음. ⑥ 관의 한 끝을 삽구(揷句), 다른 끝은 승구(承口)라 하며, 길이는 60cm 전후, 내경(內經)은 9～60cm 정도이며 식염‧유약을 칠하면 도관(陶管)이 됨.</t>
  </si>
  <si>
    <t>32644</t>
  </si>
  <si>
    <t>토글볼트</t>
  </si>
  <si>
    <t>toggle bolt</t>
  </si>
  <si>
    <t>비녀장으로 된 볼트.</t>
  </si>
  <si>
    <t>32645</t>
  </si>
  <si>
    <t>토글스위치</t>
  </si>
  <si>
    <t>toggle switch, 起伏型開閉器</t>
  </si>
  <si>
    <t>잡이를 손가락으로 세우거나 눕히는 소형 스위치.</t>
  </si>
  <si>
    <t>32646</t>
  </si>
  <si>
    <t>토기</t>
  </si>
  <si>
    <t>earthenware</t>
  </si>
  <si>
    <t>점토를 주원료로 하여 800~1000℃의 온도로 소성한 제품. 다공질로 흡수율이 크고 또 강도가 낮다. 화분, 토관 등이 있다. →도기.</t>
  </si>
  <si>
    <t>32647</t>
  </si>
  <si>
    <t>토기류</t>
  </si>
  <si>
    <t>土器類</t>
  </si>
  <si>
    <t>① 저급 점토인 연와토(煉瓦土)‧혈암점토 등을 원료로 하여 소성하면 회백색‧적갈색 등의 불투명체가 되어 흡수율이 많고 취약성(脆弱性)이 있어 강도가 부족하나, 700～1,000℃ 정도로 소성한 제품으로는 벽돌‧기와‧토관 등이 있음. ② ⇨도자기.</t>
  </si>
  <si>
    <t>32648</t>
  </si>
  <si>
    <t>토기와</t>
  </si>
  <si>
    <t>earthen-ware tile, 土蓋瓦</t>
  </si>
  <si>
    <t>① 점토(진흙‧찰흙)에 약간의 모래를 섞어 물로 이겨 800～1,000℃로 구워 만든 기와. ② 초벌구이에 유약(釉藥)을 칠하여 다시 구우면 표면이 각종 색으로(청‧적‧녹색이 많음) 착색되며, 경질면이 되어 광택이 나고 방수성이 커짐. ③ 내수성‧내화성‧단열성‧내구성의 장점을 가진 반면, 중량이 커 무내진성에 충격이나 동해(凍害)에 파손이 쉬움. ④ 무늬가 있어 궐수(蕨手)‧사엽(四葉)‧연꽃‧용‧모란 등 시대에 따라 변천이 있으며, 미술적으로도 볼만한 것이 많다(고려의 청기와 등). ⑤＝점토기와＝진흙기와＝토와(土瓦)＝흙기와. ⑥ ⇨기와의 종류.</t>
  </si>
  <si>
    <t>32649</t>
  </si>
  <si>
    <t>곤날대패</t>
  </si>
  <si>
    <t>① 대팻집에 직각으로 날을 끼운 대패. ② 아주 단단한 나무를 미는데 씀.</t>
  </si>
  <si>
    <t>3265</t>
  </si>
  <si>
    <t>토네일링</t>
  </si>
  <si>
    <t>32650</t>
  </si>
  <si>
    <t>토니가르니에</t>
  </si>
  <si>
    <t>근대 공업도시에 대해 연구하고, 건축재료로서 콘크리트의 가능성에 대해 정확히 예측한 프랑스의 건축가.</t>
  </si>
  <si>
    <t>32652</t>
  </si>
  <si>
    <t>토단</t>
  </si>
  <si>
    <t>hardpan</t>
  </si>
  <si>
    <t>대단히 단단한 점성토의 속칭. 주로 제3기층의 점성토를 일컫는다.</t>
  </si>
  <si>
    <t>32653</t>
  </si>
  <si>
    <t>토담</t>
  </si>
  <si>
    <t>earthen wall, 土墻</t>
  </si>
  <si>
    <t>흙을 이용해 판축기법으로 만든 담장. 흙벽돌로 쌓기도 했지만 드물며, 목재로 담장 폭에 맞게 틀을 만들고 여기에 일정 높이로 흙을 채워 다지고 다시 채우고 다지기를 반복하여 마치 시루떡 만들듯 쌓아 올린 담장이다.</t>
  </si>
  <si>
    <t>32654</t>
  </si>
  <si>
    <t>토담집</t>
  </si>
  <si>
    <t>clay walled house, mud wall hut, 土墻家</t>
  </si>
  <si>
    <t>거푸집(담틀)을 대고 진흙을 다져넣어 벽체를 꾸민 집으로 토담을 쌓아서 지붕을 올린집을 말한다.</t>
  </si>
  <si>
    <t>32655</t>
  </si>
  <si>
    <t>토량</t>
  </si>
  <si>
    <t>earth volume, 土量</t>
  </si>
  <si>
    <t>① 흙의 양. ② m²으로 나타내는 경우가 많다. 택지조성 등에서 절토‧성토를 하여 정지하기 위하여 이동해야 할 흙의 양. ③ 조성공사비의 큰 구성부분을 차지하는 것은 토공사비용인데 그 액은 이 토량의 다과에 따라서 좌우됨.</t>
  </si>
  <si>
    <t>32658</t>
  </si>
  <si>
    <t>토러스</t>
  </si>
  <si>
    <t>torus</t>
  </si>
  <si>
    <t>기둥 기부에 사용되는 볼록한 형태의 쇠시리(torus molding). 평면 위에 있는 원을 이 원과 교차하지 않는 직선을 축으로 회전하였을 때에 만들어지는 도넛 모양의 곡면.</t>
  </si>
  <si>
    <t>32659</t>
  </si>
  <si>
    <t>곤돌라</t>
  </si>
  <si>
    <t>건축물의 외벽이나 창의 보수, 청소, 도장 등에 사용하는 간이 비계.</t>
  </si>
  <si>
    <t>3266</t>
  </si>
  <si>
    <t>토르기놀</t>
  </si>
  <si>
    <t>torginol</t>
  </si>
  <si>
    <t>① 합성수지계의 접착제와 규사(硅砂)‧모래 등을 섞어 반죽하여 두께 3mm 정도로 흙손바름하는 재료. ② 밀착성이 있고 이음 없이 바를 수 있으며 구석 등의 둥근 면에도 바를 수 있고 방음‧보온용으로도 쓰임.</t>
  </si>
  <si>
    <t>32660</t>
  </si>
  <si>
    <t>토리첼리의 정리</t>
  </si>
  <si>
    <t>Torricelli’s theorem</t>
  </si>
  <si>
    <t>일정한 규모를 가진 수조에 차 있는 액체 표면보다 아래에 위치한 H의 깊이를 가진 구멍으로부터 점성을 가지지 않은 액체가 유출될 때 유출속도 V와 깊이 H간의 관계에 대한 정리(높이 H인 곳에서 자유낙하할 때 얻을 수 있는 속도와 같다). V=(2gh)½.</t>
  </si>
  <si>
    <t>32661</t>
  </si>
  <si>
    <t>토마루</t>
  </si>
  <si>
    <t>土枺樓</t>
  </si>
  <si>
    <t>마룻널을 쓰지 않고 흙바닥으로 된 마루</t>
  </si>
  <si>
    <t>32662</t>
  </si>
  <si>
    <t>토막</t>
  </si>
  <si>
    <t>① 벽돌쌓기에 있어 깨뜨려(토막내어) 쓰는 한 동강. ② 이오토막(¼)‧반토막(½)‧칠오토막(¾)‧빗토막 등이 있음. ③ 토막벽돌(⇦)의 약어.</t>
  </si>
  <si>
    <t>32663</t>
  </si>
  <si>
    <t>토막돌</t>
  </si>
  <si>
    <t>rag stone</t>
  </si>
  <si>
    <t>① 판 모양, 각 모양, 일정 형상으로 하지 않고 변형, 다각형으로 자른 돌. ② 자른 그대로의 막돌의 총칭.</t>
  </si>
  <si>
    <t>32664</t>
  </si>
  <si>
    <t>토막버팀</t>
  </si>
  <si>
    <t>shore strut</t>
  </si>
  <si>
    <t>밑파기한 다음, 흙이 무너지는 것을 막기 위해 가로 질러서 수평으로 사용한 원목 또는 각재.</t>
  </si>
  <si>
    <t>32665</t>
  </si>
  <si>
    <t>토막벽돌</t>
  </si>
  <si>
    <t>① 동강내어 쓰는 벽돌의 총칭. ② 이오토막‧반토막‧칠오토막‧빗토막 등이 있음.</t>
  </si>
  <si>
    <t>32666</t>
  </si>
  <si>
    <t>토막집</t>
  </si>
  <si>
    <t>土幕家</t>
  </si>
  <si>
    <t>움집 또는 움막집이라고 하는데, 땅을 파고 위에 거적 따위를 얹고 흙을 덮어 추위나 비바람만 가릴 정도로 임시로 지은 집을 말한다.</t>
  </si>
  <si>
    <t>32667</t>
  </si>
  <si>
    <t>토머름</t>
  </si>
  <si>
    <t>土遠音</t>
  </si>
  <si>
    <t>널조각 대신 흙으로 발라 막은 머름.</t>
  </si>
  <si>
    <t>32668</t>
  </si>
  <si>
    <t>토목</t>
  </si>
  <si>
    <t>civil engineering; public works</t>
  </si>
  <si>
    <t>도로, 교량, 제방, 항만, 하천, 철도, 상하수도 등의 건설 공사를 총칭함</t>
  </si>
  <si>
    <t>32669</t>
  </si>
  <si>
    <t>토목 공사</t>
  </si>
  <si>
    <t>civil engineering works</t>
  </si>
  <si>
    <t>도로, 교량, 철도, 댐, 항만, 터널 등의 토목 구축물을 건설, 보수하는 공사를 일컫는다. 인류생활의 문화적 향상을 도모하기 위하여 여러 구조물을 만드는 작업으로 이것을 위한 토목기술은 고대인류 역사와 함께 시작되었으며, 현재는 여러가지 이론과 계산법이 도입되어 대규모 형태의 첨단기술분야라 할 수 있다.</t>
  </si>
  <si>
    <t>32671</t>
  </si>
  <si>
    <t>토목 공사업</t>
  </si>
  <si>
    <t>토목공사 사업</t>
  </si>
  <si>
    <t>32672</t>
  </si>
  <si>
    <t>토목 일식 공사</t>
  </si>
  <si>
    <t>civil engineering work</t>
  </si>
  <si>
    <t>댐, 교량, 옹벽 따위의 토목 구조물과 같은 토지에 고정한 토목 공작물 일체를 종합적인 기획, 지도, 조정하에 건설하는 공사를 말한다.</t>
  </si>
  <si>
    <t>32673</t>
  </si>
  <si>
    <t>토목공학</t>
  </si>
  <si>
    <t>civil engineering, 土木工學</t>
  </si>
  <si>
    <t>도로 ·하천 ·도시계획 등 토목에 관한 이론과 실제를 연구하는 공학의 한 부문으로서 즉, 국토를 대상으로 해서 그 보전(保全) ·개수(改修) ·개발경영(開發經營)을 맡는 공학이다. 도로공학 ·철도공학 ·항만공학 ·공항공학(空港工學)이 있으며, 교량공학 ·터널공학이 있다. 또한, 도시계획·상하수도(위생공학)과 하천공학·수력공학 ·댐공학도 관련되어 있다.</t>
  </si>
  <si>
    <t>32674</t>
  </si>
  <si>
    <t>토목기계</t>
  </si>
  <si>
    <t>civil engineering equipment, 土木機械</t>
  </si>
  <si>
    <t>① 일반적으로 건설공사에 쓰이는 각종기계를 토목기계라 하지만 오늘날에는 그 이용분야가 훨씬 커져서 ｢건설기계｣라고 부르게 됨. ② 토목기계는 보편적으로는 용도별로 분류하지만 다른 방법으로 분류하는 경우도 있음.</t>
  </si>
  <si>
    <t>32675</t>
  </si>
  <si>
    <t>토목기술자</t>
  </si>
  <si>
    <t>civil engineer, 土木技術者</t>
  </si>
  <si>
    <t>사업계획에 따라 토목공사의 공정계획을 수립하고 토목구조물과 각종 설비가 공정대로 시공되도록 공사 과정을 담당하는 기술자</t>
  </si>
  <si>
    <t>32676</t>
  </si>
  <si>
    <t>토못치기</t>
  </si>
  <si>
    <t>바닥마감.</t>
  </si>
  <si>
    <t>32677</t>
  </si>
  <si>
    <t>토반자</t>
  </si>
  <si>
    <t>mud plastered ceiling, 土天障</t>
  </si>
  <si>
    <t>① 천장에 반자틀을 들인 뒤에 반자지를 바르지 아니하고 욋가지를 엮어 흙을 바른 반자. ② 서까래 또는 고미혀 위에 엮어 댄 산자 밑에 치받이흙을 발라 꾸민 천장.</t>
  </si>
  <si>
    <t>32679</t>
  </si>
  <si>
    <t>곧은결</t>
  </si>
  <si>
    <t>straight grain, edge grain, quarter-sawn grain, 柾理,  柾目</t>
  </si>
  <si>
    <t>① 나이테에 직각방향으로 오려낸 제재 목면에 나타나는 평행선상의 나뭇결. ② 외관이 아름답고 건조‧뒤틀림‧갈램수축과 변형이 적음. ③ 고운곧은결과 막곧은결이 있고 곧은결재가 있음. ④ ⇨나뭇결. ⑤ 가공이 용이하고 빛깔이 짙고 광택이 있으며 옹이도 적음.</t>
  </si>
  <si>
    <t>3268</t>
  </si>
  <si>
    <t>토방</t>
  </si>
  <si>
    <t>土房</t>
  </si>
  <si>
    <t>가옥 내 바닥에 마감을 하지 않고 흙다짐으로 마감을 한 방</t>
  </si>
  <si>
    <t>32680</t>
  </si>
  <si>
    <t>토벽</t>
  </si>
  <si>
    <t>土壁</t>
  </si>
  <si>
    <t>주재료가 흙인 벽을 말한다. 토벽(土壁)은 흙을 판축하여 만들 수도 있다. 판축은 벽을 만들 때 보다는 담장이나 성벽을 쌓을 때 많이 이용된다.</t>
  </si>
  <si>
    <t>32681</t>
  </si>
  <si>
    <t>토벽선</t>
  </si>
  <si>
    <t>土壁線</t>
  </si>
  <si>
    <t>기둥 옆에 흙벽을 칠 때 흙이 직접 기둥에 닿지 않게 기둥면에 세우는 벽선으로, 이는 인방이 휘어 내리는 것을 방지하고 흙벽을 튼튼하게 하기 위해 세운다.</t>
  </si>
  <si>
    <t>32682</t>
  </si>
  <si>
    <t>토벽집</t>
  </si>
  <si>
    <t>土壁屋</t>
  </si>
  <si>
    <t>흙벽돌로 쌓거나 거푸집 속에 이긴 흙을 다져 넣어 말린 토담, 토벽에 의지해 그 위에 지붕을 덮은 집. 토담집, 흙벽돌집이라고고도 한다.</t>
  </si>
  <si>
    <t>32683</t>
  </si>
  <si>
    <t>토보드</t>
  </si>
  <si>
    <t>toe board</t>
  </si>
  <si>
    <t>비계다리 옆 끝에 잔 것의 낙하를 막기 위해 걸레받이 모양으로 댄 널.</t>
  </si>
  <si>
    <t>32684</t>
  </si>
  <si>
    <t>토분</t>
  </si>
  <si>
    <t>土粉</t>
  </si>
  <si>
    <t>①진흙을 수파(水簸)하여 부드러운 것만을 말린 흙가루. ※ 簸：까부를 파. ② 나뭇결의 눈먹임‧틈서리 땜질 등에 씀. ③ 진흙의 빛깔에 따라 연황색‧담적갈색‧담회백색 등이 있음.</t>
  </si>
  <si>
    <t>32685</t>
  </si>
  <si>
    <t>토분먹임</t>
  </si>
  <si>
    <t>土粉－</t>
  </si>
  <si>
    <t>토분을 물에 풀어 나뭇결 갈램틈 등에 문질러 칠하여 땜질 또는 색올림의 바탕칠로 쓰이는 나무의 칠일.</t>
  </si>
  <si>
    <t>32686</t>
  </si>
  <si>
    <t>토석류</t>
  </si>
  <si>
    <t>debris flow; earth flow</t>
  </si>
  <si>
    <t>집중 호우 등에 의해 산사태가 일어나 토석이 물과 함께 하류로 세차게 밀려 떠내려 가는 현상. 파괴력이 대단하여 토석류에 의한 피해가 매우 큼.</t>
  </si>
  <si>
    <t>32688</t>
  </si>
  <si>
    <t>토성</t>
  </si>
  <si>
    <t>土城</t>
  </si>
  <si>
    <t>① 흙을 층층이 다지면서 쌓아올려 판축법으로 조성한 성으로 주로 고대성곽. ② 사용하는 흙에 생석회, 소금물, 느릅나무 삶은 물 등을 섞어 점성을 높이기도 함. ③ 토축하는 방법은 판축법 이외에 특히 산성에서는 경사지를 깎아서 성벽을 만드는 삭토법(削土法)이 이용되기도 함.</t>
  </si>
  <si>
    <t>32689</t>
  </si>
  <si>
    <t>곧은결재</t>
  </si>
  <si>
    <t>quarter sawn timber, 柾目材</t>
  </si>
  <si>
    <t>① 목재의 종단면상 곧은결 무늬의 평행‧직선형으로 재면이 나타난 목재. ② 구조재로 쓰임. ③ 목재의 종류 중 하나. ※곧은결 취재；｢rift-cut, rift cutting｣.</t>
  </si>
  <si>
    <t>3269</t>
  </si>
  <si>
    <t>토수</t>
  </si>
  <si>
    <t>吐首</t>
  </si>
  <si>
    <t>① 특수 부속기와. ② 진흙으로 용머리 또는 귀신의 머리 형상을 빚어 구워 만든 것으로, 추녀 끝 마구리 또는 사래 끝 마구리에 끼워대는 보호‧장식의 목적. ③ 때에 따라서는 평면형 괴면을 쓰거나 암키와를 박아 대기도 함. ④ 길이는 30～60cm, 크기는 25～36cm 각형 정도이지만 대단히 큰 추녀‧사래에는 길이 75cm, 크기 45cm 각형 정도로 되는 것도 있음. ⑤ ＝套獸. ⑥ 추녀‧사래 끝에 끼우는 용두형(龍頭形)의 기와.</t>
  </si>
  <si>
    <t>32691</t>
  </si>
  <si>
    <t>토수구</t>
  </si>
  <si>
    <t>spout; outlet</t>
  </si>
  <si>
    <t>물을 배출하는 수도설비의 끝부분.</t>
  </si>
  <si>
    <t>32692</t>
  </si>
  <si>
    <t>토수구 공간</t>
  </si>
  <si>
    <t>급수위생설비의 오염방지를 위해 수도꼭지와 물의 넘침면 사이의 비어있는 수직 공간을 말한다.→ 에어 갭(=).</t>
  </si>
  <si>
    <t>32693</t>
  </si>
  <si>
    <t>토수기와</t>
  </si>
  <si>
    <t>吐手瓦</t>
  </si>
  <si>
    <t>수키와의 지름이 위보다 밑에 크게 된 기와. 위의 바깥지름은 밑의 안지름과 같게 됨.</t>
  </si>
  <si>
    <t>32694</t>
  </si>
  <si>
    <t>토스카나식</t>
  </si>
  <si>
    <t>Toscana style</t>
  </si>
  <si>
    <t>① 로마 건축양식의 일종으로 도리아식을 간략화한 것. ② 주두(柱頭)는 도리스식을 닮았으며 주신(柱身)에는 플루팅이 없고 기초판(礎盤)이 있으며, 예로는 콜로세움(colosseum)‧｢산 피에트로｣본사(本寺) 등이 있음. ③ 이후 르네상스 시대에 다시 사용되었으며, 비뇨라, 셀리오, 팔라디오, 빈첸초스카모치 등이 각자 독자의 토스카나식 오더를 고안함.</t>
  </si>
  <si>
    <t>32695</t>
  </si>
  <si>
    <t>토압</t>
  </si>
  <si>
    <t>earth pressure, soil pressure, 土壓</t>
  </si>
  <si>
    <t>지반의 내부 혹은 지반과 구조물과의 경계면에 작용하는 응력을 말하며 전자는 지중토압, 
후자는 벽면토압이라 부름. 벽체의 변위에 따라 정지토압, 주동토압 및 수동토압으로 구분됨.토압계</t>
  </si>
  <si>
    <t>32696</t>
  </si>
  <si>
    <t>토압계</t>
  </si>
  <si>
    <t>earth pressure gauge</t>
  </si>
  <si>
    <t>흙쌓기층이나 옹벽과 지반 사이 등에 설치하여 토압이나 주변 지반의 하중으로 인한 토압을 측정하는 기기이며 적용범위로는 지반과 콘크리트 벽면 사이의 토압측정, 
기초지반내 상재하중으로 인한 응력측정, 댐이나 흙쌓기층내의 방향에 따른 응력의 크기 측정, 터널의 숏크리트의 응력측정 등이 있음.</t>
  </si>
  <si>
    <t>32699</t>
  </si>
  <si>
    <t>OSB</t>
  </si>
  <si>
    <t>oriented strand board</t>
  </si>
  <si>
    <t>섬유 방향으로 가늘고 긴 절삭편에 액체 접착제를 첨가하여 배향시킨 충을 서로 직교하여 열압 성형한 보드. 3층 또는 5층으로 구성된다.</t>
  </si>
  <si>
    <t>327</t>
  </si>
  <si>
    <t>곧은결켜기</t>
  </si>
  <si>
    <t>rift cutting, 直理－</t>
  </si>
  <si>
    <t>① 원목을 사분원(四分圓)이 되게 켜고 각기 연륜에 직각이 되게 널을 켜는 제재법. ② 곧은결의 널재를 얻고자 할 때 씀.</t>
  </si>
  <si>
    <t>3270</t>
  </si>
  <si>
    <t>토압계수</t>
  </si>
  <si>
    <t>coefficient of earth pressure, 土壓係數</t>
  </si>
  <si>
    <t>임의면에 작용하는 토압과 그 지점에서의 연직토압과의 비, 
일반적으로 지반 속의 연직토압은 그 지점의 유효 토피압에 상재하중에 의한 압력을 더한 값으로 함.</t>
  </si>
  <si>
    <t>32700</t>
  </si>
  <si>
    <t>토양</t>
  </si>
  <si>
    <t>earth, soil, 土壤</t>
  </si>
  <si>
    <t>곡물이나 식물들이 잘 생장하는 기름진 흙.</t>
  </si>
  <si>
    <t>32701</t>
  </si>
  <si>
    <t>토양 오염</t>
  </si>
  <si>
    <t>land pollution</t>
  </si>
  <si>
    <t>지표에 암석의 무기성분이 쌓이거나 농약에 의해 화학 물질이 축적되어 발생하는 전형적인 7가지 공해 중 하나로 인간 또는 생물의 생육 장애를 초래한다.</t>
  </si>
  <si>
    <t>32702</t>
  </si>
  <si>
    <t>토양분석</t>
  </si>
  <si>
    <t>土壤分析</t>
  </si>
  <si>
    <t>흙의 성질‧변화‧분류 따위를 가려내는 일.</t>
  </si>
  <si>
    <t>32703</t>
  </si>
  <si>
    <t>토와</t>
  </si>
  <si>
    <t>⇨토기와(＝).</t>
  </si>
  <si>
    <t>32704</t>
  </si>
  <si>
    <t>토장</t>
  </si>
  <si>
    <t>① 토담(흙으로 쌓아 만든 담) 혹은 외벽을 두꺼운 토벽으로 표면을 회반죽을 칠을 한 내화성의 창고. ② 목재를 반출하여 가공할때까지 일시적으로 저장하는 장소</t>
  </si>
  <si>
    <t>32705</t>
  </si>
  <si>
    <t>토장조</t>
  </si>
  <si>
    <t>민가 형식의 하나. 외벽을 토장의 구조로 한 내화성이 강한 형식</t>
  </si>
  <si>
    <t>32706</t>
  </si>
  <si>
    <t>토지 개량 사업</t>
  </si>
  <si>
    <t>land improvement project</t>
  </si>
  <si>
    <t>농업 용지의 개량, 개발, 보전 및 집단화에 관한 사업. 토지 개량법에 따라 농업의 생산성 향상, 농업 구조의 개선 등을 목적으로 한다.</t>
  </si>
  <si>
    <t>32709</t>
  </si>
  <si>
    <t>곧은계단</t>
  </si>
  <si>
    <t>flight, straight-flight stair, straight</t>
  </si>
  <si>
    <t>① 곧바로 일직선으로 오르는 계단. ② flight는 각 층의 바닥에서 다음 층의 바닥 혹은 계단참에 연결되는 일련의 단(a flight of stairs)인데, 꺾은 계단의 경우는 flight가 2개가 있음. ③＝직선(直線)계단＝직진(直進)계단＝직(直)계단.</t>
  </si>
  <si>
    <t>3271</t>
  </si>
  <si>
    <t>토지 구획 정리 사업</t>
  </si>
  <si>
    <t>land readjustment project</t>
  </si>
  <si>
    <t>도시 계획 구역이나 국토의 계획 및 이용에 관한 법률에 의한 취락 지구의 토지에 대하여 대지로서의 효용을 증진하고 공공시설을 정비하기 위한 토지의 교환, 분합, 기타의 구역 변경, 지목 또는 형질의 변경, 공공시설의 설치 변경에 관한 사업</t>
  </si>
  <si>
    <t>32712</t>
  </si>
  <si>
    <t>토지 기반 정비</t>
  </si>
  <si>
    <t>포장, 용배수 시설, 농도의 정비나 농지 개발 등 토지에 관한 모든 조건들을 정비하는 것. 재해 방지, 농업 생산성 향상을 목표로 한다.</t>
  </si>
  <si>
    <t>32715</t>
  </si>
  <si>
    <t>토지 문제</t>
  </si>
  <si>
    <t>land problem</t>
  </si>
  <si>
    <t>토지 소유 등과 관련하여 일어나는 여러 가지 문제.</t>
  </si>
  <si>
    <t>32717</t>
  </si>
  <si>
    <t>토지 분급</t>
  </si>
  <si>
    <t>land valuation</t>
  </si>
  <si>
    <t>토지를 사회 경제적 · 자연적 특성에 대해서 분류 기준을 설치하여 토지의 생산 적성, 이용 적합성을 체계적으로 평가 하는것.</t>
  </si>
  <si>
    <t>32718</t>
  </si>
  <si>
    <t>토지 분류</t>
  </si>
  <si>
    <t>land classification</t>
  </si>
  <si>
    <t>토지의 성질을 유형화(類型化)하는 것이다. 보통 토지의 자연적 성질에 관한 분류를 말하지만 넓은 의미로는 인문적 성질, 즉 토지이용 ‧ 경제적 가치 등을 포함한다.</t>
  </si>
  <si>
    <t>32719</t>
  </si>
  <si>
    <t>곧은관</t>
  </si>
  <si>
    <t>straight pipe, 直管</t>
  </si>
  <si>
    <t>① 파이프(管)의 모양이 일직선으로 곧게(直)된 것으로 곡관(曲管)(⇦)에 대한 용어임. ② 안지름 5～50cm 정도의 것이 있고, 접합부분은 플랜지관(flange pipe)과 같이 칼집 모양의 것과 플랜지가 없이 도장집 모양으로 된 것이 있음.</t>
  </si>
  <si>
    <t>3272</t>
  </si>
  <si>
    <t>토지 분할</t>
  </si>
  <si>
    <t>토지공간의 소유와 경영의 필요에 의해 토지를 나누는 것</t>
  </si>
  <si>
    <t>32721</t>
  </si>
  <si>
    <t>토지 소유권</t>
  </si>
  <si>
    <t>land ownership; landownership</t>
  </si>
  <si>
    <t>토지소유권이란 토지를 사용하고 수익하고 처분할 수 있는 권리를 말한다. 토지 소유권을 인정 하지 않고 있는 몇몇 국가의 경우 토지를 사용, 수익할 수 있으나 매각 처분할 수 없다.</t>
  </si>
  <si>
    <t>32723</t>
  </si>
  <si>
    <t>토지 수용</t>
  </si>
  <si>
    <t>land expropriation; land condemnation</t>
  </si>
  <si>
    <t>특정한 공익사업을 위하여 법률이 정한 절차에 따라서 국가나 지방자치단체 또는 공공단체가 강제적으로 토지의 소유권 등을 취득하는 일.</t>
  </si>
  <si>
    <t>32724</t>
  </si>
  <si>
    <t>토지 신탁</t>
  </si>
  <si>
    <t>land trust</t>
  </si>
  <si>
    <t>토지의 관리 또는 처분을 목적으로 하는 신탁업무.</t>
  </si>
  <si>
    <t>32725</t>
  </si>
  <si>
    <t>토지 신탁 방식</t>
  </si>
  <si>
    <t>development of trust land</t>
  </si>
  <si>
    <t>신탁회사가 토지소유자로부터 토지를 신탁 받아 개발계획의 수립, 건설자금의 조달, 공사관리, 건축물의 분양 및 임대 등 개발사업의 전 과정을 수행하고 발생한 수익을 토지소유자(위탁자 또는 수익자)에게 돌려주는 제도.</t>
  </si>
  <si>
    <t>32726</t>
  </si>
  <si>
    <t>토지 이용</t>
  </si>
  <si>
    <t>land use</t>
  </si>
  <si>
    <t>토지를 유효하게 사용하는 것. 도시에서는 이용 구분에 따라 주택지, 공업 용지, 상업 용지, 교통 용지, 기타의 형 혹은 그 혼합 형태로 사용된다.</t>
  </si>
  <si>
    <t>32727</t>
  </si>
  <si>
    <t>토지 이용 강도</t>
  </si>
  <si>
    <t>land use intensity</t>
  </si>
  <si>
    <t>어떤 토지가 이용될 때의 그 곳에서의 여러 활동량 또는 물량의 정도. 단위 면적당의 인구, 건물 바닥 면적, 생산고나 매상고 등으로 나타냄.</t>
  </si>
  <si>
    <t>32729</t>
  </si>
  <si>
    <t>곧은자</t>
  </si>
  <si>
    <t>straight-edge</t>
  </si>
  <si>
    <t>① 아치 벽돌을 자르는데 쓰이는 공구. ② 금긋기용 공구의 하나. ③ ⇨스트레치(＝).</t>
  </si>
  <si>
    <t>3273</t>
  </si>
  <si>
    <t>토지 이용 구분</t>
  </si>
  <si>
    <t>land use classification</t>
  </si>
  <si>
    <t>토지의 자연 조건이나 이용 상황을 고려하여 일정한 목표에 따라 합리적으로 토지 이용의 목적에 따라 적정한 구분을 하는 것.</t>
  </si>
  <si>
    <t>32731</t>
  </si>
  <si>
    <t>토지 이용 규제</t>
  </si>
  <si>
    <t>land use control</t>
  </si>
  <si>
    <t>도시 전체적으로 질서있는 토지의 이용 상태를 유도하고 효율적인 관리를 위해, 도시 계획에 있어서 지역의 토지용도를 지역, 지구, 구역 따위로 지정하여 일정한 행위를 제한하거나 금지하는 것.</t>
  </si>
  <si>
    <t>32732</t>
  </si>
  <si>
    <t>토지 이용 현황</t>
  </si>
  <si>
    <t>existing land use</t>
  </si>
  <si>
    <t>토지 구획마다의 도시적 이용이나 농림업적 이용에 쓰이고 있는 상황을 수량적으로, 혹은 지도상에 명백히 한것.</t>
  </si>
  <si>
    <t>32734</t>
  </si>
  <si>
    <t>토지 조성</t>
  </si>
  <si>
    <t>land formation; land preparation</t>
  </si>
  <si>
    <t>건축물 부지나 주거, 상업, 공업, 농업 등 각종 용도에 사용하기 위해, 새로 또는 기존의 토지를 필요한 구획, 형질로 축조하는 것.</t>
  </si>
  <si>
    <t>32735</t>
  </si>
  <si>
    <t>토지 피복</t>
  </si>
  <si>
    <t>land coverage; ground coverage</t>
  </si>
  <si>
    <t>① 특정한 환경을 가진 지역의 표면에 구성되어 있는 광물과 같은 물질의 종류와 해당 물질의 분포 정도를 의미한다. ② 지역의 환경에 따라 산림, 수계, 황무지 등 자연물로만 구성된 경우 자연적인 피복으로 구분하며, 아스팔트, 시멘트, 보도블록, 소성벽돌 등 인공적인 생산물로 구성된 경우 인공적인 피복으로 구분한다. →토지 이용, 리모트 센싱.</t>
  </si>
  <si>
    <t>32736</t>
  </si>
  <si>
    <t>토지경계선</t>
  </si>
  <si>
    <t>border line of land, 土地境界線</t>
  </si>
  <si>
    <t>인접한 토지 사이의 경계선. 인지경계선이라고도 한다.</t>
  </si>
  <si>
    <t>32737</t>
  </si>
  <si>
    <t>토지구획정리</t>
  </si>
  <si>
    <t>land read justment, 土地區劃整理</t>
  </si>
  <si>
    <t>대지로서 이용을 증진하기 위하여 행하는 토지의 정리사업으로서 일단(一團)의 토지를 선정(選定)하여 가곽(街廓)‧획지(劃地)‧도로‧공원‧광장‧유원(遊園) 혹은 하천‧운하(運河) 등의 계획을 행하여 정연한 시가지를 만드는 것.</t>
  </si>
  <si>
    <t>32738</t>
  </si>
  <si>
    <t>토지구획정리사업</t>
  </si>
  <si>
    <t>土地區劃整理事業</t>
  </si>
  <si>
    <t>① 토지구획정리사업법에 의하여 실시하는 도시계획사업. ② 대지로서의 효용증진과 공공시설의 정비를 위하여 토지구획정리사업법의 규정에 의하여 실시하는 토지의 교환‧분합, 기타의 구획변경‧지목 또는 형질의 변경이나 공공시설의 설치 변경에 관한 사업을 말함.</t>
  </si>
  <si>
    <t>32739</t>
  </si>
  <si>
    <t>골</t>
  </si>
  <si>
    <t>방향이 다른 지붕이 교차하여 골모양을 이루는 곳.</t>
  </si>
  <si>
    <t>3274</t>
  </si>
  <si>
    <t>토지대장</t>
  </si>
  <si>
    <t>land ledger, 土地臺帳</t>
  </si>
  <si>
    <t>토지의 소재·지번·지목·면적, 소유자의 주소·주민등록번호·성명 또는 명칭 등을 등록하여 토지의 상황을 명확하게 해놓은 장부.</t>
  </si>
  <si>
    <t>32741</t>
  </si>
  <si>
    <t>토지등기부</t>
  </si>
  <si>
    <t>土地登記簿</t>
  </si>
  <si>
    <t>토지 대장에 등록된 토지의 소유권 · 저당권 등의 법적 권리를 나타내는 장부로서, 등기소에 보관되어 있다.</t>
  </si>
  <si>
    <t>32742</t>
  </si>
  <si>
    <t>토지등의 소유자</t>
  </si>
  <si>
    <t>土地－所有者</t>
  </si>
  <si>
    <t>재개발구역 안의 토지 또는 건축물의 소유자.</t>
  </si>
  <si>
    <t>32743</t>
  </si>
  <si>
    <t>토지수용</t>
  </si>
  <si>
    <t>expropriation of land, 土地收用</t>
  </si>
  <si>
    <t>토지를 수용하는 것.</t>
  </si>
  <si>
    <t>32744</t>
  </si>
  <si>
    <t>토지이용</t>
  </si>
  <si>
    <t>land using, 土地利用</t>
  </si>
  <si>
    <t>① 토지이용에 관한 일반적인 일컬음. ② 토지이용 구분은 다음과 같이 분류함. 1) 건축용지：주택용지, 상업용지, 공업용지, 공공용지. 2) 교통용지：도로용지, 철도용지. 3) 녹지용지：공업용지, 일반 녹지용지. 4) 기타용지：하천용지, 생산녹지용지, 미(未)이용지.</t>
  </si>
  <si>
    <t>32745</t>
  </si>
  <si>
    <t>토지이용계획</t>
  </si>
  <si>
    <t>land use plan, 土地利用計劃</t>
  </si>
  <si>
    <t>① 국토전체 또는 도시 및 그 주변의 토지를 어떻게 이용하는가를 계획하는 것. ② 국토의 이용관리에 관한 종합적 견지에서 토지의 기능과 적성에 따라 가장 적합하게 이용‧관리하기 위한 계획. ③ 토지이용기본계획과 토지이용시행계획으로 구분함. ④ 도시의 제활동(諸活動)의 능률 합리화를 위하여 각 산업활동과의 양적관계, 시설 또는 시설집단의 양적‧위치적 상호관계를 적정히 하는데 목적을 두고 있으며 도시계획구역 내에서 토지의 용도배분, 지구지역제 또는 교통‧녹지‧주요 건축물의 배치계획 등의 기준이 되는 것임.</t>
  </si>
  <si>
    <t>32746</t>
  </si>
  <si>
    <t>토지이용비율</t>
  </si>
  <si>
    <t>⇨토지이용.</t>
  </si>
  <si>
    <t>32747</t>
  </si>
  <si>
    <t>토지이용현황도</t>
  </si>
  <si>
    <t>land use map, 土地利用現況圖</t>
  </si>
  <si>
    <t>토지의 용도별 이용상태를 표시한 도면.</t>
  </si>
  <si>
    <t>32748</t>
  </si>
  <si>
    <t>토지인구밀도</t>
  </si>
  <si>
    <t>⇨인구밀도.</t>
  </si>
  <si>
    <t>32749</t>
  </si>
  <si>
    <t>골 단골막이</t>
  </si>
  <si>
    <t>지붕이 교차하여 생기는 골과 만나는 부분에서 기와 아래쪽에 생기는 틈.</t>
  </si>
  <si>
    <t>3275</t>
  </si>
  <si>
    <t>토지측량</t>
  </si>
  <si>
    <t>land survey, land surveying, 土地測量</t>
  </si>
  <si>
    <t>토지에 관한 측량.</t>
  </si>
  <si>
    <t>32750</t>
  </si>
  <si>
    <t>토질</t>
  </si>
  <si>
    <t>soil character</t>
  </si>
  <si>
    <t>주로 공학적 견지에서 흙의 조성 · 구조 · 물성 · 역학적 성질 · 압밀 등을 생각한 경우의 호칭.</t>
  </si>
  <si>
    <t>32751</t>
  </si>
  <si>
    <t>토질 분류</t>
  </si>
  <si>
    <t>soil classification</t>
  </si>
  <si>
    <t>흙의 입경 분포나 연경 등의 성질에 입각해서 여러 그룹으로 분류하는 것</t>
  </si>
  <si>
    <t>32752</t>
  </si>
  <si>
    <t>토질 시험</t>
  </si>
  <si>
    <t>soil test</t>
  </si>
  <si>
    <t>흙의 입도조성, 분류, 물리적 성질, 역학적 성질 및 압밀 특성 등을 살피는 시험</t>
  </si>
  <si>
    <t>32753</t>
  </si>
  <si>
    <t>토질 안정 처리</t>
  </si>
  <si>
    <t>soil stabilization</t>
  </si>
  <si>
    <t>흙의 성질을 개선하여 지지력을 확보하고 침하를 방지하기 위해 안정 처리를 하는 것</t>
  </si>
  <si>
    <t>32754</t>
  </si>
  <si>
    <t>토질 안정법</t>
  </si>
  <si>
    <t>soil stabilization method</t>
  </si>
  <si>
    <t>지반 개량을 위한 공법 총칭</t>
  </si>
  <si>
    <t>32755</t>
  </si>
  <si>
    <t>토질 조사</t>
  </si>
  <si>
    <t>soil exploration; soil survey; soil investigation</t>
  </si>
  <si>
    <t>지층의 상태, 흙의 성질, 내력, 지하수의 상황을 살펴서 설계, 시공의 자료로 하는 조사</t>
  </si>
  <si>
    <t>32756</t>
  </si>
  <si>
    <t>토질 주상도</t>
  </si>
  <si>
    <t>soil boring log</t>
  </si>
  <si>
    <t>지반 구성을 기둥 모양으로 나타낸 그림</t>
  </si>
  <si>
    <t>32757</t>
  </si>
  <si>
    <t>토질공학</t>
  </si>
  <si>
    <t>soil engineering, 土質工學</t>
  </si>
  <si>
    <t>토질역학(soil mechanics)을 근간으로 하여 흙(지반)과 기초에 관한 구조물의 설계와 시공을 연구하는 공학</t>
  </si>
  <si>
    <t>32758</t>
  </si>
  <si>
    <t>토질시료</t>
  </si>
  <si>
    <t>sample of soil, sample of earth, 土質試料</t>
  </si>
  <si>
    <t>토질시험용의 재료.</t>
  </si>
  <si>
    <t>32759</t>
  </si>
  <si>
    <t>골 이음</t>
  </si>
  <si>
    <t>valley roofing</t>
  </si>
  <si>
    <t>지붕의 골에서 다른 지붕재 또는 마감재를 사용하지 않고 동일한 지붕재료로 시공하는 것.</t>
  </si>
  <si>
    <t>3276</t>
  </si>
  <si>
    <t>토질안정</t>
  </si>
  <si>
    <t>soil stabilization, 土質安定</t>
  </si>
  <si>
    <t>내구성‧지지력 등을 증가시킬 목적으로 흙을 처리하는 것.</t>
  </si>
  <si>
    <t>32761</t>
  </si>
  <si>
    <t>토질역학</t>
  </si>
  <si>
    <t>soil mechanics, 土質力學</t>
  </si>
  <si>
    <t>흙에 관한 공학적 문제에다 역학적‧수리학적 법칙을 적용하는 학문.</t>
  </si>
  <si>
    <t>32762</t>
  </si>
  <si>
    <t>토질역학에 관한 용어, 기호의 정의</t>
  </si>
  <si>
    <t>KS F 1003.</t>
  </si>
  <si>
    <t>32763</t>
  </si>
  <si>
    <t>토질조사</t>
  </si>
  <si>
    <t>soil exploration, 土質調査</t>
  </si>
  <si>
    <t>현장 및 실험실의 실험에 의해 종합적으로 흙의 성질을 조사하는 것.</t>
  </si>
  <si>
    <t>32764</t>
  </si>
  <si>
    <t>토질조사를 위한 시료</t>
  </si>
  <si>
    <t>KS F 2313.</t>
  </si>
  <si>
    <t>32765</t>
  </si>
  <si>
    <t>토출</t>
  </si>
  <si>
    <t>discharge, 吐出</t>
  </si>
  <si>
    <t>압축기, 관, 펌프 등 유체를 운송하는 설비로부터 특정한 출구를 통해 유체가 빠져나오는 것.</t>
  </si>
  <si>
    <t>32766</t>
  </si>
  <si>
    <t>토출밸브</t>
  </si>
  <si>
    <t>discharge valve, 吐出－</t>
  </si>
  <si>
    <t>압축기, 관, 펌프 등 유체를 운송하는 설비의 구성요소로서 토출이 가능한 관에 설치하여 토출되는 유체의 정도를 조절할 수 있는 밸브.</t>
  </si>
  <si>
    <t>32769</t>
  </si>
  <si>
    <t>골개판</t>
  </si>
  <si>
    <t>椽木蓋板</t>
  </si>
  <si>
    <t>① ⇨골판(＝). ② 종(縱)개판의 한 가지. ③ 서까래와 서까래 사이를 널빤지로 덮어 막는 것. ④ 서까래 등에 대고 못을 박아 고정시킨다. 이는 서까래 위로 산자를 엮고 흙을 올리고 아래에서 치받기(仰土)하는 기법에 대신하는 고급스러운 것임.</t>
  </si>
  <si>
    <t>3277</t>
  </si>
  <si>
    <t>토층 단면</t>
  </si>
  <si>
    <t>soil profile</t>
  </si>
  <si>
    <t>지반구성과 각 지층의 성상을 기록한 지반의 단면.</t>
  </si>
  <si>
    <t>32770</t>
  </si>
  <si>
    <t>토치</t>
  </si>
  <si>
    <t>torch</t>
  </si>
  <si>
    <t>①가스의 혼합비와 유량을 조정하는 기구. ② 또한 불활성 가스 아크용접 등에 사용하는 홀더 부분도 ｢토치｣라고 할 때가 있음. ③ ＝blow pipe.</t>
  </si>
  <si>
    <t>32771</t>
  </si>
  <si>
    <t>토치 공법</t>
  </si>
  <si>
    <t>torch-applied method</t>
  </si>
  <si>
    <t>방수 공법의 일종. 표면에 두꺼운 아스팔트층을 붙인 루핑을 토치상 프로판 버너로 가열하여 표층을 용융해서 바탕에 접착하여 루핑간을 접합하는 방법.</t>
  </si>
  <si>
    <t>32772</t>
  </si>
  <si>
    <t>토치 램프</t>
  </si>
  <si>
    <t>blowtorch; blast lamp; blow lamp</t>
  </si>
  <si>
    <t>석유류를 압축 공기로 분출 기화해서 연소시켜 물질을 가열시키기 위해 사용하는 공구. 압축 공기는 수동 펌프로 배출 시킨다.</t>
  </si>
  <si>
    <t>32773</t>
  </si>
  <si>
    <t>토치납땜</t>
  </si>
  <si>
    <t>torch brazing</t>
  </si>
  <si>
    <t>① 토치의 불꽃으로 녹여서 하는 납땜방법. ② 연질납땜에는알코올램프‧토치램프‧분젠버너‧어미형(魚尾形)버너‧소형 송풍기 등이 상용되며, 경질납땜에는 산소아세틸렌‧산소프로판‧산소‧수소 토치 등이 사용. ③ 같은 종류의 물품을 대량으로 생산할 때는 다두식(多頭式) 토치나 원심식 다공토치 또는 자동온도조절장치가 달린 고정복수식 토치가 사용됨.</t>
  </si>
  <si>
    <t>32774</t>
  </si>
  <si>
    <t>토치헤드</t>
  </si>
  <si>
    <t>torch head</t>
  </si>
  <si>
    <t>용접과 절단에 쓰이는 토치의 팁을 장치하는 부분.</t>
  </si>
  <si>
    <t>32775</t>
  </si>
  <si>
    <t>토치형 용접봉</t>
  </si>
  <si>
    <t>contact electrode, torch type electrode, -型熔接棒</t>
  </si>
  <si>
    <t>① 용접봉의 선단을 모재에 붙인 상태로 끄는 것과 같이 운봉을 할 수 있는 용접봉. ② 피복제에 약 50% 철분을 첨가한 용접봉의 경우에 두꺼운 피복이기 때문에 깊은 보호통을 형성하므로 접속용접이 가능하며 조작이 용이하다. 고산화철계와 철분산화티탄계 용접봉이 이에 속함.</t>
  </si>
  <si>
    <t>32776</t>
  </si>
  <si>
    <t>토크</t>
  </si>
  <si>
    <t>torque</t>
  </si>
  <si>
    <t>비틀림 우력이라고도 하며, 비틀림 모멘트를 발생시키는 우력.</t>
  </si>
  <si>
    <t>32778</t>
  </si>
  <si>
    <t>토크 계수값</t>
  </si>
  <si>
    <t>torque coefficient</t>
  </si>
  <si>
    <t>고력 볼트의 조임 토크값을 볼트의 총칭 축지름과 도입 축력으로 나눈 값. 볼트로의 안정된 축력 도입을 위한 관리에 쓰인다.</t>
  </si>
  <si>
    <t>32779</t>
  </si>
  <si>
    <t>골건너깔기</t>
  </si>
  <si>
    <t>swept valley</t>
  </si>
  <si>
    <t>① 지붕골 부분에 널을 덧대어 평평한 골로 만들고, 슬레이트나 기와를 좌우 지붕에 계속하여 까는 것임. ② 평기와 지붕잇기에 많이 쓰임.</t>
  </si>
  <si>
    <t>3278</t>
  </si>
  <si>
    <t>토크 시어형 고력 볼트</t>
  </si>
  <si>
    <t>torque shear type high tension bolt</t>
  </si>
  <si>
    <t>나사 끝에 소정의 토크로 파단하는 팁을 두고, 이것을 이용하여 언제나 일정한 토크로 체결할 수 있도록 배려된 특수 고력볼트</t>
  </si>
  <si>
    <t>32781</t>
  </si>
  <si>
    <t>토크 컨트롤법</t>
  </si>
  <si>
    <t>torque control method</t>
  </si>
  <si>
    <t>마찰접합에 있어서 고력볼트의 도입 축력을 토크량으로 판정하는 방법</t>
  </si>
  <si>
    <t>32782</t>
  </si>
  <si>
    <t>토크랙</t>
  </si>
  <si>
    <t>toe crack</t>
  </si>
  <si>
    <t>용접부 언저리에 발생하는 균열. 저합금강의 용접부에 흔히 나타나는 결함으로서 용접에 의한 변질부에 마르텐사이트 조직이 생기는 것과 용접 응력이 원인으로 발생함 오스테나이트계의 용접봉을 사용하면 토크랙을 방지할 수 있음.</t>
  </si>
  <si>
    <t>32783</t>
  </si>
  <si>
    <t>토크렌치</t>
  </si>
  <si>
    <t>torque wrench</t>
  </si>
  <si>
    <t>고력볼트의 조임용 렌치로 토크량을 조절할 수 있어 볼트의 조임 확인 검사 시에 사용된다.</t>
  </si>
  <si>
    <t>32784</t>
  </si>
  <si>
    <t>토털 에너지 시스템</t>
  </si>
  <si>
    <t>total energy system</t>
  </si>
  <si>
    <t>지역이나 생산 시설에 있어서의 전력, 가스, 열, 폐기물 처리, 물처리 등의 에너지 수급을 종합적으로 관리하고, 에너지 이용의 최적화를 도모하는 시스템.</t>
  </si>
  <si>
    <t>32785</t>
  </si>
  <si>
    <t>토털플로트</t>
  </si>
  <si>
    <t>total float</t>
  </si>
  <si>
    <t>⇨총여유시간(＝).</t>
  </si>
  <si>
    <t>32786</t>
  </si>
  <si>
    <t>토톨라이트배스</t>
  </si>
  <si>
    <t>totolite bath</t>
  </si>
  <si>
    <t>유리섬유를 혼합하여 강화된 합성수지(플라스틱)제의 목욕통.</t>
  </si>
  <si>
    <t>32787</t>
  </si>
  <si>
    <t>토페카</t>
  </si>
  <si>
    <t>topeka</t>
  </si>
  <si>
    <t>시트 아스팔트(sheet asphalt) 재료에 소량의 굵은골재를 혼합하여 주로 ｢표층｣에 사용하는 ｢아스팔트콘크리트｣의 1종.</t>
  </si>
  <si>
    <t>32788</t>
  </si>
  <si>
    <t>토프</t>
  </si>
  <si>
    <t>tope</t>
  </si>
  <si>
    <t>① 돔 같이 생긴 큰 불탑(佛塔), 묘당(廟堂). ② 둥근 지붕의 불탑 모양의 부분.</t>
  </si>
  <si>
    <t>32789</t>
  </si>
  <si>
    <t>골격</t>
  </si>
  <si>
    <t>skeleton frame, frame work, 骨格</t>
  </si>
  <si>
    <t>형강‧목재 등 선형 구조부재로 구성된 구조물</t>
  </si>
  <si>
    <t>3279</t>
  </si>
  <si>
    <t>토피벽돌</t>
  </si>
  <si>
    <t>土皮壁乭</t>
  </si>
  <si>
    <t>잔디나 풀로 덮인 땅을 벽돌처럼 떠내어 담을 쌓는데 쓰는 흙벽돌의 한 가지.</t>
  </si>
  <si>
    <t>32790</t>
  </si>
  <si>
    <t>토피어리</t>
  </si>
  <si>
    <t>topiary work</t>
  </si>
  <si>
    <t>관목 또는 자연 그대로의 식물을 여러 가지 동물 모양으로 전지하거나 자르고 다듬어 보기 좋게 만드는 기술 또는 작품.</t>
  </si>
  <si>
    <t>32791</t>
  </si>
  <si>
    <t>톤</t>
  </si>
  <si>
    <t>ton</t>
  </si>
  <si>
    <t>중량(무게)의 단위(t)로, 1t＝1,000kg이다.</t>
  </si>
  <si>
    <t>32792</t>
  </si>
  <si>
    <t>톤조일렌</t>
  </si>
  <si>
    <t>Tonsaulen</t>
  </si>
  <si>
    <t>복수의 동일 규격 스피커를 수직 혹은 수평으로 일렬로 배열한 스피커.</t>
  </si>
  <si>
    <t>32794</t>
  </si>
  <si>
    <t>톨보트의 법칙</t>
  </si>
  <si>
    <t>Talbot’s law</t>
  </si>
  <si>
    <t>빛의 밝기에 따른 감각에 관한 법칙. 밝기가 다른 2종류의 빛 l1, l2를 t1, t2의 조사시간으로 받아 들일 때 다음과 같은 식에 의해 하나의 밝기로 계산될 수 있다. l = (t1l1+t2l2)(t1+t2).</t>
  </si>
  <si>
    <t>32795</t>
  </si>
  <si>
    <t>톰볼로</t>
  </si>
  <si>
    <t>tombolo</t>
  </si>
  <si>
    <t>해안 부근에 파도를 막아주는 섬이나 인공구조물이 있는 경우 그 배후 해안에 토사가 퇴적하여 삼각 모양으로 돌기한 모래사장이 출현하거나 이것이 더욱 발달하여 섬이나 인공구조물까지 이어지는 상태로 되는 현상.</t>
  </si>
  <si>
    <t>32796</t>
  </si>
  <si>
    <t>톱</t>
  </si>
  <si>
    <t>saw, 鋸</t>
  </si>
  <si>
    <t>① 목재‧석재‧금속(재) 등을 절단하기 위하여 강판으로 만든 공구. ② 한국 톱은 끌어당길 때 켜지고, 서양 톱은 밀면서 켜지게 되어 있음. ③ 톱몸과 자루의 두 부분으로 되어 있음. ④ ⇨톱의 종류.</t>
  </si>
  <si>
    <t>32797</t>
  </si>
  <si>
    <t>톱 라이트</t>
  </si>
  <si>
    <t>천장이나 윗쪽에서 비추는 광선. 천창 채광</t>
  </si>
  <si>
    <t>32798</t>
  </si>
  <si>
    <t>OW 전선</t>
  </si>
  <si>
    <t>outdoor weatherproof polyvinyl chloride insulated wire</t>
  </si>
  <si>
    <t>옥외용 염화비닐 수지 절연 전선을 일컫는다. 심선 위에 염화비닐 수지를 주체로 한 콤파운드를 피복하고, 주로 가공 전선로에 사용하는 전선.</t>
  </si>
  <si>
    <t>328</t>
  </si>
  <si>
    <t>골격도</t>
  </si>
  <si>
    <t>skeleton drawing, 骨格圖</t>
  </si>
  <si>
    <t>골격을 나타낸 도면.</t>
  </si>
  <si>
    <t>3280</t>
  </si>
  <si>
    <t>톱 코트</t>
  </si>
  <si>
    <t>top coat</t>
  </si>
  <si>
    <t>치장층 최상면의 도장재를 일컫는다. 복층 마무리 도장재에서는 정벌 바름재에 해당한다. 마무리면의 착색, 광택 내기, 내후성 향상, 흡수 방지 등의 목적으로 사용한다.</t>
  </si>
  <si>
    <t>32800</t>
  </si>
  <si>
    <t>톱날</t>
  </si>
  <si>
    <t>saw blade</t>
  </si>
  <si>
    <t>① 톱의 날, 이. ② ⇨쇠톱날. ③ ⇨톱니(＝).</t>
  </si>
  <si>
    <t>32801</t>
  </si>
  <si>
    <t>톱날세우기</t>
  </si>
  <si>
    <t>톱날을 세우는 방법.</t>
  </si>
  <si>
    <t>32802</t>
  </si>
  <si>
    <t>톱날어김</t>
  </si>
  <si>
    <t>① 톱은 톱니를 오른쪽과 왼쪽으로 번갈아 조금씩 어겨 놓았는데, 이를 ｢날어김｣이라 함. 이것은 톱길을 톱몸 두께보다 넓게 하여 마찰을 적게 함으로써 톱밥이 잘 배출되게 하여 톱질이 쉽게 되도록 한 것임. ② 그러나 날어김이 지나치면 잘리는 양이 많아져서 톱질이 힘들게 되고, 톱니의 마멸이 심해진다. 그래서 대체로 톱두께의 1.3～1.8배 정도로 어긴다. ③ 젖은 나무나 무른 나무를 자르는 데 쓰이는 톱은 크게 어기는 것이 좋음.</t>
  </si>
  <si>
    <t>32803</t>
  </si>
  <si>
    <t>톱날연삭기</t>
  </si>
  <si>
    <t>saw sharpener</t>
  </si>
  <si>
    <t>띠톱의 날을 갈아 잘 들게 하는 기계.</t>
  </si>
  <si>
    <t>32804</t>
  </si>
  <si>
    <t>톱날지붕</t>
  </si>
  <si>
    <t>sawtooth roof, 鋸齒－</t>
  </si>
  <si>
    <t>톱날형의 지붕으로 대규모 공장의 채광에 쓰이며 톱날 모양의 수직면과 완만한 구배의 유리 부분에서 채광을 하는 것.</t>
  </si>
  <si>
    <t>32805</t>
  </si>
  <si>
    <t>톱날트러스</t>
  </si>
  <si>
    <t>saw-tooth truss</t>
  </si>
  <si>
    <t>톱날지붕용의 트러스.</t>
  </si>
  <si>
    <t>32806</t>
  </si>
  <si>
    <t>톱니</t>
  </si>
  <si>
    <t>① 톱날의 하나하나. ② 톱의 날, 이. ③ ⇨톱날(＝). ④ 톱니는 용도에 따라 켜는 톱니, 자르는 톱니 및 막톱니의 세 종류가 있다. 켜는 톱니는 섬유방향으로 켤 때 쓰이는 이로서, 그 모양은 삼각형으로 되어 있으며, 하나하나의 이 끝이 끌과 같이 되어 있어, 이것이 끌과 같은 역할을 해서 켜지게 된다. 그리고 자르는 톱니는 섬유방향에 직각으로 자르는데 쓰이는 이로서, 이 끝은 깔 끝 모양과 같이 끊는 날이 있으며, 이것으로 홈의 양쪽을 깎아내도록 되어 있음. ⑤ 자르는 능률을 올리기 위하여 이의 수를 많이 만들어 놓았으며, 톱질할 때의 저항을 적게 하기 위하여 윗눈날을 붙여서 톱니가 한 번에 깊이 나무를 파먹어 들어가지 못하게 만들어 놓았다. 또, 막톱니는 나뭇결에 관계없이 톱질할 수 있도록 켜는 톱니에 칼날 모양의 끊는 날을 붙인 것이다. 이것은 둥글게 켜거나 자를 때 편리.</t>
  </si>
  <si>
    <t>32807</t>
  </si>
  <si>
    <t>톱니 지붕</t>
  </si>
  <si>
    <t>sawtooth roof</t>
  </si>
  <si>
    <t>→ 톱날지붕(=).</t>
  </si>
  <si>
    <t>32808</t>
  </si>
  <si>
    <t>톱니 지붕 채광</t>
  </si>
  <si>
    <t>sawtooth roof lighting</t>
  </si>
  <si>
    <t>직사 일광이 없어 조도조절이 안정적인 채광 방법. 공장 등에서 많이 사용되며 정측창 (頂側窓) 채광의 일종이다.</t>
  </si>
  <si>
    <t>32809</t>
  </si>
  <si>
    <t>골고래</t>
  </si>
  <si>
    <t>방고래 중 골이 여러 개인 고래</t>
  </si>
  <si>
    <t>3281</t>
  </si>
  <si>
    <t>톱니파</t>
  </si>
  <si>
    <t>final peak sawtooth wave</t>
  </si>
  <si>
    <t>가속도가 일정한 값으로 지속적인 증가를 보이다가 더 이상 증가하지 않게 되는 순간 0이되어 삼각형 모양이 반복되는 파형.</t>
  </si>
  <si>
    <t>32811</t>
  </si>
  <si>
    <t>톱라이트</t>
  </si>
  <si>
    <t>32812</t>
  </si>
  <si>
    <t>톱몸</t>
  </si>
  <si>
    <t>① 톱의 몸(체). ② 톱몸은 밑으로 갈수록 너비가 좁고 두꺼우며, 끝으로 갈수록 너비가 넓고 얇게 되어 있음. ③ 톱몸은 알맞게 굳고 질긴 성질의 것이라야 함.</t>
  </si>
  <si>
    <t>32813</t>
  </si>
  <si>
    <t>톱밥</t>
  </si>
  <si>
    <t>sawdust</t>
  </si>
  <si>
    <t>톱질할 때 생기는 나무부스러기.</t>
  </si>
  <si>
    <t>32814</t>
  </si>
  <si>
    <t>톱세홈</t>
  </si>
  <si>
    <t>saw kerf</t>
  </si>
  <si>
    <t>① 톱질에 의한 세홈. ② 간단히 ｢kerf｣라고도 함.</t>
  </si>
  <si>
    <t>32815</t>
  </si>
  <si>
    <t>톱앵글</t>
  </si>
  <si>
    <t>top angle</t>
  </si>
  <si>
    <t>보와 기둥 접합 시 보 위 플랜지 또는 트러스 상현재와 기둥 접합에 사용되는 산형강의 접합용 피스</t>
  </si>
  <si>
    <t>32816</t>
  </si>
  <si>
    <t>톱의 종류</t>
  </si>
  <si>
    <t>① 목공용(목수용)‧석공용‧금속용(금공용)과 손톱‧기계톱(띠톱과 둥근톱) 그 밖에 종류가 많음. ② ｢목공용 톱｣은 강철을 담금질하여 만든 것으로, 톱의 규격은 톱 몸(체)길이로 표시하여 24cm톱, 36cm톱 등이라 함. 1) 켜는 톱(가로톱)：목재의 섬유방향으로 나무를 켤 때 사용하며, 톱날이 끝으로 갈수록 억세다. 2) 자르는 톱(cross cut saw；가로 톱)：목재의 섬유를 가로 자르는 톱으로 톱날의 크기는 고르고 가늘다. 3) 특수 톱：특수 용도에 사용되는 톱을 말하며, 세공용 톱이 그것이다. ※ 나무가 굳은 나무인가 무른 나무인가, 또 나뭇결 방향인가 아닌가, 또는 평면인가 곡면인가에 따라서 쓰이는 톱이 각각 다르게 된다. 4) 보조용으로 양날톱‧붕어톱(골톱)‧등대기톱(등붙이톱)‧장부켜기톱‧쥐꼬리톱‧실톱 등이 있음. ③ 금공용‧석공용은 주로 손톱을 기계적으로 운동시키는 구조로 되어 있음. ④ ⇨톱.</t>
  </si>
  <si>
    <t>32817</t>
  </si>
  <si>
    <t>톱자국</t>
  </si>
  <si>
    <t>제재 또는 톱질할 때에 나타난 톱니자국.</t>
  </si>
  <si>
    <t>32818</t>
  </si>
  <si>
    <t>톱자루</t>
  </si>
  <si>
    <t>① 톱의 자루. ② 톱자루는 전나무‧오동나무와 같이 질이 좋은 것으로 만드는데, 단면은 타원형으로, 자루의 길이는 대체로 톱몸과 같은 길이로 만든다. 또, 슴베 부분의 자루머리에는 등나무를 아교칠하여 감음.</t>
  </si>
  <si>
    <t>32819</t>
  </si>
  <si>
    <t>골구</t>
  </si>
  <si>
    <t>骨構</t>
  </si>
  <si>
    <t>골조로 수직력과 수평력의 외력에 견디도록 만든 구조체.</t>
  </si>
  <si>
    <t>3282</t>
  </si>
  <si>
    <t>톱줄</t>
  </si>
  <si>
    <t>KS B 3152.</t>
  </si>
  <si>
    <t>32820</t>
  </si>
  <si>
    <t>톱질</t>
  </si>
  <si>
    <t>sawing</t>
  </si>
  <si>
    <t>톱으로 자르거나 켜내는 일.</t>
  </si>
  <si>
    <t>32821</t>
  </si>
  <si>
    <t>톱칼</t>
  </si>
  <si>
    <t>鋸刀</t>
  </si>
  <si>
    <t>① 톱날이 좁게 칼같이 되어 곡선으로 오려내는데 쓰는 톱. ② 톱의 속칭.</t>
  </si>
  <si>
    <t>32822</t>
  </si>
  <si>
    <t>톱켜기석재</t>
  </si>
  <si>
    <t>-石材</t>
  </si>
  <si>
    <t>① 특수 톱으로 두께 2～5cm 정도의 넓은 판으로 절단한 석재. ② 석재 면에 톱의 철분이 흡수되므로 물씻기를 잘해야 함.</t>
  </si>
  <si>
    <t>32823</t>
  </si>
  <si>
    <t>톱허리</t>
  </si>
  <si>
    <t>① 톱날의 턱에서 1/3의 부분. ② 톱의 허리와 나무자리와의 사이가 구부러지는 톱은 쓰기에 곤란함. ③ 강하게 하려면 양질의 강을 써야 함. ④ 굳은 톱은 변형도 적으며, 한 번 날을 세우면 오래 가게 되나 반대로 부러지기가 쉬움.</t>
  </si>
  <si>
    <t>32824</t>
  </si>
  <si>
    <t>통</t>
  </si>
  <si>
    <t>筒, 桶</t>
  </si>
  <si>
    <t>① 무엇을 담기 위하여 나무나 쇠, 플라스틱 따위로 깊게 만든 그릇(桶). ② 둥글고 깊은, 속이 빈 물건(筒).</t>
  </si>
  <si>
    <t>32827</t>
  </si>
  <si>
    <t>통간</t>
  </si>
  <si>
    <t>通間</t>
  </si>
  <si>
    <t>건물 내부의 두 칸 이상이 하나로 통하여 합쳐진 것.</t>
  </si>
  <si>
    <t>32828</t>
  </si>
  <si>
    <t>통경</t>
  </si>
  <si>
    <t>나무, 건물 따위가 양쪽으로 늘어선 길의 전망. 시선을 깊이 방향으로 유도하는 가로수 등 일정 방향으로 축선을 가진 풍경 및 그 구성 수법</t>
  </si>
  <si>
    <t>32829</t>
  </si>
  <si>
    <t>통경선</t>
  </si>
  <si>
    <t>vista line</t>
  </si>
  <si>
    <t>통경(vista)에 있어서 그 시점과 대상을 잇는 시선.</t>
  </si>
  <si>
    <t>32830</t>
  </si>
  <si>
    <t>통계 입사 흡음률</t>
  </si>
  <si>
    <t>statistical incidence sound absorption coefficient</t>
  </si>
  <si>
    <t>음을 흡수할 수 있는 성질을 지닌 물체의 특정 면을 기준으로 모든 방향에서 음파가 유입될 때, 유입된 음파가 흡음이 이루어지는 면에 대해 흡음체가 가지는 흡음의 성능을 비율로 표현한 수치적 개념. 유입된 음파의 입사각에 따라 해당 음파에서 산출된 경사 입사 흡음률로부터 계산되어 작성한다. →잔향실법 흠읍률, → 수직 입사 흡음률.</t>
  </si>
  <si>
    <t>32832</t>
  </si>
  <si>
    <t>통과 교통</t>
  </si>
  <si>
    <t>throughtraffic</t>
  </si>
  <si>
    <t>어떤 지역에 있어서 그 교통 중 그 지역을 통과하기만 하고 기종점(起終點)이 지역외에 있는 교통.</t>
  </si>
  <si>
    <t>32835</t>
  </si>
  <si>
    <t>통과 대역</t>
  </si>
  <si>
    <t>pass band</t>
  </si>
  <si>
    <t>전류가 필터 회로를 흐를 때 감쇠 없이 자유롭게 통과하는 주파수 대역.</t>
  </si>
  <si>
    <t>32836</t>
  </si>
  <si>
    <t>통과교통</t>
  </si>
  <si>
    <t>through traffic, through trip, 通過交通</t>
  </si>
  <si>
    <t>어느 지역을 통과하면서도 그 지역 내에 기‧종점을 가지고 있지 않은 교통.</t>
  </si>
  <si>
    <t>32837</t>
  </si>
  <si>
    <t>통과도로</t>
  </si>
  <si>
    <t>through highway, through road, 通過道路</t>
  </si>
  <si>
    <t>｢통과교통｣에 주로 사용되는 도로.</t>
  </si>
  <si>
    <t>32838</t>
  </si>
  <si>
    <t>골기와</t>
  </si>
  <si>
    <t>valley tile</t>
  </si>
  <si>
    <t>가운데가 아래로 깊은 골모양의 기와.</t>
  </si>
  <si>
    <t>3284</t>
  </si>
  <si>
    <t>통관</t>
  </si>
  <si>
    <t>32840</t>
  </si>
  <si>
    <t>통관 공법</t>
  </si>
  <si>
    <t>sleeve piping system</t>
  </si>
  <si>
    <t>벽 속에 미리 슬리브를 시공한 후에 파이프를 삽입하여 급수‧급탕 배관 설비를 갖추는 공법. 주택 배관 공법에 주로 쓰인다.</t>
  </si>
  <si>
    <t>32841</t>
  </si>
  <si>
    <t>통구덩이</t>
  </si>
  <si>
    <t>기초를 위해 집자리 전부를 파낸 구덩이.</t>
  </si>
  <si>
    <t>32842</t>
  </si>
  <si>
    <t>통구멍</t>
  </si>
  <si>
    <t>①가는 부재의 마구리를 통으로 끼워 맞출 수 있게 굵은 재에 판 구멍. ② ⇨통넣기구멍(＝).</t>
  </si>
  <si>
    <t>32843</t>
  </si>
  <si>
    <t>통귀얄</t>
  </si>
  <si>
    <t>⇨귀얄.</t>
  </si>
  <si>
    <t>32844</t>
  </si>
  <si>
    <t>통근 교통</t>
  </si>
  <si>
    <t>journey-to-work trip</t>
  </si>
  <si>
    <t>통근 시 이용하는 교통 수단.</t>
  </si>
  <si>
    <t>32845</t>
  </si>
  <si>
    <t>통근 통학 인구</t>
  </si>
  <si>
    <t>commuting population; commuting employed persons</t>
  </si>
  <si>
    <t>통근 혹은 통학하고 있는 인구. 주로 타 시군구 사이에서 정상적으로 이동하는 인구를 가리킴.</t>
  </si>
  <si>
    <t>32846</t>
  </si>
  <si>
    <t>통근권</t>
  </si>
  <si>
    <t>commutable area</t>
  </si>
  <si>
    <t>어떤 업무 지구, 또는 어느 사업소를 중심으로 한 통근자가 거주하는 범위를 말한다.</t>
  </si>
  <si>
    <t>32847</t>
  </si>
  <si>
    <t>통기</t>
  </si>
  <si>
    <t>venting; vent</t>
  </si>
  <si>
    <t>① 새시의 틈으로 공기가 자연스럽게 출입하는 것. ② 배수를 원활히 하거나 배수에 의한 관내기압 변동에서 트랩 봉수를 보호하기 위해 또는 탱크류의 수위 변화에 의해 생기는 기압 변동을 조정하기 위해 배수관에 공기를 유통시키는 것. ③ 난방 배관이나 라디에이터에 증기를 통하는 것 [환] ④ 방수층 바닥에서 발생한 수증기가 방수층의 틈에서 빠져 나가는 것.</t>
  </si>
  <si>
    <t>32848</t>
  </si>
  <si>
    <t>통기 계통</t>
  </si>
  <si>
    <t>vent system</t>
  </si>
  <si>
    <t>중력을 이용한 배수설비와 물탱크 등 설비 시스템의 원할한 작동을 위한 통기 시스템.</t>
  </si>
  <si>
    <t>32849</t>
  </si>
  <si>
    <t>골내림새</t>
  </si>
  <si>
    <t>한식 지붕의 지붕면의 끝에 대는 암키와를 빗자르고 거기에 낮은 와당을 붙인 기와. 처마기와의 일종.</t>
  </si>
  <si>
    <t>3285</t>
  </si>
  <si>
    <t>통기 완충 시트</t>
  </si>
  <si>
    <t>venting base sheet</t>
  </si>
  <si>
    <t>도막 방수층 하층에 설치하여, 무브먼트의 완충 효과와 통기 효과를 부여하기 위해 사용하는 섬유 또는 발포 플라스틱의 골붙임 시트상의 재료.</t>
  </si>
  <si>
    <t>32850</t>
  </si>
  <si>
    <t>통기 윤도</t>
  </si>
  <si>
    <t>airflow path</t>
  </si>
  <si>
    <t>통풍 시 흐르는 실내의 통기 경로. → 통풍 윤도(=), → 통풍 경로(=).</t>
  </si>
  <si>
    <t>32851</t>
  </si>
  <si>
    <t>통기 특성</t>
  </si>
  <si>
    <t>air leakage characteristic</t>
  </si>
  <si>
    <t>창문, 개구부, 새시 등 건물을 구성하는 각부의 틈으로부터 발생하는 기밀함의 정도로서 q = α(Δp)1/n (㎥/h‧m)로 계산한다. (q : 통기량, Δp : 압력차, α, n : 틈의 특성을 나타내는 상수)</t>
  </si>
  <si>
    <t>32852</t>
  </si>
  <si>
    <t>통기 헤더</t>
  </si>
  <si>
    <t>vent header</t>
  </si>
  <si>
    <t>배수 시스템의 원활한 작동을 위한 설비로 복수의 통기관을 접속하여 통기관이 설치된 복수의 연결관을 가지는 설비. → 배수 통기 설비.</t>
  </si>
  <si>
    <t>32853</t>
  </si>
  <si>
    <t>통기공</t>
  </si>
  <si>
    <t>air vent, 通氣孔</t>
  </si>
  <si>
    <t>① 급수관, 급탕관 등 배관에서 발생 혹은 유입된 공기를 배출하기 위해 만들어진 통로 및 장치. ② 지붕이나 바닥 등 실내 통기를 위해 설치하는 구멍. → 트랩</t>
  </si>
  <si>
    <t>32854</t>
  </si>
  <si>
    <t>통기관</t>
  </si>
  <si>
    <t>vent pipe, 通氣管</t>
  </si>
  <si>
    <t>① 배수관 내부에서 발생하는 압력에 의한 파손을 방지하기 위해 배수관에 부설하여 설치하는 공기 공급 목적의 파이프. ② 트랩에 연결하여 부패가스 등에 의한 트랩봉수 파괴를 방지하기 위한 파이프. → 배수 통기 설비.</t>
  </si>
  <si>
    <t>32855</t>
  </si>
  <si>
    <t>통기둥</t>
  </si>
  <si>
    <t>long pillar, 通柱</t>
  </si>
  <si>
    <t>긴 나무로 2층까지 올려 세운 높은 기둥을 말하며, 통재기둥이라고도 한다</t>
  </si>
  <si>
    <t>32856</t>
  </si>
  <si>
    <t>통기량</t>
  </si>
  <si>
    <t>infiltration rate</t>
  </si>
  <si>
    <t>창틀, 새시 등 건물에 난 틈의 단위 길이당 유입 및 유출 공기량. 통기량 단위로 ㎥/h‧m를 이용한다. → 통기 특성.</t>
  </si>
  <si>
    <t>32857</t>
  </si>
  <si>
    <t>통기초</t>
  </si>
  <si>
    <t>mat foundation</t>
  </si>
  <si>
    <t>상부 구조의 광범위한 면적 내의 하중을 단일 기초 슬래브 또는 격자보와 기초 슬래브로 지반으로 전하는 기초.</t>
  </si>
  <si>
    <t>32858</t>
  </si>
  <si>
    <t>통끌</t>
  </si>
  <si>
    <t>筒－</t>
  </si>
  <si>
    <t>날이 쪼갠 대통 모양으로 된 끌. 둥근 구멍을 파는 데 씀.</t>
  </si>
  <si>
    <t>32859</t>
  </si>
  <si>
    <t>통끼움</t>
  </si>
  <si>
    <t>한 목재의 옆면에 다른 목재의 머리가 통하도록 구멍을 파서 끼우는 일.</t>
  </si>
  <si>
    <t>32860</t>
  </si>
  <si>
    <t>통나무보</t>
  </si>
  <si>
    <t>log beam</t>
  </si>
  <si>
    <t>① 맞춤이름자리만 다듬어 쓰는 통나무 보. ②치목하거나 제재하지 않은 통나무를 쓴 보</t>
  </si>
  <si>
    <t>32862</t>
  </si>
  <si>
    <t>통나무비계</t>
  </si>
  <si>
    <t>log scaffolding, 原木飛階</t>
  </si>
  <si>
    <t>통나무로 된 (맨)비계.</t>
  </si>
  <si>
    <t>32863</t>
  </si>
  <si>
    <t>통나무울타리</t>
  </si>
  <si>
    <t>통나무로 제작하여 만든 울타리.</t>
  </si>
  <si>
    <t>32864</t>
  </si>
  <si>
    <t>통넣기</t>
  </si>
  <si>
    <t>① 한 재의 끝을 그대로 다른 재에 구멍 파 끼우거나 턱 파 넣는 맞춤. ② 큰 재에 구멍을 파고 가는 재가 통으로 맞춰지는 것. ③ 기둥에 가는 가로재를 맞출 때 흔히 쓴다. 또 턱맞춤, 빗턱(통) 맞춤도 있음.</t>
  </si>
  <si>
    <t>32865</t>
  </si>
  <si>
    <t>통넣기구멍</t>
  </si>
  <si>
    <t>① 한 재의 마구리가 다른 재의 구멍에 통으로 들어가 끼이게 된 구멍. ② ＝통구멍.</t>
  </si>
  <si>
    <t>32866</t>
  </si>
  <si>
    <t>통넣기끌</t>
  </si>
  <si>
    <t>얕고 넓은 구멍(통넣기 구멍)을 팔 때에 쓰이는 끌. ('=통맞춤끌, 밀어넣기끌)</t>
  </si>
  <si>
    <t>32867</t>
  </si>
  <si>
    <t>골드사이즈</t>
  </si>
  <si>
    <t>goldsize</t>
  </si>
  <si>
    <t>①단유성(短油性) 바니시의 일종. ② 토분과 반죽하여 바닥칠이나 목재의 눈 메움에 사용하며, 또 실내의 니스 도장을 하기 위한 바닥칠용으로나 페인트의 첨가 혼합하여 광택을 증가시키기 위해서 사용함. ③ 건조가 빠르고(지촉건조는 3시간 이내이며, 경화건조는 10시간 이내), 연마하기 쉬운 단단한 엷은 갈색의 도막을 이룸. ④ 바닥칠을 주로 하기 때문에 내후성을 필요로 하지 않음.</t>
  </si>
  <si>
    <t>3287</t>
  </si>
  <si>
    <t>통대나무</t>
  </si>
  <si>
    <t>通竹木</t>
  </si>
  <si>
    <t>자른 대나무를 쪼개지 않은 것.</t>
  </si>
  <si>
    <t>32870</t>
  </si>
  <si>
    <t>통마루</t>
  </si>
  <si>
    <t>floored room, 通枺樓</t>
  </si>
  <si>
    <t>안방과 건넌방 사이에 놓인 마루.</t>
  </si>
  <si>
    <t>32871</t>
  </si>
  <si>
    <t>통맞춤</t>
  </si>
  <si>
    <t>dado joint, housed joint</t>
  </si>
  <si>
    <t>나무의 한 끝이 다른 큰 나무의 옆에 판 구멍에 통 설치로 들어가 끼일 수 있게 한 맞춤법. ('= 통넣기)</t>
  </si>
  <si>
    <t>32872</t>
  </si>
  <si>
    <t>통맞춤끌</t>
  </si>
  <si>
    <t>32873</t>
  </si>
  <si>
    <t>통머름</t>
  </si>
  <si>
    <t>通遠音</t>
  </si>
  <si>
    <t>① 머름동자를 쓰지 않고 춤이 높은 재로 만든 밑인방. ② 상하 중방에 머름동자를 쓰지 않고 긴 널을 대거나 벽을 친 것. ③ 아주 넓게 쓴 중방 또는 포개어 넓게 한 중방. ④ ⇨합중방(＝).</t>
  </si>
  <si>
    <t>32874</t>
  </si>
  <si>
    <t>통머름동자</t>
  </si>
  <si>
    <t>通遠音童子</t>
  </si>
  <si>
    <t>① 머름동자의 두께를 머름대나 중방과 같게 하여 머름 착고판을 그 중간에 끼우게 된 동자. ② 쪽머름동자‧딱지머름동자.</t>
  </si>
  <si>
    <t>32875</t>
  </si>
  <si>
    <t>통물림홑주먹장맞춤</t>
  </si>
  <si>
    <t>through single dovetail joint</t>
  </si>
  <si>
    <t>단일주먹장이 통으로 물리게 된 맞춤.</t>
  </si>
  <si>
    <t>32876</t>
  </si>
  <si>
    <t>통밑잡이</t>
  </si>
  <si>
    <t>완전한 모양의 밑잡이.</t>
  </si>
  <si>
    <t>32877</t>
  </si>
  <si>
    <t>통벽</t>
  </si>
  <si>
    <t>15cm 또는 20cm 두께 블록을 쌓아올린 것으로 블록벽 중 가장 일반적임</t>
  </si>
  <si>
    <t>32878</t>
  </si>
  <si>
    <t>통붙임</t>
  </si>
  <si>
    <t>fully bonding</t>
  </si>
  <si>
    <t>① 줄눈이나 틈을 비우지 않고 붙임 부재를 전면에 붙이는 것. 틈을 두지 않고 붙이는 것을 일컫는다. ② 종이, 천, 타일 또는 방수층 등을 전면에 접착제를 발라서 붙이는 것. ('= 밀착 붙임) →부분 접착 공법.</t>
  </si>
  <si>
    <t>32879</t>
  </si>
  <si>
    <t>골든루핑</t>
  </si>
  <si>
    <t>golden roofing</t>
  </si>
  <si>
    <t>경량‧방수성이 좋은 지붕재료.</t>
  </si>
  <si>
    <t>3288</t>
  </si>
  <si>
    <t>통서까래</t>
  </si>
  <si>
    <t>단면이 원형으로 된 서까래로 통나무서까래라고도 함</t>
  </si>
  <si>
    <t>32881</t>
  </si>
  <si>
    <t>통소로</t>
  </si>
  <si>
    <t>通小櫨</t>
  </si>
  <si>
    <t>① 첨차(檐遮)와 첨차 사이에 끼우는 소로. ② 통짜로 만든 소로, 즉 앞뒤가 한 재로 만들어진 소로.</t>
  </si>
  <si>
    <t>32883</t>
  </si>
  <si>
    <t>통송곳</t>
  </si>
  <si>
    <t>awl with a curved blade, 筒錐</t>
  </si>
  <si>
    <t>① 날과 날몸이 통대를 반 쪼갠 모양의 반원형으로 된 송곳. ② ⇨나사송곳(＝).</t>
  </si>
  <si>
    <t>32884</t>
  </si>
  <si>
    <t>통수 코일</t>
  </si>
  <si>
    <t>water coil</t>
  </si>
  <si>
    <t>코일 내부에 삽입된 튜브와 물을 이용한 수식 전열 장치. 코일 내부에 구성된 튜브에 물을 주입하여 코일 주변에 분포하는 유체와 열교환이 일어나는 원리가 이용되었으며, 열교환의 효용성에 따라 플레이트핀, 에로핀 등의 종류가 있다.</t>
  </si>
  <si>
    <t>32885</t>
  </si>
  <si>
    <t>통신케이블</t>
  </si>
  <si>
    <t>communication cable, 通信－</t>
  </si>
  <si>
    <t>음성‧화상‧신호‧부호 등을 전송하는데 이용하는 케이블. 시내‧시외 케이블로 이용되는 평형 케이블과 장거리 간선용으로 이용되는 불평형 케이블로 구분된다.</t>
  </si>
  <si>
    <t>32886</t>
  </si>
  <si>
    <t>통여물</t>
  </si>
  <si>
    <t>jute fiber</t>
  </si>
  <si>
    <t>주트마제 마대(통마대)의 폐품을 원료로 해서 만든 미장 재료의 여물. 초석용의 마대도 사용되므로 초석여물이라고도 한다. →마 여물.</t>
  </si>
  <si>
    <t>32887</t>
  </si>
  <si>
    <t>통옆판</t>
  </si>
  <si>
    <t>계단 디딤판‧챌판의 옆판에 홈을 파 넣은 것을 통옆판이라 함.</t>
  </si>
  <si>
    <t>32888</t>
  </si>
  <si>
    <t>통용문</t>
  </si>
  <si>
    <t>대문에 설치하여 늘 드나들게 만든 조그만 문</t>
  </si>
  <si>
    <t>32889</t>
  </si>
  <si>
    <t>골든프린팅보드</t>
  </si>
  <si>
    <t>golden printing, board</t>
  </si>
  <si>
    <t>표면에 무늬지를 합성수지로 침투‧접착하여 만든 화장판.</t>
  </si>
  <si>
    <t>3289</t>
  </si>
  <si>
    <t>통우물</t>
  </si>
  <si>
    <t>우물형식의 일종. 철 또는 찰근 콘크리트로 만든 통을 우물통이라함.</t>
  </si>
  <si>
    <t>32890</t>
  </si>
  <si>
    <t>통원권</t>
  </si>
  <si>
    <t>kindergarten attendance sphere; catching area</t>
  </si>
  <si>
    <t>보육소 등의 통원시설에 다니는 이용자의 주거가 입지하는 권역으로, 일반적으로 통원 거리 300-400m 정도가 적정하다.</t>
  </si>
  <si>
    <t>32892</t>
  </si>
  <si>
    <t>통이음</t>
  </si>
  <si>
    <t>straight joint</t>
  </si>
  <si>
    <t>하나의 목재 마구리와 다른 나무 마구리를 접합하는 경우의 이음법.</t>
  </si>
  <si>
    <t>32893</t>
  </si>
  <si>
    <t>통일 토질 분류법</t>
  </si>
  <si>
    <t>unified soil classification system</t>
  </si>
  <si>
    <t>미국에서 제안된 흙의 분류법. 입도와 컨시스턴시를 기본으로 해서 조립토와 세립토 각각에 대하여 흙의 구분을 표시하고 있다.</t>
  </si>
  <si>
    <t>32894</t>
  </si>
  <si>
    <t>통자물쇠</t>
  </si>
  <si>
    <t>① 통으로 된 자물쇠로 보통형과 붕어형으로 된붕어자물쇠‧맹꽁이 자물쇠가 있음. ② 열쇠를 써서 한쪽에서만 잠글 수 있음.</t>
  </si>
  <si>
    <t>32895</t>
  </si>
  <si>
    <t>통장부</t>
  </si>
  <si>
    <t>通丈夫</t>
  </si>
  <si>
    <t>한 재의 끝머리가 온통 다른 재의 구멍에 끼이게 된 장부. 통맞춤. 통넣기.</t>
  </si>
  <si>
    <t>32896</t>
  </si>
  <si>
    <t>통장부구멍</t>
  </si>
  <si>
    <t>① 한 재가 통으로 들어가 끼일 수 있도록 판 구멍. ② ＝통맞춤구멍.</t>
  </si>
  <si>
    <t>32897</t>
  </si>
  <si>
    <t>통장여</t>
  </si>
  <si>
    <t>通長舌</t>
  </si>
  <si>
    <t>① 길게 건너지른 장여. ② 단장여(短長舌).</t>
  </si>
  <si>
    <t>32898</t>
  </si>
  <si>
    <t>통재가로대</t>
  </si>
  <si>
    <t>통재틀에서 통재틀로 걸쳐져 있는 길다란 가로대.</t>
  </si>
  <si>
    <t>32899</t>
  </si>
  <si>
    <t>P-I 선도</t>
  </si>
  <si>
    <t>P-i chart</t>
  </si>
  <si>
    <t>세로축에 압력, 가로축에 엔탈피를 잡은 선도. 증기 압축 냉동 사이클의 계산에 이용한다.</t>
  </si>
  <si>
    <t>329</t>
  </si>
  <si>
    <t>골띠장</t>
  </si>
  <si>
    <t>지붕의 골에 사용되는 판의 치올림을 위해 설치하는 띠장.</t>
  </si>
  <si>
    <t>3290</t>
  </si>
  <si>
    <t>통재근</t>
  </si>
  <si>
    <t>철근 조립에 있어서 이음을 만들지 않고 끼우는 경우의 배근법.</t>
  </si>
  <si>
    <t>32900</t>
  </si>
  <si>
    <t>통재꿸대</t>
  </si>
  <si>
    <t>① 기둥 또는 대공을 이어주는 일직선 꿸대. ② 장부구멍이 뚫린 것.</t>
  </si>
  <si>
    <t>32902</t>
  </si>
  <si>
    <t>통재달대</t>
  </si>
  <si>
    <t>장척기와대 이음의 기와대를 따라서 들어가는 달동자.</t>
  </si>
  <si>
    <t>32903</t>
  </si>
  <si>
    <t>통재대공</t>
  </si>
  <si>
    <t>난간지복에서 걸침대에 이르는 대공.</t>
  </si>
  <si>
    <t>32904</t>
  </si>
  <si>
    <t>통재맞댄선반</t>
  </si>
  <si>
    <t>장식선반 형식의 일종으로 치장선반 밑판을 댄 것.</t>
  </si>
  <si>
    <t>32905</t>
  </si>
  <si>
    <t>통재엇갈림선반</t>
  </si>
  <si>
    <t>장식선반의 일종이며, 엇갈림선반을 맞춘 것과 같은 형식.</t>
  </si>
  <si>
    <t>32906</t>
  </si>
  <si>
    <t>통재장부</t>
  </si>
  <si>
    <t>장부구멍을 갖는 나무를 꿰뚫는 장부.</t>
  </si>
  <si>
    <t>32907</t>
  </si>
  <si>
    <t>통전시간</t>
  </si>
  <si>
    <t>weld time, resistance welding time, 通電時間</t>
  </si>
  <si>
    <t>① 저항용접에 있어서 전극에 용접전류를 통한 시간. ② 적당한 크기와 모양의 너겟(nugget)을 만들기 위해 발열과 방열 간에 적당한 균형이 이루어지게끔 통전시간을 제어해야 함. 또한 열전도율이 클수록 통전시간을 짧게 해야 함. 그리고 열전도율이 작고 판 두께가 클 때에는 용접부의 열용량이 크기 때문에 비교적 큰 전류로 짧은 시간에 용접을 하거나 반대로 비교적 소전류로써 긴 통전시간에 용접함. ③ 통전시간을 비교적 자유롭게 선별해서 쓸 수 있음.</t>
  </si>
  <si>
    <t>32908</t>
  </si>
  <si>
    <t>통전양생</t>
  </si>
  <si>
    <t>⇨전기양생(＝).</t>
  </si>
  <si>
    <t>32909</t>
  </si>
  <si>
    <t>골마루</t>
  </si>
  <si>
    <t>narrow corridor floor, 谷抹樓</t>
  </si>
  <si>
    <t>방뒤나 옆에 붙은 작은 마루.</t>
  </si>
  <si>
    <t>3291</t>
  </si>
  <si>
    <t>통줄</t>
  </si>
  <si>
    <t>⇨둥근줄(＝).</t>
  </si>
  <si>
    <t>32911</t>
  </si>
  <si>
    <t>통줄눈</t>
  </si>
  <si>
    <t>straight joint, square joint, 通－</t>
  </si>
  <si>
    <t>① 벽돌 쌓기, 블록 쌓기 등에서 세로 줄눈이 2단 이상 상하로 통하는 것. 1단마다 줄눈이 통하고 있지 않는 것을 막힌 줄눈이라 한다. ② ⇨십자줄눈.</t>
  </si>
  <si>
    <t>32912</t>
  </si>
  <si>
    <t>통줄눈깔기</t>
  </si>
  <si>
    <t>벽돌을 바둑판처럼 줄눈이 세로와 가로가 수평으로 동일하게 까는 일.</t>
  </si>
  <si>
    <t>32913</t>
  </si>
  <si>
    <t>통줄눈쌓기</t>
  </si>
  <si>
    <t>straight joint bond</t>
  </si>
  <si>
    <t>상하 조적의 위치가 동일하게 수직으로 쌓는 방법.</t>
  </si>
  <si>
    <t>32914</t>
  </si>
  <si>
    <t>통직 목리</t>
  </si>
  <si>
    <t>straight grain</t>
  </si>
  <si>
    <t>목재의 구조 요소가 줄기축 또는 재축에 평행하게 배열하고 있는 목리. 보통 나뭇결이 똑바른 재라고도 한다. →곧은결. ↔교주목리.</t>
  </si>
  <si>
    <t>32915</t>
  </si>
  <si>
    <t>통째 달대</t>
  </si>
  <si>
    <t>금속판 이음용의 달대로, 이음판의 거멀접기 이음부를 따라 끊기지 않고 연속적으로 설치되는 것.</t>
  </si>
  <si>
    <t>32917</t>
  </si>
  <si>
    <t>통째 받침목</t>
  </si>
  <si>
    <t>벽면 내부 또는 벽면에 평행하게 2개 이상의 통을 이어서 연결한 긴 받침목.</t>
  </si>
  <si>
    <t>32918</t>
  </si>
  <si>
    <t>통째 오더</t>
  </si>
  <si>
    <t>colossal order; giant order</t>
  </si>
  <si>
    <t>통기둥식, 건조물의 바깥벽을 따라 토대에서 멘 위층 처마끝까지 도달하도록 기중을 세운 양식.</t>
  </si>
  <si>
    <t>32919</t>
  </si>
  <si>
    <t>골매기</t>
  </si>
  <si>
    <t>골막이‧매기‧막이‧도리에 서까래가 간격을 두고 배설될 때, 서까래 사이에 생기는 간격을 막는 일, 또는 막는 중깃과 흙.</t>
  </si>
  <si>
    <t>3292</t>
  </si>
  <si>
    <t>통째 중심</t>
  </si>
  <si>
    <t>건물을 설계하거나 시공할 때 기준이 되는 선의 하나. 기둥이나 벽의 중심을 표시하는 선을 일컫는다.</t>
  </si>
  <si>
    <t>32920</t>
  </si>
  <si>
    <t>통판</t>
  </si>
  <si>
    <t>通板</t>
  </si>
  <si>
    <t>통재 한 쪽으로 된 넓은 널.</t>
  </si>
  <si>
    <t>32923</t>
  </si>
  <si>
    <t>통판머름</t>
  </si>
  <si>
    <t>通板遠音</t>
  </si>
  <si>
    <t>하인방과 머름중방 사이에 긴 널을 끼워 대고 머름동자는 쓰지 않은 머름. 통머름(준).</t>
  </si>
  <si>
    <t>32924</t>
  </si>
  <si>
    <t>통풍</t>
  </si>
  <si>
    <t>draft</t>
  </si>
  <si>
    <t>건물 내부에 자연의 바람을 통하게 하는 일. 겨울철에는 바람을 차단하고, 여름철에는 최대한 이용하기 위해 바람맞이쪽에 충분한 크기의 창문을 내는 동시에 내리바람쪽에는 바람이 빠져나가는 창문이 필요함.</t>
  </si>
  <si>
    <t>32925</t>
  </si>
  <si>
    <t>통풍 경로</t>
  </si>
  <si>
    <t>통풍시 흐르는 실내의 통기 경로. → 통기윤도(=).</t>
  </si>
  <si>
    <t>32926</t>
  </si>
  <si>
    <t>통풍 장치</t>
  </si>
  <si>
    <t>draft device</t>
  </si>
  <si>
    <t>→ 통풍장치(=).</t>
  </si>
  <si>
    <t>32927</t>
  </si>
  <si>
    <t>통풍 저항</t>
  </si>
  <si>
    <t>stack loss</t>
  </si>
  <si>
    <t>통풍 시 공기흐름에 대해 저항하는 특정한 종류의 힘.</t>
  </si>
  <si>
    <t>32928</t>
  </si>
  <si>
    <t>통풍계</t>
  </si>
  <si>
    <t>draft gauge, 通風計</t>
  </si>
  <si>
    <t>① 연소실, 보일러 등의 통풍력 및 통풍압을 측정하는 장치의 총칭. ② 차압계를 이용하여 간단하게 측정하는 방법을 사용하기도 한다.</t>
  </si>
  <si>
    <t>32929</t>
  </si>
  <si>
    <t>골못</t>
  </si>
  <si>
    <t>corrugated nail: wave form nail</t>
  </si>
  <si>
    <t>못의 일종. 얇은 철판 조각을 골형으로 성형 해서 골형 단면의 끝을 칼날상으로 한 것. 판의 접합 등에 사용한다.</t>
  </si>
  <si>
    <t>3293</t>
  </si>
  <si>
    <t>통풍띠장</t>
  </si>
  <si>
    <t>ventilating piece, draught bead</t>
  </si>
  <si>
    <t>환기시 차가운 바람이 문지방 아래쪽으로 들어오는 것을 막기 위한 목적으로 문지방에 설치된 수평 띠.</t>
  </si>
  <si>
    <t>32930</t>
  </si>
  <si>
    <t>통풍량</t>
  </si>
  <si>
    <t>cross-ventilation rate</t>
  </si>
  <si>
    <t>통풍시 실내로 유입되는 공기의 양으로 단위는 ㎥/h.</t>
  </si>
  <si>
    <t>32931</t>
  </si>
  <si>
    <t>통풍력</t>
  </si>
  <si>
    <t>draft power</t>
  </si>
  <si>
    <t>① 특정한 공간에 공기의 유입을 유발하여 해당 공간의 공기를 전환시키는 힘. ② 공기의 온도 및 압력차 등 패시브 요소를 이용하는 자연 통풍력과 팬, 블로어 등 액티브 요소를 이용하는 강제 통풍력이 있다.</t>
  </si>
  <si>
    <t>32932</t>
  </si>
  <si>
    <t>통풍로</t>
  </si>
  <si>
    <t>공기의 전환 등에 활용되는 공기가 유입될 수 있는 길. → 에어덕트(＝).</t>
  </si>
  <si>
    <t>32933</t>
  </si>
  <si>
    <t>통풍률</t>
  </si>
  <si>
    <t>draft rating</t>
  </si>
  <si>
    <t>통풍이 진행될 때 외부풍속에 대비하여 실내로 유입되는 풍속의 비를 나타내는 지표. 외부 풍속의 경우 처마 높이나, 바람을 직접 받는 창의 풍속을 이용한다.</t>
  </si>
  <si>
    <t>32934</t>
  </si>
  <si>
    <t>통풍벽돌</t>
  </si>
  <si>
    <t>air brick, 通風壁乭</t>
  </si>
  <si>
    <t>다공벽돌이라고도 하며, 통풍을 위한 구멍이 뚫린 벽돌</t>
  </si>
  <si>
    <t>32935</t>
  </si>
  <si>
    <t>통풍장치</t>
  </si>
  <si>
    <t>draft equipment, 通風裝置</t>
  </si>
  <si>
    <t>연소 기기의 가스를 배출하거나 공기 유입을 위해 설치되는 장치. 온돌의 고래, 굴뚝 등 자연통풍 장치와 팬, 블로어 등을 이용한 강제통풍 장치가 있다.</t>
  </si>
  <si>
    <t>32936</t>
  </si>
  <si>
    <t>통학권</t>
  </si>
  <si>
    <t>school attendance sphere</t>
  </si>
  <si>
    <t>학교로의 통학자가 거주하는 권역. 초둥학교, 중학교의 경우는 도보나 버스로 지장없이 다니는 범위. 시가지에서는 통학 거리 0.5km, 1km 정도가 적정하다.</t>
  </si>
  <si>
    <t>32938</t>
  </si>
  <si>
    <t>통형 보일러</t>
  </si>
  <si>
    <t>원통형 형태로 만들어진 보일러 → 둥근보일러(=).</t>
  </si>
  <si>
    <t>32939</t>
  </si>
  <si>
    <t>골밀이</t>
  </si>
  <si>
    <t>grooving plane, fluting plane</t>
  </si>
  <si>
    <t>① 창문살의 등을 오목하게 밀어 파는 대패. 또는 그 일. ② ⇨골변탕(＝).</t>
  </si>
  <si>
    <t>3294</t>
  </si>
  <si>
    <t>통형 볼트</t>
  </si>
  <si>
    <t>⇨배럴볼트.</t>
  </si>
  <si>
    <t>32940</t>
  </si>
  <si>
    <t>퇴</t>
  </si>
  <si>
    <t>veranda, 退</t>
  </si>
  <si>
    <t>원 집채에 물려서 달아낸 칸(間) 또는 마루‧툇간‧툇마루.</t>
  </si>
  <si>
    <t>32942</t>
  </si>
  <si>
    <t>퇴마루</t>
  </si>
  <si>
    <t>툇마루라고 하며, 방이나 마루 바깥에 붙여 꾸민 좁은 마루로 고주와 평주 사이 툇간에 놓인 마루를 말함.</t>
  </si>
  <si>
    <t>32944</t>
  </si>
  <si>
    <t>퇴뫼식 성곽</t>
  </si>
  <si>
    <t>산 정상부를 중심으로 성벽을 두른 것으로, 마치 사발을 엎어놓은 듯하다고 해서 발권식(鉢圈式) 산성, 시루에 흰 번을 두른 것 같다고 해서 시루성, 머리에 수건을 동여맨 것 같다고 해서 머리띠식 산성이라고도 한다. 대개 규모가 작은 산성이 이에 속하며, 부여의 증산성과 청마산성, 함안의 성산산성, 김해의 분산성 등이 있다.</t>
  </si>
  <si>
    <t>32945</t>
  </si>
  <si>
    <t>퇴비사</t>
  </si>
  <si>
    <t>compost shed</t>
  </si>
  <si>
    <t>① 가축의 분뇨와 짚, 톱밥, 풀, 낙엽 등을 쌓아서 자연 발효에 의한 비료(퇴비)를 만들기 위한 헛간. ②=두엄간</t>
  </si>
  <si>
    <t>세화68.9%</t>
  </si>
  <si>
    <t>32946</t>
  </si>
  <si>
    <t>퇴색</t>
  </si>
  <si>
    <t>褪色</t>
  </si>
  <si>
    <t>빛이나 색이 바램, 혹은 무엇인가 낡거나 몰락하면서 존재감이 떨어지는 것.</t>
  </si>
  <si>
    <t>32947</t>
  </si>
  <si>
    <t>퇴색 시험</t>
  </si>
  <si>
    <t>fading test</t>
  </si>
  <si>
    <t>빛이나 화학 약품 등의 작용에 의해 재료의 색이 손상되어 가는 정도를 조사하는 시험. 주로 도료, 직물, 플라스틱에 대해서 실시한다.</t>
  </si>
  <si>
    <t>32948</t>
  </si>
  <si>
    <t>퇴설당</t>
  </si>
  <si>
    <t>退雪堂</t>
  </si>
  <si>
    <t>① 별당, 사찰의 원로가 별도로 거처하는 곳. ② 본채 건물에서 떨어져 따로 지은 집.</t>
  </si>
  <si>
    <t>32949</t>
  </si>
  <si>
    <t>골방</t>
  </si>
  <si>
    <t>closet, back room, 谷房</t>
  </si>
  <si>
    <t>안방이나 건너방 등에 딸린 작은 방. 사람의 눈에 잘 띄지 않도록 만든 깊은 밀실.</t>
  </si>
  <si>
    <t>3295</t>
  </si>
  <si>
    <t>퇴적암</t>
  </si>
  <si>
    <t>sedimentary rock</t>
  </si>
  <si>
    <t>화산재, 자갈, 모래, 진흙이 바람이나 무의 작용에 의해 운반되고 퇴적되어 압밀 고결한 암석. 응화암, 사아, 혈암, 점판암 등으로 대별된다.</t>
  </si>
  <si>
    <t>32950</t>
  </si>
  <si>
    <t>퇴주</t>
  </si>
  <si>
    <t>堆柱</t>
  </si>
  <si>
    <t>① 조칠(彫漆)의 한 기법. ② 주칠(朱漆)을 수십 내지 수백 번 겹쳐 발라 그 표면에 무늬를 음각한 것.</t>
  </si>
  <si>
    <t>32951</t>
  </si>
  <si>
    <t>퇴지돌</t>
  </si>
  <si>
    <t>pedestal stone</t>
  </si>
  <si>
    <t>퇴짓돌, 처마 밑에 돌려 놓은 장대석을 말함.</t>
  </si>
  <si>
    <t>32952</t>
  </si>
  <si>
    <t>퇴천장</t>
  </si>
  <si>
    <t>退天障</t>
  </si>
  <si>
    <t>툇간의 천장.</t>
  </si>
  <si>
    <t>32953</t>
  </si>
  <si>
    <t>퇴침</t>
  </si>
  <si>
    <t>退枕</t>
  </si>
  <si>
    <t>①서랍을 끼워 넣게 된 목침. ② 널로 네모를 짜고 그 속에 서랍을 밀어넣게 되어 있음.</t>
  </si>
  <si>
    <t>32954</t>
  </si>
  <si>
    <t>퇴호</t>
  </si>
  <si>
    <t>전통건축에서 사용되는 미닫이 창호</t>
  </si>
  <si>
    <t>32956</t>
  </si>
  <si>
    <t>툇간</t>
  </si>
  <si>
    <t>退間</t>
  </si>
  <si>
    <t>집채의 원 칸살 밖에 딴 기둥을 세워 붙여 지은 칸살.</t>
  </si>
  <si>
    <t>32957</t>
  </si>
  <si>
    <t>툇기둥</t>
  </si>
  <si>
    <t>退柱</t>
  </si>
  <si>
    <t>전통주거건축에서 퇴를 달아낸 공간에 세운 낮은 기둥. 퇴주라고도 한다.</t>
  </si>
  <si>
    <t>32958</t>
  </si>
  <si>
    <t>툇도리</t>
  </si>
  <si>
    <t>退道理</t>
  </si>
  <si>
    <t>툇간의 처마쪽 도리.</t>
  </si>
  <si>
    <t>32959</t>
  </si>
  <si>
    <t>골변탕</t>
  </si>
  <si>
    <t>rabbet plane, 谷邊鐋</t>
  </si>
  <si>
    <t>① 대패의 일종. ② 재목에 오목한 골을 파는데 쓰임. ③ ⇨골밀이(＝).</t>
  </si>
  <si>
    <t>3296</t>
  </si>
  <si>
    <t>툇마루</t>
  </si>
  <si>
    <t>wooden veranda, 退抹樓</t>
  </si>
  <si>
    <t>방이나 마루 바깥에 붙여 꾸민 좁은 마루로 고주와 평주 사이 툇간에 놓인 마루를 말함. 퇴마루라고도 함</t>
  </si>
  <si>
    <t>32960</t>
  </si>
  <si>
    <t>툇마루간</t>
  </si>
  <si>
    <t>verandah</t>
  </si>
  <si>
    <t>원마루 밖에 툇간에 좁고 길게 달아낸 마루. 실마루‧쪽마루 등.</t>
  </si>
  <si>
    <t>32961</t>
  </si>
  <si>
    <t>툇보</t>
  </si>
  <si>
    <t>퇴칸에 걸리는 보를 툇보(退樑)라고 한다. 전퇴가 있는 일고주오량집에서는 고주와 전면 평주 사이에는 툇보가 걸리고 고주와 후면 평주 사이에는 대들보가 걸린다.</t>
  </si>
  <si>
    <t>32962</t>
  </si>
  <si>
    <t>툇집</t>
  </si>
  <si>
    <t>退家</t>
  </si>
  <si>
    <t>전통가옥의 전면 또는 후면에 툇기둥을 세워 원채에 붙여서 지은 집.</t>
  </si>
  <si>
    <t>32963</t>
  </si>
  <si>
    <t>투각</t>
  </si>
  <si>
    <t>⇨투조(＝).</t>
  </si>
  <si>
    <t>32964</t>
  </si>
  <si>
    <t>투과</t>
  </si>
  <si>
    <t>transmission</t>
  </si>
  <si>
    <t>소리, 빛, 진동 등 파형을 가지는 에너지의 파장이 매질을 통과하는 현상.</t>
  </si>
  <si>
    <t>32965</t>
  </si>
  <si>
    <t>투과 계수</t>
  </si>
  <si>
    <t>transmission coefficient</t>
  </si>
  <si>
    <t>다른 물성을 가진 매질과 매질 사이의 경계에 파장이 입사될 때 투과되기 전의 파장이 가지는 진폭과 투과되고 난 후의 파장이 가지는 진폭 간 비율.</t>
  </si>
  <si>
    <t>32966</t>
  </si>
  <si>
    <t>투과 광속</t>
  </si>
  <si>
    <t>transmitted luminous flux</t>
  </si>
  <si>
    <t>빛의 통과가 가능한 매질에 빛을 비출 때 빛의 속성으로 인해 발생하는 모든 과정을 거친 뒤 최종적으로 투과된 빛의 광속. 투과 광속에 반사된 빛의 반사광속과 흡수된 빛의 흡수광속의 합은 빛의 입사 광속과 동일한 값을 가진다.</t>
  </si>
  <si>
    <t>32967</t>
  </si>
  <si>
    <t>투과 손실</t>
  </si>
  <si>
    <t>transmission loss; sound reduction index</t>
  </si>
  <si>
    <t>음원과 수음자 사이에 매질의 역할을 할 수 있는 장애물이 설치되었을 때, 음이 장애물을 통과하는 과정에서 손실되는 음에너지.→ 음향 투과 손실(=).</t>
  </si>
  <si>
    <t>32968</t>
  </si>
  <si>
    <t>투과 일사량</t>
  </si>
  <si>
    <t>transmission solar radiation</t>
  </si>
  <si>
    <t>유리 등 매질을 통과한 후의 일사량.</t>
  </si>
  <si>
    <t>32969</t>
  </si>
  <si>
    <t>골복도</t>
  </si>
  <si>
    <t>안쪽에 있는 복도</t>
  </si>
  <si>
    <t>3297</t>
  </si>
  <si>
    <t>투과광</t>
  </si>
  <si>
    <t>transmitted light</t>
  </si>
  <si>
    <t>특정한 매질을 투과하여 해당 매질을 통과한 빛. ↔ 반사광.</t>
  </si>
  <si>
    <t>32970</t>
  </si>
  <si>
    <t>투과손실</t>
  </si>
  <si>
    <t>transmission loss, 透過損失</t>
  </si>
  <si>
    <t>음이 건축물의 벽, 바닥 등 건축부를 매질로 투과할 때 손실되는 음에너지의 정도에 따른 차단 능력을 숫자로 표현한 개념으로 단위는 데시벨(dB)을 이용한다.</t>
  </si>
  <si>
    <t>32971</t>
  </si>
  <si>
    <t>투과율</t>
  </si>
  <si>
    <t>transmission factor, transmittance, 透過率</t>
  </si>
  <si>
    <t>소리, 빛 등 파형을 가지는 에너지의 파장이 특정한 물성을 가진 매질을 통과할 때의 입사 강도 대비 투과 강도의 비율.</t>
  </si>
  <si>
    <t>32972</t>
  </si>
  <si>
    <t>투과음</t>
  </si>
  <si>
    <t>transmission sound, 透過音</t>
  </si>
  <si>
    <t>음원과 수음자 사이에 벽, 바닥 등 건축부가 존재할 때 음이 벽, 바닥 등 건축부를 매질로 투과한 뒤 발생하는 소리.</t>
  </si>
  <si>
    <t>32973</t>
  </si>
  <si>
    <t>투광기</t>
  </si>
  <si>
    <t>projector; spotlight: searchlight</t>
  </si>
  <si>
    <t>떨어진 장소를 골라 조명하는 기구. 특히 극장용의 것을 스포트라이트, 원격의 장소를 조명하는 것을 서치라이트라 일컫는다.</t>
  </si>
  <si>
    <t>32974</t>
  </si>
  <si>
    <t>투광실</t>
  </si>
  <si>
    <t>spolliglit booth</t>
  </si>
  <si>
    <t>극장 등에서 스포트라이트 등의 연출용 조명 기구를 설치하는 방.</t>
  </si>
  <si>
    <t>32975</t>
  </si>
  <si>
    <t>투광조명</t>
  </si>
  <si>
    <t>flood lighting, 投光照明</t>
  </si>
  <si>
    <t>투광기에 의한 조명을 말하는데, 건물, 분수, 광고탑 등을 비추어 미적 효과나 상업 가치를 노리는 조명이다. 각종 운동 경기장의 조명으로 사용되며, 작업장 · 주차장 · 조차장 · 비행장 · 항만 등의 야간 작업을 위한 조명 등이 있다.</t>
  </si>
  <si>
    <t>32976</t>
  </si>
  <si>
    <t>투광조명실</t>
  </si>
  <si>
    <t>投光照明室</t>
  </si>
  <si>
    <t>투광조명을 할 수 있도록 투광기 및 설비 장치가 되어 있는 방.</t>
  </si>
  <si>
    <t>32977</t>
  </si>
  <si>
    <t>투기율</t>
  </si>
  <si>
    <t>air permeability</t>
  </si>
  <si>
    <t>단위 두께, 단위 면적의 매질을 두고 매질을 경계로 단위 압력을 가해 압력차를 만들었을 때 단위시간단 통과하는 공기량으로서 투기율 C는 다음 공식으로 구한다. C=Q‧d/S‧ΔP = kd(㎡/h‧Pa). 이 때, Q : 투기량(㎥/h). d : 두께(m), S : 면적(㎡), ΔP : 압력차(Pa), k : 투기계수</t>
  </si>
  <si>
    <t>32978</t>
  </si>
  <si>
    <t>투기장</t>
  </si>
  <si>
    <t>amphi-theater, 鬪技場</t>
  </si>
  <si>
    <t>① 원형경기장, 원형극장. ② 로마시대 맹수와의 싸움, 투기를 위해 건립한 건축물(원형극장)로 대표적 사례는 콜로세움이 있음.</t>
  </si>
  <si>
    <t>32979</t>
  </si>
  <si>
    <t>골석면슬레이트</t>
  </si>
  <si>
    <t>asbestos- cement corrugated sheets, corrugated asbestos-cement sheet, 波形石綿slate</t>
  </si>
  <si>
    <t>① 시멘트와 석면을 주원료로 하여 압축 성형한 골모양판의 슬레이트. ② KS L 5114. ③ 종류에소골슬레이트‧5.5대골‧7.5대골‧리브 골슬레이트 등 4종이 있음.</t>
  </si>
  <si>
    <t>3298</t>
  </si>
  <si>
    <t>투망집</t>
  </si>
  <si>
    <t>굵은 통나무를 '井'모양으로 맞추어 쌓아올린 벽체로 만든 집. 투막집, 귀틀집, 방틀집의 방언.</t>
  </si>
  <si>
    <t>32980</t>
  </si>
  <si>
    <t>투명도</t>
  </si>
  <si>
    <t>degree of clearness, 透明度</t>
  </si>
  <si>
    <t>물질이 투명한 정도.</t>
  </si>
  <si>
    <t>32981</t>
  </si>
  <si>
    <t>투명래커</t>
  </si>
  <si>
    <t>⇨클리어래커(＝).</t>
  </si>
  <si>
    <t>32982</t>
  </si>
  <si>
    <t>투명색</t>
  </si>
  <si>
    <t>transparent colour, 透明色</t>
  </si>
  <si>
    <t>빛이 통과할 수 있는 색상. 굴절율이 0에 가까울 수록 투명도가 높아진다.</t>
  </si>
  <si>
    <t>32983</t>
  </si>
  <si>
    <t>투명체</t>
  </si>
  <si>
    <t>transparent medium</t>
  </si>
  <si>
    <t>가시광선 영역에서 빛이 매질을 통과할 때 흡수나 산란을 받지 않고 투과하는 물체.</t>
  </si>
  <si>
    <t>32984</t>
  </si>
  <si>
    <t>투명판</t>
  </si>
  <si>
    <t>transparent plane, 透明板</t>
  </si>
  <si>
    <t>투광률이 높은 합성수지의 판재로 건축외장재에서 유리 대용으로 사용되기도 한다.</t>
  </si>
  <si>
    <t>32985</t>
  </si>
  <si>
    <t>투밀이</t>
  </si>
  <si>
    <t>창살의 등을 둥글게 밀어 만드는 일 또는 그 대패.</t>
  </si>
  <si>
    <t>32986</t>
  </si>
  <si>
    <t>투밀이살</t>
  </si>
  <si>
    <t>투밀이살은 투밀이 대패로 만든 전통창호에 사용되는 살로, 살대의 등부분과 배부분을 동시에 가공한 길쭉한 타원형 모양을 갖는다.</t>
  </si>
  <si>
    <t>32987</t>
  </si>
  <si>
    <t>투바이포 구법</t>
  </si>
  <si>
    <t>two-by-four construction</t>
  </si>
  <si>
    <t>북미에서 발전한 목조 건축 구법. 목조 틀벽 구법으로 단면이 2인치 4인치의 부재를 주체로 구성된다.</t>
  </si>
  <si>
    <t>32988</t>
  </si>
  <si>
    <t>투사</t>
  </si>
  <si>
    <t>tracing, trace, 透寫</t>
  </si>
  <si>
    <t>도면 등을 아래에 깔고 그대로 투시하여 떠내는 것. 트레이스,사도(寫圖), 또는 모도(模圖)라고도 불린다.</t>
  </si>
  <si>
    <t>32989</t>
  </si>
  <si>
    <t>골슬레이트</t>
  </si>
  <si>
    <t>corrugated asbestos cement sheet</t>
  </si>
  <si>
    <t>① 시멘트15, 석면 기타 약85%의 중량비로 혼합 성형하여 골이 지게 만든 판(슬레이트). ② 큰골판과 작은골판이 있으며 너비는 약 60cm, 길이는 1.8‧2.1‧2.4m 등이 있음.</t>
  </si>
  <si>
    <t>3299</t>
  </si>
  <si>
    <t>투사도</t>
  </si>
  <si>
    <t>traced drawing, 透寫圖</t>
  </si>
  <si>
    <t>① 도면의 성질에 따른 분류(종류)의 하나이며, 청사진을 만드는 원도가 된다.  ② 도면 위에 투사지를 놓고, 밑에 그려져 있는 도면대로 연필 또는 먹물로 그린 도면.</t>
  </si>
  <si>
    <t>32990</t>
  </si>
  <si>
    <t>투사면</t>
  </si>
  <si>
    <t>projecting surface, 投射面</t>
  </si>
  <si>
    <t>물제의 투사선이 모여서 생기는 면.</t>
  </si>
  <si>
    <t>32992</t>
  </si>
  <si>
    <t>투사선</t>
  </si>
  <si>
    <t>projecting line, 投射線</t>
  </si>
  <si>
    <t>공간에 있는 모형을 평면 위에 표시할 때 모형의 주요한 각 점에서 평면 위에 내리는 임의의 직선.</t>
  </si>
  <si>
    <t>32993</t>
  </si>
  <si>
    <t>투사율</t>
  </si>
  <si>
    <t>유한한 면의 단위면적 당 직접 투사량의 비율 약칭.</t>
  </si>
  <si>
    <t>32994</t>
  </si>
  <si>
    <t>투사지</t>
  </si>
  <si>
    <t>tracing paper, 透寫紙</t>
  </si>
  <si>
    <t>32996</t>
  </si>
  <si>
    <t>투사포</t>
  </si>
  <si>
    <t>tracing cloth, 透寫布</t>
  </si>
  <si>
    <t>도면의 제도에 쓰이는 투명한 천.</t>
  </si>
  <si>
    <t>32997</t>
  </si>
  <si>
    <t>투상</t>
  </si>
  <si>
    <t>projection, 投像</t>
  </si>
  <si>
    <t>32998</t>
  </si>
  <si>
    <t>투상도</t>
  </si>
  <si>
    <t>投像圖</t>
  </si>
  <si>
    <t>① 공간에 있는 물체 또는 도형을 한 개의 평면 위에 나타내는 방법에 따라 그린 도면. 투상도의 종류에는 정면도, 평면도, 측면도, 배면도 등이 있다. ② 물체의 뚜렷한 면을 ｢정면도｣로 선정하고 이것을 기준으로 하여 측면도 및 평면도 등을 그린다.</t>
  </si>
  <si>
    <t>32999</t>
  </si>
  <si>
    <t>2단겹장부</t>
  </si>
  <si>
    <t>二段重丈夫</t>
  </si>
  <si>
    <t>① 쌍장부를 한재의 상하에 2단으로 낸 것. ② ＝두쌍장부.</t>
  </si>
  <si>
    <t>33</t>
  </si>
  <si>
    <t>P-v 선도</t>
  </si>
  <si>
    <t>p-v chart</t>
  </si>
  <si>
    <t>세로축에 압력, 가로축에 비용적(比容積)을 잡은 선도, 여러 가지 증기의 상태를 나타낸다.</t>
  </si>
  <si>
    <t>330</t>
  </si>
  <si>
    <t>투상도법</t>
  </si>
  <si>
    <t>投像道法</t>
  </si>
  <si>
    <t>평면 위에 물체를 나타내는 방법중의 하나로 투상도법은 투상면에 대한 광선의 각도와 물체를 놓는 방법에 따라 정투상도법‧축측투상도법‧사투상도법 및 투시도법으로 나누어진다. 투영도법, 입체도법이라고도 불린다.</t>
  </si>
  <si>
    <t>33000</t>
  </si>
  <si>
    <t>투상면</t>
  </si>
  <si>
    <t>plane of projection, 投像面</t>
  </si>
  <si>
    <t>① 공간에 있는 도형을 평면 위에 표시할 때 도형의 주요한 각 점에서 평면 위에 내리는 임의의 직선이 모여서 생기는 화면. ② 투사선이 모여서 생기는 화면.</t>
  </si>
  <si>
    <t>33001</t>
  </si>
  <si>
    <t>투상법</t>
  </si>
  <si>
    <t>methods of projection, 投像法</t>
  </si>
  <si>
    <t>입체의 도면을 그리기 위한 투상법에는 투상면의 선택에 따라서 제1각법과 제3각법의 두 가지 방법이 있다. 두 개의 평면을 서로 직각으로 교차시키면 공간은 네 부분으로 나누어진다.</t>
  </si>
  <si>
    <t>33002</t>
  </si>
  <si>
    <t>투수 계수</t>
  </si>
  <si>
    <t>coefficient of permeability</t>
  </si>
  <si>
    <t>지층의 투수도를 나타내는 지표로 일정 단위의 단면적을 단위시간에 통과하는 수량(水量)으로 정의된다</t>
  </si>
  <si>
    <t>33003</t>
  </si>
  <si>
    <t>투수 시험</t>
  </si>
  <si>
    <t>permeability test</t>
  </si>
  <si>
    <t>흙의 투수성을 살피는 시험, 다공질의 재료 속에 물이 침투해 가는 속도를 살피는 시험</t>
  </si>
  <si>
    <t>33004</t>
  </si>
  <si>
    <t>투수비</t>
  </si>
  <si>
    <t>ratio of water permeability</t>
  </si>
  <si>
    <t>표준 모르타르의 투수량에 대한 시험 모르타르의 투수량의 비. 시멘트 방수제의 규격 시험으로 규정되어 있다.</t>
  </si>
  <si>
    <t>33005</t>
  </si>
  <si>
    <t>투수성</t>
  </si>
  <si>
    <t>permeability, 透水性</t>
  </si>
  <si>
    <t>물의 통과 정도를 나타내는 암석 또는 토양의 성질</t>
  </si>
  <si>
    <t>33006</t>
  </si>
  <si>
    <t>투수성 포장</t>
  </si>
  <si>
    <t>permeable pavement</t>
  </si>
  <si>
    <t>빗물이 땅속에 침투할 수 있도록 간격을 두고 하는 포장</t>
  </si>
  <si>
    <t>33007</t>
  </si>
  <si>
    <t>투수시험</t>
  </si>
  <si>
    <t>water permeability test, 透水試驗</t>
  </si>
  <si>
    <t>① 흙의 투수성을 조사하는 시험. ② 다공질 재료 내에 물이 침투하는 속도를 조사하는 시험. ③ 방법：건축재료에서는 모르타르‧콘크리트 등에 압력수를 가해 일정 기간 내에 재료에 침투한 수량을 측정함.</t>
  </si>
  <si>
    <t>33008</t>
  </si>
  <si>
    <t>투수율측정법</t>
  </si>
  <si>
    <t>投水率測定法</t>
  </si>
  <si>
    <t>①재료시험 방법. ② 시멘트관 비닐파이프 등 관류의 한 끝을 밀폐하고 일정시간에 일정수압을 가하여 누수량을 측정하는 방법.</t>
  </si>
  <si>
    <t>33009</t>
  </si>
  <si>
    <t>골영창</t>
  </si>
  <si>
    <t>한 짝 문을 열면 다른 짝도 따라 열리게 된 창.</t>
  </si>
  <si>
    <t>3301</t>
  </si>
  <si>
    <t>투수층</t>
  </si>
  <si>
    <t>permeable layer</t>
  </si>
  <si>
    <t>지하수가 침투하기 쉬운 지층.</t>
  </si>
  <si>
    <t>33010</t>
  </si>
  <si>
    <t>투스테이지 실드 조인트</t>
  </si>
  <si>
    <t>two-stage sealed joint</t>
  </si>
  <si>
    <t>외벽 구성재의 접합부에서 옥외 쪽에서는 수밀성을 확보하고, 실내 쪽에서는 기밀성을 확보하기 위해 실링재를 충전하는 2단계의 실링 구법.</t>
  </si>
  <si>
    <t>33011</t>
  </si>
  <si>
    <t>투습</t>
  </si>
  <si>
    <t>vapor permeability, 透濕</t>
  </si>
  <si>
    <t>벽체의 습윤현상은 벽체의 습압이 주위의 습압보다 낮을 때 발생. 여기서 습압(濕壓, vapor pressure)이란 벽체의 각 점에서 보유하고 있는 수증기 장력을 말한다. 벽체 중에 습기가 높은 곳에서 낮은 곳으로 이동하는 것을 습류(濕流, vapor flow)라 하며 이 현상을 ｢습기전침｣ 또는 ｢투습｣이라 함.</t>
  </si>
  <si>
    <t>33012</t>
  </si>
  <si>
    <t>투습 계수</t>
  </si>
  <si>
    <t>vapor permeance; moisture permeance</t>
  </si>
  <si>
    <t>재료 전체로서 투습성을 표시하는 계수. 투습의 경우는 저항이 재료의 표면에 집중해서 두께에 비례하지 않는 경우이므로 이 계수를 사용한다. 단위는 습기 관류율과 같다.</t>
  </si>
  <si>
    <t>33013</t>
  </si>
  <si>
    <t>투습 저항</t>
  </si>
  <si>
    <t>vapor resistance</t>
  </si>
  <si>
    <t>습기 이동의 정도를 나타내는 계수의 일종으로 습기 전도율의 역수. → 습기 전도 저항(=).</t>
  </si>
  <si>
    <t>33014</t>
  </si>
  <si>
    <t>투습률</t>
  </si>
  <si>
    <t>permeability, 透濕率</t>
  </si>
  <si>
    <t>어떤 재료의 양면에 있는 수증기 분압차(mmHg)에 따른 단위시간‧단위면적당의 투과수증기량(g/h‧m²).</t>
  </si>
  <si>
    <t>33015</t>
  </si>
  <si>
    <t>투습비 저항</t>
  </si>
  <si>
    <t>단위 두께의 투습 저항을 일컫는다. 투습률의 역수이다.</t>
  </si>
  <si>
    <t>33016</t>
  </si>
  <si>
    <t>투습성</t>
  </si>
  <si>
    <t>vapor permeability</t>
  </si>
  <si>
    <t>수증기가 독립 기공이 아닌 다공질 재료나 벽을 통과하는 성질.</t>
  </si>
  <si>
    <t>33017</t>
  </si>
  <si>
    <t>투시</t>
  </si>
  <si>
    <t>두 부재의 접합부에 있어서 다소 틈을 만든 줄눈의 형상.</t>
  </si>
  <si>
    <t>33018</t>
  </si>
  <si>
    <t>투시 블록</t>
  </si>
  <si>
    <t>페이스 셀에 무늬 모양의 구멍을 뚫은 콘크리트 블록. 블록 담장의 통풍 또는 디자인을 위해 쓰인다.</t>
  </si>
  <si>
    <t>33019</t>
  </si>
  <si>
    <t>골유리</t>
  </si>
  <si>
    <t>⇨골판유리(＝).</t>
  </si>
  <si>
    <t>3302</t>
  </si>
  <si>
    <t>투시도</t>
  </si>
  <si>
    <t>perspective, perspective drawing, 透視圖</t>
  </si>
  <si>
    <t>33021</t>
  </si>
  <si>
    <t>투시도면</t>
  </si>
  <si>
    <t>perspective projection, 透視圖面</t>
  </si>
  <si>
    <t>투시도법을 이용하여 그린 도면으로 평면도, 입면도 등에서 입체적 공간을 파악하기 어려운 반면 원근감을 들어가 입체적으로 표현된 도면.</t>
  </si>
  <si>
    <t>33022</t>
  </si>
  <si>
    <t>투시도법</t>
  </si>
  <si>
    <t>透視圖法</t>
  </si>
  <si>
    <t>투시도는 물체, 화면, 시점 사이의 거리에 의해 결정되는데, 직접 건물을 바라보는 것과 같이, 입체적으로 보이는 효과가 있다.</t>
  </si>
  <si>
    <t>33023</t>
  </si>
  <si>
    <t>투시도의종류</t>
  </si>
  <si>
    <t>透視圖－種類</t>
  </si>
  <si>
    <t>투시도는 ｢화면 및 지반면에 대해서 물체가 놓인 상태｣, ｢시점 위치의 고저｣에 따라 그 조건이 달라지는데 일반적으로 사용하는 투시도는 시점 위치에 따라 구분되는 경우가 많다. 일반투시도(general perspective)는 보통 사람이 선 자세에서 건물을 보았을 경우의 투시도를 말하는데 단일 건물을 표현하거나, 광범한 지역을 함께 나타낼 필요가 없을 때 이 투시도법을 적용한다. 조감투시도(bird’s eye perspective)는 시점이 매우 높이 있어서, 건물을 내려다 본 경우의 투시도로, 주로 단지계획이나 도시설계 등 광범한 지역을 표현할 때 많이 사용된다.</t>
  </si>
  <si>
    <t>33025</t>
  </si>
  <si>
    <t>투시울타리</t>
  </si>
  <si>
    <t>peep fence</t>
  </si>
  <si>
    <t>밖에서 안이 들여다보이는 울타리로서 울타리의 기능인 공간구분에 기초 하지만, 외부의 시각적 차단과는 구분되는 울타리이다.</t>
  </si>
  <si>
    <t>33026</t>
  </si>
  <si>
    <t>투시천장</t>
  </si>
  <si>
    <t>실내가 보이는 투명도를 가진 천장.</t>
  </si>
  <si>
    <t>33027</t>
  </si>
  <si>
    <t>투시투상</t>
  </si>
  <si>
    <t>perspective projection, 透視投像</t>
  </si>
  <si>
    <t>① 투상면에서 어떤 거리에 잇는 시점과 대상물의 각 점을 연결한 투상선이 투상면을 지나가는 투상법.눈이 있는 시점과 투상면과의 교차점을 '소점'이라고 하는데, 대상물의 두 좌표축이 투상면에 평행하고 다른 하나의 축이 직각이며 소점이 하나인 것을 '1소점 투시도'라고하며 이 밖에도 2소점 투시도, 3소점투시도 등이 있다. ② ⇨투상. ③ ⇨투시도법.</t>
  </si>
  <si>
    <t>33028</t>
  </si>
  <si>
    <t>투영</t>
  </si>
  <si>
    <t>projection, 投影</t>
  </si>
  <si>
    <t>3차원 입체를 평면에 그리는 방법 중의 하나로, 광원, 입체, 평면을 나란히 놓고, 광선을 입체에 비추어 평면에 나타난 모습을 그림으로써 입체를 표현하는 화법을 말하며, 정투영(正投影)사투영(斜投影)으로 구분된다.</t>
  </si>
  <si>
    <t>33029</t>
  </si>
  <si>
    <t>골자계획공정표</t>
  </si>
  <si>
    <t>skeleton network, 骨子計劃工程表</t>
  </si>
  <si>
    <t>① 네트워크(⇦)의 용어. ② 계획사업(공사)의 내용 및 규모를 개략적으로 파악할 수 있는 정도의 계획공정표로서 요소(要素)작업은 간트도표를 다소 보완한 정도임.</t>
  </si>
  <si>
    <t>3303</t>
  </si>
  <si>
    <t>투영도</t>
  </si>
  <si>
    <t>projection drawing, 投影圖</t>
  </si>
  <si>
    <t>① 투영법으로써 그려진 물체의 도면을 투영도라고 함. ②=투상도</t>
  </si>
  <si>
    <t>33031</t>
  </si>
  <si>
    <t>투영도법</t>
  </si>
  <si>
    <t>projection method, 投影圖法</t>
  </si>
  <si>
    <t>① 공간에 있는 물체의 형태와 위치를 평면 위에 정확히 나타내어 그리는 일. 시점과 물체의 모든 점을 맺은 직선이 평면에 가서 만나는 점에 의하여 도형을 얻는다. ②＝투상도법</t>
  </si>
  <si>
    <t>33032</t>
  </si>
  <si>
    <t>투영면</t>
  </si>
  <si>
    <t>投影面</t>
  </si>
  <si>
    <t>물체가 투영된 평면.</t>
  </si>
  <si>
    <t>33033</t>
  </si>
  <si>
    <t>투영법</t>
  </si>
  <si>
    <t>⇨투영도법.</t>
  </si>
  <si>
    <t>33034</t>
  </si>
  <si>
    <t>투입 계수</t>
  </si>
  <si>
    <t>input coefficient</t>
  </si>
  <si>
    <t>각 산업부문이 재화나 서비스의 생산에 사용하기 위하여 다른 산업으로부터 구입한 원재료, 연료 등 중간재별 투입액을 총 투입액으로 나눈 것</t>
  </si>
  <si>
    <t>33036</t>
  </si>
  <si>
    <t>투입 산출 분석</t>
  </si>
  <si>
    <t>input-output analysis</t>
  </si>
  <si>
    <t>한 나라의 일정한 기간 동안에 행해진 모든 경제활동을 산업부문별로 분할하여 각 부분에 투입된 것과 산출된 것의 상호관계를 분석하는 경제분석 방식의 한 방법. 산업연관분석.</t>
  </si>
  <si>
    <t>33037</t>
  </si>
  <si>
    <t>투입 원가 지수</t>
  </si>
  <si>
    <t>input cost index</t>
  </si>
  <si>
    <t>개별적인 제품이나 서비스 업무의 원가를 지수화한 것. 건축과 같이 개별성이 강한 재화의 가격 지수는 작성이 곤란하므로 투입 원가의 합성에 의한 지수로 대용된다.</t>
  </si>
  <si>
    <t>33038</t>
  </si>
  <si>
    <t>투입식 발생기</t>
  </si>
  <si>
    <t>carbide to water generator, 投入式發生機</t>
  </si>
  <si>
    <t>카바이드(CaC2)를 물속에 투입하여 가스용접 또는 절단용 아세틸렌 가스를 발생시키는 장치. → 가스발생기, → 아세틸렌발생기.</t>
  </si>
  <si>
    <t>33039</t>
  </si>
  <si>
    <t>골재</t>
  </si>
  <si>
    <t>aggregate, 骨材</t>
  </si>
  <si>
    <t>① 모르타르‧콘크리트의 주요 원료로서 보통 모래‧자갈을 칭함. ② 모르타르‧콘크리트‧석회반죽‧역청질을 혼합물 등과 같이 결합재에 의하여 뭉쳐서 한 덩어리를 이룰 수 있는 건설용 광물질 재료로서 화학적으로 일정한 것(단, 혼합재 및 결합재는 제외함)(KS F 2522). ③ 부순돌‧호박돌 등이 있음. ④ 입도에 따라 가는 골재(細骨材)와 굵은골재(粗骨材)로 대별하고, 천연‧인공‧보통‧경량‧중량골재로 구분함. ⑤ 골재는 굳고 깨끗해야 함(먼지‧진흙‧로움(loam)‧실트(silt) 등이 1% 이상은 불량). ⑥ 골재는 소금기‧기름기‧풀뿌리 등 유기물 포함은 불허함.</t>
  </si>
  <si>
    <t>3304</t>
  </si>
  <si>
    <t>투자 효과</t>
  </si>
  <si>
    <t>investment effect</t>
  </si>
  <si>
    <t>투자의 경제적 효과를 말하며, 생산력을 증강하는 효과와 생산올 유발시키는 효과로 구분할 수 있다.</t>
  </si>
  <si>
    <t>33040</t>
  </si>
  <si>
    <t>투조</t>
  </si>
  <si>
    <t>透彫</t>
  </si>
  <si>
    <t>금속판의 일부를 끌이나 톱으로 도려내고, 그 남은 부분을 무늬로 나타내는 조각 기법이며, 투각(透刻)이라고도 한다.</t>
  </si>
  <si>
    <t>33041</t>
  </si>
  <si>
    <t>튀어나옴</t>
  </si>
  <si>
    <t>비계판 등의 끝이 지점에서 나와 튀어나온 상태.</t>
  </si>
  <si>
    <t>33045</t>
  </si>
  <si>
    <t>튜더</t>
  </si>
  <si>
    <t>① 평평한 아치, 영국 후기 고딕식 건축법. ②⇨튜더양식.</t>
  </si>
  <si>
    <t>33047</t>
  </si>
  <si>
    <t>튜더 아치</t>
  </si>
  <si>
    <t>Tudor arch</t>
  </si>
  <si>
    <t>아치의 양단에서는 경사가 크고 중앙부에서는 직선 또는 완만한 경사의 첨두아치.</t>
  </si>
  <si>
    <t>33048</t>
  </si>
  <si>
    <t>튜더건축</t>
  </si>
  <si>
    <t>16세기 전기 영국의 건축양식. 중세 후기에서 르네상스로 향하는 과도기에 생겨남. 눈에 그다지 잘 띄지 않는 곳에 이탈리아 풍의 장식이 적용되고 있는 것 외에 정치적인 안정을 나타내는 연와조 건축의 융성, 튜더 아치의 사용, 하프 틴버식 목골조 주택양식의 완성, 또 목조가옥 기술의 현저한 발달이 특징이다.</t>
  </si>
  <si>
    <t>33049</t>
  </si>
  <si>
    <t>골재계량기</t>
  </si>
  <si>
    <t>aggregate batcher, 骨材計量機</t>
  </si>
  <si>
    <t>골재량을 계산하는 기계의 총칭.</t>
  </si>
  <si>
    <t>3305</t>
  </si>
  <si>
    <t>튜더아치</t>
  </si>
  <si>
    <t>33051</t>
  </si>
  <si>
    <t>튜더양식</t>
  </si>
  <si>
    <t>Turdor style, -樣式</t>
  </si>
  <si>
    <t>① 16세기 전기에 성행한 건축과 그 장식 양식으로 수직적 구성(퍼펜디큘러)을 중히 여긴 고딕양식에 르네상스 건축의 화려한 장식성을 더한 후기 고딕양식을 말한다. ② 중후한 수직적 구성(퍼펜디큘러)을 중히 여긴 전통적인 고딕양식에 이탈리아 르네상스 건축의 화려한 장식성을 더한 후기 고딕양식으로, 특히 교회 건축에서 넓고 평편한 아치(튜더 아치)나 화려한 부채꼴의 볼트를 많이 사용했다. ③ 일반적으로는 회반죽과 벽돌로 만들어진 벽에 목재가 노출된 영국의 세속적인 목조건축을 튜더식이라고 부를 때도 있다.</t>
  </si>
  <si>
    <t>33052</t>
  </si>
  <si>
    <t>튜브 수송 시스템</t>
  </si>
  <si>
    <t>tube freight traffic system</t>
  </si>
  <si>
    <t>튜브를 통해서 화물이나 폐기물을 고속, 고밀도로 수송하는 시스템</t>
  </si>
  <si>
    <t>33055</t>
  </si>
  <si>
    <t>튜블러 자물쇠</t>
  </si>
  <si>
    <t>cylindrical lock</t>
  </si>
  <si>
    <t>바깥쪽 손잡이 중심에 실린더 자물쇠를 짜넣은, 여닫이문에 붙이는 손잡이(그림). 안쪽 손잡이 중심의 푸시버튼을 누르면 바깥쪽 손잡이의 회전이 고정되어 잠긴다 ('=모노 로크, 원통 자물쇠)</t>
  </si>
  <si>
    <t>33056</t>
  </si>
  <si>
    <t>튜퍼</t>
  </si>
  <si>
    <t>tufa</t>
  </si>
  <si>
    <t>화산석(응회암⇦)의 하나.</t>
  </si>
  <si>
    <t>33057</t>
  </si>
  <si>
    <t>트라얀기념주</t>
  </si>
  <si>
    <t>① 로마 황제 트라야누스를 기념하기 위해 원로원의 명령으로 다마스쿠스의 아폴로도로스가 건설한 것으로 퀴리날레 언덕 근처, 포룸 로마눔 북쪽의 트라야누스 포룸에 위치해 있음. ② 113년에 완성된 기념주는 다키아 전쟁에서의 트라야누스 승리를 기념하는 부조로 유명하며, 높이 30m(기초 포함 38m), 지름은 4m로 기둥 주변의 프리즈는 기둥을 23번 회전하며, 내부에는 전망대로 가는 나선형 계단이 있음.</t>
  </si>
  <si>
    <t>33058</t>
  </si>
  <si>
    <t>트라이글리프</t>
  </si>
  <si>
    <t>고전 건축 방식의 프리즈의 일부로, 세 줄기 세로 홈이 난 무늬 형식을 말하며, 트리글리프라고도 함</t>
  </si>
  <si>
    <t>33059</t>
  </si>
  <si>
    <t>골재공급기</t>
  </si>
  <si>
    <t>feeder, 骨材供給機</t>
  </si>
  <si>
    <t>아스팔트 플랜트에서 골재를 건조기에 균일하고 정확하게 공급하는 기계부분.</t>
  </si>
  <si>
    <t>3306</t>
  </si>
  <si>
    <t>트라이스타일</t>
  </si>
  <si>
    <t>tristyle</t>
  </si>
  <si>
    <t>서양건축에서 3개의 기둥을 가진 주랑현관.</t>
  </si>
  <si>
    <t>33060</t>
  </si>
  <si>
    <t>트라이포리엄</t>
  </si>
  <si>
    <t>①서양 중세의 바실리카식 성당에서, 순례자의 동선과 신자석을 넓히기 위하여 설치한 양쪽 측량 상부의 2층. 지붕 공간에 채광과 환기를 시켜 주는 역할을 한다. ②⇨트리포리움.</t>
  </si>
  <si>
    <t>33061</t>
  </si>
  <si>
    <t>트래버스</t>
  </si>
  <si>
    <t>traverse</t>
  </si>
  <si>
    <t>33062</t>
  </si>
  <si>
    <t>트래버틴</t>
  </si>
  <si>
    <t>travertine</t>
  </si>
  <si>
    <t>① 대리석의 일종으로 크림계와 적갈색계가 있으며 다공질이고 특유한 구멍을 가지며 정취가 있음. ② 부분적으로 구멍과 오목진 줄이 황갈색 조면을 형성하고 요철부가 생겨 입체감이 느껴지는 내장재로 쓰임.</t>
  </si>
  <si>
    <t>33063</t>
  </si>
  <si>
    <t>트래픽페인트</t>
  </si>
  <si>
    <t>traffic paint</t>
  </si>
  <si>
    <t>도로면의 식별용으로 쓰이는 에나멜페인트.</t>
  </si>
  <si>
    <t>33064</t>
  </si>
  <si>
    <t>트랙터</t>
  </si>
  <si>
    <t>tractor</t>
  </si>
  <si>
    <t>① 중량물 운반차량‧농기구‧트레일러(trailer) 도로기계 등을 견인(牽引)하는 차의 총칭. ② 차의 중량은 1t에서 30t 정도이며 작업의 경‧중에 따라 타이어식(차륜식)과 무한궤도식(caterpillar) 또는 반궤도식이 있음. ③ 최대 견인력은 지반에 따라 달라지나 캐터필러식은 차중량의 80%, 차륜식은 약 40～60%임. ④ 건설공사용에는 무한궤도형이 연약한 지반 위를 달릴 수 있으므로 널리 쓰임. ⑤ 농업용으로 쓸 때는 플라우(plow)나 해로(harrow) 등의 농기구를 달고 공업용으로 사용할 때는 스크래퍼(scraper)나 루터(rooter) 등을 부착시키며 각종 부속장치를 달아 불도저‧제설차 등으로도 씀.</t>
  </si>
  <si>
    <t>33065</t>
  </si>
  <si>
    <t>트랙터드릴</t>
  </si>
  <si>
    <t>tractordrill</t>
  </si>
  <si>
    <t>드리프터,그 조작 붐 및 컴프레서를 트랙터에 설치한 드릴.</t>
  </si>
  <si>
    <t>33066</t>
  </si>
  <si>
    <t>트랙터셔블</t>
  </si>
  <si>
    <t>tractor-shovel</t>
  </si>
  <si>
    <t>셔블을 장치한 ｢트랙터｣. ※ ｢shovel｣; 삽.</t>
  </si>
  <si>
    <t>33067</t>
  </si>
  <si>
    <t>트랜섬</t>
  </si>
  <si>
    <t>① 통풍, 환기, 채광, 실의 의장을 위하여 창문틀의 위에 낸 창, 혹은 그것의 수평 부재 ②=고창(fanlight). ③ 트랜섬 창문.</t>
  </si>
  <si>
    <t>33069</t>
  </si>
  <si>
    <t>골재드라이어</t>
  </si>
  <si>
    <t>aggregated dryer, 骨材－</t>
  </si>
  <si>
    <t>골재를 건조시키는 기계.</t>
  </si>
  <si>
    <t>3307</t>
  </si>
  <si>
    <t>트랜셉트</t>
  </si>
  <si>
    <t>transept,  袖廊,  翼廊</t>
  </si>
  <si>
    <t>①  교회 십자형 평면에서 좌우로 돌출(날개)하여 만들어진 부분. ② 바실리카식 교회당(초기 기독교 건축)에서 반원형으로 들어간 부분(apse)의 앞쪽. ③ 교회당의 신랑(본당)에 직교해서 설치되는 복도로 익랑이라고도 함.</t>
  </si>
  <si>
    <t>33070</t>
  </si>
  <si>
    <t>트랜스</t>
  </si>
  <si>
    <t>33071</t>
  </si>
  <si>
    <t>트랜스퍼드아크절단</t>
  </si>
  <si>
    <t>⇨이송형 플라즈마아크절단.</t>
  </si>
  <si>
    <t>33073</t>
  </si>
  <si>
    <t>트랜스퍼드아크형 토치</t>
  </si>
  <si>
    <t>⇨이송형 플라즈마 아크토치(＝).</t>
  </si>
  <si>
    <t>33074</t>
  </si>
  <si>
    <t>트랜싯</t>
  </si>
  <si>
    <t>transit</t>
  </si>
  <si>
    <t>① ＝경위의(經緯儀)＝전 A 삼각대, B 수평판, f 버니어, g 컴퍼스 h,h' 레벨, i 수직조절기, k 망원경 경의(轉鏡儀). ② 망원경‧분도원(分度圓)‧수준기를 갖춘 정밀도 높은 측량기기. ③ 수평축 및 수직축 둘레에 자유로이 회전하는 망원경과 분도원으로 되어 있어 수평각과 수직각을 측정함. ④ 지형측량‧토목측량 등에 사용하며, 보통 3각대 위에 장치되어 있어 운반에 편리함.</t>
  </si>
  <si>
    <t>33077</t>
  </si>
  <si>
    <t>트랜싯믹서</t>
  </si>
  <si>
    <t>⇨트랜싯믹서트럭(＝).</t>
  </si>
  <si>
    <t>33078</t>
  </si>
  <si>
    <t>트랜싯믹서트럭</t>
  </si>
  <si>
    <t>transit mixer truck</t>
  </si>
  <si>
    <t>① 주행 중에 콘크리트를 혼합 교반하는 믹서차. ② ＝트럭믹서(truck mixer)＝트랜싯 믹서. ③ 배처플랜트에서 시멘트‧물‧골재 등의 재료를 공급받아 운반해가면서 반죽하는 장치가 되어 있는 트럭으로 콘크리트의 경화를 지연시키면서 운반.</t>
  </si>
  <si>
    <t>33079</t>
  </si>
  <si>
    <t>골재살수</t>
  </si>
  <si>
    <t>aggregate spray, 骨材撒水</t>
  </si>
  <si>
    <t>골재에 물을 뿌려 사용 전에 흡수시키는 것.</t>
  </si>
  <si>
    <t>3308</t>
  </si>
  <si>
    <t>트랜싯믹스트콘크리트</t>
  </si>
  <si>
    <t>transit-mixed concrete</t>
  </si>
  <si>
    <t>① 배처플랜트에서 각 재료를 공급받은 트럭믹서가 운반도중 물비빔하는 레디믹스트콘크리트. ② ⇨레디믹스트콘크리트.</t>
  </si>
  <si>
    <t>33080</t>
  </si>
  <si>
    <t>트랜싯측량</t>
  </si>
  <si>
    <t>transit surveying, -測量</t>
  </si>
  <si>
    <t>트랜싯을 사용하여 실시하는 측량.</t>
  </si>
  <si>
    <t>33081</t>
  </si>
  <si>
    <t>트랩</t>
  </si>
  <si>
    <t>trap</t>
  </si>
  <si>
    <t>위생설비로 하수관, 배수관 등에서 역류하는 냄새 및 가스, 벌레 등이 실내 침입하는 것을 방지하기 위한 목적으로 만들어진 장치. S트랩, P트랩, U트랩 등이 있으며 곡부에 봉수가 되어 역류를 방지한다. → 물막이장치(=), → 배관트랩(=)</t>
  </si>
  <si>
    <t>33082</t>
  </si>
  <si>
    <t>트랩밸브</t>
  </si>
  <si>
    <t>trap valve</t>
  </si>
  <si>
    <t>원판을 회전시켜 관로를 여닫는 게이트밸브의 일종.</t>
  </si>
  <si>
    <t>33084</t>
  </si>
  <si>
    <t>트랩봉수가 빠지는 원인</t>
  </si>
  <si>
    <t>모세관 작용, 증발, 관성 작용, 토출 작용, 자기 사이펀 작용, 흡인 사이펀 작용 등은 봉수가 빠지는 원인이 된다.</t>
  </si>
  <si>
    <t>33085</t>
  </si>
  <si>
    <t>트랩엘리베이터</t>
  </si>
  <si>
    <t>trap elevator</t>
  </si>
  <si>
    <t>극장의 무대장치에서 입체적 구성을 목적으로 꾸민 승강장치</t>
  </si>
  <si>
    <t>33086</t>
  </si>
  <si>
    <t>트러스</t>
  </si>
  <si>
    <t>truss；pin joint frame</t>
  </si>
  <si>
    <t>① 2개 이상의 부재를 삼각형 형태로 조립해서 만든 구조물(보 또는 지붕틀 등). ② 부재에 축방향력만을 고려하여 힘의 평형조건을 만족하는 양단 힌지의 구조. ③ 트러스의 구성 형태에 따라 평면트러스와 입체트러스로 구분됨.</t>
  </si>
  <si>
    <t>33087</t>
  </si>
  <si>
    <t>골재살포기</t>
  </si>
  <si>
    <t>aggregate spreader, 骨材撒布機</t>
  </si>
  <si>
    <t>트럭 후미에 장치되어 포장용 골재를 고르게 살포하는 기계.</t>
  </si>
  <si>
    <t>3309</t>
  </si>
  <si>
    <t>트러스 지붕틀</t>
  </si>
  <si>
    <t>① 지붕을 형성하는 골조를 말하며 지붕에 가하는 외력과 하중을 지지하고 축조에 전달하는 것. ② 수직재 · 수평재 및 경사재를 삼각형으로 짜서 만든 지붕을 지지하는 목조 구조로 한식 지붕틀과 양식 지붕틀이 있음. ③ 삼각형 모양의 구조 트러스를 사용한 지붕구조로 킹 포스트, 퀸 포스트 트러스 등이 있음.</t>
  </si>
  <si>
    <t>33091</t>
  </si>
  <si>
    <t>P-Δ 효과</t>
  </si>
  <si>
    <t>수평변위가 발생한 구조체에 수직하중이 작용될때, 휨모멘트와 같은 부재력이 증가하는 현상.</t>
  </si>
  <si>
    <t>331</t>
  </si>
  <si>
    <t>골재세정기</t>
  </si>
  <si>
    <t>aggregate spreader, 骨材洗淨機</t>
  </si>
  <si>
    <t>골재의 불순물 등을 씻는 기계.</t>
  </si>
  <si>
    <t>3310</t>
  </si>
  <si>
    <t>트럭 터미널</t>
  </si>
  <si>
    <t>truck terminal</t>
  </si>
  <si>
    <t>대도시의 교통체증을 완화하기 위하여 만든 트럭 전용 터미널. 도심부에서의 화물수송(물적 유통)을 완화할 목적으로, 도시 외곽부에 트럭에 의한 화물수송의 거점으로서 설치되는 시설로 도시간 대형트럭과 도시 내 집배용 소형 트럭 사이에서 화물을 쌓아두는 중계용 시설</t>
  </si>
  <si>
    <t>33101</t>
  </si>
  <si>
    <t>트럭믹서</t>
  </si>
  <si>
    <t>truck mixer</t>
  </si>
  <si>
    <t>① 레디믹스트콘크리트 운반차. ② 재료 공급을 받아 운반도중에 혼합작업을 하는 이동식 믹서. ③ ⇨트랜싯믹서트럭(＝).</t>
  </si>
  <si>
    <t>33102</t>
  </si>
  <si>
    <t>트럭스케일</t>
  </si>
  <si>
    <t>truck scale</t>
  </si>
  <si>
    <t>트럭의 전중량(적재된 것까지)을 정확하게 계량하는 기계.</t>
  </si>
  <si>
    <t>33103</t>
  </si>
  <si>
    <t>트럭크레인</t>
  </si>
  <si>
    <t>truck crane</t>
  </si>
  <si>
    <t>① 트럭 상부에 전선회식 디젤기관 구동으로 된 크레인을 장치한 것. ② 기동성이 좋으며 끌어올릴 수 있는 최대하중은 약 20t. ③ 수평 견토 위에 설치하여 넘어짐 방지의 지주를 받쳐서 사용한다.</t>
  </si>
  <si>
    <t>33104</t>
  </si>
  <si>
    <t>트럭트랙터</t>
  </si>
  <si>
    <t>truck tractor</t>
  </si>
  <si>
    <t>｢트레일러｣ 같은 것을 견인하는데 쓰이는 트럭.</t>
  </si>
  <si>
    <t>33105</t>
  </si>
  <si>
    <t>트렁크룸</t>
  </si>
  <si>
    <t>trunk room</t>
  </si>
  <si>
    <t>33107</t>
  </si>
  <si>
    <t>트레미</t>
  </si>
  <si>
    <t>tremie</t>
  </si>
  <si>
    <t>수중콘크리트에 많이 쓰이는 것으로서, 철관으로 되어 그 상부에 깔때기가 달려 있고 밑에는 철판 밑바닥을 끼우고 콘크리트를 채워서 철관을 조금 들면 바닥이 빠져버리게 되어 콘크리트가 밑으로 흐르게 되는 기구.</t>
  </si>
  <si>
    <t>33108</t>
  </si>
  <si>
    <t>트레미 공법</t>
  </si>
  <si>
    <t>tremie process</t>
  </si>
  <si>
    <t>수중콘크리트의 타설 공법. 상단에 설치한 갈때기 모양의 슈트로부터 트레미관을 통해서 콘크리트를 타설하면서 트레미관을 서서히 끌어올린다.</t>
  </si>
  <si>
    <t>33109</t>
  </si>
  <si>
    <t>골재에 포함된 경량편시험방법</t>
  </si>
  <si>
    <t>Testing Method for Pieces in Light weight Aggregate</t>
  </si>
  <si>
    <t>① KS F 2513. ② 이 규격은 적합한 비중의 용액 중에서의 부침 분리법(sink float seperation)에 의하여 골재에 포함된 경량편에 대한 대략적인 백분율을 측정하는 방법에 대하여 규정함.</t>
  </si>
  <si>
    <t>3311</t>
  </si>
  <si>
    <t>트레미관</t>
  </si>
  <si>
    <t>tremie pipe</t>
  </si>
  <si>
    <t>33110</t>
  </si>
  <si>
    <t>트레미콘크리트</t>
  </si>
  <si>
    <t>tremie concrete</t>
  </si>
  <si>
    <t>트레미관을 써서 부어넣은 수중콘크리트.</t>
  </si>
  <si>
    <t>33111</t>
  </si>
  <si>
    <t>트레방석</t>
  </si>
  <si>
    <t>① 부들이나 볏짚을 나선형으로 틀어 만든 방석. ② 둥글게 엮은 방석. 두트레방석.</t>
  </si>
  <si>
    <t>33112</t>
  </si>
  <si>
    <t>트레이서</t>
  </si>
  <si>
    <t>tracer</t>
  </si>
  <si>
    <t>원도의 트레이스(사도)를 제작하는 전문가</t>
  </si>
  <si>
    <t>33114</t>
  </si>
  <si>
    <t>트레이서리</t>
  </si>
  <si>
    <t>tracery</t>
  </si>
  <si>
    <t>① 서양 중세, 특히 고딕의 창문에서 전형적으로 볼 수 있는 장식적인 석재 격자. 목재나 금속재도 있다. ② 초기의 장식 격자와 플레이트 트레이서리(plate tracery)에서는 유리가 두터운 돌을 뚫고 드러나 있는데 비해 특히 이탈리아의 로마네스크 말기의 성당에서 보이는 바 트레이서리(bar tracery)는 거의 유리로 되어 막대형의 석재 조각들이 창문에 덧붙어 있다. 여러 가지 재료를 사용하여 벽과 제대(祭臺)에 응용된 이와 비슷한 장식을 말한다.</t>
  </si>
  <si>
    <t>33115</t>
  </si>
  <si>
    <t>트레이싱</t>
  </si>
  <si>
    <t>tracing</t>
  </si>
  <si>
    <t>도면 위에 반투명한 용지를 덮어 그 위에 도면을 복사하는 제도 방법.</t>
  </si>
  <si>
    <t>33117</t>
  </si>
  <si>
    <t>트레이싱 페이퍼</t>
  </si>
  <si>
    <t>tracing paper</t>
  </si>
  <si>
    <t>33118</t>
  </si>
  <si>
    <t>트레이싱맨</t>
  </si>
  <si>
    <t>draughtsman, draftsman, 模圓工, 製圓工</t>
  </si>
  <si>
    <t>트레이싱 작업을 하는 사람</t>
  </si>
  <si>
    <t>33119</t>
  </si>
  <si>
    <t>골재에 포함된 잔입자(No.200체를 통과하는) 시험방법</t>
  </si>
  <si>
    <t>KS F 2511.</t>
  </si>
  <si>
    <t>3312</t>
  </si>
  <si>
    <t>트레이싱지</t>
  </si>
  <si>
    <t>① 건축 설계, 제도나 다른 분야의 설계, 디자인에 사용되는 반투과성의 종이로 원 그림을 겹쳐셔 모사할 때 사용된다. ②=투사지,트레이싱페이퍼</t>
  </si>
  <si>
    <t>33120</t>
  </si>
  <si>
    <t>트레이싱천</t>
  </si>
  <si>
    <t>tracing cloth</t>
  </si>
  <si>
    <t>① 제도에 쓰이는 천으로 만든 제도용지의 한 가지. ② 질이 질기며 투명성이 우수하여 중요보관 원도에 쓰임. ③=투사포, 트레이싱클로스</t>
  </si>
  <si>
    <t>기문당73.8%</t>
  </si>
  <si>
    <t>33121</t>
  </si>
  <si>
    <t>트레이싱클로스</t>
  </si>
  <si>
    <t>①⇨투사포(＝). ② 얇은 흰색 비단에 특수한 풀을 입힌 직물.</t>
  </si>
  <si>
    <t>33122</t>
  </si>
  <si>
    <t>트레일러</t>
  </si>
  <si>
    <t>trailer</t>
  </si>
  <si>
    <t>①중량물을적재하고 견인차(트랙터)에 의해 견인되는 차의 총칭. ② 적재능력은 1t 미만짜리의 소형도 있고 보통 20t, 특수용으로는 200t까지 있음.</t>
  </si>
  <si>
    <t>33123</t>
  </si>
  <si>
    <t>트레일러하우스</t>
  </si>
  <si>
    <t>trailer house</t>
  </si>
  <si>
    <t>① ⇨모빌하우스. ② ⇨모듈.</t>
  </si>
  <si>
    <t>33124</t>
  </si>
  <si>
    <t>트레일러형 롤러</t>
  </si>
  <si>
    <t>trailer-type roller, －型－</t>
  </si>
  <si>
    <t>전압능률을 올리기 위하여 트랙터로 견인하는 폭이 넓고 중량이 큰 로드롤러.</t>
  </si>
  <si>
    <t>33125</t>
  </si>
  <si>
    <t>트렌처</t>
  </si>
  <si>
    <t>trencher</t>
  </si>
  <si>
    <t>건축공사의 흙파기용 굴착기계.</t>
  </si>
  <si>
    <t>33127</t>
  </si>
  <si>
    <t>트렌치</t>
  </si>
  <si>
    <t>trench</t>
  </si>
  <si>
    <t>폭보다 깊이를 크게 하여 지중을 굴착하는 것. → 트랜치컷 공법.</t>
  </si>
  <si>
    <t>33128</t>
  </si>
  <si>
    <t>트렌치 시트</t>
  </si>
  <si>
    <t>trench sheet</t>
  </si>
  <si>
    <t>경량의 강널말뚝. 얇은 강판을 냉간 롤 성형해서 만든다.</t>
  </si>
  <si>
    <t>33129</t>
  </si>
  <si>
    <t>골재율</t>
  </si>
  <si>
    <t>sand percent of total aggregate by weight, 骨材率</t>
  </si>
  <si>
    <t>잔골재량과 골재 전량과의 중량비의 백분율.</t>
  </si>
  <si>
    <t>3313</t>
  </si>
  <si>
    <t>트렌치공법</t>
  </si>
  <si>
    <t>trench method, -工法</t>
  </si>
  <si>
    <t>지하철도 구축의 한 방법으로 양측의 측면 또는 중앙벽 위치에 종방향의 고랑을 파고서 측벽 또는 중앙벽을 구축한 후 상부 ｢슬래브｣를 시공하고 최후의 내부굴착을 한 후 바닥 ｢슬래브｣를 구축하여 완성하는 공법.</t>
  </si>
  <si>
    <t>33130</t>
  </si>
  <si>
    <t>트렌치롤러</t>
  </si>
  <si>
    <t>trench-roller</t>
  </si>
  <si>
    <t>도랑의 매립, 도랑의 확장부분 등의 전압용으로 고안한 특수 롤러로서 자중 4톤, 폭 508mm, 윤중 2.8톤 정도의 롤러.</t>
  </si>
  <si>
    <t>33131</t>
  </si>
  <si>
    <t>트렌치시트파일</t>
  </si>
  <si>
    <t>trench sheet pile</t>
  </si>
  <si>
    <t>강판을 구부려서 제작한 간이 강널말뚝.</t>
  </si>
  <si>
    <t>33132</t>
  </si>
  <si>
    <t>트렌치컷공법</t>
  </si>
  <si>
    <t>trench cut method, -工法</t>
  </si>
  <si>
    <t>① 아일랜드공법(⇦)과 역순(逆順)으로 흙을 파내는 공법. ② 구조물 위치 전체를 동시에 파내지 않고 측벽이나 주열선(柱列線)부분만을 먼저 파내고, 그 부분의 기초와 지하구조체를 축조한 다음 중앙부의 나머지 부분을 파내어 지하구조물을 완성하는 공법. ③ 지반이 극히 연약하여 온통파기가 불가능할 때, 또 히빙현상이 예상될 때 효과적. 공사기간이 길어지고 널말뚝을 이 중으로 박아야 하는 단점이 있음.</t>
  </si>
  <si>
    <t>33133</t>
  </si>
  <si>
    <t>트로퍼</t>
  </si>
  <si>
    <t>troffer</t>
  </si>
  <si>
    <t>공조 설비의 공기 흡입, 배출구와 조명 기구를 일체형으로 제작한 기구. → 공조 조명 기구(=).</t>
  </si>
  <si>
    <t>33135</t>
  </si>
  <si>
    <t>트로프</t>
  </si>
  <si>
    <t>trough, wash water trough</t>
  </si>
  <si>
    <t>콘크리트제의 뚜꼉을 한 U형 골. 지중 케이블 배선을 할 때 보호 및 시공의 편리를 위해 사용한다.</t>
  </si>
  <si>
    <t>33136</t>
  </si>
  <si>
    <t>트로프체인컨베이어</t>
  </si>
  <si>
    <t>trough chain conveyer</t>
  </si>
  <si>
    <t>트로프 속에 반송용 날개가 달린 체인을 회전시켜서 산화(散貨)를 운반하는 방식의 컨베이어.</t>
  </si>
  <si>
    <t>33137</t>
  </si>
  <si>
    <t>트롤리컨베이어</t>
  </si>
  <si>
    <t>trolley conveyer</t>
  </si>
  <si>
    <t>① 천장에 설치한 궤도에 트롤리(trolley)를 일정한 간격으로 배열하고, 이 트롤리를 고리 모양의 체인으로 연결하여 직접 트롤리나 체인에 달아 맨 쇠붙이를 설치한 것으로서, 체인을 구동(驅動)하여 트롤리를 순환적(循環的)으로 이동시켜 물품을 운반. ② 가구가 모두 가공식(架空式)이므로 마루면적을 유효하게 이용할 수 있음. ③ 생산공장의 일관작업(一貫作業)이나 창고에 있어서 물품의 운반에 널리 이용됨. ※ 현재 신탄진(新灘津) 연초공장에 설치되어 있음.</t>
  </si>
  <si>
    <t>33138</t>
  </si>
  <si>
    <t>트롬브 월</t>
  </si>
  <si>
    <t>Trombe's wall</t>
  </si>
  <si>
    <t>벽을 축열체로 이용하여 낮시간대의 열을 저장하고 저녁시간에 열을 방출하여 이용하는 패시브 기법.</t>
  </si>
  <si>
    <t>33139</t>
  </si>
  <si>
    <t>골재의 10%세립치측정장치</t>
  </si>
  <si>
    <t>KS F 2542.</t>
  </si>
  <si>
    <t>3314</t>
  </si>
  <si>
    <t>트롬프</t>
  </si>
  <si>
    <t>(불)trompe</t>
  </si>
  <si>
    <t>① 장방형 평면 위에 원형 혹은 다각형 평면을 얹기 위한 아치를 이용한 모퉁이 구법. ② 평면의 구석 부분에 빗방향으로 걸쳐진 작은 볼트, 연속 아치 또는 울거미로 상부 구조를 지지해서 평면모양을 바꾸기 위한 구조.</t>
  </si>
  <si>
    <t>33140</t>
  </si>
  <si>
    <t>트룰리선</t>
  </si>
  <si>
    <t>이동 기중기 또는 공작 기계의 이동 부분에 전기를 유도하기 위해 설치하는 접촉 전선.</t>
  </si>
  <si>
    <t>33142</t>
  </si>
  <si>
    <t>트리글리프</t>
  </si>
  <si>
    <t>triglyph</t>
  </si>
  <si>
    <t>도리아식 건축의 메토프와 함께 프리즈의 일정한 간격을 두고 거듭되는 수직의 부재(部材)로, 세로로 3줄의 홈이 있는 돌기석.</t>
  </si>
  <si>
    <t>33144</t>
  </si>
  <si>
    <t>트리도저</t>
  </si>
  <si>
    <t>three-dozer</t>
  </si>
  <si>
    <t>① 수목의 벌개에 적합한 도저의 하나. ② 구조는 V자형의 토공판(土工板, blade)을 가짐.</t>
  </si>
  <si>
    <t>33145</t>
  </si>
  <si>
    <t>트리리니어 모델</t>
  </si>
  <si>
    <t>trilinear model</t>
  </si>
  <si>
    <t>구조물, 부재, 재료의 구조역학적 힘-변위, 응력-변형률 등의 거동을 3개의 직선으로 나타낸 이력 모델.</t>
  </si>
  <si>
    <t>33146</t>
  </si>
  <si>
    <t>트리뷴</t>
  </si>
  <si>
    <t>tribune</t>
  </si>
  <si>
    <t>① 바실리카 내의 최고행정관 석, 감독석, 주교좌 ② 연단, 강단, 설교단을 뜻하며 교회 건축에서 신랑의 아케이드와 트리포륨 사이에 설치되어 있는 층.</t>
  </si>
  <si>
    <t>33148</t>
  </si>
  <si>
    <t>골재의 겉보기비중</t>
  </si>
  <si>
    <t>⇨골재의 겉비중(＝).</t>
  </si>
  <si>
    <t>3315</t>
  </si>
  <si>
    <t>트리포리움</t>
  </si>
  <si>
    <t>triforium</t>
  </si>
  <si>
    <t>33150</t>
  </si>
  <si>
    <t>트리플렉스유리</t>
  </si>
  <si>
    <t>triplex glass</t>
  </si>
  <si>
    <t>① 3겹 합판유리(⇦)의 일종. ② 2겹 유리 사이에 투명 플라스틱을 끼운 것.</t>
  </si>
  <si>
    <t>33152</t>
  </si>
  <si>
    <t>트리할로메탄</t>
  </si>
  <si>
    <t>trihalomethan</t>
  </si>
  <si>
    <t>메탄(CH4)을 구성하는 4개의 수소원자 중에서 3개의 수소원자가 할로겐 원소로 치환되었을 때 생성되는 화합물의 총칭으로 CHX3(X는 할로겐)으로 표시하며 THM으로 약기한다.</t>
  </si>
  <si>
    <t>33153</t>
  </si>
  <si>
    <t>트림</t>
  </si>
  <si>
    <t>trim</t>
  </si>
  <si>
    <t>부체 길이방향의 경사. 부체는 고정하중 및 적재하중의 분포를 고려하여 바닥면, 데크 등의 기준면이 수평이 되도록 설계되어 있지만 적재물 등을 이동시킴으로서 기준면이 경사지는 경우가 있다. 트림은 부체(浮體)의 길이(장)방향 경사이며 벨러스트 등으로 자세억제를 할 때의 지표가 된다. 또 단방향의 경사는 힐이라 한다.트림은 부체 운동시에 이용되는 피치(pitch)와 운동방향은 같으나 피치는 동적인 경사를 나타내며 정적(靜的) 경사인 트림과는 구별하여 사용한다.</t>
  </si>
  <si>
    <t>33154</t>
  </si>
  <si>
    <t>트림조이스트</t>
  </si>
  <si>
    <t>trimmedjoist</t>
  </si>
  <si>
    <t>①장선(common joist)이 바닥 개구부부분에서 절단된(trimmed) 상태의 것(장선). ② 미어는 ｢tail piece｣, trimmed joist를 개구부에 연하여 지지하는 보의 ｢trimmer joist｣라고 함.</t>
  </si>
  <si>
    <t>33155</t>
  </si>
  <si>
    <t>트립</t>
  </si>
  <si>
    <t>trip</t>
  </si>
  <si>
    <t>교통의 분석 또는 예측에 사용되는 용어로, 차량 또는 인간이 한 지점에서 다른 지점으로 가는 편도의 이동을</t>
  </si>
  <si>
    <t>33156</t>
  </si>
  <si>
    <t>트윈 베드 룸</t>
  </si>
  <si>
    <t>twin room</t>
  </si>
  <si>
    <t>호텔 객실의 한 형태로 싱글 베드 또는 세미 더블 베드 두 개가 갖추어진 2인용 객실</t>
  </si>
  <si>
    <t>33157</t>
  </si>
  <si>
    <t>트윈베드</t>
  </si>
  <si>
    <t>twin bed</t>
  </si>
  <si>
    <t>33158</t>
  </si>
  <si>
    <t>트윈아크납땜</t>
  </si>
  <si>
    <t>twin-arc brazing</t>
  </si>
  <si>
    <t>①전극 사이에 발생하는 아크열을 열원으로 하는 브레이징 방법. ② ＝쌍극식 불활성 아크납땜. ③ 납땜 면의 전극간 거리와 전류를 적당히 조절하면 접합부위를 대기로부터 보호하면서 납땜을 할 수 있는 이점이 있음.</t>
  </si>
  <si>
    <t>33159</t>
  </si>
  <si>
    <t>골재의 겉비중</t>
  </si>
  <si>
    <t>apparent specific gravity of aggregate, 骨材－比重</t>
  </si>
  <si>
    <t>① 골재의 절건(건조)중량을 표면건조 내부포수상태의 골재용적으로 나눈 값. ② ＝골재의 겉보기 비중.</t>
  </si>
  <si>
    <t>3316</t>
  </si>
  <si>
    <t>트인장부맞춤</t>
  </si>
  <si>
    <t>open mortise and tenon joint</t>
  </si>
  <si>
    <t>장부의 등과 마구리가 내보이게 된 끝 모서리의 맞춤.</t>
  </si>
  <si>
    <t>33161</t>
  </si>
  <si>
    <t>특급소요공기</t>
  </si>
  <si>
    <t>crash duration, 特急所要工期</t>
  </si>
  <si>
    <t>① 네트워크(⇦)의 용어. ② 소요공기의 단축(短縮)한계. ③ 약호：｢d｣.</t>
  </si>
  <si>
    <t>33163</t>
  </si>
  <si>
    <t>특급소요공비</t>
  </si>
  <si>
    <t>crash cost, 特急所要公費</t>
  </si>
  <si>
    <t>① 네트워크(⇦)의 용어. ② 특급소요공기에 소요되는 직접비. ③ 약호：｢C(d)｣.</t>
  </si>
  <si>
    <t>33164</t>
  </si>
  <si>
    <t>특기 시방서</t>
  </si>
  <si>
    <t>particular specifications</t>
  </si>
  <si>
    <t>특기시방서는 일반, 표준 시방서와 달리 특별한 공법 또는 재료 등이 필요한 공사에 사용되며 독특한 공법과 새로운 재료의 시공, 현장사정에 맞추기 위한 특별한 고려사항 등이 포함되며, 특기시방서는 표준시방서에 우선한다.</t>
  </si>
  <si>
    <t>33165</t>
  </si>
  <si>
    <t>특류 합판</t>
  </si>
  <si>
    <t>주로 페놀 수지 접착제에 의해 접착한 합판. 내수성이 있고 외벽, 비계판 등 장기간 비나 이슬에 노출 되는 장소에서 사용된다.</t>
  </si>
  <si>
    <t>33166</t>
  </si>
  <si>
    <t>특명</t>
  </si>
  <si>
    <t>특명 계약을 말하며, 공개나 지명 경쟁에 의하지 않고 특정 업자를 지명해서 실시하는 계약 방법</t>
  </si>
  <si>
    <t>33167</t>
  </si>
  <si>
    <t>특명 계약</t>
  </si>
  <si>
    <t>special appointment contract</t>
  </si>
  <si>
    <t>공개나 지명 경쟁에 의하지 않고 특정 업자를 지명해서 실시하는 계약 방법</t>
  </si>
  <si>
    <t>33168</t>
  </si>
  <si>
    <t>특명 공사</t>
  </si>
  <si>
    <t>special appointment work</t>
  </si>
  <si>
    <t>경쟁 입찰에 의하지 않고 특정 업자를 시공주가 지명해서 실시하는 특명 계약에 의한 건설 공사</t>
  </si>
  <si>
    <t>33169</t>
  </si>
  <si>
    <t>골재의 계량</t>
  </si>
  <si>
    <t>骨材－計量</t>
  </si>
  <si>
    <t>중량으로 계량하는 것이 원칙이지만, 중요공사가 아닐 때에는 용적으로 계량하기도 함.</t>
  </si>
  <si>
    <t>3317</t>
  </si>
  <si>
    <t>특명도급</t>
  </si>
  <si>
    <t>special appointment contract, special command contract, 特命都給</t>
  </si>
  <si>
    <t>① 경쟁에 의하지 않고 특정한 업자와 도급계약을 체결하는 것. ② ⇨수의계약.</t>
  </si>
  <si>
    <t>33171</t>
  </si>
  <si>
    <t>특명입찰</t>
  </si>
  <si>
    <t>special appointment bid, 特命入札</t>
  </si>
  <si>
    <t>① 특명인의 업자로부터 견적서를 받아 도급자를 정하는 것. ② 건축주가 그 공사에 적당하다고 인정되는 건축업자를 단 한사람만을 선정하여 도급을 주는 방식. ③ 특명입찰에 의한 도급금액을 결정하는 방식을 ｢수의계약｣이라 함. ④ 민간공사에 있어서는 대부분 지명입찰과 특명으로 시공자를 결정함. ⑤ ⇨수의계약.</t>
  </si>
  <si>
    <t>33172</t>
  </si>
  <si>
    <t>특별 고압 수전</t>
  </si>
  <si>
    <t>extra hightension power receiving</t>
  </si>
  <si>
    <t>전기의 수전 방법으로 특별고압(7,000V이상)으로 인입한 전기의 수전을 의미한다.</t>
  </si>
  <si>
    <t>33173</t>
  </si>
  <si>
    <t>특별 공업 지구</t>
  </si>
  <si>
    <t>special industrial district</t>
  </si>
  <si>
    <t>공업계의 용도지역 중 하나이며, 주환경의 보호를 목적으로 시, 읍, 면 등의 조례로 특별히 용도규제가 실시되는 지구.</t>
  </si>
  <si>
    <t>33174</t>
  </si>
  <si>
    <t>특별 교실</t>
  </si>
  <si>
    <t>specific classroom</t>
  </si>
  <si>
    <t>학교시설 중에서 보통 교실이 아닌, 특정 교과에 대응한 실험, 실습 등의 특별 학습 활동을 하기 위해 특정 설비가 갖춰진 교실.</t>
  </si>
  <si>
    <t>33175</t>
  </si>
  <si>
    <t>특별 교실형</t>
  </si>
  <si>
    <t>usual-with-variation type (of school organization)</t>
  </si>
  <si>
    <t>① 학교의 운영 방식 중 하나. U+V형이라고도 하며 일반교실은 각 학급에 하나씩 배당하고 그 밖에 특별교실을 갖는다. ② U-종합교실형, V-교과교실형, P-플라톤형, D-달톤형</t>
  </si>
  <si>
    <t>33176</t>
  </si>
  <si>
    <t>특별 상각</t>
  </si>
  <si>
    <t>extra depreciation</t>
  </si>
  <si>
    <t>특정한 자산에 대하여 인정되고 있는 가속상각(加速償却).</t>
  </si>
  <si>
    <t>33177</t>
  </si>
  <si>
    <t>특별 수선 적립금</t>
  </si>
  <si>
    <t>reserve for special repair</t>
  </si>
  <si>
    <t>공동주택의 소유자가 매월 적립하는 금액으로 대규모 수선공사를 위해 특별히 징수되는 적립금. 보통 목적이나 기한이 정해져 있다</t>
  </si>
  <si>
    <t>33178</t>
  </si>
  <si>
    <t>골재의 기건상태</t>
  </si>
  <si>
    <t>⇨기건상태.</t>
  </si>
  <si>
    <t>3318</t>
  </si>
  <si>
    <t>특별 용도 지구</t>
  </si>
  <si>
    <t>special use district</t>
  </si>
  <si>
    <t>도시 및 시가지의 특수성, 산업의 특수성 등을 감안하여 건축물의 용도·건폐율·용적률·높이 등에 대한 용도지역의 제한을 강화하거나 완화하여 적용함으로써 용도지역의 기능을 증진시키고 미관·경관·안전 등을 도모하기 위하는 용도 지역.</t>
  </si>
  <si>
    <t>33180</t>
  </si>
  <si>
    <t>특별 토지 보유세</t>
  </si>
  <si>
    <t>토지 투기를 방지하기 위해 만들어진 세제. 지역에 따라 다른 일정 규모 이상의 토지를 취득해서 이용하지 않은 채 보유하는 경우에 과세한다</t>
  </si>
  <si>
    <t>33183</t>
  </si>
  <si>
    <t>특별 피난 계단</t>
  </si>
  <si>
    <t>specific fire escape stairs</t>
  </si>
  <si>
    <t>옥내 부분과 계단실 사이에 연기를 배출시키는 부속실. 발코니 등의 완충 부분을 설치하여 화재시에 화재와 연기 침입을 막을 수 있는 피난 계단.</t>
  </si>
  <si>
    <t>33184</t>
  </si>
  <si>
    <t>특별지역</t>
  </si>
  <si>
    <t>special district, 特別地域</t>
  </si>
  <si>
    <t>① 도시계획에 있어서 용도지역 지구계획상 특별히 지정한 지역.</t>
  </si>
  <si>
    <t>33185</t>
  </si>
  <si>
    <t>특별피난계단</t>
  </si>
  <si>
    <t>specific fire escape stairs, 特別避難階段</t>
  </si>
  <si>
    <t>건물의 15층 이상의 층 또는 지하 3층 이하의 층에 통하는 계단 등에 적용되는 것으로, 실내와 계단실 사이에 연기를 배출할 수 있는 부실, 발코니 등의 완충 부분을 두고, 화재시에 화재와 연기의 침입을 방지할 수 있는 피난 계단.</t>
  </si>
  <si>
    <t>33186</t>
  </si>
  <si>
    <t>특성 거리</t>
  </si>
  <si>
    <t>characteristic length</t>
  </si>
  <si>
    <t>흐름에 대한 변화를 해석할 때 대표되는 길이.</t>
  </si>
  <si>
    <t>33187</t>
  </si>
  <si>
    <t>특성 시간</t>
  </si>
  <si>
    <t>characteristic time</t>
  </si>
  <si>
    <t>흐름의 흩어짐에 대한 변동량이 통과하는 소요시간을 특성거리를 속도로 나눈 값.</t>
  </si>
  <si>
    <t>33188</t>
  </si>
  <si>
    <t>특성 임피던스</t>
  </si>
  <si>
    <t>characteristic impedance</t>
  </si>
  <si>
    <t>특정 매질이 무한한 넓이를 가질 때 음향 임피던스의 값을 해당 매질의 고유 속성으로 인지하는 개념. → 고유 음향 임피던스(=).</t>
  </si>
  <si>
    <t>33189</t>
  </si>
  <si>
    <t>골재의 노건조상태</t>
  </si>
  <si>
    <t>⇨노건조상태.</t>
  </si>
  <si>
    <t>3319</t>
  </si>
  <si>
    <t>특성 함수</t>
  </si>
  <si>
    <t>characteristic function</t>
  </si>
  <si>
    <t>① 각각의 확률 분포와 일대일 대응하는 함수. ② 이 함수를 이용하여 확률분포의 기댓값, 분산 등을 산정한다.</t>
  </si>
  <si>
    <t>33190</t>
  </si>
  <si>
    <t>특성곡선</t>
  </si>
  <si>
    <t>characteristic curve, 特性曲線</t>
  </si>
  <si>
    <t>송풍기, 펌프 등 유체를 이동시킬 수 있는 설비의 효율, 토출량, 축동력, 전양정 등의 성능시험 결과를 표시한 곡선.</t>
  </si>
  <si>
    <t>33191</t>
  </si>
  <si>
    <t>특수 건축물</t>
  </si>
  <si>
    <t>specified building</t>
  </si>
  <si>
    <t>건축 기준법에 규정되어 있는 건축물로서 일반 건축물보다 제한을 더 필요로 하는 특수 용도의 건축물을 말한다. 학교, 병원, 극장, 공연장, 백화점, 공중 목욕탕, 여관, 공동 주택, 기숙사, 공장, 창고, 위험물 저장소, 도살장 등이 있다.</t>
  </si>
  <si>
    <t>33192</t>
  </si>
  <si>
    <t>특수 고력 볼트</t>
  </si>
  <si>
    <t>special high tension bolt</t>
  </si>
  <si>
    <t>조임용으로 여러 가지로 고안된 볼트, 너트 또는 와셔로 구성된 고력볼트의 셋. TS볼트, TC볼트 등이 예.</t>
  </si>
  <si>
    <t>33193</t>
  </si>
  <si>
    <t>특수 공원</t>
  </si>
  <si>
    <t>park for special use</t>
  </si>
  <si>
    <t>입지에 양호한 자연 조건이나 역사적 조건을 가지고 있다든지, 공원 내에 정비되는 시설의 관리, 운영면에서 특별한 취급을 요하는 공원. 풍치 공원, 동식물 공원, 역사 공원 등</t>
  </si>
  <si>
    <t>33194</t>
  </si>
  <si>
    <t>특수 배수</t>
  </si>
  <si>
    <t>special waste water</t>
  </si>
  <si>
    <t>→ 특수배수.</t>
  </si>
  <si>
    <t>33195</t>
  </si>
  <si>
    <t>특수 배수 이음</t>
  </si>
  <si>
    <t>special drainage fitting</t>
  </si>
  <si>
    <t>가로, 세로로 배열된 각 배수관이 서로 연결되어야 할 경우, 해당 연결부의 내부에서 급격한 공기압 저하를 방지하기 위해 공기 흐름 조절 기능을 부여한 배수관의 이음.</t>
  </si>
  <si>
    <t>33196</t>
  </si>
  <si>
    <t>특수 설비</t>
  </si>
  <si>
    <t>special appliances</t>
  </si>
  <si>
    <t>특수한 용도로 사용되는 건축물에서 요구하는 설비의 총칭. 수영장, 하수 처리시설 등의 배수처리 설비, 공장, 수술실 등의 집진시설 등이 해당된다.</t>
  </si>
  <si>
    <t>33197</t>
  </si>
  <si>
    <t>특수 학급</t>
  </si>
  <si>
    <t>special class</t>
  </si>
  <si>
    <t>정신 박약, 지체 부자유, 신체 허약, 약시, 난청 등 장애가 있는 학생을 대상으로 초, 중등교육법의 규정에 의거하여 특별히 준비된 커리큘럼에 따라 교육하는 학급.</t>
  </si>
  <si>
    <t>천의영</t>
  </si>
  <si>
    <t>33198</t>
  </si>
  <si>
    <t>특수강</t>
  </si>
  <si>
    <t>special steel, 特殊鋼</t>
  </si>
  <si>
    <t>① 탄소강에 다른 원소를 가하여 특수한 성질을 나타나게 한 강의 총칭. ② 탄소함유량이 0.8～1.7% 정도의 것을 탄소강(carbon steel)이라 하고, 탄소 이외에 망간‧크롬‧니켈 등을 포함한 것을 특수강이라 함. ③ 특수강에는 다음과 같은 것이 있다. 1) 니켈강(Ni-steel)：철에 니켈 함유량이 1.5～5% 정도이고 탄소함유량은 0.3% 정도로 된 것인데, 신율이 줄지 않으며 인장강도‧탄성한계‧경도 등이 증가된다. 공구재‧기계재 등에 이용함. 2) 크롬강(Cr-steel)：철에 크롬 함유량이 2% 정도, 탄소 함유량이 0.18% 정도로 된 것이다. 특히 인장강도가 높아서 기계재로 효과적이다. 3) 스테인리스강(stainless steel)：철에 니켈과 크롬을 함유한 것인데, 그 함유량은 니켈 1.5%‧크롬 1.2%‧탄소 0.2% 정도의 비율이다. 인장강도‧인성‧내식성이 높아서 녹이 생기지 않는 불변질이므로 공구‧기계재로 매우 적합.</t>
  </si>
  <si>
    <t>33199</t>
  </si>
  <si>
    <t>PA</t>
  </si>
  <si>
    <t>public address</t>
  </si>
  <si>
    <t>여러 사람에게 동시에 정보를 전달하기 위한 보조적 수단을 일컫는다. 음성이나 연주음을 전기적으로 증폭해서 큰 음량으로 청중에게 들려주는 것.</t>
  </si>
  <si>
    <t>332</t>
  </si>
  <si>
    <t>골재의 단위중량시험방법</t>
  </si>
  <si>
    <t>Testing Method for Unit Weight of Aggregate</t>
  </si>
  <si>
    <t>① KS F 2505. ② 이 규격은 잔골재‧굵은골재 및 그들 혼합골재의 단위용적의 중량을 측정하는데 대하여 규정함.</t>
  </si>
  <si>
    <t>3320</t>
  </si>
  <si>
    <t>특수강판</t>
  </si>
  <si>
    <t>special steel plate, 特殊鋼板</t>
  </si>
  <si>
    <t>망간강‧니켈강‧크롬강‧니켈크롬강 등의 합금강(특수강)으로 구조용 판재.</t>
  </si>
  <si>
    <t>33200</t>
  </si>
  <si>
    <t>특수건축물</t>
  </si>
  <si>
    <t>special building, 特殊建築物</t>
  </si>
  <si>
    <t>① 재난 가능성이 있어 여러 제한 규정을 두는 건축물의 총칭으로 학교‧병원‧극장‧체육관‧공동주택‧기숙사‧주유소‧위험물 저장고 등 대통령령으로 정하는 특별 용도의 건물. ② 특수한 구조로 되어있는 건축물로서 캔틸레버, 차양 등이 외벽 중심선으로 부터 3m 이상 돌출된 건축물 및 기둥과 기둥사이의 거리가 20m 이상인 건축물 등 국토부장관이 고시하는 건축물. ⇨특수구조건축물.</t>
  </si>
  <si>
    <t>33201</t>
  </si>
  <si>
    <t>특수공사업</t>
  </si>
  <si>
    <t>特殊工事業</t>
  </si>
  <si>
    <t>①건설산업기본법에 의한 건설업 종류의 하나. ② 특수공사에는철강교설치공사‧항만준설공사‧포장공사‧삭도설치공사‧조경공사등 5종류.</t>
  </si>
  <si>
    <t>33202</t>
  </si>
  <si>
    <t>특수기초파기</t>
  </si>
  <si>
    <t>特殊基礎－</t>
  </si>
  <si>
    <t>①수압‧토압이 대단히 크고, 지층을 깊이 파야 할 때는 보통기초파기로는 불가능하므로 특수기초파기법을 택함. ② 특수기초파기는 동시에 기초축조법이 됨. ③ 특수기초파기의 종류 1) 우물기초(피어기초)：직관식(直管式) 기초파기‧심초식(深礎式) 기초파기 2) 잠함기초：i) 개방잠함(우물통침하법‧지하실침하법) ii) 압기잠함 3) 웰포인트법(well point method).</t>
  </si>
  <si>
    <t>33203</t>
  </si>
  <si>
    <t>특수도료</t>
  </si>
  <si>
    <t>special paint, 特殊塗料</t>
  </si>
  <si>
    <t>특수한 원료를 주성분으로 하는 도료, 또는 특수한 방법으로 도장하는 도료(보기；구워붙임 에나멜), 그리고 각종 도료 중에 특히 새롭게 변한 도면을 만드는 도료(보기；크래킹 래커) 등 여러 가지 뜻으로 해석함.</t>
  </si>
  <si>
    <t>33204</t>
  </si>
  <si>
    <t>특수드릴</t>
  </si>
  <si>
    <t>special drill, 特殊－</t>
  </si>
  <si>
    <t>① 특수작업용 드릴의 총칭. ② 선반으로 센터구멍을 뚫는 것, 유관붙이의 드릴, 암석 등에 구멍을 뚫은 것, 아주 작은 구멍을 뚫는 것 등.</t>
  </si>
  <si>
    <t>33205</t>
  </si>
  <si>
    <t>특수루핑</t>
  </si>
  <si>
    <t>special roofing, 特殊－</t>
  </si>
  <si>
    <t>① 합성섬유 등의 원피(原皮)를 아스팔트 가공으로 한 루핑. ② 신장, 기타 기계적 성질 및 내구성이 우수함. ③ ⇨망형 루핑.</t>
  </si>
  <si>
    <t>33206</t>
  </si>
  <si>
    <t>특수배수</t>
  </si>
  <si>
    <t>特殊排水</t>
  </si>
  <si>
    <t>① 건축물에서 발생하는 배수의 종류 중 하나로 공장‧학교‧병원 등으로부터 병원균, 방사성 물질 등이 함유되어 배출되는 배수. ② 유기물을 포함하여 인체에 해를 끼치는 유해물이 포함되어 있어 취급에 주의를 요구하는 배수.</t>
  </si>
  <si>
    <t>33207</t>
  </si>
  <si>
    <t>특수시멘트</t>
  </si>
  <si>
    <t>special cement, 特殊－</t>
  </si>
  <si>
    <t>① 특수한 용도를 가진 시멘트의 총칭. ② 일반적인 용도를 가진 포틀랜드시멘트에 특수한 혼합재(混合材)를 혼합하거나 화학성분의 일부를 현저하게 강화시킨 시멘트. ③ 강도가 높은 퀴일(Kuhl)시멘트, 화학 저항성이 높은 페라리(ferrari)시멘트와 철(鐵)시멘트, 팽창량이 큰 팽창시멘트, 해안공사 등에 쓰이는 고황산염(高黃酸塩) 슬래브 시멘트 등이 그 예임. 그 밖에 치과용 시멘트‧내연시멘트‧티탄시멘트‧망간시멘트 등이 있음.</t>
  </si>
  <si>
    <t>33208</t>
  </si>
  <si>
    <t>특수에나멜</t>
  </si>
  <si>
    <t>special enamel, 特殊－</t>
  </si>
  <si>
    <t>① 에나멜은 그 성분에 따라 성능이 뚜렷이 다르기 때문에, 특별한 용도에 맞추어 특수한 성능을 강화한 여러 가지 특수 에나멜을 제조하고 있음. ② 내약품 도료‧콘크리트 도료‧선저 도료‧전기절연 도료‧내유 도료 등이 있음.</t>
  </si>
  <si>
    <t>33209</t>
  </si>
  <si>
    <t>골재의 마모시험</t>
  </si>
  <si>
    <t>骨材－磨耗試驗</t>
  </si>
  <si>
    <t>① 콘크리트의 내구성이나 강도에 중요역할을 하는 골재의 내구성을 시험하는 방법. ② abrasion test도 그 한 방법으로 deval abrasion test 및 Los Angles testing machine 방법이 있음.</t>
  </si>
  <si>
    <t>3321</t>
  </si>
  <si>
    <t>특수용수도꼭지</t>
  </si>
  <si>
    <t>KS B 2330 표준에 규정된 최고 사용압력 0.74 Mpa의 급수 조절용 밸브. 플로팅 밸브로 분류되어 있으며, KS B 2308 부속서 1의 시험 기준에 부합하는 성능검사를 통과하여야 한다.</t>
  </si>
  <si>
    <t>33210</t>
  </si>
  <si>
    <t>특수지붕틀</t>
  </si>
  <si>
    <t>特殊－</t>
  </si>
  <si>
    <t>아치 지붕틀‧큰 간사이 지붕틀‧기타 특별한 지붕틀의 총칭.</t>
  </si>
  <si>
    <t>33211</t>
  </si>
  <si>
    <t>특수콘크리트</t>
  </si>
  <si>
    <t>special concrete, 特殊－</t>
  </si>
  <si>
    <t>조적콘크리트‧프리팩트콘크리트‧못을 박을 수 있는 콘크리트(nailing concrete)‧경량콘크리트‧프리스트레스트콘크리트 등의 총칭.</t>
  </si>
  <si>
    <t>33212</t>
  </si>
  <si>
    <t>특수콘크리트구조</t>
  </si>
  <si>
    <t>特殊concrete構造</t>
  </si>
  <si>
    <t>① 통상 철근콘크리트‧철골철근콘크리트‧철골콘크리트를 제외하고 불연구조 또는 내화구조로써 된 콘크리트구조를 칭함. ② 이밖에 보강콘크리트블록조‧조립철근콘크리트조‧벽식(壁式) 철근콘크리트조‧콘크리트블록장벽(帳壁)이 있음.</t>
  </si>
  <si>
    <t>33213</t>
  </si>
  <si>
    <t>특수토</t>
  </si>
  <si>
    <t>special soil; unusual soil; problem soil</t>
  </si>
  <si>
    <t>보통 토질 공학 기법만으로는 설계, 시공되지 않는 문제가 많은 흙. 피트, 하얀모래, 자갈토 등을 일컫는다.</t>
  </si>
  <si>
    <t>33214</t>
  </si>
  <si>
    <t>특수퍼티</t>
  </si>
  <si>
    <t>special putty, 特殊－</t>
  </si>
  <si>
    <t>내산‧내알칼리‧내유(耐油) 및 내수용(耐水用)에 쓰이는 퍼티를 칭함.</t>
  </si>
  <si>
    <t>33215</t>
  </si>
  <si>
    <t>특수페인트</t>
  </si>
  <si>
    <t>special paint, 特殊－</t>
  </si>
  <si>
    <t>① 특수한 용도에 쓰이는 페인트의 총칭. ② 내산‧내알칼리‧녹막이‧조합페인트 등.</t>
  </si>
  <si>
    <t>33216</t>
  </si>
  <si>
    <t>특수펜</t>
  </si>
  <si>
    <t>special pen, 特殊－</t>
  </si>
  <si>
    <t>①그림의 (a)는 콘투어 펜(contour pen) 또는 ｢곡선펜｣이라 부르며, 지도의 등고선과 같은 프리핸드(free hand)곡선을 그리는 데 쓰인다. 펜과 자루가 따로 돌게 되어 있음. ② 그림 (b)는 ｢철로 펜(railroad pen)｣으로 두 평행선을 긋는데 쓰인다. ③ 그림(c)는 ｢도트 펜(dotting pen)｣으로, 점이나 작은 대시(dash)로 이루어진 선을 그을 때에 쓰임.</t>
  </si>
  <si>
    <t>33217</t>
  </si>
  <si>
    <t>특수프라이머</t>
  </si>
  <si>
    <t>special primer, 特殊－</t>
  </si>
  <si>
    <t>다공질(多孔質)면의 방수층의 밀착성을 확보하기 위해 특별히 만들어진 바탕처리의 재료.</t>
  </si>
  <si>
    <t>33218</t>
  </si>
  <si>
    <t>특약 조항</t>
  </si>
  <si>
    <t>special agreement clause</t>
  </si>
  <si>
    <t>일반적인 표준적인 계약서상 그 계약에만 특별히 적용되는 적용되는 부가 계약 조항.</t>
  </si>
  <si>
    <t>33219</t>
  </si>
  <si>
    <t>골재의 모양</t>
  </si>
  <si>
    <t>骨材－粒形</t>
  </si>
  <si>
    <t>모양은 콘크리트에 유동성이 있게 하고 공간율이 적어 시멘트를 절약할 수 있는 둥근 것이 좋고, 넓거나, 길쭉한 것, 예각으로 된 것은 좋지 않음.</t>
  </si>
  <si>
    <t>3322</t>
  </si>
  <si>
    <t>특정 가구</t>
  </si>
  <si>
    <t>special zoning urban block area</t>
  </si>
  <si>
    <t>지역 지구의 하나로 일반적인 지구와 달리 건축물 최고 또는 최저 높이, 건폐율, 용적률, 주요 재료, 벽면 크기 및 위치 제한 등을 지구단위계획 등의 내용으로 결정하여 건축법의 일반적 규제에서 예외가 되는 지구.</t>
  </si>
  <si>
    <t>33220</t>
  </si>
  <si>
    <t>특정 건설 공사 공동 기업체</t>
  </si>
  <si>
    <t>소수의 중소건설업체들이 함께 구성한 공동수급체로 발주자에게 등록한 비법인격 형태의 연합체. 공동 기업체 운용 준칙에서 정해지는 공동 기업체의 일종으로, 대규모 공사나 기술적 난이도가 높은 건설공사, 공사효율 등을 위해 형성되는 기업연합체.</t>
  </si>
  <si>
    <t>33221</t>
  </si>
  <si>
    <t>특정 건설업</t>
  </si>
  <si>
    <t>건설업법이 규정하는 업자 구분의 하나로 하청업자에 외주하는 금액이 많은 업자. 일반적으로 장관 허가업자로 원청의 입장에 있을 때가 많고 허가 기준이 엄격하다.</t>
  </si>
  <si>
    <t>33222</t>
  </si>
  <si>
    <t>특정 목적 공영 주택</t>
  </si>
  <si>
    <t>심신 장애자. 무소득 노인 등사회취약계층 세대 등 주거약자를 대상으로 특별히 공급되는 공공 주택. 취약정도에 따라 우선적인 입주와 집세의 감면 등의 다양한 조건이 부여되기도 한다.</t>
  </si>
  <si>
    <t>33224</t>
  </si>
  <si>
    <t>특정 방화 대상물</t>
  </si>
  <si>
    <t>specified fire-prevention object</t>
  </si>
  <si>
    <t>다중이용시설로서 화재시 안전 확보가 특별히 필요한 구조물로 소방법에 규정된 방화 대상물로 학교, 병원, 극장 등이 해당된다. ⇨특수 건축물.</t>
  </si>
  <si>
    <t>33225</t>
  </si>
  <si>
    <t>특정 분수 육림</t>
  </si>
  <si>
    <t>국유림의 육성과정에 있는 산림에 대하여 계약자가 육림비용의 일부를 부담하여 산림정비에 참가하는 제도로서, 일반적으로 계약기간은 60년 이내고 주로 18년생 이상의 인공림을 대상으로 함</t>
  </si>
  <si>
    <t>33226</t>
  </si>
  <si>
    <t>특정 용도</t>
  </si>
  <si>
    <t>specified use</t>
  </si>
  <si>
    <t>건축물에 대해 법령으로 특별히 규정한 공간 사용의 용도.  예를 들어 공공적 필요성이 인정되는 문화시설, 집회시설, 운동시설, 상업시설, 터미널 등 대규모 다중이용 집객시설 용도의 경우 일정 규모 이상의 주차 시설 또는 피난시설 설치의 등을 의무화를 규정하고 있다.</t>
  </si>
  <si>
    <t>33228</t>
  </si>
  <si>
    <t>골재의 비중</t>
  </si>
  <si>
    <t>specific gravity of saturated surface dry aggregate, 骨材－比重</t>
  </si>
  <si>
    <t>① 표면건조 내부포수상태에 있는 골재알의 비중(잔골재-2.5～2.65, 굵은골재-2.55～2.65 정도). ② 보통 비중이 적은 것은 다공질이며, 흡수량이 크고 강도도 약하고, 비중이 큰 것은 대체로 양질의 골재임. ③ 절대건조 비중과 표면건조 비중이 있음.</t>
  </si>
  <si>
    <t>3323</t>
  </si>
  <si>
    <t>특정 지역 종합 개발 계획</t>
  </si>
  <si>
    <t>comprehensive development plan for specially designated area</t>
  </si>
  <si>
    <t>산업ㆍ유통ㆍ연구ㆍ문화ㆍ관광ㆍ주거ㆍ업무단지 등의 조성사업과 기반시설 설치사업 등을 상호 연계하여 종합적으로 개발하는 사업계획</t>
  </si>
  <si>
    <t>33230</t>
  </si>
  <si>
    <t>특정 플론</t>
  </si>
  <si>
    <t>지구 양극권의 오존층이 얇아지는 원인이 되는 가스의 일종으로 몬트리올 의정서에서 규제대상으로 제시하는 플론 가스(플론 11, 12, 113, 114, 115).</t>
  </si>
  <si>
    <t>33231</t>
  </si>
  <si>
    <t>특주품</t>
  </si>
  <si>
    <t>specially ordered article</t>
  </si>
  <si>
    <t>일반 시장에서는 구입하기 힘든 것으로 특별히 용도나 성능을 맞춤형으로 주문하여 제작한 제품.</t>
  </si>
  <si>
    <t>33237</t>
  </si>
  <si>
    <t>특허</t>
  </si>
  <si>
    <t>patent, 特許</t>
  </si>
  <si>
    <t>① 특별 허가(special permission). ② 공업 발명품의 이용이나 권리를  특정인 또는 그 계승자에게만 독점할 수 있도록 하는 행정행위(patent). ⇨특허권.</t>
  </si>
  <si>
    <t>33238</t>
  </si>
  <si>
    <t>특허권</t>
  </si>
  <si>
    <t>⇨특허.</t>
  </si>
  <si>
    <t>33239</t>
  </si>
  <si>
    <t>골재의 빈틈시험방법</t>
  </si>
  <si>
    <t>KS F 2506.</t>
  </si>
  <si>
    <t>3324</t>
  </si>
  <si>
    <t>특화 계수</t>
  </si>
  <si>
    <t>index of specialization</t>
  </si>
  <si>
    <t>어느 지구의 몇 가지 변수에 관한 구성비를 그 지구를 포함하는 넓은 지역에서의 평균 구성비로 나누어서 얻어지는 수치를 말한다. 집중의 정도를 보는 데 이용한다.</t>
  </si>
  <si>
    <t>33240</t>
  </si>
  <si>
    <t>틀</t>
  </si>
  <si>
    <t>① 사찰건축의 기둥 또는 대륜 위에서 처마로 지지하기 위해 받이대, 도리 등으로 구성되어 있는 부분. ② 격자 천장 또는 틀천장에 있어 종횡 구획을 이루는 각재의 격자. ③ 물건 둘레를 둘러싼 세워진 것의 총칭으로 창틀，거푸집 틀등이 있음. ④ 선상 부재를 세로, 가로로 이어 서로를 받쳐주는 역할을 하게 한 것.</t>
  </si>
  <si>
    <t>33241</t>
  </si>
  <si>
    <t>틀걸이쇠</t>
  </si>
  <si>
    <t>gutter hook</t>
  </si>
  <si>
    <t>① 물홈통을 고정하는 철물. ② ⇨홈걸이.</t>
  </si>
  <si>
    <t>33242</t>
  </si>
  <si>
    <t>틀계단</t>
  </si>
  <si>
    <t>箱子階段</t>
  </si>
  <si>
    <t>틀처럼 간단히 짜서 만든 계단.</t>
  </si>
  <si>
    <t>33243</t>
  </si>
  <si>
    <t>틀마루</t>
  </si>
  <si>
    <t>framed floor</t>
  </si>
  <si>
    <t>큰보와 작은보를 걸고 판재를 덮어 만든 마루.</t>
  </si>
  <si>
    <t>33244</t>
  </si>
  <si>
    <t>틀맞추기</t>
  </si>
  <si>
    <t>leading frame</t>
  </si>
  <si>
    <t>작업을 시작하기 전에 보통 말뚝과 송판으로 가설 구조물을 설치하는 것.</t>
  </si>
  <si>
    <t>33245</t>
  </si>
  <si>
    <t>틀받이</t>
  </si>
  <si>
    <t>jamb, jam, side face, reveal, revel</t>
  </si>
  <si>
    <t>①벽식(大壁式) 구조에서 개구부의 좌우 벽 측면 안기장. 보통 창호에서 바깥쪽만을 가리키나 선틀의 전면을 말하기도 하고, 이면에 부착하는 부재를 말하기도 한다. ② 벽난로 등의 좌우측면.</t>
  </si>
  <si>
    <t>33247</t>
  </si>
  <si>
    <t>틀발판</t>
  </si>
  <si>
    <t>가설공사시 사용하는 일종의 조립식 발판.</t>
  </si>
  <si>
    <t>33249</t>
  </si>
  <si>
    <t>골재의 수량</t>
  </si>
  <si>
    <t>骨材－水量</t>
  </si>
  <si>
    <t>표면수량 및 흡수수량 등 골재의 수량은 다음과 같이 분류한다. 1) 노건조상태 2) 기건상태 3) 표면건조 내부포수상태 4) 습윤상태 5) 흡수량 6) 유효 흡수량 7) 함수량 8) 표면수량 등.</t>
  </si>
  <si>
    <t>3325</t>
  </si>
  <si>
    <t>틀발판널</t>
  </si>
  <si>
    <t>틀발판 전용의 발판널.</t>
  </si>
  <si>
    <t>33250</t>
  </si>
  <si>
    <t>틀벽 공법</t>
  </si>
  <si>
    <t>33251</t>
  </si>
  <si>
    <t>틀벽막이</t>
  </si>
  <si>
    <t>framed casings</t>
  </si>
  <si>
    <t>개구부 벽면에 틀을 짜서 마감한 벽막이.</t>
  </si>
  <si>
    <t>33252</t>
  </si>
  <si>
    <t>틀붙이</t>
  </si>
  <si>
    <t>기둥과 꿸대로 된 붙임.</t>
  </si>
  <si>
    <t>33253</t>
  </si>
  <si>
    <t>틀비계</t>
  </si>
  <si>
    <t>build-up type scaffolding, prefabricated scaffolding, 組立飛階</t>
  </si>
  <si>
    <t>① 틀로 짜서 조립할 수 있는 비계. ② 강관을 전기용접으로 접합하여 작업판 지지용의 틀형의 구조단위로 만들어 현장에서 조립하여 쓸 수 있도록 구성한 비계임. ③ 외장용‧내장용 등으로 쓸 수 있고 조립‧해체가 쉬우며 강도상‧안전상 신뢰성이 있음.</t>
  </si>
  <si>
    <t>33254</t>
  </si>
  <si>
    <t>틀이음</t>
  </si>
  <si>
    <t>틀을 조립하는데 필요한 접합법.</t>
  </si>
  <si>
    <t>33255</t>
  </si>
  <si>
    <t>틀지붕</t>
  </si>
  <si>
    <t>framed roof, triple roof</t>
  </si>
  <si>
    <t>지붕을 꾸미는 가구재(架構材) 상부에 놓이며 주요 뼈대 역할을 하는 트러스와 중도리‧서까래의 3개의 부재로 구성한 지붕.</t>
  </si>
  <si>
    <t>33257</t>
  </si>
  <si>
    <t>틀짜기 비계</t>
  </si>
  <si>
    <t>prefabricated scaffolding</t>
  </si>
  <si>
    <t>공장에서 일정한 틀로 가공한 강관을 현장에서 간단한 조립 작업으로 만들어내는 비계. 현장에서는 끼워넣기나 걸침 정도의 작업으로 조립한다. →조립 비계, 단관 비계, 파이프 비계.</t>
  </si>
  <si>
    <t>33258</t>
  </si>
  <si>
    <t>틀창문</t>
  </si>
  <si>
    <t>덧문의 일종으로 격자창에 종이 대신 판자를 댄 1/2이 틀창인 문.</t>
  </si>
  <si>
    <t>33259</t>
  </si>
  <si>
    <t>골재의 습윤상태</t>
  </si>
  <si>
    <t>wet condition of aggregate, 骨材－濕潤狀態</t>
  </si>
  <si>
    <t>골재의 내부가 포수상태이고 외부는 물이 젖어 있는 상태.</t>
  </si>
  <si>
    <t>3326</t>
  </si>
  <si>
    <t>틀철망</t>
  </si>
  <si>
    <t>발판용 보호철망.</t>
  </si>
  <si>
    <t>33261</t>
  </si>
  <si>
    <t>틀톱</t>
  </si>
  <si>
    <t>① 두 사람이 밀고 당기는 톱. ② 틀에 메워 쓰는 좁은 날로 된 톱.</t>
  </si>
  <si>
    <t>33262</t>
  </si>
  <si>
    <t>틀파이프비계</t>
  </si>
  <si>
    <t>① 파이프 비계의 일종. ② 외경 42.7mm, 살두께 2.4mm 이상의 우물정(井)자 철관을 미리 사다리꼴 모양으로 만들어 두고 현장에서 짜 맞추어 쓰는 것임.</t>
  </si>
  <si>
    <t>33263</t>
  </si>
  <si>
    <t>틈</t>
  </si>
  <si>
    <t>① 붙어 있는 두 구성재 사이의 간격.  ②건축자재, 서까래 등 같은 부재를 연속해서 배치할 때의 부재 또는 재료 사이의 안목 간격.</t>
  </si>
  <si>
    <t>33264</t>
  </si>
  <si>
    <t>틈막이</t>
  </si>
  <si>
    <t>틈을 막는 것. 예를 들면 깬돌 지정에 있어서 깬돌을 늘어놓은 다음, 돌의 틈을 자갈로 채우는 것, 또는 그 재료.</t>
  </si>
  <si>
    <t>33265</t>
  </si>
  <si>
    <t>틈막이널</t>
  </si>
  <si>
    <t>wooden damp</t>
  </si>
  <si>
    <t>널의 이음새에 붙인 폭이 좁은 나무.</t>
  </si>
  <si>
    <t>33267</t>
  </si>
  <si>
    <t>틈막이대</t>
  </si>
  <si>
    <t>panel strip</t>
  </si>
  <si>
    <t>쪽매하여 댄 널의 틈서리를 가리기 위하여 덧대는 좁은 널.</t>
  </si>
  <si>
    <t>33268</t>
  </si>
  <si>
    <t>틈막이돌</t>
  </si>
  <si>
    <t>틈막이에 사용되는 돌.</t>
  </si>
  <si>
    <t>33269</t>
  </si>
  <si>
    <t>골재의 안정성시험방법</t>
  </si>
  <si>
    <t>KS F 2507.</t>
  </si>
  <si>
    <t>3327</t>
  </si>
  <si>
    <t>틈막이쌓기</t>
  </si>
  <si>
    <t>⇨사춤쌓기(＝).</t>
  </si>
  <si>
    <t>33270</t>
  </si>
  <si>
    <t>틈막이자갈</t>
  </si>
  <si>
    <t>① 기초나 바닥에 깔아 놓은 잡석다짐의 틈새에 사춤쳐 넣는 자갈. ② 자갈량의 20% 정도. ③ ⇨사춤자갈(＝).</t>
  </si>
  <si>
    <t>33271</t>
  </si>
  <si>
    <t>틈막이판</t>
  </si>
  <si>
    <t>비늘판, 반자널 등의 널 이음새에 바깥쪽에서 붙이는 폭이 좁은 널. →뒷틈막이판.</t>
  </si>
  <si>
    <t>33272</t>
  </si>
  <si>
    <t>틈막이판벽</t>
  </si>
  <si>
    <t>batten and board, -板璧</t>
  </si>
  <si>
    <t>① 널과 널의 사이에 졸대 등으로 틈막이를 댄 판벽. ② 깔틈막이판벽(battens behind board)과 덧댄틈막이 판벽(board wirth batten)이 있음.</t>
  </si>
  <si>
    <t>33273</t>
  </si>
  <si>
    <t>틈바람</t>
  </si>
  <si>
    <t>infiltration draft(drought)</t>
  </si>
  <si>
    <t>① 외벽 틈새나 창문의 틈을 통해 외부에서 실내로 침투하는 외기. ② 실내공간에 침투하는 틈바람의 전량을 구하는 방법으로는 간극법이 이용된다.</t>
  </si>
  <si>
    <t>33274</t>
  </si>
  <si>
    <t>틈바람 부하</t>
  </si>
  <si>
    <t>infiltration air load</t>
  </si>
  <si>
    <t>틈바람에 의해 실내로 유입된 외기를 통해 현열, 잠열과 같이 실내공간에 열적 부하가 발생하는 현상.</t>
  </si>
  <si>
    <t>33275</t>
  </si>
  <si>
    <t>틈바름</t>
  </si>
  <si>
    <t>seal up</t>
  </si>
  <si>
    <t>종이 테이프 등을 붙여서 틈을 막는 것.</t>
  </si>
  <si>
    <t>33276</t>
  </si>
  <si>
    <t>틈새기</t>
  </si>
  <si>
    <t>극히 좁은 틈.</t>
  </si>
  <si>
    <t>33277</t>
  </si>
  <si>
    <t>틈줄이기</t>
  </si>
  <si>
    <t>loss; ullage</t>
  </si>
  <si>
    <t>자갈, 모래, 흙 등 재료의 예상 체적이 압밀이나 누설 등에 의해 감소되는 것.</t>
  </si>
  <si>
    <t>33278</t>
  </si>
  <si>
    <t>티①</t>
  </si>
  <si>
    <t>tee,  T字形管</t>
  </si>
  <si>
    <t>① 관이음새의 하나로 배관접합에 사용하는 T자형 짧은 배관용 부속. ② 배관에서 90° 혹은 45°방향으로 연결할 때 사용하는 부재.</t>
  </si>
  <si>
    <t>33279</t>
  </si>
  <si>
    <t>골재의 유효흡수량</t>
  </si>
  <si>
    <t>effective absorption of aggregate, 骨材－有效吸水量</t>
  </si>
  <si>
    <t>콘크리트를 비비기 시작한 때부터 친 후까지 골재 내부에 흡수된 수량.</t>
  </si>
  <si>
    <t>3328</t>
  </si>
  <si>
    <t>티②</t>
  </si>
  <si>
    <t>Thi</t>
  </si>
  <si>
    <t>고대 이집트 마스타바가 있는 곳의 지명.</t>
  </si>
  <si>
    <t>33280</t>
  </si>
  <si>
    <t>티그 용접</t>
  </si>
  <si>
    <t>TIG arc welding</t>
  </si>
  <si>
    <t>이넛가스아크용접의 일종. 재불활성 가스 실드 밑에서 텅스텐 등과 같은 금속을 전극으로 해서 하는 용접. 스테인리스강이나 비금속의 용접에 이용한다. 티아이지용접이라고도 한다.</t>
  </si>
  <si>
    <t>33281</t>
  </si>
  <si>
    <t>티그용접</t>
  </si>
  <si>
    <t>inert-gas tungsten arc welding, tungsten inert-gas arc welding, TIG arc welding, TIG熔接</t>
  </si>
  <si>
    <t>불활성 가스용접의 일종이며 텅스텐과 같이 소모되기 어려운 금속을 전극으로 사용하여 불활성가스 분위기 속에서 하는 용접방법.</t>
  </si>
  <si>
    <t>33282</t>
  </si>
  <si>
    <t>티그절단</t>
  </si>
  <si>
    <t>TIG cutting, TIG絶斷</t>
  </si>
  <si>
    <t>텅스텐봉을 전극으로 하여 불활성가스 분위기 속에 생긴 아크열을 이용해서 모재를 용융하여 절단하는 방법.</t>
  </si>
  <si>
    <t>33283</t>
  </si>
  <si>
    <t>티그토치</t>
  </si>
  <si>
    <t>TIG torch</t>
  </si>
  <si>
    <t>① 텅스텐 불활성 가스 아크용접에 사용되는 토치. ② 텅스텐 전극봉은 노즐의 선단으로부터 몇 mm 쯤 돌출한 상태로 고정되며, 용접전류는 보통 수냉식으로 된 핸들을 통해서 전극에 전달된다. 노즐은 불활성가스의 흐름을 유도하는 역할을 하며 내화물(耐火物) 또는 수냉식 금속통으로 되어 있음.</t>
  </si>
  <si>
    <t>33284</t>
  </si>
  <si>
    <t>티밀이</t>
  </si>
  <si>
    <t>① 겉창, 분합의 창살을 겉쪽이 반원형으로 되게 밀어 만드는 것. ② 티밀이 창살 등.</t>
  </si>
  <si>
    <t>33285</t>
  </si>
  <si>
    <t>티베트건축</t>
  </si>
  <si>
    <t>Tibet architecture</t>
  </si>
  <si>
    <t>① 티베트 라마교 건축의 총칭. ② 7세기 이후 인도 불교건축 양식을 도입하여 성립. ③ 티베트‧카슈미르 동부‧인도의 히말라야 지방‧몽고‧만주‧중국 등지에 주로 분포되어 있음. ④ 서방의 간다라에서 전래된 것과 중국으로부터 전래한 것이 상호 혼합된 건축으로 라마교 가람(喇麻敎伽藍)과 불탑(佛塔) 등이 있음.</t>
  </si>
  <si>
    <t>33286</t>
  </si>
  <si>
    <t>티센 다각형</t>
  </si>
  <si>
    <t>Thissen polygon</t>
  </si>
  <si>
    <t>어떤 인접점보다 한 점에 가까운 영역을 경계 짓는 다각형. 다각형은 이분된 선분들이 직각으로 교차하여 지역을 분할하는 방법. 이때 변들은 TIN을 구성한다. 보르노이 도형과 Dirichlet 모자이크로도 불리는 Thiessen 다각형은 일반적으로 우량계 자료와 같은 기후 자료 해석시에 이러한 방법이 많이 이용된다. 티센 다각형에 의한 점보간 방법은 최근린 보간법(Nearest Neighbor Interpolation)이다. 티센 다각형 내의 모든 점은 동일한 관측값을 갖는다.</t>
  </si>
  <si>
    <t>33289</t>
  </si>
  <si>
    <t>골재의 입도</t>
  </si>
  <si>
    <t>grading of aggregate, 骨材－粒度</t>
  </si>
  <si>
    <t>골재의 대소의 알이 혼합되어 있는 정도를 말함.</t>
  </si>
  <si>
    <t>3329</t>
  </si>
  <si>
    <t>티용접</t>
  </si>
  <si>
    <t>welded tee joint, T熔接</t>
  </si>
  <si>
    <t>① T자형의 용접. ② ⇨티이음(＝).</t>
  </si>
  <si>
    <t>33291</t>
  </si>
  <si>
    <t>티이음</t>
  </si>
  <si>
    <t>① 모재가 T자형으로 되게 용접한 이음의 뜻. ② ＝티형 용접.</t>
  </si>
  <si>
    <t>33292</t>
  </si>
  <si>
    <t>티자</t>
  </si>
  <si>
    <t>수평선이나 평행선을 그을 때 사용하는 서로 직각으로 되어 있는 T자형으로 된 제도 기구의 하나. ⇨티형자.</t>
  </si>
  <si>
    <t>33293</t>
  </si>
  <si>
    <t>티자강</t>
  </si>
  <si>
    <t>⇨티형 강(＝).</t>
  </si>
  <si>
    <t>33294</t>
  </si>
  <si>
    <t>티자턱솔이음</t>
  </si>
  <si>
    <t>⇨턱솔이음.</t>
  </si>
  <si>
    <t>33295</t>
  </si>
  <si>
    <t>티자형관</t>
  </si>
  <si>
    <t>T字形管</t>
  </si>
  <si>
    <t>⇨티(＝).</t>
  </si>
  <si>
    <t>33296</t>
  </si>
  <si>
    <t>티정첩</t>
  </si>
  <si>
    <t>T－, T-hinge</t>
  </si>
  <si>
    <t>① 금속제 어미판의 철띠를 돌쩌귀에 물린 T자형 창호철물. ② 자재문 등에 사용.</t>
  </si>
  <si>
    <t>33297</t>
  </si>
  <si>
    <t>티터스개선문</t>
  </si>
  <si>
    <t>Titus凱旋門</t>
  </si>
  <si>
    <t>① 로마의 황제들이 축하 행렬을 개최할 때 사용한 문으로 A.D.70 유대인 정복을 기념하여 A.D. 81 도미티아누스(Domitian)황제의 명에 따라 건설.  ② 단일 아치식으로 콤퍼지트 오더(혼합오더)양식으로 로마 34개 개선문 중 가장 오래됨. ③ 콘스탄틴 개선문과 셉티미우스 세베루스 개선문과 더불어, 전기 로마 시대부터 남아 있는 3개의 개선문 중 하나.</t>
  </si>
  <si>
    <t>33299</t>
  </si>
  <si>
    <t>PAN</t>
  </si>
  <si>
    <t>polyacrylonitrile</t>
  </si>
  <si>
    <t>폴리아크릴로니트릴. 아크릴 섬유의 원료 수지. 불활성 가스밑에서 가열 처리함으로써 탄소 섬유가 얻어진다. 또 광화학 옥시던트 형성 부분의 하나이며 배기 가스 중 탄화수소나 질소 산화물이 태양 광선을 받아 합성되어 눈이나 목에 자극을 주어 식물에 유해하다. ‘판’이라고도 한다.</t>
  </si>
  <si>
    <t>333</t>
  </si>
  <si>
    <t>골재의 절대건조상태</t>
  </si>
  <si>
    <t>absolute dry condition of aggregate, 骨材－絶對乾燥狀態</t>
  </si>
  <si>
    <t>골재알의 내부에 포함된 물이 전부 제거된 상태.</t>
  </si>
  <si>
    <t>3330</t>
  </si>
  <si>
    <t>티형 뒤벨</t>
  </si>
  <si>
    <t>T－Dubel, T type dowel, T形－</t>
  </si>
  <si>
    <t>티형 강으로 제작한 뒤벨.</t>
  </si>
  <si>
    <t>33300</t>
  </si>
  <si>
    <t>티형 보</t>
  </si>
  <si>
    <t>T-beam, tee-beam, T形－</t>
  </si>
  <si>
    <t>① 철근콘크리트의 T형 단면을 가진 보. ② 보와 바닥이 연속돼 있을 때의 보에 접해 있는 바닥의 일부가 보와 협력하여 외력에 저항하는 것으로 생각한다. 즉 보의 단면이 T자로 되어 있어 이를 티형 보라 함. ③ 티형 보는 바닥의 밑면을 경계로 상하로 나누어 위를 판부(板部), 아래를 간부(幹部)라 함. ④ 티형 보의 강도계산에서는 중립축의 위치가 판부냐 간부냐의 여부에 따라 산식이 다름. ⑤ ⇨단근 T형보.</t>
  </si>
  <si>
    <t>33301</t>
  </si>
  <si>
    <t>티형 옹벽</t>
  </si>
  <si>
    <t>T-shaped retaining wall, T-type retaining wall, T形擁壁</t>
  </si>
  <si>
    <t>① 철근콘크리트조 옹벽의 한 가지. ② 거꾸로 놓은 T자형으로 된 옹벽. ③ 높이 5m 이하의 옹벽에 이용.</t>
  </si>
  <si>
    <t>33302</t>
  </si>
  <si>
    <t>티형 용접</t>
  </si>
  <si>
    <t>⇨티이음(＝).</t>
  </si>
  <si>
    <t>33303</t>
  </si>
  <si>
    <t>티형 이음</t>
  </si>
  <si>
    <t>tee joint</t>
  </si>
  <si>
    <t>①강철재의 2부재를 직각으로 T형 모양이 되게 하고, 접합하는 이음. ② ⇨티이음(＝).</t>
  </si>
  <si>
    <t>33304</t>
  </si>
  <si>
    <t>티형 자</t>
  </si>
  <si>
    <t>⇨티자.</t>
  </si>
  <si>
    <t>33305</t>
  </si>
  <si>
    <t>티형강</t>
  </si>
  <si>
    <t>T-shape steel, T-bar, T形鋼</t>
  </si>
  <si>
    <t>① 단면이 ｢T｣자 모양으로 된 형강(재). ② ＝티자강(T字鋼). ③ 부호：T. ④ 표시방법：T－A×B×t－L. ⑤ ⇨압연강재.</t>
  </si>
  <si>
    <t>33306</t>
  </si>
  <si>
    <t>틱소트로피</t>
  </si>
  <si>
    <t>thixotropy</t>
  </si>
  <si>
    <t>① 기계적인 요인으로 졸↔겔의 변환을 하는 콜로이드 용액의 가역적인 현상. 외력을 주면 졸상이 되고 정지하면 겔상이 된다. ② 점토분이 많은 흙은 함수비를 증대하면 점착력이 증대하지만 원래의 함수비로 되돌리면 점착력도 원래로 되돌아오는 가역적인 성질을 일컫는다.</t>
  </si>
  <si>
    <t>33307</t>
  </si>
  <si>
    <t>틴트</t>
  </si>
  <si>
    <t>tint</t>
  </si>
  <si>
    <t>색상(色相)을 말하며, ｢휴｣(hue)라고도 함.</t>
  </si>
  <si>
    <t>33308</t>
  </si>
  <si>
    <t>틴트유리</t>
  </si>
  <si>
    <t>tinted glass</t>
  </si>
  <si>
    <t>①열선흡수유리 등과 같은 색이 있는 유리의 총칭. ② 회색(gray, neutral gray)‧브론즈색(bronze, goldenbrown)‧청록색(blue-green) 등의 것이 있음. ③ ＝솔라 글라스(solar glass).</t>
  </si>
  <si>
    <t>33309</t>
  </si>
  <si>
    <t>골재의 조립률</t>
  </si>
  <si>
    <t>骨材－粗粒率</t>
  </si>
  <si>
    <t>80mm‧40mm‧19mm‧10mm‧No.4‧No.8‧No16‧No30‧No.50‧No.100체 등 10개를 따로따로 사용하여 체가름시험을 하였을 때, 각 체에 남는 양의 전시료(全試料)에 대한 중량 백분율의 합계를 100으로 나눈 값을 말함.</t>
  </si>
  <si>
    <t>3331</t>
  </si>
  <si>
    <t>틸트도저</t>
  </si>
  <si>
    <t>tilt dozer</t>
  </si>
  <si>
    <t>① 도저의 하나(土工用 기계). ② 단단한 흙‧얼은 흙‧도랑의 굴착에 적합하며, 주로 경사지 깎아내는 데 쓰임. ③ 배토판(排土板；blade)이 수평면으로 경사질 수 있고, 30cm 정도의 고저차로 할 수 있음.</t>
  </si>
  <si>
    <t>33310</t>
  </si>
  <si>
    <t>틸트업</t>
  </si>
  <si>
    <t>tilt-up</t>
  </si>
  <si>
    <t>현장에서, 그 부재가 설치될 위치 가까이에서 수평으로 부어넣기와 탈형 후 한 끝을 비스듬히 달아 올려(to tilt up) 조립하는 PC공법.</t>
  </si>
  <si>
    <t>33311</t>
  </si>
  <si>
    <t>틸트업 공법</t>
  </si>
  <si>
    <t>tilt-up construction method</t>
  </si>
  <si>
    <t>33312</t>
  </si>
  <si>
    <t>틸트업건축공법</t>
  </si>
  <si>
    <t>tilt-up construction method, -建築工法</t>
  </si>
  <si>
    <t>① 철근콘크리트 건물의 조립식 공법. ② 철근 철판을 골재로 한 콘크리트 패널을 용접해서 조립하는 건축방식임. ③ 시공이 간편하고 공사기간이 단축되는 장점이 있어 단지주택 건축에는 대개 이 공법이 쓰이고 있음.</t>
  </si>
  <si>
    <t>33313</t>
  </si>
  <si>
    <t>팀파넘</t>
  </si>
  <si>
    <t>tympanum</t>
  </si>
  <si>
    <t>① 고전건축에서 페디먼트의 코니스로 싸인 삼각형의 부분으로 장식된 경우가 많음. ② 중세건축에서 개구부 아치와 방으로 둘러싸인 반원형 또는 원형에 가까운 작은 벽. ③ 그리스식 건축에서 지붕에 의해 구획되는 윗부분의 벽. ② 페디먼트의 코니스에 의해 둘러싸인 삼각형 또는 원호 형태의 공간.</t>
  </si>
  <si>
    <t>33314</t>
  </si>
  <si>
    <t>팀판</t>
  </si>
  <si>
    <t>(불)tympan</t>
  </si>
  <si>
    <t>그리스, 로마 건축의 지붕에 의해 구획된 박공지붕 윗부분의 벽</t>
  </si>
  <si>
    <t>33315</t>
  </si>
  <si>
    <t>파고</t>
  </si>
  <si>
    <t>wave height</t>
  </si>
  <si>
    <t>파도의 봉우리에서 골까지의 높이. 파고는 파장(波長), 파주기(波周期), 파속(波速)과 함께 파도의 특성을 나타내는 중요한 요소의 하나이다.파고는 연이은 파도의 봉우리와 파도의 골의 차로 정의된다. 규칙파의 경우는 어느 파도에 대해서도 파고는 같으며 간단하게 측정할 수 있다. 또 파고의 반(반파고;半波高)을 파진폭(波振幅)이라 부르고 있다.해상에서 계측되는 것과 같은 불규칙파의 경우는 규칙파와 같이 취급하는 것이 곤란하기 때문에 제로업크로스법, 제로다운크로스법 등을 이용하여 파고를 구한다.통상 20분 관측의 파형으로부터 파고를 계측하고 평균치, 최빈치(最頻値) 등의 통계량을 이용하여 대표파고를 결정한다. 평균파고, 최빈(最頻)파고 외에 1/3최고파, 1/10 최고파 등의 통계량도 이용된다. 이들은 연속하여 관측된 파고의 상위 1/3 또는 1/10의 평균치이고, 특히 1/3 최고파를 유의파(有義波)라 부르며 일반적으로 몇배하여 설계에 이용한다. 관측에 의하면 유의파고를 1로 한 경우 가장 빈도가 높은 파고는 약 0.5, 평균파고는 약 0.61, 1/10 최고파고는 약 1.29이다.</t>
  </si>
  <si>
    <t>33316</t>
  </si>
  <si>
    <t>파고다</t>
  </si>
  <si>
    <t>pagoda</t>
  </si>
  <si>
    <t>① 불탑, 사원을 말하며, 포르투갈어 pagoda에서 유래되었으며 파야(paya)라고도 함. 미얀마 쉐다곤파고다가 대표적임. ② 미얀마에서, ‘탑파’(塔婆)를 이르는 말로 동양 각국의 불탑. ⇨ 스투파.</t>
  </si>
  <si>
    <t>33317</t>
  </si>
  <si>
    <t>파고다공원</t>
  </si>
  <si>
    <t>pagoda park, -公園</t>
  </si>
  <si>
    <t>① 조선시대 세조(1464년)가 원각사로 중건하였으나 모두 철거된 후 빈터였던 곳을 광무원년(1897) 영국인 총세무사 브라운의 건의에 의하여 공원으로 조성. ② 서울시 종로구 2가에 있는 한국 최초의 근대식 공원으로 탑동(塔洞)공원, 탑골공원이라고도 함. ③ 왕실(王室) 소속의 음악연주소를 건립하여 이곳을 ｢파고다공원｣이라고 명명했다고 하며, 3‧1운동 당시 독립선언서를 처음 낭독한 장소로 사적 354호로 지정. ④ 원각사지 10층석탑(국보 제2호)‧대원각사비(보물 제3호) 외에 앙부일구(해시계)의 대석, 의암(義菴) 손병희(孫秉熙) 선생의 동상과 3.1독립선언 기념탑 등이 있음.</t>
  </si>
  <si>
    <t>33318</t>
  </si>
  <si>
    <t>골재의 체가름시험</t>
  </si>
  <si>
    <t>sieve analysis test for aggregate, 骨材－篩分析試驗</t>
  </si>
  <si>
    <t>① 골재 입도의 분포상태를 알기 위한 시험. ② 규정의 체를 사용하여 시료를 4분법 또는 시료분취기(分取器)로 취하여 가는 눈목의 체를 밑으로, 큰 눈목의 체를 위로 하여, 겹쳐서 시료를 위로부터 부어넣은 후 체 전체의 상하동(上下動), 수평동 등을 주어 1분간에 각체에 걸리는 시료의 1% 이상이 그 체를 통과하지 않게 될 때까지 체질을 함. 그 결과 각 체를 통과하는 것의 중량과 전시료 중량과의 비(%)로 골재의 입도를 표시함.</t>
  </si>
  <si>
    <t>3332</t>
  </si>
  <si>
    <t>파괴 소방</t>
  </si>
  <si>
    <t>fire defence by destruction</t>
  </si>
  <si>
    <t>연소가 확대되는 것을 저지하기위해 연소 중인 것이나 연소할 우려가 있는 것을 미리 파괴하는 소방전술의 하나.</t>
  </si>
  <si>
    <t>33323</t>
  </si>
  <si>
    <t>골재의 체가름시험방법</t>
  </si>
  <si>
    <t>Testing Method for Sieve Analysis of Fine and Coarse Aggregates</t>
  </si>
  <si>
    <t>① KS F 2502. ② 골재의 입도상태를 결정하는 방법에 대하여 규정 역청 혼합물 중에서 채취한 골재의 체가름시험 또는 광물질 채움재에 대한 체가름시험에는 이 방법을 사용할 수 없음.</t>
  </si>
  <si>
    <t>3333</t>
  </si>
  <si>
    <t>파괴강도</t>
  </si>
  <si>
    <t>breaking strength, 破壞强度</t>
  </si>
  <si>
    <t>구조물 혹은 재료가 견디는 최대응력도. 부재가 파괴될 때까지의 최대응력, 즉 재료의 파괴에 요하는 최대하중을 단면적으로 나눈 값.</t>
  </si>
  <si>
    <t>33331</t>
  </si>
  <si>
    <t>파괴계수</t>
  </si>
  <si>
    <t>modulus of rupture, 破壞係數</t>
  </si>
  <si>
    <t>탄성이론으로 계산한 재료의 최대응력으로 재료의 파괴시점까지는 탄성체라고 가정한다. 휨파괴계수, 비틀림파괴계수 등이 있으며 실제 파괴응력과 구별할 때 사용됨.</t>
  </si>
  <si>
    <t>33332</t>
  </si>
  <si>
    <t>파괴면</t>
  </si>
  <si>
    <t>failure surface, 破壞面</t>
  </si>
  <si>
    <t>외부의 힘이 구조물 또는 부재에 가해져 파괴되었을 때 파괴가 발생된 면 또는 재료의 응력 상태를 나타낸 면.</t>
  </si>
  <si>
    <t>33333</t>
  </si>
  <si>
    <t>파괴변형</t>
  </si>
  <si>
    <t>fatigue deformation, 破壞變形</t>
  </si>
  <si>
    <t>장시간의 반복응력으로 발생된 피로와 그에 따른 강도감소에 의해 생긴 변형.</t>
  </si>
  <si>
    <t>33334</t>
  </si>
  <si>
    <t>파괴변형도</t>
  </si>
  <si>
    <t>breaking strain intensity, 破壞變形度, 破壞歪度</t>
  </si>
  <si>
    <t>재료의 파괴시점에서의 변형도</t>
  </si>
  <si>
    <t>33335</t>
  </si>
  <si>
    <t>파괴선</t>
  </si>
  <si>
    <t>rupture line, 破壞線</t>
  </si>
  <si>
    <t>재료의 파괴(rupture)에 대한 응력 상태을 나타낸 모어의 원(Mohr's circle)의 포락선(envelop).</t>
  </si>
  <si>
    <t>33336</t>
  </si>
  <si>
    <t>파괴시험</t>
  </si>
  <si>
    <t>break-down test, breaking test, destructive test,, 破壞試驗</t>
  </si>
  <si>
    <t>시험체에 임의의 하중을 가하여 파괴시켜 최대하중, 파괴상태 등을 분석하는 시험.</t>
  </si>
  <si>
    <t>33337</t>
  </si>
  <si>
    <t>파괴에너지</t>
  </si>
  <si>
    <t>breaking energy, 破壞－</t>
  </si>
  <si>
    <t>외력에 의해 부재가 파괴되었을 경우 파괴시점까지 부재가 흡수한 에너지</t>
  </si>
  <si>
    <t>33338</t>
  </si>
  <si>
    <t>파괴영역</t>
  </si>
  <si>
    <t>failure zone, 破壞領域</t>
  </si>
  <si>
    <t>재료에 상당한 응력이발생되어 파괴가 발생되는 영역</t>
  </si>
  <si>
    <t>33339</t>
  </si>
  <si>
    <t>골재의 취급</t>
  </si>
  <si>
    <t>① 취급‧운반‧저장 등에 의하여 입도가 분리되지 않도록 해야 됨. ② 골재의 저장은, 잔골재와 굵은골재는 엄중히 구별하여 쌓아두고 각기 입도별로 반입된 것은 가려놓고, 적치장소에는 흙물이 괴거나 톱밥‧쓰레기 등이 혼입되지 않도록 해야 됨.</t>
  </si>
  <si>
    <t>3334</t>
  </si>
  <si>
    <t>파괴원</t>
  </si>
  <si>
    <t>circle of rupture</t>
  </si>
  <si>
    <t>파괴 시점에서 부재의 응력 상태를 표시하는 모어의 원(Mohr's circle)을 말한다</t>
  </si>
  <si>
    <t>33340</t>
  </si>
  <si>
    <t>파괴응력</t>
  </si>
  <si>
    <t>breaking stress, 破壞應力</t>
  </si>
  <si>
    <t>물체가 견딜 수 있는 극한의 응력 또는 파괴강도로 파괴시점에서의 응력.</t>
  </si>
  <si>
    <t>33341</t>
  </si>
  <si>
    <t>파괴점</t>
  </si>
  <si>
    <t>breaking point, 破壞點</t>
  </si>
  <si>
    <t>재료의 응력-변형율 곡선에서의 파괴지점.</t>
  </si>
  <si>
    <t>33342</t>
  </si>
  <si>
    <t>파괴침하</t>
  </si>
  <si>
    <t>failure settlement, 破壞沈下</t>
  </si>
  <si>
    <t>침하의 형상 중의 하나로 하중이 대단히 증가하여 한계하중 이상으로 되면 재하판 둘레의 흙이 부풀어 오르게 되는 현상.</t>
  </si>
  <si>
    <t>33343</t>
  </si>
  <si>
    <t>파괴하중</t>
  </si>
  <si>
    <t>breaking load, 破壞荷重</t>
  </si>
  <si>
    <t>재료를 파괴시키는 하중으로 하중이 탄성한도를 넘어 계속 증가하여 소성의 범위에 들어갔을 경우 변형은 커지고 재료는 결국은 파괴되는데, 이 시점의 하중.</t>
  </si>
  <si>
    <t>33344</t>
  </si>
  <si>
    <t>파기우물</t>
  </si>
  <si>
    <t>pit well</t>
  </si>
  <si>
    <t>① 우리나라 고래로부터 많이 있는 땅속을 파서 만든 우물. ② 가정용 우물은 깊이가 4～10m 정도의 것이 있음. ③ 지반을 깊이 파고 그곳에 나무나 벽돌‧도관(陶管)‧콘크리트 등으로 우물을 만들어 무너지는 것을 방지.</t>
  </si>
  <si>
    <t>33345</t>
  </si>
  <si>
    <t>파내기</t>
  </si>
  <si>
    <t>excavation, trench, 堀土</t>
  </si>
  <si>
    <t>① 기초공사를 목적으로 기초부분‧지하실 등의 흙을 파내는 일. ② 기초를 파낼 때는 팔수록 지내력이 증가함. ③ ⇨흙파기공사. ④ ＝파내리기＝기초파기＝땅파기.</t>
  </si>
  <si>
    <t>33346</t>
  </si>
  <si>
    <t>파내는 끌</t>
  </si>
  <si>
    <t>click bore</t>
  </si>
  <si>
    <t>33347</t>
  </si>
  <si>
    <t>파낸면</t>
  </si>
  <si>
    <t>berm[e]</t>
  </si>
  <si>
    <t>파내기로 노출된 지면.</t>
  </si>
  <si>
    <t>33348</t>
  </si>
  <si>
    <t>파낸줄눈</t>
  </si>
  <si>
    <t>⇨파넌줄눈(＝).</t>
  </si>
  <si>
    <t>33349</t>
  </si>
  <si>
    <t>골재의 파쇄시험방법</t>
  </si>
  <si>
    <t>Determinationof Aggregate Crushing Value</t>
  </si>
  <si>
    <t>① KS F 2541. ② 이 규격은 점차로 증가하는 압축하중 하에서 골재의 저항성을 알아보기 위하여, 골재의 파쇄치를 측정하는 방법에 대하여 규정.</t>
  </si>
  <si>
    <t>3335</t>
  </si>
  <si>
    <t>파넌자물쇠</t>
  </si>
  <si>
    <t>① ⇨파넣기자물쇠(＝). ② ⇨자물쇠.</t>
  </si>
  <si>
    <t>33350</t>
  </si>
  <si>
    <t>파넌줄눈</t>
  </si>
  <si>
    <t>raked joint, square recessed joint</t>
  </si>
  <si>
    <t>① 서로 다른 재료 또는 턱이 진 부분을 깊이 파고 수밀하게 바르는 줄눈. ② ＝파낸줄눈.</t>
  </si>
  <si>
    <t>33351</t>
  </si>
  <si>
    <t>파넣기식 자물쇠</t>
  </si>
  <si>
    <t>① ⇨자물쇠. ② ⇨파넣기 자물쇠(＝).</t>
  </si>
  <si>
    <t>33352</t>
  </si>
  <si>
    <t>파넣기우물</t>
  </si>
  <si>
    <t>① ＝아르트와 우물(artesian well). ② 도시의 큰 건물이나 상수장에 쓰이는 깊은 우물로 대량의 물을 얻는데 쓰임.</t>
  </si>
  <si>
    <t>33353</t>
  </si>
  <si>
    <t>파넣기자물쇠</t>
  </si>
  <si>
    <t>mortice lock, mortice cut lock</t>
  </si>
  <si>
    <t>① 문울거미에 파넣은 자물쇠. ② ＝파넌자물쇠＝파넣기식 자물쇠. ③ 자물쇠 달기에 있어서 출입문의 선대에 파넣고 자물쇠의 면에서 나사못으로 조이는 자물쇠. ④ 헛자물쇠‧본자물쇠의 받이쇠를 선대에 파 넣은 자물쇠 높이에 맞추어 선틀에 대어 나사못으로 조임. ⑤ 함자물쇠가 흔히 쓰이며, 손잡이는 둥근 알손잡이와 갈고리 모양으로 된 갈고리 손잡이(lever handle)가 있음.</t>
  </si>
  <si>
    <t>33354</t>
  </si>
  <si>
    <t>파넣은 자물쇠</t>
  </si>
  <si>
    <t>mortise lock; cut lock</t>
  </si>
  <si>
    <t>33356</t>
  </si>
  <si>
    <t>파넬</t>
  </si>
  <si>
    <t>⇨패널.</t>
  </si>
  <si>
    <t>33357</t>
  </si>
  <si>
    <t>파넬건축</t>
  </si>
  <si>
    <t>⇨패널건축.</t>
  </si>
  <si>
    <t>33358</t>
  </si>
  <si>
    <t>파넬히팅</t>
  </si>
  <si>
    <t>→ 패널히팅(=).</t>
  </si>
  <si>
    <t>33359</t>
  </si>
  <si>
    <t>골재의 표면건조포화상태</t>
  </si>
  <si>
    <t>surface dry saturated condition, 骨材－表面乾燥飽和狀態</t>
  </si>
  <si>
    <t>① 골재의 내부 공극에는 물이 가득 차 있고, 골재의 표면에는 물이 없는 상태. ② 골재의 비중 측정‧흡수량 측정 및 콘크리트의 시방배합도 모두 표면건조 포화상태에서의 골재에 대해서 행하도록 규정되어 있음. ③ ＝골재의 표면건조내부포수상태(表面乾燥內部飽水狀態)＝골재의 포화표면건조상태(飽和表面乾燥狀態).</t>
  </si>
  <si>
    <t>3336</t>
  </si>
  <si>
    <t>파는 쪽 시장</t>
  </si>
  <si>
    <t>수요량이 공급량을 상회하여 파는 쪽이 유리한 입장이 되어 있는 시장. 가격은 상승 기조가 된다·</t>
  </si>
  <si>
    <t>33360</t>
  </si>
  <si>
    <t>파단</t>
  </si>
  <si>
    <t>破斷</t>
  </si>
  <si>
    <t>물체의 전체를 도시(圖示)할 필요가 없을 때에는, 그 일부분을 끊어내는 수가 있다. 이 끊어낸 부분을 파단부라 하고, 보통 외형선과 같은 굵기의 파단선으로 그림.</t>
  </si>
  <si>
    <t>33361</t>
  </si>
  <si>
    <t>파단 강도</t>
  </si>
  <si>
    <t>fracture strength</t>
  </si>
  <si>
    <t>외부의 힘에 의해 재료에 파괴가 발생하였을 때의 최대 강도이며 파괴강도라고도 함.</t>
  </si>
  <si>
    <t>33362</t>
  </si>
  <si>
    <t>파도 강제력</t>
  </si>
  <si>
    <t>파랑(波浪)중에 정지하고 있는 물체에 작용하는 파도의 힘으로 프로드크리로프력과 디플렉션력을 합한 힘. 파랑중의 정지물체에는 물체에 의해 산란되지 않는 경우의 입사파 압력에 의한 힘(프로드크리로프력)과 입사파가 물체에 의해 산란되는 것에 의해 발생하는 압력에 의한 힘(디플렉션력)이 작용하며 이 합을 파강제력이라 부른다.</t>
  </si>
  <si>
    <t>33363</t>
  </si>
  <si>
    <t>파도 경사</t>
  </si>
  <si>
    <t>wave slope</t>
  </si>
  <si>
    <t>파고를 파장으로 나눈 값.파형구배 δ는 파장 L과 파고 H를 이용하여 다음식과 같이 나타낼 수 있다.δ = H/L일반적으로 풍랑은 δ=0.03～0.05이며, 너울은 δ=0.01～0.02 정도의 완만한 파형이 된다. 스톡스의 이론에 의하면 δ≥1/7(0.142)가 되면 파도는 불안정하게 되어 부서지기 시작하지만 실제로는 δ=1/25 정도에 부분적으로 쇄파(碎波), δ=1/10 정도에서 대부분 쇄파한다.파형구배는 파도의 이론에서는 중요한 값으로 상대수심(파장에 대한 수심)과의 관계로 각종 파동이론의 적용한계가 정해져 있다.또 파령(波齡, 파속도;波速度/풍속)과의 밀접한 관계가 인정되어 일반적으로 파령이 젊은(작은) 파도의 파형구배는 크며 파령이 늙은(큰) 파도의 파형구배는 작은 경향이 있다.</t>
  </si>
  <si>
    <t>33364</t>
  </si>
  <si>
    <t>파도 부딪침</t>
  </si>
  <si>
    <t>wave uprush</t>
  </si>
  <si>
    <t>파도가 해양건축물 하부구조의 갑판 위로 들이쳐 넘어오는 현상.파도 부딪침은 갑판 가장자리의 파면(波面)에 대한 상대운동진폭이 해당 갑판 가장자리의 프리보드(건현)을 넘는 것에 의해 발생한다. 예항(曳航)시에 대해서는, 정수중 예항의 경우 전면파의 솟아오름을 뺀 유효프리보드를 사용하여 파도 부딪침 한계를 계산하는 것이 바람직하다. 파도 부딪침을 방지하기 위해서는 프리보드를 크게 하는 것이 유효하다. 갑판의 구조검토시에는 파도 부딪침에 의한 충격력을 고려해야 한다. 또  파도 부딪침에 의해 개구부로 유입되는 것을 방지하기 위해서는 파도받이를 설치하는 것이 유효하다.</t>
  </si>
  <si>
    <t>33365</t>
  </si>
  <si>
    <t>파도 주기</t>
  </si>
  <si>
    <t>wave period</t>
  </si>
  <si>
    <t>파도의 봉우리 혹은 골이 일정점을 통과하고 다음의 봉우리 혹은 골이 같은 점을 통과할 때 까지의 시간.파주기는 파장, 파고, 파속과 함께 파도의 특성을 나타내는 중요한 요소 중의 하나이다. 파도가 바다쪽에서 점차 수심이 얕은 해안에 가까워 질수록 수심의 변화와 함께 파속, 파고, 파장이 변하나 파주기는 변하지 않는다.파주기는 인접한 파도의 봉우리 혹은 골이 일정점을 통과하는 시간으로 정의되며 규칙파의 경우는 어떤 파도에 대해서도 파주기가 같으며 간단하게 측정할 수 있다. 해상에서 계측되는 불규칙파의 경우는 규칙파와 같이 취급하기는 곤란하므로 제로엎크로스법, 제로다운크로스법 등을 이용하여 통계처리를 한다.</t>
  </si>
  <si>
    <t>33367</t>
  </si>
  <si>
    <t>파도 하중</t>
  </si>
  <si>
    <t>구조물이 파도에 의해 받는 힘을 하중효과로서 특정지은 것. 파랑하중이란 설계파(設計波)를 기초로 구조물이 파도에 의해 받는 힘을 하중효과로서 특정지은 것으로 정적(靜的)으로 모델화하여 전체파압 혹은 부분파압으로서 파악하여 직접설계하중으로서 취급하는 것이다. 단 유사한 표현으로 파랑외력(波浪外力), 파력(波力)이 있지만 이들은 파랑(波浪)에 의해 구조물이 직접 받는 힘이며 현상으로서 파악해야만 하는 것이다. 이점에서 파랑하중과 파랑외력, 파력은 구별된다.</t>
  </si>
  <si>
    <t>33368</t>
  </si>
  <si>
    <t>파도무늬</t>
  </si>
  <si>
    <t>波濤紋</t>
  </si>
  <si>
    <t>① 파도치는 물결의 무늬. ② ＝물결무늬(＝).</t>
  </si>
  <si>
    <t>33369</t>
  </si>
  <si>
    <t>골재의 표면수</t>
  </si>
  <si>
    <t>surface moisture of aggregate, surface water of aggregate, 骨材－表面水</t>
  </si>
  <si>
    <t>① 내부포수상태의 골재표면에 묻어있는 물의 양(중량)으로서 그것을 콘크리트 혼합수의 일부로 취급함. ② 보통 표면건조포화상태에 대한 중량백분율로 나타냄.</t>
  </si>
  <si>
    <t>3337</t>
  </si>
  <si>
    <t>파도받이</t>
  </si>
  <si>
    <t>recurved parapet; parapet</t>
  </si>
  <si>
    <t>갑판에 타입한 파도가 개구부로의 유입 혹은 소형 의장품의 파도에 의한 손괴(損壞)를 방지하기 위해 설치한 파라펫상의 구조물.파도받이는 해양건축물 하부구조물의 최상단에 파도가 타입할 때 해수가 갑판상의 개구부로 침입하는 것을 방지하기 위해 설치된다. 또 파도에 의한 소형 의장품의 파손방지, 갑판위 보행시 사고방지도 된다. 요트, 바지 등 갑판에 파도가 타입하기 쉬운 배에서는 그림과 같이 파도받이를 설치한다. 또, 개구부 둘레에 파라펫상의 구조물을 설치하는 경우도 있으며 이 구조물은 일반적으로 코밍이라 부른다.</t>
  </si>
  <si>
    <t>33370</t>
  </si>
  <si>
    <t>파도없는 형상</t>
  </si>
  <si>
    <t>waveless form</t>
  </si>
  <si>
    <t>특정 주파수에서는 상하방향의 파강제력이 작용하지 않는 특성을 가진 물체의 형상.</t>
  </si>
  <si>
    <t>33371</t>
  </si>
  <si>
    <t>파동 방정식</t>
  </si>
  <si>
    <t>wave(motion) equation</t>
  </si>
  <si>
    <t>유체의 음파, 전자기파 등 파동의 움직임을 시간의 흐름에 따라서 설명하기 위한 방정식.</t>
  </si>
  <si>
    <t>33372</t>
  </si>
  <si>
    <t>파동 음향학</t>
  </si>
  <si>
    <t>wave acoustics</t>
  </si>
  <si>
    <t>소리가 가지는 기본적인 파동의 성질을 활용하여 전파, 진동수 등 음파의 상태를 판단하는 음향학.</t>
  </si>
  <si>
    <t>33373</t>
  </si>
  <si>
    <t>파동 전달 특성</t>
  </si>
  <si>
    <t>wave transmission characteristics</t>
  </si>
  <si>
    <t>① 특정 요소에 더해지는 정현파의 입력 신호를 이용해 해당 파동의 출력 신호를 나눈 값. ② 주파수 전달 함수로도 불리며 이 함수를 통해 산출되는 값의 절대값은 주파수 입출력 신호의 진폭비, 위상각은 입력 신호 대비 출력 신호 지연을 나타낸다.</t>
  </si>
  <si>
    <t>33374</t>
  </si>
  <si>
    <t>파동 전파</t>
  </si>
  <si>
    <t>propagation of wave(motion)</t>
  </si>
  <si>
    <t>파형을 가질 수 있는 에너지의 파장이 매질의 내부 혹은 표면에 전해지는 현상.</t>
  </si>
  <si>
    <t>33375</t>
  </si>
  <si>
    <t>파동마찰</t>
  </si>
  <si>
    <t>波動摩擦</t>
  </si>
  <si>
    <t>PC강재가 배치형상으로부터 자연적으로 생기는 마찰.</t>
  </si>
  <si>
    <t>33376</t>
  </si>
  <si>
    <t>파라초</t>
  </si>
  <si>
    <t>팔라초(palazzo)와 동의어로 중세 이탈리아의도시 국가시대에 건립된 관청 혹은 귀족의 저택을 지칭.</t>
  </si>
  <si>
    <t>33378</t>
  </si>
  <si>
    <t>파라핀</t>
  </si>
  <si>
    <t>paraffin</t>
  </si>
  <si>
    <t>33379</t>
  </si>
  <si>
    <t>골재의 표면수량</t>
  </si>
  <si>
    <t>⇨골재의 표면수(＝).</t>
  </si>
  <si>
    <t>3338</t>
  </si>
  <si>
    <t>파랑</t>
  </si>
  <si>
    <t>ocean waves</t>
  </si>
  <si>
    <t>심해파에 대해 표면파로 구분되는 것으로, 바람에 의해 생긴 수면상의 풍랑(風浪)과 풍랑이 다른 해역까지 진행하면서 감쇠하여 생긴 너울을 말한다.일반적으로 마루가 뾰족하고, 파도와 파도 사이의 간격이 비교적 짧지만, 너울은 마루가 둥글고 간격이 길다. 넓은 바다에서는 이 둘이 합쳐 복잡한 해면 양상을 띠지만, 바람이 약할 동안에는 뚜렷이 판별할 수가 있다. 파랑의 성격을 나타내는 요소로서는 파고(파도의 골에서 마루까지의 높이)·주기(어느 지점에서 한 마루가 지난 후 다음 마루가 지날 때까지의 시간)·외파장(外波長)·파압(波壓)·파속·파향(波向) 등이 있다.풍랑이 연안에 접근하여 수심이 파장의 반 이하인 얕은 곳으로 오면, 밑바닥의 영향을 받아 파고·주기·파장 등에 변화가 일어나며 이른바 연안쇄파(沿岸碎波)가 된다. 파랑은 물입자의 운동이 표면 근처에만 미치므로 조석(潮汐)처럼 그 운동이 깊은 바다까지 미치는 심해파에 대해서 표면파(表面波)로 구분된다.</t>
  </si>
  <si>
    <t>33380</t>
  </si>
  <si>
    <t>파랑 발전</t>
  </si>
  <si>
    <t>wave energy conversion</t>
  </si>
  <si>
    <t>파력을 이용하여 전력을 얻는 발전방식.부표등(燈)의 전원으로서 생각해낸 것이 파랑발전의 시작이다. 초기의 파랑발전방식은 부체(浮體)의 롤링(rolling)을 이용한 진자형이었지만 그 후 파랑에 의한 부체의 상하운동을 이용하는, 즉 부체 중앙부의 파이프내 공기압 변화에 의해 터빈을 작동시키는 방식(그림1)이 주류가 되었다.다른 시설로 전력공급을 하기 위한 어느 정도의 규모를 가진 본격적인 파랑발전 시스템에는 설치형식에 따라 양상(洋上)설치형과 연안고정형이 있다. 양상설치형에 대해서는 해양과학기술센터(일본)가 「카이메이(海明)」(그림2)에 의한 실해역 실험을 실시하여 검증했다. 연안고정형도 실증실험이 실시되어 그림3에 나타내는 것과 같은 방파제 내에 설치된 파랑발전 케이슨 방파제도 제안되어 있다. 이것은 해역제어기능도 가진 다기능적인 구조물로서 유효하다. 파랑발전의 이용이 좀처럼 추진되지 않는 이유로서 파랑에너지의 변동성, 공기압을 이용한 파랑발전의 경우에 있어서 소음의 발생 등을 들 수 있다.</t>
  </si>
  <si>
    <t>33381</t>
  </si>
  <si>
    <t>파랑 외력</t>
  </si>
  <si>
    <t>wave-exciting force</t>
  </si>
  <si>
    <t>물체 또는 부체(浮體)가 파도에 의해 유체로부터 받는 힘. 고정식인 말뚝(杭)식 구조물에 작용하는 파랑외력은 구조물의 말뚝구경 D와 설계파(設計波)의 파장 L과의 비에 의해 평가법이 달라진다.D/L &gt; 0.2 인 경우는 입사파(入射波)의 건축물에 의한 산란을 고려하여 디프렉션(diffraction) 이론을 이용하여 평가한다.D/L &lt; 0.2 인 경우는 점성에 의한 항력(抗力)을 포함한 모리슨(Morison) 공식을 이용하여 파랑외력을 평가한다.디프렉션 이론에 의하여 파력(波力)을 산정하는 경우 프로드크리로프력(Froude-Kriloff force)과 디프렉션력(diffraction force)이 있으며 모두 유장(流場)의 포텐셜에 의해 평가된다. 또 모리슨식에서는 파력(波力)은 관성력(慣性力)과 항력(抗力)의 선형합으로 표시되며 주상체(柱狀體)의 단면형상이 상이한 질량계수, 항력계수로 나타내고 있다.부유식 해양건축물에 작용하는 파랑외력에는 입사파와 같은 주기의 변동력이 있는 관성력, 라디에이션 유체력, 프로드크리로프력, 디프렉션력이 있다. 그 이외의 외력으로서 파표류력(波漂流力), 점성유체력, 파랑충격력 등이 있다. 이들 파랑외력 중 유체역학적으로 포텐셜이론을 이용하여 파랑장(波浪場)을 해석하는 것에 의해 얻어지는 힘은 라디에이션 유체력(radiation force), 프로드크리로프력, 디프렉션력, 파표류력이다.</t>
  </si>
  <si>
    <t>33382</t>
  </si>
  <si>
    <t>파랑 하중</t>
  </si>
  <si>
    <t>wave load</t>
  </si>
  <si>
    <t>33383</t>
  </si>
  <si>
    <t>파랑색</t>
  </si>
  <si>
    <t>blue, 靑色</t>
  </si>
  <si>
    <t>① 3원색의 하나로 노랑을 섞으면 녹색이 되고 빨강을 섞으면 보라가 되며 주황을 섞으면 무채색이 됨. ② 파란색의 비표준어.</t>
  </si>
  <si>
    <t>기문당33.5%</t>
  </si>
  <si>
    <t>33384</t>
  </si>
  <si>
    <t>파레토 최적</t>
  </si>
  <si>
    <t>Pareto optimum</t>
  </si>
  <si>
    <t>이태리 경제학자 빌프레드 파레토의 이름에 따른 경제학적 개념으로 자원의 배분상태에서 타인에게 손해가 가지않고서는 어떤 한사람에게 이득이 되도록 만들어가는 것이 불가능한 최적의 자원배분 상태.</t>
  </si>
  <si>
    <t>33385</t>
  </si>
  <si>
    <t>파력</t>
  </si>
  <si>
    <t>wave force</t>
  </si>
  <si>
    <t>33386</t>
  </si>
  <si>
    <t>파련각</t>
  </si>
  <si>
    <t>波蓮刻</t>
  </si>
  <si>
    <t>① 건축장식의 하나로 넝굴나무가 연속되는 모양을 그린 무늬. ② 대공 등에 새김질한 연꽃무늬.</t>
  </si>
  <si>
    <t>33387</t>
  </si>
  <si>
    <t>파련대공</t>
  </si>
  <si>
    <t>波蓮臺工</t>
  </si>
  <si>
    <t>판대공(板台工)에 파련각(波蓮刻-덩굴나무가 연속되는 모양)을 한 대공.</t>
  </si>
  <si>
    <t>33388</t>
  </si>
  <si>
    <t>파련초</t>
  </si>
  <si>
    <t>波蓮草</t>
  </si>
  <si>
    <t>단청에서 덩굴나무가 서리어 나간 모양으로 그린 무늬를 통칭하는 말.</t>
  </si>
  <si>
    <t>33389</t>
  </si>
  <si>
    <t>파령</t>
  </si>
  <si>
    <t>wave age</t>
  </si>
  <si>
    <t>파속(波速)을 풍속으로 나눈 값.파도는 바람으로부터 에너지를 받아 성장한다. 바람이 불기 시작해서부터 잠시 동안은 파장이 짧기 때문에 생긴 파도는 바람보다도 늦게 진행하며 바람과의 속도차에 의해 효율적으로 에너지를 받게 된다. 그런데 바람이 계속해서 불면 파장과 파속이 증가하므로 결국은 파도가 바람보다 빨리 진행하게 된다. 이렇게 되면 역으로 파도는 공기의 저항을 받아 에너지를 잃게 된다. 따라서 파속 c와 풍속 v의 비는 파도의 성장과정을 나타내는 하나의 기준이 되는 양이며 파속을 풍속으로 나눈 값을 파령이라 부른다.</t>
  </si>
  <si>
    <t>33390</t>
  </si>
  <si>
    <t>파로스</t>
  </si>
  <si>
    <t>pharos</t>
  </si>
  <si>
    <t>① 파장에너지가 가지는 방사 속도(radiant pharos)로 단위 시간에 공간을 전파하는 방사 에너지의 양. ② 빛의 속도인 광속(luminous pharos - flux)으로 특정한 기준을 만족하는 수광기 작용의 크기에 따라서 방사되는 정도를 평가해 도출되는 측광량.</t>
  </si>
  <si>
    <t>33391</t>
  </si>
  <si>
    <t>파르테논신전</t>
  </si>
  <si>
    <t>Parthenon神殿</t>
  </si>
  <si>
    <t>① 그리스 아테네의 아크로폴리스(Acropolis)언덕에 있는 신전으로 B.C.447년에 공사를 시작, B.C.438년에 완공한 도리아식(Doria式)의 대표적인 신전. ② 아테네의 수호신 ｢아테나｣를 모시는 신전으로 설계는 조각가 피디아스(Pheidias)와 건축가 익티누스(Ictinus), 공사의 지도는 칼리크라테스(Calikrates)가 담당. ③ 정면 8주식(柱式)의 직사각형 주주당(周柱堂:30.87×69.51m), 내부는 동쪽에 전면 6주의 프로나오스[前室]를 두고 3면을 열주로 둘러싼나오스[本殿]가 있으며, 서쪽에는 오피스토도모스[後室]에 이어진 파르테논(처녀의실)이라 부르는 보고(寶庫)가 있음. ④ 본당에는 조각가 피디아스가 조각한 상아와 금으로 된 ｢아테나 파르테노스｣의 상(像)이 있음. ⑤ 1688년 터키의 공격으로 상당부분이 파괴되었고 1801년 조각의 대부분은 대영박물관에 이전하여 보관중.</t>
  </si>
  <si>
    <t>33393</t>
  </si>
  <si>
    <t>파리안시멘트</t>
  </si>
  <si>
    <t>Parian cement</t>
  </si>
  <si>
    <t>① 킨즈시멘트와 같은 석고플라스터의 일종. ② ＝파리안플라스터(Parian plaster). ③ ⇨파리플라스터(＝).</t>
  </si>
  <si>
    <t>33394</t>
  </si>
  <si>
    <t>파리안플라스터</t>
  </si>
  <si>
    <t>⇨파리안시멘트(＝).</t>
  </si>
  <si>
    <t>33395</t>
  </si>
  <si>
    <t>파리질</t>
  </si>
  <si>
    <t>玻璃質</t>
  </si>
  <si>
    <t>① 현무암과 같은 비결정질(非結晶質)의 석리(石理). ② ＝유리질.</t>
  </si>
  <si>
    <t>33396</t>
  </si>
  <si>
    <t>파리플라스터</t>
  </si>
  <si>
    <t>plaster of Paris</t>
  </si>
  <si>
    <t>① 소석회,석고플라스터(gypsumplaster)의 원료로서, 석회석(gypsum)을 잘게 분쇄하여 장시간 가열소성하며 만든 소석고(calcined gypsum)를 ｢파리플라스터｣라 함. ② ｢Paris｣는 프랑스 파리근교에서 대량의 석회석이 산출된 데서 유래. ③ ＝파리안 플라스터(Parian plaster)＝파리안 시멘트(Parian cement)(⇦). ④ ⇨소석회.</t>
  </si>
  <si>
    <t>33397</t>
  </si>
  <si>
    <t>파만든못</t>
  </si>
  <si>
    <t>掘池</t>
  </si>
  <si>
    <t>인공적으로 땅을 파서 물을 가두는 연못.</t>
  </si>
  <si>
    <t>33398</t>
  </si>
  <si>
    <t>파면</t>
  </si>
  <si>
    <t>wave surface, 波面</t>
  </si>
  <si>
    <t>음파에 대하여 어느 시각에 같은 상태에 있는 점을 포함하는 면.</t>
  </si>
  <si>
    <t>33399</t>
  </si>
  <si>
    <t>PBX</t>
  </si>
  <si>
    <t>private branch exchange</t>
  </si>
  <si>
    <t>사설 전화 설비의 자동 교환 설비 .</t>
  </si>
  <si>
    <t>334</t>
  </si>
  <si>
    <t>골재의 함수량</t>
  </si>
  <si>
    <t>water content of aggregate, 骨材－含水量</t>
  </si>
  <si>
    <t>골재알의 표면 및 내부에 있는 물의 전중량.</t>
  </si>
  <si>
    <t>3340</t>
  </si>
  <si>
    <t>파면시험</t>
  </si>
  <si>
    <t>fracture test, 破面試驗</t>
  </si>
  <si>
    <t>재료의 파면 상황을 조사하는 시험. 재료를 어떤 방법으로 파괴하여, 그 파면을 조사하여 결함의 유무, 금속 조직의 조밀(粗密) 여부 등을 알아내는 방법</t>
  </si>
  <si>
    <t>33401</t>
  </si>
  <si>
    <t>파면천이온도</t>
  </si>
  <si>
    <t>⇨연성천이온도.</t>
  </si>
  <si>
    <t>33402</t>
  </si>
  <si>
    <t>파문</t>
  </si>
  <si>
    <t>巴紋</t>
  </si>
  <si>
    <t>일종의 무늬로 태극문(太極紋)‧삼파문(三巴紋)‧사파문(四巴紋) 등이 있다.</t>
  </si>
  <si>
    <t>33403</t>
  </si>
  <si>
    <t>파묻은 각로</t>
  </si>
  <si>
    <t>① 일본에서 사용되는 난방도구의 일종으로 주택의 다실(茶室) 바닥의 일부를 파고 중앙에 화로를 설치한 것. ② 일명 고다츠라 하며 난로 위에 덧판을 덮고 이불올 올려 간단한 식탁으로 사용하기도 함.</t>
  </si>
  <si>
    <t>33404</t>
  </si>
  <si>
    <t>파벽토</t>
  </si>
  <si>
    <t>broken wall clay, 破壁土</t>
  </si>
  <si>
    <t>무너진 벽의 흙.</t>
  </si>
  <si>
    <t>33405</t>
  </si>
  <si>
    <t>파봉</t>
  </si>
  <si>
    <t>seal destruction</t>
  </si>
  <si>
    <t>33406</t>
  </si>
  <si>
    <t>파빌리온</t>
  </si>
  <si>
    <t>pavilion</t>
  </si>
  <si>
    <t>① 전시장, 운동장, 대형경기장 등에 세워지는 가설건물 등의 별관에 대한 영어 명칭. ② 바로크(Baroque)건축에서 대건축의 전면 또는  한 쪽에 튀어나온 부분. ③ 정자(亭子) 또는 천막 등의 임시적인 소규모 건축물.</t>
  </si>
  <si>
    <t>기문당46.1%</t>
  </si>
  <si>
    <t>33407</t>
  </si>
  <si>
    <t>파빌리온 타입</t>
  </si>
  <si>
    <t>pavilion type</t>
  </si>
  <si>
    <t>병원건축의 병동 배치 등에서 보이는 여러 건축물을 잇는 통로에 의해 분동 형식으로 연결되는 건축 유형.</t>
  </si>
  <si>
    <t>33408</t>
  </si>
  <si>
    <t>파사드</t>
  </si>
  <si>
    <t>facade</t>
  </si>
  <si>
    <t>건축물의 입면 또는 정면으로 외관상 주도로나 광장에 면해 주출입구가 있는 면을 일컫는다.</t>
  </si>
  <si>
    <t>33409</t>
  </si>
  <si>
    <t>골재의 흡수량</t>
  </si>
  <si>
    <t>absorption of aggregate, 骨材－吸水量</t>
  </si>
  <si>
    <t>표면건조포화상태의 골재 내부에 흡수된 수량.</t>
  </si>
  <si>
    <t>3341</t>
  </si>
  <si>
    <t>파사드 보존</t>
  </si>
  <si>
    <t>건축물 정면 외벽을 보존하여 신축 건물의 외벽 또는 외벽의 일부로 사용하는 역사적 건축물 보존 기법의 하나이다.  ⇨벽면보존 또는 외관보존.</t>
  </si>
  <si>
    <t>33410</t>
  </si>
  <si>
    <t>파상 목리</t>
  </si>
  <si>
    <t>wavy grain</t>
  </si>
  <si>
    <t>33411</t>
  </si>
  <si>
    <t>파상 무늬</t>
  </si>
  <si>
    <t>ripple grain</t>
  </si>
  <si>
    <t>33412</t>
  </si>
  <si>
    <t>파선</t>
  </si>
  <si>
    <t>broken line, 破線</t>
  </si>
  <si>
    <t>사물의 보이지 않는 부분의 외형을 표시하는 은선(hidden line)으로 굵기는 외형선의 약 1/2 정도가 적당하며, 보통 치수선보다는 굵다.  ⇨점선.</t>
  </si>
  <si>
    <t>33414</t>
  </si>
  <si>
    <t>파세우기</t>
  </si>
  <si>
    <t>땅을 파고 판장‧기둥 등을 세우는 일.</t>
  </si>
  <si>
    <t>33415</t>
  </si>
  <si>
    <t>파셰식</t>
  </si>
  <si>
    <t>Passche formula</t>
  </si>
  <si>
    <t>물가지수, 생산지수 등을 산정할 때 사용하는 가중평균 산출방식으로 1875년 독일 H. 파수셰(Paasche)가 제안한 비교시점의 실제수량을 웨이트(weight)로 하는 지수이다.</t>
  </si>
  <si>
    <t>33418</t>
  </si>
  <si>
    <t>파속</t>
  </si>
  <si>
    <t>wave velocity</t>
  </si>
  <si>
    <t>파동이 매질이나 공간을 이동할 때 가지는 속도로서 파장을 주기로 나눈 값.</t>
  </si>
  <si>
    <t>33419</t>
  </si>
  <si>
    <t>골재의절대건조비중</t>
  </si>
  <si>
    <t>absolute dry specific gravity of aggregate, 骨材－絶對乾燥比重</t>
  </si>
  <si>
    <t>절대건조상태의골재알의 비중.</t>
  </si>
  <si>
    <t>3342</t>
  </si>
  <si>
    <t>파쇄</t>
  </si>
  <si>
    <t>KS F 2541.</t>
  </si>
  <si>
    <t>33420</t>
  </si>
  <si>
    <t>파수</t>
  </si>
  <si>
    <t>wave number</t>
  </si>
  <si>
    <t>파동이 단위 거리를 이동하는 시간 동안 동일한 상태가 반복되게 되는 횟수.</t>
  </si>
  <si>
    <t>33421</t>
  </si>
  <si>
    <t>파수 도랑</t>
  </si>
  <si>
    <t>→ 파수(=).</t>
  </si>
  <si>
    <t>33422</t>
  </si>
  <si>
    <t>파수간</t>
  </si>
  <si>
    <t>watchman’s lodge①, gate keeper’s house ②, 把守間</t>
  </si>
  <si>
    <t>주위를 살피거나 출입자를 감시하는 방 또는 작은 건물로 문지기간 또는 경비실이라고도 한다.</t>
  </si>
  <si>
    <t>33423</t>
  </si>
  <si>
    <t>파스너</t>
  </si>
  <si>
    <t>① 부재를 고정하기 위한 철물의 총칭. ② 목구조를 연결하거나 커튼월을 건물의 구조체에 부착하기 위한 철물.</t>
  </si>
  <si>
    <t>33424</t>
  </si>
  <si>
    <t>파스칼 언어</t>
  </si>
  <si>
    <t>PASCAL</t>
  </si>
  <si>
    <t>범용 및 교육용 구조적 프로그래밍에 이용되는 컴퓨터 언어.</t>
  </si>
  <si>
    <t>33425</t>
  </si>
  <si>
    <t>파스텔컬러</t>
  </si>
  <si>
    <t>pastel-color</t>
  </si>
  <si>
    <t>밝고 엷은 빛깔 또는 부드러운 중간색. ‘은은한 색조’, ‘파스텔 색조’로 순화.</t>
  </si>
  <si>
    <t>33426</t>
  </si>
  <si>
    <t>파스트핀정첩</t>
  </si>
  <si>
    <t>핀이 쉽게 빠져나가지 않는 정첩.</t>
  </si>
  <si>
    <t>33427</t>
  </si>
  <si>
    <t>골재의포화표면건조상태</t>
  </si>
  <si>
    <t>⇨골재의 표면건조포화상태(＝).</t>
  </si>
  <si>
    <t>3343</t>
  </si>
  <si>
    <t>파압</t>
  </si>
  <si>
    <t>wave pressure</t>
  </si>
  <si>
    <t>파도가 미치는 압력.수면에 파도가 발생한 경우에 생기는 변동압 즉 파압 p는 베르누이(Bernoulli)의 압력방정식과 파도의 속도포텐셜 ø로부터 다음의 식과 같이 주어진다.파도에 의한 파압은 수면부근에서 가장 크며 수면으로부터 수심방향으로 천해파(淺海波)의 경우는 쌍곡선함수적으로 감쇠하며 심해파의 경우는 지수함수적으로 감쇠한다. 또 구조물이 존재하는 경우는 구조물에 의한 파도의 산란 문제 및 라디에이션 문제를 풀어 각각의 속도포텐셜을 구하고 입사파의 속도포텐셜을 포함하여 더한 전(全)속도포텐셜에 의해 파압을 산정한다.</t>
  </si>
  <si>
    <t>33430</t>
  </si>
  <si>
    <t>파오</t>
  </si>
  <si>
    <t>包</t>
  </si>
  <si>
    <t>① 몽고인이나 키르기즈(Kirghiz)인 등 중앙아시아와 북부아시아 유목민족이 이동하며 사용하는 높이 4～5m, 직경 5～6m의 원형 형태의 주거. ② 원통형의 벽 위에 마름모꼴 격자로 골조를 형성하고 우산 모양으로 여닫을 수 있는 천장구조를 얹고 줄로 얽어 만듬. ③ 몽골어로는 게르(gher), 중국에서는 옛부터 궁려(qionglu)라 하며 입구는 남쪽, 중앙에는 화덕을 둠.</t>
  </si>
  <si>
    <t>33431</t>
  </si>
  <si>
    <t>파와</t>
  </si>
  <si>
    <t>깨지거나 부서져서 시용하지 못하는 기와.</t>
  </si>
  <si>
    <t>33432</t>
  </si>
  <si>
    <t>파완자무늬</t>
  </si>
  <si>
    <t>破卍字紋</t>
  </si>
  <si>
    <t>① 일만만자의 옛 글자인 완자(卍；萬의 古字)를 따서 만든 무늬. ② 파자무늬(破字紋)의 한 가지.</t>
  </si>
  <si>
    <t>기문당71.7%</t>
  </si>
  <si>
    <t>33433</t>
  </si>
  <si>
    <t>파워 레벨</t>
  </si>
  <si>
    <t>power level</t>
  </si>
  <si>
    <t>음향 파워 레벨의 약칭으로 특정한 음향의 세기와 기준 음향 세기의 비율을 상용 로그값으로 취해 10배를 곱한 양.</t>
  </si>
  <si>
    <t>33434</t>
  </si>
  <si>
    <t>파워 셔블</t>
  </si>
  <si>
    <t>33435</t>
  </si>
  <si>
    <t>파워 스펙트럼</t>
  </si>
  <si>
    <t>power spectrum</t>
  </si>
  <si>
    <t>파형 분석에 있어서 시·공간적인 변동에 의한 변동량을 제곱한 값의 평균을 진동수의 성분 분포로 표현한 스펙트럼.</t>
  </si>
  <si>
    <t>33436</t>
  </si>
  <si>
    <t>파워 스펙트럼 밀도 함수</t>
  </si>
  <si>
    <t>power spectral density function</t>
  </si>
  <si>
    <t>특정한 규칙 없이 무작위로 나타나는 파장의 변동에 대해 제곱 진폭의 진동수별 분포를 나타낸 함수.</t>
  </si>
  <si>
    <t>33437</t>
  </si>
  <si>
    <t>파워 앰프</t>
  </si>
  <si>
    <t>극소량의 전기 신호를 활용한 전력 증폭 설비의 일종으로 헤드유닛에서 출력된 전기신호를 받아 스피커로 구동 가능할 정도의 출력으로 증폭시키는 기기.</t>
  </si>
  <si>
    <t>33438</t>
  </si>
  <si>
    <t>파워셔블</t>
  </si>
  <si>
    <t>power shovel, 動力</t>
  </si>
  <si>
    <t>① 이동 기중기의 긴 붐(300m) 대신 짧고 강력한 디퍼암(dipper arm)을 대고 그 끝에 디퍼를 댄 것임. ② 기중기를 써서 강줄에 의해 디퍼가 흙을 떠내는 작용을 함. ③ 떠내기 능력은 30～70회/h. ④ 디퍼의 회전‧전체 기계의 이동 등은 용이함. ⑤ 건설공사의 흙파기용 굴착기계. ⑥ 레일과 무한궤도에 의한 자유로이 이동되는 것이 있음. ⑦ 동력에는 증기‧전기‧가솔린‧디젤기관에 의한 것이 사용.</t>
  </si>
  <si>
    <t>33439</t>
  </si>
  <si>
    <t>골재의표면건조내부포수상태</t>
  </si>
  <si>
    <t>3344</t>
  </si>
  <si>
    <t>파워퓨즈</t>
  </si>
  <si>
    <t>power fuse</t>
  </si>
  <si>
    <t>① 고압, 특별고압 등 특수한 전압 환경에서 사용되는 전기설비 및 기기의 단락 보호를 위한 퓨즈로서 보호 방식에 따라 한류형과 비한류형의 파워퓨즈가 존재한다. ② 파워퓨즈는 차단기, 변성기, 릴레이의 3가지 역할을 모두 수행할 수 있다는 특징을 지니고 있으며 주로 수변전 설비에서 많이 사용된다.</t>
  </si>
  <si>
    <t>33440</t>
  </si>
  <si>
    <t>파의 합성</t>
  </si>
  <si>
    <t>composition of wave</t>
  </si>
  <si>
    <t>다수의 파장들이 위상에 따라 더해져 최종적인 진폭을 구하는 것.</t>
  </si>
  <si>
    <t>33441</t>
  </si>
  <si>
    <t>파이니얼</t>
  </si>
  <si>
    <t>finial</t>
  </si>
  <si>
    <t>서양건축에서 최상부의 장식. 피너클이나 폐디먼트의 정점에 붙이는 장식. 뾰족탑‧용마루 등의 꼭대기 장식.</t>
  </si>
  <si>
    <t>33442</t>
  </si>
  <si>
    <t>파이렉스글라스</t>
  </si>
  <si>
    <t>pyrex glass</t>
  </si>
  <si>
    <t>미국의 코닝 유리회사에서 발명한 붕규산(硼硅酸)유리의 상품명.</t>
  </si>
  <si>
    <t>33443</t>
  </si>
  <si>
    <t>파이버모르타르</t>
  </si>
  <si>
    <t>fiber mortar</t>
  </si>
  <si>
    <t>① 흡음성이 있고 벽면에 텍스를 붙인 효과를 가진 바름재로서 보온적이고 비교적 염가. ② 섬유(fiber)‧펄프(pulp) 등의 재료를 주원료로 하고 착색제‧교착제 등을 혼합하여 바탕바름 위에 정벌바름으로 하는 것.</t>
  </si>
  <si>
    <t>33444</t>
  </si>
  <si>
    <t>파이버보드</t>
  </si>
  <si>
    <t>fiber board</t>
  </si>
  <si>
    <t>33445</t>
  </si>
  <si>
    <t>파이어 스크린</t>
  </si>
  <si>
    <t>fire screen</t>
  </si>
  <si>
    <t>⇨방화막.</t>
  </si>
  <si>
    <t>33446</t>
  </si>
  <si>
    <t>파이어크래커용접법</t>
  </si>
  <si>
    <t>fire cracker welding</t>
  </si>
  <si>
    <t>① 오스트리아의 한 회사가 개발한 용접방법. ② ｢EH용접｣이라고도 함.</t>
  </si>
  <si>
    <t>33447</t>
  </si>
  <si>
    <t>파이텍스</t>
  </si>
  <si>
    <t>① 합성수지섬유, 파이버로 만든 침자식(針刺式)제품. ② 매트(mat)로 사용함. ③ ⇨양탄자.</t>
  </si>
  <si>
    <t>33448</t>
  </si>
  <si>
    <t>파이프</t>
  </si>
  <si>
    <t>pipe</t>
  </si>
  <si>
    <t>속이 빈 긴 관(管)으로 금속관, 도관, 염화비닐 수지관. 콘크리트관 등이 있다. 구조용이나 치장용의 부재로 사용되는 것과 설비에 있어서 유체의 수송이나 전선관로로 사용되는 것이 있다.</t>
  </si>
  <si>
    <t>세화66.4%</t>
  </si>
  <si>
    <t>33449</t>
  </si>
  <si>
    <t>골재의표면건조비중</t>
  </si>
  <si>
    <t>specific gravity of saturated surface dryaggregate, 骨材－表面乾燥比重</t>
  </si>
  <si>
    <t>표면건조포화상태에 있는 골재알의 비중.</t>
  </si>
  <si>
    <t>3345</t>
  </si>
  <si>
    <t>파이프 덕트</t>
  </si>
  <si>
    <t>pipe duct</t>
  </si>
  <si>
    <t>→ 파이프덕트(=).</t>
  </si>
  <si>
    <t>33450</t>
  </si>
  <si>
    <t>파이프 렌치</t>
  </si>
  <si>
    <t>pipe wrench</t>
  </si>
  <si>
    <t>33451</t>
  </si>
  <si>
    <t>파이프 비계</t>
  </si>
  <si>
    <t>steel pipe scaffold</t>
  </si>
  <si>
    <t>33452</t>
  </si>
  <si>
    <t>파이프 샤프트</t>
  </si>
  <si>
    <t>pipe shaft</t>
  </si>
  <si>
    <t>건축물에서 각종 설비배관을 위한 공간. 각 층을 통과하는 여러 배관이 집중적으로 설치되는 박스형의 빈 부분.</t>
  </si>
  <si>
    <t>33453</t>
  </si>
  <si>
    <t>파이프 펜던트</t>
  </si>
  <si>
    <t>pipe pendant luminaire</t>
  </si>
  <si>
    <t>33454</t>
  </si>
  <si>
    <t>파이프구조</t>
  </si>
  <si>
    <t>steel pipe construction, 鐵管構造</t>
  </si>
  <si>
    <t>① 파이프를 특수 접합법을 써서 조립하여 뼈대를 꾸민 건축물의 구조. ② 창고‧공장‧체육관 등의 대규모 장대한 간사이 지붕틀에 많이 쓰이며 구조에 단순 미려하며 철재량도 적게 들어 공사비가 저렴한 편임. ③ 일반 철골구조의 형식‧원통셸 구조형식, 또는 큰 돔(large dome) 형식으로도 건축할 수 있음.</t>
  </si>
  <si>
    <t>33455</t>
  </si>
  <si>
    <t>파이프굽힘</t>
  </si>
  <si>
    <t>pipe bend</t>
  </si>
  <si>
    <t>파이프를 굽히는 일.</t>
  </si>
  <si>
    <t>33456</t>
  </si>
  <si>
    <t>파이프굽힘기</t>
  </si>
  <si>
    <t>pipe bender</t>
  </si>
  <si>
    <t>① 관을 구부리는 도구. ② ＝pipe bending machine.</t>
  </si>
  <si>
    <t>33457</t>
  </si>
  <si>
    <t>파이프덕트</t>
  </si>
  <si>
    <t>위생‧냉난방 등 급배수 등을 하기 위한 도관.</t>
  </si>
  <si>
    <t>33458</t>
  </si>
  <si>
    <t>파이프라인 수송</t>
  </si>
  <si>
    <t>pipe-line conveyance</t>
  </si>
  <si>
    <t>파이프를 통해서 대량의 유체를 연속적으로 수송하기 위한 시설을 말한다. 도시 가스, 석유, 수도 등의 수송에 사용 된다.</t>
  </si>
  <si>
    <t>33459</t>
  </si>
  <si>
    <t>골재의표면수율</t>
  </si>
  <si>
    <t>coefficient of surface moisture, 骨材－表面水率</t>
  </si>
  <si>
    <t>표면수량의 표면건조 내부포수상태의 골재중량에 대한 백분율.</t>
  </si>
  <si>
    <t>3346</t>
  </si>
  <si>
    <t>파이프레일</t>
  </si>
  <si>
    <t>pipe rail</t>
  </si>
  <si>
    <t>창문‧커튼용 등의 경량 레일.</t>
  </si>
  <si>
    <t>33460</t>
  </si>
  <si>
    <t>파이프렌치</t>
  </si>
  <si>
    <t>① 파이프를 돌려 파이프조인트 기타의 부속품을 틀어박거나 빼내는 공구. ② KS B 3012.</t>
  </si>
  <si>
    <t>33461</t>
  </si>
  <si>
    <t>파이프바이스</t>
  </si>
  <si>
    <t>pipe vice, pipe vise</t>
  </si>
  <si>
    <t>① 파이프 또는 환봉을 물리는데 사용하는 특수 바이스. ② 나사나 수직으로 되는 V형의 치가 상하에 있음.</t>
  </si>
  <si>
    <t>33462</t>
  </si>
  <si>
    <t>파이프바이스대</t>
  </si>
  <si>
    <t>pipe vise stand</t>
  </si>
  <si>
    <t>파이프 바이스를 고정하는 대.</t>
  </si>
  <si>
    <t>33463</t>
  </si>
  <si>
    <t>파이프벤더</t>
  </si>
  <si>
    <t>① 관을 원호상으로 굽히는 기계. ② ⇨파이프굽힘기(＝).</t>
  </si>
  <si>
    <t>33464</t>
  </si>
  <si>
    <t>파이프비계</t>
  </si>
  <si>
    <t>⇨강관비계(＝).</t>
  </si>
  <si>
    <t>33465</t>
  </si>
  <si>
    <t>파이프샤프트</t>
  </si>
  <si>
    <t>설비의 사용을 위한 배관 공간으로 건축물에서 수직 방향으로 구성된 배관이 집중적으로 수납되는 공간.</t>
  </si>
  <si>
    <t>33466</t>
  </si>
  <si>
    <t>파이프서포트</t>
  </si>
  <si>
    <t>pipe support</t>
  </si>
  <si>
    <t>① 파이프에 경량의 구조체 역할을 수행시키거나 임시적으로 하중을 견딜수 있게 하기 위해 강관의 공극에 긴 수직부재를 삽입하여 조립한 비계의 일종. ② 파이프서포트를 활용할 경우 해당 부재의 허용내력을 정확하게 파악할 필요가 있으며, 수직적으로 3개 이상 이어서 사용하는 것을 피해야 한다. 최대 20cm의 높이 조절이 가능하다.</t>
  </si>
  <si>
    <t>33467</t>
  </si>
  <si>
    <t>파이프손잡이</t>
  </si>
  <si>
    <t>pipe handle</t>
  </si>
  <si>
    <t>파이프 부재를 활용하여 만든 손잡이로 건축물의 현관 출입문에 주로 사용되며 주로 원형 파이프를 가공하여 문의 세로방향과 나란하게 설치하거나 수직으로 파이프를 길게 덧대어 세운다.</t>
  </si>
  <si>
    <t>33468</t>
  </si>
  <si>
    <t>파이프오리피스</t>
  </si>
  <si>
    <t>관의 내부에 관의 단면적보다 작은 구멍을 뚫은 뒤 구멍을 통해 파이프 내에 흐르는 유체가 구멍으로도 흐를 수 있게 만든 것.</t>
  </si>
  <si>
    <t>33469</t>
  </si>
  <si>
    <t>골재플랜트</t>
  </si>
  <si>
    <t>aggregate plant, 骨材plant</t>
  </si>
  <si>
    <t>① 골재의 분류‧계량‧혼합 등의 계통적 설비. ② ＝골재제조플랜트.</t>
  </si>
  <si>
    <t>3347</t>
  </si>
  <si>
    <t>파이프온돌</t>
  </si>
  <si>
    <t>온돌의 바닥난방 방식을 그대로 이용하나 열을 전달하는 매개체로 돌 대신 온수를 흐르게 하는 파이프를 배치한 뒤 이를 통해 난방하는 방식.</t>
  </si>
  <si>
    <t>33470</t>
  </si>
  <si>
    <t>파이프이음</t>
  </si>
  <si>
    <t>파이프와 파이프를 결합하는 것의 총칭으로 용접이음, 납땜이음처럼 결합 이후에 분해가 불가능한 영구식 결합법과 볼트접합형 방식을 채택한 분해식 결합법이 있다.</t>
  </si>
  <si>
    <t>33471</t>
  </si>
  <si>
    <t>파이프이음쇠</t>
  </si>
  <si>
    <t>① 배관 방향을 바꾸거나 유체 흐름을 합류시키기 위한 배관끼리의 합류, 배관 길이를 늘려 압송거리를 늘리기 위한 관의 연결, 지름이 다른 두 관의 연결 등을 위해 활용되는 배관부속품의 총칭. ② 이외에도 관의 끝처리나 밸브 및 계량기류의 설치, 팽창수축 등의 목적으로 활용된다.</t>
  </si>
  <si>
    <t>33472</t>
  </si>
  <si>
    <t>파이프절단기</t>
  </si>
  <si>
    <t>pipe cutter, pipe cutting machine, 管切斷機</t>
  </si>
  <si>
    <t>배관의 합류 및 접속에 있어 파이프 부재 길이가 너무 길 경우 혹은 파이프의 끝이 찌그러지는 등 손상을 입었을 경우 이를 잘라내기 위해 사용하는 도구.</t>
  </si>
  <si>
    <t>33473</t>
  </si>
  <si>
    <t>파이프쿨링</t>
  </si>
  <si>
    <t>pipe cooling</t>
  </si>
  <si>
    <t>콘크리트의 양생 과정에서 발생하는 수화열을 낮추기 위해 콘크리트의 내부에 파이프를 묻은 뒤 물을 흐르게 해 발생하는 열을 낮추는 공법.</t>
  </si>
  <si>
    <t>33474</t>
  </si>
  <si>
    <t>파이프플러그</t>
  </si>
  <si>
    <t>pipe plug</t>
  </si>
  <si>
    <t>① 나사 형태로 처리된 파이프에 활용하는 부재로 파이프의 끝부분을 막기 위한 부재 ② 내부에 나사를 새긴 뒤 파이프의 끝부분에 새겨진 암나사에 접속시키는 방식으로 활용한다.</t>
  </si>
  <si>
    <t>33475</t>
  </si>
  <si>
    <t>파이프행거</t>
  </si>
  <si>
    <t>파이프를 천정에 배관할 수 있도록 건축부에 접속시킨 지지구.</t>
  </si>
  <si>
    <t>33476</t>
  </si>
  <si>
    <t>파이핑</t>
  </si>
  <si>
    <t>piping</t>
  </si>
  <si>
    <t>① 수위차가 있는 모래 지반 속에 파이프상의 물길이 생겨 모래가 섞인 물이 분출하는 현상. [재·구] ② =배관.</t>
  </si>
  <si>
    <t>33477</t>
  </si>
  <si>
    <t>파일</t>
  </si>
  <si>
    <t>33478</t>
  </si>
  <si>
    <t>파일 드라이버</t>
  </si>
  <si>
    <t>pile driver</t>
  </si>
  <si>
    <t>33479</t>
  </si>
  <si>
    <t>골조</t>
  </si>
  <si>
    <t>frame work, skeleton, skeleton carcass, 骨組</t>
  </si>
  <si>
    <t>부재를 결합시켜 구성한 구조물을 일컫는다. →가구(架構).</t>
  </si>
  <si>
    <t>3348</t>
  </si>
  <si>
    <t>파일 카펫</t>
  </si>
  <si>
    <t>pile carpet</t>
  </si>
  <si>
    <t>33480</t>
  </si>
  <si>
    <t>파일 캡</t>
  </si>
  <si>
    <t>pile cap</t>
  </si>
  <si>
    <t>상부 구조 가구체(架構體)와 말뚝을 잇기 위해 말뚝머리에 설치하는 기초 슬래브 부분을 말한다. [구·각]</t>
  </si>
  <si>
    <t>33481</t>
  </si>
  <si>
    <t>파일럿 램프</t>
  </si>
  <si>
    <t>pilot lamp</t>
  </si>
  <si>
    <t>① 배전반과 같은 장치에 전기가 흐르고 있음을 표시하는 전구의 총칭 ② 표시등이라고 하기도 하며, 조명 기구와 표시용 전구의 두 가지 의미를 혼용하어 사용한다.</t>
  </si>
  <si>
    <t>33482</t>
  </si>
  <si>
    <t>파일럿 보링</t>
  </si>
  <si>
    <t>pilot boring</t>
  </si>
  <si>
    <t>33483</t>
  </si>
  <si>
    <t>파일럿너트</t>
  </si>
  <si>
    <t>pilot nut</t>
  </si>
  <si>
    <t>트러스의 핀을 박을 때 그 핀 끝에 임시로 부설하는 끝이 가는 강봉.</t>
  </si>
  <si>
    <t>33484</t>
  </si>
  <si>
    <t>파일럿문</t>
  </si>
  <si>
    <t>pilot door</t>
  </si>
  <si>
    <t>큰 문의 일부에 만들어 둔 사람의 통행을 위한 작은 문.</t>
  </si>
  <si>
    <t>33485</t>
  </si>
  <si>
    <t>파일론①</t>
  </si>
  <si>
    <t>pylon</t>
  </si>
  <si>
    <t>① 고대 이집트에서 주로 신전의 정문으로서 사용되었던 탑문 혹은 건축물의 탑 모양의 문. ② 문을 뜻하는 그리스어 파일론 앞에 오벨리스크가 2개 있음. ③ 비행장 내에 설치된 항공기의 항로 표지를 위한 목표탑(目標塔). ④ 고압 전을 위해 세운 철탑.</t>
  </si>
  <si>
    <t>33487</t>
  </si>
  <si>
    <t>파일론②</t>
  </si>
  <si>
    <t>filon</t>
  </si>
  <si>
    <t>플라스틱 소재의 채광판의 하나.</t>
  </si>
  <si>
    <t>33488</t>
  </si>
  <si>
    <t>파장</t>
  </si>
  <si>
    <t>wavelength</t>
  </si>
  <si>
    <t>파동의 특성을 지닌 에너지가 특정한 매질 내부를 움직일 때 파장의 1주기가 반복되기까지의 최소 길이.</t>
  </si>
  <si>
    <t>33489</t>
  </si>
  <si>
    <t>골조 구조</t>
  </si>
  <si>
    <t>framed structure</t>
  </si>
  <si>
    <t>트러스 구조나 라멘 구조 등 골조에 의한 구조의 형식의 총칭.</t>
  </si>
  <si>
    <t>3349</t>
  </si>
  <si>
    <t>파장 상수</t>
  </si>
  <si>
    <t>wave length constant</t>
  </si>
  <si>
    <t>파장이 가지는 사인 진동파의 속도와 공간의 전파속도 비율.</t>
  </si>
  <si>
    <t>33490</t>
  </si>
  <si>
    <t>파장대</t>
  </si>
  <si>
    <t>wave length range</t>
  </si>
  <si>
    <t>① 유사한 성질을 지닌 2개의 파장이 가지는 주파수의 범위. ② 파동이 일어날 때 특정 지점에서 다음 특정 지점까지의 거리가 같은 주파수를 가진 띠.</t>
  </si>
  <si>
    <t>33491</t>
  </si>
  <si>
    <t>파정</t>
  </si>
  <si>
    <t>wave crest</t>
  </si>
  <si>
    <t>파도 개개의 최고점.파도에서 어떤 순간의 수면의 가장 높은 부분을 파도의 봉우리, 낮은 부분을 파도의 골이라 한다.해면상에서는 파도의 봉우리는 한개의 곡선을 형성하고 이를 파봉선(波峰線) 혹은 봉선(峰線)이라 부른다. 파도는 파봉선에 수직한 방향으로 진행하기 때문에 수심과 파속의 관계로부터 파봉선의 형상은 해안형상에 의해 변화한다. 또 파봉선이 긴파도를 장파정(長波頂, long crest wave), 짧은 파를 단파정(短波頂, short crest wave)이라 한다.</t>
  </si>
  <si>
    <t>33492</t>
  </si>
  <si>
    <t>파제트</t>
  </si>
  <si>
    <t>parget, pargetting, pargeting, pargework</t>
  </si>
  <si>
    <t>① 과거에 사용하던 공법으로 굴뚝의 안쪽을 미장하여 마감하는 것. 현재는 잘 사용하지 않는다.② 튜더 왕조시대 주택외벽의 장식적인 미장 마감을 말함. ③ 튜더 왕조시대 주택외벽의 장식적인 미장 마감을 말함. ③ 프리캐스트 속빈 블록이나 알루미늄‧아스베스트로 만들며 이를 ｢flue lining｣이라 함.</t>
  </si>
  <si>
    <t>33493</t>
  </si>
  <si>
    <t>파주력</t>
  </si>
  <si>
    <t>anchor-holding power</t>
  </si>
  <si>
    <t>부유식 해양건축물 등을 계류하는 앵커 등과 해저지반의 마찰이나 걸림에 의한 저항력.투설앵커의 파주력은 투설앵커와 해저지반과의 마찰력과 정착저항력의 합으로 주어진다. 파주력은 앵커의 중량, 형상 및 해저토질에 의해 크게 좌우된다. 각종 앵커와 해저토질에 대해서 과거의 실적으로부터 파주력 계수가 주어져 있다.매설앵커의 파주력은 해저지반으로의 투입부재와 지반특성의 관계로 결정된다. 투입부재가 철골이나 강관과 같이 말뚝(杭)으로 볼 수 있는 경우는 말뚝의 설계법에 따른다. 한편 체인과 같은 매설한 연식 매설앵커의 경우에는 부재의 부착저항력으로서 그 파주력을 구할 수 있다.</t>
  </si>
  <si>
    <t>33494</t>
  </si>
  <si>
    <t>파총</t>
  </si>
  <si>
    <t>⇨오지(＝).</t>
  </si>
  <si>
    <t>33495</t>
  </si>
  <si>
    <t>파총아치</t>
  </si>
  <si>
    <t>ogee arch</t>
  </si>
  <si>
    <t>① 볼록곡선과 오목곡선의 조합으로 구성한 파 뿌리 모양의 아치로 14세기 이후의 후기고딕 건축과 이슬람 건축에 널리 사용됨. ② 하부에 곡선, 상부에 반곡선을 사용한 파꽃 모양의 4심첨두(四心尖頭) 아치. 총화 홍예, 연꽃 아치, 파꽃 홍예: 반곡선 아치.</t>
  </si>
  <si>
    <t>33496</t>
  </si>
  <si>
    <t>파총형 돔</t>
  </si>
  <si>
    <t>bulbous dome, 葱花形穹隆</t>
  </si>
  <si>
    <t>① 볼록곡선과 오목곡선의 조합으로 구성한 파총 모양으로 형성된 돔. ② 하부에 곡선, 상부에 반곡선을 사용한 파꽃 모양의 4심첨두(四心尖頭)형 지붕(돔의 일종).</t>
  </si>
  <si>
    <t>33497</t>
  </si>
  <si>
    <t>파총형 지붕</t>
  </si>
  <si>
    <t>파총 모양을 갖는 지붕.</t>
  </si>
  <si>
    <t>33498</t>
  </si>
  <si>
    <t>파치예배당</t>
  </si>
  <si>
    <t>Pazzi church</t>
  </si>
  <si>
    <t>① 이탈리아 피렌체에 있는 고딕건축으로는 가장 큰 교회당인 성 크로체(Saint Croce)교회당의 회랑 중정에 있는 예배당. ② 피렌체의 유력자 안드레아 파치(Andrea)를 위해 브루넬레스키가 1430년에 설계했으나 완성 시기는 미상. ③ 리브가 달린 평평한 돔으로 만든 넓은 장방형 방, 펜덴티브 돔을 걸었던 정방형의 내진, 중앙에 펜덴티브 돔, 좌우에 터널 볼트 천정인 포르티코의 세부분으로 구성됨. ④ 정면에는 6개의 열주로 주랑을 이루고 장식이 풍부한 볼트로 구성되어 있으며 돔 천장의 방형(方形)홀이 있음. ⑤ 오더와 아치는 회청색, 벽은 백색으로 단순명쾌한 구성, 고전적 모티브를 응용하면서 독창적인 구조와 형태를 표시하고 있음.</t>
  </si>
  <si>
    <t>33499</t>
  </si>
  <si>
    <t>PC</t>
  </si>
  <si>
    <t>프리캐스트 콘크리트(Precast concrete)의 약어로, 공장 등에서 미리 형틀에 콘크리트를 부어 성형 제조한 철근 콘크리트 부재. 공장에서 고정시설을 가지고(기둥ㆍ보ㆍ바닥판 등의) 부재를 철재 거푸집에 의하여 제작하고 고온다습한 증기보양실에서 단기보양하여 기성 제품화한 것. 공장생산된 제품을 공사장에 운반하여 시공함.</t>
  </si>
  <si>
    <t>335</t>
  </si>
  <si>
    <t>골조 구조물</t>
  </si>
  <si>
    <t>framed construction</t>
  </si>
  <si>
    <t>골조 구조에 의한 건조물.</t>
  </si>
  <si>
    <t>3350</t>
  </si>
  <si>
    <t>파커라이징</t>
  </si>
  <si>
    <t>parkerizing</t>
  </si>
  <si>
    <t>33500</t>
  </si>
  <si>
    <t>파커라이징법</t>
  </si>
  <si>
    <t>parkerizing method, -法</t>
  </si>
  <si>
    <t>①철 표면에 인산철(燐酸鐵) 피막을 화성(化成)시키는 방법. ② 비금속 피막에 의한 방식의 하나. ③ ⇨본더라이징법(＝).</t>
  </si>
  <si>
    <t>33501</t>
  </si>
  <si>
    <t>파케이</t>
  </si>
  <si>
    <t>쪽모이 세공을 한 바닥재 플로어링의 일종.</t>
  </si>
  <si>
    <t>33502</t>
  </si>
  <si>
    <t>파크 앤드 라이드</t>
  </si>
  <si>
    <t>park and ride</t>
  </si>
  <si>
    <t>대도시 외곽에 거주하는 이들이 도심으로 가는 대중교통수단을 이용하기 위해 자신의 차를 세워두는 주차시설이다.</t>
  </si>
  <si>
    <t>33503</t>
  </si>
  <si>
    <t>파크웨이</t>
  </si>
  <si>
    <t>park way</t>
  </si>
  <si>
    <t>드라이브하는 일 자체가 레크리에이션이 되도록 운전자에게 공원(公園)의 역할을 하는 간선도로(幹線道路)로 1920년대에 미국의 뉴욕주(州)에서 건설된 브롱크스리버 파크웨이가 제1호이며 한국의 북악스카이웨이(자하문∼정릉의 아리랑고개)도 비슷한 개념의 파크웨이라 할 수 있다.</t>
  </si>
  <si>
    <t>33504</t>
  </si>
  <si>
    <t>파키트리</t>
  </si>
  <si>
    <t>parquetry</t>
  </si>
  <si>
    <t>33505</t>
  </si>
  <si>
    <t>파키트보드</t>
  </si>
  <si>
    <t>parquetry board</t>
  </si>
  <si>
    <t>견목재판을 두께 9～15mm, 넓이 60mm, 길이는 넓이의 3～5배로 하여 양측면을 제혀쪽매로 하고 표면은 상대패 마감한 판자.</t>
  </si>
  <si>
    <t>33506</t>
  </si>
  <si>
    <t>파키트블록</t>
  </si>
  <si>
    <t>parquetryblock</t>
  </si>
  <si>
    <t>파키트보드를 3～5매씩 조합하여 180×180mm 각(角)이나 300×300mm 각판(角板)으로 만들어 뒷면에 파정(波釘)으로 접합하고 방습처리를 한 것.</t>
  </si>
  <si>
    <t>33507</t>
  </si>
  <si>
    <t>파키트패널</t>
  </si>
  <si>
    <t>parquetrypanel</t>
  </si>
  <si>
    <t>①두께 15mm의 파키트보드를 4매씩 조합하여 240×240mm 각판(角板)으로 만들어 접착제나 파정(波釘)으로 붙인 것. ② 목조마루틀 위에 2중판으로 깔든지 콘크리트 슬래브 위에 아스팔트‧피치 등으로 방습 접착시공할 수 있음.</t>
  </si>
  <si>
    <t>33508</t>
  </si>
  <si>
    <t>파트너링</t>
  </si>
  <si>
    <t>partnering</t>
  </si>
  <si>
    <t>건설 공사 수주 방식의 하나로 공사 수주에 있어서 건축가, 엔지니어, 건설업자 등이 대등한 입장에서 팀을 짜서 프로젝트에 참가하는 방식의 하나. 컨소시엄과 같이 프로젝트 성공을 위해 여러 주체가 공동협력체계를 구축하는 것.</t>
  </si>
  <si>
    <t>33509</t>
  </si>
  <si>
    <t>골지붕</t>
  </si>
  <si>
    <t>valley roof</t>
  </si>
  <si>
    <t>골이 한 개 또는 둘 이상인 지붕.※corrugated-｢골진｣.형용사.</t>
  </si>
  <si>
    <t>3351</t>
  </si>
  <si>
    <t>파티션</t>
  </si>
  <si>
    <t>partition</t>
  </si>
  <si>
    <t>모든 종류의 칸막이를 지칭함. 주로 공장에서 제작하여 현장에서 철구 등으로 고정하는 간이 칸막이 패널로 사무실 내부 구획 등에 많이 사용된다.</t>
  </si>
  <si>
    <t>33510</t>
  </si>
  <si>
    <t>파티오</t>
  </si>
  <si>
    <t>patio</t>
  </si>
  <si>
    <t>원래 스페인 주택의 중앙에 있는 안뜰을 뜻한다. 일반적으로 주택으로 둘러싸인 작은 외부공간을 의미하며, 장식적인 타일을 바르거나 분수, 화목 등이 배치된다. 패티오(Patio)라고도 불림.</t>
  </si>
  <si>
    <t>33511</t>
  </si>
  <si>
    <t>파티클</t>
  </si>
  <si>
    <t>particle</t>
  </si>
  <si>
    <t>현실적으로 관측이 가능한 크기를 가진 작은 물질 혹은 입자.</t>
  </si>
  <si>
    <t>33512</t>
  </si>
  <si>
    <t>파티클보드</t>
  </si>
  <si>
    <t>particle board</t>
  </si>
  <si>
    <t>33513</t>
  </si>
  <si>
    <t>파티클보드화장판</t>
  </si>
  <si>
    <t>KS F 3105.</t>
  </si>
  <si>
    <t>33514</t>
  </si>
  <si>
    <t>파파이러스</t>
  </si>
  <si>
    <t>이집트건축(고대 이집트)의 주두 또는 주신장식에 사용된 식물로 나일강 삼각주 지역에 무리지어 자라며 높이 1-2m까지 성장함. 파피루스(＝).</t>
  </si>
  <si>
    <t>33515</t>
  </si>
  <si>
    <t>파피루스</t>
  </si>
  <si>
    <t>papyrus</t>
  </si>
  <si>
    <t>① 이집트건축(고대 이집트)의 주두 또는 주신장식에 사용된 식물로 나일강 삼각주 지역에 무리지어 자라며 높이 1-2m까지 성장함. ② 이를 재료로 만든 필기재료(일종의 종이)와 이를 사용하여 쓴 문서 등을 뜻함.</t>
  </si>
  <si>
    <t>33516</t>
  </si>
  <si>
    <t>파피루스기둥</t>
  </si>
  <si>
    <t>papyrus柱</t>
  </si>
  <si>
    <t>① 고대 이집트 신전(神殿)에 사용된 원주기둥(圓柱)으로 파피루스를 모티브로 하여 주신(柱身, shaft) 및 주두(柱頭, capital)를 형성함. ② 꽃망울을 모방한 것과 꽃을 모방한 것이 있으며 두 경우 모두 주신은 주초(柱礎, base)에서부터 가늘어지며, 주두와 주신의 경계에는 띠 모양의 장식이 있음. ③ 카르나크‧룩소르 등의 신전의 기둥에 사용된 양식.</t>
  </si>
  <si>
    <t>33518</t>
  </si>
  <si>
    <t>파피루스지</t>
  </si>
  <si>
    <t>papyrus paper, -紙</t>
  </si>
  <si>
    <t>① 이집트 나일강 삼각주 지역에 무리지어 자라며 높이 1-2m까지 성장하는 파피루스로 만든 종이. ② 양피지(羊皮紙) 이전에 사용했으며 3세기 이전의 서적은 주로 이것으로 제작. ③ 19세기 발굴로 파피루스 문서가 대량 출토되어 B.C.4～A.D.7세기 경의 헬레니즘 시대 언어‧사회상태‧원시 기독교 연구에 공헌한 바가 큼.</t>
  </si>
  <si>
    <t>33519</t>
  </si>
  <si>
    <t>파향</t>
  </si>
  <si>
    <t>wave direction</t>
  </si>
  <si>
    <t>도가 진행하고 있는 방향.파도는 파도의 봉우리를 연결하는 선(파봉선;波峰線)에 수직인 방향으로 진행한다. 이 진행해 가는 방향이 파향이며 그림에 나타내는 것과 같이 파향을 연속적으로 포착한 경우 파향선으로 나타낼 수 있다.또 파도의 진행방향은 동일한 조건하에서는 변화하지 않지만 근해(沖合), 해안선 부근, 해양상(上)에서는 이하의 조건에 의해 변화한다.․만내에서는 만 입구에서 좁아진 파도의 폭이 넓어지기 때문에 만 입구로부터 방사선으로 퍼진다.․방파제, 구조물 등의 장해물이 있는 경우 물체에 반사된다.․해안선 가까운 곳 등 해저형상이 변화하는 경우에는 수심이 얕아질수록 파도의 진행속도 가 늦어지며 진행방향이 점차 변한다.실제의 해양파는 다른 방향으로부터 온 복수의 파도가 혼재하고 있으며 파봉선이 교차하는 수면이 가장 높고 짧은 파봉선을 가진 파도의 모임이 된다.  이와 같은 파도를 단파정파(短波頂波)라고 한다.</t>
  </si>
  <si>
    <t>33520</t>
  </si>
  <si>
    <t>파형</t>
  </si>
  <si>
    <t>waveform; wave profile</t>
  </si>
  <si>
    <t>① 특정 순간에 파장이 가지는 파의 단면 형태. ② 파장상의 특정 위치에서 파장이 가지는 물리량을 시간 혹은 공간적인 개념으로 형상을 표현한 도형.</t>
  </si>
  <si>
    <t>33521</t>
  </si>
  <si>
    <t>파형 물매</t>
  </si>
  <si>
    <t>33522</t>
  </si>
  <si>
    <t>파형 변형</t>
  </si>
  <si>
    <t>waveform distortion</t>
  </si>
  <si>
    <t>파장의 변형을 활용한 신호 전송에서 두 개의 파장이 가지는 두 점 사이에서 파형이 변화하는 현상.</t>
  </si>
  <si>
    <t>33523</t>
  </si>
  <si>
    <t>파형유리</t>
  </si>
  <si>
    <t>corrugated glass, wave glass, 波形硝子</t>
  </si>
  <si>
    <t>각종 판유리를 파형 롤러에 의하여 파형판으로 만들어 지붕‧천창(天窓)‧벽면 등에 쓰임.</t>
  </si>
  <si>
    <t>33524</t>
  </si>
  <si>
    <t>파형철관</t>
  </si>
  <si>
    <t>corrugated steel pipe, 波形鐵管</t>
  </si>
  <si>
    <t>물결(波形) 모양의 아연철판으로 만든 암거용 파이프.</t>
  </si>
  <si>
    <t>33525</t>
  </si>
  <si>
    <t>판 강도</t>
  </si>
  <si>
    <t>flexural stiffness</t>
  </si>
  <si>
    <t>판 또는 쉘 등의 단위 폭에 대한 굽힘강도. (굽힘강도 참조)</t>
  </si>
  <si>
    <t>33526</t>
  </si>
  <si>
    <t>판각</t>
  </si>
  <si>
    <t>板刻</t>
  </si>
  <si>
    <t>나무 널쪽에 평평하게 새기는 일.</t>
  </si>
  <si>
    <t>33527</t>
  </si>
  <si>
    <t>판금</t>
  </si>
  <si>
    <t>sheet metal, 板金</t>
  </si>
  <si>
    <t>얇거나 넓은 철판을 이용 또는 가공하여 공작을 하는 것.</t>
  </si>
  <si>
    <t>33529</t>
  </si>
  <si>
    <t>골채</t>
  </si>
  <si>
    <t>骨彩</t>
  </si>
  <si>
    <t>먹줄로 그린 윤곽(輪廓)을 그대로 두고 채색(彩色)하는 방식(일).</t>
  </si>
  <si>
    <t>3353</t>
  </si>
  <si>
    <t>판금 공사</t>
  </si>
  <si>
    <t>sheet metal work</t>
  </si>
  <si>
    <t>33530</t>
  </si>
  <si>
    <t>판금가위</t>
  </si>
  <si>
    <t>① 판금용의 가위. ② 종류：1) 곧은 가위：직선으로 자를 때 사용. 2) 굽은 가위：곡선부의 바깥둘레를 자를 때 사용. 3) 오려내기 가위：둥근 구멍을 오려 낼 때 사용.① 판금용의 가위. ② 종류</t>
  </si>
  <si>
    <t>33531</t>
  </si>
  <si>
    <t>판금공</t>
  </si>
  <si>
    <t>tinsmith</t>
  </si>
  <si>
    <t>33532</t>
  </si>
  <si>
    <t>판금공사</t>
  </si>
  <si>
    <t>sheet metal work, 板金工事</t>
  </si>
  <si>
    <t>① 금속 얇은 판을 사용하는 건축공사의 부분. ② ⇨판금작업.</t>
  </si>
  <si>
    <t>33533</t>
  </si>
  <si>
    <t>판금이음</t>
  </si>
  <si>
    <t>板金－</t>
  </si>
  <si>
    <t>판금이음은 판재를 접어서 할 때도 있으나, 대개 리벳‧땜납‧나사 등의 접합재료를 써서 하거나 가스용접으로 함.</t>
  </si>
  <si>
    <t>33534</t>
  </si>
  <si>
    <t>판금작업</t>
  </si>
  <si>
    <t>sheet metal work, 板金作業</t>
  </si>
  <si>
    <t>① 주로 판금재료가 지니고 있는 소성을 이용하여 여러 가지 물품을 만드는 일. ② ⇨판금공사.</t>
  </si>
  <si>
    <t>33535</t>
  </si>
  <si>
    <t>판금재료</t>
  </si>
  <si>
    <t>sheet metal material, 板金材料</t>
  </si>
  <si>
    <t>① 강판‧함석판‧양철판‧구리판‧황동판‧알루미늄판 등과 여러 가지 모양의 금속막대와 관재‧선재 등 판금작업을 하는 재료. ② 조직이 고르고 성분이 우수한 것이라야 하며 두께가 얇더라도 오래 쓸 수 있고 가공하기 쉬우며 제품이 아름답고 값이 싸야 함. ③ 철을 주성분으로 한 것과 구리를 주성분으로 한 것, 또는 알루미늄을 주성분으로 한 것 등의 여러 종류가 있으며 이들은 KS에 의해 크기‧두께‧무게 등이 규정.</t>
  </si>
  <si>
    <t>33536</t>
  </si>
  <si>
    <t>판금재료의 성질</t>
  </si>
  <si>
    <t>판금작업은 재료의 소성을 이용하여 제품을 만들기 때문에 다음과 같은 특성을 갖추어야 함. 1) 조직이 고르고 성분이 우수해야 함. 2) 오래 사용할 수 있고 가공이 용이해야 함. 3) 제품이 아름답고 가격이 싸야 함.</t>
  </si>
  <si>
    <t>33537</t>
  </si>
  <si>
    <t>판금정</t>
  </si>
  <si>
    <t>판금을 접을 때 접는 곳에 홈을 내어 깨끗이 꺾이도록 하는데 쓰이는 공구.</t>
  </si>
  <si>
    <t>33538</t>
  </si>
  <si>
    <t>판기초</t>
  </si>
  <si>
    <t>板基礎</t>
  </si>
  <si>
    <t>아래에 두껍지 않은 판을 붙이는 기초.</t>
  </si>
  <si>
    <t>33539</t>
  </si>
  <si>
    <t>골철판</t>
  </si>
  <si>
    <t>corrugated sheet iron, 谷鐵板</t>
  </si>
  <si>
    <t>① 물결처럼 골이 진(파형) 철판. ② ⇨골함석.</t>
  </si>
  <si>
    <t>3354</t>
  </si>
  <si>
    <t>판담장</t>
  </si>
  <si>
    <t>board fence</t>
  </si>
  <si>
    <t>널빤지를 붙인 담장.</t>
  </si>
  <si>
    <t>33540</t>
  </si>
  <si>
    <t>판대공</t>
  </si>
  <si>
    <t>板臺工</t>
  </si>
  <si>
    <t>① 두꺼운 널판으로 만든 대공의 총칭. 가로판 대공. 키대공. ② 여러 쪽의 널을 가로 포개어 꾸민 대공. 가로판대공.</t>
  </si>
  <si>
    <t>33541</t>
  </si>
  <si>
    <t>판도</t>
  </si>
  <si>
    <t>33542</t>
  </si>
  <si>
    <t>판돌</t>
  </si>
  <si>
    <t>plate stone, flag, flagstone, flagging, 板石</t>
  </si>
  <si>
    <t>① 넓고 얇은 판형으로 된 석재. ② 두께 20cm 내외, 너비 30cm 이상, 길이 90cm 정도의 돌로서 바닥깔기 또는 붙임돌에 쓰임.</t>
  </si>
  <si>
    <t>33543</t>
  </si>
  <si>
    <t>판돗자리</t>
  </si>
  <si>
    <t>세화81.9%</t>
  </si>
  <si>
    <t>33544</t>
  </si>
  <si>
    <t>판뜨기</t>
  </si>
  <si>
    <t>판금재료(강철판‧알루미늄판‧함석판 등)를 써서 제품을 만들 때 판재 위에 금긋기 바늘로 전개도를 그린 다음, 판금가위‧전단기 등으로 오려내는 일.</t>
  </si>
  <si>
    <t>33545</t>
  </si>
  <si>
    <t>판말뚝</t>
  </si>
  <si>
    <t>板－</t>
  </si>
  <si>
    <t>지하수에 흙모래가 흘러내리는 것을 방지하기 위해 지하에 박는 널이나 철판 등.</t>
  </si>
  <si>
    <t>33547</t>
  </si>
  <si>
    <t>판매 경로</t>
  </si>
  <si>
    <t>sales channel</t>
  </si>
  <si>
    <t>생산자가 제품을 생산하여 중간 중개를 거쳐 최총 소비자에 이르는 제품의 유통경로.</t>
  </si>
  <si>
    <t>33548</t>
  </si>
  <si>
    <t>판목</t>
  </si>
  <si>
    <t>板木</t>
  </si>
  <si>
    <t>① 두께가 6cm 이상 폭이 두께의 3배 이상되는 재목. ② ⇨널결(＝).</t>
  </si>
  <si>
    <t>33549</t>
  </si>
  <si>
    <t>골추녀</t>
  </si>
  <si>
    <t>valley rafter, 谷春舌</t>
  </si>
  <si>
    <t>지붕의 골에 설치하는 추녀</t>
  </si>
  <si>
    <t>3355</t>
  </si>
  <si>
    <t>판목재</t>
  </si>
  <si>
    <t>⇨널결재(＝).</t>
  </si>
  <si>
    <t>33550</t>
  </si>
  <si>
    <t>판문</t>
  </si>
  <si>
    <t>틀을 짜고 양판을 끼워 만든 문. 판양판문(＝).</t>
  </si>
  <si>
    <t>33551</t>
  </si>
  <si>
    <t>판밸브</t>
  </si>
  <si>
    <t>plate valve</t>
  </si>
  <si>
    <t>플레이트로 된 밸브.</t>
  </si>
  <si>
    <t>33552</t>
  </si>
  <si>
    <t>판벽</t>
  </si>
  <si>
    <t>lining sheathing, 板璧</t>
  </si>
  <si>
    <t>① 벽면의 보호 및 장식용 등의 목적으로 널을 포개지 않고 못박아 맞대 붙인 벽. ② 가로로 댄 것과 세로로 댄 것에 따라 가로판벽과 세로판벽이 있고 평평하게 널을 붙인 평판붙이기와 틀을 짜서 그 사이에 거울판을 쓴 거울판, 그리고 높이 1m 안팎의 것은 중도리 판벽, 그보다 높은 것은 높은판벽의 호칭이 있음. ③ 판벽은 화재에 대해 연소의 위험성이 많으므로 밀집되어 있는 도시에서는 금지되어 있고 연소를 막기 위해서는 불연재로 싸 돌리든지 내화목재를 써야 함.</t>
  </si>
  <si>
    <t>33553</t>
  </si>
  <si>
    <t>판벽난방</t>
  </si>
  <si>
    <t>⇨평면난방(＝).</t>
  </si>
  <si>
    <t>33554</t>
  </si>
  <si>
    <t>판벽마루</t>
  </si>
  <si>
    <t>널로 칸막이한 벽마루.</t>
  </si>
  <si>
    <t>33555</t>
  </si>
  <si>
    <t>판별 분석</t>
  </si>
  <si>
    <t>discriminant analysis</t>
  </si>
  <si>
    <t>판단 기준이되는 데이타 수집을 통해 판별함수를 만들어 평가대상의 상태를 판단하는 계량 분석방법.</t>
  </si>
  <si>
    <t>33556</t>
  </si>
  <si>
    <t>판별식</t>
  </si>
  <si>
    <t>discriminating equation, 判別式</t>
  </si>
  <si>
    <t>① 안정‧불안정 또는 정정‧부정정 등을 가려내는 식. ② ⇨구조물의 판별.</t>
  </si>
  <si>
    <t>33557</t>
  </si>
  <si>
    <t>판보</t>
  </si>
  <si>
    <t>⇨플레이트거더(＝).</t>
  </si>
  <si>
    <t>33558</t>
  </si>
  <si>
    <t>판붙임</t>
  </si>
  <si>
    <t>boarding; weather-boarding; siding</t>
  </si>
  <si>
    <t>33559</t>
  </si>
  <si>
    <t>골판</t>
  </si>
  <si>
    <t>velley board, 谷板</t>
  </si>
  <si>
    <t>① 지붕의 골에 붙이는 판재. ② 골형으로 제작된 판재.</t>
  </si>
  <si>
    <t>3356</t>
  </si>
  <si>
    <t>판블록</t>
  </si>
  <si>
    <t>판벽에 상당하는 철선이 들어 있는 콘크리트판(블록).</t>
  </si>
  <si>
    <t>33560</t>
  </si>
  <si>
    <t>판사</t>
  </si>
  <si>
    <t>Pansa</t>
  </si>
  <si>
    <t>① 로마의 대표적 주거건축 유적이 있는 곳의 지명. ② 폼페이(Pompei) 유적발굴로 유명한 곳.</t>
  </si>
  <si>
    <t>33561</t>
  </si>
  <si>
    <t>판석</t>
  </si>
  <si>
    <t>⇨판돌(＝).</t>
  </si>
  <si>
    <t>33562</t>
  </si>
  <si>
    <t>판스프링</t>
  </si>
  <si>
    <t>leaf spring; flat spring</t>
  </si>
  <si>
    <t>수평의 판재를 굽히거나 자르는 등의 변형을 주어 만들어낸 스프링.</t>
  </si>
  <si>
    <t>33563</t>
  </si>
  <si>
    <t>판양판문</t>
  </si>
  <si>
    <t>panelled door</t>
  </si>
  <si>
    <t>틀을 짜고 양판을 끼워 만든 문. (=판문).</t>
  </si>
  <si>
    <t>33564</t>
  </si>
  <si>
    <t>판요소</t>
  </si>
  <si>
    <t>plate element</t>
  </si>
  <si>
    <t>판구조의 구조해석 모델. 판의 중립면에 가정하는 미소한 사각형 또는 삼각형의 요소. 다음과 같은 3가지 가정을 고려한다: a) 판 두께는 매우 얇고 균일하다; b) 중립면은 변형 후에 곡면이 되지만 처짐 및 처짐각은 미소하다; c) 판에 수직인 면은 변형 후에도 변형 곡면의 접평면에 수직이다. 강구조에서는 부재 조립 단면을 구성하는 개개의 판을 말한다.</t>
  </si>
  <si>
    <t>33565</t>
  </si>
  <si>
    <t>판유리</t>
  </si>
  <si>
    <t>sheet glass, flat glass, 板硝子</t>
  </si>
  <si>
    <t>33566</t>
  </si>
  <si>
    <t>판의 들뜸</t>
  </si>
  <si>
    <t>sheet seperation</t>
  </si>
  <si>
    <t>겹치기 저항 용접시 용접 후에 너겟(nugget)의 주위에 생긴 판과 판 사이의 틈.</t>
  </si>
  <si>
    <t>33567</t>
  </si>
  <si>
    <t>판이음</t>
  </si>
  <si>
    <t>wood shingle roofing; plank roofing</t>
  </si>
  <si>
    <t>① 나무 판자를 이용하여 지붕을 잇는 방법으로 판자 두께나 이음. ② 이음방법에 따라 칠엽수, 속새, 조각나무, 장판이음 등의 종류가 있음.</t>
  </si>
  <si>
    <t>33568</t>
  </si>
  <si>
    <t>판인법</t>
  </si>
  <si>
    <t>板引法</t>
  </si>
  <si>
    <t>① 유리제법의 하나. ② 두께 6mm 이하의 얇은 판유리를 만드는 방법. ③ 녹은 유리물을 가는 틈으로 흘러내리게 하면 얇은 막이 되는데, 그것을 냉각탑 속에서 식히면 박판유리(薄板硝子)가 됨. ④ 흘러내리는 시간에 따라 유리판의 두께가 조절됨.</t>
  </si>
  <si>
    <t>33569</t>
  </si>
  <si>
    <t>골판 이음</t>
  </si>
  <si>
    <t>corrugated sheet roofing</t>
  </si>
  <si>
    <t>골형으로 제작된 판재를 포개어 잇는 지붕시공 방법.</t>
  </si>
  <si>
    <t>3357</t>
  </si>
  <si>
    <t>판자</t>
  </si>
  <si>
    <t>board, 板子</t>
  </si>
  <si>
    <t>나무를 쪼개어 만든 얇은 조각. 널판자. 송판(松板).</t>
  </si>
  <si>
    <t>33570</t>
  </si>
  <si>
    <t>판자 가게</t>
  </si>
  <si>
    <t>상가의 처마 밑이나 빈터에 만든 가설 점포.</t>
  </si>
  <si>
    <t>33571</t>
  </si>
  <si>
    <t>판자 창고</t>
  </si>
  <si>
    <t>두꺼운 판자로 정(井)자 모양으로 외벽을 만든 창고.</t>
  </si>
  <si>
    <t>33572</t>
  </si>
  <si>
    <t>판자담</t>
  </si>
  <si>
    <t>boarding fence</t>
  </si>
  <si>
    <t>나무 판재로 만든 담장의 총칭.</t>
  </si>
  <si>
    <t>33573</t>
  </si>
  <si>
    <t>판자벽</t>
  </si>
  <si>
    <t>板子壁</t>
  </si>
  <si>
    <t>널을 대거나 홈을 파 끼운 벽. 판벽.</t>
  </si>
  <si>
    <t>지석원</t>
  </si>
  <si>
    <t>33574</t>
  </si>
  <si>
    <t>판장</t>
  </si>
  <si>
    <t>板墻</t>
  </si>
  <si>
    <t>나무널로 만든 담.</t>
  </si>
  <si>
    <t>33575</t>
  </si>
  <si>
    <t>판장문</t>
  </si>
  <si>
    <t>板張門</t>
  </si>
  <si>
    <t>널빤지로 된 문, 띠장에 두꺼운 널을 붙여서 만든 문으로 대문‧널문 등이 있음.</t>
  </si>
  <si>
    <t>33576</t>
  </si>
  <si>
    <t>판재</t>
  </si>
  <si>
    <t>board, plank, 板材</t>
  </si>
  <si>
    <t>주로 제재목으로 두께 6cm 이하이고 너비는 두께의 3배 이상으로 켜낸 재를 칭함, 널판자</t>
  </si>
  <si>
    <t>33577</t>
  </si>
  <si>
    <t>판좌굴 계수</t>
  </si>
  <si>
    <t>factor of plate buckling</t>
  </si>
  <si>
    <t>평판의 좌굴응력의 크기에 관계하는 계수</t>
  </si>
  <si>
    <t>33579</t>
  </si>
  <si>
    <t>골판문</t>
  </si>
  <si>
    <t>framed panel door, 骨板門</t>
  </si>
  <si>
    <t>한식 건물에 사용된 문 종류의 하나. 문울거미에 널빤지를 끼워서 만든 문.</t>
  </si>
  <si>
    <t>3358</t>
  </si>
  <si>
    <t>판진동 흡음재</t>
  </si>
  <si>
    <t>panel type sound absorber</t>
  </si>
  <si>
    <t>① 실내외에서 발생하는 소음을 운동에너지로 치환하여 소비시키는 원리를 지닌 자재. ② 합판, 하드보드와 같은 얇은 두께의 판에 음을 닿게 하면 음이 가지는 파동 에너지가 판을 진동시키는 진동 에너지로 바뀌게 되며, 여러 층의 판이 동시에 진동할 때 생기는 마찰로 인해 진동에너지는 다시 열에너지로 치환되어 최종적으로 음에너지는 열에너지로 소비된다.</t>
  </si>
  <si>
    <t>33580</t>
  </si>
  <si>
    <t>판처마</t>
  </si>
  <si>
    <t>① 서까래를 사용하지 않고 두꺼운 판을 세로로 구성한 처마, 때로는 앓은 판을 세로로 붙일 때도 있음. ② 앓은 판을 세로로 붙일 경우는 뒤쪽에 힘살서까래를 사용하여 두꺼운 판에 조각을 한 경우도 있음.</t>
  </si>
  <si>
    <t>33581</t>
  </si>
  <si>
    <t>판철식</t>
  </si>
  <si>
    <t>plate metal system, 板鐵式</t>
  </si>
  <si>
    <t>철판을 목제 창문의 형식을 무시하고 구부려 유리를 끼우게 된 것으로 가장 얇게 만들 수 있음.</t>
  </si>
  <si>
    <t>33582</t>
  </si>
  <si>
    <t>판체</t>
  </si>
  <si>
    <t>screen, 板篩</t>
  </si>
  <si>
    <t>원공(圓孔)을 가진 판으로 된 체.</t>
  </si>
  <si>
    <t>33583</t>
  </si>
  <si>
    <t>판축</t>
  </si>
  <si>
    <t>板築</t>
  </si>
  <si>
    <t>기초(담장) 또는 성을 쌓을 때 돌을 깔고 위에 흙을 펴서 다져가며 축조하는 기초공법.</t>
  </si>
  <si>
    <t>33584</t>
  </si>
  <si>
    <t>판치기법</t>
  </si>
  <si>
    <t>plank hammering metho</t>
  </si>
  <si>
    <t>지반의 S파 속도를 측정하는 방법으로 해머로 지표면에 설치된 판에 S파를 발생시킨다.</t>
  </si>
  <si>
    <t>33585</t>
  </si>
  <si>
    <t>판켜기</t>
  </si>
  <si>
    <t>slabsawing</t>
  </si>
  <si>
    <t>원목을 한 방향으로 나란하게 제재하는 제재법.</t>
  </si>
  <si>
    <t>33586</t>
  </si>
  <si>
    <t>판테온신전</t>
  </si>
  <si>
    <t>-神殿</t>
  </si>
  <si>
    <t>① 판테온이라는 명칭은 그리스어로 모두를 뜻하는 판(Pan)과 신을 뜻하는 테온(Theon)의 합성어로 로마의 판테온 신전과 파리의 판테온 사원이 있음. ② 로마의 판테온：1) 로마제국 건립을 기념하기 위해 B.C. 27년 아그리파(Agrippa)가 7성(七星)에 봉헌하는 4각형 신전건축이었으나 소실되어 트라얀(Trajan)시대 하드리안(Hardrian) 황제가 재건. 2) 로마시대 대표적 신전건축의 하나. 3) 천정높이 43.2m, 벽두께는 6.2m, 8개의 전주식(前柱式)의 돌출랑(突出廊)이 있으며, 코린트 양식의 12.5m 높이의 기둥 8개가 있으며, 돔형 지붕으로 구성됨. 돔 위 지름 8m의 정광(頂光)으로 채광하도록 되어 있다. 4) 판테온은 직사각형의 구조를 가진 고전적 현관인 프로나오스(pronaos)와 원형건물(rotunda)이 합쳐진 구조로 지름 8.3미터의 돔 개구부는 공학적으로 매우 극단적이면서 과감한 시도로 아폴로 도로스(Apollo Doros)가 설계. ③ 파리의 판테온：성(聖)주느비에프 성당을 대혁명 이후 프랑스의 위인들을 모시는 묘(廟)로 개칭한 것으로, 1757년에 1790년 사이에 건조됨. 수플로(J.G. Soufflot)가 설계.</t>
  </si>
  <si>
    <t>33587</t>
  </si>
  <si>
    <t>판형</t>
  </si>
  <si>
    <t>33588</t>
  </si>
  <si>
    <t>판화</t>
  </si>
  <si>
    <t>板畵</t>
  </si>
  <si>
    <t>널 등에 새김질하여 인쇄한 그림.</t>
  </si>
  <si>
    <t>33589</t>
  </si>
  <si>
    <t>골판유리</t>
  </si>
  <si>
    <t>corrugated glass, 谷板硝子</t>
  </si>
  <si>
    <t>① 유리의 한 면에 각종 무늬를 골지에 돋운 것. ② 슬레이트 지붕‧천창(天窓) 등에 채광용으로 사용.</t>
  </si>
  <si>
    <t>3359</t>
  </si>
  <si>
    <t>팔각 원당</t>
  </si>
  <si>
    <t>불당 건축형식의 하나로 원당의 평면이 팔각형인 건물(堂).</t>
  </si>
  <si>
    <t>33590</t>
  </si>
  <si>
    <t>팔각문</t>
  </si>
  <si>
    <t>① 기둥이 여덟 개로 된 문으로 앞뒤에 기둥이 4개씩 놓이면서 정면 3칸, 측면 1칸을 이루며, 문묘, 서원 따위의 정문으로 사용. ②일본문의 한 형식으로 4개 기둥 전후에 각각 4개의 버팀 기둥이 있는 3칸 1호 형식의 단층 문.</t>
  </si>
  <si>
    <t>33591</t>
  </si>
  <si>
    <t>팔각소로</t>
  </si>
  <si>
    <t>八角小累</t>
  </si>
  <si>
    <t>⇨팔모소로(＝).</t>
  </si>
  <si>
    <t>33592</t>
  </si>
  <si>
    <t>팔각정</t>
  </si>
  <si>
    <t>octagonal pavilion, 八角亭</t>
  </si>
  <si>
    <t>평면이 정팔각형으로 된 정자건물로 지붕면은 8면으로 되어 팔모정으로 불림.</t>
  </si>
  <si>
    <t>33593</t>
  </si>
  <si>
    <t>팔각지붕</t>
  </si>
  <si>
    <t>합각지붕의 고어로 ｢팔작지붕, 팔모지붕｣이라고도 함.</t>
  </si>
  <si>
    <t>33594</t>
  </si>
  <si>
    <t>팔각집</t>
  </si>
  <si>
    <t>八角－</t>
  </si>
  <si>
    <t>합각지붕, 팔작지붕, 팔모지붕으로 된 집.</t>
  </si>
  <si>
    <t>33595</t>
  </si>
  <si>
    <t>팔걸이</t>
  </si>
  <si>
    <t>의자 등에서 앉을 때 팔을 기대거나 받치는 부분.</t>
  </si>
  <si>
    <t>33596</t>
  </si>
  <si>
    <t>팔걸이 의자</t>
  </si>
  <si>
    <t>좌석 좌우 양쪽에 팔걸이가 있는 의자. ⇨ 암체어.</t>
  </si>
  <si>
    <t>33597</t>
  </si>
  <si>
    <t>팔걸이손잡이</t>
  </si>
  <si>
    <t>hospital arm pull</t>
  </si>
  <si>
    <t>손을 사용하지 않고 팔꿈치 등으로 누르거나 밀어서 문을 열수 있는 손잡이로 병원의 수술실‧소독실 등에 사용한다.</t>
  </si>
  <si>
    <t>33598</t>
  </si>
  <si>
    <t>팔교</t>
  </si>
  <si>
    <t>연못 등에 몇 개의 판을 꺾은 선형으로 가설한 나무 다리.</t>
  </si>
  <si>
    <t>33599</t>
  </si>
  <si>
    <t>PC 강봉</t>
  </si>
  <si>
    <t>prestressing bar</t>
  </si>
  <si>
    <t>프리스트레스드 콘크리트에 사용되는 고강도의 강봉으로 지름 10~33㎜, 강도에 따라 여러 종류가 있다. 인발 강봉 · 압연 강봉 · 고주파 열연(高周波熱鍊) 강봉의 3종이 있다.</t>
  </si>
  <si>
    <t>336</t>
  </si>
  <si>
    <t>골함석</t>
  </si>
  <si>
    <t>corrugated sheet iron, 俗函錫</t>
  </si>
  <si>
    <t>①아연도금한 골진 철판. ②길이는 1.82, 2.12, 2.42m, 너비는 0.914, 0.762m의 것이 있음. ③ 큰너비(大幅物)와 작은너비(小幅物)의 것이 있고, 골의 크기는 대골‧중골‧소골 등 3종이 있으나 보통 대골과 소골이 쓰임. ④ ＝함석골판.</t>
  </si>
  <si>
    <t>3360</t>
  </si>
  <si>
    <t>팔달문</t>
  </si>
  <si>
    <t>八達門</t>
  </si>
  <si>
    <t>① 수원시 팔달구에 소재한 수원화성의 남문으로, 성안의 건물 가운데 가장 크고 화려함. ② 보물 제402호로 정조 18년(1794)에 착공하여 20년(1796)에 완성하였으며, 정면 5칸, 측면 2칸으로 석축 홍예문에 중층의 문루(우진각 지붕)를 세우고 주위는 여장(女墻)을 돌렸으며 전면에 반원형으로 옹성을 축조 함. ③ 중문의 방식은 서울 남대문, 동대문과 같으나, 문루의 네 귀퉁이에 고주(高柱)를 세우지 않은 점에서 차이가 있음. ④ 문의 규모는 홍예높이 3.17m, 너비 3.56m, 두께 6.4m이며, 문루는 정면 9m(3칸), 측면 3.6m(2칸).</t>
  </si>
  <si>
    <t>33601</t>
  </si>
  <si>
    <t>팔대</t>
  </si>
  <si>
    <t>bracket, arm</t>
  </si>
  <si>
    <t>① 구조물에서 어떤 물체를 지지하는 팔 모양의 부품, 또는 내민 가로재(橫材)로. 세움틀 간이틀이라 함. ② 나앉은 도리를 받기 위하여 내민 가로재로 쇠시리 모양의 장식도 있음. ③ 비계널이나 디딤널을 걸치기 위한 기계띠 장목간을 잇는 단재(短材).</t>
  </si>
  <si>
    <t>33602</t>
  </si>
  <si>
    <t>팔대문</t>
  </si>
  <si>
    <t>八大門</t>
  </si>
  <si>
    <t>① 서울 도성(都城)에 있는 성문으로 4소문‧4대문을 합해 8대문이라 함. ② 정동(正東)의 흥인지문(興仁之門；동대문), 정서의 돈의문(敦義門；서대문), 정남의 숭례문(崇禮門；남대문), 정북의 숙정문(肅靖門；북문) 등 4대문과 동북의 혜화문(惠化門；동소문), 동남의 광희문(光熙門；수구문), 서남의 소의문(昭義門；서소문), 서북의 창의문(彰義門；자하문) 등 4소문. ③ 평안남도 증산군 풍정리 선돌개에 있는 수문.</t>
  </si>
  <si>
    <t>33603</t>
  </si>
  <si>
    <t>팔라초</t>
  </si>
  <si>
    <t>Palazzo</t>
  </si>
  <si>
    <t>이탈리아의 궁전. 일반적으로 르네쌍스시대 팔라초 메디치 처럼 ｢궁전｣을 뜻하지만 대저택이나 대형 건물을 칭하기도 함. ⇨ 빨라쪼.</t>
  </si>
  <si>
    <t>33605</t>
  </si>
  <si>
    <t>팔레트</t>
  </si>
  <si>
    <t>① 유화나 수채화를 그리기 위해 물감을 풀어서 혼색하기 위한 얇은 보드형 회화도구. ② PC재 제작시 사용하는 밑창대 혹은 PC부재를 운반 또는 저장할 때에 쓰는 용기. ⇨조색판.</t>
  </si>
  <si>
    <t>33606</t>
  </si>
  <si>
    <t>팔레트 수송</t>
  </si>
  <si>
    <t>pallet service</t>
  </si>
  <si>
    <t>팔레트 위에 화물을 싣고 수송하는 방식. 규격화된 팔레트에 의해 포장, 적재, 하적, 운송의 효율과 보관 능력이 향상된다.</t>
  </si>
  <si>
    <t>33607</t>
  </si>
  <si>
    <t>팔멧트</t>
  </si>
  <si>
    <t>plamette</t>
  </si>
  <si>
    <t>① 종려 잎을 부채꼴로 편 것과 같은 모양으로 오리엔트 기원의 식물문양. ② 아시리아나 신바빌로니아 궁전의 벽면장식 등에서 발견되며, 아카이메네스 왕조(朝)기 페르시아에서 사용되었으며, 그리스 장식문양의 중요한 모티브가 되어 건축‧조각 등의 장식에 사용됨.</t>
  </si>
  <si>
    <t>33608</t>
  </si>
  <si>
    <t>팔면따기</t>
  </si>
  <si>
    <t>목조건축 모따기의 일종으로 면, 지붕보 등에 사용되는 기법.</t>
  </si>
  <si>
    <t>33609</t>
  </si>
  <si>
    <t>골함석잇기</t>
  </si>
  <si>
    <t>골함석으로 지붕을 잇는 일.</t>
  </si>
  <si>
    <t>3361</t>
  </si>
  <si>
    <t>팔면주</t>
  </si>
  <si>
    <t>八面柱</t>
  </si>
  <si>
    <t>8각형 여덟 면을 가진 기둥.</t>
  </si>
  <si>
    <t>33610</t>
  </si>
  <si>
    <t>팔면체 수직 변형</t>
  </si>
  <si>
    <t>octahedral normal strain</t>
  </si>
  <si>
    <t>정팔면체 수직 변형이라고도 하며 3개의 주응력 방향에 대하여 동일한 각도를 형성하는 면에 발생된 수직 변형률.</t>
  </si>
  <si>
    <t>33611</t>
  </si>
  <si>
    <t>팔면체 수직 응력</t>
  </si>
  <si>
    <t>octahedral normal stress</t>
  </si>
  <si>
    <t>정팔면체 수직 응력이라고도 하며 3개의 주응력 방향에 대하여 동일한 각도를 형성하는 면에 수직으로 작용하는 응력.</t>
  </si>
  <si>
    <t>33612</t>
  </si>
  <si>
    <t>팔모기둥</t>
  </si>
  <si>
    <t>poligonal column, 八角柱</t>
  </si>
  <si>
    <t>기둥 단면이 8각형으로 된 것.</t>
  </si>
  <si>
    <t>33616</t>
  </si>
  <si>
    <t>팔모도리</t>
  </si>
  <si>
    <t>八角道理</t>
  </si>
  <si>
    <t>8각 단면으로 된 도리.</t>
  </si>
  <si>
    <t>33617</t>
  </si>
  <si>
    <t>팔모살</t>
  </si>
  <si>
    <t>octagonal frames, 八角箭</t>
  </si>
  <si>
    <t>창문살 또는 사롱살의 단면이 8각형으로 된 것.</t>
  </si>
  <si>
    <t>33618</t>
  </si>
  <si>
    <t>팔모소로</t>
  </si>
  <si>
    <t>八角小累</t>
  </si>
  <si>
    <t>소로의 상‧하 면이 8모로 된 것으로 팔각소로라 함.</t>
  </si>
  <si>
    <t>33619</t>
  </si>
  <si>
    <t>골형 단면재</t>
  </si>
  <si>
    <t>ㄷ 자형의 단면을 갖는 부재.</t>
  </si>
  <si>
    <t>3362</t>
  </si>
  <si>
    <t>팔모정</t>
  </si>
  <si>
    <t>평면이 정팔각형으로 된 정자건물로 지붕면은 8면으로 되어 팔각정으로 불림.</t>
  </si>
  <si>
    <t>33620</t>
  </si>
  <si>
    <t>팔모지붕</t>
  </si>
  <si>
    <t>八角屋蓋</t>
  </si>
  <si>
    <t>8각형 평면 건물에서 8면의 경사가 한 점에 모이는 지붕.</t>
  </si>
  <si>
    <t>33621</t>
  </si>
  <si>
    <t>팔모집</t>
  </si>
  <si>
    <t>polygonal house, 八角－</t>
  </si>
  <si>
    <t>평면이나 지붕이 8각 모양으로 된 집.</t>
  </si>
  <si>
    <t>33622</t>
  </si>
  <si>
    <t>팔모촌목</t>
  </si>
  <si>
    <t>octagonal marking gauge, 八角寸木</t>
  </si>
  <si>
    <t>① 나무로 가구를 짤 때에 쓰는 연장의 하나. ② 팔각형으로 된 대끝에 바늘 또는 날을 치수에 맞추어 박혀 있는 것으로, 나무에 구멍을 파거나 장부를 만들 경우 금을 긋는 데에 사용함.</t>
  </si>
  <si>
    <t>33623</t>
  </si>
  <si>
    <t>팔모토막</t>
  </si>
  <si>
    <t>벽돌 옆을 45°경사로 잘라낸 토막.</t>
  </si>
  <si>
    <t>33624</t>
  </si>
  <si>
    <t>팔번조</t>
  </si>
  <si>
    <t>일본 신사의 한 형식. 박공조, 평입구의 내원과 외원을 전후로 같은 폭으로 이어서 하나의 건물로 조성한 건축형식.</t>
  </si>
  <si>
    <t>33625</t>
  </si>
  <si>
    <t>팔손이나무</t>
  </si>
  <si>
    <t>aralia</t>
  </si>
  <si>
    <t>오갈피나무과로 높이 1.5m 안팍의 키작은 의 상록활엽수이며. 손바닥 모양의 잎을 갖고, 11 월경 구형으로 모인 흰색의 작은 꽃이 핀다.</t>
  </si>
  <si>
    <t>33626</t>
  </si>
  <si>
    <t>팔작지붕</t>
  </si>
  <si>
    <t>hipped-and-gabled roof, 八作屋蓋</t>
  </si>
  <si>
    <t>① 합각지붕의 고어로 ｢팔각지붕, 팔모지붕｣이라고도 함. ② 처마부분이 추녀마루로 되고, 용마루 부분에는 합각마루로 된 지붕.</t>
  </si>
  <si>
    <t>33629</t>
  </si>
  <si>
    <t>팔작집</t>
  </si>
  <si>
    <t>八作－</t>
  </si>
  <si>
    <t>① 합각지붕, 팔모지붕으로 된 집. ② 추녀를 네 귀마다 달아 지은 집.</t>
  </si>
  <si>
    <t>33630</t>
  </si>
  <si>
    <t>팝</t>
  </si>
  <si>
    <t>pop; pop art</t>
  </si>
  <si>
    <t>① 고전적인 정통 예술문화에 대하여 일반 대중이 즐기는 통속적인 성격의 문화를 지칭하는 접두어. ⇨팝뮤직 또는 팝아트. ② 일상적으로 사용되는 상품이나 광고 등 대중 사회의 표현 수단을 예술에 적용하여 전통적 예술가치의 전복 또는 전환을 의도한 1960년대의 대중 스타일을 의미.</t>
  </si>
  <si>
    <t>33631</t>
  </si>
  <si>
    <t>팡개</t>
  </si>
  <si>
    <t>① 돌, 흙 등을 튀기는 대나무 토막. ② 논밭의 새를 쫓는 데 쓰기 위하여 대나무로 만든 도구.</t>
  </si>
  <si>
    <t>33633</t>
  </si>
  <si>
    <t>패금철</t>
  </si>
  <si>
    <t>佩金鐵</t>
  </si>
  <si>
    <t>문장부 옆에 박아서 대접쇠와 맞비비게 되어 있는 쇳조각.⇨찰쇠(＝).</t>
  </si>
  <si>
    <t>33634</t>
  </si>
  <si>
    <t>패널</t>
  </si>
  <si>
    <t>panel</t>
  </si>
  <si>
    <t>① 바탕면이 존재하지 않더라도 평면의 형상을 유지할 수 있는 성능과 크기를 지니고 있는 부재. ② 제작된 틀재 안에 고체의 자재를 충진시켜 제작한 판형 부재. ③ 공장·창고·가설건축물 등에 사용되는 금속시트와 단열재의 조합으로 이루어진 판재.</t>
  </si>
  <si>
    <t>33635</t>
  </si>
  <si>
    <t>패널 존</t>
  </si>
  <si>
    <t>panel zone</t>
  </si>
  <si>
    <t>⇨접합부 패널(＝).</t>
  </si>
  <si>
    <t>33636</t>
  </si>
  <si>
    <t>패널 쿨링</t>
  </si>
  <si>
    <t>① 냉방을 하고자 하는 면에 냉매를 주입할 수 있는 파이프를 설치하여 냉방면으로부터 낮은 온도의 방사열을 발생시켜 실내공간을 냉방하는 방식.</t>
  </si>
  <si>
    <t>33637</t>
  </si>
  <si>
    <t>패널 흡음체</t>
  </si>
  <si>
    <t>panel absorber</t>
  </si>
  <si>
    <t>패널의 후면부에 공기로 구성된 공간을 설치하거나 막으로 구성된 재료로 표면을 마감한 흡음체.</t>
  </si>
  <si>
    <t>33638</t>
  </si>
  <si>
    <t>패널 히터</t>
  </si>
  <si>
    <t>panel heater</t>
  </si>
  <si>
    <t>판상 형태로 넓은 면적에서 나오는 방사열을 통해 난방을 수행할 수 있는 방열기.</t>
  </si>
  <si>
    <t>33639</t>
  </si>
  <si>
    <t>패널 히팅</t>
  </si>
  <si>
    <t>panel heating</t>
  </si>
  <si>
    <t>→패널히팅(=).</t>
  </si>
  <si>
    <t>33640</t>
  </si>
  <si>
    <t>패널건축</t>
  </si>
  <si>
    <t>panel system building, -建築</t>
  </si>
  <si>
    <t>산업화와 함께 현장이 아닌 공장에서 제작된 지붕‧벽‧기둥‧마루재 등을 건축현장에 운반하여 단시일에 조립하는 것을 프리패브리케이티드공법(prefabricated method)이라 하는데, 그 가운데 경량철골이나 플라스틱 등의 재료로 만든 패널(板)을 주로 사용하는 건축을 일컬음.</t>
  </si>
  <si>
    <t>33641</t>
  </si>
  <si>
    <t>패널식 조립구조</t>
  </si>
  <si>
    <t>-式組立構造</t>
  </si>
  <si>
    <t>① 벽과 기둥‧바닥판과 보 등을 한 장의 패널로 형성한 것을 조립하는 구조. ② 기초는 가구식 조립구조와 같이 현장시공으로 하고, 각 부재는 철물‧볼트 등을 쓰고 접합부에는 콘크리트‧모르타르 등을 충진함.</t>
  </si>
  <si>
    <t>33642</t>
  </si>
  <si>
    <t>패널주형</t>
  </si>
  <si>
    <t>panel mould, -鑄型</t>
  </si>
  <si>
    <t>시멘트계 재료, 플라스터 등의 주물을 부어 넣어 굳혀 모양을 만들기 위한 주형.</t>
  </si>
  <si>
    <t>33643</t>
  </si>
  <si>
    <t>패널포인트</t>
  </si>
  <si>
    <t>panel point</t>
  </si>
  <si>
    <t>① 트러스(truss) 구조에서 2개이상 부재들이 연결되는 점. ② 기둥이나 보에서, 부재(部材)를 고정하거나 이은 부분.</t>
  </si>
  <si>
    <t>33644</t>
  </si>
  <si>
    <t>패널히팅</t>
  </si>
  <si>
    <t>① 난방을 하고자 하는 면에 온수가 흐를 수 있는 공극을 가진 파이프를 설치하여 파이프 내부로 온수를 흘려 난방면을 난방하는 방식. ② 파이프를 매립한 방열판의 위치에 따라 바닥·벽·천장난방의 분류가 가능하며, 패널히팅으로 구성된 난방방식은 복사열을 이용하기 때문에 기온이 낮더라도 난방효과가 있고, 바닥으로부터의 높이차에 따라 나타나는 기온차이가 없다. →평면난방, 판벽(板璧)난방.</t>
  </si>
  <si>
    <t>33645</t>
  </si>
  <si>
    <t>패덤</t>
  </si>
  <si>
    <t>fathom</t>
  </si>
  <si>
    <t>깊이의 단위. 주로 바다의 깊이를 재는 데 쓴다. 1패덤은 약 1.83미터에 해당한다.</t>
  </si>
  <si>
    <t>33646</t>
  </si>
  <si>
    <t>패드아이</t>
  </si>
  <si>
    <t>pad-eye; eye plate</t>
  </si>
  <si>
    <t>삭(索)*의 말단, 활차(滑車, 도르레) 등을 구성물에 고정하기 위해 그 구조물의 말단, 측면 등에 부착할 구멍을 뚫은 작은 강판.</t>
  </si>
  <si>
    <t>33647</t>
  </si>
  <si>
    <t>패들믹서</t>
  </si>
  <si>
    <t>paddle mixer</t>
  </si>
  <si>
    <t>① 반대 방향으로 회전하는 2개의 수평샤프트가 있는 모르타르 비빔용의 믹서. ② 미국에서는 ｢twin pug｣라 함.</t>
  </si>
  <si>
    <t>33648</t>
  </si>
  <si>
    <t>패러핏</t>
  </si>
  <si>
    <t>parapet</t>
  </si>
  <si>
    <t>건물의 옥상이나 노대, 트인 복도, 교량 등의 끝에 세워진 낮은 벽.</t>
  </si>
  <si>
    <t>33649</t>
  </si>
  <si>
    <t>골형 신축 이음</t>
  </si>
  <si>
    <t>corrugated flexible metal hose assembly</t>
  </si>
  <si>
    <t>금속 벨로즈를 사용한 신축 이음으로 주로 온수, 급탕, 증기 배관 등의 열팽창을 흡수하기 위해 이용한다</t>
  </si>
  <si>
    <t>3365</t>
  </si>
  <si>
    <t>패러핏홈통</t>
  </si>
  <si>
    <t>parapet gutter</t>
  </si>
  <si>
    <t>패러핏(parapet wall)의 뒤쪽에 설치하는 홈통.</t>
  </si>
  <si>
    <t>33650</t>
  </si>
  <si>
    <t>패루</t>
  </si>
  <si>
    <t>pailou, 牌樓</t>
  </si>
  <si>
    <t>① 중국의 큰 거리에 길을 가로질러 세우던 시설물이나 무덤, 공원 따위의 어귀에 세우던 문. ② 기념적 장식문으로 현판을 달고 큰 거리에 가로질러 세운 문짝이 없는 기둥 문. (=패방)</t>
  </si>
  <si>
    <t>33651</t>
  </si>
  <si>
    <t>패밀리 룸</t>
  </si>
  <si>
    <t>family room</t>
  </si>
  <si>
    <t>① 주택에서 식당 겸용 부엌과 거실의 기능을 합친 방으로 가족이 모여서 휴식하는 방.② 호텔 식당 등의 시설에서, 가족이 이용할 수 있도록 마련된 방.</t>
  </si>
  <si>
    <t>33653</t>
  </si>
  <si>
    <t>패밀리층</t>
  </si>
  <si>
    <t>typical households with some children</t>
  </si>
  <si>
    <t>부양하는 자녀가 있는 세대 인원 3~5명의 가족을 가리키는 말이나 명확한 정의는 없다.</t>
  </si>
  <si>
    <t>33654</t>
  </si>
  <si>
    <t>패방</t>
  </si>
  <si>
    <t>牌坊</t>
  </si>
  <si>
    <t>① 패방(중국어: 牌坊, 병음: Paifāng) 또는 패루(중국어 간체자: 牌楼, 정체자: 牌樓, 병음: Páilóu)라고 하며 중국 전통건축 양식으로 문(門)의 일종. ② 위에 망대가 있고 문짝이 없는 대문 모양의 중국 특유의 건축물로 2～6개의 기둥에 지붕을 여러 층으로 얹기도 함. ③ 궁전‧능(陵)을 비롯하여 불사(佛寺)의 앞면에 세우기도 하며 도시의 십자로에 장식 또는 기념비로 건립.</t>
  </si>
  <si>
    <t>33655</t>
  </si>
  <si>
    <t>패브리케이터</t>
  </si>
  <si>
    <t>fabricator</t>
  </si>
  <si>
    <t>강재와 철골 부재를 만드는 제조업자로 일반적으로 철골 업자를 말한다.</t>
  </si>
  <si>
    <t>33656</t>
  </si>
  <si>
    <t>패스</t>
  </si>
  <si>
    <t>pass</t>
  </si>
  <si>
    <t>도로망상에 있어서 특정한 기종점간을 잇는 경로를 일컫는다.</t>
  </si>
  <si>
    <t>33657</t>
  </si>
  <si>
    <t>패스①</t>
  </si>
  <si>
    <t>pass, run</t>
  </si>
  <si>
    <t>용접의 진행방향을 따라서 용착시킨 1회의 용접으로 싱글패스와 멀티패스가 있다.</t>
  </si>
  <si>
    <t>33658</t>
  </si>
  <si>
    <t>패스②</t>
  </si>
  <si>
    <t>path</t>
  </si>
  <si>
    <t>① 사람들이 지나다녔거나 만들어서 생긴 작은 길. ② 사람·사물이 목표에 이르는 길. ③ 네트워크에서 2개 이상의 작업의 연결.</t>
  </si>
  <si>
    <t>33659</t>
  </si>
  <si>
    <t>골형 아연 철판</t>
  </si>
  <si>
    <t>아연도금을 해서 골형으로 성형한 강판. →반원형 철판.</t>
  </si>
  <si>
    <t>3366</t>
  </si>
  <si>
    <t>패스트 특성</t>
  </si>
  <si>
    <t>fast characteristic</t>
  </si>
  <si>
    <t>시간에 따라 변동하는 음에 대해 반응하는 특성이 빠른 특성.</t>
  </si>
  <si>
    <t>33663</t>
  </si>
  <si>
    <t>패시브 매스 댐퍼</t>
  </si>
  <si>
    <t>passive mass damper</t>
  </si>
  <si>
    <t>구조물에 스프링과 대시포트를 통해 설치된 큰 질량이 물체의 진동에 따라 진동하여 제진 효과를 일으키는 장치.</t>
  </si>
  <si>
    <t>33664</t>
  </si>
  <si>
    <t>패시브 솔라 시스템</t>
  </si>
  <si>
    <t>passive solar system</t>
  </si>
  <si>
    <t>→ 패시브솔라시스템(=).</t>
  </si>
  <si>
    <t>33665</t>
  </si>
  <si>
    <t>패시브 솔라 하우스</t>
  </si>
  <si>
    <t>passive solar house</t>
  </si>
  <si>
    <t>태양 에너지를 활용하여 엑티브 설비의 비율을 줄이고 실내 냉난방 환경을 조절하는 건축물.</t>
  </si>
  <si>
    <t>33666</t>
  </si>
  <si>
    <t>패시브 시스템</t>
  </si>
  <si>
    <t>passive system</t>
  </si>
  <si>
    <t>건축물에 사용된 자재의 성능 증대, 자연 에너지를 활용한 건축물 사용 에너지 감소 등을 통해 실내환경 조성에 소요되는 에너지를 축소하고 냉난방의 효과를 내는 방식.</t>
  </si>
  <si>
    <t>33667</t>
  </si>
  <si>
    <t>패시브 제진</t>
  </si>
  <si>
    <t>passive response con-trol</t>
  </si>
  <si>
    <t>제진구조시스템의 한 수법. 물체에 설치한 제진 메커니즘이 물체가 진동함에 따라 작동하여 제진 효과를 발휘한다. 외부에서의 에너지 공급은 필요 없다.</t>
  </si>
  <si>
    <t>33668</t>
  </si>
  <si>
    <t>패시브 쿨링</t>
  </si>
  <si>
    <t>passive cooling</t>
  </si>
  <si>
    <t>자연환경을 활용하여 여름철 소요되는 냉방 에너지를 줄이고 냉방효과를 확보한다는 개념.</t>
  </si>
  <si>
    <t>33669</t>
  </si>
  <si>
    <t>골형강</t>
  </si>
  <si>
    <t>channel (steel)</t>
  </si>
  <si>
    <t>ㄷ 자형의 단면을 갖는 형강. =채널.</t>
  </si>
  <si>
    <t>3367</t>
  </si>
  <si>
    <t>패시브 히팅</t>
  </si>
  <si>
    <t>passive heating</t>
  </si>
  <si>
    <t>자연환경을 활용하여 겨울철 소요되는 난방 에너지를 줄이고 난방효과를 확보한다는 개념.</t>
  </si>
  <si>
    <t>33670</t>
  </si>
  <si>
    <t>패시브솔라시스템</t>
  </si>
  <si>
    <t>엑티브 설비를 활용하지 않고 실내환경에 냉난방의 효과를 내는 방식.</t>
  </si>
  <si>
    <t>33671</t>
  </si>
  <si>
    <t>패시아</t>
  </si>
  <si>
    <t>fascia</t>
  </si>
  <si>
    <t>① 처마서까래, 마구리에 돌려대는 가로재 혹은 처마도리에서 돌출되어 있는 수직선의 면. ② 서양의 고전건축에서 이오니아 기둥의 아키트레이브를 구성하고 있는 수평 돌림띠. ③ 근대건축에서 비교적 폭이 넓은 수평대(水平帶) 모양의 부분.</t>
  </si>
  <si>
    <t>33672</t>
  </si>
  <si>
    <t>패인</t>
  </si>
  <si>
    <t>pane</t>
  </si>
  <si>
    <t>① 창이나 문에 끼워 넣기 위한 판유리로 ｢square｣라고도 함. ② 유리를 끼워 넣은 ｢light｣ 혹은 ｢window light｣라고도 함. ③ 지방 관청에서 사용하는 공인(公印). 패(牌)와 인장(印章)이라는 뜻으로도 사용.</t>
  </si>
  <si>
    <t>33674</t>
  </si>
  <si>
    <t>패철</t>
  </si>
  <si>
    <t>① 무덤 자리나 집터를 정할 때 풍수가(風水家)나 지관(地官)이 사용하던 나침반(羅針盤). ② 건축이나 토지의 측정, 또는 지질학의 야외연구 등에도 사용함. ⇨찰쇠(＝).</t>
  </si>
  <si>
    <t>33675</t>
  </si>
  <si>
    <t>패총</t>
  </si>
  <si>
    <t>shell mound, 貝塚</t>
  </si>
  <si>
    <t>해안 ·강변 등에 살던 선사, 고대인들이 버린 조개 ·굴 등의 껍데기가 쌓여서 무덤처럼 이루어진 유적.</t>
  </si>
  <si>
    <t>33676</t>
  </si>
  <si>
    <t>패치</t>
  </si>
  <si>
    <t>patch</t>
  </si>
  <si>
    <t>① 구멍 난 데를 때우거나 장식용으로 덧대는 데 쓰이는 조각. ② 손상된 PC부재들을 표면부터 수선하는 것.</t>
  </si>
  <si>
    <t>33677</t>
  </si>
  <si>
    <t>패칭</t>
  </si>
  <si>
    <t>patching</t>
  </si>
  <si>
    <t>미장마감면의 부분적인 보수.</t>
  </si>
  <si>
    <t>33678</t>
  </si>
  <si>
    <t>패키지 딜 계약</t>
  </si>
  <si>
    <t>package deal contract</t>
  </si>
  <si>
    <t>거래 당사자의 요구를 충족시키기 위해 다양한 제품과 서비스를 결합하여 거래하는 것.</t>
  </si>
  <si>
    <t>33679</t>
  </si>
  <si>
    <t>골홈통</t>
  </si>
  <si>
    <t>valley gutter</t>
  </si>
  <si>
    <t>① 지붕의 골이 진 곳에 설치하는 홈통. ② 지붕과 벽 또는 지붕과 만나는 부분의 홈통을 말함. ③ 신중히 시공하지 않으면 비가 샘. ④ ⇨상자 홈통. ⑤ 처마홈통에서 선홈통까지 연결하는 홈통.</t>
  </si>
  <si>
    <t>3368</t>
  </si>
  <si>
    <t>패키지 방식</t>
  </si>
  <si>
    <t>packaged air conditioning</t>
  </si>
  <si>
    <t>냉매방식의 일종으로 패키지형 공기조화기를 활용하는 공조 방식.</t>
  </si>
  <si>
    <t>33680</t>
  </si>
  <si>
    <t>패키지 보일러</t>
  </si>
  <si>
    <t>packaged boiler</t>
  </si>
  <si>
    <t>설치, 운용의 편의성을 위해 공장에서 조립되어 사용되는 보일러로 배관, 굴뚝, 전기배선만 이루어지면 즉각적인 사용이 가능한 보일러.</t>
  </si>
  <si>
    <t>33681</t>
  </si>
  <si>
    <t>패키지형 공기 조화기</t>
  </si>
  <si>
    <t>packaged air conditioner</t>
  </si>
  <si>
    <t>→패키지형 공기조화기(=).</t>
  </si>
  <si>
    <t>33682</t>
  </si>
  <si>
    <t>패키지형 공기조화기</t>
  </si>
  <si>
    <t>packaged air conditioner, -型空氣調和機</t>
  </si>
  <si>
    <t>단일 유닛 내부에 압축, 전동, 응축기와 직접 팽창코일, 가습기, 에어 필터, 송풍기 등을 집약적으로 구성하여 제작된 공조 장치.</t>
  </si>
  <si>
    <t>33683</t>
  </si>
  <si>
    <t>패킹</t>
  </si>
  <si>
    <t>packing</t>
  </si>
  <si>
    <t>① 가스(기체) 또는 액체가 새지 않도록 두 부분이 맞닿는 곳에 사용하는 틈메우기 물질‧재료. ② 박판상의 패킹을 ｢개스킷｣이라고 함.</t>
  </si>
  <si>
    <t>33684</t>
  </si>
  <si>
    <t>패킹재료</t>
  </si>
  <si>
    <t>packing materials</t>
  </si>
  <si>
    <t>① ⇨패킹. ② 패킹은 어느 정도 변형하기 쉽고, 또 강한 성질의 것이어야 함. 사용하는 곳에 따라 열‧기름 또는 그 밖의 조건에 알맞은 성질을 가진 것이라야 함. ③ 패킹 재료로서 널리 사용되는 것은 가죽‧고무‧섬유제품 등.</t>
  </si>
  <si>
    <t>33685</t>
  </si>
  <si>
    <t>패턴</t>
  </si>
  <si>
    <t>pattern</t>
  </si>
  <si>
    <t>프랑스어 낱말 patron에서 온 것으로, 되풀이되는 사건이나 물체나 도형 형태의 규칙성 또는 무늬.</t>
  </si>
  <si>
    <t>33686</t>
  </si>
  <si>
    <t>패턴 인식</t>
  </si>
  <si>
    <t>pattern recognition</t>
  </si>
  <si>
    <t>① 문자, 형상 등 시각정보의 규칙이나 형태의 특징을 찾거나 이해하는 행위. ② 계산이 가능한 기계적인 장치(컴퓨터)가 어떠한 대상을 인식하는 문제를 다루는 인공지능의 한 분야.</t>
  </si>
  <si>
    <t>33689</t>
  </si>
  <si>
    <t>곰보</t>
  </si>
  <si>
    <t>honeycomb</t>
  </si>
  <si>
    <t>① 콘크리트 타설 시 다짐불량 등으로 발생하는 하자 중의 하나로, 콘크리트 표면에 생기는 불균질한 공간. ② 콘크리트 표면에 굵은골재가 몰려 벌집 모양으로 된 부분.</t>
  </si>
  <si>
    <t>3369</t>
  </si>
  <si>
    <t>패트</t>
  </si>
  <si>
    <t>pat</t>
  </si>
  <si>
    <t>시멘트의 안정성 시험에 제공되는 시험체. 지름 약 100mm, 중심두께가 약 15mm인 가운데가 솟은 구면상으로 시멘트 페이스트를 유리판 위에 성형한다.</t>
  </si>
  <si>
    <t>33691</t>
  </si>
  <si>
    <t>팩토리 오토메이션</t>
  </si>
  <si>
    <t>1980년대부터 사용되기 시작한 용어로서 좁은 의미에서는 제품을 만드는 실제에있어서 생산공정 또는 계측·제어의 자동화 혹은 설계 자동화 등의 국부적인자동화를 뜻하고, 넓은 의미로는 제품의 수주에서 출하까지 일체의 생산활동을효율적, 유기적으로 결합시키는 시스템 기술을 말한다.</t>
  </si>
  <si>
    <t>33693</t>
  </si>
  <si>
    <t>팩토리얼 이콜로지</t>
  </si>
  <si>
    <t>factorial ecology</t>
  </si>
  <si>
    <t>도시의 균질 지구를 인자 분석, 클러스터 분석으로 추출하여 그 공간 구성을 분석하는 수법.</t>
  </si>
  <si>
    <t>33694</t>
  </si>
  <si>
    <t>팬</t>
  </si>
  <si>
    <t>fan</t>
  </si>
  <si>
    <t>① 날개의 회전 운동을 통해 기체를 압송하는 토출압력 1000mmAq 미만 송풍기의 총칭으로 공기의 유동을 일으키는 기계장치. ② 팬은 크게 송풍기와 선풍기로 구분되며 송풍기는 날개차(impeller)를 이용해 공기를 유동시겨 운송하는 장치이고, 선풍기는 날개차로 바람을 일으켜 사용자에게 서늘한 느낌을 주는 기계를 말한다. ③ 송풍기의 종류로는 크게 축류형(Axial-flow), 반경류형(Radial-flow), 혼합류형(Mixed-flow)이 존재한다. ④ 축류형은 유체의 속도를 증가시키며 반경류형은 원심력을 활용하여 유체의 압력을 높이고, 혼합류형은 속도와 압력을 동시에 높일 때 사용된다.</t>
  </si>
  <si>
    <t>33695</t>
  </si>
  <si>
    <t>팬 볼트</t>
  </si>
  <si>
    <t>fan vault</t>
  </si>
  <si>
    <t>① 부채꼴 둥근 천장으로 기둥에서 리브가 부채 모양으로 측면이 반원추형으로 연속해서 생기는 볼트. ② 영국의 수직식 고딕에 특히 많이 보이는 볼트구조로 중세건축의 가장 화려한 볼트의 하나.</t>
  </si>
  <si>
    <t>33697</t>
  </si>
  <si>
    <t>팬 컨벡터</t>
  </si>
  <si>
    <t>fan convector</t>
  </si>
  <si>
    <t>방열기와 팬을 강판 케이스에 넣어 따뜻해진 공기를 대류시키는 장치.</t>
  </si>
  <si>
    <t>33698</t>
  </si>
  <si>
    <t>팬 코일 유닛</t>
  </si>
  <si>
    <t>fan coil unit</t>
  </si>
  <si>
    <t>→ 팬코일유닛(=).</t>
  </si>
  <si>
    <t>33699</t>
  </si>
  <si>
    <t>PC 강선</t>
  </si>
  <si>
    <t>prestressing wire</t>
  </si>
  <si>
    <t>프레스트레스드 콘크리트(PSC)에 있어서 긴장재로서 쓰이는 고강도 강선의 총칭이다. PC 강선은 고탄소강을 파텐팅 처리한 후 신선하고, 저온뜨임을 시행하여 제조한다. 인장강도가 170~200㎏f/㎟의 고강도 강선으로 콘크리트 중에 매설하여 사용되므로 콘크리트와의 부착성이 우수하며 더구나 응력 부식 균열에 대한 저항성이 높은 것이 요구된다.</t>
  </si>
  <si>
    <t>337</t>
  </si>
  <si>
    <t>곰보강판</t>
  </si>
  <si>
    <t>⇨곰보철판(＝).</t>
  </si>
  <si>
    <t>3370</t>
  </si>
  <si>
    <t>팬가습기</t>
  </si>
  <si>
    <t>pan type humidifier</t>
  </si>
  <si>
    <t>기기 내부에 구성된 가습판에 물을 넣은 뒤 이를 전열기로 가열하여 발생하는 증발효과를 이용해 실내공간에 습도를 더하는 방식으로 실내를 가습하는 기기.</t>
  </si>
  <si>
    <t>33700</t>
  </si>
  <si>
    <t>팬날개</t>
  </si>
  <si>
    <t>fan blade</t>
  </si>
  <si>
    <t>팬을 구성하는 날개 부분으로 해당 부분의 날개차(impeller)를 이용하여 유체를 운송한다.</t>
  </si>
  <si>
    <t>33701</t>
  </si>
  <si>
    <t>팬던트스위치</t>
  </si>
  <si>
    <t>pendant switch</t>
  </si>
  <si>
    <t>전등이나 환풍기 등을 켜고 끄기 위해 설비와 연결된 코드 끝에 붙이는 스위치.</t>
  </si>
  <si>
    <t>33702</t>
  </si>
  <si>
    <t>팬믹서</t>
  </si>
  <si>
    <t>pan mixer</t>
  </si>
  <si>
    <t>모르타르나 콘크리트를 비비기 위한 기계 중 수평의 원통모양의 것. 기울어진 형태의 경사형믹서와 구분됨</t>
  </si>
  <si>
    <t>33703</t>
  </si>
  <si>
    <t>팬볼트</t>
  </si>
  <si>
    <t>① 천장에 있는 모든 리브가 같은 곡선으로 되어 있고, 부채꼴의 조직을 닮은 궁륭천장. ② ＝부채꼴 볼트.</t>
  </si>
  <si>
    <t>33704</t>
  </si>
  <si>
    <t>팬코일유닛</t>
  </si>
  <si>
    <t>송풍기와 열교환이 가능한 코일 및 환기가 가능한 에어 필터를 단일 유닛의 내부에 집약시켜 하나의 소형 유닛으로 만든 공기조화장치로 냉온수 배관과 전기배선을 함께 연결할 경우 공기조화와 더불어 실내 온도를 조절할 수 있다.</t>
  </si>
  <si>
    <t>33708</t>
  </si>
  <si>
    <t>팬타일</t>
  </si>
  <si>
    <t>pan tile</t>
  </si>
  <si>
    <t>S자형의 단면을 가진 서양식 기와. 영국 동부의 전통적인 지붕잇기 기와로, 표준치수 34x24cm, 두께1.2cm, 옆의 기와와 약 5cm 겹쳐 포갠다. 세계 각지에 보급되이 있으며 스페인 것이 유명하다.</t>
  </si>
  <si>
    <t>33709</t>
  </si>
  <si>
    <t>곰보무늬강판</t>
  </si>
  <si>
    <t>3371</t>
  </si>
  <si>
    <t>팬터그래프</t>
  </si>
  <si>
    <t>pantagraph, pantograph</t>
  </si>
  <si>
    <t>도형을 일정한 비율로 확대 또는 축소하는 사절(四節) 회전 제도기. ⇨사도기.</t>
  </si>
  <si>
    <t>33710</t>
  </si>
  <si>
    <t>팬트러스</t>
  </si>
  <si>
    <t>fan truss</t>
  </si>
  <si>
    <t>방사상으로 매달린 부재에 의하여 지지된 지주(支柱)가 있는 트러스.</t>
  </si>
  <si>
    <t>33711</t>
  </si>
  <si>
    <t>팬트레이서리</t>
  </si>
  <si>
    <t>fan tracery</t>
  </si>
  <si>
    <t>① 리브가 부챗살 모양인 방사상 볼트의 하단 소핏(soffit)에 설치한 트레이서리. ② ＝fanwork.</t>
  </si>
  <si>
    <t>33712</t>
  </si>
  <si>
    <t>팬핑크트러스</t>
  </si>
  <si>
    <t>fan fink truss</t>
  </si>
  <si>
    <t>중심점에서 외측으로 방사상 모양인 대각선으로 된 핑크 트러스형.</t>
  </si>
  <si>
    <t>33713</t>
  </si>
  <si>
    <t>팬형 배출구</t>
  </si>
  <si>
    <t>pan outlet</t>
  </si>
  <si>
    <t>배출구의 하부 및 덕트의 끝부분에 송풍기를 설치한 뒤 송풍기를 상하로 움직여 공기의 배출 방향을 수평 또는 하향으로 바꿀 수 있는 배출구.</t>
  </si>
  <si>
    <t>33714</t>
  </si>
  <si>
    <t>팽나무</t>
  </si>
  <si>
    <t>nettle tree, magrolia abovata, 木, 朴木, 朴樹</t>
  </si>
  <si>
    <t>① 느릅나무과의 낙엽활엽 교목으로 높이는 20미터 정도이며, 잎은 어긋나고 달걀 모양, 타원형 또는 긴 타원형인데 톱니가 있음. ② 1년생의 가지는 녹색, 2년생 가지는 갈색으로  건축, 기구재로 쓰이고 정자나무로 재배됨.</t>
  </si>
  <si>
    <t>33715</t>
  </si>
  <si>
    <t>팽윤</t>
  </si>
  <si>
    <t>swelling, 膨潤</t>
  </si>
  <si>
    <t>고체가 액체를 흡수해서 화학적 조직을 변화시키지 않고 용적을 증가시키는 현상.[재]</t>
  </si>
  <si>
    <t>33716</t>
  </si>
  <si>
    <t>팽윤 시험</t>
  </si>
  <si>
    <t>swelling test</t>
  </si>
  <si>
    <t>흙에 흡수시켰을 때의 체적 증가량이나 그 팽창을 저지하는 데 필요한 압력(팽윤압)을 측정하는 시험</t>
  </si>
  <si>
    <t>33717</t>
  </si>
  <si>
    <t>팽윤시험</t>
  </si>
  <si>
    <t>swelling test, 膨潤試驗</t>
  </si>
  <si>
    <t>흙에 흡수시켜 체적증가량‧팽윤압 등을 측정하는 시험.</t>
  </si>
  <si>
    <t>33718</t>
  </si>
  <si>
    <t>곰보철근</t>
  </si>
  <si>
    <t>-鐵筋</t>
  </si>
  <si>
    <t>① 이형철근의 한 가지. ② 보통 원형강의 둘레에 돌기된 마디를 일정한 간격으로 넣고 좌우 세로로 두 줄이 돌기되어 있음.</t>
  </si>
  <si>
    <t>3372</t>
  </si>
  <si>
    <t>팽이뒤벨</t>
  </si>
  <si>
    <t>팽이 모양의 뒤벨.</t>
  </si>
  <si>
    <t>33720</t>
  </si>
  <si>
    <t>팽창</t>
  </si>
  <si>
    <t>expansion, 膨脹</t>
  </si>
  <si>
    <t>물체의 질량이 일정하게 유지되면서 부피가 늘어나는 현상.</t>
  </si>
  <si>
    <t>33721</t>
  </si>
  <si>
    <t>팽창 계수</t>
  </si>
  <si>
    <t>일정 압력에서 1℃의 온도를 올릴 때 물질의 단위부피가 증가하는 정도를 나타낸 계수.</t>
  </si>
  <si>
    <t>33722</t>
  </si>
  <si>
    <t>팽창 공동형 소음기</t>
  </si>
  <si>
    <t>expansion-chamber muffler</t>
  </si>
  <si>
    <t>파이프가 집약되어 설치된 공간의 단면을 급격하게 변형하여 파이프 내부로 전파되는 음에너지를 간섭하는 원리를 통해 음에너지를 떨어뜨리는 장치.</t>
  </si>
  <si>
    <t>33724</t>
  </si>
  <si>
    <t>팽창 밸브</t>
  </si>
  <si>
    <t>expansion valve</t>
  </si>
  <si>
    <t>→ 팽창밸브(=).</t>
  </si>
  <si>
    <t>33725</t>
  </si>
  <si>
    <t>팽창 수조</t>
  </si>
  <si>
    <t>expansion tank</t>
  </si>
  <si>
    <t>→ 팽창탱크(=).</t>
  </si>
  <si>
    <t>33726</t>
  </si>
  <si>
    <t>팽창 이음</t>
  </si>
  <si>
    <t>expansion joint (fitting); expansion compensating device</t>
  </si>
  <si>
    <t>배관의 신축을 보완할 수 있도록 제작한 관 이음.</t>
  </si>
  <si>
    <t>33729</t>
  </si>
  <si>
    <t>곰보철판</t>
  </si>
  <si>
    <t>checkered plate, checkered steel plate, -鐵板</t>
  </si>
  <si>
    <t>① 철판 표면에 각종 무늬(체크무늬)를 두드러지게 새긴 것. ② ＝곰보판＝곰보강판＝곰보무늬강판. ③ ⇨국화판(菊花板).</t>
  </si>
  <si>
    <t>3373</t>
  </si>
  <si>
    <t>팽창 탱크</t>
  </si>
  <si>
    <t>33732</t>
  </si>
  <si>
    <t>팽창계수</t>
  </si>
  <si>
    <t>길이 또는 체적의 변화량을 원래의 값으로 나눈 값. 팽창률이라고도 한다.</t>
  </si>
  <si>
    <t>33734</t>
  </si>
  <si>
    <t>팽창관</t>
  </si>
  <si>
    <t>expansion pipe, 膨脹管</t>
  </si>
  <si>
    <t>가열 혹은 냉각 장치에서 팽창 수조에 이르는 배관.</t>
  </si>
  <si>
    <t>33735</t>
  </si>
  <si>
    <t>팽창률</t>
  </si>
  <si>
    <t>coefficient of expansion, expansion coefficient, 膨脹率</t>
  </si>
  <si>
    <t>팽창계수라고도 하며 길이 또는 체적의 변화량을 원래의 값으로 나눈 값. 길이에 대한 선팽창계수와 체적에 대한 체적 팽창계수로 구분된다.</t>
  </si>
  <si>
    <t>33736</t>
  </si>
  <si>
    <t>팽창밸브</t>
  </si>
  <si>
    <t>expansion valve, 膨脹－</t>
  </si>
  <si>
    <t>응축 액화과정을 거친 고온·고압의 액체에 대해 증발을 일으킬 수 있는 압력까지 감압시켜주는 밸브.</t>
  </si>
  <si>
    <t>33737</t>
  </si>
  <si>
    <t>팽창볼트</t>
  </si>
  <si>
    <t>expansion bolt, 膨脹－</t>
  </si>
  <si>
    <t>① 콘크리트 벽돌 등의 면에 띠장‧문틀 등의 다른 부재를 고정하기 위하여 묻어두는 특수볼트. ② ＝익스팬션볼트＝확장볼트.</t>
  </si>
  <si>
    <t>33738</t>
  </si>
  <si>
    <t>팽창색</t>
  </si>
  <si>
    <t>expansive color, 膨脹色</t>
  </si>
  <si>
    <t>① 물체를 크게 보이게 하는 색. ② 대체로 진출색과 일치. ③ 심리에 관한 색용어(KS).</t>
  </si>
  <si>
    <t>33739</t>
  </si>
  <si>
    <t>곰보칠</t>
  </si>
  <si>
    <t>rough coat, scratch coat</t>
  </si>
  <si>
    <t>① 칠이나 벽을 바름에 있어서 그 표면을 거칠게, 즉 곰보지게 하는 마무리. ② ⇨라프코트. ③ ⇨거친바름.</t>
  </si>
  <si>
    <t>3374</t>
  </si>
  <si>
    <t>팽창수조</t>
  </si>
  <si>
    <t>33740</t>
  </si>
  <si>
    <t>팽창이음</t>
  </si>
  <si>
    <t>expansion joint, 膨脹－</t>
  </si>
  <si>
    <t>① 온수‧냉수‧증기가 관내를 통과할 때 관의 팽창 및 수축을 조절하는 관이음. ② 기구의 파손, 굽는 것을 방지하기 위하여 배관 도중에 설치. ③ 슬리브형‧벨로우즈형‧신축곡관의 3종류가 있음. ④ ⇨신축이음.</t>
  </si>
  <si>
    <t>33741</t>
  </si>
  <si>
    <t>팽창제</t>
  </si>
  <si>
    <t>expansion agent, 膨脹劑</t>
  </si>
  <si>
    <t>알루미늄 분말과 같이 시멘트페이스트를 팽창시키는 혼화제.</t>
  </si>
  <si>
    <t>33742</t>
  </si>
  <si>
    <t>팽창조인트</t>
  </si>
  <si>
    <t>① ⇨신축이음(＝). ② ⇨팽창줄눈.</t>
  </si>
  <si>
    <t>33743</t>
  </si>
  <si>
    <t>팽창줄눈</t>
  </si>
  <si>
    <t>① 온도변화‧콘크리트수축‧부동침하‧적재하중 변화 및 이동하중의 진동 등으로 생기는 균열과 파손을 대비하여 두는 이음새. ② ⇨신축이음.</t>
  </si>
  <si>
    <t>33744</t>
  </si>
  <si>
    <t>팽창진흙</t>
  </si>
  <si>
    <t>⇨벤토나이트.</t>
  </si>
  <si>
    <t>33745</t>
  </si>
  <si>
    <t>팽창탱크</t>
  </si>
  <si>
    <t>expansion tank, 膨脹槽</t>
  </si>
  <si>
    <t>① 온수 난방 계통에서 상부의 팽창관과 넘침관을 활용하여 온수를 저장하거나 넘치게 하는 탱크. ② 파이프 속에 흐르는 액체의 온도가 상승할 경우 액체의 체적이 팽창하며 팽창관을 통해 증가된 액체의 체적량을 전수하는 수조. ③ 종류로는 크게 개방형과 밀폐형이 존재한다.</t>
  </si>
  <si>
    <t>33746</t>
  </si>
  <si>
    <t>팽창혈암</t>
  </si>
  <si>
    <t>expanded shale, 膨脹頁岩</t>
  </si>
  <si>
    <t>① 콘크리트의 중량을 가볍게 하기 위하여 사용하는 인공 골재. ② 점토가 물속에 퇴적하여 굳으면서 형성되는 양질의 혈암을 굵은 골대나 잔골재용으로 파쇄하여 회전로 내에서 소성 팽창시킨 것을 ｢경량골재｣라고 함.</t>
  </si>
  <si>
    <t>33747</t>
  </si>
  <si>
    <t>팽창효과</t>
  </si>
  <si>
    <t>膨脹效果</t>
  </si>
  <si>
    <t>색면이 사실면보다 더 넓게 보이거나 좁게 보이는 경우가 있는데, 이것은 색의 팽창효과 때문이다. 따뜻한 색 계통은 원심점으로 확대되어 보이고 차가운 색 계통은 구심점으로 축소되어 보인다. 예를 들면, 창살을 진한 푸른색으로 칠하면 가늘게 보임.</t>
  </si>
  <si>
    <t>33748</t>
  </si>
  <si>
    <t>퍼걸러</t>
  </si>
  <si>
    <t>pergola</t>
  </si>
  <si>
    <t>마당에 덩굴식물을 올리기 위해 설치한 시설. 공원 등 옥외에 그늘을 만들기 위해 설치된 기둥과 보로 이루어지는 구조물을 말하며, 휴게공간, 전망대 등으로 이용되는 것이 일반적이다. ⇨파고라 또는 파골라.</t>
  </si>
  <si>
    <t>33749</t>
  </si>
  <si>
    <t>곰보판</t>
  </si>
  <si>
    <t>3375</t>
  </si>
  <si>
    <t>퍼니스</t>
  </si>
  <si>
    <t>furnace</t>
  </si>
  <si>
    <t>화석연료 혹은 전기를 이용하여 열을 발생시키는 장치.</t>
  </si>
  <si>
    <t>33750</t>
  </si>
  <si>
    <t>퍼라이트</t>
  </si>
  <si>
    <t>⇨펄라이트(＝).</t>
  </si>
  <si>
    <t>33751</t>
  </si>
  <si>
    <t>퍼링</t>
  </si>
  <si>
    <t>furring, firring</t>
  </si>
  <si>
    <t>①마감재를 시공하기 위해 바탕으로 짠 평평한 골조. ② 띠장. ③ 반자틀. ④ [미어] 외주벽의 실내측면에 방습 및 단열의 목적으로 안쪽에 중공 부분을 갖게 만드는 벽마감. 졸대바탕에 플라스터 마감하는 경우도 있고 중공블록이나 벽돌을 사용하기도 함.</t>
  </si>
  <si>
    <t>33752</t>
  </si>
  <si>
    <t>퍼블릭 스페이스</t>
  </si>
  <si>
    <t>public space</t>
  </si>
  <si>
    <t>개인공간과 반대되는 공공 영역의 공간으로 누구나 자유롭게 통행 또는 출입이 가능한 공간. 건물 밖은 물론 건축물 내부의 공적인 공간을 가리키기도 한다. ⇨공용 공간.</t>
  </si>
  <si>
    <t>33754</t>
  </si>
  <si>
    <t>퍼블릭 아트</t>
  </si>
  <si>
    <t>public art</t>
  </si>
  <si>
    <t>대중들을 위한 미술로 공공 건축물의 외부 공간이나 광장 등 설치되는 조각이나 그 밖의 예술 작품을 지칭하거나 공적인 영역의 예술작업을 통칭한다. ⇨공공 미술.</t>
  </si>
  <si>
    <t>33755</t>
  </si>
  <si>
    <t>퍼빌리언</t>
  </si>
  <si>
    <t>박람회 혹은 전시장에서 특별한 목적을 위해 임시로 만든 건물, 구조물 혹은 대형 텐트(tent). ⇨파빌리온(＝).</t>
  </si>
  <si>
    <t>33756</t>
  </si>
  <si>
    <t>퍼센트 디스터번스</t>
  </si>
  <si>
    <t>percent disturbance</t>
  </si>
  <si>
    <t>반사음으로 인해 나타나는 장해의 정도를 나타낸 지표.</t>
  </si>
  <si>
    <t>33757</t>
  </si>
  <si>
    <t>퍼스널 스페이스</t>
  </si>
  <si>
    <t>personal space</t>
  </si>
  <si>
    <t>사람의 신체를 둘러싼 개인 공간 영역. 타인이 일정거리 이내로 접근 하는 경우, 불편하게 느껴진다.</t>
  </si>
  <si>
    <t>33758</t>
  </si>
  <si>
    <t>퍼스덕트</t>
  </si>
  <si>
    <t>pusduct</t>
  </si>
  <si>
    <t>①금속제 덕트 내에 적당한 간격으로 절연물로 지지한 동봉. 동대 또는 알루미늄대 등의 도체를 수용한 덕트. ② 저압옥내배선에서 점검이 가능한 건조한 장소에 설치하는데 사용.</t>
  </si>
  <si>
    <t>33759</t>
  </si>
  <si>
    <t>곱살문</t>
  </si>
  <si>
    <t>한식 건물에 사용된 문 종류의 하나. 가로살과 세로살을 좁은 간격으로 두 줄로 나란히 놓아 정(正)자형으로 짠 문.</t>
  </si>
  <si>
    <t>3376</t>
  </si>
  <si>
    <t>퍼스펙티브</t>
  </si>
  <si>
    <t>⇨투시도.</t>
  </si>
  <si>
    <t>33760</t>
  </si>
  <si>
    <t>퍼슨 트립</t>
  </si>
  <si>
    <t>person trip</t>
  </si>
  <si>
    <t>사람의 출발지에서 목적지까지의 공간적 이동을 표시하는 개념 및 그 측정 단위로서거주자의 일상적인 교통 행동을 파악하기 위해 실시되는 조사.</t>
  </si>
  <si>
    <t>33761</t>
  </si>
  <si>
    <t>퍼슨 트립 조사</t>
  </si>
  <si>
    <t>person trip survey</t>
  </si>
  <si>
    <t>자동차 교통량을 예측할 때 기초가 되는 조사로, 어떤 지점에서 다른 지점으로 한 방향의 사람의 이동을 대상으로 한 조사를 말한다.</t>
  </si>
  <si>
    <t>33762</t>
  </si>
  <si>
    <t>퍼엄</t>
  </si>
  <si>
    <t>perm</t>
  </si>
  <si>
    <t>재료를 통과하는 수증기 투과율의 측정단위.</t>
  </si>
  <si>
    <t>33763</t>
  </si>
  <si>
    <t>퍼커링</t>
  </si>
  <si>
    <t>puckering</t>
  </si>
  <si>
    <t>미그(MIG)용접 등에서 용접전류가 과대할 때 주로 용융풀 앞기슭으로부터 외기가 스며들어 비드 표면에 주름진 두터운 산화막이 생기는 것.</t>
  </si>
  <si>
    <t>33765</t>
  </si>
  <si>
    <t>퍼커션 보링</t>
  </si>
  <si>
    <t>percussion drilling</t>
  </si>
  <si>
    <t>날 끝이 있는 굴착구를 구멍 바닥에서 오르내리게 하여 그 충격으로 구멍 바닥을 무너뜨리고, 굴착구 내에 들어간 토사를 배출함으로써 굴진하는 보링 공법. [구]</t>
  </si>
  <si>
    <t>33766</t>
  </si>
  <si>
    <t>퍼커션보링</t>
  </si>
  <si>
    <t>⇨충격식 보링(＝).</t>
  </si>
  <si>
    <t>33767</t>
  </si>
  <si>
    <t>곱새</t>
  </si>
  <si>
    <t>① 초가지붕 이엉을 이을 때 지붕마루 위에 엮어 덮는 것. ② = 곱새이엉 ⇨용마름.</t>
  </si>
  <si>
    <t>3377</t>
  </si>
  <si>
    <t>퍼클렌 드라이기</t>
  </si>
  <si>
    <t>perchloroethylene drycleaner</t>
  </si>
  <si>
    <t>퍼클로로에틸렌을 사용하여 의복을 세탁하는 용도로 사용되는 설비.</t>
  </si>
  <si>
    <t>33770</t>
  </si>
  <si>
    <t>퍼텐셜 에너지</t>
  </si>
  <si>
    <t>potential energy</t>
  </si>
  <si>
    <t>보존력이 작용하는 공간에 위치한 물체가 위치에 따라 잠재적으로 가지는 에너지로서 위치 에너지라고도 한다.</t>
  </si>
  <si>
    <t>33771</t>
  </si>
  <si>
    <t>퍼텐셜 흐름</t>
  </si>
  <si>
    <t>potential flow</t>
  </si>
  <si>
    <t>압축성(compressibility), 점성(viscosity) 그리고 유체입자의 회전성(rotational) 등의 유동 효과룰 무시한 유동을 이상유동(ideal flow)이라고 정의하며, 유체속도를 어떤 함수의 위치에 따른 변화율로 표현할 수 있다. 이 함수를 속도 포텐셜(velocity potential)이라고 부르며, 유체의 속도나 압력을 속도 포텐셜로 전환하여 표현할 수 있다는 측면에서 포텐셜 유동이라고도 부른다.</t>
  </si>
  <si>
    <t>33772</t>
  </si>
  <si>
    <t>퍼트</t>
  </si>
  <si>
    <t>PERT</t>
  </si>
  <si>
    <t>①｢Project[Program] Evaluation and Review Technique｣의 약자. ② 하나의 프로젝트(project) 수행에 필요한 다수의 세부사업을 관련된 네트워크로 묶고 이를 최종목표로 연결시키는 종합관리기법. ③ 1958년 미 해군이 Polaris 핵 잠수함 건조계획시 연구 적용(고안은 수학자, 클라크)에 성공, 그 후 미사일과 우주개발사업에 계속 성공, 미국에서는 제(諸)관계기관의 신규사업에 공정관리수법으로 이용되어 왔고 현재는 세계 여러 나라에서 사용하고 있음. ④ ⇨네트워크공정표.</t>
  </si>
  <si>
    <t>33773</t>
  </si>
  <si>
    <t>퍼티</t>
  </si>
  <si>
    <t>putty</t>
  </si>
  <si>
    <t>① 산화상납‧호분 또는 탄산석회를 아마인유에 풀어 갠 된 페인트의 일종. ② 백색 유점유가 건조함에 따라 굳어지는 것으로 창유리의 정착판자를 도장할 때 나무마디와 틈을 덮(막)는데 사용함. ③ ⇨목재창호반죽퍼티.</t>
  </si>
  <si>
    <t>33776</t>
  </si>
  <si>
    <t>퍼티고정</t>
  </si>
  <si>
    <t>유리 퍼티로 판유리를 창틀, 그 밖의 창호 등에 고정시키는 것.</t>
  </si>
  <si>
    <t>33778</t>
  </si>
  <si>
    <t>퍼티나이프</t>
  </si>
  <si>
    <t>putty knife</t>
  </si>
  <si>
    <t>① 퍼티칼(주걱). ② 퍼티 사용시 주걱처럼 생긴 용구.</t>
  </si>
  <si>
    <t>33779</t>
  </si>
  <si>
    <t>곱자</t>
  </si>
  <si>
    <t>⇨곡척(＝).</t>
  </si>
  <si>
    <t>3378</t>
  </si>
  <si>
    <t>퍼티대기</t>
  </si>
  <si>
    <t>puttying</t>
  </si>
  <si>
    <t>유리끼움 턱에 퍼티를 바르거나 유리를 끼우고 바르는 퍼티 또는 그 일.</t>
  </si>
  <si>
    <t>33780</t>
  </si>
  <si>
    <t>퍼티땜</t>
  </si>
  <si>
    <t>① 퍼티로써 유리를 끼우거나 목재의 구멍을 때우는 것. ② ⇨퍼티대기.</t>
  </si>
  <si>
    <t>33781</t>
  </si>
  <si>
    <t>퍼티먹임</t>
  </si>
  <si>
    <t>① 면의 우묵진 곳, 빈틈‧턱솔 등의 부분에 퍼티를 주걱으로 눌러 먹이는 것. ② ＝퍼티주걱먹임＝주걱먹임.</t>
  </si>
  <si>
    <t>33782</t>
  </si>
  <si>
    <t>퍼펜디큘러 스타일</t>
  </si>
  <si>
    <t>Perpendicular style</t>
  </si>
  <si>
    <t>① 14~15세기 영국의 후기 고딕양식을 일컫는 명칭으로 수직적 건축 양식. ② 장식적 양식인 트레이서리의 곡선이나 아치보다 직선을 더 많이 사용한 14세기 말과 15세기 영국 건축의 특징. ⇨퍼펜디큘러 양식(=)</t>
  </si>
  <si>
    <t>33783</t>
  </si>
  <si>
    <t>퍼프 모델</t>
  </si>
  <si>
    <t>puff model</t>
  </si>
  <si>
    <t>① 열원으로부터 발생하는 대기 오염물질의 퍼프를 이용한 측정 기법 ② 순간적으로 배출되는 퍼프의 확산시간을 이용해 공간의 분포를 예측하는 기법.</t>
  </si>
  <si>
    <t>33785</t>
  </si>
  <si>
    <t>퍼플</t>
  </si>
  <si>
    <t>purple</t>
  </si>
  <si>
    <t>자주색 또는 자(紫)색.</t>
  </si>
  <si>
    <t>33786</t>
  </si>
  <si>
    <t>펀치</t>
  </si>
  <si>
    <t>punch</t>
  </si>
  <si>
    <t>① 공작물에 그어 놓는 금의 위치를 확실하게 할 때와 구멍 뚫을 위치의 중심에 표시를 뚜렷이 할 때 등에 사용하는 것. ② 탄소공구강으로 만듦. ③ 공작물에 표를 하려면 상당히 경도가 커야 하므로 펀치의 끝부분은 담금질되어 있으며, 각도는 60°를 표준으로 함.</t>
  </si>
  <si>
    <t>33787</t>
  </si>
  <si>
    <t>펀칭</t>
  </si>
  <si>
    <t>punching, 穿孔</t>
  </si>
  <si>
    <t>① 강판 등에 펀치로 구멍을 뚫는 단조작업. ② 강재에 구멍을 낼 때 전단력에 의해 펀치로 쳐서 구멍을 내는 것. ③ 강재의 두께가 12mm 이하인 때 볼트 및 리벳의 구멍뚫기 방법.</t>
  </si>
  <si>
    <t>33789</t>
  </si>
  <si>
    <t>곱팽이</t>
  </si>
  <si>
    <t>⇨고팽이(＝).</t>
  </si>
  <si>
    <t>3379</t>
  </si>
  <si>
    <t>펀칭메탈</t>
  </si>
  <si>
    <t>punching metal</t>
  </si>
  <si>
    <t>① 여러 가지 모양의 구멍을 뚫은 철판. ② 가공철판(⇦)의 하나. ③ 박강판 제품의 하나.</t>
  </si>
  <si>
    <t>33793</t>
  </si>
  <si>
    <t>펀칭전단</t>
  </si>
  <si>
    <t>punching shear, -剪斷</t>
  </si>
  <si>
    <t>① 전단경간비가 매우 작은 경우 직접 전단에 의해 파괴되는 상태 또는 이 때의 전단력. ② 철근콘크리트 기초판에 주축력(柱軸力)이 가해지는 경우 또는 슬래브에 집중하중이 작용하는 경우 주로 발생함.</t>
  </si>
  <si>
    <t>33794</t>
  </si>
  <si>
    <t>펀카 루버</t>
  </si>
  <si>
    <t>punkah louver</t>
  </si>
  <si>
    <t>노출 형태의 배출구 중 하나로 반구형의 배출구를 이용하여 투사 방향을 조절할 수 있으며 덕트 길이를 줄여준다는 장점을 가지고 있기 때문에 외진 지역에서 환기가 필요한 경우에 활용된다.</t>
  </si>
  <si>
    <t>33795</t>
  </si>
  <si>
    <t>펄그레이</t>
  </si>
  <si>
    <t>pearl gray</t>
  </si>
  <si>
    <t>① 푸르스름한 회백색으로 진주색에서 따온 색이름. ② 회색에 가까운 백색(grayish white)으로 백색에 가까운 연한 회색. 더 희면 ｢pearl white｣가 됨.</t>
  </si>
  <si>
    <t>33796</t>
  </si>
  <si>
    <t>펄라이트</t>
  </si>
  <si>
    <t>perlite</t>
  </si>
  <si>
    <t>진주암 또는. 흑요석을 분쇄·소성해서 얻어지는 극히 경량의 골재를 일컫는다. 시멘트나 플라스터에 섞어 홉음성，단열성이 좋은 경량의 건축 마감재로 사용한다.</t>
  </si>
  <si>
    <t>33797</t>
  </si>
  <si>
    <t>펄라이트골재</t>
  </si>
  <si>
    <t>perlite aggregate</t>
  </si>
  <si>
    <t>펄라이트로 만든 경량골재.</t>
  </si>
  <si>
    <t>33798</t>
  </si>
  <si>
    <t>펄라이트보온재</t>
  </si>
  <si>
    <t>perlite heat insulating material</t>
  </si>
  <si>
    <t>① KS F 4714. ② 이 규격은 열의 절연에 쓰이는 펄라이트 보온판 및 펄라이트 보온통에 대하여 규정. ③ 종류：펄라이트 보온판 및보온통은 발수성(撥水性)의 유무에 따라 다음의 8종이 있다. 펄라이트 보온판 1호, 펄라이트 보온판 2호, 펄라이트 보온통 1호, 펄라이트 보온통 2호, 발수성 펄라이트 보온판 1호, 발수성 펄라이트 보온판 2호, 발수성 펄라이트 보온통 1호, 발수성 펄라이트 보온통 2호.</t>
  </si>
  <si>
    <t>33799</t>
  </si>
  <si>
    <t>PC 강재</t>
  </si>
  <si>
    <t>prestressing steel</t>
  </si>
  <si>
    <t>프리스트레스드 콘크리트에 있어서 콘크리트에 프리스트레스를 주기 위해 이용하는 강재의 총칭. PC 강재에는 PC 강선, PC 강연선(鋼곓線), PC 경강선, PC 강봉 등 여러 가지가 있다. 선 및 연선의가닥(素線)에는 단면이 원형인 것과 이형(異形)인 것이 있다. 이형의 종류에는 돌기가 표면으로부터 나온 디폼 와이어 타입, 속으로 패인 부분을 붙인 인덴트 와이어 타입, 선 자체에 굴곡을 붙인 크림프와이어 타입이 있다. PC 경강선은 지름 9㎜ 이하로 특히, 프리스트레스드 콘크리트 탱크, 관 및 폴에 이용된다. PC 강연선은 스트랜드라고도 하며, PC 강선을 꼰 것을 의미한다. PC 강봉은 지름 9㎜ 이상의 강봉으로 단면은 원형과 이형이 있으며 양단에 전조나사를 만들어 너트에 의해 정착한다. PC 강선을 모아 하나로 한 것을 케이블이라 한다.</t>
  </si>
  <si>
    <t>338</t>
  </si>
  <si>
    <t>곱한치장예</t>
  </si>
  <si>
    <t>서까래의 물매를 수평길이 1자에 대하여 수직높이 1자 1치로 잡은 것.</t>
  </si>
  <si>
    <t>3380</t>
  </si>
  <si>
    <t>펄라이트보온통</t>
  </si>
  <si>
    <t>보온과 단열을 목적으로 펄라이트보온재를 이용하여 제작된 통형 (筒形) 부재.</t>
  </si>
  <si>
    <t>33800</t>
  </si>
  <si>
    <t>펄라이트보온판</t>
  </si>
  <si>
    <t>⇨펄라이트보온재.</t>
  </si>
  <si>
    <t>33801</t>
  </si>
  <si>
    <t>펄라이트플라스터</t>
  </si>
  <si>
    <t>perlite plaster</t>
  </si>
  <si>
    <t>모래 대신에 펄라이트만을 골재로 사용한 석고플라스터.</t>
  </si>
  <si>
    <t>33802</t>
  </si>
  <si>
    <t>펄비믹서</t>
  </si>
  <si>
    <t>pulvi-mixer</t>
  </si>
  <si>
    <t>모래와 점토의 두 종류의 흙을 고르게 혼합하는 기계.</t>
  </si>
  <si>
    <t>33803</t>
  </si>
  <si>
    <t>펄스 글라이드 파형</t>
  </si>
  <si>
    <t>pulse glide pattern</t>
  </si>
  <si>
    <t>건축공간의 음에너지 전달 특성을 측정할 때 순·단음을 활용해 주파수와 화면을 함께 세밀하게 조절하여 측정된 연속적인 잔향의 파장 형태를 기록한 형상.</t>
  </si>
  <si>
    <t>33804</t>
  </si>
  <si>
    <t>펄프</t>
  </si>
  <si>
    <t>pulp</t>
  </si>
  <si>
    <t>목재에서 만든 섬유.</t>
  </si>
  <si>
    <t>33806</t>
  </si>
  <si>
    <t>펄프판</t>
  </si>
  <si>
    <t>pulp decking, -板</t>
  </si>
  <si>
    <t>섬유로 만든 판류.</t>
  </si>
  <si>
    <t>33808</t>
  </si>
  <si>
    <t>펌퍼빌리티</t>
  </si>
  <si>
    <t>pumpability</t>
  </si>
  <si>
    <t>콘크리트 펌프에 의해 콘크리트를 압송할 때의 운반성을 일컫는다. =압송성</t>
  </si>
  <si>
    <t>33809</t>
  </si>
  <si>
    <t>곳간</t>
  </si>
  <si>
    <t>warehouse, stockroom, 庫間</t>
  </si>
  <si>
    <t>곡간(穀間)으로 곡물이나 물건을 놓는 창고.</t>
  </si>
  <si>
    <t>3381</t>
  </si>
  <si>
    <t>펌프</t>
  </si>
  <si>
    <t>pump</t>
  </si>
  <si>
    <t>① 액체를 낮은 곳으로부터 높은 곳으로 수송하거나 저압력 상태에 있는 유체에 압력을 가해 고압력 상태로 만든 뒤 파이프를 이용해 압송하기 위한 목적으로 사용되는 기계장치. ② 일반적으로 건축 분야에서 활용되는 펌프는 주로 액체의 수송을 목적으로 하며, 형식에 따라 회전식·왕복식·공기 부력식 등으로 나뉜다.</t>
  </si>
  <si>
    <t>33810</t>
  </si>
  <si>
    <t>펌프 직송 방식</t>
  </si>
  <si>
    <t>bister pump system</t>
  </si>
  <si>
    <t>펌프를 통해 건축물의 공간에서 요구하는 물을 직접 압송하는 급수 방식.</t>
  </si>
  <si>
    <t>33812</t>
  </si>
  <si>
    <t>펌프실</t>
  </si>
  <si>
    <t>pump room</t>
  </si>
  <si>
    <t>설비 펌프 설치를 목적으로 만들어진 전용 건축물 또는 별도 실내공간.</t>
  </si>
  <si>
    <t>33813</t>
  </si>
  <si>
    <t>펌프웰</t>
  </si>
  <si>
    <t>pump well</t>
  </si>
  <si>
    <t>① 수자원을 얻기 위해 펌프의 흡입관을 놓는 물탱크 혹은 웅덩이와 같은 수원(水源) ② 흡입관의 위치 및 수원의 형상에 따라 손실 수두가 달라질 수 있으므로 펌프의 설치위치가 중요하다.</t>
  </si>
  <si>
    <t>33814</t>
  </si>
  <si>
    <t>펌프의 효율</t>
  </si>
  <si>
    <t>efficiency of pump, -效率</t>
  </si>
  <si>
    <t>펌프에 들어가는 힘에 대비한 펌프의 출력(수동력)의 비율을 백분율로 표현한 값.</t>
  </si>
  <si>
    <t>33815</t>
  </si>
  <si>
    <t>펌프장</t>
  </si>
  <si>
    <t>pump station, -場</t>
  </si>
  <si>
    <t>① 펌프가 설치되어 있는 건축물 및 해당 건축물이 위치한 곳의 명칭. ② 빗물, 하수 등 처리가 필요한 액체의 유입과 처리가 이루어지며 펌프가 설치된 장소를 의미한다.</t>
  </si>
  <si>
    <t>33816</t>
  </si>
  <si>
    <t>펑크병</t>
  </si>
  <si>
    <t>굴뚝면이나 고래 벽면에 구멍이 뚫려 있는 현상으로 온돌에서 발견되는 문제중 하나.</t>
  </si>
  <si>
    <t>33818</t>
  </si>
  <si>
    <t>페네트레이션테스트</t>
  </si>
  <si>
    <t>penetration test</t>
  </si>
  <si>
    <t>① 지정공사에 있어서 지반 내의 모래의 밀도를 측정하는 시험. ② ⇨관입시험(＝).</t>
  </si>
  <si>
    <t>33819</t>
  </si>
  <si>
    <t>곳집</t>
  </si>
  <si>
    <t>warehouse, storage, storehouse, 庫</t>
  </si>
  <si>
    <t>광이나 고방과 같은 말이며, 별도로 독립하여 있는 경우 곳집·곳간채라 부르기도 한다.</t>
  </si>
  <si>
    <t>3382</t>
  </si>
  <si>
    <t>페네트레이터</t>
  </si>
  <si>
    <t>penetrater</t>
  </si>
  <si>
    <t>플래시 용접에서 용접조건이 마땅치 않을 때 끝 면이 산화된 상태로 용접부에 잔류하는 내부결합.</t>
  </si>
  <si>
    <t>33820</t>
  </si>
  <si>
    <t>페놀수지</t>
  </si>
  <si>
    <t>phenol resin, -樹脂</t>
  </si>
  <si>
    <t>① 페놀류와 알데히드(aldehyde)류 포르말린(formalin)을 산 또는 알칼리를 매개체로 하여 축합시켜 얻는 합성수지. ② ＝페놀알데히드수지(phenol-formaldehyde resin). ③ 열경화성이 특징이며, 일반에는 베이클라이트(bakelite：상품명)로 알려짐(통칭). ④ 갈색의 고체로서 견고하며, 내산‧내유‧내후‧내수‧전기절연성‧내열성이 있는 바, 열에 대해서는 60℃ 정도 이상이 되면 강도가 낮아지고 충격에 부서지기 쉬우므로 섬유물질을 혼합하여 보강. ⑤ 제품의 건축용으로는 경질판(hard board)으로 합판 대용이 되며, 전기기구의 절연재 및(유성용재로 액화한 것은) 내수합판의 접착제‧내알칼리성 도장재 등으로 이용됨.</t>
  </si>
  <si>
    <t>33822</t>
  </si>
  <si>
    <t>페놀수지경화판</t>
  </si>
  <si>
    <t>phenol formaldehyde hard board, -樹脂硬化板</t>
  </si>
  <si>
    <t>① 종이에 페놀수지를 침투시켜 가열 가압한 베이클라이트판. ② 목재박판을 페놀수지액에 담갔다가 여러 장씩 겹쳐 가열 가압함. ③ 암갈색의 견고한 판이므로 합판 대용으로 쓰임.</t>
  </si>
  <si>
    <t>33823</t>
  </si>
  <si>
    <t>페놀수지관</t>
  </si>
  <si>
    <t>⇨페놀수지파이프(＝).</t>
  </si>
  <si>
    <t>33824</t>
  </si>
  <si>
    <t>페놀수지도료</t>
  </si>
  <si>
    <t>phenol resin paint, -樹脂塗料</t>
  </si>
  <si>
    <t>이것을 상온에서 알코올‧아세톤‧에텔 등에 녹여서 가열하면 테레빈유‧석유에텔‧석유벤진‧벤졸‧식물성 기름 등에 용해되므로 여러 가지 칠감으로 이용함. 그 도막은 광택이 나며 내열‧내구성이 있음.</t>
  </si>
  <si>
    <t>33825</t>
  </si>
  <si>
    <t>페놀수지목재접착제</t>
  </si>
  <si>
    <t>-樹脂木材接着劑</t>
  </si>
  <si>
    <t>① 페놀수지의 초기 합축제에 메탄올용액 50%를 혼합한 접착제. ② 내수‧내열‧내한성이 우수하고 목재‧금속‧유리 등에도 접착성이 좋음.</t>
  </si>
  <si>
    <t>33826</t>
  </si>
  <si>
    <t>페놀수지에나멜</t>
  </si>
  <si>
    <t>phenol resin enamel, －樹脂－</t>
  </si>
  <si>
    <t>페놀수지를 보일유 등에 녹인 왁스를 사용한 에나멜이며 내수‧내약품‧전기절연‧건조경화성 등에 뛰어남.</t>
  </si>
  <si>
    <t>33827</t>
  </si>
  <si>
    <t>페놀수지파이프</t>
  </si>
  <si>
    <t>phenol resin pipe</t>
  </si>
  <si>
    <t>페놀수지 원료를 목면‧펄프‧유리섬유 등을 기계로 가열‧압출성형한 판.</t>
  </si>
  <si>
    <t>33828</t>
  </si>
  <si>
    <t>페놀수지풀</t>
  </si>
  <si>
    <t>phenol resin paste</t>
  </si>
  <si>
    <t>① 페놀수지의 초기 합축제에 메탄올용액 50%를 혼합한 접착제. ② 내수‧내열‧내한성이 우수하고 목재‧금속‧유리 등에도 접착성이 좋음. ③ ⇨페놀수지목재접착제.</t>
  </si>
  <si>
    <t>33829</t>
  </si>
  <si>
    <t>공가①</t>
  </si>
  <si>
    <t>vacant house, empty house, 空家</t>
  </si>
  <si>
    <t>거주 또는 사용하지 않고 있는 주택. 빈집 및 소규모주택 정비에 관한 특별법에서는 1년 이상 거주 또는 사용하지 아니하는 주택을 빈집으로 정의</t>
  </si>
  <si>
    <t>3383</t>
  </si>
  <si>
    <t>페놀수지화장판</t>
  </si>
  <si>
    <t>-化粧板</t>
  </si>
  <si>
    <t>①합성수지제 건축재료 중 판상제품. ② 페놀수지판의 일종. ③ 합판 표면에 페놀수지를 침투시킨 종이를 한층만 붙이고 가열 압착시킨 것. ④ 상품에 ｢스파레이 합판｣이 있음.</t>
  </si>
  <si>
    <t>33830</t>
  </si>
  <si>
    <t>페놀알데히드수지</t>
  </si>
  <si>
    <t>⇨페놀수지(＝).</t>
  </si>
  <si>
    <t>33831</t>
  </si>
  <si>
    <t>페놀침투지허니콤코어판</t>
  </si>
  <si>
    <t>phenolsheet honeycomb core board</t>
  </si>
  <si>
    <t>① 페놀수지를 침투시킨 크라프트지 골판을 적층하여 만든 유공판. ② 코어 양면에 합판 하드보드 금속판 등을 붙인 샌드위치판으로 된 것은 지붕‧천장‧내부벽 등과 단열 흡음성 있는 내장재로 쓰임.</t>
  </si>
  <si>
    <t>33832</t>
  </si>
  <si>
    <t>페데스탈</t>
  </si>
  <si>
    <t>pedestal</t>
  </si>
  <si>
    <t>① 원기둥, 조상(彫像), 묘(墓) 등의 지지대. 고전건축(classical architecture)에서는 base, dado, die, cornice cap 등으로 구성. 현대건축(modern design)에서는 평탄하고 장식하지 않은 블록(block). ② 수직인 압축부재로서 높이는 최소 가로 넓이의 3배를 초과치 않음.</t>
  </si>
  <si>
    <t>33834</t>
  </si>
  <si>
    <t>페데스탈말뚝</t>
  </si>
  <si>
    <t>pedestal pile, pedestal concrete pile</t>
  </si>
  <si>
    <t>① 기초공사의 현장치기 콘크리트말뚝의 하나. ② 내외 이중의 강관을 땅속에 박아 넣어서 소정의 깊이에 달했을 때 외관보다 깊이 박힌 내관을 뿜어내서 콘크리트를 채워 넣고 다시 내관을 잡아넣어서 만께질을 하면 콘크리트의 밑이 넓어진다. 이 조작을 되풀이해서 구근(球根)을 만든다. 즉 이 구근에 의하여 지지력의 증대를 기도한 말뚝.</t>
  </si>
  <si>
    <t>33835</t>
  </si>
  <si>
    <t>페데스트리언 덱</t>
  </si>
  <si>
    <t>pedestrian deck</t>
  </si>
  <si>
    <t>자동차와 분리를 목적으로 보행자 전용의 통로에 설치된 인공지반 공간.</t>
  </si>
  <si>
    <t>33836</t>
  </si>
  <si>
    <t>페데스트리언 웨이</t>
  </si>
  <si>
    <t>pedestrian way</t>
  </si>
  <si>
    <t>건물, 부지, 가로 내부에 설치되는 보행자 통행의 공간.</t>
  </si>
  <si>
    <t>33837</t>
  </si>
  <si>
    <t>페디먼트</t>
  </si>
  <si>
    <t>pediment</t>
  </si>
  <si>
    <t>① 고전건축에서 나타나는 건물의 정면문, 창문 위에 장식되어 있는 3각형의 박공장식 부분. ② 고전건축에서의 박공벽은 경사가 완만하여 일반적으로 코니스를 두르는데, 페디먼트는 창 또는 출입구의 윗부분 장식으로서 건축물의 안팎에 사용. ③ 그리스 건축의 페디먼트는 돌림띠‧경판(tympanum)‧회전(acroterion)등 3부분으로 이루어져 있으며, 페디먼트는 분절되어 형태를 이룰 때도 있음 (삼각형을 이루는 곳은 tympanum이라 함). ④ ⇨케이블.</t>
  </si>
  <si>
    <t>33838</t>
  </si>
  <si>
    <t>페디스털</t>
  </si>
  <si>
    <t>① 그리스, 로마 건축에서 기둥을 세우는 주대(柱台). ② 원주, 조상(彫像), 등 미술품을 얹는 지지대 혹은 기둥의 가장 낮은 정사각형 부분. ③ 건축물을 우아하고 경쾌하게 보이게 하고 재료를 절약하게 하는 효과도 있으며, 연속된 주대(柱台)는 포디움이라 함.</t>
  </si>
  <si>
    <t>33839</t>
  </si>
  <si>
    <t>공가②</t>
  </si>
  <si>
    <t>拱架</t>
  </si>
  <si>
    <t>아치(arch)의 적립(積立)을 버티기 위하여 사용하는 가구(架構).</t>
  </si>
  <si>
    <t>3384</t>
  </si>
  <si>
    <t>페로시멘트</t>
  </si>
  <si>
    <t>ferrocement</t>
  </si>
  <si>
    <t>시멘트 페이스트 또는 모르타르를 결합재， 철망을 보강재로 하여 제조되는 시멘트계 복합 재료.</t>
  </si>
  <si>
    <t>33841</t>
  </si>
  <si>
    <t>페론</t>
  </si>
  <si>
    <t>perron</t>
  </si>
  <si>
    <t>가정집이나 공공건물의 현관 밖에 만들어진 바깥계단.</t>
  </si>
  <si>
    <t>33842</t>
  </si>
  <si>
    <t>페룰</t>
  </si>
  <si>
    <t>ferrule</t>
  </si>
  <si>
    <t>① 스터드 용접에 사용되는 내열도관(耐熱陶管). ② 이것으로 스터드(stud)의 용식단(溶植端)을 둘러싸면 이 속에서 아크가 발생하여 모재와 스터드가 용융.</t>
  </si>
  <si>
    <t>33844</t>
  </si>
  <si>
    <t>페르골라</t>
  </si>
  <si>
    <t>⇨퍼걸러.</t>
  </si>
  <si>
    <t>33845</t>
  </si>
  <si>
    <t>페르세폴리스궁전</t>
  </si>
  <si>
    <t>Persepolis宮殿</t>
  </si>
  <si>
    <t>① 고대 서아시아지역 건축의 유구. ② 페르시아의 왕궁의 하나. ③ 주요 시설로는 다리우스(Darius) 궁전, 보물창고, 백주궁전(palace of 100 columns), 아파다나, 만국의 문 등이 있다.</t>
  </si>
  <si>
    <t>33846</t>
  </si>
  <si>
    <t>페르시아양식</t>
  </si>
  <si>
    <t>Persian style, 波斯樣式</t>
  </si>
  <si>
    <t>① 현재 이란지방에서 기원전 1000년부터 기원전 400년간에 이루어진 건축 양식으로 목재, 진흙, 석재 등의 주재료를 이용하여 가구식 구법으로 건축되었다.</t>
  </si>
  <si>
    <t>기문당47.0%</t>
  </si>
  <si>
    <t>33848</t>
  </si>
  <si>
    <t>페리미터</t>
  </si>
  <si>
    <t>perimeter</t>
  </si>
  <si>
    <t>→ 페리미터 존 (=).</t>
  </si>
  <si>
    <t>33849</t>
  </si>
  <si>
    <t>공가보상</t>
  </si>
  <si>
    <t>indemnification of vacant house, 空家補償</t>
  </si>
  <si>
    <t>가옥임대업을 할 때 공가로 있는 기간 동안 발생한 수입 손실을 일정한 비율로 자기 보상 차원에서 경비에 가미하는 것.</t>
  </si>
  <si>
    <t>3385</t>
  </si>
  <si>
    <t>페리미터 난방</t>
  </si>
  <si>
    <t>perimeter heating</t>
  </si>
  <si>
    <t>① 건축물의 외주부에 위치하는 건축부에 보온 기능을 수행할 수 있는 자재를 설치하는 방식. ② 액티브 설비를 활용하여 따뜻한 공기를 수송하여 난방을 하는 방식.</t>
  </si>
  <si>
    <t>33850</t>
  </si>
  <si>
    <t>페리미터 방식</t>
  </si>
  <si>
    <t>perimeter system</t>
  </si>
  <si>
    <t>사무실과 같은 페리미터 영역과 연간 냉방부하가 걸리는 인테리어 영역을 구분한 다음 각각의 영역에 개별적인 공조 계통을 설치하여 각 영역마다 독립된 공조환경을 조성할 수 있도록 설비를 구성하는 방식.</t>
  </si>
  <si>
    <t>33851</t>
  </si>
  <si>
    <t>페리미터 부하</t>
  </si>
  <si>
    <t>perimeter load</t>
  </si>
  <si>
    <t>페리미터 존의 공기 조화에 따라 발생하는 열적 부하.</t>
  </si>
  <si>
    <t>33852</t>
  </si>
  <si>
    <t>페리미터 존</t>
  </si>
  <si>
    <t>건축물의 평면상 외벽측에 위치하여 열적인 영향을 쉽게 받고 열량 변화에 따른 영향이 타 구역에 비해 쉽게 나타나는 외주부 영역.</t>
  </si>
  <si>
    <t>33853</t>
  </si>
  <si>
    <t>페리스타일</t>
  </si>
  <si>
    <t>peristyle, 列柱廊</t>
  </si>
  <si>
    <t>① 그리스 오마 건축에서 건축물 주위  또는 중정을 둘러싸는 연속되는 기둥으로  형성되는 열주랑(列柱廊)의 건축양식. ② 보통 로마의 주택 뒷쪽의 안뜰로서 열주랑(列柱廊)으로 둘러싸인 것. ③ 고대 이집트 신전의 파일론을 통해 신전으로 들어가면 내정이 있고 3방(三方)에 페리스타일이 있음.</t>
  </si>
  <si>
    <t>33854</t>
  </si>
  <si>
    <t>페리프테로스</t>
  </si>
  <si>
    <t>(희) peripteros</t>
  </si>
  <si>
    <t>그리스, 로마신전 형식의 하나로 셀라(cella) 주위를 열주(列柱)가 둘러싸는 형식을 말함.</t>
  </si>
  <si>
    <t>33855</t>
  </si>
  <si>
    <t>페립테랄</t>
  </si>
  <si>
    <t>peripteral</t>
  </si>
  <si>
    <t>일렬의 기둥에 둘러 싸여 있는 건물.</t>
  </si>
  <si>
    <t>33856</t>
  </si>
  <si>
    <t>페시멈량</t>
  </si>
  <si>
    <t>pessimum value</t>
  </si>
  <si>
    <t>알칼리골재반응에 의한 팽창량이 최대를 표시할 때의 반응성 골재의 함유량을 일컫는다.</t>
  </si>
  <si>
    <t>33857</t>
  </si>
  <si>
    <t>페어 렌트</t>
  </si>
  <si>
    <t>fair rent</t>
  </si>
  <si>
    <t>부동산 시장에서의 대상물건의 통상적인 적정 임대 비용. ⇨공정 임대료.</t>
  </si>
  <si>
    <t>33858</t>
  </si>
  <si>
    <t>페어글라스</t>
  </si>
  <si>
    <t>① 겹유리 혹은 복층유리라고도 불리며, 단열 및 결로의 발생을 막기 위해 2장의 플로팅 유리 사이에 아르곤 가스와 같은 기체를 이용하거나 건조공기로 이루어진 공극을 만들어 조합시킨 유리. ② 유리의 조합특성상 내부가 기밀하며 방음의 역할을 함께 수행하며, 깨질 경우 유리 파편에 따른 피해를 막기 위해 합성수지로 만들어진 중간층을 끼우기도 한다.</t>
  </si>
  <si>
    <t>33859</t>
  </si>
  <si>
    <t>공가보험</t>
  </si>
  <si>
    <t>building insurance, 空家保險</t>
  </si>
  <si>
    <t>임대주택의 임차인이 없을 때 발생하는 손실을 보전하기 위해 가입하는 보험</t>
  </si>
  <si>
    <t>3386</t>
  </si>
  <si>
    <t>페이빙믹서</t>
  </si>
  <si>
    <t>paving mixer</t>
  </si>
  <si>
    <t>콘크리트 포장용재의 혼합, 살포를 일관작업으로 할 수 있는 기계.</t>
  </si>
  <si>
    <t>33860</t>
  </si>
  <si>
    <t>페이빙브레이커</t>
  </si>
  <si>
    <t>paving breaker</t>
  </si>
  <si>
    <t>① 포장을 파괴할 때 손으로 조작 가능한 부수는 기계. ② ＝chipper.</t>
  </si>
  <si>
    <t>33861</t>
  </si>
  <si>
    <t>페이스</t>
  </si>
  <si>
    <t>face, 面</t>
  </si>
  <si>
    <t>① 벽돌의 길이방향의 옆면 중 벽의 표면에 향하는 면. ② PC패널의 표면. ③ 벽이나 조적재(組積材)의 겉에 나오는 면(面), 넓적한 거죽.</t>
  </si>
  <si>
    <t>33862</t>
  </si>
  <si>
    <t>페이스글레이징</t>
  </si>
  <si>
    <t>face glazing</t>
  </si>
  <si>
    <t>① 누름띠(loose stop)를 쓰지 않은 유리끼우기. ② 유리는 L형 또는 단형단면의 프레임에 끼워지고 유리끼우기 컴파운드(glazingcompound)는 삼각형 단면으로 마감.</t>
  </si>
  <si>
    <t>33865</t>
  </si>
  <si>
    <t>페이스클리어런스</t>
  </si>
  <si>
    <t>① 유리와 같은 판재의 외면과 그것을 고정하는 틀이나누름대의 내측면과의 거리로서, 판재의 표면에서부터 수직으로 측정함. ② 이 치수는 판재 외측의 실제 두께이기도 함.</t>
  </si>
  <si>
    <t>33867</t>
  </si>
  <si>
    <t>페이싱벽돌</t>
  </si>
  <si>
    <t>facing brick</t>
  </si>
  <si>
    <t>① 보통벽돌(common brick)로 된 벽체의 외면을 덮는 치장용 벽돌. ② 색깔이나 질감은 아름답지만, 반드시 균일한 색깔만은 아님. ③ 일반적으로 ｢common brick｣ 정도의 강도는 없음.</t>
  </si>
  <si>
    <t>33869</t>
  </si>
  <si>
    <t>공가율</t>
  </si>
  <si>
    <t>ratio of vacant house, 空家率</t>
  </si>
  <si>
    <t>일정한 지역의 주택가옥 총수에 대한 공가수의 비율 또는 단위기간 내에 있는 공가기간의 비율.</t>
  </si>
  <si>
    <t>3387</t>
  </si>
  <si>
    <t>페인트</t>
  </si>
  <si>
    <t>paint</t>
  </si>
  <si>
    <t>① 안료와 물 또는 건성유를 섞은 도료의 총칭. ② 유성페인트와 수성페인트가 있는데, 일반적으로는 유성페인트를 단순히 페인트라고 일컫고 반죽한 정도에 따라서 된반죽페인트‧중반죽페인트‧용해한 종합페인트 등이 있음. ③ ｢페인트칠｣이란 보통 기름페인트를 말하고 안료를 전색제로 녹여서 쓰는 것이고, 신전을 잘 하도록 희석제를 넣고 건조가 빠르게 건조제도 넣으며 또 착색이 잘 되게 색안료도 섞어 씀.</t>
  </si>
  <si>
    <t>33871</t>
  </si>
  <si>
    <t>페일세이프</t>
  </si>
  <si>
    <t>fail-safe</t>
  </si>
  <si>
    <t>안전 계획의 원칙 중 하나. 시설이나 설비의 사용 · 조작에 착오가 있다 해도 사고로 연결되지 않도록 고안된 시스템. ⇨ 풀프루프(fool-proof).</t>
  </si>
  <si>
    <t>33872</t>
  </si>
  <si>
    <t>페치카</t>
  </si>
  <si>
    <t>pechka</t>
  </si>
  <si>
    <t>러시아 및 만주지역 등 추운지방의 난방에 사용되는 벽난로의 일종. 아궁이의 연기를 벽면에 통과시켜 가열된 벽면과 연소시의 복사열에 의해 난방하는 설비.</t>
  </si>
  <si>
    <t>33873</t>
  </si>
  <si>
    <t>페히너의 법칙</t>
  </si>
  <si>
    <t>Fechner’s law</t>
  </si>
  <si>
    <t>① 베버-페히너의 법칙이라고도 불리며 인간이 느끼는 감각의 세기가 자극의 세기에 대한 로그값에 비례한다는 법칙으로, S = klogI (S : 감각의 세기, k : 상수, I : 자극의 세기)로 표현된다. ② 해당 법칙에 따르면 자극의 강도가 비례적으로 증가하더라도 인간이 느끼는 감각의 강도는 점차적으로 약해진다.</t>
  </si>
  <si>
    <t>33874</t>
  </si>
  <si>
    <t>펜더</t>
  </si>
  <si>
    <t>fender</t>
  </si>
  <si>
    <t>부체(浮體) 또는 계류안벽(繫留岸壁) 등에 부착하여 부체와 계류시설의 접촉시 충격을 줄여주는 것. 부유식 해양구조물 및 선박을 직접 계선안(繫船岸) 등에 접현(接玄)*, 계류하거나 해양건축물에 선박이 접현하거나 하면 선박이나 구조물과 계류시설, 계선안벽(繫船岸壁)과의 접안력(接岸力), 마찰력에 의해 양자가 손상을 입는다. 이것을 방지하기 위해 계선안 등에 설치하는 방충(防衝)시설을 방현재라 한다. 방현재에는 그림에 나타내는 것과 같이 고무, 목재 등 재료의 유연성을 이용하는 것과 수압 등 압력변화를 이용하는 것이 있다.</t>
  </si>
  <si>
    <t>33875</t>
  </si>
  <si>
    <t>펜던트</t>
  </si>
  <si>
    <t>pendant</t>
  </si>
  <si>
    <t>①조명기구의 하나. 체인‧와이어‧파이프 등으로 위에서 매다는 조명 기구. ② 트러스 형태의 지붕에서 중간의 왕대공과 평행하게 놓인 작은 대공.</t>
  </si>
  <si>
    <t>33876</t>
  </si>
  <si>
    <t>펜던트 스위치</t>
  </si>
  <si>
    <t>→ 팬던트스위치(=).</t>
  </si>
  <si>
    <t>33877</t>
  </si>
  <si>
    <t>펜덴티브</t>
  </si>
  <si>
    <t>pendentive</t>
  </si>
  <si>
    <t>비잔틴건축에서 돔 형성을 위해 네 귀퉁이에 만들어지는 구면삼각형 부분.</t>
  </si>
  <si>
    <t>33878</t>
  </si>
  <si>
    <t>펜덴티브돔</t>
  </si>
  <si>
    <t>pendentive dome</t>
  </si>
  <si>
    <t>비잔틴건축에서 사각 평면의 네 귀퉁이에 만들어지는 구면삼각형 부분 위에 얹어지는 돔.</t>
  </si>
  <si>
    <t>33879</t>
  </si>
  <si>
    <t>공간</t>
  </si>
  <si>
    <t>space, 空間</t>
  </si>
  <si>
    <t>공간이란 사람이나 사물이 점하고 있는 장소 또는 인간의 활동이 행해지는 장이나 물체의 운동이 그 속에서 전개되는 넓이를 말한다. 공간의 존재방식에 대해서는 지금까지 (1) 물체와 그 운동, (2) 인간과 그 활동이라는 두 가지 측면에서 다루어져 왔다. 회화와 건축은 공간 안에 존재하며 시간에 따라 변화하지 않기 때문에 근본적으로 '공간'의 예술이다. 반면 음악은 시간의 연속성과 변화에 의존하기 때문에 근본적으로 '시간' 예술이다. 영화는 변화하는 그림이지만 공간적 연속성을 창출하기 때문에 공간과 시간의 양 차원에 걸쳐 있다.</t>
  </si>
  <si>
    <t>3388</t>
  </si>
  <si>
    <t>펜션</t>
  </si>
  <si>
    <t>pension</t>
  </si>
  <si>
    <t>원래 하숙식 호텔을 뜻하며 민박의 가정식 분위기와 호텔의 편의성을 갖춘 소규모 숙박시설.</t>
  </si>
  <si>
    <t>33880</t>
  </si>
  <si>
    <t>펜치</t>
  </si>
  <si>
    <t>① 전선의 절단‧접속‧바인드하기 등에 사용되는 공구. ② 크기는 길이로 표시하며, 150‧175‧200mm 등이 있음. ③ 일반적으로, 간단한 작업에는 150mm 크기의 것이 사용하기에 편리. ④ KS B 3001.</t>
  </si>
  <si>
    <t>33881</t>
  </si>
  <si>
    <t>펜타스타일</t>
  </si>
  <si>
    <t>pentastyle</t>
  </si>
  <si>
    <t>고전건축에서 건물 전면에 보이는 5개의 기둥을 가진 주랑 현관(portico).</t>
  </si>
  <si>
    <t>33882</t>
  </si>
  <si>
    <t>펜트 하우스</t>
  </si>
  <si>
    <t>① 보통 호텔이나 고층 집합주택의 최상층에 위치하는 고급 거주공간. ②건축물의 옥상에 있는 물탱크실, 승강기 상부공간 등 설비 장식 공간들의 총칭, 옥탑부(屋塔部)</t>
  </si>
  <si>
    <t>33884</t>
  </si>
  <si>
    <t>펜트지붕</t>
  </si>
  <si>
    <t>①본가의 벽에서 가설한 외쪽지붕. ② 비가 들이치거나 지나친 햇볕을 가리기위해 처마 끝에 덧붙이는 달개지붕.</t>
  </si>
  <si>
    <t>33885</t>
  </si>
  <si>
    <t>펜트하우스</t>
  </si>
  <si>
    <t>pent house, 塔室</t>
  </si>
  <si>
    <t>① 보통 호텔이나 고층 집합주택의 최상층에 위치하는 고급 거주공간. ②건축물의 옥상에 있는 물탱크실, 승강기 상부공간 등 설비 장식 공간들의 총칭, 옥탑부(屋塔部).</t>
  </si>
  <si>
    <t>33886</t>
  </si>
  <si>
    <t>펠트</t>
  </si>
  <si>
    <t>felt</t>
  </si>
  <si>
    <t>섬유를 걸러 만든 종이천 같은(섬유제 시트) 것으로 아스팔트를 함유시켜 내수성‧방수성이 있어 지붕바닥 등에 쓰임.</t>
  </si>
  <si>
    <t>33888</t>
  </si>
  <si>
    <t>펠트백시트</t>
  </si>
  <si>
    <t>felt back seat</t>
  </si>
  <si>
    <t>① 아스베스토스 아스팔트(asbestos-asphalt) 등의 뒷면에 붙인 시트 모양의 자리(床)를 말함. ② 외관상 리놀륨과 흡사하고 표면은 염화비닐계‧아스팔트계 동식물성 유지를 말함. ③ 치수는 폭 91cm, 길이 3.6m. 10.8m, 21.6m 등이 있음. ④ 용도로는 사무소‧주택‧병원‧차량‧선박 등에 쓰이고 성질은 발의 촉감이 좋고 내수성과 닳음 저항성이 있음.</t>
  </si>
  <si>
    <t>33889</t>
  </si>
  <si>
    <t>펠티에 효과</t>
  </si>
  <si>
    <t>Peltier effect</t>
  </si>
  <si>
    <t>개별적인 물성을 가진 두 금속을 폐쇄회로에 붙여 전류를 흘릴 때 개별적인 물성을 가진 두 금속에서 발열과 흡열이 동시에 일어나는 현상.</t>
  </si>
  <si>
    <t>33890</t>
  </si>
  <si>
    <t>펴고르기</t>
  </si>
  <si>
    <t>포장재료 등을 노면에 깔고 또 고르게 펴는 일.</t>
  </si>
  <si>
    <t>33891</t>
  </si>
  <si>
    <t>편강판</t>
  </si>
  <si>
    <t>片鋼板</t>
  </si>
  <si>
    <t>강철판의 조각.</t>
  </si>
  <si>
    <t>33893</t>
  </si>
  <si>
    <t>편길이</t>
  </si>
  <si>
    <t>length of development, 展長－</t>
  </si>
  <si>
    <t>굽었거나 꺾인 상태의 것을 곧게 편 후 측정한 길이.</t>
  </si>
  <si>
    <t>33894</t>
  </si>
  <si>
    <t>편락관</t>
  </si>
  <si>
    <t>taper pipe, decreaser reducer, 片落管</t>
  </si>
  <si>
    <t>내경이 고르게 변화하는 관.</t>
  </si>
  <si>
    <t>33895</t>
  </si>
  <si>
    <t>편리</t>
  </si>
  <si>
    <t>schistosity, 片理</t>
  </si>
  <si>
    <t>① 변성암에서 볼 수 있는 방향이 불규칙한 절리(⇦). ② 엽편상(葉片狀)‧박판으로 갈라지며 석재조직의 하나.</t>
  </si>
  <si>
    <t>33896</t>
  </si>
  <si>
    <t>편의시설</t>
  </si>
  <si>
    <t>convenient facilities, 便宜施設</t>
  </si>
  <si>
    <t>어떤 지역에서 거주자가 일상 생활이나 활동에 있어 편리한 환경을 조성하기 위하여 만들어지는 시설. ⇨생활편익시설.</t>
  </si>
  <si>
    <t>33897</t>
  </si>
  <si>
    <t>편리성</t>
  </si>
  <si>
    <t>convenience</t>
  </si>
  <si>
    <t>편리하고 이용하기 좋은 특성.</t>
  </si>
  <si>
    <t>33898</t>
  </si>
  <si>
    <t>편마암</t>
  </si>
  <si>
    <t>gneiss, 片麻岩</t>
  </si>
  <si>
    <t>①석영‧장석‧돌비늘(雲母)을 주성분으로 하는 각섬석 등의 유색광물. ② 변성암의 하나로 화성암과 수성암으로부터 변질된 것도 있음.</t>
  </si>
  <si>
    <t>33899</t>
  </si>
  <si>
    <t>PC 말뚝</t>
  </si>
  <si>
    <t>prestressed concrete pile</t>
  </si>
  <si>
    <t>기초 말뚝을 구성하는 콘크리트에 프리스트레스를 도입하여 제작한 중공 원통형의 기성 말뚝</t>
  </si>
  <si>
    <t>339</t>
  </si>
  <si>
    <t>편면 채광</t>
  </si>
  <si>
    <t>실내의 한쪽 벽면에만 채광창을 두고 이를 통해 실내에 자연광을 유입하는 측창 채광방식.</t>
  </si>
  <si>
    <t>33901</t>
  </si>
  <si>
    <t>편무 계약</t>
  </si>
  <si>
    <t>unilateral contract</t>
  </si>
  <si>
    <t>당사자 중 한쪽만 채무를 부담하고 상대편은 반대급부를 하지않는 변칙적인 계약.</t>
  </si>
  <si>
    <t>33902</t>
  </si>
  <si>
    <t>편복도</t>
  </si>
  <si>
    <t>통로를 따라 한 쪽으로 단위세대나 개실이 배치되는 건축형식. ⇨한편복도(a single loaded corridor).</t>
  </si>
  <si>
    <t>33903</t>
  </si>
  <si>
    <t>편비내</t>
  </si>
  <si>
    <t>방축에 대. 갈대. 발 따위로 막는 것.</t>
  </si>
  <si>
    <t>33904</t>
  </si>
  <si>
    <t>편선용접봉</t>
  </si>
  <si>
    <t>braided electrode, 編線熔接棒</t>
  </si>
  <si>
    <t>심선 주위를 금속선의 그물 같은 것으로 둘러 감고 그 사이에 피복제를 입힌 용접봉.</t>
  </si>
  <si>
    <t>33905</t>
  </si>
  <si>
    <t>편수</t>
  </si>
  <si>
    <t>邊首, 邊手</t>
  </si>
  <si>
    <t>① 전통건축에서 건축·단청·목장 등의 현장 일에 종사하는 기술자. ② 조선시대 불교 사찰에서 건축이나 목수(木手)일을 하는 사람, 혹은 단청이나 불화를 그리는 사람을 편수라 함. ③ 전통한식기법으로 고유단청을 시공하고 안료배합 및 초(본)를 내는 작업을 관리하고, 화원의 활동을 감독하는 공장(工匠)의 두목. 변수‧목수.</t>
  </si>
  <si>
    <t>33906</t>
  </si>
  <si>
    <t>편수깎기</t>
  </si>
  <si>
    <t>① 기둥 상부를 점차 가늘게 하여 윗머리 부분을 둥글게 접은 것으로 어깨굴림, 송편접기. ② 사찰 혹은 고급 주택이나 오래된 가옥에서 볼 수 있음.</t>
  </si>
  <si>
    <t>기문당67.1%</t>
  </si>
  <si>
    <t>33907</t>
  </si>
  <si>
    <t>편심</t>
  </si>
  <si>
    <t>eccentricity, 偏心</t>
  </si>
  <si>
    <t>힘이 부재 단면의 도심에서 떨어져 작용하는 상태를 말하며, 도심에서 편심까지의 거리를 편심거리라고 부른다.</t>
  </si>
  <si>
    <t>33908</t>
  </si>
  <si>
    <t>편심 관이음</t>
  </si>
  <si>
    <t>eccentric fitting</t>
  </si>
  <si>
    <t>규격이 다른 두 파이프를 일렬로 결합시키기 위해 활용하는 관이음 방식.</t>
  </si>
  <si>
    <t>33910</t>
  </si>
  <si>
    <t>편심 질량</t>
  </si>
  <si>
    <t>eccentric mass</t>
  </si>
  <si>
    <t>구조적 역할과 기능을 수행하고 있는 부재의 단면 중심 외에 단면상 특정 지점에서 해당 부재에 작용하는 질량.</t>
  </si>
  <si>
    <t>33914</t>
  </si>
  <si>
    <t>편심거리</t>
  </si>
  <si>
    <t>eccentric distance, 偏心距離</t>
  </si>
  <si>
    <t>부재 단면에서 편심하중점과 도심간의 거리</t>
  </si>
  <si>
    <t>33916</t>
  </si>
  <si>
    <t>편심률</t>
  </si>
  <si>
    <t>eccentricity ratio of covering, 偏心率</t>
  </si>
  <si>
    <t>①피복아크 용접봉에 사용된 피복이 심선에 대하여 균등하게 도장되어 있는가를 나타내는 값. ② 심선의 지름과 한쪽 피복두께의 합의 최대값과 최소값과의 차이를 최소값에 대한 백분율로 나타내며 3% 이하라야 함.</t>
  </si>
  <si>
    <t>33917</t>
  </si>
  <si>
    <t>편심리듀서</t>
  </si>
  <si>
    <t>eccentric reducer, 偏心－</t>
  </si>
  <si>
    <t>① 입구측과 출구측의 접속지름이 다르고 중심이 합치되지 않는 배관이음. ② ＝편심이형관.</t>
  </si>
  <si>
    <t>33918</t>
  </si>
  <si>
    <t>편심모멘트</t>
  </si>
  <si>
    <t>eccentric moment, 偏心－</t>
  </si>
  <si>
    <t>편심거리에 의해 발생되는 모멘트로서, 편심하중의크기에 편심거리를 곱하여 계산한다.</t>
  </si>
  <si>
    <t>33919</t>
  </si>
  <si>
    <t>편심압축재</t>
  </si>
  <si>
    <t>eccentrically loaded compression member, 偏心壓縮材</t>
  </si>
  <si>
    <t>편심 압축력을 받아 축력과 휨이 동시에 작용하는 기둥 등의 구조부재.</t>
  </si>
  <si>
    <t>33920</t>
  </si>
  <si>
    <t>편심이형관</t>
  </si>
  <si>
    <t>偏心異形管</t>
  </si>
  <si>
    <t>⇨편심리듀서(＝).</t>
  </si>
  <si>
    <t>33921</t>
  </si>
  <si>
    <t>편심인장리벳</t>
  </si>
  <si>
    <t>rivet, 偏心引張</t>
  </si>
  <si>
    <t>리벳 재축에 대해서 편심인장력을 받는 리벳.</t>
  </si>
  <si>
    <t>33922</t>
  </si>
  <si>
    <t>편심피복</t>
  </si>
  <si>
    <t>eccentric covering, 偏心被覆</t>
  </si>
  <si>
    <t>① 피복제가 심선의 주위에 균등한 두께로 도장되어 있지 않고 편심을 이루고 있는 것. ② 용접이 잘 안되며 용접 결함을 발생케 하는 원인이 됨. ③ 등심피복.</t>
  </si>
  <si>
    <t>33923</t>
  </si>
  <si>
    <t>편심하중</t>
  </si>
  <si>
    <t>eccentric load, 偏心荷重</t>
  </si>
  <si>
    <t>기둥 등 부재 단면의 도심을 벗어나 작용하는 축방향 하중으로 기둥에 압축응력에 편심모멘트를 추가적으로 발생시킨다.</t>
  </si>
  <si>
    <t>33924</t>
  </si>
  <si>
    <t>편암</t>
  </si>
  <si>
    <t>schist, 片岩</t>
  </si>
  <si>
    <t>① 변성암의 한 가지. ② 속칭 청석(靑石).</t>
  </si>
  <si>
    <t>33925</t>
  </si>
  <si>
    <t>편익 시설</t>
  </si>
  <si>
    <t>①건축 공간이용시 사용자에게 편의를 제공하는 시설의 총칭. ②공원 이용자의 편익을 위해 제공되는 매점, 레스토랑, 화장실, 주차장 등의 사용자 편의를 위한 공원 시설 분류의 하나.</t>
  </si>
  <si>
    <t>33926</t>
  </si>
  <si>
    <t>편진응력</t>
  </si>
  <si>
    <t>pulsating stress, 偏進應力</t>
  </si>
  <si>
    <t>한 방향으로만 작용하는 전단반복응력. 재료에 반복적으로 응력이 작용하였을 때 모두 인장 또는 압축인 응력.</t>
  </si>
  <si>
    <t>33927</t>
  </si>
  <si>
    <t>편진폭</t>
  </si>
  <si>
    <t>zero-to-peak-amplitude; half amplitude</t>
  </si>
  <si>
    <t>파형을 가진 에너지의 파장을 기록할 때 중립축 또는 영점으로부터 최대값, 최소값까지의 진폭.</t>
  </si>
  <si>
    <t>33928</t>
  </si>
  <si>
    <t>편차</t>
  </si>
  <si>
    <t>deviation, 偏差</t>
  </si>
  <si>
    <t>① 어떤 일정한 측정치보다 크거나 작아 측정치와 상이한 값. ②결과치수와 목표치수와의 차. ③ 이 차는 ⊕, ⊖일 때가 있고, 0인 때도 있음.</t>
  </si>
  <si>
    <t>33929</t>
  </si>
  <si>
    <t>공간 스케일</t>
  </si>
  <si>
    <t>spatial scale</t>
  </si>
  <si>
    <t>난류장 소용돌이의 공간적 크기를 대표하는 스케일</t>
  </si>
  <si>
    <t>3393</t>
  </si>
  <si>
    <t>편차응력</t>
  </si>
  <si>
    <t>deviation stress, 偏差應力</t>
  </si>
  <si>
    <t>물체의 임의의 점에서 전방향으로 선택된 정압력 응력 성분을 제외한 응력. 이 응력은 편차 변형에 비례한다.</t>
  </si>
  <si>
    <t>33933</t>
  </si>
  <si>
    <t>편측 채광</t>
  </si>
  <si>
    <t>unilateral daylight-ing</t>
  </si>
  <si>
    <t>→ 편면채광(=).</t>
  </si>
  <si>
    <t>33934</t>
  </si>
  <si>
    <t>평</t>
  </si>
  <si>
    <t>坪</t>
  </si>
  <si>
    <t>① 과거 토지 및 건물의 면적을 나타내는 데 사용한 넓이단위로 1960년에 미터법으로 변경 사용 시작. ② 척관법에서 넓이를 측정하는 계량단위로 한 변이 약 1.818m인 정사각형의 넓이를 뜻함. ③ 보(步)라고도 하며, 사방 6자(6×6자＝36자²＝1.8×1.8m＝3.24m²＝3.3m²)의 면적을 1평이라고 함.</t>
  </si>
  <si>
    <t>기문당25.1%</t>
  </si>
  <si>
    <t>33943</t>
  </si>
  <si>
    <t>평가</t>
  </si>
  <si>
    <t>one-storied house, one-storeyed house, one-story building,, 平家</t>
  </si>
  <si>
    <t>단층으로 지은 단층집(單層家)으로 평집이라고도 부름.</t>
  </si>
  <si>
    <t>33944</t>
  </si>
  <si>
    <t>평가 방식</t>
  </si>
  <si>
    <t>감정 평가 등 가격이나, 제안내용, 업무 실적 등의 내용을 정성적, 또는 정량적으로 채점하거나 서열을 가리는 방법적 형식.</t>
  </si>
  <si>
    <t>33945</t>
  </si>
  <si>
    <t>평가로대</t>
  </si>
  <si>
    <t>① 사물의 가치나 수준 따위를 평하는 자리. ② 구석 이외의 가로대를 말함.</t>
  </si>
  <si>
    <t>33947</t>
  </si>
  <si>
    <t>평가새</t>
  </si>
  <si>
    <t>① 엷은 재를 사용한 가새로 단면이 직사각형의 가새. ② 수평가새(지붕면과 바닥면의 힘을 전달하며 강성을 높이며, 골조의 변형을 방지하기 위하여 대각선 방향으로 배치하는 경사부재)</t>
  </si>
  <si>
    <t>33948</t>
  </si>
  <si>
    <t>평가식</t>
  </si>
  <si>
    <t>評價式</t>
  </si>
  <si>
    <t>① 사물의 가치나 수준 따위를 평하는 방식. ② 토지구획 정리사업의 환지 설계시에 정리 후의 택지 평가액을 표준으로 하여 ｢수익자부담｣을 부과하는 방법.</t>
  </si>
  <si>
    <t>33949</t>
  </si>
  <si>
    <t>공간 인지</t>
  </si>
  <si>
    <t>space perception</t>
  </si>
  <si>
    <t>외계에서의 물체상호간 또는 물체와 자기와의 위치 관계 즉 방향, 거리 등을 파악하는 것을 말한다. 이 공간 관계의 인식은 시각, 청각, 촉각 등을 통해서 이루어지며, 이러한 것에 의해 인지되는 공간을 시각공간, 청각공간, 촉각공간이라 부른다.</t>
  </si>
  <si>
    <t>3395</t>
  </si>
  <si>
    <t>평가식 환지 계산법</t>
  </si>
  <si>
    <t>evaluation—based replotting calculation method</t>
  </si>
  <si>
    <t>도시개발사업 전후에 토지의 평가가액에 비례하여 상응하는 환지면적을 결정하는 방법.</t>
  </si>
  <si>
    <t>33950</t>
  </si>
  <si>
    <t>평각재</t>
  </si>
  <si>
    <t>batten, 平角材</t>
  </si>
  <si>
    <t>① 잇댄 판의 접합부에 박아 넣은 폭이 좁은 판으로 너비가 두께의 1.5배 내외인 각재. ② (건축 자재인) 널, 널빤지로 두께 5～10cm, 폭 7.5～20cm인 단면으로 제재한 목재.</t>
  </si>
  <si>
    <t>33952</t>
  </si>
  <si>
    <t>평각줄</t>
  </si>
  <si>
    <t>pillar file, 平角鑢</t>
  </si>
  <si>
    <t>① 단면이 장방형이지만 평줄보다는 두껍고 줄날이 한쪽 또는 양쪽면에 절삭되어 있음. ② 홈, 키홈, 플랜지의 구석 부분의 연삭 및 다듬질에 사용됨.</t>
  </si>
  <si>
    <t>33953</t>
  </si>
  <si>
    <t>평감</t>
  </si>
  <si>
    <t>rough estimate of cost per unit floor area</t>
  </si>
  <si>
    <t>평당 단가를 기준으로 공사비를 과거의 유사 건축의  경험에  비추어 예측할 때의 어림을 일컫음.</t>
  </si>
  <si>
    <t>33954</t>
  </si>
  <si>
    <t>평강</t>
  </si>
  <si>
    <t>flat steel, flat bar, 平鋼</t>
  </si>
  <si>
    <t>① 구조용(構造用) 강(鋼)의 일종으로서 단면이 장방형의 강재. ② 두께가 얇은 띠 모양의 형강 두께 6~30㎜ 정도, 판폭 25~300㎜ 정도임. ③ 각종 래티스(lattice) · 용접 보 · 필러(filler) 등으로 가공하여 사용하며 건축에선 타이플레이트나 래티스 등에 주로 사용함.</t>
  </si>
  <si>
    <t>33955</t>
  </si>
  <si>
    <t>평거멀접기</t>
  </si>
  <si>
    <t>보통 거멀접기이음을 말함.</t>
  </si>
  <si>
    <t>33956</t>
  </si>
  <si>
    <t>평건축</t>
  </si>
  <si>
    <t>calculation by tubo</t>
  </si>
  <si>
    <t>평단가를 기준으로 전체 건축 공사비의 가격을 결정하는 것.</t>
  </si>
  <si>
    <t>33957</t>
  </si>
  <si>
    <t>평고대</t>
  </si>
  <si>
    <t>eaves board, tilting board, cant strip, arris fillet, 平高臺</t>
  </si>
  <si>
    <t>① 처마 서까래나 부연의 끝에 걸쳐댄 가는 나무 가로재. ② 서까래 끝을 연결하고 지붕 끝을 모으는 오림목 부재로 초매기‧이매기라고도 함. ③ 겹처마때 서까래 평고대를 초매기(初莫) 부연평고대를 이매기(二莫)라하며 단청의 경우는 이를 반대로 표현함. ④ 평고자(平高子)＝평교자(平交子)＝평교대(平交台)로 초매기‧이매기는 단청에서 주로 사용.</t>
  </si>
  <si>
    <t>33958</t>
  </si>
  <si>
    <t>평고자</t>
  </si>
  <si>
    <t>평고대의 다른 말.</t>
  </si>
  <si>
    <t>33959</t>
  </si>
  <si>
    <t>평고주</t>
  </si>
  <si>
    <t>平高柱</t>
  </si>
  <si>
    <t>① 고주는 위치에 따라 평고주(坪高柱)와 우고주(隅高柱)로 나누며 건물 내부의 주열면(柱列面)에 세운 고주. ② 중도리고주, 귀고주‧중심고주.</t>
  </si>
  <si>
    <t>33960</t>
  </si>
  <si>
    <t>평교대</t>
  </si>
  <si>
    <t>처마 서까래나 부연의 끝에 걸쳐댄 가는 나무 가로재로 평고대, 평교자(＝).</t>
  </si>
  <si>
    <t>33962</t>
  </si>
  <si>
    <t>평교자</t>
  </si>
  <si>
    <t>처마 서까래나 부연의 끝에 걸쳐댄 가는 나무 가로재로 평고대, 평교대(＝).</t>
  </si>
  <si>
    <t>33963</t>
  </si>
  <si>
    <t>평굽</t>
  </si>
  <si>
    <t>平－</t>
  </si>
  <si>
    <t>⇨빗굽(＝).</t>
  </si>
  <si>
    <t>33964</t>
  </si>
  <si>
    <t>평굽받침</t>
  </si>
  <si>
    <t>평받침이라고 하며 주두나 소로의 굽을 높여 받친 평판형의 것.</t>
  </si>
  <si>
    <t>33965</t>
  </si>
  <si>
    <t>평굽받침소로</t>
  </si>
  <si>
    <t>平－小累</t>
  </si>
  <si>
    <t>평굽평받침소로의 줄임말로 경사평면굽의 밑에 받침이 달려 있는 소로.</t>
  </si>
  <si>
    <t>33966</t>
  </si>
  <si>
    <t>평굽받침주두</t>
  </si>
  <si>
    <t>平－柱頭, 柱枓</t>
  </si>
  <si>
    <t>줄임말로 평받침이라 하며 굽 밑에 편평한 굽받침이 덧달린 주두 .</t>
  </si>
  <si>
    <t>33967</t>
  </si>
  <si>
    <t>평굽소로</t>
  </si>
  <si>
    <t>다른 이름으로는 ｢굽소로｣라 하며 옆면 하반부가 경사평면으로 된 소로.</t>
  </si>
  <si>
    <t>33968</t>
  </si>
  <si>
    <t>평굽주두</t>
  </si>
  <si>
    <t>平－柱頭</t>
  </si>
  <si>
    <t>굽부분의 평평한 경사면으로 된 주두로서 빗굽주두의 다른 이름, 평주두(平柱頭)(준)</t>
  </si>
  <si>
    <t>기문당84.3%</t>
  </si>
  <si>
    <t>33969</t>
  </si>
  <si>
    <t>공간 지각</t>
  </si>
  <si>
    <t>상하·좌우·전후의 공간관계를 감각을 통해 파악하는 지각. 인간이나 동물이 생활하고 있는 공간은 상하·좌우·전후의 세 방향으로 퍼져 있다. 이와 같은 3차원의 세계에서 살아나가려면 그 3차원의 범위를 감각을 통해서 알지 않으면 안 된다. 인간은 시각·청각·촉각 등의 감각을 통해서 공간적 범위를 감지할 수가 있다. 이것을 공간지각이라고 한다.</t>
  </si>
  <si>
    <t>3397</t>
  </si>
  <si>
    <t>평규준틀</t>
  </si>
  <si>
    <t>single batter board, 平規準機</t>
  </si>
  <si>
    <t>① 토목, 건축 공사에서, 귀ㆍ수평ㆍ높이ㆍ너비의 표준을 표시하기 위해 일반 면에 설치된 수평의 규준틀. ② 귀규준틀, 면규준틀(=), ⇨수평규준틀.</t>
  </si>
  <si>
    <t>33973</t>
  </si>
  <si>
    <t>평균 개수 간격</t>
  </si>
  <si>
    <t>mean in-terval time between restorations</t>
  </si>
  <si>
    <t>특정 개보수 공사 후 다음 개보수 공사 사이 경과 연한 연수의 평균.</t>
  </si>
  <si>
    <t>33975</t>
  </si>
  <si>
    <t>평균 거주 수준</t>
  </si>
  <si>
    <t>average housing level; ordinary housing standard</t>
  </si>
  <si>
    <t>① 일반 주거 거주자의 평균 수준.  ② 일반 단위세대가 평균적으로 달성해야 하는 거주의 수준(ordinary housing standard).</t>
  </si>
  <si>
    <t>33976</t>
  </si>
  <si>
    <t>평균 농도</t>
  </si>
  <si>
    <t>average concentr-ation</t>
  </si>
  <si>
    <t>특정한 물질이 시간, 공간의 변화에 따라 산술적으로 계산된 물질 농도의 평균적인 값.</t>
  </si>
  <si>
    <t>33978</t>
  </si>
  <si>
    <t>평균 대기 시간</t>
  </si>
  <si>
    <t>mean waiting duration (time)</t>
  </si>
  <si>
    <t>특정 공간 또는 시설을 사용하기 위해 필요한 평균 시간. 건축계획에서 엘리베이터나, 식당, 주차장의 차량출차 등의 서비스를 위한 평균적인 대기 시간이 일반적임.</t>
  </si>
  <si>
    <t>33979</t>
  </si>
  <si>
    <t>평균 반원통면 조도</t>
  </si>
  <si>
    <t>mean semicylindrical illuminance</t>
  </si>
  <si>
    <t>설정된 방향을 축으로 하여 설정점을 포함한 반원통의 바깥면에 나타는 평균 조도.</t>
  </si>
  <si>
    <t>33980</t>
  </si>
  <si>
    <t>평균 방사 온도</t>
  </si>
  <si>
    <t>mean ra-diant temperature</t>
  </si>
  <si>
    <t>특정한 물체 혹은 인체가 주변환경으로부터 받는 방사열과 같은 열량을 전방향으로 방사하는 흑체의 표면온도.</t>
  </si>
  <si>
    <t>33981</t>
  </si>
  <si>
    <t>평균 수선 간격</t>
  </si>
  <si>
    <t>mean time between repairs</t>
  </si>
  <si>
    <t>여러 차례 수선이 있는 경우, 수선과 수선 사이의 평균 시간.</t>
  </si>
  <si>
    <t>33982</t>
  </si>
  <si>
    <t>평균 여명수</t>
  </si>
  <si>
    <t>average rem-aining durable years</t>
  </si>
  <si>
    <t>특정 건물의 향후 사용 가능한 평균 수명 기대값.</t>
  </si>
  <si>
    <t>33983</t>
  </si>
  <si>
    <t>평균 연색 평가수</t>
  </si>
  <si>
    <t>general color rendering index</t>
  </si>
  <si>
    <t>시험 규격에 따른 8종의 시험색상에 표준광원과 시료광원을 각각 비출 때 나타나는 색도 변화에 대해 CIE UCS 색도도와의 오차량을 산출한 뒤 해당 수치의 평균값을 100에서 뺀 값.</t>
  </si>
  <si>
    <t>33984</t>
  </si>
  <si>
    <t>평균 원통면 조도</t>
  </si>
  <si>
    <t>mean cylindrical illuminance</t>
  </si>
  <si>
    <t>설정된 방향을 축으로 하여, 설정점을 포함한 원통의 바깥면에 나타나는 평균 조도.</t>
  </si>
  <si>
    <t>33985</t>
  </si>
  <si>
    <t>평균 음압 레벨</t>
  </si>
  <si>
    <t>average sound pressure level</t>
  </si>
  <si>
    <t>여러 측정 지점으로부터 수집된 음압 레벨에 대한 평균값.</t>
  </si>
  <si>
    <t>33986</t>
  </si>
  <si>
    <t>평균 응답 스펙트럼</t>
  </si>
  <si>
    <t>average response spectrum</t>
  </si>
  <si>
    <t>주파수 범위에서 시간 경과에 따라 변동하는 스펙트럼의 평균값.</t>
  </si>
  <si>
    <t>33987</t>
  </si>
  <si>
    <t>평균 입자 지름</t>
  </si>
  <si>
    <t>mean par-ticle size</t>
  </si>
  <si>
    <t>2종류 이상의 입자 지름을 가진 입자군에서 계산을 통해 도출되는 입자의 평균값.</t>
  </si>
  <si>
    <t>33989</t>
  </si>
  <si>
    <t>평균 자유 행로</t>
  </si>
  <si>
    <t>mean free path</t>
  </si>
  <si>
    <t>기체의 분자 또는 금속 내 자유전자가 다른 입자와 충돌 직후부터 다음 입자 충돌까지 충돌없이 움직일 수 있는 거리의 평균값.</t>
  </si>
  <si>
    <t>33990</t>
  </si>
  <si>
    <t>평균 자유 행정</t>
  </si>
  <si>
    <t>mean free pat</t>
  </si>
  <si>
    <t>사방이 막힌 공간 내부에서 음파가 반복적으로 반사하여 전파되는 조건에서, 특정점에서 반사 후 다음 반사점까지 음파의 평균 이동거리.</t>
  </si>
  <si>
    <t>33991</t>
  </si>
  <si>
    <t>평균 조도</t>
  </si>
  <si>
    <t>average illumina¬nce; mean illuminance</t>
  </si>
  <si>
    <t>지점마다 측정된 조도를 방 혹은 특정범위로 규정하여 해당 범주에서 산출한 조도의 평균값.</t>
  </si>
  <si>
    <t>33993</t>
  </si>
  <si>
    <t>평균 주광률</t>
  </si>
  <si>
    <t>average day-light factor</t>
  </si>
  <si>
    <t>특정 물체의 표면상에 빛을 비췄을 때 나타나는 지점별 주광률의 평균.</t>
  </si>
  <si>
    <t>33994</t>
  </si>
  <si>
    <t>평균 지반면</t>
  </si>
  <si>
    <t>average ground level</t>
  </si>
  <si>
    <t>① 특정 부지 지반의 평균 높이로 계산한 가상의 지반면. ② 인접부지의 지면과 접하는 위치의 평균 높이에 대한 수평면. 건축허가시 건축물의 높이를 산정할 때의 건축법상 높이의 기준면이 됨. ⇨지반면.</t>
  </si>
  <si>
    <t>33996</t>
  </si>
  <si>
    <t>평균 천공</t>
  </si>
  <si>
    <t>mean sky</t>
  </si>
  <si>
    <t>빛환경 조성을 위한 계산에 활용되는 천공의 휘도 분포 모델.</t>
  </si>
  <si>
    <t>33997</t>
  </si>
  <si>
    <t>평균 층수</t>
  </si>
  <si>
    <t>average building stories</t>
  </si>
  <si>
    <t>① 특정 지구 또는 지역의 전 건축물의 연면적의 합계를 지구 또는 지역 전체 건축면적의 합계로 나눈 수치. ② 특정 지구 또는 지역의 개별 건축물 전체 층수의 산술 평균값.</t>
  </si>
  <si>
    <t>33998</t>
  </si>
  <si>
    <t>평균 태양시</t>
  </si>
  <si>
    <t>mean solar time</t>
  </si>
  <si>
    <t>가상의 태양을 기준으로 측정된 시간으로, 평균적인 태양일의 시간을 1/24로 나누어 나타난 값을 1시간으로 규정한 시간.</t>
  </si>
  <si>
    <t>33999</t>
  </si>
  <si>
    <t>2단겹장부맞춤</t>
  </si>
  <si>
    <t>二段－丈夫－</t>
  </si>
  <si>
    <t>⇨두쌍장부.</t>
  </si>
  <si>
    <t>34</t>
  </si>
  <si>
    <t>PC 스트랜드</t>
  </si>
  <si>
    <t>340</t>
  </si>
  <si>
    <t>공간격자</t>
  </si>
  <si>
    <t>空間格子</t>
  </si>
  <si>
    <t>결정을 이루고 있는 이온, 원자, 분자 또는 원자단 등의 규칙적인 배열을 말한다. 종류로는 원자격자, 분자격자, 이온격자, 층상격자 등이 있다.</t>
  </si>
  <si>
    <t>3400</t>
  </si>
  <si>
    <t>평균 태양일</t>
  </si>
  <si>
    <t>mean solar day</t>
  </si>
  <si>
    <t>태양의 정오에서 다음 정오까지의 시간.</t>
  </si>
  <si>
    <t>34000</t>
  </si>
  <si>
    <t>평균 투과 손실</t>
  </si>
  <si>
    <t>average (mean) sound transmission loss</t>
  </si>
  <si>
    <t>구조체의 개략적 차음성능 파악을 목적으로 125Hz부터 2KHz의 범위에서 옥타브 단위로 측정한 투과 손실의 평균값.</t>
  </si>
  <si>
    <t>34001</t>
  </si>
  <si>
    <t>평균 투과율</t>
  </si>
  <si>
    <t>average (mean) transmittance; average transmission co-efficient</t>
  </si>
  <si>
    <t>특정 벽면에 음의 투과율이 상이한 창, 문 등이 함께 있을 경우 동일 재질로 만든 벽면으로 가정하여 산술한 투과율.</t>
  </si>
  <si>
    <t>34002</t>
  </si>
  <si>
    <t>평균 파워</t>
  </si>
  <si>
    <t>average power</t>
  </si>
  <si>
    <t>특정 함수의 표본값 Xm에 대한 제곱 평균.</t>
  </si>
  <si>
    <t>34003</t>
  </si>
  <si>
    <t>평균 표면 온도</t>
  </si>
  <si>
    <t>mean sur-face temperature</t>
  </si>
  <si>
    <t>고체 표면의 각 측정점에서 얻은 온도의 평균값.</t>
  </si>
  <si>
    <t>34004</t>
  </si>
  <si>
    <t>평균 풍속</t>
  </si>
  <si>
    <t>mean (average) wi-nd velocity; mean (average) wind speed</t>
  </si>
  <si>
    <t>일정한 관측시간에 측정된 풍속의 평균값. 예를들어 10분간 평균풍속, 일 평균풍속, 연 평균풍속 등</t>
  </si>
  <si>
    <t>34005</t>
  </si>
  <si>
    <t>평균 풍압 분포</t>
  </si>
  <si>
    <t>mean pressure distribution</t>
  </si>
  <si>
    <t>구조물에 작용하는 평균풍압력의 구조물 표면상의 분포로서 표면의 안팎에 작용한다.</t>
  </si>
  <si>
    <t>34006</t>
  </si>
  <si>
    <t>평균 풍압력</t>
  </si>
  <si>
    <t>mean pressure</t>
  </si>
  <si>
    <t>변동하는 풍압력의 평균치</t>
  </si>
  <si>
    <t>34007</t>
  </si>
  <si>
    <t>평균 피부 온도</t>
  </si>
  <si>
    <t>신체 부위마다 측정된 피부온도에 안분비율을 곱해 전신의 피부온도를 산출한 평균값.</t>
  </si>
  <si>
    <t>34008</t>
  </si>
  <si>
    <t>공간곡선</t>
  </si>
  <si>
    <t>space curve, twisted curve, 空間曲線</t>
  </si>
  <si>
    <t>3차원 공간 속에 존재하는 곡선.</t>
  </si>
  <si>
    <t>3401</t>
  </si>
  <si>
    <t>평균 휘도</t>
  </si>
  <si>
    <t>mean luminance</t>
  </si>
  <si>
    <t>불쾌 글레어의 평가에 필요한 값으로 어느 방향에 위치한 조명 기구의 한 표면에서 발산하는 광속의 합을 표면적으로 나누어 표시한 값.</t>
  </si>
  <si>
    <t>34010</t>
  </si>
  <si>
    <t>평균 흡음률</t>
  </si>
  <si>
    <t>average sound absorption coefficient</t>
  </si>
  <si>
    <t>흡음률이 상이한 2종 이상의 마감재가 존재할 경우 재료별 흡음력 총합을 재료의 면적 합계로 나눈 값.</t>
  </si>
  <si>
    <t>34011</t>
  </si>
  <si>
    <t>평균복사온도</t>
  </si>
  <si>
    <t>mean radiant temperature, 平均輻射溫度</t>
  </si>
  <si>
    <t>① 복사면을 포함한 실내 표면적(m²)에 대한 평균온도(℃)로서 MRT 또는 mrt로 약기. ② 벽‧천장‧마루 등 실내 주요 표면의 복사량과 동일 복사를 하는 흑체 표면온도. ③ MRT와 기온이 다른 경우, 실내 표면과 인체간 복사 열교환이 일어나 인체는 실감온도와 다르게 느끼게 된다.</t>
  </si>
  <si>
    <t>34012</t>
  </si>
  <si>
    <t>평균수평면조도</t>
  </si>
  <si>
    <t>average horizontal illumination, 平均水平面照度</t>
  </si>
  <si>
    <t>수평 작업면에 대한 조도의 평균값.</t>
  </si>
  <si>
    <t>34013</t>
  </si>
  <si>
    <t>평균태양</t>
  </si>
  <si>
    <t>mean sun, 平均太陽</t>
  </si>
  <si>
    <t>① 춘분점을 지나는 시점으로부터 1년을 주기로 하여 지구 적도(赤道)를 따라 서쪽에서 동쪽으로 등속 운행하는 가상의 태양. ② 실제 태양의 계절별 주기 변동을 소거한 연평균 운동으로서 평균태양시와 평균태양일을 정하는 기준으로 사용된다.</t>
  </si>
  <si>
    <t>34014</t>
  </si>
  <si>
    <t>평균태양시</t>
  </si>
  <si>
    <t>mean solar time, 平均太陽時</t>
  </si>
  <si>
    <t>① 평균태양의 남중(南中)시점을 기준으로 설정한 시각. ② 진태양시(眞太陽詩)로 인한 계절별 차이를 보정하기 위해 평균태양시가 통용되고 있다.</t>
  </si>
  <si>
    <t>34015</t>
  </si>
  <si>
    <t>평균태양일</t>
  </si>
  <si>
    <t>平均太陽日</t>
  </si>
  <si>
    <t>① 지구가 1주기의 자전을 하는 시간으로서 평균태양의 정오에서 다음 정오에 이르기까지 걸리는 시간. ② 1평균태양일은 1항성일보다 약 3분 56.56초 정도 길다.</t>
  </si>
  <si>
    <t>34016</t>
  </si>
  <si>
    <t>평균풍속</t>
  </si>
  <si>
    <t>mean wind velocity, 平均風速</t>
  </si>
  <si>
    <t>기상관측이 진행되기 10분전부터 측정을 시작하여 관측시점까지 10분간 측정된 풍속값의 평균.</t>
  </si>
  <si>
    <t>34017</t>
  </si>
  <si>
    <t>평균풍향</t>
  </si>
  <si>
    <t>mean wind direction, 平均風向</t>
  </si>
  <si>
    <t>기상관측이 진행되기 1분전부터 측정을 시작하여 관측시점까지 1분간 측정된 풍향의 추이.</t>
  </si>
  <si>
    <t>34018</t>
  </si>
  <si>
    <t>평기둥</t>
  </si>
  <si>
    <t>tube pillar, 平柱</t>
  </si>
  <si>
    <t>① 다리·건물 지붕 등을 받치는, 특히 장식 겸용의 둥근기둥으로 한층 높이 길이로 된 기둥. ② 2층 이상 건물에서 토대에서 처마까지 1개로 통하지 않고 도리 등으로 중단되어 있는 기둥.</t>
  </si>
  <si>
    <t>34019</t>
  </si>
  <si>
    <t>공간구성</t>
  </si>
  <si>
    <t>construction of space, 空間構成</t>
  </si>
  <si>
    <t>① 점, 선, 면 등의 요소를 조합시켜서 공간적인 조형을 만들어 내는 것. ② 건축 공간의 구성. 조형적 구성 뿐만 아니라 방의 연속 관계에 대해서 말하기도 한다.</t>
  </si>
  <si>
    <t>3402</t>
  </si>
  <si>
    <t>평기와</t>
  </si>
  <si>
    <t>plain tile, plain roof tile, 平蓋瓦, 平瓦</t>
  </si>
  <si>
    <t>① 가옥의 지붕을 덮는 옥개용&lt;屋蓋用)의 건축부재. ② 평면은 네모형, 횡단면은 원호로 된 평평한 기와로 장방형이고 횡단면이 호상(弧狀)을 이룬 기와. ⇨암키와.</t>
  </si>
  <si>
    <t>34020</t>
  </si>
  <si>
    <t>평깍기반</t>
  </si>
  <si>
    <t>날 또는 목재를 왕복운동시켜 정해진 두께의 얇은 판을 깎는 기계. 보통 슬라이서로 일컫는다.</t>
  </si>
  <si>
    <t>34021</t>
  </si>
  <si>
    <t>평꺾쇠</t>
  </si>
  <si>
    <t>① 몸통이 장방형 단면으로 된 꺾쇠로 얄팍한 띠쇠를 둥글게 하기도 함. ② 들쇠,평꺽쇠, 문고리 등 한옥에서 많이 볼수 있는 철물.</t>
  </si>
  <si>
    <t>34022</t>
  </si>
  <si>
    <t>평끌</t>
  </si>
  <si>
    <t>flat chisel, firmer chisel, 平－</t>
  </si>
  <si>
    <t>① 얄팍하고 넓게 생긴 끌의 총칭. ② 망치로 한쪽 끝을 때려 나무에 구멍을 뚫거나 겉면을 깎고 다듬는 데 쓰이는 도구.</t>
  </si>
  <si>
    <t>34023</t>
  </si>
  <si>
    <t>평내림새</t>
  </si>
  <si>
    <t>암키와와 비흘림판이 이어져 있는 처마 끝에 사용하는 내림새 기와.</t>
  </si>
  <si>
    <t>34024</t>
  </si>
  <si>
    <t>평단가</t>
  </si>
  <si>
    <t>unit cost of tube, 坪單價</t>
  </si>
  <si>
    <t>① 건물 전체의 가격을 총 연멱적으로 나눈 평(3.3제곱미터) 당 가격. ② 건축공사비의 총비용을 연면적으로 나누어 계산한 3.3제곱미터당 가격.</t>
  </si>
  <si>
    <t>34026</t>
  </si>
  <si>
    <t>평단골막이</t>
  </si>
  <si>
    <t>기와의 일종으로 단골박이 기와.</t>
  </si>
  <si>
    <t>34027</t>
  </si>
  <si>
    <t>평담장중문</t>
  </si>
  <si>
    <t>일반적으로 담장 중문을 지칭함.</t>
  </si>
  <si>
    <t>34028</t>
  </si>
  <si>
    <t>평당 건축비</t>
  </si>
  <si>
    <t>건축 공사비를 평(3.3제곱미터)당 연면적으로 나눈 가격, 제곱미터로 나눈 것을 평방미터당 단가라 한다. ⇨평단가.</t>
  </si>
  <si>
    <t>34029</t>
  </si>
  <si>
    <t>평대</t>
  </si>
  <si>
    <t>platform</t>
  </si>
  <si>
    <t>무대 바닥면에 설치되는 일반적으로 단위부재들로 구성된 평평한 대.</t>
  </si>
  <si>
    <t>34030</t>
  </si>
  <si>
    <t>평대공</t>
  </si>
  <si>
    <t>대공 밑에 너비가 있는 디딤판이 있는 것.</t>
  </si>
  <si>
    <t>34032</t>
  </si>
  <si>
    <t>평대문</t>
  </si>
  <si>
    <t>平大門</t>
  </si>
  <si>
    <t>대문의 기둥 높이가 행랑채와 동일한 대문 혹은 정문이나 협문이 높이가 같은 문.</t>
  </si>
  <si>
    <t>34033</t>
  </si>
  <si>
    <t>평대패</t>
  </si>
  <si>
    <t>① 대패의 가장 기본적인 형태의 대패로 목재의 면을 평면으로 매끈하게 하거나 필요에 따라 여러가지 모양으로 깎아내기 위한 목공 연장. ② 대팻집이 길고 짧음에 따라 ｢긴대패｣‧｢짧은대패｣라고 부르며, 짧은 대패는 초벌깎기에, 긴 대패는 대팻집이 규준대 역할을 하며 긴 나무의 끝손질 대패질에 주로 쓰임. ③ 덧날이 있고 없음에 따라 ｢양날대패｣와 ｢외날대패｣로 나누며, 외날 대패는 무른 나무의 끝손질에, 양날대패는 단단한 나무의 끝손질 또는 무른 나무의 막대패질에 사용됨.</t>
  </si>
  <si>
    <t>34034</t>
  </si>
  <si>
    <t>평도리</t>
  </si>
  <si>
    <t>① 한식 나무 구조에서 단면이 사각형인 도리로 통나무의 볼치를 훑어내어 반듯하게 다듬어 사용하는 도리. ② 주로 격조가 떨어지는 건물에 쓰이며 납도리라고 함.</t>
  </si>
  <si>
    <t>34035</t>
  </si>
  <si>
    <t>평두정</t>
  </si>
  <si>
    <t>머리 부분(部分)이 편평(扁平)하게 생긴 못으로 평머리못, 민머리못이라 함.</t>
  </si>
  <si>
    <t>34036</t>
  </si>
  <si>
    <t>평떼잔디</t>
  </si>
  <si>
    <t>平芝草</t>
  </si>
  <si>
    <t>흙이 붙어 있는 평평한 잔디 또는 지면에 펴 놓아 심은 잔디.</t>
  </si>
  <si>
    <t>34037</t>
  </si>
  <si>
    <t>평란</t>
  </si>
  <si>
    <t>平欄</t>
  </si>
  <si>
    <t>보통 높이로 꾸미거나 바로 선 난간.</t>
  </si>
  <si>
    <t>34038</t>
  </si>
  <si>
    <t>평란층제</t>
  </si>
  <si>
    <t>平欄層梯</t>
  </si>
  <si>
    <t>① 보통 높이의 난간을 두른 계단. ② 교란(交欄)이 없이 평란으로 된 계단.</t>
  </si>
  <si>
    <t>34039</t>
  </si>
  <si>
    <t>평로</t>
  </si>
  <si>
    <t>open hearth furnace, 平爐</t>
  </si>
  <si>
    <t>용해실과 축열실(蓄熱室)이 중요 부분으로 되어 있는 제강로(製鋼爐).</t>
  </si>
  <si>
    <t>34040</t>
  </si>
  <si>
    <t>평리벳</t>
  </si>
  <si>
    <t>pan head rivet, flat head rivet, counter sunk rivet,, 平鋲</t>
  </si>
  <si>
    <t>① 리벳의 머리 모양이 접시같이 생겨 밑은 둥글고 위만 평평한 것. ② ＝민리벳＝민머리리벳.</t>
  </si>
  <si>
    <t>34041</t>
  </si>
  <si>
    <t>평마구리</t>
  </si>
  <si>
    <t>square end, 平板口</t>
  </si>
  <si>
    <t>① 마룻널 등의 마구리를 가공하지 않고 자른 대로 평평하게 마무리한 것. ② ＝민마구리.</t>
  </si>
  <si>
    <t>34042</t>
  </si>
  <si>
    <t>평마구리블록</t>
  </si>
  <si>
    <t>블록의 마구리를 평평하게 만든 것으로 한편 평마구리블록과 양면평마구리블록이 있음.</t>
  </si>
  <si>
    <t>34043</t>
  </si>
  <si>
    <t>평머리나사못</t>
  </si>
  <si>
    <t>flat headed screw, 平頭螺絲釘</t>
  </si>
  <si>
    <t>① 머리가 평평하고 밑은 몸통 굵기로 좁혀진 나사못. ② 보통 쓰는 나사못이고, 부재면과 머리면이 일치되게 박음.</t>
  </si>
  <si>
    <t>34044</t>
  </si>
  <si>
    <t>평머리못</t>
  </si>
  <si>
    <t>平頭釘</t>
  </si>
  <si>
    <t>① 머리가 넓고 평평하게 된 못. ② ＝납짝머리못.</t>
  </si>
  <si>
    <t>34045</t>
  </si>
  <si>
    <t>평먹줄</t>
  </si>
  <si>
    <t>horizontal line mark</t>
  </si>
  <si>
    <t>수평을 표시하는 먹줄내기를 말한다.</t>
  </si>
  <si>
    <t>34046</t>
  </si>
  <si>
    <t>평면 계획</t>
  </si>
  <si>
    <t>floor planning; floor plan</t>
  </si>
  <si>
    <t>건축물을 축적으로 표시하는 도면인 평면도상 크기 위치 등 공간배치의 기본내용을 계획하는 것.각 공간의 크기와 위치, 개별공간에서 개구부나 출입구 위치 등 상호관계와 동선 등을 계획하는 것.</t>
  </si>
  <si>
    <t>34047</t>
  </si>
  <si>
    <t>평면 교차</t>
  </si>
  <si>
    <t>level crossing; at-grade intersection</t>
  </si>
  <si>
    <t>도로와 도로, 철도와 가로 등이 교차 할 때 그것들의 차도가 동일 지상면에서 교차 접속하는 교차점.</t>
  </si>
  <si>
    <t>34049</t>
  </si>
  <si>
    <t>공간도형</t>
  </si>
  <si>
    <t>空間圖形</t>
  </si>
  <si>
    <t>3405</t>
  </si>
  <si>
    <t>평면 분리 방식</t>
  </si>
  <si>
    <t>horizontal segregation</t>
  </si>
  <si>
    <t>보행자, 자전차, 자동차등 운동 특성이 다른 교통 요소를 동일 평면상에서 영역을 분리하여 처리하는 교통방식.</t>
  </si>
  <si>
    <t>34053</t>
  </si>
  <si>
    <t>평면 작업역</t>
  </si>
  <si>
    <t>working area in horizontal plane</t>
  </si>
  <si>
    <t>공간을 사용하는 사용자의 인간공학의 측면에서 특정 높이에서 작업자 양팔의 활성 운동 영역. 최대 작업역과 통상 작업역으로 나뉘어진다.</t>
  </si>
  <si>
    <t>34057</t>
  </si>
  <si>
    <t>평면 진행파</t>
  </si>
  <si>
    <t>plane wave; plane progressive wave</t>
  </si>
  <si>
    <t>→ 평면파(=).</t>
  </si>
  <si>
    <t>34058</t>
  </si>
  <si>
    <t>평면 측량</t>
  </si>
  <si>
    <t>planimetric surve-ying</t>
  </si>
  <si>
    <t>부지 형태와 부지 내의 건물, 나무, 문, 담장, 연못, 그 밖의 물건 및 주변 도로의 평면적인 배치를 조사하는 측량.→고저 측량, 지적 측량</t>
  </si>
  <si>
    <t>34059</t>
  </si>
  <si>
    <t>공간론</t>
  </si>
  <si>
    <t>theory of built space, 空間論</t>
  </si>
  <si>
    <t>공간 구성, 인지, 지각, 구성에 관한 종합적 내용을 다루는 이론.</t>
  </si>
  <si>
    <t>3406</t>
  </si>
  <si>
    <t>평면 트러스</t>
  </si>
  <si>
    <t>planar truss</t>
  </si>
  <si>
    <t>단일 평면 내에서 조립되는 트러스의 종류로 입체트러스와 구별됨.</t>
  </si>
  <si>
    <t>34060</t>
  </si>
  <si>
    <t>평면계획</t>
  </si>
  <si>
    <t>planning, 平面計劃</t>
  </si>
  <si>
    <t>①건축물을 축적으로 표시하는 도면인 평면도상 크기 위치 등 공간배치의 기본내용을 계획하는 것. 각 공간의 크기와 위치, 개별공간에서 개구부나 출입구 위치 등 상호관계와 동선 등을 계획하는 것. ② 좁은 의미로는 평면 도면을 작성하는 설계행위, 넓은 의미로는 건축설계에 필요한 단면, 입면, 설비의 계획 등 평면도 구성에 고려되는 되는 총체적인 계획행위</t>
  </si>
  <si>
    <t>34061</t>
  </si>
  <si>
    <t>평면골조</t>
  </si>
  <si>
    <t>⇨평면뼈대(＝).</t>
  </si>
  <si>
    <t>34062</t>
  </si>
  <si>
    <t>평면기하도법</t>
  </si>
  <si>
    <t>平面幾何圖法</t>
  </si>
  <si>
    <t>평면도형을 연구하는 평면 기하학의 원리를 이용하여 평면 형태, 크기, 관계 등을 정확하게 표현하는 방법. ⇨평면화법 기하학.</t>
  </si>
  <si>
    <t>34063</t>
  </si>
  <si>
    <t>평면난방</t>
  </si>
  <si>
    <t>panel heating, radiant heating, floor heating,, 平面暖房</t>
  </si>
  <si>
    <t>⇨ 패널히팅.</t>
  </si>
  <si>
    <t>34064</t>
  </si>
  <si>
    <t>평면도</t>
  </si>
  <si>
    <t>plan, floor plan, 平面圖</t>
  </si>
  <si>
    <t>① 건축물을 약 1.2m 정도의 높이에서 수평으로 자른 가상의 수평면 위에 그려진 수평단면도(horizontal section plan)로 건물의 평면구조를 보여주는 도면. ② 건축설계시 가장 기본이 되는 중요한 총괄 도면. ③ 대개 축척 1/50, 1/100, 1/200이 일반적이나, 건물의 재료, 부분요소가 상세히 보여지는 1/30이상의 상세 평면도도 있음. ④치수의 결정시 벽면과 기둥의 중심에서 기준을 취하는 것이 일반적임.</t>
  </si>
  <si>
    <t>34065</t>
  </si>
  <si>
    <t>평면도로</t>
  </si>
  <si>
    <t>surface road, 平面圖路</t>
  </si>
  <si>
    <t>인접대지와 동일한 높이의 지표면에 설치된 출입제한이 없는 도로.</t>
  </si>
  <si>
    <t>34066</t>
  </si>
  <si>
    <t>평면도에 기입할 사항</t>
  </si>
  <si>
    <t>일반적으로 건축설계시 평면도에 기입할 사항은 다음과 같다. 1) 각실의 치수와 넓이. 2) 구조방식이나 벽면재료. 3) 창‧출입구 등 개구부의 종류‧위치‧부호 및 개폐방법. 4) 실명(室名)에 따른 가구의 배치정보. 5) 각 실의 면적 및 각 층면적. 6) 각 실의 바닥‧벽‧천장의 마감재료 표시. 7) 단면도‧단면상세도의 절단위치 표시. 8) 계단의 방향‧너비‧단수. 9) 벽‧기둥의 중심선. 10) 규격화된 주열(柱列)이나 벽면 간격이 있을 경우 번호 또는 기호로 표시.</t>
  </si>
  <si>
    <t>34067</t>
  </si>
  <si>
    <t>평면도학</t>
  </si>
  <si>
    <t>descriptive plane geometry, practical plane geometry, 平面圖學</t>
  </si>
  <si>
    <t>평면기하학의 원리를 응용하여 평면도형을 정확하게 작도(昨圖)하는 도학의 한 분야. ⇨도학.</t>
  </si>
  <si>
    <t>34068</t>
  </si>
  <si>
    <t>평면도형그리기</t>
  </si>
  <si>
    <t>平面圖形作図</t>
  </si>
  <si>
    <t>건축설계에서 소통을 위한 도구는 입체 모형 등 다양하지만 평면도가 주가 되어 왔고 이를 그리는 것을 말한다. 특히 법적 면적 계산 등에 필요한 치수 등의 계산에서 평면도형을 정확히 그리는 것이 중요하다.</t>
  </si>
  <si>
    <t>34069</t>
  </si>
  <si>
    <t>공간미</t>
  </si>
  <si>
    <t>空間美</t>
  </si>
  <si>
    <t>3차원 공간을 다루는 건축에서 공간을 계획하는 일.</t>
  </si>
  <si>
    <t>3407</t>
  </si>
  <si>
    <t>평면라멘</t>
  </si>
  <si>
    <t>plane rahmen, 平面－</t>
  </si>
  <si>
    <t>① 라멘 구조물 중 뼈대가 한 평면 안에 있는 것으로 평면트러스(plane truss)라고도 함. ② ⇨라멘. ③ ⇨평면트러스.</t>
  </si>
  <si>
    <t>34070</t>
  </si>
  <si>
    <t>평면력</t>
  </si>
  <si>
    <t>plane forces, 平面力</t>
  </si>
  <si>
    <t>동일 평면내에서 작용하는 힘으로서 구조역학에서 다루는 2차원 힘들은 대부분 이 평면력을 말하는 것이다.</t>
  </si>
  <si>
    <t>34071</t>
  </si>
  <si>
    <t>평면받침</t>
  </si>
  <si>
    <t>plane bearing, 平面－</t>
  </si>
  <si>
    <t>보의 받침면이 일평면(一平面)으로 되어 있는 것.</t>
  </si>
  <si>
    <t>34072</t>
  </si>
  <si>
    <t>평면변형</t>
  </si>
  <si>
    <t>plane deformation, 平面變形</t>
  </si>
  <si>
    <t>변형이 힘과 동일한 평면 내에서 발생하는 변형.</t>
  </si>
  <si>
    <t>34073</t>
  </si>
  <si>
    <t>평면뼈대</t>
  </si>
  <si>
    <t>plane frame work, plane frame, 平面骨組</t>
  </si>
  <si>
    <t>부재를 평면적으로 구성하여 전부 동일 평면 내에 있는 뼈대.</t>
  </si>
  <si>
    <t>34074</t>
  </si>
  <si>
    <t>평면응력</t>
  </si>
  <si>
    <t>plane stress, 平面應力</t>
  </si>
  <si>
    <t>한 평면 내의 방향에서의 응력 변화만 고려하고 면에 수직한 방향의 응력을 무시한 상태.</t>
  </si>
  <si>
    <t>34075</t>
  </si>
  <si>
    <t>평면의장</t>
  </si>
  <si>
    <t>tow dimension design, 平面意匠</t>
  </si>
  <si>
    <t>2차원 평면 조형의 디자인 분야의 하나로 그래픽 디자인‧일러스트레이션‧레터링 등이 있다.</t>
  </si>
  <si>
    <t>34076</t>
  </si>
  <si>
    <t>평면측량</t>
  </si>
  <si>
    <t>plane surveying, 平面測量</t>
  </si>
  <si>
    <t>부지 형태와 부지 내의 건물， 나무， 문， 담장， 연못， 그 밖의 물건 및 주변 도로의 평면적인 배치를 조사하는 측량. →고저측량， 지적측량. 지구의 표면을 평면으로 생각하여 실시하는 측량.</t>
  </si>
  <si>
    <t>34077</t>
  </si>
  <si>
    <t>평면트러스</t>
  </si>
  <si>
    <t>plane truss, 平面－</t>
  </si>
  <si>
    <t>①하중과 부재가 전부 동일 평면 안에 있는 트러스. ② 체육관‧공장 등의 넓은 공간의 방의 필요시에 쓰임. ③ 형식은 보통 간사이 20m 정도까지 하고 이상일 때는 용마루 높이가 높아지므로 아치형식을 씀. ④ ⇨라멘. ⑤ ⇨평면라멘.</t>
  </si>
  <si>
    <t>34078</t>
  </si>
  <si>
    <t>평면파</t>
  </si>
  <si>
    <t>plane wave, 平面波</t>
  </si>
  <si>
    <t>파면이 평면적으로 전달되는 파. 공간에서 진행하는 파동의 같은 위상을 갖는 면을 파면이라고 하는데, 평면파는 파면이 무한 평면이 되는 파동이다.</t>
  </si>
  <si>
    <t>34079</t>
  </si>
  <si>
    <t>공간벽</t>
  </si>
  <si>
    <t>casvity wall, 空間壁</t>
  </si>
  <si>
    <t>① 연속(連續)된 공간층(空間層)이 생기도록 조적조(組積造)벽 내부(內部)에 쌓은 벽. ② 내외부는 연결철물(鐵物)로 정교(精巧)하게 고정함. ③ ⇨공동벽.</t>
  </si>
  <si>
    <t>3408</t>
  </si>
  <si>
    <t>평면판</t>
  </si>
  <si>
    <t>(=)평판(平板)</t>
  </si>
  <si>
    <t>34080</t>
  </si>
  <si>
    <t>평면표시기호</t>
  </si>
  <si>
    <t>平面表示記號</t>
  </si>
  <si>
    <t>평면도를 그려 소통할 때 필요한 출입문, 창 또는 계단 등을 건축요소를 도면상에 표시하는 기호.</t>
  </si>
  <si>
    <t>34081</t>
  </si>
  <si>
    <t>평면형</t>
  </si>
  <si>
    <t>plan type</t>
  </si>
  <si>
    <t>건물 평면의 유형, 평면도에 표시되는 아이디어와 개성적인 특성을 군집화한 유형형을 일컫는다.</t>
  </si>
  <si>
    <t>34082</t>
  </si>
  <si>
    <t>평못</t>
  </si>
  <si>
    <t>cut nail</t>
  </si>
  <si>
    <t>철판을 잘라서 만든 머리가 평평한 못.</t>
  </si>
  <si>
    <t>34083</t>
  </si>
  <si>
    <t>평물매</t>
  </si>
  <si>
    <t>① 수평길이보다 높이가 작은 경우의 물매를 말함 45˚ 미만의 경사 되물매. ② 평물매의 수평길이는 그대로 하고, 높이는 1/2로 했을 때 반물매라 함. ③ 수평을 기준으로 기울기의 정도를 나타내는 용어로 수평길이 한 자에 대하여 수직으로 꺾어 올려서 한 자 미만의 높이로 잡았을 때의 사변의 기울기.</t>
  </si>
  <si>
    <t>34084</t>
  </si>
  <si>
    <t>평반자</t>
  </si>
  <si>
    <t>平盤子</t>
  </si>
  <si>
    <t>① 가는 오리목을 가로세로 드문드문 질러 ‘井’ 자 모양을 만들어 종이로 평평하게 바른 반자. ② 수평면으로 평평하게 꾸민 반자로 필반자라고 함.</t>
  </si>
  <si>
    <t>34085</t>
  </si>
  <si>
    <t>평반자틀</t>
  </si>
  <si>
    <t>가늘고 긴 나무를 수평으로 가로세로로 짜서 만든 반자틀</t>
  </si>
  <si>
    <t>34086</t>
  </si>
  <si>
    <t>평방</t>
  </si>
  <si>
    <t>平枋</t>
  </si>
  <si>
    <t>① 공포(貢包) 따위를 받치기 위하여 기둥 위에 초방(初枋)을 짜고 그 위에 수평으로 올려놓은 넓적한 나무. ② 다포 건물에서 주간포를 받기 위해 창방 위에 수평으로 창방과 같은 방향으로 얹히는 부재. ③ 기둥과 기둥 사이의 공간 위로 놓여지는 단면 사각형의 부재로 창틀 위에 놓여지며 기둥 위에 창방을 놓기 위한 보조 역할을 함.</t>
  </si>
  <si>
    <t>34087</t>
  </si>
  <si>
    <t>평방근구형</t>
  </si>
  <si>
    <t>rectangle of root ratio, 平方根矩形</t>
  </si>
  <si>
    <t>1 : √2, 1 : √3 따위의 변의 비를 가지는 사각형으로 형태 조화의 기본이 됨.</t>
  </si>
  <si>
    <t>34088</t>
  </si>
  <si>
    <t>평방미터 단가</t>
  </si>
  <si>
    <t>cost per sq-uare meter</t>
  </si>
  <si>
    <t>건축 공사의 총비용 또는 건축물의 총가격을 평방미터의 연면적으로 나눈 가격. ⇨평단가.</t>
  </si>
  <si>
    <t>34089</t>
  </si>
  <si>
    <t>공간보</t>
  </si>
  <si>
    <t>기둥과 기둥을 벽체없이 연결하는 보.</t>
  </si>
  <si>
    <t>3409</t>
  </si>
  <si>
    <t>평벽</t>
  </si>
  <si>
    <t>stud wall framing finished on both side, 平壁</t>
  </si>
  <si>
    <t>① 목조건축에서 기둥이 나타나지 않게 기둥의 바깥 면에 친 벽. ② 심벽.</t>
  </si>
  <si>
    <t>34090</t>
  </si>
  <si>
    <t>평벽가새</t>
  </si>
  <si>
    <t>diagonal brace, 平壁－</t>
  </si>
  <si>
    <t>구조 평벽의 기둥과 기둥 사이에 대각선상으로 댄 가새.</t>
  </si>
  <si>
    <t>34091</t>
  </si>
  <si>
    <t>평보</t>
  </si>
  <si>
    <t>tie beam, 平梁</t>
  </si>
  <si>
    <t>① 지붕에 실리는 무게를 받는, 옆으로 놓은 부재(部材). ② 양식 지붕틀의 최하부에 있는 보. 한식 지붕보에 해당하며, ㅅ자보의 밑은 평보위에 안장맞춤(가름장맞춤이라고도 함) 또는 반턱 통넣고, 장부맞춤으로 하고 보울트죄임으로 함. ③ 평보는 단일재(單一材, 通材)로 하는 것을 원칙으로 하지만 이어 쓸때에는 왕대공 부근에서 덧판, 산지이음, 보울트 죄임으로 하고 평보의 맞댄 면이 十자형 턱솔 넣기도 함. ④ 평보는 깔도리에 걸침으로 처마도리는 평보에 걸침턱으로 물리고 평보옆 한편 또는 좌우편에서 깔도리와 처마도리를 보울트 죄임, 기둥까지 주걱 보울트죄임으로 함.</t>
  </si>
  <si>
    <t>34093</t>
  </si>
  <si>
    <t>평보가새</t>
  </si>
  <si>
    <t>평보에 대각선으로 빗겨 연결하여 안정된 구조체를 형성하는 부재(部材).</t>
  </si>
  <si>
    <t>34094</t>
  </si>
  <si>
    <t>평보드</t>
  </si>
  <si>
    <t>平board</t>
  </si>
  <si>
    <t>① 석고보드(⇦) 제품의 하나. ② 두께는 9‧12‧15mm 등으로 벽‧칸막이‧천장 등에는 물론 흡음재의 바탕재 등에도 사용되며, 내화성을이용하여 방로(防爐)에, 차음성(遮音性)을 이용하여 스튜디오 등의 차음벽에도 쓰임. ③ 표면의 색은 보통 크림색‧청색 등임.</t>
  </si>
  <si>
    <t>34095</t>
  </si>
  <si>
    <t>평봉당</t>
  </si>
  <si>
    <t>stall; pit</t>
  </si>
  <si>
    <t>극장에서의 무대앞 평평한 부분.</t>
  </si>
  <si>
    <t>34096</t>
  </si>
  <si>
    <t>평부조</t>
  </si>
  <si>
    <t>평부조(平浮彫)는 선각(線刻)이나 철판면(凸版面)과 같은 평육조.</t>
  </si>
  <si>
    <t>34097</t>
  </si>
  <si>
    <t>평사량</t>
  </si>
  <si>
    <t>平四梁</t>
  </si>
  <si>
    <t>① 평사량가(平四樑架)는 종단면상 도리가 네 줄로 걸리는 가구구조로 오량가구에서 종도리가 없는 형식. ② 처마 도리 또는 중도리를 지붕 전면과 후면에 걸고 중도리와 중도리 사이 서까래를 수평으로 연결하고 그 위에 적심 따위를 채워 용마루를 꾸미는 지붕틀을 말함. ③ 대들보 위에 동자주를 세우고 종보를 건 다음 종보 중앙에 대공을 두지 않고 중도리 사이에 서까래를 수평으로 건 가구형식.</t>
  </si>
  <si>
    <t>34098</t>
  </si>
  <si>
    <t>평사량집</t>
  </si>
  <si>
    <t>平四梁家</t>
  </si>
  <si>
    <t>① 마루도리를 걸지 않고 전후도리를 가깝게 걸어 서까래를 수평으로 건집. 한칸 또는 한칸반사이에 전면은 오량집처럼, 후면은 삼량집처럼 꾸민집으로 격식 있는 건축보다는 일반 서민들 살림집에서 많이 사용. ② 마룻대 없이 전후 중도리에 서까래를 수평으로 연결하여 지붕마루에는 적심이나 흙을 채워 꾸민 집.</t>
  </si>
  <si>
    <t>34099</t>
  </si>
  <si>
    <t>PC 커튼 월</t>
  </si>
  <si>
    <t>pc curtain wall</t>
  </si>
  <si>
    <t>프리캐스트 콘크리트로 제작되어 건축물의 외장패널로 사용되는 부재</t>
  </si>
  <si>
    <t>341</t>
  </si>
  <si>
    <t>공간설계</t>
  </si>
  <si>
    <t>space planning, 空間設計</t>
  </si>
  <si>
    <t>우리가 감각적으로 인지할 수 있는 공간을  설계자의 의도에 맞게 구성하는 것.</t>
  </si>
  <si>
    <t>3410</t>
  </si>
  <si>
    <t>평삼두</t>
  </si>
  <si>
    <t>큰 받침 위에 옆주근과 평행하게 대를 설치하고 받침을 3개 올려 둥근 도리를 받쳐주는 지붕틀 형식.</t>
  </si>
  <si>
    <t>34100</t>
  </si>
  <si>
    <t>평삼소로첨차</t>
  </si>
  <si>
    <t>平三小櫨檐遮</t>
  </si>
  <si>
    <t>① 주두‧대접받침 또는 소로 위에 끼이는 부재로 위 세 개의 소로를 얹어 장여 또는 단장여 등을 받게 된 첨차. ② 첨차 위에 소로 두 개를 사용하고 첨차처럼 꾸민화반의 것을 쌍소로 첨차라 하며 출목없이 삼소로를 받친 첨차를 평소로첨차라 하며 난간포작등에 사용함.</t>
  </si>
  <si>
    <t>34101</t>
  </si>
  <si>
    <t>평상</t>
  </si>
  <si>
    <t>平床</t>
  </si>
  <si>
    <t>나무로 만든 침상의 하나로 외부에 내어 앉거나 드러누워 쉴 수 있도록 만든 것으로 살평상과 널평상의 두 가지가 있음.</t>
  </si>
  <si>
    <t>34102</t>
  </si>
  <si>
    <t>평상시</t>
  </si>
  <si>
    <t>daily life</t>
  </si>
  <si>
    <t>일상생활 속에서 특별한 일이 없는 보통 때.</t>
  </si>
  <si>
    <t>34103</t>
  </si>
  <si>
    <t>평서원</t>
  </si>
  <si>
    <t>일본의 주택 등에서 바깥쪽으로 창을 내밀지 않고 기둥 사이에 소형 미닫이와 교창을 총칭하는 용어로 서원건축형식을 간략화한 것.</t>
  </si>
  <si>
    <t>34104</t>
  </si>
  <si>
    <t>평소로</t>
  </si>
  <si>
    <t>平小累</t>
  </si>
  <si>
    <t>평굽소로의 줄임말로 옆면의 하반부가 경사평면으로 된 소로, 빗굽소로라고도 함.</t>
  </si>
  <si>
    <t>34105</t>
  </si>
  <si>
    <t>평수</t>
  </si>
  <si>
    <t>건물의 넓이를 계측하는 지표로 평(3.3058 평방미터)단위로 계산한 넓이.</t>
  </si>
  <si>
    <t>34106</t>
  </si>
  <si>
    <t>평아치</t>
  </si>
  <si>
    <t>flat arch, straight arch, 平虹蜺</t>
  </si>
  <si>
    <t>① 아치돌이 수평으로 된 아치, 상부가 편평한 모양으로 거의 수평‧직선이 되도록 만든 아치. ② 안쪽의 둘레가 수평으로 된 아치로 조적(벽돌)조가 편평한 아치인 경우 ｢dutch arch｣ 또는 ｢french arch｣라고 하며, 미국에서는 ｢jack arch｣라고도 함. ③ 고대 평아치 구조는 B.C.4000년부터 티그리스‧유프라테스(Tigris-Euphrates) 지방에 존재하였으며 바빌로니아‧아시리아‧인도‧중구‧고대 그리스에서도 이용되었다고 함.</t>
  </si>
  <si>
    <t>기문당60.1%</t>
  </si>
  <si>
    <t>34107</t>
  </si>
  <si>
    <t>평여장</t>
  </si>
  <si>
    <t>平女墻</t>
  </si>
  <si>
    <t>① 성 위에 낮게 쌓은 편평한 담. ② 적으로부터 몸을 보호하고 효과적으로 공격할 수 있는 구조물로 상부가 평평하고 직선인 여장.</t>
  </si>
  <si>
    <t>34109</t>
  </si>
  <si>
    <t>공간쌓기</t>
  </si>
  <si>
    <t>空間－</t>
  </si>
  <si>
    <t>① 벽돌벽, 블록벽, 석조벽 등을 쌓을 때 중간에 공간을 두어 이중으로 쌓는 방법. ② 벽돌쌓기에서는 방습‧방열‧방한‧방서 등을 위하여 벽돌벽 중간에 공간을 두어 쌓는 것. ③ 공간쌓기는 도면 또는 공사시방서에 정한 바가 없을 때에는 바깥쪽을 주벽체로 하고 안쪽은 반장쌓기로 한다. ④ 내외벽은 벽돌‧철물‧철선‧철망 등으로 일정한 간격두고 연결해 줌.</t>
  </si>
  <si>
    <t>3411</t>
  </si>
  <si>
    <t>평연</t>
  </si>
  <si>
    <t>平椽</t>
  </si>
  <si>
    <t>① 일반 처마면에 있는 서까래로 들연, 처마서까래, 선자서까래라 함. ② 오량(五梁) 이상으로 지은 집의 마지막 처마면에 있는 서까래.</t>
  </si>
  <si>
    <t>34110</t>
  </si>
  <si>
    <t>평오량</t>
  </si>
  <si>
    <t>平五梁</t>
  </si>
  <si>
    <t>① 지붕의 구조는 사량(四樑)과 같이 꾸미고 그 한쪽에 툇기둥을 낮게 써서 꾸민 지붕틀. ② 마룻대 없이 좌우 중도리에 서까래를 수평으로 설치하고 그 위에 적심목 또는 알매흙으로 채워 지붕마루를 꾸밈.</t>
  </si>
  <si>
    <t>34111</t>
  </si>
  <si>
    <t>평용접</t>
  </si>
  <si>
    <t>flush weld, 平熔接</t>
  </si>
  <si>
    <t>① 용접 표면을 모재의 면과 거의 평편하게 다듬질한 용접. ② 덧붙이 용접금속의 두께(reinforcement of weld)가 매우 얇으며 모재의 면과 거의 같은 면을 이루는 용접.</t>
  </si>
  <si>
    <t>34112</t>
  </si>
  <si>
    <t>평음각</t>
  </si>
  <si>
    <t>平陰刻</t>
  </si>
  <si>
    <t>너무 깊지 않게 일정한 깊이로 새긴 음각.</t>
  </si>
  <si>
    <t>34113</t>
  </si>
  <si>
    <t>평이음</t>
  </si>
  <si>
    <t>건축용 목재를 편평하게 만들어 잇는 방법.</t>
  </si>
  <si>
    <t>34114</t>
  </si>
  <si>
    <t>평자</t>
  </si>
  <si>
    <t>⇨곧은 자.</t>
  </si>
  <si>
    <t>34116</t>
  </si>
  <si>
    <t>평장부</t>
  </si>
  <si>
    <t>① 촉이 하나로 된 장부로 너비에 비해 두께가 두꺼운 장부 ② 목재의 이음과 맞춤에서 짧은장부(반다지장부), 긴장부(내다지장부)를 총칭하는 용어.</t>
  </si>
  <si>
    <t>34117</t>
  </si>
  <si>
    <t>평장부맞춤</t>
  </si>
  <si>
    <t>촉이 하나로 된 평장부로 맞춤을 한 것.</t>
  </si>
  <si>
    <t>34118</t>
  </si>
  <si>
    <t>평장식띠</t>
  </si>
  <si>
    <t>flush mouldings, 平粧飾帶</t>
  </si>
  <si>
    <t>문짝에서 면의 높이가 울거미 면의 높이와 같도록 한 장식띠.</t>
  </si>
  <si>
    <t>34119</t>
  </si>
  <si>
    <t>공간쌓기벽</t>
  </si>
  <si>
    <t>hollow masonry wall</t>
  </si>
  <si>
    <t>① 중간에 공간을 두어 이중으로 쌓는 벽. ② ⇨겹벽.</t>
  </si>
  <si>
    <t>3412</t>
  </si>
  <si>
    <t>평저밸브</t>
  </si>
  <si>
    <t>平底valve</t>
  </si>
  <si>
    <t>⇨플랫밸브(＝).</t>
  </si>
  <si>
    <t>34120</t>
  </si>
  <si>
    <t>평정</t>
  </si>
  <si>
    <t>flat chisel</t>
  </si>
  <si>
    <t>공작물을 깍아내거나 절단하는 공구의 하나로 끝이 납작한 정.</t>
  </si>
  <si>
    <t>34121</t>
  </si>
  <si>
    <t>평정 임대 가격</t>
  </si>
  <si>
    <t>valuated rental price</t>
  </si>
  <si>
    <t>평가하여 결정된 임대 가격.</t>
  </si>
  <si>
    <t>34122</t>
  </si>
  <si>
    <t>평정 척도법</t>
  </si>
  <si>
    <t>method of ra-ting scale</t>
  </si>
  <si>
    <t>피험자에게 측정대상에 대해 일정 범위로 분류된 등급을 선택하게 하여 대상의 속성을 구별 평가하는 정성적 척도 구성법.</t>
  </si>
  <si>
    <t>34123</t>
  </si>
  <si>
    <t>평정원</t>
  </si>
  <si>
    <t>flat garden, 平庭園</t>
  </si>
  <si>
    <t>지형높이의 차이가 없도록 조성한 정원.</t>
  </si>
  <si>
    <t>34124</t>
  </si>
  <si>
    <t>평좌위</t>
  </si>
  <si>
    <t>의자를 사용하지 않고 바닥에 직접 앉는 자세.</t>
  </si>
  <si>
    <t>세화49.0%</t>
  </si>
  <si>
    <t>34125</t>
  </si>
  <si>
    <t>평주</t>
  </si>
  <si>
    <t>平柱</t>
  </si>
  <si>
    <t>① 기둥 높이를 기준으로 외곽기둥을 평주(平柱)라 하고 내부의 기둥을 고주(高柱)라고 함. ② 한 층 높이의 기둥으로 밭둘렛간을 감싸고 있는 갓기둥, 퇴칸에 서있는 기둥이기 때문에 툇기둥(退柱)이라고도 함.</t>
  </si>
  <si>
    <t>34126</t>
  </si>
  <si>
    <t>평준</t>
  </si>
  <si>
    <t>平準</t>
  </si>
  <si>
    <t>① 수준기를 써서 재목이나 위치 따위를 수평으로 하는 일. ② 수평보기의 옛말.</t>
  </si>
  <si>
    <t>34127</t>
  </si>
  <si>
    <t>평준화</t>
  </si>
  <si>
    <t>leveling</t>
  </si>
  <si>
    <t>사물의 위치 높이 수준 등을 균일하게 조정함.</t>
  </si>
  <si>
    <t>34128</t>
  </si>
  <si>
    <t>평줄</t>
  </si>
  <si>
    <t>plate file, hand file, 平鑢</t>
  </si>
  <si>
    <t>① 단면이 장방형이고 폭과 길이는 일정하나 두께는 끝쪽으로 갈수록 얇게 되어 있는 줄. ② 평형줄이라고 하며 단면이 장방형인 줄로 평평한 면이나 볼록한 면을 깎는 데에 사용함. ③ 평면과 볼록한 면을 깎는 데 쓰임. ⇨평각줄.</t>
  </si>
  <si>
    <t>34129</t>
  </si>
  <si>
    <t>공간쌓기연결벽</t>
  </si>
  <si>
    <t>cavity wall</t>
  </si>
  <si>
    <t>⇨공간쌓기조적개체연결벽(＝).</t>
  </si>
  <si>
    <t>3413</t>
  </si>
  <si>
    <t>평줄눈①</t>
  </si>
  <si>
    <t>flat joint, flush joint, plain cut joint, roughcut joint, 平－</t>
  </si>
  <si>
    <t>① 벽돌을 차례대로 쌓아 올릴 때 일렬로 나타나는 가장 단순한 줄눈. ② 돌쌓기ㆍ벽돌쌓기ㆍ콘크리트블록쌓기ㆍ타일붙이기 등에서 조적면(組積面)과 줄눈의 면이 동일 평면에 있는 것으로 막눈줄, 거친눈줄이라 함.</t>
  </si>
  <si>
    <t>34130</t>
  </si>
  <si>
    <t>평줄눈②</t>
  </si>
  <si>
    <t>raked joint, 平－</t>
  </si>
  <si>
    <t>① 모르타르가 경화하기 전 표면부분을 쇠흙손으로 몰탈을 재료표면과 맞추어 깎아 내어 줄눈이 비어져 나오도록 정리한 줄눈. ② 음영효과는 있으나 방수성은 떨어짐. square recessed joint라고도 함.</t>
  </si>
  <si>
    <t>34131</t>
  </si>
  <si>
    <t>평지 주거</t>
  </si>
  <si>
    <t>고대 주거의 하나로 지표면 가까이에서 생활하는 주거 형식.</t>
  </si>
  <si>
    <t>34132</t>
  </si>
  <si>
    <t>평지붕</t>
  </si>
  <si>
    <t>flat roof, terrace roof, deck roof,, 平鐵蓋</t>
  </si>
  <si>
    <t>① 지붕면 물매가 거의 없는 수평 지붕. ② 가장 단순한 형태의 지붕형식인 플랫루프.</t>
  </si>
  <si>
    <t>34133</t>
  </si>
  <si>
    <t>평책상</t>
  </si>
  <si>
    <t>사무용 데스크의 일종으로 평평한 책상.</t>
  </si>
  <si>
    <t>34134</t>
  </si>
  <si>
    <t>평처마</t>
  </si>
  <si>
    <t>오름처마와 구분하여 사용되며 일반적인 보통처마의 형식을 말함</t>
  </si>
  <si>
    <t>34135</t>
  </si>
  <si>
    <t>평철물</t>
  </si>
  <si>
    <t>平鐵物</t>
  </si>
  <si>
    <t>평평한 보강 철물.</t>
  </si>
  <si>
    <t>34137</t>
  </si>
  <si>
    <t>평측</t>
  </si>
  <si>
    <t>건물의 평이 있는 쪽.</t>
  </si>
  <si>
    <t>34138</t>
  </si>
  <si>
    <t>평탄 특성</t>
  </si>
  <si>
    <t>flat characteristic</t>
  </si>
  <si>
    <t>주파수 차이에 대해 큰 변화를 보이지 않고 일정하게 유지되는 특성을 말하며, 소음계의 F 특성이 평판 특성에 속한다.</t>
  </si>
  <si>
    <t>34139</t>
  </si>
  <si>
    <t>공간쌓기조적개체연결벽</t>
  </si>
  <si>
    <t>masonry bonded hollow wall</t>
  </si>
  <si>
    <t>조적개체로 내벽과 외벽을 공간적으로 거리를 두어 쌓고 같은 개체로 내외부를 연결하고 결구하여 쌓는 공간벽.</t>
  </si>
  <si>
    <t>3414</t>
  </si>
  <si>
    <t>평틀받이</t>
  </si>
  <si>
    <t>개구부, 프레임의 옆벽면이 평면인 것 .</t>
  </si>
  <si>
    <t>34140</t>
  </si>
  <si>
    <t>평판</t>
  </si>
  <si>
    <t>plate</t>
  </si>
  <si>
    <t>① 표면이 평평한 판. (= 평면판) ② 평판 재하 시험에 사용되는 재하판. ③ 평판 측량에서 수평을 유지하여 설치되는 그림판.</t>
  </si>
  <si>
    <t>34141</t>
  </si>
  <si>
    <t>평판 경계층</t>
  </si>
  <si>
    <t>평판을 따라 유체의 흐름이 생길 때 그 위에 형성되는 경계층.</t>
  </si>
  <si>
    <t>34142</t>
  </si>
  <si>
    <t>평판 재하 시험</t>
  </si>
  <si>
    <t>plate loa-ding test</t>
  </si>
  <si>
    <t>흙을 파서 기초 깊이에 설치한 작은 재하판에 실제의 건물 하중에 알맞은 하중을 재하시켜 그 침하량을 측정, 지반이 안전하게 지지하는 힘의 크기를 판정하는 시험. [재·구]</t>
  </si>
  <si>
    <t>34146</t>
  </si>
  <si>
    <t>평판①</t>
  </si>
  <si>
    <t>flat plate, 平板, 平面板</t>
  </si>
  <si>
    <t>① 서까래의 끄트머리를 받치는 제재(製材). ② 반자‧문‧벽 등의 한가운데 또는 한 구획 안에서 꾸밈새로 쓰이는 평활한 널.</t>
  </si>
  <si>
    <t>34148</t>
  </si>
  <si>
    <t>평판②</t>
  </si>
  <si>
    <t>flat slab, 平板</t>
  </si>
  <si>
    <t>보통 사용되는 단층구조물의 슬래브는 보(beam)로 받쳐지고 기둥으로 지지되는 것과 구별해서 직접 슬래브가 기둥으로 지지되는 슬래브를 평판이라고 하며 지지점 부근에는 큰 moment와 전단력(剪斷力)에 대응키 위해 dropped panel 또는 column head 등을 둠.</t>
  </si>
  <si>
    <t>34149</t>
  </si>
  <si>
    <t>공간예술</t>
  </si>
  <si>
    <t>空間藝術</t>
  </si>
  <si>
    <t>일정한 공간을 구성하는 일에 의하여 형상화되는 예술. 예술 일반을 각종 예술로 분류할 때, 그 예술의 표상(表象)이 시간적 계기(繼起) 형식으로 나타나는지, 또는 한 공간에 같이 있는 공간적 병렬(竝列)형식으로 나타나는지에 따라, 시간예술(時間藝術)과 공간예술(空間藝術)로 나눈다.</t>
  </si>
  <si>
    <t>3415</t>
  </si>
  <si>
    <t>평판구조</t>
  </si>
  <si>
    <t>flat slab construction, mushroom type construction, 平板構造</t>
  </si>
  <si>
    <t>① 바닥판으로 직접 기둥을 받게 한 철근콘크리트구조. ② ＝무량판구조(無梁板構造).</t>
  </si>
  <si>
    <t>34151</t>
  </si>
  <si>
    <t>평판붙임</t>
  </si>
  <si>
    <t>① 기둥‧샛기둥에 500mm 간격으로 가로댄 띠장을 바탕으로 하여 판벽널을 걸레받이와 두겁대에 홈을 파 넣고 못박아 댐. ② 판벽의 경우 평판붙임과 양판붙임 및 기타 여러 재료에 따른 판벽이 있음.</t>
  </si>
  <si>
    <t>34152</t>
  </si>
  <si>
    <t>평판슬래브</t>
  </si>
  <si>
    <t>flat slab, mushroom slab, 平板－</t>
  </si>
  <si>
    <t>보 또는 거더로 직접 지지되는 슬래브.</t>
  </si>
  <si>
    <t>34153</t>
  </si>
  <si>
    <t>평판이론</t>
  </si>
  <si>
    <t>theory of plate, 平板理論</t>
  </si>
  <si>
    <t>면내 또는 면외에 작용하는 하중에 대한 평평한 판의 응력, 변형률 등을 계산하는 이론.</t>
  </si>
  <si>
    <t>34155</t>
  </si>
  <si>
    <t>평판잇기</t>
  </si>
  <si>
    <t>平板－</t>
  </si>
  <si>
    <t>평함석‧동판 등을 지붕널 위에 평평하게 덮어 지붕을 꾸미는 일.</t>
  </si>
  <si>
    <t>34156</t>
  </si>
  <si>
    <t>평판재하시험</t>
  </si>
  <si>
    <t>plate bearing test, 平板載荷試驗</t>
  </si>
  <si>
    <t>① 지내력을 구하기 위하여 직경이 30～75cm인 재하판을 사용하여 행하는 재하시험. ② 구조물을 구축하는 지반에 재하판을 통하고 하중을 가하여 하중과 침하량의 관계에서 지반의 지지력을 추정하기 위한 원위치(原位値) 대상시험으로서 실제 구조물의 지지력 검토에 응용되는 것.</t>
  </si>
  <si>
    <t>34157</t>
  </si>
  <si>
    <t>평판천장</t>
  </si>
  <si>
    <t>平板天障</t>
  </si>
  <si>
    <t>평판을 사용한 평평한 천장.</t>
  </si>
  <si>
    <t>34158</t>
  </si>
  <si>
    <t>평판측량</t>
  </si>
  <si>
    <t>plane table survey, 平板測量</t>
  </si>
  <si>
    <t>평판과 앨리데이드를 사용하여 실시하는 세부측량.
삼각대를 갖는 목재평판 위에 아리다드를 사용하여 목표물을 시준하여 방향선의 교차점을 구하거나 하는 현지야외에서 간이로 하는 측량.</t>
  </si>
  <si>
    <t>34159</t>
  </si>
  <si>
    <t>공간율</t>
  </si>
  <si>
    <t>3416</t>
  </si>
  <si>
    <t>평판형 집열기</t>
  </si>
  <si>
    <t>flat plate type solar collector</t>
  </si>
  <si>
    <t>태양열 집적을 위한 평판형 장치로서 보통 유리, 폴리카보네이트 등 투과체와 알루미늄, 스테인리스, 구리 등 흑색 금속류 마감인 집열체 및 단열재 등 외장판으로 구성된다.</t>
  </si>
  <si>
    <t>34160</t>
  </si>
  <si>
    <t>평풍선반</t>
  </si>
  <si>
    <t>장식선반 형식의 일종으로 이중 엇갈림 선반을 만들고, 상하 선반을 연결시킨 것.</t>
  </si>
  <si>
    <t>34162</t>
  </si>
  <si>
    <t>평행 투시</t>
  </si>
  <si>
    <t>parallel perspective</t>
  </si>
  <si>
    <t>투시화법에서 물체의 밑면과 정면을 각각 지반면과 화면에 평행으로 놓고 그리는 투시도법.</t>
  </si>
  <si>
    <t>34163</t>
  </si>
  <si>
    <t>평행 투시도</t>
  </si>
  <si>
    <t>isometric per spective drawing; parallel</t>
  </si>
  <si>
    <t>평행투시 도법으로 그려진 그림.</t>
  </si>
  <si>
    <t>34164</t>
  </si>
  <si>
    <t>평행귀서까래</t>
  </si>
  <si>
    <t>parallel hip jack rafter, 平行隅椽</t>
  </si>
  <si>
    <t>추녀 옆에서부터 귀서까래를 평행으로 연결한  서까래, 평행우연.</t>
  </si>
  <si>
    <t>34165</t>
  </si>
  <si>
    <t>평행사변형법</t>
  </si>
  <si>
    <t>law of parallelogram, 平行四邊形法</t>
  </si>
  <si>
    <t>벡터의 크기와 방향을 평행사변형의 형태로 나타내어 백터를 분해하고 합성하는 방법.</t>
  </si>
  <si>
    <t>34167</t>
  </si>
  <si>
    <t>평행암</t>
  </si>
  <si>
    <t>parallel arm</t>
  </si>
  <si>
    <t>도어체크의 부속품으로서, 문을 닫을 때 문면과 평행하게 되는 팔때기.</t>
  </si>
  <si>
    <t>34168</t>
  </si>
  <si>
    <t>평행자</t>
  </si>
  <si>
    <t>parallel rule</t>
  </si>
  <si>
    <t>평행하게 움직이도록 되어있는 평행선을 긋는 자.</t>
  </si>
  <si>
    <t>34169</t>
  </si>
  <si>
    <t>공간포</t>
  </si>
  <si>
    <t>空間包</t>
  </si>
  <si>
    <t>① 전통 목구조 양식 중 다포(多包) 양식의 건축물에서 주심과 주심 사이에 놓이는 공포(栱包)로서 다포계 건축에서만 볼 수 있는 평방 위에 놓인다. ② 일부 평방이 없는 주심포(柱心包) 건축물에서도 볼 수 있으며, 그러한 경우 창방 위에 놓인다. ③ = (주)간포</t>
  </si>
  <si>
    <t>3417</t>
  </si>
  <si>
    <t>평행주차</t>
  </si>
  <si>
    <t>parallel parking, 平行駐車</t>
  </si>
  <si>
    <t>자동차의 주축을 도로와 평행하게 주차하는 형식.</t>
  </si>
  <si>
    <t>34170</t>
  </si>
  <si>
    <t>평행투상</t>
  </si>
  <si>
    <t>34171</t>
  </si>
  <si>
    <t>평행투시</t>
  </si>
  <si>
    <t>34172</t>
  </si>
  <si>
    <t>평행투시도</t>
  </si>
  <si>
    <t>parallel perspective, 平行透視圖</t>
  </si>
  <si>
    <t>⇨ 평행 투시도.</t>
  </si>
  <si>
    <t>34173</t>
  </si>
  <si>
    <t>평행현트러스</t>
  </si>
  <si>
    <t>parallel chord truss, 平行弦－</t>
  </si>
  <si>
    <t>상하현의 대부분 또는 전부가 평행을 이루는 트러스.</t>
  </si>
  <si>
    <t>34174</t>
  </si>
  <si>
    <t>equilibrium, equilibrium of force, balance, balancing, 平衡</t>
  </si>
  <si>
    <t>물체가 하중을 받고 있을 경우, 수직, 수평 및 회전의 변형이 발생하지 않는 상태. 모든 외력의 합력이 0되어 그 물체가 정지해 있는 상태.</t>
  </si>
  <si>
    <t>34176</t>
  </si>
  <si>
    <t>평형 함수율 곡선</t>
  </si>
  <si>
    <t>eq-uilibrium water content (ratio)</t>
  </si>
  <si>
    <t>일정한 온습도의 습공기 속에 재료를 충분한 시간 동안 두었을 때, 그 수분 무게가 더 이상 변하지 않는 평형 상태의 함수율과 이 때의 상대습도간 관계를 나타낸 곡선.</t>
  </si>
  <si>
    <t>34177</t>
  </si>
  <si>
    <t>평형방정식</t>
  </si>
  <si>
    <t>equation of equilibrium, 平衡方程式</t>
  </si>
  <si>
    <t>평형상태에서 수직힘, 수평힘 및 휨모멘트의 합이 0이 되는 조건을 이용한 방정식</t>
  </si>
  <si>
    <t>34178</t>
  </si>
  <si>
    <t>공간한정</t>
  </si>
  <si>
    <t>space-defining, 空間限定</t>
  </si>
  <si>
    <t>국소적(局所的)인 특징이 부여됨으로써 그 주위 공간에 ｢장성(場性)｣이라는 특이한 성질을 유인(誘引)하는 것.</t>
  </si>
  <si>
    <t>3418</t>
  </si>
  <si>
    <t>평형상태</t>
  </si>
  <si>
    <t>작용하고 있는 모든 힘과 모멘트의 합력이 0이 되어 그 물체가 평형을 이룬 상태로 평형조건과 동일한 의미로 사용된다.</t>
  </si>
  <si>
    <t>34180</t>
  </si>
  <si>
    <t>평형상태도</t>
  </si>
  <si>
    <t>equilibrium diagram, 平衡狀態圖</t>
  </si>
  <si>
    <t>물체의 형평상태를 나타내는 선도</t>
  </si>
  <si>
    <t>34181</t>
  </si>
  <si>
    <t>평형점</t>
  </si>
  <si>
    <t>equilibrium point</t>
  </si>
  <si>
    <t>일반적으로 연산을 수행함에 있어 한 측의 입력치와 다른 측 입력치가 동일하고 방향이 반대인 점.</t>
  </si>
  <si>
    <t>34182</t>
  </si>
  <si>
    <t>평형조건</t>
  </si>
  <si>
    <t>condition of equilibrium of force, 平衡條件</t>
  </si>
  <si>
    <t>작용하고 있는 모든 힘과 모멘트의 합력이 0이 되어 그 물체가 평형을 이루기 위한 조건.</t>
  </si>
  <si>
    <t>34183</t>
  </si>
  <si>
    <t>평형줄</t>
  </si>
  <si>
    <t>平衡鑢</t>
  </si>
  <si>
    <t>⇨평줄(＝).</t>
  </si>
  <si>
    <t>34184</t>
  </si>
  <si>
    <t>평형철근비</t>
  </si>
  <si>
    <t>balanced reinforcement, 平衡鐵筋比</t>
  </si>
  <si>
    <t>휨을 받는 철근콘크리트 부재의 단면에서 압축측 콘크리트와 인장측 철근이 동시에 허용응력도에 이르렀을 때의 철근비.</t>
  </si>
  <si>
    <t>34185</t>
  </si>
  <si>
    <t>평화면</t>
  </si>
  <si>
    <t>① ⇨투영도법. ② ＝수평투영면.</t>
  </si>
  <si>
    <t>34187</t>
  </si>
  <si>
    <t>평활롤러</t>
  </si>
  <si>
    <t>smooth wheel roller, 平滑－</t>
  </si>
  <si>
    <t>｢드럼 롤러｣의 1종으로 평활한 원통상의 차륜을 갖는 롤러.</t>
  </si>
  <si>
    <t>34188</t>
  </si>
  <si>
    <t>폐가식</t>
  </si>
  <si>
    <t>closed stack system</t>
  </si>
  <si>
    <t>도서관의 책을 열람하고자 할 때 도서 대출을 관리하는 방식의 하나. 자료는 서고 내에 수장되어 있고, 이용자는 카드 목록 등에서 선택하여 열람표를 제출하면 자료를 내주는 방식으로로 개가식의 반대.</t>
  </si>
  <si>
    <t>34189</t>
  </si>
  <si>
    <t>공간확장</t>
  </si>
  <si>
    <t>space extension, 空間擴張</t>
  </si>
  <si>
    <t>구획된 공간을 넓게보이게 하거나 추가되는 기능에 맞추어 물리적공간을 넓히는 것.</t>
  </si>
  <si>
    <t>3419</t>
  </si>
  <si>
    <t>폐가식 도서관</t>
  </si>
  <si>
    <t>closed-stack library, 閉架式圖書館</t>
  </si>
  <si>
    <t>자료는 서고 내에 수장되어 있고, 이용자는 카드 목록 등에서 선택하여 열람표를 제출하면 자료를 내주는 운영 방식의 도서관.</t>
  </si>
  <si>
    <t>34190</t>
  </si>
  <si>
    <t>폐관</t>
  </si>
  <si>
    <t>closed tube; stopped pipe</t>
  </si>
  <si>
    <t>관의 한 쪽 끝이 열려 있고 반대편은 닫혀 있으며 일정한 크기의 단면을 가진 관. ↔개관</t>
  </si>
  <si>
    <t>34191</t>
  </si>
  <si>
    <t>폐기보일러</t>
  </si>
  <si>
    <t>→ 배기(排氣)보일러(=).</t>
  </si>
  <si>
    <t>34192</t>
  </si>
  <si>
    <t>폐단면재</t>
  </si>
  <si>
    <t>member with closed section; closed section member</t>
  </si>
  <si>
    <t>단면의 형상이 닫힌 형태로 되어 있는 부재로 그렇지 않은 부재를 개단면재라고 한다. 대표적인 폐단면재로는 사각강관, 원형강관, 파이프 등이 있으며 개단면재로는 H형강, 앵글, 채널 등이 있다.</t>
  </si>
  <si>
    <t>34193</t>
  </si>
  <si>
    <t>폐색 효과</t>
  </si>
  <si>
    <t>선단이 밀폐되지 않은 개단 말뚝을 지반에 관입시킬 때 말뚝 내부에 흙이 들어와서 말뚝과의 사이에 마찰이 생겨 마치 말뚝 끝이 폐색(밀폐)된 것처럼 거동하는 것.</t>
  </si>
  <si>
    <t>34194</t>
  </si>
  <si>
    <t>폐색률</t>
  </si>
  <si>
    <t>blockage ratio</t>
  </si>
  <si>
    <t>풍동 시험에서 풍동 측정부 단면적에 대한 시험체의 투영 면적비.</t>
  </si>
  <si>
    <t>34195</t>
  </si>
  <si>
    <t>폐소 공포증</t>
  </si>
  <si>
    <t>claustrophobia</t>
  </si>
  <si>
    <t>좁은 공간에 가두어지는 것을 두려워하여 공포감을 느끼는 강박 신경증상. ↔광장 공포증.</t>
  </si>
  <si>
    <t>34196</t>
  </si>
  <si>
    <t>폐쇄감</t>
  </si>
  <si>
    <t>enclosedness</t>
  </si>
  <si>
    <t>공간 또는 장소가 협소하게 생각되거나, 또는 닫히거나 막혀 보이는 느낌. →압박감. ↔개방감.</t>
  </si>
  <si>
    <t>34198</t>
  </si>
  <si>
    <t>폐쇄형 배전반</t>
  </si>
  <si>
    <t>switch gear board</t>
  </si>
  <si>
    <t>금속류로 구성된 격벽 구획 내부에 전력 차단기, 개폐기 및 부속기기 등을 접지하여 구성한 배전용 장치.</t>
  </si>
  <si>
    <t>34199</t>
  </si>
  <si>
    <t>PCCV</t>
  </si>
  <si>
    <t>prestressed concrete containment vessel</t>
  </si>
  <si>
    <t>프리스트레스드 콘크리트를 사용하여 제작된 저장용기</t>
  </si>
  <si>
    <t>342</t>
  </si>
  <si>
    <t>공감각</t>
  </si>
  <si>
    <t>synesthesia</t>
  </si>
  <si>
    <t>어떤 하나의 감각이 다른 영역의 감각을 일으키는 것. 즉 인간의 오감 중 한 영역의 감관에 자극이 주어졌을 때 그 자극이 다른 영역의 자극을 불러일으키는 현상</t>
  </si>
  <si>
    <t>3420</t>
  </si>
  <si>
    <t>폐열 보일러</t>
  </si>
  <si>
    <t>waste heat boiler</t>
  </si>
  <si>
    <t>→ 폐열보일러(=).</t>
  </si>
  <si>
    <t>34201</t>
  </si>
  <si>
    <t>폐열보일러</t>
  </si>
  <si>
    <t>waste heat boiler, 廢熱－</t>
  </si>
  <si>
    <t>① 디젤 엔진이나 가스 터빈 등에서 나오는 배기가스의 여열(餘熱)을 이용한 열회수 장치. ② 석탄이나 중유를 이용하는 일반보일러의 화로는 없으며, 열가스를 활용한 보일러 중 하나로서 여열 보일러 또는 배기가스 보일러라고도 한다.</t>
  </si>
  <si>
    <t>34202</t>
  </si>
  <si>
    <t>폐전</t>
  </si>
  <si>
    <t>일본의 신사건축에서 폐백올 모시기 위해 본전과 뒷건물 사이에 위치하고 있는 독립형식의 건물로, 배전, 본전, 복합 형식 등이 있음.</t>
  </si>
  <si>
    <t>34203</t>
  </si>
  <si>
    <t>폐형석고</t>
  </si>
  <si>
    <t>廢型石膏</t>
  </si>
  <si>
    <t>34204</t>
  </si>
  <si>
    <t>포</t>
  </si>
  <si>
    <t>① 지붕처마를 길게 내밀기 위하여 처마도리 밑에서 처마를 지지하고 있는 부재(部材)로 기둥‧평방‧창방 위에 짧은 여러 부재를 짜놓은 것. 공포의 약칭. ② 초제공, 이제공 등에 내민 쇠서받침.</t>
  </si>
  <si>
    <t>34205</t>
  </si>
  <si>
    <t>포각</t>
  </si>
  <si>
    <t>'폿집’의 북한 방언. ⇨포집.</t>
  </si>
  <si>
    <t>34206</t>
  </si>
  <si>
    <t>포간소로</t>
  </si>
  <si>
    <t>包間小櫨</t>
  </si>
  <si>
    <t>공포와 공포 사이에 놓은 소로. ⇨대접받침.</t>
  </si>
  <si>
    <t>34207</t>
  </si>
  <si>
    <t>포갬보</t>
  </si>
  <si>
    <t>① 2재 또는 3재를 포개어 그 사이에 산지 또는 뒤벨을 끼우고 볼트조임을 한 보. ② 비교적 소재를 이용하여 전단력에 견디는 1개의 보로써 사용할 수 있는 특징이 있음. ③ 단면형은 I자형으로 만듦.</t>
  </si>
  <si>
    <t>34208</t>
  </si>
  <si>
    <t>포금</t>
  </si>
  <si>
    <t>砲金</t>
  </si>
  <si>
    <t>① 동에 주석 10%와 약간의 아연과 연을 포함한 합금. ② 주조품의 원료로 씀. ③ 황색 금속으로 경도(硬度). 내식성이 큰 금속.</t>
  </si>
  <si>
    <t>34209</t>
  </si>
  <si>
    <t>포기탱크</t>
  </si>
  <si>
    <t>aeration tank, 曝氣－</t>
  </si>
  <si>
    <t>하수 등에 공기를 주입하기 위한 기능을 갖춘 펌프(탱크) 장치.</t>
  </si>
  <si>
    <t>34210</t>
  </si>
  <si>
    <t>포니트러스</t>
  </si>
  <si>
    <t>pony truss</t>
  </si>
  <si>
    <t>소경간(小徑間)의 트러스로서 상현을 가로 지르는 상부(上部) 브레이싱을 둘 수 없는 트러스.</t>
  </si>
  <si>
    <t>34211</t>
  </si>
  <si>
    <t>포대공</t>
  </si>
  <si>
    <t>包臺工</t>
  </si>
  <si>
    <t>대들보나 마룻보, 종량 위에 포작(包作)으로 짜서 세운 대공</t>
  </si>
  <si>
    <t>34213</t>
  </si>
  <si>
    <t>포도</t>
  </si>
  <si>
    <t>pavement</t>
  </si>
  <si>
    <t>포장 도로.</t>
  </si>
  <si>
    <t>34214</t>
  </si>
  <si>
    <t>포도당초</t>
  </si>
  <si>
    <t>葡萄唐草</t>
  </si>
  <si>
    <t>포도송이가 달린 듯한 덩굴무늬, 기하학적인 직선 무늬  따위를 배열한 것으로, 벽의 장식이나 공예품 따위에 많이 사용함.</t>
  </si>
  <si>
    <t>34216</t>
  </si>
  <si>
    <t>포도벽돌</t>
  </si>
  <si>
    <t>pavement brick, 鋪道壁乭</t>
  </si>
  <si>
    <t>① 도로나 마룻바닥에 까는 두꺼운 벽돌. ② 원료로 연와토(煉瓦土)‧도토(陶土) 등을 쓰고 식염유를 시유(施釉) 소성하여 210× 90×75mm인 경질이며 흡습성이 적고 두꺼워서 도로‧복도‧창고‧공장 등의 바닥면에 깔아 씀. ③ 내마모(耐磨粍)‧방습‧내구성으로 됨.</t>
  </si>
  <si>
    <t>34217</t>
  </si>
  <si>
    <t>포도블록</t>
  </si>
  <si>
    <t>⇨유리블록(=) ⇨덱 글라스(deck glass)(=).</t>
  </si>
  <si>
    <t>34218</t>
  </si>
  <si>
    <t>포도유리</t>
  </si>
  <si>
    <t>paving glass, 鋪道－</t>
  </si>
  <si>
    <t>① 입사광선의 방향을 바꾸어 분산시키거나 집중시키게 만든 유리제품. ② 용도‧형상‧치수에 각종이 있음. ③ 철근콘크리트조 또는 철틀에 끼워 대어 지하실 천장에 채광이 되며 위는 다닐 수 있게 하는데 쓰임.</t>
  </si>
  <si>
    <t>34219</t>
  </si>
  <si>
    <t>공개경기</t>
  </si>
  <si>
    <t>공개설계경기, 계획안을 공개적으로 제출받아 심사로 설계안을 선택하는 방식.</t>
  </si>
  <si>
    <t>3422</t>
  </si>
  <si>
    <t>포동자주</t>
  </si>
  <si>
    <t>包童子柱</t>
  </si>
  <si>
    <t>공포로 장식한 동자주.</t>
  </si>
  <si>
    <t>34221</t>
  </si>
  <si>
    <t>포디엄</t>
  </si>
  <si>
    <t>podium</t>
  </si>
  <si>
    <t>① 건축에서 기둥이나 벽을 지지하는 데 사용하는 주춧대로, 고대 그리스와 로마의 신전이나 원형극장에서 볼 수 있음. ② 보통 높이 올린 연단(演壇；speaker’s stand) 혹은 지휘자용의 지휘대(platform in a concert hall for the conductor). ③ 평지보다 약간 높인 주춧돌로 건물의 밑 땅으로부터 몇 개 층의 석조 기단을 쌓은 토대로 로마의 신전(Roman temple)이 위치한 높은 기단(high platform). ④ 연속적인 낮은 벽 또는 원형극장의 중앙무대 주변의 나지막한 높이의 단을 말하기도 하며, 무대영역을 구분하고 관객의 접근을 차단하는 효과가 있음.</t>
  </si>
  <si>
    <t>34222</t>
  </si>
  <si>
    <t>포락 함수</t>
  </si>
  <si>
    <t>envelope function</t>
  </si>
  <si>
    <t>그림과 같이 진동파의 최대 및 최소 값들의 윤곽을 나타내는 함수. 구조체의 반복가력 성능평가에서 변위에 따른 최대 및 최소 내력의 경향을 보여주는 곡선.</t>
  </si>
  <si>
    <t>34223</t>
  </si>
  <si>
    <t>포락선</t>
  </si>
  <si>
    <t>envelope, 包絡線</t>
  </si>
  <si>
    <t>① 일정한 조건을 만족하고 있는 직선이나 곡선에 접하는 곡선으로 포선(包線). ② 곡선이 일정한 곡선에 접하여 연속적으로 움직일 때 정곡선(定曲線)으로 움직이는 곡선군(曲線群). ③ 한 정점(定點)에서 직선거리가 같은 직선군의포락선은 원이 됨</t>
  </si>
  <si>
    <t>34224</t>
  </si>
  <si>
    <t>포러시티</t>
  </si>
  <si>
    <t>porosity</t>
  </si>
  <si>
    <t>① 다공질 재료의 흡음성능을 좌우하는 주요 인자로서 재료 전체 체적에 대한 외부에서 함입된 기포 용적비. ② 일반적으로 독립 기포는 흡음성능에 큰 영향을 미치지 않는다.</t>
  </si>
  <si>
    <t>34225</t>
  </si>
  <si>
    <t>포럼</t>
  </si>
  <si>
    <t>forum</t>
  </si>
  <si>
    <t>① 그리스의 아고라에 해당하는 로마건축의 형식으로 일반적으로 공공 집회광장을 의미함. ② ｢공공시장‧광장｣ 주위에 주랑(柱廊), 바실리카, 신전, 상점이 늘어서 있어 정치ㆍ경제의 중심을 이룸. ③ 최초의 포럼은 로마 공화정시대의 로만포럼으로 초기에는 도시의 시장이나 집회장소로 사용되었으나 후기에는 공공건물 지역으로 사용. ④ 고대 로마에서 행하던 토의 방식의 하나인 포럼디스커션과 동일어.</t>
  </si>
  <si>
    <t>34226</t>
  </si>
  <si>
    <t>포렴</t>
  </si>
  <si>
    <t>① 점포의 처마끝이나 출입구에 간판처럼 늘인 천장식. ② 문양, 이름 등으로 장식한 간판 혹은 햇빛막이로 내린 천.</t>
  </si>
  <si>
    <t>34227</t>
  </si>
  <si>
    <t>포르만트</t>
  </si>
  <si>
    <t>characteristic frequency region; formant</t>
  </si>
  <si>
    <t>① 모음에 해당하는 음성 스펙트럼에서 에너지가 집중된 주파수 ② 음운성을 결정하는 주요 인자이며, 낮은 영역으로부터 제1, 제2 포르만트 등 순서대로 지칭한다.</t>
  </si>
  <si>
    <t>34229</t>
  </si>
  <si>
    <t>공개경쟁입찰</t>
  </si>
  <si>
    <t>공개적 입찰을 통해서 선정자를 결정하는 방식.</t>
  </si>
  <si>
    <t>3423</t>
  </si>
  <si>
    <t>포르티코</t>
  </si>
  <si>
    <t>(이) portico</t>
  </si>
  <si>
    <t>① 건축의 앞면, 혹은 앞면의 출입구 부분에 설치된 열주랑(列柱廊)의 부분. ② 주랑현관으로 고전주의 건축에서 페디먼트가 있는 신전형식의 파사드 부분. ③ 건물에서 돌출한 곳으로 현관 앞 차량을 세우는 곳. ⇨포치. ④ 로마시대 높은 담과 열주랑으로 둘러싸인 장방형 광장으로 포룸과 유사함.</t>
  </si>
  <si>
    <t>34230</t>
  </si>
  <si>
    <t>포름알데히드</t>
  </si>
  <si>
    <t>formaldehyde</t>
  </si>
  <si>
    <t>자극적인 냄새를 갖는 가연성 무색 기체로서 화학기호 HCHO로 표기하며, 그 40% 수용액을 포르말린이라 한다. 건축 재료 뿐만 아니라 의료, 피혁 제품 등의 제조 공정에서 사용되고 있으나, 독성이 강한 대표적 발암물질로 알려져 있다.</t>
  </si>
  <si>
    <t>34231</t>
  </si>
  <si>
    <t>포리어의 기본식</t>
  </si>
  <si>
    <t>→ 열전도식(=).</t>
  </si>
  <si>
    <t>34232</t>
  </si>
  <si>
    <t>포물선</t>
  </si>
  <si>
    <t>parabola, 抛物線</t>
  </si>
  <si>
    <t>기하학적으로 한 평면상에서 일정 점과 일정 직선으로부터의 거리와 같은 점 의 궤적으로 원추곡선의 한종류.</t>
  </si>
  <si>
    <t>34233</t>
  </si>
  <si>
    <t>포벽</t>
  </si>
  <si>
    <t>包壁</t>
  </si>
  <si>
    <t>① 공포(拱包)와 공포 사이에 위치한 평방 위의 벽. ② 공포 사이에서 삼각형으로 포벽(包壁)이 만들어진 벽으로 회를 바른 다음 벽화를 그리기도 함.</t>
  </si>
  <si>
    <t>34234</t>
  </si>
  <si>
    <t>포벽초</t>
  </si>
  <si>
    <t>包壁草</t>
  </si>
  <si>
    <t>처마밑 공포 사이에서 삼각형으로 포벽(包壁)이 만들어진 벽에 회를 바른 다음 그린 문양 또는 그림.</t>
  </si>
  <si>
    <t>34235</t>
  </si>
  <si>
    <t>포부르</t>
  </si>
  <si>
    <t>(불) faubourg</t>
  </si>
  <si>
    <t>교외와 비슷한 고대 프랑스 용어로서 전통적으로 도시 성문에서 바깥쪽으로 나가는 통행로 주위에 형성되는 덩어리를 말하며, 대개 도시 내의 도로 이름을 따옴</t>
  </si>
  <si>
    <t>34236</t>
  </si>
  <si>
    <t>포비즘</t>
  </si>
  <si>
    <t>fauvisme</t>
  </si>
  <si>
    <t>① 20세기초 프랑스 젊은 화가(마티스‧루오‧블라멩크)들이 일으킨 회화운동으로 야수파(野獸)라고 함. ② 명확한 이론이나 목표를 갖지 않으면서도 포괄적이고 개성적인 자아표출에 공통점을 갖고 있으며 야수파운동은 1905-1907년 활동이후 1908년경부터 각자의 방향을 독자적으로 활동. ③ 기존의 섬세한 색조분할(色調分割) 수법을 배척하고 단순하며 굵은 터치, 순도 높은 원색 색채를 사용하는 개성적 표현이 특징임.</t>
  </si>
  <si>
    <t>34237</t>
  </si>
  <si>
    <t>포살미</t>
  </si>
  <si>
    <t>包山彌</t>
  </si>
  <si>
    <t>① 기둥 위 도리사이를 소의 혀 모양으로 꾸민 공포 부재 구성을 통틀어 이르는 말로 살미, 산미와 동일어. ② 목구조에서 도리에 직각으로 구성한 공포 부재의 총칭. ③ 촛가지(쇠서)가 중첩된 것 혹은 이들의 총칭.</t>
  </si>
  <si>
    <t>34238</t>
  </si>
  <si>
    <t>포석</t>
  </si>
  <si>
    <t>舖石</t>
  </si>
  <si>
    <t>자연석 · 깬 돌 · 다듬돌 · 콘크리트 평판 · 벽돌 등의 석재를 사용해서 포장하는 것, 또는 포장에 쓰이는 돌.</t>
  </si>
  <si>
    <t>34239</t>
  </si>
  <si>
    <t>공개녹지</t>
  </si>
  <si>
    <t>公開綠地</t>
  </si>
  <si>
    <t>도시계획에서 일반시민에게 공적인 목적으로 개방된 녹지.</t>
  </si>
  <si>
    <t>3424</t>
  </si>
  <si>
    <t>포세이돈</t>
  </si>
  <si>
    <t>Poseidon</t>
  </si>
  <si>
    <t>① 그리스 신화에 나오는 바다, 강, 샘을 지배하는 신으로 크로노스와 레아의 아들이며 제우스의 형. ② 로마 산화의 넵투누스(Neptune)와 동일함.</t>
  </si>
  <si>
    <t>34240</t>
  </si>
  <si>
    <t>포스트텐셔닝</t>
  </si>
  <si>
    <t>post-tensioning, post-tension method</t>
  </si>
  <si>
    <t>① 프리스트레스트 콘크리트에서 콘크리트 경화 후 미리 설치한 시스 내에 PC강봉 또는 강연선을 삽입하여 인장력을 가한 후 콘크리트에 정착시켜 프리스트레스를 주는 공법. ② ＝포스트텐션방식＝포스트텐션방법＝포스트텐션공법.</t>
  </si>
  <si>
    <t>기문당60.2%</t>
  </si>
  <si>
    <t>34242</t>
  </si>
  <si>
    <t>포스트텐션</t>
  </si>
  <si>
    <t>⇨포스트텐셔닝(＝).</t>
  </si>
  <si>
    <t>34243</t>
  </si>
  <si>
    <t>포스트텐션방법</t>
  </si>
  <si>
    <t>34246</t>
  </si>
  <si>
    <t>포스트텐션방식</t>
  </si>
  <si>
    <t>34247</t>
  </si>
  <si>
    <t>포스트텐션방식 원심력프리스트레스트콘크리트말뚝</t>
  </si>
  <si>
    <t>pose-tensioned span concrete piles</t>
  </si>
  <si>
    <t>① KS F 4305. ② 이 규격은 원심력을 응용하여 만든 포스트텐션 방식에 의한 프리스트레스트콘크리트 말뚝(이하 PC말뚝이라 한다)에 대하여 규정. ③ PC말뚝은 소정의 길이의 말뚝을 제조하는 과정에 따라 집결식(集結式)과 단일식(單一式)으로 분류함. ｢집결식 말뚝｣은 짧은 원통체로 성형시킨 단위부재(單位部材)를 축방향에 집결시켜서 소정의 길이로 하고, 이것을 포스트텐션 방식에 따라 프리스트레스트를 도입한 것이다. ｢단일식 말뜻｣은 처음부터 소정의 길이로 성형된 단체(單體)를 포스트텐션 양식에 따라 프리스트레스를 도입한 것임.</t>
  </si>
  <si>
    <t>34248</t>
  </si>
  <si>
    <t>공개설계경기</t>
  </si>
  <si>
    <t>open design competition, 公開設計競技</t>
  </si>
  <si>
    <t>건축주가 원하는 건축물을 설계안의 심사를 통해서 선정하고자 할때 공모 참가자가 일정 기준 이상이면 제한없이 참가 하도록 하는 현상 응모 행위.</t>
  </si>
  <si>
    <t>3425</t>
  </si>
  <si>
    <t>포아슨비</t>
  </si>
  <si>
    <t>부재의 축방향 변형률을 축에 수직한 방향의 변형률로 나눈 재료정수.</t>
  </si>
  <si>
    <t>34251</t>
  </si>
  <si>
    <t>포아슨수</t>
  </si>
  <si>
    <t>포아슨비(Poisson's ratio)의 역수로 푸아송수라고도 한다.</t>
  </si>
  <si>
    <t>34252</t>
  </si>
  <si>
    <t>포이어</t>
  </si>
  <si>
    <t>foyer</t>
  </si>
  <si>
    <t>극장 등에 있어 로비와 객석사이 관객들의 휴게를 위한 장소.</t>
  </si>
  <si>
    <t>34253</t>
  </si>
  <si>
    <t>포인방</t>
  </si>
  <si>
    <t>包引枋</t>
  </si>
  <si>
    <t>지붕가구(架構)에 있어서 보 방향 전후로 길게 건너지른 재.</t>
  </si>
  <si>
    <t>34258</t>
  </si>
  <si>
    <t>포인트</t>
  </si>
  <si>
    <t>①말뚝 끝. ② ｢tip｣이라고도 함.</t>
  </si>
  <si>
    <t>34259</t>
  </si>
  <si>
    <t>공개입찰</t>
  </si>
  <si>
    <t>公開入札</t>
  </si>
  <si>
    <t>입찰자의 자격, 조건, 규정 등을 일반인에게 공고하여 제한없이 참가할 수 있도록 하는 입찰방식.</t>
  </si>
  <si>
    <t>3426</t>
  </si>
  <si>
    <t>포인트마무리</t>
  </si>
  <si>
    <t>point finish</t>
  </si>
  <si>
    <t>① 뾰족한 정으로 쪼아내는 석재 표면마감의 일종. ② [pointed work]라고도 함.</t>
  </si>
  <si>
    <t>34260</t>
  </si>
  <si>
    <t>포인트치즐</t>
  </si>
  <si>
    <t>point chisel</t>
  </si>
  <si>
    <t>도드락망치 대용의 석재가공기계.</t>
  </si>
  <si>
    <t>34261</t>
  </si>
  <si>
    <t>포인티드아치</t>
  </si>
  <si>
    <t>꼭대기가 뾰족한 아치로 고딕 건축의 중요한 특징의 하나로 첨두형 아치(＝).</t>
  </si>
  <si>
    <t>34263</t>
  </si>
  <si>
    <t>포인팅</t>
  </si>
  <si>
    <t>①조적공사에있어서 줄눈모르타르가 아직 굳기 전에 줄눈모르타르의 표면부분을 걷어내고 줄눈마감용 모르타르로 마감하는 것. ② 줄눈마감 모르타르에 착색할 수 있는 특징이 있지만, 줄눈마감 방법으로서는 ｢jonting｣만큼의 내구성은 없음.</t>
  </si>
  <si>
    <t>34264</t>
  </si>
  <si>
    <t>포일</t>
  </si>
  <si>
    <t>foil</t>
  </si>
  <si>
    <t>① 금속을 종이와 같이 얇게 펴서 적당한 크기로 잘라 회화나 공예품(工藝品)의 장식으로 사용함.② 트레이서리에 장식으로 이용하며, 일반적으로 3, 4, 5개의 꽃잎형 무늬가 있음. ③ 커스프(cusp, 아치의 두 곡선이 만나서 이루는 세모꼴의 끝)와 커스프 사이에 있는 잎조각 장식. ④ 커스프라 부르며 아치 또는 단(丹)에서 내부로 돌출한 부분. ⑤ 3개의 잎모양 장식(葉形飾)은 삼엽모양(三葉摸樣： trefoil)으로 만듦.</t>
  </si>
  <si>
    <t>34265</t>
  </si>
  <si>
    <t>포일심용접</t>
  </si>
  <si>
    <t>foil seam welding</t>
  </si>
  <si>
    <t>심용접의 일종이며 맞대기용접선의 상하에 박(箔)을 놓고서 평면용접을 하는 것으로, 용량이 적은 용접기로 비교적 두꺼운 판용접을 할 수 있는 이점이 있음.</t>
  </si>
  <si>
    <t>34267</t>
  </si>
  <si>
    <t>포작</t>
  </si>
  <si>
    <t>包作</t>
  </si>
  <si>
    <t>목구조 건축 양식의 일부. 공포구조를 짜는 일.</t>
  </si>
  <si>
    <t>34268</t>
  </si>
  <si>
    <t>포장</t>
  </si>
  <si>
    <t>pavement; paving</t>
  </si>
  <si>
    <t>교통을 원활하게 하고자 도로의 노면을 아스팔트 혼합물이나 콘크리트를 사용하여 보강하고 평탄화하여 하는 것. 아스팔트 등의 신축성 포장과 콘크리트 등의 강성(剛性) 포장이 있다.</t>
  </si>
  <si>
    <t>34269</t>
  </si>
  <si>
    <t>포장 정비</t>
  </si>
  <si>
    <t>farmland consolidation; field development</t>
  </si>
  <si>
    <t>기존 농지의 토지이용효율을 증진시킬 목적으로 토지 구획 정리 등에 의해 농로나 용배수로를 정비하여 농업 생산에 적합하도록 개량한 것으로 토지 기반 정비사업 또는 토지 개량 사업 이라고도 함.</t>
  </si>
  <si>
    <t>34270</t>
  </si>
  <si>
    <t>포장기계</t>
  </si>
  <si>
    <t>paving train, 舖裝機械</t>
  </si>
  <si>
    <t>콘크리트 포장을 시공하고 마무리하는 기계.</t>
  </si>
  <si>
    <t>34271</t>
  </si>
  <si>
    <t>포장돌</t>
  </si>
  <si>
    <t>paving stone, 舖裝石</t>
  </si>
  <si>
    <t>① 포장에 쓰이는 돌. ② 벽난로 바닥이나 통로 등에 깜.</t>
  </si>
  <si>
    <t>34272</t>
  </si>
  <si>
    <t>포장률</t>
  </si>
  <si>
    <t>rate of paved road</t>
  </si>
  <si>
    <t>도로의 실 연장에 대하여 포장된 부분의 연장이 차지하는 비율.</t>
  </si>
  <si>
    <t>34273</t>
  </si>
  <si>
    <t>포장실</t>
  </si>
  <si>
    <t>packing room, 包裝室</t>
  </si>
  <si>
    <t>물건을 싸거나 꾸리는 방. 제품을 운송할 때 파손되지 않도록 포장하는 작업실.</t>
  </si>
  <si>
    <t>34274</t>
  </si>
  <si>
    <t>포장용석회석분</t>
  </si>
  <si>
    <t>limestone filler for bituminous paving mixtures, 舖裝用石灰石紛</t>
  </si>
  <si>
    <t>① KS F 3501. ② 이 규격은 주로 역청포장에 사용되는 석회석의 석분에 대하여 규정.</t>
  </si>
  <si>
    <t>34275</t>
  </si>
  <si>
    <t>포졸란</t>
  </si>
  <si>
    <t>pozzolan</t>
  </si>
  <si>
    <t>① 화산회 등의 광물질(실리카질) 분말로 된 콘크리트 혼화제의 일종. ② 그 자체에는 수경성이 없으나 콘크리트 중의 물에 용해되어 있는 수산화캄슘과 상온에서 서서히 화합하여 불용성의 화합물을 만들 수 있는 실리카질 물질을 포함하고 있는 미분(微分)상태의 재료. ③시멘트의 절약과 콘크리트의 성질을 개선하기 위해 쓰임.</t>
  </si>
  <si>
    <t>34276</t>
  </si>
  <si>
    <t>포졸란시멘트</t>
  </si>
  <si>
    <t>pozzolan cement</t>
  </si>
  <si>
    <t>KS L 5401.</t>
  </si>
  <si>
    <t>34277</t>
  </si>
  <si>
    <t>포졸리스</t>
  </si>
  <si>
    <t>pozzolith</t>
  </si>
  <si>
    <t>① 시멘트 분산제 중 시판(市販)의 하나. ② 공기를 갖고 있어 A.E제로도 쓰임.</t>
  </si>
  <si>
    <t>34278</t>
  </si>
  <si>
    <t>포중방</t>
  </si>
  <si>
    <t>包中枋</t>
  </si>
  <si>
    <t>① 지붕가구(架構)에 있어 보 방향 전후로 길게 건너지른 재. ② ＝포인방(包引枋)＝초방.</t>
  </si>
  <si>
    <t>34279</t>
  </si>
  <si>
    <t>포지셔너</t>
  </si>
  <si>
    <t>positioner</t>
  </si>
  <si>
    <t>용접물을 용접하기 쉬운 위치에 놓을 수 있게 자유로이 회전시키며, 위치를 바꿀 수 있게 한 용접용 틀.</t>
  </si>
  <si>
    <t>34280</t>
  </si>
  <si>
    <t>포지션 인덱스</t>
  </si>
  <si>
    <t>position index</t>
  </si>
  <si>
    <t>주시점상의 작은 글레어원(Glare Source)에 의해 불쾌감을 유발시켜 주시점 밖의 동일 크기 글레어원에 대한 상대 휘도를 나타내는 위치 지수.</t>
  </si>
  <si>
    <t>34281</t>
  </si>
  <si>
    <t>포지션용접</t>
  </si>
  <si>
    <t>positioned welding</t>
  </si>
  <si>
    <t>① 용접물을 용접하기 쉬운 위치에 놓고 용접하는 것. ② 일반적으로 포지셔너가 사용됨.</t>
  </si>
  <si>
    <t>34282</t>
  </si>
  <si>
    <t>포지션필렛용접</t>
  </si>
  <si>
    <t>position filet welding</t>
  </si>
  <si>
    <t>서브머지드 아크용접 등에 있어서 필렛의 다리 길이가 9mm 이상, 또한 깊은 용접이 요구되는 경우에 T형 이음을 경사지게 하여 아래 보기로 하는 용접시공방법.</t>
  </si>
  <si>
    <t>34283</t>
  </si>
  <si>
    <t>포진장병</t>
  </si>
  <si>
    <t>舖陳障屛</t>
  </si>
  <si>
    <t>방석, 휘장, 요, 병풍 따위를 통틀어 이르는 말.</t>
  </si>
  <si>
    <t>34284</t>
  </si>
  <si>
    <t>포집</t>
  </si>
  <si>
    <t>包閣</t>
  </si>
  <si>
    <t>공포를 이용하여 만든 집. '폿집'의 북한어.</t>
  </si>
  <si>
    <t>34285</t>
  </si>
  <si>
    <t>포집 효율</t>
  </si>
  <si>
    <t>공기청정설비가 가지는 공기 중 입자에 대한 포집 효율. →분진 포집률(=).</t>
  </si>
  <si>
    <t>34286</t>
  </si>
  <si>
    <t>포치</t>
  </si>
  <si>
    <t>① 건물현관 또는 출입구의 외부에 지붕으로 덮여 있는 부분으로. 입구에 가깝게 차를 세우거나 입구에 도달한 사람들이 비바람을 피하기 위해 설치. ② 영국에서는 특히 교회의 현관을 말하며, 미국에서는 베란다와 같은 말로 사용될 때도 있음. ③ 건축적으로는 지붕을 기둥으로 지지, 건물지붕을 연결, 혹은 가벼운 골조에 시트를 덮은 것도 있음.</t>
  </si>
  <si>
    <t>34287</t>
  </si>
  <si>
    <t>포켓 파크</t>
  </si>
  <si>
    <t>pocket park</t>
  </si>
  <si>
    <t>고밀화하는 도심부에서 만남의 장, 휴식처의 정비나 도시 경관의 향상을 목적으로 만들어지는 소공원을 말한다.</t>
  </si>
  <si>
    <t>34288</t>
  </si>
  <si>
    <t>포크형장부맞춤</t>
  </si>
  <si>
    <t>forked mortise and forked tenon joint</t>
  </si>
  <si>
    <t>장부맞춤의 일종.</t>
  </si>
  <si>
    <t>34289</t>
  </si>
  <si>
    <t>포클레인굴착기</t>
  </si>
  <si>
    <t>poclain excavator, -掘鑿機</t>
  </si>
  <si>
    <t>⇨백호(backhoe)(=) ⇨굴착기(excavator)(=).</t>
  </si>
  <si>
    <t>34290</t>
  </si>
  <si>
    <t>포터블용접기</t>
  </si>
  <si>
    <t>portable welding machine</t>
  </si>
  <si>
    <t>① 손으로 간단히 운반할 수 있는 가볍고 작은 용접기. ② 통상 가반식(可搬式) 점용접기.</t>
  </si>
  <si>
    <t>34291</t>
  </si>
  <si>
    <t>포터블저항용접기</t>
  </si>
  <si>
    <t>portableresistance welder</t>
  </si>
  <si>
    <t>① 소형 가반식(可搬式) 저항용접기. ② 포터블 점용접기‧포터블 심용접기 등이 있음.</t>
  </si>
  <si>
    <t>34292</t>
  </si>
  <si>
    <t>포터블점용접기</t>
  </si>
  <si>
    <t>portable spot welder</t>
  </si>
  <si>
    <t>①피용접물을 고정시켜 놓고 용접기를 이동할 수 있게 한 가반식 용접기. ② 대형 부품‧구조물‧지그작업을 수반하는 점용접에 널리 이용되며, 특히 자동차공업에 있어서 용접작업의 주체를 이루고 있음.</t>
  </si>
  <si>
    <t>34293</t>
  </si>
  <si>
    <t>포터블컨베이어</t>
  </si>
  <si>
    <t>portable belt conveyor</t>
  </si>
  <si>
    <t>길이 약 10m 정도로 된 벨트컨베이어로서 원동기가 직결되어 있고 동력원만 공급되면 그 반송기능을 발휘하며 이동이 용이한 형식의 컨베이어.</t>
  </si>
  <si>
    <t>34294</t>
  </si>
  <si>
    <t>포털</t>
  </si>
  <si>
    <t>portal</t>
  </si>
  <si>
    <t>건물이나 중정으로 통하는 정면 출입구.</t>
  </si>
  <si>
    <t>34295</t>
  </si>
  <si>
    <t>포토몽타즈</t>
  </si>
  <si>
    <t>photomontage</t>
  </si>
  <si>
    <t>현장 사진과 도로 · 건물 등의 투시도를 합성하여 완성 후의 경관을 표현하는 수법.</t>
  </si>
  <si>
    <t>34296</t>
  </si>
  <si>
    <t>포트라이프</t>
  </si>
  <si>
    <t>pot life</t>
  </si>
  <si>
    <t>① 사용 가능 시간. ② 실재‧점착재‧도막재 등을 촉매(catalyst), 용매(solvent) 기타의 혼합제와 혼화한 때부터 이를 사용할 수 있는 성질을 지속하는 시간. ③ ｢work life｣라고도 함.</t>
  </si>
  <si>
    <t>34299</t>
  </si>
  <si>
    <t>PCPV</t>
  </si>
  <si>
    <t>prestressed concrete pressure vessel</t>
  </si>
  <si>
    <t>프리스트레스드 콘크리트 구조를 사용한 고압 용기. 원자로 격납 용기 등에 사용되고 있다.</t>
  </si>
  <si>
    <t>343</t>
  </si>
  <si>
    <t>포트란</t>
  </si>
  <si>
    <t>FORTRAN</t>
  </si>
  <si>
    <t>1956년 IBM에 의해 개발된 프로그래밍 언어로서 연산용 프로그램 저작 등을 위해 활용할 수 있다.</t>
  </si>
  <si>
    <t>34300</t>
  </si>
  <si>
    <t>포틀</t>
  </si>
  <si>
    <t>① 건물이나 중정으로 통하는 정면 출입구로 기념적이거나 장식적인 디자인.② 큰 건축물에 붙은 비교적 호화로운 현관 출입구.③ 경사면 방호나 방토(防土)를 위해서 터널의 갱 입구부에 설치하는 구조물.</t>
  </si>
  <si>
    <t>34301</t>
  </si>
  <si>
    <t>포틀랜드시멘트</t>
  </si>
  <si>
    <t>portland cement</t>
  </si>
  <si>
    <t>① 1824년 영국인 아스프딘(J. Aspdin)이 처음 제법의 특허를 받은 시멘트로서 천연 시멘트가 아닌 인공 시멘트의 최초이지만, 영국의 도셋셔(Dorestshire)의 Portland 반도에서 산출된 포틀랜드 돌(Portland stone)과 비슷하다는 점에서 이 명칭이 붙었다. 따라서 Portland는 지명이므로 첫 자의 P를 대문자로 쓰는 것이 옳지만, 150년 이상이나 사용되어 왔으므로 보통명사화 하여 ｢portland cement｣라든가 ｢high-early portland cement｣처럼 쓰는(記) 경우도 많음. ② KS L 5201.</t>
  </si>
  <si>
    <t>34303</t>
  </si>
  <si>
    <t>포티코</t>
  </si>
  <si>
    <t>portico</t>
  </si>
  <si>
    <t>① 건축의 앞면, 혹은 앞면의 출입구 부분에 설치된 열주랑(列柱廊) 부분. 주랑현관 ② 열주로 지붕을 지지하며 한쪽편이 개방되어 있는 건축부분⇒콜로네이드. =포르티코</t>
  </si>
  <si>
    <t>34306</t>
  </si>
  <si>
    <t>포플러</t>
  </si>
  <si>
    <t>버드나무과의 낙엽 활엽수로 교목.</t>
  </si>
  <si>
    <t>34307</t>
  </si>
  <si>
    <t>포피리</t>
  </si>
  <si>
    <t>porphyry</t>
  </si>
  <si>
    <t>① 석기(石基) 속에 반정(斑晶)이 있는 바윗돌을 통틀어 이르는 말. ② 이집트‧그리스‧로마의 건물에 사용된 적색 또는 적자색의 딱딱한 암석. ③ 미세입자의 석기(groundmass)와 입자가 비교적 큰 반정(phenocrysts)을 가진 화성암.</t>
  </si>
  <si>
    <t>34308</t>
  </si>
  <si>
    <t>포화</t>
  </si>
  <si>
    <t>saturation curve, 飽和</t>
  </si>
  <si>
    <t>재료의 공극이 액체로 완전히 채워진 상태. ↔불포화.</t>
  </si>
  <si>
    <t>34311</t>
  </si>
  <si>
    <t>포화 공기</t>
  </si>
  <si>
    <t>saturated air</t>
  </si>
  <si>
    <t>→ 포화공기(=).</t>
  </si>
  <si>
    <t>34312</t>
  </si>
  <si>
    <t>포화 상태</t>
  </si>
  <si>
    <t>saturated condition</t>
  </si>
  <si>
    <t>대기가 특정 온도에서 수증기를 더 이상 함유할 수 없는 상태. 건구 온도가 높을수록 공기 중 함유할 수 있는 수증기량이 크다.</t>
  </si>
  <si>
    <t>34313</t>
  </si>
  <si>
    <t>포화 수증기압</t>
  </si>
  <si>
    <t>saturated vapor pressure</t>
  </si>
  <si>
    <t>포화 상태의 수증기 분압으로서 온도에 비례하며, 고흐-글래치 공식으로부터 산출된다. →포화증기압.</t>
  </si>
  <si>
    <t>34314</t>
  </si>
  <si>
    <t>포화 습공기</t>
  </si>
  <si>
    <t>saturated moist air</t>
  </si>
  <si>
    <t>34315</t>
  </si>
  <si>
    <t>포화 습도</t>
  </si>
  <si>
    <t>saturated relative humidity</t>
  </si>
  <si>
    <t>→ 포화습도(=).</t>
  </si>
  <si>
    <t>34316</t>
  </si>
  <si>
    <t>포화 온도</t>
  </si>
  <si>
    <t>saturation temper-ature</t>
  </si>
  <si>
    <t>→ 포화온도(=).</t>
  </si>
  <si>
    <t>34317</t>
  </si>
  <si>
    <t>포화 절대 습도</t>
  </si>
  <si>
    <t>saturated absolute humidity</t>
  </si>
  <si>
    <t>→ 포화절대습도(=).</t>
  </si>
  <si>
    <t>34318</t>
  </si>
  <si>
    <t>포화 증기압</t>
  </si>
  <si>
    <t>→ 포화증기압(=).</t>
  </si>
  <si>
    <t>34320</t>
  </si>
  <si>
    <t>포화 함습률</t>
  </si>
  <si>
    <t>saturated mois-ture content</t>
  </si>
  <si>
    <t>재료의 공극 또는 간극이 액체로 완전히 채워질 때의 함습률.</t>
  </si>
  <si>
    <t>34322</t>
  </si>
  <si>
    <t>포화 효율</t>
  </si>
  <si>
    <t>saturation efficiency</t>
  </si>
  <si>
    <t>공기를 단열 가습할 경우의 가습 성능을 말하며, 특히 증발 냉각의 경우에 고려한다.</t>
  </si>
  <si>
    <t>34323</t>
  </si>
  <si>
    <t>포화[수]증기</t>
  </si>
  <si>
    <t>saturated[agueous] vapour, 飽和[水]蒸氣</t>
  </si>
  <si>
    <t>① 포화온도에서의 수증기. ② 기체 및 액체에 접하여 열역학적으로 평형 상태가 되었을 때의 대기 중 증기. →포화공기.</t>
  </si>
  <si>
    <t>34324</t>
  </si>
  <si>
    <t>포화곡선</t>
  </si>
  <si>
    <t>saturation, 飽和曲線</t>
  </si>
  <si>
    <t>포화상태에 대해 나타낸 곡선.</t>
  </si>
  <si>
    <t>34325</t>
  </si>
  <si>
    <t>포화공기</t>
  </si>
  <si>
    <t>saturated air, 飽和空氣</t>
  </si>
  <si>
    <t>① 어느 공기온도에서 수용 한계의 수증기를 함유하여 포화 상태인 공기. ② 포화공기 중 수증기는 포화[수]증기, 압력은 포화증기압이라 한다.</t>
  </si>
  <si>
    <t>34326</t>
  </si>
  <si>
    <t>포화도</t>
  </si>
  <si>
    <t>degree of saturation, 飽和度</t>
  </si>
  <si>
    <t>① 어느 공기온도에서 포화공기에 대한 습윤공기와의 절대습도간 비율. ② 포화 공기의 중량 절대 습도에 대한 습윤공기의 중량 절대습도의 비. →비교 습도(＝).</t>
  </si>
  <si>
    <t>34327</t>
  </si>
  <si>
    <t>포화수</t>
  </si>
  <si>
    <t>34328</t>
  </si>
  <si>
    <t>포화습도</t>
  </si>
  <si>
    <t>saturation humidity, 飽和濕度</t>
  </si>
  <si>
    <t>① 일정 공기가 함유할 수 있는 수증기가 한계에 다다랐을 때의 수증기량(g) 또는 수증기 장력(mmHg). ② 일정 시간 수면에서 발생하는 수증기 분자수와 습공기로부터 수면으로 합입되는 수증기 분자수가 동일한 평형 상태의 습도. →포화 절대 습도.</t>
  </si>
  <si>
    <t>34329</t>
  </si>
  <si>
    <t>포화압력</t>
  </si>
  <si>
    <t>saturation pressure, 飽和壓力</t>
  </si>
  <si>
    <t>어느 온도에서 증기가 포화상태일 때의 압력. →포화온도. →증발압력(=).</t>
  </si>
  <si>
    <t>34330</t>
  </si>
  <si>
    <t>포화온도</t>
  </si>
  <si>
    <t>saturation temperature, 飽和溫度</t>
  </si>
  <si>
    <t>일정 압력에서 물을 가열하면 100℃에서 수온(水溫) 상승이 정지되어 증발이 시작되고 이 후 액체 전부가 증기가 되는 포화상태일 때의 온도. →포화압력.</t>
  </si>
  <si>
    <t>34331</t>
  </si>
  <si>
    <t>포화절대습도</t>
  </si>
  <si>
    <t>saturation absolute humidity, 飽和絶對濕度</t>
  </si>
  <si>
    <t>일정 온도에서 건조 공기 1kg당 함유할 수 있는 한계의 수분량이 포함된 포화공기의 절대습도.</t>
  </si>
  <si>
    <t>34332</t>
  </si>
  <si>
    <t>포화증기압</t>
  </si>
  <si>
    <t>pressure of saturated[agueous]vapour, 飽和蒸氣壓</t>
  </si>
  <si>
    <t>일정 온도에서 어떤 물질이 함유하는 수증기가 포화상태일 때의 분압 또는 수증기 압력. →최대[수]증기압. →포화공기(=).</t>
  </si>
  <si>
    <t>34333</t>
  </si>
  <si>
    <t>포화표면건조상태</t>
  </si>
  <si>
    <t>⇨표면건조내부포수상태 (=).</t>
  </si>
  <si>
    <t>34335</t>
  </si>
  <si>
    <t>폭기, 포기</t>
  </si>
  <si>
    <t>aeration</t>
  </si>
  <si>
    <t>① 수돗물을 정수하거나 사용 후의 오염된 물인 하수를 생물학적 처리방법. ② 미생물의 활성화에 의한 유기질 분해 촉진을 위해 정화하고자 하는 물에 공기를 주입하는 것으로 산기식(散氣式), 표면교반식 등이 있다. →에어레이션(=).</t>
  </si>
  <si>
    <t>34336</t>
  </si>
  <si>
    <t>폭넓은 플랜지</t>
  </si>
  <si>
    <t>⇨와이드 플랜지(＝).</t>
  </si>
  <si>
    <t>34337</t>
  </si>
  <si>
    <t>폭두께비</t>
  </si>
  <si>
    <t>width-thickness ratio; depth thickness ratio</t>
  </si>
  <si>
    <t>단면을 구성하는 개개의 판요소 너비와 두께의 비.</t>
  </si>
  <si>
    <t>34338</t>
  </si>
  <si>
    <t>폭렬</t>
  </si>
  <si>
    <t>explosive fracture: spalling</t>
  </si>
  <si>
    <t>콘크리트 부재가 화재로 가열되어 표층부가 소리를 내어 박리할 때 등의 급격한 파열 현상.</t>
  </si>
  <si>
    <t>34339</t>
  </si>
  <si>
    <t>폭발</t>
  </si>
  <si>
    <t>explosion</t>
  </si>
  <si>
    <t>가연성 물질이 산소와 화학적 반응이 급속하게 나타나는 과정에서 물질의 용적과 온도, 압력 등이 급격한 속도로 반응하는 현상. ⇨폭연.</t>
  </si>
  <si>
    <t>34340</t>
  </si>
  <si>
    <t>폭발 화재</t>
  </si>
  <si>
    <t>explosive fire</t>
  </si>
  <si>
    <t>가스나 화약 따위의 폭발이 원인이 되어 발생하는 화재.</t>
  </si>
  <si>
    <t>34341</t>
  </si>
  <si>
    <t>폭발압접</t>
  </si>
  <si>
    <t>explosive welding, 爆發壓接</t>
  </si>
  <si>
    <t>① 화약의 폭발 에너지를 이용하여 금속을 접합시키는 방법. ② 폭약의 폭발 압력으로 가속된 소재의 접합면을 고속도로 상호 일정한 각도로 충돌시키면 접합면은 파상으로 변형되어 접합됨. ③ 이와 같은 방법에는 에너지를 직접 재료에 전달하는 ｢직접법｣과 폭약과 소재 간에 물을 개재시키는 ｢간접법｣이 있음. ④ 이 방법의 장점은 1) 단시간의 압접이기 때문에 대기 중에서 활성 금속의 접합이 가능. 2) 열 영향부가 생기지 않으므로 열처리재에 적합. 3) 종류가 다른 금속의 접합이 가능. 4) 작업이 간단하고 경제적.</t>
  </si>
  <si>
    <t>34342</t>
  </si>
  <si>
    <t>폭연</t>
  </si>
  <si>
    <t>explosive burning; deflagration</t>
  </si>
  <si>
    <t>가스 또는 화약류의 연소 속도를 표시하는 말로 연소의 전도 속도가 음속 이하이면 폭연, 음속 이상일 경우 폭굉(detonation)이라함. ⇨폭발.</t>
  </si>
  <si>
    <t>34344</t>
  </si>
  <si>
    <t>폭젖힘</t>
  </si>
  <si>
    <t>cup</t>
  </si>
  <si>
    <t>목재의 건조에 의한 뒤 틀림의 일종. 판의 너비 방향에서의 젖힘. 엇결재의 표면 등이 뒤쪽보다 수축량이 크기 때문에 일어난다.</t>
  </si>
  <si>
    <t>34345</t>
  </si>
  <si>
    <t>폭포</t>
  </si>
  <si>
    <t>waterfall</t>
  </si>
  <si>
    <t>절벽 등에서 급격히 떨어지는 물줄기 또는 물이 떨이지는 물의 흐름 또는 장소로 인공폭포와 천연폭포가 있다.</t>
  </si>
  <si>
    <t>34346</t>
  </si>
  <si>
    <t>폭포 석조</t>
  </si>
  <si>
    <t>폭포를 만드는 석조로서, 위로 물을 흘려 보내 낙수시키기 위한 낙석(경석)과 양 옆의 부석으로 구성된다.</t>
  </si>
  <si>
    <t>34347</t>
  </si>
  <si>
    <t>폭포구</t>
  </si>
  <si>
    <t>폭포수가 떨어지는 곳.</t>
  </si>
  <si>
    <t>34348</t>
  </si>
  <si>
    <t>폭풍</t>
  </si>
  <si>
    <t>high wind, strong wind, wind storm,, 爆風</t>
  </si>
  <si>
    <t>강한 바람을 뜻하며, 풍속 13.9m/s 이상의 바람으로 정의함</t>
  </si>
  <si>
    <t>34349</t>
  </si>
  <si>
    <t>폭풍설</t>
  </si>
  <si>
    <t>strong snow storm, 爆風雪</t>
  </si>
  <si>
    <t>지면에 쌓인 눈이 강풍으로 흩날리는 현상. 극지에서는 특히 얼음조각을 포함한 눈보라</t>
  </si>
  <si>
    <t>34350</t>
  </si>
  <si>
    <t>폰</t>
  </si>
  <si>
    <t>phon</t>
  </si>
  <si>
    <t>① 소리의 양을 수치적으로 표현하는 단위의 하나 ② 특정한 소리를 사람이 듣고 이를 1000Hz의 순음으로 판단하는 방식. ③ 감각에 의해 측정되는 감각량이며, 일반적으로 사람간의 대화 소리는 40Phon, 전차 소리는 90Phon 정도가 측정된다.</t>
  </si>
  <si>
    <t>34352</t>
  </si>
  <si>
    <t>폰툰</t>
  </si>
  <si>
    <t>pontoon</t>
  </si>
  <si>
    <t>부함(浮函)이라고도 하며 부유식 해양건축물의 기초에 해당하는 부분으로서 강제나 콘크리트제의 상자형태로 되어 부력을 발생시켜서 건축물을 떠받치는 역할을 함.</t>
  </si>
  <si>
    <t>34355</t>
  </si>
  <si>
    <t>폴</t>
  </si>
  <si>
    <t>range pole</t>
  </si>
  <si>
    <t>① 측점의 표시, 측선의 방향 결정, 측량의 연장 등에 쓰이는 적백(赤白)의 막대. ② 간단히 ｢pole｣이라고도 함.</t>
  </si>
  <si>
    <t>34356</t>
  </si>
  <si>
    <t>폴데릭</t>
  </si>
  <si>
    <t>pole derrick</t>
  </si>
  <si>
    <t>① 활차장치를 갖춘 기둥을 3방향 또는 4방향에서 로프로 지지한 간이 크레인. ② ＝기둥데릭.</t>
  </si>
  <si>
    <t>34357</t>
  </si>
  <si>
    <t>폴로 스포라이트</t>
  </si>
  <si>
    <t>주로 연극과 뮤지컬 등 상연물을 상연하는 용도의 공간에 설치되는 조명설비의 일종으로 상연물의 진행에 있어 특정한 사람을 조명하고자 할 때 쓰이는 스폿라이트와 특정한 사물이나 등장인물이 움직임을 가질 때 이를 추적하는 목적으로 쓰이는 팔로우라이트의 역할을 하는 조명 기구.</t>
  </si>
  <si>
    <t>34358</t>
  </si>
  <si>
    <t>폴로업</t>
  </si>
  <si>
    <t>follow up</t>
  </si>
  <si>
    <t>진척관리(進陟管理)로서 잔존일정(殘存日程)을 체크하기 위하여 반복하여 행하는 조치이며 네트워크 수법의 특색이 여기에 있음.</t>
  </si>
  <si>
    <t>34359</t>
  </si>
  <si>
    <t>공공 공익 시설</t>
  </si>
  <si>
    <t>public facilities</t>
  </si>
  <si>
    <t>공공시설과 공익시설의 총칭</t>
  </si>
  <si>
    <t>3437</t>
  </si>
  <si>
    <t>폴리설파이드실링재</t>
  </si>
  <si>
    <t>polysulfidesealing compounds for buildings</t>
  </si>
  <si>
    <t>① KS F 4910. ② 이 규격은 건축구성재의 줄눈부분 새시 주위의 충진 및 유리끼우기 등에 사용하는 건축용 염화물 실링재(이하 실링재라 함.)에 대해 규정. ③ 실링재에는 여름용 또는 겨울용으로서 특별히 나누어져 있는 것이 있고, 또 사용에 있어 프라이머를 사용해야만 하는 것이 있음. ④ 실링재는 기제 및 경화제로 이루어지며, 기제는 액상 염화물‧충진재 등을 주원료로 하고, 경화제는 금속 과산화물 등을 주원료로 하여 각각 잘 섞어 개어 균질하게 한 것.</t>
  </si>
  <si>
    <t>34373</t>
  </si>
  <si>
    <t>폴리스타일</t>
  </si>
  <si>
    <t>polystyle</t>
  </si>
  <si>
    <t>기둥이 많은 다주식 건축(물).</t>
  </si>
  <si>
    <t>34374</t>
  </si>
  <si>
    <t>폴리스티렌수지타일</t>
  </si>
  <si>
    <t>polystyrene resin tile</t>
  </si>
  <si>
    <t>① 폴리스티렌수지에 진충제와 안료를 섞어 열압 성형한 타일. ② 두께는 3mm 정도이고, 크기는 7.5cm 각, 11cm 각 등의 모자이크 타일형이 많고 색채가 아름다움.</t>
  </si>
  <si>
    <t>34376</t>
  </si>
  <si>
    <t>폴리스티렌투명판</t>
  </si>
  <si>
    <t>polystyrene透明板</t>
  </si>
  <si>
    <t>① 합성수지제 건축재료. ② 폴리스티렌수지를 가열하여 형(mold)에 주입하여 성형한 것. ③ 두께 2mm 이상으로 무색투명하며 투광률이 90% 이상으로 채광판에 이용되나 내후성이 부족하여 황색화하여 투광률이 감소됨. ④ 착색판은 장식용으로 쓰이며 값이 쌈.</t>
  </si>
  <si>
    <t>34377</t>
  </si>
  <si>
    <t>폴리실린더</t>
  </si>
  <si>
    <t>polycylinder</t>
  </si>
  <si>
    <t>실내에 음파의 확산이 필요한 용도를 지닌 공간(강당, 공연장, 극장 등)에 음을 가급적 고르게 분포하는 것을 목적으로 실내의 벽면상에 설치하는 원통형의 음 반사체.</t>
  </si>
  <si>
    <t>34379</t>
  </si>
  <si>
    <t>공공 공지</t>
  </si>
  <si>
    <t>public open space</t>
  </si>
  <si>
    <t>도시 내 주요 시설물 또는 환경의 보호, 경관의 유지, 보행자의 통행과 주민의 일시적 휴식공간 확보, 재해에 대비한 대피공간 등의 목적으로 설치하는 국가 또는 지방자치단체 소유의 공지</t>
  </si>
  <si>
    <t>3438</t>
  </si>
  <si>
    <t>폴리싱머신</t>
  </si>
  <si>
    <t>polishing machine</t>
  </si>
  <si>
    <t>연마용의 석재 가공기계.</t>
  </si>
  <si>
    <t>34380</t>
  </si>
  <si>
    <t>폴리에스테르강화판</t>
  </si>
  <si>
    <t>polyester hard board</t>
  </si>
  <si>
    <t>①유리섬유를 불규칙 하에 혼입하여 상온가압 성형한 판. ②알칼리 이외의 화학약품에는 저항성이 있고 결정이므로 설비재와 내외수장재로 쓰임.</t>
  </si>
  <si>
    <t>34384</t>
  </si>
  <si>
    <t>폴리에스테르수장판</t>
  </si>
  <si>
    <t>polyester board</t>
  </si>
  <si>
    <t>① 합판‧하드보드 등의 표면에 0.5～1mm 두께로 폴리에스테르수지 피막을 입힌 넓은 판. ② 바탕의 색체나 무늬가 투명하게 내보이고, 내장재‧가구재 등에 쓰임.</t>
  </si>
  <si>
    <t>34385</t>
  </si>
  <si>
    <t>폴리에스테르화장판</t>
  </si>
  <si>
    <t>polyester decorated board</t>
  </si>
  <si>
    <t>① 합판‧하드보드‧텍스 등의 표면에 0.5～1mm 두께의 수지 피막을 입힌 판. ②바탕색채‧무늬 등을 투영시켜 의장효과를 내며 두께가 1～3cm 정도의 것은 90×180cm, 120×240cm 등이 있고 천장판‧내벽판‧가구판 등에 쓰임.</t>
  </si>
  <si>
    <t>34387</t>
  </si>
  <si>
    <t>대중교통수단</t>
  </si>
  <si>
    <t>public transportation； public transit</t>
  </si>
  <si>
    <t>철도, 버스, 택시 등 불특정 다수의 사람이 이용하는 교통수단</t>
  </si>
  <si>
    <t>3439</t>
  </si>
  <si>
    <t>폴리에틸렌수지파이프</t>
  </si>
  <si>
    <t>polyethylene resin pipe</t>
  </si>
  <si>
    <t>폴리에틸렌을 원료로 하여 제작된 파이프로서 가볍고 내한성이 좋으나 PVC 파이프에 비해 인장강도가 떨어진다.</t>
  </si>
  <si>
    <t>34390</t>
  </si>
  <si>
    <t>폴리에틸렌투명판</t>
  </si>
  <si>
    <t>polyethylen resin board</t>
  </si>
  <si>
    <t>① 폴리에틸렌수지를 가열하여 몰드(mold)에 부어넣어 성형한 무색투명한 판. ② 내식성이 부족하며 투광률이 감소됨.</t>
  </si>
  <si>
    <t>34391</t>
  </si>
  <si>
    <t>PC강 꼬임선</t>
  </si>
  <si>
    <t>344</t>
  </si>
  <si>
    <t>폴리콘크리트</t>
  </si>
  <si>
    <t>poly-concrete</t>
  </si>
  <si>
    <t>34401</t>
  </si>
  <si>
    <t>폴스 컬러</t>
  </si>
  <si>
    <t>false color</t>
  </si>
  <si>
    <t>원격탐사 자료의 처리 및 해석에서 특정 파장 대역에 할당되는 색. 이 경우 실제 자신의 색과는 관계없다.</t>
  </si>
  <si>
    <t>34404</t>
  </si>
  <si>
    <t>폴스헤더</t>
  </si>
  <si>
    <t>false header</t>
  </si>
  <si>
    <t>벽의 표면에 마구리를 보인 반 장 길이의 벽돌.</t>
  </si>
  <si>
    <t>34405</t>
  </si>
  <si>
    <t>폼글라스</t>
  </si>
  <si>
    <t>foam glass</t>
  </si>
  <si>
    <t>34407</t>
  </si>
  <si>
    <t>폼타이</t>
  </si>
  <si>
    <t>foam tie</t>
  </si>
  <si>
    <t>① 거푸집 조이기용 철물(특수 연결재). ② 각종 특수제품 및 특허품이 있음.</t>
  </si>
  <si>
    <t>34408</t>
  </si>
  <si>
    <t>폿집</t>
  </si>
  <si>
    <t>공포를 써서 만든 집. ⇨포각 또는 포집.</t>
  </si>
  <si>
    <t>34409</t>
  </si>
  <si>
    <t>공공 도서관</t>
  </si>
  <si>
    <t>public library</t>
  </si>
  <si>
    <t>중앙정부나 지역정부가 지역 주민의 도서와 정보이용, 문화활동, 평생교육 등을 목적으로 설립하여 운영하는도서관을 말한다. 대형도서관은 물론이고 주민센터에 있는 작은도서관, 마을문고 등도 이에 포함된다.</t>
  </si>
  <si>
    <t>3441</t>
  </si>
  <si>
    <t>퐁랑 계급</t>
  </si>
  <si>
    <t>풍랑의 세기를 파도높이에 의해 분류한 것으로 해면상태의 등급을 의미하며 현재 국제적으로 0에서 9까지 10단계 등급을 사용함.</t>
  </si>
  <si>
    <t>34411</t>
  </si>
  <si>
    <t>표고</t>
  </si>
  <si>
    <t>elevation, 標高</t>
  </si>
  <si>
    <t>한 점(기준면)에서 어떤 일정 수평면에 내린 수선의 길이.</t>
  </si>
  <si>
    <t>34412</t>
  </si>
  <si>
    <t>표구</t>
  </si>
  <si>
    <t>表具</t>
  </si>
  <si>
    <t>① 서화에 종이나 비단을 발라 꾸며서 족자·액자·병풍 등의 형태로 꾸미는 표지장식. ② 배첩·장황 종이·비단·세면(細綿=統) 등에 사용된 서화(書畵)를 보존하기 위해 얇고 질긴 종이를 밀착시켜 안감을 대는 것.</t>
  </si>
  <si>
    <t>34413</t>
  </si>
  <si>
    <t>표류력</t>
  </si>
  <si>
    <t>drift force</t>
  </si>
  <si>
    <t>유체 내에 떠 있는 물체가 유체로부터 받는 일정한 힘.</t>
  </si>
  <si>
    <t>34414</t>
  </si>
  <si>
    <t>표말</t>
  </si>
  <si>
    <t>標枺, 標木</t>
  </si>
  <si>
    <t>표로 박아 세운 말뚝.</t>
  </si>
  <si>
    <t>34415</t>
  </si>
  <si>
    <t>표면</t>
  </si>
  <si>
    <t>surface finish</t>
  </si>
  <si>
    <t>사물의 겉으로 드러나는 가장 바깥쪽 부분.</t>
  </si>
  <si>
    <t>34416</t>
  </si>
  <si>
    <t>표면 결로</t>
  </si>
  <si>
    <t>surface condensa-tion</t>
  </si>
  <si>
    <t>실내공간을 이루는 건축부(벽, 천장, 바닥, 기둥 등)의 표면온도가 실내 공기의 온도보다 낮을 경우 건축부의 표면에 물이 생기는 현상. →내부 결로.</t>
  </si>
  <si>
    <t>34419</t>
  </si>
  <si>
    <t>표면 습기 전달률</t>
  </si>
  <si>
    <t>습기가 변화할 때 수증기의 이동에 대한 비례 상수로서 수증기압의 차이에 대한 비례. →습기전달률(=).</t>
  </si>
  <si>
    <t>34426</t>
  </si>
  <si>
    <t>표면 장력</t>
  </si>
  <si>
    <t>surface tension</t>
  </si>
  <si>
    <t>① 고체의 물체가 액체 표면에 닿을 경우 액체의 표면적을 최소화시키기 위해 액체 분자가 일으키는 특유의 운동 현상. ② 액체의 물질적 특성에 의해 발생하는 현상의 하나로 액체가 표면적을 최소화시키려는 특성으로 인해 발생한다.</t>
  </si>
  <si>
    <t>34427</t>
  </si>
  <si>
    <t>표면 조도</t>
  </si>
  <si>
    <t>roughness of sur-face</t>
  </si>
  <si>
    <t>대상물 표면의 작은 요철(凹凸)의 정도.</t>
  </si>
  <si>
    <t>34428</t>
  </si>
  <si>
    <t>표면[전열]저항</t>
  </si>
  <si>
    <t>film resistance, surface resistance, 表面[傳熱]抵抗</t>
  </si>
  <si>
    <t>물체의 단위면적에서 단위시간에 따라 변화하는 단위 온도차를 이용한 열전달계수의 역수. →열전달저항.</t>
  </si>
  <si>
    <t>34430</t>
  </si>
  <si>
    <t>표면건조내부포수상태</t>
  </si>
  <si>
    <t>⇨골재의 표면건조포화상태. 골재배합량 산정의 기준이 되는 상태.</t>
  </si>
  <si>
    <t>34431</t>
  </si>
  <si>
    <t>표면경화</t>
  </si>
  <si>
    <t>hard facing, surface hardening, case hardening,, 表面硬化</t>
  </si>
  <si>
    <t>[1] 금속 표면을 열처리하거나 단단한 금속층을 살붙이하여 표면을 경화하는 것. [2] 목재의 건조 종료 후의 마무리시에 목재가 단단하게 느껴지는 현상</t>
  </si>
  <si>
    <t>34434</t>
  </si>
  <si>
    <t>표면굽힘시험</t>
  </si>
  <si>
    <t>face bend test, 表面－試驗</t>
  </si>
  <si>
    <t>① 맞대기용접 이음의 표면에 인장하중이 걸릴 수 있게 루트 쪽으로부터 밀어서 구부려 용접부의 연성과 결함의 유무를 알아내는 시험방법. ② 이것과 상대적인 것에 ｢뒷면굽힘시험｣이 있음.</t>
  </si>
  <si>
    <t>34435</t>
  </si>
  <si>
    <t>표면균열</t>
  </si>
  <si>
    <t>surface crack, 表面龜裂</t>
  </si>
  <si>
    <t>① 용접비드의 표면에 나타나는 결함의 일종이며, 비드 표면이 벌어지는 균열. 표면 균열은 주로 사용되는 용접봉의 재질이 좋지 않거나 잘못 사용하면 생김. ② 목재의 건조 초기단계에서 표층부가 선행건조하여 수축함으로써 발생하는 균열</t>
  </si>
  <si>
    <t>34436</t>
  </si>
  <si>
    <t>표면끝손질</t>
  </si>
  <si>
    <t>① 목공 최후의 일. ② 끝손질 대패를 쓰는 경우와 사포를 쓰는 경우가 있음. ③ 사포를 쓸 경우 도장하기 전 소지조정에 많이 쓰임.</t>
  </si>
  <si>
    <t>34437</t>
  </si>
  <si>
    <t>표면도포방수</t>
  </si>
  <si>
    <t>表面塗布防水</t>
  </si>
  <si>
    <t>콘크리트‧벽돌‧기타 바탕벽에 물이 침투되지 않는 물질을 붙여 대거나 바르고 또는 얇은 피막을 씌우는 방수법.</t>
  </si>
  <si>
    <t>34438</t>
  </si>
  <si>
    <t>표면돌</t>
  </si>
  <si>
    <t>돌쌓기 등의 표면에 보이는 돌.</t>
  </si>
  <si>
    <t>34439</t>
  </si>
  <si>
    <t>공공 수송 기관</t>
  </si>
  <si>
    <t>public transit</t>
  </si>
  <si>
    <t>철도, 버스, 택시 등 불특정 다수의 사람이 이용하는 교통수단 (=대중교통수단)</t>
  </si>
  <si>
    <t>3444</t>
  </si>
  <si>
    <t>표면력</t>
  </si>
  <si>
    <t>surface force, 表面力</t>
  </si>
  <si>
    <t>물체의 표면에 작용하는 힘.</t>
  </si>
  <si>
    <t>34440</t>
  </si>
  <si>
    <t>표면마찰</t>
  </si>
  <si>
    <t>skin friction, 表面摩擦</t>
  </si>
  <si>
    <t>① 마찰말뚝이나 웰 등에서 그 표면과 토사가 접촉되는 면에 생기는 마찰. ② ⇨주면마찰.</t>
  </si>
  <si>
    <t>34441</t>
  </si>
  <si>
    <t>표면마찰력</t>
  </si>
  <si>
    <t>surface drag, skin friction force, 表面摩擦力</t>
  </si>
  <si>
    <t>유수와 고체면 사이의 마찰력.</t>
  </si>
  <si>
    <t>34442</t>
  </si>
  <si>
    <t>표면바르기방수</t>
  </si>
  <si>
    <t>spreading on surface waterproof, 表面－防水</t>
  </si>
  <si>
    <t>구조물 외주에 방수제를 바르는 방법.</t>
  </si>
  <si>
    <t>34443</t>
  </si>
  <si>
    <t>표면배수</t>
  </si>
  <si>
    <t>surface drainage, 表面排水</t>
  </si>
  <si>
    <t>지표수를 노면으로부터 배제하여 침투치 않게 하는 배수.</t>
  </si>
  <si>
    <t>34444</t>
  </si>
  <si>
    <t>표면살붙이</t>
  </si>
  <si>
    <t>surfacing overlaying, 表面－</t>
  </si>
  <si>
    <t>금속 표면에 다른 성질의 금속을 용착시키는 방법.</t>
  </si>
  <si>
    <t>34445</t>
  </si>
  <si>
    <t>표면색</t>
  </si>
  <si>
    <t>surface color</t>
  </si>
  <si>
    <t>물체 표면의 반사광에 의해 보이는 물체의 색상 혹은 반사된 빛의 색상. →물체색.</t>
  </si>
  <si>
    <t>34446</t>
  </si>
  <si>
    <t>표면수</t>
  </si>
  <si>
    <t>34447</t>
  </si>
  <si>
    <t>표면수량</t>
  </si>
  <si>
    <t>⇨골재의 표면수량(＝).</t>
  </si>
  <si>
    <t>34448</t>
  </si>
  <si>
    <t>표면수율</t>
  </si>
  <si>
    <t>⇨골재의 표면수율(＝).</t>
  </si>
  <si>
    <t>34449</t>
  </si>
  <si>
    <t>표면적이론</t>
  </si>
  <si>
    <t>theory of surface area, surface area theory, 表面積理論</t>
  </si>
  <si>
    <t>① 콘크리트의 강도는 골재의 배합비에 관계없이 골재의 전표면적에 대한 시멘트중량으로 결정된다는 설. ② 1918년 에드워드가 주장.</t>
  </si>
  <si>
    <t>34450</t>
  </si>
  <si>
    <t>표면탄화법</t>
  </si>
  <si>
    <t>表面炭化法</t>
  </si>
  <si>
    <t>목재의 부패균 침입을 방지하기 위해 목재 표면을 약간 태워서 탄소로 표면을 생성시키는 것.</t>
  </si>
  <si>
    <t>34452</t>
  </si>
  <si>
    <t>표면투습계수</t>
  </si>
  <si>
    <t>surface vapour permeance, 表面透濕係數</t>
  </si>
  <si>
    <t>① 공기에서 고체 표면으로 또는 고체 표면으로부터 공기 중에 이동하는 수증기의 전달성을 표시하는 계수. ② g/mh‧mmHg로써 표시함. ③ 습기전달률(濕氣傳達率)이라고도 함.</t>
  </si>
  <si>
    <t>34453</t>
  </si>
  <si>
    <t>표면투습저항</t>
  </si>
  <si>
    <t>surface vapour resistance, 表面透濕抵抗</t>
  </si>
  <si>
    <t>① 표면투습계수의 역수. ② 습기 전달저항이라고도 함.</t>
  </si>
  <si>
    <t>34454</t>
  </si>
  <si>
    <t>표면파</t>
  </si>
  <si>
    <t>surface wave</t>
  </si>
  <si>
    <t>① 매질의 표면을 따라 전파되는 파장. ② 진행방향 및 파장의 전파 방식에 따라 속도가 빠른 러브파와 속도가 느린 레일리파로 구분된다. ↔실체파.</t>
  </si>
  <si>
    <t>34456</t>
  </si>
  <si>
    <t>표면활성제</t>
  </si>
  <si>
    <t>surface active agent, 表面活性劑</t>
  </si>
  <si>
    <t>① 혼화제의 일종으로서 표면활성 작용으로 콘크리트 속에 무수의 미세한 기포를 만들거나 시멘트입자를 분산시킴으로써 콘크리트의 워커빌리티를 좋게 하기 위해 사용하는 재료. ② AE제‧분산제‧습윤제가 있음. ③ ⇨AE제.</t>
  </si>
  <si>
    <t>34457</t>
  </si>
  <si>
    <t>표백셸락</t>
  </si>
  <si>
    <t>① 염소 또는 하이포염소산나트륨 등으로 표백시킨 셸락. ② ＝흰락.</t>
  </si>
  <si>
    <t>34458</t>
  </si>
  <si>
    <t>표본 조사</t>
  </si>
  <si>
    <t>전수 조사의 반대로 모집단의 일부를 표본으로 추출하여 조사하는 것.</t>
  </si>
  <si>
    <t>34459</t>
  </si>
  <si>
    <t>표본 추출법</t>
  </si>
  <si>
    <t>모집단 전체에 관한 어떤 정보를 얻기 위해 모집단 전체를 조사하는 것이 아니라 그 일부만을 추출하여 조사하는 방법.</t>
  </si>
  <si>
    <t>34460</t>
  </si>
  <si>
    <t>표본교통조사</t>
  </si>
  <si>
    <t>sample traffic survey, 標本交通調査</t>
  </si>
  <si>
    <t>전체 교통 중 일부만을 대상으로 하는 교통조사.</t>
  </si>
  <si>
    <t>34461</t>
  </si>
  <si>
    <t>표사</t>
  </si>
  <si>
    <t>drift sand</t>
  </si>
  <si>
    <t>파도 또는 흐름에 의해 해저 토사가 운송되는 현상 혹은 그 물질.</t>
  </si>
  <si>
    <t>34462</t>
  </si>
  <si>
    <t>표색</t>
  </si>
  <si>
    <t>表色</t>
  </si>
  <si>
    <t>① 일정한 체계의 수치나 기호를 이용하여 색을 정량화하여 표시한 것. ② 인간의 지각을 색을 구별하여 표시하는 심리적 방법과 빛의 물리적 성질을 이용하는 물리적 표색방법이 있음. ③ 표색에는 빛에 대한 심리적인 색감각과 분광분포(分光分布) 등 물리적인 성질의 관계를 기초로 심리물리량에 의한 혼색계(混色系)와 물체의 관찰이나 비교에 의한 심리성 속성인 색상‧명도‧채도 등에 의한 현색계(顯色系)가 있음.</t>
  </si>
  <si>
    <t>34463</t>
  </si>
  <si>
    <t>표색계</t>
  </si>
  <si>
    <t>colour system, 表色系</t>
  </si>
  <si>
    <t>① 물리적‧광학적‧심리적 원리에 입각한 배색(配色)의 계통적으로 혼색계와 현색계가 있음. ② 색을 정량화하여 표시하는 체계. 이를 기준으로 삼아 색을 측정하고 계량화함. ③ 혼색계에서는 ｢CIE 1931 표준표색계(標準表色系)｣, 현색계에서는 ｢수정먼셀표색계｣와 ｢오스트발트표색계｣가 주로 사용됨.</t>
  </si>
  <si>
    <t>34464</t>
  </si>
  <si>
    <t>표색법</t>
  </si>
  <si>
    <t>color specification, 表色法</t>
  </si>
  <si>
    <t>① 일정한 체계의 수치나 기호를 이용하여 색을 정량화하여 표시하는 방법. ② 인간의 지각을 색을 구별하여 표시하는 심리적 방법과 빛의 물리적 성질을 이용하는 물리적 표색방법으로 구분. ③ 특히 후자에 속하는 ｢CIE색법｣이 표색표(表色表)의 기초가 됨.</t>
  </si>
  <si>
    <t>34465</t>
  </si>
  <si>
    <t>표석</t>
  </si>
  <si>
    <t>標石</t>
  </si>
  <si>
    <t>어떤 내용을 알리거나 표지하기 위하여 세운 돌.</t>
  </si>
  <si>
    <t>34466</t>
  </si>
  <si>
    <t>표선</t>
  </si>
  <si>
    <t>⇨게이지라인.</t>
  </si>
  <si>
    <t>34467</t>
  </si>
  <si>
    <t>표시등</t>
  </si>
  <si>
    <t>pilot lamp, 表示燈</t>
  </si>
  <si>
    <t>① 실내에서 특정한 목적 또는 정보를 내포하고 이를 전달할 때 이용되는 조명기구의 총칭. ② 일반적인 건축물에서는 피난유도 소방설비의 위치 확인 등에 주로 활용되며 비상구등, 소화전 표시등 등이 사용된다. →파일럿 램프.</t>
  </si>
  <si>
    <t>34469</t>
  </si>
  <si>
    <t>공공 용지</t>
  </si>
  <si>
    <t>land for public use</t>
  </si>
  <si>
    <t>도로, 공원, 철도, 상하수도 등 공공용으로 사용되는 국가 또는 지방자치단체 소유의 토지</t>
  </si>
  <si>
    <t>3447</t>
  </si>
  <si>
    <t>표시배합</t>
  </si>
  <si>
    <t>表示配合</t>
  </si>
  <si>
    <t>① 콘크리트배합 방법의 하나. ② 배합표에 의하여 시방배합표시를 하는 방법.</t>
  </si>
  <si>
    <t>34470</t>
  </si>
  <si>
    <t>표시자물쇠</t>
  </si>
  <si>
    <t>표시 부분이 있는 자물쇠. 안쪽에서 잠그면 ‘사용중’ 이라는 문자나 적색 등의 표시에 의해 상황이 나타난다. 변소， 욕실 등의 문짝에 쓰인다.</t>
  </si>
  <si>
    <t>34471</t>
  </si>
  <si>
    <t>표정</t>
  </si>
  <si>
    <t>orientation, 慓定</t>
  </si>
  <si>
    <t>평판을 정확한 방향에 고정하는 것.</t>
  </si>
  <si>
    <t>34473</t>
  </si>
  <si>
    <t>표정 속도</t>
  </si>
  <si>
    <t>scheduled speed</t>
  </si>
  <si>
    <t>어떤 구간에 열차가 운전될 때 도중 정차역의 정차 시분과 순운전 시분을 합계한 도달 시분에서 거리를 나눈 평균 속도.</t>
  </si>
  <si>
    <t>34474</t>
  </si>
  <si>
    <t>표제란</t>
  </si>
  <si>
    <t>title block, title panel, 標題欗</t>
  </si>
  <si>
    <t>도면의 오른쪽 아래 구석에 계획의 명칭‧도면명‧도면번호‧축척‧설계자명‧제도자명‧도면작성 기관명‧도면작성 연월일 등 필요한 사항을 기입하는 난.</t>
  </si>
  <si>
    <t>34475</t>
  </si>
  <si>
    <t>표주박면대패</t>
  </si>
  <si>
    <t>표주박면 같이 둥근면으로 밀어 깎는 쇠시리 대패.</t>
  </si>
  <si>
    <t>34476</t>
  </si>
  <si>
    <t>표주박은장</t>
  </si>
  <si>
    <t>표주박을 반으로 나눈 것 같은 곡면을 갖는 은장.</t>
  </si>
  <si>
    <t>34477</t>
  </si>
  <si>
    <t>표준 가격</t>
  </si>
  <si>
    <t>standard price</t>
  </si>
  <si>
    <t>① 일반 시장에서 상품이나 공사 등의 기준 가격. ② 표준 품셈에 준하는 가격.</t>
  </si>
  <si>
    <t>34478</t>
  </si>
  <si>
    <t>표준 강도</t>
  </si>
  <si>
    <t>standard rigidity</t>
  </si>
  <si>
    <t>구조해석에서 부재의 강도를 무차원화하기 위해 사용하는 강도의 표준값.</t>
  </si>
  <si>
    <t>34479</t>
  </si>
  <si>
    <t>공공 임대 주택</t>
  </si>
  <si>
    <t>rented house from public owner</t>
  </si>
  <si>
    <t>국가 또는 지방자치단체, 공기업 등의 공공기관이 주체가 되어 임대를 목적으로 공급하는 주택</t>
  </si>
  <si>
    <t>3448</t>
  </si>
  <si>
    <t>표준 건축비</t>
  </si>
  <si>
    <t>standard unit price of building construction</t>
  </si>
  <si>
    <t>보조금이나 융자액의 산출 등의 기준을 정하기 위해 전형적인 건축시방을 상정하여 산출한 건축비.</t>
  </si>
  <si>
    <t>34480</t>
  </si>
  <si>
    <t>표준 건축비 지수</t>
  </si>
  <si>
    <t>buil-ding cost index of typical building model</t>
  </si>
  <si>
    <t>건축물의 주요 용도와 구조에 따라 표준 건축비의 원가 구성을 설정해서 그 가중치에 따라 자재, 노무비의 변동을 종합한 건축비 지수.</t>
  </si>
  <si>
    <t>34481</t>
  </si>
  <si>
    <t>표준 관입 시험</t>
  </si>
  <si>
    <t>standard penetration test</t>
  </si>
  <si>
    <t>중추를 소정의 높이에서 자유 낙하시킨 에너지로 샘플러를 지반에 관입시켜 지반의 강도 및 변형 등의 정보를 얻는 시험. [재·구]</t>
  </si>
  <si>
    <t>34482</t>
  </si>
  <si>
    <t>표준 광원</t>
  </si>
  <si>
    <t>standard source</t>
  </si>
  <si>
    <t>① 측광, 측색에 기준으로 사용되는 광원. ② 국제조명위원회에서 분광분포를 규정한 A, B, C의 세 가지 광원이 존재한다.</t>
  </si>
  <si>
    <t>34483</t>
  </si>
  <si>
    <t>표준 기상 데이터</t>
  </si>
  <si>
    <t>standard weather data; standard meteorological data</t>
  </si>
  <si>
    <t>바람, 온도 등 대기 요소를 측정하는 기상 요소를 측정한 데이터 중 동적 열부하 계산을 위해 쓰이는 기상 데이터.</t>
  </si>
  <si>
    <t>34484</t>
  </si>
  <si>
    <t>표준 대기</t>
  </si>
  <si>
    <t>standard atmos-phere</t>
  </si>
  <si>
    <t>① 실제 대기의 평균 상태와 유사하도록 보정과정을 거쳐 기온, 기압 등의 기상요소들을 나타낸 기준. ② 국제민간항공기구의 국제표준대기가 가장 보편적으로 이용된다.</t>
  </si>
  <si>
    <t>34485</t>
  </si>
  <si>
    <t>표준 방열 능력</t>
  </si>
  <si>
    <t>방열기기의 방열성능을 검토하기 위한 표준 방열면적 대비 단위시간별 방열량으로서 Q = Cp〮W〮∇tw 공식을 이용하여 산출한다. (Cp : 온수의 비열 표준 용도, W : 온수 유량, ∇tw : 입구 온도-출구 온도)</t>
  </si>
  <si>
    <t>34489</t>
  </si>
  <si>
    <t>공공 주택</t>
  </si>
  <si>
    <t>public housing</t>
  </si>
  <si>
    <t>공공주택사업자가 국가 또는 지방자치단체의 재정이나 주택도시기금을 지원받아 건설, 매입 또는 임차하여 공급하는 주택으로 공공임대주택과 공공분양주택으로 구분된다.</t>
  </si>
  <si>
    <t>3449</t>
  </si>
  <si>
    <t>표준 산업 분류</t>
  </si>
  <si>
    <t>standard classification of industries</t>
  </si>
  <si>
    <t>행정청이 표준으로 정한 산업 분류. 한국의 산업분류와 국제연합의 산업분류에 준거하고 십진분류법을 쓴다.</t>
  </si>
  <si>
    <t>34491</t>
  </si>
  <si>
    <t>표준 상태 공기</t>
  </si>
  <si>
    <t>normal condition air</t>
  </si>
  <si>
    <t>공기의 엔탈피, 비열 등을 쉽게 산출하기 위해 압력과 온도의 표준값을 1기압, 0℃ 상태로 설정한 공기.</t>
  </si>
  <si>
    <t>34492</t>
  </si>
  <si>
    <t>표준 색표</t>
  </si>
  <si>
    <t>standard color chart</t>
  </si>
  <si>
    <t>표색계상에 존재하거나 표색계를 통해 측색이 가능한 색채를 특정한 단위와 같이 활용할 수 있도록 배열한 표준의 색상표.</t>
  </si>
  <si>
    <t>34493</t>
  </si>
  <si>
    <t>표준 서식</t>
  </si>
  <si>
    <t>standard form</t>
  </si>
  <si>
    <t>표준적인 서류 양식. 예를 들어, 건축 공사비의 내역의 표준 서식, 부분별 견적 내역서의 표준 서식 등이 있다.</t>
  </si>
  <si>
    <t>34494</t>
  </si>
  <si>
    <t>표준 설계</t>
  </si>
  <si>
    <t>standard design</t>
  </si>
  <si>
    <t>특정 용도와 구조를 가진 건축물을 일정 규격과 규정에 맞도록 규격화한 설계.</t>
  </si>
  <si>
    <t>34495</t>
  </si>
  <si>
    <t>표준 세대</t>
  </si>
  <si>
    <t>standard family</t>
  </si>
  <si>
    <t>표준적인 가족 구성의 거주 세대 또는 그 가족 구성. 특히 부부와 자식으로 이루어지는 핵가족 세대를 가리킨다.</t>
  </si>
  <si>
    <t>34496</t>
  </si>
  <si>
    <t>표준 수선비</t>
  </si>
  <si>
    <t>standard cost for repair and maintenance</t>
  </si>
  <si>
    <t>건축물의 수선을 위한 표준화된 비용.</t>
  </si>
  <si>
    <t>34497</t>
  </si>
  <si>
    <t>표준 시방서</t>
  </si>
  <si>
    <t>standard spe-cifications</t>
  </si>
  <si>
    <t>건축공사에서 일반적으로 사용할 수 있도록 표준적인 사항을 표시한 시방서.</t>
  </si>
  <si>
    <t>34498</t>
  </si>
  <si>
    <t>PE</t>
  </si>
  <si>
    <t>polyethylene</t>
  </si>
  <si>
    <t>345</t>
  </si>
  <si>
    <t>표준 약관</t>
  </si>
  <si>
    <t>⇨표준 청부 계약 약관.</t>
  </si>
  <si>
    <t>34501</t>
  </si>
  <si>
    <t>표준 여음 시간</t>
  </si>
  <si>
    <t>equivalent reverberation time, recommended rever-beration time</t>
  </si>
  <si>
    <t>→ 표준여음시간(=).</t>
  </si>
  <si>
    <t>34503</t>
  </si>
  <si>
    <t>표준 온도계</t>
  </si>
  <si>
    <t>standard ther mometer</t>
  </si>
  <si>
    <t>일반 온도계 및 온도 측정 장치의 조율에 사용되는 표준값을 지닌 온도계. 일반적으로 표준 백금 저항온도계 등을 이용한다.</t>
  </si>
  <si>
    <t>34506</t>
  </si>
  <si>
    <t>표준 음원</t>
  </si>
  <si>
    <t>reference sound source</t>
  </si>
  <si>
    <t>음향 측정에 있어 장소적 조건에 영향을 받지 않는 기준 음원.</t>
  </si>
  <si>
    <t>34507</t>
  </si>
  <si>
    <t>표준 작용 온도</t>
  </si>
  <si>
    <t>standard operative temperature</t>
  </si>
  <si>
    <t>온도와 기류, 복사온도 등 실내 공기 환경 인자의 영향을 종합적으로 고려한 작용 온도에 사용자 착의량을 추가적으로 고려하여 열적 환경의 변화를 통해 착의 영향에 따라 사용자가 느끼는 온도.</t>
  </si>
  <si>
    <t>34508</t>
  </si>
  <si>
    <t>표준 전파</t>
  </si>
  <si>
    <t>standard wave</t>
  </si>
  <si>
    <t>시간과 주파수의 정확한 표시를 위해 전파주관청에서 발사하는 특정값의 주파수.</t>
  </si>
  <si>
    <t>34510</t>
  </si>
  <si>
    <t>표준 직업 분류</t>
  </si>
  <si>
    <t>standard classification of occupation</t>
  </si>
  <si>
    <t>통계 작성을 목적으로 행정청이 정한 직업 분류 표준.</t>
  </si>
  <si>
    <t>34512</t>
  </si>
  <si>
    <t>표준 청부 계약 약관</t>
  </si>
  <si>
    <t>standard stipulation of construction con tract</t>
  </si>
  <si>
    <t>건축주와 건설업자 사이의 청부 계약에 관한 권리 의무를 정하는 문서.</t>
  </si>
  <si>
    <t>34513</t>
  </si>
  <si>
    <t>표준 품셈</t>
  </si>
  <si>
    <t>standard yardstick</t>
  </si>
  <si>
    <t>일반화된 공종과 공법을 기준으로 공사에 소요되는 자재 및 공량을 정하여 공공기관 발주공사의 적정 공사비를 결정하기 위한 기준.</t>
  </si>
  <si>
    <t>34514</t>
  </si>
  <si>
    <t>표준 활성 오니법</t>
  </si>
  <si>
    <t>con-ventional activated sludge process</t>
  </si>
  <si>
    <t>활성 오니법을 활용하여 하수처리를 하는 방식. 하수 처리의 기본적인 방식 중 하나이며 침사, 유지 분리, 폭기, 침전, 소독을 하는 순서로 하수를 처리한다.</t>
  </si>
  <si>
    <t>34517</t>
  </si>
  <si>
    <t>표준갈고리</t>
  </si>
  <si>
    <t>standard hook, 標準－</t>
  </si>
  <si>
    <t>주철근 끝에 두는 갈고리로 그 치수가 표준에 맞게 된 것을 일컬음.</t>
  </si>
  <si>
    <t>34518</t>
  </si>
  <si>
    <t>표준건축비</t>
  </si>
  <si>
    <t>standard building cost, 標準建築費</t>
  </si>
  <si>
    <t>건물의 비용산정이나 건축비에 대한 보조, 융자 등의 기준을 정하기위해 표준으로 삼는 건축비.</t>
  </si>
  <si>
    <t>34519</t>
  </si>
  <si>
    <t>표준계량</t>
  </si>
  <si>
    <t>standard measuring, 標準計量</t>
  </si>
  <si>
    <t>① 표준방법에 의한 계량. ② 표준계량 방법은 일반적으로 골재의 단위용적의 중량시험방법(막대다짐시험：KS F 2505)에 의한 계량.</t>
  </si>
  <si>
    <t>34520</t>
  </si>
  <si>
    <t>표준계량배합</t>
  </si>
  <si>
    <t>standard measuring mix, 標準計量配合</t>
  </si>
  <si>
    <t>① 콘크리트의 각 재료의 양을 표준계량에 의하여 표시한 배합. ② 표준시방서에는 콘크리트 비벼내기 1m³당의 각 재료를 표준계량용적(m³)으로 표시하며 시멘트는 1,500kg으로써 1m³로 함. ③ ＝표준계량조합(調合).</t>
  </si>
  <si>
    <t>34521</t>
  </si>
  <si>
    <t>표준계량용적배합</t>
  </si>
  <si>
    <t>標準計量容積配合</t>
  </si>
  <si>
    <t>① 콘크리트 비벼내기 1m³에 소요되는 표준계량용적(㎥)으로 표시한 배합. ② 단, 시멘트 1,500kg을 1㎥로 함.</t>
  </si>
  <si>
    <t>34522</t>
  </si>
  <si>
    <t>표준관입시험</t>
  </si>
  <si>
    <t>standard penetration test, 標準貫入試驗</t>
  </si>
  <si>
    <t>보링구멍을 이용하여 로드(rod) 끝에 지름 5cm, 길이 81cm의 샘플러를 단 것을 무게 64.0kg, 낙하고 76cm의 망치로 박아 관입 깊이30cm에 대한 타격횟수 N을 측정하여 흙층의 강도를 조사하는 시험.</t>
  </si>
  <si>
    <t>34523</t>
  </si>
  <si>
    <t>표준광</t>
  </si>
  <si>
    <t>① 색을 평가하기 위해 사용하는 표준광원의 빛. ② 국제조명위원회에서는 흑체 방사온도에 따라 표준광원 A(직사일광용), B(평균주광용), C(자외역포함주광용)로 구분하고 있다. ⇨CIE 표준 광원 또는 CIE 합성 주광.</t>
  </si>
  <si>
    <t>34524</t>
  </si>
  <si>
    <t>표준광원</t>
  </si>
  <si>
    <t>specified achromatic lights, 標準光源</t>
  </si>
  <si>
    <t>34525</t>
  </si>
  <si>
    <t>표준단위하중</t>
  </si>
  <si>
    <t>standard unit load, 標準單位荷重</t>
  </si>
  <si>
    <t>표준관입시험에서 다져진 부순돌에 직경 5cm의 원봉(圓棒)을 관입시켰을 때의 어떤 침하시의 하중강도.</t>
  </si>
  <si>
    <t>34526</t>
  </si>
  <si>
    <t>표준대도시화지역</t>
  </si>
  <si>
    <t>⇨표준도시화지역(＝).</t>
  </si>
  <si>
    <t>34527</t>
  </si>
  <si>
    <t>표준도</t>
  </si>
  <si>
    <t>standard drawing</t>
  </si>
  <si>
    <t>표준적인 정보를 표시한 도면. ⇨기준도.</t>
  </si>
  <si>
    <t>34528</t>
  </si>
  <si>
    <t>표준도시화지역</t>
  </si>
  <si>
    <t>standard metropolitan area, 標準都市化地域</t>
  </si>
  <si>
    <t>①도시계획구역이 행정구역을 넘었을 때 일괄적인 도시행정 및 시설에 모순이므로, 지장이 없을 정도의 범위를 책정한 도시화지역. ② 여러 개의 도시가 상호 연관되어 대도시적 기능을 행사하고 있을 때 도시화된 광역구역. ③ ＝표준대도시화지역(標準大都市化地域, standard metropolitan statistic area).</t>
  </si>
  <si>
    <t>34529</t>
  </si>
  <si>
    <t>공공 투자 계획</t>
  </si>
  <si>
    <t>public investment plan</t>
  </si>
  <si>
    <t>정부 또는 지방자치단체가 사회기반시설의 확충 등 공적인 목적의 투자를 위해 수립하는 계획</t>
  </si>
  <si>
    <t>3453</t>
  </si>
  <si>
    <t>표준모래</t>
  </si>
  <si>
    <t>standard sand, normal sand, 標準砂</t>
  </si>
  <si>
    <t>시멘트 강도시험, 콘크리트 재료시험에 쓰이는 표준으로 지정된 모래.</t>
  </si>
  <si>
    <t>34530</t>
  </si>
  <si>
    <t>표준물매</t>
  </si>
  <si>
    <t>⇨지붕틀의 물매.</t>
  </si>
  <si>
    <t>34531</t>
  </si>
  <si>
    <t>표준배합</t>
  </si>
  <si>
    <t>1㎥의 콘크리트에 사용하는 재료를 절대용적， 중량， 현장 계량용적 중 어느 한 가지로 표시한 표준적인 배합.  =시방배합.</t>
  </si>
  <si>
    <t>34532</t>
  </si>
  <si>
    <t>표준불꽃</t>
  </si>
  <si>
    <t>⇨중성불꽃.</t>
  </si>
  <si>
    <t>34533</t>
  </si>
  <si>
    <t>표준색</t>
  </si>
  <si>
    <t>standard colors, 標準色</t>
  </si>
  <si>
    <t>① 국제적인 규격의 절대 반사율을 바탕으로 국제 조명위원회(CIE)에서 추천한 방식에 의해 측정하여 표준화한 색 ② 미국에서는 A.H. Munsell의 색표, Wilhelm Ostwald의 색표 등이 있음.</t>
  </si>
  <si>
    <t>34534</t>
  </si>
  <si>
    <t>표준설계도서</t>
  </si>
  <si>
    <t>標準設計圖書</t>
  </si>
  <si>
    <t>법률적으로 표준설계도서란 국토교통부장관이 작성한 설계도서와 중앙행정기관의 장이 작성하거나 특별시장ㆍ광역시장 또는 도지사나 한국토지주택공사의 장이 작성한 설계도서로서 규칙이 정하는 바에 따라 국토교통부장관이 인정한 것을 말한다.</t>
  </si>
  <si>
    <t>34535</t>
  </si>
  <si>
    <t>표준시</t>
  </si>
  <si>
    <t>standard time</t>
  </si>
  <si>
    <t>태양이 특정한 자오선을 통과할 때 나타나는 자오선을 기준으로 영역을 구분하여 시간대를 설정한 표준 태양시.</t>
  </si>
  <si>
    <t>34536</t>
  </si>
  <si>
    <t>표준양생</t>
  </si>
  <si>
    <t>標準養生</t>
  </si>
  <si>
    <t>20±3℃의 수중 또는 포화 습기 속에서 실시하는 콘크리트 시험체의 양생. →수중양생.</t>
  </si>
  <si>
    <t>34537</t>
  </si>
  <si>
    <t>표준여음시간</t>
  </si>
  <si>
    <t>equivalent reverberation time, recommended reverberation time, 標準餘音時間</t>
  </si>
  <si>
    <t>실내 공간에서 소리를 낸 뒤 해당 소리가 일정한 상태에 도달할 경우 소리를 멈춰 소음원이 사라진 시점에서부터 음향 에너지의 값이 60dB로 떨어질 때까지 걸리는 시간. →표준잔향시간.</t>
  </si>
  <si>
    <t>34538</t>
  </si>
  <si>
    <t>표준온돌</t>
  </si>
  <si>
    <t>標準溫突</t>
  </si>
  <si>
    <t>연탄 온돌의 시공시 기준이 되도록 표준규격(KS F 7010)에 의해 제시하고 있는 표준 온돌난방 방식.</t>
  </si>
  <si>
    <t>34539</t>
  </si>
  <si>
    <t>공공 하수도</t>
  </si>
  <si>
    <t>public sewer</t>
  </si>
  <si>
    <t>지방자치단체 등 공공기관이 설치하는 하수도</t>
  </si>
  <si>
    <t>3454</t>
  </si>
  <si>
    <t>표준음</t>
  </si>
  <si>
    <t>standard sound, 標準音</t>
  </si>
  <si>
    <t>특정 재료 혹은 공간의 음 에너지에 대한 실험을 하고자 할 때 이용되는 기준음. 특정 실험을 할 때 음향의 성질을 나타내는 기준으로 활용된다.</t>
  </si>
  <si>
    <t>34540</t>
  </si>
  <si>
    <t>표준음압차</t>
  </si>
  <si>
    <t>normalized level difference, 標準音壓差</t>
  </si>
  <si>
    <t>음원실과 수음실 두 공간의 사이 벽에 대한 차음성을 평가할 때 영향을 미칠 수 있는 수음실 내 흡음력을 일정 값으로 환산하여 보정한 두 공간의 레벨차. →표준음압레벨차.</t>
  </si>
  <si>
    <t>34541</t>
  </si>
  <si>
    <t>표준잔향시간</t>
  </si>
  <si>
    <t>34542</t>
  </si>
  <si>
    <t>표준조합</t>
  </si>
  <si>
    <t>normal proportion, normal mixing, 標準調合</t>
  </si>
  <si>
    <t>표준계량법에 의한 조합.</t>
  </si>
  <si>
    <t>34543</t>
  </si>
  <si>
    <t>표준지</t>
  </si>
  <si>
    <t>standard lot</t>
  </si>
  <si>
    <t>지가 공시에 있어서 인근 토지 감정 평가의 근거나 기준이 되는 토지.</t>
  </si>
  <si>
    <t>34544</t>
  </si>
  <si>
    <t>표준체</t>
  </si>
  <si>
    <t>standard sieve, 標準篩</t>
  </si>
  <si>
    <t>① 시멘트 또는 골재의 입도를 정하기 위해 일정한 표준으로 만든 체. ② KS A 5101-1~3.</t>
  </si>
  <si>
    <t>34545</t>
  </si>
  <si>
    <t>표준체시멘트분말도시험방법</t>
  </si>
  <si>
    <t>KS L 5112.</t>
  </si>
  <si>
    <t>34546</t>
  </si>
  <si>
    <t>표준형도시</t>
  </si>
  <si>
    <t>標準形都市</t>
  </si>
  <si>
    <t>도시 기능에 의한 도시 분류 중 산업 구조가 전국 도시의 거의 평균을 차지하는 도시.① 도시의 기능이 전국 평균에 가깝고, 단일 기능이 특히 강하지 않은 도시. ② 대도시 및 지방의 인구증감이 비교적 안정된 도시에 많음.</t>
  </si>
  <si>
    <t>34547</t>
  </si>
  <si>
    <t>표준화</t>
  </si>
  <si>
    <t>standardization, 標準化</t>
  </si>
  <si>
    <t>설계 및 건설과정에서 예기치 못한 변수로 인해 과정에 혼란이 생기지 않고  효율성이 증대하도록 절차를 대표적으로 정리하여 규정한 것. ⇨표준 설계.</t>
  </si>
  <si>
    <t>34549</t>
  </si>
  <si>
    <t>공공감보</t>
  </si>
  <si>
    <t>decrease for public, 公共減步</t>
  </si>
  <si>
    <t>토지구획정리사업에서 도로, 공원, 광장 등의 공공용지를 염출하기 위하여 필요로 하는 감보</t>
  </si>
  <si>
    <t>3455</t>
  </si>
  <si>
    <t>표준화내화벽돌치수검사방법</t>
  </si>
  <si>
    <t>KS L 3104.</t>
  </si>
  <si>
    <t>34550</t>
  </si>
  <si>
    <t>표준화주택</t>
  </si>
  <si>
    <t>standardization house, 標準化住宅</t>
  </si>
  <si>
    <t>①주택의 사용에 가장 기본이 되는 사항이 충족되고 주택성능개선 합리화의 기준이 되는 주택. ② 주택기능의 합리화와 구조자재의 표준화, 건설공기의 공기단축 등으로 경제적이며 양산할 수 있는 일정 성능의 규격화 주택. ⇨규격주택 또는 표준주택.</t>
  </si>
  <si>
    <t>34551</t>
  </si>
  <si>
    <t>표준횡단도</t>
  </si>
  <si>
    <t>typical cross section, 標準橫斷圖</t>
  </si>
  <si>
    <t>도로의 공사 표준치수와 형상을 자세히 표시한 횡단면도.</t>
  </si>
  <si>
    <t>34552</t>
  </si>
  <si>
    <t>표줄</t>
  </si>
  <si>
    <t>34553</t>
  </si>
  <si>
    <t>표지등</t>
  </si>
  <si>
    <t>sign lamp, 標識燈</t>
  </si>
  <si>
    <t>쉽게 알아볼 수 있기 위하여 설치하는 등. 특히 야간에 운행하는 선박, 비행기 등의 위치를 표시하는 등.</t>
  </si>
  <si>
    <t>34555</t>
  </si>
  <si>
    <t>표토</t>
  </si>
  <si>
    <t>surface soil, top soil, 表土</t>
  </si>
  <si>
    <t>토층의 최상부에 있는 풍화 정도가 현저하며 조직이 유연하고 유기물이 풍부한 흙. 일반적으로 7~25㎝까지를 표토의 토심 범위로 본다.</t>
  </si>
  <si>
    <t>34558</t>
  </si>
  <si>
    <t>표토 보존</t>
  </si>
  <si>
    <t>conservation of surface soil</t>
  </si>
  <si>
    <t>조성 공사시에 깍아낸 표토를 보관해 두는 것. 후에 대지로 되돌리기 위해서 한다.</t>
  </si>
  <si>
    <t>34559</t>
  </si>
  <si>
    <t>공공건축</t>
  </si>
  <si>
    <t>public building, 公共建築</t>
  </si>
  <si>
    <t>공공성이 있는 건축물로, 공익성과 공용성을 갖는다. 대부분은 관공서, 공공 단체에 의해 운영되지만 민영의 것도 있다.</t>
  </si>
  <si>
    <t>3456</t>
  </si>
  <si>
    <t>표현관</t>
  </si>
  <si>
    <t>⇨내현관.</t>
  </si>
  <si>
    <t>34562</t>
  </si>
  <si>
    <t>표현주의</t>
  </si>
  <si>
    <t>expressionism, 表現主義</t>
  </si>
  <si>
    <t>20세기 초에 독일에서 일어난 미술의 양식의 하나로 자연주의 경향에 반대하는 운동.</t>
  </si>
  <si>
    <t>34563</t>
  </si>
  <si>
    <t>푸드 믹서</t>
  </si>
  <si>
    <t>food mixer</t>
  </si>
  <si>
    <t>경량의 고속 모터를 활용하여 특정 재료를 혼합하는 장치.</t>
  </si>
  <si>
    <t>34564</t>
  </si>
  <si>
    <t>푸레나</t>
  </si>
  <si>
    <t>① 석재의 표면마감 가공기계. ② 왕복운동에 따라 평면‧구면‧조형(彫形) 등을 가공하는 기계.</t>
  </si>
  <si>
    <t>34565</t>
  </si>
  <si>
    <t>푸르키니에 현상</t>
  </si>
  <si>
    <t>Purkinje pheno-menon</t>
  </si>
  <si>
    <t>빛환경의 변동에 따른 시감도의 변화로 밝은 장소에서 동일한 밝기로 보이는 적, 청색의 광이 어두운 곳에서 그 밝기가 달라지는 것으로 인지되는 현상.</t>
  </si>
  <si>
    <t>34566</t>
  </si>
  <si>
    <t>푸리에 계수</t>
  </si>
  <si>
    <t>Fourier coefficient</t>
  </si>
  <si>
    <t>푸리에 급수를 계산할 때 적용되는 계수.</t>
  </si>
  <si>
    <t>34568</t>
  </si>
  <si>
    <t>푸리에 급수</t>
  </si>
  <si>
    <t>Fourier series</t>
  </si>
  <si>
    <t>일정 구간에서 제시되는 임의의 주기 함수를 직교축으로 하여 삼각 함수로 전개한 급수로서 프랑스의 수학자 푸리에 (Fourier, F. M. C.)가 제시하였다.</t>
  </si>
  <si>
    <t>34569</t>
  </si>
  <si>
    <t>공공건축물</t>
  </si>
  <si>
    <t>公共建築物</t>
  </si>
  <si>
    <t>3457</t>
  </si>
  <si>
    <t>푸리에 법칙</t>
  </si>
  <si>
    <t>Fourier’s law</t>
  </si>
  <si>
    <t>열전도를 고려할 때 활용되는 기본 법칙. 열류속도는 온도 구배와 비례한다는 법칙으로서 그 비례 계수는 열전도율이다.</t>
  </si>
  <si>
    <t>34570</t>
  </si>
  <si>
    <t>푸리에 변환</t>
  </si>
  <si>
    <t>Fourier transform</t>
  </si>
  <si>
    <t>어느 유한 구간에서 정의된 함수를 삼각함수의 급수로 나타내는 것을 푸리에 전개라고 하며, 이것을 무한 구간으로 확장한 것. 시간 영역으로 표시된 파형을 진동수 영역으로 변환하여 여러 가지 진동수 성분과의 집합으로 표시하는 선형 변환.</t>
  </si>
  <si>
    <t>34571</t>
  </si>
  <si>
    <t>푸리에 스펙트럼</t>
  </si>
  <si>
    <t>Fourier spectrum</t>
  </si>
  <si>
    <t>푸리에 변환으로 얻어진 진동수의 성분들을 진동수의 순서에 따라 배열한 것. 푸리에 스펙트럼은 일반적으로 진동수를 나타내는 선과 각 진동수의 에너지 양을 나타내는 선의 높이로 표현된다.</t>
  </si>
  <si>
    <t>34572</t>
  </si>
  <si>
    <t>푸리에 역변환</t>
  </si>
  <si>
    <t>inverse Fourier transform</t>
  </si>
  <si>
    <t>각 진동수 성분의 파동진폭과 위상에서 시간 영역의 파형을 합성하는 방법으로 푸리에 변환과는 반대되는 개념이다. 푸리에 합성이라고도 한다.</t>
  </si>
  <si>
    <t>34573</t>
  </si>
  <si>
    <t>푸리에 적분</t>
  </si>
  <si>
    <t>Fourier integrals</t>
  </si>
  <si>
    <t>푸리에 변환과 푸리에 역변환의 관계를 수학적 기호로 표현한 식.</t>
  </si>
  <si>
    <t>34575</t>
  </si>
  <si>
    <t>푸리에 해석</t>
  </si>
  <si>
    <t>Fourier analysis</t>
  </si>
  <si>
    <t>최종적인 푸리에 스펙트럼을 산출하기 위해 특정 영역 내 제시된 함수에 푸리에 급수 혹은 푸리에 변환을 적용하여 진행한 해석.</t>
  </si>
  <si>
    <t>34577</t>
  </si>
  <si>
    <t>푸리에수</t>
  </si>
  <si>
    <t>Fourier’s number, -數</t>
  </si>
  <si>
    <t>특정 물체에서 타 물체로 열이 흐르는 상황에서 열전도가 이루어지는 전도체의 온도 분포가 시간에 따라 바뀌는 상황에서 열전도의 상태를 확인하고자 할 때 사용하는 무차원량(無次元量)의 수.</t>
  </si>
  <si>
    <t>34578</t>
  </si>
  <si>
    <t>푸석돌</t>
  </si>
  <si>
    <t>brittle stone, 腐蝕石</t>
  </si>
  <si>
    <t>① 석재 중에서 풍화 도중에 생긴 연질암. ② 잘 부스러지는 푸석푸석한 무른 석재.</t>
  </si>
  <si>
    <t>34579</t>
  </si>
  <si>
    <t>공공녹지</t>
  </si>
  <si>
    <t>public green, 公共綠地</t>
  </si>
  <si>
    <t>자연의 숲·토양·암석·수면 등으로 이루어져 있는 영속적인 공지로 국가 또는 지방공공단체가 설치·관리하며 일반에게 공개하는 장소.</t>
  </si>
  <si>
    <t>3458</t>
  </si>
  <si>
    <t>푸시오버 해석</t>
  </si>
  <si>
    <t>push-over analysis</t>
  </si>
  <si>
    <t>① 증분해석에 있어서 하중을 단계적으로 증가시키는 해석. ② 점증재하해석이라고도 함.</t>
  </si>
  <si>
    <t>34582</t>
  </si>
  <si>
    <t>푸아송 분포</t>
  </si>
  <si>
    <t>Poisson’s distribution</t>
  </si>
  <si>
    <t>① 단위 시간 안에 어떤 사건이 일어날 횟수를 표현하는이산 확률 분포. ② 시간에 대한 개념 외에도 길이, 넓이 등 공간적 범주를 설정하여 확률을 계산하는 것도 가능하다.</t>
  </si>
  <si>
    <t>34585</t>
  </si>
  <si>
    <t>푸아송비</t>
  </si>
  <si>
    <t>Poisson’s ratio, -比</t>
  </si>
  <si>
    <t>탄성재(재료의 탄성한도 내)에 수직응력(인장‧압축)이 작용할 때는 재료의 축방향에 따라 가로‧세로방향의 두 변형이 생기는데 이 두 변형(률)의 비(가로방향 변형률/세로방향 변형률)</t>
  </si>
  <si>
    <t>34586</t>
  </si>
  <si>
    <t>푸아송수</t>
  </si>
  <si>
    <t>Poisson’s number, -數</t>
  </si>
  <si>
    <t>푸아송비(⇦)의 역수.</t>
  </si>
  <si>
    <t>34587</t>
  </si>
  <si>
    <t>푸아즈이유 흐름</t>
  </si>
  <si>
    <t>Poiseuille flow</t>
  </si>
  <si>
    <t>유체의 누설시험에 적용되는 개념으로 동일 직경을 가진 파이프에 점성을 가진 유체를 압송할 경우 나타나는 유속 분포에 대한 함수가 포물선 형태로 나타나는 특성. →하겐-푸아즈이유 흐름(=). →포이쉴리 흐름.</t>
  </si>
  <si>
    <t>34588</t>
  </si>
  <si>
    <t>공공부분</t>
  </si>
  <si>
    <t>public space, 公共部分</t>
  </si>
  <si>
    <t>건물에서 계단‧엘리베이터‧복도 등의 공용으로 사용되는 부분.</t>
  </si>
  <si>
    <t>3459</t>
  </si>
  <si>
    <t>푸트 라이트</t>
  </si>
  <si>
    <t>foot lights</t>
  </si>
  <si>
    <t>① 상연물을 상연하는 용도의 공간에서 무대 연출을 위해 무대면에 설치되어 배우의 발 높이에서 빛을 비추는 조명기구. ② 각광으로도 불리우며, 설치형과 매립형의 두 가지 방식으로 활용된다.</t>
  </si>
  <si>
    <t>34590</t>
  </si>
  <si>
    <t>푸트밸브</t>
  </si>
  <si>
    <t>→ 풋밸브(foot valve)(=).</t>
  </si>
  <si>
    <t>34591</t>
  </si>
  <si>
    <t>푸트패스</t>
  </si>
  <si>
    <t>footpath</t>
  </si>
  <si>
    <t>보도의 일종으로, 골목길 , 차선, 계단 등 으로 구성됨</t>
  </si>
  <si>
    <t>34592</t>
  </si>
  <si>
    <t>푸팅</t>
  </si>
  <si>
    <t>footing, 礎段, 基礎板</t>
  </si>
  <si>
    <t>① 구조물의 상부하중을 피어나 기둥에 의해서 안전하게 지반에 전달할 목적으로 기초 밑에 지반과 직접 면하는 부분의 하부구조 부분. ② 푸팅은 독립푸팅과 연속푸팅으로 대별함. ③ 기초구조는 기초와 기초판(푸팅)으로 구성됨.</t>
  </si>
  <si>
    <t>34593</t>
  </si>
  <si>
    <t>푸팅기초</t>
  </si>
  <si>
    <t>footing foundation</t>
  </si>
  <si>
    <t>① 기초판을 상부구조의 일부분에만 한 기초. ② 푸팅기초에는 단일기둥을 받치게 된 독립푸팅기초(single footing), 2개 이상의 기둥을 1개의 푸팅으로 받치게 된 복합 푸팅기초(combined footing), 벽 또는 1열의 기둥을 띠형(帶形)의 푸팅으로 받치게 된 연속푸팅기초(continuous footing ；줄기초)가 있음.</t>
  </si>
  <si>
    <t>34595</t>
  </si>
  <si>
    <t>푼</t>
  </si>
  <si>
    <t>길이를 표시하는 촌(寸)의 하위 단위. 1치 길이의 1 /10, 1자 길이의 1/100에 해당.</t>
  </si>
  <si>
    <t>34597</t>
  </si>
  <si>
    <t>푼끌</t>
  </si>
  <si>
    <t>small chisel</t>
  </si>
  <si>
    <t>① 날이 아주 좁은 작은 끌. ② 끌 중에서 특별히 작음.</t>
  </si>
  <si>
    <t>34598</t>
  </si>
  <si>
    <t>푼빵</t>
  </si>
  <si>
    <t>한 짐에 얼마씩으로 정하여 흙 파는 일 따위를 맡기는 날품.</t>
  </si>
  <si>
    <t>34599</t>
  </si>
  <si>
    <t>program evaluation and review technique</t>
  </si>
  <si>
    <t>공사 현장의 프로젝트 관리 분석 기법 중의 하나</t>
  </si>
  <si>
    <t>346</t>
  </si>
  <si>
    <t>공공시설</t>
  </si>
  <si>
    <t>public facility, public utility, 公共施設</t>
  </si>
  <si>
    <t>국가 또는 지방자치단체가 국민생활의 복지증진을 위하여 설치하는 시설. 공립학교, 공립병원, 국·공립도서관, 시민회관, 각종 보건 및 후생시설, 도로, 공원, 상하수도 시설 등을 말한다.</t>
  </si>
  <si>
    <t>3460</t>
  </si>
  <si>
    <t>풀</t>
  </si>
  <si>
    <t>pool</t>
  </si>
  <si>
    <t>수영장 또는 물이 고여있는 곳.</t>
  </si>
  <si>
    <t>34600</t>
  </si>
  <si>
    <t>풀 박스</t>
  </si>
  <si>
    <t>pull box</t>
  </si>
  <si>
    <t>→ 풀박스(=).</t>
  </si>
  <si>
    <t>34601</t>
  </si>
  <si>
    <t>풀 스위치</t>
  </si>
  <si>
    <t>pull switch</t>
  </si>
  <si>
    <t>상부에 설치된 전기 설비를 실내공간에서 활용할 때 전기 설비 내부의 개폐부에 끈을 달아 당겨서 개폐(on/off)가 가능하도록 만든 스위치.</t>
  </si>
  <si>
    <t>34603</t>
  </si>
  <si>
    <t>풀 코스트</t>
  </si>
  <si>
    <t>full cost</t>
  </si>
  <si>
    <t>전부 원가 계산. 제품을 생산할 때, 직접비, 간접비, 투자비 등 생산에 소요된 모든 비용을 추정해서 산출하는 원가.</t>
  </si>
  <si>
    <t>34604</t>
  </si>
  <si>
    <t>풀귀얄</t>
  </si>
  <si>
    <t>풀칠에 쓰는 솔.</t>
  </si>
  <si>
    <t>34606</t>
  </si>
  <si>
    <t>풀기</t>
  </si>
  <si>
    <t>① 풀을 먹이어 뻣뻣한 기운. ② 풀의 끈적끈적한 정도 또는 발라진 풀의 양.</t>
  </si>
  <si>
    <t>34607</t>
  </si>
  <si>
    <t>풀떼</t>
  </si>
  <si>
    <t>① 밀생(密生)한 풀을 뿌리채 넓적하게 떼어낸 것. ② 잡초의 떼.</t>
  </si>
  <si>
    <t>34608</t>
  </si>
  <si>
    <t>풀리</t>
  </si>
  <si>
    <t>pully</t>
  </si>
  <si>
    <t>도르레나 바퀴에 체인, 와이어와 같은 줄 부재를 걸어 걸리는 힘의 크기, 방향 등을 조정하도록 만든 장치.</t>
  </si>
  <si>
    <t>34611</t>
  </si>
  <si>
    <t>풀림</t>
  </si>
  <si>
    <t>① 아닐링 하는 것. ② 금속‧유리, 기타 재료를 임계온도 또는 재결정점보다 높은 온도까지 가열한 후 냉각하여 냉간가공에 의한 영향의 제거, 내부응력의 해소, 전기적‧자기적 혹은 기타 성질을 개선하는 것. ③ ⇨소둔(＝).</t>
  </si>
  <si>
    <t>34612</t>
  </si>
  <si>
    <t>풀박스</t>
  </si>
  <si>
    <t>전기의 분기, 인입, 인출 등을 용이하게 하기 위해 사용하는 상자로서 전기의 배선 및 배관 공사에서 주로 이용된다. →조인트 박스.</t>
  </si>
  <si>
    <t>34614</t>
  </si>
  <si>
    <t>풀셔블</t>
  </si>
  <si>
    <t>⇨백호(＝).</t>
  </si>
  <si>
    <t>34616</t>
  </si>
  <si>
    <t>풀쇼벨</t>
  </si>
  <si>
    <t>34617</t>
  </si>
  <si>
    <t>풀스위치</t>
  </si>
  <si>
    <t>① 옥내용 소형 스위치의 하나. ② 부착된 끈을 당기면 한번은 ｢개로(開路)｣, 다음번은 ｢폐로(閉路)｣가 되는 구조로 됨. ③ 매입형 스위치에 비해 미관상 좋지 못하고 또한 끈이 방해되기도 함.</t>
  </si>
  <si>
    <t>34618</t>
  </si>
  <si>
    <t>공공용 수역</t>
  </si>
  <si>
    <t>public water areas</t>
  </si>
  <si>
    <t>하천,· 호수, 항만, 연안 해역, 그 밖의 공공용으로 제공되는 수역 및 여기에 연결되는 공공 구거(溝渠) , 관개용 수로, 그 밖의 공공용 수로</t>
  </si>
  <si>
    <t>3462</t>
  </si>
  <si>
    <t>풀프루프</t>
  </si>
  <si>
    <t>fool-proof</t>
  </si>
  <si>
    <t>바보라도 할 수 있는 안전하고 간단한 과실방지 장치를 의미하며, 제조현장에서 불량품 생산이나 안전사고 등을 미연에 차단하는 시스템. ⇨페일세이프(fail-safe).</t>
  </si>
  <si>
    <t>34623</t>
  </si>
  <si>
    <t>품</t>
  </si>
  <si>
    <t>labour, labor</t>
  </si>
  <si>
    <t>① 특정한 작업을 하기 위한 시간, 노무량. ② 직인의 작업 또는 일.</t>
  </si>
  <si>
    <t>34625</t>
  </si>
  <si>
    <t>품 부조</t>
  </si>
  <si>
    <t>품앗이라고 하며 지붕 잇기 등 품이 드는 일에서 상호 부조를 목적으로 노동력을 교환하는 사회 관행.</t>
  </si>
  <si>
    <t>34626</t>
  </si>
  <si>
    <t>품 청부</t>
  </si>
  <si>
    <t>공사에 필요한 자재나 기계 기구를 발주자가 준비하고 노무만을 하는 청부 형식. ⇨노무 청부.</t>
  </si>
  <si>
    <t>34627</t>
  </si>
  <si>
    <t>품값</t>
  </si>
  <si>
    <t>(미) labor cost, (영) labour cost</t>
  </si>
  <si>
    <t>노동의 대가로 받은 보수나 임금.</t>
  </si>
  <si>
    <t>34628</t>
  </si>
  <si>
    <t>품번</t>
  </si>
  <si>
    <t>⇨부품번호(＝).</t>
  </si>
  <si>
    <t>34629</t>
  </si>
  <si>
    <t>공공용 아케이드</t>
  </si>
  <si>
    <t>public arcade, 公共用arcade</t>
  </si>
  <si>
    <t>공용 가로의 보행용 외부공간에 지붕을 씌운 것.</t>
  </si>
  <si>
    <t>3463</t>
  </si>
  <si>
    <t>품삯</t>
  </si>
  <si>
    <t>① 노동의 대가로 받은 보수. ② 건축 공사비 가운데 재료비를 제외한 노동력에 대한 비용의 총칭.</t>
  </si>
  <si>
    <t>34630</t>
  </si>
  <si>
    <t>품석</t>
  </si>
  <si>
    <t>品石</t>
  </si>
  <si>
    <t>조선 시대 대궐 안의 정전(正殿) 앞뜰에 품계를 새겨 세운 돌로 관원의 계급‧위치를 표시함.</t>
  </si>
  <si>
    <t>34631</t>
  </si>
  <si>
    <t>품셈</t>
  </si>
  <si>
    <t>인력이나 기계로 어떤 물체를 만드는 데 필요한, 단위당 노력과 능률 및 재료 등을 수량으로 나타낸 것.</t>
  </si>
  <si>
    <t>34632</t>
  </si>
  <si>
    <t>품셈 표준</t>
  </si>
  <si>
    <t>⇨표준 품셈.</t>
  </si>
  <si>
    <t>34633</t>
  </si>
  <si>
    <t>풋라이트</t>
  </si>
  <si>
    <t>foot light</t>
  </si>
  <si>
    <t>① 무대 바닥의 앞 가장자리에서 무대를 비추도록 배치 된 연극 조명 장치. ② 관객의 눈에 직접 조명이 닿지 않도록 한 것이며 최근에는 관람석‧비상계단 등에도 도입됨, 각광.</t>
  </si>
  <si>
    <t>34636</t>
  </si>
  <si>
    <t>풋밸브</t>
  </si>
  <si>
    <t>foot valve</t>
  </si>
  <si>
    <t>① 체크 벨브의 한 종류로 흡입관 내부에 유체를 가득 채운 상태로 만들어 펌프 시동을 용이하게 하도록 도움을 주는 밸브. ② 펌프와 파이프에서 물이 역류하는 것을 방지하며, 수송관 내 이물질의 유입을 방지하는 역할을 한다.</t>
  </si>
  <si>
    <t>34637</t>
  </si>
  <si>
    <t>풋블록</t>
  </si>
  <si>
    <t>foot block</t>
  </si>
  <si>
    <t>빗버팀대의 하단을 지지하는 부재.</t>
  </si>
  <si>
    <t>34638</t>
  </si>
  <si>
    <t>풋캔들</t>
  </si>
  <si>
    <t>foot-candle</t>
  </si>
  <si>
    <t>① 빛의 강도를 나타내는 조도의 단위. ② 1촉광의 광원에서 1피트 떨어진 점의 수직조도이며, 1풋캔들은 약 10.76룩스에 해당한다.</t>
  </si>
  <si>
    <t>34639</t>
  </si>
  <si>
    <t>공공용수</t>
  </si>
  <si>
    <t>public use water, 公共用水</t>
  </si>
  <si>
    <t>급수, 소방, 하수처리와 같은 공공의 목적으로 사용되는 일반 공공용수</t>
  </si>
  <si>
    <t>3464</t>
  </si>
  <si>
    <t>풋파운드</t>
  </si>
  <si>
    <t>foot pound</t>
  </si>
  <si>
    <t>①1파운드의 것을 1피트 들어올리는 일의 양. ② 1분간 33,000피트 파운드의 능력을 1마력으로 함.</t>
  </si>
  <si>
    <t>34640</t>
  </si>
  <si>
    <t>풍경</t>
  </si>
  <si>
    <t>風磬</t>
  </si>
  <si>
    <t>① 바람이 불면 소리가 나도록 처마 끝에 달아둔 작은 종. ② 특히 사찰건축의 처마에서 쉽게 볼 수 있음.</t>
  </si>
  <si>
    <t>34641</t>
  </si>
  <si>
    <t>풍경식 정원</t>
  </si>
  <si>
    <t>landscape gar-den</t>
  </si>
  <si>
    <t>18세기 영국에서 그 이전까지의 직선적, 기하학적인 정형적 정원에 대응하여 자연 그대로의 조원하는 낭만주의적인 정원양식.</t>
  </si>
  <si>
    <t>34642</t>
  </si>
  <si>
    <t>풍금철</t>
  </si>
  <si>
    <t>문장부 옆에 박아서 대접쇠와 맞비비게 되어 있는 쇳조각으로 찰쇠라 함.</t>
  </si>
  <si>
    <t>34643</t>
  </si>
  <si>
    <t>풍급</t>
  </si>
  <si>
    <t>wind scale</t>
  </si>
  <si>
    <t>→ 풍력 계급(=).</t>
  </si>
  <si>
    <t>34644</t>
  </si>
  <si>
    <t>풍기지구</t>
  </si>
  <si>
    <t>discipline district, 風紀地區</t>
  </si>
  <si>
    <t>위락‧환락가 등 풍기상 좋지 못한 시설을 일반시가지와 격리한 특별한 구역.</t>
  </si>
  <si>
    <t>34645</t>
  </si>
  <si>
    <t>풍도</t>
  </si>
  <si>
    <t>air duct</t>
  </si>
  <si>
    <t>(=) 덕트</t>
  </si>
  <si>
    <t>34646</t>
  </si>
  <si>
    <t>풍도①</t>
  </si>
  <si>
    <t>wind diagram, 風圖</t>
  </si>
  <si>
    <t>측정 시기에 바람이 가지는 방향, 속도, 위력 등 바람의 속성을 표시한 그림. →풍향도. →풍속도.</t>
  </si>
  <si>
    <t>34647</t>
  </si>
  <si>
    <t>풍도②</t>
  </si>
  <si>
    <t>air duct, duct, 風道</t>
  </si>
  <si>
    <t>실내 대기환경의 조율 설비를 건축물에 적용하고자 할 경우 급기, 환기, 배기에 따라 개별 공기를 압송하는 통로.</t>
  </si>
  <si>
    <t>34648</t>
  </si>
  <si>
    <t>풍동</t>
  </si>
  <si>
    <t>wind tunnel, 風洞</t>
  </si>
  <si>
    <t>건물 등이 바람으로부터 받는 영향, 주위에 주는 기류의 상황을 조사하기 위해 모형 또는 실물을 사용해 바람의 강도를 다양하게 바꾸어 실험하는 장치.</t>
  </si>
  <si>
    <t>34649</t>
  </si>
  <si>
    <t>공공용지</t>
  </si>
  <si>
    <t>land for public use, public land, public open space, 公共用地</t>
  </si>
  <si>
    <t>도로, 공원, 광장, 하천, 기타 공공용으로 사용되는 토지. 국가 또는 지방 공공 단체가 소유한다.</t>
  </si>
  <si>
    <t>3465</t>
  </si>
  <si>
    <t>풍동 난류</t>
  </si>
  <si>
    <t>turbulent air flow in a wind tunnel</t>
  </si>
  <si>
    <t>풍동 실험을 진행할 때 만들어지는 난류.</t>
  </si>
  <si>
    <t>34650</t>
  </si>
  <si>
    <t>풍동 실험</t>
  </si>
  <si>
    <t>wind tunnel test(experiment)</t>
  </si>
  <si>
    <t>모형 또는 실물의 시험체가 바람에서 받는 영향 또는 그 주변의 기류 성상에 미치는 영향을 조사하기 위해 풍동을 사용해서 실시하는 실험.</t>
  </si>
  <si>
    <t>34651</t>
  </si>
  <si>
    <t>풍동구조</t>
  </si>
  <si>
    <t>pneumatic structure, 風洞構造</t>
  </si>
  <si>
    <t>주로 한시적으로 사용할 건축물에 활용되는 구조의 하나로서 건축물의 내외부 압력차이를 활용해 구조체가 구조적 역할을 수행할 수 있는 구조방식. →공기구조.</t>
  </si>
  <si>
    <t>34652</t>
  </si>
  <si>
    <t>풍랑</t>
  </si>
  <si>
    <t>wind wave</t>
  </si>
  <si>
    <t>바람에 의해 생기는 파도</t>
  </si>
  <si>
    <t>34653</t>
  </si>
  <si>
    <t>풍량 측정</t>
  </si>
  <si>
    <t>measurement of flow rate</t>
  </si>
  <si>
    <t>특정 장소 또는 설비에서 기체가 흡, 배기되는 부위의 바람 변화량을 측정하는 것.</t>
  </si>
  <si>
    <t>34654</t>
  </si>
  <si>
    <t>풍력</t>
  </si>
  <si>
    <t>wind force, 風力</t>
  </si>
  <si>
    <t>바람이 가지는 세기 또는 바람이 가지는 운동 에너지를 풍속으로 표현한 것이며, 일반적으로 영국의 해군제독인 보퍼트가 고안한 보퍼트 풍력 계급을 사용한다. →풍력계급.</t>
  </si>
  <si>
    <t>34655</t>
  </si>
  <si>
    <t>풍력 계급</t>
  </si>
  <si>
    <t>wind scale; wind force scale</t>
  </si>
  <si>
    <t>→ 풍력계급(=).</t>
  </si>
  <si>
    <t>34656</t>
  </si>
  <si>
    <t>풍력 발전</t>
  </si>
  <si>
    <t>wind power gener-ation</t>
  </si>
  <si>
    <t>① 바람이 가지는 운동에너지를 이용해 풍차의 날개를 돌려 발생하는 회전 에너지를 이용해 전기를 생산하는 발전방식. ② 무공해 에너지원으로 풍력을 활용한 에너지 생산이 가능하나, 연속적이지 않기 때문에 출력이 일정하지 않은 약점이 있다.</t>
  </si>
  <si>
    <t>34658</t>
  </si>
  <si>
    <t>공공용지점유율</t>
  </si>
  <si>
    <t>occupation ratio of public use, 公共用地占有率</t>
  </si>
  <si>
    <t>해당 도시구역의 전체 면적에 대한 공공용지로 사용되는 면적의 비율.</t>
  </si>
  <si>
    <t>3466</t>
  </si>
  <si>
    <t>풍력계급</t>
  </si>
  <si>
    <t>Beaufort’swind force scale, wind scale, wind force scale,, 風力階級</t>
  </si>
  <si>
    <t>① 바람이 건물 등에 주는 풍압력의 등급. ② 영국 해군제독 보퍼트가 고안한 바람의 세기를 측정하는 방식으로 바람 세기에 따라 확산 정도가 달라질 수 있는 연기, 나무 등의 물체를 육안으로 관찰하여 이를 13가지 계급으로 나눠놓은 것이 최초의 풍력계급인 보퍼트 풍력 계급이다. ③ 현재는 세계기상기구(WMO)에서 보퍼트 풍력 계급을 결정하여 사용중에 있으며, 0~17의 등급으로 나뉘어진다.</t>
  </si>
  <si>
    <t>34660</t>
  </si>
  <si>
    <t>풍력계수</t>
  </si>
  <si>
    <t>coefficient of wind force, 風力係數</t>
  </si>
  <si>
    <t>① 구조체와 지붕골조 또는 기타구조물 등의 설계풍압을 산정하기 위한 계수 ② 기타구조물이나 독립편지붕의 경우 풍력계수를 직접 사용하고 구조체용의 풍력계수는 풍상측외압계수와 풍하측외압게수를 함께 고려하여 산정하며, 지붕골조용 풍력계수는 외압계수와 내압계수를 함께 고려하여 산정함.</t>
  </si>
  <si>
    <t>34661</t>
  </si>
  <si>
    <t>풍련</t>
  </si>
  <si>
    <t>風蓮</t>
  </si>
  <si>
    <t>풍연이라하며 닫집에서 기둥 위의 측면과 뜬창방 밑을 장식한 판.</t>
  </si>
  <si>
    <t>34662</t>
  </si>
  <si>
    <t>풍로</t>
  </si>
  <si>
    <t>small kitchen range</t>
  </si>
  <si>
    <t>음식물을 데우거나 끓이는 데 사용하는 소형의 화로.</t>
  </si>
  <si>
    <t>34663</t>
  </si>
  <si>
    <t>풍배도</t>
  </si>
  <si>
    <t>windrose, 風配圖</t>
  </si>
  <si>
    <t>측정한 시기 내 바람의 방향에 대한 빈도를 XY 극좌표선상에 표시하여 나타낸 그림. → 윈드 로즈(wind rose)(=).</t>
  </si>
  <si>
    <t>34664</t>
  </si>
  <si>
    <t>풍배형 풍속계</t>
  </si>
  <si>
    <t>cup ane mometer</t>
  </si>
  <si>
    <t>컵 모양의 풍배를 이용하여 그 회전속도를 통해 바람의 풍속을 측정하는 장치로서 3배형(소형로빈슨형), 4배형(로빈슨형) 등이 있다.</t>
  </si>
  <si>
    <t>34665</t>
  </si>
  <si>
    <t>풍상측</t>
  </si>
  <si>
    <t>windward, 風上側</t>
  </si>
  <si>
    <t>바람이 측정되는 지점을 기준으로 확인된 바람이 불어오는 근원지의 방향.</t>
  </si>
  <si>
    <t>34666</t>
  </si>
  <si>
    <t>풍성체적토</t>
  </si>
  <si>
    <t>wind laid deposit, 風成滯積土</t>
  </si>
  <si>
    <t>바람에 의하여 운반되어 육상에 쌓인 흙.</t>
  </si>
  <si>
    <t>34668</t>
  </si>
  <si>
    <t>풍소란</t>
  </si>
  <si>
    <t>astragal, 風小欄</t>
  </si>
  <si>
    <t>① 바람을 막기 위하여 창호의 갓둘레에 덧대는 선‧문짝선 등. ② 창호의 마중대의 틀을 막아 여미게 하는 소란.</t>
  </si>
  <si>
    <t>34669</t>
  </si>
  <si>
    <t>풍소란개탕</t>
  </si>
  <si>
    <t>風小欄開鐋</t>
  </si>
  <si>
    <t>미닫이문 등 창문틀에 창문짝을 끼워 방풍이 되게 한 홈 또는 턱.</t>
  </si>
  <si>
    <t>34670</t>
  </si>
  <si>
    <t>풍소란홈</t>
  </si>
  <si>
    <t>風小欄溝</t>
  </si>
  <si>
    <t>풍소란턱을 다른 문짝이나 틀에 끼워서 방풍적으로 하기 위해 판 홈.</t>
  </si>
  <si>
    <t>34671</t>
  </si>
  <si>
    <t>풍속</t>
  </si>
  <si>
    <t>wind velocity, 風速</t>
  </si>
  <si>
    <t>공기가 단위시간당 흐르는 거리. 일반적으로 10분간 평균풍속을 사용하며 평탄하고 열린 지역에서 10m 높이의 풍속을 기준으로 함.</t>
  </si>
  <si>
    <t>34672</t>
  </si>
  <si>
    <t>풍속 누적 빈도 곡선</t>
  </si>
  <si>
    <t>cumulative distribution curve of wind speed(velocity)</t>
  </si>
  <si>
    <t>측정된 시간에 나타난 풍속의 분포를 확률 분포 함수로 표시했을 때 그려지는 좌표상의 곡선에서 특정한 기준 풍속 이하로 측정된 풍속값의 빈도.</t>
  </si>
  <si>
    <t>34673</t>
  </si>
  <si>
    <t>풍속 증가율</t>
  </si>
  <si>
    <t>wind speed increment ratio</t>
  </si>
  <si>
    <t>① 바람 속도의 증가 비율. ② 건축물 주변 기류일 경우, 건설 전 풍속에 대한 건설 후 풍속의 증가 비율.</t>
  </si>
  <si>
    <t>34676</t>
  </si>
  <si>
    <t>풍속계</t>
  </si>
  <si>
    <t>풍속을 재는 기기</t>
  </si>
  <si>
    <t>34677</t>
  </si>
  <si>
    <t>풍수설</t>
  </si>
  <si>
    <t>風水說</t>
  </si>
  <si>
    <t>①중국에서 진 • 한 시대부터 전승된 것으로 산맥, 구릉, 수류 등의 지세를 관찰하고 음양오행이나 방위도 고려해서 음양론과 오행설을 토대로 땅에 관한 이치를 체계화하여 길흉화복을 설명하는 학설. ② 풍수의 원래 의미는 지극히 일상적이고 평범한 생활환경을 대변하고 있는 것으로 풍(風)은 기후와 풍토를 지칭하며, 수(水)는 물과 관계된 모든 것을 가리키고 있음. ③ 풍수지리는 자연환경이 인간의 생활에 영향을 미치는 것을 연구하고 토론하는 학술 분야로 주로 궁궐터나 집터, 무덤 자리를 잡는 데 이용되었으며 널리 퍼지기 시작한 것은 신라 말기였다고 함.</t>
  </si>
  <si>
    <t>34678</t>
  </si>
  <si>
    <t>풍압</t>
  </si>
  <si>
    <t>wind pressure, 風壓</t>
  </si>
  <si>
    <t>바람이 구조물에 미치는 압력으로서 공기밀도와 풍속의 제곱의 곱에 비례함</t>
  </si>
  <si>
    <t>34679</t>
  </si>
  <si>
    <t>공공차고</t>
  </si>
  <si>
    <t>public parking garage, 公共車庫</t>
  </si>
  <si>
    <t>개인소유가 아닌 공적기관에 의해 소유되거나 운영되는 차고.</t>
  </si>
  <si>
    <t>3468</t>
  </si>
  <si>
    <t>풍압계</t>
  </si>
  <si>
    <t>wind pressure meter</t>
  </si>
  <si>
    <t>풍압을 계산하는 원리를 이용하여 풍압을 측정하는 장치.</t>
  </si>
  <si>
    <t>34683</t>
  </si>
  <si>
    <t>풍압계수</t>
  </si>
  <si>
    <t>wind pressure coefficient, 風壓係數</t>
  </si>
  <si>
    <t>주골조의 설계풍압을 산정할 때는 외압계수와 내압계수로 구성되며, 외장재의 설계풍압을 산정할 때는 피크외압계수와 피크내압계수로 구성됨</t>
  </si>
  <si>
    <t>34684</t>
  </si>
  <si>
    <t>풍압력</t>
  </si>
  <si>
    <t>wind pressure, 風壓力</t>
  </si>
  <si>
    <t>바람으로 인하여 건축물의 외주면에 작용하는 힘. 풍압력은 속도압에 풍력계수를 곱하여 계산함.</t>
  </si>
  <si>
    <t>34685</t>
  </si>
  <si>
    <t>풍연</t>
  </si>
  <si>
    <t>風連</t>
  </si>
  <si>
    <t>풍련이라하며 닫집에서 기둥 위의 측면과 뜬창방 밑을 장식한 판.</t>
  </si>
  <si>
    <t>34687</t>
  </si>
  <si>
    <t>풍운문</t>
  </si>
  <si>
    <t>風雲紋</t>
  </si>
  <si>
    <t>① 바람과 구름을 아울러 이르는 무늬. ② 용이 바람과 구름을 타고 하늘로 오르는 것 같은 힘찬 기운을 그린 구름무늬. ③ 사회적ㆍ정치적으로 세상이 크게 변하려는 기운.</t>
  </si>
  <si>
    <t>34689</t>
  </si>
  <si>
    <t>공공하수</t>
  </si>
  <si>
    <t>公共下水</t>
  </si>
  <si>
    <t>도로 밑 등 공공하수로를 통해 배수하는 것</t>
  </si>
  <si>
    <t>3469</t>
  </si>
  <si>
    <t>풍잠</t>
  </si>
  <si>
    <t>風簪</t>
  </si>
  <si>
    <t>① 지붕마루 끝에 물린 회백토반죽. ② 망건(網巾)의 당 앞쪽에 꾸미는 물건(物件). 쇠뿔ㆍ대모(玳瑁)ㆍ호박ㆍ금패(錦貝) 같은 것으로 원산 모양을 만듦.</t>
  </si>
  <si>
    <t>34690</t>
  </si>
  <si>
    <t>풍적토</t>
  </si>
  <si>
    <t>aeolian soil, 風積土</t>
  </si>
  <si>
    <t>｢운적토｣의 일종으로 바람의 작용으로 모래, ｢실트｣ 등이 운반되어 체적한 흙.</t>
  </si>
  <si>
    <t>34692</t>
  </si>
  <si>
    <t>풍차풍속계</t>
  </si>
  <si>
    <t>vane anemometer, anemometer of windmill type, fan-wheel anemometer,, 風車風速計</t>
  </si>
  <si>
    <t>① 기류에 의한 날개차의 초당 회전수를 측정하여 풍속을 측정하는 계기이며, 정밀도와 강도(强度)를 고려하여 초당 1～15m의 풍속 측정에 적합함.</t>
  </si>
  <si>
    <t>홍민호</t>
  </si>
  <si>
    <t>34693</t>
  </si>
  <si>
    <t>풍차형 풍속계</t>
  </si>
  <si>
    <t>fan ane-momter</t>
  </si>
  <si>
    <t>공기가 단위 시간 동안 이동한 거리를 감지할 수 있는 풍차를 갖는 풍속계</t>
  </si>
  <si>
    <t>34694</t>
  </si>
  <si>
    <t>풍치</t>
  </si>
  <si>
    <t>landscape, 風致</t>
  </si>
  <si>
    <t>아름다운 자연 경관을 뜻하는 말. ⇨경치,  풍경 또는 풍취.</t>
  </si>
  <si>
    <t>34695</t>
  </si>
  <si>
    <t>풍치 공원</t>
  </si>
  <si>
    <t>scenic park</t>
  </si>
  <si>
    <t>풍치 공원은 특수 공원 중 주로 풍치 (자연 경관 등의 운치 맛)를 제공하는 것을 목적으로하는 도시 공원이며, 수림지, 호수 해변 등의 양호한 자연 환경을 형성하는 토지를 선정하고 배치 된 것을 말한다.</t>
  </si>
  <si>
    <t>34696</t>
  </si>
  <si>
    <t>풍치 지구</t>
  </si>
  <si>
    <t>scenic district; sce-nic zone</t>
  </si>
  <si>
    <t>도시계획법상 토지의 상황상 풍치가 필요한 지구로서 건설부 장관이 지정한 지구를 말한다. 풍치지구 내에서는 건축물의 건축, 주택의 조성, 산림의 벌채 등에 제한을 받고 있다. 풍치지구의 지정은 자연미를 유지하고 파괴를 방지할 필요가 있는 토지가 선정된다. 풍치유지 목적을 달성하기 위한 도시의 녹지계획은 커다란 효과를 얻고 있다.① ｢국토의 계획 및 이용에 관한 법률｣상 용도지구의 일종. ② 도시내 및 근교에 있어서 도시의 발전에 따라 파괴되기 쉬운 자연풍치를유지보전(保全)하기위하여 필요한 일정구역을 획정(劃定) 구분하여 지정한 지구(경관지역제와 녹지지역제의 양방에 걸쳐 있는 성질의 것임) ③ 공작물의 신축‧개축 혹은 제각(除却)‧수목(樹木)‧토석류의 채취, 기타 풍치의 보존에 영향을 미치는 행위를 금지 또는 제한하고 있음.</t>
  </si>
  <si>
    <t>34697</t>
  </si>
  <si>
    <t>풍치정원</t>
  </si>
  <si>
    <t>naturalistic garden, 風致庭園</t>
  </si>
  <si>
    <t>아름답게 자연경관을 본받아 꾸민 뜰이나 정원.</t>
  </si>
  <si>
    <t>기문당39.5%</t>
  </si>
  <si>
    <t>34698</t>
  </si>
  <si>
    <t>PET</t>
  </si>
  <si>
    <t>polyethylene terephthalate</t>
  </si>
  <si>
    <t>폴리에틸렌테레프탈레이트의 약칭. 엔틸렌글리콜과 테레프탈산의 중축합에 의해 얻어지는 고분자. 주로 섬요, 필름, 용기로서 사용된다.</t>
  </si>
  <si>
    <t>347</t>
  </si>
  <si>
    <t>공공하수로</t>
  </si>
  <si>
    <t>main sewer, 公共下水路</t>
  </si>
  <si>
    <t>건물이나 그 대지 안의 배수 및 빗물을 받아 하천 또는 하수처리장까지 흘려보내는 하수로 중개인의 땅이 아닌 공공의 도로, 공공용지를 지나는 하수로.</t>
  </si>
  <si>
    <t>3470</t>
  </si>
  <si>
    <t>풍탁</t>
  </si>
  <si>
    <t>① 풍령(風鈴), 풍경(風磬), 풍금(風琴)이라고도 하며 사원의 당탑(堂塔) 등의 처마 끝에 달아서 바람에 흔들려 소리가 나게하는 경쇠(종이나 방울) ② 탁(鐸)은 고대 중국의 청동제 타악기. 풍탁은 육조시대에는 궁전이나 불사의 건축에 쓰임. ③ 횡단면은 마름모꼴로, 하연(下緣)이 호형(弧形)으로 파여지고 높이 10~20cm 내외. 길상적(吉祥的)인 문자나 당초문 등이 주출(鑄出)됨.</t>
  </si>
  <si>
    <t>34700</t>
  </si>
  <si>
    <t>풍파</t>
  </si>
  <si>
    <t>바람에 의해 발생하고 발달, 진행하는 파도.해상에 불고 있는 바람의 작용으로 직접 일어나며 파고가 증가하고 있거나 혹은 정상(定常)이 된 파도를 풍랑 또는 풍파라 한다. 풍랑이 형성되고 있는 바람의 영역(혹은 해역)을 풍랑의 발생역이라 한다. 이것에 대해 풍랑의 발생역과 떨어져 감쇠하면서 전반(傳搬)하여 가는 파도를 너울이라 부른다. 풍랑의 큰 특징은 파형, 크기, 파고, 운동 등의 외견상 불규칙성이다. 풍랑은 외견상은 곳곳이 무너진 봉우리를 가진 산맥과 닮아있으며 큰 파도의 위에 보다 작은 파도가 무수히 몇 겹으로 겹쳐져 있다. 골은 비교적 평탄하며 평균수면은 봉우리와 골의 중앙보다도 어느 정도 낮다. 봉우리의 폭은 짧고 파장의 2, 3배 정도이다. 풍랑의 복원력은 중력이지만 해면상의 풍속이 작은 경우의 이른바 잔물결에서의 주된 복원력은 해수의 표면장력이다. 풍랑은 그 불규칙성 때문에 파고나 주기를 동일하게 정할 수 없기 때문에 대표적인 파고, 주기를 나타내는 것으로서 유의(有義)파고, 유의주기가 있다. 풍랑의 성상(性狀)은 해상의 풍속, 취송거리(吹送距離)*, 연취시간(連吹時間)**에 의해 결정된다. 풍랑의 특성을 나타내는 척도로서 파도의 에너지스펙트럼이 있다. 외견이 복잡한 풍랑도 폭넓은 주파수에 걸친 규칙적인 정현파(正弦波)의 합성으로 생각할 수 있으므로 풍랑의 스펙트럼은 파도 각각의 주파수 성분파가 가진 에너지를 나타낸 것이다. 바람이 넓은 바다를 장시간 연속해서 부는 경우 충분히 발달한 풍랑의 스펙트럼은 해상풍의 풍속에 의해서만 결정되게 된다.* 취송거리(吹送距離, fetch length) : 바람이 분 해상의 거리.** 연취시간(連吹時間, wind duration) : 바람이 분 시간</t>
  </si>
  <si>
    <t>34702</t>
  </si>
  <si>
    <t>풍판</t>
  </si>
  <si>
    <t>風板</t>
  </si>
  <si>
    <t>박공 아래 바람과 비를 막으려고 길이로 잇대는 널빤지 부재.</t>
  </si>
  <si>
    <t>34703</t>
  </si>
  <si>
    <t>풍판띠장</t>
  </si>
  <si>
    <t>風板帶杖</t>
  </si>
  <si>
    <t>박공 밑에 세워 대는 비바람 막이 널판지를 고정하기 위해 전후도리‧중도리에 건너대는 띠장.</t>
  </si>
  <si>
    <t>34704</t>
  </si>
  <si>
    <t>풍하중</t>
  </si>
  <si>
    <t>wind load, 風荷重</t>
  </si>
  <si>
    <t>구조물 둘레에 바람이 불 때 받는 힘.설계용 풍하중은 기본풍속에 의한 바람의 속도압과 수압면의 풍력계수를기본으로 하여 각종 계수를 곱하여 계산함</t>
  </si>
  <si>
    <t>34705</t>
  </si>
  <si>
    <t>풍하측</t>
  </si>
  <si>
    <t>leeward, 風下側</t>
  </si>
  <si>
    <t>바람이 불어  풍압이 작용하는 부위의 반대측으로서  불어온 바람이 빠져나가는 측.</t>
  </si>
  <si>
    <t>34706</t>
  </si>
  <si>
    <t>풍해</t>
  </si>
  <si>
    <t>wind damage, 風害</t>
  </si>
  <si>
    <t>강한 바람에 의해 발생하는 재해.</t>
  </si>
  <si>
    <t>34707</t>
  </si>
  <si>
    <t>풍향</t>
  </si>
  <si>
    <t>wind direction, 風向</t>
  </si>
  <si>
    <t>특정한 관측 시간대에 바람이 불어오는 방향을 의미함.</t>
  </si>
  <si>
    <t>34708</t>
  </si>
  <si>
    <t>풍향 빈도 곡선</t>
  </si>
  <si>
    <t>어느 지역에서의 풍향이 나타난 빈도를 표시한 그림.</t>
  </si>
  <si>
    <t>34710</t>
  </si>
  <si>
    <t>풍향계</t>
  </si>
  <si>
    <t>anemoscope, 風向計</t>
  </si>
  <si>
    <t>바람의 방향을 측정하기 위한 계기이며, 보통 수직의 축을 중심으로 회전이 자유로운 화살 날개를 직각으로 설치하여 바람의 방향을 측정할 수 있도록 함.</t>
  </si>
  <si>
    <t>34712</t>
  </si>
  <si>
    <t>풍화작용</t>
  </si>
  <si>
    <t>weathering, 風化作用</t>
  </si>
  <si>
    <t>① 계속적인 자연의 영향, 즉 일광‧비‧바람 등에 의해 재료가 표면으로부터 변질, 취화(脆化)하는 현상. ② 흙은 암석의 풍화작용으로 생긴 것.</t>
  </si>
  <si>
    <t>34714</t>
  </si>
  <si>
    <t>풍화토</t>
  </si>
  <si>
    <t>decomposed granite</t>
  </si>
  <si>
    <t>[1] 화강암이 풍화해서 만들어진 흙. 특수흙의 일종. [2] 바위가 물리적 풍화나 화학적 풍화 또는 그 양자의 작용을 받아 생긴 흙.</t>
  </si>
  <si>
    <t>34715</t>
  </si>
  <si>
    <t>퓨갈펌프</t>
  </si>
  <si>
    <t>fugal pump</t>
  </si>
  <si>
    <t>케이싱 내부의 임펠러 회전으로 발생하는 원심력에 의한 압력으로 물이나 유체를 끌어올리거나 이송시키는 원리를 이용하는 펌프</t>
  </si>
  <si>
    <t>34716</t>
  </si>
  <si>
    <t>퓨리즘</t>
  </si>
  <si>
    <t>(불) Purisme</t>
  </si>
  <si>
    <t>① 건축적인 간결함과 기계가 가진 본질적 기능성을 기초로 한 회화와 그 밖에 순수조형언어 예술에 나타난 예술사조. ② 순수주의. 오젠팡 (Ozenfant, A)과 르 코르뷔지에(Le Corbusier)가 1918년에 주장한 순수화운동. ③ 큐비즘을 한층 순화한 청징(清澄), 명확, 단려(端麗)한 형태를 추구하고 회화 뿐아니라 건축, 조각, 공예, 음악, 연극 등에도 영향을 줌. ④ 공업 생산과 규격화를 표방해서 에스프리 누보의 원점으로 간주되기도 함.</t>
  </si>
  <si>
    <t>34717</t>
  </si>
  <si>
    <t>퓨즈</t>
  </si>
  <si>
    <t>fuse</t>
  </si>
  <si>
    <t>소정값을 넘는 전류가 흐르면 녹아서 끊어지도록 가공한 납 또는 은 등 의 합금인 얇은 평판상 또는 실모양의 가용 조각. 비포장(나)형과 가용 조각을 용기에 넣어 각종 용도에 맞게 통형， 나사꽂음형， 한류형(限流形) 등이 있다.</t>
  </si>
  <si>
    <t>34718</t>
  </si>
  <si>
    <t>퓨즈용어</t>
  </si>
  <si>
    <t>KS C 0503.</t>
  </si>
  <si>
    <t>34719</t>
  </si>
  <si>
    <t>공구</t>
  </si>
  <si>
    <t>tool, 工具</t>
  </si>
  <si>
    <t>① 기술자들이 쓰는 여러 가지 도구. ② 공구는 일반공구와 전용공구로 대별하고 수공구(hand tool)‧기계공구(machine tool)‧절삭공구(cutting tool)‧기타 측정공구‧검사공구 등이 있음. ※ 공구 한 벌-a set of tools.</t>
  </si>
  <si>
    <t>3472</t>
  </si>
  <si>
    <t>퓸</t>
  </si>
  <si>
    <t>fume</t>
  </si>
  <si>
    <t>가열이나 화학 반응 등에 의해 발생한 고체 또는 액체의 중기가 응축해서 형성되는 미세한 고체 입자.</t>
  </si>
  <si>
    <t>34720</t>
  </si>
  <si>
    <t>프라스터아치</t>
  </si>
  <si>
    <t>plaster arch</t>
  </si>
  <si>
    <t>금속제 기타의 틀 없이 플라스터를 바름으로써 마감한 아치 모양의 벽 개구부로 메탈아치, 플라스터아치라 함.</t>
  </si>
  <si>
    <t>34721</t>
  </si>
  <si>
    <t>프라이머</t>
  </si>
  <si>
    <t>primer</t>
  </si>
  <si>
    <t>① 바탕에의 부착을 좋게 하거나 조정하기 위하여 바탕에 먼저 칠하는 도료. ② 철재에 칠하는 프라이머에는 녹막이(防錆) 안료가 포함되어 있는 것의 보통인데, 연단(鉛丹, red lead)：징크로메이트(zinc chromate) 등이 잘 알려져 있음. ③ 녹막이 프라이머는 ｢rust inhibitive primer｣라고 함.</t>
  </si>
  <si>
    <t>34722</t>
  </si>
  <si>
    <t>프라이머도막층</t>
  </si>
  <si>
    <t>primer coat</t>
  </si>
  <si>
    <t>① 프라이머에 의한 도막층. ② 프라이머에 의한 ｢first coat, priming coat, primer coat｣라고도 함.</t>
  </si>
  <si>
    <t>34723</t>
  </si>
  <si>
    <t>프라이머먹임</t>
  </si>
  <si>
    <t>primer－</t>
  </si>
  <si>
    <t>① 아스팔트방수 바탕 모르타르에 솔 또는 뿜칠기로 아스팔트 프라이머를 골고루 뿌리거나 칠하는 일. ② 콘크리트모르타르에 침투시켜 아스팔트 방수층과 콘크리트 모르타르면과의 접착을 견고히 하고자 하는 것임.</t>
  </si>
  <si>
    <t>34724</t>
  </si>
  <si>
    <t>프라이메이트 도시</t>
  </si>
  <si>
    <t>primate city</t>
  </si>
  <si>
    <t>각국의 인구 규모 제 1위의 도시. 개발 도상국일수록 1위와 2위 이하의 도시와의 규모에 차가 있기 때문에 이 비로써 그 나라의 발전 단계를 분석할 때 쓰이는 용어.</t>
  </si>
  <si>
    <t>34725</t>
  </si>
  <si>
    <t>프라이버시</t>
  </si>
  <si>
    <t>privacy</t>
  </si>
  <si>
    <t>타인으로부터 보호받는 개인 사생활(私生活) 보호.</t>
  </si>
  <si>
    <t>34726</t>
  </si>
  <si>
    <t>프라이빗 스페이스</t>
  </si>
  <si>
    <t>private space</t>
  </si>
  <si>
    <t>개인 사생활(私生活) 보호가 지켜지는 사적인 공간으로 공적인 퍼블릭 스페이스와 상대되는 공간이다.</t>
  </si>
  <si>
    <t>34727</t>
  </si>
  <si>
    <t>프라이어</t>
  </si>
  <si>
    <t>fryer</t>
  </si>
  <si>
    <t>음식을 조리하기 위한 주방 기구중의 하나이며, 기름이나 공기를 가열하여 튀김을 조리하는 기구임. 튀김기라고도 불림</t>
  </si>
  <si>
    <t>34728</t>
  </si>
  <si>
    <t>프라임코트</t>
  </si>
  <si>
    <t>prime coat</t>
  </si>
  <si>
    <t>흡수성이 많은 층 위에 ｢아스팔트포장｣을 할 때 미리 액체의 ｢아스팔트｣를 뿌려서 결합이 잘 되게 한 것.</t>
  </si>
  <si>
    <t>34729</t>
  </si>
  <si>
    <t>공구강</t>
  </si>
  <si>
    <t>工具鋼</t>
  </si>
  <si>
    <t>공구를 만드는 재료가 되는 고탄소강의 총칭</t>
  </si>
  <si>
    <t>3473</t>
  </si>
  <si>
    <t>프란틀수</t>
  </si>
  <si>
    <t>Prantl number</t>
  </si>
  <si>
    <t>어떠한 물질의 점도와 열전도도의 비를 나타내는 무차원수이며, 이 수가 낮으면 대류가 빠름을 의미함.Pr=(Cp x u)/r=v/a, Cp:정압 비열, u:유체의 점성 계수, r: 열전도율. 물성값의 관계를 사용해서 변형하면 v/a가 된다. V:동점도, a:온도 전도율.</t>
  </si>
  <si>
    <t>34730</t>
  </si>
  <si>
    <t>프랑스식 기와</t>
  </si>
  <si>
    <t>French tile, French roof tile, 佛蘭西式蓋瓦</t>
  </si>
  <si>
    <t>① 프렌치 기와로 평판형으로 만든 프랑스의 독특한 기와. ② 직사각형의 평판상(平板狀)으로 표면에 세로로 홈이 있고, 맞물림식의 겹침 부분을 갖고 있음.</t>
  </si>
  <si>
    <t>34734</t>
  </si>
  <si>
    <t>프랑스식 다이에거널쌓기</t>
  </si>
  <si>
    <t>프랑스식의 경사지게 쌓는 형식.</t>
  </si>
  <si>
    <t>34735</t>
  </si>
  <si>
    <t>프랑스식 더블스트레처쌓기</t>
  </si>
  <si>
    <t>Flemish double stretcher bond</t>
  </si>
  <si>
    <t>특유의 프랑스식 쌓기 형식.</t>
  </si>
  <si>
    <t>34736</t>
  </si>
  <si>
    <t>프랑스식 문</t>
  </si>
  <si>
    <t>French doors, casement doors, 佛式門</t>
  </si>
  <si>
    <t>특유의 프랑스 형식 문.</t>
  </si>
  <si>
    <t>34737</t>
  </si>
  <si>
    <t>프랑스식 십자쌓기</t>
  </si>
  <si>
    <t>Flemish cross bond</t>
  </si>
  <si>
    <t>벽돌치장쌓기의 일종으로 특유의 프랑스식 쌓기 유형.</t>
  </si>
  <si>
    <t>34738</t>
  </si>
  <si>
    <t>프랑스식 쌓기</t>
  </si>
  <si>
    <t>① 벽돌쌓기의 일종으로 같은 단에 마구리면과 긴 면이 교대로 나타나게 쌓는 공법. ② 벽돌 벽면에서 한 켜는 마구리면, 한켜는 길이면을 번갈아 나오게 쌓고 끝 모서리는 이오토막을 사용하여 쌓는 방식으로 플래미시쌓기. ③ 통줄눈이 생겨 영국식 벽돌쌓기보다 내구성은 떨어지지만 보기가 좋아 강도를 요하지 않는 벽체 혹은 벽돌담 등에 쓰임. ④ 한면 프랑스식 쌓기(single Flemish bond)(⇦)와 양면 프랑스식 쌓기가 있음(양면쌓기가 정식 프랑스식 쌓기(대표)임).</t>
  </si>
  <si>
    <t>34739</t>
  </si>
  <si>
    <t>공구관리</t>
  </si>
  <si>
    <t>tool management, 工具管理</t>
  </si>
  <si>
    <t>작업에 필요한 공구를 확실하게 사용할 수 있는 상태로 보관‧관리하는 것의 총칭.</t>
  </si>
  <si>
    <t>3474</t>
  </si>
  <si>
    <t>프랑스식 정원</t>
  </si>
  <si>
    <t>French garden</t>
  </si>
  <si>
    <t>17세기에 베르사이유 궁 등 프랑스에서 유행한 한 기하학적 도형에 따른 정형식 정원.</t>
  </si>
  <si>
    <t>34740</t>
  </si>
  <si>
    <t>프랑스식 정원쌓기</t>
  </si>
  <si>
    <t>Flemish garden bond</t>
  </si>
  <si>
    <t>① 각층의 3매를 길이로 다음 1매는 마구리로 끼워 벽돌을 쌓는법. ② 마구리는 그 층의 상층 혹은 하층의 길이의 중심에 놓아 쌓음.</t>
  </si>
  <si>
    <t>34741</t>
  </si>
  <si>
    <t>프랑스식 지붕</t>
  </si>
  <si>
    <t>French roof</t>
  </si>
  <si>
    <t>모임지붕의 상부와 하부의 지붕면에서 경사를 완급 2단으로 한 형식의 지붕을 말함.＝mansard roof＝curb roof.</t>
  </si>
  <si>
    <t>34742</t>
  </si>
  <si>
    <t>프랑스잇기</t>
  </si>
  <si>
    <t>French method</t>
  </si>
  <si>
    <t>① 하부가 꺾여 2층으로 경사진 지붕의 싱글이나 슬레이트 잇기법의 일종. ② ｢hexagonal method｣라고도 함. 정방형 평판상(平板狀)의 지붕잇기재를, 대각선을 지붕의 경사 방향으로 일치시켜서 잇는 공법.</t>
  </si>
  <si>
    <t>34743</t>
  </si>
  <si>
    <t>프랑크로이드라이트</t>
  </si>
  <si>
    <t>프랭크 로이드 라이트(Frank Lloyd Wright, 1867~1959)는 낙수장 주택(1935), 구겐하임 미술관(1959)과  등으로 오늘날까지 유명한 미국의 근대 건축가. 프레리 하우스 등 독특한 양식의 건축 설계로 전 세계적으로 영향을 미쳤다.</t>
  </si>
  <si>
    <t>34745</t>
  </si>
  <si>
    <t>프랜지이음</t>
  </si>
  <si>
    <t>⇨플랜지이음.</t>
  </si>
  <si>
    <t>34746</t>
  </si>
  <si>
    <t>프랜캐스터바닥판</t>
  </si>
  <si>
    <t>기성 압축콘크리트로 만들어진 바닥널.</t>
  </si>
  <si>
    <t>34747</t>
  </si>
  <si>
    <t>프랫트러스</t>
  </si>
  <si>
    <t>pratt truss</t>
  </si>
  <si>
    <t>① 사재의 경사방향이 양단에서 중심부를 향해 하향하는 형상의 트러스. ② 트러스의 사재(斜材)가 인장재가 되도록 트러스를 짠 것.</t>
  </si>
  <si>
    <t>34748</t>
  </si>
  <si>
    <t>프랭키파일</t>
  </si>
  <si>
    <t>franky pile</t>
  </si>
  <si>
    <t>① 제자리콘크리트말뚝의 하나. ② 외관(外管)을 지중(地中)에 박아 관목에 콘크리트를 넣고 추로 다져 구근(球根)을 만들어 외관을 조금씩 빼내는 현장제 콘크리트말뚝. ③ 말뚝박기 기초공사에 쓰임.</t>
  </si>
  <si>
    <t>34749</t>
  </si>
  <si>
    <t>공구마무리</t>
  </si>
  <si>
    <t>tool finish, 工具－</t>
  </si>
  <si>
    <t>갓 부어넣은 콘크리트의 코너를 ｢cement mason’s edger｣라고 하는 공구로써 작고 둥근면으로 마무리하는 것.</t>
  </si>
  <si>
    <t>3475</t>
  </si>
  <si>
    <t>프러시안블루</t>
  </si>
  <si>
    <t>prussian blue</t>
  </si>
  <si>
    <t>① 프러시안 칼륨 용액에 제2철염 용액을 넣어 만드는 깊고 진한 파랑. 감청이라고도 함. ② 프러시안(ferrocyan)화한 쇠를 주성분으로 하는 안료의 이름으로 제조법에 따라 차이가 있으나 청색계열의 색 이름으로서는 녹색 쪽에 가까운 진한 청색(deep blue)을 가리키는 경우가 많음. ③ 안료의 입자(粒子)가 매우 고우며 착색력도 강해서, 화구나 도료로 널리 사용. ⇨베를린블루(＝).</t>
  </si>
  <si>
    <t>34751</t>
  </si>
  <si>
    <t>프럭터곡선</t>
  </si>
  <si>
    <t>proctor curve, -曲線</t>
  </si>
  <si>
    <t>프럭터다짐시험에 의해 얻은 ｢함수비｣와 ｢건조밀도｣의 관계를 나타내는 곡선.</t>
  </si>
  <si>
    <t>34752</t>
  </si>
  <si>
    <t>프럭터다짐시험</t>
  </si>
  <si>
    <t>proctor compaction test, -試驗</t>
  </si>
  <si>
    <t>① P.R Proctor가 제안한 흙의 다짐시험. ② 중량 2.5kg의 래머를 30cm의 높이로부터 낙하시켜 직경 10cm, 용적 944cm³의 몰드 속에 흙을 한 층마다 25회씩 3층으로 다지는 시험.</t>
  </si>
  <si>
    <t>34753</t>
  </si>
  <si>
    <t>프런털 스피커</t>
  </si>
  <si>
    <t>frontal loudspeaker</t>
  </si>
  <si>
    <t>규모가 큰 공연장이나 강당 등의 스테이지 앞면에 설치하는 스피커로써 객석의 앞 열에 위치한 청중으로의 확성을 목적으로 함.</t>
  </si>
  <si>
    <t>34754</t>
  </si>
  <si>
    <t>프런트 스포트라이트</t>
  </si>
  <si>
    <t>front spot (light)</t>
  </si>
  <si>
    <t>무대부의 조명 연출을 위해 무대 전면부의 천정이나 벽면 상부 등에 설치하는 조명</t>
  </si>
  <si>
    <t>34755</t>
  </si>
  <si>
    <t>프레넬 적분</t>
  </si>
  <si>
    <t>Fresnels integral</t>
  </si>
  <si>
    <t>프레넬의 회절 계산에 필요한 적분으로, F1(t)와 F2(t)의 관계는 코르뉴(Cornu, M.A.)의 소용돌이 선이 된다.두 식을 통하여 오일러 나선을 얻을 수 있다.</t>
  </si>
  <si>
    <t>세화53.9%</t>
  </si>
  <si>
    <t>34757</t>
  </si>
  <si>
    <t>프레넬 존</t>
  </si>
  <si>
    <t>Fresnel's zone</t>
  </si>
  <si>
    <t>가시거리 영역 전송로에 장애물이 놓여져 있는 경우 그 영향을 분석하기 위한 영역</t>
  </si>
  <si>
    <t>34758</t>
  </si>
  <si>
    <t>프레넬의 회절</t>
  </si>
  <si>
    <t>Fresnel’s diffrac-tion</t>
  </si>
  <si>
    <t>파면이 구면파일 때 나타나는 회절 현상. 구멍의 크기가 크고, 구멍으로부터 측정하는 위치가 가까운 경우에 나타난다.</t>
  </si>
  <si>
    <t>34759</t>
  </si>
  <si>
    <t>공구사용</t>
  </si>
  <si>
    <t>工具使用</t>
  </si>
  <si>
    <t>① 공구는 작업에 적절한 치수‧형상‧무게가 있는 것을 선택하고 사용 전에 흠집‧균열 등을 점검하여 불안전한 것은 완전품과 교환하고, 또 기름으로 더럽혀진 것을 잘 닦아낸 다음에 사용. ② 사용상의 안전 포인트 - 1) 모든 공구는 사용도 이외의 목적에 사용해서는 안 된다. 2) 공구는 소중하게 취급하고 상처가 났을 때는 사용 중이라도 곧 교환한다. 3) 특수한 것을 제외하고 KS마크가 든 것을 사용함.</t>
  </si>
  <si>
    <t>3476</t>
  </si>
  <si>
    <t>프레셔스위치</t>
  </si>
  <si>
    <t>① 압력에 의해 작동되는 스위치. ② 압력탱크에 사용하는 것으로, 압력이 기준치 이상이 되면 끊어지고 이하가 되면 접속되는 자동스위치.</t>
  </si>
  <si>
    <t>34760</t>
  </si>
  <si>
    <t>프레스 마무리기</t>
  </si>
  <si>
    <t>press finisher</t>
  </si>
  <si>
    <t>세탁설비 기기의 하나이며, 적정 온도의 열판(다리미)으로 의류를 압착하여 구김없이 의류를 고르게 펴는 기계.</t>
  </si>
  <si>
    <t>34762</t>
  </si>
  <si>
    <t>프레스비테리움</t>
  </si>
  <si>
    <t>presbyterium</t>
  </si>
  <si>
    <t>① 바실리카식 교회당(초기 기독교건축)이 내부(회당) 예배에 사용된 부분. ② 초기 그리스도교 건축에서 신랑안쪽에 배치된 주제단과 그 배후의 프레스비테리움으로 구성되며, 프레스비테리움은 돌출한 아프시스로 만들어지고 그 주벽을 따라 반원형으로 성직자석을 배치함.</t>
  </si>
  <si>
    <t>34763</t>
  </si>
  <si>
    <t>프레스코</t>
  </si>
  <si>
    <t>fresco</t>
  </si>
  <si>
    <t>① 벽화의 대표적 기법으로 현재는 회반죽 벽에 그려진 벽화를 지칭하는 벽화기법. ② 이탈리아어로 ‘신선하다’라는 뜻. 덜 마른 회반죽 바탕에 물에 갠 안료로 채색한 벽화.</t>
  </si>
  <si>
    <t>34764</t>
  </si>
  <si>
    <t>프레스형 저항용접기</t>
  </si>
  <si>
    <t>press type resistance welder</t>
  </si>
  <si>
    <t>① 가압용 기통이 가압 전극의 바로 위에 장치되어 있으며, 압축공기에 의해서 조작될 수 있게 되어 있는 저항 용접기. ② 상하의 암은 움직이지 않으며 가압 기구가 튼튼한 장점이 있음.</t>
  </si>
  <si>
    <t>34765</t>
  </si>
  <si>
    <t>프레시넷공법</t>
  </si>
  <si>
    <t>fressinet method</t>
  </si>
  <si>
    <t>PC 스트랜드를 특수한 콘과 잭(jack)으로써 프리스트레스 힘을 주고 정착하는 포스트텐션방식 공법의 일종.</t>
  </si>
  <si>
    <t>34769</t>
  </si>
  <si>
    <t>공극</t>
  </si>
  <si>
    <t>空隙</t>
  </si>
  <si>
    <t>① 경화된 콘크리트에서 콘크리트 내부에 콘크리트의 구성재료(시멘트, 골재 등)로 채워지지 않고 빈공간으로 남은 부분. ② 골재에서 골재로 채워지지 않고 각 낱알 사이에 존재하는 공간.③ ⇨간극.</t>
  </si>
  <si>
    <t>3477</t>
  </si>
  <si>
    <t>프레시넷식</t>
  </si>
  <si>
    <t>fressinet system, -式</t>
  </si>
  <si>
    <t>12개의 강선을 한 다발(束)로 하고 포스트텐션식으로 프리스트레스를 가하는 방식.</t>
  </si>
  <si>
    <t>34770</t>
  </si>
  <si>
    <t>프레시넷콘</t>
  </si>
  <si>
    <t>fressinet cone</t>
  </si>
  <si>
    <t>프레시넷식 PC보의 각 케이블 양단의 정착장치.</t>
  </si>
  <si>
    <t>34771</t>
  </si>
  <si>
    <t>프레이가든</t>
  </si>
  <si>
    <t>play garden</t>
  </si>
  <si>
    <t>⇨플레이가든.</t>
  </si>
  <si>
    <t>34774</t>
  </si>
  <si>
    <t>프레임</t>
  </si>
  <si>
    <t>① 건물에 작용하는 각종 외력을 안전하게 지지하기 위해 부재를 조립‧접합하여 만든 골조. ② 부재의 조립방법에 따라 라멘‧트러스‧아치 등이 있음.</t>
  </si>
  <si>
    <t>34775</t>
  </si>
  <si>
    <t>프레임드조인트</t>
  </si>
  <si>
    <t>framed joint</t>
  </si>
  <si>
    <t>목재 이음방법의 하나로 장부를 가장 많이 씀.</t>
  </si>
  <si>
    <t>34777</t>
  </si>
  <si>
    <t>프렌치기와</t>
  </si>
  <si>
    <t>프랑스식 기와로 평판형으로 만든 독특한 기와.</t>
  </si>
  <si>
    <t>34778</t>
  </si>
  <si>
    <t>프렌치타일</t>
  </si>
  <si>
    <t>프랑스식(프렌치) 기와, 로 평판형으로 만든 독특한 기와.</t>
  </si>
  <si>
    <t>34779</t>
  </si>
  <si>
    <t>공극률</t>
  </si>
  <si>
    <t>percentage of void, void ratio, percentage of absolute volume, 空隙率</t>
  </si>
  <si>
    <t>① 재료의 전체 체적에 대한 공극의 백분율. ② 경화된 콘크리트에서 콘크리트의 구성재료로 채워지지않고 빈공간으로 남은 부분의 백분율 ③ 골재의 단위용적 중 공극의 비율을 백분율로 나타낸 것은 골재의 공극률이고, 실적 부분의 비율(%)은 실적률(實績率；solidvolume percentage)이라 부름. 표준다짐의 경우 잔골재의 공극률은 45%, 굵은골재는 40% 정도임. ④ 콘크리트에서 공극률이 작은 골재를 사용하면 단위시멘트량이 적게 들어 콘크리트의 건조수축률을 줄일 수 있음.⑤ ＝공간율(空間率)＝간극률(間隙率).</t>
  </si>
  <si>
    <t>3478</t>
  </si>
  <si>
    <t>프렌치트러스</t>
  </si>
  <si>
    <t>french truss</t>
  </si>
  <si>
    <t>부재(部材)가 휘지 않게 접합점을 핀으로 연결한, 지붕틀 구조의 일종. 연직 하중 시의 압축재가 짧은 것이 특징이며, 철골 트러스로서 가장 널리 사용되며 핑크 트러스(fink truss)와 동일함.</t>
  </si>
  <si>
    <t>34780</t>
  </si>
  <si>
    <t>프렛</t>
  </si>
  <si>
    <t>fret</t>
  </si>
  <si>
    <t>① 뇌문(雷紋), 만자(卍字) 무늬란 것으로서 건축, 가구, 도기, 바닥의 모자이크, 텍스타일 등 장식 밴드에 이용되는 기하학적 장식 패턴 ② 일반적으로 갈고리형, 미로, 구불구불한 곡선으로 알려져 있는 고전적 모티프의 하나인 그리스 프렛을 의미함.</t>
  </si>
  <si>
    <t>34781</t>
  </si>
  <si>
    <t>프로그</t>
  </si>
  <si>
    <t>frog</t>
  </si>
  <si>
    <t>벽돌 윗면의 오목부분.</t>
  </si>
  <si>
    <t>34782</t>
  </si>
  <si>
    <t>프로그래머</t>
  </si>
  <si>
    <t>컴퓨터 소프트웨어를 만든는 사람.</t>
  </si>
  <si>
    <t>34783</t>
  </si>
  <si>
    <t>프로그래밍</t>
  </si>
  <si>
    <t>컴퓨터의 프로그램을 작성하는 일.</t>
  </si>
  <si>
    <t>34784</t>
  </si>
  <si>
    <t>프로그램 맵</t>
  </si>
  <si>
    <t>program map</t>
  </si>
  <si>
    <t>개발 계획을 정책 설명서나 그 밖의 그림과 함께 구성하는 기본도 가운데 개발 프로그램을 나타내는 그림. 1947년 영국의 도시 지방 계획법에 규정되었다.→타운 맵</t>
  </si>
  <si>
    <t>34785</t>
  </si>
  <si>
    <t>프로그램 타이머</t>
  </si>
  <si>
    <t>program timer</t>
  </si>
  <si>
    <t>컴퓨터에 내장된 프로그램에 의해 시동정지 등의 신호를 발신하는 기기</t>
  </si>
  <si>
    <t>34787</t>
  </si>
  <si>
    <t>프로나오스</t>
  </si>
  <si>
    <t>pronaos</t>
  </si>
  <si>
    <t>전실(前室).그리스·로마 신전의 신실(神室, 나오스, 케라) 입구에 붙은 포치로, 양쪽이 벽으로 끼어 있고 전면에 열주(列柱)를 세움.</t>
  </si>
  <si>
    <t>34788</t>
  </si>
  <si>
    <t>프로덕트디자인</t>
  </si>
  <si>
    <t>product design</t>
  </si>
  <si>
    <t>공업적 생산에 있어 제품의 심미성과 기능성을 발전시키는 일.</t>
  </si>
  <si>
    <t>34789</t>
  </si>
  <si>
    <t>공극비</t>
  </si>
  <si>
    <t>void ratio, 空隙比</t>
  </si>
  <si>
    <t>⇨간극비(間隙比)( = ).</t>
  </si>
  <si>
    <t>3479</t>
  </si>
  <si>
    <t>프로브 마이크로폰</t>
  </si>
  <si>
    <t>probe microphone</t>
  </si>
  <si>
    <t>한 점에서의 음장의 음압을 근처의 음장을 그다지 혼란시키지 않고 측정할 수 있는 마이크로폰</t>
  </si>
  <si>
    <t>34790</t>
  </si>
  <si>
    <t>프로세스 공조</t>
  </si>
  <si>
    <t>process air con-ditioning</t>
  </si>
  <si>
    <t>다양한 생산 공정별로 필요로 하는 특수한 공조 조건을 제공하는 산업용 공조를 의미함.</t>
  </si>
  <si>
    <t>34791</t>
  </si>
  <si>
    <t>프로세스 제어</t>
  </si>
  <si>
    <t>process control</t>
  </si>
  <si>
    <t>자동제어 방식 중의 하나이며, 공업 장치의 프로세스 내에서 온도, 압력, 유량과 같은 각종 조건을 목표하는 값에 맞출 수 있도록 조작하는 제어</t>
  </si>
  <si>
    <t>34792</t>
  </si>
  <si>
    <t>프로스타일</t>
  </si>
  <si>
    <t>prostyle</t>
  </si>
  <si>
    <t>건물 신전 등의 열주(列柱) 입구 혹은 현관</t>
  </si>
  <si>
    <t>34793</t>
  </si>
  <si>
    <t>프로스튤로스</t>
  </si>
  <si>
    <t>(희) prostylos</t>
  </si>
  <si>
    <t>그리스, 로마신전 형식 중 하나로 정면에 열주를 세우고 양측면과 뒷면을 벽으로 덮은 형식.</t>
  </si>
  <si>
    <t>세화61.6%</t>
  </si>
  <si>
    <t>34794</t>
  </si>
  <si>
    <t>프로시니엄</t>
  </si>
  <si>
    <t>proscenium</t>
  </si>
  <si>
    <t>객석에서 볼 때 원형이나 반원형으로 보이는 무대를 말한다. 액자처럼 보이기도 하기 때문에 액자무대(額子舞臺)라고도 한다.</t>
  </si>
  <si>
    <t>34795</t>
  </si>
  <si>
    <t>프로시니엄 스테이지 형식</t>
  </si>
  <si>
    <t>pro-scenium stage type</t>
  </si>
  <si>
    <t>가장 보편적인 무대 형식으로 프로시니엄 아치에 의해 연기공간과 관객석이 분리되어 한방향으로 대면하는 형식.</t>
  </si>
  <si>
    <t>34796</t>
  </si>
  <si>
    <t>프로시니엄 아치</t>
  </si>
  <si>
    <t>proscenium arch</t>
  </si>
  <si>
    <t>무대와 객석을 구분하는 아치모양의 구조물. ⇨프로시니엄.</t>
  </si>
  <si>
    <t>34797</t>
  </si>
  <si>
    <t>프로시니엄아치</t>
  </si>
  <si>
    <t>① 극장의 무대와 객석의 사이를 구분하는 양쪽 벽과 위에 아치로 된 개구부 ② 관객은 프로시니엄의 개구부를 통해 관람하지만 무대의 일부가 프로시니엄보다 바깥쪽까지 나온 경우도 있음.</t>
  </si>
  <si>
    <t>34798</t>
  </si>
  <si>
    <t>프로젝트</t>
  </si>
  <si>
    <t>project</t>
  </si>
  <si>
    <t>일정한 기간 안에 일정한 목적을 달성하기 위해 수행하는 업무의 총칭으로 사업계획이나 연구과제를 칭하기도 함.</t>
  </si>
  <si>
    <t>34799</t>
  </si>
  <si>
    <t>pH</t>
  </si>
  <si>
    <t>수소 이온 농도의 역수인 상용 로그롤 일컫는다. 수중에 존재하는 수소 이온의 농도 변화는 미소하므로 비교하기 불편하여 간편한 표시 방법에 의해 표시한다. →수소 이온 농도.</t>
  </si>
  <si>
    <t>348</t>
  </si>
  <si>
    <t>공극수</t>
  </si>
  <si>
    <t>void water, 空隙水</t>
  </si>
  <si>
    <t>⇨간극수(間隙水)( = ).</t>
  </si>
  <si>
    <t>3480</t>
  </si>
  <si>
    <t>프로젝트 매니저</t>
  </si>
  <si>
    <t>project manager</t>
  </si>
  <si>
    <t>프로젝트의 계획과 실행에 있어서 전체적인 책임과 관리, 운영의 권한을 가진 사람 또는 직책.</t>
  </si>
  <si>
    <t>34800</t>
  </si>
  <si>
    <t>프로젝트 매니지먼트</t>
  </si>
  <si>
    <t>project management</t>
  </si>
  <si>
    <t>프로젝트의 계획과 실행에 있어서 전체적인 책임과 관리, 운영하는 것. 건설공사의 경우 컨스트럭션 매니지먼트.</t>
  </si>
  <si>
    <t>34801</t>
  </si>
  <si>
    <t>프로젝트네트워크</t>
  </si>
  <si>
    <t>project network</t>
  </si>
  <si>
    <t>① 네트워크로 표현하는 대상공사 작업의 순서 관계를 →표와 ○표로 표현한 망상도(網狀圖). ② 네트워크(⇦)의 용어.</t>
  </si>
  <si>
    <t>34802</t>
  </si>
  <si>
    <t>프로판</t>
  </si>
  <si>
    <t>propane</t>
  </si>
  <si>
    <t>① 액화석유가스의 일종으로 무색 무취의 가연성 기체이며, 상온에서 압력이 가해지면 쉽게 액화됨. ② 건물이나 자동차 등의 연료로 사용되며 분자식은 C3H8. ③ 기체상태에서 공기에 대한 비중은 1.562로 공기보다 무거움.</t>
  </si>
  <si>
    <t>34803</t>
  </si>
  <si>
    <t>프로판 가스</t>
  </si>
  <si>
    <t>propane gas</t>
  </si>
  <si>
    <t>프로판, 프로필렌이 주성분인 메탄계의 액화 수소 가스이며, 봄베 등에 압입하여 건물이나 가정에서 연료로 사용된다.</t>
  </si>
  <si>
    <t>34804</t>
  </si>
  <si>
    <t>프로페션</t>
  </si>
  <si>
    <t>⇨직능.</t>
  </si>
  <si>
    <t>34805</t>
  </si>
  <si>
    <t>프로펠러 팬</t>
  </si>
  <si>
    <t>propeller fan</t>
  </si>
  <si>
    <t>축류형 송풍기의 일종이며, 프로펠러에 의해 바람을 일으키는 송풍기임. 낮은 정압과 높은 소음의 특성을 지님.</t>
  </si>
  <si>
    <t>34806</t>
  </si>
  <si>
    <t>프로펠러형 풍속계</t>
  </si>
  <si>
    <t>propeller anemometer</t>
  </si>
  <si>
    <t>풍속계의 일종이며, 풍속 감지 부위에 프로펠러를 사용한 회전식 풍속계</t>
  </si>
  <si>
    <t>34807</t>
  </si>
  <si>
    <t>프로포션</t>
  </si>
  <si>
    <t>proportion</t>
  </si>
  <si>
    <t>미적 형식원리의 하나로 각 부분 상호 치수의 시각적 비례(比例) 또는 균제(均齊).</t>
  </si>
  <si>
    <t>34809</t>
  </si>
  <si>
    <t>공극충전</t>
  </si>
  <si>
    <t>空隙充電</t>
  </si>
  <si>
    <t>① 콘크리트나 모르타르 속에 있는 공극을 충전재를 사용하여 메워주는 것. ② 콘크리트방수법의 하나로서, 콘크리트에 무기질 분말인 소석회 소분(燒粉)‧규산 백토‧플라이애시‧염화암모니아등을 혼입하여 콘크리트의 공극을 비수용성 물질로 채워 방수를 실시함.</t>
  </si>
  <si>
    <t>3481</t>
  </si>
  <si>
    <t>프로포절 방식</t>
  </si>
  <si>
    <t>proposal system</t>
  </si>
  <si>
    <t>건축물 관련 업무수행자 선정 방법의 하나. 지명 초대한 사람들 또는 제안자들로부터 제안서 평가 또는 설명이후 심사 등을  통해 수행자를 결정하는 방식.</t>
  </si>
  <si>
    <t>34810</t>
  </si>
  <si>
    <t>프로필리어</t>
  </si>
  <si>
    <t>propylaea</t>
  </si>
  <si>
    <t>① 고대 그리스, 로마 신전의 전각으로 B.C.437년부터 5년간에 걸쳐 공사가 진행됐던 문으로 아크로폴리스의 관문으로 신전 정문으로 이용됨. ② 좌우에 3개씩 세운 원주는 이오니아식과 도리아식 주두의 기둥을 혼합하여 사용한 것이 특징.</t>
  </si>
  <si>
    <t>34811</t>
  </si>
  <si>
    <t>프록세믹스</t>
  </si>
  <si>
    <t>proxemics</t>
  </si>
  <si>
    <t>인류학자 에드워드 홀 (Edward T. Hall)이 제창한 감각세계가 공간을 구조화하고 사용하는 방식의 개념. 인간들 사이의 거리 지각, 공간감각 등을 설명하는 근접학이라는 환경심리분야를 포함함다.</t>
  </si>
  <si>
    <t>34812</t>
  </si>
  <si>
    <t>프롬나드</t>
  </si>
  <si>
    <t>‘산책’ 또는 산책 보도.</t>
  </si>
  <si>
    <t>34813</t>
  </si>
  <si>
    <t>프롬프터박스</t>
  </si>
  <si>
    <t>prompter’s box</t>
  </si>
  <si>
    <t>극장의 무대에 설치하여 프롬프터(prompter：대사를 읽어 주는 사람)가 들어가는 상자모양의 방.</t>
  </si>
  <si>
    <t>34815</t>
  </si>
  <si>
    <t>프루드-크릴로프 힘</t>
  </si>
  <si>
    <t>Froude Kriloff force</t>
  </si>
  <si>
    <t>입사파(入射波)가 구조물에 의해 교란되지 않는다고 가정한 경우 입사파의 변동압력만에 의해 구조물이 받는 힘.부체(浮體) 및 구조물이 고정된 상태에서 입사파가 작용하는 경우 구조물에 의한 입력파의 산란에 근거한 디프렉션력과 입사파의 속도포텐셜에 근거한 프로드-크리로프 힘이 작용한다.프로드-크리로프 힘은 산란의 영향을 무시하고 입사파의 속도포텐셜에 의해 파압을 구하여 그것을 구조물 표면상에 적분하는 것으로 산정할 수 있다.</t>
  </si>
  <si>
    <t>34816</t>
  </si>
  <si>
    <t>프루드수</t>
  </si>
  <si>
    <t>Froude number</t>
  </si>
  <si>
    <t>유체의 운동에서 중력의 영향을 크게 받는 운동에 관계하는 무차원수. 관성력과 중력의 비를 표시하고, Fr로 표기함.</t>
  </si>
  <si>
    <t>34817</t>
  </si>
  <si>
    <t>프루프 박스</t>
  </si>
  <si>
    <t>proof box</t>
  </si>
  <si>
    <t>제빵기기 중의 하나이며, 빵의 반죽을 발효시키는 장치를 갖춘 캐비닛.</t>
  </si>
  <si>
    <t>34819</t>
  </si>
  <si>
    <t>공급 처리 관로</t>
  </si>
  <si>
    <t>utility (pipe) line</t>
  </si>
  <si>
    <t>상하수도, 전략, 가스, 열, 쓰레기, 정보 등의 공급처리를 위한 배관과 케이블, 공동구 등의 총칭</t>
  </si>
  <si>
    <t>3482</t>
  </si>
  <si>
    <t>프리보링법</t>
  </si>
  <si>
    <t>preboring process, -法</t>
  </si>
  <si>
    <t>① 목재 심재의 침유작용을 촉진하기 위해 미리 구멍을 뚫어놓는 방법. ② 콘크리트말뚝박기의 일종으로 미리 선굴착(pre-boring)한 구멍에 말뚝을 삽입하여 소음과 진동을 줄이는 공법.</t>
  </si>
  <si>
    <t>34825</t>
  </si>
  <si>
    <t>프리스트레스</t>
  </si>
  <si>
    <t>prestress</t>
  </si>
  <si>
    <t>프리스트레스콘크리트 내부에 있는 강재을 미리 긴장함으로써 콘크리트에 가해진 인장력. 부재내에에 미리 가한 응력 또는 계획적으로 사전 도입된 응력.</t>
  </si>
  <si>
    <t>34826</t>
  </si>
  <si>
    <t>프리스트레스도입</t>
  </si>
  <si>
    <t>introducing of prestress, -導入</t>
  </si>
  <si>
    <t>프리스트레스콘크리트 부재에 압축력을 발생시키기 위하여 내부의 강재에 인장력을 가하는 것.</t>
  </si>
  <si>
    <t>34828</t>
  </si>
  <si>
    <t>공급 처리 시설</t>
  </si>
  <si>
    <t>utilities</t>
  </si>
  <si>
    <t>도시생활에 필요한 전기, 가스, 상하수도 등의 공급시설과 폐기물, 쓰레기 등 처리시설의 총칭</t>
  </si>
  <si>
    <t>3483</t>
  </si>
  <si>
    <t>프리스트레스트콘크리트</t>
  </si>
  <si>
    <t>prestressed concrete</t>
  </si>
  <si>
    <t>① 외부하중이 가해지기 이전에 미리 부재 내에 응력을 가해 긴장시킴으로써  외부하중에 의해 생기는 인장응력의 일부를 없앤 콘크리트. ② PC, PSC, PS콘크리트라고도 함. ③ 강선의 인장작업 시기에 따라 프리텐션방식(pre-tensioning)과 포스트텐션법(post-tensioning)으로 분류됨. ④ 장경간(長徑間；long span)의 구조물(교량‧보)과 고층건축‧널말뚝‧철도침목 등에 많이 이용됨. ⑤ 장점：1) 설계하중 내에서 균열이 생기지 않음. 2) 탄성‧가소성‧가요성(可撓性)이 풍부. 3) 강의 양이 적게 들고, 부재단면에 절약, 경제적, 큰 하중을 받을 수 있다. 4) 같은 거푸집으로 다량 제작이 가능. 5) 내구적임. 단점：1) 숙달을 요하고 장치‧제작비가 높음. 2) 피아노선이 고가여서 콘크리트제품으로서 단가가 높다.</t>
  </si>
  <si>
    <t>기문당70.2%</t>
  </si>
  <si>
    <t>34834</t>
  </si>
  <si>
    <t>프리스트레스트콘크리트널말뚝</t>
  </si>
  <si>
    <t>prestressed concrete sheet pile</t>
  </si>
  <si>
    <t>① KS F 4201. ② 이 규격은 주로 흙막이벽에 사용되는 프리텐션 방식에 의한 프리스트레스트콘크리트 널말뚝(이하 PC 널말뚝이라 한다.)에 대하여 규정.</t>
  </si>
  <si>
    <t>34835</t>
  </si>
  <si>
    <t>프리스트레스힘</t>
  </si>
  <si>
    <t>프리스트레스콘크리트에 강재의 인장력에 의해 전체 부재에 도입된 압축력.</t>
  </si>
  <si>
    <t>34837</t>
  </si>
  <si>
    <t>프리액세스 플로어</t>
  </si>
  <si>
    <t>free-access-floor</t>
  </si>
  <si>
    <t>업무공간이나 전산실 등에서 바닥 밑의 배관, 배선 등의 관리, 보수 등을 용이하게 하기 위해 탈착이 가능하도록 한 형태의 플로어. 실내 공간의 공조 및 부하 제거를 위해 프리엑세스 플로어 하부에 공조된 공기를 공급하는 경우도 있음.</t>
  </si>
  <si>
    <t>34838</t>
  </si>
  <si>
    <t>프리웨이</t>
  </si>
  <si>
    <t>freeway</t>
  </si>
  <si>
    <t>① 미국의 고속 도로.② 자동차만의 통행을 허용하는 도로. 완전 출입 제한의 프리웨이 외에 일부 출입 제한의 것을 포함.</t>
  </si>
  <si>
    <t>34839</t>
  </si>
  <si>
    <t>공급관</t>
  </si>
  <si>
    <t>supply pipe, 供給管</t>
  </si>
  <si>
    <t>가스, 물, 온수, 증기 등을 본관(배급관)에서 소요의 장소까지 공급하는 관</t>
  </si>
  <si>
    <t>3484</t>
  </si>
  <si>
    <t>프리웨팅</t>
  </si>
  <si>
    <t>prewetting</t>
  </si>
  <si>
    <t>경량골재를 사용하기 전에 미리 흡수(吸水)시키는 일.</t>
  </si>
  <si>
    <t>34840</t>
  </si>
  <si>
    <t>프리젠테이션</t>
  </si>
  <si>
    <t>presentation</t>
  </si>
  <si>
    <t>건축에서 도면, 모형, 영상이미지 등에 의해 정보, 기획, 안건을 제시하고 설명하는 행위.</t>
  </si>
  <si>
    <t>34841</t>
  </si>
  <si>
    <t>프리즈</t>
  </si>
  <si>
    <t>frieze</t>
  </si>
  <si>
    <t>① 서양 고전 건축에서 코니스보다 아래에 있으며 오더에서 아키트레이브와 코니스 사이에 있는 부분. ② 그림이나 조각으로 장식된 건축물의 외면이나 내면, 기구(器具)의 외면의 연속적인 띠 모양의 부분. ③ 오더의 일부가 아닌 장식대(裝節帶)까지도 프리즈라 함. ＝조스퍼러스(zosphorus).</t>
  </si>
  <si>
    <t>34842</t>
  </si>
  <si>
    <t>프리즘유리</t>
  </si>
  <si>
    <t>prism glass</t>
  </si>
  <si>
    <t>① 단면이 3각형인 유리블록이며 입사광이 굴절 분산되어 프리즘의 역할을 함. ② 천장창‧지하실 창 등에 확산광을 받기 위해 씀.</t>
  </si>
  <si>
    <t>34843</t>
  </si>
  <si>
    <t>프리즘타일</t>
  </si>
  <si>
    <t>prism tile</t>
  </si>
  <si>
    <t>① 단면이 삼각형으로 된 유리블록으로 보도, 평지붕 등에서 채광용으로 쓰임. ② 표면은 지름 120mm의 원형이나 한 변이 100mm인 정사각형으로 된 것도 있고 두께는 50mm 정도임. ③ ⇨포도유리 ④ ⇨프리즘유리. ⑤ ＝덱 유리.</t>
  </si>
  <si>
    <t>34844</t>
  </si>
  <si>
    <t>프리캐스트콘크리트</t>
  </si>
  <si>
    <t>precast concrete</t>
  </si>
  <si>
    <t>① 공장에서 미리 철근콘크리트 부재를 제작하고 양생하여 기성 제품화하여 현장에서 조립구조로 시공하도록 한 콘크리트. ② 약자로 PC (precast의 머리글자)라고 함.</t>
  </si>
  <si>
    <t>34848</t>
  </si>
  <si>
    <t>프리캐스트콘크리트시트파일</t>
  </si>
  <si>
    <t>⇨철근콘크리트 기성재 널말뚝(＝).</t>
  </si>
  <si>
    <t>34849</t>
  </si>
  <si>
    <t>공급선</t>
  </si>
  <si>
    <t>feed pipe, 供給線</t>
  </si>
  <si>
    <t>가스, 물, 온수, 증기 등을 소요의 장소로 공급하거나 제2차선으로 반송하는 관</t>
  </si>
  <si>
    <t>3485</t>
  </si>
  <si>
    <t>프리캐스트패널</t>
  </si>
  <si>
    <t>precast panel</t>
  </si>
  <si>
    <t>프리캐스트콘크리트판(板).</t>
  </si>
  <si>
    <t>34850</t>
  </si>
  <si>
    <t>프리콘</t>
  </si>
  <si>
    <t>pre-con</t>
  </si>
  <si>
    <t>프리스트레스트 콘크리트‧프리캐스트 콘크리트 등 공장에서 미리 제작된  콘크리트 제 조립식 제품.</t>
  </si>
  <si>
    <t>34851</t>
  </si>
  <si>
    <t>프리쿨링</t>
  </si>
  <si>
    <t>pre-cooling</t>
  </si>
  <si>
    <t>하절기의 외기온 상승으로 인해 콘크리트가 굳는 도중 발생할 수 있는 균열을 방지하는 목적으로 콘크리트 재료의 일부 또는 전체를 미리 냉각시키는 것.</t>
  </si>
  <si>
    <t>34852</t>
  </si>
  <si>
    <t>프리테스트파일</t>
  </si>
  <si>
    <t>pretest pile</t>
  </si>
  <si>
    <t>보강기초에서 기설 구조물의 중량에 의해 보강말뚝을 유압계 부설의 유압잭으로 압입하는 공법.</t>
  </si>
  <si>
    <t>34853</t>
  </si>
  <si>
    <t>프리텐셔닝</t>
  </si>
  <si>
    <t>pre-tensioning</t>
  </si>
  <si>
    <t>프리스트레스트 콘크리트에서 거푸집에 정착된 PC강재에 인장력을 가한 후 콘크리트를 타설함으로써, 콘크리트 경화 후 강재와 콘크리트의 부착에 의해 프리스트레스가 가해지도록 하는 방법.</t>
  </si>
  <si>
    <t>34854</t>
  </si>
  <si>
    <t>프리텐션</t>
  </si>
  <si>
    <t>pretension</t>
  </si>
  <si>
    <t>⇨프리텐셔닝(＝).</t>
  </si>
  <si>
    <t>34855</t>
  </si>
  <si>
    <t>프리텐션공법</t>
  </si>
  <si>
    <t>pretension method, -工法</t>
  </si>
  <si>
    <t>34858</t>
  </si>
  <si>
    <t>프리텐션방식원심력프리스트레스트콘크리트말뚝</t>
  </si>
  <si>
    <t>KS F 4303.</t>
  </si>
  <si>
    <t>34859</t>
  </si>
  <si>
    <t>프리패브</t>
  </si>
  <si>
    <t>pre-fabrication</t>
  </si>
  <si>
    <t>｢프리패브리케이션｣의 약자로 건축 부재를 미리 공장에서 생산하여 현장에서 조립하여 건설하는 것.</t>
  </si>
  <si>
    <t>34860</t>
  </si>
  <si>
    <t>프리패브 건축</t>
  </si>
  <si>
    <t>prefabricated buil-ding</t>
  </si>
  <si>
    <t>건축물의 주요 부재를 미리 공장에서 생산하여 현장에서 조립하는 프리패브리케이션 기법을 적용한 건축.</t>
  </si>
  <si>
    <t>34861</t>
  </si>
  <si>
    <t>프리패브 공법</t>
  </si>
  <si>
    <t>prefabrication method; prefabricated construction</t>
  </si>
  <si>
    <t>건설현장이 아닌 공장에서 건축 부재를 미리 제작하여, 현장에서는 간단한 조립이나 설치만으로 끝낼 수 있도록 한 건설공법. 생산성 향상과 품질관리 등을 통해 공사효율과 공사비 절감을 목표로 한다.</t>
  </si>
  <si>
    <t>34862</t>
  </si>
  <si>
    <t>프리패브 주택</t>
  </si>
  <si>
    <t>prefabricated house</t>
  </si>
  <si>
    <t>주요 부분에 프리패브리케이션 기법을 적용한 주택.</t>
  </si>
  <si>
    <t>34863</t>
  </si>
  <si>
    <t>프리패브 주택 산업</t>
  </si>
  <si>
    <t>pref-abricated house industry</t>
  </si>
  <si>
    <t>공장생산형 프리패브 주택의 부품 생산, 건설, 판매 등에 관계되는 기업의 총칭.</t>
  </si>
  <si>
    <t>34864</t>
  </si>
  <si>
    <t>프리패브공법</t>
  </si>
  <si>
    <t>prefabricated method, -工法</t>
  </si>
  <si>
    <t>건축부재를 미리 공장에서 생산하여 현장에서는 간단한 조립이나 설치만으로 끝낼 수 있도록 한 공법. 현장의 생산성 향상, 품질의 균일성, 품질의 향상을 노린다.(=프리패브)</t>
  </si>
  <si>
    <t>34865</t>
  </si>
  <si>
    <t>프리패브리케이션</t>
  </si>
  <si>
    <t>prefabrication</t>
  </si>
  <si>
    <t>건축 부재를 미리 공장에서 생산하여 현장에서 조립하여 건축물을 건설하는 것.</t>
  </si>
  <si>
    <t>34866</t>
  </si>
  <si>
    <t>프리패브주택</t>
  </si>
  <si>
    <t>prefabricated house, -住宅</t>
  </si>
  <si>
    <t>주택의 주요 부재를 미리 공장에서 생산하여 현장에서 조립하는 프리패브리케이션 기법을 적용한 주택. ⇨조립주택.</t>
  </si>
  <si>
    <t>34867</t>
  </si>
  <si>
    <t>공기 가습기</t>
  </si>
  <si>
    <t>air humidifier</t>
  </si>
  <si>
    <t>물을 증발시키거나 수증기를 주입하여 공기를 가습하는 장치</t>
  </si>
  <si>
    <t>3487</t>
  </si>
  <si>
    <t>프리팩트공법</t>
  </si>
  <si>
    <t>prepact method, prepact工法</t>
  </si>
  <si>
    <t>주입관에 스크루(screw)로 구멍을 뚫고 흙과 모래를 혼합하여 넣고 시멘트물을 압입하여 부분적으로 토질의 강도를 높이는 지정공사의 한 방법.</t>
  </si>
  <si>
    <t>34870</t>
  </si>
  <si>
    <t>프리팩트말뚝</t>
  </si>
  <si>
    <t>⇨프리팩트콘크리트말뚝(＝).</t>
  </si>
  <si>
    <t>34871</t>
  </si>
  <si>
    <t>프리팩트콘크리트</t>
  </si>
  <si>
    <t>prepact concrete</t>
  </si>
  <si>
    <t>거푸집 내에 미리 조골재를 채운 후 그라우트 펌프 등을 사용하여 내부를 모르타르로 채운 콘크리트.</t>
  </si>
  <si>
    <t>34872</t>
  </si>
  <si>
    <t>프리팩트콘크리트말뚝</t>
  </si>
  <si>
    <t>prepact concrete pile, prepact pile</t>
  </si>
  <si>
    <t>지중에 관을 쳐 박고 그 속에 자갈을 밀실하게 다져놓고 가는 관을 통하여 유동성이 좋은 모르타르를 압입하여 만드는 제자리콘크리트말뚝의 한 가지.</t>
  </si>
  <si>
    <t>34873</t>
  </si>
  <si>
    <t>프리플렉스 공법</t>
  </si>
  <si>
    <t>preflex system</t>
  </si>
  <si>
    <t>프리스트레스트 콘크리트 구조에 있어서 외력을 받을 때 생기는 처짐과 역방향의 처짐을 미리 주어서 외력보다 프리스트레스를 부여하는 공법.</t>
  </si>
  <si>
    <t>34875</t>
  </si>
  <si>
    <t>프리플로트</t>
  </si>
  <si>
    <t>freefloat</t>
  </si>
  <si>
    <t>⇨자유여유시간.</t>
  </si>
  <si>
    <t>34876</t>
  </si>
  <si>
    <t>프리핸드</t>
  </si>
  <si>
    <t>freehand drawing</t>
  </si>
  <si>
    <t>제도 용구를 사용하지 않고 손으로 필기도구를 이용해 그리는 것.</t>
  </si>
  <si>
    <t>34877</t>
  </si>
  <si>
    <t>프리핸드스케치</t>
  </si>
  <si>
    <t>free hand sketch</t>
  </si>
  <si>
    <t>제도 용구를 사용하지 않고 손으로 필기도구를 이용해 자유롭게 스케치하는 것.</t>
  </si>
  <si>
    <t>34878</t>
  </si>
  <si>
    <t>프릭션볼트</t>
  </si>
  <si>
    <t>friction bolt, high strength bolt, 高張力－</t>
  </si>
  <si>
    <t>고력볼트와 같이 마찰접합에 사용되는 볼트</t>
  </si>
  <si>
    <t>34879</t>
  </si>
  <si>
    <t>공기 가열 코일</t>
  </si>
  <si>
    <t>air heating coil</t>
  </si>
  <si>
    <t>코일 형상의 공기 가열기</t>
  </si>
  <si>
    <t>3488</t>
  </si>
  <si>
    <t>프린트법</t>
  </si>
  <si>
    <t>print method</t>
  </si>
  <si>
    <t>인쇄법. 요판(凹版), 철판(凸版), 평판(平版), 공판(孔版) 등 판식(版式)의 판화는 물론 사진의 인화(印畫), 도자기나 천에 어떤 형상을 찍어서 그 모양을 옮기는 방법.</t>
  </si>
  <si>
    <t>34882</t>
  </si>
  <si>
    <t>프린트합판</t>
  </si>
  <si>
    <t>printed plywood, -合板</t>
  </si>
  <si>
    <t>① 자연목(自然木)의 나뭇결과 같게 보이기 위해서 그렇게 인쇄된 종이를 덧붙인 합판. ② 보통 수지(樹脂)로 가공되며 마무리하면 외면(外面)에 붙여서 그 효과를 돋움.</t>
  </si>
  <si>
    <t>34883</t>
  </si>
  <si>
    <t>프린팅보드</t>
  </si>
  <si>
    <t>printing board</t>
  </si>
  <si>
    <t>합판의 표면에 무늬지를 합성수지로 침투‧접착하여 만든 치장판.</t>
  </si>
  <si>
    <t>34884</t>
  </si>
  <si>
    <t>프탈산수지도료</t>
  </si>
  <si>
    <t>① 프탈산수지를 주성분으로 하여 용제에 녹여 만든 도료. ② 주성분인 프탈산수지의 변성방법이 발전하여 로진(rosin)‧페놀 또는 스티렌(styrene) 등으로 보충하여 균등한 엷은 색의 수지를 얻어서 속건성 및 모든 성능이 좋은 도료를 만듦.</t>
  </si>
  <si>
    <t>34889</t>
  </si>
  <si>
    <t>공기 가열기</t>
  </si>
  <si>
    <t>air heater</t>
  </si>
  <si>
    <t>온수, 증기, 전열 등을 열원으로 공기를 가열하는 장치</t>
  </si>
  <si>
    <t>3489</t>
  </si>
  <si>
    <t>플라네타륨</t>
  </si>
  <si>
    <t>planetarium</t>
  </si>
  <si>
    <t>천체의 운동을 설명하기 위하여 둥근 천장에 달·태양·항성·행성 등의 위치와 운동의 모양을 투영하는 장치. 천상의(天象儀).</t>
  </si>
  <si>
    <t>34890</t>
  </si>
  <si>
    <t>플라스터</t>
  </si>
  <si>
    <t>plaster</t>
  </si>
  <si>
    <t>① 광물질의 분말과 물을 섞어 바름마감에 쓰는 재료의 총칭. ② 미장용의 ｢모르타르｣도 플라스터임. ③ 플라스터에는 석고계와 돌로마이트계의 것이 있음. ④ 도면용 약어는 ｢PLAS.｣.</t>
  </si>
  <si>
    <t>34892</t>
  </si>
  <si>
    <t>플라스터 저집기</t>
  </si>
  <si>
    <t>plaster inter-ceptor</t>
  </si>
  <si>
    <t>치과, 외과 등에서 사용되는 석고가 배수되어 배수관 내에 부착 응고되기 전에 저집할 수 있도록 한 분리기</t>
  </si>
  <si>
    <t>34893</t>
  </si>
  <si>
    <t>플라스터아치</t>
  </si>
  <si>
    <t>틀 없이 플라스터(석고)로 마감한 아치 모양의 개구부.</t>
  </si>
  <si>
    <t>34894</t>
  </si>
  <si>
    <t>플라스토머</t>
  </si>
  <si>
    <t>plastomer</t>
  </si>
  <si>
    <t>가소성을 표시하는 고분자 화합물의 총칭. 탄성을 표시하는 고분자 화합물이다. ←일래스토머.</t>
  </si>
  <si>
    <t>34895</t>
  </si>
  <si>
    <t>플라스티시티</t>
  </si>
  <si>
    <t>① 쉽게 거푸집에 넣을 수 있고 거푸집을 떼면 천천히 모양이 변하지만, 무너지든지 재료분리가 되지 않는, ｢아직 굳지 않은 콘크리트의 성질｣을 말함. ② 어떤 콘크리트가 워커블한지 아닌지는 콘크리트의 ｢플라스티시티｣와 시공조건, 즉 거푸집의 크기‧모양 또는 철근의 지름‧간격‧위치 등에 의해 달리함. ③ ⇨시공연도.</t>
  </si>
  <si>
    <t>34896</t>
  </si>
  <si>
    <t>플라스틱</t>
  </si>
  <si>
    <t>plastic, 可塑性物質, 可塑物</t>
  </si>
  <si>
    <t>① 원래 형용사로 자유로운 형이 되는 ｢가소성｣이라는 뜻이나 전의하여 ｢가소성 물질｣이라는 명사로 됨. ② 열‧압력 등에 의하여 자유자재로 고체물질로 만들어지는 천연 또는 합성의 고분자 화합물(분자량 10,000 이상)에 대한 총칭. ③ 일반적으로 합성수지(⇦)를 뜻함. ④ 도면용 약어는 ｢PLSTC｣. ⑤ 1872년 독일의 바이에르(Baeyer)가 페놀수지를 처음 발명하였고, 그 후 미국의 베이클란드(L.H. Bakeland)가 1909년 공업적 생산에 성공, 베이클라이트(페놀수지의 상품명)를 발명하고, 1929년 시타우딩거가 고분자 화학의 이론체계를 확립한 후 급속히 전개되었음. 현재 석유화학공업의 발전으로 원료공급이 풍부하게 되면서 비약적으로 발전함. ⑥ 열가소성 플라스틱과 열경화성 플라스틱(수지)으로 대별됨. ⑦성형(成型)‧가공이 다른 재료에 비하여 용이하며, 가볍고 내수(耐水)‧내유(耐油) 및 전기절연성 등이 뛰어나고 착색(着色) 등을 자유자재로 할 수 있는 것이 특징. ⑧ 금속이나 목재 등 종래의 재료 대신에 일용잡화‧가구‧건축재료‧전기부품‧공업재료로 널리 사용.</t>
  </si>
  <si>
    <t>34897</t>
  </si>
  <si>
    <t>PHC</t>
  </si>
  <si>
    <t>주요 필수 건강관리 (방법); 의료</t>
  </si>
  <si>
    <t>349</t>
  </si>
  <si>
    <t>공기 감습기</t>
  </si>
  <si>
    <t>air dehumidifier</t>
  </si>
  <si>
    <t>습한 공기와 접촉하여 흡착이나 흡수에 의해 공기중의 습기 또는 수증기를 줄이는 장치</t>
  </si>
  <si>
    <t>3490</t>
  </si>
  <si>
    <t>플라스틱 힌지</t>
  </si>
  <si>
    <t>소성힌지라고도 하며 어떤 단면의 전체가 항복하여 소성모멘트에 도달 후 그 단면은 마치 핀 절점과 유사한 상태가 됨. 핀 절점이 모멘트를 전할 수 없는 반면 소성힌지는 임의 크기의 소성모멘트를 전하면서 회전함.</t>
  </si>
  <si>
    <t>34901</t>
  </si>
  <si>
    <t>플라스틱관</t>
  </si>
  <si>
    <t>piastic pipe</t>
  </si>
  <si>
    <t>경질염화비닐관이나 폴리에틸렌관 등의 합성수지 제관의 총칭. 일반적으로 경량으로 내식성이 우수하지만 내력성이 결여된다.</t>
  </si>
  <si>
    <t>34902</t>
  </si>
  <si>
    <t>플라스틱디자인</t>
  </si>
  <si>
    <t>⇨소성설계.</t>
  </si>
  <si>
    <t>34903</t>
  </si>
  <si>
    <t>플라스틱밸브</t>
  </si>
  <si>
    <t>plastic valve</t>
  </si>
  <si>
    <t>내구성‧내식성이 큰 제품으로 아크릴수지‧폴리에틸렌수지‧염화비닐수지 등으로 만든 투명체이므로 액체의 유동상태가 보여 편리함.</t>
  </si>
  <si>
    <t>34904</t>
  </si>
  <si>
    <t>플라스틱재</t>
  </si>
  <si>
    <t>plastic materials</t>
  </si>
  <si>
    <t>① 플라스틱재는 일반적으로 합성수지 제품으로서 원료‧제조과정‧성질‧형상‧용도 등에 따라 다종다양한 화학공업제품임. ② 건축 각 부문에 쓰이고, 그 특성을 이용하여 건축재의 대용으로도 널리 쓰임. ③ 도료‧위생기구 등을 제외하고 건축구조용‧내부수장용 등으로 쓰이는 것은 다음과 같다. 1) 지붕재. 2) 벽(내부), 칸막이‧천장용‧수장재. 3) 창호용재. 4) 바닥수장재. 5) 커튼‧차양‧필름‧직물‧종이형. 6) 건축부속재：바닥줄눈대‧코너비드‧누름대(테두리선)‧논슬립‧창호레일‧처마홈통 등.</t>
  </si>
  <si>
    <t>34906</t>
  </si>
  <si>
    <t>플라스틱재기성품</t>
  </si>
  <si>
    <t>① 플라스틱재의 기성품 중 건축부분품이 많이 연구의 대상으로 주로 경질 염화비닐제가 많음. ② 기성제품 1) 리브(rib)‧에스론리브(s-lon-rib). 2)코너비드(corner bead). 3) 조이너‧줄눈대‧논슬립(non-slip). 4) 홈통 및 파이프(s-lon pipe, P.V.C pipe). 5) 각종 창호용 부속품(레일‧문바퀴‧손잡이). 6) 매트(mat)‧시트(sheet). 7) 차단재(스티로폼‧스펀지) 등.</t>
  </si>
  <si>
    <t>34907</t>
  </si>
  <si>
    <t>플라스틱제 베니션블라인드</t>
  </si>
  <si>
    <t>plastics venetian blind</t>
  </si>
  <si>
    <t>플라스틱 재질의 슬롯 여러 개를 수평으로 연결하여 조립한 것으로 창문에 설치하여 올리고 내리거나 각도를 조절함으로써 실내로의 빛과 바람의 유입양을 조절할 수 있으며, 시각적인 차단 또는 조절의 역할도 수행.</t>
  </si>
  <si>
    <t>34908</t>
  </si>
  <si>
    <t>플라스틱타일</t>
  </si>
  <si>
    <t>plastics tile</t>
  </si>
  <si>
    <t>플라스틱을 주원료로 만든 바닥에 까는 타일의 총칭. 주로 바닥재로 사용되며 염화비닐수지의 것이 많으나 그 밖에도 아스팔트타일‧리놀륨타일 등 여러 종류가 있다.</t>
  </si>
  <si>
    <t>34909</t>
  </si>
  <si>
    <t>공기 강제 순환</t>
  </si>
  <si>
    <t>forced air circulation</t>
  </si>
  <si>
    <t>실내 공기를 송풍기를 사용해서 강제적으로 순환시키는 것</t>
  </si>
  <si>
    <t>3491</t>
  </si>
  <si>
    <t>플라스틱퍼티</t>
  </si>
  <si>
    <t>plastic putty</t>
  </si>
  <si>
    <t>합성수지의 재료로 만들어 유리를 끼우는데 쓰는 퍼티.</t>
  </si>
  <si>
    <t>34910</t>
  </si>
  <si>
    <t>플라스틱흡음판</t>
  </si>
  <si>
    <t>plastic absorbing board, 合成樹脂吸音板</t>
  </si>
  <si>
    <t>흡음을 위해 플라스틱 재질로 만든 판.</t>
  </si>
  <si>
    <t>34911</t>
  </si>
  <si>
    <t>플라워 박스</t>
  </si>
  <si>
    <t>flower box</t>
  </si>
  <si>
    <t>여러 꽃을 모아 심어 가꾸는 용도의 상자모양 용기.</t>
  </si>
  <si>
    <t>34912</t>
  </si>
  <si>
    <t>플라이갤러리</t>
  </si>
  <si>
    <t>fly gallery</t>
  </si>
  <si>
    <t>① 무대막을 조정을 위해 무대의 천장 위에 올라가는 계단과 연결되도록 무대 주위 벽의 6~9미터 높이에 설치되는 좁은 통로. ② 무대 양쪽의 좁은 장치 조작대.</t>
  </si>
  <si>
    <t>34913</t>
  </si>
  <si>
    <t>플라이로프트</t>
  </si>
  <si>
    <t>ply-loft</t>
  </si>
  <si>
    <t>극장공간에서 무대 상부에 해당하는 공간.</t>
  </si>
  <si>
    <t>34914</t>
  </si>
  <si>
    <t>플라이애시</t>
  </si>
  <si>
    <t>fly ash</t>
  </si>
  <si>
    <t>① 세립의 석탄재로서 콘크리트에 혼합제로 쓰이는 규산질 물질로 포졸란의 일종. ② 시멘트의 절약과 콘크리트의 성질개선을 목적으로 쓰임.</t>
  </si>
  <si>
    <t>34915</t>
  </si>
  <si>
    <t>플라이애시경석</t>
  </si>
  <si>
    <t>burned fly ash, -硬石</t>
  </si>
  <si>
    <t>플라이애시를 점토와 반죽해서 골재형으로 성형된 것을 회전로 내에서 소성한 ｢경량골재｣.</t>
  </si>
  <si>
    <t>34917</t>
  </si>
  <si>
    <t>플라이애시시멘트</t>
  </si>
  <si>
    <t>포틀랜드 시멘트에 미분탄 연소 후의 부산물인 플라이애시를 혼합한 시멘트. KS L 5211.</t>
  </si>
  <si>
    <t>34918</t>
  </si>
  <si>
    <t>플라이어①</t>
  </si>
  <si>
    <t>flier, flyer</t>
  </si>
  <si>
    <t>보통 계단의 디딤면 치수가(좌우) 같은 것(장방향의 디딤면).</t>
  </si>
  <si>
    <t>34919</t>
  </si>
  <si>
    <t>공기 과잉 계수</t>
  </si>
  <si>
    <t>excess air coefficient</t>
  </si>
  <si>
    <t>연료의 완전 연소에 필요한 이론 공기량에 대한 실제 연소에 사용한 공기량의 비율. 공기비라고도 한다.</t>
  </si>
  <si>
    <t>3492</t>
  </si>
  <si>
    <t>플라이어②</t>
  </si>
  <si>
    <t>pliers, plyers</t>
  </si>
  <si>
    <t>① ＝cutting pliers＝cutting plyers＝pincers＝pinchers. ② 집게, 단조재료를 끼워 물리는 공구. ③ 물림과 세운 날의 니퍼 겸용의 것. ④ 철사나 전선을 굽히거나 절단하는데 사용.</t>
  </si>
  <si>
    <t>34920</t>
  </si>
  <si>
    <t>플라이우드</t>
  </si>
  <si>
    <t>ply wood</t>
  </si>
  <si>
    <t>① 생산 과정에서 도장 따위의 표면 처리를 하여 사용에 앞서 더 이상의 마감 처리가 필요하지 않는 합판. ② 베니어판을 여러 겹 붙인 합판.</t>
  </si>
  <si>
    <t>34921</t>
  </si>
  <si>
    <t>플라이즈</t>
  </si>
  <si>
    <t>flies</t>
  </si>
  <si>
    <t>극장에서 무대의 배경이나 대도구(大道具)를 조작하는 관객석에서 보이지 않는 부분의 공간.</t>
  </si>
  <si>
    <t>34922</t>
  </si>
  <si>
    <t>플라이트</t>
  </si>
  <si>
    <t>flight</t>
  </si>
  <si>
    <t>건물의 층간 또는 계단 참사이의 연속되는 계단.</t>
  </si>
  <si>
    <t>34923</t>
  </si>
  <si>
    <t>플라잉버트레스</t>
  </si>
  <si>
    <t>flying buttress</t>
  </si>
  <si>
    <t>①주로 고딕 양식의 건축물에서 사용되며 건물 외벽이 무너지지 않도록 설치하는 버팀벽. ② 석조천장(石造天障)의 하중은 첨두아치, 교차볼트에 의하여 수직력은 주부(柱部)로 수평력은 비공(飛拱)으로 전달 지지함. ③ 플라잉 버트레스는 첨탑(尖塔)과 급물매와 더불어 수직감을 더욱 강하게 표현하였으며, 벽체에 전달되는 하중의 경감으로 큰 창이 가능하게 됨. ④ 주벽과 떨어져 있는 경사진 아치형으로 벽을 받치는 뜬버팀 기둥.</t>
  </si>
  <si>
    <t>34925</t>
  </si>
  <si>
    <t>플라자</t>
  </si>
  <si>
    <t>plaza</t>
  </si>
  <si>
    <t>교통, 집회, 미관, 시장 등을 위해 설치되는 공공적인 공지. 교통 광장, 역전 광장, 집회 광장, 건축 광장, 미관 광장 등, 용도나 기능상 많은 종류로 분류됨. 구미의 도시에서는 각종 광장이 많으며, 도시 생활상 중요한 장소로 되어 있음.</t>
  </si>
  <si>
    <t>34926</t>
  </si>
  <si>
    <t>플라즈마</t>
  </si>
  <si>
    <t>plasma</t>
  </si>
  <si>
    <t>물리학이나 화학 분야에서 디바이 차폐(debye sheath)를 만족하는 이온화된 기체를 말함. 강재를 절단하기 위해 사용됨.</t>
  </si>
  <si>
    <t>34927</t>
  </si>
  <si>
    <t>플라즈마아크</t>
  </si>
  <si>
    <t>⇨이송형 아크(＝).</t>
  </si>
  <si>
    <t>34928</t>
  </si>
  <si>
    <t>플라즈마아크용접</t>
  </si>
  <si>
    <t>plasma arc welding</t>
  </si>
  <si>
    <t>① 플라즈마 아크 또는 플라즈마 제트에 의한 열을 이용해서 하는 용접방법. ② 토치 속의 마이너스 전극(텅스텐)과 플러스전극(용접물)과의 사이에 아크를 발생시켜서, 그것을 둘러싸게 작용, 가스를 공급하여 노즐로부터 분출시키는 ｢이송아크｣형과 마이너스 전극(텅스텐)과 플러스 전극(구리노즐)과의 사이에 아크를 발생시키는 ｢비이송아크｣형의 두 형식이 있음.</t>
  </si>
  <si>
    <t>34929</t>
  </si>
  <si>
    <t>공기 나이</t>
  </si>
  <si>
    <t>age of air</t>
  </si>
  <si>
    <t>건물 외부에서 건물 내부로 유입된 공기가 실내에 머믈은 평균 시간</t>
  </si>
  <si>
    <t>3493</t>
  </si>
  <si>
    <t>플라즈마용사</t>
  </si>
  <si>
    <t>plasma spraying</t>
  </si>
  <si>
    <t>초고온 플라즈마 제트를 이용하여 텅스텐‧탄탈‧하프늄탄화물이나 탄탈탄화물 등의 고융점 재료를 용융하여 고속으로 불어내서 고밀도‧고밀착성 또는 고경도의 피복을 하는 방법.</t>
  </si>
  <si>
    <t>34930</t>
  </si>
  <si>
    <t>플라즈마용사건</t>
  </si>
  <si>
    <t>plasma spraying gun</t>
  </si>
  <si>
    <t>① 플라즈마 제트를 이용해서 용사를 하는 장치. ② 전극과 수냉식 노즐 사이에 전류의 폐회로를 만들어 아크가 가열된 플라즈마와 분리된 비이행형(非移行形) 플라즈마 아크로써 분말 용사재를 녹여서 분출시킨다. 용사를 고루게 하고 효율을 높이며, 용사재의 성분을 조절하기 위해서 분말용사재 송급구가 2개 있는 ｢건｣이 있음.</t>
  </si>
  <si>
    <t>34931</t>
  </si>
  <si>
    <t>플라즈마절단</t>
  </si>
  <si>
    <t>plasma cutting</t>
  </si>
  <si>
    <t>① 절단 열원으로 일반적인 아크보다도 더욱 높은 온도의 플라즈마 불꽃의 제트를 사용하여 재료를 가열 용융해서 절단하는 방법. ② 플라즈마 절단에는 이행형(移行形) 아크를 이용하는 플라즈마 절단과 비이행형 아크를 사용하는 플라즈마제트 절단의 두 가지 형식이 있으며, 어느 것이나 고온 고속의 플라즈마 불꽃의 제트류를 이용하여 가공재를 물리적으로 융단 비산시키는 것임. ③ 플라즈마 절단법으로 하면 경금속‧스테인리스강을 비롯해서 철강‧주철‧구리합금‧텅스텐 등의 각종 금속과 콘크리트‧내화재료 등 고융점의 비금속 절단이 용이함.</t>
  </si>
  <si>
    <t>34932</t>
  </si>
  <si>
    <t>플라즈마제트법</t>
  </si>
  <si>
    <t>plasma flame process, plasma jet process</t>
  </si>
  <si>
    <t>아크 플라즈마를 가는 틈으로부터 고속도로 분출시킴으로써 생기는 고온도의 불꽃을 이용해서 절단‧용융‧용사 등을 하는 방법.</t>
  </si>
  <si>
    <t>34933</t>
  </si>
  <si>
    <t>플라타너스</t>
  </si>
  <si>
    <t>Oriental plane tree</t>
  </si>
  <si>
    <t>버즘나뭇과 플라타너스 속의 식물을 통틀어 이르는 말로 가로수, 양식 정원의 식재에 적합하다.</t>
  </si>
  <si>
    <t>34934</t>
  </si>
  <si>
    <t>플라테레스크양식</t>
  </si>
  <si>
    <t>Plateresque style, -樣式</t>
  </si>
  <si>
    <t>① 플라테레스크란 "은세공"을 뜻하며 주로 스페인과 그 식민 영토에서 사용한 양식으로 15세기 후반 후기 고딕 양식에서 초기 르네상스로 넘어가는 사이에 나타남. ② 이 양식은 고딕적 공간 개념을 변용하고 르네상스적 요소들을 결합한 성격을 띠고 있으며 르네상스 양식의 일부로 여기기도 함. ③ 고딕양식에 르네상스의 디테일과 사라센양식이 혼합된 것으로 섬세하고, 화려한 금은 세공과 같은 공상적 장식이 특징. ④ 화려한 꽃무늬 디자인으로 장식된 파사드, 샹들리에, 장식용품, 판타지 생물과 같은 갖은 장식 요소들의 배치가 특징.</t>
  </si>
  <si>
    <t>34936</t>
  </si>
  <si>
    <t>플라토의 법칙</t>
  </si>
  <si>
    <t>빛의 밝기에 관한 시각계(視覺系)의 특성을 나타내는 법칙의 하나로 탈보 플라토의 법칙(Talbot-Plateau's law)이라고도 함.</t>
  </si>
  <si>
    <t>34937</t>
  </si>
  <si>
    <t>플람부아양</t>
  </si>
  <si>
    <t>14, 15세기 프랑스 후기 고딕양식. 트레이서리의 화염과 같은 반전 곡선을 사용하는 것이 특정. ⇨플랑부아양양식</t>
  </si>
  <si>
    <t>34938</t>
  </si>
  <si>
    <t>플랑부아양</t>
  </si>
  <si>
    <t>Flamboyant</t>
  </si>
  <si>
    <t>고딕 건축 개구부의 골조가 타오르는 불꽃과 같은 모양으로 된 건축양식.</t>
  </si>
  <si>
    <t>34939</t>
  </si>
  <si>
    <t>공기 냉각 코일</t>
  </si>
  <si>
    <t>air cooling coil</t>
  </si>
  <si>
    <t>공조기의 내부에 설치하여 공기를 냉각시키기 위한 코일 형상의 장치</t>
  </si>
  <si>
    <t>3494</t>
  </si>
  <si>
    <t>플랑부아양양식</t>
  </si>
  <si>
    <t>Flamboyant style, -樣式</t>
  </si>
  <si>
    <t>① 15세기경 프랑스 고딕건축양식의 발전단계 제 3기에 나타난 양식. ② 1830년에 고고학자 프레보(A.Le Prevost)에 의하여 명명되고, 코몬(Caumont)이 분류함. ③ ｢화염식(火炎式)｣이라 번역되며, 건축의 기본구조가 단순하고, 많은 2층 구성으로 된 대신에 건축장식이 복잡하며 만곡(彎曲)된 상승감(上昇感)을 형성하는 것이 특색임. ④ 창의 트레이서리(tracery)가 복잡하게 발전된 것. ※ 炎：불꽃염.</t>
  </si>
  <si>
    <t>34940</t>
  </si>
  <si>
    <t>플랑크의 법칙</t>
  </si>
  <si>
    <t>Planck’s law</t>
  </si>
  <si>
    <t>복사(輻射)의 기본법칙중의 하나이며, 흑체(완전 방사체)의 분광 방사 발산도를 파장과 온도의 함수로 표시하는 법칙.</t>
  </si>
  <si>
    <t>34941</t>
  </si>
  <si>
    <t>플래넘 체임버</t>
  </si>
  <si>
    <t>공기조화기와 연결되는 덕트의 토출부나 흡입구 등에 설치되는 상자</t>
  </si>
  <si>
    <t>34942</t>
  </si>
  <si>
    <t>플래니미터</t>
  </si>
  <si>
    <t>planimeter</t>
  </si>
  <si>
    <t>평면상 불규칙한 부분의 면적을 기계에 의해 광학적으로 정확하게 측정하는 장치로 면적계라고도 한다.</t>
  </si>
  <si>
    <t>34943</t>
  </si>
  <si>
    <t>플래닝</t>
  </si>
  <si>
    <t>planning</t>
  </si>
  <si>
    <t>어떤 일을 하기 위해 구체적인 계획안을 만드는 행위.</t>
  </si>
  <si>
    <t>34944</t>
  </si>
  <si>
    <t>플래닝 그리드</t>
  </si>
  <si>
    <t>planning grid</t>
  </si>
  <si>
    <t>설계할 때 사용되는 기준 치수의 격자 모듈로 도시, 건축의 배치나 평면 계획시 기준으로 사용한다.</t>
  </si>
  <si>
    <t>34945</t>
  </si>
  <si>
    <t>플래미시쌓기</t>
  </si>
  <si>
    <t>벽돌쌓기 방식의 일종. 프랑드르 지방(현 벨기에 속)에서 유래하여 이름지어짐.</t>
  </si>
  <si>
    <t>34946</t>
  </si>
  <si>
    <t>플래시</t>
  </si>
  <si>
    <t>flash</t>
  </si>
  <si>
    <t>맞대기 저항용접 등에서 용융금속이 용접금속의 주위에 여분으로 응고된 것.</t>
  </si>
  <si>
    <t>34947</t>
  </si>
  <si>
    <t>플래시 탱크</t>
  </si>
  <si>
    <t>⇨증발탱크(＝).</t>
  </si>
  <si>
    <t>34949</t>
  </si>
  <si>
    <t>공기 냉각기</t>
  </si>
  <si>
    <t>air cooler</t>
  </si>
  <si>
    <t>냉매, 냉수, 브라인 등을 냉열원으로 하여 공기를 냉각하는 장치</t>
  </si>
  <si>
    <t>3495</t>
  </si>
  <si>
    <t>플래시가스</t>
  </si>
  <si>
    <t>flash gas</t>
  </si>
  <si>
    <t>냉동 장치의 액배관 중에서 기포가 발생하는 것으로, 배관 내의 압력이 현저히 강하되거나 열의 침입이 있는 액의 일부가 기화하는 경우에 나타나며, 팽창 밸브의 능력이 현저히 낮아짐.</t>
  </si>
  <si>
    <t>34950</t>
  </si>
  <si>
    <t>플래시버트용접</t>
  </si>
  <si>
    <t>flash butt welding, -熔接</t>
  </si>
  <si>
    <t>접합할 철물에 저압의 전류를 통하게 하여 철물의 단면이 접촉할 때마다 큰 전류를 흘려 전기저항열과 불꽃을 일으킴으로써 불순물을 제거하는 동시에 단면을 용융상태로 하여 압력으로 접합하는 방법.</t>
  </si>
  <si>
    <t>34952</t>
  </si>
  <si>
    <t>플래시볼트</t>
  </si>
  <si>
    <t>flash bolt</t>
  </si>
  <si>
    <t>꽂이쇠의 일종.</t>
  </si>
  <si>
    <t>34953</t>
  </si>
  <si>
    <t>플래시오버</t>
  </si>
  <si>
    <t>flash-over</t>
  </si>
  <si>
    <t>화재로 발생한 가연성 분해 가스가 천장 부근에 모이고 갑자기 불꽃이 폭발적으로 확산하여 창문이나 방문으로부터 연기나 불꽃이 뿜어나오는 상태.</t>
  </si>
  <si>
    <t>34954</t>
  </si>
  <si>
    <t>플래시용접</t>
  </si>
  <si>
    <t>flash welding</t>
  </si>
  <si>
    <t>① 2개의 금속면을 가볍게 접촉시키고 이에 큰 전류를 흐르게 하여 접촉점을 집중적으로 가열하면 접촉점이 과열 용융되어 불꽃이 튀며, 접촉이 끊어지면 또 다시 피용접재를 전진시켜서 항상 접촉과 불꽃 튀는 것을 반복하면서 용접면을 균일하게 가열하고 적당한 온도가 되면 강한 압력을 가해서 압접하는 방법. ② ｢불꽃용접｣이라고도 함. ③ ⇨플래시버트용접.</t>
  </si>
  <si>
    <t>34955</t>
  </si>
  <si>
    <t>플래시탱크</t>
  </si>
  <si>
    <t>2단 압축형 저온 터보 등에 사용하며, 냉매액의 일부를 기화시키고 남은 냉매액을 냉각하는 탱크임.</t>
  </si>
  <si>
    <t>34956</t>
  </si>
  <si>
    <t>플래시판</t>
  </si>
  <si>
    <t>flash board</t>
  </si>
  <si>
    <t>차수판의 간단한 저수장치로서 일정 수위에 도달할 때 자동적으로 급속히 빠질 수 있는 것.</t>
  </si>
  <si>
    <t>34957</t>
  </si>
  <si>
    <t>플래싱</t>
  </si>
  <si>
    <t>[1] 벽과 지붕 접합부 둥 빗물이 새기 쉬운 부분에 설치하는 방수용의 금속판 또는 시트재. →비덮개， 물끊기.</t>
  </si>
  <si>
    <t>34958</t>
  </si>
  <si>
    <t>플래툰형</t>
  </si>
  <si>
    <t>platoon type</t>
  </si>
  <si>
    <t>학교교과 운영 방식의 하나로 전 학급을 보통 교실 사용 그룹과 특별 교실, 체육관, 운동장 등을 사용하는 그룹으로 나누어 일정 시간을 주기로 바꾸어 운영하는 형식. ⇨교과 교실형 또는 특별교실형.</t>
  </si>
  <si>
    <t>34959</t>
  </si>
  <si>
    <t>공기 노즐</t>
  </si>
  <si>
    <t>nozzle</t>
  </si>
  <si>
    <t>공기 또는 기체의 압력이나 그것이 갖는 속도를 변환하기 위해 흐름 방향으로 단면적을 변화시킨 유로의 통칭</t>
  </si>
  <si>
    <t>3496</t>
  </si>
  <si>
    <t>플랜</t>
  </si>
  <si>
    <t>plan</t>
  </si>
  <si>
    <t>① 어떤 일을 하기 위해 구상한 구체적인 계획 ② 평면도.</t>
  </si>
  <si>
    <t>34960</t>
  </si>
  <si>
    <t>플랜지</t>
  </si>
  <si>
    <t>flange</t>
  </si>
  <si>
    <t>① I형강, ㄷ형강, 철근콘크리트 T형보 등의 상하의 날개(緣)처럼 내민 부분. ② 보강 또는 접속을 위해 부품의 ｢전｣ 주위에 붙인 돌출부. ③ 플랜지란 ｢전｣이란 뜻이고, 전대야‧전함지 등의 위에 달려 내민부분을 말함.</t>
  </si>
  <si>
    <t>34961</t>
  </si>
  <si>
    <t>플랜지결합</t>
  </si>
  <si>
    <t>flange union</t>
  </si>
  <si>
    <t>접합될 파이프의 플랜지와 함께 볼트로써 접합되는 한 쌍의 플랜지.</t>
  </si>
  <si>
    <t>34965</t>
  </si>
  <si>
    <t>플랜지관</t>
  </si>
  <si>
    <t>34966</t>
  </si>
  <si>
    <t>플랜지끝용접</t>
  </si>
  <si>
    <t>flange edge welding</t>
  </si>
  <si>
    <t>플랜지와 플랜지가 서로 맞닿거나, 또는 플랜지와 판의 면이 접해서 그 용접단의 면이 같은 평면이 되게 해서 하는 변두리 용접.</t>
  </si>
  <si>
    <t>34967</t>
  </si>
  <si>
    <t>플랜지리벳</t>
  </si>
  <si>
    <t>flange rivet</t>
  </si>
  <si>
    <t>플랜지플레이트와 플랜지앵글을 접합한 리벳.</t>
  </si>
  <si>
    <t>34968</t>
  </si>
  <si>
    <t>플랜지볼트</t>
  </si>
  <si>
    <t>flange bolt</t>
  </si>
  <si>
    <t>34969</t>
  </si>
  <si>
    <t>공기 누설</t>
  </si>
  <si>
    <t>air leakage</t>
  </si>
  <si>
    <t>공기가 덕트, 공간, 배관 등에서 밖으로 새는 현상</t>
  </si>
  <si>
    <t>3497</t>
  </si>
  <si>
    <t>플랜지앵글</t>
  </si>
  <si>
    <t>flange angle</t>
  </si>
  <si>
    <t>철골구조의 I형 단면의 플랜지로 쓰인 형강재.</t>
  </si>
  <si>
    <t>34970</t>
  </si>
  <si>
    <t>플랜지연결</t>
  </si>
  <si>
    <t>34971</t>
  </si>
  <si>
    <t>플랜지이음</t>
  </si>
  <si>
    <t>flange joint</t>
  </si>
  <si>
    <t>강관이음의 일종으로 관 끝의 플랜지 상호를 볼트로 체결하는 이음</t>
  </si>
  <si>
    <t>34972</t>
  </si>
  <si>
    <t>플랜지파이프</t>
  </si>
  <si>
    <t>flange pipe</t>
  </si>
  <si>
    <t>① 다른 파이프와 연결을 위해 파이프 일단에 플랜지가 달리고 볼트로 조일 수 있게 된 것. ② ＝플랜지관(管).</t>
  </si>
  <si>
    <t>34973</t>
  </si>
  <si>
    <t>플랜지플레이트</t>
  </si>
  <si>
    <t>flange plate</t>
  </si>
  <si>
    <t>용접구조의 I형 단면의 플랜지로 사용되는 강판.</t>
  </si>
  <si>
    <t>34974</t>
  </si>
  <si>
    <t>플랜터</t>
  </si>
  <si>
    <t>planter</t>
  </si>
  <si>
    <t>식물을 심기 위한 재배용기.</t>
  </si>
  <si>
    <t>34975</t>
  </si>
  <si>
    <t>플랜트</t>
  </si>
  <si>
    <t>plant</t>
  </si>
  <si>
    <t>생산용 기계장치, 공장 설비 혹은 공장 전체 등 기계 설비를 포함한  모든 시설을 의미하며, 경우에 따라 어느 것에 대해도 플랜트라고 한다. 보통은 생산 설비 혹은 제조 설비 일체를 말하며, 미국에서는 공장 전체를 말하는 경우도 있다.</t>
  </si>
  <si>
    <t>34976</t>
  </si>
  <si>
    <t>플랜트기술자</t>
  </si>
  <si>
    <t>plant engineer</t>
  </si>
  <si>
    <t>제조공장에 있어서 공장설비 기계의 운전이나 유지를 감독하는 기술자.</t>
  </si>
  <si>
    <t>34977</t>
  </si>
  <si>
    <t>플램보이언트</t>
  </si>
  <si>
    <t>고딕 건축의 개구부(開口部)의 골조가 타오르는 불꽃과 같은 모양으로 된 건축양식으로 플랑부아양 양식이라 함.</t>
  </si>
  <si>
    <t>34978</t>
  </si>
  <si>
    <t>공기 댐퍼</t>
  </si>
  <si>
    <t>송풍기나 공기 조절 장치에서 풍도를 조절하여 공기 흐름을 변화시키거나 각도를 맞추어 공기량을 조절하는 장치</t>
  </si>
  <si>
    <t>3498</t>
  </si>
  <si>
    <t>플랫 아치</t>
  </si>
  <si>
    <t>flat arch</t>
  </si>
  <si>
    <t>아치돌이 수평으로 된 아치. (=평아치)</t>
  </si>
  <si>
    <t>34981</t>
  </si>
  <si>
    <t>플랫①</t>
  </si>
  <si>
    <t>flat</t>
  </si>
  <si>
    <t>세대 내의 각 실을 한 층에 있도록 계획한 집합주택 단위 주호로 아파트먼트(apartment)의 일종이다.</t>
  </si>
  <si>
    <t>34982</t>
  </si>
  <si>
    <t>플랫②</t>
  </si>
  <si>
    <t>①칠마감 표면이 무광으로서 비스듬히 보더라도 광이 나지 않은 상태를 형용하는 말로 매트(matt)라고도 함. ② 미장시 정벌 때에 흙손 위에 붙어 남는 재료로서, 자그마한 결함부의 보수에 사용되는 것.</t>
  </si>
  <si>
    <t>34983</t>
  </si>
  <si>
    <t>플랫게이트</t>
  </si>
  <si>
    <t>flat gate</t>
  </si>
  <si>
    <t>수압의 변화에 의하여 자동적으로 개폐되어 역류를 막는 판자 모양의 문짝(정착 문짝).</t>
  </si>
  <si>
    <t>34984</t>
  </si>
  <si>
    <t>플랫롤러</t>
  </si>
  <si>
    <t>flat roller</t>
  </si>
  <si>
    <t>원통 모양의 형상으로 만들어진 롤러 브러시.</t>
  </si>
  <si>
    <t>34985</t>
  </si>
  <si>
    <t>플랫루프</t>
  </si>
  <si>
    <t>flat roof</t>
  </si>
  <si>
    <t>⇨평지붕.</t>
  </si>
  <si>
    <t>34986</t>
  </si>
  <si>
    <t>플랫밸브</t>
  </si>
  <si>
    <t>flat valve, 平底valve</t>
  </si>
  <si>
    <t>상향관의 개폐에 사용하는 수평 밸브로서, 평면을 접촉면으로 하고 밸브 자리를 갖는 구조를 지님.</t>
  </si>
  <si>
    <t>34987</t>
  </si>
  <si>
    <t>플랫슬래브</t>
  </si>
  <si>
    <t>flat slab, flat slab construction</t>
  </si>
  <si>
    <t>바닥 또는 지붕구조로서 보가 없고 슬래브만으로 기둥으로 받치는 철근콘크리트 슬래브. ⇨평판구조 또는 무량판 구조(mushroon-construction).</t>
  </si>
  <si>
    <t>34988</t>
  </si>
  <si>
    <t>플랫아치</t>
  </si>
  <si>
    <t>⇨평아치.</t>
  </si>
  <si>
    <t>34989</t>
  </si>
  <si>
    <t>공기 로크</t>
  </si>
  <si>
    <t>air lock</t>
  </si>
  <si>
    <t>① 급수 · 급탕 배관에서 도중에 액체의 흐름을 막는 공기가 모인 부분. ② 항공기, 잠수함 등의 기밀실. ③ 출입구에 설치하여 외기압과 작업 공간의 공기압을 조절하는 공간. ④ 이중문에서 두 문이 동시에 열리지 않도록 방지하는 장치</t>
  </si>
  <si>
    <t>3499</t>
  </si>
  <si>
    <t>플랫월브러시</t>
  </si>
  <si>
    <t>flat wall brush</t>
  </si>
  <si>
    <t>플랫페인트 브러시(flat paint brush)라 하며, 빳빳한 털의 폭이 넓은 도장용 브러시.</t>
  </si>
  <si>
    <t>34990</t>
  </si>
  <si>
    <t>플랫트러스</t>
  </si>
  <si>
    <t>platt-truss</t>
  </si>
  <si>
    <t>트러스의 일종으로 경사재는 이음재로, 수직재는 지주가 되어 있는 것.</t>
  </si>
  <si>
    <t>34991</t>
  </si>
  <si>
    <t>플랫페인트</t>
  </si>
  <si>
    <t>flat paint</t>
  </si>
  <si>
    <t>건조 후에도 무광택의 도막이 형성되는 페인트.</t>
  </si>
  <si>
    <t>34993</t>
  </si>
  <si>
    <t>플랫페인트브러시</t>
  </si>
  <si>
    <t>flat paint brush</t>
  </si>
  <si>
    <t>플랫월브러시라고도 하며, 빳빳한 털의 폭이 넓은 도장용 브러시.</t>
  </si>
  <si>
    <t>34994</t>
  </si>
  <si>
    <t>플랫폼</t>
  </si>
  <si>
    <t>주위보다 높아진 지반면으로, 현재는 다양한 기능으로 활용되는 기반공간이나 개방형 정보기반 서비스를 총칭하거나 하기도 한다.</t>
  </si>
  <si>
    <t>34995</t>
  </si>
  <si>
    <t>플랭크플로어링</t>
  </si>
  <si>
    <t>plank flooring</t>
  </si>
  <si>
    <t>34997</t>
  </si>
  <si>
    <t>플랭킹</t>
  </si>
  <si>
    <t>planking</t>
  </si>
  <si>
    <t>① plank(널판)로 마감된 바닥면. ② plank를 까는 것. ③ 보 상호간의 비교적 넓은 스팬을 구조상의 바닥판으로 깔은 널. ④ ｢decking｣이라고도 함.</t>
  </si>
  <si>
    <t>34998</t>
  </si>
  <si>
    <t>플러그</t>
  </si>
  <si>
    <t>plug</t>
  </si>
  <si>
    <t>전기를 공급받기 위해 코드 끝에 부착하는 접속 기구</t>
  </si>
  <si>
    <t>34999</t>
  </si>
  <si>
    <t>PI</t>
  </si>
  <si>
    <t>350</t>
  </si>
  <si>
    <t>공기 밀도</t>
  </si>
  <si>
    <t>air density</t>
  </si>
  <si>
    <t>공기의 단위 체적당 질량.</t>
  </si>
  <si>
    <t>3500</t>
  </si>
  <si>
    <t>플러그 인</t>
  </si>
  <si>
    <t>plug in</t>
  </si>
  <si>
    <t>전기 설비 중의 하나이며, 유닛 형태로 형성된 기기나 장치에 플러그 등의 부품을 연계해서 붙이는 방식을 의미하며, 플러그 인 스위치, 플러그 인 퓨즈 등과 같이 형용사적인 의미로 사용된다.</t>
  </si>
  <si>
    <t>35001</t>
  </si>
  <si>
    <t>플러그용접</t>
  </si>
  <si>
    <t>plug welding</t>
  </si>
  <si>
    <t>부재와 다른 부재를 결합하는 이음에서의 한 부재에 둥근 구멍을 만들어 용접하는 방법. 단지 겹친이음에 대해서만 적용할 수 있다. 플러그용접이 피로성능으로서 반복하중을 받는 부재에 적용이 되는 경우 주의가 따른다</t>
  </si>
  <si>
    <t>35002</t>
  </si>
  <si>
    <t>플러그이음</t>
  </si>
  <si>
    <t>plugged joint</t>
  </si>
  <si>
    <t>돌의 양 접촉면에 수평된 구멍과 위에서 모르타르죽을 부어넣을 수 있게 파고 모르타르 사춤치기 하는 잇기.</t>
  </si>
  <si>
    <t>35003</t>
  </si>
  <si>
    <t>플러드 라이트</t>
  </si>
  <si>
    <t>flood light</t>
  </si>
  <si>
    <t>조명 기구 중의 하나이며, 일반적으로 일부 또는 전면의 넓은 곳에 빛을 전반적으로 비추기 위해서 사용됨.</t>
  </si>
  <si>
    <t>35004</t>
  </si>
  <si>
    <t>플러드 라이팅</t>
  </si>
  <si>
    <t>flood lighting</t>
  </si>
  <si>
    <t>피조체나 주변을 전반적으로 일정하게 빛을 비추는 것</t>
  </si>
  <si>
    <t>35005</t>
  </si>
  <si>
    <t>플러시</t>
  </si>
  <si>
    <t>인접하는 부재의 표면이 동일 평면으로 되어 있는 상태.</t>
  </si>
  <si>
    <t>35006</t>
  </si>
  <si>
    <t>플러시글레이징</t>
  </si>
  <si>
    <t>flush glazing</t>
  </si>
  <si>
    <t>유리끼우기재(bead나 stop)가 틀재보다 돌출하지 않고 표면이 틀재와 같은 면이 되게 하는 유리끼우기.</t>
  </si>
  <si>
    <t>35008</t>
  </si>
  <si>
    <t>플러시도어</t>
  </si>
  <si>
    <t>⇨플러시문(＝).</t>
  </si>
  <si>
    <t>35009</t>
  </si>
  <si>
    <t>공기 분포</t>
  </si>
  <si>
    <t>air distribution</t>
  </si>
  <si>
    <t>실내 공기의 유속, 온도, 습도 등의 분포 상태</t>
  </si>
  <si>
    <t>3501</t>
  </si>
  <si>
    <t>플러시문</t>
  </si>
  <si>
    <t>flush door</t>
  </si>
  <si>
    <t>① 표면이 평평한 문. ② 울거미를 짜고 중간살을 간격 25cm 이내로 배치하여 양면에 합판을 교착하여 만든 문. ③ 뒤틀림, 변형이 적은 것이 특징. 울거미를 작은 오림목으로 쪽매하여 쓰면 뒤틀림이 더욱 적어짐. 위에는 조그마한 유리(창경)를 댈 때도 있음. ④ 외쪽 플러시문(⇦)도 있음. ⑤ 주택‧사무실‧은행‧학교 등 많은 건물에 쓰임.</t>
  </si>
  <si>
    <t>35010</t>
  </si>
  <si>
    <t>플러시밸브</t>
  </si>
  <si>
    <t>flush valve</t>
  </si>
  <si>
    <t>변기와 같은 위생설비를 구성하는 부품 중의 하나이며, 밸브를 한 번 조작하면 일정량의 물이 방출된 후 자동적으로 닫히며, 수세하는 기능을 가짐.</t>
  </si>
  <si>
    <t>35011</t>
  </si>
  <si>
    <t>플러시용접</t>
  </si>
  <si>
    <t>flush weld, -熔接</t>
  </si>
  <si>
    <t>최소의 보강으로 된 용접.</t>
  </si>
  <si>
    <t>35012</t>
  </si>
  <si>
    <t>플러시탱크</t>
  </si>
  <si>
    <t>flush tank</t>
  </si>
  <si>
    <t>세정을 위한 물탱크의 일정으로 매우 약한 물매를 가지는 횡관의 상단부에서 장애물을 청소하기 위해 24간에 한번씩 물을 자동으로 배출하는 사이펀이 있는 세정용 물탱크</t>
  </si>
  <si>
    <t>35013</t>
  </si>
  <si>
    <t>플러시플레이트</t>
  </si>
  <si>
    <t>KS C 8319.</t>
  </si>
  <si>
    <t>35015</t>
  </si>
  <si>
    <t>플러싱</t>
  </si>
  <si>
    <t>flushing</t>
  </si>
  <si>
    <t>[1] 배관 내의 고압의 고온수나 고압 증기의 응축수 등이 압력이 저하되면서 재증발하여 저압의 증기가 되는 현상 [2] 용기 및 배관 내에 대량의 유체(물)를 급속히 흘려보냄으로써 용기 및 배관 내의 이물질을 세정하는 것</t>
  </si>
  <si>
    <t>35016</t>
  </si>
  <si>
    <t>플러터</t>
  </si>
  <si>
    <t>flutter</t>
  </si>
  <si>
    <t>비틀림을 수반하는 자려 진동으로, 비틀림 플러터와 굽힘 비틀림 플러터(연성(連成)플러터)가 있다.</t>
  </si>
  <si>
    <t>35017</t>
  </si>
  <si>
    <t>플러터 에코</t>
  </si>
  <si>
    <t>35018</t>
  </si>
  <si>
    <t>공기 비중량</t>
  </si>
  <si>
    <t>air specific weight</t>
  </si>
  <si>
    <t>어떤 온도에서 공기의 단위 체적당 중량</t>
  </si>
  <si>
    <t>3502</t>
  </si>
  <si>
    <t>플럭</t>
  </si>
  <si>
    <t>⇨플러그(＝).</t>
  </si>
  <si>
    <t>35020</t>
  </si>
  <si>
    <t>플럭스</t>
  </si>
  <si>
    <t>flux, 熔劑</t>
  </si>
  <si>
    <t>① 용접봉의 피복제에 들어 있는 비금속 화합물로서 산화물이나 유해물을 분리 제거함. ② 아크의 안정‧아크의 보호‧화학 야금반응‧풀 속에서의 제련작용‧합금 첨가작용 등을 하는 재료임. ③ 가스용접에 사용되는 것도 ｢플럭스｣라고 함. ④ ⇨용제. ⑤ 금속용해 때 산화물의 환원‧유독가스의 제거‧슬러그의 제거 촉진에 사용되는 첨가제. ⑥ 단접부의 산화막의 발생을 방지하거나 산화물의 유동을 용이하게 함으로써 이것을 제거하는 것(鍛接劑)도 ｢플럭스｣임.</t>
  </si>
  <si>
    <t>35021</t>
  </si>
  <si>
    <t>플럭스아크용접</t>
  </si>
  <si>
    <t>gas shilded magnetic flux arc welding</t>
  </si>
  <si>
    <t>⇨유니언 아크용접(＝).</t>
  </si>
  <si>
    <t>35022</t>
  </si>
  <si>
    <t>플런저 펌프</t>
  </si>
  <si>
    <t>plunger pump</t>
  </si>
  <si>
    <t>실린더 내의 플런저가 왕복 운동을 통해 물을 보내는 펌프. 소용량의 고양정인 경우에 적합하며 흡입과 배출이 교대로 행하여지므로 보내는 물의 양이 일정하지 못함.</t>
  </si>
  <si>
    <t>35023</t>
  </si>
  <si>
    <t>플럼 모델</t>
  </si>
  <si>
    <t>plume model</t>
  </si>
  <si>
    <t>연기가 연속적으로 배출되는 공간에서의 연기의 배출 및 확산 형상, 주변으로의 영향 등을 예측하기 위한 기법으로 풍속, 풍향 등의 연기와 관련된 요소를 고려하여 모델링 함.</t>
  </si>
  <si>
    <t>35025</t>
  </si>
  <si>
    <t>플레시</t>
  </si>
  <si>
    <t>fleche</t>
  </si>
  <si>
    <t>지붕으로부터 가느다란 뾰족탑.</t>
  </si>
  <si>
    <t>35026</t>
  </si>
  <si>
    <t>플레어용접</t>
  </si>
  <si>
    <t>flare welding, flare groove weld</t>
  </si>
  <si>
    <t>원형 홈부분에 사용되는 필렛용접으로 루트부분이 완전히 용착되지 않을 염려가 많기 때문에 용접봉 굵기선정에 주의해야 한다.</t>
  </si>
  <si>
    <t>35029</t>
  </si>
  <si>
    <t>공기 빼기</t>
  </si>
  <si>
    <t>air vent</t>
  </si>
  <si>
    <t>급수 · 급탕 배관에서 고여 있는 공기를 제거하는 장치</t>
  </si>
  <si>
    <t>3503</t>
  </si>
  <si>
    <t>플레이 로트</t>
  </si>
  <si>
    <t>어린이를 주이용자로 하는 야외 놀이 공간. ⇨유아 공원 또는 놀이터.</t>
  </si>
  <si>
    <t>35030</t>
  </si>
  <si>
    <t>플레이 룸</t>
  </si>
  <si>
    <t>play room</t>
  </si>
  <si>
    <t>⇨놀이방.</t>
  </si>
  <si>
    <t>35031</t>
  </si>
  <si>
    <t>플레이가든</t>
  </si>
  <si>
    <t>어린이들이 놀 수 있는 정원.  ⇨놀이정원.</t>
  </si>
  <si>
    <t>35032</t>
  </si>
  <si>
    <t>플레이그라운드</t>
  </si>
  <si>
    <t>play ground</t>
  </si>
  <si>
    <t>학교 건물과 운동장의 중간 위치하여 학습활동이나 놀이에 쓰일 수 있는 곳으로 교실의 확장공간으로 쓰이는 곳을 의미한다.</t>
  </si>
  <si>
    <t>35033</t>
  </si>
  <si>
    <t>플레이밍</t>
  </si>
  <si>
    <t>⇨뼈대(＝).</t>
  </si>
  <si>
    <t>35034</t>
  </si>
  <si>
    <t>플레이서빌리티</t>
  </si>
  <si>
    <t>placeability</t>
  </si>
  <si>
    <t>프레시콘크리트의 워커빌리티에 관련되는 성질 가운데 콘크리트 타설의 용이성 정도를 표시한 용어.</t>
  </si>
  <si>
    <t>35035</t>
  </si>
  <si>
    <t>플레이트</t>
  </si>
  <si>
    <t>① 목구조에 있어서, 기둥(post)‧보(joist)‧서까래(rafter) 등의 단부를 연결하는 수평부재. ② 목구조에 있어서 벽의 상단‧하단 등에 수평으로 설치하는 부재.</t>
  </si>
  <si>
    <t>35036</t>
  </si>
  <si>
    <t>플레이트 거더</t>
  </si>
  <si>
    <t>plate girder</t>
  </si>
  <si>
    <t>강판을 집성시켜 만든 보.</t>
  </si>
  <si>
    <t>35037</t>
  </si>
  <si>
    <t>플레이트거더</t>
  </si>
  <si>
    <t>강판과 ㄱ형강 등을 리벳 또는 용접으로 I형의 큰 단면으로 만든 조립보 또는 강판만으로 용접한 용접보</t>
  </si>
  <si>
    <t>35039</t>
  </si>
  <si>
    <t>공기 선도</t>
  </si>
  <si>
    <t>psychrometric chart</t>
  </si>
  <si>
    <t>일정 압력에서 공기의 온도 및 공기 중에 포함된 수증기의 양을 이용하여 공기의 열적 상태 및 변화를 나타낸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t>
  </si>
  <si>
    <t>3504</t>
  </si>
  <si>
    <t>플레이트밸브</t>
  </si>
  <si>
    <t>⇨판밸브(＝).</t>
  </si>
  <si>
    <t>35040</t>
  </si>
  <si>
    <t>플레이필드</t>
  </si>
  <si>
    <t>play field</t>
  </si>
  <si>
    <t>체육활동을 하는 운동장 또는 경기장.</t>
  </si>
  <si>
    <t>35042</t>
  </si>
  <si>
    <t>플레인엔드</t>
  </si>
  <si>
    <t>plain end</t>
  </si>
  <si>
    <t>35043</t>
  </si>
  <si>
    <t>플레인콘크리트</t>
  </si>
  <si>
    <t>① 철근(鐵筋)을 넣지 않은 무근콘크리트. ② 혼화재료 등 첨가재료가 배제된 시멘트, 물, 골재로만 배합된 콘크리트.</t>
  </si>
  <si>
    <t>35044</t>
  </si>
  <si>
    <t>플레인테르밋</t>
  </si>
  <si>
    <t>plain thermit</t>
  </si>
  <si>
    <t>테르밋용접에 이용되는 산화철과 분말 알루미늄의 혼합물.</t>
  </si>
  <si>
    <t>35045</t>
  </si>
  <si>
    <t>플레임가우징</t>
  </si>
  <si>
    <t>가스 절단 기능에 의해 모재에 폭이 좁고 깊은 홈을 파는 방법.</t>
  </si>
  <si>
    <t>35046</t>
  </si>
  <si>
    <t>플레임절단</t>
  </si>
  <si>
    <t>flame cutting</t>
  </si>
  <si>
    <t>가스 불꽃을 이용해서 재료를 절단하는 방법.</t>
  </si>
  <si>
    <t>35047</t>
  </si>
  <si>
    <t>플레임플레이너</t>
  </si>
  <si>
    <t>flame plainer</t>
  </si>
  <si>
    <t>두 개 또는 다수의 절단 토치가 설치되어 있어서 두 개 이상의 부재(部材)를 동시에 절단할 수 있는 장치</t>
  </si>
  <si>
    <t>35048</t>
  </si>
  <si>
    <t>플레처-맨슨의 등음 곡선</t>
  </si>
  <si>
    <t>equal loudness contour of Fletcher and Manson</t>
  </si>
  <si>
    <t>어떤 레벨마다 1kHz의 순음과 주파수가 다른 소리를 비교해서 음의 크기가 같이 들리는 레벨을 구해서 작성한 곡선군. →소리 크기의 등감 곡선.</t>
  </si>
  <si>
    <t>35049</t>
  </si>
  <si>
    <t>공기 세정기</t>
  </si>
  <si>
    <t>냉수나 온수를 분무 형태로 뿌려 물과 공기를 접촉시킴으로써, 공기 속의 오염 물질을 제거하고 온도나 습도를 조절하는 장치</t>
  </si>
  <si>
    <t>3505</t>
  </si>
  <si>
    <t>플렉시블덕트</t>
  </si>
  <si>
    <t>flexibleduct</t>
  </si>
  <si>
    <t>나선형의 강제 와이어에 염화 비닐제 외피를 감고 보온재를 감은 덕트. 가요성이 있어 천정 내에서 자유롭게 구부려서 설치할 수 있음.</t>
  </si>
  <si>
    <t>35051</t>
  </si>
  <si>
    <t>플렉시빌리티</t>
  </si>
  <si>
    <t>flexibility</t>
  </si>
  <si>
    <t>융통성 또는 유연성의 의미로 어떤 기구나 조직, 건물, 공간 등이 사용자의 요구, 기능 및 환경 등의 변화에 유연하게 대응하여 조정 변화되는 성질이다.</t>
  </si>
  <si>
    <t>35052</t>
  </si>
  <si>
    <t>플렞 보트</t>
  </si>
  <si>
    <t>레저용으로 사용되는 보트나 선박의 총칭</t>
  </si>
  <si>
    <t>35053</t>
  </si>
  <si>
    <t>플로시험</t>
  </si>
  <si>
    <t>flow test, -試驗, 浮遊試驗</t>
  </si>
  <si>
    <t>비빔콘크리트의 시험괴(試驗塊)를 상하로 진동하는 판 위에 두고 그 유동, 확대한 양으로부터 반죽질기를 측정하는 시험.</t>
  </si>
  <si>
    <t>35056</t>
  </si>
  <si>
    <t>플로어 임대</t>
  </si>
  <si>
    <t>rent by floor</t>
  </si>
  <si>
    <t>사무실 등의 임대 계약시 한 층 단위로 임대하는 방식.</t>
  </si>
  <si>
    <t>35059</t>
  </si>
  <si>
    <t>공기 수송</t>
  </si>
  <si>
    <t>pneumatic conveyance</t>
  </si>
  <si>
    <t>관 내에 공기 또는 가스를 불어 넣거나 대기압 이하의 상태로 빨아들여 일정한 속도로 흐름을 유지하면서 가벼운 고체 물질들을 수송하는 장치</t>
  </si>
  <si>
    <t>3506</t>
  </si>
  <si>
    <t>플로어 콘센트</t>
  </si>
  <si>
    <t>floor receptacle</t>
  </si>
  <si>
    <t>바닥면에 설치한 콘센트.</t>
  </si>
  <si>
    <t>35060</t>
  </si>
  <si>
    <t>플로어가이드</t>
  </si>
  <si>
    <t>floor guide</t>
  </si>
  <si>
    <t>미닫이문이나 미세기문용으로 바닥에 만드는 홈 또는 가이드용 철물.</t>
  </si>
  <si>
    <t>35062</t>
  </si>
  <si>
    <t>플로어덕트</t>
  </si>
  <si>
    <t>floor duct</t>
  </si>
  <si>
    <t>전기 및 통신 배선을 인출할 수 있도록 슬래브 바닥면에 매입하는, 단면이 직사각형 또는 반원형의 강제 배관통. →플로어스탠드.</t>
  </si>
  <si>
    <t>35063</t>
  </si>
  <si>
    <t>플로어링</t>
  </si>
  <si>
    <t>⇨바닥마감 또는 플로어링판.</t>
  </si>
  <si>
    <t>35064</t>
  </si>
  <si>
    <t>플로어링문</t>
  </si>
  <si>
    <t>flooring door, -門</t>
  </si>
  <si>
    <t>널문의 종류이며 널을 한 면에만 댈 때와 양면에 댈 때가 있다. 양면붙임 널문을 플로어링문이라고 함.</t>
  </si>
  <si>
    <t>35066</t>
  </si>
  <si>
    <t>플로어링보드</t>
  </si>
  <si>
    <t>flooring board</t>
  </si>
  <si>
    <t>① KS F 3103. ② 이 규격은 굳은 나무 판재를 가공한 플로어링 보드에 대하여 규정. ③ ⇨플로어링판(＝).</t>
  </si>
  <si>
    <t>35067</t>
  </si>
  <si>
    <t>플로어링블록</t>
  </si>
  <si>
    <t>①플로어링판의 길이를 그 너비의 정수배로 하여 3장 또는 5장씩 붙여서 길이와 너비가 같게 4면 제혀쪽매로 만든 정사각형의 블록. ② 뒷면을 방부처리하여 콘크리트슬래브 위에 고정 철물을 넣고 모르타르로 접착함.</t>
  </si>
  <si>
    <t>35068</t>
  </si>
  <si>
    <t>플로어링판</t>
  </si>
  <si>
    <t>flooring board, -板</t>
  </si>
  <si>
    <t>① 굳고 무늬가 아름다운 나무(참나무‧미송‧나왕‧떡갈나무‧아피톤 등)를 모자이크처럼(두께 15～18mm, 너비 40～90mm, 길이 180～360mm 정도) 만든 것. ② 표면은 곱게 (상)대패질하고 양측면은 제혀쪽매로 하여 접합에 편리하게 되어 있다. ③ 목재의 가공품으로 마루판, 바닥깔기 등에 쓰임. ④ 주택용은 너도밤나무제의 것이 가장 좋다고 함. ⑤ ＝플로어링＝플로어링 보드(⇦).</t>
  </si>
  <si>
    <t>35069</t>
  </si>
  <si>
    <t>공기 스프링</t>
  </si>
  <si>
    <t>air spring; air damper</t>
  </si>
  <si>
    <t>밀폐 고무막 내에 압축 공기를 넣어 공기의 탄성을 이용하여 충격을 흡수하는 장치. 벨로즈형과 다이어 프랭형이 있고, 기계류의 방진 목적으로 사용(=공기 댐퍼)</t>
  </si>
  <si>
    <t>3507</t>
  </si>
  <si>
    <t>플로어스탠드</t>
  </si>
  <si>
    <t>floor stand</t>
  </si>
  <si>
    <t>실내공간의 바닥에 세워 조명을 비칠 수 있도록 만들어진 조명기구.</t>
  </si>
  <si>
    <t>35070</t>
  </si>
  <si>
    <t>플로어트랩</t>
  </si>
  <si>
    <t>⇨바닥트랩.</t>
  </si>
  <si>
    <t>35071</t>
  </si>
  <si>
    <t>플로어플레이트</t>
  </si>
  <si>
    <t>floor plate</t>
  </si>
  <si>
    <t>① 바닥판(⇦). ② 기초판(⇦) (＝sole plate).</t>
  </si>
  <si>
    <t>35072</t>
  </si>
  <si>
    <t>플로어호퍼</t>
  </si>
  <si>
    <t>floor hopper</t>
  </si>
  <si>
    <t>콘크리트를 치는 바닥과 가까운 곳에 설치한 콘크리트를 받는 깔때기 모양의 용기.</t>
  </si>
  <si>
    <t>35073</t>
  </si>
  <si>
    <t>플로어힌지</t>
  </si>
  <si>
    <t>floor hinge, pivot type hinge</t>
  </si>
  <si>
    <t>① 오일 또는 스프링을 써서 문을 열면 저절로 닫히는 장치를 하고 바닥에 묻어 설치한 다음, 문의 징두리를 여기에 꽂아 돌게 하는 창호철물. ② 여닫이문 위아래에 문지도리가 달리게 만든 철물. ③ ＝바닥지도리.</t>
  </si>
  <si>
    <t>35074</t>
  </si>
  <si>
    <t>플로터</t>
  </si>
  <si>
    <t>plotter</t>
  </si>
  <si>
    <t>일반적으로 컴퓨터 상의 데이터를 도면으로 출력하는 장치.</t>
  </si>
  <si>
    <t>35075</t>
  </si>
  <si>
    <t>플로테스트</t>
  </si>
  <si>
    <t>⇨플로시험(＝).</t>
  </si>
  <si>
    <t>35076</t>
  </si>
  <si>
    <t>플로트 밸브</t>
  </si>
  <si>
    <t>float valve</t>
  </si>
  <si>
    <t>급수 탱크나 특정 용기의 액면이 항상 일정한 수위로 유지될 수 있도록 플로트와 연결된 암(arm)의 조작으로 액체 흐름을 조절하는 밸브.</t>
  </si>
  <si>
    <t>35079</t>
  </si>
  <si>
    <t>플로트 스위치</t>
  </si>
  <si>
    <t>float switch</t>
  </si>
  <si>
    <t>액면의 부자에 링크된 스위치. 설정된 액면 위치에서 접점이 개폐 동작을 하며, 부자식 스위치라고도 함.</t>
  </si>
  <si>
    <t>35080</t>
  </si>
  <si>
    <t>플로트밸브</t>
  </si>
  <si>
    <t>⇨부자밸브(＝).</t>
  </si>
  <si>
    <t>35081</t>
  </si>
  <si>
    <t>플로트스위치</t>
  </si>
  <si>
    <t>floatswitch</t>
  </si>
  <si>
    <t>부자(浮子, float)의 동작으로 작동하는 스위치.</t>
  </si>
  <si>
    <t>35082</t>
  </si>
  <si>
    <t>플로트식</t>
  </si>
  <si>
    <t>float-type</t>
  </si>
  <si>
    <t>① 탱크 내 플로트작용으로 수위가 소정의 위치에 도달하면 자동적으로 급수가 정지되는 형식의 것. ② 정지작용은 기계적으로 되는 것과 전기스위치로 되는 것이 있음.</t>
  </si>
  <si>
    <t>35083</t>
  </si>
  <si>
    <t>플로트트랩</t>
  </si>
  <si>
    <t>⇨부자트랩(＝).</t>
  </si>
  <si>
    <t>35084</t>
  </si>
  <si>
    <t>플로팅기초</t>
  </si>
  <si>
    <t>floating foundation, -基礎</t>
  </si>
  <si>
    <t>암거공 등에 있어서 연약지반일 때 추정된 침하량에 대하여 성토의 침하가 완료하였을 때의 계획고가 되도록 더 올림을 한 것(지지층까지 박는 기초말뚝을 생략하는 것).</t>
  </si>
  <si>
    <t>35086</t>
  </si>
  <si>
    <t>플로팅말뚝기초</t>
  </si>
  <si>
    <t>floatingpile foundation, -基礎</t>
  </si>
  <si>
    <t>연약지반에 박은 마찰말뚝으로 지지되어 있는 기초.</t>
  </si>
  <si>
    <t>35087</t>
  </si>
  <si>
    <t>플론</t>
  </si>
  <si>
    <t>flon</t>
  </si>
  <si>
    <t>플루오르화계 탄화수소로, 냉동기의 냉매, 스프레이의 세정제 등의 용도로 사용됨. 오존층을 파괴하므로 규제됨.</t>
  </si>
  <si>
    <t>35088</t>
  </si>
  <si>
    <t>공기 여과기</t>
  </si>
  <si>
    <t>공기 속의 먼저, 연기, 가스 등을 제거하는 데 쓰는 여과 장치</t>
  </si>
  <si>
    <t>3509</t>
  </si>
  <si>
    <t>플루팅</t>
  </si>
  <si>
    <t>flutings</t>
  </si>
  <si>
    <t>기둥의 표면에 수직으로 둥글게 새긴 홈으로 고대 그리스나 로마의 건축에서 볼 수 있음.</t>
  </si>
  <si>
    <t>35091</t>
  </si>
  <si>
    <t>플룸</t>
  </si>
  <si>
    <t>flume</t>
  </si>
  <si>
    <t>KS F 4010.</t>
  </si>
  <si>
    <t>35092</t>
  </si>
  <si>
    <t>플리넘배리어</t>
  </si>
  <si>
    <t>plenum barrier</t>
  </si>
  <si>
    <t>① 칸막이벽으로서 천장 속까지도 설치한 부분. ② 방들 간의 음의 전달을 방지할 목적으로써 설치.</t>
  </si>
  <si>
    <t>35093</t>
  </si>
  <si>
    <t>플리카튜브</t>
  </si>
  <si>
    <t>plica tube</t>
  </si>
  <si>
    <t>자유자재로 구부리기 용이한 전선관으로 파이버, 납 도금 강철, 강철 등으로 제작하여 플렉시블 전선관보다 조밀하여 마찰 저항이 적음. 습기가 있는 장소에 설치하는 기기와 짧은 옥내 배선에 적합함.</t>
  </si>
  <si>
    <t>35094</t>
  </si>
  <si>
    <t>플리커</t>
  </si>
  <si>
    <t>flicker</t>
  </si>
  <si>
    <t>광선 또는 조명의 밝기가 급격히 변동(깜박거림)하는 현상. 상이한 빛이 비교적 작은 주기로 눈에 비춰질 경우 정상적인 자극으로 느껴지지 않는 현상. 인간의 시각으로는 감지하지 못하지만 형광등에서는 지속적으로 깜박이는 현상이 존재함.</t>
  </si>
  <si>
    <t>35095</t>
  </si>
  <si>
    <t>플리커 계전기</t>
  </si>
  <si>
    <t>flicker relay</t>
  </si>
  <si>
    <t>전기 회로에 고장이 발생하면 표시등이 점멸될 수 있도록 하여 경보 효과를 높이기 위해 사용하는 계전기.</t>
  </si>
  <si>
    <t>35096</t>
  </si>
  <si>
    <t>플리커리스회로</t>
  </si>
  <si>
    <t>flickerless circuit, -回路</t>
  </si>
  <si>
    <t>형광등과 같은 방전등에서의 플리커를 줄이기 위해 두 개의 램프를 병렬로 하여 전류의 위상을 90도 변화시키거나 세 개를 삼상 교류로 점등하는 회로</t>
  </si>
  <si>
    <t>35098</t>
  </si>
  <si>
    <t>플린스</t>
  </si>
  <si>
    <t>plinth</t>
  </si>
  <si>
    <t>① 기둥의 기부의 가장 낮은 정방형 부분. 높이 1m 정도의 것은 ｢페데스탈｣이라 함. ② 토대. ③ 가구 등의 맨 밑에 있는 받침대. 마대(馬台).</t>
  </si>
  <si>
    <t>35099</t>
  </si>
  <si>
    <t>PL1 언어</t>
  </si>
  <si>
    <t>계산기의 프로그램용 고급 언어의 하나. IBM에서 1966년에 개발되었다. 포트란의 간결성, 코볼의 데이터 구조 등을 적용한 범용 프로그램 언어.</t>
  </si>
  <si>
    <t>351</t>
  </si>
  <si>
    <t>공기 역학</t>
  </si>
  <si>
    <t>aerodynamics</t>
  </si>
  <si>
    <t>공기의 유체역학적 특성를 다루는 학문.</t>
  </si>
  <si>
    <t>3510</t>
  </si>
  <si>
    <t>플린트유리</t>
  </si>
  <si>
    <t>flint glass</t>
  </si>
  <si>
    <t>① 유리의 일종. ② 보통 유리의 가성소다 대신 칼륨 및 산화연(酸化鉛)을 배합한 것. ③ ＝납유리. ④규산(硅酸) 10, 탄산칼륨 3, 연단(鉛丹) 6을 배합, 용융(熔融)하여 만듦. ⑤ 불에 녹기 쉽고 굴절률이 크며 광학기구(光學器具)‧고급식기‧꽃병‧전기절연재(絶緣材)에 사용.</t>
  </si>
  <si>
    <t>35100</t>
  </si>
  <si>
    <t>피 콕</t>
  </si>
  <si>
    <t>pea cock</t>
  </si>
  <si>
    <t>온수 난방 배관 내에 공기량이 증가하면 난방 효율이 저하되므로, 배관 내에 생성된 공기를 외부로 배출할 수 있는 기능을 가진 수동식 공기 빼기 밸브임. 일반적으로 난방용 방열기의 상부에 설치됨.</t>
  </si>
  <si>
    <t>35101</t>
  </si>
  <si>
    <t>피각반자</t>
  </si>
  <si>
    <t>⇨순각반자.</t>
  </si>
  <si>
    <t>35102</t>
  </si>
  <si>
    <t>피기백 방식</t>
  </si>
  <si>
    <t>piggyback system</t>
  </si>
  <si>
    <t>화물을 적재한 트럭이나 트레일러를 그대로 전용 평상차에 싣고 수송하는 방식이며, 미국 등에서 채용되고 있음.</t>
  </si>
  <si>
    <t>35103</t>
  </si>
  <si>
    <t>피나클</t>
  </si>
  <si>
    <t>pinnacle</t>
  </si>
  <si>
    <t>① 건물 지붕 위에 장식용으로 세운 작은 첨탑. ② 주로 고딕 건축에서 외부 벽에 붙은 버트레스(buttress)의 위쪽에 있는 첨탑, 장식 첨탑.</t>
  </si>
  <si>
    <t>35105</t>
  </si>
  <si>
    <t>피난</t>
  </si>
  <si>
    <t>evacuation; escape; refuge</t>
  </si>
  <si>
    <t>재난으로부터 생명을 지키기 위해 안전한 장소로 철수 또는 이동하는 것.</t>
  </si>
  <si>
    <t>35106</t>
  </si>
  <si>
    <t>피난 거점</t>
  </si>
  <si>
    <t>base place for di-saster refuge</t>
  </si>
  <si>
    <t>재난이 발생하였을 때 피할 수 있는 안전한 장소.  ⇨방재 거점.</t>
  </si>
  <si>
    <t>35107</t>
  </si>
  <si>
    <t>피난 계단</t>
  </si>
  <si>
    <t>fire escape stairs</t>
  </si>
  <si>
    <t>35108</t>
  </si>
  <si>
    <t>피난 계산</t>
  </si>
  <si>
    <t>evacuation estima-tion</t>
  </si>
  <si>
    <t>재난 상황에 대비한 피난 계획에서, 예상되는 피난 시간을 계산, 평가하여 계획의 타당성을 검토하는 일.</t>
  </si>
  <si>
    <t>35109</t>
  </si>
  <si>
    <t>공기 열원 히트 펌프</t>
  </si>
  <si>
    <t>air source heat pump</t>
  </si>
  <si>
    <t>외기를 열원으로 한 히트 펌프. 외기를 냉각시켜 얻은 열을 이용하여 난방에 사용하며, 냉방 시의 응축기는 난방 시의 증발기 역할을 한다.</t>
  </si>
  <si>
    <t>3511</t>
  </si>
  <si>
    <t>피난 계획</t>
  </si>
  <si>
    <t>evacuation planning</t>
  </si>
  <si>
    <t>재난 상황에서 사람들이 안전하게 피난할 수 있도록 계획하는 일.</t>
  </si>
  <si>
    <t>35110</t>
  </si>
  <si>
    <t>피난 광장</t>
  </si>
  <si>
    <t>open space for di-saster refuge</t>
  </si>
  <si>
    <t>화재, 지진 등 재난 상항에서 다중이 안전하게 대피하여 이용할 수 있는 광장. ⇨피난 거점.</t>
  </si>
  <si>
    <t>35111</t>
  </si>
  <si>
    <t>피난 교통 시설</t>
  </si>
  <si>
    <t>trans-portation facilities for disaster refuge</t>
  </si>
  <si>
    <t>피난시 이용할 수 있는 교통 시설.</t>
  </si>
  <si>
    <t>35112</t>
  </si>
  <si>
    <t>피난 기구</t>
  </si>
  <si>
    <t>fire escape appar-atus</t>
  </si>
  <si>
    <t>화재, 지진 등 재난 상황에서 피난을 위해 쓰이는 사닥다리, 구조대(救助袋) 등의 기구. ⇨피난 설비.</t>
  </si>
  <si>
    <t>35114</t>
  </si>
  <si>
    <t>피난 사다리</t>
  </si>
  <si>
    <t>escape ladder</t>
  </si>
  <si>
    <t>지진 화재 등의 재난 상황에서 피난을 위해 설치하는 사다리. 피난사다리는 설치상태에 따라 고정식사다리, 올림식사다리, 내림식사다리로 구분할 수 있으며, 사용방법에 따라 수납식, 접는식, 신축식으로 나누어지고, 소방설치유지안전법에 따라 피난기구 및 설비로 분류한다.</t>
  </si>
  <si>
    <t>35115</t>
  </si>
  <si>
    <t>피난 설비</t>
  </si>
  <si>
    <t>escape equipment</t>
  </si>
  <si>
    <t>화재, 지진 등 재난상황에서 피난을 위해 사용되는 설비로 피난 기구 외에 유도등, 유도 표지 등을 포함한다.</t>
  </si>
  <si>
    <t>35116</t>
  </si>
  <si>
    <t>피난 시간</t>
  </si>
  <si>
    <t>evacuation time</t>
  </si>
  <si>
    <t>재난시 안전한 장소까지 대피하는 데 필요한 시간.</t>
  </si>
  <si>
    <t>35117</t>
  </si>
  <si>
    <t>피난 시설</t>
  </si>
  <si>
    <t>evacuation facilities: (disaster) refuge facilities</t>
  </si>
  <si>
    <t>화재, 지진 등 재난시 피난에 필요로 하는 시설로 피난로, 구호 시설, 소방서 따위를 말한다.</t>
  </si>
  <si>
    <t>35118</t>
  </si>
  <si>
    <t>피난 시스템</t>
  </si>
  <si>
    <t>(disaster) evacua-tion system</t>
  </si>
  <si>
    <t>재난시 안전하고 또한 효과적으로 대피하기 위해 피난 시설의 배치나 정보 수집 · 전달, 피난 방식 · 피난 유도 등을 체계화한 것.</t>
  </si>
  <si>
    <t>35119</t>
  </si>
  <si>
    <t>공기 예냉기</t>
  </si>
  <si>
    <t>air precooler</t>
  </si>
  <si>
    <t>공기 조화 설비에서 외부로부터 흡입한 공기를 실내 공기와 혼합하기 전에 미리 냉각하는 장치</t>
  </si>
  <si>
    <t>3512</t>
  </si>
  <si>
    <t>피난 위험도</t>
  </si>
  <si>
    <t>degree of dan-ger for disaster refuge</t>
  </si>
  <si>
    <t>세로, 가로 500m의 메시(mesh)마다 피난 장소까지의 거리, 도로 장애물, 피난 인구 등을 고려하여 피난의 곤란성을 정가한 지표.</t>
  </si>
  <si>
    <t>35120</t>
  </si>
  <si>
    <t>피난 장해</t>
  </si>
  <si>
    <t>refuge banner</t>
  </si>
  <si>
    <t>화재, 지진 등 재난 상황에서 원활한 피난이 방해되어 위험을 일으키는 것. 피난로의 구조, 노상의 공작물, 자동차 등에 기인하는 경우가 보통이다.</t>
  </si>
  <si>
    <t>35121</t>
  </si>
  <si>
    <t>피난 통로</t>
  </si>
  <si>
    <t>evacuation passage</t>
  </si>
  <si>
    <t>재난시 대피하기 위해 설치하는 통로.  ⇨피난로.</t>
  </si>
  <si>
    <t>35122</t>
  </si>
  <si>
    <t>피난계단</t>
  </si>
  <si>
    <t>escape stair, fire escape stair, 避難階段</t>
  </si>
  <si>
    <t>화재, 지진 등 재난 상황에서 피난에 유효한 계단. 건축법상, 지상으로 직접 통하고, 다른 부분과는 내화 구조벽, 바닥으로 구획되어 있으며, 피난 방향으로 열리는 자동 폐쇄식 방화문 등이 설치되어 있다. ⇨비상계단.</t>
  </si>
  <si>
    <t>35124</t>
  </si>
  <si>
    <t>피난로</t>
  </si>
  <si>
    <t>evacuation route</t>
  </si>
  <si>
    <t>지진, 화재 등 재난상황에서 대피자가 안전하게 피난지에 도달 하기 위한 경로. ⇨지정 피난로.</t>
  </si>
  <si>
    <t>35125</t>
  </si>
  <si>
    <t>피난설비</t>
  </si>
  <si>
    <t>避難設備</t>
  </si>
  <si>
    <t>건물 내에서 화재가 발생할 경우 피난을 위해 사용되는 설비를 의미하며, 완강기, 미끔럼대, 피난사다리와 같은 피난 기구 외에도 유도등, 유도 표지 등이 포함됨.</t>
  </si>
  <si>
    <t>35126</t>
  </si>
  <si>
    <t>피난소</t>
  </si>
  <si>
    <t>place for disaster refuge</t>
  </si>
  <si>
    <t>재해가 발생 또는 발생할 염려가 있는 경우에 인간의 생명, 신체를 재해로부터 보장하기 위한 위험 회피의 장소.</t>
  </si>
  <si>
    <t>35127</t>
  </si>
  <si>
    <t>피난시설</t>
  </si>
  <si>
    <t>evacuation facilities, 避難施設</t>
  </si>
  <si>
    <t>재난상황에 대비한 피난 시설의 총칭.</t>
  </si>
  <si>
    <t>35128</t>
  </si>
  <si>
    <t>피난층</t>
  </si>
  <si>
    <t>fire escape floor, 避難層</t>
  </si>
  <si>
    <t>계단을 사용하지 않고 지상으로 직접 통하는 출입구가 있는 층.</t>
  </si>
  <si>
    <t>35129</t>
  </si>
  <si>
    <t>공기 예열기</t>
  </si>
  <si>
    <t>① 보일러에서 배출가스의 현열올 회수해서 연소용 공기를 예열하는 장치 ② 공기 조화 설비에서 외부로부터 흡입한 공기를 실내 공기와 혼합하기 전에 미리 가열하는 장치</t>
  </si>
  <si>
    <t>3513</t>
  </si>
  <si>
    <t>피니시어빌리티</t>
  </si>
  <si>
    <t>finish ability</t>
  </si>
  <si>
    <t>굵은골재의 최대치수‧잔골재율‧잔골재의 입도‧반죽질기 등에 따르는 마무리하기 쉬운 정도를 나타내는 아직 굳지 않은 콘크리트의 성질.</t>
  </si>
  <si>
    <t>35131</t>
  </si>
  <si>
    <t>피니싱래커</t>
  </si>
  <si>
    <t>finishing lacquer</t>
  </si>
  <si>
    <t>① 래커에나멜을 도장할 때 최후에 상칠하는 에나멜에 첨가 배합하는 것. ② 래커에나멜은 은폐력을 좋게 하기 위해 약간 많은 양의 안료가 들어 있으므로, 여기에 피니싱 래커를 넣어 니트로셀룰로오스의 양을 증가시켜 광택을 얻음. ③ 이것은 백태(chalking)를 방지하는 엷은 색의 니트로셀룰로오스의 양이 많은 투명래커임.</t>
  </si>
  <si>
    <t>35132</t>
  </si>
  <si>
    <t>피니싱못</t>
  </si>
  <si>
    <t>finishing nail</t>
  </si>
  <si>
    <t>① 못의 일종이며 머리부분은 둥글고, 윗부분이 움푹한 것도 있음. ② 못질한 다음, 머리부분이 남아서는 안 될 때 사용.</t>
  </si>
  <si>
    <t>35133</t>
  </si>
  <si>
    <t>피닝</t>
  </si>
  <si>
    <t>peening</t>
  </si>
  <si>
    <t>① 용접부위를 계속 해머로 두들겨서 표면층에 성질 변형을 주는 조작. ② 용접부의 인장 잔류응력을 완화하는 효과가 있다. 잔류응력을 완화시키는 외에 용접변형을 경감시키거나, 용접금속의 균열방지 등에 이용.</t>
  </si>
  <si>
    <t>35134</t>
  </si>
  <si>
    <t>피더</t>
  </si>
  <si>
    <t>feeder</t>
  </si>
  <si>
    <t>컨베이어, 프린터, 분쇄기나 배합기 등에 일정한 양의 재료를 정해진 속도로 연속적으로 공급하는 기계.</t>
  </si>
  <si>
    <t>35135</t>
  </si>
  <si>
    <t>피더글라스</t>
  </si>
  <si>
    <t>feather glass</t>
  </si>
  <si>
    <t>유리섬유제의 흡음 단열재료.</t>
  </si>
  <si>
    <t>35136</t>
  </si>
  <si>
    <t>피드백</t>
  </si>
  <si>
    <t>feed back</t>
  </si>
  <si>
    <t>출력의 일부를 입력으로 되돌림으로써 자극에 대한 반응이나 활동을 자동적으로 수정하는 메커니즘. 건축계획시 이전의 결과를 평가하여 새로운 계획의 기초로 활용하는 것 등이 해당된다.</t>
  </si>
  <si>
    <t>35137</t>
  </si>
  <si>
    <t>피디아스</t>
  </si>
  <si>
    <t>Pheidias</t>
  </si>
  <si>
    <t>고대 그리스의 조각가(기원전 480년경 -기원전 430년)로 아크로 폴리스 언덕위의 파르테논 신전의 조각을 담당한 것으로 알려져 있다.</t>
  </si>
  <si>
    <t>35138</t>
  </si>
  <si>
    <t>공기 오염</t>
  </si>
  <si>
    <t>air pollution</t>
  </si>
  <si>
    <t>공기 중에 인체에 유해한 물질이 증가하는 것</t>
  </si>
  <si>
    <t>3514</t>
  </si>
  <si>
    <t>피라미드</t>
  </si>
  <si>
    <t>pyramid, 金字塔, 三角塔</t>
  </si>
  <si>
    <t>① 고대 이집트의 국왕‧왕족들의 무덤(능묘‧분묘)의 한 형식. ② 이집트 나일강의 오른쪽 기슭, 카이로(Cairo)로부터 서쪽 사막지대인 멤피스(Memphis；古帝國의 수도)에 기제(Gizeh) 3대 피라미드가 유명함. 현재 75여 기(基)가 카이로 근교에 산재함. ③ 삼각형‧사각형 또는 다각형의 추상체(錐狀體)의 밑면에 거석을 쌓아 올렸고, 외관은 간단하나 내부구조는 복잡, 외부의 북면에 통로를 두고 내부는 석관실(石棺室；玄室)이 있으며, 환기‧채광을 위한 구멍이 있음. ④ 본체(本體)는 각면이 동서남북으로 향한 각추형(角錐形)의 돌이나 일건벽돌 즉 흙벽돌로 만들어져 있으며, 묘실은 거의 중앙에 있으나 높이는 지하, 저면(底面)의 위, 본체 내부 등 각각 다르며, 묘실 입구는 북쪽면의 어느 정도의 높이에 혹은 북쪽 지표면에 위치함. ⑤ 로마 제국에서 묘 또는 장제(葬祭)건축으로서 이집트의 피라미드를 모방한 유구가 있음. ⑥ 아메리카 대륙의 피라미드는 이집트 피라미드와는 달리 신전의 기단으로 만들어진 건물을 말하지만, 예외로 멕시코의 팔렌케에 있는 &lt;비문의 신전&gt;처럼 내부에서 묘가 발견된 것도 있음.</t>
  </si>
  <si>
    <t>35140</t>
  </si>
  <si>
    <t>피라밋</t>
  </si>
  <si>
    <t>피라미드와 동일어.</t>
  </si>
  <si>
    <t>35141</t>
  </si>
  <si>
    <t>피렌체</t>
  </si>
  <si>
    <t>Firenze</t>
  </si>
  <si>
    <t>① 이탈리아 르네상스 건축이 시작된 곳. ② 일반적으로 르네상스 건축양식의 발생지로 알려진 지방. ③ 르네상스의 아테네로 불림.</t>
  </si>
  <si>
    <t>35142</t>
  </si>
  <si>
    <t>피렌체성당</t>
  </si>
  <si>
    <t>Firenze聖堂</t>
  </si>
  <si>
    <t>① 이탈리아 피렌체시의 대성당. ② 원래 명칭은 ｢산타마리아 델 피오레사원(Santa Maria del Fiore)｣으로 이탈리아 중부의 대표적 고딕건물 중의 하나. ③ 처음부터 시정상(市政上)또는 시민의 일상생활상의 관심의 대상이 되어 위정자는 물론, 경제력을 가진 산업조합의 봉사와 시민의 힘에 의해 건설됨. ④ 예술사뿐만 아니라 문화사적으로도 의의 있는 성당. ⑤ 길이 약 170m, 폭 약 104m, 높이 약 107m로 적‧청‧백색의 대리석을 사용, 1420년 착공하여 1434년에 완성. ⑥ 건축미 중 특이한 것은 종탑이며 돔과 건물 내외에는 많은 미술‧예술품이 있음.</t>
  </si>
  <si>
    <t>35143</t>
  </si>
  <si>
    <t>피로</t>
  </si>
  <si>
    <t>fatigue, 疲勞</t>
  </si>
  <si>
    <t>재료에 반복적으로 응력이 장기간 가해질 경우 강도가 감소되는 현상.</t>
  </si>
  <si>
    <t>35144</t>
  </si>
  <si>
    <t>피로 시험</t>
  </si>
  <si>
    <t>fatigue test</t>
  </si>
  <si>
    <t>반복하중을 가하여 반복응력과 파괴까지의 반복횟수와의 관계에서 피로한도를 추정하는 시험. 응력의 종류에 따라서 인장, 압축, 휨, 비틀림, 충격용의 시험이 있다.</t>
  </si>
  <si>
    <t>35146</t>
  </si>
  <si>
    <t>피로 파괴</t>
  </si>
  <si>
    <t>fatigue fracture</t>
  </si>
  <si>
    <t>피로에 의해 파괴되는 것을 말한다. 피로파괴는 부재 중의 응력집중을 일으키는 재료의 불균일 부분이나 결함 부분 등에 발생한 미세한 균열이 응력의 반복작용으로 차츰 커져 파괴에 이른다.</t>
  </si>
  <si>
    <t>35148</t>
  </si>
  <si>
    <t>공기 오염질</t>
  </si>
  <si>
    <t>air pollutant</t>
  </si>
  <si>
    <t>공기 중에 인체에 유해한 물질. 가스상 물질과 입자상 물질로 대별되며, 그 밖에 냄새, 이온, 방사성 물질 등이 있다</t>
  </si>
  <si>
    <t>3515</t>
  </si>
  <si>
    <t>피로강도</t>
  </si>
  <si>
    <t>fatigue strength, 疲勞强度</t>
  </si>
  <si>
    <t>부재에 반복하중 장기간 반복되면 강도가 감소하는데, 무한한 반복에 견딜 수 있는 응력의 극한값.</t>
  </si>
  <si>
    <t>35150</t>
  </si>
  <si>
    <t>피로균열</t>
  </si>
  <si>
    <t>fatigue failure, 疲勞龜裂</t>
  </si>
  <si>
    <t>피로에 의한 강도저하로 재료에 발생되는 균열</t>
  </si>
  <si>
    <t>35151</t>
  </si>
  <si>
    <t>피로변형</t>
  </si>
  <si>
    <t>fatigue deformation, 疲勞變形</t>
  </si>
  <si>
    <t>피로의 의한 재료의 강도 감소로 발생되는 변형</t>
  </si>
  <si>
    <t>35152</t>
  </si>
  <si>
    <t>피로성</t>
  </si>
  <si>
    <t>fatiguness, 疲勞性</t>
  </si>
  <si>
    <t>장시간의 낮은 반복응력에 의해 발생된 피로와 그에 따른 강도감소로 재료가 파괴되는 성질.</t>
  </si>
  <si>
    <t>35153</t>
  </si>
  <si>
    <t>피로시험</t>
  </si>
  <si>
    <t>fatigue test, 疲勞試驗</t>
  </si>
  <si>
    <t>재료나 구조물에 파괴한계 이내의 반복하중을 가하여 반복응력과 파괴까지의 반복횟수와의 관계에서 피로한도를 추정하는 시험.</t>
  </si>
  <si>
    <t>35154</t>
  </si>
  <si>
    <t>피로시험기</t>
  </si>
  <si>
    <t>fatigue tester, 疲勞試驗器</t>
  </si>
  <si>
    <t>피로강도를 조사하기 위해 정하중 또는 정진폭으로 자동 반복하여 하중을 주는 시험 장치.</t>
  </si>
  <si>
    <t>35155</t>
  </si>
  <si>
    <t>피로티</t>
  </si>
  <si>
    <t>⇨필로티.</t>
  </si>
  <si>
    <t>35156</t>
  </si>
  <si>
    <t>피로한계</t>
  </si>
  <si>
    <t>⇨피로한도(＝).</t>
  </si>
  <si>
    <t>35157</t>
  </si>
  <si>
    <t>피로한도</t>
  </si>
  <si>
    <t>fatigue limit, endurance limit, 疲勞限度</t>
  </si>
  <si>
    <t>반복 하중에 의해서도 피로 파괴가 생기지 않는 웅력의 한계값. 보통 2×10^6 또는 10^7회로 파괴를 일으키게 하는 웅력으로 정의된다.</t>
  </si>
  <si>
    <t>35158</t>
  </si>
  <si>
    <t>공기 유동 특성</t>
  </si>
  <si>
    <t>characteristics of air movement</t>
  </si>
  <si>
    <t>공기의 운동에 대한 물리적 특성</t>
  </si>
  <si>
    <t>3516</t>
  </si>
  <si>
    <t>피뢰기</t>
  </si>
  <si>
    <t>lightning arrester, 避雷器</t>
  </si>
  <si>
    <t>뇌격으로 인해 배선에 생기는 고전압을 대지에 방전하는 기기. 배선과 대지 간에 설치한다.</t>
  </si>
  <si>
    <t>35160</t>
  </si>
  <si>
    <t>피뢰도선</t>
  </si>
  <si>
    <t>lightning wire, 避雷導線</t>
  </si>
  <si>
    <t>① 피뢰침과 접지전극을 잇는 도선. ② 짧게(직선으로) 배선함.</t>
  </si>
  <si>
    <t>35161</t>
  </si>
  <si>
    <t>피뢰설비</t>
  </si>
  <si>
    <t>lightning protection system, 避雷設備</t>
  </si>
  <si>
    <t>번개로부터의 피해를 방지하기 위해 건물이나 항공기 등에 설치하는 설비. 전도성이 좋은 재료로 제작함.</t>
  </si>
  <si>
    <t>35162</t>
  </si>
  <si>
    <t>피뢰침</t>
  </si>
  <si>
    <t>lightning rod, 避雷針</t>
  </si>
  <si>
    <t>① 낙뢰(落雷)의 피해를 방지하기 위해 건조물의 옥상에 설치하는 쇠붙이 막대. ② 도선으로 땅속의 쇠붙이판에 이음. ③ 구조는 돌침(突針)‧지지봉‧도선‧접지전극으로 구성됨. ④ 보호각은 돌침의 선단에 중심으로 60°로 함. ⑤ 접속은 전기적으로나 기계적으로 완전해야 하며, 전기적으로는 저항이 큰 도체보다 저항이 크지 않아야 하며 기계적으로 인장력이 약한 도체의 인장강도의 80% 이상이 되어야 함. ⑥ 1752년 벤자민 프랭클린이 연 띄우기 실험에 뇌(雷)가 전기현상인 것을 발견, 발명함.</t>
  </si>
  <si>
    <t>35163</t>
  </si>
  <si>
    <t>피막방수</t>
  </si>
  <si>
    <t>membrane waterproofing, 皮膜防水</t>
  </si>
  <si>
    <t>아스팔트방수와 같이 시트상의 재료를 사용하는 방수공법의 총칭. =멤브레인 방수</t>
  </si>
  <si>
    <t>기문당79.1%</t>
  </si>
  <si>
    <t>35164</t>
  </si>
  <si>
    <t>피막양생</t>
  </si>
  <si>
    <t>coating curing membrane curing, 皮膜養生</t>
  </si>
  <si>
    <t>콘크리트를 양생하는 한 방법으로서 표면에 피막형성용 액체를 뿌려서 피막을 만들어 수분의 증발을 방지하는 양생방법.</t>
  </si>
  <si>
    <t>35165</t>
  </si>
  <si>
    <t>피벗</t>
  </si>
  <si>
    <t>⇨지도리.</t>
  </si>
  <si>
    <t>35166</t>
  </si>
  <si>
    <t>피벗힌지</t>
  </si>
  <si>
    <t>pivot hinge</t>
  </si>
  <si>
    <t>① 플로어힌지를 쓸 때 문의 위촉의 돌대로 쓰는 철물. ② 경쾌한 개폐를 할 수 있는 도어용 돌쩌귀의 일종.</t>
  </si>
  <si>
    <t>35168</t>
  </si>
  <si>
    <t>공기 이온</t>
  </si>
  <si>
    <t>air ion</t>
  </si>
  <si>
    <t>공기 속에서 양(+) 또는 음(-)으로 대전한 미립자. 양으로 대전하면 양이온, 음으로 대전하면 음이온이 된다.</t>
  </si>
  <si>
    <t>3517</t>
  </si>
  <si>
    <t>피보나치급수</t>
  </si>
  <si>
    <t>⇨피보나치수열.</t>
  </si>
  <si>
    <t>35170</t>
  </si>
  <si>
    <t>피보나치수열</t>
  </si>
  <si>
    <t>Fibonacci series</t>
  </si>
  <si>
    <t>① 1：2：3：5：8：13 ……과 같이 첫 번째 항의 값이 1이고 두 번째 항의 값이 2일 때, 이후의 항들은 이전의 두 항을 더한 값으로 이루어지는 수열. 연속된 두 항의 비는 황금비에 가까워짐. ② 13세기 초 이탈리아 수학자 Leonards Fibonacci가 한 쌍의 토끼 번식률에서 계산한 이래 붙여진 이름.</t>
  </si>
  <si>
    <t>35171</t>
  </si>
  <si>
    <t>피복</t>
  </si>
  <si>
    <t>coating, covering, 被覆</t>
  </si>
  <si>
    <t>피복아크용접봉의 표면에 고착시킨 플럭스.</t>
  </si>
  <si>
    <t>35172</t>
  </si>
  <si>
    <t>피복두께①</t>
  </si>
  <si>
    <t>thickness of covering</t>
  </si>
  <si>
    <t>피복아크용접봉의 심선 위에 도장된 피복의 두께로 두께에 따라 후피복, 중피복, 박피복 등으로 나누어짐</t>
  </si>
  <si>
    <t>35175</t>
  </si>
  <si>
    <t>피복두께②</t>
  </si>
  <si>
    <t>covering depth, 被覆－</t>
  </si>
  <si>
    <t>① 철근콘크리트의 철근 표면에서 이를 피복하는 콘크리트의 두께(鐵筋被覆). ② 철근콘크리트에서 철근 보호를 목적으로 철근을 콘크리트로 감싸는 것이 철근피복인데 이것과 콘크리트 표면 간의 최단거리(두께).</t>
  </si>
  <si>
    <t>35176</t>
  </si>
  <si>
    <t>피복바깥지름</t>
  </si>
  <si>
    <t>⇨피복아크용접봉의 바깥지름(＝).</t>
  </si>
  <si>
    <t>35177</t>
  </si>
  <si>
    <t>피복선</t>
  </si>
  <si>
    <t>covered wire, 被覆線</t>
  </si>
  <si>
    <t>① 종이‧천‧석면‧고무‧납 등으로 피복한 전선. ② 또 비닐전선이나 비닐코드도 많이 사용되고 있음.</t>
  </si>
  <si>
    <t>35178</t>
  </si>
  <si>
    <t>피복아크용접</t>
  </si>
  <si>
    <t>arc welding with covered electrode, stick welding shilded metal arc welding, 被覆－熔接</t>
  </si>
  <si>
    <t>피복아크용접봉을 전극으로 하는 아크용접.</t>
  </si>
  <si>
    <t>35179</t>
  </si>
  <si>
    <t>공기 이젝터</t>
  </si>
  <si>
    <t>air ejector</t>
  </si>
  <si>
    <t>① 압축 공기 또는 고압 증기를 노즐를 통해 고속으로 흐르게 하여 발생하는 부압으로 저압공기를 흡인하는 장치. ② 기체나 액체를 뿜어서 공기나 가스를 제거하는 장치</t>
  </si>
  <si>
    <t>3518</t>
  </si>
  <si>
    <t>피복아크용접봉</t>
  </si>
  <si>
    <t>coated electrode, covered electrode, 被覆－熔接棒</t>
  </si>
  <si>
    <t>아크 용접봉의 전극으로 사용하는 용접봉으로 심선의 외측에 피복을 도포한 봉.</t>
  </si>
  <si>
    <t>35180</t>
  </si>
  <si>
    <t>피복용접봉</t>
  </si>
  <si>
    <t>⇨피복아크용접봉(＝).</t>
  </si>
  <si>
    <t>35182</t>
  </si>
  <si>
    <t>피복재</t>
  </si>
  <si>
    <t>covering, material coating, 被覆材</t>
  </si>
  <si>
    <t>피복에 사용되는 재료. 피복아크용접봉에서는 피복에 사용되는 재료를 칭함.</t>
  </si>
  <si>
    <t>35183</t>
  </si>
  <si>
    <t>피복통</t>
  </si>
  <si>
    <t>cup of coating, 被覆筒</t>
  </si>
  <si>
    <t>피복아크용접봉의 피복제가 용접 중에 심선보다도 약간 늦게 용융됨으로써 통 모양이 되는 부분.</t>
  </si>
  <si>
    <t>35184</t>
  </si>
  <si>
    <t>피부 온도</t>
  </si>
  <si>
    <t>skin temperature</t>
  </si>
  <si>
    <t>인체의 피부 표면의 온도로 체내의 온도보다 낮으며, 피부의 부위, 주변 온도, 피부의 혈행 등에 따라 가변적임. →평균 피부 온도.</t>
  </si>
  <si>
    <t>35186</t>
  </si>
  <si>
    <t>피브이시관</t>
  </si>
  <si>
    <t>polyvinyl-chloride pipe, PVC管</t>
  </si>
  <si>
    <t>경질 염화비닐파이프로서 급배수관으로 쓰이는 관. 가격이 비교적 저렴한 관임.</t>
  </si>
  <si>
    <t>35187</t>
  </si>
  <si>
    <t>피사사원</t>
  </si>
  <si>
    <t>Pisa cathedral</t>
  </si>
  <si>
    <t>① 팔레르모(Palermo) 부근의 해전에서 승리한 기념으로 1063~1092년에 피사의 시민들이 건설한 로마네스크 양식의 사원건축. ② 건축가 바스케터스(Busketus)와 레이널더스(Leinuldus)의 설계작품으로 이탈리아 터스컨 로마네스크(Tuscan Romanesque)양식의 대표적 건축물. ③ 바실리카식 사원으로 A.D.1595년 대화재시 파괴된 것을 수리하여 현재에 이름. ④ 라틴교차형(Ratin cross) 평면으로 좌우 돌출한 트랜셉트엔 원호형의 앱스가 있으며 외관은 변화 있는 대리석을 사용. ⑤ 정면은 블라인드 아케이드(blind arcade)가 벽면과 거의 밀착하여 서 있으며 피사의 사탑(leaning tower)이 유명함.</t>
  </si>
  <si>
    <t>35188</t>
  </si>
  <si>
    <t>피사사탑</t>
  </si>
  <si>
    <t>Leaning Tower of Pisa, -斜塔</t>
  </si>
  <si>
    <t>① 이탈리아 토스카나주(州) 피사시(市)의 피사 대성당 동쪽에 있는 종탑으로 기울어진 탑으로 유명함. ② 1173년 착공이후 약 200년 동안의 공사로 지반 토질의 불균형으로 인한 기울어짐을 발견되었으며, 장시공사로 각 층마다 양식과 수법 차이가 있음. ③ 대리석으로 된 둥근 원통형 8층 탑으로 최대 높이는 58.36m이며 무게는 1만 4453t으로 추정되며, 탑의 기울기는 중심축에서 약 5.5˚로 294개의 나선형 계단으로 연결. ④ 1173년 착공이후 약 200년 동안의 공사로 지반 토질의 불균형으로 인한 기울어짐을 발견. ⑤ 2차 공사에서 이를 수정하였으나 현상은 계속되었으며, 1990년 경사각 수정을 위한 보수공사를 10년에 걸쳐 진행하여 5.5˚에서 멈춘 상태.</t>
  </si>
  <si>
    <t>35189</t>
  </si>
  <si>
    <t>공기 입구</t>
  </si>
  <si>
    <t>air inlet</t>
  </si>
  <si>
    <t>환기구나 통기구에서 공기가 들어오는 입구</t>
  </si>
  <si>
    <t>3519</t>
  </si>
  <si>
    <t>피상전력</t>
  </si>
  <si>
    <t>apparent power, 皮相電力</t>
  </si>
  <si>
    <t>교류의 부하나 전원의 용량을 나타내기 위해 사용하며 전압과 전류를 곱한 값임. 단위는 볼트암페어(VA)</t>
  </si>
  <si>
    <t>35190</t>
  </si>
  <si>
    <t>피셔식</t>
  </si>
  <si>
    <t>Fisher formula</t>
  </si>
  <si>
    <t>경제학자 피셔(Irving Fisher)가 만든 경제 이론. 명목 및 실질 이자율을 예측하는 데 사용하며 실질이자율은 명목이자율에서 예상 인플레이션 율을 뺀 값과 같다는 것으로 피셔효과라고도 함.</t>
  </si>
  <si>
    <t>35191</t>
  </si>
  <si>
    <t>피스톤 폰</t>
  </si>
  <si>
    <t>piston phone</t>
  </si>
  <si>
    <t>기계적으로 왕복 운동을 하는 피스톤으로 소형 통에 정확한 음압을 발생시켜 마이크로폰을 교정하기 위한 장치.</t>
  </si>
  <si>
    <t>35193</t>
  </si>
  <si>
    <t>피스톤드릴</t>
  </si>
  <si>
    <t>piston-drill</t>
  </si>
  <si>
    <t>깊은 위치에 큰 규모의 구멍을 뚫기 위한 착암기로, 유압 실린더 내부의 왕복 운동으로 발생하는 충격을 이용함.</t>
  </si>
  <si>
    <t>35194</t>
  </si>
  <si>
    <t>피스톤펌프</t>
  </si>
  <si>
    <t>piston pump</t>
  </si>
  <si>
    <t>밀폐된 실린더 내의 피스톤이 왕복 운동을하며 물을 퍼 올리는 구조의 펌프</t>
  </si>
  <si>
    <t>35195</t>
  </si>
  <si>
    <t>피시</t>
  </si>
  <si>
    <t>① 프리스트레스트콘크리트 ｢prestressed concrete｣의 약칭. ② ⇨프리스트레스트콘크리트.</t>
  </si>
  <si>
    <t>35196</t>
  </si>
  <si>
    <t>피시강선</t>
  </si>
  <si>
    <t>P.C-wire, PC鋼線</t>
  </si>
  <si>
    <t>① 프리스트레스트콘크리트에 쓰이는 고강도의 강선. ② P.S콘크리트에서 프리스트레스를 주기 위해서 사용하는 피아노선 또는 기타 고강도의 강선. ③ 강도는 150～200kg/mm² ④ 프리텐션방법에는 최대 직경 5mm 이하의 강선을 쓰고 포스트텐션방식의 경우는 5mm 이상의 것이 사용됨. ⑤ ⇨피아노선. ⑥ KS D 7002.</t>
  </si>
  <si>
    <t>35197</t>
  </si>
  <si>
    <t>피시강재</t>
  </si>
  <si>
    <t>prestressing steel, PC鋼材</t>
  </si>
  <si>
    <t>① PS콘크리트(프리스트레스트콘크리트)에 쓰이는 특수성상의 강재(고강도)의 총칭.②PC강선‧PC강봉‧PC스트랜드(꼬임강선)가 있음.</t>
  </si>
  <si>
    <t>35198</t>
  </si>
  <si>
    <t>피시널말뚝</t>
  </si>
  <si>
    <t>PC sheet pile</t>
  </si>
  <si>
    <t>① PC로 제작된 널말뚝. ② ⇨프리스트레스트콘크리트널말뚝(＝).</t>
  </si>
  <si>
    <t>35199</t>
  </si>
  <si>
    <t>PMA</t>
  </si>
  <si>
    <t>polymethyl acrylate</t>
  </si>
  <si>
    <t>352</t>
  </si>
  <si>
    <t>공기 전파음</t>
  </si>
  <si>
    <t>air borne sound</t>
  </si>
  <si>
    <t>공기를 매질로 하여 전달되는 소리</t>
  </si>
  <si>
    <t>3520</t>
  </si>
  <si>
    <t>피시말뚝</t>
  </si>
  <si>
    <t>PC pile</t>
  </si>
  <si>
    <t>① ⇨포스트텐션방식. ② 원심력 프리스트레스트콘크리트말뚝. ③ PC로 제작된 기초말뚝.</t>
  </si>
  <si>
    <t>35200</t>
  </si>
  <si>
    <t>피시봉강</t>
  </si>
  <si>
    <t>KS D 3505.</t>
  </si>
  <si>
    <t>35202</t>
  </si>
  <si>
    <t>피시아이</t>
  </si>
  <si>
    <t>⇨은점(＝).</t>
  </si>
  <si>
    <t>35203</t>
  </si>
  <si>
    <t>피시콘크리트</t>
  </si>
  <si>
    <t>⇨프리캐스트콘크리트.</t>
  </si>
  <si>
    <t>35204</t>
  </si>
  <si>
    <t>피시피</t>
  </si>
  <si>
    <t>P.C.P, penta-chloro phenol</t>
  </si>
  <si>
    <t>① 목재용의 방부제. ② 방부력이 대단히 우수하며 열이나 약제에도 안정함. 거의 무색 제품이 생산되어 그 위에 보통의 페인트를 칠할 수 있음. ③ 종류도 많고 유용성‧수용성이 있음.</t>
  </si>
  <si>
    <t>35205</t>
  </si>
  <si>
    <t>피아노선</t>
  </si>
  <si>
    <t>piano wire, -線</t>
  </si>
  <si>
    <t>① PS콘크리트에 쓰이는 PC강선(⇦) 중 지름 10mm 이하의 강선. ② 탄소함량 0.6～1.05%의 고탄소강을 반복 냉간인발(冷間引拔) 가공하여 가는 줄로 만든 것. ③ ＝piano string＝music wire. ④ 처음엔 피아노‧기타 등의 악기줄(music wire)로 사용하여 이렇게 불림. ⑤ 강철선 중 인장강도가 최대(150～350kg/mm²)임. ⑥ 고급 스프링재로 쓰이며 PC강선의 소재(素材)가 됨. ⑦ KS D 3556.</t>
  </si>
  <si>
    <t>35206</t>
  </si>
  <si>
    <t>피아노정첩</t>
  </si>
  <si>
    <t>⇨연속정첩(＝).</t>
  </si>
  <si>
    <t>35207</t>
  </si>
  <si>
    <t>피아자</t>
  </si>
  <si>
    <t>piazza</t>
  </si>
  <si>
    <t>이탈리아어로 건물에 둘러싸인 광장. ⇨플라자.</t>
  </si>
  <si>
    <t>35208</t>
  </si>
  <si>
    <t>공기 정화 장치</t>
  </si>
  <si>
    <t>air cleaning devices; air cleaner</t>
  </si>
  <si>
    <t>공기에 포함되어 있는 부유 미립자, 세균, 유해 가스 등의 오염물질을 제거하여 공간의 공기 청정도를 유지하기 위한 장치</t>
  </si>
  <si>
    <t>3521</t>
  </si>
  <si>
    <t>피압 지하수</t>
  </si>
  <si>
    <t>artesian ground water; confined ground water</t>
  </si>
  <si>
    <t>점토 등의 불투수층의 상하에 끼인 대수층에 있는 지하수이며, 가압된 상태로 큰 압력을 가짐.</t>
  </si>
  <si>
    <t>35211</t>
  </si>
  <si>
    <t>피압수</t>
  </si>
  <si>
    <t>被壓水</t>
  </si>
  <si>
    <t>지반중의 대수층에 존재하는 지하수로써 상위 토층의 지하수보다 높은 수두를 가질때를 일컬음.높은 압력으로 인해 부력발생, 용출, 공벽붕괴 등의 현상을 유발할 수 있음.</t>
  </si>
  <si>
    <t>35212</t>
  </si>
  <si>
    <t>피어</t>
  </si>
  <si>
    <t>① 계선안, 잔교 또는 그 근방의 구역을 포함하여 말함. →잔교. ② →교각.</t>
  </si>
  <si>
    <t>35213</t>
  </si>
  <si>
    <t>피어기초</t>
  </si>
  <si>
    <t>pier foundation, -基礎</t>
  </si>
  <si>
    <t>구조물의 하중을 단단한 지반에 전달하기 위하여 상부의 토층을 파내서 만든 기둥 모양의 깊은 기초, 
직경이 60cm 이상이면 보통 피어라고 부름.</t>
  </si>
  <si>
    <t>35215</t>
  </si>
  <si>
    <t>피어아치</t>
  </si>
  <si>
    <t>pier arch</t>
  </si>
  <si>
    <t>피어 위에 얹혀 있는 아치. 특히 nave arcade를 따라서 얹혀 있음.</t>
  </si>
  <si>
    <t>35216</t>
  </si>
  <si>
    <t>피어지정</t>
  </si>
  <si>
    <t>pier foundation, -地定</t>
  </si>
  <si>
    <t>① 건물의 기둥 아래나 기초지반 아래에 큰 기둥 모양의 지지대(支持台)를 만들고 이것을 경질층까지 내려 건물을 지지하는 지정. ② 이 경우 기둥 모양의 지지대를 우리말에서 피어, ｢긴주춧돌기초｣라 하는데 영어에서는 ｢foundation pier｣ 또는 단순히 ｢pier｣라 함. 그러나 pier란 경우는 지상의 pier(아치를 지지하는 기둥, 창이나 출입문 사이의 좁은 기둥형이 벽)와의 구별이 안 되므로 지중의 pier를 ｢subpier｣라 하는 경우도 있음. ③ pier를 만드는 방법을 대별하면 흙막이 실드 등을 이용하는 오픈웰공법(open-well method)과 케이슨을 이용한 케이슨공법(caisson method)이다. ｢케이슨공법｣에는 우물통형의 케이슨에 의한 개방잠함(open caisson)을 이용하는 공법과 용기잠함(peneumatic caisson)을 이용하는 공법이 있음. ④ 피어의 공법에는 각 회사의 고안에 의한 공법이 있고 여러 가지 명칭이 있으나 생략함.</t>
  </si>
  <si>
    <t>35217</t>
  </si>
  <si>
    <t>피에스콘크리트</t>
  </si>
  <si>
    <t>PS-concrete</t>
  </si>
  <si>
    <t>① 프리스트레스트콘크리트(⇦)의 약칭. ② 프리캐스트콘크리트부재로서 큰 스팬의 가구(架構)또는 재하하중(載荷荷重)이 큰 가구를 만드는 경우에는 흔히 프리스트레스트콘크리트(prestressed concrete)를 사용한다. 프리스트레스트콘크리트에 대해 프리스트레스를 가하지 않은 보통철근콘크리트는 ｢conventional reinforced concrete｣라 함. ③ 프리스트레스를 가하기 위한 고강도강재(高强度鋼材；high-strength steel)는 우리말에서 PC강재, 영어에서는 ｢prestressing steel｣이라 함. ④ PC강재에는 고강도강선(高强度鋼線, high- strength steel wire), 고강도강 스트랜드(high-strength steel strand), 고강도강봉(高强度鋼棒, high-strength alloy steel bar)등 3종류가 있는데, 이들 모두는 긴장재(緊張材, tendon)라 함. ⑤ 프리스트레스를 가하는 방법에는 2가지 방법이 있다. 콘크리트를 부어넣기 전에 프리스트레스를 가하는 프리텐션공법(pretensioning)이라는 방법과 부어넣기 후에 프리스트레스를 가하는 포스트텐션공법(posttensioning)이라는 방법임. ⑥ 포스트텐션공법의 경우 ｢tendon｣을 넣도록 미리 콘크리트 속에 만들어 둔 구멍은 ｢duct｣라든가 ｢conduit｣라 한다. 그리고 tendon을 구멍 속에서 콘크리트에 부착시키는 ｢to be bonded｣방법과 부착시키지 않는 ｢to be unbonded｣방법이 있으며, 전자의 경우에는 시멘트 그라우트(cement grout)를 구멍 속에 주입. ⑦ 프리텐션공법의 대표적인 방법에는 몇 개의 프리스트레스트콘크리트 부재를 세로로 나열하여 한 번에 만드는 롱라인법(long-line process)이 있다. 그리고 tendon의 위치를 응력분포에 따라 경사시켜 아래위가 되게 하는 것을 ｢draping｣이라 함.</t>
  </si>
  <si>
    <t>35218</t>
  </si>
  <si>
    <t>피우기</t>
  </si>
  <si>
    <t>석회석을 소성한 강회(剛灰, 生石灰)에 물을 가하여 소석회로 만드는 일.</t>
  </si>
  <si>
    <t>35219</t>
  </si>
  <si>
    <t>공기 조화</t>
  </si>
  <si>
    <t>air condition; air conditioning</t>
  </si>
  <si>
    <t>기계장치를 이용하여 실내의 온도, 습도, 기류, 냄새, 유독 가스, 세균 등의 조건을 실내의 사람, 동물 또는 물품 등 소요 환경 조건에 알맞게 조절하는 것</t>
  </si>
  <si>
    <t>3522</t>
  </si>
  <si>
    <t>피유도색</t>
  </si>
  <si>
    <t>induced colour, 被誘導色</t>
  </si>
  <si>
    <t>① 유도색(⇦)의 경우, 그 효과를 받는 쪽의 색자극. ② 심리에 관한 색용어(KS). ③ 색대비 또는 동화 등과 같이 시야의 어느 영역에서의 자극의 효과가 다른 영역에 영향을 미치는 경우 그 효과를 받는 쪽의 자극. ④ 그 영역에서의 결과로서가 아니고 위에 말한 색대비 또는 동화의 결과로서 지각되는 색, 또는 색의 변화.</t>
  </si>
  <si>
    <t>35220</t>
  </si>
  <si>
    <t>피이어플레이스</t>
  </si>
  <si>
    <t>벽체에 붙은 벽난로를 의미하며, 주로 복사열을 이용하지만 효율이 낮음. 예전에는 난방용으로 주로 사용하였으나, 최근에는 장식용화 함.</t>
  </si>
  <si>
    <t>35221</t>
  </si>
  <si>
    <t>피재 세대</t>
  </si>
  <si>
    <t>disaster stricken household: suffered family</t>
  </si>
  <si>
    <t>화재, 지진, 풍수해 등 재해의 피해를 받은 세대.</t>
  </si>
  <si>
    <t>세화48.9%</t>
  </si>
  <si>
    <t>35222</t>
  </si>
  <si>
    <t>피조면</t>
  </si>
  <si>
    <t>reference plane; illumi nated plane</t>
  </si>
  <si>
    <t>⇨수조면(＝).</t>
  </si>
  <si>
    <t>35223</t>
  </si>
  <si>
    <t>피지빌리티 스터디</t>
  </si>
  <si>
    <t>feasibility study</t>
  </si>
  <si>
    <t>계획안의 실현 가능성을 검토하기 위한 분석으로 계획안의 사업적 타당성 조사.</t>
  </si>
  <si>
    <t>35225</t>
  </si>
  <si>
    <t>피치</t>
  </si>
  <si>
    <t>pich</t>
  </si>
  <si>
    <t>① 볼트나 철근 등 등간격으로 줄지어 있는 것의 간격. ② = 물매.</t>
  </si>
  <si>
    <t>35226</t>
  </si>
  <si>
    <t>피치보드</t>
  </si>
  <si>
    <t>pitch board</t>
  </si>
  <si>
    <t>계단 옆판에 디딤판과 챌판의 위치 표시하기 위한 템플릿.</t>
  </si>
  <si>
    <t>35229</t>
  </si>
  <si>
    <t>공기 조화 유닛</t>
  </si>
  <si>
    <t>air conditioning unit</t>
  </si>
  <si>
    <t>3523</t>
  </si>
  <si>
    <t>피칭</t>
  </si>
  <si>
    <t>pitching; pitch</t>
  </si>
  <si>
    <t>부체(浮體)의 좌우방향을 중심축으로 하는 회전운동. Z축을 연직방향, X축을 부체의 길이 방향으로 하는 3차원 직교좌표계에서 Y축을 중심축으로 한 회전운동. 부체는 파랑(波浪), 바람, 조류 등의 외력에 의해 다양한 운동을 한다. 그 운동은 통상 부체에 임의로 설정된 3차원 직교좌표계를 이용하여 각축에 관한 병진운동 및 회전운동의 6방향 운동으로 분류한다. 좌표계를 정하는 방법은 특별히 정의되어 있지 않지만 관례상 다음 기준에 의해 정해지는 경우가 많다. 좌표원점을 정수면(靜水面)상의 부체 중심부에 두고 부체의 앞방향을 X축의 정(正)방향으로 하며 윗방향을 Z축의 정방향으로 하는 좌표계를 이용한다. 피치는 부체의 Y축 둘레의 회전운동을 나타내며 종동요(縱動搖), 피칭이라 불리운다.선박 등과 다르게 앞방향이 일정하게 정해지지 않는 해양건축물의 경우는 건축물의 용도에 의한 전면, 형상에 의한 길이방향, 편의상 정한 전면에 의해 X축을 정의한다.피치 θ는 각도의 단위를 가지지만 파랑응답(波浪應答) 등에서는 다른 회전운동(요, 롤)과 동일하게 파진폭(波振幅) α와 파수(波收) k로 무차원화하여 θ/kα로서 표시되는 경우가 많다.또 동요에 관한 거주성을 논할 경우에는 건축물의 흔들림과는 관계없이 인체의 두부(頭部) 또는 중심위치를 중심으로 한 전후방향의 회전운동으로서 이용되는 경우도 있다.</t>
  </si>
  <si>
    <t>35230</t>
  </si>
  <si>
    <t>피콕그린</t>
  </si>
  <si>
    <t>peacock green</t>
  </si>
  <si>
    <t>① 새롭고 산뜻한 청록색이라 하여 비비드 블루 그린(vivid blue green)이라고도 함. ② 수컷 공작이 날개를 펼쳤을 때 연출되는 산뜻하고 화려한 날개털에서 볼 수 있는 청록색. ③ 산뜻한 청록색(vivid blue green)으로 블루와 그린을 넘나드는 화려하고 부유해 보이는 분위기를 연출.</t>
  </si>
  <si>
    <t>35231</t>
  </si>
  <si>
    <t>피콕블루</t>
  </si>
  <si>
    <t>peacock blue</t>
  </si>
  <si>
    <t>① 수컷 공작의 목이나 가슴의 색으로 녹색을 띤 청색. ② 산뜻한 청록색(vivid blue green).</t>
  </si>
  <si>
    <t>35232</t>
  </si>
  <si>
    <t>피크 로드</t>
  </si>
  <si>
    <t>peak load</t>
  </si>
  <si>
    <t>어떤 기간 내(1일, 1개월, 1년 등)의 최대 냉난방 부하를 일컫는다. 각 건물 또는 존별로 위도, 경도, 방위, 건물 형태 등에 의해 피크 로드가 나타나는 시기와 시각이 다름.</t>
  </si>
  <si>
    <t>세화37.4%</t>
  </si>
  <si>
    <t>35233</t>
  </si>
  <si>
    <t>피크 커트</t>
  </si>
  <si>
    <t>peak cut</t>
  </si>
  <si>
    <t>전력이나 도시가스 등의 설비 용량을 줄이기 위해 첨두적 수요을 줄임으로써 피크시의 부하를 다른 시간대로 옮겨서 피크 부하를 경감하는 것.</t>
  </si>
  <si>
    <t>35234</t>
  </si>
  <si>
    <t>피크 팩터</t>
  </si>
  <si>
    <t>peak factor</t>
  </si>
  <si>
    <t>[1]어떤 기간에 대한 최대 순간 풍속의 평균 풍속에서의 편차를 그 표준 편차로 나눈 것. →거스트 팩터. [2]최대 단위 시간 사용량과 평균 단위 시간 사용량의 비. 평균 시간 사용량을 알고 있을 때 최대 사용량을 추정하기 위한 계수.</t>
  </si>
  <si>
    <t>35235</t>
  </si>
  <si>
    <t>피토 정압관</t>
  </si>
  <si>
    <t>⇨피토관(＝).</t>
  </si>
  <si>
    <t>35239</t>
  </si>
  <si>
    <t>공기 조화기</t>
  </si>
  <si>
    <t>air conditioner; air handling unit</t>
  </si>
  <si>
    <t>실내의 온도, 습도, 기류, 냄새, 유독 가스, 세균 등의 조건을 실내의 사람, 동물 또는 물품 등 소요 환경 조건에 알맞게 조절하는 장치</t>
  </si>
  <si>
    <t>3524</t>
  </si>
  <si>
    <t>피토관</t>
  </si>
  <si>
    <t>pitot tube</t>
  </si>
  <si>
    <t>덕트나 배관 등의 내부에 흐르는 기체, 액체의 속도를 구하기 위한 장치. 외관과 내관을 끼워 맞춘 이중관을 유체 속에 넣고 내관과 외관과의 압력 차를 직접 유자관으로 측정하여 유속을 구함.</t>
  </si>
  <si>
    <t>35240</t>
  </si>
  <si>
    <t>피트①</t>
  </si>
  <si>
    <t>peat</t>
  </si>
  <si>
    <t>사용하는 층 밑에 파인 부분의 총칭.</t>
  </si>
  <si>
    <t>35241</t>
  </si>
  <si>
    <t>피트②</t>
  </si>
  <si>
    <t>pit</t>
  </si>
  <si>
    <t>일반적으로 피트(pit)는 움푹파인 부분으로 사용하는 층 밑에 파인 부분의 총칭. 주로 배수배관 피트, 배선 피트 등과 같이 유지관리 용도로 사용함.</t>
  </si>
  <si>
    <t>35242</t>
  </si>
  <si>
    <t>피트랩</t>
  </si>
  <si>
    <t>배수관 또는 오수관의 일부를 "P" 자 모양으로 한 트랩의 일종으로 봉수를 형성하기 위해 사용됨.</t>
  </si>
  <si>
    <t>35244</t>
  </si>
  <si>
    <t>피피엠</t>
  </si>
  <si>
    <t>ppm</t>
  </si>
  <si>
    <t>ppm은 백만분의 1로 수질오염도나 대기오염도를 나타낼 때 주로 사용됨.</t>
  </si>
  <si>
    <t>35245</t>
  </si>
  <si>
    <t>픽셀</t>
  </si>
  <si>
    <t>pixel</t>
  </si>
  <si>
    <t>이미지를 구성하는 최소 단위인 점. ⇨화소.</t>
  </si>
  <si>
    <t>35248</t>
  </si>
  <si>
    <t>픽업</t>
  </si>
  <si>
    <t>음향 용어로서는 레코드 플레이어의 카트리지와 턴암을 결합시킨 기기. 진동 용어로서는 진동계의 진동 응답을 검출하는 장치. 동전형(動電型), 압전형등이 있다.</t>
  </si>
  <si>
    <t>35249</t>
  </si>
  <si>
    <t>공기 조화실</t>
  </si>
  <si>
    <t>air conditioning room</t>
  </si>
  <si>
    <t>기계장치를 이용하여 실내의 온도, 습도, 기류, 냄새, 유독 가스, 세균 등의 조건을 실내의 사람, 동물 또는 물품 등 소요 환경 조건에 알맞게 조절하는 공간</t>
  </si>
  <si>
    <t>3525</t>
  </si>
  <si>
    <t>픽의 확산 방정식</t>
  </si>
  <si>
    <t>Ficks diffusion law</t>
  </si>
  <si>
    <t>열역학에서 확산 과정을 나타내는 두 개의 법칙으로 픽의 제1법칙은 입자의 확산 유량과 입자의 밀도의 변화량과의 관계를 기술한 법칙이며, 픽의 제2법칙은 픽의 제1법칙과 연속방정식으로부터 유도되는, 밀도의 시간에 따른 변화를 나타내는 편미분 방정식임.</t>
  </si>
  <si>
    <t>35250</t>
  </si>
  <si>
    <t>픽처레스크</t>
  </si>
  <si>
    <t>picturesque</t>
  </si>
  <si>
    <t>그림같은 풍경의 뜻으로 자연의 숭고함과 아름다움에 대한 관심을 기초로 18세기 말의 영국에서 확립된 미학상의 개념.</t>
  </si>
  <si>
    <t>35251</t>
  </si>
  <si>
    <t>픽토그래프</t>
  </si>
  <si>
    <t>pictograph</t>
  </si>
  <si>
    <t>① 문자 발생 초기에 속하는 것으로 사물의 형태를 본떠 만든 상형문자보다 유치한 단계의 문자. ② 회화 도표. 통계 수치를 알기 쉽게 전달하기 위해 일러스트 등 사용하여 표현한 그림문자.</t>
  </si>
  <si>
    <t>35252</t>
  </si>
  <si>
    <t>핀</t>
  </si>
  <si>
    <t>fin</t>
  </si>
  <si>
    <t>비교적 대형의 차폐판을 개구부에 수평 또는 연직으로 설치하여 직사 일광을 차폐하는 해가림. 차양이나 루버와 비슷한 기능을 갖는다.</t>
  </si>
  <si>
    <t>35254</t>
  </si>
  <si>
    <t>핀 애자</t>
  </si>
  <si>
    <t>pin (type) insulator</t>
  </si>
  <si>
    <t>전선을 지지하는 애자의 일종으로 주로 33[kV]이하의 전선로에 사용하며, 전압 크기에 따라 자기의 크기, 층수, 절연층의 두께가 다름.</t>
  </si>
  <si>
    <t>35256</t>
  </si>
  <si>
    <t>핀 접합</t>
  </si>
  <si>
    <t>pin joint</t>
  </si>
  <si>
    <t>핀에 의해 부재의 중간부 또는 끝을 접합하는 접합 형식.</t>
  </si>
  <si>
    <t>35259</t>
  </si>
  <si>
    <t>핀①</t>
  </si>
  <si>
    <t>pin</t>
  </si>
  <si>
    <t>①형구(桁構)의 장부이음이나 핀접합과 장부구멍에서와 같이 둘 이상의 조각 등을 합치기 위해 구멍을 뚫고 지나감으로써 사용되는 나무나 쇠‧강철 원기둥 모양으로 된 것. ② ⇨산지. ③ ⇨핀구조.</t>
  </si>
  <si>
    <t>35263</t>
  </si>
  <si>
    <t>핀②</t>
  </si>
  <si>
    <t>① PC부재 결함의 일종. 거푸집 구석이 변형되어 PC부재의 각이 돌기 모양으로 된 것. ② PC판에 만든 수직리브 모양의 부분.</t>
  </si>
  <si>
    <t>35264</t>
  </si>
  <si>
    <t>핀구조</t>
  </si>
  <si>
    <t>pin-connected construction, pin-connected structure, -構造</t>
  </si>
  <si>
    <t>① 부재와 부재의 결합부가 핀(교절)으로 접합되어 있는 구조물. ② 트러스는 일반적으로 핀구조의 골조로 취급됨.</t>
  </si>
  <si>
    <t>35265</t>
  </si>
  <si>
    <t>핀루이스</t>
  </si>
  <si>
    <t>pin lewis</t>
  </si>
  <si>
    <t>석재를 들어 올리는 핀 모양의 도구.</t>
  </si>
  <si>
    <t>35266</t>
  </si>
  <si>
    <t>핀붙임 라디에이터</t>
  </si>
  <si>
    <t>gilled radiator</t>
  </si>
  <si>
    <t>방열기의 전열면적을 늘리기 위해 핀을 붙인 방열기. (=핀붙임관 방열기)</t>
  </si>
  <si>
    <t>35267</t>
  </si>
  <si>
    <t>핀붙임관 방열기</t>
  </si>
  <si>
    <t>finned ra-diator</t>
  </si>
  <si>
    <t>방열기의 전열면적을 늘리기 위해 핀을 붙인 방열기. (=핀붙임관 라지에이터)</t>
  </si>
  <si>
    <t>35268</t>
  </si>
  <si>
    <t>핀아치</t>
  </si>
  <si>
    <t>pin arch</t>
  </si>
  <si>
    <t>① 아치 형식의 일종. ② 모멘트는 전달되지 않으나 임의의 방향력이 전달되는 같은 구조의 아치.</t>
  </si>
  <si>
    <t>35269</t>
  </si>
  <si>
    <t>공기 진동</t>
  </si>
  <si>
    <t>air vibration</t>
  </si>
  <si>
    <t>가청역 이하의 음으로 주파수가 15Hz 이하인 초저주파 음</t>
  </si>
  <si>
    <t>3527</t>
  </si>
  <si>
    <t>핀접합</t>
  </si>
  <si>
    <t>pin connection, -接合</t>
  </si>
  <si>
    <t>① 핀을 사용하여 휨모멘트는 전달하지 않고 전단력과 축방향력만을 전하도록 하는 접합법. ② 아치의 지점‧트러스(turss)의 단부‧주각(柱脚) 등에 사용.</t>
  </si>
  <si>
    <t>35270</t>
  </si>
  <si>
    <t>핀치효과</t>
  </si>
  <si>
    <t>pinch effect, -効果</t>
  </si>
  <si>
    <t>플라스마 속을 흐르는 전류와 그 전류로 생긴 자기장의 상호 작용으로 플라스마가 가늘게 끈 모양으로 수축하는 현상.</t>
  </si>
  <si>
    <t>35271</t>
  </si>
  <si>
    <t>핀코일</t>
  </si>
  <si>
    <t>finned coil</t>
  </si>
  <si>
    <t>① 열교환 면적을 증가시키기 위하여 관의 외면에 핀을 부착한 로핀. ② 하이로핀‧프레이트핀 등과 관의 내면에 핀을 부착한 인너핀 코일 등이 있음.</t>
  </si>
  <si>
    <t>35272</t>
  </si>
  <si>
    <t>핀트러스</t>
  </si>
  <si>
    <t>pin truss</t>
  </si>
  <si>
    <t>부재의 접합부를 핀으로 연결하는 트러스.</t>
  </si>
  <si>
    <t>35274</t>
  </si>
  <si>
    <t>핀해머마무리</t>
  </si>
  <si>
    <t>pean-hammered finish</t>
  </si>
  <si>
    <t>핀해머에 의한 석재 표면마무리의 일종.</t>
  </si>
  <si>
    <t>35276</t>
  </si>
  <si>
    <t>핀홀①</t>
  </si>
  <si>
    <t>pin hole</t>
  </si>
  <si>
    <t>① 용접부에 남아있는 바늘과 같은 것으로 찌른 것같이 미소한 가스의 공동(空洞). ② 용접 결함의 하나.</t>
  </si>
  <si>
    <t>35278</t>
  </si>
  <si>
    <t>핀홀②</t>
  </si>
  <si>
    <t>pinhole</t>
  </si>
  <si>
    <t>① 주형(鑄型)에 만들어 넣은 플라스터 표면에 나타나는 작은 구멍. ② 이 말은 칠공사에서도 쓰임.</t>
  </si>
  <si>
    <t>35279</t>
  </si>
  <si>
    <t>공기 청정기</t>
  </si>
  <si>
    <t>air cleaner</t>
  </si>
  <si>
    <t>3528</t>
  </si>
  <si>
    <t>핀회</t>
  </si>
  <si>
    <t>slaked lime, 消石灰</t>
  </si>
  <si>
    <t>① 강회에 물이 묻어 가루가 된 석회. ② ⇨소석회(＝).</t>
  </si>
  <si>
    <t>35280</t>
  </si>
  <si>
    <t>필</t>
  </si>
  <si>
    <t>토지의 단위로 필지(筆地)라고도 함. 토지등기부상에서 1개의 토지로 치는 것을 말함. 토지는 1필마다 등기부에 기재되어 지번(地番)이 붙여짐.</t>
  </si>
  <si>
    <t>35281</t>
  </si>
  <si>
    <t>필계</t>
  </si>
  <si>
    <t>lot line</t>
  </si>
  <si>
    <t>토지의 소유권 또는 사용권을 나타내는 한 필지의 경계.</t>
  </si>
  <si>
    <t>35282</t>
  </si>
  <si>
    <t>필라스터</t>
  </si>
  <si>
    <t>pilaster, 壁柱；片蓋柱</t>
  </si>
  <si>
    <t>① 벽의 일부를 불쑥 나오게 만든 것. ② 피어나 벽에 돌출된 기둥. ③ 중세기 건축(로마네스크)의 바깥쪽에 사용한 장식적 기둥. ④ 붙임기둥.</t>
  </si>
  <si>
    <t>35283</t>
  </si>
  <si>
    <t>필라스터블록</t>
  </si>
  <si>
    <t>pilaster block</t>
  </si>
  <si>
    <t>기둥 모양용 콘크리트블록.</t>
  </si>
  <si>
    <t>35284</t>
  </si>
  <si>
    <t>필러</t>
  </si>
  <si>
    <t>요소의 두께를 조절하는 데 사용되는 플레이트.</t>
  </si>
  <si>
    <t>35285</t>
  </si>
  <si>
    <t>필러메탈법</t>
  </si>
  <si>
    <t>filler metal process</t>
  </si>
  <si>
    <t>① 맞대기 용접이음의 홈 속에 용가재를 충전하여 그 위에서 용접하는 방법. ② 용가재에 의해서 열용량이 조절되어 모재에 대하여 용입과 열영향부의 폭이 감소되고, 열영향부의 노치 인성이 향상되어 용접금속이 급랭효과로 인하여 높은 인성이 생기는 이점이 있음.</t>
  </si>
  <si>
    <t>35288</t>
  </si>
  <si>
    <t>필렛</t>
  </si>
  <si>
    <t>35289</t>
  </si>
  <si>
    <t>공기 출구</t>
  </si>
  <si>
    <t>air exit； air outlet</t>
  </si>
  <si>
    <t>환기구나 통기구에서 공기가 나가는 출구</t>
  </si>
  <si>
    <t>3529</t>
  </si>
  <si>
    <t>필렛단면모양</t>
  </si>
  <si>
    <t>profile of fillet weld</t>
  </si>
  <si>
    <t>필렛 용접부를 비드에 직각방향으로 전달했을 때의 단면 모양. 이것으로 용입의 상황과 결함 유무를 알 수 있음.</t>
  </si>
  <si>
    <t>35290</t>
  </si>
  <si>
    <t>필렛용접</t>
  </si>
  <si>
    <t>⇨모살용접(＝).</t>
  </si>
  <si>
    <t>35291</t>
  </si>
  <si>
    <t>필렛용접이음</t>
  </si>
  <si>
    <t>fillet welded joint</t>
  </si>
  <si>
    <t>① 필렛용접으로 접합을 하는 이음. ② T형 이음‧모서리이음 등이 있음.</t>
  </si>
  <si>
    <t>35293</t>
  </si>
  <si>
    <t>필렛용접전단시험</t>
  </si>
  <si>
    <t>shearing test for fillet welded joint</t>
  </si>
  <si>
    <t>측면 필렛용접부를 인장하여 강도를 구하는 시험방법으로 용접부의 전단강도(τ)는 다음 식으로 계산함. τ=0.35xP/(fm x l) τ：측면 필렛 용접이음 전단강도(kg/mm²). P：최대 인장하중(kg). fm :용접부 8개의 필렛 다리길이의 평균(mm). l：필렛용접의 길이(mm).</t>
  </si>
  <si>
    <t>35294</t>
  </si>
  <si>
    <t>필렛용접파면시험</t>
  </si>
  <si>
    <t>break test for fillet welded joint</t>
  </si>
  <si>
    <t>티(T)형 이음을 사용하여 수평보기 또는 아래 보기 필릿용접을 하고용접후에 용접부를 비드의 방향으로 파단(破斷)함으로써, 그파면에 관한 용입 불량이나 과도한 기공 따위의 결함을 알아보는시험방법</t>
  </si>
  <si>
    <t>35295</t>
  </si>
  <si>
    <t>필렛웰드</t>
  </si>
  <si>
    <t>35296</t>
  </si>
  <si>
    <t>필렛이음인장시험</t>
  </si>
  <si>
    <t>tension test for fillet welded joint</t>
  </si>
  <si>
    <t>덧붙이판 필렛이음을 당겨서 그 강도를 구하는 시험 방법으로 인장강도(S)는 다음 식으로 산출. S=0.7xP(fm x l) 여기서, S：전면 필렛이음의 인장강도(kg/mm²).P：최대인장하중(kg). fm：필렛 다리 길이의 평균(mm).</t>
  </si>
  <si>
    <t>기문당75.2%</t>
  </si>
  <si>
    <t>35297</t>
  </si>
  <si>
    <t>필렛크기</t>
  </si>
  <si>
    <t>size of fillet weld</t>
  </si>
  <si>
    <t>필렛의 용접 크기를 나타내는데 사용하는 설계상의 치수를 의미. (＝필렛용접의 크기).</t>
  </si>
  <si>
    <t>35298</t>
  </si>
  <si>
    <t>필로티</t>
  </si>
  <si>
    <t>pilotis&lt;佛&gt;</t>
  </si>
  <si>
    <t>①2층 이상의 건물 전체 또는 일부를 지면에 닿는 접지층에서 기둥, 내력벽 등 하중을 지지하는 구조체 이외의 외벽, 설비 등을 설치하지 않고 개방시킨 구조를 말한다. ②근대건축의 거장 ｢르 코르뷔지에｣에 의해 5원칙의 설계수법 중 하나로 제시되어, 건물 1층을 거의 기둥 만으로 한 층이 되게 하고 주위의 지반면과 연속시켜, 건물로 지상을 점유하지 않는 방식을 의미한다.</t>
  </si>
  <si>
    <t>35299</t>
  </si>
  <si>
    <t>PMMA</t>
  </si>
  <si>
    <t>polymethyl methacrylate</t>
  </si>
  <si>
    <t>353</t>
  </si>
  <si>
    <t>공기 컨베이어</t>
  </si>
  <si>
    <t>pneumatic conveyer</t>
  </si>
  <si>
    <t>3530</t>
  </si>
  <si>
    <t>필론</t>
  </si>
  <si>
    <t>파이론이라 하며 고대 이집트에서 주로 신전의 정문으로서 사용되었던 탑문 혹은 건축물의 탑 모양의 문.</t>
  </si>
  <si>
    <t>35300</t>
  </si>
  <si>
    <t>필립드라이버</t>
  </si>
  <si>
    <t>philips driver</t>
  </si>
  <si>
    <t>머리가 둥글고 십자형 홈으로 된 나사를 돌릴 때 사용하는 드라이버.</t>
  </si>
  <si>
    <t>35301</t>
  </si>
  <si>
    <t>필릿</t>
  </si>
  <si>
    <t>① 단면이 직사각형인 앓은 누름대로 인접하는 인방 위가 열려 있는 경우 천장면에 붙이는 일종의 돌림띠. ② 보주(寶株) 장식 자리에 있는 원반상의 부분. 모서리 이음을 할 때 용착부를 볼록한 곡면으로 접합하는 이음 방식. ③ 모재의 맞대기 면에 R를 붙인 부분이나 용접에 있어서 서로 직각으로 만나는 면의 용접 단면이 3각형을 이루는 용접부.</t>
  </si>
  <si>
    <t>35302</t>
  </si>
  <si>
    <t>필링</t>
  </si>
  <si>
    <t>냉각탑에서 공기와 냉각수가 접촉하며 물을 냉각하는 부분이며, 가능한 많은 접촉시간을 확보할 수 있도록 굴곡진 면의 형태를 지니고 있으며, 폴리염화비닐, 나무 등의 재질을 사용함.</t>
  </si>
  <si>
    <t>35303</t>
  </si>
  <si>
    <t>필반자</t>
  </si>
  <si>
    <t>⇨평반자(＝).</t>
  </si>
  <si>
    <t>35304</t>
  </si>
  <si>
    <t>필반자지</t>
  </si>
  <si>
    <t>匹天障紙</t>
  </si>
  <si>
    <t>길게 두루마리로 된 반자지.</t>
  </si>
  <si>
    <t>35305</t>
  </si>
  <si>
    <t>필시험</t>
  </si>
  <si>
    <t>peel test</t>
  </si>
  <si>
    <t>⇨박리시험(＝).</t>
  </si>
  <si>
    <t>35306</t>
  </si>
  <si>
    <t>필역</t>
  </si>
  <si>
    <t>completion, 畢役</t>
  </si>
  <si>
    <t>① 건설의 전공사가 완료하는 것. ② 공사완료 후 준공검사를 받아야 함.</t>
  </si>
  <si>
    <t>35307</t>
  </si>
  <si>
    <t>필요 공기량</t>
  </si>
  <si>
    <t>연소 공기량.</t>
  </si>
  <si>
    <t>35308</t>
  </si>
  <si>
    <t>필요 외기량</t>
  </si>
  <si>
    <t>필요 환기량</t>
  </si>
  <si>
    <t>35310</t>
  </si>
  <si>
    <t>필요환기량</t>
  </si>
  <si>
    <t>ventilation requirement, 必要換氣量</t>
  </si>
  <si>
    <t>실내 재실자의 건강과 쾌적한 환경 확보를 위해 필요한 최소한도의 외기도입량. (=필요 외기량)</t>
  </si>
  <si>
    <t>35312</t>
  </si>
  <si>
    <t>필지</t>
  </si>
  <si>
    <t>lot, 筆地</t>
  </si>
  <si>
    <t>① 토지의 소유 단위로서 지번‧지목 및 지적이 정해진 것. ② 지적법(地籍法)상의 용어.  ③ 하나의 지번(地番)이 붙는 토지의 등록단위. ④ 대지‧논‧밭‧임야‧산 같은 것의 구획된 부분을  계산할때 사용하는 단위. ⇨필 또는 대지.</t>
  </si>
  <si>
    <t>35313</t>
  </si>
  <si>
    <t>필터</t>
  </si>
  <si>
    <t>[1] 일반적으로 불필요한 것을 여과하는 재료 또는 장치. [2] 액체나 기체 속의 이물질을 걸러 내는 장치. [3] 특정 주파수 대역의 신호만을 통과 또는 감쇠시키는 일종의 변환기. 저역 필터, 밴드 패스 필터 등이 있다.(=여과기) [4] 투과 후의 빛의 양을 줄이거나 분광 조성을 바꾸기 위해 사용하는 얇은 판상의 것.</t>
  </si>
  <si>
    <t>35314</t>
  </si>
  <si>
    <t>필터유리</t>
  </si>
  <si>
    <t>filter glass, welding glass</t>
  </si>
  <si>
    <t>용접 중에 아크로부터 발생하는 유해한 광선을 차폐하기 위한 유리.</t>
  </si>
  <si>
    <t>35315</t>
  </si>
  <si>
    <t>필플레이트</t>
  </si>
  <si>
    <t>fillplate</t>
  </si>
  <si>
    <t>이음철판(gusset plate)을 사용하지 않고 두 부재를 리베팅하는데 공간을 차지하기 위하여 쓰이는 판.</t>
  </si>
  <si>
    <t>35316</t>
  </si>
  <si>
    <t>핑거 플랜</t>
  </si>
  <si>
    <t>finger plan</t>
  </si>
  <si>
    <t>1) 평행으로 세워진 몇 개의 동을 복도 등으로 연결한 건물 배치의 한 형식 (2) 도심부에서 방사 상으로 퍼지는 교통로에 의해 시가지가 손바닥 모양으로 형성되는 도시 형태</t>
  </si>
  <si>
    <t>35318</t>
  </si>
  <si>
    <t>핑거조인트</t>
  </si>
  <si>
    <t>finger joint</t>
  </si>
  <si>
    <t>접합한 부재의 단부에 손가락 모양의 돌출이 있는 이음.</t>
  </si>
  <si>
    <t>35319</t>
  </si>
  <si>
    <t>공기 흐름 저항</t>
  </si>
  <si>
    <t>공기의 흐름 방향에 반하는 저항</t>
  </si>
  <si>
    <t>3532</t>
  </si>
  <si>
    <t>핑크 노이즈</t>
  </si>
  <si>
    <t>pink noise</t>
  </si>
  <si>
    <t>파워 스펙트럼이 주파수에 반비례하는 잡음. 정주파수비당(定周波數比當) 파워 밴드 레벨이 일정하므로 시험용 음원으로 사용된다. (=핑크 잡음) → 백색 잡음.</t>
  </si>
  <si>
    <t>35321</t>
  </si>
  <si>
    <t>핑크 잡음</t>
  </si>
  <si>
    <t>핑크 노이즈.</t>
  </si>
  <si>
    <t>35322</t>
  </si>
  <si>
    <t>핑크트러스</t>
  </si>
  <si>
    <t>Fink truss</t>
  </si>
  <si>
    <t>① 거더교의 보강에 쓰이는 핑크형의 트러스. ② 미국인 Fink가 발명. ③ ＝French truss＝벨기에 트러스(Belgian truss). ④ 압축재가 짧은 것이 특색.</t>
  </si>
  <si>
    <t>35324</t>
  </si>
  <si>
    <t>하강 거리</t>
  </si>
  <si>
    <t>downward distance, 下降距離</t>
  </si>
  <si>
    <t>수평으로 분출된 분류(奔流)가 주위의 공기와의 온도 차에 의한 밀도 차에 의해서 하강할 때 분류 출구에서 하강한 거리.</t>
  </si>
  <si>
    <t>35325</t>
  </si>
  <si>
    <t>하강류</t>
  </si>
  <si>
    <t>down wash, 下降流</t>
  </si>
  <si>
    <t>고층 건물의 벽체에 바람이 부딪인 경우 아래 방향으로 흐르는 바람의 흐름.</t>
  </si>
  <si>
    <t>35326</t>
  </si>
  <si>
    <t>하겐-푸아즈이유 흐름</t>
  </si>
  <si>
    <t>Hagen Poiseuille flow</t>
  </si>
  <si>
    <t>35328</t>
  </si>
  <si>
    <t>공기 흡수</t>
  </si>
  <si>
    <t>air absorption； atmospheric absorption</t>
  </si>
  <si>
    <t>음의 에너지가 공기 중으로 전파되는 과정에서 공기에 의해 흡수되는 현상</t>
  </si>
  <si>
    <t>3533</t>
  </si>
  <si>
    <t>하계스포츠호스텔</t>
  </si>
  <si>
    <t>summer sports hostel, 夏季－</t>
  </si>
  <si>
    <t>①유스호스텔(youth hostel)(⇦)의 하나. ② 며칠 동안 묵고 가기에 알맞은 설비가 있고, 부근의 산책‧하이킹‧해수욕 등의 적지(敵地)에 세워지고 운동시설이 있음.</t>
  </si>
  <si>
    <t>35330</t>
  </si>
  <si>
    <t>하관</t>
  </si>
  <si>
    <t>down spout, 下管</t>
  </si>
  <si>
    <t>빗물을 지붕으로부터 지면으로 혹은 하수거 연결관으로 유도하기 위한 배관 또는 도관.</t>
  </si>
  <si>
    <t>기문당78.4%</t>
  </si>
  <si>
    <t>35331</t>
  </si>
  <si>
    <t>하급벽돌</t>
  </si>
  <si>
    <t>under burned brick, 下級壁乭</t>
  </si>
  <si>
    <t>① 잘 구워지지 못한 막치기 벽돌. ② ＝등외벽돌(等外壁乭).</t>
  </si>
  <si>
    <t>35332</t>
  </si>
  <si>
    <t>하급식</t>
  </si>
  <si>
    <t>down-feed system, 下級式</t>
  </si>
  <si>
    <t>난방ㆍ급탕 따위의 주관을 최상부에 두고 아래도 통하는 관을 내려 증기ㆍ탕수 따위를 공급하는 설비 방식. ⇨하향공급식.</t>
  </si>
  <si>
    <t>35333</t>
  </si>
  <si>
    <t>하늘광선</t>
  </si>
  <si>
    <t>① 하늘에서 반사되어 천장을 거쳐 들어오는 광선(빛). ② ⇨톱라이트.</t>
  </si>
  <si>
    <t>35335</t>
  </si>
  <si>
    <t>하단의 방</t>
  </si>
  <si>
    <t>일본의 서원조(書院造) 건물에서 2이상의 실(室)로 연결되어 있을 때 상단 또는 중단의 실(室)보다 바닥이 낮게 되어 있는 방(室).</t>
  </si>
  <si>
    <t>35338</t>
  </si>
  <si>
    <t>하단자</t>
  </si>
  <si>
    <t>① 전나무로 된 자판 2장이 꽂임촉으로 맞추어진 (규준)자의 하나. ② 대팻집 밑바닥 등의 평면검사에 쓰임. ③ 목공구의 하나.</t>
  </si>
  <si>
    <t>35339</t>
  </si>
  <si>
    <t>공기-공기 방식</t>
  </si>
  <si>
    <t>air-to-air system</t>
  </si>
  <si>
    <t>상대적으로 온도가 낮은 공기를 열원으로 하여 2차측에서 온도가 높은 공기를 만드는 히트 펌프 방식</t>
  </si>
  <si>
    <t>3534</t>
  </si>
  <si>
    <t>하대석</t>
  </si>
  <si>
    <t>下臺石</t>
  </si>
  <si>
    <t>① 하대석은 석등(石燈), 탑의 간석(竿石) 또는 상대석(上台石)을 받치고 있는 지면과 맞닿는 부재의 가장 아랫부분을 지칭함. ② 지면과 맞닿아 있는 부재로서 상부로부터 내려온 하중을 최종적으로 지면에 분산시키는 역할을 함.</t>
  </si>
  <si>
    <t>35340</t>
  </si>
  <si>
    <t>하대웅전</t>
  </si>
  <si>
    <t>下大雄殿</t>
  </si>
  <si>
    <t>사찰 경내에 2개의 대웅전이 있을 때 낮은 곳에 위치한 대웅전(大雄殿)을 일컫는 말.</t>
  </si>
  <si>
    <t>35341</t>
  </si>
  <si>
    <t>하도급</t>
  </si>
  <si>
    <t>sub-contract, recontract, 下都給</t>
  </si>
  <si>
    <t>① 어떤 사람이 청부받은 일을 다시 다른 사람이 청부받는 일. ② 원도급자가 그 공사의 전부 또는 일부를 제3자에게 다시 도급시키는 것. ③ 건설 공사 또는 설계에서 해당 공사나 설계의 전부 또는 그 일부를 제3자에게 맡기어 실행하는 것. ⇨재도급(再都給) 또는 하청부(下請負).</t>
  </si>
  <si>
    <t>35342</t>
  </si>
  <si>
    <t>하도급자</t>
  </si>
  <si>
    <t>sub contractor, 下都給者</t>
  </si>
  <si>
    <t>① 청부받은 일의 전체 또는 부분을 다시 청부받는 제3자를 지칭. ② 원도급자로 부터 전체 또는 부분을 전문적으로 도급을 받은 도급자. ③ 하도급을 받아 공사나 용역을 직접 시행하는 사람.  ⇨하수급인.</t>
  </si>
  <si>
    <t>35343</t>
  </si>
  <si>
    <t>하두공</t>
  </si>
  <si>
    <t>下頭工</t>
  </si>
  <si>
    <t>두공이 주두 위에서 상하 이중으로 짜일 때 그 아래쪽에 있는 길이가 조금 짧은 두공. ⇨소두공.</t>
  </si>
  <si>
    <t>35344</t>
  </si>
  <si>
    <t>하드웨어</t>
  </si>
  <si>
    <t>hardware</t>
  </si>
  <si>
    <t>① 컴퓨터를 구성하는 기계 장치의 몸체를 통틀어 이르는 말로 소프트웨어의 상대어. ② 원래 딱딱한이라는 하드(hard), 제작품이라는 뜻의 웨어(ware)라는 두 단어가 복합되어 이루어진 단어다. 일반적으로 철기류, 혹은 컴퓨터, 어학 연습실, 우주 로켓 따위의 기재·설비 등 기계 장치 부분을 총칭하는 용어로 광범위하게 이해되며, 건축물도 물리적 하드웨어와 기능 프로그램, 운영 등의 소프트웨어로 설명된다.</t>
  </si>
  <si>
    <t>35345</t>
  </si>
  <si>
    <t>하드팬</t>
  </si>
  <si>
    <t>갈철광이나 석회질 물질 등에 의하여 고결된 매우 굳은 흙.</t>
  </si>
  <si>
    <t>35346</t>
  </si>
  <si>
    <t>하로트러스</t>
  </si>
  <si>
    <t>through truss, 下路－</t>
  </si>
  <si>
    <t>① 하중이 하현재(下弦材；아랫시위) 위에 실린(접한) 트러스. ② 부재에 작용하는 외력(하중)의 접촉위치에 따른 트러스대별(상로트러스와 함께)의 하나.</t>
  </si>
  <si>
    <t>35347</t>
  </si>
  <si>
    <t>하마비</t>
  </si>
  <si>
    <t>下馬碑</t>
  </si>
  <si>
    <t>말에서 내리라는 표식(標識)을 새긴 돌.</t>
  </si>
  <si>
    <t>35348</t>
  </si>
  <si>
    <t>하목</t>
  </si>
  <si>
    <t>lower trees and shrubs</t>
  </si>
  <si>
    <t>식재의 하층 부분을 차지하는 수목. 일반적으로 저목(低木)과 같은 의미로 사용되며, 상목의 상대어이다.</t>
  </si>
  <si>
    <t>35349</t>
  </si>
  <si>
    <t>공기-물 방식</t>
  </si>
  <si>
    <t>air-to-water system</t>
  </si>
  <si>
    <t>상대적으로 온도가 낮은 공기를 열원으로 하여 셀 튜브 열 교환기에 의해 온수를 만들고, 이 온수로 난방을 하는 히트 펌프 방식</t>
  </si>
  <si>
    <t>3535</t>
  </si>
  <si>
    <t>하물 처리장</t>
  </si>
  <si>
    <t>handling room</t>
  </si>
  <si>
    <t>하역장 가까이에 상품류의 입하 · 발송에 관한 관리 및 분류 작업을 하는 장소.</t>
  </si>
  <si>
    <t>35350</t>
  </si>
  <si>
    <t>화물용 엘리베이터</t>
  </si>
  <si>
    <t>freight ele-vator, 貨物用-</t>
  </si>
  <si>
    <t>엘리베이터 중에서 화물을 운반하기 위한 전용의 엘리베이터</t>
  </si>
  <si>
    <t>35351</t>
  </si>
  <si>
    <t>하박석</t>
  </si>
  <si>
    <t>下搏石</t>
  </si>
  <si>
    <t>대반석(大盤石), 초반석(礎盤石)이라 하며 돌탑의 기단 밑바닥에 사용하는 넓은 돌(盤石).</t>
  </si>
  <si>
    <t>35352</t>
  </si>
  <si>
    <t>하방</t>
  </si>
  <si>
    <t>下枋</t>
  </si>
  <si>
    <t>① 하인방 또는 지방이라 하며 벽의 아래쪽을 가로지르는 인방. ② 창문틀의 상하 벽을 지지하고 하중은 기둥에 전달하기 위해 창문틀을 끼운 하부에 있는 인방.</t>
  </si>
  <si>
    <t>35353</t>
  </si>
  <si>
    <t>하부</t>
  </si>
  <si>
    <t>下部</t>
  </si>
  <si>
    <t>아치의 양쪽의 아랫부분.</t>
  </si>
  <si>
    <t>35355</t>
  </si>
  <si>
    <t>하부 구조</t>
  </si>
  <si>
    <t>lower structure ; base structure, 下部構造</t>
  </si>
  <si>
    <t>육상에 있어서 건축물의 지반면 밑의 구조 및 지반․기초에 상당하는 해양건축물의 구조. 하부구조는 해양건축물의 시설부분을 지지하는 기초구조부분이며 그 형식에는 크게 구분하여 부유식, 고정식(매립을 포함)이 있다. 유각식, 반잠수식 등에서는 데크부분 이하를, 바지 등의 부상식(浮上式)의 경우는 갑판 이하를 하부구조라 칭한다. 형식의 선택시에는 각 하부구조형식의 특징을 충분히 이해하고 해상, 생태계, 해상교통 등의 환경 및 육역시설과의 관계 등을 정리하여 그 특성을 충분히 발휘하도록 고려하는 것이 바람직하다. 특히 수면에서 하부구조의 정부(頂部)까지 높이는 해양건축물의 기능, 설계파고, 조위 등을 고려하여 결정해야 한다. 그리고 하부구조부분에서 외표면의 대부분이 비말대이거나 해수중에 있어 해수에 직접 접촉하기 때문에  특히 수밀성의 확보, 방식대책에 만전을 기할 필요가 있다.</t>
  </si>
  <si>
    <t>35356</t>
  </si>
  <si>
    <t>하부공급장치</t>
  </si>
  <si>
    <t>下部供給裝置</t>
  </si>
  <si>
    <t>⇨하급식.</t>
  </si>
  <si>
    <t>35357</t>
  </si>
  <si>
    <t>하부철근</t>
  </si>
  <si>
    <t>bottom reinforcement, bottom bar, 下部鐵筋</t>
  </si>
  <si>
    <t>철근콘크리트의 슬래브‧보 등의 배근에서 하부에 배치한 철근.</t>
  </si>
  <si>
    <t>35358</t>
  </si>
  <si>
    <t>하부편차</t>
  </si>
  <si>
    <t>lower deviation, 下部偏差</t>
  </si>
  <si>
    <t>① 하한치수와 그것에 대응하는 하한치수와의 차로서 ⊕, ⊖, ⊚일 수도 있음. ② 모듈용어.</t>
  </si>
  <si>
    <t>35359</t>
  </si>
  <si>
    <t>공기①</t>
  </si>
  <si>
    <t>term of work, 工期</t>
  </si>
  <si>
    <t>착공일로부터 준공일까지의 건축공사에 소요되는 기간.</t>
  </si>
  <si>
    <t>3536</t>
  </si>
  <si>
    <t>하송인 부담</t>
  </si>
  <si>
    <t>carriage pre-paid</t>
  </si>
  <si>
    <t>물품의 운반 비용을 발송업자나 생산자가 지불하는 것.</t>
  </si>
  <si>
    <t>35360</t>
  </si>
  <si>
    <t>하수</t>
  </si>
  <si>
    <t>sewage, 下水</t>
  </si>
  <si>
    <t>건물, 공장 등에서 버려지는 더러워진 물을 총칭함.</t>
  </si>
  <si>
    <t>35361</t>
  </si>
  <si>
    <t>하수 계통</t>
  </si>
  <si>
    <t>sewerage system, 下水系統</t>
  </si>
  <si>
    <t>오수와 빗물을 따로 배제하는 분류식과 같은 관거(管渠)로 배제하는 합류식이 있다.</t>
  </si>
  <si>
    <t>35362</t>
  </si>
  <si>
    <t>하수 맨홀</t>
  </si>
  <si>
    <t>sewerage manhole, 下水-</t>
  </si>
  <si>
    <t>땅속에 묻혀 있는 하수 관거의 점검, 청소 및 그 접합, 회합을 위해 관거의 방향, 물매, 관지름이 변화하는 곳이나 턱이 있는 부분, 관거가 합류, 회합하는 부분에 필요에 따라서 설치하는 설비로 사람이 드나들 수 있는 구조임 → 맨홀.</t>
  </si>
  <si>
    <t>35363</t>
  </si>
  <si>
    <t>하수 처리</t>
  </si>
  <si>
    <t>sewage treatment, 下水處理</t>
  </si>
  <si>
    <t>하수에 들어있는 오염물질을 기준치 이상으로 인공적으로 정화하는 것. 물리적, 화학적, 생물학적 방법 등의 하수 처리 방법이 있음.</t>
  </si>
  <si>
    <t>35364</t>
  </si>
  <si>
    <t>하수 처리 방식</t>
  </si>
  <si>
    <t>sewage treatment system, 下水處理方式</t>
  </si>
  <si>
    <t>하수를 처리하는 방식을 말하며, 일반적으로 물리적, 화학적, 생물학적 방법이 사용되어짐.</t>
  </si>
  <si>
    <t>35365</t>
  </si>
  <si>
    <t>하수 처리장</t>
  </si>
  <si>
    <t>sewage treat-ment plant, 下水處理場</t>
  </si>
  <si>
    <t>하수를 처리하는 시설. 하수도법에서는 종말 처리장이라 하며, 화학적인 침전, 여과 및 세균 작용 등의 방식을 이용하여 하수처리를 함.</t>
  </si>
  <si>
    <t>35366</t>
  </si>
  <si>
    <t>하수 토관</t>
  </si>
  <si>
    <t>day sewer pipe, 下水土管</t>
  </si>
  <si>
    <t>배수량이 크지 않은 건물의 작은 지름 관에 사용하기 위해 점토를 소성해서 만든 관.</t>
  </si>
  <si>
    <t>35367</t>
  </si>
  <si>
    <t>하수가스</t>
  </si>
  <si>
    <t>sewer gas, 下水－</t>
  </si>
  <si>
    <t>하수관 내에서 발생하는 메탄, 이산화 탄소 등의 가스이며, 악취를 동반함.</t>
  </si>
  <si>
    <t>35368</t>
  </si>
  <si>
    <t>하수거</t>
  </si>
  <si>
    <t>sewer, 下水渠</t>
  </si>
  <si>
    <t>하수를 흘려보내는 하수도(하수관)</t>
  </si>
  <si>
    <t>35369</t>
  </si>
  <si>
    <t>공기②</t>
  </si>
  <si>
    <t>air, 空氣</t>
  </si>
  <si>
    <t>지구를 둘러싼 대기 하층을 구성하는 무색 투명한 기체로, 지구의 역사와 더불어 생성되었다. 지구상 생물 존재에 꼭 필요한 역할을 하며 오랜 시간 동안 연구되어 공기의 조성이 밝혀졌다.</t>
  </si>
  <si>
    <t>3537</t>
  </si>
  <si>
    <t>하수거장치</t>
  </si>
  <si>
    <t>sewerage system, 下水渠裝置</t>
  </si>
  <si>
    <t>하수거 장치에는 하수관‧맨홀‧플러시탱크(수선탱크)를 비롯하여 간혹 소나기 물을 받기 위한 소나기 빗물 입구도 포함됨. 혼합 하수거 장치와 분리 하수거 장치의 2가지로 대별.</t>
  </si>
  <si>
    <t>35370</t>
  </si>
  <si>
    <t>하수거출구</t>
  </si>
  <si>
    <t>sewer outlet, 下水渠出口</t>
  </si>
  <si>
    <t>하수 처리장치로부터 강 또는 해안으로 오물을 배출시키는 출구.</t>
  </si>
  <si>
    <t>35371</t>
  </si>
  <si>
    <t>하수거파이프</t>
  </si>
  <si>
    <t>sewer pipe, 下水渠管</t>
  </si>
  <si>
    <t>오물을 흘려보내기 위한 파이프.</t>
  </si>
  <si>
    <t>35372</t>
  </si>
  <si>
    <t>하수계통</t>
  </si>
  <si>
    <t>하수 배제 방식으로 오수와 빗물을 따로따로 배제하는 분류식과 같은 관거로 배제하는 합류식이 있다.</t>
  </si>
  <si>
    <t>35373</t>
  </si>
  <si>
    <t>하수관</t>
  </si>
  <si>
    <t>sewer pipe, 下水管</t>
  </si>
  <si>
    <t>하수도에서 오수, 우수 또는 오수와 우수(빗물)을 흘려보내기 위한 배관. 원심력 철근 콘크리트관, 염화비닐관, 도기관 등이 사용된다.</t>
  </si>
  <si>
    <t>35374</t>
  </si>
  <si>
    <t>하수구</t>
  </si>
  <si>
    <t>drain, 下水溝</t>
  </si>
  <si>
    <t>① 위생을 목적으로 하수‧오수‧오물‧빗물 등을 흘려보내는 배수구. ② 잡배수‧우수‧오수 등을 없애기 위해 배수구와 배수관을 접속하는 관이나 홈. ③ 공기조화설비에서 증기의 응결수, 냉각코일에서 발생하는 결로수. ④ [루프드레인] 평지붕 부위의 배수를 선홈통으로 도입하는 부분에 사용되며 먼지 등을 제거함.</t>
  </si>
  <si>
    <t>35375</t>
  </si>
  <si>
    <t>하수급인</t>
  </si>
  <si>
    <t>subcontractor, 下受給人</t>
  </si>
  <si>
    <t>건설공사 또는 설계 등의 하도급을 받은 업자.  ⇨하도급자</t>
  </si>
  <si>
    <t>35376</t>
  </si>
  <si>
    <t>하수도</t>
  </si>
  <si>
    <t>sewerage, 下水道</t>
  </si>
  <si>
    <t>우수 또는 오수가 흘러들어갈 수 있도록 만든 설비. 오수와 우수를 따로 배제하는 분류식과 같은 관거로 배제하는 합류식이 있다. 하수도와 반대로 깨끗한 물은 상수도이다.</t>
  </si>
  <si>
    <t>35377</t>
  </si>
  <si>
    <t>공기가열기</t>
  </si>
  <si>
    <t>air heater, 空氣加熱器</t>
  </si>
  <si>
    <t>공기를 가스‧증기‧온수‧전열 등으로 가열하는 장치</t>
  </si>
  <si>
    <t>3538</t>
  </si>
  <si>
    <t>하수이젝터</t>
  </si>
  <si>
    <t>sewage ejector, sewage lift, 下水－</t>
  </si>
  <si>
    <t>오수 및 배수 등을 끌어올려 배수하는 펌프의 일종.</t>
  </si>
  <si>
    <t>35380</t>
  </si>
  <si>
    <t>하수정화조</t>
  </si>
  <si>
    <t>下水淨化槽</t>
  </si>
  <si>
    <t>하수를 정화하기 위하여 만든 탱크.(＝하수정화탱크).</t>
  </si>
  <si>
    <t>35381</t>
  </si>
  <si>
    <t>하수처리</t>
  </si>
  <si>
    <t>clarified sewage, 下水處理</t>
  </si>
  <si>
    <t>각종 건물에서 버려지는 하수에 들어 있는 오염 물질에 의한 자연 오염을 줄이기 위해 인공적으로 하수를 정화하는 과정. 하수 처리 방법에는 여과법, 침전법, 세균적 청정법, 살균법, 활성 오니법, 표준 살수 여상법 등이 있음.</t>
  </si>
  <si>
    <t>35382</t>
  </si>
  <si>
    <t>하수처리법</t>
  </si>
  <si>
    <t>下水處理法</t>
  </si>
  <si>
    <t>일반 가정이나 음식점에서 배출하는 생활 하수 등을 처리하는 방법. 주로 해당 공공 기관에서 처리하며, 부유물을 제거하는 1차 처리, 활성 오니법을 이용하여 유기물을 제거하는 2차 처리, 활성탄 흡착법을 이용하여 미량의 유기물과 질소 따위를 제거하는 3차 처리, 발생한 오니를 소화ㆍ탈수ㆍ소각하는 처리 방법이 있다.</t>
  </si>
  <si>
    <t>35383</t>
  </si>
  <si>
    <t>하수처리장</t>
  </si>
  <si>
    <t>sewage treatment plant, 下水處理場</t>
  </si>
  <si>
    <t>생활 오수 등을 정화하여 무해한 물로 만들어 강이나 바다에 방류하도록 처리하는 곳.</t>
  </si>
  <si>
    <t>35384</t>
  </si>
  <si>
    <t>하수통</t>
  </si>
  <si>
    <t>下水筒</t>
  </si>
  <si>
    <t>수채에 버린 물이 흘러들어갈 수 있도록 땅속에 묻는 통</t>
  </si>
  <si>
    <t>35385</t>
  </si>
  <si>
    <t>하수펌프</t>
  </si>
  <si>
    <t>sewage pump, 下水－</t>
  </si>
  <si>
    <t>하수처리장이나 중력으로 자연 배출하기 어려운 건물의 지하 등에 위치한 곳에 모이는 오수를 퍼 올리기 위한 펌프.</t>
  </si>
  <si>
    <t>35386</t>
  </si>
  <si>
    <t>하스 효과</t>
  </si>
  <si>
    <t>Haas effect, -效果</t>
  </si>
  <si>
    <t>제1파면의 법칙.</t>
  </si>
  <si>
    <t>35387</t>
  </si>
  <si>
    <t>하안</t>
  </si>
  <si>
    <t>riverbank</t>
  </si>
  <si>
    <t>하천의 물가로, 배에서 하물이나 사람을 오르내리게 하는 장소. 시장이 서든지 소규모의 집락이 형성되는 일이 있다</t>
  </si>
  <si>
    <t>35388</t>
  </si>
  <si>
    <t>하안 공원</t>
  </si>
  <si>
    <t>riverside park</t>
  </si>
  <si>
    <t>하안 지역에 있는 공원</t>
  </si>
  <si>
    <t>35389</t>
  </si>
  <si>
    <t>하안 보전 구역</t>
  </si>
  <si>
    <t>河岸保全區域</t>
  </si>
  <si>
    <t>하안(하천 양쪽 둔덕)을 침식으로 부터 보호하거나 하천의 생태계, 경관, 수질 등을 보전하기 위해 필요한 사항을 정해 놓은 일정 구역.</t>
  </si>
  <si>
    <t>35390</t>
  </si>
  <si>
    <t>하앙계공포</t>
  </si>
  <si>
    <t>下昻系栱包</t>
  </si>
  <si>
    <t>① 공포를 짜고 위에 경사져 내린 하앙을 뻗쳐 장식되는 계총의 공포 형식. ② 도리 밑의 살미가 서까래와 같은 경사로 처마도리와 중도리를 지렛대 형식으로 받고 있는 공포 형식.</t>
  </si>
  <si>
    <t>35391</t>
  </si>
  <si>
    <t>하앙다포</t>
  </si>
  <si>
    <t>下昻多包</t>
  </si>
  <si>
    <t>하앙계 공포를 기둥 위와 기둥과 기둥 사이에 배치한 공포형식.</t>
  </si>
  <si>
    <t>35392</t>
  </si>
  <si>
    <t>하앙주심포</t>
  </si>
  <si>
    <t>下昻柱心包</t>
  </si>
  <si>
    <t>하앙계 공포를 기둥 위만 배치한 공포형식.</t>
  </si>
  <si>
    <t>35393</t>
  </si>
  <si>
    <t>하앙집</t>
  </si>
  <si>
    <t>下昻家</t>
  </si>
  <si>
    <t>① 도리 밑에 있는 살미가 서까래와 같은 경사를 가지고 처마 도리와 중도리를 지렛대 형식으로 받고 있는 공포 형식을 갖는 집. ② 경사포재(傾斜包才)로 꾸민 폿집.</t>
  </si>
  <si>
    <t>35394</t>
  </si>
  <si>
    <t>하앙포작</t>
  </si>
  <si>
    <t>下昻包作</t>
  </si>
  <si>
    <t>하앙형식의 공포로 구성한 것.</t>
  </si>
  <si>
    <t>35395</t>
  </si>
  <si>
    <t>하연</t>
  </si>
  <si>
    <t>下椽</t>
  </si>
  <si>
    <t>들연, 새연, 장혀, 처마서까래(檐椽)라고도 하며, 오량(五梁) 이상으로 지은 집의 맨 끝에 걸리는 서까래.</t>
  </si>
  <si>
    <t>35396</t>
  </si>
  <si>
    <t>하엽동자</t>
  </si>
  <si>
    <t>baluster with decorated lotus flower[leaf]－shape, 荷葉童子</t>
  </si>
  <si>
    <t>① 연꽃문양으로 도교와 유교에서 군자의 상징으로 비유됨. ② 돌난간에 세워 두겁돌을 받치는 연잎(荷葉)무늬의 동자기둥(童子柱). ③ 목조난간의 계자각 등의 상부에 연잎을 새긴 장식을 붙여 난간대를 받게 한 것.</t>
  </si>
  <si>
    <t>35397</t>
  </si>
  <si>
    <t>하엽무늬</t>
  </si>
  <si>
    <t>荷葉紋</t>
  </si>
  <si>
    <t>도교와 유교에서 군자의 상징으로 연잎모양의 무늬.</t>
  </si>
  <si>
    <t>35398</t>
  </si>
  <si>
    <t>하엽빛</t>
  </si>
  <si>
    <t>荷葉色</t>
  </si>
  <si>
    <t>① 연잎의 빛깔과 같이 진한 초록. ② 단청에 사용되는 채색의 한 가지.</t>
  </si>
  <si>
    <t>35399</t>
  </si>
  <si>
    <t>PMV</t>
  </si>
  <si>
    <t>predicted mean vote</t>
  </si>
  <si>
    <t>예상평균온열감으로 P.O. Fanger 가 제안한 것으로 인체와 주위 환경간의 열평형방정식으로 부터 PMV는 인간과 주위환경의 6가지 온열환경요소(기온, 습도, 기류, MRT, 대사량, 착의량)를 측정하여 산정. 따뜻하고 추운정도를  -3에서 +3까지의 수치로서 나타냄.</t>
  </si>
  <si>
    <t>354</t>
  </si>
  <si>
    <t>공기건조상태</t>
  </si>
  <si>
    <t>air dried state, 空氣乾燥狀態</t>
  </si>
  <si>
    <t>목재를 인공건조하지 않고 오랫동안 자연상태로 건조하여 수분이 목재 중량의 약 15% 정도로 건조시킨 것.</t>
  </si>
  <si>
    <t>3540</t>
  </si>
  <si>
    <t>하우스 어댑테이션</t>
  </si>
  <si>
    <t>house adaptation</t>
  </si>
  <si>
    <t>고령자 등이 일상 생활상의 장애를 제거함으로써 기존 주택에서 그대로 계속 살아갈 수 있도록 주택을 개조하는 것.</t>
  </si>
  <si>
    <t>35403</t>
  </si>
  <si>
    <t>하우스 홀더법</t>
  </si>
  <si>
    <t>3중 대각화의 방법(하우스홀더 변환)을 이용하여 고유 값을 계산하는 방법.</t>
  </si>
  <si>
    <t>35404</t>
  </si>
  <si>
    <t>하우스슬랜트</t>
  </si>
  <si>
    <t>house slant</t>
  </si>
  <si>
    <t>건물 하수거 연결을 하기 위한 T형 혹은 Y형 연결.</t>
  </si>
  <si>
    <t>35405</t>
  </si>
  <si>
    <t>하우싱</t>
  </si>
  <si>
    <t>토지‧주택‧가구‧실내장식 등 주택 산업을 총칭하는 호칭으로 하우징으로도 불림.</t>
  </si>
  <si>
    <t>35406</t>
  </si>
  <si>
    <t>하우트러스</t>
  </si>
  <si>
    <t>howe truss</t>
  </si>
  <si>
    <t>① 트러스의 사재(斜材)응력이 압축응력을 받도록 부재를 구성한 트러스. ② 사재의 경사방향이 양단에서 중심부를 향해 상향하는 형태의 트러스. ③ ＝English truss.</t>
  </si>
  <si>
    <t>35408</t>
  </si>
  <si>
    <t>공기견적</t>
  </si>
  <si>
    <t>工期見積</t>
  </si>
  <si>
    <t>정확한 공사의 기간을 계산하는 것.</t>
  </si>
  <si>
    <t>3541</t>
  </si>
  <si>
    <t>하울링</t>
  </si>
  <si>
    <t>howling; howl back</t>
  </si>
  <si>
    <t>확산 설비에서 증폭 게인을 과대하게 할 경우 스피커로부터 나온 소리가 마이크로폰으로 귀환함으로써 일어나는 발진 현상.</t>
  </si>
  <si>
    <t>35410</t>
  </si>
  <si>
    <t>하위항복점</t>
  </si>
  <si>
    <t>연강 등의 금속이 항복 개시 후 일정한 하중을 받은 채 변형이 증대해 갈 때의 하중, 또는 그때의 응력도. (=하항복점) &lt;-&gt;상위항복점.</t>
  </si>
  <si>
    <t>35412</t>
  </si>
  <si>
    <t>하의굽</t>
  </si>
  <si>
    <t>일본 누각건축물 중 1층을 사다리 형상으로 둘러싼 벽으로 대부분 판벽이지만 회반죽벽 등이 있음.</t>
  </si>
  <si>
    <t>35413</t>
  </si>
  <si>
    <t>하이 볼륨 에어 샘플러</t>
  </si>
  <si>
    <t>대기 중의 부유 미립자의 중량 농도 및 성분을 분석하기 위해 대기 중의 공기를 한 번에 대량으로 모아 분석하는 장치.</t>
  </si>
  <si>
    <t>35414</t>
  </si>
  <si>
    <t>하이그로스코픽</t>
  </si>
  <si>
    <t>hygroscopic</t>
  </si>
  <si>
    <t>거의 흡습된 상태를 의미함. 수분의 이동은 증기 확산이 지배적이며 벽 내부에는 자유수에 가까운 모세관수(매크로 모세관수)는 존재하지 않고 공극 내의 상대습도가 약 96~98% 이하로 유지되는 상태.</t>
  </si>
  <si>
    <t>35417</t>
  </si>
  <si>
    <t>하이리브라스</t>
  </si>
  <si>
    <t>high rib lath</t>
  </si>
  <si>
    <t>① 리브 라스의 힘살 리브가 높이 된 것. ② 회반죽에 있어서 메탈라스 가운데 특히 리스가(돋힌 리브 라스가 있는데 이 리스가) 높이 된 것.</t>
  </si>
  <si>
    <t>35418</t>
  </si>
  <si>
    <t>공기공구</t>
  </si>
  <si>
    <t>air tool, 空氣工具</t>
  </si>
  <si>
    <t>압축공기로 조작하는 공구.</t>
  </si>
  <si>
    <t>3542</t>
  </si>
  <si>
    <t>하이브리드 구조</t>
  </si>
  <si>
    <t>hybrid con-struction</t>
  </si>
  <si>
    <t>한성 구조나 혼합 구조의 총칭.</t>
  </si>
  <si>
    <t>35420</t>
  </si>
  <si>
    <t>하이브리드 솔라 시스템</t>
  </si>
  <si>
    <t>hybrid solar system</t>
  </si>
  <si>
    <t>패시브와 액티브의 솔라 시스템을 결합하여 병행 사용하는 시스템. 액티브 요소를 줄이고 보조열 소비를 최소한으로 함.</t>
  </si>
  <si>
    <t>35422</t>
  </si>
  <si>
    <t>하이브리드 솔라 하우스</t>
  </si>
  <si>
    <t>hybrid solar house</t>
  </si>
  <si>
    <t>하이브리드 솔라 시스템을 갖춘 주택. 건물의 위치 및 방위 등에 따라 패시브 태양열 기법과 액티브 태양열 시스템을 조화롭게 적용</t>
  </si>
  <si>
    <t>35423</t>
  </si>
  <si>
    <t>하이브리드 시스템</t>
  </si>
  <si>
    <t>hybrid system</t>
  </si>
  <si>
    <t>2개의 서로 다른 성질을 가진 시스템을 조합하여 각각의 특징을 살리면서 장점이 조화롭게 반영될 수 있도록 조합된 시스템.</t>
  </si>
  <si>
    <t>35424</t>
  </si>
  <si>
    <t>하이브리드 제진</t>
  </si>
  <si>
    <t>hybrid response control</t>
  </si>
  <si>
    <t>액티브 제진과 패시브 제진을 병용하는 시스템.</t>
  </si>
  <si>
    <t>35425</t>
  </si>
  <si>
    <t>하이브리드보</t>
  </si>
  <si>
    <t>hybrid steel beam</t>
  </si>
  <si>
    <t>벤딩 모멘트를 부담하는 플랜지에는 고강도강을 사용하고, 전단력을 부담하는 웨브에는 연철을 사용한 보.</t>
  </si>
  <si>
    <t>35426</t>
  </si>
  <si>
    <t>하이사이드 라이트</t>
  </si>
  <si>
    <t>⇨정측광(＝).</t>
  </si>
  <si>
    <t>35427</t>
  </si>
  <si>
    <t>하이솔리드래커</t>
  </si>
  <si>
    <t>high solid lacquer</t>
  </si>
  <si>
    <t>① 래커의 특징인 속건성, 도막의 경도, 내유성‧내수성과 유성도료의 특징인 내후성‧부착력‧도막두께 등의 장점을 살리기 위하여 혼용한 도료. ② 현재 주로 쓰이는 것은 니트로셀룰로오스와 산화건조성 또는 불건성 프탈산수지와를 병용한 것으로, 차량 등의 도장에 사용. 또, 이 종류의 것은 건조시간을 단축하며 도막을 단단하게 하기 위하여 저온 구워붙임을 건조를 하는 경우도 많음. ③ 구워붙임용의 ｢하이 솔리드 래커｣는 건조성 프탈산수지 외에 요소수지‧페놀수지 등이 배합됨.</t>
  </si>
  <si>
    <t>35428</t>
  </si>
  <si>
    <t>하이시스턴</t>
  </si>
  <si>
    <t>high cistern</t>
  </si>
  <si>
    <t>변기 세정용 물을 일시적으로 저장하기 위한 물탱크.</t>
  </si>
  <si>
    <t>35429</t>
  </si>
  <si>
    <t>공기공급불량병</t>
  </si>
  <si>
    <t>空氣供給不良病</t>
  </si>
  <si>
    <t>① 온돌병의 하나. ② 부엌이나 연소실에 공기공급이 불량한 병.</t>
  </si>
  <si>
    <t>3543</t>
  </si>
  <si>
    <t>하이포스타일홀</t>
  </si>
  <si>
    <t>hypostyle hall</t>
  </si>
  <si>
    <t>① 수많은 기둥으로 받쳐진 내부공간으로 기둥을 나란히 세워서 천장을 받치는 형식의 공간으로 고대신전, 사원, 궁전에서 볼 수 있음. ② 이집트 사원건축의 다주실(多柱室). 열지어 서 있는 기둥에 의해 지지되는 넓은 실.</t>
  </si>
  <si>
    <t>35434</t>
  </si>
  <si>
    <t>下引枋</t>
  </si>
  <si>
    <t>하방이라 하며 벽의 아래쪽을 건너지른 인방. 밑인방.</t>
  </si>
  <si>
    <t>35435</t>
  </si>
  <si>
    <t>하자</t>
  </si>
  <si>
    <t>flaw, 瑕疵</t>
  </si>
  <si>
    <t>① 상품이나 건설공사에 대한 제작자측의 책임에 의해 생긴 결함 혹은 계약과의 차이로 법률상으로는 당사자가 예상하는 상태가 존재하지 않은 경우를 의미함. ② 일반적으로 ｢흠｣‧｢결점｣‧｢약점｣‧｢불비한 점｣‧｢결함｣ 등의 뜻.</t>
  </si>
  <si>
    <t>35437</t>
  </si>
  <si>
    <t>하자 담보 책임</t>
  </si>
  <si>
    <t>guarantee against defect</t>
  </si>
  <si>
    <t>청부 계약이나 매매 계약에서 흠이나 하자가 있는 경우에 매도인이 매수인에게 지게 되는 책임. 매도인의 담보책임의 원인은 크게 권리의 하자와 물건의 하자로 나누어 볼 수 있는데 물건에 하자가 있는 경우의 담보책임을 하자담보책임이라고 한다.</t>
  </si>
  <si>
    <t>35439</t>
  </si>
  <si>
    <t>공기공이</t>
  </si>
  <si>
    <t>pneumatic hammer, 空氣－</t>
  </si>
  <si>
    <t>① 압축공기를 사용하는 공이. ② ⇨압축공기 공이.</t>
  </si>
  <si>
    <t>3544</t>
  </si>
  <si>
    <t>하자담보책임</t>
  </si>
  <si>
    <t>瑕疵擔保責任</t>
  </si>
  <si>
    <t>매매(賣買) 등의 유상계약(有償栔約)에 있어서 그 목적물 자체에 숨은 하자가 있는 경우에 매도인(賣渡人) 등의 인도자(引渡者)가 부담하는 담보책임(擔保責任)으로서, 실제 가장 많이 문제가 되는 것으로 이 책임의 성질이나 범위 등에 대하여는 논의가 많음.</t>
  </si>
  <si>
    <t>35441</t>
  </si>
  <si>
    <t>하자보증</t>
  </si>
  <si>
    <t>瑕疵保證</t>
  </si>
  <si>
    <t>① 공사가 완료되면 각종 수속을 거쳐 건축주가 입주하여 사용하게 되는 바, 사용한 후라도 건축물에 부실한 곳이 생겼을 때에는 일정한 기간 시공자는 담보의 책임을 진다. 이것을 하자보증이라 하고 그 금액은 기한 1년은 3%, 3년은 5%의 두 종류가 있다. 이는 시공 초에 체결하는 공사계약서에서 결정함이 원칙임. ② 하자보증은 준공하여 인도시 하자보증금을 징수할 때도 있다. 이는 보통 30/1,000 정도가 되며 보증기간 내에 고장 혹은 도급인이 수리에 불응 시에는 건축주는 보관된 하자보증금을 사용하여 이를 수리함. ③ 도급인은 공사의 목적물이 금이 가서 파손되었을 때에는 인도일로부터 1년 동안은 담보의 책임을 진다. 그러나 이 기간은 석조‧목조‧벽돌조‧콘크리트조 및 여기에 준하는 건물, 기타 토지의 공작물 또는 지반의 손실에 있어서는 2년 동안의 담보책임을 져야 함.</t>
  </si>
  <si>
    <t>35442</t>
  </si>
  <si>
    <t>하주</t>
  </si>
  <si>
    <t>下柱</t>
  </si>
  <si>
    <t>누하주(樓下柱)의 줄임말.</t>
  </si>
  <si>
    <t>35443</t>
  </si>
  <si>
    <t>하중</t>
  </si>
  <si>
    <t>load, 荷重</t>
  </si>
  <si>
    <t>구조물 또는 부재에 응력과 변형을 발생시키는 일체의 힘으로서 건축물에서 일반적으로 고려하는 하중은 고정하중,활하중,풍하중.지진하중,토압,수압,온도변화,충격 및 기계하중 등이며 용도와 중요도에 따라 폭발하중이 포함됨</t>
  </si>
  <si>
    <t>35444</t>
  </si>
  <si>
    <t>하중 계수</t>
  </si>
  <si>
    <t>load factor</t>
  </si>
  <si>
    <t>하중의 공칭값과 실제 하중 사이의 불가피한 차이 및 하중을 작용외력으로 변환시키는, 해석상의 불확실성과 환경작용 등의 변동을 고려하기 위한 안전계수</t>
  </si>
  <si>
    <t>35445</t>
  </si>
  <si>
    <t>하중 계수 설계법</t>
  </si>
  <si>
    <t>load factor design</t>
  </si>
  <si>
    <t>소정의 하중에 하중계수를 곱해서 필요한 내력을 평가하는 구조설계법.</t>
  </si>
  <si>
    <t>35446</t>
  </si>
  <si>
    <t>하중 제어</t>
  </si>
  <si>
    <t>load control: stress control</t>
  </si>
  <si>
    <t>재료실험이나 구조실험에서 하중가감의 비율 및 재하속도 등을 제어하는 것</t>
  </si>
  <si>
    <t>35449</t>
  </si>
  <si>
    <t>공기관</t>
  </si>
  <si>
    <t>air pipe, 空氣管</t>
  </si>
  <si>
    <t>① 구멍탄용 연소통의 공기구멍과 연결되어 구멍탄이 연소될 수 있도록 공기를 공급하는 공기 공급통로. ② 온돌용어.</t>
  </si>
  <si>
    <t>3545</t>
  </si>
  <si>
    <t>하중 조합</t>
  </si>
  <si>
    <t>load combination</t>
  </si>
  <si>
    <t>동시에 작용하는 각각의 설계하중을 설계기준에 따라 고려한 조합</t>
  </si>
  <si>
    <t>35450</t>
  </si>
  <si>
    <t>하중 효과</t>
  </si>
  <si>
    <t>load effect</t>
  </si>
  <si>
    <t>구조물에 하중이 작용하여 발생되는 부재의 변형과 부재력 등의 총칭</t>
  </si>
  <si>
    <t>35452</t>
  </si>
  <si>
    <t>하중도리</t>
  </si>
  <si>
    <t>下中道里</t>
  </si>
  <si>
    <t>여러 개의 중도리를 설치할 때 맨 아래쪽에 있는 중도리.</t>
  </si>
  <si>
    <t>35454</t>
  </si>
  <si>
    <t>하중변위도</t>
  </si>
  <si>
    <t>load deformation diagram, 荷重變位圖</t>
  </si>
  <si>
    <t>재하되는 하중크기를 가로축에, 하중에 의한 변위를 세로축에 표시한 도표.</t>
  </si>
  <si>
    <t>35455</t>
  </si>
  <si>
    <t>하중속도</t>
  </si>
  <si>
    <t>rate of loading, 荷重速度</t>
  </si>
  <si>
    <t>하중재하속도(=). 각종 시험에서의 하중을 증감시키는 속도. 단위시간당 증감하는 하중 또는 응력도의 크기로 나타냄</t>
  </si>
  <si>
    <t>35456</t>
  </si>
  <si>
    <t>하중시험</t>
  </si>
  <si>
    <t>load test, 荷重試驗</t>
  </si>
  <si>
    <t>실재구조물 또는 모형구조물에 하중을 작용시켜 그 하중에 대한 구조물의 거동을 확인하는 작업. 예를들어 재하시험.</t>
  </si>
  <si>
    <t>기문당66.1%</t>
  </si>
  <si>
    <t>35457</t>
  </si>
  <si>
    <t>하중점스티프너</t>
  </si>
  <si>
    <t>bearing stiffener, 荷重點－</t>
  </si>
  <si>
    <t>집중하중에 의한 전단좌굴, 웨브의 지압파괴를 방지하기 위하여 배치하는 스티프너</t>
  </si>
  <si>
    <t>35458</t>
  </si>
  <si>
    <t>하중증가량</t>
  </si>
  <si>
    <t>load increment, 荷重增加量</t>
  </si>
  <si>
    <t>하중시험시 재하단계별로 달라지는 하중치의 차이.</t>
  </si>
  <si>
    <t>35459</t>
  </si>
  <si>
    <t>공기구</t>
  </si>
  <si>
    <t>가른 참 벽돌쌓기에 있어서 벽돌 톱‧줄‧자름상자‧연마석 같은 기구.</t>
  </si>
  <si>
    <t>3546</t>
  </si>
  <si>
    <t>하중진폭</t>
  </si>
  <si>
    <t>load amplitude, 荷重振幅</t>
  </si>
  <si>
    <t>재하되는 하중의 크기가 시간에 따라 변하는 경우 최대값과 최소값의 차이(최소치가 반대방향인 경우 두 절대치의 합)</t>
  </si>
  <si>
    <t>35460</t>
  </si>
  <si>
    <t>하중침하곡선</t>
  </si>
  <si>
    <t>load settlement curve, 荷重沈下曲線</t>
  </si>
  <si>
    <t>재하된 하중(荷重)과 침하량과의 관계를 보여주는 곡선.</t>
  </si>
  <si>
    <t>35461</t>
  </si>
  <si>
    <t>하중항</t>
  </si>
  <si>
    <t>load term, 荷重項</t>
  </si>
  <si>
    <t>구조물의 응력해석에서 나타나는 탄성방정식 중에서 주어진 하중의 크기만으로 결정되는 항. 중간하중 또는 초기변형에 균형 잡힌 절점력에 해당함.</t>
  </si>
  <si>
    <t>35462</t>
  </si>
  <si>
    <t>하지</t>
  </si>
  <si>
    <t>summer solstice</t>
  </si>
  <si>
    <t>이십사절기의 하나. 망종과 소서 사이에 들며, 양력 6월 21일 또는 6월 22일 경으로, 북반구에서는 낮이 가장 길고 밤이 가장 짧다.</t>
  </si>
  <si>
    <t>35463</t>
  </si>
  <si>
    <t>하지점</t>
  </si>
  <si>
    <t>夏至點</t>
  </si>
  <si>
    <t>35464</t>
  </si>
  <si>
    <t>하직</t>
  </si>
  <si>
    <t>낮고 천한 직업을 이르는 말로 지금은 쓰이지 않는다.</t>
  </si>
  <si>
    <t>35465</t>
  </si>
  <si>
    <t>하천</t>
  </si>
  <si>
    <t>river</t>
  </si>
  <si>
    <t>육지 표면에서 대체로 일정한 유로를 가지는 유수의 계통을 말하며 우리나라에서는 큰 강을 강, 작은 강을 천 또는 수로 나타내고 있지만 오늘날에는 혼용하여 사용하는 경우가 많음.</t>
  </si>
  <si>
    <t>35466</t>
  </si>
  <si>
    <t>하천 개수</t>
  </si>
  <si>
    <t>river improvement</t>
  </si>
  <si>
    <t>하천의 치수 · 이수(利水)를 위해 하천을 개수할 계획.</t>
  </si>
  <si>
    <t>35467</t>
  </si>
  <si>
    <t>하천 범람 구역</t>
  </si>
  <si>
    <t>flood area; flood zone</t>
  </si>
  <si>
    <t>제방의 파괴 등에 의한 하천의 범람이 예상되는 유역.</t>
  </si>
  <si>
    <t>35468</t>
  </si>
  <si>
    <t>하천 부지</t>
  </si>
  <si>
    <t>river location; river reservation; riverbed</t>
  </si>
  <si>
    <t>일반적으로 양안의 제방 부지와 제방 부지 사이를 말함.</t>
  </si>
  <si>
    <t>35469</t>
  </si>
  <si>
    <t>공기구멍</t>
  </si>
  <si>
    <t>blow hole, 空氣－</t>
  </si>
  <si>
    <t>용접 결함의 하나로 용착금속에 공기방울이 형성된 것</t>
  </si>
  <si>
    <t>3547</t>
  </si>
  <si>
    <t>하천 정화</t>
  </si>
  <si>
    <t>river purification</t>
  </si>
  <si>
    <t>더럽혀진 하수를 정화하거나 정화되는 현상.</t>
  </si>
  <si>
    <t>35470</t>
  </si>
  <si>
    <t>하청</t>
  </si>
  <si>
    <t>subcontracting</t>
  </si>
  <si>
    <t>수급인이 청부 맡은 일의 전부나 일부를 다시 제3자로 하여금 하수급인으로 맡게 하는 것.</t>
  </si>
  <si>
    <t>35471</t>
  </si>
  <si>
    <t>하청 견적</t>
  </si>
  <si>
    <t>subcontractors quo-tation; subcontractor‘s estimation</t>
  </si>
  <si>
    <t>하청 업자가 원청에게 하도급받은 청부와 관련하여 제출하는 견적서.</t>
  </si>
  <si>
    <t>35472</t>
  </si>
  <si>
    <t>하청 계약</t>
  </si>
  <si>
    <t>subcontract</t>
  </si>
  <si>
    <t>건축설계 또는 건설공사의 계약에 있어서 건축주로부터 청부한 원청업자나 하청업자가 위탁받은 업무를 제3자에게 맡겨 완료하는 내용의 계약으로 각종 전문 설계나 공사 등을 다시 외주하는 경우가 일반적이다.</t>
  </si>
  <si>
    <t>35473</t>
  </si>
  <si>
    <t>하청 명의인</t>
  </si>
  <si>
    <t>수급인이 맡은 일의 전부나 일부를 다시 제삼자가 하수급인으로서 맡는 하청계약에서 문서상의 권한과 책임이 있는 이름.</t>
  </si>
  <si>
    <t>35474</t>
  </si>
  <si>
    <t>하청 시공 단가</t>
  </si>
  <si>
    <t>unit price of subcontract</t>
  </si>
  <si>
    <t>하청 공사에 있어 직별 공사 시공액의 단위가격를 가리키는 것이 보통이며, 재료 및 노무비 외에 하청업자의 제경비를 포함한다.</t>
  </si>
  <si>
    <t>35475</t>
  </si>
  <si>
    <t>하청부</t>
  </si>
  <si>
    <t>건설업자가 도급(都給) 맡은 일을 다시 다른 전문 공사업자에게 맡거나 맡기는 일 또는 맡는 공사업자. ⇨하청.</t>
  </si>
  <si>
    <t>35476</t>
  </si>
  <si>
    <t>하청부 표준 약관</t>
  </si>
  <si>
    <t>stan-dard stipulation of subcontract</t>
  </si>
  <si>
    <t>건설 공사에서 하청부 계약을 위한 기준적인 형식과 내용의 약관.</t>
  </si>
  <si>
    <t>35477</t>
  </si>
  <si>
    <t>하청부인</t>
  </si>
  <si>
    <t>⇨하청업자.</t>
  </si>
  <si>
    <t>35478</t>
  </si>
  <si>
    <t>하청업자</t>
  </si>
  <si>
    <t>subcontractor</t>
  </si>
  <si>
    <t>원청업자의 반대말로 수급인이 맡은 일의 전부나 일부를 독립적으로 맡아 완성하는 사람으로 전문업자라는 호칭이 일반화되어 있다.</t>
  </si>
  <si>
    <t>35479</t>
  </si>
  <si>
    <t>공기냉각</t>
  </si>
  <si>
    <t>air cooling, 空氣冷却</t>
  </si>
  <si>
    <t>기기 내부에서 발생한 열을 외부로 발산시키기 위하여 공기를 냉각 매체로 이용하는 냉각 방식. 일반적으로 냉각핀(air-cooling fin, cooling fin)을 설치하여 전열면을 넓히고, 공기를 접촉시켜 냉각함</t>
  </si>
  <si>
    <t>3548</t>
  </si>
  <si>
    <t>하초</t>
  </si>
  <si>
    <t>under plant</t>
  </si>
  <si>
    <t>큰 나무밑에 자라는 잡목이나 덤불로 공원이나 정원의 식재시 고목이나 중목 밑에 사용되는 초본류.</t>
  </si>
  <si>
    <t>35480</t>
  </si>
  <si>
    <t>하층</t>
  </si>
  <si>
    <t>down stairs, 下層</t>
  </si>
  <si>
    <t>건축물에서 상층에 대응하는 용어로 여러 개의 층을 이루고 있는 건물의 하단부에 있는 층. ⇨아래층.</t>
  </si>
  <si>
    <t>35481</t>
  </si>
  <si>
    <t>하층기둥</t>
  </si>
  <si>
    <t>lower story column, 下層柱</t>
  </si>
  <si>
    <t>다층 또는 2층의 건축물에서 아래층의 기둥.</t>
  </si>
  <si>
    <t>35482</t>
  </si>
  <si>
    <t>하층평주</t>
  </si>
  <si>
    <t>下層平柱</t>
  </si>
  <si>
    <t>상하 2층 또는 중층 건물에서 위층 밑에 세운 기둥.⇨누하주(樓下柱).</t>
  </si>
  <si>
    <t>35483</t>
  </si>
  <si>
    <t>하치벽돌</t>
  </si>
  <si>
    <t>품질이 낮은 잘 구워지지 못한 벽돌. ⇨등외(等外)벽돌.</t>
  </si>
  <si>
    <t>35485</t>
  </si>
  <si>
    <t>하치장 인도</t>
  </si>
  <si>
    <t>delivery on site</t>
  </si>
  <si>
    <t>물품 구매 계약에 있어 파는 사람의 창고에서 필요한 장소까지의 운송을 구매자가 부담하는 일.</t>
  </si>
  <si>
    <t>35486</t>
  </si>
  <si>
    <t>하토르</t>
  </si>
  <si>
    <t>Hathor</t>
  </si>
  <si>
    <t>이집트 신화에 나오는 여신. 암소의 머리나 귀를 지닌 모양으로 표현되며, 사랑ㆍ미(美)ㆍ기쁨 따위를 주관한다.</t>
  </si>
  <si>
    <t>35488</t>
  </si>
  <si>
    <t>하토르 기둥</t>
  </si>
  <si>
    <t>Hathor-headed capital</t>
  </si>
  <si>
    <t>① 암소모습 또는 암소의 얼굴을 가진 여신 하토르의 머리부분으로 장식한 기둥. ② 덴데라 하토르 신전의 다주실이 대표적인 이집트 건축의 기둥.</t>
  </si>
  <si>
    <t>35489</t>
  </si>
  <si>
    <t>공기냉각응축기</t>
  </si>
  <si>
    <t>공기를 냉각 매체로 이용하는 응축기(=공랭응축기)</t>
  </si>
  <si>
    <t>3549</t>
  </si>
  <si>
    <t>하토르기둥</t>
  </si>
  <si>
    <t>Hathor柱</t>
  </si>
  <si>
    <t>암소의 모습 또는 암소의 얼굴을 가진 여신 하토르의 두부를 표시한 기둥. 덴데라 하토르 신전의 다주실이 대표적이다.</t>
  </si>
  <si>
    <t>35490</t>
  </si>
  <si>
    <t>하트포드 연결법</t>
  </si>
  <si>
    <t>Hartford re-turn connection</t>
  </si>
  <si>
    <t>보일러의 안전한 운영을 위해 하트포드라는 사람이 고안해 낸 배관 연결 방법이며, 증기 보일러의 환수관을 보일러에 접속하는 경우의 연결 방법임. 보일러 환수의 역류를 방지할 수 있음.</t>
  </si>
  <si>
    <t>35492</t>
  </si>
  <si>
    <t>하프 PC</t>
  </si>
  <si>
    <t>콘크리트  구조물의  일부분을  미리  프리캐스트콘크리트로  제작하여 거푸집 용도로 사용하고, 여기에 현장타설콘크리트를 부어넣어 구조물을 만드는 합성 방식.</t>
  </si>
  <si>
    <t>35493</t>
  </si>
  <si>
    <t>하프 뱅크</t>
  </si>
  <si>
    <t>half embankment</t>
  </si>
  <si>
    <t>주위의 지반 높이보다도 한 단계 높게 흙쌓기를 하여 도로면이나 부지면(敷地面)을 만드는 것을 말함.</t>
  </si>
  <si>
    <t>35495</t>
  </si>
  <si>
    <t>하프웨이하우스</t>
  </si>
  <si>
    <t>half way house</t>
  </si>
  <si>
    <t>① 두 마을 등의 중간에 위치한 집. ② 형무소‧정신병원 등에서 나온 후의 사회복귀훈련소. ③ 일반적으로 병원 치료 후 신체장애인이나 노령의 환자가 가정에 복귀할 수 있도록 회복 훈련을 받는 시설.</t>
  </si>
  <si>
    <t>기문당55.5%</t>
  </si>
  <si>
    <t>35498</t>
  </si>
  <si>
    <t>하프칼럼</t>
  </si>
  <si>
    <t>half column</t>
  </si>
  <si>
    <t>직경의 약 1/2가량이 돌출한 기둥.</t>
  </si>
  <si>
    <t>35499</t>
  </si>
  <si>
    <t>PNC 곡선</t>
  </si>
  <si>
    <t>prefered noise criteria curve</t>
  </si>
  <si>
    <t>실내의 정상성 광대역 소음을 평가하기 위한 도표의 하나. NC 곡선의 개량판. 음질에 의한 불쾌감의 평가가 적용되고 있다.</t>
  </si>
  <si>
    <t>355</t>
  </si>
  <si>
    <t>공기단축</t>
  </si>
  <si>
    <t>minimum cost expediting, 工期短縮</t>
  </si>
  <si>
    <t>예정된 준공일보다 빠르게 공사를 마무리하여 공사기간을 줄이는 것.</t>
  </si>
  <si>
    <t>3550</t>
  </si>
  <si>
    <t>하프팀버</t>
  </si>
  <si>
    <t>half timber construction</t>
  </si>
  <si>
    <t>① 목조의 구조체를 외벽에 나타낸 구법으로 중세말부터 근세초기의 서양민가에 널리 볼 수 있음. ② 집의 기둥, 들보 따위는 나무로 만들고 그 사이사이에 벽돌, 흙을 채워 메우는 건축 구조. ③ 기둥, 보, 가새 등을 외부에 노출시켜 사이를 모르타르, 벽돌 등으로 채운 목조건축.</t>
  </si>
  <si>
    <t>35500</t>
  </si>
  <si>
    <t>하한치수</t>
  </si>
  <si>
    <t>lower limit of maximum measurement, 下限－</t>
  </si>
  <si>
    <t>상하한의 한계치수 중 작은 쪽.</t>
  </si>
  <si>
    <t>35501</t>
  </si>
  <si>
    <t>하항복점</t>
  </si>
  <si>
    <t>lower yield point, 下降伏點</t>
  </si>
  <si>
    <t>응력-변형률 곡선에서의 항복점 부근의 평평한 곡선에서 가장 작은 값.</t>
  </si>
  <si>
    <t>35502</t>
  </si>
  <si>
    <t>하향공급식</t>
  </si>
  <si>
    <t>⇨하급식(＝).</t>
  </si>
  <si>
    <t>35504</t>
  </si>
  <si>
    <t>하향용접</t>
  </si>
  <si>
    <t>flat position of weld, 下向熔接</t>
  </si>
  <si>
    <t>용접 표면을 모재면과 평평하게 마무리하는 용접.</t>
  </si>
  <si>
    <t>35505</t>
  </si>
  <si>
    <t>하향자세</t>
  </si>
  <si>
    <t>下向－</t>
  </si>
  <si>
    <t>35506</t>
  </si>
  <si>
    <t>하향환기</t>
  </si>
  <si>
    <t>down ventilation, 下向換氣</t>
  </si>
  <si>
    <t>① 기류방향에 의한 환기방식(상향‧하향‧혼용환기)의 하나. ② 흡기구를 천장 혹은 벽면 상부에 만들어 공기를 보내게 하며 배기구는 마루 혹은 하부에 만들어 기류방향을 하향으로 한 환기방식. ③ 집합소‧학교‧병원‧공장 등 건물에 응용, 환기만이 아니라 에어컨디셔닝의 경우 주로 냉방용에 많이 쓰이고 있음. ④ 흡기구에서 나오는 공기의 방향에 따라 분산식‧수평식이 있음.</t>
  </si>
  <si>
    <t>35507</t>
  </si>
  <si>
    <t>하현재</t>
  </si>
  <si>
    <t>lower chord, 下弦材</t>
  </si>
  <si>
    <t>① 트러스나 트러스보의 아래쪽 반달 모양의 부재(部材)로 연직 하중시에는 일반적으로 인장재로 사용. ② 아랫시위라 하며 트러스 부재(현재와 복재)의 명칭으로 현재 중 아래쪽에 있는 부재.</t>
  </si>
  <si>
    <t>35508</t>
  </si>
  <si>
    <t>학각</t>
  </si>
  <si>
    <t>goose neck, 鶴唃</t>
  </si>
  <si>
    <t>① 처마홈통의 장식품. ② 선홈통을 쓰지 않고 처마 홈통에 연결하여 빗물이 직접 흘러 쏟아지게 하는, 짧고 경사진 학 부리 모양의 홈통.</t>
  </si>
  <si>
    <t>35509</t>
  </si>
  <si>
    <t>공기덕트</t>
  </si>
  <si>
    <t>air duct, 空氣－</t>
  </si>
  <si>
    <t>① 공기를 보내는 통풍로(通風路). ② 대개 함석을 단면 장방형으로 구부려 만듦.</t>
  </si>
  <si>
    <t>3551</t>
  </si>
  <si>
    <t>학교</t>
  </si>
  <si>
    <t>school</t>
  </si>
  <si>
    <t>① 일정한 목적ㆍ교과 과정ㆍ설비ㆍ제도 및 법규에 의하여 계속적으로 학생에게 교육을 실시하는 기관 또는 시설. ② 좁은 의미로는 교육법으로 규정된 초등 학교, 중학교, 고등 학교, 대학교, 전문 대학, 맹아 학교, 농아 학교, 유치원 등을 가리킨다.</t>
  </si>
  <si>
    <t>35510</t>
  </si>
  <si>
    <t>학교 개방</t>
  </si>
  <si>
    <t>학교가 가진 물적 시설이나 인적 조직을 놀이, 운동, 사회 교육 등 공공적 목적을 위하여 학교 외부의 사용자가 이용하게 하는 것.</t>
  </si>
  <si>
    <t>35511</t>
  </si>
  <si>
    <t>학교 기본 조사</t>
  </si>
  <si>
    <t>교육부가 매년 실시하는 학교 교육에 관한 가장 기본적인 통계 조사이다. 학교의 재적자수, 졸업자수 외에 학교 설비, 학교 경비 등이 조사된다.</t>
  </si>
  <si>
    <t>35512</t>
  </si>
  <si>
    <t>학교 도서관</t>
  </si>
  <si>
    <t>school library</t>
  </si>
  <si>
    <t>초등학교·중학교·고등학교 및 이에 준하는 각종학교에 설치된 도서관으로 교원과 학생의 교수·학습 활동을 지원함을 주된 목적으로 하는 도서관 또는 도서실을 말한다.</t>
  </si>
  <si>
    <t>35513</t>
  </si>
  <si>
    <t>학교건축</t>
  </si>
  <si>
    <t>college building, school building, school house, 學校建築</t>
  </si>
  <si>
    <t>초등ㆍ중등ㆍ고등학교, 대학교 등 학생을 가르치는 것을 목적으로 하는 교육 기관의 건축. 교사, 강당, 체육관, 과학관 따위가 있다.</t>
  </si>
  <si>
    <t>35514</t>
  </si>
  <si>
    <t>학교구</t>
  </si>
  <si>
    <t>⇨학구.</t>
  </si>
  <si>
    <t>35515</t>
  </si>
  <si>
    <t>학교운영방식</t>
  </si>
  <si>
    <t>① 학교 운영에 있어서의 교과과목 편성상 보통교실과 특별교실의 이용‧배치의 형식. ② 종합교실형‧교과교실형‧특별교실형‧플라톤교실형‧오픈스쿨 등이 있다.</t>
  </si>
  <si>
    <t>35516</t>
  </si>
  <si>
    <t>학구</t>
  </si>
  <si>
    <t>school district</t>
  </si>
  <si>
    <t>취학 구역이나 교육행정상 구분되는 구역을 설정하여 운영하는 지역의 단위. 미국이나 프랑스에서는 일반 지방행정 구역단위와는 별개의 구역단위로 구성된 학구가 있는데, 이는 통학이나 취학 구역 이상의 법인격(法人格)을 가진 조직체이다. 그러나 한국에서는 통학상의 편의를 위하여 취학 구역을 지정하는 제도로서 학구라는 용어를 쓰고 있다.</t>
  </si>
  <si>
    <t>35517</t>
  </si>
  <si>
    <t>학급교실형</t>
  </si>
  <si>
    <t>學級敎室型</t>
  </si>
  <si>
    <t>일체의 교과를 학교 교실에서 수행하는 형식으로 수업을 학급단위로 하는 것을 전제로 한다.</t>
  </si>
  <si>
    <t>35518</t>
  </si>
  <si>
    <t>공기동결</t>
  </si>
  <si>
    <t>air freezing, 空氣凍結</t>
  </si>
  <si>
    <t>차가운 공기를 냉각 매체로 사용하는 동결 방법</t>
  </si>
  <si>
    <t>3552</t>
  </si>
  <si>
    <t>한 벌칠</t>
  </si>
  <si>
    <t>一回塗</t>
  </si>
  <si>
    <t>칠의 한 방법으로 1회(回) 칠하는 일.</t>
  </si>
  <si>
    <t>35521</t>
  </si>
  <si>
    <t>한 쌍 비교법</t>
  </si>
  <si>
    <t>method of pair-wise comparison: method of paired comparison</t>
  </si>
  <si>
    <t>평가 대상을 2개씩 결합시켜 비교 판단하는 방법.</t>
  </si>
  <si>
    <t>35522</t>
  </si>
  <si>
    <t>한계 레이놀즈수</t>
  </si>
  <si>
    <t>⇨임계레이놀즈수(＝).</t>
  </si>
  <si>
    <t>35526</t>
  </si>
  <si>
    <t>한계 상태 설계법</t>
  </si>
  <si>
    <t>limit state design</t>
  </si>
  <si>
    <t>한계 상태를 명확히 정의해서 하중 및 내력의 평가에 준하여 한계 상태에 도달하지 않는 것을 확률 통계적으로 조건 설정하는 설계법.</t>
  </si>
  <si>
    <t>35528</t>
  </si>
  <si>
    <t>공기드릴</t>
  </si>
  <si>
    <t>air drill, pneumatic drill, 空氣－</t>
  </si>
  <si>
    <t>압축공기를 동력원으로 한 드릴.</t>
  </si>
  <si>
    <t>3553</t>
  </si>
  <si>
    <t>한계 원가</t>
  </si>
  <si>
    <t>marginal cost</t>
  </si>
  <si>
    <t>생산량을 1단위 증가시키기 위해 필요한 비용. ⇨한계 비용 또는 증분 원가.</t>
  </si>
  <si>
    <t>35531</t>
  </si>
  <si>
    <t>한계 인구 밀도</t>
  </si>
  <si>
    <t>marginal density of population</t>
  </si>
  <si>
    <t>지역 특성에 따라서 각각에 상정되는 한계적인 인구 밀도. 이 값을 초과하면 거주 환경상 어떤 문제가 생김.</t>
  </si>
  <si>
    <t>35532</t>
  </si>
  <si>
    <t>한계 제동 저항</t>
  </si>
  <si>
    <t>critical damping resistance</t>
  </si>
  <si>
    <t>계가 주기성 진동해를 갖는 한계의 값. 질량 M, 스프링 상수K 저항R의 감쇠 진동계에서 R=2(MK)^1/2 가 되는 저항값. (임계저항)</t>
  </si>
  <si>
    <t>35533</t>
  </si>
  <si>
    <t>한계 주파수</t>
  </si>
  <si>
    <t>critical fre-quency</t>
  </si>
  <si>
    <t>[1]판재료의 차음 성능에 대한 코인시던스 효과가 생기는 최저의 주파수.[2]관 내를 전파하는 음파가 평면파로 간주되는 한계의 주파수.</t>
  </si>
  <si>
    <t>35534</t>
  </si>
  <si>
    <t>한계 투자 성향</t>
  </si>
  <si>
    <t>marginal propensity to invest</t>
  </si>
  <si>
    <t>국민 소득이 한 단위 늘어나는 데 따른 투자액이 늘어나는 정도.</t>
  </si>
  <si>
    <t>35535</t>
  </si>
  <si>
    <t>한계 풍속</t>
  </si>
  <si>
    <t>어떤 특정의 풍속에 대하여 소용돌이 여진이나 갤러핑, 플러터 등의 진동이 생기기 시작하는 풍속.</t>
  </si>
  <si>
    <t>35536</t>
  </si>
  <si>
    <t>한계단면</t>
  </si>
  <si>
    <t>critical section, 限界斷面</t>
  </si>
  <si>
    <t>① 항복‧붕괴 등의 한계상태에 이른 부재단면. ② 허용 하중까지 견딜 수 있는 부재단면, 즉 허용될 수 있는 최소한의 단면.</t>
  </si>
  <si>
    <t>35538</t>
  </si>
  <si>
    <t>한계세장비</t>
  </si>
  <si>
    <t>限界細長比</t>
  </si>
  <si>
    <t>탄성좌굴과 비탄성좌굴의 경계가 되는 세장비.  한계세장비보다 작은 세장비 영역에서는 압축재의 응력-세장비 곡선의 변화 양상이 달라지게 된다.</t>
  </si>
  <si>
    <t>35539</t>
  </si>
  <si>
    <t>공기디퓨저</t>
  </si>
  <si>
    <t>air diffuser, 空氣－</t>
  </si>
  <si>
    <t>① 확산용 공기의 분사구. ② ⇨공기출구.</t>
  </si>
  <si>
    <t>3554</t>
  </si>
  <si>
    <t>한계속도</t>
  </si>
  <si>
    <t>限界速度</t>
  </si>
  <si>
    <t>구조물에 회전력을 가하여 재료가 파괴되기 직전의 최대 속도를 한계속도라 한다.</t>
  </si>
  <si>
    <t>35540</t>
  </si>
  <si>
    <t>한계절단속도</t>
  </si>
  <si>
    <t>critical cutting speed, 限界絶斷速度</t>
  </si>
  <si>
    <t>① 산소 아세틸렌가스 절단에 있어서 절단 가능한 절단속도 한계. ② 한계절단속도는 산소의 순도에 따라서 큰 차이가 있으며 최대 판두께 , 절 단속도 , 한계절단속도 의 사이에는 다음과 같은 관계식이 있다.Tm=m(log ν -  log νe)여기에서 m：산소의 순도에 관한 계수.</t>
  </si>
  <si>
    <t>35541</t>
  </si>
  <si>
    <t>한계치수</t>
  </si>
  <si>
    <t>limit measurement, 限界－</t>
  </si>
  <si>
    <t>제작과정에서 실제치수가 범위내에 들도록 오차의 허용한계를 지정하는 상한 또는 하한의 치수.</t>
  </si>
  <si>
    <t>35542</t>
  </si>
  <si>
    <t>한계하중</t>
  </si>
  <si>
    <t>critical load, 限界荷重</t>
  </si>
  <si>
    <t>재료상태에 따른 하중값으로서 하중-변위 상관곡선에서 곡선의 형태가 급격하게 하강할 때의 하중을 말한다.</t>
  </si>
  <si>
    <t>35543</t>
  </si>
  <si>
    <t>한국 건축가 협회</t>
  </si>
  <si>
    <t>Korean Institute of Architects</t>
  </si>
  <si>
    <t>건축가 양성, 권익보호 및 회원 상호간의 친목을 도모하고, 건축에 관한 지식, 경험, 정보의 국내외 교류를 통하여 사회공익에 이바지함으로써 건축문화의 건전한 발전과 창달에 기여함을 목적으로 1957년 창립된 문화체육관광부 소관의 사단법인. 대한민국건축문화제, 대한민국건축대전 등을 주최하고 있다. ⇨약칭 KIA(Korean Institute of Architects).</t>
  </si>
  <si>
    <t>35544</t>
  </si>
  <si>
    <t>한국산업규격</t>
  </si>
  <si>
    <t>Korean Industrial Standard；K.I.S, KS, K.S, 韓國産業規格</t>
  </si>
  <si>
    <t>｢산업표준화법｣에 의거 산업표준심의 회의의 심의를 거쳐 정부가 제정한 국가규격으로 K.I.S, KS, K.S. 등으로 표기되며 1992년 12월 한국공업규격에서 현재 명칭으로 바뀌었음.</t>
  </si>
  <si>
    <t>35545</t>
  </si>
  <si>
    <t>한끝렌치</t>
  </si>
  <si>
    <t>single-ended wrench</t>
  </si>
  <si>
    <t>① 한쪽에만 입이 있는 렌치. ② ＝한끝 스패너. ③ 입은 자루에 곧게 있는 것과 15° 또는 22.5° 경사진 것이 있음.</t>
  </si>
  <si>
    <t>35546</t>
  </si>
  <si>
    <t>한너비걸름</t>
  </si>
  <si>
    <t>너비만큼 사이에 공간을 둔다는 의미로 서까래‧졸대‧창살 등의 부재를 너비만큼 떼어놓아 배치하는 것.</t>
  </si>
  <si>
    <t>35548</t>
  </si>
  <si>
    <t>한대</t>
  </si>
  <si>
    <t>限大</t>
  </si>
  <si>
    <t>① 귓기둥 위에서 도리에 45각도로 건 쇠서. ② 팔작집의 네 귀를 소의 혀 모양으로 튀어나온 나무토막. ③ 모기둥 위에 있는 촛가지로 소로를 받는 부재.</t>
  </si>
  <si>
    <t>35549</t>
  </si>
  <si>
    <t>공기량</t>
  </si>
  <si>
    <t>amount of air, 空氣量</t>
  </si>
  <si>
    <t>① 콘크리트 배합 직후의 생 콘크리트 혹은 시멘트페이스트 속에 빈공간으로 남아있는 부분의 공기량. ② 공기량은 콘크리트에 대한 용적 백분율로 표시함. ③ KS F 2409, KS F 2421, KS F 2449 등에 의하여 시험함.</t>
  </si>
  <si>
    <t>3555</t>
  </si>
  <si>
    <t>한데아궁이</t>
  </si>
  <si>
    <t>건축물의 외부에 위치한 함실아궁이.</t>
  </si>
  <si>
    <t>35550</t>
  </si>
  <si>
    <t>한뎃뒷간</t>
  </si>
  <si>
    <t>주택 또는 건축물의 옥외에 만들어 놓은 화장실.</t>
  </si>
  <si>
    <t>35551</t>
  </si>
  <si>
    <t>한뎃부뚜막</t>
  </si>
  <si>
    <t>건축물의 외부에 위치한 부뚜막.</t>
  </si>
  <si>
    <t>35552</t>
  </si>
  <si>
    <t>한뎃부엌</t>
  </si>
  <si>
    <t>outdoor kitchen, open-air kitchen</t>
  </si>
  <si>
    <t>건물 바깥쪽에 위치한 부엌.</t>
  </si>
  <si>
    <t>35553</t>
  </si>
  <si>
    <t>한도스위치</t>
  </si>
  <si>
    <t>⇨리밋스위치(＝).</t>
  </si>
  <si>
    <t>35554</t>
  </si>
  <si>
    <t>한랭 순화</t>
  </si>
  <si>
    <t>acclimatization to cold</t>
  </si>
  <si>
    <t>한랭한 기후에 노출된 후 시간이 지날수록 추위에 대한 내한성이 증가하는 것. →기후 순응, 서열 순화.</t>
  </si>
  <si>
    <t>35555</t>
  </si>
  <si>
    <t>한랭기</t>
  </si>
  <si>
    <t>寒冷期</t>
  </si>
  <si>
    <t>콘크리트를 부어넣은 후 4주까지의 평균기온이 4～17℃ 정도에 해당하는 기간.</t>
  </si>
  <si>
    <t>35556</t>
  </si>
  <si>
    <t>한랭기콘크리트</t>
  </si>
  <si>
    <t>寒冷期 concrete</t>
  </si>
  <si>
    <t>한랭기에 타설하는 콘크리트로써 저온에 노출되어 응결 및 경화가 지연됨.</t>
  </si>
  <si>
    <t>35557</t>
  </si>
  <si>
    <t>한류 퓨즈</t>
  </si>
  <si>
    <t>퓨즈 설치점에 사고 전류가 흐를 때 퓨즈가 없다고 할 경우 이곳을 흐르는 최대 전력값을 줄이도록 설계된 퓨즈. 한류 퓨즈에 의해 사고 전류를 제한해서 상류로의 사고 영향을 줄일 수 있다.</t>
  </si>
  <si>
    <t>35559</t>
  </si>
  <si>
    <t>공기량시험</t>
  </si>
  <si>
    <t>空氣量試驗</t>
  </si>
  <si>
    <t>콘크리트 배합 직후에 콘크리트 내부에 포함되어 있는 공기량을 측정하는 시험. 한국산업표준(KS)에서는 중량법‧압력법‧체적법 등 3종류의 시험법을 규정하고 있으며, 보통 압력법이 쓰이고 그 시험기를 미터라고 함.</t>
  </si>
  <si>
    <t>3556</t>
  </si>
  <si>
    <t>한마구리평블록</t>
  </si>
  <si>
    <t>corner return block, corner block</t>
  </si>
  <si>
    <t>콘크리트 블록의 하나. 벽의 모서리용으로 쓰이는 블록으로, 기본 블록과 다르게 마구리 중 한 면이 평평하게 되어 있으며 코너 블록이라고도 한다.</t>
  </si>
  <si>
    <t>35560</t>
  </si>
  <si>
    <t>한면덧붙임조인트</t>
  </si>
  <si>
    <t>⇨덧붙임조인트.</t>
  </si>
  <si>
    <t>35561</t>
  </si>
  <si>
    <t>한면받침쇠점용접</t>
  </si>
  <si>
    <t>bridge spot welding</t>
  </si>
  <si>
    <t>맞댄 모재의 한쪽으로부터 받침쇠를 대고 위에서부터 하는 점용접.</t>
  </si>
  <si>
    <t>35562</t>
  </si>
  <si>
    <t>한면베벨홈</t>
  </si>
  <si>
    <t>single bevel groove</t>
  </si>
  <si>
    <t>맞댄 베벨의 한 면에만 되어 있는 홈.</t>
  </si>
  <si>
    <t>35563</t>
  </si>
  <si>
    <t>한면용접법</t>
  </si>
  <si>
    <t>one-side welding</t>
  </si>
  <si>
    <t>① 용접물을 반전(反轉)시키지 않고 한쪽에서만 용접을 하여 깨끗한 뒷면 비드를 만들고, 능률적으로 경제적인 용접을 하는 방법. ② 일반적으로 자동용접에 의해서 주로 이루어짐. ③ 종류(방식)：1) 금속(주로 구리) 뒷면 받침판을 사용하는 방법, 2) 플럭스 뒷면 받침쇠법, 3) 금속과 패킹플럭스 병용법, 4) 뒷면 받침쇠를 사용하지 않는 법 등이 있음.</t>
  </si>
  <si>
    <t>35564</t>
  </si>
  <si>
    <t>한면프랑스식쌓기</t>
  </si>
  <si>
    <t>치장 겉면에 비싼 벽돌을 쓸 때 응용하는 방식의 하나로, 치장면은 프랑스식쌓기로 뒷면은 영국식 쌓기로 하는 것. 1.5B 이상 벽쌓기에 적용된다.</t>
  </si>
  <si>
    <t>35565</t>
  </si>
  <si>
    <t>한면홈</t>
  </si>
  <si>
    <t>single groove</t>
  </si>
  <si>
    <t>접합하는 두 부재의 한쪽 면에만 있는 홈. 홈의 형태에 따라 아이(I)형, 제이(J)형, 유(U)형, 엘(L)형, 브이(V)형 등의 기본형이 있다.</t>
  </si>
  <si>
    <t>35566</t>
  </si>
  <si>
    <t>한면홈이음</t>
  </si>
  <si>
    <t>single groove joint</t>
  </si>
  <si>
    <t>접합하는 두 부재의 한 면에 홈을 가공한 이음. 홈의 형태에 따라 아이(I)형, 제이(J)형, 유(U)형, 엘(L)형, 브이(V)형 등의 기본형이 있다.</t>
  </si>
  <si>
    <t>35567</t>
  </si>
  <si>
    <t>한반이음</t>
  </si>
  <si>
    <t>가로재를 이을 때 지지재의 중심에서 잇는 이음. ⇨심이음.</t>
  </si>
  <si>
    <t>35568</t>
  </si>
  <si>
    <t>한반치수</t>
  </si>
  <si>
    <t>center to center</t>
  </si>
  <si>
    <t>벽체나 기둥의 중심선에서 다른 벽체나 기둥의 중심선까지의 수직 거리로 심심치수를 말한다.</t>
  </si>
  <si>
    <t>35569</t>
  </si>
  <si>
    <t>한배치배합</t>
  </si>
  <si>
    <t>⇨현장배합.</t>
  </si>
  <si>
    <t>35570</t>
  </si>
  <si>
    <t>한벌대</t>
  </si>
  <si>
    <t>장대석 석재로 한 켜를 쌓아 만든 지대. ⇨외벌대.</t>
  </si>
  <si>
    <t>35571</t>
  </si>
  <si>
    <t>한색</t>
  </si>
  <si>
    <t>cool color, 寒色</t>
  </si>
  <si>
    <t>① 눈으로 볼 때 찬 느낌이 들며 일반적으로 녹ㆍ청ㆍ청자 등의 색상이 해당하며 냉색이라고도 함. ② 연상적(聯想的)ㆍ생리적(生理的)으로 추운감을 주는 빛깔. ③ 파랑ㆍ초록ㆍ보라 계통의 빛깔과 같은 파장이 짧은 색상, 또는 높은 명도를 가진 색.</t>
  </si>
  <si>
    <t>35572</t>
  </si>
  <si>
    <t>한선</t>
  </si>
  <si>
    <t>sweat gland</t>
  </si>
  <si>
    <t>땀샘과 같은 의미이며, 사람의 땀샘에는 에크린샘, 아포크린샘이 있음.</t>
  </si>
  <si>
    <t>35573</t>
  </si>
  <si>
    <t>한손해머</t>
  </si>
  <si>
    <t>손해머의 한종류로 손해머에는 소형의 한손해머와 대형인 큰해머가 있고, 기계해머에는 스프링해머·공기해머·증기해머·드롭해머 등이 있다.</t>
  </si>
  <si>
    <t>최형길</t>
  </si>
  <si>
    <t>35574</t>
  </si>
  <si>
    <t>한수석</t>
  </si>
  <si>
    <t>寒水石</t>
  </si>
  <si>
    <t>황산칼슘 또는 탄산 칼슘을 주성분으로 하는 석고 또는 방해석을 말함.빛은 희고 갈면 아름다워 잘게 부수어 테라초‧인조석의 종석(種石)으로 쓰임.딴 이름은 응수석(凝水石) · 작석(鵲石)이다.</t>
  </si>
  <si>
    <t>35575</t>
  </si>
  <si>
    <t>한시 계전기</t>
  </si>
  <si>
    <t>time delay re-lay; delay relay</t>
  </si>
  <si>
    <t>전기회로 등 어떤 기구의 동작이나 계전기에 입력을 가했을 때 또는 입력을 제거하였을 때 그 동작보다 예정시간을 지연동작하는 계전기.</t>
  </si>
  <si>
    <t>35576</t>
  </si>
  <si>
    <t>한식기와</t>
  </si>
  <si>
    <t>韓式蓋瓦</t>
  </si>
  <si>
    <t>한식기와는 기와의 한 종류로 암키와와 수키와로 구성되어 있다. 기와는 흙이나 시멘트 등으로 구운 지붕을 이루는 물건이다. 오늘날의 기와는 금속, 유리, 플라스틱, 아스팔트와 석면에 시멘트를 섞어 만든 슬레이트와 같은 재료로 만든다. 기와는 한식기와와 양식기와로 나뉜다.</t>
  </si>
  <si>
    <t>35578</t>
  </si>
  <si>
    <t>한식기와잇기</t>
  </si>
  <si>
    <t>지붕 산자를 엮은 위에 찰흙, 회백토 반죽 따위를 펴 바르고 한식 암키와와 수키와를 덮어 지붕을 꾸미는 일.</t>
  </si>
  <si>
    <t>35579</t>
  </si>
  <si>
    <t>공기리베터</t>
  </si>
  <si>
    <t>air riveter, pneumatic riveter, air rivet hammer, 空氣riveter</t>
  </si>
  <si>
    <t>압축공기를 이용 리벳을 박는(치는) 기계</t>
  </si>
  <si>
    <t>3558</t>
  </si>
  <si>
    <t>한식음식점</t>
  </si>
  <si>
    <t>韓式飮食店</t>
  </si>
  <si>
    <t>한국음식을 주메뉴로 하는 식당. ‘한정식’이란 용어는 광복 이후 ‘한국음식’을 ‘한식’이라고 줄여서 쓰기 시작하면서 생겨났다.</t>
  </si>
  <si>
    <t>35580</t>
  </si>
  <si>
    <t>한식지붕</t>
  </si>
  <si>
    <t>① 지붕보 지붕대공 등의 수평 부재와 수직 부재로 구성되어 있음.  ② 지붕의 하중은 서까래, 중도리를 통하여 지붕에 전달됨. ③ 지붕의 재료에 따라 초가집(草家), 기와집(蓋瓦家, 瓦家)으로 구분하며, 나무껍질 또는 널재를 사용한 너와집, 얇은 돌판(板石) 지붕이 있음.</t>
  </si>
  <si>
    <t>35581</t>
  </si>
  <si>
    <t>한양뱃바닥</t>
  </si>
  <si>
    <t>평고대 등에 무늬를 새기지 않고 칠하거나 긋기를 한 단청의 일종.</t>
  </si>
  <si>
    <t>35583</t>
  </si>
  <si>
    <t>한외 여과</t>
  </si>
  <si>
    <t>ultra filtration</t>
  </si>
  <si>
    <t>용액을 가압하여 반투막을 투과시킴으로써 일반적인 여과법으로는 분리하기 어려운 콜로이드 입자나 고분자 물질을 분리하는 단위 조작을 일컬음. 초순수제조, 식품 공업에서의 농축을 비롯해 중수처리시설과 같은 배수 재이용 처리에도 사용됨.</t>
  </si>
  <si>
    <t>35584</t>
  </si>
  <si>
    <t>한장수직올림문</t>
  </si>
  <si>
    <t>single vertical sliding door</t>
  </si>
  <si>
    <t>수직올림문의 일종.</t>
  </si>
  <si>
    <t>35585</t>
  </si>
  <si>
    <t>한장쌓기</t>
  </si>
  <si>
    <t>one brick wall</t>
  </si>
  <si>
    <t>벽돌 쌓기의 일종이며, 벽의 두께가 벽돌의 길이(긴쪽 치수)와 같게 쌓는 방법을 말한다.</t>
  </si>
  <si>
    <t>35586</t>
  </si>
  <si>
    <t>한장양판문</t>
  </si>
  <si>
    <t>one panel door, single panel door</t>
  </si>
  <si>
    <t>문이나 벽에 붙이는 목재ㆍ유리ㆍ금속으로 된 사각형 모양의 양판문.</t>
  </si>
  <si>
    <t>35587</t>
  </si>
  <si>
    <t>한정 가격</t>
  </si>
  <si>
    <t>price under restric ted condition</t>
  </si>
  <si>
    <t>① 특별한 거래 조건을 고려한 경우의 감정 평가 가격. ② 부동산 시장에서의 한정가격이란 시장성을 갖는 부동산이지만, 대상부동산과 취득할 타부동산과 합병 또 는 부동산의 일부를 취득할 때 분할 등으로 인하여 정상가격과 동일한 시장개념 하에서 형성될 수 있는 시장가치와 괴리됨으로써, 시장이 상대적으로 한정되는 경우, 취득부분이 당해 시장에서 한 정되는데 근거하여 시장가치를 적정하게 표시하는 가격을 말한다.</t>
  </si>
  <si>
    <t>35589</t>
  </si>
  <si>
    <t>공기리벳해머</t>
  </si>
  <si>
    <t>⇨공기리베터(＝).</t>
  </si>
  <si>
    <t>3559</t>
  </si>
  <si>
    <t>한줄이음</t>
  </si>
  <si>
    <t>벽돌 쌓기에서, 여러 켜의 세로줄눈이 상하로 일직선으로 이어진 줄눈.</t>
  </si>
  <si>
    <t>35591</t>
  </si>
  <si>
    <t>한줄홈미닫이</t>
  </si>
  <si>
    <t>한줄 홈의 안으로 지나는 미닫이를 지칭.</t>
  </si>
  <si>
    <t>35592</t>
  </si>
  <si>
    <t>한중콘크리트</t>
  </si>
  <si>
    <t>concrete work during winter, 寒中－</t>
  </si>
  <si>
    <t>타설한 콘크리트가 얼게 될 위험성이 있을 때 시공하는 특수 콘크리트로 이것은 콘크리트가 굳기 전에 얼게 되면 콘크리트 내 수분이 얼어서 팽창하고 얼음이 녹은 후 공극으로 남아 양생기간을 길게 해도 강도가 회복되지 않기 때문에 필요하다. 평균기온이 4℃ 이하에서는 콘크리트 응결경화반응이 몹시 지연되어 한밤중이나 새벽뿐만 아니라 낮에도 콘크리트가 어는 경우가 있다. 이러한 동결현상을 막으려고 시공하는 것이 한중콘크리트이다.</t>
  </si>
  <si>
    <t>35594</t>
  </si>
  <si>
    <t>한증막</t>
  </si>
  <si>
    <t>turkish baths, 汗蒸幕</t>
  </si>
  <si>
    <t>한증(汗蒸)을 하기 위한 시설로, 한국의 증기목욕을 하는 곳을 일컫는다.</t>
  </si>
  <si>
    <t>35595</t>
  </si>
  <si>
    <t>한지</t>
  </si>
  <si>
    <t>韓紙</t>
  </si>
  <si>
    <t>① 일반적으로 조선종를 한지라고 하며, 백지(白紙)‧장지(壯紙)‧각지(角紙) 세 종류가 있음. ② 닥나무(楮木)를 원료로 만든 종이로 품질이 좋아 조선시대 인쇄술을 진보시킨 원인중 하나가 됨.</t>
  </si>
  <si>
    <t>35596</t>
  </si>
  <si>
    <t>한짝오르내리창</t>
  </si>
  <si>
    <t>single-hung window</t>
  </si>
  <si>
    <t>창이 수직 방향으로 이동하는 오르내리창의 하나로 아래 창만 열리고 위쪽 창은 열리지 않는 구조의 창.</t>
  </si>
  <si>
    <t>35597</t>
  </si>
  <si>
    <t>한쪽 흡입 송풍기</t>
  </si>
  <si>
    <t>single suction centrifugal fan</t>
  </si>
  <si>
    <t>원심 송풍기의 일종이며, 한쪽에서 공기를 흡입하는 송풍기</t>
  </si>
  <si>
    <t>35598</t>
  </si>
  <si>
    <t>한쪽통넣기</t>
  </si>
  <si>
    <t>stopped dado joint</t>
  </si>
  <si>
    <t>목구조에서 두 재 이상이 서로 직교하거나 경사지게 짜여지는 맞춤 방식의 하나. 한 쪽은 막히고 다른 쪽만 따내어 물린 맞춤 방식.</t>
  </si>
  <si>
    <t>35599</t>
  </si>
  <si>
    <t>PNdB</t>
  </si>
  <si>
    <t>PNL의 단위.</t>
  </si>
  <si>
    <t>356</t>
  </si>
  <si>
    <t>한쪽통맞춤</t>
  </si>
  <si>
    <t>두 개 이상의 부재를 어느 각도로 꽂아 넣는 맞춤 중의 하나.</t>
  </si>
  <si>
    <t>35600</t>
  </si>
  <si>
    <t>한채처마</t>
  </si>
  <si>
    <t>바탕 서까래의 처마.</t>
  </si>
  <si>
    <t>35601</t>
  </si>
  <si>
    <t>한치</t>
  </si>
  <si>
    <t>철근 콘크리트 보 또는 슬래브 등에 있어서 단면을 증대하기 위하여 또는 모서리 등에 일어나는 응력 집중을 완화하기 위하여 보 또는 슬래브의 높이를 크게 한 부분으로 헌치라고도 함.</t>
  </si>
  <si>
    <t>35602</t>
  </si>
  <si>
    <t>한칸사조</t>
  </si>
  <si>
    <t>一間社造</t>
  </si>
  <si>
    <t>한칸으로 만든 사당.</t>
  </si>
  <si>
    <t>35603</t>
  </si>
  <si>
    <t>한편복도</t>
  </si>
  <si>
    <t>⇨편복도.</t>
  </si>
  <si>
    <t>35604</t>
  </si>
  <si>
    <t>할당</t>
  </si>
  <si>
    <t>layout</t>
  </si>
  <si>
    <t>① 일정 역할의 몫 또는 특정 형태의 사물을 필요에 따라 적절한 크기로 갈라 나누는 것. ② 도서에 문자나 그림 등을 기재하는 적정 위치를 결정하여 주는 것. ③ 돌, 벽돌, 타일 등의 재료를 벽면이나 바닥면 등에 붙이는 경우에 그 위치를 정하는 것. ⇨레이아웃.</t>
  </si>
  <si>
    <t>35605</t>
  </si>
  <si>
    <t>할렬</t>
  </si>
  <si>
    <t>cleavage; splitting</t>
  </si>
  <si>
    <t>국부적인 압축력이 재료 내부에 인장 응력을 발생시켜 재료가 파괴되는 현상.</t>
  </si>
  <si>
    <t>35606</t>
  </si>
  <si>
    <t>할렬 강도</t>
  </si>
  <si>
    <t>cleavage strength: split tensile strength</t>
  </si>
  <si>
    <t>원주 공시체를 가로로 놓고 직경 방향으로 가압하는 할렬 시험에 의하여 구한 콘크리트의 강도.</t>
  </si>
  <si>
    <t>35607</t>
  </si>
  <si>
    <t>공기막구조</t>
  </si>
  <si>
    <t>air-inflated membrans structure, pheumatic membrans structure, 空氣膜構造</t>
  </si>
  <si>
    <t>공기압을 이용하여 막면의 장력을 안정화시켜 눈이나 바람 등의 외력에 견딜 수 있도록 한 구조로, 공기 폐쇄방법에 따라 단일막구조와 이중막구조로 분류된다. 막의 재료로 합성섬유나 유리섬유가 주로 쓰이나, 내구성과 내화성이 부족하므로 가설적인 구조에 사용된다.</t>
  </si>
  <si>
    <t>3561</t>
  </si>
  <si>
    <t>할렬 시험</t>
  </si>
  <si>
    <t>split test; cleavage test</t>
  </si>
  <si>
    <t>원주 공시체를 가로로 놓고 압력을 가해 쪼개지는 하중으로 콘크리트의 인장 강도를 간접으로 알아내는 시험.</t>
  </si>
  <si>
    <t>35610</t>
  </si>
  <si>
    <t>할로겐 전구</t>
  </si>
  <si>
    <t>halogen lamp</t>
  </si>
  <si>
    <t>아르곤, 크립톤 같은 비활성 가스를 주로 넣고 할로겐 물질인 요오드, 염소 따위를 미량 넣은 백열전구.</t>
  </si>
  <si>
    <t>35613</t>
  </si>
  <si>
    <t>할로겐화물 소화 설비</t>
  </si>
  <si>
    <t>halogenated fire extinguishing system</t>
  </si>
  <si>
    <t>불소, 염소, 브롬 또는 요오드 중 하나 이상의 원소를 포함하고 있는 유기화합물을 기본성분으로 하는 소화설비로 주로 약제 형태로 방호 대상물에 방사하여 질식, 억제, 냉각 작용을 이용하여 소화하는 설비</t>
  </si>
  <si>
    <t>35614</t>
  </si>
  <si>
    <t>할로이사이트</t>
  </si>
  <si>
    <t>halloysite</t>
  </si>
  <si>
    <t>알루미늄과 실리콘이 약 일대일로 존재하는 점토 광물질.</t>
  </si>
  <si>
    <t>35615</t>
  </si>
  <si>
    <t>할부 판매</t>
  </si>
  <si>
    <t>selling on a install-ment payment plan; easy payment; hire purchase</t>
  </si>
  <si>
    <t>판매대금을 분할하여 회수하는 조건으로 이루어지는 판매형태.</t>
  </si>
  <si>
    <t>35616</t>
  </si>
  <si>
    <t>할선 탄성 계수</t>
  </si>
  <si>
    <t>secant modulus of elasticity</t>
  </si>
  <si>
    <t>응력-변형 곡선에서 임의의 응력상태를 잇는 직선의 기술기.</t>
  </si>
  <si>
    <t>35617</t>
  </si>
  <si>
    <t>할증 상각 제도</t>
  </si>
  <si>
    <t>acceler ated depreciation</t>
  </si>
  <si>
    <t>어떤 공적인 목적을 위해 원가 상각을 빠르게 하는 것을 인정하는 제도로 세법상의 특별 조치.</t>
  </si>
  <si>
    <t>35618</t>
  </si>
  <si>
    <t>할증 임대료</t>
  </si>
  <si>
    <t>augmented rent</t>
  </si>
  <si>
    <t>공공 임대주택에 입주한 뒤 소득이나 자산이 늘어 입주기준을 넘긴 사람이 계속해서 살아가는 경우 정규 보다 증액해서 징수되는 임대료. 적정한 자격요건을 갖춘 사람에게 임대주택 입주기회를 주고 시장임대료와 공공임대료의 격차를 줄이기 위한 조치의 일환.</t>
  </si>
  <si>
    <t>35619</t>
  </si>
  <si>
    <t>공기매트</t>
  </si>
  <si>
    <t>air mat, 空氣－</t>
  </si>
  <si>
    <t>⇨에어매트(＝).</t>
  </si>
  <si>
    <t>3562</t>
  </si>
  <si>
    <t>함계단</t>
  </si>
  <si>
    <t>옆 단이 붙여진 보통 계단.</t>
  </si>
  <si>
    <t>35620</t>
  </si>
  <si>
    <t>함롱</t>
  </si>
  <si>
    <t>函籠</t>
  </si>
  <si>
    <t>옷을 넣는 큰 함처럼 생긴 농으로 함농이라고도 함.</t>
  </si>
  <si>
    <t>35621</t>
  </si>
  <si>
    <t>함마루</t>
  </si>
  <si>
    <t>상자 모양의 큰 마루.</t>
  </si>
  <si>
    <t>35622</t>
  </si>
  <si>
    <t>함석</t>
  </si>
  <si>
    <t>galvanized sheet iron, 函錫</t>
  </si>
  <si>
    <t>표면에 아연을 도금한 얇은 철판. 지붕을 이거나 양동이, 대야를 만드는 데 쓴다.</t>
  </si>
  <si>
    <t>35624</t>
  </si>
  <si>
    <t>함석골판</t>
  </si>
  <si>
    <t>골함석이라고도 함. 물결 모양으로 골이 죽죽 지게 만든 함석. 주로 지붕을 이거나 울타리를 치는 데 쓴다.</t>
  </si>
  <si>
    <t>35625</t>
  </si>
  <si>
    <t>함석공</t>
  </si>
  <si>
    <t>tinsmith, 函錫工</t>
  </si>
  <si>
    <t>전문적인 기술을 가지고 얇은 금속판이나 함석을 이용하여 물건을 만드는 사람.</t>
  </si>
  <si>
    <t>35626</t>
  </si>
  <si>
    <t>함석철사</t>
  </si>
  <si>
    <t>galvanizedsteel wire, 函錫鐵糸</t>
  </si>
  <si>
    <t>아연을 입힌 철사.</t>
  </si>
  <si>
    <t>35627</t>
  </si>
  <si>
    <t>함석철판</t>
  </si>
  <si>
    <t>함석이라고도 함. 표면에 아연을 도금한 얇은 철판. 지붕을 이거나 양동이, 대야를 만드는 데 쓴다.</t>
  </si>
  <si>
    <t>35628</t>
  </si>
  <si>
    <t>함석판</t>
  </si>
  <si>
    <t>galvanized sheet iron, 函錫板</t>
  </si>
  <si>
    <t>함석으로 만든 판.</t>
  </si>
  <si>
    <t>35629</t>
  </si>
  <si>
    <t>공기모르타르공법</t>
  </si>
  <si>
    <t>air mortar method, 空氣mortar工法</t>
  </si>
  <si>
    <t>기포제를 섞은 모르타르를 압축공기를 이용하여 압력으로 분산시켜 시공하는 공법.</t>
  </si>
  <si>
    <t>3563</t>
  </si>
  <si>
    <t>함석페인트</t>
  </si>
  <si>
    <t>초산 동, 황산 동 따위의 성분을 함유한 페인트. 신품 함석의 표면은 평평하고 기름기가 있어서 페인트칠이 잘 안 되므로 이를 사용한다.</t>
  </si>
  <si>
    <t>35630</t>
  </si>
  <si>
    <t>함석평판</t>
  </si>
  <si>
    <t>함석판이라고도 함.</t>
  </si>
  <si>
    <t>35631</t>
  </si>
  <si>
    <t>함선반</t>
  </si>
  <si>
    <t>장식선반 형식의 일종.</t>
  </si>
  <si>
    <t>35632</t>
  </si>
  <si>
    <t>함수량</t>
  </si>
  <si>
    <t>water content, moisture content, 含水量</t>
  </si>
  <si>
    <t>① 물체(物體) 중에 함유된 수분량. ② KS F 2306. ③ 골재의 표면 및 내부에 있는 물의 전중량. ④ 습윤상태의 골재가 내외에 함유하는 전 수량.</t>
  </si>
  <si>
    <t>35633</t>
  </si>
  <si>
    <t>함수비</t>
  </si>
  <si>
    <t>含水比</t>
  </si>
  <si>
    <t>① 흙의 함수비. ② 흙이 포함하고 있는 물의 분량을 표시하는 것으로 를 함수비라 하면, 여기서, 는 건조 전의 젖은 흙의 중량 는 건조 후의 흙의 중량(토립자의 중량).는 수분의 중량임.</t>
  </si>
  <si>
    <t>35634</t>
  </si>
  <si>
    <t>함수율</t>
  </si>
  <si>
    <t>water content, 含水率</t>
  </si>
  <si>
    <t>재료 중에 함유된 수분의 재료에 대한 중량비(%).</t>
  </si>
  <si>
    <t>35635</t>
  </si>
  <si>
    <t>함습</t>
  </si>
  <si>
    <t>moisture content</t>
  </si>
  <si>
    <t>재료 속에 습기가 함유한 것을 의미</t>
  </si>
  <si>
    <t>35637</t>
  </si>
  <si>
    <t>함습률</t>
  </si>
  <si>
    <t>rate of moisture content</t>
  </si>
  <si>
    <t>재료 중에 포함되는 습기로서 전 질량 또 는 용적에 대한 비율.</t>
  </si>
  <si>
    <t>35638</t>
  </si>
  <si>
    <t>함실</t>
  </si>
  <si>
    <t>函室</t>
  </si>
  <si>
    <t>부뚜막과 부넘기가 없이 불길이 곧게 고래로 들어가게 만든 아궁이 구조.</t>
  </si>
  <si>
    <t>35639</t>
  </si>
  <si>
    <t>공기방출기</t>
  </si>
  <si>
    <t>空氣放出器</t>
  </si>
  <si>
    <t>온수온돌에서 온수 중에 함유된 기포들이 밀집되어 일정크기의 공기주머니로 형성되었을 때, 온수의 순환기능에 대하여 방해작용을 하므로, 해로운 공기주머니를 제거시키기 위해 온수의 순환상승과 하강과의 경계점에 설치한 장치로 개방식과 밀폐식이 있음.</t>
  </si>
  <si>
    <t>3564</t>
  </si>
  <si>
    <t>함실구들</t>
  </si>
  <si>
    <t>부넘기가 없이 불길이 그냥 곧게 고래로 들어가게 만든 아궁이로 된 구들.</t>
  </si>
  <si>
    <t>35640</t>
  </si>
  <si>
    <t>함실문</t>
  </si>
  <si>
    <t>부뚜막이 없이 불길이 고래로 바로 들어가게 만든 함실아궁이와 연결되는 쪽문 또는 작은문.</t>
  </si>
  <si>
    <t>35641</t>
  </si>
  <si>
    <t>함실방</t>
  </si>
  <si>
    <t>函室房</t>
  </si>
  <si>
    <t>불길이 그냥 곧게 고래로 들어가게 만든 함실아궁이 위에 불을 때도록 구들을 놓아 만든 방.</t>
  </si>
  <si>
    <t>35642</t>
  </si>
  <si>
    <t>함실아궁이</t>
  </si>
  <si>
    <t>函室火口</t>
  </si>
  <si>
    <t>① 부넘기가 없이 불길이 그냥 곧게 고래로 들어가게 만든 아궁이로 크기는 높이 40～60cm, 너비 30～50cm 정도. ② 기존의 번거로운 아궁이 구조를 간편하게 개조한 것으로 방 밖에 아궁이를 낸 함실구조 아궁이.</t>
  </si>
  <si>
    <t>35643</t>
  </si>
  <si>
    <t>함실장</t>
  </si>
  <si>
    <t>函室張</t>
  </si>
  <si>
    <t>① 부넘기가 없이 불길이 그냥 곧게 고래로 들어가게 만든 아궁이로 된 함실. ② 함실판이라고도 하며 함실아궁이 위에 놓는, 넓고 두꺼운 구들장.</t>
  </si>
  <si>
    <t>35644</t>
  </si>
  <si>
    <t>함실판</t>
  </si>
  <si>
    <t>⇨함실장.</t>
  </si>
  <si>
    <t>35645</t>
  </si>
  <si>
    <t>함양</t>
  </si>
  <si>
    <t>recharge</t>
  </si>
  <si>
    <t>빗물이 지반에 침투하거나 스며들어 지하수를 보급하는 것.</t>
  </si>
  <si>
    <t>35646</t>
  </si>
  <si>
    <t>함엇빗이음</t>
  </si>
  <si>
    <t>마루턱 등에 사용되는 함턱솔 이음의 한 종류.</t>
  </si>
  <si>
    <t>35647</t>
  </si>
  <si>
    <t>함유물</t>
  </si>
  <si>
    <t>inclusion, 含有物</t>
  </si>
  <si>
    <t>마감된 어떠한 재료 안에 이물질이 존재하는 것.</t>
  </si>
  <si>
    <t>35648</t>
  </si>
  <si>
    <t>함자물쇠</t>
  </si>
  <si>
    <t>bit key lock, 箱錠</t>
  </si>
  <si>
    <t>자물통, 손잡이, 밑판이 한 벌로 되어 있는 긴 사각형의 보통 자물쇠.</t>
  </si>
  <si>
    <t>35649</t>
  </si>
  <si>
    <t>공기배출구</t>
  </si>
  <si>
    <t>空氣排出口</t>
  </si>
  <si>
    <t>공조기의 공기 배출구. 자연환기를 이용하는 경우와 설비를 이용한 강제 환기의 경우가 있다.</t>
  </si>
  <si>
    <t>3565</t>
  </si>
  <si>
    <t>함줄눈</t>
  </si>
  <si>
    <t>비늘 널 이음의 일종. 움푹한 줄눈을 표시한 것.</t>
  </si>
  <si>
    <t>35650</t>
  </si>
  <si>
    <t>함척</t>
  </si>
  <si>
    <t>函尺</t>
  </si>
  <si>
    <t>수준 측량을 할 때에 높낮이를 재는 자. 얇은 나무나 쇠붙이로 만들며 길이는 2~5미터이다.</t>
  </si>
  <si>
    <t>35651</t>
  </si>
  <si>
    <t>함틀</t>
  </si>
  <si>
    <t>case frame</t>
  </si>
  <si>
    <t>창이 수직 방향으로 이동하는 오르내리창 구조의 함형틀.</t>
  </si>
  <si>
    <t>35652</t>
  </si>
  <si>
    <t>함헛자물쇠</t>
  </si>
  <si>
    <t>rim latch</t>
  </si>
  <si>
    <t>함에 달린 걸쇠. 열쇠가 없이 개폐가 가능하다. 문면에 달고 함 속에는 끝이 경사진 헛자물대와 작은 밀어 잠그기대가 있는 자물쇠.</t>
  </si>
  <si>
    <t>35653</t>
  </si>
  <si>
    <t>함홈통</t>
  </si>
  <si>
    <t>trough gutter</t>
  </si>
  <si>
    <t>처마 끝에 상자 모양의 틀을 만들고 그 속에 홈통을 넣은 것으로 가로 단면이 직사각형 홈통.</t>
  </si>
  <si>
    <t>35654</t>
  </si>
  <si>
    <t>합각</t>
  </si>
  <si>
    <t>合角, 閤閣</t>
  </si>
  <si>
    <t>① 지붕위 용마루 옆면에 삼각형 벽으로 꾸민 부분. ② 지붕 트러스에서 서까래의 기능을 가지는 지붕 트러스의 대각선 부재. ③ 지붕 측면의 박공으로 ㅅ자 모양을 이루고 있는 각으로 합각지붕 위에 생기는 삼각형의 벽의 윗머리.</t>
  </si>
  <si>
    <t>35655</t>
  </si>
  <si>
    <t>합각마루</t>
  </si>
  <si>
    <t>合角屋脊</t>
  </si>
  <si>
    <t>① 박공 위에 있는 마루. ② 까치 박공마루라고 하며 박공 위에 있는 마루로 까치박공에 평행으로 내리는 지붕마루. ③ 합각벽이 있는 부분의 용마루에서 경사지어 내린 마루.</t>
  </si>
  <si>
    <t>35656</t>
  </si>
  <si>
    <t>합각머리</t>
  </si>
  <si>
    <t>gable, 合角頂</t>
  </si>
  <si>
    <t>합각이 있는 지붕의 옆면으로 보통 이 부분은 여러 가지 장식이 있음. 솟을각이라고도 함.</t>
  </si>
  <si>
    <t>35657</t>
  </si>
  <si>
    <t>합각박공</t>
  </si>
  <si>
    <t>合角朴工</t>
  </si>
  <si>
    <t>합각지붕의 합각머리에 댄 박공으로 까치박공이라 함.</t>
  </si>
  <si>
    <t>35658</t>
  </si>
  <si>
    <t>합각박공널</t>
  </si>
  <si>
    <t>합각지붕(팔작지붕)의 용마루 끝 수직 벽면의 양쪽 끝면에 ‘ㅅ’ 자 모양으로 붙인 널빤지.</t>
  </si>
  <si>
    <t>35659</t>
  </si>
  <si>
    <t>공기밸브</t>
  </si>
  <si>
    <t>air valve, air relief valve, 空氣valve</t>
  </si>
  <si>
    <t>① 관로에 설치하여 공기가 자동적으로 출입할 수 있고, 또한 관내에 유리된 공기를 제거하기 위한 밸브. ② ＝에어밸브＝공기마개＝배기(排氣)밸브. ③ 기화기의 공기를 인도하는 주 공기구에 부착된 밸브.</t>
  </si>
  <si>
    <t>3566</t>
  </si>
  <si>
    <t>합각벽</t>
  </si>
  <si>
    <t>合角壁</t>
  </si>
  <si>
    <t>① 팔작지붕 측면에 생기는 삼각형의 벽. ② 꾸밈이 가장 다양하고 아름다운 부분 중 하나이며, 풍판을 만들 듯이 판재를 세워 쫄대목으로 이은 판벽. ③ 비바람이 들이치기 쉽기 때문에 궁궐건축에서는 화장벽돌을 이용해 꽃담을 쌓듯이 전축벽으로 하는 경우도 있음.</t>
  </si>
  <si>
    <t>35660</t>
  </si>
  <si>
    <t>합각지붕</t>
  </si>
  <si>
    <t>gambrel roof, 合角屋蓋</t>
  </si>
  <si>
    <t>① 상부를 박공으로 하고, 하부의 지붕을 사방으로 이어내린 지붕 형식 ② 모임지붕 일부를 박공지붕 같이 한 것으로 지붕 위에 가치 박공이 달린 삼각형의 벽이 있는 지붕. ③ 팔작지붕. 처마끝은 모임지붕처럼 되고 용마루 부분에 삼각형의 벽을 만든 지붕. ④ 영국에서 합각지붕은 ｢gambrel roof｣라고 함.</t>
  </si>
  <si>
    <t>35661</t>
  </si>
  <si>
    <t>합각집</t>
  </si>
  <si>
    <t>gable house, 合角家</t>
  </si>
  <si>
    <t>① 전통가옥의 형태로서 지붕 마루(끝부분)를 삼각형으로 꾸민다음 박곡쌓기로 마무리 한집. ② 네 귀에 모두 추녀를 달아 지은 집으로 일명 팔작집이라 하기도 하며 여덟팔자(八)모양이라 붙여진 이름. ③ 처마 끝은 모임집처럼 되고 지붕마루 부분에 합각이 있어 까치박공을 달고 그 밑에 삼각형 벽이 있는 집.</t>
  </si>
  <si>
    <t>35662</t>
  </si>
  <si>
    <t>합각처마</t>
  </si>
  <si>
    <t>gable eaves, 合角－</t>
  </si>
  <si>
    <t>① 합각지붕의 측면에 위치한 처마. ② 합각벽의 바깥으로 내민 합각지붕을 이루는 처마.</t>
  </si>
  <si>
    <t>35663</t>
  </si>
  <si>
    <t>합금</t>
  </si>
  <si>
    <t>alloy, 合金</t>
  </si>
  <si>
    <t>강의 성질을 개선 향상시키기 위하여, 또는 소정의 성질을 구비시키기 위하여 한 종류 이상의 금속을 섞어 녹여 만들어 낸 새로운 금속</t>
  </si>
  <si>
    <t>35664</t>
  </si>
  <si>
    <t>합금강</t>
  </si>
  <si>
    <t>alloyed steel, 合金鋼</t>
  </si>
  <si>
    <t>강의 성질을 개선 향상시키기 위하여, 또는 소정의 성질을 구비시키기 위하여 합금원소를 1종 또는 2종 이상 함유시킨 강철을 말한다.</t>
  </si>
  <si>
    <t>35665</t>
  </si>
  <si>
    <t>합금원소</t>
  </si>
  <si>
    <t>alloying element, 合金元素</t>
  </si>
  <si>
    <t>의도적으로 합금에 첨가하는 원소로  Cr, Ni, Mo, V, W, Nb 등이 대표적임</t>
  </si>
  <si>
    <t>35666</t>
  </si>
  <si>
    <t>합단</t>
  </si>
  <si>
    <t>合端</t>
  </si>
  <si>
    <t>이음매가 붙은 끝부분. 돌쌓기의 경우 돌과 돌이 서로 맞대이는 곳.</t>
  </si>
  <si>
    <t>35667</t>
  </si>
  <si>
    <t>합동 청사</t>
  </si>
  <si>
    <t>두 부처 이상의 행정 기관이 사용하는 복합 청사를 일컫는다. 주요 지역마다 정부에서 직접 건물을 지어서, 여러 개의 지방조직들을 입주시킨 것을 정부 지방 합동청사라고 한다.</t>
  </si>
  <si>
    <t>35668</t>
  </si>
  <si>
    <t>합력</t>
  </si>
  <si>
    <t>resultant of force, 合力</t>
  </si>
  <si>
    <t>2개 이상의 힘이 작용하는 경우 힘의 크기와 방향을 고려하여 하나의힘으로 합한 것. 힘의 합력가 동일한 개념이다.</t>
  </si>
  <si>
    <t>35669</t>
  </si>
  <si>
    <t>공기버커</t>
  </si>
  <si>
    <t>air bucker</t>
  </si>
  <si>
    <t>리벳박기에서 그 밑받침대가 압축공기의 피스톤에 의해 강력하게 압축되는 것.</t>
  </si>
  <si>
    <t>3567</t>
  </si>
  <si>
    <t>합류</t>
  </si>
  <si>
    <t>confluent; combined flow</t>
  </si>
  <si>
    <t>오, 배수관 등에서 2개 이상의 흐름이 합쳐지는 것. ↔분류.</t>
  </si>
  <si>
    <t>35670</t>
  </si>
  <si>
    <t>합류 저항</t>
  </si>
  <si>
    <t>loss coefficient of converging flow</t>
  </si>
  <si>
    <t>유체가 2가지 경로(관로)에서 하나의 경로로 합류할 때 발생하는 압력 손실</t>
  </si>
  <si>
    <t>35671</t>
  </si>
  <si>
    <t>합류식 하수도</t>
  </si>
  <si>
    <t>sewerage of combined system, 合流式下水道</t>
  </si>
  <si>
    <t>빗물과 하수를 하나의 하수관을 통하여 함께 흘러가게 하는 하수도.</t>
  </si>
  <si>
    <t>35672</t>
  </si>
  <si>
    <t>합류식배수</t>
  </si>
  <si>
    <t>combination drain, 合流式排水</t>
  </si>
  <si>
    <t>건물과 연결된 하수도에 우수, 잡배수 이외에 오수도 직접 방류할 수 있는 배수 방식.</t>
  </si>
  <si>
    <t>35673</t>
  </si>
  <si>
    <t>합리주의건축</t>
  </si>
  <si>
    <t>合理主義建築</t>
  </si>
  <si>
    <t>건축의 기반이 과학적 사고와 합리적 이성에 기초하고 있다는 신념에 기초한 건축으로 근대 기능주의건축의 근간이 되었다.</t>
  </si>
  <si>
    <t>35674</t>
  </si>
  <si>
    <t>합목적성</t>
  </si>
  <si>
    <t>合目的性</t>
  </si>
  <si>
    <t>목적에 부합하다는 뜻으로 건축물의 사용 목적과 기능을 파악하고 이에 따라 계획한다는 근대 건축 이념의 하나.</t>
  </si>
  <si>
    <t>35676</t>
  </si>
  <si>
    <t>합문</t>
  </si>
  <si>
    <t>閤門</t>
  </si>
  <si>
    <t>① 편전(便殿)의 앞문으로 각문(閣門)이라 함. ② 고려 시대에, 조회의 의례를 맡아보던 관아. ③ 밖으로 보이지 않는 출입문.</t>
  </si>
  <si>
    <t>35677</t>
  </si>
  <si>
    <t>합벽</t>
  </si>
  <si>
    <t>合壁</t>
  </si>
  <si>
    <t>① 흙벽을 할 때에, 안쪽에서 먼저 초벽을 하고 그것이 마른 다음에 겉에서 마주 붙이는 벽(壁). ⇨맞벽. ②두 건물의 벽을 합치는 것.</t>
  </si>
  <si>
    <t>35678</t>
  </si>
  <si>
    <t>합병 처리</t>
  </si>
  <si>
    <t>combined treatment of flush toilet and household waste</t>
  </si>
  <si>
    <t>건물 내 설치되는 분뇨정화조에서 분뇨 오수 이외에도 주방 배수, 욕실 배수, 세탁 배수 등의 잡배수를 합쳐서 처리하는 방법. ↔ 단독 처리.</t>
  </si>
  <si>
    <t>35679</t>
  </si>
  <si>
    <t>공기분배</t>
  </si>
  <si>
    <t>air distribution, 空氣分配</t>
  </si>
  <si>
    <t>공기조화 또는 환기를 목적으로 공간 내에 공기를 공급할 때, 공급하는 각 부위에 알맞게 공기가 공급되는 것</t>
  </si>
  <si>
    <t>3568</t>
  </si>
  <si>
    <t>합병 환지</t>
  </si>
  <si>
    <t>도시개발법에 의한 도시개발사업, 농어촌정비법에 의한 농업생산기반정비사업, 기타 법률에 의하여 사업시행자가 사업완료 후에 사업구역 내의 토지소유자 또는 관계인에게 종전의 토지 대신에 그 구역 내의 다른 토지로 바꾸어주는 처분 중 하나로 합병의 경우에 한함.</t>
  </si>
  <si>
    <t>35680</t>
  </si>
  <si>
    <t>합보</t>
  </si>
  <si>
    <t>coupled beam, 合梁</t>
  </si>
  <si>
    <t>두 보를 결합시켜서 한 개의 보로 만든 것.</t>
  </si>
  <si>
    <t>35681</t>
  </si>
  <si>
    <t>합성 단가</t>
  </si>
  <si>
    <t>elemental unit cost; composed unit cost</t>
  </si>
  <si>
    <t>부분별 명세서에서의 세목에 사용하는 단가. 바탕에서 표면 마감까지의 이종의 하청 공사 단위를 합성한 단가가 이에 해당한다.</t>
  </si>
  <si>
    <t>35684</t>
  </si>
  <si>
    <t>공기분배장치</t>
  </si>
  <si>
    <t>air distribution system, 空氣分配裝置</t>
  </si>
  <si>
    <t>공기조화 또는 환기를 목적으로 공간 내에 공기를 공급할 때, 공급하는 각 부위에 알맞게 공기를 공급하는 장치</t>
  </si>
  <si>
    <t>3569</t>
  </si>
  <si>
    <t>합성 잔디</t>
  </si>
  <si>
    <t>plastic lawn</t>
  </si>
  <si>
    <t>자연의 잔디를 모방하여 합성 고분자 재료로 만든 포장 재료. 보수가 용이하여 스포츠 시설을 중심으로 폭넓게 사용된다. ⇨인조 잔디 또는 인공 잔디.</t>
  </si>
  <si>
    <t>35692</t>
  </si>
  <si>
    <t>합성 조리기</t>
  </si>
  <si>
    <t>주방의 조리 기기의 하나. 고속 회전으로 야채를 여러 형태로 자르거나 저속 회전으로 고기를 얇게 자르는 기계.</t>
  </si>
  <si>
    <t>35693</t>
  </si>
  <si>
    <t>합성 천연 고무</t>
  </si>
  <si>
    <t>isoprene rub-ber</t>
  </si>
  <si>
    <t>천연고무와 같은 구조로 하여 인공적으로 만든 고무. 이소프렌을 중합하여 얻어지는 천연 고무와 동일 구조의 합성 고무. 천연 고무에 비해 불순물이 적고 품질의 균일성이 높다.</t>
  </si>
  <si>
    <t>35694</t>
  </si>
  <si>
    <t>합성고무</t>
  </si>
  <si>
    <t>synthetic rubber, 合成－</t>
  </si>
  <si>
    <t>천연고무와 같은 높은 탄성과 강인성을 가진 합성 고분자 화합물. 폴리아이소프렌 고무, 폴리뷰타다이엔 고무, 폴리클로로프렌 고무 따위가 있다.</t>
  </si>
  <si>
    <t>35695</t>
  </si>
  <si>
    <t>합성고무풀</t>
  </si>
  <si>
    <t>생고무를 벤졸 등의 용재로 녹여서 피혁‧직물‧종이‧펠트‧목재‧합성수지판 등을 접착시키는데 사용.</t>
  </si>
  <si>
    <t>35696</t>
  </si>
  <si>
    <t>합성고분자루핑</t>
  </si>
  <si>
    <t>syntheticpolymeric roofing sheets</t>
  </si>
  <si>
    <t>주로 철근콘크리트구조 건축물의 방수에 쓰이며, 합성고분자를 주원료로 한 균등한 질을 가진 재료.</t>
  </si>
  <si>
    <t>35697</t>
  </si>
  <si>
    <t>합성구조</t>
  </si>
  <si>
    <t>composite construction, 合成構造</t>
  </si>
  <si>
    <t>① 2종 이상의 구조방식에 의한 복합구조. ② 철골과 철근콘크리트를 일체화시킨 구조.</t>
  </si>
  <si>
    <t>35698</t>
  </si>
  <si>
    <t>합성기둥</t>
  </si>
  <si>
    <t>composite column, 合成柱</t>
  </si>
  <si>
    <t>철근콘크리트가 피복된 강재단면이나 철근콘크리트가 충전된 강재단면을 사용한 기둥. 매입형합성기둥과 충전형합성기둥이 있음.</t>
  </si>
  <si>
    <t>35699</t>
  </si>
  <si>
    <t>PNL</t>
  </si>
  <si>
    <t>perceived noise level</t>
  </si>
  <si>
    <t>소음의 노이즈를 평가하기 위해 제안된 지표의 하나. 항공기 소음의 평가 기초 척도로서 쓰이고 있다.</t>
  </si>
  <si>
    <t>357</t>
  </si>
  <si>
    <t>합성라멘</t>
  </si>
  <si>
    <t>composite frame, 合成－</t>
  </si>
  <si>
    <t>트러스와 라멘이 조합된 골조</t>
  </si>
  <si>
    <t>35700</t>
  </si>
  <si>
    <t>합성말뚝</t>
  </si>
  <si>
    <t>combined pile, composite pile, 合成杭, 合成枺</t>
  </si>
  <si>
    <t>①서로 다른 재료로 이은 말뚝. ② 나무말뚝과 기성콘크리트말뚝과 제자리콘크리트말뚝을 이어서 쓸 때가 있다. 나무말뚝을 쓰면 상수면이 깊어서 불리할 때 상수면까지는 나무말뚝을, 그 아래는 제자리콘크리트 말뚝으로 이어서 씀. 이렇게 두 종류의 말뚝을 합성하여 만든 것을 ｢합성말뚝｣이라 함.</t>
  </si>
  <si>
    <t>35701</t>
  </si>
  <si>
    <t>합성목재</t>
  </si>
  <si>
    <t>synthetic lumber, 合成木材</t>
  </si>
  <si>
    <t>목재부스러기(대패밥·톱밥)와 발포제를 혼합한 플라스틱을 성형할 때 발포시켜서 천연목재와 비슷한 외관이나 성질을 갖게 한 재료로 사출 또는 압출성형으로 만든다.</t>
  </si>
  <si>
    <t>35702</t>
  </si>
  <si>
    <t>합성보</t>
  </si>
  <si>
    <t>built-up girder, built-up beam, composite beam, composite girder,, 合成梁</t>
  </si>
  <si>
    <t>강재보가 슬래브와 연결되어 하나의 구조물로서 구조적 거동을 할 수 있는 보로서, 노출형합성보와 매입형합성보가 있음</t>
  </si>
  <si>
    <t>35703</t>
  </si>
  <si>
    <t>합성부재</t>
  </si>
  <si>
    <t>composite member, 合成部材</t>
  </si>
  <si>
    <t>2종 이상의 재료를 조합하여 만든 부재. 완전 합성거동을 얻기 위하여 재료간의 접착이 매우 중요한 요소로 재료간의 미끄럼짐 현상이나 분리현상이 발생하지 않도록 해야 한다.</t>
  </si>
  <si>
    <t>35704</t>
  </si>
  <si>
    <t>합성석고</t>
  </si>
  <si>
    <t>合成石膏</t>
  </si>
  <si>
    <t>석회석 분말 또는 소석회에 황산을 반응시켜 직접 합성한 이수석고. 천연석고와 화학공업의 부산물로 제조되는 화학석고를 구별하여 사용되는 용어이다.</t>
  </si>
  <si>
    <t>35705</t>
  </si>
  <si>
    <t>합성섬유</t>
  </si>
  <si>
    <t>合成纖維</t>
  </si>
  <si>
    <t>인조섬유 중 석유·석탄·공기·물 등을 출발원료로 하여 섬유를 형성하는 일련의 긴 분자를, 화학적으로 합성하여 섬유로 만든 고분자물질이다.</t>
  </si>
  <si>
    <t>35706</t>
  </si>
  <si>
    <t>합성수지</t>
  </si>
  <si>
    <t>synthetic resins, 合成樹脂</t>
  </si>
  <si>
    <t>합성 고분자 물질 중에서 섬유, 고무로 이용되는 이외의 것을 총칭한다. 천연 수지에 대응하여 만들어진 말. 열가소성 수지와 열경화성 수지로 크게 나뉜다.</t>
  </si>
  <si>
    <t>35707</t>
  </si>
  <si>
    <t>합성수지계접착제</t>
  </si>
  <si>
    <t>合成樹脂系接着劑</t>
  </si>
  <si>
    <t>접착제의 하나로, 열경화성과 열가소성이 있다.</t>
  </si>
  <si>
    <t>35708</t>
  </si>
  <si>
    <t>합성수지관공사</t>
  </si>
  <si>
    <t>plastic conduit work, 合成樹脂官工事</t>
  </si>
  <si>
    <t>합성수지관은 경질비닐제가 대부분을 차지하고 있으며, 이 경질비닐관은 열에 약하고 기계적 충격과 중량물에 의한 압력 등 외력에 대해서는 금속관보다 뒤떨어지지만 중량이 가볍고 시공이 간편하고 내식성이 우수하며 가격이 저렴하여 근래에 많이 보급되고 있다.</t>
  </si>
  <si>
    <t>35709</t>
  </si>
  <si>
    <t>공기분사식 냉각</t>
  </si>
  <si>
    <t>air blast cooling, 空氣噴射式冷却</t>
  </si>
  <si>
    <t>공기 냉각기로 냉각시킨 공기를 송풍기를 이용하여 강제로 순환시켜 급속히 냉각하는 방식</t>
  </si>
  <si>
    <t>3571</t>
  </si>
  <si>
    <t>합성수지도료</t>
  </si>
  <si>
    <t>synthetic resin paint, 合成樹脂塗料</t>
  </si>
  <si>
    <t>안료 등의 착색제를 합성 수지를 주성분으로 하는 매체에 분산시켜 적당한 첨가제를 배합한 도료. 도장에 의해 피도장물 표면에 엷은 부착성 보호피막이나 장식용 피막을 형성하기도 한다. 합성 수지로는 알키드계, 아크릴계, 아미노계, 열경화 아크릴계, 불포화 폴리에스터계, 에폭시계, 우레탄계, 페놀계, 비닐계, 실리콘계 등이 있다.</t>
  </si>
  <si>
    <t>35710</t>
  </si>
  <si>
    <t>합성수지섬유제품</t>
  </si>
  <si>
    <t>합성수지섬유로 각종 직물을 만들어서 건축의 실내장식‧흡음재‧벽지‧커튼지‧천장지‧수장재 등으로 이용. 염화비닐로 된 섬유제로 비닐론‧나일론‧테크론 등이 있음.</t>
  </si>
  <si>
    <t>35711</t>
  </si>
  <si>
    <t>합성수지스펀지판</t>
  </si>
  <si>
    <t>원료 내부에 넣은 발포제로 인하여 미세 기포가 포함되어 있고 탄성이 있기 때문에 유연하여 각종 보온판‧홉음판‧쿠션재 등으로 이용됨.</t>
  </si>
  <si>
    <t>35712</t>
  </si>
  <si>
    <t>합성수지제관재</t>
  </si>
  <si>
    <t>合成樹脂製管材</t>
  </si>
  <si>
    <t>관 내부가 매끈해서 액체의 유량이 많고 접착제로 접합할 수 있어서 가공이 편하며, 내식성이고 미관도 좋아 많이 이용됨.</t>
  </si>
  <si>
    <t>35713</t>
  </si>
  <si>
    <t>합성수지제접착제</t>
  </si>
  <si>
    <t>-接着劑</t>
  </si>
  <si>
    <t>합성수지제를 접착하는 용도. 내수성이 있고 접착성이 강한 접착제를 써서 합판‧집성재 등을 만들 수 있음. 페놀수지풀‧합성고무풀 등이 있음.</t>
  </si>
  <si>
    <t>35714</t>
  </si>
  <si>
    <t>합성수지조합페인트</t>
  </si>
  <si>
    <t>목재 및 철강 구축물의 페인트 도장 시 중도재 또는 마감재 도장공정에 사용하는 지연 건조 도료. 유색 안료, 체질 안료 등을 주로 장유성 알키드 수지에 골고루 섞어서 만든 산화중합형 도료.</t>
  </si>
  <si>
    <t>35715</t>
  </si>
  <si>
    <t>합성수지종이</t>
  </si>
  <si>
    <t>합성수지로 만든 얇은 막 상태의 종이. 합성수지 재료로는 폴리에틸렌, 스타이렌 수지, 폴리프로필렌, 폴리염화 비닐 따위 얇은 막을 쉽게 만들 수 있는 것을 쓴다. 포스터, 화보, 지폐, 종이 그릇, 여러 가지 상표 따위를 만드는 데 쓴다.</t>
  </si>
  <si>
    <t>35716</t>
  </si>
  <si>
    <t>합성온도</t>
  </si>
  <si>
    <t>resultant temperature, 合成溫度</t>
  </si>
  <si>
    <t>합성온도계에 의한 시도(示度).</t>
  </si>
  <si>
    <t>35717</t>
  </si>
  <si>
    <t>합성온도계</t>
  </si>
  <si>
    <t>resultant thermometer, 合成溫度計</t>
  </si>
  <si>
    <t>1933년 A.Missenard가 고안한 체감도를 재는 온도계. 지름 약 9㎝의 소형 그를 온도계로 그 중 약 1/3의 면적이 온윤 가아제로 덮여 있다. 이 온도계에 의한 시도를 합성온도라고 함.</t>
  </si>
  <si>
    <t>35718</t>
  </si>
  <si>
    <t>합성유리</t>
  </si>
  <si>
    <t>laminated glass</t>
  </si>
  <si>
    <t>유리가 파괴되었을 때 인체에 해를 입히지 않도록 안전성을 갖게 한 안전유리의 일종으로 안전유리는 합판유리 ·강화유리 등이 있음. 합판유리는 합성수지막 등을 2장의 유리 사이에 끼운 것이고, 강화유리는 가열 ·급랭(急冷)하여 강화처리한 것이다.</t>
  </si>
  <si>
    <t>35719</t>
  </si>
  <si>
    <t>공기빌딩</t>
  </si>
  <si>
    <t>air building, 空氣－</t>
  </si>
  <si>
    <t>① 플라스틱을 이용한 새로운 건축시공법의 하나. ② 바깥쪽에 틀을 만들고 그 안쪽에 플라스틱제의 큰 풍선을 넣고 공기를 넣으면서 그 두 틀 안에 콘크리트나 플라스틱을 채워넣는 공사방법. ③ 공기가 단축되며 비용도 절약된다. 또한 보통의 철근콘크리트를 쓰는 방식으로 준비하고 이것에 발포제를 섞은 시멘트를 넣는 공사방법을 말할 때도 있음. ④ 무게는 보통 콘크리트의 1/3 정도 들며 방한‧방서‧방음이 되며 공사비도 싸게 든다.</t>
  </si>
  <si>
    <t>3572</t>
  </si>
  <si>
    <t>합성재</t>
  </si>
  <si>
    <t>철근콘크리이트와 같이 서로 다른 두가지 이상의 재료를 결합하여 만든 것.</t>
  </si>
  <si>
    <t>35720</t>
  </si>
  <si>
    <t>합성주</t>
  </si>
  <si>
    <t>H형강 · I형강 · 강관 등과 철근 콘크리트를 합성한 기둥. 철골 구조 · 철근 콘크리트 구조의 각각의 허용 하중을 합계한 것이 합성 기둥의 허용 하중이 된다.</t>
  </si>
  <si>
    <t>35722</t>
  </si>
  <si>
    <t>합숙사</t>
  </si>
  <si>
    <t>house for lodging together, 合宿舍</t>
  </si>
  <si>
    <t>① 많은 사람들이 한 곳에 모여 숙박하는 집. ② 어느 단체가 훈련을 목적으로 집단적으로 한 곳에 모여 숙박하는 곳. ⇨합숙소.</t>
  </si>
  <si>
    <t>35723</t>
  </si>
  <si>
    <t>합유리</t>
  </si>
  <si>
    <t>laminated glass, 合硝子</t>
  </si>
  <si>
    <t>안전 유리의 하나. 2매 또는 여러 매의 판 유리 사이에 폴리비닐브라틸 수지 필름을 중간막으로서 사이에 끼워 가열 압착하여 만든다.</t>
  </si>
  <si>
    <t>35725</t>
  </si>
  <si>
    <t>합응력</t>
  </si>
  <si>
    <t>resultant stress, 合應力</t>
  </si>
  <si>
    <t>한 점에서 여러 방향의 응력이 작용할 때 하나로 합성된 응력</t>
  </si>
  <si>
    <t>35726</t>
  </si>
  <si>
    <t>합장</t>
  </si>
  <si>
    <t>合掌</t>
  </si>
  <si>
    <t>① 서로 기울어져서 맞닿게 되는 부재. ② 목구조 건축에서 마룻대의 좌우 이동을 방지하기 위해 종량에 빗방향으로 대는 부재. ③ 두 손바닥을 합하여 마음이 한결같음을 나타냄.</t>
  </si>
  <si>
    <t>35727</t>
  </si>
  <si>
    <t>합장기중대</t>
  </si>
  <si>
    <t>shear-legs</t>
  </si>
  <si>
    <t>기중대의 일종으로 shears, sheers, 두발 기중기 및 양다리크레인이라고 불린다. 2개의 경사진 기둥의 꼭대기 부분을 묶고 이것을 지지 와이어로 잡아당겨 기둥 하부를 고정시킨 후 꼭대기 부분에 짐을 매다는 활차를 장치한 가장 간단한 기중기이다.</t>
  </si>
  <si>
    <t>35729</t>
  </si>
  <si>
    <t>공기선도</t>
  </si>
  <si>
    <t>psychrometric chart, 空氣線圖</t>
  </si>
  <si>
    <t>일정 압력에서 공기의 온도 및 공기 중에 포함된 수증기의 양을 이용하여 공기의 열적 상태 및 변화를 나타낸 선 도표. 공기 선도의 세로축에는 절대 습도, 가로축에는 건구 온도를 표시한다. 공기의 온도, 건구 온도, 습구 온도, 상대 온도, 절대 습도, 엔탈피 등의 관계가 평면상에 그려져서, 열이나 수분이 변화할 때 그 값을 추적하는 것이 용이하다</t>
  </si>
  <si>
    <t>3573</t>
  </si>
  <si>
    <t>합장조</t>
  </si>
  <si>
    <t>① 일본 민가 형식의 하나로 합장으로 지붕을 구성한 시골의 초가집 형식. ② 갓쇼즈쿠리[合掌造り]라는 독특한 가옥양식으로 세계문화유산으로 등재된 白川村가 유명함.</t>
  </si>
  <si>
    <t>35730</t>
  </si>
  <si>
    <t>합중방</t>
  </si>
  <si>
    <t>合中枋</t>
  </si>
  <si>
    <t>① 일반적으로 통머름이라 하며 머름을 쓰지 않고 중방을 넓게 보이기 위하여 밑중방 위에 덧포개 대는 중방. ② 여러 조각으로 짜지 않고 긴 널을 통째로 가로 대어 막는 머름.</t>
  </si>
  <si>
    <t>35731</t>
  </si>
  <si>
    <t>합축</t>
  </si>
  <si>
    <t>서로 다른 종류의 건축물을 하나의 건물로 건축하는 것.</t>
  </si>
  <si>
    <t>35733</t>
  </si>
  <si>
    <t>합판</t>
  </si>
  <si>
    <t>plywood, 合板</t>
  </si>
  <si>
    <t>35735</t>
  </si>
  <si>
    <t>합판거푸집</t>
  </si>
  <si>
    <t>plywood form, 合板－</t>
  </si>
  <si>
    <t>콘크리트 구조물을 소정의 형태 및 치수로 만들기 위하여 일시 설치하는 거푸집의 일종. 내수합판(耐水合板)을 널 대신 쓰는 것으로서 정밀도를 요하는 콘크리트의 거푸집.</t>
  </si>
  <si>
    <t>35737</t>
  </si>
  <si>
    <t>합판문</t>
  </si>
  <si>
    <t>合板門</t>
  </si>
  <si>
    <t>문의 울거미를 짜고 울거미 안에 합판 또는 얇은 널을 끼워 댄 문.</t>
  </si>
  <si>
    <t>35738</t>
  </si>
  <si>
    <t>합판유리</t>
  </si>
  <si>
    <t>laminated glass, 合板硝子</t>
  </si>
  <si>
    <t>2매 이상의 판유리를 유기계의 중간막으로 전면적으로 접착한 것. 파손시에 파편이 비산하는 위험을 방지할 것을 목적으로 하고 있다. 교통기관, 건축물, 쇼윈도 등의 용도로 쓰인다. 우리나라에서도 승용차의 전면 유리는 접합 유리를 쓰고 있다.</t>
  </si>
  <si>
    <t>35739</t>
  </si>
  <si>
    <t>공기세정</t>
  </si>
  <si>
    <t>air washing, 空氣洗淨</t>
  </si>
  <si>
    <t>물을 공기류에 분무시켜 그 가운데 포함된 불순물을 흡수‧정화하는 것.</t>
  </si>
  <si>
    <t>3574</t>
  </si>
  <si>
    <t>합판의 크기</t>
  </si>
  <si>
    <t>① 합판크기는 90cm×180cm, 90cm×210cm 및 120cm×240cm 등이 있으며, 표준치수는 3 × 6자(90 × 180㎝). ② 두께는 3mm, 9mm, 12mm, 15mm, 18mm 등 여러 가지가 있으나 보통 3～14mm이며 4～6mm가 가장 많이 사용함.</t>
  </si>
  <si>
    <t>35740</t>
  </si>
  <si>
    <t>합판의 품질</t>
  </si>
  <si>
    <t>合板－品質</t>
  </si>
  <si>
    <t>합판의 품질은 내수성, 재면 및 외관에 의해여 구분. KS F 3101 참조.</t>
  </si>
  <si>
    <t>35741</t>
  </si>
  <si>
    <t>합필</t>
  </si>
  <si>
    <t>consolidation of lots</t>
  </si>
  <si>
    <t>토지 등기부 상에서 2필지 또는 2필지 이상의 토지를 합쳐서 1필지로 하는 것.</t>
  </si>
  <si>
    <t>35742</t>
  </si>
  <si>
    <t>합황 고무</t>
  </si>
  <si>
    <t>고무에 유황을 섞어서 가열하여 탄성을 증가시킨 고무. 가황하지 않은 고무는 여름철에는 녹아서 달라붙고, 겨울철에는 무르고, 단단해지나 유황의 첨가와 가온에 의해 장력이 증가하고, 온도 변화에도 영향을 잘 받지 않는 고무가 된다. 타이어, 튜브, 고무관이나 호스, 벨트류, 에보나이트류에 응용된다.</t>
  </si>
  <si>
    <t>35743</t>
  </si>
  <si>
    <t>핫 믹스트 콘크리트</t>
  </si>
  <si>
    <t>hot mixed concrete</t>
  </si>
  <si>
    <t>콘크리트를 비빌 때 고온 증기를 뿜어 넣어 가열하여 높은 온도로 비빈 콘크리트.</t>
  </si>
  <si>
    <t>35744</t>
  </si>
  <si>
    <t>핫 스폿 응력</t>
  </si>
  <si>
    <t>hot spot stress</t>
  </si>
  <si>
    <t>이음부 등의 응력집중이 높은 장소에 발생하는 최대국부응력(最大局部應力).</t>
  </si>
  <si>
    <t>35745</t>
  </si>
  <si>
    <t>핫 웰</t>
  </si>
  <si>
    <t>hot well; condensate receiving tank</t>
  </si>
  <si>
    <t>증기 난방 시스템에서 응축수가 회수되어 모이는 탱크</t>
  </si>
  <si>
    <t>35746</t>
  </si>
  <si>
    <t>핫래커</t>
  </si>
  <si>
    <t>hot lacquer</t>
  </si>
  <si>
    <t>고온에서 뿜칠을 하여 용제의 양이 적어도 도장을 할 수 있게 만든 래커의 일종. 용제의 양이 작고 불휘발분이 증가되기 때문에 도막도 두껍게 되며, 따라서 도장횟수도 줄일 수가 있다.</t>
  </si>
  <si>
    <t>35747</t>
  </si>
  <si>
    <t>핫치</t>
  </si>
  <si>
    <t>⇨해치(＝).</t>
  </si>
  <si>
    <t>35748</t>
  </si>
  <si>
    <t>핫콘크리트</t>
  </si>
  <si>
    <t>hotconcrete</t>
  </si>
  <si>
    <t>비빈직후의 콘크리트 온도를 40℃ 이상 되게 한 콘크리트.</t>
  </si>
  <si>
    <t>35749</t>
  </si>
  <si>
    <t>공기세정기</t>
  </si>
  <si>
    <t>air washer, 空氣洗淨器</t>
  </si>
  <si>
    <t>3575</t>
  </si>
  <si>
    <t>항공 장애등</t>
  </si>
  <si>
    <t>airplane war-ning light</t>
  </si>
  <si>
    <t>야간 항공에 장애가 될 염려가 있는 높은 건축물이나 위험물의 존재를 알리기 위한 조명장치. '항공장애표시등'으로도 불림.</t>
  </si>
  <si>
    <t>35750</t>
  </si>
  <si>
    <t>항공기 소음</t>
  </si>
  <si>
    <t>aircraft noise</t>
  </si>
  <si>
    <t>항공기의 이착륙에 의해 야기되는 소음. 시가지의 확대와 함께 표면화되어 온 공해의 하나. 도시 계획의 지역 지구의 하나로서 항공기 소음 장해 방지 지구가 있음.</t>
  </si>
  <si>
    <t>세화78.5%</t>
  </si>
  <si>
    <t>35751</t>
  </si>
  <si>
    <t>항공역학</t>
  </si>
  <si>
    <t>항공기가 움직일 때 공기와 항공기의 사이에 작용하는 힘과 작용의 원리, 기류 따위를 연구하는 학문.</t>
  </si>
  <si>
    <t>35752</t>
  </si>
  <si>
    <t>항력</t>
  </si>
  <si>
    <t>drag</t>
  </si>
  <si>
    <t>물체가 유체 내를 움직일 때 이 움직임에 저항하는 힘. 항력은 마찰력과 압력으로 구분되며, 마찰력은 물체의 표면에 평행한 방향으로 작용하며, 압력은 물체의 표면에 수직한 방향으로 작용함.</t>
  </si>
  <si>
    <t>35753</t>
  </si>
  <si>
    <t>항력 계수</t>
  </si>
  <si>
    <t>drag coefficient</t>
  </si>
  <si>
    <t>공기 또는 물과 같은 유체환경에서의 개체의 저항 혹은 항력을 정량화하는 데 사용되는 무차원 수</t>
  </si>
  <si>
    <t>35754</t>
  </si>
  <si>
    <t>항만</t>
  </si>
  <si>
    <t>(미) harbor, (영) harbour; port</t>
  </si>
  <si>
    <t>① 선박이 안전하게 정박 또는 피난할 수 있는 공간을 총칭.  ② 선박이 정박하는 수역과 이에 접한 육역 및 관련 시설로 구성되고 ｢항만법｣에 따라 지정된 것</t>
  </si>
  <si>
    <t>35755</t>
  </si>
  <si>
    <t>항만 구역</t>
  </si>
  <si>
    <t>port area</t>
  </si>
  <si>
    <t>항만법에 의한 항만 지역 가운데 수역에 해당하는 부분을 말한다</t>
  </si>
  <si>
    <t>35756</t>
  </si>
  <si>
    <t>항복</t>
  </si>
  <si>
    <t>yield</t>
  </si>
  <si>
    <t>인장에 의한 연강의 재료시험에 있어서는 응력 · 변형도는 처음에는 비례 관계에 있지만 응력이 일정한 값에 도달하면 시험편 내에 급격한 활동이 생겨 응력이 상승하지 않아도 변형만은 증가하는 현상이 나타난다. 이 현상을 항복이라 한다. 이것은 연강이 가지고 있는 특유한 성질이다.</t>
  </si>
  <si>
    <t>35757</t>
  </si>
  <si>
    <t>항복 변형</t>
  </si>
  <si>
    <t>deformation at yield point</t>
  </si>
  <si>
    <t>구조물을 구성하는 부재의 일부가 항복점에 이를 때의 변형.</t>
  </si>
  <si>
    <t>35758</t>
  </si>
  <si>
    <t>항복 응력</t>
  </si>
  <si>
    <t>yield stress</t>
  </si>
  <si>
    <t>어떤 물체에 응력을 가하여 변형시킬 때 응력이 작을 때는 응력에 비례하여 변형(탄성변형)이 되고 응력을 제거하면 원래의 상태로 되돌아간다. 그러나 응력이 어떤 한계를 넘었을 때 변형이 급격히 증대하는 경우가 생긴다. 이 현상을 항복이라 하고 그 한계응력을 그 물질의 항복응력 또는 단지 항복값 또는 항복점이라고 한다.</t>
  </si>
  <si>
    <t>35759</t>
  </si>
  <si>
    <t>공기세정기탱크</t>
  </si>
  <si>
    <t>air washer tank, 空氣洗淨器－</t>
  </si>
  <si>
    <t>공기세정기의 부속장치로서 분무수를 담는 탱크</t>
  </si>
  <si>
    <t>3576</t>
  </si>
  <si>
    <t>항복강도</t>
  </si>
  <si>
    <t>yield strength, 降伏强度</t>
  </si>
  <si>
    <t>응력과 변형의 비례상태의 규정된 변형한계를 벗어날 때의 응력. 금속재료의 인장시험에서 응력도 변형곡선을 그렸을 때 응력과 변형과의 관계가 비례관계를 나타내지 않게 되는 점에서의 응력</t>
  </si>
  <si>
    <t>35763</t>
  </si>
  <si>
    <t>항복비</t>
  </si>
  <si>
    <t>yield ratio, 降伏比</t>
  </si>
  <si>
    <t>강재의 항복강도와 인장강도의 비.</t>
  </si>
  <si>
    <t>35764</t>
  </si>
  <si>
    <t>항복선이론</t>
  </si>
  <si>
    <t>yield line theory, 降伏線理論</t>
  </si>
  <si>
    <t>철골철근콘크리트 슬래브의 붕괴기구를 항복선과 그것에 둘러싸인 강한 평판부분(平板部分)으로 규정하여 항복선에서의 단면 항복조건을 고려하여 종국하중(終局荷重)을 구하는 이론.</t>
  </si>
  <si>
    <t>35767</t>
  </si>
  <si>
    <t>항복응력</t>
  </si>
  <si>
    <t>35768</t>
  </si>
  <si>
    <t>항복점</t>
  </si>
  <si>
    <t>yielding point, yield point, 降伏點</t>
  </si>
  <si>
    <t>응력-변형율 곡선에서 재료에 하중을 가할 때 응력이 크게 증가되지 않아도 큰 변형을 일으키는 점. 탄성한도 이상으로 힘을 가하였을 때 변형이 급격히 증가하는 지점.</t>
  </si>
  <si>
    <t>35769</t>
  </si>
  <si>
    <t>공기세정장치</t>
  </si>
  <si>
    <t>냉수나 온수를 분무 형태로 뿌려 물과 공기를 접촉시킴으로써, 공기 속의 오염 물질을 제거하고 온도나 습도를 조절하는 장치(=공기세정기)</t>
  </si>
  <si>
    <t>3577</t>
  </si>
  <si>
    <t>항복점결정</t>
  </si>
  <si>
    <t>降伏點決定</t>
  </si>
  <si>
    <t>응력-변형률 곡선에서 항복점은 탄성변형이 모두 일어난 후에 위치하며 이를 하항복점, 0.2% 영구변형률법, 0.5% 총변형률법 등으로 결정하는 것.</t>
  </si>
  <si>
    <t>35770</t>
  </si>
  <si>
    <t>항상법</t>
  </si>
  <si>
    <t>constant method</t>
  </si>
  <si>
    <t>정신 물리학적 측정법의 일종. 사전에 몇 가지 단계의 자극을 결정, 랜덤한 순서로 피험자에게 제시하여 판단시키는 방법.</t>
  </si>
  <si>
    <t>35774</t>
  </si>
  <si>
    <t>항상성</t>
  </si>
  <si>
    <t>constancy</t>
  </si>
  <si>
    <t>여러 가지 조건이 바뀌어도 친숙한 대상은 항상 같게 지각되는 현상. 물체의 크기ㆍ모양ㆍ빛깔, 또는 소리를 들은 거리나 빛의 명암 따위의 조건에 따라 달라지는 것이 원칙이지만, 생리적 자극과는 관계없이 항상 같게 지각되는 경향이다.</t>
  </si>
  <si>
    <t>35775</t>
  </si>
  <si>
    <t>항아리 철물</t>
  </si>
  <si>
    <t>여닫이문 등의 달대로 한쪽을 문의 울거미에, 다른 쪽을 기둥이나 문주 등에 붙여 양쪽의 세로 구멍에 철봉을 끼워 회전축으로 하는 창호 철물.</t>
  </si>
  <si>
    <t>세화61.3%</t>
  </si>
  <si>
    <t>35777</t>
  </si>
  <si>
    <t>항아리 파기</t>
  </si>
  <si>
    <t>pit excavation</t>
  </si>
  <si>
    <t>건물 기초를 만들기 위해 평면상에서 기초 부분만 드문 드문 굴착하는 것. 총파기, 줄파기라고도 함.</t>
  </si>
  <si>
    <t>35778</t>
  </si>
  <si>
    <t>항아리무늬</t>
  </si>
  <si>
    <t>甕紋</t>
  </si>
  <si>
    <t>항아리를 도안화한 무늬의 일종.</t>
  </si>
  <si>
    <t>35779</t>
  </si>
  <si>
    <t>공기세척</t>
  </si>
  <si>
    <t>air cleaner, 空氣洗滌</t>
  </si>
  <si>
    <t>｢산기판｣의 작용을 좋게 하기 위하여 공기 중의 먼지‧매연‧곤충류의 제거를 수적수하식(手適垂下式) 또는 분무식으로 하는 것.</t>
  </si>
  <si>
    <t>3578</t>
  </si>
  <si>
    <t>항아리쇠</t>
  </si>
  <si>
    <t>항아리 철물이라고도 함.</t>
  </si>
  <si>
    <t>35781</t>
  </si>
  <si>
    <t>항온 항습실</t>
  </si>
  <si>
    <t>steady temperature and humidity room</t>
  </si>
  <si>
    <t>온도와 습도를 일정하게 유지하는 실이며, 반도체 제조 공정 및 특수 실험실과 같은 고정밀도의 실내 환경이 필요한 실이나 고미술품 수장고와 같은 귀중품을 보관하기 위한 실 등에 적용.</t>
  </si>
  <si>
    <t>35782</t>
  </si>
  <si>
    <t>항온실</t>
  </si>
  <si>
    <t>theirnostat room</t>
  </si>
  <si>
    <t>약품, 생물체 등의 보존이나 재료의 내구성 시험 등의 목적으로 항상 온도를 일정하게 유지하는 공간.</t>
  </si>
  <si>
    <t>35783</t>
  </si>
  <si>
    <t>항온항습기</t>
  </si>
  <si>
    <t>thermo-hygrostar, 恒溫恒濕器</t>
  </si>
  <si>
    <t>대상 실의 온도, 습도를 일정하게 유지할 수 있도록 하는 장치</t>
  </si>
  <si>
    <t>35784</t>
  </si>
  <si>
    <t>항장곱</t>
  </si>
  <si>
    <t>tensile product: load strain product</t>
  </si>
  <si>
    <t>물체가 파단될 때의 늘어남과 인장강도의 곱. 물체가 파단되기까지에 소요되는 일량과 거의 비례하는 것으로 가황 고무에 대해 한 때 많이 사용되었다.</t>
  </si>
  <si>
    <t>35785</t>
  </si>
  <si>
    <t>항장력</t>
  </si>
  <si>
    <t>抗張力</t>
  </si>
  <si>
    <t>인장강도와 동일한 개념으로 재료에 인장력을 작용시켜 파괴될 때의 응력</t>
  </si>
  <si>
    <t>35786</t>
  </si>
  <si>
    <t>항타기</t>
  </si>
  <si>
    <t>기초공사용 기계의 하나로, 말뚝 또는 널말뚝을 박는 기계와 그 부속장치. 말뚝을 직접 두드려 박는 해머에는 그것을 움직이는 원동력에 따라 해머를 윈치로 감아올렸다가 내리치는 낙하해머식과 증기력을 이용한 증기해머식, 압축공기력에 의한 공기해머식, 경유의 폭발력을 이용한 디젤해머식 등이 있다. 또한 두들겨 박는 것이 아니라 말뚝 위에 해머를 올려놓고 그것을 진동시킴으로써 말뚝을 밀어넣는 진동해머식도 있다.</t>
  </si>
  <si>
    <t>35787</t>
  </si>
  <si>
    <t>항화석</t>
  </si>
  <si>
    <t>부석질 유문암으로 보온, 내산성이 우수하다. 기포가 많고, 내화성이 풍부하므로 항화석이라는 이름이 붙여졌다.</t>
  </si>
  <si>
    <t>35788</t>
  </si>
  <si>
    <t>해가림</t>
  </si>
  <si>
    <t>sunshade; shading devices</t>
  </si>
  <si>
    <t>건물이나 차량의 내부로 유입되는 직사 일광을 차폐하기 위한 블레이드, 차양, 루버, 핀 등을 총칭함.</t>
  </si>
  <si>
    <t>35789</t>
  </si>
  <si>
    <t>공기수세척</t>
  </si>
  <si>
    <t>back washing by air and water, 空氣水洗滌</t>
  </si>
  <si>
    <t>압축공기와 압력정수를 하부로부터 역류시켜 여층(濾層)을 세척하는 것.</t>
  </si>
  <si>
    <t>3579</t>
  </si>
  <si>
    <t>해기대</t>
  </si>
  <si>
    <t>marine atmosphere</t>
  </si>
  <si>
    <t>해양대기역(海洋大氣域)의 한 부분으로서 간만대와 비말대의 상부에 위치하는 영역.</t>
  </si>
  <si>
    <t>35790</t>
  </si>
  <si>
    <t>해닝 윈도</t>
  </si>
  <si>
    <t>Hanning window</t>
  </si>
  <si>
    <t>시계열 데이터를 주파수 분석할 때 쓰이는 윈도 함수의 하나. 시간 영역에서는 종 모양으로 코사인 함수에 의해 표시된다. → 해밍 윈도.</t>
  </si>
  <si>
    <t>35791</t>
  </si>
  <si>
    <t>해당화</t>
  </si>
  <si>
    <t>flowering crab-apple</t>
  </si>
  <si>
    <t>장미과의 낙엽 활엽 관목. 높이는 1~1.5미터이며, 잎은 어긋나고 우상 복엽인데 잔잎은 긴 타원형이고 잎 뒤에 선점과 잔털이 있다. 5~8월에 붉은 자주색 꽃이 가지 끝에 피고, 열매는 가장과로 8월에 붉게 익는다. 보통 정원의 수경용 꽃나무로 사용된다.</t>
  </si>
  <si>
    <t>35792</t>
  </si>
  <si>
    <t>해도 기준면</t>
  </si>
  <si>
    <t>chart datum</t>
  </si>
  <si>
    <t>해도의 작성에서 수심의 기준이 되는 해면을 말하며 보통 기본수준면(基本水準面)을 의미함.</t>
  </si>
  <si>
    <t>35793</t>
  </si>
  <si>
    <t>해도오</t>
  </si>
  <si>
    <t>하토르라 하며 이집트신화에 나오는 하늘·사랑·기쁨·결혼·춤의 여신을 뜻함.</t>
  </si>
  <si>
    <t>35794</t>
  </si>
  <si>
    <t>해동화</t>
  </si>
  <si>
    <t>pittosporum</t>
  </si>
  <si>
    <t>해동화과에 속하는 상록 활엽수로 저목. 음수로 성장이 빠르고 바닷바람에 강하다. 꽃피는 시기는 4-6월. 백색의 작은 꽃이 핀다. 생울타리, 해연부에 적합하다.</t>
  </si>
  <si>
    <t>35795</t>
  </si>
  <si>
    <t>해륙풍</t>
  </si>
  <si>
    <t>land and sea breeze</t>
  </si>
  <si>
    <t>해안 지방이나 큰 호수와 만나고 있는 지방에서 바다와 육지의 기온 교차 때문에 낮과 밤에 방향이 바뀌어 부는 바람. 낮에는 바다나 호수에서 육지로 해풍이 불고, 밤에는 육지에서 바다나 호수 쪽으로 육풍이 분다.</t>
  </si>
  <si>
    <t>35796</t>
  </si>
  <si>
    <t>해머</t>
  </si>
  <si>
    <t>타격용의 공구. 직종·용도에 따라 여러 종류가 있는데, 일반적으로 세차게 두드리며 쇠를 연마하거나, 못을 박는 공구를 가리킨다.</t>
  </si>
  <si>
    <t>35797</t>
  </si>
  <si>
    <t>해머마무리</t>
  </si>
  <si>
    <t>hammer finish, hammered finish</t>
  </si>
  <si>
    <t>석재 표면을 잔다듬메 등으로 두드려서 마감하는 공법의 일종.</t>
  </si>
  <si>
    <t>35798</t>
  </si>
  <si>
    <t>PNLT</t>
  </si>
  <si>
    <t>tone corrected PNL</t>
  </si>
  <si>
    <t>PNL의 값이 같아도 순음 성분을 포함한 소음은 노이지니스가 크다는 것을 고려해서 순음에 의한 보정을 한 PNL을 말한다. →WECPNL.</t>
  </si>
  <si>
    <t>358</t>
  </si>
  <si>
    <t>공기순도</t>
  </si>
  <si>
    <t>air purity, 空氣純度</t>
  </si>
  <si>
    <t>위생학에서 정하는 공기의 순수한 정도</t>
  </si>
  <si>
    <t>3580</t>
  </si>
  <si>
    <t>해머빔지붕</t>
  </si>
  <si>
    <t>hammer beam roof</t>
  </si>
  <si>
    <t>지붕과 벽이 만나는 부분에 직각으로 대는 재목인 해머빔을 사용한 지붕. 영국식 고딕건축의 전형적인 장식용 목재 지붕 트러스에서 많이 보여진다.</t>
  </si>
  <si>
    <t>35800</t>
  </si>
  <si>
    <t>해머용접</t>
  </si>
  <si>
    <t>hammerwelding</t>
  </si>
  <si>
    <t>단접 방법의 일종. 접합하고자 하는 부분을 외부에서의 열원으로 적당한 온도로 가열하고, 해머로 두드려서 압력을 가하며 접합시키는 방법.</t>
  </si>
  <si>
    <t>35801</t>
  </si>
  <si>
    <t>해머은장</t>
  </si>
  <si>
    <t>은장의 한 종류. 양단이 구형인 은장.</t>
  </si>
  <si>
    <t>35802</t>
  </si>
  <si>
    <t>해변 공원</t>
  </si>
  <si>
    <t>seaside park</t>
  </si>
  <si>
    <t>해변 지역에 위치한 공원.</t>
  </si>
  <si>
    <t>35805</t>
  </si>
  <si>
    <t>해변호텔</t>
  </si>
  <si>
    <t>beach hotel, 海辺－</t>
  </si>
  <si>
    <t>⇨리조트호텔.</t>
  </si>
  <si>
    <t>35806</t>
  </si>
  <si>
    <t>해빙</t>
  </si>
  <si>
    <t>sea ice</t>
  </si>
  <si>
    <t>고위도 지방의 바다에서 해수면이 냉각되어 얼은 것을 말하며 이동하는 해빙의 경우 해양건축물에 위험한 존재임.</t>
  </si>
  <si>
    <t>35807</t>
  </si>
  <si>
    <t>해삼벽</t>
  </si>
  <si>
    <t>토장 등의 회반죽 외벽의 방수를 위해 건물의 구석이나 벽의 징두리 부분에 평평한 기와를 붙여서 보강한 벽. 기와 줄눈에 회반죽을 발라서 해삼형으로 한다.</t>
  </si>
  <si>
    <t>35808</t>
  </si>
  <si>
    <t>해삼형</t>
  </si>
  <si>
    <t>아치형(원주를 절반으로 자른 형)을 일컫는다.</t>
  </si>
  <si>
    <t>세화65.8%</t>
  </si>
  <si>
    <t>35809</t>
  </si>
  <si>
    <t>공기식 자동 제어</t>
  </si>
  <si>
    <t>pneumatic automatic control</t>
  </si>
  <si>
    <t>압축공기의 공기압 변화로 제어량을 측정하고, 공기압으로 조작부에 신호를 보내어 제어하는 방식</t>
  </si>
  <si>
    <t>3581</t>
  </si>
  <si>
    <t>해상 도로</t>
  </si>
  <si>
    <t>ocean road; road on the sea</t>
  </si>
  <si>
    <t>바다 위에 건설된 도로의 총칭미며 특히 해수면에 부유식으로 설치된 도로를 포함함.</t>
  </si>
  <si>
    <t>35810</t>
  </si>
  <si>
    <t>해상 도시</t>
  </si>
  <si>
    <t>seaside city; marine city; sea city</t>
  </si>
  <si>
    <t>사면이 바다로 둘러싸인 형태로서 바다 위에 인공적으로 조성된 도시.</t>
  </si>
  <si>
    <t>35811</t>
  </si>
  <si>
    <t>해석역학</t>
  </si>
  <si>
    <t>解析力學</t>
  </si>
  <si>
    <t>역학의 기초 원리를 기반으로 논리적, 해석적으로 수립된 학문.</t>
  </si>
  <si>
    <t>35812</t>
  </si>
  <si>
    <t>해수 교환율</t>
  </si>
  <si>
    <t>exchange rate of sea water</t>
  </si>
  <si>
    <t>어떤 해역과 어떤 해역에서 현상의 1주기사이에 상호 경계를 통과한 전체 해수량에 대해 교환된 해수의 비율.만(灣)이나 탄(灘)을 대상으로 한 해수교환은 시간적으로도 공간적으로도 다양한 스케일의 교환을 포함하고 있다. 그러나 교환 에너지에 대해서는 조석에 의해 발생하는 조류와 하천수의 유입에 의한 밀도류(密度流) 등 두 가지가 탁월하다. 이 들 에너지에 의해 두 개의 해역사이에 해수가 교환되고 그 때의 교환능력을 표현하는 용어로서 “해수교환율”이 사용된다.조류에 의한 해수교환율을 예로 들면 1조석주기의 시간 안에 교환된 만내의 해수량 를 만입구로부터 만내로 유입된 전체 해수량으로 나눈 값로 나타낸다.해수교환율을 정량적으로 평가하는 수법으로서 크게 구분하여 세 가지 방법이 있다. 이들을 좁은 해협으로 연결된 두 개의 해분(海盆)사이에 해수교환을 예로서 설명한다. 박스(box)법은 개구부를 경계로 외해와 접하는 만을 생각하여 이 만 전체의 물이 어떤 기간 내에 어느 정도 교체되는 가를 평가하는 방법이다. 플랙스(flax)법은 1조석주기 기간에 만입구 단면을 통한 염분의 플랙스 F를 직접 측정하는 것에 의해 교환량을 평가하려는 방법이다. 또 하나의 방법은 오일러․라그랑지의 방법이라고 불리는 데 교환에 관련된 전체 해수입자의 움직임과 유속장의 구조 관계를 밝히고 미리 구한 유속장에 다수의 표식입자를 투입하여 그 궤적을 구하는 수치실험 수법이다.특히 해수교환율이 문제가 되는 것은 만의 안길이가 깊은 만이나 만의 깊숙한 후미 등 폐쇄성 해역이다. 예를 들면 세토나이카이(瀨戶內海)에 면한 깊은 만에서는 대부분의 해수가 새로운 것으로 교체되는 데 1년이상 걸리는 곳도 있다. 해수교환율이 나쁜 해역에서는 하천 등으로부터 유입하는 유기물 등의 농도가 높아져 수질을 악화시킨다. 오염된 해수나 해저에 침전한 퇴적물을 제거하고 수생생물의 생육환경을 향상시키기 위해서는 수로(澪)*의 굴착 및 준설, 만 입구폭의 확대, 수로나 도류제(導流堤)의 건설 등에 의해 해수교환의 능력을 높이는 것이 효과적이다.* 수로(澪) : 澪(령)은 灣 등의 해저를 파서 흐름을 원할하게 하기 위한 導水시설</t>
  </si>
  <si>
    <t>35813</t>
  </si>
  <si>
    <t>해수증</t>
  </si>
  <si>
    <t>해수로 둘러 쌓인 환경.해양환경 구분의 하나인 해중을 대부분 가리키지만 실험실에서 만든 환경에서 물질이 해수로 둘러 쌓인 환경에 대해서도 사용하는 용어이다.해양건축물이나 물질의 열화환경(劣化環境) 구분으로서 받아들이는 것이 가능하다. 예를 들면 해수중에서 강재는 해수에 포함된 염화물이온의 영향으로 부식하기 쉽다. 그 부식은 산소와 물의 공급에 의해 진행하지만 일반적인 해양환경에서는 해수에 용존산소가 포함되어 있기 때문에 부식의 진행이 빠르다.</t>
  </si>
  <si>
    <t>35814</t>
  </si>
  <si>
    <t>해안선</t>
  </si>
  <si>
    <t>shoreline; coastline</t>
  </si>
  <si>
    <t>해수면과 육지와의 경계선.해안선은 총괄적으로 바다와 육지의 경계선이라고 할 수 있지만 엄밀하게는 다양한 분야에서 정의․학설이 있으며 후빈(고조(高潮)해안선으로부터 육역측의 해빈)의 육측 경계선을 지시하는 경우가 일반적이다. 일본의 지형도에서는 동경만의 평균조위를 해안선으로 하고 해도에서는 평균저조위면을 기준으로 하고 있다. 해안선과 정선은 동의적으로 사용되는 경우가 많지만 정선은 파도가 거슬러 올라감이나 흘러 내려감에 따라 이동하는 것으로 취급하는 경우도 있다.</t>
  </si>
  <si>
    <t>35815</t>
  </si>
  <si>
    <t>해양 개발</t>
  </si>
  <si>
    <t>ocean development</t>
  </si>
  <si>
    <t>해양이 가진 수산, 에너지, 광물, 공간 등 다양한 자원을 인간의 생활향상을 위해 활용, 보전, 유지하는 행위.</t>
  </si>
  <si>
    <t>35816</t>
  </si>
  <si>
    <t>해양 건축</t>
  </si>
  <si>
    <t>ocean architecture: marine architecture</t>
  </si>
  <si>
    <t>해양공간에서 인간이 안전하고 편리하게 생활할 수 있는 건축공간을 조성하는 일체의 행위.</t>
  </si>
  <si>
    <t>35817</t>
  </si>
  <si>
    <t>해양 건축물</t>
  </si>
  <si>
    <t>ocean structure</t>
  </si>
  <si>
    <t>해양공간에서 건축행위의 결과물로서 해양에 위치하는 건축물.</t>
  </si>
  <si>
    <t>35818</t>
  </si>
  <si>
    <t>해양 경관</t>
  </si>
  <si>
    <t>ocean view; sea landscape</t>
  </si>
  <si>
    <t>해양이 중심이 되는 경관으로서 육지나 바다에서 보이는 해역의 경관 또는 바다로부터 보이는 해역을 포함한 육역의 경관을 말함.</t>
  </si>
  <si>
    <t>35819</t>
  </si>
  <si>
    <t>공기식 집열기</t>
  </si>
  <si>
    <t>ir collector</t>
  </si>
  <si>
    <t>공기를 집열 매체로 하는 태양 집열기</t>
  </si>
  <si>
    <t>3582</t>
  </si>
  <si>
    <t>해양 공간</t>
  </si>
  <si>
    <t>ocean space</t>
  </si>
  <si>
    <t>공간영역 혹은 공간자원으로서 바다를 의미하며 해상공간, 해중공간, 해저공간을 모두 포함한 해양의 전체 영역을 말함.</t>
  </si>
  <si>
    <t>35820</t>
  </si>
  <si>
    <t>해양 레크리에이션</t>
  </si>
  <si>
    <t>marine rec-reation</t>
  </si>
  <si>
    <t>해양이 가진 특성을 즐기기기 위해 해양공간에서 일어나는 레크리에이션활동의 총칭.</t>
  </si>
  <si>
    <t>35821</t>
  </si>
  <si>
    <t>해양 목장</t>
  </si>
  <si>
    <t>marine farm; aqu-aculture; marine ranch</t>
  </si>
  <si>
    <t>해양에서 수산동식물의 증식이나 관리가 인공적으로 이루어지도록 어장을 정비한 재배어업시스템.</t>
  </si>
  <si>
    <t>35822</t>
  </si>
  <si>
    <t>해양 생물 자원</t>
  </si>
  <si>
    <t>marine organisms resources</t>
  </si>
  <si>
    <t>어패류, 해초조류, 미생물 등 해양에서 서식하는 동식물군 자원을 총칭.</t>
  </si>
  <si>
    <t>35823</t>
  </si>
  <si>
    <t>해양 생화학 자원</t>
  </si>
  <si>
    <t>ma-rine biochemical resources</t>
  </si>
  <si>
    <t>해양생물자원 중에서 해양생물의 생체반응에 의해 생산되는 생화학물질로서 식용, 공업용 또는 의약품 원료가 되는 자원울 말함.</t>
  </si>
  <si>
    <t>35824</t>
  </si>
  <si>
    <t>해양 시설</t>
  </si>
  <si>
    <t>marine facilities</t>
  </si>
  <si>
    <t>해양개발이나 방재 등을 위해 해양공간에 설치된 인공구조물의 총칭.</t>
  </si>
  <si>
    <t>35825</t>
  </si>
  <si>
    <t>해양 에너지</t>
  </si>
  <si>
    <t>ocean energy</t>
  </si>
  <si>
    <t>바다의 물리적인 작용에 의해 발생하는 에너지.물리적인 해양에너지에는 파랑(운동에너지), 조위(위치에너지), 해수온도차(열에너지), 염분농도차 등이 있고 이들 에너지의 양은 거대하지만 그대로는 이용하기 어렵다.그 에너지를 인류에게 유효한 에너지로 전환하는 기술개발이 왕성하게 행해져 왔다. 현재 파랑의 운동에너지를 이용한 파랑발전, 조석현상에 의한 해면의 간만차(위치에너지)를 이용한 조석발전, 해수의 표층과 심층의 수온차(열에너지)를 이용한 온도차발전 등이 개발되어 일부 실용에 제공되고 있다.</t>
  </si>
  <si>
    <t>35826</t>
  </si>
  <si>
    <t>해양 온도차 발전</t>
  </si>
  <si>
    <t>ocean thermal energy conversion</t>
  </si>
  <si>
    <t>해면과 심해부의 해수온도차를 이용하여 전력을 얻는 발전방식.해양온도차발전(OTEC)은 그림1에 표시된 것처럼 해양표층의 온도가 높은 해수와 심층의 온도가 낮은 해수의 온도차를 이용하여 열에너지를 전력으로 변환하는 시스템이다. 발전하는 데는  약 20℃이상의 온도차가 필요하다. 해양온도차발전은 ①발전시스템(열교환기, 터빈, 증발기, 응축기 등), ②해양건축물(취수관, 계류설비 등을 포함)으로 구성되고 있다. OTEC의 주요한 발전방식에는 동작유체(암모니아, 프론 등)을 사용한 크로즈드 사이클방식과 해수를 증발시켜 발전하는 오픈 사이클방식 그리고 이 양자를 조합한 하이브리드 사이클방식이 있다. 또한 착저식 및 육상설비식이 있다.OTEC의 사례로서① MINI-OTEC : 하와이주정부가 1979년 하와이섬 앞바다에서 실시한 실험으로서 결과출력 53.6㎾, 냉수펌프의 필요동력 35.1㎾로서 실질 최대출력 18.5㎾가 얻어졌다.② OTEC-1 : 미국에너지성(DOE)에 의한 실험플랜트로서 탱커를 개조한 것이다. 1981년 하와이섬 근해(沖)에서 실험하여 발전출력 1,000㎾상당의 열교환기의 성능시험이 행해졌다.③ 100,000㎾ 부체식 OTEC계획(통산성 선샤인계획) : 발전시스템을 반잠수(세미서브)부체에 설치한 OTEC으로서 암모니아 터빈구동 4대에서 합계 출력 100,000㎾(실질출력 77,200㎾)의 계획이다.</t>
  </si>
  <si>
    <t>35827</t>
  </si>
  <si>
    <t>해양 자원</t>
  </si>
  <si>
    <t>ocean resource</t>
  </si>
  <si>
    <t>해양에 존재하는 광물, 생물, 해수, 에너지, 공간 등 자원의 총칭.해저, 해수중, 해면상의 해양공간에는 육상에서는 얻을 수 없는 것을 포함하여 많은 자원이 다량으로 존재하고 있다. 해양으로부터 직접 얻을 수 있는 자원으로서는 석유, 천연가스, 망간단괴 등의 광물자원, 해수에 용존해 있는 식염, 마그네슘, 우라늄 등의 화학자원, 어패류, 해초류의 수산자원이 있다. 또한 해양의 작용을 이용하여 얻을 수 있는 것으로서는 파랑발전, 조석발전, 온도차발전 등의 에너지자원이 있고 해양의 자원을 처리하여 얻을 수 있는 자원으로서는 해초류, 어패류, 미생물, 조류 등으로부터 채취되는 생화학자원이나 해수담수화기술에 의해 만든 담수가 있다. 특히 해상도시, 해상공항 등 육역에서는 구하기 어려운 해양의 광대한 공간 자체도 자원의 하나로서 받아들일 수 있다.</t>
  </si>
  <si>
    <t>35828</t>
  </si>
  <si>
    <t>해양 투기</t>
  </si>
  <si>
    <t>marine disposal; ocean dumping</t>
  </si>
  <si>
    <t>폐기물과 같은 물질을 해역에 버리는 일. 수산 생물의 생육과해양환경의 보전을 위하여 폐기물의 종류와 처분 방법, 해역 따위가 법률로 정하여져 있음.</t>
  </si>
  <si>
    <t>35829</t>
  </si>
  <si>
    <t>해양 화학 자원</t>
  </si>
  <si>
    <t>marine chemical resources</t>
  </si>
  <si>
    <t>해수중의 나트륨, 마그네슘 등의 용존 화학물질.해수에는 염화나트륨, 마그네슘, 갈륨, 브롬, 우라늄 등을 시작으로 많은 화학자원이 용존하고 있다. 해수로부터 이러한 화학자원을 추출․정제하려는 시도가 진행되고 있으며 실험플랜트가 건조되고 있지만 채산성 등의 측면에서 현재 실용화되고 있는 것은 적다.</t>
  </si>
  <si>
    <t>35830</t>
  </si>
  <si>
    <t>해양콘크리트</t>
  </si>
  <si>
    <t>海洋concrete</t>
  </si>
  <si>
    <t>항만‧해안 또는 해양에 위치하여 해수 또는 조풍(潮風)의 작용을 받는 구조물에 쓰이는 콘크리트.</t>
  </si>
  <si>
    <t>35831</t>
  </si>
  <si>
    <t>해역</t>
  </si>
  <si>
    <t>sea area</t>
  </si>
  <si>
    <t>해양에서 일정 범위 또는 구역.해역이란 광의로는 저조(低潮)해안선(LWL)으로부터 바다측을 이야기하지만 협의로는 해면이나 해중에 제한하지 않고 해저보다 상부의 수역으로서 어느 일정한 성상(性狀)을 나타내는 범위․구역을 가리킨다.일반적으로 「연안해역」, 「고위도해역」, 「부영양해역」, 「어업해역」등 해역의 앞에 그 성상을 나타내는 용어를 부가하여 사용한다. 또한 해양에 프로젝트 등을 행할 때에 대상이 되는 수면 구역을 「가동(稼働)해역」으로 부른다.그리고 해역은 해저부터 해면까지의 영역을 가리키며 해저아래부터 해면상부의 공간까지 포함한 영역인 해양공간과는 구별된다.</t>
  </si>
  <si>
    <t>35832</t>
  </si>
  <si>
    <t>해역 제어</t>
  </si>
  <si>
    <t>sea weather control</t>
  </si>
  <si>
    <t>어떤 해역에서의 파도, 흐름, 표사 등의 자연현상을 해양시설 등에 의해 인위적으로 조작하는 것.해역제어의 목적은 방재, 연안역의 다목적 유효이용(해양성 레크리에이션, 수산, 파랑에너지 등) 등 다양하다. 제어의 대상별로 제어방법이나 구체적인 시설을 이하에 기술한다.파도 : 외해에 면한 연안역의 유효이용을 꾀하기 위해 파고를 저감(정온화)시킨다. 소파(消波)의 원리에는 강제적인 쇄파에 의해 파에너지를 헤쳐 버림 , 위상간섭에 의한 파고저감 등이 있다. 구체적인 제어구조물로서는 방파제, 이안제, 인공리프(잠제) 등이 있다.흐름: 정체성 수역에 인위적으로 흐름을 만들어 수질환경을 개선한다. 구체적인 제어구조물로서는 작령(作澪)*, 도류제 등이 있다.표사: 해안침식, 하구폐색(閉塞), 항구․항로의 매몰 등 표사가 원인이 되어 일으키는 각종 현상을 방지한다. 구체적인 제어구조물로는 이안제, 인공리프(잠제), 돌제, 헤드랜드(headland) 등이 있다.* 작령(作澪) : 澪(령)은 灣(만) 등의 해저를 파서 흐름을 원할하게 하기 위한 도수(導水)시설이고 작령이란 이러한 도수시설을 만든다는 뜻임.</t>
  </si>
  <si>
    <t>35833</t>
  </si>
  <si>
    <t>해외건설공사</t>
  </si>
  <si>
    <t>海外建設工事</t>
  </si>
  <si>
    <t>‘해외 건설 촉진법’에 따라, 해외에서 발주 또는 시행되는 토목・건축・산업 설비와 조경・전기・정보 통신 따위의 대통령령이 정하는 공사.</t>
  </si>
  <si>
    <t>35834</t>
  </si>
  <si>
    <t>해외건설업</t>
  </si>
  <si>
    <t>海外建設業</t>
  </si>
  <si>
    <t>‘해외 건설 촉진법’에 따라, 해외 건설 공사 또는 해외 건설 엔지니어링 활동을 수행하는 사업.</t>
  </si>
  <si>
    <t>35835</t>
  </si>
  <si>
    <t>해외건설용역</t>
  </si>
  <si>
    <t>海外建設用役</t>
  </si>
  <si>
    <t>해외건설공사의 조사(調査), 계획(計劃), 설계(設計), 감리, 자문(諮問) 등 대통령령으로 정하는 용역.</t>
  </si>
  <si>
    <t>35836</t>
  </si>
  <si>
    <t>해외건설촉진법</t>
  </si>
  <si>
    <t>海外建設促進法</t>
  </si>
  <si>
    <t>해외건설업의 신고와 해외공사에 대한 지원 등 해외건설의 촉진에 관하여 필요한 사항을 정함으로써 해외건설산업의 진흥과 국제수지의 향상에 기여함을 목적으로 한다.</t>
  </si>
  <si>
    <t>35837</t>
  </si>
  <si>
    <t>해인사</t>
  </si>
  <si>
    <t>海印寺</t>
  </si>
  <si>
    <t>① 경상남도 합천군 가야면 치인리 가야산(伽倻山)에 있는 사찰. ② 신라 명승 순응(順應)과 이정(利貞)을 위하여 802년(애장왕 3)에 창건. ③ 창건(創建) 때 유물(遺物)로 당간지주와 석탑이 전하며 현건물은 조선말기에 중창한 것으로 불보사찰 통도사(通度寺)‧승보사찰 송광사(松廣寺)와 함께 법보사찰로서 한국 3대 사찰의 하나. ④ 고려 현종(顯宗) 이후 7회에 걸쳐 화재를 입었으며 현 건물은 조선후기 중건한 것임. 사적 제504호, 유네스코 세계문화유산 ⑤ 31본산의 하나로서 선종(禪宗)과 교종(敎宗)의 본산으로 수다라장(修多羅藏)‧법보전(法寶殿)에는 &lt;팔만대장경(大藏經)&gt;경판을 소장. ⑥ 주요 문화재로는 보물 제518호인 원당암 다층석탑 및 석등, 보물 제128호인 반야사 원경왕사비(般若寺元景王師碑)가 있음.</t>
  </si>
  <si>
    <t>35838</t>
  </si>
  <si>
    <t>해일</t>
  </si>
  <si>
    <t>tsunami</t>
  </si>
  <si>
    <t>해저의 지각 변동이나 해상의 기상 변화에 의하여 갑자기 바닷물이 크게 일어서 육지로 넘쳐 들어오는 현상. 보통 폭풍·지진·화산폭발 등이 원인이 된다. 폭풍에 의한 해일은 태풍·강풍·강풍고조(强風高潮) 등이 원인이 되어 발생하며, 해저지진이나 화산폭발에 의한 해일은 쓰나미(津波, tsunami)라고 하는데, 전파속도가 빠르고 파장과 존속기간이 길어 광범위하게 피해를 준다.</t>
  </si>
  <si>
    <t>35839</t>
  </si>
  <si>
    <t>해장죽</t>
  </si>
  <si>
    <t>medake</t>
  </si>
  <si>
    <t>볏과의 상록성 식물. 해장중속에 속하는 여러해살이 대나무로, 학명은 Arundinaria simonii이다. 해변 촌락 부근에 나는데 제방, 방풍림으로 심고 죽세공재로 쓰인다. 줄기의 높이는 6~7미터이며, 마디의 사이가 길고, 잎은 좁은 피침 모양이다.</t>
  </si>
  <si>
    <t>35840</t>
  </si>
  <si>
    <t>해중 공원</t>
  </si>
  <si>
    <t>marine park</t>
  </si>
  <si>
    <t>일정한 해역과 이에 접한 해안을 구획하고, 거기에 서식하는 동식물을 보존하는 동시에, 그 경관을 널리 공중의 관찰·관상 등에 제공할 목적으로 설정되는 공원.</t>
  </si>
  <si>
    <t>35841</t>
  </si>
  <si>
    <t>해중 전망탑</t>
  </si>
  <si>
    <t>underwater observation tower</t>
  </si>
  <si>
    <t>대개 해중, 해저의 경관을 즐기거나 해양동식물을 관찰할 목적으로 해중에 관찰을 위한 창(窓)을 가진 탑상의 해양건축물.일반인에게 수족관과는 다른 해중경관이나 동식물의 생태를 볼 기회가 좀처럼 없다. 그래서 주로 해중공원가운데 해중전망탑을 설치하는 사례를 전국적으로 볼 수 있다.현재까지 건설된 해중전망탑의 형상은 파랑을 분산시킬 수 있고 수압에 강한 것 때문에 원통형이 압도적으로 많다. 또한 전망탑은 직접 해수나 풍우에 접하기 때문에 부식이 심하고 단기간에 더러워질 수 있다. 건설시에는 재료의 선택, 방식, 방청대책 등을 충분히 검토할 필요가 있다. 그리고 해면위에 통로잔교 등을 설치하는 경우에는 전락(轉落)사고를 방지하기 위해 난간의 높이, 형상, 재료 등을 고려해야 한다.해중전망탑의 입지장소로서는 자연의 바다 그대로의 모습을 볼 수 있도록 투명도가 높고 동식물의 종류나 개체수가 많은 해역이 유리하다. 또한 일반인들이 선뜻 이용할 수 있도록 교통이 편리하고 안전도가 높은 정온한 해역을 구해야 한다. 따라서 입지에 대해서도 적지선정을 위해 충분한 검토가 요구된다.</t>
  </si>
  <si>
    <t>35842</t>
  </si>
  <si>
    <t>해진</t>
  </si>
  <si>
    <t>seaquake; sea shock</t>
  </si>
  <si>
    <t>해저 또는 연안역에 강한 지진이 발생한 때에 해수를 매개로 하여 선박이나 부유식 해양건축물 등이 받는 충격적 진동.해진은 주로 해저의 지각변동에 따라 발생하는 해수의 조밀파(粗密波)가 부유식 해양건축물․선박 등에 주는 충격이다. 해진에 의해 발광(發光)현상․음향현상이 발생하거나 해면상황에 변화가 발생한다. 이하에 선박이 받은 진동상황을 열거한다.(1) 선박이 항행중에 암초 등에 걸린 때와 같은 쇼크.(2) 선박이 해저 암반위를 접촉하면서 그것을 타고 넘어 갈 때와 같은 쇼크.(3) 선박끼리 충돌한 것과 같은 쇼크.해진에 의해 침수․침몰한 사례로서 1894년 7월 23일 독일의 범선 엔레트호가 있다. 이 배는 북대서양에서 강한 해진을 만나 2분간의 격심한 흔들림으로 침수가 심각하여 2시간후에 침몰하였다. 이와 같은 것으로부터 부유식 해양건축물은 드물지만 해진에 당할 것이 예상된다. 이 경우 특히 구조물이 취성파괴(脆性破壞)하지 않도록 배려할 필요가 있다.루돌프(Rudolph)는 대서양상에서 느꼈던 해진의 기록에 따라 진도(震度)계급과 마찬가지로 인체의 감각에 기초하여 표와 같은 해진계급을 작성하였다.</t>
  </si>
  <si>
    <t>35843</t>
  </si>
  <si>
    <t>해체</t>
  </si>
  <si>
    <t>demolition</t>
  </si>
  <si>
    <t>건물을 파괴해서 철거하는 것.</t>
  </si>
  <si>
    <t>35844</t>
  </si>
  <si>
    <t>해체 공사</t>
  </si>
  <si>
    <t>demolition work</t>
  </si>
  <si>
    <t>건물의 철거 공사를 말한다.</t>
  </si>
  <si>
    <t>35845</t>
  </si>
  <si>
    <t>해체비</t>
  </si>
  <si>
    <t>demolition cost</t>
  </si>
  <si>
    <t>건물의 철거에 들어가는 비용.</t>
  </si>
  <si>
    <t>35846</t>
  </si>
  <si>
    <t>해초풀</t>
  </si>
  <si>
    <t>海草糊</t>
  </si>
  <si>
    <t>미역등의 바다풀을 끓여서 회반죽에 섞으면 부착이 잘되고 균열을 방지한다.</t>
  </si>
  <si>
    <t>35847</t>
  </si>
  <si>
    <t>해충</t>
  </si>
  <si>
    <t>noxious insect</t>
  </si>
  <si>
    <t>인간의 생활에 해를 끼치는 벌레를 통틀어 이르는 말.</t>
  </si>
  <si>
    <t>35848</t>
  </si>
  <si>
    <t>해충 구제</t>
  </si>
  <si>
    <t>pest control</t>
  </si>
  <si>
    <t>농작물이나 과실나무가 성장하고 열매를 맺을 수 있도록 해로운 벌레를 없애는 일.</t>
  </si>
  <si>
    <t>35849</t>
  </si>
  <si>
    <t>공기아세틸렌용접</t>
  </si>
  <si>
    <t>air- acetylene welding, 空氣acetylene鎔接</t>
  </si>
  <si>
    <t>압축공기(산소)와 아세틸렌으로 열원을 얻어 실시하는 용접.</t>
  </si>
  <si>
    <t>3585</t>
  </si>
  <si>
    <t>해치</t>
  </si>
  <si>
    <t>hatch</t>
  </si>
  <si>
    <t>① 식당과 부엌과 같이 경계벽에 출입시키도록 만든 개구부. ② 마루·천장 등의 위로 젖히는 출입문. ③해양건축물이나 선박에서 사람이나 화물 따위의 출입을 위해 설치한 갑판의 개구부. ④ 자동차의 위로 젖히는 짐칸, 트렁크</t>
  </si>
  <si>
    <t>35850</t>
  </si>
  <si>
    <t>해치형 키친</t>
  </si>
  <si>
    <t>hatch system kitchen</t>
  </si>
  <si>
    <t>부엌과 식당 사이에 찬장형 칸막이를 하여 양측에서 식기 등을 정리할 수 있게 하고 그 중간 적당한 높이에 배선대를 만들고 양쪽으로 유리문 등에 의해 음식물이 통할 수 있게 한 형식의 부엌.</t>
  </si>
  <si>
    <t>35851</t>
  </si>
  <si>
    <t>해칭</t>
  </si>
  <si>
    <t>hatching</t>
  </si>
  <si>
    <t>① 도면에 그려진 모늬 모양의 선으로 주로 음영이나 단면을 나타내는 제도법. ② 가는 실선으로 기본 중심선에 대하여 경사방향(45°) 등간격으로 표기하며, 인접하는 단면은 선방향을 바꾸거나 간격을 조절하여 구분하여 표현.</t>
  </si>
  <si>
    <t>35852</t>
  </si>
  <si>
    <t>해포실</t>
  </si>
  <si>
    <t>unpacking room, 解包室</t>
  </si>
  <si>
    <t>포장된 물품을 풀어헤치는 방. 수송되어 온 짐을 푸는 방.</t>
  </si>
  <si>
    <t>35853</t>
  </si>
  <si>
    <t>해풍</t>
  </si>
  <si>
    <t>sea breeze, sea wind, 海風</t>
  </si>
  <si>
    <t>①해안지방에서 바다로부터 육지로 부는 바람. ②아주 더운 여름 한낮에 일사로 인해 육지가 해면보다 고온이 되고, 지면 가까이의 공기가 상승하며, 상층에는 육지에서 바다쪽으로 바람이 부는데, 그 후에는 바다에서 육지쪽으로 바람이 분다. ③해풍의 풍속은 육풍보다도 강하며, 일본에서는 보통 5∼6m/sec로서 육지로 불어 들어오는 거리는 15～50km 정도이다.</t>
  </si>
  <si>
    <t>35854</t>
  </si>
  <si>
    <t>해황</t>
  </si>
  <si>
    <t>sea condition</t>
  </si>
  <si>
    <t>해수온, 해류, 염분 등 바다의 상태.해면부근의 해수온도나 염분농도는 기상현상이나 해류의 영향을 받아 끊임없이 변화하고 있다. 예를 들면 해류의 경계(조경(潮境) 또는 조목(潮目)이라 부른다. 일본부근에서는 쿠로시오(黑潮)*와 오야시오(親潮)**의 경계등이 대표적이다.) 부근의 해역에서는 경계 위치의 시간적인 변동에 의해 주목되는 해역의 수온 상승 등이 일어난다. 해황은 일기예보와 같이 기상청에서 행하는 예보업무(해황예보)의 대상이 되어 있다. 예보사항은 주로 해면부근의 해수온도이다. 해황예측은 원래는 도호쿠․홋카이도(東北․北海道)지방의 냉해․흉작대책으로서 그 필요성이 있는 것으로 여겨져 왔다. 최근에는 해황예측은 기상․해상 및 어로측면에서 중요시되고 있다. 동지나해의 해황순보(旬報)나 북양(北洋)의 해황순보는 나가사키(長崎) 및 하코다테(函館)해양기상대에서 간행되어 어로에 큰 효과를 높이고 있다. 해황순보는 과거 10일간의 평균해면수온의 분포도이며 이것을 보면 그 해안의 수온이 어떤 종류의 어족 환경으로서 적당한 온도일까 또는 어디에 조경(潮境)이 있는 가를 알 수 있다(그림 참조). 또한 여러 장의 수온분포도를 비교해 보면 그 이동상황을 알 수 있고 금후의 동향 예측에 도움이 될 수 있다. 이러한 해황순보는 어업관계자로부터 큰 도움을 받는 데 거의 모든 자료는 어선 스스로 측정한 것이다.* 쿠로시오(黑潮) : 일본열도를 끼고 태평양을 흐르는 난류** 오야시오(親潮) : 일본의 동쪽해안을 북에서 남으로 흐르는 한류</t>
  </si>
  <si>
    <t>35855</t>
  </si>
  <si>
    <t>핵</t>
  </si>
  <si>
    <t>① 도심기능의 중심이 되는 시설 또는 시설군으로 물자 또는 인구(人口)가 집산유동(集散流動)하는 시설 또는 시설군. ⇨ 코어시설 ② 사무실건축에서 화장실‧계단‧엘리베이터 등 평면에 반복되어 수직으로 연결되는 부분. ⇨오피스 코어 ③ 동선이나 배관상(配管上)의 경제성과 공간이용의 자유도를 얻으려고 하는 건물의 공용부분을 중앙에 집중시킨 중심공용시설부. ④ 단면에 편심하중이 가해졌을 때 단면 내에서 인장응력도가 일으켜지지 않고 압측응력만 작용 범위를 단면의 ｢핵｣이라 함.</t>
  </si>
  <si>
    <t>35856</t>
  </si>
  <si>
    <t>핵 테넌트</t>
  </si>
  <si>
    <t>⇨키 테넌트.</t>
  </si>
  <si>
    <t>35857</t>
  </si>
  <si>
    <t>핵가족</t>
  </si>
  <si>
    <t>nuciear family</t>
  </si>
  <si>
    <t>한 쌍의 부부와 미혼의 자녀만으로 구성된 가족.</t>
  </si>
  <si>
    <t>35858</t>
  </si>
  <si>
    <t>핵가족화</t>
  </si>
  <si>
    <t>increasing tendency of nuclear families</t>
  </si>
  <si>
    <t>한 쌍의 부부와 미혼의 자녀만으로 구성된 소규모로 가족 규모가 축소되는 사회적 현상.</t>
  </si>
  <si>
    <t>35859</t>
  </si>
  <si>
    <t>공기압</t>
  </si>
  <si>
    <t>(internal) air pressure</t>
  </si>
  <si>
    <t>① 공기에 의해 발생하는 압력. ② 막구조체에서 내부 공기에 의해 발생하는 압력.</t>
  </si>
  <si>
    <t>3586</t>
  </si>
  <si>
    <t>핵심</t>
  </si>
  <si>
    <t>core, 核心</t>
  </si>
  <si>
    <t>부재단면에 편심하중이 작용할 때 압축응력만 생기는 단면 내의 범위로 인장응력이 생기는 범위를 제외한다.</t>
  </si>
  <si>
    <t>35860</t>
  </si>
  <si>
    <t>핵의학 검사부</t>
  </si>
  <si>
    <t>nuclear medicine department</t>
  </si>
  <si>
    <t>방사성동위원소를 이용하여 보다 환자의 상태와 질병을 진단하거나 검사하는 전문 의학분야. ⇨방사선부.</t>
  </si>
  <si>
    <t>35862</t>
  </si>
  <si>
    <t>핵점포</t>
  </si>
  <si>
    <t>일정 상권 내에서 가장 집객력이 높은 점포로 대형 유통센터나 대규모  또는 브랜드 인지도가 높은 매장 등을 일 컫는다. ⇨키 테넌트.</t>
  </si>
  <si>
    <t>35863</t>
  </si>
  <si>
    <t>핸드 드릴</t>
  </si>
  <si>
    <t>hand-drill</t>
  </si>
  <si>
    <t>톱니바퀴로 구동하는 손 공구. 주로 목재, 연질 금속과 플라스틱에 구멍을 뚫을 때 사용한다.</t>
  </si>
  <si>
    <t>35864</t>
  </si>
  <si>
    <t>핸드 홀</t>
  </si>
  <si>
    <t>hand hole</t>
  </si>
  <si>
    <t>현장 리벳 또는 고인장 볼트 따위를 박기 위해서 상자형 단면인 때를 대비하여 준비하는 손이 들어갈 수 있는 구멍.</t>
  </si>
  <si>
    <t>35865</t>
  </si>
  <si>
    <t>핸드레버펀치</t>
  </si>
  <si>
    <t>hand lever punch</t>
  </si>
  <si>
    <t>손 공구의 일종. 금속판 공사에 있어서 펀치 구멍을 내는데 사용.</t>
  </si>
  <si>
    <t>35867</t>
  </si>
  <si>
    <t>핸드레벨</t>
  </si>
  <si>
    <t>hand level</t>
  </si>
  <si>
    <t>측량에 사용되는 간단한 수준기. 길이 12~15cm의 놋쇠로 만든 원통 또는 각통의 망원경으로, 통 내부가 좌우로 2 분되고, 왼쪽 반으로 목표를 관측하고, 오른쪽 반에는 시선과 45˚를 이루는 반사경이 장치되어 있어 상부 기포관의 기포 위치가 이것으로 확인된다. 거울 중앙을 통해 한 줄의 횡선이 그려져 있으며 기포가 횡선으로 2등분되는 위치로 한 경우 횡선을 관찰하는 시선이 수평이 된다.</t>
  </si>
  <si>
    <t>35868</t>
  </si>
  <si>
    <t>핸드믹서</t>
  </si>
  <si>
    <t>hand mixer</t>
  </si>
  <si>
    <t>휴대용 교반기를 말함. 막대기에 모터가 달려 있어 손으로 그 막대기를 잡고 재료를 갈거나 섞을 수 있도록 만든 기계. 건축용 마무리 도장재, 도료 등을 섞는 데 쓰인다.</t>
  </si>
  <si>
    <t>35869</t>
  </si>
  <si>
    <t>공기압식 자동 제어 방식</t>
  </si>
  <si>
    <t>압축공기의 공기압 변화로 제어량을 측정하고, 공기압으로 조작부에 신호를 보내어 제어하는 방식(공기식 자동 제어)</t>
  </si>
  <si>
    <t>3587</t>
  </si>
  <si>
    <t>핸드브레이스</t>
  </si>
  <si>
    <t>hand brace</t>
  </si>
  <si>
    <t>비교적 지름이 작은 구멍을 뚫는데 사용하는 손기계.</t>
  </si>
  <si>
    <t>35870</t>
  </si>
  <si>
    <t>핸드실드</t>
  </si>
  <si>
    <t>hand shield, face shield</t>
  </si>
  <si>
    <t>아크 용접에서 해로운 광선(자외선, 적외선)과 스패터링에 의한 쇠똥의 비산(飛産)으로부터 눈과 얼굴을 보호하기 위하여 손으로 얼굴을 가리는 보호구를 말한다.</t>
  </si>
  <si>
    <t>35871</t>
  </si>
  <si>
    <t>핸드오거</t>
  </si>
  <si>
    <t>hand-auger</t>
  </si>
  <si>
    <t>토층 상태의 조사를 위해 표토나 비교적 연질 부분의 보링에 사용되는 도구. 인력으로 간단하게 구멍을 뚫을 수가 있다. 대상으로 하는 지반에 따라 선단에 부착하는 비트의 형상이 다르며, 점토층에 대해서는 나선형의 것이, 사질 토층에 대해서는 관형의 것이 적합하다.</t>
  </si>
  <si>
    <t>35872</t>
  </si>
  <si>
    <t>핸드홀</t>
  </si>
  <si>
    <t>장치 또는 땅속 송ㆍ배전 선로용 지하 구축물의 출입을 위한 상자 모양의 개구부.</t>
  </si>
  <si>
    <t>35873</t>
  </si>
  <si>
    <t>핸들</t>
  </si>
  <si>
    <t>손으로 열거나 들거나 붙잡을 수 있도록 덧붙여 놓은 부분. 기계나 기구, 자동차, 선박 따위를 운전하거나 작동하는 손잡이. 여닫이창문용 철물.</t>
  </si>
  <si>
    <t>35874</t>
  </si>
  <si>
    <t>핸들링</t>
  </si>
  <si>
    <t>PC재를 달아 올리거나 내리거나 싣거나 하는 조작의 총칭. 기계를 다루어 부림.</t>
  </si>
  <si>
    <t>35875</t>
  </si>
  <si>
    <t>햇볕막이루버</t>
  </si>
  <si>
    <t>햇볕의 직사광선을 피하기 위한 장치. 루버에 고정적인 것과 기동적인 것이 있지만 루버문‧베니션블라인드‧발‧장지문‧커튼 등이 있음.</t>
  </si>
  <si>
    <t>35876</t>
  </si>
  <si>
    <t>행각</t>
  </si>
  <si>
    <t>行閣</t>
  </si>
  <si>
    <t>① 건물의 현관이나 지붕이 있는 주랑(柱廊) 혹은 정당(正堂)의 양옆에 있는 긴 집채. ② 궁궐(宮闕)이나 사찰(寺刹) 축조시 정당(正堂) 앞이나 좌•우 두 옆에 달아 지은 장랑(長廊). 상방(箱房)이라고도 함.</t>
  </si>
  <si>
    <t>35877</t>
  </si>
  <si>
    <t>행거</t>
  </si>
  <si>
    <t>hanger</t>
  </si>
  <si>
    <t>① 천장 등에 물건을 달아매는데 사용하는 연결철물 등.  ⇨달쇠.  ② 의복을 거는 기구 ⇨ 행어.</t>
  </si>
  <si>
    <t>35878</t>
  </si>
  <si>
    <t>행거 레일</t>
  </si>
  <si>
    <t>hanger rail</t>
  </si>
  <si>
    <t>윗달기식 미닫이문의 도어 행거를 지지하여 미닫이문의 가이드가 되는 레일.</t>
  </si>
  <si>
    <t>35879</t>
  </si>
  <si>
    <t>행거레일</t>
  </si>
  <si>
    <t>윗달기식 미닫이문의 행거를 지지하여 미닫이문의 가이드가 되는 레일.</t>
  </si>
  <si>
    <t>35880</t>
  </si>
  <si>
    <t>행거볼트</t>
  </si>
  <si>
    <t>hanger bolt</t>
  </si>
  <si>
    <t>일단에 나선이 있고 타단(他端)은 끝이 가는 lag screw의 나선이 있는 볼트. 대형 목구조에 쓰임.</t>
  </si>
  <si>
    <t>35881</t>
  </si>
  <si>
    <t>행공</t>
  </si>
  <si>
    <t>行工</t>
  </si>
  <si>
    <t>① 목조구조의 공포에 있어서 외출목도리(外出目道里)와 장혀(長舌)를 받친 첨차. ② 행공(行工)은 3포식 및 익공식공포에서 주심에 놓인 도리방향 첨차를 말함.</t>
  </si>
  <si>
    <t>35882</t>
  </si>
  <si>
    <t>행공대첨</t>
  </si>
  <si>
    <t>行工大檐</t>
  </si>
  <si>
    <t>공포구조에서 외출목도리(外出目道里)와 장혀(長舌)를 지지하는 대첨자를 말함.</t>
  </si>
  <si>
    <t>35883</t>
  </si>
  <si>
    <t>행공소로</t>
  </si>
  <si>
    <t>行工小累</t>
  </si>
  <si>
    <t>행공첨차 위에 얹힌 네모진 됫박 모양의 소로.</t>
  </si>
  <si>
    <t>35884</t>
  </si>
  <si>
    <t>행공소첨</t>
  </si>
  <si>
    <t>行工小檐</t>
  </si>
  <si>
    <t>공포구조에서 외출목도리(外出目道里)와 장혀(長舌)를 지지하는 소첨자로 마지막 출목 다음의 도리 밑에 있으며 그 밑에 행공소첨이 얹힘.</t>
  </si>
  <si>
    <t>35885</t>
  </si>
  <si>
    <t>행공첨차</t>
  </si>
  <si>
    <t>行工檐遮</t>
  </si>
  <si>
    <t>공포에서 외목도리와 장여를 받치는 첨차.</t>
  </si>
  <si>
    <t>35886</t>
  </si>
  <si>
    <t>행궁</t>
  </si>
  <si>
    <t>行宮</t>
  </si>
  <si>
    <t>임금이 궁궐 밖으로 행차할 때 임시로 머물던 별궁(別宮)으로 이궁(離宮) 또는 행재소(行在所)라고 부르기도 함.</t>
  </si>
  <si>
    <t>35887</t>
  </si>
  <si>
    <t>행기 이음</t>
  </si>
  <si>
    <t>본기와 이음의 일종으로 앞폭이 뒷폭보다 큰 수키와를 약간 겹쳐 잇는다.</t>
  </si>
  <si>
    <t>35888</t>
  </si>
  <si>
    <t>행기이음</t>
  </si>
  <si>
    <t>수키와 상부가 가늘고 겹친이음으로 된 기와이음의 일종.</t>
  </si>
  <si>
    <t>35889</t>
  </si>
  <si>
    <t>공기압축기</t>
  </si>
  <si>
    <t>air compressor, pneumatic compressor, 空氣壓縮機</t>
  </si>
  <si>
    <t>① 대기중의 공기를흡수,압축하여 고압의 공기를 만드는 기계. ② ＝에어컴프레서.</t>
  </si>
  <si>
    <t>3589</t>
  </si>
  <si>
    <t>행동 과학</t>
  </si>
  <si>
    <t>behavioral science</t>
  </si>
  <si>
    <t>인간 행동의 일반 법칙을 체계적으로 연구하는 학문. 인간의 생활 활동을 대상으로 연구하는 것은 건축학과 연관성 높음.</t>
  </si>
  <si>
    <t>35890</t>
  </si>
  <si>
    <t>행동 시뮬레이션</t>
  </si>
  <si>
    <t>behavioral simu-lation</t>
  </si>
  <si>
    <t>인간이나 조직의행동을 분석 또는 예측하기 위해 행하는 모의 실험으로 종종 컴퓨터 데이터에 의해 수치적으로 행동을 예측한다.</t>
  </si>
  <si>
    <t>35891</t>
  </si>
  <si>
    <t>행동계획</t>
  </si>
  <si>
    <t>behaviour planning, 行動計劃</t>
  </si>
  <si>
    <t>어떤 동작을 행하거나 일을 하기 위한 구체적인 절차나 방법, 규모 따위를 미리 헤아려 구상한 것.</t>
  </si>
  <si>
    <t>35892</t>
  </si>
  <si>
    <t>행동조사</t>
  </si>
  <si>
    <t>activity studies, 行動調査</t>
  </si>
  <si>
    <t>실내외 공간에서 전개되는 인간의 생활과 행태 등을 관찰하여 조사하는 일.</t>
  </si>
  <si>
    <t>35893</t>
  </si>
  <si>
    <t>행랑</t>
  </si>
  <si>
    <t>servant’s quarters [on both side of the gate], 行廊</t>
  </si>
  <si>
    <t>① 대문간(행랑채)에 붙어 있는 방으로 대문 양쪽의 하인들이 거처하는 건물. ② 조선 시대에, 서울의 큰 거리 양쪽에 줄지어 세운 상점을 공랑(公廊) 또는 행랑이라고도 함. ③ 안채‧사랑채 등의 주건물 주위에 둘러 세운 건물.</t>
  </si>
  <si>
    <t>35894</t>
  </si>
  <si>
    <t>행랑방</t>
  </si>
  <si>
    <t>行廊房</t>
  </si>
  <si>
    <t>대문간(행랑채)에 붙어 있는 건물의 방으로 행랑채 하인들이 거처하는 방.</t>
  </si>
  <si>
    <t>35895</t>
  </si>
  <si>
    <t>행랑채</t>
  </si>
  <si>
    <t>行廊舍</t>
  </si>
  <si>
    <t>① 대문간(행랑채)에 붙어 있는 건물 혹은 좌우 또는 그 앞에 둘러 세운 부속 집채. ② 대문 양쪽의 하인들이 거처하는 건물.</t>
  </si>
  <si>
    <t>35896</t>
  </si>
  <si>
    <t>행로차</t>
  </si>
  <si>
    <t>path difference</t>
  </si>
  <si>
    <t>음원에서 수음점으로 직접 도달하는 소리의 전파거리와 벽이나 천장 등에서 반사한 다음 도달할 때까지 소리가 더듬어온 전파거리와의 차.</t>
  </si>
  <si>
    <t>35897</t>
  </si>
  <si>
    <t>행잉스캐폴딩</t>
  </si>
  <si>
    <t>hanging scaffolding</t>
  </si>
  <si>
    <t>달비계라고도 함. 상부에서 매단 작업용 비계. 철골 공사 등에서 널리 쓰인다.</t>
  </si>
  <si>
    <t>35898</t>
  </si>
  <si>
    <t>행장실</t>
  </si>
  <si>
    <t>check room, clock room, 行裝室</t>
  </si>
  <si>
    <t>①모자, 외투, 지팡이, 우산,  가방 등 행장 용품을 맡아 두는 곳.  ②호텔 등에서 여객(旅客)의 트렁크 등을 맡기는 방.</t>
  </si>
  <si>
    <t>35899</t>
  </si>
  <si>
    <t>POE</t>
  </si>
  <si>
    <t>post occupancy evaluation의 약자</t>
  </si>
  <si>
    <t>거주 후 평가의 약어로서, 건축물이 완공된 후 거주자의 입장에서 사용 환경의 질을  진단하고 평가하는 것. 현재 시설의 개선이나 향후 개발할 시설의 환경 개선을 위한 정보 수집의 목적을 갖는다.</t>
  </si>
  <si>
    <t>359</t>
  </si>
  <si>
    <t>공기양수장치</t>
  </si>
  <si>
    <t>air lift pump, 空氣揚水裝置</t>
  </si>
  <si>
    <t>기포의 부력을 이용하여 물을 높은 곳으로 끌어 올리는 펌프</t>
  </si>
  <si>
    <t>3590</t>
  </si>
  <si>
    <t>행정 센터</t>
  </si>
  <si>
    <t>administration center</t>
  </si>
  <si>
    <t>국가나 지방 자치체의 각종 행정 업무를 수행하는 곳.</t>
  </si>
  <si>
    <t>35900</t>
  </si>
  <si>
    <t>향교</t>
  </si>
  <si>
    <t>confucian school, 鄕校</t>
  </si>
  <si>
    <t>① 조선시대 지방의 교육기관으로 중앙의 성균관과 함께 조선시대 교육, 특히 지방 관학(官學)의 중심. ② 대성전(大成殿)과 동‧서 양무(兩廡)를 포함하는 문묘(文廟)를 갖춘 유교문화의 전당으로 인재 양성기관. ③ 향교는 각 지방관청의 관할하에 두어 부(府)·대도호부(大都護府)·목(牧)에는 각 90명, 도호부에는 70명, 군(郡)에는 50명, 현(縣)에는 30명의 학생을 수용하도록 하며, 종6품의 교수와 정9품의 훈도(訓導)를 두도록 《경국대전》에 규정. ④ 향교에는 정부에서 5∼7결(結)의 학전(學田)을 지급하여 수세(收稅)로 교육에 필요한 비용을 충당함. ⑤ 향교의 흥함성쇠에 따라 수령(守令)인사에 반영하고, 매월 교육현황을 관찰사에 보고하도록 함.</t>
  </si>
  <si>
    <t>35902</t>
  </si>
  <si>
    <t>향기문</t>
  </si>
  <si>
    <t>香氣紋</t>
  </si>
  <si>
    <t>향기가 서린 모양으로 제작한 무늬.</t>
  </si>
  <si>
    <t>35903</t>
  </si>
  <si>
    <t>향로석</t>
  </si>
  <si>
    <t>香爐石</t>
  </si>
  <si>
    <t>향을 피우기 위해 향로를 올려놓는 돌로, 장구와 같은 형태가 일반적이나 고인이나 상주의 취향에 따라 모양도 다양하다.</t>
  </si>
  <si>
    <t>35904</t>
  </si>
  <si>
    <t>향배</t>
  </si>
  <si>
    <t>신사나 불각 정면에 내민 부분으로 대부분 계단이 있고 지붕은 본가옥과 연결되어 있음.</t>
  </si>
  <si>
    <t>35905</t>
  </si>
  <si>
    <t>향배둥근도리</t>
  </si>
  <si>
    <t>향배에 있는 서까래를 받치는 도리.</t>
  </si>
  <si>
    <t>35906</t>
  </si>
  <si>
    <t>허가</t>
  </si>
  <si>
    <t>permission, 許可</t>
  </si>
  <si>
    <t>법령에 의하여 일반적으로 금지되어 있는 행위를 행정 기관이 특정한 경우에 해제하고 적법하게 이를 행할 수 있도록 하는 행정 행위.</t>
  </si>
  <si>
    <t>35907</t>
  </si>
  <si>
    <t>허가대공</t>
  </si>
  <si>
    <t>虛家臺工</t>
  </si>
  <si>
    <t>지붕마룻대‧마루서까래 위에 덧서까래를 걸 때에 세우는 대공.</t>
  </si>
  <si>
    <t>35908</t>
  </si>
  <si>
    <t>허가업자</t>
  </si>
  <si>
    <t>licensed contractor</t>
  </si>
  <si>
    <t>법령에 의하여 행정 기관의 허가를 받은 업자.</t>
  </si>
  <si>
    <t>35909</t>
  </si>
  <si>
    <t>공기여과기</t>
  </si>
  <si>
    <t>air filter, 空氣濾過機</t>
  </si>
  <si>
    <t>3591</t>
  </si>
  <si>
    <t>허가연</t>
  </si>
  <si>
    <t>虛家椽</t>
  </si>
  <si>
    <t>① 헛집을 짓기 위하여 이어 대는 서까래. ② 덧서까래라 하며 지붕서까래 위에 지붕물매를 형성하기 위해 덧대는 서까래.</t>
  </si>
  <si>
    <t>35910</t>
  </si>
  <si>
    <t>허니서클</t>
  </si>
  <si>
    <t>honeysuckle</t>
  </si>
  <si>
    <t>① 인동초(忍冬草)를 모티브로 한 무늬. ② 고대 건축‧예술품에 나타나는 대표적인 무늬중 하나.</t>
  </si>
  <si>
    <t>35911</t>
  </si>
  <si>
    <t>허니서클어너먼트</t>
  </si>
  <si>
    <t>honeysuckle ornament</t>
  </si>
  <si>
    <t>① 인동초(忍冬草)를 모티브로 한 무늬장식. 팔메트(palmette)계열(系)의 당초무늬. ② 종려(棕櫚)의 잎을 주제로 한 좌우 대칭형 장식문양.</t>
  </si>
  <si>
    <t>35912</t>
  </si>
  <si>
    <t>허니콤 코어 합판</t>
  </si>
  <si>
    <t>honeycomb core plywood</t>
  </si>
  <si>
    <t>수지 가공을 하여 허니콤 모양으로 조합시킨 종이를 코어로 하고, 단판의 덧심판, 표판, 뒤판을 붙인 경량 합판.</t>
  </si>
  <si>
    <t>35914</t>
  </si>
  <si>
    <t>허니콤보드</t>
  </si>
  <si>
    <t>honeycomb board</t>
  </si>
  <si>
    <t>종이, 알루미늄 따위로 만든 벌집 모양의 심재(心材) 양쪽에 합판, 석면 시멘트 판 따위를 붙인 것. 가볍고 단열성, 강도가 뛰어나다.</t>
  </si>
  <si>
    <t>35915</t>
  </si>
  <si>
    <t>허니콤빔</t>
  </si>
  <si>
    <t>honeycomb beam</t>
  </si>
  <si>
    <t>형강보의 웨브를 지그재그로 절단한 뒤 웨브를 용접하여 벌집모양의 구멍을 만든 보로 단면적에 비해 단면성능이 높고 배관, 배선설비를 관통시키는데 유리함.</t>
  </si>
  <si>
    <t>35916</t>
  </si>
  <si>
    <t>허리</t>
  </si>
  <si>
    <t>haunch</t>
  </si>
  <si>
    <t>35917</t>
  </si>
  <si>
    <t>허리댐</t>
  </si>
  <si>
    <t>abutting joint, shoulder</t>
  </si>
  <si>
    <t>목조의 맞춤면으로 허리 맞춤(돌부접)이라 하며 한재의 마구리가 단지 딴재의 측면에 접하는 접합.</t>
  </si>
  <si>
    <t>35918</t>
  </si>
  <si>
    <t>허리돌림띠</t>
  </si>
  <si>
    <t>string course</t>
  </si>
  <si>
    <t>돌림띠라 하며 처마나 동(胴), 허리 부분, 천장 둘레 등을 감싸는 가늘고 긴 돌출 부분.</t>
  </si>
  <si>
    <t>35919</t>
  </si>
  <si>
    <t>공기역학</t>
  </si>
  <si>
    <t>aerodynamics, 空氣力學</t>
  </si>
  <si>
    <t>유체 역학 가운데 공기의 운동이나 운동하는 물체에 작용하는 공기의 힘을 다루는 학문</t>
  </si>
  <si>
    <t>3592</t>
  </si>
  <si>
    <t>허리맞춤</t>
  </si>
  <si>
    <t>abutting joint</t>
  </si>
  <si>
    <t>건설재료의 마구리가 다른 재료 측면에 접하는 접합으로 주로 목조의 맞춤면을 말함.</t>
  </si>
  <si>
    <t>35920</t>
  </si>
  <si>
    <t>허브</t>
  </si>
  <si>
    <t>hub</t>
  </si>
  <si>
    <t>래치볼트를 움직이기 위해 스핀들을 꽂아 넣어서 손잡이 또는 레버핸들의 움직임을 전하는 부품.</t>
  </si>
  <si>
    <t>35923</t>
  </si>
  <si>
    <t>허용 기준</t>
  </si>
  <si>
    <t>acceptable standards</t>
  </si>
  <si>
    <t>허용되는 한계값의 판단 기준.</t>
  </si>
  <si>
    <t>35927</t>
  </si>
  <si>
    <t>허용 농도</t>
  </si>
  <si>
    <t>allowable concen-tration</t>
  </si>
  <si>
    <t>재실자 및 작업자의 건강에 해가 없는 범위 내에서의 물질의 상한 농도</t>
  </si>
  <si>
    <t>35928</t>
  </si>
  <si>
    <t>공기연행시멘트</t>
  </si>
  <si>
    <t>⇨A.E 시멘트(＝). 에이이시멘트(=)</t>
  </si>
  <si>
    <t>3593</t>
  </si>
  <si>
    <t>허용 범위</t>
  </si>
  <si>
    <t>allowable range</t>
  </si>
  <si>
    <t>다양한 범위에 해당되며 어떤 상태에 있는 것이 허용되는 한정된 영역을 의미함.</t>
  </si>
  <si>
    <t>35930</t>
  </si>
  <si>
    <t>허용 소음 레벨</t>
  </si>
  <si>
    <t>acceptable noise level</t>
  </si>
  <si>
    <t>실내 또는 실외에서 인간이 생활하는 데에 허용될 수 있는 소음 등급.</t>
  </si>
  <si>
    <t>35933</t>
  </si>
  <si>
    <t>허용 신축률</t>
  </si>
  <si>
    <t>allowable mo-vement; movement capability</t>
  </si>
  <si>
    <t>실링재의 움직임에 종속되는 신축 성능. 실링재의 무브먼트 추종 성능을 나타내는 성능값. 실링에 의한 접합부의 줄눈폭에 대한 백분율로 나타낸다.</t>
  </si>
  <si>
    <t>35934</t>
  </si>
  <si>
    <t>허용 전류</t>
  </si>
  <si>
    <t>allowable (electric) current</t>
  </si>
  <si>
    <t>전선 및 케이블 등으로 흘려보낼 수 있는 최대 전류. 이 이상 전류가 흐를 경우 퓨즈, 브레이크가 끊어지게 됨.</t>
  </si>
  <si>
    <t>35939</t>
  </si>
  <si>
    <t>공기연행제</t>
  </si>
  <si>
    <t>① 콘크리트 내부에 미세기포를 발생시켜 콘크리트의 시공성을 좋게 하 동결융해에 대한 저항성을 증진시키기 위하여 콘크리트에 혼입하는 화학혼화제의 한 종류.② ⇨에이이제(＝), A.E.제.</t>
  </si>
  <si>
    <t>3594</t>
  </si>
  <si>
    <t>허용 한계 치수</t>
  </si>
  <si>
    <t>limit of size</t>
  </si>
  <si>
    <t>허용되는 범주안의 있는  최대 또는 최소의 치수.</t>
  </si>
  <si>
    <t>35948</t>
  </si>
  <si>
    <t>허용강도설계법</t>
  </si>
  <si>
    <t>working stress design, 許容强度設計法</t>
  </si>
  <si>
    <t>① 허용응력과 탄성응력분포, 즉 직선응력분포에 의하여 설계하는 방법. ② 철근콘크리트를 탄성체로 보고 적당한 안전율을 고려해 넣은 허용응력을 사용하여 설계하는 방법. ③ 탄성이론에 근거를 둔 설계방법. ④ ＝탄성강도설계법.</t>
  </si>
  <si>
    <t>35949</t>
  </si>
  <si>
    <t>공기연행콘크리트</t>
  </si>
  <si>
    <t>① 혼화제로 공기연행제를 혼입한 콘크리트. ② ⇨에이이콘크리트(＝).</t>
  </si>
  <si>
    <t>3595</t>
  </si>
  <si>
    <t>허용내력</t>
  </si>
  <si>
    <t>allowable bearing power, 許容耐力</t>
  </si>
  <si>
    <t>① 안전율을 적용한 내력. ② ⇨안전지내력.</t>
  </si>
  <si>
    <t>35950</t>
  </si>
  <si>
    <t>허용부착응력</t>
  </si>
  <si>
    <t>allowable bond stress, allowable stress for bond, 許容附着應力</t>
  </si>
  <si>
    <t>① 부착에 대한 허용응력(도). ② 구조계산에 있어서 안전하다고 인정할 수 있는 한도의 부착응력도.</t>
  </si>
  <si>
    <t>35951</t>
  </si>
  <si>
    <t>허용비틀림응력</t>
  </si>
  <si>
    <t>allowable twisting stress, allowable stress for torsion, 許容撓應力</t>
  </si>
  <si>
    <t>① 비틀림에 대한 허용응력(도). ② 구조계산에 있어서 안전하다고 인정할 수 있는 한도의 비틀림응력도.</t>
  </si>
  <si>
    <t>35952</t>
  </si>
  <si>
    <t>허용빈틈</t>
  </si>
  <si>
    <t>permissible clearance</t>
  </si>
  <si>
    <t>① 두 개의 결합부품 간에 허용되는 최대의 빈틈. ② 모듈용어.</t>
  </si>
  <si>
    <t>35953</t>
  </si>
  <si>
    <t>허용소음도</t>
  </si>
  <si>
    <t>acceptable noise level, 許容騷音度</t>
  </si>
  <si>
    <t>목적에 따라서허용할 수 있는 소음의 세기.</t>
  </si>
  <si>
    <t>35954</t>
  </si>
  <si>
    <t>허용압축응력</t>
  </si>
  <si>
    <t>allowable stress for compression, compressive stress, 許容壓縮應力</t>
  </si>
  <si>
    <t>① 압축력에 대한 허용응력(도). ② 구조계산에 있어서 안전하다고 허용할 수 있는 한도의 압축응력도.</t>
  </si>
  <si>
    <t>35955</t>
  </si>
  <si>
    <t>허용온도</t>
  </si>
  <si>
    <t>allowable temperature, 許容溫度</t>
  </si>
  <si>
    <t>기기 또는 절연물에 손상을 입히지 않으면서 사용할 수 있는 최고 온도.</t>
  </si>
  <si>
    <t>35956</t>
  </si>
  <si>
    <t>허용응력</t>
  </si>
  <si>
    <t>allowable stress, 許容應力</t>
  </si>
  <si>
    <t>구조계산에 있어서 안전하다고 허용할 수 있는 한도의 최대응력.</t>
  </si>
  <si>
    <t>35957</t>
  </si>
  <si>
    <t>허용응력도</t>
  </si>
  <si>
    <t>allowable unit stress, 許容應力度</t>
  </si>
  <si>
    <t>① 구조물의 각 재료가 외력에 대한 안전성의 확보를 목적으로 각 부(部)에 생기는 응력도가 초과되지 않도록 정해진 한계응력도. ② 부재에 생기는 응력도의 값이 허용응력도의 값을 넘지 않도록 하여 구조물의 안전성을 확보함.</t>
  </si>
  <si>
    <t>35958</t>
  </si>
  <si>
    <t>허용인장응력도</t>
  </si>
  <si>
    <t>allowable stress for tension, tensile stress, 許容引張應力度</t>
  </si>
  <si>
    <t>① 인장력에 대한 허용응력도. ② 구조계산에 있어서 안전하다고 허용할 수 있는 한도의 인장응력도.</t>
  </si>
  <si>
    <t>35959</t>
  </si>
  <si>
    <t>허용전단강도</t>
  </si>
  <si>
    <t>allowable shearing strength, 許容剪斷强度</t>
  </si>
  <si>
    <t>볼트나 리벳이음에서 철판에 인장력 또는 압축력을 작용시킬 때 한 개의 긴결재가 견디는 전단강도</t>
  </si>
  <si>
    <t>35960</t>
  </si>
  <si>
    <t>허용전단응력도</t>
  </si>
  <si>
    <t>allowable stress for shearing, allowable shearing stress, 許容剪斷應力度</t>
  </si>
  <si>
    <t>① 전단력에 대한 허용응력(도). ② 구조계산에 있어서 안전하다고 허용할 수 있는 한도의 전단응력도.</t>
  </si>
  <si>
    <t>35961</t>
  </si>
  <si>
    <t>허용접촉응력</t>
  </si>
  <si>
    <t>allowable stress for contact, 許容接觸應力</t>
  </si>
  <si>
    <t>접촉에 대한 허용응력(도).</t>
  </si>
  <si>
    <t>35962</t>
  </si>
  <si>
    <t>허용좌굴응력</t>
  </si>
  <si>
    <t>allowable stress for buckling, 許容挫屈應力</t>
  </si>
  <si>
    <t>좌굴에 대한 허용응력(도).</t>
  </si>
  <si>
    <t>35963</t>
  </si>
  <si>
    <t>허용지내력</t>
  </si>
  <si>
    <t>allowable soil pressure, allowable bearing power of soil, 許容地耐力</t>
  </si>
  <si>
    <t>지반에서의 극한 지지력을 안전율로 나눈 값. 안전율은 구조물의 종류, 중요성등에 의해 결정되지만 일반적으로 1.5∼3이다.</t>
  </si>
  <si>
    <t>35964</t>
  </si>
  <si>
    <t>허용지압강도</t>
  </si>
  <si>
    <t>allowable bearing strength, 許容支壓强度</t>
  </si>
  <si>
    <t>볼트나 리벳이음부 구멍에서의 지압변형 또는 볼트나 리벳이 지압된 재료의 찢어짐에 견딜수 있는 허용강도</t>
  </si>
  <si>
    <t>35965</t>
  </si>
  <si>
    <t>허용지지력</t>
  </si>
  <si>
    <t>allowable bearing capacity, permissible soil pressure, 許容支持力</t>
  </si>
  <si>
    <t>① 지반의 전단파괴 또는 침하에 의해서 구조물에 피해를 주지 않는 범위에서 허용되는 단위면적에 대한 최대의 하중. ② 지반에 가해지는 하중강도가 어떤 한계를 넘으면 침하가 갑자기 불어서 지반을 파괴한다. 이때의 하중강도를 극한 지지력으로 하고, 이것을 안전율로 나눈 값을 지반의 허용지지력이라 함.</t>
  </si>
  <si>
    <t>35966</t>
  </si>
  <si>
    <t>허용차</t>
  </si>
  <si>
    <t>tolerance, 許容差</t>
  </si>
  <si>
    <t>규정된 기준값과 허용되는 한계값과의 차. ⇨허용오차.</t>
  </si>
  <si>
    <t>35968</t>
  </si>
  <si>
    <t>허용측압응력</t>
  </si>
  <si>
    <t>allowable stress for bearing, 許容側壓應力</t>
  </si>
  <si>
    <t>측압에 대한 허용응력(도).</t>
  </si>
  <si>
    <t>35969</t>
  </si>
  <si>
    <t>허용편차</t>
  </si>
  <si>
    <t>permissible deviation, 許容偏差</t>
  </si>
  <si>
    <t>실체값과 공칭값 사이 허용된 오차를 초과하지 않는 최대 편차.</t>
  </si>
  <si>
    <t>35970</t>
  </si>
  <si>
    <t>허용하중</t>
  </si>
  <si>
    <t>allowable load, 許容荷重</t>
  </si>
  <si>
    <t>구조계산에 있어서 구조체가 견딜 수 있게 안전하다고 허용될 수 있는 한도의 하중, 즉 한계하중(붕괴하중)을 안전율로 나눈 것.</t>
  </si>
  <si>
    <t>35971</t>
  </si>
  <si>
    <t>허용휨모멘트</t>
  </si>
  <si>
    <t>allowable bending moment, 許容－</t>
  </si>
  <si>
    <t>M = 허용응력도 * (단면2차모멘트/중립축에서 표면까지의 거리)</t>
  </si>
  <si>
    <t>35972</t>
  </si>
  <si>
    <t>허용휨응력</t>
  </si>
  <si>
    <t>allowable bending stress, allowable stress for bending, 許容曲應力</t>
  </si>
  <si>
    <t>① 휨에 대한 허용응력(도). ② 구조계산에 있어서 안전하다고 허용할 수 있는 한도의 휨응력(도).</t>
  </si>
  <si>
    <t>35973</t>
  </si>
  <si>
    <t>허음원</t>
  </si>
  <si>
    <t>image source of sound</t>
  </si>
  <si>
    <t>벽, 천장 등에서의 반사음의 행로를 구할 때 벽 등에 관하여 실제로 어떤 음원과 대칭 위치에 가상하는 음원</t>
  </si>
  <si>
    <t>35974</t>
  </si>
  <si>
    <t>허첨차</t>
  </si>
  <si>
    <t>虛檐遮</t>
  </si>
  <si>
    <t>헛첨차라 하며 기둥머리를 뚫고 내밀어 소로를 얹은 위에 초제공을 받는 주심포계의 공포부재.</t>
  </si>
  <si>
    <t>35975</t>
  </si>
  <si>
    <t>허청</t>
  </si>
  <si>
    <t>虛廳</t>
  </si>
  <si>
    <t>① 허드레 물건, 마른풀이나 퇴비등을 보관하는 집채. ② 문이 없거나 벽이 없는 광. ③ 헛간으로 된 집채.</t>
  </si>
  <si>
    <t>35976</t>
  </si>
  <si>
    <t>허튼고래</t>
  </si>
  <si>
    <t>① 구들고래의 하나로 불길이 이리저리 통하여 들어가도록 굄돌을 흩어서 놓은 방고래 ② 골을 켜지 않고 구들장 네 귀에 돌을 쌓아 괴인 온돌의 구조방식.</t>
  </si>
  <si>
    <t>35977</t>
  </si>
  <si>
    <t>허튼층쌓기</t>
  </si>
  <si>
    <t>random work, random course, 亂層積</t>
  </si>
  <si>
    <t>불규칙한 돌들을 사용하여 가로 세로 줄눈을 맟추지 아니하고 흐트려 쌓는 것으로 막쌓기라 함.</t>
  </si>
  <si>
    <t>35978</t>
  </si>
  <si>
    <t>허튼톱</t>
  </si>
  <si>
    <t>톱니의 생김새가 동가리톱과 내릴톱의 중간이어서 나무를 켜기도 하고 자르기도 하는 톱.</t>
  </si>
  <si>
    <t>35979</t>
  </si>
  <si>
    <t>공기유입구</t>
  </si>
  <si>
    <t>air inlet, 空氣流入口</t>
  </si>
  <si>
    <t>① 환기구나 통기구에서 공기가 들어오는 입구. ② 온수온돌에서 구멍탄용 온수보일러가 설치되어 있는 보일러실로 구멍탄의 연소를 위해 필요한 공기를 공급시켜 주기 위한 창문 또는 유도관</t>
  </si>
  <si>
    <t>3598</t>
  </si>
  <si>
    <t>허프 모델</t>
  </si>
  <si>
    <t>Huff model</t>
  </si>
  <si>
    <t>몇 개의 상업 센터가 존재하는 경우 소비자가 각 센터를 선택하는 확률을 나타내는 모델. 어느 센터의 선택 확률은 그 효용에 비례한다고 함.</t>
  </si>
  <si>
    <t>35980</t>
  </si>
  <si>
    <t>헌란</t>
  </si>
  <si>
    <t>軒欄</t>
  </si>
  <si>
    <t>동자기둥 사이에 가는 살로 짜서 모양을 낸 난간.</t>
  </si>
  <si>
    <t>35982</t>
  </si>
  <si>
    <t>헌와</t>
  </si>
  <si>
    <t>軒瓦</t>
  </si>
  <si>
    <t>막새의 다른 표현으로 처마 끝에 놓는 수막새와 암막새를 통틀어 이르는 말.</t>
  </si>
  <si>
    <t>35983</t>
  </si>
  <si>
    <t>헌치</t>
  </si>
  <si>
    <t>① 보‧슬래브 단부(端部)의 단면을 중앙부의 단면보다 크게 한 부분. 폭‧높이를 크게 하여 그 부분의 벤딩모멘트나 전단력을 견디게 하기 위해 단부(端部)의 단면을 증가한 부분. ② 키(depth)를 크게 한 것을 수직헌치, 너비를 크게 한 것을 수평헌치라 하고 슬래브 단부 두께를 경사지어 증가시킨 것을 드롭헌치(drop haunch)라고 함. ⇨한치 또는 하운치.</t>
  </si>
  <si>
    <t>35984</t>
  </si>
  <si>
    <t>헌치보드</t>
  </si>
  <si>
    <t>haunch board</t>
  </si>
  <si>
    <t>콘크리트보용으로 거푸집의 양측에 설치한 판.</t>
  </si>
  <si>
    <t>35985</t>
  </si>
  <si>
    <t>헌치빔</t>
  </si>
  <si>
    <t>haunched beam</t>
  </si>
  <si>
    <t>횡단면이 지지점을 향하여 두꺼운 빔.</t>
  </si>
  <si>
    <t>35986</t>
  </si>
  <si>
    <t>헌함</t>
  </si>
  <si>
    <t>軒檻</t>
  </si>
  <si>
    <t>누각(樓閣) 또는 대청(大廳) 등의 기둥 밖으로 돌아가며 놓은 난간이 있는 좁은 마루나 방.</t>
  </si>
  <si>
    <t>35987</t>
  </si>
  <si>
    <t>헌함포</t>
  </si>
  <si>
    <t>軒檻包</t>
  </si>
  <si>
    <t>① 난간포라 하며 다층각(多層閣)에서 기둥 바깥으로 내어 만든 툇마루(헌함) 밑을 받쳐 괸 공포. ② 여러 층으로 된 정자 따위의 헌함 밑을 받친 공포(貢包).</t>
  </si>
  <si>
    <t>35988</t>
  </si>
  <si>
    <t>헐거운 구멍</t>
  </si>
  <si>
    <t>관통 볼트나 스터드(stud) 볼트를 삽입하는 헐거운 구멍으로 볼트의 지름보다 몇 mm씩 여유있게 뚫은 것을 말한다.</t>
  </si>
  <si>
    <t>35989</t>
  </si>
  <si>
    <t>공기의 습도</t>
  </si>
  <si>
    <t>air humidity</t>
  </si>
  <si>
    <t>공기 속에 함유되는 수증기량의 정도</t>
  </si>
  <si>
    <t>3599</t>
  </si>
  <si>
    <t>헐거움</t>
  </si>
  <si>
    <t>볼트의 너트가 나사산이 파손되거나 헛도는 상태.</t>
  </si>
  <si>
    <t>35990</t>
  </si>
  <si>
    <t>헐산</t>
  </si>
  <si>
    <t>합각 지붕조를 말하며 중국건축 지붕 형식의 일종.</t>
  </si>
  <si>
    <t>35991</t>
  </si>
  <si>
    <t>험프</t>
  </si>
  <si>
    <t>hump</t>
  </si>
  <si>
    <t>노면을 부분적으로 높여 차량의 속도를 억제하려는 수법. 원호상의 것과 사다리꼴의 것이 있음.</t>
  </si>
  <si>
    <t>35992</t>
  </si>
  <si>
    <t>헛간</t>
  </si>
  <si>
    <t>barn, shed, 虛間</t>
  </si>
  <si>
    <t>곡물‧건초 혹은 막 쓰는 물건을 쌓아 두는 수장 공간. 문이 없이 전면 또는 후면의 벽이 개방된 것이 특징임.</t>
  </si>
  <si>
    <t>35993</t>
  </si>
  <si>
    <t>헛끌</t>
  </si>
  <si>
    <t>가심끌이라고도 함. 나무에 뚫은 구멍을 다듬는 데 쓰는 끌.</t>
  </si>
  <si>
    <t>35995</t>
  </si>
  <si>
    <t>헛동자</t>
  </si>
  <si>
    <t>虛童子</t>
  </si>
  <si>
    <t>농이나 찬장 따위 가구에서 서랍과 서랍 사이에, 앞만 동자목처럼 세운 얇은 나무.</t>
  </si>
  <si>
    <t>35996</t>
  </si>
  <si>
    <t>헛머리</t>
  </si>
  <si>
    <t>虛頭</t>
  </si>
  <si>
    <t>① 전통 가옥을 지을때 보와 왕지도리의 끝머리를 통재로 만들지만 이와는 달리 보와 왕지도리를 따로 잘라 만들어 끼워 놓은 머리. ② 허두라고 하며 보와 왕지도리의 끝머리를 통째로 만들지 않고 따로 잘라 만들어서 끼워 놓은 머리.</t>
  </si>
  <si>
    <t>35997</t>
  </si>
  <si>
    <t>헛물관</t>
  </si>
  <si>
    <t>가도관이라하며 겉씨식물이나 양치식물 관다발의 물관부에 있는 주된 요소.</t>
  </si>
  <si>
    <t>35998</t>
  </si>
  <si>
    <t>헛방</t>
  </si>
  <si>
    <t>허깐방(경상도 방언)이라 하며 허드레 세간을 넣어 두는 방.</t>
  </si>
  <si>
    <t>35999</t>
  </si>
  <si>
    <t>PP</t>
  </si>
  <si>
    <t>polypropylene</t>
  </si>
  <si>
    <t>360</t>
  </si>
  <si>
    <t>공기의 질</t>
  </si>
  <si>
    <t>air quality</t>
  </si>
  <si>
    <t>공기 내에 함유되어 있는 오염 물질의 전반적인 상태</t>
  </si>
  <si>
    <t>3600</t>
  </si>
  <si>
    <t>헛부엌</t>
  </si>
  <si>
    <t>① 설비는 갖추었으나 평소에는 쓰지 아니하는 부엌. ② 건물 외부에 덧지붕을 달아내 지은 부엌으로 헛정지, 한뎃부엌이라도 함.</t>
  </si>
  <si>
    <t>36000</t>
  </si>
  <si>
    <t>헛서까래</t>
  </si>
  <si>
    <t>덧서까래라고 하며, 지붕의 물매를 잡기 위하여 서까래 위에 덧걸어 지붕을 꾸미는 서까래.</t>
  </si>
  <si>
    <t>36001</t>
  </si>
  <si>
    <t>헛쇠</t>
  </si>
  <si>
    <t>헛자물쇠라고도 함. 열쇠를 쓰지 않고 열 수 있는 자물쇠.</t>
  </si>
  <si>
    <t>36002</t>
  </si>
  <si>
    <t>헛응결</t>
  </si>
  <si>
    <t>false setting, 僞凝結</t>
  </si>
  <si>
    <t>포틀랜드 시멘트 페이스트에 일어나는 참응결과는 다른 응결과 비슷한 현상. 페이스트가 몇 분 사이에 유동성을 잃으면서 발열을 수반하지 않는 현상이 일어나는 일이 있다. 이 경우는 오랫동안 반죽하고 있으면 유동성을 회복해 지장이 생기지는 않는다. 강도에도 나쁜 영향은 없으나 사용자들이 싫어하므로 상품으로서는 바람직하지 않다.</t>
  </si>
  <si>
    <t>36003</t>
  </si>
  <si>
    <t>헛일간</t>
  </si>
  <si>
    <t>공사 기간 중 일하기 위하여 공사 현장에 임시로 설치하는 가설 건물.</t>
  </si>
  <si>
    <t>36004</t>
  </si>
  <si>
    <t>헛자물대없는함자물쇠</t>
  </si>
  <si>
    <t>rim dead lock</t>
  </si>
  <si>
    <t>열쇠로 작동되는 본 자물대만이 들어 있는 함자물쇠. 문면에 닮.</t>
  </si>
  <si>
    <t>36005</t>
  </si>
  <si>
    <t>헛자물쇠</t>
  </si>
  <si>
    <t>thumb latch, latch, 虛錠, 空錠</t>
  </si>
  <si>
    <t>열쇠를 쓰지 않고 열 수 있는 자물쇠.</t>
  </si>
  <si>
    <t>36006</t>
  </si>
  <si>
    <t>헛자물쇠세트</t>
  </si>
  <si>
    <t>latch set</t>
  </si>
  <si>
    <t>헛자물쇠와 꽂이쇠 또는 레버핸들, 기타 부속품 일체.</t>
  </si>
  <si>
    <t>36007</t>
  </si>
  <si>
    <t>헛장선</t>
  </si>
  <si>
    <t>僞長線</t>
  </si>
  <si>
    <t>동바리 없이 땅바닥이나 콘크리트 바닥에 그냥 놓는 장선.</t>
  </si>
  <si>
    <t>36009</t>
  </si>
  <si>
    <t>공기의 표준상태</t>
  </si>
  <si>
    <t>온도 20℃, 상대습도 75%, 기압 760mmHg, 비중량 1.020kg/m³의 공기 상태</t>
  </si>
  <si>
    <t>3601</t>
  </si>
  <si>
    <t>헛조임볼트</t>
  </si>
  <si>
    <t>latch bolt</t>
  </si>
  <si>
    <t>스프링의 힘으로 볼트를 자물쇠 면에서 자유롭게 내밀고, 또 붙이는 것.</t>
  </si>
  <si>
    <t>36011</t>
  </si>
  <si>
    <t>헛지붕</t>
  </si>
  <si>
    <t>shed</t>
  </si>
  <si>
    <t>① 지붕 물매를 잡기 위하여 서까래를 덧대어 꾸민 지붕. ⇨덧지붕.</t>
  </si>
  <si>
    <t>36012</t>
  </si>
  <si>
    <t>헛집</t>
  </si>
  <si>
    <t>虛家</t>
  </si>
  <si>
    <t>① 임시로 꾸민 집. ② 지붕만 씌우고 벽, 바닥, 천장 따위를 하지 아니한 헛지붕집(shed). ③ 지붕 물매를 고르게 하려고 욱어진 곳에 이어 짓는 집.</t>
  </si>
  <si>
    <t>36013</t>
  </si>
  <si>
    <t>헛집서까래</t>
  </si>
  <si>
    <t>덧서까래, 헛서까래와 같은 말.</t>
  </si>
  <si>
    <t>36014</t>
  </si>
  <si>
    <t>헤더</t>
  </si>
  <si>
    <t>헤더 덕트</t>
  </si>
  <si>
    <t>기문당0.5%</t>
  </si>
  <si>
    <t>36015</t>
  </si>
  <si>
    <t>header duct</t>
  </si>
  <si>
    <t>물, 증기 등의 유체를 여러 계통으로 등압으로 보내기 위한 분배 주관(主管). 각 계통의 분기관에는 유량을 조절할 수 있는 밸브가 설치됨.(=배관 헤더, 헤더)</t>
  </si>
  <si>
    <t>36016</t>
  </si>
  <si>
    <t>헤더파이프</t>
  </si>
  <si>
    <t>header pipe</t>
  </si>
  <si>
    <t>웰 포인트 장치의 일부로, 지상에 배관하여 라이저 배관으로부터 올라오는 물을 모으는 관.</t>
  </si>
  <si>
    <t>36017</t>
  </si>
  <si>
    <t>헤드</t>
  </si>
  <si>
    <t>head</t>
  </si>
  <si>
    <t>일반적으로 물체의 위쪽 끝, 또는 큰 쪽의 끝을 말함. PC패널의 부분으로서 창호 개구부의 상부가 되는 부분.</t>
  </si>
  <si>
    <t>36018</t>
  </si>
  <si>
    <t>헤드닉 지수</t>
  </si>
  <si>
    <t>hedonic index</t>
  </si>
  <si>
    <t>건축과 같이 개별성이 강한 제화의 물가 지수를 작성할 때 그 성능을 표준화에 의해 회귀분석으로 산출되는 물가 지수. 헤도닉지수(hedonic index).</t>
  </si>
  <si>
    <t>36019</t>
  </si>
  <si>
    <t>헤라</t>
  </si>
  <si>
    <t>Hera</t>
  </si>
  <si>
    <t>칠을 벗겨 내거나 반죽을 얇게 바르기 위해 사용하는 펼친 주걱 모양의 도구.</t>
  </si>
  <si>
    <t>36021</t>
  </si>
  <si>
    <t>헤라클레스</t>
  </si>
  <si>
    <t>Heracles</t>
  </si>
  <si>
    <t>① 그리스‧로마 신화에 나오는 힘과 권력의 신으로 최고의 영웅. ② 헤라클레스는 죽은 뒤 신의 반열에 올랐으며, 도리스 족의 시조신.</t>
  </si>
  <si>
    <t>36022</t>
  </si>
  <si>
    <t>헤르메스</t>
  </si>
  <si>
    <t>Hermes</t>
  </si>
  <si>
    <t>① 그리스 신들(諸神)의 사자(使者)로 웅변의 신. 로마의 머큐리(Mercury)와 같음. ② 신들의 사자(使者)이며 목부(牧夫), 나그네, 상인, 도둑의 수호신으로, 날개 달린 모자와 신을 신고 뱀을 감은 단장을 짚으며 죽은 사람의 망령을 저승으로 인도함.</t>
  </si>
  <si>
    <t>36023</t>
  </si>
  <si>
    <t>헤르츠</t>
  </si>
  <si>
    <t>hertz</t>
  </si>
  <si>
    <t>진동수의 국제단위로 1초 동안의 진동하는 횟수이며, 독일의 물리학자헤르츠(Hertz, H. R.)의 이름에서 유래되었음. 기호는 Hz.</t>
  </si>
  <si>
    <t>36024</t>
  </si>
  <si>
    <t>헤링본</t>
  </si>
  <si>
    <t>herringbone</t>
  </si>
  <si>
    <t>① 지그제그형으로 번갈아 방향을 바꾸어 비스듬히 돌. ② 청어의 뼈 모양 혹은 화살의 오늬 같은 모양을 여러 개 짜 맞춘 무늬. ③ 벽, 돌, 타일을 놓아 만든 오늬무늬로 삼나무 무늬라고도 함.</t>
  </si>
  <si>
    <t>36025</t>
  </si>
  <si>
    <t>헤비 팀버</t>
  </si>
  <si>
    <t>heavy timber</t>
  </si>
  <si>
    <t>큰 단면을 갖는 목재(벗긴 재료 혹은 집성재 등). 또한, 그것을 사용한 구조를 가리키는 일도 있다.</t>
  </si>
  <si>
    <t>36026</t>
  </si>
  <si>
    <t>헤어크랙</t>
  </si>
  <si>
    <t>hair cracking, hairline cracking, hair crack</t>
  </si>
  <si>
    <t>콘크리트나 모르타르, 도자기 따위의 표면에 미세한 털 모양으로 갈라진 틈.</t>
  </si>
  <si>
    <t>36028</t>
  </si>
  <si>
    <t>헤어핀</t>
  </si>
  <si>
    <t>hairpin</t>
  </si>
  <si>
    <t>가늘고 긴 U형으로 가공된 철근.</t>
  </si>
  <si>
    <t>36029</t>
  </si>
  <si>
    <t>공기작업실</t>
  </si>
  <si>
    <t>air chamber, 空氣作業室</t>
  </si>
  <si>
    <t>① 공기케이슨의 밑부분이고 압축공기가 가득 차 있어서 그 속에서 사람이 굴착작업을 할 수 있게 한 곳. ② ⇨공기실.</t>
  </si>
  <si>
    <t>3603</t>
  </si>
  <si>
    <t>헤이그 조약</t>
  </si>
  <si>
    <t>The Hague con-vention on land warfare</t>
  </si>
  <si>
    <t>헤이그 만국 평화 회의에서 맺어진 국제 분쟁의 평화적 처리조약으로, 1899년의 제1회 회의와 1907년 제2회 회의를 통해 조약이 맺어짐.</t>
  </si>
  <si>
    <t>36030</t>
  </si>
  <si>
    <t>헤테로다인</t>
  </si>
  <si>
    <t>heterodyne</t>
  </si>
  <si>
    <t>입사된 전파와 별도로 마련한 발진기의 출력을 혼합하여 비트 주파수로 만들고, 그 비트 주파수를 검파기에 가하여 저주파 신호를 끌어내는 검파 방식.</t>
  </si>
  <si>
    <t>36032</t>
  </si>
  <si>
    <t>헤테로다인 분석기</t>
  </si>
  <si>
    <t>heterodine oscillator</t>
  </si>
  <si>
    <t>좁은 대역의 주파수 분석기. 대상이 되는 파의 주파수에 가까운 국부 발진 주파수를 더해서 발생하는 울림에 의해 분석을 하는 장치.</t>
  </si>
  <si>
    <t>36033</t>
  </si>
  <si>
    <t>헥사스타일</t>
  </si>
  <si>
    <t>hexastyle</t>
  </si>
  <si>
    <t>고대 그리스·로마의 신전과 같은 6주식 건물.</t>
  </si>
  <si>
    <t>36034</t>
  </si>
  <si>
    <t>헬레니즘 도시</t>
  </si>
  <si>
    <t>Helenic town</t>
  </si>
  <si>
    <t>알렉산드로스 대왕의 제국건설 이후 고대 그리스의 뒤를 이어 나타난, 그리스 문화와 오리엔트 문화가 서로 영향을 주고받아 새로 태어난 문화의 도시를 일컫는 말.</t>
  </si>
  <si>
    <t>36035</t>
  </si>
  <si>
    <t>헬름</t>
  </si>
  <si>
    <t>helm</t>
  </si>
  <si>
    <t>① 기사시대라고 일컫는 12세기경 유럽에서 사용되었던 투구. ② 중서부 유럽에서 발견된 탑 꼭대기에 있는양동이 같은 모양의 말단.</t>
  </si>
  <si>
    <t>36036</t>
  </si>
  <si>
    <t>헬름홀츠 공명기</t>
  </si>
  <si>
    <t>Helmholtzs resonator</t>
  </si>
  <si>
    <t>독일의 음향학자인 헬름홀츠가 고안한 기계로 물체의 용적 혹은 흡음 구조를 설계할 때 쓰인다(단일 공명기). → 흡음구멍판.</t>
  </si>
  <si>
    <t>36037</t>
  </si>
  <si>
    <t>헬름홀츠의 (소용돌이) 정리</t>
  </si>
  <si>
    <t>완전 유체에서 밀도가 압력의 일률적인 함수인 경우 소용돌이선을 구성하는 유체는 언제까지 소용돌이선상에 있다고 하는 정리.</t>
  </si>
  <si>
    <t>36038</t>
  </si>
  <si>
    <t>헬리아크용접</t>
  </si>
  <si>
    <t>Heli arc welding</t>
  </si>
  <si>
    <t>불활성 가스를 이용하는 아크 용접. 작은 직경의 용접봉을 전극봉으로 사용하는 텅스텐 불활성 가스 용접과 연결봉을 전극봉으로 사용하는 금속 불활성 가스 용접이 있다.</t>
  </si>
  <si>
    <t>36039</t>
  </si>
  <si>
    <t>공기잠함</t>
  </si>
  <si>
    <t>pneumatic caisson, 空氣潛函</t>
  </si>
  <si>
    <t>① 주위 및 천장을 가진 상자로써, 수중에 침강시켜 압축공기로 상자 속의 물을 배제하고 수저작업에 사용하는 것. ② ＝공기케이슨.</t>
  </si>
  <si>
    <t>3604</t>
  </si>
  <si>
    <t>헬리포트</t>
  </si>
  <si>
    <t>heliport</t>
  </si>
  <si>
    <t>회전익 항공기가 이륙 또는 착륙할 수 있는 장소로 헬리콥터 전용 비행장이라 하며, 지상 헬리포트, 옥상 헬리포트, 선상 헬리포트 등이 있다.</t>
  </si>
  <si>
    <t>36040</t>
  </si>
  <si>
    <t>헬멧</t>
  </si>
  <si>
    <t>helmet, head screen, helmet shield</t>
  </si>
  <si>
    <t>아크용접 시에 유해한 광선(자외선 또는 적외선, 스패터) 등으로부터 용접 작업자의 얼굴이나 머리부분을 보호하기 위해서 위로부터 뒤집어쓰게 만들어진 유리가 있는 보호용 장구.</t>
  </si>
  <si>
    <t>36041</t>
  </si>
  <si>
    <t>헵타스타일</t>
  </si>
  <si>
    <t>heptastyle</t>
  </si>
  <si>
    <t>① 둥근 기둥 7개를 가진 양식. ② 고대 그리스·로마의 신전 또는 신전풍 건물이 전면 또는 전후 양면에 7개의 둥근 기둥을 가진 것.</t>
  </si>
  <si>
    <t>36043</t>
  </si>
  <si>
    <t>혀</t>
  </si>
  <si>
    <t>tongue, feather, spline, 舌</t>
  </si>
  <si>
    <t>널빤지의 한옆을 깎아 다른 널빤지의 홈에 끼우거나, 따로 널 홈에 끼우는 널쪽.</t>
  </si>
  <si>
    <t>36044</t>
  </si>
  <si>
    <t>혀만들기</t>
  </si>
  <si>
    <t>덧문의 맞댄 문광을 턱솔쪽매로 한 경우를 말함.</t>
  </si>
  <si>
    <t>36045</t>
  </si>
  <si>
    <t>혀쪽매</t>
  </si>
  <si>
    <t>rabbet joint</t>
  </si>
  <si>
    <t>널 옆에 혀를 내어 물리게 한 쪽매. 제혀쪽매, 딴혀쪽매 등의 종류가 있다.</t>
  </si>
  <si>
    <t>36046</t>
  </si>
  <si>
    <t>현</t>
  </si>
  <si>
    <t>chord, 眩</t>
  </si>
  <si>
    <t>① 현재(眩材)로 트러스 상부 혹은 하부의 주요 구조부재(상현과 하현). ② 한 되들이 됫박 위에 돌린 쇠로 만든 테두리. ③ 원추곡선상의 양끝을 잇는 선분.</t>
  </si>
  <si>
    <t>36047</t>
  </si>
  <si>
    <t>현가</t>
  </si>
  <si>
    <t>⇨현재 가치.</t>
  </si>
  <si>
    <t>36048</t>
  </si>
  <si>
    <t>현각역</t>
  </si>
  <si>
    <t>glare zone, 眩覺域</t>
  </si>
  <si>
    <t>광원이 직접 눈에 들어오며 영상이 반사되거나 과도한 휘도 대비 등오로 눈부심을 느끼는 시각의 범위. 책상 작업인 경우 눈의 수평 위치에서 상방 30도, 좌우 각각 30도 정도 범위를 말한다.</t>
  </si>
  <si>
    <t>36049</t>
  </si>
  <si>
    <t>공기잠함공법</t>
  </si>
  <si>
    <t>pneumatic caisson method, 空氣潛函工法</t>
  </si>
  <si>
    <t>① 잠함 밑에 작업실을 만들고 그 속에 압축공기를 보내서 물을 배제하여 대기 속에서와 같은 상태에서 굴착하는 특수한 공법. ② ＝뉴매틱케이슨기초공법.</t>
  </si>
  <si>
    <t>3605</t>
  </si>
  <si>
    <t>현관</t>
  </si>
  <si>
    <t>entrance, entry vestibule, 玄關</t>
  </si>
  <si>
    <t>① 입구의 안쪽을 뜻하는 라틴어 ‘베스티불룸(Vestibulum)’에서 유래된 단어. ② 바깥과 안을 구분하는 장소를 의미하며 주택의 주출입구 혹은 문. ⇨문간.</t>
  </si>
  <si>
    <t>36050</t>
  </si>
  <si>
    <t>현관 마루</t>
  </si>
  <si>
    <t>주택의 문간 앞에 딸린 마루</t>
  </si>
  <si>
    <t>36051</t>
  </si>
  <si>
    <t>현관 홀</t>
  </si>
  <si>
    <t>entrance hall</t>
  </si>
  <si>
    <t>건물의 출입구 쪽에 낸 큰 공간으로 건물을 이용하는 사람들의 주요한 출입 장소.</t>
  </si>
  <si>
    <t>36052</t>
  </si>
  <si>
    <t>현관마루</t>
  </si>
  <si>
    <t>entry hall, entrance hall, 玄關</t>
  </si>
  <si>
    <t>건물의 출입문 공간에 딸린 마루.</t>
  </si>
  <si>
    <t>36053</t>
  </si>
  <si>
    <t>현관문</t>
  </si>
  <si>
    <t>entrance door, 玄關門</t>
  </si>
  <si>
    <t>건물의 주요 입구에 달린 출입문.</t>
  </si>
  <si>
    <t>36054</t>
  </si>
  <si>
    <t>현관홀</t>
  </si>
  <si>
    <t>entrance hall, 玄關－</t>
  </si>
  <si>
    <t>건물의 출입구 쪽에 낸 큰 공간으로 건물을 이용하는 사람들의 주요한 출입 장소로 사용한다. ⇨현관 홀.</t>
  </si>
  <si>
    <t>36055</t>
  </si>
  <si>
    <t>현관홀받침</t>
  </si>
  <si>
    <t>entrance hall storage</t>
  </si>
  <si>
    <t>현관홀에서 쓰는 물건의 밑을 받치어 괴는 받침으로 우의‧장화‧우산‧양산 등을 두는 곳을 칭함.</t>
  </si>
  <si>
    <t>36056</t>
  </si>
  <si>
    <t>현대건축</t>
  </si>
  <si>
    <t>現代建築</t>
  </si>
  <si>
    <t>① 근대건축을 계승하여 현대기에 형성된 건축으로 대체로 제2차 세계 대전 이후의 건축. ② 현대건축 발전과정을 5기로 분류. 제1기：19세기 말까지 신재료(新材料)‧신구법(新構法)의 도입기. 제2기：철근콘크리트가 실용화되고 새로운 공간 표현이 가능하게 된 20세기 초부터 제1차 세계대전까지의 시기. 제3기：현대 및 근대건축 이론과 양식 완성시기인 제1차대전 이후부터 1930년경까지. 제4기：고도의 공업생산을 기반으로 급속도로 발전한 1930년부터 제2차 세계대전까지의 시기. 제5기：제2차 세계대전 이후부터 현재까지로 기술주의, 유기(有機)주의 등 다양한 건축적 시도가 이루어지고 있는 시기.</t>
  </si>
  <si>
    <t>36057</t>
  </si>
  <si>
    <t>현대디자인</t>
  </si>
  <si>
    <t>최근 실용성이 있으면서 아름다운 모습을 갖추도록 의상이나 제품, 작품, 건축물 등을 설계하거나 도안하는 일.</t>
  </si>
  <si>
    <t>36058</t>
  </si>
  <si>
    <t>현도장</t>
  </si>
  <si>
    <t>現圖場</t>
  </si>
  <si>
    <t>축소하여 그린 배의 도면을 실제 크기대로 옮겨 그리거나 모형 등을 만드는 작업을 하는 곳.</t>
  </si>
  <si>
    <t>36059</t>
  </si>
  <si>
    <t>현란</t>
  </si>
  <si>
    <t>coffered ceiling, 懸欄</t>
  </si>
  <si>
    <t>① 소란 반자라고 하며 반자틀에 소란을 대고 반자널을 얹은 반자. ② 소란반자‧우물반자‧장현란(長眩欄)‧단현란(短懸欄)이 있음.</t>
  </si>
  <si>
    <t>36060</t>
  </si>
  <si>
    <t>현무암</t>
  </si>
  <si>
    <t>basalt, 玄武岩</t>
  </si>
  <si>
    <t>① 화산암의 일종으로 안산암의 판석(板石). ② 분출암(噴出岩)의 하나로 회장석분(灰長石分)이 풍부한 사장석(斜長石)과 휘석(輝石)을 주성분으로 하는 염기화산암(塩基火山岩)으로 지구에서 가장 분포가 넓은 화산암.</t>
  </si>
  <si>
    <t>36061</t>
  </si>
  <si>
    <t>현미경검사법</t>
  </si>
  <si>
    <t>顯微鏡檢査法</t>
  </si>
  <si>
    <t>육안으로 잘 보이지 않는 작은 대상을 현미경을 이용하여 검사하는 방법.</t>
  </si>
  <si>
    <t>36062</t>
  </si>
  <si>
    <t>현비계</t>
  </si>
  <si>
    <t>36063</t>
  </si>
  <si>
    <t>현산</t>
  </si>
  <si>
    <t>중국건축의 박공지붕에 해당되며 지붕면이 산장(山牆, 山面)보다 밖으로 나가지 않는 형식을 경산(硬山)함.</t>
  </si>
  <si>
    <t>36064</t>
  </si>
  <si>
    <t>현상 변경</t>
  </si>
  <si>
    <t>change of original form; change of existing state</t>
  </si>
  <si>
    <t>공사, 수리 등의 행위를 통해 국가지정문화재의 현재 상태을 변경하는 행위.</t>
  </si>
  <si>
    <t>36066</t>
  </si>
  <si>
    <t>현수 흡음체</t>
  </si>
  <si>
    <t>실내의 소리를 흡수하기 위해 흡음재를 주 부재로 해서 성형 가공된 물체. 천장에 매달아서 사용한다.</t>
  </si>
  <si>
    <t>36067</t>
  </si>
  <si>
    <t>현실</t>
  </si>
  <si>
    <t>玄室</t>
  </si>
  <si>
    <t>① 분묘의 내부구조 중 묘실로서 가장 깊은 어두운 곳. ② 횡혈식석실(橫穴式石室), 횡혈, 지하식횡혈 등으로 유해를 직접 모시거나 유해를 안치한 관 및 부장물을 넣어 두는 묘실. ③  옛 왕세자의 관을 묻어 재실(梓室)을 모시는 원소(園所)의 광중(壙中). ④현실(懸室) ‘닫집’의 북한어.</t>
  </si>
  <si>
    <t>36069</t>
  </si>
  <si>
    <t>현어</t>
  </si>
  <si>
    <t>beam-end cover, 懸魚</t>
  </si>
  <si>
    <t>① 합각머리의 세모꼴로 된 곳에 축 처지게 다는 물고기 모양의 장식. ② 수어(垂魚)라고 하며 박공판이 용마루에서 마주치는 하부에 매다는 물고기나 초화(草花)형 장식 철물.</t>
  </si>
  <si>
    <t>36070</t>
  </si>
  <si>
    <t>현연귀</t>
  </si>
  <si>
    <t>tongued mitre</t>
  </si>
  <si>
    <t>두 재목을 직각으로 맞출때 모서리를 비스듬히 잘라 이어붙인 연귀를 턱솔쪽매로 한 것.</t>
  </si>
  <si>
    <t>36071</t>
  </si>
  <si>
    <t>현열</t>
  </si>
  <si>
    <t>sensible heat, 顯熱</t>
  </si>
  <si>
    <t>물질의 상태를 바꾸지 아니하고, 단순히 온도만 높이거나 낮추는 데에 드는 열.</t>
  </si>
  <si>
    <t>36072</t>
  </si>
  <si>
    <t>현열 부하</t>
  </si>
  <si>
    <t>sensible heat load</t>
  </si>
  <si>
    <t>냉난방 부하 가운데 현열에 의한 부하. 물질의 상태를 바꾸지 않고 단순히 온도만 높이거나 낮추는 데에 드는 열에 대한 부하를 의미하며, 외벽으로부터의 열이동, 일사, 조명, 사무기기 및 장비의 발열과 인체로부터의 현열 등으로 구성된다. ↔ 잠열부하.</t>
  </si>
  <si>
    <t>36073</t>
  </si>
  <si>
    <t>현열 축열</t>
  </si>
  <si>
    <t>sensible heat sto-rage</t>
  </si>
  <si>
    <t>물체의 상태(고체, 액체, 기체)를 바꾸지 않고 단순히 온도만 높이거나 낮추는 데에 드는 열량을 이용한 것으로 물질의 온도를 상승 및 하강시키기 위해 필요한 열에너지를 축적하는 기술. 물, 콘크리트, 벽돌 등이 이용된다.</t>
  </si>
  <si>
    <t>36074</t>
  </si>
  <si>
    <t>현열비</t>
  </si>
  <si>
    <t>sensible heat ratio, sensible heat factor, 顯熱比</t>
  </si>
  <si>
    <t>습한 공기의 온도와 습도가 동시에 변화할 때, 그 공기의 현열과 잠열이 변화하며, 이 때 전 열량 변화에 대한 현열량 변화 비율을 현열비라 함. 공조 부하 계산에 있어서 실내 열부하에 대한 실내 현열 부하의 비율(특히 실 현열비라 한다)을 말한다. 약칭해서 SHF(Sensible Heat Ratio)라고도 함.</t>
  </si>
  <si>
    <t>36076</t>
  </si>
  <si>
    <t>현장</t>
  </si>
  <si>
    <t>field building site, 現場</t>
  </si>
  <si>
    <t>공사를 시행하고 있는 건축공사장을 말하며 건축현장 또는 공사현장이라고 함.</t>
  </si>
  <si>
    <t>36078</t>
  </si>
  <si>
    <t>현장 가건물</t>
  </si>
  <si>
    <t>작업소 내에 가설되는 작업용 가건물. 주로 목공, 철근공, 철골 대장공, 미장공, 도장공 등이 필요로 한다.</t>
  </si>
  <si>
    <t>36079</t>
  </si>
  <si>
    <t>현장 감리</t>
  </si>
  <si>
    <t>site supervision</t>
  </si>
  <si>
    <t>공사 현장에서 하는 감리.</t>
  </si>
  <si>
    <t>36080</t>
  </si>
  <si>
    <t>현장 경비</t>
  </si>
  <si>
    <t>site overhead ex-penses; filed overhead expenses</t>
  </si>
  <si>
    <t>공사 현장에서 현장 관리에 투입되는 경비. 현장 경비와 일반 관리 경비 등을 합한 제경비.</t>
  </si>
  <si>
    <t>36081</t>
  </si>
  <si>
    <t>현장 관리</t>
  </si>
  <si>
    <t>field control; site management</t>
  </si>
  <si>
    <t>공사청부자가 하는 공사 관리 중 공사 현장에서 행하여지는 관리 부분. 품질 관리, 공정 관리, 노무 관리, 원가 관리 등이 있다.</t>
  </si>
  <si>
    <t>36082</t>
  </si>
  <si>
    <t>현장 관리자</t>
  </si>
  <si>
    <t>foreman; engi-neer's representative; field engineer</t>
  </si>
  <si>
    <t>토목·건축·설비 등 건설공사의 시공 및 시공감독 업무를 수행하고, 공사현장 작업원의 활동을 감독·조정한다.</t>
  </si>
  <si>
    <t>36083</t>
  </si>
  <si>
    <t>현장 대리인</t>
  </si>
  <si>
    <t>field represent-ative</t>
  </si>
  <si>
    <t>공사의 시공에 있어서 청부자를 대신하여 공사 현장에 관한 일체의 사항을 처리하는 권한을 갖는 자. 건설업법 등에 의하여 공사업자가 지정하는 책임자로 현장의 공사관리 및 기술관리 기타 공사 업무를 시행하는 사람을 말한다.</t>
  </si>
  <si>
    <t>36084</t>
  </si>
  <si>
    <t>현장 비빔</t>
  </si>
  <si>
    <t>field mixing</t>
  </si>
  <si>
    <t>공사 현장에서 콘크리트 재료의 저장, 계량을 하고, 콘크리트를 비벼서 제조하는 것을 말한다.</t>
  </si>
  <si>
    <t>세화74.5%</t>
  </si>
  <si>
    <t>36086</t>
  </si>
  <si>
    <t>현장 설명</t>
  </si>
  <si>
    <t>설계자가 견적 참가자에 대하여 설계 도서에 나타낼 수 없는 사항 등을 현지에서 보충 설명하는 것. 건축ㆍ토목 따위 공사의 발주자가 입찰에 참가를 신청한 시공업자 또는 견적 참가자에게 설계도에 나타나 있지 않은 사항에 대하여 현지에서 보충적인 설명을 하여 설계 도서, 시방 조건을 알 수 있게 하고 의문 사항에 대한 질문을 받는 따위의 입찰 실시 전 단계의 법률 행위. ⇨현설.</t>
  </si>
  <si>
    <t>36088</t>
  </si>
  <si>
    <t>현장 수리비</t>
  </si>
  <si>
    <t>machinery re-pair cost at construction site</t>
  </si>
  <si>
    <t>건설 공사에 사용하는 기계 기구의 사용 기간 중 수리, 보수의 비용.</t>
  </si>
  <si>
    <t>세화76.0%</t>
  </si>
  <si>
    <t>36089</t>
  </si>
  <si>
    <t>현장 시공</t>
  </si>
  <si>
    <t>site work; site ope-ration</t>
  </si>
  <si>
    <t>현장에서 직접 부착, 조립, 마감 등의 작업을 하는 것. 공장 조립, 공장 가공 등에 대비하여 쓰이는 용어.</t>
  </si>
  <si>
    <t>36090</t>
  </si>
  <si>
    <t>현장 인도</t>
  </si>
  <si>
    <t>spot delivery</t>
  </si>
  <si>
    <t>어떤 자재를 생산자, 판매점 등 공급측의 업자가 특정 현장까지 운반하여 건네주는 것.</t>
  </si>
  <si>
    <t>36092</t>
  </si>
  <si>
    <t>현장 직원</t>
  </si>
  <si>
    <t>construction site staff</t>
  </si>
  <si>
    <t>건설 현장에서 청부업자측의 근무 직원.</t>
  </si>
  <si>
    <t>36093</t>
  </si>
  <si>
    <t>현장 측량</t>
  </si>
  <si>
    <t>original form survey</t>
  </si>
  <si>
    <t>대상지의 지구표면에 있는 모든 점의 관계위치를 결정하고, 어떤 부분의 위치·형상·면적을 측정하여 도시(圖示)하는 기술.</t>
  </si>
  <si>
    <t>36094</t>
  </si>
  <si>
    <t>현장 투수 시험</t>
  </si>
  <si>
    <t>in-site permeability test</t>
  </si>
  <si>
    <t>흙의 투수성에 관한 시험</t>
  </si>
  <si>
    <t>36095</t>
  </si>
  <si>
    <t>현장감정법</t>
  </si>
  <si>
    <t>現場鑑定法</t>
  </si>
  <si>
    <t>재료시험법의 일종. 시공현장에서 재료의 현장검수를 위해 신속 간단한 방법으로 재료형상의 정확도, 치수의 과부족, 품질의 변질 여부 등을 식별하는 방법. 시각적 감정법‧청각적‧취각적‧미각적‧촉각적 감정법(5감) 등이 있음.</t>
  </si>
  <si>
    <t>36096</t>
  </si>
  <si>
    <t>현장경비</t>
  </si>
  <si>
    <t>現場經費</t>
  </si>
  <si>
    <t>공사 시공을 위해 공사현장에서 발생하는 순공사비 이외의 관리비용의 총칭. 공사 현장에서 행하여지는 품질 관리, 공정 관리, 노무 관리, 원가 관리 따위를 위해 현장의 관리 기능 면에 투입되는 경비. 현장을 운영 관리하는 데 필요한 간접적 비용. 현장 경비는 공사 현장에서의 경비 중 일반 관리 경비에 가까운 성격을 갖는 것의 총칭이다.</t>
  </si>
  <si>
    <t>36097</t>
  </si>
  <si>
    <t>현장계량</t>
  </si>
  <si>
    <t>現場計量</t>
  </si>
  <si>
    <t>현장에서 사용하는 용기에 의한 표준 계량 방법. 콘크리트의 조합에 쓰인다.</t>
  </si>
  <si>
    <t>36098</t>
  </si>
  <si>
    <t>현장계량용적배합</t>
  </si>
  <si>
    <t>field measuring volume mix, 現場計量容積配合</t>
  </si>
  <si>
    <t>콘크리트의 각 재료의 양을 현장계량에 의한 용적으로 표시한 배합. 콘크리트 비벼내기 1m³에 소요되는 각 재료 중 시멘트는 포대 수로, 골재는 현장계량에 의한 용적(m³)으로 표시된다. 용적으로 나타낸 콘크리트의 배합. 절대 용적 배합, 표준 계량 용적 배합, 현장 계량 용적 배합 등이 있다.</t>
  </si>
  <si>
    <t>36099</t>
  </si>
  <si>
    <t>PPBS</t>
  </si>
  <si>
    <t>planning programming budgeting system</t>
  </si>
  <si>
    <t>계획예산제도. 1961년 미국의 국방장관 맥나마라가 개발한 관리방법으로, 장기적인 계획(planning)과 단기적인 예산편성(budgeting)을 유기적으로 결합하여 자원배분에 관한 의사결정 합리화를 달성하고자 하는 예산제도. 측정가능한 목표 설정, 목표달성을 위한 대안 작성, 대안평가, 예산계획 수립으로 구성.</t>
  </si>
  <si>
    <t>361</t>
  </si>
  <si>
    <t>현장관리</t>
  </si>
  <si>
    <t>field supervision, 現場管理</t>
  </si>
  <si>
    <t>공사에서 현장 대리인, 주임 기술자, 전문 기술자가 공사의 적절 및 원활한 진척을 목적으로 계획ㆍ지휘ㆍ제어하는 공사 관리 중 공사 현장에서 행하여지는 부분. 품질 관리, 공정 관리, 노무 관리, 원가 관리 따위로 이루어진다.</t>
  </si>
  <si>
    <t>36100</t>
  </si>
  <si>
    <t>현장구조</t>
  </si>
  <si>
    <t>field construction, 現場構造</t>
  </si>
  <si>
    <t>건축자재를 현장에서 제작‧가공하여 조립 설치하는 구조.</t>
  </si>
  <si>
    <t>36101</t>
  </si>
  <si>
    <t>현장리벳</t>
  </si>
  <si>
    <t>field rivet, 現場－</t>
  </si>
  <si>
    <t>공사 현장에서 금속판 형태의 재료를 접합할 때, 구멍으로 꽂아 넣은 다음 반대쪽으로 튀어나온 부분을 충격을 가해 구부리거나 펴지게 하여 결합하는 못.</t>
  </si>
  <si>
    <t>36102</t>
  </si>
  <si>
    <t>현장배합</t>
  </si>
  <si>
    <t>field proportion, job mix, 現場配合</t>
  </si>
  <si>
    <t>시방서의 비율에 따라 공사 현장에서 콘크리트를 배합하는 일. 시방서에 따른 배합의 콘크리트가 되도록 현장에 있어서의 재료의 표면수, 입도 등의 상태 및 계량 방법에 따라 정해진 배합.</t>
  </si>
  <si>
    <t>36103</t>
  </si>
  <si>
    <t>현장사무소</t>
  </si>
  <si>
    <t>現場事務所</t>
  </si>
  <si>
    <t>공사를 맡아서 행하는 시공자가 공사 관리를 하기 위해, 또는 건축물이나 건축 설비 또는 공작물을 설계 내용대로 시공하는지 확인하는 공사 감리자가 공사 감리 따위를 하기 위해 현장에 설치하는 사무소. 시공자가 공사 관리를 하기 위해, 또는 건축주나 공사 감리자가 공사 감리 등을 하기 위해 현장에 가설하는 사무소. 또 공사 관계자 전원의 협의의 장으로서도 기능한다.</t>
  </si>
  <si>
    <t>36104</t>
  </si>
  <si>
    <t>현장에서 콘크리트의 압축 및 휨강도시험용공시체를 제작하고 양생하는 방법</t>
  </si>
  <si>
    <t>36105</t>
  </si>
  <si>
    <t>현장에서의 모래치환법에 의한 흙의 단위중량시험방법</t>
  </si>
  <si>
    <t>KS F 2311.</t>
  </si>
  <si>
    <t>36106</t>
  </si>
  <si>
    <t>현장용접</t>
  </si>
  <si>
    <t>site welding, field welding, 現場熔接</t>
  </si>
  <si>
    <t>공사 현장에 반입 후에 용접하는 것</t>
  </si>
  <si>
    <t>36107</t>
  </si>
  <si>
    <t>현장원</t>
  </si>
  <si>
    <t>現場員</t>
  </si>
  <si>
    <t>공사시공업무 담당과 공사감독자의 지시를 따라 많은 재도급자의 능력을 총합하여 공사완성에 노력하는 사람. 현장원은 풍부한 지식, 높은 식견, 올바른 인격, 강건한 신체 등 우수한 소양을 요함.</t>
  </si>
  <si>
    <t>36108</t>
  </si>
  <si>
    <t>현장접합</t>
  </si>
  <si>
    <t>field connection, 現場接合</t>
  </si>
  <si>
    <t>공사 현장에 반입된 부재를 고력 볼트 또는 용접으로 접합하는 일.</t>
  </si>
  <si>
    <t>36109</t>
  </si>
  <si>
    <t>현장조립방법</t>
  </si>
  <si>
    <t>site fabrication, 現場組立方法</t>
  </si>
  <si>
    <t>건축생산 합리화에 의한 공법으로서 건물의 각 부재의 단순화‧규격화와 될 수 있는 한 공장생산하여 현장에서 용이하게 조립함으로써 행해지는 공법.</t>
  </si>
  <si>
    <t>36110</t>
  </si>
  <si>
    <t>현장조직</t>
  </si>
  <si>
    <t>field organization, 現場組織</t>
  </si>
  <si>
    <t>대규모 사업장의 노동자 집단 속에서 노동조합 활동이나 노동운동 관련 지향점이 유사한 노동자들을 구성원으로 하는 별도의 소모임이다. 건축공사의 능률 향상을 목적으로 현장에 공사 책임자를 필두로 현장주임‧사무주임‧공사계‧사무계로 대별하여 두 부분을 적의 분할하고, 각 계원을 배치‧편성하여 책임분담의 계획 및 조직을 하는 것.</t>
  </si>
  <si>
    <t>36111</t>
  </si>
  <si>
    <t>현장조합비</t>
  </si>
  <si>
    <t>mixing ratio site, 現場組合比</t>
  </si>
  <si>
    <t>현장에서 실제 사용하는 계량방법에 의한 조합비로 콘크리트 조합의 경우에 있음.</t>
  </si>
  <si>
    <t>36112</t>
  </si>
  <si>
    <t>현장치기말뚝</t>
  </si>
  <si>
    <t>cast-in-place pile</t>
  </si>
  <si>
    <t>시공 현장에서 천공기로 소정의 위치를 굴착한 후, 공 내에 철근을 삽입하고 콘크리트를 부어 넣어 기초 파일을 만드는 공법.</t>
  </si>
  <si>
    <t>36113</t>
  </si>
  <si>
    <t>현장치기콘크리트</t>
  </si>
  <si>
    <t>cast-in place concrete</t>
  </si>
  <si>
    <t>건설 공사 현장에서 정해진 크기의 거푸집에 넣어서 만든 콘크리트.</t>
  </si>
  <si>
    <t>36114</t>
  </si>
  <si>
    <t>현장칠</t>
  </si>
  <si>
    <t>現場漆, 現場塗裝</t>
  </si>
  <si>
    <t>공사현장에서 행하는 칠.</t>
  </si>
  <si>
    <t>36115</t>
  </si>
  <si>
    <t>현장콘크리트</t>
  </si>
  <si>
    <t>cast in place concrete, 現場－</t>
  </si>
  <si>
    <t>건설 공사 현장에서 정해진 크기의 거푸집에 넣어서 만든 콘크리트. 건축현장에서 형틀에 콘크리트를 흘려 넣는 것.</t>
  </si>
  <si>
    <t>36116</t>
  </si>
  <si>
    <t>현장콘크리트말뚝</t>
  </si>
  <si>
    <t>말뚝을 공장에서 만들어 운반하는 것이 아니라 시공 현장에서 콘크리트를 타설하여 만드는 말뚝. 미리 제작된 콘크리트 말뚝을 박는 대신에 굴착기계로 정해진 깊이까지 구멍을 파서, 그 속에 철근을 넣고 콘크리트를 현장 타설하여 만든 말뚝.</t>
  </si>
  <si>
    <t>36117</t>
  </si>
  <si>
    <t>현재</t>
  </si>
  <si>
    <t>chord member, 弦材</t>
  </si>
  <si>
    <t>① 트러스의 외변에 있는 부재. ② ⇨현. ③ 트러스 상하에 배치되어 그 하나는 인장을, 다른 하나는 압축을 받는 부재의 총칭.</t>
  </si>
  <si>
    <t>36118</t>
  </si>
  <si>
    <t>현재 가치</t>
  </si>
  <si>
    <t>present value</t>
  </si>
  <si>
    <t>장차 지출되는 비용이나 수입을 금리나 물가 상승률을 고려해서 현재의 금전 가치로 환산하는 것.</t>
  </si>
  <si>
    <t>36119</t>
  </si>
  <si>
    <t>현재 가치법</t>
  </si>
  <si>
    <t>present value method</t>
  </si>
  <si>
    <t>36120</t>
  </si>
  <si>
    <t>현재 인구</t>
  </si>
  <si>
    <t>existing population; de facto population</t>
  </si>
  <si>
    <t>인구 정태(靜態)의 한 가지. 조사 시점에 각 개인의 현재지에 있어서의 인구수를 집계한 것.</t>
  </si>
  <si>
    <t>36121</t>
  </si>
  <si>
    <t>현재 패턴법</t>
  </si>
  <si>
    <t>present pattern method</t>
  </si>
  <si>
    <t>어느 존에서 다른 존으로 향하는 교통량의 장래예측방식으로, 후레타법에 의한 수정하는 방식임.</t>
  </si>
  <si>
    <t>36122</t>
  </si>
  <si>
    <t>현존 식생</t>
  </si>
  <si>
    <t>existing botany</t>
  </si>
  <si>
    <t>현재 지구 상에 발달하고 있는 다양한식생으로자연적인 것과 인위적인 것 모든 것을 의미. 인간의 활동 이전부터 그 지역에 존재하던 식생을 원식생(原植生, original vegetation) 또는 자연 식생이라고도 한다.</t>
  </si>
  <si>
    <t>36123</t>
  </si>
  <si>
    <t>현지 답사</t>
  </si>
  <si>
    <t>in-site survey; reconnaissance</t>
  </si>
  <si>
    <t>대지나 대지 주변의 현황 및 설계, 공사에 관련하는 각종 정보의 수집을 위해 대지에 나가 조사하는 것.</t>
  </si>
  <si>
    <t>36124</t>
  </si>
  <si>
    <t>현지 조사비</t>
  </si>
  <si>
    <t>cost of site investigation</t>
  </si>
  <si>
    <t>건축에서 계획 또는 공사 부지의 답사 또는 조사에 들어가는 제반 비용의 총칭.</t>
  </si>
  <si>
    <t>36125</t>
  </si>
  <si>
    <t>현척</t>
  </si>
  <si>
    <t>실물 크기의 치수. 제도에서 도면의 도형 크기가 실물과 같은 크기로 그려져 있는 것. 축척 비율이 1 대 1이며, 원척이라고도 한다.</t>
  </si>
  <si>
    <t>36126</t>
  </si>
  <si>
    <t>현척도</t>
  </si>
  <si>
    <t>現尺圖</t>
  </si>
  <si>
    <t>실물 크기 대로 그린 1:1 도면. 실물과 동일한 치수로 그려진 그림으로, 현척의 제도 도면이나 배관, 철골 구조물 등의 작업에 형판을 만들 때와 같이 실물 크기로 도면을 그릴 때 사용한다.</t>
  </si>
  <si>
    <t>36127</t>
  </si>
  <si>
    <t>현척도장</t>
  </si>
  <si>
    <t>현치도장이라고 함.</t>
  </si>
  <si>
    <t>36128</t>
  </si>
  <si>
    <t>현촌도</t>
  </si>
  <si>
    <t>현치도라고 함.</t>
  </si>
  <si>
    <t>36129</t>
  </si>
  <si>
    <t>공기조정①</t>
  </si>
  <si>
    <t>工期調整</t>
  </si>
  <si>
    <t>착공일로부터 준공일까지의 건축공사 기간을 조정하거나 각 공정의 소요 일수를 조정하는 것</t>
  </si>
  <si>
    <t>3613</t>
  </si>
  <si>
    <t>현치</t>
  </si>
  <si>
    <t>full size, 原尺</t>
  </si>
  <si>
    <t>실물 크기의 치수. 1/1의 척도로 도면을 그리는 것을 말한다. 축척을 사용하지 않고 현물 그대로의 크기로 나타내는 것.</t>
  </si>
  <si>
    <t>36130</t>
  </si>
  <si>
    <t>현치도</t>
  </si>
  <si>
    <t>full size drawing, 現寸圖</t>
  </si>
  <si>
    <t>실물 크기의 치수대로 나타낸 도면. 실물과 같은 치수로 그리는 도면. 실물 크기의 도면이므로 상세하게 나타낼 수 있다.</t>
  </si>
  <si>
    <t>36131</t>
  </si>
  <si>
    <t>현치도장</t>
  </si>
  <si>
    <t>full size drawing room, 現尺圖場</t>
  </si>
  <si>
    <t>공장 안에서 실 치수로 강구조물의 형태와 리벳의 위치 등을 정확하게 제도하는 전용장소.</t>
  </si>
  <si>
    <t>36132</t>
  </si>
  <si>
    <t>현판</t>
  </si>
  <si>
    <t>懸板</t>
  </si>
  <si>
    <t>글자나 그림을 새겨 문 위나 벽에 다는 널조각. 흔히 절이나 누각, 사당, 정자 따위의 들어가는 문 위, 처마 아래에 걸어 놓는다.</t>
  </si>
  <si>
    <t>36133</t>
  </si>
  <si>
    <t>현판뜨기</t>
  </si>
  <si>
    <t>型板－</t>
  </si>
  <si>
    <t>철골공사의 공장제작 작업순서의 제3번째(공작도 작성→현치도 작성→형판뜨기).</t>
  </si>
  <si>
    <t>36134</t>
  </si>
  <si>
    <t>현판유리</t>
  </si>
  <si>
    <t>patterned glass</t>
  </si>
  <si>
    <t>각종 조각이 있는 판유리. 한쪽 면 또는 양쪽 면에 여러 가지 모양의 작은 요철 무늬를 낸 판유리. 빛은 통과시키면서 적당히 확산시켜 투시를 방지한다. 형판유리라고도 함.</t>
  </si>
  <si>
    <t>36135</t>
  </si>
  <si>
    <t>현휘</t>
  </si>
  <si>
    <t>눈부심이라고도 하며, 어둠에 적응된 상태에서 밝은 광선이 들어왔을 때 생기는 눈의 불쾌감이나 시력 저하 상태를 의미함.</t>
  </si>
  <si>
    <t>36136</t>
  </si>
  <si>
    <t>혈거</t>
  </si>
  <si>
    <t>穴居</t>
  </si>
  <si>
    <t>① 석기시대 유적인 자연동굴을 이용한 주거방식 중 하나. ② 선사시대(先史時代) 흙 속에 가로 혹은 세로 구멍을 파든지 혹은 천연의 동혈을 이용하여 거주하는 방식. ③ 신석기 시대 이후 인공동굴이 많이 이용됨. 도구발달, 노동력의 증대로 촌락형성을 위한 장소를 선정하는 등 큰 동굴을 이용. ④ 가장 대표적인 것은 중국 중국화북지역의 황토지대 옆굴(橫穴)주거.</t>
  </si>
  <si>
    <t>36137</t>
  </si>
  <si>
    <t>혈암점토</t>
  </si>
  <si>
    <t>shale clay, 頁岩粘土</t>
  </si>
  <si>
    <t>층상경화토(層狀硬化土)인데, 토관(土管)‧타일‧벽돌 등의 원료인 저급 점토임. 원료점토의 하나.</t>
  </si>
  <si>
    <t>기문당88.3%</t>
  </si>
  <si>
    <t>36139</t>
  </si>
  <si>
    <t>혈액 검사실</t>
  </si>
  <si>
    <t>blood examin-ating room</t>
  </si>
  <si>
    <t>의료 시설에서 질병의 진단 ·치료 및 예후 판정을 목적으로 환자로부터 채취한 혈액 각종 성분을 검사하는 하는 방.</t>
  </si>
  <si>
    <t>36140</t>
  </si>
  <si>
    <t>혐기성 처리</t>
  </si>
  <si>
    <t>anaerobic treat-ment</t>
  </si>
  <si>
    <t>산소가 없는 조건에서 생육하는 혐기성 미생물의 유기물 분해 작용에 의해 하수에 포함된 더러운 성분을 제거하는 방법.</t>
  </si>
  <si>
    <t>36141</t>
  </si>
  <si>
    <t>혐기성균</t>
  </si>
  <si>
    <t>anaerobic bacteria; anaerobes</t>
  </si>
  <si>
    <t>분자상 산소가 존재하지 않는 부분에서 생육되는 세균의 총칭. 혐기성 균은 생존과 증식을 해나가는데 산소를 필요로하지 않음. 산소가 조금이라도 남으면 생존이 불가능한 편성(절대) 혐기성균과 산소가 있는 부분에서도 생존이 가능한 통성 혐기성균이 있음. ↔ 호기성균</t>
  </si>
  <si>
    <t>36142</t>
  </si>
  <si>
    <t>협각</t>
  </si>
  <si>
    <t>included angle, 挾角</t>
  </si>
  <si>
    <t>트래버스의 어떤 변부터 다음 변에 이르는 시계방향의 수평각. 캠버 각과 킹핀 경사각을 합친 각을 말한다. 끼인각이라고도 함.</t>
  </si>
  <si>
    <t>36143</t>
  </si>
  <si>
    <t>협간</t>
  </si>
  <si>
    <t>夾間</t>
  </si>
  <si>
    <t>① 정간(正間)의 좌우 양쪽에 있는 방. ② 어간(御間)의 양측에 있는 주간(柱間). ③ 정면이 여러 칸으로 된 건물에서 중앙칸 다음의 칸.</t>
  </si>
  <si>
    <t>36144</t>
  </si>
  <si>
    <t>협개선 용접</t>
  </si>
  <si>
    <t>narrow gap weld</t>
  </si>
  <si>
    <t>I형 그루브를 각 층 1패스 또는 2패스로 한쪽 면에서 가스 실드 아크 용접 또는 서브머지 아크 용접으로 용접한느 방법. 접합부가 20mm 정도로 좁고 두께가 두꺼운 철판의 맞대기 용접.</t>
  </si>
  <si>
    <t>36145</t>
  </si>
  <si>
    <t>협대역</t>
  </si>
  <si>
    <t>narrow band</t>
  </si>
  <si>
    <t>데이터 통신에서, 주파수대의 폭이 좁은 대역으로 한 번에 전송할 수 있는 데이터의 양이 적으며, 상대적인 의미로는 광대역이 있다.</t>
  </si>
  <si>
    <t>36146</t>
  </si>
  <si>
    <t>협동 일관 수송</t>
  </si>
  <si>
    <t>intermo-dal transportation</t>
  </si>
  <si>
    <t>화물 수송 시스템의 한 가지로, 컨테이너를 이용하여 자동차·선박·철도·항공기 등을 연결해서 일관적으로 신속하게 수송하는 구조임.</t>
  </si>
  <si>
    <t>36147</t>
  </si>
  <si>
    <t>협동 조합 주택</t>
  </si>
  <si>
    <t>⇨코오퍼러티브 하우스.</t>
  </si>
  <si>
    <t>36148</t>
  </si>
  <si>
    <t>협동도급</t>
  </si>
  <si>
    <t>joint venture, joint venture contract, 協同都給</t>
  </si>
  <si>
    <t>복수의 건설 업자가 공동 책임으로 공사를 청부하는 방식. 본래는 한 기업의 능력을 초과한 대규모 공사 등에서 채용되는 청부 방식이며, 기술력의 보완, 위험의 분산을 목적으로 한 것이었으나 중소 업자 구제의 목적도 있다.</t>
  </si>
  <si>
    <t>36149</t>
  </si>
  <si>
    <t>공기조화</t>
  </si>
  <si>
    <t>air conditioning, 空氣調和</t>
  </si>
  <si>
    <t>3615</t>
  </si>
  <si>
    <t>협량</t>
  </si>
  <si>
    <t>挾梁</t>
  </si>
  <si>
    <t>너비와 비교하여 춤이 높은 두 재 사이에 기둥과 같은 치수의 끼움목을 0.9～1.2m 간격으로 세로로 끼워 볼트조임한 것.</t>
  </si>
  <si>
    <t>36150</t>
  </si>
  <si>
    <t>협력금</t>
  </si>
  <si>
    <t>①  대여 빌딩 등의 건설에서 테넌트 예정자로부터 일시금으로서 예탁올 받아 일정 기간 후에 반제하는 건설 자금의 일부. ② 건설 공사에서 원청업자가 비계대 등의 맹목으로 하청의 설비업자로부터 일정한 비율로 징수하는 금액.</t>
  </si>
  <si>
    <t>36151</t>
  </si>
  <si>
    <t>협력업자</t>
  </si>
  <si>
    <t>건설 공사에서 종합 청부 업자(원청 업자)로부터 주문을 받아 공종별로 공사를 맡는 하청업자의 포괄적인 호칭.</t>
  </si>
  <si>
    <t>36152</t>
  </si>
  <si>
    <t>협문</t>
  </si>
  <si>
    <t>挾門</t>
  </si>
  <si>
    <t>① 대문이나 정문 옆에 있는 작은 문으로 샛문이라 함. ② 궁궐이나 관청 등의 정문(正門) 좌우에 딸린 작은 문. ② 3칸 대문의 정간(중앙칸) 좌우에 있는 문. 동협문‧서협문 등. ③ 출입의 편리를 위하여 정문(正門)이나 대문(大門) 옆에 낸 작은 곁문.</t>
  </si>
  <si>
    <t>36155</t>
  </si>
  <si>
    <t>협방</t>
  </si>
  <si>
    <t>挾房</t>
  </si>
  <si>
    <t>① 협실(夾室), 곁방, 측실(側室)이라고 하며 본채에 딸려있는 작은 방. ② 별개의 두 건물이 연접하는 형식의 익실과는 달리, 본채에 딸려있는 형식.</t>
  </si>
  <si>
    <t>36156</t>
  </si>
  <si>
    <t>협소 과밀 거주</t>
  </si>
  <si>
    <t>narrowly over-crowded dwelling; narrow or over-crowded dwelling</t>
  </si>
  <si>
    <t>좁은 주택에 적정 인원을 초과하여 거주하고 있는 상태 또는 거주 형태.</t>
  </si>
  <si>
    <t>36157</t>
  </si>
  <si>
    <t>협실</t>
  </si>
  <si>
    <t>挾室</t>
  </si>
  <si>
    <t>① 곁방, 측실(側室)이라고 하며 본채에 딸려있는 작은 방. ② 남의 집 한 부분을 빌려 사는 방 = 협방.</t>
  </si>
  <si>
    <t>36158</t>
  </si>
  <si>
    <t>협애 도로</t>
  </si>
  <si>
    <t>narrow street; sub standard street</t>
  </si>
  <si>
    <t>일반적으로 폭 4미터 미만인 도로.</t>
  </si>
  <si>
    <t>36159</t>
  </si>
  <si>
    <t>공기조화계획</t>
  </si>
  <si>
    <t>空氣調和計劃</t>
  </si>
  <si>
    <t>기계장치를 이용하여 실내의 온도, 습도, 기류, 냄새, 유독 가스, 세균 등의 조건을 실내의 사람, 동물 또는 물품 등 소요 환경 조건에 알맞게 조절하는 계획 및 설계</t>
  </si>
  <si>
    <t>3616</t>
  </si>
  <si>
    <t>협의 이전</t>
  </si>
  <si>
    <t>conference building removal</t>
  </si>
  <si>
    <t>사업의 시행자와 그 사업에 지장을 주는 물건의 소유자가 협의하여 보상 금액을 정하고 물건을 이전하는 것,</t>
  </si>
  <si>
    <t>36160</t>
  </si>
  <si>
    <t>협조 재건축</t>
  </si>
  <si>
    <t>co-operative rebuilding</t>
  </si>
  <si>
    <t>재건축을 위한 협조규제를 통해 하나의 건축물을 건축하는 것이 아닌, 각각의 건축물에 대해 재건축이 가능하도록 하는 것.</t>
  </si>
  <si>
    <t>36161</t>
  </si>
  <si>
    <t>협죽도</t>
  </si>
  <si>
    <t>Indian oleander</t>
  </si>
  <si>
    <t>협죽도과에 속하는 상록 활엽수로 고목. 햇볕이 잘 쬐고 습기가 많은 사질토에서 잘 자라지고 공해에 대해서도 매우 강하다. 높이 2m 이상 자라고 밑에서 가지가 총생하여 포기로 되며 수피는 검은 갈색이고 밋밋하다. 1920년경에 한국에 도입되어 제주도에서는 야외에 식재하고 내륙지방에서는 분에 식재하여 관상한다. 밑에서 많은 줄기가 올라와 울타리 같은 수형을 이룬다. 잎을 말린 것을 협죽도엽(夾竹桃葉)이라 한다.</t>
  </si>
  <si>
    <t>36162</t>
  </si>
  <si>
    <t>협채</t>
  </si>
  <si>
    <t>coloring, 挾彩</t>
  </si>
  <si>
    <t>① 바탕에 빛깔이 있는 꽃 따위를 그림. ② 연채(軟彩)와 경채(硬彩)를 함께 써서 그림을 그림.</t>
  </si>
  <si>
    <t>36163</t>
  </si>
  <si>
    <t>협화도</t>
  </si>
  <si>
    <t>consonance</t>
  </si>
  <si>
    <t>음정을 구성하는 소리가 기음(基音)과 조화해서 서로 어울림을 나타내는 정도.</t>
  </si>
  <si>
    <t>36164</t>
  </si>
  <si>
    <t>형①</t>
  </si>
  <si>
    <t>girder, 桁</t>
  </si>
  <si>
    <t>① 도리라 하며 서까래를 받치기 위하여 기둥 위에 건너지르는 나무. ② 마루구조와 같이 몇 개의 부분을 조합하여 1개 보의 역할을 하는 것.</t>
  </si>
  <si>
    <t>36166</t>
  </si>
  <si>
    <t>형②</t>
  </si>
  <si>
    <t>型</t>
  </si>
  <si>
    <t>① 거푸집이라 하며 만들려는 물건의 모양대로 속이 비어 있어 거기에 쇠붙이를 녹여 붓도록 되어 있는 틀. ② 골이라 하며 물건을 만들 때 일정한 모양을 잡거나, 뒤틀린 모양을 바로잡는 데 쓰는 틀. ③ 조형요소의 하나로 시각이나 촉각에 의해 포착되는 사물의 모습.</t>
  </si>
  <si>
    <t>36167</t>
  </si>
  <si>
    <t>형강</t>
  </si>
  <si>
    <t>shape steel, section steel, 形鋼</t>
  </si>
  <si>
    <t>구조용 압연강재로 각종 단면형상을 가진 봉(棒) 모양 압연재의 총칭인데, 철골 구조용으로 사용된다. 용강(鎔鋼)을 각주(角柱) 모양의 형에 주입해서 강괴를 만들고 불순물을 제거하여, 치밀하게 하는 공정을 거친 다음 가열로(加熱爐)에서 재가열하여 압연기에 걸고, 10여 단계의 형붙이 롤러를 통해서 각종 단면형상의 것으로 다듬질한다. 단면형상에 따라 등변ㄱ형강(等邊ㄱ形鋼) 등 여러 가지가 있다.</t>
  </si>
  <si>
    <t>36168</t>
  </si>
  <si>
    <t>형강기둥</t>
  </si>
  <si>
    <t>rolled steel column, 形鋼柱</t>
  </si>
  <si>
    <t>I형강‧구형강 등의 형강을 단독으로 사용한 기둥.</t>
  </si>
  <si>
    <t>36169</t>
  </si>
  <si>
    <t>공기조화기</t>
  </si>
  <si>
    <t>air conditioner, 空氣調和機</t>
  </si>
  <si>
    <t>기계장치를 이용하여 실내의 온도, 습도, 기류, 냄새, 유독 가스, 세균 등의 조건을 실내의 사람, 동물 또는 물품 등 소요 환경 조건에 알맞게 조절하는 장치로서, 일반적으로 ① 공기를 조화공급하는 장치. ② 공기를 흡입하여 조화공기로 변화시켜 송풍하는 기기. ③ 조화기 내부에 공기정화‧냉각감습‧가습‧가열 등의 기능을 지닌 각종 기기로 구성됨. 주요 구성은 공기 여과기(air filter), 공기 냉각기(air cooler), 공기 가열기(air heater), 공기 가열 가습기(air humidifier), 공기 냉각 감습기(air dehumidifier), 공기 예열기(air pre-heater), 공기 재열기(air reheater),  공기 세정기(air washer), 코일(coil) 등으로 구성</t>
  </si>
  <si>
    <t>3617</t>
  </si>
  <si>
    <t>형강보</t>
  </si>
  <si>
    <t>rolled steel beam, shape steel beam, 形鋼－</t>
  </si>
  <si>
    <t>H형강 · I형강 또는 U자형강 등을 단독으로 사용한 보.</t>
  </si>
  <si>
    <t>36170</t>
  </si>
  <si>
    <t>형강의 부호와 치수표시</t>
  </si>
  <si>
    <t>ㄴ형강：ㄴ－(다리의 길이)×(다리의 길이)×(두께). I형강 ：I－(높이)×(플랜지 폭)×(웨브 두께). ㄷ형강：ㄷ－(높이)×(플랜지 폭)×(웨브 두께).H형강：H－(높이)×(플랜지 폭)×(웨브 두께)×(플랜지 두께).</t>
  </si>
  <si>
    <t>36171</t>
  </si>
  <si>
    <t>형광 (고압) 수은 램프</t>
  </si>
  <si>
    <t>fluorescent mercury lamp</t>
  </si>
  <si>
    <t>유리 전구 외관에 형광체를 도포한 고압의 수은램프.</t>
  </si>
  <si>
    <t>36173</t>
  </si>
  <si>
    <t>형광 램프</t>
  </si>
  <si>
    <t>fluorescent lamp</t>
  </si>
  <si>
    <t>진공 유리관 속에 형광 물질인 수은이나 아르곤을 넣고 안쪽 벽에 형광 도료를 칠한 방전등(放電燈).</t>
  </si>
  <si>
    <t>36175</t>
  </si>
  <si>
    <t>형광도료</t>
  </si>
  <si>
    <t>螢光塗料</t>
  </si>
  <si>
    <t>눈에 보이지 않는 자외선을 흡수하고 가시광선으로 변화시켜 반사하는 형광을 발하는 형광체 안료를 주체로 한 도료. 일반적으로 파랑, 초록, 노랑, 주황 등의 유기질 형광성 물질을 말한다. 형광 도료 및 염료는 그래픽과 인쇄, 광고와 장식, 신호와 안전표지, 섬유와 의상 등에서 색역을 확장시키는 목적으로 사용한다.</t>
  </si>
  <si>
    <t>36176</t>
  </si>
  <si>
    <t>형광등</t>
  </si>
  <si>
    <t>fluorescent lamp, 螢光燈</t>
  </si>
  <si>
    <t>진공 유리관 속에 수은과 아르곤을 넣고 안쪽 벽에 형광 물질을 바른 방전등. 수은의 방전으로 생긴 자외선을 가시광선으로 바꾸어 조명하는 등.</t>
  </si>
  <si>
    <t>36177</t>
  </si>
  <si>
    <t>형상 계수</t>
  </si>
  <si>
    <t>shape factor; form factor</t>
  </si>
  <si>
    <t>부재 단면의 형상을 값으로 나타낸 것. 부재의 강도와 모양의 관계를 나타낸 값으로, 보에 외력이 가해져서 변형에 저항력이 발생할 때, 단면의 형태에 의해서 정해지는 상수이다.</t>
  </si>
  <si>
    <t>36178</t>
  </si>
  <si>
    <t>공기조화기기</t>
  </si>
  <si>
    <t>空氣調和器機</t>
  </si>
  <si>
    <t>3618</t>
  </si>
  <si>
    <t>형상 저항</t>
  </si>
  <si>
    <t>form resistance</t>
  </si>
  <si>
    <t>유체속에 있는 물체가 상대적으로 움직일 때 물체표면의 현저한 형상변화가 있는 부분에서 발생하는 소용돌이에 의해 받는 저항.유체속에 있는 물체에 있어서 유체와 물체의 박리(剝離)가 생기지 않는 경우는 유체력에 대한 설명에 있는 것과 같이 마찰력이 주된 유체력 즉 저항이 된다. 그러나 박리가 생기는 경우의 저항(유체력)은 복잡하게 되어 마찰에 의한 저항보다 박리에 따른 압력차에 의한 저항 쪽이 탁월하며 이것을 형상저항이라고 부르고 있다.</t>
  </si>
  <si>
    <t>36180</t>
  </si>
  <si>
    <t>형상 저항 계수</t>
  </si>
  <si>
    <t>loss coefficient</t>
  </si>
  <si>
    <t>관으로 등 저항을 갖는 경로를 유체가 흐를 때 그 상류와 하류의 전압력차.</t>
  </si>
  <si>
    <t>36181</t>
  </si>
  <si>
    <t>형상계수</t>
  </si>
  <si>
    <t>shape factor, form factor, 形狀係數</t>
  </si>
  <si>
    <t>강재 부재의 전소성모멘트를 계산할 때의 소성단면계수와 탄성단면계수의 비. 부정정 구조물의 해법에서 골조의 형상과 부재의 강성 등을 이용하여 결정되는 계수. 단면의 최대 전단 응력도나 부재의 전단 변형을 산정할 때에 유효한 단면적을 주기위한 계수.</t>
  </si>
  <si>
    <t>36185</t>
  </si>
  <si>
    <t>형성층</t>
  </si>
  <si>
    <t>形成層</t>
  </si>
  <si>
    <t>떡잎식물이나 겉씨식물, 일부 외떡잎식물과 양치식물의 줄기나 뿌리의 물관부와 체관부 사이에 있는 분열 조직. 왕성한 세포 분열이 이루어져 안쪽에 물관부, 바깥쪽에 체관부를 만든다.</t>
  </si>
  <si>
    <t>36187</t>
  </si>
  <si>
    <t>형재</t>
  </si>
  <si>
    <t>section, 形材</t>
  </si>
  <si>
    <t>반완성의 형으로 생산되는 건축재료로서 보통 벨트컨베이어(belt conveyer)식 작업에 따라 정하여진 단면형을 가지고 길이를 지정하지 않고 제조됨. 그 방향의 치수가 지정되어 있다는 의미로 L2재라고도 함.</t>
  </si>
  <si>
    <t>36188</t>
  </si>
  <si>
    <t>형태 계수</t>
  </si>
  <si>
    <t>shape factor</t>
  </si>
  <si>
    <t>두 표면 사이의 복사열전달에서 방향의 영향을 고려하기 위해 표면특성과 온도에 무관한 순수 기하학적인 값.</t>
  </si>
  <si>
    <t>36189</t>
  </si>
  <si>
    <t>공기조화방식</t>
  </si>
  <si>
    <t>air conditioning system, 空氣調和方式</t>
  </si>
  <si>
    <t>공기조화의 방식으로 ① 중앙식(central system)은 대규모 건물에서 기계실(지하실‧옥상 등)에 주요 기기를 종합적으로 설치하여 운전하는 방식이며, ② 개별식(unit system)은 중규모 건물의 각 구역마다 시설을 배치하는 방식, ③ 국소식은 소규모 주택 등에서 각 실마다 기계를 설비하는 방식</t>
  </si>
  <si>
    <t>3619</t>
  </si>
  <si>
    <t>형태 지각</t>
  </si>
  <si>
    <t>form perception</t>
  </si>
  <si>
    <t>인간이 환경 내 물체의 시각적 요소, 특히 형태, 패턴  등을 파악하는 것.</t>
  </si>
  <si>
    <t>36190</t>
  </si>
  <si>
    <t>형태 지역제</t>
  </si>
  <si>
    <t>height and bulk zoning</t>
  </si>
  <si>
    <t>도시 내의 각 지역 특성에 알맞게 건축물들을 합리적인 형태로 유지하고 보존하는 데에 필요한 형태에 대하여 기준을 부여하는 제도. 도시의 위생, 보안, 경관 따위를 정비하는 데에 목적이 있음.</t>
  </si>
  <si>
    <t>36191</t>
  </si>
  <si>
    <t>형태별 배가</t>
  </si>
  <si>
    <t>도서관에서 자료를 그 크기나 형태를 기준으로 구분해서 서가에 배열하는 방식.</t>
  </si>
  <si>
    <t>36192</t>
  </si>
  <si>
    <t>형태지역제</t>
  </si>
  <si>
    <t>form and structure zoning, 形態地域制</t>
  </si>
  <si>
    <t>도시의 토지이용을 합리적으로 하기 위한 지역제의 일종으로 건축물의 건폐율, 용적률, 높이 등 건축물의 형태에 관한 규제를 지역, 지구별로 지정하여 지역의 환경 수준이나 토지 이용 계획의 실현을 규정하는 제도.</t>
  </si>
  <si>
    <t>36193</t>
  </si>
  <si>
    <t>형태지역지구계획</t>
  </si>
  <si>
    <t>volume districting, 形態地域地區計劃</t>
  </si>
  <si>
    <t>도시계획상 동일한 지구내에 여러 건축형식‧건축용적‧건축밀도 등의 혼재에서 오는 토지이용 상의 혼란을 방지하기 위해, 또는 보건‧방재‧교통 등의 원활과 토지의 집약적 이용을 도모하기 위해 용도지역지구계획과 대조시켜 용도와 기능의 용량에 적합한 시설의 용적형태를 지역별로 계획하는 것.</t>
  </si>
  <si>
    <t>36194</t>
  </si>
  <si>
    <t>형틀</t>
  </si>
  <si>
    <t>콘크리트를 넣어 소요의 형에 경화 성형시키기 위한 주형의 역할을 하는 것. 목재, 합판, 강판, 플라스틱 등이 이용된다. 콘크리트를 흘려 넣는 틀 콘크리트가 굳을 때까지 그 가변성의 혼합물을 떠 받친다. 거푸집이라고도 함.</t>
  </si>
  <si>
    <t>36195</t>
  </si>
  <si>
    <t>형틀 판유리</t>
  </si>
  <si>
    <t>figured glass</t>
  </si>
  <si>
    <t>한면에 부조 무늬가 새겨진 판유리. 용융한 유리 바탕을 2개의 수냉한 형틀 롤 사이를 통과시켜, 형틀 롤에 조각한 무늬를 새겨서 성형한다.</t>
  </si>
  <si>
    <t>36196</t>
  </si>
  <si>
    <t>형틀굽힘시험</t>
  </si>
  <si>
    <t>guide bend test</t>
  </si>
  <si>
    <t>용접 이음으로 부터 채취한 시편을 눌림대와 형틀 지그를 이용하여 그 형에 의해서 굽히는 시험이다.</t>
  </si>
  <si>
    <t>36197</t>
  </si>
  <si>
    <t>형틀블록</t>
  </si>
  <si>
    <t>ㄱ자형, ㄷ자형, ㅁ자형으로 된 블록을 쌓아 그 속에 철근을 배근하고 콘크리트를 채워 넣는 블록. 거푸집블록이라고도 함.</t>
  </si>
  <si>
    <t>36198</t>
  </si>
  <si>
    <t>형틀진동기</t>
  </si>
  <si>
    <t>콘크리트가 잘 다져지게 하기 위하여 거푸집의 외부에 설치하는 진동기. 압축 공기로 해머의 진동을 거푸집에 전달한다. 거푸집진동기라고도 함.</t>
  </si>
  <si>
    <t>36199</t>
  </si>
  <si>
    <t>parts per million</t>
  </si>
  <si>
    <t>100만분의 1을 의미하는 단위.</t>
  </si>
  <si>
    <t>362</t>
  </si>
  <si>
    <t>공기조화설비</t>
  </si>
  <si>
    <t>空氣調和設備</t>
  </si>
  <si>
    <t>3620</t>
  </si>
  <si>
    <t>형판</t>
  </si>
  <si>
    <t>석공 등이 어떤 모양을 만들 때에 사용하기 위하여 일정한 모형을 새겨 만든 널빤지. 목공사 · 철골 공사 · 돌공사 · 미장 공사 등에서 원하는 모양의 것을 만들 때 실형이나 실치수 등에서 딴 판. 철골의 형판은 박강판이나 투명 경질 비닐판을 사용하지만 다른 공사에서는 목제의 판이 많다.</t>
  </si>
  <si>
    <t>36200</t>
  </si>
  <si>
    <t>형판유리</t>
  </si>
  <si>
    <t>patterened glass, rolled glass, 型板硝子</t>
  </si>
  <si>
    <t>한쪽 면 또는 양쪽 면에 여러 가지 모양의 작은 요철 무늬를 낸 판유리. 빛은 통과시키면서 적당히 확산시켜 투시를 방지한다.</t>
  </si>
  <si>
    <t>36201</t>
  </si>
  <si>
    <t>호</t>
  </si>
  <si>
    <t>① 집을 세는 단위로 행정상 기초 조직단위인 한 집. ② 건물의 정면 주간 가운데 출입구가 있는 수를 나타내는 단위.</t>
  </si>
  <si>
    <t>36202</t>
  </si>
  <si>
    <t>호구 조사</t>
  </si>
  <si>
    <t>visiting investig-ation</t>
  </si>
  <si>
    <t>① 호수(戶數)와 인구를 조사함. ② 각 세대를 방문하여 가족의 실태를 조사함.</t>
  </si>
  <si>
    <t>36203</t>
  </si>
  <si>
    <t>호기</t>
  </si>
  <si>
    <t>exhaled air</t>
  </si>
  <si>
    <t>인체의 정상 호흡 작용으로 폐에서 토출되는 공기</t>
  </si>
  <si>
    <t>36204</t>
  </si>
  <si>
    <t>호기성 처리</t>
  </si>
  <si>
    <t>aerobic treat-ment</t>
  </si>
  <si>
    <t>산소를 좋아하는 호기성 생물의 작용을 이용하여 폐수를 처리하는 방법. ↔ 혐기성 처리</t>
  </si>
  <si>
    <t>36205</t>
  </si>
  <si>
    <t>호기성균</t>
  </si>
  <si>
    <t>산소의 존재하에서 발육, 증식을 하는 세균. 공중 또는 수중의 산소를 이용해서 유기 물질 등을 산화 분해한다.호기성균 중에서 산소가 없으면 전혀 생육할 수 없는 것을 편성 호기성균이라 부르며, 산소가 필요하더라도 공기 중 보다 낮은 농도의 산소분압하에서 가장 잘 생육하는 세균을 미(微)호기성균이라 한다. ↔ 혐기성균.</t>
  </si>
  <si>
    <t>36206</t>
  </si>
  <si>
    <t>호깅</t>
  </si>
  <si>
    <t>hogging</t>
  </si>
  <si>
    <t>부체(浮體)가 파랑하중이나 불균형의 적재하중 등을 받아 부체의 중앙부가 솟아오르게 변형되는 상태. 일반적으로 세장체(細長體) 형태를 가진 부체의 길이(장)방향은 구조적으로 하나의 보로 생각할 수 있다. 정수(靜水)중에는 부력과 중력이 균형을 이루나 적재하중 등의 불균일분포에 의해 길이방향의 부력분포와 중력분포의 균형이 깨어진다. 부력체에는 휨모멘트 및 전단력이 생기게 된다. 또 파랑하중에 의해서도 휨모멘트와 전단력이 생기며 특히 부체의 길이와 거의 같은 파장의 파도에 대해서 큰 휨모멘트가 생긴다(간단한 설계에는 부체길이와 설계파의 파장을 일치시켜 설계용 파랑휨모멘트를 산정하는 경우도 있다). 적재하중이 중앙부에 편재되는 경우 혹은 파도의 골이 중앙에 있고 파도의 봉우리가 양단에 있는 경우는 중앙하단이 인장측이 되는 휨모멘트가 생겨 밑으로 처지는 변형상태가 되는데 이를 새깅이라고 한다. 한편, 적재하중이 양단에 편재되는 경우 혹은 파도의 봉우리가 중앙에 오고 파도의 골이 양단에 있는 경우에는 반대로 중앙상단이 인장측이 되는 휨모멘트가 생겨 위로 젖혀 올라간 변형상태가 된다. 이 상태를 호깅이라고 한다. 또, 평면이 구형(矩形)부체 뿐만 아니라 원형부체에도 직경이 파장과 같은 정도인 경우에는 새깅, 호깅이 발생한다.</t>
  </si>
  <si>
    <t>36207</t>
  </si>
  <si>
    <t>호두각집</t>
  </si>
  <si>
    <t>虎頭閣家</t>
  </si>
  <si>
    <t>① 조선시대 의금부에서 죄인을 심문하던 집. ② 대문 지붕이 가로 되지 않고 의금부의 호두각 모양을 본떠서 용마루 밑의 머리빼기 밑에 문을 낸 집. ③ 평면이 T자형으로 정당에서 내민 합각 또는 박공측에 출입문을 둔 집.</t>
  </si>
  <si>
    <t>36208</t>
  </si>
  <si>
    <t>호랑가시나무</t>
  </si>
  <si>
    <t>감탕나무과에 속하는 상록 활엽수이다. 한국과 중국 등에 분포하며, 묘아자나무, 호랑이발톱나무라고도 한다. 중국에서는 늙은 호랑이의 발톱이라는 뜻으로 노호자(老虎刺) 또는 개의 뼈라는 뜻으로 구골이라고 부른다. 영화 해리포터의 주인공이 사용하는 마법 지팡이 재료이기도 하다.</t>
  </si>
  <si>
    <t>36209</t>
  </si>
  <si>
    <t>호랑가시나무남천</t>
  </si>
  <si>
    <t>mahonia</t>
  </si>
  <si>
    <t>동아시아, 히말라야, 북미 및 중앙 아메리카에 서식하는 약 70 종의 상록관목과 작은 나무 속으로 정원 관목에 쓰인다.</t>
  </si>
  <si>
    <t>36210</t>
  </si>
  <si>
    <t>호로</t>
  </si>
  <si>
    <t>葫籚</t>
  </si>
  <si>
    <t>① 분합(分閤) 아래쪽에 고정시키는 쇠 장식의 하나. ② 박과의 한해살이 덩굴풀.</t>
  </si>
  <si>
    <t>36211</t>
  </si>
  <si>
    <t>호리병돌쩌귀</t>
  </si>
  <si>
    <t>① 호리병 모양의 위아래가 굵고 중간이 가늘게 된 것으로 한옥 여닫이문에 다는 경첩. ② 보통 문 하나에 2∼3쌍의 돌쩌귀를 달았는데, 쇠붙이로 되어 문을 떠받치는 힘이 강하고 견고함.</t>
  </si>
  <si>
    <t>36213</t>
  </si>
  <si>
    <t>호리존 라이트</t>
  </si>
  <si>
    <t>horizon light; cyclorama light</t>
  </si>
  <si>
    <t>무대 또는 사진 촬영의 배경면을 연출하기 위한 조명 기구.</t>
  </si>
  <si>
    <t>36214</t>
  </si>
  <si>
    <t>호리존트</t>
  </si>
  <si>
    <t>horizont</t>
  </si>
  <si>
    <t>바닥부터 천장까지 이음새 없이 만들어 놓은 세트 벽면. 여기에 적당한 페인트칠을 하여 조명을 주면 무한 공간처럼 보이게 할 수도 있다. 때로는 막을 내려 대용하는 경우도 있다.</t>
  </si>
  <si>
    <t>36215</t>
  </si>
  <si>
    <t>호모겐홀츠</t>
  </si>
  <si>
    <t>homogen holts</t>
  </si>
  <si>
    <t>균일한 목질로 된 차음(遮音), 단열판으로서 내장 및 가구재의 일종. 목재를 세편화(細片化)한 것에 합성수지제를 도포 압연한 판. 섬유에 방향성이 없고 균질이고 만곡균열이 없으며 온도차에 의한 변화가 없음. 방음‧방열‧방충‧방균성이 큼. 벽‧천장‧가구 등에 쓰임.</t>
  </si>
  <si>
    <t>36216</t>
  </si>
  <si>
    <t>호모켄</t>
  </si>
  <si>
    <t>homoken</t>
  </si>
  <si>
    <t>균일한 목질로 된 차음(遮音)‧단열판(斷熱板)의 내장, 가구재의 일종.</t>
  </si>
  <si>
    <t>36217</t>
  </si>
  <si>
    <t>호박돌</t>
  </si>
  <si>
    <t>boulder, cobble stone, 玉石</t>
  </si>
  <si>
    <t>집터 따위의 바닥을 단단히 하는 데 쓰는 둥글고 큰 돌. 독립 기초에서 기둥 또는 처마를 받는 돌. 직경 20〜30㎝ 정도의 둥글넓적한 개울산의 천연석재, 기초 잡석지정, 바닥콘크리트지정 등 으로 쓰임. 조약돌보다 조금 큼.</t>
  </si>
  <si>
    <t>36218</t>
  </si>
  <si>
    <t>공기중에서 급속동결 및 수중에서의 급속용해에 대한 콘크리트공시체의 저항시험방법</t>
  </si>
  <si>
    <t>Testing Method for Resistance of Concrete Specimens to Rapid Freezing in Air and Thawing in Water</t>
  </si>
  <si>
    <t>① KS F 2456. ② 이 규격은 콘크리트 공시체의 실험실 내의 공기 중에서의 동결과 수중에서 융해의 급속 반복 사이클에 대한 저항을 구하기 위한 시험에 대하여 규정함.</t>
  </si>
  <si>
    <t>3622</t>
  </si>
  <si>
    <t>호박돌 깔기</t>
  </si>
  <si>
    <t>rubble stone paving</t>
  </si>
  <si>
    <t>거의 구형으로 된 자연석(지름 15- 20cm)의 평평한 상부를 늘어서 깐 정원길 포장.</t>
  </si>
  <si>
    <t>36220</t>
  </si>
  <si>
    <t>호박돌 콘크리트</t>
  </si>
  <si>
    <t>boulder concrete</t>
  </si>
  <si>
    <t>20~30cm의 호박돌을 혼입한 콘크리트.</t>
  </si>
  <si>
    <t>36222</t>
  </si>
  <si>
    <t>호박돌기초</t>
  </si>
  <si>
    <t>boulder foundation, 玉石基礎</t>
  </si>
  <si>
    <t>전통가옥을 지을때 둥글넓적한 즉 호박같이 생겨먹은 자연석을 초석으로 사용하는 기초를 일컫는 말. 바닥 동바리 · 토대 밑에 호박돌을 설치하여 기초로 한 것.</t>
  </si>
  <si>
    <t>36223</t>
  </si>
  <si>
    <t>호박돌기초지정</t>
  </si>
  <si>
    <t>돌 모양에 맞춰 세워놓고 4인용 달구로 충분히 다짐. 돌 설치는 수평규준틀 또는 연속기초에서 나누어 내었을 때에 생기는 수평실의 교점에 추를 내려 위치를 표시한 후 지정을 알맞게 설치.</t>
  </si>
  <si>
    <t>36224</t>
  </si>
  <si>
    <t>호박돌쌓기</t>
  </si>
  <si>
    <t>fint walling</t>
  </si>
  <si>
    <t>호박돌을 쌓아올린 것. 낮은 축벽 등에 이용되는 공법이다.</t>
  </si>
  <si>
    <t>36225</t>
  </si>
  <si>
    <t>호박돌지정</t>
  </si>
  <si>
    <t>호박돌을 사용한 지정.</t>
  </si>
  <si>
    <t>36226</t>
  </si>
  <si>
    <t>호박주춧돌</t>
  </si>
  <si>
    <t>호박돌로 된 주춧돌. 둥근잡석주춧돌, 둥근돌주춧돌이라고도 함.</t>
  </si>
  <si>
    <t>36227</t>
  </si>
  <si>
    <t>호분</t>
  </si>
  <si>
    <t>gohun, 胡粉</t>
  </si>
  <si>
    <t>흰색 안료. 바닷가 모래사장에 있는 풍화된 대합(大蛤), 굴 등의 조개껍질을 빻아 만들기 때문에 합분(蛤粉)이라고도 한다. 탄산석회(炭酸石灰)와 소량의 인산석회(燐酸石灰)가 주성분이다. 수비법으로 얻은 가루 중 입자가 굵은 것은 채색의 바탕용으로 쓰이며, 가는 것은 상품(上品)으로 다양하게 쓰인다.</t>
  </si>
  <si>
    <t>36228</t>
  </si>
  <si>
    <t>호비칼</t>
  </si>
  <si>
    <t>hooked cutter</t>
  </si>
  <si>
    <t>나무 따위의 속을 호벼 파내는 데 쓰는 칼. 몸이 바짝 굽고 칼날이 양쪽으로 나 있으며 주로 나막신 코의 속을 파낼 때 쓴다.</t>
  </si>
  <si>
    <t>36229</t>
  </si>
  <si>
    <t>공기중에서 완속동결 및 수중에서의 완속용해에 대한 콘크리트공시체의 저항시험방법</t>
  </si>
  <si>
    <t>Testing Method for Resistance of Concrete Specimens to Slow Freezing in Air and Thawing in Water</t>
  </si>
  <si>
    <t>① KS F 2458. ② 이 규격은 콘크리트 공시체의 실험실내 공기 중에서의 동결과 수중에서 융해의 완만한 반복 사이클에 대한 저항을 구하기 위한 시험에 대하여 규정함.</t>
  </si>
  <si>
    <t>3623</t>
  </si>
  <si>
    <t>호석</t>
  </si>
  <si>
    <t>護石</t>
  </si>
  <si>
    <t>무덤의 외부를 보호하기 위하여 돌을 이용하여 만든 시설물.</t>
  </si>
  <si>
    <t>36230</t>
  </si>
  <si>
    <t>호설 지대</t>
  </si>
  <si>
    <t>deep-snow district</t>
  </si>
  <si>
    <t>적설량이 많은 지대로 겨울에 눈이 많이 내리고 폭설 피해가 발생할 가능성이 높은 지역.</t>
  </si>
  <si>
    <t>36231</t>
  </si>
  <si>
    <t>호수 밀도</t>
  </si>
  <si>
    <t>dwelling density</t>
  </si>
  <si>
    <t>건축물이 밀집되어 있는 정도를 나타내는 지표로서 정비구역 면적 1헥타르당 건축되어 있는 건축물의 동수를 말함.</t>
  </si>
  <si>
    <t>36232</t>
  </si>
  <si>
    <t>호수밀도</t>
  </si>
  <si>
    <t>戶數密度</t>
  </si>
  <si>
    <t>주택지에서 어느 구역 내의 주택 호수를 그 구역 내의 토지 면적으로 나눈 수치. 단위는 보통, 호/㏊로 나타낸다. 주택지의 토지 이용도를 나타내는 지표가 되며, 또 여기에 1호당 평균 거주 인원을 곱하면 인구 밀도가 구해진다.</t>
  </si>
  <si>
    <t>36233</t>
  </si>
  <si>
    <t>호스</t>
  </si>
  <si>
    <t>hose</t>
  </si>
  <si>
    <t>자유롭게 휘어지도록 고무, 비닐, 헝겊 따위로 만든 관(管). 물이나 가스 따위를 보내는 데 쓴다.</t>
  </si>
  <si>
    <t>36234</t>
  </si>
  <si>
    <t>호스피스</t>
  </si>
  <si>
    <t>hospice</t>
  </si>
  <si>
    <t>병원을 중심으로 다양한 전문분야로 구성된 팀의 접근을 통해 증상을 효과적으로 조절하고, 환자와 가족을 함께 치료하며 편안한 임종을 위한 돌봄을 제공하는 활동 혹은 이 일의 종사자.</t>
  </si>
  <si>
    <t>36235</t>
  </si>
  <si>
    <t>호안</t>
  </si>
  <si>
    <t>revetmant</t>
  </si>
  <si>
    <t>하천의 유수에 의한 침식에 대해 하안(河岸)·제방을 보호하는 공작물.</t>
  </si>
  <si>
    <t>36236</t>
  </si>
  <si>
    <t>호이스트</t>
  </si>
  <si>
    <t>hoist</t>
  </si>
  <si>
    <t>비교적 가벼운 물건을 들어 옮기는 기중기의 하나. 공기식, 전기식 따위가 있다. 전동기, 감속 장치, 와인딩 드럼 등을 일체로 통합시킨 소형의 감아 올리기 기계(권상기)로, 스스로 주행할 수 있는 것이 많다.</t>
  </si>
  <si>
    <t>36239</t>
  </si>
  <si>
    <t>호이스트타워</t>
  </si>
  <si>
    <t>hoist tower</t>
  </si>
  <si>
    <t>건설공사에서 상층까지 재료를 운반하는 승강기의 통로 구실을 하는 일시적(또는 영구적)인 구조물, 즉 승강탑.</t>
  </si>
  <si>
    <t>36240</t>
  </si>
  <si>
    <t>호이헨스의 원리</t>
  </si>
  <si>
    <t>어떤 시각의 파면상의 모든 점이 새로운 파원(波源)이 되고, 여기에서 나오는 파의 포란멱이 새로운 파면이 되어 파동이 전파된다고 생각하는 방법.(=호이엔스의 원리)</t>
  </si>
  <si>
    <t>36241</t>
  </si>
  <si>
    <t>호차</t>
  </si>
  <si>
    <t>미닫이가 잘 여닫아지도록 문짝 아래에 홈을 파고 끼우는 작은 쇠바퀴.</t>
  </si>
  <si>
    <t>36242</t>
  </si>
  <si>
    <t>호치수</t>
  </si>
  <si>
    <t>구성재(構成材)의 실제 치수를 부르기 어려울 경우에 편의상 쉽게 부를 수 있도록 한 설계상의 치수. 호칭치수라고도 함.</t>
  </si>
  <si>
    <t>36244</t>
  </si>
  <si>
    <t>호칭 강도</t>
  </si>
  <si>
    <t>nominal strength</t>
  </si>
  <si>
    <t>아직 굳지 않은 상태로 배달되는 레디믹스트 콘크리트에서 구입자가 지정하는 강도.</t>
  </si>
  <si>
    <t>36245</t>
  </si>
  <si>
    <t>호칭 지름</t>
  </si>
  <si>
    <t>nominal diameter</t>
  </si>
  <si>
    <t>치수를 대표하는 지름. 나사에서는 수나사의 바깥지름의 기준 치수, 관에서는 안지름의 기준 치수에 해당하는 값이다.</t>
  </si>
  <si>
    <t>36246</t>
  </si>
  <si>
    <t>호칭 치수</t>
  </si>
  <si>
    <t>nominal size; no-minal dimension</t>
  </si>
  <si>
    <t>36247</t>
  </si>
  <si>
    <t>호칭치수</t>
  </si>
  <si>
    <t>nominal dimension, size, 呼稱－</t>
  </si>
  <si>
    <t>구성재(構成材)의 실제 치수를 부르기 어려울 경우에 편의상 쉽게 부를 수 있도록 한 설계상의 치수.</t>
  </si>
  <si>
    <t>36248</t>
  </si>
  <si>
    <t>호텔</t>
  </si>
  <si>
    <t>hotel</t>
  </si>
  <si>
    <t>①  비교적 규모가 큰 서양식 고급 여관. ② 보건공중위생법의 숙박업법에서 규정한 “호텔”에 해당하는 건물. ③여관‧여인숙‧하숙‧호텔‧청소년호스텔‧자동차 여행자 호텔 등 숙박시설의 일종.</t>
  </si>
  <si>
    <t>36249</t>
  </si>
  <si>
    <t>공기청정</t>
  </si>
  <si>
    <t>air cleaning, 空氣淸淨</t>
  </si>
  <si>
    <t>공기에 포함되어 있는 부유 미립자, 세균, 유해 가스 등의 오염물질을 제거하여 공간의 공기 청정도를 유지하기 위한 것</t>
  </si>
  <si>
    <t>3625</t>
  </si>
  <si>
    <t>호텔링 모델</t>
  </si>
  <si>
    <t>Hotelling model</t>
  </si>
  <si>
    <t>20세기 초 통계학과 미시경제학에서 학술적 성과를 이룩한 해럴드 호텔링(Harold Hotelling)이 주창한 이론으로, 공급경쟁이 치열해지면 공급자의 시장 위치나 시장 가격 등 상품 구성요소가 비슷해지는 '경향’을 뜻함.</t>
  </si>
  <si>
    <t>36250</t>
  </si>
  <si>
    <t>호텔의 종류</t>
  </si>
  <si>
    <t>숙박객의 숙박, 취사, 연수, 연회 등의 활동에 적합하도록 건축한 시설로서 다음과 같은 종류가 있다. ① 도시 호텔(city hotel)：1)커머셜 호텔(commercial hotel) 2)레지덴셜 호텔(residential hotel) 3)아파트먼트 호텔(appartment hotel) 4)터미널 호텔(terminal hotel). ② 리조트 호텔(resort hotel)：1)해변 호텔(beach hotel) 2)산장 호텔(mountain hotel) 3) 온천 호텔(hot spring hotel) 4)스키 호텔(ski hotel) 5)스포츠 호텔(sport hotel) 6)골프 클럽하우스호텔(golf club house hotel). 7) 휴양 콘도미니엄 ③ 기타 호텔 ：1)모텔(motel；motorists hotel) 2) 유스 호스텔(youth hostel).</t>
  </si>
  <si>
    <t>기문당76.1%</t>
  </si>
  <si>
    <t>36251</t>
  </si>
  <si>
    <t>호토</t>
  </si>
  <si>
    <t>hoto</t>
  </si>
  <si>
    <t>조도의 단위. 1루멘(lm)의 광속에 의하여 1㎠의 면이 한결같이 비쳐진 경우의 조도. 기호는 ph.ph＝ 1m/㎠. 1ph＝ 10⁴룩스. ph의1/1000을 밀리호토(mph)라 한다. 1mph＝10룩스.</t>
  </si>
  <si>
    <t>36252</t>
  </si>
  <si>
    <t>호퍼</t>
  </si>
  <si>
    <t>hopper, charging hopper</t>
  </si>
  <si>
    <t>석탄, 모래, 자갈 따위를 저장하는 큰 통. 필요에 따라 밑에 달린 깔때기 모양의 출구를 열어 내용물을 내보내는 장치가 되어 있다.</t>
  </si>
  <si>
    <t>36253</t>
  </si>
  <si>
    <t>호퍼장식홈통</t>
  </si>
  <si>
    <t>rainwater hopper</t>
  </si>
  <si>
    <t>호퍼 모양의 장식홈통.</t>
  </si>
  <si>
    <t>36254</t>
  </si>
  <si>
    <t>호형첨차</t>
  </si>
  <si>
    <t>弧形檐遮</t>
  </si>
  <si>
    <t>도리방향으로 놓인 공포부재인 첨차 밑을 활 모양으로 자른 것.</t>
  </si>
  <si>
    <t>36256</t>
  </si>
  <si>
    <t>호화특실</t>
  </si>
  <si>
    <t>suite room, 豪華特室</t>
  </si>
  <si>
    <t>침실, 욕실, 거실, 응접실 등 여러 개의 방이 부속되어 있는 고급 호텔의 객실.⇨스위트룸(suite room).</t>
  </si>
  <si>
    <t>36257</t>
  </si>
  <si>
    <t>호흡량</t>
  </si>
  <si>
    <t>respiratory air volume</t>
  </si>
  <si>
    <t>정상적으로 호흡하는 폐로의 흡입 또는 배출되는 공기의 양. 사람의 경우 약 500ml이다.</t>
  </si>
  <si>
    <t>36258</t>
  </si>
  <si>
    <t>frosted work, rock face finish</t>
  </si>
  <si>
    <t>석공이 처음 자연상태의 거친돌을 쇠망치로 대강 다듬는일을 일컫는 말.</t>
  </si>
  <si>
    <t>36259</t>
  </si>
  <si>
    <t>공기청정기</t>
  </si>
  <si>
    <t>air cleaner, 空氣淸淨器</t>
  </si>
  <si>
    <t>3626</t>
  </si>
  <si>
    <t>혹떼기</t>
  </si>
  <si>
    <t>scabbled</t>
  </si>
  <si>
    <t>거친 돌면의 큰 돌기 부분을 쇠메로 쳐서 떼낸 다음 정으로 작은 돌기를 떼내어 다듬는 일.</t>
  </si>
  <si>
    <t>36260</t>
  </si>
  <si>
    <t>혼 스피커</t>
  </si>
  <si>
    <t>horn type speaker</t>
  </si>
  <si>
    <t>공기를 진동하는 진동판인 드라이브와 그 소리를 끌어내 대기 중에 넓게 퍼뜨리는 원뿔 모양의혼을 사용하여 전기 음향 변환 효율을 높인 스피커.</t>
  </si>
  <si>
    <t>36261</t>
  </si>
  <si>
    <t>혼련</t>
  </si>
  <si>
    <t>고점성의 재료 혹은 분체를 액체와 혼합하는 조작. 전단 변형보다 압축, 연신, 접기에 의한 변형이 유효하며 재료의 미세화와 위치 교환으로 혼합이 진행된다.</t>
  </si>
  <si>
    <t>36263</t>
  </si>
  <si>
    <t>혼색</t>
  </si>
  <si>
    <t>color mixture</t>
  </si>
  <si>
    <t>2가지 이상의 색 자극을 혼합시켜 완전히 다른 색 자극을 만드는 것. →가법 혼색, 감법 혼색.</t>
  </si>
  <si>
    <t>36264</t>
  </si>
  <si>
    <t>혼색원판</t>
  </si>
  <si>
    <t>maxwell disc, 混色圓板</t>
  </si>
  <si>
    <t>원 안에 부채꼴 모양으로 서로 다른 색면을 배치하고 빠르게 회전시켜 혼합시키는 원판. 가법 혼색이 나타난다.</t>
  </si>
  <si>
    <t>36265</t>
  </si>
  <si>
    <t>혼성 중합, 공중합</t>
  </si>
  <si>
    <t>co-polymerization</t>
  </si>
  <si>
    <t>두 종류 이상의 단위체를 중합하여 한 분자 내에 각 성분을 모두 함유하는 중합체를 생성하는 반응.</t>
  </si>
  <si>
    <t>36266</t>
  </si>
  <si>
    <t>혼성 중합체, 공중합체</t>
  </si>
  <si>
    <t>co-polymer</t>
  </si>
  <si>
    <t>두 종류 이상의 단위체를 중합하여 한 분자 내에 각 성분을 모두 품은 고분자 화합물. 합성수지, 합성 고무, 합성 섬유 따위를 만들거나 품질을 개량하는 데에 쓰인다.</t>
  </si>
  <si>
    <t>36267</t>
  </si>
  <si>
    <t>혼성기둥</t>
  </si>
  <si>
    <t>composite column, 混成柱</t>
  </si>
  <si>
    <t>질이 다른 재료를 섞어서 만든 기둥. 강철ㆍ나무 기둥, 형강ㆍ콘크리트 기둥 따위가 있다.</t>
  </si>
  <si>
    <t>36268</t>
  </si>
  <si>
    <t>혼성아치</t>
  </si>
  <si>
    <t>mixed arch, 混成－</t>
  </si>
  <si>
    <t>곡선이 일정하지 않은 아치.</t>
  </si>
  <si>
    <t>36269</t>
  </si>
  <si>
    <t>공기출구</t>
  </si>
  <si>
    <t>air outlet, 空氣出口</t>
  </si>
  <si>
    <t>3627</t>
  </si>
  <si>
    <t>혼식</t>
  </si>
  <si>
    <t>mixed planting</t>
  </si>
  <si>
    <t>근접한 곳에 다른 여러 종류의 나무를 혼합 식재하여, 다양한 수목 경관을 조성하는 것.</t>
  </si>
  <si>
    <t>36270</t>
  </si>
  <si>
    <t>혼용이음</t>
  </si>
  <si>
    <t>composite joint, mixed joint</t>
  </si>
  <si>
    <t>두 종류 이상의 접합법을 써서 구성된 접합부. 예를 들면 웨브를 고력 볼트 접합, 플랜지를 용접 접합으로 하는 경우의 접합부.</t>
  </si>
  <si>
    <t>36272</t>
  </si>
  <si>
    <t>혼유석</t>
  </si>
  <si>
    <t>魂遊石</t>
  </si>
  <si>
    <t>능원이나 묘의 봉분 앞에 놓는 장방형의 석물. 석재는 보통 화강석이 많이 쓰임.</t>
  </si>
  <si>
    <t>36273</t>
  </si>
  <si>
    <t>혼인</t>
  </si>
  <si>
    <t>marriage; matrimony</t>
  </si>
  <si>
    <t>남자와 여자가 결혼하여 부부가 되는 것.</t>
  </si>
  <si>
    <t>36274</t>
  </si>
  <si>
    <t>혼재율</t>
  </si>
  <si>
    <t>mixed ratio of land use</t>
  </si>
  <si>
    <t>토지 이용에서 용도가 다른 이용이 혼재하고 있는 상황을 표시하는 면적 구성 비율을 말함.</t>
  </si>
  <si>
    <t>36275</t>
  </si>
  <si>
    <t>혼주화</t>
  </si>
  <si>
    <t>농촌지역의 기존 주민과 도시생활자인 이주민이 어울려 살게 되는 형태.</t>
  </si>
  <si>
    <t>36276</t>
  </si>
  <si>
    <t>혼탁 계수</t>
  </si>
  <si>
    <t>turbidity coefficient</t>
  </si>
  <si>
    <t>측정점에서 수직방향으로 에어로졸의 양에 따라 주어지는 값을 일컫는다.옹스트롬(angstrom)의 혼탁계수(β)는 파장이 1μm일 때의 값이며 보통 깨끗한 대기에서는 0에서부터 2까지, 오염된 대기에서는 0에서부터 20까지의 값을 나타낸다. 그 밖의 다른 종류의 혼탁계수(β Scuepp, β Valko)도 사용된다. 이 계수들은 단지 에어로졸의 영향을 고려한 것이나, 직달일사량의 소산은 대기 중의 여러 기체(오존, 수증기, 이산화탄소)에 의한 분자의 확산 및 흡수에도 크게 영향을 받는다.</t>
  </si>
  <si>
    <t>36277</t>
  </si>
  <si>
    <t>혼탁 인자</t>
  </si>
  <si>
    <t>turbidity factor</t>
  </si>
  <si>
    <t>현실에 있어 대기 소산 계수의 순수 건조 대기(레일리 대기)의 소산 계수에 대한비. 항상1보다 크다. → 혼탁계수</t>
  </si>
  <si>
    <t>36278</t>
  </si>
  <si>
    <t>혼탁비색법</t>
  </si>
  <si>
    <t>混濁比色法</t>
  </si>
  <si>
    <t>골재, 특히 모래에 함유하는 유기불순물의 유기량의 대강을 알기 위한 시험방법.</t>
  </si>
  <si>
    <t>36279</t>
  </si>
  <si>
    <t>혼합 개발</t>
  </si>
  <si>
    <t>mixed development</t>
  </si>
  <si>
    <t>주택지 개발이나 도시 재개발에서 기능, 인구, 사회적 구성, 건축물의 형태 등을 혼합시켜 특화에 의한 폐해를 제거하도록 하는 개발.</t>
  </si>
  <si>
    <t>36280</t>
  </si>
  <si>
    <t>혼합 거리</t>
  </si>
  <si>
    <t>mixing length</t>
  </si>
  <si>
    <t>프란틀이 정의한 이론으로 난류 속에서 유체 입자가 자신의 운동량을 상실하지 않고 진행할 수 있는 거리.</t>
  </si>
  <si>
    <t>36281</t>
  </si>
  <si>
    <t>혼합 공기</t>
  </si>
  <si>
    <t>mixed air</t>
  </si>
  <si>
    <t>상태가 다른 습한 공기가 단열적으로 혼합된 기체. 공기조화기에서 공기의 냉각이나 가열에 앞서 실내 공기의 일부와 외기를 혼합하는 것과 같이 공기조화에서는 자주 볼 수 있다.</t>
  </si>
  <si>
    <t>36282</t>
  </si>
  <si>
    <t>혼합 병동</t>
  </si>
  <si>
    <t>general ward</t>
  </si>
  <si>
    <t>진료과목(내과, 외과 등)이나 성별, 연령 구분을 하지 않고 환자를 입원시키는 병동.</t>
  </si>
  <si>
    <t>36284</t>
  </si>
  <si>
    <t>혼합 석고 플라스터</t>
  </si>
  <si>
    <t>dry mi-xed gypsum plaster</t>
  </si>
  <si>
    <t>석고를 구운 후 수분을 모두 제거한 무수 황산 칼슘인 소석고에 가소화 재료나 응결 지연제 따위를 공장 배합한 것으로, 현장에서 물로 비비면 칠할 수 있는 기성의 석고 플라스터.</t>
  </si>
  <si>
    <t>36285</t>
  </si>
  <si>
    <t>혼합 손실</t>
  </si>
  <si>
    <t>loss from mixing</t>
  </si>
  <si>
    <t>공기조화 과정에서 냉풍과 온풍 또는 냉수와 온수 등의 냉각 매체와 가열 매체가 혼합하여 그 결과로서 에너지가  손실 되는 것.</t>
  </si>
  <si>
    <t>36286</t>
  </si>
  <si>
    <t>혼합 자갈</t>
  </si>
  <si>
    <t>unscreened gravel; pit run gravel</t>
  </si>
  <si>
    <t>산에서 채취한 그대로의 상태, 또는 쇄석장에서 분쇄된 그대로의 골재. 흙이나 쇄석 가루가 섞여 있다.</t>
  </si>
  <si>
    <t>36287</t>
  </si>
  <si>
    <t>혼합 재료</t>
  </si>
  <si>
    <t>admixture</t>
  </si>
  <si>
    <t>시멘트의 성능을 향상하기 위해 시멘트 배합에 사용하는 혼화 재료 중, 그 자체의 부피가 커서 배합 계산에 고려되는 재료.</t>
  </si>
  <si>
    <t>36289</t>
  </si>
  <si>
    <t>공기침입</t>
  </si>
  <si>
    <t>air infiltration, 空氣浸入</t>
  </si>
  <si>
    <t>창문이나 출입문의 틈새 등을 통해 외기가 실내로 들어오는 것</t>
  </si>
  <si>
    <t>3629</t>
  </si>
  <si>
    <t>혼합 지역</t>
  </si>
  <si>
    <t>mixed land use area</t>
  </si>
  <si>
    <t>토지 이용이 순화되지 않고 각종 용도가 혼재하고 있는 지역으로 준공업 지역, 준주거 지역 등을 말함.</t>
  </si>
  <si>
    <t>36290</t>
  </si>
  <si>
    <t>혼합 쪽매</t>
  </si>
  <si>
    <t>① 2이상 방법의 쪽매을 사용한 것. ② 돌담을 쌓는 방법으로 적석을 가공해서 돌과 돌을 밀착시켜 표면을 가공하고 틈새없이 평활하게 쌓아 올린 것.</t>
  </si>
  <si>
    <t>36291</t>
  </si>
  <si>
    <t>혼합 포틀랜드 시멘트</t>
  </si>
  <si>
    <t>blended Portland cement</t>
  </si>
  <si>
    <t>포틀랜드 시멘트를 주체로 하여 여기에 규산질 혼합재, 고로 수쇄(高爐水碎), 플라이애시 등을 혼합한 시멘트. 혼합 시멘트라고도 한다.</t>
  </si>
  <si>
    <t>36292</t>
  </si>
  <si>
    <t>혼합물의 동결융해</t>
  </si>
  <si>
    <t>KS F 2332.</t>
  </si>
  <si>
    <t>36293</t>
  </si>
  <si>
    <t>혼합물의 시멘트함유량</t>
  </si>
  <si>
    <t>KS F 2327.</t>
  </si>
  <si>
    <t>36294</t>
  </si>
  <si>
    <t>혼합물의 축임과 말림</t>
  </si>
  <si>
    <t>KS F 2330.</t>
  </si>
  <si>
    <t>36295</t>
  </si>
  <si>
    <t>혼합물의 함유량과 밀도관계</t>
  </si>
  <si>
    <t>KS F 2331.</t>
  </si>
  <si>
    <t>36296</t>
  </si>
  <si>
    <t>혼합믹서</t>
  </si>
  <si>
    <t>forced mixing type mixers</t>
  </si>
  <si>
    <t>블레이드를 동력으로 회전시켜 콘크리트를 강제적으로 반죽, 혼합하는 방식의 기계.</t>
  </si>
  <si>
    <t>36297</t>
  </si>
  <si>
    <t>혼합보</t>
  </si>
  <si>
    <t>combination beam, 混合梁</t>
  </si>
  <si>
    <t>철골을 콘크리트로 둘러싼 보로 철골콘크리트보에 해당.</t>
  </si>
  <si>
    <t>36298</t>
  </si>
  <si>
    <t>혼합석고</t>
  </si>
  <si>
    <t>混合石膏</t>
  </si>
  <si>
    <t>소석고를 3~4할, 소석회를 5~6할 정도의 비율로 섞어서 석고의 부푸는 성질과 급히 굳는 성질을 완화한 미장 재료. 현장에서 물로 반죽하여 그대로 사용한다</t>
  </si>
  <si>
    <t>36299</t>
  </si>
  <si>
    <t>PRA</t>
  </si>
  <si>
    <t>probabilistic risk analysis</t>
  </si>
  <si>
    <t>확률론적 위험성 분석(probabilistic risk analysis)의 약어로 설계,운영 및 유지관리 상의 취약점을 분석하여 안전을 강화하고 비용을 절감하기 위해 사용되어 온 기술 분야가 임. 위험의 정도를 확률론적 방법에 의해 분석하는 기법.</t>
  </si>
  <si>
    <t>363</t>
  </si>
  <si>
    <t>혼합시멘트</t>
  </si>
  <si>
    <t>blended[mixed]cement</t>
  </si>
  <si>
    <t>혼합포틀랜드시멘트라고도 함.</t>
  </si>
  <si>
    <t>36301</t>
  </si>
  <si>
    <t>혼합식오더</t>
  </si>
  <si>
    <t>composit order</t>
  </si>
  <si>
    <t>로마건축에 쓴 오더. 그리스의 두 오더(이오니아식과 코린트식)를 혼합한 것. 주두의 상반부에 이오니아식, 하반부에 코린트식 오더를 써서 조합식 주두를 만들었음.</t>
  </si>
  <si>
    <t>기문당76.7%</t>
  </si>
  <si>
    <t>36302</t>
  </si>
  <si>
    <t>혼합실</t>
  </si>
  <si>
    <t>mixing chamber, 混合室</t>
  </si>
  <si>
    <t>연소 장치에서 연료와 공기 또는 증기를 혼합시키는 곳. 점도가 높은 기름을 무화(霧化)하는 경우에는 증기 분무가 쓰인다.</t>
  </si>
  <si>
    <t>36303</t>
  </si>
  <si>
    <t>혼합재</t>
  </si>
  <si>
    <t>시멘트 모르타르나 콘크리트의 성능을 개선하기 위해 제조 시 첨가하는 재료. 에이이제, 분산제, 중량제, 경화 촉진제, 방수제 따위가 있다.</t>
  </si>
  <si>
    <t>36304</t>
  </si>
  <si>
    <t>혼합제</t>
  </si>
  <si>
    <t>admixture; additive</t>
  </si>
  <si>
    <t>그 자체의 용적이 보통의 경우 콘크리트 둥의 비빔 용적으로 산입되지 않는 정도로, 약품적으로 소량 사용한 혼합 재료.</t>
  </si>
  <si>
    <t>36305</t>
  </si>
  <si>
    <t>혼합지역제</t>
  </si>
  <si>
    <t>combined use zoning, 混合地域制</t>
  </si>
  <si>
    <t>용도지역제에 있어서 기능이 다른 여러 가지 용도의 건축물이 한 용도지역 내에 공존하는 것이 허용되는 지역제.</t>
  </si>
  <si>
    <t>36306</t>
  </si>
  <si>
    <t>혼합트러스</t>
  </si>
  <si>
    <t>compound truss, 混合－</t>
  </si>
  <si>
    <t>그 자신으로써 하나의 구면(構面)을 구성하고 있는 트러스를 조합시켜 만든 트러스.</t>
  </si>
  <si>
    <t>36307</t>
  </si>
  <si>
    <t>혼합하수거</t>
  </si>
  <si>
    <t>combined sewer, 混合下水渠</t>
  </si>
  <si>
    <t>하수거장치의 하나로 가사오물‧공장오물 등 위생오물과 강우오물로 처리하는 도관장치의 하나.</t>
  </si>
  <si>
    <t>36309</t>
  </si>
  <si>
    <t>공기케이슨</t>
  </si>
  <si>
    <t>⇨공기잠함(＝).</t>
  </si>
  <si>
    <t>3631</t>
  </si>
  <si>
    <t>혼화재료</t>
  </si>
  <si>
    <t>admixture additive, 混和材料</t>
  </si>
  <si>
    <t>콘크리트 제조시 물‧시멘트‧골재 이외의 재료로서 필요에 따른 비빔(혼합)에 콘크리트의 성분으로서 첨가하는 재료의 총칭. 통칭 콘크리트의 성질 개선‧공비의 절약을 위해 쓰임. 혼화재료는 혼화재와 혼화제로 대별 구분함. 혼화재료 중 혼화재(混和材)로 사용할 플라이애시는 KS L 5405에, 혼화제(混和劑)로 사용할 AE제 및 감수제는 각각 KS F 4550 및 KS F 4051에 적합한 것이라야 하고, 다른 혼화재료에 대해서는 그 품질을 확인하고 그 사용방법을 충분히 검토해야 함.</t>
  </si>
  <si>
    <t>36310</t>
  </si>
  <si>
    <t>혼화재료의 사용목적</t>
  </si>
  <si>
    <t>콘크리트의 성질 개선으로서는 일반적으로 다음과 같은 것을 들 수 있다.1) 워커빌리티 개선.2) 초기 재령에 있어 강도 발현(發現)을 촉진.3) 응결을 지연 또는 촉진.4) 수회열의 발생을 늦추고, 또는 발열량(發熱量)을 감소시킴.5) 블리딩량 또는 율을 바꾼다.6) 내구성을 증대시킨다.7) 알칼리 골재 반응에 의한 팽창을 억제.8) 모관작용(毛管作用)에 의한 물의 유동을 감소시킴.9) 액체의 투과성(透過性)을 감소시킴.10) 기포콘크리트를 만듦.11) 그라우트의 침투성이나, 펌프의 주입성을 개선하여 분리성을 감소시킨다.12) 개구부에서 충진모르타르 기계 거치용(据置用) 등의 그라우트‧프리팩트콘크리트용 그라우트 등의 침하를 방지 또는 조금 팽창(膨脹)시킴.13) 콘크리트와 철근과의 부착력(附着力)을 증가시킴.14) 신구(新旧) 콘크리트의 부착력을 증가시킴.15) 착색(着色)모르타르나 콘크리트를 제조(製造).16) 곰팡이 방지(防止)‧살균 또는 살충의 성질을 준다.17) 철근의 녹(錆)을 방지(防止) 등.</t>
  </si>
  <si>
    <t>36311</t>
  </si>
  <si>
    <t>혼화제</t>
  </si>
  <si>
    <t>agent, 混和劑</t>
  </si>
  <si>
    <t>혼화재료 중에서 사용량이 1% 이하로 비교적 적어, 그 자체의 용적이 콘크리트의 배합 계산에 무시되는 재료.</t>
  </si>
  <si>
    <t>36312</t>
  </si>
  <si>
    <t>홀</t>
  </si>
  <si>
    <t>hall, lobby</t>
  </si>
  <si>
    <t>① 건물 안 집회장, 오락장 따위로 쓰는 넓은 공간. ②관객석‧객실 등의 주요 실의 앞에 있으며, 출입하는 사람이 대기하는 통로를 겸한 공용의 장소.</t>
  </si>
  <si>
    <t>36313</t>
  </si>
  <si>
    <t>홀더</t>
  </si>
  <si>
    <t>holder</t>
  </si>
  <si>
    <t>아크용접 시에 용접봉의 비피복부분(stub end)을 끼우고 용접전류를 케이블로부터 용접봉에 전하는 기구.</t>
  </si>
  <si>
    <t>36314</t>
  </si>
  <si>
    <t>홀드다운 철물</t>
  </si>
  <si>
    <t>hold-down fasten-er</t>
  </si>
  <si>
    <t>목질 구조에 있어서 접합구의 하나. 기둥(세로 틀)과 기초나 토대, 또는 관기둥(세로 틀) 상호의 긴결에 사용한다.</t>
  </si>
  <si>
    <t>36315</t>
  </si>
  <si>
    <t>홀든도어</t>
  </si>
  <si>
    <t>holden door</t>
  </si>
  <si>
    <t>강제 새시‧도어셔터 등을 만드는 특수한 창호로 된 문.</t>
  </si>
  <si>
    <t>36316</t>
  </si>
  <si>
    <t>홀랜드적</t>
  </si>
  <si>
    <t>벽돌쌓는 방법의 하나. 벽면의 끝 모서리 등에서 칠오토막을 쓰고, 한 켜는 길이쌓기 다음 한 켜는 마구리쌓기를 번갈아 쌓는 방식. 화란식 쌓기.</t>
  </si>
  <si>
    <t>36317</t>
  </si>
  <si>
    <t>홀로그래피</t>
  </si>
  <si>
    <t>holography</t>
  </si>
  <si>
    <t>물체에서 회절(回折)한 광파, 곧 신호파(信號波)와 다른 균일한 광파, 곧 참조파(參照波)를 간섭시켜서 생긴 간섭 줄무늬를 사진 건판 등에 기록하여 그것에 다른 광파를 비추어 신호파를 재생하여 물체의 입체상(立體像)을 복원하는 방법. 또는, 이것을 응용한 광학 기술의 총칭.</t>
  </si>
  <si>
    <t>36318</t>
  </si>
  <si>
    <t>홀로벽돌</t>
  </si>
  <si>
    <t>중공 벽돌이라고도 하며 점토를 원료로 속을 비게 하여 구어낸 벽돌로 속빈 벽돌은 방음벽 단열층, 보온벽, 간막이벽 등의 경량용(경량 벽돌)으로 쓰인다. 다공 벽돌과 함께 경량 벽돌의 하나이다.</t>
  </si>
  <si>
    <t>36319</t>
  </si>
  <si>
    <t>홀로블록</t>
  </si>
  <si>
    <t>속에 구멍이 있는 콘크리트 블록.</t>
  </si>
  <si>
    <t>36320</t>
  </si>
  <si>
    <t>홀마루</t>
  </si>
  <si>
    <t>보를 쓰지 않고 충도리와 칸막이 도리에 장선을 약 50cm 사이로 걸쳐 대고, 그 위에 널을 깐 마루.</t>
  </si>
  <si>
    <t>36321</t>
  </si>
  <si>
    <t>홀벽치기</t>
  </si>
  <si>
    <t>외(椳)를 엮은 한 면에 이긴 진흙을 바르는 일. 홑벽치기라고도 함.</t>
  </si>
  <si>
    <t>36322</t>
  </si>
  <si>
    <t>홀장부</t>
  </si>
  <si>
    <t>홑장부라고도 함.</t>
  </si>
  <si>
    <t>36325</t>
  </si>
  <si>
    <t>홀창</t>
  </si>
  <si>
    <t>홑창이라 하며 갑창(甲窓)이나 덧창이 없는 창문.</t>
  </si>
  <si>
    <t>36326</t>
  </si>
  <si>
    <t>홈 베이스</t>
  </si>
  <si>
    <t>home base</t>
  </si>
  <si>
    <t>교과 교실제 학교 등에서 학교 생활의 거점으로서 마련되는 사물함이 있는 공간.</t>
  </si>
  <si>
    <t>36329</t>
  </si>
  <si>
    <t>공기펌프</t>
  </si>
  <si>
    <t>air pump, 空氣－</t>
  </si>
  <si>
    <t>①밀폐된 용기 안의 공기를 빼거나 (진공펌프) 꽉 차게 하는(압축펌프) 장치. ② 기계적 장치를 응용하는 것, 수은을 사용하는 것, 분자운동을 이용하는 것 등 3종과 진공압축펌프가 있음.</t>
  </si>
  <si>
    <t>3633</t>
  </si>
  <si>
    <t>홈 빌더</t>
  </si>
  <si>
    <t>주택업자. ⇨건매업자.</t>
  </si>
  <si>
    <t>36330</t>
  </si>
  <si>
    <t>홈 시큐리티</t>
  </si>
  <si>
    <t>home security</t>
  </si>
  <si>
    <t>가정의 안전을 컴퓨터를 이용하여 집중 관리하는 시스템. 가스 누설, 화재, 도난, 욕탕의 수위를 자동적으로 감지하는 등 각종 기능 및 이상시에는 긴급 연락선으로 통보하는 시스템.</t>
  </si>
  <si>
    <t>36331</t>
  </si>
  <si>
    <t>홈 오토메이션</t>
  </si>
  <si>
    <t>home automation</t>
  </si>
  <si>
    <t>가정 안의 각종 기기를 서로 유기적으로 결합하여 가정생활의 편리성 향상과 안전확보를 꾀하는 종합적인 시스템.</t>
  </si>
  <si>
    <t>36332</t>
  </si>
  <si>
    <t>홈 헬프 서비스</t>
  </si>
  <si>
    <t>home help service</t>
  </si>
  <si>
    <t>⇨재택 서비스.</t>
  </si>
  <si>
    <t>36334</t>
  </si>
  <si>
    <t>홈①</t>
  </si>
  <si>
    <t>slot</t>
  </si>
  <si>
    <t>좁고 길게 판 도랑. 개탕이라고도 함.</t>
  </si>
  <si>
    <t>36335</t>
  </si>
  <si>
    <t>홈②</t>
  </si>
  <si>
    <t>벽에 만들어진 수직의 연속된 홈으로 파이프나 덕트(duct)를 넣게 하는 부분.</t>
  </si>
  <si>
    <t>36336</t>
  </si>
  <si>
    <t>홈③</t>
  </si>
  <si>
    <t>thread</t>
  </si>
  <si>
    <t>볼트‧나사못‧너트 등의 나선 모양의 홈. external thread, internal thread가 있음.</t>
  </si>
  <si>
    <t>36337</t>
  </si>
  <si>
    <t>홈④</t>
  </si>
  <si>
    <t>groove</t>
  </si>
  <si>
    <t>접합시키려는 두 모재 사이의 홈에 대한 뜻이며, 개선(開先)이라고도 함.</t>
  </si>
  <si>
    <t>36338</t>
  </si>
  <si>
    <t>홈걸이</t>
  </si>
  <si>
    <t>gutter hook bracket</t>
  </si>
  <si>
    <t>처마홈통에 있어서 아연도금 혹은 녹막이칠을 한 띠쇠로 된 부재. 홈통을 걸어서 고정하는 쇠.</t>
  </si>
  <si>
    <t>36339</t>
  </si>
  <si>
    <t>공기펌프용 고무호스</t>
  </si>
  <si>
    <t>KS M 6544.</t>
  </si>
  <si>
    <t>3634</t>
  </si>
  <si>
    <t>홈깊이</t>
  </si>
  <si>
    <t>용접할 2부재 사이에 가공하는 홈의 깊이.</t>
  </si>
  <si>
    <t>36340</t>
  </si>
  <si>
    <t>홈대</t>
  </si>
  <si>
    <t>창틀, 장지 따위의 위아래를 ‘凹’ 자 모양으로 파낸 줄. 창짝이 움직이는 길이 된다.</t>
  </si>
  <si>
    <t>36341</t>
  </si>
  <si>
    <t>홈대패</t>
  </si>
  <si>
    <t>홈을 파내는 데 사용하는 대패. 인방이나 문틀에 미닫이나 미세기 창문을 끼우는 홈을 파는 데 쓰는 대패</t>
  </si>
  <si>
    <t>36342</t>
  </si>
  <si>
    <t>홈룸</t>
  </si>
  <si>
    <t>homeroom</t>
  </si>
  <si>
    <t>① 교과 담임제를 채택하는 중학교, 고등학교에서 학급, 또는 학급이 활동의 중심이 되는 교실.② 초ㆍ중등 학교에서 담임 교사의 지도 아래 이루어지는 학급 내 학생 자치 활동.</t>
  </si>
  <si>
    <t>36343</t>
  </si>
  <si>
    <t>홈리스</t>
  </si>
  <si>
    <t>homeless</t>
  </si>
  <si>
    <t>36344</t>
  </si>
  <si>
    <t>홈면</t>
  </si>
  <si>
    <t>groove face</t>
  </si>
  <si>
    <t>홈 가공을 한 후의 홈 표면.</t>
  </si>
  <si>
    <t>36345</t>
  </si>
  <si>
    <t>홈바</t>
  </si>
  <si>
    <t>home bar</t>
  </si>
  <si>
    <t>주택내에 서양식의 선술집처럼 긴 탁자를 놓고 약식 바처럼 꾸민 시설.</t>
  </si>
  <si>
    <t>36346</t>
  </si>
  <si>
    <t>홈쇠</t>
  </si>
  <si>
    <t>홈대와 같은 구조로 재질이 금속인 것.</t>
  </si>
  <si>
    <t>36347</t>
  </si>
  <si>
    <t>홈용접</t>
  </si>
  <si>
    <t>groove weld, -熔接</t>
  </si>
  <si>
    <t>접합하는 두 모재(母材)의 접합부에 홈을 만들고 그 홈을 메워서 용접하는 방식. 완전 용입 용접과 부분 용입 용접이 있다.</t>
  </si>
  <si>
    <t>36348</t>
  </si>
  <si>
    <t>홈의 각도</t>
  </si>
  <si>
    <t>angle of bevel, groove angle, included angle</t>
  </si>
  <si>
    <t>접합할 두 부재 사이에 가공한 홈의 각도를 말한다.</t>
  </si>
  <si>
    <t>36349</t>
  </si>
  <si>
    <t>공기해머</t>
  </si>
  <si>
    <t>air hammer, air power hammer, pneumatic [power] hammer, 空氣－</t>
  </si>
  <si>
    <t>① 압축공기로 조작(동력)하는 해머. ② 압축공기의 압력에 의해 해머와 연동하는 피스톤을 위아래로 움직이게 하여 그 타격력을 단조작업에 이용하는 단조용 기계. ③ ＝에어해머. ④ 수중(水中) 쇄암기(碎岩機)로 주로 쓰이고, 건설공사용에는 증기해머로 함.</t>
  </si>
  <si>
    <t>3635</t>
  </si>
  <si>
    <t>홈의 정밀도</t>
  </si>
  <si>
    <t>groove accuracy</t>
  </si>
  <si>
    <t>홈 가공의 품질과 정확도를 말하며, 특히 자동용 접시의 단층 용접을 할 경우에는 녹아 내리게 하거나, 살붙이 불량, 용입 불량 등의 결함이 생기기 쉬우므로, 홈의 정밀도가 요구된다.</t>
  </si>
  <si>
    <t>36350</t>
  </si>
  <si>
    <t>홈이음</t>
  </si>
  <si>
    <t>tongue and grooved joint</t>
  </si>
  <si>
    <t>나무나 돌을 이을 부분에 턱이 지게 깎아서 잇는 법. 턱솔이음이라고도 함.</t>
  </si>
  <si>
    <t>36351</t>
  </si>
  <si>
    <t>홈자</t>
  </si>
  <si>
    <t>mullet</t>
  </si>
  <si>
    <t>홈이 잘 맞는가의 여부를 알아보는 자. 나무토막에 표준 홈이 파 있음.</t>
  </si>
  <si>
    <t>36352</t>
  </si>
  <si>
    <t>홈줄눈</t>
  </si>
  <si>
    <t>수축줄눈의 한 종류로 콘크리트 슬래브 상부에 깊이 7cm 정도의 홈을 만들고 주입 줄눈재로 충전한 줄눈.</t>
  </si>
  <si>
    <t>36353</t>
  </si>
  <si>
    <t>홈통</t>
  </si>
  <si>
    <t>gutter</t>
  </si>
  <si>
    <t>물이 흐르거나 타고 내리도록 만든 물건. 나무, 대, 쇠붙이 따위를 오목하게 골을 내거나 대롱을 만들어 쓴다. 지붕면에서 빗물을 지상으로 배제하기 위하여 설비한다. 처마홈통ㆍ연결 홈통ㆍ세로 홈통 등으로 이루어진다.</t>
  </si>
  <si>
    <t>36354</t>
  </si>
  <si>
    <t>홈통받이</t>
  </si>
  <si>
    <t>gutter hanger</t>
  </si>
  <si>
    <t>건물 외부에 빗물 따위를 처리하기 위해 설치한 구조물.</t>
  </si>
  <si>
    <t>36355</t>
  </si>
  <si>
    <t>홈통받이돌</t>
  </si>
  <si>
    <t>홈통 밑에 대어 물이 흘러내리게 된 돌.</t>
  </si>
  <si>
    <t>36356</t>
  </si>
  <si>
    <t>홈통받이쇠</t>
  </si>
  <si>
    <t>strap hanger</t>
  </si>
  <si>
    <t>홈통에 붙이는 철물.</t>
  </si>
  <si>
    <t>36357</t>
  </si>
  <si>
    <t>홈통발</t>
  </si>
  <si>
    <t>shoes of down pipe</t>
  </si>
  <si>
    <t>홈통의 맨 밑에 대어 물을 바깥으로 흘러내리게 한 부분.</t>
  </si>
  <si>
    <t>기문당96.9%</t>
  </si>
  <si>
    <t>36358</t>
  </si>
  <si>
    <t>홈통잡이쇠</t>
  </si>
  <si>
    <t>처마홈통의 고정 철물.</t>
  </si>
  <si>
    <t>36359</t>
  </si>
  <si>
    <t>공내 재하 시험</t>
  </si>
  <si>
    <t>borehole loading test</t>
  </si>
  <si>
    <t>보링 구멍 내 공벽 또는 구멍 아래에서 압력을 가했을 때 구멍의 직경 변화 또는 침하에 대한 지반의 강도 및 변형 특성을 평가하는 원위치 시험.</t>
  </si>
  <si>
    <t>3636</t>
  </si>
  <si>
    <t>홈파기</t>
  </si>
  <si>
    <t>기둥올 세우는 방법의 하나. 토대나 초석을 사용하지 않고 흙 속에 판 구멍에 기둥을 직접 또는 호박돌을 깔아 세우고 흙을 메워 다져 고정시킨다.</t>
  </si>
  <si>
    <t>36360</t>
  </si>
  <si>
    <t>홈파기기</t>
  </si>
  <si>
    <t>grooving machine</t>
  </si>
  <si>
    <t>목재에 문지방둥의 홈파기 가공을 하는 기계. 보통 홈파기 가공은 둥근톱반 둥의 절삭 기계에 홈파기용 커터를 붙여서 행해진 다.</t>
  </si>
  <si>
    <t>36362</t>
  </si>
  <si>
    <t>홈파기대패</t>
  </si>
  <si>
    <t>홈대패라고도 함.</t>
  </si>
  <si>
    <t>36363</t>
  </si>
  <si>
    <t>홈파기톱</t>
  </si>
  <si>
    <t>drunken saw, grooving saw, wable saw</t>
  </si>
  <si>
    <t>홈파기 기계톱에 연결하여 각목(角木) 등에 큰 홈을 절삭할 때 사용하는 둥근 톱.</t>
  </si>
  <si>
    <t>36364</t>
  </si>
  <si>
    <t>홈판뒷면</t>
  </si>
  <si>
    <t>grooved back</t>
  </si>
  <si>
    <t>마룻널이 우그러드는 것을 방지하기 위해 뒷면에 몇 줄의 홈을 판 것.</t>
  </si>
  <si>
    <t>36365</t>
  </si>
  <si>
    <t>홈형강</t>
  </si>
  <si>
    <t>channel steel, -形鋼</t>
  </si>
  <si>
    <t>ㄷ자 모양을 한 형강. 단면이 오목하게 패인 구조의 압연 강철재. 굽혀지거나 비틀리는 정도에 대한 단면계수가 커서 시설에서 샛기둥이나 작은 보 따위의 골격재로 활용된다.</t>
  </si>
  <si>
    <t>36366</t>
  </si>
  <si>
    <t>홍두깨흙</t>
  </si>
  <si>
    <t>기와를 이을 때에 수키와가 붙어 있도록 그 밑에 괴는 반죽한 흙.</t>
  </si>
  <si>
    <t>36368</t>
  </si>
  <si>
    <t>홍량</t>
  </si>
  <si>
    <t>虹粱</t>
  </si>
  <si>
    <t>수평선을 이루지 않고 활모양으로 구부러진 들보. 장식화 되고 양식이 많으며 이름은 무지개 모양에서 유래.</t>
  </si>
  <si>
    <t>36369</t>
  </si>
  <si>
    <t>공단</t>
  </si>
  <si>
    <t>public corporation</t>
  </si>
  <si>
    <t>일정한 국가적 사업을 수행하기 위하여 국가가 출자하여 설립한 특수법인</t>
  </si>
  <si>
    <t>3637</t>
  </si>
  <si>
    <t>홍문</t>
  </si>
  <si>
    <t>⇨홍살문(＝).</t>
  </si>
  <si>
    <t>36370</t>
  </si>
  <si>
    <t>홍벽</t>
  </si>
  <si>
    <t>red brick, 紅壁</t>
  </si>
  <si>
    <t>붉은색의 벽돌. 빨강벽돌.</t>
  </si>
  <si>
    <t>36371</t>
  </si>
  <si>
    <t>홍살</t>
  </si>
  <si>
    <t>① 대문이나 중문 위에 만들어 올린 창살. ② 홍살문 위에 세워 댄 살. 빨간 단청칠을 함.</t>
  </si>
  <si>
    <t>기문당64.4%</t>
  </si>
  <si>
    <t>36372</t>
  </si>
  <si>
    <t>홍살문</t>
  </si>
  <si>
    <t>紅箭門</t>
  </si>
  <si>
    <t>① 두 개의 기둥을 세우고 지붕 없이 문짝을 달지 않는 상징적인 문. ② 능(陵), 원(園), 묘(廟), 대궐, 관아(官衙) 따위의 정면에 세우는 붉은 칠을 한 문(門). ③ 세로살대 중간은 태극문양 등으로 장식하기도 하며 붉은색 주칠(朱漆)을 하여 홍살문이라 함.</t>
  </si>
  <si>
    <t>36373</t>
  </si>
  <si>
    <t>홍수</t>
  </si>
  <si>
    <t>flood</t>
  </si>
  <si>
    <t>이상적 강우의 결과로 하천이 범람하여 주변 지역에 피해를 입히는 자연재해.</t>
  </si>
  <si>
    <t>36374</t>
  </si>
  <si>
    <t>홍수 경보</t>
  </si>
  <si>
    <t>flood warning</t>
  </si>
  <si>
    <t>홍수에 의해 크게 재해를 일으킬 염려가 있는 경우에 일반 사람에게 경고하기 위해 기상 관서가 내는 특별한 예보.</t>
  </si>
  <si>
    <t>36375</t>
  </si>
  <si>
    <t>홍수 예방</t>
  </si>
  <si>
    <t>flood precaution</t>
  </si>
  <si>
    <t>홍수로 인한 피해를 피하거나 최소화하도록 하는 일련의 노력.</t>
  </si>
  <si>
    <t>36376</t>
  </si>
  <si>
    <t>홍수 조절댐</t>
  </si>
  <si>
    <t>flood control dam</t>
  </si>
  <si>
    <t>홍수로 인한 피해를 저감시키고 방지하기 위해 설치한 구조물.</t>
  </si>
  <si>
    <t>36377</t>
  </si>
  <si>
    <t>홍예</t>
  </si>
  <si>
    <t>문의 윗부분을 무지개 모양으로 둥글게 만든 문, 아치.</t>
  </si>
  <si>
    <t>36378</t>
  </si>
  <si>
    <t>홍예돌</t>
  </si>
  <si>
    <t>arch-stone voussoir, 虹蜺石</t>
  </si>
  <si>
    <t>홍예를 구성할 때 사용하는 사다리꼴 모양의 돌로 한편이 넓고 다른 편은 좁은 아치돌, 홍예석.</t>
  </si>
  <si>
    <t>36379</t>
  </si>
  <si>
    <t>홍예문</t>
  </si>
  <si>
    <t>arch gate, 虹蜺門</t>
  </si>
  <si>
    <t>문의 윗부분을 무지개 모양으로 둥글게 만든 문, 아치문</t>
  </si>
  <si>
    <t>36380</t>
  </si>
  <si>
    <t>홍예받이</t>
  </si>
  <si>
    <t>홍예문을 쌓는 데 쓰는 부재로 아치받이라 함.</t>
  </si>
  <si>
    <t>36381</t>
  </si>
  <si>
    <t>홍예벽</t>
  </si>
  <si>
    <t>arch brick, 虹蜺壁</t>
  </si>
  <si>
    <t>① 홍예문을 쌓는 데 쓰는 쐐기 모양의 벽돌로 위는 반원형으로 둥글넓적하게 퍼지고 밑은 반원형으로 안으로 좁음.  ② 홍예벽돌.  ⇨아치벽(＝).</t>
  </si>
  <si>
    <t>36382</t>
  </si>
  <si>
    <t>홍예벽돌</t>
  </si>
  <si>
    <t>홍예문을 쌓는 데 사용되는 벽돌로 아치벽돌이라 함.</t>
  </si>
  <si>
    <t>36383</t>
  </si>
  <si>
    <t>홍예보</t>
  </si>
  <si>
    <t>虹蜺梁</t>
  </si>
  <si>
    <t>① 홍예문 제작시 사용되는 활 모양으로 휜 보. ② 곡량(曲梁)이라 하며 보 양끝 또는 한 끝만 휜 것도 있음.</t>
  </si>
  <si>
    <t>36384</t>
  </si>
  <si>
    <t>홍예석</t>
  </si>
  <si>
    <t>voussoir, arch stone, 虹蜺石</t>
  </si>
  <si>
    <t>문의 윗부분을 무지개 모양으로 만드는데 사용되는 쐐기꼴 석재.</t>
  </si>
  <si>
    <t>36385</t>
  </si>
  <si>
    <t>홍적층</t>
  </si>
  <si>
    <t>diluvial deposit: dilurium</t>
  </si>
  <si>
    <t>홍적세(지질시대의 구분으로, 신세대의 최후의 세대)시대에 쌓인 지층을 말하며, 육상의 퇴적물과 해저의 퇴적물로 나뉜다.</t>
  </si>
  <si>
    <t>36387</t>
  </si>
  <si>
    <t>홍채</t>
  </si>
  <si>
    <t>iris</t>
  </si>
  <si>
    <t>안구의 각막과 수정체 사이에 있는 둥근 모양의 얇은 막. 막의 중앙에 동공이 있으며, 홍채의 신축으로 동공이 축소되거나 확대되어 안구에 들어오는 빛의 양을 조절한다.</t>
  </si>
  <si>
    <t>36388</t>
  </si>
  <si>
    <t>홍화문</t>
  </si>
  <si>
    <t>弘化門</t>
  </si>
  <si>
    <t>① 동소문이라 하며 한양 도성(漢陽都城)의 동북 쪽에 위치한 도성(都城) 4소문(四小門) 가운데 하나. ② 창경궁(昌慶宮)의 정문. 성종(成宗) 때 지은 건물로서, 조선 시대 궁궐 중 유일하게 동향(東向)임. ③ 성종 14년(1483)에 창경궁(昌慶宮)의 동문을 홍화문이라 하였으나 중종 6년(1511)에 혜화문(惠化門)으로 개칭했음. ④ 순조 16년(1816)에 중수했다가 1930년 서울의 시가지 확장 때 소멸됨. ⑤ 남대문‧돈화문(敦化門)‧명정전(明政殿)‧명전문과 함께 현존하는 조선시대 건물 중 오래된 것의 하나로 장중(壯重)하고 우아(優雅)하며 화려한 풍취를 갖고 있으며 기발(奇拔)‧예리한 수법 등이 특색임.</t>
  </si>
  <si>
    <t>36389</t>
  </si>
  <si>
    <t>홑근</t>
  </si>
  <si>
    <t>철근 콘크리트 구조물에서 인장 측에만 배치하는 철근. 단근이라고도 함.</t>
  </si>
  <si>
    <t>36390</t>
  </si>
  <si>
    <t>홑근보</t>
  </si>
  <si>
    <t>단면의 상단 또는 하단에만 배근한 철근 콘크리트보. 단근보라고도 함.</t>
  </si>
  <si>
    <t>36391</t>
  </si>
  <si>
    <t>홑날대패</t>
  </si>
  <si>
    <t>덧날이 없는 보통의 대패.</t>
  </si>
  <si>
    <t>36392</t>
  </si>
  <si>
    <t>홑날줄</t>
  </si>
  <si>
    <t>홑줄눈줄이라고도 함.</t>
  </si>
  <si>
    <t>36393</t>
  </si>
  <si>
    <t>홑대패</t>
  </si>
  <si>
    <t>홑날대패라고도 함.</t>
  </si>
  <si>
    <t>36394</t>
  </si>
  <si>
    <t>홑마루</t>
  </si>
  <si>
    <t>single floor</t>
  </si>
  <si>
    <t>① 장선마루라 하며 복도와 같이 좁을 때 많이 사용함. ② 보나 멍에를 쓰지 않고 충도리와 칸막이 도리에 장선을 걸쳐 그 위에 널을 깐 마루. ③ 복도(골마루) 또는 간사이가 작을 때 보를 쓰지 않고 직접 장선을 약 50cm 사이로 대고 그 위에 널을 시공함.</t>
  </si>
  <si>
    <t>36395</t>
  </si>
  <si>
    <t>홑벽</t>
  </si>
  <si>
    <t>벽에 한쪽에만 흙을 바른 홑벽과 양쪽에 흙을 바른 겹벽이 있음.</t>
  </si>
  <si>
    <t>36397</t>
  </si>
  <si>
    <t>홑벽치기</t>
  </si>
  <si>
    <t>① 외(椳)를 엮은 한 면에 이긴 진흙을 바르는 일. ② 미장에 있어 흙질을 한 면에만 진흙으로 바르는 것.</t>
  </si>
  <si>
    <t>36398</t>
  </si>
  <si>
    <t>홑장부</t>
  </si>
  <si>
    <t>single tenon, 單丈夫</t>
  </si>
  <si>
    <t>① 장부는 목재 · 석재 등에서 각각의 결합부에 만든 돌기인 장부와 이를 끼우기 위한 구멍으로 구성됨. ② 결합 방법에 따라 긴장부· 짧은장부· 관통장부등이 있으며 한 장으로 된 장부를 홑장부, 평장부라 함.</t>
  </si>
  <si>
    <t>36399</t>
  </si>
  <si>
    <t>PRC</t>
  </si>
  <si>
    <t>prestressed reinforced concrete</t>
  </si>
  <si>
    <t>364</t>
  </si>
  <si>
    <t>홑장부맞춤</t>
  </si>
  <si>
    <t>single mortise and tenon joint, 單丈夫－</t>
  </si>
  <si>
    <t>외장부맞춤이라 하며 홑장부로 한 맞춤.</t>
  </si>
  <si>
    <t>36400</t>
  </si>
  <si>
    <t>홑줄눈줄</t>
  </si>
  <si>
    <t>single cut file</t>
  </si>
  <si>
    <t>① 홑눈줄, 홀날줄, 평행날줄이라 하며 한 방향의 평행선으로 줄눈이 새겨져 있는 줄. ② 연금속(軟金屬) 또는 얇은 판금의 가장자리를 다듬질하는 데 사용함.</t>
  </si>
  <si>
    <t>36401</t>
  </si>
  <si>
    <t>홑집</t>
  </si>
  <si>
    <t>① 방이 한 줄로만 배열된 집. ② 겹집과 달리 방이 한 줄로만 있는 폭이 좁은 집.</t>
  </si>
  <si>
    <t>36402</t>
  </si>
  <si>
    <t>홑창</t>
  </si>
  <si>
    <t>single window, 單窓</t>
  </si>
  <si>
    <t>① 한 겹으로 된 창. ② 갑창(甲窓)이나 덧창이 없는 창문.⇨단창.</t>
  </si>
  <si>
    <t>36403</t>
  </si>
  <si>
    <t>홑처마</t>
  </si>
  <si>
    <t>single eaves, 單檐</t>
  </si>
  <si>
    <t>① 부연이 없이 처마 서까래만으로 된 처마. ② 서까래만으로 처마를 형성한 것을 홑처마라고 하며, 부연(浮椽)을 덧대어 길게 걸린 처마를 겹처마라고 함.</t>
  </si>
  <si>
    <t>36404</t>
  </si>
  <si>
    <t>화각</t>
  </si>
  <si>
    <t>quadrant, 畵角</t>
  </si>
  <si>
    <t>① 직교하는 x, y 축에 의해 구분되는 사분면의 4부분으로 각각 제1각, 제2각, 제3각, 제4각이라 함. ② 제1각에 물체를 놓고 투영도를 그리는 화법을 제1각법이라 하고, 제3각에 놓고 투영도를 그리는 화법을 제3각법이라 함.</t>
  </si>
  <si>
    <t>36405</t>
  </si>
  <si>
    <t>화강석재</t>
  </si>
  <si>
    <t>花崗石材</t>
  </si>
  <si>
    <t>화강석재는 마름돌(採石) 종류로 판매되고 있으나 대형물일수록 고가임. 장대석, 각석(角石；主礎石), 판석, 견칫돌, 사괴석, 간사, 잡석(둥근잡석；호박돌), 구들장(溫突石) 등이 있음.</t>
  </si>
  <si>
    <t>36406</t>
  </si>
  <si>
    <t>화강암</t>
  </si>
  <si>
    <t>granite, 花崗岩</t>
  </si>
  <si>
    <t>석영, 운모, 정장석, 사장석 따위를 주성분으로 하는 심성암(深成巖). 완정질(完晶質)의 조직을 이루며, 흰색 또는 엷은 회색을 띤다. 닦으면 광택이 나는데, 단단하고 아름다워서 건축이나 토목용 재료, 비석 재료 따위에 쓴다. 함유된 운모의 종류에 따라 흑운모 화강암, 백운모 화강암 따위로 불린다.</t>
  </si>
  <si>
    <t>36407</t>
  </si>
  <si>
    <t>화공</t>
  </si>
  <si>
    <t>花栱</t>
  </si>
  <si>
    <t>① 꽃 모양으로 새김질한 대공, 공포(栱包)의 일종으로 대들보를 받치는 보아지의 앞머리를 꽃 모양으로 한 것. ② 관아나 궁전 등의 건축물에 주로 사용함.</t>
  </si>
  <si>
    <t>36408</t>
  </si>
  <si>
    <t>화단</t>
  </si>
  <si>
    <t>flower bed, 花壇</t>
  </si>
  <si>
    <t>정원을 장식하는 공간으로 흙을 돋우고 단을 만들어 꽃을 심은 밭.</t>
  </si>
  <si>
    <t>36409</t>
  </si>
  <si>
    <t>공담</t>
  </si>
  <si>
    <t>空墻</t>
  </si>
  <si>
    <t>건물이나 용도 없이 비워진 공간에 남아있는 빈담.</t>
  </si>
  <si>
    <t>3641</t>
  </si>
  <si>
    <t>화덕</t>
  </si>
  <si>
    <t>fire pit; hearth</t>
  </si>
  <si>
    <t>① 아궁이처럼 만들어 석탄이나 장작올 태워 쓰게 만든 물건. ② 난방 혹은 요리용으로 설치한 화로. ③ 현장에서 리벳을 가열하거나 강철재의 휨 가공이나 담금질을 위해 사용하는 가열로.</t>
  </si>
  <si>
    <t>36410</t>
  </si>
  <si>
    <t>화두와</t>
  </si>
  <si>
    <t>花頭瓦</t>
  </si>
  <si>
    <t>묘두와(描頭瓦)라고도 하며 수막새를 달리 이르는 말.</t>
  </si>
  <si>
    <t>36411</t>
  </si>
  <si>
    <t>화등창</t>
  </si>
  <si>
    <t>꽃무늬로 장식된 화려한 창..</t>
  </si>
  <si>
    <t>36412</t>
  </si>
  <si>
    <t>화란식쌓기</t>
  </si>
  <si>
    <t>Dutch bond, Hollandish bond, 和蘭式組積, 和蘭式積</t>
  </si>
  <si>
    <t>벽변에 길이 면과 마구리 면이 한 켜 거름으로 되고 끝 모서리에 칠오토막을 써서 마무리하는 벽돌 쌓는 방식.</t>
  </si>
  <si>
    <t>36413</t>
  </si>
  <si>
    <t>화로</t>
  </si>
  <si>
    <t>숯불을 담아 놓는 용기로 주로 불씨를 보존하거나 난방을 위하여 사용된다.</t>
  </si>
  <si>
    <t>36414</t>
  </si>
  <si>
    <t>화류</t>
  </si>
  <si>
    <t>fire stream</t>
  </si>
  <si>
    <t>시가지의 대화재 시에 화염을 포함한 화재 기류의 흐름. 강풍하에서 그 기울기가 커지고 연소 속도도 빨라진다.</t>
  </si>
  <si>
    <t>36415</t>
  </si>
  <si>
    <t>화류나무</t>
  </si>
  <si>
    <t>chines quince tree, 華榴木</t>
  </si>
  <si>
    <t>콩과의 상록 활엽 교목. 높이는 10미터 이상이며 잎은 어긋나고 겹잎으로 원형 또는 넓은 타원형이다. 나무껍질이 자줏빛이고 여름철에 누런 꽃이 총상(總狀) 화서로 핀다.</t>
  </si>
  <si>
    <t>36416</t>
  </si>
  <si>
    <t>화면</t>
  </si>
  <si>
    <t>picture plane, 畵面</t>
  </si>
  <si>
    <t>⇨투시도의 원리.</t>
  </si>
  <si>
    <t>36417</t>
  </si>
  <si>
    <t>화목</t>
  </si>
  <si>
    <t>flowering trees and shrubs</t>
  </si>
  <si>
    <t>꽃이 피는 풀과 나무 또는 꽃이 없더라도 관상용이 되는 모든 식물을 총칭하는 말. ⇨꽃나무 또는 화목류.</t>
  </si>
  <si>
    <t>36418</t>
  </si>
  <si>
    <t>화문담</t>
  </si>
  <si>
    <t>花紋墻</t>
  </si>
  <si>
    <t>여러 가지 색채로 글자나 무늬를 넣고 쌓는 담. 화초담이라고도 함.</t>
  </si>
  <si>
    <t>36419</t>
  </si>
  <si>
    <t>화문석</t>
  </si>
  <si>
    <t>花紋石</t>
  </si>
  <si>
    <t>대리석의 일종. 장식용 석재 중에서 고급재로 쓰이며 열‧산(酸) 등에는 약함.</t>
  </si>
  <si>
    <t>36420</t>
  </si>
  <si>
    <t>화문전</t>
  </si>
  <si>
    <t>flower designed brick, 花紋甎</t>
  </si>
  <si>
    <t>꽃무늬를 새긴 벽돌이나 방전. 문전.</t>
  </si>
  <si>
    <t>36421</t>
  </si>
  <si>
    <t>화물상옥</t>
  </si>
  <si>
    <t>shed of freights, 貨物上屋</t>
  </si>
  <si>
    <t>수송 화물을 보관ㆍ선별하거나, 작업 또는 대기하는 데 쓰려고 부두나 역 가까이에 지은 건물.</t>
  </si>
  <si>
    <t>36422</t>
  </si>
  <si>
    <t>화물자동차</t>
  </si>
  <si>
    <t>truck, 貨物自動車</t>
  </si>
  <si>
    <t>화물을 실어 나르는 자동차. 건축공사시 화물운반용의 트럭. 스리쿼터(three quarter)‧외건(waggon)‧덤프트럭(dump t.)‧백덤프트럭(back dump t.)‧사이드덤프트럭(sidedt.)‧트레일러(trailer)‧트랙터(tractor) 등이 있음.</t>
  </si>
  <si>
    <t>36423</t>
  </si>
  <si>
    <t>화반</t>
  </si>
  <si>
    <t>frog-crotch board struts, 花盤</t>
  </si>
  <si>
    <t>① 창방위 중간에 얹혀서 장여를 받는 초새김한 받침. ② 공포대의 주간(柱間)구성에서 상하에 위치한 도리방향 긴 부재 사이를 받쳐주는 부재(部材). ② 한자어로 '花盤' 또는 '華盤'이라고 하며 주로 주심포식 공포와 익공식 짜임에서 사용함.</t>
  </si>
  <si>
    <t>36424</t>
  </si>
  <si>
    <t>화반간판</t>
  </si>
  <si>
    <t>花盤間板</t>
  </si>
  <si>
    <t>① 두공과 화반, 또 화반과 화반 사이를 막아댄 널. ② 이익공에서 창방과 장여 사이에 길게 막아 댄 화반으로 좌우 주심부에는 두공을, 중간 중간에는 화반을 새김.</t>
  </si>
  <si>
    <t>36425</t>
  </si>
  <si>
    <t>화반고막이</t>
  </si>
  <si>
    <t>花盤－</t>
  </si>
  <si>
    <t>화반머름이라 하며 화반과 화반 또는 두공 사이를 막아댄 것으로 넓은 널을 대거나 흙벽을 침.</t>
  </si>
  <si>
    <t>36426</t>
  </si>
  <si>
    <t>화반대공</t>
  </si>
  <si>
    <t>花盤台工</t>
  </si>
  <si>
    <t>초새김한 화반으로 들보 위에 세워서 마룻보를 받치는 짧은 기둥.</t>
  </si>
  <si>
    <t>36427</t>
  </si>
  <si>
    <t>화반동자주</t>
  </si>
  <si>
    <t>花盤童子柱</t>
  </si>
  <si>
    <t>초새김한 화반을 놓고 도리‧장여나 종량‧보아지를 받치는 동자주.</t>
  </si>
  <si>
    <t>36428</t>
  </si>
  <si>
    <t>화반머름</t>
  </si>
  <si>
    <t>花盤遠音</t>
  </si>
  <si>
    <t>화반고막, 화반간판(花盤間板)이라 하며 두공과 화반, 또 화반과 화반 사이를 막아댄 널.</t>
  </si>
  <si>
    <t>36429</t>
  </si>
  <si>
    <t>공도</t>
  </si>
  <si>
    <t>public road</t>
  </si>
  <si>
    <t>일반 공중이 자유롭게 통행할 수 있는 도로 가운데, 국가 또는 지방자치단체가 소유권을 갖고 유지관리하는 도로</t>
  </si>
  <si>
    <t>3643</t>
  </si>
  <si>
    <t>화반소로</t>
  </si>
  <si>
    <t>花盤小累</t>
  </si>
  <si>
    <t>화반 위에 올려 장여나 운공을 받는 소로.</t>
  </si>
  <si>
    <t>36430</t>
  </si>
  <si>
    <t>화반자</t>
  </si>
  <si>
    <t>花天障</t>
  </si>
  <si>
    <t>소란반자의 하나호 반자널에 꽃무늬를 그림. = 소란반자.</t>
  </si>
  <si>
    <t>36431</t>
  </si>
  <si>
    <t>화방벽</t>
  </si>
  <si>
    <t>火防壁</t>
  </si>
  <si>
    <t>① 불이 번지는 것을 막기 위하여 불연재로 세운 벽으로 화방장이라 함. ② 한국 전통건축에서 바깥벽을 고막이돌 또는 장댓돌로 쌓아 화재를 방지하는 벽.</t>
  </si>
  <si>
    <t>36432</t>
  </si>
  <si>
    <t>화방장</t>
  </si>
  <si>
    <t>火防墻</t>
  </si>
  <si>
    <t>① 사괴석 등 불에 타지 아니하는 재료로 벽의 높이까지 쌓은 담, 방화벽이라 함. ② 방화를 목적으로 건물 밖 벽에 사괴석을 진흙으로 쌓고 벽체밖을 새끼 등으로 얽어매어 쌓은 것.</t>
  </si>
  <si>
    <t>36433</t>
  </si>
  <si>
    <t>화백나무</t>
  </si>
  <si>
    <t>sawara cypress</t>
  </si>
  <si>
    <t>노송나무과에 속하는 침엽수. 가볍고 무르지만, 습기에 강하여 연못 주위의 풍치수로 심고 있다. 재질이 거칠기는 하지만 단단하기 때문에 건축재, 토목재, 기구재, 선박재로 사용된다.</t>
  </si>
  <si>
    <t>36434</t>
  </si>
  <si>
    <t>화법기하학</t>
  </si>
  <si>
    <t>畵法幾何學</t>
  </si>
  <si>
    <t>36435</t>
  </si>
  <si>
    <t>화산 분화 예지</t>
  </si>
  <si>
    <t>prediction of volcanic eruption</t>
  </si>
  <si>
    <t>화산 부근의 지진 빈도변화, 지열 변화 등을 통해 화산의 분화활동을 예측하는 것.</t>
  </si>
  <si>
    <t>36436</t>
  </si>
  <si>
    <t>화산석</t>
  </si>
  <si>
    <t>volcanic stone, 火山石</t>
  </si>
  <si>
    <t>경량콘크리트 골재의 일종. 화산에서 분출 급냉각하면서 가스분출로 다공질석(多孔質石)이 된 것. 유리질 회백색의 석재로 내열성이 크고 내산‧내알칼리성도 큼. 강도가 비교적 크므로 경구조재용‧콘크리트 골재로 쓸 수 있음.</t>
  </si>
  <si>
    <t>36437</t>
  </si>
  <si>
    <t>화산암</t>
  </si>
  <si>
    <t>volcanic rock, 火山岩</t>
  </si>
  <si>
    <t>지상에 분출된 마그마가 급격히 식어서 굳어진 화성암의 하나. 비중이 1이하가 되는 것이 생겨서 경량골재나 내화재로 이용됨.</t>
  </si>
  <si>
    <t>36438</t>
  </si>
  <si>
    <t>화산자갈</t>
  </si>
  <si>
    <t>volcanic gravel, 火山砂利</t>
  </si>
  <si>
    <t>화산이 분출할 때에 터져 나오는 용암의 조각. 이미 굳어진 암석이 폭발하여 파괴된 것으로, 지름은 4~32mm이다.</t>
  </si>
  <si>
    <t>36439</t>
  </si>
  <si>
    <t>공돌쌓기</t>
  </si>
  <si>
    <t>돌이나 벽돌 등을 쌓을 때에 회(灰)나 흙을 쓰지 않고 그대로 쌓는 일.</t>
  </si>
  <si>
    <t>3644</t>
  </si>
  <si>
    <t>화살계획공정표</t>
  </si>
  <si>
    <t>arrow diagram, -計劃工程表</t>
  </si>
  <si>
    <t>공정 관리 수법의 하나로, PERT에서의 일정 계획의 순서도. O표와 화살표를 써서 작업 상호의 관계를 명확하게 한다.</t>
  </si>
  <si>
    <t>36440</t>
  </si>
  <si>
    <t>화살표</t>
  </si>
  <si>
    <t>arrow head</t>
  </si>
  <si>
    <t>제도에서 치수선 양끝에 표시하는 화살모양의 표를 말한다. 화살표는 자를 사용하지 않고 프리핸드로 그림. 개방형은 30° 벌리게 되며 입체형도 이에 따름. 화살표의 머리 크기는 작도된 선의 굵기와 조화되어야 함.</t>
  </si>
  <si>
    <t>36441</t>
  </si>
  <si>
    <t>화상 진단부</t>
  </si>
  <si>
    <t>imaging diag-nostic center</t>
  </si>
  <si>
    <t>병원에서 방사선 · 자기 · 초음파 등에 의한 영상 이미지를 통해 환자의 상태를 검사하거나 진단하는 진단 영상의학부문.</t>
  </si>
  <si>
    <t>36442</t>
  </si>
  <si>
    <t>화상 합성</t>
  </si>
  <si>
    <t>(불) montage</t>
  </si>
  <si>
    <t>① 실사 사진과 렌더링 이미지의 합성기법. 계획 건물의 렌더링 이미지와 계획대지의 실사 사진을 합성하는 것. ② 서로 다른 이미지를 서로 중첩시키거나 이미지의 부분을 합성하여 새로운 화상을 만드는 것.</t>
  </si>
  <si>
    <t>36443</t>
  </si>
  <si>
    <t>화상석</t>
  </si>
  <si>
    <t>① 신선, 새, 짐승 따위를 장식으로 새긴 돌. ② 중국에서 돌사당, 석관, 묘도, 묘실 등을 구성하는 화상을 새긴 석재의 총칭. 후한부터 삼국시대 것이 남아 있음.</t>
  </si>
  <si>
    <t>36444</t>
  </si>
  <si>
    <t>화성암</t>
  </si>
  <si>
    <t>igneous rocks, 火成岩</t>
  </si>
  <si>
    <t>마그마가 냉각ㆍ응고되어 이루어진 암석을 통틀어 이르는 말. 주로 석영ㆍ장석ㆍ운모ㆍ휘석ㆍ각섬석 따위로 조성되는데, 흔히 층을 이루지 않고 덩어리 모양을 이룬다. 땅 표면 가까이에서 굳은 것은 화산암, 땅속 깊은 곳에서 굳은 것은 심성암, 이 둘의 중간 지점에서 굳은 것은 반심성암이라고 한다.</t>
  </si>
  <si>
    <t>36446</t>
  </si>
  <si>
    <t>화소</t>
  </si>
  <si>
    <t>화상 처리에서 화면을 구성하는 단위 요소. 이 단위 요소의 용랼이 디지털 이미지의 '해상도'와 연결된다. ⇨픽셀.</t>
  </si>
  <si>
    <t>36447</t>
  </si>
  <si>
    <t>화식점</t>
  </si>
  <si>
    <t>和食店</t>
  </si>
  <si>
    <t>일본 전통 방식으로 만든 요리를 취급하는 음식점.</t>
  </si>
  <si>
    <t>36448</t>
  </si>
  <si>
    <t>화씨</t>
  </si>
  <si>
    <t>Fahrenheit, 華氏</t>
  </si>
  <si>
    <t>온도 단위의 하나이며 단위는 °F임. 얼음의 녹는점을 32°F, 물의 끓는점을 212°F로 하여 그 사이를 등분한 온도 단위이다.</t>
  </si>
  <si>
    <t>36449</t>
  </si>
  <si>
    <t>화약고</t>
  </si>
  <si>
    <t>powder magazine, 火藥庫</t>
  </si>
  <si>
    <t>① 화약을 저장하여 두는 창고. ② 분쟁이나 전쟁 따위가 일어날 위험이 많은 지역을 비유적으로 이르는 말.</t>
  </si>
  <si>
    <t>36450</t>
  </si>
  <si>
    <t>화염</t>
  </si>
  <si>
    <t>flame</t>
  </si>
  <si>
    <t>타는 불에서 일어나는 붉은빛의 기운. 가연 기체(연소 가스나 가연 증기)가 공기와 반응하여 연소하면서 발광하는 부분을 말한다.</t>
  </si>
  <si>
    <t>36451</t>
  </si>
  <si>
    <t>화염 전파</t>
  </si>
  <si>
    <t>flame spread</t>
  </si>
  <si>
    <t>재료의 표면이 착염(着焰)되어 그 영역이 확산되는 일. 압축된 혼합 가스가 스파크 플러그에 의해 점화하면 연소가 시작되고 플러그 선단을 중심으로 불꽃은 점점 퍼져가서 최고 압력에 도달하는 현상을 말한다.</t>
  </si>
  <si>
    <t>36452</t>
  </si>
  <si>
    <t>화염막이</t>
  </si>
  <si>
    <t>fire-stop</t>
  </si>
  <si>
    <t>구조체의 내부 공간을 타고 화염이 인접한 구역으로 전파되는 것을 방지하기 위하여 구조체 내부를 가로질러 설치하는 부재.</t>
  </si>
  <si>
    <t>36453</t>
  </si>
  <si>
    <t>화염식</t>
  </si>
  <si>
    <t>火炎式</t>
  </si>
  <si>
    <t>⇨플랑부아양양식(＝).</t>
  </si>
  <si>
    <t>36454</t>
  </si>
  <si>
    <t>화이트 노이즈</t>
  </si>
  <si>
    <t>36455</t>
  </si>
  <si>
    <t>화인</t>
  </si>
  <si>
    <t>origin of fire</t>
  </si>
  <si>
    <t>화재의 원인.</t>
  </si>
  <si>
    <t>36456</t>
  </si>
  <si>
    <t>화장대</t>
  </si>
  <si>
    <t>dresser</t>
  </si>
  <si>
    <t>화장할 때에 쓰는 가구. 보통 하부 서랍과 상부 거울이 달려 있는 탁자.</t>
  </si>
  <si>
    <t>36457</t>
  </si>
  <si>
    <t>화장보드</t>
  </si>
  <si>
    <t>化粧board</t>
  </si>
  <si>
    <t>석고보드 제품의 하나. 석고보드의 표면지를 화장(化粧)인쇄 가공한 것. 제품 표면에 마감 가공한 것, 플라스틱의 필름 등을 발라 붙인 것 등이 있음.</t>
  </si>
  <si>
    <t>36458</t>
  </si>
  <si>
    <t>화장실</t>
  </si>
  <si>
    <t>toilet, 化粧室</t>
  </si>
  <si>
    <t>① 대‧소변을 보는 장소. ② 단장(丹粧)하는 방(房).</t>
  </si>
  <si>
    <t>36459</t>
  </si>
  <si>
    <t>화장장</t>
  </si>
  <si>
    <t>시신이나 유골을 화장하기 위한 시설로 대개 제장, 연소로, 수골실, 대합실 등으로 구성된다. ⇨화장터.</t>
  </si>
  <si>
    <t>36460</t>
  </si>
  <si>
    <t>화장재</t>
  </si>
  <si>
    <t>⇨수장재.</t>
  </si>
  <si>
    <t>36461</t>
  </si>
  <si>
    <t>화장지걸이</t>
  </si>
  <si>
    <t>toilet paper holder</t>
  </si>
  <si>
    <t>화장지를 거는 화장실 설치물.</t>
  </si>
  <si>
    <t>36462</t>
  </si>
  <si>
    <t>화장터</t>
  </si>
  <si>
    <t>crematorium; crematory</t>
  </si>
  <si>
    <t>시신이나 유골을 화장하기 위한 시설로 대개 제장, 연소로, 수골실, 대합실 등으로 구성된다. ⇨화장장.</t>
  </si>
  <si>
    <t>36463</t>
  </si>
  <si>
    <t>화재</t>
  </si>
  <si>
    <t>fire</t>
  </si>
  <si>
    <t>불로 인한 연소 현상으로 그 원인으로는 실화, 방화, 자연 발화, 낙뢰 등이 있다.</t>
  </si>
  <si>
    <t>36464</t>
  </si>
  <si>
    <t>화재 감지기</t>
  </si>
  <si>
    <t>fire detector</t>
  </si>
  <si>
    <t>불이 난 것을 감지하여 경보음 따위를 울려 위험을 알려 주는 장치.</t>
  </si>
  <si>
    <t>36465</t>
  </si>
  <si>
    <t>화재 경보 전용 전화</t>
  </si>
  <si>
    <t>36466</t>
  </si>
  <si>
    <t>화재 경보기</t>
  </si>
  <si>
    <t>fire alarm de-vice</t>
  </si>
  <si>
    <t>화재 발생의 염려가 있는 장소에 설치하여, 화재 발생을 벨소리 등으로 인간에게 전하는 기기. 화재 감지기로부터의 입력에 의해 동작하는 것도 있지만 감지기가 경보기에 장치된 것이 많다.</t>
  </si>
  <si>
    <t>36467</t>
  </si>
  <si>
    <t>화재 계속 시간</t>
  </si>
  <si>
    <t>fire du-ration time</t>
  </si>
  <si>
    <t>화재 발생 시 점화원과 그 주변에 있는 가연물이 결부되어 불이 나고부터 불기운이 약해지기까지의 지속시간.</t>
  </si>
  <si>
    <t>36468</t>
  </si>
  <si>
    <t>화재 기류</t>
  </si>
  <si>
    <t>fire plume</t>
  </si>
  <si>
    <t>화재시에 발생하는 기류. 열대류 현상의 일종이지만, 화재가 원인이 되는 경우는 화재 기류라 함.</t>
  </si>
  <si>
    <t>36469</t>
  </si>
  <si>
    <t>화재 기상</t>
  </si>
  <si>
    <t>fire atmospheric phenomena</t>
  </si>
  <si>
    <t>화재가 났을 때 특유한 국지적인 기상 현상으로, 화재가 발생했을 때 열대류에 의해 열풍이 일어나는 것을 말함.</t>
  </si>
  <si>
    <t>36470</t>
  </si>
  <si>
    <t>화재 보험</t>
  </si>
  <si>
    <t>fire insurance</t>
  </si>
  <si>
    <t>36471</t>
  </si>
  <si>
    <t>화재 보험료</t>
  </si>
  <si>
    <t>fire insurance premium</t>
  </si>
  <si>
    <t>화재 사고 시 피해자를 보호하기 위해 화재 보험 가입자가 보험 회사에 지불하는 요금으로 소재지의 위험도, 건축 구조, 설비 수준 등에 따라서 보험 금액이 산정된다.</t>
  </si>
  <si>
    <t>36472</t>
  </si>
  <si>
    <t>화재 온도</t>
  </si>
  <si>
    <t>fire temperature</t>
  </si>
  <si>
    <t>화재 현장에서 나타나는 온도.</t>
  </si>
  <si>
    <t>36473</t>
  </si>
  <si>
    <t>화재 위험도</t>
  </si>
  <si>
    <t>fire risk</t>
  </si>
  <si>
    <t>도시에서 화재가 얼마나 자주 발생하는가를 평가한 지표. 출화 위험도와 연소 위험도를 참조하여 계산한 지표.</t>
  </si>
  <si>
    <t>36474</t>
  </si>
  <si>
    <t>화재 전용 전화</t>
  </si>
  <si>
    <t>화재시에만 사용하는 전화. 보통 소방서 직통의 전용 전화를 의미하나 공중 전화망을 이용한 119번 혹은 구내 자동 교환 설비의 특수 번호를 이용한 화재시 전용 전화 등이 있다.(=화재 경보 전용 전화)</t>
  </si>
  <si>
    <t>36475</t>
  </si>
  <si>
    <t>화재 통보 설비</t>
  </si>
  <si>
    <t>fire information apparatus</t>
  </si>
  <si>
    <t>고정 장소에 설치된 수동의 화재 통보기에서 화재 발생을 소방서에 전하는 설비. 건물 내에서는 방재 센터 혹은 경비원이 있는 장소에 통보하는 설비가 이에 해당된다.</t>
  </si>
  <si>
    <t>36476</t>
  </si>
  <si>
    <t>화재 하중</t>
  </si>
  <si>
    <t>fire load</t>
  </si>
  <si>
    <t>단위 바닥 면적당 불에 타는 성질의 재료가 주는 무게.</t>
  </si>
  <si>
    <t>36477</t>
  </si>
  <si>
    <t>화재감지기</t>
  </si>
  <si>
    <t>fire detecter, 火災感知器</t>
  </si>
  <si>
    <t>화재 발생을 열 또는 연기에 의해 감지하는 장치</t>
  </si>
  <si>
    <t>36478</t>
  </si>
  <si>
    <t>화재경보</t>
  </si>
  <si>
    <t>fire alarm, 火災警報</t>
  </si>
  <si>
    <t>화재시 빠르게 알려주어 대피를 유도해 인명피해를 막는 시스템</t>
  </si>
  <si>
    <t>36479</t>
  </si>
  <si>
    <t>화재경보기</t>
  </si>
  <si>
    <t>fire alarm, 火災警報器</t>
  </si>
  <si>
    <t>화재경보장치의 하나. 수동식과 자동식이 있으며 수동식은 화재시 발견한 사람이 손으로 버튼을 눌러 경보벨을 울리고, 자동식은 화재시 자동적으로 경보가 울림</t>
  </si>
  <si>
    <t>36480</t>
  </si>
  <si>
    <t>화재경보설비</t>
  </si>
  <si>
    <t>fire alarm system, 火災警報設備</t>
  </si>
  <si>
    <t>화재발생 사실을 통보하는 기계·기구 또는 설비로서 비상경보설비(비상벨, 자동식사이렌설비, 단독경보형 감지기), 통합감지시설, 가스누설감지기, 누전감지기, 자동화재탐지설비, 자동화재속보설비, 비상방송설비 등이 해당된다.</t>
  </si>
  <si>
    <t>36481</t>
  </si>
  <si>
    <t>화재발신기</t>
  </si>
  <si>
    <t>fire alarm manual station, 火災發信機</t>
  </si>
  <si>
    <t>화재발생 신호를 수신기에 수동으로 발신하는 장치</t>
  </si>
  <si>
    <t>36482</t>
  </si>
  <si>
    <t>화재속보설비</t>
  </si>
  <si>
    <t>fire information apparatus, 火災速報設備</t>
  </si>
  <si>
    <t>화재신호를 통신망을 통하여 음성 등의 방법으로 소방관서에 통보하는 설비를 말한다.</t>
  </si>
  <si>
    <t>36483</t>
  </si>
  <si>
    <t>화재수신기</t>
  </si>
  <si>
    <t>fire alarm control station, 火災受信機</t>
  </si>
  <si>
    <t>화재 발생 여부를 구역별로 감지하여 표시등과 경종을 자동으로 울림으로써 안전하게 대피하게 해주는 장치. 계전기‧표시장치‧시험장치‧전원 등 주 기능회로 및 부속회로로 구성되어 있음. 매 경계구역마다 별개회로로 수신기까지 배선한 P형과 감지기 동작으로 발신기에서 그 경계구역 고유신호를 발생시켜 소수배선으로 수신기에 통보하는 R형 수신기, 2종이 있음. 보통 대건물에는 R형, 보통건물에는 P형을 사용.</t>
  </si>
  <si>
    <t>36484</t>
  </si>
  <si>
    <t>화재신호기</t>
  </si>
  <si>
    <t>火災信號機</t>
  </si>
  <si>
    <t>① 화재신호를 급히 전달하는 전기장치. ② 수동식(受動式)과 자동식의 2종이 있는데, 전자는 유리뚜껑 속의 단추를 누르면 수신장치를 움직이는 레벨‧부저(buzzer)가 울리며 신호기 있는 곳을 등(燈)으로 표시하게 되었고, 후자는 바이메터 또는 엷은 밀폐(密閉) 금속관 속의 온도변화에 의한 변형(變形)을 이용하여 신호를 보내게 됨. ③ 가로(街路)나 건물 구내에 설치.</t>
  </si>
  <si>
    <t>36485</t>
  </si>
  <si>
    <t>화재통보기</t>
  </si>
  <si>
    <t>火災通報機</t>
  </si>
  <si>
    <t>고정 장소에 설치된 수동의 화재 통보기에서 화재 발생을 소방서에 전하는 기기.</t>
  </si>
  <si>
    <t>36486</t>
  </si>
  <si>
    <t>화재통지기</t>
  </si>
  <si>
    <t>fire alarm, 火災通知機</t>
  </si>
  <si>
    <t>① 불이 났을 때 소방서 등에 통지하는 자동적 기계의 전기설비. ② ⇨화재경보기(＝).</t>
  </si>
  <si>
    <t>36488</t>
  </si>
  <si>
    <t>화전</t>
  </si>
  <si>
    <t>flower designed brick, 花甎</t>
  </si>
  <si>
    <t>꽃무늬를 놓아서 만든 벽돌.</t>
  </si>
  <si>
    <t>36489</t>
  </si>
  <si>
    <t>화조</t>
  </si>
  <si>
    <t>forging, 火造</t>
  </si>
  <si>
    <t>금속 등을 불에 달구어 필요한 형태로 가공하는 것.</t>
  </si>
  <si>
    <t>36490</t>
  </si>
  <si>
    <t>화차 인도</t>
  </si>
  <si>
    <t>delivery off rail</t>
  </si>
  <si>
    <t>상품 거래에서 물건의 판매자가 구매자가 필요로 하는 장소의 최종역까지의 물건의 운임과 하역비용까지를 부담하여 물품을 인도하는 방식. ⇨온레일 인도.</t>
  </si>
  <si>
    <t>36491</t>
  </si>
  <si>
    <t>화차 적재 인도</t>
  </si>
  <si>
    <t>상품 거래에서 물품의 판매자가 화차로의 적재까지를 부담하여 인도하는 방법으로 운임은 물품의 구매자 쪽에서 부담한다.</t>
  </si>
  <si>
    <t>36492</t>
  </si>
  <si>
    <t>화초담</t>
  </si>
  <si>
    <t>decorated fence, 花草墻</t>
  </si>
  <si>
    <t>① 여러 가지 색채로 글자나 무늬를 넣고 쌓는 담으로 주로 궁궐이나 양반집의 담에 사용. ② 화려한 꽃담의 극치라고 할 수 있으며 주로 여성들이 기거하는 공간에서 흔하게 볼 수 있음. ③ 홑담 또는 맞담을 쌓은 뒤, 卍자‧亞자 혹은 뇌문(雷紋)‧초룡(草龍) 등으로 선을 두르고 그 안에 십장생(十長生)이나 화초의 모양을 새겨 놓음. ④ 화초담을 꾸미는 으뜸무늬로는 매(梅)·난(蘭)·국(菊)·죽(竹)의 사군자와 십장생도, 수복강녕(壽福康寧), 쌍 희(囍), 목숨 수(壽) 등의 길상문자를 사용. ⑤ 현존하는 화초담의 예는, 경복궁 자경전(慈慶殿) 서쪽의 담장과 자경전 뒤뜰의 십장생무늬 담장이 있음.</t>
  </si>
  <si>
    <t>36493</t>
  </si>
  <si>
    <t>화초목</t>
  </si>
  <si>
    <t>flowering plant, 花草木</t>
  </si>
  <si>
    <t>주로 관상용의 식물로 꽃이 피는 풀과 나무.</t>
  </si>
  <si>
    <t>36494</t>
  </si>
  <si>
    <t>화초장</t>
  </si>
  <si>
    <t>花草欌</t>
  </si>
  <si>
    <t>문짝에 유리를 붙이고 화초 무늬를 채색한 의장(衣欌)이나 의걸이장.</t>
  </si>
  <si>
    <t>36495</t>
  </si>
  <si>
    <t>화통가지</t>
  </si>
  <si>
    <t>사파수, 사걔통이라 하며 기둥머리에 도리를 연결하기 위해 낸 네 귀의 촉.</t>
  </si>
  <si>
    <t>36497</t>
  </si>
  <si>
    <t>화통맞춤</t>
  </si>
  <si>
    <t>모서리에서 여러 갈래의 장부를 만들어 끼운 엇갈린 맞춤.</t>
  </si>
  <si>
    <t>36498</t>
  </si>
  <si>
    <t>PRT</t>
  </si>
  <si>
    <t>personal rapid transit</t>
  </si>
  <si>
    <t>개인고속운송시스템. 특별제작된 소형차량이 괘도 등 전용노선을 따라 운행하는 대중교통시스템. 보통 3~6명 내외의 승객이 탑승하며, 운영비 절감을 위하여 무인으로 운영하며, 수요에 탄력적으로 대응할 수 있는 장점이 있음</t>
  </si>
  <si>
    <t>365</t>
  </si>
  <si>
    <t>화학 처리</t>
  </si>
  <si>
    <t>chemical purific-ation; chemical treatment</t>
  </si>
  <si>
    <t>화학 약품의 첨가 또는 전기 화학적인 조작 등의 방법으로 배수 등을 처리하는 것. 중화, pH조정, 산화, 환원, 응집(침전), 흡착, 이온 교환 등이 있다.</t>
  </si>
  <si>
    <t>36500</t>
  </si>
  <si>
    <t>화학 혼합제</t>
  </si>
  <si>
    <t>chemical ad-mixture</t>
  </si>
  <si>
    <t>계면 활성 작용에 의해, 콘크리트의 여러 성질을 개선하기 위해 쓰이는 혼합제.</t>
  </si>
  <si>
    <t>36502</t>
  </si>
  <si>
    <t>화학석고</t>
  </si>
  <si>
    <t>化學石膏</t>
  </si>
  <si>
    <t>화학적 방법으로 만들어진 황산칼슘. 주로 화학 공업의 부산물로부터 얻는데 시멘트의 응결 조절제와 천연 석고의 대용품으로 쓰인다.</t>
  </si>
  <si>
    <t>36503</t>
  </si>
  <si>
    <t>화학선차단유리</t>
  </si>
  <si>
    <t>化學線遮斷－</t>
  </si>
  <si>
    <t>자외선 유리와는 반대로 자외선‧적외선을 모두 흡수하여 가시광선만을 통과시키는 유리. 쇠붙이‧망간 등의 산화물과 희금속 원소를 흡수시킨 것.</t>
  </si>
  <si>
    <t>36504</t>
  </si>
  <si>
    <t>화학적 산소 소비량</t>
  </si>
  <si>
    <t>36505</t>
  </si>
  <si>
    <t>화학적 산소 요구량</t>
  </si>
  <si>
    <t>물속의 오염 물질을 산화제를 사용하여 화학적으로 산화시키는 데에 필요한 산소의 양. 물의 오염도를 나타내는 수치로 사용됨. 수질 오염 지수의 하나이며 COD로 표기. → 생물화학적 산소 요구량.</t>
  </si>
  <si>
    <t>36506</t>
  </si>
  <si>
    <t>화해</t>
  </si>
  <si>
    <t>fire damage</t>
  </si>
  <si>
    <t>화재에 의해 건물 등이 받는 피해. 마감재의 손상과 구체에까지 미치는 피해로 대별되며, 보통 구체의 피해 정도에 의해 화해의 등급이 진단된다.</t>
  </si>
  <si>
    <t>36508</t>
  </si>
  <si>
    <t>확대 가족</t>
  </si>
  <si>
    <t>extended family</t>
  </si>
  <si>
    <t>자녀가 결혼 후에도 부모, 조부모와 같이 사는 형태로, 보통 3세대 이상이 함께 거주한다.</t>
  </si>
  <si>
    <t>36509</t>
  </si>
  <si>
    <t>공동 주택</t>
  </si>
  <si>
    <t>(미) apartment house, (영) flats</t>
  </si>
  <si>
    <t>한 건축물 내에 여러 가구가 독립된 생활을 영위할 수 있도록 건설된 주택</t>
  </si>
  <si>
    <t>3651</t>
  </si>
  <si>
    <t>확대관</t>
  </si>
  <si>
    <t>diffuser</t>
  </si>
  <si>
    <t>유체의 운동 에너지를 압력으로 바꿀 목적으로 관의 단면을 주류방향으로 확대한 부분. 급히 단면을 확대하게 되면 흐름이 벽에서 떨어진다.</t>
  </si>
  <si>
    <t>36510</t>
  </si>
  <si>
    <t>확대기</t>
  </si>
  <si>
    <t>pantagraph, pantograph, 擴大器</t>
  </si>
  <si>
    <t>확대 또는 축소에 쓰이는 제도용 기구의 하나. 확대비율의 계산이 정확하고, 또 축소도 신속히 할 수 있음.</t>
  </si>
  <si>
    <t>36511</t>
  </si>
  <si>
    <t>확대기초</t>
  </si>
  <si>
    <t>footing foundation, 擴大基礎</t>
  </si>
  <si>
    <t>기둥, 벽 따위의 하중을 안전하게 기초 지반에 전달하기 위하여 기둥, 벽 따위의 하부에서 지반에 직접 닿는 부분을 확대한 부분.</t>
  </si>
  <si>
    <t>36512</t>
  </si>
  <si>
    <t>확대기초에서 정적하중에 대한 흙의 지지력시험방법</t>
  </si>
  <si>
    <t>testing method for bearing capacity of soil for static load on spread footings</t>
  </si>
  <si>
    <t>1. 현장에서 말뚝의 연직하중에 대한 재하시험을 실시하여 흙의 지지력을 확인함으로써 구조물의 안정성을 검토하는 시험 방법2. KSF 2444</t>
  </si>
  <si>
    <t>36513</t>
  </si>
  <si>
    <t>확률 과정</t>
  </si>
  <si>
    <t>stochastic process; random process</t>
  </si>
  <si>
    <t>확률론에서 시간의 진행에 의해 확률적인 변화를 가지는 구조. 확률 과정의 개념은 일련의 확률 변수들의 족으로, 또는 함수 값의 확률 변수로 정의될 수 있다.</t>
  </si>
  <si>
    <t>36514</t>
  </si>
  <si>
    <t>확률 밀도</t>
  </si>
  <si>
    <t>probability density</t>
  </si>
  <si>
    <t>어떤 확률 변수가 생기는 확률 또는 그 함수.→ 확률 밀도 함수.</t>
  </si>
  <si>
    <t>36516</t>
  </si>
  <si>
    <t>확률 밀도 함수</t>
  </si>
  <si>
    <t>probability density function</t>
  </si>
  <si>
    <t>확률 변수의 분포 즉, 확률 분포를 수학적으로 정의하기 위한 수식이다.</t>
  </si>
  <si>
    <t>36517</t>
  </si>
  <si>
    <t>확률 변수</t>
  </si>
  <si>
    <t>random variable</t>
  </si>
  <si>
    <t>확률변수란 1회의 관찰의 대상이 되는 미지의 표본에 대해서 어떠한 실수값들을 선험적으로 정하여진 확률에 의한 분포로써 결정하는 함수이다.</t>
  </si>
  <si>
    <t>36518</t>
  </si>
  <si>
    <t>확률요인</t>
  </si>
  <si>
    <t>probability factor, 確率要因</t>
  </si>
  <si>
    <t>1. 사업의 계획 단계 중 최종단계의 예상 달성일이 정해졌을 때, 예상 달성일 내에 완료 가능한 확률을 구하기 위해 실행하는 두 단계 중 첫번째 단계의 Z 값을 말한다.2. 네트워크 용어</t>
  </si>
  <si>
    <t>36520</t>
  </si>
  <si>
    <t>확산</t>
  </si>
  <si>
    <t>diffusion, 擴散</t>
  </si>
  <si>
    <t>공간이나 물체 안에서 서로 다른 농도의 물질이 혼합할 때 농도가 높은 곳에서 낮은 영역으로 이동하며 시간이 흐름에 따라 동일한 농도로 바뀌는 현상</t>
  </si>
  <si>
    <t>36522</t>
  </si>
  <si>
    <t>확산 계수</t>
  </si>
  <si>
    <t>diffusion coefficient</t>
  </si>
  <si>
    <t>피크의 확산 방정식에서, 확산 속도가 음의 농도 구배에 비례할 때, 비례 정수를 확산 계수라고 한다.</t>
  </si>
  <si>
    <t>36523</t>
  </si>
  <si>
    <t>확산 글러브</t>
  </si>
  <si>
    <t>diffusing globe</t>
  </si>
  <si>
    <t>휘도가 높은 광원 전구를 넣어 부드러운 확산광을 내도록 만든 둥근 형태의 글러브(전등).</t>
  </si>
  <si>
    <t>36524</t>
  </si>
  <si>
    <t>확산 반사</t>
  </si>
  <si>
    <t>diffused reflection</t>
  </si>
  <si>
    <t>빛, 소리, 전파 따위가 코사인 법칙에 따라 물체의 표면에서 모든 방향으로 흩어지면서 반사되는 것.</t>
  </si>
  <si>
    <t>36525</t>
  </si>
  <si>
    <t>확산 반사율</t>
  </si>
  <si>
    <t>diffuse reflec-tance</t>
  </si>
  <si>
    <t>입사된 광속에 대해, 반사된 전체 광속 중 확산하여 반사된 부분의 비율을 의미함.</t>
  </si>
  <si>
    <t>36526</t>
  </si>
  <si>
    <t>확산 연소</t>
  </si>
  <si>
    <t>diffusion burning</t>
  </si>
  <si>
    <t>주위에 있는 공기를 가연성 가스가 끌어들이며 그 중 산소와 반응하여 고열을 발하고 있는 현상.</t>
  </si>
  <si>
    <t>36527</t>
  </si>
  <si>
    <t>확산 음장</t>
  </si>
  <si>
    <t>diffuse sound field</t>
  </si>
  <si>
    <t>평균 제곱의 음압 레벨이 항상 일정하며, 에너지의 흐름이 모든 방향에서 같은 확률로 발생하는 음장이 미치는 영역.</t>
  </si>
  <si>
    <t>36528</t>
  </si>
  <si>
    <t>확산 일사</t>
  </si>
  <si>
    <t>diffused solar radi-ation</t>
  </si>
  <si>
    <t>36529</t>
  </si>
  <si>
    <t>공동 콘크리트 블록</t>
  </si>
  <si>
    <t>hollow concrete block</t>
  </si>
  <si>
    <t>보강근을 삽입한 공동이 있고 벽체를 구성해서 외력을 부담시킬 수 있는 콘크리트 블록. 형상, 품질, 투수성에 의해 분류된다.</t>
  </si>
  <si>
    <t>3653</t>
  </si>
  <si>
    <t>확산 조명</t>
  </si>
  <si>
    <t>diffused lighting</t>
  </si>
  <si>
    <t>광선이 골고루 퍼지게 하는 조명으로, 작업면 또는 대상물의 빛이 모든 방향에서 입사하도록 한 조명 방식.</t>
  </si>
  <si>
    <t>36530</t>
  </si>
  <si>
    <t>확산 투과</t>
  </si>
  <si>
    <t>연마 유리 등과 같이 한 방향으로부터 입사한 빛이 여러 방향으로 확산되는 투과.</t>
  </si>
  <si>
    <t>36531</t>
  </si>
  <si>
    <t>확산 투과율</t>
  </si>
  <si>
    <t>diffuse trans-mittance</t>
  </si>
  <si>
    <t>전자파, 음파 따위가 투과성 물체에 의하여 모든 방향으로 흩어지면서 투과할 때의 비.</t>
  </si>
  <si>
    <t>36532</t>
  </si>
  <si>
    <t>확산도</t>
  </si>
  <si>
    <t>diffusing factor</t>
  </si>
  <si>
    <t>실내에서 음이 확산하는 정도를 수치로 표현한 지표.</t>
  </si>
  <si>
    <t>36533</t>
  </si>
  <si>
    <t>확산성</t>
  </si>
  <si>
    <t>diffusibility</t>
  </si>
  <si>
    <t>방향성과는 상대적인 의미로 작업면 또는 대상물로 빛이 어떻게 방향성 없이 입사하는지 그 균등성을 표시하는 용어</t>
  </si>
  <si>
    <t>36535</t>
  </si>
  <si>
    <t>확산염</t>
  </si>
  <si>
    <t>diffusion flame</t>
  </si>
  <si>
    <t>확산 연소 중에 생기는 화염.</t>
  </si>
  <si>
    <t>36536</t>
  </si>
  <si>
    <t>확산음</t>
  </si>
  <si>
    <t>diffuse[d] sound, 擴散音</t>
  </si>
  <si>
    <t>어떤 영역 내에서 에너지 밀도가 똑같고 동시에 모든 방향에 대한 에너지류가 같은 확률로 분포하고 있는 음.</t>
  </si>
  <si>
    <t>36537</t>
  </si>
  <si>
    <t>확산접합</t>
  </si>
  <si>
    <t>diffusion bonding, 擴散接合</t>
  </si>
  <si>
    <t>① 모재를 밀착시키고 그 융점 이하의 온도로 가열하여 접합시키는 용접방법. ② 확산접합은 고체상태로 확산하여 원자가 자리바꿈하는 것과, 최초에는 고체 원자의 확산으로 시작되지만 점차 낮은 융점의 공정(共晶)을 만들어 이것이 용융되어 표면 전체에 흘러서 용접되는 두 가지 형식이 있다. 전자는 티탄과 티탄 또는 티탄과 지르코늄의 접합 시에 사용하며 후자는 티탄과 스테인리스강 등의 종류가 다른 금속을 접합하는데 사용.</t>
  </si>
  <si>
    <t>36538</t>
  </si>
  <si>
    <t>확산체</t>
  </si>
  <si>
    <t>sound diffuser</t>
  </si>
  <si>
    <t>실내에서 소리를 사방으로 흩어지게 하는 물체. 방송실, 녹음실, 음악당 따위에서 소리를 고루 퍼지게 하기 위하여 벽면이나 천장 면을 1미터 안팎의 크기로 불룩불룩 나오게 한 것과 같은 것이다.</t>
  </si>
  <si>
    <t>36539</t>
  </si>
  <si>
    <t>공동구</t>
  </si>
  <si>
    <t>common duct, 共同溝</t>
  </si>
  <si>
    <t>전기·가스·수도 등의 공급설비, 통신시설, 하수도시설 등 지하매설물을 공동 수용함으로써 미관의 개선, 도로구조의 보전 및 교통의 원활한 소통을 위하여 지하에 설치하는 시설물이다. 대부분 정부기관에 의해서 설치되는 공공기반시설을 의미한다.</t>
  </si>
  <si>
    <t>3654</t>
  </si>
  <si>
    <t>확산투과율</t>
  </si>
  <si>
    <t>diffuse[d] transmission factor, 擴散透過率</t>
  </si>
  <si>
    <t>36540</t>
  </si>
  <si>
    <t>확성 설비</t>
  </si>
  <si>
    <t>loudspeaker system</t>
  </si>
  <si>
    <t>마이크로폰, 음성 증폭기, 스피커 및 배선으로 구성되고 큰 음성 출력을 내는 시스템. 음성 방송 설비의 일종이다. (=확성장치)</t>
  </si>
  <si>
    <t>36541</t>
  </si>
  <si>
    <t>확성 장치</t>
  </si>
  <si>
    <t>36542</t>
  </si>
  <si>
    <t>확성기</t>
  </si>
  <si>
    <t>loudspeaker, 擴聲機</t>
  </si>
  <si>
    <t>소리를 크게 하여 멀리까지 들리게 하는 기구</t>
  </si>
  <si>
    <t>36543</t>
  </si>
  <si>
    <t>확성장치</t>
  </si>
  <si>
    <t>amplifier system, amplifier installation, 擴聲裝置</t>
  </si>
  <si>
    <t>음성이나 음악의 음량을 크게 하는 장치. 극장이나 야외 따위에서 많은 사람이 음성이나 음악을 듣게 하기 위하여 쓴다. 주로 마이크로폰, 증폭기, 확성기 따위로 이루어진다.</t>
  </si>
  <si>
    <t>36545</t>
  </si>
  <si>
    <t>확쇠</t>
  </si>
  <si>
    <t>確鐵</t>
  </si>
  <si>
    <t>① 문지도리의 장부가 들어가는 곳의 확처럼 생긴 쇠. ② 성‧대궐 등 대문의 장부가 들어 끼이게 되는 구멍이 있는 철물.</t>
  </si>
  <si>
    <t>36546</t>
  </si>
  <si>
    <t>확인 신청</t>
  </si>
  <si>
    <t>application for buil-ding confirmation</t>
  </si>
  <si>
    <t>어떠한 사실을 확인하고자 문서로 신청하는 행위. 건축에서 계획 내용이 관계 법령에 적합하다는 관공서의 확인을 받기 위해 착공 전에 확인신청서를 요청하기도 한다.</t>
  </si>
  <si>
    <t>36547</t>
  </si>
  <si>
    <t>확장 디그리데이법</t>
  </si>
  <si>
    <t>extended degree-day method</t>
  </si>
  <si>
    <t>난방 도일법에 일사, 내부발열, 야간 복사량 등의 부하요소를 추가로 고려하여 기간 열부하 및 연간 열부하를 추정하는 계산 방법.</t>
  </si>
  <si>
    <t>36548</t>
  </si>
  <si>
    <t>확장볼트</t>
  </si>
  <si>
    <t>1. 콘크리트용 볼트에 사용하는 타입 볼트2. =팽창볼트</t>
  </si>
  <si>
    <t>36549</t>
  </si>
  <si>
    <t>공동도급</t>
  </si>
  <si>
    <t>joint venture [contract], 共同都給</t>
  </si>
  <si>
    <t>대규모 공사의 경우 2인 이상의 사업자가 공동으로 일을 도급 받아 공동 계산 하에 계약을 이행하는 특수한 도급형태.</t>
  </si>
  <si>
    <t>3655</t>
  </si>
  <si>
    <t>확저 말뚝</t>
  </si>
  <si>
    <t>under-reamed pile; belled pier</t>
  </si>
  <si>
    <t>말뚝 선단부를 크게하여 말뚝축을 기존의 말뚝축보다 굵게함으로써 높은 선단 지지력을 가지기 위한 말뚝</t>
  </si>
  <si>
    <t>36550</t>
  </si>
  <si>
    <t>확정 측량</t>
  </si>
  <si>
    <t>conclusion survey</t>
  </si>
  <si>
    <t>시가지 계획 사업 또는 토지 개량 사업 등 에서, 토지의 구획을 정리하고 수용된 토지 소유자에게 보상으로 지급하는 다른 토지에 대한 지적을 확정할 때에 시행하는 세부 측량을 말함.</t>
  </si>
  <si>
    <t>36551</t>
  </si>
  <si>
    <t>환</t>
  </si>
  <si>
    <t>file</t>
  </si>
  <si>
    <t>1. 줄처럼 쓰는 연장의 하나2. 금속이 아닌 물건을 쓸어서 깎는데 사용3. =안기려</t>
  </si>
  <si>
    <t>36553</t>
  </si>
  <si>
    <t>환강</t>
  </si>
  <si>
    <t>round bar, round steel, 丸鋼</t>
  </si>
  <si>
    <t>1. 자른 면이 둥글게 된 봉강.2. 구조용 압연강재 (철골구조).</t>
  </si>
  <si>
    <t>36554</t>
  </si>
  <si>
    <t>환경 건축</t>
  </si>
  <si>
    <t>environmental arc-hitecture</t>
  </si>
  <si>
    <t>도시 환경의 악화를 방지하기 위하여 에너지 절감ㆍ자원 절감 따위의 방법을 사용하고, 인간이 안전하고 건강며 미적ㆍ문화적으로도 쾌적한 생활을 영위할 수 있도록 모든 환경 조건을 좋은 상태로 지키고 유지하는 환경 보전을 위해 디자인된 건축.</t>
  </si>
  <si>
    <t>36555</t>
  </si>
  <si>
    <t>환경 계획</t>
  </si>
  <si>
    <t>environmental plan-ning</t>
  </si>
  <si>
    <t>영향이 예상되는 모든 환경 요소에 대하여 평가를 해서 그 종합적 최적값을 구하여 목적으로 하는 구축 환경을 개발하는 계획을 말한다</t>
  </si>
  <si>
    <t>36557</t>
  </si>
  <si>
    <t>환경 공생 도시</t>
  </si>
  <si>
    <t>symbiotic city; ecological city</t>
  </si>
  <si>
    <t>도시를 하나의 유기적 생태계로 인식하는 새로운 패러다임으로 지속가능한 발전을 목표로 제기됨. 생태도시, 환경도시, 지속가능한 도시, 에코시티 등 여러가지 용어가 혼용되어 짐.</t>
  </si>
  <si>
    <t>36558</t>
  </si>
  <si>
    <t>환경 공생 주택</t>
  </si>
  <si>
    <t>symbiotic housing; ecological house</t>
  </si>
  <si>
    <t>환경부하를 저감하기 위하여 지구 환경의 보전성, 지역 생태계와의 친화성, 주거 환경의 건강 · 쾌적성 모두를 밸런스 좋게 배려한 주택</t>
  </si>
  <si>
    <t>36559</t>
  </si>
  <si>
    <t>공동벽</t>
  </si>
  <si>
    <t>cavity wall, 共胴壁</t>
  </si>
  <si>
    <t>①2개의 얇은 벽으로 중간에 공간을 두고 안팎을 이중으로 쌓은 것. ② 공동벽은 약간의 불리한 점이 있긴 하나 많이 이용됨. ③ 특징-장점 1) 건물 내부의 방습이 된다. 두 벽의 연결쇠와 공동에 모르타르가 끼어 있지 않고 깨끗하면, 외벽으로부터 습기를 막을 수 있음. 2) 건물 내부가 보온된다. 공동부의 공기는 외부로부터 추위나 더위의 전도를 막아 방한‧방서의 건물이 될 수 있다. 단점 1) 공동벽은 벽이 차지하는 공간이 보통 벽보다 크다. 그러나 이것은 큰 문제는 아니다. 2) 내부벽이 2층 바닥 장선들을 받게 된다. 이것은 일반주택에서는 바닥하중이 크지 않기 때문에 큰 문제는 안 된다. 외벽과의 연결만 튼튼히 되어 있으면 충분히 견고한 주거 건축물이 될 수 있다. 만일 큰보와 같은 집중하중이 작용하는 곳은 붙임 기둥 등으로 보강해야 할 것이다. 3) 작은 동물의 집이 될 수 있다. 공동 환기공을 통하여 새‧쥐 등이 침입 서식하기 쉬우므로 환기공은 이들이 침입할 수 없는 구조로 되어 있어야 함. ④ ⇨공간벽.</t>
  </si>
  <si>
    <t>3656</t>
  </si>
  <si>
    <t>환경 관리</t>
  </si>
  <si>
    <t>environment mana-gement</t>
  </si>
  <si>
    <t>환경행정기관이 일정한 환경행정상의 목적 또는 목표를 설정하고 그것을 달성하기 위하여 필요한 사항을 계획·지도·지시하며 조정·통제하는 행위.</t>
  </si>
  <si>
    <t>36560</t>
  </si>
  <si>
    <t>환경 기준</t>
  </si>
  <si>
    <t>environmental stan-dard</t>
  </si>
  <si>
    <t>사람의 건강을 보호하며, 생활환경이 보전되고 유지될 수 있도록 만든 적절한 기준으로 대기환경기준, 생활환경기준 등이 있다.</t>
  </si>
  <si>
    <t>36561</t>
  </si>
  <si>
    <t>환경 디자인</t>
  </si>
  <si>
    <t>environmental de-sign</t>
  </si>
  <si>
    <t>쾌적한 생활을 할 수 있는 환경을 종합적으로 계획ㆍ설계하는 일. 건축과 그 환경 전체의 디자인은 물론 정원, 공원, 광장, 도로 및 그 부대시설에 관한 종합 디자인을 이른다.</t>
  </si>
  <si>
    <t>36562</t>
  </si>
  <si>
    <t>환경 모니터링</t>
  </si>
  <si>
    <t>environmental mo-nitoring</t>
  </si>
  <si>
    <t>대기, 물, 토양 및 지하수로 구성된 환경 요소의 오염 상태를 파악하기 위하여 연속적으로 관찰, 측정, 평가를 수행하는 일.</t>
  </si>
  <si>
    <t>36563</t>
  </si>
  <si>
    <t>환경 보전</t>
  </si>
  <si>
    <t>environment preser-vation</t>
  </si>
  <si>
    <t>인간이 쾌적한 생활을 영위할 수 있도록 환경의 여러 조건을 온전하게 보호하고 유지하는 것.</t>
  </si>
  <si>
    <t>36564</t>
  </si>
  <si>
    <t>환경 부하</t>
  </si>
  <si>
    <t>environmental bur-den; environmental load 환경 보전에 지장을 초래할 염려가 있는 인위적인 활동으로서, 인공 배출열, 지구 온난화 물질, 오존층 파괴 물질, 대기 오염 물질, 수질 오탁 물질, 토양 오염 물질, 고형 폐기물 등의 배출이나 지형, 하천, 해안선의 변경 등이 있다.→환경 용량.</t>
  </si>
  <si>
    <t>환경에 부담을 줄 수 있는 모든 것을 이르며, 환경 보전에 지장을 초래할 염려가 있는 인위적인 활동으로서, 인공 배출열, 지구 온난화 물질, 오존층 파괴 물질, 대기 오염 물질, 수질 오탁 물질, 토양 오염 물질, 고형 폐기물 등의 배출이나 지형 하천 해안선의 변경 등이 있다.</t>
  </si>
  <si>
    <t>36565</t>
  </si>
  <si>
    <t>환경 성능</t>
  </si>
  <si>
    <t>environmental qu-ality level</t>
  </si>
  <si>
    <t>건축물이 온도, 습도, 탄산 가스, 일산화 탄소, 일사, 부유하는 진애, 기류, 소음, 냄새, 진동 등 실내나 옥외의 환경 인자에 대해 환경 부하를 얼마만큼 미치는가에 대한 척도.</t>
  </si>
  <si>
    <t>36566</t>
  </si>
  <si>
    <t>환경 소음</t>
  </si>
  <si>
    <t>environmental noise; ambient noise</t>
  </si>
  <si>
    <t>산업 현장, 자동차, 비행기, 건설 현장, 사격장 따위와 같은 환경 요인에서 비롯된 원치 않는 소리나 진동.</t>
  </si>
  <si>
    <t>36567</t>
  </si>
  <si>
    <t>환경 수준</t>
  </si>
  <si>
    <t>environnientcil level</t>
  </si>
  <si>
    <t>대기오염, 수질오염 등 생활  환경의 수준을 나타내주는 각종 통계자료를 체계적으로 종합하여 지표로 나타낸 것.</t>
  </si>
  <si>
    <t>36568</t>
  </si>
  <si>
    <t>환경 시설대</t>
  </si>
  <si>
    <t>roadside gre-en-belt</t>
  </si>
  <si>
    <t>주택지 등 생활 환경 보전이 필요한 지역에서 도로 교통에 기인하는 소음, 배기 가스, 진동 등의 연도 지역으로의 영향을 경감하기 위해 도로 용지로서 확보되는 폭 10~20m의 공간.</t>
  </si>
  <si>
    <t>36569</t>
  </si>
  <si>
    <t>공동벽돌</t>
  </si>
  <si>
    <t>⇨중공벽돌(＝).</t>
  </si>
  <si>
    <t>3657</t>
  </si>
  <si>
    <t>환경 심리학</t>
  </si>
  <si>
    <t>environmental psychology</t>
  </si>
  <si>
    <t>환경과 인간과의 관계에 대하여 심리적 측면에서 접근하는 간학문 연구의 한 분야.</t>
  </si>
  <si>
    <t>36570</t>
  </si>
  <si>
    <t>환경 어세스먼트</t>
  </si>
  <si>
    <t>environmental assessment</t>
  </si>
  <si>
    <t>환경에 영향을 미치게 될 신설 계획에 대해 그 부정적 영향을 최소화하기 위해 사전에 그 영향 평가하는 것.</t>
  </si>
  <si>
    <t>36571</t>
  </si>
  <si>
    <t>환경 영향 평가</t>
  </si>
  <si>
    <t>environ-mental impact assessment</t>
  </si>
  <si>
    <t>⇨환경 어세스먼트.</t>
  </si>
  <si>
    <t>36572</t>
  </si>
  <si>
    <t>환경 오염</t>
  </si>
  <si>
    <t>environmental pollution</t>
  </si>
  <si>
    <t>사람이나 산업 활동에 의해 발생하는 각종 오염물질로 인해 자연의 지속가능성이나 인간 또는 생물의 생존 환경에 부정적 영향 또는 장애를 주는 현상. 환경 오염에는 대기오염, 수질오염, 토양오염, 해양오염, 방사능 오염 등이 있다.</t>
  </si>
  <si>
    <t>36573</t>
  </si>
  <si>
    <t>환경 온도</t>
  </si>
  <si>
    <t>environmental tem-perature</t>
  </si>
  <si>
    <t>인체에 영향을 주는 온열 환경 요소를 총칭해서 표현한 척도로써 실내의 공기 온도와 벽, 바닥, 천장 따위의 실내를 둘러싼 건물 구조와 가구의 겉면 온도를 의미</t>
  </si>
  <si>
    <t>36574</t>
  </si>
  <si>
    <t>환경 요인</t>
  </si>
  <si>
    <t>environmental fac-tor</t>
  </si>
  <si>
    <t>생물을 둘러싸는 환경을 구성하는 요인으로, 환경과 생물관계에  있어 환경은 보통 기후적 조건과 토양적 조건, 생물적 조건으로 나누어진다. 전자 두 가지를 무기적 환경, 후자를 생물적 환경이라고도 한다. 환경요소·환경인자라고도 한다.</t>
  </si>
  <si>
    <t>36575</t>
  </si>
  <si>
    <t>환경 용량</t>
  </si>
  <si>
    <t>environmental accep-table limit; environmental capacity; car-rying capacity</t>
  </si>
  <si>
    <t>자연환경이 스스로 정화하여 생활환경의 질적 수준을 일정하게 유지하고 자원을 재생산할 수 있는 능력을 양으로 환산한 것.</t>
  </si>
  <si>
    <t>36576</t>
  </si>
  <si>
    <t>환경 위생</t>
  </si>
  <si>
    <t>environmental hy-giene; environmental sanitation</t>
  </si>
  <si>
    <t>인간을 둘러싸고 있는 생활환경의 위생유지, 즉 개인의 주위, 집 안팎, 마을 ·지역사회를 깨끗한 상태로 보전함으로써 주민들의 건강을 유지 ·증진하는 것.</t>
  </si>
  <si>
    <t>36577</t>
  </si>
  <si>
    <t>환경 윤리</t>
  </si>
  <si>
    <t>environmental ethics</t>
  </si>
  <si>
    <t>사람이 어떤 일을 할 때 스스로 환경을 파괴하지 않도록 배려하려고 하는 도리나 규범.</t>
  </si>
  <si>
    <t>36578</t>
  </si>
  <si>
    <t>환경 음악</t>
  </si>
  <si>
    <t>⇨BGM(＝)</t>
  </si>
  <si>
    <t>36579</t>
  </si>
  <si>
    <t>공동블록</t>
  </si>
  <si>
    <t>3658</t>
  </si>
  <si>
    <t>환경 정비</t>
  </si>
  <si>
    <t>environmental ar-rangement</t>
  </si>
  <si>
    <t>공공하수도 등 그 밖에 오염원을 관리, 정비하는 것.</t>
  </si>
  <si>
    <t>36580</t>
  </si>
  <si>
    <t>환경 정비비</t>
  </si>
  <si>
    <t>environmental improving expenses</t>
  </si>
  <si>
    <t>정화조 확충, 수전 용량 확대, 주차장, 주륜장 및 녹지조성 등과 같이 직접적인 건물 건축 이외에 주변 환경 정비에 관련되는 비용.</t>
  </si>
  <si>
    <t>36581</t>
  </si>
  <si>
    <t>환경 정화</t>
  </si>
  <si>
    <t>environmental cle-anup</t>
  </si>
  <si>
    <t>환경 오염을 제거하여 인간이 안전하고 건강한 생활을 할 수 있도록 원래의 상태로 복구시키기 위한 일</t>
  </si>
  <si>
    <t>36582</t>
  </si>
  <si>
    <t>환경 조명</t>
  </si>
  <si>
    <t>environmental li-ghting</t>
  </si>
  <si>
    <t>가로, 공원, 도로, 외관 투광 따위와 같이 옥외에 설치되어 인간을 둘러싸는 환경에 주어지는 조명.</t>
  </si>
  <si>
    <t>36583</t>
  </si>
  <si>
    <t>환경 지표</t>
  </si>
  <si>
    <t>environmental in-dex</t>
  </si>
  <si>
    <t>환경의 어떤 종류의 상태를 가능한 한 정량적으로 표현 혹은 평가하기 위한 척도.</t>
  </si>
  <si>
    <t>36584</t>
  </si>
  <si>
    <t>환경 진동</t>
  </si>
  <si>
    <t>environmental vibr-ation</t>
  </si>
  <si>
    <t>거주자와 거주 공간에 영향을 미치는 진동을 통틀어 의미하며, 공사장에서의 진동, 층간 진동 등이 있음.</t>
  </si>
  <si>
    <t>36585</t>
  </si>
  <si>
    <t>환경 평가</t>
  </si>
  <si>
    <t>environmental ev-aluation</t>
  </si>
  <si>
    <t>환경평가는 그린벨트내의 현재 자연상태를 조사평가하는 것이다. 한마디로 그린벨트 해제 대상 지역을 고르기 위해 대상 지역의 보전 가치여부를 평가하는 작업이다. 특정한 개발 사업이 주변 환경에 미치는 영향을 평가하는 환경영향평가와는 성격이 다르다.</t>
  </si>
  <si>
    <t>36586</t>
  </si>
  <si>
    <t>환경 하중</t>
  </si>
  <si>
    <t>environmental load</t>
  </si>
  <si>
    <t>풍하중, 유체력, 파력, 지진력, 빙하중, 빙압력, 적설하중 등 자연환경조건에 기초한 하중. 해양건축물은 자연환경조건하에서 사용되는 구조물이므로 설치해역에서의 평상적인 자연환경하중을 받으면서 가동될 수 있도록 할 필요가 있다. 더욱이 최대급의 자연환경하중에도 견디는 것이 요구된다. 이러한 용어로서 종래 일본의 설계기준․지침에서는 「외력」이라 칭하여 왔으나 대규모의 석유플래폼의 출현에 의해 구미의 호칭이 도입되었다.해양건축물의 설계시에 고려해야 할 자연환경조건으로서는 바람, 눈, 지진은 물론 해수로 인한 정수압(靜水壓) 이외에 해진, 쯔나미(津波), 파랑, 조류, 해류, 조석, 해빙, 해저지반 등의 조건이 더해진다. 특히 고정식 해양건축물에서 지진이 작용하는 경우는 육상 건축물과 동일하게 작용하는 관성력(慣性力)에 더하여 해양건축물 주변의 해수작용에 기초한 동수압(動水壓)을 고려할 필요가 있다.</t>
  </si>
  <si>
    <t>36587</t>
  </si>
  <si>
    <t>환경 호르몬</t>
  </si>
  <si>
    <t>environmental hor-mones</t>
  </si>
  <si>
    <t>인체의 내분비 계통에 이상을 가져올 가능성이 있는 물질을 통틀어 이르는 말.</t>
  </si>
  <si>
    <t>36588</t>
  </si>
  <si>
    <t>환경공학</t>
  </si>
  <si>
    <t>environment engineering, 環境工學</t>
  </si>
  <si>
    <t>환경공학은 광범위한 의미로는 인간과 다른 생명체의 거주를 위해 건강한 수(水)자원, 공기, 땅을 공급하며, 오염된 지역을 정화하는 등, 과학과 공학의 원리들을 통합하여 주변 자연환경을 개선하는 학문이며, 건축공학 중에서는 주로 실내환경의 적정화(適正化)에 관한 기술문제를 연구하는 학문임.쾌적한 인공환경(人工環境)의 조성을 추구하기 위하여 심리학‧의학 부문의 협력이 필요함.</t>
  </si>
  <si>
    <t>36589</t>
  </si>
  <si>
    <t>공동시설</t>
  </si>
  <si>
    <t>public utilities, public facilities, 共同施設</t>
  </si>
  <si>
    <t>도시나 취락 등에 거주하는 주민이 일상적으로 공동으로 사용하는 근린 시설.</t>
  </si>
  <si>
    <t>3659</t>
  </si>
  <si>
    <t>환경권</t>
  </si>
  <si>
    <t>environment right</t>
  </si>
  <si>
    <t>인간다운 건강하고 쾌적한 환경 속에서 생존할 수 있는 권리로, 환경에의 침해를 배제할 수 있는 배타적 권리이자 생존권적 기본권의 하나임.</t>
  </si>
  <si>
    <t>36590</t>
  </si>
  <si>
    <t>환경기후</t>
  </si>
  <si>
    <t>environmental climate, 環境氣候</t>
  </si>
  <si>
    <t>기온, 습도, 일사, 강유량, 바람, 지형, 방위 등이 건물에 미치는 영향</t>
  </si>
  <si>
    <t>36591</t>
  </si>
  <si>
    <t>환경색</t>
  </si>
  <si>
    <t>environmental colours, 環境色</t>
  </si>
  <si>
    <t>색채계획 대상물의 사용환경(使用環境)에 대한 색으로 자연 환경색과 인공 환경색이 있고 또 옥외 환경색과 실내 환경색으로 분류하기도 함.환경색의 조건은 물체색과 광원색이고 그 환경 내의 인물이나 물건에 영향을 크게 줄 수 있는 색채.</t>
  </si>
  <si>
    <t>기문당85.9%</t>
  </si>
  <si>
    <t>36592</t>
  </si>
  <si>
    <t>환경질</t>
  </si>
  <si>
    <t>environmental quality</t>
  </si>
  <si>
    <t>생물이나 인간의 존재 · 생활에 관련을 갖는 대기, 물, 일조 등 외계 상태의 정도.</t>
  </si>
  <si>
    <t>36593</t>
  </si>
  <si>
    <t>환고리</t>
  </si>
  <si>
    <t>round ring, 環</t>
  </si>
  <si>
    <t>둥근 모양의 고리로 손잡이로 배목에 쓰거나 거는 데 사용함..</t>
  </si>
  <si>
    <t>36594</t>
  </si>
  <si>
    <t>환공재</t>
  </si>
  <si>
    <t>ring-porous wood</t>
  </si>
  <si>
    <t>1. 나이테 물관 구멍이 동심원 모양인 목재.2. 낙엽 활엽수에서 수목이 비대 생장을 할 때, 비대 초기에 특히 지름이 큰 물관이 몇 층 형성되고 나이테 가운데에서 그 후에 만들어진 부분과 확실하게 구별될 때 나이테마다 있는 큰 물관 구멍이 동심원 모양으로 나타나는 목재를 이른다.</t>
  </si>
  <si>
    <t>36595</t>
  </si>
  <si>
    <t>환관</t>
  </si>
  <si>
    <t>return pipe, 環管</t>
  </si>
  <si>
    <t>난방, 급탕 배관에서 소요처에 난방 및 급탕을 공급한 이후에 보일러 또는 난방, 급탕 열교환기 등으로 되돌려 보내기 위한 배관</t>
  </si>
  <si>
    <t>36596</t>
  </si>
  <si>
    <t>환기</t>
  </si>
  <si>
    <t>ventilation, 換氣</t>
  </si>
  <si>
    <t>특정한 공간의 공기를 청정하게 유지 또는 개선하기 위해서 신선한 외기를 도입하여 내부의 오염된 공기를 외부로 배출하는 것.</t>
  </si>
  <si>
    <t>36597</t>
  </si>
  <si>
    <t>환기 기준</t>
  </si>
  <si>
    <t>ventilation standard (criteria)</t>
  </si>
  <si>
    <t>건물 용도별로 실내 공기질을 위생적인 또는 청정한 상태로 유지하기 위해 필요한 환기의 정도를 규정한 것.</t>
  </si>
  <si>
    <t>36598</t>
  </si>
  <si>
    <t>환기 덕트</t>
  </si>
  <si>
    <t>return duct</t>
  </si>
  <si>
    <t>공조 설비에서 실내로 공급한 공기를 공기조화기 등의 장치로 되돌려 보내기 위한 덕트 ↔ 급기 덕트.</t>
  </si>
  <si>
    <t>36599</t>
  </si>
  <si>
    <t>PS</t>
  </si>
  <si>
    <t>polystyrene</t>
  </si>
  <si>
    <t>366</t>
  </si>
  <si>
    <t>환기 방식</t>
  </si>
  <si>
    <t>⇨환기법(＝).</t>
  </si>
  <si>
    <t>36600</t>
  </si>
  <si>
    <t>환기 부하</t>
  </si>
  <si>
    <t>ventilation load</t>
  </si>
  <si>
    <t>⇨외기부하(＝).</t>
  </si>
  <si>
    <t>36601</t>
  </si>
  <si>
    <t>환기 설비</t>
  </si>
  <si>
    <t>ventilation equip-ment</t>
  </si>
  <si>
    <t>실내 공간을 환기하기 위해 설치되는 설비로 급배기 팬 및 덕트, 급배기구, 에어 필터 등이 있다.</t>
  </si>
  <si>
    <t>36602</t>
  </si>
  <si>
    <t>환기 팬</t>
  </si>
  <si>
    <t>ventilating fan</t>
  </si>
  <si>
    <t>환기를 위해 사용되는 장치로, 모터를 이용하여 여러 개의 날개를 회전시켜 공기를 실내로 보내거나 실내의 공기를 외부로 배출시킨다.</t>
  </si>
  <si>
    <t>36603</t>
  </si>
  <si>
    <t>환기 횟수</t>
  </si>
  <si>
    <t>air changes rate(per hour); number of air changes</t>
  </si>
  <si>
    <t>특정한 대상 공간에서 1시간 동안 이루어지는 공기의 교환 횟수. 1시간 동안 공급되는 공기량을 해당 공간의 체적으로 나누어 계산한다.</t>
  </si>
  <si>
    <t>36604</t>
  </si>
  <si>
    <t>환기갓</t>
  </si>
  <si>
    <t>vent food, 換氣笠</t>
  </si>
  <si>
    <t>실내에서 발생하는 연기, 수증기, 유해가스 및 분진 등을 국부적으로 배출하는 장치 중에 갓 모양의 장치.</t>
  </si>
  <si>
    <t>36605</t>
  </si>
  <si>
    <t>환기경로</t>
  </si>
  <si>
    <t>ventilation process, 換氣經路</t>
  </si>
  <si>
    <t>공기 유통상태의 상황(통로).</t>
  </si>
  <si>
    <t>36606</t>
  </si>
  <si>
    <t>환기공</t>
  </si>
  <si>
    <t>ventilating hole, 換氣孔</t>
  </si>
  <si>
    <t>실내와 실외공기를 교환시키기 위해 벽면, 천장 등에 설치하는 구멍</t>
  </si>
  <si>
    <t>36607</t>
  </si>
  <si>
    <t>환기구</t>
  </si>
  <si>
    <t>ventilating opening, 換氣口</t>
  </si>
  <si>
    <t>실내의 탁하고 오염된 공기를 외부의 신선한 공기로 교체하거나 온도 조절을 하기 위하여 만든 구멍.</t>
  </si>
  <si>
    <t>36608</t>
  </si>
  <si>
    <t>공동주택</t>
  </si>
  <si>
    <t>block of flats, community of dwelling house, 共同住宅</t>
  </si>
  <si>
    <t>하나의 건축물의 벽·복도·계단·그 밖의 설비의 전부 또는 일부를 여러 세대가 공동으로 사용하면서 각 세대마다 독립된 주거생활이 가능한 구조로 된 주택을 말한다. (연립주택, 아파트, 기숙사 등)</t>
  </si>
  <si>
    <t>3661</t>
  </si>
  <si>
    <t>환기량</t>
  </si>
  <si>
    <t>amount of ventilation, 換氣量</t>
  </si>
  <si>
    <t>단위 시간 동안 환기에 의해서 실내에 공급되거나 실외에 배출되는 공기량</t>
  </si>
  <si>
    <t>36610</t>
  </si>
  <si>
    <t>환기법</t>
  </si>
  <si>
    <t>ventilating system</t>
  </si>
  <si>
    <t>실내 환기를 위한 방법을 의미하며, 자연 환기와 기계 환기, 전반 환기와 국소 환기 등으로 구분된다. 자연환기는 풍력 및 실내외 온도차 등에 의해 창호 및 환기구와 같은 개구부를 통해 이루어지며, 기계환기는 급기와 배기 방법의 결합에 따라 제1종 환기, 제2종 환기 및 제3종 환기로 분류된다. (=환기 방식)</t>
  </si>
  <si>
    <t>36611</t>
  </si>
  <si>
    <t>환기압</t>
  </si>
  <si>
    <t>ventilating pressure, 換氣壓</t>
  </si>
  <si>
    <t>실내의 환기가 일어날 수 있도록 하는 실내외 공기간의 압력차</t>
  </si>
  <si>
    <t>36612</t>
  </si>
  <si>
    <t>환기의 종류</t>
  </si>
  <si>
    <t>환기에는 자연환기와 기계 환기, 전반 환기와 국소 환기 등이 있다. 자연환기는 풍력 및 실내외 온도차 등에 의해 창호 및 환기구와 같은 개구부를 통해 이루어진다. 기계환기는 급기와 배기 방법의 결합에 따라 제1종 환기, 제2종 환기 및 제3종 환기로 분류된다.</t>
  </si>
  <si>
    <t>36613</t>
  </si>
  <si>
    <t>환기장치</t>
  </si>
  <si>
    <t>ventilator, 換氣裝置</t>
  </si>
  <si>
    <t>실내의 탁하거나 오염된 공기와 실외의 신선한 공기를 바꾸는 장치.</t>
  </si>
  <si>
    <t>36614</t>
  </si>
  <si>
    <t>환기창</t>
  </si>
  <si>
    <t>ventilating window, 換氣窓</t>
  </si>
  <si>
    <t>실내의 탁한 공기를 신선한 공기로 바꾸기 위해 설치하는 창</t>
  </si>
  <si>
    <t>36615</t>
  </si>
  <si>
    <t>환기탑</t>
  </si>
  <si>
    <t>ventilating tower, 換氣塔</t>
  </si>
  <si>
    <t>환기를 위해 건물의 지붕 부근에 설치하는 탑이며, 환기창이나 개구부 등을 통해 유입된 실외의 신선한 공기가 배출됨.</t>
  </si>
  <si>
    <t>36616</t>
  </si>
  <si>
    <t>환기통</t>
  </si>
  <si>
    <t>vent stack, 換氣筒</t>
  </si>
  <si>
    <t>공기를 바꿔주는 기구로 통 모양(筒狀)과 탑 모양(塔狀)이 있음. 그리고 공기의 대류를 이용한 것과 팬을 사용하는 것도 있음. 흡인효과가 있는 곳에 설치하는 것은 길이 9m 이하로 하고, axb의 직사각형 단면일 때는 d=2ab(a+b)를 상당 원형지름으로 함. 역류를 고려하여 여러 방의 것을 합쳐 배기하는 것을 피하고 환기량의 조절을 위하여 댐퍼(damper) 또는 레지스터를 설치함.</t>
  </si>
  <si>
    <t>36617</t>
  </si>
  <si>
    <t>환기파이프</t>
  </si>
  <si>
    <t>vent pipe</t>
  </si>
  <si>
    <t>각종 배관 장치로 부터 수직관으로 연결되는 환기용 파이프.</t>
  </si>
  <si>
    <t>36618</t>
  </si>
  <si>
    <t>환기팬</t>
  </si>
  <si>
    <t>ventilating fan, 換氣－</t>
  </si>
  <si>
    <t>실내에서 발생한 냄새나 수분 및 수증기 등을 없애기 위하여 설치하는 장치로, 모터로 여러 개의 날개를 회전하게 하여 공기를 유입하거나 배출한다.</t>
  </si>
  <si>
    <t>36619</t>
  </si>
  <si>
    <t>공동현상</t>
  </si>
  <si>
    <t>cavitation, 空洞現象</t>
  </si>
  <si>
    <t>관로 내의 흐름이 고속일 경우에 압력 변화로 인해 기포가 발생하여 유체 내에 공동이 생기는 현상</t>
  </si>
  <si>
    <t>3662</t>
  </si>
  <si>
    <t>환상 도로</t>
  </si>
  <si>
    <t>ring road</t>
  </si>
  <si>
    <t>도심 혹은 중요 지점을 중심으로 하여 그 외주부에 환상으로 설치되는 도로.</t>
  </si>
  <si>
    <t>36628</t>
  </si>
  <si>
    <t>환상노선</t>
  </si>
  <si>
    <t>ring route, concentric route, 環狀路線</t>
  </si>
  <si>
    <t>한 중심부를 중심하여 원형으로 둘러진 도로.</t>
  </si>
  <si>
    <t>36629</t>
  </si>
  <si>
    <t>공동형 소음기</t>
  </si>
  <si>
    <t>reactive muffler； expansion-chamber muffler</t>
  </si>
  <si>
    <t>덕트나 관로 내에서 발생하는 소음을 줄이기 위하여 관로 중간의 단면적을 확대 또는 축소시켜 소음 감소 효과를 얻는 장치</t>
  </si>
  <si>
    <t>3663</t>
  </si>
  <si>
    <t>환상지대</t>
  </si>
  <si>
    <t>zoning, 環狀地帶</t>
  </si>
  <si>
    <t>지역제의 시초 관념으로 도시의 중심에서 바깥둘레로 퍼지는 대상(帶狀)면적의 경계를 설정하였던바 독일에서 이를 ｢환상지대｣라 했음. ② ⇨지역제.</t>
  </si>
  <si>
    <t>36630</t>
  </si>
  <si>
    <t>환수</t>
  </si>
  <si>
    <t>소요처에 필요한 열량을 공급하고, 열원 장비로 되돌아오는 물</t>
  </si>
  <si>
    <t>36632</t>
  </si>
  <si>
    <t>환수관</t>
  </si>
  <si>
    <t>return pipe, 環水官</t>
  </si>
  <si>
    <t>소요처에 필요한 열량을 공급하고, 열원 장비로 물을 되돌려 보낼 수 있도록 설치한 배관.</t>
  </si>
  <si>
    <t>36633</t>
  </si>
  <si>
    <t>환수주관</t>
  </si>
  <si>
    <t>return mains, 還水主管</t>
  </si>
  <si>
    <t>온수 온돌에서 송수 주관의 온수가 방열관을 경유하면서 냉각된 온수를 재가열시키기 위하여 보일러에 되돌려 주는 관.</t>
  </si>
  <si>
    <t>36634</t>
  </si>
  <si>
    <t>환원 비용</t>
  </si>
  <si>
    <t>capitalized cost</t>
  </si>
  <si>
    <t>건물의 투자회수 등을 고려할 때, 장기간에 걸친 제반 경비를 일정한 이자율의 시점으로 환산한 금액의 합계.</t>
  </si>
  <si>
    <t>36635</t>
  </si>
  <si>
    <t>환원기</t>
  </si>
  <si>
    <t>環元器</t>
  </si>
  <si>
    <t>증기 배관 시스템에서 증기 사용으로 생긴 복수(復水)를 다시 보일러에 돌리는 급수장치로 탱크에 일정량의 복수가 차게 되면 자동적으로 밸브가 열리고 보일러에 급수됨.</t>
  </si>
  <si>
    <t>36636</t>
  </si>
  <si>
    <t>환원불꽃</t>
  </si>
  <si>
    <t>reducing flame, 還元－</t>
  </si>
  <si>
    <t>1. 중성불꽃보다도 아세틸렌의 비율이 많고 환원성을 가지고 있는 가스 불꽃2. =탄화불꽃</t>
  </si>
  <si>
    <t>36637</t>
  </si>
  <si>
    <t>환원정</t>
  </si>
  <si>
    <t>injection well; recharge well</t>
  </si>
  <si>
    <t>지반 침하 방지나 지하수 보전 등을 위해 지상으로 퍼올린 지하수를 지하에 다시 주입(지하 환원)하기 위해 설치한 우물</t>
  </si>
  <si>
    <t>36639</t>
  </si>
  <si>
    <t>공동화</t>
  </si>
  <si>
    <t>자동차 교통의 발전과 교외화 현상에 의해 도시 중심부의 상주인구가 감소하여 야간의 도시활력을 상실하는 현상 (=도심공동화)</t>
  </si>
  <si>
    <t>3664</t>
  </si>
  <si>
    <t>환원정 히트 펌프</t>
  </si>
  <si>
    <t>heat pump with recharge well</t>
  </si>
  <si>
    <t>지하수를 열원으로 이용하는 히트 펌프 시스템으로 지하수를 이용 후에 환원정을 사용해서 다시 지하로 주입하는 방식</t>
  </si>
  <si>
    <t>36640</t>
  </si>
  <si>
    <t>환조</t>
  </si>
  <si>
    <t>① 대상을 삼차원성으로 구성하여 주위를 돌아가며 만져볼 수 있도록 한 입체표현 조각. ② 모든 방향에서 볼 수 있도록 만들어진 환조(Rundplastik[독])와 특정한 방향의 시점에서만 보이도록 하는 환조(좁은 뜻의 Vollplastik=부조(浮彫)가 있음. ⇨입체조(＝).</t>
  </si>
  <si>
    <t>36641</t>
  </si>
  <si>
    <t>환지</t>
  </si>
  <si>
    <t>replotting lot; allocated land</t>
  </si>
  <si>
    <t>예전 토지구획정리사업이나 환지방식의 도시개발사업 시 대상토지의 위치, 지목, 면적, 이용도, 기타 여러 사항을 고려하여 사업시행 후 소유주에게 재배분하는 택지, 혹은 이에 따른 행위를 말함.</t>
  </si>
  <si>
    <t>36642</t>
  </si>
  <si>
    <t>환지 계획</t>
  </si>
  <si>
    <t>replotting plan</t>
  </si>
  <si>
    <t>도시개발법 등에서 토지이용계획이나 감보율(減步率) 등의 조건을 만족시키면서 종전의 토지에 대해  토지수용방식이 아닌 환지방식으로 토지 구획을 정리해가는 계획.</t>
  </si>
  <si>
    <t>36643</t>
  </si>
  <si>
    <t>환지 설계</t>
  </si>
  <si>
    <t>replotting design</t>
  </si>
  <si>
    <t>도시개발사업 전의 토지와 환지면적의 평가액을 균형 있게 산정하여 종전토지의 위치, 형상, 이용 상황, 환경 등을 종합적으로 감안하여 토지를 할당하는 것을 말함.</t>
  </si>
  <si>
    <t>36644</t>
  </si>
  <si>
    <t>환지 예정지</t>
  </si>
  <si>
    <t>land reserved for replotting</t>
  </si>
  <si>
    <t>도시개발사업의 원활한 촉진을 도모하고 관계권리자의 권리관계를 가급적 조속히 인정시켜 권리자가 실제상 환지처분이 행하여진 것과 같은 효과를 향유하게 함으로써 도시개발사업의 시행에 수반하여 야기되는 사권의 제한을 최소한도로 줄이기 위해 환지계획에서 정한 환지의 위치 및 면적을 환지처분 전에 예정지로 미리 정하는 토지를 말함.</t>
  </si>
  <si>
    <t>36645</t>
  </si>
  <si>
    <t>환지 지정</t>
  </si>
  <si>
    <t>designation of re-plotting</t>
  </si>
  <si>
    <t>토지 구획 정리에서 각 권리자가 토지를 사용할 수 있도록 환지 설계에 따라서 가옥 이전 등의 예정지를 지정하는 것을 말함.</t>
  </si>
  <si>
    <t>36647</t>
  </si>
  <si>
    <t>환지 처분</t>
  </si>
  <si>
    <t>disposal of replot-ting</t>
  </si>
  <si>
    <t>토지개량사업 내지 토지구획정리 사업을 실시함에 있어서 종전의 토지에 관한 소유권 및 기타의 권리를 보유하는 자에게 종전의 토지를 대신하여 정연(整然)하게 구획된 토지를 할당하고, 종국적으로 이를 귀속시키는 처분.</t>
  </si>
  <si>
    <t>36648</t>
  </si>
  <si>
    <t>환지계획</t>
  </si>
  <si>
    <t>decision of replotting, 換地計劃</t>
  </si>
  <si>
    <t>⇨환지 계획.</t>
  </si>
  <si>
    <t>36649</t>
  </si>
  <si>
    <t>공두</t>
  </si>
  <si>
    <t>工頭</t>
  </si>
  <si>
    <t>직공의 우두머리.</t>
  </si>
  <si>
    <t>3665</t>
  </si>
  <si>
    <t>환형보일러</t>
  </si>
  <si>
    <t>⇨둥근 보일러(＝).</t>
  </si>
  <si>
    <t>36650</t>
  </si>
  <si>
    <t>환호 집락</t>
  </si>
  <si>
    <t>주변에 호를 파서 외부의 공격으로 부터 방어하는 형태의 집단 주거지</t>
  </si>
  <si>
    <t>36651</t>
  </si>
  <si>
    <t>환화고무</t>
  </si>
  <si>
    <t>環化 gum</t>
  </si>
  <si>
    <t>1. 열가소성과 비탄성이 있는 강하고 질긴 고무의 가공물2. 도료, 접착재, 보온재 등에 사용</t>
  </si>
  <si>
    <t>36652</t>
  </si>
  <si>
    <t>활꼴아치</t>
  </si>
  <si>
    <t>1. 둘레가 반원형 또는 타원형으로 된 아치2. =반원아치</t>
  </si>
  <si>
    <t>36653</t>
  </si>
  <si>
    <t>활동</t>
  </si>
  <si>
    <t>activity, 活動</t>
  </si>
  <si>
    <t>1. 네트워크의 용어.2. 어떤 업무의 과정을 세부 단위로 나누었을 때, 더는 분해할 수 없는 최소한의 실제 작업 단위.</t>
  </si>
  <si>
    <t>36655</t>
  </si>
  <si>
    <t>활동 거푸집</t>
  </si>
  <si>
    <t>slip form; sliding form</t>
  </si>
  <si>
    <t>신속하고 연속적인 콘크리트 시공을 위해 시간당 0.15~0.3m의 속도로 잭을 이용하여 이동하는 거푸집.</t>
  </si>
  <si>
    <t>36656</t>
  </si>
  <si>
    <t>활동단</t>
  </si>
  <si>
    <t>sliding end, 活動端</t>
  </si>
  <si>
    <t>재단을 받치는 받침점이 핀으로 되어 있어 자유로운 회전 운동이 가능한 지점.</t>
  </si>
  <si>
    <t>36658</t>
  </si>
  <si>
    <t>활동여유</t>
  </si>
  <si>
    <t>float, 活動餘裕</t>
  </si>
  <si>
    <t>1. 네트워크의 용어.2. 공사 기간에 영향을 미치지 않고 작업을 지연하여 얻는 여유 시간.</t>
  </si>
  <si>
    <t>36659</t>
  </si>
  <si>
    <t>공랑</t>
  </si>
  <si>
    <t>工廊</t>
  </si>
  <si>
    <t>조선 시대 한양의 종로와 남대문로 양쪽에 1~2층 행랑(行廊) 형식으로 줄지어 만든 시전(市廛). 종각 주위에서 운영되었던 육의전(六矣廛)이 유명함. =장행랑</t>
  </si>
  <si>
    <t>3666</t>
  </si>
  <si>
    <t>활모양아치</t>
  </si>
  <si>
    <t>36660</t>
  </si>
  <si>
    <t>활빙장</t>
  </si>
  <si>
    <t>rink for skating, 滑氷場</t>
  </si>
  <si>
    <t>사람들이 스케이트를 타도록 얼음판을 만들어 놓은 실내 혹은 옥외 스케이트장.</t>
  </si>
  <si>
    <t>36661</t>
  </si>
  <si>
    <t>활성 오니</t>
  </si>
  <si>
    <t>activated sludge</t>
  </si>
  <si>
    <t>하수를 처리하는 과정에서 볼 수 있는 진흙탕 모양의 물질. 물속의 유기 물질이나 무기 물질을 산화하거나 환원하여 분해하는 능력을 가지며, 하수, 폐수 등의 처리에 사용한다.</t>
  </si>
  <si>
    <t>36662</t>
  </si>
  <si>
    <t>활성 오니법</t>
  </si>
  <si>
    <t>activated sludge process(method)</t>
  </si>
  <si>
    <t>하수를 처리하는 과정에서 대기 중의 산소를 충분히 공급하면 호기성 세균이 번식하여 산화 작용이 촉진되는 원리를 이용하여 물속의 유기물을 분해하고 정화하는 방법. 대도시의 하수 처리에 널리 쓴다.</t>
  </si>
  <si>
    <t>36663</t>
  </si>
  <si>
    <t>활성탄</t>
  </si>
  <si>
    <t>activated charcoal; active carbon</t>
  </si>
  <si>
    <t>목탄 등을 활성화하여 만들며 주 성분이 탄소이다. 다공성이므로 표면적이 넓고, 흡착성이 강해서 색소나 냄새를 잘 빨아들이고, 화학반응이 빨리 일어난다. 수중의 용해성 유기물, 색소, 냄새 등의 제거나 공기 중의 유독 가스, 냄새의 제거에 쓰인다.</t>
  </si>
  <si>
    <t>36664</t>
  </si>
  <si>
    <t>활성화 에너지</t>
  </si>
  <si>
    <t>activation energy</t>
  </si>
  <si>
    <t>평형 상태에 있는 하나의 물질계가 다른 평형 상태로 변할 때에 처음 평형 상태에서의 최저 에너지와 변하는 과정에서 생기는 에너지의 차</t>
  </si>
  <si>
    <t>36665</t>
  </si>
  <si>
    <t>활엽수</t>
  </si>
  <si>
    <t>broad-leaved tree, 闊葉樹</t>
  </si>
  <si>
    <t>넓은 잎면을 갖는 수목종의 총칭으로 떡갈나무, 뽕나무, 상수리나무, 오동나무 등이 있다.</t>
  </si>
  <si>
    <t>36666</t>
  </si>
  <si>
    <t>활절</t>
  </si>
  <si>
    <t>hinged joint, hinged connection, pin joint, pin connection, 滑節, 鉸節</t>
  </si>
  <si>
    <t>골조 내에서 부재간 회전 변위가 자유로운 구조 또는 접합 상태. 수직과 수평 힘만 생기며 모멘트가 발생하지 않는 절점.</t>
  </si>
  <si>
    <t>36667</t>
  </si>
  <si>
    <t>활절점</t>
  </si>
  <si>
    <t>pin, hinge, 滑節點</t>
  </si>
  <si>
    <t>부재와 부재가 만날 때 두 부재의 상대적 회전에 대한 변위가 자유로운 절점. 절점 분류의 하나로서 강절점과는 반대되는 개념임. .</t>
  </si>
  <si>
    <t>36668</t>
  </si>
  <si>
    <t>활절지점</t>
  </si>
  <si>
    <t>hinged support, 滑節支點</t>
  </si>
  <si>
    <t>수직 또는 수평으로의 변위는 구속되어 있으나 회전에는 자유로운 지점.</t>
  </si>
  <si>
    <t>36669</t>
  </si>
  <si>
    <t>공랭</t>
  </si>
  <si>
    <t>3667</t>
  </si>
  <si>
    <t>활주</t>
  </si>
  <si>
    <t>活柱</t>
  </si>
  <si>
    <t>① 추녀 밑을 받친 보조기둥으로 대개 추녀 끝에서 기단 끝으로 연결되기 때문에 경사져 있는 것이 일반적임. ② 활주 밑에는 초석을 따로 받치며 이를 활주초석이라 함.</t>
  </si>
  <si>
    <t>36670</t>
  </si>
  <si>
    <t>활주이동무대</t>
  </si>
  <si>
    <t>sliding stage, 滑走移動舞臺</t>
  </si>
  <si>
    <t>수평방향으로 이동할 수 있게 만든 이동무대. 무대장치를 무대 좌우에 만들어 미리 만들어 놓았다가 필요할 때 궤도를 따라 밀어넣는 이동형 무대장치.</t>
  </si>
  <si>
    <t>36671</t>
  </si>
  <si>
    <t>활차</t>
  </si>
  <si>
    <t>block pulley, 滑車</t>
  </si>
  <si>
    <t>일반적으로 로프를 걸어서 회전할 수 있게 만든 바퀴를 이용하여 무거운 하중을 용이하게 들어 올리는 데 사용되는 도르레의 일종.</t>
  </si>
  <si>
    <t>36672</t>
  </si>
  <si>
    <t>활차장치</t>
  </si>
  <si>
    <t>pulley block, tackle, 滑車裝置</t>
  </si>
  <si>
    <t>①바퀴에 홈을 파고 줄을 걸어서 돌려 물건을 움직이는 데 쓰는, 로프와 도르래를 연결한 장치. 바퀴를 지지하는 블록과 태클이 쌍으로 구성되며, 각 블록은 하나 이상의 도르래와 각 블록의 도르래를 연결하는 로프로 구성된다. ② 체인블록‧크레인 등에 응용됨.</t>
  </si>
  <si>
    <t>36673</t>
  </si>
  <si>
    <t>활톱</t>
  </si>
  <si>
    <t>활처럼 생긴 톱.</t>
  </si>
  <si>
    <t>36674</t>
  </si>
  <si>
    <t>활하중</t>
  </si>
  <si>
    <t>live load, 活荷重</t>
  </si>
  <si>
    <t>구조물을 사용하거나 점유함으로써 발생되는 하중으로서 사람,가구,이동칸막이,창고저장물, 설비기계등의 하중임</t>
  </si>
  <si>
    <t>36675</t>
  </si>
  <si>
    <t>황</t>
  </si>
  <si>
    <t>(미) sulfur, (영) sulphur</t>
  </si>
  <si>
    <t>1. 주기율표 16족에 3주기에 속하는 칼코겐(chalcogen) 원소로 원소기호는 S, 원자량은 32, 녹는점은 115.21℃, 끓는점 444.6℃이다. 상온에서 주로노란색의 고체이며 연소할 때 푸른색 불꽃을 내면서 매우 강하고 지독한 냄새가 나는 이산화황(SO2)을 생성하며 많은 동소체와 동위원소가 존재한다.2. 황 캐핑은 콘크리트의 압축 시험에 사용된다.</t>
  </si>
  <si>
    <t>36676</t>
  </si>
  <si>
    <t>황금분할</t>
  </si>
  <si>
    <t>golden section, 黃金分割</t>
  </si>
  <si>
    <t>기하학적 분할법의 하나로 형태조화의 기본이 된다는 황금비에 따라 각 부분을 가장 균형 있고 아름답게 느끼게 하는 비례로 분할하는 것.</t>
  </si>
  <si>
    <t>36678</t>
  </si>
  <si>
    <t>황금비</t>
  </si>
  <si>
    <t>golden ratio, 黃金比</t>
  </si>
  <si>
    <t>① 어떤 두 수의 비율이 그 합과 두 수중 큰 수의 비율과 같도록 하는 비율로, 근사값이 약 1.618 [(1+√5)/2≒1.618]이다. ② 형태조화의 기본이 된다는 설로 각 부분을 가장 균형 있고 아름답게 느끼게 하는 비이다.</t>
  </si>
  <si>
    <t>36679</t>
  </si>
  <si>
    <t>공랭 유닛</t>
  </si>
  <si>
    <t>냉매를 공기로 냉각시키는 형식의 콘덴서를 사용하는 패키지형 공기 조화기</t>
  </si>
  <si>
    <t>3668</t>
  </si>
  <si>
    <t>황금열</t>
  </si>
  <si>
    <t>golden series, 黃金列</t>
  </si>
  <si>
    <t>①작은 것에서 큰 것에 이르는 하나의 구분법인데 황금비에 가까운 값으로 구분하여 일직선을 분할하는 법을 황금열이라 함. ② 1：2：3：5：8：13：21：34…와 같이 두 항의 합이 다음 항과 같게 되는 피보나치 수열.</t>
  </si>
  <si>
    <t>36681</t>
  </si>
  <si>
    <t>황동</t>
  </si>
  <si>
    <t>brass, 黃銅</t>
  </si>
  <si>
    <t>1. 구리와 아연의 합금으로서 구리합금 중에서 가장 많이 공업적으로 사용되고 있음.2. 여러가지 기구와 장식품, 선박 및 기계의 부분품에 많이 사용됨.</t>
  </si>
  <si>
    <t>36682</t>
  </si>
  <si>
    <t>황동관</t>
  </si>
  <si>
    <t>brass tube, brass pipe, 黃銅管</t>
  </si>
  <si>
    <t>1. 구리와 아연의 합금.2. 가공이 용이하고, 기계적 성질에도 뛰어나며, 산,알칼리에는 약하지만 내후성이 뛰어남.</t>
  </si>
  <si>
    <t>36683</t>
  </si>
  <si>
    <t>황동망</t>
  </si>
  <si>
    <t>黃銅網</t>
  </si>
  <si>
    <t>황동선을 이용하여 만든 각종의 치수와 모양의 철망.</t>
  </si>
  <si>
    <t>36684</t>
  </si>
  <si>
    <t>황동제싱크</t>
  </si>
  <si>
    <t>brass sink, 黃銅製</t>
  </si>
  <si>
    <t>황동을 이용하여 만든 개수대.</t>
  </si>
  <si>
    <t>36685</t>
  </si>
  <si>
    <t>황동판</t>
  </si>
  <si>
    <t>brass plate, 黃銅板</t>
  </si>
  <si>
    <t>1. 황동으로 만든 얇고 넓은 판.2. 경질, 반경질, 연질</t>
  </si>
  <si>
    <t>36686</t>
  </si>
  <si>
    <t>황매화나무</t>
  </si>
  <si>
    <t>kerria</t>
  </si>
  <si>
    <t>장미과에 속하는 낙엽 활엽 관목으로 저목으로 식수에 적합하다. 높이는 2미터 가량으로 성장이 빠르고 가지가 구부러져 있으며 노랑꽃이 핀다. 한겹 황매화나무와 팔겹 황매화나무가 있다.</t>
  </si>
  <si>
    <t>36687</t>
  </si>
  <si>
    <t>황실</t>
  </si>
  <si>
    <t>黃絲</t>
  </si>
  <si>
    <t>머리초 등에 노랑 빛으로 그린 단청. 단청의 녹색 줄과 나란히 긋는 누런빛의 줄.</t>
  </si>
  <si>
    <t>36688</t>
  </si>
  <si>
    <t>황실고팽이</t>
  </si>
  <si>
    <t>黃絲－</t>
  </si>
  <si>
    <t>머리초 등에 노랑 빛으로 그린 단청에서 나선형 무늬를 이르는 말.</t>
  </si>
  <si>
    <t>36689</t>
  </si>
  <si>
    <t>공랭식 냉각탑</t>
  </si>
  <si>
    <t>dry cooling tower</t>
  </si>
  <si>
    <t>냉동기의 냉각수를 공기와 접촉시켜 냉각시키는 장치</t>
  </si>
  <si>
    <t>3669</t>
  </si>
  <si>
    <t>황장재</t>
  </si>
  <si>
    <t>heart wood, 黃腸材</t>
  </si>
  <si>
    <t>① 고갱이에 가까운 부분에서 오려 낸 목재로 심재라고 함. ② 수심(樹心)에 가까운 적갈색이 나는 부분에서 잘라낸 목재.</t>
  </si>
  <si>
    <t>36690</t>
  </si>
  <si>
    <t>황토 가루</t>
  </si>
  <si>
    <t>filling powder</t>
  </si>
  <si>
    <t>1. 산화철을 포함한 황토를 구워서 가루로 하여 물에 적신 것.2. 나무 기둥이나 널 등의 착색, 양생, 도장의 눈먹임에 사용.</t>
  </si>
  <si>
    <t>36691</t>
  </si>
  <si>
    <t>황토 가루 바름</t>
  </si>
  <si>
    <t>물에 황토 가루를 녹여 대패를 이용해 마무리 한 목재 표면에 바르는 것.</t>
  </si>
  <si>
    <t>36692</t>
  </si>
  <si>
    <t>황폐 지구</t>
  </si>
  <si>
    <t>blighted area; dere-lict land</t>
  </si>
  <si>
    <t>사회적 · 경제적 요인에 의해 도시 활동이 정체하여 도시 기능, 도시 환경의 황폐화가 진전하는 지구.</t>
  </si>
  <si>
    <t>36693</t>
  </si>
  <si>
    <t>황화고무</t>
  </si>
  <si>
    <t>1. 고무에 유황을 섞어서 가열하여 탄성을 증가시킨 고무.2. =가황 고무.</t>
  </si>
  <si>
    <t>36694</t>
  </si>
  <si>
    <t>회교건축</t>
  </si>
  <si>
    <t>回敎建築</t>
  </si>
  <si>
    <t>①이슬람 사람들에 의해 만들어진 건축 양식이다. ② 기하학적 문양과 풍부한 색채가 활용하며 그 형태가 다양하지만 독특한 돔(dome)과 아치형 등 일정한 특징을 가지고 있다. ③이슬람에서는 우상숭배가 금지되어 있었기 때문에 기하학 무늬와 문자 장식이 이들 건축과 함게 발전하였다.</t>
  </si>
  <si>
    <t>36695</t>
  </si>
  <si>
    <t>회귀 분석</t>
  </si>
  <si>
    <t>regression analysis</t>
  </si>
  <si>
    <t>어떤 변수가 다른 변수에 의하여 설명된다고 보고 그 함수 관계를 조사하는 통계적인 해석 수법.</t>
  </si>
  <si>
    <t>36696</t>
  </si>
  <si>
    <t>회당형식</t>
  </si>
  <si>
    <t>會堂形式</t>
  </si>
  <si>
    <t>유대의 시나고그(synagogue)나 로마의 바실리카 등의 예에서 보여지 듯 신의 숭배를 위한 예배장소와 지원교육 장소로 구성된 예배당의 공간구성 형식.</t>
  </si>
  <si>
    <t>36697</t>
  </si>
  <si>
    <t>회란두겁대</t>
  </si>
  <si>
    <t>廻欄頭甲－</t>
  </si>
  <si>
    <t>회란 갓둘레에 있는 난간의 위로 가로 댄 두겁대.</t>
  </si>
  <si>
    <t>36698</t>
  </si>
  <si>
    <t>회란석</t>
  </si>
  <si>
    <t>廻欄石</t>
  </si>
  <si>
    <t>돌로 만든 회란대</t>
  </si>
  <si>
    <t>36699</t>
  </si>
  <si>
    <t>PS 검층</t>
  </si>
  <si>
    <t>PS logging</t>
  </si>
  <si>
    <t>①지반 속에 뚫어 놓은 보링 구멍을 이용하여 검층용 존데(Sonde)라는 장치를 삽입하고, 연속적으로 구멍 벽의 음파 속도를 기록함으로써 지반의 성질 및 상태를 파악하는 방법. 존데는 일정한 간격을 두고 소형의 발진기와 수진기로 구성되며, 보링 구멍의 깊이에 따라 발진기로부터 발진하는 음파를 수진기로 포착하여, 그 전달 시간을 측정함으로써 P파 속도를 알아 내는 방법②전기 뇌관을 진원으로 하는 싱크로스코프로 파형을 관측하는 방법이나 일정한 간격으로 다수개의 수진기를 구멍 안으로 매달아 내리고, 뇌관의 폭파에 의한 진동을 포착하여, 구멍 벽에 따라 깊이 방향으로 속도 분포를 알아 내는 방법</t>
  </si>
  <si>
    <t>367</t>
  </si>
  <si>
    <t>회랑</t>
  </si>
  <si>
    <t>cloister, corridor, 廻廊</t>
  </si>
  <si>
    <t>① 종교건축 혹은 궁전건축에서 주요 부분을 둘러싸고 있는 지붕이 있는 긴 복도. ② 양옥에서 어떤 실을 중심으로 둘러댄 마루.  ⇨클로이스터.</t>
  </si>
  <si>
    <t>36700</t>
  </si>
  <si>
    <t>회랑난간</t>
  </si>
  <si>
    <t>廻廊欄干</t>
  </si>
  <si>
    <t>회랑의 좌우에 설치한 난간.</t>
  </si>
  <si>
    <t>36701</t>
  </si>
  <si>
    <t>회랑퇴</t>
  </si>
  <si>
    <t>廻廊退</t>
  </si>
  <si>
    <t>건물의 주위에 빙 둘러 붙인 툇마루.</t>
  </si>
  <si>
    <t>36702</t>
  </si>
  <si>
    <t>회로</t>
  </si>
  <si>
    <t>circuit, 回路</t>
  </si>
  <si>
    <t>전기가 흐를 수 있도록 설치된 닫힌 회로 → 전기 회로.</t>
  </si>
  <si>
    <t>36703</t>
  </si>
  <si>
    <t>회로 통기</t>
  </si>
  <si>
    <t>circuit vent</t>
  </si>
  <si>
    <t>루프통기 가운데 그 끝을 통기관에 접속시키는 것.</t>
  </si>
  <si>
    <t>36704</t>
  </si>
  <si>
    <t>회로계</t>
  </si>
  <si>
    <t>⇨테스터(＝).</t>
  </si>
  <si>
    <t>36705</t>
  </si>
  <si>
    <t>회로시험기</t>
  </si>
  <si>
    <t>36706</t>
  </si>
  <si>
    <t>회류식 풍동</t>
  </si>
  <si>
    <t>closed circuit wind tunnel</t>
  </si>
  <si>
    <t>풍로(風路)가 순환하는 형식의 빠르고 센 기류를 일으키는 풍동.</t>
  </si>
  <si>
    <t>36707</t>
  </si>
  <si>
    <t>회물</t>
  </si>
  <si>
    <t>lime wash</t>
  </si>
  <si>
    <t>물에 석회를 푼 것 .</t>
  </si>
  <si>
    <t>36708</t>
  </si>
  <si>
    <t>회물먹임</t>
  </si>
  <si>
    <t>눈먹임의 한 종류로 회물 따위를 칠 바탕에 바르는 것.</t>
  </si>
  <si>
    <t>36709</t>
  </si>
  <si>
    <t>회반죽</t>
  </si>
  <si>
    <t>lime plaster, 泥灰</t>
  </si>
  <si>
    <t>1.미장용 반죽으로 해초물, 여물, 소석회, 모래 등을 섞어 만든 것.2. 벽돌 바탕, 콘크리트 블록 등에 흙손을 이용해 발라서 천장이나 벽체 등을 보호할 뿐만 아니라, 미화하는 효과를 가진다.</t>
  </si>
  <si>
    <t>36710</t>
  </si>
  <si>
    <t>회반죽공사</t>
  </si>
  <si>
    <t>plaster works, 泥灰工事</t>
  </si>
  <si>
    <t>미장공사 중 회반죽 바르기 등에 관한 공사.</t>
  </si>
  <si>
    <t>36711</t>
  </si>
  <si>
    <t>회반죽반자</t>
  </si>
  <si>
    <t>반자틀에 졸대를 약 7.5mm 정도 사이를 떼어 나란히 못 박아 대고 그 위에 수염을 약 30cm 평방에 하나씩 박아 늘이고 회반죽을 바른 반자.</t>
  </si>
  <si>
    <t>36712</t>
  </si>
  <si>
    <t>회반죽벽</t>
  </si>
  <si>
    <t>lime plaster finish wall</t>
  </si>
  <si>
    <t>1. 회반죽을 이용하여 바른 벽.2. 일반적으로 초벌, 재벌 후 바름.</t>
  </si>
  <si>
    <t>36713</t>
  </si>
  <si>
    <t>회방아</t>
  </si>
  <si>
    <t>석회, 황토, 잔모래를 섞어서 방아확에 넣고 찧는 일</t>
  </si>
  <si>
    <t>36714</t>
  </si>
  <si>
    <t>회백토반죽</t>
  </si>
  <si>
    <t>灰白土－</t>
  </si>
  <si>
    <t>석회에다가 백토와 물을 함께 이겨서 갠 것.</t>
  </si>
  <si>
    <t>36715</t>
  </si>
  <si>
    <t>회벽</t>
  </si>
  <si>
    <t>灰壁</t>
  </si>
  <si>
    <t>석회, 백토, 가는 모래 따위를 섞어 반죽하여 바른 벽의 총칭.</t>
  </si>
  <si>
    <t>36716</t>
  </si>
  <si>
    <t>회복실</t>
  </si>
  <si>
    <t>recovery room, 回復室</t>
  </si>
  <si>
    <t>수술 후 환자가 회복할 때까지 치료받는 실.  ⇨리커버리 룸.</t>
  </si>
  <si>
    <t>36717</t>
  </si>
  <si>
    <t>회사물</t>
  </si>
  <si>
    <t>1. 석회, 황토, 가는 모래의 세 가지를 한데 섞어 반죽한 물질.2. =회삼물</t>
  </si>
  <si>
    <t>36718</t>
  </si>
  <si>
    <t>회사반죽</t>
  </si>
  <si>
    <t>灰砂－</t>
  </si>
  <si>
    <t>미장 재료의 하나로 모래와 생석회를 섞어 붉게 반죽한 것.</t>
  </si>
  <si>
    <t>36719</t>
  </si>
  <si>
    <t>회사벽</t>
  </si>
  <si>
    <t>灰砂壁</t>
  </si>
  <si>
    <t>석회, 백토, 가는 모래 따위를 섞어 반죽하여벽에 바른 것.</t>
  </si>
  <si>
    <t>36720</t>
  </si>
  <si>
    <t>회삼물</t>
  </si>
  <si>
    <t>灰三物</t>
  </si>
  <si>
    <t>석회, 황토, 가는 모래의 세 가지를 한데 섞어 반죽한 물질.</t>
  </si>
  <si>
    <t>36721</t>
  </si>
  <si>
    <t>회색</t>
  </si>
  <si>
    <t>gray, grey, 灰色</t>
  </si>
  <si>
    <t>재의 빛깔과 같이 흰 색과 검은색의 중간색. 잿빛을 띤 흰 빛깔을 회백색(灰白色) 또는 농회색(濃灰色), 짙고 검은 회색을 암회색(暗灰色), 잿빛 바탕에 다소 청색기가 있을 때는 회청색(灰靑色)이라 한다. ⇨잿빛.</t>
  </si>
  <si>
    <t>36722</t>
  </si>
  <si>
    <t>회색주철</t>
  </si>
  <si>
    <t>灰色鑄鐵</t>
  </si>
  <si>
    <t>쇠를 녹여 식힐 때에 흑연이 많이 생겨 잿빛으로 보이는 주철.</t>
  </si>
  <si>
    <t>36723</t>
  </si>
  <si>
    <t>회색체</t>
  </si>
  <si>
    <t>gray body, grey body, 灰色體</t>
  </si>
  <si>
    <t>열복사의 복사율이 파장이나 온도에 관계없이 일정한 물체.</t>
  </si>
  <si>
    <t>36724</t>
  </si>
  <si>
    <t>회소 도랑</t>
  </si>
  <si>
    <t>connecting chamber</t>
  </si>
  <si>
    <t>배수관을 막히게 하는 물질을 포집해서 청소, 점검을 하기 위해 배수관 요소에 설치하는 도랑 → 배수 도랑.</t>
  </si>
  <si>
    <t>36725</t>
  </si>
  <si>
    <t>회수 연수</t>
  </si>
  <si>
    <t>⇨자본 회수 연수.</t>
  </si>
  <si>
    <t>36726</t>
  </si>
  <si>
    <t>회시멘트반죽</t>
  </si>
  <si>
    <t>lime cement plaster</t>
  </si>
  <si>
    <t>소석회에 시멘트와 모래를 물과 섞은 것.</t>
  </si>
  <si>
    <t>36727</t>
  </si>
  <si>
    <t>회양목</t>
  </si>
  <si>
    <t>box-tree</t>
  </si>
  <si>
    <t>쌍떡잎식물 무환자나무목 회양목과의 상록관목. 예전에는 황양목(黃楊木)이라고도 불렀다. 석회암지대가 발달된 북한 강원도 회양(淮陽)에서 많이 자랐기 때문에 회양목이라고 부르게 되었다. 도장, 지팡이 및 조각 재료로 쓰이고, 가지와 잎은 약재로 쓴다.</t>
  </si>
  <si>
    <t>36728</t>
  </si>
  <si>
    <t>공랭형 패키지 공조기</t>
  </si>
  <si>
    <t>air-cooled packaged air conditioner</t>
  </si>
  <si>
    <t>3673</t>
  </si>
  <si>
    <t>회유식 정원</t>
  </si>
  <si>
    <t>① 연못을 중심으로 주위 산책길에 따라 거닐 수 있도록 만든 정원 형식. ② 연못 주위의 길을 따라 정자 또는 다리 등을 배치하고 정원 내 산책로를 돌면서 변화하는 경치를 감상함.</t>
  </si>
  <si>
    <t>36730</t>
  </si>
  <si>
    <t>회의실</t>
  </si>
  <si>
    <t>council hall [room], meeting room, conference room, board room,, 會議室</t>
  </si>
  <si>
    <t>회의를 하는 장소. 사람들이 모여 회의 할 수 있도록 시설을 갖춘 방으로 보통 흡음 또는 방음 처리를 한다.</t>
  </si>
  <si>
    <t>36731</t>
  </si>
  <si>
    <t>회의장</t>
  </si>
  <si>
    <t>conference hall; assembly hall</t>
  </si>
  <si>
    <t>회의를 주기능으로 사용하는 하는 장소. 대개 사람들이 모여 회의 할 수 있도록 시설을 갖추고 지원시설들이 함께 복합하여 위치한다. ⇨국제 회의장.</t>
  </si>
  <si>
    <t>36732</t>
  </si>
  <si>
    <t>회장</t>
  </si>
  <si>
    <t>回裝</t>
  </si>
  <si>
    <t>병풍이나 족자 따위의 가장자리를 다른 색깔로 가늘게 돌아가며 대어 꾸밈. 또는 그런 꾸밈새.</t>
  </si>
  <si>
    <t>36733</t>
  </si>
  <si>
    <t>회전 관성</t>
  </si>
  <si>
    <t>rotational inertia</t>
  </si>
  <si>
    <t>물체의 회전 운동에 대한 관성의 크기를 나타내는 양.</t>
  </si>
  <si>
    <t>36735</t>
  </si>
  <si>
    <t>회전 무대</t>
  </si>
  <si>
    <t>revolving stage</t>
  </si>
  <si>
    <t>좌우로 회전할 수 있는 원형무대. 다양한 무대 장치와 신속한 장면 변화에 효과가 큼.</t>
  </si>
  <si>
    <t>36737</t>
  </si>
  <si>
    <t>공력 감쇠</t>
  </si>
  <si>
    <t>aerodynamic damping</t>
  </si>
  <si>
    <t>구조체는 공기의 속도에 비례하는 저항력이 발생하는데, 이를 구조체 진동방정식의 감쇠항으로 대체할 수 있으며 대체된 감쇠항을 공력 감쇠라 한다.</t>
  </si>
  <si>
    <t>3674</t>
  </si>
  <si>
    <t>회전 셸</t>
  </si>
  <si>
    <t>rotation shell</t>
  </si>
  <si>
    <t>평면 곡선을 동일 평면 내의 하나의 축 둘레에 회전시켰을 때 생기는 곡면. 구형(球形) 셸, 원뿔 셸, 원통 셸, 1엽 쌍곡 회전면 셸 등이 있다.</t>
  </si>
  <si>
    <t>36740</t>
  </si>
  <si>
    <t>회전 의자</t>
  </si>
  <si>
    <t>revolving chair</t>
  </si>
  <si>
    <t>앉는 부분이 수평으로 회전되는 의자의 총칭. 주로 사무용, 서재용, 학습용 등의 의자.</t>
  </si>
  <si>
    <t>36742</t>
  </si>
  <si>
    <t>회전 지그</t>
  </si>
  <si>
    <t>rotary welding jig</t>
  </si>
  <si>
    <t>1. 용접용의 회전 지그의 하나. 용접 자세를 양호하게 유지하기 위해 부재를 자유롭게 회전할 수 있도록 유지하는 장치.2. = 포지셔너.</t>
  </si>
  <si>
    <t>36744</t>
  </si>
  <si>
    <t>회전 펌프</t>
  </si>
  <si>
    <t>rotary pump</t>
  </si>
  <si>
    <t>진공 펌프의 하나. 피스톤 대신 몇 개의 회전자가 회전함으로써 공기나 기름 따위를 뿜어낸다.</t>
  </si>
  <si>
    <t>36745</t>
  </si>
  <si>
    <t>회전가로절단기계톱</t>
  </si>
  <si>
    <t>swingcrosscut sawing machine</t>
  </si>
  <si>
    <t>회전하는 둥근 톱이 흔들이 운동을 하면서 목재를 자르는 기계톱.</t>
  </si>
  <si>
    <t>36746</t>
  </si>
  <si>
    <t>회전계단</t>
  </si>
  <si>
    <t>geometrical stairs, winding stair, 回轉階段</t>
  </si>
  <si>
    <t>돌음계단으로 중심축 주위를 회전하면서 오르내리는 원형의 계단.</t>
  </si>
  <si>
    <t>36748</t>
  </si>
  <si>
    <t>회전끝</t>
  </si>
  <si>
    <t>회전단과 동일한 의미로 회전에 자유로운 지점 또는 지점의 종류(이동단‧고정단‧회전단) 중의 하나.</t>
  </si>
  <si>
    <t>36749</t>
  </si>
  <si>
    <t>공력 감쇠비</t>
  </si>
  <si>
    <t>aerodynamic damping ratio</t>
  </si>
  <si>
    <t>공력 감쇠를 구조체 진동방정식에 사용하기 위한 감쇠상수.</t>
  </si>
  <si>
    <t>3675</t>
  </si>
  <si>
    <t>회전단</t>
  </si>
  <si>
    <t>rounded end, hinged end, 回轉支點, hinged support, pin support, 回轉端</t>
  </si>
  <si>
    <t>지점의 종류(이동단‧고정단‧회전단) 중의 하나로 회전에 자유로운 지점.</t>
  </si>
  <si>
    <t>36750</t>
  </si>
  <si>
    <t>회전로</t>
  </si>
  <si>
    <t>rotary kiln, 回轉爐</t>
  </si>
  <si>
    <t>내부를 내화 벽돌 붙임으로 한 강철제의 회전 원통 내에 원료를 넣고 열풍이나 불꽃을 불어 넣어 가열하는 노이다.</t>
  </si>
  <si>
    <t>36751</t>
  </si>
  <si>
    <t>회전무대</t>
  </si>
  <si>
    <t>revolving stage, 回轉舞臺</t>
  </si>
  <si>
    <t>무대 장면을 신속히 전환시키기 위해 무대중앙의 원형부분이 회전하는 구조를 가진 무대.</t>
  </si>
  <si>
    <t>36752</t>
  </si>
  <si>
    <t>회전문</t>
  </si>
  <si>
    <t>revolving door, 回轉門</t>
  </si>
  <si>
    <t>문짝을 회전시켜 출입하는 문을 말한다. 서로 직각을 이루도록 십자형으로 장치한 4개의 문짝중심을 출입구의 중앙에 설치한 수직축 위에 고정하고, 그것을 중심으로 회전시켜 출입하게 한다. 이러한 문은 빌딩이나 호텔 등 사람의 출입이 빈번한 곳에 설치한다.</t>
  </si>
  <si>
    <t>36753</t>
  </si>
  <si>
    <t>회전반경</t>
  </si>
  <si>
    <t>radius of gyration, 回轉半徑</t>
  </si>
  <si>
    <t>단면2차반경이라고도 하며, 단면2차 모멘트를 그 단면적으로 나눈 값의 제곱근.</t>
  </si>
  <si>
    <t>36754</t>
  </si>
  <si>
    <t>회전변형</t>
  </si>
  <si>
    <t>rotative distortion, 回轉變形</t>
  </si>
  <si>
    <t>구조물(부재)이 변형했을 때 힘의 작용 방향 및 작용점의 변위가 무시할 수 있을 정도로 작고, 회전 변형이 충분히 작으며, 휨 변형에 의한 곡률이 변위의 2차 미분으로 나타낼 수 있을 정도의 변형.</t>
  </si>
  <si>
    <t>36756</t>
  </si>
  <si>
    <t>회전셸</t>
  </si>
  <si>
    <t>⇨셸.</t>
  </si>
  <si>
    <t>36757</t>
  </si>
  <si>
    <t>회전식 풍속계</t>
  </si>
  <si>
    <t>rotating ane-mometer</t>
  </si>
  <si>
    <t>프로펠러나 풍배(風杯) 등의 풍력에 의해서 회전하는 기구를 풍속의 수감부(受感部)로서 갖는 풍속계</t>
  </si>
  <si>
    <t>36758</t>
  </si>
  <si>
    <t>회전십자문</t>
  </si>
  <si>
    <t>⇨회전문.</t>
  </si>
  <si>
    <t>36759</t>
  </si>
  <si>
    <t>공력 모멘트</t>
  </si>
  <si>
    <t>aerodynamic moment</t>
  </si>
  <si>
    <t>기류에 의해 구조체에 발생하는 모멘트</t>
  </si>
  <si>
    <t>3676</t>
  </si>
  <si>
    <t>회전지점</t>
  </si>
  <si>
    <t>회전에 자유로운 부재의 끝단. 회전단과 동일한 개념이다.</t>
  </si>
  <si>
    <t>36760</t>
  </si>
  <si>
    <t>회전창</t>
  </si>
  <si>
    <t>pivoted window, swing sash window, 回轉窓</t>
  </si>
  <si>
    <t>회전축을 설치하여 돌려서 개폐할 수 있게 만든 창으로 회전축 방향에 따라 횡축 회전창과 종축 회전창이 있다.</t>
  </si>
  <si>
    <t>36761</t>
  </si>
  <si>
    <t>회전축의 불균형</t>
  </si>
  <si>
    <t>unba-lance of rotational shaft</t>
  </si>
  <si>
    <t>축에 의해 회전하는 장치에서 축 혹은 베어링에 대한 정밀도상의 결함 등에 의해 발생하는 불균형 상태. 진동의 발생이나 장치의 부적합에 이를 가능성이 있다.</t>
  </si>
  <si>
    <t>36763</t>
  </si>
  <si>
    <t>회전틀</t>
  </si>
  <si>
    <t>revolving crib, 回轉－</t>
  </si>
  <si>
    <t>1. 회전 가능한 틀로 용접될 공작물을 고정할 수 있게 만든 것.2. 용접을 쉽게하기 위한 것.</t>
  </si>
  <si>
    <t>36764</t>
  </si>
  <si>
    <t>회전판 접촉조</t>
  </si>
  <si>
    <t>rotating biological contactor tank</t>
  </si>
  <si>
    <t>생물막이 부착해 있는 회전판을 오수와 접촉하도록 해서 BOD 등의 유기물을 제거하는 탱크.</t>
  </si>
  <si>
    <t>36765</t>
  </si>
  <si>
    <t>회전펌프</t>
  </si>
  <si>
    <t>rotary pump, 回轉－</t>
  </si>
  <si>
    <t>36766</t>
  </si>
  <si>
    <t>회절</t>
  </si>
  <si>
    <t>diffraction</t>
  </si>
  <si>
    <t>파동의 전파가 장애물 때문에 일부가 차단되었을 때 장애물의 그림자 부분에까지도 파동이 전파하는 현상</t>
  </si>
  <si>
    <t>36767</t>
  </si>
  <si>
    <t>회절 이론</t>
  </si>
  <si>
    <t>diffraction theory</t>
  </si>
  <si>
    <t>구조물의 존재에 의해 입사파가 산란되는 영향을 고려한 이론.구조물의 대표적인 지름이 입사파의 20%정도 이상의 크기가 되면 해양건축물에 작용하는 파압, 파력 및 주변 파고분포를 구하는 경우 이 이론에 의해 평가하지 않으면 않된다. 이 이론을 회절이론이라고 부르며 이것은 대형 해양건축물의 파력, 파압 및 파고분포의 산정법으로 잘 사용되고 있다.회절이론에 의해 파력 등을 구하는 경우 그 물리현상에 대응하는 수학모델 즉 경계치 문제를 구성하고 그것을 해결해야 한다. 해석방법으로서는 고유함수전개법, 경계적분방정식법, 유한요소법 등이 대표적인 수법이다. 또한 연직원주나 연직타원주에 대해서는 회절이론에 의해 파력, 파압 등의 엄밀한 해답이 주어지게 된다.</t>
  </si>
  <si>
    <t>36768</t>
  </si>
  <si>
    <t>회절음</t>
  </si>
  <si>
    <t>diffracted sound</t>
  </si>
  <si>
    <t>회절이 발생하고 난 이후의 소음.</t>
  </si>
  <si>
    <t>36769</t>
  </si>
  <si>
    <t>공력 불안정 진동</t>
  </si>
  <si>
    <t>aero-dynamic unstable vibration</t>
  </si>
  <si>
    <t>공기중의 구조체에 의해 공기력이 증가하고, 증가된 공기력에 의해 구조체의 감쇠력이 작아져서 진동이 증가하는 현상.</t>
  </si>
  <si>
    <t>3677</t>
  </si>
  <si>
    <t>회죽</t>
  </si>
  <si>
    <t>乳灰</t>
  </si>
  <si>
    <t>석회에 물을 많이 부어 죽처럼 만든 혼합물.</t>
  </si>
  <si>
    <t>36771</t>
  </si>
  <si>
    <t>회중석</t>
  </si>
  <si>
    <t>nave, 會衆席</t>
  </si>
  <si>
    <t>성당의 내부에서 성당입구와 제단 사이의 공간으로, 예배에 참석한 신도들이 자리하는 공간이다. 회중석은 익랑과 제단을 마주보고 있다. ⇨네이브.</t>
  </si>
  <si>
    <t>36772</t>
  </si>
  <si>
    <t>회진흙반죽</t>
  </si>
  <si>
    <t>미장 재료 중 하나로 진흙을 생석회와 함께 섞어서 반죽한 것.</t>
  </si>
  <si>
    <t>36773</t>
  </si>
  <si>
    <t>회첨</t>
  </si>
  <si>
    <t>valley eave, 會檐</t>
  </si>
  <si>
    <t>지붕골에 있는 처마로 ‘ㄱ1’ 자 모양으로 꺾이어 굽은 곳.</t>
  </si>
  <si>
    <t>36774</t>
  </si>
  <si>
    <t>회첨골</t>
  </si>
  <si>
    <t>valley, 會檐谷</t>
  </si>
  <si>
    <t>처마가 ‘ㄱ1’ 자 모양으로 꺾이어 굽은 곳의 지붕골.</t>
  </si>
  <si>
    <t>36775</t>
  </si>
  <si>
    <t>회첨기둥</t>
  </si>
  <si>
    <t>會檐柱</t>
  </si>
  <si>
    <t>① 두 지붕면이 ㄱ자 모양으로 꺾이어 생긴 골에 세운 기둥. ② 골목 큰길에서 들어가 동네 안을 이리저리 통하는 좁은 길’의 방언</t>
  </si>
  <si>
    <t>36776</t>
  </si>
  <si>
    <t>회첨서까래</t>
  </si>
  <si>
    <t>會檐椽</t>
  </si>
  <si>
    <t>두 지붕면이 ㄱ자 모양으로 꺾이어 생긴 골 부분에 연결한 서까래.</t>
  </si>
  <si>
    <t>36777</t>
  </si>
  <si>
    <t>회첨장</t>
  </si>
  <si>
    <t>會檐谷瓦</t>
  </si>
  <si>
    <t>① 두 지붕면이 ‘ㄱ’ 자 모양으로 꺾이어 생긴 골에 깐 암키와와 수키와 ② ⇨회첨골.</t>
  </si>
  <si>
    <t>36778</t>
  </si>
  <si>
    <t>회첨추녀</t>
  </si>
  <si>
    <t>valley rafter [piece], 會檐春舌</t>
  </si>
  <si>
    <t>골추녀, 지붕골추녀라 하며 두 지붕면이 ㄱ 자 모양으로 꺾이어 굽은 곳에 있는 추녀.</t>
  </si>
  <si>
    <t>36779</t>
  </si>
  <si>
    <t>공력 어드미턴스</t>
  </si>
  <si>
    <t>aerodynamic admittance</t>
  </si>
  <si>
    <t>풍압력 결과를 입력 풍속으로 나눈 값.</t>
  </si>
  <si>
    <t>3678</t>
  </si>
  <si>
    <t>회침</t>
  </si>
  <si>
    <t>회첨이 변한 말로 동일한 뜻.</t>
  </si>
  <si>
    <t>36780</t>
  </si>
  <si>
    <t>회화 장해 레벨</t>
  </si>
  <si>
    <t>speech in-terference level</t>
  </si>
  <si>
    <t>대화를 나누는데 있어서 주변 소음의 방해도를 표시하기 위한 지표. 대상으로 하는 소음의 0.2, 1, 2, 4kHz를 중심 주파수로 하는 4가지 옥타브 대역의 음압 레벨의 산술평균값. (=SIL).</t>
  </si>
  <si>
    <t>36781</t>
  </si>
  <si>
    <t>회화관</t>
  </si>
  <si>
    <t>picture gallery, 繪畵舘</t>
  </si>
  <si>
    <t>회화를 보관하며 전시하는 건물.</t>
  </si>
  <si>
    <t>36782</t>
  </si>
  <si>
    <t>회화나무</t>
  </si>
  <si>
    <t>pagoda-tree, 槐木</t>
  </si>
  <si>
    <t>콩과의 낙엽 활엽 교목. 높이는 25~30미터이며, 잎은 어긋나고 우상 복엽인데 작은 잎은 달걀 모양이고 가장자리가 밋밋하다. 가로수, 식수에 적합하다.</t>
  </si>
  <si>
    <t>36783</t>
  </si>
  <si>
    <t>회회교</t>
  </si>
  <si>
    <t>Mahometism, 回回敎</t>
  </si>
  <si>
    <t>① 610년 이슬람교(Islam敎) 예언자 마호메트가 창시한 세계 3대 종교의 하나. ② 동양에 전파되면서 회교(回敎) 또는 회회교라고 불림. 영어의 ｢Islamite, Mohammedan｣은 회교도를 가리키는 말.  ③ 교리 및 실천은 ‘6신(六信)’과 ‘5주(五柱, 오행(五行))’로 되어 있음. ④ 6신: 신 · 천사 · 성전 · 예언자 · 내세 · 예정(豫定), 5주: 신앙 고백 · 예배 · 자카트(희사(喜捨)) · 단식 · 순례 등 다섯 가지의 주요 의무. 하루 다섯 차례의 기도와 1개월에 이르는 단식, 또 남편 외의 남자에게 얼굴을 보이지 않는 것, 돼지고기와 음주 금지.</t>
  </si>
  <si>
    <t>36784</t>
  </si>
  <si>
    <t>획</t>
  </si>
  <si>
    <t>어떤 범위나 시기를 분명하게 구분 짓기도 하며, 글씨‧그림‧단청에서 한번 그은 줄을 뜻함.</t>
  </si>
  <si>
    <t>36785</t>
  </si>
  <si>
    <t>획지</t>
  </si>
  <si>
    <t>lot, plot, 劃地</t>
  </si>
  <si>
    <t>① 건축용지를 갈라서 나눌 때 확정된 일정 단위의 대지. ② 분할된 토지로서 통상의 경우 다음과 같은 토지를 말함. 1) 인위적으로 행정적 조건에 의해 경계가 되어 있어서 다음 토지와 구별되어 있는 일단의 토지. 2) 자연적 조건, 즉 하천‧산 등에 의하여 다른 토지와 구별되어 있는 일단의 토지. 3) 법적으로 지목‧지번 등에 의해 다른 토지와 명확히 구별되어 있는 일단의 토지. 4) 감정평가의 기준이 되는 경제적 개념 적용되는 일정 블럭의 토지.</t>
  </si>
  <si>
    <t>36786</t>
  </si>
  <si>
    <t>획지 분할</t>
  </si>
  <si>
    <t>기존의 획지를 더 작은 단위로 세분하는 일.</t>
  </si>
  <si>
    <t>36787</t>
  </si>
  <si>
    <t>횡가재</t>
  </si>
  <si>
    <t>horizontal member, 橫架材</t>
  </si>
  <si>
    <t>1. 가로로 걸치는 구조재로서 보, 도리 등이다.2. 보, 도리, 기타의 횡가재에는 그 중앙부 부근의 하측을 파내거나 기타의 결손을 만들어 내력상 지장을 주어서는 됨.</t>
  </si>
  <si>
    <t>36788</t>
  </si>
  <si>
    <t>횡관</t>
  </si>
  <si>
    <t>laterals pipe, horizontal pipe, 橫管</t>
  </si>
  <si>
    <t>수평이나 수평과 45° 미만의 각도로 배관한 관.</t>
  </si>
  <si>
    <t>36789</t>
  </si>
  <si>
    <t>공률</t>
  </si>
  <si>
    <t>rate of production, 工率</t>
  </si>
  <si>
    <t>단위시간에 할 수 있는 일의 양.</t>
  </si>
  <si>
    <t>3679</t>
  </si>
  <si>
    <t>횡균열</t>
  </si>
  <si>
    <t>transverse crack, 橫龜裂</t>
  </si>
  <si>
    <t>용접 비드 또는 열 영향부에 생긴 균열로써, 용접선에 직각방향으로 나타나는 터짐.</t>
  </si>
  <si>
    <t>36790</t>
  </si>
  <si>
    <t>횡근용 블록</t>
  </si>
  <si>
    <t>橫筋用 block</t>
  </si>
  <si>
    <t>① 수평철근을 배근할 수 있고 콘크리트를 채워 넣게 된 보강블록구조에 쓰이는 조적재. ② 속빈 구멍이나 위가 막힌 것과 열린 것이 있음. ③ ⇨가로근용 블록(＝).</t>
  </si>
  <si>
    <t>36791</t>
  </si>
  <si>
    <t>횡단 물매</t>
  </si>
  <si>
    <t>crossfall; cross slope</t>
  </si>
  <si>
    <t>도로나 제방 따위의 가로 방향의 기울기.</t>
  </si>
  <si>
    <t>36792</t>
  </si>
  <si>
    <t>횡단 보도</t>
  </si>
  <si>
    <t>pedestrian crossing</t>
  </si>
  <si>
    <t>도로교통법에 따라 도로표시(道路標示) 또는 도로표시(道路標示)에 의하여 보행자의 횡단용으로 구획된 도로 부분.</t>
  </si>
  <si>
    <t>36793</t>
  </si>
  <si>
    <t>횡단면</t>
  </si>
  <si>
    <t>transverse section, cross section, 橫斷面</t>
  </si>
  <si>
    <t>① 건묵물의 장축 방향에 직각으로 잘라 생긴 절단면.  ② 도로를 진행 방향에 직각으로 절단하여 생긴 단면.</t>
  </si>
  <si>
    <t>36795</t>
  </si>
  <si>
    <t>횡단면 분석</t>
  </si>
  <si>
    <t>cross-section analysis</t>
  </si>
  <si>
    <t>같은 종류의 여러 개체에 관한 일정 시점 또는 일정 기간 동안의 지역별 데이터, 개별 세대 데이터 등 통계자료를 사용하여 어떤 변수 사이의 관계를 밝히는 분석.</t>
  </si>
  <si>
    <t>36796</t>
  </si>
  <si>
    <t>횡단면도</t>
  </si>
  <si>
    <t>cross sectional view, 橫斷面圖</t>
  </si>
  <si>
    <t>① 건묵물의 장축 방향에 직각으로 잘라 생긴 절단면의 도면.  ② 장축 방향을 따라 절단하는 경우는 종단면도.</t>
  </si>
  <si>
    <t>36797</t>
  </si>
  <si>
    <t>횡력</t>
  </si>
  <si>
    <t>lateral force, 橫力</t>
  </si>
  <si>
    <t>부재의 축에 수직인 방향의 힘. 내진설계에서 중력에 수직인 방향으로 작용하는 힘.</t>
  </si>
  <si>
    <t>36798</t>
  </si>
  <si>
    <t>PS 콘크리트</t>
  </si>
  <si>
    <t>프리스트레스드 콘크리트(Prestressed Concrete)의 약어로 콘크리트는 압축강도에 비하여 인장 강도가 현저하게 작으므로, 인장 응력이 생기는 부분에미리 압축의 프리스트레스를 주어 콘크리트 부재가 저항할 수 있는 인장 강도를 증가시키도록 한 것으로, 보의 인장측에 이 원리를 사용하면 부재의 휨 강도를 증가시킬 수 있다. 제작방법에는 프리텐션법과 포스트 텐션법이있다.</t>
  </si>
  <si>
    <t>368</t>
  </si>
  <si>
    <t>공명</t>
  </si>
  <si>
    <t>resonance, 共鳴</t>
  </si>
  <si>
    <t>외부하중이나 외부물리력의 진동주기와 구조체의 고유주기가 일치할때, 구조체의 응답이 심하게 커지는 현상</t>
  </si>
  <si>
    <t>3680</t>
  </si>
  <si>
    <t>횡변형</t>
  </si>
  <si>
    <t>⇨변형.</t>
  </si>
  <si>
    <t>36801</t>
  </si>
  <si>
    <t>횡변형도</t>
  </si>
  <si>
    <t>⇨변형도.</t>
  </si>
  <si>
    <t>36802</t>
  </si>
  <si>
    <t>횡비드노치굽힘시험</t>
  </si>
  <si>
    <t>transverse bead notched bend test</t>
  </si>
  <si>
    <t>1. 용접성 시험 중 하나로, 용접부의 연성을 조사하기 위한 것.2. 모재 한쪽에 가로 방향으로 비드를 만들고, 직각으로 노치를 만들어 굽힘 시험을 하는 방법.</t>
  </si>
  <si>
    <t>36803</t>
  </si>
  <si>
    <t>횡비뚦도</t>
  </si>
  <si>
    <t>lateral strain, 橫歪</t>
  </si>
  <si>
    <t>재료에 수직 하중이 작용한 때, 축 방향으로 변형함과 동시에 발생하는 가로 방향의 변형.</t>
  </si>
  <si>
    <t>36804</t>
  </si>
  <si>
    <t>횡선공정표</t>
  </si>
  <si>
    <t>1. 세로축에 작업 항목이나 공종(工種), 가로축에 시간을 취하여 각 작업의 개시부터 종료까지의 시간을 막대 모양으로 표현한 공정표.2. =횡선식 막대공정표.</t>
  </si>
  <si>
    <t>36805</t>
  </si>
  <si>
    <t>횡선그래프식 공정표</t>
  </si>
  <si>
    <t>가로 막대 공정표와 같은 의미이다.</t>
  </si>
  <si>
    <t>36806</t>
  </si>
  <si>
    <t>횡선식 막대공정표</t>
  </si>
  <si>
    <t>bar chart, 橫線graph式工程表</t>
  </si>
  <si>
    <t>같은 의미로 횡선공정표, 간트식공정표 및 네트워크공정표가 있으며, 공사 종목과 월일과의 관계를 나타냄으로써 공사 일정의 전체를 한눈에 볼 수 있다.</t>
  </si>
  <si>
    <t>36807</t>
  </si>
  <si>
    <t>횡수축</t>
  </si>
  <si>
    <t>transverse shrinkage, 橫收縮</t>
  </si>
  <si>
    <t>용접할때에 용접선에 따라 직각 방향으로 생기는 수축을 말한다. 횡수추그이 크기는 홈 단면적의 크기가 클수록, 용접에 사용되는 금속량이 많아질수록 커진다.</t>
  </si>
  <si>
    <t>36808</t>
  </si>
  <si>
    <t>횡심용접기</t>
  </si>
  <si>
    <t>transverse seam welding machine</t>
  </si>
  <si>
    <t>심 용접기의 일종이다. 전극 롤러가 암 부분에 대하여 직각으로 달려있는 용접기를 말하며, 옆으로 용접선이 있는 원통형 용기의 경판부에 대한 횡방향과 같은 곳의 용접에 사용한다.</t>
  </si>
  <si>
    <t>36809</t>
  </si>
  <si>
    <t>공명 주파수</t>
  </si>
  <si>
    <t>3681</t>
  </si>
  <si>
    <t>횡연관보일러</t>
  </si>
  <si>
    <t>橫煙管boiler</t>
  </si>
  <si>
    <t>둥근동(胴)을 옆으로 놓아 동 안에 다수의 연관을 수평으로 관통시킨 보일러로 최고 사용압력은 보통 5～12kg/cm²의 범위.</t>
  </si>
  <si>
    <t>기문당71.1%</t>
  </si>
  <si>
    <t>36811</t>
  </si>
  <si>
    <t>횡응력도</t>
  </si>
  <si>
    <t>transverse stress, transversal stress, 橫應力度</t>
  </si>
  <si>
    <t>재축에 수직인 방향으로 발생된 응력.</t>
  </si>
  <si>
    <t>36812</t>
  </si>
  <si>
    <t>횡장지</t>
  </si>
  <si>
    <t>橫障子</t>
  </si>
  <si>
    <t>① 방 안의 외풍을 막기 위하여 벽에 나무오리를 덧대고 종이로 싸 바른 장지. ② 가로 여닫는 장지문.</t>
  </si>
  <si>
    <t>36813</t>
  </si>
  <si>
    <t>횡장창</t>
  </si>
  <si>
    <t>橫長窓</t>
  </si>
  <si>
    <t>가로 길이가 긴 채광창.</t>
  </si>
  <si>
    <t>36814</t>
  </si>
  <si>
    <t>횡재</t>
  </si>
  <si>
    <t>① ⇨가로재(＝). ② ⇨횡가재 (＝).</t>
  </si>
  <si>
    <t>36815</t>
  </si>
  <si>
    <t>횡좌굴</t>
  </si>
  <si>
    <t>lateral buckling, 橫挫屈</t>
  </si>
  <si>
    <t>외부의 힘에 의해 보가 휨모멘트에 의해 축에 수직인 방향으로 휘는 현상.</t>
  </si>
  <si>
    <t>36816</t>
  </si>
  <si>
    <t>횡줄눈</t>
  </si>
  <si>
    <t>가로줄눈이라고도하며, 벽돌을 쌓거나 타일을 붙일 때, 사이사이에 모르타르 따위를 바르거나 채워 넣는 부분인 줄눈의 한 종류이다.</t>
  </si>
  <si>
    <t>36817</t>
  </si>
  <si>
    <t>횡철근</t>
  </si>
  <si>
    <t>⇨가로철근(＝).</t>
  </si>
  <si>
    <t>36818</t>
  </si>
  <si>
    <t>횡치식 용접</t>
  </si>
  <si>
    <t>fire cracker welding, 橫置式熔接</t>
  </si>
  <si>
    <t>구리 받침대에 고정한 기다란 용접봉에서 발생하는 아크를 이용하여 재료를 순서대로 접합하는 방법.</t>
  </si>
  <si>
    <t>36819</t>
  </si>
  <si>
    <t>공명 투과</t>
  </si>
  <si>
    <t>이중벽 등의 차음벽에서 표면재와 공기충과의 공명에 의해 소리의 투과가 커지는 현상</t>
  </si>
  <si>
    <t>3682</t>
  </si>
  <si>
    <t>횡탄성계수</t>
  </si>
  <si>
    <t>재의 전단응력(도)과 전단변형(도)과의 비. 전단 탄성계수라고도 한다.</t>
  </si>
  <si>
    <t>36820</t>
  </si>
  <si>
    <t>횡파</t>
  </si>
  <si>
    <t>transverse wave; transversal wave</t>
  </si>
  <si>
    <t>현(鉉)의 진동, 전자파, 지진의 에스파 따위와 같이 파동의 진행 방향과 매질(媒質)의 진동 방향이 직각으로 된 파동</t>
  </si>
  <si>
    <t>36821</t>
  </si>
  <si>
    <t>횡판벽</t>
  </si>
  <si>
    <t>가로판벽이라고도하며, 횡방향의 판자로 만든 벽을 말한다.</t>
  </si>
  <si>
    <t>36822</t>
  </si>
  <si>
    <t>횡하중</t>
  </si>
  <si>
    <t>지진, 바람 또는 횡방향토압과 같이 수평방향으로 작용하는 하중</t>
  </si>
  <si>
    <t>36823</t>
  </si>
  <si>
    <t>횡형보일러</t>
  </si>
  <si>
    <t>橫型boiler</t>
  </si>
  <si>
    <t>동(胴)을 횡형으로 배치하여 전열 면적 증가와 효율을 향상시킬 목적으로 제작되는 보일러</t>
  </si>
  <si>
    <t>36824</t>
  </si>
  <si>
    <t>효과 온도</t>
  </si>
  <si>
    <t>operative tempera ture</t>
  </si>
  <si>
    <t>36826</t>
  </si>
  <si>
    <t>효과온도</t>
  </si>
  <si>
    <t>operative temperature, 効果溫度</t>
  </si>
  <si>
    <t>실내환경이 인체의 생리적인 측면에 미치는 영향을 고려한 체감온도로 작용온도라고도 한다. 건구온도, 기류 및 주위 벽의 복사온도와의 종합 효과를 나타낸다.</t>
  </si>
  <si>
    <t>36827</t>
  </si>
  <si>
    <t>효용</t>
  </si>
  <si>
    <t>utility, 效用</t>
  </si>
  <si>
    <t>① 어떤 재화의 쓰임새로 어떤 재화가 인간의 욕망을 만족시킬 수 있는 성능. ② 특정 재화의 효용은 욕망의 강도에 비례하고 재화의 존재량에 반비례한다.</t>
  </si>
  <si>
    <t>36828</t>
  </si>
  <si>
    <t>효율</t>
  </si>
  <si>
    <t>efficiency, 效率</t>
  </si>
  <si>
    <t>투입(投入)으로 얻어지는 산출의 비율. 투입과 비교된 산출의 비율이 정해지면 그 비율의 값이 커질수록 효율이 높은 것으로 평가된다.</t>
  </si>
  <si>
    <t>36829</t>
  </si>
  <si>
    <t>공명 투과 주파수</t>
  </si>
  <si>
    <t>resonance transmission frequency</t>
  </si>
  <si>
    <t>공명 투과가 일어나는 주파수</t>
  </si>
  <si>
    <t>3683</t>
  </si>
  <si>
    <t>효율성</t>
  </si>
  <si>
    <t>efficiency, 效率性</t>
  </si>
  <si>
    <t>투입(投入)으로 얻어지는 산출 비율의 속성.</t>
  </si>
  <si>
    <t>36830</t>
  </si>
  <si>
    <t>효자 론</t>
  </si>
  <si>
    <t>부모와 자식이 현재 살고 있는 집이나 이웃에 살도록 경제적으로 지원해주는 대부금(loan).</t>
  </si>
  <si>
    <t>36831</t>
  </si>
  <si>
    <t>후강판</t>
  </si>
  <si>
    <t>steel plate, 厚鋼板</t>
  </si>
  <si>
    <t>두께 3mm이상을 가진 강판으로 이루어진 두꺼운 강판 또는 강철판과 같은 의미로 사용된다.</t>
  </si>
  <si>
    <t>36832</t>
  </si>
  <si>
    <t>후공정</t>
  </si>
  <si>
    <t>後工程</t>
  </si>
  <si>
    <t>네트워크의 용어중 하나로써, 후속작업과 같은 의미로 사용된다.</t>
  </si>
  <si>
    <t>36833</t>
  </si>
  <si>
    <t>후관전선관</t>
  </si>
  <si>
    <t>rigid steel conduit, 厚管電線管</t>
  </si>
  <si>
    <t>저압의 옥내 배선 공사에 사용하는 전선을 담는 관. 강제(鋼製) 금속관, 또는 경질 염화 비닐 따위를 사용한 합성 수지관을 이용한다. 파이프 내부 구경의 근사 짝수로 표시되며, 호칭으로는 16, 22, 28, 36 등이 있다.</t>
  </si>
  <si>
    <t>36834</t>
  </si>
  <si>
    <t>후광</t>
  </si>
  <si>
    <t>後光</t>
  </si>
  <si>
    <t>① 배광(背光), 원광(圓光)이라 하며 불보살의 몸 뒤로부터 비치는 빛. ② 기독교 예술에서 성화(聖畫) 가운데 인물을 감싸는 금빛.</t>
  </si>
  <si>
    <t>36835</t>
  </si>
  <si>
    <t>후기양생</t>
  </si>
  <si>
    <t>後期養生</t>
  </si>
  <si>
    <t>초기 양생에 계속해서 콘크리트가 충분히 경화할 수 있도록 수분의 증발을 막는 양생 물을 주는 양생이 이에 해당된다.</t>
  </si>
  <si>
    <t>36836</t>
  </si>
  <si>
    <t>후당</t>
  </si>
  <si>
    <t>後堂</t>
  </si>
  <si>
    <t>건축구성에서 정당(正堂) 뒤에 있는 별당으로 당우(堂宇)라고도 함.</t>
  </si>
  <si>
    <t>36837</t>
  </si>
  <si>
    <t>후드</t>
  </si>
  <si>
    <t>hood, 天蓋</t>
  </si>
  <si>
    <t>연기나 냄새, 오염물질 등이 발생하는 장소에서 확산되지 않도록 국부적으로 배기하기 위해 설치하는 장치. 주방의 조리 기구, 공장의 오염물질 발생 장소 등의 상부에 설치하여 자연환기 또는 기계적으로 공기를 배출하는 장치의 일부. ⇨배기 후드.</t>
  </si>
  <si>
    <t>36838</t>
  </si>
  <si>
    <t>후로링보드</t>
  </si>
  <si>
    <t>같은 의미로써 플로어링판을 사용한다. KS F 3103(이 표준은 목재판재를 가공한 플로어링 보드에 대하여 규정한다.)</t>
  </si>
  <si>
    <t>36839</t>
  </si>
  <si>
    <t>공명 흡수</t>
  </si>
  <si>
    <t>resonance absorption</t>
  </si>
  <si>
    <t>음 또는 진통 계에서 공명 현상을 이용하여 소리나 진동 에너지를 흡수하는 것</t>
  </si>
  <si>
    <t>3684</t>
  </si>
  <si>
    <t>후로링판</t>
  </si>
  <si>
    <t>같은 의미로써 플로어링판을 사용한다.</t>
  </si>
  <si>
    <t>36840</t>
  </si>
  <si>
    <t>후로어힌지</t>
  </si>
  <si>
    <t>같은 의미로써 플로어힌지를 사용한다. KS F 4518(이 규격은 금속제 용수철과 완충유와의 조합 작용에 의하여, 열린 문이 자동적으로 닫혀지는 바닥 설치용 플로어 힌지 등에 대해 규정한다.)</t>
  </si>
  <si>
    <t>36841</t>
  </si>
  <si>
    <t>후류</t>
  </si>
  <si>
    <t>wake; wake flow</t>
  </si>
  <si>
    <t>물체가 유체(流體) 속을 운동할 때에 물체의 뒤쪽에 생기는 유체의 흐름.</t>
  </si>
  <si>
    <t>36842</t>
  </si>
  <si>
    <t>후림</t>
  </si>
  <si>
    <t>① 처마안허리라고 하며 안쪽으로 휘어 들어간 처마의 곡선. ② 지붕평면에서 좌우 추녀 조로에서 평교대 중심부에 이르면서 안으로 휘어짐 모양.</t>
  </si>
  <si>
    <t>36843</t>
  </si>
  <si>
    <t>후면</t>
  </si>
  <si>
    <t>⇨배면.</t>
  </si>
  <si>
    <t>36844</t>
  </si>
  <si>
    <t>후면도</t>
  </si>
  <si>
    <t>rear side elevation, 後面圖</t>
  </si>
  <si>
    <t>건축물 또는 어떤 물체의 뒷면을 그린 입면 도면. ⇨배면도(背面圖).</t>
  </si>
  <si>
    <t>36845</t>
  </si>
  <si>
    <t>후문</t>
  </si>
  <si>
    <t>後門</t>
  </si>
  <si>
    <t>건물 또는 단지의 뒤쪽에 위치하는 보조 출입을 위한 대문 또는 현관문. ⇨뒷문 또는 뒷대문.</t>
  </si>
  <si>
    <t>36846</t>
  </si>
  <si>
    <t>후박나무</t>
  </si>
  <si>
    <t>녹나뭇과의 상록 활엽 교목. 높이는 20미터 정도이며, 잎은 어긋나고 긴 타원형인데 두껍고 윤이 난다. 5~6월에 노란색을 띤 녹색 꽃이 가지 끝에 원추(圓錐) 화서로 피고 열매는 장과(漿果)로 다음 해 7월에 검은빛을 띤 자주색으로 익는다. 나무껍질은 염료와 약재로, 목재는 가구재와 선박재로 쓴다. 한국의 남부, 일본의 오키나와, 대만, 중국 남부 등지에 분포한다.</t>
  </si>
  <si>
    <t>36847</t>
  </si>
  <si>
    <t>후배지</t>
  </si>
  <si>
    <t>hinterland</t>
  </si>
  <si>
    <t>배후지라고도 하며, 도시계획의 핵을 성립시키는 지지 인구가 거주하는 지역을 말함. 특히 불특정 다수의 고객을 대상으로 하는 상업핵 등에 대해서 사용되는 용어.</t>
  </si>
  <si>
    <t>36848</t>
  </si>
  <si>
    <t>공명기형 소음기</t>
  </si>
  <si>
    <t>resonator type absorber; resonant sound absorber</t>
  </si>
  <si>
    <t>공명기의 원리를 이용해서 배관 또는 덕트 내에 전달되는 음을 감소시키는 소음기</t>
  </si>
  <si>
    <t>3685</t>
  </si>
  <si>
    <t>후벼내기</t>
  </si>
  <si>
    <t>우벼내기라고도하며, 끌로 나무를 팔 때에 생기는 부스러기를 긁어내는 연장 행위를 말한다.</t>
  </si>
  <si>
    <t>36850</t>
  </si>
  <si>
    <t>후불①</t>
  </si>
  <si>
    <t>後拂</t>
  </si>
  <si>
    <t>① 물건을 먼저 받거나 일을 모두 마친 뒤에 돈을 지불하는 것. ② 대금 지불방법으로 ‘후지급’의 줄임말. 선불‧부분불(중간불)‧후불이 있음.</t>
  </si>
  <si>
    <t>36851</t>
  </si>
  <si>
    <t>후불②</t>
  </si>
  <si>
    <t>後佛</t>
  </si>
  <si>
    <t>① 미래(未來)에 나타날 부처인 미륵불(彌勒佛)을 이르는 말. ② 불상(佛像) 뒤에 모시는 그림 부처.</t>
  </si>
  <si>
    <t>36852</t>
  </si>
  <si>
    <t>후불벽</t>
  </si>
  <si>
    <t>後佛壁</t>
  </si>
  <si>
    <t>법당(法堂)의 불단(佛壇)뒤 혹은 불상(佛像) 뒤에 모시는 그림 부처가 있는 벽.</t>
  </si>
  <si>
    <t>36853</t>
  </si>
  <si>
    <t>후생 시설</t>
  </si>
  <si>
    <t>사람들의 생활을 윤택하고 건강하게 하는데 기여하는 시설.  공공 또는 기업의 복지 시설, 의료 시설, 체육 시설 및  복리 후생 시설 등이 해당된다.</t>
  </si>
  <si>
    <t>36854</t>
  </si>
  <si>
    <t>후소관</t>
  </si>
  <si>
    <t>같은 의미로써 토관을 사용하며, 시멘트나 흙을 구워서 만든 둥글고 큰 관. 우물이나 굴뚝 또는 배수로 따위에 쓴다.</t>
  </si>
  <si>
    <t>36855</t>
  </si>
  <si>
    <t>후속단계</t>
  </si>
  <si>
    <t>succeeding event, 後續段階</t>
  </si>
  <si>
    <t>네트워크의 한 용어로써 사용되며, 활동이 완료되기 위한 전단계의 다음단계를 말한다.</t>
  </si>
  <si>
    <t>36856</t>
  </si>
  <si>
    <t>후속작업</t>
  </si>
  <si>
    <t>successor, 後續作業</t>
  </si>
  <si>
    <t>네트워크의 한 용어로써 사용하며, 전체 작업에 있어 전작업 이후의 작업을 말하며, 같은 의미로써 후공정이라고 한다.</t>
  </si>
  <si>
    <t>36857</t>
  </si>
  <si>
    <t>후시</t>
  </si>
  <si>
    <t>back sight, 後視</t>
  </si>
  <si>
    <t>콤팩트디스크 수준 측량에서, 기계가 이미 표고를 알고 있는 점이나 기준점에 대하여 시준하는 일.</t>
  </si>
  <si>
    <t>36858</t>
  </si>
  <si>
    <t>후시공 앵커</t>
  </si>
  <si>
    <t>hole-in anchor</t>
  </si>
  <si>
    <t>같은 의미로써 파넣은 앵커 또는 홀인 앵커가 사용되며, 구조물을 지지하기 위한 앵커 가운데 하나. 콘크리트 체에 납으로 된 원통 와셔 또는 플러그를 박아 넣어 제작한다.</t>
  </si>
  <si>
    <t>36859</t>
  </si>
  <si>
    <t>후양생</t>
  </si>
  <si>
    <t>curing after accelerated hardening</t>
  </si>
  <si>
    <t>후양생의 경우 습윤양생의 경우가 많으며, 콘크리트 제품에 있어 거푸집에서 탈형 후 촉직하는 양생을 말한다.</t>
  </si>
  <si>
    <t>36860</t>
  </si>
  <si>
    <t>후열</t>
  </si>
  <si>
    <t>post heating, 後熱</t>
  </si>
  <si>
    <t>같은 의미로써 예열을 사용하며, 유닛이 정지된 동안 보일러 설비의 댐퍼를 닫고, 보일러, 터빈 따위에서 작동 유체가 외부로 누설되지 않도록 각종 밸브를 잠가 사이클을 고온의 상태로 유지하는 일. 다음 기동할 때 기동 시간을 단축하고 작동 유체의 열 손실을 감소시켜 열효율을 증가시키는 효과가 있다.</t>
  </si>
  <si>
    <t>36861</t>
  </si>
  <si>
    <t>후원</t>
  </si>
  <si>
    <t>back garden, 後園</t>
  </si>
  <si>
    <t>정원이나 동산중에 집 뒷쪽에 위치한 경우를 말한다.</t>
  </si>
  <si>
    <t>36862</t>
  </si>
  <si>
    <t>후유 재해</t>
  </si>
  <si>
    <t>after damage</t>
  </si>
  <si>
    <t>대규모 재해에서 그 재해가 끝난 다음에 일어나는 도시의 기능 장해나 경제적인 장해.</t>
  </si>
  <si>
    <t>36863</t>
  </si>
  <si>
    <t>후육조</t>
  </si>
  <si>
    <t>厚肉彫</t>
  </si>
  <si>
    <t>① 고육조(高肉彫)라 하며 모양이나 형상을 나타낸 살이 매우 두껍게 드러나게 한 부조. ② 부조에 있어서 홈이 깊어서 평균보다 높게 도드라진 것으로 후육조, 고부조라고도 함.</t>
  </si>
  <si>
    <t>36864</t>
  </si>
  <si>
    <t>후진</t>
  </si>
  <si>
    <t>기독교의 교회당에서 밖으로 돌출한 반원형의 내진부로 앱스라고 함.</t>
  </si>
  <si>
    <t>36865</t>
  </si>
  <si>
    <t>후진용접</t>
  </si>
  <si>
    <t>back[hand]welding, 後進熔接</t>
  </si>
  <si>
    <t>일반 용접과 달리, 용접봉과 토치를 바꾸어 들고 왼쪽에서부터 오른쪽 방향으로 하는 용접. 두꺼운 판을 용접할 때 용이하다.</t>
  </si>
  <si>
    <t>36866</t>
  </si>
  <si>
    <t>후퇴</t>
  </si>
  <si>
    <t>set-back, 後退</t>
  </si>
  <si>
    <t>① 건축물을 일정 경계선에서 물러서서 건축하도록 하는 것. ② 일조나 통풍이 잘되게 하기 위해, 건물의 위층을 아래층보다 조금씩 후퇴시켜 계단 모양으로 건축하는 것.</t>
  </si>
  <si>
    <t>36869</t>
  </si>
  <si>
    <t>후퇴 거리</t>
  </si>
  <si>
    <t>도로 혹은 인접지와의 경계에서 떨어진 거리. ⇨외벽 후퇴 거리.</t>
  </si>
  <si>
    <t>36870</t>
  </si>
  <si>
    <t>후퇴법</t>
  </si>
  <si>
    <t>set back method, backstep process, 後退法</t>
  </si>
  <si>
    <t>용접선의 전체 길이를 적당한 구간으로 나누어서 각 구간의 용접 방향이 전체 용접 방향과는 반대로 후퇴하는 순서로 용접해 나가는 방법.</t>
  </si>
  <si>
    <t>36871</t>
  </si>
  <si>
    <t>후퇴색</t>
  </si>
  <si>
    <t>receding color, 後退色</t>
  </si>
  <si>
    <t>① 뒤로 후퇴하는 것처럼 보이는 저명도, 저채도의 색(청색). ② 실제의 위치보다 멀리 있는 것처럼 보이는 색.</t>
  </si>
  <si>
    <t>36872</t>
  </si>
  <si>
    <t>후판</t>
  </si>
  <si>
    <t>thick plate, 厚板</t>
  </si>
  <si>
    <t>두꺼운 널빤지나 철판이나 두꺼운 강철판을 말하며 두께가 약 2cm이상, 5cm이하의 강판이다.</t>
  </si>
  <si>
    <t>36873</t>
  </si>
  <si>
    <t>후판유리</t>
  </si>
  <si>
    <t>厚板－</t>
  </si>
  <si>
    <t>두께가 6cm이상의 판상형 유리제품을 말하며, 칸막이벽 및 통유리문등에 사용되며, 종류로는 평면유리와 형판유리등이 있다.</t>
  </si>
  <si>
    <t>36874</t>
  </si>
  <si>
    <t>후프</t>
  </si>
  <si>
    <t>⇨띠철근(＝).</t>
  </si>
  <si>
    <t>36875</t>
  </si>
  <si>
    <t>후피복용접봉</t>
  </si>
  <si>
    <t>heavily coated electrode</t>
  </si>
  <si>
    <t>아크 용접이나 가스 용접에서, 접합 부위에 녹여 붙이는 녹는점이 낮은 금속 막대기인 용접봉의 한 종류로써 아크와 용접금속 모두를 보호해주는 성능을 가지고 있다.</t>
  </si>
  <si>
    <t>36876</t>
  </si>
  <si>
    <t>후피향나무</t>
  </si>
  <si>
    <t>동백나무과의 상록 활엽 교목. 높이 15m에 달하는 산기슭에서 자라는 상록 큰키나무이다. 목재는 세공재로 쓰이고 나무 껍질은 다갈색 염료로 쓰이며, 음수이지만 양지에서도 자란다. 성장은 늦고 잎은 심록으로 큰 나무의 이식도 가능하다. 정원수로 적합하다.</t>
  </si>
  <si>
    <t>36877</t>
  </si>
  <si>
    <t>후형슬레이트</t>
  </si>
  <si>
    <t>pressed cement roof tile, 厚形slate</t>
  </si>
  <si>
    <t>지붕깔기의 한 재료로써 몰탈과 약간의 석면을 비롯하여 여러가지의 섬유물질을 혼합한 후 압축 성형하여 제작하였다.</t>
  </si>
  <si>
    <t>36879</t>
  </si>
  <si>
    <t>공문</t>
  </si>
  <si>
    <t>拱門</t>
  </si>
  <si>
    <t>"아치"의 다른 표현.</t>
  </si>
  <si>
    <t>3688</t>
  </si>
  <si>
    <t>훅①</t>
  </si>
  <si>
    <t>기계 부품이나 재료등을 갈고리 모양으로 올리는데 사용된다.</t>
  </si>
  <si>
    <t>36882</t>
  </si>
  <si>
    <t>훅②</t>
  </si>
  <si>
    <t>Robert Hooke 1635～173</t>
  </si>
  <si>
    <t>영국의 물리학자이자 천문학자로 프레시워터 출생. 빛의 파동설의 선구자로서 천체의 운행과 그 광학적 현상을 연구함. 1660년 "훅의 법칙"을 발견하였고, 1665년 옥스퍼드 대학 기하학 교수가 됨. 1667년 현미경을 최초 이용하여 식물세포를 발견함. 저서로 "현미경 제도"가 있음.</t>
  </si>
  <si>
    <t>36883</t>
  </si>
  <si>
    <t>훅볼트</t>
  </si>
  <si>
    <t>교량의 거더(girder)에 침목을 설치할 때 사용하는 갈고리 모양의 볼트.</t>
  </si>
  <si>
    <t>36884</t>
  </si>
  <si>
    <t>훅블록</t>
  </si>
  <si>
    <t>hook block</t>
  </si>
  <si>
    <t>활차(滑車) 장치의 프레임에 갈고랑쇠를 단 것을 말한다.</t>
  </si>
  <si>
    <t>36885</t>
  </si>
  <si>
    <t>훅오프</t>
  </si>
  <si>
    <t>hook off</t>
  </si>
  <si>
    <t>1. 가다, 사라지다, 도망치다   2. [차량 따위]를 떼다, 연결을 풀다</t>
  </si>
  <si>
    <t>36886</t>
  </si>
  <si>
    <t>훅온</t>
  </si>
  <si>
    <t>hook on</t>
  </si>
  <si>
    <t>1. (갈고리로) …을 고정시키다  2. (남과) 팔을 끼다</t>
  </si>
  <si>
    <t>36887</t>
  </si>
  <si>
    <t>훅의 법칙</t>
  </si>
  <si>
    <t>Hooke’s law, -法則</t>
  </si>
  <si>
    <t>① 탄성법칙의 하나로서 탄성범위 내에서는 물체의 응력과 변형률이 비례한다｣는 것. 1660년 영국의 훅(R. Hooke)에 의해 발견.</t>
  </si>
  <si>
    <t>36888</t>
  </si>
  <si>
    <t>훅홀더</t>
  </si>
  <si>
    <t>hook holder</t>
  </si>
  <si>
    <t>문버팀쇠중 훅 형태를 말한다.</t>
  </si>
  <si>
    <t>36889</t>
  </si>
  <si>
    <t>훈색</t>
  </si>
  <si>
    <t>暈色</t>
  </si>
  <si>
    <t>저녁노을이 질 때 멀리 하늘에 비추어진 노을빛.</t>
  </si>
  <si>
    <t>36890</t>
  </si>
  <si>
    <t>훈소기와</t>
  </si>
  <si>
    <t>燻燒蓋瓦</t>
  </si>
  <si>
    <t>① 훈소와라 하며 회흑색 표면으로 방수성이 있으며 강도가 좋음. ② 성형을 가마에 넣고 장작이나 솔가지등의 연료를 써서 그을린 기와.</t>
  </si>
  <si>
    <t>36891</t>
  </si>
  <si>
    <t>훈소와</t>
  </si>
  <si>
    <t>① 성형을 가마에 넣고 장작이나 솔가지 등 연료로 그을린 기와. ② 회흑색 표면으로 방수성과 강도가 좋음. ⇨훈소기와(＝).</t>
  </si>
  <si>
    <t>36892</t>
  </si>
  <si>
    <t>훈연 건조</t>
  </si>
  <si>
    <t>smoke seasoning</t>
  </si>
  <si>
    <t>고기의 수분을 증발시키거나 조직 간의 훈연을 통하여 고기의 저장성을 높이는 가공법.</t>
  </si>
  <si>
    <t>36893</t>
  </si>
  <si>
    <t>훈연법</t>
  </si>
  <si>
    <t>燻煙法</t>
  </si>
  <si>
    <t>① 유효성분을 연기 모양으로 해서 처리하는 방법. ② 목재를 불에 그을리거나 부분적으로 태워 만드는 방법.</t>
  </si>
  <si>
    <t>36894</t>
  </si>
  <si>
    <t>훈와</t>
  </si>
  <si>
    <t>훈소와, 훈소기와라 하며 성형을 가마에 넣고 장작이나 솔가지 등 연료로 그을린 기와.</t>
  </si>
  <si>
    <t>36895</t>
  </si>
  <si>
    <t>훈채</t>
  </si>
  <si>
    <t>暈彩</t>
  </si>
  <si>
    <t>무지개와 같이 여러 색이 겹쳐져 나는 빛깔을 구분하여 채색하는 일.</t>
  </si>
  <si>
    <t>36896</t>
  </si>
  <si>
    <t>휘</t>
  </si>
  <si>
    <t>colored wide stripes, 暉</t>
  </si>
  <si>
    <t>① 단청(丹靑)을 그릴 때 비늘 모양, 그물 모양 또는 물결무늬로 넓게 그려넣는 색깔 띠. ② 단청에서 머리초 다음에 바자무늬 또는 오금 평행으로 도채된 색대(色帶) 또는 채색. ③ 바자휘‧인휘‧늘휘가 있으며 색대의 수에 따라 단휘‧이휘‧삼휘‧사휘‧오휘 등이 있음.</t>
  </si>
  <si>
    <t>36897</t>
  </si>
  <si>
    <t>휘골장식</t>
  </si>
  <si>
    <t>暉谷裝飾</t>
  </si>
  <si>
    <t>① 인휘, 바자휘 등의 말휘가 V자 형태로 만나는 골에 넣은 문양을 ‘골장식’이라고도 함. ② 보통 항아리‧녹화‧주화‧연화‧쇠코화‧파련화 등이 있음. ③ 휘골장식의 빛은 각기 특성에 맞는 색으로 2빛 이상 도채를 하고 바탕색이 하엽일 경우에는 같은 계열인 녹색의 사용은 삼가야 함.</t>
  </si>
  <si>
    <t>36898</t>
  </si>
  <si>
    <t>휘도</t>
  </si>
  <si>
    <t>brightness, luminance, 輝度</t>
  </si>
  <si>
    <t>광원(光源)의 단위 면적당 밝기의 정도. 단위는 제곱미터당 칸델라(㏅), 스틸브(Sb), 람베르트(Lambert) 따위를 쓴다.</t>
  </si>
  <si>
    <t>36899</t>
  </si>
  <si>
    <t>PSA</t>
  </si>
  <si>
    <t>probabilistic safety assesment</t>
  </si>
  <si>
    <t>확률론적 안전성 평가 (Probabilistic safety assessment)의 약어로 롹률 모델을 이용하여 안전성을 평가하는 수법. 결과를 사고 발생 확률이나 지진 등의 하중에 대한 파괴 확률로 나타낸다.</t>
  </si>
  <si>
    <t>369</t>
  </si>
  <si>
    <t>휘도 대비</t>
  </si>
  <si>
    <t>luminance contrast</t>
  </si>
  <si>
    <t>보는 대상과 배경 휘도의 상대적인 차이. 각각의 휘도를 Lt, L로 할 때 c =               / L  또는 c =              / (1/2)(L+Lt) →대비. [재 ∙ 환]</t>
  </si>
  <si>
    <t>36900</t>
  </si>
  <si>
    <t>휘도 분포</t>
  </si>
  <si>
    <t>luminance distri-bution</t>
  </si>
  <si>
    <t>어떤 면의 미소 부분 휘도의 방향별 분포 상태. 실내나 야외 각 부분의 시선 방향 휘도의 분포 상태.</t>
  </si>
  <si>
    <t>36901</t>
  </si>
  <si>
    <t>휘도계</t>
  </si>
  <si>
    <t>luminance meter</t>
  </si>
  <si>
    <t>휘도를 측정하기 위한 계기.</t>
  </si>
  <si>
    <t>36902</t>
  </si>
  <si>
    <t>휘도레벨</t>
  </si>
  <si>
    <t>luminance level, 輝度－</t>
  </si>
  <si>
    <t>눈의 휘도 순응상태를 정하는 시야의 평균 휘도.</t>
  </si>
  <si>
    <t>36904</t>
  </si>
  <si>
    <t>휘도비</t>
  </si>
  <si>
    <t>휘도 대비를 정하는 한 방법으로, 보려고 하는 물체와 그와 인접하는 배경의 휘도 또는 광속 발산도를 B1, B2로 하고, B2/B1 또는 B1/B2를 휘도비라 한다. 같은 색에서는 B2/B1이 1/2 정도보다 강해지면 휘도의 차이가 곧 눈으로 인식된다. 대체로 이 비가 클수록 잘 보인다.</t>
  </si>
  <si>
    <t>36905</t>
  </si>
  <si>
    <t>휘도순도</t>
  </si>
  <si>
    <t>colorimetric purity, luminance purity, 輝度純度</t>
  </si>
  <si>
    <t>특정 무채색 자극과 어떤 단색광자극(또는 순자주 궤적상의 색자극)을 가법 혼색하여 시료색 자극과 등색이 될 때, 다음 식에 따라정의되는 양 P(SUB)c(/SUB) = L(SUB)d(/SUB)/L(SUB)n(/SUB) + L(SUB)d(/SUB)</t>
  </si>
  <si>
    <t>36906</t>
  </si>
  <si>
    <t>휘도순응</t>
  </si>
  <si>
    <t>luminance adaptation, 輝度順應</t>
  </si>
  <si>
    <t>눈이 시야의 휘도 레벨에 순응하는 것.</t>
  </si>
  <si>
    <t>36907</t>
  </si>
  <si>
    <t>공법</t>
  </si>
  <si>
    <t>method, 工法</t>
  </si>
  <si>
    <t>재료를 써서 설계도서를 충실히 지키고 건축주로부터 의뢰 받은 건축물을 아름답고 튼튼히 편리하게 쓸 수 있도록 최소한의 기한과 비용으로 건축물을 완성시키는데 있어서 공사의 방법을 공법이라 함.</t>
  </si>
  <si>
    <t>3691</t>
  </si>
  <si>
    <t>휘도율</t>
  </si>
  <si>
    <t>광원(光源)의 단위 면적당 밝기에 대한 비율</t>
  </si>
  <si>
    <t>36910</t>
  </si>
  <si>
    <t>휘도차</t>
  </si>
  <si>
    <t>⇨휘도대비.</t>
  </si>
  <si>
    <t>36911</t>
  </si>
  <si>
    <t>휘발성 니스</t>
  </si>
  <si>
    <t>spirit varnish, 揮發性－</t>
  </si>
  <si>
    <t>같은 의미로써 수지니스를 사용하며, 열에 약하며, 빠른 건조 성능과 광택을 가진다. 휘발성 니스는 용제가 휘발하면서 칠이 이루어진다.</t>
  </si>
  <si>
    <t>36912</t>
  </si>
  <si>
    <t>휘발성에나멜</t>
  </si>
  <si>
    <t>揮發性 enamel</t>
  </si>
  <si>
    <t>1. 도료의 일종. 에나멜 페인트(enamel paint[영])라고도 한다. 기름와니스(수지와 건성유를 가열, 융합하여 건조제를 첨가하고 석유계 용제로 희석한 와니스)에 안료를 넣어서 섞은 것. 유성페인트에 비하여 건조가 빠르고 도막(塗膜)은 더욱 평활하고 광택이 풍부하다.</t>
  </si>
  <si>
    <t>36913</t>
  </si>
  <si>
    <t>휘발성와니스</t>
  </si>
  <si>
    <t>같은 의미로써 휘발성 니스가 사용되며, ① 수지(樹脂)류를 휘발성 용재로 녹여 만든 도료(니스). ② 건조가 빠르고 광택이 있으므로 나무로 만든 가구들에 많이 쓰임. ③ 열에 약하여 뜨거운 물을 엎지르거나 뜨거운 그릇을 책상 등에 놓으면 흰 자국을 남김. ④ 이 니스는 용제가 휘발하면 수지성 피막을 이루어 칠의 목적을 이루게 됨.</t>
  </si>
  <si>
    <t>36914</t>
  </si>
  <si>
    <t>휘발유</t>
  </si>
  <si>
    <t>gasoline, 揮發油</t>
  </si>
  <si>
    <t>원유에서 분리된 물질 중 약 30~200 °C의 끓는점 범위를 갖는 혼합물을 말하며, 자동차를 포함한 내연기관의 주요 연료로 사용된다.휘발유(揮發油)는 한자의 뜻 그대로 휘발(상온에서 액체가 기체로 되어 날아가는 현상)이 잘되는 기름이라는 뜻으로, 미국식 영어에서는 가솔린(gasoline), 영국식 영어에서는 석유류 또는 원유를 뜻하는 단어인 'petroleum'을 줄여서 사용하는 페트롤(petrol)을 사용한다. 단어에서 알 수 있듯이 휘발유는 약 30 °C의 상온과 매우 가까운 온도에서 기화되는 탄화수소를 포함하고 있기 때문에, 상온에서 쉽게 증발한다. 또한 인화성이 좋아서 공기 중에 휘발유가 기화되어 존재할 경우 작은 불씨나 스파크에도 불이 붙을 수 있는 성질이 있다.</t>
  </si>
  <si>
    <t>36915</t>
  </si>
  <si>
    <t>휘석안산암</t>
  </si>
  <si>
    <t>輝石安山岩</t>
  </si>
  <si>
    <t>휘석(輝石,augite )이나 사장석(斜長石,plagioclase)을 주성분으로 하는 안산암</t>
  </si>
  <si>
    <t>36917</t>
  </si>
  <si>
    <t>휘장</t>
  </si>
  <si>
    <t>curtain, 揮帳</t>
  </si>
  <si>
    <t>커튼과 같은 의미로 사용되며, 여러 폭의 피륙을 이어 만든 둘러치는 장막을 말한다.</t>
  </si>
  <si>
    <t>36918</t>
  </si>
  <si>
    <t>휘채색법</t>
  </si>
  <si>
    <t>wide stripes coloring method, 暉彩色法</t>
  </si>
  <si>
    <t>① 일정하게 구획된 면에 한 가지 색을 칠하는 채색법. ② 특정 면을 단일색으로 칠하며 '면채(面彩)', 또는'면채색(面彩色)'이라 함.</t>
  </si>
  <si>
    <t>36919</t>
  </si>
  <si>
    <t>공벽식 옹벽</t>
  </si>
  <si>
    <t>3692</t>
  </si>
  <si>
    <t>휜 톱날</t>
  </si>
  <si>
    <t>set of saw teeth</t>
  </si>
  <si>
    <t>절단을 용이하게 하기위해 톱날을 넓힌것을 말하며, 날 끝이 엇바뀌어 좌우로 굽혀져 있다.</t>
  </si>
  <si>
    <t>36920</t>
  </si>
  <si>
    <t>휠 체어</t>
  </si>
  <si>
    <t>wheel chair</t>
  </si>
  <si>
    <t>보행이 부자유스러운 사람이 앉은 채로 이동할 수 있도록 바퀴를 단 의자. 인력에 의해 움직이는 것과 전기동력에 의해 움직이는 것이 있다.</t>
  </si>
  <si>
    <t>36921</t>
  </si>
  <si>
    <t>휠윈도</t>
  </si>
  <si>
    <t>wheel window</t>
  </si>
  <si>
    <t>① 방사형 창살의 중심에 집중되어 있는 둥근 창(圓窓), 차륜창(車輪窓), 원화창(円花窓)이라고도 함. ② 서양 중세 기독교성당의 문짝 위에 설치한 것으로 중심에서 방사상으로 트레서리를 집어넣은 둥근 창.</t>
  </si>
  <si>
    <t>36922</t>
  </si>
  <si>
    <t>휨</t>
  </si>
  <si>
    <t>bending, deflexion, deflection, 曲, 撓</t>
  </si>
  <si>
    <t>부재가 하중에 의해 휘는 것. 물체에 휨을 가하여 변형을 발생시키는 작용.</t>
  </si>
  <si>
    <t>36923</t>
  </si>
  <si>
    <t>휨각도</t>
  </si>
  <si>
    <t>slope, 撓角度</t>
  </si>
  <si>
    <t>부재의 휨곡선에서 수평에 대하여 기울어진 정도.</t>
  </si>
  <si>
    <t>36924</t>
  </si>
  <si>
    <t>휨강도</t>
  </si>
  <si>
    <t>bending strength, 曲强度</t>
  </si>
  <si>
    <t>부재에 휨모멘트만이 작용하였을 때 저항하는 강도.</t>
  </si>
  <si>
    <t>36925</t>
  </si>
  <si>
    <t>휨강도시험용 공시체의 일부분을 사용하는흙시멘트의 압축강도시험방법</t>
  </si>
  <si>
    <t>KSF2326. 이 표준은 KS F 2325에 규정한 공시체의 일부분을 사용하여, 흙 시멘트의 압축 강도를 결정하는 방법에 대하여 규정한다.</t>
  </si>
  <si>
    <t>36926</t>
  </si>
  <si>
    <t>휨강성</t>
  </si>
  <si>
    <t>flexural rigidity, -剛性</t>
  </si>
  <si>
    <t>단위 크기위 휨모멘트로 발생하는 곡률변화의 역수로 EI로 표현된다, 여기서 E는 영계수, I는 단면2차모멘트이다.</t>
  </si>
  <si>
    <t>36927</t>
  </si>
  <si>
    <t>휨곡선</t>
  </si>
  <si>
    <t>deflection curve, 撓曲線</t>
  </si>
  <si>
    <t>휨모멘트에 의해 부재가 그리는 곡선.</t>
  </si>
  <si>
    <t>36928</t>
  </si>
  <si>
    <t>휨관</t>
  </si>
  <si>
    <t>같은 의미로써 곡관을 사용하며, 소변기에 연결할 때 사용하는 니켈도금 황동관으로 벽걸이·소변기·스톨 소변기에 사용하며, 배관의 열팽창에 의한 신축을 배관 자체의 휨에 의해 흡수하는 이형관으로, 공간을 많이 차지하지만 고장이 적어 공장이나 옥외 배관에 널리 사용한다.</t>
  </si>
  <si>
    <t>36929</t>
  </si>
  <si>
    <t>공보</t>
  </si>
  <si>
    <t>cross bar, 空－</t>
  </si>
  <si>
    <t>기둥과 기둥 사이의 다른 구조체 없이 연결되는 보.</t>
  </si>
  <si>
    <t>3693</t>
  </si>
  <si>
    <t>휨률</t>
  </si>
  <si>
    <t>deflection, 曲率</t>
  </si>
  <si>
    <t>재단의 상대적 변위와 재의 길이와의 비. 휨모멘트에 의한 부재의휜 정도를 나타낸 비율.</t>
  </si>
  <si>
    <t>36930</t>
  </si>
  <si>
    <t>휨모멘트</t>
  </si>
  <si>
    <t>bending moment, 曲moment</t>
  </si>
  <si>
    <t>부재를 휘게하는 힘으로 축력, 전단력과 함께 부재 내력을 대표하는 변수.</t>
  </si>
  <si>
    <t>36931</t>
  </si>
  <si>
    <t>휨모멘트도</t>
  </si>
  <si>
    <t>bending moment diagram, 曲moment圖</t>
  </si>
  <si>
    <t>부재에 작용하는 휨모멘트의 크기를 부재축에 수직인 좌표 상에 표시한 것으로 BMD 또는 M도로 약칭한다.</t>
  </si>
  <si>
    <t>36932</t>
  </si>
  <si>
    <t>휨보</t>
  </si>
  <si>
    <t>굽은 모양의 이음보의 일종으로 이음의 높이가 다른 곳에 사용됨.</t>
  </si>
  <si>
    <t>36933</t>
  </si>
  <si>
    <t>휨부재상단철근</t>
  </si>
  <si>
    <t>휨을 받는 부재에서 철근 하부에 300mm 이상 높이의 콘크리트가 타설되는 경우의 수평방향 철근.</t>
  </si>
  <si>
    <t>36934</t>
  </si>
  <si>
    <t>휨부착</t>
  </si>
  <si>
    <t>flexural bond, -附着</t>
  </si>
  <si>
    <t>휨을 받는 부재에 있어서 휨모멘트 작용에 따라 철근은 인장력을 받게 되며 이 때 발생하는 부착응력.</t>
  </si>
  <si>
    <t>36935</t>
  </si>
  <si>
    <t>휨시험</t>
  </si>
  <si>
    <t>bending test</t>
  </si>
  <si>
    <t>금속 재료의 변형 성능을 조사하기 위한 시험의 하나. 재료의 휨에 대한 강도와 변형 상태 따위를 알기 위하여 막대 모양의 시험편을 양끝에서 받치고 하중을 주어 휨 모멘트를 가하여 결함 유무를 관찰, 재료의 적합 여부를 판정한다.</t>
  </si>
  <si>
    <t>36936</t>
  </si>
  <si>
    <t>휨시험기</t>
  </si>
  <si>
    <t>bending tester, 曲試驗機</t>
  </si>
  <si>
    <t>같은 의미로써 재료시험기가 사용되며, 재료에 당기기, 압력, 비틀기, 휘기, 충격 따위의 힘을 가하였을 때 생기는 기계적 성질을 시험하는 장치.</t>
  </si>
  <si>
    <t>36937</t>
  </si>
  <si>
    <t>휨응력</t>
  </si>
  <si>
    <t>bending stress, 曲應力</t>
  </si>
  <si>
    <t>휨모멘트에 의해서 부재단면에 생기는 수직응력. 중립축을 경계로해서 인장과 압축의 응력이 생기고 중립축에서의 응력이 0임. 전단면에 대한 휨응력도의 총합은 0임.</t>
  </si>
  <si>
    <t>36938</t>
  </si>
  <si>
    <t>휨재</t>
  </si>
  <si>
    <t>bending member, member subjected to bending, flexural member, 曲材</t>
  </si>
  <si>
    <t>부재의 축과 수직방향의 힘을 받아 주로 휨모멘트가 작용하는 부재</t>
  </si>
  <si>
    <t>36939</t>
  </si>
  <si>
    <t>휨전단균열</t>
  </si>
  <si>
    <t>flexure shear crack, -剪斷龜裂</t>
  </si>
  <si>
    <t>부재에 작용하는 휨모멘트와 전단력이 모두 큰 경우, 보의 하부에서 발생한 휨균열의 끝에서 시작하여 경사방향으로 진전되는 사인장균열.</t>
  </si>
  <si>
    <t>36940</t>
  </si>
  <si>
    <t>휨좌굴</t>
  </si>
  <si>
    <t>flexural buckling, -挫屈</t>
  </si>
  <si>
    <t>① 단면 형상의 비틀림이나 변화 없이 압축부재가 횡적으로 처짐이 발생하는 좌굴모드. ② 부재가 부재축 방향으로 압축을 받는 경우, 하중이 한계 하중에 도달했을 때 급격히 만곡이 시작되는 불안정한 현상.</t>
  </si>
  <si>
    <t>36941</t>
  </si>
  <si>
    <t>휨철근</t>
  </si>
  <si>
    <t>bent bar, 曲鐵筋</t>
  </si>
  <si>
    <t>철근을 위로 구부리거나 아래로 구부려 경사 인장력에 저항하도록 한 철근. 전단력에 저항하는 특징이 있다.</t>
  </si>
  <si>
    <t>36942</t>
  </si>
  <si>
    <t>휨파괴계수</t>
  </si>
  <si>
    <t>modulus of rupture in bending</t>
  </si>
  <si>
    <t>휨을 받는 부재의 연단에서 파괴를 발생시키는  최대 인장 또는 압축 응력</t>
  </si>
  <si>
    <t>36943</t>
  </si>
  <si>
    <t>휴</t>
  </si>
  <si>
    <t>먼셀 표색계를 구성하는 색상. 다섯 가지 기준색인 빨강, 노랑, 초록, 파랑, 보라를 중심으로 그 사이에 주황, 연두, 청록, 남색, 자주가 배열되고, 이를 다시 10등분하여 총 100개의 색상이 둥근 색상환에 표시된다.</t>
  </si>
  <si>
    <t>36944</t>
  </si>
  <si>
    <t>휴게실</t>
  </si>
  <si>
    <t>foyer, rest room, retiring room, 休憩室</t>
  </si>
  <si>
    <t>대중교통의 역사나  터미널, 공공 건물 등에서 사람들이 쉬거나 간단한 일을 보며  머무는 방.</t>
  </si>
  <si>
    <t>36945</t>
  </si>
  <si>
    <t>휴먼 스케일</t>
  </si>
  <si>
    <t>human scale</t>
  </si>
  <si>
    <t>인간 신체의 감각이나 움직임, 체격을 기준으로 한 공간이나 물체의 크기. ⇨인간 척도.</t>
  </si>
  <si>
    <t>36947</t>
  </si>
  <si>
    <t>휴먼 팩터</t>
  </si>
  <si>
    <t>human factor</t>
  </si>
  <si>
    <t>건물, 제품, 프로세스 및 시스템의 설계를 최적화하기 위해 적용하는 인간의 심리적 및 생리적 원리 등의 인적요소.</t>
  </si>
  <si>
    <t>36948</t>
  </si>
  <si>
    <t>휴식 광장</t>
  </si>
  <si>
    <t>(독) Erholungsplatz</t>
  </si>
  <si>
    <t>문화 휴식을 위하여 형성한 광장. 도시와 공원, 유원지 따위에 문화적 휴식을 할 수 있도록 꾸밈.</t>
  </si>
  <si>
    <t>36950</t>
  </si>
  <si>
    <t>휴식각</t>
  </si>
  <si>
    <t>angle of repose, 休息角</t>
  </si>
  <si>
    <t>같은 의미로써 안식각이 사용되며, 안정된 비탈면과 원지면이 이루는 흙의 사면각도를 말한다. 자연 경사각이라고도 한다. 기초파기의 구배는 토사의 휴식각에서 결정되므로 토질에 따라 다르다.</t>
  </si>
  <si>
    <t>36951</t>
  </si>
  <si>
    <t>휴양실</t>
  </si>
  <si>
    <t>resting-place</t>
  </si>
  <si>
    <t>작업 중 업무를 벗어나 다양한 휴식을 하며 이용하도록 설치된 방.</t>
  </si>
  <si>
    <t>36952</t>
  </si>
  <si>
    <t>휴업보상</t>
  </si>
  <si>
    <t>休業補償</t>
  </si>
  <si>
    <t>사회 재해 보상의 하나. 노동자가 업무를 보다가 부상을 당하거나, 병이 나서 노동을 할 수 없는 경우에, 근로 기준법에 의하여 고용주로부터 보상액을 지급받는다. 보상액은 평균 임금의 100분의 60이다.</t>
  </si>
  <si>
    <t>36953</t>
  </si>
  <si>
    <t>휴지걸이</t>
  </si>
  <si>
    <t>paper holder</t>
  </si>
  <si>
    <t>휴지를 걸어 두는 기구.</t>
  </si>
  <si>
    <t>36954</t>
  </si>
  <si>
    <t>흄</t>
  </si>
  <si>
    <t>hume</t>
  </si>
  <si>
    <t>아크용접 시에 아크로부터 발생하는 연기 모양의 가스로써, 용접흄의 크기는평균 0.3~0.4m 정도이며 그 성분의 대부분은 산화철 및 각종 중금속흄이고, 장기간 흡입하게 되는 경우, 진폐증이 발생할수 있다.</t>
  </si>
  <si>
    <t>36955</t>
  </si>
  <si>
    <t>흄관</t>
  </si>
  <si>
    <t>hume pipe, hume concrete pipe</t>
  </si>
  <si>
    <t>원심력을 이용하여 죈 뒤에 굳힌 철근 콘크리트 관. 1910년 오스트레일리아의 흄(W. R. Hume)이 발명한 것으로, 강도가 강하고 수밀성(水密性)이 높아 배수관이나 하수관으로 쓰인다.</t>
  </si>
  <si>
    <t>36956</t>
  </si>
  <si>
    <t>흉벽</t>
  </si>
  <si>
    <t>건물의 옥상이나 노대, 트인 복도, 교량 등의 끝에 세워진 낮은 벽체로 난간벽 또는 패러핏(parapet)이라 함.</t>
  </si>
  <si>
    <t>36957</t>
  </si>
  <si>
    <t>흉상</t>
  </si>
  <si>
    <t>torso, bust, 胸像</t>
  </si>
  <si>
    <t>① 인체의 상반신을 나타낸 조각상(彫像)으로 사람의 머리에서부터 가슴까지를 묘사한 조각 또는 회화. ② 회화나 부조 모두 포함하지만 일반적으로 조각을 지칭함.</t>
  </si>
  <si>
    <t>36958</t>
  </si>
  <si>
    <t>흉장</t>
  </si>
  <si>
    <t>胸墻</t>
  </si>
  <si>
    <t>① 사람가슴 높이의 담으로 성곽이나 포대(砲臺) 따위의 중요한 곳에 따로 쌓는 것을 지칭함. ② 사격(射擊)을 편하게 하기 위해 혹은 적의 사격을 방지할 목적으로 구축한 퇴토(堆土).</t>
  </si>
  <si>
    <t>36959</t>
  </si>
  <si>
    <t>공비내역명세서</t>
  </si>
  <si>
    <t>⇨공사비내역명세서(＝).</t>
  </si>
  <si>
    <t>3696</t>
  </si>
  <si>
    <t>흐름</t>
  </si>
  <si>
    <t>경사지붕의 마루에서 처 마끝까지의 경사면으로 물매라고도 한다. 경사면의 방향에 따라 한쪽 물매, 양쪽 물매가 있다.</t>
  </si>
  <si>
    <t>36960</t>
  </si>
  <si>
    <t>흐름 저항</t>
  </si>
  <si>
    <t>flow resistance</t>
  </si>
  <si>
    <t>유체 속에서 운동하는 물체에 거스르는 작용을 하는 힘.</t>
  </si>
  <si>
    <t>36961</t>
  </si>
  <si>
    <t>흐름 함수</t>
  </si>
  <si>
    <t>stream function</t>
  </si>
  <si>
    <t>이차원 흐름의 유선을 나타내는 함수.</t>
  </si>
  <si>
    <t>36962</t>
  </si>
  <si>
    <t>흐름①</t>
  </si>
  <si>
    <t>run</t>
  </si>
  <si>
    <t>Pass라는 의미로 토목공사 등에서 용접의 진행 방향을 따라서 하는 1회의 용접 조작.</t>
  </si>
  <si>
    <t>36964</t>
  </si>
  <si>
    <t>흐름②</t>
  </si>
  <si>
    <t>① Sag 의미로 칠에서 도막의 두께가 불균일하여 부분적으로 도료가 반원주 모양으로 흘러내린 부분. ② 오목형 종단 곡선에 있어서 하향 물매로부터 상향 물매가 접속됨으로써 만들어지는 골짜기 부분.</t>
  </si>
  <si>
    <t>36965</t>
  </si>
  <si>
    <t>흐름③</t>
  </si>
  <si>
    <t>going이라 하며 계단의 각 단 너비를 말하며 지붕에서 바깥벽으로부터 용마루까지의 수평거리.</t>
  </si>
  <si>
    <t>36966</t>
  </si>
  <si>
    <t>흐름면</t>
  </si>
  <si>
    <t>지붕의 경사진 면 혹은 지붕면의 빗물이 흘러내리는 경사진 면으로 낙수면이라 함.</t>
  </si>
  <si>
    <t>36967</t>
  </si>
  <si>
    <t>흐름박공</t>
  </si>
  <si>
    <t>마루에서 처마까지 길이가 각각 좌우가 다른 박공.</t>
  </si>
  <si>
    <t>36968</t>
  </si>
  <si>
    <t>흐름의 가시화</t>
  </si>
  <si>
    <t>flow visual-ization</t>
  </si>
  <si>
    <t>시각적으로 보이지 않는 유체의 운동을 연기, 레이저 광선 등과 같은 추적자를 사용해서 영상화하는 것.</t>
  </si>
  <si>
    <t>36969</t>
  </si>
  <si>
    <t>공사</t>
  </si>
  <si>
    <t>construction, construction work, 工事</t>
  </si>
  <si>
    <t>① 공작에 관한 토목공사‧건축공사 등의 역사(작업‧일). ② 도면용 약어는 ｢CONST.｣.</t>
  </si>
  <si>
    <t>3697</t>
  </si>
  <si>
    <t>흐름의 방정식</t>
  </si>
  <si>
    <t>flow equation</t>
  </si>
  <si>
    <t>관이나 수로 따위에 흐르는 유체를 계산하기 위한 방정식. 밀도ㆍ점성률과 같은 유체의 특성, 온도ㆍ압력과 같은 환경 조건, 흐르고 있는 관이나 수로 따위의 기하학적 특성들로 구성된다.</t>
  </si>
  <si>
    <t>36970</t>
  </si>
  <si>
    <t>흐름작업</t>
  </si>
  <si>
    <t>流作業</t>
  </si>
  <si>
    <t>제품을 만드는 데 필요한 공정을 몇 개로 나누고 분업화하여 작업 공정 순서로 배열하고, 각 공정별 부하가 균일하도록 설계한 생산 작업.</t>
  </si>
  <si>
    <t>36971</t>
  </si>
  <si>
    <t>흐름치기</t>
  </si>
  <si>
    <t>널쪽매를 만들지 않으면서 문광에 붙이는 널붙이의 일종이다.</t>
  </si>
  <si>
    <t>36972</t>
  </si>
  <si>
    <t>흐름판</t>
  </si>
  <si>
    <t>지금 25.2~24.6cm의 주철제 원형판으로 상부 표면은 견고한 재료로써 피복한 후 기계로 마무리된 것. 모르타르의 흐름시험에 있어 사용되는 기구이다.</t>
  </si>
  <si>
    <t>36973</t>
  </si>
  <si>
    <t>흐름홈통</t>
  </si>
  <si>
    <t>같은 의미로써 깔홈통이 사용되며, 지붕 모양을 따라서 설치된 홈통을 말한다.</t>
  </si>
  <si>
    <t>36974</t>
  </si>
  <si>
    <t>흐린 유리</t>
  </si>
  <si>
    <t>같은 의미로써 불터명 유리가 사용되며, 불투명 유리로 만든, 건물의 외벽이다.</t>
  </si>
  <si>
    <t>36975</t>
  </si>
  <si>
    <t>흐린 천공</t>
  </si>
  <si>
    <t>overcast sky</t>
  </si>
  <si>
    <t>온 하늘에 구름 낀 날씨를 말한다.</t>
  </si>
  <si>
    <t>36976</t>
  </si>
  <si>
    <t>흐린색</t>
  </si>
  <si>
    <t>dull colour, 混濁色</t>
  </si>
  <si>
    <t>① 순색에 회색(백과 흑의 혼색)을 섞어 만든 색의 총칭. ② 회색이 혼색되어 안정감을 가지고 있어 건축 · 인테리어의 환경색으로서 널리 이용됨.</t>
  </si>
  <si>
    <t>36977</t>
  </si>
  <si>
    <t>흐트러진 시료</t>
  </si>
  <si>
    <t>disturbed sample</t>
  </si>
  <si>
    <t>교란 시료 채취 교란 시료라 하며 흙입자가 원래의 배치에서 흐트러진 시료.</t>
  </si>
  <si>
    <t>36978</t>
  </si>
  <si>
    <t>흑관</t>
  </si>
  <si>
    <t>같은 의미로써 강관이나 흑철관을 사용하며, 아연 도금을 하지 않은 배관용 강관을 말한다.</t>
  </si>
  <si>
    <t>36980</t>
  </si>
  <si>
    <t>흑니스</t>
  </si>
  <si>
    <t>black varnish, 黑－</t>
  </si>
  <si>
    <t>휘발성 용제(溶劑)에 아스팔트·피치 등과 같은 역청질(瀝靑質) 물질을 용해시킨 정제 니스로 녹방지도료 등에 사용된다. 길소나이트·석유 아스팔트·석유 피치 등을 융합해서 석유계 용매에 용해시켜 만든다. 광택을 없애려고 할 때에는, 여기에 카본블랙을 첨가한다. 값싼 도료로서 녹방지도료·방수도료, 또 전기기구의 표면 도장 등에 쓰인다.</t>
  </si>
  <si>
    <t>36981</t>
  </si>
  <si>
    <t>흑단</t>
  </si>
  <si>
    <t>ebony, ebony wood, 黑檀</t>
  </si>
  <si>
    <t>쌍떡잎식물 감나무목 감나무과의 상록 대교목. 인도 남부와 스리랑카 원산이다. 잎은 두껍고 감나무잎같이 생겼으며 긴 타원형이고 옆가지에서는 2줄로 배열한다. 꽃은 단성이고 1가화이며 백색으로 통같이 생겼고 4개로 갈라진다.</t>
  </si>
  <si>
    <t>36982</t>
  </si>
  <si>
    <t>흑목문</t>
  </si>
  <si>
    <t>생장하는 식물의 최외곽 보호층인 수피가 그대로 붙은 나무로써 만든 문을 말한다.</t>
  </si>
  <si>
    <t>36983</t>
  </si>
  <si>
    <t>흑목울타리</t>
  </si>
  <si>
    <t>생장하는 식물의 최외곽 보호층인 수피가 그대로 붙은 나무로 만든 울타리를 말한다.</t>
  </si>
  <si>
    <t>36984</t>
  </si>
  <si>
    <t>흑목조</t>
  </si>
  <si>
    <t>껍질이 붙어 있는 흑목을 사용해서 세운 건물.</t>
  </si>
  <si>
    <t>36985</t>
  </si>
  <si>
    <t>흑문자울타리</t>
  </si>
  <si>
    <t>울타리 중에 흑문자를 그대로 사용한 울타리를 말한다.</t>
  </si>
  <si>
    <t>36986</t>
  </si>
  <si>
    <t>흑벽돌</t>
  </si>
  <si>
    <t>같은 의미로써 검정벽돌이 사용되며, 색깔이 검은색의 벽돌을 말한다.</t>
  </si>
  <si>
    <t>36987</t>
  </si>
  <si>
    <t>흑볼트</t>
  </si>
  <si>
    <t>black bolt, unfinish bolt, 黑－</t>
  </si>
  <si>
    <t>나사부분만 가공하고 그 이외의 부분은 그대로 둔 볼트로 가접합용 볼트로 쓰임.</t>
  </si>
  <si>
    <t>36988</t>
  </si>
  <si>
    <t>흑색량</t>
  </si>
  <si>
    <t>black content, 黑色量</t>
  </si>
  <si>
    <t>오스트발트 표색계에서 검정이 차지하는 양으로 백분율로 나타냄.</t>
  </si>
  <si>
    <t>36989</t>
  </si>
  <si>
    <t>흑송</t>
  </si>
  <si>
    <t>black pine</t>
  </si>
  <si>
    <t>소나뭇과의 상록 침엽 교목으로 성장이 빠르고 이식은 비교적 용이하다. 수경 식재, 방풍, 방조림에 적합하다.</t>
  </si>
  <si>
    <t>36990</t>
  </si>
  <si>
    <t>흑연</t>
  </si>
  <si>
    <t>black lead; graphite</t>
  </si>
  <si>
    <t>탄소의 동소체 중 하나로 육방정계 (六方晶系)의 결정구조를 갖는 광물이다. 다른 명칭으로는 석묵이라고도 한다. 화학성분은 순수한 탄소 (C)로 이루어져 있으며 다이아몬드와는 결정 구조만 다른 동질이상이다. 흑연의 영어 명칭은 '글을 쓰다'라는 의미를 가진 그리스어인 그라페인(Graphein)에서 유래하였다.</t>
  </si>
  <si>
    <t>36991</t>
  </si>
  <si>
    <t>흑연페인트</t>
  </si>
  <si>
    <t>graphite paint</t>
  </si>
  <si>
    <t>흑연을 안료(顔料)로 사용한 유성 도료(油性途料)로서 방식성(防蝕性), 내구성(耐久性)이 풍부한 성질을 지니고 있다.</t>
  </si>
  <si>
    <t>36992</t>
  </si>
  <si>
    <t>흑철관</t>
  </si>
  <si>
    <t>black steel pipe, black pipe, 黑鐵管</t>
  </si>
  <si>
    <t>흑관이라고도하며, 강철관의 부식을 방지하는 데 필요한 아연 도금 공정을 거치지 않은 관.</t>
  </si>
  <si>
    <t>36993</t>
  </si>
  <si>
    <t>흑체</t>
  </si>
  <si>
    <t>black body</t>
  </si>
  <si>
    <t>모든 파장의 전자기파를 완전하게 흡수하는 물체. 열복사 현상을 이론적으로 조사하는 데 도움이 된다.</t>
  </si>
  <si>
    <t>36994</t>
  </si>
  <si>
    <t>흑체 방사</t>
  </si>
  <si>
    <t>black body radiation</t>
  </si>
  <si>
    <t>흑체의 표면에서 특정 파장의 파동이 방사되는 것.</t>
  </si>
  <si>
    <t>36995</t>
  </si>
  <si>
    <t>흑파이프</t>
  </si>
  <si>
    <t>흑철관이라고도하며, 강철관의 부식을 방지하는 데 필요한 아연 도금 공정을 거치지 않은 파이프.</t>
  </si>
  <si>
    <t>36997</t>
  </si>
  <si>
    <t>흑판</t>
  </si>
  <si>
    <t>black steel plate, 黑板</t>
  </si>
  <si>
    <t>검은 칠 등을 하여 분필로 글씨를 쓰거나 그림을 그릴 수 있도록 만든 나무판으로 내구력이 없어 원판 그대로는 사용이 힘들다. 도금의 차이따라 아연도금한 것은 함석판, 주석도금한 것은 생철판이라 구분한다.</t>
  </si>
  <si>
    <t>36998</t>
  </si>
  <si>
    <t>흑피</t>
  </si>
  <si>
    <t>열로써 압연할 때, 강재의 표면부분에 붙어있는 어두운색의 산화물 층을 말한다.</t>
  </si>
  <si>
    <t>36999</t>
  </si>
  <si>
    <t>2단비드</t>
  </si>
  <si>
    <t>double-step bead</t>
  </si>
  <si>
    <t>① 용접 비드의 표면에 턱이 생겨 매끈하지 못한 것. ② 용접 중에 슬래그가 밀려내려 비드의 일부가 노출되거나 할 때 생기기 쉽고 용 접전류의 과대, 용접봉의 습기‧모재의 녹 때문에 일어남.</t>
  </si>
  <si>
    <t>37</t>
  </si>
  <si>
    <t>PSALI</t>
  </si>
  <si>
    <t>permanent supplementary arti¬ficial lighting in interiors</t>
  </si>
  <si>
    <t>실내상시보조인공조명(permanent supplementary artificial lighting in interior, PSALI)라고 한다.자연조명이 그 자체만으로 불충분하거나 또는 불유쾌할 때에 건축물의 자연조명을 보조하기 위해 설치하는 것으로 『PSALI』 의 목적은 창으로부터 멀리 떨어진 부분의 상대적인 조도부족을 보충하기 위하여 인공조명으로 자연광을 보충하는데 있다(자연광이 주체, 인공광은 보조)</t>
  </si>
  <si>
    <t>370</t>
  </si>
  <si>
    <t>흑피볼트</t>
  </si>
  <si>
    <t>흑볼트라고도하며, 축과 머리 모두 마무리하지 않은 압연 흑피 그대로의 볼트.</t>
  </si>
  <si>
    <t>37000</t>
  </si>
  <si>
    <t>흔들의자</t>
  </si>
  <si>
    <t>의자 다리의 바닥에 두개의 곡선 밴드, 로커(흔들대)가 있는 의자 유형. ⇨로킹 체어( rocking chair).</t>
  </si>
  <si>
    <t>37001</t>
  </si>
  <si>
    <t>흘러내림홈통</t>
  </si>
  <si>
    <t>누인홈통이라고도하며, 세호의 홈통 아랫부분이 지붕일때에, 지붕 모양에 따라서 흘러내리는 홈통을 말한다.</t>
  </si>
  <si>
    <t>37003</t>
  </si>
  <si>
    <t>흘려 바름</t>
  </si>
  <si>
    <t>bonding roofing felt with poured hot asphalt</t>
  </si>
  <si>
    <t>아스팔트의 방수층 시공을 할때에 있어 액상의 아스팔트를 롤상 형태로 감은 부분 앞쪽으로 흘려보내 롤을 눌러 루핑을 붙이는 시공법이다.</t>
  </si>
  <si>
    <t>37004</t>
  </si>
  <si>
    <t>흘려 씻기</t>
  </si>
  <si>
    <t>washing in running water</t>
  </si>
  <si>
    <t>세면기나 싱크대에서 급수전에서 물을 흘려보내면서 손이나 식기 등을 씻는 물의 사용법</t>
  </si>
  <si>
    <t>37005</t>
  </si>
  <si>
    <t>흘림</t>
  </si>
  <si>
    <t>① 서까래를 거는 수평에 대한 기울기. ② 기둥의 굵기를 밑동에서 꼭대기까지 조금씩 달라지게 하는 일로 민흘림, 배흘림 등이 있음.</t>
  </si>
  <si>
    <t>37007</t>
  </si>
  <si>
    <t>흘림기둥</t>
  </si>
  <si>
    <t>① 기둥 중간부가 하부나 상부보다 배가 부른 기둥으로 민흘림기둥, 배흘림기둥 등이 있음. ② 착시현상을 교정하고 안정감과 미관을 고려한 기둥.</t>
  </si>
  <si>
    <t>37008</t>
  </si>
  <si>
    <t>흘림장부맞춤</t>
  </si>
  <si>
    <t>목재 · 돌 · 철물 등의 두 부재를 접합할 때 경사로 맞추어질 때 장부를 비스듬히 끼이게 만든 장부맞춤.</t>
  </si>
  <si>
    <t>37009</t>
  </si>
  <si>
    <t>흙기와</t>
  </si>
  <si>
    <t>토기와라 하며 흙으로 만든 기와.</t>
  </si>
  <si>
    <t>37010</t>
  </si>
  <si>
    <t>흙기와잇기</t>
  </si>
  <si>
    <t>흙으로 만든 암키와, 수키와를 잇는 방법.</t>
  </si>
  <si>
    <t>37011</t>
  </si>
  <si>
    <t>흙깔기</t>
  </si>
  <si>
    <t>흙이나 모래 따위를 펴서 까는 토공사의 방법.</t>
  </si>
  <si>
    <t>37012</t>
  </si>
  <si>
    <t>흙다짐</t>
  </si>
  <si>
    <t>slope tamping</t>
  </si>
  <si>
    <t>다짐 밟기라도고하며, 땅바닥을 단단하게 하기 위하여 흙을 판을 이용하여 눌러 다지는 일.</t>
  </si>
  <si>
    <t>37013</t>
  </si>
  <si>
    <t>흙다짐바닥</t>
  </si>
  <si>
    <t>흙이나 흙과 회를 섞어 반죽하여 다진 바닥.</t>
  </si>
  <si>
    <t>37014</t>
  </si>
  <si>
    <t>흙담장</t>
  </si>
  <si>
    <t>집의 둘레나 일정한 공간을 둘러막기 위하여 흙으로 쌓은 담장.</t>
  </si>
  <si>
    <t>37015</t>
  </si>
  <si>
    <t>흙댐의 토질조사를 위한 시료채취방법</t>
  </si>
  <si>
    <t>KS F 2313의 규정을 준수하며, 흙댐에 있어 토질조사를 하기 위한 시료를 채취하는 방법을 제시한다.</t>
  </si>
  <si>
    <t>37016</t>
  </si>
  <si>
    <t>흙덮개</t>
  </si>
  <si>
    <t>하수관, 암거 따위 지하 매설물의 마루에서 지표까지 쌓인흙의 높이.</t>
  </si>
  <si>
    <t>37017</t>
  </si>
  <si>
    <t>흙덮이압</t>
  </si>
  <si>
    <t>흙 중량에 의해 가해지는 압력.</t>
  </si>
  <si>
    <t>37018</t>
  </si>
  <si>
    <t>흙돋우기</t>
  </si>
  <si>
    <t>filling up</t>
  </si>
  <si>
    <t>흙을 이용하여 위로 끌어 올림으로써 기존의 땅을 메우는 행위를 말한다.</t>
  </si>
  <si>
    <t>37019</t>
  </si>
  <si>
    <t>공사 검사</t>
  </si>
  <si>
    <t>work inspection</t>
  </si>
  <si>
    <t>설계도서대로의 공사가 실시된 것을 판정하는 검사. 재료, 부품, 외주품의 구입 검사, 공정간 검사, 완성시 검사(준공 검사)로 대별된다.</t>
  </si>
  <si>
    <t>3702</t>
  </si>
  <si>
    <t>흙막이</t>
  </si>
  <si>
    <t>shoring, 防築</t>
  </si>
  <si>
    <t>지반을 굴착할 때 주위의 지반이 침하나 붕괴하는 것을 방지할 목적으로 만드는 토압 · 수압에 저항하는 벽체와 그 지보공의 총칭. 통상은 가설 구조물이지만 구조 주체로서 다루는 경우가 있다. 흙을 팔 때나 높은 땅의 무너짐을 막기 위하여 통나무, 널말뚝, 철근 따위로 설치하는 구조물을 말한다.</t>
  </si>
  <si>
    <t>37020</t>
  </si>
  <si>
    <t>흙막이 띠장</t>
  </si>
  <si>
    <t>wale</t>
  </si>
  <si>
    <t>흙막이벽에 가해지는 측압을 받아 버팀대 또는 그라운드 앵커에 전하기 위한 수평 부재</t>
  </si>
  <si>
    <t>37023</t>
  </si>
  <si>
    <t>흙막이꿸대</t>
  </si>
  <si>
    <t>흙을 막기 위해 붙여진 꿸대.건축물의 목공사 따위에서, 벽 바탕에 뼈대를 설치하고 벽을 보강하기 위하여 기둥을 연결하는 데 쓰는 가로재.</t>
  </si>
  <si>
    <t>37024</t>
  </si>
  <si>
    <t>흙막이널</t>
  </si>
  <si>
    <t>sheeting, sheathing board, poling board</t>
  </si>
  <si>
    <t>방축널이라고도 하며, 흙막이 가설 판자로서, 흙에 접하여 이를 지지하는 부재를 말한다.</t>
  </si>
  <si>
    <t>37025</t>
  </si>
  <si>
    <t>흙막이띠장</t>
  </si>
  <si>
    <t>월링이라고도하며, 물막이, 흙막이에서 널말뚝이나 어미기둥을 지지하고 그 힘을 버팀대에 전달하여 배가 불러 나옴을 막는 횡방향 띳장. ⇒규범 표기는 ‘흙막이 띳장’이다.</t>
  </si>
  <si>
    <t>37026</t>
  </si>
  <si>
    <t>흙막이목</t>
  </si>
  <si>
    <t>흙막이 띠장과 같은 의미로 사용되며, 물막이, 흙막이에서 널말뚝이나 어미기둥을 지지하고 그 힘을 버팀대에 전달하여 배가 불러 나옴을 막는 횡방향 띳장이다.</t>
  </si>
  <si>
    <t>37027</t>
  </si>
  <si>
    <t>흙막이버팀</t>
  </si>
  <si>
    <t>흙막이 측면을 수평부재로써 지지하고 있는 것을 말한다.</t>
  </si>
  <si>
    <t>37028</t>
  </si>
  <si>
    <t>흙막이버팀대</t>
  </si>
  <si>
    <t>bridge strut</t>
  </si>
  <si>
    <t>흙막이 띠장을 버티기 위해 대어주는 나무를 말하며, 구조, 재료 및 치수를 고려하여 충분한 구조계산을 거쳐 사용한다. 또한 형식상, 재료상 및 구조상등의 다양한 분류가 가능하다.</t>
  </si>
  <si>
    <t>37029</t>
  </si>
  <si>
    <t>흙막이벽</t>
  </si>
  <si>
    <t>retaining wall, 擁壁,  防築壁</t>
  </si>
  <si>
    <t>흙막이 작업에 있어 지반의 붕괴나 과대한 변형을 막기 위하여 마련된 벽체</t>
  </si>
  <si>
    <t>37030</t>
  </si>
  <si>
    <t>흙막이울타리</t>
  </si>
  <si>
    <t>하중으로 인한 흙이 흘러내려 흙막이가 무너지는 경우를 방지하기 위해 만든어진 울타리를 말한다.</t>
  </si>
  <si>
    <t>37031</t>
  </si>
  <si>
    <t>흙막이판</t>
  </si>
  <si>
    <t>lagging, -板</t>
  </si>
  <si>
    <t>하중으로 인한 흙의 붕괴를 방지하기 위해 세워진 판을 말한다.</t>
  </si>
  <si>
    <t>37032</t>
  </si>
  <si>
    <t>흙바닥</t>
  </si>
  <si>
    <t>흙으로 된 맨바닥을 말하며, 기본 흙을 발라 구성한 후, 그 위에 종이를 덧바른 바닥을 말한다.</t>
  </si>
  <si>
    <t>37033</t>
  </si>
  <si>
    <t>흙받기</t>
  </si>
  <si>
    <t>hawk, mortar board</t>
  </si>
  <si>
    <t>흙손질할 때에, 이긴 흙이나 시멘트를 받쳐 드는 연장. 네모난 널조각으로 만들며 한복판의 밑에는 받쳐 드는 손잡이가 달려 있다.</t>
  </si>
  <si>
    <t>37034</t>
  </si>
  <si>
    <t>흙벽</t>
  </si>
  <si>
    <t>clay wall, 土壁</t>
  </si>
  <si>
    <t>① 흙을 재료로 하여 만든 벽. ② 도배를 하지 않고 진흙‧매흙 등으로 마무리한 벽.</t>
  </si>
  <si>
    <t>37035</t>
  </si>
  <si>
    <t>흙벽돌</t>
  </si>
  <si>
    <t>sundried brick, 日乾壁乭, 陽乾壁乭</t>
  </si>
  <si>
    <t>토별도이라고도 하며, 흙을 재료로 하여 만든 벽돌이다. 보통의 벽돌보다 크며, 불에 굽지 않는다.</t>
  </si>
  <si>
    <t>37036</t>
  </si>
  <si>
    <t>흙벽바름</t>
  </si>
  <si>
    <t>土壁塗</t>
  </si>
  <si>
    <t>① 진흙, 모래, 짚여물을 반죽하여 외바탕, 산자 바탕 따위에 바르는 재래식 바름공법.</t>
  </si>
  <si>
    <t>37037</t>
  </si>
  <si>
    <t>흙벽치기</t>
  </si>
  <si>
    <t>37038</t>
  </si>
  <si>
    <t>흙손</t>
  </si>
  <si>
    <t>trowel</t>
  </si>
  <si>
    <t>이긴 흙을 벽 따위에 떠서 바르고 겉면을 매끄럽게 하는 연장</t>
  </si>
  <si>
    <t>37039</t>
  </si>
  <si>
    <t>흙손마무리</t>
  </si>
  <si>
    <t>흙손을 사용하여 굳지 않은 콘크리트의 표면을 매끄럽게 하거나 채우는 작업.</t>
  </si>
  <si>
    <t>37040</t>
  </si>
  <si>
    <t>흙손질</t>
  </si>
  <si>
    <t>trowelling</t>
  </si>
  <si>
    <t>반반하게 마리하기위해 흙손으로 흙을 바르는 행위를 말한다.</t>
  </si>
  <si>
    <t>37041</t>
  </si>
  <si>
    <t>흙시멘트의 압축강도시험방법</t>
  </si>
  <si>
    <t>KS F 2328. 이 표준은 원통형 시험용 공시체를 사용하여 흙 시멘트의 압축 강도를 시험하는 방법에 대하여 규정 한다.</t>
  </si>
  <si>
    <t>37042</t>
  </si>
  <si>
    <t>흙시멘트의 휨강도 단순보의 3등분점 하중법시험방법</t>
  </si>
  <si>
    <t>KS F 2325 → 이 표준은 단순보의 3등분점 하중에 의한 흙 시멘트의 휨강도 시험 방법에 대하여 규정한다. 이 시험 방법으로 구한 휨강도는 포장 설계에서의 슬래브 두께를 결정하는데 사용된다.</t>
  </si>
  <si>
    <t>37043</t>
  </si>
  <si>
    <t>흙시멘트혼합물의 시멘트함유량시험방법</t>
  </si>
  <si>
    <t>KS F 2327 → 이 표준은 경화된 흙 시멘트 혼합물의 시멘트 함유량을 화학적 분석 방법으로 측정하는 방법에 대하여 적용한다.</t>
  </si>
  <si>
    <t>37044</t>
  </si>
  <si>
    <t>흙시멘트혼합물의 함수량과밀도관계시험방법</t>
  </si>
  <si>
    <t>KS F 2331. 이 방법은 시멘트가 수화하기 전의 다져진 흙 시멘트 혼합물의 함수량과 밀도의 관계를 결정하는데 대하여 규정한다.</t>
  </si>
  <si>
    <t>37045</t>
  </si>
  <si>
    <t>흙쌓기</t>
  </si>
  <si>
    <t>embankment</t>
  </si>
  <si>
    <t>① 흙을 쌓는 것. 성토(盛土)라고도 한다. 철도나 도로에서의흙쌓기는 보통 축제(築堤)라 한다. ②건축대지 조성 등을 위하여 현재의 지반 위에 흙을 돋우는 것.</t>
  </si>
  <si>
    <t>37046</t>
  </si>
  <si>
    <t>흙역청혼합재의 시험방법</t>
  </si>
  <si>
    <t>규격 KS F 2336를 적용하며 흙역청혼합재의 시험방법을 제시한다.</t>
  </si>
  <si>
    <t>37047</t>
  </si>
  <si>
    <t>흙의 No.200체통과량시험방법</t>
  </si>
  <si>
    <t>KSF2309. 이 표준은 최대입자 크기가 75 mm 미만인 흙을 씻어 200 체보다 미세한 재료의 양을 측정하는시험 방법에 대하여 규정한다.</t>
  </si>
  <si>
    <t>37048</t>
  </si>
  <si>
    <t>흙의 공학적 분류방법</t>
  </si>
  <si>
    <t>KS F 2324. 이 표준은 흙의 입도 특성, 액성 한계 및 소성 지수의 시험실 측정에 의한 광물질 및 유기 광물질 흙의 공학적 분류 방법에 대하여 규정한다.</t>
  </si>
  <si>
    <t>37049</t>
  </si>
  <si>
    <t>공사 관리</t>
  </si>
  <si>
    <t>공사에 있어서 현장 대리인, 주임 기술자, 전문 기술자가 공사의 적절 또한 원활한 진척을 목적으로 계획, 지휘, 제어하는 것. =시공 관리. →공사 감리.</t>
  </si>
  <si>
    <t>3705</t>
  </si>
  <si>
    <t>흙의 다짐시험방법</t>
  </si>
  <si>
    <t>KS F 2312. 이 표준은 37.5 mm 체를 통과한 흙의 건조 밀도－함수비 곡선, 최대 건조 밀도 및 최적 함수비를 구하기 위한 방법으로서 래머에 의한 흙의 다짐 시험 방법에 대하여 규정한다.</t>
  </si>
  <si>
    <t>37050</t>
  </si>
  <si>
    <t>흙의 비중시험방법</t>
  </si>
  <si>
    <t>KS F 2308. 이 표준은 9.5mm 체를 통과한 흙 입자의 밀도를 구하는 시험 방법에 대하여 규정한다.</t>
  </si>
  <si>
    <t>37052</t>
  </si>
  <si>
    <t>흙의 소성한계시험방법</t>
  </si>
  <si>
    <t>규격 KS F 2304를 기준으로하여 흙의 소성한계시험시 적용한다.</t>
  </si>
  <si>
    <t>37053</t>
  </si>
  <si>
    <t>흙의 수축한계시험방법</t>
  </si>
  <si>
    <t>KS F 2305. 이 표준은 425 mm 체를 통과한 흙의 수축 한계를 구하는 시험방법과 수축비를 결정하는 방법에 대하여 규정한다.</t>
  </si>
  <si>
    <t>37054</t>
  </si>
  <si>
    <t>흙의 압밀시험방법</t>
  </si>
  <si>
    <t>KS F 2316. 이 표준은 투수성이 낮은 포화된 세립토를 대상으로, 일차원적으로 단계 재하에 의해 배수를 허용하 면서 압밀하여 압축성과 압밀 속도에 관한 상수를 구하는 시험방법에 대하여 규정한다.</t>
  </si>
  <si>
    <t>37055</t>
  </si>
  <si>
    <t>흙의 원심함수당량시험방법</t>
  </si>
  <si>
    <t>KS F 2315. 이 표준은 흙의 원심 함수 당량을 구하는 시험 방법에 대하여 규정한다.</t>
  </si>
  <si>
    <t>37057</t>
  </si>
  <si>
    <t>흙의 일축압밀시험방법</t>
  </si>
  <si>
    <t>KS F 2344. 이 규격은 흙을 1축 압밀 시험시에 적용된다.</t>
  </si>
  <si>
    <t>37058</t>
  </si>
  <si>
    <t>흙의 일축압축시험방법</t>
  </si>
  <si>
    <t>KS F 2314. 이 표준은 구속압을 받지 않는 상태에서 자립하는 시험체의 일축 압축 강도를 구하는 시험방법에 대하여 규정한다. 주로 흐트러지지 않는 점성토를 대상으로 하지만, 반죽한 시료 또는 다진 흙, 사질토 등의 자립하는 시험체에도 준용할 수 있다.</t>
  </si>
  <si>
    <t>37059</t>
  </si>
  <si>
    <t>흙의 입도 및 물리적 성질 시험용 젖은 시료제조방벙</t>
  </si>
  <si>
    <t>KS F 2341. 이 표준은 흙의 입도 분석 및 물리적 성질 시험을 하기 위하여 현장에서 채취한 흙으로 젖은 시료를 제조하는 방법에 대하여 규정한다.</t>
  </si>
  <si>
    <t>37060</t>
  </si>
  <si>
    <t>흙의 입도 및 물리적 시험용 건조 시료조제방법</t>
  </si>
  <si>
    <t>KS F 2301. 이 표준은 토질 시험을 위하여 채취한 흐트러진 흙(입자 지름 75 mm 미만)의 시료 조제 방법에 대하여 규정한다.</t>
  </si>
  <si>
    <t>37061</t>
  </si>
  <si>
    <t>흙의 입도시험방법</t>
  </si>
  <si>
    <t>KS F 2302. 이 표준은 고유 기질토 이외의 흙으로 75 mm 체를 통과한 흙의 입도를 구하는 시험방법에 대하여 규정한다.</t>
  </si>
  <si>
    <t>37062</t>
  </si>
  <si>
    <t>흙의 투수시험방법</t>
  </si>
  <si>
    <t>KS F 2322. 이 표준은 물이 포화 상태에 있는 흙 속을 층류 상태로 흐를 때 흙의 투수 계수를 구하는 시험에 대하여 규정한다.</t>
  </si>
  <si>
    <t>37063</t>
  </si>
  <si>
    <t>흙의 함수량시험방법</t>
  </si>
  <si>
    <t>KS F 2306. 이 표준은 항온 건조로를 사용하여 흙의 함수비를 구하는 시험방법에 대하여 규정한다</t>
  </si>
  <si>
    <t>37064</t>
  </si>
  <si>
    <t>흙일</t>
  </si>
  <si>
    <t>trowelling, earth work, 土役, 土工事</t>
  </si>
  <si>
    <t>흙질이라고도 하며, 흙을 이겨서 바르는 일을 말한다. 또한 건축의 토공사로서는 대지 정리, 흙깎기, 터파기, 되메우기, 성토, 땅고르기, 잔토 처분 등을 하는 공사이다.</t>
  </si>
  <si>
    <t>37065</t>
  </si>
  <si>
    <t>흙제거</t>
  </si>
  <si>
    <t>콘크리트를 부어넣기 전 구조물의 지지 지반 표면에 연약해져 있는 흙을 제가하는 행위를 말한다.</t>
  </si>
  <si>
    <t>37067</t>
  </si>
  <si>
    <t>흙질</t>
  </si>
  <si>
    <t>흙일이라고도 하며, 흙을 바르거나 이기는 행위를 말한다.</t>
  </si>
  <si>
    <t>37068</t>
  </si>
  <si>
    <t>흙창</t>
  </si>
  <si>
    <t>土窓</t>
  </si>
  <si>
    <t>창살의 안팎으로 종이를 발라서 컴컴하게 한 창.</t>
  </si>
  <si>
    <t>37070</t>
  </si>
  <si>
    <t>흙체</t>
  </si>
  <si>
    <t>soil screen [gate], 土篩</t>
  </si>
  <si>
    <t>흙을 곱게 고르는 데 쓰는 체를 말한다.</t>
  </si>
  <si>
    <t>37071</t>
  </si>
  <si>
    <t>흙통로</t>
  </si>
  <si>
    <t>① 복도 등 길이가 긴 건물의 바닥에 설치된 흙바닥 통로.  ② 지붕이 있는 흙바닥 복도로 보통 두꺼운 널판을 깐다.</t>
  </si>
  <si>
    <t>37072</t>
  </si>
  <si>
    <t>흙파기</t>
  </si>
  <si>
    <t>excavation, 掘土</t>
  </si>
  <si>
    <t>인력 또는 기계 따위로 지반을 파는 공사. 일반적으로는 굴착ㆍ적재ㆍ배토 운반의 작업을 포함한다.1. 흙파기를 요하는 지하구조물의 설계에 있어서 지하구조의 선정에 따르는 땅파기가 대지의 상황 및 지반과 지하수의 조건에 적합하여야 한다.2. 흙파기 시 측압이나 하부지반의 변동에 대해서 안전하여야 하고, 주위의 구조물이나 매설관등에 유해한 장해를 끼치지 않도록 검토하여야 한다.3. 히빙 현장 및 보일링 현상 등에 의한 파괴의 염려가 있는 지반에 있어서는 각각 안정성을 검토하여야 한다.</t>
  </si>
  <si>
    <t>37073</t>
  </si>
  <si>
    <t>흙파기공사</t>
  </si>
  <si>
    <t>excavation, excavating</t>
  </si>
  <si>
    <t>파내기라고도 하며, 기초공사 전 지하구조체를 위해 먼저 땅을 파는 공사를 말한다. 인력 또는 기계 따위로 지반을 파는 공사. 일반적으로는 굴착ㆍ적재ㆍ배토 운반의 작업을 포함한다.</t>
  </si>
  <si>
    <t>37074</t>
  </si>
  <si>
    <t>흙파기흙</t>
  </si>
  <si>
    <t>excavated material</t>
  </si>
  <si>
    <t>흙파기를 통해 생긴 흙을 말하며, 되메우기시에 사용될 흙은 따로 쌓아두어야 한다.</t>
  </si>
  <si>
    <t>37075</t>
  </si>
  <si>
    <t>흠</t>
  </si>
  <si>
    <t>mound</t>
  </si>
  <si>
    <t>흠집이라고도 하며, 목재의 흠을 말한다. 이는 목재가 성장하는 과정과 운반 도중등의 상황을 포함하여 생기는 상처로 인한 것으로 목재의 강도에 영향을 끼친다.</t>
  </si>
  <si>
    <t>37076</t>
  </si>
  <si>
    <t>흠결</t>
  </si>
  <si>
    <t>upset, rupture</t>
  </si>
  <si>
    <t>목재에 있어 나무가 성장하는 동안 생긴 상처가 그대로 굳어져 생긴 나뭇결을 말한다.</t>
  </si>
  <si>
    <t>37077</t>
  </si>
  <si>
    <t>흠집</t>
  </si>
  <si>
    <t>defects, 缺點</t>
  </si>
  <si>
    <t>흠이라고도 하며, 목재의 성장과정 또는 운반과정에서 생기는 상처로써 흠들은 목재의 사용성에 있어 영향을 끼치므로 사전에 제거해야 한다.</t>
  </si>
  <si>
    <t>37078</t>
  </si>
  <si>
    <t>흡방습</t>
  </si>
  <si>
    <t>absorption and desorption of moisture</t>
  </si>
  <si>
    <t>공기 속에 놓여진 독립 기공이 아닌 다공질 공극 재료에 대하여 주위의 온습도에 의해 생기는 흡습 또는 방습 현상→조습(調濕)작용.</t>
  </si>
  <si>
    <t>37079</t>
  </si>
  <si>
    <t>흡상 이음</t>
  </si>
  <si>
    <t>진공 환수식의 증기 배관 환수관에 사용되는 이음의 일종으로 사이펀 작용을 이용해서 환수를 높은 위치로 빨아올림.</t>
  </si>
  <si>
    <t>37080</t>
  </si>
  <si>
    <t>흡수</t>
  </si>
  <si>
    <t>water absorption, 吸水</t>
  </si>
  <si>
    <t>기체가 액체나 고체 내부에 빨려 들어가는 일을 말하며 물질이나 구조체 속에서 음파 등의 탄성파 또는 전자기파 등의 복사선의 에너지가 감쇠되는 일도 흡수라 한다.</t>
  </si>
  <si>
    <t>37081</t>
  </si>
  <si>
    <t>흡수 계수</t>
  </si>
  <si>
    <t>absorption coeffi-cient</t>
  </si>
  <si>
    <t>파동이나 방사선이 물질의 어떤 층을 지날 때 흡수에 의해서 그 양이 감소하는 정도를 나타내는 상수. 흡수하는 재질에 따라 고윳값이 다르다.</t>
  </si>
  <si>
    <t>37082</t>
  </si>
  <si>
    <t>흡수 광속</t>
  </si>
  <si>
    <t>absorption luminous flux</t>
  </si>
  <si>
    <t>광원이 투과체를 통과할 때, 또는 물체 표면에 광원이 도달할 때 그 투과체 내부 또는 물체 표면에서 흡수되는 광속.</t>
  </si>
  <si>
    <t>37083</t>
  </si>
  <si>
    <t>흡수 시험</t>
  </si>
  <si>
    <t>water absorption test</t>
  </si>
  <si>
    <t>일반적으로 재료를 수중침하 시킨 후, 일정시간이 지난 후에 흡수량을 측정함으로써 재료의 흡수성을 살피는 시험을 말한다.</t>
  </si>
  <si>
    <t>37084</t>
  </si>
  <si>
    <t>흡수계수</t>
  </si>
  <si>
    <t>흡수율이라고도 하며, 파동이나 방사선이 물질의 어떤 층을 지날 때 흡수에 의해서 그 양이 감소하는 정도를 나타내는 상수를 말한다.</t>
  </si>
  <si>
    <t>37086</t>
  </si>
  <si>
    <t>흡수량</t>
  </si>
  <si>
    <t>amount of water absorption, 吸水量</t>
  </si>
  <si>
    <t>골재의 공기 중 건조 상태 단계로부터 흡수하여 표면 건조 포화수 상태 단계로 되는 데 필요한 흡수량을 말한다.</t>
  </si>
  <si>
    <t>37087</t>
  </si>
  <si>
    <t>흡수식 냉동기</t>
  </si>
  <si>
    <t>absorption refrigerating machine, 吸水式冷凍機</t>
  </si>
  <si>
    <t>흡수액의 온도 변화에 따라 냉매를 흡수·분리하며 응축·증발시키는 원리로 냉수 등을 만드는 장치다.</t>
  </si>
  <si>
    <t>37088</t>
  </si>
  <si>
    <t>흡수식 냉동기의 구성</t>
  </si>
  <si>
    <t>흡수식 냉동기는 증발기, 흡수기, 응축기, 재생기로 구성된다.</t>
  </si>
  <si>
    <t>37089</t>
  </si>
  <si>
    <t>공사 완료계</t>
  </si>
  <si>
    <t>notification of work completion</t>
  </si>
  <si>
    <t>건축 확인을 받은 건축물 또는 공작물의 공사가 완료한 것을 건축주나 축조주가 건축 주임 앞으로 신고하는 절차.</t>
  </si>
  <si>
    <t>3709</t>
  </si>
  <si>
    <t>흡수에너지</t>
  </si>
  <si>
    <t>absorbed energy</t>
  </si>
  <si>
    <t>전자기파나 입자선이 물질 속을 통과할 때 그 세기나 입자 수가 감소되는 에너지.</t>
  </si>
  <si>
    <t>37090</t>
  </si>
  <si>
    <t>흡수율</t>
  </si>
  <si>
    <t>absorption factor, coefficient of water absorption, 吸水率</t>
  </si>
  <si>
    <t>표면 건조 포화수 상태에 있어서 골재립에 포함되어 있는 전체 수량을 골재의 흡수량이라 하며, 이 흡수한 수량의 비율을 흡수율이라 한다.</t>
  </si>
  <si>
    <t>37091</t>
  </si>
  <si>
    <t>흡수제</t>
  </si>
  <si>
    <t>absorbents, absorber, 吸水劑</t>
  </si>
  <si>
    <t>기체의 흡수에 이용하는 액체를 말하며, 흡수식 냉동기에는 취화 리튬 등이 쓰인다.</t>
  </si>
  <si>
    <t>세화54.0%</t>
  </si>
  <si>
    <t>37092</t>
  </si>
  <si>
    <t>흡습</t>
  </si>
  <si>
    <t>[moisture]absorption, 吸濕</t>
  </si>
  <si>
    <t>물체가 수증기를 흡착하는 현상을 말한다. 재료가 공기중의 수증기를 흡수하여 내부에 물 또는 수증기량을 증가시키는 것을 말하며 이 현상은 흡수와는 다르다. 건축재료 표면에만 흡습하는 현상을 흡착이라고 한다. 흡습, 흡착의 두 현상을 총칭하여 수착이라고 한다.</t>
  </si>
  <si>
    <t>37093</t>
  </si>
  <si>
    <t>흡습률</t>
  </si>
  <si>
    <t>coefficient of moisture absorption, 吸濕率</t>
  </si>
  <si>
    <t>재료가 흡습하고 있는 수증기량을 나타내는 비율로써 재료를 습한 공기 중에 방치함으로써 함습률(含濕率)이 증가했을 때의 증가분을 말한다.</t>
  </si>
  <si>
    <t>37094</t>
  </si>
  <si>
    <t>흡습제</t>
  </si>
  <si>
    <t>absorbent</t>
  </si>
  <si>
    <t>습한 공기와 접촉해서 흡착(실리카 겔 등)이나 흡수(염화리튬 용액 등)에 의해 습기(수증기)를 제거(제습)하는 물질 건조재.</t>
  </si>
  <si>
    <t>37095</t>
  </si>
  <si>
    <t>흡식환기</t>
  </si>
  <si>
    <t>exhaust system of ventilation, 吸式換氣</t>
  </si>
  <si>
    <t>흡출환기라고도 하며, 실내의 공기를 배출하는 환기</t>
  </si>
  <si>
    <t>37096</t>
  </si>
  <si>
    <t>흡양관</t>
  </si>
  <si>
    <t>⇨흡입관(＝).</t>
  </si>
  <si>
    <t>37097</t>
  </si>
  <si>
    <t>흡양펌프</t>
  </si>
  <si>
    <t>흡입펌프라고도 하며, 물체를 흡입하기 위한 흡입관등으로 구성된 장치있다.</t>
  </si>
  <si>
    <t>37098</t>
  </si>
  <si>
    <t>흡연실</t>
  </si>
  <si>
    <t>smoking room, 吸煙室</t>
  </si>
  <si>
    <t>담배를 피울 수 있도록 한 방</t>
  </si>
  <si>
    <t>37099</t>
  </si>
  <si>
    <t>PTFE</t>
  </si>
  <si>
    <t>polytetrafluoroettiylene</t>
  </si>
  <si>
    <t>371</t>
  </si>
  <si>
    <t>흡열 유리</t>
  </si>
  <si>
    <t>열선 흡수 유리라고도하며, 실내에 침입하는 일사량을 감소하기 위해 유리 성분을 변화시켜 실내의 투과열량을 감소시키는 유리이다. 유리 자체가 태양열을 받아서 온도가 상승하기 때문에 실내 공기를 따뜻하게 하기도 하고, 2차 복사열을 방사한다.</t>
  </si>
  <si>
    <t>37100</t>
  </si>
  <si>
    <t>흡열 응답</t>
  </si>
  <si>
    <t>thermal admission response</t>
  </si>
  <si>
    <t>벽의 한쪽 공기 온도를 단위의 크기로 변화시킬 때 동일 표면에서 유입하는 열량의 응답</t>
  </si>
  <si>
    <t>37101</t>
  </si>
  <si>
    <t>흡열유리</t>
  </si>
  <si>
    <t>heat absorption glass, 吸熱琉璃</t>
  </si>
  <si>
    <t>적외선을 잘 빨아들이는 성질을 가진 유리. 철ㆍ코발트ㆍ니켈의 산화물이 들어 있다. 보호 안경, 창문 유리 따위에 사용한다.</t>
  </si>
  <si>
    <t>37102</t>
  </si>
  <si>
    <t>흡음</t>
  </si>
  <si>
    <t>sound absorption, 吸音</t>
  </si>
  <si>
    <t>1.물체가 소리를 빨아들임 2.음파가 공기를 지나갈 때나 물체의 표면에 닿을 때, 소리 에너지가 줄어드는 과정 3. 소리에너지의 일부가 열에너지로 바뀌어 흡수되는 현상</t>
  </si>
  <si>
    <t>37103</t>
  </si>
  <si>
    <t>흡음 구멍판</t>
  </si>
  <si>
    <t>perforated panel for acoustic use</t>
  </si>
  <si>
    <t>유공 흡음판이라고도 하며, 소리의 공명 흡수를 주요 목적으로 하며, 판상에 관통 구멍을 여럿 뚫은 건축 재료이다.</t>
  </si>
  <si>
    <t>37104</t>
  </si>
  <si>
    <t>흡음 구조</t>
  </si>
  <si>
    <t>sound absorption structure</t>
  </si>
  <si>
    <t>소리를 잘 흡수하도록 만든 구조물.</t>
  </si>
  <si>
    <t>37105</t>
  </si>
  <si>
    <t>흡음 덕트</t>
  </si>
  <si>
    <t>sound absorbing duct</t>
  </si>
  <si>
    <t>소음을 방지하기 위해 공조 덕트 내부에 소음 저감이 가능한 흡음 재료를 붙인 덕트</t>
  </si>
  <si>
    <t>37106</t>
  </si>
  <si>
    <t>흡음 쐐기</t>
  </si>
  <si>
    <t>sound absorption we-dge</t>
  </si>
  <si>
    <t>무향실과 같이 고흡음률(약1.0)의 조건이 필요한 실의 마감재로 사용하기 위해 유리솜을 쐐기 모양으로 성형 가공한 내장재</t>
  </si>
  <si>
    <t>37107</t>
  </si>
  <si>
    <t>흡음 엘보</t>
  </si>
  <si>
    <t>lined elbow; sound absorbent elbow</t>
  </si>
  <si>
    <t>덕트 내를 전하는 공기 조화 소음의 저감을 목적으로 덕트에 굴곡부를 만들고, 흡음재를 안에 바른 부분의 호칭.</t>
  </si>
  <si>
    <t>37108</t>
  </si>
  <si>
    <t>흡음 처리</t>
  </si>
  <si>
    <t>sound absorptive finish</t>
  </si>
  <si>
    <t>어떤 재료가 소리를 흡수하는 비율이 향상되도록 처리하는 일. 예를 들면, 벽이나 천장 등지에 섬유질 재료를 부착하는 방식이 있다.</t>
  </si>
  <si>
    <t>37109</t>
  </si>
  <si>
    <t>흡음 체임버</t>
  </si>
  <si>
    <t>sound absorbing plenum chamber</t>
  </si>
  <si>
    <t>덕트 내의 공조 소음을 저감시키기 위해 덕트 경로 상에 설치하는 큰 상자로 내부에 흡음재를 붙여서 제작.</t>
  </si>
  <si>
    <t>37110</t>
  </si>
  <si>
    <t>흡음 특성</t>
  </si>
  <si>
    <t>absorption char-acteristic</t>
  </si>
  <si>
    <t>음파를 흡수하는 성능을 가진 흡음재 혹은 흡음체가 주파수별로 나타내는 흡음률이나 흡음력의 성질.</t>
  </si>
  <si>
    <t>37111</t>
  </si>
  <si>
    <t>흡음계수</t>
  </si>
  <si>
    <t>흡음률이라고도 하며, 표면에 입사한 음에너지에 대하여 표면에서 흡음되거나 반사되지 않는 음에너지의 비율로 특별한 조건이 없는 한 확산 음장이 가정된다.</t>
  </si>
  <si>
    <t>37112</t>
  </si>
  <si>
    <t>흡음력</t>
  </si>
  <si>
    <t>sound absorbing power, 吸音力</t>
  </si>
  <si>
    <t>어떤 물체가 소리를 흡수하는 힘이며, 재료의 면적과 그 흡음률의 곱으로 나타낸다.</t>
  </si>
  <si>
    <t>37113</t>
  </si>
  <si>
    <t>흡음률</t>
  </si>
  <si>
    <t>absorption coefficient, sound absorbing coefficient, 吸音率</t>
  </si>
  <si>
    <t>음파가 물체로 인하여 반사될 때, 입사(入射) 에너지에서 반사 에너지를 뺀 것과 입사 에너지의 비로써 1에서 반사율을 뺀 값을 말하며, 진동수나 입사각에 따라 달라진다.</t>
  </si>
  <si>
    <t>37114</t>
  </si>
  <si>
    <t>흡음보드</t>
  </si>
  <si>
    <t>吸音board</t>
  </si>
  <si>
    <t>석고보드의 제품중 하나로써 석고보드에 구멍을 뚫어 흡음을 목적으로 한다. 두께 종류로는 7mm, 9mm등이 있다.</t>
  </si>
  <si>
    <t>37115</t>
  </si>
  <si>
    <t>흡음용 유공알루미늄판</t>
  </si>
  <si>
    <t>perforated aluminium panel for acoustic use</t>
  </si>
  <si>
    <t>흡음을 목적으로 하여 사용하는 유공 알루미늄 패널을 말한다.</t>
  </si>
  <si>
    <t>37116</t>
  </si>
  <si>
    <t>흡음용구멍석고판</t>
  </si>
  <si>
    <t>perforated gypsum boards for acoustic use</t>
  </si>
  <si>
    <t>건축물 등에서 흡음을 목적으로 흡음용 구멍석고판이다. 규격으로는 KS F 3503이 있다.</t>
  </si>
  <si>
    <t>37117</t>
  </si>
  <si>
    <t>흡음용구멍석면시멘트판</t>
  </si>
  <si>
    <t>perforated asbestos cement flat sheets for acoustic use</t>
  </si>
  <si>
    <t>건축물 등에서 흡음을 목적으로 하는 흡음용 구멍석면 시멘트판이며, 규격으로는 KS F 4707이 있다.</t>
  </si>
  <si>
    <t>37118</t>
  </si>
  <si>
    <t>흡음용연질섬유판</t>
  </si>
  <si>
    <t>soft fiberboards for acoustic use</t>
  </si>
  <si>
    <t>건축물 등에서 흡음을 목적으로 하여 사용하는 흡음용 연질섬유판이며, 규격으로는 KS F 3206이 있다.</t>
  </si>
  <si>
    <t>37119</t>
  </si>
  <si>
    <t>흡음용유리섬유판</t>
  </si>
  <si>
    <t>glass wool boards for acoustic use</t>
  </si>
  <si>
    <t>건축물에 있어 흡음을 위해 사용되는 흡음용 유리섬유판이다.</t>
  </si>
  <si>
    <t>37120</t>
  </si>
  <si>
    <t>흡음재</t>
  </si>
  <si>
    <t>sound absorbing(abs-orptive) material</t>
  </si>
  <si>
    <t>소리를 흡수하여 소음을 저감시키기 위해 사용하는 건축 재료.</t>
  </si>
  <si>
    <t>37121</t>
  </si>
  <si>
    <t>흡음재료</t>
  </si>
  <si>
    <t>absorbing materials, sound absorbent materials, sound absorbents, sound absorbing materials,, 吸音材料</t>
  </si>
  <si>
    <t>소리 에너지의 일부를 흡수하여 소리의 강도를 유연하게 하는 것으로 흡음률 0.2 이상의 것을 말하며, 음의 흡수성능이 있는 재료를 말한다.</t>
  </si>
  <si>
    <t>37122</t>
  </si>
  <si>
    <t>흡음천장</t>
  </si>
  <si>
    <t>acoustical ceiling, 吸音天障</t>
  </si>
  <si>
    <t>천장 내장을 두껍게 하여 반향음을 흡수하도록 한 것을 말하며, 특히 고주파음을 잘 흡수한다. 또한 작은 소리에 대해서도 효과가 있고, 재질은 흡음 효율이 좋은 카폭면을 사용한다.</t>
  </si>
  <si>
    <t>37123</t>
  </si>
  <si>
    <t>흡음천장구조</t>
  </si>
  <si>
    <t>acoustical ceiling system, 吸音天障構造</t>
  </si>
  <si>
    <t>구조체의 천장의 전체나 각 부분을 흡음재료를 이용하여 흡음구조로 만든 것을 말한다.</t>
  </si>
  <si>
    <t>37124</t>
  </si>
  <si>
    <t>흡음천장판</t>
  </si>
  <si>
    <t>acoustical ceiling board, 吸音天障板</t>
  </si>
  <si>
    <t>건물 구조체의 벽이나 울타리등에 사용되는 흡음성을 가진 판을 말한다.</t>
  </si>
  <si>
    <t>37125</t>
  </si>
  <si>
    <t>흡음체</t>
  </si>
  <si>
    <t>sound absorptive object</t>
  </si>
  <si>
    <t>음을 흡수하기 위해 용도에 따라 적절한 형상으로 성형 가공한 물체이며, 실의 조건에 따라 흡음 면적과 재질 등을 결정함.</t>
  </si>
  <si>
    <t>37126</t>
  </si>
  <si>
    <t>흡음판</t>
  </si>
  <si>
    <t>acoustical board, 吸音板</t>
  </si>
  <si>
    <t>음향 효과판이라고도 하며, 소리를 빨아들이는 널빤지로 방음을 위하여 쓰는 건축 재료를 말한다. 종류로는 플라스틱 흡음판, 유공 흡음판 등이 있으며, 구성하는 흡음재료의 종류에 따라 달리 부른다.</t>
  </si>
  <si>
    <t>37127</t>
  </si>
  <si>
    <t>흡음패널</t>
  </si>
  <si>
    <t>acoustical panel, 吸音－</t>
  </si>
  <si>
    <t>구조체의 벽이나 울타리등에 사용되는 흡음성을 가진 판을 말한다.</t>
  </si>
  <si>
    <t>37128</t>
  </si>
  <si>
    <t>흡음팬</t>
  </si>
  <si>
    <t>acoustical pan, 吸音－</t>
  </si>
  <si>
    <t>구조체의 흡음성능 발휘를 위해 사용되는 흡음구조에 있어 금속제로 이루어진 팬을 말한다.</t>
  </si>
  <si>
    <t>37129</t>
  </si>
  <si>
    <t>흡음플라스터</t>
  </si>
  <si>
    <t>acoustical plaster, 吸音－</t>
  </si>
  <si>
    <t>미장 재료의 일종으로 소석고를 주성분으로 한 석고플라스터의 한 종류로써, 음향 에너지를 흡수할 수 있도록 만들어졌다.</t>
  </si>
  <si>
    <t>37130</t>
  </si>
  <si>
    <t>흡인 교통량</t>
  </si>
  <si>
    <t>attracted trip number; attracted trip volume</t>
  </si>
  <si>
    <t>상업시설 등으로 인해 일정 거리를 일정 시간에 얼마나 많은 차나 사람을 끌어들였는지를 나타낸 수치.</t>
  </si>
  <si>
    <t>37131</t>
  </si>
  <si>
    <t>흡인 설비</t>
  </si>
  <si>
    <t>suction apparatus</t>
  </si>
  <si>
    <t>배관의 내부를 부압(負壓)으로 형성하여 오물, 쓰레기 등을 흡인할 수 있도록 한 설비(=진공 흡인 설비)</t>
  </si>
  <si>
    <t>37132</t>
  </si>
  <si>
    <t>흡입 방식</t>
  </si>
  <si>
    <t>suction type</t>
  </si>
  <si>
    <t>덕트 내부가 부압(負壓)이 될 수 있도록 송풍기를 흡입 측에 설치한 방식.</t>
  </si>
  <si>
    <t>37133</t>
  </si>
  <si>
    <t>흡입 송풍기</t>
  </si>
  <si>
    <t>suction blower</t>
  </si>
  <si>
    <t>흡입한 공기를 내뿜어서 바람을 일으키는 장치.</t>
  </si>
  <si>
    <t>37134</t>
  </si>
  <si>
    <t>흡입가스</t>
  </si>
  <si>
    <t>suction gas, 吸入－</t>
  </si>
  <si>
    <t>외부의 물질을 흡입하기 위한 흡입장비의 흡입측으로 들어오는 가스를 말한다.</t>
  </si>
  <si>
    <t>37135</t>
  </si>
  <si>
    <t>흡입관</t>
  </si>
  <si>
    <t>suction pipe, 吸入管</t>
  </si>
  <si>
    <t>흡입작용으로 물을 퍼올리며 흡입펌프에 부착되어 있다. 또한 흡양관이라고도 한다.</t>
  </si>
  <si>
    <t>37136</t>
  </si>
  <si>
    <t>흡입구</t>
  </si>
  <si>
    <t>공기 조화 및 환기에 있어서 실내 공기를 배출하기 위한 공기를 빨아들이는 개구부(디퓨저).</t>
  </si>
  <si>
    <t>37137</t>
  </si>
  <si>
    <t>흡입높이</t>
  </si>
  <si>
    <t>suction lift, 吸入高</t>
  </si>
  <si>
    <t>흡입고라고도 하며, 물탱크 아래의 수면으로부터 펌프의 중심까지의 연적높이를 말한다.</t>
  </si>
  <si>
    <t>37138</t>
  </si>
  <si>
    <t>흡입양정</t>
  </si>
  <si>
    <t>suction head, 吸入揚程</t>
  </si>
  <si>
    <t>펌프 기준면에서 흡입구까지의 압력 수두. 압력 게이지의 지싯값을 수두로 환산한 값에, 펌프 기준면에서 게이지까지의 수두를 합한 것이다.</t>
  </si>
  <si>
    <t>37139</t>
  </si>
  <si>
    <t>흡입펌프</t>
  </si>
  <si>
    <t>suction pump, 吸入－</t>
  </si>
  <si>
    <t>흡양펌프나 버킷펌프라고도 하며,  흡입을 통하여 물이나 다른 액체를 끌어 올리는 장치. 피스톤이 위아래로 움직이는 수직 실린더로 이루어져 있다.</t>
  </si>
  <si>
    <t>37140</t>
  </si>
  <si>
    <t>흡입형 트로퍼</t>
  </si>
  <si>
    <t>return troffer</t>
  </si>
  <si>
    <t>조명 기구와 일체형으로 제작된 공기 흡입구이며, 조명에서의 발생 열이 실내로 확산되기 전에 환기되는 공기와 함께 흡입되므로 실내 냉방 부하가 감소한다.</t>
  </si>
  <si>
    <t>37141</t>
  </si>
  <si>
    <t>흡착</t>
  </si>
  <si>
    <t>absorption, 吸着</t>
  </si>
  <si>
    <t>1.어떤 것이 달라붙음 2.기체나 액체가 다른 액체나 고체의 표면에 달라붙음 3. 건축재료 표면에 흡수하는 현상을 흡착이라함</t>
  </si>
  <si>
    <t>37142</t>
  </si>
  <si>
    <t>흡착 장치</t>
  </si>
  <si>
    <t>adsorption system</t>
  </si>
  <si>
    <t>공기를 흡착성 고형 물질과 접촉시켜 습기를 없애는 장치로 실리카 겔 등이 사용된다.</t>
  </si>
  <si>
    <t>37144</t>
  </si>
  <si>
    <t>흡착법</t>
  </si>
  <si>
    <t>활성탄 등과 같이 기체나 습기를 흡수할 수 있는 흡착제를 이용하여 대기 오염 물질이나 상하수의 유해한 물질을 제거하는 방법.</t>
  </si>
  <si>
    <t>37145</t>
  </si>
  <si>
    <t>흡착수</t>
  </si>
  <si>
    <t>adsorbed water</t>
  </si>
  <si>
    <t>고체에 흡착되어 있는 수분을 말하며, 예로써 지표 근처의 토양 입자의 표면을 싸고도는 지하수가 있다.</t>
  </si>
  <si>
    <t>37146</t>
  </si>
  <si>
    <t>흡착열</t>
  </si>
  <si>
    <t>heat of adsorption</t>
  </si>
  <si>
    <t>흡착이 일어날 때에 생기는 열량. 보통 흡착하는 물질 1그램 또는 1몰에 대한 열량을 줄(joule)로 나타낸다.</t>
  </si>
  <si>
    <t>37147</t>
  </si>
  <si>
    <t>흡출 작용</t>
  </si>
  <si>
    <t>배수 수직관에 일시에 다량의 물이 떨어질 때, 배수 수직관에 연결된 횡주관에 부압(負壓)이 발생하여 횡주관에 접속된 트랩의 봉수가 빨려나오는 현상</t>
  </si>
  <si>
    <t>37148</t>
  </si>
  <si>
    <t>흡출 환기</t>
  </si>
  <si>
    <t>blow-off ventilation</t>
  </si>
  <si>
    <t>⇨제 3종 환기법(＝).</t>
  </si>
  <si>
    <t>37149</t>
  </si>
  <si>
    <t>흡출환기</t>
  </si>
  <si>
    <t>⇨흡식환기(＝).</t>
  </si>
  <si>
    <t>37150</t>
  </si>
  <si>
    <t>흥분</t>
  </si>
  <si>
    <t>excitation, 興奮</t>
  </si>
  <si>
    <t>신경의 충격 및 발생을 촉진하는 조건.</t>
  </si>
  <si>
    <t>37151</t>
  </si>
  <si>
    <t>흥행장</t>
  </si>
  <si>
    <t>performance facilities</t>
  </si>
  <si>
    <t>영화관, 극장, 음악당, 오페라홀 등의 시설로 영화, 연극, 음악, 스포츠, 연예 관련 각종 이벤트를 수용하는 공연시설의 일본식 표현.</t>
  </si>
  <si>
    <t>37152</t>
  </si>
  <si>
    <t>흩어짐</t>
  </si>
  <si>
    <t>turbulence</t>
  </si>
  <si>
    <t>변동하는 물리 현상의 파형을 평균값과 평균값에서의 변동분으로 표시한 경우의 변동 성분. → 난류, 흩어짐의 강도</t>
  </si>
  <si>
    <t>37153</t>
  </si>
  <si>
    <t>흩어짐의 강도</t>
  </si>
  <si>
    <t>turbulence inten-sity</t>
  </si>
  <si>
    <t>난류의 변동 성분 크기를 평가하는 양. 변동 성분의 표준 편차를 평균 유속으로 나누어 얻어지는 값. 터뷸런스 강도라고도 함.</t>
  </si>
  <si>
    <t>37154</t>
  </si>
  <si>
    <t>흩어짐의 스케일</t>
  </si>
  <si>
    <t>난류장 소용돌이의 평균적 크기를 나타내는 대표 스케일.</t>
  </si>
  <si>
    <t>37155</t>
  </si>
  <si>
    <t>흩어짐의 에너지</t>
  </si>
  <si>
    <t>turbulent energy</t>
  </si>
  <si>
    <t>속도 변동의 제곱에 관련되는 흩어짐을 갖는 에너지.</t>
  </si>
  <si>
    <t>37156</t>
  </si>
  <si>
    <t>흩어짐의 에너지 방정식</t>
  </si>
  <si>
    <t>tur-bulent energy equation</t>
  </si>
  <si>
    <t>평균값에서의 변동량의 제곱에 관한 식.</t>
  </si>
  <si>
    <t>37157</t>
  </si>
  <si>
    <t>흩어짐의 파장</t>
  </si>
  <si>
    <t>turbulent wave-length</t>
  </si>
  <si>
    <t>난류 등의 불규칙한 파형을 여러 정현적 파형의 겹침으로 표시하는 경우, 겹침을 표현하는 한가지. 흩어짐의 길이 스케일을 의미</t>
  </si>
  <si>
    <t>37158</t>
  </si>
  <si>
    <t>희랍십자형</t>
  </si>
  <si>
    <t>Greek cross, 希臘十字形</t>
  </si>
  <si>
    <t>① 좌우, 상하의 길이가 같은 십자가 모양 ② 7세기 이후 십자형평면 교회당이 비잔틴교회당의 고전형식으로 됨.</t>
  </si>
  <si>
    <t>37159</t>
  </si>
  <si>
    <t>희망 노선</t>
  </si>
  <si>
    <t>희망선</t>
  </si>
  <si>
    <t>37160</t>
  </si>
  <si>
    <t>desire line</t>
  </si>
  <si>
    <t>사람이나 차량의 교통 기점과 종점을 연결한, 선폭을 교통량에 비례시켜 나타낸 직선</t>
  </si>
  <si>
    <t>37161</t>
  </si>
  <si>
    <t>희석 환기</t>
  </si>
  <si>
    <t>diluted ventilation</t>
  </si>
  <si>
    <t>오염 물질의 농도를 낮추기 위해 신선한 공기와 혼합하여 희석하는 환기</t>
  </si>
  <si>
    <t>37162</t>
  </si>
  <si>
    <t>희석법</t>
  </si>
  <si>
    <t>dilution, 稀釋法</t>
  </si>
  <si>
    <t>항생 물질의 최소 억제 농도를 결정하기 위하여 순차적으로 농도를 낮추어서 시험하는 방법</t>
  </si>
  <si>
    <t>37163</t>
  </si>
  <si>
    <t>희석제</t>
  </si>
  <si>
    <t>thinner diluent, 稀釋劑</t>
  </si>
  <si>
    <t>신전제나 휘발성용제라고도 하며, 부피를 늘리거나 농도를 묽게 하기 위하여, 물질이나 용액에 첨가하는 비활성 물질이다.</t>
  </si>
  <si>
    <t>37164</t>
  </si>
  <si>
    <t>흰 부식</t>
  </si>
  <si>
    <t>목재가 하얗게 섬유상으로 부식되는 것. 목재 속의 착색 성분이 분해됨으로써 일어난다. ↔적식. [재]</t>
  </si>
  <si>
    <t>37165</t>
  </si>
  <si>
    <t>흰개미</t>
  </si>
  <si>
    <t>termite</t>
  </si>
  <si>
    <t>1.흰개미목 흰개밋과에 속한 곤충을 통틀어 이르는 말 2.흰개미목 흰개밋과에 속한 곤충</t>
  </si>
  <si>
    <t>37166</t>
  </si>
  <si>
    <t>히말라야삼나무</t>
  </si>
  <si>
    <t>Himalayan ceder</t>
  </si>
  <si>
    <t>식물 소나뭇과의 상록 침엽 교목. 높이는 30미터 정도이며, 잎은 끝이 뾰족하다. 암수한그루로 10월에 꽃이 피고 씨에는 막성(膜性)의 넓은 날개가 있다. 관상용이고 히말라야가 원산지이다. 개잎갈나무라고도 한다.</t>
  </si>
  <si>
    <t>37168</t>
  </si>
  <si>
    <t>히빙</t>
  </si>
  <si>
    <t>부체(浮體) 상하방향의 병진(竝進)운동. Z축을 연직방향, X축을 부체의 길이방향으로 하는 3차원 직교좌표계에서 Z축과 평행방향의 운동. 부체(浮體)는 파랑(波浪), 바람, 조류 등의 외력에 의해 다양한 운동을 한다. 이 운동은 통상 부체에 임의로 설정한 3차원 직교좌표계를 이용하여 각축에 관한 병진운동 및 회전운동의 6방향 운동으로 분류한다. 좌표계를 정하는 방법은 특별히 정의되어 있지 않지만 관례상 다음 기준에 의해 정하는 경우가 많다. 좌표원점을 정수면(靜水面)상의 부체 중심부에 두고 부체의 앞방향을 X축의 정(正)방향으로 하며 윗방향을 Z축의 정방향으로 하는 좌표계를 이용한다. 히브는 부체의 Z축에 관한 병진운동을 나타내며 상하동요, 히빙이라 불리운다.선박 등과 다르게 앞방향이 일정하게 정해지지 않는 해양건축물의 경우는 건축물의 용도에 의한 전면, 형상에 의한 길이방향, 편의상 정한 전면에 의해 X축을 정의한다.히브 z는 길이의 단위를 가지지만 파랑응답(波浪應答) 등에서는 다른 병진운동(서지, 스웨이)와 동일하게 파진폭(波振幅) α로 무차원화하여 z/α로서 표시되는 경우가 많다.또 동요에 관한 거주성을 논할 경우에는 건축물의 흔들림과는 관계없이 인체의 상하방향 동요로서 이용되는 경우도 있다.</t>
  </si>
  <si>
    <t>37169</t>
  </si>
  <si>
    <t>공사 청부 계약</t>
  </si>
  <si>
    <t>construction contract</t>
  </si>
  <si>
    <t>공사의 완성을 목적으로 하는 계약. 청부자는 공사의 완성을, 발주 자는 보수 지불을 약속한다.</t>
  </si>
  <si>
    <t>3717</t>
  </si>
  <si>
    <t>히스테리시스</t>
  </si>
  <si>
    <t>어떤 물리량이 현재의 물리 조건만으로는 결정되지 않고, 그 이전에 그 물질이 경과해 온 상태의 변화 과정에 의존하는 현상이다.</t>
  </si>
  <si>
    <t>37171</t>
  </si>
  <si>
    <t>히스토그램</t>
  </si>
  <si>
    <t>histogram</t>
  </si>
  <si>
    <t>어떤 비교 대상의 양이나 수치 따위의 분포를 그에 비례하는 막대 모양의 도형으로 나타낸 그래프이다.</t>
  </si>
  <si>
    <t>37172</t>
  </si>
  <si>
    <t>히스티아</t>
  </si>
  <si>
    <t>Hestia</t>
  </si>
  <si>
    <t>① 그리스 신화의 불과 화로의 여신으로 올림포스 12신 중의 한 명. ② 크로노스와 레아의 딸로 영원히 순결을 지킨 여신으로 가정생활과 행복을 관장함. 로마의 베스타(Vesta)와 같음.</t>
  </si>
  <si>
    <t>37173</t>
  </si>
  <si>
    <t>히슬립</t>
  </si>
  <si>
    <t>hiseelip</t>
  </si>
  <si>
    <t>내수성, 내약품성이 뛰어난 마감재(修裝材)로 색채가 아름다운 염화비닐계 내장판(內裝板).</t>
  </si>
  <si>
    <t>37174</t>
  </si>
  <si>
    <t>히어링 방식</t>
  </si>
  <si>
    <t>hearing system</t>
  </si>
  <si>
    <t>건축설계자를 선정하기 위해 여러 건축가를 초대하여 설계 제안자의 구두설명을 듣고 당선자를 선정하는 방식.</t>
  </si>
  <si>
    <t>37175</t>
  </si>
  <si>
    <t>히칭</t>
  </si>
  <si>
    <t>hitching</t>
  </si>
  <si>
    <t>견인장치로써 로프를 걸어 물건을 매다는 행위를 말한다.</t>
  </si>
  <si>
    <t>37176</t>
  </si>
  <si>
    <t>히터</t>
  </si>
  <si>
    <t>난방 장치의 하나. 주로 가스나 전기를 이용하여 공기를 덥혀 실내 온도를 높이는 장치이다.</t>
  </si>
  <si>
    <t>37177</t>
  </si>
  <si>
    <t>히트 브리지</t>
  </si>
  <si>
    <t>⇨열교(＝).</t>
  </si>
  <si>
    <t>37178</t>
  </si>
  <si>
    <t>히트 소스</t>
  </si>
  <si>
    <t>열원, 즉 열의 공급원을 의미하며, 냉열원과 온열원이 있다.</t>
  </si>
  <si>
    <t>37179</t>
  </si>
  <si>
    <t>히트 아일랜드</t>
  </si>
  <si>
    <t>heat island</t>
  </si>
  <si>
    <t>도시의 기온이 교외보다 높아지는 현상</t>
  </si>
  <si>
    <t>37180</t>
  </si>
  <si>
    <t>히트 파이프</t>
  </si>
  <si>
    <t>heat pipe</t>
  </si>
  <si>
    <t>열전도율과 상전이의 원리를 병합하여 효율적으로 두 고체의 계면 간에 열을 전달하는 열교환기이다.</t>
  </si>
  <si>
    <t>37181</t>
  </si>
  <si>
    <t>히트 파이프식 열교환기</t>
  </si>
  <si>
    <t>히트파이프의 성질을 이용하는 열교환기로 배열 회수 장치 등으로 이용된다.</t>
  </si>
  <si>
    <t>37182</t>
  </si>
  <si>
    <t>히트 펌프</t>
  </si>
  <si>
    <t>낮은 온도의 물체에서 높은 온도의 물체로 열량을 운반하는 장치. 낮은 온도의 물체에서 열을 흡수하는 냉동기와는 달리 높은 온도의 물체에 열을 가하는 장치를 이른다.</t>
  </si>
  <si>
    <t>37183</t>
  </si>
  <si>
    <t>히튼</t>
  </si>
  <si>
    <t>철물로써 끈이나 철사 등을 묶을때 사용한다.</t>
  </si>
  <si>
    <t>37185</t>
  </si>
  <si>
    <t>히팅</t>
  </si>
  <si>
    <t>heating</t>
  </si>
  <si>
    <t>① 가열. ② 난방.</t>
  </si>
  <si>
    <t>37186</t>
  </si>
  <si>
    <t>히프</t>
  </si>
  <si>
    <t>hip</t>
  </si>
  <si>
    <t>트러스에서 하중으로 인한 부재력을 받은 수직재로써 적재된 부분을 제외하고 남은 소량의 부재력만을 받는다.</t>
  </si>
  <si>
    <t>37187</t>
  </si>
  <si>
    <t>힌두교 건축</t>
  </si>
  <si>
    <t>Hindu architec-ture</t>
  </si>
  <si>
    <t>① 초기 힌두교 사원건축은 목구조였으나 이후 벽돌조로 건설. ② 굽타조(4-6세기)부터 인도전역에 확산되어 갈바 그리하(garbha griha, 자궁(子宮)의 집)라고 불리우는 정방형 평면의 작은 성실(聖室)을 만듬. ③ 건물은 출입구 이외에 개구부가 없으며 내부는 어둡고 아늑하며 신비스러워 자궁 속과 같은 분위기를 형성. ⇨시카라.</t>
  </si>
  <si>
    <t>37189</t>
  </si>
  <si>
    <t>힌지</t>
  </si>
  <si>
    <t>hinge</t>
  </si>
  <si>
    <t>활절이나 핀(pin)이라고도 하며, 휨모멘트가 생기지 않도록 하는 구조. 연결된 물체가 상하로 움직이거나 회전할 수 있도록 하는 장치로써 돌쩌귀처럼 창문이나 출입문 또는 가구의 문짝을 다는 데 쓰는 철물의 하나이다.</t>
  </si>
  <si>
    <t>37190</t>
  </si>
  <si>
    <t>힌지도저</t>
  </si>
  <si>
    <t>hinge dozer</t>
  </si>
  <si>
    <t>눈으로 인한 제설 작업을 할때에 적합한 도저중에 하나이다.</t>
  </si>
  <si>
    <t>37192</t>
  </si>
  <si>
    <t>힌지드슈</t>
  </si>
  <si>
    <t>hinged shoe</t>
  </si>
  <si>
    <t>트러스 지주중에 하나로써, 큰 하중에 의해 부재가 휘어지며, 이로써 발생하는 회전을 허용하기 위해 핀 또는 롤러를 가지고 있다.</t>
  </si>
  <si>
    <t>기문당43.7%</t>
  </si>
  <si>
    <t>37193</t>
  </si>
  <si>
    <t>힌지밸브</t>
  </si>
  <si>
    <t>hinged valve</t>
  </si>
  <si>
    <t>밸브 자리에 틈새를 개폐하는 구조의 밸브로써, 종류로는 스톤밸브, 체크밸브 등이 있다.</t>
  </si>
  <si>
    <t>37194</t>
  </si>
  <si>
    <t>힌지조인트</t>
  </si>
  <si>
    <t>hinged joint</t>
  </si>
  <si>
    <t>힌지이음 또는 활절이라고도 하며 두 부재가 접합점을 중심으로 서로 회전에 구속되지 않았을 때 이 절점을 체결하는 이음을 힌지조인트라고 함.</t>
  </si>
  <si>
    <t>37195</t>
  </si>
  <si>
    <t>힌지지점</t>
  </si>
  <si>
    <t>hinged support, -支點</t>
  </si>
  <si>
    <t>힌지인 지점으로 수직방향 및 수평방향으로 구속되어 이동할 수 없고 반력이 생긴다. 이 지점은 회전에는 구속되지 않아 회전이 자유롭고 반력이 생기지 않는다.</t>
  </si>
  <si>
    <t>37196</t>
  </si>
  <si>
    <t>힐</t>
  </si>
  <si>
    <t>heel</t>
  </si>
  <si>
    <t>부체(浮體)의 짧은(短)방향의 경사.  부체는 고정하중과 적재하중의 분포를 고려하여 바닥면, 데크 등의 기준면이 수평이 되도록 설계되어 있지만 적재물 등을 이동하는 것에 의해 기준면이 경사지는 경우가 있다. 힐은 부체의 짧은 방향의 경사이며 밸러스트 등으로 자세제어를 할 경우의 지표가 된다. 또 길이방향의 경사는 트림이라 한다.힐은 부체운동에서 이용되는 롤과 운동방향은 같지만 롤은 동적인 경사를 나타내는 것이며 정적인 경사의 힐과는 구별하여 사용된다.</t>
  </si>
  <si>
    <t>37197</t>
  </si>
  <si>
    <t>힐스톤</t>
  </si>
  <si>
    <t>heel stone</t>
  </si>
  <si>
    <t>문짝을 여닫을 때 문짝이 달려 있게 하는 물건인 '문지도리'를 받는 돌이다.</t>
  </si>
  <si>
    <t>37198</t>
  </si>
  <si>
    <t>힐판</t>
  </si>
  <si>
    <t>heel plate, -板</t>
  </si>
  <si>
    <t>사다리 밑바닥 부분에 있는 평판으로 사다리 발끝을 보호하고 사다리를 지지해 주는 기능을 하며, 또한 트러스의 끝머리 혹은 주요 지지부분의 보강판으로 쓰인다.</t>
  </si>
  <si>
    <t>37199</t>
  </si>
  <si>
    <t>PTS</t>
  </si>
  <si>
    <t>permanent threshold shift</t>
  </si>
  <si>
    <t>‘영구 임계값 이동’의 약칭. 노이즈에 노출되거나 시간경과 및 나이가 듬에 따라 임계 값이 영구적으로 이동되어 영구적인 청력 손실을 초래한다는 의미</t>
  </si>
  <si>
    <t>372</t>
  </si>
  <si>
    <t>힘</t>
  </si>
  <si>
    <t>force, 力</t>
  </si>
  <si>
    <t>정지되어 있는 물체를 움직이게 하거나 또는 물체의 속도변화를 일어키는 작용. 질량을 고려할 경우 힘은 질량과 가속도의 곱으로 표시되며 정적해석에서 질량을 무시할 경우 훅의 법칙에 따라 물체의 강성과 변위의 곱으로 표현된다.</t>
  </si>
  <si>
    <t>37200</t>
  </si>
  <si>
    <t>힘살</t>
  </si>
  <si>
    <t>furring bamboo, 力骨</t>
  </si>
  <si>
    <t>① 벽의 평고대를 구성할 때 45㎝간격으로 종횡으로 부착하는 대나무 골조. ② 외벽에서 중깃 간격이 넓을 경우에는 중깃보다 약간 가는 자연목을 이용해 중깃 사이에 세로대를 세운 것.</t>
  </si>
  <si>
    <t>37201</t>
  </si>
  <si>
    <t>힘살구멍</t>
  </si>
  <si>
    <t>중깃 사이의 세로대인 힘살이 들어가도록 만든 구멍.</t>
  </si>
  <si>
    <t>37202</t>
  </si>
  <si>
    <t>힘살꿸대</t>
  </si>
  <si>
    <t>힘살과 직교하는 가로대의 경우 이를 가시새라고 하며, 지지‧중인방 등을 지지하기 위해 넣은 대.</t>
  </si>
  <si>
    <t>37203</t>
  </si>
  <si>
    <t>힘살담장</t>
  </si>
  <si>
    <t>기둥을 세우고 힘살과 가시새에 의해 올이 성근 바둑판 모양의 벽 틀을 짜고 진흙을 발라 건조시킨 뒤 기와를 올린 담.</t>
  </si>
  <si>
    <t>37204</t>
  </si>
  <si>
    <t>힘살대나무</t>
  </si>
  <si>
    <t>내민도리 끝을 지지하는 대나무 기둥.</t>
  </si>
  <si>
    <t>37205</t>
  </si>
  <si>
    <t>힘살도리</t>
  </si>
  <si>
    <t>계단 단판의 휨하중을 견디는 힘살이 되는 도리.</t>
  </si>
  <si>
    <t>37206</t>
  </si>
  <si>
    <t>힘살서까래</t>
  </si>
  <si>
    <t>받치는 힘이 없는 바탕 서까래를 보조하기 위해 드문드문 짜 넣은 서까래.</t>
  </si>
  <si>
    <t>37207</t>
  </si>
  <si>
    <t>힘살쇠</t>
  </si>
  <si>
    <t>평평하게 내밀어 단부를 지지하는 난간 가로대의 철물.</t>
  </si>
  <si>
    <t>37208</t>
  </si>
  <si>
    <t>공사 현장</t>
  </si>
  <si>
    <t>construction site</t>
  </si>
  <si>
    <t>공사가 이루어지는 대지, 현장.</t>
  </si>
  <si>
    <t>3721</t>
  </si>
  <si>
    <t>힘의 다각형</t>
  </si>
  <si>
    <t>force polygon, 力－多角形</t>
  </si>
  <si>
    <t>힘의 크기와 방향이 다른 3개 이상의 힘이 작용할 때 모든 힘들의 시작점과 끝점을 순차적으로 이어 그린 다각형으로 힘의 합력을 구할 때 사용된다.</t>
  </si>
  <si>
    <t>37213</t>
  </si>
  <si>
    <t>힘의 단위</t>
  </si>
  <si>
    <t>力－單位</t>
  </si>
  <si>
    <t>우리나라, 유렵 등에서는 kgf, tonf, N, kN 등의 SI단위를 사용하고, 미국에서는 lb, kip 등의 US단위를 사용한다.</t>
  </si>
  <si>
    <t>37214</t>
  </si>
  <si>
    <t>힘의 모멘트</t>
  </si>
  <si>
    <t>moment of forces</t>
  </si>
  <si>
    <t>물체를 회전시키려고 하는 힘의 작용</t>
  </si>
  <si>
    <t>37215</t>
  </si>
  <si>
    <t>힘의 방향</t>
  </si>
  <si>
    <t>direction force, 力－方向</t>
  </si>
  <si>
    <t>힘이 작용하고 있는 방향은 작용점에 대하여 화살표를 이용하여 표시함.</t>
  </si>
  <si>
    <t>37216</t>
  </si>
  <si>
    <t>공사가격</t>
  </si>
  <si>
    <t>construction cost,construction price, 工事價格</t>
  </si>
  <si>
    <t>순 공사비와 현장 경비로 이루어지는 공사 원가에 일반 관리비 등 부담액을 더한 총공사 금액.</t>
  </si>
  <si>
    <t>3722</t>
  </si>
  <si>
    <t>힘의 삼각형</t>
  </si>
  <si>
    <t>triangle of forces, force triangle, 力－三角形</t>
  </si>
  <si>
    <t>평형상태인 3개의 힘의 크기와 방향을 나타내는 삼각형.</t>
  </si>
  <si>
    <t>37221</t>
  </si>
  <si>
    <t>힘의 작용선</t>
  </si>
  <si>
    <t>line of action of force, 力－作用線</t>
  </si>
  <si>
    <t>힘을 나타내는 벡터에서의 직선. 힘의 작용 방향으로 그은 직선.</t>
  </si>
  <si>
    <t>37225</t>
  </si>
  <si>
    <t>힘의 작용점</t>
  </si>
  <si>
    <t>point of application of force, 力－作用點</t>
  </si>
  <si>
    <t>물체에 힘이 작용하고 있는 위치.</t>
  </si>
  <si>
    <t>37226</t>
  </si>
  <si>
    <t>힘의 크기</t>
  </si>
  <si>
    <t>magnitude of force</t>
  </si>
  <si>
    <t>화살표의 길이로 표시하는 힘의 세기의 정도.</t>
  </si>
  <si>
    <t>37227</t>
  </si>
  <si>
    <t>힘의 평행사변형</t>
  </si>
  <si>
    <t>parallelogram of force, 力－平行四邊形</t>
  </si>
  <si>
    <t>두 힘의 합력을 구하거나 하나의 힘을 분해할때 사용하는 방법으로 한 점에 작용하는 두 힘을 합성할 때 그 두 힘을 변으로해서 얻어지는 평행사변형.</t>
  </si>
  <si>
    <t>37229</t>
  </si>
  <si>
    <t>공사감독</t>
  </si>
  <si>
    <t>superintendent, 工事監督</t>
  </si>
  <si>
    <t>건축이나 토목공사 현장에서 직공‧노무자 등을 지휘 감독하여 공정에 맞는 시공이 이루어지도록  감독하는 엔지니어나 기술자.</t>
  </si>
  <si>
    <t>3723</t>
  </si>
  <si>
    <t>힘의 평형</t>
  </si>
  <si>
    <t>equilibrium of forces, 力－平衡</t>
  </si>
  <si>
    <t>물체에 어떤 힘이 작용하고 있을 때 정지되어 있는 상태. 물체가 수직방향, 수평방향 및 회전에 대하여 움직임이 없을 때의 상태</t>
  </si>
  <si>
    <t>37230</t>
  </si>
  <si>
    <t>힘의 평형의 3조건</t>
  </si>
  <si>
    <t>힘을 받고 있는 물체가 평형 상태를 유지하기 위한 조건. 수직력, 수평력 및 휨모멘트가 평형을 이루는 조건.</t>
  </si>
  <si>
    <t>37231</t>
  </si>
  <si>
    <t>힘의 합성</t>
  </si>
  <si>
    <t>composition of forces, 力－合成</t>
  </si>
  <si>
    <t>2개 이상의 힘이 작용할 때 이와 동일한 효과를 갖는 하나의 힘으로 만드는 것. 구조역학에서 힘의 다각형, 평행사변형 등을 이용하여 많은 힘들을 하나의 힘으로 합성할 수 있으며, 부재에 작용하는 분포하중의경우 반력 및 부재력을 구하기 위하여 하중의 중심에 작용하는 하나의 힘으로 치환할 수 있다.</t>
  </si>
  <si>
    <t>37232</t>
  </si>
  <si>
    <t>힘의분해</t>
  </si>
  <si>
    <t>decomposition of force, 力－分解</t>
  </si>
  <si>
    <t>1개의 힘을 이와 동일한 효과를 나타내는 여러개의 힘으로 나누는 것.</t>
  </si>
  <si>
    <t>37233</t>
  </si>
  <si>
    <t>나노인덴테이션</t>
  </si>
  <si>
    <t>nanoindentation</t>
  </si>
  <si>
    <t>압입자를 시험체의 국소한 시험면에 압입하여, 압입 하중 및 시험면의 변형의 크기로 부터 해당 시험체의 압입경도 및 압입탄성계수 등을 결정하는 나노단위의 압입시험법.</t>
  </si>
  <si>
    <t>37236</t>
  </si>
  <si>
    <t>압입경도</t>
  </si>
  <si>
    <t>indentation hardness, 壓入硬度</t>
  </si>
  <si>
    <t>강도를 압입법에 따라 표시한 것. 시험편에 시험장비의 압자를 압입하여, 시험편에 생기는 변형의 크기로써 경도를 나타내는 것으로, 보통 최대하중을 그때의 압입 표면적으로 나눈 값으로 나타낸다.</t>
  </si>
  <si>
    <t>37237</t>
  </si>
  <si>
    <t>압입탄성계수</t>
  </si>
  <si>
    <t>indentation (reduced) modulus, 壓入彈性係數</t>
  </si>
  <si>
    <t>탄성계수를 압입법에 따라 표시한 것. 시험편과 시험장비의 압자에서 동시에 일어나는 탄성변형을 나타낸다.</t>
  </si>
  <si>
    <t>37238</t>
  </si>
  <si>
    <t>원자간력현미경</t>
  </si>
  <si>
    <t>atomic force microscope(AFM), 原子間力顯微鏡</t>
  </si>
  <si>
    <t>절연물의 미세한 탐침을 절연물 표면에 원자의 크기까지 근접시켜 원자간의 힘을 측정하여 표면의 원자상을 측정하는 장비.</t>
  </si>
  <si>
    <t>37239</t>
  </si>
  <si>
    <t>공사감리</t>
  </si>
  <si>
    <t>supervision, 工事監理</t>
  </si>
  <si>
    <t>건축주를 대신하여 공사가 설계도대로 실시되는지의 여부를 건축사가 확인하는 행위.</t>
  </si>
  <si>
    <t>3724</t>
  </si>
  <si>
    <t>집속이온빔시스템</t>
  </si>
  <si>
    <t>focused ion beam(FIB) system, 集束_</t>
  </si>
  <si>
    <t>가늘게 집속한 이온빔을 시료표면에 주사하여 발생한 전자/이온을 검출하여 미세한 현미경 상을 관찰하거나 밀링, 증착 등 시료표면을 가공하는 용도로 사용되는 장치.</t>
  </si>
  <si>
    <t>37240</t>
  </si>
  <si>
    <t>결정질콘크리트방수</t>
  </si>
  <si>
    <t>crystalline waterproofing concrete, 結晶質_防水</t>
  </si>
  <si>
    <t>공극 내 결정질 생성을 통한 콘크리트 방수법. 알칼리염을 이용하여 미수화물의 수화반응 촉진하고 탄산화를 유도하여 모세관 공극을 효과적으로 줄이고 콘크리트 구조물 사용 중에 발생할 수 있는 미세균열을 저감하여 수밀한 콘크리트를 생산하는 방수법.</t>
  </si>
  <si>
    <t>37242</t>
  </si>
  <si>
    <t>나노실리카</t>
  </si>
  <si>
    <t>nanosilica, silica nano-particle</t>
  </si>
  <si>
    <t>실리카(이산화규소)의 나노입자. 시멘트의 소량 치환을 통하여 콘크리트 내구성 향상을 기대할 수 있다.</t>
  </si>
  <si>
    <t>37243</t>
  </si>
  <si>
    <t>나노클레이</t>
  </si>
  <si>
    <t>nanoclay</t>
  </si>
  <si>
    <t>층상 규산염 광물(layered mineral silicates)의 나노입자. 시멘트의 소량 치환을 통하여 콘크리트 내구성 향상을 기대할 수 있다.</t>
  </si>
  <si>
    <t>37244</t>
  </si>
  <si>
    <t>지오폴리머시멘트</t>
  </si>
  <si>
    <t>geopolymer cement</t>
  </si>
  <si>
    <t>수화반응을 통하여 수화생성물을 만드는 일반 시멘트와 달리, 다중축합반응(polycondensation)을 통하여 응결을 유도한 시멘트.</t>
  </si>
  <si>
    <t>37245</t>
  </si>
  <si>
    <t>다중축합</t>
  </si>
  <si>
    <t>polycondensation, 多重縮合</t>
  </si>
  <si>
    <t>물, 암모니아 등이 제거되면서 두 개의 분자가 하나로 합쳐지는 축합반응이 각종 사슬 길이의 분자 간에서 반복되어 고중합체가 되는 중합반응.</t>
  </si>
  <si>
    <t>37246</t>
  </si>
  <si>
    <t>활성화 함수</t>
  </si>
  <si>
    <t>Activation Function, 活性化 函數</t>
  </si>
  <si>
    <t>신경망 학습에서, 입력받은 신호를 학습에 이용될 수 있게 출력 신호로 처리하는 함수를 말한다. 입력받은 데이터의 활성화 여부를 설정하며, 활성화에 따라 가중치와 최종 결과에 영향을 미친다.</t>
  </si>
  <si>
    <t>37247</t>
  </si>
  <si>
    <t>시그모이드 함수</t>
  </si>
  <si>
    <t>Sigmoid function, - 函數</t>
  </si>
  <si>
    <t>입력된 데이터를 0과 1 사이의 값으로 출력하는 비선형 함수로 미분가능한 연속성을 가진 함수이다. 인공신경망의 활성화 함수로 사용된다.</t>
  </si>
  <si>
    <t>37248</t>
  </si>
  <si>
    <t>정류된 선형 유닛</t>
  </si>
  <si>
    <t>Rectified Linear Unit, ReLu, 整流- 線形 -</t>
  </si>
  <si>
    <t>입력된 데이터가 0이하인 경우 0을 출력하고 0을 초과하는 경우 입력된 데이터를 그대로 출력하는 함수이다. 기울기 소실을 방지하기 위해 최근에 주로 사용되는 함수이다.</t>
  </si>
  <si>
    <t>37249</t>
  </si>
  <si>
    <t>공사감리자</t>
  </si>
  <si>
    <t>supervision of construction, 工事監理者</t>
  </si>
  <si>
    <t>일정한 용도, 규모 및 구조의 건축물을 건축하려는 자는 건축사나 공사감리자를 지정하여 공사를 감리하게 해야 한다. 따라서 감리자는 건축과정에 개입하여 건축물을 지을 때 지도·감독하며 법령 등에 위반될 때는 건축주에게 알리고 시공자에게 시정요구를 할 수 있다.</t>
  </si>
  <si>
    <t>3725</t>
  </si>
  <si>
    <t>심층 신경망</t>
  </si>
  <si>
    <t>Deep Neural Network, DNN, 深層 神經網</t>
  </si>
  <si>
    <t>입력층과 출력층 사이에 여러 개의 은닉층들로 이뤄진 인공신경망을 말한다. 심층 신경망은 일반적인 인공신경망과 마찬가지로 복잡한 비선형 관계들을 모델링 가능하며, 각 물체가 분석 대상의 기본적 요소들에 대한 계층적 구성으로 표현될 수 있다.심층 신경망은 오차역전파 알고리즘으로 학습되며, 가중치들은 확률적 경사 하강법을 통하여 갱신될 수 있다.</t>
  </si>
  <si>
    <t>37250</t>
  </si>
  <si>
    <t>합성곱 신경망</t>
  </si>
  <si>
    <t>Convolutional Neural Network, CNN, 合成- 神經網</t>
  </si>
  <si>
    <t>필터링 기법을 인공신경망에 적용하여 이미지를 효과적으로 처리할 수 있는 심층 신경망 기법으로 행렬로 표현된 필터의 각 요소가 데이터 처리에 적합하도록 자동으로 학습되는 과정을 통해 이미지를 분류하는 기법이다.</t>
  </si>
  <si>
    <t>37251</t>
  </si>
  <si>
    <t>패딩</t>
  </si>
  <si>
    <t>padding, -</t>
  </si>
  <si>
    <t>합성곱 신경망에서 필터링 기법을 적용하는 경우 기존 이미지의 크기가 작아져 데이터의 특징이 사라지기에 입력층에서 기존 이미지의 주위에 빈 픽셀을 삽입하여 원래 크기를 유지하도록 하는 기법이다.</t>
  </si>
  <si>
    <t>37252</t>
  </si>
  <si>
    <t>오차 역전파</t>
  </si>
  <si>
    <t>back-propagation, 誤差 逆傳播</t>
  </si>
  <si>
    <t>다층 신경망 학습에 사용되는 통계적 기법으로 출력층에서 발생한 결과를 입력층 방향으로 전송하면서 오차의 수정을 통해 가중치를 재설정하는 과정을 말한다.</t>
  </si>
  <si>
    <t>37253</t>
  </si>
  <si>
    <t>입력층</t>
  </si>
  <si>
    <t>input layer, 入力層</t>
  </si>
  <si>
    <t>신경망 학습에서 예측값을 도출하기 위해 예측에 사용될 변수들의 값을 입력하는 역할을 한다. n개의 입력 값이 존재할 때 입력층은 n개의 값을 가진다.</t>
  </si>
  <si>
    <t>37254</t>
  </si>
  <si>
    <t>출력층</t>
  </si>
  <si>
    <t>output layer, 出力層</t>
  </si>
  <si>
    <t>신경망 학습에서 최종적으로 계산된 결과를 표시하는 층이다.</t>
  </si>
  <si>
    <t>37255</t>
  </si>
  <si>
    <t>은닉층</t>
  </si>
  <si>
    <t>hidden layer, 隱匿層</t>
  </si>
  <si>
    <t>신경망 학습에서 모든 입력 노드들로부터 입력값을 받아 가중치를 계산하는 부분으로 가중치의 수정으로 인한 학습이 진행되는 부분이다. 완료된 학습 데이터를 출력층으로 전달한다.</t>
  </si>
  <si>
    <t>37256</t>
  </si>
  <si>
    <t>인공 신경망</t>
  </si>
  <si>
    <t>Artificial Neural Network, 人工 神經網</t>
  </si>
  <si>
    <t>기계학습과 인지과학에서 사용되는 뇌의 신경망에서 영감을 얻은 통계학적 학습 알고리즘이다. 인공신경망은 시냅스의 결합으로 네트워크를 형성한 인공 뉴런(노드)이 학습을 통해 시냅스의 결합 세기를 변화시켜, 문제 해결 능력을 가지는 모델 전반을 가리킨다.</t>
  </si>
  <si>
    <t>37257</t>
  </si>
  <si>
    <t>확률적 경사하강법</t>
  </si>
  <si>
    <t>Stochastic Gradient Descent, 確率的 傾斜下降法</t>
  </si>
  <si>
    <t>전체 데이터 세트에서 확률적으로 선택된 하나의 예로 각 단계의 예측 경사를 계산한다. 기존 경사하강법에 비해서 빠른 속도로 오차를 줄일 수 있다.</t>
  </si>
  <si>
    <t>37258</t>
  </si>
  <si>
    <t>경사하강법</t>
  </si>
  <si>
    <t>Gadient Descent, 傾斜下降法</t>
  </si>
  <si>
    <t>손실함수의 기울기 변화를 통해 손실함수를 줄이는 방법으로, 초기 시점에 대한 기울기를 구하여 기울기의 반대방향으로 이동하는 과정을 통해 기울기를 수렴시키는 것으로 오차를 줄이는 과정이다.</t>
  </si>
  <si>
    <t>37259</t>
  </si>
  <si>
    <t>공사계약의 정의</t>
  </si>
  <si>
    <t>工事契約－定義</t>
  </si>
  <si>
    <t>① 계약에 상당하는 영어에 agreement, contract 등이 있는 바, 미국 건축가협회(AIA；The American Institute of Architects) 발행의 ｢건축가 실무 핸드북｣(Architect’s Handbook of Professional Practice)에는 ｢contract-An agreement which is enforceable by law(법률상 강행이 가능한 합의)｣라고 정의되어 있음. ② 좀더 엄밀하게 정의하면 계약(契約；contract)이라 함은 2인 이상의 당사자(party) 사이에 체결된 법률상 강행이 가능한(enforceable at law；enforceable by law) 합의(合意 ；agreement)이다. 여기서 합의(合意；agreement)는 법률상의 구속력을 가지지 않은 합의도 포함되는 것이며, 엄밀하게 말하면 계약(契約；contract)보다 넓은 개념이다. 그러나 실무상 양자는 그처럼 엄밀하게 구별하고 있지 않으므로, agreement와 contract는 동의어(同意語)로써 사용해도 무방하다. 예를 들면 계약서(契約書)의 표제로서 다음과 같은 표현을 종종 볼 수 있다. ｢Joint Venture Agreement……조인트 벤처 계약서｣‧｢Patent’License Agree License Agreement……상표권라이센스계약서｣. 그렇지만은 contract라든가 agreement라는 등의 표제를 가진 문서만이 유효한 계약서는 아니다. 표제가 ｢Memorandum｣, ｢Letter of Intent｣, ｢Side letter｣ 등인 문서라도, 내용이 법률상의 구속력을 가지는 합의(合意)이고 당사자의 서명이 있으면 이것도 계약서임에는 틀림없음. ③ 장차 정식의 계약을 체결할 것을 약정하고 그 때에 있어서의 계약내용의 개요를 기재하고 양당사자가 서명한 문서에 ｢Letter of Intent｣라는 명칭을 붙이기도 한다. 계약체결을 약정한 계약이라고 해야 할 것이다. 미국계 공사의 경우는 낙찰업자가 결정되면 낙찰통지서(Notice of Award)와 착공명령서(Notice to Proceed, Notice to Commence)를 겸한 낙찰내시서가 업자에게 송부되는데, 이 내시서를 ｢Letter of Intent｣라고 함. ④ 본 계약의 특정조항의 구체적 세목 등에 대하여, 당사자의 한편이 다른 편에 대하여 서면의 형식으로 동문(同文) 2통을 보내면 다른 편은 그 서면의 말미에 ｢상기에 대하여 양지하고 동의합니다.｣(accepted and agreed) 등의 말을 기재‧서명하여 1통을 상대편에게 반송하는 경우가 있다. 이것을 ｢side letter｣라 하며 부속적인 계약의 일종.</t>
  </si>
  <si>
    <t>3726</t>
  </si>
  <si>
    <t>모멘텀</t>
  </si>
  <si>
    <t>Momentum, -</t>
  </si>
  <si>
    <t>신경망 학습에서 누적된 기울기가 지향하는 방향을 현재 기울기에 보정하는 최적화 알고리즘 기법이다. 기울기에 대한 관성을 부여하여 다음 기울기에 보정하는 방법이다.</t>
  </si>
  <si>
    <t>37260</t>
  </si>
  <si>
    <t>아다그라드</t>
  </si>
  <si>
    <t>AdaGrad(Adaptive Gadient)</t>
  </si>
  <si>
    <t>신경망 학습에서 변수의 업데이트 횟수에 따라 학습률을 조절하는 최적화 방법으로 변수의 업데이트가 많이 되어있을 수록 최적화가 잘 이루어진 변수라 판단 가능하다.</t>
  </si>
  <si>
    <t>37261</t>
  </si>
  <si>
    <t>아담</t>
  </si>
  <si>
    <t>Adam(Adaptive Moment Estimation)</t>
  </si>
  <si>
    <t>기존에 사용되던 최적화 알고리즘 중 모멘텀과 아다그라드를 결합한 최적화 알고리즘으로 현재 가장 광범위하게 사용되는 최적화 알고리즘이다. 모멘텀과 아다그라드의 특징을 둘 다 포함하고 있다.</t>
  </si>
  <si>
    <t>37262</t>
  </si>
  <si>
    <t>정규화</t>
  </si>
  <si>
    <t>Regularization, 正規化</t>
  </si>
  <si>
    <t>신경망 학습에서 훈련 데이터에만 지나치게 적응하여 시험 데이터에 대해 좋은 결과를 나타내지 못하는 현상을 방지하기 위해 신경망이 범용성을 가질 수 있도록 가중치가 지나치게 커지지 않도록 억제하는 방법이다.</t>
  </si>
  <si>
    <t>37263</t>
  </si>
  <si>
    <t>배치</t>
  </si>
  <si>
    <t>Batch, -</t>
  </si>
  <si>
    <t>한번의 반복학습에서 기울기를 계산하는 과정에 사용하는 데이터의 총 개수를 말한다.</t>
  </si>
  <si>
    <t>37264</t>
  </si>
  <si>
    <t>에폭</t>
  </si>
  <si>
    <t>Epoch, -</t>
  </si>
  <si>
    <t>전체 데이터 세트에 대해 학습이 몇 번 이루어졌는가를 말하며 epoch = 10인 경우 전체 데이터를 10번 이용하여 학습을 진행했다는 의미이다.</t>
  </si>
  <si>
    <t>37265</t>
  </si>
  <si>
    <t>드롭아웃</t>
  </si>
  <si>
    <t>Dropout, -</t>
  </si>
  <si>
    <t>신경망 모델이 복잡해지는 경우 가중치의 감소만으로 학습의 속도가 개선되지 않기에 학습 중에 임의의 뉴런을 삭제하는 것으로 시간에 따른 학습의 정확도를 개선하는 방법이다.</t>
  </si>
  <si>
    <t>37267</t>
  </si>
  <si>
    <t>지도학습</t>
  </si>
  <si>
    <t>supervised training, 指導學習</t>
  </si>
  <si>
    <t>신경망 학습에서 입력 데이터를 주고 데이터의 결과까지 같이 제공하여 학습시키는 학습과정으로 분류와 회귀가 목적인 경우에 이용한다.</t>
  </si>
  <si>
    <t>37268</t>
  </si>
  <si>
    <t>비지도학습, 자율학습</t>
  </si>
  <si>
    <t>unsupervised training, 非指導學習, 自律學習</t>
  </si>
  <si>
    <t>신경망 학습에서 입력 데이터에 대한 결과를 제공하지 않고 비슷한 데이터들끼리 모으는 학습으로 모인 데이터가 무엇인지 기계가 판단할 수는 없다.</t>
  </si>
  <si>
    <t>37269</t>
  </si>
  <si>
    <t>공사계약의 종류</t>
  </si>
  <si>
    <t>工事契約－種類</t>
  </si>
  <si>
    <t>건축공사에 있어서의 계약방식에는 공사의 종류‧규모‧발주자의 종류‧나라나 지방에 의한 공사업태나 관습 등의 차이에 따라 여러 가지 있으나, 대별하면 다음 4개항에 의하여 분류할 수 있다. 1) 도급업자의 선정방법에 의한 분류. 2) 공사비와 도급업자의 이윤의 결정방법에 의한 분류. 3) 공사도급의 범위에 의한 분류. 4) 공사의 수주형식(受注形式)에 의한 분류.</t>
  </si>
  <si>
    <t>3727</t>
  </si>
  <si>
    <t>순환 신경망</t>
  </si>
  <si>
    <t>Recurrent Neural Networks, RNN, 循環 神經望</t>
  </si>
  <si>
    <t>기존 신경망의 모든 입력과 출력이 각각 독립적인 구조와 다르게 순차적인 정보를 처리하는 심층 신경망이다. 문장에서 다음에 나올 단어를 추측하는 것과 같이 출력 결과가 이전의 계산 결과에 영향을 받는 신경망으로, 현재까지 계산된 결과에 대한 정보를 토대로 다음 결과를 예측한다.</t>
  </si>
  <si>
    <t>37270</t>
  </si>
  <si>
    <t>순차 데이터</t>
  </si>
  <si>
    <t>Sequential Data, 循次 -</t>
  </si>
  <si>
    <t>데이터 집합 내의 객체들이 일정한 순서를 가진 데이터로, 순서가 변경되는 경우 데이터 고유의 특성을 잃어버리는 데이터를 말한다.</t>
  </si>
  <si>
    <t>37271</t>
  </si>
  <si>
    <t>기울기 소실</t>
  </si>
  <si>
    <t>Vanishing Gradient, - 消失</t>
  </si>
  <si>
    <t>학습이 진행되면서 각 파라미터에 대한 가중치의 미분값(경사)가 매우 작아져 0에 가깝게 되는 현상이다. 신경망 학습 시간이 오래 걸리거나 학습 진행 중에 수렴하는 결과를 야기한다.</t>
  </si>
  <si>
    <t>37272</t>
  </si>
  <si>
    <t>γ-규산 이칼슘</t>
  </si>
  <si>
    <t>γ-C2S, 硅酸 二-</t>
  </si>
  <si>
    <t>포틀랜드 시멘트 주성분의 일종,2CaO·SiO2의 γ-2CaO·SiO2.</t>
  </si>
  <si>
    <t>37273</t>
  </si>
  <si>
    <t>공업원료</t>
  </si>
  <si>
    <t>Industrial raw materials, 工業原料</t>
  </si>
  <si>
    <t>원료를 인력이나 기계력으로 가공하여 유용한 물자를 만드는 산업에 쓰이는 재료</t>
  </si>
  <si>
    <t>37274</t>
  </si>
  <si>
    <t>로터리 킬른</t>
  </si>
  <si>
    <t>회전로(回轉爐)라고도 하며, 내부를 내화 벽돌 붙임으로 한 강철제의 회전 원통 내에 원료를 넣고 열풍이나 불꽃을 불어 넣어 가열하는 노이다. 건조(200~400℃), 연소(700~900℃), 소결(1,100~1,300℃)의 조작을 동일한 노에서 연속적으로 할 수 있다. 시멘트 제조에 사용되어 왔으나 오니를 소각하는 데도 사용되며 재를 클링커로서 꺼낼 수 있어서 용적을 감소시키는 데도 효과가 있다. 열효율은 35~40% 정도로 나쁘지만 비교적 고장은 적다</t>
  </si>
  <si>
    <t>37275</t>
  </si>
  <si>
    <t>오토클레이브 경화</t>
  </si>
  <si>
    <t>autoclave curing, 高溫高壓養生</t>
  </si>
  <si>
    <t>고온 고압의 가마 속에 콘크리트를 넣어 촉진 양생하는 것. 주로 콘크리트 말뚝 등 콘크리트 제품의 경우에 쓰인다. 온도는 150~200℃, 압력은 5~15㎏/㎠가 필요하게 된다.</t>
  </si>
  <si>
    <t>37276</t>
  </si>
  <si>
    <t>CO₂ 흡수량</t>
  </si>
  <si>
    <t>CO₂ fixation capacity, - 吸水量</t>
  </si>
  <si>
    <t>이산화탄소 흡수량</t>
  </si>
  <si>
    <t>37278</t>
  </si>
  <si>
    <t>공사관리계약</t>
  </si>
  <si>
    <t>management contract, 工事管理契約</t>
  </si>
  <si>
    <t>① 도급업자가 실제의 공사에는 임하지 않고 공사의 전반적인 관리만을 도급받는 것을 말함. ② 공사관리계약이 체결되는 일반적인 정황(情況)으로서는 발주자가 대규모이고, 중요한 프로젝트를 계획함에 있어서, 여러 가지 사정으로 그 지방의 도급업자에게 공사를 시키고자 하지만, 특별한 공사이기 때문에 국내 혹은 국제적으로 일류인 업자에게 직접 감독‧관리시키고자 하는 경우이다. 대규모의 공사이기 때문에 자재의 구입 등에 있어서는 대조직의 업자의 자력, 각종 하도급 메이커 등에 대한 발언력도 충분히 이용하면서도 정책적으로는 그 지방의 업자에게 직접 공사를 시키는 셈이다. 따라서 ｢management contract｣ 외에, ｢management contractor｣와 실제의 공사를 하는 도급자와의 계약이 필요함.</t>
  </si>
  <si>
    <t>3728</t>
  </si>
  <si>
    <t>탄산화 양생</t>
  </si>
  <si>
    <t>carbonation curing , 炭酸化 養生</t>
  </si>
  <si>
    <t>CO2 가스에 의한 시멘트계 재료의 탄산화 반응을 시멘트계 재료의 양생에 이용하는 방법.</t>
  </si>
  <si>
    <t>37280</t>
  </si>
  <si>
    <t>산소확산율</t>
  </si>
  <si>
    <t>oxygen diffusion rate, 酸素 擴散率</t>
  </si>
  <si>
    <t>토양 통기성의 정도를 나타내는 척도이다. 토양의 공극이 물로 포화되거나 미생물 또는 식물의 뿌리에 의하여 산소가 제거되었을 때 산소가 확산되는 속도를 나타낸다.</t>
  </si>
  <si>
    <t>37281</t>
  </si>
  <si>
    <t>환경적 영향</t>
  </si>
  <si>
    <t>environmental impact, 環境影響</t>
  </si>
  <si>
    <t>환경에 의해서 어떠한 사실이 변화되는 것을 말함.</t>
  </si>
  <si>
    <t>37282</t>
  </si>
  <si>
    <t>고압 가압 멸균 경량 콘크리트</t>
  </si>
  <si>
    <t>autoclaved aerated concrete, 高壓 加壓 滅菌 輕量 -</t>
  </si>
  <si>
    <t>고압 가압 멸균 경량 콘크리트라고도 불리는 Autoclaved Aerated 콘크리트는 경량의 발포 콘크리트 재료입니다. 그것은 시멘트, 석회, 모래, 알루미늄 분말 및 무수석과 같은 혼합 원료에 의해 생산됩니다. 보통 콘크리트와 비교할 때 밀도가 매우 낮습니다. 일반 콘크리트보다 Autoclaved Aerated 콘크리트가 화재, 바람, 태양 손상, 지진 변동 및 해충에 대해 우수한 저항성을 갖는 장점이 있습니다. 또한 재활용 가능한 녹색 건축 자재이기 때문에 최종 사용자가 물과 에너지를 절약 할 수 있습니다.</t>
  </si>
  <si>
    <t>37283</t>
  </si>
  <si>
    <t>골 시멘트</t>
  </si>
  <si>
    <t>bone cement, 骨 -</t>
  </si>
  <si>
    <t>인공관절을 골과 견고하게 고정하기 위한 재료이고 일종의 합성수지이다.</t>
  </si>
  <si>
    <t>37284</t>
  </si>
  <si>
    <t>알칼리활성화 콘크리트</t>
  </si>
  <si>
    <t>alkali-activated concrete, - 活性化 -</t>
  </si>
  <si>
    <t>알칼리 활성(Alkali-Activated) 콘크리트는 잠재수경성 및 포졸란 등의 특성을 갖는 재료를 알칼리성 자극제로 활성화시켜 수화반응을 유도한 콘크리트를 일컫는다</t>
  </si>
  <si>
    <t>37285</t>
  </si>
  <si>
    <t>화공열역학</t>
  </si>
  <si>
    <t>Chemical Engineering Thermodynamics, 化工 熱力學</t>
  </si>
  <si>
    <t>열역학(thermodynamics)은 열(heat)과 일(work)의 관계를 다룬다. 역사적으로 열역학은 초기 증기기관의 효율과 출력을 증가시킬 목적으로 개발되었다. 나중에는 화학공정의 에너지 전달 등으로 적용 범위를 넓혔다.열역학에서는 먼저 계(system)를 정의한다. 소정의 목적을 달성하기 위한 요소의 조합을 계로 정의하면, 계의 경계 외부는 모두 외계(surroundings)가 된다. 계는 외계와의 물질 전달 여부에 따라 개방계(open system)와 폐쇄계(closed system), 열 교환 여부에 따라 통열계(diathermal system)와 단열계(adiabatic system), 물질과 에너지의 교환이 없는 계는 고립계(isolated)이다.</t>
  </si>
  <si>
    <t>37286</t>
  </si>
  <si>
    <t>분화</t>
  </si>
  <si>
    <t>dusting, 粉化</t>
  </si>
  <si>
    <t>분체(粉體)를 취급하는 기계(분쇄기 등)에서 분체가 새어서 부근의 대기를 오염시키는 현상을 말한다. 더스팅의 원인은 분체를 취급하는 기계에 리크(leak)가 있기 때문이다.</t>
  </si>
  <si>
    <t>37288</t>
  </si>
  <si>
    <t>저탄소 건물</t>
  </si>
  <si>
    <t>low-carbon building, 貯炭所 建物</t>
  </si>
  <si>
    <t>화석연료에 대한 의존도를 낮추고 청정에너지의 사용 및 보급을 확대하며 녹색기술 연구개발, 탄소흡수원 확충 등을 통하여 온실가스를 적정수준 이하로 줄이는 건물을 말한다.</t>
  </si>
  <si>
    <t>37289</t>
  </si>
  <si>
    <t>공사관리계약업자</t>
  </si>
  <si>
    <t>management contractor, consulting contractor, supervising contractor, 工事管理契約業者</t>
  </si>
  <si>
    <t>공사관리계약을 도급받은 업자.</t>
  </si>
  <si>
    <t>3729</t>
  </si>
  <si>
    <t>지속가능한 건축</t>
  </si>
  <si>
    <t>sustainable construction, 持續可能- 建築</t>
  </si>
  <si>
    <t>미래세대가 그들의 필요를 충족시킬 수 있는 가능성을 손상시키지 않는 범위에서 현재 세대의 필요를 충족시키는 개발을 일컫는 말로, ‘환경과 개발에 관한 세계위원회(WCED)’가 1987년에 발표한 《우리의 미래(Our Common Future)》라는 보고서에 의해서 공식화되었다. 이는 경제의 지속 가능성뿐만 아니라 자연자원을 포함한 생태계 전체가 지속 가능할 것을 요구하였다.</t>
  </si>
  <si>
    <t>37290</t>
  </si>
  <si>
    <t>소결 온도</t>
  </si>
  <si>
    <t>sintering, 燒結</t>
  </si>
  <si>
    <t>화학 가루나 또는 가루를 어떤 형상으로 압축한 것을 녹는점 이하의 온도로 가열하였을 때, 가루가 녹으면서 서로 밀착하여 고결(固結)함.</t>
  </si>
  <si>
    <t>37291</t>
  </si>
  <si>
    <t>회송실험</t>
  </si>
  <si>
    <t>round-robin test, 回送試驗</t>
  </si>
  <si>
    <t>표준시험법이나 표준시험편의 결정 등을 할 때 미리 시험방안을 마련하여 특정 시험편을 워킹 그룹의 구성원들 사이에서 차례로 돌아가며 실시하는 시험.</t>
  </si>
  <si>
    <t>37292</t>
  </si>
  <si>
    <t>층상 이중 수산화물</t>
  </si>
  <si>
    <t>layered double hydroxides(LDHs), 層狀 二重 水酸化物</t>
  </si>
  <si>
    <t>2가 양이온과 3가 양이온으로 구성된 양전하를 띠는 이온층과 교환이 가능한 음이온으로 전하 균형을 이루는 2차원 층상 수산화물.</t>
  </si>
  <si>
    <t>37293</t>
  </si>
  <si>
    <t>임계염소이온농도</t>
  </si>
  <si>
    <t>chloride threshold level, 臨界鹽素-濃度</t>
  </si>
  <si>
    <t>염소이온이 더 이상 용해되지않는 포화 염소이온농도.</t>
  </si>
  <si>
    <t>37294</t>
  </si>
  <si>
    <t>공극 개선</t>
  </si>
  <si>
    <t>pore refinement, 空隙 改善</t>
  </si>
  <si>
    <t>큰 공극의 비율이 줄어드는 현상을 말함</t>
  </si>
  <si>
    <t>37295</t>
  </si>
  <si>
    <t>HVFA 콘크리트</t>
  </si>
  <si>
    <t>HVFA concrete (high volume fly ash concrete), -</t>
  </si>
  <si>
    <t>플라이애쉬가 다량 치환된 콘크리트</t>
  </si>
  <si>
    <t>37296</t>
  </si>
  <si>
    <t>마스터 슬레이브 시스템</t>
  </si>
  <si>
    <t>Master/Slave system, -</t>
  </si>
  <si>
    <t>하나의 장치가 하나 이상의 장치를 단방향 제어 할 수있는 하드웨어 장치의 통신 모델.</t>
  </si>
  <si>
    <t>37297</t>
  </si>
  <si>
    <t>유비쿼터스 감지 통신망</t>
  </si>
  <si>
    <t>Ubiquitous Sensor Network (USN), - 感知 通信網</t>
  </si>
  <si>
    <t>각종 센서에서 감지한 정보를 무선으로 수집할 수 있도록 모든 사물에 태그를 부착, 사물 및 환경 정보까지 감지하는 네트워크 환경.</t>
  </si>
  <si>
    <t>37298</t>
  </si>
  <si>
    <t>마이크로 컨트롤러</t>
  </si>
  <si>
    <t>Micro Controller Unit (MCU), -</t>
  </si>
  <si>
    <t>특정 시스템을 제어하기 위한 전용 프로세서. 자동차나 밥솥, 냉장고, 세탁기 등의 제품을 제어하기 위한 전용 프로세서로 컴퓨터의 중앙연산처리장치(CPU)에 해당된다.</t>
  </si>
  <si>
    <t>37299</t>
  </si>
  <si>
    <t>PU</t>
  </si>
  <si>
    <t>polyurethane</t>
  </si>
  <si>
    <t>373</t>
  </si>
  <si>
    <t>공사관리자</t>
  </si>
  <si>
    <t>工事管理者</t>
  </si>
  <si>
    <t>① 도급공사에 있어서 시공관계 업무를 담당하는 책임자. ② 도급업자 편에 속하여 재료‧노무동원‧공사추진 등 공사 일체를 책임지고 하고 시행주와 도급자간에 있어 설계도서와 감리기사의 협의를 얻어 성심‧정밀히 공사를 완수해야 함.</t>
  </si>
  <si>
    <t>3730</t>
  </si>
  <si>
    <t>통합 개발 환경</t>
  </si>
  <si>
    <t>Integrated Development Environment (IDE), 統合開発環境</t>
  </si>
  <si>
    <t>효율적으로 소프트웨어를 개발하기 위한 통합개발환경 소프트웨어 어플리케이션 인터페이스이다. 코드 편집기, 디버거, 컴파일러, 인터프리터 등을 포함하고 개발자에게 제공한다.</t>
  </si>
  <si>
    <t>37300</t>
  </si>
  <si>
    <t>화학량론적 균형</t>
  </si>
  <si>
    <t>stoichiometric balance, 化學量論的 均衡</t>
  </si>
  <si>
    <t>화학량론 방정식이 반응물의 총 질량과 생산물의 총 질량은 같다는 질량보존의 법칙을 만족하는 경우를 말함.</t>
  </si>
  <si>
    <t>37301</t>
  </si>
  <si>
    <t>건조-습윤 이력현상</t>
  </si>
  <si>
    <t>dry-wetting hysteresis, 乾燥-濕潤 履歷現象</t>
  </si>
  <si>
    <t>특정 온도에서의 건조 및 습윤 과정에서 일어나는 수분 이동 곡선을 말함. 대부분의 건조-습윤 이력현상에서 등온흡습곡선과 등온탈습곡선이 일치하지 않음.</t>
  </si>
  <si>
    <t>37302</t>
  </si>
  <si>
    <t>결부된 수분 이동</t>
  </si>
  <si>
    <t>coupled moisture transport, 結付- 水分 移動</t>
  </si>
  <si>
    <t>시멘트계 결합재 내 수분 이동에서 온도와 같은 다른 요인들이 결부된 수분 이동을 말함.</t>
  </si>
  <si>
    <t>37303</t>
  </si>
  <si>
    <t>토포 화학 변화</t>
  </si>
  <si>
    <t>topochemical reaction,  -化學變化</t>
  </si>
  <si>
    <t>세공성(細孔性)의 고체, 겔 등에서 이루어지는 일종의 불균일 반응으로 구조상 변화를 수반하지 않는 것이 특징이다.</t>
  </si>
  <si>
    <t>37304</t>
  </si>
  <si>
    <t>굴곡도</t>
  </si>
  <si>
    <t>tortuousity, 屈曲度</t>
  </si>
  <si>
    <t>이리저리 굽어 꺾여진 정도를 말함. 주로 시멘트 결합재 내 모세관 공극의 굴곡한 정도를 말할 때 사용함.</t>
  </si>
  <si>
    <t>37305</t>
  </si>
  <si>
    <t>벽면 효과</t>
  </si>
  <si>
    <t>wall effect, 壁面效果</t>
  </si>
  <si>
    <t>화학 반응에 있어 반응 용기의 기벽 표면이 미치는 효과.</t>
  </si>
  <si>
    <t>37306</t>
  </si>
  <si>
    <t>체적 적합성</t>
  </si>
  <si>
    <t>volumetric compatibility, 體積 適合性</t>
  </si>
  <si>
    <t>이론상의 전체 부피를 가정하는 경우, 이론상의 전체 부피 기준을 충족하는지 판단하는 것을 말함.</t>
  </si>
  <si>
    <t>37307</t>
  </si>
  <si>
    <t>퍼컬레이션, 투수</t>
  </si>
  <si>
    <t>percolation, 透水</t>
  </si>
  <si>
    <t>다공성재료를 통해 액체를 여과시키는 기법.</t>
  </si>
  <si>
    <t>37308</t>
  </si>
  <si>
    <t>기본 단위 체적</t>
  </si>
  <si>
    <t>representative elementary volume (REV), 基本 單位 體積</t>
  </si>
  <si>
    <t>전체부피를 산출할수있는 가장작은 측정부피단위.</t>
  </si>
  <si>
    <t>37309</t>
  </si>
  <si>
    <t>공사도급규칙</t>
  </si>
  <si>
    <t>regulation of construction, 工事都給規則</t>
  </si>
  <si>
    <t>건축공사의 도급을 하는 경우의 제반규칙.</t>
  </si>
  <si>
    <t>3731</t>
  </si>
  <si>
    <t>셀프레벨링 콘크리트</t>
  </si>
  <si>
    <t>self-leveling concrete, -</t>
  </si>
  <si>
    <t>높은 유동성으로 인해 표면에서 자체적으로 평탄해지는 콘크리트를 말함.</t>
  </si>
  <si>
    <t>37310</t>
  </si>
  <si>
    <t>듀콤</t>
  </si>
  <si>
    <t>DuCOM (Durability of COncrete Model), -</t>
  </si>
  <si>
    <t>콘크리트의 다양한 내구성 측면을 평가하는 유한 요소 기반의 계산 프로그램.</t>
  </si>
  <si>
    <t>37311</t>
  </si>
  <si>
    <t>X선 광전자 분광법</t>
  </si>
  <si>
    <t>X-ray photoelectron spectroscopy (XPS), ─線光電子分光法</t>
  </si>
  <si>
    <t>고진공중의 시료에 X선을 조사하여, 광전효과에 의해 방출된 각원소 고유의 광전자의 운동 에너지를 통한 광전자 표면 분석법.</t>
  </si>
  <si>
    <t>37312</t>
  </si>
  <si>
    <t>Stern-Geary 방정식</t>
  </si>
  <si>
    <t>Stern-Geary equation, - 方程式</t>
  </si>
  <si>
    <t>Stern-Geary 방정식은 분극 저항 (Rp)을 부식 전류 밀도 (Icorr)로 전환할 때 사용할 수 있는 방정식임. Stern-Geary 방정식은 다음과 같이 나타낼 수 있음: Icorr = Rp x B (B는 타펠 곡선의 기울기에 의존적인 상수임)</t>
  </si>
  <si>
    <t>37313</t>
  </si>
  <si>
    <t>Nernst-Plank 방정식</t>
  </si>
  <si>
    <t>Nernst-Plank equation, - 方程式</t>
  </si>
  <si>
    <t>Nernst-Planck 방정식은 Fick의 거시적 확산 법칙을 물리적 입자로 재구성 한 것으로 하전 된 입자의 운동으로 확장되었습니다. 이 방정식은 Nernst에 의해 확립되고 실험적으로 뒷받침되었으며 Planck에 의해 이론적으로 정교하게 만들어졌으며 세포 흥분 및 미토콘드리아 에너지 대사와 같은 생명의 필수 과정이 전기 확산에 의존한다는 것이 인식되면 점점 더 중요한 의미를 갖게되었습니다.</t>
  </si>
  <si>
    <t>37314</t>
  </si>
  <si>
    <t>분극화 저항법</t>
  </si>
  <si>
    <t>Polarization resistance measurements, 分極抵抗法</t>
  </si>
  <si>
    <t>철근부식의 비파괴식 검지법의 하나. 부식은 철의 이온화 관계되는 방응인 점에서 철근에 미소한 전위차(△E)를 부하해서 이온화를 촉진(分極)시켰을 때의, 철 이온 생성량을 나타내는 전류(△I)의 변화분을 조사하는 것으로 철근의 이온화의 빠름 즉 부식속도와 관련된 수치(분극저항：Rp)를 얻을 수가 있다.</t>
  </si>
  <si>
    <t>37315</t>
  </si>
  <si>
    <t>Wenner 시험</t>
  </si>
  <si>
    <t>wenner test, - 試驗</t>
  </si>
  <si>
    <t>대지저항률을 측정하기위한 하나의 방법으로서 4개의 전극을 대지에 설치하고 양쪽 바깥쪽의 전극간에 흐르는 전류I와 안쪽 2개의 전극간에 유도되는 전압V를 측정하여 대지저항률을 산출한다.</t>
  </si>
  <si>
    <t>37316</t>
  </si>
  <si>
    <t>선형 분극 저항</t>
  </si>
  <si>
    <t>linear polarization resistance (LPR), 線形 分極 抵抗</t>
  </si>
  <si>
    <t>선형분극저항은 부식금속의 전기 화학 반응을 개방회로 또는 부식전위 근처에서 조사하는방법.</t>
  </si>
  <si>
    <t>37317</t>
  </si>
  <si>
    <t>순환 전압전류법</t>
  </si>
  <si>
    <t>cyclic voltammetry (CV), 循環 電壓電流法</t>
  </si>
  <si>
    <t>고체 전극 등에서 전류 전위곡선을 얻는 방법의 하나. 삼각파를 이용하여 전극 전위를 주기적으로 변화시킨다. 용액 중의 화합물과 전극 물질 자신의 산화-환원거동을 알 수 있다.</t>
  </si>
  <si>
    <t>37318</t>
  </si>
  <si>
    <t>음극 방식 시스템</t>
  </si>
  <si>
    <t>Cathodic protection systems, 陰極 防蝕</t>
  </si>
  <si>
    <t>음극 방식 시스템은 금속 표면을 음극의 전기화학적 셀로 만들어 금속의 부식을 제어하는 시스템임.</t>
  </si>
  <si>
    <t>37319</t>
  </si>
  <si>
    <t>공사명세서</t>
  </si>
  <si>
    <t>工事明細書</t>
  </si>
  <si>
    <t>낙찰자가 낙찰금액 안에서 공사비 전액을 결정하여 그 낙찰금액 범위 안에서 공사를 실시하는 것이므로 공사 실시에 있어서 실행예산의 작성, 즉 설계도서‧공사계획에 기준하여 각 공사별로 필요한 재료와 인건비 등을 상세히 조사하는 공사명세 견적.</t>
  </si>
  <si>
    <t>3732</t>
  </si>
  <si>
    <t>어쿠스틱방출</t>
  </si>
  <si>
    <t>Acoustic emission,  -放出</t>
  </si>
  <si>
    <t>고체재료의 소성변형이나 파괴에 수반하여 탄성에너지가 방출될 때 종파(縱波)로서 전파하는 현상</t>
  </si>
  <si>
    <t>37320</t>
  </si>
  <si>
    <t>Figg 시험</t>
  </si>
  <si>
    <t>Figg test, - 試驗</t>
  </si>
  <si>
    <t>Figg 시험방법은 깊이 30 mm의 콘크리트 내부로 직경 5.5mm의 호스와 주사침을 이용하여 투수성을 측정하는 방법임. 물의 투수성을 측정할 때에는 구멍의 상단은 실리콘으로 밀봉하고 유량센서와 타이머를 통해 메니스커스가 50mm 이동하는데 걸리는 시간을 통해 물 투수성을 측정함. 공기 투수성을 측정 할 때에는, 진공 펌프를 사용하여 구멍의 압력을 15 kPa로 낮추고 모세관 대신 마노미터를 사용함. 진공 펌프 밸브가 닫힌 후, 구멍 내부의 압력이 5 kPa까지 상승 할 때까지의 시간을 측정함.</t>
  </si>
  <si>
    <t>37321</t>
  </si>
  <si>
    <t>굽도리철판</t>
  </si>
  <si>
    <t>지붕면과 수직을 형성하는 면의 하단부에 비흘림 및 빗물막이를 위하여 설치하는 강판</t>
  </si>
  <si>
    <t>37322</t>
  </si>
  <si>
    <t>적층제조</t>
  </si>
  <si>
    <t>Additive Manufacturing, 積層</t>
  </si>
  <si>
    <t>재료를 한번에 한층씩 겹겹이 쌓아서 고체 구조물을 제조하는 방식</t>
  </si>
  <si>
    <t>37323</t>
  </si>
  <si>
    <t>분광기</t>
  </si>
  <si>
    <t>Spectroscopy, 分光器</t>
  </si>
  <si>
    <t>빛 따위 전자파나 입자선을 파장에 따라 스펙트럼 분석하여 그 세기와 파장을 검사하는 장치.</t>
  </si>
  <si>
    <t>37324</t>
  </si>
  <si>
    <t>탄소나노튜브</t>
  </si>
  <si>
    <t>Carbon-nanotube</t>
  </si>
  <si>
    <t>나노 크기의 탄소로만 이루어진 관상(管狀) 물질.</t>
  </si>
  <si>
    <t>37325</t>
  </si>
  <si>
    <t>티탄나노튜브</t>
  </si>
  <si>
    <t>Titanium-nanotube</t>
  </si>
  <si>
    <t>나노 크기의 티타늄으로 이루어진 관 모양의 신소재</t>
  </si>
  <si>
    <t>37326</t>
  </si>
  <si>
    <t>나노튜브</t>
  </si>
  <si>
    <t>Nanotube</t>
  </si>
  <si>
    <t>나노 크기의 관상(管狀) 물질.</t>
  </si>
  <si>
    <t>37327</t>
  </si>
  <si>
    <t>나노섬유</t>
  </si>
  <si>
    <t>Nanofiber</t>
  </si>
  <si>
    <t>나노 크기의 섬유</t>
  </si>
  <si>
    <t>37328</t>
  </si>
  <si>
    <t>공사발주자</t>
  </si>
  <si>
    <t>employer, 工事發注者</t>
  </si>
  <si>
    <t>① ｢도급업자를 고용하는 자｣의 뜻으로서 공사를 발주하는 사람. ② 계약도서 중에서는 첫 자를 대문자로 쓴다. ｢Purchase｣라든가 ｢Owner｣ 또는 공사의 발주 주체가 관청인 경우에는 ｢Administration｣이라고도 함. ③ 우리말에서의 ｢갑｣에 상당함.</t>
  </si>
  <si>
    <t>3733</t>
  </si>
  <si>
    <t>핵자기공명</t>
  </si>
  <si>
    <t>Nuclear Magnetic Resonance, 核磁氣共鳴</t>
  </si>
  <si>
    <t>자기장 속에 놓인, 자기 모멘트를 가진 원자핵이 특정 주파수의 전자기파를 흡수하여 일어나는 공명</t>
  </si>
  <si>
    <t>37330</t>
  </si>
  <si>
    <t>주사현미경</t>
  </si>
  <si>
    <t>SEM(Scanning Electron Microscope), 走査顯微鏡</t>
  </si>
  <si>
    <t>광학 현미경의 한 종류. 관찰하고자 하는 물질의 표면에 전자 빔을 쏘아서 표면으로부터 반사된 전자에 의해물질 표면의 형상이나 특징을 관찰하는 현미경</t>
  </si>
  <si>
    <t>37331</t>
  </si>
  <si>
    <t>투과전자현미경</t>
  </si>
  <si>
    <t>TEM(Transmission Electron Microscope), 透過電子顯微鏡</t>
  </si>
  <si>
    <t>고전압의 전자 빔을 쏘아 얇게 자른 생물의 조직을 투과하게 함으로써 수십만 배 이상으로 확대하여 관찰할 수 있는 현미경. ≒투사 전자 현미경.</t>
  </si>
  <si>
    <t>37332</t>
  </si>
  <si>
    <t>입자가속기</t>
  </si>
  <si>
    <t>Synchrotron, 粒子加速器</t>
  </si>
  <si>
    <t>전자나 양성자와 같이 전기를 띤 입자나 원자ㆍ분자 이온을 가속시켜 큰 운동 에너지를 갖도록 하는 장치</t>
  </si>
  <si>
    <t>37333</t>
  </si>
  <si>
    <t>흡착등온곡선</t>
  </si>
  <si>
    <t>Adsorption isotherm, 吸着等溫曲線</t>
  </si>
  <si>
    <t>일정한 온도에서 흡착이 평형에 달했을 때, 용액의 압력 및 농도와 흡착된 분자ㆍ이온의 양의 관계 따위를 나타내는 곡선</t>
  </si>
  <si>
    <t>37334</t>
  </si>
  <si>
    <t>마이크로실리카</t>
  </si>
  <si>
    <t>Microsilica</t>
  </si>
  <si>
    <t>마이크로크기의 이산화 규소 입자</t>
  </si>
  <si>
    <t>37335</t>
  </si>
  <si>
    <t>비정질</t>
  </si>
  <si>
    <t>Amourphous, 非晶質</t>
  </si>
  <si>
    <t>원자, 이온, 분자 따위가 규칙적으로 배열되어 있지 않은 고체 물질 = 비결정질</t>
  </si>
  <si>
    <t>37336</t>
  </si>
  <si>
    <t>질소흡착법</t>
  </si>
  <si>
    <t>N2 adsoption</t>
  </si>
  <si>
    <t>물질의 표면에 질소를 달라붙게 하여 비표면적을 구하는 방법</t>
  </si>
  <si>
    <t>37337</t>
  </si>
  <si>
    <t>등온열량계</t>
  </si>
  <si>
    <t>Isothermal Calorimetry, 等溫熱量計</t>
  </si>
  <si>
    <t>시험 재료가 열을 발생하거나 흡수하여도 온도가 바뀌지 않는 특수한 열량계</t>
  </si>
  <si>
    <t>37338</t>
  </si>
  <si>
    <t>아라고나이트</t>
  </si>
  <si>
    <t>Aragonite</t>
  </si>
  <si>
    <t>탄산 칼슘으로 이루어진 탄산염 광물. 사방 정계에 속하며, 흔히 무색 또는 흰색이다. 화학 성분은 방해석과 같다.</t>
  </si>
  <si>
    <t>37339</t>
  </si>
  <si>
    <t>공사별도급</t>
  </si>
  <si>
    <t>partial contract, 工事別都給</t>
  </si>
  <si>
    <t>① 공사에 따라 구분하여 도급하는 것. ② ⇨분할도급.</t>
  </si>
  <si>
    <t>3734</t>
  </si>
  <si>
    <t>바테라이트</t>
  </si>
  <si>
    <t>Vaterite</t>
  </si>
  <si>
    <t>탄산 칼슘으로 이루어진 탄산염 광물.</t>
  </si>
  <si>
    <t>37340</t>
  </si>
  <si>
    <t>자기수축</t>
  </si>
  <si>
    <t>Autogeneous shrinkage, 自己收縮</t>
  </si>
  <si>
    <t>초결 이후 시멘트 수화 반응에 의해 내부에 건조가 진행되어 콘크리트, 모르타르 및 시멘트 풀의 체적이 감소하여 수축하는 현상</t>
  </si>
  <si>
    <t>37341</t>
  </si>
  <si>
    <t>블레인 장치</t>
  </si>
  <si>
    <t>Blain</t>
  </si>
  <si>
    <t>공극률이 일정한 분체 시료층에 일정한 양의 공기와 압력을 투입하는 데 걸리는 시간에서 분체의 비표면적을 계산하여 분말도를 구하는 장치</t>
  </si>
  <si>
    <t>37343</t>
  </si>
  <si>
    <t>브래그식</t>
  </si>
  <si>
    <t>Braggs law</t>
  </si>
  <si>
    <t>엑스선이 결정에 의하여 회절(回折)이 생기는 데 필요한 조건을 나타내는 공식</t>
  </si>
  <si>
    <t>37345</t>
  </si>
  <si>
    <t>브루사이트</t>
  </si>
  <si>
    <t>Brucite</t>
  </si>
  <si>
    <t>수산화 마그네슘으로 구성된 광물</t>
  </si>
  <si>
    <t>37346</t>
  </si>
  <si>
    <t>BET식</t>
  </si>
  <si>
    <t>Brunauer-Emmett-Teller equation</t>
  </si>
  <si>
    <t>점토입자처럼 입자가 작은 물질의 비표면적을 측정할 때 이용되는 식</t>
  </si>
  <si>
    <t>37347</t>
  </si>
  <si>
    <t>화학적이동</t>
  </si>
  <si>
    <t>Chemical shift, 化學的移動</t>
  </si>
  <si>
    <t>핵자기 공명이나 전자스핀 공명 따위에서, 같은 핵종이라도 분자의 화학적 구조의 차이에 의하여 공명 주파수의 값이 약간 달라지는 일</t>
  </si>
  <si>
    <t>37349</t>
  </si>
  <si>
    <t>공사별도급계약제도</t>
  </si>
  <si>
    <t>separate contract system, 工事別都給契約制度</t>
  </si>
  <si>
    <t>① 공사실시 방법에 따라 분류한 건축시공계약제도의 하나. ② 분할도급의 정신을 건축 자체에까지 한층 확장한 것이고, 각 공사별로 입찰하여 전문업자에게 도급을 시키고 공사규모를 작게 해서 일식도급시보다도 비교적 저렴하게 또한 시공의 우량을 목적으로 한 것임. ③ 맞춤공사‧장식공사 등에 적용하면 효과가 있고, 예산 또는 설계의 형편상 타종(他種)공사에도 채택할 수 있다. 긴급공사시는 채택 불가함. ④ 장점-공사의 우량‧소규모 도급자의 입찰참가 가능. 단점-시공상의 교섭이 번잡, 세분(細分)시 통일이 곤란, 공사비의 고가.</t>
  </si>
  <si>
    <t>3735</t>
  </si>
  <si>
    <t>수화도</t>
  </si>
  <si>
    <t>Degree of hydration</t>
  </si>
  <si>
    <t>시멘트 클링커 광물이 수화된 정도를 말함</t>
  </si>
  <si>
    <t>37350</t>
  </si>
  <si>
    <t>결정도</t>
  </si>
  <si>
    <t>Crystallinity</t>
  </si>
  <si>
    <t>고분자 화합물에서 물질의 전체 질량에 대한 결정 부분의 질량 비율.</t>
  </si>
  <si>
    <t>37351</t>
  </si>
  <si>
    <t>스핀디커플링</t>
  </si>
  <si>
    <t>Spin decoupling</t>
  </si>
  <si>
    <t>스핀의 에너지 준위를 인공적으로 교란시켜 스핀스핀 결합을 외관상 없게 하는 방법. 특정 핵의 공명 주파수에 동일한 전자파를 다른 주파수 발진기로 이중 조사하고 그 핵이 일정한 스핀 상태를 취하는 수명을 감소시키고 그 작용으로 생기는 공명선의 분열을 지우는 것을 말한다.</t>
  </si>
  <si>
    <t>37352</t>
  </si>
  <si>
    <t>디스크밀</t>
  </si>
  <si>
    <t>Disc Mill</t>
  </si>
  <si>
    <t>쇠판으로 사료를 갈아서 사료의 입자를 작게 만드는 분쇄 기구</t>
  </si>
  <si>
    <t>37354</t>
  </si>
  <si>
    <t>니트로화</t>
  </si>
  <si>
    <t>Nitration</t>
  </si>
  <si>
    <t>유기 화합물의 분자 속의 수소 원자를 나이트로기로 바꾸어 놓는 일</t>
  </si>
  <si>
    <t>37355</t>
  </si>
  <si>
    <t>수화정지</t>
  </si>
  <si>
    <t>Hydration stoppage</t>
  </si>
  <si>
    <t>시멘트 수화반응을 정지하는 방법</t>
  </si>
  <si>
    <t>37356</t>
  </si>
  <si>
    <t>함침</t>
  </si>
  <si>
    <t>Impregnation, 含浸</t>
  </si>
  <si>
    <t>가스 상태나 액체로 된 물질을 물체 안에 침투하게 하여 그 물체의 특성을 사용 목적에 따라 개선함</t>
  </si>
  <si>
    <t>37357</t>
  </si>
  <si>
    <t>유도기</t>
  </si>
  <si>
    <t>Induction Period, 誘導期</t>
  </si>
  <si>
    <t>화학 반응에서 반응 개시의 자극을 가한 후, 반응이 현저하게 일어날 때까지 필요한 시간.</t>
  </si>
  <si>
    <t>37358</t>
  </si>
  <si>
    <t>표준시료방법</t>
  </si>
  <si>
    <t>Internal standard method</t>
  </si>
  <si>
    <t>X-선 회절실험시 내부 표준 시료를 사용하여 정량 분석하는 방법</t>
  </si>
  <si>
    <t>37359</t>
  </si>
  <si>
    <t>공사비</t>
  </si>
  <si>
    <t>expenses of construction, 工事費</t>
  </si>
  <si>
    <t>건설공사에 필요한 비용으로, 좁은 뜻으로는 직접 공사비를 뜻하나, 넓은 뜻으로는 일반 관리비나 설계료 등을 포함하는 모든 비용을 말한다. 공사시공에 사용한 비용은 직접‧간접을 불문하고 전부 실비로 포함되어 있다.</t>
  </si>
  <si>
    <t>3736</t>
  </si>
  <si>
    <t>쌍극자</t>
  </si>
  <si>
    <t>Dipole</t>
  </si>
  <si>
    <t>작은 자석과 같이 양과 음의 자극 또는 전극이 서로 마주 대하고 있는 물체</t>
  </si>
  <si>
    <t>37360</t>
  </si>
  <si>
    <t>사중극</t>
  </si>
  <si>
    <t>quadrupole, 四重極</t>
  </si>
  <si>
    <t>크기는 동일하지만 반대 방향의 두 쌍극자가 접극하여 나란히 존재하는 전하 또는 자하의 분포</t>
  </si>
  <si>
    <t>37361</t>
  </si>
  <si>
    <t>스핀-스핀 결합</t>
  </si>
  <si>
    <t>spin-spin coupling</t>
  </si>
  <si>
    <t>두 입자의 스핀에 의해 생기는 자기장이 서로에게 영향을 미치는 현상</t>
  </si>
  <si>
    <t>37362</t>
  </si>
  <si>
    <t>플랑크상수</t>
  </si>
  <si>
    <t>Planc constant</t>
  </si>
  <si>
    <t>열복사 이론에서 독일의 플랑크가 도입한 정수. 양자 역학에서 기본적인 구실을 하는 중요한 정수</t>
  </si>
  <si>
    <t>37363</t>
  </si>
  <si>
    <t>자기장</t>
  </si>
  <si>
    <t>Magnetic field, 磁氣場</t>
  </si>
  <si>
    <t>자석의 주위, 전류의 주위, 지구의 표면 따위와 같이 자기의 작용이 미치는 공간.</t>
  </si>
  <si>
    <t>37364</t>
  </si>
  <si>
    <t>라플라스수</t>
  </si>
  <si>
    <t>Laplace number</t>
  </si>
  <si>
    <t>표면 장력과 운동량 수송도의 비율을 나타내기 위해 쓰이는 무차원 수.</t>
  </si>
  <si>
    <t>37365</t>
  </si>
  <si>
    <t>카올리나이트</t>
  </si>
  <si>
    <t>Kaolinite</t>
  </si>
  <si>
    <t>알루미늄을 함유한 규산염 광물=고령석</t>
  </si>
  <si>
    <t>37366</t>
  </si>
  <si>
    <t>반금속</t>
  </si>
  <si>
    <t>Semimetal</t>
  </si>
  <si>
    <t>비금속과 금속의 중간 정도의 성질을 지닌 물건.</t>
  </si>
  <si>
    <t>37367</t>
  </si>
  <si>
    <t>레이져회절</t>
  </si>
  <si>
    <t>Laser diffraction</t>
  </si>
  <si>
    <t>레이져를 사용한 회절 시험 방법</t>
  </si>
  <si>
    <t>37368</t>
  </si>
  <si>
    <t>공사비 내역 명세서</t>
  </si>
  <si>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t>
  </si>
  <si>
    <t>3737</t>
  </si>
  <si>
    <t>결정격자</t>
  </si>
  <si>
    <t>Crystal lattice, 結晶格子</t>
  </si>
  <si>
    <t>결정 안에 규칙적이고 주기적으로 배열해 있는 점들이 형성하는 입체적인 그물 모양의 격자.</t>
  </si>
  <si>
    <t>37370</t>
  </si>
  <si>
    <t>결정계</t>
  </si>
  <si>
    <t>Crystal system, 結晶系</t>
  </si>
  <si>
    <t>결정체를 결정축의 수, 길이, 각 축 상호 간의 각도에 따라 종류별로 나눈 것.</t>
  </si>
  <si>
    <t>37371</t>
  </si>
  <si>
    <t>메타카올린</t>
  </si>
  <si>
    <t>Metakaolin</t>
  </si>
  <si>
    <t>카올린 광물의 탈수형, Al2Si2O7의 화학식으로 나타낸다. 이와 같은 광물은 카올린 광물을 600~800℃로 가열했을 때 볼 수 있는 것으로 아주 희미한 X선 반사를 나타내지만 비결정질은 아니다.</t>
  </si>
  <si>
    <t>37372</t>
  </si>
  <si>
    <t>카올린</t>
  </si>
  <si>
    <t>37373</t>
  </si>
  <si>
    <t>오실로스코프</t>
  </si>
  <si>
    <t>Oscilloscope</t>
  </si>
  <si>
    <t>전류 변화를 화면으로 보여주는 장치</t>
  </si>
  <si>
    <t>37374</t>
  </si>
  <si>
    <t>경상이성</t>
  </si>
  <si>
    <t>Enantiomerism</t>
  </si>
  <si>
    <t>선광성이 오른쪽 돌기나 왼쪽 돌기로 한 쌍의 화합물을 이루는 서로의 관계</t>
  </si>
  <si>
    <t>37375</t>
  </si>
  <si>
    <t>편광</t>
  </si>
  <si>
    <t>Polarization, 偏光</t>
  </si>
  <si>
    <t>전기장 벡터 또는 자기장 벡터의 방향이 일정한 방법으로 진동하는 빛.</t>
  </si>
  <si>
    <t>37376</t>
  </si>
  <si>
    <t>공극압</t>
  </si>
  <si>
    <t>Pore pressure, 孔隙壓</t>
  </si>
  <si>
    <t>암석의 입자와 입자 사이에 있는 유체의 압력.</t>
  </si>
  <si>
    <t>37377</t>
  </si>
  <si>
    <t>포틀랜다이트</t>
  </si>
  <si>
    <t>Portlnadite</t>
  </si>
  <si>
    <t>37378</t>
  </si>
  <si>
    <t>펄스</t>
  </si>
  <si>
    <t>Pulse</t>
  </si>
  <si>
    <t>매우 짧은 시간 동안에 큰 진폭을 내는 전압이나 전류 또는 파동.</t>
  </si>
  <si>
    <t>37379</t>
  </si>
  <si>
    <t>공사비내역명세서</t>
  </si>
  <si>
    <t>bill of works expenses, 工事費內譯明細書</t>
  </si>
  <si>
    <t>3738</t>
  </si>
  <si>
    <t>리트벨트법</t>
  </si>
  <si>
    <t>결정 구조 해석 방법중 하나</t>
  </si>
  <si>
    <t>37380</t>
  </si>
  <si>
    <t>분해도</t>
  </si>
  <si>
    <t>Resolution</t>
  </si>
  <si>
    <t>텔레비전 화면이나 컴퓨터의 디스플레이 따위의 표시의 선명도.</t>
  </si>
  <si>
    <t>37381</t>
  </si>
  <si>
    <t>릴렉소메트리</t>
  </si>
  <si>
    <t>Relaxometry</t>
  </si>
  <si>
    <t>핵자기 공명의 Relaxation을 측정하는 법</t>
  </si>
  <si>
    <t>37382</t>
  </si>
  <si>
    <t>민감도</t>
  </si>
  <si>
    <t>Sensitivity</t>
  </si>
  <si>
    <t>사물이나 현상에 대하여 빠르고 날카롭게 느끼는 정도.</t>
  </si>
  <si>
    <t>37383</t>
  </si>
  <si>
    <t>형광</t>
  </si>
  <si>
    <t>Fluoresence</t>
  </si>
  <si>
    <t>어떤 종류의 물체가 엑스선이나 전자 빔 따위를 받았을 때에 내는 고유한 빛</t>
  </si>
  <si>
    <t>37384</t>
  </si>
  <si>
    <t>공중합</t>
  </si>
  <si>
    <t>Copolymerization</t>
  </si>
  <si>
    <t>두 종류 이상의 단위체를 중합하여 한 분자 내에 각 성분을 모두 함유하는 중합체를 생성하는 반응</t>
  </si>
  <si>
    <t>37385</t>
  </si>
  <si>
    <t>세노스피어</t>
  </si>
  <si>
    <t>cenosphere</t>
  </si>
  <si>
    <t>세노스피어 ((초고압에 견디며 가벼워서 심해 탐사·우주선에 이용됨))</t>
  </si>
  <si>
    <t>37386</t>
  </si>
  <si>
    <t>감마선</t>
  </si>
  <si>
    <t>Gamma radiation</t>
  </si>
  <si>
    <t>방사성 물질에서 나오는 방사선의 하나. 파장이 극히 짧고 물질 투과성이 강한 전자기파로 금속의 내부 결함을 탐지하거나 암을 치료하는 데에 널리 쓰임</t>
  </si>
  <si>
    <t>37387</t>
  </si>
  <si>
    <t>중성자</t>
  </si>
  <si>
    <t>Neutron</t>
  </si>
  <si>
    <t>수소를 제외한 모든 원자핵을 이루는 구성 입자.</t>
  </si>
  <si>
    <t>37388</t>
  </si>
  <si>
    <t>공사비내역서</t>
  </si>
  <si>
    <t>3739</t>
  </si>
  <si>
    <t>가수분해</t>
  </si>
  <si>
    <t>Hydrolysis, 加水分解</t>
  </si>
  <si>
    <t>무기 염류가 물과 작용하여 산 또는 알칼리로 분해되는 반응.</t>
  </si>
  <si>
    <t>37390</t>
  </si>
  <si>
    <t>내부양생</t>
  </si>
  <si>
    <t>Internal curing</t>
  </si>
  <si>
    <t>콘크리트 내부의 수분공급을 통한 양생</t>
  </si>
  <si>
    <t>37391</t>
  </si>
  <si>
    <t>공극역학</t>
  </si>
  <si>
    <t>Poromechanics</t>
  </si>
  <si>
    <t>공극이 많은 재료를 대상으로 한 역학</t>
  </si>
  <si>
    <t>37392</t>
  </si>
  <si>
    <t>짝분포함수</t>
  </si>
  <si>
    <t>Pair distribution function</t>
  </si>
  <si>
    <t>주어진 공간 속에 포함된 입자쌍 간의 거리의 분포를 나타내는 함수.</t>
  </si>
  <si>
    <t>37393</t>
  </si>
  <si>
    <t>가상화</t>
  </si>
  <si>
    <t>Virtualization</t>
  </si>
  <si>
    <t>물리적 컴퓨팅 자원을 논리적으로 나누어 사용자에게 서로 다른 서버나 운영체제 등으로 보이게 하는 기술</t>
  </si>
  <si>
    <t>37395</t>
  </si>
  <si>
    <t>기계학습</t>
  </si>
  <si>
    <t>Machine learning</t>
  </si>
  <si>
    <t>기계학습을 통해 데이터의 패턴을 감지</t>
  </si>
  <si>
    <t>37396</t>
  </si>
  <si>
    <t>너치</t>
  </si>
  <si>
    <t>Nutch</t>
  </si>
  <si>
    <t>자료와 정보를 검색하는 크롤러</t>
  </si>
  <si>
    <t>37397</t>
  </si>
  <si>
    <t>드론</t>
  </si>
  <si>
    <t>Drone</t>
  </si>
  <si>
    <t>무선전파로 조종할 수 있는 무인 항공기</t>
  </si>
  <si>
    <t>37398</t>
  </si>
  <si>
    <t>로그수집기</t>
  </si>
  <si>
    <t>Log collector</t>
  </si>
  <si>
    <t>조직 내에 있는 웹서버의 로그, 웹 로그, 트랜잭션 로그, 클릭 로그, 데이터베이스 로그 데이터 등을 수집</t>
  </si>
  <si>
    <t>37399</t>
  </si>
  <si>
    <t>PUD</t>
  </si>
  <si>
    <t>계획단위개발. 일단의 지구를 하나의 계획단위로 설정하여 계획하고 개발하는 개발방식. 지구의 특성에 맞게 지역제(zoning)와 획지분할규제(subdivision)를 완화하여 계획기준을 정하며, 이를 통해 사업자는 계획과정에서 보다 많은 재량을 가지게 됨.</t>
  </si>
  <si>
    <t>374</t>
  </si>
  <si>
    <t>공사비내용명세서</t>
  </si>
  <si>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서류(=공사비내역명세서).</t>
  </si>
  <si>
    <t>3740</t>
  </si>
  <si>
    <t>리쇼어링</t>
  </si>
  <si>
    <t>Reshoring</t>
  </si>
  <si>
    <t>낮은 인건비, 혹은 판매시장을 찾아 외국으로 생산기지를 옮기는 오프쇼어링의 반대개념. 각종 세제 혜택과 규제 완화 등을 활용해 외국에 나가 있는 기업들을 자국으로 불러들이는 정책</t>
  </si>
  <si>
    <t>37400</t>
  </si>
  <si>
    <t>마이크로그리드</t>
  </si>
  <si>
    <t>Microgrid</t>
  </si>
  <si>
    <t>프로슈머가 생산한 전기에너지를 활용하여 네트워크 전체의 에너지를 극대화시키는 기술</t>
  </si>
  <si>
    <t>37401</t>
  </si>
  <si>
    <t>바이오프린팅</t>
  </si>
  <si>
    <t>Bio-printing</t>
  </si>
  <si>
    <t>3D프린팅 기술을 적용하고, 생체 물질을 출력의 재료로 사용하여 인공장기를 만드는 기술</t>
  </si>
  <si>
    <t>37402</t>
  </si>
  <si>
    <t>블록체인</t>
  </si>
  <si>
    <t>Block chain</t>
  </si>
  <si>
    <t>가상의 통화로 거래할 때 발생할 수 있는 해킹을 방지하는 기술</t>
  </si>
  <si>
    <t>37403</t>
  </si>
  <si>
    <t>사물인터넷</t>
  </si>
  <si>
    <t>IoT</t>
  </si>
  <si>
    <t>객체에 센서를 부착하여 실시간으로 인터넷에 데이터를 주고받는 기술이나 환경</t>
  </si>
  <si>
    <t>37404</t>
  </si>
  <si>
    <t>스마트팩토리</t>
  </si>
  <si>
    <t>Smart factory</t>
  </si>
  <si>
    <t>설계·개발, 제조 및 유통·물류 등 생산 과정에 디지털 자동화 솔루션이 결합된 정보통신기술(ICT)을 적용하여 생산성, 품질, 고객만족도를 향상시키는 지능형 생산 공장</t>
  </si>
  <si>
    <t>37405</t>
  </si>
  <si>
    <t>스케일아웃</t>
  </si>
  <si>
    <t>Scale out</t>
  </si>
  <si>
    <t>처리 능력을 향상시키기 위해 트래픽을 분산시킬 서버의 수를 늘리는 방법</t>
  </si>
  <si>
    <t>37406</t>
  </si>
  <si>
    <t>알디비</t>
  </si>
  <si>
    <t>RDB (Relational Data Base)</t>
  </si>
  <si>
    <t>관계형 데이터를 저장·수정하고 관리할 수 있는 데이터베이스로, SQL 문장을 통해 데이터베이스 생성, 수정, 검색과 같은 서비스를 제공</t>
  </si>
  <si>
    <t>37407</t>
  </si>
  <si>
    <t>업사이클</t>
  </si>
  <si>
    <t>Up-cycle</t>
  </si>
  <si>
    <t>재활용품의 디자인을 향상시키고, 활용도를 높인 제품을 일컫는 말로 제품을 재탄생 시키는 일</t>
  </si>
  <si>
    <t>37408</t>
  </si>
  <si>
    <t>오프쇼어링</t>
  </si>
  <si>
    <t>Off-shoring</t>
  </si>
  <si>
    <t>사업의 일부를 외국 기업에 맡겨 처리하는 방법. 아웃소싱의 범주를 외국으로 확대시켜 보다 저렴한 인건비와 새로운 판매시장을 찾는 것이 목적</t>
  </si>
  <si>
    <t>37409</t>
  </si>
  <si>
    <t>공사비내용서</t>
  </si>
  <si>
    <t>공사의 세목별 수량과 단가에서 금액을 구하고, 그들의 합계로서 총공사비를 나타낸 서류. 외국어 표기: bills of quantities(영어). 內譯明細書(한자). 동의어: itemized statement of cost. 내역서(內譯書, itemized statement). 내역 명세서. 토목용어사전: 공사의 세목별 수량과 단가에서 금액을 구하고, 그들의 합계로서 총공사비를 나타낸 서류(=공사비내역명세서)</t>
  </si>
  <si>
    <t>3741</t>
  </si>
  <si>
    <t>유비쿼터스</t>
  </si>
  <si>
    <t>Ubiquitous</t>
  </si>
  <si>
    <t>시간과 장소에 구애받지 않고 언제나 정보통신망에 접속하여 다양한 정보통신 서비스를 활용할 수 있는 환경</t>
  </si>
  <si>
    <t>37410</t>
  </si>
  <si>
    <t>웨어러블</t>
  </si>
  <si>
    <t>Wearable</t>
  </si>
  <si>
    <t>웨어러블 컴퓨터, 또는 웨어러블 디바이스로 불리는 장비. 안경, 시계, 의복 등과 같은 형태로 사용자가 거부감 없이 신체의 일부처럼 사용할 수 있도록 제작되고 있음</t>
  </si>
  <si>
    <t>37411</t>
  </si>
  <si>
    <t>전자문신</t>
  </si>
  <si>
    <t>Electronic tattoo</t>
  </si>
  <si>
    <t>웨어러블 디바이스의 일종으로 피부에 이식하는 문신 형태의 기술. 모니터링, 스마트폰 잠금해제, 의료 분야, 신체 상태 진단 등 개인의 삶의 질 향상과 연계된 분야에서 발전하고 있는 기술</t>
  </si>
  <si>
    <t>37412</t>
  </si>
  <si>
    <t>증강현실</t>
  </si>
  <si>
    <t>Augmented reality</t>
  </si>
  <si>
    <t>사용자가 눈으로 보는 현실세계에 가상의 객체를 겹쳐 보여주는 기술</t>
  </si>
  <si>
    <t>37413</t>
  </si>
  <si>
    <t>코딩</t>
  </si>
  <si>
    <t>Coding</t>
  </si>
  <si>
    <t>흔히 알고리즘을 통한 프로그래밍 방법으로 알려져 있음. 데이터를 사용하기 위한 처리 방법 가운데 하나</t>
  </si>
  <si>
    <t>37414</t>
  </si>
  <si>
    <t>클라우드</t>
  </si>
  <si>
    <t>Cloud</t>
  </si>
  <si>
    <t>하드웨어 및 소프트웨어 리소스를 무형의 형태로 제공하는 인터넷 기반의 컴퓨팅 기술</t>
  </si>
  <si>
    <t>37416</t>
  </si>
  <si>
    <t>휴먼클라우드</t>
  </si>
  <si>
    <t>Human cloud</t>
  </si>
  <si>
    <t>클라우드 컴퓨팅의 기술과 개념을 인적자원에 응용한 것</t>
  </si>
  <si>
    <t>37418</t>
  </si>
  <si>
    <t>이티엘</t>
  </si>
  <si>
    <t>ETL(Extraction, Transformation, Loading)</t>
  </si>
  <si>
    <t>필요한 소스데이터를 추출한 후, 변환을 거쳐 데이터를 시스템에서 시스템으로 이동(추출, 정송, 변환, 적재)시키는 기법</t>
  </si>
  <si>
    <t>37419</t>
  </si>
  <si>
    <t>공사비상한보증계약</t>
  </si>
  <si>
    <t>guaranteed-maximum-price contract, guaranteed-upset-price contract, guaranteed-upset-price contract, 工事費上限保證契約</t>
  </si>
  <si>
    <t>①기본적으로 실비가산 정액보수계약(⇦)으로서 도급업자의 보수는 일정(fixed fee)하지만, 공사비의 최대한(maximum), 즉 이 공사에 있어서는 이 이상의 공사비가 되지 않는다는 상한을 도급업자가 보증(guarantee)하는 것. ② 이 경우, 발주자로서는 공사 실비가 미리 짠 예산(prescribed budget)을 상회하지 않는다는 보증이 있을 뿐 아니라, 도급업자가 공사비를 절감하면 그 절감액의 일부를 추가보수로서 받을 수 있으므로 적극적으로 공사비의 절감에 노력하게 되기 때문에 발주자로서도 사정이 좋다는 장점이 있다. 보증된 상한공사비와 실비의 차, 즉 절감액(savings)은 보통 발주자와 도급업자의 사이에서, 입찰에 있어서 미리 규정된 비율(predetermined proportion)에 따라 환원된다. 이 비율은 발주자나 공사의 내용‧규모에 따라 다르며, 50-50, 40-60, 25-75 등 여러 가지임.</t>
  </si>
  <si>
    <t>3742</t>
  </si>
  <si>
    <t>아크릴실러</t>
  </si>
  <si>
    <t>Acrylic Sealer</t>
  </si>
  <si>
    <t>콘크리트 표면에 보호 필름을 형성하여 일반 및 장식용 콘크리트의 아름다움을 광택을 통해 강조할 수 있는 아크릴 솔벤트 또는 수성 실러이다.</t>
  </si>
  <si>
    <t>37420</t>
  </si>
  <si>
    <t>앤티킹</t>
  </si>
  <si>
    <t>Antiquing</t>
  </si>
  <si>
    <t>장식용 콘크리트 표면의 노화 또는 얼룩진 외관에 부여하는 색상 층화 기술이다.</t>
  </si>
  <si>
    <t>37421</t>
  </si>
  <si>
    <t>블리스터링</t>
  </si>
  <si>
    <t>Blistering</t>
  </si>
  <si>
    <t>코팅(coating)에 물집이 생기고 바탕면과의 접착력이 상실되는 것을 의미한다. 콘크리트 표면에서는 종종 수분 또는 수증기 전달 문제로 인해 발생한다.</t>
  </si>
  <si>
    <t>37422</t>
  </si>
  <si>
    <t>붓질 마감</t>
  </si>
  <si>
    <t>Broom finish</t>
  </si>
  <si>
    <t>콘크리트 표면의 질감을 표현하는 방법으로 표면 위를 빗자루오 같은 붓재료로 밀어 마감하는 방법이다.</t>
  </si>
  <si>
    <t>37424</t>
  </si>
  <si>
    <t>불 플루트</t>
  </si>
  <si>
    <t>Bull float</t>
  </si>
  <si>
    <t>목재, 수지, 알루미늄 또는 마그네슘으로 만들어진 큰 편평한 직사각형 블레이드로 구성된 공구이다.</t>
  </si>
  <si>
    <t>37425</t>
  </si>
  <si>
    <t>콘크리트 조리대</t>
  </si>
  <si>
    <t>Concrete countertops</t>
  </si>
  <si>
    <t>주방 조리대 표면으로 사용되며 얼룩, 안료, 장식 응집체 및 에폭시 코팅을 사용하면 콘크리트에 대리석, 화강암 및 석회석과 같은 채석 된 돌의 모양, 질감 및 느낌을 부여 할 수 있다.</t>
  </si>
  <si>
    <t>37426</t>
  </si>
  <si>
    <t>균열 추적</t>
  </si>
  <si>
    <t>Crack chasing</t>
  </si>
  <si>
    <t>균열 보수재료로 균열을 메우기 전에 톱 또는 앵글 그라인더로 콘크리트 균열을 갈아내는 것을 말한다.</t>
  </si>
  <si>
    <t>37427</t>
  </si>
  <si>
    <t>장식용 콘크리트</t>
  </si>
  <si>
    <t>Decorative concrete</t>
  </si>
  <si>
    <t>색상, 패턴, 질감 또는 장식용 처리 조합으로 강화된 콘크리트를 말한다.</t>
  </si>
  <si>
    <t>37428</t>
  </si>
  <si>
    <t>디라미네이션</t>
  </si>
  <si>
    <t>Delamination</t>
  </si>
  <si>
    <t>접착성이 좋지 않아 각 코팅 또는 코팅층이 분리되는 것을 말한다. 콘크리트 슬래브의 경우, 상부 표면의 수평 분할 또는 분리로 볼 수 있다.</t>
  </si>
  <si>
    <t>37429</t>
  </si>
  <si>
    <t>공사시공자</t>
  </si>
  <si>
    <t>builder, enforcer of construction, 工事施工者</t>
  </si>
  <si>
    <t>① 건축주와 맺은 도급계약에 의하여, 설계도서에 따라 공사관리자의 감독을 받아 공사를 시공하는 건축시공업무상의 공사관계자의 하나. ② 건축물의 건축 또는 대수선의 공사를 도급계약에 의한 경우에는 그 수급인이나 도급계약에 의하지 아니한 경우에는 스스로 그 공사를 행하는 자.</t>
  </si>
  <si>
    <t>3743</t>
  </si>
  <si>
    <t>덴시파이어</t>
  </si>
  <si>
    <t>Densifier</t>
  </si>
  <si>
    <t>콘크리트 표면 치밀화를 돕고 수분 침투 및 염색으로부터 보호를 위해 콘크리트에 적용되는 침투성 액체 화학 경화제이다.</t>
  </si>
  <si>
    <t>37430</t>
  </si>
  <si>
    <t>노출 골재</t>
  </si>
  <si>
    <t>Exposed aggregate</t>
  </si>
  <si>
    <t>콘크리트 슬래브에서 표면 모르타르를 제거하여 (스크러빙, 압력 세척 또는 연마 발파에 의해) 밑에 있는 응집체를 노출시켜 장식용 표면을 형성시켜 콘크리트의 구성재료인 골재가 노출된 것을 말한다.</t>
  </si>
  <si>
    <t>37431</t>
  </si>
  <si>
    <t>그루버</t>
  </si>
  <si>
    <t>Groover</t>
  </si>
  <si>
    <t>콘크리트의 조인트를 만드는데 사용되는 플라스틱의 V형 모양의 도구이다.</t>
  </si>
  <si>
    <t>37432</t>
  </si>
  <si>
    <t>고압 물 분사시스템</t>
  </si>
  <si>
    <t>High pressure water blasting</t>
  </si>
  <si>
    <t>고압으로 전달되는 물줄기를 사용하여 콘크리트 표면을 청소하거나 거칠게하는 공정이다.</t>
  </si>
  <si>
    <t>37433</t>
  </si>
  <si>
    <t>고용량 저압 분무기</t>
  </si>
  <si>
    <t>High-volume low-pressure (HVLP) sprayer</t>
  </si>
  <si>
    <t>과도 분무를 줄이기 위해 저압 및 저속에서 고용량의 고형 도료 및 코팅재를 적용하는 분무 장치이다.</t>
  </si>
  <si>
    <t>37434</t>
  </si>
  <si>
    <t>조인트 필러</t>
  </si>
  <si>
    <t>Expansion joint filler</t>
  </si>
  <si>
    <t>콘크리트 타설시 시공이음 및 신축이음을 두어 팽창에 의한 구조물의 변형에 적응하여 균열 및 파괴를 방지하는 목적으로 사용하는 신축이음채움재를 말한다.</t>
  </si>
  <si>
    <t>37435</t>
  </si>
  <si>
    <t>마이크로 토핑</t>
  </si>
  <si>
    <t>Microtopping</t>
  </si>
  <si>
    <t>초박형 폴리머 기반의 장식 토핑으로 총 두께가 1/4 인치 미만이다. 일반적으로 흙손이나 스퀴지로 적용되며 질감이나 부드러운 마무리가 적용된다. 안료를 혼합 물에 혼입 시키거나 대리석 모양으로 표면에 뿌릴 수 있다.</t>
  </si>
  <si>
    <t>37437</t>
  </si>
  <si>
    <t>실물 모형</t>
  </si>
  <si>
    <t>Mockup</t>
  </si>
  <si>
    <t>실제 프로젝트에 제안 된 것과 동일한 재료 및 방법을 사용하여 만들어진 건축용 콘크리트 샘플을 말한다.</t>
  </si>
  <si>
    <t>37439</t>
  </si>
  <si>
    <t>공사일지</t>
  </si>
  <si>
    <t>diary, 工事日誌</t>
  </si>
  <si>
    <t>공사와 관련된 작업 진행 사항을 매일 기록하는 문서. 공사 일정과 작업 내역을 기록한 일지로 장비투입계획, 자재사용현황 등 공사의 진행 사항을 기록할 때 필요하다.</t>
  </si>
  <si>
    <t>3744</t>
  </si>
  <si>
    <t>침투 실러</t>
  </si>
  <si>
    <t>Penetrating sealer</t>
  </si>
  <si>
    <t>발수성을 높이기 위해 콘크리트 표면에 침투시키는 실러를 말하며, 콘크리트 표면으로부터 물과 염화물 등이 콘크리트를 관통하는 것을 방지한다.</t>
  </si>
  <si>
    <t>37440</t>
  </si>
  <si>
    <t>투수 콘크리트</t>
  </si>
  <si>
    <t>Pervious Concrete</t>
  </si>
  <si>
    <t>높은 다공성을 갖는 콘크리트의 특수한 유형으로, 강수량 및 기타 출처의 물을 통과시키는 목적으로 사용하는 것이다.</t>
  </si>
  <si>
    <t>37441</t>
  </si>
  <si>
    <t>스케일링</t>
  </si>
  <si>
    <t>Scaling</t>
  </si>
  <si>
    <t>경화콘크리트의 표면이 동결융해작용에 의해 표면이 벗겨지거나 일부 손상과 함께 단면이 손실되는 현상을 말한다.</t>
  </si>
  <si>
    <t>37442</t>
  </si>
  <si>
    <t>시딩</t>
  </si>
  <si>
    <t>Seeding</t>
  </si>
  <si>
    <t>타설한 콘크리트 표면에 장식용 골재를 박는 것을 말한다.</t>
  </si>
  <si>
    <t>37443</t>
  </si>
  <si>
    <t>스탬핑 콘크리트</t>
  </si>
  <si>
    <t>Stamped concrete</t>
  </si>
  <si>
    <t>플랫폼 도구, 스탬핑 매트 또는 벽돌, 슬레이트, 돌, 타일 및 나무 판자와 같은 재료와 유사한 질감의 스킨으로 패턴화 된 콘크리트 평면을 말한다.</t>
  </si>
  <si>
    <t>37444</t>
  </si>
  <si>
    <t>스트라이크 오프</t>
  </si>
  <si>
    <t>Strike off</t>
  </si>
  <si>
    <t>타설한 콘크리트를 올바른 높이로 수평을 조정하는 작업을 말한다.</t>
  </si>
  <si>
    <t>37445</t>
  </si>
  <si>
    <t>버그홀</t>
  </si>
  <si>
    <t>Bug Holes</t>
  </si>
  <si>
    <t>굳지 않은 콘크리트 내부의 갇힌 공기가 표면으로 이동하여 발생된 표면공극을 말하며, 대부분 콘크리트부재의 수직면에서 관찰된다. 보통 그 직경은 15mm를 초과하지 않는다.</t>
  </si>
  <si>
    <t>37447</t>
  </si>
  <si>
    <t>원형 덕트</t>
  </si>
  <si>
    <t>Round duct</t>
  </si>
  <si>
    <t>둥근 단면 형태의 덕트이다. 이러한 덕트는 일반적으로 (플라스틱 인 경우) 압출되거나 평평한 금속 스트립으로 구성되며 나선형으로 연속 된 나선형 솔기가 감겨져 있다.</t>
  </si>
  <si>
    <t>37448</t>
  </si>
  <si>
    <t>폼 라이너</t>
  </si>
  <si>
    <t>Form liners</t>
  </si>
  <si>
    <t>콘크리트벽에 디자인적 요소를 적용하여, 다양한 형태의 패턴으로 표현할 수 있는 거푸집 안쪽의 형틀역할을 하는 것을 말한다.</t>
  </si>
  <si>
    <t>37449</t>
  </si>
  <si>
    <t>공사주임</t>
  </si>
  <si>
    <t>superintendent, 工事主任</t>
  </si>
  <si>
    <t>① 건축공사현장(조직)의 공사책임자. ② 공사주임은 시공지식이 풍부하고 절대적인 수완과 인내심이 강해야 함.</t>
  </si>
  <si>
    <t>3745</t>
  </si>
  <si>
    <t>L1재</t>
  </si>
  <si>
    <t>L1 component</t>
  </si>
  <si>
    <t>1방향으로 절단, 구부림 등의 가공이 예정되어 있는 재료(KS F 1505 참조).</t>
  </si>
  <si>
    <t>37450</t>
  </si>
  <si>
    <t>L2재</t>
  </si>
  <si>
    <t>L2 component</t>
  </si>
  <si>
    <t>2방향으로 절단, 구부림 등의 가공이 예정되어 있는 재료(KS F 1505 참조).</t>
  </si>
  <si>
    <t>37451</t>
  </si>
  <si>
    <t>L3재</t>
  </si>
  <si>
    <t>L3 component</t>
  </si>
  <si>
    <t>3방향으로 절단, 구부림 등의 가공이 예정되어 있는 재료(KS F 1505 참조).</t>
  </si>
  <si>
    <t>37452</t>
  </si>
  <si>
    <t>강연선</t>
  </si>
  <si>
    <t>작은 지름의 고강도 강선 여러 가닥을 꼬아서 묶은 강선</t>
  </si>
  <si>
    <t>37453</t>
  </si>
  <si>
    <t>갱웨이</t>
  </si>
  <si>
    <t>gangway, catwalk</t>
  </si>
  <si>
    <t>가구, 기계 및 기타 장비로 접근하기 위한, 폭이 좁은 순환공간(=캣워크)</t>
  </si>
  <si>
    <t>37454</t>
  </si>
  <si>
    <t>거푸집 박리제</t>
  </si>
  <si>
    <t>form oil</t>
  </si>
  <si>
    <t>거푸집과 콘크리트의 부착을 방지하고 거푸집 탈형을 쉽게 하기 위하여 콘크리트를 타설하기 전에 거푸집 표면에 도포하는 수성 또는 유성의 액체</t>
  </si>
  <si>
    <t>37455</t>
  </si>
  <si>
    <t>경량 기포 콘크리트 블록</t>
  </si>
  <si>
    <t>autoclaved lightweight aerated concrete block</t>
  </si>
  <si>
    <t>발포제 및 기포제에 의해 콘크리트에 기포를 골고루 독립적으로 분산시켜 제작한 단위 용적 질량 또는 밀도가 낮은 콘크리트 블록</t>
  </si>
  <si>
    <t>37456</t>
  </si>
  <si>
    <t>경량 기포 콘크리트 패널</t>
  </si>
  <si>
    <t>autoclaved lightweight aerated concrete panel</t>
  </si>
  <si>
    <t>발포제 및 기포제에 의해 콘크리트에 기포를 골고루 독립적으로 분산시켜 제작한 단위 용적 질량 또는 밀도가 낮은 콘크리트 패널</t>
  </si>
  <si>
    <t>37457</t>
  </si>
  <si>
    <t>계단 헤드룸</t>
  </si>
  <si>
    <t>stair headroom</t>
  </si>
  <si>
    <t>피치선 또는 계단참 위쪽의 방해받지 않는 최소 수직 거리</t>
  </si>
  <si>
    <t>37458</t>
  </si>
  <si>
    <t>고내구성 콘크리트</t>
  </si>
  <si>
    <t>high durability concrete</t>
  </si>
  <si>
    <t>장기간 산, 알칼리, 염류 및 해수의 작용 등에 따른 열화가 적고 소요의 공용 기간 중 요구되는 성능과 기능을 지속시킬 수 있는 콘크리트</t>
  </si>
  <si>
    <t>37459</t>
  </si>
  <si>
    <t>공사중지</t>
  </si>
  <si>
    <t>suspension of work, 工事中止</t>
  </si>
  <si>
    <t>3746</t>
  </si>
  <si>
    <t>고성능 콘크리트</t>
  </si>
  <si>
    <t>high performance concrete</t>
  </si>
  <si>
    <t>콘크리트의 강도, 내구성 및 유동성이 일반 보통 콘크리트보다 향상된 성능을 발휘하는 콘크리트</t>
  </si>
  <si>
    <t>37460</t>
  </si>
  <si>
    <t>고유동 콘크리트</t>
  </si>
  <si>
    <t>high flowing concrete,
high-workable concrete,
high fluidity concrete</t>
  </si>
  <si>
    <t>굳지 않은 상태에서 재료 분리 없이 높은 유동성을 가진 콘크리트</t>
  </si>
  <si>
    <t>37461</t>
  </si>
  <si>
    <t>골재에 포함된 잔입자 시험</t>
  </si>
  <si>
    <t>test for amount of material of standard 0.08 mm sieve in aggregate</t>
  </si>
  <si>
    <t>골재에 함유된 잔입자의 양을 측정하기 위하여 0.08 mm 체를 사용하여 골재를 물로 씻어서 건조시킨 후, 체를 통과하는 양에 대한 질량 백분율을 구하는 시험방법(KS F 2511 참조)</t>
  </si>
  <si>
    <t>37462</t>
  </si>
  <si>
    <t>구조용 경량 콘크리트</t>
  </si>
  <si>
    <t>structural lightweight concrete</t>
  </si>
  <si>
    <t>단위 용적 질량이 (1 400∼2 000) kg/㎥, 압축 강도가 18 MPa 이상으로 경량 골재를 사용하여 제조한 구조용 콘크리트</t>
  </si>
  <si>
    <t>37463</t>
  </si>
  <si>
    <t>굳지 않은 콘크리트</t>
  </si>
  <si>
    <t>fresh concrete</t>
  </si>
  <si>
    <t>응결이 일어나지 않은 상태의 굳지 않은 콘크리트</t>
  </si>
  <si>
    <t>37464</t>
  </si>
  <si>
    <t>굵은 골재 최대치수</t>
  </si>
  <si>
    <t>maximum size of coarse aggregate</t>
  </si>
  <si>
    <t>질량으로 90 % 이상이 통과한 체 중 최소 치수의 체 치수로 나타낸 굵은 골재의 치수</t>
  </si>
  <si>
    <t>37465</t>
  </si>
  <si>
    <t>기계적 이음</t>
  </si>
  <si>
    <t>mechanical splice</t>
  </si>
  <si>
    <t>철근 이음 방법 중의 하나로서, 커플러와 같은 기계적 장치에 의해서 철근과 철근을 잇는 방법</t>
  </si>
  <si>
    <t>37466</t>
  </si>
  <si>
    <t>기계적 정착</t>
  </si>
  <si>
    <t>mechanical anchorage</t>
  </si>
  <si>
    <t>37467</t>
  </si>
  <si>
    <t>내구성 감소계수</t>
  </si>
  <si>
    <t>durability reduction factor</t>
  </si>
  <si>
    <t>구성 평가시에 콘크리트 및 콘크리트 구조물이 보유하고 있는 내구성능에 대한 불확실성을 고려하기 위하여 내구성능 특성치에 곱해 주는 계수</t>
  </si>
  <si>
    <t>37468</t>
  </si>
  <si>
    <t>내구성 평가</t>
  </si>
  <si>
    <t>durability evaluation</t>
  </si>
  <si>
    <t>구조물의 목표내구수명기간 동안에 내구성능을 확보하는 가를 판단하기 위하여 수행하는 평가</t>
  </si>
  <si>
    <t>37469</t>
  </si>
  <si>
    <t>공사진척</t>
  </si>
  <si>
    <t>progress [of work], 工事進陟</t>
  </si>
  <si>
    <t>공사의 진행상황 중 과거 특정기간에 대하여  현재 공사가 진행된 정도.</t>
  </si>
  <si>
    <t>3747</t>
  </si>
  <si>
    <t>내구성능 예측값</t>
  </si>
  <si>
    <t>prediction value of durability</t>
  </si>
  <si>
    <t>콘크리트 및 콘크리트 구조물의 내구성능에 대한 예측치</t>
  </si>
  <si>
    <t>37470</t>
  </si>
  <si>
    <t>내구성능 특정값</t>
  </si>
  <si>
    <t>characteristic value of durability</t>
  </si>
  <si>
    <t>콘크리트 및 콘크리트 구조물이 보유해야 하는 내구성능의 요구특성치</t>
  </si>
  <si>
    <t>37471</t>
  </si>
  <si>
    <t>노출 콘크리트</t>
  </si>
  <si>
    <t>exposed concrete</t>
  </si>
  <si>
    <t>부어 넣은 콘크리트 면에 미장 바름 또는 마감재 등을 붙이지 않고, 거푸집을 때어낸 면을 그대로 치장으로 하는 콘크리트(=제치장 콘크리트)</t>
  </si>
  <si>
    <t>37472</t>
  </si>
  <si>
    <t>단위 결합재량</t>
  </si>
  <si>
    <t>binder content per unit volume of concrete</t>
  </si>
  <si>
    <t>굳지 않은 콘크리트 1 ㎥ 중에 포함된 결합재의 질량</t>
  </si>
  <si>
    <t>37473</t>
  </si>
  <si>
    <t>동 슬래그 골재</t>
  </si>
  <si>
    <t>copper slag aggregate</t>
  </si>
  <si>
    <t>노에서 동과 동시에 생성되는 용융 슬래그를 수쇄또는 서랭하여 입도 조정한 골재(KS F 2527 참조)</t>
  </si>
  <si>
    <t>37474</t>
  </si>
  <si>
    <t>롤러 다짐 콘크리트</t>
  </si>
  <si>
    <t>roller-compacted concrete</t>
  </si>
  <si>
    <t>매우 된 반죽 콘크리트를 얇은 층으로 깔고 진동롤러로 다진 콘크리트</t>
  </si>
  <si>
    <t>37475</t>
  </si>
  <si>
    <t>리프트 월</t>
  </si>
  <si>
    <t>lift wall, elevator shaft</t>
  </si>
  <si>
    <t>승강차 및 평형추가 이동하는 피트의 바닥과 수직 벽 및 천장으로 밀폐된 공간</t>
  </si>
  <si>
    <t>37476</t>
  </si>
  <si>
    <t>마모 시험(굵은 골재)</t>
  </si>
  <si>
    <t>abrasion test(coarse aggregate)</t>
  </si>
  <si>
    <t>회전하는 드럼 속에서 골재에 마찰을 일으켜 소정의 회전수에서 골재의 마모 손실량을 측정하여 골재의 내마모성을 판정하는 시험(KS F 2508 참조)</t>
  </si>
  <si>
    <t>37477</t>
  </si>
  <si>
    <t>모래 경량 콘크리트</t>
  </si>
  <si>
    <t>sand lightweight concrete</t>
  </si>
  <si>
    <t>팽창 점토 등 경량 굵은 골재와 모래 및 부순 잔골재 등의 보통 중량 잔골재를 사용한 콘크리트로서 건축공사 표준시방서의 경량 골재 콘크리트 1종에 해당함. 기건 단위 용적 질량은 (1 700∼2 000) kg/㎥임.</t>
  </si>
  <si>
    <t>37478</t>
  </si>
  <si>
    <t>목표내구수명</t>
  </si>
  <si>
    <t>intended service life</t>
  </si>
  <si>
    <t>해당 콘크리트 구조물의 중요도, 규모, 종류, 사용기간, 유지관리수준 및 경제성 등을 고려하여 설정된 구조물이 내구성능을 유지해야 하는 기간</t>
  </si>
  <si>
    <t>37479</t>
  </si>
  <si>
    <t>공사책임자</t>
  </si>
  <si>
    <t>superintendent, 工事責任者</t>
  </si>
  <si>
    <t>건축이나 토목공사 현장에서 직공‧노무자 등을 지휘 감독하는 사람. 엔지니어나 기술자로 전체의 공정을 책임지는자.</t>
  </si>
  <si>
    <t>3748</t>
  </si>
  <si>
    <t>분리 저감제</t>
  </si>
  <si>
    <t>separation reducing agent</t>
  </si>
  <si>
    <t>콘크리트의 점성을 증가시켜 재료 분리를 방지하기 위하여 사용하는 혼화제</t>
  </si>
  <si>
    <t>37481</t>
  </si>
  <si>
    <t>분말도 시험</t>
  </si>
  <si>
    <t>fineness test</t>
  </si>
  <si>
    <t>시멘트 등 분말 입자의 고운 정도를 조사하는 시험으로, 블레인 방법에 의한 비표면적 시험이 주로 사용됨.</t>
  </si>
  <si>
    <t>37482</t>
  </si>
  <si>
    <t>붙임 피어</t>
  </si>
  <si>
    <t>attached pier, pilaster</t>
  </si>
  <si>
    <t>벽체를 따라 일정 간격으로 배치되고 두께가 있는 단면을 지닌, 벽과 일체화된 부품</t>
  </si>
  <si>
    <t>37483</t>
  </si>
  <si>
    <t>블라인딩</t>
  </si>
  <si>
    <t>blinding</t>
  </si>
  <si>
    <t>건설공사를 위해 지표를 채우고 표면을 깨끗하게 하기 위해 위에 통상 50~100mm 두께로 타설되는 콘크리트</t>
  </si>
  <si>
    <t>37484</t>
  </si>
  <si>
    <t>산-가용성 염화물</t>
  </si>
  <si>
    <t>acid-soluble chloride</t>
  </si>
  <si>
    <t>산에 용해되는 염화물</t>
  </si>
  <si>
    <t>37485</t>
  </si>
  <si>
    <t>샌드 블래스팅</t>
  </si>
  <si>
    <t>grit blasting, sand blasting</t>
  </si>
  <si>
    <t>압축 공기나 물 분사를 통해 연마하여 깨끗하게 하거나 마감하는 수단</t>
  </si>
  <si>
    <t>37486</t>
  </si>
  <si>
    <t>서비스 덕트</t>
  </si>
  <si>
    <t>service duct, service space</t>
  </si>
  <si>
    <t>점검 및 유지관리에 필요한 활동 공간을 제공하는 덕트</t>
  </si>
  <si>
    <t>37487</t>
  </si>
  <si>
    <t>석분</t>
  </si>
  <si>
    <t>crushed rock powder</t>
  </si>
  <si>
    <t>부순 골재를 만드는 경우에 발생하는 입자지름 2.5㎜ 이하인 것.</t>
  </si>
  <si>
    <t>37488</t>
  </si>
  <si>
    <t>설계내구수명</t>
  </si>
  <si>
    <t>designed service life</t>
  </si>
  <si>
    <t>콘크리트 구조물의 설계 내구수명은 구조물의 설계, 계획 시 산출되는 구조물의 내구수명으로서 구조물의 설치지역, 환경, 주요 사용부위, 시공관리, 유지보수 등 구조물의 입지 조건을 고려하여 정하는 기간</t>
  </si>
  <si>
    <t>37489</t>
  </si>
  <si>
    <t>공사측량</t>
  </si>
  <si>
    <t>engineering surveying, 工事測量</t>
  </si>
  <si>
    <t>공사를 진행하기 위해 실시하는 여러가지 측량업무.</t>
  </si>
  <si>
    <t>3749</t>
  </si>
  <si>
    <t>성숙도</t>
  </si>
  <si>
    <t>maturity</t>
  </si>
  <si>
    <t>경화 초기에 콘크리트의 경화 정도 또는 강도를 평가하는 지표</t>
  </si>
  <si>
    <t>37490</t>
  </si>
  <si>
    <t>성형재</t>
  </si>
  <si>
    <t>formed member</t>
  </si>
  <si>
    <t>건축물에 사용되는 L1재, L2재, L3재로서, 단면이 골형, 리브형 등으로 된 것 또는 표면에 흠, 얼룩 무늬 등 요철 무늬를 만드는 것.</t>
  </si>
  <si>
    <t>37491</t>
  </si>
  <si>
    <t>소성 수축</t>
  </si>
  <si>
    <t>plastic shrinkage</t>
  </si>
  <si>
    <t>굳지 않은 콘크리트의 성질로서 콘크리트가 굳지 않은 상태에서 체적이 감소하는 현상</t>
  </si>
  <si>
    <t>37492</t>
  </si>
  <si>
    <t>솔리드 플로어</t>
  </si>
  <si>
    <t>solid floor</t>
  </si>
  <si>
    <t>공극 또는 충전물질이 없는 바닥 슬래브를 이루는 바닥</t>
  </si>
  <si>
    <t>37493</t>
  </si>
  <si>
    <t>수용성 염화물</t>
  </si>
  <si>
    <t>water-soluble chloride</t>
  </si>
  <si>
    <t>모르타르 및 콘크리트에 포함된 염화물 중에서 물에 용해되는 염화물</t>
  </si>
  <si>
    <t>37494</t>
  </si>
  <si>
    <t>순환 골재</t>
  </si>
  <si>
    <t>콘크리트를 크러셔 등으로 분쇄하여 인공적으로 만든 골재로 재생 골재라고도 함.</t>
  </si>
  <si>
    <t>37495</t>
  </si>
  <si>
    <t>순환 골재 콘크리트</t>
  </si>
  <si>
    <t>순환 골재를 일부 또는 전부를 사용하여 제조한 콘크리트</t>
  </si>
  <si>
    <t>37496</t>
  </si>
  <si>
    <t>스트라이킹</t>
  </si>
  <si>
    <t>striking</t>
  </si>
  <si>
    <t>경화된 콘크리트로부터 거푸집의 제거</t>
  </si>
  <si>
    <t>37497</t>
  </si>
  <si>
    <t>슬랜더 비</t>
  </si>
  <si>
    <t>slenderness ration</t>
  </si>
  <si>
    <t>단면의 적절한 최소 나선반경에 대한 유효길이 또는 유효 높이의 비율</t>
  </si>
  <si>
    <t>37498</t>
  </si>
  <si>
    <t>시방 배합</t>
  </si>
  <si>
    <t>소정 품질의 콘크리트가 얻어지는 배합(조건)으로 시방서 또는 책임 기술자에 의하여 지시된 것. 1 ㎥ 콘크리트의 반죽에 대한 재료 사용량으로 나타냄.</t>
  </si>
  <si>
    <t>37499</t>
  </si>
  <si>
    <t>PVAC</t>
  </si>
  <si>
    <t>375</t>
  </si>
  <si>
    <t>시험 배합</t>
  </si>
  <si>
    <t>trial mix</t>
  </si>
  <si>
    <t>계획한 배합(조합)으로 소정의 콘크리트가 얻어지는 가능성 여부를 조사하기 위한 반죽 혼합</t>
  </si>
  <si>
    <t>37500</t>
  </si>
  <si>
    <t>씻기 분석 시험
(콘크리트)</t>
  </si>
  <si>
    <t>washing analysis test(concrete)</t>
  </si>
  <si>
    <t>굳지 않은 콘크리트를 체를 통해서 물로 씻음으로 써 각 재료의 배합비를 구하는 시험(KS F 2411 참조)</t>
  </si>
  <si>
    <t>37501</t>
  </si>
  <si>
    <t>안정도 시험(골재)</t>
  </si>
  <si>
    <t>soundness test (aggregate)</t>
  </si>
  <si>
    <t>황산 나트륨 혹은 황산 마그네슘의 포화 용액에 골재를 담근 다음, 건조로에서 골재를 건조시키는 조작을 규정된 횟수만큼 반복하여 골재의 파손 상태에서 골재의 내구성을 판정하는 시험(KS F 2507 참조).</t>
  </si>
  <si>
    <t>37502</t>
  </si>
  <si>
    <t>안정도 시험(시멘트)</t>
  </si>
  <si>
    <t>soundness test (cement)</t>
  </si>
  <si>
    <t>시멘트가 경화 중에 팽창 또는 수축에 의해 균열이 나 뒤틀림이 발생하지 않고 수화 작용을 하는지의 여부를 시험하는 것.</t>
  </si>
  <si>
    <t>37503</t>
  </si>
  <si>
    <t>안정도(골재)</t>
  </si>
  <si>
    <t>soundness(aggregate)</t>
  </si>
  <si>
    <t>건습과 동결 융해 작용에 의한 골재의 물리적 안전성 또는 반응성 실리카, 황산염에 의한 용적 팽창으로 인한 골재의 균열 파쇄에 대한 안전성(KS F 2507 참조)</t>
  </si>
  <si>
    <t>37504</t>
  </si>
  <si>
    <t>안정도(시멘트)</t>
  </si>
  <si>
    <t>soundness(cement)</t>
  </si>
  <si>
    <t>시멘트가 이상한 용적 변화 등을 일으키지 않고 안정되게 수화하는 성질</t>
  </si>
  <si>
    <t>37505</t>
  </si>
  <si>
    <t>압출 성형 콘크리트 패널</t>
  </si>
  <si>
    <t>extrusion concrete panel</t>
  </si>
  <si>
    <t>시멘트, 규산질 원료, 골재, 무기질 섬유 등을 사용하여 진공 압출 성형한 콘크리트 제품</t>
  </si>
  <si>
    <t>37506</t>
  </si>
  <si>
    <t>에어 로크</t>
  </si>
  <si>
    <t>공기압력이 서로 다른 지역을 통행할 수 있도록 해주는 장치</t>
  </si>
  <si>
    <t>37507</t>
  </si>
  <si>
    <t>에폭시 도막 철근</t>
  </si>
  <si>
    <t>epoxy coated bar</t>
  </si>
  <si>
    <t>에폭시 수지를 정전 분사로 도장한 이형철근 및 원형철근</t>
  </si>
  <si>
    <t>37508</t>
  </si>
  <si>
    <t>연 슬래그 골재</t>
  </si>
  <si>
    <t>lead slag aggregate</t>
  </si>
  <si>
    <t>연광석을 제련로에서 연속적으로 용융, 환원할 때생성된 용융 슬래그를 물로 급랭한 다음 입도 조정한 골재(KS F 2527 참조)</t>
  </si>
  <si>
    <t>37509</t>
  </si>
  <si>
    <t>연석량 시험 (굵은 골재)</t>
  </si>
  <si>
    <t>test for percentage of soft particles (coarse aggregate)</t>
  </si>
  <si>
    <t>골재 중에 함유되어 있는 연석의 양을 판정하기 위한 시험(KS F 2516 참조)</t>
  </si>
  <si>
    <t>37510</t>
  </si>
  <si>
    <t>연석량(굵은 골재)</t>
  </si>
  <si>
    <t>content of soft particle(coarse aggregate)</t>
  </si>
  <si>
    <t>굵은 골재 중에 함유되어 있는 재질이 연한 입자 및 부서지기 쉬운 입자의 양</t>
  </si>
  <si>
    <t>37511</t>
  </si>
  <si>
    <t>염소 이온량</t>
  </si>
  <si>
    <t>chloride ion content</t>
  </si>
  <si>
    <t>콘크리트에 포함된 염소 이온의 양(%)</t>
  </si>
  <si>
    <t>37512</t>
  </si>
  <si>
    <t>염화물량 시험</t>
  </si>
  <si>
    <t>test for chloride content</t>
  </si>
  <si>
    <t>잔골재 혹은 콘크리트 내에 함유되어 있는 염화물을 시약을 사용하여 정량 분석하는 시험</t>
  </si>
  <si>
    <t>37513</t>
  </si>
  <si>
    <t>염화물량(콘크리트)</t>
  </si>
  <si>
    <t>chloride content(concrete)</t>
  </si>
  <si>
    <t>콘크리트 1 ㎥ 중에 포함되어 있는 염화물의 양</t>
  </si>
  <si>
    <t>37514</t>
  </si>
  <si>
    <t>용융 슬래그 골재</t>
  </si>
  <si>
    <t>liquid slag aggregate</t>
  </si>
  <si>
    <t>노에서 생성되는 용융 슬래그를 서랭 또는 물, 공기 등에 의해 급랭하여 입도 조정한 골재</t>
  </si>
  <si>
    <t>37515</t>
  </si>
  <si>
    <t>원주 공시체</t>
  </si>
  <si>
    <t>cylindrical specimen</t>
  </si>
  <si>
    <t>콘크리트의 강도 시험 등에 사용하는 원주형의 공시체</t>
  </si>
  <si>
    <t>37516</t>
  </si>
  <si>
    <t>유공재</t>
  </si>
  <si>
    <t>perforated member</t>
  </si>
  <si>
    <t>건축물에 사용되는 L1재, L2재, L3재로서, 표면에 흡음, 그 밖의 측정한 목록으로 만든 구멍이 있는 재료</t>
  </si>
  <si>
    <t>37517</t>
  </si>
  <si>
    <t>이어치기</t>
  </si>
  <si>
    <t>placing concrete in contact with hardened concrete</t>
  </si>
  <si>
    <t>경화한 상태에 있는 콘크리트에 접해서 새로운 콘크리트를 타설하는 것.</t>
  </si>
  <si>
    <t>37518</t>
  </si>
  <si>
    <t>자기 수평 모르타르</t>
  </si>
  <si>
    <t>self-levelling mortar, 自己水平-</t>
  </si>
  <si>
    <t>모르타르를 바탕면에 부었을 경우, 자기 스스로 일정하게 면을 평활하게 하여 주로 건축물의 바닥용 마감재에 사용되는 시멘트계 모르타르</t>
  </si>
  <si>
    <t>37519</t>
  </si>
  <si>
    <t>자기팽창</t>
  </si>
  <si>
    <t>autogenous expansion</t>
  </si>
  <si>
    <t>초결 이후 시멘트 수화 반응에 의해 콘크리트, 모르타르 및 시멘트 풀의 체적이 증가하여 팽창하는 현상</t>
  </si>
  <si>
    <t>37521</t>
  </si>
  <si>
    <t>잔존내구수명</t>
  </si>
  <si>
    <t>remaining service life</t>
  </si>
  <si>
    <t>구조물 및 부재가 성능을 상실하게 될 때까지 향후의 기간을 의미한다. 이는 구조물 및 부재의 현재 상태에 기초하여 예측되어지는 내구수명</t>
  </si>
  <si>
    <t>37522</t>
  </si>
  <si>
    <t>재료분리</t>
  </si>
  <si>
    <t>segregation</t>
  </si>
  <si>
    <t>중력이나 외력 등의 원인에 의해 콘크리트를 구성하고 있는 재료들의 분포가 당초의 균질한 상태를 유지하지 못하는 현상</t>
  </si>
  <si>
    <t>37523</t>
  </si>
  <si>
    <t>적재용 베이</t>
  </si>
  <si>
    <t>loading bay</t>
  </si>
  <si>
    <t>차량의 적재 및 하역을 위한 플랫폼을 포함한 우묵부</t>
  </si>
  <si>
    <t>37524</t>
  </si>
  <si>
    <t>전기로 산화 슬래그 골재</t>
  </si>
  <si>
    <t>electric arc furnace oxidizing slag aggregate</t>
  </si>
  <si>
    <t>전기로에서 용강과 동시에 생성되는 용융 산화 슬래그를 서랭 또는 물과 공기 등에 의하여 급랭 후 철분을 제거하여 입도 조정한 골재(KS F 2573 참조).</t>
  </si>
  <si>
    <t>37525</t>
  </si>
  <si>
    <t>절연 콘크리트</t>
  </si>
  <si>
    <t>insulating concrete</t>
  </si>
  <si>
    <t>발포 폴리스티렌과 콘크리트를 혼합하여 제조하거나 경량 골재를 사용하여 제조한 절연 효과가 있는 콘크리트</t>
  </si>
  <si>
    <t>37526</t>
  </si>
  <si>
    <t>점토 덩어리 시험(골재 중)</t>
  </si>
  <si>
    <t>test for clay lumps (aggregate)</t>
  </si>
  <si>
    <t>골재 중에 함유되어 있는 점토 덩어리 양을 구하는 시험</t>
  </si>
  <si>
    <t>37527</t>
  </si>
  <si>
    <t>존속</t>
  </si>
  <si>
    <t>conservation</t>
  </si>
  <si>
    <t>건축물이나 기타 구조물(특히, 역사적인 관심 대상)의 형태를 보존하거나 자연 생태계를 보존하기위해 수행되는 유지관리</t>
  </si>
  <si>
    <t>37528</t>
  </si>
  <si>
    <t>쪼갬 인장 강도</t>
  </si>
  <si>
    <t>splitting tensile strength</t>
  </si>
  <si>
    <t>원주 공시체를 재축의 직각 방향으로 하중을 작용시켜 콘크리트가 할렬 파괴될 때의 하중으로부터 탄성 이론에 의해 계산된 인장 응력도의 값(KS F 2423 참조)</t>
  </si>
  <si>
    <t>37529</t>
  </si>
  <si>
    <t>공수</t>
  </si>
  <si>
    <t>manday； manhour</t>
  </si>
  <si>
    <t>작업량의 표시 단위. 연 작업 시간 (작업 시간 x 작업자 수)을 가리키며 인일(人日), 인시(人時), 인분(人分) 등의 단위로 표시한다.</t>
  </si>
  <si>
    <t>3753</t>
  </si>
  <si>
    <t>차폐 콘크리트</t>
  </si>
  <si>
    <t>주로 생체 방호를 위하여 감마선과 중성자 등의 방사선을 차폐할 목적으로 사용하는 콘크리트</t>
  </si>
  <si>
    <t>37530</t>
  </si>
  <si>
    <t>채움 콘크리트</t>
  </si>
  <si>
    <t>블록 등의 쌓기에서 빈틈에 채워 넣는 콘크리트</t>
  </si>
  <si>
    <t>37531</t>
  </si>
  <si>
    <t>철골 철근 콘크리트</t>
  </si>
  <si>
    <t>steel framed reinforced concrete</t>
  </si>
  <si>
    <t>철골 부재와 철근 콘크리트가 함께 사용된 합성 구조</t>
  </si>
  <si>
    <t>37532</t>
  </si>
  <si>
    <t>캡핑</t>
  </si>
  <si>
    <t>압축 강도 시험용 공시체에 재하할 때, 가압판과 공시체 재하면을 밀착시키고 평면으로 유지시키기 위해 공시체 상면을 마무리하는 것(KS F 2403 참조).</t>
  </si>
  <si>
    <t>37533</t>
  </si>
  <si>
    <t>콘크리트 경계 블록</t>
  </si>
  <si>
    <t>concrete curb</t>
  </si>
  <si>
    <t>보도 및 차도 또는 도로의 경계부에 설치하는 콘크리트 제품</t>
  </si>
  <si>
    <t>37534</t>
  </si>
  <si>
    <t>크러셔 런</t>
  </si>
  <si>
    <t>부순 골재를 만들때 크러셔로 부순 그대로의 골재</t>
  </si>
  <si>
    <t>37535</t>
  </si>
  <si>
    <t>크롤웨이</t>
  </si>
  <si>
    <t>crawlway, crawlspace</t>
  </si>
  <si>
    <t>각종 부대설비에 접근할 수 있고, 기어다닐 수 있는 높이의 공간</t>
  </si>
  <si>
    <t>37536</t>
  </si>
  <si>
    <t>탭핑</t>
  </si>
  <si>
    <t>바닥 또는 포장용 콘크리트를 쳐서 넣은 다음 굳어질 때까지 사이에 콘크리트 표면을 두드려서 균열도 없애고 침하도 수정하며 밀실하게 하는 것.</t>
  </si>
  <si>
    <t>37537</t>
  </si>
  <si>
    <t>팽창 콘크리트</t>
  </si>
  <si>
    <t>expansive cement concrete</t>
  </si>
  <si>
    <t>에트린자이트나 석회 등 팽창재를 시멘트와 혼합하여 제조한 응결 종료 후 팽창성을 갖는 콘크리트</t>
  </si>
  <si>
    <t>37538</t>
  </si>
  <si>
    <t>퍼깅</t>
  </si>
  <si>
    <t>pugging, deafening fill</t>
  </si>
  <si>
    <t>방음 성능 지원을 위해 천장 위, 장선 사이에 사용하는 모래 쪼는 기타 유사 재료</t>
  </si>
  <si>
    <t>37539</t>
  </si>
  <si>
    <t>공시체</t>
  </si>
  <si>
    <t>specimen, test piece, 供試體</t>
  </si>
  <si>
    <t>표준화 또는 규격화된 형상을 갖는 재료시험용 시험체.</t>
  </si>
  <si>
    <t>3754</t>
  </si>
  <si>
    <t>페로니켈 슬래그 잔골재</t>
  </si>
  <si>
    <t>ferronickel slag fine aggregate</t>
  </si>
  <si>
    <t>노에서 페로니켈과 동시에 생성되는 용융 슬래그를 서랭 또는 물, 공기 등에 의해 급랭하여 입도 조정한 잔골재(KS F 2573 참조).</t>
  </si>
  <si>
    <t>37540</t>
  </si>
  <si>
    <t>페이싱 레이어</t>
  </si>
  <si>
    <t>facing layer,face</t>
  </si>
  <si>
    <t>주요 재료와 다른 재료 및 성질로 이루어진, 블록면 위의 벽돌, 석재 또는 콘크리트 층</t>
  </si>
  <si>
    <t>37541</t>
  </si>
  <si>
    <t>폐콘크리트</t>
  </si>
  <si>
    <t>waste concrete</t>
  </si>
  <si>
    <t>건축 및 토목공사 시 발생한 콘크리트와 건축물 및 토목공사물의 해체 시 발생하는 콘크리트의 총칭</t>
  </si>
  <si>
    <t>37542</t>
  </si>
  <si>
    <t>폴리에스테르 레진 콘크리트</t>
  </si>
  <si>
    <t>polyester resin concrete</t>
  </si>
  <si>
    <t>에폭시 수지, 불포화 폴리에스테르 수지, MMA 수지 등을 결합재로 하고 건조시킨 잔골재와 굵은 골재를 사용하여 제조한 콘크리트</t>
  </si>
  <si>
    <t>37543</t>
  </si>
  <si>
    <t>표면 응결 지연제</t>
  </si>
  <si>
    <t>surface retarder</t>
  </si>
  <si>
    <t>스트라이킹 후에 표면을 쉽게 제거하고 노출된 골재의 마감 또는 키를 만들어내는 콘크리트 면의 응고를 지연시키기 위해 거푸집 면에 적용하는 코킹재</t>
  </si>
  <si>
    <t>37544</t>
  </si>
  <si>
    <t>표면 활성제</t>
  </si>
  <si>
    <t>surface active agent</t>
  </si>
  <si>
    <t>계면 활성제라고도 하며, 표면 활성 작용에 의하여 콘크리트 등의 물성을 변화시키는 혼화제</t>
  </si>
  <si>
    <t>37545</t>
  </si>
  <si>
    <t>프리플레이스트 콘크리트</t>
  </si>
  <si>
    <t>preplacedaggregate concrete</t>
  </si>
  <si>
    <t>거푸집 내에 미리 굵은 골재를 충전하고 굵은 골재사이에 모르타르를 주입하여 만드는 콘크리트</t>
  </si>
  <si>
    <t>37546</t>
  </si>
  <si>
    <t>해양 콘크리트</t>
  </si>
  <si>
    <t>marine concrete, off-shore concrete</t>
  </si>
  <si>
    <t>해수의 영향을 직접 받는 방파제, 해저 터널 등의 구조물 혹은 해풍이나 해수 물보라의 영향을 받는 육ㆍ해상에 건설되는 구조물의 건설에 사용되는 콘크리트</t>
  </si>
  <si>
    <t>37547</t>
  </si>
  <si>
    <t>환경계수</t>
  </si>
  <si>
    <t>environmental factor</t>
  </si>
  <si>
    <t>내구성 평가시에 콘크리트 및 콘크리트 구조물의 내구성에 영향을 미치는 외부환경중의 불확실성을 고려하기 위하여 내구성능의 예측치에 곱해주는 안전계수</t>
  </si>
  <si>
    <t>37548</t>
  </si>
  <si>
    <t>활성도 지수</t>
  </si>
  <si>
    <t>activity index</t>
  </si>
  <si>
    <t>보통 포틀랜드 시멘트를 사용하여 제조한 기준 모르타르 압축 강도에 대하여 혼화재와 보통 포틀랜드 시멘트를 사용하여 제조한 시험 모르타르 압축강도비를 백분율로 표시한 값</t>
  </si>
  <si>
    <t>37549</t>
  </si>
  <si>
    <t>공시편</t>
  </si>
  <si>
    <t>"공시체"의 다른 표현.</t>
  </si>
  <si>
    <t>3755</t>
  </si>
  <si>
    <t>압전소자</t>
  </si>
  <si>
    <t>piezoelectric element, 壓電素子</t>
  </si>
  <si>
    <t>압전 효과(기계적 압력을 인가하면 전압이 발생하고, 전압을 인가하면 기계적 변형이 생기는 현상)를 지닌 소자. 즉 외력을 가하면 전기 분극이 일어나서 전위차가 생기고, 반대로 전압을 가하면 변형이나 변형력이 생기는 성질을 가진 소자.</t>
  </si>
  <si>
    <t>37550</t>
  </si>
  <si>
    <t>에너지 하베스팅</t>
  </si>
  <si>
    <t>energy harvesting</t>
  </si>
  <si>
    <t>태양광, 진동, 열, 풍력 등과 같이 자연적인 에너지원으로부터 발생하는 에너지를 전기 에너지로 전환시켜 수확하는 기술.</t>
  </si>
  <si>
    <t>37551</t>
  </si>
  <si>
    <t>딥러닝</t>
  </si>
  <si>
    <t>Deep Learning</t>
  </si>
  <si>
    <t>다층구조 형태의 신경망을 기반으로 하는 머신 러닝의 한 분야로,다량의 데이터로부터 높은 수준의 추상화 모델을 구축하고자 하는기법</t>
  </si>
  <si>
    <t>37552</t>
  </si>
  <si>
    <t>전기-역학적 임피던스</t>
  </si>
  <si>
    <t>Electro-Mechanical Impedance</t>
  </si>
  <si>
    <t>전류가 흐르기 어려운 정도와 운동에 수반하여 발생되는 역학적 저항 작용을 말한다.</t>
  </si>
  <si>
    <t>37553</t>
  </si>
  <si>
    <t>듀벨</t>
  </si>
  <si>
    <t>düwel</t>
  </si>
  <si>
    <t>두 목재 사이의 접합부에 끼워 볼트 접합을 보강하기 위한 철물로 일정의 산지. 재료는 주철, 강철 등으로 하고 산지류, 압익식, 파넣는 식으로 대별되고 모양에 따라 가락지 형(ring), 관형(pipe), 별모양 등과 각종 특허품이 있다.</t>
  </si>
  <si>
    <t>37554</t>
  </si>
  <si>
    <t>머신러닝</t>
  </si>
  <si>
    <t>Machine Learing</t>
  </si>
  <si>
    <t>인공지능의 연구 분야 중 하나로, 인간의 학습 능력과 같은 기능을 컴퓨터에서 실현하고자 하는 기술 및 기법</t>
  </si>
  <si>
    <t>37555</t>
  </si>
  <si>
    <t>IFC</t>
  </si>
  <si>
    <t>Industry Foundation Classes</t>
  </si>
  <si>
    <t>AEC산업에서 사용되는 주요 소프트웨어 프로그램들 간 상호 호환할 수 있는 국제표준 데이터포맷</t>
  </si>
  <si>
    <t>37556</t>
  </si>
  <si>
    <t>D.T소파블록</t>
  </si>
  <si>
    <t>D.T wave dissipating block</t>
  </si>
  <si>
    <t>전층이 유공으로 연결되어 파도를 유도하면서 소멸시키는 구조로 블록 공극 그대화로 사용량을 줄이고 체결의 원활화로 계단식 공선구간 시공이 가능하여 조류 및 파랑으로 비롯하여 구조물의 세굴현상으로 이어지는 침식을 방지하고 월파로 주는 피해를 줄여주며 해양 친화적인 전층연결 유공구조의 친수형 소파블록 시공공법</t>
  </si>
  <si>
    <t>37557</t>
  </si>
  <si>
    <t>재수화</t>
  </si>
  <si>
    <t>rehydration, 再水和</t>
  </si>
  <si>
    <t>다시 수화함. 물을 가하여 원상으로 돌아가게 함.</t>
  </si>
  <si>
    <t>37558</t>
  </si>
  <si>
    <t>바이오 콘크리트</t>
  </si>
  <si>
    <t>Bio concrete</t>
  </si>
  <si>
    <t>지구 광물 중 원적외선 발생이 큰 원소의 함유량이 많은 광물질(점토, 황토, 규사, 탄소 등)을 콘크리트와 혼합하여 구조체 혹은 마감재로 활용</t>
  </si>
  <si>
    <t>37559</t>
  </si>
  <si>
    <t>공식</t>
  </si>
  <si>
    <t>국부적 또는 점 형상의 부식을 말한다.</t>
  </si>
  <si>
    <t>3756</t>
  </si>
  <si>
    <t>사물인터넷(IOT)</t>
  </si>
  <si>
    <t>Internet of Things</t>
  </si>
  <si>
    <t>여러 사물에 정보통신기술이 융합되어 실시간으로 데이터를 인터넷으로 주고받는 기술</t>
  </si>
  <si>
    <t>37560</t>
  </si>
  <si>
    <t>정보통신기술(ICT)</t>
  </si>
  <si>
    <t>Information and Communication Technology</t>
  </si>
  <si>
    <t>정보 기술(Information Technology, IT)과 통신 기술(Communication Technology, CT)의 합성어로 정보기기의 하드웨어 및 이들 기기의 운영 및 정보 관리에 필요한 소프트웨어 기술과 이들 기술을 이용하여 정보를 수집, 생산, 가공, 보존, 전달, 활용하는 모든 방법을 의미한다.</t>
  </si>
  <si>
    <t>37561</t>
  </si>
  <si>
    <t>통합발주체계</t>
  </si>
  <si>
    <t>Integrated Project Delivery</t>
  </si>
  <si>
    <t>발주처, 설계사, 시공사 등 모든 관계사가 하나의 팀을 이뤄 협얼을 통하여 프로젝트를 수행하고, 이윤 및 리스크를 분배하는 것</t>
  </si>
  <si>
    <t>37562</t>
  </si>
  <si>
    <t>CIC</t>
  </si>
  <si>
    <t>Computer Integrated Construction</t>
  </si>
  <si>
    <t>건설생산에 초점을 맞추어 계획,관리,엔지니어링,설계,구매,시공,유지º보수 등 건설 업체 수행 모든 행위를 대상으로 한다.</t>
  </si>
  <si>
    <t>37563</t>
  </si>
  <si>
    <t>건설분야 통합정보 통신시스템(CALS)</t>
  </si>
  <si>
    <t>Continuous Acquisition&amp;Life Cycle Support/Commerce At Light Speed</t>
  </si>
  <si>
    <t>건설생산활동의 전과정에서 발주자,설계,시공 감리자등 건설관련주체가 초고속정보통신망과 전자상거래등을 이용 정보의 실시간 공유를 통한 공기단축,원가절감,품질향상등을 도모하려는 건설분야 통합정보 통신시스템을 말한다.</t>
  </si>
  <si>
    <t>37564</t>
  </si>
  <si>
    <t>BTO방식</t>
  </si>
  <si>
    <t>Build-Transfer-Operate</t>
  </si>
  <si>
    <t>사회간접시설을 민간부분 주도하에 설계,시공 후 소유권을 공공부분에 먼저 이양하고, 약정기간 동안 그 시설물을 운영하여 투자금액을 회수하는 방식이다.</t>
  </si>
  <si>
    <t>37565</t>
  </si>
  <si>
    <t>BOO방식</t>
  </si>
  <si>
    <t>Build-Operate-Own</t>
  </si>
  <si>
    <t>민간부분이 설계,시공 주도 후 그 시설물의 운영과 함께 소유권도 민간에 이전되는 방식이다.</t>
  </si>
  <si>
    <t>37566</t>
  </si>
  <si>
    <t>BOT방식</t>
  </si>
  <si>
    <t>Build-Operate-Transfer</t>
  </si>
  <si>
    <t>발주측이 project 공사비를 부담하는 것이 아니라 민간부분 수주측이 설계, 시공 후 일정기간 시설물을 운영하여 투자금을 회수하고 시설물과 운영권을 무상으로 발주측에 이전하는 방식이다.</t>
  </si>
  <si>
    <t>37567</t>
  </si>
  <si>
    <t>사회간접자본(SOC)</t>
  </si>
  <si>
    <t>Social Overhead Capita</t>
  </si>
  <si>
    <t>생산활동과 소비활동을 직간접적으로 지원해 주는 자본의 하나로서, 도로·항만·공항·철도 등 교통시설과 전기·통신, 상하수도, 댐, 공업단지 등을 포함하고 범위를 더 넓히면 대기, 하천, 해수 등의 자연과 사법이나 교육 등의 사회제도까지를 포함한다.</t>
  </si>
  <si>
    <t>37568</t>
  </si>
  <si>
    <t>초고성능 콘크리트(UHPC)</t>
  </si>
  <si>
    <t>Ultra High Performance Concrete</t>
  </si>
  <si>
    <t>UHPC는 초고성능콘크리트로 고성능콘크리트 보다 더 조밀한 구조를 가지며, 성능을 향상시킨 콘크리트이다. 초고성능 콘크리트는 압축강도가 80Mpa 이상인 콘크리트를 이야기하며, 동결융해저항성 등 기존의 일반 콘크리트보다 동결융해저항성외 여러방면에서 뛰어난 성능을 보인다.</t>
  </si>
  <si>
    <t>37569</t>
  </si>
  <si>
    <t>유리섬유보강콘크리트(GFRC)</t>
  </si>
  <si>
    <t>Glass Fiber Reinforced Concrete</t>
  </si>
  <si>
    <t>유리섬유보강콘크리트(GFRC)는 유리섬유를 콘크리트에 혼합한 것으로 유리섬유가 골재를 붙잡아주어 힘이 가해졌을 때 기존 콘크리트 보다 큰 저항성을 갖는다.</t>
  </si>
  <si>
    <t>37570</t>
  </si>
  <si>
    <t>압력지연삼투(PRO)</t>
  </si>
  <si>
    <t>Pressure Retarded Osmosis</t>
  </si>
  <si>
    <t>역삼투(RO) 방식의 해수담수화 플랜트 공정 대비 전력소모량 절감(20% 이상)을 통해 담수화 생산비용을 저감하는 기술이며, 해수담수화 플랜트 공정에서 파생되어 바다로 배출되는 고농도의 RO 농축수를 압력지연삼투(PRO) 공정의 유도용액으로 사용한 후 희석 배출(농축수 30% 이상 저감)하여, 해양환경에 대한 오염 부하를 줄이고 기존 플랜트 후단의 농축수 희석시설의 구축 및 운영 비용을 절감할 수 있는 기술</t>
  </si>
  <si>
    <t>37571</t>
  </si>
  <si>
    <t>컴팩션그라우팅(CG)</t>
  </si>
  <si>
    <t>Compaction Grouting</t>
  </si>
  <si>
    <t>단일 주입펌프 내부에 최대 6개의 실린더를 장착하고 최대 3개의 주입공에 동시 주입이 가능한 다중 동시주입펌프를 이용하여 개별 주입공별로 주입압력과 주입량 설정으로 주입 효율을 개선하였고 시공 시간을 단축시키고 시공 효율성을 향상시킨 컴팩션 그라우팅 시공 신기술이다.</t>
  </si>
  <si>
    <t>37572</t>
  </si>
  <si>
    <t>CAAD</t>
  </si>
  <si>
    <t>Computer Aided Architectural Design</t>
  </si>
  <si>
    <t>일종의 파생어이며 캐드중에서 건축부분에 대한 보완사항을 추가로 더 구성하여 만든 보조 장치</t>
  </si>
  <si>
    <t>37573</t>
  </si>
  <si>
    <t>건축 정보 모델(BIM)</t>
  </si>
  <si>
    <t>Building Information Modeling</t>
  </si>
  <si>
    <t>3차원 정보모델을 기반으로 시설물의 생애주기에 걸쳐 발생하는 모든 정보를 통합하여 활용이 가능하도록 시설물의 형상, 속성 등을 정보로 표현한 디지털 모형을 뜻한다.</t>
  </si>
  <si>
    <t>37574</t>
  </si>
  <si>
    <t>BIPV 시스템</t>
  </si>
  <si>
    <t>Building Integrated Photovoltaic System</t>
  </si>
  <si>
    <t>태양광 에너지로 전기를 생산하여 소비자에게 공급하는 것 외에 건물 일체형 태양광 모듈을 건축물 외장재로 사용하는 태양광 발전 시스템이다.</t>
  </si>
  <si>
    <t>37575</t>
  </si>
  <si>
    <t>고성능강</t>
  </si>
  <si>
    <t>High Performance Steel</t>
  </si>
  <si>
    <t>일반강(교량 및 건축물에서는 주로 SM400, SM490, SM520)에 비해 인장강도, 인성, 용접성, 냉간성형성 및 내부식성 등 일정 성능을 향상시킨 강을 통칭하는 것</t>
  </si>
  <si>
    <t>37576</t>
  </si>
  <si>
    <t>고인성강</t>
  </si>
  <si>
    <t>Steel with Excellent Toughness</t>
  </si>
  <si>
    <t>일반강의 제약조건을 극복하고자 N(질소) 성분을 0.006% 이하로 조정하여 인성을 향상시킨 강</t>
  </si>
  <si>
    <t>37577</t>
  </si>
  <si>
    <t>TMC 강재</t>
  </si>
  <si>
    <t>Thermo Mechanical Control process steel</t>
  </si>
  <si>
    <t>압연시 제어냉각을 통해 강도를 확보함으로써 동일 강도의 일반강에 비해 탄소당량(Ceq)이나 용접균열감응도(Pcm)를 낮출 수 있기 때문에 대입열용접이 용이하고 예열 조건을 대폭 완화 할 수 있는 등 용접성이 매우 우수한 강재이다.</t>
  </si>
  <si>
    <t>37578</t>
  </si>
  <si>
    <t>녹색 건물</t>
  </si>
  <si>
    <t>Green building,, 綠色建物</t>
  </si>
  <si>
    <t>그린빌딩은 환경적으로 향상된 방법으로 설계, 운영, 철거되는 건물을 말한다. 에너지절약과 환경보전을 목표로 에너지부하 저감, 고효율 에너지설비, 자원재활용, 환경공해 저감기술 등을 적용하여 자연친화적으로 설계 건설하고 유지관리한 후 건물의 수명이 끝나 해체될 때에도 환경에 대한 피해가 최소화되도록 계획된 건축물을 말한다.</t>
  </si>
  <si>
    <t>37579</t>
  </si>
  <si>
    <t>공심돈</t>
  </si>
  <si>
    <t>空心墩</t>
  </si>
  <si>
    <t>중국의 『성서(城書)』제도에 따라 성곽의 치(雉) 위에 성이 안팎에서 일어나는 일을 감시하기 위해 설치한 높은 망루인 돈(墩).  공심돈은 이러한 돈의 가운데가 비어있는 구조로 내부는 층을 나누고 위 아래에 구멍을 뚫어서 성밖 동정을 살피고 화살이나 화포로 적을 공격할 수 있는 형태.</t>
  </si>
  <si>
    <t>3758</t>
  </si>
  <si>
    <t>장애물없는 생활환경 인증</t>
  </si>
  <si>
    <t>BF (Barrier Free), 障碍物- 生活環境 認證</t>
  </si>
  <si>
    <t>장애인·노인·임산부 등 모든 시설이용자가 각종 시설물을 보다 편안하고 안전 하게 이용할 수 있도록 하기 위해, 공신력 있는 지정기관이 편의시설의 설치· 관리 여부를 평가하여 인증하는 제도</t>
  </si>
  <si>
    <t>37580</t>
  </si>
  <si>
    <t>범죄예방환경설계</t>
  </si>
  <si>
    <t>CPTED (Crime Prevention Through Environmental Design), 犯罪豫防環境設計</t>
  </si>
  <si>
    <t>건축환경 설계를 이용해 범죄를 예방하려는 연구 분야로서 아파트, 학교, 공원 등 도시생활공간의 설계단계부터 범죄를 예방할 수 있도록 다양한 안전시설 및 수단을 적용한 도시계획 및 건축설계를 말한다. 셉테드라고도 한다. 범죄학, 건축학, 도시공학 등 학문 응용 분야이다.</t>
  </si>
  <si>
    <t>37581</t>
  </si>
  <si>
    <t>건축물 에너지관리시스템</t>
  </si>
  <si>
    <t>BEMS (Building Energy Management System), 建築物 -管理-</t>
  </si>
  <si>
    <t>빌딩 내 에너지 관리 설비의 다양한 정보를 실시간 수집, 분석해 에너지 사용 효율을 개선하는 시스템이다. 에너지사용량, 설비운전 현황, 실내환경 및 탄소배출량 등을 관리해 주며, 이 시스템을 사용시 평균 5~15%가량의 에너지를 절감할 수 있다.</t>
  </si>
  <si>
    <t>37582</t>
  </si>
  <si>
    <t>녹색건축인증</t>
  </si>
  <si>
    <t>G-SEED (Green Standard for Energy and Environmental Design), 綠色建築認證</t>
  </si>
  <si>
    <t>지속 가능한 개발의 실현을 목표로 인간과 자연이 서로 친화하며 공생할 수 있도록 계획도나 건축물의 입지. 자재 선정 및 시공, 유지관리, 폐기 등 건축의 전 생애를 대상으로 환경에 영향을 미치는 요소에 대한 평가를 통하여 건축물의 환경성능을 인증하는 제도</t>
  </si>
  <si>
    <t>37583</t>
  </si>
  <si>
    <t>에너지 효율등급인증</t>
  </si>
  <si>
    <t>Building Energy Efficiency Rating System, - 效率等級認證</t>
  </si>
  <si>
    <t>에너지성능이 높은 건축물의 건축을 확대하고, 건축물 에너지관리를 효율화하기 위하여 정부가 시행하는 제도.</t>
  </si>
  <si>
    <t>37585</t>
  </si>
  <si>
    <t>건강친화형주택</t>
  </si>
  <si>
    <t>Health-Friendly Housing, 健康親和型 住宅</t>
  </si>
  <si>
    <t>오염물질이 적게 방출되는 건축자재를 사용하고 환기 등을 실시하여 새집증후군 문제를 개선시킴으로써, 거주자에게 건강하고 안전한 실내환경을 제공할 수 있도록 일정 수준 이상의 실내 공기질과 환기 성능을 확보한 주택.</t>
  </si>
  <si>
    <t>37586</t>
  </si>
  <si>
    <t>장수명 주택 인증</t>
  </si>
  <si>
    <t>long-lasting housing certification System, 長壽命 住宅 認證</t>
  </si>
  <si>
    <t>「주택 건설기준 등에 관한 규정」 제66조(장수명 주택 건설기준 및 인증 제도 적용 대상 등)에 따라 구조적으로 내구성을 갖추고, 다양한 수요 및 요구 변화에 대응, 내부 구조를 쉽게 변경할 수 있는 가변성과 수리 용이성 등이 우수한 주택을 건설하기 위한 제도.</t>
  </si>
  <si>
    <t>37587</t>
  </si>
  <si>
    <t>저영향개발</t>
  </si>
  <si>
    <t>LID (Low Impact Development), 低影響開發</t>
  </si>
  <si>
    <t>강우유출 발생지에서부터 침투, 저류를 통해 도시화에 따른 수생태계를 최소화하여 개발 이전의 상태에 최대한 가깝게 만들기 위한 토지이용 계획 및 도시 개발 기법</t>
  </si>
  <si>
    <t>37588</t>
  </si>
  <si>
    <t>지능형건축물</t>
  </si>
  <si>
    <t>IB (Intelligent Building), 知能型建築物</t>
  </si>
  <si>
    <t>건축물을 이루고 있는 건축, 설비, 각종 시스템들이 용도와 목적에 맞게끔 최적화되어 사용자들이 쾌적하고 편안한 상태에서 거주할 수 있도록 하고, 또한 건축물의 모든 요소들이 유기적으로 통합되고 연동되어 불필요한 에너지소비를 줄이고 건축물의 유지관리비용을 절감하여 건축물의 효용가치가 지속가능하게 유지될 수 있도록 만들어진 건축물</t>
  </si>
  <si>
    <t>37589</t>
  </si>
  <si>
    <t>공아</t>
  </si>
  <si>
    <t>栱牙</t>
  </si>
  <si>
    <t>① 전통 목구조의 공포형식 중 하나를 지칭하는 용어. ② 삼국사기 문헌에 집의 규모와 형식을 제한하는 내용에 등장하며, 한 단계 높은 형식으로 화두아(花斗牙)가 있으나 이들 형식이 어떠한 것인지 정확하지 않음.</t>
  </si>
  <si>
    <t>3759</t>
  </si>
  <si>
    <t>수질오염총량제</t>
  </si>
  <si>
    <t>Total Water Pollution Load Management System, 水質汚染總量制</t>
  </si>
  <si>
    <t>수계의 단위유역별로 목표수질 한도 내에서 오염물질 배출총량을 할당하여 관리하는 제도</t>
  </si>
  <si>
    <t>37590</t>
  </si>
  <si>
    <t>5S</t>
  </si>
  <si>
    <t>5S, -</t>
  </si>
  <si>
    <t>건설현장에서 근로자 작업공간의 최적화를 위한 시스템으로 5단계 분석을 사용하여 안정적이고 깨끗한 작업환경을 유지하도록 하는 방식, 건설현장에서의 무질서와 낭비요소를 제거하기 위해 눈에 보이는 것들부터 정리하는 원칙을 쉽게 설명한 것임. 5S: Sifting(정리), Sorting(정돈), Sweeping(청소), Standardizing(표준화), Sustaining(유지)</t>
  </si>
  <si>
    <t>37591</t>
  </si>
  <si>
    <t>5 Why 분석법</t>
  </si>
  <si>
    <t>5 Why Analysis, - 分析法</t>
  </si>
  <si>
    <t>문제가 발생할 때마다 연속적(최소한 5회)으로 문제발생 이유(“왜?”)를 질문하여 문제의 근본적인 원인을 찾아내는데 사용되는 문제 해결 기법.</t>
  </si>
  <si>
    <t>37592</t>
  </si>
  <si>
    <t>A3</t>
  </si>
  <si>
    <t>A3, -</t>
  </si>
  <si>
    <t>협력을 통한 문제 해결, 전략 개발 또는 보고 등을 위해 한 장의 A3 용지에 작성된 요약 보고서.PDCA 규칙을 따라 작성해야 하며, A3에는 배경, 문제 개요, 분석, 해결방안 및 예상 결과가 포함 됨.</t>
  </si>
  <si>
    <t>37593</t>
  </si>
  <si>
    <t>작업 활동</t>
  </si>
  <si>
    <t>Activity , 作業 活動</t>
  </si>
  <si>
    <t>한 단위의 업무를 뜻하는 말.</t>
  </si>
  <si>
    <t>37594</t>
  </si>
  <si>
    <t>실제 비용</t>
  </si>
  <si>
    <t>Actual Cost, 實際成本</t>
  </si>
  <si>
    <t>발주자, 설계자 및 CM/GC등의 모든 구성원이 프로젝트를 수행하며 실제로 사용한 총 비용.CM/GC의 용역비도 포함한 일체의 실제 비용.</t>
  </si>
  <si>
    <t>37595</t>
  </si>
  <si>
    <t>비용 절감</t>
  </si>
  <si>
    <t>Allowable Cost , 費用節減</t>
  </si>
  <si>
    <t>과거의 프로젝트 사례에 기반하여 산출된 발주자의 절대 최대 사업비.</t>
  </si>
  <si>
    <t>37596</t>
  </si>
  <si>
    <t>업무</t>
  </si>
  <si>
    <t>Assignment, 業務</t>
  </si>
  <si>
    <t>주간 작업 계획(Weekly Work Plan)에 포함될 수 있고 타업체들이 신뢰할 수 있는 약속(Reliable Promise)이 될 수 있을 만큼 명확한 작업의 단위.주간 작업 계획(WWP)에 포함되기 전에 업무(Assignment)는 Quality Assignment의 정의와 특징을 만족시키는 지 확인해야함.</t>
  </si>
  <si>
    <t>37597</t>
  </si>
  <si>
    <t>빅 룸</t>
  </si>
  <si>
    <t>Big Room, -</t>
  </si>
  <si>
    <t>팀의 모든 이해관계자들이 모여 일할 수 있는 공간.일반적으로 시각적인 프로젝트 관련 자료들이 게시됨. 공유된 공간(빅룸)은 의사소통과 대화를 가능하게 하며 이를 통해 보다 효율적인 업무 수행. 실시간으로 생성된 협업 결과들을 확인할 수 있으며 재작업과 수정이 줄어듦. 빅룸 구성, 기간 및 용도는 일정하게 정해진 바가 없이 프로젝트 실정에 따라 융통성 있게 결정.</t>
  </si>
  <si>
    <t>37598</t>
  </si>
  <si>
    <t>PVC</t>
  </si>
  <si>
    <t>376</t>
  </si>
  <si>
    <t>공안</t>
  </si>
  <si>
    <t>栱眼</t>
  </si>
  <si>
    <t>첨차 상부 소로가 앉는 자리 사이. 빈 공간으로 깎아 투과하거나 어깨의 옆면을 조금 파내거나 함.</t>
  </si>
  <si>
    <t>3760</t>
  </si>
  <si>
    <t>버퍼</t>
  </si>
  <si>
    <t>Buffer, -</t>
  </si>
  <si>
    <t>동사로 "한 업무와 후속 업무를 구분짓는 것"을 뜻함.한 업무를 완료하기 위하여 필요한 계획된 자원보다 적은 자원을 실제로 투입하여 현실적으로 여유를 두는 메커니즘. 예를 들어, 계획된 자원 용량을 기준으로 달성할 수 있는 작업 양보다 적은 작업을 완료하도록 약속할 때 이를 용량(Capacity) 버퍼라고 함.</t>
  </si>
  <si>
    <t>37600</t>
  </si>
  <si>
    <t>빌딩정보모델링, BIM</t>
  </si>
  <si>
    <t>Building Information Model(-ing) (BIM), 建築信息模型</t>
  </si>
  <si>
    <t>3차원(3D)/실시간/동적인 빌딩 모델링 소프트웨어. 건물의 생애주기 동안 빌딩 데이터를 생성하고 관리하기 위한 제품(모델) 및 프로세스(모델링). BIM을 활용하여 건물 형상, 공간 관계, 지리 정보, 건물 구성 요소의 수량 및 속성을 알 수 있으며, 시설의 일부 또는 전체를 어떻게 구성할 것인지에 대해 파악할 수 있는 4D 시뮬레이션 기능과 모델 기반 견적이 가능한 5D 기능을 포함.</t>
  </si>
  <si>
    <t>37601</t>
  </si>
  <si>
    <t>경비 지출 속도</t>
  </si>
  <si>
    <t>Burn Rate, 經費支出速度</t>
  </si>
  <si>
    <t>An average hourly rate that can be used for financial tracking when precise amounts are not needed.</t>
  </si>
  <si>
    <t>37602</t>
  </si>
  <si>
    <t>건물일체형 태양광발전시스템</t>
  </si>
  <si>
    <t>BIPV(Building-integrated photovoltaics) , 建物一體形太陽光發系統</t>
  </si>
  <si>
    <t>태양광 에너지로 전기를 생산하여 소비자에게 공급하는 것 외에 건물 일체형 태양광 모듈을 건축물 외장재로 사용하는 태양광 발전 시스템.</t>
  </si>
  <si>
    <t>37603</t>
  </si>
  <si>
    <t>이점 기반 의사결정 기법</t>
  </si>
  <si>
    <t>Choosing by Advantages (CBA), 利點 基盤 意思決定 技法</t>
  </si>
  <si>
    <t>각 옵션의 장점을 검토하여 최상의 결정을 내리기 위한 효과적인 의사 결정 시스템이며, Jim Suhr(1999)에 의해 개발되었음. CBA는 다음의 5단계로 이루어짐.① Stage-Setting(기준설정): 결정의 목적과 배경 수립② Innovation(혁신): 적절한 대안들을 구상③ Decision-making(의사 결정): 이점의 중요성 점수 합계가 가장 큰 대안 선택④ Reconsideration(재고): 변경하거나 개선해야 하는 경우 결정 변경⑤ Implementation(실행): 결정을 내리고, 필요에 따라 조정하며 프로세스 및 결정(Decision)에 의한 결과 평가</t>
  </si>
  <si>
    <t>37605</t>
  </si>
  <si>
    <t>합동사무실</t>
  </si>
  <si>
    <t>Co-location, 協同事務室</t>
  </si>
  <si>
    <t>“빅룸”이라고 불리기도 하는 단일 공간에 인력을 배치하여 지속적인 의사소통과 통합적 사무를 할 수 있도록 한 장소</t>
  </si>
  <si>
    <t>37606</t>
  </si>
  <si>
    <t>약속 기반 계획</t>
  </si>
  <si>
    <t>Commitment Based Planning, 約束基盤計劃</t>
  </si>
  <si>
    <t>팀 내부에서 신뢰를 기반으로 한 약속들을 가지고 계획하는 시스템.</t>
  </si>
  <si>
    <t>37607</t>
  </si>
  <si>
    <t>만족 조건</t>
  </si>
  <si>
    <t>Conditions of Satisfaction, 滿意條件</t>
  </si>
  <si>
    <t>고객(Customer)이 원하는 것을 받았다고 느끼게 하기 위해 수행자(Performer)가 충족시켜야 하는 모든 요구 사항에 대한 고객(Customer)의 명시적 설명. 흔히, 프로젝트의 발주자 요구조건들 중 우선순위 상위에 해당하는 조건들을 CoS라고 함.</t>
  </si>
  <si>
    <t>37608</t>
  </si>
  <si>
    <t>제약 조건</t>
  </si>
  <si>
    <t>Constraint,  制約條件</t>
  </si>
  <si>
    <t>하나의 업무가 계획대로 시작, 진행 또는 완료되지 못하게 하는 항목 또는 조건. 설계 업무에 대한 일반적인 제약 조건(Constraint)에는 다른 사람들의 의견 / 제작 또는 제공해야 할 것에 대한 요구 사항 기준의 명확성 / 승인 / 인력 또는 장비 자원 등이 있으며, 건설 작업의 일반적인 제약 조건(Constraint)에는 설계 또는 선행 작업(Prerequisite Work)의 완료 / 자료, 정보 및 지침의 가용성 등이 있음. 제약 조건을 제거한 후에 업무를 (Pull Planning에) 포함. (주: Constraints는 Pull Planning을 할 때, 업무를 하나의 스티커로 올리기에 불충분한 요건이 있을 경우 이 장애요인을 제거할 방법을 찾은 후에 하나의 업무단위로 스티커를 쓰게 되는데, 이 때의 장애요인을 constraint라고 부름.)</t>
  </si>
  <si>
    <t>37609</t>
  </si>
  <si>
    <t>공액 응력</t>
  </si>
  <si>
    <t>conjugate stress</t>
  </si>
  <si>
    <t>평형상태에 있는 구조체 내부의 단위면적에 대해 방향이 90°다른 단위면적에 작용하는 수직응력과 전단응력.</t>
  </si>
  <si>
    <t>3761</t>
  </si>
  <si>
    <t>제약 조건 일지</t>
  </si>
  <si>
    <t>Constraint Log,  制約條日誌</t>
  </si>
  <si>
    <t>약속(동의한 날까지 제약 조건 항목을 해결할 책임이 있는 참여자가 한 약속)들이 명시되어 있는 제약 조건 목록.</t>
  </si>
  <si>
    <t>37610</t>
  </si>
  <si>
    <t>비용 모델링</t>
  </si>
  <si>
    <t>Cost Modeling, 成本建模</t>
  </si>
  <si>
    <t>특정 프로젝트에 해당하는 비용 요소와 시스템을 반영한 모델. 벤치마크, 매트릭스 또는 상세 추정치를 통해 지속적으로 업데이트 될 수 있도록 체계화한 모델.TVD 과정에서 가치를 바탕으로 한 의사결정을 하기 위해 비용 모델을 통해 '가상' 시나리오를 예상할 수 있어야 함.</t>
  </si>
  <si>
    <t>37611</t>
  </si>
  <si>
    <t>순환 주기</t>
  </si>
  <si>
    <t>Cycle Time, 循環 週期</t>
  </si>
  <si>
    <t>하나의 제품 또는 업무 단위(예: 실, 건물, 4개동 중의 하나 등으로 구분된 단위)가 시작에서 완료까지 걸리는 시간</t>
  </si>
  <si>
    <t>37612</t>
  </si>
  <si>
    <t>대시보드</t>
  </si>
  <si>
    <t>Dashboard, -</t>
  </si>
  <si>
    <t>팀에 중요한 데이터 및 매트릭스를 추적할 수 있는 시각적 관리 시스템</t>
  </si>
  <si>
    <t>37613</t>
  </si>
  <si>
    <t>종속성</t>
  </si>
  <si>
    <t>Dependence, 從屬性</t>
  </si>
  <si>
    <t>두 개 이상의 작업이 연관되어 있어 하나의 업무가 일정 진행률을 달성하거나 완료되지 않고는 연관된 업무가 시작(또는 완료)이 불가능한 것을 뜻함.</t>
  </si>
  <si>
    <t>37614</t>
  </si>
  <si>
    <t>설계 지원</t>
  </si>
  <si>
    <t>Design Assist, 設計輔助</t>
  </si>
  <si>
    <t>설계 단계에서 지원 서비스를 제공하는 시공사(Builder)는 제안, 기술, 비용 및 시공 가능성 검토를 제공하지만 설계에 대한 책임을 지지 않음. IPD 그룹에 속한 모든 시공사(Builder)들은 일반적으로 설계 지원 또는 디자인빌드의 일부분으로서 그에 관련된 서비스를 제공.</t>
  </si>
  <si>
    <t>37615</t>
  </si>
  <si>
    <t>예상 비용</t>
  </si>
  <si>
    <t>Expected Cost, 預期成本</t>
  </si>
  <si>
    <t>현 단계에서의 설계도서를 바탕으로 최적의 방식으로 만들어 낼 수 있는 시설에 대한 가격.</t>
  </si>
  <si>
    <t>37617</t>
  </si>
  <si>
    <t>공액보</t>
  </si>
  <si>
    <t>conjugate beam, 共軛－</t>
  </si>
  <si>
    <t>탄성상태에서 보의 변형을 보다 간편하게 계산하기 위해 하중조건과 지점조건을 일정 조건을 이용하여 변화시킨 보.</t>
  </si>
  <si>
    <t>3762</t>
  </si>
  <si>
    <t>겜바</t>
  </si>
  <si>
    <t>Gemba, -</t>
  </si>
  <si>
    <t>일본어로 가치가 창출되는 곳이나 업무가 일어나는 곳. 상황이 실제로 어떻게 이루어지고 낭비를 제거하거나 줄일 수 있는 기회가 있는지를 보기 위해 린 전문가들은 그 상황에 직접 들어가 보길 권하는데, 이를  “Gemba에 가본다” 라고 표현.  (주: Lean 프로세스가 일본 Toyota 공장의 생산방식에서 파생된 방식이기 때문에, 일본어가 쓰이는 경우가 있음.)</t>
  </si>
  <si>
    <t>37621</t>
  </si>
  <si>
    <t>공사비 상한</t>
  </si>
  <si>
    <t>Guaranteed Maximum Price(GMP) , 工事費上限</t>
  </si>
  <si>
    <t>발생된 실제 비용과 고정된 용역 비용을 합한 최고 한도에 따라 계약자가 보상을 받을 수 있는 계약.</t>
  </si>
  <si>
    <t>37622</t>
  </si>
  <si>
    <t>핸드오프</t>
  </si>
  <si>
    <t>Hand-off, -</t>
  </si>
  <si>
    <t>다음 단계 및 작업을 수행하는 사람이나 그룹에게 항목 또는 활동을 건네는 행위.예를 들어 시공상세도가 완성될 수 있도록 “스틸 디테일러”에게 “구조용 강재 설계” 작업이 “전달(handed off)” 됨.</t>
  </si>
  <si>
    <t>37623</t>
  </si>
  <si>
    <t>핸드오프 기준</t>
  </si>
  <si>
    <t>Hand-off Criteria, -</t>
  </si>
  <si>
    <t>업무를 전달할 선후행 업무 당사자 간에 명백히 논의하여 합의한 업무전달의 만족 조건(Condition of Satisfaction).</t>
  </si>
  <si>
    <t>37624</t>
  </si>
  <si>
    <t>허들</t>
  </si>
  <si>
    <t>Huddle, -</t>
  </si>
  <si>
    <t>허들(또는 “Daily Huddle(매일 하는 모임)”)은 매일 업무 시작하며 서서 하는 미팅이며 매우 짧은 시간동안 진행됨. 허들은 Scrum의 일부이지만 린 건설에서도 자주 사용.</t>
  </si>
  <si>
    <t>37625</t>
  </si>
  <si>
    <t>이익 분배 비율</t>
  </si>
  <si>
    <t>Incentive Compensation Layer (ICL), 利益 分配 比率</t>
  </si>
  <si>
    <t>팀의 총체적, 위험 부담이 있는 이익. (주: 국내에서는 일반적으로 “이익분배”란 용어 속의 “이익” 혹은 “보상(reward)”란 의미로 쓰임.)ICL은 프로젝트의 결과에 따라 증가 또는 감소할 수 있음</t>
  </si>
  <si>
    <t>37626</t>
  </si>
  <si>
    <t>통합 계약</t>
  </si>
  <si>
    <t>Integrated Form of Agreement (IFoA) , 統合 契約</t>
  </si>
  <si>
    <t>발주자와 설계자, 시공자가 동일한 건설 계약에 서명자로 포함되는 다자간 계약.</t>
  </si>
  <si>
    <t>37627</t>
  </si>
  <si>
    <t>통합 발주방식</t>
  </si>
  <si>
    <t>Integrated Project Delivery (IPD) , 統合 發注方式</t>
  </si>
  <si>
    <t>인력, 시스템, 조직 및 업무수행을 하나의 프로세스에 통합하는 방식.모든 참여자의 전문성을 활용,하여 초기 설계부터 프로젝트 사용승인까지 프로젝트의 모든 단계에서 낭비를 줄이고 효율성을 최적화를 목표로 함.</t>
  </si>
  <si>
    <t>37628</t>
  </si>
  <si>
    <t>통합 발주방식 팀</t>
  </si>
  <si>
    <t>Integrated Project Delivery Team(IPD Team), 統合 發注方式 -</t>
  </si>
  <si>
    <t>프로젝트의 이익이나 위험을 공유하는 모든 참여자들. 때로는 리스크/보상 팀(Risk/Reward Team), parties, ICP 참여자(ICP Participants) 라고도 불림.</t>
  </si>
  <si>
    <t>37629</t>
  </si>
  <si>
    <t>적시 생산 방식</t>
  </si>
  <si>
    <t>Just-in-Time, 適時 生産 方式</t>
  </si>
  <si>
    <t>생산 (혹은 공사) 일정에 맞춰 필요한 양의 부품 또는 제품을 생산 또는 조달하는 시스템(“JIT”). (주: 공기와 자재 조달이 유기적으로 연결되어 있으며어서, 적재와 창고 보관 등의 비용을 절감하고 현장에 필요한 시점에 필요한 양만 바로 조달하도록 최적화된 자재 조달방식.)</t>
  </si>
  <si>
    <t>37630</t>
  </si>
  <si>
    <t>카이젠</t>
  </si>
  <si>
    <t>Kaizen, -</t>
  </si>
  <si>
    <t>일본어로 지속적인 향상.</t>
  </si>
  <si>
    <t>37631</t>
  </si>
  <si>
    <t>칸반</t>
  </si>
  <si>
    <t>Kanban, -</t>
  </si>
  <si>
    <t>사전적 의미로는 일본어로 “간판”을 의미하며 적시 생산 방식(JIT) 시스템에서 사용되는 의사소통 수단.Kanban은 일종의 작업지시 (“신호”)라고 볼 수 있음. 즉, 작업자에게 부품을 꺼내어 작업에 투입하거나 일정량의 재료를 다시 채우도록 말해주는 것</t>
  </si>
  <si>
    <t>37632</t>
  </si>
  <si>
    <t>라스트 플래너</t>
  </si>
  <si>
    <t>Last Planner®, -</t>
  </si>
  <si>
    <t>직속 작업자에게 업무(Assignment)를 할당하는 사람 또는 그룹.설계단계에서의 Last Planner®는 설계자와 각 “분야별 책임자 (discipline lead)” 이며, 시공단계에서의 Last Planner®는 건축현장관리자, 현장감독 등이 될 수 있음.</t>
  </si>
  <si>
    <t>37633</t>
  </si>
  <si>
    <t>라스트 플래너 시스템</t>
  </si>
  <si>
    <t>Last Planner® System (LPS), -</t>
  </si>
  <si>
    <t>프로젝트 관리 시스템의 상호 명칭.신뢰를 바탕으로 실행할 수 있는 작업흐름을 만드는 것에 목표를 가지고 있으며 LPS는 Should-can-will-did 계획을 통합하고 있는 협력적 약속 기반 계획(Commitment-based Planning) 시스템.&lt; LPS 구성&gt;① Pull planning(당기기 계획)② 제약조건 분석하는 주 단위 예상 작업계획 수립(Make-ReadyLookahead Planning with constraint analysis)③ 신뢰할 수 있는 약속(Reliable Promise)을 기반으로 한 주간작업계획 수립(Weekly Work Planning)④ 계획 완료 비율(PPC)과 변동 이유(Reasons for Variance)의 분석을기반으로 한 학습(Learning)</t>
  </si>
  <si>
    <t>37634</t>
  </si>
  <si>
    <t>최종 책임 순간</t>
  </si>
  <si>
    <t>Last Responsible Moment(LRM) , 最終 責任 瞬間</t>
  </si>
  <si>
    <t>결정 지연에 따른 비용이 지연의 이점을 능가하는 시점, 또는 결정을 내리지 못함으로써 중요한 대안이 제거되는 시점.</t>
  </si>
  <si>
    <t>37635</t>
  </si>
  <si>
    <t>린</t>
  </si>
  <si>
    <t>Lean, -</t>
  </si>
  <si>
    <t>낭비를 확인하고 제거하면서 고객에게 더 많은 가치를 창출하는 것을 목적으로 하는 존중과 지속적인 개선의 문화</t>
  </si>
  <si>
    <t>37636</t>
  </si>
  <si>
    <t>린 공사 수행체계</t>
  </si>
  <si>
    <t>Lean Project Delivery System, - 工事 遂行體系</t>
  </si>
  <si>
    <t>Lean 원칙과 도구를 체계적으로 구현하여 팀이 함께 프로젝트를 원할하게 진행할 수 있도록 고안된 프로젝트 수행 시스템.</t>
  </si>
  <si>
    <t>37637</t>
  </si>
  <si>
    <t>린 식스 시그마</t>
  </si>
  <si>
    <t>Lean Six Sigma, -</t>
  </si>
  <si>
    <t>품질, 문제해결, 변동 최소화에 초점을 맞춘 Six Sigma의 원칙들을 가치, 지속적인 개선, 낭비의 제거에 초점을 맞춘 Lean과 결합하여 만든 Lean의 여섯가지 원칙들</t>
  </si>
  <si>
    <t>37638</t>
  </si>
  <si>
    <t>상세수준</t>
  </si>
  <si>
    <t>Level of Development (LOD), -</t>
  </si>
  <si>
    <t>BIM 포럼에서 만든 용어로써, 미국건축사협회 (AIA)에서 LOD의 각 레벨수준을 정의. BIM에서 어떤 수준의 완료 작업을 수행할지, 그리고 누가(특정 시점의 특정 세부 수준에 대한 건물 요소를 모델링하는 역할을 담당하는 사람) 수행할지를 명확하게 정의하고 전달하기 위해 사용</t>
  </si>
  <si>
    <t>37639</t>
  </si>
  <si>
    <t>리커트 척도</t>
  </si>
  <si>
    <t>Likert Scale, - 尺度</t>
  </si>
  <si>
    <t>일정한 응답의 범위를 정한 후, 사람의 의견, 가치 및/또는 태도를 측정하는데 사용되는 일반적인 심리 측정 수단. 응답 범위는 일반적으로 각 응답에 해당하는 숫자 값과 함께 5~7개의 가능한 답변으로 구성함. (예: 전혀 동의하지 않음에서 매우 동의함.)</t>
  </si>
  <si>
    <t>37640</t>
  </si>
  <si>
    <t>작업량</t>
  </si>
  <si>
    <t>Load, 作業量</t>
  </si>
  <si>
    <t>주어진 시간 내에 생산 유닛 또는 개별 작업자로부터 예상되는 산출 양.</t>
  </si>
  <si>
    <t>37641</t>
  </si>
  <si>
    <t>주 단위 예상 작업계획 수립</t>
  </si>
  <si>
    <t>Look Ahead Plan, 週 單位 豫想 作業計劃 樹立</t>
  </si>
  <si>
    <t>(1) Last Planner® System의 일부로써, 사전에 제약 조건(Constraint)들을 식별하고 제거하여 작업을 준비하는데 초점을 맞춤.(2) Pull/Phase plan을 기반으로 한 짧은 기간으로 구성된 계획. 향후 6주 혹은 다른 기간 동안 수행될 모든 활동(Activity)들을 확인.</t>
  </si>
  <si>
    <t>37643</t>
  </si>
  <si>
    <t>사전 탐색 창</t>
  </si>
  <si>
    <t>Look Ahead Window, 事前 探索 創</t>
  </si>
  <si>
    <t>3주부터 12주까지 확장 가능하며, 대부분의 프로젝트에서 선호하는 기간은 6주임.</t>
  </si>
  <si>
    <t>37645</t>
  </si>
  <si>
    <t>준비 과정</t>
  </si>
  <si>
    <t>Make Ready Process , 準備 過程</t>
  </si>
  <si>
    <t>준비 작업이 계획대로 수행될 수 있도록 업무(Assignment)에서 제약 조건을 제거하는 데 필요한 조치를 사전에 취하는 것.</t>
  </si>
  <si>
    <t>37646</t>
  </si>
  <si>
    <t>전 공정 스케줄</t>
  </si>
  <si>
    <t>Master Schedule, 全 工程 -</t>
  </si>
  <si>
    <t>프로젝트의 주요 이벤트 또는 마일스톤(milestone) 및 타이밍을 확인하는 일정. 발주자와 다른 팀 구성원들 간의 계약상 합의의 기초가 되는 자료임.</t>
  </si>
  <si>
    <t>37647</t>
  </si>
  <si>
    <t>마일스톤</t>
  </si>
  <si>
    <t>Milestone</t>
  </si>
  <si>
    <t>단계 또는 계약상 필요한 주요 이벤트의 종료 또는 시작을 정의하는 전 공정 스케줄의 항목.</t>
  </si>
  <si>
    <t>37649</t>
  </si>
  <si>
    <t>모듈러 시공</t>
  </si>
  <si>
    <t>Modular Construction, - 現場 施工</t>
  </si>
  <si>
    <t>일반적으로 시공현장에서 건축물을 구성하는 모든 부위 및 객체를 제작 및 시공하는 방식에서 발생하는 각종 리스크를 경감시키기 위해, 제작 환경에 대한 제어가 가능한 공장환경에서 동일 혹은 유사한 패턴을 반복하는 부위에 대하여 선제작하여 이를 운송한 후 현장에서 양중 및 설치하는 공법을 의미함. 이를 통해, 현장에서의 공정을 공장과 이원화하여 동시진행함으로써 단축시킬 수 있으며, 제작 품질을 향상시킬 수 있음</t>
  </si>
  <si>
    <t>37650</t>
  </si>
  <si>
    <t>무다</t>
  </si>
  <si>
    <t>Muda, -</t>
  </si>
  <si>
    <t>일본어로 “부가가치가 없는” 또는 “Ohno의 7가지 낭비 요소”를 뜻함</t>
  </si>
  <si>
    <t>37651</t>
  </si>
  <si>
    <t>다자간 계약</t>
  </si>
  <si>
    <t>Multiparty Agreement , 多者間 契約</t>
  </si>
  <si>
    <t>발주자, 설계자 및 건설자 간의 3자 IPD 계약. Poly-party Agreement와 같은 말.</t>
  </si>
  <si>
    <t>37652</t>
  </si>
  <si>
    <t>무라</t>
  </si>
  <si>
    <t>Mura, -</t>
  </si>
  <si>
    <t>일본어로 “불균형”을 뜻함. 작업 흐름을 고르지 못하게 만드는 수요의 변동</t>
  </si>
  <si>
    <t>37653</t>
  </si>
  <si>
    <t>무리</t>
  </si>
  <si>
    <t>Muri, -</t>
  </si>
  <si>
    <t>일본어로 “과다 부담(Overburdening)” - 시스템의 적정한 용량을 초과하여 생산하게 하는 시스템에 대한 과도한 수요를 뜻. 과중한 부담은 안전과 품질 문제를 초래하며 장비에 과부하가 걸릴 경우 고장과 결함이 발생.</t>
  </si>
  <si>
    <t>37654</t>
  </si>
  <si>
    <t>약속 네트워크</t>
  </si>
  <si>
    <t>Network of Commitment, 約束 -</t>
  </si>
  <si>
    <t>프로젝트를 수행하기 위해 필요한 약속 망.관리의 역할은 각각의 프로젝트를 제공하기 위해 필요한 고유한 약속 네트워크(Network of Commitment)를 명확히 하고 활성화하는 것임. (주: 일반 건축에서 말하는 공기와 유사한 개념으로, 프로젝트의 공기가 단순한 선형적인 스케줄이라면, NoC는 협력업체들 간의 합의된 약속들이 복잡하게 결합된 공기라는 뜻.)</t>
  </si>
  <si>
    <t>37655</t>
  </si>
  <si>
    <t>비-서명자</t>
  </si>
  <si>
    <t>Non-Signatory , 非 署名者</t>
  </si>
  <si>
    <t>IPD 계약에 서명한 multiparty contract의 주체는 아니지만, 프로젝트에 참여하고 있는 회사. 이 회사는 리스크/보상(Risk/Reward) 및 기타 조건과 함께 제공되는 IPD 계약에 포함되어 있지 않음.</t>
  </si>
  <si>
    <t>37656</t>
  </si>
  <si>
    <t>오프보드</t>
  </si>
  <si>
    <t>Off-Boarding, -</t>
  </si>
  <si>
    <t>팀 구성원 또는 회사를 제거하기 위해 의도적으로 계획된 과정.</t>
  </si>
  <si>
    <t>37657</t>
  </si>
  <si>
    <t>공장 시공</t>
  </si>
  <si>
    <t>Off-Site Construction, 工場 施工</t>
  </si>
  <si>
    <t>건설현장에서 직접 시공하지 않고, 현장대지를 벗어난 외부(공장 등)에서 미리 제작 후 현장에 반입하여 설치하는 일련의 공정. Pre-fabrication, modular construction 등과 혼용되어 사용되고 있는 단어.</t>
  </si>
  <si>
    <t>37658</t>
  </si>
  <si>
    <t>온 보딩</t>
  </si>
  <si>
    <t>On-Boarding, -</t>
  </si>
  <si>
    <t>새로운 참가자들이 팀에 합류되도록 의도적으로 계획된 과정.IPD에서는 초기 팀을 조정하고 나중에 새로운 참가자들을 팀에 추가하는 과정이 필요</t>
  </si>
  <si>
    <t>37659</t>
  </si>
  <si>
    <t>한 개 흐름 생산</t>
  </si>
  <si>
    <t>One-Piece-Flow, - 生産</t>
  </si>
  <si>
    <t>대기 또는 낭비 없이 다음 단계가 수행될 때까지 어떤 단계를 완료해야 하는지 확인하기 위해 관련된 모든 당사자들과 함께 프로세스를 처음에서 끝까지 하나의 흐름으로 파악하는 방법</t>
  </si>
  <si>
    <t>37660</t>
  </si>
  <si>
    <t>본사관리비</t>
  </si>
  <si>
    <t>Overhead(Home Office Overhead , 本社管理費</t>
  </si>
  <si>
    <t>임대료, 임원 급여 등, 프로젝트에 직접적으로 사용되지 않는 비용 항목이지만, 프로젝트 수행을 위해 간접적으로 사용되는 비용을 계상하여 프로젝트 전체비용에 포함시키는 항목들.전체 비용에 대한 일정 비율로 나타내거나 정액(fixed amount)으로 표시.</t>
  </si>
  <si>
    <t>37661</t>
  </si>
  <si>
    <t>발주자 부보방식</t>
  </si>
  <si>
    <t>Owner Controlled Insurance Program (OCIP), 發注者 負補方式</t>
  </si>
  <si>
    <t>발주자가 프로젝트 기간 동안 발생할 수 있는 손실과 책임을 충당하기 위한 자체적인 보험을 확보함으로써, CM이나 GC가 커버해야 할 보험의 보상 범위를 줄여주는 일종의 계약협상</t>
  </si>
  <si>
    <t>37662</t>
  </si>
  <si>
    <t>발주자의 프로젝트 요구사항</t>
  </si>
  <si>
    <t>Owner’s Project Requirements (OPR)</t>
  </si>
  <si>
    <t>발주자의 요구 사항을 정의하여 팀이 CoS(만족조건)을 개발하기 위한 기초로 사용하는 문서.</t>
  </si>
  <si>
    <t>37663</t>
  </si>
  <si>
    <t>PDCA</t>
  </si>
  <si>
    <t>PDCA (Plan-Do-Check-Adjust), -</t>
  </si>
  <si>
    <t>Plan(계획) – Do(실행) – Check(확인) – Adjust(조정)을 뜻함. Lean Construction에서 기존 방식의 변화를 의사결정 하기 위하여 거치는 과학적인 싸이클. 변화를 제안하고 실행하고 그 결과를 측정하여 이를 반영하여 향상을 위한 조정을 거치는 과정. Deming Cycle이라고도 부름. Walter A. Shewhart에 의해 도입되었으며, Dr. W. E. Deming에 의해 지속적인 개선을 위한 방법으로서 대중화되었음.</t>
  </si>
  <si>
    <t>37664</t>
  </si>
  <si>
    <t>계획 완료 비율</t>
  </si>
  <si>
    <t>Percent Plan Complete(PPC) , 計劃完了比率</t>
  </si>
  <si>
    <t>계획 시스템이 얼마나 잘 작동하고 있는지에 대한 기본 척도.계산 방법: "지정된 날짜에 완료되는 약속/활동 수"를 "1주 동안 계획된 전체 약속/활동 수"로 나눔. 계획대로 100 % 완료된 업무들의 비율을 측정.</t>
  </si>
  <si>
    <t>37665</t>
  </si>
  <si>
    <t>수행자</t>
  </si>
  <si>
    <t>Performer, 遂行者</t>
  </si>
  <si>
    <t>고객이 요청하거나 고객에게 제공하기로 되어 있는 성과를 만들어내기 위해 실제 그 서비스를 수행할 사람. (주: 보통 IPD나 pre-con service 계약에서 이익 공유(profit sharing)를 목적으로 협업하는 협력업체를 일컫는 데에 쓰임.)</t>
  </si>
  <si>
    <t>37666</t>
  </si>
  <si>
    <t>단계</t>
  </si>
  <si>
    <t>Phase , 段階</t>
  </si>
  <si>
    <t>설계, 기초 완성, 외벽 건립 등 특정 활동(activity) 그룹이 수행되도록 계획된 프로젝트 기간.정의된 목표/마일스톤(Milestone)을 달성하기 위해 이르는 기간 또는 활동으로 말하기도 함.</t>
  </si>
  <si>
    <t>37667</t>
  </si>
  <si>
    <t>공종 단계별 스케줄 혹은 당기기 계획</t>
  </si>
  <si>
    <t>Phase Plan or Pull plan, -</t>
  </si>
  <si>
    <t>Phased Construction을 수행하기 위하여 각 단계 (phase)마다 시작과 끝을 정의하고, 전체 공사 수행계획을 단계별로 구분한 계획.BIM 기반 설계 시, 각 단계의 시공순서 및 공간성을 시뮬레이션 하기 위해 4D Simulation을 사용.</t>
  </si>
  <si>
    <t>37668</t>
  </si>
  <si>
    <t>계획 신뢰성</t>
  </si>
  <si>
    <t>Plan Reliability, 計劃信賴性</t>
  </si>
  <si>
    <t>어떤 계획이 향후 이벤트들에 대해 정확하게 예측했는지 알 수 있는 척도로 계획 완료 비율(PPC)로 판단.</t>
  </si>
  <si>
    <t>37669</t>
  </si>
  <si>
    <t>플러스/델타 검토</t>
  </si>
  <si>
    <t>Plus/Delta Review, - 檢討</t>
  </si>
  <si>
    <t>어떤 활동(Activity)이나 기간(session), 회의 등이 끝날 때 수행되는 이 검토는 해당 활동(Activity)을 평가하여 다음에 더욱 향상시킬 수 있도록 하는 데 사용됨.두 가지 질문을 하고 토론함: ① 플러스: 세션 중에 어떤 가치를 창출했는가? ② 델타: 프로세스나 결과를 개선하기 위해 무엇을 바꿀 수 있는가?</t>
  </si>
  <si>
    <t>37670</t>
  </si>
  <si>
    <t>포케요케</t>
  </si>
  <si>
    <t>Poke yoke, -</t>
  </si>
  <si>
    <t>Shigeo Singo가 개발한 오류 방지 방법 또는 장치를 뜻하는 일본어.오류나 결함이 발생하거나 다음 작업에 전달되지 않도록 하기 위해 사용됨</t>
  </si>
  <si>
    <t>37671</t>
  </si>
  <si>
    <t>개인보호장비</t>
  </si>
  <si>
    <t>Personal protective equipment(PPE), 個人保護裝備</t>
  </si>
  <si>
    <t>심각한 작업장 상해 및 질병에 대한 노출을 최소화하기 위해 착용하는 장비</t>
  </si>
  <si>
    <t>37673</t>
  </si>
  <si>
    <t>선행 작업</t>
  </si>
  <si>
    <t>Prerequisite work, 先行作業</t>
  </si>
  <si>
    <t>누군가가 작업을 수행할 수 있도록 다른 사람들이 선행하여 반드시 완료해야하는 작업.</t>
  </si>
  <si>
    <t>37674</t>
  </si>
  <si>
    <t>프로세스 매핑</t>
  </si>
  <si>
    <t>Process mapping, ㅡ</t>
  </si>
  <si>
    <t>프로세스의 모든 활동, 작업, 단계 및 작업 시간을 확인하는 흐름도.</t>
  </si>
  <si>
    <t>37675</t>
  </si>
  <si>
    <t>프로젝트헌장</t>
  </si>
  <si>
    <t>Project Charter, ㅡ憲章</t>
  </si>
  <si>
    <t>Project Statement라고 불리기도 하며, 프로젝트 전체나 일부의 수행을 승인하는 최상위 수준의 문서로서 이해관계자들(stakeholders)의 프로젝트 목표, 범위, 최상위 요구사항이나 기대사항 등이 포함되어 있음. Owner’s Project Rewquirements (OPR)과 동일한 개념으로 쓰거나, 더 상위의 간략한 문서의 개념으로 혼용</t>
  </si>
  <si>
    <t>37676</t>
  </si>
  <si>
    <t>프로젝트 구현 팀</t>
  </si>
  <si>
    <t>Project Implementation Team (PIT) , ㅡ具現ㅡ</t>
  </si>
  <si>
    <t>각 IPD 계약 당사자와 프로젝트에 관련된 다른 대표들로 구성된 팀이며 구성원은 프로젝트의 설계, 세부 사항 및 시공의 책임자들에 의해 선정된 멤버들로 구성. (주: 흔히 코어그룹 구성원들이 지정하는 각 사의 실무진으로 구성.)</t>
  </si>
  <si>
    <t>37677</t>
  </si>
  <si>
    <t>프로젝트 관리 팀</t>
  </si>
  <si>
    <t>Project Management Team (PMT) , ㅡ管理ㅡ</t>
  </si>
  <si>
    <t>각 IPD 계약 당사자의 대표로 구성된 팀. 주로 당일에 결정들을 내리며 공유된 프로젝트 스케줄, 예산, 의사결정을 책임짐. (주: 흔히 코어그룹 구성원들이 각 사의 PM들을 지정하여 구성.)</t>
  </si>
  <si>
    <t>37678</t>
  </si>
  <si>
    <t>프로젝트 팀</t>
  </si>
  <si>
    <t>Project Team, -</t>
  </si>
  <si>
    <t>리스크/보상(Risk/Reward) 구조에서의 지위와 관계없이 프로젝트에 참여하는 모든 기업을 말함. “리스크/보상(Risk/Reward)”에 참여하는 회사가 IPD 팀을 구성.</t>
  </si>
  <si>
    <t>37679</t>
  </si>
  <si>
    <t>당기기</t>
  </si>
  <si>
    <t>“Pull”, -</t>
  </si>
  <si>
    <t>다음 순서의 고객이 준비가 되었을 때 작업을 진척시키는 방법. 고객(Customer)으로부터의 하나의 “요청(Request)”은 어느 작업이 필요하다는 신호이며, 그 요청은 수행자(Performer)로부터 끌어당겨짐. “Pull” 방법에서는 팀의 다른 구성원이 “pull” 할 준비가 되었을 때 작업이 시작.</t>
  </si>
  <si>
    <t>37680</t>
  </si>
  <si>
    <t>밀기</t>
  </si>
  <si>
    <t>“Push”, -</t>
  </si>
  <si>
    <t>“Pull”의 반대말이며 후속 공정이 행해질 준비가 되었는지 여부와 상관없이 자재, 정보, 지침 등을 계획에 따라 공개</t>
  </si>
  <si>
    <t>37681</t>
  </si>
  <si>
    <t>변동 이유</t>
  </si>
  <si>
    <t>Reason for Variance, 變動理由</t>
  </si>
  <si>
    <t>작업이 약속된 대로 완료되지 못하게 한 요인.계획대로 이뤄지지 않은 실패 이유를 학습하기 위해 사용됨. (주: Pull Planning에서 사용하는 Weekly Work Plan에서 약속(Promise)대로 완료하지 못한 업무에 대해 그 이유를 기입하고 이를 통계화하여 주로 발생하는 문제 요인을 분석.)</t>
  </si>
  <si>
    <t>37683</t>
  </si>
  <si>
    <t>요청</t>
  </si>
  <si>
    <t>Request, 要請</t>
  </si>
  <si>
    <t>고객(Customer)이 수행자(Performer)에게 향후 일정 기간 동안 상호 이해된 결과("만족 조건(Conditions of Satisfaction)”)를 생성하기 위한 조치를 취하도록 요청하는 행위.</t>
  </si>
  <si>
    <t>37684</t>
  </si>
  <si>
    <t>정보 요구서</t>
  </si>
  <si>
    <t>Request for Information(RFI) , 情報要求書</t>
  </si>
  <si>
    <t>계약의 한 당사자가 상대방에게 물어본 공식적 질문. 일반적으로 시공사에서 설계자에게 요청</t>
  </si>
  <si>
    <t>37685</t>
  </si>
  <si>
    <t>제안 요청서</t>
  </si>
  <si>
    <t>Request for Proposals (RFP) , 提案 要請書</t>
  </si>
  <si>
    <t>발주자가 팀들에게 제안서를 제출하도록 요청하는 문서. IPD의 RFP에는 팀이 협업 및 통합을 처리하는 방법과 관련된 내용 포함.</t>
  </si>
  <si>
    <t>37686</t>
  </si>
  <si>
    <t>참가 의향서</t>
  </si>
  <si>
    <t>Request for Qualifications(RFQ) , 參加 意向書</t>
  </si>
  <si>
    <t>일반적으로 관련 이전 작업, 핵심 인력 및 작업 방식을 포함하며 종종 린과 IPD 경력 사항 포함</t>
  </si>
  <si>
    <t>37687</t>
  </si>
  <si>
    <t>리스크/보상</t>
  </si>
  <si>
    <t>Risk/Reward , 報償</t>
  </si>
  <si>
    <t>프로젝트 목표를 충족할 경우 리스크/보상 팀(pool) 구성원 간에 분배될 최종 비용의 금액 또는 비율에 대해 종합적으로 합의하는 것으로 때로는 Incentive Compensation Layer(ICL) 또는 이익 풀(profit pool)이라고도 함.</t>
  </si>
  <si>
    <t>37688</t>
  </si>
  <si>
    <t>근본 원인 분석</t>
  </si>
  <si>
    <t>Root Cause Analysis, 根本 原因 分析</t>
  </si>
  <si>
    <t>발생 가능한 원인을 분석하여 문제의 근본 원인을 판별하는 체계적인 방법</t>
  </si>
  <si>
    <t>37689</t>
  </si>
  <si>
    <t>개략 검토</t>
  </si>
  <si>
    <t>Rough Order of Magnitude (ROM), 槪略 檢討</t>
  </si>
  <si>
    <t>세부 정보가 만들어지기 전, 시간 또는 비용을 추정하는 것으로 프로젝트 예산에 긍정적 혹은 부정적 영향이 미칠 수 있는 경우의 효과와 가능성을 개략적으로 검토하는 것</t>
  </si>
  <si>
    <t>37690</t>
  </si>
  <si>
    <t>검사</t>
  </si>
  <si>
    <t>Screening , 檢査</t>
  </si>
  <si>
    <t>주 단위 예상 작업계획 기간 (Look-Ahead Window)에서 해당 제약 조건 (Constraint)에 연관되는 작업(Task) 상태를 결정하고 제약 조건 상태 및 제약 조건 제거 가능성에 따라 작업을 진행할 것인지 지연시킬 것인지를 선택하는 것.</t>
  </si>
  <si>
    <t>37691</t>
  </si>
  <si>
    <t>스크럼</t>
  </si>
  <si>
    <t>Scrum, -</t>
  </si>
  <si>
    <t>Agile Project Management에서 차용한 언어로 소프트웨어 개발에 사용되기도 함.소규모의 팀 단위로 짧고 반복 가능하며 지속가능한 “스프린트(sprints)”에 참여하는 프로세스. (주: Agile Project Management는 한 프로젝트 팀을 여러 단위로 쪼개어, 각 단위별로 유연한 사고와 형식을 가지고 문제점에 대한 대안을 찾아내고 이를 통합하여 관리하는 방식.)</t>
  </si>
  <si>
    <t>37692</t>
  </si>
  <si>
    <t>고위 관리직 팀</t>
  </si>
  <si>
    <t>Senior Management Team(SMT) , 高位 管理職 -</t>
  </si>
  <si>
    <t>각 IPD 팀 구성원의 대표로 구성된 팀으로 일반적으로 회사의 프로젝트 임원. (주: 코어그룹과 같은 구성원인 경우가 대부분임.)</t>
  </si>
  <si>
    <t>37693</t>
  </si>
  <si>
    <t>순차적</t>
  </si>
  <si>
    <t>Sequenced , 順次的</t>
  </si>
  <si>
    <t>“순차적인” 업무(Assignment)는 다른 수행자(Performer)에게 작업내용을 이관해야 하며, 다른 업무를 방해하거나 다른 작업자가 추가 작업을 수행하게 해서는 안됨. 품질 기준(Quality Criterion)은 우선순위 순서와 시공 가능성 순서에 따라 이상이 없는 것 중에서 업무를 선정하기 위한 것.</t>
  </si>
  <si>
    <t>37694</t>
  </si>
  <si>
    <t>세트 기반 설계</t>
  </si>
  <si>
    <t>Set-Based Design (SBD) , - 基盤 設計</t>
  </si>
  <si>
    <t>문제 해결을 위한 여러 대안을 묶어 (set) 마지막 최종 결정을 해야 하는 순간(Last Responsible Moment)까지 모든 대안을 열어두고 진행하는 설계 방법.여러 대안들의 그룹 내의 공통점을 발견하고 문제를 전체적으로 해결하는 최선의 조합을 찾아내는 방법</t>
  </si>
  <si>
    <t>37695</t>
  </si>
  <si>
    <t>차폐, 보호</t>
  </si>
  <si>
    <t>Shielding , 遮蔽, 保護</t>
  </si>
  <si>
    <t>품질 기준(Quality Criterion)을 충족하지 않아 생산 단위에 작업(work)을 실행하는 것을 막는 행위.</t>
  </si>
  <si>
    <t>37696</t>
  </si>
  <si>
    <t>해야할 것 – 할 수 있는 것 – 할 것 – 했던 것</t>
  </si>
  <si>
    <t>Should-Can-Will-Did , -</t>
  </si>
  <si>
    <t>해야 할 것 – 할 수 있는 것 – 할 것 – 했던 것</t>
  </si>
  <si>
    <t>37697</t>
  </si>
  <si>
    <t>목표 비용</t>
  </si>
  <si>
    <t>Target Cost, 目標 費用</t>
  </si>
  <si>
    <t>수행팀이 설계 및 시공 작업을 위해 "목표"로 설정한 비용 목표. 목표 비용은 과거 실적의 최고치보다 낮게 책정</t>
  </si>
  <si>
    <t>37698</t>
  </si>
  <si>
    <t>목표 가치 수행 체계</t>
  </si>
  <si>
    <t>Target Value Delivery, 目標 價値 修行 體系</t>
  </si>
  <si>
    <t>사용자의 요구와 운영에 필요한 가치를 충족하고 허용 예산 내에서 제공되며 가치 향상과 낭비 제거를 위해 혁신을 촉진시키는 기능을 보장하기 위하여 체계화된 프로젝트 전반 관리 방식</t>
  </si>
  <si>
    <t>37699</t>
  </si>
  <si>
    <t>PVdC</t>
  </si>
  <si>
    <t>polyvinylidene chloride</t>
  </si>
  <si>
    <t>377</t>
  </si>
  <si>
    <t>목표 가치 설계</t>
  </si>
  <si>
    <t>Target Value Design, 目標 價値 設計</t>
  </si>
  <si>
    <t>목표 가치(예산)을 정하고, 목표를 실현하기 위해 모든 의사결정자들이 협업하여 진행하는 설계 방식. Target Value Delivery의 설계단계 부분을 의미.</t>
  </si>
  <si>
    <t>37700</t>
  </si>
  <si>
    <t>목표 가치 시공</t>
  </si>
  <si>
    <t>Target Value Production, 目標 價値 施工</t>
  </si>
  <si>
    <t>Target Value Delivery의 시공단계 부분을 의미.</t>
  </si>
  <si>
    <t>37701</t>
  </si>
  <si>
    <t>처리량</t>
  </si>
  <si>
    <t>Throughput, 處理量</t>
  </si>
  <si>
    <t>생산 프로세스의 출력 속도.</t>
  </si>
  <si>
    <t>37703</t>
  </si>
  <si>
    <t>사용 효율</t>
  </si>
  <si>
    <t>Utilization, 使用 效率</t>
  </si>
  <si>
    <t>실제 생산에 사용된 자원 용량의 백분율.</t>
  </si>
  <si>
    <t>37705</t>
  </si>
  <si>
    <t>가치 흐름</t>
  </si>
  <si>
    <t>Value Steam, 價値 -</t>
  </si>
  <si>
    <t>고객(Customer)에게 상품 또는 서비스를 설계, 생산 및 전달하는 데 필요한 일련의 활동. 정보 및 자료의 이중 흐름을 포함.</t>
  </si>
  <si>
    <t>37706</t>
  </si>
  <si>
    <t>가치흐름도</t>
  </si>
  <si>
    <t>Value Stream Mapping, 價値 -圖</t>
  </si>
  <si>
    <t>제품의 요청에서 반입까지 필요한 자재 및 정보 흐름도</t>
  </si>
  <si>
    <t>37707</t>
  </si>
  <si>
    <t>가상설계 및 건설</t>
  </si>
  <si>
    <t>Virtual Design and Construction (VDC) , 假想設計 - 建設</t>
  </si>
  <si>
    <t>BIM과 기타 도구를 사용하여 설계를 조직화 및 최적화하여 시공 및/또는 운영을 가상으로 시연하고 관리.</t>
  </si>
  <si>
    <t>37708</t>
  </si>
  <si>
    <t>시각적 관리</t>
  </si>
  <si>
    <t>Visual Management, 視覺的 管理</t>
  </si>
  <si>
    <t>도구, 부품, 계획, 일정, 측정 및 성능 지표를 모든 사람들이 한눈에 파악할 수 있고 시스템 목표에 맞는 부분적 업무들이 시각적으로 파악될 수 있도록 관리하는 방법.</t>
  </si>
  <si>
    <t>37709</t>
  </si>
  <si>
    <t>주간 작업 계획</t>
  </si>
  <si>
    <t>Weekly Work Plan, 週刊 作業 計劃</t>
  </si>
  <si>
    <t>수행자(Performer)들의 합의 하에 약속된 작업의 완료를 확인하는 라스트 플래너 시스템(LPS)의 약속 수준("할 것(Will)”) 계획 단계이며 계획 작업의 성공을 결정하고 어떤 요소가 성능을 제한하는지 판별시하는데 사용. Look-Ahead보다 더 상세한 수준이며 PPC(Percent Plan Complete)의 측정 기반이 됨.</t>
  </si>
  <si>
    <t>37710</t>
  </si>
  <si>
    <t>주간 작업 계획 수립</t>
  </si>
  <si>
    <t>Weekly Work Planning, 週刊 作業 計劃 樹立</t>
  </si>
  <si>
    <t>Last Planner가 향후 계획을 수립하는 프로세스.</t>
  </si>
  <si>
    <t>37711</t>
  </si>
  <si>
    <t>작업 흐름</t>
  </si>
  <si>
    <t>Work Flow, 作業 --</t>
  </si>
  <si>
    <t>상호 업무에 영향을 미치는 전문가들의 네트워크를 통한 정보와 자료의 이동.</t>
  </si>
  <si>
    <t>37712</t>
  </si>
  <si>
    <t>재공품</t>
  </si>
  <si>
    <t>Work In Process, 在工品</t>
  </si>
  <si>
    <t>생산 프로세스의 시작과 끝 지점 사이의 재고.</t>
  </si>
  <si>
    <t>37713</t>
  </si>
  <si>
    <t>작업 구조화</t>
  </si>
  <si>
    <t>Work Structuring, 作業 構造化</t>
  </si>
  <si>
    <t>일반적으로 작업물을 조각조각 나누어 작업자가 어떤 작업을 언제, 어디서, 어떻게 수행하는지 결정하는 생산 시스템을 설계하는 것. 작업을 더욱 세분화할 수 있는 기회와 핸드오프(Handoffs)에 초점을 맞춤으로써 흐름을 촉진하고 시스템 처리량을 최적화하는 것.</t>
  </si>
  <si>
    <t>37714</t>
  </si>
  <si>
    <t>공업건축</t>
  </si>
  <si>
    <t>工業建築</t>
  </si>
  <si>
    <t>대공업적 시공방법에 따른 건축으로 공사기간의 단축, 좋은 재질과 강도 · 미관 등을 위하여 대부분의 건축부재를 공장에서 생산하고 현장에서 조립하는 형태의 건축.</t>
  </si>
  <si>
    <t>3774</t>
  </si>
  <si>
    <t>공업규격</t>
  </si>
  <si>
    <t>工業規格</t>
  </si>
  <si>
    <t>생산 또는 사용에 편리하도록, 주로 공업생산품에 대해 정한 기술적인 표준. 1841년 영국의 휘트워스가 나사에 관해서 표준치수를 정한 것이 시초이다.</t>
  </si>
  <si>
    <t>3775</t>
  </si>
  <si>
    <t>노견(길어깨)</t>
  </si>
  <si>
    <t>top of road, 路肩</t>
  </si>
  <si>
    <t>고속도로나 자동차 전용도로 따위에서 자동차가 달리는 도로 폭 밖의 가장자리 길로서 위급한 차량이 지나가거나 고장 난 차량을 임시로 세워 놓기 위한 길을 말한다.</t>
  </si>
  <si>
    <t>37752</t>
  </si>
  <si>
    <t>관습로</t>
  </si>
  <si>
    <t>path, pathway, 慣習路</t>
  </si>
  <si>
    <t>도로법 또는 관계법령상 지정된 것이 아닌 마을의 생성시기 혹은 예전부터 이웃간의 편의로 자연스럽게 다니던 마을길로서 개발 및 관리계획 정비시 대체되는 신규도로가 없는 한 존속되고 이용될 수 있어야 한다.</t>
  </si>
  <si>
    <t>37753</t>
  </si>
  <si>
    <t>MA설계</t>
  </si>
  <si>
    <t>Master Architect</t>
  </si>
  <si>
    <t>MA(Master Architect)제도란 프랑스에서 시작된 지구 건축가 제도를 뜻하며, 프랑스와 일본 등 외국에서는 건축가가 공공사업에서 설계내용 전반에 대한 권한을 위임 받아 사업지구 전체의 경관적 통일성을 추구하고, 다양한 건축물들이 건립될 수 있도록 설계를 조정하고 협력하는 방식. 우리나라에서는 학계, 건축, 택지, 도시계획, 조경, 토목, 공무행정 등 관련분야의 전문가와 실무자들이 함께 모여, 설계 및 계획개념을 완성해 나가는 작업을 말함</t>
  </si>
  <si>
    <t>37754</t>
  </si>
  <si>
    <t>MP제도</t>
  </si>
  <si>
    <t>Master Planner</t>
  </si>
  <si>
    <t>도시계획(Uran Planning) 차원에서 도시전체의 마스터 플랜과 각 블럭별 설계의 정합을 유도하며 협력 설계 및 관련 공종의 후속조치들을 정리하고 완성해 나가는 계획 작업제도</t>
  </si>
  <si>
    <t>37755</t>
  </si>
  <si>
    <t>부체도로</t>
  </si>
  <si>
    <t>access road, 附替道路</t>
  </si>
  <si>
    <t>자동차 전용도로를 신설하거나 확장하기 위해 기존도로를 자동차 전용도로로 편입시키는 경우 그것을 이용하던 주민들이 불편을 겪지 않도록 도로를 건설하는데 이를 부체도로라 함</t>
  </si>
  <si>
    <t>37756</t>
  </si>
  <si>
    <t>압성토</t>
  </si>
  <si>
    <t>surcharge, 押盛土</t>
  </si>
  <si>
    <t>성토 본체의 중량에 의한 지반파괴(원호 활동)에 대해 반대방향의 모멘트를 주어 안정을 유지하는 역할을 하도록 성토 본체의 선단 외측에 만든 낮은 성토를 말하며 부제(副堤)라고도 함.</t>
  </si>
  <si>
    <t>37757</t>
  </si>
  <si>
    <t>성장관리권역</t>
  </si>
  <si>
    <t>growth management area, 成長管理權域</t>
  </si>
  <si>
    <t>수도권의 인구와 산업을 적정하게 배치하기 위해 구분된 권역 중 하나로, 과밀억제권역으로 부터 이전하는 인구와 산업을 계획적으로 유치하고 산업의 입지와 도시의 개발을 적정하게 관리할 필요가 있는 지역을 말한다.</t>
  </si>
  <si>
    <t>37758</t>
  </si>
  <si>
    <t>실시계획</t>
  </si>
  <si>
    <t>an enforcement plan, 實施計劃</t>
  </si>
  <si>
    <t>개발계획을 수립한 이후에 개발사업의 시행자가 작성하는 계획. 각 부문별 공사방법, 공사 진행과정, 설계도서, 자금계획, 시행기간 등 실질적인 공사 실행의 계획 따위를 명시하여 행정기관의 승인을 받아야 한다.</t>
  </si>
  <si>
    <t>37759</t>
  </si>
  <si>
    <t>공업단지</t>
  </si>
  <si>
    <t>planned industrial real estate, industrial district, industrial area, 工業團地</t>
  </si>
  <si>
    <t>물품을 제조 또는 가공하는 기업체를 집단적으로 설치, 육성하기 위하여 포괄적인 계획에 따라 구획하고 개발된 일단의 공업용지. 보통 같은 업종, 또는 관련성이 있는 여러 공장을 한자리에 모이게 하여 집단적으로 생산하는 공업지역으로 연관 산업간의 긴밀한 협조, 공해요인을 극소화, 정부지원에 의한 수출산업의 육성 등을 목적으로 함. 임해공업단지‧내륙공업단지로 대별되며 공업의 성격에 따라 중화학공업단지‧경공업단지 등 여러 가지로 나뉨.</t>
  </si>
  <si>
    <t>3776</t>
  </si>
  <si>
    <t>보전관리지역</t>
  </si>
  <si>
    <t>preservation management area, 保全管理地域</t>
  </si>
  <si>
    <t>국토의 계획 및 이용에 관한 법률에 의해 지정하는 용도지역인 관리지역중 하나이며 자연환경 및 산림보호, 수질오염방지, 녹지확보, 생태계 보전 따위를 위하여 보전할 필요는 있으나, 주변의 용도지역과의 관계를 고려할 때 자연환경보전지역으로 지정하여 관리하기가 곤란한 지역</t>
  </si>
  <si>
    <t>37760</t>
  </si>
  <si>
    <t>생산관리지역</t>
  </si>
  <si>
    <t>production management area, 生産管理地域</t>
  </si>
  <si>
    <t>국토의 계획 및 이용에 관한 법률에 의해 과거 국토이용관리법상 준농림과 준도시 지역을 토지적성평가를 거쳐 세분한 지역중 하나로서 농업, 임업, 어업 따위의 생산을 위하여 관리가 필요하나, 주변 용도 지역과의 관계 따위를 고려할 때 농림지역으로 지정하여 관리하기 곤란한 지역으로, 국토교통부장관 특별시장 광역시장이 지정하는 지역을 말한다.</t>
  </si>
  <si>
    <t>37761</t>
  </si>
  <si>
    <t>계획관리지역</t>
  </si>
  <si>
    <t>program management area, 計劃管理地域</t>
  </si>
  <si>
    <t>국토의 계획 및 이용에 관한 법률 개정에 의해 과거 비도시 지역의 준농림 지역을 관리지역으로 구분하고, 이를 계획관리, 생산관리, 보전관리로 세분화한데서 유래하였으며, 도시지역의 인구와 산업을 수용하기 위하여 도시지역에 준하여 체계적으로 관리하거나 농림업의 진흥, 자연환경 또는 산림의 보전을 위하여 농림지역 또는 자연환경보전지역에 준하여 관리가 필요한 지역을 말한다.</t>
  </si>
  <si>
    <t>37762</t>
  </si>
  <si>
    <t>수도권 정비계획</t>
  </si>
  <si>
    <t>metropolitan maintenance plannig, 首都圈整備計劃</t>
  </si>
  <si>
    <t>수도권에 과도하게 집중된 인구와 산업을 적정하게 배치하도록 유도하여 수도권을 질서있게 정비하고 균형있게 발전시키기 위한 수도권 정비에 관한 종합적인 계획으로서 수도권의 국토의 계획 및 이용에 관한 법률에 따른 도시계획, 그 밖의 다른 법령에 따른 토지이용계획 또는 개발계획 등에 우선하며 중앙행정기관의 장이나 서울특별시장 광역시장 도지사 또는 시장 군수 자치구의 구청장 등 관계 행정기관의 장은 수도권 정비계획에 맞지 아니하는 토지이용계획이나 개발계획 등을 수립 시행하여서는 아니된다.</t>
  </si>
  <si>
    <t>37763</t>
  </si>
  <si>
    <t>농림지역</t>
  </si>
  <si>
    <t>agricultural land, 農林地域</t>
  </si>
  <si>
    <t>도시지역에 속하지 아니하는 농업진흥지역 또는 보전산지 등으로서 농림업을 진흥시키고 산림을 보전하기 위하여 필요한 지역으로서 국토의 계획 및 이용에 관한 법률에 따라 도시 군 관리계획으로 결정 고시된 지역을 말한다.</t>
  </si>
  <si>
    <t>37764</t>
  </si>
  <si>
    <t>접도구역</t>
  </si>
  <si>
    <t>border road area, 接道區域</t>
  </si>
  <si>
    <t>도로구조에 대한 손궤의 방지, 미관 보존 또는 교통에 대한위험을 방지하기 위하여 도로경계선으로부터 일정거리를 초과하지 아니하는 범위에서 고속국도법 또는 도로법에 따라 지정 고시된 구역을 말한다. 접도구역에서는 토지의 형질을 변경하는 행위, 건축물이나 그 밖의 공작물을 신축 개축(改築) 또는 증축하는 행위가 원칙적으로 금지된다.</t>
  </si>
  <si>
    <t>37765</t>
  </si>
  <si>
    <t>스마트시티</t>
  </si>
  <si>
    <t>smart city</t>
  </si>
  <si>
    <t>미래학자들이 예측한 21세기의 새로운 도시 유형으로서 컴퓨터 기술의 발달로 도시 구성원들간 네트워크가 완벽하게 갖춰져 있고 교통망이 거미줄처럼 효율적으로 짜여진 것이 특징이다. 또한 다양한 유형의 전자데이터 수집 센서를 사용하여 자산과 자원을 효율적으로 관리하는데 필요한 정보를 제공하는 도시지역으로 사물인터넷(IOT : Internet of things), 사이버 물리 시스템(CPS : Cyber Physical Systems), 빅데이터 솔루션 등 최신 정보통신기술(ICT)을 적용한 스마트 플랫폼을 구축하여 시민에게 안전하고 윤택한 삶을 제공하는도시를 말한다.</t>
  </si>
  <si>
    <t>37766</t>
  </si>
  <si>
    <t>U-시티</t>
  </si>
  <si>
    <t>ubiquitous city</t>
  </si>
  <si>
    <t>언제 어디서나 시민들이 편하게 원스톱 행정서비스, 자동화한 교통, 복지, 환경, 방재시스템, 주거공간의 홈네트워크화 등의 서비스와 도시 정보를 제공 받고 활용할 수 있는 여건을 제공하는 첨단 IT인프라와 유비쿼터스 정보기술을 갖춘도시</t>
  </si>
  <si>
    <t>37767</t>
  </si>
  <si>
    <t>다가구주택</t>
  </si>
  <si>
    <t>multi household house, 多家口住宅</t>
  </si>
  <si>
    <t>주택으로 사용하는 한동의 바닥면적의 합계가 660제곱미터이하이고, 지하층을 제외한 층수가 3개층 이하이며 동당 세대수가 19세대 이하인 집합주택으로서 각각의 세대가 임차인이고 건물및 주택의 소유주가 1인인 주거형태</t>
  </si>
  <si>
    <t>37768</t>
  </si>
  <si>
    <t>민간개발</t>
  </si>
  <si>
    <t>private development, 民間開發</t>
  </si>
  <si>
    <t>민간이 개발의 이익을 얻기 위해 시행하는 개발사업과 개발의 주체가 정부나 공공단체라 하더라도 토지의 소유권이민간에 그대로 존속되는 개발방식</t>
  </si>
  <si>
    <t>37769</t>
  </si>
  <si>
    <t>공업디자인</t>
  </si>
  <si>
    <t>industrial design, 工業design</t>
  </si>
  <si>
    <t>대량생산 방식에 의한 의장(意匠) 및 설계(設計) 생산이 이루어지는 디자인.</t>
  </si>
  <si>
    <t>3777</t>
  </si>
  <si>
    <t>제3섹터개발</t>
  </si>
  <si>
    <t>the third sector development</t>
  </si>
  <si>
    <t>공공과 민간의 공동회사 설립에 의한 제3섹터와 같은 혼합방식 또는 공공이 시행 주체이면서 실제 사업은 민간사업자에게 위탁하여 시행하는 위탁개발 방식이 있는데, 공공기관의 토지확보 및 행정지원 등과 민간업체의 기술 경영 등 노하우(know how)를 결합하는 개발 방식</t>
  </si>
  <si>
    <t>37770</t>
  </si>
  <si>
    <t>스프롤(sprawl) 현상</t>
  </si>
  <si>
    <t>sprawl phenomenon</t>
  </si>
  <si>
    <t>도시성장이 불규칙, 무질서하게 확대되는 것으로 산발적, 무계획적 확대현상을 말한다. 이 현상은 주거지역 뿐만 아니라 상업지역, 공업지역에서도 발생한다. 도시화의 속도는 급속한데 토지이용에 대한 계획과 규제가 뒤지거나 미흡할 때 나타난다.</t>
  </si>
  <si>
    <t>37771</t>
  </si>
  <si>
    <t>다차원 이론</t>
  </si>
  <si>
    <t>multi dimensional theory, 多次元 理論</t>
  </si>
  <si>
    <t>J.W. Simmons에 의해 정리된 도시구조 이론으로서 동심원이론, 다핵심이론 등의 이론은 토지이용의 공간적 분포를 설명하기에는 부족하다고 보아, 이들 각 이론을 종합하여 사회계층 차원, 도시화 차원, 인종별 분포 차원 등 3개의 차원에서 파악해야 한다는 이론을 제시하였다. 사회계층 차원은 인구의 경제, 교육, 직업의 수준을 의미하는데, 이것의 사회적 패턴은 일정한 축을 따라 변화하며, Hoyt의 주장처럼 고급주택지역과 저급주택지역이 부채꼴의 선형구조를 이루고, 도시화 차원은 가족구성, 세대의 유형, 노동력 등을 반영하였다. 도시주민의 생활양식과 관련된 이것의 사회적 패턴은 Brgess의 주장처럼 동심원 구조를 이루며, 인종별 분포차원은 주거지의 인종별 분화를 나타내는데, 인종 또는 민족의 구성과 관련되어 나타나는 차원을 말한다. 이와같은 인구의 특성은 Harris와 Ullman의 이론 중 토지이용상의 핵과 같이 무질서하게 분포하여 다핵심 구조를 이루고, 이상의 3개차원 또는 세 패턴은 상호 밀접한 관련을 맺으면서 하나의 도시공간상에 조직되어 있다고 한다. 따라서 다차원 이론은 도시의 전체적인 사회, 경제적 특징을 나타낸 것으로서, 그 이전의 동심원이론, 선형이론, 다핵심이론 등의 이론을 종합하여 도시의 공간적 분포를 설명하고 있다는 평가를 받는다.</t>
  </si>
  <si>
    <t>37772</t>
  </si>
  <si>
    <t>유상도시 이론</t>
  </si>
  <si>
    <t>ribbon pattern theory, 紐狀都市 理論</t>
  </si>
  <si>
    <t>BJ.L.Berry의 도시구성 이론으로서 교통기관의 현저한 발달로 종래 도시 내부에 집약되어 있던 업무시설과 주택이 간선도로를 따라 리본모양으로 확산, 입지하는 경향이 있다하여 유상도시이론이라 하였다. 현대는 자동차 시대라 할 수 있으므로 간선도로를 따라 토지이용의 효용이 증대되고 있다는 이론이다.</t>
  </si>
  <si>
    <t>37773</t>
  </si>
  <si>
    <t>공간모델</t>
  </si>
  <si>
    <t>multidimensional scaling</t>
  </si>
  <si>
    <t>MDS(MultiDimensional Scaling)로 블리며 이것은 각지점들 사이의 실제적 미터법에 의한 거리들이 각 객체(항목) 사이의 인지된 근접성으로 반영될 수 있기 때문에 수학적 좌표상의 공간 안에 한 지점으로 각 객체를 나타낼 수 있다. 따라서 각 객체 사이에 인지된 거리를 공간상의 모델로 나타낼 수 있는 MDS는 주택단지계획에 있어서 공간구조모델(structure model)로의 적용이 가능하다.</t>
  </si>
  <si>
    <t>37774</t>
  </si>
  <si>
    <t>친숙보행</t>
  </si>
  <si>
    <t>amenity road walking, 親熟步行</t>
  </si>
  <si>
    <t>일정한 목적 의식과 주의력을 갖추지 않고도 습관적이고 반복적으로 목적지에 도착할 수 있는 잠재 의식화 되어있는 보행행위</t>
  </si>
  <si>
    <t>37775</t>
  </si>
  <si>
    <t>친숙보행로</t>
  </si>
  <si>
    <t>amenity walking road, 親熟步行路</t>
  </si>
  <si>
    <t>일정한 목적 의식과 주의력을 갖추지 않고도 반복적이고 습관적으로 통행하는 목적지까지의 안전한 행로</t>
  </si>
  <si>
    <t>37776</t>
  </si>
  <si>
    <t>중로</t>
  </si>
  <si>
    <t>middle road, 中路</t>
  </si>
  <si>
    <t>일반적인 집산도로 성격으로서 도시계획도로 기준상 도로폭 12미터 이상 25미터 미만인 도로</t>
  </si>
  <si>
    <t>37777</t>
  </si>
  <si>
    <t>대지 분할 가능선</t>
  </si>
  <si>
    <t>earth division possible line, 垈地 分割 可能線</t>
  </si>
  <si>
    <t>지구단위계획수립지침에 의거 시장수요 및 여건변화에 따른 융통성을 확보하기 위하여 지구단위계획으로 일정규모 이상의 대형 필지에 대하여 지구단위계획 내용에 지장을 주지않는 범위 안에서 분할 할 수 있는 위치를 지정한 선을 말한다.</t>
  </si>
  <si>
    <t>37778</t>
  </si>
  <si>
    <t>중정형 주택</t>
  </si>
  <si>
    <t>patio house, 中庭形 住宅</t>
  </si>
  <si>
    <t>1가구의 단층형 주택으로서, 주거공간이 마당을 부분 또는 전부 에워싸고 있는 형태이다. 이 유형의 가장 큰 특징인 중정(ourt, atrium)은 여기에 면한 실들에 채광과 통풍을 제공하는 매개공간인 동시에 마당, 정원 등의 역할을 하는 실외 생활 공간이기 때문에 단위주거의 적주성(livability)을 높이는 수단이 된다.</t>
  </si>
  <si>
    <t>37779</t>
  </si>
  <si>
    <t>블록형 단독주택용지</t>
  </si>
  <si>
    <t>town house site</t>
  </si>
  <si>
    <t>개별획지로 구분하지 아니하고, 적정규모의 블록을 하나의 개발단위로 공급함으로서 보다 신축적인 부지조성 및 주택건축과 효율적인 관리가 가능하도록 계획된 주택건설 용지를 말하는데,  이곳에 건설하는 단독형 집합주택은 단위블록내에서 2세대이상의 독립된 주택을 건축하여 주택은 단독소유 하되 대지 및 기반시설, 공급처리시설, 공동이용시설 등의 설치에 필요한 부지는 공유함으로써 이용 및 관리상의 효율성을 제고할 수 있도록 블록단위로 주택을 집합화한 주거용지를 말한다.  다만 블록형단독주택용지의 획지(블록)는 주택건설에 필요한 기반시설의 설치 등 조성사업이 완료되어 개별획지별 건축물의 건축이 가능한 경우 건축물 용도가 계획된 획지는 지적분할 할 수 있다.</t>
  </si>
  <si>
    <t>37780</t>
  </si>
  <si>
    <t>주간선도로</t>
  </si>
  <si>
    <t>major road, 主幹線道路</t>
  </si>
  <si>
    <t>시,군내 주요지역을 연결하거나 시,군 상호간을 연결하여 대량 통과 교통을 처리하는 도로로서 시,군의 골격을 형성하는 도로</t>
  </si>
  <si>
    <t>37781</t>
  </si>
  <si>
    <t>보조간선도로</t>
  </si>
  <si>
    <t>sub major road, 補助幹線道路</t>
  </si>
  <si>
    <t>주간선도로를 집산도로 또는 주요 교통 발생원과 연결하여 시,군 교통의 집산 기능을 하는 도로로서 근린주거구역의 내부를 구획하는 도로</t>
  </si>
  <si>
    <t>37782</t>
  </si>
  <si>
    <t>집산도로</t>
  </si>
  <si>
    <t>collector road, 集散道路</t>
  </si>
  <si>
    <t>근린주거구역의 교통을 보조간선도로에 연결하여 근린주거구역내 교통의 집산기능을 하는 도로로서 근린주거구역의 내부를 구획하는 도로</t>
  </si>
  <si>
    <t>37783</t>
  </si>
  <si>
    <t>국지도로</t>
  </si>
  <si>
    <t>access road, 局地道路</t>
  </si>
  <si>
    <t>도시군계획시설의 결정구조 및 설치기준에 관한 규칙 제9조(도로의 구분)에 규정한 기능별 구분한 도로로서 가구(도로로 둘러싸인 일단의 지역) 를 구획하는 도로를 말한다.</t>
  </si>
  <si>
    <t>37784</t>
  </si>
  <si>
    <t>PF사업</t>
  </si>
  <si>
    <t>project financing</t>
  </si>
  <si>
    <t>건설회사, 투자회사, 공공부문 등의 여러 투자자들이 출자한 프로젝트 금융투자회사(PFV : Project Financing Vehicle)가 신도시나 택지개발지구의 업무지구에 상업, 업무, 주거, 엔터테인먼트 등 기능을 하는 복합단지를 개발하는 사업을 말한다. PFV는 명목회사이고 법인세를 면제받기 때문에 대규모 사업에 참여하기 좋은 형태이다.</t>
  </si>
  <si>
    <t>37785</t>
  </si>
  <si>
    <t>도로밀도</t>
  </si>
  <si>
    <t>desity of road, 道路密度</t>
  </si>
  <si>
    <t>①해당기준에 대한 도로면적 또는 도로연장을 의미하며 주로 국토면적에 대한 도로비, 구역면적 1제곱킬로미터 당 도로연장(킬로미터)을 의미한다. ②도로밀도의 종류는 인구에 대한 도로연장, 포장도로 연장비, 국토면적에 대한 도로비, 자동차 대수에 대한 도로용량, 구역면적 1제곱킬로미터당 도로연장, 구역면적 1제곱킬로미터당 포장도로 연장</t>
  </si>
  <si>
    <t>37786</t>
  </si>
  <si>
    <t>도류화</t>
  </si>
  <si>
    <t>channelization, 導流化</t>
  </si>
  <si>
    <t>평면 교차로에서의 차량의 원활한 소통과 보행자의 안전을 위하여 차선도색, 교통섬(traffic island) 등에 의하여 진행방향을 일정 경로로 분리하거나 규제하는 기법으로 차량 및 보행자의 통행량, 회전차수, 지형조건 등을 고려하여 설계한다.</t>
  </si>
  <si>
    <t>37787</t>
  </si>
  <si>
    <t>도시개발사업</t>
  </si>
  <si>
    <t>city development work, 都市開發事業</t>
  </si>
  <si>
    <t>도시개발구역에서 주거, 상업, 산업, 유통, 정보통신, 생태, 문화, 보건 및 복지 등의 기능이 있는 단지 또는 시가지를 조성하기 위하여 시행하는 사업을 말한다. 도시개발사업은 도시개발과 도시환경 조성을 목적으로 하기 때문에 도시개발구역을 지정받아야 사업을 진행할 수 있고 구역 지정시 개발계획을 동시에 수립해야 한다. 도시개발사업의 시행자는 국가나 지방자치단체, 공공기관, 정부출연기관, 지방공사, 도시개발구역의 토지소유자 등이 있다. 환지(換地)방식으로 도시개발사업의 개발계획을 수립하려면 환지방식이 적용되는 지역의 토지면적 3분의2 이상에 해당하는 토지 소유자와 그 지역 토지소유자 총수의 2분의 1이상의 동의를 받아야 한다. 근거법은 도시개발법이다.</t>
  </si>
  <si>
    <t>37788</t>
  </si>
  <si>
    <t>도시관리계획</t>
  </si>
  <si>
    <t>city management plan, 都市管理計劃</t>
  </si>
  <si>
    <t>도시의 개발, 정비 및 보전을 위하여 상위계획인 광역도시계획 및 도시기본계획에서 제시된 도시의 장기적인 발전방향을 도시공간에 구체화하는 법정 도시계획으로서 토지이용, 교통, 환경, 경관, 안전, 산업, 정보통신, 보건, 복지, 안보 문화 등에 관한 실천적 계획</t>
  </si>
  <si>
    <t>37789</t>
  </si>
  <si>
    <t>공업용 공기조화</t>
  </si>
  <si>
    <t>industrial air conditioning, process air conditioning, 工業用空氣調和</t>
  </si>
  <si>
    <t>3779</t>
  </si>
  <si>
    <t>도시재생전략계획</t>
  </si>
  <si>
    <t>stratgic planning of city rehabilitation, 都市再生戰略計劃</t>
  </si>
  <si>
    <t>전략계획 수립권자가 국가 도시재생 기본방침을 고려하여 도시전체 또는 일부, 필요한 경우 둘 이상의 도시에 대하여 도시재생과 관련한 각종계획, 사업, 프로그램, 유형무형의 지역자산 등을 조사 발굴하고, 도시재생 활성화 지역을 지정하는 등 도시재생 추진전략을 수립하기 위해 도시재생 활성화 및 지원에 관한 특별법에 따라 수립되는 계획</t>
  </si>
  <si>
    <t>37790</t>
  </si>
  <si>
    <t>지구단위계획</t>
  </si>
  <si>
    <t>district units plan, 地區單位系劃</t>
  </si>
  <si>
    <t>국토의 계획 및 이용에 관한 법률에 의거 도시 군계획 수립 대상지역의 일부에 대하여 토지이용을 합리화하고 그 기능을 증진시키며 미관을 개선하고 양호한 환경을 확보하며, 그 지역을 체계적 계획적으로 관리하기 위하여 수립하는 도시 군관리 계획을 말한다.</t>
  </si>
  <si>
    <t>37791</t>
  </si>
  <si>
    <t>도시고속화도로</t>
  </si>
  <si>
    <t>city prehighway, 都市高速化道路</t>
  </si>
  <si>
    <t>도시교통난을 해소하고 차량의 원활한 순환을 도모코자 거점도시와 주변도시를 연결하며 고속도로의 분류와 체계는 아니지만 고속도로와 마찬가지로 건널목과 신호체계없이 진출입차량의 직접적인 영향을 최소화시킨 자동차 전용도로</t>
  </si>
  <si>
    <t>37792</t>
  </si>
  <si>
    <t>도시 공간구조 이론</t>
  </si>
  <si>
    <t>urban space structure theory, 都市空間構造 理論</t>
  </si>
  <si>
    <t>도시내부구조 이론 이라고도 하며 도시공간의 성장과 분화, 분포와 구성에 관한 사회학적, 도시 경제학적 관점에서의 도시이론으로서 버제스의 동심원 이론, 호이트의 선형이론, 해리스와 울만의 다핵심 이론, 시몬스의 다차원 이론, 베리의 유상도시 이론이 그것이다.</t>
  </si>
  <si>
    <t>37793</t>
  </si>
  <si>
    <t>교통정보시스템 (topis)</t>
  </si>
  <si>
    <t>transportation information system, 交通情報-</t>
  </si>
  <si>
    <t>도로상황, 버스운행현황, 기상 및 재난정보를 실시간으로 수집 분석하여 그 정보를 SNS, 전광판, Open API를 통해 시민, 전문가, 관련기관에게 제공하는 서비스</t>
  </si>
  <si>
    <t>37794</t>
  </si>
  <si>
    <t>도시통합관제센터</t>
  </si>
  <si>
    <t>city total control center, 都市統合管制-</t>
  </si>
  <si>
    <t>교통상황, 생활안전, 재난재해, 시설 관리 등 도시 주요 상황을 실시간 통합 관리하는 U-통합상황실을 구축하여 도시의 효율적 관리 및 시민의 안전과 복지를 향상하는 목적의 시설</t>
  </si>
  <si>
    <t>37795</t>
  </si>
  <si>
    <t>선형이론</t>
  </si>
  <si>
    <t>sector theory, 扇形理論</t>
  </si>
  <si>
    <t>미국의 도시경제학자인 Homer Hoyt가 1939년 미국의 142개 도시를 대상으로 교통로의 발달과 관련지어 도시 내부 구조를 설명한 이론으로서 도시중심부(CBD)에서 주요 간선도로를 따라 소득계층별로 주택지가 형성되었음을 알고 그 모양이 마치 부채골과 같다고 하여 선형이론(扇形理論)이라 하였다. 도심부에 저소득층의 임대 주택지가 형성되어 있고, 외곽지로 갈수록 중 고소득층의 주택이 형성되고 있는데 주택지향성이 소득계층별로 상이하게 위치하고 있음이 특징이며, 도시성장은 곧 고소득 계층의 주택이 위치한 방향으로 개발축(開發軸)이 형성된다고 본다. 동심원이론의 수정이론이다.</t>
  </si>
  <si>
    <t>37796</t>
  </si>
  <si>
    <t>라운드어바웃</t>
  </si>
  <si>
    <t>round about</t>
  </si>
  <si>
    <t>로타리와 같은 회전교차로의 주행방식을 말하는 것으로 신호등이 없는 교차로 중앙에 화단과 같은 원형의 구조물을 설치하고 그 주변을 돌면서 가고자하는 교차로에 진입하는 방식</t>
  </si>
  <si>
    <t>37797</t>
  </si>
  <si>
    <t>거주후평가 (POE)</t>
  </si>
  <si>
    <t>post occupancy evaluation</t>
  </si>
  <si>
    <t>특정주택 또는 단지에서 일정기간 거주한 후 나타나는 문제점과 요구사항을 설문을 통해 조사한 뒤, 이를 다음 사업의 설계나 시공에 반영하는 주택 및 단지 평가의 한 방법</t>
  </si>
  <si>
    <t>37798</t>
  </si>
  <si>
    <t>어반빌리지</t>
  </si>
  <si>
    <t>urban village</t>
  </si>
  <si>
    <t>현대의 모더니즘에 대한 반향으로 내놓았던 대안으로서, 과거의 인간적인 혼합 용도를 지향하며 아름다운 경관을 지닌 주거환경을 구성하는 수단을 통칭해서 정의한 용어이다. 미국의 도시성장관리정책의 하나로서 모도시(urban center)와 공공교통기관을 통해 유기적으로 연결되어 urban village라는 하나의 권역을 설정하고 그 권역속에서 주거와 직장의 조화를 도모하고 또한 village core라 불리는 거점을 중심으로 각종 도시기능의 복합적인 집적을 도모하여 버스, 자전거, 보행으로 이동이 가능한 각각의 빌리지(권역)가 개성을 가지고 자립적으로 형성되도록 유도하는 지속가능한 개발의 개념이 녹아있는 주거지 개발 모델이라 할 수 있다.</t>
  </si>
  <si>
    <t>37799</t>
  </si>
  <si>
    <t>PVF</t>
  </si>
  <si>
    <t>polyvinyl fluoride</t>
  </si>
  <si>
    <t>378</t>
  </si>
  <si>
    <t>공업용 공조</t>
  </si>
  <si>
    <t>industrial air-conditioning</t>
  </si>
  <si>
    <t>공업 제품의 품질 유지, 기계 · 기구의 신뢰성 유지 등을 목적으로 공장 · 창고 · 작업장 등을 대상으로 한 공조 (=산업용 공조)</t>
  </si>
  <si>
    <t>3780</t>
  </si>
  <si>
    <t>뉴어바니즘</t>
  </si>
  <si>
    <t>new urbanism</t>
  </si>
  <si>
    <t>무분별한 도시의 팽창, 난개발 등에 문제의식을 가진 미국 건축가들이 시작한 도시개발운동으로 신도심주의로 번역된다. 이는 1980년대 미국에서 무분별한 도시확산으로 인한 문제점들을 해결하기 위한 대안적 도시개발 방법으로 대두된 것이다. 따라서 대도시를 확장하는 대신 슬럼화된 도심을 전략적으로 재건해야 한다고 강조한다.</t>
  </si>
  <si>
    <t>37800</t>
  </si>
  <si>
    <t>TOD</t>
  </si>
  <si>
    <t>Transit Oriented Development</t>
  </si>
  <si>
    <t>토지이용과 교통의 연관성을 강조하고 대중교통 중심의 복합적 토지이용과 보행친화적인 교통체계환경을 유도하고자 하는 개발방식. 도시계획적인 측면에서 TOD는 무분별한 도시의 외연적 확산을 억제하고 승용차 중심의 통행패턴을 대중교통 및 녹색교통 위주의 통행패턴으로 변화시키는 기법으로 인식된다. 대중교통지향형도시개발(TOD)의 개념은 피터 캘솝(Feter Calthope)이 1993년 그의 저서에서 처음 정립하였다.</t>
  </si>
  <si>
    <t>37801</t>
  </si>
  <si>
    <t>콤팩트시티</t>
  </si>
  <si>
    <t>compact city</t>
  </si>
  <si>
    <t>자동차의 대중화로 인해 도시가 팽창하면서 교외로 거주지가 이동하자 도시외곽의 환경이 파괴되는 등 여러문제들이 발생하였다. 이 문제를 해결하고 경제적 효율성을 추구하기 위하여 도시를 고밀도로 개발하는 것을 콤팩트 시티라고 한다. 콤팩트 시티내에서는 이동시간이 최소화되고 한곳에서 다양한 시설을 사용할 수 있기때문에 효율적이고 편리한 삶을 누릴 수 있다. 넓은 의미에서 보면 녹지지역의 개발을 억제하고 도시정체성 유지를 위하여 문화재를 보존하는 것 등도 포함된다. 미국의 뉴어바니즘(New Urbanism), 영국의 어반빌리지(Urban Village) 등이 대표적인 사례이다.</t>
  </si>
  <si>
    <t>37802</t>
  </si>
  <si>
    <t>TND</t>
  </si>
  <si>
    <t>Traditional Neighborhood District</t>
  </si>
  <si>
    <t>보행중심적 근린주구를 의미하는 전통적 근린주구를 의미하며, 1980년대 후반부터 미국에서 시작된 새로운 건축 도시계획의 사조인 뉴어바니즘(New Urbanism)의 주요 계획기법의 하나이다.</t>
  </si>
  <si>
    <t>37803</t>
  </si>
  <si>
    <t>밀톤 케인즈</t>
  </si>
  <si>
    <t>Milton Keynes</t>
  </si>
  <si>
    <t>런던으로부터 약 72킬로미터의 거리에 위치하고 있는 이 신도시는 1968년에 시작되어 1970년에 완성되었으며, 15만명 계획인구에 환경보호지역과 근린주구 이론을 적용하였으며 내부로 향하는 내향적 근린주구로서 계획된 것이 아니라 도시의 각 지역에 급속하게 연결될 수 있는 교통노선을 향해 외향적으로 계획한 특징이 있다.</t>
  </si>
  <si>
    <t>37804</t>
  </si>
  <si>
    <t>할로우</t>
  </si>
  <si>
    <t>harlow</t>
  </si>
  <si>
    <t>영국 최초의 신도시계획이자 런던 주변에 개발된 초기 뉴타운의 대표적인 예이다. 도시설계는 기버드(F. Gibberd)에 의해 이루어졌는데, 하워드(E. Howard)의 전원도시의 이상을 이어받아 저밀도 개발을 원칙으로 하고 근린주구를 채택하였다. 주택지는 크게 4개의 그룹으로 나누어 그 내부에 근린주구를 배치하였다. 도시내의 간선도로는 주택지그룹 사이에 있는 녹지 속을 통과하고 보조간선도로는 각 주구의 중심지구를 연결하였다.</t>
  </si>
  <si>
    <t>37805</t>
  </si>
  <si>
    <t>파리재개발</t>
  </si>
  <si>
    <t>reconstruction of paris</t>
  </si>
  <si>
    <t>1853년 나폴레옹의 조카인 나폴레옹3세는 오스만 남작에게 명령하여 파리를 현대적인 신도시로 만들라고 명령하여 1869년까지 도로 재정비사업과 도시재개발을 실행하였는데, 루이 나폴레옹 보나파르트의 치세 전반은 농업과 상업은 물론 산업의 발달로 물질적 번영이 찾아온 시기였다. 그때까지만해도 파리는 중세시대부터 이어져온 모습을 그대로 유지하고 있었다. 골목은 좁고 복잡했고 하수도도 제대로 정비되지 않아 매우 불결했다. 이러한 위생문제가 원인이 되어 콜레라가 창궐했다. 그는 파리의 모든 구역을 정비하여 큰도로망을 직선으로 이어 파리 전역을 연결하고, 60만채가 넘는 대저택과 공공건물, 공공주택들을 건설해 새로운 신도시로 바꿔 버렸다. 그때만든 건물들의 높이는 7층으로 정했는데 이는 불이 났을때 소방활동을 할 수 있는 한계가 최대 7층이었기 때문이었다.</t>
  </si>
  <si>
    <t>37806</t>
  </si>
  <si>
    <t>비오톱</t>
  </si>
  <si>
    <t>비오톱은 그리스어로 생명을 의미하는  "비오스(bios)와 땅 또는 영역이라는 의미의  "가 결합된 용어로 인간과 동식물 등 다양한 식물종의 공동 서식장소를 의미한다. 비오톱은 야생동물이 서식하고 이동하는데 도움이 되는 숲, 가로수, 습지, 하천, 화단 등 도심에 존재하는 다양한 인공물이나 자연물로 지역생태계 향상에 기여하는 작은 생물서식 공간이다. 도심 곳곳에 만들어 지는 비오톰은 단절된 생태계를 연결하는 징검가리 역할을 한다.</t>
  </si>
  <si>
    <t>37807</t>
  </si>
  <si>
    <t>컴팩트주택</t>
  </si>
  <si>
    <t>compact housing</t>
  </si>
  <si>
    <t>1인가구 증가에 따른 소형주택의 다양화 전략에 맞게 1인가구의 라이프 스타일을 분석하여 기본가구에 대한 선호도와 가전제품, 필요 공동시설과 관리지원 프로그램을 계획함과 아울러 평면 및 층고 등 공간의 다양화와 도심공급에 적합한 유지관리 방안을 적용한 전용면적 14~16제곱미터의 소형 주택을 말한다.</t>
  </si>
  <si>
    <t>37808</t>
  </si>
  <si>
    <t>스마트홈</t>
  </si>
  <si>
    <t>smart home</t>
  </si>
  <si>
    <t>가전제품(TV, 에어컨, 냉장고 등)을 비롯해 에너지 소비장치(수도, 전기, 냉난방 등), 보안기기(도어록, 감시카메라 등) 등 다양한 분야에서 집안의 모든 것을 통신망으로 연결해 모니터링하고 제어할 수 있는 기술을 말한다. 스마트폰이나 인공지능(AI) 스피커가 사용자의 음성을 인식해 집안의 모든 사물인터넷 기기를 연결하고 사용자의 특성에 따라 자동으로 작동하거나 원격으로 조종할 수 있다. 스마트홈은 원격제어에서 발전해 AI가 상황과 사용자의 취향을 학습하고, 이에 맞는 결과를 스스로 제공하는 방향으로 발전하고 있다.</t>
  </si>
  <si>
    <t>37809</t>
  </si>
  <si>
    <t>바이오건축</t>
  </si>
  <si>
    <t>biotechnology architecture</t>
  </si>
  <si>
    <t>건축물의 재료를 목재나 점토, 석재 등 건물이 들어설 부지의 환경에 가장 어울리는 것을 선택하여 이산화탄소 배출을 최소화하고 환경부하를 줄이는 건축 기술로서 지역과 기후에 순응하며 유지관리와 구조적 안정성을 최대한 발휘되도록 연구하고 실현한다.</t>
  </si>
  <si>
    <t>37810</t>
  </si>
  <si>
    <t>자연환경보전지역</t>
  </si>
  <si>
    <t>Natural environment conservation areas, 自然環境保全地域</t>
  </si>
  <si>
    <t>「국토의 계획 및 이용에 관한 법률」 에서 정한 국토의 용도지역  (도시지역, 관리지역, 농림지역, 자연환경보전지역) 중 하나로서, 자연환경 · 수자원 · 해안 · 생태계 · 상수원 및 문화재의 보전과 수산자원의 보호 · 육성 등을 위하여 필요한 지역으로서 「국토의 계획 및 이용에 관한 법률」 에 따라 도시 · 군관리계획으로 결정 · 고시된 지역을 말한다.관리지역의 산림 중 「산지관리법」에 따라 보전산지로 지정ㆍ고시된 지역은 그 고시에서 구분하는 바에 따라 이 법에 따른 자연환경보전지역으로 결정ㆍ고시된 것으로 본다.자연환경보전지역 안에서 건축물의 건축제한, 건폐율 및 용적률의 최대한도등은 「국토의 계획 및 이용에 관한 법률」 및 「동법 시행령」에서 정하고 있으며, 건폐율은 20% 이하, 용적률은 50% 이상 80% 이하 범위에서 특별시 · 광역시 · 특별자치시 · 특별자치도 · 시 또는 군의 조례로 정한다.자연환경보전지역 안에서 건축물의 용도 · 종류 및 규모 등의 제한은 「국토의 계획 및 이용에 관한 법률 시행령」 별표 22에서 정하고 있으며, 특별시 · 광역시 · 특별자치시 · 특별자치도 · 시 또는 군의 조례에서 구체적으로 정하고 있다.다만, 자연환경보전지역 중 「자연공원법」 에 따른 공원구역, 「수도법」 에 따른 상수원보호구역, 「문화재보호법」 에 따라 지정된 지정문화재 또는 천연기념물과 그 보호구역, 「해양생태계의 보전 및 관리에 관한 법률」 에 따른 해양보호구역인 경우에는 각각 해당 법령에서 정하는 바에 따르고, 수산자원보호구역인 경우에는 「수산자원관리법」 에서 정하는 바에 따른다.</t>
  </si>
  <si>
    <t>37811</t>
  </si>
  <si>
    <t>redelopment plan, 再開發事業</t>
  </si>
  <si>
    <t>재개발구역 안에서 토지의 합리적이고 효율적인 고도이용과 도시기능을 회복하기 위하여 이 법이 정하는 바에 의하며 시행하는 건축물 및 그 부지의 정비와 대지의 조성 및 공공시설의 정비에 관한 사업과 이에 부대되는 사업.</t>
  </si>
  <si>
    <t>37812</t>
  </si>
  <si>
    <t>도시지역권 근린공원</t>
  </si>
  <si>
    <t>comprehensive park, 都市地域圈 近隣公園 公園</t>
  </si>
  <si>
    <t>「도시공원 및 녹지 등에 관한법률」에서 정한 도시공원중의 하나로 도시지역안에 거주하는 전체 주민의 종합적인 이용에 제공할 것을 목적으로 하는 근린공원으로 크레이션 이용을 위한 공원의 최소 규모는 10ha 이상을 확보 하여야며 유치거리는 제한이 없음</t>
  </si>
  <si>
    <t>37813</t>
  </si>
  <si>
    <t>지반종별</t>
  </si>
  <si>
    <t>ground classification, 地盤種別</t>
  </si>
  <si>
    <t>진도법에 의한 구조물의 내진설계를 위한 지반분류이며, 구조물의 지진입력이 표층지반조건의 영향을 크게 받기 때문에 지반의 성질에 따라 군으로 나눈 것을 지반종별이라고 한다.</t>
  </si>
  <si>
    <t>37814</t>
  </si>
  <si>
    <t>스틸하우스</t>
  </si>
  <si>
    <t>steel framed house</t>
  </si>
  <si>
    <t>스터드나 경량형강의 틀에 합판 등을 스크류 등의 접합철물을 이용하여 붙인 구조로 조립한 주택</t>
  </si>
  <si>
    <t>37815</t>
  </si>
  <si>
    <t>스폿용접</t>
  </si>
  <si>
    <t>용접하려고 하는 부재를 맞대어 놓고 비교적 작은 부분에 전류를 집중하여 보내어 그 접촉면에 생기는 전기저항열로 접합부의 온도를 높이면서 그 부위가 무르게 되면 압력을 가하여 접합하는 방법.  점용접이라고도 함</t>
  </si>
  <si>
    <t>37816</t>
  </si>
  <si>
    <t>시어래그</t>
  </si>
  <si>
    <t>shear lag</t>
  </si>
  <si>
    <t>37817</t>
  </si>
  <si>
    <t>아크스폿용접</t>
  </si>
  <si>
    <t>아크열을 이용하여 2매 겹쳐진 판 중 얇은 쪽 판에서 가열하여 용착시키는 점용접으로 용접공이 홀더로 용접봉(전극봉)을 잡고 용접용 안경을 착용하고 손으로 용접한다.</t>
  </si>
  <si>
    <t>37818</t>
  </si>
  <si>
    <t>압연가장자리</t>
  </si>
  <si>
    <t>rolled edge</t>
  </si>
  <si>
    <t>37819</t>
  </si>
  <si>
    <t>공업용수</t>
  </si>
  <si>
    <t>industrial water, 工業用水</t>
  </si>
  <si>
    <t>공업 제품의 생산 과정에서 냉각, 제품 처리 등에 사용하는 물</t>
  </si>
  <si>
    <t>3782</t>
  </si>
  <si>
    <t>압연온도</t>
  </si>
  <si>
    <t>rolled temperature</t>
  </si>
  <si>
    <t>압연 과정에서의 강재 또는 작업롤의 온도</t>
  </si>
  <si>
    <t>37820</t>
  </si>
  <si>
    <t>얇은판이음</t>
  </si>
  <si>
    <t>얇은 강판, 박판의 이음</t>
  </si>
  <si>
    <t>37821</t>
  </si>
  <si>
    <t>양면J형그루브</t>
  </si>
  <si>
    <t>double-J groove</t>
  </si>
  <si>
    <t>접합부재면에 양면에 K형, X형, H형 등의 홈을 만들어(개선하여) 이루어지는 용접</t>
  </si>
  <si>
    <t>37822</t>
  </si>
  <si>
    <t>양면그루브이음</t>
  </si>
  <si>
    <t>37823</t>
  </si>
  <si>
    <t>업셋맞댄용접</t>
  </si>
  <si>
    <t>upset butt welding</t>
  </si>
  <si>
    <t>용접 변압기의 2차 회로에 부착된 2개의 재료를 서로 맞대고 전류의 저항에 의한 열로 가열하여 적당한 온도가 되었을 때 강하게 압력을 가하여 맞댄 면을 접합하는 용접을 말함. 맞대기 저항 용접의 일종으로 맞대기 전에 온도를 높여 접합하는 플래시 용접과 구분됨</t>
  </si>
  <si>
    <t>37824</t>
  </si>
  <si>
    <t>엔드플레이트</t>
  </si>
  <si>
    <t>end plate</t>
  </si>
  <si>
    <t>강재의 끝부분에 부재 길이 방향과 직각으로 부재의 일부 또는 전단면을 포함하는 모양으로 부착하는 강판. 단부판이라고도 함. 접합방식에 따라 전단단부판, 확장단부판, 비확장단부판이 있다.</t>
  </si>
  <si>
    <t>37825</t>
  </si>
  <si>
    <t>엔드플레이트접합</t>
  </si>
  <si>
    <t>end plate connection</t>
  </si>
  <si>
    <t>보 단부에 용접한 강판(엔드플레이트, 단부판)을 기둥 플랜지에 전인장조임한 고장력볼트로 부착하여 휨모멘트와 전단력을 전달하는 접합방식</t>
  </si>
  <si>
    <t>37826</t>
  </si>
  <si>
    <t>연속모살용접</t>
  </si>
  <si>
    <t>continuous fillet welding</t>
  </si>
  <si>
    <t>용접 이음 전체 길이에 걸쳐 연속해서 행하는 모살(필릿) 용접 또는 용접법을 말하며 용접이 완료된 상태에서 용접이 끊어진 곳이 없이 이어여 있는 것을 말함.  단속모살용접과 구분됨.</t>
  </si>
  <si>
    <t>37827</t>
  </si>
  <si>
    <t>얇은판강구조</t>
  </si>
  <si>
    <t>구조물의 크기에 비해 두께가 얇은 박판 부재로 조립된 강구조로 박판구조물이라고도 함</t>
  </si>
  <si>
    <t>37828</t>
  </si>
  <si>
    <t>완전용입용접</t>
  </si>
  <si>
    <t>complete joint penetration welding</t>
  </si>
  <si>
    <t>용접이음의 강도를 모재와 동등하게 확보하기 위하여 모재의 전체 두께에 걸쳐 용착금속을 용접하는 것</t>
  </si>
  <si>
    <t>37829</t>
  </si>
  <si>
    <t>완전합성보</t>
  </si>
  <si>
    <t>fully composite beam</t>
  </si>
  <si>
    <t>강구조에서 충분한 개수의 시어커넥터(전단연결재)를 사용하여 합성단면의 공칭소성휨강도를 발휘하는 합성보. 부분합성보와 구분됨.</t>
  </si>
  <si>
    <t>기문당57.3%</t>
  </si>
  <si>
    <t>37830</t>
  </si>
  <si>
    <t>용접구조용압연강재</t>
  </si>
  <si>
    <t>rolled steel for welding st- ructural purpose</t>
  </si>
  <si>
    <t>용접성이 뛰어나고, 특히 균열 등이 생기지 않는 강재. 구조용 압연강재의 일종로 일반구조용 압연강재와 구분됨. 강재 기호는 SM으로 표시되고 A, B, C 의 순서로 용접성이 좋다.</t>
  </si>
  <si>
    <t>37831</t>
  </si>
  <si>
    <t>이면전단</t>
  </si>
  <si>
    <t>double shear</t>
  </si>
  <si>
    <t>리벳, 볼트 등의 이음에서 전단되는 면이 두 면인 것. 2면전단, 복전단이라고도 함</t>
  </si>
  <si>
    <t>37833</t>
  </si>
  <si>
    <t>인장접합부</t>
  </si>
  <si>
    <t>tension type joint</t>
  </si>
  <si>
    <t>볼트접합, 용접접합 등으로 인장력이 유효하게 전달되도록 접합한 부위</t>
  </si>
  <si>
    <t>37834</t>
  </si>
  <si>
    <t>조밀단면</t>
  </si>
  <si>
    <t>compact section</t>
  </si>
  <si>
    <t>완전소성 응력분포가 발생할 수 있고 국부좌굴이 발생하기 전에 약 3의 곡률연성비(회전능력)를 발휘할 수 있는 능력을 지닌 단면. (= 콤팩트단면)</t>
  </si>
  <si>
    <t>기문당88.1%</t>
  </si>
  <si>
    <t>37835</t>
  </si>
  <si>
    <t>지압볼트</t>
  </si>
  <si>
    <t>볼트와 접합부재의 지압에 의해 힘이 전달되는 접합부에 사용되는 볼트로서, 볼트에는 전단력이 작용하고 접합부재는 볼트와의 접촉압축력을 부담함.</t>
  </si>
  <si>
    <t>37836</t>
  </si>
  <si>
    <t>오픈조인트</t>
  </si>
  <si>
    <t>37837</t>
  </si>
  <si>
    <t>공업지역</t>
  </si>
  <si>
    <t>industrial zone, industrial district, manufacture district, industrial area, 工業地域</t>
  </si>
  <si>
    <t>용도지역의 하나로, 공업의 편리를 증진하기 위하여 지정하는 지역</t>
  </si>
  <si>
    <t>3787</t>
  </si>
  <si>
    <t>공업화 공법</t>
  </si>
  <si>
    <t>manufacturized construction method</t>
  </si>
  <si>
    <t>공사 현장 내에서 수행하는 작업을 줄이고, 공장에서 생산한 건축 부재∙부품을 많이 사용하는 공법. 철골구조, 합성구조, 프리캐스트 콘크리트조 등이 있다→프리패브 공법.</t>
  </si>
  <si>
    <t>3789</t>
  </si>
  <si>
    <t>PWL</t>
  </si>
  <si>
    <t>음원에서 발생되는 소리의 측정단위</t>
  </si>
  <si>
    <t>379</t>
  </si>
  <si>
    <t>공연비</t>
  </si>
  <si>
    <t>air-fuel ratio</t>
  </si>
  <si>
    <t>연소에 사용된 공기와 연료의 중량 혼합 비</t>
  </si>
  <si>
    <t>3791</t>
  </si>
  <si>
    <t>공영 주택</t>
  </si>
  <si>
    <t>public operated housing； public housing</t>
  </si>
  <si>
    <t>국가 또는 지방자치단체, 공기업 등의 공공기관이 주체가 되어 임대나 분양을 목적으로 공급하는 주택</t>
  </si>
  <si>
    <t>3794</t>
  </si>
  <si>
    <t>공영주택</t>
  </si>
  <si>
    <t>public operated house, 公營住宅</t>
  </si>
  <si>
    <t>이전에는 ‘주택공사주택’, 현재는 ‘한국토지주택공사주택’이나 ‘서울시의 시프트주택’ 등이 해당된다. 스스로 주택을 구입하지 못하는 자에게 중앙정부나 지방정부가 정책적으로 공급하는 주택으로 일정한 조건을 갖춘 자에게 공급되며, 공급주체는 자유시장의 수요공급 질서를 그대로 따르지는 않는다.</t>
  </si>
  <si>
    <t>3796</t>
  </si>
  <si>
    <t>공예</t>
  </si>
  <si>
    <t>art and craft, 工藝</t>
  </si>
  <si>
    <t>① 물건을 만드는 기술. 기능과 장식 두 가지 요소를 조화시켜 직물이나 칠기, 도자기 따위의 일상생활에 필요한 물건을 만드는 일. ② 근대건축의 태동기인 19세기말 영국의 공예가 윌리엄 모리스(William Morris) 등이 만든 예술과 수공예운동(The Arts and Crafts Exhibition Society)의 명칭에서 비롯함.</t>
  </si>
  <si>
    <t>3797</t>
  </si>
  <si>
    <t>공용 공간</t>
  </si>
  <si>
    <t>common use space</t>
  </si>
  <si>
    <t>집합주거나 임대 사무실의 경우 거주공간이나 업무공간을 제외한 로비, 복도 등과 같이 건물 내에서 이용자의 누구라도 쓸 수 있는 부분.</t>
  </si>
  <si>
    <t>3798</t>
  </si>
  <si>
    <t>공용 공지</t>
  </si>
  <si>
    <t>common open space</t>
  </si>
  <si>
    <t>단독 주택지에서 몇 가구 정도 또는 누구나 이용 가능한 공동으로 사용할 목적으로 남겨 놓은 외부 공간.</t>
  </si>
  <si>
    <t>김영훈</t>
  </si>
  <si>
    <t>3799</t>
  </si>
  <si>
    <t>2단빗턱맞춤</t>
  </si>
  <si>
    <t>double bevel shoulder notch</t>
  </si>
  <si>
    <t>옆을 경사지게 깍은 턱을 2단으로 만들어 서로 맞물리게 만든 이음.</t>
  </si>
  <si>
    <t>38</t>
  </si>
  <si>
    <t>PWR</t>
  </si>
  <si>
    <t>pressurized water reactor</t>
  </si>
  <si>
    <t>저농축 우라늄을 사용하며 감속재와 냉각재로 물을 사용하는 원자로의 한 종류.</t>
  </si>
  <si>
    <t>380</t>
  </si>
  <si>
    <t>공용 면적</t>
  </si>
  <si>
    <t>area of common use space</t>
  </si>
  <si>
    <t>공용으로 쓰는 공간의 면적.</t>
  </si>
  <si>
    <t>3801</t>
  </si>
  <si>
    <t>공용 배기통</t>
  </si>
  <si>
    <t>branched flue</t>
  </si>
  <si>
    <t>공동주택의 각 가구에서 발생하는 배기를 모아 배출하기 위한 배기 장치</t>
  </si>
  <si>
    <t>3802</t>
  </si>
  <si>
    <t>공용 부분</t>
  </si>
  <si>
    <t>common use space: common area</t>
  </si>
  <si>
    <t>집합주거나 임대 사무실의 경우 거주공간이나 업무공간을 제외한 로비, 복도 등과 같이 건물 내에서 이용자의 누구라도 쓸 수 있는 부분. (=공용공간)</t>
  </si>
  <si>
    <t>3803</t>
  </si>
  <si>
    <t>공용 설비</t>
  </si>
  <si>
    <t>common utility</t>
  </si>
  <si>
    <t>특히 공동 주택, 사무소, 주택 단지 등에서 거주자나 임차인들이 공동으로 이용하는 설비를 말하며 상하수도 공조설비, 전기 등에 해당한다.</t>
  </si>
  <si>
    <t>3804</t>
  </si>
  <si>
    <t>공용 시설</t>
  </si>
  <si>
    <t>common facility</t>
  </si>
  <si>
    <t>여러 사람이 공동으로 이용하는 시설.</t>
  </si>
  <si>
    <t>3805</t>
  </si>
  <si>
    <t>공용 통기(관)</t>
  </si>
  <si>
    <t>dual vent (pipe)</t>
  </si>
  <si>
    <t>서로 맞대어 있거나 나란히 설치된 위생 기구의 배수관 합류점에 접속하여 두 기구의 수봉 트랩을 보호하는 한 개의 통기관</t>
  </si>
  <si>
    <t>3806</t>
  </si>
  <si>
    <t>공용계획</t>
  </si>
  <si>
    <t>共用計劃</t>
  </si>
  <si>
    <t>타운 하우스나 독립 주택지에서 여러 가구 내지 10수 가구 정도가 공용하는 외부 공간. 로비, 복도 등과 같이 건물 내에서 이용자의 누구라도 쓸 수 있는 공간의 계획.</t>
  </si>
  <si>
    <t>3807</t>
  </si>
  <si>
    <t>공용구</t>
  </si>
  <si>
    <t>전기·가스·수도 등의 공급설비, 통신시설, 하수도시설 등 지하매설물을 공동 수용함으로써 미관의 개선, 도로구조의 보전 및 교통의 원활한 소통을 위하여 지하에 설치하는 시설물이다. 대부분 정부기관에 의해서 설치되는 공공기반시설을 의미한다. (=공동구)</t>
  </si>
  <si>
    <t>3808</t>
  </si>
  <si>
    <t>P파</t>
  </si>
  <si>
    <t>primary wave; P wave</t>
  </si>
  <si>
    <t>지구 내부를 지나는 실체파(body wave) 중 지진계에 가장 먼저 기록되는 파. 실체파는 P파와 S파가 있으며, P파는 파의 진행방향으로 물질이 이동하며 힘을 전달하게 된다.</t>
  </si>
  <si>
    <t>381</t>
  </si>
  <si>
    <t>공용벽돌</t>
  </si>
  <si>
    <t>arch brick, 拱用－</t>
  </si>
  <si>
    <t>① 쐐기 형태의 벽돌로 아치형태의 문(=홍예문)을 시공하는데 사용된다. ② 쐐기 형태를 만들기 위해 벽돌을 갈거나 깎아서 쓰며, 구워서 사용하기도 한다.</t>
  </si>
  <si>
    <t>3810</t>
  </si>
  <si>
    <t>공용시설</t>
  </si>
  <si>
    <t>共用施設</t>
  </si>
  <si>
    <t>복수의 사람이 공동으로 이용하는 시설. 특히 공동 주택, 사무소, 주택 단지 등에서 복수의 거주자나 임차인이 공동으로 이용하는 시설 또는 설비.</t>
  </si>
  <si>
    <t>3811</t>
  </si>
  <si>
    <t>공용지</t>
  </si>
  <si>
    <t>common land, 共用地</t>
  </si>
  <si>
    <t>다수의 개인 또는 법인이 공동으로 사용하거나 공동으로 소유하는 토지.</t>
  </si>
  <si>
    <t>3813</t>
  </si>
  <si>
    <t>공원</t>
  </si>
  <si>
    <t>park public garden, 公園</t>
  </si>
  <si>
    <t>공공녹지로서 자연지 또는 인공적으로 조성한 후생적 조경지. 전자를 자연공원, 후자를 도시공원이라고 한다.</t>
  </si>
  <si>
    <t>3814</t>
  </si>
  <si>
    <t>공원 녹지 계통</t>
  </si>
  <si>
    <t>park system</t>
  </si>
  <si>
    <t>쾌적한 도시 생활 환경을 조성하고 시민에게 안락한 쉼터를 제공하여 정서적 안정에 영향을 주는 공간으로 공원 녹지를 상호 연결해서 도시의 골격 형성, 환경 향상, 레크리에이션 이용, 방재 대책 등 종합적으로 체계화하는 것으로써 도시공원, 녹지, 유원지, 저수지 등을 포함한다.</t>
  </si>
  <si>
    <t>3815</t>
  </si>
  <si>
    <t>공원 녹지 계획</t>
  </si>
  <si>
    <t>planning for parks and green space: open space planning</t>
  </si>
  <si>
    <t>도시기본계획 중 부문계획의 하나. 도시나 지역 전체를 대상으로 한 도시 경관 조성, 도시 공기 정화, 재해 시 피난 장소, 시민의 휴식 공간 조성 따위의 목적으로 설치하는 공원ㆍ녹지에 대한 정비, 보전에 대한 도시 계획.</t>
  </si>
  <si>
    <t>3816</t>
  </si>
  <si>
    <t>공원 도로</t>
  </si>
  <si>
    <t>(1) 공원과 공원을 연결하는 도로. 공원처럼 꾸며져 있으며, 녹도, 보행자 전용도로, 몰(mall) 등 공원의 경관을 갖는 도로. (2) 미국에서 일반 도로와의 평면 교차를 제한한 자동차 전용 도로. (3) 공원 내의 도로.</t>
  </si>
  <si>
    <t>3817</t>
  </si>
  <si>
    <t>공원계통</t>
  </si>
  <si>
    <t>park system, park way system, 公園系統</t>
  </si>
  <si>
    <t>여러 종류의 공원을 배치한 방식으로서 형상에 따라 띠 모양의 방식인 대상식(帶狀式)과 방사환상식 등이 있음.</t>
  </si>
  <si>
    <t>3818</t>
  </si>
  <si>
    <t>공원녹지계획</t>
  </si>
  <si>
    <t>planning of park and green, 公園綠地地域</t>
  </si>
  <si>
    <t>3819</t>
  </si>
  <si>
    <t>Q</t>
  </si>
  <si>
    <t>Q factor; quality factor</t>
  </si>
  <si>
    <t>본래의 진동과 입력 진동과의 공진결과의 정확한 결정에 대한 비를 나타내는 표로 값이 클수록 공진이 판단이 정확하다는 것을 나타낸다.</t>
  </si>
  <si>
    <t>382</t>
  </si>
  <si>
    <t>공원도로</t>
  </si>
  <si>
    <t>parkway, park drive, 公園道路</t>
  </si>
  <si>
    <t>① 공원과 공원을 연결하는 도로로서 공원처럼 꾸며진 가로(街路). ② 수식(修飾) 가로의 하나. ③ ⇨도로공원.</t>
  </si>
  <si>
    <t>3820</t>
  </si>
  <si>
    <t>공원묘지</t>
  </si>
  <si>
    <t>park cemetery, 公園墓地</t>
  </si>
  <si>
    <t>공원의 기능을 갖춘 공동묘지. 개인이나 공공기관 또는 종교단체 등에서 경영ㆍ관리한다.</t>
  </si>
  <si>
    <t>3821</t>
  </si>
  <si>
    <t>공원시설</t>
  </si>
  <si>
    <t>公園施設</t>
  </si>
  <si>
    <t>도시공원의 효용을 다하기 위해 설치하는 여러 시설의 총칭.</t>
  </si>
  <si>
    <t>3822</t>
  </si>
  <si>
    <t>공유 부분</t>
  </si>
  <si>
    <t>joint ownership space: joint ownership component</t>
  </si>
  <si>
    <t>공유부분이란 건축물의 전유부분을 제외한 복도·계단·입구의 홀 등의 공용부분 공간으로 여러 사람이 이용하는 공간을 말한다. 즉 전용부분 외의 건물부분, 전용부분에 속하지 않는 건물의 부속물 및 규약으로 정한 공용부분이다.</t>
  </si>
  <si>
    <t>3823</t>
  </si>
  <si>
    <t>공유 지분</t>
  </si>
  <si>
    <t>quota of common</t>
  </si>
  <si>
    <t>공동으로 소유하는 물건이나 재산 등에 대한 각 공유자의 권리.</t>
  </si>
  <si>
    <t>3824</t>
  </si>
  <si>
    <t>공유림</t>
  </si>
  <si>
    <t>public forest</t>
  </si>
  <si>
    <t>지방자치단체나 공공단체가 소유하고 있는 산림.</t>
  </si>
  <si>
    <t>3825</t>
  </si>
  <si>
    <t>공유지</t>
  </si>
  <si>
    <t>共有地</t>
  </si>
  <si>
    <t>① 지방자치단체가 소유하는 토지. ② 공동 소유의 토지. 같은 토지에 대해서 각 소유자는 부분적인 소유권을 가지며 자기 지분에 대해서 토지를 사용하여 수익을 얻고, 보존행위는 단독‧관리는 각자의 자격에 따른 다수결에 의하고, 처분은 소유자 전원의 동의에 의함.</t>
  </si>
  <si>
    <t>기문당66.5%</t>
  </si>
  <si>
    <t>3826</t>
  </si>
  <si>
    <t>공이</t>
  </si>
  <si>
    <t>ram</t>
  </si>
  <si>
    <t>① 말뚝박기 기계에서의 공이. ② ⇨해머.</t>
  </si>
  <si>
    <t>3827</t>
  </si>
  <si>
    <t>공익 시설</t>
  </si>
  <si>
    <t>사회 전체의 공익적 이용을 위한 설비나 장치, 구조물 등의 시설을 말한다.</t>
  </si>
  <si>
    <t>3828</t>
  </si>
  <si>
    <t>QC</t>
  </si>
  <si>
    <t>quality control</t>
  </si>
  <si>
    <t>일정한 조건 아래에 저비용으로써 최고의 품질을 획득할 수 있도록 생산활동을 통계 숫자에 의하여 관리,통재하는 방식</t>
  </si>
  <si>
    <t>383</t>
  </si>
  <si>
    <t>공입찰</t>
  </si>
  <si>
    <t>⇨일반공개입찰(＝).</t>
  </si>
  <si>
    <t>3832</t>
  </si>
  <si>
    <t>공자묘</t>
  </si>
  <si>
    <t>① 공자를 모시고 제사 지내는 묘. =공묘(孔庙) ② 중국 산동성 취푸시에 위치한 공묘는 역대 중국의 황제들에 의해서 증축되어 현재 자금성에 버금가는 거대한 건축군을 이루고 있으며, 1994년에 유네스코 세계문화유산으로 등록됨. ③ 중심건물인 대성전(大成殿)을 비롯하여 9개의 정원으로 영역이 구성되어 있음.</t>
  </si>
  <si>
    <t>3834</t>
  </si>
  <si>
    <t>공작</t>
  </si>
  <si>
    <t>工作</t>
  </si>
  <si>
    <t>① 물건을 만드는 일에 대한 총칭.  ② 서양근대건축운동의 한 분파. 20세기초 독일을 중심으로 시작된 단체로 영국의 윌리암모리스에 의한 예술과 수공예운동과 대립되는 관계이기도 함. ③ 조선시대 공조(工曹)ㆍ상의원(尙衣院)ㆍ군기시 등에 속한 장인들에게 주던 종9품 잡직 벼슬.</t>
  </si>
  <si>
    <t>3836</t>
  </si>
  <si>
    <t>공작대</t>
  </si>
  <si>
    <t>工作臺</t>
  </si>
  <si>
    <t>① 대패질을 하기 위한 설치의 대. ② 좌식과 입식이 있음. ③ 가공재를 대 위에 고정시키는 장치가 필요함.</t>
  </si>
  <si>
    <t>3837</t>
  </si>
  <si>
    <t>공작도</t>
  </si>
  <si>
    <t>shop drawing, 工作圖</t>
  </si>
  <si>
    <t>① 건축물이나 물품(부품)을 제조하는데 소요되는 치수(척도)‧내용 등을 세밀히 나타내어(공작법) 현장에서 실제 작업(시공)할 때 쓰이는 기준 도면. ② 공작도는 1장의 용지에 1개의 부품만을 제도하는 것과 여러 개의 부품을 제도하는 것이 있음.</t>
  </si>
  <si>
    <t>3838</t>
  </si>
  <si>
    <t>공작물</t>
  </si>
  <si>
    <t>工作物</t>
  </si>
  <si>
    <t>인공적으로 지반에 고정시켜 설치한 물체 중 건축물을 제외한 것. KBC2016에 의하면, 계단탑, 교통신호등, 교통표지판 등 교통관제시설, 광고판, 광고탑, 방음벽, 배관지지대, 보일러구조, 사일로 및 벙커, 송전지지물, 송전탑, 승강기탑, 옥외광고물, 옹벽, 우수저류조, 육교, 장식탑, 저수조, 전철지지물, 조형물, 지하대피호, 철탑, 플랜트 구조, 항공관제탑, 항행안전시설, 기타 구조물을 포함한다</t>
  </si>
  <si>
    <t>3839</t>
  </si>
  <si>
    <t>QOL</t>
  </si>
  <si>
    <t>quality of life</t>
  </si>
  <si>
    <t>삶의 질. 일상 생활에서 느끼는 사람들의 복지나 행복의 정도로서 삶의 물리적 조건과 개인이 느끼는 심리적 만족감 등의 지표로 측정할 수 있다.</t>
  </si>
  <si>
    <t>384</t>
  </si>
  <si>
    <t>공작연맹</t>
  </si>
  <si>
    <t>工作聯盟</t>
  </si>
  <si>
    <t>① 1907년 독일의 예술가 헤르만 무테지우스가 제창하여 뮌헨을 중심으로 결성된 단체. 영국의 예술과 수공예운동에 자극받아 대량생산의 공예산업을 위하여 결성됨. ② 미술과 근대공업이 결합한 공업디자인의 기초가 마련되었고, 후에 바우하우스로 연결됨.</t>
  </si>
  <si>
    <t>3841</t>
  </si>
  <si>
    <t>공장 녹화</t>
  </si>
  <si>
    <t>factory planting</t>
  </si>
  <si>
    <t>공장 내의 수경 공간이나 여가 공간의 확보, 공장 경관의 차폐나 공해·재해 방지를 목적으로 식재하는 것.</t>
  </si>
  <si>
    <t>3843</t>
  </si>
  <si>
    <t>공장 분산</t>
  </si>
  <si>
    <t>decentralization of industries</t>
  </si>
  <si>
    <t>대도시 또는 대도시 주변의 공장이 보다 저럼한 토지와 노동력 등을 확보하기 위해 지방 도시, 농촌 등으로 분산하여 이전하는 것. 일반적으로 공장의 이전적지는 재개발의 대상이 된다.</t>
  </si>
  <si>
    <t>3844</t>
  </si>
  <si>
    <t>공장 생산 주택</t>
  </si>
  <si>
    <t>factory made house</t>
  </si>
  <si>
    <t>주요 부분을 공장에서 미리 생산하는 조립 주택.</t>
  </si>
  <si>
    <t>3845</t>
  </si>
  <si>
    <t>공장 소음</t>
  </si>
  <si>
    <t>factory noise</t>
  </si>
  <si>
    <t>공장 내의 작업에 발생하는 소음을 말하며 공장 인근에도 피해를 준다. 따라서 공장에는 방음, 차음의 설비를 하게 되어 있다.</t>
  </si>
  <si>
    <t>3846</t>
  </si>
  <si>
    <t>공장 용접</t>
  </si>
  <si>
    <t>shop welding</t>
  </si>
  <si>
    <t>용접에 적합한 환경을 제공하는 철강구조물 제작 공장에서 수행되는 용접</t>
  </si>
  <si>
    <t>3847</t>
  </si>
  <si>
    <t>공장 적지</t>
  </si>
  <si>
    <t>remains of relocated factory</t>
  </si>
  <si>
    <t>여건의 변화 등에 의한 공장 이전에 따라 발생한 적지를 말한다. 대도시권의 공장 적지는 일반적으로 재개발의 대상이 되므로 계획적인 이용 전환이 요구된다.</t>
  </si>
  <si>
    <t>3848</t>
  </si>
  <si>
    <t>공장 조명</t>
  </si>
  <si>
    <t>factory lighting</t>
  </si>
  <si>
    <t>공장에서 제품 생산과 작업자 안전에 적합하도록 하는 조명</t>
  </si>
  <si>
    <t>3849</t>
  </si>
  <si>
    <t>QUV 촉진 노출 시험</t>
  </si>
  <si>
    <t>QUV accelerated aging test</t>
  </si>
  <si>
    <t>촉진 내후 테스트의 하나. 스스로 빛을 내는 물체에 자외선 이용하여, 자외선 조사와 함께 시료의 건습반복 현상을 일으키는 테스트를 말한다.</t>
  </si>
  <si>
    <t>385</t>
  </si>
  <si>
    <t>공장 진동</t>
  </si>
  <si>
    <t>factory vibration</t>
  </si>
  <si>
    <t>공장 내에서 발생하는 진동</t>
  </si>
  <si>
    <t>3850</t>
  </si>
  <si>
    <t>공장①</t>
  </si>
  <si>
    <t>workshop, factory, 工場</t>
  </si>
  <si>
    <t>많은 사람들의 협동 작업에 의해 계속적으로 상품을 생산하기 위하여 일정한 고정적인 시설을 설치한 장소. 역사적으로 보면 공장생산에 선행하는 생산방식으로서 수공업생산·가내공업생산·수공공장생산이 있었다.</t>
  </si>
  <si>
    <t>3852</t>
  </si>
  <si>
    <t>공장②</t>
  </si>
  <si>
    <t>工匠</t>
  </si>
  <si>
    <t>전근대사회에서 각종 수공업을 전업으로 한 장인.</t>
  </si>
  <si>
    <t>3853</t>
  </si>
  <si>
    <t>공장리벳</t>
  </si>
  <si>
    <t>shop rivet, 工場rivet</t>
  </si>
  <si>
    <t>철골구조물을 제작할 때에 공장 안에서 치는 리벳.</t>
  </si>
  <si>
    <t>3854</t>
  </si>
  <si>
    <t>공장생산주택</t>
  </si>
  <si>
    <t>plant fabrication house, 工場生産住宅</t>
  </si>
  <si>
    <t>공장에서 제작하여 현장으로 옮기는 주택으로 공기와 비용을 절감할 수 있으나 다양한 디자인과 조건을 충족시키기에 어려움이 있다.</t>
  </si>
  <si>
    <t>3855</t>
  </si>
  <si>
    <t>공장용수</t>
  </si>
  <si>
    <t>factory water, 工場用水</t>
  </si>
  <si>
    <t>3856</t>
  </si>
  <si>
    <t>공장용접</t>
  </si>
  <si>
    <t>shop welding, 工場鎔接</t>
  </si>
  <si>
    <t>① 공장에서 행해지는 용접. ② 현장용접과 구별하는 말.</t>
  </si>
  <si>
    <t>3857</t>
  </si>
  <si>
    <t>공장위생</t>
  </si>
  <si>
    <t>factory sanitation, 工場衛生</t>
  </si>
  <si>
    <t>공장에서의 직업적 질환과 재해의 방지를 목적으로 한 위생학의 일부문.</t>
  </si>
  <si>
    <t>3858</t>
  </si>
  <si>
    <t>공장이음</t>
  </si>
  <si>
    <t>shop splice, 工場－</t>
  </si>
  <si>
    <t>공장 내에서 시공되는 이음.</t>
  </si>
  <si>
    <t>3859</t>
  </si>
  <si>
    <t>RAIA</t>
  </si>
  <si>
    <t>Royal Australian Institute of Architects</t>
  </si>
  <si>
    <t>왕립 호주 건축가 협회의 영문 약칭.  호주 전국에 걸친 건축관련 통합 조직으로서 1929년에 설립되었다.</t>
  </si>
  <si>
    <t>386</t>
  </si>
  <si>
    <t>공장작업</t>
  </si>
  <si>
    <t>工場作業</t>
  </si>
  <si>
    <t>공장에서 행해지는 작업.</t>
  </si>
  <si>
    <t>3860</t>
  </si>
  <si>
    <t>공장조명</t>
  </si>
  <si>
    <t>factory lighting, industrial lighting, 工場照明</t>
  </si>
  <si>
    <t>① 공장 내에 있어서의 조명. ② 작업의 종류에 따라 전반조명‧국부조명 및 두 가지 병용(倂用)의 3종이 있음. ③ 가장 일반적인 것은 전반과 국부를 병용하는 조명. ④ 색채관리로 조명효과를 증진하는 방법도 쓰고 있음.</t>
  </si>
  <si>
    <t>3861</t>
  </si>
  <si>
    <t>공장폐수</t>
  </si>
  <si>
    <t>industrial waste, 工場廢水</t>
  </si>
  <si>
    <t>공장에서 나오는 오수‧폐수의 총칭.</t>
  </si>
  <si>
    <t>3862</t>
  </si>
  <si>
    <t>공적 주택</t>
  </si>
  <si>
    <t>public subsidized housing</t>
  </si>
  <si>
    <t>정부에서 공급하는 주택으로 보통 공영 주택, 공사, 공단 주택 및 주택 금융 융자 주택을 말한다. 또 지방 공공 단체가 정책 목표 달성을 위해 직접 주택을 공급하거나 주택 세입자금 보조를 하는 경우가 있다.</t>
  </si>
  <si>
    <t>3866</t>
  </si>
  <si>
    <t>공적공간</t>
  </si>
  <si>
    <t>public space, 公的空間</t>
  </si>
  <si>
    <t>개인이 소유한 땅이지만 일반시민들도 이용할 수 있는 공공적 성격의 공간으로 공공보행통로, 3m 건축선 후퇴공간, 미술장식품 등이 설치된 공간, 일반건물 도시에서 불특정 일반인이 함께 사용하는 공간.</t>
  </si>
  <si>
    <t>3868</t>
  </si>
  <si>
    <t>RAIC</t>
  </si>
  <si>
    <t>Royal Architectural Institute of Canada</t>
  </si>
  <si>
    <t>왕립 캐나다 건축가 협회의 영문 약칭. 1907년 창립되어 오타와에 위치하는 캐나다 건축가, 건축학자,건축과 학생을 대표하는 건축전문단체.</t>
  </si>
  <si>
    <t>387</t>
  </si>
  <si>
    <t>공정</t>
  </si>
  <si>
    <t>progress of work, process, 工程</t>
  </si>
  <si>
    <t>① 공사의 진행순서와 작업일정을 종합한 공사의 진도과정. ② 공정은 크게 가설준비공사‧기초공사‧주체공사‧마무리공사 등으로 4분함.</t>
  </si>
  <si>
    <t>3870</t>
  </si>
  <si>
    <t>공정 계획</t>
  </si>
  <si>
    <t>official plan</t>
  </si>
  <si>
    <t>도시 계획에 대해서 공적으로 수립된 계획. 법으로 정해진 법정 도시계획 뿐 아니라 자치법에 의한 종합 계획 등을 포함한 의미로도 사용된다.</t>
  </si>
  <si>
    <t>3873</t>
  </si>
  <si>
    <t>공정계획</t>
  </si>
  <si>
    <t>process plan, 工程計劃</t>
  </si>
  <si>
    <t>건축에서 건설공정별 순서, 방법을 결정하는 것.</t>
  </si>
  <si>
    <t>3877</t>
  </si>
  <si>
    <t>공정관리</t>
  </si>
  <si>
    <t>process management, 工程管理</t>
  </si>
  <si>
    <t>건축에서 계획된 공정들이 순조롭게 진행되도록 유지, 관리하는 것.</t>
  </si>
  <si>
    <t>3878</t>
  </si>
  <si>
    <t>공정도</t>
  </si>
  <si>
    <t>process drawing, 工程圖</t>
  </si>
  <si>
    <t>전체 공사의 흐름을 한눈에 볼 수 있도록 공사과정을 도식화 해놓은 문서. 공정도는 전체 공사 일정의 시작부터 끝까지 도식화하여 나타낸 서식을 말하여, 업종에 따라서 다양한 형태로 표현될 수 있다.</t>
  </si>
  <si>
    <t>3879</t>
  </si>
  <si>
    <t>RC</t>
  </si>
  <si>
    <t>reinforced concrete</t>
  </si>
  <si>
    <t>⇨철근콘크리트(＝).</t>
  </si>
  <si>
    <t>388</t>
  </si>
  <si>
    <t>공정표</t>
  </si>
  <si>
    <t>progress, [construction] schedule, time schedule of work, 工程表</t>
  </si>
  <si>
    <t>각 공사의 착공부터 완성까지의 일정. 작업량 등 시공 계획을 미리 예정하여 표시한 관리도표 서식. 건설공사를 실시할 때 대상 건물을 기간 내에 완성시키기 위해서 실시하는 것을 공정관리라 한다.</t>
  </si>
  <si>
    <t>3880</t>
  </si>
  <si>
    <t>공조</t>
  </si>
  <si>
    <t>3881</t>
  </si>
  <si>
    <t>공조 계통</t>
  </si>
  <si>
    <t>air conditioning system</t>
  </si>
  <si>
    <t>공조를 목적으로 하여 조닝을 한 건물 내의 각 구획과 그 구획을 위한 공조설비</t>
  </si>
  <si>
    <t>3882</t>
  </si>
  <si>
    <t>공조 방식</t>
  </si>
  <si>
    <t>대상 공간의 공기 조화 목적에 적합하도록 공조 설비의 구성 요소를 결합시킨 방식으로 일반적으로는 전 공기 방식, 물-공기 방식, 전 물 방식, 냉매 방식의 4가지가 있음</t>
  </si>
  <si>
    <t>3883</t>
  </si>
  <si>
    <t>공조 설비</t>
  </si>
  <si>
    <t>air conditioning equipment</t>
  </si>
  <si>
    <t>기계장치를 이용하여 실내의 온도, 습도, 기류, 냄새, 유독 가스, 세균 등의 조건을 실내의 사람, 동물 또는 물품 등 소요 환경 조건에 알맞게 조절하는 장치</t>
  </si>
  <si>
    <t>3884</t>
  </si>
  <si>
    <t>공조 설비 공사</t>
  </si>
  <si>
    <t>공기 조화를 하기 위한 설비.</t>
  </si>
  <si>
    <t>3885</t>
  </si>
  <si>
    <t>공조 소음</t>
  </si>
  <si>
    <t>air-conditioning noise</t>
  </si>
  <si>
    <t>공조 설비의 송풍기나 덕트 내에서 발생하는 소음</t>
  </si>
  <si>
    <t>3886</t>
  </si>
  <si>
    <t>공조 시스템</t>
  </si>
  <si>
    <t>3887</t>
  </si>
  <si>
    <t>공조 에너지 소비 계수</t>
  </si>
  <si>
    <t>coefficient of energy consumption for air-conditioning</t>
  </si>
  <si>
    <t>공조 방식의 효율을 나타내는 지표. 공기 조화 설비가 요구하는 연간 소비 에너지를 건물의 연간 가상 공기 조화 부하로 나눈 값</t>
  </si>
  <si>
    <t>3888</t>
  </si>
  <si>
    <t>공조 운전 조건</t>
  </si>
  <si>
    <t>실내 온습도 설정 조건, 냉난방 기간, 사용 시간 등 실내 공조 부하를 산정하는데 필요한 조건</t>
  </si>
  <si>
    <t>3889</t>
  </si>
  <si>
    <t>RC 말뚝</t>
  </si>
  <si>
    <t>reinforced concrete pile(RC pile)</t>
  </si>
  <si>
    <t>⇨철근콘크리트말뚝(＝).</t>
  </si>
  <si>
    <t>389</t>
  </si>
  <si>
    <t>공조기 부하</t>
  </si>
  <si>
    <t>air conditioner load</t>
  </si>
  <si>
    <t>공기 조화기의 공기 냉각기, 가습기, 가열기 등에 요구되는 열부하. 일반적으로 건물 냉난방 조건, 사용 시간, 환기 조건 등으로 구해지는 실내 부하에 송풍기 부하, 덕트 부하, 외기 부하를 더한 부하로 산출함</t>
  </si>
  <si>
    <t>3891</t>
  </si>
  <si>
    <t>공중 사진 측량</t>
  </si>
  <si>
    <t>aerial photogrammetry</t>
  </si>
  <si>
    <t>공중에서 촬영한 사진을 기반으로 한 지형, 지물의 측량.</t>
  </si>
  <si>
    <t>3899</t>
  </si>
  <si>
    <t>RCCV</t>
  </si>
  <si>
    <t>reinforced concrete containment vessel</t>
  </si>
  <si>
    <t>철근 콘크리트로 제작된 원자로 격납 용기.</t>
  </si>
  <si>
    <t>390</t>
  </si>
  <si>
    <t>공중 소화</t>
  </si>
  <si>
    <t>aerial fire fighting</t>
  </si>
  <si>
    <t>비행기 또는 헬기 등 항공기에 의해 공중에서 소화제를 살포해서 소화하는 것. 산악 지대의 삼림 화재나 넓은 지역의 화재 등에 탁월한 소화 효과가 있다.</t>
  </si>
  <si>
    <t>3900</t>
  </si>
  <si>
    <t>공중가삭도</t>
  </si>
  <si>
    <t>3903</t>
  </si>
  <si>
    <t>공중권</t>
  </si>
  <si>
    <t>air rights, 空中權</t>
  </si>
  <si>
    <t>토지의 지표면과 별도로 독립된 지표 위의 상부공간에 대한 권리로서 토지의 입체적 이용 관점에서 시설·토지 및 건물 상공의 공간에 대한 개발용량의 소유권을 말한다.</t>
  </si>
  <si>
    <t>3904</t>
  </si>
  <si>
    <t>공중변소</t>
  </si>
  <si>
    <t>public toilet, comfort, 公衆便所</t>
  </si>
  <si>
    <t>누구나 다같이 이용하도록 길거리나 공원 같은 공공장소에 만들어 놓은 변소.</t>
  </si>
  <si>
    <t>3905</t>
  </si>
  <si>
    <t>공중삭도</t>
  </si>
  <si>
    <t>3906</t>
  </si>
  <si>
    <t>공중실</t>
  </si>
  <si>
    <t>public room, public space, waiting room, 公衆室</t>
  </si>
  <si>
    <t>은행이나 공공 건물에서 손님이나 내방자가 한때 대기하는 장소.</t>
  </si>
  <si>
    <t>3907</t>
  </si>
  <si>
    <t>공중양생</t>
  </si>
  <si>
    <t>air curing, 空中養生</t>
  </si>
  <si>
    <t>모르타르나 콘크리트를 공기 중에 두어 양생하는 것.</t>
  </si>
  <si>
    <t>3908</t>
  </si>
  <si>
    <t>RGB 표색계</t>
  </si>
  <si>
    <t>R(적), G(녹), B(청)의 세 가지 기본 색광의 혼합량으로 모든 색광을 표시하는 체계. CIE 표색계의 근거를 밝히고 있다. →XYZ 표색계.</t>
  </si>
  <si>
    <t>391</t>
  </si>
  <si>
    <t>공지</t>
  </si>
  <si>
    <t>open space, vacancy, vacant land, 空地</t>
  </si>
  <si>
    <t>도시의 주거환경을 유지하기 위하여 시가지에 확보된 건폐되지 않은 영속적인 공원 이나 녹지 등을 말한다. 중세 유럽의 도시에서는 시가지 중심에 광장을 설치하였으며, 도시계획의 발달과 함께 각종 공원·산책로 등이 필수적인 시설로 설계되어 일정한 공지를 확보하게 되었다.</t>
  </si>
  <si>
    <t>3910</t>
  </si>
  <si>
    <t>공지 연건평 비율</t>
  </si>
  <si>
    <t>open space ratio per floor area</t>
  </si>
  <si>
    <t>한정된 곳에서 비건폐 공지의 면적을 여기에 포함되는 모든 건축물의 연건평 합계로 나누어 얻어지는 비율. 외부 공간의 개방성과 쾌적성을 종합적으로 나타내는 지표.</t>
  </si>
  <si>
    <t>3911</t>
  </si>
  <si>
    <t>공지면적</t>
  </si>
  <si>
    <t>1) 대지면적에서 건축면적을 뺀 면적.2) 도시계획에서 전체 택지에 대하여 건축물 또는 시설이 들어서지 않은 택지의 면적.</t>
  </si>
  <si>
    <t>3912</t>
  </si>
  <si>
    <t>공지율</t>
  </si>
  <si>
    <t>전체 부지면적에 대한 공지의 비율.</t>
  </si>
  <si>
    <t>3913</t>
  </si>
  <si>
    <t>공지지구</t>
  </si>
  <si>
    <t>vacent district, 空地地區</t>
  </si>
  <si>
    <t>① 좋은 주거환경을 조성하거나 주요산업시설물의 보호를 위하여 필요한 때 지정하는 지구. ② 건축제한-1) 공지지구 내에서는 좋은 주거환경을 조성하거나 주요산업시설을 보호함에 장해가 된다고 인정하여 당해 지방자치단체의 조례로 정하는 건축물은 건축할 수 없다. 2) 공지지구 내에 대지규모의 최소한도‧건폐율‧용적률‧대지 안의 공지에 관하여는 그 지구의 주거의 좋은 환경을 조성하거나 주요산업시설을 보호함에 필요한 범위 안에서 당해 지방자치단체의 조례로 정함.</t>
  </si>
  <si>
    <t>3914</t>
  </si>
  <si>
    <t>공진</t>
  </si>
  <si>
    <t>resonance</t>
  </si>
  <si>
    <t>구조체가 가지고 있는 특정진동수와 동일한 진동수의 물리력이 외부에서 가해질때, 구조체의 진폭과 에너지가 증가되는 현상.</t>
  </si>
  <si>
    <t>3915</t>
  </si>
  <si>
    <t>공진 계수</t>
  </si>
  <si>
    <t>resonance coefficient</t>
  </si>
  <si>
    <t>풍하중에 대해 구조체의 고유진동수 부근의  응답을 평가하는 계수.</t>
  </si>
  <si>
    <t>3916</t>
  </si>
  <si>
    <t>공진 곡선</t>
  </si>
  <si>
    <t>resonance curve</t>
  </si>
  <si>
    <t>구조체가 외부진동력을 받을때, 구조체의 응답을 외부진동력의 진동수(또는 주기)로 표현한 곡선.</t>
  </si>
  <si>
    <t>3917</t>
  </si>
  <si>
    <t>공진 성분</t>
  </si>
  <si>
    <t>resonance component</t>
  </si>
  <si>
    <t>외부 진동력에 대한 구조체의 응답 중, 구조체의 고유 진동수 부근의 응답.</t>
  </si>
  <si>
    <t>3918</t>
  </si>
  <si>
    <t>공진 원주 시험</t>
  </si>
  <si>
    <t>resonant column test</t>
  </si>
  <si>
    <t>원주 형태로 만든 토질 시험체에 사인파 토크를 가해 해당 공진 특성에서 흙의 강성 및 감쇠 상수를 구하는 시험.</t>
  </si>
  <si>
    <t>3919</t>
  </si>
  <si>
    <t>RIBA</t>
  </si>
  <si>
    <t>Royal Institute of British Architects</t>
  </si>
  <si>
    <t>왕립 영국 건축가 협회의 영문 약칭. 영국의 건축전문직 정립과 지식 전달을 목적으로 1834년 창립. 1836년 이래 매해 협회상을 수여한다.</t>
  </si>
  <si>
    <t>392</t>
  </si>
  <si>
    <t>공진 주파수</t>
  </si>
  <si>
    <t>3920</t>
  </si>
  <si>
    <t>공진 진동수</t>
  </si>
  <si>
    <t>resonance frequency</t>
  </si>
  <si>
    <t>공진 현상이 발생하여 진폭이 극대값을 취할 때의 진동수 (= 공진 주파수, 공명 주파수)</t>
  </si>
  <si>
    <t>3921</t>
  </si>
  <si>
    <t>공진 풍속</t>
  </si>
  <si>
    <t>resonance wind velocity</t>
  </si>
  <si>
    <t>바람이 주기적으로 불어올 경우, 구조물이 공진하게 되는 풍속.</t>
  </si>
  <si>
    <t>3922</t>
  </si>
  <si>
    <t>공진 효과</t>
  </si>
  <si>
    <t>resonance effect</t>
  </si>
  <si>
    <t>공진에 의해 구조체의 응답이 증폭되는 현상.</t>
  </si>
  <si>
    <t>3923</t>
  </si>
  <si>
    <t>공진법</t>
  </si>
  <si>
    <t>sonic method</t>
  </si>
  <si>
    <t>비파괴 시험 방법의 일종. 시험체에 진동을 주어 1차 공진 진동수와 응답을 구해서 동탄성 계수나 로그 감쇠율 등을 측정한다.</t>
  </si>
  <si>
    <t>3924</t>
  </si>
  <si>
    <t>공차</t>
  </si>
  <si>
    <t>tolerance, 公差</t>
  </si>
  <si>
    <t>① 상한(최대 허용)치수와 하한(최소 허용)치수간의 차. 이것은 항상 ⊕임. ② 건축상의 공차는 부품제작 공차와 조립공차가 있음. ③ 모듈용어.</t>
  </si>
  <si>
    <t>3925</t>
  </si>
  <si>
    <t>공칭 단면적</t>
  </si>
  <si>
    <t>nominal cross sectional area</t>
  </si>
  <si>
    <t>이형철근이나 형강 등 선부재의 단면적을 일반적으로 규정한 값으로 단위길이당 중량을 밀도로 나누어서 계산함.</t>
  </si>
  <si>
    <t>3927</t>
  </si>
  <si>
    <t>공칭 응력</t>
  </si>
  <si>
    <t>nominal stress</t>
  </si>
  <si>
    <t>부재에 작용하는 축력을 직교하는 부재의 초기 단면적으로 나누어 얻어지는 응력.</t>
  </si>
  <si>
    <t>3929</t>
  </si>
  <si>
    <t>RILEM</t>
  </si>
  <si>
    <t>Reunion Internationale des Laboratoires d’Essais et de Recherches sur les Materiaux et les Constructions</t>
  </si>
  <si>
    <t>재료구조물시험ㆍ연구기관국제연합의 약어</t>
  </si>
  <si>
    <t>393</t>
  </si>
  <si>
    <t>공칭 직경</t>
  </si>
  <si>
    <t>"공칭 지름"의 다른 표현.</t>
  </si>
  <si>
    <t>3931</t>
  </si>
  <si>
    <t>공칭 치수</t>
  </si>
  <si>
    <t>부재특성을 규정하기 위한 기준 치수.</t>
  </si>
  <si>
    <t>3932</t>
  </si>
  <si>
    <t>공칭지름</t>
  </si>
  <si>
    <t>nominal diameter, 公稱直徑</t>
  </si>
  <si>
    <t>3933</t>
  </si>
  <si>
    <t>공칭지수</t>
  </si>
  <si>
    <t>nominal dimension, 公稱－</t>
  </si>
  <si>
    <t>어떤 재료의 실치수를 부르기가 어려울 때 편의상 알기 쉽도록 부르는 설계상의 치수.</t>
  </si>
  <si>
    <t>3934</t>
  </si>
  <si>
    <t>공포</t>
  </si>
  <si>
    <t>eave supporter, 栱包‧貢布‧枓栱</t>
  </si>
  <si>
    <t>① 전통목구조에서 지붕과 처마의 하중을 기둥에 전달하기 위해 주두 첨차 소로 등으로 짜맞춘 결구체. ② 처마의 깊이를 깊게 하여 빗물에 의한 목조건물의 침해를 방지함과 동시에 적절한 채광을 확보하는데 도움을 줌.</t>
  </si>
  <si>
    <t>3938</t>
  </si>
  <si>
    <t>공포대</t>
  </si>
  <si>
    <t>工包帶, 栱包帶</t>
  </si>
  <si>
    <t>① 전통목구조에서 창방이나 평방 위에서 지붕하중을 직접 받치는 수평부재인 도리를 지지하는 공포가 놓인 부분 또는 이들 공포가 하나의 띠를 이루고 있는 부분. ② 지붕부와 축부의 중간에 위치한 공포재가 이루는 띠</t>
  </si>
  <si>
    <t>3939</t>
  </si>
  <si>
    <t>RMS</t>
  </si>
  <si>
    <t>많은 입자로 이루어진 물리계에서 각 입자들의 속도의 크기(=속력)의 제곱을 평균하여 제곱근으로 나타낸 값을 의미함. 수학에서 평균을 구하는 방법 중의 하나로서, 변수들의 분포가 음과 양의 값을 골고루 가질 때 그 크기의 정도를 알아보고자 할 때 유용한 방법이다.</t>
  </si>
  <si>
    <t>394</t>
  </si>
  <si>
    <t>공포재</t>
  </si>
  <si>
    <t>栱包材</t>
  </si>
  <si>
    <t>전통목구조에서 창방이나 평방위에서 주두와 함께 공포를 이루는 첨차와 소로 등 부재의 총칭.</t>
  </si>
  <si>
    <t>3940</t>
  </si>
  <si>
    <t>공학</t>
  </si>
  <si>
    <t>engineering, technology, 工學</t>
  </si>
  <si>
    <t>공학은 ‘기술적 문제’를 대상으로 하는 학문으로 ‘문제를 발견하고 이에 대한 기술적 해결책을 제시하는 학문’.</t>
  </si>
  <si>
    <t>3941</t>
  </si>
  <si>
    <t>공학단위</t>
  </si>
  <si>
    <t>engineering unit, 工學單位</t>
  </si>
  <si>
    <t>공학상의 여러 계산을 편리하게 할 수 있도록 정해 놓은 단위. 기본단위로 길이에는 미터(m), 질량에는 킬로그램(kg), 시간에는 초(s), 이밖에 힘의 단위 킬로그램을 추가하여 구성된다. 힘의 단위로는 중력단위를 채택하고 있으므로, 이것으로 표시되는 여러 양에는 중력가속도 g 또는 중력환산계수 gc로 표시된다.</t>
  </si>
  <si>
    <t>3942</t>
  </si>
  <si>
    <t>공한지</t>
  </si>
  <si>
    <t>vacant land[lot], 空閑地</t>
  </si>
  <si>
    <t>⇨공지(＝).지상에 정착물이 없고 사용하지 않는 집을 짓지 않은 빈터</t>
  </si>
  <si>
    <t>3943</t>
  </si>
  <si>
    <t>공항지구</t>
  </si>
  <si>
    <t>airport district, 空港地區</t>
  </si>
  <si>
    <t>공항 시설을 보호하거나 확장하는 데 또는 항공으로부터 주거 생활의 안전을 보장하는 데 필요한 곳을 명확히 구분하여 특별히 정한 지구.</t>
  </si>
  <si>
    <t>3945</t>
  </si>
  <si>
    <t>공해</t>
  </si>
  <si>
    <t>public nuisance; pollution</t>
  </si>
  <si>
    <t>인간의 건강이나 생활환경, 자연· 환경에 미치는 해</t>
  </si>
  <si>
    <t>3946</t>
  </si>
  <si>
    <t>공해 진동</t>
  </si>
  <si>
    <t>vibration pollution</t>
  </si>
  <si>
    <t>공해의 일종으로 공장, 교통, 기계 등의 진동원에 의해 건물이나 인간에게 피해를 줄 수 있는 진동</t>
  </si>
  <si>
    <t>3947</t>
  </si>
  <si>
    <t>공해(용) 진동계</t>
  </si>
  <si>
    <t>low frequency vibration meter; vibration level meter</t>
  </si>
  <si>
    <t>공해 진동의 진동 레벨을 측정하는 기기</t>
  </si>
  <si>
    <t>3948</t>
  </si>
  <si>
    <t>공해①</t>
  </si>
  <si>
    <t>public hall, official residence, 公廨</t>
  </si>
  <si>
    <t>공청과 같은 의미이며 정부 기관이 소유하고 있는 건물의 총칭.</t>
  </si>
  <si>
    <t>3949</t>
  </si>
  <si>
    <t>공해②</t>
  </si>
  <si>
    <t>public nuisance, pollution, 公害</t>
  </si>
  <si>
    <t>사업 활동 및 그 밖의 사람의 활동으로 발생된 상당 범위에 미치는 대기 오염, 수질 오탁(수질 이외의 물의 상태 또는 수저(水底)의 저질(低質)이 악화하는 것을 포함), 토양의 오염, 소음, 진동, 지반의 침하(광물의 채굴을 위해 토지를 굴삭한 것은 제외) 및 악취로 사람의 건강 또는 생활 환경에 관련이 있는 곳에 피해를 일으키는 것을 말한다.</t>
  </si>
  <si>
    <t>3950</t>
  </si>
  <si>
    <t>공해물</t>
  </si>
  <si>
    <t>公害物</t>
  </si>
  <si>
    <t>인간의 건강이나 생활환경, 자연· 환경에 미치는 해로서, 매연‧분진‧악취‧가스‧공장 및 사업장의 폐수‧일반하수‧하수처리장‧소음‧진동 기타 대통령령으로 정하는 것</t>
  </si>
  <si>
    <t>3951</t>
  </si>
  <si>
    <t>공해방지법</t>
  </si>
  <si>
    <t>law for environmental pollution control, 公害防止法</t>
  </si>
  <si>
    <t>국민 보건의 향상을 위하여, 공장ㆍ사업장ㆍ기계ㆍ기구의 조업으로 생기는 대기 오염ㆍ소음ㆍ진동으로 인한 보건 위생상의 위해(危害) 방지에 관하여 정했던 법률. 1978년에 ‘환경 보전법’ 제정으로 폐지</t>
  </si>
  <si>
    <t>3952</t>
  </si>
  <si>
    <t>공형강</t>
  </si>
  <si>
    <t>工形鋼</t>
  </si>
  <si>
    <t>⇨I자형강(＝).</t>
  </si>
  <si>
    <t>3953</t>
  </si>
  <si>
    <t>공회당</t>
  </si>
  <si>
    <t>public assembly hall, convention hall, 公會堂</t>
  </si>
  <si>
    <t>공중회합을 위한 건물. 여러 사람이 한데 모여 공사(公事)를 논의하기 위해 세운 건물을 말한다.</t>
  </si>
  <si>
    <t>3954</t>
  </si>
  <si>
    <t>과감쇠</t>
  </si>
  <si>
    <t>overdamping</t>
  </si>
  <si>
    <t>구조체에 작용하는 감쇠력이 임계감쇠 보다 커서 무주기 운동을 하는 경우를 의미.</t>
  </si>
  <si>
    <t>3955</t>
  </si>
  <si>
    <t>과냉각</t>
  </si>
  <si>
    <t>supercooling</t>
  </si>
  <si>
    <t>① 액체를 응고점 이하로 냉각하여도 액체 상태로 있는 현상. ② 증기를 이슬점 이하로 냉각하여도 증기압이 포화 증기압보다 큰 현상</t>
  </si>
  <si>
    <t>3957</t>
  </si>
  <si>
    <t>과다철근</t>
  </si>
  <si>
    <t>over reinforcement, 過多鐵筋</t>
  </si>
  <si>
    <t>① 균형철근비보다 큰 철근비. ② 과다철근으로 휨부재를 설계할 경우 철근이 항복변형률에 도달하기 이전에 콘크리트가 극한변형률에 도달하여 급격한 파괴가 발생할 수 있어 구조기준에서는 이를 제한하고 있음. ③ ⇨과소철근.</t>
  </si>
  <si>
    <t>3958</t>
  </si>
  <si>
    <t>과대도시</t>
  </si>
  <si>
    <t>excessive large city, mammoth city, 過大都市</t>
  </si>
  <si>
    <t>도시의 규모가 커지면서 도심부의 교통난, 주택난, 지가 상승, 물 부족, 생활 환경 시설 부족, 대기 오염, 수질 오염 따위의 문제가 발생하는 도시.</t>
  </si>
  <si>
    <t>3959</t>
  </si>
  <si>
    <t>S 꼬임</t>
  </si>
  <si>
    <t>left-lay</t>
  </si>
  <si>
    <t>전선의 꼬임선 꼬임 방향에 의한 호칭법. 소선의 묶음을 위에서 밑으로 우 측 꼬임(S의 비스듬한 선의 방향)으로 꼬은 전선. 우리나라에서는 우측 꼬임이라고도 한다. ↔Z 꼬임.</t>
  </si>
  <si>
    <t>396</t>
  </si>
  <si>
    <t>과도 변형</t>
  </si>
  <si>
    <t>transient distortion</t>
  </si>
  <si>
    <t>전기 음향 기기에서 입력 신호의 강도나 주파수가 급격히 변화했을 때 기기에 생기는 변형</t>
  </si>
  <si>
    <t>3960</t>
  </si>
  <si>
    <t>과도 상태</t>
  </si>
  <si>
    <t>transient state</t>
  </si>
  <si>
    <t>시간적으로 변화하는 음향이나 진동 등 현상이 안정된 상태를 표시할 때까지의 과정</t>
  </si>
  <si>
    <t>3961</t>
  </si>
  <si>
    <t>과도 응답</t>
  </si>
  <si>
    <t>transient response</t>
  </si>
  <si>
    <t>정상적인 외부로부터의 자극(입력)이 작용했을 때의 계의 응답(출력)이 정상 상태에 이르기까지의 일시적인 응답 상태</t>
  </si>
  <si>
    <t>3962</t>
  </si>
  <si>
    <t>과도 진동</t>
  </si>
  <si>
    <t>transient vibration</t>
  </si>
  <si>
    <t>정상 진동이 아닌 충격력과 일반 외력이 가해질 때 생기는 진동</t>
  </si>
  <si>
    <t>3963</t>
  </si>
  <si>
    <t>과도 특성</t>
  </si>
  <si>
    <t>transient characteristic</t>
  </si>
  <si>
    <t>시간적으로 변화하는 음향이나 진동 등 현상이 안정된 상태를 표시할 때까지의 과정 특성</t>
  </si>
  <si>
    <t>3964</t>
  </si>
  <si>
    <t>과도 현상</t>
  </si>
  <si>
    <t>transient phenomenon</t>
  </si>
  <si>
    <t>정상적인 현상 속에 포함되는 정상이 아닌 현상.</t>
  </si>
  <si>
    <t>3965</t>
  </si>
  <si>
    <t>과도다짐</t>
  </si>
  <si>
    <t>over compaction, 過度－</t>
  </si>
  <si>
    <t>함수비를 일정하게 유지시킨 채 다지면 다짐횟수와 강도는 비례관계를 보이나, 어느 횟수를 초과하여 다지게 되면 반비례관계를 보여 오히려 강도가 저하되는 다짐.</t>
  </si>
  <si>
    <t>3966</t>
  </si>
  <si>
    <t>과도양식</t>
  </si>
  <si>
    <t>過渡樣式</t>
  </si>
  <si>
    <t>① 양식사의 흐름에서 새로운 양식이 나타나면서 기존의 양식과 겹쳐지는 시기의 신구 양식이 혼합된 양식  ② = 절충양식</t>
  </si>
  <si>
    <t>3967</t>
  </si>
  <si>
    <t>과목</t>
  </si>
  <si>
    <t>item: section</t>
  </si>
  <si>
    <t>내역 명세서에서 세목 정리에 사용되는 공사비의 구분. 공종별 내역서에는 미장 공사·타일 공사 등이, 부분별 내역서에서는 내부 바닥·내부벽 등이 과목으로서 사용된다. →공사 과목, 공사 종목.</t>
  </si>
  <si>
    <t>3968</t>
  </si>
  <si>
    <t>S 브레이커</t>
  </si>
  <si>
    <t>service entrance breaker</t>
  </si>
  <si>
    <t>일반 가정에서 실시되는 종량 전둥 계약에서 인입구의 분전반(分電盤) 속에 설치되는 전류 제한기. 계약 전류 이상의 전류가 흐르면 회로를 자동적으로 차단한다.</t>
  </si>
  <si>
    <t>397</t>
  </si>
  <si>
    <t>과밀</t>
  </si>
  <si>
    <t>overpopulation: overcrowding</t>
  </si>
  <si>
    <t>인구나 건물, 산업 따위가 시설의 용량을 넘어 한곳에 지나치게 많이 집중되어 있음.</t>
  </si>
  <si>
    <t>3970</t>
  </si>
  <si>
    <t>과밀 거주</t>
  </si>
  <si>
    <t>overcrowded dwelling: overcrowding</t>
  </si>
  <si>
    <t>거주 밀도가 적정한 수준을 넘은 상태를 말한다.</t>
  </si>
  <si>
    <t>3971</t>
  </si>
  <si>
    <t>과밀 도시</t>
  </si>
  <si>
    <t>overcrowding city</t>
  </si>
  <si>
    <t>인구와 산업의 과도한 집중으로 도시 환경과 제반 시설이 그에 따르지 못해 정상 생활이 어려운 도시.</t>
  </si>
  <si>
    <t>3972</t>
  </si>
  <si>
    <t>과밀 주거</t>
  </si>
  <si>
    <t>overcrowding dwelling</t>
  </si>
  <si>
    <t>거주 밀도가 일정 한도를 넘은 상태를 말한다.</t>
  </si>
  <si>
    <t>3973</t>
  </si>
  <si>
    <t>과밀거주</t>
  </si>
  <si>
    <t>over crowding dwelling, 過密居住</t>
  </si>
  <si>
    <t>과밀주거.</t>
  </si>
  <si>
    <t>3974</t>
  </si>
  <si>
    <t>과밀도시</t>
  </si>
  <si>
    <t>over-crowding city, 過密都市</t>
  </si>
  <si>
    <t>3975</t>
  </si>
  <si>
    <t>과밀인구</t>
  </si>
  <si>
    <t>over-crowding population, 過密人口</t>
  </si>
  <si>
    <t>도시 계획상의 적정한 인구 밀도를 넘어선 인구.</t>
  </si>
  <si>
    <t>3976</t>
  </si>
  <si>
    <t>과밀취침</t>
  </si>
  <si>
    <t>over-crowding sleeping, 過密就寢</t>
  </si>
  <si>
    <t>1인당 최소 활동 면적으로 여겨지는 3m² 미만의 취침공간이 제공된 상태.</t>
  </si>
  <si>
    <t>3977</t>
  </si>
  <si>
    <t>과벽돌</t>
  </si>
  <si>
    <t>⇨과열벽돌.</t>
  </si>
  <si>
    <t>3978</t>
  </si>
  <si>
    <t>과부하</t>
  </si>
  <si>
    <t>overload, 過負荷</t>
  </si>
  <si>
    <t>최대부하를 초과하여 발생하는 부하</t>
  </si>
  <si>
    <t>3979</t>
  </si>
  <si>
    <t>S 트랩</t>
  </si>
  <si>
    <t>S trap</t>
  </si>
  <si>
    <t>배수 트랩의 하나. S자형으로 되어 있는 것을 말하며, 세면기, 변기등에서 바닥 배수를 할 경우에 사용된다(트랩의 그림 참조).</t>
  </si>
  <si>
    <t>398</t>
  </si>
  <si>
    <t>과소</t>
  </si>
  <si>
    <t>depopulation</t>
  </si>
  <si>
    <t>지나친 인구 감소 때문에 일정 생활 수준을 유지하는 것이 어려워진 상태.</t>
  </si>
  <si>
    <t>3981</t>
  </si>
  <si>
    <t>과소 지역</t>
  </si>
  <si>
    <t>underpopulation area</t>
  </si>
  <si>
    <t>인구의 현저한 감소에 따라 지역 사회의 활력이 저하되고, 생산 기능 및 생활 환경 정비 등의 유지가 어렵거나 다른 지역과 비교하여 저위에 있는 지역.</t>
  </si>
  <si>
    <t>3983</t>
  </si>
  <si>
    <t>과소벽돌</t>
  </si>
  <si>
    <t>clinker brick, cherry hard brick, 過燒壁乭</t>
  </si>
  <si>
    <t>① 지나치게 높은 온도로 구워진 흑갈색의 벽돌. ② ⇨과열벽돌(＝).</t>
  </si>
  <si>
    <t>3984</t>
  </si>
  <si>
    <t>과소철근</t>
  </si>
  <si>
    <t>under reinforcement, 過小鐵筋</t>
  </si>
  <si>
    <t>① 균형철근비보다 적은 철근비. ② 콘크리트가 극한변형률에 도달하기 전에 철근이 항복변형률에 도달하기 때문에 철근의 항복을 선행시켜 부재의 연성적인 파괴를 유도할 수 있음. ③ ⇨과다철근.</t>
  </si>
  <si>
    <t>3985</t>
  </si>
  <si>
    <t>과소화 전선</t>
  </si>
  <si>
    <t>front of excessive low density of population</t>
  </si>
  <si>
    <t>과소화가 지역적으로 진행할 때 전선처럼 보이는 지역.</t>
  </si>
  <si>
    <t>3987</t>
  </si>
  <si>
    <t>과압밀</t>
  </si>
  <si>
    <t>overconsolidation</t>
  </si>
  <si>
    <t>지반 내 흙이 과거에 현재 받고 있는 유효 응력 이상의 응력을 받은 적이 있는 상태.</t>
  </si>
  <si>
    <t>3989</t>
  </si>
  <si>
    <t>S-P 시간</t>
  </si>
  <si>
    <t>S-P time</t>
  </si>
  <si>
    <t>지진이 발생하였을 때, 진원으로부터 지진동을 측정한 지역까지 도달하는 음파의 속도차에 의하여 진원까지의 거리를 분석하기 위한 방법으로, 지진동 기록속에서 P파가 도달한 다음 S파가 도달할때까지의 시간을 의미함. 이 값을 이용하여 각 파의 전달속도를 이용하여 진원 거리의 개략 값이 구해진다. 초기 미동 계속 시간이라고도 부른다.</t>
  </si>
  <si>
    <t>399</t>
  </si>
  <si>
    <t>과압밀 점토</t>
  </si>
  <si>
    <t>overconsolidated clay</t>
  </si>
  <si>
    <t>과압밀 상태의 점토</t>
  </si>
  <si>
    <t>3990</t>
  </si>
  <si>
    <t>과압밀비</t>
  </si>
  <si>
    <t>overconsolidation ratio</t>
  </si>
  <si>
    <t>현재 유효 응력에 대한 과거에 받은 최대 유효응력의 비</t>
  </si>
  <si>
    <t>3991</t>
  </si>
  <si>
    <t>과열</t>
  </si>
  <si>
    <t>super-heating, overheat, over -heating, 過熱</t>
  </si>
  <si>
    <t>① 포화온도 또는 비등점 이상으로 온도가 상승하는 것. ② 기관이 과도하게 가열되는 것.</t>
  </si>
  <si>
    <t>기문당82.5%</t>
  </si>
  <si>
    <t>3992</t>
  </si>
  <si>
    <t>과열기</t>
  </si>
  <si>
    <t>super-heater, 過熱器</t>
  </si>
  <si>
    <t>① 보일러에서 발생한 증기(포화증기)를 압력의 변화 없이 더욱 가열하여 열량이 높은 고온의 과열증기로 만드는 장치. ② 연소방식상 직접연소식‧간접연소식으로 대별되고, 가열방식에 따라서 접촉가열기‧방사가열기‧방사접촉가열기의 3종으로 구분함. ③ 기다란 강관의 안쪽으로 보일러에서 나오는 증기를 통하게 하고, 그 바깥쪽에서 연소가스로 가열하는 방식을 취하고 있음. ④ 증기의 온도를 400℃ 이상, 600℃까지 높일 수 있으며, 이 경우는 크롬‧니켈‧몰리브덴 등으로 만든 특수강관을 사용함. ⑤ 증기터빈 등의 효율을 높이기 위해 사용.</t>
  </si>
  <si>
    <t>3993</t>
  </si>
  <si>
    <t>과열벽돌</t>
  </si>
  <si>
    <t>clinker brick, 過熱壁乭</t>
  </si>
  <si>
    <t>① 클링커 상태까지 소성해서 만든 벽돌 ② 소성온도가 너무 높아 형태나 치수가 달라져 부정형으로 된 벽돌. ③ ＝과(소)벽돌＝과소품벽돌＝클링커벽돌＝괄벽돌. ④ 보통 벽돌(적색 벽돌)에 비해 단단하고 금속성 맑은 음을 내며, 흡수량이 적다. ⑤ 검은빛을 띤 갈색의 얼룩점과 혹이 있어 일반구조용으로는 부적당하나 용도는 다양해서 장식용, 보도벽돌 등으로 쓰임.</t>
  </si>
  <si>
    <t>3994</t>
  </si>
  <si>
    <t>과열증기</t>
  </si>
  <si>
    <t>superheated steam, 過熱蒸氣</t>
  </si>
  <si>
    <t>① 과열기 등에서 400℃～600℃ 정도의 고온으로 과열된 증기. ② 습성 포화증기를 가열하면 건성 포화증기가 되는데, 이를 더욱 가열하면 온도가 더욱 높은 증기가 된다. 이 증기를 말함. ③ 발전‧동력 발생용으로 사용</t>
  </si>
  <si>
    <t>기문당89.8%</t>
  </si>
  <si>
    <t>3995</t>
  </si>
  <si>
    <t>과잉 간극 수압</t>
  </si>
  <si>
    <t>excess pore (water) pressure</t>
  </si>
  <si>
    <t>하중의 작용에 의해 흙이 변형할 때 생긴 간극 수압의 상승분. 지하 수위 아래에서는 정수압과의 차와 같음.</t>
  </si>
  <si>
    <t>3996</t>
  </si>
  <si>
    <t>과잉 연료 연소</t>
  </si>
  <si>
    <t>excess fuel combustion</t>
  </si>
  <si>
    <t>연소 장치에 연료가 과잉 공급된 상태에서의 연소. 과열이나 폭발 등의 위험이 있음</t>
  </si>
  <si>
    <t>3997</t>
  </si>
  <si>
    <t>과잉용접두께</t>
  </si>
  <si>
    <t>reinforcement of weld, 過剩鎔接－</t>
  </si>
  <si>
    <t>용접의 치수 이상으로 표면에 살이 붙은 용착금속.</t>
  </si>
  <si>
    <t>3998</t>
  </si>
  <si>
    <t>과잉용착</t>
  </si>
  <si>
    <t>excess metal, 過剩鎔着</t>
  </si>
  <si>
    <t>보강의 목적으로 두둑하게 덧붙여진 용착금속의 부분.</t>
  </si>
  <si>
    <t>3999</t>
  </si>
  <si>
    <t>1/4축척</t>
  </si>
  <si>
    <t>quarter, 1/4縮尺</t>
  </si>
  <si>
    <t>건물 혹은 기계 등 공작물의 제도에 있어서  대상 물체 실제 길이의 1/4로 작성하는 도면 형식.</t>
  </si>
  <si>
    <t>4</t>
  </si>
  <si>
    <t>2단장부</t>
  </si>
  <si>
    <t>二段丈夫</t>
  </si>
  <si>
    <t>상하 두 부분에 촉과 홈을 사용하여 만든 각재 이음 방법.</t>
  </si>
  <si>
    <t>40</t>
  </si>
  <si>
    <t>S1 지진</t>
  </si>
  <si>
    <t>S1 wave</t>
  </si>
  <si>
    <t>①원자력 발전 시설의 내진 설계시에 상정되는 두 종류의 지진 중 하나. ②설계용 최대 지진</t>
  </si>
  <si>
    <t>400</t>
  </si>
  <si>
    <t>과재하중</t>
  </si>
  <si>
    <t>surcharge, 過載荷重</t>
  </si>
  <si>
    <t>기초판위의 토사 또는 흙막이벽 지표면위에 적재되는 구조물 등의 하중</t>
  </si>
  <si>
    <t>4001</t>
  </si>
  <si>
    <t>과포화</t>
  </si>
  <si>
    <t>supersaturation</t>
  </si>
  <si>
    <t>① 증기의 압력이 그 온도에서의 포화 수증기압 이상인 상태. ② 용액의 농도가 그 온도에서의 용질의 용해도 이상인 상태</t>
  </si>
  <si>
    <t>세화73.6%</t>
  </si>
  <si>
    <t>4004</t>
  </si>
  <si>
    <t>과하중</t>
  </si>
  <si>
    <t>overload</t>
  </si>
  <si>
    <t>구조체 설계를 위한 설계하중 보다 큰 하중.</t>
  </si>
  <si>
    <t>4005</t>
  </si>
  <si>
    <t>과학 박물관</t>
  </si>
  <si>
    <t>science museum</t>
  </si>
  <si>
    <t>자연과학과 응용과학 분야의 자료를 수집·보존하면서 일반에게 전시하고, 필요한 조사·연구활동도 벌이는 사회교육시설로, BC 3세기에 알렉산드리아에 세워진 최초의 박물관인 무세이온을 시작으로 여러 시대에 걸쳐 설립되었다.</t>
  </si>
  <si>
    <t>4006</t>
  </si>
  <si>
    <t>관 오리피스</t>
  </si>
  <si>
    <t>pipe orifice</t>
  </si>
  <si>
    <t>배관이나 덕트 내부의 유량을 측정하기 위한 기구</t>
  </si>
  <si>
    <t>4007</t>
  </si>
  <si>
    <t>관 트랩</t>
  </si>
  <si>
    <t>pipe trap</t>
  </si>
  <si>
    <t>① 세면기나 개수대 등에서 악취나 역류를 막기 위하여 관의 일부를 'P', 'S', 'U' 형태로 만든 장치. ② 증기난방에서 배관의 응결수를 배출하기 위한 장치</t>
  </si>
  <si>
    <t>4008</t>
  </si>
  <si>
    <t>관객석</t>
  </si>
  <si>
    <t>관객들이 앉아서 경기를 구경할 수 있도록 마련된 자리. 경사진 층계에 총총히 의자가 배열되어 있다.</t>
  </si>
  <si>
    <t>4009</t>
  </si>
  <si>
    <t>S2 지진</t>
  </si>
  <si>
    <t>S2 wave</t>
  </si>
  <si>
    <t>①원자력 발전 시설의 내진 설계시에 상정되는 두 종류의 지진 중 하나. 입지 주변에서 발생 가능한 한계의 세기의 지진. ② 설계용 한계 지진</t>
  </si>
  <si>
    <t>401</t>
  </si>
  <si>
    <t>관걸이</t>
  </si>
  <si>
    <t>pipe hanger, 管－</t>
  </si>
  <si>
    <t>① 관을 천장에 매달기 위하여 사용하는 도구. ② 파이프 행거.</t>
  </si>
  <si>
    <t>4010</t>
  </si>
  <si>
    <t>관경</t>
  </si>
  <si>
    <t>pipe diameter, 管徑</t>
  </si>
  <si>
    <t>파이프의 지름.</t>
  </si>
  <si>
    <t>4011</t>
  </si>
  <si>
    <t>관공사</t>
  </si>
  <si>
    <t>piping work, 管工事</t>
  </si>
  <si>
    <t>파이프 배관공사(⇦)의 총칭.</t>
  </si>
  <si>
    <t>4013</t>
  </si>
  <si>
    <t>관광 농업</t>
  </si>
  <si>
    <t>resort farming</t>
  </si>
  <si>
    <t>생산물이나 농업 과정의 일부 또는 전체를 관광, 여가활동을 통해 농가의 소득을 올리는 농업 경영의 형태.</t>
  </si>
  <si>
    <t>4015</t>
  </si>
  <si>
    <t>관광 농원</t>
  </si>
  <si>
    <t>resort farm</t>
  </si>
  <si>
    <t>관광을 목적으로 그 지역의 특용 작물을 재배하여 관광객에게 직접 판매하여 관광용으로 운영하는 농원.</t>
  </si>
  <si>
    <t>4016</t>
  </si>
  <si>
    <t>관광 도시</t>
  </si>
  <si>
    <t>resort town: tourist town(city)</t>
  </si>
  <si>
    <t>명승지, 사적, 문화재, 온천, 위락 시설 따위의 관광 자원이 많은 도시.</t>
  </si>
  <si>
    <t>4017</t>
  </si>
  <si>
    <t>관광 목장</t>
  </si>
  <si>
    <t>resort ranch</t>
  </si>
  <si>
    <t>공간의 일부를 여가활동 이용에 활용하는 목장.</t>
  </si>
  <si>
    <t>4018</t>
  </si>
  <si>
    <t>관광 시설</t>
  </si>
  <si>
    <t>tourist facilities</t>
  </si>
  <si>
    <t>관광객의 편의를 위하여 만들어지거나 그 자체가 관광의 대상이 되는 시설. 교통, 숙박, 오락, 관람 시설 등을 통틀어 이르는 말.</t>
  </si>
  <si>
    <t>4019</t>
  </si>
  <si>
    <t>SAH</t>
  </si>
  <si>
    <t>Society of Architectural Historians</t>
  </si>
  <si>
    <t>미국 건축역사학자 협회의 약자. 전 세계적으로 건축환경의 연구와 보존을 촉진하는 국제 비영리단체로서 시카고에 본부를 두고 건축 역사가, 건축가, 조경 건축가 등 약 3,500여명의 회원을 갖고 있다.</t>
  </si>
  <si>
    <t>402</t>
  </si>
  <si>
    <t>관광 어업</t>
  </si>
  <si>
    <t>resort fishing</t>
  </si>
  <si>
    <t>관광객에게 어법을 관람하게 하거나, 관광객 스스로 어획과정을 체험하는 등 관광적 요소를 채용한 어업.</t>
  </si>
  <si>
    <t>4020</t>
  </si>
  <si>
    <t>관광 지구</t>
  </si>
  <si>
    <t>sightseeing district</t>
  </si>
  <si>
    <t>용도 지구의 일종으로 관광을 위해 특별히 지정된 지역. 관광지의 특성을 고려한 용도 등의 집중 입지를 보호, 육성하기 위한 지구.</t>
  </si>
  <si>
    <t>4021</t>
  </si>
  <si>
    <t>관내 마찰 손실</t>
  </si>
  <si>
    <t>pipe friciton loss</t>
  </si>
  <si>
    <t>배관 내에서 에너지를 가지고 있는 유체가 배관 표면과의 접촉에 의해 잃게 되는 에너지 손실</t>
  </si>
  <si>
    <t>4024</t>
  </si>
  <si>
    <t>관내 잔향법</t>
  </si>
  <si>
    <t>reverberation tube method</t>
  </si>
  <si>
    <t>관 내의 잔향 시간에서 흡음률을 구하는 방법. 건축재의 수직 입사 흡음률 측정 방법의 일종</t>
  </si>
  <si>
    <t>4025</t>
  </si>
  <si>
    <t>관내류</t>
  </si>
  <si>
    <t>pipe flow; flow in a pipe</t>
  </si>
  <si>
    <t>배관 내의 흐름의 총칭</t>
  </si>
  <si>
    <t>4026</t>
  </si>
  <si>
    <t>관내법</t>
  </si>
  <si>
    <t>tube method</t>
  </si>
  <si>
    <t>작은 관경의 관을 이용해서 건축재의 수직 입사 흡음률을 측정하는 방법</t>
  </si>
  <si>
    <t>4027</t>
  </si>
  <si>
    <t>관내열람실</t>
  </si>
  <si>
    <t>管內閱覽室</t>
  </si>
  <si>
    <t>도서관 내 책을 열람할 수 있는 실. 도서관에서 통상적으로 가장 넓은 면적을 차지한다.</t>
  </si>
  <si>
    <t>4028</t>
  </si>
  <si>
    <t>SAT(계)</t>
  </si>
  <si>
    <t>sol air temperature(thermometer)</t>
  </si>
  <si>
    <t>건물 벽표면의 해당 외기 온도를 측정하는 장치. 두꺼운 단열재 표면에 광택지움의 흑색 도장한 금속박을 붙여 그 표면 온도를 측정한다.</t>
  </si>
  <si>
    <t>403</t>
  </si>
  <si>
    <t>관능 검사</t>
  </si>
  <si>
    <t>sensory test</t>
  </si>
  <si>
    <t>인간의 감각 기관을 통한 물건의 품질 검사.</t>
  </si>
  <si>
    <t>4030</t>
  </si>
  <si>
    <t>관동 롬</t>
  </si>
  <si>
    <t>Kanto loam</t>
  </si>
  <si>
    <t>일본 관동 지방의 대지, 구릉지 상부에 넓게 분포하는 적갈색의 화산재질 점성토의 명칭. 토질 공학적으로도 특이한 성질을 갖고 있다.</t>
  </si>
  <si>
    <t>4031</t>
  </si>
  <si>
    <t>관동 반지름</t>
  </si>
  <si>
    <t>radius of gyration</t>
  </si>
  <si>
    <t>부체의 회전축 주변의 관성 모멘트와 그 질량 비의 제곱근. 부체의 질량 분포를 표시한다</t>
  </si>
  <si>
    <t>4032</t>
  </si>
  <si>
    <t>관두께</t>
  </si>
  <si>
    <t>pipe thickness</t>
  </si>
  <si>
    <t>관을 형성하는 판재의 두께</t>
  </si>
  <si>
    <t>4034</t>
  </si>
  <si>
    <t>관람석</t>
  </si>
  <si>
    <t>audience seats, 觀覽席</t>
  </si>
  <si>
    <t>보통 경기 관람을 위한 지붕이 있는 구조물을 뜻하며, 관중을 위해 상하로 나란한 줄지어진 좌석을 말한다.</t>
  </si>
  <si>
    <t>4035</t>
  </si>
  <si>
    <t>관람실</t>
  </si>
  <si>
    <t>auditorium, auditory, 觀覽室</t>
  </si>
  <si>
    <t>영화관, 극장 등 관람시설에서 관람할 수 있는 객석이 있는 방.</t>
  </si>
  <si>
    <t>4036</t>
  </si>
  <si>
    <t>관람집회시설</t>
  </si>
  <si>
    <t>觀覽集會施設</t>
  </si>
  <si>
    <t>① 공연장 : 공연법에 의한 극장·영화관·연회장·음악당·서커스장 등 기타 이와 유사한 것. ② 집회장 : 회의장·공회장·예식장 등 기타 이와 유사한 것. ③ 관람장 : 운동경기관람장(운동시설에 해당하는 것 제외)·경마장·자동차경주장 등 기타 이와 유사한 것.</t>
  </si>
  <si>
    <t>4037</t>
  </si>
  <si>
    <t>관련 공공 시설</t>
  </si>
  <si>
    <t>public facilities related to development</t>
  </si>
  <si>
    <t>일반적으로 일단의 개발 사업과 관련해서 새롭게 필요해진 도로, 공원, 하수도 등 공공 목적을 위하여 이용되는 시설.</t>
  </si>
  <si>
    <t>4038</t>
  </si>
  <si>
    <t>관로</t>
  </si>
  <si>
    <t>pipe line: pipe channel</t>
  </si>
  <si>
    <t>액체나 기체가 흐르는 관</t>
  </si>
  <si>
    <t>4039</t>
  </si>
  <si>
    <t>SBR</t>
  </si>
  <si>
    <t>styrene-butediene rubber</t>
  </si>
  <si>
    <t>스티렌과 부타디엔의 혼성 중합체. 접착제, 고무 바닥 타일, 모르타르 방수의 혼합제, 아스팔트의 개질제로서 쓰인다.</t>
  </si>
  <si>
    <t>404</t>
  </si>
  <si>
    <t>관류 응답</t>
  </si>
  <si>
    <t>transmission response</t>
  </si>
  <si>
    <t>벽체를 중심으로 한쪽 면의 공기 온도를 딘위 크기만큼 변화시킬 때 반대쪽 면의 공기로 통과하여 흐르는 열량의 응답</t>
  </si>
  <si>
    <t>4040</t>
  </si>
  <si>
    <t>관류식 보일러</t>
  </si>
  <si>
    <t>through flow boiler</t>
  </si>
  <si>
    <t>펌프에 의하여 공급된 물을 동일한 관에서 증발시키거나 과열시켜 포화 증기를 발생시키는 방식의 보일러</t>
  </si>
  <si>
    <t>4041</t>
  </si>
  <si>
    <t>관류열</t>
  </si>
  <si>
    <t>heat of transmission</t>
  </si>
  <si>
    <t>벽체 등의 건축부재에서 벽체 양측 면의 공기온도가 다를 경우에 벽체를 통해 높은 공기온도에서 낮은 공기온도로 전달되는 열량</t>
  </si>
  <si>
    <t>4042</t>
  </si>
  <si>
    <t>SBS</t>
  </si>
  <si>
    <t>styrene butadiene styrene</t>
  </si>
  <si>
    <t>스티렌 과 부타디엔의 블록 혼성 중합체. 스티렌 과 부타디엔의 배합비 등에 의해 여러 가지 상의 구조를 갖는 수지가 합성된다. 열가소성 고무의 일종으로 아스팔트의 개질재로서 쓰인다.</t>
  </si>
  <si>
    <t>405</t>
  </si>
  <si>
    <t>관리벳</t>
  </si>
  <si>
    <t>tubular rivet, 管－</t>
  </si>
  <si>
    <t>① 관 모양의 리벳. ② 양끝을 바깥쪽으로 젖혀 올려서 박판을 체결하는데 사용함. ③ 리벳 체결은 간단하고 외력이 그다지 미치지 않는 부분에 사용함.</t>
  </si>
  <si>
    <t>4052</t>
  </si>
  <si>
    <t>관리실</t>
  </si>
  <si>
    <t>control room, 管理室</t>
  </si>
  <si>
    <t>건축물 내의 공기 조화 설비, 배연 설비, 비상용 엘리베이터 등의 제어 · 작동 상태의 감시 등을 하는 방. 보통 방재 센터의 역할을 한다.</t>
  </si>
  <si>
    <t>4055</t>
  </si>
  <si>
    <t>SCR</t>
  </si>
  <si>
    <t>silicon controlled rectifier</t>
  </si>
  <si>
    <t>406</t>
  </si>
  <si>
    <t>관리자 부담금</t>
  </si>
  <si>
    <t>공공 이외의 자가 실시하는 개발사업 등에서 간선 도로, 공원, 광장 등 중요한 공공 시설 용지의 조성을 포함한 경우에 그 사업비의 전부 또는 일부를 공공 시설 관리자에게 구하는 부담금.</t>
  </si>
  <si>
    <t>4060</t>
  </si>
  <si>
    <t>관말 트랩</t>
  </si>
  <si>
    <t>증기 배관의 말단에 설치하여 배관 안에서 발생되는 응결수를 배출하기 위한 장치</t>
  </si>
  <si>
    <t>4062</t>
  </si>
  <si>
    <t>관망</t>
  </si>
  <si>
    <t>pipe net, pipe line net, 管網</t>
  </si>
  <si>
    <t>유체를 운반하는 관이 그물망처럼 여러 개 연결되어 있는 것</t>
  </si>
  <si>
    <t>4064</t>
  </si>
  <si>
    <t>관목</t>
  </si>
  <si>
    <t>shrub, 灌木</t>
  </si>
  <si>
    <t>높이가 2m 이내이고 주줄기가 분명하지 않으며 밑동이나 땅속 부분에서부터 줄기가 갈라져 나는 나무. 떨기나무라고도 한다. 보통 사람의 키보다 낮은 나무를 말하는데, 나무의 윗부분인 수관이 일정한 모양을 지니는 것은 드물며 가지가 우거져 덤불을 이루기도 한다.</t>
  </si>
  <si>
    <t>4065</t>
  </si>
  <si>
    <t>관목류</t>
  </si>
  <si>
    <t>灌木類</t>
  </si>
  <si>
    <t>관목류.</t>
  </si>
  <si>
    <t>4066</t>
  </si>
  <si>
    <t>관받침</t>
  </si>
  <si>
    <t>saddle support, 管－</t>
  </si>
  <si>
    <t>｢관로｣를 지지하는 받침.</t>
  </si>
  <si>
    <t>4067</t>
  </si>
  <si>
    <t>관방열기</t>
  </si>
  <si>
    <t>管放熱器</t>
  </si>
  <si>
    <t>난방 설비의 일종으로 금속관을 실내에 노출시켜 관 표면에서 방열에 의해 난방을 하는 장치</t>
  </si>
  <si>
    <t>4068</t>
  </si>
  <si>
    <t>관사</t>
  </si>
  <si>
    <t>official residence, 官舍</t>
  </si>
  <si>
    <t>관청의 청사(廳舍)를 이르는 말.</t>
  </si>
  <si>
    <t>4069</t>
  </si>
  <si>
    <t>SCR 조광 장치</t>
  </si>
  <si>
    <t>silicon controlled rectifier dimming equipment</t>
  </si>
  <si>
    <t>실리콘 제어 정류기(또는반도체 제어 정류기)를 사용한 조명 기구의 광 강도를 변화시켜 원하는 명도를 설정할 수 있는 장치. 무대 조명 설비에 사용된다.</t>
  </si>
  <si>
    <t>407</t>
  </si>
  <si>
    <t>관상수</t>
  </si>
  <si>
    <t>觀賞樹</t>
  </si>
  <si>
    <t>보고 즐기기 위해 가꾸는 나무. 관상수목. 관상용나무.</t>
  </si>
  <si>
    <t>4070</t>
  </si>
  <si>
    <t>관상식물</t>
  </si>
  <si>
    <t>ornamental plant, 觀賞植物</t>
  </si>
  <si>
    <t>꽃, 잎, 열매, 가지 등의 모양, 색체 같은 것이 볼품있는 원림식물이다. 원림식물의 관상적 가치는 주로 꽃, 잎, 열매 그리고 나무의 아름다운 생김새에 의하여 규정된다.</t>
  </si>
  <si>
    <t>4071</t>
  </si>
  <si>
    <t>관상초</t>
  </si>
  <si>
    <t>觀賞草</t>
  </si>
  <si>
    <t>관상식물.</t>
  </si>
  <si>
    <t>4072</t>
  </si>
  <si>
    <t>관성</t>
  </si>
  <si>
    <t>inertia, 慣性</t>
  </si>
  <si>
    <t>① 물체가 환경의 변화가 없는 한 현재의 상태를 지속하려는 성질. ② 물체에 외력이 작용하지 않는 한, 그 물체는 현재상태의 운동상태를 유지하려는 성질을 나타냄.</t>
  </si>
  <si>
    <t>4073</t>
  </si>
  <si>
    <t>관성 극모멘트</t>
  </si>
  <si>
    <t>polar moment of inertia</t>
  </si>
  <si>
    <t>직교좌표계에서 원점을 기준으로 하는 단면 2차 모멘트.</t>
  </si>
  <si>
    <t>4074</t>
  </si>
  <si>
    <t>관성 매트릭스</t>
  </si>
  <si>
    <t>inertial matrix</t>
  </si>
  <si>
    <t>n 자유도 비감쇠계의 운동식을 행렬로 표시 할 때 가속도의 항에 곱하는 행렬(=관성 주축)</t>
  </si>
  <si>
    <t>4075</t>
  </si>
  <si>
    <t>관성 모멘트</t>
  </si>
  <si>
    <t>moment of inertia</t>
  </si>
  <si>
    <t>물체의 회전 운동에 대한 관성의 크기를 나타내는 양. 회전축에 대한 물체의 질량 분포에 따라 정해지며, 단면의 임의축에 관하여 단면 내의 미소 연적과 축에서 미소 면적까지거리의 제곱 과의 곱을 전 단면에 걸쳐서 합산한 값</t>
  </si>
  <si>
    <t>4076</t>
  </si>
  <si>
    <t>관성 상승 모멘트</t>
  </si>
  <si>
    <t>product of inertia</t>
  </si>
  <si>
    <t>임의의 직교좌표계에서 물체를 구성하는 질량(또는 면적)과 서로 다른 2개축까지의 거리의 곱을 전체 질량(또는 면적)에 대해 적분한 값.</t>
  </si>
  <si>
    <t>4077</t>
  </si>
  <si>
    <t>관성 소영역</t>
  </si>
  <si>
    <t>inertial subrange</t>
  </si>
  <si>
    <t>관성 영역 중에서 파수가 작은 부분에 콜모고로프의 국소 등방성이 성립하는 범위</t>
  </si>
  <si>
    <t>4078</t>
  </si>
  <si>
    <t>관성 영역</t>
  </si>
  <si>
    <t>inertial range</t>
  </si>
  <si>
    <t>난류 스펙트럼 중에서 장(場)의 기하학적인 모양. 발생기구 및 점성 등에 직접 좌우되지 않는 보편적으로 닮음성이 성립하는 파수(波數)영역</t>
  </si>
  <si>
    <t>4079</t>
  </si>
  <si>
    <t>SD법</t>
  </si>
  <si>
    <t>미국의 심리학자 찰스 오스굿이 고안한, 개념의 의미 내용 분석 방법. 의미 분화법, 또는 의미 미분법</t>
  </si>
  <si>
    <t>408</t>
  </si>
  <si>
    <t>관성 저항</t>
  </si>
  <si>
    <t>⇨관성의 힘(＝).</t>
  </si>
  <si>
    <t>4080</t>
  </si>
  <si>
    <t>관성 제어</t>
  </si>
  <si>
    <t>inertia control</t>
  </si>
  <si>
    <t>추, 스프링, 저항으로 이루어진 진동계에 주기적 외력올 가했을 때, 추의 진동 진폭이 그 질량의 크기만으로 결정되는 상태</t>
  </si>
  <si>
    <t>4081</t>
  </si>
  <si>
    <t>관성 주축</t>
  </si>
  <si>
    <t>4082</t>
  </si>
  <si>
    <t>관성 충돌</t>
  </si>
  <si>
    <t>inertial impaction</t>
  </si>
  <si>
    <t>입자 상태의 오염 물질을 포집 또는 제거히는 원리의 하나로서 기체가 충돌판에 부딪칠 때 운동 에너지를 잃어버리고 떨어지는 원리를 활용하여 입자가 큰 티끌이나 먼지를 제거하는 것</t>
  </si>
  <si>
    <t>4083</t>
  </si>
  <si>
    <t>관성능률</t>
  </si>
  <si>
    <t>"관성모멘트"의 다른 표현.</t>
  </si>
  <si>
    <t>4084</t>
  </si>
  <si>
    <t>관성력</t>
  </si>
  <si>
    <t>inertia force</t>
  </si>
  <si>
    <t>4085</t>
  </si>
  <si>
    <t>관성모멘트</t>
  </si>
  <si>
    <t>moment of inertia, 慣性－</t>
  </si>
  <si>
    <t>물체를 구성하는 미소 부분의 질량과 특정 기준선에서 수직으로 그 미소 부분의 직선 거리의 제곱을 곱한 값을 전체 물체에 대하여 합한 값.</t>
  </si>
  <si>
    <t>4086</t>
  </si>
  <si>
    <t>관성의 힘</t>
  </si>
  <si>
    <t>force of inertia, inertia force, 慣性－</t>
  </si>
  <si>
    <t>4087</t>
  </si>
  <si>
    <t>관아</t>
  </si>
  <si>
    <t>government office, 官衙</t>
  </si>
  <si>
    <t>① 조선시대 관리들이 모여 나랏일을 처리하던 관공서. ≒ 공해(公解) ② 객사와 더불어 읍치(邑治)의 중심영역을 구성하는 것이 보통이었음.</t>
  </si>
  <si>
    <t>4089</t>
  </si>
  <si>
    <t>SEA법</t>
  </si>
  <si>
    <t>statistical energy analysis method</t>
  </si>
  <si>
    <t>많은 공진계로 되어 있는 복잡한 시스템의 진동 전파 등을 해석하기 위해 열통계 역학 분야의 해석법에서 고안된 서브시스템간의 파워 흐름의 밸런스를 기초로 하는 계산 방법.</t>
  </si>
  <si>
    <t>409</t>
  </si>
  <si>
    <t>관엽 식물</t>
  </si>
  <si>
    <t>ornamental foliage plant</t>
  </si>
  <si>
    <t>식물의 잎을 관상의 대상으로 하는 식물을 통틀어 이르는 용어로서 잎과 동시에 모양 전체나 꽃을 관상하는 경우도 많다. 근래에는 아열대 및 열대 원산의 아름다운 잎, 잎자루, 줄기 등을 지닌 이국적인 상록식물을 말한다.</t>
  </si>
  <si>
    <t>4090</t>
  </si>
  <si>
    <t>관용나사</t>
  </si>
  <si>
    <t>gas thread, 管用－</t>
  </si>
  <si>
    <t>①주로 파이프조인트(관이음)에 사용되는 나사로 가는 나사보다도 더욱 피치가 작고 나사산의 높이를 낮게 한 것임. ② 나사산의 모양을 위트워드나사와 같음. ③ 기밀을 유지하기 위하여 테이프를 감거나 천을 감거나 하여 쓰는 경우도 있음.</t>
  </si>
  <si>
    <t>4091</t>
  </si>
  <si>
    <t>관용투상도</t>
  </si>
  <si>
    <t>慣用投像圖</t>
  </si>
  <si>
    <t>물체를 물체의 생긴 형태 그대로 그리면 오히려 그리기가 복잡하고, 또 이해하는 데도 지장이 많은 경우가 있다. 이런 경우에 이해하는데 지장이 없는 한 간략하게 나타내는 것을 관용 투상도라 함.</t>
  </si>
  <si>
    <t>4092</t>
  </si>
  <si>
    <t>관우물</t>
  </si>
  <si>
    <t>tube well, tubular well, pump well, 管井</t>
  </si>
  <si>
    <t>판우물에 대조되는 말로, 관을 박아 넣거나 또는 굴삭 후 관을 삽입해서 만든 우물을 말한다. 깊은 우물에는 보통 관지름 30㎜ 이상의 강관을 사용한다. 외국어 표기: tube well(영어). 管-(한자). 관 우물토목용어사전: 우물 측면에 강관 등의 관을 사용한 우물. 일반적으로 깊은 우물에 쓰인다.</t>
  </si>
  <si>
    <t>4093</t>
  </si>
  <si>
    <t>관음전</t>
  </si>
  <si>
    <t>觀音殿</t>
  </si>
  <si>
    <t>① 사찰에 있는 불전 중 하나.  석가모니 입적 후 미륵이 출현할 때까지 중생들을 고통으로부터 지켜준다고 하는 관음보살(觀音菩薩)을 안치함. ② ⇨원통전.</t>
  </si>
  <si>
    <t>4095</t>
  </si>
  <si>
    <t>관이음</t>
  </si>
  <si>
    <t>pipe joint, 管－</t>
  </si>
  <si>
    <t>① 관을 연결하는 이음. ② 파이프와 파이프의 연결을 하기 위해, 또는 금속품을 영구적으로 접합하기 위해 사용하는 기계요소로서 영구이음법‧나사이음법‧통마개이음법 등이 있음.</t>
  </si>
  <si>
    <t>4096</t>
  </si>
  <si>
    <t>관이음쇠</t>
  </si>
  <si>
    <t>pipe fittings, 管裝着具</t>
  </si>
  <si>
    <t>① 배관공사용 이음쇠의 총칭. ② 엘보‧티‧와이‧크로스‧소켓‧니플‧유니언‧플러그 등이 있음.</t>
  </si>
  <si>
    <t>4097</t>
  </si>
  <si>
    <t>관입</t>
  </si>
  <si>
    <t>craze</t>
  </si>
  <si>
    <t>유약을 칠한 위생 도기나 타일의 유약 부분에 생긴 균열. 이들 제품의 결함의 하나.</t>
  </si>
  <si>
    <t>4098</t>
  </si>
  <si>
    <t>관입 시험</t>
  </si>
  <si>
    <t>관입 시험기를 사용하여 지반 속에 동적 또는 정적으로 관입시켜 지내력, 지반 내 토층의 강도, 변형 성상을 조사하는 시험</t>
  </si>
  <si>
    <t>4099</t>
  </si>
  <si>
    <t>2단장부맞춤</t>
  </si>
  <si>
    <t>rabbet mortise and tenon joint, 二段丈夫－</t>
  </si>
  <si>
    <t>결합되는 부재의 상부와 하부에 각각 촉과 홈을 갖는 장부를 만들어 접합하는 이음 방법.</t>
  </si>
  <si>
    <t>41</t>
  </si>
  <si>
    <t>SEEE 공법</t>
  </si>
  <si>
    <t>SEEE system</t>
  </si>
  <si>
    <t>프리스트레스드 콘크리트에서 긴장재를 고정시키기 위한 정착 공법의 일종으로, 다중으로 꼬은 PC강 꼬임선(撚線)으로 이루어지는 긴장재에 슬리브를 압착하고, 그 외주에 둔 나사와 너트를 이용하여 지압판에 정착하는 공법.</t>
  </si>
  <si>
    <t>410</t>
  </si>
  <si>
    <t>관입기록</t>
  </si>
  <si>
    <t>penetration record, 貫入記錄</t>
  </si>
  <si>
    <t>관입시험에 의해서 얻은 기록.</t>
  </si>
  <si>
    <t>4100</t>
  </si>
  <si>
    <t>관입시험</t>
  </si>
  <si>
    <t>penetration test, 貫入試驗</t>
  </si>
  <si>
    <t>지중(地中)에 봉상(棒狀) 등의 것을 관입하여 흙의 강도를 측정하는 시험.</t>
  </si>
  <si>
    <t>4101</t>
  </si>
  <si>
    <t>관입시험기</t>
  </si>
  <si>
    <t>penetrometer, penetration tester, 貫入試驗機</t>
  </si>
  <si>
    <t>관입시험에 쓰이는 기계.</t>
  </si>
  <si>
    <t>4102</t>
  </si>
  <si>
    <t>관입저항침에 의한 콘크리트관응결시간시험방법</t>
  </si>
  <si>
    <t>KS F 2436.</t>
  </si>
  <si>
    <t>4103</t>
  </si>
  <si>
    <t>관자머리초</t>
  </si>
  <si>
    <t>head band shaped head figure, 貫子頭草</t>
  </si>
  <si>
    <t>단청문양 중 머리초의 주 문양이 부재의 중간에 있고 그 전후에 휘를 넣은 것.</t>
  </si>
  <si>
    <t>4104</t>
  </si>
  <si>
    <t>관저항 계수</t>
  </si>
  <si>
    <t>loss coefficient of pipe</t>
  </si>
  <si>
    <t>유체가 관로를 흐를 떼의 마찰 저항 계수와 형상 저항 계수</t>
  </si>
  <si>
    <t>4106</t>
  </si>
  <si>
    <t>관절단기</t>
  </si>
  <si>
    <t>pipe cutter, pipe cutter machine, 管切斷機</t>
  </si>
  <si>
    <t>① 관을 절단하는 기구, 기계의 총칭. ② ⇨파이프 커터. ③ ⇨파이프 절단기. ※ 切＝絶＝截.</t>
  </si>
  <si>
    <t>4107</t>
  </si>
  <si>
    <t>관제탑</t>
  </si>
  <si>
    <t>control tower, 管制塔</t>
  </si>
  <si>
    <t>비행장 내 또는 그 주변 공역에서 항공기의 항행안전을 위하여 항공교통관제(airtraffic control:ATC)업무를 담당하는 기관.</t>
  </si>
  <si>
    <t>4108</t>
  </si>
  <si>
    <t>관주</t>
  </si>
  <si>
    <t>목조 건물에서 각 층마다 구분되는 기둥으로 2층 이상 규모에서 쓰임.</t>
  </si>
  <si>
    <t>4109</t>
  </si>
  <si>
    <t>SET</t>
  </si>
  <si>
    <t>standard new effective temperature</t>
  </si>
  <si>
    <t>온열환경 쾌적지표로서 Gagge 등이 제안한 표준유효온도. 신유효온도(ET*)를 보다 발전시킨 최신 쾌적지표로서 ASHRAE에서 채택하여 세계적으로 널리 사용. Fanger의 쾌적식과도 근사.상대습도 50%, 풍속 0.125m/s(정지상태의 공기), 활동량 1met(작업시 대사량 58W/㎡해당), 착의량 0.6clo(가벼운 실내평상복장)의 동일한 표준환경(ta=MRT)조건에서 환경변수들을 조합한 것.이것은 활동량, 착의량 및 환경조건에 따라 달라지는 온열감, 불쾌적(discomfort) 및 생리적 영향을 비교하는데 매우 유용하게 사용.</t>
  </si>
  <si>
    <t>411</t>
  </si>
  <si>
    <t>관통대지</t>
  </si>
  <si>
    <t>through lot, 貫通垈地</t>
  </si>
  <si>
    <t>앞 뒤 도로에 가로질러 관통되어 접하게 된 대지.</t>
  </si>
  <si>
    <t>4112</t>
  </si>
  <si>
    <t>관통볼트</t>
  </si>
  <si>
    <t>through bolt, 貫通－</t>
  </si>
  <si>
    <t>① 가장 일반적으로 사용되고 있는 머리가 있는 볼트. ② 2개의 물체를 결합시, 관통구멍에 박고 너트로 조임.</t>
  </si>
  <si>
    <t>4113</t>
  </si>
  <si>
    <t>관판</t>
  </si>
  <si>
    <t>tube plate, 管板</t>
  </si>
  <si>
    <t>① 보일러에서 수관(水管)과 연관(煙管)을 설치하는 판. ② ＝경판(鏡板).</t>
  </si>
  <si>
    <t>4114</t>
  </si>
  <si>
    <t>관형 퓨즈</t>
  </si>
  <si>
    <t>tubular fuse</t>
  </si>
  <si>
    <t>전기 회로에 사용하는 퓨즈의 일종. 유리관 내에 가용선을 봉입한 것.</t>
  </si>
  <si>
    <t>4115</t>
  </si>
  <si>
    <t>괄벽돌</t>
  </si>
  <si>
    <t>clinker brick</t>
  </si>
  <si>
    <t>① 소성온도를 높여서 구운 벽돌. 두들기면 금속성 청음이 나고 검붉은 자줏빛의 벽돌. ② 치장용으로 쓰임. ③ ⇨과소벽돌(＝).</t>
  </si>
  <si>
    <t>4117</t>
  </si>
  <si>
    <t>괏쇠</t>
  </si>
  <si>
    <t>꽃무늬를 새겨 만든 장식 철판. 못을 친 자리 위에 장식으로 댄다.≒국화쇠.</t>
  </si>
  <si>
    <t>4118</t>
  </si>
  <si>
    <t>광</t>
  </si>
  <si>
    <t>storage, warehouse, stockroom, closet, barn, store room, 庫房</t>
  </si>
  <si>
    <t>살림살이나 그 밖에 여러 가지 물건을 넣어 두는 곳. 또는 그 건물과 시설. 고방.</t>
  </si>
  <si>
    <t>4119</t>
  </si>
  <si>
    <t>SE법</t>
  </si>
  <si>
    <t>storey-enclosure method</t>
  </si>
  <si>
    <t>412</t>
  </si>
  <si>
    <t>광가판</t>
  </si>
  <si>
    <t>廣椵板</t>
  </si>
  <si>
    <t>넓은 피나무널. 넓은 틀가락널.</t>
  </si>
  <si>
    <t>4120</t>
  </si>
  <si>
    <t>광내기</t>
  </si>
  <si>
    <t>polishing, 光－</t>
  </si>
  <si>
    <t>① 돌공사에 있어서 물갈기한 면을 광내게 하는 마무리. ② ⇨광택내기.</t>
  </si>
  <si>
    <t>4122</t>
  </si>
  <si>
    <t>광낸유리</t>
  </si>
  <si>
    <t>polished glass</t>
  </si>
  <si>
    <t>보통판유리의 한 면을 금강사(金剛砂), 규사(珪砂) 등으로 두께를 1.5mm 정도로 평평하게 갈아내고 산화제이철(酸化第二鐵) 등으로 표면을 극히 평활하게 광택이 나도록 손질하면 투명도‧정시도(正視度)가 좋아져 고급건축의 창유리나 문‧진열장‧가구‧거울‧차량용 창유리 등에 쓰임.</t>
  </si>
  <si>
    <t>4123</t>
  </si>
  <si>
    <t>광대역</t>
  </si>
  <si>
    <t>band： broad-band</t>
  </si>
  <si>
    <t>일반 주파수 영역보다 넓은 주파수 영역</t>
  </si>
  <si>
    <t>4124</t>
  </si>
  <si>
    <t>광도</t>
  </si>
  <si>
    <t>luminous intensity, 光度</t>
  </si>
  <si>
    <t>어떤 광원에서 발산하는 빛의 세기. 광도는 I로 표시, 기호는 C.P 혹은 c.d, 단위는 candela</t>
  </si>
  <si>
    <t>4126</t>
  </si>
  <si>
    <t>광도계</t>
  </si>
  <si>
    <t>photometer, 光度計</t>
  </si>
  <si>
    <t>기준의 광원 광도와 비교해서 어떤 광원의 광도를 측정하는 기기</t>
  </si>
  <si>
    <t>4127</t>
  </si>
  <si>
    <t>광두정</t>
  </si>
  <si>
    <t>tack, broad head nail, 廣頭釘</t>
  </si>
  <si>
    <t>못대가리를 둥글넓적하게 만들어 장식을 겸하여 쓰는 못.</t>
  </si>
  <si>
    <t>4128</t>
  </si>
  <si>
    <t>광두정질림</t>
  </si>
  <si>
    <t>廣頭釘－</t>
  </si>
  <si>
    <t>단청 중 질림(=머리초 또는 다른 문양에서 질리어 나와 바탕색과 둘레 실을 누르고 다른 머리초에 질리어 들어가는 색 띠) 안에 광두정 무늬를 넣은 것</t>
  </si>
  <si>
    <t>4129</t>
  </si>
  <si>
    <t>SF</t>
  </si>
  <si>
    <t>413</t>
  </si>
  <si>
    <t>광량</t>
  </si>
  <si>
    <t>quantity of light, 光量</t>
  </si>
  <si>
    <t>광속에 시간을 곱한 것으로 어느 광속의 계속하는 시간 내에 있어서의 총량</t>
  </si>
  <si>
    <t>4130</t>
  </si>
  <si>
    <t>광량계</t>
  </si>
  <si>
    <t>光量計</t>
  </si>
  <si>
    <t>광속과 시간과의 곱인 광량을 측정하는 기기</t>
  </si>
  <si>
    <t>4131</t>
  </si>
  <si>
    <t>광막 반사</t>
  </si>
  <si>
    <t>veiling reflection</t>
  </si>
  <si>
    <t>관측된 물체의 상 전체 또는 일부분이 반사광에 의한 대비 감소로 인해 뚜렷하게 보이지 않는 현상</t>
  </si>
  <si>
    <t>4133</t>
  </si>
  <si>
    <t>광막 휘도</t>
  </si>
  <si>
    <t>veiling luminance</t>
  </si>
  <si>
    <t>보는 물체와 눈의 망막 사이에 존재하는 또는 발생하는 산란광의 휘도. 물체의 망막 상에 중첩되어 휘도 대비를 저하시키므로 시인성을 저하시킴</t>
  </si>
  <si>
    <t>4134</t>
  </si>
  <si>
    <t>광명단</t>
  </si>
  <si>
    <t>minium,redlead,Pb3O4, 光明丹</t>
  </si>
  <si>
    <t>①보일드유와 조합하여 녹막이도료(防蝕塗料)를 만드는 주홍색 안료.② KS M 5101. ③ ＝은단(銀丹).</t>
  </si>
  <si>
    <t>4135</t>
  </si>
  <si>
    <t>광명전</t>
  </si>
  <si>
    <t>光明殿</t>
  </si>
  <si>
    <t>① 경희궁(慶熙宮)의 창건시에 건축된 전각 중 하나.  영조의 가례(嘉禮) 장소였으며, 선의왕후의 빈전을 설치하기도 함., ② 광명은 부처와 보살 등의 몸에서 나는 빛을 의미하고 번뇌나 죄악의 암흑에 신앙상의 지혜와 견해를 갖도록 밝게 비추는 일로 사찰의 불전에 사용된 이름. = 광명전(光明殿) = 보광명전(寶光明殿).</t>
  </si>
  <si>
    <t>4136</t>
  </si>
  <si>
    <t>광물 섬유</t>
  </si>
  <si>
    <t>4137</t>
  </si>
  <si>
    <t>광물질섬유제품</t>
  </si>
  <si>
    <t>鑛物質纖維製品</t>
  </si>
  <si>
    <t>① ＝무기질 섬유제품. ② 천연 광산물인 석면이나 인공적으로 광물을 용융시켜 섬유형으로 만든 암면‧석면‧광재면‧유리섬유 등을 원료로 만든 제품. ③ 유기질 섬유제품과 유사하나 내연성‧내수성‧내식성‧내화성 등이 우수하여 전자보다 용도가 넓음.</t>
  </si>
  <si>
    <t>4138</t>
  </si>
  <si>
    <t>광물질채움재의체가름시험방법</t>
  </si>
  <si>
    <t>Testing Method Sieve Analysis of Mineral Filler</t>
  </si>
  <si>
    <t>① KS F 2515. ② 이 규격은 도로 및 포장재료로 사용되는 광물질 채움재의 체가름에 대하여 규정함.</t>
  </si>
  <si>
    <t>4139</t>
  </si>
  <si>
    <t>광배</t>
  </si>
  <si>
    <t>光背</t>
  </si>
  <si>
    <t>① 회화나 조각에서 인물의 성스러움을 드러내기 위하여 머리나 등의 뒤에 광명을 표현한 원광. 두광(頭光), 신광(身光), 거신광(擧身光) 등이 있음. ② 특히 불상조각의 경우 두광이나 신광을 시설한 경우가 많음</t>
  </si>
  <si>
    <t>4140</t>
  </si>
  <si>
    <t>광색</t>
  </si>
  <si>
    <t>light color</t>
  </si>
  <si>
    <t>가시 광선의 색</t>
  </si>
  <si>
    <t>4143</t>
  </si>
  <si>
    <t>광석면</t>
  </si>
  <si>
    <t>mineral fiber, 鑛石綿</t>
  </si>
  <si>
    <t>① KS F 4701. ② 이 규격은 열의 전열에 쓰이는 광석면에 대하여 규정.</t>
  </si>
  <si>
    <t>4144</t>
  </si>
  <si>
    <t>광석면보온대</t>
  </si>
  <si>
    <t>mineral fiber insulating belt, 鑛石綿保溫帶</t>
  </si>
  <si>
    <t>① KS F 4704. ② 이 규격은 열의 절연에 쓰이는 광석면을 주재료로 한 광석면 보온대에 대하여 규정.</t>
  </si>
  <si>
    <t>4145</t>
  </si>
  <si>
    <t>광석면보온통</t>
  </si>
  <si>
    <t>mineral fiber insulating pipe cover, 鑛石綿保溫筒</t>
  </si>
  <si>
    <t>① KS F 4703. ② 이 규격은 열의 절연에 쓰이는 광석면을 주재료로 한 광석면 보온통에 대하여 규정.</t>
  </si>
  <si>
    <t>4146</t>
  </si>
  <si>
    <t>광석면보온판</t>
  </si>
  <si>
    <t>mineral fiber insulating board, 鑛石綿保溫板</t>
  </si>
  <si>
    <t>①KSF4705. ② 이 규격은 열의 절연에 쓰이는 광석면을 주재료로 한 광석면 보온판에 대하여 규정함. ③ 종류-품질에 따라 각각 1‧2‧3‧4호로 구분.</t>
  </si>
  <si>
    <t>4147</t>
  </si>
  <si>
    <t>광석면블랭킷</t>
  </si>
  <si>
    <t>mineral fiber blanket, 鑛石綿－</t>
  </si>
  <si>
    <t>① KS F 4705. ② 이 규격은 열의 절연에 쓰이는 광석면을 주재료로 한 광석면 블랭킷 및 메탈라스가 붙은 광석면 블랭킷에 대하여 규정.</t>
  </si>
  <si>
    <t>4148</t>
  </si>
  <si>
    <t>광석면펠트</t>
  </si>
  <si>
    <t>mineral fiber felt, 鑛石綿－</t>
  </si>
  <si>
    <t>① KS F 4706. ② 이 규격은 열의 절연에 쓰이는 광석면을 주재료로 한 광석면 펠트 및 메탈라스가 붙은 광석면 펠트에 대하여 규정. ③ 종류-품질에 따라 8종으로 구분함(광석면 펠트1호‧1-M호‧광석면 펠트2호‧2-M호‧광석면 펠트3호‧3-M호‧광석면 펠트 4호‧4-M호). 여기서, M은 메탈라스 붙은 광석면 펠트.</t>
  </si>
  <si>
    <t>4149</t>
  </si>
  <si>
    <t>SFRC</t>
  </si>
  <si>
    <t>415</t>
  </si>
  <si>
    <t>광석면흡음재</t>
  </si>
  <si>
    <t>mineral fiber acoustic material, 鑛石綿吸音材</t>
  </si>
  <si>
    <t>① KSF4713. ② 이 규격은 흡음을 목적으로 사용하는 광석면 보드, 광석면 라스블랭킷 및 광석면 펠트에 대하여 규정.</t>
  </si>
  <si>
    <t>4150</t>
  </si>
  <si>
    <t>광속</t>
  </si>
  <si>
    <t>luminous flux, 光束</t>
  </si>
  <si>
    <t>빛이라는 방사 에너지가 어느 면을 통과하는 비율로서 단위 시간당 빛의 에너지량. 단위는 루멘(lumen). 기호는 lm</t>
  </si>
  <si>
    <t>4151</t>
  </si>
  <si>
    <t>광속 발산도</t>
  </si>
  <si>
    <t>luminous emittance； luminous exitance</t>
  </si>
  <si>
    <t>단위면적당 발산 광속(lm/㎡)</t>
  </si>
  <si>
    <t>4152</t>
  </si>
  <si>
    <t>광속 전달 계산법</t>
  </si>
  <si>
    <t>luminous flux transfer method</t>
  </si>
  <si>
    <t>균등 확산 반사로 가정하고, 면에서 면으로의 광속 전달을 형태 계수를 사용한 상호 반사 연립 방정식으로 해를 구하는 수치 해법</t>
  </si>
  <si>
    <t>4153</t>
  </si>
  <si>
    <t>광속발산도</t>
  </si>
  <si>
    <t>luminous radiance, luminous emission, luminous emanate rate, 光束發散度</t>
  </si>
  <si>
    <t>4154</t>
  </si>
  <si>
    <t>광속법</t>
  </si>
  <si>
    <t>lumen method, 光束法</t>
  </si>
  <si>
    <t>전반 조명의 설계에 사용하는 계산법으로 표준 비시감도에 비례하는 분광 감도를 가진 수광기 작용의 크기에 따른 방사를 평가함으로써 광속 수를 측정하는 방법</t>
  </si>
  <si>
    <t>4155</t>
  </si>
  <si>
    <t>광역 공원</t>
  </si>
  <si>
    <t>regional park</t>
  </si>
  <si>
    <t>주민의 휴식이나 가벼운 운동, 놀이 등을 목적으로 하는 대략 50ha 이상의 대규모 공원.</t>
  </si>
  <si>
    <t>4156</t>
  </si>
  <si>
    <t>광역 도시 계획</t>
  </si>
  <si>
    <t>extensive town plan(ning)； metropolitan area plan(ning)</t>
  </si>
  <si>
    <t>도시의 행정구역에 한정하지 않고, 실제 도시의 영향이 직접 미치는 주변 지역까지 포함하여 계획구역을 확장하여 수립하는 광의의 도시계획.</t>
  </si>
  <si>
    <t>4158</t>
  </si>
  <si>
    <t>광역 피난</t>
  </si>
  <si>
    <t>disaster refuge in large area</t>
  </si>
  <si>
    <t>대지진이나 대규모 화재 시, 재해가 국지적이 아니고 넓은 범위에 걸쳐서 영향을 미칠 때의 피난.</t>
  </si>
  <si>
    <t>4159</t>
  </si>
  <si>
    <t>SH파</t>
  </si>
  <si>
    <t>SH wave</t>
  </si>
  <si>
    <t>①S파 중 매질의 입자 운동 궤적이 수평 성분만인 파동. ②비연직 방향의 전파(傳播)에서는 파동 전파 경로를 포함하는 연직 평면에 대하여 수직인 입자 운동</t>
  </si>
  <si>
    <t>416</t>
  </si>
  <si>
    <t>광역 피난 광장</t>
  </si>
  <si>
    <t>large scale open space for disaster refuge</t>
  </si>
  <si>
    <t>대재난에 의해 큰 피해가 예상되는 지역에서 피난로와 연결시켜 계획되는 10ha 이상의 공원, 녹지 등의 공용지로  안전한 장소.</t>
  </si>
  <si>
    <t>4160</t>
  </si>
  <si>
    <t>광역권</t>
  </si>
  <si>
    <t>도시 활동이 사회 경제적으로 일체가 된 것으로 영향을 미치는 한정된 넓은 구역으로 광범위한 구역. 어떤 특별한 목적에서나 또는 자연적 추세에 의해 생활권, 경제권, 통근권 등을 말한다.</t>
  </si>
  <si>
    <t>4161</t>
  </si>
  <si>
    <t>광역도시계획</t>
  </si>
  <si>
    <t>extensive town planning, regional town planning, 廣域都市計劃</t>
  </si>
  <si>
    <t>4162</t>
  </si>
  <si>
    <t>광역도시화</t>
  </si>
  <si>
    <t>廣域都市化</t>
  </si>
  <si>
    <t>도시의 문화 형태가 도시 이외의 지역으로 발전ㆍ확대됨에 따라, 행정 단위로서 시 구역을 넘어 도시가 외연적으로 확장되어 나가는 현상.</t>
  </si>
  <si>
    <t>4163</t>
  </si>
  <si>
    <t>광역형 상점가</t>
  </si>
  <si>
    <t>통상적으로 20분 이내 거리의 상권에 위치하면서 일정 면적 이상의 규모를 가진 상업가로.</t>
  </si>
  <si>
    <t>4164</t>
  </si>
  <si>
    <t>광열화</t>
  </si>
  <si>
    <t>light degradation； photo degradation</t>
  </si>
  <si>
    <t>빛에 의한 재료의 열화 작용 또는 현상. 일반적으로 자외선 열화와 동일한 의미로 사용한다.</t>
  </si>
  <si>
    <t>4166</t>
  </si>
  <si>
    <t>광엽수</t>
  </si>
  <si>
    <t>broad leaved tree, 廣葉樹</t>
  </si>
  <si>
    <t>4167</t>
  </si>
  <si>
    <t>광원</t>
  </si>
  <si>
    <t>source of light, 光源</t>
  </si>
  <si>
    <t>에너지의 변환에 의해 빛을 방출하는 물체</t>
  </si>
  <si>
    <t>4168</t>
  </si>
  <si>
    <t>광원면</t>
  </si>
  <si>
    <t>surface of light source</t>
  </si>
  <si>
    <t>채광이나 조명의 설계 또는 계산에서 그 면이 실제의 광원이 아니더라도 창면이나 조명 기구면과 같이 광원으로 생각하는 것이 편리한 면</t>
  </si>
  <si>
    <t>4169</t>
  </si>
  <si>
    <t>SI 주택</t>
  </si>
  <si>
    <t>주택을 구성하는 몸체 구조부분(skeleton=S, 아파트는 공동부분)과 내장·설비부분(infill = I, 아파트는 전용부분)을 나눈 공급방식</t>
  </si>
  <si>
    <t>417</t>
  </si>
  <si>
    <t>광원색</t>
  </si>
  <si>
    <t>light source colour, light source color, farbe der liehtquelle &lt;獨&gt;, couleur de lumiere&lt;佛&gt;, 光源色</t>
  </si>
  <si>
    <t>광원에서 나오는 빛의 색</t>
  </si>
  <si>
    <t>4170</t>
  </si>
  <si>
    <t>광원색의 측정방법</t>
  </si>
  <si>
    <t>광원에서 나오는 빛의 색을 측정하는 방법(KS A 0068)</t>
  </si>
  <si>
    <t>4171</t>
  </si>
  <si>
    <t>광장</t>
  </si>
  <si>
    <t>plaza, 廣場</t>
  </si>
  <si>
    <t>도시 속의 개방된 장소로서 많은 사람들이 모일 수 있고 자유롭게 이용할 수 있는 넓은 공간이다. 고대 그리스 도시에는 아고라(agora)라고 하는 광장이 있었다. 이 낱말은 '사람들이 모이는 곳'이란 뜻이다. 이 뜻과 같이 이곳은 시민생활의 중심지 역할을 하는 곳이어서, 종교·정치·사법·상업·사교 등이 행해지는 사회생활의 중심지이기도 하였다. 그 주위에는 공공생활에 필요한 건축물들이 둘러서 있고 회의장·사원(寺院)·점포·주랑(柱廊) 등이 차지하고 있어서 자연스럽게 시민들이 모여들었다. 그 내부에는 제단·조각·분수와 연못·나무 등이 있어서 시민들의 휴식 장소가 되기도 했다.</t>
  </si>
  <si>
    <t>4172</t>
  </si>
  <si>
    <t>광재</t>
  </si>
  <si>
    <t>slag, 鑛滓</t>
  </si>
  <si>
    <t>①용광로에서 철광을 제련할 때 생성되는 비금속성 생성물로서 주성분은 규산염‧석회질‧규산반토 등의 염기물로 이루어져 있는 것(KS F 2523). ② ⇨고로광재(＝).</t>
  </si>
  <si>
    <t>4174</t>
  </si>
  <si>
    <t>광재면</t>
  </si>
  <si>
    <t>slag wool, 鑛滓綿</t>
  </si>
  <si>
    <t>① 고로광재(⇦)를 급랭하여 면상(綿狀;섬유) 물질로 한 것. ② 용도는 석면(石綿)대용으로 각종 단열‧보온‧보냉‧방음‧흡음재로 씀. ③＝슬래그울＝고로면(高爐綿). ④ ⇨광재(＝).</t>
  </si>
  <si>
    <t>4175</t>
  </si>
  <si>
    <t>광재벽돌</t>
  </si>
  <si>
    <t>slag brick, 鑛滓壁乭</t>
  </si>
  <si>
    <t>① 슬래그를 분쇄한 것에 소석회(8～12%)를 가하여 혼련(混練) 성형하여 공중(空中)경화 또는 고압증기 가마에 경화(硬化)시켜 만듦. ② 흡수율‧열전도율이 적음. ③ ＝고로(高爐)벽돌＝슬래그벽돌. ④ ⇨고로광재. ⑤ ⇨광재.</t>
  </si>
  <si>
    <t>4176</t>
  </si>
  <si>
    <t>광재시멘트</t>
  </si>
  <si>
    <t>⇨고온의 광재를 물에 넣었다가 건조시켜 가루로 만든 것에 10∼15％의 석회나 석고를 가한 시멘트.</t>
  </si>
  <si>
    <t>김규용</t>
  </si>
  <si>
    <t>4177</t>
  </si>
  <si>
    <t>광재자갈</t>
  </si>
  <si>
    <t>slag aggregate, slag ballast, 鑛滓－</t>
  </si>
  <si>
    <t>철을 용해할 때 용제의 작용으로 생기는 슬래그를 정제한 후, 남아 있는 찌꺼기를 부수어 만든 자갈.</t>
  </si>
  <si>
    <t>4178</t>
  </si>
  <si>
    <t>SIL</t>
  </si>
  <si>
    <t>speech interference level</t>
  </si>
  <si>
    <t>음성간섭수준.옥타브 밴드로측정 된음압 레벨에서 계산 된 음향 파라미터로사람 귀의감도가 가장 높은 주파수 범위에서 노이즈 신호를 특성화하는 데 사용</t>
  </si>
  <si>
    <t>418</t>
  </si>
  <si>
    <t>광전지</t>
  </si>
  <si>
    <t>photovoltaic cell; barrier layer cell; photoelectric cell</t>
  </si>
  <si>
    <t>빛에 의해 반도체의 p-n 전극간에 생기는 전위차를 이용한 광전 효과로 빛 에너지를 전기 에너지로 바꾸는 장치</t>
  </si>
  <si>
    <t>4180</t>
  </si>
  <si>
    <t>광전지 조도계</t>
  </si>
  <si>
    <t>photocell illuminometer</t>
  </si>
  <si>
    <t>물체에서 방출되는 자유 전자의 세기에 따라 바뀌는 광전류를 광전지를 써서 측정하여 물체의 밝기를 재는 기기</t>
  </si>
  <si>
    <t>4181</t>
  </si>
  <si>
    <t>광정</t>
  </si>
  <si>
    <t>light well, 光井</t>
  </si>
  <si>
    <t>지붕의 개구부에서 천장면의 채광면까지를 원통형으로 하고 그 내면을 반사율이 높게 마무리한 천창으로, 빛의 확산성이 좋고 실내 조도가 균일하여 정밀공장 등에 사용된다. 일반적으로 단면의 것을 여러 개 만들어서 실내를 밝게 한다. 다른 천창보다 빛의 확산성이 좋다.</t>
  </si>
  <si>
    <t>4183</t>
  </si>
  <si>
    <t>광창</t>
  </si>
  <si>
    <t>lighting window, 光窓</t>
  </si>
  <si>
    <t>어두운 실내를 밝혀주기 위하여 설치하는 창. 부엌이나 광·고방·헛간·다락 등의 벽에 설치된다.</t>
  </si>
  <si>
    <t>4184</t>
  </si>
  <si>
    <t>광천장</t>
  </si>
  <si>
    <t>luminous ceiling, 光天障</t>
  </si>
  <si>
    <t>채광 또는 환기를 목적으로 지붕에 설치한 창으로, 벽면의 같은 크기 창문의 3배의 채광효과가 있으나 청소나 손질이 어렵고 여름철 직사광선을 막을 수 없는 문제가 있다. 미술관이나 박물관과 같이 전시장이 너무 커서 벽 쪽의 창문으로부터 채광이 불충분할 때 사용되며, 방의 천장부분으로부터 빛을 받아들이는 방식의 창이다.</t>
  </si>
  <si>
    <t>4185</t>
  </si>
  <si>
    <t>광케이블</t>
  </si>
  <si>
    <t>optical (fiber) cable</t>
  </si>
  <si>
    <t>① 광케이블은 전기 케이블과 유사하지만 빛을 운반하는데 사용되는 하나 이상의 광케이블을 포함하는 케이블을 말하며 광섬유 케이블이라고도 불린다. ② 중심부가 굴절률이 높고 외주부의 굴절률은 낮은 구조로 되어 있다. ③ 중심부로 쏘아진 빛은 전반사하여 중심 유리 속을 타고 빛의 속도로 전파된다. 전파의 전송 속도는 빛의 속도로 속도와 거리의 관점에서 비교할 수 없는 이점을 가진다.</t>
  </si>
  <si>
    <t>4186</t>
  </si>
  <si>
    <t>광탄성</t>
  </si>
  <si>
    <t>photoelasticity</t>
  </si>
  <si>
    <t>투명한 탄성체의 판에 외력을 가하여 편광을 통과시키면 응력분포를 알수 있는 줄무늬가 형성되는 현상.</t>
  </si>
  <si>
    <t>4187</t>
  </si>
  <si>
    <t>광택</t>
  </si>
  <si>
    <t>glossiness, 光澤</t>
  </si>
  <si>
    <t>① 물체 표면의 광택의 정도를 수량화한 지표. 정반사 광성분의 대소에 따라 정해진다.</t>
  </si>
  <si>
    <t>4188</t>
  </si>
  <si>
    <t>광택 지우기</t>
  </si>
  <si>
    <t>frosting</t>
  </si>
  <si>
    <t>① 광택이 없는 상태로 만드는 것, 또는 그 상태. ② 금속, 도장, 유리 등에 사용된다.</t>
  </si>
  <si>
    <t>4189</t>
  </si>
  <si>
    <t>SK 공법</t>
  </si>
  <si>
    <t>SK system</t>
  </si>
  <si>
    <t>프리스트레스드 콘크리트에서 긴장재를 고정시키기 위한 정착 공법의 일종으로,  7연선 혹은 19연선으로 이루어진 긴장재를 압착 그립 및 지압판을 써서 한 줄씩 콘크리트에 긴장 · 정착하는 공법.</t>
  </si>
  <si>
    <t>419</t>
  </si>
  <si>
    <t>광택내기</t>
  </si>
  <si>
    <t>glazing, 光澤－</t>
  </si>
  <si>
    <t>① 도자기류에 유약을 입히는 것.</t>
  </si>
  <si>
    <t>4191</t>
  </si>
  <si>
    <t>광택도</t>
  </si>
  <si>
    <t>glossiness</t>
  </si>
  <si>
    <t>빛의 반사에 의하여 물체 표면의 광택 비율을 수량화한 지표</t>
  </si>
  <si>
    <t>4192</t>
  </si>
  <si>
    <t>광택도측정방법</t>
  </si>
  <si>
    <t>물체 표면의 광택의 물리적 측정.</t>
  </si>
  <si>
    <t>4193</t>
  </si>
  <si>
    <t>광해</t>
  </si>
  <si>
    <t>environmental pollution caused by mining</t>
  </si>
  <si>
    <t>광업 활동으로 인하여 환경에 미치는 피해. 채굴 과정에서 생기는 유독 가스나 갱도로부터의 광독수, 제련 과정에서 생기는 폐수나 정련소의 연기 피해, 지하 채굴로 인한 지반 침하 등의 피해.</t>
  </si>
  <si>
    <t>4194</t>
  </si>
  <si>
    <t>광화학 스모그</t>
  </si>
  <si>
    <t>photochemical smog</t>
  </si>
  <si>
    <t>오염된 대기에서 발생하는 것으로 태양 복사선에 의해 유발된 광화학 반응의 스모그. 로스앤젤리스형 스모그라고도 함</t>
  </si>
  <si>
    <t>4195</t>
  </si>
  <si>
    <t>괘긋기</t>
  </si>
  <si>
    <t>marking gauge</t>
  </si>
  <si>
    <t>목재의 일면을 기준으로 하여 이로부터 필요 거리를 재고, 이것과 병행하는 직선을 재면(材面)에 금긋기 위해 사용하는 도구.</t>
  </si>
  <si>
    <t>4197</t>
  </si>
  <si>
    <t>괘등</t>
  </si>
  <si>
    <t>hanging lamp, 掛燈</t>
  </si>
  <si>
    <t>누각이나 전각 따위의 천장 혹은 벽에 매다는 등</t>
  </si>
  <si>
    <t>4198</t>
  </si>
  <si>
    <t>괘정</t>
  </si>
  <si>
    <t>掛釘</t>
  </si>
  <si>
    <t>① 걸쇠. ② 갈고리가 달린 못.</t>
  </si>
  <si>
    <t>4199</t>
  </si>
  <si>
    <t>2단젖힘</t>
  </si>
  <si>
    <t>二段－</t>
  </si>
  <si>
    <t>간단한 기초파기에 있어서 상하 2단으로 토공(土工)을 배치하고 흙을 밑에서부터 순차로 릴레이식으로 위에 젖혀 올리는 것.</t>
  </si>
  <si>
    <t>42</t>
  </si>
  <si>
    <t>SM 공법</t>
  </si>
  <si>
    <t>SM system</t>
  </si>
  <si>
    <t>프리스트레스드 콘크리트에서 긴장재를 고정시키기 위한 정착 공법의 일종으로, PC강연선을 캐스팅 플레이트와 수콘이라 불리는 고정장치에 직접 정착하는 공법.</t>
  </si>
  <si>
    <t>420</t>
  </si>
  <si>
    <t>괴불</t>
  </si>
  <si>
    <t>① 일반적으로 어린아이가 주머니 끈 끝에 차는 삼각형 모양의 조그만 노리개. ② 건축에서 직각으로 만나는 모서리를 버티기 위하여 빗대는 삼각형 부재 = 귀잡이쪽</t>
  </si>
  <si>
    <t>4200</t>
  </si>
  <si>
    <t>괴불쪽</t>
  </si>
  <si>
    <t>⇨괴불판(＝).</t>
  </si>
  <si>
    <t>4201</t>
  </si>
  <si>
    <t>괴불판</t>
  </si>
  <si>
    <t>bevel, angle tie</t>
  </si>
  <si>
    <t>① 귀잡이쪽과 같이 직교하는 부재의 모서리에 댄 삼각형 혹은 사각형의 널쪽. ② 문짝이 이지러지지 않게 모서리에 구석에 붙인 쪽판자.</t>
  </si>
  <si>
    <t>4202</t>
  </si>
  <si>
    <t>괴석</t>
  </si>
  <si>
    <t>怪石</t>
  </si>
  <si>
    <t>① 모양이 이상하게 생긴 돌. ② 조선시대 궁궐이나 별서 등의 원림(園林)을 조성하고 꾸미는데 사용하고, 받침돌 위에 놓기도 함.</t>
  </si>
  <si>
    <t>4204</t>
  </si>
  <si>
    <t>괴임돌</t>
  </si>
  <si>
    <t>⇨굄돌(＝).</t>
  </si>
  <si>
    <t>4205</t>
  </si>
  <si>
    <t>괴잡목</t>
  </si>
  <si>
    <t>槐雜木</t>
  </si>
  <si>
    <t>이런저런 다양한 용도로 사용되는 나무. 대체로 활엽수 계열의 참나무 등을 말함</t>
  </si>
  <si>
    <t>4206</t>
  </si>
  <si>
    <t>괴촌</t>
  </si>
  <si>
    <t>agglomerated village</t>
  </si>
  <si>
    <t>집들이 불규칙하게 모여서 덩어리 모양으로 집단을 이루고 있는 마을. 자연적인 것과 계획적인 것이 있다.집촌의 한 형태.</t>
  </si>
  <si>
    <t>4207</t>
  </si>
  <si>
    <t>괴팅겐 마노미터</t>
  </si>
  <si>
    <t>Gőttingen manometer</t>
  </si>
  <si>
    <t>기체나 액체의 압력을 측정하는 마노미터의 일종. 넓은 면적을 가진 용기의 바닥부분으로 이어지는 수직 유리관에 의해 마노미터를 구성하고, 유리관 안의 액주 높이를 오목면경을 이용하여 액면의 최저부까지 정확하게 읽을 수 있게 고안된 압력계</t>
  </si>
  <si>
    <t>4208</t>
  </si>
  <si>
    <t>괴팅겐형 풍동</t>
  </si>
  <si>
    <t>Gőttingen type wind tunnel</t>
  </si>
  <si>
    <t>실험에 사용되는 풍동(wind tunnel)은 개방형과 순환형으로 나뉘는데, 풍동 내의 공기가 순환하는 형식의 풍동을 괴팅켄형 풍동 또는 순환형 풍동이라 한다. 괴팅켄 대학에서 고안되었다는 데 근거해서 붙여진 명칭.</t>
  </si>
  <si>
    <t>4209</t>
  </si>
  <si>
    <t>굄</t>
  </si>
  <si>
    <t>chair</t>
  </si>
  <si>
    <t>① 철근 콘크리트 공사에서 수평철근과 거푸집널과의 사이 간격을 일정하게 유지시켜 주기 위해 설치하는 토막. ②판담장 등의 토대 밑과 기초 사이의 버팀하는 것의 총칭.</t>
  </si>
  <si>
    <t>4210</t>
  </si>
  <si>
    <t>굄대</t>
  </si>
  <si>
    <t>① 도리가 잘 굴러가지 않도록 합장에 못질하는 작은 목재편. 물건이 넘어지거나 기울어지지 않게 받쳐서 괴는 대</t>
  </si>
  <si>
    <t>4211</t>
  </si>
  <si>
    <t>굄돌</t>
  </si>
  <si>
    <t>chair stone</t>
  </si>
  <si>
    <t>① 돌쌓기 할 때 석재가 좌우 상하로 움직이지 못하도록 괴어 주기 위한 작은 돌. ② 온돌을 시공할 때 구들장을 받치는 작은 돌로 고래등 위에 놓아 구들장에 열기가 충분히 전달될 수 있도록 하는 돌</t>
  </si>
  <si>
    <t>4212</t>
  </si>
  <si>
    <t>교구</t>
  </si>
  <si>
    <t>4215</t>
  </si>
  <si>
    <t>교단</t>
  </si>
  <si>
    <t>platform, 敎壇</t>
  </si>
  <si>
    <t>학교나 대학의 교실에서 학생이 강의에 집중하기 용이하도록 강연자를 위해 높여 놓은 단.</t>
  </si>
  <si>
    <t>4216</t>
  </si>
  <si>
    <t>교대응력</t>
  </si>
  <si>
    <t>alternating stress, alternate stress, 交代應力</t>
  </si>
  <si>
    <t>하중의 방향이 변하는 교대하중에 의해 부재에 발생되는 응력.</t>
  </si>
  <si>
    <t>4218</t>
  </si>
  <si>
    <t>교대하중</t>
  </si>
  <si>
    <t>alternate [alternating] load, 交代荷重</t>
  </si>
  <si>
    <t>서로 방향이 다르고 크기가 같은 하중이 시간적으로 교대하여 작용하는 하중.</t>
  </si>
  <si>
    <t>4219</t>
  </si>
  <si>
    <t>SMAC</t>
  </si>
  <si>
    <t>strong motion accelerometer</t>
  </si>
  <si>
    <t>①아스팔트콘크리트(Asphalt Concrete)의 줄임말. ②아스팔트와 굵은 골재, 잔골재, 필러(채움재)의 조합으로 가열 혼합하여 제조한 것.</t>
  </si>
  <si>
    <t>422</t>
  </si>
  <si>
    <t>교도소</t>
  </si>
  <si>
    <t>prison, penitentiary, 矯導所</t>
  </si>
  <si>
    <t>재판을 통해 징역, 금고의 선고를 받고 그 형기 중에 있는 자를 수용하여 행형과 교정처우를 시행하는 장소.</t>
  </si>
  <si>
    <t>4220</t>
  </si>
  <si>
    <t>교두</t>
  </si>
  <si>
    <t>翹頭</t>
  </si>
  <si>
    <t>첨차나 살미의 끝부분의 아랫면을 곡선으로 다듬은 모양.</t>
  </si>
  <si>
    <t>4221</t>
  </si>
  <si>
    <t>교두첨차</t>
  </si>
  <si>
    <t>翹頭檐遮</t>
  </si>
  <si>
    <t>첨차의 끝부분을 교두(翹頭)형으로 다듬은 첨차</t>
  </si>
  <si>
    <t>4222</t>
  </si>
  <si>
    <t>교량</t>
  </si>
  <si>
    <t>bridge</t>
  </si>
  <si>
    <t>움푹꺼진 땅, 하천, 해수면, 도로, 철도 등을 건너기 위한 구조물.</t>
  </si>
  <si>
    <t>4224</t>
  </si>
  <si>
    <t>교류</t>
  </si>
  <si>
    <t>alternating current；AC, 交流</t>
  </si>
  <si>
    <t>주기적으로 시간과 방향에 변화있는 전류이며 일반건축에 있어 전등‧동력‧전열 등 대부분의 전기설비는 교류가 이용됨.</t>
  </si>
  <si>
    <t>4225</t>
  </si>
  <si>
    <t>교류 아크 용접</t>
  </si>
  <si>
    <t>alternating current arc welding</t>
  </si>
  <si>
    <t>교류 전류에 의한 아크열을 이용하는 전기 용접.</t>
  </si>
  <si>
    <t>4226</t>
  </si>
  <si>
    <t>교류 엘리베이터</t>
  </si>
  <si>
    <t>elevator driven by alternating current</t>
  </si>
  <si>
    <t>권상기용의 전동기를 교류 전원에 의해 구동하는 방식의 엘리베이터</t>
  </si>
  <si>
    <t>4227</t>
  </si>
  <si>
    <t>교류 전력</t>
  </si>
  <si>
    <t>alternating current power</t>
  </si>
  <si>
    <t>교류가 단위 시간에 할 수 있는 일의 양. 크기는 실효 전류와 실효 전압의 곱으로 나타내며, 단위는 와트(W)</t>
  </si>
  <si>
    <t>4228</t>
  </si>
  <si>
    <t>SMM</t>
  </si>
  <si>
    <t>Standard Method of Measurement of Building Works</t>
  </si>
  <si>
    <t>토지, 부동산, 건설 및 인프라의 평가, 관리 및 개발에서 가장 높은 국제 표준을 홍보하고 시행하는 영국의 전문 단체인 Royal Institute Chartered Surveyors가 작성한 건축 공사 적산 기준.</t>
  </si>
  <si>
    <t>423</t>
  </si>
  <si>
    <t>교류아크용접기</t>
  </si>
  <si>
    <t>A.C arc welder, 交流電弧鎔接器</t>
  </si>
  <si>
    <t>교류 전류를 사용하여 현장에서 용접이 가능한 아크 용접기.</t>
  </si>
  <si>
    <t>4230</t>
  </si>
  <si>
    <t>교류２단속도엘리베이터</t>
  </si>
  <si>
    <t>alternating current two-speed elevator, 交流二段速度－</t>
  </si>
  <si>
    <t>속도 45m/min 이상의 엘리베이터의 경우에 일정속도의 교류 유도전동기로서 정확한 착상이 곤란하므로 착상용 저속 모터로 전환할 수 있는 엘리베이터</t>
  </si>
  <si>
    <t>4232</t>
  </si>
  <si>
    <t>교목</t>
  </si>
  <si>
    <t>喬木</t>
  </si>
  <si>
    <t>높이가 8m를 넘는 나무를 말한다. 교목과 관목은 수종의 특성에 의해 정해지지만 용도에 따라 관목으로 키울 수도 있다. 수간(樹幹)과 가지의 구별이 뚜렷하고 수간은 1개이며, 가지 밑부분까지의 수간 길이가 길다.</t>
  </si>
  <si>
    <t>4233</t>
  </si>
  <si>
    <t>교반</t>
  </si>
  <si>
    <t>agitate, 攪拌</t>
  </si>
  <si>
    <t>물리적 또는 화학적 성질이 다른 둘 이상의 물질을 외부적인 기계 에너지를 이용하여 균일한 혼합 상태로 만드는 일. 건축에서는 콘크리트를 휘젓는 동작.</t>
  </si>
  <si>
    <t>4234</t>
  </si>
  <si>
    <t>교반기</t>
  </si>
  <si>
    <t>kneading machine, kneader, 攪拌機</t>
  </si>
  <si>
    <t>① 점질의 물질을 반죽하는 기계. ② 젓개(열을 고루 잘 퍼지게 하거나, 재료를 잘 뒤섞기 위하여 휘젓는 기구나 기계). ③ ⇨애지테이터(＝).</t>
  </si>
  <si>
    <t>4235</t>
  </si>
  <si>
    <t>교사</t>
  </si>
  <si>
    <t>校舍</t>
  </si>
  <si>
    <t>학교교육의 목표를 달성하기 위해서 사용되는 건물. 교사는 교지(校地)의 위치·면적·지형·지세·주위환경·학생의 발달단계 등 여러 조건에 따라 건물의 구성과 배치가 달라진다.</t>
  </si>
  <si>
    <t>4239</t>
  </si>
  <si>
    <t>SM재</t>
  </si>
  <si>
    <t>용접구조용 압연강재 KS D 3515에 규정</t>
  </si>
  <si>
    <t>424</t>
  </si>
  <si>
    <t>교사의 목조지붕틀구조기준</t>
  </si>
  <si>
    <t>Design Standards for Wooden Roof Construction of School Building, 校舍－木造－構造基準</t>
  </si>
  <si>
    <t>단층 학교건물의 목조 지붕 건립시 적용되는 구조 기준.</t>
  </si>
  <si>
    <t>4240</t>
  </si>
  <si>
    <t>교살</t>
  </si>
  <si>
    <t>交箭</t>
  </si>
  <si>
    <t>창이나 문의 살을 45° 경사로 직교하게 짜아 만든 살</t>
  </si>
  <si>
    <t>4241</t>
  </si>
  <si>
    <t>교살문</t>
  </si>
  <si>
    <t>交箭門</t>
  </si>
  <si>
    <t>문울거미에 가는 살을 45도 경사로 직교되게 맞추어 짠 문. =빗살문.</t>
  </si>
  <si>
    <t>4242</t>
  </si>
  <si>
    <t>교살창</t>
  </si>
  <si>
    <t>交箭窓</t>
  </si>
  <si>
    <t>교살로 짜아 만든 창. =교창(交窓)</t>
  </si>
  <si>
    <t>4244</t>
  </si>
  <si>
    <t>교실</t>
  </si>
  <si>
    <t>class room, 敎室</t>
  </si>
  <si>
    <t>학생으로 편제된 학급을 수용하여 학습 및 강의를 하는 방. 학교시설 중에서 학습 및 생활을 위하여 가장 중심적인 역할을 하는 교육활동의 장(場)으로서, 교육하는 교과의 내용이나 생활에 적합하도록 설치되어야 한다.</t>
  </si>
  <si>
    <t>4245</t>
  </si>
  <si>
    <t>교외</t>
  </si>
  <si>
    <t>suburbs： suburbia</t>
  </si>
  <si>
    <t>도시의 주변지역.도시 외곽 지역으로 주택, 공장, 유통 시설 등이 다수 입지하는 지역.</t>
  </si>
  <si>
    <t>4246</t>
  </si>
  <si>
    <t>교외 현장</t>
  </si>
  <si>
    <t>① 철골조나 철근 콘크리트조 등의 공사에서 건설업자가 하청을 주어 실시하는 분야.</t>
  </si>
  <si>
    <t>4248</t>
  </si>
  <si>
    <t>교외공업지</t>
  </si>
  <si>
    <t>industrial suburb, 郊外工業地</t>
  </si>
  <si>
    <t>도시로의 입구 집중으로 인해 도시 외곽 지역에 조성된 일단의 공업지.</t>
  </si>
  <si>
    <t>4249</t>
  </si>
  <si>
    <t>SN비</t>
  </si>
  <si>
    <t>signal to noise ratio</t>
  </si>
  <si>
    <t>신호 성분과 잡음 성분의 비를 데시벨값으로 표시한 값.</t>
  </si>
  <si>
    <t>425</t>
  </si>
  <si>
    <t>교외주택</t>
  </si>
  <si>
    <t>suburb dwelling, 郊外住宅</t>
  </si>
  <si>
    <t>도심지를 벗어나 교외에 건설된 주택.</t>
  </si>
  <si>
    <t>4250</t>
  </si>
  <si>
    <t>교외주택지</t>
  </si>
  <si>
    <t>residential suburb, 郊外住宅地</t>
  </si>
  <si>
    <t>도심지를 벗어나 교외에 건설된 교외주택을 위한 택지.</t>
  </si>
  <si>
    <t>4251</t>
  </si>
  <si>
    <t>교외화 현상</t>
  </si>
  <si>
    <t>suburbanization</t>
  </si>
  <si>
    <t>도심으로의 인구 집중으로 인해 도시 외곽에 주택지가 조성되고 도로, 철도 등이 정비되어 거주 인구가 확산되면서 시가화해 가는 현상.</t>
  </si>
  <si>
    <t>4252</t>
  </si>
  <si>
    <t>교육 센터</t>
  </si>
  <si>
    <t>educational center</t>
  </si>
  <si>
    <t>교사나 교육 관계자가 공동적으로 사용할 수 있도록 만든 시설.</t>
  </si>
  <si>
    <t>4254</t>
  </si>
  <si>
    <t>교육 시설</t>
  </si>
  <si>
    <t>educational facilities</t>
  </si>
  <si>
    <t>교사나 교육 관계자가 공동적으로 사용할 수 있도록 만든 시설. (=교육시설)</t>
  </si>
  <si>
    <t>4255</t>
  </si>
  <si>
    <t>교육 지구</t>
  </si>
  <si>
    <t>educational district</t>
  </si>
  <si>
    <t>학교, 도서관 그 밖의 교육 시설 등 교육에 관하여 특화된 목적으로 지정하는 용도 지구. =교육연구지구.</t>
  </si>
  <si>
    <t>4256</t>
  </si>
  <si>
    <t>교육연구지구</t>
  </si>
  <si>
    <t>敎育硏究地區</t>
  </si>
  <si>
    <t>4257</t>
  </si>
  <si>
    <t>교육중심지</t>
  </si>
  <si>
    <t>educational center, 敎育中心地</t>
  </si>
  <si>
    <t>도시 안에 교육시설이 집중되어 있어 교육 환경이 잘 조성되어 있는 지역.</t>
  </si>
  <si>
    <t>4258</t>
  </si>
  <si>
    <t>SOx</t>
  </si>
  <si>
    <t>sulfur oxides</t>
  </si>
  <si>
    <t>황 산화물의 총칭으로서, 화석 연료에 포함되는 황 성분의 연소·산화에 의해서 생성된다. 산성비나 호흡기 장해의 원인이 된다. →NOx.</t>
  </si>
  <si>
    <t>426</t>
  </si>
  <si>
    <t>교절</t>
  </si>
  <si>
    <t>pin joint, hinged joint, 鉸節</t>
  </si>
  <si>
    <t>① 골조 구조물에 있어서 부재와 부재를 접합하는 점. ② 부재 사이의 각도가 변하는 절점(=활절).</t>
  </si>
  <si>
    <t>4260</t>
  </si>
  <si>
    <t>교정</t>
  </si>
  <si>
    <t>측정 기기가 정확한 측정값을 표시하도록 표준 기기 등을 사용해서 조정하는 것. (=캘리브레이션)</t>
  </si>
  <si>
    <t>4261</t>
  </si>
  <si>
    <t>교주 목리</t>
  </si>
  <si>
    <t>cross grain</t>
  </si>
  <si>
    <t>① 섬유의 배열이 목재의 수간축 또는 장축에 어긋난 목리. ② =엇결. (반대=통직 목리).</t>
  </si>
  <si>
    <t>4262</t>
  </si>
  <si>
    <t>교지</t>
  </si>
  <si>
    <t>school site</t>
  </si>
  <si>
    <t>학교가 지어지도록 예정된 대지.</t>
  </si>
  <si>
    <t>4263</t>
  </si>
  <si>
    <t>교지계획</t>
  </si>
  <si>
    <t>school site planning, 校地計劃</t>
  </si>
  <si>
    <t>도시계획에서 학교가 들어서도록 예정된 부지를 설정하는 계획.</t>
  </si>
  <si>
    <t>4264</t>
  </si>
  <si>
    <t>교차 볼트</t>
  </si>
  <si>
    <t>cross vault； groin vault； intersecting vault</t>
  </si>
  <si>
    <t>① 두 개의 반원형 모양의 볼트(vault)가 직각으로 교차하여 만든 볼트 또는 공간. ② 건축물에서는 정방형의 평면을 덮는 데 사용되고 그 축압력이 네 모서리에 걸리므로 피어(Pier) 등으로 지지됨. ③ =그로인 볼트(groin vault) )＝크로스 볼트(cross vault)</t>
  </si>
  <si>
    <t>4265</t>
  </si>
  <si>
    <t>교차궁륭</t>
  </si>
  <si>
    <t>groin vault, cross vault, 交叉穹窿</t>
  </si>
  <si>
    <t>⇨교차보올트(＝).</t>
  </si>
  <si>
    <t>4266</t>
  </si>
  <si>
    <t>교차도로</t>
  </si>
  <si>
    <t>cross road, 交叉道路</t>
  </si>
  <si>
    <t>한쪽 도로와 다른 방향의 도로가 한 지점에서 서로 마주치거나 어긋나게 연결되는 도로.</t>
  </si>
  <si>
    <t>4267</t>
  </si>
  <si>
    <t>교차보</t>
  </si>
  <si>
    <t>grid beam</t>
  </si>
  <si>
    <t>작은보가 교차되도록 배치된 것. 격자형태로 배치되어 있을 때는 격자보라 한다. 큰 보(Girder)와 교차되는 작은보(beam) 부분은 교차보라 하지 않는다.</t>
  </si>
  <si>
    <t>4268</t>
  </si>
  <si>
    <t>SQC</t>
  </si>
  <si>
    <t>statistical quality control</t>
  </si>
  <si>
    <t>통계학을 응용한 품질 관리. 미국의 시와트(Shewhart, W.A.)가 제창한 기법. →TQC.</t>
  </si>
  <si>
    <t>427</t>
  </si>
  <si>
    <t>교차부쌓기</t>
  </si>
  <si>
    <t>交叉部積</t>
  </si>
  <si>
    <t>벽돌 공사에서 서로 맞닿게 되는 벽을 다 같이 쌓지 못할 경우 통줄눈이 생기지 않도록 쌓는 방법으로 층단 떼어 쌓기와 켜 걸음 드려 쌓기가 있다. 종류로는 ① 층단 떼어 쌓기 ② 켜 걸음 드려 쌓기 가 있다.</t>
  </si>
  <si>
    <t>4270</t>
  </si>
  <si>
    <t>교차아케이드</t>
  </si>
  <si>
    <t>intersecting arcade, 交叉－</t>
  </si>
  <si>
    <t>기둥이나 교각에 의해 지탱되는 아치(arch)가 교차되면서 만들어지는 복도와 같은 공간.</t>
  </si>
  <si>
    <t>4271</t>
  </si>
  <si>
    <t>교차점</t>
  </si>
  <si>
    <t>intersection</t>
  </si>
  <si>
    <t>둘 이상의 도로가 서로 엇갈리거나 교차하는 지점.</t>
  </si>
  <si>
    <t>4272</t>
  </si>
  <si>
    <t>교차점 교통 용량</t>
  </si>
  <si>
    <t>intersection capacity</t>
  </si>
  <si>
    <t>도로 교차점에서 전체의 교통 처리 능력을 나타내는 지표. 교통 기관의 종류, 이용 방법, 차선별 교통 용량 등을 기초로 하여 신호 현시 방식에 따라서 산출.</t>
  </si>
  <si>
    <t>4273</t>
  </si>
  <si>
    <t>교차형 천장</t>
  </si>
  <si>
    <t>곡면(曲面) 천장의 하나. 아치(arch)에서 발달된 반원형 천장을 볼트라고 하는데 교차볼트는 같은 형의 두 반원통형 볼트가 직각으로 교차해서 된 것을 말한다. ⇨교차볼트(＝).</t>
  </si>
  <si>
    <t>4274</t>
  </si>
  <si>
    <t>교착제</t>
  </si>
  <si>
    <t>sticking agent, 膠着劑</t>
  </si>
  <si>
    <t>전분‧카세인‧천연수지 등과 합성고무‧합성수지제 등을 이용하여 목재‧금속재‧유리 등을 접착하는 재료의 총칭.</t>
  </si>
  <si>
    <t>4275</t>
  </si>
  <si>
    <t>교창</t>
  </si>
  <si>
    <t>단면이 삼각인 긴 목재로 측면벽과 지붕을 만든 정자형태의 창고.</t>
  </si>
  <si>
    <t>4276</t>
  </si>
  <si>
    <t>교창①</t>
  </si>
  <si>
    <t>交窓</t>
  </si>
  <si>
    <t>① 붙박이창의 하나로 문얼굴이 붙박이로 고정된 창. ② 45도 경사진 빗살로 짜여지는 것이 일반적임. ③ ⇨교창. ⇨교살창(＝).</t>
  </si>
  <si>
    <t>4277</t>
  </si>
  <si>
    <t>SRC 구조</t>
  </si>
  <si>
    <t>steel encased reinforced concrete structure</t>
  </si>
  <si>
    <t>강구조를 중심으로 강도보강을 위해 주위를 철근 콘크리트구조로 한 부재에 의해 형성되는 구조</t>
  </si>
  <si>
    <t>428</t>
  </si>
  <si>
    <t>교축 유량계</t>
  </si>
  <si>
    <t>throttle flow meter</t>
  </si>
  <si>
    <t>유동 관내에 교축장치를 설치하고, 교축장치 전후에서 나타나는 압력 차를 이용해 유량을 측정하는 유량계의 총칭</t>
  </si>
  <si>
    <t>4280</t>
  </si>
  <si>
    <t>교통</t>
  </si>
  <si>
    <t>transportation</t>
  </si>
  <si>
    <t>넓은 의미로는 물건과 사람의 움직임을 말한다. 좁은 의미로는 보행, 자동차, 철도, 선박, 항공기 등 교통 수단별로 이것을 이용하는 사람과 물건의 움직임을 말한다.</t>
  </si>
  <si>
    <t>4281</t>
  </si>
  <si>
    <t>교통 감응 신호기</t>
  </si>
  <si>
    <t>traffic actuated signal</t>
  </si>
  <si>
    <t>차랑 감지기로 주변 지역의 교통 상황을 계측하여 신호 주기를 적절하게 조절하는 신호기. 주로 컴퓨터에 의하여 원격으로 조정되며, 교통량이 많이 감지되는 방향은 녹색 신호를 연장하여 소통을 원활하게 한다.</t>
  </si>
  <si>
    <t>4282</t>
  </si>
  <si>
    <t>교통 건축</t>
  </si>
  <si>
    <t>traffic architecture</t>
  </si>
  <si>
    <t>철도역, 주차장, 공항 등 각종 교통 시설과 관련하여 조성되는 건축물. 주로 사무실, 판매점, 호텔 등 교통 이외의 용도와 복합하여 건축된다.</t>
  </si>
  <si>
    <t>4283</t>
  </si>
  <si>
    <t>교통 계획</t>
  </si>
  <si>
    <t>transportation planning</t>
  </si>
  <si>
    <t>현재의 인구ㆍ경제ㆍ토지 이용 따위의 지표와 관련하여 현재의 사람 및 물건의 공간적 이동량과 그 수송 방법을 종합적으로 진단하고, 이를 바탕으로 장래의 지표들을 예측하여 교통사업의 대안을 설정ㆍ평가하고, 집행 계획ㆍ재정 조달 따위의 정책을 수립하는 계획.</t>
  </si>
  <si>
    <t>4284</t>
  </si>
  <si>
    <t>교통 공원</t>
  </si>
  <si>
    <t>traffic playground</t>
  </si>
  <si>
    <t>어린이들이 놀이를 통하여 교통 지식이나 교통 도덕 등의 교통질서를 익히고, 교통질서를 지키는 정신을 키워 교통 사고를 예방할 수 있도록 설치되는 공원.</t>
  </si>
  <si>
    <t>4285</t>
  </si>
  <si>
    <t>교통 공해</t>
  </si>
  <si>
    <t>environmental destruction by traffic</t>
  </si>
  <si>
    <t>자동차, 철도, 항공기 등 교통에 의해 일어나는 소음, 진동, 대기 오염 등의 공해를 말하며, 주로 도로 교통 때문에 발생되는 공해. 자동차 수ㆍ차종ㆍ사용 연료ㆍ주행 방식 등과 밀접한 관련이 있으며, 배기가스에 포함된 유해 물질뿐 아니라 교통 소음과 진동도 공해의 주요 원인이 되고 있다.</t>
  </si>
  <si>
    <t>4286</t>
  </si>
  <si>
    <t>교통 광장</t>
  </si>
  <si>
    <t>station plaza； rotary; roundabout</t>
  </si>
  <si>
    <t>역전 광장, 로터리 등 주로 자동차 교통이 번잡한 곳에 교통정리나 차량의 통과를 원활하게 하기 위하여 만들어 놓은 넓은 공간.</t>
  </si>
  <si>
    <t>4287</t>
  </si>
  <si>
    <t>교통 규제</t>
  </si>
  <si>
    <t>traffic regulation</t>
  </si>
  <si>
    <t>교통 사고 방지, 교통 체증 해결 등을 목적으로 상황에 따라 교통량의 흐름을 조절하는 교통 제어 시스템.</t>
  </si>
  <si>
    <t>4288</t>
  </si>
  <si>
    <t>교통 기관별 분담</t>
  </si>
  <si>
    <t>modal split</t>
  </si>
  <si>
    <t>교통 기관별 트립수를 추계하는 것. 4단계 추계에서는 OD 교통량을 교통 기관별 OD 교통량으로 나누는 프로세스를 말한다.</t>
  </si>
  <si>
    <t>4289</t>
  </si>
  <si>
    <t>SRSS</t>
  </si>
  <si>
    <t>①제곱합 제곱근법(square root of sum of squares)의 약어로 모드조합법중 하나이며, 구조물의 전체 최대응답을 구할 수 있다.</t>
  </si>
  <si>
    <t>429</t>
  </si>
  <si>
    <t>교통 분리</t>
  </si>
  <si>
    <t>traffic segregation</t>
  </si>
  <si>
    <t>교통의 원활한 소통과 안전을 위해 사람이나 자동차 등의 주요 교통 요소를 분리하는 것. 방식으로 평면 분리, 입체 분리, 시간 분리 등이 있다.</t>
  </si>
  <si>
    <t>4290</t>
  </si>
  <si>
    <t>교통 소음</t>
  </si>
  <si>
    <t>traffic noise</t>
  </si>
  <si>
    <t>자동차, 철도 등 교통 수단에 의해 발생하여 주변 지역의 일상적인 생활 환경에 큰 영향을 주는 소음.</t>
  </si>
  <si>
    <t>4291</t>
  </si>
  <si>
    <t>교통 시설</t>
  </si>
  <si>
    <t>transportation facilities</t>
  </si>
  <si>
    <t>자동차ㆍ기차ㆍ배ㆍ비행기 등 각종 교통 수단을 운행하기 위하여 설치한 시설. 도로, 철도, 수로, 역, 주차장, 항만, 공항 등의 결절 시설이 있다.</t>
  </si>
  <si>
    <t>4292</t>
  </si>
  <si>
    <t>교통 예측</t>
  </si>
  <si>
    <t>traffic prediction； prediction of travel demand</t>
  </si>
  <si>
    <t>장래의 교통량과 교통 패턴에 대한 예측. 자연 증가 교통량, 전환 교통량, 유발 교통량 등을 상황에 따라 적절히 예상한다.</t>
  </si>
  <si>
    <t>4293</t>
  </si>
  <si>
    <t>교통 제어</t>
  </si>
  <si>
    <t>traffic control</t>
  </si>
  <si>
    <t>안전하고 원활한 교통의 흐름을 확보하기 위하여 교통의 규제, 경계, 유도 등의 교통 체계를 제어하는 것.</t>
  </si>
  <si>
    <t>4294</t>
  </si>
  <si>
    <t>교통 조사</t>
  </si>
  <si>
    <t>traffic census： transportation study</t>
  </si>
  <si>
    <t>사람이나 물건의 이동에 관한 각종 조사의 총칭.어떤 장소에서 교통 수단의 종류, 이용 방법이나 교통량 등에 대하여 하는 조사.교통량 관측 조사, 주차 수요 실태 조사, 광역적인 교통 수요 실태를 포착하는 기종점 조사 등.</t>
  </si>
  <si>
    <t>4295</t>
  </si>
  <si>
    <t>교통 체계</t>
  </si>
  <si>
    <t>transportation system</t>
  </si>
  <si>
    <t>사람 또는 물건의 이동이나 운송과 관련된 활동을 수행하기 위하여 개별적으로 또는 서로 유기적으로 연계된 교통수단과 교통 시설을 이용하고 관리하는 운영 체계. 혹은 이와 관련된 산업과 제도.</t>
  </si>
  <si>
    <t>4296</t>
  </si>
  <si>
    <t>교통 표지</t>
  </si>
  <si>
    <t>traffic sign</t>
  </si>
  <si>
    <t>안전하고 원활한 교통 소통에 필요한 주의ㆍ규제ㆍ지시ㆍ안내 따위의 정보를 그림이나 문자로 표시한 도로 부속물로 안내판 또는 도로 위에 표시한다.</t>
  </si>
  <si>
    <t>4297</t>
  </si>
  <si>
    <t>교통광장</t>
  </si>
  <si>
    <t>traffic place, 交通廣場</t>
  </si>
  <si>
    <t>국토의 계획 및 이용에 관한 법률에서 정하고 있는 기반시설 중 광장의 한 종류를 말한다. 교차점광장, 역전광장, 주요시설광장이 있다. 근거법은 국토의 계획 및 이용에 관한 법률, 도시계획시설의 결정·구조 및 설치기준에 관한 규칙이다.</t>
  </si>
  <si>
    <t>4298</t>
  </si>
  <si>
    <t>교통량</t>
  </si>
  <si>
    <t>traffic (volume)</t>
  </si>
  <si>
    <t>일정한 곳을 일정한 시간에 이동하는 사람이나 물건, 차량 등의 수량을 말한다.사람의 경우는 한 지점을 통과하는 인원 또는 차량수이며, 물건의 경우는 중량, 트립수, 또는 차량수로 표시한다.</t>
  </si>
  <si>
    <t>4299</t>
  </si>
  <si>
    <t>2단홑장부</t>
  </si>
  <si>
    <t>二段單丈夫</t>
  </si>
  <si>
    <t>결합되는 부재의 위 아래에 각각 만든 홑 장부를 일컫는 용어.</t>
  </si>
  <si>
    <t>43</t>
  </si>
  <si>
    <t>SS</t>
  </si>
  <si>
    <t>현탁된 고형물(콜로이드)로서 물에현탁된 작은 고형 입자를 지칭하며 , 현탁 된 고형물은 비교적 큰 크기로 인해 침강에 의해 제거 될 수있다.수질의지표로 사용 .</t>
  </si>
  <si>
    <t>430</t>
  </si>
  <si>
    <t>교통량 배분</t>
  </si>
  <si>
    <t>traffic assignment</t>
  </si>
  <si>
    <t>교통수단별 교통량을 실제 교통망이나 계획 교통망에 대하여 최적 경로와 일정한 규칙에 의해서 교통망을 구성하는 노선에 따라 배분하여 교통량을 추정하는 것.</t>
  </si>
  <si>
    <t>4300</t>
  </si>
  <si>
    <t>교통량 변동</t>
  </si>
  <si>
    <t>variation in traffic flow</t>
  </si>
  <si>
    <t>교통량의 시간적인 변동을 말한다. 시간, 요일, 계절 변동 등이 있다.</t>
  </si>
  <si>
    <t>4301</t>
  </si>
  <si>
    <t>교통량 조사</t>
  </si>
  <si>
    <t>traffic volume survey</t>
  </si>
  <si>
    <t>일정 시간에 특정한 지점이나 장소를 통과하는 사람이나 물건, 차량의 움직임과 수량에 관한 실태를 파악하기 위한 조사.</t>
  </si>
  <si>
    <t>4302</t>
  </si>
  <si>
    <t>교통량도</t>
  </si>
  <si>
    <t>traffic flow diagram</t>
  </si>
  <si>
    <t>일정 시간 내에 도로망 또는 그 일부를 통과하는 교통량을 링크상에 그 양을 너비로 표시한 화살표로 나타낸 도식.</t>
  </si>
  <si>
    <t>4303</t>
  </si>
  <si>
    <t>교통섬</t>
  </si>
  <si>
    <t>traffic island</t>
  </si>
  <si>
    <t>차량의 원활한 통행과 보행자의 안전한 횡단을 보호하기 위하여 차선 사이, 교차점, 차도 분기점 등에 보통 연석으로 둘러싸여 높게 설치하는 시설.</t>
  </si>
  <si>
    <t>4304</t>
  </si>
  <si>
    <t>교환 분합</t>
  </si>
  <si>
    <t>exchange and readjustment</t>
  </si>
  <si>
    <t>토지의 합리적인 이용을 위하여 소유권과 그 밖의 권리를 교환, 분할, 합병하여 권리를 정리하는 행정 처분.</t>
  </si>
  <si>
    <t>4306</t>
  </si>
  <si>
    <t>교환기</t>
  </si>
  <si>
    <t>exchange switch board, 交換機</t>
  </si>
  <si>
    <t>다수의 전화 통신회로 중에서 요구 회로를 택하여 상호 접속하는 장치</t>
  </si>
  <si>
    <t>4307</t>
  </si>
  <si>
    <t>교회</t>
  </si>
  <si>
    <t>Church, 敎會</t>
  </si>
  <si>
    <t>넓은 의미로 사용될 때는 같은 종교를 믿는 신자의 집단 또는 집회소를 말한다. 그러나 일반적으로는 그리스도교 신자로 결성된 가시적 단체를 말하며, 그리스도교에서는 그리스도와 그리스도를 믿는 사람들이 성령으로 맺어진 비가시적 공동체를 가리키기도 한다.</t>
  </si>
  <si>
    <t>4308</t>
  </si>
  <si>
    <t>교회당</t>
  </si>
  <si>
    <t>Church, Chapel, 敎會堂</t>
  </si>
  <si>
    <t>신자들이 하나님을 예배하거나 각종 신앙적 모임을 갖기 위해 마련된 공식적인 장소. 일명 '예배당'(禮拜堂).</t>
  </si>
  <si>
    <t>4309</t>
  </si>
  <si>
    <t>SSG 구법</t>
  </si>
  <si>
    <t>structural sealant glazing system</t>
  </si>
  <si>
    <t>판유리를 지지하는 금속 부재를 실내측에 수납하여 판유리를 구조용 충진재로 접착 고정하여 지지하는 글레이징 구법.</t>
  </si>
  <si>
    <t>431</t>
  </si>
  <si>
    <t>구거</t>
  </si>
  <si>
    <t>ditch, 溝渠</t>
  </si>
  <si>
    <t>하천보다 규모가 작은 4∼5m 폭의 개울을 뜻함.</t>
  </si>
  <si>
    <t>4311</t>
  </si>
  <si>
    <t>구겐하임미술관</t>
  </si>
  <si>
    <t>Guggenheim美術館</t>
  </si>
  <si>
    <t>뉴욕시에 있는 미국 현대미술 중심의 미술관. 미국 철강계의 거물이자 자선사업가인 솔로몬 구겐하임(Solomon R. Guggenheim)이 수집한 현대미술품들을 기반으로 설립되었다. 원래는 1937년 비대상회화미술관(Museum of Non-objective Painting)이란 이름으로 개관하였으나 1959년 구겐하임미술관으로 개칭하였으며, 설립 초기부터 구겐하임재단이 운영하였다. 현재의 건물은 1943년 건축가 프랭크 로이드 라이트(Frank Lloyd Wright)의 설계에 따라 착공하여 1959년 완성되었다. 큰 달팽이 모양의 외관과 탁 트여 통풍이 잘 되는 천장을 중심으로 한, 계단 없는 나선형 구조의 전시장이라는 독특한 설계로 인기를 모았고 준공되자마자 뉴욕의 새로운 명소로 떠올랐다.</t>
  </si>
  <si>
    <t>4312</t>
  </si>
  <si>
    <t>구계</t>
  </si>
  <si>
    <t>sectional detail; wall section</t>
  </si>
  <si>
    <t>외벽을 구성하는 벽체의 상세한 단면도. 건물 전체의 외관을 형성하는데 중요한 역할을 하는 도면.</t>
  </si>
  <si>
    <t>4313</t>
  </si>
  <si>
    <t>구급실</t>
  </si>
  <si>
    <t>emergency department, 救急室</t>
  </si>
  <si>
    <t>즉각적인 치료가 필요한 환자와 부상자를 수용하는 병실. (=응급실) [오물처리실(soiled utility room)] 검진과 치료에 사용된 재료들을 사용 후 놓아 두는 공간.</t>
  </si>
  <si>
    <t>4319</t>
  </si>
  <si>
    <t>SS재</t>
  </si>
  <si>
    <t>일반구조용압연강재 KS D 3503에 규정</t>
  </si>
  <si>
    <t>432</t>
  </si>
  <si>
    <t>구내</t>
  </si>
  <si>
    <t>premises</t>
  </si>
  <si>
    <t>① 건물이나 부지.② 공사 등 특정한 행위에 대하여 어느 정도 이상의 크기를 가지는 지역으로 시설 관계자 이외의 사람이 출입할 수 없는 곳으로, 울타리·담장 등에 의해 구획된다</t>
  </si>
  <si>
    <t>4321</t>
  </si>
  <si>
    <t>구대</t>
  </si>
  <si>
    <t>working platform</t>
  </si>
  <si>
    <t>터파기나 지하 구체(軀體) 공사를 할 때 재료를 옮기거나 이동 크레인 등의 작업 지반으로서 설치하는 가설의 기대(基臺).</t>
  </si>
  <si>
    <t>4326</t>
  </si>
  <si>
    <t>구덩이파기</t>
  </si>
  <si>
    <t>pit-excavation, 孔堀</t>
  </si>
  <si>
    <t>구조물을 건설할 때에 그 구조물의 일부나 기초를 지표면에서 파 내려간 지면에 구축할 때에 그 부분의 흙을 퍼내는 것. 구덩이파기의 시공은 상당한 깊이가 생기며, 면적도 넓은 경우가 많기 때문에 굴착기계를 사용하는 것이 일반적이다.</t>
  </si>
  <si>
    <t>4327</t>
  </si>
  <si>
    <t>구두질</t>
  </si>
  <si>
    <t>온돌에서 구들장 아래 고래에 모인 재를 구둣대로 쑤시어 긁어내는 일.</t>
  </si>
  <si>
    <t>4329</t>
  </si>
  <si>
    <t>STC</t>
  </si>
  <si>
    <t>sound transmission class</t>
  </si>
  <si>
    <t>주거간 경계벽 등에 대한 공기 전파음의 차음 성능을 표시하는 값. 미국 FHA 권장의 평가 등급값.</t>
  </si>
  <si>
    <t>433</t>
  </si>
  <si>
    <t>구둣대</t>
  </si>
  <si>
    <t>한옥의 굴뚝이나 구들고래의 검댕이나 재 따위를 쑤시고 그러내는 기구. 기다란 장대 끝에 솔이나 짚수세미 따위를 매달아 만든다.</t>
  </si>
  <si>
    <t>4330</t>
  </si>
  <si>
    <t>구들</t>
  </si>
  <si>
    <t>① 한옥의 전통적인 난방방식. 복사난방의 대표적인 형식. ⇨온돌(=) ② 아궁이로부터 고래를 만들고 구들장을 덮은 위에 흙을 발라서 방바닥을 만들고 불을 때어 난방을 하는 구조물.</t>
  </si>
  <si>
    <t>4331</t>
  </si>
  <si>
    <t>구들고래</t>
  </si>
  <si>
    <t>온돌 구조에서 방의 구들장 밑으로 나 있는 불길과 연기가 통하여 나가는 길. 갱동(炕洞). =고래.</t>
  </si>
  <si>
    <t>4332</t>
  </si>
  <si>
    <t>구들놓기</t>
  </si>
  <si>
    <t>온돌공사에서 구들을 고래위에 놓는 일. 고래 위에 굄돌을 받치고 커다란 구들장을 놓는다.</t>
  </si>
  <si>
    <t>4333</t>
  </si>
  <si>
    <t>구들돌</t>
  </si>
  <si>
    <t>⇨구들장(＝).</t>
  </si>
  <si>
    <t>4334</t>
  </si>
  <si>
    <t>구들돌말리기</t>
  </si>
  <si>
    <t>온돌시공의 한 단계. 구들장 위에 초벌바름 하고 임시로 아궁이와 굴뚝을 설치한 후 불을 때서 구들고래 등을 말림</t>
  </si>
  <si>
    <t>4335</t>
  </si>
  <si>
    <t>구들미</t>
  </si>
  <si>
    <t>① 방구들을 뜯어 고칠 때 고래에서 나오는 흙과 재. 거름으로 쓴다. ② ＝고랫재.</t>
  </si>
  <si>
    <t>4336</t>
  </si>
  <si>
    <t>구들방</t>
  </si>
  <si>
    <t>구들장을 놓아 난방할 수 있게 만든 방. =온돌방.</t>
  </si>
  <si>
    <t>4337</t>
  </si>
  <si>
    <t>구들벽</t>
  </si>
  <si>
    <t>① 구들고래를 지나는 불기와 연기가 벽 밖으로 새지 않도록 구들 주위로 쌓은 벽. ② 고래와 같은 높이로 하고 구들장을 올려놓을 수 있도록 턱을 만들어 줌.</t>
  </si>
  <si>
    <t>4338</t>
  </si>
  <si>
    <t>구들장</t>
  </si>
  <si>
    <t>온돌공사에서 고래 위에 깔아 방바닥을 만드는 얇고 넓은 돌.≒구들돌, 온돌석.</t>
  </si>
  <si>
    <t>4339</t>
  </si>
  <si>
    <t>STC 공법</t>
  </si>
  <si>
    <t>음향 전송 클래스 (sound transmission class)의 약어로  건물 파티션이 공기 중 소음을 얼마나 잘 감쇠시키는지에 대한 정수 등급이다. 미국에서는 실내 칸막이, 천장/바닥, 도어, 창문 및 외부 벽 구성을 평가하는 데 널리 사용된다.</t>
  </si>
  <si>
    <t>434</t>
  </si>
  <si>
    <t>구락부</t>
  </si>
  <si>
    <t>club, 俱樂部</t>
  </si>
  <si>
    <t>동호회(同好會) 또는 동아리, 클럽 ( 영어: club ), 구락부 (俱樂部)는 공통의 관심사나 목표를 가지고 정보를 나누면서 함께 즐기는 사람들의 모임이다. 보통 이러한 동호회 사람들이 사용하는 건물을 지칭하기도 한다.</t>
  </si>
  <si>
    <t>4341</t>
  </si>
  <si>
    <t>구량</t>
  </si>
  <si>
    <t>⇨구량각(＝).</t>
  </si>
  <si>
    <t>4343</t>
  </si>
  <si>
    <t>구량가</t>
  </si>
  <si>
    <t>九樑架</t>
  </si>
  <si>
    <t>도리(桁) 9개로 된 한식 목조지붕 가구(架構).</t>
  </si>
  <si>
    <t>4344</t>
  </si>
  <si>
    <t>구량각</t>
  </si>
  <si>
    <t>九樑閣</t>
  </si>
  <si>
    <t>도리 9개를 써서 만든 전각(殿閣).</t>
  </si>
  <si>
    <t>4345</t>
  </si>
  <si>
    <t>구륜</t>
  </si>
  <si>
    <t>九輪</t>
  </si>
  <si>
    <t>탑의 노반(露盤) 위에 있는 9개의 둥근 테로 이루어진 장식. = 상륜</t>
  </si>
  <si>
    <t>4347</t>
  </si>
  <si>
    <t>SV 케이블</t>
  </si>
  <si>
    <t>service entrance vinyl cable</t>
  </si>
  <si>
    <t>전선의 일종 구리의 심선을 비닐 수지로 절연하고 다시 그 밖을 비닐 수지로 피복해서 만들며 원형 단면을 하고 있다. →F 케이블</t>
  </si>
  <si>
    <t>435</t>
  </si>
  <si>
    <t>구름량</t>
  </si>
  <si>
    <t>cloud amount</t>
  </si>
  <si>
    <t>구름이 하늘을 덮고 있는 비율로서, 전 천공 면적을 10으로 하여 육안에 의한 구름 면적이 몇 할에 해당하는지를 표시한 지표</t>
  </si>
  <si>
    <t>4350</t>
  </si>
  <si>
    <t>moire pattern, 雲紋</t>
  </si>
  <si>
    <t>단청 등에 사용되는 구름 모양의 무늬.</t>
  </si>
  <si>
    <t>4351</t>
  </si>
  <si>
    <t>구리</t>
  </si>
  <si>
    <t>copper, 銅</t>
  </si>
  <si>
    <t>① 붉은색을 띤 금속 원소. ② 자연에서 순수한 금속으로 존재하며 연성(延性)과 전성(展性)이 우수하고, 전기와 열의 전도성이 뛰어나다. ③ 원자 기호는 Cu, ④ 원자 번호는 29, 원자량은 63.54.</t>
  </si>
  <si>
    <t>4353</t>
  </si>
  <si>
    <t>구리 합금</t>
  </si>
  <si>
    <t>copper alloy</t>
  </si>
  <si>
    <t>구리에 다른 금속이나 비금속을 넣어 특성을 개선한 합금. 아연과의 합금으로 된 놋쇠, 주석과의 합금으로 된 청동 따위가 있다. =동합금.</t>
  </si>
  <si>
    <t>4354</t>
  </si>
  <si>
    <t>구리-콘스탄탄</t>
  </si>
  <si>
    <t>copper-constantan； T-thermo couple</t>
  </si>
  <si>
    <t>구리와 콘스탄탄 합금을 이용한 열전대의 일종, 일반적으로 200℃ 이하의 온도 측정에 사용</t>
  </si>
  <si>
    <t>4355</t>
  </si>
  <si>
    <t>구리판</t>
  </si>
  <si>
    <t>copper plate, 銅板</t>
  </si>
  <si>
    <t>구리로 압연하여 만든 얇고 넓은 판.</t>
  </si>
  <si>
    <t>4356</t>
  </si>
  <si>
    <t>구리판받침법</t>
  </si>
  <si>
    <t>copper backing process</t>
  </si>
  <si>
    <t>맞대기한 모재의 뒷면에 구리판을 대고서, 위로부터 용접을 하는 편면(片面) 자동 용접법의 하나. 용접할 때 용접부의 비드가 늘어지는 것을 방지한다.</t>
  </si>
  <si>
    <t>4357</t>
  </si>
  <si>
    <t>구리판플럭스받침법</t>
  </si>
  <si>
    <t>copper flux backing process</t>
  </si>
  <si>
    <t>맞댄 부재의 뒷면에 구리판을 대고, 그 위에 입상(粒狀) 플럭스를 뿌려, 편면 자동 용접 시, 쇳물의 흘러내림을 방지한다. 또한, 깨끗하고 균질한 뒷면 비드를 만들 수 있다.</t>
  </si>
  <si>
    <t>4358</t>
  </si>
  <si>
    <t>구리합금피복아크용접봉</t>
  </si>
  <si>
    <t>copper alloy arc welding electrode</t>
  </si>
  <si>
    <t>피복아크용접봉 중 하나로 구리와 구리합금용접에 사용된다.</t>
  </si>
  <si>
    <t>4359</t>
  </si>
  <si>
    <t>SV파</t>
  </si>
  <si>
    <t>SV wave</t>
  </si>
  <si>
    <t>지진파 중에서 횡파인 S파에서 매질의 입자 진동면이 수직방향인 것. 수직횡파 ↔ SH파</t>
  </si>
  <si>
    <t>436</t>
  </si>
  <si>
    <t>구매권</t>
  </si>
  <si>
    <t>shopping sphere</t>
  </si>
  <si>
    <t>상업 집적 시설이 가지고 있는 구매객을 유치할 수 있는 범위의 권역.→소매권.</t>
  </si>
  <si>
    <t>4360</t>
  </si>
  <si>
    <t>구매시설</t>
  </si>
  <si>
    <t>purchas facility, 購買施設</t>
  </si>
  <si>
    <t>일상생활에 필요한 물품을 구매할 수 있는 시설. 일반적으로 상가를 의미.</t>
  </si>
  <si>
    <t>4361</t>
  </si>
  <si>
    <t>구멍 PC판</t>
  </si>
  <si>
    <t>prestressed concrete hollow core slab</t>
  </si>
  <si>
    <t>단면내에 여러 개의 관통구멍을 두어 중량을 경량화한 프리캐스트판 부재에 프리텐션 공법에 의해 프리스트레스를 도입한 제품. 일반적으로 슬래브에 사용됨.</t>
  </si>
  <si>
    <t>4362</t>
  </si>
  <si>
    <t>구멍 아스팔트 루핑</t>
  </si>
  <si>
    <t>perforated asphalt felt</t>
  </si>
  <si>
    <t>① 일정 간격으로 구멍이 뚫린 아스팔트 루핑.</t>
  </si>
  <si>
    <t>4363</t>
  </si>
  <si>
    <t>구멍 파개</t>
  </si>
  <si>
    <t>① 못머리를 묻히게 할 때의 구멍 뚫기에 사용하는 반원호형 날이 있는 송곳.</t>
  </si>
  <si>
    <t>4364</t>
  </si>
  <si>
    <t>구멍 흡음판</t>
  </si>
  <si>
    <t>perforated panel absorber</t>
  </si>
  <si>
    <t>알루미늄판, 철판, 목판, 섬유질판 등에 작은 구멍을 관통시킨 것. 이 구멍에 들어간 음파는 구멍과 배후의 공기층으로 공명기를 구성하고, 공명 주파수 부근에서 구멍 부분의 공기가 심하게 출입하여 흡음력을 나타낸다.</t>
  </si>
  <si>
    <t>4365</t>
  </si>
  <si>
    <t>구멍가심</t>
  </si>
  <si>
    <t>reaming, 孔浚,  整孔</t>
  </si>
  <si>
    <t>철골공사 중 부재 조립 시 리머로 가셔내거나 수정하는 것. 각 재의 리벳구멍지름이 다를 경우에 실시한다.</t>
  </si>
  <si>
    <t>4366</t>
  </si>
  <si>
    <t>구멍내기</t>
  </si>
  <si>
    <t>broached, punched</t>
  </si>
  <si>
    <t>①거친돌 면에 뾰족한 정으로 오목하게 구멍을 나란히 내는 것과 약 2.5cm 간격으로 구멍을 내는 형식. ② 장식정으로 잔구멍을 뚫은 ③ 것장선의 일부를 자르고 구멍을 만드는 일(trimming).</t>
  </si>
  <si>
    <t>4367</t>
  </si>
  <si>
    <t>구멍돌</t>
  </si>
  <si>
    <t>孔石</t>
  </si>
  <si>
    <t>구멍을 뚫은 돌. 벽의 윗부분에 끼워 난로의 연통을 꽂아 목조 건물의 화재를 방지하는 데 쓴다.</t>
  </si>
  <si>
    <t>4368</t>
  </si>
  <si>
    <t>구멍땜</t>
  </si>
  <si>
    <t>sealing</t>
  </si>
  <si>
    <t>바탕 만들기를 할 때, 칠한 면의 구멍을 매우는 것.</t>
  </si>
  <si>
    <t>4369</t>
  </si>
  <si>
    <t>SWA 공법</t>
  </si>
  <si>
    <t>SWA system</t>
  </si>
  <si>
    <t>프리스트레스드 콘크리트에서 긴장재를 고정시키기 위한 정착 공법의 일종으로, PC강연선 6줄을 한 조로 구성하여 강제로 제작된 나눔쐐기와 쐐기받이, 정착판을 통하여 정착시키는 공법.</t>
  </si>
  <si>
    <t>437</t>
  </si>
  <si>
    <t>구멍바닥판</t>
  </si>
  <si>
    <t>void slab</t>
  </si>
  <si>
    <t>바닥 두께의 중앙에 중공부를 둔 슬래브의 총칭. 일반적으로는 원통형 볼트 거푸집을 설치해서 하는 바닥 구조를 말한다.</t>
  </si>
  <si>
    <t>4370</t>
  </si>
  <si>
    <t>구멍벽돌</t>
  </si>
  <si>
    <t>perforated brick, 孔洞壁乭</t>
  </si>
  <si>
    <t>수직으로 구멍을 뚫어 중량이 감소된 벽돌이다. 구멍의 크기는 대개 벽돌의 40%를 넘지 않는다. =중공벽돌.</t>
  </si>
  <si>
    <t>4371</t>
  </si>
  <si>
    <t>구멍쇠</t>
  </si>
  <si>
    <t>穴金</t>
  </si>
  <si>
    <t>전통 건축 장식 중 대문을 여닫을 때 쓰는 회전축 장치</t>
  </si>
  <si>
    <t>4372</t>
  </si>
  <si>
    <t>구멍주초</t>
  </si>
  <si>
    <t>孔柱礎</t>
  </si>
  <si>
    <t>초석의 윗면에 구멍을 파서 기둥 아래 장부가 끼이도록 한 주초. ＝확주초.</t>
  </si>
  <si>
    <t>4373</t>
  </si>
  <si>
    <t>구멍철판</t>
  </si>
  <si>
    <t>punched steel panel</t>
  </si>
  <si>
    <t>구멍 뚫린 철판. 비계용 발판에 쓰인다.</t>
  </si>
  <si>
    <t>4374</t>
  </si>
  <si>
    <t>구멍탄용 연소기</t>
  </si>
  <si>
    <t>연소통과 이에 부속되는 뚜껑 및 받침으로 이루어진 구멍탄을 연소시키기 위한 연소기구이다.</t>
  </si>
  <si>
    <t>4375</t>
  </si>
  <si>
    <t>구면</t>
  </si>
  <si>
    <t>plane of structure, 構面</t>
  </si>
  <si>
    <t>외부 하중에 저항하도록 구성된 평면상의 2차원 골조</t>
  </si>
  <si>
    <t>4376</t>
  </si>
  <si>
    <t>구면내좌굴</t>
  </si>
  <si>
    <t>構面內挫屈</t>
  </si>
  <si>
    <t>외부 하중에 저항하도록 구성된 평면상의 2차원 골조 내에 생기는 좌굴.</t>
  </si>
  <si>
    <t>4379</t>
  </si>
  <si>
    <t>S파</t>
  </si>
  <si>
    <t>secondary wave; S wave</t>
  </si>
  <si>
    <t>S wave 또는2차파(secondary wave)라 하며  실체파(진원에서 모든 방향으로 발생하는 파동)중횡파(전단파)이며, 고체 상태의 물질만 통과한다. 속도는 3~4km/s로 비교적 느리고 물질의 표면으로 파가 도달하는 범위가P파에 비해 짧다.  진폭이 커, P파에 비해 피해가 크다.↔P파.</t>
  </si>
  <si>
    <t>438</t>
  </si>
  <si>
    <t>구면외좌굴</t>
  </si>
  <si>
    <t>構面外挫屈</t>
  </si>
  <si>
    <t>외부 하중에 저항하도록 구성된 평면상의 2차원 골조 면외방향으로 생기는 좌굴.</t>
  </si>
  <si>
    <t>4380</t>
  </si>
  <si>
    <t>구면파</t>
  </si>
  <si>
    <t>spherical wave, 球面波</t>
  </si>
  <si>
    <t>파(波)의 면이 구면인 파동</t>
  </si>
  <si>
    <t>4381</t>
  </si>
  <si>
    <t>구명 설비</t>
  </si>
  <si>
    <t>lifesaving appliance</t>
  </si>
  <si>
    <t>해상에서 재난 및 사고시 피난하는 설비의 총칭. 구명정, 구명 뗏목, 구명 튜브, 구명복 등</t>
  </si>
  <si>
    <t>4383</t>
  </si>
  <si>
    <t>구명삭</t>
  </si>
  <si>
    <t>safety rope</t>
  </si>
  <si>
    <t>높은 건설 현장에서 작업을 하는 경우, 추락 사고를 방지하기 위해 몸에 장착하는 밧줄이다. 허리에 찬 벨트를 비계 기타의 고정물에 연결해서 사용한다.</t>
  </si>
  <si>
    <t>4384</t>
  </si>
  <si>
    <t>구배</t>
  </si>
  <si>
    <t>경사의 정도. 지붕의 경사를 나타낼 때 등에 사용되며, 각도로 나타낸다든지, 10을 분모로 했을 때의 분수, 높이/저변(예를 들면 3/10)으로 나타낸다. 3/10을 3/10물매라 한다.</t>
  </si>
  <si>
    <t>4385</t>
  </si>
  <si>
    <t>구법</t>
  </si>
  <si>
    <t>building construction</t>
  </si>
  <si>
    <t>건축물을 구성하거나 시공하는 방법</t>
  </si>
  <si>
    <t>4386</t>
  </si>
  <si>
    <t>구법 계획</t>
  </si>
  <si>
    <t>planning of building construction</t>
  </si>
  <si>
    <t>건축물을 구성하거나 시공하는 방법을 계획함.</t>
  </si>
  <si>
    <t>4387</t>
  </si>
  <si>
    <t>구부러짐</t>
  </si>
  <si>
    <t>석재의 결점에 관한 용어 중 하나로, 석재의 표면 및 측면이 구부러진 것을 뜻한다.</t>
  </si>
  <si>
    <t>4388</t>
  </si>
  <si>
    <t>구부려박기</t>
  </si>
  <si>
    <t>두 부재 두께보다 긴 못을 박아 빠져나온 못 끝을 구부려 못이 빠지지 않게 하여 두 부재의 결합력을 높이는 일.</t>
  </si>
  <si>
    <t>4389</t>
  </si>
  <si>
    <t>T 바</t>
  </si>
  <si>
    <t>T-bar</t>
  </si>
  <si>
    <t>T형 단면의 막대. T형강</t>
  </si>
  <si>
    <t>439</t>
  </si>
  <si>
    <t>구부린 철근</t>
  </si>
  <si>
    <t>4390</t>
  </si>
  <si>
    <t>구분 소유</t>
  </si>
  <si>
    <t>condominium ownership</t>
  </si>
  <si>
    <t>하나의 건물을 여러 사람이 나누어 소유하는 일. 공동 주택(아파트), 고층 건물의 소유 형태.</t>
  </si>
  <si>
    <t>4392</t>
  </si>
  <si>
    <t>구분 소유권</t>
  </si>
  <si>
    <t>벽, 바닥 등에 의해 구획된 건물의 일부를 목적으로 하는 소유권으로 하나의 건물을 여러 부분으로 나누어 소유할 때 건물의 각 부분에 대한 소유권.토지나 공용 부분은 그 건물의 구분 소유권자에 의해 공유된다.</t>
  </si>
  <si>
    <t>4393</t>
  </si>
  <si>
    <t>구분 지상권</t>
  </si>
  <si>
    <t>condominium leasehold</t>
  </si>
  <si>
    <t>건물 등과 같은 공작물의 소유자가 토지의 지하 또는 상공 가운데 일정한 범위를 지정하여 그 공간의 사용을 인정하는 지상권. 그 이외의 토지 부분은 토지 소유자에게 사용권이 있다.</t>
  </si>
  <si>
    <t>4394</t>
  </si>
  <si>
    <t>구사</t>
  </si>
  <si>
    <t>stable, horse barn, 廐舍</t>
  </si>
  <si>
    <t>마구간.</t>
  </si>
  <si>
    <t>4396</t>
  </si>
  <si>
    <t>2면전단</t>
  </si>
  <si>
    <t>double shear, 二面剪斷</t>
  </si>
  <si>
    <t>① 리벳‧볼트 등의 이음에서 전단되는 면이 두면인 것(두 곳에서 전단이 일어나는 것). ② ＝복전단(複剪斷). ③ 일면전단. ④ ⇨리벳이음. ⑤ 강재의 리벳이음에는 겹친이음(lap joint)과 덧판이음(splice joint)이 있는데 여기서 일어나는 응력을 말함.</t>
  </si>
  <si>
    <t>44</t>
  </si>
  <si>
    <t>T 이음</t>
  </si>
  <si>
    <t>T-joint</t>
  </si>
  <si>
    <t>[1] 하나의 판 단면을 다른 판의 표면에 올려놓고, T형과 거의 직각으로 접합하는 이음. [2] 하나의 배관에 다른 관을 직각으로 접속하는 이음.</t>
  </si>
  <si>
    <t>440</t>
  </si>
  <si>
    <t>구새통</t>
  </si>
  <si>
    <t>hollow[ed] log</t>
  </si>
  <si>
    <t>① 나무의 속이 썩어서 구멍이 생긴 통나무 =구새  ② 나무로 만든 굴뚝</t>
  </si>
  <si>
    <t>4401</t>
  </si>
  <si>
    <t>구석</t>
  </si>
  <si>
    <t>corner</t>
  </si>
  <si>
    <t>벽과 벽이 모이는 곳의 좁아지는 공간.</t>
  </si>
  <si>
    <t>4402</t>
  </si>
  <si>
    <t>구석 기둥</t>
  </si>
  <si>
    <t>건물의 구석에 있는 기둥. 일본어로 隅の柱. 퀴퉁이에 있어서 우리나라에서는 귀기둥으로 불린다</t>
  </si>
  <si>
    <t>4403</t>
  </si>
  <si>
    <t>구석건넌방</t>
  </si>
  <si>
    <t>안채에서 대청마루를 사이에 두고 안방과 맞은편에 있는 방. 안채에 대청마루를 둔 중부지역 살림집의 경우에는 대청을 가운데에 두고 안방과 건넌방이 서로 마주하여 배치된다.</t>
  </si>
  <si>
    <t>4404</t>
  </si>
  <si>
    <t>구성</t>
  </si>
  <si>
    <t>construction, 構成</t>
  </si>
  <si>
    <t>예술작품에서 작품을 이루는 여러 요소가 결합하여 전체적인 통일을 주는 방법.'구도(構圖)'가 조형예술 중에서 평면예술에만 국한된 비교적 좁은 개념인 데 비하여, '구성'은 평면과 입체를 불문하여 사용되며, 또 조형예술 이외에도 음악·문예·연극·무용·영화 등 모든 예술영역에 걸쳐 극히 광범위하게 사용된다. 원래 '모아서(con) 조립(struct)한다'는 뜻으로 3차원적 예술, 특히 건축에서 많이 사용되는 어휘이다.</t>
  </si>
  <si>
    <t>4407</t>
  </si>
  <si>
    <t>구성 방정식</t>
  </si>
  <si>
    <t>constitutive equation</t>
  </si>
  <si>
    <t>구조체에 외부력이 작용했을때, 내부력과 변형과의 관계를 나타내는 방정식.</t>
  </si>
  <si>
    <t>4408</t>
  </si>
  <si>
    <t>구성단위</t>
  </si>
  <si>
    <t>units, 構成單位</t>
  </si>
  <si>
    <t>지정된 치수로 생산된 건축재료로 구성될 때 기준이 되는 치수.</t>
  </si>
  <si>
    <t>4409</t>
  </si>
  <si>
    <t>T 플랜지</t>
  </si>
  <si>
    <t>T-flange</t>
  </si>
  <si>
    <t>T형강 등 T자 형태 강구조 부재에서 플랜지 부분을 의미.</t>
  </si>
  <si>
    <t>441</t>
  </si>
  <si>
    <t>구성베드로성당</t>
  </si>
  <si>
    <t>The Basilican Church of Saint Pietro, 旧聖Pietro聖堂</t>
  </si>
  <si>
    <t>①초기 기독교 건축물. ② 로마에 있음. ③ A.D.330 콘스탄틴 황제가 건립. ④ 15세기경 파괴로 현재의 르네상스식 성페트루스사원으로 됨. ⑤ 지붕은 목조, 아일은 2중, 원형의 세례당이 붙어 있음. ⑥ ＝구 성 페트루스교회당.</t>
  </si>
  <si>
    <t>4410</t>
  </si>
  <si>
    <t>구성부품</t>
  </si>
  <si>
    <t>components, 構成部品</t>
  </si>
  <si>
    <t>① 형과 치수가 지정되어 있지 않고 공장에서 생산하는 건축재료.</t>
  </si>
  <si>
    <t>4411</t>
  </si>
  <si>
    <t>구성성분들</t>
  </si>
  <si>
    <t>構成成分－</t>
  </si>
  <si>
    <t>구조물을 만들기 위해 조합하는데 필요한 대상물체들.</t>
  </si>
  <si>
    <t>4412</t>
  </si>
  <si>
    <t>구성재</t>
  </si>
  <si>
    <t>component materials, 構成材</t>
  </si>
  <si>
    <t>① 형태와 치수가 지정되어 공장 생산된 건축 재료. ②절단재‧구성단위‧집성재(集成材)의 3단계로 나뉨.</t>
  </si>
  <si>
    <t>4413</t>
  </si>
  <si>
    <t>구성정원</t>
  </si>
  <si>
    <t>architectural garden, 構成庭園</t>
  </si>
  <si>
    <t>건축적인 구성으로 만든 정원.</t>
  </si>
  <si>
    <t>4414</t>
  </si>
  <si>
    <t>구성주의</t>
  </si>
  <si>
    <t>constructivism, 構成主義</t>
  </si>
  <si>
    <t>① 20세기초 러시아혁명을 전후한 시기에 발생한 전위적 예술운동. ② 사실주의를 배격하고 기계적 기하학적 형태의 합리적 구성에 의하여 새로운 형식의 미를 창조하려는 창작태도. ③ 모스크바를 중심으로 일어나 유럽에 퍼진 추상예술의 한 경향으로 미술과 건축 분야에서 일어나 음악이나 문학, 사진, 영화 등 예술 전 분야에 영향을 끼침.</t>
  </si>
  <si>
    <t>4415</t>
  </si>
  <si>
    <t>구속</t>
  </si>
  <si>
    <t>restrain, lock, 拘束</t>
  </si>
  <si>
    <t>외부조건에 상관없이 한 부재의 절점 회전각을 고정시켜 두는 것.</t>
  </si>
  <si>
    <t>4416</t>
  </si>
  <si>
    <t>구속력</t>
  </si>
  <si>
    <t>지지점의 반력.</t>
  </si>
  <si>
    <t>4418</t>
  </si>
  <si>
    <t>구속모멘트</t>
  </si>
  <si>
    <t>locking moment, restraining moment, 拘束－</t>
  </si>
  <si>
    <t>지지점에서 부재의 회전을 구속하기 위한 반력 모멘트.</t>
  </si>
  <si>
    <t>4419</t>
  </si>
  <si>
    <t>TAC 온도</t>
  </si>
  <si>
    <t>technical advisory committee temperature</t>
  </si>
  <si>
    <t>ASHRAE의 옛 조직인 ASHVE(미국난방환기 기술자 협회)가 제안한 냉난방부하 계산에 사용하는 외기온도(예: 서울지방 위험률 2.5%)로 건물의 사용목적에 따라서 설계외기조건으로 한다.안전율: 계산에 나타나지 않는 부하나 예상 외의 부하에 대처하고, 장치용량에 여유를 주기 위한 것.</t>
  </si>
  <si>
    <t>442</t>
  </si>
  <si>
    <t>구속압</t>
  </si>
  <si>
    <t>confining pressure</t>
  </si>
  <si>
    <t>흙의 3축 압축시험을 위해 측면에서 가하는 압력.</t>
  </si>
  <si>
    <t>4420</t>
  </si>
  <si>
    <t>구속해제</t>
  </si>
  <si>
    <t>release, 拘束解除</t>
  </si>
  <si>
    <t>어떤 회전각 하에 구속되어 있는 절점(부재 끝)에 불평형 모멘트와 같은 크기의 모멘트를 반대방향으로 작용시켜 상쇄시키는 것. 또는 구속되어 있는 절점에 구속조건이 사라지면서 고정단력의 반대방향 하중이 부재에 작용하는 경우를 의미함.</t>
  </si>
  <si>
    <t>4421</t>
  </si>
  <si>
    <t>구슬 애자</t>
  </si>
  <si>
    <t>ball insulator</t>
  </si>
  <si>
    <t>2개의 선을 연결할 때, 전기적으로 절연하려고 할 경우 사용하는 볼형의 애자이다.</t>
  </si>
  <si>
    <t>4422</t>
  </si>
  <si>
    <t>구슬선</t>
  </si>
  <si>
    <t>bead, beading, bead emboss</t>
  </si>
  <si>
    <t>bead 판재의 가장자리를 따라 작은 원형의 돌출부 형태로 라우터에 의해 가공된 것.</t>
  </si>
  <si>
    <t>4423</t>
  </si>
  <si>
    <t>구슬자갈</t>
  </si>
  <si>
    <t>암석이 풍화나 침식에 의해 자연히 분쇄된 것 중 입경이 5㎜ 정도를 넘는 크기의 것을 말한다. 굵은 골재를 가리켜서 말하는 경우도 많다.</t>
  </si>
  <si>
    <t>4424</t>
  </si>
  <si>
    <t>구식</t>
  </si>
  <si>
    <t>grooving, 溝蝕</t>
  </si>
  <si>
    <t>① 금속 재료의 표면 피막이 국부적으로 파괴되어 발생하는 홈상태의 부식. ② 가늘고 긴 홈 형태의 부식이 연속하여 발생한 것으로, 보일러 물에 접촉되는 강판 이음부에서 발생하기 쉬우며 균열의 원인이 되기도 한다.</t>
  </si>
  <si>
    <t>4425</t>
  </si>
  <si>
    <t>구심건축</t>
  </si>
  <si>
    <t>중앙으로 집중되는 형상을 가진 건축물. (=구심건축)</t>
  </si>
  <si>
    <t>4427</t>
  </si>
  <si>
    <t>구심기</t>
  </si>
  <si>
    <t>plumbing arm, 求心器</t>
  </si>
  <si>
    <t>평판 측량에서 도면상의 측점과 이에 대응하는 지상의 측점을 연직선 내에 일치시키기 위한 기구.</t>
  </si>
  <si>
    <t>4428</t>
  </si>
  <si>
    <t>TDR</t>
  </si>
  <si>
    <t>개발권이양. 토지소유권에서 토지이용에 대한 개발권을 분리하고, 그 개발권의 전부 또는 일부를 다른 필지로 이전하여, 이전받은 필지에서 추가개발을 허용하는 제도. 주로 역사적 건축물이나 자연환경 등의 보존을 위해 필요한 경우 활용.</t>
  </si>
  <si>
    <t>443</t>
  </si>
  <si>
    <t>구운벽돌</t>
  </si>
  <si>
    <t>burned brick</t>
  </si>
  <si>
    <t>점토를 주원료로 하여 고온으로 구운 건축재료. 재료나 소성조건 및 용도에 따라 보통벽돌, 규회벽돌, 내화벽돌, 내화단열벽돌로 분류된다.</t>
  </si>
  <si>
    <t>4432</t>
  </si>
  <si>
    <t>구워붙임 에나멜</t>
  </si>
  <si>
    <t>금속기(金屬器)·도자기 등의 표면에 구워 올려 윤이 나게 하는 유약(釉藥)으로 법랑(琺瑯)이라고도 한다. 일반적으로 1,000℃ 이내에서 녹는데, 그 도막(塗膜)은 매끄러운 감촉과 광택이 있다.</t>
  </si>
  <si>
    <t>4433</t>
  </si>
  <si>
    <t>구워붙임 프탈산수지도료</t>
  </si>
  <si>
    <t>건성 지방산 변형 프탈산수지는 100℃ 전후의 저온에서 구워 붙여서 제작한다. 구워 붙임으로 황변이 적은 좋은 도막을 만들 수 있다. 구워 붙임 프탈산수지 도료는 비교적 저온(보통 100～140℃)으로 구워 붙임을 하여 잘 변색되지 않고 단단하며, 부착력‧내후성‧내유성이 풍부한 도막을 만들므로 프탈산수지도료의 결점인 내수성의 부족이 많이 개선됨. 주로 콩기름과 같은 반건성유 변형의 단유성 또는 중유성의 프탈산수지를 사용하며, 용제는 미네랄 스피릿 또는 여기에 테레빈유, 방향족 탄화수소계 용제를 가한 것이 쓰인 안료는 유성 구워 붙임에나멜의 경우와 같다.</t>
  </si>
  <si>
    <t>4434</t>
  </si>
  <si>
    <t>구워붙임 흑니스</t>
  </si>
  <si>
    <t>① 흑니스를 높은 온도로 구워 붙이면 광택이 좋고 단단하며 탄성이 좋아진다. 천연산 아스팔트 석유 아스팔트 등을 사용한 단유성 또는 중유성 니스가 주 성분이며, 여기에 코펄 유용성 페놀수지 등을 섞으면 품질이 좋은 흑니스를 만들 수 있다. ② 건조제로 납‧코발트‧망간 외에 철염을 쓰기도 함. ③ 보통 150℃ 이상의 고온으로 굽지만 스테아린 피치에 건조제를 가하여 용재에 녹이거나 소량의 건성유를 혼융하여 만든 구워 붙임 흑니스는 180℃～200℃의 고온으로 굽는다.</t>
  </si>
  <si>
    <t>4435</t>
  </si>
  <si>
    <t>구재</t>
  </si>
  <si>
    <t>구들재, 방고래에 앉은 그을음과 재</t>
  </si>
  <si>
    <t>4436</t>
  </si>
  <si>
    <t>구조</t>
  </si>
  <si>
    <t>structure, construction, 構造</t>
  </si>
  <si>
    <t>자중이나 외력에 저항하는 역할을 담당하는 건축물의 구성 요소 또는 구조체를 의미한다. 보, 기둥, 구조벽체, 기초 또는 슬래브 등으로 구성되는 역학적인 외부력 저항 시스템을 의미한다.</t>
  </si>
  <si>
    <t>4437</t>
  </si>
  <si>
    <t>구조 감쇠</t>
  </si>
  <si>
    <t>structural damping</t>
  </si>
  <si>
    <t>구조물 자체에서 발생하는 감쇠</t>
  </si>
  <si>
    <t>4438</t>
  </si>
  <si>
    <t>템피스트(혹은 템페스트) 컴퓨터 정보기기에서 나오는 미약한 전자파에서 정보를 훔쳐내는 기술</t>
  </si>
  <si>
    <t>444</t>
  </si>
  <si>
    <t>구조 계획</t>
  </si>
  <si>
    <t>structural planning</t>
  </si>
  <si>
    <t>건축구조물의 사용목적에 맞추어 각종 외력과 하중 및 지반에 대하여 안전하도록 구조체에 대한 3차원공간의 구조형태와 각종 하중에 대한 저항시스템, 기초구조 등을 선정하고 또한 경제성을 고려하여 구조부재의 재료와 형상, 개략적인 크기를 결정하여 구조적으로 안정된 공간을 창조하는 일련의 초기 구조설계과정</t>
  </si>
  <si>
    <t>4440</t>
  </si>
  <si>
    <t>구조 골조용 풍하중</t>
  </si>
  <si>
    <t>wind load for main structure</t>
  </si>
  <si>
    <t>건축구조기준에서는 주골조설계용 풍하중이라 하며, 주골조를 설계하는 경우에 적용하는 풍하중. 외장재설계용 풍하중과 구분되는 용어임</t>
  </si>
  <si>
    <t>4441</t>
  </si>
  <si>
    <t>구조 설계도</t>
  </si>
  <si>
    <t>⇨구조도(＝).</t>
  </si>
  <si>
    <t>4447</t>
  </si>
  <si>
    <t>구조 실험</t>
  </si>
  <si>
    <t>structural experiment</t>
  </si>
  <si>
    <t>구조물 전체 또는 구조 부재의 구조적 성능을 판별하기 위한 실험.</t>
  </si>
  <si>
    <t>4448</t>
  </si>
  <si>
    <t>구조 지역제</t>
  </si>
  <si>
    <t>structural zoning</t>
  </si>
  <si>
    <t>도시의 토지 이용 계획상 방재를 목적으로 지역마다 건축물의 구조 방식을 집단적으로 규제하는 것.</t>
  </si>
  <si>
    <t>4451</t>
  </si>
  <si>
    <t>구조 해석</t>
  </si>
  <si>
    <t>구조체에 가해지는 외력이 구조체 내부에서 전달되는 과정을 해석하는 과정.</t>
  </si>
  <si>
    <t>4454</t>
  </si>
  <si>
    <t>구조강</t>
  </si>
  <si>
    <t>structural shape, structural steel, 構造鋼</t>
  </si>
  <si>
    <t>하중에 저항하는 구조 부재에 사용될 목적으로 일정한 강도, 변형성능 등이 규정된 강재</t>
  </si>
  <si>
    <t>4455</t>
  </si>
  <si>
    <t>구조계산</t>
  </si>
  <si>
    <t>structural calculation, 構造計算</t>
  </si>
  <si>
    <t>① 구조체에 작용하는 각종 설계하중에 대하여 각 부위가 안전한지를 확인하기 위하여 구조역학적인 계산을 하는 일. ② 구조체의 구성‧ 각 부재의 치수를 결정하고, 철근콘크리트 구조에서는 배근의 적정성을 확인하는 등 구조도면 작성의 근거가 되는 행위.  구조설계업무의 중요한 한 부분임.</t>
  </si>
  <si>
    <t>4457</t>
  </si>
  <si>
    <t>구조계산기호</t>
  </si>
  <si>
    <t>構造計算記號</t>
  </si>
  <si>
    <t>구조계산에 사용되는 각종 기호.</t>
  </si>
  <si>
    <t>4458</t>
  </si>
  <si>
    <t>구조계획</t>
  </si>
  <si>
    <t>structural design, 構造計劃</t>
  </si>
  <si>
    <t>건축구조물의 사용목적에 맞추어 각종 외력과 하중 및 지반에 대하여 안전하도록 구조체에 대한 3차원공간의 구조형태와 각종 하중에 대한 저항시스템, 기초구조 등을 선정하고 또한 경제성을 고려하여 구조부재의 재료와 형상, 개략적인 크기를 결정하여 구조적으로 안정된 공간을 창조하는 일련의 초기 구조설계과정  ⇨구조계산.</t>
  </si>
  <si>
    <t>4459</t>
  </si>
  <si>
    <t>TMD</t>
  </si>
  <si>
    <t>tuned mass damper의 약자.'=패시브 매스 댐퍼.</t>
  </si>
  <si>
    <t>제진장치의 일종으로 구조물에 스프링과 대시포트를 통해 연결된 큰 질량이 구조물과 반대방향으로 움직이며 제진효과를 일으키는 장치</t>
  </si>
  <si>
    <t>446</t>
  </si>
  <si>
    <t>구조공사</t>
  </si>
  <si>
    <t>structural works, 構造工事</t>
  </si>
  <si>
    <t>구조체를 건설하는 공사.</t>
  </si>
  <si>
    <t>4460</t>
  </si>
  <si>
    <t>구조공학</t>
  </si>
  <si>
    <t>構造工學</t>
  </si>
  <si>
    <t>구조물이 외부로부터 어떤 힘의 작용을 받았을 때 어떻게 지탱하는가 또는 어떻게 변형되는가를 연구하고, 주어진 외부 환경 변수에 대하여 가장 안전하면서도 경제적인 구조물에 대하여 연구하는 학문.</t>
  </si>
  <si>
    <t>4461</t>
  </si>
  <si>
    <t>구조기술자</t>
  </si>
  <si>
    <t>structural engineer, 構造記述者</t>
  </si>
  <si>
    <t>구조 분야에서 일하는 기술자</t>
  </si>
  <si>
    <t>4462</t>
  </si>
  <si>
    <t>구조내력</t>
  </si>
  <si>
    <t>構造耐力</t>
  </si>
  <si>
    <t>구조부재 혹은 구조물이 지지할 수 있는 최대 하중</t>
  </si>
  <si>
    <t>4463</t>
  </si>
  <si>
    <t>구조내력상 주요한 부분</t>
  </si>
  <si>
    <t>構造耐力上主要－部分</t>
  </si>
  <si>
    <t>건축법에서는 "주요구조부"로 정의하고 있으며, 내력벽(耐力壁), 기둥, 바닥, 보, 지붕틀 및 주계단(主階段)을 말한다. 다만, 사이 기둥, 최하층 바닥, 작은 보, 차양, 옥외 계단, 그 밖에 이와 유사한 것으로 건축물의 구조상 중요하지 아니한 부분은 제외한다. 건축물에 작용하는 고정하중‧활하중‧적설하중‧풍압‧토압‧수압‧지진 기타의 진동‧충격 등에 대하여 그 건축물을 지지하는 것을 말한다</t>
  </si>
  <si>
    <t>4464</t>
  </si>
  <si>
    <t>구조도</t>
  </si>
  <si>
    <t>structural drawing, 構造圖</t>
  </si>
  <si>
    <t>구조물(건축물)의 뼈대(기둥‧보‧기초슬래브 등 각부) 구조를 나타낸 도면. 구조평면도, 부재에 대한 상세도, 기타 접합부 확대도 등으로 구성된다</t>
  </si>
  <si>
    <t>4466</t>
  </si>
  <si>
    <t>구조목공사</t>
  </si>
  <si>
    <t>structural carpentry works, 構造木工事</t>
  </si>
  <si>
    <t>구조용 목재를 이용하여 외력을 견디도록 구성하는 목공사로서, 마감으로 사용되는 수장목공사와 구분된다.</t>
  </si>
  <si>
    <t>4467</t>
  </si>
  <si>
    <t>구조물</t>
  </si>
  <si>
    <t>structure, 構造物</t>
  </si>
  <si>
    <t>건축구조물의 뼈대를 이루는 부분으로 구조공학적인 측면에서 건축구조물을 일컬을 때 쓰는 말</t>
  </si>
  <si>
    <t>4468</t>
  </si>
  <si>
    <t>구조물의 판별식</t>
  </si>
  <si>
    <t>構造物－判別式</t>
  </si>
  <si>
    <t>① 구조물의 판별은 지점반력이나 부재력 같은 미지수의 수와 이를 구하기 위한 조건식과의 관계에 의해 정의된다.  ② 어떤 구조물에서 구할 미지수의 수가 힘의 평형조건을 써서 세운 방정식보다 작을 때는 불안정(단 필요조건은 아님), 같을 때는 정정(단 충분조건은 못됨)이 된다. ③ m＝n＋s＋r－2k. 여기서, n-반력수, s-부재수, r-절점에 있어서 하나의 부재에 강접(剛接)된 다른 부재수의 총합, k-절점의 수. 이 식에서 m&lt;0 때는 불안정, m≧0 때는 안정. 또, 안정구조물 중 m＝0인 때는 정정구조물, m&gt;0인 때는 부정정구조물, 이 m을 부정정차수라고 한다</t>
  </si>
  <si>
    <t>4469</t>
  </si>
  <si>
    <t>TQC</t>
  </si>
  <si>
    <t>total quality control</t>
  </si>
  <si>
    <t>종합적인 품질 관리. 기획, 연구 개발, 설계, 외주, 제조, 애프터 서비스, 인사, 재무 등의 기업 활동 전반을 대상으로 해서 기업 활동 참가자 전원을 대상으로 실시하는 품질 관리 활동→SQC.</t>
  </si>
  <si>
    <t>447</t>
  </si>
  <si>
    <t>구조상세도</t>
  </si>
  <si>
    <t>structural detail drawing, 構造詳細圖</t>
  </si>
  <si>
    <t>① 구조도면에서 좀 더 상세한 부분을 명확하게 나타낸 것. ② 기초‧기둥‧보‧슬래브‧트러스‧옹벽 등의 부분에 대해서 그 상세를 작도한 것. 접합상세, 배근상세 등이 있다</t>
  </si>
  <si>
    <t>4470</t>
  </si>
  <si>
    <t>구조설계</t>
  </si>
  <si>
    <t>structural design, 構造設計</t>
  </si>
  <si>
    <t>구조계획에 따라 형성된 3차원 공간의 구조체에 대하여 구조역학을 기초로 한 골조해석 및 구조계산으로 이 기준에 따라 구조안전을 확인하고 구조체 각부에 대하여 이를 시공 가능한 도서로 작성하여 표현하는 일련의 창조적 과정의 업무</t>
  </si>
  <si>
    <t>4472</t>
  </si>
  <si>
    <t>구조에 의한 음</t>
  </si>
  <si>
    <t>structure borne sound, 構造－音</t>
  </si>
  <si>
    <t>견고한 건물의 구조 부재를 매개체로 하여 전달되는 음에너지.</t>
  </si>
  <si>
    <t>4473</t>
  </si>
  <si>
    <t>구조역학</t>
  </si>
  <si>
    <t>structural mechanics, strength of structure, theory of structure, 構造力學</t>
  </si>
  <si>
    <t>구조물의 역학적 연구를 취급하는 학문. 외부하중에 의해 구조체에 전달되는 부재력, 부재내부에 발행하는 응력, 부재에 발생하는 변형, 부재내부에 발생하는 변형률 등을 연구하는 학문.</t>
  </si>
  <si>
    <t>4474</t>
  </si>
  <si>
    <t>구조용 강</t>
  </si>
  <si>
    <t>탄소가 0.6% 이하인 압연강을 가리키며 형강 강판, 봉강·평강·경량 형강,일반 구조용 압연 강재와 용접 구조용 압연 강재 등의 구조용 재료로 많이 사용되고 있다. 건축, 교량, 선박, 해양 구조물 등의 구조 부재로서 널리 이용되고 있는 강이다.</t>
  </si>
  <si>
    <t>4475</t>
  </si>
  <si>
    <t>구조용 강재</t>
  </si>
  <si>
    <t>구도강을 말함</t>
  </si>
  <si>
    <t>4476</t>
  </si>
  <si>
    <t>구조용 경량골재</t>
  </si>
  <si>
    <t>구조용 콘크리트에 사용되는 경량골재. KS F 2534에서 규정하였으나, 2016년 폐지되어 구조용 경량 굵은골재와 구조용 경량잔골재로 통합됨.</t>
  </si>
  <si>
    <t>4477</t>
  </si>
  <si>
    <t>구조용 경량굵은골재의 비중 및 흡수량시험방법</t>
  </si>
  <si>
    <t>Testing Method for Specific Gravity and Absorption of Coarse Aggregate for Light Weight for Structure</t>
  </si>
  <si>
    <t>① KS F 2533. ② 이 표준은 구조용 경량 굵은골재의 비중 및 흡수량 측정에 대하여 규정하고 있음.</t>
  </si>
  <si>
    <t>4478</t>
  </si>
  <si>
    <t>구조용 경량잔골재의 비중 및 흡수량시험방법</t>
  </si>
  <si>
    <t>Testing Method for Specific Gravity and Absorption of Fine Aggregate for Light Weight for Structure</t>
  </si>
  <si>
    <t>① KS F 2529. ② 이 표준은 구조용 경량 잔골재의 비중 및 흡수량 측정에 대하여 규정하고 있음.</t>
  </si>
  <si>
    <t>4479</t>
  </si>
  <si>
    <t>TTS</t>
  </si>
  <si>
    <t>temporary threshold shift</t>
  </si>
  <si>
    <t>청각의 임시 임계 값 이동으로 높은 수준의 소음에 노출 된 후 갑자기 발생할 수 있으며 청력이 저하되는 상황(종종 일시적인 이명을 경험).</t>
  </si>
  <si>
    <t>448</t>
  </si>
  <si>
    <t>구조용 경량콘크리트의 단위중량시험방법</t>
  </si>
  <si>
    <t>Standard Method of Test for Unit Weight of Structural Light Weight Concrete</t>
  </si>
  <si>
    <t>① KS F 2462. ② 이 표준은 구조용 경량 콘크리트에 있어서 굳지 않은 콘크리트의 단위 질량과 기건 상태 콘크리트의 단위 질량 시험에 적용함.</t>
  </si>
  <si>
    <t>4480</t>
  </si>
  <si>
    <t>구조용 스테인리스강강판</t>
  </si>
  <si>
    <t>크롬 12~20%를 포함하는 고크롬강. 대표적인 것으로는 18-8강(Cr 17~20%, Ni 7~10%)으로 내식성이 크다. 각봉 · 선재 · 파이프 · 강판 · 원강 등의 모양으로 공급되고 있다.</t>
  </si>
  <si>
    <t>4481</t>
  </si>
  <si>
    <t>구조용 와이어 로프</t>
  </si>
  <si>
    <t>structural wire rope</t>
  </si>
  <si>
    <t>다수의 강선을 꼬아 만든 줄</t>
  </si>
  <si>
    <t>4482</t>
  </si>
  <si>
    <t>구조용 점토타일</t>
  </si>
  <si>
    <t>structural clay tile, 構造用粘土－</t>
  </si>
  <si>
    <t>내화점토, 소성점토 등 혹은 그것들의 혼합물로서 된 속이 빈 조적조 용 건재로 수직방향으로 공기가 통하는 공간을 갖고 있다.</t>
  </si>
  <si>
    <t>4483</t>
  </si>
  <si>
    <t>구조용 콘크리트관</t>
  </si>
  <si>
    <t>콘크리트제의 관을 총칭한다. 철근이 들어 있는 것이 많다. 원심력 철근 콘크리트 관, 철근 콘크리트 관, 프리캐스트 콘크리트 관, 석면 시멘트 관, PS관 등이 있다.</t>
  </si>
  <si>
    <t>4484</t>
  </si>
  <si>
    <t>구조용 합판</t>
  </si>
  <si>
    <t>목구조의 구조용 주요 부분에 쓰이는 합판.</t>
  </si>
  <si>
    <t>4485</t>
  </si>
  <si>
    <t>구조용 형강</t>
  </si>
  <si>
    <t>4486</t>
  </si>
  <si>
    <t>구조용 형강재</t>
  </si>
  <si>
    <t>4487</t>
  </si>
  <si>
    <t>구조재</t>
  </si>
  <si>
    <t>structural lumber [timber] construction frame, frame member, 構造材</t>
  </si>
  <si>
    <t>구조체를 구성하는 재료 또는 구조부재를 의미함.</t>
  </si>
  <si>
    <t>4488</t>
  </si>
  <si>
    <t>구조지역제</t>
  </si>
  <si>
    <t>structure zoning, 構造地域制</t>
  </si>
  <si>
    <t>4490</t>
  </si>
  <si>
    <t>구조하수거</t>
  </si>
  <si>
    <t>relief sewer, 構造下水渠</t>
  </si>
  <si>
    <t>현존 하수거가 충분하지 않을 때 이를 위하여 추가로 건설되는 하수거.</t>
  </si>
  <si>
    <t>4491</t>
  </si>
  <si>
    <t>구체</t>
  </si>
  <si>
    <t>frame, skeleton, 軀體</t>
  </si>
  <si>
    <t>"구조체"의 다른 표현</t>
  </si>
  <si>
    <t>4494</t>
  </si>
  <si>
    <t>구체 공사</t>
  </si>
  <si>
    <t>skeleton work</t>
  </si>
  <si>
    <t>건축물의 주요 구조부를 만드는 공사의 총칭.</t>
  </si>
  <si>
    <t>4495</t>
  </si>
  <si>
    <t>구체 축열</t>
  </si>
  <si>
    <t>thermal storage in structure</t>
  </si>
  <si>
    <t>건축물의 바닥, 벽체, 천장 등 주요 구조체에 축열 또는 축랭시켜 냉난방에 활용하는 것</t>
  </si>
  <si>
    <t>4496</t>
  </si>
  <si>
    <t>구체예술</t>
  </si>
  <si>
    <t>concrete art, 具體藝術</t>
  </si>
  <si>
    <t>추상 예술에 대립되는 말로써 자연물 자체가 가지는 구체적 성격을 조형 활동의 대상으로 여기는 입장을 말한다.</t>
  </si>
  <si>
    <t>4498</t>
  </si>
  <si>
    <t>2면접착</t>
  </si>
  <si>
    <t>two-sided adhesion, 二面接着</t>
  </si>
  <si>
    <t>① 줄눈에 충전된 실링재가 구성재와 반대되는 2면으로 접착되어 있는 것. ② 특징：충전된 실링재에 국소적인 응력이나 휨을 일으키지 않는 구조로 하기 위해 줄눈바닥에서 바탕면에 접착되지 않도록 백업재나 본드브레이커를 사용함.</t>
  </si>
  <si>
    <t>45</t>
  </si>
  <si>
    <t>T자</t>
  </si>
  <si>
    <t>T-square제</t>
  </si>
  <si>
    <t>T 자 모양의 자</t>
  </si>
  <si>
    <t>450</t>
  </si>
  <si>
    <t>구축물</t>
  </si>
  <si>
    <t>structures, constructions other than buildings, 構築物</t>
  </si>
  <si>
    <t>토지에 부착하여 설치되는 건물 이외의 구조물, 토목설비 또는 공작물을 말한다. 도로, 철도, 교량, 담장, 굴뚝, 수조탱크, 송유관, 조선대, 궤도, 부교, 저수지, 갱도, 상하수도설비 등이 있다.</t>
  </si>
  <si>
    <t>4501</t>
  </si>
  <si>
    <t>구타에</t>
  </si>
  <si>
    <t>(라)guttae, (영) drops</t>
  </si>
  <si>
    <t>4502</t>
  </si>
  <si>
    <t>구판장</t>
  </si>
  <si>
    <t>購販場</t>
  </si>
  <si>
    <t>협동기업(協同企業) 또는 일반적으로 마을에서 생활용품 따위를 공동으로 사들여 마을사람에게 싸게 파는 곳 등을 말한다.</t>
  </si>
  <si>
    <t>4503</t>
  </si>
  <si>
    <t>구포</t>
  </si>
  <si>
    <t>九包</t>
  </si>
  <si>
    <t>다포계의 공포를 4출목 제공, 9포작으로 싼 것.</t>
  </si>
  <si>
    <t>4504</t>
  </si>
  <si>
    <t>구형 구조물</t>
  </si>
  <si>
    <t>spherical structure</t>
  </si>
  <si>
    <t>구의 형상를 지닌 구조물</t>
  </si>
  <si>
    <t>4506</t>
  </si>
  <si>
    <t>구형 라멘</t>
  </si>
  <si>
    <t>rectangular rigid f-ame； rectangular bent</t>
  </si>
  <si>
    <t>기둥과 보가 직각으로 만나고 접합부가 강접이 골조.</t>
  </si>
  <si>
    <t>4507</t>
  </si>
  <si>
    <t>구형 량</t>
  </si>
  <si>
    <t>(=)네모보. (=)구형 보.</t>
  </si>
  <si>
    <t>4508</t>
  </si>
  <si>
    <t>구형 밸브</t>
  </si>
  <si>
    <t>폐쇄 기구가 시트의 평면에서 수직 방향으로 움직이는 둥근 형태의 밸브</t>
  </si>
  <si>
    <t>4509</t>
  </si>
  <si>
    <t>T형 교차</t>
  </si>
  <si>
    <t>T-intersection</t>
  </si>
  <si>
    <t>3지 교차로의 하나로, 일반적으로 주도로에 다른 도로가 접속하여 만들어지게 되며, 직각에 가까운 T형을 이루고 있음.</t>
  </si>
  <si>
    <t>451</t>
  </si>
  <si>
    <t>구형 보</t>
  </si>
  <si>
    <t>rectangular beam, 矩形梁</t>
  </si>
  <si>
    <t>직사각형 단면의 보</t>
  </si>
  <si>
    <t>4510</t>
  </si>
  <si>
    <t>구형 셸</t>
  </si>
  <si>
    <t>spherical shell</t>
  </si>
  <si>
    <t>구 형상의 쉘구조물</t>
  </si>
  <si>
    <t>4511</t>
  </si>
  <si>
    <t>구형 하수거</t>
  </si>
  <si>
    <t>矩形下水渠</t>
  </si>
  <si>
    <t>단면의 형태가 직사각형인 하수구</t>
  </si>
  <si>
    <t>4512</t>
  </si>
  <si>
    <t>구형도</t>
  </si>
  <si>
    <t>sectional detail drawing； wall section drawing</t>
  </si>
  <si>
    <t>건물 전체 또는 부분의 수직 단면도를 상세하게 그린 그림. 척도는 보통 1/20로 하고, 각부의 높이 · 구조 · 마감 등에 대해 치수 · 재명(材名)을 시공 가능한 정도로 상세하게 기입한다.</t>
  </si>
  <si>
    <t>4513</t>
  </si>
  <si>
    <t>구형파</t>
  </si>
  <si>
    <t>rectangular wave</t>
  </si>
  <si>
    <t>직사각형 형태의 주기적인 파형.</t>
  </si>
  <si>
    <t>4514</t>
  </si>
  <si>
    <t>구획 가로</t>
  </si>
  <si>
    <t>neighbourhood street； access road</t>
  </si>
  <si>
    <t>일정한 구획이나 구역 안에서 특정한 목적으로 운행을 하기 위하여 만든 도로.</t>
  </si>
  <si>
    <t>4516</t>
  </si>
  <si>
    <t>구획 도로</t>
  </si>
  <si>
    <t>가구를 구획하는 도로.일정한 구획이나 구역 안에서 특정한 목적으로 운행을 하기 위하여 만든 도로.</t>
  </si>
  <si>
    <t>4517</t>
  </si>
  <si>
    <t>구획 분할</t>
  </si>
  <si>
    <t>land plotting</t>
  </si>
  <si>
    <t>일단의 토지를 이용 목적에 따라서 도로 등으로 구획하여 나누는 것.</t>
  </si>
  <si>
    <t>4518</t>
  </si>
  <si>
    <t>구획 정리 공원</t>
  </si>
  <si>
    <t>land readjustment park</t>
  </si>
  <si>
    <t>토지의 경계 구역이나 도로 등을 변경하여 정리하는 토지 구획 정리 사업에 의해 설치되는 공원. 관련 법령에 의하여 사업 구역 내 거주 인구 1인당 3㎡ 이상 또는 사업 구역 면적의 3% 이상의 규모로 조성하여야 한다.</t>
  </si>
  <si>
    <t>4519</t>
  </si>
  <si>
    <t>T형 랩 조인트</t>
  </si>
  <si>
    <t>T-lap joint</t>
  </si>
  <si>
    <t>랩 조인트에 의해 구성된 시트 방수에 있어서 폭 방향의 조인트와 길이 방향의 조인트가 만나 T형으로 된 부분.</t>
  </si>
  <si>
    <t>452</t>
  </si>
  <si>
    <t>구획①</t>
  </si>
  <si>
    <t>block, 區劃</t>
  </si>
  <si>
    <t>토지의 일정한 장소를 하나로 묶어 구별되도록 획정(劃定) 또는 경계를 만들어 놓은 것을 말한다. 도시지역에서 가로(街路)로 사방을 나누어 일단(一團)의 택지로 구분한 것이나, 경지를 정리하여 경운기 등이 통행하는 농로로 여러 개의 논밭을 한 단위로 묶어 놓은 것이 그 예이다.</t>
  </si>
  <si>
    <t>4520</t>
  </si>
  <si>
    <t>구획②</t>
  </si>
  <si>
    <t>zoning, 區劃</t>
  </si>
  <si>
    <t>대규모 공조 설비시 건물 내를 몇 개로 구분하여 각각 다른 별계통의 공조기 및 덕트류를 설치하여 부하, 사용시간, 사용조건에 맞추어 구분하는 것이며, 각 구역은 존이라고 한다.</t>
  </si>
  <si>
    <t>4521</t>
  </si>
  <si>
    <t>구획분할</t>
  </si>
  <si>
    <t>platting, 區劃分割</t>
  </si>
  <si>
    <t>구획을 정하고 이를 적절한 크기로 분할하여 배치하는 것.</t>
  </si>
  <si>
    <t>4522</t>
  </si>
  <si>
    <t>구획정리</t>
  </si>
  <si>
    <t>區劃整理</t>
  </si>
  <si>
    <t>도시 개발에서 토지의 경계 구역이나 도로 등을 변경하여 정리하는 일로 토목 사업으로 진행.토지에 대해서 도로‧공원‧광장 등의 공공시설을 정비 개선함과 동시에 택지(宅地)의 이용 증진을 도모하기 위하여 토지구획의 형상을 변경하고, 공공시설을 신설하는 것.</t>
  </si>
  <si>
    <t>4523</t>
  </si>
  <si>
    <t>국가기술자격법</t>
  </si>
  <si>
    <t>國家技術資格法</t>
  </si>
  <si>
    <t>국가기술자격제도의 수립 및 시행에 관한 사항을 정한 법률. 기술자격에 관한 기준과 명칭을 통일하여 적정한 자격 제도를 확립하고 그 관리와 운영을 효율화함으로써 기술 인력의 자질 및 사회적 지위의 향상과 경제개발에 기여함을 목적으로 하는 법률이다.</t>
  </si>
  <si>
    <t>기문당70.1%</t>
  </si>
  <si>
    <t>4524</t>
  </si>
  <si>
    <t>국도</t>
  </si>
  <si>
    <t>national highway, 國道</t>
  </si>
  <si>
    <t>국가의 행정목적상 중요하다고 인정되는 도로로서 국토교통부가 관리 운영하는 도로로 대개 고속국도가 아닌 일반국도만을 가리킨다. 1998년, 한국 도로의 총연장거리는 8만 6989km인데, 이 중 1,996km가 고속국도이고, 1만 2447km가 일반국도, 나머지가 지방도(地方道)·시도(市道)·군도(郡道)이다. 일반국도는 고속국도와 함께 국가가 관리운영하는 기간도로로 도로법의 적용을 받으며 노선번호, 노선명이 지정된 총 99개 노선의 도로를 말한다.</t>
  </si>
  <si>
    <t>4527</t>
  </si>
  <si>
    <t>국도망</t>
  </si>
  <si>
    <t>national highway system, 國道網</t>
  </si>
  <si>
    <t>국가에서 지정하여 직접 관리하는 도로 전체를 망으로 간주한 조직 체계.</t>
  </si>
  <si>
    <t>4528</t>
  </si>
  <si>
    <t>국립 공원</t>
  </si>
  <si>
    <t>national park</t>
  </si>
  <si>
    <t>자연 풍경이 뛰어난 지역의 자연과 문화적 가치를 보호하기 위하여 국가에서 지정하여 유지, 관리하는 공원.</t>
  </si>
  <si>
    <t>4529</t>
  </si>
  <si>
    <t>T형 발전기</t>
  </si>
  <si>
    <t>자동 화재 경보 설비의 발신기의 하나. 화재를 발견한 사람이 수동으로 경보하는 장치로, 송수화기를 갖고 수신기와 연락한다. →T형 수신기, M형 발신기.</t>
  </si>
  <si>
    <t>453</t>
  </si>
  <si>
    <t>국립공원</t>
  </si>
  <si>
    <t>national park, 國立公園</t>
  </si>
  <si>
    <t>4530</t>
  </si>
  <si>
    <t>국민 숙사</t>
  </si>
  <si>
    <t>people’s lodge</t>
  </si>
  <si>
    <t>자연 공원이나 온천지 등 휴양 적지에 국민의 건전한 레크리에이션과 건강 증진을 위해 설치되는 저렴한 숙박 휴양 시설.</t>
  </si>
  <si>
    <t>4532</t>
  </si>
  <si>
    <t>국민 휴가촌</t>
  </si>
  <si>
    <t>national vacation village</t>
  </si>
  <si>
    <t>국민을 위한 건전한 보건 휴양의 공간 확보를 목적으로 국립·공립 공원 내의 집단 시설 지구에 설치되는 저렴한 가격의 야외 레크리에이션 시설 거점.</t>
  </si>
  <si>
    <t>4534</t>
  </si>
  <si>
    <t>국민 휴양지</t>
  </si>
  <si>
    <t>national resort area</t>
  </si>
  <si>
    <t>시·도립 자연 공원 등에 야외 레크리에이션 수요에 대처하기 위해 각종 시설이 종합적으로 정비, 조성된 휴양 거점.</t>
  </si>
  <si>
    <t>4535</t>
  </si>
  <si>
    <t>국민주택</t>
  </si>
  <si>
    <t>國民住宅</t>
  </si>
  <si>
    <t>국민주택기금으로부터 자금을 지원받아 건설 또는 개량한 85㎡ 이하의 주택.</t>
  </si>
  <si>
    <t>4536</t>
  </si>
  <si>
    <t>국부 부식</t>
  </si>
  <si>
    <t>local corrosion</t>
  </si>
  <si>
    <t>전면 부식에 상대되는 용어. 부식이 금속 표면의 일부에 집중적으로 발생 되는 것으로, 그 작용은 단기간에 진행된다. 주로 금속면에 전위차가 국부적으로 다른 것이 원인이다. 부식의 형태와 작용 인자에 따라 구식, 공식, 임계 부식, 전식 등이 있다.</t>
  </si>
  <si>
    <t>4537</t>
  </si>
  <si>
    <t>국부 붕괴</t>
  </si>
  <si>
    <t>local collapse</t>
  </si>
  <si>
    <t>구조체가 완전붕괴에 되기 이전의 국부적으로 구조적 성능을 읽어버림.</t>
  </si>
  <si>
    <t>4538</t>
  </si>
  <si>
    <t>국부 붕괴 기구</t>
  </si>
  <si>
    <t>local collapse mechanism</t>
  </si>
  <si>
    <t>국구붕괴를 일으키는 파괴메커니즘.</t>
  </si>
  <si>
    <t>4539</t>
  </si>
  <si>
    <t>T형 보</t>
  </si>
  <si>
    <t>T-beam</t>
  </si>
  <si>
    <t>보 상부에 슬래브가 부착되어 있는 경우 슬래브와 일체로 거동하면서 역학적으로 T자형의 단면성능을 나타내는 보. 일반적으로 슬래브가 설치된 철근콘크리트 보의 정모멘트 구간에 해당하며, 보 부분에는 철근 콘크리트 보 이외에도 철골 철근 콘크리트, 철골 보 등이 사용될 수 있음.</t>
  </si>
  <si>
    <t>454</t>
  </si>
  <si>
    <t>국부 손실 계수</t>
  </si>
  <si>
    <t>resistance coefficient</t>
  </si>
  <si>
    <t>4540</t>
  </si>
  <si>
    <t>국부 압력 손실</t>
  </si>
  <si>
    <t>local head loss</t>
  </si>
  <si>
    <t>관로 내의 국부 저항에 의한 압력 손실</t>
  </si>
  <si>
    <t>4541</t>
  </si>
  <si>
    <t>국부 저항</t>
  </si>
  <si>
    <t>dynamic loss</t>
  </si>
  <si>
    <t>유체가 흐르는 관의 어느 한 부분에서 흐름의 방향이나 흐름의 단면 크기가 변화함에 따라 발생하는 저항</t>
  </si>
  <si>
    <t>4544</t>
  </si>
  <si>
    <t>국부 저항 계수</t>
  </si>
  <si>
    <t>dynamic loss coefficient</t>
  </si>
  <si>
    <t>국부 압력 손실을 나타내는 계수(= 국부 손실 계수)</t>
  </si>
  <si>
    <t>4545</t>
  </si>
  <si>
    <t>국부 전반 조명</t>
  </si>
  <si>
    <t>localized lighting</t>
  </si>
  <si>
    <t>어떤 특정 위치, 예를 들면 특정한 시작업(視作業)이 행하여지고 있는 장소를 그 공간의 전반 조명보다 고조도로 되도록 전반을 포함해서 설계된 조명</t>
  </si>
  <si>
    <t>4548</t>
  </si>
  <si>
    <t>국부 전지</t>
  </si>
  <si>
    <t>local cell</t>
  </si>
  <si>
    <t>하나의 금속체 표면상태가 달라, 예를 들어 금속 재질의 불균형이나 접촉하는 전해질 수용액의 상태의 차이가 원인이 되어 금속체의 표면에 국부적으로 만들어지는 단락 전지이다.</t>
  </si>
  <si>
    <t>4549</t>
  </si>
  <si>
    <t>T형 수신기</t>
  </si>
  <si>
    <t>telephone type control and indicating equipment</t>
  </si>
  <si>
    <t>자동 화재 경보 설비의 일부로 T형 발신기와 직접 접속하는 수신기.</t>
  </si>
  <si>
    <t>455</t>
  </si>
  <si>
    <t>국부 조명</t>
  </si>
  <si>
    <t>local lighting</t>
  </si>
  <si>
    <t>특정한 시각 작업을 위해 필요한 부분만을 조명하는 방식</t>
  </si>
  <si>
    <t>4550</t>
  </si>
  <si>
    <t>국부 풍압</t>
  </si>
  <si>
    <t>local wind pressure</t>
  </si>
  <si>
    <t>구조물에 바람이 작용할 때, 벽이나 지붕의 모서리를 중심으로 국부적으로 작용하는 큰 부압(負壓)을 말한다. 절대값도 크지만, 변동이 크다</t>
  </si>
  <si>
    <t>4555</t>
  </si>
  <si>
    <t>국부 풍압 계수</t>
  </si>
  <si>
    <t>국부적으로 작용하는 풍압에 대한 계수. 내풍 설계에서는 외장재나 창호에 작용하는 풍하중을 산정할 때 중요한 계수이다.</t>
  </si>
  <si>
    <t>4556</t>
  </si>
  <si>
    <t>국부가로</t>
  </si>
  <si>
    <t>local street, 局部街路</t>
  </si>
  <si>
    <t>국부 교통에 전용되는 가로이며 개별 건축물에 접근하도록 만들어진 가로.</t>
  </si>
  <si>
    <t>4557</t>
  </si>
  <si>
    <t>T형 입체 교차</t>
  </si>
  <si>
    <t>T-grade separation</t>
  </si>
  <si>
    <t>입체로 된 T형 교차로</t>
  </si>
  <si>
    <t>456</t>
  </si>
  <si>
    <t>국부응력</t>
  </si>
  <si>
    <t>local stress, 局部應力</t>
  </si>
  <si>
    <t>구조물에 전체적으로 고르게 발생하지 않고 국부적으로 발생하는 응력.</t>
  </si>
  <si>
    <t>4560</t>
  </si>
  <si>
    <t>국부저항</t>
  </si>
  <si>
    <t>local resistance, 局部抵抗</t>
  </si>
  <si>
    <t>구조물 전체가 고르게 저항하지 않고 국부적으로 저항하는 현상.</t>
  </si>
  <si>
    <t>4561</t>
  </si>
  <si>
    <t>국부전단파괴</t>
  </si>
  <si>
    <t>local shear failure, 局部剪斷破壞</t>
  </si>
  <si>
    <t>구조부재에 국부적으로 전단파괴가 발생하는 현상.</t>
  </si>
  <si>
    <t>4562</t>
  </si>
  <si>
    <t>국부좌굴</t>
  </si>
  <si>
    <t>local buckling, 局部挫屈</t>
  </si>
  <si>
    <t>구조부재에 국부적으로 좌굴이 발생하는 현상.</t>
  </si>
  <si>
    <t>4564</t>
  </si>
  <si>
    <t>국부파괴</t>
  </si>
  <si>
    <t>local failure, 局部破壞</t>
  </si>
  <si>
    <t>구조부재에 국부적으로 파괴가 발생하는 현상.</t>
  </si>
  <si>
    <t>4565</t>
  </si>
  <si>
    <t>국사전</t>
  </si>
  <si>
    <t>國師殿</t>
  </si>
  <si>
    <t>① 전라남도 순천 송광사에 있는 단층 맞배지붕의 전각. 고려시대 공민왕대에 처음 건립된 것으로 알려져 있으며 고려의 큰 스님 16분의 영정을 모시고 그 덕을 기리기 위해 세움. ② 정면 4칸 측면 3칸 규모의 맞배지붕 건물로 정면 칸수가 짝수인 것이 특이함.</t>
  </si>
  <si>
    <t>4566</t>
  </si>
  <si>
    <t>국선 전화</t>
  </si>
  <si>
    <t>joining telephone</t>
  </si>
  <si>
    <t>전화국에서의 회선에 접속된 전화</t>
  </si>
  <si>
    <t>4568</t>
  </si>
  <si>
    <t>T형강</t>
  </si>
  <si>
    <t>T-shape; T-bar</t>
  </si>
  <si>
    <t>구조용으로 T자모양으로 압연해서 제작한 형강.</t>
  </si>
  <si>
    <t>457</t>
  </si>
  <si>
    <t>국선중계대</t>
  </si>
  <si>
    <t>repeater exchanger board, 局線中繼臺</t>
  </si>
  <si>
    <t>전화 국선회로로부터 전화를 받아 내선 전화에 접속하여 중계하는 기기</t>
  </si>
  <si>
    <t>4570</t>
  </si>
  <si>
    <t>국세 조사 통계구</t>
  </si>
  <si>
    <t>statistical district of census</t>
  </si>
  <si>
    <t>국세 조사 집계에서 국세 조사구를 통합해서 설치된 대략 인구 1만명 정도의 지구 구분.</t>
  </si>
  <si>
    <t>4572</t>
  </si>
  <si>
    <t>국세 조사구</t>
  </si>
  <si>
    <t>census tract： census enumeration district</t>
  </si>
  <si>
    <t>인구에 관한 전수 조사인 국세 조사에서 설치되는 최소의 기초적 조사 지구 구분. 대략 50세대 정도를 단위로 한다.</t>
  </si>
  <si>
    <t>4573</t>
  </si>
  <si>
    <t>국소 진동</t>
  </si>
  <si>
    <t>regional vibration</t>
  </si>
  <si>
    <t>특정 계나 장치 등의 한정된 범위의 장소에서 발생하는 진동</t>
  </si>
  <si>
    <t>세화64.9%</t>
  </si>
  <si>
    <t>4575</t>
  </si>
  <si>
    <t>국소 환기</t>
  </si>
  <si>
    <t>local ventilation</t>
  </si>
  <si>
    <t>열, 유해 가스, 분진 등 오염물이 발생하는 부위에 대해 오염물이 확산되기 전에 포집해서 배출하는 환기 방식</t>
  </si>
  <si>
    <t>4576</t>
  </si>
  <si>
    <t>국소식 급탕법</t>
  </si>
  <si>
    <t>局小式給湯法</t>
  </si>
  <si>
    <t>욕실이나 세면기 주변에 온수를 생성하는 기구를 설치하고 급수전과 연결시켜 간단하게 온수를 공급하는 급탕방법</t>
  </si>
  <si>
    <t>4579</t>
  </si>
  <si>
    <t>U 덕트</t>
  </si>
  <si>
    <t>U-duct</t>
  </si>
  <si>
    <t>상부를 개방한 U자형의 덕트. 중간을 연소 기구에 접속하여, 한쪽을 급기, 다른 쪽을 배기로 사용한다. 집합 주택의 보일러 가스의 공용 배기통 등에 이용된다.</t>
  </si>
  <si>
    <t>458</t>
  </si>
  <si>
    <t>국영 공원</t>
  </si>
  <si>
    <t>national government managed park</t>
  </si>
  <si>
    <t>기념사업이나 레크리에이션 수요의 광역화, 다양화에 대응해서 국가가 직접 설치, 관리하고 운영하는 공원.</t>
  </si>
  <si>
    <t>4581</t>
  </si>
  <si>
    <t>국제 표준화 기구</t>
  </si>
  <si>
    <t>International Organization for Standardization； International Standardization Organization</t>
  </si>
  <si>
    <t>국제 표준을 제정하는 국제기구</t>
  </si>
  <si>
    <t>4584</t>
  </si>
  <si>
    <t>국제건축</t>
  </si>
  <si>
    <t>international architecture, 國際建築</t>
  </si>
  <si>
    <t>1920-30년에 유행하는 건축사조로써 1925년 독일의 바이마르에서 데사우로 옮긴 바우하우스(미술 아카데미)가 간행한 바우하우스 총서(叢書) 제1권의 표제를 말한다. 건축의 개성이나 지방성을 교통·재료·기술 등의 세계적 공통성 때문에 세계성 내지 국제성 속에 포함시키려는 내용을 담고 있다.</t>
  </si>
  <si>
    <t>4586</t>
  </si>
  <si>
    <t>국제단위</t>
  </si>
  <si>
    <t>international unit, 國際單位</t>
  </si>
  <si>
    <t>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t>
  </si>
  <si>
    <t>4587</t>
  </si>
  <si>
    <t>국제단위계</t>
  </si>
  <si>
    <t>Systeme International d’Unities, 國際單位系</t>
  </si>
  <si>
    <t>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 1960년 제11회 국제도량형총회에서 결정하였다. 국제적으로 효율적이고 신뢰할 수 있는 길이, 질량, 시간, 전류, 온도, 물질량, 광도 등 물상상태의 양을 결정할 때 공통적으로 적용하여야 할 기준이다. 보조단위, 온도단위와 배수 및 분수를 나타내는 접두어가 정해져 있다.</t>
  </si>
  <si>
    <t>4588</t>
  </si>
  <si>
    <t>국제단위계 및 그 사용방법</t>
  </si>
  <si>
    <t>(=KS A 0105) 미터법에 따른 측정 단위를 국제적으로 통일한 체계로서 SI 단위라고도 한다. 기본 단위로서 길이에 미터(m), 무게에 킬로그램(kg), 시간에 초(s), 전류에 암페어(A), 온도에 켈빈(K), 물질량에 몰(mol), 광도에 칸델라(cd)의 7가지 기본단위와 이로부터 유도된 유도 단위가 있다. 1960년 제11회 국제도량형총회에서 결정하였다. 국제적으로 효율적이고 신뢰할 수 있는 길이, 질량, 시간, 전류, 온도, 물질량, 광도 등 물상상태의 양을 결정할 때 공통적으로 적용하여야 할 기준이다. 보조단위, 온도단위와 배수 및 분수를 나타내는 접두어가 정해져 있다.</t>
  </si>
  <si>
    <t>4589</t>
  </si>
  <si>
    <t>UCS 표색계</t>
  </si>
  <si>
    <t>uniform chromaticity scale system</t>
  </si>
  <si>
    <t>감각적인 색도차가 색도점간의 거리에 비례하는 색도도(UCS 색도도)에 준하는 표색계.</t>
  </si>
  <si>
    <t>459</t>
  </si>
  <si>
    <t>국제양식</t>
  </si>
  <si>
    <t>international style, 國際樣式</t>
  </si>
  <si>
    <t>장식성의 제거, 커다란 유리면, 평지붕과 기능주의의 확장 등으로 특징지어지는 1차대전 이후의 건축과 인테리어 디자인에 나타난 새로운 경향. 뉴욕에서 1932년 같은 이름의 책이 출판되면서 부터 퍼뜨려졌고, 1952년부터 50년을 지배하는 건축계의 움직임인데, 이 밖에 더 적당한 말이 없기도 하여 가장 편리하게 사용되고 있는 명칭이다.</t>
  </si>
  <si>
    <t>4590</t>
  </si>
  <si>
    <t>국지 교통</t>
  </si>
  <si>
    <t>local traffic</t>
  </si>
  <si>
    <t>보행이나 자동차 등이 출발점과 도착점을 동일 지역에 갖추고 그 지역 내에서만 이동하는 지구 내 완결 교통.</t>
  </si>
  <si>
    <t>4592</t>
  </si>
  <si>
    <t>국지 기후</t>
  </si>
  <si>
    <t>지형이나 지물의 영향을 받아 좁은 지역 내에 특징적으로 나타나는 기후</t>
  </si>
  <si>
    <t>4593</t>
  </si>
  <si>
    <t>국지 오염</t>
  </si>
  <si>
    <t>local contamination; localized pollution</t>
  </si>
  <si>
    <t>지형이나 지물의 영향을 받아 한정된 범위의 지역에 발생하는 오염</t>
  </si>
  <si>
    <t>4594</t>
  </si>
  <si>
    <t>국지풍</t>
  </si>
  <si>
    <t>국지적인 지형의 특징에 의해 발생하는 바람. 비교적 한정된 풍향의 바람이 되는 것이 많다.</t>
  </si>
  <si>
    <t>4595</t>
  </si>
  <si>
    <t>국토 계획</t>
  </si>
  <si>
    <t>national land planning</t>
  </si>
  <si>
    <t>국가가 주도적으로 산업, 인구 등 경제적, 사회적 요소를 일정한 토지에 배정하여 그곳을 적극적으로 개발하려는 종합적 계획.</t>
  </si>
  <si>
    <t>4596</t>
  </si>
  <si>
    <t>국토 기본도</t>
  </si>
  <si>
    <t>national land map</t>
  </si>
  <si>
    <t>국가 관련부처가 실시하는 기본 측량에 준해서 작성되는 기본도 가운데 500분의 1과 2,500분의 1의 것을 말한다.</t>
  </si>
  <si>
    <t>4597</t>
  </si>
  <si>
    <t>국토 수치 정보</t>
  </si>
  <si>
    <t>national land-use digital information</t>
  </si>
  <si>
    <t>지형, 토지 이용, 공공 시설, 도로, 철도, 행정계, 도시 계획 구역 등 국토에 관한 모든 정보를 수치화해서 기록한 지리 정보.</t>
  </si>
  <si>
    <t>4598</t>
  </si>
  <si>
    <t>국토 이용 계획</t>
  </si>
  <si>
    <t>national land use plan</t>
  </si>
  <si>
    <t>국토를 기능과 적성에 따라 가장 적합하게 이용하거나 관리하기 위하여 정부에서 입안하는 계획. 시도 및 각 구역에 대하여 정하는 토지 이용 계획. 각각 기본 구상 및 이용 목적 구분 등을 내용으로 한다.</t>
  </si>
  <si>
    <t>4599</t>
  </si>
  <si>
    <t>2방향슬래브</t>
  </si>
  <si>
    <t>two way system slab, 二方向－</t>
  </si>
  <si>
    <t>직교하는 두 방향으로 하중이 전달될 수 있도록 정철근 및 부철근이 배근된 슬래브. 일방향 슬래브는 한 쪽 방향으로만 주철근(정철근 및 부철근)이 배근되고, 그 직각방향으로는 배력근이 배치됨장방형 슬래브에서 단변(Lx)과 장변(Ly)의 비가 2보다 작은 슬래브, 즉 Ly/Lx＞2인 경우</t>
  </si>
  <si>
    <t>46</t>
  </si>
  <si>
    <t>UDC</t>
  </si>
  <si>
    <t>Universal Decimal Classification</t>
  </si>
  <si>
    <t>국제 도큐멘테이션 협회에 의하여 관리되고 있는 국제적인 분류법으로서, 표현 수단으로 십진법을 사용한다.</t>
  </si>
  <si>
    <t>460</t>
  </si>
  <si>
    <t>국토 조사</t>
  </si>
  <si>
    <t>survey of national land</t>
  </si>
  <si>
    <t>정부 또는 지방 자치 단체가 국토의 실태를 과학적, 종합적으로 조사하여 국토의 이용 및 개발, 보전에 필요한 자료를 만들기 위한 조사.</t>
  </si>
  <si>
    <t>4601</t>
  </si>
  <si>
    <t>국토 종합 개발 계획</t>
  </si>
  <si>
    <t>comprehensive national land development plan</t>
  </si>
  <si>
    <t>국토를 종합적이고 합리적으로 개발 및 이용, 보전하여 국민 경제의 발전을 촉진하고 국민의 복지와 생활 수준을 향상하고자 하는 전국, 시도 종합 개발 계획 등을 포함하여 국가 또는 지자체 시책의 종합적 또는 기본적인 개발 계획.</t>
  </si>
  <si>
    <t>4602</t>
  </si>
  <si>
    <t>국토건설종합계획</t>
  </si>
  <si>
    <t>國土建設綜合計劃</t>
  </si>
  <si>
    <t>국가 또는 지방자치단체가 실시하는 사업의 입지(立地)와 시설규모에 관한 목표 및 지침이 될 여러 가지 사항에 관한 종합적이며 기본적인 장기계획. 전국건설종합계획(전국계획)‧특정지역 건설종합계획(특정지역 계획)‧도건설종합계획(도계획) 등이 있다.</t>
  </si>
  <si>
    <t>4603</t>
  </si>
  <si>
    <t>국토계획</t>
  </si>
  <si>
    <t>national land planning, land planning, national plan, national planning, 國土計劃</t>
  </si>
  <si>
    <t>국토를 이용·개발 및 보전할때 미래의 경제적·사회적 변동에 대응하여 국토가 지향하여야 할 발전방향을 설정하고 이를 달성하기 위하여  「국토기본법」에 따라 작성하는 계획국토계획은 대상에 따라 국토전역을 대상으로 하여 국토의 장기적 발전방향을 제시하는 종합계획으로 국토종합계획, 도 또는 특별자치도의 관할구역을 대상으로 하여 장기적인 발전방향을 제시하는 종합계획으로 도종합계획, 특별시·광역시·시 또는 군(광역시의 군은 제외)의 관할 구역을 대상으로 하여 해당지역의 기본적인 공간구조와 장기 발전 방향을 제시하고 토지이용, 교통, 안전, 산업, 정보통신, 보건, 후생, 문화 등에 관하여 수립하는 계획으로서  「국토의계획 및 이용에관한 법률」에 따라 수립되는 도시·군계획으로서 시·군종합계획, 특정 지역을 대상으로 특별한 정책목표를 달성하기 위하여 수립하는 지역계획, 국토적역을 대상으로 하여 특정부문에 대한 장기적인 발전방향을 제시하는 계획으로서 부문별 계획 등으로 나눔</t>
  </si>
  <si>
    <t>4604</t>
  </si>
  <si>
    <t>국토종합개발</t>
  </si>
  <si>
    <t>multiple purpose land development, composit land development, 國土綜合開發</t>
  </si>
  <si>
    <t>국토의 자연적 조건을 고려하여 종합적이고 합리적으로 개발ㆍ이용ㆍ보전하여 국민 경제의 발전을 촉진하고 국민의 복지와 생활 수준을 향상하는 종합적인 개발.</t>
  </si>
  <si>
    <t>4605</t>
  </si>
  <si>
    <t>국화 송곳</t>
  </si>
  <si>
    <t>counter sink drill</t>
  </si>
  <si>
    <t>① 선단부가 국화 모양을 하고 있는 송곳. 나사의 머리를 넣기 위해 구멍을 뚫는 데 사용된다.</t>
  </si>
  <si>
    <t>4606</t>
  </si>
  <si>
    <t>국화동자못</t>
  </si>
  <si>
    <t>菊花童子釘</t>
  </si>
  <si>
    <t>못대가리가 국화 모양으로 장식된 못. 판문이나 난간 등에 장식용으로 사용함. ≒국화동, 국화못,</t>
  </si>
  <si>
    <t>4607</t>
  </si>
  <si>
    <t>국화동정</t>
  </si>
  <si>
    <t>菊花童釘</t>
  </si>
  <si>
    <t>4608</t>
  </si>
  <si>
    <t>국화반자</t>
  </si>
  <si>
    <t>菊花天障</t>
  </si>
  <si>
    <t>반자널에 국화무늬 또는 꽃무늬를 그리거나 새긴 천장.</t>
  </si>
  <si>
    <t>4609</t>
  </si>
  <si>
    <t>UIA</t>
  </si>
  <si>
    <t>Union Internationale des Architectes</t>
  </si>
  <si>
    <t>국제 건축가 협회의 약칭으로서, 전세계 건축가들을 대표하는 유일한 비정부 조직. 1948년 스위스 로잔에서 창립되어 현재 320만명의 회원을 보유하고 있으며 프랑스 파리에 본부가 있다.</t>
  </si>
  <si>
    <t>461</t>
  </si>
  <si>
    <t>국화쇠</t>
  </si>
  <si>
    <t>菊花鐵</t>
  </si>
  <si>
    <t>.=괏쇠.</t>
  </si>
  <si>
    <t>4611</t>
  </si>
  <si>
    <t>국화장지</t>
  </si>
  <si>
    <t>菊花障子</t>
  </si>
  <si>
    <t>창호 중에서 가는 살로 화려하게 꽃무늬를 만들거나 새김한 살을 쓴 장치문. =구화장지</t>
  </si>
  <si>
    <t>4612</t>
  </si>
  <si>
    <t>국화판</t>
  </si>
  <si>
    <t>checkered plate, 菊花板</t>
  </si>
  <si>
    <t>① 국화무늬를 그리거나 새긴 반자널판. ② =국화동</t>
  </si>
  <si>
    <t>4614</t>
  </si>
  <si>
    <t>군감시 시스템</t>
  </si>
  <si>
    <t>monitoring system for grouped buildings</t>
  </si>
  <si>
    <t>여러 다수의 건축물들을 집중적으로 통합 관리, 감시하는 시스템.</t>
  </si>
  <si>
    <t>4615</t>
  </si>
  <si>
    <t>군계획</t>
  </si>
  <si>
    <t>郡計劃</t>
  </si>
  <si>
    <t>도에서 필요에 따라 군단위 별로 대상을 지정하여 작성하는 건설종합계획.</t>
  </si>
  <si>
    <t>4616</t>
  </si>
  <si>
    <t>군관리 시스템</t>
  </si>
  <si>
    <t>control system for grouped buildings</t>
  </si>
  <si>
    <t>4617</t>
  </si>
  <si>
    <t>군관리 제어</t>
  </si>
  <si>
    <t>group (supervisory) control</t>
  </si>
  <si>
    <t>여러 대의 엘리베이터의 합리적 운행을 도모하기 위하여 동시에 자동 프로그래밍에 의해 통제, 제어하는 방식.</t>
  </si>
  <si>
    <t>4618</t>
  </si>
  <si>
    <t>군관리제어</t>
  </si>
  <si>
    <t>group automatic control operation, 郡管理制御</t>
  </si>
  <si>
    <t>복수 대의 엘리베이터를 합리적으로 운행하기 위한 제어 방식. 대기시간을 단축하고, 불필요한 운전을 방지함으로서 전력에너지를 절약하는 제어방식의 총칭</t>
  </si>
  <si>
    <t>4619</t>
  </si>
  <si>
    <t>USD 공법</t>
  </si>
  <si>
    <t>upside down method</t>
  </si>
  <si>
    <t>①방수층 단열공법의 일종. 종래의 공법과는 반대로 방수층을 시공한 후 그 위에 단열재를 붙이는 공법. ②USD는 up-side down의 약어.</t>
  </si>
  <si>
    <t>462</t>
  </si>
  <si>
    <t>군기와</t>
  </si>
  <si>
    <t>燒瓦</t>
  </si>
  <si>
    <t>토기와(土蓋瓦)라고도 하며 흙으로 빚어 구워 만든 기와의 총칭</t>
  </si>
  <si>
    <t>4620</t>
  </si>
  <si>
    <t>군두</t>
  </si>
  <si>
    <t>가래의 날을 맞추어 끼우는 넓적한 판</t>
  </si>
  <si>
    <t>4621</t>
  </si>
  <si>
    <t>군두구멍</t>
  </si>
  <si>
    <t>가래의 양쪽 위에 군두새끼를 꿰는 구멍.</t>
  </si>
  <si>
    <t>4622</t>
  </si>
  <si>
    <t>군두새끼</t>
  </si>
  <si>
    <t>가래의 군두구멍에 꿰어 매는 가랫줄. 이 새끼줄을 잡고 가래꾼이 당김.</t>
  </si>
  <si>
    <t>4624</t>
  </si>
  <si>
    <t>군두쇠</t>
  </si>
  <si>
    <t>軍頭鐵</t>
  </si>
  <si>
    <t>산판에서 큰 재목을 옮길 때 줄을 매기 위하여 한쪽 끝에 박는 크고 굵은 쇠고리..</t>
  </si>
  <si>
    <t>4625</t>
  </si>
  <si>
    <t>군발 지진</t>
  </si>
  <si>
    <t>earthquake swam</t>
  </si>
  <si>
    <t>작은 지진이 여러 차례 반복적으로 발생하는 지진을 의미함.</t>
  </si>
  <si>
    <t>4626</t>
  </si>
  <si>
    <t>군벽돌</t>
  </si>
  <si>
    <t>燒壁乭</t>
  </si>
  <si>
    <t>진흙을 반죽하여 성형 소성한 벽돌.</t>
  </si>
  <si>
    <t>4627</t>
  </si>
  <si>
    <t>군부재</t>
  </si>
  <si>
    <t>redundant member, 郡部材</t>
  </si>
  <si>
    <t>부정정 구조물에서 부정정의 치수에 해당하는 여분의 구조부재.</t>
  </si>
  <si>
    <t>4628</t>
  </si>
  <si>
    <t>군불아궁이</t>
  </si>
  <si>
    <t>군불을 때는 아궁이. 음식을 만들기 위한 부뚜막이 없이 방을 덥히려고 만든 아궁이.</t>
  </si>
  <si>
    <t>4629</t>
  </si>
  <si>
    <t>군새</t>
  </si>
  <si>
    <t>초가지붕이 삮아 골이 진 곳(군곳)에 끼워 넣는 짚.</t>
  </si>
  <si>
    <t>4630</t>
  </si>
  <si>
    <t>군중 심리</t>
  </si>
  <si>
    <t>mob psychology</t>
  </si>
  <si>
    <t>많은 사람들이 모여 있을 때, 자제력을 잃고 쉽사리 흥분하거나 다른 사람의 언동에 따라 행동하는 일시적이고 특수한 심리 상태로 암시되기 쉽고 냉정한 판단을 잃게 되는 경향이 있다.</t>
  </si>
  <si>
    <t>4635</t>
  </si>
  <si>
    <t>군집 밀도</t>
  </si>
  <si>
    <t>crowd density</t>
  </si>
  <si>
    <t>공공 공간에서의 번잡의 비율을 나타내는 지표 중의 하나.모여 있는 다수의 인원을 그것이 차지하는 면적으로 나눈 값으로 단위 폭원, 단위 시간당의 보행자수를 말할 때도 있다.</t>
  </si>
  <si>
    <t>4636</t>
  </si>
  <si>
    <t>군집 보행</t>
  </si>
  <si>
    <t>crowd walking</t>
  </si>
  <si>
    <t>역 구내나 대규모 시설(박람회장, 전시회장 등)에서의 대량의 집단적인 보행 흐름.</t>
  </si>
  <si>
    <t>4637</t>
  </si>
  <si>
    <t>군집 보행 속도</t>
  </si>
  <si>
    <t>walking speed of crowded pedestrians</t>
  </si>
  <si>
    <t>역 구내나 대규모 시설(박람회장, 전시회장 등)의 콘코스 설계, 피난 계획 등에서 참조되는 군집 보행에 대한 보행 속도. 군집 밀도가 높아지면 속도는 저하한다.</t>
  </si>
  <si>
    <t>4638</t>
  </si>
  <si>
    <t>군집 유동</t>
  </si>
  <si>
    <t>flow of crowd</t>
  </si>
  <si>
    <t>철도의 역 구내에서 다수의 보행자가 연속적으로 이동하는 현상.</t>
  </si>
  <si>
    <t>4639</t>
  </si>
  <si>
    <t>UV</t>
  </si>
  <si>
    <t>ultraviolet rays</t>
  </si>
  <si>
    <t>464</t>
  </si>
  <si>
    <t>군집 유출 계수</t>
  </si>
  <si>
    <t>coefficient of crowd outflow</t>
  </si>
  <si>
    <t>한 무리가 일제히 움직일 때, 단위 폭원을 단위 시간당 통과하는 보행자수. 출입구나 통로의 폭원 산정에 있어서 참조된다.</t>
  </si>
  <si>
    <t>4640</t>
  </si>
  <si>
    <t>군집류 이론</t>
  </si>
  <si>
    <t>보행 속도와 군집 밀도의 관계나 체류 현상 등을 다루는 사람의 흐름 성상에 관한 이론.</t>
  </si>
  <si>
    <t>4641</t>
  </si>
  <si>
    <t>군터체인</t>
  </si>
  <si>
    <t>gunter chain</t>
  </si>
  <si>
    <t>17세기 초에 영국의 수학자 E.건터(1581~1626)가 고안한 것으로, 길이 20m(22 야드)에 이르는 사슬이며, 이 길이를 1체인이라 한다. 이 사슬은 100마디로 이루어져 있으며, 각 마디는 막대기 모양으로 되어 있다. 10제곱 체인의 면적은 1에이커에 상당한다. 현재 영어 사용국에서 널리 사용되고 있으며, 특히 미국과 캐나다에서는 공유지 측량에 이 측량단위를 사용하고 있다.</t>
  </si>
  <si>
    <t>4642</t>
  </si>
  <si>
    <t>군항</t>
  </si>
  <si>
    <t>group of pile, 群杭</t>
  </si>
  <si>
    <t>인공구조물의 대지에 대한 지지력를 높이고 침하를 막기 위해  말뚝을 인접하여 박은 말뚝의 무리.</t>
  </si>
  <si>
    <t>4643</t>
  </si>
  <si>
    <t>굳기 전 콘크리트</t>
  </si>
  <si>
    <t>비빔이 완료되고, 아직 응결(凝結)이 시작되지 않은 상태, 아직 굳어지지 않은 콘크리트.</t>
  </si>
  <si>
    <t>4644</t>
  </si>
  <si>
    <t>굳은나무</t>
  </si>
  <si>
    <t>hard wood, 硬質木, 堅木, 硬木</t>
  </si>
  <si>
    <t>떡갈나무, 호도나무, 단풍나무, 밤나무, 물푸레나무, 회양목, 떡갈나무, 느티나무, 졸참나무 등의 광엽수나 나왕 등 재질이 단단한 나무. 연재(軟材：삼나무, 소나무 등)에 대해서 말한다. 견목재는 문지방 등 자주 닳는 곳에 쓰인다.</t>
  </si>
  <si>
    <t>4646</t>
  </si>
  <si>
    <t>굳은돌</t>
  </si>
  <si>
    <t>석재(石材) 중에서 압축강도가 500kg/㎠ 이상의 비교적 단단한 돌로 대리석·화강암·안산암 등이 이에 속한다.</t>
  </si>
  <si>
    <t>4647</t>
  </si>
  <si>
    <t>굳지않은 콘크리트압력법에 의한 공기함유량시험방법(공기실압력방법)</t>
  </si>
  <si>
    <t>① KS F 2421.② 이 표준은 굳지 않은 콘크리트의 공기 함유량을 공기실의 압력 감소에 의해 구하는 시험방법에 대하여 규정함.</t>
  </si>
  <si>
    <t>4648</t>
  </si>
  <si>
    <t>굳지않은 콘크리트압력법에 의한 공기함유량시험방법(수주압력방법)</t>
  </si>
  <si>
    <t>4649</t>
  </si>
  <si>
    <t>UV 램프</t>
  </si>
  <si>
    <t>ultraviolet rays lamp</t>
  </si>
  <si>
    <t>자외선을 발생하는 램프 재료의 자외선 열화의 촉진 시험, 또는 살균등으로서 이용한다.</t>
  </si>
  <si>
    <t>465</t>
  </si>
  <si>
    <t>굳지않은 콘크리트의 구관입시험방법</t>
  </si>
  <si>
    <t>① KS F 2415(폐지).② 이 표준은 굳지않은 콘크리트의 구관입시험방법에 대한 표준이나 1990년 폐지됨.</t>
  </si>
  <si>
    <t>4650</t>
  </si>
  <si>
    <t>굳지않은 콘크리트의 단위중량성형량 및 중량법에 의한 공기함유량시험방법(중량방법)</t>
  </si>
  <si>
    <t>① KS F 2409.② 이 표준은 굳지 않은 콘크리트의 단위 용적 질량 및 공기량을 질량으로 구하는 시험방법에 대하여 규정함.</t>
  </si>
  <si>
    <t>4651</t>
  </si>
  <si>
    <t>굳지않은 콘크리트의 시료채취방법</t>
  </si>
  <si>
    <t>① KS F 2401.② 이 표준은 믹서, 호퍼, 콘크리트 운반 기구, 타설 장소 등에서 굳지 않은 콘크리트의 시료를 채취하는 방법에 대하여 규정함.</t>
  </si>
  <si>
    <t>4652</t>
  </si>
  <si>
    <t>굳지않은 콘크리트의 씻기분석시험방법</t>
  </si>
  <si>
    <t>4653</t>
  </si>
  <si>
    <t>굳힘</t>
  </si>
  <si>
    <t>이음‧맞춤 등이 단단히 물려 조이는 것을 의미함.</t>
  </si>
  <si>
    <t>4654</t>
  </si>
  <si>
    <t>굴거리나무</t>
  </si>
  <si>
    <t>쌍떡잎식물 쥐손이풀목 대극과의 상록 소교목. 굴거리나무는 굿을 하는데 사용되어 굿거리에서 유래되었다는 설이 있으며, 우리나라 남쪽 산야에서 자란다.</t>
  </si>
  <si>
    <t>4655</t>
  </si>
  <si>
    <t>굴곡 진동</t>
  </si>
  <si>
    <t>bending wave</t>
  </si>
  <si>
    <t>막대 또는 판 등의 탄성 물체가 휘어질 때 발생하는 진동</t>
  </si>
  <si>
    <t>4656</t>
  </si>
  <si>
    <t>굴껍질회</t>
  </si>
  <si>
    <t>시멘트 제조에 필요한 석회물질인 생석회(CaO)가 풍부하다. ⇨굴회(＝).</t>
  </si>
  <si>
    <t>4657</t>
  </si>
  <si>
    <t>굴도리</t>
  </si>
  <si>
    <t>round cross-beam [girder], round pole plate cylindrical beam, -道理</t>
  </si>
  <si>
    <t>① 단면형태에 의한 도리의 분류 중 그 형태가 둥근 도리. ② 전통 한식 목구조에서 서까래를 횡으로 지지하는 부재로 지붕이나 처마의 하중을 직접 받음. ③ 단면형태가 각진 납도리에 비하여 다듬기가 어려워 격이 높은 건물에 주로 사용됨.</t>
  </si>
  <si>
    <t>4658</t>
  </si>
  <si>
    <t>굴도리집</t>
  </si>
  <si>
    <t>처마도리나 중도리 등에 단면의 형태가 둥근 굴도리를 사용한 건물</t>
  </si>
  <si>
    <t>4659</t>
  </si>
  <si>
    <t>U자관</t>
  </si>
  <si>
    <t>U tube; U-gauge</t>
  </si>
  <si>
    <t>U자형으로 구부린 관. 트랩으로 하거나 유리의 U자관에 수은, 알코올, 물 등을 넣어 그 액주의 높이차로부터 양단에 작용하는 압력차를 구한다.</t>
  </si>
  <si>
    <t>466</t>
  </si>
  <si>
    <t>굴뚝</t>
  </si>
  <si>
    <t>chimney, chimney stack, smoke stack, 煙筒, 煙突</t>
  </si>
  <si>
    <t>연소에 필요한 공기를 공급하고 연소 때 발생하는 그을음·연기 등을 배출하기 위하여 만든 구조물.</t>
  </si>
  <si>
    <t>4660</t>
  </si>
  <si>
    <t>굴뚝 효과</t>
  </si>
  <si>
    <t>stack effect</t>
  </si>
  <si>
    <t>건축물의 내부와 외부 온도차이로 인해 공기가 유동하는 것을 말한다. 건축물 내부의 온도가 바깥보다 높고 밀도가 낮을 때 건물 내의 공기는 부력을 받아 이동하는데, 이를 '굴뚝효과' 또는 '연돌효과'라고 한다. 수직 공간 내에서 공기가 움직이는 방향은 온도에 따라 달라지는데, 내부온도가 외부온도보다 높으면 아래쪽에서 위쪽으로 흐르고 그와 반대가 되면 위쪽에서 아래쪽으로 흐른다. 높이가 높은 실내 공간에서 실내 공기 온도가 외기 온도보다 높을 때 밑에서 공기가 유입되고 위쪽으로 유출되는 현상이다.</t>
  </si>
  <si>
    <t>4661</t>
  </si>
  <si>
    <t>굴뚝개자리</t>
  </si>
  <si>
    <t>煙突狗洞</t>
  </si>
  <si>
    <t>① 개자리 넘어 굴뚝과 인접한 곳(굴뚝 아래)에 깊에 판 구덩이. ② 바람에 의한 역류가 일어나지 않도록 하고 굴뚝재가 쌓이는 곳</t>
  </si>
  <si>
    <t>4662</t>
  </si>
  <si>
    <t>굴뚝구멍돌</t>
  </si>
  <si>
    <t>① 콘크리트‧돌과 같은 내화재료를 벽면에 설치하여 난로의 굴뚝이 벽을 통과하거나 굴뚝에 연결하는데 쓰임.</t>
  </si>
  <si>
    <t>4663</t>
  </si>
  <si>
    <t>굴뚝모자</t>
  </si>
  <si>
    <t>온돌구조에서 굴뚝 안으로 눈 비가 들이치지 않고 연기가 잘 빠지도록 굴뚝의 끝부분을 덮는 형태로 설치하는 구조물.</t>
  </si>
  <si>
    <t>4664</t>
  </si>
  <si>
    <t>굴뚝목</t>
  </si>
  <si>
    <t>온돌구조에서 방고래를 통과한 불기운과 연기가 고래개자리에서 한데 모여서 굴뚝으로 빠질 때 고래개자리와 굴뚝을 연결하는 부분. 고래개자리와 굴뚝개자리보다 높게 설치함</t>
  </si>
  <si>
    <t>4665</t>
  </si>
  <si>
    <t>구름받이</t>
  </si>
  <si>
    <t>ㅅ자보에 건너댄 중도리가 이동하지 않도록 중도리 밑으로 ㅅ자보 위에 대는 나무토막.</t>
  </si>
  <si>
    <t>4666</t>
  </si>
  <si>
    <t>굴림</t>
  </si>
  <si>
    <t>① 돌‧나무 등의 모서리를 모나지 않게 둥글게 깎는 일. ② =굴려깎기.</t>
  </si>
  <si>
    <t>4667</t>
  </si>
  <si>
    <t>굴림끌</t>
  </si>
  <si>
    <t>① 나무를 둥글게 파거나 새기는 데 쓰이는 끌. 날이 안쪽으로 반원을 이룸. ② ＝둥근끌.</t>
  </si>
  <si>
    <t>4668</t>
  </si>
  <si>
    <t>굴림대</t>
  </si>
  <si>
    <t>무거운 물건을 수평 방향으로 옮기고자 할 때 물건의 밑에 받치고 굴려서 운반하는 원기둥체를 말하며, 대개 통나무나 둥근 쇠막대가 사용된다.</t>
  </si>
  <si>
    <t>4669</t>
  </si>
  <si>
    <t>U자구</t>
  </si>
  <si>
    <t>U-shaped gutter</t>
  </si>
  <si>
    <t>U자형 또는 반원형의 단면을 갖는 프리캐스트 콘크리트 제품. 주로 U자형은 배수구, 반원형은 관개용 수로에 사용한다.</t>
  </si>
  <si>
    <t>467</t>
  </si>
  <si>
    <t>굴림대패</t>
  </si>
  <si>
    <t>① 날의 가운데가 둥그스레 들어간 대패의 한 종류. ② 목재면이나 모를 둥글게 다듬을 때 사용함</t>
  </si>
  <si>
    <t>4670</t>
  </si>
  <si>
    <t>굴림백토</t>
  </si>
  <si>
    <t>-白土</t>
  </si>
  <si>
    <t>넓은 뜻으로는 카올린과 몬모릴론석을 주체로 하는 백색 점토를 가리키며, 흔히 석영, 크리스토발석, 오팔, 마노 등이 섞여 있다.</t>
  </si>
  <si>
    <t>4671</t>
  </si>
  <si>
    <t>굴절</t>
  </si>
  <si>
    <t>refraction</t>
  </si>
  <si>
    <t>서로 다른 매질의 경계면에서 파동의 진행방향이 변화되는 현상.</t>
  </si>
  <si>
    <t>4674</t>
  </si>
  <si>
    <t>굴절률</t>
  </si>
  <si>
    <t>refractive index</t>
  </si>
  <si>
    <t>굴절률은 광물로 빛이 입사할 때, 광물내에서 빛의 속도가 줄어든 비율이다.</t>
  </si>
  <si>
    <t>4675</t>
  </si>
  <si>
    <t>굴절파</t>
  </si>
  <si>
    <t>refracted wave</t>
  </si>
  <si>
    <t>굴절을 일으키는 파동</t>
  </si>
  <si>
    <t>4676</t>
  </si>
  <si>
    <t>굴조개회</t>
  </si>
  <si>
    <t>oyster shell lime</t>
  </si>
  <si>
    <t>조개회라고도 한다.</t>
  </si>
  <si>
    <t>4677</t>
  </si>
  <si>
    <t>굴진</t>
  </si>
  <si>
    <t>굴뚝속‧구들장 밑에 달라 붙은 검고 끈끈한 기름재.</t>
  </si>
  <si>
    <t>4678</t>
  </si>
  <si>
    <t>굴착</t>
  </si>
  <si>
    <t>① 건물의 기초나 지하실을 만들기 위해 소정의 모양으로 지반을 파내는 것.  ② →밑파기.</t>
  </si>
  <si>
    <t>4679</t>
  </si>
  <si>
    <t>U형 그루브</t>
  </si>
  <si>
    <t>single-U groove</t>
  </si>
  <si>
    <t>용접부를 U자 모양으로 용접한 한면 그루브의 일종.</t>
  </si>
  <si>
    <t>468</t>
  </si>
  <si>
    <t>굴착기</t>
  </si>
  <si>
    <t>excavator, 掘鑿機</t>
  </si>
  <si>
    <t>①토사 암석의 굴착에 사용하는 건설 기계. ② 취급하는 토사, 암석의 상태나 굴착 방법 또는 이동성 등에 의하여 많은 종류로 분류된다.  ③가장 많은 것은 파워 셔블이며, 캐터필러식의 자주(自走) 가능한 본체에서 나온 붐 끝에 굴착용 디퍼가 있고 선단의 어태치먼트를 갈아 끼우면 드래그라인, 클램셸, 드래그셔블 등이 된다. ④ 이외에 불도저, 캐리올 스크레이퍼와 같이 운반을 겸한 것도 있다. 최근에 많이쓰이는 백 호는 굴착 싣기 전용 기계이다.</t>
  </si>
  <si>
    <t>4680</t>
  </si>
  <si>
    <t>굴토</t>
  </si>
  <si>
    <t>주위에 비탈을 남기고 기초파기를 한다. 특히 흙막이 널말뚝, 버팀대, 띠장은 하지 않는다. 기초파기가 깊을 때에는 3~6m마다 계단을 짓는다.</t>
  </si>
  <si>
    <t>4681</t>
  </si>
  <si>
    <t>굴피</t>
  </si>
  <si>
    <t>bark, -皮</t>
  </si>
  <si>
    <t>① 참나무의 두꺼운 껍질을 뜻한다. ② 지붕을 덮는데 쓰이고 그것을 굴피집이라고 한다.</t>
  </si>
  <si>
    <t>4682</t>
  </si>
  <si>
    <t>굴피집</t>
  </si>
  <si>
    <t>bark roofed house</t>
  </si>
  <si>
    <t>지붕을 굴피로 덮은 집.</t>
  </si>
  <si>
    <t>4683</t>
  </si>
  <si>
    <t>굴회</t>
  </si>
  <si>
    <t>oyster lime, 蠣灰</t>
  </si>
  <si>
    <t>① 굴껍질을 구워 만든 가루로 부드럽고 질이 좋은 석회. 석회성분이 풍부한 생석회(CaO)가 풍부하다. ② 회반죽 원료로 쓰임. ③ ＝굴껍질회.</t>
  </si>
  <si>
    <t>4684</t>
  </si>
  <si>
    <t>굵기 경도</t>
  </si>
  <si>
    <t>경도의 일종. 일정한 모양을 가진 압자를 하중을 가해서 시험면에 밀어붙여, 시험면에 대고 움직이면 긁혀서 흠이 생긴다. 이 흠 폭의 크기에 의해서 경도를 구하는 것이 긁기 경도이다. 굵기 시험에는 마르텐스 방법과 미크로캐릭터 방법의 2가지가 있고, 전자는 일정한 흠의 폭이 생기는 하중의 수치를 경도로 하고, 후자는 정하중으로 생긴 흠 폭의 크기를 경도를 하는 것이다.</t>
  </si>
  <si>
    <t>4685</t>
  </si>
  <si>
    <t>굵은 고리</t>
  </si>
  <si>
    <t>굵은 고리무늬의 일종으로 하나나 여러 개를 결합 또는 변형한 것들이 있다.</t>
  </si>
  <si>
    <t>4686</t>
  </si>
  <si>
    <t>굵은골재</t>
  </si>
  <si>
    <t>coarse aggregate, 粗骨材, 粗粒骨材</t>
  </si>
  <si>
    <t>골재는 크기에 따라 굵은 골재와 잔 골재로 구분할 수 있는데, 굵은 골재란 한국산업규격 KS F 2523에 의하면 5㎜체에 거의 다 남는 골재를 말하며, 굵은 골재의 최대 치수는 90이상을 통과시키는 체 중에서 최소 치수의 호칭치수로 나타내고, 굵은 골재의 최소치수는 95이상 남는 체 중에서 최대 치수의 호칭치수로 나타낸다.</t>
  </si>
  <si>
    <t>4687</t>
  </si>
  <si>
    <t>굵은골재의 닳음(데발시험기에 의한)</t>
  </si>
  <si>
    <t>KS F 2520. 1997년 폐지된 데발 시험기에 의한 굵은 골재의 마모 시험 방법</t>
  </si>
  <si>
    <t>4688</t>
  </si>
  <si>
    <t>굵은골재의 비중 및 흡수량시험방법</t>
  </si>
  <si>
    <t>KS F 2503. 이 표준은 굵은 골재의 밀도 및 흡수율 시험방법에 대하여 규정한다. 여기에서 사용하는 체의 치수는 KS F 2523에 규정한 호칭 치수에 따른다.</t>
  </si>
  <si>
    <t>4689</t>
  </si>
  <si>
    <t>V 결선</t>
  </si>
  <si>
    <t>V-connection； open-delta connection</t>
  </si>
  <si>
    <t>전력용 변압기의 결선 방식의 하나. 단상 변압기 2대를 사용해서 3상 전력을 구하는 방식이며 1대의 √3배의 출력이 있다. (=VV 결선)</t>
  </si>
  <si>
    <t>469</t>
  </si>
  <si>
    <t>굵은골재의최대치수</t>
  </si>
  <si>
    <t>maximum size of coarse aggregate, 粗骨材－最大値數</t>
  </si>
  <si>
    <t>굵은골재는 체규격 5mm 표준망체를 이용하여 85%이상 남는골재로 한다. 굵은골재의 치수가 커지면 단위수량과 잔골재율 감소하여 강도증가 시공연도는 나빠진다.</t>
  </si>
  <si>
    <t>4690</t>
  </si>
  <si>
    <t>굵은골재중의 연석량시험방법</t>
  </si>
  <si>
    <t>KS F 2516. 이 표준은 굵은 골재에 포함되는 연석량을 긁기 경도를 기준으로 하여 시험하는 방법에 대하여 규정 한다.</t>
  </si>
  <si>
    <t>4691</t>
  </si>
  <si>
    <t>굵은모래</t>
  </si>
  <si>
    <t>비교적 입도가 굵은골재용의 모래.</t>
  </si>
  <si>
    <t>4692</t>
  </si>
  <si>
    <t>굽</t>
  </si>
  <si>
    <t>foot, base, stem</t>
  </si>
  <si>
    <t>주두나 소로의 옆면이 경사면 또는 오금경사면으로 된 하반부. 그릇 밑에 붙여 만들어 그릇이 평평하게 놓이게 하는 둥근 받침. 굽달이.</t>
  </si>
  <si>
    <t>4694</t>
  </si>
  <si>
    <t>굽꺾기</t>
  </si>
  <si>
    <t>① 박공 지붕의 물매가 도중에서 처마 끝을 향해서 급해진 지붕 형식. ② 직선이나 평면이 도중에서 꺾어지는 것.</t>
  </si>
  <si>
    <t>4695</t>
  </si>
  <si>
    <t>굽높이</t>
  </si>
  <si>
    <t>굽 부분의 높이.</t>
  </si>
  <si>
    <t>4698</t>
  </si>
  <si>
    <t>2방향식 플랫슬래브</t>
  </si>
  <si>
    <t>two-way system flat slab</t>
  </si>
  <si>
    <t>하중이 직교하는 X, Y 두 방향으로 전달되도록 철근을 2방향으로 배근한 플랫 슬래브.</t>
  </si>
  <si>
    <t>47</t>
  </si>
  <si>
    <t>V 커트</t>
  </si>
  <si>
    <t>V cutting</t>
  </si>
  <si>
    <t>단면이 V자형으로 되도록 파는 것. 콘크리트 균열 부분의 보수가 필요한 경우 균열에 따라서 폭깊이 10~15mm의 V자형으로 깎아낸다.</t>
  </si>
  <si>
    <t>470</t>
  </si>
  <si>
    <t>굽도리</t>
  </si>
  <si>
    <t>base molding of a wall</t>
  </si>
  <si>
    <t>① 방 안벽의 아랫부분. ② ＝징두리.</t>
  </si>
  <si>
    <t>4700</t>
  </si>
  <si>
    <t>굽도리지</t>
  </si>
  <si>
    <t>-紙</t>
  </si>
  <si>
    <t>① 온돌바닥에서 높이 40cm 정도로, 윗줄은 수평 줄 바르게 하여 붙이고 밑은 장판‧걸레받이에 덮임. ② 방의 굽도리에 바른 짙은 색의 벽지.</t>
  </si>
  <si>
    <t>4701</t>
  </si>
  <si>
    <t>굽받침</t>
  </si>
  <si>
    <t>전통 목구조 중 주두나 소로의 밑단에 있는 굽을 돋우어 받친 부분.</t>
  </si>
  <si>
    <t>4702</t>
  </si>
  <si>
    <t>굽받침소로</t>
  </si>
  <si>
    <t>전통 목구조 부재 중 소로의 굽 밑에 받침이 있는 소로.</t>
  </si>
  <si>
    <t>4703</t>
  </si>
  <si>
    <t>굽받침주두</t>
  </si>
  <si>
    <t>전통 목구조 부재 중 주두의 굽 밑에 받침이 있는 주두.</t>
  </si>
  <si>
    <t>4704</t>
  </si>
  <si>
    <t>굽소로</t>
  </si>
  <si>
    <t>-小櫨</t>
  </si>
  <si>
    <t>4706</t>
  </si>
  <si>
    <t>굽쇠</t>
  </si>
  <si>
    <t>曲全</t>
  </si>
  <si>
    <t>ㄱ, ㄷ 모양으로 꺾인 철물.</t>
  </si>
  <si>
    <t>4707</t>
  </si>
  <si>
    <t>굽은관</t>
  </si>
  <si>
    <t>curve pipe, 曲管</t>
  </si>
  <si>
    <t>30°, 60°, 90° 등으로 구부러진 관형을 가진 관(pipe)</t>
  </si>
  <si>
    <t>4708</t>
  </si>
  <si>
    <t>굽은반자</t>
  </si>
  <si>
    <t>coved ceiling, cove ceiling, 變彎曲－</t>
  </si>
  <si>
    <t>① ＝굽힌 천장. ② 벽의 경계에서 아치형인 천장. ③ 천장의 갓둘레를 둥그렇게 구부려 내린 반자. ④ 천장 가장자리 또는 일부를 굽혀 내린 반자.</t>
  </si>
  <si>
    <t>4709</t>
  </si>
  <si>
    <t>VAN</t>
  </si>
  <si>
    <t>value added network</t>
  </si>
  <si>
    <t>입력된 정보를 단순히 전송하는 투명한 통신에 부가 가치를 더한 계산기 네트워크. '반'이라고 읽는다.</t>
  </si>
  <si>
    <t>471</t>
  </si>
  <si>
    <t>굽은철근</t>
  </si>
  <si>
    <t>bent bar, bent-up bar, 折曲鐵筋</t>
  </si>
  <si>
    <t>철근 콘크리트 보에 있어서 휨 모멘트에 저항하기 위해 배치한 인장 주철근은 휨 모멘트가 작아져 여유가 생긴 곳에서 철근을 위로 구부리거나 아래로 구부려 경사 인장력에 저항하도록 한 철근.</t>
  </si>
  <si>
    <t>4711</t>
  </si>
  <si>
    <t>굽음</t>
  </si>
  <si>
    <t>bend; curvature: flexure: warp</t>
  </si>
  <si>
    <t>① 배관이나 덕트 방향의 변화 또는 그 부분.② 지붕, 보, 타일 등의 젖힘이나 부풀음 등 곡선 도는 곡면상이 되는 것의 총칭. ③ =곡척.</t>
  </si>
  <si>
    <t>4712</t>
  </si>
  <si>
    <t>굽정이</t>
  </si>
  <si>
    <t>curved lumber [log], 彎曲材</t>
  </si>
  <si>
    <t>구부러진 제재목.</t>
  </si>
  <si>
    <t>4713</t>
  </si>
  <si>
    <t>굽힘</t>
  </si>
  <si>
    <t>tending： flexure</t>
  </si>
  <si>
    <t>⇨휨(＝).</t>
  </si>
  <si>
    <t>4716</t>
  </si>
  <si>
    <t>굽힘 강도</t>
  </si>
  <si>
    <t>bending stiffness</t>
  </si>
  <si>
    <t>① 굽힘 하중에 대한 변형저항. ② 축의 휨을 작게 하려면EI의 값이 클수록 좋다. 축의 굽힘 강도를 나타내는 것에EI를 사용한다. ③ 이 값이 클수록 부재는 잘 굽혀지지 않는다.(=강도) ④ →강비</t>
  </si>
  <si>
    <t>4717</t>
  </si>
  <si>
    <t>굽힘 강성</t>
  </si>
  <si>
    <t>flexural rigidity</t>
  </si>
  <si>
    <t>부재의 곡률 변화에 의한 휨 정도를 표시하는 지표</t>
  </si>
  <si>
    <t>4718</t>
  </si>
  <si>
    <t>VDT</t>
  </si>
  <si>
    <t>visual display terminal</t>
  </si>
  <si>
    <t>퍼스컴이나 워드프로세서에 사용되고 있는 브라운관이나 액정 등의 표시 장치. (=VDU)</t>
  </si>
  <si>
    <t>472</t>
  </si>
  <si>
    <t>굽힘 기와</t>
  </si>
  <si>
    <t>지붕이 직각으로 굽힌 부분에 사용되는 이형 기와.</t>
  </si>
  <si>
    <t>4723</t>
  </si>
  <si>
    <t>굽힘 모멘트</t>
  </si>
  <si>
    <t>bending moment</t>
  </si>
  <si>
    <t>부재의 어떤 지점에 있어서 부재를 휘게하는데 필요한 힘 모멘트</t>
  </si>
  <si>
    <t>4724</t>
  </si>
  <si>
    <t>VDU</t>
  </si>
  <si>
    <t>visual display unit</t>
  </si>
  <si>
    <t>비주얼 디스플레이 장치로 컴퓨터 또는 다른 전자 장치에서 생성 된 이미지를 표시.종종 "monitor"와 동의어로 사용.</t>
  </si>
  <si>
    <t>473</t>
  </si>
  <si>
    <t>굽힘 시험</t>
  </si>
  <si>
    <t>금속의 판, 환봉을 그림과 같이 굴곡시켜서 재료의 연성(延性)을 살피는 시험. 하중점에서 재료를 규정의 각도θ만큼 구부려서 시험한다.</t>
  </si>
  <si>
    <t>4731</t>
  </si>
  <si>
    <t>굽힘 이음</t>
  </si>
  <si>
    <t>덕트 이음 형식의 일종. 덕트를 제작할 때 판의 끝부분을 꺾고 접합하여 기밀을 유지할 수 있게 만든 이음 방식</t>
  </si>
  <si>
    <t>4735</t>
  </si>
  <si>
    <t>굽힘 진동</t>
  </si>
  <si>
    <t>flexural vibration</t>
  </si>
  <si>
    <t>휨 변형에 의하여 발생하는 탄성 진동</t>
  </si>
  <si>
    <t>4739</t>
  </si>
  <si>
    <t>VE</t>
  </si>
  <si>
    <t>value engineering</t>
  </si>
  <si>
    <t>가치 공학. 최저 원가로 필요 기능을 얻는 것을 목적으로 한 설계, 가공, 재료, 외주 등 제품 생산에 필요한 행위를 조직적으로 분석, 검토하는 체계.</t>
  </si>
  <si>
    <t>474</t>
  </si>
  <si>
    <t>굽힘 파괴</t>
  </si>
  <si>
    <t>bending failure； flexural failure</t>
  </si>
  <si>
    <t>부재가 굽힘 응력에 의해 파괴하는 것. 굽힘하중의 반복에 의해서 파괴되는 현상을 말한다.</t>
  </si>
  <si>
    <t>4740</t>
  </si>
  <si>
    <t>굽힘파</t>
  </si>
  <si>
    <t>막대 또는 판 등의 탄성 물체가 휘어질 때 발생하는 파동의 일종. 굴곡파라고도 함</t>
  </si>
  <si>
    <t>4748</t>
  </si>
  <si>
    <t>VOC</t>
  </si>
  <si>
    <t>volatile organic compound</t>
  </si>
  <si>
    <t>끓는점이 50~100℃에서 240~260℃ 사이의 휘발성 유기 화합물의 총칭으로, 지방족, 방향족 탄화수소, 알데히드, 케톤류 등이 포함된다.  VOC는 대기 중에서 질소산화물(NOx)과 함께 광화학반응으로 오존 등 광화학산화제를 생성하여 광화학스모그를 유발하기도 하고, 벤젠과 같은 물질은 발암성물질로서 인체에 매우 유해하며, 스티렌을 포함하여 대부분의 VOC는 악취를 일으키는 물질로 분류할 수 있음.주요 배출원으로는 유기용제사용시설, 도장시설, 세탁소, 저유소, 주유소 및 각종 운송수단의 배기가스 등의 인위적 배출원과 나무와 같은 자연적 배출원이 있음.</t>
  </si>
  <si>
    <t>475</t>
  </si>
  <si>
    <t>궁궐</t>
  </si>
  <si>
    <t>royal palace, 宮闕</t>
  </si>
  <si>
    <t>예전에 임금님이 거처하는 크고 화려한 집.</t>
  </si>
  <si>
    <t>4750</t>
  </si>
  <si>
    <t>궁려</t>
  </si>
  <si>
    <t>窮廬</t>
  </si>
  <si>
    <t>① 허술하게 지은 집. ② 가난한 집.</t>
  </si>
  <si>
    <t>4751</t>
  </si>
  <si>
    <t>궁륭</t>
  </si>
  <si>
    <t>vault, 穹窿</t>
  </si>
  <si>
    <t>반원형의 아치가 연속된 구조물 또는 그렇게 만든 지붕이나 천정. =볼트(vault)</t>
  </si>
  <si>
    <t>4752</t>
  </si>
  <si>
    <t>궁륭반자</t>
  </si>
  <si>
    <t>vault ceiling, 穹窿－</t>
  </si>
  <si>
    <t>반원형 아치가 연속된 형태의 천장</t>
  </si>
  <si>
    <t>4753</t>
  </si>
  <si>
    <t>궁륭식 구조</t>
  </si>
  <si>
    <t>vault, 穹窿式構造</t>
  </si>
  <si>
    <t>동일한 아치가  연속적으로 형성되어 반원통형(반구형)의 면(천장)을 가지는 구조체.</t>
  </si>
  <si>
    <t>4754</t>
  </si>
  <si>
    <t>궁륭지붕</t>
  </si>
  <si>
    <t>dome, cupola, 穹窿屋蓋</t>
  </si>
  <si>
    <t>반원형 또는 반구형의 지붕.</t>
  </si>
  <si>
    <t>4755</t>
  </si>
  <si>
    <t>궁륭천장</t>
  </si>
  <si>
    <t>穹窿天障</t>
  </si>
  <si>
    <t>4756</t>
  </si>
  <si>
    <t>궁실</t>
  </si>
  <si>
    <t>royal chamber, 宮室</t>
  </si>
  <si>
    <t>① 서양건축의 궁전 내부의 방(chamber). ② 동아시아건축의 궁궐 및 궐내 건물의 총칭</t>
  </si>
  <si>
    <t>4757</t>
  </si>
  <si>
    <t>궁재</t>
  </si>
  <si>
    <t>宮材</t>
  </si>
  <si>
    <t>궁궐 건축공사에 사용하고자 마련한 자재의 총칭 또는 목재</t>
  </si>
  <si>
    <t>4758</t>
  </si>
  <si>
    <t>궁전</t>
  </si>
  <si>
    <t>palace, 宮殿</t>
  </si>
  <si>
    <t>왕이 거처하는 건물. 서양의 경우 궁전(Palace)은 왕의 거처 뿐만 아니라 대귀족의 주택을 포함하기도 함.</t>
  </si>
  <si>
    <t>4759</t>
  </si>
  <si>
    <t>VSL 공법</t>
  </si>
  <si>
    <t>vordpann system losinger system</t>
  </si>
  <si>
    <t>프리스트레스드 콘크리트에서 긴장재를 고정시키기 위한 정착 공법의 일종으로, 한 줄에서 복수줄의 PC강연선을 한 줄씩 쐐기로 앵커 헤드에 정착시키는 공법. VSL은 vordpann system losinger의 약어.</t>
  </si>
  <si>
    <t>476</t>
  </si>
  <si>
    <t>궁창</t>
  </si>
  <si>
    <t>창호 문짝의 아래 낮게 판자널을 댈 수 있도록 만든 부분.</t>
  </si>
  <si>
    <t>4760</t>
  </si>
  <si>
    <t>궁창각</t>
  </si>
  <si>
    <t>문짝의 궁창널 밖으로 문양을 만들어 덧대어 붙인 것.</t>
  </si>
  <si>
    <t>4761</t>
  </si>
  <si>
    <t>궁창널유리문</t>
  </si>
  <si>
    <t>굽도리 아래 궁창널이 있고, 위로는 살을 대고 유리를 끼워 넣은 문.</t>
  </si>
  <si>
    <t>4762</t>
  </si>
  <si>
    <t>궁창분합문</t>
  </si>
  <si>
    <t>분합문의 문짝 아래 궁창널을 만들어 놓은 문.</t>
  </si>
  <si>
    <t>4763</t>
  </si>
  <si>
    <t>궁창초</t>
  </si>
  <si>
    <t>-草</t>
  </si>
  <si>
    <t>문짝의 궁창널에 그린 단청 무늬.</t>
  </si>
  <si>
    <t>4764</t>
  </si>
  <si>
    <t>궁형 반자</t>
  </si>
  <si>
    <t>cupola, 穹窿天障</t>
  </si>
  <si>
    <t>① 반구형 천장의 한 종류. 단 단면의 형상이 큐폴라(cupola) 형태로 일반적인 돔(dome) 형태와 조금 다르게 하부가 조금 높게 되어 있음. ② 라틴어cupula에서 유래하였으며, '작은 컵'의 의미를 지니고 이러한 컵을 뒤집어 놓은 형상임.</t>
  </si>
  <si>
    <t>4765</t>
  </si>
  <si>
    <t>궁형 천장</t>
  </si>
  <si>
    <t>4767</t>
  </si>
  <si>
    <t>궁형 트러스</t>
  </si>
  <si>
    <t>bowstring truss, 穹形truss</t>
  </si>
  <si>
    <t>형태가 활모양으로 된 트러스. 보통 하현재는 수평으로 뻗고 상현재가 현수곡선을 뒤집어 놓은 형상으로 되어 있음.</t>
  </si>
  <si>
    <t>4768</t>
  </si>
  <si>
    <t>권근기둥</t>
  </si>
  <si>
    <t>卷筋柱</t>
  </si>
  <si>
    <t>⇨나선기둥(＝).</t>
  </si>
  <si>
    <t>4769</t>
  </si>
  <si>
    <t>VU계</t>
  </si>
  <si>
    <t>volume unit indicator</t>
  </si>
  <si>
    <t>신호의 레벨 감시용 지시 계기. 임피던스 600Ω의 라인에 접속해서 +4dBm에 대하여 0vu가 되는 등 응답 특성이 규정되어 있다.</t>
  </si>
  <si>
    <t>477</t>
  </si>
  <si>
    <t>권동식 엘리베이터</t>
  </si>
  <si>
    <t>winding drum type elevator</t>
  </si>
  <si>
    <t>전동권상기의 권동(원통형 드럼)에 로프를 감아 권동의 회전에 의해 승강기를 움직이는 엘리베이터</t>
  </si>
  <si>
    <t>4770</t>
  </si>
  <si>
    <t>권리 바닥</t>
  </si>
  <si>
    <t>floor area of right</t>
  </si>
  <si>
    <t>도시 재개발 사업에서 권리 변환 계획에 의해 권리자에게 종전의 권리로부터 변환된다고 정해진 건축물의 바닥.</t>
  </si>
  <si>
    <t>4771</t>
  </si>
  <si>
    <t>권리 변환</t>
  </si>
  <si>
    <t>exchange of right</t>
  </si>
  <si>
    <t>재개발, 재건축 등과 같은 도시 정비 사업에서 사업 시행 전 권리자들의 각종 권리가 사업 시행 후의 건물 부지 및 바닥에 관한 권리로 변환되는 것.</t>
  </si>
  <si>
    <t>4774</t>
  </si>
  <si>
    <t>권리 변환 계획</t>
  </si>
  <si>
    <t>plan for conversion of right</t>
  </si>
  <si>
    <t>도시환경정비법에 의한 도시 재개발, 재건축 사업에서 관계 권리자의 권리 변환 및 처리에 관한 계획.</t>
  </si>
  <si>
    <t>4775</t>
  </si>
  <si>
    <t>권리 변환 절차</t>
  </si>
  <si>
    <t>procedure for conversion of right</t>
  </si>
  <si>
    <t>도시환경정비법에 의한 도시 재개발, 재건축 사업에서 관계 권리자의 권리 변환 및 처리 등 권리 조정을 하는 일련의 절차.</t>
  </si>
  <si>
    <t>4776</t>
  </si>
  <si>
    <t>권리 조사</t>
  </si>
  <si>
    <t>survey of land tenure</t>
  </si>
  <si>
    <t>소유권, 임차권 등 여러 권리에 의해 구성되는 토지 및 건물에 대하여 권리의 존재 상황을 확인하는 조사.</t>
  </si>
  <si>
    <t>4777</t>
  </si>
  <si>
    <t>권역</t>
  </si>
  <si>
    <t>range; sphere; catchment area</t>
  </si>
  <si>
    <t>어떤 종류의 기능이 그 영향력을 미치는 범위 안의 지역.</t>
  </si>
  <si>
    <t>4779</t>
  </si>
  <si>
    <t>VV 결선</t>
  </si>
  <si>
    <t>V-V connection</t>
  </si>
  <si>
    <t>478</t>
  </si>
  <si>
    <t>권장 조도</t>
  </si>
  <si>
    <t>recommended illuminance</t>
  </si>
  <si>
    <t>공간의 용도 또는 시작업의 종류에 따라 가장 적합한 것으로서 권장되고 있는 조도</t>
  </si>
  <si>
    <t>4780</t>
  </si>
  <si>
    <t>권장 풍속</t>
  </si>
  <si>
    <t>recommended air velocity</t>
  </si>
  <si>
    <t>실내환경, 경제성, 소음 등의 종합적인 판단에서 가장 적절한 덕트 내의 풍속,  배출구 풍속, 홉입구 풍속</t>
  </si>
  <si>
    <t>4781</t>
  </si>
  <si>
    <t>권척</t>
  </si>
  <si>
    <t>tape measure, 卷尺</t>
  </si>
  <si>
    <t>가늘고 얇은 천이나 쇠 따위에 눈금을 새겨 만든 띠 모양의 긴 자.</t>
  </si>
  <si>
    <t>4782</t>
  </si>
  <si>
    <t>궐</t>
  </si>
  <si>
    <t>① 고대 중국건축에서 궁의 문밖 좌우에 쌍으로 세운 높은 대. 황제가 거처하는 궁이 있음을 알리는 표식. ② 일반적으로 '궁(宮)'과 합하여 왕이 있는 장소를 의미함</t>
  </si>
  <si>
    <t>4784</t>
  </si>
  <si>
    <t>궤식</t>
  </si>
  <si>
    <t>erosion； corrosion</t>
  </si>
  <si>
    <t>관 내를 통과하는 유체의 속도에 의해 관벽 보호 피막이 부분적으로 파괴되어 구멍이 뚫리는 부식 현상을 뜻함. 유체의 유속이 아주 빠르거나 충돌하는 부분에서 특히 발생되는 부식으로, 부식작용과 기계적 마찰작용의 상승 결과에 따라 일어난다.</t>
  </si>
  <si>
    <t>4787</t>
  </si>
  <si>
    <t>궤쌓기</t>
  </si>
  <si>
    <t>coursed rubble masonry, 希積, 整層積</t>
  </si>
  <si>
    <t>① 돌쌓기의 한 종류. 가로 줄눈을 수평으로 맞춰 쌓는 것을 말함. ② 돌의 크기를 비슷하게 하고 면 높이를 같게 하여 쌓음</t>
  </si>
  <si>
    <t>4788</t>
  </si>
  <si>
    <t>V형 그루브</t>
  </si>
  <si>
    <t>Single V groove</t>
  </si>
  <si>
    <t>용접부를 V모양으로 한쪽면만 용접한 그루브의 일종.</t>
  </si>
  <si>
    <t>479</t>
  </si>
  <si>
    <t>귀</t>
  </si>
  <si>
    <t>면과 면이 만나서 형성된 모서리</t>
  </si>
  <si>
    <t>4791</t>
  </si>
  <si>
    <t>귀ㅅ자보</t>
  </si>
  <si>
    <t>angle rafter, 隅ㅅ字梁</t>
  </si>
  <si>
    <t>추녀마루를 받치고 있는 일종의 마루대. 모임지붕의 귀에 대각선 방향으로 거는 경사 부재.</t>
  </si>
  <si>
    <t>4792</t>
  </si>
  <si>
    <t>귀갑</t>
  </si>
  <si>
    <t>hexagonal pattern</t>
  </si>
  <si>
    <t>거북이 껍질이라는 의미로 육각형의 연속 무늬를 말한다.</t>
  </si>
  <si>
    <t>4793</t>
  </si>
  <si>
    <t>귀갑 이음</t>
  </si>
  <si>
    <t>arris-ways； hexagonal method roofing</t>
  </si>
  <si>
    <t>지붕공사 금속판평판 이음의 일종으로, 삼각형으로 제작된 밑면을 지그재그로 포개어 이음으로써 거북 등껍질 무늬의 이음면을 형성하는 이음법</t>
  </si>
  <si>
    <t>4794</t>
  </si>
  <si>
    <t>귀갑무늬</t>
  </si>
  <si>
    <t>hexagonal pattern, 龜甲紋</t>
  </si>
  <si>
    <t>거북이의 등 껍질 모양으로 된 무늬. 정육각형으로 상하좌우로 전개할 수 있는 특성이 있음. =귀갑문</t>
  </si>
  <si>
    <t>4795</t>
  </si>
  <si>
    <t>귀갑살문</t>
  </si>
  <si>
    <t>龜甲箭門</t>
  </si>
  <si>
    <t>창호의 살을 팔각형이 교차되는 모양으로 짠 문.</t>
  </si>
  <si>
    <t>4797</t>
  </si>
  <si>
    <t>귓고주</t>
  </si>
  <si>
    <t>隅高柱</t>
  </si>
  <si>
    <t>전통 한식 목구조에서 안둘렛칸(內陣)과 바깥둘레칸(外陣)의 경계 모서리에 높게 세운 기둥. 대체로 5량 이상의 팔작지붕이나 우진각지붕에서 볼 수 있음.</t>
  </si>
  <si>
    <t>4798</t>
  </si>
  <si>
    <t>귀규준틀</t>
  </si>
  <si>
    <t>隅規準機</t>
  </si>
  <si>
    <t>건물을 세울 때 대지나 건물의 모서리에 설치하는 규준틀.</t>
  </si>
  <si>
    <t>4799</t>
  </si>
  <si>
    <t>2방향장선바닥판구조</t>
  </si>
  <si>
    <t>⇨와플 플랫 슬래브(waffle flat slab=).</t>
  </si>
  <si>
    <t>48</t>
  </si>
  <si>
    <t>WBGT</t>
  </si>
  <si>
    <t>wet bulb globe temperature</t>
  </si>
  <si>
    <t>습구온도로 건습구 온도계에서 습구온도계로 측정된 온도.습구온도계는 구부를 헝겊으로 감싼 다음 물에 담그는데, 물이 증발하면서온도가 낮아지므로 건구온도보다 항상 낮거나 같다. 온열 환경 지표 계산에 사용</t>
  </si>
  <si>
    <t>480</t>
  </si>
  <si>
    <t>귀긋기</t>
  </si>
  <si>
    <t>隅－</t>
  </si>
  <si>
    <t>① 단청에서 첨차(檐遮) 따위의 가장자리 둘레에 먹줄이나 색줄을 긋는 일. ② 먹긋기와 색긋기로 하고 귀에 약간의 문양을 넣을 때가 있음.</t>
  </si>
  <si>
    <t>4800</t>
  </si>
  <si>
    <t>귀긋기뱃바닥</t>
  </si>
  <si>
    <t>단청에서 첨차(檐遮) 따위의 부재 밑면(뱃바닥)에 먹줄이나 색줄을 긋는 일.</t>
  </si>
  <si>
    <t>4801</t>
  </si>
  <si>
    <t>귀기둥</t>
  </si>
  <si>
    <t>angle post, corner pillar [column], 隅柱</t>
  </si>
  <si>
    <t>네 모퉁이에 위치한 기둥으로, 평주보다 굵고 솟음이 있는 것이 일반적임.</t>
  </si>
  <si>
    <t>4802</t>
  </si>
  <si>
    <t>귀기스락</t>
  </si>
  <si>
    <t>초가집 처마 귀퉁이의 끝부분.</t>
  </si>
  <si>
    <t>4803</t>
  </si>
  <si>
    <t>귀꽃</t>
  </si>
  <si>
    <t>隅花</t>
  </si>
  <si>
    <t>석등이나 석탑 따위의 귀마루(추녀마루) 끝에 새긴 꽃 모양의 장식.</t>
  </si>
  <si>
    <t>4804</t>
  </si>
  <si>
    <t>귀내림새</t>
  </si>
  <si>
    <t>전통 한옥의 팔작 또는 우진각 지붕의 추녀끝 지붕에 쓰는 비흘림면이 양쪽에 있는 내림새(암막새) 기와.</t>
  </si>
  <si>
    <t>4805</t>
  </si>
  <si>
    <t>귀돌</t>
  </si>
  <si>
    <t>① 석탑이나 석축기단에서 모서리에 놓는 돌. =우석(隅石) ② 석조 또는 벽돌조 건물의 모서리에 놓는 돌. 모서리를 보강하기 위하여 큰 돌을 교차하여 놓는 것이 보통임.</t>
  </si>
  <si>
    <t>4806</t>
  </si>
  <si>
    <t>귀마루</t>
  </si>
  <si>
    <t>지붕의 모서리에 있는 마루</t>
  </si>
  <si>
    <t>4808</t>
  </si>
  <si>
    <t>귀마루흘림</t>
  </si>
  <si>
    <t>귀마루 혹은 추녀마루의 기울어진 정도(물매).</t>
  </si>
  <si>
    <t>4809</t>
  </si>
  <si>
    <t>WECPNL</t>
  </si>
  <si>
    <t>weighted equivalent continuous perceived noise level</t>
  </si>
  <si>
    <t>항공기 소음의 장기 노출 정도를 평가하기 위한 양, 순음 성분의 유무, 발생 시간대 등을 고려한 PNL의 장시간 평균값.</t>
  </si>
  <si>
    <t>481</t>
  </si>
  <si>
    <t>귀막새</t>
  </si>
  <si>
    <t>隅莫斯</t>
  </si>
  <si>
    <t>전통건축의 팔작지붕 혹은 우진각지붕의 추녀마루 끝에 쓰는 막새.</t>
  </si>
  <si>
    <t>4810</t>
  </si>
  <si>
    <t>귀면</t>
  </si>
  <si>
    <t>鬼面</t>
  </si>
  <si>
    <t>4811</t>
  </si>
  <si>
    <t>귀면와</t>
  </si>
  <si>
    <t>鬼面瓦</t>
  </si>
  <si>
    <t>귀신의 얼굴을 그린 장식용 특수기와. 팔작지붕 혹은 우진각지붕의 추녀나 사래 끝에 잡귀나 재앙을 막기 위하여 붙임. =귀면와. 귀와. 귀판</t>
  </si>
  <si>
    <t>4812</t>
  </si>
  <si>
    <t>귀목문내림새</t>
  </si>
  <si>
    <t>鬼目紋－</t>
  </si>
  <si>
    <t>도깨비(짐승)눈 무늬라고도 불리는 돌출된 원형 무늬로 장식한 내림새(막새). 고려시대 유적에서 발굴됨</t>
  </si>
  <si>
    <t>4813</t>
  </si>
  <si>
    <t>귀문</t>
  </si>
  <si>
    <t>① 불교에서 저승으로 들어가는 문을 말함, ② 음양설에 따르면 귀신들이 드나드는 문이라 꺼리는 방위인데, 동북방향을 뜻함.</t>
  </si>
  <si>
    <t>4814</t>
  </si>
  <si>
    <t>귀물매</t>
  </si>
  <si>
    <t>① 전통 목구조의 팔작지붕 혹은 우진각지붕의 네 모서리 추녀마루의 지붕기울기. ② 대각선 방향의 특성상 평물매로 되어 있는 네 면의 지붕기울기에 비하여 완만함.</t>
  </si>
  <si>
    <t>4815</t>
  </si>
  <si>
    <t>귀방</t>
  </si>
  <si>
    <t>耳房</t>
  </si>
  <si>
    <t>대청 귀퉁이 한 칸에 벽을 쳐서 창고(庫房)로 만든 공간. 서고(書庫)로도 쓰이고 세간들을 보관하기도 한다.</t>
  </si>
  <si>
    <t>4816</t>
  </si>
  <si>
    <t>귀벽돌</t>
  </si>
  <si>
    <t>triangle shape brick, -壁乭,  隅甎</t>
  </si>
  <si>
    <t>벽돌쌓기 공사에서 벽돌 벽의 모서리 쌓기용으로 제작된 세모 모양의 벽돌.</t>
  </si>
  <si>
    <t>4817</t>
  </si>
  <si>
    <t>귀복</t>
  </si>
  <si>
    <t>마루로 둘러싸인 사찰 건축에서 마루대공 안에 위치하며 위 가장자리가 둥근 토단</t>
  </si>
  <si>
    <t>4818</t>
  </si>
  <si>
    <t>귀부</t>
  </si>
  <si>
    <t>龜趺</t>
  </si>
  <si>
    <t>비석을 구성하는 한 부분. 비석은 상단의 이수부와 중앙의 비신부 하단의 귀부로 구성되며, 이때 하단의 거북이 몸통과 용머리 형상을 하고 비신을 받치고 있는 부분.</t>
  </si>
  <si>
    <t>4819</t>
  </si>
  <si>
    <t>WHO</t>
  </si>
  <si>
    <t>World Health Organization</t>
  </si>
  <si>
    <t>세계 보건 기구의 약칭, 보건 위생 향상을 위한 국제 연합 전문 기구의 하나.</t>
  </si>
  <si>
    <t>482</t>
  </si>
  <si>
    <t>귀불</t>
  </si>
  <si>
    <t>단청에서 주렴(珠簾)에 달려 있는 술과 같은 모양의 무늬를 이르는 말.</t>
  </si>
  <si>
    <t>4820</t>
  </si>
  <si>
    <t>귀뺄목</t>
  </si>
  <si>
    <t>전통 목구조에서 네 모서리 귓부분을 구성하는 부재 중 창방이나 인방 등과 같은 가로재가 기둥 밖으로 빠져나와 내민 부분.</t>
  </si>
  <si>
    <t>4821</t>
  </si>
  <si>
    <t>귀서까래</t>
  </si>
  <si>
    <t>jack rafter, hip jack rafter, cripple rafter, 隅椽</t>
  </si>
  <si>
    <t>① 전통 건축의 팔작지붕 또는 우진각지붕에서 네 모서리의 추녀 좌우로 구성되는 서까래. ② 선자서까래가 대표적이면, 그 외에도 말굽서까래, 평행서까래 등이 있음.</t>
  </si>
  <si>
    <t>4822</t>
  </si>
  <si>
    <t>귀솟음</t>
  </si>
  <si>
    <t>① 전통 목구조 건축기술의 하나. 전면 어칸을 중심으로 좌우 귓고주로 가면서 점차 그 높이를 높이는 기법. ② 전통 건축물의 3차원 지붕곡선을 구성하는데 중요한 역할을 함.</t>
  </si>
  <si>
    <t>4826</t>
  </si>
  <si>
    <t>귀신볼트</t>
  </si>
  <si>
    <t>鬼神－</t>
  </si>
  <si>
    <t>① 철골조의 주각부(柱脚部) 또는 목조 토대 등을 콘크리트 기초에 긴결(緊結)하기 위해 콘크리트 기초에 매입한 볼트. ② ⇨기초볼트.</t>
  </si>
  <si>
    <t>4827</t>
  </si>
  <si>
    <t>귀싸개장식</t>
  </si>
  <si>
    <t>감잡이와 같이 귀 부분을 구조적으로 잡아주고 외부로부터 물체가 가구에 직접 닿는 것을 방지하며 동시에 장식도 겸하는 금구장식의 하나이다.</t>
  </si>
  <si>
    <t>4828</t>
  </si>
  <si>
    <t>귀얄</t>
  </si>
  <si>
    <t>풀이나 옻을 칠할 때에 쓰는 솔의 하나로 털의 종류는 주로 돼지털이나 말총 등을 사용하며, 이를 넓적하게 묶어 만듬.</t>
  </si>
  <si>
    <t>4829</t>
  </si>
  <si>
    <t>WMO</t>
  </si>
  <si>
    <t>World Meteorological Organization</t>
  </si>
  <si>
    <t>세계 기상 기구의 약칭.</t>
  </si>
  <si>
    <t>483</t>
  </si>
  <si>
    <t>귀와</t>
  </si>
  <si>
    <t>鬼瓦</t>
  </si>
  <si>
    <t>귀신의 얼굴을 새긴 기와. =귀면와. 귀판</t>
  </si>
  <si>
    <t>4830</t>
  </si>
  <si>
    <t>귀자창</t>
  </si>
  <si>
    <t>貴字窓</t>
  </si>
  <si>
    <t>살 형태에 의한 창호의 구분 중 하나. 가로살과 세로살을 한자의 ‘貴’ 자 모양으로 짠 창.</t>
  </si>
  <si>
    <t>4831</t>
  </si>
  <si>
    <t>귀잡이</t>
  </si>
  <si>
    <t>horizontal bracing, brace, angle brace, angle tie</t>
  </si>
  <si>
    <t>T자형이나 ＋자형 등의 ㄱ자로 만나는 부분에 위치하여 구석부를 보강하는 부재의 총칭으로, 귀잡이 토대, 귀잡이 보 등이 있음</t>
  </si>
  <si>
    <t>4832</t>
  </si>
  <si>
    <t>귀잡이 철물</t>
  </si>
  <si>
    <t>comer bracing</t>
  </si>
  <si>
    <t>골조의 수평 강성을 높이기 위하여 골조의 모서리(ㄱ자로 만나는 부분)에 비스듬히 넣는 금속 귀잡이</t>
  </si>
  <si>
    <t>4833</t>
  </si>
  <si>
    <t>귀잡이 토대</t>
  </si>
  <si>
    <t>토대의 구석부(모서리)를 보강하기 위한 귀잡이</t>
  </si>
  <si>
    <t>4834</t>
  </si>
  <si>
    <t>귀잡이보</t>
  </si>
  <si>
    <t>angle tie</t>
  </si>
  <si>
    <t>지붕틀, 바닥틀에서 도리와 보, 보와 층도리 등으로 구성된 수평면의 모서리(구석부)에 비스듬히 넣어 수평강성을 높이는 부재</t>
  </si>
  <si>
    <t>4835</t>
  </si>
  <si>
    <t>귀잡이쪽</t>
  </si>
  <si>
    <t>가구‧창문 등의 직교하는 부재에 보강하는 쪽이다. 부재의 변형을 막기 위하여 사용한다. =괴불</t>
  </si>
  <si>
    <t>4836</t>
  </si>
  <si>
    <t>귀잡이토대</t>
  </si>
  <si>
    <t>토대가 교차하여 만나는 위치에 45도 대각선 방향으로 보강하는 부재.</t>
  </si>
  <si>
    <t>4837</t>
  </si>
  <si>
    <t>귀잡이판</t>
  </si>
  <si>
    <t>문울거미와 살 안팎을 모두 창호지로 두툼하게 감싸 바른 장지문 밖으로 모서리를 튼튼하게 고정하기 위하여 덧붙이는 삼각형 모양의 나무판 .</t>
  </si>
  <si>
    <t>4838</t>
  </si>
  <si>
    <t>귀장식</t>
  </si>
  <si>
    <t>隅裝飾</t>
  </si>
  <si>
    <t>감잡이와 같이 귀 부분을 구조적으로 잡아주고 외부로부터 물체가 가구에 직접 닿는 것을 방지하며 동시에 장식도 겸하는 금구장식의 하나이다. =귀싸개장식</t>
  </si>
  <si>
    <t>4839</t>
  </si>
  <si>
    <t>XYZ 표색계</t>
  </si>
  <si>
    <t>CIE standard colorimetric system； XYZ colorimetric system</t>
  </si>
  <si>
    <t>한 조의 원자극 X, Y, Z와 3가지의 CIE 등색 함수 x( λ ), y( λ ), z( λ )를 사용해서 색자극의 3자극값을 정하는 체계. →CIE 표색계, RGB 표색계.</t>
  </si>
  <si>
    <t>484</t>
  </si>
  <si>
    <t>귀접기</t>
  </si>
  <si>
    <t>①공작물의 날카로운 모서리 또는 구석을 비스듬하게 깎는 것. 구멍에 축이 끼워지기 쉽도록 양쪽의 모서리를 죽이는 것. ② (＝모접기모‧모접기)</t>
  </si>
  <si>
    <t>4840</t>
  </si>
  <si>
    <t>귀접이천장</t>
  </si>
  <si>
    <t>① 다각형 평면의 공간에 천장을 만드는 방법 중 하나. 위로 올라가면서 매 단마다 모서리의 각을 줄임으로써 단면형상으로는 돔형의 천장이 만들어짐. ② 고구려 고분의 현실 천장을 구성하는데 많이 사용된 것으로 말각조정천장이라고 부르기도 함.</t>
  </si>
  <si>
    <t>4841</t>
  </si>
  <si>
    <t>귀처마</t>
  </si>
  <si>
    <t>초가집 처마 모퉁이의 끝 ⇨귓기스락.</t>
  </si>
  <si>
    <t>4844</t>
  </si>
  <si>
    <t>귀테두리</t>
  </si>
  <si>
    <t>angle drafts</t>
  </si>
  <si>
    <t>벽체의 기준선이 되는 테두리를 말한다.</t>
  </si>
  <si>
    <t>4845</t>
  </si>
  <si>
    <t>귀틀</t>
  </si>
  <si>
    <t>log frame, 耳機, 廳耳機</t>
  </si>
  <si>
    <t>전통 한식 마루구조인 우물마루의 마루널을 끼우기 위한 틀. 장귀틀과 동귀틀을 사용하여 우물 정(井)자 모양으로 짬 =귀틀마루</t>
  </si>
  <si>
    <t>4846</t>
  </si>
  <si>
    <t>귀틀돌</t>
  </si>
  <si>
    <t>耳機石</t>
  </si>
  <si>
    <t>전통적인 방식에 따라 만드는 돌다리 등에 쓰이는 교각 위에 놓이는 길다란 돌. 귀틀돌 사이에 판석을 걸쳐 놓아 우물마루와 같은 형태로 만들기도 함.</t>
  </si>
  <si>
    <t>4847</t>
  </si>
  <si>
    <t>귀틀마루</t>
  </si>
  <si>
    <t>전통 한식 마루구조에서 장귀틀과 동귀틀을 사용하여 우물 정(井)자 모양으로 짠 마루 =귀틀마루</t>
  </si>
  <si>
    <t>4848</t>
  </si>
  <si>
    <t>log cabin, log hut</t>
  </si>
  <si>
    <t>통나무를 대충 다듬어 우물 정(井)자 모양으로 쌓아 올려 만든 집</t>
  </si>
  <si>
    <t>4849</t>
  </si>
  <si>
    <t>X선 장치</t>
  </si>
  <si>
    <t>X-ray plant</t>
  </si>
  <si>
    <t>양극에 고속의 전자류를 충돌시켜 X선을 발생시키고 그것을 이용하기 위한 장치, 뢴트겐 사진 촬영 장치가 대표적인 예이다.</t>
  </si>
  <si>
    <t>485</t>
  </si>
  <si>
    <t>귀틀판벽</t>
  </si>
  <si>
    <t>log cabin siding, -板璧</t>
  </si>
  <si>
    <t>표면마감이 통나무처럼 되어 있고 둥근 모서리를 갖는 판벽.</t>
  </si>
  <si>
    <t>4850</t>
  </si>
  <si>
    <t>귀판</t>
  </si>
  <si>
    <t>鬼板</t>
  </si>
  <si>
    <t>바깥쪽 끝부분에 있는 판</t>
  </si>
  <si>
    <t>4851</t>
  </si>
  <si>
    <t>귀평보</t>
  </si>
  <si>
    <t>angle tie beam, 隅平梁</t>
  </si>
  <si>
    <t>4852</t>
  </si>
  <si>
    <t>귀포</t>
  </si>
  <si>
    <t>corner bracket, 隅包</t>
  </si>
  <si>
    <t>전통 목구조에서 귀기둥 위에 짜놓은 공포. 다포계 팔작지붕이나 우진각지붕의 경우 귀포는 가로방향 세로방향 외에도 추녀방향으로도 첨차가 짜여지므로 복잡한 형상을 하는 것이 보통임.</t>
  </si>
  <si>
    <t>4853</t>
  </si>
  <si>
    <t>귀한대</t>
  </si>
  <si>
    <t>隅限大</t>
  </si>
  <si>
    <t>전통 목구조 팔작지붕이나 우진각지붕의 귀기둥 위에서 추녀방향으로 내민 포살미.</t>
  </si>
  <si>
    <t>4854</t>
  </si>
  <si>
    <t>귀한대제공</t>
  </si>
  <si>
    <t>隅限大諸工, 隅限大齊工</t>
  </si>
  <si>
    <t>4855</t>
  </si>
  <si>
    <t>귓기둥</t>
  </si>
  <si>
    <t>4856</t>
  </si>
  <si>
    <t>귓기스락</t>
  </si>
  <si>
    <t>초가집 처마 귀퉁이의 끝</t>
  </si>
  <si>
    <t>4857</t>
  </si>
  <si>
    <t>귓대돌</t>
  </si>
  <si>
    <t>石漏槽</t>
  </si>
  <si>
    <t>빗물이 흘러내리도록 성루곽 또는 성문 외벽에 구멍을 뚫어 설치한 돌. 물이 흐르도록 오목하게 홈을 파고 외부로는 이무기나 용 등의 무늬를 새김. =누조석</t>
  </si>
  <si>
    <t>4858</t>
  </si>
  <si>
    <t>귓돌</t>
  </si>
  <si>
    <t>quoin, coign coin, 隅石</t>
  </si>
  <si>
    <t>석축이나 기단 등의 모서리에 쌓는 돌, ≒우석.</t>
  </si>
  <si>
    <t>4859</t>
  </si>
  <si>
    <t>X선 진단부</t>
  </si>
  <si>
    <t>radiodiagnosis department</t>
  </si>
  <si>
    <t>신체에 X선을 조사하여  X선이 투과하는 세기가 달라지는 것을 통한 병의 발견, 또는 병의 진단을 하는 부서</t>
  </si>
  <si>
    <t>486</t>
  </si>
  <si>
    <t>귓보</t>
  </si>
  <si>
    <t>angle beam, dragon beam, 隅梁</t>
  </si>
  <si>
    <t>① 한식 목구조에서 안둘렛칸(內陣)의 모서리기둥과 바깥둘레칸(外陣)의 모서리기둥을 연결하는 보. ② 귀잡이보와 직각방향으로 걸림. =귀평보</t>
  </si>
  <si>
    <t>4860</t>
  </si>
  <si>
    <t>귓쇠</t>
  </si>
  <si>
    <t>耳金</t>
  </si>
  <si>
    <t>옛가구 등에 사용된 쇠장식. 삼각형의 얇은 판으로 투조문양 등으로 장식하여 모서리를 보강함.</t>
  </si>
  <si>
    <t>4861</t>
  </si>
  <si>
    <t>귓포</t>
  </si>
  <si>
    <t>隅包</t>
  </si>
  <si>
    <t>4863</t>
  </si>
  <si>
    <t>규격</t>
  </si>
  <si>
    <t>standard, 規格</t>
  </si>
  <si>
    <t>생산하거나 사용하는 데 편리하도록 주로 공업생산품에 대해서 정한 기술적 표준. 1841년 영국의 휘트워스가 나사에 관해서 표준치수를 정한 것이 시초이며 우리나라는 한국공업표준규격(KS)이 있다.</t>
  </si>
  <si>
    <t>4864</t>
  </si>
  <si>
    <t>규격 구성재</t>
  </si>
  <si>
    <t>standardized building component</t>
  </si>
  <si>
    <t>정해진 규격의 치수 및 성능 등에 따라 공장에서 생산된 건축 재료</t>
  </si>
  <si>
    <t>4865</t>
  </si>
  <si>
    <t>규격 주택</t>
  </si>
  <si>
    <t>standardized house</t>
  </si>
  <si>
    <t>정해진 규격의 형태로 건설되었거나, 규격 제품을 사용하여 건설된 주택</t>
  </si>
  <si>
    <t>4867</t>
  </si>
  <si>
    <t>규격화</t>
  </si>
  <si>
    <t>standardization, 規格化</t>
  </si>
  <si>
    <t>제품을 생산할때 생산성을 높이고 불량률을 줄기기 위해서 사용되는 부재. 제조방법 등에 기준이 되는 기준을 두는 것.</t>
  </si>
  <si>
    <t>4869</t>
  </si>
  <si>
    <t>X선 촬영실</t>
  </si>
  <si>
    <t>X ray room; radiographic suite</t>
  </si>
  <si>
    <t>X선을 인체에 투과시켜 촬영하는 검사가 일어나는 곳</t>
  </si>
  <si>
    <t>487</t>
  </si>
  <si>
    <t>규구</t>
  </si>
  <si>
    <t>① 전통 건축의 형태와 구성을 ㄱ자로 굽어진 곡자(曲尺)를 이용하여 재단하고 만드는 일. =규구술 ② 목수가 쓰는 걸음쇠, 곡자, 수준기, 다림줄을 통틀어 이르는 말. =규구준승</t>
  </si>
  <si>
    <t>4870</t>
  </si>
  <si>
    <t>규구법</t>
  </si>
  <si>
    <t>stereotomy, 規矩法</t>
  </si>
  <si>
    <t>건축에 있어서의 구조 의장 등을 위한 부재의 형태, 접합부를 전개 작도하여 치수를 산출하는 방법.</t>
  </si>
  <si>
    <t>4872</t>
  </si>
  <si>
    <t>규구술</t>
  </si>
  <si>
    <t>規矩術</t>
  </si>
  <si>
    <t>건축에 있어서의 구조 의장 등을 위한 부재의 형태, 접합부를 전개 작도하여 치수를 산출하는 방법. (=규구술)</t>
  </si>
  <si>
    <t>4873</t>
  </si>
  <si>
    <t>규구준승</t>
  </si>
  <si>
    <t>規矩準繩</t>
  </si>
  <si>
    <t>원형을 그리는 자와 방형(方形)을 그리는 자, 수평(水平)을 재는 기구와 목수가 직선을 그릴 때 쓰는 먹줄. 곧 사물의 준칙(準則)을 이름.</t>
  </si>
  <si>
    <t>4874</t>
  </si>
  <si>
    <t>규모 계획</t>
  </si>
  <si>
    <t>planning of capacity and size; volumetric plan； land use program</t>
  </si>
  <si>
    <t>토지, 시설, 설비 등의 규모, 개수, 치수 등에 대하여 계획의 목적, 제약 조건 등을 고려하면서 적정값을 합리적인 기법으로 결정하는 것.</t>
  </si>
  <si>
    <t>4876</t>
  </si>
  <si>
    <t>규모 효과</t>
  </si>
  <si>
    <t>scale effect</t>
  </si>
  <si>
    <t>기하학적 형상은 비슷하더라도 절대적인 크기가 달라서 응력 등 물리량의 평가에 차이가 생기는 것. →치수 효과.</t>
  </si>
  <si>
    <t>4877</t>
  </si>
  <si>
    <t>X선 투과 시험</t>
  </si>
  <si>
    <t>x-ray test</t>
  </si>
  <si>
    <t>강재의 용접부에 X 선을 투과하여 필름에 현상함으로써 용접 결함의 유무와 그 정도를 판정하는 용접 비파괴 시험 방법 중 하나.</t>
  </si>
  <si>
    <t>488</t>
  </si>
  <si>
    <t>규사</t>
  </si>
  <si>
    <t>silica sand, ganister sand, quartz sand, 硅砂</t>
  </si>
  <si>
    <t>규산 성분인 이산화규소(SiO₂) 성분이 풍부한 석영 알갱이를 뜻한다. 크게 천연규사와 인공규사로 분류된다. 용도는 주로 주강용 주물 사이나 시멘트‧유리의 원료로 쓰인다.</t>
  </si>
  <si>
    <t>4880</t>
  </si>
  <si>
    <t>규산소다</t>
  </si>
  <si>
    <t>sodium silicate</t>
  </si>
  <si>
    <t>일반적으로는 Na2O ·nSiO2 ·nH2O로 나타내어지는 화합물.n의 값에 따라 품종이 달라진다. 물에 잘 녹으며, 수용액을 물유리라 한다. 시멘트의 급결제나 접착제로서 사용한다.</t>
  </si>
  <si>
    <t>4881</t>
  </si>
  <si>
    <t>규산염도료</t>
  </si>
  <si>
    <t>珪酸鹽塗料</t>
  </si>
  <si>
    <t>메타규산 나트륨을 원료로 쓰는도료. 모르타르의 도장(塗裝)에 쓴다. 규산나트륨‧규산칼륨 등은 수용성이기 때문에 수용액에서 물을 휘발시키면 광택이 있는 도막이 되며, 도막은 공기 중에서 차차 불용성으로 변함. 따라서 규산나트륨의 수용액에 안료를 혼합하여 도료를 제조함. 주로 내화도료로 사용.</t>
  </si>
  <si>
    <t>4882</t>
  </si>
  <si>
    <t>규산질사암</t>
  </si>
  <si>
    <t>주로 모래가 속성 작용에 의하여 굳어서 생긴 암석. 퇴적암에서 가장 일반적인 것의 하나이다. 암석의 구성 광물은 석영과 장식이 주를 이루며, 이것들에 기존의 퇴적암이나 변성암 등에 유래하는 바위 조각이 더해진다. 탄산염 입자를 주체로 하는 것은 탄산염암으로 분류되며 사암에는 포함되지 않는다. =사암.</t>
  </si>
  <si>
    <t>4883</t>
  </si>
  <si>
    <t>규산칼슘판</t>
  </si>
  <si>
    <t>calcium silicate board</t>
  </si>
  <si>
    <t>수산화 칼슘과 모래를 섞어서 성형하여 오토클레이브(autoclave) 처리해서 만든 내화 단열판.</t>
  </si>
  <si>
    <t>4884</t>
  </si>
  <si>
    <t>규석</t>
  </si>
  <si>
    <t>silex, 硅石</t>
  </si>
  <si>
    <t>순수한 석영에 가까운 모래나 암석으로서 유리 제품의 주원료이지만, 최근에는 반도체 재료인 실리콘의 원료 광물로서 많이 이용되며, 시멘트부원료, 유리용, 주물용, 타일시멘트, 코티드 샌드용 등으로 사용된다. 우리나라는 자원이 풍부하므로 정제 기술이 발전되면 귀중한 자원이 될 수 있다.</t>
  </si>
  <si>
    <t>4885</t>
  </si>
  <si>
    <t>규석벽돌</t>
  </si>
  <si>
    <t>silica brick, 珪石壁乭</t>
  </si>
  <si>
    <t>규석 내화 벽돌로, 내화 점토 벽돌에 이어 널리 쓰인다. 규석에 약 1~1.5%의 석회를 물과 섞어서 형성, 건조시켜 약 1,500℃로 소성하여 만든다. 성분은 SiO2, 95% 이상. 주로 제강용 산성 평로 내에 쓰인다.</t>
  </si>
  <si>
    <t>4886</t>
  </si>
  <si>
    <t>규소 수지</t>
  </si>
  <si>
    <t>silicone resin</t>
  </si>
  <si>
    <t>실리콘의 유기유도체가 중합되어 만들어지는 열경화성 합성수지이다. 분자구조는 규소와 산소가 번갈아 있는 실록세인결합(Si-O결합)의 형태이다.</t>
  </si>
  <si>
    <t>4887</t>
  </si>
  <si>
    <t>규약 반사율</t>
  </si>
  <si>
    <t>특정 조건에서 물체 표면의 휘도와 표준 백색면(산화마그네슘)의 휘도와의 비</t>
  </si>
  <si>
    <t>4888</t>
  </si>
  <si>
    <t>규약반사율</t>
  </si>
  <si>
    <t>luminance factor, remissionsgrad&lt;獨&gt;, facteur de luminance&lt;佛&gt;, 珪約反射率</t>
  </si>
  <si>
    <t>물체 표면의 색을 측색(測色)하는 경우에 이용하는 비(比)반사율. 특정 조명 및 관측 조건이 정해져 있다. 즉 물체 표면의 법선 방향에서 조명하여 45° 방향에서 관측한 경우(또는 그 반대)의 물체 표면의 휘도와 같은 조건에서 관측한 표준 백색면의 휘도와의 비이다. 이 경우 조명광으로서는 표준 조명 A, B 또는 C의 어느 하나가 이용된다.</t>
  </si>
  <si>
    <t>4889</t>
  </si>
  <si>
    <t>X형 그루브</t>
  </si>
  <si>
    <t>double-groove</t>
  </si>
  <si>
    <t>접하는 두 부재의 용접부 단면의 모양을 X자형으로 용접한 것</t>
  </si>
  <si>
    <t>489</t>
  </si>
  <si>
    <t>규제</t>
  </si>
  <si>
    <t>control: regulation</t>
  </si>
  <si>
    <t>국민과 기업의 활동에 제한을 가하는 일체의 행정 조치를 말한다. 행정규제에는 독점 금지와 같이 경제활동에 제한을 가하는 경제적 규제와 환경오염 방지와 같은 사회적 규제가 있다.</t>
  </si>
  <si>
    <t>4890</t>
  </si>
  <si>
    <t>규조토</t>
  </si>
  <si>
    <t>diatom [aceous] earth, 珪藻土</t>
  </si>
  <si>
    <t>규조토는 단세포 생물인 규조가 죽은 후 그 유해가 쌓여서 형성된 암석이나 퇴적물을 말한다. 규조는 호수나 바다에 서식하는 미세한 생물로 골격의 성분이 주로 규산(SiO2)로 이루어져 있다. 입자의 크기는 약 10-200㎛ 크기가 일반적이며 입도에 따라서 거칠 수도 있으며 공극이 클 경우 낮은 밀도를 가질 수도 있다. 건조된 규조토의 일반적인 화학조성은 실리카가 약 80-90%, 알루미나가 약 2-4%, 산화철이 약 0.5-2% 정도를 보이며 알루미나는 주로 점토광물에 의한 영향이 크다.</t>
  </si>
  <si>
    <t>4891</t>
  </si>
  <si>
    <t>규조토보온재</t>
  </si>
  <si>
    <t>diatomaceous earth heat insulation material, 珪藻土保溫材</t>
  </si>
  <si>
    <t>규조토에 석면 섬유 등을 이음 재료로 섞고 물로 반죽하여 사용하는 보온재.</t>
  </si>
  <si>
    <t>4892</t>
  </si>
  <si>
    <t>규준 좌표계</t>
  </si>
  <si>
    <t>normal coordinates</t>
  </si>
  <si>
    <t>정규 좌표계</t>
  </si>
  <si>
    <t>4893</t>
  </si>
  <si>
    <t>규준대</t>
  </si>
  <si>
    <t>screed, slight rail, 規準－</t>
  </si>
  <si>
    <t>시공 시 규준으로 사용하는 대</t>
  </si>
  <si>
    <t>4894</t>
  </si>
  <si>
    <t>규준대 고름</t>
  </si>
  <si>
    <t>striking off; scree ding</t>
  </si>
  <si>
    <t>모르타르 · 콘크리트 등의 표면을 평평하게 마무리하기 위해 울퉁불퉁한 면을 규준대로 밀어서 다지는 작업. 긴 규준대를 사용함으로써 큰 면을 보다 평평하게 마감할 수 있다.</t>
  </si>
  <si>
    <t>4895</t>
  </si>
  <si>
    <t>규준대 기둥</t>
  </si>
  <si>
    <t>reference column</t>
  </si>
  <si>
    <t>벽의 모서리에 외관과 방수 등을 위하여 기둥 모양의 테두리를 붙여 댄 것</t>
  </si>
  <si>
    <t>4896</t>
  </si>
  <si>
    <t>규준대 밀기</t>
  </si>
  <si>
    <t>screeding</t>
  </si>
  <si>
    <t>모르타르 · 콘크리트 등의 표면을 평평하게 마무리하기 위해 울퉁불퉁한 면을 규준대로 밀어서 다지는 작업. 긴 규준대를 사용함으로써 큰 면을 보다 평평하게 마감할 수 있다. →규준대 고름, 규준대 바름.</t>
  </si>
  <si>
    <t>4897</t>
  </si>
  <si>
    <t>규준대 바름</t>
  </si>
  <si>
    <t>모르타르 · 콘크리트 등의 표면을 평평하게 마무리하기 위해 울퉁불퉁한 면을 규준대로 밀어서 다지는 작업하기 전에 가이드를 주기 위해 규준 높이에 사전에 모르타르를 발라두는 것 또는 그 모르타르.</t>
  </si>
  <si>
    <t>4898</t>
  </si>
  <si>
    <t>규준대 쌓기</t>
  </si>
  <si>
    <t>조적 공사에서 건물의 위치나 높이의 기준이 되도록 조적 재료를 쌓아두어 가설물을 쌓아두는 것을 말한다. .</t>
  </si>
  <si>
    <t>4899</t>
  </si>
  <si>
    <t>2성분형</t>
  </si>
  <si>
    <t>two part; two-component</t>
  </si>
  <si>
    <t>접착제, 코킹제 등에 있어서 주제와 경화제의 두 성분을 혼합시켜 경화시키는 타입을 일컫는다. (=2액형).</t>
  </si>
  <si>
    <t>49</t>
  </si>
  <si>
    <t>X형 배근</t>
  </si>
  <si>
    <t>X-shaped reinforcement</t>
  </si>
  <si>
    <t>철근 콘크리트 부재에서 보강근을 배근할 때 부재의 전단 강도와 변형 능력을 향상시키기 위해 부재 양 끝 부분의 주근을 X자 형태로 교차시켜 배근하는 것. 주로, 연결 보 등과 같이 짧은 스팬의 부재에 사용된다.</t>
  </si>
  <si>
    <t>490</t>
  </si>
  <si>
    <t>규준대기둥</t>
  </si>
  <si>
    <t>reference column, 規準－</t>
  </si>
  <si>
    <t>미늘판벽이 모서리에 붙인 기둥 모양 또는 건물 구석의 기둥. ＝그림쇠기둥.</t>
  </si>
  <si>
    <t>4900</t>
  </si>
  <si>
    <t>규준대밀기</t>
  </si>
  <si>
    <t>screeding, 規準－</t>
  </si>
  <si>
    <t>미장공사 시, 미장면을 규준대를 사용하여 매끈한 평면을 만드는 것.</t>
  </si>
  <si>
    <t>4901</t>
  </si>
  <si>
    <t>규준도</t>
  </si>
  <si>
    <t>sectional detail, 規準圖</t>
  </si>
  <si>
    <t>건물 외벽부분의 밑에서 위까지의 단면상세도로, 지반면에서 각 층의 바닥높이 · 실내 천장높이 등의 수직방향높이를 명확히 나타내고, 벽이나 바닥구조의 개요를 알 수 있으며, 외장의 마무리 재료와 구조체의 설치관계를 알 수 있다. 설계도의 축척은 보통 1/20로 한다.</t>
  </si>
  <si>
    <t>4902</t>
  </si>
  <si>
    <t>규준상세도</t>
  </si>
  <si>
    <t>sectional detail, 規準詳細圖</t>
  </si>
  <si>
    <t>규준도와 같은 의미이며 축척은 1/20으로 건물 외벽부분의 밑에서 위까지의 단면상세도로, 지반면에서 각 층의 바닥높이 · 실내 천장높이 등의 수직방향높이를 명확히 나타내고, 벽이나 바닥구조의 개요를 알 수 있으며, 외장의 마무리 재료와 구조체의 설치관계를 알 수 있다.</t>
  </si>
  <si>
    <t>4903</t>
  </si>
  <si>
    <t>규준실</t>
  </si>
  <si>
    <t>leveling string, 規準－</t>
  </si>
  <si>
    <t>수평의 긴 직선을 긋는 경우나 측정 기준 위치를 유지하고자 할 때 사용하는 실. 그림은 터파기 공사에서의 사용 예이다. =수평실</t>
  </si>
  <si>
    <t>4904</t>
  </si>
  <si>
    <t>규준자</t>
  </si>
  <si>
    <t>規準尺</t>
  </si>
  <si>
    <t>목재 표면의 평평한 정도를 검사하고 각도를 잴 때에 쓰는 자. 직각자, 자유자 따위가 있다.</t>
  </si>
  <si>
    <t>4905</t>
  </si>
  <si>
    <t>규준틀</t>
  </si>
  <si>
    <t>batter board&lt;美&gt;, profile &lt;英&gt;, 規準機</t>
  </si>
  <si>
    <t>건물의 위치와 높이, 땅파기의 너비와 깊이 등을 표시하기 위한 가설물로, 보통 수평규준틀과 귀규준틀이 있는데, 건물의 귀퉁이나 그 밖의 요소에 설치하여 공사를 진행한다. 보통 수평규준틀과 귀규준틀이 있고, 특히 벽돌이나 돌 등을 쌓을 때는 세로규준틀을 사용한다. 건물의 귀퉁이나 그 밖의 요소에 규준틀을 설치하여 공사를 진행해 간다. 수평규준틀을 설치하기 위해서는 먼저 규준말뚝을 소요 위치에 박고, 각 점의 높이를 측정하여 표시한다.</t>
  </si>
  <si>
    <t>4906</t>
  </si>
  <si>
    <t>규준틀 말뚝</t>
  </si>
  <si>
    <t>수평규준틀을 설치하기 위해서는 먼저 규준말뚝을 소요 위치에 박고, 각 점의 높이를 측정하여 표시한다.</t>
  </si>
  <si>
    <t>4907</t>
  </si>
  <si>
    <t>규준틀 바꿈</t>
  </si>
  <si>
    <t>이음이나 맞춤 등의 방향 또는 위치를 번갈아 바꾸는 것</t>
  </si>
  <si>
    <t>4908</t>
  </si>
  <si>
    <t>규준틀꿸대</t>
  </si>
  <si>
    <t>기준틀띠장이라고도 알려져있다. 규준틀 말뚝에 수평으로 대는 널을 말한다.</t>
  </si>
  <si>
    <t>4909</t>
  </si>
  <si>
    <t>규준화 바닥 충격음 레벨</t>
  </si>
  <si>
    <t>normalized impact sound pressure level</t>
  </si>
  <si>
    <t>바닥충격음 발생기를 사용해서 측정한 바닥충격음 레벨에 대하여 수음실의 홉음력 또는 잔향시간을 보정한 값</t>
  </si>
  <si>
    <t>4910</t>
  </si>
  <si>
    <t>규준화 음압 레벨차</t>
  </si>
  <si>
    <t>normalized sound pressure level difference</t>
  </si>
  <si>
    <t>소음 발생기를 사용해서 측정한 실간 음압 레벨차에 대하여 수음실의 홉음력 또는 잔향시간을 보정한 값</t>
  </si>
  <si>
    <t>4911</t>
  </si>
  <si>
    <t>규준화 임피던스</t>
  </si>
  <si>
    <t>normalized impedance</t>
  </si>
  <si>
    <t>음향 재료의 임피던스와 공기의 특성 임피던스와의 비</t>
  </si>
  <si>
    <t>4912</t>
  </si>
  <si>
    <t>규형</t>
  </si>
  <si>
    <t>圭形</t>
  </si>
  <si>
    <t>성곽을 이루는 성벽이 밑에서부터 위로 올라가면서 들여쌓아 점차 곡선으로 휘어 올라간 형태.</t>
  </si>
  <si>
    <t>4913</t>
  </si>
  <si>
    <t>균등 계수</t>
  </si>
  <si>
    <t>coefficient of uniformity： uniformity coefficient</t>
  </si>
  <si>
    <t>체로 분류하여 중량 비율의 10%가 통과되는 입경에 대한 중량비율의 60%가 통과되는 입경의 비로 나타내는 계수</t>
  </si>
  <si>
    <t>4914</t>
  </si>
  <si>
    <t>균등 라멘</t>
  </si>
  <si>
    <t>uniform frame</t>
  </si>
  <si>
    <t>기둥 간격, 층고가 같고 기둥 및 보의 단면이 각각 동일한 라멘.</t>
  </si>
  <si>
    <t>4915</t>
  </si>
  <si>
    <t>균등 확산</t>
  </si>
  <si>
    <t>uniform diffusion; homogeneous diffusion</t>
  </si>
  <si>
    <t>모든 방향에 대하여 빛이나 방사가 동일하게 확산하는 상태</t>
  </si>
  <si>
    <t>4917</t>
  </si>
  <si>
    <t>균등 확산 반사</t>
  </si>
  <si>
    <t>isotropic diffuse reflection</t>
  </si>
  <si>
    <t>방사가 반사된 반구 내의 모든 방향에서 방사와 휘도가 동일한 산란 반사</t>
  </si>
  <si>
    <t>4918</t>
  </si>
  <si>
    <t>균등 확산 투과</t>
  </si>
  <si>
    <t>isotropic diffuse transmission</t>
  </si>
  <si>
    <t>방사가 투과된 반구 내의 모든 방향에서 방사와 휘도가 동일한 산란 투과</t>
  </si>
  <si>
    <t>4919</t>
  </si>
  <si>
    <t>균등 확산면</t>
  </si>
  <si>
    <t>uniform diffuser</t>
  </si>
  <si>
    <t>표면으로부터 나온 방사가 람베르트의 코사인 법칙에 따라 균등하게 확산되는 이상적인 표면</t>
  </si>
  <si>
    <t>4920</t>
  </si>
  <si>
    <t>균시차</t>
  </si>
  <si>
    <t>equation of time, 均時差</t>
  </si>
  <si>
    <t>평균 태양시와 진 태양시의 차이. 평균 태양시에서 진태양시를 뺀 것</t>
  </si>
  <si>
    <t>4921</t>
  </si>
  <si>
    <t>균압</t>
  </si>
  <si>
    <t>pressure equalizing, 均壓</t>
  </si>
  <si>
    <t>관에서 2지점 이상의 압력이 서로 균등한 상태</t>
  </si>
  <si>
    <t>4922</t>
  </si>
  <si>
    <t>균압관</t>
  </si>
  <si>
    <t>equalizer, 均壓管</t>
  </si>
  <si>
    <t>2개소 이상의 부분을 관으로 연결할 경우에 상호 압력이 균등한 상태로 설치된 배관</t>
  </si>
  <si>
    <t>4923</t>
  </si>
  <si>
    <t>균열</t>
  </si>
  <si>
    <t>crack, 龜裂</t>
  </si>
  <si>
    <t>모르타르, 콘크리트, 나무 등의 표면이 갈라져서 발생한 금. 주로, 재료의 강도 이상의 힘이 작용하여 발생할 수 있음. 건습 또는 온도 변화 등에 의해 일어나는 용적 변화가 구속되는 경우, 혹은 외력에 의해 변형이 주어지는 경우, 이들 변형량에 물체의 변형 능력이 따를 수 없을 때 발생하는 갈라진 금.</t>
  </si>
  <si>
    <t>4924</t>
  </si>
  <si>
    <t>균열 감수성</t>
  </si>
  <si>
    <t>crack sensitivity</t>
  </si>
  <si>
    <t>재료가 균열, 특히 용접균열에 얼마나 민감한지를 나타내는 척도</t>
  </si>
  <si>
    <t>4925</t>
  </si>
  <si>
    <t>균열 하중</t>
  </si>
  <si>
    <t>cracking load</t>
  </si>
  <si>
    <t>철근 콘크리트 구조 부재의 휨균열을 발생시키는 하중.</t>
  </si>
  <si>
    <t>4926</t>
  </si>
  <si>
    <t>균열감도</t>
  </si>
  <si>
    <t>crack sensitivity, 龜裂感度</t>
  </si>
  <si>
    <t>용접균열이 일어나기 쉬운 성질을 의미하며 균열감수성이라고 표현하기도 한다.</t>
  </si>
  <si>
    <t>4927</t>
  </si>
  <si>
    <t>균열시험</t>
  </si>
  <si>
    <t>cracking test, crack test, 龜裂試驗</t>
  </si>
  <si>
    <t>강재, 용접금속 등의 균열 감수성을 조사하는 시험.</t>
  </si>
  <si>
    <t>4928</t>
  </si>
  <si>
    <t>Z꼬임</t>
  </si>
  <si>
    <t>right lay</t>
  </si>
  <si>
    <t>전선의 꼬임선 꼬임 방향에 의한 호칭법. 소선의 묶음올 위에서 밑으로 향해서 좌측 꼬임(Z의 경사선 방향)을 한 전선. ↔S 꼬임.</t>
  </si>
  <si>
    <t>493</t>
  </si>
  <si>
    <t>균일조명</t>
  </si>
  <si>
    <t>均一照明</t>
  </si>
  <si>
    <t>카메라에 대상물이 잘 찍힐 수 있도록 하는 가장 기본적이고 보편적으로 사용되는 조명방식이다. 영화 세트에서는 ｢균일조명｣, 텔레비전 세트에서는 ｢기본조명｣이라 하며 최대한 음영없이 모든 부분이 고른 조명에 노출되도록 하는 것이다.</t>
  </si>
  <si>
    <t>4931</t>
  </si>
  <si>
    <t>균제</t>
  </si>
  <si>
    <t>symmetry, 均齊</t>
  </si>
  <si>
    <t>① 어떠한 사물의 형태가 좌우 대칭인 상태. =대칭(symmetry) ② 고르고 가지런한 상태.</t>
  </si>
  <si>
    <t>4932</t>
  </si>
  <si>
    <t>균제도</t>
  </si>
  <si>
    <t>uniformity factor, 均齊度</t>
  </si>
  <si>
    <t>실내 조명의 균일한 정도를 나타내기 위하여 조명이 닿는 면 위의 최소 조도와 평균 조도와의 비. 또는 최소 조도와 최대 조도와의 비</t>
  </si>
  <si>
    <t>4933</t>
  </si>
  <si>
    <t>균질성</t>
  </si>
  <si>
    <t>uniformity, 均質性</t>
  </si>
  <si>
    <t>재료의 조직‧강도‧강성, 기타 성질들이 각 부분마다 모두 균등하게 되어 있는 성질.</t>
  </si>
  <si>
    <t>4934</t>
  </si>
  <si>
    <t>균형</t>
  </si>
  <si>
    <t>balance, 均衡</t>
  </si>
  <si>
    <t>좌우대칭으로 배치되어 생기는 중력적인 균형.원래 저울의 일종인 천칭(天秤)이라는 뜻에서 나온 말로, 물체가 수직축을 중심으로 한 시메트리(symmetry)를 가리킨다. 조건과 성격이 다른 대조적인 것들 사이에도 안정된 통일감이 요구되는데, 그것이 밸런스이다. 넓은 뜻으로는 각종 대조물, 직선과 곡선, 수직선과 수평선, 명부와 암부, 한색과 난색, 또는 같은 분량으로 대립하는 동질물 따위가 서로 힘을 보충하여, 긴장된 안정을 유지하고 있는 상태이다. 결국 조화와 역학적 안정이 포함된 물질적 여러 단위의 공간적 배치라 할 수 있다.</t>
  </si>
  <si>
    <t>4935</t>
  </si>
  <si>
    <t>균형 방정식</t>
  </si>
  <si>
    <t>equation of equilibrium</t>
  </si>
  <si>
    <t>구조체가 하중 평형관계에 있음을 나타내는 방정식</t>
  </si>
  <si>
    <t>4936</t>
  </si>
  <si>
    <t>균형 조건</t>
  </si>
  <si>
    <t>equilibrium condition</t>
  </si>
  <si>
    <t>구조체가 하중평형상태를 만족하기 위한 조건</t>
  </si>
  <si>
    <t>4937</t>
  </si>
  <si>
    <t>균형 축력</t>
  </si>
  <si>
    <t>축력과 휨모모메트를 동시에 받는 철근콘크리트 기둥이 인장철근의 항복과 압축연단 콘크리트 압축파괴를 일으킬 때, 즉 균형파괴시 해당 축력.</t>
  </si>
  <si>
    <t>4939</t>
  </si>
  <si>
    <t>균형철근비</t>
  </si>
  <si>
    <t>⇨평형철근비(＝).  철근의 인장 변형률과 콘크리트의 압축 변형률이 동시에 항복변형률과 극한변형률에 도달하도록 설계했을 때의 인장 철근비. 철근 콘크리트 구조물의 철근량 설계 요소 중의 하나.</t>
  </si>
  <si>
    <t>4940</t>
  </si>
  <si>
    <t>그네비계</t>
  </si>
  <si>
    <t>위에서 달아내린 비계(달비계).</t>
  </si>
  <si>
    <t>4941</t>
  </si>
  <si>
    <t>그라스호프수</t>
  </si>
  <si>
    <t>Grashof number</t>
  </si>
  <si>
    <t>유체 역학에서 유체에 작용하는 부력과 점성력의 비의 근사값을 나타내는 무차원 수</t>
  </si>
  <si>
    <t>4946</t>
  </si>
  <si>
    <t>그라우트</t>
  </si>
  <si>
    <t>grout</t>
  </si>
  <si>
    <t>① 암석이나 석축의 틈 같은 곳에 압력으로 주입하는 시멘트 페이스트 또는 모르타르 등의 재료. ② 콘크리트 구조물의 누수방지 공사나 균열 보수를 실시하기 위하여 시멘트 페이스트, 모르타르 등의 재료를 주입 또는 충전하는 것.</t>
  </si>
  <si>
    <t>4947</t>
  </si>
  <si>
    <t>그라우트기계</t>
  </si>
  <si>
    <t>grouting machine</t>
  </si>
  <si>
    <t>그라우트믹서‧그라우트펌프 등을 칭하는 그라우팅용 기계.</t>
  </si>
  <si>
    <t>4948</t>
  </si>
  <si>
    <t>그라우트믹서</t>
  </si>
  <si>
    <t>grout mixer</t>
  </si>
  <si>
    <t>그라우트를 비비는 믹서로, 보통 2련식으로 된 그라우트 주입용 모르타르 믹서를 사용하고, 그라우트 펌프에 연결해서 사용한다.</t>
  </si>
  <si>
    <t>4949</t>
  </si>
  <si>
    <t>Z형강</t>
  </si>
  <si>
    <t>Z section steel</t>
  </si>
  <si>
    <t>냉간성형된 경량형강의 모양을 Z자형으로 압연한 것</t>
  </si>
  <si>
    <t>495</t>
  </si>
  <si>
    <t>그라우트펌프</t>
  </si>
  <si>
    <t>모르타르나 약액의 주입 · 충전용의 펌프. 피스톤식, 플런저식, 유압식 등의 구조 형식이 있으며, 주입 · 충전의 목적에 따라 선정된다. =그라우팅펌프.</t>
  </si>
  <si>
    <t>4950</t>
  </si>
  <si>
    <t>그라우팅</t>
  </si>
  <si>
    <t>grouting</t>
  </si>
  <si>
    <t>지반 개량이나 용수(湧水)의 방지를 위해 땅 속의 공극에 시멘트 풀을 압입하는 공법.</t>
  </si>
  <si>
    <t>4951</t>
  </si>
  <si>
    <t>그라우팅공법</t>
  </si>
  <si>
    <t>grouting method</t>
  </si>
  <si>
    <t>지반 개량이나 용수(湧水)의 방지를 위해 땅 속의 공극에 시멘트 풀을 압입하는 공법</t>
  </si>
  <si>
    <t>4952</t>
  </si>
  <si>
    <t>그라우팅펌프</t>
  </si>
  <si>
    <t>grouting pump</t>
  </si>
  <si>
    <t>시멘트 풀, 모르타르, 약품 등을 고압펌프로 연속적으로 암반의 균열 등에 밀어넣는 장치.</t>
  </si>
  <si>
    <t>4953</t>
  </si>
  <si>
    <t>그라운드 앵커</t>
  </si>
  <si>
    <t>ground anchor</t>
  </si>
  <si>
    <t>흙맑이벽의 지지 또는 구조물을 지반에 정착시켜 부상, 전도를 방지하기 위하여 선단부를 양질 지반에 정착시키고, 이것을 반력으로 사용하는 구조체</t>
  </si>
  <si>
    <t>4954</t>
  </si>
  <si>
    <t>그라운딩플러그</t>
  </si>
  <si>
    <t>grounding plug, grounding type plug</t>
  </si>
  <si>
    <t>플러그 종류 중 하나로 전기장치의접지용인 날이 있다.</t>
  </si>
  <si>
    <t>4955</t>
  </si>
  <si>
    <t>그라인더</t>
  </si>
  <si>
    <t>grinder</t>
  </si>
  <si>
    <t>금속이나 목재·석재 등을 평편한 모양으로 연마하는 데 사용하는 회전 연마기로 연마기 또는 연삭기라고도 한다.</t>
  </si>
  <si>
    <t>4956</t>
  </si>
  <si>
    <t>그래떼기</t>
  </si>
  <si>
    <t>그레로 기둥이나 재목 등에 그 놓일 자리의 바닥의 높낮이를 그리는 일을 한 자리를 오려 속까지 파내는 일 또는 그 자리.</t>
  </si>
  <si>
    <t>4957</t>
  </si>
  <si>
    <t>그래브버킷</t>
  </si>
  <si>
    <t>grab-bucket</t>
  </si>
  <si>
    <t>크레인 또는 지게차 등에 의한 하역작업을 실시하는 경우에 석탄, 코크스, 자갈과 같은 소위 벌크(bulk)물건을 퍼담기 위해 사용되는 특수하게 되어 있는 퍼담는 용기다. 퍼담거나 방출하는 작업은 와이어로프에 의해 원격조작으로 실시된다.</t>
  </si>
  <si>
    <t>4958</t>
  </si>
  <si>
    <t>그래비티 용접</t>
  </si>
  <si>
    <t>gravity arc welding</t>
  </si>
  <si>
    <t>모재와 일정한 경사를 이루는 금속제의 지주를 따라서 홀더가 내려가며, 홀더에 끼워진 긴 용접봉을 일정한 각도로 유지하면서 중력에 의해서 서서히 용융시키면서 하강시켜 자동적으로 용접을 하는 방법</t>
  </si>
  <si>
    <t>4960</t>
  </si>
  <si>
    <t>그래파이트</t>
  </si>
  <si>
    <t>graphite, plumbago, 石黑</t>
  </si>
  <si>
    <t>탄소 동소체의 하나. 탄소의 원소 광물로 천연으로 산출하는 것 외에, 인공적으로 제조된다. 천연물은 천연 석묵으로 총칭하고, 산출 상태에 따라 비늘 모양 석묵, 토상(土狀) 석묵 등으로 부르는데, 일반적으로는 무정형 탄소를 흑연화한 인조 흑연이 주를 이룬다. 그래파이트라고 하는 명칭은 그리스어의 Υράφειν(쓰다)에 유래하고, 옛부터 필기용으로 사용되었던 것에 의한다.</t>
  </si>
  <si>
    <t>4961</t>
  </si>
  <si>
    <t>그래파이트도료</t>
  </si>
  <si>
    <t>graphite paint, -塗料</t>
  </si>
  <si>
    <t>고순도 흑연(그래파이트)을 안료로 한 유성도료. 도막은 투수성이 적고, 내후성(耐候性)이 뛰어나다.</t>
  </si>
  <si>
    <t>4962</t>
  </si>
  <si>
    <t>그래프</t>
  </si>
  <si>
    <t>graph, 圖表</t>
  </si>
  <si>
    <t>좌표를 사용하여 수식을 도형화한 것</t>
  </si>
  <si>
    <t>4963</t>
  </si>
  <si>
    <t>그래프식 공정표</t>
  </si>
  <si>
    <t>graph式工程表</t>
  </si>
  <si>
    <t>공정의 생산고의 상태를 파악하기 위해 그래프를 사용한 공정표.</t>
  </si>
  <si>
    <t>4965</t>
  </si>
  <si>
    <t>그래플버킷</t>
  </si>
  <si>
    <t>grapple-bucket</t>
  </si>
  <si>
    <t>큰 석재를 들어 올리는데 사용되는 버킷으로 동물의 이빨의 특수 형태를 하고 있다.</t>
  </si>
  <si>
    <t>4966</t>
  </si>
  <si>
    <t>그래픽 이퀄라이저</t>
  </si>
  <si>
    <t>graphic equalizer</t>
  </si>
  <si>
    <t>가청 주파수 대역을 몇 개로 나누어 음의 상태를 그래프로 표현하면서 조절하는 장치</t>
  </si>
  <si>
    <t>4968</t>
  </si>
  <si>
    <t>그래픽디자인</t>
  </si>
  <si>
    <t>graphicdesign</t>
  </si>
  <si>
    <t>인쇄매체를 통하여 표현·제작되는 디자인. 포스터, 신문·잡지의 광고, 카탈로그, 책 표지, 포장 등의 디자인을 가리킨다.</t>
  </si>
  <si>
    <t>4970</t>
  </si>
  <si>
    <t>그래픽아트</t>
  </si>
  <si>
    <t>graphic art</t>
  </si>
  <si>
    <t>일반적으로 평면 위에 도형(圖形)을 만드는 모든 기술.넓게는 회화·글씨·판화·인쇄 등을 포함하며, 좁게는 수공적(手工的)인 방법으로 만들어진 복제 가능한 도형, 즉 판화 등을 가리킨다. 그 어원(語源)인 그리스어의 그라피코스(graphikos)는 ‘쓰다’라는 뜻이 있다.</t>
  </si>
  <si>
    <t>4971</t>
  </si>
  <si>
    <t>그랜드마스터키</t>
  </si>
  <si>
    <t>grand master key</t>
  </si>
  <si>
    <t>자물쇠에는 어느 일정한 열쇠가 전속하고, 이 이외의 열쇠로는 열 수 없게 되어 있으나 자물쇠의 사용과 방의 관리를 편리하게 하기 위해 하나의 특별한 열쇠로 전체의 자물쇠를 열 수 있도록 하는 경우가 있다. 이 만능 열쇠를 마스터 키라 한다. 사무실, 호텔, 공동 주택 등에 갖추어진다. 마스터 키로서는 실린더 자물쇠가 기능적으로 가장 적합하다.</t>
  </si>
  <si>
    <t>4972</t>
  </si>
  <si>
    <t>그레</t>
  </si>
  <si>
    <t>carpenter’s plumb line</t>
  </si>
  <si>
    <t>기둥·재목·기와 따위를 초석 또는 각 부분에 놓을 때, 놓일 자리에 꼭 맞도록 따내기 위하여 바닥의 높낮이에 맞추어 그리는 기구</t>
  </si>
  <si>
    <t>4973</t>
  </si>
  <si>
    <t>그레이 스케일</t>
  </si>
  <si>
    <t>gray scale</t>
  </si>
  <si>
    <t>하양에서 검정 사이의 회색의 점진적인 단계 범위로 명도 차의 척도. 비디오 시스템을 점검할때 뿐만 아니라 디자이너를 위한 톤의 참조 기준으로 사용되며 스튜디오에서 사용되는 모든 화면과 재료들의 반사를 점검하고 평가하는 데 이용된다</t>
  </si>
  <si>
    <t>4974</t>
  </si>
  <si>
    <t>그레이더</t>
  </si>
  <si>
    <t>grader</t>
  </si>
  <si>
    <t>주로 도로공사에 쓰이는 굴착기계를 말한다. 주요부로는 땅을 깎거나 고르는 블레이드(blade : 날)와 땅을 파 일구는 스캐리파이어(scarifier)가 있으며, 이는 2~4km/hr로 주행하면서 작업한다.</t>
  </si>
  <si>
    <t>4975</t>
  </si>
  <si>
    <t>그레이드</t>
  </si>
  <si>
    <t>건축이 접하는 지표면에서 건축물의 높이나 층수 등 산정의 기준이 된다. ⇨지반면.</t>
  </si>
  <si>
    <t>4976</t>
  </si>
  <si>
    <t>그레이딩</t>
  </si>
  <si>
    <t>땅고르기</t>
  </si>
  <si>
    <t>4978</t>
  </si>
  <si>
    <t>그레이팅</t>
  </si>
  <si>
    <t>grating</t>
  </si>
  <si>
    <t>철제의 격자, 평강 등으로 격자모양으로 짠 패널로서, 공장 등의 바닥, 관로의 뚜껑 등에 이용됨</t>
  </si>
  <si>
    <t>4979</t>
  </si>
  <si>
    <t>Ⅰ류 합판</t>
  </si>
  <si>
    <t>KS의 자비(煮沸) 반복 시험에 합격한 합판. 접착제로서 페놀이나, 요소·멜라민 수지를 사용해서 제조한다. 장시간의 습윤 노출에 견딘다. 타입 Ⅰ 합판이라고도 한다. →Ⅱ류 합판, Ⅲ류 합판.</t>
  </si>
  <si>
    <t>498</t>
  </si>
  <si>
    <t>그레인레이징</t>
  </si>
  <si>
    <t>grain raising</t>
  </si>
  <si>
    <t>목재의 표면을 도장할 때, 미세하게 분쇄된 섬유를 고르게 도포하여 도장면에 거칠기를 주는 것.</t>
  </si>
  <si>
    <t>4981</t>
  </si>
  <si>
    <t>그레자</t>
  </si>
  <si>
    <t>길이·너비·깊이·두께·각도 등을 헤아리는 데 쓰는 연장. =정자자</t>
  </si>
  <si>
    <t>4982</t>
  </si>
  <si>
    <t>그레질</t>
  </si>
  <si>
    <t>기둥이나 재목 같은 것에다가 그 놓일 자리의 바닥의 높낮이를 그레로써 그리는 것. 요컨대, 기둥을 반듯하게 세우는 기법을 말한다.</t>
  </si>
  <si>
    <t>4983</t>
  </si>
  <si>
    <t>그레코로만미술</t>
  </si>
  <si>
    <t>Greco-Roman美術</t>
  </si>
  <si>
    <t>① 그리스와 로마의 예술적 혼합을 통해 만들어진 새로운 미술. 로마인들의 취향에 맞도록 그리스 작가가 로마에서 제작한 그리스 미술. ② 기원전 1세기 헬레니즘 시대에 시작되어 기원후 3세기인 로마시대에 걸쳐 이루어진 것으로 명작의 묘사난 형태를 전용한 것으로 예술적 가치는 낮은 편임.</t>
  </si>
  <si>
    <t>4984</t>
  </si>
  <si>
    <t>그렝이</t>
  </si>
  <si>
    <t>기둥이나 재목 같은 것에다가 그 놓일 자리의 바닥의 높낮이를 그레로써 그리는 것. 요컨대, 기둥을 반듯하게 세우는 기법을 말한다. ⇨그레질.</t>
  </si>
  <si>
    <t>4985</t>
  </si>
  <si>
    <t>그로스 밀도</t>
  </si>
  <si>
    <t>gross density</t>
  </si>
  <si>
    <t>도로나 공공시설을 포함한, 간선 도로 중심선 따위의 안쪽 전역의 토지 면적에 대하여 산정하는 밀도 지수. =총밀도.</t>
  </si>
  <si>
    <t>4987</t>
  </si>
  <si>
    <t>그로스 폴</t>
  </si>
  <si>
    <t>growth pole</t>
  </si>
  <si>
    <t>지역 발전에 있어서 지역 내 어떤 특정 지구의 발전에 영향을 받아 다른 지구가 종속적으로 발전하는 경우에 주도적 발전의 중심이 되는 지구를 말한다.</t>
  </si>
  <si>
    <t>4988</t>
  </si>
  <si>
    <t>Ⅱ류 합판</t>
  </si>
  <si>
    <t>온냉수 침지 시험에 합격한 합판. 우레아 접착제가 사용된다. 주로 옥내용으로 수분, 습기가 많은 부위로의 사용은 피한다. 타입 Ⅱ 합판이라고도 한다.→특류 합판, Ⅰ류 합판, Ⅲ류 합판.</t>
  </si>
  <si>
    <t>499</t>
  </si>
  <si>
    <t>그로인리브</t>
  </si>
  <si>
    <t>groined rib</t>
  </si>
  <si>
    <t>로마네스크양식 혹은 고딕양식 건축물의 내부 천장구성을 위하여 설치하는 아치형 리브(rib).</t>
  </si>
  <si>
    <t>4990</t>
  </si>
  <si>
    <t>그로인볼트</t>
  </si>
  <si>
    <t>groin vault, groined vault</t>
  </si>
  <si>
    <t>원통형의 배럴볼트(barrel vault)가 2개가 교차하여 만든 볼트구조. =교차볼트</t>
  </si>
  <si>
    <t>4991</t>
  </si>
  <si>
    <t>그로인아치</t>
  </si>
  <si>
    <t>groin arch, groined arch</t>
  </si>
  <si>
    <t>두 개의 배럴봍트가 교차하여 만든 볼트구조로 인하여 대각선으로 형성되는 아치.</t>
  </si>
  <si>
    <t>4992</t>
  </si>
  <si>
    <t>그로테스크</t>
  </si>
  <si>
    <t>grotesque</t>
  </si>
  <si>
    <t>① 기괴하고 극도로 부자연스러운 것, 흉측하고 우스꽝스러운 것 따위를 통틀어 이르는 말. ② 동굴을 뜻하는 이탈리아어 'grottesca'에서 비롯한 것으로 고대 로마의 장식적인 예술을 의미하며, 16세기 이탈리아에서부터 유럽 전역으로 전파됨. 아라비아 스타일을 의미하는 'arabesque'와 이슬람의 무어 스타일을 의미하는 'moresque'가 혼용되어 식물 잎사귀의 장식적인 패턴을 뜻함.</t>
  </si>
  <si>
    <t>4993</t>
  </si>
  <si>
    <t>그로피우스</t>
  </si>
  <si>
    <t>Walter Gropius-1883～1969</t>
  </si>
  <si>
    <t>독일 베를린 태생의 미국 건축가. 제1차 세계대전 후 바우하우스 교장으로 후진을 양성하다가 이후 베를린과 카를스루 주택단지 건설에 참여했다. 미국으로 건너간 이후 하버드대학 등에서 교수를 지내며 미국 근대건축의 육성에 이바지하였다.</t>
  </si>
  <si>
    <t>4994</t>
  </si>
  <si>
    <t>그루브</t>
  </si>
  <si>
    <t>4995</t>
  </si>
  <si>
    <t>그루브 용접</t>
  </si>
  <si>
    <t>groove weld</t>
  </si>
  <si>
    <t>접합하는 두 모재 사이의 편면에 홈을 둔 이음. 편면 그루브 용접</t>
  </si>
  <si>
    <t>4996</t>
  </si>
  <si>
    <t>그루핑</t>
  </si>
  <si>
    <t>grouping</t>
  </si>
  <si>
    <t>건축에서는 필요한 여러 공간을 유형화해서 나누거나 정리하는 것.단지 계획 등에서는 단지 내에 여러 건물들을 정리해서 배치하는 것.</t>
  </si>
  <si>
    <t>4998</t>
  </si>
  <si>
    <t>Ⅲ류 합판</t>
  </si>
  <si>
    <t>상태(常態) 접착력 시험에 합격한 합판. 증량한 요소 수지 등으로 접착한다. 물과 습기에 대해서 약하다. 타입 Ⅲ 합판이라고도 일컫는다.→Ⅰ류 합판, Ⅱ류 합판.</t>
  </si>
  <si>
    <t>500</t>
  </si>
  <si>
    <t>그리니치 표준시</t>
  </si>
  <si>
    <t>Greenwich mean time</t>
  </si>
  <si>
    <t>영국의 그리니치 천문대를 지나는 경도 0도의 그리니치 자오선을 기준으로 한 세계시</t>
  </si>
  <si>
    <t>5003</t>
  </si>
  <si>
    <t>그리드</t>
  </si>
  <si>
    <t>grid</t>
  </si>
  <si>
    <t>격그리드의 사전적인 뜻은 격자, 바둑판의 눈금 등을 말하며, 그리드는 판면을 구성할 때에 쓰이는 가상의 격자 형태의 안내선을 말한다. 일반적으로 수직과 수평으로 면이 분할되며, 레이아웃의 수단인 그리드는 인쇄물의 시각적 질서와 일관성을 유지시키는 도구이다.</t>
  </si>
  <si>
    <t>5004</t>
  </si>
  <si>
    <t>그리드 시스템</t>
  </si>
  <si>
    <t>grid system</t>
  </si>
  <si>
    <t>건축 계획이나 도시 계획에서 그리드형태의 격자상 패턴에 따라 구성하는 계획 기법.</t>
  </si>
  <si>
    <t>5005</t>
  </si>
  <si>
    <t>그리드 패턴</t>
  </si>
  <si>
    <t>grid pattern； gridiron pattern</t>
  </si>
  <si>
    <t>격자 모양으로 짜여진 기하 도형.설계에 있어서 기준이 되는 격자를 설정하는 경우의 격자 모양.</t>
  </si>
  <si>
    <t>5006</t>
  </si>
  <si>
    <t>그리드 플랜</t>
  </si>
  <si>
    <t>grid plan</t>
  </si>
  <si>
    <t>5007</t>
  </si>
  <si>
    <t>그리드롤러</t>
  </si>
  <si>
    <t>grid-roller</t>
  </si>
  <si>
    <t>강봉을 격자상으로 엮은 롤러로, 함수비가 큰 점토를 다지는 데 적합하도록 만든 것.</t>
  </si>
  <si>
    <t>5008</t>
  </si>
  <si>
    <t>그리드아이언</t>
  </si>
  <si>
    <t>gridiron</t>
  </si>
  <si>
    <t>① 도시계획의 시가지계획에 있어서의 격자형 구획정리. ② 무대의 가장 상부에 격자형으로 설치되어 무대 기계 장비를 지탱해주는 철골 고정 구조물. 장치봉보다 더 상부에, 주로 천장에 가장 가까이 설치한다.</t>
  </si>
  <si>
    <t>5009</t>
  </si>
  <si>
    <t>ㄱ강</t>
  </si>
  <si>
    <t>⇨ㄱ자형강(＝).</t>
  </si>
  <si>
    <t>501</t>
  </si>
  <si>
    <t>그리스</t>
  </si>
  <si>
    <t>grease</t>
  </si>
  <si>
    <t>반고체 상태로 사용하는 윤활유인데, 그 특징은 운동 중에는 액체상태를 나타내고, 정지하면 유동성을 상실하여 반고체가 된다. 주로 베어링에 대한 회전축의 하중이 큰 마찰 부분, 급유하기 어려운 부분 등에 사용한다.</t>
  </si>
  <si>
    <t>5010</t>
  </si>
  <si>
    <t>그리스 건축</t>
  </si>
  <si>
    <t>그리스 본토，에게해 주변 등에서 신전 건축을 중심으로 하여 기원전 5-6세기에 전성기를 맞이한 건축. 흙과 나무로 시작，점차로 돌을 사용하게 되었다. [역]</t>
  </si>
  <si>
    <t>5011</t>
  </si>
  <si>
    <t>그리스 십자</t>
  </si>
  <si>
    <t>Greek cross</t>
  </si>
  <si>
    <t>사방으로 뻗은 팔길이가 같은 십자형. &lt;-&gt;라틴 십자(Latin cross)</t>
  </si>
  <si>
    <t>5013</t>
  </si>
  <si>
    <t>그리스건축</t>
  </si>
  <si>
    <t>Greek architecture, Greece建築</t>
  </si>
  <si>
    <t>기원전 6~7세기경 그리스 지역에서 발달한 건축 양식.주로 신전 건축이 중심이 되며, 그 양식으로는 도리스식, 이오니아식, 코린트식이 있음.</t>
  </si>
  <si>
    <t>5014</t>
  </si>
  <si>
    <t>그리스기와</t>
  </si>
  <si>
    <t>Greek tile</t>
  </si>
  <si>
    <t>양기와의 일종. 로마 기와와 비슷하나, 둥근 기와 대신 산형의 기와를 사용한다.</t>
  </si>
  <si>
    <t>5015</t>
  </si>
  <si>
    <t>그리스양식</t>
  </si>
  <si>
    <t>Greek style, Greece樣式</t>
  </si>
  <si>
    <t>⇨그리스건축.</t>
  </si>
  <si>
    <t>5016</t>
  </si>
  <si>
    <t>그리스트랩</t>
  </si>
  <si>
    <t>grease trap</t>
  </si>
  <si>
    <t>요리나 설거지 등을 하고 난 후 허드렛물이 흘러내려가는 유출구 뒤에 접속한 것으로, 배수 안에 녹은 지방류가 배수관 내벽에 부착되어 막히는 것을 막기 위해 설치한 것이다.</t>
  </si>
  <si>
    <t>5017</t>
  </si>
  <si>
    <t>그리크리바이벌</t>
  </si>
  <si>
    <t>Greek revival</t>
  </si>
  <si>
    <t>18~19세기 북유럽과 미국을 중심으로 시작된 건축양식. 신고전주의(Neoclassicism) 건축이 로마건축을 기반으로 형성되었던 것에 반하여 그릭 복고주의는 고대 그리스의 신전건축 형식을 재현함.</t>
  </si>
  <si>
    <t>5018</t>
  </si>
  <si>
    <t>ㄱ자강</t>
  </si>
  <si>
    <t>502</t>
  </si>
  <si>
    <t>그리프</t>
  </si>
  <si>
    <t>경기 용구에서 손으로 잡는 부분 ⇨그립(＝).</t>
  </si>
  <si>
    <t>5021</t>
  </si>
  <si>
    <t>그리프렝스</t>
  </si>
  <si>
    <t>리벳으로 접합하는 판의 총 두께</t>
  </si>
  <si>
    <t>5022</t>
  </si>
  <si>
    <t>그리핀</t>
  </si>
  <si>
    <t>grifin</t>
  </si>
  <si>
    <t>로마 건축에 사용한 공상적인 장식으로 날개를 가진 사자임. 몸은 사자 몸이고, 머리와 날개는 독수리 머리, 독수리 날개이며, 등은 쇠로 덮여 있는 괴물이다.</t>
  </si>
  <si>
    <t>5023</t>
  </si>
  <si>
    <t>그린 네트워크</t>
  </si>
  <si>
    <t>green network</t>
  </si>
  <si>
    <t>공원이나 녹지 등 구획된 녹지 공간을 보행자 전용 도로나 연변 녹지 등 선형의 녹지로 연결하여 도시 전체에 녹지망을 구축하는 것.</t>
  </si>
  <si>
    <t>5024</t>
  </si>
  <si>
    <t>그린 매트릭스</t>
  </si>
  <si>
    <t>green matrix</t>
  </si>
  <si>
    <t>공원, 정원, 보행로, 학교 등의 다양한 녹지 공간에 외부 생활 공간으로서의 기능을 복합하여 도시 전체로 하나의 녹지체계를 형성하는 방법.</t>
  </si>
  <si>
    <t>5025</t>
  </si>
  <si>
    <t>그린 벨트</t>
  </si>
  <si>
    <t>green belt</t>
  </si>
  <si>
    <t>도시의 무질서한 확산 방지와 재해 방지, 자연환경 보전, 레크레이션 공간의 확보 등을 위하여 도시 외곽에 띠 모양으로 도시 개발이나 건축이 금지되거나 제한하도록 지정한 구역.</t>
  </si>
  <si>
    <t>5027</t>
  </si>
  <si>
    <t>그린 빌딩</t>
  </si>
  <si>
    <t>green building</t>
  </si>
  <si>
    <t>지속가능한 개발 및 지속가능성과 관련된 개념은 그린 빌딩에는 없어서는 안될 요소이다. 효율적인 그린 빌딩은 1) 보다 적은 에너지와 물을 사용하여 생산성을 높이고 결과적으로 운용 비용을 절감하여야 하고, 2) 실내의 공기의 질을 개선하여 공중과 주민의 건강을 개선하여야 하며, 3) 환경에의 영향을 줄여야 한다.</t>
  </si>
  <si>
    <t>5028</t>
  </si>
  <si>
    <t>그린 콘크리트</t>
  </si>
  <si>
    <t>green concrete</t>
  </si>
  <si>
    <t>비빈 다음의 아직 굳지 않은 상태의 콘크리트. 보통 타설 후 재령 5일까지의 콘크리트.  →프레시 콘크리트.</t>
  </si>
  <si>
    <t>5029</t>
  </si>
  <si>
    <t>ㄱ자쇠</t>
  </si>
  <si>
    <t>L-strap, angle iron, ㄱ字鐵</t>
  </si>
  <si>
    <t>｢ㄱ｣자 형태로 만든 띠쇠로,모서리에 있는 가로재를 연결하거나 가로‧세로 연결에 쓰임</t>
  </si>
  <si>
    <t>503</t>
  </si>
  <si>
    <t>그린 투어리즘</t>
  </si>
  <si>
    <t>green tourism</t>
  </si>
  <si>
    <t>도시민과 농어촌 주민의 교류를 통해 농어촌의 자연 경관, 전통문화, 생활과 산업 등을 체험할 수 있는 체류형 여가 활동.</t>
  </si>
  <si>
    <t>5030</t>
  </si>
  <si>
    <t>그린벨트</t>
  </si>
  <si>
    <t>⇨개발제한구역(＝).</t>
  </si>
  <si>
    <t>5031</t>
  </si>
  <si>
    <t>그린터법</t>
  </si>
  <si>
    <t>Grinter’s method</t>
  </si>
  <si>
    <t>라멘구조의 구조해석을 위한 해석방법.</t>
  </si>
  <si>
    <t>5032</t>
  </si>
  <si>
    <t>그릴</t>
  </si>
  <si>
    <t>grill; grill room</t>
  </si>
  <si>
    <t>공기의 흡입구 등과 같은 개구부에 설치된 창살 혹은 격자 모양의 설치물</t>
  </si>
  <si>
    <t>5033</t>
  </si>
  <si>
    <t>그릴①</t>
  </si>
  <si>
    <t>grille</t>
  </si>
  <si>
    <t>장식 철물의 일종으로 자동차 전면의 공기유입을 위한 구멍. 건축에서는 공기조화설비 용어로써 실내공기의 취출이 용이하게 만든 격자.</t>
  </si>
  <si>
    <t>5034</t>
  </si>
  <si>
    <t>그릴②</t>
  </si>
  <si>
    <t>grill</t>
  </si>
  <si>
    <t>열을 이용해 고기 등을 구워 요리할 때 사용하는 도구이며, 주로 바비큐 등을 만들 때 사용된다. 열을 내기 위한 연료로는 주로 연료 가스 또는 숯이 많이 사용된다.</t>
  </si>
  <si>
    <t>5035</t>
  </si>
  <si>
    <t>그릴룸</t>
  </si>
  <si>
    <t>건축에서는 공기조화설비 용어로써 실내공기의 취출이 용이하게 만든 격자가 설치된 방.</t>
  </si>
  <si>
    <t>5036</t>
  </si>
  <si>
    <t>ㄱ자자</t>
  </si>
  <si>
    <t>flat ruler, ㄱ字尺</t>
  </si>
  <si>
    <t>나무나 쇠를 이용해 90도 각도로 만든 'ㄱ'자 모양의 자.</t>
  </si>
  <si>
    <t>504</t>
  </si>
  <si>
    <t>그림쇠</t>
  </si>
  <si>
    <t>ruler, rule measure</t>
  </si>
  <si>
    <t>지름이나 선의 거리를 재는 기구.</t>
  </si>
  <si>
    <t>5040</t>
  </si>
  <si>
    <t>그림쇠기둥</t>
  </si>
  <si>
    <t>미늘판벽이 모서리에 붙인 기둥 모양 또는 건물 구석의 기둥.  ⇨규준대기둥(＝).</t>
  </si>
  <si>
    <t>5041</t>
  </si>
  <si>
    <t>그림자</t>
  </si>
  <si>
    <t>빛이 지나가는 경로 위에 물체가 있을 때, 물체 뒤쪽으로 빛이 통과하지 못해 생기는 어두운 부분. ⇨음영.</t>
  </si>
  <si>
    <t>5042</t>
  </si>
  <si>
    <t>그립</t>
  </si>
  <si>
    <t>grip</t>
  </si>
  <si>
    <t>리벳의 실제 죄는 부분의 길이.</t>
  </si>
  <si>
    <t>5043</t>
  </si>
  <si>
    <t>그립 볼트</t>
  </si>
  <si>
    <t>grip bolt</t>
  </si>
  <si>
    <t>나사를 사용하지 않고 너트에 해당하는 것을 특수한 방법으로 조여 사용하는 볼트</t>
  </si>
  <si>
    <t>5044</t>
  </si>
  <si>
    <t>그립렝스</t>
  </si>
  <si>
    <t>grip length</t>
  </si>
  <si>
    <t>리벳 판의 총 두께를 말한다.</t>
  </si>
  <si>
    <t>5045</t>
  </si>
  <si>
    <t>그무개</t>
  </si>
  <si>
    <t>목재를 가공하기 위해 마름질 선을 그을 때 사용하는 공구. 기준면에 평행선을 그을 때 사용한다.</t>
  </si>
  <si>
    <t>5046</t>
  </si>
  <si>
    <t>그물무늬내기</t>
  </si>
  <si>
    <t>reticulated</t>
  </si>
  <si>
    <t>그물 모양으로 돌다듬기 마무리를 한 것.</t>
  </si>
  <si>
    <t>5047</t>
  </si>
  <si>
    <t>그물유리</t>
  </si>
  <si>
    <t>유리액을 롤러로 제판하고 그 내부에 금속망을 삽입하여 압착 성형한 것으로, 깨져도 균열만 생기는 안전유리⇨망입유리(＝).</t>
  </si>
  <si>
    <t>5048</t>
  </si>
  <si>
    <t>그물형공</t>
  </si>
  <si>
    <t>-形工</t>
  </si>
  <si>
    <t>그물눈에 묘목을 식재하는 공사. 섶 및 짚 다발로 산복을 그물형으로 피복하여서 공사한다.</t>
  </si>
  <si>
    <t>5049</t>
  </si>
  <si>
    <t>ㄱ자집</t>
  </si>
  <si>
    <t>square house, ㄱ字家</t>
  </si>
  <si>
    <t>평면이나 지붕 마루의 형상이 'ㄱ'자 모양인 주택.</t>
  </si>
  <si>
    <t>505</t>
  </si>
  <si>
    <t>그슬린 기와</t>
  </si>
  <si>
    <t>소나무 잎을 태운 연기에 기와 끝 쪽을 그슬려 검게 만든 기와.</t>
  </si>
  <si>
    <t>5050</t>
  </si>
  <si>
    <t>그슬음</t>
  </si>
  <si>
    <t>singe scorch, 表面炭化</t>
  </si>
  <si>
    <t>불에 겉만 약간 타게 하는 일. 방부효과를 얻을 수 있다. ＝그을음.</t>
  </si>
  <si>
    <t>5051</t>
  </si>
  <si>
    <t>그을음</t>
  </si>
  <si>
    <t>어떤 물질이 불에 탈 때에 연기에 섞여 나오는 먼지 모양의 검은 가루.</t>
  </si>
  <si>
    <t>5052</t>
  </si>
  <si>
    <t>극</t>
  </si>
  <si>
    <t>pole, 極</t>
  </si>
  <si>
    <t>① 투시도의 사선이 모이는 점. ② 극좌표에서 원점. 좌표축의 원점이나 회전축의 중심.</t>
  </si>
  <si>
    <t>5053</t>
  </si>
  <si>
    <t>극간풍</t>
  </si>
  <si>
    <t>infiltration, 隙間風</t>
  </si>
  <si>
    <t>건물의 출입구, 창, 벽, 바닥, 천장 따위의 틈 사이를 통하여 외부에서 실내로 들어오는 공기</t>
  </si>
  <si>
    <t>5054</t>
  </si>
  <si>
    <t>극값 분포</t>
  </si>
  <si>
    <t>extreme value distribution</t>
  </si>
  <si>
    <t>최대값 또는 최소값 등의 극값의 확률뷴포.</t>
  </si>
  <si>
    <t>5058</t>
  </si>
  <si>
    <t>극값 통계 해석</t>
  </si>
  <si>
    <t>statistical analysis for extreme values</t>
  </si>
  <si>
    <t>최대값 또는 최소값 등의 극값에 대한 통계 해석</t>
  </si>
  <si>
    <t>5059</t>
  </si>
  <si>
    <t>ㄱ자촉홈</t>
  </si>
  <si>
    <t>건물이나 기물을 만들 때, 'ㄱ'자 모양의 촉을 끼우기 위해 낸 홈.</t>
  </si>
  <si>
    <t>506</t>
  </si>
  <si>
    <t>극사선</t>
  </si>
  <si>
    <t>rays of force polygon, 極射線</t>
  </si>
  <si>
    <t>연력도(連力圖)를 그릴 때 시력도(示力圖) 밖에 선택한 극과 시력도의 각 정점을 연결한 선분.</t>
  </si>
  <si>
    <t>5061</t>
  </si>
  <si>
    <t>극사영</t>
  </si>
  <si>
    <t>stereographic projection; polar projection</t>
  </si>
  <si>
    <t>임의의 구의 표면을 이루고 있는 점의 집합을 평면에 일대일 대응시켜 사영하는 방식의 일종</t>
  </si>
  <si>
    <t>5062</t>
  </si>
  <si>
    <t>극사영도</t>
  </si>
  <si>
    <t>diagram in stereo graphic projection</t>
  </si>
  <si>
    <t>임의의 구의 표면을 이루고 있는 점의 집합을 평면에 일대일 대응시켜 사영하는 2차원 그림</t>
  </si>
  <si>
    <t>5063</t>
  </si>
  <si>
    <t>극선</t>
  </si>
  <si>
    <t>ray</t>
  </si>
  <si>
    <t>어느 한 점에서 원 또는 원뿔 곡선에 두 접선을 그었을 때에, 그 접점을 이은 선</t>
  </si>
  <si>
    <t>5064</t>
  </si>
  <si>
    <t>극성</t>
  </si>
  <si>
    <t>polarity</t>
  </si>
  <si>
    <t>분자에서 전하(electric charge)가 양극으로 분리되어 쌍극자(dipole) 또는 다극자(multipole)를 띤 상태를 의미한다.</t>
  </si>
  <si>
    <t>5065</t>
  </si>
  <si>
    <t>극연강</t>
  </si>
  <si>
    <t>extra mild steel, 極軟鋼</t>
  </si>
  <si>
    <t>탄소 함유량 0.15% 이하의 강. 인장 강도 40㎏/㎟ 이하, 신장 25% 이상. 박철판 · 철선 · 리벳 등에 사용한다.</t>
  </si>
  <si>
    <t>5067</t>
  </si>
  <si>
    <t>극응력</t>
  </si>
  <si>
    <t>파괴 또는 극한상태의 응력을 의미함.</t>
  </si>
  <si>
    <t>5068</t>
  </si>
  <si>
    <t>극이차 모멘트</t>
  </si>
  <si>
    <t>⇨단면극2차모멘트(＝).</t>
  </si>
  <si>
    <t>5069</t>
  </si>
  <si>
    <t>ㄱ자턱솔이음</t>
  </si>
  <si>
    <t>angle-shape tongue and groove joint</t>
  </si>
  <si>
    <t>나무나 돌을 'ㄱ'자 모양으로 턱이 지게 하여 만든 이음.</t>
  </si>
  <si>
    <t>507</t>
  </si>
  <si>
    <t>극장</t>
  </si>
  <si>
    <t>theatre&lt;英&gt;, therater&lt;美&gt;, 劇場</t>
  </si>
  <si>
    <t>무대예술을 공연하는 장소로서 무대와 관객석을 갖춘 건축물. 원래 연극을 하는 장소만을 지칭하다가 무용·음악·예능 등의 모든 무대예술을 하는 장소로 극장의 개념이 확대되었다. 극장의 형태는 동서고금에 걸쳐 매우 다양하여 민족무용이 연출되는 야외의 무형극장(無形劇場)에서부터 호화로운 로비와 대식당·매점 등의 부대시설을 갖춘 근대적 건축양식이 있다.</t>
  </si>
  <si>
    <t>5071</t>
  </si>
  <si>
    <t>극저 항복점 강</t>
  </si>
  <si>
    <t>ultra-low yield strength steel</t>
  </si>
  <si>
    <t>강재의 항복강도가 인장강도 대비 극히 낮은 강재</t>
  </si>
  <si>
    <t>5072</t>
  </si>
  <si>
    <t>극한 내력</t>
  </si>
  <si>
    <t>limit strength</t>
  </si>
  <si>
    <t>구조체가 극한상태에 도달했을때의 지지강도.</t>
  </si>
  <si>
    <t>5074</t>
  </si>
  <si>
    <t>극한 해석</t>
  </si>
  <si>
    <t>limit analysis</t>
  </si>
  <si>
    <t>구조체가 붕괴상태 또는 불안정상태에 도달할때, 구조체의 하중재하 성능을 구하는 구조해석.</t>
  </si>
  <si>
    <t>5078</t>
  </si>
  <si>
    <t>ㄱ자턱솔홈</t>
  </si>
  <si>
    <t>건물이나 기물을 만들 때 'ㄱ'자 턱솔이 끼이게 되는 홈, 또 그 모양의 홈.</t>
  </si>
  <si>
    <t>508</t>
  </si>
  <si>
    <t>극한강도</t>
  </si>
  <si>
    <t>파괴가 일어날때의 강도 또는 극한상태에서의 강도를 의미한다.</t>
  </si>
  <si>
    <t>5080</t>
  </si>
  <si>
    <t>극한강설계</t>
  </si>
  <si>
    <t>⇨극한설계(＝).</t>
  </si>
  <si>
    <t>5081</t>
  </si>
  <si>
    <t>극한기</t>
  </si>
  <si>
    <t>極寒期</t>
  </si>
  <si>
    <t>1년 중 월평균 2℃ 이하의 달이 포함된 기간.</t>
  </si>
  <si>
    <t>5082</t>
  </si>
  <si>
    <t>극한법</t>
  </si>
  <si>
    <t>method of limits</t>
  </si>
  <si>
    <t>변별력등을 측정하기 위해 고안된 정신물리학적 방법. 극한법(極限法)이라고도 한다. 비교자극을 조금씩 단계적으로 변화시켜 판단의 변화점을 구한다. 판단의 변동으로서 우연적 오차 외에 자극의 정시순서(呈示順序)에 기인하는 항상오차(恒常誤差)의 개입 가능성에 유의할 필요가 있다.</t>
  </si>
  <si>
    <t>5084</t>
  </si>
  <si>
    <t>극한설계</t>
  </si>
  <si>
    <t>limit design, ultimate design, 極限設計</t>
  </si>
  <si>
    <t>① 구조물이 파괴되는 극한(종국) 상태의 응력 또는 하중을 대상으로 하는 설계. ②＝극한강(强)설계＝Ultimate Strength Design＝플라스틱 디자인(plastic design). ③ Limit State Design : 한계상태설계법. 하중조합에 의하여 부재의 설계강도가 소요강도 이상이 되도록 구조요소를 설계하는 방법. 이 때 소요강도는 구조체 또는 구조요소가 사용하기에 부적당하게 되고 의도된 기능을 더 이상 발휘하지 못하는 상태(사용성 한계상태)와 극한하중지지능력에 도달한 상태(강도한계상태)를 고려한다.</t>
  </si>
  <si>
    <t>5085</t>
  </si>
  <si>
    <t>극한지지력</t>
  </si>
  <si>
    <t>ultimate bearing capacity, 極限支持力</t>
  </si>
  <si>
    <t>구조물, 구조부재 또는 지반 등이 붕괴 또는 파괴될 때의 지지력을 의미함.</t>
  </si>
  <si>
    <t>5087</t>
  </si>
  <si>
    <t>극한하중</t>
  </si>
  <si>
    <t>ultimate load, 極限荷重</t>
  </si>
  <si>
    <t>재료, 부재 또는 구조체가 받을 수 있는 최대의 하중. 즉 재료, 부재 또는 구조체의 파괴가 일어날 때의 하중을 의미함.</t>
  </si>
  <si>
    <t>5088</t>
  </si>
  <si>
    <t>극한해석</t>
  </si>
  <si>
    <t>limit analysis, 極限解析</t>
  </si>
  <si>
    <t>구조체 또는 구조부재가 탄성상태가 아닌 파괴가 일어나는 것을 가정하여 진행하는 구조해석.</t>
  </si>
  <si>
    <t>5089</t>
  </si>
  <si>
    <t>ㄱ자형 강</t>
  </si>
  <si>
    <t>angles, angle steel, ㄱ字形鋼</t>
  </si>
  <si>
    <t>⇨ㄱ형강(＝).</t>
  </si>
  <si>
    <t>509</t>
  </si>
  <si>
    <t>근경</t>
  </si>
  <si>
    <t>close view</t>
  </si>
  <si>
    <t>정원이나 그림의 조망구조는 시각작용에 의하여 근경, 중경, 원경의 세가지로 분리되어 보이게 됨. 근경은 시점에서 가장 가까운 부분으로 대개 시선의 아래쪽에 위치함.</t>
  </si>
  <si>
    <t>5090</t>
  </si>
  <si>
    <t>근대 도시</t>
  </si>
  <si>
    <t>modern city</t>
  </si>
  <si>
    <t>근대에 와서 발달하여 근대 사회 특유의 구조와 기능을 갖춘 도시로 공업화 시대에 대응한다.</t>
  </si>
  <si>
    <t>5096</t>
  </si>
  <si>
    <t>근대건축</t>
  </si>
  <si>
    <t>modern architecture, 近代建築</t>
  </si>
  <si>
    <t>근대 사회의 건축 일반을 총칭하여 사용되는 경우도 있으나, 통상은 미술에 있어서의 「모던 아트」와 마찬가지로 근대에 있어서의 새로운 건축 사상이나 새로운 건축 운동과 더불어 창조되어온 건축을 가리켜서 말한다.</t>
  </si>
  <si>
    <t>5097</t>
  </si>
  <si>
    <t>근대주의</t>
  </si>
  <si>
    <t>modernism, 近代主義</t>
  </si>
  <si>
    <t>1920년대 일어난 근대적인 감각을 나타내는 예술상의 여러 경향. 넓은 의미로는 교회의 권위 또는 봉건성을 비판하며 과학이나 합리성을 중시하고 널리 근대화를 지향하는 것을 말하지만, 좁은 의미로는 기계문명과 도회적 감각을 중시하여 현대풍을 추구하는 것을 뜻한다. 예술상에서의 모더니즘은 20세기 초, 특히 1920년대에 일어난 표현주의 ·미래주의 ·다다이즘 ·형식주의(포멀리즘) 등의 감각적 ·추상적 ·초현실적인 경향의 여러 운동을 가리켜 말한다. 유럽과 미국에서는 이와 같은 여러 운동을 통틀어 모던 아트(modern art)라고 말하는 경향이 많으나, 이것을 대국적인 견지에서 말한다면 19세기 예술의 근간이라고 할 수 있는 사실주의(리얼리즘)에 대한 반항운동이며, 제1차 세계대전 후에 일어난 전위예술(前衛藝術: 아방가르드) 운동의 한 형태였다.</t>
  </si>
  <si>
    <t>5098</t>
  </si>
  <si>
    <t>2액형</t>
  </si>
  <si>
    <t>51</t>
  </si>
  <si>
    <t>ㄱ자형 강배면</t>
  </si>
  <si>
    <t>back of angle, ㄱ字形鋼背面</t>
  </si>
  <si>
    <t>ㄱ자형강으로 조립된 단면에서 상하 ㄱ자형강의 수평면.</t>
  </si>
  <si>
    <t>510</t>
  </si>
  <si>
    <t>근로자 주택</t>
  </si>
  <si>
    <t>house for working class</t>
  </si>
  <si>
    <t>근로자용 주택.근로자에 대하여 노동 정책의 일환으로 무주택 근로자의 주거를 안정시키고 산업 평화를 정착시키기 위하여 1990년부터 건설하여 무주택 근로자에게 공급하기 시작한 주택.사업 주체가 건설하여 근로자에게 분양하는 근로 복지 주택과 고용자가 다른 사업 주체로부터 분양받거나 직접 건설하여 근로자에게 임대하는 사원 임대 주택이 있다.</t>
  </si>
  <si>
    <t>5101</t>
  </si>
  <si>
    <t>근린</t>
  </si>
  <si>
    <t>neighborhood</t>
  </si>
  <si>
    <t>가까운 이웃이나 장소.도시에서 지리적으로 구분되며 대략 도보권 내에 구성원들 간에 대면적 접촉이 빈번한 지역 공동체의 범위.</t>
  </si>
  <si>
    <t>5102</t>
  </si>
  <si>
    <t>근린 공원</t>
  </si>
  <si>
    <t>neighborhood park</t>
  </si>
  <si>
    <t>도시 공원의 일종.주로 이웃에 거주하는 사람들이 이용하는 공원으로 주택가 주변에 있어 주민들이 쉽게 드나들 수 있는 조그마한 공원.</t>
  </si>
  <si>
    <t>5103</t>
  </si>
  <si>
    <t>근린 분구</t>
  </si>
  <si>
    <t>neighborhood housing group</t>
  </si>
  <si>
    <t>근린 주구를 구성하는 하위의 계획 단위.근린 공원이나 근린 센터 등을 중심으로 하여 구성된 하나의 근린 지구 단위.</t>
  </si>
  <si>
    <t>5105</t>
  </si>
  <si>
    <t>근린 상업 지역</t>
  </si>
  <si>
    <t>neighborhood commercial district</t>
  </si>
  <si>
    <t>도시 계획에서의 용도 지역 중의 하나.근린 주택지에 필요한 물품이나 서비스를 공급하는 상업 지역.</t>
  </si>
  <si>
    <t>5106</t>
  </si>
  <si>
    <t>근린 센터</t>
  </si>
  <si>
    <t>neighborhood center</t>
  </si>
  <si>
    <t>근린 주구 내에서 주민을 위한 상업 시설, 초등학교, 커뮤니티 센터 등의 시설이 집적되는 곳.</t>
  </si>
  <si>
    <t>5107</t>
  </si>
  <si>
    <t>근린 주구</t>
  </si>
  <si>
    <t>neighborhood unit</t>
  </si>
  <si>
    <t>도시계획에서 심리적으로 이웃이라는 개념이 형성될 수 있으며 일상생활과 사회생활의 안정성이 보장되는 이상적 주택지의 단위를 말한다. 일반적으로 초등학교 하나, 적정한 점포, 녹지, 공공시설을 갖추고 있다.</t>
  </si>
  <si>
    <t>5109</t>
  </si>
  <si>
    <t>ㄱ자형 거푸집블록</t>
  </si>
  <si>
    <t>L-shaped form block</t>
  </si>
  <si>
    <t>①ㄱ자형(=L자형)으로 만들어 콘크리트조의 거푸집을 겸하게 된 블록으로 내부에 철근배근 및 콘크리트를 채워 넣을 수 있는 블록 ② =L자형 거푸집블록. ③ 그외 역T자형, U자형 등의 거푸집블록이 있다.</t>
  </si>
  <si>
    <t>511</t>
  </si>
  <si>
    <t>근린 주구 상점가</t>
  </si>
  <si>
    <t>근린 주구의 중심에 설치되는 상점가. 주민에게 일상 생활필수품을 공급하거나 서비스를 제공하도록 계획된다.</t>
  </si>
  <si>
    <t>5110</t>
  </si>
  <si>
    <t>근린공공시설</t>
  </si>
  <si>
    <t>近隣公共施設</t>
  </si>
  <si>
    <t>도시계획 접근방법의 하나로서 초등학교 도보권을 기준으로 설정된 단위주거구역 내 어린이놀이터, 상점, 교회당, 학교, 도서관 같이 주민생활에 필요한 공공시설을 의미한다.</t>
  </si>
  <si>
    <t>5111</t>
  </si>
  <si>
    <t>근린공원</t>
  </si>
  <si>
    <t>neighbo[u]rhood park, 近隣公園</t>
  </si>
  <si>
    <t>근린거주자 또는 근린생활권으로 구성된 지역생활권 거주자의 보건·휴양 및 정서생활의 향상에 기여함을 목적으로 설치된 공원. 2005년 3월 31일 법률 제7476호로 전문 개정된 도시공원 및 녹지 등에 관한 법률에 따르면 도시공원은 그 기능 및 주제에 의하여 생활권공원, 주제공원으로 분류하고, 다시 생활권공원을 소공원, 어린이공원, 근린공원으로 세분한다(제15조). 근린공원은 근린거주자 또는 근린생활권으로 구성된 지역생활권 거주자의 보건·휴양 및 정서생활의 향상에 기여함을 목적으로 설치된 공원을 말한다.</t>
  </si>
  <si>
    <t>5112</t>
  </si>
  <si>
    <t>근린광장</t>
  </si>
  <si>
    <t>domestic place, 近隣廣場</t>
  </si>
  <si>
    <t>기능상으로 분류한 광장의 하나로 생활권의 중심에 있는 공공광장을 뜻함.</t>
  </si>
  <si>
    <t>5113</t>
  </si>
  <si>
    <t>근린분구</t>
  </si>
  <si>
    <t>branchunitof neighbo[u]rhood, 近隣分區</t>
  </si>
  <si>
    <t>근린 지구를 구성하는 어린이 공원 · 근린 센터를 중심으로 한 주택지 단위.</t>
  </si>
  <si>
    <t>5114</t>
  </si>
  <si>
    <t>근린생활시설</t>
  </si>
  <si>
    <t>近隣生活施設</t>
  </si>
  <si>
    <t>근린생활시설은 「건축법」에 의한 건축물의 용도 중의 하나로 슈퍼마켓 등 보통 일상생활에 필요한 시설이며 제1종근린생활시설과 제2종근린생활시설로 구분된다. 제1종, 제2종근린생활시설의 세부종류는 「건축법 시행령」 [별표 1] ‘용도별 건축물의 종류’에 명시되어 있다.</t>
  </si>
  <si>
    <t>5115</t>
  </si>
  <si>
    <t>근린운동시설</t>
  </si>
  <si>
    <t>近隣運動施設</t>
  </si>
  <si>
    <t>주택가와 인접해 주민들의 생활에 편의를 줄 수 있는 시설물 중 운동시설, 탁구장, 테니스장, 수영장, 헬스클럽, 실내 골프 연습장 등</t>
  </si>
  <si>
    <t>5116</t>
  </si>
  <si>
    <t>근린주구</t>
  </si>
  <si>
    <t>residential neighbo[u] rhood, 近隣住區</t>
  </si>
  <si>
    <t>도시 계획 단위의 일종.적절한 도시 계획에 의하여 거주자의 문화적인 일상생활과 사회적 생활을 확보할 수 있는 이상적인 주택지의 단위로서 근린주구‧근린분구‧인보구 등이 있음.근린주구는 약 2천가구, 100ha의 범위로서 초등학교를 중심으로 한 근린분구 여러 개의 집합체.근린주구의 단위에는 일반적으로 초등학교 하나와 점포, 공원, 녹지 등의 시설을 갖추고 있음.</t>
  </si>
  <si>
    <t>5117</t>
  </si>
  <si>
    <t>근린중심</t>
  </si>
  <si>
    <t>neighbo[u]rhood center, 近隣中心</t>
  </si>
  <si>
    <t>일단의 근린지로서 공동적 사회생활을 하는데 필요한 시설을 갖춘 근린지의 중심적 역할을 하는 곳.</t>
  </si>
  <si>
    <t>5118</t>
  </si>
  <si>
    <t>근린형 상점가</t>
  </si>
  <si>
    <t>neighborhood shopping street</t>
  </si>
  <si>
    <t>근린 주구 등 비교적 좁은 범위의 상권에 대해 일상 생활필수품이나 식료품 등을 공급하거나 서비스를 제공하는 기능을 주로 하는 상점가.</t>
  </si>
  <si>
    <t>5119</t>
  </si>
  <si>
    <t>ㄱ자형 부엌</t>
  </si>
  <si>
    <t>L-shaped kitchen, －字形－</t>
  </si>
  <si>
    <t>부엌의 형상이 'ㄱ'자 모양을 띠는 것으로 좁은 부엌 구성에 적절하다.</t>
  </si>
  <si>
    <t>512</t>
  </si>
  <si>
    <t>근사법</t>
  </si>
  <si>
    <t>近似法</t>
  </si>
  <si>
    <t>수학적으로 또는 이론적으로 정확한 방법은 아니나, 실용적인 범위에서 합리적인  해석결과를 나타내는 해석방법.</t>
  </si>
  <si>
    <t>5121</t>
  </si>
  <si>
    <t>근세 도시</t>
  </si>
  <si>
    <t>premodern city</t>
  </si>
  <si>
    <t>중세까지의 독립적인 도시나 농촌을 해체하여 근세 국가 체제하에서 만들어진 도시.</t>
  </si>
  <si>
    <t>5122</t>
  </si>
  <si>
    <t>근세 촌락</t>
  </si>
  <si>
    <t>자립한 소농들이 주체가 되어 만들어진 촌락.</t>
  </si>
  <si>
    <t>5123</t>
  </si>
  <si>
    <t>근세건축</t>
  </si>
  <si>
    <t>近世建築</t>
  </si>
  <si>
    <t>18세기경의 혼란과 방황시대의 건축양식으로 고전주의‧낭만주의‧절충주의 등이 있음.</t>
  </si>
  <si>
    <t>5124</t>
  </si>
  <si>
    <t>근접 거주</t>
  </si>
  <si>
    <t>dwelling in close proximity</t>
  </si>
  <si>
    <t>직계 혹은 혈연의 가족이 가까이에 거주하는 것.</t>
  </si>
  <si>
    <t>5125</t>
  </si>
  <si>
    <t>글계</t>
  </si>
  <si>
    <t>목재면을 매끈하게 하거나 표면을 필요에 따라 여러 가지 모양으로 깎아내는 연장의 옛말.</t>
  </si>
  <si>
    <t>5127</t>
  </si>
  <si>
    <t>글라스고파</t>
  </si>
  <si>
    <t>Glasgow group</t>
  </si>
  <si>
    <t>5128</t>
  </si>
  <si>
    <t>글라스론울</t>
  </si>
  <si>
    <t>glass-ron-wool</t>
  </si>
  <si>
    <t>단열재의 일종의로 유리섬유를 사용한 단열재이다.</t>
  </si>
  <si>
    <t>5129</t>
  </si>
  <si>
    <t>ㄱ자형 블록</t>
  </si>
  <si>
    <t>L-shaped block, －字形－</t>
  </si>
  <si>
    <t>ㄱ자(=L자) 형태로 만들어진 블록.</t>
  </si>
  <si>
    <t>513</t>
  </si>
  <si>
    <t>글라스블록</t>
  </si>
  <si>
    <t>상자 모양으로 가압성형한 두 개의 유리를 가열 ·융착해서 만든 속이 빈 건축재료로 주로 벽재로 쓰인다. 바깥 빛을 확산시키는 확산 글라스블록과 일정한 방향으로 빛을 굴절시키는 지향성 글라스블록이 있다.  ⇨유리블록(＝).</t>
  </si>
  <si>
    <t>5130</t>
  </si>
  <si>
    <t>글라스울</t>
  </si>
  <si>
    <t>용융 유리를 섬유상으로 만든 것. 단열 효과가 현저하기 때문에 대체로 주택의 보온ㆍ보냉재로 쓰인다. ⇨유리면(＝).</t>
  </si>
  <si>
    <t>5131</t>
  </si>
  <si>
    <t>글라스파이버</t>
  </si>
  <si>
    <t>용융한 유리를 섬유 모양으로 한 광물섬유이며 용도에 따라 장섬유와 단섬유가 있다.  ⇨유리섬유(＝).</t>
  </si>
  <si>
    <t>5132</t>
  </si>
  <si>
    <t>글랜드 콕</t>
  </si>
  <si>
    <t>gland cock</t>
  </si>
  <si>
    <t>공기, 가스의 관로에 많이 사용되는 밸브의 일종. 글랜드 패킹 및 글랜드 패킹 누름에 의해 밸브체와 밸브 상자 사이에 기밀을 유지하는 구조의 밸브</t>
  </si>
  <si>
    <t>5133</t>
  </si>
  <si>
    <t>글레어</t>
  </si>
  <si>
    <t>glare</t>
  </si>
  <si>
    <t>조명도의 분포가 고르지 않아서 대상을 잘 볼 수 없게 되거나 잠시 보지 못하게 되는 현상. 강한 빛을 보았을 때나 수정체나 유리체에 혼탁이 있을 때 나타난다.</t>
  </si>
  <si>
    <t>5134</t>
  </si>
  <si>
    <t>글레어 광원</t>
  </si>
  <si>
    <t>glare source</t>
  </si>
  <si>
    <t>불쾌감을 느끼는 눈부심의 원인이 되는 광원</t>
  </si>
  <si>
    <t>5135</t>
  </si>
  <si>
    <t>글레어 인덱스</t>
  </si>
  <si>
    <t>glare index</t>
  </si>
  <si>
    <t>글레어에 의한 불쾌한 정도를 표시하는 척도</t>
  </si>
  <si>
    <t>5136</t>
  </si>
  <si>
    <t>글레어 콘스턴트</t>
  </si>
  <si>
    <t>glare constant</t>
  </si>
  <si>
    <t>각각의 광원에 대해 눈부심을 일으키는 빛의 불쾌한 정도를 나타내는 수치</t>
  </si>
  <si>
    <t>5137</t>
  </si>
  <si>
    <t>글레이징</t>
  </si>
  <si>
    <t>도자기류에 유약을 입히는 것.</t>
  </si>
  <si>
    <t>5138</t>
  </si>
  <si>
    <t>글레이징 개스킷</t>
  </si>
  <si>
    <t>glazing gasket</t>
  </si>
  <si>
    <t>창틀에 판유리를 끼워넣기 위한 제품으로 수밀성 및 기밀성을 확보하는 기능을 함</t>
  </si>
  <si>
    <t>5139</t>
  </si>
  <si>
    <t>ㄱ자홈</t>
  </si>
  <si>
    <t>ㄱ자 턱솔이 끼이도록 만든 홈</t>
  </si>
  <si>
    <t>514</t>
  </si>
  <si>
    <t>글레이징퍼티</t>
  </si>
  <si>
    <t>glazing putty</t>
  </si>
  <si>
    <t>목재의 눈금으로 표시하거나 도장면의 울퉁불퉁한 곳을 메우기 위해 사용하기도 함. 또한, 유리판의 테두리를 붙이는 데 사용된다.</t>
  </si>
  <si>
    <t>5140</t>
  </si>
  <si>
    <t>글로 스타터</t>
  </si>
  <si>
    <t>glow starter</t>
  </si>
  <si>
    <t>방전을 일으키는 기체를 봉한 작은 관구 내의 바이메탈 접점 개폐에 의해 형광등을 자동으로 점등하도록 한 방전관</t>
  </si>
  <si>
    <t>5141</t>
  </si>
  <si>
    <t>글로벌 방사</t>
  </si>
  <si>
    <t>지표면에 도달하는 천공 방사와 직달 방사(直達放射)를 포함하는 태양 방사</t>
  </si>
  <si>
    <t>5143</t>
  </si>
  <si>
    <t>글로벌 일사</t>
  </si>
  <si>
    <t>5144</t>
  </si>
  <si>
    <t>글로벌 조도</t>
  </si>
  <si>
    <t>global illuminance</t>
  </si>
  <si>
    <t>천공광과 직사 일광을 포함한 주광에 의한 조도</t>
  </si>
  <si>
    <t>5145</t>
  </si>
  <si>
    <t>글로벌 주광</t>
  </si>
  <si>
    <t>global daylight</t>
  </si>
  <si>
    <t>천공광과 직사 일광을 포함한 주광</t>
  </si>
  <si>
    <t>5146</t>
  </si>
  <si>
    <t>글로불러이행</t>
  </si>
  <si>
    <t>globular transfer</t>
  </si>
  <si>
    <t>아크용접 시에 용접봉의 용융금속이 방울이 되어서 옮겨가는 형식.</t>
  </si>
  <si>
    <t>5147</t>
  </si>
  <si>
    <t>글로브</t>
  </si>
  <si>
    <t>glove</t>
  </si>
  <si>
    <t>조명기구의 디자인에 사용되는 각종 형상의 유리 덮개</t>
  </si>
  <si>
    <t>5148</t>
  </si>
  <si>
    <t>글로브 밸브</t>
  </si>
  <si>
    <t>globe valve</t>
  </si>
  <si>
    <t>스톱밸브의 일종으로 폐쇄 기구가 시트의 평면에서 수직 방향으로 움직이는 둥근 형태의 밸브</t>
  </si>
  <si>
    <t>5149</t>
  </si>
  <si>
    <t>angle steel, ㄱ形鋼</t>
  </si>
  <si>
    <t>① ㄱ자 모양의 형강. ②＝ㄱ강＝ㄱ자형강＝ㄴ자형강＝앵글(angle) ③ 등변ㄱ형강과 부등변 ㄱ형강이 있다.</t>
  </si>
  <si>
    <t>515</t>
  </si>
  <si>
    <t>글로브 온도</t>
  </si>
  <si>
    <t>globe temperature</t>
  </si>
  <si>
    <t>글로브 온도계로 계측되는 온도. 주위 환경으로부터의 복사열이 현저한 장소에 사용되는 온도지표</t>
  </si>
  <si>
    <t>5150</t>
  </si>
  <si>
    <t>글로브 온도계</t>
  </si>
  <si>
    <t>globe thermometer</t>
  </si>
  <si>
    <t>주위 환경으로부터의 복사열이 현저한 장소에 사용되는 온도 계측기의 일종. 일반적으로 지름 15cm의 무광택 흑색, 중공(中空) 구리공의 내부에서 온도를 계측</t>
  </si>
  <si>
    <t>5151</t>
  </si>
  <si>
    <t>글루라인</t>
  </si>
  <si>
    <t>glue line</t>
  </si>
  <si>
    <t>접착제가 사용된 면을 뜻한다.</t>
  </si>
  <si>
    <t>5153</t>
  </si>
  <si>
    <t>글리세린치환법</t>
  </si>
  <si>
    <t>glycerin replaceing process, -置換法</t>
  </si>
  <si>
    <t>용착금속 중의 확산성 수소량을 측정하기 위한 방법의 일종이다. 용접한 시험편을 수중에 급랭한 후, 45℃의 글리세린 액을 가득 채운 수소 포집기에 48시간 동안 침지하여 측정한다.</t>
  </si>
  <si>
    <t>5154</t>
  </si>
  <si>
    <t>글린타일</t>
  </si>
  <si>
    <t>glint tile</t>
  </si>
  <si>
    <t>미끄럼 방지를 위한 타일</t>
  </si>
  <si>
    <t>5155</t>
  </si>
  <si>
    <t>글음</t>
  </si>
  <si>
    <t>대개 탄화수소의 불완전한 연소로 발생하는 탄소 입자를 말한다. ⇨그을음(＝).</t>
  </si>
  <si>
    <t>5156</t>
  </si>
  <si>
    <t>긁어내기</t>
  </si>
  <si>
    <t>모르타르칠을 한 다음 빗 모양의 도구로 표면을 긁어서 거친면으로 하는 것. 도층(塗層)간의 부착을 도울 목적으로 초벌칠 표면에 하는 경우가 많다.</t>
  </si>
  <si>
    <t>5158</t>
  </si>
  <si>
    <t>긁어내기마무리</t>
  </si>
  <si>
    <t>모르타르의 바름면을 긁어내어 거친 면을 만드는 작업.</t>
  </si>
  <si>
    <t>5159</t>
  </si>
  <si>
    <t>ㄴ자형 거푸집블록</t>
  </si>
  <si>
    <t>⇨①L자형(=ㄱ자형)으로 만들어 콘크리트조의 거푸집을 겸하게 된 블록으로 내부에 철근배근 및 콘크리트를 채워 넣을 수 있는 블록 ② =ㄱ자형 거푸집블록.</t>
  </si>
  <si>
    <t>516</t>
  </si>
  <si>
    <t>금</t>
  </si>
  <si>
    <t>물체에 작용하는 응력이 재료의 강도를 넘지 않을 때 발생하는 비교적 작은 균열.</t>
  </si>
  <si>
    <t>5160</t>
  </si>
  <si>
    <t>금강문</t>
  </si>
  <si>
    <t>金剛門</t>
  </si>
  <si>
    <t>사찰에서 사찰의 영역임을 알려주는 일주문(一柱門) 다음에 위치하는 문. 불법의 수호신인 금강역사상(金剛力士象)을 모시며, 일반적으로는 금강문을 대신하여 사천왕상을 모신 천왕문(天王門)을 세움.</t>
  </si>
  <si>
    <t>5161</t>
  </si>
  <si>
    <t>금강사톱</t>
  </si>
  <si>
    <t>carborundum saw</t>
  </si>
  <si>
    <t>돌절단용 톱 종류 중 하나로, 강철날 둘레 5cm폭으로 금강석 테가 달린 톱 .</t>
  </si>
  <si>
    <t>5162</t>
  </si>
  <si>
    <t>금고비</t>
  </si>
  <si>
    <t>金庫扉</t>
  </si>
  <si>
    <t>금고의 문으로 도난, 화재 등의 방지시설이 되었있는 충분한 강도와 불연재료로 된 문.</t>
  </si>
  <si>
    <t>5163</t>
  </si>
  <si>
    <t>금고실</t>
  </si>
  <si>
    <t>safe vault, safe deposit, 金庫室</t>
  </si>
  <si>
    <t>화재‧도난 등을 방지하고자 재물이나 중요한 물건을 보관하기 위한 실.</t>
  </si>
  <si>
    <t>기문당65.8%</t>
  </si>
  <si>
    <t>5164</t>
  </si>
  <si>
    <t>금긋개</t>
  </si>
  <si>
    <t>목재의 일면을 기준으로 하여 이로부터 필요 거리를 재고, 이것과 병행하는 직선을 재면(材面)에 금긋기 위해 사용하는 도구 ⇨금쇠(＝).</t>
  </si>
  <si>
    <t>5165</t>
  </si>
  <si>
    <t>금긋기</t>
  </si>
  <si>
    <t>marking-off</t>
  </si>
  <si>
    <t>철골 공사의 한 공정으로, 현치수 형판이나 자에 의해 강재 절단이나 천공의 위치를 표시하는 것. 금긋기는 가공 · 조립의 기준이 되므로 미리 금긋기 부분에 물감을 칠하고, 금긋기 바늘 · 컴퍼스 · 펀치로 표시를 한다.</t>
  </si>
  <si>
    <t>5166</t>
  </si>
  <si>
    <t>금긋기 펀칭</t>
  </si>
  <si>
    <t>center punching</t>
  </si>
  <si>
    <t>강재면에 가공 위치를 펀치를 사용해서 표시하여 구멍 뚫기를 한다.</t>
  </si>
  <si>
    <t>5167</t>
  </si>
  <si>
    <t>금긋기대</t>
  </si>
  <si>
    <t>marking-off table, surface table</t>
  </si>
  <si>
    <t>공작물에 금긋기를 할 때 기준면으로 이용하는 정반. [일반 금긋기용] 주철제. [정밀 금긋기용] 주철제, 석제</t>
  </si>
  <si>
    <t>5168</t>
  </si>
  <si>
    <t>금긋기바늘</t>
  </si>
  <si>
    <t>marking-off pin, scriber</t>
  </si>
  <si>
    <t>금속 판재를 이용하여 제품을 만드는 판금 가공에서 판금 재료에 선을 그을 때 사용하는 바늘. 금속 재료에 선을 그어야 하기 때문에 바늘 끝의 강도와 경도를 높이기 위해 담금질을 하거나, 초경합금을 붙여 사용한다. 막대의 한쪽 끝을 뾰족하게 갈고, 다른 한쪽은 납작하게 하여 사용한다.</t>
  </si>
  <si>
    <t>5169</t>
  </si>
  <si>
    <t>ㄴ자형 부엌</t>
  </si>
  <si>
    <t>ㄱ자형의 부엌과 같은 의미이며 두벽을 사용하여 취사공간이 구성된 형태.</t>
  </si>
  <si>
    <t>517</t>
  </si>
  <si>
    <t>금긋기정반</t>
  </si>
  <si>
    <t>공작물에 금긋기를 할 때 기준면으로 이용하는 정반. [일반 금긋기용] 주철제. [정밀 금긋기용] 주철제, 석제 ⇨금긋기대(＝).</t>
  </si>
  <si>
    <t>5170</t>
  </si>
  <si>
    <t>금긋기침</t>
  </si>
  <si>
    <t>금속 판재를 이용하여 제품을 만드는 판금 가공에서 판금 재료에 선을 그을 때 사용하는 바늘. 금속 재료에 선을 그어야 하기 때문에 바늘 끝의 강도와 경도를 높이기 위해 담금질을 하거나, 초경합금을 붙여 사용한다. 막대의 한쪽 끝을 뾰족하게 갈고, 다른 한쪽은 납작하게 하여 사용한다. ⇨금긋기 바늘(＝).</t>
  </si>
  <si>
    <t>5171</t>
  </si>
  <si>
    <t>금긋기핀</t>
  </si>
  <si>
    <t>5172</t>
  </si>
  <si>
    <t>금단</t>
  </si>
  <si>
    <t>golden design, 錦端</t>
  </si>
  <si>
    <t>단청에서 기둥 주위의 가장자리에 금문(錦紋)으로 돌려 그린 무늬.</t>
  </si>
  <si>
    <t>5173</t>
  </si>
  <si>
    <t>금단청</t>
  </si>
  <si>
    <t>錦丹靑</t>
  </si>
  <si>
    <t>단청 무늬의 하나. 부재의 양 끝에 머리초를 그리고 중간에 여러가지 비단무늬를 화려하게 그린 것.</t>
  </si>
  <si>
    <t>5174</t>
  </si>
  <si>
    <t>금당</t>
  </si>
  <si>
    <t>main hall of Buddhist temple, 金堂</t>
  </si>
  <si>
    <t>① 고려시대 이전 부처님을 모신 사찰(가람)의 중심건물을 말함. ② 고려시대 이후 금당에 모신 불상의 성격에 따라 그 이름을 달리하게 되었고, 석가모니불을 모신 대웅전(大雄殿)이 일반적임.</t>
  </si>
  <si>
    <t>5175</t>
  </si>
  <si>
    <t>금련화</t>
  </si>
  <si>
    <t>金蓮華</t>
  </si>
  <si>
    <t>불상 앞에 드리는 황금빛으로 만든 연꽃.</t>
  </si>
  <si>
    <t>5176</t>
  </si>
  <si>
    <t>금매김</t>
  </si>
  <si>
    <t>전통건축의 부재를 다듬을 때 대목수가 먹통을 이용하여 부재에 치수매김을 하는 일. ⇨먹금매김</t>
  </si>
  <si>
    <t>5177</t>
  </si>
  <si>
    <t>금모루</t>
  </si>
  <si>
    <t>錦毛老</t>
  </si>
  <si>
    <t>5178</t>
  </si>
  <si>
    <t>ㄴ자형강</t>
  </si>
  <si>
    <t>ㄱ형강과 동의어</t>
  </si>
  <si>
    <t>518</t>
  </si>
  <si>
    <t>금물</t>
  </si>
  <si>
    <t>ironware, hardware, metal fittings, ironmongery, 金物</t>
  </si>
  <si>
    <t>금이나 쇠붙이로 만든 여러가지 물건</t>
  </si>
  <si>
    <t>5180</t>
  </si>
  <si>
    <t>금뱃바닥</t>
  </si>
  <si>
    <t>장여나 첨차 등의 밑바닥에 비단무늬를 화려하게 그린 단청.</t>
  </si>
  <si>
    <t>5181</t>
  </si>
  <si>
    <t>금속</t>
  </si>
  <si>
    <t>metal, 金屬</t>
  </si>
  <si>
    <t>지구상에 존재하는 100여 종의 원소 중에서 고체가 되었을 때 금속 광택이 나고, 전기 및 열을 잘 전달하며, 판처럼 얇게 펼 수도 있고, 가는 실로 뽑을 수 있는 성질, 즉 전성(展性) 및 연성(延性)을 가진 홑원소물질을 말한다.</t>
  </si>
  <si>
    <t>5182</t>
  </si>
  <si>
    <t>금속 가구</t>
  </si>
  <si>
    <t>metal furniture</t>
  </si>
  <si>
    <t>주요 구조부를 금속으로 만든 가구</t>
  </si>
  <si>
    <t>5183</t>
  </si>
  <si>
    <t>금속 기와</t>
  </si>
  <si>
    <t>metal shingle</t>
  </si>
  <si>
    <t>금속판을 프레스하여 기와 모양으로 만든 지붕잇기 재료.</t>
  </si>
  <si>
    <t>5185</t>
  </si>
  <si>
    <t>금속 바탕 처리 도료</t>
  </si>
  <si>
    <t>금속도장을 할 때 바탕처리에 사용하는 프라이머.</t>
  </si>
  <si>
    <t>5186</t>
  </si>
  <si>
    <t>금속 선피</t>
  </si>
  <si>
    <t>metal surface raceway</t>
  </si>
  <si>
    <t>옥내 배선 공사에서 전선을 외상(外傷)에서 보호하기 위한 금속제 홈통과 뚜껑.</t>
  </si>
  <si>
    <t>5187</t>
  </si>
  <si>
    <t>금속 용사</t>
  </si>
  <si>
    <t>metal spraying</t>
  </si>
  <si>
    <t>구조체의 방청방식법의 대표적인 것으로 도막, 몰탈라이닝, FRP패널, 금속패널 등의 도복장(塗覆裝)에 의한 표면처리법이 있다. 금속용사는 방청방식을 목적으로 한 표면처리법의 하나로서 주로 강재 등의 금속표면에 아연(Zn)이나 알미늄(Al) 또는 양자의 합금을 용융한 상태로 피복면에 내뿜어 용사피막을 형성(두께는 100～200㎛)하여 방청․방식을 꾀한다.                                                     용사방법에는 플레임(flame)용사법과 아크용사법이 있고 특히 후자는 용사속도가 빠르고 용사시 막의 온도가 낮아 용사막의 부착력이 크고 의합금(擬合金)용사가 가능하며 러닝코스트가 저렴한 것 등의 특징이 있다. 또한 금속용사는 대형의 기재(基材)에 대해 현장시공이 가능한 것 등의 장점이 있다.                             최근에는 콘크리트 표면에 금속용사를 행하는 방법도 개발되어 철근콘크리트구조물의 보호피복으로서의 사용이 기대되고 있다. 그리고 용사금속의 종류에 따라서는 해양건축물의 수중부에 대해 방오(防汚)피복으로서 금속용사를 채용하는 것도 고려되고 있다.  표에는 강재에 대한 방식용 금속용사의 특징을 나타낸다.</t>
  </si>
  <si>
    <t>5189</t>
  </si>
  <si>
    <t>ㄷ강</t>
  </si>
  <si>
    <t>⇨ㄷ자 형태를 한 강재(=channel), 단면 성능은 떨어지나 접합 성능이 우수하여 가새 등으로 사용된다.</t>
  </si>
  <si>
    <t>519</t>
  </si>
  <si>
    <t>금속 피복</t>
  </si>
  <si>
    <t>metallic coating; metallization</t>
  </si>
  <si>
    <t>특히 강재의 방식을 목적으로 그 표면을 금속으로 피복하는 것을 말하며 피복방법으로서는 용융피복법, 전기피복법, 침투피복법, 용사법 및 금속합판(판장법, clad법)이 있다. 용사법 및 금속합판은 현지 시공이 가능하지만 기타 방법은 부재 제조시에 적용된다. 어느 금속피복도 방식의 관점에서 다음 두 종류로 크게 구별된다.  (1) 방식하는 바탕보다 전위(電位)가 높은 금속(녹슬기 어려운 금속)에 의한 피복강재에 대한 니켈, 동, 납, 크롬 등의 피복이 이에 해당하고 피복층이 바탕보다 더 전위          가 높기(녹슬기 어려움) 때문에 방식효과가 발생한다. 따라서 피복층에 흠이나 구멍(일반적        으로 핀홀이라 불린다)이 있어 바탕이 노출되면 바탕의 부식이 진행되기 때문에 이 계통의        금속피복에 대해서는 구멍의 발생을 방지하는 것이 중요하다.   (2) 방식하는 바탕보다 전위가 낮은 금속(녹슬기 쉬운 금속)에 의한 피복강재에 대한 아연, 카드뮴, 환경에 따라서는 알루미늄, 주석 등의 피복이 여기에 해당되고        피복층이 바탕과 접촉하고 있는 한 피복금속이 희생양극이 되어 바탕이 음극방식 되는 것        (피복금속이 녹아 흘러 나옴)에 의해  방식효과가 생긴다. 그 때문에 일반적으로 금속피복        층이 두꺼울수록 그 효과가 지속된다. (1)의 경우와는 달리 약간의 구멍발생은 그 방식효과        에 영향을 주지 않는 특징이 있다. 금속피복은 기계적 강도가 크고 내충격성 및 내마모성에 우수하기 때문에 해양환경하에서의 적용 예가 많다. 또한 도장이나 전기방식과 병용도 가능하다.</t>
  </si>
  <si>
    <t>5190</t>
  </si>
  <si>
    <t>금속공사</t>
  </si>
  <si>
    <t>metal works, 金屬工事</t>
  </si>
  <si>
    <t>금속류를 다루는 공사 중 철골, 철근, 판금, 창호, 설비 공사를 제외하는 것의 총칭.</t>
  </si>
  <si>
    <t>5191</t>
  </si>
  <si>
    <t>금속관</t>
  </si>
  <si>
    <t>metal pipe, metallic conduit, 金屬管</t>
  </si>
  <si>
    <t>전선을 넣어서 배선을 하기 위하여 쓰이는 금속제 파이프. 보통 강철제인데 특후강(特厚綱) 전선관, 후강 전선관, EMT 전선관, 박강 선관의 4종이 있다.</t>
  </si>
  <si>
    <t>5192</t>
  </si>
  <si>
    <t>금속관 공사</t>
  </si>
  <si>
    <t>electric conduit work</t>
  </si>
  <si>
    <t>전선관의 일종인 금속관 속에 전선, 케이블을 통해 넣어 배선하는 공사 방법. 옥내 전기 배선 포설 방법의 일종이다.</t>
  </si>
  <si>
    <t>5193</t>
  </si>
  <si>
    <t>금속망루핑</t>
  </si>
  <si>
    <t>가는 동선‧황동선을 아스팔트를 침투시켜 롤로 만든 것.</t>
  </si>
  <si>
    <t>5197</t>
  </si>
  <si>
    <t>금속방식법</t>
  </si>
  <si>
    <t>金屬防蝕法</t>
  </si>
  <si>
    <t>금속 또는 비금속의 표면을 내식성 금속에 의해 피복하여 내식성을 갖게 하는 것.</t>
  </si>
  <si>
    <t>5198</t>
  </si>
  <si>
    <t>금속아크용접</t>
  </si>
  <si>
    <t>metal arc welding, 金屬－鎔接</t>
  </si>
  <si>
    <t>아크의 고온을 이용하여 모재의 용접부를 가열하고, 용가재 또는 용접봉을 용융시켜서 접합을 하는 방법을 말한다. 아크발생용의 전류는 직류 또는 교류로 하고, 아크의 양단은 모재의 용접부와 전극봉의 끝 혹은 두 줄의 전극의 선단간이 된다.</t>
  </si>
  <si>
    <t>5199</t>
  </si>
  <si>
    <t>ㄷ자각</t>
  </si>
  <si>
    <t>ㄷ字閣</t>
  </si>
  <si>
    <t>⇨'ㄷ' 모양의 누각</t>
  </si>
  <si>
    <t>520</t>
  </si>
  <si>
    <t>금속아크용접봉</t>
  </si>
  <si>
    <t>metal electrode, 金屬電弧鎔接棒</t>
  </si>
  <si>
    <t>아크용접에 사용하는 금속의 용접봉.</t>
  </si>
  <si>
    <t>5200</t>
  </si>
  <si>
    <t>금속아크절단</t>
  </si>
  <si>
    <t>metal arc cutting, 金屬電弧切斷</t>
  </si>
  <si>
    <t>피복제(flux)를 입힌 용접봉을 사용한 아크열로서 금속을 절단하는 것. 비피복 용접봉은 거의 사용하지 않는다. 피복제의 조성에 따라서 가스 발생형, 용재형(溶滓型) 등이 있다. 가스 발생형은 산소를 방출하여 절단 능률을 향상시키는 것이며, 용재형은 절연성이 좋고, 열로 인한 해리(解離)작용이 없으며, 발열량이 많고, 산화성이 풍부하다.</t>
  </si>
  <si>
    <t>5201</t>
  </si>
  <si>
    <t>금속용 래커</t>
  </si>
  <si>
    <t>금속에 사용하는 래커</t>
  </si>
  <si>
    <t>5202</t>
  </si>
  <si>
    <t>금속용사</t>
  </si>
  <si>
    <t>metal spraying, 金屬鎔射</t>
  </si>
  <si>
    <t>용융한 금속을 고압 공기로 미세한 분무 상태로 하여 금속의 표면에 분사 ∙ 밀착시켜 피막을 만드는 것.</t>
  </si>
  <si>
    <t>5203</t>
  </si>
  <si>
    <t>금속재료</t>
  </si>
  <si>
    <t>metallic material, 金屬材料</t>
  </si>
  <si>
    <t>공업에서 사용되는 금속으로 된 재료. 금속결합을 하고 상온에서 고체상태(예외:수은)이며, 고체상태에서 대부분 결정(crystal:동일 형태의 단위정[unit cell]이 3차원 공간에서 반복적으로 배열되어 있는 고체)을 이룬다.</t>
  </si>
  <si>
    <t>5204</t>
  </si>
  <si>
    <t>금속전호용접</t>
  </si>
  <si>
    <t>아크의 고온을 이용하여 모재의 용접부를 가열하고, 용가재 또는 용접봉을 용융시켜서 접합을 하는 방법을 말한다. 아크발생용의 전류는 직류 또는 교류로 하고, 아크의 양단은 모재의 용접부와 전극봉의 끝 혹은 두 줄의 전극의 선단간이 된다.  ⇨금속아크용접(＝).</t>
  </si>
  <si>
    <t>5205</t>
  </si>
  <si>
    <t>금속제 거푸집</t>
  </si>
  <si>
    <t>강철로 만들어진 패널(panel)인 콘크리트 형틀로서 길이 150 ·120 ·90 ·60cm, 너비 45 ·30 ·24cm 등의 조합에 의한 여러 가지의 것이 있다.  ⇨메탈폼(＝).</t>
  </si>
  <si>
    <t>5206</t>
  </si>
  <si>
    <t>금속제 거푸집패널</t>
  </si>
  <si>
    <t>metal panels for concrete form</t>
  </si>
  <si>
    <t>① KS F 8006. ② 금속제, 강제 또는 알루미늄 합금제를 사용하는 거푸집의 거푸집널에 사용하는 일정 치수의 패널.</t>
  </si>
  <si>
    <t>5207</t>
  </si>
  <si>
    <t>금속제 골홈통</t>
  </si>
  <si>
    <t>metal valley</t>
  </si>
  <si>
    <t>금속제의 골홈통을 말한다. 주로 지붕골에 설치한다.</t>
  </si>
  <si>
    <t>5208</t>
  </si>
  <si>
    <t>금속제 싱크</t>
  </si>
  <si>
    <t>metal sink</t>
  </si>
  <si>
    <t>공장에서 생산되는 스테인리스강 싱크는 두께 1∼1.5 mm의 철판으로 미리 형을 떠서 생산한다. 이에 대해 땜질 가공을 하여 만드는 것은 1 mm 이하의 경우가 많은데 오래 가지 못한다. 스테인리스강은 질산 ·유기산 ·염류 등에 대하여 강하나 염산 ·황산에는 약하다. 그러므로 스테인리스강판제는 주방용 싱크로 가장 적합하다. 실험실용 싱크에는 납판이 사용된다. ⇨개수기.</t>
  </si>
  <si>
    <t>5209</t>
  </si>
  <si>
    <t>ㄷ자강</t>
  </si>
  <si>
    <t>521</t>
  </si>
  <si>
    <t>금속제 영구거푸집</t>
  </si>
  <si>
    <t>permanent metal form</t>
  </si>
  <si>
    <t>콘크리트에 직접 접하는 금속으로 된 거푸집널과 이것을 정확한 위치로 유지하는 지지틀의 총칭이다.  ⇨거푸집.</t>
  </si>
  <si>
    <t>5210</t>
  </si>
  <si>
    <t>금속제 창호</t>
  </si>
  <si>
    <t>metal sash, 金屬製窓戶</t>
  </si>
  <si>
    <t>보통창 · 출입구의 틀을 포함한 금속제의 창호. 강철제 혹은 알루미늄 합금제가 많으며, 전자를 스틸 새시, 후자를 알루미늄 새시라 한다.  ⇨창호.</t>
  </si>
  <si>
    <t>5211</t>
  </si>
  <si>
    <t>금속제 창호유리용 반죽퍼티</t>
  </si>
  <si>
    <t>putty for metal sash glazing</t>
  </si>
  <si>
    <t>체질 안료 및 안료를 적당한 전색제로 딱딱하게 반죽한 것으로, 바탕의 구멍 메움, 눈먹임, 그 밖에 피도장면을 윤활하게 하기 위해 바르는 것. 금속제 창호유리에 사용하는 것을 말한다.</t>
  </si>
  <si>
    <t>5212</t>
  </si>
  <si>
    <t>금속제 천장흡음판</t>
  </si>
  <si>
    <t>metal acoustical ceiling panel</t>
  </si>
  <si>
    <t>① 금속제의 천장에 부착되어 있는 복사 패널이다. 바닥 패널에 비하여 복사 효과를 높일 수 있기 때문에 패널 면적이 작아도 되며, 열손실이 많은 방에도 적합하다. 시공상 어려운 점이 있다. ② ⇨흡음판.</t>
  </si>
  <si>
    <t>5213</t>
  </si>
  <si>
    <t>금속제의 논슬립</t>
  </si>
  <si>
    <t>non-slip metal nosing</t>
  </si>
  <si>
    <t>계단의 금속제의 계단코에 부착하여 미끄러짐 · 파손 및 마모를 방지하는 것. 재료 형상은 계단 마감 재료나 위치에 따라 종류가 있다. ⇨논슬립.</t>
  </si>
  <si>
    <t>5214</t>
  </si>
  <si>
    <t>금속제커튼월</t>
  </si>
  <si>
    <t>알루미늄, 스테인리스강, 청동 등을 사용한 금속제의 커튼 월. ⇨커튼월.</t>
  </si>
  <si>
    <t>5215</t>
  </si>
  <si>
    <t>금속제타이</t>
  </si>
  <si>
    <t>metal tie</t>
  </si>
  <si>
    <t>조적조의 부재를 묶는 금속으로 이루어진 편.</t>
  </si>
  <si>
    <t>5216</t>
  </si>
  <si>
    <t>금속타일</t>
  </si>
  <si>
    <t>金屬tile</t>
  </si>
  <si>
    <t>박강판 표면에 타일형의 부각이 있어 타일 모양으로 무늬가 있는 것.</t>
  </si>
  <si>
    <t>5217</t>
  </si>
  <si>
    <t>금속판</t>
  </si>
  <si>
    <t>metal sheet, 金屬板</t>
  </si>
  <si>
    <t>강, 알루미늄을 소재로 하는 판. 금속 바닥판, 금속 벽판, 금속 천장판, 금속 지붕판 등이 있다.</t>
  </si>
  <si>
    <t>5218</t>
  </si>
  <si>
    <t>금속판 이음</t>
  </si>
  <si>
    <t>metal sheet roofing</t>
  </si>
  <si>
    <t>지붕널 위를 아연도금철판, 동판, 알루미늄판 등의 금속 계열 판으로 덮어 지붕을 꾸미는 것</t>
  </si>
  <si>
    <t>5219</t>
  </si>
  <si>
    <t>ㄷ자집</t>
  </si>
  <si>
    <t>ㄷ字家</t>
  </si>
  <si>
    <t>건물 평면과 지붕이 ㄷ자 모습인 주택</t>
  </si>
  <si>
    <t>522</t>
  </si>
  <si>
    <t>금쇠</t>
  </si>
  <si>
    <t>목재의 일면을 기준으로 하여 이로부터 필요 거리를 재고, 이것과 병행하는 직선을 재면(材面)에 금긋기 위해 사용하는 도구.</t>
  </si>
  <si>
    <t>5222</t>
  </si>
  <si>
    <t>금수형 양두</t>
  </si>
  <si>
    <t>禽獸形樑頭</t>
  </si>
  <si>
    <t>전통 목구조에서 기둥이나 포 밖으로 돌출되는 보머리를 짐승의 모양으로 만든 것. 보머리를 기둥 밖으로 빼지 않고 용머리 형상의 부재를 기둥에 끼우기도 함.</t>
  </si>
  <si>
    <t>5223</t>
  </si>
  <si>
    <t>금실</t>
  </si>
  <si>
    <t>金絲</t>
  </si>
  <si>
    <t>단청에서 기둥머리나 들보에 황금색으로 그린 줄무늬</t>
  </si>
  <si>
    <t>5224</t>
  </si>
  <si>
    <t>금지지대</t>
  </si>
  <si>
    <t>prohibited zone, 禁止地帶</t>
  </si>
  <si>
    <t>가로 또는 광장에서 안전 등을 이유로 보행자나 차량이 들어가는 것을 막아 놓은 지대.</t>
  </si>
  <si>
    <t>5226</t>
  </si>
  <si>
    <t>금채</t>
  </si>
  <si>
    <t>金彩</t>
  </si>
  <si>
    <t>단청에서 채색할 때 사용하는 금가루나 금물</t>
  </si>
  <si>
    <t>5227</t>
  </si>
  <si>
    <t>금휘</t>
  </si>
  <si>
    <t>錦－</t>
  </si>
  <si>
    <t>단청에서 사용하는 휘의 한 종류. 금단청의 머리초에서 뻗은 휘가가 서로 얽히고 물리며 채색된 휘</t>
  </si>
  <si>
    <t>5228</t>
  </si>
  <si>
    <t>급결</t>
  </si>
  <si>
    <t>quick setting</t>
  </si>
  <si>
    <t>시멘트에 급결제를 써서 빠르게 응결시키는 것.</t>
  </si>
  <si>
    <t>5229</t>
  </si>
  <si>
    <t>ㄷ자촉이음</t>
  </si>
  <si>
    <t>ㄷ字鏃－</t>
  </si>
  <si>
    <t>목재 이음 중 하나이다. 한 재(才)에 있는 'ㄷ'자형의 홈과 다른 재(才)에 있는 'ㄷ'자 촘이 서로 물리게 하여 목재를 잇는 방법.</t>
  </si>
  <si>
    <t>523</t>
  </si>
  <si>
    <t>급결시멘트</t>
  </si>
  <si>
    <t>quick-setting cement, quick cement, 急結cement</t>
  </si>
  <si>
    <t>시멘트에 급결제를 써서 급격히 응결시키는 것.</t>
  </si>
  <si>
    <t>5231</t>
  </si>
  <si>
    <t>급결제</t>
  </si>
  <si>
    <t>set accelerating agent, 急結劑</t>
  </si>
  <si>
    <t>시멘트의 응결을 촉진하기 위하여 가하는 약제(염화 칼슘, 물 유리, 탄산 나트륨, 규소 불산염류 등)를 말한다. 초기 강도를 증대하므로 급경제(急硬劑), 경화 촉진제가 되기도 한다.</t>
  </si>
  <si>
    <t>5232</t>
  </si>
  <si>
    <t>급경시멘트</t>
  </si>
  <si>
    <t>시멘트에 급결제를 써서 급격히 응결시키는 것. ⇨급결시멘트(＝).</t>
  </si>
  <si>
    <t>5233</t>
  </si>
  <si>
    <t>급경제</t>
  </si>
  <si>
    <t>accelerating agency, accelerator of hardening, 急硬劑</t>
  </si>
  <si>
    <t>시멘트의 응결을 촉진하기 위하여 가하는 약제(염화 칼슘, 물 유리, 탄산 나트륨, 규소 불산염류 등)를 말한다. 초기 강도를 증대하므로 급경제(急硬劑), 경화 촉진제가 되기도 한다.  ⇨경화촉진제. ⇨경화제.</t>
  </si>
  <si>
    <t>5234</t>
  </si>
  <si>
    <t>급기</t>
  </si>
  <si>
    <t>air supply</t>
  </si>
  <si>
    <t>공기 조화 및 환기를 위해 공기를 공간이나 실로 보내는 것</t>
  </si>
  <si>
    <t>5235</t>
  </si>
  <si>
    <t>급기 덕트</t>
  </si>
  <si>
    <t>supply duct</t>
  </si>
  <si>
    <t>공조 대상 공간에 공기를 공급하는데 사용하는 덕트</t>
  </si>
  <si>
    <t>5236</t>
  </si>
  <si>
    <t>급기구</t>
  </si>
  <si>
    <t>outlet of air</t>
  </si>
  <si>
    <t>공기 조확, 환기 등으로 실내에 공기를 송풍하기 위한 개구부</t>
  </si>
  <si>
    <t>5237</t>
  </si>
  <si>
    <t>ㄷ자턱속이음</t>
  </si>
  <si>
    <t>channel-shape tongue and groove joint</t>
  </si>
  <si>
    <t>① 'ㄷ'자 모양의 턱속을 띈 이음. ② 얕은 홈과 짧은 턱 안에 ㄷ자 모양이 형성되어 있는 이음새.</t>
  </si>
  <si>
    <t>524</t>
  </si>
  <si>
    <t>급배수 설비 소음</t>
  </si>
  <si>
    <t>plumbing noise</t>
  </si>
  <si>
    <t>급수 설비 및 배수 설비에서 발생하는 소음</t>
  </si>
  <si>
    <t>5240</t>
  </si>
  <si>
    <t>급배수(위생) 설비</t>
  </si>
  <si>
    <t>plumbing system</t>
  </si>
  <si>
    <t>건물 내의 급수, 급탕, 배수, 통기, 위생 기구 설비 및 특수 설비 등의 총칭</t>
  </si>
  <si>
    <t>5241</t>
  </si>
  <si>
    <t>급배수(위생) 설비 공사</t>
  </si>
  <si>
    <t>급배수 등의 배관 부설, 기구의 부착을 비롯하여 위생 설비 전반을 포함하는 공사.</t>
  </si>
  <si>
    <t>5242</t>
  </si>
  <si>
    <t>급배수공사</t>
  </si>
  <si>
    <t>sanitary work, plumbing work, 給排水工事</t>
  </si>
  <si>
    <t>5243</t>
  </si>
  <si>
    <t>급배수기구</t>
  </si>
  <si>
    <t>plumbing fixture, 給排水器具</t>
  </si>
  <si>
    <t>건물 내의 급수, 급탕, 배수, 통기, 위생 기구 설비 및 특수 설비 등의 기구</t>
  </si>
  <si>
    <t>5244</t>
  </si>
  <si>
    <t>급속시험</t>
  </si>
  <si>
    <t>말뚝의 재하시험(載荷試驗)방법의 일종. 수직으로 가해지는 하중에 의하여 흙 시료가 가라앉는 양과 속도를 측정하기 위한 시험. 일반적으로 약 7일의 기간이 필요한 표준 압밀 시험에서 시험 기간을 단축할 목적으로 시행</t>
  </si>
  <si>
    <t>5249</t>
  </si>
  <si>
    <t>ㄷ자토관</t>
  </si>
  <si>
    <t>channel clay pipe, ㄷ字形土管</t>
  </si>
  <si>
    <t>① 점토로 만든 U(=ㄷ)자형 관</t>
  </si>
  <si>
    <t>525</t>
  </si>
  <si>
    <t>급수</t>
  </si>
  <si>
    <t>water supply, feed water, 給水</t>
  </si>
  <si>
    <t>건물 내 및 부지 내에서 상수 또는 잡용수를 사용 부분에 배관으로 공급하는 것</t>
  </si>
  <si>
    <t>5250</t>
  </si>
  <si>
    <t>급수 기구</t>
  </si>
  <si>
    <t>supply fitting</t>
  </si>
  <si>
    <t>급수전, 지수전, 볼 탭 등 물 및 온수를 공급하는 계통에 사용하는 기구</t>
  </si>
  <si>
    <t>5251</t>
  </si>
  <si>
    <t>급수 설비</t>
  </si>
  <si>
    <t>water supply system</t>
  </si>
  <si>
    <t>건물 내 및 부지 내에서 상수 또는 잡용수를 사용 부분에 공급하는 설비. 급수 설비 방식에는 직결 방식, 고가 수조  방식, 압력 수조 방식, 펌프 직송 방식 등이 있음</t>
  </si>
  <si>
    <t>5252</t>
  </si>
  <si>
    <t>급수 압력</t>
  </si>
  <si>
    <t>feed water pressure; water supply pressure</t>
  </si>
  <si>
    <t>급수 계통에서 배관이나 기구에 가해지는 수압</t>
  </si>
  <si>
    <t>5253</t>
  </si>
  <si>
    <t>급수 인입관</t>
  </si>
  <si>
    <t>branch feed pipe; city water service pipe</t>
  </si>
  <si>
    <t>수도관으로부터 분기되어 건물 또는 부지 내로 배관하는 직결 급수관. 인입관 또는 수도 인입관이라고도 함</t>
  </si>
  <si>
    <t>5254</t>
  </si>
  <si>
    <t>급수 탱크</t>
  </si>
  <si>
    <t>water supply tank: house tank</t>
  </si>
  <si>
    <t>급수를 일시적으로 저장해 두는 탱크</t>
  </si>
  <si>
    <t>5255</t>
  </si>
  <si>
    <t>급수 펌프</t>
  </si>
  <si>
    <t>feed water pump; water supply pump</t>
  </si>
  <si>
    <t>물을 공급하기 위해 사용하는 펌프의 총칭</t>
  </si>
  <si>
    <t>5256</t>
  </si>
  <si>
    <t>급수관</t>
  </si>
  <si>
    <t>supply pipe, water supply pipe, feed pipe, feed water pipe, 給水管</t>
  </si>
  <si>
    <t>건물 내 및 부지 내에서 급수하기 위한 관</t>
  </si>
  <si>
    <t>5259</t>
  </si>
  <si>
    <t>ㄷ자형강</t>
  </si>
  <si>
    <t>⇨ㄷ자 형태를 한 강재(=channel), 단면 성능은 떨어지나 접합 성능이 우수하여 가새 등으로 사용됨.</t>
  </si>
  <si>
    <t>526</t>
  </si>
  <si>
    <t>급수설비</t>
  </si>
  <si>
    <t>watering apparatus, 給水設備</t>
  </si>
  <si>
    <t>5265</t>
  </si>
  <si>
    <t>급수장치</t>
  </si>
  <si>
    <t>water service installation, feed water unit, 給水裝置</t>
  </si>
  <si>
    <t>급수관 및 이에 직결하는 급수용 기구의 총칭</t>
  </si>
  <si>
    <t>5267</t>
  </si>
  <si>
    <t>급수전</t>
  </si>
  <si>
    <t>service connection tap, 給水栓</t>
  </si>
  <si>
    <t>급수, 급탕 배관의 말단에 설치하는 기구의 총칭</t>
  </si>
  <si>
    <t>5268</t>
  </si>
  <si>
    <t>ㄷ형 꺾인계단</t>
  </si>
  <si>
    <t>｢ㄷ｣자형의 꺾인 계단.</t>
  </si>
  <si>
    <t>박무찬</t>
  </si>
  <si>
    <t>527</t>
  </si>
  <si>
    <t>급수탑</t>
  </si>
  <si>
    <t>feed water tower, 給水塔</t>
  </si>
  <si>
    <t>급수에 필요한 수압을 얻기 위하여 높게 만든 시설</t>
  </si>
  <si>
    <t>5272</t>
  </si>
  <si>
    <t>급식실</t>
  </si>
  <si>
    <t>supply room of (school) meals</t>
  </si>
  <si>
    <t>학교·직장·병원 등 가정 밖의 건축물 안에 이용자를 대상으로 지속적으로 식사를 제공하기 위해 만들어진 실.</t>
  </si>
  <si>
    <t>5279</t>
  </si>
  <si>
    <t>ㄷ형 부엌</t>
  </si>
  <si>
    <t>U-type kitchen, ㄷ形－</t>
  </si>
  <si>
    <t>① 부엌기구‧준비대‧개수대‧조리대‧배선대 등을 ㄷ자형으로 배치한 부엌. ② 규모가 큰 부엌에 사용됨. ③ ＝U자형 부엌.</t>
  </si>
  <si>
    <t>528</t>
  </si>
  <si>
    <t>급여 주택</t>
  </si>
  <si>
    <t>tied house</t>
  </si>
  <si>
    <t>기업이나 관공서에 종사하는 종업원에게 임대하는 주택으로 사택, 관사, 공사, 기숙사 등의 총칭.</t>
  </si>
  <si>
    <t>5280</t>
  </si>
  <si>
    <t>급탕</t>
  </si>
  <si>
    <t>hot-water supply, 給湯</t>
  </si>
  <si>
    <t>건물 내 및 부지 내에서 상수를 가열해서 얻어지는 온수를 음료, 목욕, 주방, 세척 등의 목적을 위해 공급하는 것</t>
  </si>
  <si>
    <t>5281</t>
  </si>
  <si>
    <t>급탕 방식</t>
  </si>
  <si>
    <t>hot-water supplying system</t>
  </si>
  <si>
    <t>건물 내 및 부지 내에서 온수를 공급하는 방식. 기계실 등에 가열 장치를 설치하여 건물 전체에 공급하는 중앙 급탕 방식과 소형의 가열 장치를 설치해서 급탕하는 국소식 급탕 방식으로 대별</t>
  </si>
  <si>
    <t>5282</t>
  </si>
  <si>
    <t>급탕 설비</t>
  </si>
  <si>
    <t>hot water supply system</t>
  </si>
  <si>
    <t>건물 내 및 부지 내에서 물을 가열기에 의해 가열해서 공급하는 설비의 총칭</t>
  </si>
  <si>
    <t>5283</t>
  </si>
  <si>
    <t>급탕 온도</t>
  </si>
  <si>
    <t>hot-water supply temperature</t>
  </si>
  <si>
    <t>급탕되는 온수의 온도</t>
  </si>
  <si>
    <t>5284</t>
  </si>
  <si>
    <t>급탕실</t>
  </si>
  <si>
    <t>kettle room； hot water service room</t>
  </si>
  <si>
    <t>(=탕비실). 배관시설이 되어있어 물을 사용할수 있는 실.</t>
  </si>
  <si>
    <t>5288</t>
  </si>
  <si>
    <t>긋기</t>
  </si>
  <si>
    <t>단청에서 먹선이나 백선, 색선 등으로 긋는 일.</t>
  </si>
  <si>
    <t>5289</t>
  </si>
  <si>
    <t>ㄷ형강</t>
  </si>
  <si>
    <t>channel steel, U-steel, channel, ㄷ形鋼</t>
  </si>
  <si>
    <t>단면형상이 ㄷ자 모양인 형강</t>
  </si>
  <si>
    <t>529</t>
  </si>
  <si>
    <t>긋기단청</t>
  </si>
  <si>
    <t>단청에서 애벌칠을 한 위에 먹선이나 백선, 색선 등으로 긋는 단청</t>
  </si>
  <si>
    <t>5290</t>
  </si>
  <si>
    <t>긋기뱃바닥</t>
  </si>
  <si>
    <t>전통 목구조에서 부재의 밑면에 먹긋기 또는 색긋기로 단청하는 일.</t>
  </si>
  <si>
    <t>5291</t>
  </si>
  <si>
    <t>긋기새</t>
  </si>
  <si>
    <t>단청에서 긋기할 때 긋기한 줄과 줄 사이.</t>
  </si>
  <si>
    <t>5292</t>
  </si>
  <si>
    <t>기간 공조</t>
  </si>
  <si>
    <t>seasonal air conditioning</t>
  </si>
  <si>
    <t>일년 내내 공기 조화를 하지 않고, 특정 시기에만 공조하는 것</t>
  </si>
  <si>
    <t>5294</t>
  </si>
  <si>
    <t>기간 난방 부하</t>
  </si>
  <si>
    <t>seasonal heating load</t>
  </si>
  <si>
    <t>난방기간 전체에서의 난방부하의 합계</t>
  </si>
  <si>
    <t>5295</t>
  </si>
  <si>
    <t>기간 냉방 부하</t>
  </si>
  <si>
    <t>seasonal cooling load</t>
  </si>
  <si>
    <t>냉방기간 전체에서의 냉방부하의 합계</t>
  </si>
  <si>
    <t>5296</t>
  </si>
  <si>
    <t>기갑</t>
  </si>
  <si>
    <t>air lock, 氣閘</t>
  </si>
  <si>
    <t>공기 케이슨 공법 등의 압기 공법으로 공사할 때 실내 기압을 조정하는 기밀실. 충분한 크기의 강철제 통으로 가압 조정을 위해 상하 2개의 문을 가지고 있다.</t>
  </si>
  <si>
    <t>5297</t>
  </si>
  <si>
    <t>기건</t>
  </si>
  <si>
    <t>air dry, 氣乾</t>
  </si>
  <si>
    <t>골재를 대기중에 방치하여 건조시킨 것으로 골재 입자의 내부에 약간 수분이 있는 상태.</t>
  </si>
  <si>
    <t>5299</t>
  </si>
  <si>
    <t>2위치 동작</t>
  </si>
  <si>
    <t>two position action</t>
  </si>
  <si>
    <t>2위치 제어 신호에 의해 조작부가 하는 전폐 또는 전개의 조작. (=온오프 동작) →2위치 제어.</t>
  </si>
  <si>
    <t>53</t>
  </si>
  <si>
    <t>ㅁ자집</t>
  </si>
  <si>
    <t>ㅁ字家</t>
  </si>
  <si>
    <t>안마당을 중심으로 ㅁ자형을 이루는 집을 말하는데, 경상도 지방의 뜰집과 중부지방의 보편적인 가옥구조인</t>
  </si>
  <si>
    <t>530</t>
  </si>
  <si>
    <t>기건목재</t>
  </si>
  <si>
    <t>natural-seasoned lumber, air dried lumber, air-seasonned lumber, 氣乾木材</t>
  </si>
  <si>
    <t>자연 건조에 의한 목재로, 함수율 15% 중량(표준 함수율)에 해당하는 목재를 기건목재라 한다.</t>
  </si>
  <si>
    <t>5300</t>
  </si>
  <si>
    <t>기건비중</t>
  </si>
  <si>
    <t>air-dried specific gravity, 氣乾比重</t>
  </si>
  <si>
    <t>기건 상태에 있는 재료의 비중. 기건 상태에 있는 재료의 무게를 그 용적으로 나눈 값. 즉, 기건 상태의 재료 무게/기건 상태의 재료 용적</t>
  </si>
  <si>
    <t>5301</t>
  </si>
  <si>
    <t>기건상태</t>
  </si>
  <si>
    <t>air dried state, 氣乾狀態</t>
  </si>
  <si>
    <t>골재를 대기중에 방치하여 건조시킨 것으로 골재 입자의 내부에 약간 수분이 있는 상태. 공기 중 건조상태라고도 하며, 모래는 12%임.</t>
  </si>
  <si>
    <t>5302</t>
  </si>
  <si>
    <t>기건재</t>
  </si>
  <si>
    <t>air dried wood, 氣乾材</t>
  </si>
  <si>
    <t>공기중에서 말린 재목. ⇨기건목재(＝).</t>
  </si>
  <si>
    <t>5303</t>
  </si>
  <si>
    <t>기건중량</t>
  </si>
  <si>
    <t>air-dried weight, 氣乾重量</t>
  </si>
  <si>
    <t>건조기에서 105±5˚C로 무게가 일정할 때까지 건조시켰을 때의 무게. 건조된 시료의 무게로 보통은 건조기에서 105±5˚C로 무게가 일정할 때까지 건조시켰을 때의 무게를 말한다.</t>
  </si>
  <si>
    <t>5304</t>
  </si>
  <si>
    <t>기경성</t>
  </si>
  <si>
    <t>anhydraulicity, 氣硬性</t>
  </si>
  <si>
    <t>공기 중에서만 경화하는 성질. 소석회 · 석고 · 마그네시아 시멘트 등이 이 성질을 가지고 있다.</t>
  </si>
  <si>
    <t>5306</t>
  </si>
  <si>
    <t>기경성시멘트</t>
  </si>
  <si>
    <t>nonhydraulic cement, 氣硬性－</t>
  </si>
  <si>
    <t>석회석을 구워서 만든 생석회와 석고를 구워서 만든 소석고로 제작한 공기중에서만 경화하는 시멘트.</t>
  </si>
  <si>
    <t>5307</t>
  </si>
  <si>
    <t>기계</t>
  </si>
  <si>
    <t>machine, 機械</t>
  </si>
  <si>
    <t>다수의 부품으로 구성된 것으로 일정한 상대운동에 의해 유용한 일을 하는 동적 장치를 가리킨다.</t>
  </si>
  <si>
    <t>5308</t>
  </si>
  <si>
    <t>ㅅ자보</t>
  </si>
  <si>
    <t>principal rafter, ㅅ字梁</t>
  </si>
  <si>
    <t>① 지붕틀에서 평보와 함께 트러스의 삼각형을 이루며 중도리(purlin)와 그 위 서까래(common rafter)를 받는 경사부재. ②왕대공 지붕틀이나 쌍대공 지붕틀에서 평보와 대공머리에 비스듬하게 걸어서 중도리를 받는 경사부재 . ③ 간단히 ｢principal｣이라고도 함</t>
  </si>
  <si>
    <t>531</t>
  </si>
  <si>
    <t>기계 배연</t>
  </si>
  <si>
    <t>mechanical smoke exhaustion</t>
  </si>
  <si>
    <t>화재 등이 발생했을 때 배풍기 등의 기계력을 이용하여 연기를 밖으로 배출하는 것이다. 비중이 가벼워진 연기를 건물의 개구부에서부터 자연적으로 실외로 배출하는 것은 자연 배출이라고 한다.</t>
  </si>
  <si>
    <t>5312</t>
  </si>
  <si>
    <t>기계 비빔</t>
  </si>
  <si>
    <t>machine mixing</t>
  </si>
  <si>
    <t>① 믹서를 사용해서 콘크리트를 비비는 것. 콘크리트의 비빔은 기계비빔을 원칙으로 한다. ② ↔손비빔.</t>
  </si>
  <si>
    <t>5313</t>
  </si>
  <si>
    <t>기계 설비</t>
  </si>
  <si>
    <t>mechanical equipment</t>
  </si>
  <si>
    <t>위생 설비와 공기 조화 설비 및 이에 준하는 건축 설비의 총칭.</t>
  </si>
  <si>
    <t>5314</t>
  </si>
  <si>
    <t>기계 설비 공사</t>
  </si>
  <si>
    <t>mechanical works</t>
  </si>
  <si>
    <t>공기 조화 설비 공사와 위생 공사의 총칭.</t>
  </si>
  <si>
    <t>5315</t>
  </si>
  <si>
    <t>기계 통풍 냉각탑</t>
  </si>
  <si>
    <t>mechanical draft cooling tower</t>
  </si>
  <si>
    <t>팬을 사용하여 냉동기 등의 냉각수를 공기와 접촉시켜 냉각하는 장치</t>
  </si>
  <si>
    <t>5319</t>
  </si>
  <si>
    <t>ㅅ자지붕</t>
  </si>
  <si>
    <t>couple roof, coupled roof</t>
  </si>
  <si>
    <t>종도리에서 처마도리에 걸쳐 놓은 서까래에 의해서 구성하는 지붕틀 구조. 종도리와 처마도리 사이에 중도리는 없음</t>
  </si>
  <si>
    <t>532</t>
  </si>
  <si>
    <t>기계 환기</t>
  </si>
  <si>
    <t>송풍기 또는 배풍기를 사용하여 환기하는 것. 제1종 환기법은 기계 급기와 기계 배기를 병용하는 환기법. 제2종 환기법은 기계 급기와 적당한 자연 배기구에 의한 환기법. 제3종 환기법은 자연 급기구와 기계배기에 의한 환기법</t>
  </si>
  <si>
    <t>5320</t>
  </si>
  <si>
    <t>기계 환수식</t>
  </si>
  <si>
    <t>mechanical return system</t>
  </si>
  <si>
    <t>모아진 증기 배관계의 환수를 펌프를 사용해서 보일러에 공급하는 방식</t>
  </si>
  <si>
    <t>5321</t>
  </si>
  <si>
    <t>기계공구</t>
  </si>
  <si>
    <t>機械工具</t>
  </si>
  <si>
    <t>기계‧기구‧연장 등 공구를 통틀어서 말한다.</t>
  </si>
  <si>
    <t>5323</t>
  </si>
  <si>
    <t>기계구조용 탄소강</t>
  </si>
  <si>
    <t>킬드강으로부터 제조한다. 0.6% 이하의 탄소를 포함하고 압연된 상태 그대로 또는 담금질 ∙ 탬퍼링을 하여 기계의 중요한 부품에 사용되는 강재(鋼材). SM재라고도 한다. ⇨구조강.</t>
  </si>
  <si>
    <t>5324</t>
  </si>
  <si>
    <t>기계기초</t>
  </si>
  <si>
    <t>machinery foundation, 機械基礎</t>
  </si>
  <si>
    <t>지반을 안정되게 하기 위하여 기계의 종류에 따라 여러 가지 기초 공사가 이루어지는데 특히 기계를 설치하기 위한 기초를 얘기한다.</t>
  </si>
  <si>
    <t>5325</t>
  </si>
  <si>
    <t>기계설비계</t>
  </si>
  <si>
    <t>engineering intonation, 機械設備係</t>
  </si>
  <si>
    <t>현장조직의 한 부서로서 위생‧난방‧공조‧승강기‧기타 기계설비에 관한 일을 맡는다.</t>
  </si>
  <si>
    <t>5328</t>
  </si>
  <si>
    <t>기계송곳</t>
  </si>
  <si>
    <t>구멍을 뚫는 힘에 의한 송곳.</t>
  </si>
  <si>
    <t>5329</t>
  </si>
  <si>
    <t>기계시험</t>
  </si>
  <si>
    <t>mechanical test, 機械試驗</t>
  </si>
  <si>
    <t>재료의 기계적 성질을 측정하는 시험을 말한다. 재료가 하중을 받을 때 나타나는 여러 성질을 기계적 성질이라 하며 응력과 변형률 또는 응력과 변형률 사이의 함수형태로 나타난다.</t>
  </si>
  <si>
    <t>5331</t>
  </si>
  <si>
    <t>기계식 배수</t>
  </si>
  <si>
    <t>機械式排水</t>
  </si>
  <si>
    <t>펌프나 기계장치를 이용해 강제 이송시키는 배수.</t>
  </si>
  <si>
    <t>5332</t>
  </si>
  <si>
    <t>기계식 온풍로</t>
  </si>
  <si>
    <t>mechanical warm air furnace, 機械式溫風爐</t>
  </si>
  <si>
    <t>동계 공기조화기라고 하는 것으로서 케이싱의 내부에 필터‧노‧가습팬‧송풍기를 장착한 것.</t>
  </si>
  <si>
    <t>5333</t>
  </si>
  <si>
    <t>기계식 이음</t>
  </si>
  <si>
    <t>철근 이음법의 하나로서, 철근을 기계적 접합을 이용하여 잇는 방법</t>
  </si>
  <si>
    <t>5334</t>
  </si>
  <si>
    <t>기계식 주차 설비</t>
  </si>
  <si>
    <t>car parking equipment</t>
  </si>
  <si>
    <t>차량의 주차를 기계 장치를 이용해서 실시하는 설비</t>
  </si>
  <si>
    <t>5335</t>
  </si>
  <si>
    <t>기계식 주차장</t>
  </si>
  <si>
    <t>mechanical parking station</t>
  </si>
  <si>
    <t>기계를 이용하여 자동차를 주차할 수 있는 시설이 갖추어진 주차장을 말함. 주로 차량용 엘리베이터를 이용해서 차량을 이동시킨다.</t>
  </si>
  <si>
    <t>5336</t>
  </si>
  <si>
    <t>기계실</t>
  </si>
  <si>
    <t>machinery room, machine room, mechanical equipment room, 機械室</t>
  </si>
  <si>
    <t>기계실(機械室)은 건물에서 사용되는 각종 기계 장치 및 이와 관련된 전기 장비를 설치하거나 수도(물), 가스 등을 공급, 제어하는 방이며, 보일러 등 건물의 난방 장치가 보관되어 있기 때문에 보일러실(영어: Boiler room)을 겸하기도 한다. 일상적으로 이용하는 공간들과는 구분되는 특성이 있으며, 일반 가정 및 소형 건물에서는 다용도실이 대용으로 이용되기도 하지만 대형 건물에서는 몇 개의 방 내지는 몇 개의 층을 차지하기도 한다. 대부분의 건물의 기계실은 지하에 위치하고 있고, 건물의 핵심 시설이기도 하며 외부인의 출입이 제한된다.</t>
  </si>
  <si>
    <t>5337</t>
  </si>
  <si>
    <t>기계실톱</t>
  </si>
  <si>
    <t>thread sawing machine, 機械－</t>
  </si>
  <si>
    <t>띠톱 기계와 닮은 모양의 작은 목공용(木工用) 기계톱으로서, 실톱을 상하 운동시켜 테이블 위에서 손으로 가공판을 돌려가며 곡선을 따라 잘라내는 데 사용한다.</t>
  </si>
  <si>
    <t>5338</t>
  </si>
  <si>
    <t>기계양식</t>
  </si>
  <si>
    <t>machine style, 機械樣式</t>
  </si>
  <si>
    <t>제1차 세계대전 이후 유럽에서는 독일의 바우하우스, 네덜란드의 데스틸, 프랑스의 잡지 《에스프리누보》 등이 중심이 되어 새로운 양식의 확립을 위한 조형운동(造形運動)을 추진하고 있었는데, 가구 디자인에도 새로 개발된 기하학적이고 단순한 조형이 도입되었다.</t>
  </si>
  <si>
    <t>5339</t>
  </si>
  <si>
    <t>기계오차</t>
  </si>
  <si>
    <t>instrumental error, 機械誤差</t>
  </si>
  <si>
    <t>기계의 조정 불완전이나 구조상의 결함에 기인한 정오차(定誤差)로, 예를 들면, 줄자의 길이가 부정확하거나 또는 레벨의 조정이 불충분하기 때문에 생기는 오차.</t>
  </si>
  <si>
    <t>5340</t>
  </si>
  <si>
    <t>기계용접</t>
  </si>
  <si>
    <t>machine welding, 機械鎔接</t>
  </si>
  <si>
    <t>기계장치를 사용하여 용접하는 것. 자동용접과 반자동용접이 대부분 포함된다.</t>
  </si>
  <si>
    <t>5341</t>
  </si>
  <si>
    <t>기계원자극</t>
  </si>
  <si>
    <t>matching stimuli, instrumental stimuli, 機械原刺戟</t>
  </si>
  <si>
    <t>가법 혼색에 바탕을 둔 시감 색 체계에서 물리적으로 규정되어 있는 원자극.</t>
  </si>
  <si>
    <t>5342</t>
  </si>
  <si>
    <t>기계적 성질</t>
  </si>
  <si>
    <t>mechanical properties, 機械的性質</t>
  </si>
  <si>
    <t>금속에 힘을 가해서 당겼을 경우, 응력과 변형 간의 관계에 포함되는 금속의 제 성질을 기계적 성질이라고 한다. 탄성 한계, 항복점, 인장 강도, 굽힘, 파단 강도, 연신률, 단면 수축률, 피로 한계 등은 기계적 성질에 속한다.</t>
  </si>
  <si>
    <t>5343</t>
  </si>
  <si>
    <t>기계적 안정공법</t>
  </si>
  <si>
    <t>mechanical stabilization, 機械的安定工法</t>
  </si>
  <si>
    <t>토질안정공법의 일종이다. 입도분포를 개량하는 공법. 지지력 및 내구성을 증가시킬 목적으로 부족한 입경의 흙이나 골재를 혼합한다.</t>
  </si>
  <si>
    <t>5344</t>
  </si>
  <si>
    <t>기계제도</t>
  </si>
  <si>
    <t>mechanical drawing, 機械製圖</t>
  </si>
  <si>
    <t>기계 및 기계부품을 투영도에 의하여 도시(圖示)하는 수단과 작업의 총칭</t>
  </si>
  <si>
    <t>5346</t>
  </si>
  <si>
    <t>기계파기우물</t>
  </si>
  <si>
    <t>굴착기계를 사용하여 채수층까지 굴착작업을 한 우물을 말한다.</t>
  </si>
  <si>
    <t>5347</t>
  </si>
  <si>
    <t>기계환기</t>
  </si>
  <si>
    <t>mechanical ventilation, 機械換氣</t>
  </si>
  <si>
    <t>5348</t>
  </si>
  <si>
    <t>기공</t>
  </si>
  <si>
    <t>용접금속의 내부에 생기는 공동(=블로홀)</t>
  </si>
  <si>
    <t>5349</t>
  </si>
  <si>
    <t>가①</t>
  </si>
  <si>
    <t>street, 街</t>
  </si>
  <si>
    <t>도시안의 지역 이름을 의미하며 대개 한 도시 안에서 크고 넓은 길을 사이에 두고 양 측으로 형성된 지구 또는 동네를 일컬음</t>
  </si>
  <si>
    <t>535</t>
  </si>
  <si>
    <t>기공①</t>
  </si>
  <si>
    <t>commencement of construction work, 起工</t>
  </si>
  <si>
    <t>공사 시공자가 공사에 착수하는 것을 말하며, 토목이나 건축에서는 일반적으로 터파기 공사에 착수하는 것을 말한다. ⇨착공(＝).</t>
  </si>
  <si>
    <t>5350</t>
  </si>
  <si>
    <t>기공②</t>
  </si>
  <si>
    <t>porosity, blow hole, 氣孔</t>
  </si>
  <si>
    <t>금속을 용해하면 수소, 질소, 산화탄소 등의 가스를 흡수하여 응고할 때 다시 이것을 방출한다. 그래서 이 가스의 방출이 충분히 이루어지기 전에 금속이 응고하면 가스는 그 물질 내에 남아서 기포를 형성하여 용접가공이 불완전한 것으로 된다. 기공은 비드(bead) 중앙에 발생할 때가 많다. 원인은 주로 수소가스가 기포상태로 용접 금속 내에 잔류하기 때문이다. 대책으로서는 수소원을 제거하기 위하여 응고시의 가스 방출상태를 좋게 하고, 와이어와 이음의 녹, 기름, 수분, 습기 등의 제거가 필요하며, 또한 사용하기 전에 용제의 건조가 필요하다.</t>
  </si>
  <si>
    <t>5351</t>
  </si>
  <si>
    <t>기공석</t>
  </si>
  <si>
    <t>springer, 基工石</t>
  </si>
  <si>
    <t>아치에 있는 바닥돌을 말한다.</t>
  </si>
  <si>
    <t>5352</t>
  </si>
  <si>
    <t>기공식</t>
  </si>
  <si>
    <t>ground breaking ceremony, 起工式</t>
  </si>
  <si>
    <t>건물의 건축을 시작하는 날, 그 사실을 기념하기 위해 행하는 제반 의식의 일종이다. 많은 문화권에서 전통적으로 행해진다. 꼭 건축 프로젝트가 아니더라도 다른 프로젝트를 수행하기 시작할 때 이 의식을 행할 수도 있다. 흔히 이런 기공식에는 정치인들과 기업인들이 다수 참가한다.</t>
  </si>
  <si>
    <t>5353</t>
  </si>
  <si>
    <t>기공콘크리트</t>
  </si>
  <si>
    <t>잔 골재를 쓰지 않고 콘크리트 속에 많은 기포를 만들어 무게를 가볍게 한 콘크리트로서, 특수콘크리트인 경량콘크리트의 한 종류이다. 흡습성과 건조수축이 보통 콘크리트보다 훨씬 크다. 특수콘크리트인 경량콘크리트의 한 종류이다. ⇨기포콘크리트(＝).</t>
  </si>
  <si>
    <t>5354</t>
  </si>
  <si>
    <t>기관</t>
  </si>
  <si>
    <t>汽罐</t>
  </si>
  <si>
    <t>자연의 에너지나 열에너지를 사용해서 기계적 일을 하는 장치이다. 증기기관이나 내연기관 등이 포함된다.엔진 또는 발동기라고도 한다. 넓은 뜻으로는 자연의 에너지를 사용하여 기계적 일을 시키는 장치를 말하지만, 보통 좁은 뜻으로는 석탄·석유 등의 열에너지를 사용해서 계속적으로 기계적 일을 하는 장치, 즉 증기기관·내연기관을 말한다. 넓은 뜻의 기관은 수력을 이용하는 수차, 풍력을 이용하는 풍차, 증기의 힘을 이용하는 증기기관, 전력을 이용하는 전동기, 연료의 열에너지를 이용하는 각종 엔진, 이온로켓과 같은 전기엔진 등이 포함된다</t>
  </si>
  <si>
    <t>5355</t>
  </si>
  <si>
    <t>기관실</t>
  </si>
  <si>
    <t>engine room, 機關室</t>
  </si>
  <si>
    <t>주기, 보조기관, 발전기, 보일러 등 선박에서 중요한 기계류들이 모여 있는 공간이다.기관실은 주기 피스톤 분리작업을 위해 천정갑판이 높아야 하므로 제2갑판을 설치할 수 없는 경우가 있다. 기관실은 frame 5~6개 간격으로 web frame(특설 frame) 및 strong beam(특설 beam)을 설치하여 기관실 전체의 강도를 높여준다. 주기, 보일러, thrust 받침은 되도록이면 두꺼운 내저판에 볼트로 직접고정하고, 볼트 연결부 아래에 side girder 혹은 floor 등이 위치하도록 배치한다. 내저판에 직접 고정할 수 없을 때에는 각 기계를 고정할 수 있는 받침대를 준비하여 그 위에 볼트로 고정한다. 기관실 상부에는 반드시 engine opening을 두고 주기 및 보일러의 출입구로 이용하며, 필요할 때는 통풍 및 채광에도 이용한다. 기관실과 폭로갑판 사이에는 기관실위벽(engine casing)을 설치하여 침수를 방지한다. engine casing 상부에는 기관실 천창(engine room skylight) 혹은 보일러 환기구(fiddley casing)를 설치한다.</t>
  </si>
  <si>
    <t>5356</t>
  </si>
  <si>
    <t>기관차형 보일러</t>
  </si>
  <si>
    <t>locomotive type boiler</t>
  </si>
  <si>
    <t>고압 강판제 보일러의 일종</t>
  </si>
  <si>
    <t>5357</t>
  </si>
  <si>
    <t>기구</t>
  </si>
  <si>
    <t>utensil, implement, appliance, tool. instrument, 器具</t>
  </si>
  <si>
    <t>연장‧세간‧그릇 등을 통틀어 말한다.</t>
  </si>
  <si>
    <t>5358</t>
  </si>
  <si>
    <t>기구 간격</t>
  </si>
  <si>
    <t>space of luminaires</t>
  </si>
  <si>
    <t>전반 조명에서 천장에 붙여진 조명 기구의 중심 간격</t>
  </si>
  <si>
    <t>5359</t>
  </si>
  <si>
    <t>가②</t>
  </si>
  <si>
    <t>temporary, 假</t>
  </si>
  <si>
    <t>'일시적‧시험적‧임시적‧잠정적'의 뜻을 나타내며, 가사용 등 다른 명사 앞에 붙여 사용한다.</t>
  </si>
  <si>
    <t>536</t>
  </si>
  <si>
    <t>기구 급수 단위</t>
  </si>
  <si>
    <t>fixture unit of standard flow rate</t>
  </si>
  <si>
    <t>기구의 기준 토수량을 어떤 기구를 기준으로 단위화한 것</t>
  </si>
  <si>
    <t>5360</t>
  </si>
  <si>
    <t>기구 급수 부하 단위</t>
  </si>
  <si>
    <t>fixture unit for water supply</t>
  </si>
  <si>
    <t>기구의 동시 사용 확률과 기준 토수량을 토대로 해서 정한 단위</t>
  </si>
  <si>
    <t>5361</t>
  </si>
  <si>
    <t>기구 배수 부하 단위</t>
  </si>
  <si>
    <t>fixture unit for drainage</t>
  </si>
  <si>
    <t>기구의 동시 사용 확률과 평균 배수 유량을 토대로 해서 정한 단위</t>
  </si>
  <si>
    <t>5362</t>
  </si>
  <si>
    <t>기구 조건</t>
  </si>
  <si>
    <t>mechanism condition</t>
  </si>
  <si>
    <t>구조물의 일부 또는 전체가 운동역학적 허용상태가 성립하기 위한 조건.</t>
  </si>
  <si>
    <t>5363</t>
  </si>
  <si>
    <t>기구 효율</t>
  </si>
  <si>
    <t>(미) luminaire efficiency, (영) light output ratio of a fitting</t>
  </si>
  <si>
    <t>조명 기구로부터 나오는 총 광속과 광원에서 나온 총 광속의 백분율. 조명 기구 효율이라고도 함</t>
  </si>
  <si>
    <t>5364</t>
  </si>
  <si>
    <t>기기</t>
  </si>
  <si>
    <t>machinary and tools, apparatus, 器機</t>
  </si>
  <si>
    <t>일을 하지 않는 장치나 도구를 말하며, 인간의 기능을 확대하기 위한 보조 장치나 보조 기구를 뜻하는데 측정 기기, 사진 기기 등이 포함된다.</t>
  </si>
  <si>
    <t>5365</t>
  </si>
  <si>
    <t>기기 지지 기능</t>
  </si>
  <si>
    <t>equipment supporting function</t>
  </si>
  <si>
    <t>구조체가 배관이나 기계 등의 설비를 지지하는 성능</t>
  </si>
  <si>
    <t>5366</t>
  </si>
  <si>
    <t>기념건축물</t>
  </si>
  <si>
    <t>memorial building, 記念建築物</t>
  </si>
  <si>
    <t>특정 인물이나 사건 등을 기념하기 위해 세운 건축물.</t>
  </si>
  <si>
    <t>5369</t>
  </si>
  <si>
    <t>가③</t>
  </si>
  <si>
    <t>house, building, 家</t>
  </si>
  <si>
    <t>① 거주 활동이 일어나는 건물을 일컫는 말. ② 건축가. 화가, 역사가, 예술가 등 특정 분야의 전문가를 나타내는 접미사.</t>
  </si>
  <si>
    <t>537</t>
  </si>
  <si>
    <t>기념문</t>
  </si>
  <si>
    <t>memorial gate, 紀念門</t>
  </si>
  <si>
    <t>파리의 개선문이나 우리나라의 독립문, 88올림픽을 기념하는 평화의 문과 같이 역사적 문화적사실을 기념하기 위하여 세워 놓은 문.</t>
  </si>
  <si>
    <t>5370</t>
  </si>
  <si>
    <t>기념비</t>
  </si>
  <si>
    <t>memorial monument, 紀念碑</t>
  </si>
  <si>
    <t>특정 인물이나 사건 등을 기념하고 남기기 위해 돌이나 금속으로 된 비에 글을 새겨 세운 것.</t>
  </si>
  <si>
    <t>5371</t>
  </si>
  <si>
    <t>기념주</t>
  </si>
  <si>
    <t>記念柱</t>
  </si>
  <si>
    <t>① 로마시대 황제의 공적을 기념하기 위하여 세운 원형으로 만든 기둥. 기둥면에는 황제의 업적을 부조로 표현함. ② 이집트의 신전 앞에 세우던 오벨리스크(Obelisk)의 형식에서 비롯.</t>
  </si>
  <si>
    <t>5372</t>
  </si>
  <si>
    <t>기능</t>
  </si>
  <si>
    <t>function, 機能</t>
  </si>
  <si>
    <t>어떤 활동분야에서 그 구성부분이 하는 구실 또는 작용. 기능은 구조, 즉 형태와 밀접한 연관이 있다. 부분의 기계적 집합으로서의 구조 전체에 대해서는 부분의 활동은 전체의 상태에 대응하며, 수학에서 한 변수(變數)와 다른 변수 사이에 성립하는 함수관계의 뜻으로 통한다. 건축에서는 그 공간의 프로그램적 역할을 의미한다. 주택은 주거의 기능, 사무소는 업무의 기능을 한다.</t>
  </si>
  <si>
    <t>5374</t>
  </si>
  <si>
    <t>기능 식재</t>
  </si>
  <si>
    <t>functional planting</t>
  </si>
  <si>
    <t>방풍, 방설, 방조, 방음, 차폐, 녹음 등 여러 가지 환경을 개선할 수 있는 실용적인 기능 효과를 위해서 계획적으로 나무를 심는 일.</t>
  </si>
  <si>
    <t>5378</t>
  </si>
  <si>
    <t>기능 유지</t>
  </si>
  <si>
    <t>function maintenance</t>
  </si>
  <si>
    <t>구조물이나 구조부재가 요구되는 기능을 계속 유지하는 상태</t>
  </si>
  <si>
    <t>5379</t>
  </si>
  <si>
    <t>가가속도</t>
  </si>
  <si>
    <t>jerk, 加加速度</t>
  </si>
  <si>
    <t>가속도가 단위시간마다 변화하는 비율. 단위는 cm/s3(=저크(값)).</t>
  </si>
  <si>
    <t>538</t>
  </si>
  <si>
    <t>기능공</t>
  </si>
  <si>
    <t>craftsman; skilled laborer</t>
  </si>
  <si>
    <t>주로 제조업에서 특정 기능을 지니고 근무하는 노동자를 말한다.</t>
  </si>
  <si>
    <t>5381</t>
  </si>
  <si>
    <t>기능도</t>
  </si>
  <si>
    <t>functional diagram, 機能圖</t>
  </si>
  <si>
    <t>건물의 구체적 평면계획을 하기에 앞서 개념적 이해를 위해 공간의 기능을 도식화하여 관계를 보여주는 그림.</t>
  </si>
  <si>
    <t>5382</t>
  </si>
  <si>
    <t>기능분화</t>
  </si>
  <si>
    <t>function differentiation, 機能分化</t>
  </si>
  <si>
    <t>공간별 기능을 분류하는 것.</t>
  </si>
  <si>
    <t>5383</t>
  </si>
  <si>
    <t>기능요소</t>
  </si>
  <si>
    <t>functional elements, 機能要素</t>
  </si>
  <si>
    <t>기능을 이루어내기 위해서 공간을 구성하는 요소들.</t>
  </si>
  <si>
    <t>5385</t>
  </si>
  <si>
    <t>기능장</t>
  </si>
  <si>
    <t>技能長</t>
  </si>
  <si>
    <t>기능장(技能長, Master Craftsman )은 1973년 12월 31일 국가기술자격법 제정으로 생겨난 대한민국의 국가기술자격이다. 기능장의 역할은 최고급 수준의 숙련기능을 가지고 산업현장에서 작업 관리, 소속 기능 인력의 지도 및 감독, 현장훈련, 경영계층과 생산계층을 유기적으로 연계시켜 주는 현장관리 등의 업무를 수행한다.</t>
  </si>
  <si>
    <t>5386</t>
  </si>
  <si>
    <t>기능적 감가</t>
  </si>
  <si>
    <t>functional depreciation</t>
  </si>
  <si>
    <t>건물의 내구재의 노화. 시대의 변화에 따라 건물의 기능의 역할이 감가되는 것.</t>
  </si>
  <si>
    <t>5387</t>
  </si>
  <si>
    <t>기능주의</t>
  </si>
  <si>
    <t>functionalism, 機能主義</t>
  </si>
  <si>
    <t>① 19세기 후반 이후 차차 유력해진 과학방법론상의 한 유파. ② 구조‧실체(實體)의 여하를 불문하고 활동‧행동‧반응 등 유기적(有機的) 과정에 주목하고, 사물을 동적(動的)‧합목적‧작용적으로 고찰‧연구하는 입장(주의). ③ 건축상으로는 근대건축의 원리‧구조‧재료의 경제성과 역학적 합리성, 건물의 합목적성, 장식적 부속물의 배제가 특징. ④ 20세기 초기에 설리번(Sullivan)‧와그너(Wagner)‧베를라헤(Berlage) 등이 제창하였으며, 르 코르뷔지에‧그로피우스 등에 의하여 완성.</t>
  </si>
  <si>
    <t>5389</t>
  </si>
  <si>
    <t>기능주의 건축</t>
  </si>
  <si>
    <t>機能主義建築</t>
  </si>
  <si>
    <t>건축은 무엇보다 그 기능을 충족시키는 것을 우선하지 않으면 안 된다는 기능주의에 바탕을 둔 건축물. 근대 합리주의 사상은 중세의 건축에서 볼 수 있는 것처럼 기능과는 아무 관계없는 장식이나 조형(造形)을 전적으로 배척하였다. 1893년의 시카고 만국박람회에서 L.설리번은 독특하게 설계한 교통관(交通館)을 건립하여 유럽 재래의 양식을 모방한 식민지 양식에 대항하였으며, “형태는 항상 기능에 따른다”라는 유명한 말로 기능주의를 주창하였다. 기능주의 건축이란 일반적으로 공장이나 사무실과 같이 비교적 건물의 기능이 분명한 건축을 말하지만, 현대에는 모든 건축에 기능주의 사상이 내포되어 있다.</t>
  </si>
  <si>
    <t>5390</t>
  </si>
  <si>
    <t>기다림행렬이론</t>
  </si>
  <si>
    <t>matrix theory, -行列理論</t>
  </si>
  <si>
    <t>창구에 도착하여 서비스를 받고 퇴출하는 승객이, 어떠한 기다림 행렬을 형성하는 가에 대해서 해석하는이론. 도착빈도, 서비스 시간에 관한 확률 법칙과 서비스 수순 등이 전제조건으로서 부여된다.</t>
  </si>
  <si>
    <t>5391</t>
  </si>
  <si>
    <t>기단</t>
  </si>
  <si>
    <t>stylobate, 基壇</t>
  </si>
  <si>
    <t>① 전통건축에서 건축물의 처마 안쪽으로 빗물이 떨어지지 않도록 높이 쌓은 단. ② 궁궐이나 큰 사찰의 경우 판축으로 기단을 다진 후 지대석 위에 면석을 두르고 개석을 덮어 격식이 높게 꾸미는 것이 일반적임. ③ 서양건축에서의 스타일로베이트는 그리스 신전에 사용된 방식으로 건물 주위 4면 전체를 3단으로 둘러 만듬.</t>
  </si>
  <si>
    <t>5392</t>
  </si>
  <si>
    <t>기단석</t>
  </si>
  <si>
    <t>foundation stone, 基壇石</t>
  </si>
  <si>
    <t>건축물이나 구조물의 기단을 만들기 위하여 쌓은 돌.</t>
  </si>
  <si>
    <t>5393</t>
  </si>
  <si>
    <t>기단석받침</t>
  </si>
  <si>
    <t>基壇石－</t>
  </si>
  <si>
    <t>기단석 아래 기단을 받치기 위하여 길게 놓은 돌. =지대석(地臺石).</t>
  </si>
  <si>
    <t>5394</t>
  </si>
  <si>
    <t>기대 신뢰도</t>
  </si>
  <si>
    <t>expected reliability</t>
  </si>
  <si>
    <t>구조 설계가 된 각 구조물의 안전성 또는 사용성에 대한 신뢰도에 대하여 검토 대상이 되는 어떤 범위의 구조물의 신뢰성 정도로서 추정되는 기대값.</t>
  </si>
  <si>
    <t>5395</t>
  </si>
  <si>
    <t>기대값</t>
  </si>
  <si>
    <t>확률 변수의 평균값. 랜덤하게 생기는 사상의 평균적인 값을 표시한다.</t>
  </si>
  <si>
    <t>5396</t>
  </si>
  <si>
    <t>기대값 맵</t>
  </si>
  <si>
    <t>어떤 사상에 관한 과거의 통계 데이터 분석에서 장차 일어날 수 있는 사상 강도를 내후년 수를 파라미터로 해서 표시한 지역 분포도.</t>
  </si>
  <si>
    <t>5397</t>
  </si>
  <si>
    <t>기대시간값</t>
  </si>
  <si>
    <t>expected time, 期待時間値</t>
  </si>
  <si>
    <t>3가지 시간추정값(낙관‧정상‧비관시간값)을 평균하여 추정 소요시간을 산출한 값을 말한다. 네트워크의 용어중 하나이다.</t>
  </si>
  <si>
    <t>5398</t>
  </si>
  <si>
    <t>기둥</t>
  </si>
  <si>
    <t>column, post, pillar, 柱</t>
  </si>
  <si>
    <t>건축공간을 형성하는 기본 뼈대 중의 하나로서 지붕·바닥·보 등 상부의 하중을 지탱하는 수직재이다. 서양건축에서는 주초(base)·주신(shaft)·주두(capital)의 세 부분으로 구성되나, 한국건축에서는 서양 기둥의 주신만 해당된다.</t>
  </si>
  <si>
    <t>5399</t>
  </si>
  <si>
    <t>2위치 제어</t>
  </si>
  <si>
    <t>two position control</t>
  </si>
  <si>
    <t>자동 제어에 있어서 제어 목표값의 상한을 웃돌 때 조작부를 전폐[개]하고, 목표값의 하한을 밑돌 때 전개[폐]하는 제어. 조작부가 택하는 위치가 개폐의 두 상태에 한정되어 있으므로 이와 같이 일컬어진다. 간단한 제어 등으로 널리 사용된다. (=온오프 제어) →2위치 동작.</t>
  </si>
  <si>
    <t>54</t>
  </si>
  <si>
    <t>가건물</t>
  </si>
  <si>
    <t>temporary building, 假建物</t>
  </si>
  <si>
    <t>가설 건축물의 약자로서, 현장 작업 등을 위하여 임시로 만든 간이 건물을 말한다.</t>
  </si>
  <si>
    <t>540</t>
  </si>
  <si>
    <t>기둥 관통 형식</t>
  </si>
  <si>
    <t>continuous column type</t>
  </si>
  <si>
    <t>기둥을 연속되면서 보를 관통해서 세워지는 기둥보 맞춤 형식. →보 관통 형식.</t>
  </si>
  <si>
    <t>5400</t>
  </si>
  <si>
    <t>기둥 나누기</t>
  </si>
  <si>
    <t>column spacing; column arrangement： intercolumniation</t>
  </si>
  <si>
    <t>① 서양 건축에 있어서 기둥의 지름을 기준 치수로하여 주간의 치수를 정하는 방법. ② 건축물의 평면을 계획하는 데 있어서 그 건물의 기능, 구조, 공법 등을 기준으로 기둥 배치 및 치수를 결정하는 것.</t>
  </si>
  <si>
    <t>5401</t>
  </si>
  <si>
    <t>기둥 보 접합부</t>
  </si>
  <si>
    <t>beam-column connection； beam-column joint</t>
  </si>
  <si>
    <t>모멘트골조에서 기둥과 큰보가 접합되는 부분. (=보 기둥 접합부)</t>
  </si>
  <si>
    <t>5402</t>
  </si>
  <si>
    <t>기둥 붕괴형</t>
  </si>
  <si>
    <t>story mechanism</t>
  </si>
  <si>
    <t>라멘 구조에서 어떤 층의 붕괴가 발생할 때, 기둥의 주두 또는 주각에 소성 힌지가 생김으로써 그 층에서 형성되는 부분 붕괴 기구.</t>
  </si>
  <si>
    <t>5403</t>
  </si>
  <si>
    <t>기둥 항복 선행형 붕괴형</t>
  </si>
  <si>
    <t>weak column strong beam type mechanism</t>
  </si>
  <si>
    <t>기둥이 보보다 먼저 파괴되는 붕괴형태. 기둥은 취성적으로 파괴되기 쉽기 때문에 바람직하지 않은 붕괴 형태이다. ↔보 항복 선행형 붕괴형.</t>
  </si>
  <si>
    <t>5404</t>
  </si>
  <si>
    <t>기둥 항복형</t>
  </si>
  <si>
    <t>다층의 모멘트 골조에 수평력이 작용했을 때 보보다 먼저 기둥이 항복하도록 하는 골조 형식. ↔보 항복형.</t>
  </si>
  <si>
    <t>5405</t>
  </si>
  <si>
    <t>기둥간살</t>
  </si>
  <si>
    <t>space of column, 柱間長</t>
  </si>
  <si>
    <t>가구식 구조의 건축물에서 기둥과 기둥 사이의 거리. =스팬(span)</t>
  </si>
  <si>
    <t>5406</t>
  </si>
  <si>
    <t>기둥거푸집</t>
  </si>
  <si>
    <t>column forms</t>
  </si>
  <si>
    <t>거푸집을 4면에 세워 댄 후, 띠장은 모서리에서 상하로 교차시켜 내밀어 여기에 기둥 멍에를 세워 대고, 볼트조임 또는 긴장철선을 두 줄로 감고 탕개를 틀어 조임.</t>
  </si>
  <si>
    <t>5407</t>
  </si>
  <si>
    <t>기둥나누기</t>
  </si>
  <si>
    <t>column spacing</t>
  </si>
  <si>
    <t>기둥을 벽 또는 공간에 적당한 간격으로 배치하는 일. 일반적으로 목조는 약 2m, 철골 또는 철근 콘크리트는 약 6m임.</t>
  </si>
  <si>
    <t>5408</t>
  </si>
  <si>
    <t>기둥대문</t>
  </si>
  <si>
    <t>post gate</t>
  </si>
  <si>
    <t>기둥을 양쪽에 세우고 문짝을 단 대문을 말한다.</t>
  </si>
  <si>
    <t>5409</t>
  </si>
  <si>
    <t>가건축</t>
  </si>
  <si>
    <t>temporary building, 假建築</t>
  </si>
  <si>
    <t>541</t>
  </si>
  <si>
    <t>기둥데릭</t>
  </si>
  <si>
    <t>활차(滑車) 장치를 갖춘 1개의 높은 기둥을 조금 기울여서 세우고, 이 기둥 끝을 삼방 또는 사방으로부터 로프로 지지한 간이(簡易) 크레인이다. ⇨폴데릭(＝).</t>
  </si>
  <si>
    <t>5410</t>
  </si>
  <si>
    <t>기둥리스트</t>
  </si>
  <si>
    <t>column list</t>
  </si>
  <si>
    <t>기둥 단면의 일람표. 건축물에서는 층별로 부재의 크기가 달라지는 경우가 많으므로 층별로 정리되는 경우가 많다</t>
  </si>
  <si>
    <t>5411</t>
  </si>
  <si>
    <t>기둥머리</t>
  </si>
  <si>
    <t>column capital, 柱頭</t>
  </si>
  <si>
    <t>기둥의 머리 부분으로, 상부의 하중을 균등하게 기둥에 전하는 기능을 갖는 부재.</t>
  </si>
  <si>
    <t>5412</t>
  </si>
  <si>
    <t>기둥면</t>
  </si>
  <si>
    <t>부재의 한 면을 얇게 남기고 다른 면은 따낸 후, 남겨진 부분을 말한다.</t>
  </si>
  <si>
    <t>5413</t>
  </si>
  <si>
    <t>기둥면 고정</t>
  </si>
  <si>
    <t>목조 토대의 모서리 부분에 쓰이는 맞춤의 하나.</t>
  </si>
  <si>
    <t>5414</t>
  </si>
  <si>
    <t>기둥면 따기</t>
  </si>
  <si>
    <t>기둥보다 조금 내어서 윗울거미 등을 붙이는 맞춤.</t>
  </si>
  <si>
    <t>5415</t>
  </si>
  <si>
    <t>기둥목</t>
  </si>
  <si>
    <t>건물의 기둥이 될 정도로 크고 굵은 나무를 말한다.</t>
  </si>
  <si>
    <t>5416</t>
  </si>
  <si>
    <t>기둥몸</t>
  </si>
  <si>
    <t>기둥의 상부인 주두(capital)와 하부인 초반(base)를 제외한 몸체로 주신이라 불리기도 함. =샤프트(shaft)</t>
  </si>
  <si>
    <t>5417</t>
  </si>
  <si>
    <t>기둥밑둥</t>
  </si>
  <si>
    <t>기둥의 아랫부분을 말함. 주초석으로 지지되는 부분. =기둥뿌리.</t>
  </si>
  <si>
    <t>5418</t>
  </si>
  <si>
    <t>기둥밑잡이</t>
  </si>
  <si>
    <t>전통 목구조 건축물의 기둥과 마루가 만나는 부분 바깥으로 기둥을 감싸며 기둥과 기둥을 연결하는 부재.</t>
  </si>
  <si>
    <t>5419</t>
  </si>
  <si>
    <t>가게</t>
  </si>
  <si>
    <t>shop</t>
  </si>
  <si>
    <t>상품 판매 혹은 서비스 제공 등 상업 활동을 하기 위한 유,무형의 공간 및 장소</t>
  </si>
  <si>
    <t>542</t>
  </si>
  <si>
    <t>기둥배치</t>
  </si>
  <si>
    <t>건물에서 구조의 중요한 역할을 하는 기둥을 배치하는것. 기둥은 배치에서 공간의 기능과 구조적 합리성에 고려하여 그 기본 배치의 치수를 정하게 된다.</t>
  </si>
  <si>
    <t>5421</t>
  </si>
  <si>
    <t>기둥벽선</t>
  </si>
  <si>
    <t>柱壁楦</t>
  </si>
  <si>
    <t>벽선(壁楦)은 기둥과 벽체 사이에 완충을 위해 세워 대는 부재를 말한다. 인방과 서로 결구되는 것으로 중인방이 있을 경우에는 상하로 나눠지기도 한다.</t>
  </si>
  <si>
    <t>5422</t>
  </si>
  <si>
    <t>기둥뿌리</t>
  </si>
  <si>
    <t>base of column, 柱脚</t>
  </si>
  <si>
    <t>5423</t>
  </si>
  <si>
    <t>기둥사이</t>
  </si>
  <si>
    <t>column spacing, 柱間,  柱心間</t>
  </si>
  <si>
    <t>기둥과 기둥의 사이 거리이며 span이라고 부른다. 기능과 구조적 합리성을 고려하여 정한다.</t>
  </si>
  <si>
    <t>5424</t>
  </si>
  <si>
    <t>기둥산지</t>
  </si>
  <si>
    <t>기둥에 다른 부재의 촉이나 장부가 끼는 경우 이들 부재를 모두 꿰뚫어 박는 산지</t>
  </si>
  <si>
    <t>5425</t>
  </si>
  <si>
    <t>기둥이음</t>
  </si>
  <si>
    <t>① 전통 목구조에서 기둥밑둥이 썩은 것을 잘라내고 다른 재로 이어 교체하는 일. =기둥드잡이. ② 중층 목구조 건물에서 안둘렛칸 고주로 사용하기 위하여 기둥을 잇는 일.</t>
  </si>
  <si>
    <t>5428</t>
  </si>
  <si>
    <t>기둥커버</t>
  </si>
  <si>
    <t>column cover</t>
  </si>
  <si>
    <t>철골 등의 기둥을 덮는 커버판을 말한다.</t>
  </si>
  <si>
    <t>5430</t>
  </si>
  <si>
    <t>기둥크레인</t>
  </si>
  <si>
    <t>pillar crane, 柱起重機</t>
  </si>
  <si>
    <t>공장 또는 창고, 기타 건물 내에서 많이 사용되는 기둥을 중심으로 하여 아래 쪽에 지브(jib)를 장착하거나 또는 위쪽에 수평 암(arm)을 단 회전식 크레인,</t>
  </si>
  <si>
    <t>5431</t>
  </si>
  <si>
    <t>기둥큰모접기</t>
  </si>
  <si>
    <t>기둥의 모를 넓게 접어 부재가 가지런해 보이고 정돈되어 보이는 의장적 특성이 있다.</t>
  </si>
  <si>
    <t>5432</t>
  </si>
  <si>
    <t>기둥푸팅</t>
  </si>
  <si>
    <t>column footing</t>
  </si>
  <si>
    <t>기둥의 하부에 있는 독립기초를 의미하며, 기둥의 기초를 의미하는 영어[footing]와의 합성어.</t>
  </si>
  <si>
    <t>5433</t>
  </si>
  <si>
    <t>기디온</t>
  </si>
  <si>
    <t>Siegfried Giedion-1894～1968</t>
  </si>
  <si>
    <t>스위스의 건축가. 하버드대학 등에서 후진을 양성하면서 20세기 전반의 근대건축운동을 이끌었다. 근대건축 국제회의의 서기장을 맡아 활동하기도 했다. 저서로는 《공간·시간·건축》 등이 있다. H.뵐플린의 제자이다. 취리히대학을 비롯하여 미국의 하버드대학교 등에서 교편을 잡았으며, 20세기 전반에 전개된 근대건축운동의 이론적 지도자로서 광범위한 활동을 벌여, 이 운동의 역사적 위상 정립에 주력하였다. 특히, 그의 주요저서인 《공간·시간·건축  Space, Time and Architecture》(1941)과 《기계화가 지휘한다 Mechanization Takes Command》(1948)는 세계의 디자인계에 큰 영향을 미쳤다.</t>
  </si>
  <si>
    <t>5434</t>
  </si>
  <si>
    <t>기록 온습도계</t>
  </si>
  <si>
    <t>self-recording thermohygrometer</t>
  </si>
  <si>
    <t>온도, 습도를 측정하여 기록하는 장치</t>
  </si>
  <si>
    <t>5435</t>
  </si>
  <si>
    <t>기류</t>
  </si>
  <si>
    <t>air current； air flow</t>
  </si>
  <si>
    <t>공기의 흐름.</t>
  </si>
  <si>
    <t>5437</t>
  </si>
  <si>
    <t>기류 소음</t>
  </si>
  <si>
    <t>aerodynamic noise</t>
  </si>
  <si>
    <t>공기 흐름이 장해물에 닿을 때나 노즐에서 토출할 때 발생하는 소음</t>
  </si>
  <si>
    <t>5438</t>
  </si>
  <si>
    <t>기류 혼합</t>
  </si>
  <si>
    <t>mixing of air flow</t>
  </si>
  <si>
    <t>공조 존 사이의 공기 혼합</t>
  </si>
  <si>
    <t>5439</t>
  </si>
  <si>
    <t>기름 버너</t>
  </si>
  <si>
    <t>oil burner</t>
  </si>
  <si>
    <t>중유, 경유, 등유 등의 연료를 사용하는 버너</t>
  </si>
  <si>
    <t>5441</t>
  </si>
  <si>
    <t>기름 보일러</t>
  </si>
  <si>
    <t>oil fired boiler</t>
  </si>
  <si>
    <t>중유, 경유, 등유 등의 연료를 사용하는 보일러</t>
  </si>
  <si>
    <t>5442</t>
  </si>
  <si>
    <t>기름 여물</t>
  </si>
  <si>
    <t>유분(油分)으로 인해 방수성이 있고, 지붕 회반죽 등에 쓰인다.</t>
  </si>
  <si>
    <t>5443</t>
  </si>
  <si>
    <t>기름 차단기</t>
  </si>
  <si>
    <t>oil circuit breaker</t>
  </si>
  <si>
    <t>기름을 소호매체(消弧媒體)로 하여 부하 전류를 개폐할 수 있는 차단기의 일종.</t>
  </si>
  <si>
    <t>5444</t>
  </si>
  <si>
    <t>기름 탱크</t>
  </si>
  <si>
    <t>oil tank</t>
  </si>
  <si>
    <t>중유, 경유, 등유 등의 연료를 저장해 두는 용기의 총칭</t>
  </si>
  <si>
    <t>5445</t>
  </si>
  <si>
    <t>기름 화재</t>
  </si>
  <si>
    <t>oil fire</t>
  </si>
  <si>
    <t>기름 기타의 가연성 액체의 연소에 의해 생기는 화재를 말한다. 소화를 위한 주수에는 위험이 따르기 때문에 보통 화재와 구별된다.</t>
  </si>
  <si>
    <t>5446</t>
  </si>
  <si>
    <t>기름바니시</t>
  </si>
  <si>
    <t>코팔 같은 천연 수지, 에스테르 고무 같은 가공 수지, 유용성 페놀 수지, 크마론 수지 같은 합성 수지 등에 건성유를 융합하여 석유계 용제에 용해시켜 만든 바니시의 총칭. 수지와 기름의 비가 1：2 이상인 것을 장유성 바니시, 1：1.1~1.5인 것을 중유성 바니시, 1：1 이하인 것을 단유성 바니시라 한다.</t>
  </si>
  <si>
    <t>5447</t>
  </si>
  <si>
    <t>기름색올림</t>
  </si>
  <si>
    <t>유성착색료. 안료를 석유용제에 용해한 것. 목질 바탕(목재표면ㆍ마루바닥 등)에 목재 무늬를 드러나 보이게 하기 위해 칠하는 유성 착색제, 유용성염료를 유기용제(有機溶劑)에 용해하거나 유바니스(油바니스)를 혼합하여 만듬. 침투율이 크고 퇴색이 적음.</t>
  </si>
  <si>
    <t>5448</t>
  </si>
  <si>
    <t>기름숫돌</t>
  </si>
  <si>
    <t>oil stone, 油砥石</t>
  </si>
  <si>
    <t>미세한 석영(石英) 가루를 소량의 접합제로 굳힌 경도가 높은 숫돌. 물 대신에 기름으로 연마하므로 이런 명칭이 붙여졌다.</t>
  </si>
  <si>
    <t>5449</t>
  </si>
  <si>
    <t>가격비율</t>
  </si>
  <si>
    <t>price ratio, 價格比率</t>
  </si>
  <si>
    <t>견적에 있어서 공사의 각 부분에 대한 공사비를 통계상의 공사비와 총공사비로 나타낸 비율.</t>
  </si>
  <si>
    <t>545</t>
  </si>
  <si>
    <t>기름탱크</t>
  </si>
  <si>
    <t>보일러의 연료용 기름을 저장해 두는 탱크. ⇨연료탱크.</t>
  </si>
  <si>
    <t>5450</t>
  </si>
  <si>
    <t>기름트랩</t>
  </si>
  <si>
    <t>oil trap</t>
  </si>
  <si>
    <t>응축기가 압축기보다 높은 곳에 있을 때 그 차이가 3m 이상이면 압축기의 가로관과 세로관 사이에 설치하는 트랩이다. 압축기가 정지했을 때 관 내의 오일이 압축기에 역류하지 않도록 오일 팬의 역할을 하며 응축한 액냉매의 저장도 가능하다.</t>
  </si>
  <si>
    <t>5451</t>
  </si>
  <si>
    <t>기름페인트</t>
  </si>
  <si>
    <t>보일유 등의 지방유를 전색제로 하여 여기에 안료를 가하여 만든 착색도료의 총칭. 기름 페인트. 안료, 건성유, 건조제, 희석재를 혼합한 산화 건조형 도료로 오일페인트라 한다. 목재에 칠하면 견고한 피막을 만들어 목재 표면을 피복하므로 방수ㆍ방부성이 생기고 또 안료가 들어 있어서 도막을 자유로이 착색할 수 있으므로 부재표면을 미화하는 효과도 있다. 내수성ㆍ내후성ㆍ내마멸성이 좋아 건물의 외벽이나 욕실ㆍ부엌 등에 사용함. ⇨유성페인트(＝).</t>
  </si>
  <si>
    <t>5452</t>
  </si>
  <si>
    <t>기밀</t>
  </si>
  <si>
    <t>air tight, gas tight, steam tight, 氣密</t>
  </si>
  <si>
    <t>용기에 넣은 기체나 액체가 누출되지 않도록 밀폐하는 것을 가리킨다. 보통 이음매의 기밀이 좋지 않을 때 유체가 누출되므로 이음매를 잘 막아야 한다. 기밀을 조사할 때는 비눗물을 바르거나 촛불을 가까이 대어 알아본다.</t>
  </si>
  <si>
    <t>5453</t>
  </si>
  <si>
    <t>기밀성</t>
  </si>
  <si>
    <t>氣密性</t>
  </si>
  <si>
    <t>기밀한 정도.</t>
  </si>
  <si>
    <t>5454</t>
  </si>
  <si>
    <t>기밀성능</t>
  </si>
  <si>
    <t>공기, 가스 등의 기체를 통하지 않는 성질 또는 성능. = 기밀성.</t>
  </si>
  <si>
    <t>5455</t>
  </si>
  <si>
    <t>기밀재</t>
  </si>
  <si>
    <t>氣密材</t>
  </si>
  <si>
    <t>합성수지제 건축재료.</t>
  </si>
  <si>
    <t>5456</t>
  </si>
  <si>
    <t>기밀조인트</t>
  </si>
  <si>
    <t>air-tight joint, 氣密－</t>
  </si>
  <si>
    <t>서로 다른 부품, 재료가 접합되는 부분에 공기나 액체가 새지 않도록 만들어진 조인트.</t>
  </si>
  <si>
    <t>5457</t>
  </si>
  <si>
    <t>기밀창</t>
  </si>
  <si>
    <t>air-tight steel sash, 氣密窓</t>
  </si>
  <si>
    <t>창호 사이가 기밀하여 외부 공기가 침입되지 않게 만들어진 철제 창.</t>
  </si>
  <si>
    <t>5458</t>
  </si>
  <si>
    <t>기반</t>
  </si>
  <si>
    <t>bedrock</t>
  </si>
  <si>
    <t>지반의 어느 토층 이하가 충분히 단단하여 안정한 지내력을 확보할 수 있는 토층</t>
  </si>
  <si>
    <t>5459</t>
  </si>
  <si>
    <t>가경식 믹서</t>
  </si>
  <si>
    <t>tilting mixer, 可傾式－</t>
  </si>
  <si>
    <t>① 동체를 기울이면서 혼합된 콘크리트를 배출하는 믹서. ② 건설용 기계. ③ ⇨타일팅믹서(＝).</t>
  </si>
  <si>
    <t>546</t>
  </si>
  <si>
    <t>기반 미정비</t>
  </si>
  <si>
    <t>inadequate infrastructure provision</t>
  </si>
  <si>
    <t>산지 또는 농지 등이 적절한 계획 없이 그대로 시가화하여 도로, 공원 등의 생활 기반이 되는 시설이 정비되어 있지 않은 것.</t>
  </si>
  <si>
    <t>세화75.4%</t>
  </si>
  <si>
    <t>5460</t>
  </si>
  <si>
    <t>기반 지진동</t>
  </si>
  <si>
    <t>표층 지반의 영향이 매우 적을 것으로 판단되는 단단한 지층에서 설정되는 지진동</t>
  </si>
  <si>
    <t>5461</t>
  </si>
  <si>
    <t>기반암</t>
  </si>
  <si>
    <t>bed rock, 基盤岩</t>
  </si>
  <si>
    <t>지역의 가장 오랜 기간 퇴적된 퇴적층 밑의 화성암이나 변성암 복합체이다. 지역에 따라 선캄브리아대부터 신생대 암석이 기반암을 형성한다. 화성암이나 변성암의 복합암체, 퇴적층의 밑, 지표에 노출되어 있거나 미고결(未固結) 퇴적물로 덮여 있는 고결암을 말한다.</t>
  </si>
  <si>
    <t>5462</t>
  </si>
  <si>
    <t>기보시정첩</t>
  </si>
  <si>
    <t>여닫이문을 달 때 한쪽은 문틀에, 다른 한쪽은 문짝에 고정하여 문짝이나 창문을 다는 데 쓰는 철물 ⇨꼭지정첩(＝).</t>
  </si>
  <si>
    <t>5463</t>
  </si>
  <si>
    <t>기본 계획</t>
  </si>
  <si>
    <t>schematic design； general plan</t>
  </si>
  <si>
    <t>구상에서 실현에 이르는 일련의 계획 설계 행위 가운데 가장 초기 단계에 있으며 개괄적, 기본적인 방침을 확정하는 계획.</t>
  </si>
  <si>
    <t>세화57.0%</t>
  </si>
  <si>
    <t>5464</t>
  </si>
  <si>
    <t>기본 모드</t>
  </si>
  <si>
    <t>fundamental natural mode</t>
  </si>
  <si>
    <t>구조물의 동적인 특성의 하나로, 최저차 고유 진동수에 의한 진동 상태.</t>
  </si>
  <si>
    <t>5467</t>
  </si>
  <si>
    <t>가계</t>
  </si>
  <si>
    <t>household economy, 家計</t>
  </si>
  <si>
    <t>① 경제활동의 대가를 수입원으로 하여 상품의 최종적 소비활동을 수행하는 경제주체. ② 개별 세대의 수입과 지출을 통한 운영의 합계.</t>
  </si>
  <si>
    <t>547</t>
  </si>
  <si>
    <t>기본 수준면</t>
  </si>
  <si>
    <t>standard sea level</t>
  </si>
  <si>
    <t>해도의 수심과 조석표의 조고(潮高)의 기준면이다. 각 지점에서 조석관측으로 얻은 연평균 해면으로부터 4대 주요 분조의 반조차의 합만큼 내려간 면이다. 약최저저조위라고도 불리며 항만시설의 계획, 설계 등 항만공사의 수심의 기준이 되는 수면이다. 기본 수준면은 국제 수로 회의에서 「수심의 기준면은 조위(潮位)가 그 이하로는 거의 떨어지지 않는 낮은 면이어야 한다.」라고 규정하고 있다. 우리나라에서는 해도의 수심 또는 조위의 기준면으로서 해당지역의 약최저저조위(Approx LLW (±)0.00m)를 채택하고 있다.</t>
  </si>
  <si>
    <t>5470</t>
  </si>
  <si>
    <t>기본 조사</t>
  </si>
  <si>
    <t>data survey: datum survey</t>
  </si>
  <si>
    <t>도시 기본 계획 입안에 있어서 대상이 되는 지역의 현황 파악, 장래 예측 등의 계획 조건을 명백히 하기 위한 조사.</t>
  </si>
  <si>
    <t>5471</t>
  </si>
  <si>
    <t>기본 주파수</t>
  </si>
  <si>
    <t>fundamental frequency</t>
  </si>
  <si>
    <t>⇨기본 진동수(＝).</t>
  </si>
  <si>
    <t>5472</t>
  </si>
  <si>
    <t>기본 지도</t>
  </si>
  <si>
    <t>base map</t>
  </si>
  <si>
    <t>도시 및 지역 계획의 계획 작업을 위해 필요한 지형, 취락, 시가지, 주요 교통 시설, 행정 구역 등이 들어 있는 지도.</t>
  </si>
  <si>
    <t>세화73.5%</t>
  </si>
  <si>
    <t>5473</t>
  </si>
  <si>
    <t>기본 진동</t>
  </si>
  <si>
    <t>fundamental vibration</t>
  </si>
  <si>
    <t>탄성체의 고유 진동 가운데 진동수가 가장 작은 진동</t>
  </si>
  <si>
    <t>5474</t>
  </si>
  <si>
    <t>기본 진동수</t>
  </si>
  <si>
    <t>① 구조물의 동적인 특성 중 하나로, 구조물의 고유한 최저의 진동수(주파수)를 일컫는다. (=기본 주파수) →고유 진동수. ② 진동계의 1차 모드에 대한 고유 진동수.</t>
  </si>
  <si>
    <t>5475</t>
  </si>
  <si>
    <t>기본 파장</t>
  </si>
  <si>
    <t>fundamental wavelength</t>
  </si>
  <si>
    <t>기본 진동의 파장</t>
  </si>
  <si>
    <t>5476</t>
  </si>
  <si>
    <t>기본 풍속</t>
  </si>
  <si>
    <t>basic wind speed</t>
  </si>
  <si>
    <t>내풍 설계에 있어 검토대상 풍속의 설용을 위한 개념. 평탄한 지표면의 지상 10m에 대한 10분간 평균 풍속의 100년 재현 기대값.</t>
  </si>
  <si>
    <t>5477</t>
  </si>
  <si>
    <t>기본계획</t>
  </si>
  <si>
    <t>master plan, 基本計劃</t>
  </si>
  <si>
    <t>기본방침을 수립하기 위한 계획으로서 구체적 계획의 전제가 되는 것으로 전체계획, 마스터플랜이라 한다.</t>
  </si>
  <si>
    <t>5478</t>
  </si>
  <si>
    <t>기본계획공정표</t>
  </si>
  <si>
    <t>master network, 基本計劃工程表</t>
  </si>
  <si>
    <t>기본계획의 전 공정 과정을 순서대로 정리한 표.</t>
  </si>
  <si>
    <t>5479</t>
  </si>
  <si>
    <t>기본공정표</t>
  </si>
  <si>
    <t>基本工程表</t>
  </si>
  <si>
    <t>전체계획의 전 공정 과정을 순서대로 정리한 표. (=기본계획공정표)</t>
  </si>
  <si>
    <t>5480</t>
  </si>
  <si>
    <t>기본단위</t>
  </si>
  <si>
    <t>fundamental unit, 基本單位</t>
  </si>
  <si>
    <t>물리량을 측정할 때 가장 기본이 되는 단위를 말하며, 많은 경우 국제단위계에서 정한 기본단위를 지칭한다.</t>
  </si>
  <si>
    <t>5481</t>
  </si>
  <si>
    <t>기본도</t>
  </si>
  <si>
    <t>basic map</t>
  </si>
  <si>
    <t>크기가 다른 여러 종류의 지도 가운데 기본으로 삼는 축척의 지도.일정한 축척과 규격에 따라 측량된 전국적인 지도 가운데 최대 축척인 지도.</t>
  </si>
  <si>
    <t>5482</t>
  </si>
  <si>
    <t>기본도법</t>
  </si>
  <si>
    <t>基本圖法</t>
  </si>
  <si>
    <t>제도를 하는데 있어서 기하학의 기본적인 이론을 적용하여 도형과 도법을 습득하기 위한 도법이다.</t>
  </si>
  <si>
    <t>5483</t>
  </si>
  <si>
    <t>기본모듈</t>
  </si>
  <si>
    <t>basic module, 基本－</t>
  </si>
  <si>
    <t>건물의 치수 조정이나 구성재의 사이즈를 조정하기 위해 EPA가 규정한 기초적 모듈.</t>
  </si>
  <si>
    <t>5484</t>
  </si>
  <si>
    <t>기본블록</t>
  </si>
  <si>
    <t>基本block</t>
  </si>
  <si>
    <t>규준이 되는 형상과 치수로 된 속빈 시멘트블록.</t>
  </si>
  <si>
    <t>5485</t>
  </si>
  <si>
    <t>기본설계</t>
  </si>
  <si>
    <t>scheme design, preliminary design, 基本設計</t>
  </si>
  <si>
    <t>설계 과정에서 개념설계 다음 단계를 말한다. 기능설계(function design)라고도 한다. 이 단계에서는 구체적인 치수나 재료를 정한다. 또, 구조상 부서지는 곳은 없는지, 기능상 실현될 수 없는 부분은 없는지 등에 관해 공학적인 해석과 평가를 이용하여 작성한다.</t>
  </si>
  <si>
    <t>5486</t>
  </si>
  <si>
    <t>기본설계도</t>
  </si>
  <si>
    <t>general drawing, 基本設計圖</t>
  </si>
  <si>
    <t>5487</t>
  </si>
  <si>
    <t>기본용량</t>
  </si>
  <si>
    <t>basic capacity, 基本容量</t>
  </si>
  <si>
    <t>현실적으로 존재할 수 있는 도로이며, 이상적인 도로 조건(종단 물매가 수평, 선형은 직선, 차선 폭은 충분 등) 및 교통 조건(표준적인 승용차만의 교통, 주간에 국한 등)에서의 교통 용량. 1 차선당 약 2,000 대/시간으로 표시된다.</t>
  </si>
  <si>
    <t>5488</t>
  </si>
  <si>
    <t>기본음</t>
  </si>
  <si>
    <t>fundamental tone, 基本音</t>
  </si>
  <si>
    <t>어떤 물체가 진동에 의하여 소리가 날 때 가장 진동수가 작은 음</t>
  </si>
  <si>
    <t>5489</t>
  </si>
  <si>
    <t>가계 조사</t>
  </si>
  <si>
    <t>family budget survey , 家計調査</t>
  </si>
  <si>
    <t>주거비 지출액 등 세대별 가계비의 실태를 조사하여 소비생활과 생활수준을 파악하는 행위.</t>
  </si>
  <si>
    <t>549</t>
  </si>
  <si>
    <t>기본조명</t>
  </si>
  <si>
    <t>5490</t>
  </si>
  <si>
    <t>기본파</t>
  </si>
  <si>
    <t>fundamental wave</t>
  </si>
  <si>
    <t>3각파, 구형파 등 모든 비정현파는 주파수가 다른 많은 정현파가 합성된 것이라고 생각된다. 이 정현파 중 가장 낮은 주파수의 정현파를 말한다.</t>
  </si>
  <si>
    <t>5491</t>
  </si>
  <si>
    <t>기본형</t>
  </si>
  <si>
    <t>principal system, 基本形</t>
  </si>
  <si>
    <t>부정정(不整定) 골조에 핀 롤러 등을 두어 응력이 용이하게 얻어지는 골조로 개조했을 때 이 골조를 기본형이라 한다. 또 이 때문에 일시적으로 제거된 응력이나 반력을 여력 또는 부정정 힘(부정정 응력)이라 한다. 여력의 수는 부정청 차수와 같다.</t>
  </si>
  <si>
    <t>5492</t>
  </si>
  <si>
    <t>기상</t>
  </si>
  <si>
    <t>weather</t>
  </si>
  <si>
    <t>지구를 둘러싼 대기의 상태. 비, 바람, 천둥 등 대기 중의 여러가지 자연 현상에 대한 총칭</t>
  </si>
  <si>
    <t>5493</t>
  </si>
  <si>
    <t>기상 관측</t>
  </si>
  <si>
    <t>meteorological observation</t>
  </si>
  <si>
    <t>대기 속에서 일어나는 여러가지 기상 현상을 관측, 측정하는 것</t>
  </si>
  <si>
    <t>5494</t>
  </si>
  <si>
    <t>기상 데이터</t>
  </si>
  <si>
    <t>weather data</t>
  </si>
  <si>
    <t>대기 속에서 일어나는 여러가지 기상 현상을 관측, 측정하는 것으로 풍속, 풍향, 온도, 비 등에 대한 자료</t>
  </si>
  <si>
    <t>5495</t>
  </si>
  <si>
    <t>기상 요소</t>
  </si>
  <si>
    <t>weather element</t>
  </si>
  <si>
    <t>대기의 기상을 표시하는 데 필요한 요소. 일사량, 기온, 기압, 풍향, 풍속, 습도, 구름형, 구름량, 강수량 등</t>
  </si>
  <si>
    <t>5496</t>
  </si>
  <si>
    <t>기상 재해</t>
  </si>
  <si>
    <t>meteorological disasters</t>
  </si>
  <si>
    <t>기상 변화로 야기되는 재해. 강풍(태풍 등), 적설, 낙뢰 등에 의한 직접적 피해 외에 홍수, 염해 등의 2차 재해도 포함한다.</t>
  </si>
  <si>
    <t>5497</t>
  </si>
  <si>
    <t>기상대</t>
  </si>
  <si>
    <t>meteorological observatory</t>
  </si>
  <si>
    <t>기상관측, 화산 활동이나 지진, 해양 등의 기상에 관련되는 현상을 관측하여 예보나 경보를 작성, 발표, 전달하는 기관의 일반 명칭</t>
  </si>
  <si>
    <t>5498</t>
  </si>
  <si>
    <t>기상조</t>
  </si>
  <si>
    <t>meteorological tide</t>
  </si>
  <si>
    <t>강풍, 기압의 급변 등 기상적 요인에 의해 발생하는 해면의 조위변화.조석을 일으키는 힘(起潮力)은 주로 달이나 태양의 인력에 의한 것이지만 그 외에 기상의 변화로 기인하는 것이나 여러 가지 원인에 의한 것이 있다. 이들을 구별하기 위해 특히 기상의 영향에 의해 발생하는 조석을 기상조라 부른다. 그 중에는 기압, 수온의 변화, 해수의 팽창(수온이나 염분농도의 변화에 의한) 등의 일변화에 의해 1일을 주기로 변화하는 기상일주조(氣象日周潮), 동일하게 계절 변화에 의해 1년을 주기로 변화하는 태양년주조(太陽年周潮)가 있다. 이러한 규칙적인 조위변동 이외에 바람이나 기압의 작용에 의해 발생하는 일시적인 조위변화도 포함된다.</t>
  </si>
  <si>
    <t>5499</t>
  </si>
  <si>
    <t>2자유도 플러터</t>
  </si>
  <si>
    <t>two-degree-of-freedom flutter</t>
  </si>
  <si>
    <t>2방향의 운동이나 변위의 방향이 고려되는 2자유도의 진동계에 생기는 플러터(자려진동). 휨 비틀림 플러터가 대표적인 예이다.</t>
  </si>
  <si>
    <t>55</t>
  </si>
  <si>
    <t>가계약</t>
  </si>
  <si>
    <t>provisional contract, temporary contract, 假契約</t>
  </si>
  <si>
    <t>① 정식 계약을 맺기 전에 우선 어떤 조건을 정해 놓고 임시적으로 맺는 계약. ② ＝임시계약.</t>
  </si>
  <si>
    <t>550</t>
  </si>
  <si>
    <t>기선</t>
  </si>
  <si>
    <t>base line, 基線</t>
  </si>
  <si>
    <t>영해는 해안을 따라 일정의 폭을 갖는 띠 모양의 영역이기 때문에 그 범위는 바다에 면한 거리에 의해 결정된다. 이 영해의 바깥쪽의 한계를 측정하기 위한 기초가 되는 선을 기선(基線)이라고 한다. 기선은 접속수역, 배타적 경제수역 및 대륙붕의 한계를 측정하기 위해서도 필요하다.</t>
  </si>
  <si>
    <t>5501</t>
  </si>
  <si>
    <t>기성 말뚝</t>
  </si>
  <si>
    <t>prefabricated pile; precast pile</t>
  </si>
  <si>
    <t>공장 등에서 미리 제작한 말뚝.</t>
  </si>
  <si>
    <t>5503</t>
  </si>
  <si>
    <t>기성 시가지</t>
  </si>
  <si>
    <t>built-up area</t>
  </si>
  <si>
    <t>도시가 개발 단계를 지나 건축물이나 도로 등 도시 시설이 이미 형성되어 일정 이상의 밀도로 존재하는 일정한 토지의 구역.</t>
  </si>
  <si>
    <t>5505</t>
  </si>
  <si>
    <t>기성 주택지</t>
  </si>
  <si>
    <t>build-up residential area</t>
  </si>
  <si>
    <t>어떤 지역에서 대부분의 대지에 주택이 들어서 완성된 주택지로 간주되는 지역. 이후에 증축, 개축, 대지의 세분화나 통합 등으로 지역 내 필지의 크기나 형태가 고르지 않은 것이 일반적이다.</t>
  </si>
  <si>
    <t>5506</t>
  </si>
  <si>
    <t>기성 철근 콘크리트 말뚝</t>
  </si>
  <si>
    <t>prefabricated reinforced concrete pile； precast reinforced concrete pile</t>
  </si>
  <si>
    <t>원심 성형법으로 공장 제작된 철근 콘크리트 말뚝.</t>
  </si>
  <si>
    <t>5507</t>
  </si>
  <si>
    <t>기성 콘크리트 말뚝</t>
  </si>
  <si>
    <t>prefabricated concrete pile; precast concrete pile</t>
  </si>
  <si>
    <t>공장 등에서 미리 제작한 콘크리트계 기성 말뚝.</t>
  </si>
  <si>
    <t>5508</t>
  </si>
  <si>
    <t>기성 프리스트레스트 콘크리트 말뚝</t>
  </si>
  <si>
    <t>precast prestressed concrete pile</t>
  </si>
  <si>
    <t>원심 성형법으로 공장 제작시 콘크리트에 프리스트레스를 도입한 기성 말뚝</t>
  </si>
  <si>
    <t>5509</t>
  </si>
  <si>
    <t>가고일</t>
  </si>
  <si>
    <t>gargoyle</t>
  </si>
  <si>
    <t>건축물의 지붕 또는 처마 외부로 돌출된 토수구(吐首口)로서 이상한 모습의 짐승이나 새 등으로 조각되어 있다.</t>
  </si>
  <si>
    <t>551</t>
  </si>
  <si>
    <t>기성고</t>
  </si>
  <si>
    <t>completed part, 旣成高</t>
  </si>
  <si>
    <t>공사의 진척도에 따른 공정을 산출해 현재까지 시공된 부분만큼의 소요자금을 나타내는 것을 말한다.</t>
  </si>
  <si>
    <t>5510</t>
  </si>
  <si>
    <t>기성고불</t>
  </si>
  <si>
    <t>공사의 진척도에 따른 공정을 산출해 현재까지 시공된 부분만큼의 소요자금을 나타내는 것을 말한다. ⇨기성고.</t>
  </si>
  <si>
    <t>5511</t>
  </si>
  <si>
    <t>기성금액</t>
  </si>
  <si>
    <t>completed amount, 旣成金額</t>
  </si>
  <si>
    <t>기성 공사 금액.</t>
  </si>
  <si>
    <t>5512</t>
  </si>
  <si>
    <t>기성부분</t>
  </si>
  <si>
    <t>completed part, 旣成部分</t>
  </si>
  <si>
    <t>공사의 진척도에 따른 공정을 산출해 현재까지 시공된 부분만큼의 소요자금을 나타내는 것을 말한다. ⇨기성고(＝).</t>
  </si>
  <si>
    <t>5514</t>
  </si>
  <si>
    <t>기성부적격건축물</t>
  </si>
  <si>
    <t>旣成不適格建築物</t>
  </si>
  <si>
    <t>법령의 규정에 적합하지 않는 건축물을 말한다. 특히 현행의 규정에 적합하지 않는 기존 또는 공사 중인 건축물로 종전의 규정에는 적합하고 있던 것을 가리킨다. 조항에 따라서는 현행 규정은 적용되지 않는다.</t>
  </si>
  <si>
    <t>5515</t>
  </si>
  <si>
    <t>기성불</t>
  </si>
  <si>
    <t>공사 중도에 지불되는 중간지불은 공사 기성부분에 대한 공사도급 계약금액의 일부를 지불하는 것이고 그 완성된 공사의 부분 ⇨기성고.</t>
  </si>
  <si>
    <t>5516</t>
  </si>
  <si>
    <t>기성시가지</t>
  </si>
  <si>
    <t>built up area, 旣成市街地</t>
  </si>
  <si>
    <t>5517</t>
  </si>
  <si>
    <t>기성콘크리트</t>
  </si>
  <si>
    <t>precast concrete, 旣成concrete</t>
  </si>
  <si>
    <t>공장 등에서 콘크리트제품을 미리 만들어놓은 것. 미리 거푸집에 흘려 넣어서 만든 콘크리트의 총칭. 보, 바닥판, 관, U자관, 보도판, 말뚝 등이 있다.</t>
  </si>
  <si>
    <t>5518</t>
  </si>
  <si>
    <t>기성콘크리트말뚝</t>
  </si>
  <si>
    <t>precast concrete pile, pre-molded concrete pile, 旣成concrete－</t>
  </si>
  <si>
    <t>공장 또는 현장에서 미리 생산되는 콘크리트 말뚝. 공장 제품은 원심력을 이용하여 제작되어 끝을 뾰족하게 한 중공(中空) 원통의 것이 많다.</t>
  </si>
  <si>
    <t>5519</t>
  </si>
  <si>
    <t>가공</t>
  </si>
  <si>
    <t>working, fabricating, 加工</t>
  </si>
  <si>
    <t>어떤 제품을 만들려고 기성품 또는 원료나 소재에 인공(人工)을 더함. 즉 물리적‧화학적인 조작을 더하여 형체나 성질을 바꿔 경제적 가치를 달리하는 일.</t>
  </si>
  <si>
    <t>552</t>
  </si>
  <si>
    <t>기성콘크리트부재조립구조</t>
  </si>
  <si>
    <t>旣成concrete部材組立構造</t>
  </si>
  <si>
    <t>기성콘크리트 부재를 건설 현장에서 조립하여 만든 구조를 말한다.</t>
  </si>
  <si>
    <t>5520</t>
  </si>
  <si>
    <t>기성택지</t>
  </si>
  <si>
    <t>旣成宅地</t>
  </si>
  <si>
    <t>최근에 조성된 택지가 아니고 이미 상당 기간 전에 택지로서의 효용을 객관적으로 가지고 있는 토지.</t>
  </si>
  <si>
    <t>5521</t>
  </si>
  <si>
    <t>기송갑</t>
  </si>
  <si>
    <t>capsule, pneumatic carrier, 氣送匣</t>
  </si>
  <si>
    <t>반송품을 수납하는 투명한 용기를 말한다.</t>
  </si>
  <si>
    <t>5522</t>
  </si>
  <si>
    <t>기송관</t>
  </si>
  <si>
    <t>pneumatic tube, 氣送管</t>
  </si>
  <si>
    <t>공기 수송관(압축 공기를 써서 물건을 운반하는 기계)’을 줄여 이르는 말.</t>
  </si>
  <si>
    <t>5523</t>
  </si>
  <si>
    <t>기수혼합식</t>
  </si>
  <si>
    <t>steam-water mixing system, 氣水混合式</t>
  </si>
  <si>
    <t>증기와 물을 혼합해서 온수를 만드는 방법.</t>
  </si>
  <si>
    <t>5524</t>
  </si>
  <si>
    <t>기숙사</t>
  </si>
  <si>
    <t>dormitory, 寄宿舍</t>
  </si>
  <si>
    <t>학교나 직장·공장 등에 딸려 있어 학생이나 직원에게 숙식을 제공하는 시설. [내용] 주로 희망자를 대상으로 운영하고 있으나, 학교에서 전교생을 모두 기숙하게 하는 기숙학교 등도 있다.</t>
  </si>
  <si>
    <t>5525</t>
  </si>
  <si>
    <t>기술</t>
  </si>
  <si>
    <t>technique, technique, 技術</t>
  </si>
  <si>
    <t>무엇인가를 만들어내거나 또는 성취하는 방법. 보다 넓은 의미로는 인간의 욕구나 욕망에 적합하도록 주어진 대상을 변화시키는 모든 인간적 행위를 말한다. 기술이란 말은 그리스어(語) '테크네(technē)'에 유래된 번역어에서 비롯된 것으로서, 어원적(語源的)으로는 예술·의술 등도 포함하나 오늘날은 주로 생산기술의 뜻으로 사용된다.</t>
  </si>
  <si>
    <t>5526</t>
  </si>
  <si>
    <t>가공 경화</t>
  </si>
  <si>
    <t>work hardening, 加工硬化</t>
  </si>
  <si>
    <t>강재가 소성가공에 의해 항복응력이 소성변형의 진행과 함께 증가하는 현상. 변형도경화(strain hardenin)이라고도 함.</t>
  </si>
  <si>
    <t>553</t>
  </si>
  <si>
    <t>기술사</t>
  </si>
  <si>
    <t>consultant engineer, 技術士</t>
  </si>
  <si>
    <t>해당 기술분야에 관한 고도의 전문지식과 실무경험에 입각한 응용능력을 보유하고 기술자격검정에 합격한 사람. 한국의 기술사 시험제도는 1963년 ‘기술사법’이 제정되어 실시되어오다가, 1973년에 제정된 ‘국가기술자격법’에 의해 변경하여 운영되었고, 1976년 12월 종래의 ‘기술사법’이 ‘국가기술자격법’에 흡수되었다.</t>
  </si>
  <si>
    <t>5532</t>
  </si>
  <si>
    <t>기술자</t>
  </si>
  <si>
    <t>그 업무를 수행함에 있어 판단의 기준으로 삼아야 하는 윤리적 기준. 윤리란‘인륜의 길로, 실제도덕의 규범이 되는 원리’이며, 논리학, 미학과 더불어 철학의 3대 부문을 구성하는 것이라고 한다. ⇨엔지니어(＝).</t>
  </si>
  <si>
    <t>5533</t>
  </si>
  <si>
    <t>기술자격</t>
  </si>
  <si>
    <t>技術資格</t>
  </si>
  <si>
    <t>기계‧금속‧화공‧전기‧전자‧통신‧조선‧항공‧토목‧건축‧섬유‧공업 및 기타 산업과 밀접한 관련이 있는 것으로서 대통령령이 정하는 기술 분야의 자격(국가기술자격법 제2조 정의). 국가기술자격의 자격 등급에는 기능사, 산업기사, 기사, 기능장, 기술사 및 기초 · 전문사무 분야 등이 있으며 수준 높은 숙련기능을 가지고 기술분야의 업무에 종사하게 된다. 국가기술자격의 검정 시행기관은 한국산업인력공단,한국기술자격검정원, 한국정보화진흥원, 영화진흥위원회, 한국방송통신전파진흥원, 한국광해관리공단, 한국원자력안전기술원, 대한상공회의소 등이 있다.</t>
  </si>
  <si>
    <t>5534</t>
  </si>
  <si>
    <t>기술치수</t>
  </si>
  <si>
    <t>technical dimension, 技術寸數</t>
  </si>
  <si>
    <t>재료를 조립‧구성하는데 필요한 실제 치수.</t>
  </si>
  <si>
    <t>5535</t>
  </si>
  <si>
    <t>기습도</t>
  </si>
  <si>
    <t>氣濕度</t>
  </si>
  <si>
    <t>기온과 습도를 조합하여 그래프로 그린 것</t>
  </si>
  <si>
    <t>5537</t>
  </si>
  <si>
    <t>기압</t>
  </si>
  <si>
    <t>atmospheric pressure, 氣壓</t>
  </si>
  <si>
    <t>대기의 압력</t>
  </si>
  <si>
    <t>5538</t>
  </si>
  <si>
    <t>기압 경도</t>
  </si>
  <si>
    <t>지상 대기압의 수평 방향으로의 기울기</t>
  </si>
  <si>
    <t>5539</t>
  </si>
  <si>
    <t>가공 송전</t>
  </si>
  <si>
    <t>overhead transmission, 架空送電</t>
  </si>
  <si>
    <t>지표상의 지지물에 가설된 전선로를 사용해서 송전하는 것. 단, 배전용의 가공송전은 가공 배전으로 일컬어 구분한다. →송전선.</t>
  </si>
  <si>
    <t>554</t>
  </si>
  <si>
    <t>기압 경도력</t>
  </si>
  <si>
    <t>pressure gradient force</t>
  </si>
  <si>
    <t>동일한 높이에서 기압차에 의하여 공기에 작용하는 힘</t>
  </si>
  <si>
    <t>5540</t>
  </si>
  <si>
    <t>기압계</t>
  </si>
  <si>
    <t>manometer, barometer, 氣壓計</t>
  </si>
  <si>
    <t>대기의 기압을 측정하는 계기</t>
  </si>
  <si>
    <t>5541</t>
  </si>
  <si>
    <t>기압콘크리트널말뚝</t>
  </si>
  <si>
    <t>KS F 4206. 1998년에 폐지된 표준.</t>
  </si>
  <si>
    <t>5542</t>
  </si>
  <si>
    <t>기어 펌프</t>
  </si>
  <si>
    <t>gear pump</t>
  </si>
  <si>
    <t>용적형의 회전식 펌프의 일종. 회전하는 2개의 기어와 케이싱 사이에 액체를 봉입해서 펌핑작용을 하며 주로 유류의 수송, 가압에 쓰임</t>
  </si>
  <si>
    <t>5543</t>
  </si>
  <si>
    <t>기어리스 엘리베이터</t>
  </si>
  <si>
    <t>gearless elevator</t>
  </si>
  <si>
    <t>감속 기어를 사용하지 않고, 전동구의 회전자 축에 직접 로프 바퀴를 장착한 직류 엘리베이터</t>
  </si>
  <si>
    <t>5544</t>
  </si>
  <si>
    <t>기어펌프</t>
  </si>
  <si>
    <t>gearpump</t>
  </si>
  <si>
    <t>5545</t>
  </si>
  <si>
    <t>기억 이미지</t>
  </si>
  <si>
    <t>memorial image</t>
  </si>
  <si>
    <t>주 기억 장치 내에 있는 컴퓨터 프로그램이나 관련 데이터를 그대로 다른 매체로 옮긴 것.</t>
  </si>
  <si>
    <t>5546</t>
  </si>
  <si>
    <t>기업주</t>
  </si>
  <si>
    <t>企業主</t>
  </si>
  <si>
    <t>기업을 소유한 자.</t>
  </si>
  <si>
    <t>5548</t>
  </si>
  <si>
    <t>기역자</t>
  </si>
  <si>
    <t>right angle</t>
  </si>
  <si>
    <t>곱자(나무나 쇠를 이용하여 90도 각도로 만든 ‘ㄱ’ 자 모양의 자) →곱자.</t>
  </si>
  <si>
    <t>5549</t>
  </si>
  <si>
    <t>가공 전선</t>
  </si>
  <si>
    <t>aerial wire, overhead wire, 架空電線</t>
  </si>
  <si>
    <t>전주에 지지되어 공중에 부설된 전력 전송용 전선.</t>
  </si>
  <si>
    <t>555</t>
  </si>
  <si>
    <t>기역자쇠</t>
  </si>
  <si>
    <t>띠 형태의 강판을 L자형으로 가공한 철물. 일반적으로 목조 축재끼리의 접합부에 사용하며, 못에 의해 접합됨.</t>
  </si>
  <si>
    <t>5550</t>
  </si>
  <si>
    <t>기온</t>
  </si>
  <si>
    <t>temperature, 氣溫</t>
  </si>
  <si>
    <t>공기의 온도</t>
  </si>
  <si>
    <t>5551</t>
  </si>
  <si>
    <t>기온 감률</t>
  </si>
  <si>
    <t>lapse rate of temperature</t>
  </si>
  <si>
    <t>기온이 고도와 함꼐 감소하는 비율</t>
  </si>
  <si>
    <t>5552</t>
  </si>
  <si>
    <t>기온 보정 강도</t>
  </si>
  <si>
    <t>strength correction value for curing temperature</t>
  </si>
  <si>
    <t>콘크리트 타입부터 구조체 콘크리트의 강도 관리 재령까지의 기간의 예상 평균 기온에 의한 콘크리트 강도의 보정값을 설계 기준 강도에 더한 값.</t>
  </si>
  <si>
    <t>5553</t>
  </si>
  <si>
    <t>기온의 단열 감률</t>
  </si>
  <si>
    <t>adiabatic lapse rate</t>
  </si>
  <si>
    <t>공기의 작은 덩어리를 단열적으로 상승시켰을 때 기온이 감소하는 비율</t>
  </si>
  <si>
    <t>5555</t>
  </si>
  <si>
    <t>기와</t>
  </si>
  <si>
    <t>roof tile, roofing tile</t>
  </si>
  <si>
    <t>지붕을 이는 데에 쓰기 위하여 흙을 구워 만든 건축 자재. 우리나라 전통기와는 바닥이 둥글게 파인 암키와와 등이 굽은 수키와로 구분되지만 근대시기에 들어온 일본식 기와는 암키와와 수키와가 하나로 되어 있음.</t>
  </si>
  <si>
    <t>5556</t>
  </si>
  <si>
    <t>기와 걸침대</t>
  </si>
  <si>
    <t>battens for holding tiles</t>
  </si>
  <si>
    <t>기와가 미끌어 떨어지는 것을 방지하기 위하여 지붕널 위에 댄 나무 띠장</t>
  </si>
  <si>
    <t>5557</t>
  </si>
  <si>
    <t>기와 이음</t>
  </si>
  <si>
    <t>clay tile roofing</t>
  </si>
  <si>
    <t>점토 기와로 지붕을 잇는 것. 또는 기와로 이은 지붕.</t>
  </si>
  <si>
    <t>5558</t>
  </si>
  <si>
    <t>기와 자리</t>
  </si>
  <si>
    <t>tile fillet</t>
  </si>
  <si>
    <t>기와 이음에서 처마끝의 기와가 떨어지는 것을 방지하기 위하여 처마끝에 평행으로 지붕널에 붙인 나무띠장</t>
  </si>
  <si>
    <t>5559</t>
  </si>
  <si>
    <t>기와가락</t>
  </si>
  <si>
    <t>batten seam, roll rib, ribed seam</t>
  </si>
  <si>
    <t>함석지붕이나 동판지붕 등의 기왓골을 따라 함석을 접기 위하여 세로로 길게 댄 각재.</t>
  </si>
  <si>
    <t>5560</t>
  </si>
  <si>
    <t>기와가락감기</t>
  </si>
  <si>
    <t>solid roll</t>
  </si>
  <si>
    <t>함석이나 동판 등의 지붕재를 이을 때 기와가락을 대고 지붕재로 감싸는 일.</t>
  </si>
  <si>
    <t>5561</t>
  </si>
  <si>
    <t>기와가락잇기</t>
  </si>
  <si>
    <t>함석지붕이나 동판지붕을 시공할 떄 지붕널 위로 기와가락을 일정한 간격으로 배치한 후 기와가락을 감싸며 지붕을 잇는 일.</t>
  </si>
  <si>
    <t>5562</t>
  </si>
  <si>
    <t>기와걸침대</t>
  </si>
  <si>
    <t>기와지붕 공사에서 기와가 밀려 내려오지 않게 지붕널 위에 가로로 댄 오림목. =기와살</t>
  </si>
  <si>
    <t>5563</t>
  </si>
  <si>
    <t>기와걸침턱</t>
  </si>
  <si>
    <t>stub</t>
  </si>
  <si>
    <t>기왓장 뒷면에 돌출된 부분. 이러한 돌출부분이 기와살에 걸쳐 기와가 흘러내리지 않도록 함.</t>
  </si>
  <si>
    <t>5564</t>
  </si>
  <si>
    <t>기와공</t>
  </si>
  <si>
    <t>tile layer, tiler, -工</t>
  </si>
  <si>
    <t>① 지붕에 기와 잇는 일을 전문으로 하는 장인. 2~5인 정도가 하나의 집단을 이룸. ② 산자 위에 보토를 깔고 새우흙을 놓은 후 와도(瓦刀)와 벽돌망치 등의 도구를 사용하여 연함에 맞춰 기왓장을 다듬어 잇는다.</t>
  </si>
  <si>
    <t>5565</t>
  </si>
  <si>
    <t>기와굴</t>
  </si>
  <si>
    <t>흙으로 개어 만든 기와를 넣고 불을 지펴 구워내는 가마의 속부분.</t>
  </si>
  <si>
    <t>5566</t>
  </si>
  <si>
    <t>기와등</t>
  </si>
  <si>
    <t>수키와의 굽은 등부분.</t>
  </si>
  <si>
    <t>5567</t>
  </si>
  <si>
    <t>기와막</t>
  </si>
  <si>
    <t>-幕</t>
  </si>
  <si>
    <t>기와를 제조하고 굽는 장소</t>
  </si>
  <si>
    <t>5568</t>
  </si>
  <si>
    <t>기와못</t>
  </si>
  <si>
    <t>tile pin, roof tile pin, -釘, 瓦釘</t>
  </si>
  <si>
    <t>기와가 흘러내리지 않도록 지붕널에 고정하는데 사용하는 못.</t>
  </si>
  <si>
    <t>5569</t>
  </si>
  <si>
    <t>기와방망이</t>
  </si>
  <si>
    <t>흙으로 전통기와를 만드는 과정에서 와통에 소지를 붙이고 기와의 뒷면을 두드려 다지는 도구. 여러 가지 다양한 무늬를 새겨넣은 방망이가 종류별로 있음.</t>
  </si>
  <si>
    <t>5570</t>
  </si>
  <si>
    <t>기와이기</t>
  </si>
  <si>
    <t>roof tiling, 瓦葺</t>
  </si>
  <si>
    <t>① 지붕 위에 기와를 잇는 일. ② 지붕널이나 산자를 엮은 바탕 위에 알매흙과 보토를 깔고 새우흙으로 고이며 암키와를 놓고 암키와 사이에 홍두깨흙을 채우며 숫기와를 놓음.</t>
  </si>
  <si>
    <t>5573</t>
  </si>
  <si>
    <t>기와장이</t>
  </si>
  <si>
    <t>5574</t>
  </si>
  <si>
    <t>기와집</t>
  </si>
  <si>
    <t>roof tiled house, 瓦家</t>
  </si>
  <si>
    <t>기와로 지붕을 이어 꾸민 집.</t>
  </si>
  <si>
    <t>5575</t>
  </si>
  <si>
    <t>기와춤</t>
  </si>
  <si>
    <t>수키와를 이을 때 암키와에서 수키와 등까지의 높이.</t>
  </si>
  <si>
    <t>5576</t>
  </si>
  <si>
    <t>기왓가락</t>
  </si>
  <si>
    <t>batten seam</t>
  </si>
  <si>
    <t>기왓가락 이음에서 금속판의 이음새로 봉상으로 올라온 부분.</t>
  </si>
  <si>
    <t>5577</t>
  </si>
  <si>
    <t>기왓가락 이음</t>
  </si>
  <si>
    <t>batten seam roofing; rib bed seam roofing</t>
  </si>
  <si>
    <t>금속판 이음의 형식으로, 경사 방향으로 평행한 골판의 꺾어올린 부분의 맞춤새에 덮개를 덮어서 잇는 방법.</t>
  </si>
  <si>
    <t>5578</t>
  </si>
  <si>
    <t>기왓가마</t>
  </si>
  <si>
    <t>roof tile kiln, 瓦窯, 瓦釜</t>
  </si>
  <si>
    <t>① 기와를 구워내는 가마. ② ⇨기와막.</t>
  </si>
  <si>
    <t>5579</t>
  </si>
  <si>
    <t>가공공</t>
  </si>
  <si>
    <t>manufacturing worker, 加工工</t>
  </si>
  <si>
    <t>① 기능공의 하나. ② 가공공정 작업을 전문으로 하는 공원.</t>
  </si>
  <si>
    <t>558</t>
  </si>
  <si>
    <t>기왓고랑</t>
  </si>
  <si>
    <t>5580</t>
  </si>
  <si>
    <t>기왓골</t>
  </si>
  <si>
    <t>channel between the rows of tiles, 蓋瓦谷</t>
  </si>
  <si>
    <t>한식 기와지붕에서 수키와 사이에 암키와를 이어 빗물이 흐르도록 한 고랑(골) =기왓고랑</t>
  </si>
  <si>
    <t>5581</t>
  </si>
  <si>
    <t>기왓살</t>
  </si>
  <si>
    <t>5582</t>
  </si>
  <si>
    <t>기왕 최고 수위</t>
  </si>
  <si>
    <t>highest water level</t>
  </si>
  <si>
    <t>하천이나 호수, 그 범람원에 있어서 일정 기간에 관측한 물의 높이 중에서 최고 수치에 해당하는 높이.</t>
  </si>
  <si>
    <t>5583</t>
  </si>
  <si>
    <t>기우단</t>
  </si>
  <si>
    <t>祈雨壇</t>
  </si>
  <si>
    <t>가뭄이 들었을 때 기우제를 지내는 단.</t>
  </si>
  <si>
    <t>5584</t>
  </si>
  <si>
    <t>기울기</t>
  </si>
  <si>
    <t>수평선 또는 수평면에 대한 기울어짐의 정도를 나타내는 값을 말한다. 일차함수의 그래프에서, 직선의 수평거리에 대한 높이의 비의 값으로 나타낸다.</t>
  </si>
  <si>
    <t>5587</t>
  </si>
  <si>
    <t>기울기의 표시</t>
  </si>
  <si>
    <t>건축에서 기울기는 분수 혹은 %로 표시된다. 10%는 100m를 주행할 때 고도가 10m 상승한다는 의미이다. 혹은 1/10으로 표현한다.</t>
  </si>
  <si>
    <t>5588</t>
  </si>
  <si>
    <t>기재</t>
  </si>
  <si>
    <t>basic materials</t>
  </si>
  <si>
    <t>내장 공사를 하는 경우 바탕 재료로서 표면 마감 재료의 조합에 따라 내장의 방화 성능이 달라진다.</t>
  </si>
  <si>
    <t>5589</t>
  </si>
  <si>
    <t>가공마무리</t>
  </si>
  <si>
    <t>加工-</t>
  </si>
  <si>
    <t>① 석재의 표면 마무리방법의 하나. ② 종류에 혹두기‧정다듬‧도드락다듬‧잔다듬‧갈기 등이 있음.</t>
  </si>
  <si>
    <t>559</t>
  </si>
  <si>
    <t>기재 동등</t>
  </si>
  <si>
    <t>마무리 재료의 방화 성능이 바탕재의 방화 성능과 같다는 것을 의미한다.</t>
  </si>
  <si>
    <t>5590</t>
  </si>
  <si>
    <t>기적</t>
  </si>
  <si>
    <t>air volume: cubic space</t>
  </si>
  <si>
    <t>공간의 용적 가운데 가구류, 기기류, 재실자의 용적 등을 제외한 실용적</t>
  </si>
  <si>
    <t>5592</t>
  </si>
  <si>
    <t>기전력</t>
  </si>
  <si>
    <t>electromotive force, 起電力</t>
  </si>
  <si>
    <t>전위(electric potential)가 다른 2점간에서는 전위가 높은 쪽으로부터 낮은 쪽으로 전기를 이동시키려는 힘이 작용한다. 이러한 힘을 기전력이라 한다.</t>
  </si>
  <si>
    <t>5593</t>
  </si>
  <si>
    <t>기정첩</t>
  </si>
  <si>
    <t>旗丁蝶</t>
  </si>
  <si>
    <t>① 창호 철물의 일종. ② 경첩의 종류 중 하나이다.</t>
  </si>
  <si>
    <t>5594</t>
  </si>
  <si>
    <t>기제</t>
  </si>
  <si>
    <t>Gizeh</t>
  </si>
  <si>
    <t>① 실링재 분야에서 사용하는 주제(主劑)와 동의어 ② →경화제. ③ 이집트 북부의 지명</t>
  </si>
  <si>
    <t>5595</t>
  </si>
  <si>
    <t>기조색</t>
  </si>
  <si>
    <t>dominant color</t>
  </si>
  <si>
    <t>건물에서 비교적 넓은 면적을 차지한 부분의 색</t>
  </si>
  <si>
    <t>5597</t>
  </si>
  <si>
    <t>기존 부적격 건축물</t>
  </si>
  <si>
    <t>existing non-conformed building</t>
  </si>
  <si>
    <t>관련법령의 효력이 발생하기 이전에 건축된 규정에 위반되는 건축물을 말한다.건축법에서는 이것을 특례조항으로 존치 또는 한정된 증개축 행위가 허용되고 있다.</t>
  </si>
  <si>
    <t>5599</t>
  </si>
  <si>
    <t>2장쌓기</t>
  </si>
  <si>
    <t>벽돌쌓기 너비가 2매분의 것.</t>
  </si>
  <si>
    <t>56</t>
  </si>
  <si>
    <t>가공법</t>
  </si>
  <si>
    <t>processing, 加工法</t>
  </si>
  <si>
    <t>가공을 하는 방법.</t>
  </si>
  <si>
    <t>560</t>
  </si>
  <si>
    <t>기존 수림</t>
  </si>
  <si>
    <t>existing grove</t>
  </si>
  <si>
    <t>녹지로서 기능을 하도록 남겨진 개발 예정지 내의 수림.</t>
  </si>
  <si>
    <t>5600</t>
  </si>
  <si>
    <t>기존건축물</t>
  </si>
  <si>
    <t>existing building, 旣存建築物</t>
  </si>
  <si>
    <t>이미 건설되어 서있는 건축물.</t>
  </si>
  <si>
    <t>5601</t>
  </si>
  <si>
    <t>기존지반면</t>
  </si>
  <si>
    <t>existing grade, existing ground level, existing ground</t>
  </si>
  <si>
    <t>인공적으로 지반의 고도를 바꾸지 않은 본래 지반면.</t>
  </si>
  <si>
    <t>5602</t>
  </si>
  <si>
    <t>기종점 조사</t>
  </si>
  <si>
    <t>origin destination survey</t>
  </si>
  <si>
    <t>미국에서 도입된 교통량 조사법의 하나.길의 출발점과 도착점 사이에서의 사람이나 차량 이동을 조사하는 일로 기종점을 연결하는 트립 특성, 트립 주체의 속성을 조사하는 경우가 많다.</t>
  </si>
  <si>
    <t>5603</t>
  </si>
  <si>
    <t>기종점표</t>
  </si>
  <si>
    <t>origin destination matrix</t>
  </si>
  <si>
    <t>길의 출발점과 도착점 사이에서 사람이나 차량의 이동량을 매트릭스로 정리한 표.</t>
  </si>
  <si>
    <t>5604</t>
  </si>
  <si>
    <t>기준</t>
  </si>
  <si>
    <t>criteria, 基準</t>
  </si>
  <si>
    <t>일반 용어로는 평균적인 수준을 가리키는 말. 그러나 흔히 사회적·실천적으로 바람직한 성질이나 수준을 가리킬 때는 표준이라는 뜻으로 쓰인다.</t>
  </si>
  <si>
    <t>5605</t>
  </si>
  <si>
    <t>기준 강도</t>
  </si>
  <si>
    <t>referenced strength</t>
  </si>
  <si>
    <t>구조체 설계를 위해 기준이 되는 재료강도</t>
  </si>
  <si>
    <t>5606</t>
  </si>
  <si>
    <t>기준 격자</t>
  </si>
  <si>
    <t>reference grid</t>
  </si>
  <si>
    <t>평면 또는 공간에 규칙적으로 설정된 가상의 격자면(grid).</t>
  </si>
  <si>
    <t>5607</t>
  </si>
  <si>
    <t>기준 고도</t>
  </si>
  <si>
    <t>reference height</t>
  </si>
  <si>
    <t>풍속 등의 물리량을 높이에 따른  수식으로 표현할 때 기준이 되는 높이</t>
  </si>
  <si>
    <t>5608</t>
  </si>
  <si>
    <t>기준 먹줄</t>
  </si>
  <si>
    <t>standard mark</t>
  </si>
  <si>
    <t>건축물을 구축하기 위해 기준이 되는 먹줄.</t>
  </si>
  <si>
    <t>5609</t>
  </si>
  <si>
    <t>가공비</t>
  </si>
  <si>
    <t>cost of processing, 加工費</t>
  </si>
  <si>
    <t>가공을 하는데 드는 비용.</t>
  </si>
  <si>
    <t>561</t>
  </si>
  <si>
    <t>기준 면적</t>
  </si>
  <si>
    <t>reference area</t>
  </si>
  <si>
    <t>어떤 물리량이 면적에 의해 변화할 때  기준되는 면적.</t>
  </si>
  <si>
    <t>5610</t>
  </si>
  <si>
    <t>기준 온도계</t>
  </si>
  <si>
    <t>reference thermometer</t>
  </si>
  <si>
    <t>다른 온도계를 검정 또는 교정할 때에 표준으로 쓰는 온도계</t>
  </si>
  <si>
    <t>5612</t>
  </si>
  <si>
    <t>기준 용적</t>
  </si>
  <si>
    <t>floor area standard</t>
  </si>
  <si>
    <t>도시계획조례 규정에 의한 용적률의 범위 안에서 전면도로의 폭, 경관, 기타 기반시설 여건 등 입지적 여건을 고려하여 블럭별, 필지별로 별도로 정한 용적값.</t>
  </si>
  <si>
    <t>5613</t>
  </si>
  <si>
    <t>기준 용적률</t>
  </si>
  <si>
    <t>standard of floor area ratio</t>
  </si>
  <si>
    <t>지구단위계획구역 지정 전 또는 정비구역 지정 시, 도시계획조례 규정에 의한 용적률의 범위 안에서 전면도로의 폭, 경관, 기타 기반시설 여건 등 입지적 여건을 고려하여 블럭별, 필지별로 별도로 정한 용적률.지구단위계획에서 용도 지역이 낮은 지역으로 변경되거나 세분되는 경우 기준 용적률은 변경 또는 세분 후의 용도지역에서의 용적률의 범위 안에서 별도로 정한 용적률을 말한다.</t>
  </si>
  <si>
    <t>5614</t>
  </si>
  <si>
    <t>기준 음원</t>
  </si>
  <si>
    <t>안정적이고 지속적으로 소리를 방사하는 음원</t>
  </si>
  <si>
    <t>5616</t>
  </si>
  <si>
    <t>기준 전극</t>
  </si>
  <si>
    <t>reference electrode</t>
  </si>
  <si>
    <t>일명, 참고전극이라고도 한다. 용액과 금속사이에 발생하는 전극전위를 측정할 경우, 원리상, 그의 절대치는 측정하지 못하기 때문에 용액과의 사이의 전위차는 변화하지 않다는 것으로 보증하고 있는 전극과 조합하여 상대치를 측정한다. 이 기준이 되는 전극을 기준전극이라 한다. 기준전극은 전자수수(授受)가 양 방향 모두가 대단히 빠른 산화환원계를 사용하여 구성한다. 기준전극로서 옛날에는 수소전극을 사용하여, 그 전통에 따라 통상은 표준수소전극(standard hydrogen electrode, SHE)의 전위를 0으로 한다.</t>
  </si>
  <si>
    <t>5618</t>
  </si>
  <si>
    <t>기준 정압</t>
  </si>
  <si>
    <t>reference static pressure</t>
  </si>
  <si>
    <t>풍동 실험 등에서 기준으로 하는 정적인 압력. →기준압.</t>
  </si>
  <si>
    <t>5619</t>
  </si>
  <si>
    <t>가공사</t>
  </si>
  <si>
    <t>provisional construction work, 假工事</t>
  </si>
  <si>
    <t>① 정식 공사를 하기 전에 임시로 실시(가설)하는 공사. ② ⇨가설공사.</t>
  </si>
  <si>
    <t>562</t>
  </si>
  <si>
    <t>기준 조도</t>
  </si>
  <si>
    <t>공간의 용도 또는 시작업의 종류에 따라 가장 적합한 것으로서 권장되고 있는 조도(권장 조도)</t>
  </si>
  <si>
    <t>5620</t>
  </si>
  <si>
    <t>기준 주광률</t>
  </si>
  <si>
    <t>recommended daylight factor</t>
  </si>
  <si>
    <t>공간의 용도 또는 시작업의 종류에 따라 가장 적합한 것으로서 권장되고 있는 주광률</t>
  </si>
  <si>
    <t>5621</t>
  </si>
  <si>
    <t>기준 지진동</t>
  </si>
  <si>
    <t>standard earthquake ground motion</t>
  </si>
  <si>
    <t>원자로 시설의 내진 설계에 사용되는 지진동.  원전의 안전을 도모하기 위한 것으로 지진동의 강도에 따라 운전기준지진(OBE - Operating Basis Earthquake)과 안전정지지진(SSE - Safe Shutdown Earthquake)으로 구분한다</t>
  </si>
  <si>
    <t>5623</t>
  </si>
  <si>
    <t>기준 진동형</t>
  </si>
  <si>
    <t>n 자유도를 갖는 진동계에서는 n개의 고유진동수를 갖는데, 이때 각 차 진동수에 대한 진동의 형상.</t>
  </si>
  <si>
    <t>5624</t>
  </si>
  <si>
    <t>기준 치수</t>
  </si>
  <si>
    <t>basic size</t>
  </si>
  <si>
    <t>대상물의 정확한 형상이나 위치를 나타내는 기준으로 도면에 지시된, 공차가 없는 이론적인 치수의 기준.  호칭치수라고도 한다. 도면 안에는 여러 가지 치수의 수치가 씌어 있다.</t>
  </si>
  <si>
    <t>5625</t>
  </si>
  <si>
    <t>기준 토수량</t>
  </si>
  <si>
    <t>standard flow rate of fixture</t>
  </si>
  <si>
    <t>표준적인 사용 상태에서 사용되는 기구의 토수량</t>
  </si>
  <si>
    <t>5626</t>
  </si>
  <si>
    <t>기준 풍속</t>
  </si>
  <si>
    <t>reference wind speed</t>
  </si>
  <si>
    <t>구조 설계나 풍동실험 등에서 평가 기준으로서 취급하기 위해 정한 것. →기본 풍속.</t>
  </si>
  <si>
    <t>5627</t>
  </si>
  <si>
    <t>기준값</t>
  </si>
  <si>
    <t>基準値</t>
  </si>
  <si>
    <t>강재의 각종 허용력도를 결정하는데 기준이 되는 값.</t>
  </si>
  <si>
    <t>5628</t>
  </si>
  <si>
    <t>기준격자</t>
  </si>
  <si>
    <t>reference grid, 基準格子</t>
  </si>
  <si>
    <t>기준계에 관련시켜서 조립된 격자. 기준선을 조합시켜서 만든다.</t>
  </si>
  <si>
    <t>5629</t>
  </si>
  <si>
    <t>가공삭도</t>
  </si>
  <si>
    <t>aerial cableway, 架空索道</t>
  </si>
  <si>
    <t>① 사람‧화물‧광석 등을 나르기 위하여 두 지점 사이에 건너지른 설비. ② ＝고가삭도(高架索道)＝공중삭도(空中索道)＝공중케이블카＝가공케이블＝공중가삭도(空中架索道)＝로프웨이(ropeway)＝소리개찻길. ③ 공중에 강삭(鋼索)을 걸어 운반차를 달고 공중 운송을 하는데, 주로 비탈이 심한 곳이나 산악지방에 쓰임. ④ 단선식(單線式)과 복선식이 있고, 운전방식에는 순환식(循環式)과 교주식(交走式)이 있음.</t>
  </si>
  <si>
    <t>563</t>
  </si>
  <si>
    <t>기준계</t>
  </si>
  <si>
    <t>reference system, 基準系</t>
  </si>
  <si>
    <t>임의의 원점을 지나는 수평면을 기본으로 하는 위치 기준계. 수평면은 지도 투영에 의해 형성되는 면과는 다를 수 있으며, 지역 측지계라고도 한다.</t>
  </si>
  <si>
    <t>5630</t>
  </si>
  <si>
    <t>기준기</t>
  </si>
  <si>
    <t>토공을 할때의 기준면을 말뚝판, 줄 등으로 만든 것을 말한다. ⇨규준틀(＝).</t>
  </si>
  <si>
    <t>5631</t>
  </si>
  <si>
    <t>기준도</t>
  </si>
  <si>
    <t>standard drawing, 基準圖</t>
  </si>
  <si>
    <t>기준, 원칙으로 되는 생각, 치수 체계 등을 나타낸 그림을 나타낸다.</t>
  </si>
  <si>
    <t>5632</t>
  </si>
  <si>
    <t>기준면</t>
  </si>
  <si>
    <t>reference plane, 基準面</t>
  </si>
  <si>
    <t>① 기준이 되는 평면에서 기준선을 통과하는 면 ② ｢수준측량｣에서 높이가 0인 수평면.</t>
  </si>
  <si>
    <t>5633</t>
  </si>
  <si>
    <t>기준상세도</t>
  </si>
  <si>
    <t>typical detail, 基準詳細圖</t>
  </si>
  <si>
    <t>건축물에서 가장 기준이 되는 부분을 상세하게 나타낸 설계도.</t>
  </si>
  <si>
    <t>5634</t>
  </si>
  <si>
    <t>기준선</t>
  </si>
  <si>
    <t>reference line, 基準線</t>
  </si>
  <si>
    <t>건축 설계 도면의 건축 각부 조립의 기준이나 위치 등을 나타내기 위한 기준이 되는 선. 주기준선과 보조 기준선이 있다. 평면적으로는 X방향 · Y방향, 입체적으로는 Z방향을 잡고, 필요에 따라 주기준선 외에 보조 기준선을 여러 줄 취하는 경우가 있다.</t>
  </si>
  <si>
    <t>5635</t>
  </si>
  <si>
    <t>기준실</t>
  </si>
  <si>
    <t>string, levelling string, 基準絲</t>
  </si>
  <si>
    <t>① 수평의 긴 직선을 긋는 경우나 측정 기준 위치를 유지하고자 할 때 사용하는 실. ② ⇨수평실(水平絲)(＝).</t>
  </si>
  <si>
    <t>5637</t>
  </si>
  <si>
    <t>기준압</t>
  </si>
  <si>
    <t>reference pressure</t>
  </si>
  <si>
    <t>압력 계측에 있어서 기준으로서 설정하는 압력→기준 정압.</t>
  </si>
  <si>
    <t>5638</t>
  </si>
  <si>
    <t>기준입체격자</t>
  </si>
  <si>
    <t>reference space grid, 基準立體格子</t>
  </si>
  <si>
    <t>5639</t>
  </si>
  <si>
    <t>가공석</t>
  </si>
  <si>
    <t>cut stone, 加工石</t>
  </si>
  <si>
    <t>① 다듬어 가공한 돌‧석재. ② 자연에서 채취한 대리석‧화강석 등을 이용하여 동상‧조각물‧상석(床石)‧비석‧석탑 등 조경(서양식)에 많이 쓰임. ③석벽화단‧계단폭포‧페르골라‧해시계‧경계분리대 등에도 다양하게 이용됨.</t>
  </si>
  <si>
    <t>564</t>
  </si>
  <si>
    <t>기준점</t>
  </si>
  <si>
    <t>reference point</t>
  </si>
  <si>
    <t>구성재를 조립할 때 기준이 되는 구성재 또는 공간 내의 점.</t>
  </si>
  <si>
    <t>5640</t>
  </si>
  <si>
    <t>기준점①</t>
  </si>
  <si>
    <t>reference point, 基準點</t>
  </si>
  <si>
    <t>수평 및 수직 위치를 표시하는 2차원 지상 측량 망을 구성하기 위하여 높은 정밀도로 좌표를 관측하여 놓은 점. 좁게는 세부 측량을 하기 위해 기준으로 정한 점을 의미하며, 트래버스 측량 · 삼각 측량 · 수준 측량 등을 통하여 좌표를 얻는다.</t>
  </si>
  <si>
    <t>5641</t>
  </si>
  <si>
    <t>기준점②</t>
  </si>
  <si>
    <t>측량에서의 수준 기표와 같이 그곳에서부터 측정이 행하여지는 기준점을 말한다. 혹은 그에 대하여 여러 가지 제품의 비교가 이루어지는 대상물을 말한다. 예를 들면, 각종 컴퓨터의 성능, 즉 계산 속도나 처리능력 등을 비교하기 위한 특정한 문제나 프로그램을 말한다. 이와 같은 목적에 사용되는 표준의 문제를 벤치마크 문제라 한다.</t>
  </si>
  <si>
    <t>5642</t>
  </si>
  <si>
    <t>기준지</t>
  </si>
  <si>
    <t>基準地</t>
  </si>
  <si>
    <t>통계학에서 장소에 의하여 배열한 통계 숫자를 지수로 나타낼 때 비교의 시작점이 되는 장소.여러 개의 표준지 중에 단위면적당의 가격이 최고인 표준지를 기준지라고도 함.</t>
  </si>
  <si>
    <t>5643</t>
  </si>
  <si>
    <t>기준층</t>
  </si>
  <si>
    <t>typical floor, 基準層</t>
  </si>
  <si>
    <t>그 건축물의 기준이 되는 평면형을 갖는 층. 사무용 건축이나 집합 주택 등의 고층 건축에서 동일적인 평면형이 여러 층 겹쳐진 경우의 대표적인 평면형을 갖는 층으로, 규범층이라고도 한다.</t>
  </si>
  <si>
    <t>5644</t>
  </si>
  <si>
    <t>기준틀</t>
  </si>
  <si>
    <t>토공사 등을 시공할 때 시공면, 절취, 흙 쌓기, 비탈면 구배 등의 기준을 보여주는 가설물. 규준틀 ⇨규준틀(＝).</t>
  </si>
  <si>
    <t>5646</t>
  </si>
  <si>
    <t>기준틀띠장</t>
  </si>
  <si>
    <t>건물의 위치와 높이, 땅파기의 너비와 깊이 등을 표시하기 위한 가설물로, 보통 수평규준틀과 귀규준틀이 있는데, 건물의 귀퉁이나 그 밖의 요소에 설치하여 공사를 진행한다.  ⇨규준틀꿸대(＝).</t>
  </si>
  <si>
    <t>5647</t>
  </si>
  <si>
    <t>기준틀말뚝</t>
  </si>
  <si>
    <t>levelling pile, 基準機杭木</t>
  </si>
  <si>
    <t>기준틀을 세우려고 땅에 박는 말뚝.</t>
  </si>
  <si>
    <t>5648</t>
  </si>
  <si>
    <t>기준화 변수</t>
  </si>
  <si>
    <t>normalized variable； reduced variate</t>
  </si>
  <si>
    <t>일반적인 척도로 변환한 변수.</t>
  </si>
  <si>
    <t>5649</t>
  </si>
  <si>
    <t>가공선 인입</t>
  </si>
  <si>
    <t>overhead supply wire, 架空線引入</t>
  </si>
  <si>
    <t>전력 공급 회사의 전주로 지지배선되고 있는 가공 배전선으로부터 인입개폐기에 이르는 사이의 배선 일부 혹은 모든 것을 가공 전선으로 실시하는 것.</t>
  </si>
  <si>
    <t>565</t>
  </si>
  <si>
    <t>기중기</t>
  </si>
  <si>
    <t>무거운 물건을 들어 올려 아래위나 수평으로 이동시키는 기계. = 크레인.</t>
  </si>
  <si>
    <t>5650</t>
  </si>
  <si>
    <t>기중식 거더가설법</t>
  </si>
  <si>
    <t>크레인으로 거더를 들어 가설하는 공법을 말한다.</t>
  </si>
  <si>
    <t>5651</t>
  </si>
  <si>
    <t>기중차단기</t>
  </si>
  <si>
    <t>air circuit breaker, 氣中遮斷器</t>
  </si>
  <si>
    <t>교류전압 100V에서 직류전압 3000V 이하의 전로에 사용하고, 회로의 개폐나 단락사고에 의한 단락전류 등에서 전로를 보존하기 위한 차단기이다.</t>
  </si>
  <si>
    <t>5652</t>
  </si>
  <si>
    <t>기지점</t>
  </si>
  <si>
    <t>given point, known point, 旣知點</t>
  </si>
  <si>
    <t>어떤 공간 상의 특정한 위치를 표현하는 정보가 존재하는 위치를 일컫는다. 특히 기지점의 공간적인 정보는 자유롭게, 이를테면 지리학적으로 또는 수학적으로, 기술이 가능하다. 이와 반대로 미지점이란 공간상의 특정한 위치에 대한 정보가 결여되어 있는 위치를 일컫는다.</t>
  </si>
  <si>
    <t>5653</t>
  </si>
  <si>
    <t>기진기</t>
  </si>
  <si>
    <t>vibration generator, 起振器</t>
  </si>
  <si>
    <t>구조물이나 지반을 강제적으로 진동시키는 장치 →가진기(加振機).</t>
  </si>
  <si>
    <t>5654</t>
  </si>
  <si>
    <t>기진력</t>
  </si>
  <si>
    <t>⇨가진력(＝).</t>
  </si>
  <si>
    <t>5655</t>
  </si>
  <si>
    <t>기체 상수</t>
  </si>
  <si>
    <t>gas constant</t>
  </si>
  <si>
    <t>보일ㆍ샤를의 법칙에 의한 이상 기체의 상태 방정식에서 정의되는 비례 상수</t>
  </si>
  <si>
    <t>5656</t>
  </si>
  <si>
    <t>기체 연료</t>
  </si>
  <si>
    <t>gaseous fuel</t>
  </si>
  <si>
    <t>연료용 가스. 천연 가스(천연가스, 액화 천연 가스, 변성 가스), 석유계 가스(액화 석유 가스, LPG 변성 가스, 나프타 분해 가스, 정제소 가스, 대체 천연 가스), 석탄계 가스(코크스로 가스, 발생로 가스) 등의 총칭</t>
  </si>
  <si>
    <t>5657</t>
  </si>
  <si>
    <t>기초</t>
  </si>
  <si>
    <t>foundation, footing, 基礎</t>
  </si>
  <si>
    <t>① 구조물에서 전달되는 하중을 지반으로 전달하기 위한 건물 하부구조로서 기초 슬래브 및 말뚝의 총칭.</t>
  </si>
  <si>
    <t>5658</t>
  </si>
  <si>
    <t>가공원</t>
  </si>
  <si>
    <t>架庭園</t>
  </si>
  <si>
    <t>가공정원(⇦)의 준말.</t>
  </si>
  <si>
    <t>566</t>
  </si>
  <si>
    <t>기초 구조</t>
  </si>
  <si>
    <t>foundation structure</t>
  </si>
  <si>
    <t>기초를 상부 구조와 대응하여 칭할 때 사용하는 용어.</t>
  </si>
  <si>
    <t>5660</t>
  </si>
  <si>
    <t>기초 바닥</t>
  </si>
  <si>
    <t>foundation bed</t>
  </si>
  <si>
    <t>구조물 기초의 바닥면으로서 기초 저면이라고도 함.</t>
  </si>
  <si>
    <t>5662</t>
  </si>
  <si>
    <t>기초 볼트</t>
  </si>
  <si>
    <t>footing bolt</t>
  </si>
  <si>
    <t>기계를 설치할 때에 사용하는 볼트. 아래쪽을 콘크리트 속에 묻고 위쪽은 위로 내어 그곳을 세트로 기계를 단단히 죄어 바닥에 고정시키도록 되어 있다.</t>
  </si>
  <si>
    <t>5664</t>
  </si>
  <si>
    <t>기초 슬래브</t>
  </si>
  <si>
    <t>foundation slab; footing slab</t>
  </si>
  <si>
    <t>지반력, 수압 등을 지지하기 위해 기초보에 지지되는 기초 저면의 슬래브.</t>
  </si>
  <si>
    <t>5665</t>
  </si>
  <si>
    <t>기초공사</t>
  </si>
  <si>
    <t>foundation work, 基礎工事</t>
  </si>
  <si>
    <t>구조물의 밑바닥을 튼튼하게 하기 위한 공사. 즉 구조물을 지탱할 수 있도록 지면을 단단히 하는 공사를 말하며, 기초 공사가 부실할 경우에는 중량이 지반을 무너뜨리거나 지반이 함몰되어 구조물이 침하할 수도 있다.</t>
  </si>
  <si>
    <t>5667</t>
  </si>
  <si>
    <t>기초공사용 기계</t>
  </si>
  <si>
    <t>基礎工事用機械</t>
  </si>
  <si>
    <t>건설용에 사용되는 기초공사용 기계는 다음과 같은 것이다. (1) 항타기, (2) 항발기. (3) 어스 드릴. (4) 리버스 서큐레이션 드릴 (5) 천공기. (6) 어스 오거. (7) 페이퍼 드레인 머신 등이 있다. 구조물의 기초를 단단하게 하는데 기초지반을 보강하기 위해 말뚝박기 기계라든지 시멘트를 주입(注入)하는 그라우팅 펌프(grouting pump), 특수기초공사에 쓰이는 베노토(benoto)기계 등 여러 가지임.</t>
  </si>
  <si>
    <t>5668</t>
  </si>
  <si>
    <t>기초구조벽</t>
  </si>
  <si>
    <t>1층의 바닥보라든가 장선의 하방부분에서 하중을 받치는 벽체. 기초구조벽, 지표면 밑에 있는 구조벽. 벽체기둥 또는 다른 구조부분의 하부에 쌓아 상부의 하중을 기초판 또는 지반면에 전달하는 벽. 대개 지하실이 없을 때는 1층 바닥 이하에 쌓음. ⇨기초벽(＝).</t>
  </si>
  <si>
    <t>5669</t>
  </si>
  <si>
    <t>가공유리</t>
  </si>
  <si>
    <t>processed glass, 加工琉璃</t>
  </si>
  <si>
    <t>⇨가공판유리(＝).</t>
  </si>
  <si>
    <t>567</t>
  </si>
  <si>
    <t>기초금속</t>
  </si>
  <si>
    <t>base metal, 基礎金屬</t>
  </si>
  <si>
    <t>① 용접용어 중 하나로 용접되든가 절단되어야 할 금속.</t>
  </si>
  <si>
    <t>5670</t>
  </si>
  <si>
    <t>기초내쌓기</t>
  </si>
  <si>
    <t>base course, footing course, 基礎出積</t>
  </si>
  <si>
    <t>위로 올라갈수록 좁게 쌓아 벽두께와 같게 쌓는 일.</t>
  </si>
  <si>
    <t>5671</t>
  </si>
  <si>
    <t>기초대사량</t>
  </si>
  <si>
    <t>基礎代謝量</t>
  </si>
  <si>
    <t>생물체가 생명을 유지하는 데 필요한 최소한의 에너지의 양. 체온 유지, 심장 박동, 호흡 운동, 근육의 긴장 등에 쓰는 에너지로 우리나라 성인 남자의 경우 하루 1,400kcal 정도임</t>
  </si>
  <si>
    <t>5672</t>
  </si>
  <si>
    <t>기초도</t>
  </si>
  <si>
    <t>foundation drawing, foundation diagram drawing, 基礎圖</t>
  </si>
  <si>
    <t>기계 ∙ 장치 ∙ 구조물 등을 설치하는 기초를 만들기 위한 그림.</t>
  </si>
  <si>
    <t>5673</t>
  </si>
  <si>
    <t>기초말뚝</t>
  </si>
  <si>
    <t>foundation pile, 基礎杭木</t>
  </si>
  <si>
    <t>연약지반에서 구조물의 하중을 밑의 기초 지반에 분포하고, 또 지반을 다지기 위해 박는 말뚝. 재료상 나무말뚝‧RC말뚝‧PC말뚝‧강제말뚝으로 구별.</t>
  </si>
  <si>
    <t>5674</t>
  </si>
  <si>
    <t>기초배근도</t>
  </si>
  <si>
    <t>footing bar arrangement drawing, 基礎配筋圖</t>
  </si>
  <si>
    <t>철근콘크리트 구조의 기초부 철근의 배근 도면.</t>
  </si>
  <si>
    <t>5675</t>
  </si>
  <si>
    <t>기초벽</t>
  </si>
  <si>
    <t>foundation wall, 基礎壁</t>
  </si>
  <si>
    <t>① 지표면 하부에 존재하여 상부의 하중을 기초판 또는 지반면에 전달하는 구조벽체로써 기초구조벽이라고도 함. ② 지하실이 없는 경우 통상적으로 1층 바닥 하부에 만듦.</t>
  </si>
  <si>
    <t>5676</t>
  </si>
  <si>
    <t>기초벽용 거푸집</t>
  </si>
  <si>
    <t>콘크리트 기초벽을 만들기 위한 거푸집.</t>
  </si>
  <si>
    <t>5677</t>
  </si>
  <si>
    <t>기초보</t>
  </si>
  <si>
    <t>footing beam, bond beam, 基礎梁</t>
  </si>
  <si>
    <t>① 지반에 하중의 균등 분포 및 기초의 부등침하 방지를 위해 지표면 하부에서 기둥과 기둥을 연결하는 보. ② 반드시 복철근으로 배근하여 기초역할을 겸하게 함. ③ ⇨지중보(地中梁)(＝).</t>
  </si>
  <si>
    <t>5678</t>
  </si>
  <si>
    <t>기초보강</t>
  </si>
  <si>
    <t>under pining, 基礎補强</t>
  </si>
  <si>
    <t>① 이미 설치된 기초의 내력을 보강하는 공법. ② ⇨언더피닝공법.</t>
  </si>
  <si>
    <t>5679</t>
  </si>
  <si>
    <t>가공의 작업</t>
  </si>
  <si>
    <t>架空-作業</t>
  </si>
  <si>
    <t>568</t>
  </si>
  <si>
    <t>기초복도</t>
  </si>
  <si>
    <t>base course, foundation course, footing course, 基礎－</t>
  </si>
  <si>
    <t>조적조 벽체의 기초 하부는 넓게 한 후, 점점 두께를 줄여서 상부는 벽체의 두께와 동일하도록 쌓는 방식.</t>
  </si>
  <si>
    <t>5680</t>
  </si>
  <si>
    <t>기초볼트</t>
  </si>
  <si>
    <t>foundation bolt, 基礎bolt</t>
  </si>
  <si>
    <t>① 기계 등을 기초 또는 토대에 고정하기 위해 사용하는 볼트. ② 수평 또는 수직재를 기초 상부에 결합하기 위해 사용하는 볼트.</t>
  </si>
  <si>
    <t>5681</t>
  </si>
  <si>
    <t>기초지반조사</t>
  </si>
  <si>
    <t>基礎地盤調査</t>
  </si>
  <si>
    <t>기초를 설계하기 위하여 대상 지반의 형상, 토질, 지하수 등 여러가지 사항을 조사하는 것.</t>
  </si>
  <si>
    <t>5684</t>
  </si>
  <si>
    <t>기초콘크리트</t>
  </si>
  <si>
    <t>foundation concrete, 基礎－</t>
  </si>
  <si>
    <t>콘크리트를 사용한 구조물의 기초. 철근 콘크리트 기초와 무근(無筋) 콘크리트 기초가 있다.</t>
  </si>
  <si>
    <t>5685</t>
  </si>
  <si>
    <t>기초파기</t>
  </si>
  <si>
    <t>trench, digging excavating, 基礎掘土</t>
  </si>
  <si>
    <t>기초 공사를 하기 위해 대지 정리 작업이 끝난 후 지정 공사를 목적으로 지반을 파는 것을 말한다. 땅파기(掘土), 터파기라고도 하며 모양(평면상)에 따라 구덩이 파기(pit excavation), 줄(기초)파기(trenching), 온통 파기(overall excavation)로 나눈다.</t>
  </si>
  <si>
    <t>5686</t>
  </si>
  <si>
    <t>기초판</t>
  </si>
  <si>
    <t>footing slab, foundation slab, 基礎板</t>
  </si>
  <si>
    <t>건축물의 침하를 막기 위한 기초 밑바닥의 넓은 판. 벽이나 기둥을 통해 위로부터 전달되는 하중을 넓은 면적에 분산시키기 위해 기초에서 넓게 만든 부분으로 푸팅(footing)이라고 부른다.</t>
  </si>
  <si>
    <t>5687</t>
  </si>
  <si>
    <t>기초평면도</t>
  </si>
  <si>
    <t>foundation plan, 基礎平面圖</t>
  </si>
  <si>
    <t>건물의 기초의 배치, 종류, 크기 등을 나타낸 평면도. 그림은 철근 콘크리트 구조 기초평면도의 예이다.</t>
  </si>
  <si>
    <t>5688</t>
  </si>
  <si>
    <t>기층</t>
  </si>
  <si>
    <t>基層</t>
  </si>
  <si>
    <t>아스팔트 포장에서 상층 노반 위에 있으며, 표면을 정정(整正)하여 표층에 작용하는 하중을 균일하게 노반에 전달하는 역할을 갖는다. 보통, 조립도(粗粒度) 아스팔트 혼합물을 쓴다.</t>
  </si>
  <si>
    <t>5689</t>
  </si>
  <si>
    <t>가공정원</t>
  </si>
  <si>
    <t>hanging garden, 架空庭園</t>
  </si>
  <si>
    <t>메소포타미아 문명의 중요유적이 위치한 고대도시 바빌론에 있었던 것으로 알려진 정원(Hanging garden), 세계 7대 불가사의(Seven Wonders of the Ancient World) 중의 하나로 점토벽돌을 사용하여 여러개의 단을 쌓아 인공산을 만들고 거기에 다양한 나무와 꽃 등으로 정원을 조성하였다고 한다. 뉴바빌론의 왕 네부카드네자르 2세가 메디아 출신인 왕비 아마티스를 위해 만들었다고 알려져 있다</t>
  </si>
  <si>
    <t>569</t>
  </si>
  <si>
    <t>기포</t>
  </si>
  <si>
    <t>seed, 氣泡</t>
  </si>
  <si>
    <t>시트상 재료를 보강하기 위해 사용하는 직물의 총칭.</t>
  </si>
  <si>
    <t>5690</t>
  </si>
  <si>
    <t>기포발생제</t>
  </si>
  <si>
    <t>플라스틱이나 고무 등과 배합해 기포를 만들어 내는 물질을 총칭한다. 수지 또는 고무의 종류와 특성·용도·가공방법·조건 등에 따라 적합한 발포제를 선택해야 하는데, 크게 화학적 발포제와 물리적 발포제의 두 종류로 나뉜다.  ⇨발포제(＝).</t>
  </si>
  <si>
    <t>5692</t>
  </si>
  <si>
    <t>기포유리</t>
  </si>
  <si>
    <t>foam glass, 氣泡－</t>
  </si>
  <si>
    <t>기포가 많고, 경석과 같은 모양의 유리로, 그 제조는 유리가루에 카본지 따위의 발포제를 혼합하고 내화성이 있는 틀에 넣어서 약 800 ℃로 가열하면 유리가 녹으면서 발포하고 팽창하는데, 이것을 냉각하면 만들어진다. 단열재로서 건축물의 벽 ·천장 등에 쓰인다.</t>
  </si>
  <si>
    <t>5693</t>
  </si>
  <si>
    <t>기포제</t>
  </si>
  <si>
    <t>foaming agent</t>
  </si>
  <si>
    <t>용매에 녹아서 거품을 잘 일게 하는 물질. 기포의 생성 및 성장은 액체의 표면적이 확대되는 것이므로 기포제는 표면장력을 저하시킬 수 있어야 한다. 기포제로는 비누 ·로트유(油) ·사포닌 ·합성세제 ·계란 흰자위[卵白] 등이 있다. 또, 합성수지 ·고무 등에 녹여서 가열에 의해 기체를 발생시키는 물질이다.</t>
  </si>
  <si>
    <t>5694</t>
  </si>
  <si>
    <t>기포콘크리트</t>
  </si>
  <si>
    <t>cellular concrete, aerated concrete, 氣泡concrete</t>
  </si>
  <si>
    <t>시멘트 페이스트에 발포제를 섞거나 혹은 안정한 거품과 시멘트 페이스트를 섞어 이겨서 내부에 많은 기포를 포함시킨 다공질 콘크리트.</t>
  </si>
  <si>
    <t>5695</t>
  </si>
  <si>
    <t>기포콘크리트의 겉보기비중함수율,흡수율 및 압축강도시험방법</t>
  </si>
  <si>
    <t>KS F 2459. 이 표준은 상압 양생한 기포 콘크리트(이하, 기포 콘크리트라 한다.)의 겉보기 밀도, 함수율, 흡수율및 압축 강도 시험방법에 대하여 규정한다.</t>
  </si>
  <si>
    <t>5696</t>
  </si>
  <si>
    <t>기포콘크리트의 길이변화시험방법</t>
  </si>
  <si>
    <t>Testing Methods for Volume Change of Cellular Concrete</t>
  </si>
  <si>
    <t>① KS F 2460. ② 이 표준은 상압 양생한 기포 콘크리트의 길이 변화 시험방법에 대하여 규정한다. 고압에서 양생된 기포 콘크리트에 대하여는 KS F 2701에 따른다.</t>
  </si>
  <si>
    <t>5697</t>
  </si>
  <si>
    <t>기하 감쇠</t>
  </si>
  <si>
    <t>geometric damping</t>
  </si>
  <si>
    <t>지진에 의한 진동에너지가 지반으로 흩어지는 현상 (=감쇠)</t>
  </si>
  <si>
    <t>5698</t>
  </si>
  <si>
    <t>기하 구조</t>
  </si>
  <si>
    <t>도로를 형성하는 기하학적인 구조를 통틀어 이르는 말.</t>
  </si>
  <si>
    <t>5699</t>
  </si>
  <si>
    <t>2전극직렬아크용접</t>
  </si>
  <si>
    <t>two-electrode series arc welding</t>
  </si>
  <si>
    <t>① 한 쌍의 전극을 V자형으로 맞붙게 해서 각 독립된 와이어 공급모터로 구동시키면서 두 전극 사이에 아크를 발생케 하여, 모재와 직접 아크 열을 발생시키지 않는 서브머지드아크 용접법. ② 이 방법에 의하면 모재의 용입이 현저하게 적으며, 희석도는 10% 또는 그 이하가 되기 때문에 경화 살붙이 용접에 적합. ③ 단일 전극법에 비해서 동일 아크전류에 대하여 약 2배의 용착량이 생기며 희석도가 낮기 때문에 매우 얇은 용착층으로 목적을 달성할 수 있는 이점이 있음.</t>
  </si>
  <si>
    <t>57</t>
  </si>
  <si>
    <t>가공지선</t>
  </si>
  <si>
    <t>over head ground wire, 架空地線</t>
  </si>
  <si>
    <t>피보호물 상부에 일정 높이로 가설하여 설치한 도선으로 피뢰설비의 일종.</t>
  </si>
  <si>
    <t>570</t>
  </si>
  <si>
    <t>기하 음향학</t>
  </si>
  <si>
    <t>geometrical acoustics</t>
  </si>
  <si>
    <t>음향학의 한 분야로서 소리의 전파, 확산 등 음파가 퍼져 나가는 방향에 대한 이해를 기본으로 하여 기하학적으로 연구하는 학문</t>
  </si>
  <si>
    <t>5700</t>
  </si>
  <si>
    <t>기하곡선</t>
  </si>
  <si>
    <t>幾何曲線</t>
  </si>
  <si>
    <t>원호에 의해 생기는 기하곡선</t>
  </si>
  <si>
    <t>5701</t>
  </si>
  <si>
    <t>기하음향학</t>
  </si>
  <si>
    <t>geometrical acoustics, 幾何音響學</t>
  </si>
  <si>
    <t>음의 파동성을 고려하지 않고 공간에 있어서의 음향 현상을 기하학적, 통계적으로 다루는 음향학의 영역.</t>
  </si>
  <si>
    <t>5702</t>
  </si>
  <si>
    <t>기하학식 정원</t>
  </si>
  <si>
    <t>geometric garden</t>
  </si>
  <si>
    <t>① 기하학적 무늬를 사용한 원시적 미술. ② B.C.8～9세기에 아티카(Attica)를 중심으로 그리스 각지에 전개된 그리스 미술의 그것을 가리킴. ③ 안정과 긴장이 가미되고 구성적이며, 능형(菱形)‧삼각형‧십자(十字)무늬‧창살무늬‧동심원(同心圓)‧파상문 등의 기하학적 무늬가 즐겨 사용되고 그 밖의 동물과 인간생활 등도 추상적으로 도식화(圖式化)되어 있는 것이 특징이다.</t>
  </si>
  <si>
    <t>5703</t>
  </si>
  <si>
    <t>기하학적 구속 효과</t>
  </si>
  <si>
    <t>geometrical confining effect</t>
  </si>
  <si>
    <t>지진에 의한 지반운동이 강성이 큰 기초에 의해 구속되는 효과.</t>
  </si>
  <si>
    <t>5705</t>
  </si>
  <si>
    <t>기하학적설계</t>
  </si>
  <si>
    <t>geometric design, 幾何學的設計</t>
  </si>
  <si>
    <t>건축설계에서 기하학적 모양에 근거하여 형태와 기능적 공간을 만들어가는 계획.</t>
  </si>
  <si>
    <t>5706</t>
  </si>
  <si>
    <t>기하학적형태</t>
  </si>
  <si>
    <t>幾何學的形態</t>
  </si>
  <si>
    <t>직선, 원, 다각형 등 다양한 기하학적 형태를 나타낸 그림.</t>
  </si>
  <si>
    <t>5707</t>
  </si>
  <si>
    <t>기호</t>
  </si>
  <si>
    <t>symbol, notation, 記號</t>
  </si>
  <si>
    <t>의미를 특수한 문자, 부호 등을 사용해서 표시하는 것.</t>
  </si>
  <si>
    <t>5708</t>
  </si>
  <si>
    <t>가공철판</t>
  </si>
  <si>
    <t>加工鐵板</t>
  </si>
  <si>
    <t>①가공한 철판으로 박강판 제품의 하나. ② 표면의 방식(防蝕)처리법상, 사기물 올린 것(琺瑯鍍金板), 아연도금 위에 다시 합성수지를 가열 도포한 것, 함석판 표면에 다시 아스팔트나 석면 등을 접착한 것 등이 있음. ③ ⇨장척철판.④ 금속타일‧부각(浮刻)철판‧펀칭메탈 등이 있음.</t>
  </si>
  <si>
    <t>571</t>
  </si>
  <si>
    <t>기화 연소</t>
  </si>
  <si>
    <t>vaporizing combustion</t>
  </si>
  <si>
    <t>액체 또는 고체의 연료가 일단 기화한 다음에 일어나는 연소</t>
  </si>
  <si>
    <t>5710</t>
  </si>
  <si>
    <t>기획</t>
  </si>
  <si>
    <t>programming: planning； project</t>
  </si>
  <si>
    <t>계획(計劃)을 수립하는 과정을 뜻한다. 어떤 대상에 대해 그 대상의 변화를 가져올 목적을 확인하고, 그 목적을 성취하는 데에 가장 적합한 행동을 설계하는 것을 의미한다. 이에 대해 계획(plan)은 기획을 통해 산출된 결과를 의미하며, 사업계획(program)과 단위사업계획(project)은 계획의 하위 개념으로 볼 수 있다.</t>
  </si>
  <si>
    <t>5713</t>
  </si>
  <si>
    <t>기획 설계</t>
  </si>
  <si>
    <t>planning and design; design for programming</t>
  </si>
  <si>
    <t>건축설계란 건축물을 구축하기 위하여 요구되는 기능과 형태와 구조를 결정하고 물리적 형식을 구체화하는 과정을 총칭한다. 기획설계는 구체적 설계가 들어가기 전 개략적인 내용을 검토하는 가설계를 의미한다.</t>
  </si>
  <si>
    <t>5714</t>
  </si>
  <si>
    <t>기후</t>
  </si>
  <si>
    <t>climate</t>
  </si>
  <si>
    <t>기온, 비, 눈, 바람 등의 대기(大氣) 상태</t>
  </si>
  <si>
    <t>5716</t>
  </si>
  <si>
    <t>기후 순응</t>
  </si>
  <si>
    <t>acclimatization</t>
  </si>
  <si>
    <t>사람이나 생물이 어떤 날씨에 적응하여 가는 것</t>
  </si>
  <si>
    <t>5717</t>
  </si>
  <si>
    <t>기후 인자</t>
  </si>
  <si>
    <t>climatic factor</t>
  </si>
  <si>
    <t>기후를 지배하기보다 국지적인 영향을 포함하는 요인(수륙 분포, 해발 고도 등). 예를 들면 도시의 연기나 고층화한 대도시역의 확산도 기후 인자이다.</t>
  </si>
  <si>
    <t>김수민</t>
  </si>
  <si>
    <t>5718</t>
  </si>
  <si>
    <t>기후구</t>
  </si>
  <si>
    <t>climatic province; climatic zone</t>
  </si>
  <si>
    <t>본질적으로 균질인 기후 특성을 갖는 지역.</t>
  </si>
  <si>
    <t>5719</t>
  </si>
  <si>
    <t>가공케이블</t>
  </si>
  <si>
    <t>aerial cable, 架空-</t>
  </si>
  <si>
    <t>지하에 매설하기가 어려울 경우, 공간에 가설한 전기통신용 케이블.</t>
  </si>
  <si>
    <t>572</t>
  </si>
  <si>
    <t>기후도</t>
  </si>
  <si>
    <t>climate graph, climograph, 氣候圖</t>
  </si>
  <si>
    <t>기후 데이터의 그래프적 표현법. 보통 동시에 변화하는 2개의 기후 요소를 구성하여, 그 토지의 기후 대요를 설명하는 데 사용한다. → 클라이모그래프.</t>
  </si>
  <si>
    <t>5720</t>
  </si>
  <si>
    <t>기후요소</t>
  </si>
  <si>
    <t>climatic element, 氣候要素</t>
  </si>
  <si>
    <t>① 기후는 대기현상이 종합적으로 조성되는 요소. ② 주된 요소는 기온‧강수‧바람 등이고, 습도‧일조(日照)‧일사(日射)‧증발‧운량(雲量) 등도 기후요소가 됨.</t>
  </si>
  <si>
    <t>5721</t>
  </si>
  <si>
    <t>긴결재</t>
  </si>
  <si>
    <t>form tier, 緊結材</t>
  </si>
  <si>
    <t>서로 관계있는 부재를 긴결하며 이동, 변형 등을 방지하여 주는 재료이다. 보통 못, 꺽쇠, 철선, 보울트, 세퍼레이터, 스페이스 등과 특수 고안된 것 그리고 금속 제품, 모르타르 재료로도 한다.</t>
  </si>
  <si>
    <t>5722</t>
  </si>
  <si>
    <t>긴결철물</t>
  </si>
  <si>
    <t>緊結鐵物</t>
  </si>
  <si>
    <t>돌붙임 등 비교적 큰 재료를 부착하는 경우 벗겨 떨어지는 일이 없도록 바탕을 긴결하기 위해 사용하는 철사.</t>
  </si>
  <si>
    <t>5723</t>
  </si>
  <si>
    <t>긴대패</t>
  </si>
  <si>
    <t>長鉋</t>
  </si>
  <si>
    <t>긴 재를 대패질할 때 쓰이는 것. ＝장대패.</t>
  </si>
  <si>
    <t>5724</t>
  </si>
  <si>
    <t>긴보</t>
  </si>
  <si>
    <t>long beam, 長梁, 長通梁</t>
  </si>
  <si>
    <t>일반적인 보에 비해 긴 보. ＝장통보.</t>
  </si>
  <si>
    <t>5725</t>
  </si>
  <si>
    <t>긴 자</t>
  </si>
  <si>
    <t>長尺</t>
  </si>
  <si>
    <t>① 전통건축 현장에서 자용하는 기다란 자. 10자~12자 정도 되는 긴 나무에 1자 단위로 먹으로 그은 눈금을 표시함. ② 주평기준실을 띄운 위치에서 초석을 놓을 자리나 기타 중요한 위치를 정하는데 사용. (세부적인 수치는 곡자를 사용)  ③ ⇨기둥자.</t>
  </si>
  <si>
    <t>5727</t>
  </si>
  <si>
    <t>긴장기</t>
  </si>
  <si>
    <t>wire tie, form tie, turn buckle, 緊張器</t>
  </si>
  <si>
    <t>거푸집을 단단하게 묶기 위해서 철선을 조이는 기구. ⇨긴결재.</t>
  </si>
  <si>
    <t>5729</t>
  </si>
  <si>
    <t>가공판유리</t>
  </si>
  <si>
    <t>processed flat glass, 加工板琉璃</t>
  </si>
  <si>
    <t>① 평판유리의 면에 각종 모양의 무늬나 조면(粗面)‧곡면(曲面) 등을 만들어 투시방지 및 장식효과를 목적으로 한 유리. ② ＝가공판초자(－硝子)＝가공유리(－琉璃). ③ 무늬의 종류는 많으나 보통 줄모양‧격자모양‧눈모양‧국화꽃모양 등이 있음. ④ 출입문‧스크린‧가구 등에 쓰임. ⑤ 젖빛유리‧무늬유리‧거울‧합유리‧뽀얀유리‧광낸유리‧샌드블라스트유리‧에칭유리‧망입유리‧색유리‧강화유리‧파형유리‧X선차단유리‧내열유리 등이 있음.</t>
  </si>
  <si>
    <t>573</t>
  </si>
  <si>
    <t>긴장부</t>
  </si>
  <si>
    <t>長丈夫</t>
  </si>
  <si>
    <t>평평하고 길게 만든 장부.</t>
  </si>
  <si>
    <t>5730</t>
  </si>
  <si>
    <t>긴장부맞춤</t>
  </si>
  <si>
    <t>① 목구조(木構造)에서 서로 교차하는 두 부재를 접합하는 이음의 맞춤법 및 창문·장지·맹장지 등의 가동성 공작물의 조립에 많이 사용되고 있다. 긴장부에 의한 맞춤. ② ⇨내다지장부맞춤.</t>
  </si>
  <si>
    <t>5731</t>
  </si>
  <si>
    <t>긴장여</t>
  </si>
  <si>
    <t>長長舌</t>
  </si>
  <si>
    <t>① 도리 밑에서 도리를 받치고 있는 가로 보조재. 일반적으로 폭보다 높이가 긴 장방형(長方形)의 단면을 지니고 있으며, 모양과 부위에 따라 긴장여(通長欐), 뜬장여(別長欐)로 구별된다. ② 단장여(短長舌).</t>
  </si>
  <si>
    <t>5732</t>
  </si>
  <si>
    <t>긴장용 잭</t>
  </si>
  <si>
    <t>프리스트레스트 콘크리트(prestressed concrete)에 삽입되는 긴장재(강재나 강철로 만든 줄)에 인장력을 도입하기 위해 사용하는 유압잭.</t>
  </si>
  <si>
    <t>5733</t>
  </si>
  <si>
    <t>긴장재</t>
  </si>
  <si>
    <t>① 프리스트레스트 콘크리트(prestressed concrete)에서 콘크리트에 미리 압축응력을 주기 위해서 콘크리트 중 또는 외부에 배치된 고강도 강재의 총칭. ② PC 강봉, PC 강 꼬은선, 탄소섬유, 아라미드 섬유 등이 있다.</t>
  </si>
  <si>
    <t>5734</t>
  </si>
  <si>
    <t>긴주춧돌</t>
  </si>
  <si>
    <t>long post stone, 長礎石</t>
  </si>
  <si>
    <t>굳은 지층이 깊은 지반에서 콘크리트로 긴 주춧돌을 만들어 단단한 지층에 닿도록 하는 기초. 이 주춧돌 대신에 콘크리트로 만들어 쓰거나 토관에 콘크리트를 채워서 쓰기도 함</t>
  </si>
  <si>
    <t>5735</t>
  </si>
  <si>
    <t>긴주춧돌기초</t>
  </si>
  <si>
    <t>굳은 지층이 깊은 지반에서 콘크리트로 긴 주춧돌을 만들어 단단한 지층에 닿도록 하는 기초. 이 주춧돌 대신에 토관에 콘크리트를 채워서 쓰기도 하고 콘크리트로 만들어 쓴다.</t>
  </si>
  <si>
    <t>5736</t>
  </si>
  <si>
    <t>긴주춧돌다짐</t>
  </si>
  <si>
    <t>굳은 지층이 깊은 지반에서 콘크리트로 긴 주춧돌을 만들어 단단한 지층에 닿도록 하는 기초. 콘크리트를 채워서 쓰기도 함</t>
  </si>
  <si>
    <t>5737</t>
  </si>
  <si>
    <t>긴주춧돌지점</t>
  </si>
  <si>
    <t>굳은 지층이 깊은 지반에서 콘크리트로 긴 주춧돌을 만들어 단단한 지층에 닿도록 하는 기초가 있는 지점.</t>
  </si>
  <si>
    <t>5738</t>
  </si>
  <si>
    <t>긴촉</t>
  </si>
  <si>
    <t>촉이 긴 촉.</t>
  </si>
  <si>
    <t>5739</t>
  </si>
  <si>
    <t>가공판초자</t>
  </si>
  <si>
    <t>加工板硝子</t>
  </si>
  <si>
    <t>평판유리면에 각종 모양의 무늬를 입혀 장식효과를 목적으로 한 유리.</t>
  </si>
  <si>
    <t>574</t>
  </si>
  <si>
    <t>긴촉이음</t>
  </si>
  <si>
    <t>건축에서, 한 부재에 긴촉을 내어 다른 부재의 홈에 끼워 물리고 그 물린 자리 옆에 산지못을 박아 고정한 이음.</t>
  </si>
  <si>
    <t>5740</t>
  </si>
  <si>
    <t>길드</t>
  </si>
  <si>
    <t>중세 시대에 상공업자들이 만든 상호 부조적인 동업 조합.서유럽의 도시에서 발달하여 11세기에서 12세기에는 중세 영주의 권력에 대항하면서 도시의 정치적ㆍ경제적 실권을 쥐었으나 근대 산업의 발달과 함께 16세기 이후에 쇠퇴하였다.</t>
  </si>
  <si>
    <t>5741</t>
  </si>
  <si>
    <t>길드강</t>
  </si>
  <si>
    <t>gild steel, -鋼</t>
  </si>
  <si>
    <t>규소 또는 알루미늄과 같은 강한 탈산제로 탈산한 강이다. 강을 만들 때에, 녹은 강 속에 알루미늄·규소를 첨가하고 탈산처리하여 속의 산소를 전부 제거해버리면, 주형에 부어 강괴를 만들 때에 배출되는 가스가 남아 있지 않으므로 아주 조용히 굳는다. 이 때문에 강괴 전체에 성분이나 여러 성질이 균일해져 좋다.</t>
  </si>
  <si>
    <t>5742</t>
  </si>
  <si>
    <t>길로슈</t>
  </si>
  <si>
    <t>guilloche</t>
  </si>
  <si>
    <t>프랑스어로 '기요셰'라고 하며, 새끼줄이나 끈을 꼰 것처럼 띠모양의 장식이 고리로 엉켜 연결되면서 같은 간격을 두고 이어져 구성되는 문양을 말한다. 기원이 오래되고 분포도 넓어 수메르에 이미 있었고 아시리아(고대 중동의 제국)에서도 즐겨 사용했다. 페르시아에서도 보이며 또한 그리스 ∙ 로마 건축 및 모자이크와 도기화 등의 장식에서 대표적인 모티브의 하나이다.</t>
  </si>
  <si>
    <t>5743</t>
  </si>
  <si>
    <t>길로틴문</t>
  </si>
  <si>
    <t>guillotine door</t>
  </si>
  <si>
    <t>길로틴 즉 단두대형상에서 유래한 것으로 좌우 레일을 따라 위쪽으로 열리는 형식의 문.</t>
  </si>
  <si>
    <t>5744</t>
  </si>
  <si>
    <t>길무대</t>
  </si>
  <si>
    <t>踏舞臺</t>
  </si>
  <si>
    <t>관람객과 연기자가 호흡이 맞아 일체가 되도록 무대 앞에서 관중석까지 길을 내어 만든 무대.</t>
  </si>
  <si>
    <t>5745</t>
  </si>
  <si>
    <t>길상문</t>
  </si>
  <si>
    <t>吉祥紋</t>
  </si>
  <si>
    <t>행복과 길복을 나타내는 상징적 무늬로 한자가 지니는 표의적(表意的)인 성격으로부터 유래된 것으로 문학숭상의 기풍이 체질화되었던 조선사회에서 크게 애호받았다. 특히 임진왜란 이후 오랜 전란과 정치적 혼란 속에서 재앙을 면하고 평안과 복을 구하고자 하는 민간의 염원이, 가구의 장식문양에까지 반영된 좋은 본보기이다.</t>
  </si>
  <si>
    <t>5746</t>
  </si>
  <si>
    <t>길이 쪽</t>
  </si>
  <si>
    <t>벽돌 · 블록 등 장방형 재료의 긴쪽 면. 또는 일반적으로 벽돌, 석재 등의 길이 방향. 길이</t>
  </si>
  <si>
    <t>5749</t>
  </si>
  <si>
    <t>가곽</t>
  </si>
  <si>
    <t>街廓</t>
  </si>
  <si>
    <t>가곽은 길거리에 둘러싸인 가장 작은 공간단위로서 건물이 지어질 공간이 되며 도시구조의 기본 단위이다.</t>
  </si>
  <si>
    <t>575</t>
  </si>
  <si>
    <t>길이①</t>
  </si>
  <si>
    <t>length</t>
  </si>
  <si>
    <t>물체의 한 끝에서 다른 끝까지의 공간적 거리.</t>
  </si>
  <si>
    <t>5750</t>
  </si>
  <si>
    <t>길이②</t>
  </si>
  <si>
    <t>stretcher, 長面</t>
  </si>
  <si>
    <t>벽돌을 쌓을때 긴 장변으로 보이는 면.</t>
  </si>
  <si>
    <t>5751</t>
  </si>
  <si>
    <t>길이면</t>
  </si>
  <si>
    <t>stretcher, edge, side</t>
  </si>
  <si>
    <t>벽돌 · 블록 등 장방형 재료의 긴쪽 면.</t>
  </si>
  <si>
    <t>5752</t>
  </si>
  <si>
    <t>길이모쌓기</t>
  </si>
  <si>
    <t>조적재를 평평하게 쌓고 최대 촌수의 부분을 벽면에 평행되게 쌓는것. ⇨길이쌓기(＝).</t>
  </si>
  <si>
    <t>5753</t>
  </si>
  <si>
    <t>길이방향철근</t>
  </si>
  <si>
    <t>longitudinal reinforcement, longitudinal bar</t>
  </si>
  <si>
    <t>응력을 부담시키는 목적으로 부재 축방향으로 배치하는철근.  부재의 길이방향으로 배근된 철근.  ⇨축방향 철근(＝).</t>
  </si>
  <si>
    <t>5754</t>
  </si>
  <si>
    <t>길이세워쌓기</t>
  </si>
  <si>
    <t>laid on end</t>
  </si>
  <si>
    <t>① 벽돌이나 잡석의 길이면을 세로로 세워 내보이게 쌓는 것. ② 벽돌 쌓기에서 마구리면을 위와 밑으로 해서 쌓는 것.</t>
  </si>
  <si>
    <t>5755</t>
  </si>
  <si>
    <t>길이쌓기</t>
  </si>
  <si>
    <t>stretching bond, stretcher bond, running bond, 長邊積</t>
  </si>
  <si>
    <t>조적재를 평평하게 쌓고 최대 촌수의 부분을 벽면에 평행되게 쌓는것. 벽돌의 길이를 벽표면에 나타나게 하는 벽돌쌓기 공법의 하나. 반장(벽)쌓기에 주로 쓰이며 양끝이나 끝나는 곳을 제외하고는 표면에 모두 벽돌 길이만 나타나게 됨.</t>
  </si>
  <si>
    <t>5756</t>
  </si>
  <si>
    <t>길이쌓기켜</t>
  </si>
  <si>
    <t>stretcher,stretching course</t>
  </si>
  <si>
    <t>평평하게 쌓고 최대 촌수의 부분을 벽면에 평행되게 쌓는것. 벽돌의 길이를 벽표면에 나타나게 하는 벽돌쌓기 공법의 하나.</t>
  </si>
  <si>
    <t>5757</t>
  </si>
  <si>
    <t>길이의 착각</t>
  </si>
  <si>
    <t>실제 길이를 관찰자의 지각이 다른 길이로 인지하는 상황. 예를 들어 뮐러-라이어 착시에서는 같은 길이의 두 선분이 서로 다른 길이를 가진 것으로 지각된다. (=착시)</t>
  </si>
  <si>
    <t>5758</t>
  </si>
  <si>
    <t>길이이음</t>
  </si>
  <si>
    <t>lengthening joint</t>
  </si>
  <si>
    <t>부재를 길게 이음.</t>
  </si>
  <si>
    <t>5759</t>
  </si>
  <si>
    <t>가교</t>
  </si>
  <si>
    <t>temporary bridge, makeshift bridge, 假橋</t>
  </si>
  <si>
    <t>일시적으로 가설하는 간이교량. 공사도중 간이설치한 보행이동이 가능한 걸쳐진 널판지 등을 말한다. =임시교량.</t>
  </si>
  <si>
    <t>576</t>
  </si>
  <si>
    <t>길이층</t>
  </si>
  <si>
    <t>stretcher course</t>
  </si>
  <si>
    <t>벽돌의 길이만으로된 한 켜 층.</t>
  </si>
  <si>
    <t>5760</t>
  </si>
  <si>
    <t>길쭉한 유리낀문</t>
  </si>
  <si>
    <t>narrow light door</t>
  </si>
  <si>
    <t>긴 유리를 끼워 만든 문.</t>
  </si>
  <si>
    <t>5761</t>
  </si>
  <si>
    <t>김나지움</t>
  </si>
  <si>
    <t>(희) gymnasion</t>
  </si>
  <si>
    <t>① 고대 그리스에서 체육시설이면서 동시에 사교를 위한 공간.  ② 독일의 전통적 중등 교육 기관. 수업 연한은 9년으로 16세기 초에는 고전적 교양을 목적으로 한 학교였으나 19세기 초에 대학 준비 교육기관이 되었음.</t>
  </si>
  <si>
    <t>5762</t>
  </si>
  <si>
    <t>김장광</t>
  </si>
  <si>
    <t>김치를 넣은 김장독을 보관하는 창고.</t>
  </si>
  <si>
    <t>5763</t>
  </si>
  <si>
    <t>깃발정첩</t>
  </si>
  <si>
    <t>무거운 철제 문짝 등에 쓰이는 정첩.</t>
  </si>
  <si>
    <t>5764</t>
  </si>
  <si>
    <t>깊은 우물</t>
  </si>
  <si>
    <t>deep well</t>
  </si>
  <si>
    <t>피압 지하수를 대상으로 하는 연직의 우물. 일반적으로 10m로부터 400m 정도 깊이이나 600m 이상의 것도 있다. ↔ 얕은 우물.</t>
  </si>
  <si>
    <t>5765</t>
  </si>
  <si>
    <t>깊은구멍파기끌</t>
  </si>
  <si>
    <t>구멍파기끌의 하나.</t>
  </si>
  <si>
    <t>5766</t>
  </si>
  <si>
    <t>깊은기초</t>
  </si>
  <si>
    <t>deep foundation, -基礎</t>
  </si>
  <si>
    <t>기초지반의 지지력이 충분하지 못하거나 침하가 과도하게 일어나는 경우에 말뚝, 피어, 케이슨 등의 깊은 기초를 설치하여 지지력이 충분히 큰 하부지반에 상부구조물의 하중을 전달하거나, 지반을 개량한 후에 기초를 설치하는 것을 말한다.</t>
  </si>
  <si>
    <t>5767</t>
  </si>
  <si>
    <t>깊은기초지정</t>
  </si>
  <si>
    <t>-基礎地定</t>
  </si>
  <si>
    <t>지반이 약하고, 일반 말뚝지정공법으로 불가능할 때의 기초를 깊게 하는 지정공법.</t>
  </si>
  <si>
    <t>5768</t>
  </si>
  <si>
    <t>깊은기초지정의 종류</t>
  </si>
  <si>
    <t>말뚝기초, 강관시판기초(鋼管矢板基礎), 연벽정통기초(連壁井筒基礎), 케이숀 기초 등이 있다.</t>
  </si>
  <si>
    <t>5769</t>
  </si>
  <si>
    <t>가구①</t>
  </si>
  <si>
    <t>block, 街區</t>
  </si>
  <si>
    <t>가로에 의해 둘러싸인 일단의 구역. 도시조직을 형성하는 기본 단위로서, 건물 등이 입지하며, 일반적으로 여러 개의 필지로 구획됨.</t>
  </si>
  <si>
    <t>577</t>
  </si>
  <si>
    <t>깊은용입용접봉</t>
  </si>
  <si>
    <t>deep penetration electrode</t>
  </si>
  <si>
    <t>피복 중에 유기물이나 철분을 포함하여, 깊은 용입에 생기는 피복 용접봉. 모재의 영향을 받기 쉬우므로 피복의 염기도는 비교적 많이 유지하며, 산성 광물도 적당하게 배합되어 있다. 큰 전류의 사용이 가능하다.</t>
  </si>
  <si>
    <t>5771</t>
  </si>
  <si>
    <t>깊은우물공법</t>
  </si>
  <si>
    <t>deep well method, 深井工法</t>
  </si>
  <si>
    <t>굴착을 위해우물을 파서 지하 수위를 강하시키는 배수공법.</t>
  </si>
  <si>
    <t>5773</t>
  </si>
  <si>
    <t>깊은우물용 전기우물펌프</t>
  </si>
  <si>
    <t>KS B 6323.</t>
  </si>
  <si>
    <t>5774</t>
  </si>
  <si>
    <t>깊은평줄눈</t>
  </si>
  <si>
    <t>stripped joint</t>
  </si>
  <si>
    <t>줄눈의 종류 중 하나로 다른 줄눈에 비해 깊다. 벽돌을 쌓을 때 줄눈에 줄눈대를 끼워서 나중에 빼는 방법이다.</t>
  </si>
  <si>
    <t>5775</t>
  </si>
  <si>
    <t>깊이</t>
  </si>
  <si>
    <t>depth, deepness, 深</t>
  </si>
  <si>
    <t>위에서 밑바닥까지, 또는 겉에서 속까지의 거리.</t>
  </si>
  <si>
    <t>5776</t>
  </si>
  <si>
    <t>까뀌</t>
  </si>
  <si>
    <t>adze, adz, flat adze</t>
  </si>
  <si>
    <t>① 목재를 다듬는 도구의 하나. 나무를 찍어 깎아 면을 다듬는 작은 자귀. =손자귀. ② 날이 가로로 나 있어 자루와 직각으로 되어 있음.</t>
  </si>
  <si>
    <t>5777</t>
  </si>
  <si>
    <t>까대기</t>
  </si>
  <si>
    <t>건물의 외벽 또는 담장, 성벽 등에 임시로 덧붙여 만든 허름한 건조물.</t>
  </si>
  <si>
    <t>5778</t>
  </si>
  <si>
    <t>가구 딸린 임대</t>
  </si>
  <si>
    <t>renting with fixtures, furnished house for rent, 家具-賃貸</t>
  </si>
  <si>
    <t>기본적인 가구와 설비를 포함시켜 주택, 사무실 등을 임대하는 방식.</t>
  </si>
  <si>
    <t>578</t>
  </si>
  <si>
    <t>까치구멍집</t>
  </si>
  <si>
    <t>추위와 산짐승의 공격을 막기 위해 방을 두 겹 또는 세 겹으로 이어 붙이고, 채광이나 환기를 위해 지붕 합각벽에 작은 구멍을 뚫은 집. 강원도와 경상북도 북부 산간 지방에 분포하는 민가 형식.</t>
  </si>
  <si>
    <t>5780</t>
  </si>
  <si>
    <t>까치박공</t>
  </si>
  <si>
    <t>팔작지붕 건물의 양 측면 합각을 구성하는 부분에 ㅅ자 형태로 붙인 널.</t>
  </si>
  <si>
    <t>5781</t>
  </si>
  <si>
    <t>까치박공널</t>
  </si>
  <si>
    <t>⇨박공널.</t>
  </si>
  <si>
    <t>5782</t>
  </si>
  <si>
    <t>까치발</t>
  </si>
  <si>
    <t>선반이나 탁자 따위의 널빤지를 버티어 받치기 위하여 수직면에 대는 직각 삼각형 모양의 나무나 쇠. 빗변이 널빤지에서 누르는 힘을 받도록 되어 있다.</t>
  </si>
  <si>
    <t>5783</t>
  </si>
  <si>
    <t>깎낫</t>
  </si>
  <si>
    <t>방망이나 홍두깨 따위를 깎는 데 쓰는 낫.</t>
  </si>
  <si>
    <t>5784</t>
  </si>
  <si>
    <t>깎아 메우기</t>
  </si>
  <si>
    <t>cut and fill</t>
  </si>
  <si>
    <t>원지반이나 지산을 굴착하는 공법.</t>
  </si>
  <si>
    <t>5786</t>
  </si>
  <si>
    <t>깎아내기</t>
  </si>
  <si>
    <t>cutting off</t>
  </si>
  <si>
    <t>토공사의 일부로서, 흙을 깎아내는 작업</t>
  </si>
  <si>
    <t>5787</t>
  </si>
  <si>
    <t>깎아내기 마무리</t>
  </si>
  <si>
    <t>leveling uneven joint</t>
  </si>
  <si>
    <t>표면다듬질 끌작업 따내기 줄질 깎아내기</t>
  </si>
  <si>
    <t>5788</t>
  </si>
  <si>
    <t>깎아냄</t>
  </si>
  <si>
    <t>끌을 사용해서 콘크리트나 돌 표면의 불필요하게 볼록한 부분을 깎아내는 것.</t>
  </si>
  <si>
    <t>5789</t>
  </si>
  <si>
    <t>가구 배치도</t>
  </si>
  <si>
    <t>furniture layout drawing, 家具配置圖</t>
  </si>
  <si>
    <t>의도에 맞도록 도면 상으로 가구를 배치한 것</t>
  </si>
  <si>
    <t>579</t>
  </si>
  <si>
    <t>깎음질</t>
  </si>
  <si>
    <t>깎는 작업.</t>
  </si>
  <si>
    <t>5790</t>
  </si>
  <si>
    <t>깎접기</t>
  </si>
  <si>
    <t>모난 재목의 옆면을 비스듬히 깎아 내는 일. ⇨볼접기(＝).</t>
  </si>
  <si>
    <t>5791</t>
  </si>
  <si>
    <t>깎지걸이쇠</t>
  </si>
  <si>
    <t>돌덩이 등을 끌어 올리고 내리는 쇠집게</t>
  </si>
  <si>
    <t>5792</t>
  </si>
  <si>
    <t>깎지연귀</t>
  </si>
  <si>
    <t>모서리를 모질게 엇베어 맞춘 연귀 ⇨사개연귀(＝).</t>
  </si>
  <si>
    <t>5793</t>
  </si>
  <si>
    <t>깔개 기와</t>
  </si>
  <si>
    <t>바닥에 까는 기와.</t>
  </si>
  <si>
    <t>5795</t>
  </si>
  <si>
    <t>깔개보</t>
  </si>
  <si>
    <t>지붕보를 중간에서 지지하는 직각방향 보.</t>
  </si>
  <si>
    <t>5797</t>
  </si>
  <si>
    <t>깔기돌</t>
  </si>
  <si>
    <t>rectangular stone</t>
  </si>
  <si>
    <t>① 수평면 또는 사면에 배치된 직사각형의 다듬돌. ② 줄기초로 사용하기 위하여 길이 방향으로 늘어놓은 다듬돌.</t>
  </si>
  <si>
    <t>5798</t>
  </si>
  <si>
    <t>2점 투시</t>
  </si>
  <si>
    <t>2개의 소실점을 갖는 투시도법의 한 종류.</t>
  </si>
  <si>
    <t>58</t>
  </si>
  <si>
    <t>가구 분할</t>
  </si>
  <si>
    <t>街區分割</t>
  </si>
  <si>
    <t>일단의 토지에 가로를 설치하여 여러 개의 가구로 분할함으로써 , 해당 토지가 건축 등 도시적 목적으로 활용할 수 있도록 하는 행위</t>
  </si>
  <si>
    <t>580</t>
  </si>
  <si>
    <t>깔도리</t>
  </si>
  <si>
    <t>조적조 건물의 외벽 상단에 벽체를 따라 길게 놓아 지붕틀의 평보를 받치는 도리.</t>
  </si>
  <si>
    <t>5800</t>
  </si>
  <si>
    <t>깔때기</t>
  </si>
  <si>
    <t>funnel, 漏斗</t>
  </si>
  <si>
    <t>병에 물 등을 넣을 때 쓰는 원추형으로 만든 그릇</t>
  </si>
  <si>
    <t>5802</t>
  </si>
  <si>
    <t>깔때기 홈통</t>
  </si>
  <si>
    <t>elbow： gooseneck</t>
  </si>
  <si>
    <t>처마홈통이나 선홈통에 연결되는 경사진 홈통으로 각형 또는 원형의 모양임. 모양과 작용이 깔때기와 비슷함.</t>
  </si>
  <si>
    <t>5803</t>
  </si>
  <si>
    <t>깔때기홈통</t>
  </si>
  <si>
    <t>rain leader head, gooseneck rain leader head</t>
  </si>
  <si>
    <t>처마 끝에서 물을 받는 홈통과 그 물을 받아서 흘러내리게 하는 홈통을 잇는 깔때기 모양의 홈통.</t>
  </si>
  <si>
    <t>5804</t>
  </si>
  <si>
    <t>깔모르타르</t>
  </si>
  <si>
    <t>bed mortar</t>
  </si>
  <si>
    <t>조적 공사에서 석재, 벽돌, 콘크리트 블록 등을 쌓을때 하단의 안정 및 접착력을 높이기 위하여 바탕에 미리 펴까는 모르타르</t>
  </si>
  <si>
    <t>5805</t>
  </si>
  <si>
    <t>깔틈막이대</t>
  </si>
  <si>
    <t>piece of waist sheathing, batten</t>
  </si>
  <si>
    <t>틈서리를 막아 대는 널, 널빤지.</t>
  </si>
  <si>
    <t>5806</t>
  </si>
  <si>
    <t>깔판</t>
  </si>
  <si>
    <t>① 마감재의 뒷면이나 밑에 바탕으로 까는 판 . ② 비계나 동바리 등을 조립할 때 바닥이나 지주 밑에 까는 판자나 철판.</t>
  </si>
  <si>
    <t>5807</t>
  </si>
  <si>
    <t>깔퍼티</t>
  </si>
  <si>
    <t>bed putty, back putty</t>
  </si>
  <si>
    <t>받침 퍼터</t>
  </si>
  <si>
    <t>5808</t>
  </si>
  <si>
    <t>깔홈통</t>
  </si>
  <si>
    <t>홈통의 종류 중 하나. ⇨흐름홈통(＝).</t>
  </si>
  <si>
    <t>5809</t>
  </si>
  <si>
    <t>깡</t>
  </si>
  <si>
    <t>중국 만주식의 구들이다.</t>
  </si>
  <si>
    <t>5810</t>
  </si>
  <si>
    <t>깨기</t>
  </si>
  <si>
    <t>돌을 쪼개는 작업.</t>
  </si>
  <si>
    <t>5811</t>
  </si>
  <si>
    <t>깬돌</t>
  </si>
  <si>
    <t>산복이나 개천에 산재하고 있는 모양이 일정하지 않은 작은 돌.</t>
  </si>
  <si>
    <t>5812</t>
  </si>
  <si>
    <t>깬돌 지정</t>
  </si>
  <si>
    <t>broken stone foundation</t>
  </si>
  <si>
    <t>지지 지반과 직접 기초 등 사이에 다져서 만드는 깬돌 층을 말한다.</t>
  </si>
  <si>
    <t>5813</t>
  </si>
  <si>
    <t>깬면</t>
  </si>
  <si>
    <t>chopped face； quarry face</t>
  </si>
  <si>
    <t>제면. 원석을 쪼갠 돌의 표면.</t>
  </si>
  <si>
    <t>5814</t>
  </si>
  <si>
    <t>깬자갈</t>
  </si>
  <si>
    <t>broken-stone, crushed stone, crushed rock, 碎石</t>
  </si>
  <si>
    <t>큰 돌을 깨서 만든 인공적인 자갈. 원석을 깨어 입경이 10~70mm정도로 조립율이 적당히 혼합된 자갈</t>
  </si>
  <si>
    <t>5815</t>
  </si>
  <si>
    <t>깬자갈콘크리트</t>
  </si>
  <si>
    <t>concrete with broken-stone, crushed stone concrete, 碎石－</t>
  </si>
  <si>
    <t>① 보통 강자갈 대신 인공적으로 깬자갈을 사용한 콘크리트. 깬자갈 콘크리트의 특징은 강자갈에 비하여 자갈표면이 거칠어 시멘트페이스트의 부착력이 크기 때문에 동일 물시멘트비에서는 보통콘크리트보다 강도가 큼.</t>
  </si>
  <si>
    <t>5816</t>
  </si>
  <si>
    <t>꺾쇠</t>
  </si>
  <si>
    <t>목관이나 목곽의 모서리부분을 고정시키는 철기.  "ㄷ"자상의 못으로 관정보다 목재의 넓은 부분을 잡아 고정시킬 수 있어 넓은 판재를 고정시키기에 적합한 형태이다.</t>
  </si>
  <si>
    <t>5818</t>
  </si>
  <si>
    <t>꺾쇠이음</t>
  </si>
  <si>
    <t>석재가 이어지는 곳에서 양쪽에 홈을 파고 꺾쇠를 넣은 다음 납물 또는 모르타르를 채워 고정시키는 이음 방법</t>
  </si>
  <si>
    <t>5820</t>
  </si>
  <si>
    <t>꺾어돌음계단</t>
  </si>
  <si>
    <t>side flight, double-return stairs</t>
  </si>
  <si>
    <t>시작에서 계단참까지는 직선의 넓은 폭의 계단으로 오르며 참에서 부터 양쪽으로 나누어져서 꺾어 오르는 계단.</t>
  </si>
  <si>
    <t>기문당74.6%</t>
  </si>
  <si>
    <t>5821</t>
  </si>
  <si>
    <t>꺾은계단</t>
  </si>
  <si>
    <t>5828</t>
  </si>
  <si>
    <t>꺾은금공정표</t>
  </si>
  <si>
    <t>공정표의 종류 중 하나로 꺽은 금을 사용한 공정표. ⇨꺾인반자(＝).</t>
  </si>
  <si>
    <t>5829</t>
  </si>
  <si>
    <t>가구②</t>
  </si>
  <si>
    <t>frame structure, 架構</t>
  </si>
  <si>
    <t>① 낱낱의 재료를 결합하여 만든 구조, 또는 그 구조물. ② 목구조에서는 지붕가구, 벽체가구 등의 총칭. ③ ‘兩柱一衡謂之架’에서의 ‘架(시렁 가)’와 구조라는 뜻의 ‘構(얽을 구, 닥나무 구)’가 결합된 ‘집의 구조’를 의미하는 낱말. ④ 공간을 형성하는 목조건물의 골격구조를 가구라 부른다. 기둥 위에 여러 가지 부재들이 횡방향으로 가로질러 공간을 형성하는 구조형식 또는 사용된 부재의 총칭</t>
  </si>
  <si>
    <t>583</t>
  </si>
  <si>
    <t>꺾은반자</t>
  </si>
  <si>
    <t>공정표의 종류 중 하나로 꺽은 금을 사용한 공정표. ⇨꺾은선 그래프공정표(＝).</t>
  </si>
  <si>
    <t>5830</t>
  </si>
  <si>
    <t>꺾은선 그래프식 공정표</t>
  </si>
  <si>
    <t>折線graph式工程表</t>
  </si>
  <si>
    <t>일반적으로 공사량, 재료반입량, 인공수(人工數)와 월일과의 관계를 나타낸 공정표. ② 표시방법에 의한 공정표의 한 형식. 세로축에 작업량 혹은 기성고의 정도를 잡고 가로축에 공사의 일시를 잡아서 각 공사의 공정을 경사된 절선 같은 곡선으로 표시하는 것.  ＝꺾은금공정표＝절선식 공정표(折線式工程表).</t>
  </si>
  <si>
    <t>5831</t>
  </si>
  <si>
    <t>꺾은지붕</t>
  </si>
  <si>
    <t>꺽인지붕과 같은 의미로 박공지붕의 물매가 도중에서 꺾여 상하가 다르게 된 지붕.</t>
  </si>
  <si>
    <t>5832</t>
  </si>
  <si>
    <t>꺾인 계단</t>
  </si>
  <si>
    <t>U-shaped staircase</t>
  </si>
  <si>
    <t>도중에 꺾여 방향을 바꿔 오르내리는 계단.</t>
  </si>
  <si>
    <t>5833</t>
  </si>
  <si>
    <t>꺾인 보</t>
  </si>
  <si>
    <t>curved beam</t>
  </si>
  <si>
    <t>보 전체가 직선이 아닌 굴곡이 있는 보.</t>
  </si>
  <si>
    <t>5834</t>
  </si>
  <si>
    <t>꺾인 양판문</t>
  </si>
  <si>
    <t>밑막이 혹은 선대로 만든 둘레에 통널판을 끼운 양판문 중간에 경첩을 붙여 양쪽으로 꺾이게 한 띠장 양판문.</t>
  </si>
  <si>
    <t>5835</t>
  </si>
  <si>
    <t>꺾인계단</t>
  </si>
  <si>
    <t>dog-leg stair dog -legged stair, half-turn stair, half -pace stair, 折曲階段</t>
  </si>
  <si>
    <t>계단이 직선이 아니고 시작과 끝의 방향이 바뀌어 곡률을 가진 계단. (=꺾은 계단)</t>
  </si>
  <si>
    <t>5836</t>
  </si>
  <si>
    <t>꺾인못</t>
  </si>
  <si>
    <t>꺾여 구부러진 못으로 미닫이를 골조에 붙일 때 사용된다.</t>
  </si>
  <si>
    <t>5837</t>
  </si>
  <si>
    <t>꺾인반자</t>
  </si>
  <si>
    <t>방, 마루의 천장을 가리는 구조체인 반자의 끝부분이 천정과 가까운 벽까지 꺽인 반자.</t>
  </si>
  <si>
    <t>5838</t>
  </si>
  <si>
    <t>꺾인지붕</t>
  </si>
  <si>
    <t>curb roof, 折屋蓋, 曲屋蓋, 折曲屋蓋</t>
  </si>
  <si>
    <t>박공지붕의 물매가 도중에서 꺾여 상하가 다르게 된 지붕. (=꺾은지붕)</t>
  </si>
  <si>
    <t>5839</t>
  </si>
  <si>
    <t>가구③</t>
  </si>
  <si>
    <t>household, 家口</t>
  </si>
  <si>
    <t>주택 내 거주하는 독립적인 생활 주체.</t>
  </si>
  <si>
    <t>584</t>
  </si>
  <si>
    <t>껍질</t>
  </si>
  <si>
    <t>ring-gall, 樹皮</t>
  </si>
  <si>
    <t>껍질은 물체의 겉을 싸고 있는 막을 뜻한다. 보통 단단하지 않은 속 물체를 보호하기 위해 질긴 물질의 켜로 만들어진 경우가 많다. 껍데기(각, 殼)는 달걀이나 조개 따위의 겉을 싸고 있는 단단한 물질을 이른다.</t>
  </si>
  <si>
    <t>5840</t>
  </si>
  <si>
    <t>껍질박이</t>
  </si>
  <si>
    <t>bark pocket, bark seam, rind gall, 人皮</t>
  </si>
  <si>
    <t>껍질의 일부가 목재 내부에 끼어 들어가 표면에 보이는것.</t>
  </si>
  <si>
    <t>5841</t>
  </si>
  <si>
    <t>꼬리보</t>
  </si>
  <si>
    <t>牛尾梁</t>
  </si>
  <si>
    <t>소꼬리 모양으로 휘어진 보로서, 맞배지붕의 측면에서 도리와 도리 사이를 경사지게 연결하여 횡방향 강성을 높이는 역할을 한다.</t>
  </si>
  <si>
    <t>5843</t>
  </si>
  <si>
    <t>꼬리손잡이</t>
  </si>
  <si>
    <t>노끈이나 가죽끈 따위로 만든 손잡이.</t>
  </si>
  <si>
    <t>5844</t>
  </si>
  <si>
    <t>꼬인기둥</t>
  </si>
  <si>
    <t>wreathed column, spiral column, twisted column, 捩柱</t>
  </si>
  <si>
    <t>꼬인 형태의 기둥.</t>
  </si>
  <si>
    <t>5845</t>
  </si>
  <si>
    <t>꼬임선</t>
  </si>
  <si>
    <t>stranded wire</t>
  </si>
  <si>
    <t>여러 줄의 연동 소선(軟銅素線)을 서로 꼬은 전선. 굵기는 소선의 단면적의 합으로 나타낸다.</t>
  </si>
  <si>
    <t>5846</t>
  </si>
  <si>
    <t>꼭대기광선</t>
  </si>
  <si>
    <t>toplight,ceiling light, 頂光線</t>
  </si>
  <si>
    <t>장루등(檣樓燈) ((기함(旗艦) 돛대 후부의 신호등)); 위쪽에서의 빛. 천장에 만든 창에서 오는 빛. ⇨천창 광선.</t>
  </si>
  <si>
    <t>5847</t>
  </si>
  <si>
    <t>꼭대기탑</t>
  </si>
  <si>
    <t>lantern, 頂塔</t>
  </si>
  <si>
    <t>건물 가장 높은 곳에 세워놓은 탑 모양의 부분.</t>
  </si>
  <si>
    <t>5848</t>
  </si>
  <si>
    <t>꼭지정첩</t>
  </si>
  <si>
    <t>힌지 위에 장식용 꼭지가 있는 정첩</t>
  </si>
  <si>
    <t>5849</t>
  </si>
  <si>
    <t>가구④</t>
  </si>
  <si>
    <t>furniture, 家具</t>
  </si>
  <si>
    <t>의류의 수납에서 식품저장·운반·기거·휴식·동작에 이르기까지 삶을 영위하는 데 필요한 생활도구.</t>
  </si>
  <si>
    <t>585</t>
  </si>
  <si>
    <t>꼿매기</t>
  </si>
  <si>
    <t>부연의 설치를 안정감 있게 하기 위하여 부연의 착고를 평고대 위 바깥면에서 안쪽으로 들여놓은 자리</t>
  </si>
  <si>
    <t>5850</t>
  </si>
  <si>
    <t>꽂아넣기</t>
  </si>
  <si>
    <t>모르타르 미장면이 마르기 전에 작은 돌과 같은 장식을 박아 넣어 마무리하는 것</t>
  </si>
  <si>
    <t>5851</t>
  </si>
  <si>
    <t>꽂이못</t>
  </si>
  <si>
    <t>串釘</t>
  </si>
  <si>
    <t>물건이나 재료를 박아서 빠지지 않게 고정하는데 쓰는 못</t>
  </si>
  <si>
    <t>5852</t>
  </si>
  <si>
    <t>꽂이받이</t>
  </si>
  <si>
    <t>볼트 끝을 받아서 고정하는 철물</t>
  </si>
  <si>
    <t>5853</t>
  </si>
  <si>
    <t>꽂이쇠</t>
  </si>
  <si>
    <t>lock bolt, cat bar[bolt]</t>
  </si>
  <si>
    <t>5854</t>
  </si>
  <si>
    <t>꽂이식 진동기</t>
  </si>
  <si>
    <t>발진체를 내장한 원통 막대형의 진동체를 갖춘 콘크리트용 진동기. 직접 콘크리트 속에 삽입하여 진동을 준다. ⇨막대형 진동기(＝).</t>
  </si>
  <si>
    <t>5856</t>
  </si>
  <si>
    <t>꽂이자물쇠</t>
  </si>
  <si>
    <t>꽂이쇠를 열쇠처럼 사용하여 잠금할 수 있는 철물</t>
  </si>
  <si>
    <t>5857</t>
  </si>
  <si>
    <t>꽂임근</t>
  </si>
  <si>
    <t>dowel bar</t>
  </si>
  <si>
    <t>철근콘크리트 구조에서 접합부의 엇갈림 방지를 목적으로 접합면에 직각으로 배치한 철근</t>
  </si>
  <si>
    <t>5858</t>
  </si>
  <si>
    <t>꽂임촉</t>
  </si>
  <si>
    <t>dowel, juggle</t>
  </si>
  <si>
    <t>두 부재의 이음이나 맞춤에 꽂아넣은 촉</t>
  </si>
  <si>
    <t>5859</t>
  </si>
  <si>
    <t>가구공</t>
  </si>
  <si>
    <t>cabinet maker, furniture maker, 家具工</t>
  </si>
  <si>
    <t>가구의 제작 및 조립을 주요 업무로 하는 기능공.</t>
  </si>
  <si>
    <t>586</t>
  </si>
  <si>
    <t>꽂임촉 거멀접기</t>
  </si>
  <si>
    <t>doweled joint</t>
  </si>
  <si>
    <t>판 접합부 사이에 꽂임촉을 삽입해 두 부재(판)를 접합하는 방법.</t>
  </si>
  <si>
    <t>5860</t>
  </si>
  <si>
    <t>꽂임촉 이음</t>
  </si>
  <si>
    <t>① 목조 맞춤법 중 하나. 가구에 많이 쓰이며 두 부재에 구멍을 뚫고 그 안에 꽂임촉을 넣는 방법. ② 장부 대신에 경재로 만든 원주형의 표면에 홈을 붙인 임시 장부를, 1개소에 대하여 2개 이상 끼워 접합한 것. 절곡에 대하여 강하다.</t>
  </si>
  <si>
    <t>5861</t>
  </si>
  <si>
    <t>꽃교창</t>
  </si>
  <si>
    <t>교창의 살을 꽃무늬로 장식한 것</t>
  </si>
  <si>
    <t>5862</t>
  </si>
  <si>
    <t>꽃담</t>
  </si>
  <si>
    <t>담장을 화려하게 꾸민것(=화장, 화문담, 화초담, 분장, 영롱담, 취벽)</t>
  </si>
  <si>
    <t>5863</t>
  </si>
  <si>
    <t>꽃무늬</t>
  </si>
  <si>
    <t>花紋</t>
  </si>
  <si>
    <t>꽃 모양 무늬</t>
  </si>
  <si>
    <t>5864</t>
  </si>
  <si>
    <t>꽃살</t>
  </si>
  <si>
    <t>꽃처럼 화려한 무늬로 장식한 창호의 살대</t>
  </si>
  <si>
    <t>5865</t>
  </si>
  <si>
    <t>꽃살문</t>
  </si>
  <si>
    <t>ornament door flower designed door, 花箭門</t>
  </si>
  <si>
    <t>꽃살을 사용하여 만든 문(門)</t>
  </si>
  <si>
    <t>5866</t>
  </si>
  <si>
    <t>꽃살창</t>
  </si>
  <si>
    <t>flower designed window, 花箭窓</t>
  </si>
  <si>
    <t>꽃살을 사용하여 만든 창(窓)</t>
  </si>
  <si>
    <t>5867</t>
  </si>
  <si>
    <t>꽃쇠</t>
  </si>
  <si>
    <t>꽃 무늬를 새긴 못받이 철판으로서 국화철, 괏쇠라고도 함</t>
  </si>
  <si>
    <t>5868</t>
  </si>
  <si>
    <t>꽃심</t>
  </si>
  <si>
    <t>花心</t>
  </si>
  <si>
    <t>꽃의 중심부를 그린 무늬</t>
  </si>
  <si>
    <t>5869</t>
  </si>
  <si>
    <t>가구공사</t>
  </si>
  <si>
    <t>cabinet work, 家具工事</t>
  </si>
  <si>
    <t>가구제작 및 설치에 관한 공사의 총칭.</t>
  </si>
  <si>
    <t>587</t>
  </si>
  <si>
    <t>꽃싹</t>
  </si>
  <si>
    <t>꽃이나 잎의 싹을 그린 무늬</t>
  </si>
  <si>
    <t>5870</t>
  </si>
  <si>
    <t>꽃자리</t>
  </si>
  <si>
    <t>figured mat</t>
  </si>
  <si>
    <t>꽃돗자리(꽃의 모양을 놓아 짠 돗자리).</t>
  </si>
  <si>
    <t>5871</t>
  </si>
  <si>
    <t>꾀중방</t>
  </si>
  <si>
    <t>-中枋</t>
  </si>
  <si>
    <t>대청과 방 사이 마루귀틀에 설치된 인방</t>
  </si>
  <si>
    <t>5873</t>
  </si>
  <si>
    <t>꾀창</t>
  </si>
  <si>
    <t>분합문 위에 설치된 창으로 고창이라고도 함</t>
  </si>
  <si>
    <t>5874</t>
  </si>
  <si>
    <t>꿰방</t>
  </si>
  <si>
    <t>기둥과 같은 부재에 재를 끼우기 위해 맞뚫은 구멍</t>
  </si>
  <si>
    <t>5876</t>
  </si>
  <si>
    <t>꿸대</t>
  </si>
  <si>
    <t>batten rail, 貫木</t>
  </si>
  <si>
    <t>① 두 기둥을 구조적으로 연결하기 위해 기둥의 가로로 관통시켜 사용하는 평평한 가로대.</t>
  </si>
  <si>
    <t>5877</t>
  </si>
  <si>
    <t>꿸대 고정</t>
  </si>
  <si>
    <t>두 기둥을 구조적으로 연결하기 위해 기둥의 안쪽면에 가로대나 내민보 등으로 연결하는 방법.</t>
  </si>
  <si>
    <t>5878</t>
  </si>
  <si>
    <t>꿸대 평면</t>
  </si>
  <si>
    <t>외바탕의 진벽에 있어서 꿸대의 위치 균열을 막기 위한 공법. =꿸대 조임</t>
  </si>
  <si>
    <t>5879</t>
  </si>
  <si>
    <t>가구광장</t>
  </si>
  <si>
    <t>街區廣場</t>
  </si>
  <si>
    <t>광장의 형식 중 하나로서 가구(街區)로 위요된 광장을 말한다.</t>
  </si>
  <si>
    <t>588</t>
  </si>
  <si>
    <t>꿸중방</t>
  </si>
  <si>
    <t>마루귀틀의 촉이 끼워지는 하인방</t>
  </si>
  <si>
    <t>5880</t>
  </si>
  <si>
    <t>끌</t>
  </si>
  <si>
    <t>나무에 홈을 파거나 또는 표면을 다듬거나 복잡한 무늬를 만드는데 쓰는 손도구 가운데 하나</t>
  </si>
  <si>
    <t>5886</t>
  </si>
  <si>
    <t>끌구멍</t>
  </si>
  <si>
    <t>chisel hole</t>
  </si>
  <si>
    <t>끌질해서 파낸 장부 구멍</t>
  </si>
  <si>
    <t>5887</t>
  </si>
  <si>
    <t>끌기계</t>
  </si>
  <si>
    <t>chisel machine</t>
  </si>
  <si>
    <t>목재에 정방형의 장부 구멍을 파는 목공 기계를 말한다.</t>
  </si>
  <si>
    <t>5888</t>
  </si>
  <si>
    <t>가구디자인</t>
  </si>
  <si>
    <t>furniture design, cabinet design, 家具-</t>
  </si>
  <si>
    <t>① 생활 및 작업에 필요한 도구, 장치, 집기에 대한 디자인. ② 가구디자인은 넓은 의미로 볼 때 건축 디자인의 한 부부분으로 간주될 수 있다.</t>
  </si>
  <si>
    <t>589</t>
  </si>
  <si>
    <t>끌밥</t>
  </si>
  <si>
    <t>끌질로 생기는 나무 부스러기</t>
  </si>
  <si>
    <t>5890</t>
  </si>
  <si>
    <t>끌방망이</t>
  </si>
  <si>
    <t>chiselmallet</t>
  </si>
  <si>
    <t>끌 머리를 두들길 때 사용하는 나무 메.</t>
  </si>
  <si>
    <t>5891</t>
  </si>
  <si>
    <t>끌영창</t>
  </si>
  <si>
    <t>-映窓</t>
  </si>
  <si>
    <t>미서기창으로 한짝을 열면 다른 짝이 끌리면서 열리는 영창</t>
  </si>
  <si>
    <t>5892</t>
  </si>
  <si>
    <t>끝걷기</t>
  </si>
  <si>
    <t>서까래처럼 긴 부재의 끝부분을 중간보다 약간 가늘게 깎는 기법</t>
  </si>
  <si>
    <t>5893</t>
  </si>
  <si>
    <t>끝높임</t>
  </si>
  <si>
    <t>점토 기와의 소성시 변형에 의한 기와 모양의 표현 중 하나.</t>
  </si>
  <si>
    <t>5896</t>
  </si>
  <si>
    <t>끝동</t>
  </si>
  <si>
    <t>두절목(頭切木). 베어 낸 통나무의 위쪽 끄트머리 부분.</t>
  </si>
  <si>
    <t>5897</t>
  </si>
  <si>
    <t>끝동부리</t>
  </si>
  <si>
    <t>cut end, 末木</t>
  </si>
  <si>
    <t>베어 낸 통나무의 위쪽 끄트머리 부분.</t>
  </si>
  <si>
    <t>5898</t>
  </si>
  <si>
    <t>끝동이음</t>
  </si>
  <si>
    <t>가장자리 이음 2매의 판을 겹쳐서 양 끝면을 나란히 하여 용접하는 이음이다.</t>
  </si>
  <si>
    <t>5899</t>
  </si>
  <si>
    <t>2종비닐절연전선</t>
  </si>
  <si>
    <t>heat- resistant polyvinyl chloride insulated wire, 二種－絶緣電線</t>
  </si>
  <si>
    <t>① 옥내용 600V 비닐절연전선으로 내열성‧가소재를 사용한 염화비닐수지를 주체로 한 컴파운드로 절연한 것임. ② 주로 전기시설 배선과 간선배선에 많이 사용.</t>
  </si>
  <si>
    <t>59</t>
  </si>
  <si>
    <t>가구물</t>
  </si>
  <si>
    <t>constructions, 架構物</t>
  </si>
  <si>
    <t>하나하나 재료를 조립하여 만든 구조물의 총칭.</t>
  </si>
  <si>
    <t>590</t>
  </si>
  <si>
    <t>끝마구리</t>
  </si>
  <si>
    <t>to end, 末口</t>
  </si>
  <si>
    <t>부재의 끝부분에 가공한 면</t>
  </si>
  <si>
    <t>5900</t>
  </si>
  <si>
    <t>끝마무리</t>
  </si>
  <si>
    <t>finishing</t>
  </si>
  <si>
    <t>건축에서 기초적인 시공이 끝나고 마감재질의 최종적인 마무리를 하는 작업. 피니싱(finishing)이라고 한다.</t>
  </si>
  <si>
    <t>5901</t>
  </si>
  <si>
    <t>끝막이</t>
  </si>
  <si>
    <t>wooden clamp</t>
  </si>
  <si>
    <t>판벽, 선박판 등의 마구리면이 떨어지지 않고 깔끔하게 보이게 하기 위해 덧대는 목재조각.</t>
  </si>
  <si>
    <t>5902</t>
  </si>
  <si>
    <t>끝모멘트</t>
  </si>
  <si>
    <t>단부모멘트의 다른 표현.</t>
  </si>
  <si>
    <t>5903</t>
  </si>
  <si>
    <t>끝손질대패</t>
  </si>
  <si>
    <t>smoothing plane, finishing plane</t>
  </si>
  <si>
    <t>표면 끝손질에 쓰이는 마무리 대패</t>
  </si>
  <si>
    <t>5904</t>
  </si>
  <si>
    <t>끝직경</t>
  </si>
  <si>
    <t>diameter of tip, -直徑</t>
  </si>
  <si>
    <t>원목과 같은 둥근단면 나무의 양쪽 직경 중에서 가는 부분의 직경.</t>
  </si>
  <si>
    <t>5906</t>
  </si>
  <si>
    <t>끝타이플레이트</t>
  </si>
  <si>
    <t>end tie plate</t>
  </si>
  <si>
    <t>부재의 끝부분에 두는 타이</t>
  </si>
  <si>
    <t>5907</t>
  </si>
  <si>
    <t>끝터</t>
  </si>
  <si>
    <t>edge lot, edge site</t>
  </si>
  <si>
    <t>복수의 필지로 이루어진 블록에서 맨 끝에 있는 필지.</t>
  </si>
  <si>
    <t>5908</t>
  </si>
  <si>
    <t>끝홈통</t>
  </si>
  <si>
    <t>주로 빗물을 모으는 긴 홈통 끝에 있는 깔때기 모양의 홈통.</t>
  </si>
  <si>
    <t>5909</t>
  </si>
  <si>
    <t>가구배치</t>
  </si>
  <si>
    <t>furniture arrangement, 家具配置</t>
  </si>
  <si>
    <t>사용자 혹은 실의 사용목적에 따라 가구를 편의성, 효율성, 아름다움을 위하여 배치하는 것을 말한다. 주요 동선과 가구의 개폐를 고려하여 배치한다.</t>
  </si>
  <si>
    <t>591</t>
  </si>
  <si>
    <t>끼루스</t>
  </si>
  <si>
    <t>Cyrus</t>
  </si>
  <si>
    <t>페르시아 왕자. 소 아시아의 지사로서 펠로폰네소스 전쟁에서 활약했으며, B.C. 401년 맏형 아르탁세륵세스와 왕위를 다투어 패배하였다. 페스시아의 파사르가대(Pasargadae)에 그의 묘가 남아있다.</t>
  </si>
  <si>
    <t>5910</t>
  </si>
  <si>
    <t>끼우개</t>
  </si>
  <si>
    <t>furring</t>
  </si>
  <si>
    <t>초벽(도벽 등의)‧초벽재료‧올림대‧철망 기타 건축재료를 사용하여 벽체‧천장‧보 등의 외모를 갖추기 위한 바탕을 만드는 일, 또는 벽체 내부에 공간을 두기 위해 올림대를 치고 라스를 치는 일을 말한다. 수평으로 하기 위하여 얇은 널조각을 끼우는 일, 또는 그 얇은 널(조각).</t>
  </si>
  <si>
    <t>5911</t>
  </si>
  <si>
    <t>끼움 미닫이</t>
  </si>
  <si>
    <t>인방 속에서 너비 끝 부분까지 움직일 수 있도록 끼워 넣어 만든 미닫이.</t>
  </si>
  <si>
    <t>5912</t>
  </si>
  <si>
    <t>끼움 버팀</t>
  </si>
  <si>
    <t>coupled knee braces</t>
  </si>
  <si>
    <t>기둥과 횡부재 사이에 끼워 넣어 만든 가새 부재로 접합부의 횡강성을 높이는 역할을 한다.</t>
  </si>
  <si>
    <t>5914</t>
  </si>
  <si>
    <t>끼움 쐐기</t>
  </si>
  <si>
    <t>spacing</t>
  </si>
  <si>
    <t>석재를 원하는 위치에 설치하기 위해 상단 등에 끼워넣는 쐐기를 말한다. 석공사에서 사용된다.</t>
  </si>
  <si>
    <t>5915</t>
  </si>
  <si>
    <t>끼움 인방</t>
  </si>
  <si>
    <t>① 통상적인 인방보다 춤이 깊은 인방으로 벽체골조의 횡강성을 높이는 구조적인 역할을 한다. ② 인방 밑면에 새겨진 홈을 이용해 기둥과 장부 맞춤한다.</t>
  </si>
  <si>
    <t>5916</t>
  </si>
  <si>
    <t>끼움 자물쇠</t>
  </si>
  <si>
    <t>plug fastener; shutter screw； screw fastener</t>
  </si>
  <si>
    <t>① 문과 문틀 사이에 쓰이는 장금장치. ② 바깥쪽 문울거미 받이와 안쪽 문울거미를 잠그는 철물장치이며, 보통 안쪽 문울거미부터 바깥쪽 문울거미 받이에 겹쳐서 사용한다.</t>
  </si>
  <si>
    <t>5917</t>
  </si>
  <si>
    <t>끼움 장부</t>
  </si>
  <si>
    <t>기둥에 가로 걸침재를 십자형으로 붙인 맞춤의 일종.</t>
  </si>
  <si>
    <t>5918</t>
  </si>
  <si>
    <t>끼움 플러그</t>
  </si>
  <si>
    <t>separable plug</t>
  </si>
  <si>
    <t>전기 배선 중에 마련된 콘센트(잭 등)에 삽입, 빼기를 해줌으로써 회로의 접속, 개방을 하는 끼움 기구. 핀 모양, 봉상, 사각형 평행날 모양의 삽입부가 있다.</t>
  </si>
  <si>
    <t>5919</t>
  </si>
  <si>
    <t>가구보유율</t>
  </si>
  <si>
    <t>ratio of holding furniture, 家具保有率</t>
  </si>
  <si>
    <t>세대 혹은 주호 별 주요 가구(furniture) 보유 비율.</t>
  </si>
  <si>
    <t>592</t>
  </si>
  <si>
    <t>끼움목</t>
  </si>
  <si>
    <t>spacer: filler</t>
  </si>
  <si>
    <t>동토에 의해 선로의 고저 이상이 발생한 경우, 이것을 정정하기 위하여 레일과 침목 사이에 삽입하는 목제의 패킹판. 추위의 정도에 따라 동토량은 변화하며 순차적으로 필요한 두께의 끼움목을 삽입 또는 철거할 필요가 있다.</t>
  </si>
  <si>
    <t>5920</t>
  </si>
  <si>
    <t>끼움보</t>
  </si>
  <si>
    <t>양쪽 구조체에 각 단부가 고정단으로 지지된 보 부재</t>
  </si>
  <si>
    <t>5921</t>
  </si>
  <si>
    <t>끼움쇠</t>
  </si>
  <si>
    <t>spreader</t>
  </si>
  <si>
    <t>건물이나 구조물 따위에서 수평이나 수직을 맞추기 위하여 끼우는 쇳조각.</t>
  </si>
  <si>
    <t>5922</t>
  </si>
  <si>
    <t>끼움쪽</t>
  </si>
  <si>
    <t>filler, fill bar</t>
  </si>
  <si>
    <t>압축부재의 좌굴을 막기 위해 부재의 조립재 사이에 끼워 접합하는 것.</t>
  </si>
  <si>
    <t>5923</t>
  </si>
  <si>
    <t>끼움판</t>
  </si>
  <si>
    <t>filler plate</t>
  </si>
  <si>
    <t>두께가 다른 철골 부재를 덧판 사이에 끼우고 볼트 접합하는 경우, 두께를 조정하기 위해 삽입하는 얇은 강판.</t>
  </si>
  <si>
    <t>5924</t>
  </si>
  <si>
    <t>끼워 감춤</t>
  </si>
  <si>
    <t>taking in</t>
  </si>
  <si>
    <t>두 재 사이에 끼워넣은 쪽의 재가 감춰진 것.</t>
  </si>
  <si>
    <t>5925</t>
  </si>
  <si>
    <t>끼워넣기</t>
  </si>
  <si>
    <t>여러개의 부재 사이에 끼이게 넣는 방식.</t>
  </si>
  <si>
    <t>5926</t>
  </si>
  <si>
    <t>끼워맞춤</t>
  </si>
  <si>
    <t>두 개 이상의 부재를 결합하기 위해 홈을 내어 서로 맞추는 것.</t>
  </si>
  <si>
    <t>5927</t>
  </si>
  <si>
    <t>끽연실</t>
  </si>
  <si>
    <t>smoking room</t>
  </si>
  <si>
    <t>담배를 피우기 위해 만들어진 방.</t>
  </si>
  <si>
    <t>5929</t>
  </si>
  <si>
    <t>낄구멍</t>
  </si>
  <si>
    <t>＝맞춤구멍.</t>
  </si>
  <si>
    <t>5930</t>
  </si>
  <si>
    <t>나누기도</t>
  </si>
  <si>
    <t>distribution drawing, -圖</t>
  </si>
  <si>
    <t>배치 상황을 상세히 그린 도면. 낱개로 된 재료를 붙이거나 쌓을 때 사용된다.</t>
  </si>
  <si>
    <t>5934</t>
  </si>
  <si>
    <t>나란히고래</t>
  </si>
  <si>
    <t>구들을 놓을 때  데워진 공기가 흘러나오는 길을 고래라고 하며 골을 나란(平行)하게 만든 것.</t>
  </si>
  <si>
    <t>5938</t>
  </si>
  <si>
    <t>나란히 서까래</t>
  </si>
  <si>
    <t>平行椽</t>
  </si>
  <si>
    <t>서까래에 나란하게 걸은 귀서까래.</t>
  </si>
  <si>
    <t>5939</t>
  </si>
  <si>
    <t>가구사</t>
  </si>
  <si>
    <t>furniture maker, 家具士</t>
  </si>
  <si>
    <t>① 가구를 제조‧판매‧수리하는 사람(일본). ② ⇨가구장이.</t>
  </si>
  <si>
    <t>594</t>
  </si>
  <si>
    <t>나르텍스</t>
  </si>
  <si>
    <t>narthex</t>
  </si>
  <si>
    <t>그리스도교 성당의 정면입구 앞에 설치된 곳으로 현관이라고도 한다. 본래는 성당 내의 의식에 참가할 수 없는 미세례자, 또는 일시적으로 신도의 자격이 정지된 회개자의 장소였다. 엄밀하게는 외기(外氣)로부터 폐쇄된 것을 말하며, 외기에 개방된 것은 포치라고 한다.</t>
  </si>
  <si>
    <t>5940</t>
  </si>
  <si>
    <t>나무</t>
  </si>
  <si>
    <t>wood</t>
  </si>
  <si>
    <t>나무질로 된 줄기 또는 가지를 가진 여러해살이 식물을 통틀어 이르는 말. 과거, 현재까지 건축, 가구 등을 만드는 재료로 쓰이고 있다.</t>
  </si>
  <si>
    <t>5941</t>
  </si>
  <si>
    <t>나무 다듬</t>
  </si>
  <si>
    <t>sawing pattern</t>
  </si>
  <si>
    <t>원목에서 소요의 형과 치수의 목재로 오려내는 작업. 판재인 경우 취재 방법에 따라 널결이나 곧은결로 된다. →제재.</t>
  </si>
  <si>
    <t>5943</t>
  </si>
  <si>
    <t>나무 해충</t>
  </si>
  <si>
    <t>lesser grain borer, pinhole borers, -害蟲</t>
  </si>
  <si>
    <t>나무를 갉아먹는 해충의 총칭.</t>
  </si>
  <si>
    <t>5949</t>
  </si>
  <si>
    <t>가구식 구조</t>
  </si>
  <si>
    <t>post-lintel construction ; post-and-lintel construction, 架構式構造</t>
  </si>
  <si>
    <t>① 목구조, 철골구조와 같이 비교적 가늘고 긴 재료(목재‧철재)를 가로 또는 세로로 맞추어 구축한 구조. ② 건축구조의 구성양식에 따른 분류. ③ 각 부재의 크기에 따른 영향도 있지만, 각각의 부재의 이음과 맞춤, 배치와 조립 방법에 따라 내력에 영향이 크다 ④ 부재사이에 대각선 부재를 추가하여 트러스 형태로 만들면 내풍, 내진성능이 크게 좋아진다. 참고 : 일체식 구조</t>
  </si>
  <si>
    <t>기문당56.0%</t>
  </si>
  <si>
    <t>595</t>
  </si>
  <si>
    <t>나무가래</t>
  </si>
  <si>
    <t>끝날을 쇠로 하고 군두와 자루를 나무로 만들어 끼운 가래. 바닥의 흙을 파서 일구거나 고랑을 치고 두둑을 만드는 일을 한다.</t>
  </si>
  <si>
    <t>5950</t>
  </si>
  <si>
    <t>나무거죽</t>
  </si>
  <si>
    <t>木皮</t>
  </si>
  <si>
    <t>나무겉(널빤지 따위의 두 면 가운데 나무껍질에 가까운 면). ⇨널거죽.</t>
  </si>
  <si>
    <t>5951</t>
  </si>
  <si>
    <t>나무거푸집</t>
  </si>
  <si>
    <t>wood form</t>
  </si>
  <si>
    <t>나무로 된 거푸집을 말한다. 예부터 쓰이는 전통적인 재료이다. 콘크리트 구조물 형상에 맞추어 합판과 각재 등을 조립해서 쓴다.</t>
  </si>
  <si>
    <t>5952</t>
  </si>
  <si>
    <t>나무공사</t>
  </si>
  <si>
    <t>-工事</t>
  </si>
  <si>
    <t>건축에서 나무를 벌목하여 가공한 건축용 재료인 목재를 사용한 공사를 총칭하는 말.</t>
  </si>
  <si>
    <t>5953</t>
  </si>
  <si>
    <t>나무구조</t>
  </si>
  <si>
    <t>wooden construction, 木構造</t>
  </si>
  <si>
    <t>목구조. 건물의 주요 구조체가 나무로 이루어진 것.</t>
  </si>
  <si>
    <t>5954</t>
  </si>
  <si>
    <t>나무나누기</t>
  </si>
  <si>
    <t>목구조 건축에 있어서 사용할 목재의 치수‧위치‧배치‧간격 등을 정하는 일.</t>
  </si>
  <si>
    <t>5955</t>
  </si>
  <si>
    <t>나무나사</t>
  </si>
  <si>
    <t>wood screw</t>
  </si>
  <si>
    <t>목재에 사용되는 나사못.</t>
  </si>
  <si>
    <t>5956</t>
  </si>
  <si>
    <t>나무나이</t>
  </si>
  <si>
    <t>樹齡</t>
  </si>
  <si>
    <t>나무의 나이. 나무를 심은 후 봄을 경과한 회수에 의해 수를 셈함. 따라서 가을심기한 경우 이듬해 봄이 1년이 됨.</t>
  </si>
  <si>
    <t>5957</t>
  </si>
  <si>
    <t>나무널말뚝</t>
  </si>
  <si>
    <t>wooden sheet pile</t>
  </si>
  <si>
    <t>나무판을 촘촘히 이어서 땅속에 박아 넣어 벽체처럼 만든 말뚝.</t>
  </si>
  <si>
    <t>5958</t>
  </si>
  <si>
    <t>나무루버</t>
  </si>
  <si>
    <t>wooden louver</t>
  </si>
  <si>
    <t>태양빛을 조절하거나 시선을 차단하는 용도의 루버를 나무로 만든 것.</t>
  </si>
  <si>
    <t>5959</t>
  </si>
  <si>
    <t>가구식 돌다리</t>
  </si>
  <si>
    <t>架構式石橋</t>
  </si>
  <si>
    <t>교각이나 보 등에 장댓돌(길게 다듬어 만든 돌)을 사용하여 만든 다리.</t>
  </si>
  <si>
    <t>596</t>
  </si>
  <si>
    <t>나무말뚝</t>
  </si>
  <si>
    <t>wood pile, timber pile</t>
  </si>
  <si>
    <t>구조물의 기초를 만들 때 사용하는 방법 중 나무로 만든 말뚝을 적용하는 것.</t>
  </si>
  <si>
    <t>5960</t>
  </si>
  <si>
    <t>나무말뚝지정</t>
  </si>
  <si>
    <t>나무말뚝으로 구조물의 기초를 만든 것.</t>
  </si>
  <si>
    <t>5961</t>
  </si>
  <si>
    <t>나무망치</t>
  </si>
  <si>
    <t>mallet, wooden hammer</t>
  </si>
  <si>
    <t>머리와 자루를 나무로 만든 망치로서 내리칠 때 자국이 남지 않도록 하기 위해 사용함</t>
  </si>
  <si>
    <t>5962</t>
  </si>
  <si>
    <t>나무메</t>
  </si>
  <si>
    <t>단단한 나무로 만든 작은 망치. 끌이나 정을 두드린다든지 대패날을 조정하는 데 사용한다.</t>
  </si>
  <si>
    <t>5963</t>
  </si>
  <si>
    <t>나무못</t>
  </si>
  <si>
    <t>wooden nail, 木釘</t>
  </si>
  <si>
    <t>나무로 만든 못으로 주로 목재 접합에 사용한다.</t>
  </si>
  <si>
    <t>5964</t>
  </si>
  <si>
    <t>나무벽돌</t>
  </si>
  <si>
    <t>wooden brick, wood brick, fixing brick, 木壁乭</t>
  </si>
  <si>
    <t>콘크리트면에 마감용 바탕재를 부착하기 위해 미리 콘크리트 내에 붙여 두는 나무조각.</t>
  </si>
  <si>
    <t>5965</t>
  </si>
  <si>
    <t>나무비계</t>
  </si>
  <si>
    <t>wood scaffolding, 木飛階</t>
  </si>
  <si>
    <t>나무로 만들어진 공사 시공상 설치하는 가설물의 일종으로 작업 바닥이나 작업원 통로</t>
  </si>
  <si>
    <t>5966</t>
  </si>
  <si>
    <t>나무비계공</t>
  </si>
  <si>
    <t>timber scaffolder, 木飛階工</t>
  </si>
  <si>
    <t>나무비계를 설치하는 사람을 말한다.</t>
  </si>
  <si>
    <t>5967</t>
  </si>
  <si>
    <t>나무속</t>
  </si>
  <si>
    <t>나무 수심에 가까운 쪽.</t>
  </si>
  <si>
    <t>5968</t>
  </si>
  <si>
    <t>나무쐐기</t>
  </si>
  <si>
    <t>앞 끝의 각도가 작으며 단면이 V자형을 이루도록 나무를 깎아 만든 것. 나무 또는 돌을 가르거나 무거운 물체를 들리게 하거나 단단히 결합시키고자 할 때 사용하는 것으로, 역학적으로는 빗면의 원리를 이용한 것이다.</t>
  </si>
  <si>
    <t>5969</t>
  </si>
  <si>
    <t>가구식구조법</t>
  </si>
  <si>
    <t>架構式構造法</t>
  </si>
  <si>
    <t>①기둥 사이에 보를 얹어 구조체를 만드는 방법. ② 건축구조법의 발달 과정상 가장 기본적인 구조법의 하나이며, 현대건축에서도 가구의 기본구조법으로 가장 단순하고 튼튼함.</t>
  </si>
  <si>
    <t>597</t>
  </si>
  <si>
    <t>나무울타리</t>
  </si>
  <si>
    <t>wooden fence</t>
  </si>
  <si>
    <t>주재료가 나무인 울타리.</t>
  </si>
  <si>
    <t>5970</t>
  </si>
  <si>
    <t>나무의 생김새</t>
  </si>
  <si>
    <t>나무의 전체 모습.</t>
  </si>
  <si>
    <t>5971</t>
  </si>
  <si>
    <t>나무자루끌</t>
  </si>
  <si>
    <t>나무 자루에 날을 끼운 끌을 말한다.</t>
  </si>
  <si>
    <t>5972</t>
  </si>
  <si>
    <t>나무조직</t>
  </si>
  <si>
    <t>木材組織</t>
  </si>
  <si>
    <t>나무의 조직은 가늘고 긴 나무세포로 구성됨.</t>
  </si>
  <si>
    <t>5973</t>
  </si>
  <si>
    <t>나무졸대</t>
  </si>
  <si>
    <t>wooden lath</t>
  </si>
  <si>
    <t>벽이나 천장 등에서 마감을 위해 설치하는 바탕재</t>
  </si>
  <si>
    <t>5974</t>
  </si>
  <si>
    <t>나무졸대바탕</t>
  </si>
  <si>
    <t>벽, 천장 따위의 흙 바름이나 회반죽 바름에 욋가지로 쓰는 가느다란 나무쪽을 기둥, 샛기둥에 가로로 붙인 것을 말한다.</t>
  </si>
  <si>
    <t>5975</t>
  </si>
  <si>
    <t>나무줄</t>
  </si>
  <si>
    <t>rasp, 木鑢</t>
  </si>
  <si>
    <t>강철의 양쪽에 잘게 이를 새기거나 나뭇조각에 상어껍질을 붙인 줄의 한 가지로 목재를 갈아내기 위한 목재용 줄.</t>
  </si>
  <si>
    <t>5976</t>
  </si>
  <si>
    <t>나무지레</t>
  </si>
  <si>
    <t>나무로 만들어진 지렛대를 말한다.</t>
  </si>
  <si>
    <t>5977</t>
  </si>
  <si>
    <t>나무지붕틀</t>
  </si>
  <si>
    <t>나무로 지붕구조체를 만든 것. 동양에서는 사각형 구조가 사용되나 서양식에서는 트러스 구조가 주로 사용된다.</t>
  </si>
  <si>
    <t>5978</t>
  </si>
  <si>
    <t>나무지저귀</t>
  </si>
  <si>
    <t>나무를 깍을 때 나오는 부스러기.</t>
  </si>
  <si>
    <t>5979</t>
  </si>
  <si>
    <t>가구식조립구조</t>
  </si>
  <si>
    <t>架構式組立構造</t>
  </si>
  <si>
    <t>뼈대를 목재, 철골 또는 프리캐스트 콘크리트 부재로 구성하고 벽이나 바닥, 지붕을 구성하는 판재를 추가로 조립하는 구조</t>
  </si>
  <si>
    <t>598</t>
  </si>
  <si>
    <t>나무진홈</t>
  </si>
  <si>
    <t>resin duct, resin channel, 樹津溝, 樹脂溝</t>
  </si>
  <si>
    <t>소나무, 이깔나무, 잣나무를 비롯한 일부 침엽수에서송진이 채워져 있는 세포들 사이의 공간. ＝송진홈.</t>
  </si>
  <si>
    <t>5980</t>
  </si>
  <si>
    <t>나무쪽</t>
  </si>
  <si>
    <t>parquetry, wooden mosaic, wood mosaic, 奇木</t>
  </si>
  <si>
    <t>나무의 조각.</t>
  </si>
  <si>
    <t>5981</t>
  </si>
  <si>
    <t>나무키</t>
  </si>
  <si>
    <t>樹高</t>
  </si>
  <si>
    <t>나무의 높이. 나무의 키.</t>
  </si>
  <si>
    <t>5982</t>
  </si>
  <si>
    <t>나무타르</t>
  </si>
  <si>
    <t>-tar</t>
  </si>
  <si>
    <t>목재를 건류(乾溜)하여 얻는 타르로서 용도는 방부제(防鷹劑), 점결제(粘結劑) 등에 쓰인다.</t>
  </si>
  <si>
    <t>5983</t>
  </si>
  <si>
    <t>나무토막</t>
  </si>
  <si>
    <t>chip of wood</t>
  </si>
  <si>
    <t>나무의 큰 덩어리.</t>
  </si>
  <si>
    <t>5984</t>
  </si>
  <si>
    <t>나무판장</t>
  </si>
  <si>
    <t>木板長</t>
  </si>
  <si>
    <t>가설 울타리용 판장으로 나무로 만들어진 것을 말한다.</t>
  </si>
  <si>
    <t>5985</t>
  </si>
  <si>
    <t>나무퍼티</t>
  </si>
  <si>
    <t>나무의 흠집을 메우기 위한 것을 말한다.</t>
  </si>
  <si>
    <t>5986</t>
  </si>
  <si>
    <t>나무흙손</t>
  </si>
  <si>
    <t>float, wood float</t>
  </si>
  <si>
    <t>목제의 흙손. 비빈 재료의 도장 등 비교적 거친 표면의 마감에 사용한다.</t>
  </si>
  <si>
    <t>5987</t>
  </si>
  <si>
    <t>나뭇결</t>
  </si>
  <si>
    <t>grain ; wood grain, 木理 ; 木目</t>
  </si>
  <si>
    <t>세로로 자른 나무의 표면에 나타나는 무늬. 주로 나이테 때문에 생기는데 자르는 각도에 따라 평행선 모양이나 물결무늬로 나타난다.</t>
  </si>
  <si>
    <t>5988</t>
  </si>
  <si>
    <t>나뭇결무늬</t>
  </si>
  <si>
    <t>木紋, 木理紋</t>
  </si>
  <si>
    <t>나뭇결 모양의 도료층을 만들고, 이를 건조시킨 무늬.</t>
  </si>
  <si>
    <t>5989</t>
  </si>
  <si>
    <t>가구용 직물</t>
  </si>
  <si>
    <t>upholstery</t>
  </si>
  <si>
    <t>가구에 사용되는 천으로 가구의 뼈대를 가리고 안에 쿠션을 포함하는 경우가 많다.</t>
  </si>
  <si>
    <t>599</t>
  </si>
  <si>
    <t>나뭇결칠</t>
  </si>
  <si>
    <t>graining</t>
  </si>
  <si>
    <t>나뭇결무늬로 칠하는 방법으로 그리는 방법에는 수묘법(水猫法)과 전사법(轉寫法)이 있음.</t>
  </si>
  <si>
    <t>5990</t>
  </si>
  <si>
    <t>나비</t>
  </si>
  <si>
    <t>butterflies</t>
  </si>
  <si>
    <t>플라스터 마감면의 얼룩 무늬를 말한다.</t>
  </si>
  <si>
    <t>5991</t>
  </si>
  <si>
    <t>나비너트</t>
  </si>
  <si>
    <t>butterfly nut, wing nut</t>
  </si>
  <si>
    <t>손가락으로 돌려서 체결할 수 있는 손잡이가 달린 너트의 일종으로서 특히 손잡이 부분이 나비 날개 모양으로 생긴 것을 말한다.</t>
  </si>
  <si>
    <t>5992</t>
  </si>
  <si>
    <t>나비에-스토크스의 방정식</t>
  </si>
  <si>
    <t>Navier-Stokes equation(s)</t>
  </si>
  <si>
    <t>유체의 운동을 나타내는 방정식으로서, 뉴턴의 운동법칙을 유체에 응용한 비선형 편미분방정식.</t>
  </si>
  <si>
    <t>5994</t>
  </si>
  <si>
    <t>나비에의 가정</t>
  </si>
  <si>
    <t>휨재의 단면에 대한 가정조건의 하나로서, 변형 전 부재축에 평면이며 직각인 단면은 변형 후에도 부재축에 직각이며, 평면을 유지한다는 가정. 법선유지의가설, 평면유지의가설, 베르누이–오일러의가설이라고도 함.</t>
  </si>
  <si>
    <t>5995</t>
  </si>
  <si>
    <t>나비은장이음</t>
  </si>
  <si>
    <t>－隱藏－</t>
  </si>
  <si>
    <t>나비장을 이용해 두 재목을 잇는 이음의 한 가지.</t>
  </si>
  <si>
    <t>5996</t>
  </si>
  <si>
    <t>나비장</t>
  </si>
  <si>
    <t>clamp, tenon of dovetail</t>
  </si>
  <si>
    <t>두 부재 사이에 나비모양 쪽을 넣어서 간격이 벌어지지 않게 하는 접합 방법, 석재를 고정하기 위해 사용하는 철물 나비장도 있음</t>
  </si>
  <si>
    <t>5997</t>
  </si>
  <si>
    <t>나비장붙임</t>
  </si>
  <si>
    <t>나비장으로 널을 연결하는 방법</t>
  </si>
  <si>
    <t>5998</t>
  </si>
  <si>
    <t>나비장이음</t>
  </si>
  <si>
    <t>tenon of dovetail joint</t>
  </si>
  <si>
    <t>부재의 이음을 나비장으로 하는 것</t>
  </si>
  <si>
    <t>5999</t>
  </si>
  <si>
    <t>2종중용열포틀랜드시멘트</t>
  </si>
  <si>
    <t>KS L 5201.</t>
  </si>
  <si>
    <t>60</t>
  </si>
  <si>
    <t>가구장이</t>
  </si>
  <si>
    <t>furniture maker, 家具匠－</t>
  </si>
  <si>
    <t>① 가구를 만드는 일을 업으로 하는 사람. ② ⇨가구사.</t>
  </si>
  <si>
    <t>600</t>
  </si>
  <si>
    <t>나비장쪽매</t>
  </si>
  <si>
    <t>두 목재를 맞대고 같은 재, 또는 참나무로 은장을 만들어 끼워 이은 것을 말한다.</t>
  </si>
  <si>
    <t>6000</t>
  </si>
  <si>
    <t>나비정첩</t>
  </si>
  <si>
    <t>butterfly hinge, ornamental hinge, 喋形丁喋</t>
  </si>
  <si>
    <t>나비 모양으로 만든 정첩</t>
  </si>
  <si>
    <t>6001</t>
  </si>
  <si>
    <t>나비형 너트</t>
  </si>
  <si>
    <t>손가락으로 돌려서 체결할 수 있는 손잡이가 달린 너트의 일종으로서 특히 손잡이 부분이 나비 날개 모양으로 생긴 것을 말한다. ⇨나비너트(＝).</t>
  </si>
  <si>
    <t>6002</t>
  </si>
  <si>
    <t>나비형 댐퍼</t>
  </si>
  <si>
    <t>butterfly damper</t>
  </si>
  <si>
    <t>한 날개의 중심에 축이 있는 댐퍼로, 날개가 회전하면서 덕트의 개폐가 이루어지는 것이다.</t>
  </si>
  <si>
    <t>6003</t>
  </si>
  <si>
    <t>나비형 월타이</t>
  </si>
  <si>
    <t>butterfly wall tie, butterfly twist wall tie, butterfly wire tie,</t>
  </si>
  <si>
    <t>나비 모양의 와이어 연결철물.</t>
  </si>
  <si>
    <t>6004</t>
  </si>
  <si>
    <t>나비형 지붕</t>
  </si>
  <si>
    <t>butterfly roof</t>
  </si>
  <si>
    <t>나비와 같은 모양을 한 지붕으로 경사진 면이 V형으로 된 것.</t>
  </si>
  <si>
    <t>6005</t>
  </si>
  <si>
    <t>나사</t>
  </si>
  <si>
    <t>screw, 螺糸</t>
  </si>
  <si>
    <t>부재를 접합하기 위해 원통면에 나선상의 홈을 깎아 만든 작은 접합부재.</t>
  </si>
  <si>
    <t>6006</t>
  </si>
  <si>
    <t>나사 조임</t>
  </si>
  <si>
    <t>shutter screw</t>
  </si>
  <si>
    <t>두 부재의 연결을 위해 나사를 조임하는 일.</t>
  </si>
  <si>
    <t>6007</t>
  </si>
  <si>
    <t>나사 조임 꼭지쇠</t>
  </si>
  <si>
    <t>screw base; screw cap</t>
  </si>
  <si>
    <t>밧줄·체인·철사 등을 당겨 죄는 데 사용하는 조임 기구. 좌우로 나사막대를 가진 부품으로 한쪽의 수나사는 오른나사로, 다른 쪽의 수나사는 왼나사로 되어 있다.</t>
  </si>
  <si>
    <t>6008</t>
  </si>
  <si>
    <t>나사 조임 받침쇠</t>
  </si>
  <si>
    <t>screw shell</t>
  </si>
  <si>
    <t>밧줄·체인·철사 등을 당겨 죄는 데 사용하는 조임 기구. 좌우로 나사막대를 가진 부품으로 한쪽의 수나사는 오른나사로, 다른 쪽의 수나사는 왼나사로 되어 있다. →나사 조임 꼭지쇠.</t>
  </si>
  <si>
    <t>6009</t>
  </si>
  <si>
    <t>가구재</t>
  </si>
  <si>
    <t>furniture material, 家具材</t>
  </si>
  <si>
    <t>① 가구를 만드는 재료. ② 종류-목재‧철재‧플라스틱재 등. ③ 목재의 가구재는 창호재와 함께 무절 곧은결의 것으로 결함이 없고 잘 건조된 것이 좋음. ④ 목재는 건축의 구조재‧수장재와 함께 가구재로 많이 쓰임.</t>
  </si>
  <si>
    <t>601</t>
  </si>
  <si>
    <t>나사돌리개</t>
  </si>
  <si>
    <t>screw driver, 螺絲driver</t>
  </si>
  <si>
    <t>회전운동을 하여 나사못과 볼트를 죄거나 푸는 수공구 ＝나사틀개.</t>
  </si>
  <si>
    <t>6010</t>
  </si>
  <si>
    <t>나사말뚝</t>
  </si>
  <si>
    <t>screw pile</t>
  </si>
  <si>
    <t>① 말뚝 끝이 나사 모양으로 된 것. ② 쇠막대나 철관 끝에 나사를 내어 비틀어 넣는 기초 말뚝.</t>
  </si>
  <si>
    <t>6011</t>
  </si>
  <si>
    <t>나사못</t>
  </si>
  <si>
    <t>screw, wood screw, 螺糸釘</t>
  </si>
  <si>
    <t>못 끝단의 2/3 정도가 나사로 된 못.</t>
  </si>
  <si>
    <t>6012</t>
  </si>
  <si>
    <t>나사박기볼트</t>
  </si>
  <si>
    <t>탭볼트.</t>
  </si>
  <si>
    <t>6013</t>
  </si>
  <si>
    <t>나사밸브</t>
  </si>
  <si>
    <t>screwed valve</t>
  </si>
  <si>
    <t>관을 결부장소에 직접 틀어박아 접속하는 형식의 밸브.</t>
  </si>
  <si>
    <t>6014</t>
  </si>
  <si>
    <t>나사선</t>
  </si>
  <si>
    <t>소용돌이 모양의 곡선 ⇨나선(＝).</t>
  </si>
  <si>
    <t>6015</t>
  </si>
  <si>
    <t>나사선계단</t>
  </si>
  <si>
    <t>나선계단이라고도 하며 좁은 공간을 이용하여 상층으로 올라가기위해 고안된 계단을 말함</t>
  </si>
  <si>
    <t>6016</t>
  </si>
  <si>
    <t>나사송곳</t>
  </si>
  <si>
    <t>auger, carpenter’s auger, screw auger,</t>
  </si>
  <si>
    <t>목재에 볼트 등을 통하기 위해 구멍을 뚫을 때 사용되는 나사형의 목공용 송곳을 말한다.</t>
  </si>
  <si>
    <t>6017</t>
  </si>
  <si>
    <t>나사용어</t>
  </si>
  <si>
    <t>나사와 관련된 용어로 KS B 0101에 정의되어 있음.</t>
  </si>
  <si>
    <t>6018</t>
  </si>
  <si>
    <t>나사용＋자홈</t>
  </si>
  <si>
    <t>KS B 0230 의 정의 참조.</t>
  </si>
  <si>
    <t>6019</t>
  </si>
  <si>
    <t>가구집단</t>
  </si>
  <si>
    <t>super-block, 街區集團</t>
  </si>
  <si>
    <t>보통의 가구(街區) 규모 50×100m를 몇 개씩 결합한 대형가구(街區)를 말한다. 도로가 감소되므로 편익시설의 확보 및 주거지나 상업지에서의 활동에 안전을 도모할 수 있다. 대표적인 도시로 래드번(Radburn)을 들 수 있다.</t>
  </si>
  <si>
    <t>602</t>
  </si>
  <si>
    <t>나사의 종류</t>
  </si>
  <si>
    <t>① 나사의 종류에는 머리 모양‧끝 모양‧치수 및 사용목적에 따라 여러 가지 종류가 있으며, 그 대표적인 것으로는 코치 스크루‧타원형 머리나사‧둥근머리나사 및 납작머리나사가 있다. 코치 스크루는 머리의 모양이 네모로 되어 있고 큰 응력을 받는데 사용. ② 일반적으로 목공에서 사용되는 나사는 지름이 2～8mm, 길이가 65～150mm 정도의 것. ③ 나사의 크기를 게이지(gauge) 번호로 표시함. ④ ⇨나사.</t>
  </si>
  <si>
    <t>6020</t>
  </si>
  <si>
    <t>나사의 표시방법</t>
  </si>
  <si>
    <t>나사의 치수 구성법 등 여러 표시방법은 KS B 0200에 정의되어 있음.</t>
  </si>
  <si>
    <t>6021</t>
  </si>
  <si>
    <t>나사잭</t>
  </si>
  <si>
    <t>screw jack</t>
  </si>
  <si>
    <t>① 나사를 회전시켜 그 추력에 의행 중량품을 올리고 내리기 위한 공구. ②양정 30cm, 능력 3t 정도의 잭.</t>
  </si>
  <si>
    <t>6022</t>
  </si>
  <si>
    <t>나사정</t>
  </si>
  <si>
    <t>螺絲釘</t>
  </si>
  <si>
    <t>나사못과 동일한 의미.</t>
  </si>
  <si>
    <t>6023</t>
  </si>
  <si>
    <t>나사층층대</t>
  </si>
  <si>
    <t>나선계단을 말하며 형태는 소라껍데기처럼 빙빙돌아 오르내리게 만듬</t>
  </si>
  <si>
    <t>6024</t>
  </si>
  <si>
    <t>나사컨베이어</t>
  </si>
  <si>
    <t>screw conveyer</t>
  </si>
  <si>
    <t>원통(圓筒) 안의 나사체가 돌아서 가루로 된 물질을 보내는 장치로 컨베이어의 일종이다.</t>
  </si>
  <si>
    <t>6025</t>
  </si>
  <si>
    <t>나사탕개</t>
  </si>
  <si>
    <t>turnbuckle</t>
  </si>
  <si>
    <t>턴버클을 의미. 나사를 죄어서 좌우에 연결된 부재를 서로 당겨지게 하는 장치.</t>
  </si>
  <si>
    <t>6026</t>
  </si>
  <si>
    <t>나사틀개</t>
  </si>
  <si>
    <t>회전운동을 하여 나사못과 볼트를 죄거나 푸는 수공구 ⇨나사돌리개(＝).</t>
  </si>
  <si>
    <t>6027</t>
  </si>
  <si>
    <t>나사펌프</t>
  </si>
  <si>
    <t>수나사를 회전시켜 나사홈에 불어넣은 기체를 토출하는 방식의 펌프. 2개 또는 3개의 수나사를 맞물린 것이 유압펌프로써 사용된다. ⇨나선양수기(＝).</t>
  </si>
  <si>
    <t>6028</t>
  </si>
  <si>
    <t>나선</t>
  </si>
  <si>
    <t>spiral, helix, volute,, 螺旋</t>
  </si>
  <si>
    <t>나선계단이라고도 하며 물리공간에서 나사모양의 곡선을 말함</t>
  </si>
  <si>
    <t>6029</t>
  </si>
  <si>
    <t>가구칸막이</t>
  </si>
  <si>
    <t>furniture partition, 家具－</t>
  </si>
  <si>
    <t>칸막이 역할을 하는 가구. 별도의 작업 없이도 방의 사용 목적이나 분위기를 바꿀 수 있는 장점을 갖는다.</t>
  </si>
  <si>
    <t>603</t>
  </si>
  <si>
    <t>나선(철)근</t>
  </si>
  <si>
    <t>spiral hoop; spiral reinforcement</t>
  </si>
  <si>
    <t>⇨나선철근(＝).</t>
  </si>
  <si>
    <t>6031</t>
  </si>
  <si>
    <t>나선계단</t>
  </si>
  <si>
    <t>spiral stair, 螺旋階段</t>
  </si>
  <si>
    <t>나사선계단이라고도 하며 나선 모양으로 빙빙 돌아 오르내리게 된 층층대</t>
  </si>
  <si>
    <t>6032</t>
  </si>
  <si>
    <t>나선근</t>
  </si>
  <si>
    <t>철근 콘크리트 원기둥의 주근 주위에 나선상으로 감아 붙이는 띠근. 나선근은 띠근과 마찬가지로 전단력에 저항하고, 주근이 부푸는 것을 방지하는 것이 목적이지만 그 효과는 매우 크다. ⇨나선철근(＝).</t>
  </si>
  <si>
    <t>6033</t>
  </si>
  <si>
    <t>나선기둥</t>
  </si>
  <si>
    <t>spiral column, 螺旋柱</t>
  </si>
  <si>
    <t>⇨나선철근기둥(＝).</t>
  </si>
  <si>
    <t>6034</t>
  </si>
  <si>
    <t>나선대근기둥</t>
  </si>
  <si>
    <t>spiral hoop column, 螺旋帶筋柱</t>
  </si>
  <si>
    <t>6035</t>
  </si>
  <si>
    <t>나선말뚝</t>
  </si>
  <si>
    <t>screw pile, 螺旋－</t>
  </si>
  <si>
    <t>말뚝의 지지력을 증가시키기 위하여 강제 말뚝을 나사 형태로 제작한 말뚝.</t>
  </si>
  <si>
    <t>6036</t>
  </si>
  <si>
    <t>나선무늬</t>
  </si>
  <si>
    <t>螺旋紋, 渦線紋</t>
  </si>
  <si>
    <t>나선과 같은말로 소라껍질의 겉모양으로 된 무늬</t>
  </si>
  <si>
    <t>6037</t>
  </si>
  <si>
    <t>나선상</t>
  </si>
  <si>
    <t>螺旋狀</t>
  </si>
  <si>
    <t>나선형과 같은말로 공간에서의 나사모양의 곡선을 말함</t>
  </si>
  <si>
    <t>6038</t>
  </si>
  <si>
    <t>나선식</t>
  </si>
  <si>
    <t>helix, 螺旋式</t>
  </si>
  <si>
    <t>소라껍데기처럼  비틀려 돌아간 모양으로 된 형식을 말함</t>
  </si>
  <si>
    <t>6039</t>
  </si>
  <si>
    <t>가구형 집합 주택</t>
  </si>
  <si>
    <t>도시 내 각 가구(block) 전체를 대상으로 하는 집합주택으로서 가구의 경계에 주택을 배치하여 내부에 중정을 두는 형식이다.</t>
  </si>
  <si>
    <t>604</t>
  </si>
  <si>
    <t>나선양수기</t>
  </si>
  <si>
    <t>screw pump, 螺旋揚水機</t>
  </si>
  <si>
    <t>① 나선 장치의 작용으로 액체를 높은 곳에 올리는 장치. ② ＝나사펌프.</t>
  </si>
  <si>
    <t>6040</t>
  </si>
  <si>
    <t>나선철근</t>
  </si>
  <si>
    <t>spiral hoop, spiral reinforcement, spiral bar,, 螺旋鐵筋</t>
  </si>
  <si>
    <t>① 철근콘크리트의 기둥주근에 나선형태로 감는 철근. ② 원형나선철근 외에 방형(方形)철근도 쓰이며, 주근의 좌굴방지 목적으로 그 효과가 매우 크다. ③ =나선근.</t>
  </si>
  <si>
    <t>6041</t>
  </si>
  <si>
    <t>나선철근기둥</t>
  </si>
  <si>
    <t>column with spirals, spirally reinforced column, helically reinforced column,, 螺旋鐵筋柱</t>
  </si>
  <si>
    <t>①축방향철근(주철근)을 나선철근으로 둘러 감아 전단보강한 원형단면의 철근콘크리트기둥. ② 권근주라고도 함.  ③ ⇨나선기둥(＝).</t>
  </si>
  <si>
    <t>6042</t>
  </si>
  <si>
    <t>나선층대</t>
  </si>
  <si>
    <t>나선계단과 동일어로 공간에서의 나사모양으로 되어있으며 오르내리게 한 계단을 말함</t>
  </si>
  <si>
    <t>6043</t>
  </si>
  <si>
    <t>나선펌프</t>
  </si>
  <si>
    <t>volute pump, centrifugal pump, 螺旋pump</t>
  </si>
  <si>
    <t>① 원심력의 반작용을 이용하는 펌프. ② ⇨원심펌프.</t>
  </si>
  <si>
    <t>6044</t>
  </si>
  <si>
    <t>나선형</t>
  </si>
  <si>
    <t>spiral shape, 螺旋形</t>
  </si>
  <si>
    <t>소라껍데기형태로 되어있고 빙빙 비틀려 돌아간 모양</t>
  </si>
  <si>
    <t>6045</t>
  </si>
  <si>
    <t>나성</t>
  </si>
  <si>
    <t>羅城</t>
  </si>
  <si>
    <t>성의 외곽을 말하며 외성과 동일어임</t>
  </si>
  <si>
    <t>6046</t>
  </si>
  <si>
    <t>나성 도시</t>
  </si>
  <si>
    <t>city with wall</t>
  </si>
  <si>
    <t>외부로부터의 적에 대한 방어나 사람 또는 물건의 출입 제한이나 권위를 목적으로 축조된 성벽으로 둘러싸인 도시.</t>
  </si>
  <si>
    <t>6047</t>
  </si>
  <si>
    <t>나아크용접봉</t>
  </si>
  <si>
    <t>저탄소 특수선재(연강)를 신선해서 이것을 심선으로 하여 피복제로 도장한 것이 많으나 도장하지 않은 용접봉을 말한다. ⇨나용접봉(＝).</t>
  </si>
  <si>
    <t>6049</t>
  </si>
  <si>
    <t>가극장</t>
  </si>
  <si>
    <t>opera house, 歌劇場</t>
  </si>
  <si>
    <t>오페라 상연 전용 극장. 시드니 오페라 하우스가 대표적이다.＝오페라하우스.</t>
  </si>
  <si>
    <t>605</t>
  </si>
  <si>
    <t>나앉은도리</t>
  </si>
  <si>
    <t>出桁</t>
  </si>
  <si>
    <t>까치발 등과 같은 내민 부재의 끝 부분에 의지해 걸은 도리.</t>
  </si>
  <si>
    <t>6050</t>
  </si>
  <si>
    <t>나오스</t>
  </si>
  <si>
    <t>naos</t>
  </si>
  <si>
    <t>신전의 내실을 말하며 고대 그리스의 신전건물내 신상이 배치되는 방.</t>
  </si>
  <si>
    <t>6051</t>
  </si>
  <si>
    <t>나온정첩</t>
  </si>
  <si>
    <t>butt type-hinge, projecting butt hinge, 出丁喋</t>
  </si>
  <si>
    <t>힌지 부분이 문 밖으로 나오는 정첩</t>
  </si>
  <si>
    <t>6052</t>
  </si>
  <si>
    <t>나옴</t>
  </si>
  <si>
    <t>평면으로 동일 길이의 부재들 중 어떠한 하나가 더 내밀어 나온 것. 처마내밀기 등과 같이 사용된다.</t>
  </si>
  <si>
    <t>6053</t>
  </si>
  <si>
    <t>나왕</t>
  </si>
  <si>
    <t>lauan, 羅王</t>
  </si>
  <si>
    <t>① 용뇌향과(龍腦香科)에 속하는 교목 또는 그 재목. ② 열대 아시아에 분포하는 열대강우림(熱帶降雨林)의 중요한 나무로, 필리핀‧인도‧보르네오 등지에서 생산되며, 백(白)나왕‧적(赤)나왕 등 여러 가지 종류가 있음. ③ 재목은 견고‧균질하여 가공이 쉽고 나뭇결이 곧으며 옹이 등의 흠이 없고, 회백색‧연붉은색‧엷은 갈색의 것과 가벼운 것‧무거운 것이 있음. ④ 구조재‧가구재‧창호재‧수장재‧기구재 그리고 합판재에 쓰임. ⑤ 우리나라에서는 수입재임.</t>
  </si>
  <si>
    <t>6054</t>
  </si>
  <si>
    <t>나왕베니어코어합판</t>
  </si>
  <si>
    <t>lauan veneer-core plywood</t>
  </si>
  <si>
    <t>나왕으로 만든 단판(veneer)을 여러겹 직교시켜 접착‧적층하여 만든 합판.</t>
  </si>
  <si>
    <t>6055</t>
  </si>
  <si>
    <t>나용접봉</t>
  </si>
  <si>
    <t>bare electrode, 裸鎔接棒</t>
  </si>
  <si>
    <t>피복제가 없는 알몸대로의 가늘고 긴 용접봉.＝나아크용접봉</t>
  </si>
  <si>
    <t>6056</t>
  </si>
  <si>
    <t>나이바퀴</t>
  </si>
  <si>
    <t>나무를 가로로 잘랐을 때 보이는 짙은 색의 동심원을 말하며 연륜(年輪)이라고도 한다. ⇨나이테(＝).</t>
  </si>
  <si>
    <t>6057</t>
  </si>
  <si>
    <t>나이퀴스트 선도</t>
  </si>
  <si>
    <t>Nyquist diagram： Nyquist plot</t>
  </si>
  <si>
    <t>컴플라이언스나 임피던스 등의 복소량을 가로축에 실부, 세로축에 허부를 잡아 표현한 그림.</t>
  </si>
  <si>
    <t>6058</t>
  </si>
  <si>
    <t>나이퀴스트 주파수</t>
  </si>
  <si>
    <t>⇨나이퀴스트 진동수(＝).</t>
  </si>
  <si>
    <t>6059</t>
  </si>
  <si>
    <t>가깔기</t>
  </si>
  <si>
    <t>temporary laying</t>
  </si>
  <si>
    <t>바닥 재료나 루핑의 위치 확인 등의 목적으로 소정의 위치에 임시로 깔아보는 것.</t>
  </si>
  <si>
    <t>606</t>
  </si>
  <si>
    <t>나이퀴스트 진동수</t>
  </si>
  <si>
    <t>Nyquist frequency; folding frequency</t>
  </si>
  <si>
    <t>미소 시간 간격마다의 이산 데이터로 주어지는 파형을 분석할 때 검출할 수 있는 한계의 진동수. → 샘플링 정리.</t>
  </si>
  <si>
    <t>6060</t>
  </si>
  <si>
    <t>나이테</t>
  </si>
  <si>
    <t>annual rings, growth rings), 年輪</t>
  </si>
  <si>
    <t>나무를 가로로 잘랐을 때 보이는 짙은 색의 동심원을 말하며 연륜(年輪)이라고도 한다.</t>
  </si>
  <si>
    <t>6061</t>
  </si>
  <si>
    <t>나이트래치</t>
  </si>
  <si>
    <t>night latch, 夜釘</t>
  </si>
  <si>
    <t>문의 실내측에서 열쇠 없이 조작되고, 실외측에서는 열쇠를 활용하는 방식의 잠금 철물 장치</t>
  </si>
  <si>
    <t>6068</t>
  </si>
  <si>
    <t>나이트클럽</t>
  </si>
  <si>
    <t>night club</t>
  </si>
  <si>
    <t>밤에 사교활동을 위해 만들어진 공간으로 춤을 추며 쇼를보는등의 행위를 하는 곳</t>
  </si>
  <si>
    <t>6069</t>
  </si>
  <si>
    <t>나이프그레이드</t>
  </si>
  <si>
    <t>knife grade, knife consistancy</t>
  </si>
  <si>
    <t>퍼티를 다루기 위해 사용하는 주걱이나 흙손처럼 생긴 도구인 퍼티나이프를 쓰기에 알맞은 되기의 정도. 주로 유리 컴파운드 또는 코킹재에 주로 적용된다.</t>
  </si>
  <si>
    <t>6070</t>
  </si>
  <si>
    <t>나이프스위치</t>
  </si>
  <si>
    <t>knife switch</t>
  </si>
  <si>
    <t>① 600V 이하의 전기회로의 개폐에 쓰이는 칼날처럼 생긴 스위치. ② 주로 가정의 전원 스위치용으로 전력 용량이 비교적 클 때 쓰임. ③ 회로의 두 줄을 동시에 끊었다 이었다 할 수 있음. ④ ＝칼형 개폐기. ⑤ KSC 8310 참조.</t>
  </si>
  <si>
    <t>6071</t>
  </si>
  <si>
    <t>나일블루</t>
  </si>
  <si>
    <t>Nile blue</t>
  </si>
  <si>
    <t>녹색 기미의 흐린 청색을 말하며 나일강의 물빛에서 유래된 단어이다.</t>
  </si>
  <si>
    <t>6072</t>
  </si>
  <si>
    <t>나전</t>
  </si>
  <si>
    <t>螺鈿</t>
  </si>
  <si>
    <t>광채가 나는 자개 조각을 여러 가지 모양으로 박아 넣거나 붙여서 장식하는 공예 기법.</t>
  </si>
  <si>
    <t>6073</t>
  </si>
  <si>
    <t>나중매입공법</t>
  </si>
  <si>
    <t>가동매입공법이라고도 하며, 설치 오차를 흡수할 수 있도록 고려된 앵커 볼트를 사용하는 공법.</t>
  </si>
  <si>
    <t>6075</t>
  </si>
  <si>
    <t>나중세워대기법</t>
  </si>
  <si>
    <t>창문틀을 세우기 전에 벽돌의 옆벽을 먼저 쌓는 방식. 조적조 건축에서 많이 사용된다.</t>
  </si>
  <si>
    <t>6076</t>
  </si>
  <si>
    <t>나텍스</t>
  </si>
  <si>
    <t>나트텍스라고도 하며 카톨릭 초기 기독교시대에 성당 정면 입구와 본당사이에 꾸며놓은 조고 긴 현관을 말함</t>
  </si>
  <si>
    <t>6077</t>
  </si>
  <si>
    <t>나트륨 램프</t>
  </si>
  <si>
    <t>sodium (vapor) lamp</t>
  </si>
  <si>
    <t>나트륨 가스 속의 방전에 의한 발광을 광원으로 하는 램프. 나트륨 금속과 미소 수은 및 시동 보조용 크세논 가스를 봉입한 다결정 알루미나관의 양단에 전극을 설치한 발광관의 전극 사이에 전압을 걸어 발광시킨다. 발광관을 유리구에 넣고 꼭지쇠를 붙여 램프로 한다. (=고압 나트륨 램프)</t>
  </si>
  <si>
    <t>6078</t>
  </si>
  <si>
    <t>나팔이음</t>
  </si>
  <si>
    <t>blow joint, socket joint</t>
  </si>
  <si>
    <t>① 연관이나 동판에 사용하는 것으로 파이프의 한쪽 끝이 나팔처럼 열린 모양으로 되어 있으며, 다른 끝을 여기에 넣어서 마주대고 납땜으로 접합시키는 이음. ② ＝소켓이음.</t>
  </si>
  <si>
    <t>6079</t>
  </si>
  <si>
    <t>가는 대</t>
  </si>
  <si>
    <t>bamboo grass</t>
  </si>
  <si>
    <t>대나무 과에 속하는 지피 식물의 일종. 조릿대라고도 함</t>
  </si>
  <si>
    <t>608</t>
  </si>
  <si>
    <t>나한백</t>
  </si>
  <si>
    <t>일본 원산의 침엽수로 높이는 10~30m, 지름은 약 90cm이며, 갈색을 띠고 있다. 관상용 부터, 건축, 토목, 가구재로 쓰인다.</t>
  </si>
  <si>
    <t>6080</t>
  </si>
  <si>
    <t>나한전</t>
  </si>
  <si>
    <t>羅漢殿</t>
  </si>
  <si>
    <t>부처의 제자를 모시고 공양하는 사찰 건물로서 응진전이라고도 함</t>
  </si>
  <si>
    <t>6081</t>
  </si>
  <si>
    <t>낙구</t>
  </si>
  <si>
    <t>루프드레인이라고도 하며, 지붕 위의 빗물을 한데 모아 빗물 수직관으로 흘러가게 하는 주철로 만든 빗물 취입구이다.</t>
  </si>
  <si>
    <t>6083</t>
  </si>
  <si>
    <t>낙랑와당</t>
  </si>
  <si>
    <t>樂浪瓦當</t>
  </si>
  <si>
    <t>고조선 이후 낙랑 시대의 기와</t>
  </si>
  <si>
    <t>6084</t>
  </si>
  <si>
    <t>낙뢰</t>
  </si>
  <si>
    <t>thunderbolt; lightning strike</t>
  </si>
  <si>
    <t>구름과 지면 사이에 격렬히 방전하는 현상으로 습기나 비로 인해 대기가 전도성이 높아진 경우에 일어난다.</t>
  </si>
  <si>
    <t>6085</t>
  </si>
  <si>
    <t>낙석막이옹벽</t>
  </si>
  <si>
    <t>retaining wall for arresting falling stone</t>
  </si>
  <si>
    <t>철도나 도로에 발생하는 낙석이 선로나 도로로 굴러 떨어지지 않도록 설치하는 콘크리트 옹벽</t>
  </si>
  <si>
    <t>6086</t>
  </si>
  <si>
    <t>낙성</t>
  </si>
  <si>
    <t>completion, 落成</t>
  </si>
  <si>
    <t>건축물이 완공됨을 뜻함..</t>
  </si>
  <si>
    <t>6087</t>
  </si>
  <si>
    <t>낙성식</t>
  </si>
  <si>
    <t>落成式</t>
  </si>
  <si>
    <t>건축물의 완공을 축하하는 의식으로 낙성식의 경비는 건축주의 부담으로 이루어짐</t>
  </si>
  <si>
    <t>6088</t>
  </si>
  <si>
    <t>낙성연</t>
  </si>
  <si>
    <t>banquet of completion of building, 落成宴</t>
  </si>
  <si>
    <t>준공을 기념하기 위한 자리를 말함</t>
  </si>
  <si>
    <t>6089</t>
  </si>
  <si>
    <t>가는 살 격자 천장</t>
  </si>
  <si>
    <t>격자형 천장의 일종. 소형의 격자를 천장의 안쪽에 다시 넣은 것.</t>
  </si>
  <si>
    <t>609</t>
  </si>
  <si>
    <t>낙수</t>
  </si>
  <si>
    <t>낙숫물이라고도 하며, 처마 끝에서 떨어지는 물을 일컫는 말.</t>
  </si>
  <si>
    <t>6090</t>
  </si>
  <si>
    <t>낙수고랑</t>
  </si>
  <si>
    <t>drainage, 落水－</t>
  </si>
  <si>
    <t>떨어지는 물로 인해 패인 고랑을 말함</t>
  </si>
  <si>
    <t>6091</t>
  </si>
  <si>
    <t>낙수구</t>
  </si>
  <si>
    <t>떨어지는 물을 제거하기위한 도구</t>
  </si>
  <si>
    <t>6092</t>
  </si>
  <si>
    <t>낙수받이</t>
  </si>
  <si>
    <t>낙숫물이 한곳으로 모여 흐르도록 추녀밑에 댄 홈통을 말함</t>
  </si>
  <si>
    <t>6093</t>
  </si>
  <si>
    <t>낙수받이돌</t>
  </si>
  <si>
    <t>落水受石</t>
  </si>
  <si>
    <t>땅바닥이 낙숫물로 인해 패이지 않도록 바닥에 놓는 돌</t>
  </si>
  <si>
    <t>6094</t>
  </si>
  <si>
    <t>낙숫물</t>
  </si>
  <si>
    <t>raindrops, 落水－</t>
  </si>
  <si>
    <t>유의어는 낙수이며 주로 처마 끝에서 떨어지는 물을 일컬음</t>
  </si>
  <si>
    <t>6095</t>
  </si>
  <si>
    <t>낙숫물받이</t>
  </si>
  <si>
    <t>落水－</t>
  </si>
  <si>
    <t>낙수받이라고도 하며 추녀밑에 홈통을 대어 낙수물을 한곳으로 모여흐르도록 함.</t>
  </si>
  <si>
    <t>6096</t>
  </si>
  <si>
    <t>낙양</t>
  </si>
  <si>
    <t>nakyang</t>
  </si>
  <si>
    <t>기둥 상부 측면과 상인방 또는 창방 하부에 ㄱ자 모양으로 댄 목조 장식</t>
  </si>
  <si>
    <t>6097</t>
  </si>
  <si>
    <t>낙엽교목</t>
  </si>
  <si>
    <t>deciduous tree, 落葉喬木</t>
  </si>
  <si>
    <t>가을이나 겨울에 잎이 떨어져서 봄에 새잎이 나는교목. 참나무, 밤나무 따위이다.</t>
  </si>
  <si>
    <t>6098</t>
  </si>
  <si>
    <t>낙엽목</t>
  </si>
  <si>
    <t>가을이나 겨울에 잎이 떨어졌다가 봄에 새잎이 나는 나무를 통틀어 이르는 말. 오리나무, 참나무 따위이다.</t>
  </si>
  <si>
    <t>기문당0.8%</t>
  </si>
  <si>
    <t>6099</t>
  </si>
  <si>
    <t>2중V형맞대기이음</t>
  </si>
  <si>
    <t>double V groove butt joint</t>
  </si>
  <si>
    <t>① 중 정도의 두꺼운 판을 양면 용접할 때에 이용. ② 뒷면에 각각 V형 홈이 있는 아크용접용 이음. ③ 홈면이 적으며 와이어와 플럭스의 소비량이 절약될 뿐만 아니라 녹아떨어질 염려가 없으며, 광범위한 전압‧전류를 가감하여 필요한 덧붙이와 용입을 만들 수 있는 이점이 있음. ④ 두께 70mm 정도의 용접에 사용할 수 있음.</t>
  </si>
  <si>
    <t>61</t>
  </si>
  <si>
    <t>가는결</t>
  </si>
  <si>
    <t>fine grain</t>
  </si>
  <si>
    <t>나이테의 줄이 좁고 가늘게 나타난 나뭇결.</t>
  </si>
  <si>
    <t>610</t>
  </si>
  <si>
    <t>낙엽송</t>
  </si>
  <si>
    <t>larch, 落葉松</t>
  </si>
  <si>
    <t>소나뭇과의 낙엽교목을 말함</t>
  </si>
  <si>
    <t>6100</t>
  </si>
  <si>
    <t>낙엽수</t>
  </si>
  <si>
    <t>deciduous tree, 落葉樹</t>
  </si>
  <si>
    <t>가을이나 겨울에 잎이 떨어졌다가 봄에 새입이 나는 나무를 통틀어하는 말</t>
  </si>
  <si>
    <t>6101</t>
  </si>
  <si>
    <t>낙찰</t>
  </si>
  <si>
    <t>successful bid, 落札</t>
  </si>
  <si>
    <t>경매나 경쟁입찰에서 사람 또는 업체에게 돌아가도록 결정하는 일</t>
  </si>
  <si>
    <t>6102</t>
  </si>
  <si>
    <t>낙찰가격</t>
  </si>
  <si>
    <t>price of successful bid, 落札價格</t>
  </si>
  <si>
    <t>입찰을 통해 결정된 금액</t>
  </si>
  <si>
    <t>6104</t>
  </si>
  <si>
    <t>낙찰자</t>
  </si>
  <si>
    <t>successful bidder, successful tenderer, 落札者</t>
  </si>
  <si>
    <t>다수의 입찰자중 낙찰을 받은 사람 또는 업체</t>
  </si>
  <si>
    <t>6105</t>
  </si>
  <si>
    <t>낙하 세균</t>
  </si>
  <si>
    <t>fallen bacterium</t>
  </si>
  <si>
    <t>낙하균법에 의해 포집된 공중 세균.</t>
  </si>
  <si>
    <t>6107</t>
  </si>
  <si>
    <t>낙하 시험</t>
  </si>
  <si>
    <t>drop test</t>
  </si>
  <si>
    <t>단단한 바닥에 전지를 떨어뜨려 충격력에 대한 강도 따위를 조사하는 안전성 시험</t>
  </si>
  <si>
    <t>6108</t>
  </si>
  <si>
    <t>낙하 진균</t>
  </si>
  <si>
    <t>fallen fungus</t>
  </si>
  <si>
    <t>공중 진균 가운데 낙하법에 의해 채취된 진균. → 부유 진균.</t>
  </si>
  <si>
    <t>6109</t>
  </si>
  <si>
    <t>가는곧은결</t>
  </si>
  <si>
    <t>① 목재의 결(춘재‧추재부)의 하나. ② 결이 잘고, 곱고, 곧은 것.</t>
  </si>
  <si>
    <t>611</t>
  </si>
  <si>
    <t>낙하균법</t>
  </si>
  <si>
    <t>gravity slide method for microorganisms</t>
  </si>
  <si>
    <t>공기 속에 부유하는 세균수의 계측 방법. 한천 배지를 일정 시간 노출해서 그것을 배양하여 콜로니수를 계측한다.</t>
  </si>
  <si>
    <t>6110</t>
  </si>
  <si>
    <t>낙하단조</t>
  </si>
  <si>
    <t>drop forging, 落下段造</t>
  </si>
  <si>
    <t>금속을 어느 정도 녹인 후 틀 안에 붓고, 낙하 해머 따위로 충격과 압축을 주어 강철부를 단조하는 방법. 대량 생산에 용이하고 주철보다 단단하다.</t>
  </si>
  <si>
    <t>6111</t>
  </si>
  <si>
    <t>낙하메</t>
  </si>
  <si>
    <t>금속을 두들기거나 압력을 가하여 필요한 형태로 만드는 공구. 무거운 망치의 낙하하는 힘을 이용한다.</t>
  </si>
  <si>
    <t>6112</t>
  </si>
  <si>
    <t>낙하물방지망</t>
  </si>
  <si>
    <t>落下物防止網</t>
  </si>
  <si>
    <t>고층 건축물 공사 시 공구나 재료 따위의 낙하물에 의한 피해를 막을 목적으로 설치한 망</t>
  </si>
  <si>
    <t>6114</t>
  </si>
  <si>
    <t>낙하진</t>
  </si>
  <si>
    <t>fallen particle</t>
  </si>
  <si>
    <t>스토크스의 법칙에 의해 침각 속도를 얻어 침적하는 입자상 물질. 침적진이라고도 한다.</t>
  </si>
  <si>
    <t>6115</t>
  </si>
  <si>
    <t>낙하해머</t>
  </si>
  <si>
    <t>6116</t>
  </si>
  <si>
    <t>난간</t>
  </si>
  <si>
    <t>railing, balustrade, handrail) ,, 欄干</t>
  </si>
  <si>
    <t>층계, 다리, 마루등의 가장자리에 일정높이로 막아 세운 구조물을 말함. 장식용으로 사용되기도 함.</t>
  </si>
  <si>
    <t>6118</t>
  </si>
  <si>
    <t>가는골재</t>
  </si>
  <si>
    <t>⇨잔골재(＝).</t>
  </si>
  <si>
    <t>612</t>
  </si>
  <si>
    <t>난간갓돌</t>
  </si>
  <si>
    <t>난간 위에 가로로 대는 돌.</t>
  </si>
  <si>
    <t>6121</t>
  </si>
  <si>
    <t>난간궁창</t>
  </si>
  <si>
    <t>欄干－</t>
  </si>
  <si>
    <t>난간 기둥, 난간 중방, 난간 띠장의 사잇 공간 또는 그 곳에 끼운 널</t>
  </si>
  <si>
    <t>6122</t>
  </si>
  <si>
    <t>난간궁창널</t>
  </si>
  <si>
    <t>난간궁창에 끼워 대는 널판.</t>
  </si>
  <si>
    <t>6123</t>
  </si>
  <si>
    <t>난간동자</t>
  </si>
  <si>
    <t>balustrade, baluster), 欄干童子</t>
  </si>
  <si>
    <t>난간에 일정한 간격으로 세운 두겁대 또는 두겁돌을 받치는 짧은 기둥</t>
  </si>
  <si>
    <t>6124</t>
  </si>
  <si>
    <t>난간두겁</t>
  </si>
  <si>
    <t>handrail, guard rail</t>
  </si>
  <si>
    <t>난간동자 위에 가로로 대는 나무.</t>
  </si>
  <si>
    <t>6125</t>
  </si>
  <si>
    <t>난간두겁대</t>
  </si>
  <si>
    <t>coping handrail, copping handrail</t>
  </si>
  <si>
    <t>6126</t>
  </si>
  <si>
    <t>난간두겁돌</t>
  </si>
  <si>
    <t>coping stone of handrail, 欄干頭匣石</t>
  </si>
  <si>
    <t>난간 위에 설치된 가로로 긴 갓돌</t>
  </si>
  <si>
    <t>6127</t>
  </si>
  <si>
    <t>난간마루</t>
  </si>
  <si>
    <t>wooden floor balcony</t>
  </si>
  <si>
    <t>난간을 세운 마루로 주로 목재를 이용함.</t>
  </si>
  <si>
    <t>6128</t>
  </si>
  <si>
    <t>난간법수</t>
  </si>
  <si>
    <t>newel cap, 欄干法首</t>
  </si>
  <si>
    <t>난간 모서리나 끝부분에 세우는 엄지기둥에서 쇠시리를 포함하는 상부</t>
  </si>
  <si>
    <t>6129</t>
  </si>
  <si>
    <t>가는나사</t>
  </si>
  <si>
    <t>fine-thread</t>
  </si>
  <si>
    <t>①같은치수의 보통 나사에 비해서 피치가 가는 나사. ② 축이나 얇은 관 따위에서 나사 깎기로 강도가 그다지 감소되지 않고, 진동으로 헐거워지지 않는 것이 필요한 곳에 쓰임.</t>
  </si>
  <si>
    <t>613</t>
  </si>
  <si>
    <t>난간벽</t>
  </si>
  <si>
    <t>parapet wall, 欄干壁</t>
  </si>
  <si>
    <t>난간의 형태가 벽체모양으로 이루어진 것을 말함.</t>
  </si>
  <si>
    <t>6130</t>
  </si>
  <si>
    <t>난간엄지기둥</t>
  </si>
  <si>
    <t>newel, newel post, rail post baluster,, 欄干拇柱</t>
  </si>
  <si>
    <t>난간의 모서리나 끝부분에 세우는 굵고 긴 기둥</t>
  </si>
  <si>
    <t>6132</t>
  </si>
  <si>
    <t>난간청판</t>
  </si>
  <si>
    <t>난간기둥, 난간중방, 난간띠장 사이에 끼우는 널, 난간궁창널과 같은 말</t>
  </si>
  <si>
    <t>6133</t>
  </si>
  <si>
    <t>난간하엽</t>
  </si>
  <si>
    <t>欄干荷葉</t>
  </si>
  <si>
    <t>난간 동자 위에 두겁대를 받치기 위해 설치한 연꽃잎 모양으로 장식한 받침</t>
  </si>
  <si>
    <t>6135</t>
  </si>
  <si>
    <t>난로</t>
  </si>
  <si>
    <t>stove, 煖爐</t>
  </si>
  <si>
    <t>석유, 가스, 전기 등을 사용하여 열을 발생시키는 실내 난방 기구.</t>
  </si>
  <si>
    <t>6136</t>
  </si>
  <si>
    <t>난류</t>
  </si>
  <si>
    <t>turbulent flow ； turbulence</t>
  </si>
  <si>
    <t>시간적, 공간적으로 불규칙하게 물리량이 변동하므로 유체의 운동이 일률적으로 결정되지 않는 확률적인 흐름. ↔ 층류.</t>
  </si>
  <si>
    <t>6137</t>
  </si>
  <si>
    <t>난류 경계층</t>
  </si>
  <si>
    <t>turbulent boundary layer</t>
  </si>
  <si>
    <t>난류 상태에 있는 경계층.</t>
  </si>
  <si>
    <t>6139</t>
  </si>
  <si>
    <t>가는모래</t>
  </si>
  <si>
    <t>fine sand, 細沙</t>
  </si>
  <si>
    <t>① 매우 잘고 고운 모래. ② ＝잔모래.</t>
  </si>
  <si>
    <t>614</t>
  </si>
  <si>
    <t>난류 레이놀즈수</t>
  </si>
  <si>
    <t>turbulent Reynolds number</t>
  </si>
  <si>
    <t>동점성 계수 대신에 νt를 사용해서 표시한 레이놀즈수. νt는 난류인 경우의 소용돌이 점성 계수.</t>
  </si>
  <si>
    <t>6140</t>
  </si>
  <si>
    <t>난류 성분</t>
  </si>
  <si>
    <t>component of turbulence</t>
  </si>
  <si>
    <t>유체의 흐름에 있어서 평균값에 대한 평균에서의 변동 성분. ↔흩어짐, 속도 변동.</t>
  </si>
  <si>
    <t>6141</t>
  </si>
  <si>
    <t>난류 속도</t>
  </si>
  <si>
    <t>turbulence velocity</t>
  </si>
  <si>
    <t>어떤 관측 시간에 대한 풍속의 평균값에서의 변동 실효값(평균 제곱근). 기류가 속도0을 사이에 두고 양음(+-)으로 걸치는 변동을 하는 경우에도 쓰인다. → 속도 변동, 흩어짐, 흩어짐의 강도.</t>
  </si>
  <si>
    <t>6142</t>
  </si>
  <si>
    <t>난류 스펙트럼</t>
  </si>
  <si>
    <t>turbulent spectrum</t>
  </si>
  <si>
    <t>물리 현상의 파형에 있어서 평균값에서의 변동 성분 분산 등의 스펙트럼.</t>
  </si>
  <si>
    <t>6143</t>
  </si>
  <si>
    <t>난류 운동 에너지</t>
  </si>
  <si>
    <t>turbulence energy ; eddy kinetic energy</t>
  </si>
  <si>
    <t>유체의 흐름에 있어서 유체의 평균 운동 에너지에서의 변둥 선분인 운동 에너지.</t>
  </si>
  <si>
    <t>6145</t>
  </si>
  <si>
    <t>난류 점성</t>
  </si>
  <si>
    <t>turbulence viscosity</t>
  </si>
  <si>
    <t>난류에 있어서 속도 변동에 의한 점성.</t>
  </si>
  <si>
    <t>6146</t>
  </si>
  <si>
    <t>난류 프란틀수</t>
  </si>
  <si>
    <t>turbulent Prandtl number</t>
  </si>
  <si>
    <t>온도 전도율 a를 at로, v를 vt로 대치한 프란틀수. At는 난류인 경우에 소용돌이에 의한 열수송이 일어나고, 이 열류속이 온도 기울기에 비례하는 것으로 정의된 비례 상수의 소용돌이 온도 전도율.</t>
  </si>
  <si>
    <t>6147</t>
  </si>
  <si>
    <t>난류 화염</t>
  </si>
  <si>
    <t>turbulent flame</t>
  </si>
  <si>
    <t>난류 속에 형성되는 화염</t>
  </si>
  <si>
    <t>6148</t>
  </si>
  <si>
    <t>난류 확산</t>
  </si>
  <si>
    <t>turbulent diffusion</t>
  </si>
  <si>
    <t>난류 속에 형성되는 화염. 형성 상태는 소용돌이 확산율에 의해 지배된다.</t>
  </si>
  <si>
    <t>6149</t>
  </si>
  <si>
    <t>가는엘보</t>
  </si>
  <si>
    <t>turned down elbow</t>
  </si>
  <si>
    <t>① 팔꿈치 모양으로 생긴 관 이음쇠. ② 유체의 흐름이 가는(go) 쪽을 표시한 엘보.</t>
  </si>
  <si>
    <t>615</t>
  </si>
  <si>
    <t>난류 확산 계수</t>
  </si>
  <si>
    <t>turbulent diffusion coefficient</t>
  </si>
  <si>
    <t>유체 운동이 난류인 경우 확산 현상에 사용하는 확산 계수. 난류 운동에 의한 수송 플럭스를 농도 기울기와 관련지어 나타낼 때의 계수가 된다. (=소용돌이 확산율, 와동 확산 계수)</t>
  </si>
  <si>
    <t>6150</t>
  </si>
  <si>
    <t>난반사</t>
  </si>
  <si>
    <t>irregular reflection</t>
  </si>
  <si>
    <t>빛 등이 반사할 때 반사광의 강도나 방향이 일정하지 않고, 또한 규칙적이 아닌 경우를 일컫는다.</t>
  </si>
  <si>
    <t>6151</t>
  </si>
  <si>
    <t>난방</t>
  </si>
  <si>
    <t>heating, 煖房‧暖房</t>
  </si>
  <si>
    <t>도면용 약어는 ｢HTG.｣로 사용되며 실내의 온도를 높여 따뜻하게 하는 것을 말함</t>
  </si>
  <si>
    <t>6152</t>
  </si>
  <si>
    <t>난방 공사</t>
  </si>
  <si>
    <t>heating work</t>
  </si>
  <si>
    <t>건축 공사의 일부로 난방 설비를 시공하는 공사의 총칭. 기기 설치 공사, 배관 공사, 단열 공사 등이 있다.</t>
  </si>
  <si>
    <t>6153</t>
  </si>
  <si>
    <t>난방 기간</t>
  </si>
  <si>
    <t>heating period</t>
  </si>
  <si>
    <t>1년 중 난방을 실시하는 기간을 일컫는다. 우리나라에서는 일반적으로 12월~3월. ↔냉방 기간.</t>
  </si>
  <si>
    <t>6154</t>
  </si>
  <si>
    <t>난방 방식</t>
  </si>
  <si>
    <t>heating system</t>
  </si>
  <si>
    <t>건물을 난방하는 방식을 일컫는다. 실내에 난로, 온풍기 등의 열원 유닛을 두는 개별방식과, 기계실 내에 보일러 등의 열원을 두고 배관이나 덕트로 실내에 열을 반손하는 중앙 방식이 있다.</t>
  </si>
  <si>
    <t>6156</t>
  </si>
  <si>
    <t>난방 부하</t>
  </si>
  <si>
    <t>heating load</t>
  </si>
  <si>
    <t>난방에 필요한 공급 열량을 일컫는다. 단위는 kW(kcal/h)를 사용한다. 난방 부하는 벽체의 관류에 의한 부하(현열), 틈바람에 의한 부하(현열 및 잠열) 및 외기 부하(공조기로 외기를 끌어들이는 경우. 현열 및 잠열)로 이루어진다. →동작 부하. ↔냉방 부하.</t>
  </si>
  <si>
    <t>6157</t>
  </si>
  <si>
    <t>난방 설계론 외기온</t>
  </si>
  <si>
    <t>난방 설비에 대한 장치 용량 산정을 위한 외기의 온도를 일컫는다. 일반적으로 초과위험률 2.5~5.0%의 값이 사용되며, 방 사용 시간대에 의해 달라진다.</t>
  </si>
  <si>
    <t>6158</t>
  </si>
  <si>
    <t>난방 설비</t>
  </si>
  <si>
    <t>heating apparatus</t>
  </si>
  <si>
    <t>가열원을 이용해서 실내를 따뜻하게 하기 위한 설비의 총칭. →직접 난방.</t>
  </si>
  <si>
    <t>6159</t>
  </si>
  <si>
    <t>가는홈</t>
  </si>
  <si>
    <t>groove, 細溝</t>
  </si>
  <si>
    <t>얇은 널이나 미장 바름이 끼이는 좁은 홈.</t>
  </si>
  <si>
    <t>616</t>
  </si>
  <si>
    <t>난방 실내 온도</t>
  </si>
  <si>
    <t>indoor de sign temperature</t>
  </si>
  <si>
    <t>난방 설계에 사용되는 실내 온도 조건을 일컫는다. →실내 설정 조건.</t>
  </si>
  <si>
    <t>6160</t>
  </si>
  <si>
    <t>난방 한계 조건</t>
  </si>
  <si>
    <t>실내의 소요 난방 온도(난방 실내 온도)보다 낮은, 어떤 정해진 일평균 외기 온도를 일컫는다. 일평균 외기 온도가 이 한계 온도 이하가 되는 날만 난방 설비를 운전한다고 하는 방침으로 설정된 온도.</t>
  </si>
  <si>
    <t>6161</t>
  </si>
  <si>
    <t>난방가마</t>
  </si>
  <si>
    <t>⇨보일러.</t>
  </si>
  <si>
    <t>6162</t>
  </si>
  <si>
    <t>난방공사</t>
  </si>
  <si>
    <t>heating work, 暖房工事</t>
  </si>
  <si>
    <t>건축 공사에서 난방 설비 기구를 설치 시공하는 공사의 총칭. 건축의 청부 업자가 일괄하여 수주하고, 다시 하청을 내는 경우와 분리하여 발주하는 경우가 있다.</t>
  </si>
  <si>
    <t>6163</t>
  </si>
  <si>
    <t>난방관</t>
  </si>
  <si>
    <t>heated room boiler, 暖房罐</t>
  </si>
  <si>
    <t>온수나 증기따위의 공급을 위한 관으로 주로 난방을 위해 사용됨</t>
  </si>
  <si>
    <t>6164</t>
  </si>
  <si>
    <t>난방도일</t>
  </si>
  <si>
    <t>degree day, heating degree days, 暖房度日</t>
  </si>
  <si>
    <t>주로 난방기간시 평균실내온도와 외부온도와의 차이를 난방기간동안 합산한 것을 말함</t>
  </si>
  <si>
    <t>6165</t>
  </si>
  <si>
    <t>난방방식</t>
  </si>
  <si>
    <t>난방설비를 말하는 것으로 개별난방, 중앙난방, 지역난방등으로 구분</t>
  </si>
  <si>
    <t>6166</t>
  </si>
  <si>
    <t>난방보일러</t>
  </si>
  <si>
    <t>heating boiler, 暖房boiler</t>
  </si>
  <si>
    <t>실내온도를 높이기 위한 보일러로 물을 가열하여 고온, 고압의 증기나 온수를 발생시킴</t>
  </si>
  <si>
    <t>6167</t>
  </si>
  <si>
    <t>난방부하</t>
  </si>
  <si>
    <t>heating load, 暖房負荷</t>
  </si>
  <si>
    <t>난방시 필요한 열량을 말함. 환기에 의한 열부하와 난방장치의 손실열량으로 구분</t>
  </si>
  <si>
    <t>6168</t>
  </si>
  <si>
    <t>난방설비</t>
  </si>
  <si>
    <t>heating apparatus), 暖房設備</t>
  </si>
  <si>
    <t>난방에 사용하는 장치나 설비를 통틀어 이르는 말로  실내의 온도를 높여 따뜻하게 하기 위해 함.</t>
  </si>
  <si>
    <t>6169</t>
  </si>
  <si>
    <t>가능 교통 용량</t>
  </si>
  <si>
    <t>possible traffic capacity</t>
  </si>
  <si>
    <t>실제적인 도로조건과 교통조건에서 차선 또는 도로상의 한 지점을 한시간 내에 통과할 수 있는 차량의 최대 수.</t>
  </si>
  <si>
    <t>617</t>
  </si>
  <si>
    <t>난방시설</t>
  </si>
  <si>
    <t>실내를 따뜻하게 하기위한 장치로 난방장치라고도 함.</t>
  </si>
  <si>
    <t>6170</t>
  </si>
  <si>
    <t>난방실내온도</t>
  </si>
  <si>
    <t>indoor design temperature, 暖房室內溫度</t>
  </si>
  <si>
    <t>1. 난방설계의 기준이 되는 온도 2. 일반적으로  거실(18～22℃), 침실(12～15℃), 복도‧홀(10～15℃), 교실(18℃), 수술실(18～35℃), 진료실(22～24℃) 등이 일반적온도임</t>
  </si>
  <si>
    <t>6171</t>
  </si>
  <si>
    <t>난방열사용료계기</t>
  </si>
  <si>
    <t>열량을 측정하는 계기로서, 이를통해 사용량을 알 수 있다.</t>
  </si>
  <si>
    <t>6172</t>
  </si>
  <si>
    <t>난방용 강판방열기</t>
  </si>
  <si>
    <t>이 표준은 최고 사용 압력 588kPa 이하의 난방용 강판 방열기에 대하여 규정한다. KS B 6404 참조.</t>
  </si>
  <si>
    <t>6173</t>
  </si>
  <si>
    <t>난방용 방열기부속품</t>
  </si>
  <si>
    <t>이 표준은 증기 또는 온수를 사용하는 난방용 방열기의 밸브, 유니언 엘보 및 리턴 콕에 대하여 규정한다. KS B 6405 참조.</t>
  </si>
  <si>
    <t>6174</t>
  </si>
  <si>
    <t>난방용 방열기트랩</t>
  </si>
  <si>
    <t>이 표준은 증기에 사용하는 벨로스식 방열기 트랩 중, 최고 사용 압력 100 kPa의 트랩에 대하여 규정한다. KS B 6403 참조.</t>
  </si>
  <si>
    <t>6175</t>
  </si>
  <si>
    <t>난방용 주철방열기</t>
  </si>
  <si>
    <t>난방용 주철 방열기에 대한 내용. KS B 6401 참조.</t>
  </si>
  <si>
    <t>6176</t>
  </si>
  <si>
    <t>난색</t>
  </si>
  <si>
    <t>warm color, 暖色</t>
  </si>
  <si>
    <t>따뜻한 느낌을 주는 색을 말하며 주로 노란색, 빨간색 계통의 색이 속함.</t>
  </si>
  <si>
    <t>6177</t>
  </si>
  <si>
    <t>가능 용량</t>
  </si>
  <si>
    <t>possible capacity</t>
  </si>
  <si>
    <t>시설이나 설비 등이 받아들여지거나 혹은 처리되는 분량. 예를 들면 가능 교통 용량을 줄여서 가능 용량이라 할 때도 있다.</t>
  </si>
  <si>
    <t>618</t>
  </si>
  <si>
    <t>난연 처리</t>
  </si>
  <si>
    <t>flame-retardant treatment</t>
  </si>
  <si>
    <t>재료에 불이 붙어도 잘 타지 않도록 하는 처리.</t>
  </si>
  <si>
    <t>6180</t>
  </si>
  <si>
    <t>난연 합판</t>
  </si>
  <si>
    <t>flame-retardant plywood</t>
  </si>
  <si>
    <t>난연 재료의 하나로, 방재 약제를 합판 중심판에 침지하거나 접착제와 혼합하거나 합판에 도포하는 방법 등으로 처리한다. 여러 가지 시판 제품이 있다.</t>
  </si>
  <si>
    <t>6181</t>
  </si>
  <si>
    <t>난연성</t>
  </si>
  <si>
    <t>flame-retardancy</t>
  </si>
  <si>
    <t>난연은 불꽃에 접촉하고 있을 때는 타지만 불꽃을 제거하면 스스로 불꽃을 내면서 연소하는 것을 방지 또는 억제하는 성질을 의미한다. 불꽃을 접촉하여도 연소가 전혀 일어나지 않는 불연성, 자체적으로 연소가 활성화되는 가연성에 대비하여, 난연성 재료는 연소의 속도가 불연성과 가연성 재료의 중간에 놓인다.</t>
  </si>
  <si>
    <t>6182</t>
  </si>
  <si>
    <t>난연재료</t>
  </si>
  <si>
    <t>incombustible materials, 難燃材料</t>
  </si>
  <si>
    <t>건설교통부장관이 정한 기준에 적합하며 불에 잘 타지 않는 특징을 가진 재료</t>
  </si>
  <si>
    <t>6183</t>
  </si>
  <si>
    <t>난연처리</t>
  </si>
  <si>
    <t>難燃處理</t>
  </si>
  <si>
    <t>불연재료가 아닌 목재를 방화약제(防火藥劑)로 처리하여 불연성으로 하는 것.</t>
  </si>
  <si>
    <t>6184</t>
  </si>
  <si>
    <t>난척물</t>
  </si>
  <si>
    <t>亂尺物</t>
  </si>
  <si>
    <t>목재의 길이가 1.8m, 2.7m, 3.6m와 같이 정해지지 않은 목재</t>
  </si>
  <si>
    <t>6187</t>
  </si>
  <si>
    <t>난청</t>
  </si>
  <si>
    <t>deafness; hearing loss</t>
  </si>
  <si>
    <t>청력이 정상값보다 열화되어 있는 상태. 원인에 따라 소음성, 중독성, 심인성, 유전성, 노인성 등으로 분류된다. (청력 손실) →청력 장애.</t>
  </si>
  <si>
    <t>6188</t>
  </si>
  <si>
    <t>가다</t>
  </si>
  <si>
    <t>① ⇨거더(＝). ② ⇨큰보(＝).</t>
  </si>
  <si>
    <t>619</t>
  </si>
  <si>
    <t>난층쌓기</t>
  </si>
  <si>
    <t>亂層積</t>
  </si>
  <si>
    <t>서로 다른 크기의 돌을 규칙없이 쌓는 방식</t>
  </si>
  <si>
    <t>6190</t>
  </si>
  <si>
    <t>날가래질</t>
  </si>
  <si>
    <t>날가래를 사용하여 흙을 파서 던지거나 땅을 고르는 일.</t>
  </si>
  <si>
    <t>6192</t>
  </si>
  <si>
    <t>날개</t>
  </si>
  <si>
    <t>wing, 翼</t>
  </si>
  <si>
    <t>중심집을 기준으로 날개식으로 사방에 달린것을 말하며 건축물의 기준점으로부터 좌우 사방으로 뻗은 부분.</t>
  </si>
  <si>
    <t>6193</t>
  </si>
  <si>
    <t>날개 기와</t>
  </si>
  <si>
    <t>걸침기와 이음에서 오른쪽이나 왼쪽에 걸쳐지는 기와로서 기와 지붕의 박공에 쓰이는 변형기와를 일컫는 단어.</t>
  </si>
  <si>
    <t>6194</t>
  </si>
  <si>
    <t>날개벽</t>
  </si>
  <si>
    <t>wing wall； side wall</t>
  </si>
  <si>
    <t>외벽, 보 등 주요 구조체 혹은 구조물에서 연장되거나, 부착된 부속 벽체.</t>
  </si>
  <si>
    <t>6198</t>
  </si>
  <si>
    <t>날개집</t>
  </si>
  <si>
    <t>wing house, 翼舍</t>
  </si>
  <si>
    <t>중심이 되는 집채의 좌우에 붙어있는 집</t>
  </si>
  <si>
    <t>6199</t>
  </si>
  <si>
    <t>2축 응력</t>
  </si>
  <si>
    <t>biaxial stress</t>
  </si>
  <si>
    <t>2 방향 주응력만 존재하는 상태.</t>
  </si>
  <si>
    <t>62</t>
  </si>
  <si>
    <t>가다꼼바</t>
  </si>
  <si>
    <t>카타콤베라고도 하며, 로마시대 모든 지하 묘지를 말한다. 초기 그리스도교 공동체에서 사실상 성소의 기능을 수행했다. ⇨카타콤(＝).</t>
  </si>
  <si>
    <t>620</t>
  </si>
  <si>
    <t>날개판</t>
  </si>
  <si>
    <t>slab； fin; louver board</t>
  </si>
  <si>
    <t>강구조 주각부 보강을 위해 사용되는 강판</t>
  </si>
  <si>
    <t>6200</t>
  </si>
  <si>
    <t>날개형 송풍기</t>
  </si>
  <si>
    <t>airfoil fan</t>
  </si>
  <si>
    <t>날개(핀)가 비행기의 날개 모양이 된 고효율 저소음의 송풍기. 주로 고속 덕트용으로 사용된다.</t>
  </si>
  <si>
    <t>6201</t>
  </si>
  <si>
    <t>날귀</t>
  </si>
  <si>
    <t>대패나 끌 따위 날 끝의 양쪽 모.</t>
  </si>
  <si>
    <t>6202</t>
  </si>
  <si>
    <t>날기와</t>
  </si>
  <si>
    <t>生瓦</t>
  </si>
  <si>
    <t>햇볕에 말려서 만든 기와</t>
  </si>
  <si>
    <t>6203</t>
  </si>
  <si>
    <t>날나무</t>
  </si>
  <si>
    <t>unseasoned timber, green wood, 生木</t>
  </si>
  <si>
    <t>베어 낸 지 얼마 안 되어서 물기가 아직 마르지 아니한 나무.</t>
  </si>
  <si>
    <t>6204</t>
  </si>
  <si>
    <t>날림</t>
  </si>
  <si>
    <t>정성을 들이지 아니하고 대강대강 아무렇게나 하는 일 또는 물건.</t>
  </si>
  <si>
    <t>6205</t>
  </si>
  <si>
    <t>날림공사</t>
  </si>
  <si>
    <t>6206</t>
  </si>
  <si>
    <t>날림일</t>
  </si>
  <si>
    <t>① 올바른 방법으로 하지 않고 무조건 완공하고 보자는 식으로 하는 공사. ② ＝날림공사.</t>
  </si>
  <si>
    <t>6207</t>
  </si>
  <si>
    <t>날망치</t>
  </si>
  <si>
    <t>flat lamp hammer</t>
  </si>
  <si>
    <t>석재를 다듬는데 사용하는 날 있는 망치</t>
  </si>
  <si>
    <t>6208</t>
  </si>
  <si>
    <t>날망치다듬</t>
  </si>
  <si>
    <t>잔다듬이라고도 하며, 도드락망치와 날망치로 잘게 찍어 돌을 곱게 다듬는 일.</t>
  </si>
  <si>
    <t>6209</t>
  </si>
  <si>
    <t>가단성</t>
  </si>
  <si>
    <t>malleability, 可鍛性</t>
  </si>
  <si>
    <t>①두들기거나 외력을 가해서 물체의 형태를 변형시킬 수 있는 성질. ②적은 외력에 의해 쉽게 변형이 발생하는 경우는 가단성이 크다고 하고, 쉽게 파괴되어 버리는 무른 것은 가단성이 적다고 함. ③일반적으로 가단성이 큰 것은 연성(延性)도 큼. ④금속의 가단성은 경도(硬度)가 낮은 것일수록, 순금속이거나 또는 고온일수록 그 율이 큼.</t>
  </si>
  <si>
    <t>621</t>
  </si>
  <si>
    <t>날메</t>
  </si>
  <si>
    <t>널찍하고 두꺼운 날이 있는 메.</t>
  </si>
  <si>
    <t>6210</t>
  </si>
  <si>
    <t>날밑</t>
  </si>
  <si>
    <t>칼날과 칼자루 사이에 끼워서 칼자루를 쥐는 한계를 삼으며, 손을 보호하는 테.</t>
  </si>
  <si>
    <t>6211</t>
  </si>
  <si>
    <t>날벽돌</t>
  </si>
  <si>
    <t>adobe, sun dried brick), 生壁乭</t>
  </si>
  <si>
    <t>점토류를 성형하여  자연건조한 벽돌</t>
  </si>
  <si>
    <t>6212</t>
  </si>
  <si>
    <t>날세우기</t>
  </si>
  <si>
    <t>set filing; setting</t>
  </si>
  <si>
    <t>톱날, 칼 따위의 도구를 고르게 다듬어 잘 잘리게 하는 것.</t>
  </si>
  <si>
    <t>6213</t>
  </si>
  <si>
    <t>날실</t>
  </si>
  <si>
    <t>warp</t>
  </si>
  <si>
    <t>옷감을 짤 때, 세로 방향으로 놓인 실. 옷감은 날실과 씨실이 겹쳐지면서 형성된다.</t>
  </si>
  <si>
    <t>6214</t>
  </si>
  <si>
    <t>날정</t>
  </si>
  <si>
    <t>넓은 모양으로 날이 있는 정</t>
  </si>
  <si>
    <t>6215</t>
  </si>
  <si>
    <t>날품</t>
  </si>
  <si>
    <t>day labor, 日工</t>
  </si>
  <si>
    <t>하루를 단위로 하여 노동력을 제공해 주는 대가로 임금을 받는 품팔이 일.</t>
  </si>
  <si>
    <t>6216</t>
  </si>
  <si>
    <t>날형 개폐기</t>
  </si>
  <si>
    <t>날 부분을 수동으로 조작하여 전기 회로의 접속 개방되는 개폐기로서, 날 받이 부분과 날 부분이 있다.</t>
  </si>
  <si>
    <t>6217</t>
  </si>
  <si>
    <t>남경니스</t>
  </si>
  <si>
    <t>셀락니스의 대용품으로 사용되는 니스의 일종으로, 용융로진과 극소량의 코펄을 알코올에 용해 및 제조한 것을 의미한다.</t>
  </si>
  <si>
    <t>6218</t>
  </si>
  <si>
    <t>남경대패</t>
  </si>
  <si>
    <t>손잡이가 있는 배대패</t>
  </si>
  <si>
    <t>6219</t>
  </si>
  <si>
    <t>가단주물</t>
  </si>
  <si>
    <t>malleable casting, 可鍛鑄物</t>
  </si>
  <si>
    <t>부어 만든 것을 불에 달구어서 두들겨 만들 수 있는 주물.</t>
  </si>
  <si>
    <t>622</t>
  </si>
  <si>
    <t>남극</t>
  </si>
  <si>
    <t>South Pole</t>
  </si>
  <si>
    <t>천구의 남반구상에서 관측점으로부터 본 지구의 자전축 방향에 해당하는 점. 북반구에서는 지평면 아래가 되어 관측 불능이다. →극.</t>
  </si>
  <si>
    <t>6220</t>
  </si>
  <si>
    <t>남대문</t>
  </si>
  <si>
    <t>南大門</t>
  </si>
  <si>
    <t>서울 도성의 남쪽 대문을 일반인들이 편하게 불렀던 말로서, 공식적이면서 고유한 이름은 숭례문(崇禮門)임</t>
  </si>
  <si>
    <t>6221</t>
  </si>
  <si>
    <t>남땜</t>
  </si>
  <si>
    <t>접합하고자 하는 금속을 녹일 필요 없이 모재보다 낮은 용융점을 가진 납을 녹여 넣어 접합시키는 방법으로, 사용하는 납의 종류에 따라 연납땜과 경납땜으로 분류할 수 있다.</t>
  </si>
  <si>
    <t>6222</t>
  </si>
  <si>
    <t>남빛</t>
  </si>
  <si>
    <t>남색이라고도 하며 짙은 푸른빛을 말함</t>
  </si>
  <si>
    <t>6224</t>
  </si>
  <si>
    <t>남색</t>
  </si>
  <si>
    <t>ultramarine blue, 藍色</t>
  </si>
  <si>
    <t>푸른빛을 띤 자주색이거나 유사색의 물감을 말하며 먼섹 뵤색계에서는 7.5PB2/6에 해당함</t>
  </si>
  <si>
    <t>6226</t>
  </si>
  <si>
    <t>남양재</t>
  </si>
  <si>
    <t>south-sea wood, 南洋材</t>
  </si>
  <si>
    <t>열대지방에서 생산되는 목재로 동남아의 나왕,티크, 마호가니등이 있음</t>
  </si>
  <si>
    <t>6227</t>
  </si>
  <si>
    <t>남중</t>
  </si>
  <si>
    <t>culmination； southing</t>
  </si>
  <si>
    <t>임의의 천체가 관측점의 자오선상에 오는 것. 태양의 남중은 태양이 자오선상에 오는 것.</t>
  </si>
  <si>
    <t>6228</t>
  </si>
  <si>
    <t>남중 고도</t>
  </si>
  <si>
    <t>culmination altitude</t>
  </si>
  <si>
    <t>그 토지의 자오선을 태양이 통과할 때의 태양 고도. 남중고도 hn는 위도,φ, 적위 δ일 때 hn=90-φ+δ가 된다.</t>
  </si>
  <si>
    <t>6229</t>
  </si>
  <si>
    <t>가단주철</t>
  </si>
  <si>
    <t>malleable cast iron, 可鍛鑄鐵</t>
  </si>
  <si>
    <t>① 주철을 열처리하여 그 산화작용으로 말미암아 가단성을 갖게 한 것. ② ＝가단철. ③ 흑심(black heart) 가단주철과 백심(white heart) 가단주철이 있음. ④ 보통주철보다 강인하고 충격에 강하여 용도가 넓음. 바퀴의 부품‧농기구‧관(pipe)의 이음마디 등에 씀.</t>
  </si>
  <si>
    <t>623</t>
  </si>
  <si>
    <t>남중시</t>
  </si>
  <si>
    <t>culmination hour</t>
  </si>
  <si>
    <t>지구가 자전함으로써 다른 천체가 자오선의 천정보다 남쪽 부분을 통과할 때의 시각.</t>
  </si>
  <si>
    <t>6230</t>
  </si>
  <si>
    <t>남포까기</t>
  </si>
  <si>
    <t>blasting, dynamiting</t>
  </si>
  <si>
    <t>도화선 장치를 하여 폭발시킬 수 있게 만든 다이너마이트인 남포를 터뜨려 돌을 떼어 내는 일.</t>
  </si>
  <si>
    <t>6232</t>
  </si>
  <si>
    <t>남포등</t>
  </si>
  <si>
    <t>lamp, -燈</t>
  </si>
  <si>
    <t>① 석유를 넣어 불을 켜는 서양식 등잔. ② 석유를 넣는 병 같은 것의 구멍에 심지를 꽂아 불을 켜고 유리로 만든 등피(燈皮)를 끼우고 위에는 갓을 씌움. ③ ＝양등(洋燈)＝남포. ④ 개화기에 오란다 말에서 온 것임.</t>
  </si>
  <si>
    <t>6233</t>
  </si>
  <si>
    <t>남향집</t>
  </si>
  <si>
    <t>南向家</t>
  </si>
  <si>
    <t>대청‧안방‧건넌방 등의 주요한 방이 남쪽을 향하여 배치된 집.</t>
  </si>
  <si>
    <t>6234</t>
  </si>
  <si>
    <t>납</t>
  </si>
  <si>
    <t>solder, lead, 鉛</t>
  </si>
  <si>
    <t>푸르스름한 잿빛의 금속 원소. 금속 가운데 가장 무겁고 연하며, 전성(展性)은 크나 연성(延性)은 작다. 공기 중에서는 표면에 튼튼한 산화 피막을 만들어 안정하며, 불에 잘 녹는다. 연판, 연관, 활자 합금 따위로 쓴다. 원자 기호는 Pb, 원자 번호는 82, 원자량은 207.19</t>
  </si>
  <si>
    <t>6235</t>
  </si>
  <si>
    <t>납 댐퍼</t>
  </si>
  <si>
    <t>lead damper</t>
  </si>
  <si>
    <t>납을 사용한 감쇠장치로서, 소성변형이 큰 납의 에너지 흡수효과를 이용하는 것임</t>
  </si>
  <si>
    <t>6236</t>
  </si>
  <si>
    <t>납 플러그 들어간 적층 고무</t>
  </si>
  <si>
    <t>rubber bearing with lead plug; lead rubber bearing</t>
  </si>
  <si>
    <t>댐퍼의 기능을 갖는 적층고무의 하나로서, 적층고무의 중심에 구멍을 뚫어 납플러그(원기둥 모양의 납)를 삽입한 것.</t>
  </si>
  <si>
    <t>6237</t>
  </si>
  <si>
    <t>가단철</t>
  </si>
  <si>
    <t>⇨가단주철(＝).</t>
  </si>
  <si>
    <t>624</t>
  </si>
  <si>
    <t>납관</t>
  </si>
  <si>
    <t>lead tube, 鉛管</t>
  </si>
  <si>
    <t>납을 주원료로 하여 만들어진 관으로, 유연성이 좋고 가공이 쉬움.</t>
  </si>
  <si>
    <t>6240</t>
  </si>
  <si>
    <t>납깔개</t>
  </si>
  <si>
    <t>지붕물매 부분에 맞쳐서 기와 밑에 물려 깐 납판 또는 함석판을 일컫는 말. 지붕과 벽 사이에 방수를 목적으로 한다.</t>
  </si>
  <si>
    <t>6241</t>
  </si>
  <si>
    <t>납도리</t>
  </si>
  <si>
    <t>pointed beam, -道理</t>
  </si>
  <si>
    <t>단면 모양이 사각형인 도리.</t>
  </si>
  <si>
    <t>6242</t>
  </si>
  <si>
    <t>납도리집</t>
  </si>
  <si>
    <t>납도리를 이용해 지은 집</t>
  </si>
  <si>
    <t>6243</t>
  </si>
  <si>
    <t>납땜</t>
  </si>
  <si>
    <t>soldering, brazing, 鑞接</t>
  </si>
  <si>
    <t>납땜 인두를 약 300℃로 달군 다음 용제(溶劑;염화아연이나 염산 등)에 잠깐 담가 끝을 깨끗이 하고 땜납을 녹여 접합부에 문지르면 땜납이 틈새로 녹아들어가 굳어서 접합을 하는 방법.</t>
  </si>
  <si>
    <t>6244</t>
  </si>
  <si>
    <t>납땜용접봉</t>
  </si>
  <si>
    <t>brazing feeler metal</t>
  </si>
  <si>
    <t>납땜을 할때 사용되는 용가재의 일종으로 기다란 봉을 일컫는 말.</t>
  </si>
  <si>
    <t>6245</t>
  </si>
  <si>
    <t>납땜이음</t>
  </si>
  <si>
    <t>solder joint</t>
  </si>
  <si>
    <t>땜납을 사용하여 접합하는 이음. 납땜 인두로 땜납을 녹여서 접합한다.</t>
  </si>
  <si>
    <t>6246</t>
  </si>
  <si>
    <t>납땜인두</t>
  </si>
  <si>
    <t>soldering-iron</t>
  </si>
  <si>
    <t>납땜할 때 쓰이는 인두 모양의 도구이다. 납을 사용해 두 개의 금속 표면을 이어 붙이는 도구인데, 금속제품을 만들거나 수리하거나 전기회로에서 전기가 통하도록 할 때 널리 사용한다.</t>
  </si>
  <si>
    <t>6247</t>
  </si>
  <si>
    <t>납땜조인트</t>
  </si>
  <si>
    <t>납땜이음이라고도 하며, 땜납을 사용하여 접합하는 이음. 납땜 인두로 땜납을 녹여서 접합한다.</t>
  </si>
  <si>
    <t>6248</t>
  </si>
  <si>
    <t>납땜질</t>
  </si>
  <si>
    <t>땜질용 납을 사용하여 쇠붙이 등을 접합시키는 방법.</t>
  </si>
  <si>
    <t>6249</t>
  </si>
  <si>
    <t>가단철와셔</t>
  </si>
  <si>
    <t>malleable iron washer, 可鍛鐵－</t>
  </si>
  <si>
    <t>가단(주)철로 만든 와셔.</t>
  </si>
  <si>
    <t>625</t>
  </si>
  <si>
    <t>납땜페이스트</t>
  </si>
  <si>
    <t>soldering paste</t>
  </si>
  <si>
    <t>납땜에 사용하는 용제(溶劑)로서, 접착면을 깨끗이 하여 산화를 방지하고 산화 불순물을 유리시키기 위하여 사용한다.</t>
  </si>
  <si>
    <t>6250</t>
  </si>
  <si>
    <t>납리벳</t>
  </si>
  <si>
    <t>lead rivet</t>
  </si>
  <si>
    <t>리벳의 일종으로 납판을 고정시키는 목적으로 사용된다.</t>
  </si>
  <si>
    <t>6251</t>
  </si>
  <si>
    <t>납미끄럼막이</t>
  </si>
  <si>
    <t>주로 동판으로 만들어지며, 이음을 보강하기 위해 두 장 사이에 넣는 납판 띠.</t>
  </si>
  <si>
    <t>6252</t>
  </si>
  <si>
    <t>납솜</t>
  </si>
  <si>
    <t>lead wool, 鉛綿</t>
  </si>
  <si>
    <t>납관이음에 쓰이며, 납의 가는 실이 줄로 끊은 것.</t>
  </si>
  <si>
    <t>6253</t>
  </si>
  <si>
    <t>납유리</t>
  </si>
  <si>
    <t>납 성분을 함유한 유리이며 굴절률이 크고 유연하며 무겁다. 광학용(光學用) 렌즈, 전구, 전기 절연용(絶緣用)으로 이용된다.</t>
  </si>
  <si>
    <t>6254</t>
  </si>
  <si>
    <t>납작마루</t>
  </si>
  <si>
    <t>땅바닥에 가깝도록 높이가 낮은 마루로서 장선이 호박돌 또는 바닥에 설치된 마루</t>
  </si>
  <si>
    <t>6255</t>
  </si>
  <si>
    <t>납작머리나사못</t>
  </si>
  <si>
    <t>flat head screw</t>
  </si>
  <si>
    <t>납작한 머리 형상을 가진 나사못</t>
  </si>
  <si>
    <t>6256</t>
  </si>
  <si>
    <t>납작머리리벳</t>
  </si>
  <si>
    <t>bevel head rivet</t>
  </si>
  <si>
    <t>리벳 종류의 하나로서, 납작한 형상의 머리를 갖는 리벳이다. 건축에서는 많이 사용되지는 않는다.</t>
  </si>
  <si>
    <t>6257</t>
  </si>
  <si>
    <t>납작머리볼트</t>
  </si>
  <si>
    <t>cheese head of bolt, cylinder head of bolt</t>
  </si>
  <si>
    <t>높이가 낮은 원통형 머리를 가진 볼트를 말한다.</t>
  </si>
  <si>
    <t>6258</t>
  </si>
  <si>
    <t>납작머리작은나사</t>
  </si>
  <si>
    <t>작은나사의 일종이며 머리가 납작하게 생긴 나사이다.</t>
  </si>
  <si>
    <t>6259</t>
  </si>
  <si>
    <t>가대</t>
  </si>
  <si>
    <t>homestead, 家垈</t>
  </si>
  <si>
    <t>① 집과 주변의 토지를 일컫는 말. ② 과거 나라에서 농사를 위해 부여한 토지.</t>
  </si>
  <si>
    <t>626</t>
  </si>
  <si>
    <t>납지붕</t>
  </si>
  <si>
    <t>lead roof, lead flat</t>
  </si>
  <si>
    <t>평지붕의 일종으로, 납의 얇은 판을 이용하여 부풀게 한 것으로서 평지붕의 한 종류이다.</t>
  </si>
  <si>
    <t>6260</t>
  </si>
  <si>
    <t>납축전지</t>
  </si>
  <si>
    <t>lead-acid battery, 鉛蓄電池</t>
  </si>
  <si>
    <t>①양극판에 과산화납, 음극판에 해면상납, 전지액에 황산을 사용한 축전지. ② 양극판의 형식이 가느다란 유리섬유관 내에 납합금심을 통하여 납가루를 충진하여 만든 그랫식과 납‧안티몬 합금의 격자에 납분 또는 산화납분을 충진하여 건조시켜 만든 페이스트식으로 구분함. ③ 보통 가반형 축전지는 페이스트식 납축전지를 사용함.</t>
  </si>
  <si>
    <t>6261</t>
  </si>
  <si>
    <t>납플러그</t>
  </si>
  <si>
    <t>lead plug</t>
  </si>
  <si>
    <t>홈이나 구멍을 메워 조적조 벽에 나사못을 박거나 석재의 경우 접합에 사용</t>
  </si>
  <si>
    <t>6262</t>
  </si>
  <si>
    <t>낭만주의 건축</t>
  </si>
  <si>
    <t>romanticism architecture, 浪漫主義建築</t>
  </si>
  <si>
    <t>합리주의와 함께 18세기말에서 19세기 전반에 걸쳐 영국에서 시작하여 독일, 프랑스등에서 전개됨. 특징은 고전주의에 대한 반발로 중세의 고딕 건축을 채택, 자유‧개성‧공상‧자연의 감정 등을 소중히 여기는 것임</t>
  </si>
  <si>
    <t>6264</t>
  </si>
  <si>
    <t>낭해</t>
  </si>
  <si>
    <t>wave disaster</t>
  </si>
  <si>
    <t>파랑에 의해 발생되는 재해</t>
  </si>
  <si>
    <t>6265</t>
  </si>
  <si>
    <t>낮광선</t>
  </si>
  <si>
    <t>day light, 晝光線</t>
  </si>
  <si>
    <t>태양광을 이용하는 늦의 조명을 말함</t>
  </si>
  <si>
    <t>6266</t>
  </si>
  <si>
    <t>낮은 마루</t>
  </si>
  <si>
    <t>목조 건물에 쓰이는 일반 마루보다 상대적으로 한 단 낮은 마루로 주로 툇마루에 해당.</t>
  </si>
  <si>
    <t>6268</t>
  </si>
  <si>
    <t>내경</t>
  </si>
  <si>
    <t>inside measurement</t>
  </si>
  <si>
    <t>사개를 맞춰서 기둥을 세울대 밑동보다 위를 안쪽으로 조금 기울게 세우는 방식으로 외경의 반대어임</t>
  </si>
  <si>
    <t>6269</t>
  </si>
  <si>
    <t>가도</t>
  </si>
  <si>
    <t>high way, high road, 街道</t>
  </si>
  <si>
    <t>① 나라 안의 모든 공도. 도(道) ·대로(大路) ·역로(驛路) 등을 부르는 말. ② 도시와 도시를 연결하는 큰 도로.</t>
  </si>
  <si>
    <t>627</t>
  </si>
  <si>
    <t>내관</t>
  </si>
  <si>
    <t>mandril, mandrel</t>
  </si>
  <si>
    <t>이미 매설된 관 안에 새 관을 삽입하는 것.</t>
  </si>
  <si>
    <t>6271</t>
  </si>
  <si>
    <t>내광성</t>
  </si>
  <si>
    <t>light stability</t>
  </si>
  <si>
    <t>빛에 견디는 성질을 일컫는 말.</t>
  </si>
  <si>
    <t>6272</t>
  </si>
  <si>
    <t>내구 설계</t>
  </si>
  <si>
    <t>design of durable building</t>
  </si>
  <si>
    <t>건축물을 오래 사용할 수 있도록 설계하는 일.</t>
  </si>
  <si>
    <t>6273</t>
  </si>
  <si>
    <t>내구 연수</t>
  </si>
  <si>
    <t>⇨내구 연한(＝).</t>
  </si>
  <si>
    <t>6275</t>
  </si>
  <si>
    <t>내구 연한</t>
  </si>
  <si>
    <t>구조체를 기능을 유지하면서 사용할 수 있는 사용 연한.</t>
  </si>
  <si>
    <t>6276</t>
  </si>
  <si>
    <t>내구성</t>
  </si>
  <si>
    <t>durability, 耐久性</t>
  </si>
  <si>
    <t>구조물의 안전성을 일정한 수준으로 유지하기 위해 필요한 것으로서 장기간에 걸친 외부의 물리적, 화학적 또는 기계적 작용에 저항하여 변질되거나 변형되지 않고 처음의 설계조건과 같이 오래 사용할 수 있는 구조물의 성능</t>
  </si>
  <si>
    <t>6277</t>
  </si>
  <si>
    <t>내구성 시험</t>
  </si>
  <si>
    <t>durability test</t>
  </si>
  <si>
    <t>정해진 스트레스를 적용하거나 지속적 또는 반복적인 적용을 통해서, 그로 인해 소자가 얼마만큼 영향을 받는지를 검사하기 위한 시험.</t>
  </si>
  <si>
    <t>6278</t>
  </si>
  <si>
    <t>내구성 지수</t>
  </si>
  <si>
    <t>특정 구조물을 사용하는 동안 주변 환경에 저항할 수 있는 콘크리트의 내구성을 나타내는 지수. 석재, 굵은 골재, 콘크리트, 모르타르, 기와, 벽돌, 타일 따위에 대하여 동결 융해 시험을 완료하였을 때의 상대 동탄성 계수의 값이다.</t>
  </si>
  <si>
    <t>6279</t>
  </si>
  <si>
    <t>가도관</t>
  </si>
  <si>
    <t>假導管</t>
  </si>
  <si>
    <t>① 유연벽공을 갖는 목부세포. 침엽수재의 주요 섬유세포로서 수분의 통로이다. ② 일부 양치식물과 겉씨식물에서 발견되는 양분의 통로로 사용되는 조직. ＝헛물관.</t>
  </si>
  <si>
    <t>628</t>
  </si>
  <si>
    <t>내구재</t>
  </si>
  <si>
    <t>durable goods, 耐久財</t>
  </si>
  <si>
    <t>오래 사용할 수 있는 재화로 소비자내구내는 자동차, 텔레비젼, 가구등 수명이 오랜 제품을 말하며. 생산자내구재, 소비자내구재, 준내구재등이 있음</t>
  </si>
  <si>
    <t>6280</t>
  </si>
  <si>
    <t>내다지</t>
  </si>
  <si>
    <t>hole through column</t>
  </si>
  <si>
    <t>중방 등을 가로지르기 위해 기둥 등에 마주 통하게 구멍을 뚫는 것.</t>
  </si>
  <si>
    <t>6282</t>
  </si>
  <si>
    <t>내다지 장부</t>
  </si>
  <si>
    <t>penetrated mortise and tenon</t>
  </si>
  <si>
    <t>두 부재를 직각으로 맞춤하기 위해 춤 방향으로 뚫어 넣는 장부 맞춤. 뚫은 구멍에 장부를 끼워 넣어 다른 부재와 연결한다.</t>
  </si>
  <si>
    <t>6283</t>
  </si>
  <si>
    <t>내다지구멍</t>
  </si>
  <si>
    <t>full mortise</t>
  </si>
  <si>
    <t>내다지 장부맞춤을 위해 부재에 뚫어 놓은 구멍.</t>
  </si>
  <si>
    <t>6284</t>
  </si>
  <si>
    <t>내다지장부</t>
  </si>
  <si>
    <t>penetratedmortise-and- tenon, full mortise-and-tenon, throughmortise-and-tenon,</t>
  </si>
  <si>
    <t>맞추어지는 재목을 꿰뚫어 넣거나 길게 나오게 된 장부.</t>
  </si>
  <si>
    <t>6285</t>
  </si>
  <si>
    <t>내다지장부맞춤</t>
  </si>
  <si>
    <t>full mortise-and-tenon joint, penetrated mortise-and-tenon joint, through mortise-and-tenon joint,</t>
  </si>
  <si>
    <t>길게 내민 장부(내다지장부) 를 구멍에 끼워 산지로 고정하는 맞춤.</t>
  </si>
  <si>
    <t>6286</t>
  </si>
  <si>
    <t>내다지지붕</t>
  </si>
  <si>
    <t>내민지붕이라고도 하며 벽면을 기준으로 일부를 내밀어 만든 지붕을 말함.</t>
  </si>
  <si>
    <t>6287</t>
  </si>
  <si>
    <t>내단열</t>
  </si>
  <si>
    <t>inside insulation</t>
  </si>
  <si>
    <t>외벽, 지붕 등의 외주 부위를 단열할 때 단열재를 해당 부위의 주요 구조체의 실내측에 넣는 단열 방법을 말한다. 실내측의 열용량이 작아지므로 냉난방을 개시했을 때 비교적 단시간에 소정의 실온에 도달하는 등의 특징이 있다. ↔외단열.</t>
  </si>
  <si>
    <t>6288</t>
  </si>
  <si>
    <t>내닫이창</t>
  </si>
  <si>
    <t>bay window, oriel, window) ,</t>
  </si>
  <si>
    <t>내달이창, 내민창이라고도 하며 벽면을 기준으로  내밀어 만든 창.</t>
  </si>
  <si>
    <t>6289</t>
  </si>
  <si>
    <t>가도구</t>
  </si>
  <si>
    <t>household goods, 家道具</t>
  </si>
  <si>
    <t>집안 살림에 필요한 도구‧가구 등.</t>
  </si>
  <si>
    <t>629</t>
  </si>
  <si>
    <t>내달이 창살</t>
  </si>
  <si>
    <t>벽면에서 돌출하여 바깥쪽으로 만든 창살.</t>
  </si>
  <si>
    <t>6290</t>
  </si>
  <si>
    <t>내달이창</t>
  </si>
  <si>
    <t>내닫이창, 내민창이라고도 함.</t>
  </si>
  <si>
    <t>6291</t>
  </si>
  <si>
    <t>내당</t>
  </si>
  <si>
    <t>內堂</t>
  </si>
  <si>
    <t>안방이라고도 하며 안주인이 거저하는 방</t>
  </si>
  <si>
    <t>6292</t>
  </si>
  <si>
    <t>내력</t>
  </si>
  <si>
    <t>internal force</t>
  </si>
  <si>
    <t>① =응력. ② ↔외력.</t>
  </si>
  <si>
    <t>6293</t>
  </si>
  <si>
    <t>내력 외피 구조</t>
  </si>
  <si>
    <t>force-resisting skin structure</t>
  </si>
  <si>
    <t>구조물의 외부면이 주요 구조체가 되는 구조 형식. 튜브구조나 다이어그리드 구조(Diagrid Structure) 등이 있다</t>
  </si>
  <si>
    <t>6295</t>
  </si>
  <si>
    <t>내력 작업</t>
  </si>
  <si>
    <t>internal work</t>
  </si>
  <si>
    <t>내력이 대응하는 방향의 변형에 수반하는 일. 일 = 힘 x 거리. ↔외력 작업.</t>
  </si>
  <si>
    <t>6296</t>
  </si>
  <si>
    <t>내력 진단</t>
  </si>
  <si>
    <t>strength diagnosis; strength evaluation</t>
  </si>
  <si>
    <t>내진 진단과 같은 의미로, 지진시뿐만 아니라 평상시 하중에 대한 구조물의 내력진단도 포함해서 내진 진단보다 넓은 의미로 사용할 때도 있다. 우리나라에서는 '구조안전진단'의 일부로 수행된다</t>
  </si>
  <si>
    <t>6297</t>
  </si>
  <si>
    <t>내력①</t>
  </si>
  <si>
    <t>internal force, 內力</t>
  </si>
  <si>
    <t>구조체에 외력(하중)이 작용할때, 구조체나 부재 내부로 전달되는 부재력을 의미함.</t>
  </si>
  <si>
    <t>6298</t>
  </si>
  <si>
    <t>내력②</t>
  </si>
  <si>
    <t>resisting force, 耐力</t>
  </si>
  <si>
    <t>구조물‧부재‧접합부‧구성재료 등이 외력에 견뎌낼 수 있는 힘 또는 강도를 의미함.</t>
  </si>
  <si>
    <t>6299</t>
  </si>
  <si>
    <t>2침실 주택</t>
  </si>
  <si>
    <t>two bedroom house</t>
  </si>
  <si>
    <t>63</t>
  </si>
  <si>
    <t>가독도</t>
  </si>
  <si>
    <t>legibility, 可讀度</t>
  </si>
  <si>
    <t>① 심리에 관한 색용어(KS). ② 문자 또는 기호의 읽기 좋음의 정도.</t>
  </si>
  <si>
    <t>630</t>
  </si>
  <si>
    <t>내력벽</t>
  </si>
  <si>
    <t>bearing wall, structural wall, 耐力壁</t>
  </si>
  <si>
    <t>① 쌓기공사의 일부분으로 벽체‧바닥‧지붕 등의 수직하중, 수평하중을 받아 기초에 전달하는 벽체. ② 상부에서 오는 하중과 자체하중을 받아 하부벽체 또는 기둥에 전달하는 벽체 자체의 하중 외에 수직하중을 지지하는 벽체. ASCE 7에 의하면 자중이외에 1.5kN/m이상의 중력하중을 지지하는 건식벽체, 콘크리트 또는 조적벽의 경우 자중이외에 3kN/m 이상의 중력하중을 지지하는 벽체</t>
  </si>
  <si>
    <t>6300</t>
  </si>
  <si>
    <t>내력벽식 구조</t>
  </si>
  <si>
    <t>box-frame construction, 耐力壁式構造</t>
  </si>
  <si>
    <t>수직하중 및 수평하중을 내력벽으로 지지하는 구조.</t>
  </si>
  <si>
    <t>6301</t>
  </si>
  <si>
    <t>내력벽식 블록구조</t>
  </si>
  <si>
    <t>bearing wall block structure, 耐力壁式－構造</t>
  </si>
  <si>
    <t>블록벽으로 상부 하중을 지지하는 구조.</t>
  </si>
  <si>
    <t>6302</t>
  </si>
  <si>
    <t>내력용접</t>
  </si>
  <si>
    <t>strength weld, 耐力鎔接</t>
  </si>
  <si>
    <t>대상 재료가 서로 힘을 잘 전달할 수 있도록 하는 용접법. 필릿 용접이나 맞대기 용접은 재료 간 접합 부위가 커 힘을 잘 전달할 수 있지만 구용접이나 전용접에서는 재료 간 접합 부위가 작아 사용하기에 적당하지 않다.</t>
  </si>
  <si>
    <t>6303</t>
  </si>
  <si>
    <t>내력일</t>
  </si>
  <si>
    <t>internal work, 內力－</t>
  </si>
  <si>
    <t>구조체에 외부하중이 작용할때, 구조체 내부의 내력이 하는 일.</t>
  </si>
  <si>
    <t>6304</t>
  </si>
  <si>
    <t>내력작용</t>
  </si>
  <si>
    <t>"내력일"의 다른 표현.</t>
  </si>
  <si>
    <t>6305</t>
  </si>
  <si>
    <t>내륙 도시</t>
  </si>
  <si>
    <t>inland city</t>
  </si>
  <si>
    <t>바다에서 멀리 떨어져 있어 해양의 영향이 미치지 않는 내륙부에 발달한 도시. 대규모 평야나 분지, 고지에 입지한다.</t>
  </si>
  <si>
    <t>6306</t>
  </si>
  <si>
    <t>내리닫이</t>
  </si>
  <si>
    <t>sash window</t>
  </si>
  <si>
    <t>좌우로 문을 여는 방식이 아닌 두 짝의창문을 위아래로 여닫는 방식을 말함</t>
  </si>
  <si>
    <t>6307</t>
  </si>
  <si>
    <t>내리닫이문</t>
  </si>
  <si>
    <t>좌우로 문을 여는방식이 아닌 문을 여는 방식이 상하로 이루어진 문</t>
  </si>
  <si>
    <t>6308</t>
  </si>
  <si>
    <t>내리받이</t>
  </si>
  <si>
    <t>counter batter</t>
  </si>
  <si>
    <t>기와걸대 밑에 서까래 방향으로 댄 부재를 일컫는 말로서, 기와 밑에 스며든 물이 머물지 못하도록 하는데에 목적을 둔다.</t>
  </si>
  <si>
    <t>6309</t>
  </si>
  <si>
    <t>가독성</t>
  </si>
  <si>
    <t>readability</t>
  </si>
  <si>
    <t>문자, 문장, 도형 등을 읽기 쉬운 정도로서 그 뜻을 쉽게 알아차릴 수 있을 때 가독성이 높다고 한다.</t>
  </si>
  <si>
    <t>631</t>
  </si>
  <si>
    <t>내릴톱</t>
  </si>
  <si>
    <t>나무를 세로로 켤 때 쓰는 톱. 세로톱의 옛말이다.</t>
  </si>
  <si>
    <t>6311</t>
  </si>
  <si>
    <t>내림 마루</t>
  </si>
  <si>
    <t>comer ridge</t>
  </si>
  <si>
    <t>모임 지붕조, 보형조, 합각 지붕조의 지붕 마루 중 용마루의 양쪽 끝단에서 수직방향, 즉 기왓골 방향으로 내려오는 마루이다. 맞배지붕이나 팔작지붕에서 생기며, 격식이 있는 건물의 경우 끝 단에 용두 장식과 잡상을 두기도 한다.</t>
  </si>
  <si>
    <t>6312</t>
  </si>
  <si>
    <t>내림 비녀장</t>
  </si>
  <si>
    <t>① 문, 덧문의 문 결속 장치, 문의 띠장에 붙여 하인방과 고정시켜주는 나무조각. ② 밑홈대, 하인방 홈에 끼우는 나뭇조각.</t>
  </si>
  <si>
    <t>6313</t>
  </si>
  <si>
    <t>내림①</t>
  </si>
  <si>
    <t>down</t>
  </si>
  <si>
    <t>현 위치를 기준으로 너 낮은 장소나 위치로 이동하는 것</t>
  </si>
  <si>
    <t>6314</t>
  </si>
  <si>
    <t>내림②</t>
  </si>
  <si>
    <t>건물의 정면에서보이는 칸 수를 뜻함</t>
  </si>
  <si>
    <t>6315</t>
  </si>
  <si>
    <t>내림관</t>
  </si>
  <si>
    <t>down pipe</t>
  </si>
  <si>
    <t>건물 내부 또는 외부에서 연직 방향으로 설치된 배관 가운데 증기, 물 등의 관 내의 유체가 하향으로 흐르는 관을 일컫는다. 엄밀하게는 배수관을 포함하지 않는다. →수직관. ↔치올림관.</t>
  </si>
  <si>
    <t>6316</t>
  </si>
  <si>
    <t>내림메뚜기장맞춤</t>
  </si>
  <si>
    <t>메뚜기 머리 모양의 장부를 위에서 내려끼우는 맞춤.</t>
  </si>
  <si>
    <t>6317</t>
  </si>
  <si>
    <t>내림새</t>
  </si>
  <si>
    <t>처마끝단의 암키와로 반달 모양의 비흘림판이 있어 서까래 끝단을 빗물로부터 보호하고, 지붕의 빗물이 수직으로 낙하하도록 방향을 잡아준다.</t>
  </si>
  <si>
    <t>6319</t>
  </si>
  <si>
    <t>가동 루버</t>
  </si>
  <si>
    <t>주로 창문의 일사량을 조절하기 위해 기계적 장치에 의해 루버 날개판의 각도나 위치를 조정할 수 있는 루버. 수동과 자동으로 분류할 수 있다. ↔고정루버</t>
  </si>
  <si>
    <t>632</t>
  </si>
  <si>
    <t>내림은장</t>
  </si>
  <si>
    <t>－隱－</t>
  </si>
  <si>
    <t>내림주먹장, 내림메뚜기장 등을 총칭하는 말.</t>
  </si>
  <si>
    <t>6321</t>
  </si>
  <si>
    <t>내림주먹장</t>
  </si>
  <si>
    <t>맞춤이나 이음에 사용되는 주먹모양의 앞이 넓고 뒤가 좁은 장부</t>
  </si>
  <si>
    <t>6322</t>
  </si>
  <si>
    <t>내림주먹장맞춤</t>
  </si>
  <si>
    <t>주먹장부를 위에서 내리는 방법으로 직각인 부재를 연결하는 결구법.</t>
  </si>
  <si>
    <t>6323</t>
  </si>
  <si>
    <t>내림줄</t>
  </si>
  <si>
    <t>토건 공사에서, 귀ㆍ수평ㆍ높이ㆍ너비 따위의 표준을 표시하기 위한 틀</t>
  </si>
  <si>
    <t>6324</t>
  </si>
  <si>
    <t>내림턱열장끼움</t>
  </si>
  <si>
    <t>열장 장부촉을 위에 끼워 밑으로 내려 맞추는 일. 또는 그렇게 한 자리.</t>
  </si>
  <si>
    <t>6325</t>
  </si>
  <si>
    <t>내림턱잇기</t>
  </si>
  <si>
    <t>잇기 방법의 하나로서, 물의 흐름이 막히지 않도록 계단을 두고 이음하는 방법.</t>
  </si>
  <si>
    <t>6326</t>
  </si>
  <si>
    <t>내마모 재료</t>
  </si>
  <si>
    <t>abrasion resistance material</t>
  </si>
  <si>
    <t>재료 고유 성질 혹은 특별한 처리를 하여 재료 사이의 미끄럼, 접촉압력에 대한 저항성이 큰 재료이다. 금속재료에 내마모성을 높일 수 있는 방법은 열처리, 표면처리, 경질크로뮴도금 등이다.</t>
  </si>
  <si>
    <t>6328</t>
  </si>
  <si>
    <t>가동 칸막이</t>
  </si>
  <si>
    <t>movable partition wall</t>
  </si>
  <si>
    <t>필요에 따라서 쉽게 설치, 해체, 다른 곳에서의 재설치 등이 가능한 칸막이. 이동 빈도에 따라 여러가지 종류가 있다.</t>
  </si>
  <si>
    <t>633</t>
  </si>
  <si>
    <t>내목</t>
  </si>
  <si>
    <t>inside, interior, 內目</t>
  </si>
  <si>
    <t>기둥의 안쪽을 뜻하는 말임</t>
  </si>
  <si>
    <t>6332</t>
  </si>
  <si>
    <t>내목도리</t>
  </si>
  <si>
    <t>內目道理</t>
  </si>
  <si>
    <t>다포건축에서 기둥 중심에서 안쪽으로 내출목 상부에 설치되는 도리.</t>
  </si>
  <si>
    <t>6333</t>
  </si>
  <si>
    <t>내물려쌓음</t>
  </si>
  <si>
    <t>돌이나 벽돌 따위를 쌓을 때 턱이 나오게 쌓는 일.</t>
  </si>
  <si>
    <t>6335</t>
  </si>
  <si>
    <t>내민 경첩</t>
  </si>
  <si>
    <t>projecting butt hinge</t>
  </si>
  <si>
    <t>보통 경첩에서 문선 등에 닿아 열리지 않아 사용되는 기자래로서, 회전축의 위치가 틀면 또는 문에서 밖으로 내밀고 있는 가로폭이 넓은 경첩이다.</t>
  </si>
  <si>
    <t>6336</t>
  </si>
  <si>
    <t>내민 보</t>
  </si>
  <si>
    <t>건물 안에서 밖으로 내민 보. 끝에서 내민 도리와 처마대를 받쳐줄 때가 많다.</t>
  </si>
  <si>
    <t>6339</t>
  </si>
  <si>
    <t>가동 해역</t>
  </si>
  <si>
    <t>해양건축물이 그 본래 목적에 따라 설치 및 운용되는 해역으로서 해양건축물의 건설 및 사용에 따라 영향을 주고 받는 해역이며 특히 해양건축물의 설계에서 전제가 되는 환경조건으로서 가동해역의 설계해상(海象)조건을 채택하는데 풍속, 풍향, 파고, 파향 등이 중요한 요소임</t>
  </si>
  <si>
    <t>634</t>
  </si>
  <si>
    <t>내민단</t>
  </si>
  <si>
    <t>내밀이단이라고도 하고 계단을 벽면따위에서 내밀어 꾸민것을 말함</t>
  </si>
  <si>
    <t>6340</t>
  </si>
  <si>
    <t>내민발판비계</t>
  </si>
  <si>
    <t>내민비계의 일종으로 지주비계와 달비계의 중간 역할을 하는 특수비계의 일종이다. 보통 건물구체에 수평보를 장치하고 그 위에 본비계를 조림하는 것을 말한다.</t>
  </si>
  <si>
    <t>6341</t>
  </si>
  <si>
    <t>내민보</t>
  </si>
  <si>
    <t>over-hanging beam</t>
  </si>
  <si>
    <t>내다지보라고도 하며 벽이나 기둥으로부터 비어져 나온 보를 뜻함.</t>
  </si>
  <si>
    <t>6342</t>
  </si>
  <si>
    <t>내민비계</t>
  </si>
  <si>
    <t>내민발판비계라고도 하며, 지주비계와 달비계의 중간 역할을 하는 특수비계의 일종이다. 보통 건물구체에 수평보를 장치하고 그 위에 본비계를 조림하는 것을 말한다.</t>
  </si>
  <si>
    <t>6343</t>
  </si>
  <si>
    <t>내민이음</t>
  </si>
  <si>
    <t>내이음이라고도 하며, 버팀대 옆에 내밀어서 이음을 두는 일.</t>
  </si>
  <si>
    <t>6344</t>
  </si>
  <si>
    <t>내민정첩</t>
  </si>
  <si>
    <t>문 밖으로 정첩의 날개부분이 내밀어져 축부가 노출된 정첩을 일컫는 말.</t>
  </si>
  <si>
    <t>6345</t>
  </si>
  <si>
    <t>내민줄눈</t>
  </si>
  <si>
    <t>민줄눈 위로 볼록 나오게 만든 줄눈.</t>
  </si>
  <si>
    <t>6346</t>
  </si>
  <si>
    <t>내민창</t>
  </si>
  <si>
    <t>bay window, 突出窓</t>
  </si>
  <si>
    <t>내닫이창이라고도 하며 벽면에서 일부분을 내밀어서 만든 창을 말함</t>
  </si>
  <si>
    <t>6347</t>
  </si>
  <si>
    <t>내밀이단</t>
  </si>
  <si>
    <t>hanging step, 出段</t>
  </si>
  <si>
    <t>내민단이라고도 하며 계단을 벽면따위에서 내밀어 꾸민것을 말함</t>
  </si>
  <si>
    <t>6348</t>
  </si>
  <si>
    <t>내밀이정첩</t>
  </si>
  <si>
    <t>extension hinge, cleaning hinge</t>
  </si>
  <si>
    <t>문을 열었을 때 문이 벽면보다 내부나 외부로 나오게 된 정첩.</t>
  </si>
  <si>
    <t>6349</t>
  </si>
  <si>
    <t>가동단</t>
  </si>
  <si>
    <t>movable end, 可動端</t>
  </si>
  <si>
    <t>① 보 등에서 부재의 단부가 움직일 수 있는 것. 롤러 또는 적층 고무로 지지되는 경우, 가동단으로 볼 수 있다 ② ⇨이동단.</t>
  </si>
  <si>
    <t>635</t>
  </si>
  <si>
    <t>내방수</t>
  </si>
  <si>
    <t>inside waterproofing</t>
  </si>
  <si>
    <t>지하층 등의 방수 시공법의 일종으로, 외벽 안쪽에서 방수층을 시공하는 방법. 지하수가 적을 때에 사용된다. 이 방법은 외방수에 비해 시공 · 수선이 용이하나 지하층의 스페이스가 좁혀지는 결점이 있다. 반댓말로는 외방수가 있다.</t>
  </si>
  <si>
    <t>6351</t>
  </si>
  <si>
    <t>내벽</t>
  </si>
  <si>
    <t>internal wall, 內壁</t>
  </si>
  <si>
    <t>안벽이라고도 하며 건물의 안쪽에 있는 벽을 말함. 반대어는 바깥벽, 외벽</t>
  </si>
  <si>
    <t>6352</t>
  </si>
  <si>
    <t>내부 가소화</t>
  </si>
  <si>
    <t>internal plasticization</t>
  </si>
  <si>
    <t>고체 수지가 어떤 힘을 받아 형태가 바뀐 뒤, 그 힘을 없애도 본디 모양으로 돌아가지 않는 성질이 되는 가소화 현상이 가소제 없이 가소화의 효과가 있는 단량체의 혼성 중합에 의해 플라스틱이 가소화되는 것. 또는 그 현상.</t>
  </si>
  <si>
    <t>6353</t>
  </si>
  <si>
    <t>내부 감쇠</t>
  </si>
  <si>
    <t>internal damping</t>
  </si>
  <si>
    <t>물질 자체가 지닌 감쇠특성으로서 재료감쇠라고 할 수 있다.</t>
  </si>
  <si>
    <t>6354</t>
  </si>
  <si>
    <t>내부 결로</t>
  </si>
  <si>
    <t>internal condensation</t>
  </si>
  <si>
    <t>벽, 바닥, 천장 등의 구조체 재료 내부에서 일어나는 결로를 일컫는다. ↔표면결로.</t>
  </si>
  <si>
    <t>6355</t>
  </si>
  <si>
    <t>내부 공간</t>
  </si>
  <si>
    <t>interior space</t>
  </si>
  <si>
    <t>건축물 안쪽의 공간.</t>
  </si>
  <si>
    <t>6356</t>
  </si>
  <si>
    <t>내부 마찰</t>
  </si>
  <si>
    <t>internal friction</t>
  </si>
  <si>
    <t>고체가 변형할 때 결정 입자 간에 발생하는 마찰 또는 운동하는 유체의 분자 상호 간에 발생하는 마찰.</t>
  </si>
  <si>
    <t>6357</t>
  </si>
  <si>
    <t>내부 마찰각</t>
  </si>
  <si>
    <t>internal friction angle</t>
  </si>
  <si>
    <t>흙이 전단파괴될 때 전단응력은 쿨롱의 파괴기준 τ＝c＋σ · tanφ에 따르며, 이 때 수직 응력 σ와 전단응력 τ가 이루는 각도 φ</t>
  </si>
  <si>
    <t>6358</t>
  </si>
  <si>
    <t>내부 에너지</t>
  </si>
  <si>
    <t>internal energy</t>
  </si>
  <si>
    <t>물질이 정지해서 외력이 작용하지 않을 때 보유하고 있는 에너지. 구성하고 있는 분자가 갖는 운동 에너지와 위치 에너지의 합계.</t>
  </si>
  <si>
    <t>6359</t>
  </si>
  <si>
    <t>가동매입공법</t>
  </si>
  <si>
    <t>可動埋入工法</t>
  </si>
  <si>
    <t>① 앵커볼트 매입공법의 하나로 앵커볼트의 매입공법은 고정매입공법과 가동매입공법으로 구성됨. ② 기초콘크리트의 타설 시에 앵커볼트를 미리 묻어두지 않고 묻을 구멍을 만들어 두었다가 나중에 고정하는 공법. ③ 일반적으로 앵커볼트의 지름이 작은 것을 쓰는 소규모공사 등에 사용되고 대규모 공사에서는 사용하지 않음. ④ 앵커볼트의 지름이 비교적 큰(25mm 이상) 것인 경우, 앵커볼트의 위치를 조정할 수 있도록 볼트의 주위를 엷은 철판으로 깔때기 통을 만들어 씌우고, 위치 및 높이를 정확히 정한 후 콘크리트를 타설함.</t>
  </si>
  <si>
    <t>기문당61.6%</t>
  </si>
  <si>
    <t>636</t>
  </si>
  <si>
    <t>내부 차양</t>
  </si>
  <si>
    <t>태양 일사를 막기 위해 실내에 만들어진 것의 총칭. 커튼, 블라인드 등이 있다.</t>
  </si>
  <si>
    <t>6360</t>
  </si>
  <si>
    <t>내부결로</t>
  </si>
  <si>
    <t>condensation with instruction, 內部結露</t>
  </si>
  <si>
    <t>천장. 벽, 바닥등 구조체 내부에서 생기는 결로를 말함</t>
  </si>
  <si>
    <t>6361</t>
  </si>
  <si>
    <t>내부공간</t>
  </si>
  <si>
    <t>inside space, 內部空間</t>
  </si>
  <si>
    <t>외부공간과 병용하여 쓰이는 용어로 본ㄹ의 건축물 안쪽에 차지하는 공간을 말함</t>
  </si>
  <si>
    <t>6362</t>
  </si>
  <si>
    <t>내부마무리</t>
  </si>
  <si>
    <t>內部－</t>
  </si>
  <si>
    <t>건물 내측의 바닥, 벽, 천정의 바탕, 마무리의 뜻. 건물 내부의 세부에 걸친 완성을 위한 마무리공사. 건축물의 반자, 마루, 안벽은 풍우한설에 노출되어 있지 않기는 하지만, 이러한 것에 의하여 구성되는 방은 인간의 심리적, 생리적인 생활 활동의 장소가 되므로, 미관, 방서, 방한, 보온, 방음, 방화 등을 고려하여 구조, 형태, 마무리 재료의 여러가지 성질과 뼈대 사용 목적에 대하여 충분히 검토해서 설계하여야 함.</t>
  </si>
  <si>
    <t>6363</t>
  </si>
  <si>
    <t>내부마찰</t>
  </si>
  <si>
    <t>internal friction, 內部摩擦</t>
  </si>
  <si>
    <t>흙입자 간에 발생하는 운동마찰.</t>
  </si>
  <si>
    <t>6364</t>
  </si>
  <si>
    <t>내부마찰각</t>
  </si>
  <si>
    <t>angle of internal friction, 內部摩擦角</t>
  </si>
  <si>
    <t>흙의 수직응력과 전단응력과의 관계를 나타내는 직선이 수직응력을 나타내는 가로축과 이루는 각도.</t>
  </si>
  <si>
    <t>6365</t>
  </si>
  <si>
    <t>내부배관</t>
  </si>
  <si>
    <t>interior piping, 內部配管</t>
  </si>
  <si>
    <t>건물 내부의 배관.</t>
  </si>
  <si>
    <t>6366</t>
  </si>
  <si>
    <t>내부부하</t>
  </si>
  <si>
    <t>內部負荷</t>
  </si>
  <si>
    <t>① 외부부하에 상대적으로 인체와 각종 기구의 열량을 일컬음. ② 연간 거의 일정하며 항상 ⊕의 부하임. ③ 외부부하. ④ ⇨부하.</t>
  </si>
  <si>
    <t>6367</t>
  </si>
  <si>
    <t>내부세굴</t>
  </si>
  <si>
    <t>internal scour, internal erosion, 內部細掘</t>
  </si>
  <si>
    <t>흙속에서 물이 흐르면서 와류가 발생하여 토층 내부가 세굴되는 것.</t>
  </si>
  <si>
    <t>6368</t>
  </si>
  <si>
    <t>내부수장</t>
  </si>
  <si>
    <t>interior decoration), 內部修裝</t>
  </si>
  <si>
    <t>건물내부또는 집안을 손질하고 꾸미는 것</t>
  </si>
  <si>
    <t>6369</t>
  </si>
  <si>
    <t>가동받침</t>
  </si>
  <si>
    <t>movable bearing, 可動－</t>
  </si>
  <si>
    <t>① 재료의 온도 변화에 따른 신축의 영향을 고려하여 지점의 이동을 구속하지 않고 이동이 가능하게 제작된 받침. ② 일반적으로 ｢롤러｣ 등을 받침으로 사용하여 재료의 신축 시 대응할 수 있도록 함.</t>
  </si>
  <si>
    <t>637</t>
  </si>
  <si>
    <t>내부용 고급 에나멜</t>
  </si>
  <si>
    <t>內部用高級enamel</t>
  </si>
  <si>
    <t>니스에 안료를 혼합한 채색재료의 일종으로 에나멜이라고도 한다. 사용 원료와 용도에 따라 여러가지가 있다. 장유성 바니스를 쓴 외부용 에나멜, 中, 단유성 바니스를 쓴 내부용 및 소부 에나멜이 있고 휘발성의 것과 유성의 것으로 대별된다. 용제를 희석시켜 적당한 점도로 하여 사용한다.</t>
  </si>
  <si>
    <t>6370</t>
  </si>
  <si>
    <t>내부용 라텍스페인트</t>
  </si>
  <si>
    <t>합성수지 에멀젼 페인트에 대한 내용. KS M 5320 참조.</t>
  </si>
  <si>
    <t>6371</t>
  </si>
  <si>
    <t>내부용봉상식진동기</t>
  </si>
  <si>
    <t>⇨내부진동기.</t>
  </si>
  <si>
    <t>6372</t>
  </si>
  <si>
    <t>내부유도</t>
  </si>
  <si>
    <t>內部誘導</t>
  </si>
  <si>
    <t>① 실내공기 분포상 분출구 내부에 실내공기를 흡입해서 분출공기와 실내공기를 혼합 분출하는 것. ② 공기조화설비 용어.</t>
  </si>
  <si>
    <t>6373</t>
  </si>
  <si>
    <t>내부응력</t>
  </si>
  <si>
    <t>internal stress, 內部應力</t>
  </si>
  <si>
    <t>외부하중이 가해지지 않았을 때 재료 내부의 입자 간에 서로 당기거나 밀어내려는 힘.</t>
  </si>
  <si>
    <t>6374</t>
  </si>
  <si>
    <t>내부조건</t>
  </si>
  <si>
    <t>內部條件</t>
  </si>
  <si>
    <t>① 공기조화설비용어. ② 실내기후를 좌우하는 조건의 하나. ③ 실내에서 행위(行爲)의 목적과 종류에 따라 변화하며 기계적 수법에 의해 인위적으로 변화시킬 수 있음. ④ 실내 기후를 좌우하는 조건에는 외부조건‧내부조건‧셸터조건 등 3요소가 있음.</t>
  </si>
  <si>
    <t>6375</t>
  </si>
  <si>
    <t>내부진동기</t>
  </si>
  <si>
    <t>internal vibrator, 內部振動機</t>
  </si>
  <si>
    <t>① 밀실한 콘크리트를 만들기 위하여 콘크리트 타설 시 직접 콘크리트에 진동다짐을 실시하기 위해 삽입하는 진동체 ② 내부진동기는 연직으로 진동이 유효하다고 인정되는 범위의 지름 이하로서 일정한 간격으로 삽입한다. ③콘크리트 다지기에는 내부진동기의 사용을 원칙으로 하지만 얇은 벽 등 내부진동기의 사용이 곤란한 장소에서는 거푸집 진동기를 사용해도 좋다. ④ ⇨외부진동기.</t>
  </si>
  <si>
    <t>6376</t>
  </si>
  <si>
    <t>내부침식</t>
  </si>
  <si>
    <t>internal erosion, 內部浸蝕</t>
  </si>
  <si>
    <t>흙속에서 물에 의한 충격으로 인해 발생하는 침식.</t>
  </si>
  <si>
    <t>6377</t>
  </si>
  <si>
    <t>내부후성</t>
  </si>
  <si>
    <t>decay resistance</t>
  </si>
  <si>
    <t>목재 또는 어떠한 재료, 물건이 썩지 않고 견디는 성질. 대개 목재 부후균을 접종해서 조사한다.</t>
  </si>
  <si>
    <t>6378</t>
  </si>
  <si>
    <t>내분비 혼란 (화학) 물질</t>
  </si>
  <si>
    <t>endocrine disrupters, endocrine disrupting chemicals</t>
  </si>
  <si>
    <t>자연환경에 존재하는 화학물질 중, 생물체 내에 흡수되어 호르몬이 관여하는 내분비계에 혼란을 일으키는 물질.</t>
  </si>
  <si>
    <t>6379</t>
  </si>
  <si>
    <t>가동식 믹서</t>
  </si>
  <si>
    <t>movable mixer, 可動式－</t>
  </si>
  <si>
    <t>가솔린엔진 기동의 믹서로 큐브(cube), 볼(ball), 코니컬(conical) 등의 모양이 있음.</t>
  </si>
  <si>
    <t>638</t>
  </si>
  <si>
    <t>내분식 보일러</t>
  </si>
  <si>
    <t>內焚式boiler</t>
  </si>
  <si>
    <t>① 보일러 본체(本體) 속에 화로를 설치하여 안에서 불을 때는 보일러. ② ⇨보일러의 종류. ③ 예：보통 입형(立型) 보일러‧코르니시보일러‧랑카셔보일러 등.</t>
  </si>
  <si>
    <t>6380</t>
  </si>
  <si>
    <t>내뻗은보</t>
  </si>
  <si>
    <t>overhanging beam</t>
  </si>
  <si>
    <t>한쪽 끝 또는 양끝이 지점 밖으로 연장된 단순보 = 내민보</t>
  </si>
  <si>
    <t>6381</t>
  </si>
  <si>
    <t>내사출목</t>
  </si>
  <si>
    <t>內四出目</t>
  </si>
  <si>
    <t>첨차‧도리‧장여 따위의 것들이 건물 안쪽에 여러번 되풀이하여 네 번 나가 앉은 것.</t>
  </si>
  <si>
    <t>6382</t>
  </si>
  <si>
    <t>내산</t>
  </si>
  <si>
    <t>acid-proof, 耐酸</t>
  </si>
  <si>
    <t>① 산에 부식되지 아니하고 잘 견딤. ② acid proof；｢내산의｣.</t>
  </si>
  <si>
    <t>6383</t>
  </si>
  <si>
    <t>내산도료</t>
  </si>
  <si>
    <t>acid-proof paint, 耐酸塗料</t>
  </si>
  <si>
    <t>① 산성물질에 의한 부식 작용을 방지할 목적으로 쓰이는 도료. ② ⇨내산페인트.</t>
  </si>
  <si>
    <t>6384</t>
  </si>
  <si>
    <t>내산모르타르</t>
  </si>
  <si>
    <t>acid-proof mortar), 耐酸－</t>
  </si>
  <si>
    <t>급결성 또는 내산성을 강화하기 위하여 물유리나 합성수지를 첨가한모르타르.</t>
  </si>
  <si>
    <t>6385</t>
  </si>
  <si>
    <t>내산아스팔트모르타르</t>
  </si>
  <si>
    <t>acid resisting asphalt mortar, 耐酸－</t>
  </si>
  <si>
    <t>금속제련‧식품공장‧제지‧화학섬유 등과 같은 산류저장실‧축전지실 등의 바닥 또는 벽에 쓰이는 것으로서 철근‧콘크리트‧철골 등의 방식용으로 아스팔트 내에 산에 잘 견디도록 내산재를 혼합하여 도장하거나 피복한 모르타르.</t>
  </si>
  <si>
    <t>6386</t>
  </si>
  <si>
    <t>내산콘크리트</t>
  </si>
  <si>
    <t>acid resisting concrete, 耐酸－</t>
  </si>
  <si>
    <t>산에 잘 견디도록 내산 시멘트를 사용한 콘크리트. 좋지 않은 성능을 보임.</t>
  </si>
  <si>
    <t>6387</t>
  </si>
  <si>
    <t>내산페인트</t>
  </si>
  <si>
    <t>acid resisting paint), 耐酸－</t>
  </si>
  <si>
    <t>금속이나 목질 등에 칠하여 산의 작용을 방지하기 위해 사용하는 도료. 아스팔트계, 페놀 수지계, 섬유계, 염화 고무계, 합성 수지계.</t>
  </si>
  <si>
    <t>6388</t>
  </si>
  <si>
    <t>내살림</t>
  </si>
  <si>
    <t>목재를 가공할 때 먹매김줄을 남도록 하는 것.</t>
  </si>
  <si>
    <t>6389</t>
  </si>
  <si>
    <t>내선규정</t>
  </si>
  <si>
    <t>electrical wiring code), 內線規定</t>
  </si>
  <si>
    <t>옥내의 전기설비공사의 기준을 세부적으로 정한 규정.</t>
  </si>
  <si>
    <t>6391</t>
  </si>
  <si>
    <t>내설 주택</t>
  </si>
  <si>
    <t>snow-proof house</t>
  </si>
  <si>
    <t>겨울철 적설량이 많은 지방에서 설해에 견딜 수 있도록 설계, 축조된 주택.</t>
  </si>
  <si>
    <t>6392</t>
  </si>
  <si>
    <t>내성</t>
  </si>
  <si>
    <t>內城</t>
  </si>
  <si>
    <t>이중으로 쌓은 성에서 안쪽의 성.</t>
  </si>
  <si>
    <t>6393</t>
  </si>
  <si>
    <t>내세정성</t>
  </si>
  <si>
    <t>washability</t>
  </si>
  <si>
    <t>물질 표면에 스며들거나 부착된 오염의 제거에 의해 그 물질의 표면에 마모, 변질, 손상과 같은 것들이 발생하지 않는 성질.</t>
  </si>
  <si>
    <t>6394</t>
  </si>
  <si>
    <t>내셔널 트러스트</t>
  </si>
  <si>
    <t>national trust</t>
  </si>
  <si>
    <t>시민들의 자발적인 모금이나 기부, 기증을 통해 보존 가치가 있는 자연 환경과 문화 유산을 확보하여 보전, 보전, 관리하는 제도. 국민 환경 기금이라고도 하는데 영국에서는 1907년에 법체화되었고 시민 운동 기관으로는 1895년에 결성되었다.</t>
  </si>
  <si>
    <t>6395</t>
  </si>
  <si>
    <t>내수 배제</t>
  </si>
  <si>
    <t>drainage of inner basin</t>
  </si>
  <si>
    <t>빗물을 저장하는 저류조의 출수구에 남아 있는 물을 제거하기 위해 자연 배수를 하거나 펌프로 물을 퍼내는 작업을 말하나 하천 유역에서의 유출량을 억제하는 것도 포함된다.</t>
  </si>
  <si>
    <t>6396</t>
  </si>
  <si>
    <t>내수 시험</t>
  </si>
  <si>
    <t>water resistance test</t>
  </si>
  <si>
    <t>재료를 물 속에 일정 시간 담가서 형상 · 재질 · 강도 등의 변화를 살피는 시험.</t>
  </si>
  <si>
    <t>6397</t>
  </si>
  <si>
    <t>가동지점</t>
  </si>
  <si>
    <t>movable support, 可動支點</t>
  </si>
  <si>
    <t>부재 또는 구조가 지지면에 따라서 이동할 수 있고, 또 지지  중심점을 중심으로 하여 회전할 수도 있어서, 해당 방향으로는 반력이 발생하지 않고, 연직방향으로만 반력이 발생하는 지점</t>
  </si>
  <si>
    <t>640</t>
  </si>
  <si>
    <t>내수 홍수</t>
  </si>
  <si>
    <t>inland flood</t>
  </si>
  <si>
    <t>제내지의 배수 불량으로 발생하는 홍수.</t>
  </si>
  <si>
    <t>6400</t>
  </si>
  <si>
    <t>내수성</t>
  </si>
  <si>
    <t>water resistance, 耐水性</t>
  </si>
  <si>
    <t>물이나 바닷물, 수용액(산이나 알칼리)에 대한 저항성을 말하며, 방수를 가리켜 말하기도 한다.</t>
  </si>
  <si>
    <t>6401</t>
  </si>
  <si>
    <t>내수장</t>
  </si>
  <si>
    <t>내부수장과 동의어로, 집을 새로 짓거나 수리할 때, 벽·마루·문 따위의 내부를 꾸미는 일.</t>
  </si>
  <si>
    <t>6402</t>
  </si>
  <si>
    <t>내수재료</t>
  </si>
  <si>
    <t>water resisting materials, waterproof materials, 耐水材料</t>
  </si>
  <si>
    <t>물이 침투하는 것을 막아 재료가 파괴되거나 부식이 일어나지 않는 건축 재료. 벽돌, 자연석, 인조석, 콘크리트, 아스팔트, 도자기질 재료, 유리 따위가 있다.</t>
  </si>
  <si>
    <t>6403</t>
  </si>
  <si>
    <t>내수지</t>
  </si>
  <si>
    <t>waterproof paper, 耐水紙</t>
  </si>
  <si>
    <t>수분이나 습기를 견딜 수 있도록 가공한 종이.</t>
  </si>
  <si>
    <t>6404</t>
  </si>
  <si>
    <t>내수합판</t>
  </si>
  <si>
    <t>waterproof ply-wood, earthquake resisting wall, water resistant plywood,, 耐水合板</t>
  </si>
  <si>
    <t>습기에도 접착 성능이 떨어지지 않는 합판. 일류 합판은 완전 내수성 합판, 이류는 고도 내수성 합판, 삼류는 보통 내수성 합판, 합성수지의 내수성(방수성)접착제로 접착시킨 합판, 콘크리트 거푸집용이나 외부수장재로 쓰임.</t>
  </si>
  <si>
    <t>6405</t>
  </si>
  <si>
    <t>내습성</t>
  </si>
  <si>
    <t>耐濕性</t>
  </si>
  <si>
    <t>습도에 견디어 사용할 수 있는 성능을 일겉는 말. 건축재료 등에서 특히 중요시되는 성질이다.</t>
  </si>
  <si>
    <t>6406</t>
  </si>
  <si>
    <t>내식 시험</t>
  </si>
  <si>
    <t>빛이나 화학 약품 등의 작용에 의해 재료의 색을 잃어가는 정도를 살피는 시험. 주로 도료, 직물, 플라스틱에 대해서 한다.</t>
  </si>
  <si>
    <t>6407</t>
  </si>
  <si>
    <t>내식모르타르</t>
  </si>
  <si>
    <t>耐蝕mortar</t>
  </si>
  <si>
    <t>내 화학성이 높은 모르타르를 일컫는 말. 내식 모르타르에 쓰는 특수 시멘트로서는 케미칼레지스탄트 시멘트나 커로우죤프루프 시멘트 등이 있고 보통 모르타르에 내식제를 혼입한 것도 있다.</t>
  </si>
  <si>
    <t>기문당49.7%</t>
  </si>
  <si>
    <t>6408</t>
  </si>
  <si>
    <t>내식성</t>
  </si>
  <si>
    <t>耐蝕性</t>
  </si>
  <si>
    <t>금속 부식에 대한 저항력</t>
  </si>
  <si>
    <t>6409</t>
  </si>
  <si>
    <t>가동코일형 교류용접기</t>
  </si>
  <si>
    <t>removal coil type AC welder, 可動coil型交流鎔接器</t>
  </si>
  <si>
    <t>① 교류아크 용접기의 한 형식. ② 2차코일을 고정시키고 1차코일을 이동시켜 1차와 2차 코일간의 거리를 조절함으로써 누설 리액턴스를 가감하여 용접전류를 조정할 수 있는 구조로 되어 있음. ③ 가동철심형에 비해 값이 비싸 널리 보급되진 않으나 효율이 우수함.</t>
  </si>
  <si>
    <t>641</t>
  </si>
  <si>
    <t>내식제</t>
  </si>
  <si>
    <t>etching reagent, 耐蝕劑</t>
  </si>
  <si>
    <t>금속 재료의 부식 시험을 할때 쓰이는 부식용의 다양한 용액을 일컫는 말.</t>
  </si>
  <si>
    <t>6410</t>
  </si>
  <si>
    <t>내실</t>
  </si>
  <si>
    <t>inner room, 內室</t>
  </si>
  <si>
    <t>안채에서 부엌이 있는 방.</t>
  </si>
  <si>
    <t>6411</t>
  </si>
  <si>
    <t>내쌓기</t>
  </si>
  <si>
    <t>corbel, 出積, 突出積</t>
  </si>
  <si>
    <t>내어쌓기와 동의어로, 벽돌이나 돌 따위를 쌓는 면보다 내밀어 쌓는 일을 의미한다.</t>
  </si>
  <si>
    <t>6412</t>
  </si>
  <si>
    <t>내쌓기 아치</t>
  </si>
  <si>
    <t>corbelled arch</t>
  </si>
  <si>
    <t>석재를 수평으로 쌓아 올릴 때, 점차로 내밀어 쌓기해서 만든 아치.</t>
  </si>
  <si>
    <t>6413</t>
  </si>
  <si>
    <t>내알칼리성</t>
  </si>
  <si>
    <t>alkali-resistance</t>
  </si>
  <si>
    <t>물체가 알칼리로 인해 성능이 나빠지는 현상에 저항하는 성질</t>
  </si>
  <si>
    <t>6414</t>
  </si>
  <si>
    <t>내알칼리성 도료</t>
  </si>
  <si>
    <t>alkali proof paint, 耐alkali性塗料</t>
  </si>
  <si>
    <t>합성수지류로 만든 알칼리에 강한 도료. 욕실이나 새로 바른 콘크리트 위에 칠해도 비누화하지 않는다.</t>
  </si>
  <si>
    <t>6415</t>
  </si>
  <si>
    <t>내알칼리페인트</t>
  </si>
  <si>
    <t>alkali proof paint), 耐－</t>
  </si>
  <si>
    <t>알칼리성 물질에 의한 부식작용을 방지할 목적으로 쓰이는 도료.</t>
  </si>
  <si>
    <t>6416</t>
  </si>
  <si>
    <t>내압</t>
  </si>
  <si>
    <t>밀폐된 공간의 기체나 액체의 압력.</t>
  </si>
  <si>
    <t>6417</t>
  </si>
  <si>
    <t>내압 계수</t>
  </si>
  <si>
    <t>internal pressure coefficient</t>
  </si>
  <si>
    <t>구조물에 풍압력이 작용할 때 평균 풍속의 속도압에 대한 구조물 내부 압력의 비.</t>
  </si>
  <si>
    <t>6418</t>
  </si>
  <si>
    <t>내압 슬래브</t>
  </si>
  <si>
    <t>bearing slab</t>
  </si>
  <si>
    <t>온통 기초에서 접지압에 저항하도록 설계된 슬래브.</t>
  </si>
  <si>
    <t>6419</t>
  </si>
  <si>
    <t>가동할 수 있는 벽</t>
  </si>
  <si>
    <t>movable partition, 可動－壁</t>
  </si>
  <si>
    <t>① 간단한 조작을 통하여 움직일 수 있는 벽체 ② 평면에 변화를 줄 수 있어서 사무소나 주택의 거실에 사용되는 경우가 많음</t>
  </si>
  <si>
    <t>642</t>
  </si>
  <si>
    <t>내압[력]</t>
  </si>
  <si>
    <t>internal pressure, 內壓[力]</t>
  </si>
  <si>
    <t>① 밀폐된 용기 내의 기체압력. ② 외압(력)에 대한 말.</t>
  </si>
  <si>
    <t>6420</t>
  </si>
  <si>
    <t>내압시험</t>
  </si>
  <si>
    <t>pressurized test, 耐壓試驗</t>
  </si>
  <si>
    <t>용접 물체의 기계적 시험의 한 방법으로써, 용접 물체에 보통 사용시에 예상되는 이상의 하중 또는 압력을 가해서 강도와 안전성을 검사하는 방법이다. 시험누설만을 검사할 때는 사용시의 압력만으로 함.</t>
  </si>
  <si>
    <t>6421</t>
  </si>
  <si>
    <t>내압판</t>
  </si>
  <si>
    <t>mat slab</t>
  </si>
  <si>
    <t>건축물 기초에서 수압 및 접지압에 저항하도록 설계된 슬래브.</t>
  </si>
  <si>
    <t>6422</t>
  </si>
  <si>
    <t>내약품성</t>
  </si>
  <si>
    <t>chemical resistance</t>
  </si>
  <si>
    <t>자재 등을 산, 알칼리, 염 등의 약품 용액에 담가도 변화하기 힘든 성질.</t>
  </si>
  <si>
    <t>6423</t>
  </si>
  <si>
    <t>내약품성 도료</t>
  </si>
  <si>
    <t>耐藥品性塗料</t>
  </si>
  <si>
    <t>자재 등을 산, 알칼리, 염 등의 약품 용액에 담가도 변화하기 힘든 성질을 가진 도료의 총칭.</t>
  </si>
  <si>
    <t>6424</t>
  </si>
  <si>
    <t>내어쌓기</t>
  </si>
  <si>
    <t>내쌓기와 동의어로, 벽돌이나 돌 따위를 쌓는 면보다 내밀어 쌓는 일을 의미한다.</t>
  </si>
  <si>
    <t>6425</t>
  </si>
  <si>
    <t>내역명세서</t>
  </si>
  <si>
    <t>detail estimate sheet, 內譯明細書</t>
  </si>
  <si>
    <t>공사의 세목별 수량과 단가에서 금액을 구하고, 그들의 합계로서 총공사비를 나타낸 서류.</t>
  </si>
  <si>
    <t>6427</t>
  </si>
  <si>
    <t>내연기관</t>
  </si>
  <si>
    <t>internal combustion engine, 內燃機關</t>
  </si>
  <si>
    <t>실린더 내에서 공기와 혼합된 연료를 폭발적으로 연소시켜 피스톤의 왕복운동으로 힘을 얻는 기관.</t>
  </si>
  <si>
    <t>6429</t>
  </si>
  <si>
    <t>가드 펜스</t>
  </si>
  <si>
    <t>guard fence</t>
  </si>
  <si>
    <t>주행차량이 보도나 맞은 편 차선으로 침범하는 것을 막기위해 차도를 따라 설치하는 각종 울타리 (=가드레일)</t>
  </si>
  <si>
    <t>643</t>
  </si>
  <si>
    <t>내열</t>
  </si>
  <si>
    <t>heat-proof, 耐熱</t>
  </si>
  <si>
    <t>높은 온도에서도 변하지 않고 잘 견디는 것</t>
  </si>
  <si>
    <t>6430</t>
  </si>
  <si>
    <t>내열 전선</t>
  </si>
  <si>
    <t>열에 잘 견딜 수 있는 전선.</t>
  </si>
  <si>
    <t>6432</t>
  </si>
  <si>
    <t>내열강</t>
  </si>
  <si>
    <t>耐熱鋼</t>
  </si>
  <si>
    <t>내열성과 내압성이 좋은 강철. 알루미늄ㆍ크롬 따위를 합금한 것으로, 고압 보일러ㆍ열 교환기ㆍ터빈ㆍ화학 장치 따위의 부품을 만드는 데 쓴다.</t>
  </si>
  <si>
    <t>6433</t>
  </si>
  <si>
    <t>내열도료</t>
  </si>
  <si>
    <t>耐熱塗料</t>
  </si>
  <si>
    <t>내열재료의 일종으로, 100℃ 이상의 높은 온도에서도 색깔이 변하거나 갈라지거나 휘발하지 않는 도료.</t>
  </si>
  <si>
    <t>6435</t>
  </si>
  <si>
    <t>내열유리</t>
  </si>
  <si>
    <t>耐熱硝子</t>
  </si>
  <si>
    <t>열팽창 계수가 낮고 급격한 온도 변화에도 잘 깨어지지 않는 유리. 석영 유리, 파이렉스 유리 따위가 있다.</t>
  </si>
  <si>
    <t>6436</t>
  </si>
  <si>
    <t>내열재</t>
  </si>
  <si>
    <t>heating proof materials), 耐熱材</t>
  </si>
  <si>
    <t>높은 온도의 열을 견뎌 내는 재료.</t>
  </si>
  <si>
    <t>6437</t>
  </si>
  <si>
    <t>내열재료</t>
  </si>
  <si>
    <t>heating proof materials, heating resisting materials), 耐熱材料</t>
  </si>
  <si>
    <t>높은 온도에서도 변하지 않고 잘 견디는 성질을 가진 고체 재료를 통틀어 이르는 말. 유기 또는 무기 고분자ㆍ금속ㆍ합금ㆍ세라믹 따위가 있으며, 엔진ㆍ보일러ㆍ원자로 따위에 쓴다.</t>
  </si>
  <si>
    <t>6438</t>
  </si>
  <si>
    <t>내열토</t>
  </si>
  <si>
    <t>fireclay, 耐熱土</t>
  </si>
  <si>
    <t>6439</t>
  </si>
  <si>
    <t>가든 시티</t>
  </si>
  <si>
    <t>전원도시 혹은 정원 교외라고도 하며, 전원도시운동의 산물로서 '그린벨트'로 둘러싸인 도시 형태를 말한다.</t>
  </si>
  <si>
    <t>644</t>
  </si>
  <si>
    <t>내염 철근</t>
  </si>
  <si>
    <t>염화물에 의한 부식을 억제한 철근. 텅스텐, 구리나 니켈, 텅스텐을 첨가하고, 규소·인·유황의 양을 저하시킨 고순도강을 통해 만들어진다.</t>
  </si>
  <si>
    <t>6440</t>
  </si>
  <si>
    <t>내염수성</t>
  </si>
  <si>
    <t>salt water resistance</t>
  </si>
  <si>
    <t>도막의 성질 가운데 하나로, 염수에 닿아도 잘 변하지 않는 성질.</t>
  </si>
  <si>
    <t>6441</t>
  </si>
  <si>
    <t>내오존성</t>
  </si>
  <si>
    <t>ozone resistance</t>
  </si>
  <si>
    <t>오존에 접한 물질의 성능 저하에 대한 저항성.</t>
  </si>
  <si>
    <t>6443</t>
  </si>
  <si>
    <t>내외 교통</t>
  </si>
  <si>
    <t>inter-zone trip</t>
  </si>
  <si>
    <t>구역의 안팎으로 이동하는 교통을 말하며 내내 교통, 내외 교통, 통과 교통으로 구분한다.</t>
  </si>
  <si>
    <t>6444</t>
  </si>
  <si>
    <t>내외삼출목</t>
  </si>
  <si>
    <t>內外三出目</t>
  </si>
  <si>
    <t>장여‧첨차‧도리 따위의 것들이 건물 안쪽과 바깥쪽에 개별로 세 번씩 나가 앉은 것.</t>
  </si>
  <si>
    <t>6445</t>
  </si>
  <si>
    <t>내외삼출목칠포작</t>
  </si>
  <si>
    <t>內外三出目七包作</t>
  </si>
  <si>
    <t>건물 안쪽과 바깥쪽에 다포계의 공포를 개별로 3출목으로 하여 쇠서를 보 밑에서 4개로 싼 것. 출목수(n＝3), 포작수 p＝2n＋1＝2×3＋1＝7이 됨.</t>
  </si>
  <si>
    <t>6446</t>
  </si>
  <si>
    <t>내외장재료용어(건축용)</t>
  </si>
  <si>
    <t>이 표준은 건축물의 내외장 마무리에 사용하는 재료에 관련되는 중요한 용어와 정의에 대하여 규정한다. KS F 1504 참조.</t>
  </si>
  <si>
    <t>6447</t>
  </si>
  <si>
    <t>내외주먹장맞춤</t>
  </si>
  <si>
    <t>턱이 진 상하 두 단에 각기 주먹장을 만들어 끼우는 맞춤.</t>
  </si>
  <si>
    <t>6448</t>
  </si>
  <si>
    <t>내용 기간</t>
  </si>
  <si>
    <t>life time</t>
  </si>
  <si>
    <t>설비나 기계 또는 구조체를 사용할 수 있는 기간</t>
  </si>
  <si>
    <t>6449</t>
  </si>
  <si>
    <t>가든쌓기</t>
  </si>
  <si>
    <t>garden bond</t>
  </si>
  <si>
    <t>① 길이(stretcher) 쌓기 3장과 마구리(header) 쌓기 1장을 반복하는 벽돌쌓기 방식의 하나. ② 수평 뿐 아니라 수직에서도 반복이 가능하며, 위치를 변경하여 여러가지 문양을 만들어낼 수 있다.</t>
  </si>
  <si>
    <t>645</t>
  </si>
  <si>
    <t>내용 명수</t>
  </si>
  <si>
    <t>⇨내용기간(＝).</t>
  </si>
  <si>
    <t>6450</t>
  </si>
  <si>
    <t>내용 연수</t>
  </si>
  <si>
    <t>durable period; working lifetime; durable years</t>
  </si>
  <si>
    <t>계획시 고려된 기준에 따라 통상적인 사용이 가능하거나 효용 가치가 유지되는 시간의 한계.</t>
  </si>
  <si>
    <t>6452</t>
  </si>
  <si>
    <t>내용 연한</t>
  </si>
  <si>
    <t>6453</t>
  </si>
  <si>
    <t>내용명세서</t>
  </si>
  <si>
    <t>⇨내역명세서(＝). 각 공사에 대한 공사비를 세목별로 자세하게 기재한 문서. 공사비 총액의 산출 근거를 명확하게 하기 위하여 작성한다.</t>
  </si>
  <si>
    <t>6454</t>
  </si>
  <si>
    <t>내용서</t>
  </si>
  <si>
    <t>6455</t>
  </si>
  <si>
    <t>내용성</t>
  </si>
  <si>
    <t>durability</t>
  </si>
  <si>
    <t>설비나 기계 또는 구조체를 성능을 유지하면서 오랜기간 사용할 수 있는 성질.</t>
  </si>
  <si>
    <t>6456</t>
  </si>
  <si>
    <t>내용연수</t>
  </si>
  <si>
    <t>service life, durable years, 耐用年數</t>
  </si>
  <si>
    <t>견적된 가능 연수를 말한다. 통상적인 사용에 감당할 수 있는 기간으로 내용기간 또는 내구연수(耐久年數)라고도 한다. 고정자산(정확히는 減價償却資産)은 그 특성으로 보아 상당기간 기능을 다할 수 있으나, 해당기간(내용기간)이 경과되면 폐기물로서의 가치밖에 가지지 못하는 것이 보통이다. 그러므로 기업회계에서는 각 자산마다 내용연수와 잔존가액(殘存價額)을 견적(잔존가액은 보통 관습적으로 취득원가의 5∼10 %)하여 감가상각을 하게 된다. 세법상으로는 손금산입(損金算入) 한도액을 설정하는 의미에서, 각 자산마다 내용연수를 물리적 내용연수보다는 약간 짧게 규정하고 있다.</t>
  </si>
  <si>
    <t>6457</t>
  </si>
  <si>
    <t>내용연한</t>
  </si>
  <si>
    <t>耐用年限</t>
  </si>
  <si>
    <t>동의어로 내용연수라고도 하며 부재, 재료 또는 건물을 보수 없이 사용할 수 있는 기한.</t>
  </si>
  <si>
    <t>6458</t>
  </si>
  <si>
    <t>내유성</t>
  </si>
  <si>
    <t>oil resistance</t>
  </si>
  <si>
    <t>기름의 작용을 잘 견디어 내는 성질.</t>
  </si>
  <si>
    <t>6459</t>
  </si>
  <si>
    <t>가등</t>
  </si>
  <si>
    <t>街燈</t>
  </si>
  <si>
    <t>가로등(⇦)의 준말. 도로 교통의 안전과 보안을 위하여 길가를 따라 열을 지어 세워 놓은 조명 시설을 말한다.</t>
  </si>
  <si>
    <t>646</t>
  </si>
  <si>
    <t>내응력</t>
  </si>
  <si>
    <t>internal force, 內應力</t>
  </si>
  <si>
    <t>외부 또는 자체 하중에 의한 외력이 작용할 때, 구조물의 변형이 일어나지 않도록 견디는 힘.</t>
  </si>
  <si>
    <t>6460</t>
  </si>
  <si>
    <t>내이음</t>
  </si>
  <si>
    <t>out of center joint</t>
  </si>
  <si>
    <t>내민이음이라고도 하며, 버팀대 옆에 내밀어서 이음을 두는 일.</t>
  </si>
  <si>
    <t>6462</t>
  </si>
  <si>
    <t>내일러</t>
  </si>
  <si>
    <t>nailer</t>
  </si>
  <si>
    <t>PC벽에 매설한 나무토막으로서, 물끊기판 또는 펠트, 방수층의 단부를 못을 사용하여 고정하기 위함이다.</t>
  </si>
  <si>
    <t>6463</t>
  </si>
  <si>
    <t>내일러블콘크리트</t>
  </si>
  <si>
    <t>nailable concrete</t>
  </si>
  <si>
    <t>내일링콘크리트라고도 하며 못을 박을 수 있도록 만든 경량 콘크리트의 일종이다.</t>
  </si>
  <si>
    <t>6464</t>
  </si>
  <si>
    <t>내일링머신</t>
  </si>
  <si>
    <t>못을 박는 기계를 일컫는 말.</t>
  </si>
  <si>
    <t>6465</t>
  </si>
  <si>
    <t>내일링블록</t>
  </si>
  <si>
    <t>nailing block</t>
  </si>
  <si>
    <t>콘크리트로 이루어진 바닥 또는 벽체에 못박기를 위해 사전에 설치하는 나무블록 또는 벽돌.</t>
  </si>
  <si>
    <t>6466</t>
  </si>
  <si>
    <t>내일링스트립</t>
  </si>
  <si>
    <t>nailing strip</t>
  </si>
  <si>
    <t>못치기 스트립이라고도하며, 어떠한 부재를 못으로 붙여대기 위한 기초가 되는 나무띠장을 일컫는 말.</t>
  </si>
  <si>
    <t>6467</t>
  </si>
  <si>
    <t>내일링콘크리트</t>
  </si>
  <si>
    <t>nailing concrete</t>
  </si>
  <si>
    <t>내일러블콘크리트라고도 하며, 못을 박을 수 있도록 만든 경량콘크리트의 한 종류이다. 단위 경중량, 차음성 양호, 못박기 가능, 착색용이, 볼트설치가능 등과 같은 특징을 가지고 있다.</t>
  </si>
  <si>
    <t>6468</t>
  </si>
  <si>
    <t>내자외선성</t>
  </si>
  <si>
    <t>resistance to UV rays； ultraviolet resistance</t>
  </si>
  <si>
    <t>어떠한 부재 또는 물체에 자외선이 내리쪼아졌을 때, 재료의 성능 저하에 대한 저항성능을 의미함.</t>
  </si>
  <si>
    <t>6469</t>
  </si>
  <si>
    <t>가락지</t>
  </si>
  <si>
    <t>기둥머리나 막대기 따위의 둘레를 둘러 감은 쇠테.</t>
  </si>
  <si>
    <t>647</t>
  </si>
  <si>
    <t>내장</t>
  </si>
  <si>
    <t>내부수장이라고도 하며, 집 안을 손질하고 꾸밈 또는 그 일을 의미함.</t>
  </si>
  <si>
    <t>6470</t>
  </si>
  <si>
    <t>내장 덕트</t>
  </si>
  <si>
    <t>lined duct</t>
  </si>
  <si>
    <t>안표면에 유리솜 등의 흡음제를 붙인 감음을 위한 덕트. →흡음 덕트.</t>
  </si>
  <si>
    <t>6472</t>
  </si>
  <si>
    <t>내장 엘보</t>
  </si>
  <si>
    <t>lined elbow</t>
  </si>
  <si>
    <t>감음을 위해 덕트의 꺾인 부분이나 엘보의 안표면에 유리솜 등의 흡음재를 붙인 것. →흡음 엘보.</t>
  </si>
  <si>
    <t>6473</t>
  </si>
  <si>
    <t>내장 제한</t>
  </si>
  <si>
    <t>restriction on interior finish</t>
  </si>
  <si>
    <t>화재시 피해를 줄이고 피난 및 소화를 돕기 위해, 건물 내부의 재료를 규제하는 것으로 용도, 규모, 구조 방식, 공간의 성격 등에 따라 결정.</t>
  </si>
  <si>
    <t>6474</t>
  </si>
  <si>
    <t>내장공사</t>
  </si>
  <si>
    <t>interior decoration work, interior finishing work, 內裝工事</t>
  </si>
  <si>
    <t>건축물을 공간을 구성하는 내부에 각종 재료를 사용하여 장식을 하거나 마무리하는 공사.</t>
  </si>
  <si>
    <t>6475</t>
  </si>
  <si>
    <t>내장벽돌</t>
  </si>
  <si>
    <t>lining brick, 內裝－</t>
  </si>
  <si>
    <t>공업 요로 내면에 붙이므로 노내 분위기 혹은 슬래그, 용융철, 시멘트 등의 내용물과 직접 접촉하는 벽돌을 말한다.</t>
  </si>
  <si>
    <t>6476</t>
  </si>
  <si>
    <t>내장수</t>
  </si>
  <si>
    <t>內長樹</t>
  </si>
  <si>
    <t>목재속의 섬유 조직이 규칙이 없게 형성된 건축용 목재를 의미함.</t>
  </si>
  <si>
    <t>6477</t>
  </si>
  <si>
    <t>내장재</t>
  </si>
  <si>
    <t>interior finishing material, 內壯材</t>
  </si>
  <si>
    <t>건축물의 내부에 대한 마무리와 장식을 하는 데 쓰는 재료.</t>
  </si>
  <si>
    <t>6478</t>
  </si>
  <si>
    <t>내장타일</t>
  </si>
  <si>
    <t>interior tile</t>
  </si>
  <si>
    <t>건물 내부에서 사용되는 타일</t>
  </si>
  <si>
    <t>6479</t>
  </si>
  <si>
    <t>내적 부정정</t>
  </si>
  <si>
    <t>statically indeterminate with respect to internal forces</t>
  </si>
  <si>
    <t>구조체 내부의 잉여부재들로 인해 형성되는 부정정구조.. ⇨구조물의 판별.</t>
  </si>
  <si>
    <t>6480</t>
  </si>
  <si>
    <t>내적불안정</t>
  </si>
  <si>
    <t>구조체 내부의 부재들로 인해 형성되는 불안정구조. ⇨구조물의 판별.</t>
  </si>
  <si>
    <t>6483</t>
  </si>
  <si>
    <t>내적안정</t>
  </si>
  <si>
    <t>구조체 내부의 부재들이 정정구조나 부정정구조를 형성할 때를 의미함. ⇨구조물의 판별.</t>
  </si>
  <si>
    <t>6484</t>
  </si>
  <si>
    <t>내적정정</t>
  </si>
  <si>
    <t>구조체 내부의 부재들이 정정구조를 형성할 때를 의미함. ⇨구조물의 판별.</t>
  </si>
  <si>
    <t>6485</t>
  </si>
  <si>
    <t>내지 다듬</t>
  </si>
  <si>
    <t>국내산 원목의 제재품 또는 외국산 원목을 국내에서 제한하거나 금지하는 것</t>
  </si>
  <si>
    <t>6489</t>
  </si>
  <si>
    <t>가락지뒤벨</t>
  </si>
  <si>
    <t>ring Dubel, ring dowel, 輪‧圓形－</t>
  </si>
  <si>
    <t>① 가락지 모양의 뒤벨(⇦). ② 지름 10cm, 살 두께 4～6mm 정도의 파이프를 1～2cm 정도로 잘라서 쓰기도 함. ③ 힘이 균일하게 작용되도록 그 일부를 단절한 것도 있고, 또 주철물 또는 철판을 구부려 만든 것도 있음. ④ ⇨링뒤벨(＝).</t>
  </si>
  <si>
    <t>649</t>
  </si>
  <si>
    <t>내진</t>
  </si>
  <si>
    <t>內陣</t>
  </si>
  <si>
    <t>건물 내부에 이중으로 기둥 또는 벽이 둘러쳐 있을 때 내부 기둥열이나 벽체로 구성된 공간.</t>
  </si>
  <si>
    <t>6490</t>
  </si>
  <si>
    <t>내진 개수</t>
  </si>
  <si>
    <t>seismic rehabilitation; seismic retrofit</t>
  </si>
  <si>
    <t>⇨내진보강(＝)</t>
  </si>
  <si>
    <t>6491</t>
  </si>
  <si>
    <t>내진 보강</t>
  </si>
  <si>
    <t>seismic strengthening</t>
  </si>
  <si>
    <t>기존구조물의 내진성능을 평가하여 목표성능을 만족하지 못할 경우 목표성능에 도달하도록 하기 위한 구조물의 설계 및 시공</t>
  </si>
  <si>
    <t>6493</t>
  </si>
  <si>
    <t>내진 설계</t>
  </si>
  <si>
    <t>earthquake resistant design； seismic design</t>
  </si>
  <si>
    <t>예상되는 지진하중에 대하여 구조물의 안전성, 사용성 및 내구성을 확보하기 위한 설계작업.</t>
  </si>
  <si>
    <t>6494</t>
  </si>
  <si>
    <t>내진 요소</t>
  </si>
  <si>
    <t>earthquake resisting element</t>
  </si>
  <si>
    <t>구조물을 구성하는 부재 중 지진에 저항할 수 있도록 설계된 부재</t>
  </si>
  <si>
    <t>6495</t>
  </si>
  <si>
    <t>내진 진단</t>
  </si>
  <si>
    <t>seismic diagnosis； seismic capacity evaluation</t>
  </si>
  <si>
    <t>기존구조물의 지진에 대한 저항능력을 현장조사 및 평가에 의해 판단하는 것</t>
  </si>
  <si>
    <t>6497</t>
  </si>
  <si>
    <t>2항 분포</t>
  </si>
  <si>
    <t>binomial distribution</t>
  </si>
  <si>
    <t>이산적 확률 분포의 일종. 1회의 시행에 있어서 어떤 사상의 출현 확률이 일정할 때 독립적으로 n회 시행해서 이 시장이 k회 실현하는 확률의 분포.</t>
  </si>
  <si>
    <t>65</t>
  </si>
  <si>
    <t>가락지이음</t>
  </si>
  <si>
    <t>이음새의 중앙에 산지를 이용하여 보, 도리, 기둥뿌리 등의 양단을 잇는 방식.</t>
  </si>
  <si>
    <t>650</t>
  </si>
  <si>
    <t>내진구조</t>
  </si>
  <si>
    <t>earthquakeproof construction, aseismatic structure, 耐震構造</t>
  </si>
  <si>
    <t>예상되는 지진하중에 대하여 구조물의 안전성, 사용성 및 내구성확보를 목적으로 설계시공된 구조</t>
  </si>
  <si>
    <t>6500</t>
  </si>
  <si>
    <t>내충격성</t>
  </si>
  <si>
    <t>impact resistance</t>
  </si>
  <si>
    <t>외부 충격에 변형됨이 없이 잘 견디는 성질.</t>
  </si>
  <si>
    <t>6503</t>
  </si>
  <si>
    <t>내측벽</t>
  </si>
  <si>
    <t>inside wall, 內側壁</t>
  </si>
  <si>
    <t>건물 외측벽의 안쪽 면.</t>
  </si>
  <si>
    <t>6504</t>
  </si>
  <si>
    <t>내칠포</t>
  </si>
  <si>
    <t>內七包</t>
  </si>
  <si>
    <t>공포 중 일곱겹으로 중첩하여 만들어진 내포(內包).</t>
  </si>
  <si>
    <t>6505</t>
  </si>
  <si>
    <t>내칠포작</t>
  </si>
  <si>
    <t>內七包作</t>
  </si>
  <si>
    <t>공포 중 일곱겹으로 중첩하여 만들어진 건물 안쪽에 있는 포.</t>
  </si>
  <si>
    <t>6506</t>
  </si>
  <si>
    <t>내포</t>
  </si>
  <si>
    <t>interior bracket, 內包</t>
  </si>
  <si>
    <t>건물의 내부 쪽에 있는 공포로서 내공포라고도 한다.</t>
  </si>
  <si>
    <t>6507</t>
  </si>
  <si>
    <t>내폭</t>
  </si>
  <si>
    <t>bomb proof, 耐爆</t>
  </si>
  <si>
    <t>폭발하중을 견디어 냄. 방폭(防爆)이라고도 함</t>
  </si>
  <si>
    <t>6508</t>
  </si>
  <si>
    <t>내풍 구조</t>
  </si>
  <si>
    <t>wind resistant construction</t>
  </si>
  <si>
    <t>설계기준에서 정한 세기의 바람에 저항할 수 있도록 설계된 구조물</t>
  </si>
  <si>
    <t>6509</t>
  </si>
  <si>
    <t>가람</t>
  </si>
  <si>
    <t>Buddhist temple, sangharama, 伽藍</t>
  </si>
  <si>
    <t>① 산스크리트의 ‘상가람 마(Sam·gha-ra-ma)’를 소리나는 대로 한자어로 번역한 승가람마(僧伽藍摩)의 준말. 승가는 중(衆), 람마는 동산(圓)이란 뜻으로 승려가 살면서 불도를 닦는 곳을 일컬음. ⇨불사. ② 일반적으로는 불도를 닦는 사찰(寺刹)을 의미하며, 승원(僧園)이라고 부르기도 한다.</t>
  </si>
  <si>
    <t>651</t>
  </si>
  <si>
    <t>내풍 설계</t>
  </si>
  <si>
    <t>wind resistant design</t>
  </si>
  <si>
    <t>설계기준에서 정한 세기의 바람에 대하여 구조물의 안전성, 사용성 및 내구성을 확보하기 위한 설계작업</t>
  </si>
  <si>
    <t>6510</t>
  </si>
  <si>
    <t>내풍보</t>
  </si>
  <si>
    <t>wind resisting beam</t>
  </si>
  <si>
    <t>외벽의 수직부재와 수평부재를 지지함으로써 외벽에 작용하는 풍하중을 주골조에 전달하는 부재</t>
  </si>
  <si>
    <t>6511</t>
  </si>
  <si>
    <t>내풍압 시험</t>
  </si>
  <si>
    <t>wind pressure test</t>
  </si>
  <si>
    <t>창이나 벽 등의 외장 부재나 지붕의 표리면에 압력차를 만들고, 사용상의 유해한 작용 유무를 살피는 시험.</t>
  </si>
  <si>
    <t>6512</t>
  </si>
  <si>
    <t>내풍트러스</t>
  </si>
  <si>
    <t>wind resisting truss), 耐風－</t>
  </si>
  <si>
    <t>벽면에 가해지는 풍압력을 내풍골조에 전달하도록 벽면과 직각인 수평면내에 설치하는 트러스</t>
  </si>
  <si>
    <t>6513</t>
  </si>
  <si>
    <t>내한 시험</t>
  </si>
  <si>
    <t>freezing resistance test</t>
  </si>
  <si>
    <t>매우 한랭한 조건하에서의 재료의 재질 변화나 강도 잔존율 등을 살피는 시험. 저온하에 방치하는 방법과 저온과 상온의 반복을 주는 방법이 있다.</t>
  </si>
  <si>
    <t>6514</t>
  </si>
  <si>
    <t>내한제</t>
  </si>
  <si>
    <t>耐寒劑</t>
  </si>
  <si>
    <t>동결온도(凍結溫度)를 저하시키기 위해서 콘크리트에 혼합하는 화학물질로, 방동제(防凍劑)라고도 하는데, 대표적인 것은 염화칼슘이다.</t>
  </si>
  <si>
    <t>6515</t>
  </si>
  <si>
    <t>내해수성강</t>
  </si>
  <si>
    <t>seawater resistant steel</t>
  </si>
  <si>
    <t>염해에 의한 방식을 제어하기 위해 개발된 강재로 시판품은 내염성(耐鹽性)철근이라 하고 봉강에 한정된다. 강중의 화학성분은 녹의 생성을 촉진하는 규소, 유황을 저감시켜 고순화한 강재이며 동, 텅스텐 등을 함께 첨가하여 화학성분을 조정한다(표참조). 촉진폭로시험 결과에 따르면 콘크리트 속의 내염성철근은 보통철근에 비해 부식량이 40%정도로 경감되어 내식성이 뛰어나다는 보고가 있다. 내염성철근은 현시점에서는 SD 295 B/D10～D29(일본)에 한정되며 적용사례로서는 해수를 이용한 유설구(流雪溝)*나 시버스(sea berth)**․워킹플랫폼 등이 있다.</t>
  </si>
  <si>
    <t>6516</t>
  </si>
  <si>
    <t>내화</t>
  </si>
  <si>
    <t>fireproof, 耐火</t>
  </si>
  <si>
    <t>불에 타지 아니하고 잘 견딤.</t>
  </si>
  <si>
    <t>6519</t>
  </si>
  <si>
    <t>가람 배치</t>
  </si>
  <si>
    <t>arrangement of temple buildings</t>
  </si>
  <si>
    <t>① 사찰의 주요 건물 위치를 통한 사찰의 배치형식으로서 일반적으로 평지가람과 산지가람으로 구분한다. ② 평지에 조성된 고대의 가람배치는 사찰 내 탑과 금당의 갯수에 따라 형식을 나눈다. 예 일탑 일금당 식. 산지가람의 경우 진입공간에는 일주문, 금강문, 천왕문, 불이문 등 삼문(三門)을 배치하고,  이후 누각을 위치 시킨 후 중정에 진입하면서 대웅전, 극락전, 대적광전 등 주요시설을 배치한다.</t>
  </si>
  <si>
    <t>652</t>
  </si>
  <si>
    <t>내화 건축물</t>
  </si>
  <si>
    <t>fire resistive building; fireproof building</t>
  </si>
  <si>
    <t>건물의 주요 구조부를 불에 타지 아니하고 잘 견디어 낼 수 있는 재료와 구조로 만든 건축물.</t>
  </si>
  <si>
    <t>6520</t>
  </si>
  <si>
    <t>내화 설계</t>
  </si>
  <si>
    <t>fire resistance design</t>
  </si>
  <si>
    <t>건물의 화재시 확산을 막고 구조적 성능을 유지하기 위해서, 화재로부터 주요 공간과 구조체를 일정한 시간동안 견디거나 보호하는 일련의 재료 선택과 공법, 공간 배치의 총칭.</t>
  </si>
  <si>
    <t>6522</t>
  </si>
  <si>
    <t>내화 성능</t>
  </si>
  <si>
    <t>fire resistance efficiency; fire resistive performance</t>
  </si>
  <si>
    <t>내화 관련 제법규에서 규정하는 화재에 저항하는 성능 기준</t>
  </si>
  <si>
    <t>6523</t>
  </si>
  <si>
    <t>내화 성능 시험</t>
  </si>
  <si>
    <t>fire resistance test</t>
  </si>
  <si>
    <t>재하 가열 시험의 한 일종으로, 건물 부위 등의 내화성능을 판정하기 위해 실시한다.</t>
  </si>
  <si>
    <t>6524</t>
  </si>
  <si>
    <t>내화 시간</t>
  </si>
  <si>
    <t>fire resistive period; fire endurance time</t>
  </si>
  <si>
    <t>내화 관련 제법규에서 규정하는 각 부재 혹은 공간이 화재에 견디는 시간의 기준</t>
  </si>
  <si>
    <t>6525</t>
  </si>
  <si>
    <t>내화 재료</t>
  </si>
  <si>
    <t>fire resistive material</t>
  </si>
  <si>
    <t>불에 타지 않거나 잘 타지 않아 성능이 유지되는 재료</t>
  </si>
  <si>
    <t>6526</t>
  </si>
  <si>
    <t>내화 피복</t>
  </si>
  <si>
    <t>fire resistive covering</t>
  </si>
  <si>
    <t>구조체에 내화성능을 부여하기 위해 내화 성능을 지닌 재료로 표면 처리하는 것</t>
  </si>
  <si>
    <t>6527</t>
  </si>
  <si>
    <t>내화 피복재</t>
  </si>
  <si>
    <t>fire resistive covering material</t>
  </si>
  <si>
    <t>보와 기둥과 같은 건축부재의 강구조 골조를 화재로부터 지키기 위해 사용하는 단열성 있는 내화재료.</t>
  </si>
  <si>
    <t>6528</t>
  </si>
  <si>
    <t>내화구조</t>
  </si>
  <si>
    <t>fireproof construction, fire resisting construction, 耐火構造</t>
  </si>
  <si>
    <t>① 화재에 견딜 수 있는 성능을 가진 구조로서 정부에서 정하는 기준에 적합한 구조. ② 통상 방화지역 내의 건축물 또는 특수 건축물 규모의 크기를 요하는 구조로서 외부의 화재로부터 쉽게 연소하지 않는 내화성능을 가진 구조. ③ 일정 두께를 갖춘 철근콘크리트, 벽돌, 석조, 콘크리트 블록 등이 있으며 대통령령으로 정하는 내화성능을 가진 것 ④ 국내 건축법 시행령에서는 벽 ·기둥 ·바닥 ·보 ·지붕 ·계단 등 건축물의 주요 구조부에 대해서 개별적으로 내화구조의 기준을 규정하고 있다.</t>
  </si>
  <si>
    <t>6530</t>
  </si>
  <si>
    <t>내화단열벽돌</t>
  </si>
  <si>
    <t>이 표준은 열전도율이 낮고 축열량이 작으며, 주로 로벽의 방산열량 경감을 위해서 사용되는 내화 단열 벽돌의 특성 표시 방법을 규정한다. KS L 3301 참조.</t>
  </si>
  <si>
    <t>6531</t>
  </si>
  <si>
    <t>내화도</t>
  </si>
  <si>
    <t>refractoriness, 耐火度</t>
  </si>
  <si>
    <t>내화물에 열을 가했을 때, 그 초기 상태를 유지할 수 있는 내열성의 한계를 나타내는 정도이다. 정확하게 단위가 정해져있지는 않지만 편의상 제거콘이라는 단위를 사용한다.</t>
  </si>
  <si>
    <t>6532</t>
  </si>
  <si>
    <t>내화도료</t>
  </si>
  <si>
    <t>refractory paint, 耐火塗料</t>
  </si>
  <si>
    <t>불에 타기 쉬운 목재 따위의 가연물에 발라서 불이 붙지 않게 하는 도료. 열을 받으면 유리 같은 상태가 되는 것과 거품을 일으켜 단열층을 이루는 것이 있다.</t>
  </si>
  <si>
    <t>6533</t>
  </si>
  <si>
    <t>내화도측정법</t>
  </si>
  <si>
    <t>耐火度測定法</t>
  </si>
  <si>
    <t>재효 시험법의 일종. 연강재는 500℃, 내화벽돌은 1,300℃, phenol resin은 125℃ 등이며, 재료의 고온강도가 상온강도의 1/2로 될 때의 온도를 측정하여 그 재료의 내화도로 봄</t>
  </si>
  <si>
    <t>6534</t>
  </si>
  <si>
    <t>내화모르타르</t>
  </si>
  <si>
    <t>refractory mortar), 耐火－</t>
  </si>
  <si>
    <t>① 벽돌로 요로를 건축할 때 벽돌을 접합시키는 모르타르. 내화성 분말에 가소성 점토, 결합제를 가하여 제조된다. 사용 후의 경화 양식에 따라 기경성, 열경성, 수경성의 세 가지로 분류된다. ② KS L 3202 참조.</t>
  </si>
  <si>
    <t>6535</t>
  </si>
  <si>
    <t>내화물</t>
  </si>
  <si>
    <t>refractory materials, 耐火物</t>
  </si>
  <si>
    <t>고온에 견디는 물질로서, 적어도 1,000℃ 이상의 고온에서 연화하지 않고 그 강도를 충분히 유지하며, 화학적 작용 등에도 견딜 수 있는 재료. 대표적으로 내화물은 내화 벽돌이 있다.</t>
  </si>
  <si>
    <t>6536</t>
  </si>
  <si>
    <t>내화벽</t>
  </si>
  <si>
    <t>fire resisting wall, fire proofing wall, 耐火壁</t>
  </si>
  <si>
    <t>내화 구조로 구성된 벽</t>
  </si>
  <si>
    <t>6537</t>
  </si>
  <si>
    <t>내화벽돌</t>
  </si>
  <si>
    <t>firebrick, 耐火壁乭</t>
  </si>
  <si>
    <t>사용이 편리하게 특정의 형상으로 만든 SK26번 이상의 내화도를 가진 벽돌로, 주원료에 따라서는 규석벽돌·점토질벽돌·고알루미나벽돌·크로뮴-마그네시아벽돌·마그네시아질벽돌 등으로 분류되고, 제조공정에 따라서는 소성벽돌, 불소성벽돌, 전주벽돌 등으로 분류된다.</t>
  </si>
  <si>
    <t>6538</t>
  </si>
  <si>
    <t>내화성</t>
  </si>
  <si>
    <t>refractoriness, 耐火性</t>
  </si>
  <si>
    <t>내화성능이라고도 불리며, 불에 타지 아니하고 잘 견디는 성질을 의미한다.</t>
  </si>
  <si>
    <t>6539</t>
  </si>
  <si>
    <t>내화시험</t>
  </si>
  <si>
    <t>fire resistance test), 耐火試驗</t>
  </si>
  <si>
    <t>건축 재료 및 구조의 내화성에 관한 시험. 시험은 급별로 가열 온도를 규정의 조건에 따라서 가하고, 이 때의 이면 온도, 착염(着炎) 온도 또는 착염까지의 시간 등을 측정하여 시험체의 내화성을 판별한다.</t>
  </si>
  <si>
    <t>6541</t>
  </si>
  <si>
    <t>내화재</t>
  </si>
  <si>
    <t>refractory materials, 耐火材</t>
  </si>
  <si>
    <t>높은 온도에서 견디는 것이 주요 특성인 재료. 천연 물질 자체가 이 특성을 띠는 것도 있고 합금처럼 목적에 맞도록 인위적으로 특성을 개선한 것도 있다. 또한 강도는 고려하지 않고, 단지 고온의 산화에만 견디는 것도 넓은 의미로는 내열재라고 한다.</t>
  </si>
  <si>
    <t>6542</t>
  </si>
  <si>
    <t>내화재료</t>
  </si>
  <si>
    <t>fire resisting materials, fireproof materials, refractory materials,, 耐火材料</t>
  </si>
  <si>
    <t>고온에서의 물리적, 화학적 영향에 견딜 수 있는 재료이다. 보통 실리콘, 알루미늄, 마그네슘, 지르코늄, 칼슘 등을 그 요소로 하는 고온의 녹는점을 갖는 산화물이나 탄화물, 규화물, 질화물도 존재한다.</t>
  </si>
  <si>
    <t>6543</t>
  </si>
  <si>
    <t>내화점토</t>
  </si>
  <si>
    <t>fireclay, 耐火粘土</t>
  </si>
  <si>
    <t>탄층의 하반에서 채취되는 점토로, 규산(SiO2, 알루미나(Al2O3) 등을 주성분으로 하고, 약 1,580℃ 이상의 내화도를 나타내는 것을 말한다.</t>
  </si>
  <si>
    <t>6544</t>
  </si>
  <si>
    <t>내화토</t>
  </si>
  <si>
    <t>fireclay, 耐火土</t>
  </si>
  <si>
    <t>고온에서 견디는 성질이 강한 모래흙.</t>
  </si>
  <si>
    <t>6545</t>
  </si>
  <si>
    <t>내화플라스터</t>
  </si>
  <si>
    <t>fireproof plaster), 耐火－</t>
  </si>
  <si>
    <t>석고 플라스터의 하나로서 나철형강에 직접 뿜어서 사용할 수 있다. 석면무기의 결합재와 경량골재가 혼입사용된다.</t>
  </si>
  <si>
    <t>6546</t>
  </si>
  <si>
    <t>내화피복</t>
  </si>
  <si>
    <t>fireproofing protection, 耐火被覆</t>
  </si>
  <si>
    <t>① 골조의 주요 부재를 화재로부터 보호하기 위해 사용한 피복의 총칭. 내화시간에 따라서 각종 공법이 지정 또는 인정되어 있음. ② 모르타르 피복, 암면, 규산칼슘판, 질석모르타르 등이 있다.</t>
  </si>
  <si>
    <t>6547</t>
  </si>
  <si>
    <t>내황산염 포틀랜드 시멘트</t>
  </si>
  <si>
    <t>sulfate resistant Portland cement</t>
  </si>
  <si>
    <t>황산염의 침식 작용에 대한 저항성이 크도록 알루민산 칼슘의 양을 줄인 포틀랜드 시멘트.</t>
  </si>
  <si>
    <t>6548</t>
  </si>
  <si>
    <t>내후성</t>
  </si>
  <si>
    <t>weatherability； weather resistance</t>
  </si>
  <si>
    <t>실외에 재료를 장기간 누출시켜 기상의 여러 작용을 받았을 때 나타나는 재료의 성능 저하에 대한 저항성.</t>
  </si>
  <si>
    <t>6549</t>
  </si>
  <si>
    <t>가람배치제</t>
  </si>
  <si>
    <t>伽藍配置制</t>
  </si>
  <si>
    <t>① =가람배치.</t>
  </si>
  <si>
    <t>655</t>
  </si>
  <si>
    <t>내후성 시험</t>
  </si>
  <si>
    <t>기상의 변화ㆍ태양 광선ㆍ공기 따위에 노출되는 환경에서 도막의 재질 유지성ㆍ장해의 유무 따위를 살피는 시험.</t>
  </si>
  <si>
    <t>6550</t>
  </si>
  <si>
    <t>내훙성강</t>
  </si>
  <si>
    <t>내후성강은 대기부식이 생기기 어려운 강재로 이미 교량, 차량, 건축구조물 등에 대량으로 사용되고 있다. 그 종류는 P, Cu를 베이스로 하여 Ni, Cr, V, Ti, Nb, Mo 등의 합금원소를 소량씩 넣은 고내후성강과 용접성을 고려하여 앞의 성분에서 P를 뺀 용접구조용 내후성강이 있다. 이러한 강재는 해기대에 있어서도 뛰어난 내후성을 가진다.  내후성강은 대기부식이 생기기 어려운 강재로 이미 교량, 차량, 건축구조물 등에 대량으로 사용되고 있다. 그 종류는 P, Cu를 베이스로 하여 Ni, Cr, V, Ti, Nb, Mo 등의 합금원소를 소량씩 넣은 고내후성강과 용접성을 고려하여 앞의 성분에서 P를 뺀 용접구조용 내후성강이 있다. 이러한 강재는 해기대에 있어서도 뛰어난 내후성을 가진다.</t>
  </si>
  <si>
    <t>6551</t>
  </si>
  <si>
    <t>낸이음</t>
  </si>
  <si>
    <t>위치에 의해 정해지는 목재 이음법의 하나로서, 이음자리에 수직인 부재의 맞춤자리를 피해서 잇는 이음을 의미한다.</t>
  </si>
  <si>
    <t>6552</t>
  </si>
  <si>
    <t>냉각</t>
  </si>
  <si>
    <t>cooling, 冷却</t>
  </si>
  <si>
    <t>차게 식힘.</t>
  </si>
  <si>
    <t>6553</t>
  </si>
  <si>
    <t>냉각 부하</t>
  </si>
  <si>
    <t>cooling load</t>
  </si>
  <si>
    <t>공기 조화기 내 냉각기(또는 냉각 코일)에 가해지는 열부하.</t>
  </si>
  <si>
    <t>6554</t>
  </si>
  <si>
    <t>냉각 소화</t>
  </si>
  <si>
    <t>cooling fire extinguishment</t>
  </si>
  <si>
    <t>착화온도 이하로 연소물을 냉각하여 소화시키는 방법.</t>
  </si>
  <si>
    <t>6555</t>
  </si>
  <si>
    <t>냉각 코일</t>
  </si>
  <si>
    <t>cooling coil</t>
  </si>
  <si>
    <t>냉각기 내에 있으며 냉수 또는 냉매를 통해서 공기를 냉각시키는 코일 모양의 열교환기.</t>
  </si>
  <si>
    <t>6556</t>
  </si>
  <si>
    <t>냉각기</t>
  </si>
  <si>
    <t>cooler, 冷却器</t>
  </si>
  <si>
    <t>① 목적물을 냉각시키는 장치. ② 증기나 가스를 냉각할 때 공기냉각기와 기관의 과열을 막을 경우의 공기냉각기와 수냉각기 등이 있음. 그 밖에도 냉동기, 공기조화장치의 냉각기가 있음.</t>
  </si>
  <si>
    <t>6557</t>
  </si>
  <si>
    <t>냉각력</t>
  </si>
  <si>
    <t>cooling power, 冷却力</t>
  </si>
  <si>
    <t>① 카타온도계를 사용하여 인체(人體)에 대한 공기조건의 적부를 헤아리는 척도의 지표. ② 카타(kata)온도계로 측정, 1914년 영국인 레오나르드 힐(Leonard Hill)이 명명. ③ 냉각력은 인체가 냉각되는 비율의 뜻으로 냉각력의 수량은 카타율(Kata factor)을 하강시간의 초수(秒數)로 나누어 얻어짐. ④ ⇨카타율.</t>
  </si>
  <si>
    <t>6558</t>
  </si>
  <si>
    <t>냉각방식</t>
  </si>
  <si>
    <t>cooling system, 冷却方式</t>
  </si>
  <si>
    <t>① 내연기관‧압축기 등의 실린더, 기타의 부분을 냉각시키는 방식. ② 공랭‧수냉‧액냉 기타 여러 가지 방식이 있음.</t>
  </si>
  <si>
    <t>6559</t>
  </si>
  <si>
    <t>냉각속도</t>
  </si>
  <si>
    <t>cooling velocity, 冷却速度</t>
  </si>
  <si>
    <t>냉각의 속도.</t>
  </si>
  <si>
    <t>6560</t>
  </si>
  <si>
    <t>냉각수</t>
  </si>
  <si>
    <t>cooling water, 冷却水</t>
  </si>
  <si>
    <t>① 냉동기의 응축기 측에서 생기는 물. ② 냉방시에는 이동할 수 있는 물.</t>
  </si>
  <si>
    <t>6561</t>
  </si>
  <si>
    <t>냉각수펌프</t>
  </si>
  <si>
    <t>cooling water pump), 冷却水－</t>
  </si>
  <si>
    <t>목적물을 물로 냉각시키는 경우 냉각수를 보내는데 사용하는 펌프.</t>
  </si>
  <si>
    <t>6562</t>
  </si>
  <si>
    <t>냉각응력</t>
  </si>
  <si>
    <t>cooling stress, 冷却應力</t>
  </si>
  <si>
    <t>① 금속이 냉각 중에 발생하는 응력. ② 이상 수축 또는 외부적인 무리에 의하여 일어남.</t>
  </si>
  <si>
    <t>6563</t>
  </si>
  <si>
    <t>냉각장치</t>
  </si>
  <si>
    <t>cooling device, 冷却裝置</t>
  </si>
  <si>
    <t>① 인공적으로 냉각시키는 장치의 총칭. ② ⇨냉방장치(冷房裝置).</t>
  </si>
  <si>
    <t>6564</t>
  </si>
  <si>
    <t>냉각제</t>
  </si>
  <si>
    <t>refrigerant, 冷却劑</t>
  </si>
  <si>
    <t>냉각효과를 내는 화학적인 액체 혹은 물질.</t>
  </si>
  <si>
    <t>6565</t>
  </si>
  <si>
    <t>냉각코일</t>
  </si>
  <si>
    <t>cooling coil, refrigerant coil, 冷却－</t>
  </si>
  <si>
    <t>① 코일현상으로 감은 냉각용의 관(응축기나 증발기). ② 코일을 냉각시키려는 물건 가운데에 두고 관내에 냉수를 흘려보내어 목적물을 냉각시킴.</t>
  </si>
  <si>
    <t>6566</t>
  </si>
  <si>
    <t>냉각탑</t>
  </si>
  <si>
    <t>cooling tower, water cooling tower, 冷却塔</t>
  </si>
  <si>
    <t>① 공업적인 과정을 통해 냉동기에 사용하는 물을 공기에 의하여 냉각시키는 장치. ② 대개 고층 건물에서는 옥상에 설치. ③ 공기조화용 설비. ④ ＝냉수탑(冷水塔). ⑤ 대기형(식)(atmospheric) ‧자연통풍형(식) natural draft)‧기계통풍형(식)(mechanical draft)으로 3대별되나 강제통풍형(기계통풍형)(공기조화용)이 많이 쓰임.</t>
  </si>
  <si>
    <t>6567</t>
  </si>
  <si>
    <t>냉각핀</t>
  </si>
  <si>
    <t>cooling fin, air-cooling fin, 冷却－</t>
  </si>
  <si>
    <t>공랭(空冷)기관에서 실린더‧실린더 헤드 등에 달린 냉각용의 지느러미 모양의 것.</t>
  </si>
  <si>
    <t>6569</t>
  </si>
  <si>
    <t>가래</t>
  </si>
  <si>
    <t>① 세 사람이 흙을 파헤쳐 던지는 데 쓰는 기구. ② 날은 삽같이 되어 있음.</t>
  </si>
  <si>
    <t>657</t>
  </si>
  <si>
    <t>냉각효과</t>
  </si>
  <si>
    <t>cooling effect, 冷却效果</t>
  </si>
  <si>
    <t>① 벽온이 체온보다 낮으면 인체에서 벽면으로 향하는 열복사가 있음. 이를 ｢냉각효과｣라 함. ② 냉동기에서의 액상 냉매가 증발기에서 증발하면서 목적물로부터 열을 흡수하는 작용도 냉각효과임.</t>
  </si>
  <si>
    <t>6570</t>
  </si>
  <si>
    <t>냉간가공</t>
  </si>
  <si>
    <t>상온가공이라고도 하며, 재결정(再結晶) 온도보다 낮은 온도에서 금속을 가공하는 일. 정밀도가 높고 겉면이 아름다우며 질도 좋아진다.</t>
  </si>
  <si>
    <t>6571</t>
  </si>
  <si>
    <t>냉간균열</t>
  </si>
  <si>
    <t>6572</t>
  </si>
  <si>
    <t>냉간압연</t>
  </si>
  <si>
    <t>cold rolling, 冷間壓延</t>
  </si>
  <si>
    <t>재결정 온도 이하로 회전하는 2개의 롤 사이에 재료를 통과시켜 성형 (成形) 하는 가공법.</t>
  </si>
  <si>
    <t>6573</t>
  </si>
  <si>
    <t>냉간압연강</t>
  </si>
  <si>
    <t>cold rolling steel), 冷間壓延鋼</t>
  </si>
  <si>
    <t>저탄소 평로강을 냉간압연하여 박대강(薄帶鋼) 또는 봉상강(棒狀鋼)으로 한 것. 강판의 냉간압연은 보통 고온에서 압연한 후, 풀림 및 피크링(약산에 적셔 표면의 산화물을 제거한다)을 하여서 행하는 것이다. 냉간가공에 의해 표면은 평활이 되어, 동시에 경도와 강도가 증가된다.</t>
  </si>
  <si>
    <t>6574</t>
  </si>
  <si>
    <t>냉간압연강재</t>
  </si>
  <si>
    <t>cold rolled steel, 冷間壓延鋼材</t>
  </si>
  <si>
    <t>열간압연 강재를 상온 또는 상온에 가까운 온도에서 압연한 강재. 가열하지 않으므로 표면에 스케일(철의 산화물)이 발생하지 않고, 표면이 아름답고 광택이 있으며, 또 가열이나 냉각에 의해 일어나는 팽창이나 수축이 적으므로, 정확한 치수, 정확한 형태의 것을 얻을 수 있다. 인성이 열화하고, 경도나 인장강도가 증대한다.</t>
  </si>
  <si>
    <t>6575</t>
  </si>
  <si>
    <t>냉간압연나사</t>
  </si>
  <si>
    <t>cold rolling thread, 冷間壓延－</t>
  </si>
  <si>
    <t>상온 이하로 설정된 좁은 롤러 사이를 통과시켜 만든 나사.</t>
  </si>
  <si>
    <t>6576</t>
  </si>
  <si>
    <t>냉간압접</t>
  </si>
  <si>
    <t>cold pressure welding, 冷間壓接</t>
  </si>
  <si>
    <t>연한 쇠붙이를 압력만으로 또는 압력과 약한 열로 이어 붙이는 방법. 알루미늄, 구리, 은, 납 따위의 쇠붙이에 쓴다.</t>
  </si>
  <si>
    <t>6577</t>
  </si>
  <si>
    <t>냉간용접</t>
  </si>
  <si>
    <t>cold welding, 冷間鎔接</t>
  </si>
  <si>
    <t>6578</t>
  </si>
  <si>
    <t>냉간용접법</t>
  </si>
  <si>
    <t>cold welding process, 冷間鎔接法</t>
  </si>
  <si>
    <t>주철 용접을 할 때에 모재에 예열을 전연 주지 않거나 국부적으로 저온 예열을 하며, 가능한 낮은 입열로 용접하는 방법.</t>
  </si>
  <si>
    <t>6579</t>
  </si>
  <si>
    <t>가래나무</t>
  </si>
  <si>
    <t>Juglans mandshurica, walnut</t>
  </si>
  <si>
    <t>①호도과(胡桃科)의 낙엽광엽교목. ② 우리나라 중부지방(강원도‧평안도, 만주 등지)에 분포. ③ 가볍고, 무늬가 고우며, 질이 좋아 총대‧비행기‧옷장‧조각재‧가구재 등으로 쓰임. ④ 재목은 ｢추목(楸木)｣이라 함.</t>
  </si>
  <si>
    <t>658</t>
  </si>
  <si>
    <t>냉난방 부하</t>
  </si>
  <si>
    <t>냉방 또는 난방을 하려고 할 때 냉방해야 할 에너지량이나 난방해야 할 에너지량을 말한다. →열부하.</t>
  </si>
  <si>
    <t>6581</t>
  </si>
  <si>
    <t>냉동</t>
  </si>
  <si>
    <t>refrigeration, 冷凍</t>
  </si>
  <si>
    <t>① 물품을 상온 이하로 냉각시키는 것. ② 따뜻한 물체를 한 물체에 근접 혹은 접촉시켜 열을 제거하는 것.</t>
  </si>
  <si>
    <t>6582</t>
  </si>
  <si>
    <t>냉동 능력</t>
  </si>
  <si>
    <t>refrigerating capacity</t>
  </si>
  <si>
    <t>냉동기의 증방기에서의 냉각 열량. 냉동 효과라고도 한다. 냉동 능력(kcal/h) qE=Gr(h2-h1)로 표시된다. Gr:냉매 순환량(kg/h), h1, h2:증발기 입구, 출구의 냉매 엔탈피. →냉동 사이클, 냉동톤.</t>
  </si>
  <si>
    <t>6583</t>
  </si>
  <si>
    <t>냉동 사이클</t>
  </si>
  <si>
    <t>refrigerating cycle</t>
  </si>
  <si>
    <t>냉동기 내의 냉매가 응축, 증발을 반복 순환하면서 일어나는 압력이나 엔탈피 등의 상태 변화. 일반적으로 몰리에르 선도로 표시할 수 있다.</t>
  </si>
  <si>
    <t>6585</t>
  </si>
  <si>
    <t>냉동고</t>
  </si>
  <si>
    <t>cold storage, 冷凍庫</t>
  </si>
  <si>
    <t>① 식품 등을 저온으로 보관하여 부식이나 박테리아의 번식을 막기 위한 창고. ② 보관물의 종류‧온도 유지에 의하여 A급‧B급‧C급으로 분류됨. ③ 냉동장치와 열절연구조로 하여 일정 냉온으로 물품을 보관.</t>
  </si>
  <si>
    <t>6586</t>
  </si>
  <si>
    <t>냉동기</t>
  </si>
  <si>
    <t>freezing machine, refrigerator, refrigerating machine,, 冷凍機</t>
  </si>
  <si>
    <t>① 냉매에 의해, 저온에서 물이나 공기를 냉각 또는 냉동시키는 기계의 총칭. ② 액체가 기화할 때 대량의 잠열을 빼앗기는 것을 이용하여 주위의 공기나 물을 냉각하는 장치. ③ 냉동기는 열펌프(heat pump)와 동일한 것으로 냉방‧냉동의 목적으로 저열원(低熱源)을 이용할 때 ｢냉동기｣라 하고, 난방‧가열의 목적으로 퍼 올려진 고열원을 이용할 때 ｢열펌프｣라고 함. ④ ⇨열펌프. ⑤ 냉동기의 크기는 ｢냉동톤｣으로 나타냄. ⑥ 냉장기(冷藏機)라고도 함. ⑦ 압축식‧흡입식‧증기분사식 및 전자식 등이 있고 건축 설비로서는 압축식이 가장 많이 쓰임. ⑧ 냉동기의 4주요 구성기기는 응축기(condenser)‧증발기(evaporator) 또는 냉각기(cooler)‧압축기(compressor)‧팽창밸브(expanssive valve).</t>
  </si>
  <si>
    <t>6587</t>
  </si>
  <si>
    <t>냉동능력</t>
  </si>
  <si>
    <t>refrigerating capacity, 冷凍能力</t>
  </si>
  <si>
    <t>① 냉동기에서 열을 제거한 채 몇 시간 걸려 열을 흡수하느냐 하는 시간적 관념이 들어간 경우, 즉 kcal/h를 말함. ② 실용단위로 냉동톤(⇦)이 널리 쓰임. ③ ＝냉동용량.</t>
  </si>
  <si>
    <t>6588</t>
  </si>
  <si>
    <t>냉동량</t>
  </si>
  <si>
    <t>⇨냉동력.</t>
  </si>
  <si>
    <t>6589</t>
  </si>
  <si>
    <t>가래재거르개</t>
  </si>
  <si>
    <t>한 가래씩으로 만들어 여러 개를 배열하는 재거르개‧화격자.</t>
  </si>
  <si>
    <t>659</t>
  </si>
  <si>
    <t>냉동력</t>
  </si>
  <si>
    <t>refrigerating capacity, 冷凍力</t>
  </si>
  <si>
    <t>① 냉동작용시 증발에 의하여 증발기 내에서 냉매 1kg이 주위로부터 빼앗는(흡수하는) 열량. ② ＝냉동량(量)＝냉동효과(效果). ③ 단위는 kcal/kg.</t>
  </si>
  <si>
    <t>6590</t>
  </si>
  <si>
    <t>냉동사이클</t>
  </si>
  <si>
    <t>refrigeration cycle, 冷凍－</t>
  </si>
  <si>
    <t>① 냉동장치를 통한 냉각체의 통로 및 경과. ② 냉동을 이루는 완전한 작동을 이름.</t>
  </si>
  <si>
    <t>6592</t>
  </si>
  <si>
    <t>냉동설비</t>
  </si>
  <si>
    <t>冷凍設備</t>
  </si>
  <si>
    <t>① 냉동장치 등에 관한 설비. ② 냉장(冷藏)설비‧동결(凍結)설비‧제빙설비도 있음.</t>
  </si>
  <si>
    <t>6593</t>
  </si>
  <si>
    <t>냉동실</t>
  </si>
  <si>
    <t>refrigerating room, 冷凍室</t>
  </si>
  <si>
    <t>내부에 냉동시설을 갖추어 식품등을 얼려서 보존하는 방</t>
  </si>
  <si>
    <t>6594</t>
  </si>
  <si>
    <t>냉동용량</t>
  </si>
  <si>
    <t>⇨냉동능력.</t>
  </si>
  <si>
    <t>6595</t>
  </si>
  <si>
    <t>냉동톤</t>
  </si>
  <si>
    <t>refrigeration tonnage</t>
  </si>
  <si>
    <t>① 냉동기의 크기를 나타내는 단위. ② 1t의 0℃ 물을 24시간으로 0℃의 얼음으로 바꾸는 능력이고 RT로 표시.</t>
  </si>
  <si>
    <t>6597</t>
  </si>
  <si>
    <t>냉동효과</t>
  </si>
  <si>
    <t>refrigerating effect), 冷凍效果</t>
  </si>
  <si>
    <t>① 주어진 양의 냉매가 주어진 증발압력 하에서 액체로부터 기체로 변화하는데 흡수할 수 있는 열량. ② ⇨냉동력(＝).</t>
  </si>
  <si>
    <t>6598</t>
  </si>
  <si>
    <t>냉매</t>
  </si>
  <si>
    <t>refrigerant, 冷媒</t>
  </si>
  <si>
    <t>① 냉동기의 냉동작용 매체로 쓰이는 물질. ② 옛날에는 암모니아(NH3)가 많이 쓰였으나 현재는 프레온(CF2Cl2)11‧12‧22‧113,메틸클로라이드(CH3Cl) 등이 있음. ③ 성질은 증기와 정성(定性)적으로 같으며, 안정된 화합물로 증발‧응축을 반복해도 분해되지 않으며, 금속에 대한 부식성이 적으며, 새어나와도 인축(人畜)에 피해를 주지 않음. ④ ＝냉동제(冷凍劑).</t>
  </si>
  <si>
    <t>6599</t>
  </si>
  <si>
    <t>2호 1주거동</t>
  </si>
  <si>
    <t>1개의 주거 동에 2개의 주호를 갖는 주거 동 양식.</t>
  </si>
  <si>
    <t>66</t>
  </si>
  <si>
    <t>가래질</t>
  </si>
  <si>
    <t>① 가래로 흙이나 그 밖의 물건을 떠 옮기거나 파헤치는 일. ② 칼가래질과 후릿가래질이 있음.</t>
  </si>
  <si>
    <t>660</t>
  </si>
  <si>
    <t>냉매속도</t>
  </si>
  <si>
    <t>refrigerant velocity), 冷媒速度</t>
  </si>
  <si>
    <t>오일을 운반하여 압축기로 다시 보내기 위한 기체냉매의 움직임.</t>
  </si>
  <si>
    <t>6600</t>
  </si>
  <si>
    <t>냉방</t>
  </si>
  <si>
    <t>cooling, 冷房</t>
  </si>
  <si>
    <t>불을 때지 않는 방. 여름에 방을 차게 한 방을 말하며 또한 방안을 서늘하게 하는 장치를 뜻하기도 함.</t>
  </si>
  <si>
    <t>6601</t>
  </si>
  <si>
    <t>냉방 기간</t>
  </si>
  <si>
    <t>cooling period</t>
  </si>
  <si>
    <t>1년 중 냉방을 하는 기간을 일컫는다. 우리나라 온난 지역에서는 일반적으로 6~9월. ↔난방 기간.</t>
  </si>
  <si>
    <t>6602</t>
  </si>
  <si>
    <t>냉방 부하</t>
  </si>
  <si>
    <t>cooling load； air conditioning cooling load</t>
  </si>
  <si>
    <t>냉방시 실내에 침입하는 일사, 관류열, 인체·조명 등 내부 발생열을 말한다. 좁은 의미로는 실온을 항상 일정하게 유지하기 위해 제거해야 할 열량을 일컫는다. ↔난방 부하.</t>
  </si>
  <si>
    <t>6604</t>
  </si>
  <si>
    <t>냉방 설계용 외기 온도</t>
  </si>
  <si>
    <t>outdoor temperature of cooling design</t>
  </si>
  <si>
    <t>냉방 설비의 용량 산정 계산에 있어서 사용되는 외기 온도를 일컫는다. 일반적으로 초과 위험률 2.5~5.0%의 값을 사용한다.</t>
  </si>
  <si>
    <t>6605</t>
  </si>
  <si>
    <t>냉방도일</t>
  </si>
  <si>
    <t>cooling degree</t>
  </si>
  <si>
    <t>냉방 실내 온도와 매일의 일평균 외기 온도의 차를 냉방 기간에 걸쳐서 적산한 값. 기준 온도로서는 24℃가 사용되는 예가 많다. (=냉방 디그리데이) ↔ 난방도일</t>
  </si>
  <si>
    <t>6606</t>
  </si>
  <si>
    <t>냉방부하</t>
  </si>
  <si>
    <t>cooling load, 冷房負荷</t>
  </si>
  <si>
    <t>① 냉방시 제거해야 할 열량. ② 냉방시 냉동기의 부하를 칭하기도 함. ③ 냉방된 방에 외부에서 침입하는 열량 및 실내에서 발생하는 열량(취득 열량)‧송풍기‧덕트‧배관에서의 열량(공기조화기기 부하)‧외기부하‧재열(再熱)부하의 합을 일컬음.</t>
  </si>
  <si>
    <t>6607</t>
  </si>
  <si>
    <t>냉방설비</t>
  </si>
  <si>
    <t>冷房設備</t>
  </si>
  <si>
    <t>① 냉방장치 등의 설비 총칭. ② 공기조화설비에 쓰이는 냉방법은 중앙식 냉방법과 개별식 냉방법(unit cooler system)으로 대별. ③ 냉방에 쓰이는 주요 기기는 다음과 같다. 1) 공기여과기 2) 공기예냉기 3) 공기감습기 4) 공기재열기 5) 송풍기.</t>
  </si>
  <si>
    <t>6608</t>
  </si>
  <si>
    <t>냉방장치</t>
  </si>
  <si>
    <t>cooling air-conditioning, 冷房裝置</t>
  </si>
  <si>
    <t>① 외기가 높을 때 기계를 써서 실내온도를 저하시켜 적당한 온도를 유지하거나 시원하게 하는 장치. ② 냉동기의 증발기구를 직접 실내에 설치하는 법, 냉수를 파이프에 송입(送入)하는 법, 냉풍을 송입하는 법의 세 종류로 대별. ③ 냉각기와 송풍장치를 하나로 모은 것을 개별 냉각기(unit cooler)라 부름.</t>
  </si>
  <si>
    <t>6609</t>
  </si>
  <si>
    <t>가레이지</t>
  </si>
  <si>
    <t>garage</t>
  </si>
  <si>
    <t>차의 보관이나 수리를 하는 곳으로 건물의 측면 혹은 부분에 설치한다.</t>
  </si>
  <si>
    <t>661</t>
  </si>
  <si>
    <t>냉수</t>
  </si>
  <si>
    <t>chilled-water, cold water, 冷水</t>
  </si>
  <si>
    <t>① 냉동기의 증발기 속에서 생기는 차가운 물. ② 방의 냉각(냉방)에 쓰이는 유효한 물.</t>
  </si>
  <si>
    <t>6610</t>
  </si>
  <si>
    <t>냉수 펌프</t>
  </si>
  <si>
    <t>chilling pump</t>
  </si>
  <si>
    <t>냉방을 하는 장치를 구성하고 있는 펌프. 냉동기로 만들어진 냉수를 공기 조화기나 팬 코일 유닛 등으로 보낸다.</t>
  </si>
  <si>
    <t>6611</t>
  </si>
  <si>
    <t>냉수탑</t>
  </si>
  <si>
    <t>cooling tower, 冷水塔</t>
  </si>
  <si>
    <t>⇨냉각탑(＝).</t>
  </si>
  <si>
    <t>6612</t>
  </si>
  <si>
    <t>냉수펌프</t>
  </si>
  <si>
    <t>chilled-water pump), 冷水pump</t>
  </si>
  <si>
    <t>① 냉동기의 증발기와 공조기 사이의 냉수 순환에 쓰이는 펌프. ② 보통 센트리퓨걸 펌프를 씀.</t>
  </si>
  <si>
    <t>6613</t>
  </si>
  <si>
    <t>냉습</t>
  </si>
  <si>
    <t>low climate</t>
  </si>
  <si>
    <t>기온과 습도로 본 기후 특성의 하나. 습도가 높고 기온이 낮은 상태. 습기가 있고 춥다. 유럽의 겨울이 이것에 가깝다. →증서, 초열, 자한.</t>
  </si>
  <si>
    <t>6614</t>
  </si>
  <si>
    <t>냉온수 발생기</t>
  </si>
  <si>
    <t>hot and chilled water generator</t>
  </si>
  <si>
    <t>재생기의 가열원을 가스 또는 기름에 의해 연소시키는 흡수 냉동기를 말한다. 재생기가 단체인 단일 효용식과 제1재생기와 제2재생기가 있어 가열원을 이중으로 이용할 수 있는 이중 효용식이 있고, 후자의 열효율이 높다.</t>
  </si>
  <si>
    <t>6615</t>
  </si>
  <si>
    <t>냉온수 코일</t>
  </si>
  <si>
    <t>heat changing coil</t>
  </si>
  <si>
    <t>공기 조화기 내에 사용되는 물-공기 열교 환기</t>
  </si>
  <si>
    <t>6616</t>
  </si>
  <si>
    <t>냉온수 펌프</t>
  </si>
  <si>
    <t>heat changing pump</t>
  </si>
  <si>
    <t>냉동기 또는 보일러 등으로 만든 냉수 또는 온수를 공기 조화기로 보내기 위한 공조용 펌프.</t>
  </si>
  <si>
    <t>6617</t>
  </si>
  <si>
    <t>냉장 온도</t>
  </si>
  <si>
    <t>refrigeration temperature</t>
  </si>
  <si>
    <t>냉장고(실) 내에 저장하는 식품, 약품 등의 품질, 형상을 유지하기 위해 필요한 온도. 10℃ 이하로 보존하지만 냉동식품은 -15℃ 이하로 보존한다.</t>
  </si>
  <si>
    <t>6618</t>
  </si>
  <si>
    <t>냉장 창고</t>
  </si>
  <si>
    <t>refrigerated warehouse</t>
  </si>
  <si>
    <t>저온으로 물건을 보관하는 창고 시설.</t>
  </si>
  <si>
    <t>6619</t>
  </si>
  <si>
    <t>냉장고</t>
  </si>
  <si>
    <t>cold storage, 冷藏庫</t>
  </si>
  <si>
    <t>① 식료품류를 냉각 보존하는 밀폐상자. ② 얼음을 쓰는 얼음냉장고(ice box)와 전기냉장고의 2종이 있음.</t>
  </si>
  <si>
    <t>6620</t>
  </si>
  <si>
    <t>냉장기</t>
  </si>
  <si>
    <t>⇨냉동기(＝).</t>
  </si>
  <si>
    <t>6621</t>
  </si>
  <si>
    <t>냉장선</t>
  </si>
  <si>
    <t>cold storage boat, 冷藏船</t>
  </si>
  <si>
    <t>부패‧변질되기 쉬운 화물을 저온으로 유지하여 수송하기 위해 내외벽을 단열구조로 하여 상하지 않게 냉동장치를 한 수송선.</t>
  </si>
  <si>
    <t>6622</t>
  </si>
  <si>
    <t>냉장실</t>
  </si>
  <si>
    <t>cold storage room, 冷藏室</t>
  </si>
  <si>
    <t>장기 보존을 위해 냉장시설이 갖추어진 방.</t>
  </si>
  <si>
    <t>6623</t>
  </si>
  <si>
    <t>냉풍</t>
  </si>
  <si>
    <t>cold air, 冷風</t>
  </si>
  <si>
    <t>냉방에 있어서 송풍된 실온보다 낮은 공기의 온도.</t>
  </si>
  <si>
    <t>6624</t>
  </si>
  <si>
    <t>너겟</t>
  </si>
  <si>
    <t>nugget</t>
  </si>
  <si>
    <t>겹치기 저항 용접에 있어서 접합부가 용융‧응고되어 원형이 된 부분.</t>
  </si>
  <si>
    <t>6625</t>
  </si>
  <si>
    <t>너도밤나무</t>
  </si>
  <si>
    <t>beech</t>
  </si>
  <si>
    <t>성장시 20m에 달하는 흰색의 변재, 적색의 심재를 가진 활엽수. 나무결이 좁고 가공성이 높음. 가구, 마루판 등에 주로 사용.</t>
  </si>
  <si>
    <t>6626</t>
  </si>
  <si>
    <t>너비</t>
  </si>
  <si>
    <t>폭과 유의어로 평면이나 넓은 물체의 길이방향의 직각방향의 거리를 말함</t>
  </si>
  <si>
    <t>6627</t>
  </si>
  <si>
    <t>너새</t>
  </si>
  <si>
    <t>맞배지붕이나 합각지붕에서 내림마루의 직각으로 대는 기와</t>
  </si>
  <si>
    <t>6629</t>
  </si>
  <si>
    <t>너스 스테이션</t>
  </si>
  <si>
    <t>nurses' station</t>
  </si>
  <si>
    <t>병원과 같은 의료시설에서 간호사가 환자 치료에의 업무를 수행하는 공간으로, 업무 관리, 간호 준비, 외부인 응답 등의 업무를 수행한다.</t>
  </si>
  <si>
    <t>6631</t>
  </si>
  <si>
    <t>너스 콜 설비</t>
  </si>
  <si>
    <t>nurse call system</t>
  </si>
  <si>
    <t>병원 병실이나 침대에서 환자가 긴급히 간호사를 호출하기 위한 설비. 병실의 너스콜 버튼과 간호사 대기실에 있는 호출 (표시) 장치 및 신호 배선에 의해 구성된다.</t>
  </si>
  <si>
    <t>6632</t>
  </si>
  <si>
    <t>너스콜인터폰</t>
  </si>
  <si>
    <t>nurse call interphone</t>
  </si>
  <si>
    <t>① 간호원 호출장치. ② 호출버튼을 환자가 누르면 간호원실의 너스 스테이션과 병실입구에 램프가 점등되어 간호원을 호출할 수 있으며, 간호원과 환자가 통화하기 위하여 도자식 인터폰으로 구성되어 있기도 함.</t>
  </si>
  <si>
    <t>6633</t>
  </si>
  <si>
    <t>너싱 홈</t>
  </si>
  <si>
    <t>nursing home</t>
  </si>
  <si>
    <t>노인의 여가생활과 간호를 겸한 시설.</t>
  </si>
  <si>
    <t>6634</t>
  </si>
  <si>
    <t>너와집</t>
  </si>
  <si>
    <t>slate roofed house, 石瓦家</t>
  </si>
  <si>
    <t>나무 널(너와)이나 얇은 돌판을 이용해 지붕을 이은 집.</t>
  </si>
  <si>
    <t>6636</t>
  </si>
  <si>
    <t>너울</t>
  </si>
  <si>
    <t>swell</t>
  </si>
  <si>
    <t>풍랑이 발생한 지역에서 바람이 멈추거나 발생한 풍랑이 발생지역 밖으로 진행한 경우 새로운 에너지의 공급이 없는 한 파도는 자신의 에너지를 계속 소모하며 감쇠되면서 전파되어 간다. 이와 같은 파도를 너울이라 하며 중력파로 분류한다. 발달중이거나 혹은 충분히 발달한 풍랑은 복잡하고 불규칙한 외관을 하고 있으며 파도의 봉우리도 꽤 날카로운 것에 비해 너울은 완만하고 규칙성이 높은 외관을 하고 있다. 통상 전파도중인 파도의 단위시간당 에너지 소모량 D는 해수의 와점성(渦粘性)계수 M, 파형구배 S를 이용하여 D=2Mπ2gS2으로 구할 수 있다. 파형구배가 크고 파고가 낮은 파(풍랑 등)는 에너지를 급속하게 소모하지만 완만한 형태의 큰 너울은 에너지 소모가 적어 장거리로 전파되는 것이 가능하다. 미국 서해안의 라․호야에 있는 스크립스해양연구소의 조사에 따르면 남극 주변해역으로부터 북태평양까지 그다지 감쇠하지 않고 전파되는 너울이 관측되고 있다. 일본에서 태풍이 남방(南方)해상의 꽤 먼 곳에 있을 때 태평양해안에 밀려오는 소위 토용파(土用波)*도 너울의 하나이다. 풍랑이 가지는 파고, 파장, 파형, 운동 등 외관상 복잡함에 대해 너울은 꽤 규칙적이다. 봉우리는 넓고 둥글며 정현파(正弦波)와 비슷하다. 봉우리폭(峰幅)은 파장의 6～7배 정도이고 진행방향은 거의 일정하다. 너울은 다수의 성분파(정현파)의 합성으로서 군파(群波)의 형태로 전파되고 파도의 에너지는 군속도(群速度)로 전파된다(각각 성분파의 위상(位相)속도는 성분파의 파장에 따라 다르기 때문에 분산성(分散性) 파도이다). 풍랑으로부터 너울로의 변이는 연속적이며 너울의 특징적인 성질이 현저하게 되는 것은 발생원으로부터 꽤 먼 곳에 도달하면서부터이다. 발생지역의 바깥 수백 키로미터이내에서 파도는 아직 너울만큼 규칙적이지 않지만 풍랑정도의 불규칙성도 나타나지 않는다. 이러한 파도는 중간파(in-between wave)라고 한다.   해양건축물의 설계에서는 풍랑과 마찬가지로 너울의 에너지 스펙트럼이 문제가 되는 경우가 많지만 풍랑에서 피어슨-모스코비츠(Pierson and Moskowitz, 1964)스펙트럼과 같은 비교적 대표성이 있는 스펙트럼은 존재하지 않는다. 이것은 풍랑의 성질이 그 장소에서 부는 바람의 풍속에 의해 그 대부분이 결정되는데 비해 너울의 성상은 원래 발생원인 풍랑의 성상 및 전파도중에 변질과정에 크게 의존하기 때문이다. * 토용파(土用波) : 입추전 18일 동안 바람이 없는데도 높이 이는 물결. 남방에 있는 태풍에 의한 현상.</t>
  </si>
  <si>
    <t>6637</t>
  </si>
  <si>
    <t>너클</t>
  </si>
  <si>
    <t>knuckle</t>
  </si>
  <si>
    <t>① 핀을 둘러 감은 관부. ② 돌쩌귀의 축대를 꽂은 관통부 통구멍. ③ 주먹을 쥐었을 때 손등에서 불룩하게 솟는 부분.</t>
  </si>
  <si>
    <t>6638</t>
  </si>
  <si>
    <t>너트</t>
  </si>
  <si>
    <t>nut</t>
  </si>
  <si>
    <t>쇠붙이로 만들어 볼트에 끼워서 기계 부품 따위를 고정하는 데에 쓰는 공구(工具). 일반적으로 육각형 또는 사각형으로 되어 있다. '암나사'로 순화.</t>
  </si>
  <si>
    <t>6639</t>
  </si>
  <si>
    <t>가력 속도</t>
  </si>
  <si>
    <t>부재 혹은 구조물에 하중을 작용시키는 속도. ⇨재하속도</t>
  </si>
  <si>
    <t>664</t>
  </si>
  <si>
    <t>너트 회전법</t>
  </si>
  <si>
    <t>tum-of-nut method</t>
  </si>
  <si>
    <t>토크 컨트롤법의 일종으로 너트를 충분하게 조인 후 일정량을 회전시키는 것을 관리목표로 하여 너트를 조이는 고력볼트의 조임법.</t>
  </si>
  <si>
    <t>6640</t>
  </si>
  <si>
    <t>넌출</t>
  </si>
  <si>
    <t>부엌 위에 있는 넌출문이 달린 다락방</t>
  </si>
  <si>
    <t>6643</t>
  </si>
  <si>
    <t>넌출문</t>
  </si>
  <si>
    <t>부엌 위 다락방 외부에 설치한 작고 높은 문</t>
  </si>
  <si>
    <t>6644</t>
  </si>
  <si>
    <t>널결</t>
  </si>
  <si>
    <t>flat [plate, cross, quarter] grain,, 板目, 板理</t>
  </si>
  <si>
    <t>넓고 판판하게 켠 나뭇조각에 나타난 나무의 결</t>
  </si>
  <si>
    <t>6648</t>
  </si>
  <si>
    <t>널결재</t>
  </si>
  <si>
    <t>flat grain, 板木材</t>
  </si>
  <si>
    <t>목재의 종류 중 하나로서 나무의 결이 있는 목재이다. 주로 장식재로 쓰인다.</t>
  </si>
  <si>
    <t>6649</t>
  </si>
  <si>
    <t>가력 시험</t>
  </si>
  <si>
    <t>구조물 혹은 부재에 외력을 가하여 그 역학적 성질을 살피는 시험.</t>
  </si>
  <si>
    <t>665</t>
  </si>
  <si>
    <t>널결켜기</t>
  </si>
  <si>
    <t>slash cut, 板理－</t>
  </si>
  <si>
    <t>널재를 연륜의 45° 이내의 경사로 켜는 일을 의미한다.</t>
  </si>
  <si>
    <t>6650</t>
  </si>
  <si>
    <t>널기와</t>
  </si>
  <si>
    <t>지붕을 이을 때에 쓰는 널조각.</t>
  </si>
  <si>
    <t>6651</t>
  </si>
  <si>
    <t>널기와집</t>
  </si>
  <si>
    <t>shingle house, 木板瓦家</t>
  </si>
  <si>
    <t>동의어로는 너와집이 있으며, 기와 대신 얇은 나무조각이나 널빤지로 지붕을 덮은 집</t>
  </si>
  <si>
    <t>6652</t>
  </si>
  <si>
    <t>널깔기</t>
  </si>
  <si>
    <t>널빤지와 같은 넓은 목재판을 깔아서 바닥을 형성하는 일 또는 그 바닥.</t>
  </si>
  <si>
    <t>6653</t>
  </si>
  <si>
    <t>널도듬</t>
  </si>
  <si>
    <t>문울거미 한쪽 면에는 널을 붙이고 반대쪽에는 종이를 바르는 것</t>
  </si>
  <si>
    <t>6654</t>
  </si>
  <si>
    <t>널도듬문</t>
  </si>
  <si>
    <t>문울거미 한쪽 면에는 널을 붙이고 반대쪽에는 종이를 바른 문</t>
  </si>
  <si>
    <t>6655</t>
  </si>
  <si>
    <t>널뒷면</t>
  </si>
  <si>
    <t>back, 板表面</t>
  </si>
  <si>
    <t>무룻널 따위의 등의 뒷 면을 의미하는 말.</t>
  </si>
  <si>
    <t>6656</t>
  </si>
  <si>
    <t>널마구리</t>
  </si>
  <si>
    <t>end, 板口, 板端</t>
  </si>
  <si>
    <t>널의 마구리면</t>
  </si>
  <si>
    <t>6657</t>
  </si>
  <si>
    <t>널말뚝</t>
  </si>
  <si>
    <t>sheet pile</t>
  </si>
  <si>
    <t>흙이나 물을 막기 위하여 지반에 박는 널빤지 모양의 말뚝. 기초 공사나 터널 공사 때에 지반이 무너져 내리는 것을 막고, 수중 공사 때에는 배수를 위한 물막이로 쓴다.</t>
  </si>
  <si>
    <t>6658</t>
  </si>
  <si>
    <t>널말뚝벽</t>
  </si>
  <si>
    <t>sheet pile wall</t>
  </si>
  <si>
    <t>말뚝 뒤쪽의 흙이 무너져 내리는 것을 방지하기 위해 널말뚝을 연이어 설치하여 만든 벽.</t>
  </si>
  <si>
    <t>6659</t>
  </si>
  <si>
    <t>가력 프레임</t>
  </si>
  <si>
    <t>loading frame； test frame</t>
  </si>
  <si>
    <t>재하(載荷) 시험을 할 때, 부재 혹은 구조물에 하중을 작용시키기 위한 반력용 골조. 일반적으로 가력 프레임은 구조실험에서 반력용 골조에서 변형이 발생하는 것을 방지하기 위하여 큰 강성의 부재로 제작됨.</t>
  </si>
  <si>
    <t>666</t>
  </si>
  <si>
    <t>널말뚝식 우물기초</t>
  </si>
  <si>
    <t>철골을 주구조체로 하여 널말뚝을 시공하고 건물 중앙에 우물통 기초공법을 통해 우물을 판 뒤, 밑창 콘크리트 기초 위에 철골 기둥을 세워 지표면에서 밑으로 보를 짜 것어 이것을 받침으로 하여 널발뚝을 받친 뒤 땅파기를 하여 하부구조체를 조립하여 완성하는 공법.</t>
  </si>
  <si>
    <t>6660</t>
  </si>
  <si>
    <t>널말뚝지수벽</t>
  </si>
  <si>
    <t>sheet pile cutoff), -止水壁</t>
  </si>
  <si>
    <t>물이 새어 나오지 않도록 판자 모양의 기둥으로 만든 벽.</t>
  </si>
  <si>
    <t>6661</t>
  </si>
  <si>
    <t>널목계</t>
  </si>
  <si>
    <t>박공 위에 서까래처럼 위에 얹어 기와를 받친 나무.</t>
  </si>
  <si>
    <t>6662</t>
  </si>
  <si>
    <t>널문</t>
  </si>
  <si>
    <t>ledged door, batten door, unframed door,, 板門</t>
  </si>
  <si>
    <t>골판문이나 판장문 등과 같이 널을 사용하여 만든 문</t>
  </si>
  <si>
    <t>6663</t>
  </si>
  <si>
    <t>널반자</t>
  </si>
  <si>
    <t>널을 설치하여 마감한 천장.</t>
  </si>
  <si>
    <t>6664</t>
  </si>
  <si>
    <t>널버팀</t>
  </si>
  <si>
    <t>solid strutting)</t>
  </si>
  <si>
    <t>장선 등의 간격을 유지하고 부재 사이의 비틀림을 방지용으로 사용한 버팀목</t>
  </si>
  <si>
    <t>6665</t>
  </si>
  <si>
    <t>널벽막이</t>
  </si>
  <si>
    <t>plain casings</t>
  </si>
  <si>
    <t>두꺼운 벽체의 창문틀에 넓은 널을 써서 만든 문틀.</t>
  </si>
  <si>
    <t>6666</t>
  </si>
  <si>
    <t>널붙임</t>
  </si>
  <si>
    <t>널 옆을 붙여서 대는 일로서 주로 제방마루에 일렬로 말뚝을 박고 그 전면에 판을 못질하는 일</t>
  </si>
  <si>
    <t>6667</t>
  </si>
  <si>
    <t>널빈지</t>
  </si>
  <si>
    <t>널을 연속으로 대서 차폐를 하거나 뒤주로 사용하는 문</t>
  </si>
  <si>
    <t>6668</t>
  </si>
  <si>
    <t>널빈지문</t>
  </si>
  <si>
    <t>두꺼운 널에 띠장을 댄 것이고 덧문으로 쓰이며 한 짝씩 끼었다 떼었다 하게 만든 것.</t>
  </si>
  <si>
    <t>6669</t>
  </si>
  <si>
    <t>가력변형</t>
  </si>
  <si>
    <t>加力變形</t>
  </si>
  <si>
    <t>①목재를 구성하는 섬유의 방향에 따라 달라지는 목재 성질의 하나로서 가력방향에 의한 변형. ② 섬유방향에 따라 변형률이 다르나, 압축력과 인장력과의 변형률을 비교하면 섬유방향에 상관없이 압축 가력시의 변형률이 큼.</t>
  </si>
  <si>
    <t>667</t>
  </si>
  <si>
    <t>널빤지</t>
  </si>
  <si>
    <t>통나무를 길이대로 잘라 만드는 두께 5cm 이하의 평평한 목재</t>
  </si>
  <si>
    <t>6670</t>
  </si>
  <si>
    <t>널빤지문</t>
  </si>
  <si>
    <t>널문의 하나로서 윗막이와 밑막이를 대는 것을 제외하고 띠장문과 거의 비슷하게 만든 띠장문을 댄 문.</t>
  </si>
  <si>
    <t>6672</t>
  </si>
  <si>
    <t>널안</t>
  </si>
  <si>
    <t>hart side, inner surface, 板裏</t>
  </si>
  <si>
    <t>널결재로 수심(樹心)에 가까운 쪽의 면. 널대기인 경우 보통 널거죽을 표면측으로, 널안을 이면측으로 하여 시공한다.</t>
  </si>
  <si>
    <t>6674</t>
  </si>
  <si>
    <t>널옆</t>
  </si>
  <si>
    <t>side, 板側</t>
  </si>
  <si>
    <t>널의 왼쪽 또는 오른쪽 옆을 일컫는 말.</t>
  </si>
  <si>
    <t>6675</t>
  </si>
  <si>
    <t>널장</t>
  </si>
  <si>
    <t>piece of board</t>
  </si>
  <si>
    <t>넓고 판판하게 켠 나뭇조각의 낱장</t>
  </si>
  <si>
    <t>6676</t>
  </si>
  <si>
    <t>널재</t>
  </si>
  <si>
    <t>board plank, 板材</t>
  </si>
  <si>
    <t>폭이 두께의 3배 이상이며 두께는 6cm 이하인 제재목.</t>
  </si>
  <si>
    <t>6677</t>
  </si>
  <si>
    <t>널쪽매</t>
  </si>
  <si>
    <t>폭이 좁은 널의 부스러기를 가공한 뒤 접합하여 폭넓은 널로 만드는 것. 끝잇기라고도 한다.</t>
  </si>
  <si>
    <t>6678</t>
  </si>
  <si>
    <t>널켜기</t>
  </si>
  <si>
    <t>slab cut, slash cut</t>
  </si>
  <si>
    <t>원목에서 폭이 두께의 3배 이상이며 두께는 6cm 이하인 제제목, 널재를 켜내는 일.</t>
  </si>
  <si>
    <t>6679</t>
  </si>
  <si>
    <t>가로</t>
  </si>
  <si>
    <t>street, road, avenue, 街路</t>
  </si>
  <si>
    <t>① 고속도로를 제외한 시가지 내의 일반도로. ② 도시의 중추 기능을 수행하기때문에 도시계획 상의 중요한 고려 대상이다. ③ 일반적으로 차도와 보도로 구분하며, 이외에 이용 목적에 따라 여러 형태로 구분할 수 있다. ④ 가로등 ·교통신호, 표지,횡단보도, 육교 등을 설치하여 보행자와 차량의 안전 및 교통의 원활을 도모한다.</t>
  </si>
  <si>
    <t>668</t>
  </si>
  <si>
    <t>널판</t>
  </si>
  <si>
    <t>plank, dears, 原板</t>
  </si>
  <si>
    <t>넓고 판판하게 켠 나뭇조각</t>
  </si>
  <si>
    <t>6680</t>
  </si>
  <si>
    <t>널판때기</t>
  </si>
  <si>
    <t>plank, －板－</t>
  </si>
  <si>
    <t>6681</t>
  </si>
  <si>
    <t>널판마루</t>
  </si>
  <si>
    <t>두께 3cm 이상의 두꺼운 널판을 바닥재로 사용한 마루</t>
  </si>
  <si>
    <t>6682</t>
  </si>
  <si>
    <t>널판울</t>
  </si>
  <si>
    <t>넓고 판판하게 켠 나뭇조각인 널판을 사용하여 만든 울타리를 일컫는 말.</t>
  </si>
  <si>
    <t>6683</t>
  </si>
  <si>
    <t>널평상</t>
  </si>
  <si>
    <t>wooden bed, plank bed), 板平床</t>
  </si>
  <si>
    <t>넓고 판판하게 켠 나뭇조각인 널을 사용하여 제작한 평상.</t>
  </si>
  <si>
    <t>6684</t>
  </si>
  <si>
    <t>널표면</t>
  </si>
  <si>
    <t>face, 板表面</t>
  </si>
  <si>
    <t>널겉면이라고도 하며, 널의 바깥 표면을 의미함.</t>
  </si>
  <si>
    <t>6685</t>
  </si>
  <si>
    <t>널홈</t>
  </si>
  <si>
    <t>groove, 板溝</t>
  </si>
  <si>
    <t>넓고 판판하게 켠 나뭇조각인 널의 옆을 조각하여 돌기가 들어가 끼이도록 만든 홈</t>
  </si>
  <si>
    <t>6686</t>
  </si>
  <si>
    <t>넓은 마루</t>
  </si>
  <si>
    <t>마루 앞쪽에 설치하는 폭이 넓은 툇마루.</t>
  </si>
  <si>
    <t>6687</t>
  </si>
  <si>
    <t>넓은귀</t>
  </si>
  <si>
    <t>재목의 각진 가장자리를 조금 넓게 깎아 다듬은 모서리.</t>
  </si>
  <si>
    <t>6688</t>
  </si>
  <si>
    <t>넓은끌</t>
  </si>
  <si>
    <t>날이 넓적하고 얇은 끌. 동의어로는 넓적끌이 있다.</t>
  </si>
  <si>
    <t>6689</t>
  </si>
  <si>
    <t>넓은머리못</t>
  </si>
  <si>
    <t>大頭釘</t>
  </si>
  <si>
    <t>특히 머리를 넓게 만든 못을 일컫는 말.</t>
  </si>
  <si>
    <t>6690</t>
  </si>
  <si>
    <t>넓은판붙임벽</t>
  </si>
  <si>
    <t>90×180cm‧120×40cm‧150×300cm 등 또는 이를 등분한 크기를 가진 판을 붙혀 대어 만든 벽을 의미한다.</t>
  </si>
  <si>
    <t>6692</t>
  </si>
  <si>
    <t>넓이</t>
  </si>
  <si>
    <t>area, 廣, 面積</t>
  </si>
  <si>
    <t>① 평면의 크기② 일정한 평면이나 곡면이 차지하는 범위의 크기</t>
  </si>
  <si>
    <t>6693</t>
  </si>
  <si>
    <t>넓적가막쇠</t>
  </si>
  <si>
    <t>hasp</t>
  </si>
  <si>
    <t>넓적갈고리의 일종으로 통 자물쇠를 채우도록 만들어짐. 넓적한 모양을 가지고 있음.</t>
  </si>
  <si>
    <t>6694</t>
  </si>
  <si>
    <t>넓적갈고리</t>
  </si>
  <si>
    <t>넓적가막쇠의 일종으로 젋적하게 만든 고리의 한 종류이다. 문짝 등에 자물통을 걸기 위한 목적으로 쓰인다.</t>
  </si>
  <si>
    <t>6695</t>
  </si>
  <si>
    <t>넓적걸쇠</t>
  </si>
  <si>
    <t>맹꽁이자물쇠 따위를 걸게 한 걸쇠로서, 넓적한 판에 구멍을 뚫어 돌리면 걸리게 한다.</t>
  </si>
  <si>
    <t>6696</t>
  </si>
  <si>
    <t>넓적괭이</t>
  </si>
  <si>
    <t>날을 넓적하게 만든 괭이를 일컫는 말.</t>
  </si>
  <si>
    <t>6697</t>
  </si>
  <si>
    <t>넓적끌</t>
  </si>
  <si>
    <t>넓은 끌이라고도 하며,  날이 넓적한 끌을 뜻한다.</t>
  </si>
  <si>
    <t>6698</t>
  </si>
  <si>
    <t>넓적날정</t>
  </si>
  <si>
    <t>간단하게 날정이라고도 하며, 날이 넓게 생긴 정을 의미한다.</t>
  </si>
  <si>
    <t>6699</t>
  </si>
  <si>
    <t>2호 주택</t>
  </si>
  <si>
    <t>semi detached house</t>
  </si>
  <si>
    <t>1주택이 2층에 걸쳐서 계획되는 집합 주택, 혹은 1가족이 두 개의 주호를 사용하는 주택 방식.</t>
  </si>
  <si>
    <t>67</t>
  </si>
  <si>
    <t>넓혀박기</t>
  </si>
  <si>
    <t>open nailing</t>
  </si>
  <si>
    <t>목재에 동판 또는 납판을 박을 때 사용하는 기법으로 못을 7.5cm에서 30cm 정도의 간격으로 박는 일.</t>
  </si>
  <si>
    <t>6700</t>
  </si>
  <si>
    <t>넘쳐흐름관</t>
  </si>
  <si>
    <t>over flow pipe, 益流管</t>
  </si>
  <si>
    <t>① 물탱크‧개수통‧목욕통 등의 넘쳐흐름을 도중에 방지하는 파이프. ② ＝넘을관.</t>
  </si>
  <si>
    <t>6702</t>
  </si>
  <si>
    <t>넘침</t>
  </si>
  <si>
    <t>overflow； flooded</t>
  </si>
  <si>
    <t>보관이나 저장을 목적으로 하는 시설 등에서 용량을 초과하여 넘쳐 흘러내리는 현상. 오버플로라고도 한다.이용자가 시설의 용량을 초과해서 대기하는 경우가 발생하는 것.</t>
  </si>
  <si>
    <t>6703</t>
  </si>
  <si>
    <t>네갈소로</t>
  </si>
  <si>
    <t>四－小累</t>
  </si>
  <si>
    <t>맞춤되는 부재를 받치기 위해서 십자형으로 홈을 판 소로.</t>
  </si>
  <si>
    <t>6705</t>
  </si>
  <si>
    <t>네거티브 프릭션</t>
  </si>
  <si>
    <t>말뚝(杭,pile) 등에서는 하중이 작용하면 흙과의 마찰 저항이 상향으로 작용하지만, 지반이 침하 하는 등에 의해 하향으로 작용하는 것이 있으며, 그것을 부(負)의 마찰 저항력 즉, 네거티브 프릭션(음(陰)의 마찰력)이라 한다.</t>
  </si>
  <si>
    <t>6707</t>
  </si>
  <si>
    <t>가로 다듬톱</t>
  </si>
  <si>
    <t>cross-cut saw</t>
  </si>
  <si>
    <t>나뭇결에 대하여 직각 방향으로 목재를 절단하기 위한 톱. 목재의 경도에 의해 날의 형식이 달라진다. ↔세로 다듬톰.</t>
  </si>
  <si>
    <t>671</t>
  </si>
  <si>
    <t>네덜란드식 쌓기</t>
  </si>
  <si>
    <t>① 벽돌 쌓기의 한 방법으로, 벽두께가 벽돌 한 장 반이 되는 마구리면과 소단면을 교대로 쌓는 방식 ② 영식 쌓기와 비슷한 쌓기이나 모서리 부분에 3/4 크기(160mm폭)의 벽돌이 들어간다. ③ ⇨영식 쌓기. ④ ⇨프랑스식 쌓기.</t>
  </si>
  <si>
    <t>6711</t>
  </si>
  <si>
    <t>네덜란드식 이중관 콘 관입 시험</t>
  </si>
  <si>
    <t>Dutch cone penetration test</t>
  </si>
  <si>
    <t>2중관 구조로 선단 콘의 관입 저항과 로드의 주면 마찰을 분리 측정할 수 있는 정적 관입 시험법.</t>
  </si>
  <si>
    <t>6712</t>
  </si>
  <si>
    <t>네모 지붕</t>
  </si>
  <si>
    <t>pyramidal roof</t>
  </si>
  <si>
    <t>평면이 정사각형 또는 정팔각형이고, 지붕면이 피라미드처럼 하나의 정점으로 모이는 지붕. (=방형)</t>
  </si>
  <si>
    <t>6713</t>
  </si>
  <si>
    <t>네모강</t>
  </si>
  <si>
    <t>steel square bar, 角[棒]鋼</t>
  </si>
  <si>
    <t>자른 면이 정방형으로 각이 진 압연 강철. 금속 건구, 건설 기계 따위를 만드는 데 쓴다.</t>
  </si>
  <si>
    <t>6714</t>
  </si>
  <si>
    <t>네모강관</t>
  </si>
  <si>
    <t>square steel pipe tube, 角形鋼管</t>
  </si>
  <si>
    <t>각철관이라고도 하며, 단면을 각형이 되도록 만든 강관.</t>
  </si>
  <si>
    <t>6715</t>
  </si>
  <si>
    <t>네모고리</t>
  </si>
  <si>
    <t>6716</t>
  </si>
  <si>
    <t>네모기둥</t>
  </si>
  <si>
    <t>square column), 角柱</t>
  </si>
  <si>
    <t>4각형 단면의 기둥.</t>
  </si>
  <si>
    <t>6717</t>
  </si>
  <si>
    <t>네모꺾쇠</t>
  </si>
  <si>
    <t>square cramp), 角－</t>
  </si>
  <si>
    <t>각꺾쇠라고도 하며, 몸통이 사각형의 형태를 띄도록 만든 꺾쇠.</t>
  </si>
  <si>
    <t>6718</t>
  </si>
  <si>
    <t>네모대공</t>
  </si>
  <si>
    <t>角臺工</t>
  </si>
  <si>
    <t>중도리‧마룻대‧처마도리를 5줄로 놓아 건축하는 집의 제도중 하나로, 단면이 4각형이 되도록 만든 대공.</t>
  </si>
  <si>
    <t>6719</t>
  </si>
  <si>
    <t>가로 문살</t>
  </si>
  <si>
    <t>horizontal muntin</t>
  </si>
  <si>
    <t>세로 문살과는 반대로 문에 문살을 상하 인방과 가로 평행으로 설치한 것.</t>
  </si>
  <si>
    <t>672</t>
  </si>
  <si>
    <t>네모도리</t>
  </si>
  <si>
    <t>square cross beam, square pole plate, 四角道理</t>
  </si>
  <si>
    <t>납도리 또는 도리의 단면을 네모의 형태를 띄도록 만든 것.</t>
  </si>
  <si>
    <t>6720</t>
  </si>
  <si>
    <t>네모돌쌓기</t>
  </si>
  <si>
    <t>① 평탄한게 다듬은 다듬돌을 일정한 크기의 돌을 쌓는 것.② ⇨다듬돌쌓기(＝).</t>
  </si>
  <si>
    <t>6721</t>
  </si>
  <si>
    <t>네모막돌바른층쌓기</t>
  </si>
  <si>
    <t>squared rubble, regular coursed masonry)</t>
  </si>
  <si>
    <t>사각형 모양의 다듬지 않을 돌을 석공사시 줄눈의 모서리나 맞댄면을 일정하게 쌓는 방식</t>
  </si>
  <si>
    <t>6722</t>
  </si>
  <si>
    <t>네모막돌쌓기</t>
  </si>
  <si>
    <t>쓸모없이 아무렇게나 생긴 막돌을 네모로 쌓는 일.</t>
  </si>
  <si>
    <t>6723</t>
  </si>
  <si>
    <t>네모막돌완자쌓기</t>
  </si>
  <si>
    <t>squared rubble un coursed masonry</t>
  </si>
  <si>
    <t>아무렇게나 생긱 막돌 맞댐면은 직선이고, 줄눈은 일직선으로 연결되지 않는 돌 쌓기의 하나.</t>
  </si>
  <si>
    <t>6724</t>
  </si>
  <si>
    <t>네모막돌층지어쌓기</t>
  </si>
  <si>
    <t>squared rubble built to courses masonry</t>
  </si>
  <si>
    <t>쓸모없이 아무렇게나 생긴 막돌의 접하는 면을 반듯하게 만든 후, 수평줄눈은 일직선으로 되게 한다.또한, 어떤 켜에서는 모두 수평줄눈을 이루도록 하는 돌쌓기 방법.</t>
  </si>
  <si>
    <t>6725</t>
  </si>
  <si>
    <t>네모머리나사못</t>
  </si>
  <si>
    <t>coach screws</t>
  </si>
  <si>
    <t>나사못의 일종, 머리가 4각으로 되어 있으며, 스패너로 시공한다.</t>
  </si>
  <si>
    <t>6726</t>
  </si>
  <si>
    <t>네모머리못</t>
  </si>
  <si>
    <t>square head nail, 方頭釘</t>
  </si>
  <si>
    <t>못의 일종으로 머리부분이 4각형, 네모모양을 띄고 있다.</t>
  </si>
  <si>
    <t>6727</t>
  </si>
  <si>
    <t>네모못</t>
  </si>
  <si>
    <t>쇠못의 일종으로, 못의 몸통 부분의 단면이 네모모양을 띈다.</t>
  </si>
  <si>
    <t>6728</t>
  </si>
  <si>
    <t>네모보</t>
  </si>
  <si>
    <t>square beam, 四角形梁</t>
  </si>
  <si>
    <t>① 사각형 단면의 보. ② ⇨구형보(＝).</t>
  </si>
  <si>
    <t>6729</t>
  </si>
  <si>
    <t>가로 밀림 단층</t>
  </si>
  <si>
    <t>strike-slip fault</t>
  </si>
  <si>
    <t>673</t>
  </si>
  <si>
    <t>네모봉강</t>
  </si>
  <si>
    <t>네모 모양을 띈 강철 덩어리나 조각을 압연하여 막대 모양으로 만든 제품.</t>
  </si>
  <si>
    <t>6730</t>
  </si>
  <si>
    <t>네모서까래</t>
  </si>
  <si>
    <t>, square rafter, rectangular rafter,, 方椽, 角椽</t>
  </si>
  <si>
    <t>단면이 장방형 또는 정방형인 서까래.</t>
  </si>
  <si>
    <t>6731</t>
  </si>
  <si>
    <t>四角小累, 角小累</t>
  </si>
  <si>
    <t>평면이 네모인 소로.</t>
  </si>
  <si>
    <t>6732</t>
  </si>
  <si>
    <t>네모송곳</t>
  </si>
  <si>
    <t>方錐</t>
  </si>
  <si>
    <t>끝이 사각뿔 모양으로 된, 둘레가 네모진 송곳.</t>
  </si>
  <si>
    <t>6733</t>
  </si>
  <si>
    <t>네모지붕</t>
  </si>
  <si>
    <t>pyramidal roof, pavilion roof, 方形屋蓋</t>
  </si>
  <si>
    <t>사각뿔 형태의 사모지붕</t>
  </si>
  <si>
    <t>6734</t>
  </si>
  <si>
    <t>네모처마홈통</t>
  </si>
  <si>
    <t>parallel gutter, square gutter, trough gutter,</t>
  </si>
  <si>
    <t>처마홈통의 일종으로, 단면이 네모 모양을 띈 처마끝에 설치하여 지붕면으로부터의 빗물을 받는 통</t>
  </si>
  <si>
    <t>6737</t>
  </si>
  <si>
    <t>네모토관</t>
  </si>
  <si>
    <t>, square earthen ware pipe, 角形土管, 角土管</t>
  </si>
  <si>
    <t>시멘트나 흙을 구워서 만든 둥글고 큰 관인 토관의 일종으로 단면이 사각형, 네모모양을 띈다.</t>
  </si>
  <si>
    <t>6738</t>
  </si>
  <si>
    <t>가로 방향 감도</t>
  </si>
  <si>
    <t>lateral sensitivity</t>
  </si>
  <si>
    <t>수감축(受感軸)에 직각인 임의 방향의 여진에 대한 감도. 센서 등의 특성상에서 사용된다.</t>
  </si>
  <si>
    <t>674</t>
  </si>
  <si>
    <t>네오르네상스 건축</t>
  </si>
  <si>
    <t>Neo-Renaissance architecture</t>
  </si>
  <si>
    <t>19세기에 일어난 건축양식으로 르네상스 양식을 다시 추구하는 신 고전주의의 하나.</t>
  </si>
  <si>
    <t>6742</t>
  </si>
  <si>
    <t>네오바로크 건축</t>
  </si>
  <si>
    <t>19세기 후반부터 20세기 초의 건축양식으로 바로크 양식을 추구하는 것이 특징임.</t>
  </si>
  <si>
    <t>6744</t>
  </si>
  <si>
    <t>네오비잔틴양식</t>
  </si>
  <si>
    <t>Neo-Byzantin style</t>
  </si>
  <si>
    <t>하기아 소피아와 같은 비잔틴 건축을 모델로 한 베니스의 성 마르코사원과 같은 건축양식.</t>
  </si>
  <si>
    <t>6745</t>
  </si>
  <si>
    <t>네오클래시시즘 건축</t>
  </si>
  <si>
    <t>6746</t>
  </si>
  <si>
    <t>네오플라스티시즘</t>
  </si>
  <si>
    <t>Neo-plasticism</t>
  </si>
  <si>
    <t>네덜란드의 P.몬드리안을 중심으로 한 기하학적 추상주의 운동.</t>
  </si>
  <si>
    <t>6747</t>
  </si>
  <si>
    <t>네온관</t>
  </si>
  <si>
    <t>neon tubing； neon tube</t>
  </si>
  <si>
    <t>가느다란 유리관에 저합의 네온, 아르곤, 크립톤, 크세논, 헬륨 등의 가스를 봉입해서 글로 방전의 양광주 발광을 이용한 램프.</t>
  </si>
  <si>
    <t>6748</t>
  </si>
  <si>
    <t>네온관등</t>
  </si>
  <si>
    <t>neon tube lamp, -管燈</t>
  </si>
  <si>
    <t>① 가늘고 긴 유리관에 주로 네온가스를 봉입하여 전류를 통해 방전시켜 양광주 부분의 발광을 이용한 램프. ② 같은 형식으로 수은‧헬륨‧질소 등을 봉입하여 각종 색을 냄. ③ 이것을 이용하여 광고‧장식을 한 것이 전기사인임.</t>
  </si>
  <si>
    <t>6749</t>
  </si>
  <si>
    <t>가로 방향 용접</t>
  </si>
  <si>
    <t>수평용접, 판면이 수평면에 대하여 90도 또는 45도 이하로 경사지게 하고 용접선은 수평이 되도록 하는 용접 거의 수평인 용접선의 이음에 대하여 측면에서 행하는 용접</t>
  </si>
  <si>
    <t>675</t>
  </si>
  <si>
    <t>네온사인</t>
  </si>
  <si>
    <t>neon sign</t>
  </si>
  <si>
    <t>①특수형 전구의 일종. ② 가늘고 긴 유리관에 수mmHg 정도의 저압가스를 봉입하고 고압전기를 통하면 방전되어 빛을 내는 것. ③ 간판이나 광고 등에 널리 사용. ④ 소요전력은 관길이 1m당 10～20W, 초기 점등시는 관길이 1m당 1,000～2,000V의 고압을 필요로 하기 때문에 네온 트랜스포머(neon transformer)를 이용하여 1만V 이상으로 승압하여 사용. ⑤ 색은 봉압가스(gas)와 유리관의 투명 정도에 따라 광색이 달라지며 9가지 이상의 색깔을 낼 수 있음.</t>
  </si>
  <si>
    <t>6750</t>
  </si>
  <si>
    <t>네이브</t>
  </si>
  <si>
    <t>바실리카식 교회당의 좁고 긴 가운데 부분으로 신도들이 앉는 자리.</t>
  </si>
  <si>
    <t>6751</t>
  </si>
  <si>
    <t>네짝미닫이문</t>
  </si>
  <si>
    <t>four unit sliding doors</t>
  </si>
  <si>
    <t>4짝으로 된 옆으로 밀어서 여닫을 수 있는 문.</t>
  </si>
  <si>
    <t>6755</t>
  </si>
  <si>
    <t>네짝미세기</t>
  </si>
  <si>
    <t>두줄 홈에 네짝을 달아서 좌우 문짝 곁에 밀어붙여 여닫게 한 문</t>
  </si>
  <si>
    <t>6756</t>
  </si>
  <si>
    <t>네트 레이팅</t>
  </si>
  <si>
    <t>net rating</t>
  </si>
  <si>
    <t>보일러 출력 표시의 하나. 정격 출력 에서 배관 열손실 및 점화 부하의 여유 개략값을 뺀 출력. 열량(kca/h) 또는 해당 방열기 면적(EDRl)(m2)로 표시한다. 정미 출력 이라고도 한다.</t>
  </si>
  <si>
    <t>6761</t>
  </si>
  <si>
    <t>네트 밀도</t>
  </si>
  <si>
    <t>net density</t>
  </si>
  <si>
    <t>도로, 공원 등 공공 용지를 제외한 대지 면적만의 합계에 대하여 산정되는 밀도 지수.</t>
  </si>
  <si>
    <t>6762</t>
  </si>
  <si>
    <t>네트워크</t>
  </si>
  <si>
    <t>network</t>
  </si>
  <si>
    <t>건설공사에 수반되는 각종 작업 사이의 전후관계를 그물눈식으로 표현하며, 각 작업에 필요한 일수를 기입하여 전체 공정을 파악·감리할 수 있는 공정표이다. 작업의 순서 관계를 화살표와 ○표로 표현한다.</t>
  </si>
  <si>
    <t>6763</t>
  </si>
  <si>
    <t>네트워크공정표</t>
  </si>
  <si>
    <t>network progress chart, network工程表</t>
  </si>
  <si>
    <t>작업 · 순서 관계를 화살선이나 ○표 등을 써서 화살 계획 도표로 구성한 공정표. 작업 공정의 진행 과정을 단위 작업으로 분해하고, 각 작업 상호간의 관계, 소요 일수 · 작업 완료기 등을 일련의 그림으로 나타내어 합리적으로 계획 · 관리할 수 있다. 그림은 액티비티(시간) 관리를 목적으로 한, 화살형과 서클형 네트워크의 예이다.</t>
  </si>
  <si>
    <t>6764</t>
  </si>
  <si>
    <t>노각나무</t>
  </si>
  <si>
    <t>stewartia</t>
  </si>
  <si>
    <t>한국 고유 식물로 차나뭇과의 낙엽 활엽 교목. 관상수로 심으며 목재가 단단해서 가구용으로 많이 쓰인다.</t>
  </si>
  <si>
    <t>6767</t>
  </si>
  <si>
    <t>노건</t>
  </si>
  <si>
    <t>oven dry, 爐乾</t>
  </si>
  <si>
    <t>오븐 또는 건조실에서 온습도를 조정하여 건조한 흙 시료</t>
  </si>
  <si>
    <t>6769</t>
  </si>
  <si>
    <t>노건조상태</t>
  </si>
  <si>
    <t>oven dry condition, 爐乾燥狀態</t>
  </si>
  <si>
    <t>골재를 건조기에 넣고 섭씨 100~110℃ 상태에서 내부 공극에 포함되어 있는 수분을 모두 증발시켜 건조한 상태.</t>
  </si>
  <si>
    <t>6770</t>
  </si>
  <si>
    <t>노내납땜</t>
  </si>
  <si>
    <t>furnace brazing, 爐內－</t>
  </si>
  <si>
    <t>오븐 또는 건조실 속에서 가열하며 납땜하는 방법으로 납땜의 한 종류이다.</t>
  </si>
  <si>
    <t>6771</t>
  </si>
  <si>
    <t>노단</t>
  </si>
  <si>
    <t>정원이나 건물 1층의 외부에 타일, 벽돌, 콘크리트 등으로 단을 높여 활용하는 옥외 공간.</t>
  </si>
  <si>
    <t>6773</t>
  </si>
  <si>
    <t>노대</t>
  </si>
  <si>
    <t>발코니라도고 하며 건물에서 외벽이 뻗어나온 공간으로 위를 덮지 않음</t>
  </si>
  <si>
    <t>6774</t>
  </si>
  <si>
    <t>노동 대사</t>
  </si>
  <si>
    <t>work metabolism</t>
  </si>
  <si>
    <t>외부 작업에 필요한 에너지. 작업시에 소비된 에너지로부터 안정시의 소비 에너지(기초 대사)를 뺀 값. 육체적 노동의 지표가 된다. 에너지 대사율.</t>
  </si>
  <si>
    <t>6775</t>
  </si>
  <si>
    <t>노동 생산성</t>
  </si>
  <si>
    <t>productivity</t>
  </si>
  <si>
    <t>노동생산성은 일정 시간이 투입된 노동량과 그 성과인 생산량과의 비율로, 노동자 1인이 일정기간동안 산출하는 생산량 또는 부가가치를 나타낸다.</t>
  </si>
  <si>
    <t>6776</t>
  </si>
  <si>
    <t>노동 위생</t>
  </si>
  <si>
    <t>노동자의 작업 환경(노동 환경)을 위생면에서 보호, 감시하는 분야의 총칭.</t>
  </si>
  <si>
    <t>6778</t>
  </si>
  <si>
    <t>노동 재해</t>
  </si>
  <si>
    <t>labor(industrial) accident</t>
  </si>
  <si>
    <t>노동 과정에서 작업 환경 또는 작업 행동 따위의 업무상의 사유로 발생하는 사고 때문에 근로자에게 생긴 신체상의 재해.</t>
  </si>
  <si>
    <t>6780</t>
  </si>
  <si>
    <t>노두</t>
  </si>
  <si>
    <t>outcrop, 露頭</t>
  </si>
  <si>
    <t>상층부에 덮힌 것 없이 지표에 나와있는 부분.</t>
  </si>
  <si>
    <t>6785</t>
  </si>
  <si>
    <t>노둣돌</t>
  </si>
  <si>
    <t>말을 타고 내릴때 이용되는 돌로서 영역을 표현하는 상징이 되는 하마석</t>
  </si>
  <si>
    <t>6786</t>
  </si>
  <si>
    <t>노드</t>
  </si>
  <si>
    <t>① 결절점. ② 마디.</t>
  </si>
  <si>
    <t>6787</t>
  </si>
  <si>
    <t>노랑</t>
  </si>
  <si>
    <t>yellow, 黃色</t>
  </si>
  <si>
    <t>단청에서의 노란 빛 또는 염료.</t>
  </si>
  <si>
    <t>6788</t>
  </si>
  <si>
    <t>노래극장</t>
  </si>
  <si>
    <t>오페라를 상연하기 위하여 지은 극장.</t>
  </si>
  <si>
    <t>6789</t>
  </si>
  <si>
    <t>가로 비녀장</t>
  </si>
  <si>
    <t>창호의 세로 인방에 짜여지는 잠금장치. 인방의 세로틀, 기둥 등에 파인 구명에 직각방향으로 홈을 파 문을 잠근다.</t>
  </si>
  <si>
    <t>679</t>
  </si>
  <si>
    <t>노량계</t>
  </si>
  <si>
    <t>露量計</t>
  </si>
  <si>
    <t>이슬양을 측정하는 기계. 접시를 장치한 부표(浮標)나 천칭을 이용한 것 따위가 있다.</t>
  </si>
  <si>
    <t>6790</t>
  </si>
  <si>
    <t>노력공급도급</t>
  </si>
  <si>
    <t>努力供給都給</t>
  </si>
  <si>
    <t>토공‧비계공‧철근공 등에서 사용되는 용어로서, 정해진 어떤 기일 내에 일정한 공사를 마치도록 노력 공급하는 것.</t>
  </si>
  <si>
    <t>6791</t>
  </si>
  <si>
    <t>노령 인구</t>
  </si>
  <si>
    <t>aged population</t>
  </si>
  <si>
    <t>만 65세 이상의 연령에 속하는 사람의 수.</t>
  </si>
  <si>
    <t>6792</t>
  </si>
  <si>
    <t>노루발장도리</t>
  </si>
  <si>
    <t>claw hammer</t>
  </si>
  <si>
    <t>머리 부분이 갈라져 있는 망치. 못을 박거나 뽑는 등의 작업에 많이 사용한다.</t>
  </si>
  <si>
    <t>6793</t>
  </si>
  <si>
    <t>노르만 건축</t>
  </si>
  <si>
    <t>Norman architecture</t>
  </si>
  <si>
    <t>11~12세기에 노르만 민족이 영국을 비롯한 유럽에 남긴 로마네스크 형식의 건축.</t>
  </si>
  <si>
    <t>6795</t>
  </si>
  <si>
    <t>노르만벽돌</t>
  </si>
  <si>
    <t>Norman brick</t>
  </si>
  <si>
    <t>미국에서, 4×12인치가 되는 벽돌. 모르타르 줄눈을 포함하며 3켜를 쌓으면 8인치가 됨.</t>
  </si>
  <si>
    <t>6797</t>
  </si>
  <si>
    <t>노르말헥산</t>
  </si>
  <si>
    <t>지방족 탄화수소에 속하는 용매. 배수 기준에도 배수 속의 동식물 유지류. 광물 유류의 함유량을 알기 위해 노르말헥산을 사용하도록 정해져 있다.</t>
  </si>
  <si>
    <t>6798</t>
  </si>
  <si>
    <t>3LDK</t>
  </si>
  <si>
    <t>3개의 침실과 거실 및 주방이 있는 주택 형식.</t>
  </si>
  <si>
    <t>68</t>
  </si>
  <si>
    <t>가로 수축</t>
  </si>
  <si>
    <t>transverse shrinkage</t>
  </si>
  <si>
    <t>[1] 강구조에 있어서 용접에 의해 용접선과 직각 방향에 생기는 수축. [2] 목재의 섬유와 직각 방향의 수축.</t>
  </si>
  <si>
    <t>680</t>
  </si>
  <si>
    <t>노멀 임피던스</t>
  </si>
  <si>
    <t>normal impedance; surface impedance； surface impedance</t>
  </si>
  <si>
    <t>음향 재료 등의 표면에서의 음압과 입자 속도의 면에 대한 수직 방향 성분과의 비. 음향 임피던스, 비음향 임피던스.</t>
  </si>
  <si>
    <t>6801</t>
  </si>
  <si>
    <t>노멀벤드</t>
  </si>
  <si>
    <t>normal bend</t>
  </si>
  <si>
    <t>90° 구부려 가공한 전선관용 부속품으로, 직각방향으로 연장할 때 사용한다.</t>
  </si>
  <si>
    <t>6803</t>
  </si>
  <si>
    <t>노면 전차</t>
  </si>
  <si>
    <t>(미) streetcar, (영) tram (car)</t>
  </si>
  <si>
    <t>도로의 일부에 설치한 궤도 위를 운행하는 전차.</t>
  </si>
  <si>
    <t>6804</t>
  </si>
  <si>
    <t>노무</t>
  </si>
  <si>
    <t>labour, 勞務</t>
  </si>
  <si>
    <t>노동력과 용역의 총칭을 말한다. 노동력은 다시 육체노동력과 정신노동력으로 나뉘고, 용역에는 동산·부동산 용역을 비롯하여 일정한 설비를 통해 제공되는 육체적·정신적 노동이 모두 포함된다. 계약을 통한 거래의 대상이 되며, 흔히 노동으로 일컬어질 때가 많다.</t>
  </si>
  <si>
    <t>6805</t>
  </si>
  <si>
    <t>가로 요동</t>
  </si>
  <si>
    <t>스웨이 항 참조</t>
  </si>
  <si>
    <t>681</t>
  </si>
  <si>
    <t>노무관리</t>
  </si>
  <si>
    <t>labour management), 勞務管理</t>
  </si>
  <si>
    <t>노동력을 가장 효율적(效率的)으로 이용하기 위하여 행하는 종합적인 일련의 계획적 ·체계적인 시책.</t>
  </si>
  <si>
    <t>6813</t>
  </si>
  <si>
    <t>노무동원계획</t>
  </si>
  <si>
    <t>勞務動員計劃</t>
  </si>
  <si>
    <t>노동력 또는 용역을 동원하기 위해 일을 각 공사별에 맞춰 진척상황‧실시공사량‧사역인원 등으로 계획하는 것.</t>
  </si>
  <si>
    <t>6814</t>
  </si>
  <si>
    <t>노무량</t>
  </si>
  <si>
    <t>labour constant, 勞務量</t>
  </si>
  <si>
    <t>효율적 또는 공평하게 일을 진행하기 위해 부여되는 일의 양.</t>
  </si>
  <si>
    <t>6815</t>
  </si>
  <si>
    <t>노무보고서</t>
  </si>
  <si>
    <t>return of labour), 勞務報告書</t>
  </si>
  <si>
    <t>관리자가 근로자의 수 또는 인원을 파악하기 위해 작성하는 보고서.</t>
  </si>
  <si>
    <t>6816</t>
  </si>
  <si>
    <t>노반</t>
  </si>
  <si>
    <t>路盤</t>
  </si>
  <si>
    <t>탑의 최상부 옥개석 위에 놓여 복발, 앙화, 상륜 등을 받치는 장식.</t>
  </si>
  <si>
    <t>6818</t>
  </si>
  <si>
    <t>노변</t>
  </si>
  <si>
    <t>hearth, 爐邊</t>
  </si>
  <si>
    <t>난로 앞의 내화재료로 만든 바닥부분.숯불을 담아 놓는 그릇의 가장자리.</t>
  </si>
  <si>
    <t>6819</t>
  </si>
  <si>
    <t>노브</t>
  </si>
  <si>
    <t>모양이 둥그스름하고 손으로 잡고 돌리는 방식으로 열 수 있는 문 손잡이.</t>
  </si>
  <si>
    <t>6820</t>
  </si>
  <si>
    <t>노브①</t>
  </si>
  <si>
    <t>knob, door knob</t>
  </si>
  <si>
    <t>모양이 둥글며 손으로 잡고 돌려서 여닫는 문손잡이.</t>
  </si>
  <si>
    <t>6821</t>
  </si>
  <si>
    <t>노브②</t>
  </si>
  <si>
    <t>knob</t>
  </si>
  <si>
    <t>옥내배선공사의 애자사용 공사에 쓰이는 전선 지지용의 도자기제 절연물.</t>
  </si>
  <si>
    <t>6822</t>
  </si>
  <si>
    <t>노브풀</t>
  </si>
  <si>
    <t>knob pull</t>
  </si>
  <si>
    <t>장문 또는 서랍에서 사용되는 꼭지 형태를 한 손잡이.</t>
  </si>
  <si>
    <t>6823</t>
  </si>
  <si>
    <t>노상 시설</t>
  </si>
  <si>
    <t>street utilities</t>
  </si>
  <si>
    <t>도로 위에 있는 각종 시설.전기 통신 시설, 가이드 레일, 버스 정류소, 도로 표지, 신호등, 교통 표지판 등의 도로 교통 시설물.</t>
  </si>
  <si>
    <t>6826</t>
  </si>
  <si>
    <t>노상 주차</t>
  </si>
  <si>
    <t>curb parking； on street parking</t>
  </si>
  <si>
    <t>도로 위에 차를 세워두는 것.</t>
  </si>
  <si>
    <t>6827</t>
  </si>
  <si>
    <t>노상 주차장</t>
  </si>
  <si>
    <t>curb parking area</t>
  </si>
  <si>
    <t>원칙적으로 단시간 주차에 대응하기 위해 도로 옆에 주차할 수 있도록 마련한 장소.파킹 미터나 티켓 주차장 등.</t>
  </si>
  <si>
    <t>6828</t>
  </si>
  <si>
    <t>노상주차장</t>
  </si>
  <si>
    <t>路上駐車場</t>
  </si>
  <si>
    <t>① 주차장법상의 용어. ② 주차를 위해 도로의 옆 또는 교통광장의 일정한 지역에 설치하는 장소.</t>
  </si>
  <si>
    <t>6829</t>
  </si>
  <si>
    <t>가로 조명</t>
  </si>
  <si>
    <t>street lighting, 街路照明</t>
  </si>
  <si>
    <t>시내 도로의 조명. 주로 도로면을 비추도록 연구되고, 시내의 특징을 살려서 적절한 광원, 조명 기구와 배치 기법이 선정된다.</t>
  </si>
  <si>
    <t>683</t>
  </si>
  <si>
    <t>노선 방화 지역</t>
  </si>
  <si>
    <t>linear lire zone</t>
  </si>
  <si>
    <t>도로 양쪽 가장자리에 띠모양으로 설치한 방화 구역</t>
  </si>
  <si>
    <t>6830</t>
  </si>
  <si>
    <t>노선 상업 지역</t>
  </si>
  <si>
    <t>street commercial district</t>
  </si>
  <si>
    <t>도로의 가장자리에 도로와 나란하게 띠 모양의 일정한 너비로 설정한 상업 지역.</t>
  </si>
  <si>
    <t>6831</t>
  </si>
  <si>
    <t>노선 상점가</t>
  </si>
  <si>
    <t>commercial strip; shopping street</t>
  </si>
  <si>
    <t>상점이나 각종 서비스업의 사무실이 도로를 따라 밀집하여 형성된 선형의 상점가.</t>
  </si>
  <si>
    <t>6832</t>
  </si>
  <si>
    <t>노선 선정</t>
  </si>
  <si>
    <t>route location</t>
  </si>
  <si>
    <t>도로나 철도의 신설에 있어서 노선 위치와 기하 구조를 선정하여 현지에서 확정하는 일.비용, 효과, 정비의 용이성 등 각 현황들을 비교 검토한 후 지형도로 노선을 예비 선정한 뒤 현지에서 확정하여 도면에 그린다.</t>
  </si>
  <si>
    <t>6833</t>
  </si>
  <si>
    <t>노선고도지역</t>
  </si>
  <si>
    <t>路線高度地域</t>
  </si>
  <si>
    <t>①해방후 지역지구에 따라 인천‧부산에 실시한 노선에 따라 건물 층수를 제한한 것. ② 노선식 고도지역.</t>
  </si>
  <si>
    <t>6837</t>
  </si>
  <si>
    <t>노선방화지역</t>
  </si>
  <si>
    <t>linearfire zone, 路線防火地域</t>
  </si>
  <si>
    <t>도로의 가장자리에 도로와 나란하게 띠 모양의 일정한 너비로 설정한 방화 지역.</t>
  </si>
  <si>
    <t>6838</t>
  </si>
  <si>
    <t>노선별 교통량 배분</t>
  </si>
  <si>
    <t>transit route traffic assignment</t>
  </si>
  <si>
    <t>공공 교통망의 교통량 배분에 있어서 철도나 버스 노선의 접속을 고려하여 배분 계산을 하는 것.</t>
  </si>
  <si>
    <t>6839</t>
  </si>
  <si>
    <t>노선상업지역</t>
  </si>
  <si>
    <t>street commercial district, 路線商業地域</t>
  </si>
  <si>
    <t>6840</t>
  </si>
  <si>
    <t>노선식 고도지구</t>
  </si>
  <si>
    <t>① ⇨고도지구. ② ⇨노선고도지역.</t>
  </si>
  <si>
    <t>6841</t>
  </si>
  <si>
    <t>노선식 지역</t>
  </si>
  <si>
    <t>도로 양쪽 가장자리에 띠모양으로 설정한 용도 지역</t>
  </si>
  <si>
    <t>6842</t>
  </si>
  <si>
    <t>노송나무</t>
  </si>
  <si>
    <t>cypress</t>
  </si>
  <si>
    <t>일본 특산종으로 측백나뭇과의 상록 교목. =편백</t>
  </si>
  <si>
    <t>6843</t>
  </si>
  <si>
    <t>노송피</t>
  </si>
  <si>
    <t>cypress bark shingles</t>
  </si>
  <si>
    <t>노송나무의 껍질을 뜻한다. 주로 노송피이음으로 지불잇기에 쓰인다.</t>
  </si>
  <si>
    <t>6844</t>
  </si>
  <si>
    <t>노송피 이음</t>
  </si>
  <si>
    <t>roofing of cypress bark shingles</t>
  </si>
  <si>
    <t>노송나무 껍질로 지붕을 잇는 방식.</t>
  </si>
  <si>
    <t>6845</t>
  </si>
  <si>
    <t>노외 주차장</t>
  </si>
  <si>
    <t>off-street parking area</t>
  </si>
  <si>
    <t>도로 위나 교통 광장에 설치된 주차 지역 이외의 장소에 마련한 주차 공간 또는 주차 시설.</t>
  </si>
  <si>
    <t>6848</t>
  </si>
  <si>
    <t>노유자시설</t>
  </si>
  <si>
    <t>老幼者施設</t>
  </si>
  <si>
    <t>아동복지법에 따른 아동 관련 시설. 노인복지법에 따른 노인 관련 시설. 기타 다른 용도로 분류되지 않은 사회복지시설 및 근로복지시설</t>
  </si>
  <si>
    <t>6849</t>
  </si>
  <si>
    <t>가로 줄눈</t>
  </si>
  <si>
    <t>horizontal joint； bed joint</t>
  </si>
  <si>
    <t>돌, 벽돌, 콘크리트 블록, 타일 등의 공사 시 설치되는 수평방향의 줄눈.</t>
  </si>
  <si>
    <t>685</t>
  </si>
  <si>
    <t>노이</t>
  </si>
  <si>
    <t>noy</t>
  </si>
  <si>
    <t>소음의 노이지니스의 비율을 표시하는 척도 단위. 음압 레벨이 40dB의 1kHz 대역음의 노이지니스를 기준값 1noy로 한다. 등노이지니스 곡선.</t>
  </si>
  <si>
    <t>6850</t>
  </si>
  <si>
    <t>노인 병원</t>
  </si>
  <si>
    <t>hospital for the aged</t>
  </si>
  <si>
    <t>노령층을 대상으로 하는 병원</t>
  </si>
  <si>
    <t>6854</t>
  </si>
  <si>
    <t>노인 보건 시설</t>
  </si>
  <si>
    <t>extended care facilities</t>
  </si>
  <si>
    <t>질병, 부상 등에 의해 누워있거나 또는 이것에 준하는 상태에 있는 노인에 대해 간호, 기능훈련 및 그 외에 필요한 의료를 행함과 함께 일상생활을 보살펴 주는 것을 목적으로 시·도지사의 허가를 받은 시설</t>
  </si>
  <si>
    <t>6855</t>
  </si>
  <si>
    <t>노인 복지 시설</t>
  </si>
  <si>
    <t>welfare facilities for the aged</t>
  </si>
  <si>
    <t>사회적,경제적,건강 상태 등의 이유로 가족과 생활하기가 어려운 65세 이상의 노인을 수용하기 위하여 경영하는 시설.</t>
  </si>
  <si>
    <t>6856</t>
  </si>
  <si>
    <t>노인 주택</t>
  </si>
  <si>
    <t>housing for the elderly</t>
  </si>
  <si>
    <t>노인 또는 노인이 있는 세대가 거주하는 것올 기반으로 노인의 신체적, 상황적 특성등을 고려하여 지은 주택.</t>
  </si>
  <si>
    <t>6857</t>
  </si>
  <si>
    <t>노인 홈</t>
  </si>
  <si>
    <t>home for the aged</t>
  </si>
  <si>
    <t>양로원과 같은 노인복지시설의 총칭.</t>
  </si>
  <si>
    <t>6858</t>
  </si>
  <si>
    <t>노인실</t>
  </si>
  <si>
    <t>aged person’s room</t>
  </si>
  <si>
    <t>노인이 주로 생활하는 방을 말하며 취침, 거실의 기능이 있음</t>
  </si>
  <si>
    <t>6859</t>
  </si>
  <si>
    <t>노인용 주택</t>
  </si>
  <si>
    <t>노인 주택이라고도 하며 노인의 신체적, 정신적 특성을 고려하여 지은 주택</t>
  </si>
  <si>
    <t>6860</t>
  </si>
  <si>
    <t>노임</t>
  </si>
  <si>
    <t>wage, 勞賃</t>
  </si>
  <si>
    <t>① 사용자가 노동의 대가로 근로자에게 임금 · 봉급, 기타 어떠한 명칭으로든지 지급하는 일체의 금품을 말한다.② 일한대가.</t>
  </si>
  <si>
    <t>6861</t>
  </si>
  <si>
    <t>노점</t>
  </si>
  <si>
    <t>dew point, 露點</t>
  </si>
  <si>
    <t>① 어떤 온도와 압력 하에서 공기 중의 수증기가 포화상태로 되어 수증기가 응축(이슬이 됨)하기 시작하는 온도. ② 최대수증기압을 나타낼 때의 온도.</t>
  </si>
  <si>
    <t>6863</t>
  </si>
  <si>
    <t>노점온도</t>
  </si>
  <si>
    <t>dew point temperature, 露點溫度</t>
  </si>
  <si>
    <t>① 포화공기의 온도를 약간만 낮추어도 과잉한 수증기는 응결하여 이슬이 된다. 이처럼 공기 중의 수증기가 이슬로 맺는 온도를 말함. ② 공기를 냉각하여 그 관계습도가 100% 되었을 때의 온도.</t>
  </si>
  <si>
    <t>6865</t>
  </si>
  <si>
    <t>노즐</t>
  </si>
  <si>
    <t>액체 또는 기체를 고속으로 자유공간에 분출시키기 위해 유로(流路) 끝에 다는 가는 관.</t>
  </si>
  <si>
    <t>6866</t>
  </si>
  <si>
    <t>노즐 유량계</t>
  </si>
  <si>
    <t>nozzle flow meter</t>
  </si>
  <si>
    <t>관, 덕트 등의 유로에 노즐을 설치하면, 그 전후에서 유량에 따른 압력차가 생기는 것을 이용한 유량계.</t>
  </si>
  <si>
    <t>6867</t>
  </si>
  <si>
    <t>노즐형 분출구</t>
  </si>
  <si>
    <t>nozzle outlet</t>
  </si>
  <si>
    <t>축류형 분출구의 일종. 유로의 단면적을 급격히 축소시킨 분출구. 기류의 도달 거리가 길기 때문에 극장이나 홀과 같은 큰 공간에 사용된다.</t>
  </si>
  <si>
    <t>6868</t>
  </si>
  <si>
    <t>가로 진동</t>
  </si>
  <si>
    <t>transverse vibration</t>
  </si>
  <si>
    <t>사각형 평면 또는 경위(經緯) 평면에서 위도 방향의 진동.</t>
  </si>
  <si>
    <t>687</t>
  </si>
  <si>
    <t>노지상 부분</t>
  </si>
  <si>
    <t>alley for site</t>
  </si>
  <si>
    <t>깃대 부지라고도 하며 도로에 접한 부지의 일부를 도로를 향하여 가늘고 길게 연장한 부분.</t>
  </si>
  <si>
    <t>6870</t>
  </si>
  <si>
    <t>노천식</t>
  </si>
  <si>
    <t>露天式</t>
  </si>
  <si>
    <t>하늘을 가리지 않고 지붕이 없이 드러내어 놓는 방식.</t>
  </si>
  <si>
    <t>6871</t>
  </si>
  <si>
    <t>노출</t>
  </si>
  <si>
    <t>exposure</t>
  </si>
  <si>
    <t>재료를 옥외에 노출시키는 것으로서 자연 환경에 대한 성능 등의 조사를 목적으로 한다.</t>
  </si>
  <si>
    <t>6872</t>
  </si>
  <si>
    <t>노출 방수층</t>
  </si>
  <si>
    <t>self finished roof membrane</t>
  </si>
  <si>
    <t>비보행용 지붕의 방수층으로 주로 사용되며, 노출한 상태로 방수층 누름 없이 사용되는 방수층을 뜻한다.</t>
  </si>
  <si>
    <t>6873</t>
  </si>
  <si>
    <t>노출 한계</t>
  </si>
  <si>
    <t>exposure limit</t>
  </si>
  <si>
    <t>사람이나 물체 등이 환경 진동에 노출될 때, 생리적, 심리적인 면 등에서 허용되는 한계.</t>
  </si>
  <si>
    <t>6874</t>
  </si>
  <si>
    <t>노출공사</t>
  </si>
  <si>
    <t>openwring,open work, 露出工事</t>
  </si>
  <si>
    <t>배선 및 배관 공사에서, 벽이나 바닥의 내부로 들어가지 않고 겉으로 드러나 보이게 한 시공 방법. 또는 그런 공사.</t>
  </si>
  <si>
    <t>6876</t>
  </si>
  <si>
    <t>노출면</t>
  </si>
  <si>
    <t>露出面</t>
  </si>
  <si>
    <t>겉으로 드러난 면을 일컫는 말</t>
  </si>
  <si>
    <t>6877</t>
  </si>
  <si>
    <t>노출배관</t>
  </si>
  <si>
    <t>open piping exposed piping, 露出配管</t>
  </si>
  <si>
    <t>난방이나 냉방용 배관 또는 전기공사 등의 배선이 노출되어 있는 것.</t>
  </si>
  <si>
    <t>6878</t>
  </si>
  <si>
    <t>노출식 급수배관</t>
  </si>
  <si>
    <t>露出式給水配管</t>
  </si>
  <si>
    <t>급수배관(⇦)을 실내에 노출시키는 배관방법.</t>
  </si>
  <si>
    <t>6879</t>
  </si>
  <si>
    <t>노측</t>
  </si>
  <si>
    <t>roadside</t>
  </si>
  <si>
    <t>일반적으로 도로의 바깥쪽에 인접되는 가장자리 부분.</t>
  </si>
  <si>
    <t>6880</t>
  </si>
  <si>
    <t>노치</t>
  </si>
  <si>
    <t>notch</t>
  </si>
  <si>
    <t>홈 등으로 접합부의 용접시 응력 집중이 심한 부분, 또는 목재의 재면(材面)에 배관, 배설, 철물 등의 장치를 설치하기 위해 홈을 내는 일. 또는 그런 홈.</t>
  </si>
  <si>
    <t>6881</t>
  </si>
  <si>
    <t>노치 메짐성</t>
  </si>
  <si>
    <t>notch brittleness</t>
  </si>
  <si>
    <t>홈과 같은 노치 결함부로 인해서 충분한 연성을 지닌 금속이 취성파괴 하는 성질.</t>
  </si>
  <si>
    <t>6882</t>
  </si>
  <si>
    <t>노치감도</t>
  </si>
  <si>
    <t>notch sensitivity, -感度</t>
  </si>
  <si>
    <t>재료의 일부를 ‘V’ 자 모양으로 잘랐을 때 줄어든 강도의 정도. 재료를 절단하였을 때 강도가 줄어들고 충격이나 응력이 발생하기 쉽다.</t>
  </si>
  <si>
    <t>6883</t>
  </si>
  <si>
    <t>노커</t>
  </si>
  <si>
    <t>knocker</t>
  </si>
  <si>
    <t>현관문에 달려있으며 문을 두드리는 쇠고리를 말함</t>
  </si>
  <si>
    <t>6884</t>
  </si>
  <si>
    <t>노통 연관식 보일러</t>
  </si>
  <si>
    <t>over head fire tube boiler</t>
  </si>
  <si>
    <t>통형 노와 여러 연관을 갖춘 구조의 보일러. 중고압 증기 또는 고온수를 만드는 보일러로, 비교적 소형으로 고출력이 얻어진다. 대형 빌딩 난방용 열원 기기로서 널리 쓰이고 있다.</t>
  </si>
  <si>
    <t>6885</t>
  </si>
  <si>
    <t>노통보일러</t>
  </si>
  <si>
    <t>爐筒boiler</t>
  </si>
  <si>
    <t>보일러의 드럼 내에 노통을 설치한 보일러.</t>
  </si>
  <si>
    <t>6886</t>
  </si>
  <si>
    <t>노트르담사원</t>
  </si>
  <si>
    <t>Notre Dame de Paris, Notre Dame寺院</t>
  </si>
  <si>
    <t>프랑스 고딕건축의 대표가 되는 성당으로 A.D.1163～1214 창건되었고 A.D.1846～1879 비올레 르 뒤크(Viollet-le-Duc)이 수리한 바 있음.</t>
  </si>
  <si>
    <t>6887</t>
  </si>
  <si>
    <t>노화</t>
  </si>
  <si>
    <t>aging</t>
  </si>
  <si>
    <t>시간이 경과함에 따라 화합물의 물리적ㆍ화학적 성질이 달라지는 현상. 고무를 공기 속에 오랫동안 방치해 두면 산화하여 굳어지는 현상 따위를 이른다.</t>
  </si>
  <si>
    <t>6888</t>
  </si>
  <si>
    <t>노화 시험</t>
  </si>
  <si>
    <t>aging test</t>
  </si>
  <si>
    <t>보통 노화가 발생하거나 발생이 시작되는 순간을 의미한다.</t>
  </si>
  <si>
    <t>6889</t>
  </si>
  <si>
    <t>가로 탄성 계수</t>
  </si>
  <si>
    <t>transverse modulus of elasticity</t>
  </si>
  <si>
    <t>전단 응력에 대한 물체의 강도를 표시하는 계수. (=전단 탄성 계수)</t>
  </si>
  <si>
    <t>689</t>
  </si>
  <si>
    <t>노후 주택</t>
  </si>
  <si>
    <t>dilapidated dwelling</t>
  </si>
  <si>
    <t>지은 지 오래 되어 낡거나 파손이 진행된 주택.주택 통계 조사에서는 파손 정도가 작은 수리를 필요로 하는 것, 큰 수리를 필요로 하는 것, 위험 또는 수리 불능의 것 등으로 구별.</t>
  </si>
  <si>
    <t>6890</t>
  </si>
  <si>
    <t>녹</t>
  </si>
  <si>
    <t>rust, 錆, 銹</t>
  </si>
  <si>
    <t>일반적으로 금속은 공기 중에 있는 산소 ·수분 ·이산화탄소 등의 작용에 의해서 그 금속의 산화물 ·수산화물 ·탄산염 등을 생성하여 피막(被膜)을 만들어 금속의 표면이 광택을 잃는데, 이들이 녹의 주성분이 되는 수가 많다. 그러나 가장 일반적인 것은 산화물인데, 이를테면 철의 녹은 산화철(III)수화물 Fe2O3 ·nH2O가 주성분이다.</t>
  </si>
  <si>
    <t>6892</t>
  </si>
  <si>
    <t>녹는점</t>
  </si>
  <si>
    <t>melting point; fusing point</t>
  </si>
  <si>
    <t>낮은 온도에서 고체상태였던 물질은 온도가 높아지면 녹아서 액체상태로 변하는 녹음 현상을 보여준다. 표준 대기압(1기압)에서 녹음현상이 일어나는 온도를 녹는점이라고 한다.</t>
  </si>
  <si>
    <t>6893</t>
  </si>
  <si>
    <t>녹다운</t>
  </si>
  <si>
    <t>knockdown</t>
  </si>
  <si>
    <t>부품으로 분할하여 운반하고 현장에서 조립하도록 한 제품의 납입 방법. 새시나 가구 등에서 운반에 편리를 위해 행하여진다.</t>
  </si>
  <si>
    <t>6894</t>
  </si>
  <si>
    <t>녹도</t>
  </si>
  <si>
    <t>green way</t>
  </si>
  <si>
    <t>보행자 도로 또는 자전거 도로로서 띠 모양의 공원 녹지 공간으로 안전성 확보, 재해시의 피난로 확보 및 도시 생활의 쾌적성 확보 등을 목적으로 한다.</t>
  </si>
  <si>
    <t>6895</t>
  </si>
  <si>
    <t>녹로</t>
  </si>
  <si>
    <t>potter’s wheel, lathe, 轆轤</t>
  </si>
  <si>
    <t>①고정 도르래의 원리를 이용하여 물건을 높은 곳으로 옮기는 장치. ② 가공재료를 선반기 또는 회전축에 부착시키고 회전을 이용해서 성형하거나 또는 표면 가공에 쓰이는 장치.</t>
  </si>
  <si>
    <t>6896</t>
  </si>
  <si>
    <t>녹막이</t>
  </si>
  <si>
    <t>rust preventive, 防錆, 防銹</t>
  </si>
  <si>
    <t>철재, 경합금재, 스틸 새시 등에 칠하여 녹을 방지하는 것.</t>
  </si>
  <si>
    <t>6897</t>
  </si>
  <si>
    <t>녹막이도료</t>
  </si>
  <si>
    <t>rust proof paint, rust resisting paint, anticorrosive paint,, 防錆塗料, 防銹塗料</t>
  </si>
  <si>
    <t>강철재의 겉면에 도포하는 녹 방지가 주목적인 도료로 노출부분일 경우에는 그 위에 다시 마감도장을 하는 것이 좋다.</t>
  </si>
  <si>
    <t>6898</t>
  </si>
  <si>
    <t>녹막이칠</t>
  </si>
  <si>
    <t>rust proof painting, 防錆塗, 防錆漆</t>
  </si>
  <si>
    <t>철재 등에 녹슬지 않게 녹막이 도료를 칠하는 것으로 철의 표면을 칠하고 그 위에 다시 페인팅 한 것이다.</t>
  </si>
  <si>
    <t>6899</t>
  </si>
  <si>
    <t>3로스위치</t>
  </si>
  <si>
    <t>three way switch, 三路－</t>
  </si>
  <si>
    <t>① 2개소 또는 3개소에서 점멸할 수 있는 스위치. ② 주로 출입문이 2개 있는 방의 스위치나 계단용 스위치로 사용. ③ ⇨4로스위치.</t>
  </si>
  <si>
    <t>69</t>
  </si>
  <si>
    <t>가로 패턴</t>
  </si>
  <si>
    <t>street pattern</t>
  </si>
  <si>
    <t>가로를 배치하는 방식으로, 도시의 골격을 형성하고 가구의 형태를 결정. 격자형과 방사형, 방사환상형 등의 유형이 있음.</t>
  </si>
  <si>
    <t>690</t>
  </si>
  <si>
    <t>녹막이칠공법</t>
  </si>
  <si>
    <t>철재 등에 녹슬지 않게 녹막이 도료를 칠하는 것으로 철의 표면을 칠하고 그 위에 다시 페인팅을 위한 방법으로 도장법‧도금법‧화학처리법‧합금법 등이 있으며 일반적으로 도장법과 화학처리법을 많이 씀.</t>
  </si>
  <si>
    <t>6900</t>
  </si>
  <si>
    <t>녹막이페인트</t>
  </si>
  <si>
    <t>녹막이도료라고도 불리며, 각종 금속, 특히 철에 녹이 생기는 것을 막기 위하여 칠하는 페인트를 일컫는 말.</t>
  </si>
  <si>
    <t>6901</t>
  </si>
  <si>
    <t>녹모래</t>
  </si>
  <si>
    <t>갈색 녹모래, 본녹모래 등이 있으며 녹벽용 색모래의 일종이다.</t>
  </si>
  <si>
    <t>6902</t>
  </si>
  <si>
    <t>녹방지제</t>
  </si>
  <si>
    <t>corrosion inhibiting admixture, -防止劑</t>
  </si>
  <si>
    <t>부식을 방지하기위해 사용하는 혼화제.</t>
  </si>
  <si>
    <t>6903</t>
  </si>
  <si>
    <t>녹벽</t>
  </si>
  <si>
    <t>동의어는 녹내기벽이며 철분 또는 녹흙을 혼입한 바름층 마지막 작업 후에 쇠녹 부분에 반점이 나타나는 것으로서 벽면 마무리의 한 기법이다.</t>
  </si>
  <si>
    <t>6904</t>
  </si>
  <si>
    <t>녹삼휘</t>
  </si>
  <si>
    <t>綠三－</t>
  </si>
  <si>
    <t>단청용어로서 녹색을 진하기를 조절하여 진한 색, 중간 색, 연한 색의 세 줄로 된 무늬.</t>
  </si>
  <si>
    <t>6905</t>
  </si>
  <si>
    <t>녹색</t>
  </si>
  <si>
    <t>green, 綠色</t>
  </si>
  <si>
    <t>단청용어로서 초록색 빛 또는 염료.</t>
  </si>
  <si>
    <t>6906</t>
  </si>
  <si>
    <t>녹시율</t>
  </si>
  <si>
    <t>특정 지점에서 녹지 공간이 차지하는 비율.실제 사람의 눈으로 파악되는 녹지의 양을 측정할 때 사용하는 지표이며 일반적으로 사진 면적에서 나타나는 녹지의 면적률을 사용한다.</t>
  </si>
  <si>
    <t>6907</t>
  </si>
  <si>
    <t>녹실</t>
  </si>
  <si>
    <t>綠絲</t>
  </si>
  <si>
    <t>단청용어로 초록색으로 그린 줄.</t>
  </si>
  <si>
    <t>6908</t>
  </si>
  <si>
    <t>녹여넣기</t>
  </si>
  <si>
    <t>burning-in</t>
  </si>
  <si>
    <t>돌 벽면을 고정시키는 방법으로, 그 위에 좁은 홈을 파고 납판을 구부려 넣고 다진 후 납물을 부어넣는다. 돌 벽면을 보호하기 위함을 목적으로 한다.</t>
  </si>
  <si>
    <t>6909</t>
  </si>
  <si>
    <t>녹음</t>
  </si>
  <si>
    <t>sound recording</t>
  </si>
  <si>
    <t>소리를 재생하는 것을 목적으로 하여 음향 신호를 자기 테이프 또는 디스크 등의 녹음 매체에 기록하는 것.</t>
  </si>
  <si>
    <t>6910</t>
  </si>
  <si>
    <t>녹음 스튜디오</t>
  </si>
  <si>
    <t>ecording studio</t>
  </si>
  <si>
    <t>음악이나 스피치 등 여러 가지 프로그램의 녹음용으로 만들어진 방. 방음이 되어 있고 음향 기기를 완비한 조정실 등이 인접해 있다.</t>
  </si>
  <si>
    <t>6911</t>
  </si>
  <si>
    <t>녹음수</t>
  </si>
  <si>
    <t>shade tree</t>
  </si>
  <si>
    <t>그늘을 만들어 강한 햇빛을 차단하기 위해 심는 나무.</t>
  </si>
  <si>
    <t>6912</t>
  </si>
  <si>
    <t>녹지</t>
  </si>
  <si>
    <t>green area, green space, green track of land,, 綠地</t>
  </si>
  <si>
    <t>자연환경을 보전하거나 도시 기능, 경관 향상 등을 위하여 풀이나 나무를 일부러 심은 곳. 자연적으로 풀이나 나무가 우거진 곳. 도시공원 및 녹지 등에 관한 법률 규정에서는 기능에 따라 완충녹지, 경관녹지, 연결녹지로 세분 된다.</t>
  </si>
  <si>
    <t>6913</t>
  </si>
  <si>
    <t>녹지 보전</t>
  </si>
  <si>
    <t>conservation of landscape : green space conservation</t>
  </si>
  <si>
    <t>공원, 산림. 도시의 자연환경 등의 녹지 공간을 건축물을 짓지 않고 유지하는 것.</t>
  </si>
  <si>
    <t>6914</t>
  </si>
  <si>
    <t>녹지구역</t>
  </si>
  <si>
    <t>綠地區域</t>
  </si>
  <si>
    <t>도시의 토지이용계획 상 토지의 개발이나 시설의 건축을 제한하는 구역으로 시가지 구역 이외의 구역으로 별도로 지정한다.</t>
  </si>
  <si>
    <t>6916</t>
  </si>
  <si>
    <t>녹지대</t>
  </si>
  <si>
    <t>자연환경을 보전하거나 공해를 방지하기 위하여 도시의 안이나 그 주변에 일부러 조성한 녹지.</t>
  </si>
  <si>
    <t>6917</t>
  </si>
  <si>
    <t>녹지의 기본 계획</t>
  </si>
  <si>
    <t>master plans of parks and open spaces</t>
  </si>
  <si>
    <t>도시의 녹지를 보존하거나 새로 만들어 잘 가꾸고 유지하는 일 등에 관한 모든 계획.</t>
  </si>
  <si>
    <t>6918</t>
  </si>
  <si>
    <t>녹지의 마스터 플랜</t>
  </si>
  <si>
    <t>master plan for park and green</t>
  </si>
  <si>
    <t>도시의 경관 구성, 환경 보전, 레크리에이션, 방재 등에 이용되는 녹지의 보존 및 보전, 체계적 정비 등을 도모하기 위한 모든 계획.</t>
  </si>
  <si>
    <t>6919</t>
  </si>
  <si>
    <t>녹지지역</t>
  </si>
  <si>
    <t>green district, 綠地地域</t>
  </si>
  <si>
    <t>도시관리계획으로 결정하는 용도 지역의 하나.자연 환경의 보전, 농지 및 산림의 보호, 보건 위생, 도시 경관 향상, 도시의 무질서한 확산 방지 등을 하기 위하여 녹지의 보전이 필요한 일정구역을 구분하여 지정한 지역.</t>
  </si>
  <si>
    <t>6920</t>
  </si>
  <si>
    <t>녹지지역제</t>
  </si>
  <si>
    <t>green zoning, 綠地地域制</t>
  </si>
  <si>
    <t>용도 지역제에 따른 녹지 계획에서 도시공원 등의 녹지를 조성하는 제도.</t>
  </si>
  <si>
    <t>6921</t>
  </si>
  <si>
    <t>녹지채</t>
  </si>
  <si>
    <t>綠地彩</t>
  </si>
  <si>
    <t>단청용어로 초록색 바탕에 다섯가지 색을 사용한 채색.</t>
  </si>
  <si>
    <t>6922</t>
  </si>
  <si>
    <t>녹청</t>
  </si>
  <si>
    <t>綠靑</t>
  </si>
  <si>
    <t>단청용어로 초록색과 청색의 중간 빛 또는 염료.</t>
  </si>
  <si>
    <t>6923</t>
  </si>
  <si>
    <t>녹피율</t>
  </si>
  <si>
    <t>ratio of green coverage</t>
  </si>
  <si>
    <t>평면적인 녹량을 파악하기 위한 척도로써 일정한 토지를 덮고 있는 수림지, 농지, 초지, 공원 녹지 등에서 수목이나 잔디 등의 식물로 덮인 녹지 점유 비율.</t>
  </si>
  <si>
    <t>6926</t>
  </si>
  <si>
    <t>녹피지율</t>
  </si>
  <si>
    <t>green coverage ratio</t>
  </si>
  <si>
    <t>6927</t>
  </si>
  <si>
    <t>녹화</t>
  </si>
  <si>
    <t>綠花</t>
  </si>
  <si>
    <t>산이나 들, 도심 공원 등에 적극적으로 식물을 심어서 관리, 유지하는 것. 넓은 의미로 녹지 보전이 포함된다. 도시 녹화, 공장 녹화, 사막 녹화 등 녹화 목적이나 대상을 지칭해 말하는 경우가 많다.</t>
  </si>
  <si>
    <t>6928</t>
  </si>
  <si>
    <t>녹화 협정</t>
  </si>
  <si>
    <t>planting agreement</t>
  </si>
  <si>
    <t>도시의 좋은 환경을 확보하기 위해 일정 지역의 토지 소유자 전원의 합의에 의해 체결한 녹화에 관한 협정.</t>
  </si>
  <si>
    <t>6929</t>
  </si>
  <si>
    <t>가로경계선</t>
  </si>
  <si>
    <t>street line, 街路境界線</t>
  </si>
  <si>
    <t>가로 폭의 경계선을 일컫는 용어.</t>
  </si>
  <si>
    <t>693</t>
  </si>
  <si>
    <t>녹화율</t>
  </si>
  <si>
    <t>ratio of greening</t>
  </si>
  <si>
    <t>일정한 지역에서 풀과 나무가 심어진 녹지면적이 전체 면적에서 차지하는 비율로서 평면적인 녹량을 파악하기 위해 사용되는 척도.넓은 의미로는 보전된 녹지도 포함되나 좁은 의미로는 인위적으로 식재된 식물이 차지하는 녹량의 비율.</t>
  </si>
  <si>
    <t>6931</t>
  </si>
  <si>
    <t>녹휘</t>
  </si>
  <si>
    <t>綠－</t>
  </si>
  <si>
    <t>단청용어로서 초록색으로 그린 휘.</t>
  </si>
  <si>
    <t>6932</t>
  </si>
  <si>
    <t>녹흙</t>
  </si>
  <si>
    <t>녹흙의 대표는 일본에서 추출되는 오사카흙, 토쿄흙이며, 일본에서 벽의 정벌 바름에 사용하는 색토 가운데 바를 때 녹반점이 나타나는 흙을 일컫는 말이다.</t>
  </si>
  <si>
    <t>6933</t>
  </si>
  <si>
    <t>논가스논플럭스법</t>
  </si>
  <si>
    <t>nongas-nonflux process</t>
  </si>
  <si>
    <t>플럭스와 실드가스 없이 질소를 고정시켜 깨긋한 용접금속을 얻기 위한 용접법.</t>
  </si>
  <si>
    <t>6934</t>
  </si>
  <si>
    <t>논배킹용접</t>
  </si>
  <si>
    <t>non-backing process</t>
  </si>
  <si>
    <t>심입재를 이용하는 방법과 하지 않는 방법이 있으며, 맞대기 한 면을 접어서 백비드를 내면서 용접하는 방법의 하나이며, 뒷면에 구리판 또는 플럭스를 사용하지 않고 첫층을 매뉴얼용접, 단락이행성 반자동 용접 또는 TIC 용접으로 백비드를 만들어 내는 방법임.</t>
  </si>
  <si>
    <t>6935</t>
  </si>
  <si>
    <t>논베이식 산업</t>
  </si>
  <si>
    <t>non-basic industry</t>
  </si>
  <si>
    <t>지역 산업 가운데 그 지역 내에 서비스하는 산업.</t>
  </si>
  <si>
    <t>6936</t>
  </si>
  <si>
    <t>논슬립</t>
  </si>
  <si>
    <t>non-slip；safety tread nosing)</t>
  </si>
  <si>
    <t>계단의 계단코에 부착하여 미끄러짐 · 파손 및 마모를 방지하는 것. 재료 형상은 계단 마감 재료나 위치에 따라 종류가 있다.</t>
  </si>
  <si>
    <t>6937</t>
  </si>
  <si>
    <t>논슬립타일</t>
  </si>
  <si>
    <t>non-slip tile</t>
  </si>
  <si>
    <t>계단이나 화장실과 같은 곳에서 미끄럼이 발생하지 않기위해서 제작한 특수타일.</t>
  </si>
  <si>
    <t>6938</t>
  </si>
  <si>
    <t>논실드아크용접</t>
  </si>
  <si>
    <t>non-shielded arc welding</t>
  </si>
  <si>
    <t>탄산가스와 같은 실드 가스를 사용하지 않고 공기중에서 직접 용접하는 방법. 반자동 용접으로서는 가장 간편한 방법이다.</t>
  </si>
  <si>
    <t>6939</t>
  </si>
  <si>
    <t>논워킹 조인트</t>
  </si>
  <si>
    <t>non-working joint</t>
  </si>
  <si>
    <t>실링 공사를 행할 때, 콘크리트 수축줄눈 또는 이어붓기 줄눈과 같이 무브먼트를 일으키지 않든가 또는 그것이 미소한 줄눈을 가리킨다. 반대말로는 워킹 조인트가 있다.</t>
  </si>
  <si>
    <t>6940</t>
  </si>
  <si>
    <t>논포지션필렛용접</t>
  </si>
  <si>
    <t>non-positionedfillet welding</t>
  </si>
  <si>
    <t>서브머지드 아크 용접에 있어 9㎜ 이상의 큰 각장(다리 길이)의 필릿 용접을 할 때에, 웨브(wed)재로 부터 띄어서 최초로 비드를 만들고, 다음에 웨브에 붙여서 제2의 비드를 만드는 용접시공 방법이다.</t>
  </si>
  <si>
    <t>6941</t>
  </si>
  <si>
    <t>놀이 시설</t>
  </si>
  <si>
    <t>play facilities</t>
  </si>
  <si>
    <t>운동장, 놀이터, 놀이 공원 등에 설치되어있는 탈것 및 시설의 총칭.</t>
  </si>
  <si>
    <t>6942</t>
  </si>
  <si>
    <t>놀이터</t>
  </si>
  <si>
    <t>주로 어린이들이 모여서 놀이를 할 수 있도록 시설을 꾸민 장소.어떤 집단이 모여서 활동하는 일정한 자리 또는 개인의 활동 장소를 비유적으로 이르는 말.</t>
  </si>
  <si>
    <t>6945</t>
  </si>
  <si>
    <t>놉</t>
  </si>
  <si>
    <t>모양이 둥글며 손으로 잡고 돌려서 여닫는 문손잡이. ⇨노브(＝).</t>
  </si>
  <si>
    <t>6946</t>
  </si>
  <si>
    <t>놋관</t>
  </si>
  <si>
    <t>brass pipe, brass tube</t>
  </si>
  <si>
    <t>⇨황동관(＝).</t>
  </si>
  <si>
    <t>6947</t>
  </si>
  <si>
    <t>놋땜</t>
  </si>
  <si>
    <t>경납땜이라고도 하며, 경납으로 하는 납땜을 의미한다. 연납땜에 비하여 강도가 높다.</t>
  </si>
  <si>
    <t>6948</t>
  </si>
  <si>
    <t>놋쇠</t>
  </si>
  <si>
    <t>구리에 아연을 첨가하여 만든 합금으로, 청동과 함께 중요한 구리합금을 이룬다. ⇨황동(＝).</t>
  </si>
  <si>
    <t>6949</t>
  </si>
  <si>
    <t>가로관</t>
  </si>
  <si>
    <t>horizontal pipe, 橫管</t>
  </si>
  <si>
    <t>가로로(수평으로) 배치한 관.</t>
  </si>
  <si>
    <t>695</t>
  </si>
  <si>
    <t>놋쇠관</t>
  </si>
  <si>
    <t>6950</t>
  </si>
  <si>
    <t>놋쇠제싱크</t>
  </si>
  <si>
    <t>brass sink</t>
  </si>
  <si>
    <t>⇨황동제 싱크(＝).</t>
  </si>
  <si>
    <t>6951</t>
  </si>
  <si>
    <t>놋쇠제트랩</t>
  </si>
  <si>
    <t>brass trap</t>
  </si>
  <si>
    <t>⇨황동제 트랩(＝).</t>
  </si>
  <si>
    <t>6952</t>
  </si>
  <si>
    <t>놋쇠판</t>
  </si>
  <si>
    <t>판금 가공에 널리 쓰이는 황동으로 만든 판 .⇨황동판(＝).</t>
  </si>
  <si>
    <t>6953</t>
  </si>
  <si>
    <t>농가</t>
  </si>
  <si>
    <t>farm house, 農家</t>
  </si>
  <si>
    <t>농촌주택을 뜻하며 농사를 본업으로 하는 사람들이 기거하는 집을 말함</t>
  </si>
  <si>
    <t>6954</t>
  </si>
  <si>
    <t>농가 인구</t>
  </si>
  <si>
    <t>farming population</t>
  </si>
  <si>
    <t>농업에 종사하는 세대 구성원이 있는 세대의 인구.비농가 인구를 포함하는 농촌 인구와 구별된다.</t>
  </si>
  <si>
    <t>6955</t>
  </si>
  <si>
    <t>농막</t>
  </si>
  <si>
    <t>農幕</t>
  </si>
  <si>
    <t>주로 논밭근처에  위치하여 농사짓는데 편리하도록 함.</t>
  </si>
  <si>
    <t>6957</t>
  </si>
  <si>
    <t>농아 학교</t>
  </si>
  <si>
    <t>school for the deaf</t>
  </si>
  <si>
    <t>청각장애인과 언어 장애인을 대상으로 하는 유치원부터 고등학교 과정까지의 특수 교육 기관.</t>
  </si>
  <si>
    <t>6961</t>
  </si>
  <si>
    <t>농업 경관</t>
  </si>
  <si>
    <t>자연이나 집단 취락 등에 의한 지상물과 작물의 재배, 가축의 사육 등 농업 활동에 따라 만들어지는 경관.</t>
  </si>
  <si>
    <t>6962</t>
  </si>
  <si>
    <t>농업 생산 시설</t>
  </si>
  <si>
    <t>acilities for agricultural productions</t>
  </si>
  <si>
    <t>농업과 관련된 생산 및 농산물 가공, 유통을 위한 시설.</t>
  </si>
  <si>
    <t>6963</t>
  </si>
  <si>
    <t>농업 인구</t>
  </si>
  <si>
    <t>agricultural population</t>
  </si>
  <si>
    <t>농업에 종사하는 인구.비농가 인구를 포함하는 농촌 인구와 구별된다.</t>
  </si>
  <si>
    <t>6964</t>
  </si>
  <si>
    <t>농업 진흥 지역</t>
  </si>
  <si>
    <t>농지법에 따라 농지를 효율적으로 이용, 보전하기 위해 시·도지사가 농림부장관의 승인을 얻어 지정 고시한 지역.</t>
  </si>
  <si>
    <t>6965</t>
  </si>
  <si>
    <t>농업 집락</t>
  </si>
  <si>
    <t>rural community</t>
  </si>
  <si>
    <t>농업을 주로 하고있는 사람들이 일정 집단을 형성하고 있는 것을 말함</t>
  </si>
  <si>
    <t>6966</t>
  </si>
  <si>
    <t>농업지역</t>
  </si>
  <si>
    <t>農業地域</t>
  </si>
  <si>
    <t>농경, 축산, 원예등의 농업에 이용되는 지역</t>
  </si>
  <si>
    <t>6967</t>
  </si>
  <si>
    <t>농용지 구역</t>
  </si>
  <si>
    <t>farmland preservation district</t>
  </si>
  <si>
    <t>관련 법령으로 정하는 지역 내의 농지에서 장기간에 걸쳐 농업 생산 용지로서 집단적으로 이용하는 농지 구역.농경지 뿐만 아니라 초지, 방목지, 농업용 수로, 농로 등과 같은 농업 경영상 필요한 모든 토지가 포함된다.</t>
  </si>
  <si>
    <t>6969</t>
  </si>
  <si>
    <t>가로근</t>
  </si>
  <si>
    <t>① 철근 콘크리트 벽체에서 수평방향으로 배치한 철근. ② 조적벽체의 보강블록조에서 수평방향으로 배치한 철근.</t>
  </si>
  <si>
    <t>697</t>
  </si>
  <si>
    <t>농주 구상</t>
  </si>
  <si>
    <t>rural urban housing</t>
  </si>
  <si>
    <t>도시 근교 농촌이나 도시 내 농지에 있어서 농업 경영과 도시 생활자를 위한 주택 공급 등을 모두 충족시키려는 도시 개발의 구상.</t>
  </si>
  <si>
    <t>6970</t>
  </si>
  <si>
    <t>농지</t>
  </si>
  <si>
    <t>agricultural land; farmland, 農地</t>
  </si>
  <si>
    <t>농작물 경작을 위해 이용되는 땅.</t>
  </si>
  <si>
    <t>6973</t>
  </si>
  <si>
    <t>농지 전용</t>
  </si>
  <si>
    <t>conversion of farmland into non-farming uses, 農地轉用</t>
  </si>
  <si>
    <t>농업을 경영하기 위하여 사용하는 토지를 주택지, 공장부지 등으로 그 사용의 용도를 바꾸려는 행위로서 농지법의 저촉여부 확인이 필요함.</t>
  </si>
  <si>
    <t>6974</t>
  </si>
  <si>
    <t>농지 전용 규제</t>
  </si>
  <si>
    <t>restriction on farmland to non farming uses, 農地轉用 規制</t>
  </si>
  <si>
    <t>농지의 보전을 위해 전, 답, 과수원 등의 농지를 농작물 경작외의 다른 용도로 사용하는 것을 규제하는 것.</t>
  </si>
  <si>
    <t>6975</t>
  </si>
  <si>
    <t>농지 전용 허가 기준</t>
  </si>
  <si>
    <t>permission criterion of conversion of farmland into non-farming uses, 農地轉用 許可基準</t>
  </si>
  <si>
    <t>농작물을 경작하기 위한 토지의 사용 용도를 변경코자하는 행위를 허락하는 법적 제도적 기준</t>
  </si>
  <si>
    <t>6976</t>
  </si>
  <si>
    <t>농촌</t>
  </si>
  <si>
    <t>farm village, 農村</t>
  </si>
  <si>
    <t>대부분의 주민이 농업에 종사하는 지역사회.</t>
  </si>
  <si>
    <t>6977</t>
  </si>
  <si>
    <t>농촌 건축</t>
  </si>
  <si>
    <t>farm buildings, 農村 建築</t>
  </si>
  <si>
    <t>농촌에 입지하는 농촌에 알맞는 구조의 주택, 농업 생산 공간, 지역 시설 등의 총칭.</t>
  </si>
  <si>
    <t>6978</t>
  </si>
  <si>
    <t>농촌 계획</t>
  </si>
  <si>
    <t>rural planning, 農村 計劃</t>
  </si>
  <si>
    <t>농촌에 대한 경제, 사회, 환경 등의 기본적 틀 및 관계 시설의 체계, 토지이용 구상 등을 나타내는 전반적인 계획.</t>
  </si>
  <si>
    <t>6979</t>
  </si>
  <si>
    <t>가로근삽입블록</t>
  </si>
  <si>
    <t>⇨가로근용 블록(＝).</t>
  </si>
  <si>
    <t>698</t>
  </si>
  <si>
    <t>농촌 기반 종합 정비 사업</t>
  </si>
  <si>
    <t>농업 집락에 대한 생활 환경과 농업 생산의 기반이 되는 농지, 농로 등의 계획적 이용을 도모하고 종합적으로 정비하는 사업.</t>
  </si>
  <si>
    <t>6980</t>
  </si>
  <si>
    <t>농촌 종합 정비 계획</t>
  </si>
  <si>
    <t>농촌의 생활환경 및 농업생산 기반 상황을 종합적으로 정비하는 것.</t>
  </si>
  <si>
    <t>6981</t>
  </si>
  <si>
    <t>농촌 집락</t>
  </si>
  <si>
    <t>agricultural settlement</t>
  </si>
  <si>
    <t>주민 대부분이 농업에 종사하는 마을이나 지역이 형성하는 지역사회를 말함</t>
  </si>
  <si>
    <t>6983</t>
  </si>
  <si>
    <t>농촌 집락 계획</t>
  </si>
  <si>
    <t>agricultural settlement planning</t>
  </si>
  <si>
    <t>주민 대부분이 농업에 종사하는 마을이나 지역이 형성하는 지역사회가 앞으로 할일의 절차, 방법, 규모등을 미리 작성하는 것</t>
  </si>
  <si>
    <t>6984</t>
  </si>
  <si>
    <t>농촌주택</t>
  </si>
  <si>
    <t>farm house, 農村住宅</t>
  </si>
  <si>
    <t>① 농업을 하는 사람들을 위한 주택의 총칭. ② 농촌에서의 그 지방 생산‧생활 등의 특색에 알맞은 형식의 주택.</t>
  </si>
  <si>
    <t>6985</t>
  </si>
  <si>
    <t>높은 대지</t>
  </si>
  <si>
    <t>high ground</t>
  </si>
  <si>
    <t>주변보다 해발고도가 높아 접근이 상향도로로 가능한 대지</t>
  </si>
  <si>
    <t>6986</t>
  </si>
  <si>
    <t>높은 주택지</t>
  </si>
  <si>
    <t>uptown residential area</t>
  </si>
  <si>
    <t>간선도로 또는 집산도로 보다 고지대에 위치하여 상향도로로 접근이 가능한 주택지</t>
  </si>
  <si>
    <t>6987</t>
  </si>
  <si>
    <t>높은기둥</t>
  </si>
  <si>
    <t>high pillar, 高柱</t>
  </si>
  <si>
    <t>건물의 내부에 있어서 테두리에 있는 기둥보다 키가 높은 기둥.</t>
  </si>
  <si>
    <t>6988</t>
  </si>
  <si>
    <t>높은주춧돌</t>
  </si>
  <si>
    <t>高柱礎石</t>
  </si>
  <si>
    <t>다락집이나 정자(亭子) 등에서 키가 높은 주춧돌. 장초석이라고도 한다.</t>
  </si>
  <si>
    <t>6989</t>
  </si>
  <si>
    <t>가로근용 블록</t>
  </si>
  <si>
    <t>block with horizontal bar</t>
  </si>
  <si>
    <t>① 철근을 가로로 배치하고 콘크리트를 다져 넣을 수 있게 된 블록. ② ＝가로근 삽입블록.</t>
  </si>
  <si>
    <t>699</t>
  </si>
  <si>
    <t>높이</t>
  </si>
  <si>
    <t>height, 高度</t>
  </si>
  <si>
    <t>아래에서 위까지의 수직적 길이를 말함</t>
  </si>
  <si>
    <t>6990</t>
  </si>
  <si>
    <t>높이 제한</t>
  </si>
  <si>
    <t>building height control, 高度 制限</t>
  </si>
  <si>
    <t>건축 제약 조건의 하나로 건축물의 높이 상한,하한,일조권 확보 등의 규정이 있다.</t>
  </si>
  <si>
    <t>6991</t>
  </si>
  <si>
    <t>뇌록</t>
  </si>
  <si>
    <t>磊綠,  綠</t>
  </si>
  <si>
    <t>잿빛을 띤 녹색의 칠감으로 바닥칠에 많이 쓰인다.</t>
  </si>
  <si>
    <t>6992</t>
  </si>
  <si>
    <t>뇌문</t>
  </si>
  <si>
    <t>fret, meander, 雷紋</t>
  </si>
  <si>
    <t>신석기 시대의 토기에서, 번개를 상징하는 네모꼴이나 마름모꼴을 여러 개 겹쳐 만든 무늬</t>
  </si>
  <si>
    <t>6993</t>
  </si>
  <si>
    <t>누가 강도</t>
  </si>
  <si>
    <t>superposed strength</t>
  </si>
  <si>
    <t>여러 개의 구성성분으로 이루어진 구조부재에서 개개의 구성성분의 강도를 더하여 산출한 부재의 내력</t>
  </si>
  <si>
    <t>6995</t>
  </si>
  <si>
    <t>누가강도식</t>
  </si>
  <si>
    <t>累加强度式</t>
  </si>
  <si>
    <t>여러 개의 구성성분으로 이루어진 구조부재에서 개개의 구성성분의 강도를 더하여 산출한 부재의 최종내력을 구하기 위한 식</t>
  </si>
  <si>
    <t>6997</t>
  </si>
  <si>
    <t>누각</t>
  </si>
  <si>
    <t>many storied building, tall building, 樓閣</t>
  </si>
  <si>
    <t>누와 각을 일컫는 말로서 층고가 높은 건물 또는 중층의 건물.</t>
  </si>
  <si>
    <t>6998</t>
  </si>
  <si>
    <t>누기</t>
  </si>
  <si>
    <t>공기 누설.</t>
  </si>
  <si>
    <t>6999</t>
  </si>
  <si>
    <t>3면접착</t>
  </si>
  <si>
    <t>① 줄눈에 충전된 실링재 등이 구성재 A‧B의 2면과 줄눈바닥의 바탕재 3면에 접착되어 있는 것. ② 타일붙임 등의 줄눈모르타르 접합, 실링재의 경우는 2면 접착으로 함.</t>
  </si>
  <si>
    <t>70</t>
  </si>
  <si>
    <t>가로널</t>
  </si>
  <si>
    <t>breast board</t>
  </si>
  <si>
    <t>① 흙파기면의 흙막이에 있어서 쓰이는 많은 널의 하나. ② 수평의 흙막이판으로 쓰일 경우의 판. ③ 각 단에 4장으로, 장방형의 상자 모양으로 형성한 경우는 ｢cribbing｣이라고도 함. ④ 가로널의 지지용 어미말뚝으로 I형강이나 H형강을 때려 박는데 이들은 ｢soldier beam｣이라 함.</t>
  </si>
  <si>
    <t>700</t>
  </si>
  <si>
    <t>누꿉</t>
  </si>
  <si>
    <t>누꿉창이라고도 하며  창문의 살 한 구획 사이에 따로 여닫게 된 작은 공기창을 말함</t>
  </si>
  <si>
    <t>7000</t>
  </si>
  <si>
    <t>누꿉창</t>
  </si>
  <si>
    <t>누꿉과 동일어로  창문의 살 한 구획 사이에 따로 여닫게 된 작은 공기창을 말함</t>
  </si>
  <si>
    <t>7001</t>
  </si>
  <si>
    <t>누다락</t>
  </si>
  <si>
    <t>loft, 樓－</t>
  </si>
  <si>
    <t>주거에서 다락이 있는 집의 위층을 말함</t>
  </si>
  <si>
    <t>7002</t>
  </si>
  <si>
    <t>누다락문</t>
  </si>
  <si>
    <t>누문과 동일어로 주거에서 다락이 있는 집의 위층애 달린 문을 말함</t>
  </si>
  <si>
    <t>7003</t>
  </si>
  <si>
    <t>누대</t>
  </si>
  <si>
    <t>towers, look-out, turret,, 樓臺</t>
  </si>
  <si>
    <t>누각, 누각럼 높은 건물와 같은 건물을 말하며 누사 또는 타워라고도 함</t>
  </si>
  <si>
    <t>7004</t>
  </si>
  <si>
    <t>누란</t>
  </si>
  <si>
    <t>樓欄</t>
  </si>
  <si>
    <t>누각의 난간을 말함</t>
  </si>
  <si>
    <t>7005</t>
  </si>
  <si>
    <t>누르개</t>
  </si>
  <si>
    <t>① 수평재‧경사재의 내민 끝 부분이 들리는 것을 방지하기 위해 눌러대는 나무. ② 누리개(累里介)라고도 한다. ③ 부연 안쪽 끝이나 들연 안 끝머리에 적심을 겸하여 사용되며, 처마하중에 의한 회전을 막는 역할을 한다. ｢부연누르개｣, ｢들연누르개｣로 사용됨.</t>
  </si>
  <si>
    <t>7006</t>
  </si>
  <si>
    <t>누름</t>
  </si>
  <si>
    <t>물질 따위에 압력을 가하여 그 부피를 줄임</t>
  </si>
  <si>
    <t>7007</t>
  </si>
  <si>
    <t>누름 모르타르</t>
  </si>
  <si>
    <t>protective mortar layer</t>
  </si>
  <si>
    <t>방수층을 보호힉 위해 시공하는 몰탈이며, 그 위부분에 마감제를 시공하기도 한다.</t>
  </si>
  <si>
    <t>7008</t>
  </si>
  <si>
    <t>가로널말뚝</t>
  </si>
  <si>
    <t>horizontal sheeting, horizontal sheathing</t>
  </si>
  <si>
    <t>흙파기에 있어 흙막이판을 수평으로 사용한 경우의 일컬음.</t>
  </si>
  <si>
    <t>701</t>
  </si>
  <si>
    <t>누름 줄눈</t>
  </si>
  <si>
    <t>stripped joint; raked joint</t>
  </si>
  <si>
    <t>줄눈대 없이 양생 전의 모르타르를 줄눈 흙칼을 사용하여 마무리한 줄눈</t>
  </si>
  <si>
    <t>7012</t>
  </si>
  <si>
    <t>누름 콘크리트</t>
  </si>
  <si>
    <t>protective concrete layer</t>
  </si>
  <si>
    <t>주로 보통, 잔자갈, 경량 콘크리트 등이 사용되는, 방수층과 같은것을 보호하기 위해 그 위에 붓는 콘크리트</t>
  </si>
  <si>
    <t>7014</t>
  </si>
  <si>
    <t>누름 퍼티</t>
  </si>
  <si>
    <t>front putty</t>
  </si>
  <si>
    <t>유리를 창호에 부착할 때 움직이지 않도록 하는 접합제의 하나.</t>
  </si>
  <si>
    <t>7015</t>
  </si>
  <si>
    <t>누름대</t>
  </si>
  <si>
    <t>bead, batten</t>
  </si>
  <si>
    <t>목재 외벽널이 들뜨지 않도록 눌러 주는 부재로 일반적으로 기둥 또는 샛기둥 위치에 댄다.</t>
  </si>
  <si>
    <t>7016</t>
  </si>
  <si>
    <t>누름대 비늘</t>
  </si>
  <si>
    <t>목재 외벽널이 들뜨지 않도록 눌러 주는 부재로 외벽널면에 꼭 맞도록 따낸 것.</t>
  </si>
  <si>
    <t>7017</t>
  </si>
  <si>
    <t>누름대 천장</t>
  </si>
  <si>
    <t>board and batten ceiling</t>
  </si>
  <si>
    <t>누름대를 이용한 천장 설치 방법으로, 벽과 천장 경계면에 돌림대를 두르고 여기에 누름대를 걸친 후 그 위에 천장판을 부착한다. 일반적인 천장 시공방법이다.</t>
  </si>
  <si>
    <t>7018</t>
  </si>
  <si>
    <t>누름대비닐판벽</t>
  </si>
  <si>
    <t>외벽널면에 꼭 맞도록 따낸 누름대비늘판으로 벽체를 시공한 것.</t>
  </si>
  <si>
    <t>7019</t>
  </si>
  <si>
    <t>가로널말뚝코퍼댐</t>
  </si>
  <si>
    <t>horizontal sheeting cofferdam</t>
  </si>
  <si>
    <t>가로널말뚝에 의한 코퍼댐(⇦).</t>
  </si>
  <si>
    <t>702</t>
  </si>
  <si>
    <t>누름볼트</t>
  </si>
  <si>
    <t>강구조에서 볼트 구멍을 뚫지 않고 볼트를 비틀어 넣어 체결하는 볼트.⇨탭볼트(＝).</t>
  </si>
  <si>
    <t>7020</t>
  </si>
  <si>
    <t>누름스위치</t>
  </si>
  <si>
    <t>push-button switch</t>
  </si>
  <si>
    <t>① 전등이나 작은 용량의 전기기기 회로(1줄)를 개폐할 수 있는 소형의 스위치. ② 두 개의 버튼이 있어 on을 누르면 점등, off는 소등이 되고, 양자는 연동장치로 되어 있음. ③ ＝푸시버튼스위치.</t>
  </si>
  <si>
    <t>7021</t>
  </si>
  <si>
    <t>누름철근</t>
  </si>
  <si>
    <t>① 철근 콘크리트 건물에서, 누르는 힘을 받기 위하여 넣은 철근. ② ⇨압축철근(＝).</t>
  </si>
  <si>
    <t>7022</t>
  </si>
  <si>
    <t>누름판</t>
  </si>
  <si>
    <t>push plate</t>
  </si>
  <si>
    <t>여닫이문에서 문 손잡이의 위치에 붙어 있어 눌러서 문을 밀어 열리게 하는 판</t>
  </si>
  <si>
    <t>7023</t>
  </si>
  <si>
    <t>누리개</t>
  </si>
  <si>
    <t>累里介</t>
  </si>
  <si>
    <t>① 수평재나 경사재의 위 끝이 들리는 것을 막기 위하여 눌러 대는 나무. ② ⇨누르개(＝).</t>
  </si>
  <si>
    <t>7025</t>
  </si>
  <si>
    <t>누마루</t>
  </si>
  <si>
    <t>upper floor, 樓抹樓</t>
  </si>
  <si>
    <t>주로 한옥에서 많이 사용되며 높게 만든 마루를 말함</t>
  </si>
  <si>
    <t>7026</t>
  </si>
  <si>
    <t>누목식 구조법</t>
  </si>
  <si>
    <t>log cabin, 累木式構造法</t>
  </si>
  <si>
    <t>통나무를 수평으로 겹쳐 쌓아서 벽체를 구성하는 방법으로 만든 건물 구축법</t>
  </si>
  <si>
    <t>7027</t>
  </si>
  <si>
    <t>누문</t>
  </si>
  <si>
    <t>gate of tower, 樓門</t>
  </si>
  <si>
    <t>누다락문과 동일어로  주거에서 다락이 있는 집의 위층애 달린 문을 말함</t>
  </si>
  <si>
    <t>7028</t>
  </si>
  <si>
    <t>누비줄</t>
  </si>
  <si>
    <t>목재 따위의 겉면에 누빈 것처럼 오목오목 들어간 여러 개의 골.</t>
  </si>
  <si>
    <t>7029</t>
  </si>
  <si>
    <t>가로단면</t>
  </si>
  <si>
    <t>⇨횡단면(＝).</t>
  </si>
  <si>
    <t>703</t>
  </si>
  <si>
    <t>누빔리벳</t>
  </si>
  <si>
    <t>stitch rivet</t>
  </si>
  <si>
    <t>합성되어있는 강 부재(部材)의 중간 부분에서, 각 부재끼리 통합되도록 띄엄띄엄 연결하는 리벳을 일컫는 말.</t>
  </si>
  <si>
    <t>7030</t>
  </si>
  <si>
    <t>누상주</t>
  </si>
  <si>
    <t>樓上柱</t>
  </si>
  <si>
    <t>누각의 위층에 위치한 기둥으로 누각의 아래에 위치한 누하주와 대비되는 기둥.</t>
  </si>
  <si>
    <t>7031</t>
  </si>
  <si>
    <t>누설 시험</t>
  </si>
  <si>
    <t>leaking test</t>
  </si>
  <si>
    <t>수압력이나 공기 압력 따위를 가하여 누설의 유무를 검사하는 일.</t>
  </si>
  <si>
    <t>7032</t>
  </si>
  <si>
    <t>누설방지용접</t>
  </si>
  <si>
    <t>seal weld, 漏泄防止鎔接</t>
  </si>
  <si>
    <t>용접의 한 종류로서, 가스, 액체와 같은 유체의 누설을 방지하기 위해 기밀성에 중점을 두었다.</t>
  </si>
  <si>
    <t>7033</t>
  </si>
  <si>
    <t>누설전류</t>
  </si>
  <si>
    <t>leakage current, 漏泄電流</t>
  </si>
  <si>
    <t>① 목적하는 곳 이외에 유출하는 전류. ② 절연물의 내부 또는 표면을 통하여 흐르는 미소 전류.</t>
  </si>
  <si>
    <t>7034</t>
  </si>
  <si>
    <t>누설탐지</t>
  </si>
  <si>
    <t>漏泄探知</t>
  </si>
  <si>
    <t>냉동장치 또는 어떠한 설비에 있어 유체의 누설 유무를 알아보기위한 탐지방법이다.</t>
  </si>
  <si>
    <t>7035</t>
  </si>
  <si>
    <t>누셀트수</t>
  </si>
  <si>
    <t>Nusselt number</t>
  </si>
  <si>
    <t>고체벽과 유체간의 열전달에 관한 무차원수. 전달열과 전도열의 비.</t>
  </si>
  <si>
    <t>7036</t>
  </si>
  <si>
    <t>누수</t>
  </si>
  <si>
    <t>leakage, 漏水</t>
  </si>
  <si>
    <t>① 수도관에서 새는 물. ② 지붕에서 물이 새는 등. 일반적으로 물이 새는 것을 칭함.</t>
  </si>
  <si>
    <t>7037</t>
  </si>
  <si>
    <t>누수구</t>
  </si>
  <si>
    <t>漏水口</t>
  </si>
  <si>
    <t>물이 새어 나오는 구멍을 일컫는 말.</t>
  </si>
  <si>
    <t>7038</t>
  </si>
  <si>
    <t>누수방지</t>
  </si>
  <si>
    <t>leakage protection), 漏水防止</t>
  </si>
  <si>
    <t>낡은 수도관이나 이음매 따위를 고쳐서 물이 새는 것을 막는 일.</t>
  </si>
  <si>
    <t>7039</t>
  </si>
  <si>
    <t>가로닫이</t>
  </si>
  <si>
    <t>橫開閉戶</t>
  </si>
  <si>
    <t>①가로(죄우‧수평)로 열고 닫는 창이나 문의 총칭. ② 미닫이‧미세기의 총칭.</t>
  </si>
  <si>
    <t>704</t>
  </si>
  <si>
    <t>누수율</t>
  </si>
  <si>
    <t>leakage ratio, 漏水率</t>
  </si>
  <si>
    <t>누수량과 배수량과의 비.</t>
  </si>
  <si>
    <t>7040</t>
  </si>
  <si>
    <t>누수의 크리프</t>
  </si>
  <si>
    <t>-creep</t>
  </si>
  <si>
    <t>침투수가 흙과 구조물의 접촉면을 따라 흐르는 것.</t>
  </si>
  <si>
    <t>7041</t>
  </si>
  <si>
    <t>누수탐지기</t>
  </si>
  <si>
    <t>leakage finder), 漏水探知器</t>
  </si>
  <si>
    <t>물이 새는 곳을 알아내는 기계. 물이 새어서 생기는 작은 진동을 전기 조작으로 포착하여 소리를 듣는다.</t>
  </si>
  <si>
    <t>7042</t>
  </si>
  <si>
    <t>누옥</t>
  </si>
  <si>
    <t>樓屋</t>
  </si>
  <si>
    <t>다락집을 말함</t>
  </si>
  <si>
    <t>7044</t>
  </si>
  <si>
    <t>누울외</t>
  </si>
  <si>
    <t>樓－椳</t>
  </si>
  <si>
    <t>외엮기로 구성하는 벽체에서 가로로 대는 외. 눌외 또는 가로외라고도 한다.</t>
  </si>
  <si>
    <t>7045</t>
  </si>
  <si>
    <t>누인돌</t>
  </si>
  <si>
    <t>주택의 뜰이나 정원 내에 조형미 또는 풍치가 나도록 배치한 돌을 가로로 길게 놓은 것.</t>
  </si>
  <si>
    <t>7046</t>
  </si>
  <si>
    <t>누인홈통</t>
  </si>
  <si>
    <t>흘러내린 홈통이라고도 불리며, 2층 지붕에서 1층 지붕까지 선홈통으로 내려온 것을 1층 지붕 처마홈통까지 연결하여 경사지어 누인 홈통이다.</t>
  </si>
  <si>
    <t>7047</t>
  </si>
  <si>
    <t>누적 도수 곡선</t>
  </si>
  <si>
    <t>cumulative frequency curve</t>
  </si>
  <si>
    <t>불규칙으로 변동하는 사상의 도수 분포로부터 도수를 변량이 작은 쪽에서 차례로 가한 누적 도수를 구하여 곡선 또는 꺽인선으로 표시한 그림.</t>
  </si>
  <si>
    <t>7048</t>
  </si>
  <si>
    <t>누적 분포 함수</t>
  </si>
  <si>
    <t>cumulative distribution function</t>
  </si>
  <si>
    <t>특정확률분포에서 임의의 값보다 크거나 작은 확률을 나타내는 함수.</t>
  </si>
  <si>
    <t>7049</t>
  </si>
  <si>
    <t>가로닫이문</t>
  </si>
  <si>
    <t>sliding door, 橫開閉門</t>
  </si>
  <si>
    <t>가로(수평‧좌우)로 열고 닫고 하는 문.</t>
  </si>
  <si>
    <t>705</t>
  </si>
  <si>
    <t>누적 소성 변형</t>
  </si>
  <si>
    <t>cumulative plastic deformation</t>
  </si>
  <si>
    <t>지진하중과 같은 주기 반복하중을 받는 구조체에서 각 하중단계별 발생하는 소성변형의 총합.</t>
  </si>
  <si>
    <t>7050</t>
  </si>
  <si>
    <t>누적 소성률</t>
  </si>
  <si>
    <t>cumulative ductility</t>
  </si>
  <si>
    <t>항복변형에 대한 누적 소성변형의 비율.</t>
  </si>
  <si>
    <t>7051</t>
  </si>
  <si>
    <t>누적곡선</t>
  </si>
  <si>
    <t>mass curve, summation graph, 累積曲線</t>
  </si>
  <si>
    <t>강우량이나 유출량과 같은 수문량의 누가치를 세로대로, 시간을 가로대로 표시한 곡선(그래프).</t>
  </si>
  <si>
    <t>7052</t>
  </si>
  <si>
    <t>누전</t>
  </si>
  <si>
    <t>electric leakage, 漏電</t>
  </si>
  <si>
    <t>절연(絶緣)이 불완전하거나 시설이 손상되어 전기가 전깃줄 밖으로 새어 흐름. 또는 그 전류.</t>
  </si>
  <si>
    <t>7053</t>
  </si>
  <si>
    <t>누전차단기</t>
  </si>
  <si>
    <t>earthleakage circuitbreaker, 漏電遮斷器</t>
  </si>
  <si>
    <t>충전되지 않은 금속 부분의 전압이나 누설된 전류에 의한 전원의 불평형 전류가 일정한 값을 초과하였을 때, 전원을 차단하도록 되어 있는 장치. 전압 동작형과 차전류 동작형이 있다.</t>
  </si>
  <si>
    <t>7054</t>
  </si>
  <si>
    <t>누정</t>
  </si>
  <si>
    <t>樓亭</t>
  </si>
  <si>
    <t>누각 또는 정자을 일컫는 말.</t>
  </si>
  <si>
    <t>7055</t>
  </si>
  <si>
    <t>누조</t>
  </si>
  <si>
    <t>樓槽</t>
  </si>
  <si>
    <t>성의 바깥문 위에 지은 다락집 둘레에 모인 물이 흘러내리도록 판 홈.</t>
  </si>
  <si>
    <t>7056</t>
  </si>
  <si>
    <t>누조석</t>
  </si>
  <si>
    <t>樓槽石</t>
  </si>
  <si>
    <t>물이 흘러내리도록 홈을 파 놓은 돌.</t>
  </si>
  <si>
    <t>7057</t>
  </si>
  <si>
    <t>누주</t>
  </si>
  <si>
    <t>clustered column, 樓柱</t>
  </si>
  <si>
    <t>이층 통재기둥(누각기둥)으로 사용되는 큰 목재. 다락 등에 높이 있는 기둥.</t>
  </si>
  <si>
    <t>7058</t>
  </si>
  <si>
    <t>누하주</t>
  </si>
  <si>
    <t>樓下柱</t>
  </si>
  <si>
    <t>누각의 아랫층에 위치한 기둥으로 누각의 위에 위치한 누상주와 대비되는 기둥.</t>
  </si>
  <si>
    <t>7059</t>
  </si>
  <si>
    <t>가로닫이창</t>
  </si>
  <si>
    <t>sliding window, 橫開閉窓</t>
  </si>
  <si>
    <t>① 가로(수평‧좌우)로 여닫는 창의 총칭. ② 미세기창‧미닫이창 등.</t>
  </si>
  <si>
    <t>706</t>
  </si>
  <si>
    <t>누혈</t>
  </si>
  <si>
    <t>漏穴</t>
  </si>
  <si>
    <t>물이 흘러내리도록 구멍을 뚫은 돌</t>
  </si>
  <si>
    <t>7060</t>
  </si>
  <si>
    <t>눈</t>
  </si>
  <si>
    <t>① 그물 따위에서 코와 코를 이어 이룬 구멍. ② 직물이나 섬유류의 표면 정리. ③ 당혜(唐鞋), 운혜(雲鞋) 따위에서 코와 뒤울의 꾸밈새. ④ 두 가지 재료의 끝이 맞추어지는 위치에 생기는 줄.</t>
  </si>
  <si>
    <t>7062</t>
  </si>
  <si>
    <t>눈금</t>
  </si>
  <si>
    <t>graduation</t>
  </si>
  <si>
    <t>자ㆍ저울ㆍ온도계 따위에 표시하여 길이ㆍ양(量)ㆍ도수(度數) 따위를 나타내는 금.</t>
  </si>
  <si>
    <t>7064</t>
  </si>
  <si>
    <t>눈널</t>
  </si>
  <si>
    <t>snow boards</t>
  </si>
  <si>
    <t>작고 긴 목재판으로 넓은 면을 만든 것. 물받이 등으로 받쳐 사용하여 물이 잘 흘러내리도록 하는데 쓰인다.</t>
  </si>
  <si>
    <t>7065</t>
  </si>
  <si>
    <t>눈땜</t>
  </si>
  <si>
    <t>갈라진 틈 또는 작은 구멍 따위를 메워 채우는 일.</t>
  </si>
  <si>
    <t>7066</t>
  </si>
  <si>
    <t>눈막이</t>
  </si>
  <si>
    <t>snow step; snow guard</t>
  </si>
  <si>
    <t>눈으로 의한 지붕의 피해를 막기 위해 설치하는 가로대 또는 특수환 기와 등</t>
  </si>
  <si>
    <t>7067</t>
  </si>
  <si>
    <t>눈막이 울타리</t>
  </si>
  <si>
    <t>a snowbreak wall, 防雪壁</t>
  </si>
  <si>
    <t>주로 산지 구릉지 등 경사지에서 폭설시 밀려 내려오는 눈덩이로 부터 경작지나 주택을 보호하기 위하여 설치하는 담장형식의 구조물</t>
  </si>
  <si>
    <t>7068</t>
  </si>
  <si>
    <t>가로대</t>
  </si>
  <si>
    <t>arm； bracket</t>
  </si>
  <si>
    <t>[1] 한끝이 기둥이나 벽에 붙어 있고 다른 끝이 뻗쳐 있는 횡목. = 까치발, 브래킷. [2] 비계의 천과 직각으로 붙여진 다듬 통나무. 비계판을 받쳐서 앞뒤의 기둥을 긴결한다.</t>
  </si>
  <si>
    <t>707</t>
  </si>
  <si>
    <t>눈먹임</t>
  </si>
  <si>
    <t>wood filling</t>
  </si>
  <si>
    <t>나무 칠공사에서 나뭇결에 토분‧퍼티 등을 고루 발라 채워서 평활한 칠 바탕을 만드는 것. 나무면의 방수성능을 높인다. 눈메움과 동일한 의미.</t>
  </si>
  <si>
    <t>7070</t>
  </si>
  <si>
    <t>눈메움</t>
  </si>
  <si>
    <t>나무 칠공사에서 나뭇결에 토분‧퍼티 등을 고루 발라 채워서 평활한 칠 바탕을 만드는 것. 나무면의 방수성능을 높인다. 눈먹임과 동일한 의미.</t>
  </si>
  <si>
    <t>7071</t>
  </si>
  <si>
    <t>눈부심</t>
  </si>
  <si>
    <t>glare, 眩輝</t>
  </si>
  <si>
    <t>세화0.5%</t>
  </si>
  <si>
    <t>7072</t>
  </si>
  <si>
    <t>눈사태</t>
  </si>
  <si>
    <t>avalanche, 雪崩</t>
  </si>
  <si>
    <t>자연현상인 눈의 축적이 거듭되고 이로 인한 하중의 증대로 안정적 고착과 안식각의 한계상태가 불안정 상태로 급속히 벗어나 일시에 무너져 내리는 현상</t>
  </si>
  <si>
    <t>7073</t>
  </si>
  <si>
    <t>눈썹 지붕</t>
  </si>
  <si>
    <t>지붕의 어느 한 쪽의 경사가 심하게 짧고 몰려있는 박공지붕 형태의 가파르고 좁은 지붕.</t>
  </si>
  <si>
    <t>7075</t>
  </si>
  <si>
    <t>눈썹바라지</t>
  </si>
  <si>
    <t>채광을 위해 방 외벽 위쪽으로 낸 작은 들창.</t>
  </si>
  <si>
    <t>7076</t>
  </si>
  <si>
    <t>눈썹지붕</t>
  </si>
  <si>
    <t>벽이나 지붕 끝에 물린 좁은 지붕.</t>
  </si>
  <si>
    <t>7077</t>
  </si>
  <si>
    <t>눈썹차양</t>
  </si>
  <si>
    <t>narrow eaves, narrow awning along the eaves, -遮陽</t>
  </si>
  <si>
    <t>벽 또는 지붕 끝에 기둥 없이 짧게 나온 널 등으로 내만든 차양.</t>
  </si>
  <si>
    <t>7078</t>
  </si>
  <si>
    <t>눈썹천장</t>
  </si>
  <si>
    <t>일반적으로, 우물반자의 형태를 띄는 천장으로, 선자의 짜임새와 추녀 뒷몸을 가리기 위해 툇간에 따로 설치한 천장</t>
  </si>
  <si>
    <t>7079</t>
  </si>
  <si>
    <t>눈의 측압</t>
  </si>
  <si>
    <t>snow induced lateral pressure</t>
  </si>
  <si>
    <t>건물외벽에 쌓인 눈이 벽면에 미치는 압력</t>
  </si>
  <si>
    <t>7080</t>
  </si>
  <si>
    <t>눌러깔기</t>
  </si>
  <si>
    <t>laid folding</t>
  </si>
  <si>
    <t>조이개를 쓰지 않고 마룻널을 틈 없이 까는 방법으로, 먼저 일정한 간격으로 마룻널을 깐 후 그 사이에 몇 개의 마룻널을 힘으로 눌러 깐다.</t>
  </si>
  <si>
    <t>7084</t>
  </si>
  <si>
    <t>눌림자국</t>
  </si>
  <si>
    <t>indentation, 壓痕</t>
  </si>
  <si>
    <t>모재 표면에 생기는 눌림자국. 일반적으로, 용접 후 전극 팁에 의해 생김.</t>
  </si>
  <si>
    <t>7085</t>
  </si>
  <si>
    <t>눌외</t>
  </si>
  <si>
    <t>외엮기로 구성하는 벽체에서 가로로 대는 외. 누울외 또는 가로외라고도 한다.</t>
  </si>
  <si>
    <t>7086</t>
  </si>
  <si>
    <t>눌휘</t>
  </si>
  <si>
    <t>기다란 부재에 가로로 누운 형상으로 그어져 있는 휘.</t>
  </si>
  <si>
    <t>7087</t>
  </si>
  <si>
    <t>뉘앙스</t>
  </si>
  <si>
    <t>nuance</t>
  </si>
  <si>
    <t>① 색채‧음‧의미‧분위기‧감정상의 섬세하고 미묘한 차이. ② 음악‧미술‧시‧소설 등 예술작품의 음‧색‧어감 등의 명암여운이 감정에 비치는 미세한 차이를 말하며, 프랑스어가 어원.</t>
  </si>
  <si>
    <t>7088</t>
  </si>
  <si>
    <t>뉴럴 네트워크</t>
  </si>
  <si>
    <t>neural network</t>
  </si>
  <si>
    <t>인간의 신경 회로를 모방한 공학적 정보 처리 네트워크로서, 이미 알고 있는 입력 자료와 출력 자료의 관계를 자기학습 시킴으로써 임의의 입력에 관한 출력 결과를 추정하는 방법. 신경망이라고도 함.</t>
  </si>
  <si>
    <t>7089</t>
  </si>
  <si>
    <t>가로등</t>
  </si>
  <si>
    <t>street lamp, 街路燈</t>
  </si>
  <si>
    <t>운전자나 보행자의 시야 확보를 위해 가로 가장자리에 높게 설치한 등 ＝거리등.</t>
  </si>
  <si>
    <t>709</t>
  </si>
  <si>
    <t>뉴마크의 β법</t>
  </si>
  <si>
    <t>Newmark's method</t>
  </si>
  <si>
    <t>동적해석의 수치해석법 중 가속도계의 해석을 포괄한 표현.</t>
  </si>
  <si>
    <t>7091</t>
  </si>
  <si>
    <t>뉴매틱 구조</t>
  </si>
  <si>
    <t>pneumatic structure</t>
  </si>
  <si>
    <t>⇨공기막 구조.</t>
  </si>
  <si>
    <t>7092</t>
  </si>
  <si>
    <t>뉴매틱 케이슨</t>
  </si>
  <si>
    <t>pneumatic caisson</t>
  </si>
  <si>
    <t>⇨오픈 케이슨</t>
  </si>
  <si>
    <t>7093</t>
  </si>
  <si>
    <t>뉴매틱리베터</t>
  </si>
  <si>
    <t>pneumatic riveter</t>
  </si>
  <si>
    <t>금속 재료를 서로 연결할 때 쓰는, 대가리가 둥글고 굵은 못을 박고 죄는 기계인 리베터를 압축공기에 의해 작동시킴.</t>
  </si>
  <si>
    <t>7094</t>
  </si>
  <si>
    <t>뉴매틱리베팅해머</t>
  </si>
  <si>
    <t>pneumatic riveting hammer, pneumatic hammer, 鋲打機</t>
  </si>
  <si>
    <t>압축공기를 이용한 해머</t>
  </si>
  <si>
    <t>7095</t>
  </si>
  <si>
    <t>뉴매틱케이슨</t>
  </si>
  <si>
    <t>둘레와 천장이 있는 궤. 물속에 가라앉히고 압축 공기로써 그 속에 있는 물을 빼낸 뒤에 사람이 들어가 물 밑에서 일을 하는 데 쓴다. ⇨잠함(＝).</t>
  </si>
  <si>
    <t>7096</t>
  </si>
  <si>
    <t>뉴매틱케이슨공법</t>
  </si>
  <si>
    <t>pneumatic caisson method</t>
  </si>
  <si>
    <t>케이슨 하부에 압축 공기를 넣어 공기의 압력으로 물이나 토사의 유입을 방지하면서 굴착하여 기초를 침하시키는 공법. ⇨잠합공법(＝).</t>
  </si>
  <si>
    <t>7097</t>
  </si>
  <si>
    <t>뉴매틱케이슨기초</t>
  </si>
  <si>
    <t>건물의 기둥이나 벽의 기초가 되고 경반(硬盤)이나 바위까지 잠함을 하강시켜서 만든 기초.</t>
  </si>
  <si>
    <t>7098</t>
  </si>
  <si>
    <t>뉴매틱케이슨기초공법</t>
  </si>
  <si>
    <t>케이슨 하부에 압축 공기를 넣어 공기의 압력으로 물이나 토사의 유입을 방지하면서 굴착하여 기초를 침하시키는 공법. ⇨공기잠함공법(＝).</t>
  </si>
  <si>
    <t>7099</t>
  </si>
  <si>
    <t>3상 3선식</t>
  </si>
  <si>
    <t>three-phase three-wire system</t>
  </si>
  <si>
    <t>120'씩 위상차가 있고, 크기가 같은 3상 전류의 합이 영(0)이 되는 원리를 사용하며, 각 위상의 이송 전선 3개 만으로 송전해서 되돌림 전선을 없앤 배선 방식. →배전 방식, 삼상 4선식.</t>
  </si>
  <si>
    <t>71</t>
  </si>
  <si>
    <t>가로막대공정표</t>
  </si>
  <si>
    <t>⇨횡선식 막대공정표(＝).</t>
  </si>
  <si>
    <t>710</t>
  </si>
  <si>
    <t>뉴매틱케이슨코퍼댐</t>
  </si>
  <si>
    <t>pneumatic-caisson cofferdam</t>
  </si>
  <si>
    <t>공사 기간 중에 구조물 축조 지역에 물이나 흙이 들어오지 않게 임시로 축조한 구조물을 잠함에 의해 행함.</t>
  </si>
  <si>
    <t>7100</t>
  </si>
  <si>
    <t>뉴매틱콘크리트타설기</t>
  </si>
  <si>
    <t>pneumatic concrete placing</t>
  </si>
  <si>
    <t>터널을 보수할 때 사용하는 콘크리트 타설기.</t>
  </si>
  <si>
    <t>7101</t>
  </si>
  <si>
    <t>뉴매틱해머</t>
  </si>
  <si>
    <t>pneumatic hammer</t>
  </si>
  <si>
    <t>압축 공기의 힘으로 움직이는 기계 해머</t>
  </si>
  <si>
    <t>7102</t>
  </si>
  <si>
    <t>뉴브루탈리즘</t>
  </si>
  <si>
    <t>New brutalism</t>
  </si>
  <si>
    <t>스미슨(Smison) 부부가 1953년부터 나타난 건축운동으로 르꼬르뷔제의 후기 건축을 많이 모방함</t>
  </si>
  <si>
    <t>7104</t>
  </si>
  <si>
    <t>뉴타운</t>
  </si>
  <si>
    <t>new town</t>
  </si>
  <si>
    <t>합리적인 도시기능을 수행하기위한 신도시 건설정책으로서 기존 대도시의 인구과밀화와 지역적 개발편중과 도시환경의 악화, 산업집중 등으로 인한 폐해를 개선하기 위해 도시 재개발 또는 신도시 건설을 통한 새롭고 합리적인 도시기능을 수행 할 수 있는 신도시의 한 유형 또는 개발방식을 말한다.</t>
  </si>
  <si>
    <t>7105</t>
  </si>
  <si>
    <t>뉴턴 유체</t>
  </si>
  <si>
    <t>Newtonian fluid</t>
  </si>
  <si>
    <t>전단 응력이 변형 속도에 비례하는 점성 유체. 공기나 물 등 천연의 유체는 모두 뉴턴 유체이다.</t>
  </si>
  <si>
    <t>7106</t>
  </si>
  <si>
    <t>뉴턴의 냉각 법칙</t>
  </si>
  <si>
    <t>Newton’s law of cooling</t>
  </si>
  <si>
    <t>고체 표면에서 유체로 전해지는 열량 Q는 고체 표면과 유체와의 온도차 Δθ에 비례한다는 법칙.</t>
  </si>
  <si>
    <t>7107</t>
  </si>
  <si>
    <t>느릅나무</t>
  </si>
  <si>
    <t>elm, elm tree, 楡木, 黃楡</t>
  </si>
  <si>
    <t>느릅나무과의 활엽수. 가로수, 정원수로 심고 목재는 건축재,선박,가구 등에 사용한다.</t>
  </si>
  <si>
    <t>7109</t>
  </si>
  <si>
    <t>가로망</t>
  </si>
  <si>
    <t>street net, 街路網</t>
  </si>
  <si>
    <t>여러 위계의 가로가 연결되면서 형성된 망상조직((網狀組織)</t>
  </si>
  <si>
    <t>711</t>
  </si>
  <si>
    <t>느리개</t>
  </si>
  <si>
    <t>middle moulding of wall</t>
  </si>
  <si>
    <t>7110</t>
  </si>
  <si>
    <t>느림</t>
  </si>
  <si>
    <t>streamer, tail, tag, tassel</t>
  </si>
  <si>
    <t>헝겊, 줄, 방울처럼 장막이나 깃발등의 가장자리에 장식으로 늘어뜨린 좁은 물체</t>
  </si>
  <si>
    <t>7111</t>
  </si>
  <si>
    <t>느림손걸이</t>
  </si>
  <si>
    <t>창 또는 문에 달린 손잡이의 끝든을 늘어뜨릴 수 있도록 만들어진 철물.</t>
  </si>
  <si>
    <t>7112</t>
  </si>
  <si>
    <t>느티나무</t>
  </si>
  <si>
    <t>zelkora, zelkora tree, 槻木</t>
  </si>
  <si>
    <t>느릅나무과의 낙엽활엽 교목. 산기슭이나 그늘진 곳에서 잘 자라고 한국,일본,몽골,중국,시베리아,유럽 등지에 넓게 분포한다.</t>
  </si>
  <si>
    <t>7114</t>
  </si>
  <si>
    <t>늑근</t>
  </si>
  <si>
    <t>stirrup, 肋筋</t>
  </si>
  <si>
    <t>① 콘크리트구조에서 보의 주근을 둘러싸고 이에 직각이 되게 또는 경사지게 배치한 복부 보강근으로서, 전단력 및 비틀림모멘트에 저항하도록 배치한 보강철근을 말한다. ② ＝스터럽. ③ 보의 전단응력도가 콘크리트의 허용전단응력도를 초과시에 넣음. ④  늑근은 굵은 철선을 조금 쓰는 것보다 가는 것을 많이 쓰는 것이 더욱 좋다. ⑤ 간격은 보춤의 3/4 이하 또는 30cm 이하.</t>
  </si>
  <si>
    <t>7115</t>
  </si>
  <si>
    <t>늑근비</t>
  </si>
  <si>
    <t>web reinforcement ratio</t>
  </si>
  <si>
    <t>① 늑근이 있는 위치에서의 총단면적을 보 폭과 늑근 간격을 곱한 값으로 나눈 값으로 백분율로 표시한다.</t>
  </si>
  <si>
    <t>7116</t>
  </si>
  <si>
    <t>늘음</t>
  </si>
  <si>
    <t>elongation, 伸長</t>
  </si>
  <si>
    <t>부재가 외부 하중을 받을 때 늘어난 부재 길이.</t>
  </si>
  <si>
    <t>7117</t>
  </si>
  <si>
    <t>늘음률</t>
  </si>
  <si>
    <t>elongation per unit length), 伸率</t>
  </si>
  <si>
    <t>파괴가 일어날 때, 두점 사이의 신장된 길이를 신장 전 처음 길이로 나눈 비 또는 값</t>
  </si>
  <si>
    <t>7118</t>
  </si>
  <si>
    <t>가로면적</t>
  </si>
  <si>
    <t>street area, 街路面積</t>
  </si>
  <si>
    <t>도로로 둘러싸인 구역에서 가로(street)가 차지하는 면적.</t>
  </si>
  <si>
    <t>712</t>
  </si>
  <si>
    <t>능</t>
  </si>
  <si>
    <t>royal tomb, 陵</t>
  </si>
  <si>
    <t>임금이나 왕, 왕비, 대군 등 최고 권력자인 왕족의 무덤</t>
  </si>
  <si>
    <t>7121</t>
  </si>
  <si>
    <t>능률</t>
  </si>
  <si>
    <t>일정한 시간에 할 수 있는 일의 비율.</t>
  </si>
  <si>
    <t>7122</t>
  </si>
  <si>
    <t>능률통제</t>
  </si>
  <si>
    <t>能率統制</t>
  </si>
  <si>
    <t>일의 작업 능률 또는 공사의 진척상황에 대한 파악과 통제.</t>
  </si>
  <si>
    <t>7123</t>
  </si>
  <si>
    <t>능문</t>
  </si>
  <si>
    <t>菱紋</t>
  </si>
  <si>
    <t>마름모꼴 무늬.</t>
  </si>
  <si>
    <t>7124</t>
  </si>
  <si>
    <t>능사</t>
  </si>
  <si>
    <t>陵寺</t>
  </si>
  <si>
    <t>능을 관리하기 위하여 세운 절.</t>
  </si>
  <si>
    <t>7125</t>
  </si>
  <si>
    <t>능산리고분</t>
  </si>
  <si>
    <t>陵山里古墳</t>
  </si>
  <si>
    <t>충청남도 부여군 부여읍 능산리에 있는 백제시대의 고분군으로서 사적 제14호이다. 만든시기는 대략 6세기 중엽~7세기 중엽으로 보이는데, 편년이 가장 앞서는 2호분이 부여로 천도한 성왕의 무덤으로 추정된다. 이 무덤들은 이전에 고구려와 중국 남조를 통해 받아들인 문화적 요소를 내포하면서도, 이를 완전히 소화시킨 백제 후기 고분미술의 중심적 위치에 자리잡고 있다.</t>
  </si>
  <si>
    <t>7126</t>
  </si>
  <si>
    <t>능선</t>
  </si>
  <si>
    <t>ridge, 稜線</t>
  </si>
  <si>
    <t>산봉우리와 산봉우리가 이어져 산지의 등줄기를 이루는 선을 말하며, 이를 산주리 또는 산등성이라고도 한다.</t>
  </si>
  <si>
    <t>7127</t>
  </si>
  <si>
    <t>능선 마무리</t>
  </si>
  <si>
    <t>① 벽면이 교차할 때 생기는 구석에 자리잡은 능선. ② 특수 흙손을 사용해 능선시공을 마무리 짓는 것.</t>
  </si>
  <si>
    <t>7128</t>
  </si>
  <si>
    <t>능수조팝나무</t>
  </si>
  <si>
    <t>thunberg spirea</t>
  </si>
  <si>
    <t>능수 조팝나무과의 낙엽 활엽관목. 4~5월에 흰 꽃이 피며 정원이나 공원에 식재, 군식(群植)에 적합하다.</t>
  </si>
  <si>
    <t>7129</t>
  </si>
  <si>
    <t>가로면적률</t>
  </si>
  <si>
    <t>street area ratio, 街路面積率</t>
  </si>
  <si>
    <t>가로의 면적을 도로로 둘러싸인 구역으로 나눈 비율.</t>
  </si>
  <si>
    <t>713</t>
  </si>
  <si>
    <t>능인전</t>
  </si>
  <si>
    <t>能仁殿</t>
  </si>
  <si>
    <t>모든 괴로움을 참고 중생을 구제하는 석가여래를 모신 건물의 이름.</t>
  </si>
  <si>
    <t>7130</t>
  </si>
  <si>
    <t>능침사</t>
  </si>
  <si>
    <t>陵寢寺</t>
  </si>
  <si>
    <t>왕릉을 수호하기 위해 설치한 절로서 능사라고도 함.</t>
  </si>
  <si>
    <t>7131</t>
  </si>
  <si>
    <t>능형</t>
  </si>
  <si>
    <t>菱形</t>
  </si>
  <si>
    <t>마름모꼴.</t>
  </si>
  <si>
    <t>7132</t>
  </si>
  <si>
    <t>능형 트러스</t>
  </si>
  <si>
    <t>diamond truss, 菱形truss</t>
  </si>
  <si>
    <t>강재의 뼈대 구조가 마름모꼴로 연결된 트러스.</t>
  </si>
  <si>
    <t>7133</t>
  </si>
  <si>
    <t>니</t>
  </si>
  <si>
    <t>knee</t>
  </si>
  <si>
    <t>선재(船材)의 직각 연결부에 안쪽으로 덧붙인 삼각재.</t>
  </si>
  <si>
    <t>7134</t>
  </si>
  <si>
    <t>니들</t>
  </si>
  <si>
    <t>needle</t>
  </si>
  <si>
    <t>① 대체로, 바늘이나 바늘 형태를 가진 것을 의미함.② 벽체를 관통하여 그 중량을 지지하는 것으로서, 언더피닝에 쓰이는 가설 부재.</t>
  </si>
  <si>
    <t>7137</t>
  </si>
  <si>
    <t>니들밸브</t>
  </si>
  <si>
    <t>needle valve</t>
  </si>
  <si>
    <t>침밸브라고도 하며, 압력상승에 따른 배관 및 가압설비의 보호를 위한 밸브의 한 종류</t>
  </si>
  <si>
    <t>7138</t>
  </si>
  <si>
    <t>니들비계</t>
  </si>
  <si>
    <t>needle beam scaffold, needle scaffold, 針飛階</t>
  </si>
  <si>
    <t>벽체를 관통하여 그 중량을 지지하는 것으로서, 언더피닝에 쓰이는 가설 부재인 니들에 달리는 비계.</t>
  </si>
  <si>
    <t>7139</t>
  </si>
  <si>
    <t>가로모따기</t>
  </si>
  <si>
    <t>corner cut-off, 街路－</t>
  </si>
  <si>
    <t>(=가각전제)</t>
  </si>
  <si>
    <t>714</t>
  </si>
  <si>
    <t>니들재</t>
  </si>
  <si>
    <t>needle, needle beam</t>
  </si>
  <si>
    <t>벽체를 관통하여 그 중량을 지지하는 것으로서, 언더피닝에 쓰이는 가설 부재. ⇨니들(＝).</t>
  </si>
  <si>
    <t>7140</t>
  </si>
  <si>
    <t>니브레이스</t>
  </si>
  <si>
    <t>knee brace</t>
  </si>
  <si>
    <t>구조뼈대를 보강하는 역할을 하는 모서리에 설치된 가새.</t>
  </si>
  <si>
    <t>7141</t>
  </si>
  <si>
    <t>니스</t>
  </si>
  <si>
    <t>① 합성수지, 아스팔트, 안료 등에 건성유나 용제를 첨가한 것. 밑바탕이 보이는 투명한 도장으로 천연수지 바니시, 오일바니시, 합성 수지 바니시 등이 있다. 내후성, 내알카리성은 약하지만 내수성이 있으며 목재부 등의 밑바탕 무늬를 살리고 싶은 경우에 사용된다. 바닥이나 벽에는 품격높은 마무리가 된다.② ＝바니시.</t>
  </si>
  <si>
    <t>7142</t>
  </si>
  <si>
    <t>니치</t>
  </si>
  <si>
    <t>niche</t>
  </si>
  <si>
    <t>감실, 벽감으로도 표현되며 서양건축에서 조각물등을 놓기위한 장치로 벽면을 부분적으로 오목하게 파서 만듬</t>
  </si>
  <si>
    <t>7143</t>
  </si>
  <si>
    <t>니켈</t>
  </si>
  <si>
    <t>nickel</t>
  </si>
  <si>
    <t>① 원자번호 28번의 원소 이름인 니켈(nickel)은 ‘악마(혹은 귀신)’라는 뜻의 독일어 단어를 따서 이름 지어진 원소인데, 니켈은 그 이름의 유래와는 달리 다양한 곳에서 아주 요긴하게 사용되는 금속.② 순니켈은 건축재료로는 별로 이용되지 않으나 각종 합금으로 널리 쓰임.③ 건축용의 니켈 합금으로는 니켈실버‧모넬메탈‧니크롬 등이 있음.</t>
  </si>
  <si>
    <t>7145</t>
  </si>
  <si>
    <t>니켈(기)합금피복아크용접봉</t>
  </si>
  <si>
    <t>모넬, 인코넬 따위와 함께 쓰이는 용접봉으로서, 니켈을 주성분으로 하여 용접 금속을 만드는 피복아아크 용접봉이다.</t>
  </si>
  <si>
    <t>7146</t>
  </si>
  <si>
    <t>니켈실버</t>
  </si>
  <si>
    <t>nickel silver</t>
  </si>
  <si>
    <t>① 구리, 아연, 니켈 따위를 합금하여 만든 금속. 빛이 희고 녹슬지 않으며 상온에서 가공하기 쉬워서 식기나 장식품을 만드는 데 많이 쓴다.② = 양은</t>
  </si>
  <si>
    <t>7147</t>
  </si>
  <si>
    <t>니켈카드뮴 축전지</t>
  </si>
  <si>
    <t>Ni-Cd battery</t>
  </si>
  <si>
    <t>대표적인 알칼리 축전지. 양극에 수산화제이니켈, 음극에 카드뮴을 사용한다. 공칭 전압은 1.2V.</t>
  </si>
  <si>
    <t>7148</t>
  </si>
  <si>
    <t>니크롬선</t>
  </si>
  <si>
    <t>nichrome wire, -線</t>
  </si>
  <si>
    <t>니켈과 크롬의 합금으로 만든 선. 전기로와 같은 공업용 고온 발열체, 가정용 전기풍로 따위의 절연선 또는 저항선으로 쓴다.</t>
  </si>
  <si>
    <t>7149</t>
  </si>
  <si>
    <t>가로방향경사</t>
  </si>
  <si>
    <t>橫方向傾斜</t>
  </si>
  <si>
    <t>온수온돌에서 방열관 중 직관길이 방향에 대하여 가로방향의 경사.</t>
  </si>
  <si>
    <t>715</t>
  </si>
  <si>
    <t>니트</t>
  </si>
  <si>
    <t>nit</t>
  </si>
  <si>
    <t>① 휘도(輝度) 단위의 하나. ② 1평방미터당(當) 1칸델라 정도의 광도(光度)를 지니는 표면의 휘도. ③ 기호는 ｢nt.｣.</t>
  </si>
  <si>
    <t>7150</t>
  </si>
  <si>
    <t>니트로셀룰로오스도료</t>
  </si>
  <si>
    <t>섬유소나 합성수지 용액에 수지(樹脂), 가소제(可塑劑), 안료 따위를 섞은 도료. 쉽게 마르고 오래가는 특징이 있다. ⇨래커(＝).</t>
  </si>
  <si>
    <t>7151</t>
  </si>
  <si>
    <t>니트시멘트</t>
  </si>
  <si>
    <t>neat cement</t>
  </si>
  <si>
    <t>딱딱하게 굳지 않은 상태의 수경성 시멘트.</t>
  </si>
  <si>
    <t>7152</t>
  </si>
  <si>
    <t>니트플라스터</t>
  </si>
  <si>
    <t>neat plaster</t>
  </si>
  <si>
    <t>모래와 같은 외부 첨가물을 사용하지 않은 플라스터를 일컫는 말.</t>
  </si>
  <si>
    <t>7153</t>
  </si>
  <si>
    <t>니퍼</t>
  </si>
  <si>
    <t>nipper, cutting nipper</t>
  </si>
  <si>
    <t>전선이나 철사를 절단하는 데 쓰는 공구.</t>
  </si>
  <si>
    <t>7154</t>
  </si>
  <si>
    <t>니플</t>
  </si>
  <si>
    <t>nipple</t>
  </si>
  <si>
    <t>기계적인 작동 부위에 그리스를 주유하기 위하여 설치한 주입구.</t>
  </si>
  <si>
    <t>7155</t>
  </si>
  <si>
    <t>닐러</t>
  </si>
  <si>
    <t>kneeler,knee-stone</t>
  </si>
  <si>
    <t>박공벽의 두겁돌(coping) 지지하기 위해 윗면은 경사지고 밑면은 평평하게 만든 돌.</t>
  </si>
  <si>
    <t>7156</t>
  </si>
  <si>
    <t>다각각</t>
  </si>
  <si>
    <t>多角閣</t>
  </si>
  <si>
    <t>다각집으로 불리우며 각이 여러개로 이루어진 집을 말함</t>
  </si>
  <si>
    <t>7157</t>
  </si>
  <si>
    <t>다각옥</t>
  </si>
  <si>
    <t>多角屋</t>
  </si>
  <si>
    <t>다각집과 동의어로 각이 여러개로 이루어진 집을 말함</t>
  </si>
  <si>
    <t>7158</t>
  </si>
  <si>
    <t>다각지붕</t>
  </si>
  <si>
    <t>多角－</t>
  </si>
  <si>
    <t>지붕종류중 하나로 평면형태에 따라 여러 형태가 있음</t>
  </si>
  <si>
    <t>7159</t>
  </si>
  <si>
    <t>가로방향력</t>
  </si>
  <si>
    <t>lateral force, 橫方向力</t>
  </si>
  <si>
    <t>지진하중이나 풍하중과 같이 지표에 수직으로 서있는 건축물의 횡방향으로 작용하는 힘.</t>
  </si>
  <si>
    <t>716</t>
  </si>
  <si>
    <t>다각집</t>
  </si>
  <si>
    <t>polygonal plan house, 多角屋</t>
  </si>
  <si>
    <t>다각옥, 다각각과 동의어로 추녀의 마루가 여러개로 된 집을 말함</t>
  </si>
  <si>
    <t>7160</t>
  </si>
  <si>
    <t>다각탑</t>
  </si>
  <si>
    <t>multi lateral tower, 多角塔</t>
  </si>
  <si>
    <t>탑신의 평면이 다각으로 된 탑으로 지붕도 다각형을 이루게 됨</t>
  </si>
  <si>
    <t>7161</t>
  </si>
  <si>
    <t>다각형 쌓기</t>
  </si>
  <si>
    <t>polygonal walling, 多角形組積</t>
  </si>
  <si>
    <t>불규칙한 줄눈을 통해 다양한 모양의 돌을 쌓는 것.</t>
  </si>
  <si>
    <t>7162</t>
  </si>
  <si>
    <t>다간극 피뢰기</t>
  </si>
  <si>
    <t>multi-gap arrester, 多間隙避雷器</t>
  </si>
  <si>
    <t>방전부에 여러 개의 방전용 간극을 둔 피뢰기. 우뢰와 같은 높은 전압이 인가되면 대지에 접속된 간극으로 불꽃 방전을 일으키고, 대지에 전류를 흘려보내 전기 기기에 가해지는 전압을 억제한다.</t>
  </si>
  <si>
    <t>7163</t>
  </si>
  <si>
    <t>다갈못</t>
  </si>
  <si>
    <t>7164</t>
  </si>
  <si>
    <t>다공</t>
  </si>
  <si>
    <t>porosity, 多孔</t>
  </si>
  <si>
    <t>① 구멍이 많음. ② ⇨다공질.</t>
  </si>
  <si>
    <t>7167</t>
  </si>
  <si>
    <t>다공 집수관</t>
  </si>
  <si>
    <t>perforated pipe, 多孔集水管</t>
  </si>
  <si>
    <t>비교적 얕은 위치의 지하수를 집수해서 취수 또는 배수를 위해 관의 측면에 많은 구멍을 뚫은 관.</t>
  </si>
  <si>
    <t>7168</t>
  </si>
  <si>
    <t>다공성</t>
  </si>
  <si>
    <t>porosity, 多孔性</t>
  </si>
  <si>
    <t>① 재료 내부에 매우 많은 구멍이 존재하는 성질. ② 다공성인 재료는 무게가 가볍고, 단열 및 흡음능력이 뛰어남.</t>
  </si>
  <si>
    <t>7169</t>
  </si>
  <si>
    <t>가로배근</t>
  </si>
  <si>
    <t>① ⇨가로근(=). ② ⇨가로철근.</t>
  </si>
  <si>
    <t>717</t>
  </si>
  <si>
    <t>다공슬래그</t>
  </si>
  <si>
    <t>porous slag, 多孔－</t>
  </si>
  <si>
    <t>용접후의 찌꺼기인 슬래그 뒷면에 많은 구멍을 가지고 있는 것</t>
  </si>
  <si>
    <t>7170</t>
  </si>
  <si>
    <t>다공슬래브집수장치</t>
  </si>
  <si>
    <t>porous slab type, 多孔－集水裝置</t>
  </si>
  <si>
    <t>콘크리트 슬래브를 다공으로 만든 집수장치를 말한다. 여기서 콘크리트 슬래브란 건축에서 구조물의 바닥이나 천장을 구성하고 있는 판 형상의 구조 부재를 의미한다.</t>
  </si>
  <si>
    <t>7171</t>
  </si>
  <si>
    <t>다공시멘트블록</t>
  </si>
  <si>
    <t>cellular cement block, 多孔－</t>
  </si>
  <si>
    <t>일반적인 시멘트블록과 비교하여 잔구멍이 많고 경량으로 내부‧칸막이벽 등에 사용하는 시멘트블록.</t>
  </si>
  <si>
    <t>7172</t>
  </si>
  <si>
    <t>다공질</t>
  </si>
  <si>
    <t>porosity, 多孔質</t>
  </si>
  <si>
    <t>여러모양과 크기의 구멍이 많이 나있는 물질</t>
  </si>
  <si>
    <t>7173</t>
  </si>
  <si>
    <t>다공질 흡음재</t>
  </si>
  <si>
    <t>porous sound absorbing material, 多孔質吸音材</t>
  </si>
  <si>
    <t>유리솜, 암면, 발포재, 천류 따위와 같이 구멍이 많은 흡음재.</t>
  </si>
  <si>
    <t>7174</t>
  </si>
  <si>
    <t>다공질벽돌</t>
  </si>
  <si>
    <t>porous brick, 多孔質壁乭</t>
  </si>
  <si>
    <t>① 다공질의 경량으로 된 벽돌. ② 유기질 분말(탄분‧톱밥 등)과 점토를 원료로 혼합 성형하여 소성한 벽돌. ③ 비중이 보통벽돌에 비해 작아 가공하거나 절단이 쉽고 못질도 가능하나 흡수율은 비교적 크다. ④ 보온 · 흡음성이 있어 보온벽이나 방음벽으로 이용되지만 강도부족으로 인하여 구조재용으로는 부적합하다. ⑤ ＝다공벽돌.</t>
  </si>
  <si>
    <t>7175</t>
  </si>
  <si>
    <t>다공질재</t>
  </si>
  <si>
    <t>porous materials, 多孔質材</t>
  </si>
  <si>
    <t>작은 구멍이 많이 나있는 재료에 대한 총칭</t>
  </si>
  <si>
    <t>7176</t>
  </si>
  <si>
    <t>다공질콘크리트</t>
  </si>
  <si>
    <t>porous concrete, 多孔質-</t>
  </si>
  <si>
    <t>작은 구멍이 많이 있는 경량 콘크리트</t>
  </si>
  <si>
    <t>7177</t>
  </si>
  <si>
    <t>다공질판</t>
  </si>
  <si>
    <t>porous stone, 多孔質板</t>
  </si>
  <si>
    <t>판 내에 있는 많은 구멍을 통해 흙의 출입은 불가하지만 물은 통하게 만든 다공질의 판.</t>
  </si>
  <si>
    <t>7178</t>
  </si>
  <si>
    <t>다공판 배출구</t>
  </si>
  <si>
    <t>perforated grille, 多孔板排出口</t>
  </si>
  <si>
    <t>타발 철판에 틀을 설치한 직사각형의 난방 또는 환기용 배출구.</t>
  </si>
  <si>
    <t>7179</t>
  </si>
  <si>
    <t>가로변</t>
  </si>
  <si>
    <t>road side, 街路邊</t>
  </si>
  <si>
    <t>가로(street)의 가장자리 부분.</t>
  </si>
  <si>
    <t>718</t>
  </si>
  <si>
    <t>다극스포트용접</t>
  </si>
  <si>
    <t>multiple spot welding, 多極點鎔接</t>
  </si>
  <si>
    <t>한번에 많은 곳의 용접을 점용접으로 실시하는 방법으로서, 용접작업 속도의 증가와 변형 방지를 목적으로 한다.</t>
  </si>
  <si>
    <t>7180</t>
  </si>
  <si>
    <t>다능공</t>
  </si>
  <si>
    <t>多能工</t>
  </si>
  <si>
    <t>다재다능한 능력을 가진 인재</t>
  </si>
  <si>
    <t>7181</t>
  </si>
  <si>
    <t>다다미</t>
  </si>
  <si>
    <t>straw mat, 疊</t>
  </si>
  <si>
    <t>일본의 주택에서 사용하는 볏집으로 된 바닥 깔기의 하나.</t>
  </si>
  <si>
    <t>7182</t>
  </si>
  <si>
    <t>다다미 가장자리</t>
  </si>
  <si>
    <t>돌림띠천이라고도 하며, 명주, 마, 목연 등이 사용되는 다다미 앞면의 가장자리를 띠감는 천</t>
  </si>
  <si>
    <t>7183</t>
  </si>
  <si>
    <t>다다미 객석</t>
  </si>
  <si>
    <t>관람석의 형태를 일본 전통극장 또는 스모 경기장 좌석의 바닥에 앉는 형태를 네모로  칸막이 한 것</t>
  </si>
  <si>
    <t>7184</t>
  </si>
  <si>
    <t>다다미 깔기</t>
  </si>
  <si>
    <t>일식 매트의 일종인 다다미를 방바닥 전면에 깐 것.</t>
  </si>
  <si>
    <t>7185</t>
  </si>
  <si>
    <t>다다미 나누기</t>
  </si>
  <si>
    <t>다다미 크기를 기준으로 건물계획시 기본 치수 체계를 결정하는 것.</t>
  </si>
  <si>
    <t>7186</t>
  </si>
  <si>
    <t>다다미 마루</t>
  </si>
  <si>
    <t>볏짚을 엮어 만든 일본 전통식 바닥재 다다미로 만든 마루.</t>
  </si>
  <si>
    <t>7187</t>
  </si>
  <si>
    <t>다다미 앞면</t>
  </si>
  <si>
    <t>세로실로 마, 목연실 등, 가로실로 골풀 등이 사용되며, 일본 주택의 다다미 위에 씌운 골풀로 만든 돗자리.</t>
  </si>
  <si>
    <t>7189</t>
  </si>
  <si>
    <t>가로변형</t>
  </si>
  <si>
    <t>lateral[transversal] strain, 橫變形</t>
  </si>
  <si>
    <t>하중 가력방향의 직각으로 발생하는 변형</t>
  </si>
  <si>
    <t>719</t>
  </si>
  <si>
    <t>다단</t>
  </si>
  <si>
    <t>多段</t>
  </si>
  <si>
    <t>여러 층의 단을 일컫는 말.</t>
  </si>
  <si>
    <t>7190</t>
  </si>
  <si>
    <t>다단식펌프</t>
  </si>
  <si>
    <t>multistage pump), 多段式－</t>
  </si>
  <si>
    <t>① 날개차의 외주에 안내 날개를 갖는 와권(渦卷) 펌프. 고양정의 펌프로 사용되며, 양정을 더욱 높이려면 동일축상에 같은 형의 날개를 2개 이상 직렬로 이은 다단식으로 한다.② ⇨터빈펌프(＝).</t>
  </si>
  <si>
    <t>7192</t>
  </si>
  <si>
    <t>다단압축</t>
  </si>
  <si>
    <t>compund compression, 多段壓軸</t>
  </si>
  <si>
    <t>증발 온도가 저하하여 압력이 낮아지면 압축비가 커지게 된다. 1대의 압축기로 응축 압력까지 냉매 가스를 압축하는 것이 무리이므로, 단수를 나누어 압축함으로써 토출가스 온도의 현저한 상승을 방지하여 냉동기를 효율적으로 운전하는 방식이다.</t>
  </si>
  <si>
    <t>7193</t>
  </si>
  <si>
    <t>다단압축기</t>
  </si>
  <si>
    <t>multistage compressor, 多段壓縮機</t>
  </si>
  <si>
    <t>압축 압력을 높이기 위해 한대로 다단 압축을 하는 압축기이다. 왕복 압축기는 2조 또는 그 이상의 실린더 및 피스톤이 있고, 원심 압축기와 축류 왕복기는 2개 또는 그 이상의 날개 바퀴를 갖고 있다.</t>
  </si>
  <si>
    <t>7194</t>
  </si>
  <si>
    <t>다단펌프</t>
  </si>
  <si>
    <t>多段-</t>
  </si>
  <si>
    <t>7195</t>
  </si>
  <si>
    <t>다듬 널빤지</t>
  </si>
  <si>
    <t>untrimmed board, unsquared board, wane</t>
  </si>
  <si>
    <t>귀붙임널이라고도 불리는 다듬널로서, 양끝 또는 한쪽 끝에 둥근 부분을 가지고 있다. 반대말로는 둥근 다듬판이 있다.</t>
  </si>
  <si>
    <t>7196</t>
  </si>
  <si>
    <t>다듬 분할재</t>
  </si>
  <si>
    <t>strip, scantling</t>
  </si>
  <si>
    <t>설재를 톱으로 다듬어서 만든 제재품의 하나이다.</t>
  </si>
  <si>
    <t>7197</t>
  </si>
  <si>
    <t>다듬각</t>
  </si>
  <si>
    <t>sawn square wood, squared timber</t>
  </si>
  <si>
    <t>① 횡방향으로 자른 단면이 정사각형, 직사각형의 정각과 평각으로 구분되는, 한변의 길이가 7.5cm이상의 제재품이다. ② →각재.</t>
  </si>
  <si>
    <t>7198</t>
  </si>
  <si>
    <t>다듬기</t>
  </si>
  <si>
    <t>석재 또는 여타 재료의 날 따위를 만들 때 잔손질로 매만지는 일.</t>
  </si>
  <si>
    <t>7199</t>
  </si>
  <si>
    <t>3상 4선식</t>
  </si>
  <si>
    <t>three-phase four-wire system</t>
  </si>
  <si>
    <t>3상 전류의 각 상의 전류 크기가 다른 경우는 전류합이 0이 안 되므로 1개의 되돌림 전선을 더해 이송선 3개, 되돌럼선 1개로 해서 배전하는 방식. →3상 3선식.</t>
  </si>
  <si>
    <t>72</t>
  </si>
  <si>
    <t>가로변형도</t>
  </si>
  <si>
    <t>lateral [ransversal strain intensity], 橫變形度</t>
  </si>
  <si>
    <t>하중 가력방향의 직각으로 발생하는 변형도</t>
  </si>
  <si>
    <t>720</t>
  </si>
  <si>
    <t>다듬돌</t>
  </si>
  <si>
    <t>cut stone, ashlar</t>
  </si>
  <si>
    <t>필요한 크기로 자른 돌의 표면이나 모서리를 곱게 다듬은 돌</t>
  </si>
  <si>
    <t>7200</t>
  </si>
  <si>
    <t>다듬돌막쌓기</t>
  </si>
  <si>
    <t>broken-range ashlar masonry</t>
  </si>
  <si>
    <t>각 층마다 돌의 높이가 일부 달라 다듬돌을 수평줄눈이 부분적으로만 연속되게 쌓기.</t>
  </si>
  <si>
    <t>7201</t>
  </si>
  <si>
    <t>다듬돌바른층쌓기</t>
  </si>
  <si>
    <t>range masonry, ashlar coursed, ashlar masonry</t>
  </si>
  <si>
    <t>돌쌓기의 일종으로 다듬돌을 각 층마다 돌의 높이를 맞추어 수평줄눈이 일직선이 되도록 쌓는 방법.</t>
  </si>
  <si>
    <t>7202</t>
  </si>
  <si>
    <t>다듬돌쌓기</t>
  </si>
  <si>
    <t>ashlar work, cut-stone work</t>
  </si>
  <si>
    <t>① 필요한 크기로 잘라 표면이나 모서리를 곱게 다듬은 돌을 쌓는 것. ② ⇨막쌓기.</t>
  </si>
  <si>
    <t>7203</t>
  </si>
  <si>
    <t>다듬돌완자쌓기</t>
  </si>
  <si>
    <t>random range ashlar masonry</t>
  </si>
  <si>
    <t>다듬돌(일정한 모양과 크기로 다듬어 가공한 돌)을 완자무늬(卍자 모양을 이어서 만든 무늬)로 쌓는 것.</t>
  </si>
  <si>
    <t>7204</t>
  </si>
  <si>
    <t>다듬돌통줄눈쌓기</t>
  </si>
  <si>
    <t>다듬돌(일정한 모양과 크기로 다듬어 가공한 돌)쌓기의 줄눈이 통줄눈(상하단의 세로 줄눈이 직선으로 되는 줄눈)으로 되게 쌓는 것.</t>
  </si>
  <si>
    <t>7205</t>
  </si>
  <si>
    <t>다듬면</t>
  </si>
  <si>
    <t>sawed surface, rough sawn face</t>
  </si>
  <si>
    <t>석재를 장비를 사용하여 매끈하게 다듬은 면</t>
  </si>
  <si>
    <t>7206</t>
  </si>
  <si>
    <t>다듬은 물건</t>
  </si>
  <si>
    <t>turning processed member</t>
  </si>
  <si>
    <t>계단의 난간이나 누름대 등에 쓰이는 목제품으로서, 녹로 세공 또는 목공 선반을 통해 세공한 단면이 원형인 형상을 띈다.</t>
  </si>
  <si>
    <t>7207</t>
  </si>
  <si>
    <t>다듬재</t>
  </si>
  <si>
    <t>sawn wood, lumber</t>
  </si>
  <si>
    <t>요구된 크기나 모양으로 다듬은 제재품을 말하며 동일어로는 제재가 있다.</t>
  </si>
  <si>
    <t>7208</t>
  </si>
  <si>
    <t>다듬질</t>
  </si>
  <si>
    <t>가공하는 물품의 표면을 마지막으로 손질하는 다듬질의 종류.</t>
  </si>
  <si>
    <t>7209</t>
  </si>
  <si>
    <t>가로변형률</t>
  </si>
  <si>
    <t>lateral strain ratio, 橫變形率</t>
  </si>
  <si>
    <t>하중 가력방향의 직각으로 발생하는 변형률.</t>
  </si>
  <si>
    <t>721</t>
  </si>
  <si>
    <t>다듬질대패</t>
  </si>
  <si>
    <t>목재의 표면을 맨 나중에 정밀 평활하게 다듬질하는 데 사용하는 대패</t>
  </si>
  <si>
    <t>7210</t>
  </si>
  <si>
    <t>다듬질용접</t>
  </si>
  <si>
    <t>weld machined flush, flush weld</t>
  </si>
  <si>
    <t>외관이 멀쩡한 고산화티타늄계의 용접봉을 주로 사용하는 용접으로서, 표면을 깨끗하게 하는데에 주요 목적을 둔다.</t>
  </si>
  <si>
    <t>7211</t>
  </si>
  <si>
    <t>다듬질줄</t>
  </si>
  <si>
    <t>smooth-cut file</t>
  </si>
  <si>
    <t>줄눈이 가장 부드럽고 조밀한 줄로서 마지막 끝내기 다듬질용으로 쓰이는 줄을 말한다.</t>
  </si>
  <si>
    <t>7212</t>
  </si>
  <si>
    <t>다듬흙</t>
  </si>
  <si>
    <t>소석회를 통해 물로 반죽하여 물의 성질을 갖는 가용성 규산분이나 알루미나에 가해진 암석 풍화물</t>
  </si>
  <si>
    <t>7213</t>
  </si>
  <si>
    <t>다라니</t>
  </si>
  <si>
    <t>반자 형태의 천장.</t>
  </si>
  <si>
    <t>7214</t>
  </si>
  <si>
    <t>다라니틀</t>
  </si>
  <si>
    <t>반자의 틀.</t>
  </si>
  <si>
    <t>7215</t>
  </si>
  <si>
    <t>다락</t>
  </si>
  <si>
    <t>upper stor[e]y, loft over a kitchen</t>
  </si>
  <si>
    <t>지붕 속에 따로 꾸민 높은 공간으로서 보통 부엌 천장위에서 물건을 수납하는 공간으로 사용함.</t>
  </si>
  <si>
    <t>7216</t>
  </si>
  <si>
    <t>다락기둥</t>
  </si>
  <si>
    <t>樓柱</t>
  </si>
  <si>
    <t>다락집에 세운 기둥으로 일반적으로 통재로 길게 되어 있다.</t>
  </si>
  <si>
    <t>7217</t>
  </si>
  <si>
    <t>다락마루</t>
  </si>
  <si>
    <t>다락처럼 높게 만든 마루로 누마루로도 불린다.</t>
  </si>
  <si>
    <t>7218</t>
  </si>
  <si>
    <t>다락문</t>
  </si>
  <si>
    <t>-門</t>
  </si>
  <si>
    <t>다락에 설치한 문.</t>
  </si>
  <si>
    <t>7219</t>
  </si>
  <si>
    <t>가로보</t>
  </si>
  <si>
    <t>floor beam, 橫梁,  橫桁</t>
  </si>
  <si>
    <t>바닥을 구성하는 요소로 큰보(Girder; 주형)에 직각방향으로 설치되는 작은 보.</t>
  </si>
  <si>
    <t>722</t>
  </si>
  <si>
    <t>다락방</t>
  </si>
  <si>
    <t>attic, garret, loft</t>
  </si>
  <si>
    <t>주로 부엌위에 이층처럼 만들어서 물건을 넣어두는곳으로 거처할 수 있도록 높은곳에 만들기도 함.</t>
  </si>
  <si>
    <t>7220</t>
  </si>
  <si>
    <t>다락장지</t>
  </si>
  <si>
    <t>다락에 설치한 장지문.</t>
  </si>
  <si>
    <t>7221</t>
  </si>
  <si>
    <t>다락집</t>
  </si>
  <si>
    <t>upper storey</t>
  </si>
  <si>
    <t>마룻바닥을 지면보다 높게 하여 사방을 바라볼 수 있도록 높은 기둥위에 벽없이 마루를 놓음</t>
  </si>
  <si>
    <t>7222</t>
  </si>
  <si>
    <t>다르시-바이스바흐의 식</t>
  </si>
  <si>
    <t>Darcy- Weisbach formula</t>
  </si>
  <si>
    <t>관의 마찰 손실 수두를 나타내는 식. 층류, 난류 및 관벽의 거칠기에 의하지 않고, 압력 손실은 ∆p(Pa)로 표시된다. Λ : 관 마찰계수, ι : 관 안지름, d : 관 안지름, υ : 평균 유속, ρ : 밀도.</t>
  </si>
  <si>
    <t>7223</t>
  </si>
  <si>
    <t>다르시의 법칙</t>
  </si>
  <si>
    <t>① 다공체 속을 흐르는 유체의 침투 유속은 층류 범위에서는 동수(動水) 물매에 비례한다는 법칙. ② 이 법칙의 비례 상수가 추수 계수이다.</t>
  </si>
  <si>
    <t>7224</t>
  </si>
  <si>
    <t>다리</t>
  </si>
  <si>
    <t>leg of fillet weld</t>
  </si>
  <si>
    <t>중심에서 용착부 끝까지의 부위를 말하며 필립용접부의 반대쪽과 인접해있음</t>
  </si>
  <si>
    <t>7225</t>
  </si>
  <si>
    <t>다리길이</t>
  </si>
  <si>
    <t>leg length</t>
  </si>
  <si>
    <t>필릿용접시 모재 표면 교점부터 용착부 끝까지 길이</t>
  </si>
  <si>
    <t>7227</t>
  </si>
  <si>
    <t>다리우스의 분묘</t>
  </si>
  <si>
    <t>Darius－墳墓</t>
  </si>
  <si>
    <t>페르세폴리스 부근에 있는 페르시아 분묘</t>
  </si>
  <si>
    <t>7228</t>
  </si>
  <si>
    <t>다림</t>
  </si>
  <si>
    <t>plumbing</t>
  </si>
  <si>
    <t>수평으로 반듯한지 수직으로 곧추섰는지 헤아려 보는 일</t>
  </si>
  <si>
    <t>7229</t>
  </si>
  <si>
    <t>가로산지</t>
  </si>
  <si>
    <t>①산지(⇦)의하나.②장부를 원부재에 만들지 않고 따로 끼워대어 맞춤을 더욱 튼튼하게 하는데 쓰임.</t>
  </si>
  <si>
    <t>723</t>
  </si>
  <si>
    <t>다림대</t>
  </si>
  <si>
    <t>levelling instrument</t>
  </si>
  <si>
    <t>물체나 바닥 따위가 수평으로 되었는가를 살펴보는 기구.</t>
  </si>
  <si>
    <t>7230</t>
  </si>
  <si>
    <t>다림보기</t>
  </si>
  <si>
    <t>7231</t>
  </si>
  <si>
    <t>다림실</t>
  </si>
  <si>
    <t>수직을 헤아리기 위하여 밑에 추를 달은 줄.</t>
  </si>
  <si>
    <t>7232</t>
  </si>
  <si>
    <t>다림줄</t>
  </si>
  <si>
    <t>plumb line</t>
  </si>
  <si>
    <t>＝다림실＝추줄.</t>
  </si>
  <si>
    <t>7233</t>
  </si>
  <si>
    <t>다림추</t>
  </si>
  <si>
    <t>plumbbob, plumbmet, plumb</t>
  </si>
  <si>
    <t>실끝에 원뿔 모양의 무게 0.2~1㎏ 정도의 추를 매단 것으로, 어느 점을 동일 연직선 상으로 옮기는 데 사용하는 먹매김 도구. 벽이나 기둥 등의 연직(鉛直) 양부를 살피는 데에도 사용한다.</t>
  </si>
  <si>
    <t>7234</t>
  </si>
  <si>
    <t>다림판</t>
  </si>
  <si>
    <t>7235</t>
  </si>
  <si>
    <t>다마르</t>
  </si>
  <si>
    <t>dammar</t>
  </si>
  <si>
    <t>동남아시아에서 자라는 다마르나무의 껍질에서 나는 천연수지</t>
  </si>
  <si>
    <t>7236</t>
  </si>
  <si>
    <t>다면 채광</t>
  </si>
  <si>
    <t>multi lateral lighting</t>
  </si>
  <si>
    <t>3개 이상의 벽면에 측창을 설치하는 채광 방식. 측창은 주광 조명보다 오히려 전망을 위해 설치되어 있는 경우가 많다.</t>
  </si>
  <si>
    <t>7237</t>
  </si>
  <si>
    <t>다목적 공간</t>
  </si>
  <si>
    <t>multi –purpose space</t>
  </si>
  <si>
    <t>다용도의 목적으로 활용하는 공간.</t>
  </si>
  <si>
    <t>7238</t>
  </si>
  <si>
    <t>다목적 스페이스</t>
  </si>
  <si>
    <t>다목적 공간과 동일어로 다양한 목적으로 이용되는 공간을 말함</t>
  </si>
  <si>
    <t>7239</t>
  </si>
  <si>
    <t>가로살 넣기</t>
  </si>
  <si>
    <t>가로살을 좁은 간격으로 미닫이 창살에 넣은 것.</t>
  </si>
  <si>
    <t>724</t>
  </si>
  <si>
    <t>다목적 저수지</t>
  </si>
  <si>
    <t>multi-purpose reservoir, 多目的 貯水池</t>
  </si>
  <si>
    <t>저수지 본래의 목적인 농업용수 비축 및 제공의 역할 뿐만 아니라 홍수조절 및 재해예방, 레져, 소규모 수력발전, 배의 운항, 관개(灌漑), 상수도 등의 여러 용도로 활용하는 저수지</t>
  </si>
  <si>
    <t>7240</t>
  </si>
  <si>
    <t>다목적 홀</t>
  </si>
  <si>
    <t>multi-purpose auditorium</t>
  </si>
  <si>
    <t>사용목적이 한가지가 아닌 다양한 용도로 사용할 수 있도록 만들어진 홀.</t>
  </si>
  <si>
    <t>7241</t>
  </si>
  <si>
    <t>다목적 댐</t>
  </si>
  <si>
    <t>multipurpose dam</t>
  </si>
  <si>
    <t>저수만이 아니라 홍수조절, 발전 등 여러가지 목적으로 건설된 댐으로서, 홍수가 빈번히 일어나는 지역에 댐을 건설한 후 방류량 조절을 통하여 하류지역의 홍수 위험을 경감할 수 있는 홍수조절 능력, 수력발전과 같은 발전의 용도, 농업용수 공급, 공업용수 공급, 상수원 확보 등의 여러가지 목적으로 사용하기 위하여 건설된 댐</t>
  </si>
  <si>
    <t>7242</t>
  </si>
  <si>
    <t>다목적실</t>
  </si>
  <si>
    <t>다양한 용도로의 사용을 전제로 만든 방.</t>
  </si>
  <si>
    <t>7243</t>
  </si>
  <si>
    <t>다발 기둥</t>
  </si>
  <si>
    <t>compound pier； clustered pier； clustered column</t>
  </si>
  <si>
    <t>여러 개의 기둥을 다발로 하여 하나의 큰 기둥으로 만든 것. 작은 단면의 부재로 큰 기둥을 만들때 쓰인다.</t>
  </si>
  <si>
    <t>7244</t>
  </si>
  <si>
    <t>다발기둥</t>
  </si>
  <si>
    <t>clustered column), 束柱, 簇柱</t>
  </si>
  <si>
    <t>7245</t>
  </si>
  <si>
    <t>다방</t>
  </si>
  <si>
    <t>tea room, coffee shop, 茶房</t>
  </si>
  <si>
    <t>사람들이 이야기를 나눌 수 있도록 공간을 만들어 차‧커피‧음료수 등을 판매하는 곳</t>
  </si>
  <si>
    <t>7246</t>
  </si>
  <si>
    <t>다변량 해석</t>
  </si>
  <si>
    <t>multivariate analysis</t>
  </si>
  <si>
    <t>어떤 개체에 관한 관측값이 여러 개일 때, 이것을 수학적으로 처리하여 대상의 성질이나 변량 상호 간의 관계를 구명하는 통계적 해석법을 말함</t>
  </si>
  <si>
    <t>7247</t>
  </si>
  <si>
    <t>다보탑</t>
  </si>
  <si>
    <t>many storey pagoda, 多寶塔</t>
  </si>
  <si>
    <t>불국사에 존재하고 있으며 다보 여래의 전신의 사리 한 군데에 모은 탑이라는 뜻을 가짐</t>
  </si>
  <si>
    <t>7248</t>
  </si>
  <si>
    <t>다불음</t>
  </si>
  <si>
    <t>두 재의 사이의 간격을 두지 않고 맏붙혀 놓는 것</t>
  </si>
  <si>
    <t>7249</t>
  </si>
  <si>
    <t>가로상</t>
  </si>
  <si>
    <t>on the road, 街路上</t>
  </si>
  <si>
    <t>가로의 상단 표면부.</t>
  </si>
  <si>
    <t>725</t>
  </si>
  <si>
    <t>다설 지역</t>
  </si>
  <si>
    <t>heavy snow fall region</t>
  </si>
  <si>
    <t>일정 기간 동안 다른 지방보다 강설량이 많은 지역.</t>
  </si>
  <si>
    <t>7252</t>
  </si>
  <si>
    <t>다설기콘크리트</t>
  </si>
  <si>
    <t>多雪期concrete</t>
  </si>
  <si>
    <t>많은 눈이 내리는 지역인 다설지역, 즉 한랭지에서 주로 사용하는 콘크리트 공사로, 치밀한 계획과 조치가 필요한 공사.</t>
  </si>
  <si>
    <t>7253</t>
  </si>
  <si>
    <t>다세대 주거</t>
  </si>
  <si>
    <t>multi family dwelling, 多世帶 住居</t>
  </si>
  <si>
    <t>주택으로 사용하는 한동의 바닥면적의 합계가 660제곱미터이하이고, 지하층을 제외한 층수가 4개층 이하이며 동당 세대수의 제한이 없는 공동주택의 종류로서 각각의 세대가 분할 등기하여 독립적인 재산권을 행사할 수 있는 주거형태</t>
  </si>
  <si>
    <t>7254</t>
  </si>
  <si>
    <t>다세대 주택</t>
  </si>
  <si>
    <t>multi-family dwelling； multi-family house, 多世帶 住宅</t>
  </si>
  <si>
    <t>공동주택의 한 종류로 한 건물에 다수의 세대가 거주 할 수 있는, 건축 연면적이 660㎡ 이하이면서 높이는 4층 이하인 주택.</t>
  </si>
  <si>
    <t>7255</t>
  </si>
  <si>
    <t>다시비비기</t>
  </si>
  <si>
    <t>retempering</t>
  </si>
  <si>
    <t>거듭비비기라고도 하며, 콘크리트 또는 모르터가 엉기기 시작하지는 않았으나, 비빈 후 상당한 시간이 지났을 경우나 또는 재료가 분리된 경우 다시 비비는 작업.</t>
  </si>
  <si>
    <t>7256</t>
  </si>
  <si>
    <t>다심형 도시</t>
  </si>
  <si>
    <t>multi centered city, 多心形都市</t>
  </si>
  <si>
    <t>다핵도시와 동일한 의미로서 단일 핵심에서 동심원 형식으로만 발달한 것이 아니고, 둘 이상의 중심점으로 부터 발달한 시가지가 연속되어 이어지므로서 하나의 형태로 형성된 도시</t>
  </si>
  <si>
    <t>7258</t>
  </si>
  <si>
    <t>다염토치</t>
  </si>
  <si>
    <t>multi-flame torch, 多焰－</t>
  </si>
  <si>
    <t>동일 팁으로부터 여러 개의 불꽃이 나오는토치를 사용하여, 모재와용접봉을 충분히예열하여 하는 가스용접. 용접속도의 증대, 용접 작업 능률의 향상과 용접부 성능 개선을 한다.</t>
  </si>
  <si>
    <t>7259</t>
  </si>
  <si>
    <t>가로소음</t>
  </si>
  <si>
    <t>street noise, 街路騷音</t>
  </si>
  <si>
    <t>가로 상에 있어서 사람에게 불쾌감을 주는 여러 가지 음향.</t>
  </si>
  <si>
    <t>726</t>
  </si>
  <si>
    <t>다용도실</t>
  </si>
  <si>
    <t>multiuse room, multipurpose room, all-purpose room), 多用途室</t>
  </si>
  <si>
    <t>한가지가 아닌 여러개의 용도로 쓰이는 방으로 다용실또는 다목적실이라고도 함.</t>
  </si>
  <si>
    <t>7260</t>
  </si>
  <si>
    <t>다용실</t>
  </si>
  <si>
    <t>한가지가 아닌 여러개의 용도로 쓰이는 방으로 다용실또는 다용도실이라고도 함.</t>
  </si>
  <si>
    <t>7261</t>
  </si>
  <si>
    <t>다운 드래프트</t>
  </si>
  <si>
    <t>down draft</t>
  </si>
  <si>
    <t>굴뚝에서 배출된 연기가 굴뚝 근처 건물 등의 장해물이 만드는 소용돌이에 휩싸여 급격히 하강하는 현상. 또는 실내에서의 소규모 하강 기류.</t>
  </si>
  <si>
    <t>7262</t>
  </si>
  <si>
    <t>다운 라이팅</t>
  </si>
  <si>
    <t>down lighting</t>
  </si>
  <si>
    <t>다운라이트를 주체로 해서 실내, 통로 등의 조명을 하는 것.</t>
  </si>
  <si>
    <t>7263</t>
  </si>
  <si>
    <t>다운 워시</t>
  </si>
  <si>
    <t>down wash</t>
  </si>
  <si>
    <t>하강류(＝).</t>
  </si>
  <si>
    <t>7264</t>
  </si>
  <si>
    <t>다운 피크</t>
  </si>
  <si>
    <t>down peak</t>
  </si>
  <si>
    <t>사무소 퇴근 시각에 엘리베이터 아래쪽으로의 수송량이 증가하는 것.</t>
  </si>
  <si>
    <t>7265</t>
  </si>
  <si>
    <t>다운라이트</t>
  </si>
  <si>
    <t>down light</t>
  </si>
  <si>
    <t>천장에 매립하는 소형 조명기구. 주로 건물의 좁은 공간·복도·변소·세면소 등에 쓰인다. 또 최근에는 거실 등에도 널리 이용되고 있다. 직접 밑쪽을 조명하는 경우에 사용.</t>
  </si>
  <si>
    <t>7266</t>
  </si>
  <si>
    <t>다월</t>
  </si>
  <si>
    <t>콘크리트의 타설 이음 부분에 전단 및 인장 보강을 위해 삽입하는 철근을 말함.</t>
  </si>
  <si>
    <t>7267</t>
  </si>
  <si>
    <t>다위치 동작</t>
  </si>
  <si>
    <t>multiple position action</t>
  </si>
  <si>
    <t>자동 제어에서의 제어 동작의 일종. 제어량이 변화할 때 동작 신호의 크기에 따라 3개 이상이 있는 동작단수의 하나를 잡는 동작을 일컫는다. 보통 3위치 동작과 스텝 동작이 많이 사용된다.</t>
  </si>
  <si>
    <t>7269</t>
  </si>
  <si>
    <t>가로소화전</t>
  </si>
  <si>
    <t>street hydrant, 街路消火栓</t>
  </si>
  <si>
    <t>가로에 설치한 소화전.</t>
  </si>
  <si>
    <t>727</t>
  </si>
  <si>
    <t>다위치 제어</t>
  </si>
  <si>
    <t>multiple position control</t>
  </si>
  <si>
    <t>자동 제어에서의 제어 방식의 일종. 2위치 동작의 사이클링 경향을 약화시키고, 또한 연속계에 가까이 하기 위해 동작단 수를 늘려서 다위치 동작의 제어를 하는 것을 일컫는다.</t>
  </si>
  <si>
    <t>7270</t>
  </si>
  <si>
    <t>다이가보드</t>
  </si>
  <si>
    <t>daiga board</t>
  </si>
  <si>
    <t>열을 견디기 위해 사용되는 내화판의 일종임.</t>
  </si>
  <si>
    <t>7272</t>
  </si>
  <si>
    <t>다이내미컬 그라운드 컴플라이언스</t>
  </si>
  <si>
    <t>dynamical ground compliance</t>
  </si>
  <si>
    <t>기초 변위와 가진력 사이의 복잡한 전달 함수로서 기초 변위를 조화 가진력으로 나누어 무차원화한 값.</t>
  </si>
  <si>
    <t>7274</t>
  </si>
  <si>
    <t>다이내믹</t>
  </si>
  <si>
    <t>dynamic</t>
  </si>
  <si>
    <t>동적(動的).</t>
  </si>
  <si>
    <t>7275</t>
  </si>
  <si>
    <t>다이내믹 댐퍼</t>
  </si>
  <si>
    <t>dynamic damper</t>
  </si>
  <si>
    <t>진동계에 고유진동수가 거의 동일한 다른 진동계를 부가하여 진동에너지를 흡수시키는 형식의 감쇠기. 동적감쇠기라고도 함.</t>
  </si>
  <si>
    <t>7276</t>
  </si>
  <si>
    <t>다이내믹 포지셔닝 시스템</t>
  </si>
  <si>
    <t>dynamic positioning system</t>
  </si>
  <si>
    <t>전파, 초음파 등에 의한 위치탐지 시스템을 이용하여 부유식 해양건축물의 수평면내의 변위를 탐지하고 위치제어 시스템으로 프로펠러, 스러스터(thruster) 등의 추진시스템을 구동시켜 구조물을 목표점으로 유지하는 방식. 다이나믹 포지셔닝 시스템(DPS)은 스러스터 등의 추진장치에 의해 부유식 해양건축물의 위치를 유지하는 시스템이다. 통상의 계류방식이 곤란한 대수심 해역에서 장기간 계류하는 경우에 적합하다. 단 태풍시, 거친 날씨에는 높은 파도, 강풍으로 인해 위치제어 시스템이 움직이지 않는 경우가 있으므로 신중한 검토가 필요하다. DPS는 모니터시스템, 제어시스템, 스러스터시스템으로 구성되는데 DPS 시스템의 구성을 그림에 나타낸다.</t>
  </si>
  <si>
    <t>7278</t>
  </si>
  <si>
    <t>다이내믹스</t>
  </si>
  <si>
    <t>dynamics</t>
  </si>
  <si>
    <t>동역학(動力學).</t>
  </si>
  <si>
    <t>7279</t>
  </si>
  <si>
    <t>가로수</t>
  </si>
  <si>
    <t>street tree[s], 街路樹</t>
  </si>
  <si>
    <t>① 미관, 녹음의 제공 및 방화, 방음 등의 목적으로 가로변에 심어진 수목. ② 수령이 길고, 기온 변화와 오염에 잘 견디는 수종이 좋음. ③ 대표적 가로수는 플라타너스이며, 이외에 벚나무, 느티나무, 은행나무, 메타세콰이어 등을 주로 식재한다.</t>
  </si>
  <si>
    <t>728</t>
  </si>
  <si>
    <t>다이넷키친</t>
  </si>
  <si>
    <t>dinet kitchen</t>
  </si>
  <si>
    <t>다이닝키친이라고도 하며 부엌 일부에 두어 간이식당을 겸한 방을 말함</t>
  </si>
  <si>
    <t>7280</t>
  </si>
  <si>
    <t>다이닝 키친</t>
  </si>
  <si>
    <t>dining kitchen</t>
  </si>
  <si>
    <t>주방과 식당의 기능을 겸한 공간</t>
  </si>
  <si>
    <t>7281</t>
  </si>
  <si>
    <t>다이닝룸</t>
  </si>
  <si>
    <t>식당을 말하며 식사를 하는 공간을 뜻함</t>
  </si>
  <si>
    <t>7282</t>
  </si>
  <si>
    <t>다이닝알코브</t>
  </si>
  <si>
    <t>dining alcove</t>
  </si>
  <si>
    <t>방의 한쪽 구석에 'ㄷ'자 모양으로 식당을 꾸민곳을 말함</t>
  </si>
  <si>
    <t>7283</t>
  </si>
  <si>
    <t>다이닝테라스</t>
  </si>
  <si>
    <t>dining terrace</t>
  </si>
  <si>
    <t>실내에서 직접 외부로 나갈수 있는 공간으로 식당의 전면에 둔것을 말함</t>
  </si>
  <si>
    <t>7285</t>
  </si>
  <si>
    <t>다이닝테이블</t>
  </si>
  <si>
    <t>식사를 할수 있는 탁자를 말하며 보통 식탁이라고도 함.</t>
  </si>
  <si>
    <t>7286</t>
  </si>
  <si>
    <t>다이닝포치</t>
  </si>
  <si>
    <t>dining porch</t>
  </si>
  <si>
    <t>건물의 입구에 현관에 지붕을 갖추어 만든 곳으로 식사를 하는 용도로 사용함.</t>
  </si>
  <si>
    <t>7287</t>
  </si>
  <si>
    <t>다이렉트 게인 방식, 직접 획득 방식</t>
  </si>
  <si>
    <t>태양 에너지를 이용한 패시브 히팅 시스템의 한 기법. 직접 일사를 실내에 도입해서 난방 효과를 얻는 동시에 열용량이 큰 바닥이나 벽에 축열시켜 야간이나 흐린 날씨에 방열해서 난방을 하는 방식.</t>
  </si>
  <si>
    <t>7288</t>
  </si>
  <si>
    <t>가로수길</t>
  </si>
  <si>
    <t>mall ; avenue</t>
  </si>
  <si>
    <t>가로수가 양 옆으로 심어진 길로서 산책 등에 좋은 환경을 제공한다.</t>
  </si>
  <si>
    <t>729</t>
  </si>
  <si>
    <t>다이버전트노즐</t>
  </si>
  <si>
    <t>divergent nozzle</t>
  </si>
  <si>
    <t>가스절단에 사용되는 절단팁의 일종</t>
  </si>
  <si>
    <t>7290</t>
  </si>
  <si>
    <t>다이번</t>
  </si>
  <si>
    <t>die burn</t>
  </si>
  <si>
    <t>맞대기 저항 용접에서 용접 전류를 통과시킬 때 부적당한 용접 조건에 의해 전극 받침대의 접촉면 또는 그 주위에 나타나는 모재의 표면 홈이다.</t>
  </si>
  <si>
    <t>7291</t>
  </si>
  <si>
    <t>다이스용접</t>
  </si>
  <si>
    <t>dies welding</t>
  </si>
  <si>
    <t>재료에 열을 가하여 다이스를 통한 인발로 강관의 재료를 만드는 용접방법</t>
  </si>
  <si>
    <t>7292</t>
  </si>
  <si>
    <t>다이아몬드 드릴</t>
  </si>
  <si>
    <t>diamond drill</t>
  </si>
  <si>
    <t>공업용 다이아몬드 입자를 매트릭스 합금으로 결합한 날을 사용하는 드릴.</t>
  </si>
  <si>
    <t>7293</t>
  </si>
  <si>
    <t>다이아몬드 와이어 톱</t>
  </si>
  <si>
    <t>diamond wire saw</t>
  </si>
  <si>
    <t>공업용 다이아몬드 비트를 장착한 와이어를 석재 따위의 단단한 부재에 관통시켜 환형으로 만들고, 이를 회전시켜 부재를 절단하는 톱.</t>
  </si>
  <si>
    <t>7294</t>
  </si>
  <si>
    <t>다이아몬드 인터체인지</t>
  </si>
  <si>
    <t>diamond interchange</t>
  </si>
  <si>
    <t>교통량을 정체없이 분산시키려는 목적으로 형성한 마름모꼴의 차량전용 도로 교차로</t>
  </si>
  <si>
    <t>7295</t>
  </si>
  <si>
    <t>다이아몬드보링</t>
  </si>
  <si>
    <t>diamond boring</t>
  </si>
  <si>
    <t>다이아몬드 공구를 사용하여 땅이나 바위에 구멍을 뚫는 기계</t>
  </si>
  <si>
    <t>7297</t>
  </si>
  <si>
    <t>다이아몬드비트</t>
  </si>
  <si>
    <t>diamond bit</t>
  </si>
  <si>
    <t>다이아몬드를 절삭재(切削材)로 사용하여 박아 만든 보링(boring)용 비트.</t>
  </si>
  <si>
    <t>7298</t>
  </si>
  <si>
    <t>다이아몬드소</t>
  </si>
  <si>
    <t>diamond saw</t>
  </si>
  <si>
    <t>다이아몬드의 경도를 이용하여 자르기 힘든 세라믹이나 유리 따위를 절단하는 데 쓰는 톱.</t>
  </si>
  <si>
    <t>7299</t>
  </si>
  <si>
    <t>3상 변압기</t>
  </si>
  <si>
    <t>three-phase transformer</t>
  </si>
  <si>
    <t>3상 전압의 승압, 강압을 하는 변압기.</t>
  </si>
  <si>
    <t>73</t>
  </si>
  <si>
    <t>가로수축</t>
  </si>
  <si>
    <t>lateral construction, 橫收縮</t>
  </si>
  <si>
    <t>재료의 인장시험을 할 때, 축방향의 인장변형에 대하여 그 직각방향의 가로 단면으로 발생하는 수축.</t>
  </si>
  <si>
    <t>730</t>
  </si>
  <si>
    <t>다이아몬드톱</t>
  </si>
  <si>
    <t>천연 또는 가공 다이아몬드를 쓴 톱. 다이아몬드의 경도를 이용하여, 자르기 힘든 세라믹이나 유리 따위를 절단하는 데 쓰인다.</t>
  </si>
  <si>
    <t>7300</t>
  </si>
  <si>
    <t>다이애거널 후프</t>
  </si>
  <si>
    <t>diagonal hoop</t>
  </si>
  <si>
    <t>① 철근 콘크리트 기둥의 주근 상호를 대각선상으로 이은 보강근. ② 주근의 위치를 고정하기 위한 후프근을 여러 단마다 넣는다.  ③ ⇨가새. ④ ⇨빗철근.</t>
  </si>
  <si>
    <t>7301</t>
  </si>
  <si>
    <t>다이애나</t>
  </si>
  <si>
    <t>Diana</t>
  </si>
  <si>
    <t>로마신화에 나오는 수목의 여신으로 디아나(Diana)의 영어이름임</t>
  </si>
  <si>
    <t>7302</t>
  </si>
  <si>
    <t>다이어그램</t>
  </si>
  <si>
    <t>diagram</t>
  </si>
  <si>
    <t>계획된 부분을 간단한 기호, 선등을 사용하여 설명하는 것으로 도표, 도식등이 있음</t>
  </si>
  <si>
    <t>7303</t>
  </si>
  <si>
    <t>다이어퍼</t>
  </si>
  <si>
    <t>diaper, diaper ornament</t>
  </si>
  <si>
    <t>격자정간(格子井間)처럼 평평한 면에 원 모양의 정방형 무늬를 넣은 의장을 의미함.</t>
  </si>
  <si>
    <t>7304</t>
  </si>
  <si>
    <t>다이어프램</t>
  </si>
  <si>
    <t>diaphragm</t>
  </si>
  <si>
    <t>① 상자형 단면 등의 닫힌 단면 부재의 형상을 유지하기 위해 내부에 부재축과 직각으로 배치하는 판. 굽힘 및 비틀림에 대한 단면 형상의 유지를 위해 설치된다. ② 금속 또는 합성 고무로 만들어진 탄성 박막. 그 탄성 변화를 이용해서 압력계나 펌프 등에 사용한다.</t>
  </si>
  <si>
    <t>7305</t>
  </si>
  <si>
    <t>다이어프램 펌프</t>
  </si>
  <si>
    <t>diaphragm pump</t>
  </si>
  <si>
    <t>합성 고무 등으로 만들어진 탄성의 박막(다이어프램)을 맥동시켜, 그 용적의 변화에 의해 액체를 흡입, 토출하도록 하는 장치.</t>
  </si>
  <si>
    <t>7306</t>
  </si>
  <si>
    <t>다이어프램밸브</t>
  </si>
  <si>
    <t>다이어프램에 가해지는 공기압(空氣壓)과 밸브축의 변위는 비례하므로 공기압의 신호를 받아 밸브의 개도(開度)를 조작하는 밸브. ⇨격막식 밸브(＝).</t>
  </si>
  <si>
    <t>7307</t>
  </si>
  <si>
    <t>다이어프램펌프</t>
  </si>
  <si>
    <t>① 펌프막(膜)의 상하 운동에 의해 액체를 퍼올리고 배출하는 형식의 펌프. 건축물의 배수용, 가솔린 엔진의 연료 펌프 등에 사용된다. ② ＝업 펌프(up pump).</t>
  </si>
  <si>
    <t>7308</t>
  </si>
  <si>
    <t>다이얼 게이지</t>
  </si>
  <si>
    <t>dial gauge； dial indicator</t>
  </si>
  <si>
    <t>① 측정기 단부의 움직임을 톱니로 확대하여 원주면에 표시하는 계기로서, 주로 변위 측정용에 이용함. ② 침하량을 측정할 수 있는 시계형의 측정기구.</t>
  </si>
  <si>
    <t>7309</t>
  </si>
  <si>
    <t>가로시설</t>
  </si>
  <si>
    <t>street furniture, 街路施設</t>
  </si>
  <si>
    <t>① 가로의 지상 및 지하에 설치한 시설. ② 상부에는 전주‧가로등‧가로수‧우편함‧소화전을, 하부에는 상‧하수도‧가스관‧전기‧전신‧전화선 등을 설치한다.</t>
  </si>
  <si>
    <t>731</t>
  </si>
  <si>
    <t>다이얼 어 버스</t>
  </si>
  <si>
    <t>dial a bus</t>
  </si>
  <si>
    <t>전화로 호출하여 탑승 가능한 버스</t>
  </si>
  <si>
    <t>7310</t>
  </si>
  <si>
    <t>다이얼게이지</t>
  </si>
  <si>
    <t>dial gauge</t>
  </si>
  <si>
    <t>정확한 침하량 등을 측정하는 기구로서 1/100mm의 침하량을 측정할 수 있는 시계형의 측정기구.</t>
  </si>
  <si>
    <t>7311</t>
  </si>
  <si>
    <t>다이옥신</t>
  </si>
  <si>
    <t>폴리클로로디벤조다이옥신의 약칭. 청산가리 100만분의 1약으로 치사되는 급성의 독성 물질. 발암성이 있다.</t>
  </si>
  <si>
    <t>7312</t>
  </si>
  <si>
    <t>다이체크</t>
  </si>
  <si>
    <t>⇨레드체크(＝). 염색 탐상법(探傷法)의 하나로, 붉은색의 발색 시험을 말한다.</t>
  </si>
  <si>
    <t>7313</t>
  </si>
  <si>
    <t>다이캐스트</t>
  </si>
  <si>
    <t>die casting</t>
  </si>
  <si>
    <t>양산용의 금속제 주형을 사용하는 주조법. 또는 이에 의해서 만들어진 주물. 형상이 복잡하고 정밀을 요하는 두께가 얇은 주물의 제작에 적합하다. 알루미늄, 아연 합금 등의 주조에 널리 쓰인다.</t>
  </si>
  <si>
    <t>7314</t>
  </si>
  <si>
    <t>다익 송풍기</t>
  </si>
  <si>
    <t>multi blade fan</t>
  </si>
  <si>
    <t>원심 송풍기의 일종. 날개의 형상이 출구에서 앞쪽(회전 방향)으로 만곡되어 있다. 공조용 팬으로 가장 많이 사용한다.</t>
  </si>
  <si>
    <t>7315</t>
  </si>
  <si>
    <t>다인스 풍속계</t>
  </si>
  <si>
    <t>풍압력이 풍속의 제곱에 비례하는 것을 이용하여 풍속을 측정하는 기계.</t>
  </si>
  <si>
    <t>7317</t>
  </si>
  <si>
    <t>다일레이턴시</t>
  </si>
  <si>
    <t>dilatancy</t>
  </si>
  <si>
    <t>흙 등 비교적 큰 입자의 페이스트가 급격한 강환 외력의 작용으로 액체를 내부에 흡입하여 팽창하고 고화하는 현상.</t>
  </si>
  <si>
    <t>7318</t>
  </si>
  <si>
    <t>다자</t>
  </si>
  <si>
    <t>多紫</t>
  </si>
  <si>
    <t>혼색채료로서 살색을 띄는 안료</t>
  </si>
  <si>
    <t>7319</t>
  </si>
  <si>
    <t>가로원</t>
  </si>
  <si>
    <t>roadside garden, 街路園</t>
  </si>
  <si>
    <t>가로에 설치한 정원, 가로의 교차부 등 비교적 넓은 곳에 조성한다.</t>
  </si>
  <si>
    <t>732</t>
  </si>
  <si>
    <t>다자유도계</t>
  </si>
  <si>
    <t>multi degrees of freedom system</t>
  </si>
  <si>
    <t>2개 이상의 자유도를 지닌 진동 시스템.</t>
  </si>
  <si>
    <t>7320</t>
  </si>
  <si>
    <t>다전극 아크법</t>
  </si>
  <si>
    <t>multiple electrode welding process</t>
  </si>
  <si>
    <t>2개 이상에 다수의 전극(electrode)을 이용하여 용접의 효율을 높인 자동 아크 용접법</t>
  </si>
  <si>
    <t>7321</t>
  </si>
  <si>
    <t>다전극아크법</t>
  </si>
  <si>
    <t>multiple electrode welding process, 多電極弧法</t>
  </si>
  <si>
    <t>2개 이상의 전극을 동시에 작동시켜서 하는 고능률의 자동 아크 용접법.</t>
  </si>
  <si>
    <t>7322</t>
  </si>
  <si>
    <t>다점 계류 방식</t>
  </si>
  <si>
    <t>multi point mooring system</t>
  </si>
  <si>
    <t>복수의 계류삭으로 부유식 해양건축물을 유지하는 계류방식.  다점계류방식은 두 개 이상의 계류삭에 의해 부체(浮體)를 계류하여 부체의 이동이나 선회를 방지하고 정점(定点)에 정확하게 유지하는 계류방식이다. 이 방식은 그림과 같이 오픈형과 크로즈드형이 사용되나 부체의 동요를 저감하고 싶은 경우나 항만 등의 좁은 수역에 설치되는 경우는 크로즈드형이 사용된다.계류삭의 갯수는 주로 외력의 크기에 의해 정해지나 일반적으로는 그림과 같이 8개 혹은 12개가 많다. 또한 계류패턴은 모든 방향의 파도에 대해 계류력이 가능한 한 변화하지 않도록 무방향성 배치가 바람직하다.</t>
  </si>
  <si>
    <t>7323</t>
  </si>
  <si>
    <t>다정</t>
  </si>
  <si>
    <t>독립공간으로 구성되어 있는 다실과 연결된 길에 꾸며진 정원 및 관련 시설.</t>
  </si>
  <si>
    <t>7324</t>
  </si>
  <si>
    <t>다져진 역청질혼합재의 부착에 대한 수분의 영향시험방법</t>
  </si>
  <si>
    <t>KS F 2352. 이 규격은 다져진 아스팔트 혼홥물에 관하여 수분의 작용에 의한 부착의 손실을 측정하는 방법에 대해서 규정한다.</t>
  </si>
  <si>
    <t>7325</t>
  </si>
  <si>
    <t>다져진 역청혼합재의 공기공극률시험방법</t>
  </si>
  <si>
    <t>KS F 2364. 이 표준은 다져진 아스팔트 혼합물의 공극률 시험방법에 대하여 규정한다.</t>
  </si>
  <si>
    <t>7326</t>
  </si>
  <si>
    <t>다져진 흙시멘트의 동결융해시험방법</t>
  </si>
  <si>
    <t>KS F 2332. 이 표준은 다져진 흙 시멘트 공시체에 동결 및 융해를 되풀이 적용시켰을 때의 흙 시멘트의 손실량, 함수량의 변화 및 부피의 변화를 측정하는 데 적용한다.</t>
  </si>
  <si>
    <t>7327</t>
  </si>
  <si>
    <t>다져진 흙시멘트혼합물의 축임과 말림시험방법</t>
  </si>
  <si>
    <t>KS F 2330. 이 표준은 다져진 흙 시멘트 공시체에 습윤 및 건조를 반복시켜 이에 따른 흙 시멘트의 손실량, 함수량의 변화 및 부피의 변화를 측정하는 방법에 대하여 규정한다.</t>
  </si>
  <si>
    <t>7328</t>
  </si>
  <si>
    <t>다주실</t>
  </si>
  <si>
    <t>하이포스타일과 동의어로 내부가 많은 기둥으로 받쳐진 공간. 기둥을 나란히 세워서 천장을 받치는 형식을 말함</t>
  </si>
  <si>
    <t>7329</t>
  </si>
  <si>
    <t>가로율</t>
  </si>
  <si>
    <t>street ratio ; road ratio</t>
  </si>
  <si>
    <t>지구(district)의 면적에 대하여 가로(street)의 면적이 차지하는 비율= 도로율</t>
  </si>
  <si>
    <t>733</t>
  </si>
  <si>
    <t>다중 반사</t>
  </si>
  <si>
    <t>음원에서 방사된 소리가 벽 등의 반사면에서 2회 이상 반사되는 현상.</t>
  </si>
  <si>
    <t>7330</t>
  </si>
  <si>
    <t>다중 회귀식</t>
  </si>
  <si>
    <t>multiple regression equation</t>
  </si>
  <si>
    <t>회기분석에 의해 구하는 추정식으로서 복수의 매개변수로 이루어지는 식.</t>
  </si>
  <si>
    <t>7331</t>
  </si>
  <si>
    <t>다중탑</t>
  </si>
  <si>
    <t>다층탑이라고도 하며 여러층으로 된 탑을 말함</t>
  </si>
  <si>
    <t>7332</t>
  </si>
  <si>
    <t>다지</t>
  </si>
  <si>
    <t>기둥과 같은 건축구조에 천공을 반정도만 하는 행위</t>
  </si>
  <si>
    <t>7333</t>
  </si>
  <si>
    <t>다지기</t>
  </si>
  <si>
    <t>tamping, compaction</t>
  </si>
  <si>
    <t>토양 또는 콘크리트, 잡석에 외부 압력을 가해 조직이 치밀해지는 현상</t>
  </si>
  <si>
    <t>7334</t>
  </si>
  <si>
    <t>다지기봉</t>
  </si>
  <si>
    <t>내화 재료, 주물사를 가격하여 다지거나 정지(整地) 작업을 할 때 사용하는 가반식(可播式) 다짐메 ⇨래머(＝).</t>
  </si>
  <si>
    <t>7335</t>
  </si>
  <si>
    <t>다질점계</t>
  </si>
  <si>
    <t>질점이 여러 개 모여 구성되는 역학 시스템.</t>
  </si>
  <si>
    <t>7336</t>
  </si>
  <si>
    <t>다짐</t>
  </si>
  <si>
    <t>① 연한 흙이나 성토, 되메움흙에 대하여 외부 압력을 가해 조직을 치밀하게 하는 것. ② 콘크리트를 거푸집 내에 빈틈없이 밀실하게 충전시키기 위해 다짐봉, 진동기 등을 사용하는 작업.</t>
  </si>
  <si>
    <t>7337</t>
  </si>
  <si>
    <t>다짐 말뚝</t>
  </si>
  <si>
    <t>말뚝이 지반과 일체가 되어 하중을 지지하도록 다진 말뚝</t>
  </si>
  <si>
    <t>7338</t>
  </si>
  <si>
    <t>다짐 밟기</t>
  </si>
  <si>
    <t>흙다짐의 일종으로, 다짐행위를 발로 밟음으로 수행하는 것.</t>
  </si>
  <si>
    <t>7339</t>
  </si>
  <si>
    <t>가로응력</t>
  </si>
  <si>
    <t>transverse stress, transversal stress, 橫應力</t>
  </si>
  <si>
    <t>하중 가력방향의 직각으로 발생하는 응력</t>
  </si>
  <si>
    <t>734</t>
  </si>
  <si>
    <t>다짐기계</t>
  </si>
  <si>
    <t>compaction equipment), -機械</t>
  </si>
  <si>
    <t>사질지반(砂質地盤)의 밀도를 크게 하고 안정성을 높이기 위해 지반을 단단하게 다지는데 사용하는 건설기계</t>
  </si>
  <si>
    <t>7340</t>
  </si>
  <si>
    <t>다짐대</t>
  </si>
  <si>
    <t>tamping rod</t>
  </si>
  <si>
    <t>콘크리트를 타설할 때 다지는 데 사용하는 막대 모양의 기구.</t>
  </si>
  <si>
    <t>7341</t>
  </si>
  <si>
    <t>다짐말뚝</t>
  </si>
  <si>
    <t>땅에 수직으로 구멍을 뚫고 콘크리트 혼합물을 다져 넣어 만든 말뚝.</t>
  </si>
  <si>
    <t>7342</t>
  </si>
  <si>
    <t>다짐메</t>
  </si>
  <si>
    <t>hand rammer</t>
  </si>
  <si>
    <t>목제의 중간부분에 손잡이를 주조하여 사람의 힘으로 들어오려 공사 또는 말뚝 박기에 사용하는 도구</t>
  </si>
  <si>
    <t>7343</t>
  </si>
  <si>
    <t>다짐메 다짐</t>
  </si>
  <si>
    <t>ramming</t>
  </si>
  <si>
    <t>다짐메를 사용하여 다짐을 하는 행위</t>
  </si>
  <si>
    <t>7344</t>
  </si>
  <si>
    <t>다짐바닥</t>
  </si>
  <si>
    <t>다짐을 통해 평평해진 바닥</t>
  </si>
  <si>
    <t>7345</t>
  </si>
  <si>
    <t>다짐봉</t>
  </si>
  <si>
    <t>pounding bar, -棒</t>
  </si>
  <si>
    <t>콘크리트의 공시체(供試體) 작성 또는 슬럼프 시험의 콘(cone)에 콘크리트를 채워 넣을 때에 사용하는 지름 16㎜, 길이 50㎝의 환강봉을 말한다.</t>
  </si>
  <si>
    <t>7346</t>
  </si>
  <si>
    <t>다짐시험</t>
  </si>
  <si>
    <t>compaction test, -試驗</t>
  </si>
  <si>
    <t>여러 가지 습윤 상태의 습윤 밀도를 구해 최적 함수비를 찾는 시험. 흙 다짐의 관리에 이용된다. 또 시공법의 결정에도 이용된다.</t>
  </si>
  <si>
    <t>7347</t>
  </si>
  <si>
    <t>다짐일</t>
  </si>
  <si>
    <t>compaction effort</t>
  </si>
  <si>
    <t>흙, 콘크리트 등의 밀도를 높여주기 위해 재료를 다져주는 과정에서 행해지는 일의 양.</t>
  </si>
  <si>
    <t>7348</t>
  </si>
  <si>
    <t>다채 무늬 마무리</t>
  </si>
  <si>
    <t>multi color paint finish</t>
  </si>
  <si>
    <t>실내용 마무리의 일종으로, 다수의 도료가 용융되지 않는 용매 중, 입자상으로 분산한 도료를 도포하여 여러 색으로 흩어진 마무리는 하는 일.</t>
  </si>
  <si>
    <t>7349</t>
  </si>
  <si>
    <t>가로의종류</t>
  </si>
  <si>
    <t>街路－種類</t>
  </si>
  <si>
    <t>①도로의 위계와 기능에 따라 도시고속도로, 주간선도로, 보조간선도로, 집산도로, 국지도로, 특수도로 등으로 구분. ② 도시계획 시설기준에서는 교통량과 토지 이용 여건에 따라 광로, 대로 중로, 소로로 분류. ③ 간선도로망은격자형, 격자사선형, 환상방사형이 있으며, 국지가로망의 경우는 격자형, 루프형, 쿨데삭형 등으로 구분.</t>
  </si>
  <si>
    <t>735</t>
  </si>
  <si>
    <t>다축 게이지</t>
  </si>
  <si>
    <t>rosette type strain gauge</t>
  </si>
  <si>
    <t>2축 또는 3축 방향의 변형율을 동시에 계측할 수 게이지.</t>
  </si>
  <si>
    <t>7350</t>
  </si>
  <si>
    <t>다층 흡음 구조</t>
  </si>
  <si>
    <t>multi-layered sound absorbing construction</t>
  </si>
  <si>
    <t>밀도가 다른 2종류 이상의 다공질 흡음재 등을 겹쳐서 구성한 흡음 구조.</t>
  </si>
  <si>
    <t>7352</t>
  </si>
  <si>
    <t>다층건물</t>
  </si>
  <si>
    <t>multi-story building), 多層建物</t>
  </si>
  <si>
    <t>여러 층으로 된 건물.</t>
  </si>
  <si>
    <t>7353</t>
  </si>
  <si>
    <t>다층용접</t>
  </si>
  <si>
    <t>multi-layer weld, multi-layer welding, 多層鎔接</t>
  </si>
  <si>
    <t>넓은 범위의 용접부를 다층으로 쌓아 행하는 용접.</t>
  </si>
  <si>
    <t>7354</t>
  </si>
  <si>
    <t>다층유리</t>
  </si>
  <si>
    <t>multi-layer glass, 多層硝子</t>
  </si>
  <si>
    <t>다수의 유리를 판처럼 겹치어 사이에 공간을 만든다. 이를 통해 보온을 한다.</t>
  </si>
  <si>
    <t>7355</t>
  </si>
  <si>
    <t>다층집</t>
  </si>
  <si>
    <t>multi-story house, 多層家</t>
  </si>
  <si>
    <t>여러 층으로 된 집.</t>
  </si>
  <si>
    <t>7356</t>
  </si>
  <si>
    <t>다층차단유리</t>
  </si>
  <si>
    <t>일정한 간격으로 판유리 여러 장을 겹쳐서 만든 유리. 보통 두 장의 유리를 일정한 간격으로 겹쳐서 만들며, 단열, 차음, 결로 방지 따위의 목적으로 이중 창문에 많이 쓰인다.</t>
  </si>
  <si>
    <t>7357</t>
  </si>
  <si>
    <t>다층탑</t>
  </si>
  <si>
    <t>multi-story pagoda, 多層塔</t>
  </si>
  <si>
    <t>탑신(塔身)이 여러 층으로 된 탑을 말하며 우리나라에는 3층, 5층, 7층, 9층, 13층의 다섯 양식(5종)이 있음.</t>
  </si>
  <si>
    <t>7358</t>
  </si>
  <si>
    <t>가로장</t>
  </si>
  <si>
    <t>horizontal member</t>
  </si>
  <si>
    <t>가로 건너지른 비교적 가는 나무. 가로띠장, 가로재(⇦).</t>
  </si>
  <si>
    <t>736</t>
  </si>
  <si>
    <t>다크룸</t>
  </si>
  <si>
    <t>dark room</t>
  </si>
  <si>
    <t>암실(暗室)이라고도 하며 밖으로부터 빛이 들어오지 못하도록 꾸며놓은 방.</t>
  </si>
  <si>
    <t>7360</t>
  </si>
  <si>
    <t>다크스테이지</t>
  </si>
  <si>
    <t>dark stage</t>
  </si>
  <si>
    <t>암실촬용소를 말하며 이곳은 인공 광선만을 사용함</t>
  </si>
  <si>
    <t>7361</t>
  </si>
  <si>
    <t>다통식 변소</t>
  </si>
  <si>
    <t>多筒式便所</t>
  </si>
  <si>
    <t>개량변소를 더욱 합리화시킨 것으로 변통 내부에 2장의 칸막이벽을 만들어 변통 내에 장기간 오물을 저장시켜 오래된 것부터 순차적으로 퍼내게 된 변소.</t>
  </si>
  <si>
    <t>7362</t>
  </si>
  <si>
    <t>다포</t>
  </si>
  <si>
    <t>기둥 위와 함께 기둥사이에도 공포가 배치된 건축 형식.</t>
  </si>
  <si>
    <t>7363</t>
  </si>
  <si>
    <t>다포유리</t>
  </si>
  <si>
    <t>foam glass, multi-cellular glass, 多泡硝子</t>
  </si>
  <si>
    <t>유리 가루에 거품제를 넣고 높은 열을 가하여 거품이 안에 빽빽이 생기도록 한 유리. 단열재로 쓴다.</t>
  </si>
  <si>
    <t>7365</t>
  </si>
  <si>
    <t>다포작</t>
  </si>
  <si>
    <t>多包作</t>
  </si>
  <si>
    <t>첨차와 살미를 맞춤하여 여러 개의 출목을 만드는 공포 제작법.</t>
  </si>
  <si>
    <t>7366</t>
  </si>
  <si>
    <t>다포집</t>
  </si>
  <si>
    <t>多包閣</t>
  </si>
  <si>
    <t>다포 양식의 건물</t>
  </si>
  <si>
    <t>7367</t>
  </si>
  <si>
    <t>다핵 도시</t>
  </si>
  <si>
    <t>multi-nucleus city</t>
  </si>
  <si>
    <t>도시의 성장과 팽창, 기능의 복합화에 따른 도심과 부심 등 활동영역과 인구의 집중, 산업의 발전에 적합한 도시의 분화와 형성이 몇개의 기능으로 새롭게 형성되는 도시로서 여러개의 중심점을 갖고있는 형태의 도시</t>
  </si>
  <si>
    <t>7368</t>
  </si>
  <si>
    <t>가로장부</t>
  </si>
  <si>
    <t>橫丈夫</t>
  </si>
  <si>
    <t>수평방향으로 널찍하게 만들어 가로 끼우는 장부.</t>
  </si>
  <si>
    <t>737</t>
  </si>
  <si>
    <t>다핵도시</t>
  </si>
  <si>
    <t>a multi core city, 多核都市</t>
  </si>
  <si>
    <t>7370</t>
  </si>
  <si>
    <t>다핵론</t>
  </si>
  <si>
    <t>multiple nucleus concept , 多核論</t>
  </si>
  <si>
    <t>Harris와 Ullman이 1945년 정립한 도시 성장이론으로서 도시마다 단일핵을 갖는 것이 아니라 여러가지 요인에 의해 몇 개의 핵을 도시에 형성할 수 있으며 도시성장은 이 핵을 중심으로 성장하고 또한, 정상적으로 형성하기 위한 중심적인 기능의 도심과 부가적인 기능을 갖춘 부심의 도시구조가 기본적인 몇 개의 새로운 핵으로 조성된다는 이론</t>
  </si>
  <si>
    <t>7371</t>
  </si>
  <si>
    <t>닥트</t>
  </si>
  <si>
    <t>⇨덕트.</t>
  </si>
  <si>
    <t>7372</t>
  </si>
  <si>
    <t>닦아낸 판</t>
  </si>
  <si>
    <t>표면을 가공하여 매끄럽게 만든 판. 주로 바닥재로 사용된다.</t>
  </si>
  <si>
    <t>7373</t>
  </si>
  <si>
    <t>닦은둥굴이</t>
  </si>
  <si>
    <t>거친 껍질과 옹이 따위를 깎아 내어 반들반들하게 다듬은 통나무</t>
  </si>
  <si>
    <t>7374</t>
  </si>
  <si>
    <t>단</t>
  </si>
  <si>
    <t>dais： altar： rostrum</t>
  </si>
  <si>
    <t>사직단, 원구단, 선농단, 선잠단 등 제사를 지내기 위해 설치한 높은 바닥.</t>
  </si>
  <si>
    <t>7375</t>
  </si>
  <si>
    <t>단①</t>
  </si>
  <si>
    <t>step, 壇</t>
  </si>
  <si>
    <t>구조물의 지면보다 높게 꾸민 곳을 말하며 연단(演壇)‧교단(敎壇)‧강단(講壇)‧제단(祭壇)‧지단(地壇) 등이 있음</t>
  </si>
  <si>
    <t>7376</t>
  </si>
  <si>
    <t>단②</t>
  </si>
  <si>
    <t>step, 段</t>
  </si>
  <si>
    <t>계단을 구성하는 각 단을 말함</t>
  </si>
  <si>
    <t>7377</t>
  </si>
  <si>
    <t>단가</t>
  </si>
  <si>
    <t>unit rate, unit cost, unit price, 單價</t>
  </si>
  <si>
    <t>거래 단위당 가격</t>
  </si>
  <si>
    <t>7378</t>
  </si>
  <si>
    <t>단가 청부 계약</t>
  </si>
  <si>
    <t>unit price contract</t>
  </si>
  <si>
    <t>건설 공사의 계약시에 정한 단가에 의해 정산하는 건축주와 건설업자간의 청부 계약.</t>
  </si>
  <si>
    <t>7379</t>
  </si>
  <si>
    <t>가로재</t>
  </si>
  <si>
    <t>horizontal member, 橫材</t>
  </si>
  <si>
    <t>① 보‧토대 등 수평으로 놓인(건너댄) 부재. ② ⇨횡가재. ③ ⇨가로장.</t>
  </si>
  <si>
    <t>738</t>
  </si>
  <si>
    <t>단가도급</t>
  </si>
  <si>
    <t>unit price contract), 單價都給</t>
  </si>
  <si>
    <t>도급금액을 정하는 데 있어서 먼저 각 공사종류마다 단가를 정하고 공사 수량에 따라 도급 총금액을 산출하는 도급방법.</t>
  </si>
  <si>
    <t>7380</t>
  </si>
  <si>
    <t>단가도급계약제도</t>
  </si>
  <si>
    <t>unit cost contract system, 單價都給契約制度</t>
  </si>
  <si>
    <t>①공사비 지불내용에 따른 건축시공계약제도의 하나. ② 재료단가‧노력단가 또는 재료 및 노력을 합한 단가를 면적 또는 체적 단가만으로 결정하여 공사를 도급주는 방식</t>
  </si>
  <si>
    <t>7381</t>
  </si>
  <si>
    <t>단간</t>
  </si>
  <si>
    <t>나무 줄기가 뿌리로부터 그대로 이어지는 나무</t>
  </si>
  <si>
    <t>7382</t>
  </si>
  <si>
    <t>단경</t>
  </si>
  <si>
    <t>terminal vista, 端景</t>
  </si>
  <si>
    <t>도시에서 건물이나 기념물을 강조하는 방법으로 간주되며 기념관, 법원등의 건축물이 포함됨</t>
  </si>
  <si>
    <t>7383</t>
  </si>
  <si>
    <t>단계①</t>
  </si>
  <si>
    <t>red painted stairs, 丹階</t>
  </si>
  <si>
    <t>붉은색으로 칠한 계단</t>
  </si>
  <si>
    <t>7385</t>
  </si>
  <si>
    <t>단계②</t>
  </si>
  <si>
    <t>event, node, 段階</t>
  </si>
  <si>
    <t>일의 차례를 따라 나아가는 과정을 말하며 경로라고도 함.</t>
  </si>
  <si>
    <t>7386</t>
  </si>
  <si>
    <t>단계여유</t>
  </si>
  <si>
    <t>slack, 段階餘裕</t>
  </si>
  <si>
    <t>프로젝트의 최종 완료 시간에 영향을 미치지 않는, 각 단계에서의 여유 시간. 해당 단계의 가장 늦은 단계 시간과 가장 이른 단계 시간의 차이이다.</t>
  </si>
  <si>
    <t>7387</t>
  </si>
  <si>
    <t>단고리</t>
  </si>
  <si>
    <t>單環</t>
  </si>
  <si>
    <t>배목이 달린 둥근 문고리.</t>
  </si>
  <si>
    <t>7388</t>
  </si>
  <si>
    <t>단곡률</t>
  </si>
  <si>
    <t>single curvature</t>
  </si>
  <si>
    <t>강구조에서 한 방향으로 연속적인 원호를 그리는 곡률의 변형 상태.</t>
  </si>
  <si>
    <t>7389</t>
  </si>
  <si>
    <t>단곡면</t>
  </si>
  <si>
    <t>simpiy curved surface</t>
  </si>
  <si>
    <t>한 방향으로 곡률을 갖는 구조의 곡면</t>
  </si>
  <si>
    <t>7390</t>
  </si>
  <si>
    <t>단골①</t>
  </si>
  <si>
    <t>half-sized tile</t>
  </si>
  <si>
    <t>두 지붕이 만나서 꺾이는 기왓골에 숫기와를 반동강 내어 막아 댄 것</t>
  </si>
  <si>
    <t>7392</t>
  </si>
  <si>
    <t>단골②</t>
  </si>
  <si>
    <t>도리 위쪽의 서까래와 서까래 사이 공간.</t>
  </si>
  <si>
    <t>7393</t>
  </si>
  <si>
    <t>단골막이</t>
  </si>
  <si>
    <t>좌우로는 서까래와 서까래 사이 공간에서 상하로는 개판과 주심도리 사이에 있는 틈 또는 그 틈을 막는 재. 당골막이와 동일한 의미.</t>
  </si>
  <si>
    <t>7394</t>
  </si>
  <si>
    <t>단골판</t>
  </si>
  <si>
    <t>-板</t>
  </si>
  <si>
    <t>부연과 부연사이를 막은 나무판. 당골판</t>
  </si>
  <si>
    <t>7395</t>
  </si>
  <si>
    <t>단관</t>
  </si>
  <si>
    <t>short tube mouthpiece, 短管</t>
  </si>
  <si>
    <t>액체 또는 기체를 이동시키기 위하여 배관 공사 할 때, 곡선 관로나 티자관 따위의 접속관에 연결하는 짧은 관.</t>
  </si>
  <si>
    <t>7396</t>
  </si>
  <si>
    <t>단관비계</t>
  </si>
  <si>
    <t>single pipe scaffolding, tube and coupler scaffolding, 單管飛階</t>
  </si>
  <si>
    <t>시설이나 건물을 시공할 때, 지면에서 수직 방향에 있는 높은 장소에서 작업하기 위하여 강철관을 연결하여 제작한 파이프 비계.</t>
  </si>
  <si>
    <t>7398</t>
  </si>
  <si>
    <t>단관식</t>
  </si>
  <si>
    <t>one pipe system; single piping system</t>
  </si>
  <si>
    <t>증기 난방에서의 단관식. 방열기로 보내는 증기와 그 응축수를 동일관으로 운반하는 방식을 일컫는다.</t>
  </si>
  <si>
    <t>7399</t>
  </si>
  <si>
    <t>3상 전동기</t>
  </si>
  <si>
    <t>three-phase motor</t>
  </si>
  <si>
    <t>3상 전압으로 구동되는 전동기.</t>
  </si>
  <si>
    <t>74</t>
  </si>
  <si>
    <t>가로조직</t>
  </si>
  <si>
    <t>street system, 街路組織</t>
  </si>
  <si>
    <t>도시 가로(street)가 만들어내는 조직 체계.</t>
  </si>
  <si>
    <t>740</t>
  </si>
  <si>
    <t>단관중력식증기난방</t>
  </si>
  <si>
    <t>單管重力式蒸氣暖房</t>
  </si>
  <si>
    <t>증기난방의 일종으로, 단관을 통해서 증기를 각 방열기로 보낸다. 방열기 속에서 응축된 물은 같은 입상관으로 되돌아와 환수주관에 모이게 하여 보일러에 보내짐.</t>
  </si>
  <si>
    <t>7400</t>
  </si>
  <si>
    <t>단구</t>
  </si>
  <si>
    <t>① 주위가 급사면 또는 절벽으로 끊긴 계단형 지형. ② 강물 길을 따라 발달한 하안단구, 해안에 발달한 해안단구, 호수에 의한 호애단구가 있고 해수에 잠긴 해저단구 등.</t>
  </si>
  <si>
    <t>7401</t>
  </si>
  <si>
    <t>단귀틀</t>
  </si>
  <si>
    <t>우물마루에서 장귀틀과 장귀틀 사이를 가로지르는 상대적으로 짧은 귀틀. 동귀틀</t>
  </si>
  <si>
    <t>7403</t>
  </si>
  <si>
    <t>단극 단로기</t>
  </si>
  <si>
    <t>single pole disconnecting switch</t>
  </si>
  <si>
    <t>부하 쪽 전류를 단로하기 위해 고압, 전원 쪽 회로에 설치하는 극의 수가 하나인 개폐기</t>
  </si>
  <si>
    <t>7404</t>
  </si>
  <si>
    <t>단극 스위치</t>
  </si>
  <si>
    <t>single pole switch</t>
  </si>
  <si>
    <t>단상 2선식 전로의 한 줄 전선만을 개폐하는 소형 스위치. 300볼트 이상의 경우에 한해 사용한다.</t>
  </si>
  <si>
    <t>7405</t>
  </si>
  <si>
    <t>단근</t>
  </si>
  <si>
    <t>single reinforcement, 單筋</t>
  </si>
  <si>
    <t>① 철근콘크리트에서 단면의 인장측만 배근되는 철근 또는 벽이나 기성 부재의 중앙에 한 겹으로 배근되는 철근. ② ＝단철근(單鐵筋).</t>
  </si>
  <si>
    <t>7406</t>
  </si>
  <si>
    <t>단근T형 보</t>
  </si>
  <si>
    <t>單筋T形梁</t>
  </si>
  <si>
    <t>①보 상부에 슬래브가 일체화 되어 T자형의 단면을 갖는 보를 T형 보라 하는데 이때 인장측의 주철근만이 유효한 보를 단근T형 보라 함. ② ⇨T형 보.</t>
  </si>
  <si>
    <t>7407</t>
  </si>
  <si>
    <t>단근보</t>
  </si>
  <si>
    <t>single reinforcement beam, 單筋梁</t>
  </si>
  <si>
    <t>① 부재 단면에서 인장측에 해당하는 상단 또는 하단에만 배근한 철근콘크리트 보. ② ＝홑근보.</t>
  </si>
  <si>
    <t>7408</t>
  </si>
  <si>
    <t>단근직사각형 보</t>
  </si>
  <si>
    <t>單筋直四角形梁</t>
  </si>
  <si>
    <t>철근콘크리트 직사각형 단면을 갖는 보의 인장측에만 배근한 보.</t>
  </si>
  <si>
    <t>7409</t>
  </si>
  <si>
    <t>가로좌굴</t>
  </si>
  <si>
    <t>lateral buckling, lateral torsional buckling, 橫挫屈</t>
  </si>
  <si>
    <t>폭에 비해 키가 높은 보가 그 대칭면 내에 굽힘을 받을 때 굽힘에 의한 파괴가 예상되는 하중보다 작은 하중이라도 보는 대칭면 이외로 넘어지는 좌굴</t>
  </si>
  <si>
    <t>741</t>
  </si>
  <si>
    <t>단기 강도</t>
  </si>
  <si>
    <t>short age strength</t>
  </si>
  <si>
    <t>① 재료의 단기하중에 대한 강도로 모르타르나 콘크리트는 재령과 같이 강도가 상승한다. 일반적으로 재령 3일~28일 주 이내의 강도를 말함.② ↔장기 강도.</t>
  </si>
  <si>
    <t>7410</t>
  </si>
  <si>
    <t>단기 부채</t>
  </si>
  <si>
    <t>short term liability</t>
  </si>
  <si>
    <t>대차대조표일로부터 1년 이내에 갚아야되는 부채</t>
  </si>
  <si>
    <t>7411</t>
  </si>
  <si>
    <t>단기 응력</t>
  </si>
  <si>
    <t>stress for temporary loading； stress due to temporary loading; temporary force</t>
  </si>
  <si>
    <t>지진, 폭풍, 적설 등의 단기 하중에 대한 응력</t>
  </si>
  <si>
    <t>7412</t>
  </si>
  <si>
    <t>단기 허용 응력도</t>
  </si>
  <si>
    <t>allowable stress for temporary loading</t>
  </si>
  <si>
    <t>단기 하중이 작용할 때 부재 단면의 응력도가 허용되는 한계값</t>
  </si>
  <si>
    <t>7414</t>
  </si>
  <si>
    <t>단기강도</t>
  </si>
  <si>
    <t>short age strength, 短期强度</t>
  </si>
  <si>
    <t>재료의 단기하중에 대한 강도.</t>
  </si>
  <si>
    <t>7415</t>
  </si>
  <si>
    <t>단기응력</t>
  </si>
  <si>
    <t>stress due to short- time loading, stress for temporary loading, 短期應力</t>
  </si>
  <si>
    <t>짧은 기간에 일시적으로 발생하는 응력.</t>
  </si>
  <si>
    <t>7416</t>
  </si>
  <si>
    <t>단기하중</t>
  </si>
  <si>
    <t>short-time loading), 短期荷重</t>
  </si>
  <si>
    <t>상대적으로 매우 짧은 기간에 구조물에 작용하는 하중.상시작용하는 하중과 달리 허용응력을 높게 할 수 있음</t>
  </si>
  <si>
    <t>7417</t>
  </si>
  <si>
    <t>단내기</t>
  </si>
  <si>
    <t>racking back</t>
  </si>
  <si>
    <t>벽의 일부를 이어 쌓을 때 먼저 쌓은 벽돌에 걸쳐지도록 한 단씩 들여놓아 쌓는 일.</t>
  </si>
  <si>
    <t>7418</t>
  </si>
  <si>
    <t>단너비</t>
  </si>
  <si>
    <t>tread, 段幅</t>
  </si>
  <si>
    <t>두개의 연속된 계단코사이의 수평거리를말함</t>
  </si>
  <si>
    <t>7419</t>
  </si>
  <si>
    <t>가로줄눈</t>
  </si>
  <si>
    <t>horizontal joint, bed joint, transverse joint</t>
  </si>
  <si>
    <t>① 돌, 벽돌 등을 쌓을 때 수평방향으로 생기는 줄눈(⇦). ② ＝횡줄눈.</t>
  </si>
  <si>
    <t>742</t>
  </si>
  <si>
    <t>단높이</t>
  </si>
  <si>
    <t>rise, 段高</t>
  </si>
  <si>
    <t>계단의 한단의 높이를 말함</t>
  </si>
  <si>
    <t>7420</t>
  </si>
  <si>
    <t>단독 세대</t>
  </si>
  <si>
    <t>one-person house-hold</t>
  </si>
  <si>
    <t>한 주택의 세대 구성원이 1명인 가구.</t>
  </si>
  <si>
    <t>7422</t>
  </si>
  <si>
    <t>단독 주택</t>
  </si>
  <si>
    <t>detached house</t>
  </si>
  <si>
    <t>1대지에 한 채씩 따로 지은 주택. 독립주택</t>
  </si>
  <si>
    <t>7423</t>
  </si>
  <si>
    <t>단독 처리</t>
  </si>
  <si>
    <t>분뇨 정화조에 있어서 수세 변소로부터 배출되는 분뇨 오수만을 처리하는 방법.</t>
  </si>
  <si>
    <t>7424</t>
  </si>
  <si>
    <t>단독기초</t>
  </si>
  <si>
    <t>spread footing, individual footing, isolated footing, 單獨基礎</t>
  </si>
  <si>
    <t>⇨독립기초(＝).</t>
  </si>
  <si>
    <t>7425</t>
  </si>
  <si>
    <t>단독서가식 서고</t>
  </si>
  <si>
    <t>單獨書架式書庫</t>
  </si>
  <si>
    <t>서고의 구조형식으로  건물 각 층 바닥에 서가를 놓는 것을 말함</t>
  </si>
  <si>
    <t>7426</t>
  </si>
  <si>
    <t>단동</t>
  </si>
  <si>
    <t>單胴</t>
  </si>
  <si>
    <t>와이어를 감는 동체의 한 종류.</t>
  </si>
  <si>
    <t>7428</t>
  </si>
  <si>
    <t>단동식 항타기</t>
  </si>
  <si>
    <t>single acting pile hammer, 單胴式杭打機</t>
  </si>
  <si>
    <t>기체의 압력으로 램을 올린 뒤 자유 낙하시켜 말뚝을 박는 항타기.</t>
  </si>
  <si>
    <t>7429</t>
  </si>
  <si>
    <t>가로철근</t>
  </si>
  <si>
    <t>horizontal reinforcement, 橫鐵筋</t>
  </si>
  <si>
    <t>① 철근콘크리트 벽체 혹은 보강조적벽체의 수평방향으로 배치한 철근. ② ＝가로근.(=)</t>
  </si>
  <si>
    <t>743</t>
  </si>
  <si>
    <t>단동식 해머</t>
  </si>
  <si>
    <t>single-acting hammer, 單動式－</t>
  </si>
  <si>
    <t>기체의 압력으로 램을 올린 뒤 자유 낙하 하는 힘으로 말뚝을 박는 항타기.</t>
  </si>
  <si>
    <t>7430</t>
  </si>
  <si>
    <t>단동압축기</t>
  </si>
  <si>
    <t>single acting compressor, 單動壓縮機</t>
  </si>
  <si>
    <t>1번의 압축으로 흡입압력에서 토출압력까지 행하는 압축기이다. 압축비가 큰 경우에는 체적효율이 점차로 저하되므로 다단 압축기를 이용한다.</t>
  </si>
  <si>
    <t>7431</t>
  </si>
  <si>
    <t>단동펌프</t>
  </si>
  <si>
    <t>single acting pump, 單動pump</t>
  </si>
  <si>
    <t>흡입구를 통과하는 물이 피스톤이나 실린더의 한쪽 방향으로만 흐르도록 된 왕복펌프의 일종.</t>
  </si>
  <si>
    <t>7432</t>
  </si>
  <si>
    <t>단동해머</t>
  </si>
  <si>
    <t>single-acting hammer), 單動－</t>
  </si>
  <si>
    <t>소재를 타격하는 해머 헤드가 들어 올려질 때만 증기 등의 힘이 작용하고, 타격할 때는 자연 낙하시키는 형식.</t>
  </si>
  <si>
    <t>7433</t>
  </si>
  <si>
    <t>단락</t>
  </si>
  <si>
    <t>short circuit</t>
  </si>
  <si>
    <t>전위가 다른 배선의 도체를 접속하는 것. 사고에 의해 이 상태가 생기는 일도 있다.</t>
  </si>
  <si>
    <t>7434</t>
  </si>
  <si>
    <t>단락 전류</t>
  </si>
  <si>
    <t>short circuit current</t>
  </si>
  <si>
    <t>충전되어 있는 전기 배선의 도체간을 직접 접속했을 때 그 전선에 흐르는 전류.</t>
  </si>
  <si>
    <t>7435</t>
  </si>
  <si>
    <t>단락아크</t>
  </si>
  <si>
    <t>short arc, 短絡－</t>
  </si>
  <si>
    <t>용접용 와이어가 용융물에 접촉할 때마다 단락 전류에 의하여 녹아 용적이 되는 방식</t>
  </si>
  <si>
    <t>7436</t>
  </si>
  <si>
    <t>단락아크용접</t>
  </si>
  <si>
    <t>short arc welding</t>
  </si>
  <si>
    <t>용접용 와이어가 용융물에 접촉할 때마다 단락 전류에 의하여 녹아 용적이 되는 방식의 용접.</t>
  </si>
  <si>
    <t>7437</t>
  </si>
  <si>
    <t>단락이행</t>
  </si>
  <si>
    <t>short circuit transfer, 短絡移行</t>
  </si>
  <si>
    <t>단락 아크 용접이라고도 하며, 가는 전극 와이어 또는 피복봉을 통해 아크 접압을 낮춤으로서 전류를 감소시켜 용접을 해도 용유된 금속이 주기적으로 모재와의 사이 공간에 있게 되어 입상으로 안전하게 다른 상태가 되는 현상.</t>
  </si>
  <si>
    <t>7438</t>
  </si>
  <si>
    <t>단려</t>
  </si>
  <si>
    <t>短欐</t>
  </si>
  <si>
    <t>기둥 윗머리 사개통에 보나 도리를 받치기 위하여 가로나 세로로 먼저 얹는 짧은 나무</t>
  </si>
  <si>
    <t>기문당0.9%</t>
  </si>
  <si>
    <t>7440</t>
  </si>
  <si>
    <t>단로기</t>
  </si>
  <si>
    <t>two-way switch, disconnecting switch, 斷路器</t>
  </si>
  <si>
    <t>송전선이나 변전소에서 차단기를 연 채 부하(負荷)가 없는 상태에서 주 회로의 접속을 변경하기 위하여 전기 회로를 개폐하는 장치. 전압만 걸려 있고 전류는 흐르지 않는 상태에서만 개폐할 수 있다.</t>
  </si>
  <si>
    <t>7441</t>
  </si>
  <si>
    <t>단립구조</t>
  </si>
  <si>
    <t>aggregated structure, 單粒構造</t>
  </si>
  <si>
    <t>토양의 각 입자가 결합되지 않아 덩어리를 이루지 않고 개별 입자로 흩어져 있는 상태의 구조.</t>
  </si>
  <si>
    <t>7443</t>
  </si>
  <si>
    <t>단립조직</t>
  </si>
  <si>
    <t>single grained structure, 單粒組織</t>
  </si>
  <si>
    <t>⇨단립구조(＝).</t>
  </si>
  <si>
    <t>7444</t>
  </si>
  <si>
    <t>단말필터</t>
  </si>
  <si>
    <t>after filter, final filter), 端末－</t>
  </si>
  <si>
    <t>건축설비의 공기조화에서 끝부분에 위치한 고효율필터.</t>
  </si>
  <si>
    <t>7445</t>
  </si>
  <si>
    <t>단면</t>
  </si>
  <si>
    <t>section, 斷面</t>
  </si>
  <si>
    <t>3차원 물체를 2차원 평면으로 잘라낸 면을 말하며  투상도에서 절단 평면을 나타내는 데에는 일점쇄선을 쓰고, 단면은 가는 실선으로 경사선을 그어 표시하며 도면용 약어는 ｢SECT.｣</t>
  </si>
  <si>
    <t>7446</t>
  </si>
  <si>
    <t>단면 1차 모멘트</t>
  </si>
  <si>
    <t>어떤 축으로부터 단면의 미소 단면적과 그 축까지의 거리의 제곱을 곱한 것을 단면전체에 대하여 적분한 값.</t>
  </si>
  <si>
    <t>7447</t>
  </si>
  <si>
    <t>단면 2차 모멘트</t>
  </si>
  <si>
    <t>geometrical moment of inertia； moment of second order</t>
  </si>
  <si>
    <t>어떤 축으로부터 단면의 미소 단면적과 그 축까지의 거리의 제곱을 곱한 것을 단면전체에 대하여 적분한 값으로 휨 또는 처짐에 대한 저항을 예측하는 데 사용되는 단면의 성질을 뜻함</t>
  </si>
  <si>
    <t>7448</t>
  </si>
  <si>
    <t>단면 2차 반지름</t>
  </si>
  <si>
    <t>단면 2차 모멘트를 단면적으로 나눈 값의 제곱근</t>
  </si>
  <si>
    <t>7449</t>
  </si>
  <si>
    <t>가로축척</t>
  </si>
  <si>
    <t>horizontal scale</t>
  </si>
  <si>
    <t>가로방향의 축척을 일컬음.</t>
  </si>
  <si>
    <t>745</t>
  </si>
  <si>
    <t>단면 2차 타원</t>
  </si>
  <si>
    <t>ellipse of inertia</t>
  </si>
  <si>
    <t>임의의 단면에 있어서 단면2차 모멘트의 관계를 나타내는 타원</t>
  </si>
  <si>
    <t>7450</t>
  </si>
  <si>
    <t>단면 결손</t>
  </si>
  <si>
    <t>partial loss of area</t>
  </si>
  <si>
    <t>부재 단면에서 볼트 구멍 등에 의해 발생하는 단면의 손실.</t>
  </si>
  <si>
    <t>7451</t>
  </si>
  <si>
    <t>단면 계수</t>
  </si>
  <si>
    <t>section modulus</t>
  </si>
  <si>
    <t>단면의 도심 축에 대한 단면2차모멘트를 도심 축에 직교하는 축에 대하여 단면의 상부 또는 하부까지의 거리로 나눈 값.</t>
  </si>
  <si>
    <t>7452</t>
  </si>
  <si>
    <t>단면 교통량 조사</t>
  </si>
  <si>
    <t>traffic volume count, 斷面 交通量 調査</t>
  </si>
  <si>
    <t>도로의 한 지점 또는 단면을 단위시간 동안 통과하는 차량의 수를 조사하는 것으로 도로를 통과하는 단위 시간당의 교통량은 도로 시설물의 효용 척도로서 사용되며, 다른 지점과의 상대적 비교를 통하여 각 도로 구간의 역할을 추정 평가할 수 있는 지표로도 사용된다.</t>
  </si>
  <si>
    <t>7453</t>
  </si>
  <si>
    <t>단면 리스트</t>
  </si>
  <si>
    <t>schedule of member sections</t>
  </si>
  <si>
    <t>각 구조 부재의 단면 설계에 대한 정보를 일람표로 해서 부재마다 정리해서 표시한 표.</t>
  </si>
  <si>
    <t>7454</t>
  </si>
  <si>
    <t>단면 산정</t>
  </si>
  <si>
    <t>proportioning of section</t>
  </si>
  <si>
    <t>기둥, 보 등의 단면에 작용하고 있는 응력에 대해서 단면 형상, 치수 및 배근 등을 산정하는 것.</t>
  </si>
  <si>
    <t>7455</t>
  </si>
  <si>
    <t>단면 상승 모멘트</t>
  </si>
  <si>
    <t>product moment of inertia of area</t>
  </si>
  <si>
    <t>단면의 미소 단면적과 이에 대해 직교하는 2축으로부터의 거리를 곱한 것을 단면전체에 대하여 적분한 값</t>
  </si>
  <si>
    <t>7456</t>
  </si>
  <si>
    <t>단면 응력</t>
  </si>
  <si>
    <t>sectional force; internal force</t>
  </si>
  <si>
    <t>단면 계산, 단면 설계시 쓰이는 응력, 휨모멘트, 전단력, 축력 등에 의해 발생하는 단위면적당 내력의 크기</t>
  </si>
  <si>
    <t>7457</t>
  </si>
  <si>
    <t>단면 주축</t>
  </si>
  <si>
    <t>principal axis (of section)</t>
  </si>
  <si>
    <t>단면의 도심을 통과하는 직각 좌표 중 1축에 관한 단면2차모멘트가 최대이고 다른 축에 관한 단면2차모멘트가 최소인 직각 좌표.</t>
  </si>
  <si>
    <t>7458</t>
  </si>
  <si>
    <t>단면1차모멘트</t>
  </si>
  <si>
    <t>statical moment of area, geometrical moment of area, 斷面一次moment</t>
  </si>
  <si>
    <t>① 미소 단면을 dA라 하면, 기준 측으로부터 dA 중심까지의 거리 x 또는 y와, 미소단면적 dA의 곱을 전단면에 걸쳐 함한 값.② 단위는 길이의 3제곱(cm³).</t>
  </si>
  <si>
    <t>7459</t>
  </si>
  <si>
    <t>가로톱</t>
  </si>
  <si>
    <t>cross cut saw</t>
  </si>
  <si>
    <t>①목재를 섬유방향에 직각으로 자르는 데 쓰이는 톱. ② 톱니가 좌우 두 줄로 되어 있음.</t>
  </si>
  <si>
    <t>746</t>
  </si>
  <si>
    <t>단면2차극모멘트</t>
  </si>
  <si>
    <t>단면과 직각좌표가 주어졌을 때 미소 단면적 dA와 그로부터 원점까지의 거리 r의 제곱의 곱을 구하고, 총합한 것. 기호 Ip. 관성 극 2차모멘트 · 극 2차율이라고도 한다.</t>
  </si>
  <si>
    <t>7460</t>
  </si>
  <si>
    <t>단면2차모멘트</t>
  </si>
  <si>
    <t>second moment of area, geometrical moment of inertia, 斷面二次moment</t>
  </si>
  <si>
    <t>단면과 어느 축 X가 주어졌을 때 미소 면적 dA와 거기서부터 X축까지의 거리 y의 제곱과의 곱을 구하고, 총합한 것. 기호 I. 관성 모멘트라고도 한다.Ix＝Σy2dA＝Ix0＋Aa2여기서, Ix：X축에 대한 단면 2차 모멘트, Ix0：X0축에 대한 단면 2차 모멘트, X0축：단면의 도심을 통하는 축(X축과 평행), a：도심에서 X축까지의 거리, A：단면적.</t>
  </si>
  <si>
    <t>7461</t>
  </si>
  <si>
    <t>단면2차반경</t>
  </si>
  <si>
    <t>radius of gyration of area, radius of gyration of section, 斷面二次半徑</t>
  </si>
  <si>
    <t>어떤 도형의 도심을 지나는 축에 관한 단면 2차 모멘트를 단면적으로 나눈 것의 평방근값을 그 축에 관한 단면 2차 반경이라 하며 회전 반경이라고도 한다. 긴 기둥의 설계에서 좌굴 하중을 구하는 계산에 기둥의 길이와 관련을 가진 수치(세장비：細長比)로서 이용한다.</t>
  </si>
  <si>
    <t>7462</t>
  </si>
  <si>
    <t>단면극2차모멘트</t>
  </si>
  <si>
    <t>geometrical polar moment of inertia), 斷面極二次－moment</t>
  </si>
  <si>
    <t>단면의 미소단면적과 그 미소단면적에서부터 원점까지의 거리의 제곱을 곱한 것을 단면 전체에 걸쳐 적분한 값.</t>
  </si>
  <si>
    <t>7465</t>
  </si>
  <si>
    <t>단면도</t>
  </si>
  <si>
    <t>section, sectional view[drawing], 斷面圖</t>
  </si>
  <si>
    <t>제도(製圖)에서, 물체를 하나의 평면으로 절단하였다고 가정하여 그 내부 구조를 보인 투영도로  축척1/100, 1/200 평면도‧입면도와 같이 작성하기도 하지만 보통 더 큰 축척의 단면상세도를 작성하는 것이 일반적이며 단면도는 평면도에 표시할 수 없는 건물의 입체적 성질, 즉 고저‧단면구조‧각종 설비계통의 안배처리방식을 수직방향에서 표시하는 것을 목적으로 하고 절단방향에 따라 종단면도와 횡단면도가 있음.</t>
  </si>
  <si>
    <t>7466</t>
  </si>
  <si>
    <t>단면도법</t>
  </si>
  <si>
    <t>sectioning, 斷面圖法</t>
  </si>
  <si>
    <t>물체를 평면으로 잘랐다고 가정하여 그 내부구조를 자세하게 보여주기위한 도법</t>
  </si>
  <si>
    <t>7467</t>
  </si>
  <si>
    <t>단면력</t>
  </si>
  <si>
    <t>section force, 斷面力</t>
  </si>
  <si>
    <t>보는 휨모멘트, 전단력, 축력의 구분된 힘을 받게 되는데 이를 단면력이라 함.</t>
  </si>
  <si>
    <t>7468</t>
  </si>
  <si>
    <t>가로판벽</t>
  </si>
  <si>
    <t>laying panel, 橫板璧</t>
  </si>
  <si>
    <t>① 가로로 된 판벽. ② 기둥이나 샛기둥에 가로방향으로 널을 댄 벽. ③ ⇨판벽.</t>
  </si>
  <si>
    <t>747</t>
  </si>
  <si>
    <t>단면력선도</t>
  </si>
  <si>
    <t>斷面力線圖</t>
  </si>
  <si>
    <t>단면력의 3가지 종류인 휨모멘트, 전단력, 축력을 그린 선도.</t>
  </si>
  <si>
    <t>7470</t>
  </si>
  <si>
    <t>단면법</t>
  </si>
  <si>
    <t>method of section, 斷面法</t>
  </si>
  <si>
    <t>정정트러스를 해석하기 위한 방법의 하나로 트러스를 임의의 단면으로 자른 부재응력과 그 단면의 좌측 또는 우측에 있는 외력이 평형방정식을 만족한다는 원리로부터 각 부재의 응력을 구하는 방법.</t>
  </si>
  <si>
    <t>7471</t>
  </si>
  <si>
    <t>단면상세도</t>
  </si>
  <si>
    <t>sectional detail drawing, 斷面詳細圖</t>
  </si>
  <si>
    <t>건축물의 단면을 상세하게 그린 도면으로 각층의 바닥높이, 천장높이등 주로 수직방향의 치수와 벽, 바닥구조, 외장마감등을 기입함</t>
  </si>
  <si>
    <t>7472</t>
  </si>
  <si>
    <t>단면상승모멘트</t>
  </si>
  <si>
    <t>product of inertia, product moment inertia, 斷面相乘moment</t>
  </si>
  <si>
    <t>단면에 대하여 임의의 직교 2축 x, y를 생각하고, 그 미소 단면적을 dA로 했을 때 다음 식으로 나타내어지는 값.</t>
  </si>
  <si>
    <t>7473</t>
  </si>
  <si>
    <t>단면수축</t>
  </si>
  <si>
    <t>contraction of area, reduction of area, 斷面收縮</t>
  </si>
  <si>
    <t>인장시험시 시편의 원래의 단면적와 시편 절단 후의 최소면적과의 차이를 최초의 단면적로 나눈 값.</t>
  </si>
  <si>
    <t>7474</t>
  </si>
  <si>
    <t>단면수축률</t>
  </si>
  <si>
    <t>斷面收縮率</t>
  </si>
  <si>
    <t>인장시험시 시편의 원래의 단면적와 시편 절단 후의 최소면적 과의 차를 최초의 단면적로 나눈 값을 백분률로 나타낸 것.</t>
  </si>
  <si>
    <t>7475</t>
  </si>
  <si>
    <t>단면의 핵</t>
  </si>
  <si>
    <t>core of cross secotion, 斷面－核</t>
  </si>
  <si>
    <t>편심하중이 가해졌을 때 단면 내에 인장응력이 발생되지 않는 영역으로 이 부분을 단면의 핵이라 함.</t>
  </si>
  <si>
    <t>7477</t>
  </si>
  <si>
    <t>단면적</t>
  </si>
  <si>
    <t>cross sectional area, 斷面積</t>
  </si>
  <si>
    <t>부재를 하나의 평면으로 자른 부분의 면적.</t>
  </si>
  <si>
    <t>7478</t>
  </si>
  <si>
    <t>가로판벽 붙임</t>
  </si>
  <si>
    <t>siding</t>
  </si>
  <si>
    <t>판벽 붙임의 일종으로 판의 긴방향을 수평으로 붙인 벽마무리 공법</t>
  </si>
  <si>
    <t>748</t>
  </si>
  <si>
    <t>단면중심</t>
  </si>
  <si>
    <t>center of sectional area, 斷面中心</t>
  </si>
  <si>
    <t>부재를 하나의 평면으로 잘랐을 때 단면의 중심.</t>
  </si>
  <si>
    <t>7480</t>
  </si>
  <si>
    <t>단면표</t>
  </si>
  <si>
    <t>section list, 斷面表</t>
  </si>
  <si>
    <t>구조물에 사용한 부재의 단면을 기입한 일람표. 부재리스트</t>
  </si>
  <si>
    <t>7481</t>
  </si>
  <si>
    <t>단미시멘트</t>
  </si>
  <si>
    <t>單味cement</t>
  </si>
  <si>
    <t>① 시멘트 클링커를 분쇄하여 만드는 혼합 재료를 혼합하지 않은 시멘트. ② 석회와 같이 스스로 단단해지는 성질은 없으나, 소화성(消化性)이 있고 소결(燒結)하지 않은 것과 석고류(石膏類)와 같이 스스로 단단해 지는 성질은 있으나 소화성이 없고 소결하지 않은 것으로 나누어짐. ③ 포틀랜드 시멘트나 알루미나 시멘트 등이 있다.</t>
  </si>
  <si>
    <t>7484</t>
  </si>
  <si>
    <t>단발 소음 노출 레벨</t>
  </si>
  <si>
    <t>(single event) sound exposure level</t>
  </si>
  <si>
    <t>충격 소음이나 간헐 소음 등의 발생마다 A 특성 음압의 제곱을 시간 적분하여 기준화해서 레벨로 표시한 양.</t>
  </si>
  <si>
    <t>7485</t>
  </si>
  <si>
    <t>단사</t>
  </si>
  <si>
    <t>丹砂</t>
  </si>
  <si>
    <t>붉은 빛깔의 흙을 안료로 쓰이는데, 이것을 사용하여 만든 안료를 토홍(土紅)이라 함.</t>
  </si>
  <si>
    <t>7487</t>
  </si>
  <si>
    <t>단사다리</t>
  </si>
  <si>
    <t>가로가 넓은 판상 형태로 된 사다리.</t>
  </si>
  <si>
    <t>7488</t>
  </si>
  <si>
    <t>단상</t>
  </si>
  <si>
    <t>① 장선의 바닥. ② 바닥이 하나인 구조 형식.</t>
  </si>
  <si>
    <t>7489</t>
  </si>
  <si>
    <t>가로폭</t>
  </si>
  <si>
    <t>street width, 街路幅</t>
  </si>
  <si>
    <t>차도와 보도를 합한 폭 ＝도로폭＝노폭.</t>
  </si>
  <si>
    <t>749</t>
  </si>
  <si>
    <t>단상 3선식</t>
  </si>
  <si>
    <t>single phase th ree wire system</t>
  </si>
  <si>
    <t>크기가 거의 같고 180oC 위상이 다른 단상 2선식 되돌림 전류의 합은 제로에 가까워진다. 이 되돌림 배선을 하나의 전선으로 모아 3개의 전선으로 하는 배선 방식.</t>
  </si>
  <si>
    <t>7490</t>
  </si>
  <si>
    <t>단상 곡선</t>
  </si>
  <si>
    <t>floor slope; floor steps</t>
  </si>
  <si>
    <t>주로 공연장, 극장에서 사용하는 바닥면의 단면모양을 말하며 무대 전체의 시야확보를 위해 사용함.</t>
  </si>
  <si>
    <t>7491</t>
  </si>
  <si>
    <t>단상2선식</t>
  </si>
  <si>
    <t>single phase two wire type, 單相二線式</t>
  </si>
  <si>
    <t>2개의 전선으로 배전하는 방식으로 주로 전등용 저전압 배전에 사용되며 전선수가 적고 공사와 보수가 간단한 것이 특징</t>
  </si>
  <si>
    <t>7493</t>
  </si>
  <si>
    <t>단상3선식</t>
  </si>
  <si>
    <t>single phase three wire type, 單相三線式</t>
  </si>
  <si>
    <t>전원이 되는단상변압기의 중성점으로부터 중성선을 인출하고 두 외선과 함께 3개의 전선으로 부하를 공급하는 방식</t>
  </si>
  <si>
    <t>7494</t>
  </si>
  <si>
    <t>단상교류</t>
  </si>
  <si>
    <t>single phase current, 單相交流</t>
  </si>
  <si>
    <t>① 시간에 따라 흐르는 방향과 크기가 단일 삼각함수(사인 또는 코사인)의 형태로 변하는 전기의 흐름② 일반 가정의 전등선과 같은 보통교류.</t>
  </si>
  <si>
    <t>7495</t>
  </si>
  <si>
    <t>단상전동기</t>
  </si>
  <si>
    <t>single phase motor, 單相電動機</t>
  </si>
  <si>
    <t>① 단상 교류전력에 의해서 작동하는 전동기.② 보통 1HP 이하의 소형 전동기이며 용도는 선풍기, 재봉틀 등에 사용됨.</t>
  </si>
  <si>
    <t>7496</t>
  </si>
  <si>
    <t>단색광</t>
  </si>
  <si>
    <t>monochromatic light； homogeneous light</t>
  </si>
  <si>
    <t>단일 파장밖에 포함하지 않는 빛, 또는 단일 파장으로 볼 수 있을 만큼의 좀은 파장 범위의 빛.</t>
  </si>
  <si>
    <t>7498</t>
  </si>
  <si>
    <t>3세대 주택</t>
  </si>
  <si>
    <t>three generation family home</t>
  </si>
  <si>
    <t>조부모 세대, 부모 세대, 자식 세대 등 3개의 세대가 같이 거주하는 주택 형식.</t>
  </si>
  <si>
    <t>75</t>
  </si>
  <si>
    <t>가로폭원</t>
  </si>
  <si>
    <t>750</t>
  </si>
  <si>
    <t>단석</t>
  </si>
  <si>
    <t>몇 개의 돌을 겹쳐 계단 형태로 쌓은 것.</t>
  </si>
  <si>
    <t>7500</t>
  </si>
  <si>
    <t>단속 모살 용접</t>
  </si>
  <si>
    <t>intermittent fillet welding</t>
  </si>
  <si>
    <t>① 가장 많이 쓰이는 용접으로 형강 또는 강판 등의 겹침 이음을 통한 단속용접② ↔연속 모살 용접.</t>
  </si>
  <si>
    <t>7502</t>
  </si>
  <si>
    <t>단속 용접</t>
  </si>
  <si>
    <t>intermittent welding</t>
  </si>
  <si>
    <t>용접선상에 일정 간격을 두고 용접을 시행하여 파선형태의 비드가 형성되는 용접</t>
  </si>
  <si>
    <t>7503</t>
  </si>
  <si>
    <t>단속밸브</t>
  </si>
  <si>
    <t>⇨게이트밸브(＝).</t>
  </si>
  <si>
    <t>7504</t>
  </si>
  <si>
    <t>단속살</t>
  </si>
  <si>
    <t>frame of door</t>
  </si>
  <si>
    <t>나무오리 또는 대오리를 문짝의 뼈대로 사용한 것.</t>
  </si>
  <si>
    <t>7505</t>
  </si>
  <si>
    <t>단속식</t>
  </si>
  <si>
    <t>block system, 斷續式</t>
  </si>
  <si>
    <t>차량의 추돌을 방지하기 위하여 도로의 교차점에서 차량을 교대로 통과시키는 방식.</t>
  </si>
  <si>
    <t>7506</t>
  </si>
  <si>
    <t>단속용접</t>
  </si>
  <si>
    <t>intermittent weld, 斷續鎔接</t>
  </si>
  <si>
    <t>연속성이 없는 필릿 용접으로, 병렬 용접과 지그재그 용접의 두 가지가 있다.</t>
  </si>
  <si>
    <t>7507</t>
  </si>
  <si>
    <t>단순 소성 해석</t>
  </si>
  <si>
    <t>simpie plastic analysis</t>
  </si>
  <si>
    <t>단면이 전소성모멘트에 도달했을 때, 그 단면이 회전만의 자유도를 갖는 소성힌지가 발생한다는 가정에 의한 소성해석.</t>
  </si>
  <si>
    <t>7509</t>
  </si>
  <si>
    <t>단순 전단 시험</t>
  </si>
  <si>
    <t>simple shear test</t>
  </si>
  <si>
    <t>휨모멘트의 발생 없이 단순 전단변형을 발생시키는 시험.</t>
  </si>
  <si>
    <t>7510</t>
  </si>
  <si>
    <t>단순 지지변</t>
  </si>
  <si>
    <t>simply supported edge</t>
  </si>
  <si>
    <t>평면판, 곡면판을 그 주변에서 지지하는 경우 연직 방향만을 지지하고 변의 회전은 구속되지 않아서 변형이 가능한 지지형식</t>
  </si>
  <si>
    <t>7512</t>
  </si>
  <si>
    <t>단순 지지판</t>
  </si>
  <si>
    <t>simply supported plate</t>
  </si>
  <si>
    <t>주변 경계가 단순 지지되는 평판. 판을 지지하는 외곽의 변에서는 연직방향의 변위가 발생하지 않도록 지지되지만, 면외방향의 굽힘모멘트는 지지되지 않는다. 즉, 연직반력은 있지만, 면외방향의 모멘트반력은 발생하지 않는다</t>
  </si>
  <si>
    <t>7513</t>
  </si>
  <si>
    <t>단순경화</t>
  </si>
  <si>
    <t>單純硬化</t>
  </si>
  <si>
    <t>시멘트가 원래 재료의 변화로 인해 유실된 가스 또는 수분을 재섭취함으로서 경화되는 것</t>
  </si>
  <si>
    <t>7514</t>
  </si>
  <si>
    <t>단순보</t>
  </si>
  <si>
    <t>simple beam, single span beam, 單純梁</t>
  </si>
  <si>
    <t>보의 한 끝은 회전지점(활절지점, 핀)이고, 다른쪽 끝은 이동지점(롤러)으로 구성된 보. 정정구조물(靜定構造物)에서 캔틸레버와 함께 가장 간단한 구조임.</t>
  </si>
  <si>
    <t>7515</t>
  </si>
  <si>
    <t>단순연귀</t>
  </si>
  <si>
    <t>plain miter joint</t>
  </si>
  <si>
    <t>7516</t>
  </si>
  <si>
    <t>단순응력</t>
  </si>
  <si>
    <t>simple stress, 單純應力</t>
  </si>
  <si>
    <t>단면이 균일한 봉에 인장하중 또는 압축하중이 작용하는 때 발생하는 응력.</t>
  </si>
  <si>
    <t>7517</t>
  </si>
  <si>
    <t>단순입체트러스</t>
  </si>
  <si>
    <t>單純立體truss</t>
  </si>
  <si>
    <t>절점의 평형식만으로 각 부재의 내력을 구할 수 있는 정정입체트러스</t>
  </si>
  <si>
    <t>7518</t>
  </si>
  <si>
    <t>단순전단</t>
  </si>
  <si>
    <t>simple shear, 單純剪斷</t>
  </si>
  <si>
    <t>전단응력만 존재하고 수직응력은 발생하지 않는 응력상태</t>
  </si>
  <si>
    <t>7519</t>
  </si>
  <si>
    <t>단순조적블록구조</t>
  </si>
  <si>
    <t>masonry block construction, 單純組積－構造</t>
  </si>
  <si>
    <t>시멘트 또는 일반 블록의 속에 보강을 통하지 않고 오직 시멘트 모르타르를 통해 조적하여 만들어지는 건축물의 구조.</t>
  </si>
  <si>
    <t>7520</t>
  </si>
  <si>
    <t>단순지지</t>
  </si>
  <si>
    <t>simple support, 單純支持</t>
  </si>
  <si>
    <t>한끝을 회전단으로 다른 끝은 이동 단으로 된 구조물의 지지상태.</t>
  </si>
  <si>
    <t>7521</t>
  </si>
  <si>
    <t>단순트러스</t>
  </si>
  <si>
    <t>simple truss, 單純truss</t>
  </si>
  <si>
    <t>힘의 평형조건만으로도 반력을 구할 수 있는 트러스.</t>
  </si>
  <si>
    <t>7522</t>
  </si>
  <si>
    <t>단순휨</t>
  </si>
  <si>
    <t>pure bending, simple bending, 單純－</t>
  </si>
  <si>
    <t>부재에 휨모멘트가 발생하는 상태.</t>
  </si>
  <si>
    <t>7523</t>
  </si>
  <si>
    <t>단식</t>
  </si>
  <si>
    <t>singie planting</t>
  </si>
  <si>
    <t>수형이 뛰어나게 아름다운 거목이나 식물을 단체(單體)로 식재해서 독자적 경관을 연출할 수 있다.</t>
  </si>
  <si>
    <t>7525</t>
  </si>
  <si>
    <t>단식 구조물</t>
  </si>
  <si>
    <t>單式構造物</t>
  </si>
  <si>
    <t>부재력이나 반력을 구하기 위하여 구조부재의 변형을 고려하지 않고 힘의 평형조건만으로 해석 가능한 구조물. 정정구조물이라고도 한다</t>
  </si>
  <si>
    <t>7526</t>
  </si>
  <si>
    <t>단식 마루</t>
  </si>
  <si>
    <t>single floor, 單式抹樓</t>
  </si>
  <si>
    <t>작은보‧멍에 등의 부재를 쓰지 않고 장선만을 써서 만든 마루. 마룻널을 한겹으로 깐 마루.</t>
  </si>
  <si>
    <t>7527</t>
  </si>
  <si>
    <t>단식 스포트용접</t>
  </si>
  <si>
    <t>single spot welding, 單式點鎔接</t>
  </si>
  <si>
    <t>보통의 스포트 용접으로서 많이 사용되는 기본적인 용접이다.</t>
  </si>
  <si>
    <t>7528</t>
  </si>
  <si>
    <t>단식 아크용접기</t>
  </si>
  <si>
    <t>single operator welding machine, 單式－鎔接機</t>
  </si>
  <si>
    <t>용접을 작업자 한명이 행할 수 있도록 제작된 용접기.</t>
  </si>
  <si>
    <t>7529</t>
  </si>
  <si>
    <t>가류</t>
  </si>
  <si>
    <t>加硫</t>
  </si>
  <si>
    <t>고무류(gum類)로 고무쇄상구조(－鎖狀構造)의 불포화부(不飽和部)에 유황(硫黃)이 부가결합(附加結合)하여 가교구조(架橋構造)로 되는 현상.</t>
  </si>
  <si>
    <t>753</t>
  </si>
  <si>
    <t>단식 용접구</t>
  </si>
  <si>
    <t>單式鎔接具</t>
  </si>
  <si>
    <t>작업자 한 사람이 한 개의 용접구를 사용하여 작업하기에 적합한 용접구.</t>
  </si>
  <si>
    <t>7530</t>
  </si>
  <si>
    <t>단식 지붕틀</t>
  </si>
  <si>
    <t>simple roof truss, 單式－</t>
  </si>
  <si>
    <t>중도리나 종보 또는 다른 경사부재 없이 용마루와 깔도리에 바로 걸쳐 지지되는 서까래만으로 만든 지붕틀.</t>
  </si>
  <si>
    <t>7531</t>
  </si>
  <si>
    <t>단식 파이프비계</t>
  </si>
  <si>
    <t>single pipe scaffolding, 單式－飛階</t>
  </si>
  <si>
    <t>살두께 2.9mm와 2.4mm의 아연도금 철판에 녹막이 칠을 통해 직선 커플러 또는 맞춤으로 조립하고 용소에 가새로 연결하는 파이프 비계의 일종</t>
  </si>
  <si>
    <t>7532</t>
  </si>
  <si>
    <t>단실</t>
  </si>
  <si>
    <t>single room, 單室</t>
  </si>
  <si>
    <t>공간내부에서 방이 하나인것,</t>
  </si>
  <si>
    <t>7533</t>
  </si>
  <si>
    <t>단실 거주</t>
  </si>
  <si>
    <t>거주 공간이 하나인 주택에서 사는 것</t>
  </si>
  <si>
    <t>7534</t>
  </si>
  <si>
    <t>단여</t>
  </si>
  <si>
    <t>도리 밑을 받치는 짧은 부재.</t>
  </si>
  <si>
    <t>7538</t>
  </si>
  <si>
    <t>단연</t>
  </si>
  <si>
    <t>short rafter, cripple common rafter, 短椽</t>
  </si>
  <si>
    <t>종도리에서 중도리 사이에 걸친 짧은 서까래.</t>
  </si>
  <si>
    <t>7539</t>
  </si>
  <si>
    <t>가류고무</t>
  </si>
  <si>
    <t>⇨가황고무(＝).</t>
  </si>
  <si>
    <t>754</t>
  </si>
  <si>
    <t>단열</t>
  </si>
  <si>
    <t>thermal insulation, heat insulation, 斷熱</t>
  </si>
  <si>
    <t>① 열의 유동에 의해 높은 저항력이 있는 재료를 열이 전달되지 않도록 하게 하는 것. ② 열절연(＝).</t>
  </si>
  <si>
    <t>7540</t>
  </si>
  <si>
    <t>단열 방수</t>
  </si>
  <si>
    <t>waterproofing with heat insulation</t>
  </si>
  <si>
    <t>① 단열재를 사용한 방수 공법.② 실내환경의 쾌적화, 열부하의 저감, 골격의 보호를 목적으로 함.</t>
  </si>
  <si>
    <t>7541</t>
  </si>
  <si>
    <t>단열 변화</t>
  </si>
  <si>
    <t>adiabatic change; adiabatic equilibrium</t>
  </si>
  <si>
    <t>입구의 습구 온도와 같은 수온의 물을 완전히 단열한 에어와 같은 수온의 물을 완전히 단열한 에어 와셔 내에서 살수했을때의 변화, 습구 온도 일정선상의 움직임.</t>
  </si>
  <si>
    <t>7542</t>
  </si>
  <si>
    <t>단열 새시</t>
  </si>
  <si>
    <t>heat insulating sash</t>
  </si>
  <si>
    <t>7543</t>
  </si>
  <si>
    <t>단열 성능</t>
  </si>
  <si>
    <t>heat insulation property</t>
  </si>
  <si>
    <t>외부와 내부의 경계를 이루는 구조물이 열의 전달을 막는 성질이나 기능.</t>
  </si>
  <si>
    <t>7544</t>
  </si>
  <si>
    <t>단열 압축</t>
  </si>
  <si>
    <t>adiabatic compression</t>
  </si>
  <si>
    <t>냉동 사이클에 대한 압축기 내에서의 상태 변화. 엔트로피 일정선상의 움직임을 말한다.</t>
  </si>
  <si>
    <t>7545</t>
  </si>
  <si>
    <t>단열 유리</t>
  </si>
  <si>
    <t>insulation glass</t>
  </si>
  <si>
    <t>유리의 약점인 단열성을 보완하기 위하여 단열재, 진공 층 따위를 사이에 넣거나 여러 장의 유리를 덧대어 만든 유리. 보온 효과를 높이기 위하여 건축재로 주로 쓰인다.</t>
  </si>
  <si>
    <t>7546</t>
  </si>
  <si>
    <t>단열가습</t>
  </si>
  <si>
    <t>斷熱加濕</t>
  </si>
  <si>
    <t>가열이나 냉각하여 특정 온도의 물을 변화시키지 않고 순환 스프레이 하여 공기온도를 낮추고 비습도를 증가시키는 현상.</t>
  </si>
  <si>
    <t>7547</t>
  </si>
  <si>
    <t>단열겹유리</t>
  </si>
  <si>
    <t>斷熱二重－</t>
  </si>
  <si>
    <t>단열을 위해 2장 또는 3장의 유리를 6mm정도의 간격을 투고 건조공기를 넣어 만든 판유리(복층유리).</t>
  </si>
  <si>
    <t>7548</t>
  </si>
  <si>
    <t>단열공사</t>
  </si>
  <si>
    <t>thermal insulation work, heat insulation work, 斷熱工事</t>
  </si>
  <si>
    <t>보온‧보냉‧절연 등의 역할을 하는 공사에 대한 총칭</t>
  </si>
  <si>
    <t>7549</t>
  </si>
  <si>
    <t>가르니에①</t>
  </si>
  <si>
    <t>Jean Louis Charles Garnier-1825～1898</t>
  </si>
  <si>
    <t>① 19세기 프랑스 바로크 절충주의 건축가. ② 르바(H.Lebas) 밑에서 조수 생활, 에꼴 데 보자르 졸업. ③ 1848년 로마대상(Grand Prix de Rome) 수상, 이탈리아‧그리스‧터키 등 여행. ④ 가르니에 궁전(Palais Garnier)으로 알려진 파리 오페라 극장과 몬테칼로 카지노 극장이 대표작.</t>
  </si>
  <si>
    <t>755</t>
  </si>
  <si>
    <t>단열리벳이음</t>
  </si>
  <si>
    <t>single-riveted joint, 單列－</t>
  </si>
  <si>
    <t>1열로 리벳을 사용하여 철판, 형강 등을 영구적으로 체결하는 이음</t>
  </si>
  <si>
    <t>7550</t>
  </si>
  <si>
    <t>단열문</t>
  </si>
  <si>
    <t>insulating door</t>
  </si>
  <si>
    <t>속에 단열재를 넣어 제조한 덧문, 문 등. 철문, 플러시 도어 등은 단열문이라 하지 않는다. 특히 금속성의 표면재를 사용한 덧문, 문 등 속에 단열재를 넣을 때 외기와 실내 쪽의 금속면재가 마구리에서 단락하고 있는것 같은 것은 냉교 작용으로 단열성이 감쇠되므로 단열문이라고는 하지 않는다.</t>
  </si>
  <si>
    <t>7551</t>
  </si>
  <si>
    <t>단열벽돌</t>
  </si>
  <si>
    <t>heat insulation brick), 斷熱壁乭</t>
  </si>
  <si>
    <t>주로 단열용으로 사용하기 위해서 표준 벽돌 규격으로 만든 벽돌.</t>
  </si>
  <si>
    <t>7552</t>
  </si>
  <si>
    <t>단열변화</t>
  </si>
  <si>
    <t>adiabatic change, 斷熱變化</t>
  </si>
  <si>
    <t>‘단열’이란 열의 출입이 없는 것을 말하며, 단열 변화는 외부의 열의 출입이 없는 상태에서 공기가 팽창 또는 수축하는 것을 말한다. 단열 변화에는 크게 단열 팽창과 단열 압축이 있다.</t>
  </si>
  <si>
    <t>7553</t>
  </si>
  <si>
    <t>단열보드</t>
  </si>
  <si>
    <t>① 섬유판의 일종으로 경량이고 시공성이 좋으며, 표면가공이 용이하고 단열성이 뛰어나다는 등의 성질을 갖는다. 두께는 10~15cm 정도이며, 지붕, 바닥의 바탕재, 혹은 표면 가공하여 내장재로 사용된다.② ⇨단열판(＝).</t>
  </si>
  <si>
    <t>7554</t>
  </si>
  <si>
    <t>단열삼각망</t>
  </si>
  <si>
    <t>chain of triangles, 單列三角網</t>
  </si>
  <si>
    <t>1열로 연결되어 있는 삼각망이며 그 가운데 가장 간단한 형상을 가지고 있다.</t>
  </si>
  <si>
    <t>7555</t>
  </si>
  <si>
    <t>단열압축</t>
  </si>
  <si>
    <t>외부의 열의 출입이 없는 상태에서 부피가 줄어드는 경우를 단열 압축이라고 하며 단열변화의 한 종류이다.</t>
  </si>
  <si>
    <t>7556</t>
  </si>
  <si>
    <t>단열양생</t>
  </si>
  <si>
    <t>adiabatic curing, 斷熱養生</t>
  </si>
  <si>
    <t>모르타르 또는 콘크리트의 양생을 위해 단열처리 하는 것</t>
  </si>
  <si>
    <t>7557</t>
  </si>
  <si>
    <t>단열재</t>
  </si>
  <si>
    <t>① 일정한 온도가 유지되도록 하려는 부분의 바깥쪽을 피복하여 외부로의 열손실이나 열의 유입을 적게 하기 위한 재료② ⇨단열재료(＝).</t>
  </si>
  <si>
    <t>7558</t>
  </si>
  <si>
    <t>단열재(료)</t>
  </si>
  <si>
    <t>thermal insulating material</t>
  </si>
  <si>
    <t>열을 차단하는 데 사용하는 대료. 섬유계, 발포 플라스틱계, 그 밖의 것으로 대별할 수 있다. 주택용으로 대표적인 재료에 유리솜 등이 있다.</t>
  </si>
  <si>
    <t>7559</t>
  </si>
  <si>
    <t>가르니에②</t>
  </si>
  <si>
    <t>Tony Garnier-1869～1948</t>
  </si>
  <si>
    <t>① 프랑스의 근대 건축가 ② 1899년 로마대상(Grand Prix de Rome) 수상. ③ 1917년 기능 분리에 근거하여 명확한 도시 구조를 갖는 공업도시 계획안 발표</t>
  </si>
  <si>
    <t>756</t>
  </si>
  <si>
    <t>단열재료</t>
  </si>
  <si>
    <t>adiabatic materials, adiabator, heat insulating materials, thermal insulating materials, 斷熱材料</t>
  </si>
  <si>
    <t>단열재료는 단열을 목적으로 사용되는 재료를 말하며, 열율이 작고, 흡습ㆍ흡수성이 적고 내열도가 높으며 가볍고난연성등의 조건이 요구된다.</t>
  </si>
  <si>
    <t>7560</t>
  </si>
  <si>
    <t>단열콘크리트</t>
  </si>
  <si>
    <t>insulating concrete, 斷熱concrete</t>
  </si>
  <si>
    <t>단열재로 사용할 수 있도록 제조된 콘크리트.</t>
  </si>
  <si>
    <t>7561</t>
  </si>
  <si>
    <t>단열판①</t>
  </si>
  <si>
    <t>adiabatic concrete, 斷熱板</t>
  </si>
  <si>
    <t>콘크리트 타설시 공기 연행제를 혼합하거나 경량골재 이용하면 콘크리트 내부에 미세한 많은 공극이 발생하여 열의 전달을 차단할 수 있도록 제조되는 콘크리트를 말한다.</t>
  </si>
  <si>
    <t>7562</t>
  </si>
  <si>
    <t>단열판②</t>
  </si>
  <si>
    <t>insulation board, adiabatic board, insulating board, 斷熱板</t>
  </si>
  <si>
    <t>섬유판의 일종으로 가볍고 시공성이 좋으며, 표면 가공이 용이하고 단열성이 뛰어나다는 등의 성질을 갖는다.</t>
  </si>
  <si>
    <t>7563</t>
  </si>
  <si>
    <t>단열팽창</t>
  </si>
  <si>
    <t>adiabatic expansion), 斷熱膨脹</t>
  </si>
  <si>
    <t>단열팽창과 단열압축은 모두 물체가 열출입 없이 팽창하거나 압축할 때 나타나는 현상으로 단열팽창시 갑자기 부피가 커지는데, 자체 에너지가 소모되므로 온도가 내려 가고, 단열압축은 그 반대로 온도가 올라간다.</t>
  </si>
  <si>
    <t>7564</t>
  </si>
  <si>
    <t>단엽</t>
  </si>
  <si>
    <t>single leaf, monophullous, 單葉</t>
  </si>
  <si>
    <t>식물의 잎이 한 겹으로 된 것</t>
  </si>
  <si>
    <t>7565</t>
  </si>
  <si>
    <t>단위</t>
  </si>
  <si>
    <t>unit, 單位</t>
  </si>
  <si>
    <t>① 수량을 계산할 때의 기준이 되는 수치. ② cm, g, sec를 사용하는 C.G.S. 단위와 m, kg, sec를 사용하는 M.K.S. 단위 등.</t>
  </si>
  <si>
    <t>7567</t>
  </si>
  <si>
    <t>단위  세골재량</t>
  </si>
  <si>
    <t>프레시 콘크리트 1m3 중에 포함되는 세골재의 중량</t>
  </si>
  <si>
    <t>7568</t>
  </si>
  <si>
    <t>단위 공간</t>
  </si>
  <si>
    <t>unit space</t>
  </si>
  <si>
    <t>공간을 구성할 때 기준이 되는 기본 단위의 공간</t>
  </si>
  <si>
    <t>7569</t>
  </si>
  <si>
    <t>가르델라</t>
  </si>
  <si>
    <t>Ignazio Gardella-195～</t>
  </si>
  <si>
    <t>① 밀라노 출생 이탈리아의 현대 건축가. ② 이태리 근대 건축 운동 주도. 이후 변화하는 건축 경향에 따라 자신의 건축 스타일을 변화시킴 ③ 대표작으로 '알렉산드리아의 폐결핵 진료원'‧ '볼레티 공장' 등이 있다.</t>
  </si>
  <si>
    <t>757</t>
  </si>
  <si>
    <t>단위 변위의 정리</t>
  </si>
  <si>
    <t>theorem of unit displacement</t>
  </si>
  <si>
    <t>선형 탄성체에 작용하는 힘은 이에 대응하는 단위 가상 변위를 일으킬 때 이것에 대응하는 변위로 주어지는 정리.</t>
  </si>
  <si>
    <t>7570</t>
  </si>
  <si>
    <t>단위 수량</t>
  </si>
  <si>
    <t>water content per unit volume of concrete</t>
  </si>
  <si>
    <t>골재의 수량은 포함시키지 않으며 1m3의 콘크리트의 타설 직후 속에 함유되는 수량</t>
  </si>
  <si>
    <t>7571</t>
  </si>
  <si>
    <t>단위 응답</t>
  </si>
  <si>
    <t>step response; initial response</t>
  </si>
  <si>
    <t>여진에 대한 응답의 일종. 여진을 단위 함수의 형태로 줄 경우의 응답을 일컫는다. 덧붙여서 함수로 주어진 여진에 대한 응답이 가중 함수이다.</t>
  </si>
  <si>
    <t>7574</t>
  </si>
  <si>
    <t>단위 응답 계수</t>
  </si>
  <si>
    <t>(unit) response factor</t>
  </si>
  <si>
    <t>비정상 열전도 계산에 사용하는 계수. 공조의 비정상 열부하 계산에서는 벽체 한쪽 표면 온도의 삼각파 기본 여진(벽체의 양쪽 표면 온도가 0oC일때 밑변 2시간, 높이 1oC의 이등변삼각의 여진)에 대한 그 표면 및 다른 쪽 표면에 대한 열류의 시계열 응답을 일컫는다. 전자를 흡열 응답 계수, 후자를 관류 응답계수라고 한다.</t>
  </si>
  <si>
    <t>7575</t>
  </si>
  <si>
    <t>단위 적설 중량</t>
  </si>
  <si>
    <t>average snow density</t>
  </si>
  <si>
    <t>적설하중 산정시 적설깊이에 곱하는 단위깊이당 눈의 중량. 적설깊이에 따라 수치가 다름</t>
  </si>
  <si>
    <t>7576</t>
  </si>
  <si>
    <t>단위 조골재량</t>
  </si>
  <si>
    <t>weight of coarse aggregate per unit volume of concrete</t>
  </si>
  <si>
    <t>프레시 콘크리트 1㎥를 만들 때에 사용되는 굵은골재의 중량.</t>
  </si>
  <si>
    <t>7577</t>
  </si>
  <si>
    <t>단위 체적 중량</t>
  </si>
  <si>
    <t>weight per unit volume</t>
  </si>
  <si>
    <t>1㎥당의 중량. 골재의 비중, 입도, 다짐의 정도 및 함수량 등에 따라 다르다.</t>
  </si>
  <si>
    <t>7578</t>
  </si>
  <si>
    <t>단위 충격 응답 함수</t>
  </si>
  <si>
    <t>unit impulse response function</t>
  </si>
  <si>
    <t>정지 상태의 진동계에 단위 크기의 충격파가 작용할 때의 응답.</t>
  </si>
  <si>
    <t>7579</t>
  </si>
  <si>
    <t>가른참아치</t>
  </si>
  <si>
    <t>참아치(⇦)의 하나.</t>
  </si>
  <si>
    <t>758</t>
  </si>
  <si>
    <t>단위 하중의 정리</t>
  </si>
  <si>
    <t>theorem of unit load</t>
  </si>
  <si>
    <t>응력이 M,Q,N인 탄성체의 임의점에서의 변위는, 그 변위방향으로 단위가상하중을 재하할 때의 각 응력이 M1,Q1,N1 일 때 M,Q,N 및 M1,Q1,N1에 의해 구해진다는 원리</t>
  </si>
  <si>
    <t>7580</t>
  </si>
  <si>
    <t>단위강우기간</t>
  </si>
  <si>
    <t>unit rain fall duration, 單位降雨期間</t>
  </si>
  <si>
    <t>단위도상의 강우 계속 기간.</t>
  </si>
  <si>
    <t>7581</t>
  </si>
  <si>
    <t>단위계</t>
  </si>
  <si>
    <t>system of units, 單位系</t>
  </si>
  <si>
    <t>① 기본단위를 이론적으로 조립하여 만든 단위의 계열을 단위계라고 함. ② 전기의 단위에는 길이의 단위에 미터(m), 질량의 단위에 킬로그램(kg), 시간의 단위에 초(s)를 기본단위로 한 MKS단위계와 센티미터(cm), 그램(g), 초(s)를 기본단위로 한 CGS전자 단위계 및 CGS정전 단위계가 있음. ③ 암페어(A), 볼트(V), 오옴(Ω) 등의 실용 단위는 MKS단위계의 단위.</t>
  </si>
  <si>
    <t>7582</t>
  </si>
  <si>
    <t>단위기호</t>
  </si>
  <si>
    <t>KS A 0102.</t>
  </si>
  <si>
    <t>7583</t>
  </si>
  <si>
    <t>단위량</t>
  </si>
  <si>
    <t>unit weight, 單位量</t>
  </si>
  <si>
    <t>① 콘크리트 1m³를 만들 때 사용되는 각 재료의 양. ② 단위수량‧단위시멘트량 등.</t>
  </si>
  <si>
    <t>7584</t>
  </si>
  <si>
    <t>단위부품</t>
  </si>
  <si>
    <t>units, 單位部品</t>
  </si>
  <si>
    <t>① 지정된 치수로 완성되어 생산되는 건축재료. ② 치수가 작고 형태가 단순하다. 예를 들면 깬돌‧벽돌‧타일 등. ③ 모듈용어.</t>
  </si>
  <si>
    <t>7585</t>
  </si>
  <si>
    <t>단위수량①</t>
  </si>
  <si>
    <t>單位水量</t>
  </si>
  <si>
    <t>콘크리트 1m³를 만들 때 사용되는 물의 양.</t>
  </si>
  <si>
    <t>7586</t>
  </si>
  <si>
    <t>단위수량②</t>
  </si>
  <si>
    <t>單位數量</t>
  </si>
  <si>
    <t>면적‧용적‧길이‧중량 등의 수나 눈금의 기초가 되는 단위로서 건축비의 견적 등에 특히 필요한 것임.</t>
  </si>
  <si>
    <t>7587</t>
  </si>
  <si>
    <t>단위시멘트량</t>
  </si>
  <si>
    <t>單位cement量</t>
  </si>
  <si>
    <t>콘크리트 1m3를 만들 때 쓰이는 시멘트 중량.</t>
  </si>
  <si>
    <t>7588</t>
  </si>
  <si>
    <t>단위용적중량</t>
  </si>
  <si>
    <t>unit weight), 單位容積重量</t>
  </si>
  <si>
    <t>① 1m³의 골재의 중량. ② 용기에 채운 재료의 중량을 용기의 용적으로 나누어서 구한 값.</t>
  </si>
  <si>
    <t>7589</t>
  </si>
  <si>
    <t>가름돌</t>
  </si>
  <si>
    <t>crashed stones</t>
  </si>
  <si>
    <t>① 용도에 따라 여러 가지 형태(치수)로 갈라놓은 돌. ② 규칙적인 일정한 형태로 쪼갠 돌.</t>
  </si>
  <si>
    <t>759</t>
  </si>
  <si>
    <t>단위용적중량성형량,중량법에 의한 공기함수량</t>
  </si>
  <si>
    <t>KS F 2409. 이 표준은 굳지 않은 콘크리트의 단위 용적 질량 및 공기량을 질량으로 구하는 시험방법에 대하여 규정한다.</t>
  </si>
  <si>
    <t>7590</t>
  </si>
  <si>
    <t>단위원가</t>
  </si>
  <si>
    <t>unit cost, 單位原價</t>
  </si>
  <si>
    <t>공사공종 또는 부분공사의 특정 단위당 원가</t>
  </si>
  <si>
    <t>7591</t>
  </si>
  <si>
    <t>단위응력</t>
  </si>
  <si>
    <t>單位應力</t>
  </si>
  <si>
    <t>단위 넓이에 대한 응력..</t>
  </si>
  <si>
    <t>7592</t>
  </si>
  <si>
    <t>단위중량</t>
  </si>
  <si>
    <t>물질의 단위 부피당 중량으로 나타낸 값.</t>
  </si>
  <si>
    <t>7594</t>
  </si>
  <si>
    <t>단위평면</t>
  </si>
  <si>
    <t>unit plan, 單位平面</t>
  </si>
  <si>
    <t>건물의 평면에서 여러 개의 평면이 집합하여 이루어지는 한 단위의 평면.</t>
  </si>
  <si>
    <t>7595</t>
  </si>
  <si>
    <t>단위하중</t>
  </si>
  <si>
    <t>unit weight, 單位荷重</t>
  </si>
  <si>
    <t>트러스와 기둥을 연결하는 일직선의 보에 가해지는하중의 영향을 선으로 나타낼 때, 힘이 이동하면서 부재에 수직으로 누르는 힘을 산정하면서 감안하는하중</t>
  </si>
  <si>
    <t>7596</t>
  </si>
  <si>
    <t>단유성</t>
  </si>
  <si>
    <t>短油性</t>
  </si>
  <si>
    <t>유류 포함량이 적은 것으로서 건조가 빠르고 도막이 단단하지만 내후성이 좋지 않다.</t>
  </si>
  <si>
    <t>7597</t>
  </si>
  <si>
    <t>단유성 에나멜</t>
  </si>
  <si>
    <t>短油性enamel</t>
  </si>
  <si>
    <t>에나멜페인트와 안료의 혼합품이며 사용목적에 따른 에나멜(페인트)의 일종.</t>
  </si>
  <si>
    <t>7598</t>
  </si>
  <si>
    <t>단음</t>
  </si>
  <si>
    <t>impulsive sound; tone burst</t>
  </si>
  <si>
    <t>계속 시간이 짧은 소리의 총칭. 실내 음향 측정에서는 순음이나 노이즐르 수밀리~수백밀리초의 계속 시간으로한 단음을 많이 사용한다.</t>
  </si>
  <si>
    <t>세화80.2%</t>
  </si>
  <si>
    <t>7599</t>
  </si>
  <si>
    <t>3속성</t>
  </si>
  <si>
    <t>three attributes of color； three dimensions of color</t>
  </si>
  <si>
    <t>물체색의 감각 속성으로서 색상, 명도, 채도를 말한다. 광색에 대해서는 감각적 척도가 불확정하므로 그 속성 차원은 불분명하다.</t>
  </si>
  <si>
    <t>76</t>
  </si>
  <si>
    <t>가름장</t>
  </si>
  <si>
    <t>① [밑] 안방‧지방‧장여 등의 기둥에 박는 촉을 중간을 오려내어 쌍구멍에 끼이게 되는 두 갈래로 된 장부 [방식]. ② ＝가름장부＝가림장.</t>
  </si>
  <si>
    <t>760</t>
  </si>
  <si>
    <t>단음 명료도</t>
  </si>
  <si>
    <t>sound articulation</t>
  </si>
  <si>
    <t>음향계의 전송 특성을 조사하기 위해 시험용 음성으로서 단음을 사용해서 명료도 시험을 실시하여, 그 정답률을 백분율로 표시한 값.</t>
  </si>
  <si>
    <t>7600</t>
  </si>
  <si>
    <t>단익공</t>
  </si>
  <si>
    <t>單翼工, 單翼栱</t>
  </si>
  <si>
    <t>7602</t>
  </si>
  <si>
    <t>단익공집</t>
  </si>
  <si>
    <t>7603</t>
  </si>
  <si>
    <t>단익댐퍼</t>
  </si>
  <si>
    <t>7604</t>
  </si>
  <si>
    <t>단일 공명기</t>
  </si>
  <si>
    <t>unit resonator</t>
  </si>
  <si>
    <t>헬름홀츠 공명기(＝).</t>
  </si>
  <si>
    <t>7606</t>
  </si>
  <si>
    <t>단일 공진계</t>
  </si>
  <si>
    <t>single resonance system</t>
  </si>
  <si>
    <t>질량과 스프링 요소 각각 하나씩으로 구성되어, 단일 공진 주파수를 갖는 진동계. 헬름홀츠 공명기도 이에 속한다.</t>
  </si>
  <si>
    <t>7607</t>
  </si>
  <si>
    <t>단일 덕트 변풍량 방식</t>
  </si>
  <si>
    <t>single duct variable air volume system</t>
  </si>
  <si>
    <t>단일 덕트 방식 가운데 송풍 온도 일정한 공기 송풍량을 각 방 또는 각 존의 실내 부하 변동에 따라 변화시키는 공기 조화 방식. 송풍량을 제어하기 위한 VAV 터미널 유닛을 덕트 단말에 설치한다.</t>
  </si>
  <si>
    <t>7608</t>
  </si>
  <si>
    <t>단일 덕트식</t>
  </si>
  <si>
    <t>single duct system</t>
  </si>
  <si>
    <t>가장 기본적인 중앙식 공기 조화 방식. 중앙의 공기조화기로부터 1개의 주덕트로 건물 내에 송풍하고 지관으로 분기해서 각 방으로 공급한다.</t>
  </si>
  <si>
    <t>7609</t>
  </si>
  <si>
    <t>단일 말뚝</t>
  </si>
  <si>
    <t>single pole</t>
  </si>
  <si>
    <t>① 주변 말뚝의 영향을 받지 않으며 단독으로 하중을 지지하는 말뚝 ② ⇨단말뚝(＝).</t>
  </si>
  <si>
    <t>7610</t>
  </si>
  <si>
    <t>단일 시멘트</t>
  </si>
  <si>
    <t>non-blended cement</t>
  </si>
  <si>
    <t>① 포틀랜드 시멘트나 알루미나 시멘트 등과 같이 시멘트 클링커를 분쇄해서 만든 혼합 재료를 혼합하지 않은 시멘트.② ↔혼합 포틀랜드 시멘트.</t>
  </si>
  <si>
    <t>7611</t>
  </si>
  <si>
    <t>단일 지향성 마이크로폰</t>
  </si>
  <si>
    <t>uni-directional microphone</t>
  </si>
  <si>
    <t>전방 등 한 방향으로만 높은 감도를 갖도록 만들어진 마이크로폰.</t>
  </si>
  <si>
    <t>7613</t>
  </si>
  <si>
    <t>단일공사</t>
  </si>
  <si>
    <t>單一工事</t>
  </si>
  <si>
    <t>일련공사와 동일어로 대지당 한채의 건물이 만들어지는 것</t>
  </si>
  <si>
    <t>7614</t>
  </si>
  <si>
    <t>단일단</t>
  </si>
  <si>
    <t>single stage, 單一段</t>
  </si>
  <si>
    <t>건설설비에서 펌프의 날개가 1개인 것을 단일단이라고 함.</t>
  </si>
  <si>
    <t>7615</t>
  </si>
  <si>
    <t>단일압축재</t>
  </si>
  <si>
    <t>single compression member, 單一壓縮材</t>
  </si>
  <si>
    <t>구조물의 뼈대를 이루는 데 중요한 요소가 되는 여러 가지 재료 중, 중심에 압축력이 작용하는 재료.</t>
  </si>
  <si>
    <t>7616</t>
  </si>
  <si>
    <t>단일재</t>
  </si>
  <si>
    <t>單一材</t>
  </si>
  <si>
    <t>복합이나 합성되지 않고 하나의 재료로 구성된 구조부재</t>
  </si>
  <si>
    <t>7617</t>
  </si>
  <si>
    <t>단입공</t>
  </si>
  <si>
    <t>7619</t>
  </si>
  <si>
    <t>가름장맞춤</t>
  </si>
  <si>
    <t>①가름장[부]에 의한 맞춤. ② 목구조에서 작은 재의 한 끝을 두 갈래의 장부형식으로 끼울 구멍에 끼우고 되맞춤한 다음 메뚜기를 지르게 된 맞춤. ③ ＝가름장부 맞춤. ④ 주로 한식 구조의 중방과 기둥의 맞춤에 쓰임(평보와 ㅅ자보에는 안장맞춤).</t>
  </si>
  <si>
    <t>762</t>
  </si>
  <si>
    <t>단자</t>
  </si>
  <si>
    <t>전기 배선의 끝에 붙이는 접속용 부품. 또는 접속을 위해 가공한 전선의 종단 부분.</t>
  </si>
  <si>
    <t>7620</t>
  </si>
  <si>
    <t>단자반</t>
  </si>
  <si>
    <t>terminal board</t>
  </si>
  <si>
    <t>전선의 접속을 쉽게 하기 위하여 복수의 단자대를 배열한 반.</t>
  </si>
  <si>
    <t>7621</t>
  </si>
  <si>
    <t>단장</t>
  </si>
  <si>
    <t>low wall, 短墻</t>
  </si>
  <si>
    <t>낮은 담을 말함</t>
  </si>
  <si>
    <t>7622</t>
  </si>
  <si>
    <t>단장대</t>
  </si>
  <si>
    <t>dressing table, 丹裝臺</t>
  </si>
  <si>
    <t>화장할때 쓰는 가구를 말함</t>
  </si>
  <si>
    <t>7623</t>
  </si>
  <si>
    <t>단장부</t>
  </si>
  <si>
    <t>⇨홑장부(＝).</t>
  </si>
  <si>
    <t>7624</t>
  </si>
  <si>
    <t>단장실</t>
  </si>
  <si>
    <t>toilet, toilet room, 丹裝室</t>
  </si>
  <si>
    <t>얼굴, 머리, 옷차림등을 꾸미는데 필요한 설비를 갖추어 놓은 방을 말함</t>
  </si>
  <si>
    <t>7625</t>
  </si>
  <si>
    <t>단장여</t>
  </si>
  <si>
    <t>短長舌</t>
  </si>
  <si>
    <t>고려시대 주심포 건축에서 도리의 이음 위치에 사용된 짧은 가로재.</t>
  </si>
  <si>
    <t>7626</t>
  </si>
  <si>
    <t>단전지</t>
  </si>
  <si>
    <t>end sell</t>
  </si>
  <si>
    <t>보통 직렬로 접속해서 사용하는 전지의 충전시에 과혹한 조건이 가해지므로 특별히 취급해서 충전시킬 필요가 있는 최단부의 전지를 일컫는다.</t>
  </si>
  <si>
    <t>7629</t>
  </si>
  <si>
    <t>가름장부</t>
  </si>
  <si>
    <t>⇨가름장(＝).</t>
  </si>
  <si>
    <t>763</t>
  </si>
  <si>
    <t>단접</t>
  </si>
  <si>
    <t>forge welding, roll welding, hammer welding, blacksmith welding, 鍛接</t>
  </si>
  <si>
    <t>금속의 이어 붙일 부분을 녹는점 가까이까지 달구어 누르거나 망치로 때려서 이어 붙임. 또는 그런 방법.</t>
  </si>
  <si>
    <t>7630</t>
  </si>
  <si>
    <t>단접관</t>
  </si>
  <si>
    <t>welded pipe, welded tube), 鍛接管</t>
  </si>
  <si>
    <t>둥글게 만 강철판의 마주 닿는 부분을 눌러 붙여서 만든 관.</t>
  </si>
  <si>
    <t>7631</t>
  </si>
  <si>
    <t>단접성</t>
  </si>
  <si>
    <t>weldability, 鍛接性</t>
  </si>
  <si>
    <t>금속 재료를 녹는점 가까이 가열하여 누르거나 때려서 이어 붙일 수 있는 성질.</t>
  </si>
  <si>
    <t>7632</t>
  </si>
  <si>
    <t>단접조인트</t>
  </si>
  <si>
    <t>welded joint, 鍛接－</t>
  </si>
  <si>
    <t>다수의 금속을 단접에 의해서 접합한 조인트.</t>
  </si>
  <si>
    <t>7633</t>
  </si>
  <si>
    <t>단조</t>
  </si>
  <si>
    <t>forging, 鍛造</t>
  </si>
  <si>
    <t>금속을 두들기거나 눌러서 필요한 형체로 만드는 일.</t>
  </si>
  <si>
    <t>7634</t>
  </si>
  <si>
    <t>단조광</t>
  </si>
  <si>
    <t>step control of lighting</t>
  </si>
  <si>
    <t>조명 설비의 광원 특히 형광 램프의 광속을 전기 회로에 의해 단계적으로 변화시키는 조광. 에너지 절약을 위한 조광의 한 기법.</t>
  </si>
  <si>
    <t>7635</t>
  </si>
  <si>
    <t>단종공사</t>
  </si>
  <si>
    <t>單種工事</t>
  </si>
  <si>
    <t>① 건설업 종류의 하나로서 건설 산업 기본법에 준한다.② 목공사‧토공사‧미장공사‧비계공사‧방수공사‧석공사‧도장공사 등의 하나의 공사를 행하는 단일공사.</t>
  </si>
  <si>
    <t>7636</t>
  </si>
  <si>
    <t>단주②</t>
  </si>
  <si>
    <t>short column, 短柱</t>
  </si>
  <si>
    <t>단면에 비해 길이가 짧은 기둥. 중심축하중을 받을 때 좌굴을 일으키지 않을 정도의 길이와 단면을 가진 기둥</t>
  </si>
  <si>
    <t>7639</t>
  </si>
  <si>
    <t>가름장장부맞춤</t>
  </si>
  <si>
    <t>①가름장 속에 장부를 내어서 맞추는 것.② 왕대공과 마룻도리의 맞춤에 쓰임.</t>
  </si>
  <si>
    <t>764</t>
  </si>
  <si>
    <t>단지</t>
  </si>
  <si>
    <t>estate, ground site, 團地</t>
  </si>
  <si>
    <t>도로, 하천, 지적선 등으로 구분되어 사용 목적에 따라 각각의 관리단위로 형성된 토지구분으로서 주택과 업무시설, 생산시설등이 건축되는 기초 단위의 공동생활권역을 말한다.</t>
  </si>
  <si>
    <t>7640</t>
  </si>
  <si>
    <t>단지 경영</t>
  </si>
  <si>
    <t>estate management</t>
  </si>
  <si>
    <t>주택,공장, 작물 재배지등의 집단의 일정구역을 게획, 건설, 유지관리하는 행위를 칭함</t>
  </si>
  <si>
    <t>7642</t>
  </si>
  <si>
    <t>단지계획</t>
  </si>
  <si>
    <t>site planning, 團地計劃</t>
  </si>
  <si>
    <t>①건축, 토목, 도시계획, 조경, 재무 등 다양한 목적의 수단을 동원하여 한 지역에 정착하는 인간의 거주 및 생활환경, 자연환경 등을 향상시킬 수 있도록 물리적 환경에 인위적 계획을 접목시키는 것으로 토지의 목적에 적합한 건축물 및 부대시설을 입체적 혹은 수평적으로 꾸미고 계획하는 행위. ②인간이 한 지역에 정착하는데 불편함이 없도록 인위적으로 물리적인 거주환경을 조성하는 기술로서 건축, 토목, 조경, 도시계획 등의 연계영역에 속한다. 거시적인 관점에서 볼 때 도시계획은 인간활동을 상호결합하는 과정이고 건축이 이들 활동을 담는 용기(容器)를 만드는 것이라고 한다면 단지계획(site planning)은 이들 둘이 서로 조화될 수 있는 환경을 조성하는 종합적인 기술이다.</t>
  </si>
  <si>
    <t>7643</t>
  </si>
  <si>
    <t>단지 주택</t>
  </si>
  <si>
    <t>group houses, 團地 住宅</t>
  </si>
  <si>
    <t>하나 또는 여러개의 군집된 필지에 정착한 여러개의 건축물 안에서 독립된 1세대 또는 그 이상이 주거생활을 할 수 있는 구조로 된 주택</t>
  </si>
  <si>
    <t>7644</t>
  </si>
  <si>
    <t>단진동</t>
  </si>
  <si>
    <t>simple harmonic oscillation</t>
  </si>
  <si>
    <t>스프링의 복원력이 질점의 변위에 비례하는 진동.</t>
  </si>
  <si>
    <t>7646</t>
  </si>
  <si>
    <t>단진자</t>
  </si>
  <si>
    <t>simple pendulum</t>
  </si>
  <si>
    <t>1개의 질점을 질량이 무시 가능한 줄로 매단 진자.</t>
  </si>
  <si>
    <t>7647</t>
  </si>
  <si>
    <t>단창</t>
  </si>
  <si>
    <t>홑창이라고도 하며 겉창이 달려있지 않은 외겹창</t>
  </si>
  <si>
    <t>7648</t>
  </si>
  <si>
    <t>단책돌</t>
  </si>
  <si>
    <t>폭이 좁고 긴 직사각형 형태의 판석</t>
  </si>
  <si>
    <t>7649</t>
  </si>
  <si>
    <t>가리개</t>
  </si>
  <si>
    <t>folding screen, twofold screen</t>
  </si>
  <si>
    <t>① 사랑방이나 머리말 같은 데의 치장으로 방구석을 가리는 병풍의 한 가지. ② 그림을 두 폭(쪽)으로 꾸며 만든 표구(表具)의 형식. ③ ＝두 쪽 병풍.</t>
  </si>
  <si>
    <t>765</t>
  </si>
  <si>
    <t>단척</t>
  </si>
  <si>
    <t>短尺</t>
  </si>
  <si>
    <t>① 건물의 철근 골조공사 또는 기초공사에 사용하는 길이가 짧은 목재.② 정한 자수에 차지 못하는 피륙 따위의 길이.</t>
  </si>
  <si>
    <t>7650</t>
  </si>
  <si>
    <t>단척물</t>
  </si>
  <si>
    <t>短尺物</t>
  </si>
  <si>
    <t>목재의 정척길이를 의미함. 또는 정척물 중 가장 작은 1.8m보다 작은 길이의 목재를 일컬음.</t>
  </si>
  <si>
    <t>7651</t>
  </si>
  <si>
    <t>단철근</t>
  </si>
  <si>
    <t>⇨단근(＝).</t>
  </si>
  <si>
    <t>7653</t>
  </si>
  <si>
    <t>단첨</t>
  </si>
  <si>
    <t>short eaves, 短檐</t>
  </si>
  <si>
    <t>7654</t>
  </si>
  <si>
    <t>단청</t>
  </si>
  <si>
    <t>painting, 丹靑</t>
  </si>
  <si>
    <t>전통 건축에서 목재 등의 부재를 보호하기 위하여 건물의 기둥, 벽면, 천장 등에 하는 색칠 또는 일.</t>
  </si>
  <si>
    <t>7655</t>
  </si>
  <si>
    <t>단청집</t>
  </si>
  <si>
    <t>丹靑閣</t>
  </si>
  <si>
    <t>단청을 한 건물.</t>
  </si>
  <si>
    <t>7656</t>
  </si>
  <si>
    <t>단체 규정</t>
  </si>
  <si>
    <t>building code</t>
  </si>
  <si>
    <t>건축 법규, 조례</t>
  </si>
  <si>
    <t>7658</t>
  </si>
  <si>
    <t>단체 보존</t>
  </si>
  <si>
    <t>building preservation, 單體 保存</t>
  </si>
  <si>
    <t>단체(單體) 즉, 하나의 독립된 건축물을 한 동 혹은 한 채 단위로 보존하는 것</t>
  </si>
  <si>
    <t>7659</t>
  </si>
  <si>
    <t>가린나무</t>
  </si>
  <si>
    <t>용도에 따라 건축용재(用材)로서 제재(製材)한 재목.</t>
  </si>
  <si>
    <t>766</t>
  </si>
  <si>
    <t>단촉</t>
  </si>
  <si>
    <t>短簇</t>
  </si>
  <si>
    <t>돌기가 짧은장부촉.</t>
  </si>
  <si>
    <t>7660</t>
  </si>
  <si>
    <t>단촉꺾쇠</t>
  </si>
  <si>
    <t>① 꺾쇠의 종류 중 하나.② 한쪽 끝만 구부러지며 뽀족함. 반대쪽은 바르고 넓적하며 그 넓은 면에 못을 박기 위해 구멍을 뚫어 놓은 것.</t>
  </si>
  <si>
    <t>7661</t>
  </si>
  <si>
    <t>단촉연귀</t>
  </si>
  <si>
    <t>돌기가 짧은 장부촉을 쓴 연귀 맞춤.</t>
  </si>
  <si>
    <t>7662</t>
  </si>
  <si>
    <t>단촌</t>
  </si>
  <si>
    <t>single village, 單村</t>
  </si>
  <si>
    <t>인가가 한곳에 모여 마을을 이루고 있는 형태</t>
  </si>
  <si>
    <t>7663</t>
  </si>
  <si>
    <t>단축 응력</t>
  </si>
  <si>
    <t>uni-axial stress</t>
  </si>
  <si>
    <t>1축 방향으로만 발생하는 응력</t>
  </si>
  <si>
    <t>7664</t>
  </si>
  <si>
    <t>단층</t>
  </si>
  <si>
    <t>單層</t>
  </si>
  <si>
    <t>하나의 층으로만 이루어진 것</t>
  </si>
  <si>
    <t>7665</t>
  </si>
  <si>
    <t>단층 건물 주택</t>
  </si>
  <si>
    <t>one-storied house, 單層 建物 住宅</t>
  </si>
  <si>
    <t>지상의 층수가 1층인 주택</t>
  </si>
  <si>
    <t>7667</t>
  </si>
  <si>
    <t>가림막</t>
  </si>
  <si>
    <t>border</t>
  </si>
  <si>
    <t>① 극장에서 무대장치 등 설치물을 가리기 위한 막. ② 공사 현장 외부에 설치한 막=공사 가림막</t>
  </si>
  <si>
    <t>767</t>
  </si>
  <si>
    <t>단층 스페이스 프레임</t>
  </si>
  <si>
    <t>single-layer space frame</t>
  </si>
  <si>
    <t>부재를 단층의 곡면 형상으로 배치한 입체 골조. 구조물의 형상을 구성하는 표면이 셸 효과에 의해 하중을 지지하는 구조.</t>
  </si>
  <si>
    <t>7670</t>
  </si>
  <si>
    <t>단층 처마</t>
  </si>
  <si>
    <t>single eave</t>
  </si>
  <si>
    <t>중층 건물에서 1층 처마.</t>
  </si>
  <si>
    <t>7671</t>
  </si>
  <si>
    <t>단층건물</t>
  </si>
  <si>
    <t>one storied building</t>
  </si>
  <si>
    <t>⇨단층집.</t>
  </si>
  <si>
    <t>7672</t>
  </si>
  <si>
    <t>단층집</t>
  </si>
  <si>
    <t>one story house, one storied house, 單層－</t>
  </si>
  <si>
    <t>한층으로만 된 집</t>
  </si>
  <si>
    <t>7673</t>
  </si>
  <si>
    <t>단층형</t>
  </si>
  <si>
    <t>flat system, 單層形</t>
  </si>
  <si>
    <t>층별로 구분되는 형식의 하나로 각층에 엘리베이터가 구비되어있는 형식을 말함</t>
  </si>
  <si>
    <t>7674</t>
  </si>
  <si>
    <t>단층형주거</t>
  </si>
  <si>
    <t>單層形住居</t>
  </si>
  <si>
    <t>층별로 구분되는 공동주택의 주거 형식 가운데에서 한 세대가 같은 층에 있는 형식</t>
  </si>
  <si>
    <t>7675</t>
  </si>
  <si>
    <t>단층활주</t>
  </si>
  <si>
    <t>單層活柱</t>
  </si>
  <si>
    <t>터보다 한층 높게 쌓은 단 위에 세워서 처마의 네 귀에 있는 끝부분을 받치는 비교적 가늘고 긴 기둥.</t>
  </si>
  <si>
    <t>7676</t>
  </si>
  <si>
    <t>단칠</t>
  </si>
  <si>
    <t>red painting, 丹漆</t>
  </si>
  <si>
    <t>주칠.</t>
  </si>
  <si>
    <t>7677</t>
  </si>
  <si>
    <t>단칸마루</t>
  </si>
  <si>
    <t>單間－</t>
  </si>
  <si>
    <t>한 칸 넓이로 이루어진 마루를 말함</t>
  </si>
  <si>
    <t>7678</t>
  </si>
  <si>
    <t>단칸방</t>
  </si>
  <si>
    <t>single room, 單間房</t>
  </si>
  <si>
    <t>한 칸 넓이의 방을 말함</t>
  </si>
  <si>
    <t>7679</t>
  </si>
  <si>
    <t>가림장</t>
  </si>
  <si>
    <t>768</t>
  </si>
  <si>
    <t>단칸집</t>
  </si>
  <si>
    <t>single room house, 單間－</t>
  </si>
  <si>
    <t>집 내부의 방이 한칸인 것</t>
  </si>
  <si>
    <t>7680</t>
  </si>
  <si>
    <t>단코</t>
  </si>
  <si>
    <t>nosing</t>
  </si>
  <si>
    <t>계단의 디딤판에서, 조금 더 튀어나온 끝부분. ⇨계단코(＝).</t>
  </si>
  <si>
    <t>7681</t>
  </si>
  <si>
    <t>단타전기종</t>
  </si>
  <si>
    <t>單打電氣鍾</t>
  </si>
  <si>
    <t>①직류(DC)에서 전류를 흘려 주었을 때 한 번만 울리도록 만들어진 전기 신호에 의한 종.② ⇨전기종.</t>
  </si>
  <si>
    <t>7682</t>
  </si>
  <si>
    <t>단파장 방사</t>
  </si>
  <si>
    <t>short wave-length radiation</t>
  </si>
  <si>
    <t>약 3μm 이하의 비교적 파장이 짧은 열방사를 일컫는다. 지상에 대한 자연 환경하에서는 일사 이외의 단파장 방사는 없다. 단파 방사라고도 한다. ⇨장파장 반사</t>
  </si>
  <si>
    <t>7683</t>
  </si>
  <si>
    <t>단판</t>
  </si>
  <si>
    <t>합판 및 적층 재료의 제조에 쓰이는 목재의 얇은 판. (=합판) →붙임판.</t>
  </si>
  <si>
    <t>7684</t>
  </si>
  <si>
    <t>단풍나무</t>
  </si>
  <si>
    <t>maple, maple tree, 丹楓－</t>
  </si>
  <si>
    <t>단풍나무과에 속하는 낙엽교목. 생장 속도가 빠르며 가을에는 잎이 빨간색으로 아름답게 물들어 산지에서도 자라지만 조경수, 가로수로도 이용된다.</t>
  </si>
  <si>
    <t>7686</t>
  </si>
  <si>
    <t>단현</t>
  </si>
  <si>
    <t>短弦</t>
  </si>
  <si>
    <t>직각삼각형의 직각 정점에서 빗변에 내린 수직선이 빗변을 양분할 때 그 중 짧은 현.</t>
  </si>
  <si>
    <t>7687</t>
  </si>
  <si>
    <t>단현 운동</t>
  </si>
  <si>
    <t>simple harmonic motion</t>
  </si>
  <si>
    <t>정현 진동의 하나. 변위 x가 x=cos(ωt+ф)의 형태로 나타날 수 있는 직선상의 운동. ⇨단진동.</t>
  </si>
  <si>
    <t>7688</t>
  </si>
  <si>
    <t>단현 조화 진동</t>
  </si>
  <si>
    <t>(=)정현 진동.</t>
  </si>
  <si>
    <t>7689</t>
  </si>
  <si>
    <t>가마</t>
  </si>
  <si>
    <t>kiln, furnace, 窯</t>
  </si>
  <si>
    <t>① 물건(숯‧질그릇‧기와‧벽돌 등)을 구어내거나, 가열‧용해하는 시설, 장치. ②＝노(爐). ③ 아궁이와 굴뚝이 있음. ④ 용광로와 보일러 등을 일컫는 말. ⑤ 구조‧형상은 여러 종류가 있는데, 연소방법에 의해 분류하면, 시멘트용의 견요(堅窯)‧용철로(鎔鐵爐) 등과 같이 연료가 직접 물건에 닿는 것과 도자기를 굽는 가마, 유리를 용해시키는 가마 및 반사로와 같이 불꽃이 물건에 닿는 가마의 2종이 있음.</t>
  </si>
  <si>
    <t>769</t>
  </si>
  <si>
    <t>단현진동</t>
  </si>
  <si>
    <t>simple harmonic motion, 短弦振動</t>
  </si>
  <si>
    <t>어떤 물체의 운동이 시간에 대하여 sine함수를 따라 변화하는 운동.</t>
  </si>
  <si>
    <t>7690</t>
  </si>
  <si>
    <t>단형반턱이음</t>
  </si>
  <si>
    <t>squared splice joint, square splice joint</t>
  </si>
  <si>
    <t>① ⇨반턱이음. ② 덧판(fishplate)을 보강하는 경우도 있음.</t>
  </si>
  <si>
    <t>김득한</t>
  </si>
  <si>
    <t>7691</t>
  </si>
  <si>
    <t>단형장부맞춤</t>
  </si>
  <si>
    <t>haunched mortise-and-tenon joint</t>
  </si>
  <si>
    <t>7692</t>
  </si>
  <si>
    <t>단형통맞춤</t>
  </si>
  <si>
    <t>⇨통맞춤.</t>
  </si>
  <si>
    <t>7693</t>
  </si>
  <si>
    <t>단형후퇴</t>
  </si>
  <si>
    <t>step back, 段形後退</t>
  </si>
  <si>
    <t>①건물의 상방(上方)을 층지어 단형으로 후퇴하는 것. ② ＝단후퇴.</t>
  </si>
  <si>
    <t>7694</t>
  </si>
  <si>
    <t>단호</t>
  </si>
  <si>
    <t>단청과 동일어로 옛날식 집의 벽, 기둥, 천장등에 여러가지 색으로 그림이나 무늬를 그린것</t>
  </si>
  <si>
    <t>7695</t>
  </si>
  <si>
    <t>단호주택</t>
  </si>
  <si>
    <t>벽, 기둥, 천장등에 여러가지 색으로 그림이나 무늬를 그린 집</t>
  </si>
  <si>
    <t>7696</t>
  </si>
  <si>
    <t>단환</t>
  </si>
  <si>
    <t>배목에 직접 고리를 끼운 것.</t>
  </si>
  <si>
    <t>7697</t>
  </si>
  <si>
    <t>단후퇴</t>
  </si>
  <si>
    <t>가로나 세로로 나눈 구획을 기준으로 집채의 뒤로 물리는 것.</t>
  </si>
  <si>
    <t>7698</t>
  </si>
  <si>
    <t>단휘</t>
  </si>
  <si>
    <t>單－</t>
  </si>
  <si>
    <t>단청용어로서 한 줄로 된 휘.</t>
  </si>
  <si>
    <t>7699</t>
  </si>
  <si>
    <t>가막쇠</t>
  </si>
  <si>
    <t>iron hook and eye latch</t>
  </si>
  <si>
    <t>① 창문의 아래위에 박아 창문을 거는 걸쇠. ② 흔히 문짝 아래와 문지방에 배목과 마주 박아 문짝이 움직이지 못하게 하려 할 때 걸어 끼움.</t>
  </si>
  <si>
    <t>770</t>
  </si>
  <si>
    <t>닫이대</t>
  </si>
  <si>
    <t>눈에 의한 가지의 손상을 방지하기 위해 저목 등의 주변에 대나무나 가는 통나무 등을 세위 그 끝부분을 연결한 지지대.</t>
  </si>
  <si>
    <t>7700</t>
  </si>
  <si>
    <t>닫집</t>
  </si>
  <si>
    <t>dadjip, canopy</t>
  </si>
  <si>
    <t>궁궐, 사찰 등에서 어좌 또는 불좌 위에 설치되는 지붕모양 옥개(屋蓋).</t>
  </si>
  <si>
    <t>7701</t>
  </si>
  <si>
    <t>달개</t>
  </si>
  <si>
    <t>원채의 처마 끝에 잇대어 지은 집</t>
  </si>
  <si>
    <t>7703</t>
  </si>
  <si>
    <t>달개지붕</t>
  </si>
  <si>
    <t>원채의 처마 끝에 지붕을 덧달아 이어 내린 집의 지붕.</t>
  </si>
  <si>
    <t>7704</t>
  </si>
  <si>
    <t>달개지쇠</t>
  </si>
  <si>
    <t>가구의 문이나 서랍에 박는 곡옥 모양으로 만든 손잡이.</t>
  </si>
  <si>
    <t>7705</t>
  </si>
  <si>
    <t>달개집</t>
  </si>
  <si>
    <t>penthouse, 退屋</t>
  </si>
  <si>
    <t>원채의 처마 끝에 지붕을 덧달아 이어 내린 집</t>
  </si>
  <si>
    <t>7706</t>
  </si>
  <si>
    <t>달고</t>
  </si>
  <si>
    <t>⇨달구(＝).</t>
  </si>
  <si>
    <t>7707</t>
  </si>
  <si>
    <t>달고질</t>
  </si>
  <si>
    <t>⇨달구질(＝).</t>
  </si>
  <si>
    <t>7708</t>
  </si>
  <si>
    <t>달구</t>
  </si>
  <si>
    <t>rammer, 達固</t>
  </si>
  <si>
    <t>① 집터의 땅을 단단히 다지는 데 쓰이는 기구. ② 일반적으로 굵고 둥근 나무토막 위에 손잡이가 네 개, 혹은 두 개가 달렸음. ③ 쇳덩이로 된 것을 ｢쇠달구｣라 하고, 나무로 된 것을 ｢목달구｣라 함. ④ 큰 돌덩이에 줄을 달아 쓰기도 함. ⑤ ＝달고. ⑥ 손달구‧원달구‧몽둥달구가 있음. ⑦ ⇨달굿대.</t>
  </si>
  <si>
    <t>7709</t>
  </si>
  <si>
    <t>달구질</t>
  </si>
  <si>
    <t>punning</t>
  </si>
  <si>
    <t>달구로 땅(집터‧기초‧잡석깔기 등)을 단단히 다지는 일.</t>
  </si>
  <si>
    <t>7711</t>
  </si>
  <si>
    <t>달굿대</t>
  </si>
  <si>
    <t>rammer</t>
  </si>
  <si>
    <t>① 땅을 다지는데 쓰이는 두 개의 대가 달린 몽둥이. ② 두 손으로 위쪽을 쥐고 아래 끝으로 땅바닥을 다짐. ③ ⇨달구.</t>
  </si>
  <si>
    <t>7712</t>
  </si>
  <si>
    <t>달대</t>
  </si>
  <si>
    <t>hanger, ceiling hanger, hanger of ceiling, 釣木</t>
  </si>
  <si>
    <t>지붕의 이음재를 바탕에 연결 하기 위해 지붕 이음재 끝에 맞물리게 만들어 쓰는 철물, 나무쪽 또는 금속판 조각.</t>
  </si>
  <si>
    <t>7713</t>
  </si>
  <si>
    <t>달대공</t>
  </si>
  <si>
    <t>hanger post, pendant, 懸臺工</t>
  </si>
  <si>
    <t>평보나 상인방 등의 부재를 상부 구조에 수직으로 매다는 대공.</t>
  </si>
  <si>
    <t>7714</t>
  </si>
  <si>
    <t>달대받이</t>
  </si>
  <si>
    <t>carring rod of ceiling</t>
  </si>
  <si>
    <t>보, 장선에 달대 설치가 불가능할 때, 달대 설치를 위한 공간확보용 가로 걸침대. 보 위 혹은 측면의 받이대에 설치.</t>
  </si>
  <si>
    <t>7715</t>
  </si>
  <si>
    <t>달대비계</t>
  </si>
  <si>
    <t>① 철골리벳 또는 볼트작업 시와 같이 주체인 철골에서 달아매어 작업 발판을 만드는 비계. ② 상하 운동이 불가함. ③ 달비계의 하나.</t>
  </si>
  <si>
    <t>7716</t>
  </si>
  <si>
    <t>달동자</t>
  </si>
  <si>
    <t>懸童子</t>
  </si>
  <si>
    <t>①외기중도리(外機中道里)의 왕지부분에 내리 세운 짧은 기둥. ② 밑 끝에는 꽃새김을 함.</t>
  </si>
  <si>
    <t>7717</t>
  </si>
  <si>
    <t>달랑베르의 원리</t>
  </si>
  <si>
    <t>d’Alembert’s principle</t>
  </si>
  <si>
    <t>질량 m인 절점이 가속도 a로 운동하고 있을 때 운동의 방향과 반대되는 힘 -ma로 가정하여, 동역학 문제를 정역학적인 힘의 평형으로 푸는 방법. 관성력, 복원력, 감쇠력, 강제력의 평형을 고려하여 평형방정식을 구성할 수 있음.</t>
  </si>
  <si>
    <t>7718</t>
  </si>
  <si>
    <t>달림문골</t>
  </si>
  <si>
    <t>track</t>
  </si>
  <si>
    <t>돌쩌귀가 달린 쪽의 울거미.</t>
  </si>
  <si>
    <t>7719</t>
  </si>
  <si>
    <t>가문비나무</t>
  </si>
  <si>
    <t>spruce, 唐松</t>
  </si>
  <si>
    <t>①전나무과의 상록침엽교목. ② 한대성의 나무로 우리나라 북부와 중국 등지의 높은 산에 많음. ③학명-picea jezoensis. ④ 암수한그루, 키는 30m 이상, 껍질은 흑갈색에 비늘조각 모양. ⑤ 재목은 건축‧성냥개비‧조선‧펄프원료 등 용도가 많은 우리나라의 중요한 나무임. ⑥ 나무껍질이 고기비늘처럼 보이므로 ｢어린송｣(魚驎松)이라고도 함. ⑦ 나뭇결이 곱고 부드러워 내장재로는 좋으나 습기에 약해 말뚝용으로는 부적당함.</t>
  </si>
  <si>
    <t>772</t>
  </si>
  <si>
    <t>달림선대</t>
  </si>
  <si>
    <t>창문짝에서 정첩 돌쩌귀로 달은 쪽에 있는 세로 울거미인 선대.</t>
  </si>
  <si>
    <t>7720</t>
  </si>
  <si>
    <t>달림채</t>
  </si>
  <si>
    <t>attached building, 附屬家</t>
  </si>
  <si>
    <t>본채(본 건물, 주 건물)에 딸린 부속건물.</t>
  </si>
  <si>
    <t>7721</t>
  </si>
  <si>
    <t>달망이</t>
  </si>
  <si>
    <t>남포구멍을 뚫을 때 정을 올렸다 내렸다 하는 것.</t>
  </si>
  <si>
    <t>7722</t>
  </si>
  <si>
    <t>달목</t>
  </si>
  <si>
    <t>吊木, 釣木</t>
  </si>
  <si>
    <t>① 천장틀을 보꾹에 달아매는 나무. ② ⇨달대(＝).</t>
  </si>
  <si>
    <t>7723</t>
  </si>
  <si>
    <t>달물</t>
  </si>
  <si>
    <t>flying equipment； flying scenery</t>
  </si>
  <si>
    <t>연출 효과 등을 목적으로 무대 상부에 무대 장치, 조명기구, 배경, 막 등을 매달아 놓은 무대 설비, 혹은 그 설비에 매달아 놓은 것.</t>
  </si>
  <si>
    <t>7725</t>
  </si>
  <si>
    <t>달바퀴</t>
  </si>
  <si>
    <t>door hanger</t>
  </si>
  <si>
    <t>문짝 위에 대고 위틀에 건너지른 레일을 구르게 하는 바퀴모양의 창호철물.</t>
  </si>
  <si>
    <t>7727</t>
  </si>
  <si>
    <t>달반자</t>
  </si>
  <si>
    <t>suspended ceiling, false ceiling, drop ceiling, counter ceiling</t>
  </si>
  <si>
    <t>① 천장구조체인 반자의 2대별(달반자‧제물반자)의 하나. ② 주로 나무구조 또는 철골구조에 쓰이고 상층 바닥틀 또는 지붕틀에 달아 맨 천장. ③ 철근콘크리트구조일 때 바닥판 밑의 반자를 이중으로 할 때도 있음. ④ 달반자의 지지방법(ceiling suspension system)이 밑에서 전혀 안보이게 감춘 방법(concealed type)의 것은 ｢concealed suspension system｣이라 한다. 또 천장면에 suspension system의 일부인 지지철물 등이 격자 모양으로 보이는 방법을 ｢exposed grid suspension system｣ 또는 ｢exposed grid system｣이라고도 한다. 천장면에 설치되는 조명기구나 공기조화용의 흡배기구(吸排氣口) 등을 천장 디자인의 일부로서 일체적으로 설계한 시스템 천장방식은 ｢integrated ceiling system｣이라 함. ⑤ 천장의 위에 있는 공간을 나타내는 말로서 우리말에는 ｢천장뒤｣란 말이 있지만, 영어에는 이것에 해당하는 말이 없다. ｢the plenum above suspended ceiling｣이라 하면 잘 알지만, 천장에 관해 화제가 되어 있음이 분명하다면 ｢plenum area｣라고 해도 알아본다. ⑥ 천장 뒤를 점검하기 위한 검사구는 ｢access panel｣ 또는 ｢access tile｣이라 한다. 검사구를 밑에서 보아 다른 부분과 구별할 수 없게 만드는 방법을 ｢concealed access system｣이라 하는 경우가 있음. ⑦ 달반자의 천장수장판은 ｢ceiling panel｣‧｢ceiling board｣‧｢ceiling tile｣이라 하고, 특히 흡음 천장판인 경우는 ｢acoustical ceiling panel｣‧｢acoustical ceiling board｣‧ ｢acoustical tile｣이라 함.</t>
  </si>
  <si>
    <t>7728</t>
  </si>
  <si>
    <t>달벽</t>
  </si>
  <si>
    <t>hanging wall</t>
  </si>
  <si>
    <t>천장에 매달려 있는 형식의 벽으로  원래 개구부의 작은 벽등으로 칭했으나  방연 구획 용도 등으로 설치된 것도 있다.</t>
  </si>
  <si>
    <t>7729</t>
  </si>
  <si>
    <t>가반식 보일러</t>
  </si>
  <si>
    <t>⇨운반보일러(＝).</t>
  </si>
  <si>
    <t>773</t>
  </si>
  <si>
    <t>달비계</t>
  </si>
  <si>
    <t>suspended scaffold, swinging scaffold, hanging scaffold, -飛階</t>
  </si>
  <si>
    <t>① 건물에 고정된 돌출보 등에서 밧줄로 매달은 비계. ② 권양기(卷揚機)가 붙어 있어 위아래로 이동시킬 수 있는 것도 있음. ③ 외부 마무리‧외벽 청소‧고층건물의 유리창 청소 등에 쓰임. ④ 원달비계‧간이달비계‧달대비계가 있음. ⑤ ＝현비계(懸飛階)＝그네비계. ⑥ 비계를 기계화된 것으로서 와이어로프를 가지고 비계로써 매달고 발판에 수동용 호이스트를 장치하여 물건을 올리고 내리고 한다. 이는 방화적이며 강도가 세고 또 설비면적이 작으나 고장이 잘 나는 흠이 있음.</t>
  </si>
  <si>
    <t>7731</t>
  </si>
  <si>
    <t>달쇠</t>
  </si>
  <si>
    <t>hanger, 吊鐵</t>
  </si>
  <si>
    <t>① 문짝을 보꾹이나 처마 밑에 달아 거는 철물‧거금‧들쇠. 고정할 수 있게 된 창호철물. 고무를 끼우고 훅을 장치함. ② ⇨행거.</t>
  </si>
  <si>
    <t>7733</t>
  </si>
  <si>
    <t>담</t>
  </si>
  <si>
    <t>집이나 일정한 공간을 둘러막기 위해 흙, 돌, 벽돌등으로 쌓아 올린것을 말함</t>
  </si>
  <si>
    <t>7738</t>
  </si>
  <si>
    <t>담금질</t>
  </si>
  <si>
    <t>⇨소입(＝).</t>
  </si>
  <si>
    <t>7739</t>
  </si>
  <si>
    <t>가반형 곤돌라</t>
  </si>
  <si>
    <t>transportable lift</t>
  </si>
  <si>
    <t>불특정한 장소에서 수시 작업을 하는데 사용되는 곤돌라. 덱형과 체어형 등이 있다.</t>
  </si>
  <si>
    <t>774</t>
  </si>
  <si>
    <t>담당원</t>
  </si>
  <si>
    <t>擔當員</t>
  </si>
  <si>
    <t>현장에서 감리기사,  감리기사대리 또는 감리기사가 고용한 현장원.</t>
  </si>
  <si>
    <t>7740</t>
  </si>
  <si>
    <t>담벼락</t>
  </si>
  <si>
    <t>surface of wall</t>
  </si>
  <si>
    <t>담이나 벽을 통틀어 하는 말</t>
  </si>
  <si>
    <t>7741</t>
  </si>
  <si>
    <t>담보</t>
  </si>
  <si>
    <t>custody, 擔保</t>
  </si>
  <si>
    <t>계약의 당사자가 목적물 또는 권리에 하자가 있는 경우에 지는 책임</t>
  </si>
  <si>
    <t>7742</t>
  </si>
  <si>
    <t>담보권</t>
  </si>
  <si>
    <t>security warranty, 擔保權</t>
  </si>
  <si>
    <t>민법상의 규정으로서 채무자가 빚을 갚지 않을 경우에 채권자가 채무이행을 확보할 수 있는 권리</t>
  </si>
  <si>
    <t>7743</t>
  </si>
  <si>
    <t>담수</t>
  </si>
  <si>
    <t>fresh water； plain water</t>
  </si>
  <si>
    <t>염분을 함유하지 않는 물의 총칭. 지구상의 물을 염수, 담수, 얼음, 수증기 등으로 분류할 경우의 용어. 호수, 하천수, 토양수, 지하수 등으로 분류된다.</t>
  </si>
  <si>
    <t>7744</t>
  </si>
  <si>
    <t>담장</t>
  </si>
  <si>
    <t>wall, fence, fencing, 垣墻</t>
  </si>
  <si>
    <t>집의 둘레나 일정한 공간을 둘러막기 위하여 흙, 돌, 벽돌 따위로 쌓아 올린 것</t>
  </si>
  <si>
    <t>7745</t>
  </si>
  <si>
    <t>담쟁이덩쿨</t>
  </si>
  <si>
    <t>포도과에 속하는 낙엽 활엽 덩굴식물. 덩굴손 끝부분에 흡반이 있는 구조여서 건물벽에 달라붙어 기어오른다.</t>
  </si>
  <si>
    <t>7747</t>
  </si>
  <si>
    <t>담죽</t>
  </si>
  <si>
    <t>볏과의 하나로 한국,중국, 일본에서 재배한다. 높이는 6~10미터 정도이고 담녹색을 띠는 줄기는 섬유관 다발이 가늘어서 가늘게 갈라진다.</t>
  </si>
  <si>
    <t>7748</t>
  </si>
  <si>
    <t>담집</t>
  </si>
  <si>
    <t>돌로 담을 쌓듯이 집을 지은 것</t>
  </si>
  <si>
    <t>7749</t>
  </si>
  <si>
    <t>가방①</t>
  </si>
  <si>
    <t>加枋</t>
  </si>
  <si>
    <t>① 작은 창문을 내기 위하여 하인방(下引枋) 위의 벽선 사이에 덧대는 짧은 중인방(中引枋) ② 문설주 안으로 덧댄 문지방.⇨가지방(＝).</t>
  </si>
  <si>
    <t>775</t>
  </si>
  <si>
    <t>담채</t>
  </si>
  <si>
    <t>light colour, 淡彩</t>
  </si>
  <si>
    <t>엷은 채색을 말함</t>
  </si>
  <si>
    <t>7750</t>
  </si>
  <si>
    <t>담채화</t>
  </si>
  <si>
    <t>淡彩畵</t>
  </si>
  <si>
    <t>물감을 엷게 써서 그린 그림</t>
  </si>
  <si>
    <t>7751</t>
  </si>
  <si>
    <t>담틀</t>
  </si>
  <si>
    <t>used in frame buildingamud wall</t>
  </si>
  <si>
    <t>토담을 쌓을 때 양쪽에 대는 널판으로 짠 틀.</t>
  </si>
  <si>
    <t>7752</t>
  </si>
  <si>
    <t>담합</t>
  </si>
  <si>
    <t>conference on the bidding combination, 談合</t>
  </si>
  <si>
    <t>경쟁 입찰을 할 때에 입찰 참가자가 서로 의논하여 미리 입찰 가격이나 낙찰자 따위를 정하는 일.</t>
  </si>
  <si>
    <t>7753</t>
  </si>
  <si>
    <t>담화실</t>
  </si>
  <si>
    <t>lounge</t>
  </si>
  <si>
    <t>잠시 쉬며 대화를 나누는 용도의 방</t>
  </si>
  <si>
    <t>7754</t>
  </si>
  <si>
    <t>당</t>
  </si>
  <si>
    <t>堂</t>
  </si>
  <si>
    <t>한옥에서 몸채의 방과 방 사이에 있는 마루</t>
  </si>
  <si>
    <t>7755</t>
  </si>
  <si>
    <t>당가</t>
  </si>
  <si>
    <t>궁전 안의 옥좌 위나 법당의 불좌 위에 만들어 다는 집 모형</t>
  </si>
  <si>
    <t>기문당1.2%</t>
  </si>
  <si>
    <t>7756</t>
  </si>
  <si>
    <t>당간지주</t>
  </si>
  <si>
    <t>幢竿支柱</t>
  </si>
  <si>
    <t>당간을 받쳐 세우는 기둥</t>
  </si>
  <si>
    <t>7757</t>
  </si>
  <si>
    <t>당겨매기식흙막이</t>
  </si>
  <si>
    <t>온통파기나 연약지반일 때 빗버팀대로 지지하기 곤란한 대지는 흙막이 말뚝과 널말뚝 상부에 ㄱ자형강 또는 각재를 연결재나 로프로 끌어당겨 흙막이를 행하는 공법.</t>
  </si>
  <si>
    <t>7758</t>
  </si>
  <si>
    <t>당골</t>
  </si>
  <si>
    <t>① ⇨단골막이(＝). ② ⇨당골막이.</t>
  </si>
  <si>
    <t>7759</t>
  </si>
  <si>
    <t>가방②</t>
  </si>
  <si>
    <t>inner room, 假房</t>
  </si>
  <si>
    <t>겨울에 외풍을 적게 하기 위하여 커다란 방 안에 다시 장지 등으로 규모를 작게 구획하여 만든 작은 방.</t>
  </si>
  <si>
    <t>776</t>
  </si>
  <si>
    <t>당골마루</t>
  </si>
  <si>
    <t>當谷－</t>
  </si>
  <si>
    <t>① 기와 지붕마루를 쌓을 때 수키와 반토막으로 기왓골을 막아 쌓은 지붕마루. ② 중층 집에서 하층 지붕의 위에 있는 마루.</t>
  </si>
  <si>
    <t>7760</t>
  </si>
  <si>
    <t>당골막이</t>
  </si>
  <si>
    <t>① 지붕 마루턱까지 암키와와 수키와를 덮고 수키와 사이에 수키와 반토막으로 막아 대고 위에 암키와(적새)를 쌓는 것. ② 당골막이는 홍두깨흙을 놓고 용마루 적새 밑에는 진흙을 다져 넣음. ③ ⇨단골막이(＝).</t>
  </si>
  <si>
    <t>7761</t>
  </si>
  <si>
    <t>당골벽</t>
  </si>
  <si>
    <t>當谷壁</t>
  </si>
  <si>
    <t>도리에 걸친 서까래의 사이사이를 막아 바른 벽. 착고벽‧골막이.</t>
  </si>
  <si>
    <t>7762</t>
  </si>
  <si>
    <t>당골판</t>
  </si>
  <si>
    <t>當谷板</t>
  </si>
  <si>
    <t>① ⇨단골판(＝). ② ⇨착고판(＝).</t>
  </si>
  <si>
    <t>7763</t>
  </si>
  <si>
    <t>당길문</t>
  </si>
  <si>
    <t>문의 여는방식이 밖에서 당기는 방식인 문</t>
  </si>
  <si>
    <t>7765</t>
  </si>
  <si>
    <t>당길힘</t>
  </si>
  <si>
    <t>견인력의 북한어로 장력이라고 함.</t>
  </si>
  <si>
    <t>7766</t>
  </si>
  <si>
    <t>당방</t>
  </si>
  <si>
    <t>堂房</t>
  </si>
  <si>
    <t>승려의 기거, 구법, 수행등을 위한 장소임</t>
  </si>
  <si>
    <t>7768</t>
  </si>
  <si>
    <t>당방초</t>
  </si>
  <si>
    <t>chinese brick, 唐防草</t>
  </si>
  <si>
    <t>중국식(中國式)의 벽돌.</t>
  </si>
  <si>
    <t>7769</t>
  </si>
  <si>
    <t>가법 혼색</t>
  </si>
  <si>
    <t>additive mixture of colors</t>
  </si>
  <si>
    <t>색광(色光)을 스크린 상에 겹쳐서 투영했을 경우와 같이 망막상의 같은 장소에 동시 3종 이상의 색광이 입사했을 때, 원래의 색과 다른 색을 느끼게 되는 혼합. 원래의 색수가 증가하면 할수록 밝아진다. ↔감법혼색.</t>
  </si>
  <si>
    <t>777</t>
  </si>
  <si>
    <t>당실</t>
  </si>
  <si>
    <t>堂室</t>
  </si>
  <si>
    <t>여러채의 집과 방이 한 울타리 안에 있는 것을 말함</t>
  </si>
  <si>
    <t>7770</t>
  </si>
  <si>
    <t>당우</t>
  </si>
  <si>
    <t>堂宇</t>
  </si>
  <si>
    <t>정당과 옥우, 대가와 소가, 내당과 외당으로 구분</t>
  </si>
  <si>
    <t>7771</t>
  </si>
  <si>
    <t>당중</t>
  </si>
  <si>
    <t>inside of building, 堂中</t>
  </si>
  <si>
    <t>대청등의 안 또는 그 가운데</t>
  </si>
  <si>
    <t>7772</t>
  </si>
  <si>
    <t>당지</t>
  </si>
  <si>
    <t>중국에서 닥나무와 어린 대나무를 이용해 만든 종이를 이르던 말. 나무틀로 만든 문에 당지를 붙여 마무리한다.</t>
  </si>
  <si>
    <t>7773</t>
  </si>
  <si>
    <t>당지 미닫이</t>
  </si>
  <si>
    <t>당지를 바른 미닫이.</t>
  </si>
  <si>
    <t>7774</t>
  </si>
  <si>
    <t>당집</t>
  </si>
  <si>
    <t>shrine, temple shrine, 堂－</t>
  </si>
  <si>
    <t>① 신을 모셔 놓고 위하는 집. ② 무당이나 소경 등이 경을 읽는 특수한 집.</t>
  </si>
  <si>
    <t>7775</t>
  </si>
  <si>
    <t>당척</t>
  </si>
  <si>
    <t>唐尺</t>
  </si>
  <si>
    <t>중국 당나라의 표준척으로 통일신라시대에 주로 사용된 척도(尺度).</t>
  </si>
  <si>
    <t>7776</t>
  </si>
  <si>
    <t>당초</t>
  </si>
  <si>
    <t>唐草</t>
  </si>
  <si>
    <t>식물의 줄기나 덩굴의 구불거리는 모양을 도안화한 무늬를 일컫는 말.</t>
  </si>
  <si>
    <t>7777</t>
  </si>
  <si>
    <t>당초무늬</t>
  </si>
  <si>
    <t>arabesque pattern, 唐草紋</t>
  </si>
  <si>
    <t>덩굴이 뻗어나간 모양으로 끊임없이 이어지는 무늬. 인동당초, 국화당초, 포도당초, 보상화당초 등 다양한 무늬가 있음.</t>
  </si>
  <si>
    <t>7779</t>
  </si>
  <si>
    <t>당초문내림새</t>
  </si>
  <si>
    <t>唐草紋－</t>
  </si>
  <si>
    <t>기와의 내림새에 당초무늬를 장식한 것.</t>
  </si>
  <si>
    <t>7781</t>
  </si>
  <si>
    <t>당초와</t>
  </si>
  <si>
    <t>唐草瓦</t>
  </si>
  <si>
    <t>기와의 막새에 당초무늬를 장식한 것.</t>
  </si>
  <si>
    <t>7782</t>
  </si>
  <si>
    <t>당탑</t>
  </si>
  <si>
    <t>堂塔</t>
  </si>
  <si>
    <t>불교 건물의 당과 탑을 아울러 이르는 말</t>
  </si>
  <si>
    <t>7783</t>
  </si>
  <si>
    <t>당판</t>
  </si>
  <si>
    <t>floor board, 堂板</t>
  </si>
  <si>
    <t>문의 하부에 설치되는 판. 청판</t>
  </si>
  <si>
    <t>7784</t>
  </si>
  <si>
    <t>당풍나무</t>
  </si>
  <si>
    <t>중국 단풍나무</t>
  </si>
  <si>
    <t>7785</t>
  </si>
  <si>
    <t>당하</t>
  </si>
  <si>
    <t>堂下</t>
  </si>
  <si>
    <t>건물의 아래.</t>
  </si>
  <si>
    <t>7786</t>
  </si>
  <si>
    <t>닻끌기</t>
  </si>
  <si>
    <t>anchor dragging</t>
  </si>
  <si>
    <t>주묘(走錨)라고 하며 해양건축물이나 선박의 위치를 고정하여 주는 닻이 바람이나 조류에 끌리는 현상으로 해양건축물이나 선박의 위치가 변하여 위험하게 되는 것을 말함.</t>
  </si>
  <si>
    <t>7787</t>
  </si>
  <si>
    <t>대가</t>
  </si>
  <si>
    <t>(미) house for rent, (영) house to let</t>
  </si>
  <si>
    <t>빌려 사는 집. 셋집</t>
  </si>
  <si>
    <t>7788</t>
  </si>
  <si>
    <t>대가 경영</t>
  </si>
  <si>
    <t>management of house to let</t>
  </si>
  <si>
    <t>건물이나 주택 등을 빌려주고 수익사업을 하는 것.</t>
  </si>
  <si>
    <t>7789</t>
  </si>
  <si>
    <t>가법혼색의 원색</t>
  </si>
  <si>
    <t>additive primaries, stimuli primaries additives &lt;佛&gt;, 加法混色－原色</t>
  </si>
  <si>
    <t>①가법혼색에 사용되는 기본의 색자극. ② 보통 빨강‧녹‧청자의 3색이 사용. ③ 측색에 관한 색용어(KS).</t>
  </si>
  <si>
    <t>779</t>
  </si>
  <si>
    <t>대가업</t>
  </si>
  <si>
    <t>rental housing business</t>
  </si>
  <si>
    <t>주택임대업</t>
  </si>
  <si>
    <t>7790</t>
  </si>
  <si>
    <t>대가집</t>
  </si>
  <si>
    <t>mansion, great house, illustrious family house, 大家－</t>
  </si>
  <si>
    <t>높은 지위에 있던 사람이 살던 집</t>
  </si>
  <si>
    <t>7791</t>
  </si>
  <si>
    <t>대각</t>
  </si>
  <si>
    <t>大角</t>
  </si>
  <si>
    <t>각재의 일종으로 너비 30cm 이상을 말함</t>
  </si>
  <si>
    <t>7792</t>
  </si>
  <si>
    <t>대각선 리브</t>
  </si>
  <si>
    <t>diagonal rib</t>
  </si>
  <si>
    <t>강구조의 패널 존 등에서 전단 변형을 방지하기 위해 대각 방향으로 설치한 보강용 강판.</t>
  </si>
  <si>
    <t>7793</t>
  </si>
  <si>
    <t>대각선재</t>
  </si>
  <si>
    <t>diagonals, 對角線材</t>
  </si>
  <si>
    <t>보강하기 위해 경사지게 사용되는 부재.</t>
  </si>
  <si>
    <t>7794</t>
  </si>
  <si>
    <t>대각쌓기</t>
  </si>
  <si>
    <t>diagonal bond, 大角積</t>
  </si>
  <si>
    <t>벽체의 구석에서 구석까지를 대각선으로 균형시키고 교열시켜 수평으로 하는 벽돌쌓기.</t>
  </si>
  <si>
    <t>7795</t>
  </si>
  <si>
    <t>대갈꺾쇠</t>
  </si>
  <si>
    <t>⇨주걱꺾쇠(＝).</t>
  </si>
  <si>
    <t>7796</t>
  </si>
  <si>
    <t>대갈못</t>
  </si>
  <si>
    <t>spike, 大頭釘</t>
  </si>
  <si>
    <t>① 대가리가 뚱뚱하고 큰 쇠못. ② ＝다갈못.</t>
  </si>
  <si>
    <t>7797</t>
  </si>
  <si>
    <t>대갑석</t>
  </si>
  <si>
    <t>臺甲石</t>
  </si>
  <si>
    <t>대를 덮는 돌.</t>
  </si>
  <si>
    <t>7798</t>
  </si>
  <si>
    <t>대강</t>
  </si>
  <si>
    <t>⇨띠강(＝).</t>
  </si>
  <si>
    <t>7799</t>
  </si>
  <si>
    <t>3엽형 아치</t>
  </si>
  <si>
    <t>trefoil arch</t>
  </si>
  <si>
    <t>클로버 잎사귀 모양으로 만들어진 아치. 세 개의 둥근 원형이 겹쳐진 형태로 기독교 건축물에 상징적으로 널리 사용되었다.</t>
  </si>
  <si>
    <t>78</t>
  </si>
  <si>
    <t>가법혼합</t>
  </si>
  <si>
    <t>⇨가법혼색(＝).</t>
  </si>
  <si>
    <t>780</t>
  </si>
  <si>
    <t>대공</t>
  </si>
  <si>
    <t>truss post, 臺工</t>
  </si>
  <si>
    <t>전통목구조에서 종도리를 받치는 수직 부재. 3량가 구조에서는 종도리를 받쳐 대량에 지지되고, 5량가 구조에서는 종도리를 받쳐 종보에 지지된다. 기둥형식으로 된 것이 일반적이고, 판재로 만든것을 사용하기도 한다. 판재로 된 것을 판대공이라 한다. 대공에는 여러 문양을 파서 장식하는 경우도 있으며, 파련대공이 대표적이다. 서양식 목구조의 왕대공 지붕틀에서도 유사하게 사용된다.</t>
  </si>
  <si>
    <t>7802</t>
  </si>
  <si>
    <t>대공가새</t>
  </si>
  <si>
    <t>bracing of king post, 臺工－</t>
  </si>
  <si>
    <t>트러스와 트러스 사이를 대각선으로 연결하는 보강 부재.</t>
  </si>
  <si>
    <t>7803</t>
  </si>
  <si>
    <t>대공밑둥잡이</t>
  </si>
  <si>
    <t>runner, 臺工－</t>
  </si>
  <si>
    <t>대공밑잡이</t>
  </si>
  <si>
    <t>7804</t>
  </si>
  <si>
    <t>트러스와 트러스 사이를 아래쪽에서 직각으로 연결하는 보강 부재.</t>
  </si>
  <si>
    <t>7805</t>
  </si>
  <si>
    <t>대공원</t>
  </si>
  <si>
    <t>large park, 大公園</t>
  </si>
  <si>
    <t>규모가 큰 공원을 말하며 서울대공원, 어린이대공원등이 있음</t>
  </si>
  <si>
    <t>7807</t>
  </si>
  <si>
    <t>대규모 개발 프로젝트</t>
  </si>
  <si>
    <t>large-scale development project, 大規模 開發 課題</t>
  </si>
  <si>
    <t>택지 또는 산업단지 등 토지를 개발하는 통상 면적 330만제곱미터 이상의 개발사업으로서 지구 전체에 대한 마스터플랜과 개발계획, 실시계획, 예산집행과 같은 강도 높은 심의가 수반되는 정부급 차원에서의 개발사업</t>
  </si>
  <si>
    <t>7808</t>
  </si>
  <si>
    <t>대규모 공원</t>
  </si>
  <si>
    <t>large park, 大規模 公園</t>
  </si>
  <si>
    <t>통상적으로 10만 제곱미터 이상의 큰 면적을 확보한 공원</t>
  </si>
  <si>
    <t>7809</t>
  </si>
  <si>
    <t>가변 흡음체</t>
  </si>
  <si>
    <t>variable absorber； variable sound absorber</t>
  </si>
  <si>
    <t>방의 사용목적에 따라 잔향 시간을 변경시키기 위해 벽·천장 등에 장치하여 흡음률을 변화시키는 것. 회전 패널·회전 실린더 등이 있다.</t>
  </si>
  <si>
    <t>781</t>
  </si>
  <si>
    <t>대규모 소매 점포</t>
  </si>
  <si>
    <t>동일 건물 내에서 물품 판매업을 하는 매장 면적이 3000㎡ 이상인 점포의 집단을 일컫는다. 백화점, 쇼핑센터, 대형마트 등이 이에 해당한다.</t>
  </si>
  <si>
    <t>7810</t>
  </si>
  <si>
    <t>대규모 자전거 도로</t>
  </si>
  <si>
    <t>regional cycling road, 大規模 自轉車 道路</t>
  </si>
  <si>
    <t>국민건강 증진 및 레크리에이션 활성화를 위해 천변 고수부지와 신설 도시계획도로를 활용하여 광역적 범위의 자전거 순환 및 교통 체계를 도입한 자전거 도로망</t>
  </si>
  <si>
    <t>7813</t>
  </si>
  <si>
    <t>대근</t>
  </si>
  <si>
    <t>hoop, hoop-bar, tie hoop, 帶筋</t>
  </si>
  <si>
    <t>① 기둥에서 종방향 철근의 위치를 확보하고 전단력에 저항하도록 정해진 간격으로 배근된 횡방향의 보강철근.  ② 콘크리트의 파괴 변형도를 증대시키고 축철근의 효율을 높이며 나아가서는 기둥을 튼튼히 하고 기둥의 강도를 증대시킴.</t>
  </si>
  <si>
    <t>7814</t>
  </si>
  <si>
    <t>대근비</t>
  </si>
  <si>
    <t>帶筋比</t>
  </si>
  <si>
    <t>대근량의 콘크리트 단면에 대한 비를 말하며, 대근의 단면적을 기둥의 폭과 대근 간격의 곱으로 나누어서 구한다.</t>
  </si>
  <si>
    <t>7815</t>
  </si>
  <si>
    <t>대기 경계층</t>
  </si>
  <si>
    <t>atmospheric boundary layer</t>
  </si>
  <si>
    <t>지구의 대기 하층에 생기는 지표면과의 마찰에 의한 영향을 무시할 수 없는 흐름의 장. ⇨경계층.</t>
  </si>
  <si>
    <t>7817</t>
  </si>
  <si>
    <t>대기 경계층 두께</t>
  </si>
  <si>
    <t>atmospheric boundary layer thickness</t>
  </si>
  <si>
    <t>지표면에서 대기 경계층 상단까지의 높이. 시가지에서는 500m-1km에 미칠 때가 있다. ⇨경계층 두께.</t>
  </si>
  <si>
    <t>7818</t>
  </si>
  <si>
    <t>가변형 주택</t>
  </si>
  <si>
    <t>① 거주자의 요구나 장래 변화를 고려하여 집의 방, 배치, 규모, 용도를 변경가능하게 계획한 주택. ② 합판, 석고보드 패널, 수납형 조립식 벽체를 이용한 가변 벽체를 사용하여 내부구조에 변형을 줄 수 있는 주택</t>
  </si>
  <si>
    <t>782</t>
  </si>
  <si>
    <t>대기 노정</t>
  </si>
  <si>
    <t>relative optical air mass</t>
  </si>
  <si>
    <t>태양 방사가 임의의 입사각으로 대기층을 통과할 때 통과하는 공기량과 수직으로 입사할 때의 공기량의 비. 질량 거리라고도 한다.</t>
  </si>
  <si>
    <t>7820</t>
  </si>
  <si>
    <t>대기 방사</t>
  </si>
  <si>
    <t>atmospheric radiation</t>
  </si>
  <si>
    <t>수평선이 입체각 2π의 전천공에서 받는 하향의 장파 방사. 대기 중의 수증기, 이산화탄소, 부유 입자 등에서 사출되는 가스 방사.</t>
  </si>
  <si>
    <t>7821</t>
  </si>
  <si>
    <t>대기 방사 냉각</t>
  </si>
  <si>
    <t>radiative cooling to the atmosphere</t>
  </si>
  <si>
    <t>지상의 물체가 대기와의 방사열 수수에 의해 냉각되는 현상. 장파장역의 방사열 수수에서는 지상물은 항상 냉각된다.  ⇨방사 냉각.</t>
  </si>
  <si>
    <t>7822</t>
  </si>
  <si>
    <t>대기 안정도</t>
  </si>
  <si>
    <t>atmospheric stability</t>
  </si>
  <si>
    <t>대기의 성층 상태를 표시하는 지표의 하나. 일반적으로 기온 감률과 건조 단열 감률과의 크기에 의해 불안정, 중립, 안정으로 나뉘어진다. ⇨대기 확산, 확산계수, 역전층.</t>
  </si>
  <si>
    <t>7823</t>
  </si>
  <si>
    <t>대기 오염</t>
  </si>
  <si>
    <t>자동차 및 공장, 화력 발전소의 배출가스와 미세먼지, 이산화탄소, 생활주변의 비산먼지, 방사성 물질 등으로 공기가 더렵혀져 인간의 호흡건강에 지장을 주는 공기상태</t>
  </si>
  <si>
    <t>7824</t>
  </si>
  <si>
    <t>대기 오염원</t>
  </si>
  <si>
    <t>source of air pollution</t>
  </si>
  <si>
    <t>대기 오염의 발생원. 공장 굴뚝 등의 고정 발생원과 자동차 등의 이동 발생원으로 분류된다.</t>
  </si>
  <si>
    <t>7825</t>
  </si>
  <si>
    <t>대기 외 법선 일사량</t>
  </si>
  <si>
    <t>extraterrestrial normal irradiance</t>
  </si>
  <si>
    <t>대기로 인해 감쇠하기 이전의 대기권 상단에 대한 법선 방사 조도. 근사적으로 태양 상수를 그때의 태양과 지구의 거리로 보정해서 사용한다. ⇨대기 외 법선 조도.</t>
  </si>
  <si>
    <t>7826</t>
  </si>
  <si>
    <t>대기 외 법선 조도</t>
  </si>
  <si>
    <t>extraterrestrial normal illuminance</t>
  </si>
  <si>
    <t>대기로 인해 감쇠하기 이전의 대기권 상단에 대한 법선 조도. 근사적으로 직사 일광 상수를 그때의 태양과 지구의 거리로 보정하여 사용한다. ⇨대기 외 법선 일사량.</t>
  </si>
  <si>
    <t>7827</t>
  </si>
  <si>
    <t>대기 질량</t>
  </si>
  <si>
    <t>air mass</t>
  </si>
  <si>
    <t>일사가 대기를 통과할 때의 거리에 관계되는 질량. 태양 고도 90°의 대기 질량을 1로 하여, 근사적으로 태양 고도의 정현 역수로 표시된다.</t>
  </si>
  <si>
    <t>7828</t>
  </si>
  <si>
    <t>대기 투과율</t>
  </si>
  <si>
    <t>atmospheric transmittance</t>
  </si>
  <si>
    <t>대기 노정이 하나의 대기층을 통과한 다음 직사 일광 또는 직달 일사 강도가 대기층으로 입사하기 전의 강도에 대한 비.</t>
  </si>
  <si>
    <t>7829</t>
  </si>
  <si>
    <t>가볼트</t>
  </si>
  <si>
    <t>fitting-up bolt, 假－</t>
  </si>
  <si>
    <t>①강구조공사에 있어서 구조용이 아닌 임시적으로 가조임하는데 사용 볼트. ② 가볼트 조임은 임펙트렌치(impact wrench) 또는 토크렌치(torque wrench)를 사용함</t>
  </si>
  <si>
    <t>783</t>
  </si>
  <si>
    <t>대기 확산</t>
  </si>
  <si>
    <t>atmospheric dispersion; atmospheric diffusion</t>
  </si>
  <si>
    <t>굴뚝에서 배출된 연기나 열이 대기의 평균류 및 난류에 의해 수송, 혼합되는 현상. 본질적으로는 난류 확산이다. ⇨확산.</t>
  </si>
  <si>
    <t>7830</t>
  </si>
  <si>
    <t>대기실</t>
  </si>
  <si>
    <t>retiring room, waiting room, 待機室</t>
  </si>
  <si>
    <t>대기하는 사람이 기다리도록 마련된 방</t>
  </si>
  <si>
    <t>7831</t>
  </si>
  <si>
    <t>대기압</t>
  </si>
  <si>
    <t>atmospheric pressure, 大氣壓</t>
  </si>
  <si>
    <t>① 대기의 압력. ② 대기(大氣)가 지구 표면에 미치는 압력. ③ 대기압력.</t>
  </si>
  <si>
    <t>7832</t>
  </si>
  <si>
    <t>대기압 증기 난방</t>
  </si>
  <si>
    <t>atmospheric steam heating</t>
  </si>
  <si>
    <t>방열기 내에서 압력이 대기압보다 약간 높은 증기를 사용하는 증기 난방을 일컫는다. 저압 증기 난방의 일종.</t>
  </si>
  <si>
    <t>7833</t>
  </si>
  <si>
    <t>대기압력</t>
  </si>
  <si>
    <t>⇨대기압(＝).</t>
  </si>
  <si>
    <t>7834</t>
  </si>
  <si>
    <t>대기오염</t>
  </si>
  <si>
    <t>air pollution, 大氣汚染</t>
  </si>
  <si>
    <t>① 공업화 과정에 따른 공해의 한 가지. ② 오염물질은 일산화탄소‧아황산가스‧질소산화물‧탄화수소 연화합물 등. 이것들이 매연‧부유진‧배기가스가 되어 대기를 오염시킴.</t>
  </si>
  <si>
    <t>7835</t>
  </si>
  <si>
    <t>대기의 광학적 두께</t>
  </si>
  <si>
    <t>optical thickness of the atmosphere</t>
  </si>
  <si>
    <t>대기에 의한 방사속, 또는 광속의 감쇠 정도를 표시하는 지표. 지표면에 도달한 (방사속/대기 외의 방사속)의 자연 로그의 음수로 표시한다.</t>
  </si>
  <si>
    <t>7837</t>
  </si>
  <si>
    <t>대기의 열수지</t>
  </si>
  <si>
    <t>heat budget of the atmosphere</t>
  </si>
  <si>
    <t>대기가 있는 영역 내에서의 열흡수량과 방출량의 수지 계산의 결과. 결과가 양(+)일 때면 그 영역의 온도는 상승한다. 또한, 지구 대기 전체로서는 수지 밸런스와 열평형이 성립되어 있다.</t>
  </si>
  <si>
    <t>7838</t>
  </si>
  <si>
    <t>대나무</t>
  </si>
  <si>
    <t>bamboo, 竹材</t>
  </si>
  <si>
    <t>볏과 대나무 아과에 속하는 식물로 난온대에서 열대에 걸쳐 널리 분포한다. 정원수, 건축재, 가구재, 생활용품 등 다양한 용도로 활용된다.</t>
  </si>
  <si>
    <t>7839</t>
  </si>
  <si>
    <t>가부키 극장</t>
  </si>
  <si>
    <t>kabuki theater</t>
  </si>
  <si>
    <t>일본 고전 연극 중 하나인 가부키 상영을 주목적으로 하는 극장.</t>
  </si>
  <si>
    <t>784</t>
  </si>
  <si>
    <t>대나무못</t>
  </si>
  <si>
    <t>bamboo nail, 竹釘</t>
  </si>
  <si>
    <t>참대를 깎아서 못 모양으로 쓰는 것.</t>
  </si>
  <si>
    <t>7847</t>
  </si>
  <si>
    <t>가붙임 용접</t>
  </si>
  <si>
    <t>tack welding</t>
  </si>
  <si>
    <t>본용접을 하기 전에 정한 위치에 용접부재를 잠정적으로 유지하기 위해 하는 비교적 짧은 길이로 된 용접</t>
  </si>
  <si>
    <t>785</t>
  </si>
  <si>
    <t>대나무장</t>
  </si>
  <si>
    <t>竹欌</t>
  </si>
  <si>
    <t>대나무를 이용하여 쪼개거나 엮어 꾸민 장을 말함</t>
  </si>
  <si>
    <t>7850</t>
  </si>
  <si>
    <t>대나무테이프</t>
  </si>
  <si>
    <t>bamboo measuring tape</t>
  </si>
  <si>
    <t>대나무를 가지고 만든 테이프(줄자).</t>
  </si>
  <si>
    <t>7851</t>
  </si>
  <si>
    <t>대내견적서</t>
  </si>
  <si>
    <t>對內見積書</t>
  </si>
  <si>
    <t>최적의 공사가격 산출을 목적으로 작성하는 견적서.</t>
  </si>
  <si>
    <t>7852</t>
  </si>
  <si>
    <t>대도구</t>
  </si>
  <si>
    <t>무대 장치. 벽, 기둥, 나무, 바위 등 배경용으로 쓰이는 비교적 큰 장치물의 총칭.</t>
  </si>
  <si>
    <t>7855</t>
  </si>
  <si>
    <t>대도시</t>
  </si>
  <si>
    <t>large city, metropolis, 大都市</t>
  </si>
  <si>
    <t>도시의 지역이 넓고 인구가 많고 공업‧경제‧문화‧정치 등의 중심이 되는 도시.</t>
  </si>
  <si>
    <t>7856</t>
  </si>
  <si>
    <t>대도시 문제</t>
  </si>
  <si>
    <t>large city problems, 大都市 問題</t>
  </si>
  <si>
    <t>도시의 팽창과 인구의 집중으로 말미암은 교통체증, 대기오염, 수질오염, 주택부족, 교육 불균등, 지가상승, 생활환경 열악, 범죄발생, 주변 난개발 등 광범위하고 파생적으로 발생하는 복합적 도시문제</t>
  </si>
  <si>
    <t>7857</t>
  </si>
  <si>
    <t>대도시 지역</t>
  </si>
  <si>
    <t>metropolitan region, 大都市 地域</t>
  </si>
  <si>
    <t>영역적인 측면에서 지역의 중심도시 역할을 하고 있는 특별시, 자치시, 광역시 등 교통과 문화, 경제의 영향권이 미치는 대도시와 그 주변지역</t>
  </si>
  <si>
    <t>7858</t>
  </si>
  <si>
    <t>대도시권</t>
  </si>
  <si>
    <t>metropolitan area； metropolitan region, 大都市圈</t>
  </si>
  <si>
    <t>지역의 중심도시 역할을 하고 있는 대도시와 활발한 교류를 하고 성장 영향을 공유하는 생활, 문화, 교통, 경제 등 도시세력의 영향이 미치는 지역</t>
  </si>
  <si>
    <t>7859</t>
  </si>
  <si>
    <t>가브리엘</t>
  </si>
  <si>
    <t>Jacques-Ange Gabriel-1698 ～1782</t>
  </si>
  <si>
    <t>① 18세기 프랑스의 신고전주의 건축가. ② 3대에 걸친 건축가 가문 출생으로서 로코코 양식에서 신고전주의 양식으로의 전환에 기여함 ③ 대표작으로 &lt;파리 사관학교&gt;‧&lt;콩코드 광장&gt;‧&lt;프티 트리아농&gt; 등이 있다.</t>
  </si>
  <si>
    <t>786</t>
  </si>
  <si>
    <t>대도시문제</t>
  </si>
  <si>
    <t>large city problem, 大都市問題</t>
  </si>
  <si>
    <t>대도시에 지방으로부터 대량의 인구가 모여들게됨에 따라 발생하는 문제를 말함 보통, 교통‧위생‧보안 등의 문제를 말함</t>
  </si>
  <si>
    <t>7860</t>
  </si>
  <si>
    <t>대두정</t>
  </si>
  <si>
    <t>못머리가 큰 못.</t>
  </si>
  <si>
    <t>7863</t>
  </si>
  <si>
    <t>대들보</t>
  </si>
  <si>
    <t>girder, 大樑</t>
  </si>
  <si>
    <t>기둥과 기둥사이를 건너지르는 가장 기본이 되는 큰 보.</t>
  </si>
  <si>
    <t>7864</t>
  </si>
  <si>
    <t>대량</t>
  </si>
  <si>
    <t>작은 들보의 하중을 받기 위하여 기둥과 기둥 사이에 건너지른 큰 들보, 대들보라고도 함.</t>
  </si>
  <si>
    <t>7866</t>
  </si>
  <si>
    <t>대량 수송 기관</t>
  </si>
  <si>
    <t>mass transit, 大量 輸送 機關</t>
  </si>
  <si>
    <t>철도, 도시철도, 버스와 같이 수송력이 크고, 수송량이 증가하여도 속도가 저하되지 않으며 정해진 시간에 출발과 도착을 보장하는 수송 수단 또는 기관</t>
  </si>
  <si>
    <t>7867</t>
  </si>
  <si>
    <t>대량 수요자</t>
  </si>
  <si>
    <t>large users</t>
  </si>
  <si>
    <t>특정 건축자재를 일반 수요자에 비해 대량으로 구입하는 사람이나 기업을 말한다. 일반적인 소량 수요자와는 달리 공급자와의 특별한 거래 조건을 설정하여 제조업자나 도매처로부터 직접 구입하는 경우가 많다.</t>
  </si>
  <si>
    <t>7868</t>
  </si>
  <si>
    <t>대런던 계획</t>
  </si>
  <si>
    <t>Greater London Plan</t>
  </si>
  <si>
    <t>런던에 과밀하게 집중된 인구 및 산업을 분산시켜 여러가지 도시문제를 해결하려는 의도에서 1944년 에버크롬비(Abercromlie) 교수에 의해 계획된 것으로 이 계획의 골자는 런던 시가지의 팽창을 막기 위해 외곽에 너비 10킬로미터의 녹지대를 설치하고 내부 시가지에 거주하는 약 100만명의 공업인구를 녹지대 외곽지역으로 이주시키는 것이었다. 런던을 중심으로 내부시가지, 교외환, 녹지대환, 외부전원환 등 4개의 환(環)을 설정하고, 교외환과 외부 전원환에 인구분산 및 산업배치를 추진하였으며, 이를 수용하기 위해 런던중심 15마일 외곽에 8개의 신도시(Welyn, Hatfield, Hamel Hempstead, Harlow, Basidon, Crowley, Bracknell, Stevenae)를 계획하고 [공업배치법(1945)], [신도시법(1946)]을 제정 공포하여 이를 뒷받침 하였다.</t>
  </si>
  <si>
    <t>7869</t>
  </si>
  <si>
    <t>가비옹건축</t>
  </si>
  <si>
    <t>gabion建築</t>
  </si>
  <si>
    <t>① 돌, 콘크리트, 모래, 흙 등을 채운 원통 혹은 상자형 바구니를 의미하는 가비옹(gabion)을 사용한 건축. ② 제방, 축대 등 토목 공사, 도로 건설, 군용 시설 및 조경에 주로 사용되며, 일부 체육관‧공장‧창고 등의 벽체 구성에도 쓰인다.</t>
  </si>
  <si>
    <t>787</t>
  </si>
  <si>
    <t>대령목수</t>
  </si>
  <si>
    <t>待令木手</t>
  </si>
  <si>
    <t>조선시대에 호조에 속하여 나라의 목공일을 하던 목수</t>
  </si>
  <si>
    <t>7870</t>
  </si>
  <si>
    <t>대로</t>
  </si>
  <si>
    <t>main street, 大路</t>
  </si>
  <si>
    <t>폭이 널은길. 도시계획도로 기준상 도로폭 25미터 이상 40미터 미만인 도로</t>
  </si>
  <si>
    <t>7871</t>
  </si>
  <si>
    <t>대류</t>
  </si>
  <si>
    <t>convection, 對流</t>
  </si>
  <si>
    <t>① 액체 또는 공기의 운동에 의해 열이 이동하는 것. ② 기체‧액체를 가열(加熱)하면 팽창하여 가벼워지므로 상승(上昇)하고, 가냉(加冷)하면 수축되어 무거워지므로 하강(下降)한다. 이러한 순환을 ｢대류현상｣이라 하고, 온도차에 따라서 밀도가 변화하여 일어나는 대류를 ｢자연대류(自然對流)｣ 또는 ｢자유대류｣라고 하며, 펌프나 송풍기 등에 의하여 강제적으로 대류를 일으키게 하는 것을 ｢강제대류(强制對流)｣라고 한다. 굴뚝에서 연탄가스가 빠져나가는 것도 자연대류에 의한 것이다. 따라서 연탄 온돌의 굴뚝 내에 흐르는 배기가스의 온도가 높아야 대류가 활발히 진행되어 배기 유속이 빨라지고 아궁이에서 생성된 연소열의 유입상태가 양호해짐.</t>
  </si>
  <si>
    <t>7872</t>
  </si>
  <si>
    <t>대류 난방</t>
  </si>
  <si>
    <t>convection heating</t>
  </si>
  <si>
    <t>직접 난방 방식의 일종. 대류 작용에 의해 실내 공기를 순환해서 난방을 하는 방식.</t>
  </si>
  <si>
    <t>7873</t>
  </si>
  <si>
    <t>대류 방열기</t>
  </si>
  <si>
    <t>대류 난방에 이용되는 방열기의 일종. 보통은 핀붙임 엘리먼트와 그것을 덮는 케이싱으로 이루어진다. (=컨벡터)</t>
  </si>
  <si>
    <t>7874</t>
  </si>
  <si>
    <t>대류 열전달</t>
  </si>
  <si>
    <t>convective heat transfer</t>
  </si>
  <si>
    <t>고체 표면과 유체 사이에 온도차가 있어서 이동하는 현상을 일컫는다. 대류 열전달률은 고체 표면 현상과 유체와의 위치 관계, 고체 표면의 조활도, 유체의 종류와 물성값, 유체의 유속, 변동 계수 등의 요인으로 변화한다.</t>
  </si>
  <si>
    <t>7875</t>
  </si>
  <si>
    <t>대류 열전달률</t>
  </si>
  <si>
    <t>convective heat transfer coefficient</t>
  </si>
  <si>
    <t>유체에서 고체로, 또는 고체에서 유체로의 열이동을 나타내는 값. 특히 유체의 물리적 성질(열전달률, 비열, 비중, 점성 계수, 팽창 계수)에 의해 변화하고 대류 열전달의 항으로 표시한 인자도 관계한다.</t>
  </si>
  <si>
    <t>7876</t>
  </si>
  <si>
    <t>대류권</t>
  </si>
  <si>
    <t>troposphere</t>
  </si>
  <si>
    <t>대기층 최하층을 일컫는다. 이 층의 두께는 적도 지방에서 15km, 극지에서 9km로 되어있다. 이 층에서 공기의 온도는 높이와 함께 감소된다.</t>
  </si>
  <si>
    <t>7877</t>
  </si>
  <si>
    <t>대류난방</t>
  </si>
  <si>
    <t>對流暖房</t>
  </si>
  <si>
    <t>① 방열체에서의 대류효과에 의해 실내의 공기를 훈훈하게 하는 난방법. ② 직접난방(⇦)의 하나.</t>
  </si>
  <si>
    <t>7878</t>
  </si>
  <si>
    <t>대류방열기</t>
  </si>
  <si>
    <t>convector, 對流放熱器</t>
  </si>
  <si>
    <t>① 난방설비의 하나. ② 금속케이스 속에 핀(fin)이 달린 가열튜브가 들어 있는 것으로 하단에 공기가 유입해 케이스 내에서 가열되어 상부로 유출, 공기에 대류(對流)를 이용하는 난방법. ③ 일정규격이 없이 메이커에 따라 각양각색의 제품이 있음. ④ 튜브와 핀의 부착부분의 상태 여하에 따라 능력이 크게 좌우됨.</t>
  </si>
  <si>
    <t>7879</t>
  </si>
  <si>
    <t>가사</t>
  </si>
  <si>
    <t>家舍</t>
  </si>
  <si>
    <t>① 거주하는 집을 말하는 전통건축 용어. ② 거주인의 신분에 따라 규모의 제한을 갖는다＝옥사(屋舍).</t>
  </si>
  <si>
    <t>788</t>
  </si>
  <si>
    <t>대류항</t>
  </si>
  <si>
    <t>convection term</t>
  </si>
  <si>
    <t>유체의 운동 방정식에서 대류에 의해 운반되는 물리량을 표시하는 항.</t>
  </si>
  <si>
    <t>7880</t>
  </si>
  <si>
    <t>대륜</t>
  </si>
  <si>
    <t>사찰이나 주택 건축에서 기둥 꼭대기를 잇는 폭이 넓은 가로대를 칭한다.</t>
  </si>
  <si>
    <t>7882</t>
  </si>
  <si>
    <t>대리 수령</t>
  </si>
  <si>
    <t>receipt by agent</t>
  </si>
  <si>
    <t>청부자를 대리하는 자가 청부 대금을 수령하는 것.</t>
  </si>
  <si>
    <t>7883</t>
  </si>
  <si>
    <t>대리석</t>
  </si>
  <si>
    <t>marble, 大理石</t>
  </si>
  <si>
    <t>① 석회암이 변성작용에 의해서 결정질이 현저하게 된 변성암의 대표적인 석재. ② 석회암 기타의 석회질 암석이나 비현정질(非顯晶質) 화성암‧규질(珪質)의 퇴적암도 포함. 벌레가 침식된 듯한 작은 구멍 모양의 상처가 흐트러져 있는 트래버틴(travertine)은 대리석의 일종. ③ 중국 운남성(雲南省) 대리부(大理府)에서 많이 산출되므로 대리석이라는 명칭이 붙게 되었음. ④ 질이 치밀하고 견고하며 담색 바탕의 각종 무늬가 있어 연마하면 미려한 광택‧빛깔‧무늬가 아름다워 장식용 석재 중에는 제일 고급이나 열과 산에는 약하므로 건축의 외장용으로는 부적당하고 건축용‧장식용‧조각용 기타 배전반 제작에 쓰임. ⑤ 화학성분에 의하여 분류하면 1) 방해석 대리석 순수한 탄산칼슘으로 된 것. 2) 백운 대리석탄산마그네슘을 다량 포함. 3) 사문석 대리석다량의 규산염이 탄산염과 결정을 이룬 것 등이 있음. ⑥ ⇨마블(＝).</t>
  </si>
  <si>
    <t>7884</t>
  </si>
  <si>
    <t>대리석붙이기</t>
  </si>
  <si>
    <t>벽체 등에 대리석을 붙이는 것.</t>
  </si>
  <si>
    <t>7885</t>
  </si>
  <si>
    <t>대리석자갈</t>
  </si>
  <si>
    <t>大理石－</t>
  </si>
  <si>
    <t>대리석을 자갈 크기로 부순 것.</t>
  </si>
  <si>
    <t>7886</t>
  </si>
  <si>
    <t>대린벽</t>
  </si>
  <si>
    <t>對隣壁</t>
  </si>
  <si>
    <t>①상린(相隣)에 대한 2개의 벽. ② 서로 직각으로 교차되는 내력벽을 말하고 그 중심선간의 거리를 벽의 길이라 함. ③ 벽에 서로 이웃하여 접착한 두 개의 다른 벽(부축벽으로서 그 기초 부분에 있어서의 길이가 부축벽의 접착하는 벽의 높이의 1/3 이상인 것을 포함한다.)을 말함.</t>
  </si>
  <si>
    <t>7887</t>
  </si>
  <si>
    <t>대목</t>
  </si>
  <si>
    <t>건물을 짓는 목수.</t>
  </si>
  <si>
    <t>7892</t>
  </si>
  <si>
    <t>대못</t>
  </si>
  <si>
    <t>① 대나무로 대가리 없이 한 끝만 뾰족하게 만든 못. ② ＝대나무못.</t>
  </si>
  <si>
    <t>7896</t>
  </si>
  <si>
    <t>대문</t>
  </si>
  <si>
    <t>gate, 大門</t>
  </si>
  <si>
    <t>큰문, 주로 한집의 주가되는 출입문을 말하는 것으로 문, 문호, 정문등으로도 불리움</t>
  </si>
  <si>
    <t>7897</t>
  </si>
  <si>
    <t>대문간</t>
  </si>
  <si>
    <t>front gate, main entrance), 大門間</t>
  </si>
  <si>
    <t>대문을 여닫기위해 대문의 안쪽에 있는 빈 곳을 말함</t>
  </si>
  <si>
    <t>7898</t>
  </si>
  <si>
    <t>대문둔테</t>
  </si>
  <si>
    <t>대문에 장부가 끼워지는 구멍이 있는 세로 모양 또는 가로 모양의 부재.</t>
  </si>
  <si>
    <t>7899</t>
  </si>
  <si>
    <t>3자극값</t>
  </si>
  <si>
    <t>tristimulus values</t>
  </si>
  <si>
    <t>대상이 되는 색자극에 등색(等色)시키기 위해 필요한 3가지 원자극의 가법 혼색에 의한 혼합량.</t>
  </si>
  <si>
    <t>79</t>
  </si>
  <si>
    <t>가사 시간</t>
  </si>
  <si>
    <t>working life； pot life</t>
  </si>
  <si>
    <t>다성분 반응 경화형(복수의 성분 재료가 섞이면 경화되는 것)의 재료에 있어서 성분을 반죽한 다음 작업 가능한 점도를 유지할 수 있는 범위의 시간.</t>
  </si>
  <si>
    <t>790</t>
  </si>
  <si>
    <t>대문띠장</t>
  </si>
  <si>
    <t>cross piece of gate</t>
  </si>
  <si>
    <t>대문의 세로 널을 연결하기 위해 직각으로 대는 가는 부재.</t>
  </si>
  <si>
    <t>7901</t>
  </si>
  <si>
    <t>대문짝</t>
  </si>
  <si>
    <t>大門扉</t>
  </si>
  <si>
    <t>대문간에 단 큰 문짝.</t>
  </si>
  <si>
    <t>7902</t>
  </si>
  <si>
    <t>대반석</t>
  </si>
  <si>
    <t>大盤石</t>
  </si>
  <si>
    <t>기단 맨 밑에 까는 넓은 돌.</t>
  </si>
  <si>
    <t>7905</t>
  </si>
  <si>
    <t>대방</t>
  </si>
  <si>
    <t>절에 있는 스님들이 한 곳에 모여 생활하는 큰 방.</t>
  </si>
  <si>
    <t>7906</t>
  </si>
  <si>
    <t>대방전</t>
  </si>
  <si>
    <t>large size brick, 大方甎</t>
  </si>
  <si>
    <t>성벽이나 담을 쌓는 네모난 큰 전돌.</t>
  </si>
  <si>
    <t>7907</t>
  </si>
  <si>
    <t>대버</t>
  </si>
  <si>
    <t>dabber</t>
  </si>
  <si>
    <t>① 도장용 브러시. ② 바니시용으로서 털이 부드럽다.</t>
  </si>
  <si>
    <t>7908</t>
  </si>
  <si>
    <t>가사공간</t>
  </si>
  <si>
    <t>domestic affairs, 家事空間</t>
  </si>
  <si>
    <t>식사, 의류, 청소 등을 위해 설치한 공간으로서 되도록 집중 배치하는 것이 사용자에게 편리하다.</t>
  </si>
  <si>
    <t>791</t>
  </si>
  <si>
    <t>대벽조</t>
  </si>
  <si>
    <t>큰 벽을 사용한 벽구법.</t>
  </si>
  <si>
    <t>7910</t>
  </si>
  <si>
    <t>대변경</t>
  </si>
  <si>
    <t>大變更</t>
  </si>
  <si>
    <t>건물의 구조‧용도 등을 변경하는 것.</t>
  </si>
  <si>
    <t>7911</t>
  </si>
  <si>
    <t>대변기</t>
  </si>
  <si>
    <t>closet, water closet, 大便器</t>
  </si>
  <si>
    <t>위생기구의 하나로 세정분류형식으로 세출식, 취출식, 세락식으로 구분하며 세정방식에 따라 로탱크로 구분,</t>
  </si>
  <si>
    <t>7912</t>
  </si>
  <si>
    <t>대복석</t>
  </si>
  <si>
    <t>臺覆石</t>
  </si>
  <si>
    <t>7913</t>
  </si>
  <si>
    <t>대비</t>
  </si>
  <si>
    <t>contrast, 對比</t>
  </si>
  <si>
    <t>두가지의 차이를 밝히기 위하여 서로 맞대어 비교하는 것으로 서로 다른 성질 또는 양을 가진 것을 나란히 놓을 때 그 차이가 현저해지는 현상.</t>
  </si>
  <si>
    <t>7915</t>
  </si>
  <si>
    <t>대비현상</t>
  </si>
  <si>
    <t>대비와 동의어로 두가지의 차이를 밝히기 위하여 서로 맞대어 비교하는 것으로 서로 다른 성질 또는 양을 가진 것을 나란히 놓을 때 그 차이가 현저해지는 현상.</t>
  </si>
  <si>
    <t>7916</t>
  </si>
  <si>
    <t>대사</t>
  </si>
  <si>
    <t>臺謝</t>
  </si>
  <si>
    <t>높구 크게 세운 누각이나 정자</t>
  </si>
  <si>
    <t>7917</t>
  </si>
  <si>
    <t>대사무소</t>
  </si>
  <si>
    <t>rentable office, 貸事務所</t>
  </si>
  <si>
    <t>임대형식을 건물의 전부나 일부를 하는 것을 말하며 관리형식을 건물내 관리사무소를 두는 방식과 관리를 외부에서 하는 경우로 나뉨</t>
  </si>
  <si>
    <t>7918</t>
  </si>
  <si>
    <t>가사노동</t>
  </si>
  <si>
    <t>house work, 家事勞動</t>
  </si>
  <si>
    <t>가사 노동은 생활 영위를 위한 일상적 작업을 말하며, 취사·세탁·청소·육아 등 거주에 관련된 육체적 노동과 가계부 정리나 식단 마련 등 정신적·관리적 노동으로 나눌 수 있다.</t>
  </si>
  <si>
    <t>792</t>
  </si>
  <si>
    <t>대상공사</t>
  </si>
  <si>
    <t>project, 對象工事</t>
  </si>
  <si>
    <t>계획을 해야하는 프로젝트를 말함</t>
  </si>
  <si>
    <t>7920</t>
  </si>
  <si>
    <t>대상공사시방서</t>
  </si>
  <si>
    <t>project specification, 對象工事示方書</t>
  </si>
  <si>
    <t>공사를 위해 일련의 사항을 적은 시방서를 말함</t>
  </si>
  <si>
    <t>7921</t>
  </si>
  <si>
    <t>대상수림</t>
  </si>
  <si>
    <t>帶狀樹林</t>
  </si>
  <si>
    <t>띠처럼 좁고 길게 생긴 모양으로 조성된 수림을 말함</t>
  </si>
  <si>
    <t>7923</t>
  </si>
  <si>
    <t>대성당</t>
  </si>
  <si>
    <t>cathedral, 大聖堂</t>
  </si>
  <si>
    <t>영국국교 성공회(聖公會)의 주교(主敎), 가톨릭의 사교(司敎)가 있는 사교관구의 본산교회당(本山敎會堂). 사교좌교회당(司敎座敎會堂).</t>
  </si>
  <si>
    <t>7924</t>
  </si>
  <si>
    <t>대성전</t>
  </si>
  <si>
    <t>大成殿</t>
  </si>
  <si>
    <t>문묘에 있는 공자의 위패를 모신 전각.</t>
  </si>
  <si>
    <t>7925</t>
  </si>
  <si>
    <t>대손잡이</t>
  </si>
  <si>
    <t>문의 손잡이쇠가  대 모양으로 된 것.</t>
  </si>
  <si>
    <t>7926</t>
  </si>
  <si>
    <t>대수 분할</t>
  </si>
  <si>
    <t>multiple units ap plication for partial load(redundancy compliance)</t>
  </si>
  <si>
    <t>냉동기, 보일러, 펌프 등과 같이 저부하시에 저효율로 대용량 기기를 운전하는 것이 불리한 경우에 소용량기 여러 대로 분할하는 것. 효과적이며, 1대가 고장이 나도 시스템 전체가 다운되지 않는다. ⇨대수 제어.</t>
  </si>
  <si>
    <t>7927</t>
  </si>
  <si>
    <t>대수 제어</t>
  </si>
  <si>
    <t>operating number control</t>
  </si>
  <si>
    <t>열원 기기나 펌프 등을 여러 대 설치하여 부하 변동에 따라서 그 운전 대수를 바꾸는 제어 방식을 일컫는다. 에너지 절약 효과가 있다. ⇨대수 분할.</t>
  </si>
  <si>
    <t>7928</t>
  </si>
  <si>
    <t>대수선</t>
  </si>
  <si>
    <t>major repair, 大修繕</t>
  </si>
  <si>
    <t>① 건축물의 주요 구조부에 대한 수선 또는 변경으로서 대통령령으로 정하는 것. ② ｢수선｣이란 낡은 것을 원상태로 고친다는 뜻이며, 대수선은 구조의 안전상‧형태상에 변화를 가져올 수 있는 정도의 수선으로 증축 또는 개축에 해당하지 않는 것.</t>
  </si>
  <si>
    <t>7929</t>
  </si>
  <si>
    <t>가사실</t>
  </si>
  <si>
    <t>家事室</t>
  </si>
  <si>
    <t>① 취사, 육아, 세탁, 청소 등 가사를 위한 방. ② 부엌을 중심으로 해서 세탁과 의류를 정리 수선하는 장소, 청소를 위한 설비시설을 집중시키는 것이 가사 노동의 효율화를 위해서는 유리하다.</t>
  </si>
  <si>
    <t>793</t>
  </si>
  <si>
    <t>대수층</t>
  </si>
  <si>
    <t>aquifer</t>
  </si>
  <si>
    <t>지하수에 의해 포화 상태에 있는 투수층. (=지하수층) ⇨피압 지하수.</t>
  </si>
  <si>
    <t>7930</t>
  </si>
  <si>
    <t>대스돌</t>
  </si>
  <si>
    <t>foot stone for a gutter</t>
  </si>
  <si>
    <t>낙숫물 떨어지는 안쪽으로 마당보다 다소 높게 돌려가며 놓은 돌.</t>
  </si>
  <si>
    <t>7931</t>
  </si>
  <si>
    <t>대시포트</t>
  </si>
  <si>
    <t>dash pot</t>
  </si>
  <si>
    <t>하중이 급격하게 가해지거나 또는 배제될 우려가 있는 것에 결부하여 그 충격을 완화하는 장치.</t>
  </si>
  <si>
    <t>7932</t>
  </si>
  <si>
    <t>대실</t>
  </si>
  <si>
    <t>room for rent； room to let</t>
  </si>
  <si>
    <t>세를 받고 빌려주는 방이나 사무실 등.</t>
  </si>
  <si>
    <t>7933</t>
  </si>
  <si>
    <t>대실면적</t>
  </si>
  <si>
    <t>rentable area, 貸室面積</t>
  </si>
  <si>
    <t>공용부분을 제외한 임대 가능한 부분의 면적.</t>
  </si>
  <si>
    <t>7935</t>
  </si>
  <si>
    <t>대심도 지하</t>
  </si>
  <si>
    <t>서울시 조례에서 정하고 있는 한계 심도의 지하 공간. 도시 과밀화 등 여러 가지 도시 문제를 해결하기 위한 지하 공간</t>
  </si>
  <si>
    <t>7936</t>
  </si>
  <si>
    <t>대안 입찰</t>
  </si>
  <si>
    <t>alternative tender</t>
  </si>
  <si>
    <t>입찰자가 제시한 안이 원래 설계안보다 공사비용 혹은 공사 기간 상의 효율성이 인정될 때 허용되는 입찰제도</t>
  </si>
  <si>
    <t>7937</t>
  </si>
  <si>
    <t>대역</t>
  </si>
  <si>
    <t>frequency range； band</t>
  </si>
  <si>
    <t>일반적으로 어떤 범위에 한정한 경우의 주파수폭을 일컫는다. ⇨광대역, 협대역.</t>
  </si>
  <si>
    <t>7938</t>
  </si>
  <si>
    <t>대역 음압 레벨</t>
  </si>
  <si>
    <t>어떤 주파수 대역 내에 포함되는 소리의 음압 레벨. (=밴드 음압 레벨) ⇨대역, 밴드 레벨.</t>
  </si>
  <si>
    <t>7939</t>
  </si>
  <si>
    <t>가사용수</t>
  </si>
  <si>
    <t>⇨가정용수(＝).</t>
  </si>
  <si>
    <t>794</t>
  </si>
  <si>
    <t>대역 잡음</t>
  </si>
  <si>
    <t>band noise</t>
  </si>
  <si>
    <t>백색 잡음 등의 광대역 잡음에서 어떤 주파수 범위의 성분만을 잡아낸 잡음. (=밴드 노이즈) ⇨밴드 패스 필터.</t>
  </si>
  <si>
    <t>7940</t>
  </si>
  <si>
    <t>대역 필터</t>
  </si>
  <si>
    <t>band pass filter</t>
  </si>
  <si>
    <t>어떤 특정 주파수 대역의 성분만을 통과시키는 필터. (=팬드 패스 빌터) ⇨저역 필터, 대역폭.</t>
  </si>
  <si>
    <t>7941</t>
  </si>
  <si>
    <t>대역폭</t>
  </si>
  <si>
    <t>band width</t>
  </si>
  <si>
    <t>필터 등의 통과 대역의 폭을 일컫는다. 1/1옥타브 대역폭, 1/3옥타브 대역폭 등이 보통 사용되고 있고, 2개의 절단 주파수차 또는 비(옥타브)로 표시한다. (=밴드폭) ⇨대역 필터.</t>
  </si>
  <si>
    <t>7942</t>
  </si>
  <si>
    <t>대외견적서</t>
  </si>
  <si>
    <t>對外見積書</t>
  </si>
  <si>
    <t>시공자가 건축주에게 제출할 목적으로 작성하는 견적서.</t>
  </si>
  <si>
    <t>7946</t>
  </si>
  <si>
    <t>대용볼트</t>
  </si>
  <si>
    <t>substitute bolt, 代用bolt</t>
  </si>
  <si>
    <t>① 철골공사의 리벳치기에 있어서 리벳치기가 곤란할 때는 볼트를 대용할 때가 있음. ② 대용볼트를 쓸 때에는 개수가 증가해야 하므로 미리 검토를 요함.</t>
  </si>
  <si>
    <t>7947</t>
  </si>
  <si>
    <t>대웅전</t>
  </si>
  <si>
    <t>main temple, 大雄殿</t>
  </si>
  <si>
    <t>인도의 마하비라를 한자로 옮긴 대웅은 위대한 영웅이 되고, 대웅전은 석가모니불을 모신 건물의 이름.</t>
  </si>
  <si>
    <t>7949</t>
  </si>
  <si>
    <t>가사용의 승인</t>
  </si>
  <si>
    <t>假使用－承認</t>
  </si>
  <si>
    <t>①건축주가 준공검사를 받기 전에 완료 부분에 대해 임시로 사용할 수 있는 승인. ②1992년부터 '임시사용승인'으로 용어가 변경되었다. ③임시사용기간은 2년 이내이며, 시장, 구청장, 군수 등이 상황을 고려하여 연장할 수 있다.</t>
  </si>
  <si>
    <t>795</t>
  </si>
  <si>
    <t>대인 거리</t>
  </si>
  <si>
    <t>interpersonal distance</t>
  </si>
  <si>
    <t>사람들 간의 공간적인 거리를 말한다.</t>
  </si>
  <si>
    <t>7950</t>
  </si>
  <si>
    <t>대인가구</t>
  </si>
  <si>
    <t>對人家具</t>
  </si>
  <si>
    <t>⇨가구.</t>
  </si>
  <si>
    <t>7951</t>
  </si>
  <si>
    <t>대자</t>
  </si>
  <si>
    <t>bamboo ruller, bamboo scale), 竹尺</t>
  </si>
  <si>
    <t>① 대나무로 만든 자. ② ＝죽자. ③ ⇨대줄자.</t>
  </si>
  <si>
    <t>7952</t>
  </si>
  <si>
    <t>대장 지적</t>
  </si>
  <si>
    <t>a register of title deeds, 臺帳 地籍</t>
  </si>
  <si>
    <t>지적 대장. 전 국토를 대상으로 토지에 대한 지번, 지목, 면적, 경계, 좌표 등에 관한 사항을 각종 공부(토지대장, 임야대장, 지적도, 임야도, 수치지적부)등에 등록하는 것을 말하며, 주로 토지의 물리적 현황과 법적 권리 관계 등을 등록 공시하는 지적 공부</t>
  </si>
  <si>
    <t>7953</t>
  </si>
  <si>
    <t>대장균군수</t>
  </si>
  <si>
    <t>coliform group</t>
  </si>
  <si>
    <t>그람 음성, 무아포의 단간균으로 젖당을 분해해서 산과 일정량 이상의 가스를 발생하는 세균군을 일컫는다. 분뇨에 의한 오염의 지표로서 중요하며, 오수 처리 시설의 처리 효과 판정에도 사용한다.</t>
  </si>
  <si>
    <t>7954</t>
  </si>
  <si>
    <t>대장선</t>
  </si>
  <si>
    <t>大長線</t>
  </si>
  <si>
    <t>마루 밑 장선을 받치는 큰 부재.</t>
  </si>
  <si>
    <t>7955</t>
  </si>
  <si>
    <t>대재</t>
  </si>
  <si>
    <t>stone and timber, 大材</t>
  </si>
  <si>
    <t>거대한 재목이나 석재(石材).</t>
  </si>
  <si>
    <t>7956</t>
  </si>
  <si>
    <t>대절</t>
  </si>
  <si>
    <t>大節</t>
  </si>
  <si>
    <t>큰 옹이만이 목재. 큰 옹이.</t>
  </si>
  <si>
    <t>7958</t>
  </si>
  <si>
    <t>가산</t>
  </si>
  <si>
    <t>artificial hill, 假山</t>
  </si>
  <si>
    <t>① 도가적(道家的) 자연관(自然觀)을 반영하여 정원을 선경(仙境)으로 만들기 위해 흙과 돌 등을 쌓아 올려 조성한 산. ②=석가산(石假山)＝조산(造山).</t>
  </si>
  <si>
    <t>796</t>
  </si>
  <si>
    <t>대접받침</t>
  </si>
  <si>
    <t>-枓</t>
  </si>
  <si>
    <t>대접받침 소로</t>
  </si>
  <si>
    <t>7962</t>
  </si>
  <si>
    <t>대접소로</t>
  </si>
  <si>
    <t>윗부분이 대접처럼 넓적한 소로.</t>
  </si>
  <si>
    <t>7963</t>
  </si>
  <si>
    <t>대접쇠</t>
  </si>
  <si>
    <t>horse-shoe, 大貼鐵</t>
  </si>
  <si>
    <t>대문 둔테의 장부 구멍 위에 둔테가 닳지 않게 하는 말발굽형의 쇠.</t>
  </si>
  <si>
    <t>7964</t>
  </si>
  <si>
    <t>대접주두</t>
  </si>
  <si>
    <t>-柱枓, －柱頭</t>
  </si>
  <si>
    <t>주간포를 받는 주두.</t>
  </si>
  <si>
    <t>7965</t>
  </si>
  <si>
    <t>대정</t>
  </si>
  <si>
    <t>large nail, 大釘</t>
  </si>
  <si>
    <t>서까래, 추녀, 대문짝 등에 박는 굵고 긴 못</t>
  </si>
  <si>
    <t>7966</t>
  </si>
  <si>
    <t>대조</t>
  </si>
  <si>
    <t>contrast, 對照</t>
  </si>
  <si>
    <t>① 둘 이상의 사물을 견주어 공통점과 차이점을 등을 찾는 일. ② 형상과 성질이 다른 점을 강조하는  미적 형식 원리. ③ 일반적으로 낭만주의 예술에서 나타나는 특성.</t>
  </si>
  <si>
    <t>7967</t>
  </si>
  <si>
    <t>대줄자</t>
  </si>
  <si>
    <t>① 대나무를 얇게 쪼개어 만든 줄자로서 온도‧건조 등에 대한 결점은 적으나 휴대가 불편함. ② ⇨대자.</t>
  </si>
  <si>
    <t>7968</t>
  </si>
  <si>
    <t>가산혼합</t>
  </si>
  <si>
    <t>797</t>
  </si>
  <si>
    <t>대지</t>
  </si>
  <si>
    <t>building site, lot, site, 垈地</t>
  </si>
  <si>
    <t>① 사람이 거주하는 가옥의 혹은 건축물의 터=부지. ② 법정등기(法定登記)가 된 토지. ③ 건축물과 부속 건축물이 있는 토지의 범위. ④ 용도상 분리 가능한 건축물이 2동 이상이면 2개 이상의 대지로 분할되어야 하며, 하나의 대지는 도로나 공지로 분리될 수 없다. ⑤ 1동의 건물이 1필지 이상의 대지에 건될 경우 1필지로 합병되어야 함. ⑥ 재개발사업 등으로 만들어진 토지.</t>
  </si>
  <si>
    <t>7970</t>
  </si>
  <si>
    <t>대지감가</t>
  </si>
  <si>
    <t>垈地減價</t>
  </si>
  <si>
    <t>① 당해 대지가 소재한 위치에 있는 표준획지 또는 당해 대지와 같은 깊이를 갖는 통상의 형지(形地)의 가격을 기준으로 하여 이것과 비교하여 대지이기 때문에 갖는 효용저하분에 대응하는 감가수정을 행하는 것. ② 통로부분의 폭이 규정 이하의 경우에는 감가가 크게 됨.</t>
  </si>
  <si>
    <t>7971</t>
  </si>
  <si>
    <t>대지개발</t>
  </si>
  <si>
    <t>estate development, 垈地開發</t>
  </si>
  <si>
    <t>도시 및 지역 혹은 소규모 대지의 개발 사업을 말한다.</t>
  </si>
  <si>
    <t>7972</t>
  </si>
  <si>
    <t>대지경계선</t>
  </si>
  <si>
    <t>대지와 인접 대지 또는 도로 등과의 경계를 나타내는 선</t>
  </si>
  <si>
    <t>7973</t>
  </si>
  <si>
    <t>대지계획</t>
  </si>
  <si>
    <t>site planning, 垈地計劃</t>
  </si>
  <si>
    <t>건물‧주차장 등을 배치하기 위해 대지 내에 배치하기 위한 계획.</t>
  </si>
  <si>
    <t>7974</t>
  </si>
  <si>
    <t>대지면적</t>
  </si>
  <si>
    <t>lot area, 垈地面積</t>
  </si>
  <si>
    <t>① 건물을 지을 수 있는 대지의 수평면 상의 넓이. ② 건축선이 정해진 경우는 건축선 내의 대지 면적</t>
  </si>
  <si>
    <t>7975</t>
  </si>
  <si>
    <t>대지면적의 최소한도</t>
  </si>
  <si>
    <t>생활 환경과 공공의 안녕을 위해 지정한 건축이 가능한 최소한의 대지면적.</t>
  </si>
  <si>
    <t>7976</t>
  </si>
  <si>
    <t>대지분석</t>
  </si>
  <si>
    <t>site analysis, 垈地分析</t>
  </si>
  <si>
    <t>합리적이고 적정한 건축을 위하여 지형‧기후‧토질 등 대지의 물리적 성격을 분석하는 것.</t>
  </si>
  <si>
    <t>7977</t>
  </si>
  <si>
    <t>대지의 안전</t>
  </si>
  <si>
    <t>垈地－安全</t>
  </si>
  <si>
    <t>건축물의 안전을 위하여 필요한 대지 안전 규정에는 땅이 물러지지 않도록 하는 물의 관리, 옹벽 설치가 있다.</t>
  </si>
  <si>
    <t>7978</t>
  </si>
  <si>
    <t>대지전압</t>
  </si>
  <si>
    <t>voltage to ground, 垈地電壓</t>
  </si>
  <si>
    <t>① 대지에 대한 전위의 차. ② 일반 건축의 대지전압은 300V 이하로 함(전기설비기술규정에 기준).</t>
  </si>
  <si>
    <t>7979</t>
  </si>
  <si>
    <t>가상</t>
  </si>
  <si>
    <t>家相</t>
  </si>
  <si>
    <t>① 음양오행설을 근거로 집의 지세(地勢) ·위치 ·방향 ·구조 등을 통해 집안의 운세를 판단하는 풍수지리설의 한 분야  ② 24개의 방위와 사신(四神)으로 집터를 판단하고, 집의 모양으로 길흉을 판단한다. ③ ＝집모양＝양택(陽宅)＝양기(陽基).</t>
  </si>
  <si>
    <t>798</t>
  </si>
  <si>
    <t>대지정리</t>
  </si>
  <si>
    <t>site clearing, 垈地整理</t>
  </si>
  <si>
    <t>건축을 위하여 대지 내 기존 장애물의 제거 및 정리를 말한다.</t>
  </si>
  <si>
    <t>7980</t>
  </si>
  <si>
    <t>대지조사</t>
  </si>
  <si>
    <t>垈地調査</t>
  </si>
  <si>
    <t>건축을 위하여 대지 내 지형, 방위, 토질 등 물리적 특성과 대지의 이력과 주변 환경의 역사 등 인문적 특성을 조사하는 것.</t>
  </si>
  <si>
    <t>7981</t>
  </si>
  <si>
    <t>대지조성</t>
  </si>
  <si>
    <t>垈地造成</t>
  </si>
  <si>
    <t>원활한 공사를 위하여 대지 내 장애 요소를 정리하는 작업.</t>
  </si>
  <si>
    <t>7982</t>
  </si>
  <si>
    <t>대지측량</t>
  </si>
  <si>
    <t>geodetic surveying, 大地測量</t>
  </si>
  <si>
    <t>대지가 매우 광활하여 계산상 오차가 측정오차에 비하여 커질 경우,대지의 곡률 까지를 고려하여 시행하는 측량.</t>
  </si>
  <si>
    <t>7983</t>
  </si>
  <si>
    <t>대철근</t>
  </si>
  <si>
    <t>⇨대근(＝).</t>
  </si>
  <si>
    <t>7986</t>
  </si>
  <si>
    <t>대철근기둥</t>
  </si>
  <si>
    <t>tied column with lateral ties, 帶鐵筋柱, 帶筋柱</t>
  </si>
  <si>
    <t>① 축(방향)철근을 대근으로 가로방향에 둘러 감은 철근콘크리트기둥. ② ＝띠철근기둥.</t>
  </si>
  <si>
    <t>7987</t>
  </si>
  <si>
    <t>대첨</t>
  </si>
  <si>
    <t>大檐</t>
  </si>
  <si>
    <t>대첨차.</t>
  </si>
  <si>
    <t>7988</t>
  </si>
  <si>
    <t>대첨소로</t>
  </si>
  <si>
    <t>大檐小累</t>
  </si>
  <si>
    <t>대첨차에 사용하는 소로</t>
  </si>
  <si>
    <t>7989</t>
  </si>
  <si>
    <t>가상 공조 부하</t>
  </si>
  <si>
    <t>pseudo-load of air conditioning</t>
  </si>
  <si>
    <t>공조 에너지 소비 계수(CEC)를 구할 때에 사용하는 실내 부하와 외기 부하를 각각 누적해서 얻어지는 연간 공조 열부하. 실제의 부하와는 상당히 달라진다.</t>
  </si>
  <si>
    <t>799</t>
  </si>
  <si>
    <t>대첨차</t>
  </si>
  <si>
    <t>大檐遮</t>
  </si>
  <si>
    <t>소첨차 상부에 설치된 긴 첨차.</t>
  </si>
  <si>
    <t>7990</t>
  </si>
  <si>
    <t>대청</t>
  </si>
  <si>
    <t>main floored room, hall, 大廳</t>
  </si>
  <si>
    <t>주택이나 관아에서 건물의 중앙에 있는 큰 마루.</t>
  </si>
  <si>
    <t>7991</t>
  </si>
  <si>
    <t>대청마루</t>
  </si>
  <si>
    <t>대청.</t>
  </si>
  <si>
    <t>7992</t>
  </si>
  <si>
    <t>대체 에너지</t>
  </si>
  <si>
    <t>substitutional energy</t>
  </si>
  <si>
    <t>석유에 대신하는 에너지원의 총칭. 태양열, 지열, 조력, 파력 에너지, 수소 에너지 등의 자연 에너지나 대체 화석 연료 등을 일컫는다.</t>
  </si>
  <si>
    <t>7994</t>
  </si>
  <si>
    <t>대체 화석 연료</t>
  </si>
  <si>
    <t>substitutional fossil fuel</t>
  </si>
  <si>
    <t>종래의 석유에 대신되는 화석 연료를 일컫는다. 오일 샌드, 오일 셸, 석탄의 가스화/액화에 의한 합성 석유 등을 일컫는다.</t>
  </si>
  <si>
    <t>7995</t>
  </si>
  <si>
    <t>대체안</t>
  </si>
  <si>
    <t>alternative plan, 代替案</t>
  </si>
  <si>
    <t>하나의 프로젝트에 대해 만들어진 복수의 실시안. 어떤 계획을 대체하기 위해 별도로 준비한 안.</t>
  </si>
  <si>
    <t>7996</t>
  </si>
  <si>
    <t>대체지</t>
  </si>
  <si>
    <t>substitutional land, 代替地</t>
  </si>
  <si>
    <t>개발과정에서 수용당한 본래 소유하고 있던 토지에 가치 정도가 일정 수준 상응하는 개발완료 이후 영역안에서 대신 제공되는 토지</t>
  </si>
  <si>
    <t>7997</t>
  </si>
  <si>
    <t>3점 관측법</t>
  </si>
  <si>
    <t>tripartite observation method</t>
  </si>
  <si>
    <t>지진동의 파동식별을 위하여 3점의 측정점에서 측정점 간에 어떤 거리를 두고 삼각형으로 배치하여 관측하는 방법.</t>
  </si>
  <si>
    <t>80</t>
  </si>
  <si>
    <t>가상 도로</t>
  </si>
  <si>
    <t>substandard street</t>
  </si>
  <si>
    <t>기준 4m에 미달하는 경우, 중심선에서 좌우 수평거리 2m까지를 지정하여 설정한 도로.</t>
  </si>
  <si>
    <t>800</t>
  </si>
  <si>
    <t>대치법</t>
  </si>
  <si>
    <t>substitution method</t>
  </si>
  <si>
    <t>측정량과 기지량을 대치해서 2회의 측정 결과로부터 목적으로 하는 주요한 양을 아는 방법.</t>
  </si>
  <si>
    <t>8000</t>
  </si>
  <si>
    <t>대칭</t>
  </si>
  <si>
    <t>① 조형 요소들이 축을 중심으로 양쪽의 모양이 같은 것. ② 점대칭, 선대칭, 면대칭 등이 있다.</t>
  </si>
  <si>
    <t>8001</t>
  </si>
  <si>
    <t>대칭라멘</t>
  </si>
  <si>
    <t>rigid frame of symmetry, 對稱 rahmen</t>
  </si>
  <si>
    <t>대칭축에 대하여 대칭인 라멘구조.</t>
  </si>
  <si>
    <t>8003</t>
  </si>
  <si>
    <t>대칭법</t>
  </si>
  <si>
    <t>symmetric welding sequence, 對稱法</t>
  </si>
  <si>
    <t>① 용접의 일종으로 용접비드를 대칭으로 놓는 방식. ② 비대칭 변형 방지와 용접 길이가 긴 경우 수축과 잔류응력 최소화에 유리하다.</t>
  </si>
  <si>
    <t>8004</t>
  </si>
  <si>
    <t>대칭골조</t>
  </si>
  <si>
    <t>symmetrical frame, 對稱骨組</t>
  </si>
  <si>
    <t>형상이 어떤 축에 대하여 대칭이면서 대칭 위치에 있는 부재의 단면이 같은 골조.</t>
  </si>
  <si>
    <t>8005</t>
  </si>
  <si>
    <t>대칭축</t>
  </si>
  <si>
    <t>axis of symmetry, 對稱軸</t>
  </si>
  <si>
    <t>대칭이 되는 축.</t>
  </si>
  <si>
    <t>8006</t>
  </si>
  <si>
    <t>대칭하중</t>
  </si>
  <si>
    <t>symmetrical load, 對稱荷重</t>
  </si>
  <si>
    <t>하중의 크기, 방향 또는 위치가 어떤 특정축에 대하여 대칭이 되는 하중.</t>
  </si>
  <si>
    <t>8007</t>
  </si>
  <si>
    <t>대칭휨</t>
  </si>
  <si>
    <t>symmetrical bending, 對稱曲</t>
  </si>
  <si>
    <t>보가 부재의 축을 지나는 평면에 대하여 대칭일 때, 상부의 하중 때문에 휘어지는 정도가 부재의 축의 처지는 곡선도의 대칭면에 있는 상태.</t>
  </si>
  <si>
    <t>8008</t>
  </si>
  <si>
    <t>가상 변위</t>
  </si>
  <si>
    <t>virtual displacement</t>
  </si>
  <si>
    <t>구조체의 구속조건과 외력은 변하지 않는다고 가정하고, 별도의 작은 힘을 구할때 발생하는 미소변위.</t>
  </si>
  <si>
    <t>801</t>
  </si>
  <si>
    <t>대토</t>
  </si>
  <si>
    <t>代土</t>
  </si>
  <si>
    <t>토지를 수용당한 사람이 인근 허가구역 안에서 같은 종류의 토지를 구입할 수 있도록 하는 것</t>
  </si>
  <si>
    <t>8010</t>
  </si>
  <si>
    <t>대패</t>
  </si>
  <si>
    <t>plane, 鉋</t>
  </si>
  <si>
    <t>① 나무를 밀어 깎는 연장. ② 구조는 대팻날(plane iron), 대팻집(body of plane), 덧날(⇦)로 이뤄짐. ③ 대개 앞으로 당겨서 쓰지만 외국에서는 저쪽(앞쪽)으로 밀어내는 식으로 사용함. ④ 막대패(jack plane)‧중대패(trying plane)‧다듬질대패(smoothing plane)의 3종으로 나뉘며 용도상 여러 가지 것이 있음. ⑤ 대패의 종류는 1) 평대패(⇦). 2) 긴대패(⇦). 3) 대팻집 고치기 대패(⇦). 4) 짧은대패(⇦). 5) 턱만들기 대패(⇦). 6) 홈대패(⇦). 7) 옆대패(⇦). 8) 변대패(⇦). 9) 둥근대패(⇦). 10) 배대패(⇦). 11) 남경대패(＝양손대패)(⇦).</t>
  </si>
  <si>
    <t>8013</t>
  </si>
  <si>
    <t>대패기계</t>
  </si>
  <si>
    <t>wood planing machine), 鉋機械</t>
  </si>
  <si>
    <t>① 목공용 공작기계의 일종. ② 회전축에 대팻날을 붙여서 목재를 깎는 기계로서 회전은 1,000～3,000rpm. ③ ＝목공대패기계.</t>
  </si>
  <si>
    <t>8015</t>
  </si>
  <si>
    <t>대패손</t>
  </si>
  <si>
    <t>대팻집 위쪽에 가로댄 손잡이.</t>
  </si>
  <si>
    <t>8016</t>
  </si>
  <si>
    <t>대패아가리</t>
  </si>
  <si>
    <t>① 대팻밥이 나오는 구멍‧날홈. ② ＝대패아구리.</t>
  </si>
  <si>
    <t>8017</t>
  </si>
  <si>
    <t>대패아구리</t>
  </si>
  <si>
    <t>⇨대패아가리(＝).</t>
  </si>
  <si>
    <t>8018</t>
  </si>
  <si>
    <t>대패얼룩</t>
  </si>
  <si>
    <t>⇨대팻자국(＝).</t>
  </si>
  <si>
    <t>8019</t>
  </si>
  <si>
    <t>가상 변형</t>
  </si>
  <si>
    <t>virtual strain</t>
  </si>
  <si>
    <t>가상변위 발생시 구조체 내부에 발생하는 변형률</t>
  </si>
  <si>
    <t>802</t>
  </si>
  <si>
    <t>대패자</t>
  </si>
  <si>
    <t>shooting board, 鉋尺</t>
  </si>
  <si>
    <t>대패(집)의 평면 정도를 검사하는데 사용하는 자.</t>
  </si>
  <si>
    <t>8020</t>
  </si>
  <si>
    <t>대패질</t>
  </si>
  <si>
    <t>① 나무를 대패로 밀어 깎아 매끈하게 하는 일. ② 대패질은 공작의 기본이므로 날의 빼기‧넣기‧날갈기‧날의 각도‧뒤내기‧대의 뒤틀림‧날 끼는 각도‧날입의 너비‧누르기‧홈의 손질 등에 특히 주의를 요함.</t>
  </si>
  <si>
    <t>8021</t>
  </si>
  <si>
    <t>대패질꾼</t>
  </si>
  <si>
    <t>대패질을 하는 사람‧목수.</t>
  </si>
  <si>
    <t>8022</t>
  </si>
  <si>
    <t>대팻날</t>
  </si>
  <si>
    <t>plane blade, plane iron</t>
  </si>
  <si>
    <t>나무를 밀어 깎는 쇠로 된 날.</t>
  </si>
  <si>
    <t>8023</t>
  </si>
  <si>
    <t>대팻날갈기기계</t>
  </si>
  <si>
    <t>planer knife, sharper</t>
  </si>
  <si>
    <t>목공용의 대패기계의 대팻날을 전문적으로 가는 기계.</t>
  </si>
  <si>
    <t>8024</t>
  </si>
  <si>
    <t>대팻날입</t>
  </si>
  <si>
    <t>mouth of plane</t>
  </si>
  <si>
    <t>대팻집에 대팻날을 끼운 밑바닥에서 대팻밥이 나가는 틈새.</t>
  </si>
  <si>
    <t>8025</t>
  </si>
  <si>
    <t>대팻밥</t>
  </si>
  <si>
    <t>shavings</t>
  </si>
  <si>
    <t>대패로 밀어서 나온 얇은 나뭇조각.</t>
  </si>
  <si>
    <t>8026</t>
  </si>
  <si>
    <t>대팻자국</t>
  </si>
  <si>
    <t>① 대패질을 잘못하여 나타나는 대팻날의 턱진 자국. ② ＝대패얼룩.</t>
  </si>
  <si>
    <t>8027</t>
  </si>
  <si>
    <t>대팻집</t>
  </si>
  <si>
    <t>대팻날을 박게 된 나무의 틀.</t>
  </si>
  <si>
    <t>8028</t>
  </si>
  <si>
    <t>대팻집고치기대패</t>
  </si>
  <si>
    <t>①주로 대팻집 밑바닥을 평평하게 고칠 때에 쓰임. ② 외날 대패로서, 날은 대팻집에 90°로 끼워져 있으며, 나뭇결에 직각으로 깎게 되어 있음.</t>
  </si>
  <si>
    <t>8029</t>
  </si>
  <si>
    <t>가상 변형 에너지</t>
  </si>
  <si>
    <t>virtual strain energy</t>
  </si>
  <si>
    <t>가상변위 발생시 구조체 내부에 축적되는 에너지</t>
  </si>
  <si>
    <t>803</t>
  </si>
  <si>
    <t>대표 길이</t>
  </si>
  <si>
    <t>reference length</t>
  </si>
  <si>
    <t>통계량이나 역학량을 표시할 때 그 부분의 치수를 가장 특징적으로 표시하는 대표값.</t>
  </si>
  <si>
    <t>8031</t>
  </si>
  <si>
    <t>대학</t>
  </si>
  <si>
    <t>university; college</t>
  </si>
  <si>
    <t>고등학교를 졸업하거나 혹은 동등 이상의 학력이 있다고 인정된 자를 대상으로 한 핵심 고등 교육 기관.  한가지 계통의 학부로만 구성된 단과대학(college)과 여러 계통의 학부를 두는 종합대학(university)이 있다.</t>
  </si>
  <si>
    <t>8033</t>
  </si>
  <si>
    <t>대학 도서관</t>
  </si>
  <si>
    <t>university library; college library</t>
  </si>
  <si>
    <t>설립 기준에 의거에 설립된 대학에 부속된 도서관. 학생, 교직원의 학습, 교육 및 연구 등을 지원하기 위해 설치되었다.</t>
  </si>
  <si>
    <t>8034</t>
  </si>
  <si>
    <t>대학 도시</t>
  </si>
  <si>
    <t>university(college) town, 大學 都市</t>
  </si>
  <si>
    <t>도시형성의 주된 목적과 결정체가 대학이며 그것을 보완하고 지원하는 시설과 구성원으로 이루어진 도시로서 대학, 박물관, 연구소 등이 밀집되어 학술연구의 중심이 되는 도시</t>
  </si>
  <si>
    <t>8035</t>
  </si>
  <si>
    <t>대학 병원</t>
  </si>
  <si>
    <t>university hospital</t>
  </si>
  <si>
    <t>의과 대학 또는 의과 대학원에 부속되어 있는 병원.</t>
  </si>
  <si>
    <t>8036</t>
  </si>
  <si>
    <t>대합실</t>
  </si>
  <si>
    <t>waiting room, 待合室</t>
  </si>
  <si>
    <t>역이나 병원 등에서 사용자가 머물 수 있도록 마련한 장소</t>
  </si>
  <si>
    <t>8037</t>
  </si>
  <si>
    <t>대향주차</t>
  </si>
  <si>
    <t>counter parking, 對向駐車</t>
  </si>
  <si>
    <t>상호 반대 진행 방향으로 마주 보는 주차 방식.</t>
  </si>
  <si>
    <t>8038</t>
  </si>
  <si>
    <t>대형 건설업</t>
  </si>
  <si>
    <t>big construction company</t>
  </si>
  <si>
    <t>연간 완성 공사 수량이 많은 건설 업자를 칭한다.</t>
  </si>
  <si>
    <t>8039</t>
  </si>
  <si>
    <t>가상 작업(일)</t>
  </si>
  <si>
    <t>virtual work</t>
  </si>
  <si>
    <t>외력이 작용하는 구조체에, 미소변위를 발생시켰을때 상기 외력이 미소변위에 대하여 하는 일.</t>
  </si>
  <si>
    <t>804</t>
  </si>
  <si>
    <t>대형가구</t>
  </si>
  <si>
    <t>superblock, 大形街區</t>
  </si>
  <si>
    <t>대단위 택지 조성을 위해 여러 구역을 묶어 하나의 단지로 계획한 것=슈퍼블록</t>
  </si>
  <si>
    <t>8042</t>
  </si>
  <si>
    <t>대형기초</t>
  </si>
  <si>
    <t>⇨줄기초(＝).</t>
  </si>
  <si>
    <t>8043</t>
  </si>
  <si>
    <t>대형파기</t>
  </si>
  <si>
    <t>8044</t>
  </si>
  <si>
    <t>대화시 회오리바람</t>
  </si>
  <si>
    <t>대규모의 화재 시 발생되는 공기 교란으로 인한 회오리바람.</t>
  </si>
  <si>
    <t>8048</t>
  </si>
  <si>
    <t>대화재</t>
  </si>
  <si>
    <t>conflagration; great fire, 大火災</t>
  </si>
  <si>
    <t>광범위에 걸쳐 연소, 소실 시키는 화재.</t>
  </si>
  <si>
    <t>8049</t>
  </si>
  <si>
    <t>대화재 상황도</t>
  </si>
  <si>
    <t>appearance map of great fire, 大火災 狀況圖</t>
  </si>
  <si>
    <t>넓은 면적에 걸쳐 발생한 화재의 진행 정도와 방향을 기록하여 추적하고 대처하기 위한 상황도</t>
  </si>
  <si>
    <t>8050</t>
  </si>
  <si>
    <t>대흑주</t>
  </si>
  <si>
    <t>일본식 건축에서 집의 중앙, 봉당, 출입구의 경계에 세운 굵은 기둥.  집의 중심을 상징한다.</t>
  </si>
  <si>
    <t>8051</t>
  </si>
  <si>
    <t>댄싱스텝</t>
  </si>
  <si>
    <t>dancing step</t>
  </si>
  <si>
    <t>⇨단②.</t>
  </si>
  <si>
    <t>8052</t>
  </si>
  <si>
    <t>댐</t>
  </si>
  <si>
    <t>dam</t>
  </si>
  <si>
    <t>산간계곡이나 하천을 횡단하여 인공적으로 만든 거대한 수리토목 구조물로서 저수, 토사 유출방지, 취수, 수위조절, 수력발전 등을 위하여 사용한다.</t>
  </si>
  <si>
    <t>8053</t>
  </si>
  <si>
    <t>댐판</t>
  </si>
  <si>
    <t>① 고딕 아치를 만들 때 벽돌 가공에 쓰이는 판. ② 아치편을 자르는(가공하는) 공구의 하나.</t>
  </si>
  <si>
    <t>8054</t>
  </si>
  <si>
    <t>댐퍼</t>
  </si>
  <si>
    <t>① 진동 에너지를 흡수하여 진동을 줄이는 장치 = 감쇠장치. →제진기. ② 덕트 내부에 설치해서 공기의 속도, 양을 조절하는 장치</t>
  </si>
  <si>
    <t>8055</t>
  </si>
  <si>
    <t>댐퍼 제어</t>
  </si>
  <si>
    <t>damper control</t>
  </si>
  <si>
    <t>공조나 환기용 덕트계의 계 내 압력 조정, 또는 풍량 조정이나 일부분을 닫는 경우에 사용되는 댐퍼의 조작을, 수동 또는 공기압이나 전동 모터에 의해 실시하는 것.</t>
  </si>
  <si>
    <t>8056</t>
  </si>
  <si>
    <t>댐프버킷</t>
  </si>
  <si>
    <t>⇨그래브버킷.</t>
  </si>
  <si>
    <t>8057</t>
  </si>
  <si>
    <t>댐핑</t>
  </si>
  <si>
    <t>⇨감쇠(＝).</t>
  </si>
  <si>
    <t>8058</t>
  </si>
  <si>
    <t>댑</t>
  </si>
  <si>
    <t>dap</t>
  </si>
  <si>
    <t>다른 부재를 받기 위해 만든 따냄.</t>
  </si>
  <si>
    <t>8059</t>
  </si>
  <si>
    <t>가상 작업(일)의 원리</t>
  </si>
  <si>
    <t>principle of virtual work</t>
  </si>
  <si>
    <t>[1] 질점 또는 강체에서 가상 작업일의 총합은 0이라고 하는 원리. [2] 변형하는 물체에서 외력의 가상 작업은 가상 변형 에너지와 같다고 하는 원리.</t>
  </si>
  <si>
    <t>806</t>
  </si>
  <si>
    <t>댓돌</t>
  </si>
  <si>
    <t>건물 바깥에서 안쪽 위로 오를 수 있게 놓은 돌. 섬돌</t>
  </si>
  <si>
    <t>8060</t>
  </si>
  <si>
    <t>더그매</t>
  </si>
  <si>
    <t>loft</t>
  </si>
  <si>
    <t>지붕 밑과 천장 사이의 공간.</t>
  </si>
  <si>
    <t>8061</t>
  </si>
  <si>
    <t>더돋기</t>
  </si>
  <si>
    <t>⇨더돋우기(＝).</t>
  </si>
  <si>
    <t>8062</t>
  </si>
  <si>
    <t>더돋우기</t>
  </si>
  <si>
    <t>extra banking</t>
  </si>
  <si>
    <t>① 돋우기 또는 되메우기에 있어서(밀실하게 다져 놓지 못할 때) 여분을 보아 더 높이 펴 까는 것. ② ＝더돋기.</t>
  </si>
  <si>
    <t>8063</t>
  </si>
  <si>
    <t>더미①</t>
  </si>
  <si>
    <t>dummy</t>
  </si>
  <si>
    <t>① 연석(軟石)을 가공할 때에 쓰는 해머의 일종. ② 머리가 2～4파운드의 아연 또는 연제로서 나무자루가 있음. ③ 큰 납관을 불규칙하게 구부리거나 가공하는 데 쓰이는 둥근머리(주석으로 된)와 긴 손잡이가 달린 철제 공구. ④ 긴더미‧손더미‧뒤축더미 등이 있음.</t>
  </si>
  <si>
    <t>8065</t>
  </si>
  <si>
    <t>더미②</t>
  </si>
  <si>
    <t>①애로(화살)형 네트워크에 있어서 작업의 상호관계만을 도시하기 위해 사용하는 화살선. ② 시간적으로는 이벤트와 같이 영(零)임.</t>
  </si>
  <si>
    <t>8066</t>
  </si>
  <si>
    <t>더미작업</t>
  </si>
  <si>
    <t>dummy job, -作業</t>
  </si>
  <si>
    <t>① 더미(dummy)와 달라서 계획상의 중간기일을 규제할 경우에 사용되며, 시간적 요소를 가지고 있음. ② 정리된 단계에서는 불요(不要)함. ③ 기호 ｢DJ].</t>
  </si>
  <si>
    <t>8067</t>
  </si>
  <si>
    <t>더블 너트</t>
  </si>
  <si>
    <t>2중 너트. 2개의 너트를 사용하여 2중으로 조이는 너트.</t>
  </si>
  <si>
    <t>8069</t>
  </si>
  <si>
    <t>가상 질량</t>
  </si>
  <si>
    <t>virtual mass</t>
  </si>
  <si>
    <t>실제로 존재하지는 않으나 구조물의 동적해석 과정에서 해석상의 효율성을 높이기 위하여 존재한다고 가정하여 입력하는 질량</t>
  </si>
  <si>
    <t>807</t>
  </si>
  <si>
    <t>더블 번들형 응축기</t>
  </si>
  <si>
    <t>double bundle condenser</t>
  </si>
  <si>
    <t>원심식의 냉동기를 열회전식의 히트 펌프로 사용하기 위해 수질 회로를 양분할하여 튜브를 이중관 묶음으로 한 냉매의 응축기.</t>
  </si>
  <si>
    <t>8071</t>
  </si>
  <si>
    <t>더블 베드 룸</t>
  </si>
  <si>
    <t>double-bedded room</t>
  </si>
  <si>
    <t>호텔에서 2인용의 더블베드 1대를 갖춘 2인용의 객실.</t>
  </si>
  <si>
    <t>8073</t>
  </si>
  <si>
    <t>더블베드</t>
  </si>
  <si>
    <t>double bed</t>
  </si>
  <si>
    <t>2인 취침이 가능한 규모의 침대</t>
  </si>
  <si>
    <t>8076</t>
  </si>
  <si>
    <t>더블싱크</t>
  </si>
  <si>
    <t>double sink</t>
  </si>
  <si>
    <t>두 개의 세척 장소를 갖는 개수대의 일종</t>
  </si>
  <si>
    <t>8077</t>
  </si>
  <si>
    <t>더블유에프강</t>
  </si>
  <si>
    <t>wide flange beam, W.F鋼</t>
  </si>
  <si>
    <t>① 단면이 I형으로 되었으나 플랜지의 폭이 I강에 비해 넓은 큰보에 쓰는 강재. ② 약호 :｢WF｣. ③ 부재치수 기입법:｢WF－A×B×t｣. ④ ⇨와이드 플랜지형강보(＝).</t>
  </si>
  <si>
    <t>8078</t>
  </si>
  <si>
    <t>가상 하중</t>
  </si>
  <si>
    <t>virtual load</t>
  </si>
  <si>
    <t>1차원부재의 곡률로서 모어(Mohr)정리에 따라 처짐각이나 처짐량을 구할 때 하중으로 사용함</t>
  </si>
  <si>
    <t>808</t>
  </si>
  <si>
    <t>더비경 저택</t>
  </si>
  <si>
    <t>Lord Derby卿 邸宅</t>
  </si>
  <si>
    <t>프라이버시와 기능이 고려된 로코코 실내장식을 갖는 우아한 저택으로,  로버트 애덤(Robert Adam, 1728~1792)이 1773년에 설계함.</t>
  </si>
  <si>
    <t>8080</t>
  </si>
  <si>
    <t>더스트</t>
  </si>
  <si>
    <t>먼지‧티끌.</t>
  </si>
  <si>
    <t>8081</t>
  </si>
  <si>
    <t>더스트 돔</t>
  </si>
  <si>
    <t>dust dome</t>
  </si>
  <si>
    <t>도시 기후의 영향을 받아 도시역에서 배출된 오염 물질이 주변으로 확산되지 않고 도시역의 상공에 정체된 돔상의 것.</t>
  </si>
  <si>
    <t>8082</t>
  </si>
  <si>
    <t>더스트 슈트</t>
  </si>
  <si>
    <t>dust-chute; refuse chute</t>
  </si>
  <si>
    <t>건물 내부 각 층에 설치된 투입구에서 수직 통로를 통해 아래  수집구까지 낙하시키는 쓰레기처리 시설.</t>
  </si>
  <si>
    <t>8083</t>
  </si>
  <si>
    <t>더스트 스폿법</t>
  </si>
  <si>
    <t>dust spot method</t>
  </si>
  <si>
    <t>부유 미립자의 상대 농도 측정법. 여과지위의 자료 농도를 광학적 비교에 의해 구하는 방법.</t>
  </si>
  <si>
    <t>8084</t>
  </si>
  <si>
    <t>더스트 자</t>
  </si>
  <si>
    <t>dust jar</t>
  </si>
  <si>
    <t>매진 측정기. 원통형 또는 주둥이가 넓은 병형이 있고, 병 속의 물에 포집해서 하강 매진량을 구한다.</t>
  </si>
  <si>
    <t>8085</t>
  </si>
  <si>
    <t>더스트슈트</t>
  </si>
  <si>
    <t>dust-chute</t>
  </si>
  <si>
    <t>①고층건물에 있는 쓰레기를 맨 아래층으로 버리게 하는 설비. ② 최하부에서 직접 소각로로 통하는 것과 외부로 옮겨 처리하는 것이 있음. ③ 악취와 구더기 방지설비가 필요함.</t>
  </si>
  <si>
    <t>8086</t>
  </si>
  <si>
    <t>더스트프리타임</t>
  </si>
  <si>
    <t>dust-free time</t>
  </si>
  <si>
    <t>① 새로 색칠한 페인트나 컴파운드 표면에 티끌이나 먼지가 점착하지 않을 정도로 마른 상태가 되기까지의 시간. ② ＝택 프리타임(tack-free time).</t>
  </si>
  <si>
    <t>8087</t>
  </si>
  <si>
    <t>더스팅브러시</t>
  </si>
  <si>
    <t>dusting brush</t>
  </si>
  <si>
    <t>칠하기 전에 도장 전면의 먼지를 제거하기 위해 사용하는 브러시.</t>
  </si>
  <si>
    <t>8088</t>
  </si>
  <si>
    <t>덕</t>
  </si>
  <si>
    <t>① 두 나뭇가지 사이 또는 양쪽에 세운 기둥이나 버팀대 위에 막대기를 걸쳐서 맨 시렁. ② 일단 높게 된 것. 덕을 매다. 높게 바닥을 꾸며서 원두막을 짓다.</t>
  </si>
  <si>
    <t>8089</t>
  </si>
  <si>
    <t>가상 현실</t>
  </si>
  <si>
    <t>809</t>
  </si>
  <si>
    <t>덕보</t>
  </si>
  <si>
    <t>德梁</t>
  </si>
  <si>
    <t>고미다락 아래에 걸어놓은 보.</t>
  </si>
  <si>
    <t>8090</t>
  </si>
  <si>
    <t>덕트</t>
  </si>
  <si>
    <t>duct, air duct, 道管</t>
  </si>
  <si>
    <t>① 프리스트레스트콘크리트 시공 시 긴장재를 배치하기 위한 원형의 관. ② 공기조화 또는 환기에 쓰이는 관.</t>
  </si>
  <si>
    <t>8091</t>
  </si>
  <si>
    <t>덕트 설계법</t>
  </si>
  <si>
    <t>duct sizing</t>
  </si>
  <si>
    <t>공조, 환기, 배연용 덕트 설계법을 일컫는다. 좁은 의미로는 풍량에 준해서 덕트 치수를 결정하는 방법을 일컫는다. ⇨등압법, 등속법.</t>
  </si>
  <si>
    <t>8092</t>
  </si>
  <si>
    <t>덕트 스페이스</t>
  </si>
  <si>
    <t>duct space</t>
  </si>
  <si>
    <t>공조, 환기, 배연 등에 사용되는 덕트를 건물 내에서 설치하기 위한 공간을 말한다. 일반적으로 천장 안이나 세로 샤프트 등을 이용한다.</t>
  </si>
  <si>
    <t>8093</t>
  </si>
  <si>
    <t>덕트 팬</t>
  </si>
  <si>
    <t>duct fan</t>
  </si>
  <si>
    <t>덕트의 축심과 송풍기 회전축이 일치되어 있고, 덕트간에 삽입되는 콤팩트형 송풍기의 총칭.</t>
  </si>
  <si>
    <t>8094</t>
  </si>
  <si>
    <t>덕틸주철관</t>
  </si>
  <si>
    <t>ductile cast iron pipe, -鑄鐵管</t>
  </si>
  <si>
    <t>고급 주철관의 일종으로 주철관보다 인장강도와 가소성이 큰 관.</t>
  </si>
  <si>
    <t>8095</t>
  </si>
  <si>
    <t>덜걱마루</t>
  </si>
  <si>
    <t>jerry-built floor</t>
  </si>
  <si>
    <t>긴 널조각을 가로 놓아서 대충 만들어 덜걱덜걱 소리가 나는 마루.</t>
  </si>
  <si>
    <t>8096</t>
  </si>
  <si>
    <t>덜밋대문</t>
  </si>
  <si>
    <t>-大門</t>
  </si>
  <si>
    <t>대청 뒤에 설치한 대문으로 주로 북쪽 향을 갖는다.</t>
  </si>
  <si>
    <t>8097</t>
  </si>
  <si>
    <t>덤벙주초</t>
  </si>
  <si>
    <t>-柱礎</t>
  </si>
  <si>
    <t>둥글넓적한 자연석을 다듬지 않고 놓은 주춧돌.</t>
  </si>
  <si>
    <t>8098</t>
  </si>
  <si>
    <t>덤웨이터</t>
  </si>
  <si>
    <t>dumbwaiter</t>
  </si>
  <si>
    <t>엘리베이터와 같은 구조로 식품·소화물 등을 위층으로 들어올리는 운반기</t>
  </si>
  <si>
    <t>8099</t>
  </si>
  <si>
    <t>3축 압축 시험</t>
  </si>
  <si>
    <t>triaxial compression test</t>
  </si>
  <si>
    <t>일정한 측압을 가한 후, 시행하는 압축실험. 주로 흙의 재료강도를 평가하기 위해서 실시함.</t>
  </si>
  <si>
    <t>81</t>
  </si>
  <si>
    <t>가상색</t>
  </si>
  <si>
    <t>假想色</t>
  </si>
  <si>
    <t>① 인접한 물체의 색조, 빛의 종류와 세기 등 외적 조건에 의해서 변하는 색채. ② 물체 자체의 고유색과 상대어.</t>
  </si>
  <si>
    <t>810</t>
  </si>
  <si>
    <t>덤퍼</t>
  </si>
  <si>
    <t>dumper</t>
  </si>
  <si>
    <t>① 4동륜식 ｢덤프트럭｣의 일종. ② 쓰레기 치우는 인부.</t>
  </si>
  <si>
    <t>8100</t>
  </si>
  <si>
    <t>덤프왜건</t>
  </si>
  <si>
    <t>dump wagon</t>
  </si>
  <si>
    <t>트랙터에 적하용(積荷用) ｢트레일러｣를 연결시켜 토사 등을 적하 운반하는 자동차량의 일종.</t>
  </si>
  <si>
    <t>8102</t>
  </si>
  <si>
    <t>덤프차</t>
  </si>
  <si>
    <t>dump car</t>
  </si>
  <si>
    <t>① 차체의 하대(荷臺)부분을 기울여서 흙(적재물)을 미끄러져 내리게 장치한 차량. ② 건설‧채광(採鑛) 등에 쓰는 덤프트럭(dump truck) 등. ③ 전도차(顚倒車). ④ 덤프 카트(dump cart).</t>
  </si>
  <si>
    <t>8103</t>
  </si>
  <si>
    <t>덤프카</t>
  </si>
  <si>
    <t>⇨덤프차(＝).</t>
  </si>
  <si>
    <t>8104</t>
  </si>
  <si>
    <t>덤프터</t>
  </si>
  <si>
    <t>dumpter</t>
  </si>
  <si>
    <t>트럭의 축거가 짧아서 회전반경이 작고 앞 차축은 반부동식으로 되고 좌우의 후륜을 차동기어로 움직이는 ｢덤프차｣의 일종.</t>
  </si>
  <si>
    <t>8105</t>
  </si>
  <si>
    <t>덤프트럭</t>
  </si>
  <si>
    <t>dump truck</t>
  </si>
  <si>
    <t>① 적재함을 동력으로 경사시켜 적재물을 자동으로 부릴 수 있게 한 토사‧골재 운반용의 특수 화물차량. ② 경사방향에 따라 측면식과 후면식의 2종이 있으며 적재 용량은 1～10t임. ③ ⇨덤프차.</t>
  </si>
  <si>
    <t>8106</t>
  </si>
  <si>
    <t>덤프트럭성능시험방법</t>
  </si>
  <si>
    <t>KS B 9603.</t>
  </si>
  <si>
    <t>8107</t>
  </si>
  <si>
    <t>덤피레벨</t>
  </si>
  <si>
    <t>dumpy level</t>
  </si>
  <si>
    <t>① 정밀한 직접고저측량(直接高低測量)에 사용하는 기계. ② 고저측량기구인 레벨의 일종. ③ 레벨과 다른 점은 동배율의 다른 Y레벨보다 망원경이 짧고 기포관이 망원경 위에 있음. ④ 일반적으로 구조가 간단 견고하고 조정은 다소 곤란하지만 한 번 조정해두면 오래 유지됨.</t>
  </si>
  <si>
    <t>8108</t>
  </si>
  <si>
    <t>덤핑롤러</t>
  </si>
  <si>
    <t>dumping roller</t>
  </si>
  <si>
    <t>① 속이 빈 드럼에 모래나 물 등을 넣고 바깥둘레에 다져서 굳히는 작용을 하는 돌기를 다수 만들어 붙인 것으로, 상층의 심부까지 압축하여 지반의 밀도를 크게 하며 지반이나 성토(盛土)를 다져 굳히는데 쓰임. ② 피견인식으로 단동형(單胴形)‧복동형(複胴形) 등이 있음.</t>
  </si>
  <si>
    <t>8109</t>
  </si>
  <si>
    <t>가상선</t>
  </si>
  <si>
    <t>virtual line, 假想線</t>
  </si>
  <si>
    <t>① 물체의 이해를 위해 가상으로 그려 넣는 선. ② 이동하는 부분의 이동위치, 도면 내 단면부의 회전 부분, 가공 전후의 모양 변화, 인접부분의 참고를 위해 표시하는 선. 보통 가는 이점쇄선을 사용한다.</t>
  </si>
  <si>
    <t>811</t>
  </si>
  <si>
    <t>덧기둥</t>
  </si>
  <si>
    <t>附柱</t>
  </si>
  <si>
    <t>기존 기둥에 덧붙여 대어서 이를 구조적으로 보강하는 보. 본 기둥과 덧기둥이 이레가 되도록 일정한 간격으로 볼트 등으로 일체화 시킨다.</t>
  </si>
  <si>
    <t>8110</t>
  </si>
  <si>
    <t>덧날</t>
  </si>
  <si>
    <t>extra blade on top of a plane, back iron</t>
  </si>
  <si>
    <t>대팻날 위에 나무면의 거스러미가 일어나지 않게 하기 위하여 덧붙여 끼우는 군날.</t>
  </si>
  <si>
    <t>8111</t>
  </si>
  <si>
    <t>덧날대패</t>
  </si>
  <si>
    <t>plane with cap iron, plane with back iron</t>
  </si>
  <si>
    <t>① 대팻날 위에 덧붙여 끼운 덧날이 있는 대패. ② ⇨겹대패(＝).</t>
  </si>
  <si>
    <t>8112</t>
  </si>
  <si>
    <t>덧날막이</t>
  </si>
  <si>
    <t>덧날이 빠져 나오지 않게 대패아구리에 가로지른 쇠꽂이.</t>
  </si>
  <si>
    <t>8113</t>
  </si>
  <si>
    <t>덧댄용접이음</t>
  </si>
  <si>
    <t>철근을 맞대고 철근 토막‧ㄱ형강 또는 강판 등을 덧대고 용접하여 잇는 것.</t>
  </si>
  <si>
    <t>8115</t>
  </si>
  <si>
    <t>덧댄이음</t>
  </si>
  <si>
    <t>fished joint</t>
  </si>
  <si>
    <t>목재의 이음 방식으로 두 재를 맞대고 덧판(널 또는 철판)을 한 면 또는 양면에 대고 볼트조임이나 못치기를 하는 것.</t>
  </si>
  <si>
    <t>8116</t>
  </si>
  <si>
    <t>덧도리</t>
  </si>
  <si>
    <t>double plate, double purlin</t>
  </si>
  <si>
    <t>기존 도리를 구조적으로 보강하기 위하여 기존 도리 아래에 덧대는 도리. 일반적으로 장여가 이 기능을 수행한다</t>
  </si>
  <si>
    <t>8117</t>
  </si>
  <si>
    <t>덧땜법</t>
  </si>
  <si>
    <t>built-up process</t>
  </si>
  <si>
    <t>용착법의 일종이며 비드를 홈의 밑으로부터 순차적으로 쌓아 올리는 적층방법.</t>
  </si>
  <si>
    <t>8118</t>
  </si>
  <si>
    <t>덧땜용접</t>
  </si>
  <si>
    <t>build-up welding, padding</t>
  </si>
  <si>
    <t>내마모성이나 내식성이 있는 용접금속을 모재의 표면에 덧땜하여 제품을 만들거나, 또는 마무된 부분이나 치수가 모자라는 부분의 표면에 용접금속을 덧땜하여 보수하는 용접방법.</t>
  </si>
  <si>
    <t>8119</t>
  </si>
  <si>
    <t>가상일법</t>
  </si>
  <si>
    <t>가상일의 원리를 적용하여 부정정구조를 해석하는 방법.</t>
  </si>
  <si>
    <t>812</t>
  </si>
  <si>
    <t>덧문</t>
  </si>
  <si>
    <t>outer door</t>
  </si>
  <si>
    <t>8120</t>
  </si>
  <si>
    <t>덧방</t>
  </si>
  <si>
    <t>-枋</t>
  </si>
  <si>
    <t>문설주 안으로 덧댄 문지방</t>
  </si>
  <si>
    <t>8121</t>
  </si>
  <si>
    <t>덧보</t>
  </si>
  <si>
    <t>기존 보를 구조적으로 보강하기 위하여 기존보 아래나 위에 덧대는 보. 보아지가 유사한 기능을 수행한다. 구조적인 관점에서 기존보와 덧보는 수평겹침부재로 거동하여 전체적인 휨강성은 각각의 휨강성을 단순히 더한 값이 된다. 덧보의 구조성능을 높이기 위하여 기존보와 수평으로 미끄러짐이 발생하지 않도록 볼트나 장부 등으로 일체화시키면 휨성능이 단순히 덧댄 경우보다 훨씬 많이 증가한다.</t>
  </si>
  <si>
    <t>8122</t>
  </si>
  <si>
    <t>덧붙이이음</t>
  </si>
  <si>
    <t>두 개의 부재를 맞대고 앞과 뒷면에 덧붙이 판을 대어 모재의 표면과 덧붙이 판의 가장자리를 필렛용접하는 이음의 뜻.</t>
  </si>
  <si>
    <t>8123</t>
  </si>
  <si>
    <t>덧붙임벽</t>
  </si>
  <si>
    <t>veneered wall</t>
  </si>
  <si>
    <t>① 조적조의 바깥 벽면을 이루는 벽으로 한겹의 비구조체벽으로 이루어지며, 일반적으로 벽돌, 석재, 인공석재 등으로 구성된다. ② 안쪽벽은 다른 재료가 단단히 부착된 벽으로서 하중에 대한 반력이 작용하지 않도록 되어 있는 벽.</t>
  </si>
  <si>
    <t>8124</t>
  </si>
  <si>
    <t>덧붙임조인트</t>
  </si>
  <si>
    <t>① 용접조인트의 일종. ② 마주 잇댄 판의 한면(片面) 또는 양면(兩面) 스트랩(strap；덧붙이는 쇠붙이)을 대고 접합한 조인트. 전자를 한면(片面) 덧붙임조인트(single strap joint, single strapped joint), 후자를 양면(兩面) 덧붙임 조인트(double strap joint, double strapped joint)라고 함.</t>
  </si>
  <si>
    <t>8125</t>
  </si>
  <si>
    <t>덧살창</t>
  </si>
  <si>
    <t>창문 바깥쪽에 덧댄 창으로 나무 등 살을 대어 맞추어서 만든다.</t>
  </si>
  <si>
    <t>8128</t>
  </si>
  <si>
    <t>덧서까래</t>
  </si>
  <si>
    <t>① 지붕 물매를 만들기 위하여 기존 서까래 위에 덧걸친 서까래. ② 지붕 높이를 높이기 위해 동연과 마루 적심 위에 덧걸친 서까래. ③ ＝헛집서까래(虛家椽)＝헛서까래.</t>
  </si>
  <si>
    <t>8129</t>
  </si>
  <si>
    <t>가상일의 방법</t>
  </si>
  <si>
    <t>method by virtual work, 假想一方法</t>
  </si>
  <si>
    <t>813</t>
  </si>
  <si>
    <t>덧소란</t>
  </si>
  <si>
    <t>planted mouldings</t>
  </si>
  <si>
    <t>문을 개폐할 때, 문이 지나치지 않도록 틀이나 바닥 등에 부착하는 돌출물에 덧대는 장식대. 쪽덧소란, 통덧소란등 종류가 있다.</t>
  </si>
  <si>
    <t>8130</t>
  </si>
  <si>
    <t>덧씌움</t>
  </si>
  <si>
    <t>over cloak</t>
  </si>
  <si>
    <t>함석‧동판‧납판 등으로 지붕을 이을 때 기와가락의 한편에서 밑씌우기를 하여 덮고 다른 것을 덧씌우는 것.</t>
  </si>
  <si>
    <t>8131</t>
  </si>
  <si>
    <t>덧양판</t>
  </si>
  <si>
    <t>나뭇조각에 대패질할 때에 양판 위에 덧놓는 좁고 길쭉한 나무. 때로는 양판 옆에 층이 지게 붙여놓고 쓰기도 함.</t>
  </si>
  <si>
    <t>8132</t>
  </si>
  <si>
    <t>덧장판</t>
  </si>
  <si>
    <t>① 이미 바른 장판 위에 덧바른 장판. ② 각장장판(角壯壯板), 각장지로 바른 장판.</t>
  </si>
  <si>
    <t>8133</t>
  </si>
  <si>
    <t>덧지방</t>
  </si>
  <si>
    <t>-地枋</t>
  </si>
  <si>
    <t>문지방 안쪽 혹은 위에 덧댄 인방.</t>
  </si>
  <si>
    <t>8134</t>
  </si>
  <si>
    <t>덧지붕</t>
  </si>
  <si>
    <t>서까래를 덧대어 만든 지붕 ＝헛지붕(虛屋蓋).</t>
  </si>
  <si>
    <t>8135</t>
  </si>
  <si>
    <t>덧창</t>
  </si>
  <si>
    <t>창문 겉에 덧달려 있는 문짝⇨겉창(＝).</t>
  </si>
  <si>
    <t>8136</t>
  </si>
  <si>
    <t>덧창틀선</t>
  </si>
  <si>
    <t>backbend, backband, 二重窓框線</t>
  </si>
  <si>
    <t>창문 겉에 덧달려 있는 창틀선.</t>
  </si>
  <si>
    <t>8137</t>
  </si>
  <si>
    <t>덧토대</t>
  </si>
  <si>
    <t>상부 하중을 기초로 전하기 위해 기둥 하부를 연결하는 수평재 겉쪽에 치장으로 덧댄 가로재.</t>
  </si>
  <si>
    <t>8138</t>
  </si>
  <si>
    <t>덧판</t>
  </si>
  <si>
    <t>scab, fish plate, cover plate, splice plate, 添板</t>
  </si>
  <si>
    <t>① 맞댄이음의 두 측면을 볼트‧못‧나사 등으로 조여 두 재를 접합하기 위한 널(판). ② ⇨첨판(＝).</t>
  </si>
  <si>
    <t>8139</t>
  </si>
  <si>
    <t>가상일의 원리</t>
  </si>
  <si>
    <t>principle of virtual work, 假想一原理</t>
  </si>
  <si>
    <t>가상의 변위에 의해 물체에 추가적으로 발생하는 (가상)일과 상기 가상 변위에 의해 물체 내부에 축적되는 에너지는 같다는 원리.</t>
  </si>
  <si>
    <t>814</t>
  </si>
  <si>
    <t>덧판맞댄맞춤</t>
  </si>
  <si>
    <t>end-butt joint with scabs)</t>
  </si>
  <si>
    <t>덧판을 쓴 맞댄 맞춤.</t>
  </si>
  <si>
    <t>8140</t>
  </si>
  <si>
    <t>덧판맞댄이음</t>
  </si>
  <si>
    <t>splice joint</t>
  </si>
  <si>
    <t>덧판을 쓴 맞댄이음.</t>
  </si>
  <si>
    <t>8141</t>
  </si>
  <si>
    <t>덧판산지맞댄이음</t>
  </si>
  <si>
    <t>fished and keyed joint</t>
  </si>
  <si>
    <t>덧판과 산지를 쓴 맞댄이음.</t>
  </si>
  <si>
    <t>8142</t>
  </si>
  <si>
    <t>덧판이음</t>
  </si>
  <si>
    <t>나무구조‧철골구조 등에서 두 부재를 이을 때 재의하면 또는 양면에 덧판을 써서 보강하여 잇는 것, 또는 그 방법.</t>
  </si>
  <si>
    <t>8143</t>
  </si>
  <si>
    <t>덧홈대</t>
  </si>
  <si>
    <t>이중으로 창문을 덧달기 위해 창문틀에 덧대는 홈대.</t>
  </si>
  <si>
    <t>8144</t>
  </si>
  <si>
    <t>덩굴</t>
  </si>
  <si>
    <t>줄기가 땅으로 길게 뻗어나가거나 다른 물체를 감으며 자라는 식물.</t>
  </si>
  <si>
    <t>8145</t>
  </si>
  <si>
    <t>덮개</t>
  </si>
  <si>
    <t>⇨ 철근피복(=)</t>
  </si>
  <si>
    <t>8146</t>
  </si>
  <si>
    <t>가새</t>
  </si>
  <si>
    <t>brace, diagonal brace, bracing, diagonal bracing, strut,</t>
  </si>
  <si>
    <t>구조의 변형을 막고 강성을 높이는 목적으로 사용되는 사재</t>
  </si>
  <si>
    <t>815</t>
  </si>
  <si>
    <t>데드 룸</t>
  </si>
  <si>
    <t>dead room</t>
  </si>
  <si>
    <t>흡음성이 높아서 소리가 울리지 않고 잔향이 비교적 짧은 방.</t>
  </si>
  <si>
    <t>8150</t>
  </si>
  <si>
    <t>데드 스폿</t>
  </si>
  <si>
    <t>dead spot</t>
  </si>
  <si>
    <t>홀 등에서 이상하게 소리가 닿기 어려운 장소.</t>
  </si>
  <si>
    <t>8152</t>
  </si>
  <si>
    <t>데드 프런트형</t>
  </si>
  <si>
    <t>전기용 배전반 등에 있어서 표면에 통전부가 노출하지 않는 형식을 일컫는다.</t>
  </si>
  <si>
    <t>8153</t>
  </si>
  <si>
    <t>데드볼트</t>
  </si>
  <si>
    <t>① 도어 록의 일종. ② 단면이 구형(矩形)인 볼트로 도어 키 또는 회전장치로 작동함. ③ 자물쇠의 자물대(빗장쇠). ④ ⇨본자물쇠. ⑤ ⇨자물대(＝).</t>
  </si>
  <si>
    <t>8154</t>
  </si>
  <si>
    <t>데드쇼어</t>
  </si>
  <si>
    <t>dead shore</t>
  </si>
  <si>
    <t>가설의 지주로서 수직인 것.</t>
  </si>
  <si>
    <t>8155</t>
  </si>
  <si>
    <t>데드스페이스</t>
  </si>
  <si>
    <t>dead space</t>
  </si>
  <si>
    <t>이용되지 않는, 혹은 이용 가치가 없는 공간이나 틈</t>
  </si>
  <si>
    <t>8156</t>
  </si>
  <si>
    <t>데릭</t>
  </si>
  <si>
    <t>derrick</t>
  </si>
  <si>
    <t>① 기중기의 일종. ② 기초 위에 직립(直立)되어 선회(旋回)할 수 있는 매스트(mast；중심기둥, 主柱)로 구성되며, 팔대(boom)와 매스트 상부를 연결한 크레인으로 구성되며, 붐(boom) 선단에서 훅 또는 그래브 버킷(grab bucket)을 늘어뜨려 한 대의 윈치(winch)로써 클러치 절환(切換)에 의하여 감아 올려 위에서 내려다보고 선회운동을 함. ③ ＝데릭 크레인(derrick crane). ④ 데릭과 가이데릭 2종으로 구분함. 데릭은 회전운동 270° 이내에서, 가이데릭은 360° 선회가 가능. ⑤ 드는 물건의 무게는 3t～30t, 선회반경은 6～30m임. ⑥ 동력은 윈치, 반력은 지중에 콘크리트로 앵커되고 벌이줄은 4～8가닥 수평과 60° 각도의 등거리로 맴.</t>
  </si>
  <si>
    <t>8158</t>
  </si>
  <si>
    <t>데릭크레인</t>
  </si>
  <si>
    <t>⇨데릭(＝).</t>
  </si>
  <si>
    <t>8159</t>
  </si>
  <si>
    <t>가새널문</t>
  </si>
  <si>
    <t>①울거미에 띠장을 댄 널문에 가새를 넣은 것. ② 띠장널문 중 가장 견고함.</t>
  </si>
  <si>
    <t>816</t>
  </si>
  <si>
    <t>데릴장부</t>
  </si>
  <si>
    <t>dowel, -丈夫</t>
  </si>
  <si>
    <t>목재의 맞춤에서 두 부재의 사이에 따로 끼워 대는 장부.</t>
  </si>
  <si>
    <t>8160</t>
  </si>
  <si>
    <t>데생</t>
  </si>
  <si>
    <t>일반적으로는 소묘 및 그림의 뜻이나 프랑스어에서는 건축 등의 도면의 도안이라는 의미까지도 포함한다.</t>
  </si>
  <si>
    <t>8163</t>
  </si>
  <si>
    <t>데스틸</t>
  </si>
  <si>
    <t>De Stijl</t>
  </si>
  <si>
    <t>더 스타일의 네덜란드어로서 1917년에 시작된 기하학적 추상미술 운동 또는 그룹.</t>
  </si>
  <si>
    <t>8164</t>
  </si>
  <si>
    <t>데시벨</t>
  </si>
  <si>
    <t>decibel</t>
  </si>
  <si>
    <t>① 소리의 크기(세기)를 나타내는 단위. ② 기호는 ｢dB｣. ③ 표준음(보통 최소 가정한계의 세기의 소리)에 비교한 소리의 세기 단위. ④ 전화의 발명자 벨(Bell)의 연유로 명명된 것으로, 감각을 느끼는 것과 같은 음의 크기를 나타내기 위해서는 일정한 표준음에 대한 에너지의 상용대수를 쓰는 것. ⑤ 표준으로는 2.04×10-4dyne/cm²가 쓰이며, 이에 대한 비의 대수가 1/10인 것이 1데시벨임. ⑥ 일상 회화의 음성은 보통 70～75dB일 때 가장 잘 들리고 50dB 이하가 되면 급격히 나빠짐.</t>
  </si>
  <si>
    <t>8165</t>
  </si>
  <si>
    <t>데시벨값</t>
  </si>
  <si>
    <t>decibel value</t>
  </si>
  <si>
    <t>파워에 관련되는 같은 종류의 두 물리량의 비의 상용 로그를 잡고 그것을 10배로 한 값. 본래 무차원량이지만 단위 기록으로서 dB를 붙인다.</t>
  </si>
  <si>
    <t>8166</t>
  </si>
  <si>
    <t>데오돌라이트</t>
  </si>
  <si>
    <t>theodolite, 徑緯儀</t>
  </si>
  <si>
    <t>① 연직각 또는 수평각을 측정하는 기계. ② 커튼월 공사에서 이미 정한 기준점에서부터 입면의 위치를 먹매김할 때에 사용.</t>
  </si>
  <si>
    <t>8167</t>
  </si>
  <si>
    <t>데이 룸</t>
  </si>
  <si>
    <t>day room</t>
  </si>
  <si>
    <t>병원이나 학교 같은 시설에서 모임, 면회 등의 용도로 쓰이는 공간.</t>
  </si>
  <si>
    <t>8168</t>
  </si>
  <si>
    <t>가새띠장널문</t>
  </si>
  <si>
    <t>띠장널문에 경사진 가새를 댄 것.</t>
  </si>
  <si>
    <t>817</t>
  </si>
  <si>
    <t>데이비스깁슨필터</t>
  </si>
  <si>
    <t>Davis-Gibson filter</t>
  </si>
  <si>
    <t>① 측색에 관한 색용어(KS). ② 데이비스(R,Davis)와 깁슨(K.S. Gibson)에 의하여 고안된 색온도 변환용 용액 필터. 이를테면 표준광 A와 조합시켜서 표준광 B, C 등을 얻기 위하여 사용하는 것. ③ DG 필터라고도 함.</t>
  </si>
  <si>
    <t>8170</t>
  </si>
  <si>
    <t>데이시형 지수</t>
  </si>
  <si>
    <t>Dacy index</t>
  </si>
  <si>
    <t>노동력 절감을 통한 생산성 향상을 의도하는 투입원가 지수, O. Dacy가 주장하여 데이시 형 지수라 칭한다.</t>
  </si>
  <si>
    <t>8171</t>
  </si>
  <si>
    <t>데이케어</t>
  </si>
  <si>
    <t>day care</t>
  </si>
  <si>
    <t>아동, 고령자, 환자를 주간의 일정한 시간동안 자택이나 시설에서 돌보는 것.</t>
  </si>
  <si>
    <t>8172</t>
  </si>
  <si>
    <t>데이케어 센터</t>
  </si>
  <si>
    <t>day-care center</t>
  </si>
  <si>
    <t>아동, 고령자를 대상으로 하는 주간 보호 시설.</t>
  </si>
  <si>
    <t>8173</t>
  </si>
  <si>
    <t>데이터 리코더</t>
  </si>
  <si>
    <t>data recorder</t>
  </si>
  <si>
    <t>각종의 측정 신호를 기록하기 위한 장치. FM 방식이나 PCM 방식의 자기 테이프 리코더가 일반적이다.</t>
  </si>
  <si>
    <t>8174</t>
  </si>
  <si>
    <t>데이터 베이스</t>
  </si>
  <si>
    <t>data base</t>
  </si>
  <si>
    <t>다수 이용자의 공유 사용을 목적으로 특정한 분야의 정보를 통합하여 관리되는 데이터의 집합. 정보를 일원화하여 처리 효율성을 높이고 중복없는 데이터의 집합 유지를 목적으로 한다.</t>
  </si>
  <si>
    <t>8175</t>
  </si>
  <si>
    <t>데자인</t>
  </si>
  <si>
    <t>디자인(＝).</t>
  </si>
  <si>
    <t>8176</t>
  </si>
  <si>
    <t>데카스타일</t>
  </si>
  <si>
    <t>Decastyle)</t>
  </si>
  <si>
    <t>하이포스타일 중 10개의 기둥을 가진 열주 복도.</t>
  </si>
  <si>
    <t>8177</t>
  </si>
  <si>
    <t>데코레이티드양식</t>
  </si>
  <si>
    <t>decorated style), -樣式</t>
  </si>
  <si>
    <t>1300년경~1370년경의 영국 고딕건축 양식으로 트레이서리(tracery) 등에 장식적 수법을 널리 사용함.</t>
  </si>
  <si>
    <t>8178</t>
  </si>
  <si>
    <t>데코빌</t>
  </si>
  <si>
    <t>decaubile&lt;佛&gt;,earth-locomotive</t>
  </si>
  <si>
    <t>토공용 경편궤도 토운차.</t>
  </si>
  <si>
    <t>8179</t>
  </si>
  <si>
    <t>가새버팀</t>
  </si>
  <si>
    <t>herring bone strutting</t>
  </si>
  <si>
    <t>이웃하는 춤이 높은 장선 등을 고정시키기 위하여 X형 가새로 댄 부재.</t>
  </si>
  <si>
    <t>818</t>
  </si>
  <si>
    <t>데크</t>
  </si>
  <si>
    <t>deck</t>
  </si>
  <si>
    <t>사전적 의미로는 배의 갑판이며, 건물의 외부, 옥상, 테라스 등에 까는 목재를 말한다.⇨덱(＝).</t>
  </si>
  <si>
    <t>8182</t>
  </si>
  <si>
    <t>덱</t>
  </si>
  <si>
    <t>①지붕마감재를 잇는 바탕재의 표면. ② 말잔등 모양지붕(미어에서 mansard roof 또는 curb roof)의 위 절반이 거의 물매가 없는 지붕(deck roof라 한다.)에서 평탄한 바닥 모양의 부분.</t>
  </si>
  <si>
    <t>8183</t>
  </si>
  <si>
    <t>덱글라스</t>
  </si>
  <si>
    <t>보도 바닥 · 지하실 · 천장 등에 사용하는 유리 블록⇨덱유리(＝).</t>
  </si>
  <si>
    <t>8186</t>
  </si>
  <si>
    <t>덱도머</t>
  </si>
  <si>
    <t>deck dormer</t>
  </si>
  <si>
    <t>지붕 상부를 데크 모양으로 만든 데크 지붕에 설치한 작은 지붕 혹은 부속지붕</t>
  </si>
  <si>
    <t>8187</t>
  </si>
  <si>
    <t>덱유리</t>
  </si>
  <si>
    <t>deck glass</t>
  </si>
  <si>
    <t>글라스 블록의 하나. 두께 3~6cm의 벽돌 모양으로, 한 면이 프리즘이 되어 있어 빛을 흩어지게 하거나 빛의 방향을 변화시킬 수 있음</t>
  </si>
  <si>
    <t>8188</t>
  </si>
  <si>
    <t>덱지붕</t>
  </si>
  <si>
    <t>deck roof</t>
  </si>
  <si>
    <t>말잔등 모양 지붕의 상부가 거의 평지붕에 가까운 형식으로 구성한 지붕.</t>
  </si>
  <si>
    <t>8189</t>
  </si>
  <si>
    <t>가새지르기</t>
  </si>
  <si>
    <t>① 어긋매끼어 X자형으로 긴 재료를 대는 것. ② ＝가새지름.</t>
  </si>
  <si>
    <t>819</t>
  </si>
  <si>
    <t>덱판</t>
  </si>
  <si>
    <t>⇨덱플레이트(＝).</t>
  </si>
  <si>
    <t>8190</t>
  </si>
  <si>
    <t>덱플레이트</t>
  </si>
  <si>
    <t>deck plate, -板</t>
  </si>
  <si>
    <t>① 얇은 강판을 골 모양을 내어 만든 재료. ② 지붕잇기‧벽널 및 콘크리트바닥과 거푸집 대용으로 쓰임. ③ 모양은 덱플레이트와 키스톤플레이트(keystone plate)가 있음. ④ ＝덱판.</t>
  </si>
  <si>
    <t>8191</t>
  </si>
  <si>
    <t>덴</t>
  </si>
  <si>
    <t>den</t>
  </si>
  <si>
    <t>구멍, 골방과 같은 작은 공간. 주택에서는 침실로 사용할 수 없는 아주 작은방으로 작업실 등으로 이용할 수 있는 개인적인 방.</t>
  </si>
  <si>
    <t>8192</t>
  </si>
  <si>
    <t>덴틸</t>
  </si>
  <si>
    <t>dentil</t>
  </si>
  <si>
    <t>작은 직육면체를 나란히 놓은 치열(齒列) 모양의 장식적인 띠 모양의 서양 건축의 장식 모티브의 일종.</t>
  </si>
  <si>
    <t>8193</t>
  </si>
  <si>
    <t>델타 델타 결선</t>
  </si>
  <si>
    <t>(=삼각 삼각 결선.)</t>
  </si>
  <si>
    <t>8194</t>
  </si>
  <si>
    <t>델타 스타 결선</t>
  </si>
  <si>
    <t>(=삼각 성형 결선.)</t>
  </si>
  <si>
    <t>8195</t>
  </si>
  <si>
    <t>도건설 종합계획</t>
  </si>
  <si>
    <t>Comprehensive Plan for the Construction of the Provincial Government, 道建設綜合計劃</t>
  </si>
  <si>
    <t>①2013년1월1일부로 폐지된 국토건설종합계획의 도건설종합계획 ②동일자로 제정된 국토기본법의 도종합계획으로 대체되어 지역발전의 목표와 전략, 지역현황 특성의 분석 대내외적 여건 변화 전망, 지역 공간구조의 정비, 교통, 물류, 정보통신망, 지역의 자원 및 환경개발 보전 관리, 토지의 용도별 이용 및 계획적 관리에 관한 사항들을 수립한다.</t>
  </si>
  <si>
    <t>8197</t>
  </si>
  <si>
    <t>도공</t>
  </si>
  <si>
    <t>draft man, 圖工</t>
  </si>
  <si>
    <t>제도를 주업무로 삼는 인원. 트레이싱 맨이라고도 한다.</t>
  </si>
  <si>
    <t>8199</t>
  </si>
  <si>
    <t>3축 응력</t>
  </si>
  <si>
    <t>triaxial stress</t>
  </si>
  <si>
    <t>3 방향 주응력이 모두 존재하는 상태. 어떤 방향의 주응력도 "0"이 아닌 상태.</t>
  </si>
  <si>
    <t>82</t>
  </si>
  <si>
    <t>가새지름</t>
  </si>
  <si>
    <t>⇨가새지르기(＝).</t>
  </si>
  <si>
    <t>820</t>
  </si>
  <si>
    <t>도공 교실</t>
  </si>
  <si>
    <t>classroom for drawing and manual arts</t>
  </si>
  <si>
    <t>그림을 그리거나 작품 만들기를 하기 위해 시설, 설비를 갖추어 놓은 교실.</t>
  </si>
  <si>
    <t>8200</t>
  </si>
  <si>
    <t>도괴</t>
  </si>
  <si>
    <t>collapse</t>
  </si>
  <si>
    <t>구조물이 무너지는 것. 붕괴라고도 한다.</t>
  </si>
  <si>
    <t>8202</t>
  </si>
  <si>
    <t>도구</t>
  </si>
  <si>
    <t>tool, 道具</t>
  </si>
  <si>
    <t>물건을 만들거나 어떤 일을 할 때 사용하는 연장의 총칭.</t>
  </si>
  <si>
    <t>8203</t>
  </si>
  <si>
    <t>도금</t>
  </si>
  <si>
    <t>plating, plated finish, 鍍金</t>
  </si>
  <si>
    <t>방식(표면보호) 또는 미관을 목적으로 금속재의 표면에 다른 금속을 엷게 올려 표면처리를 하는 것.</t>
  </si>
  <si>
    <t>8205</t>
  </si>
  <si>
    <t>도금법</t>
  </si>
  <si>
    <t>plating method, 鍍金法</t>
  </si>
  <si>
    <t>① 방청법의 일종. ② 아연도금‧전기도금‧메탈리콘‧알루미늄 피복법‧카드뮴 피복법 등이 있음.</t>
  </si>
  <si>
    <t>8206</t>
  </si>
  <si>
    <t>도급</t>
  </si>
  <si>
    <t>contract, 都給</t>
  </si>
  <si>
    <t>① ｢도급｣이라 함은 건설공사의 발주자와 건설업자간에 체결하는 도급계약을 말하며, ｢수급인(受給人)｣이라 함은 도급공사의 도급을 받은 건설업자를 말함. ② ｢당사자의 한편(一方)이 어떤 일을 완성할 것을 약속하고 상대자(상대방)가 그 일의 결과에 대하여 보수를 지급할 것을 약정함으로써 그 효력을 발생한다｣ ③ 건축공사의 도급계약으로 시공자가 도면‧시방서에 의하여 공사를 완성할 것을 약속하고 건축주는 공사의 결과에 대하여 공사비 청구의 권리가 있고 건축주는 공사비 지불의 의무나 건축물 취득의 권리가 있음. ④ 도급계약의 시기는 계약서에 쌍방이 서명 날인한 날이고 계약의 종기는 준공하여 건물을 인도하는 도급 대금을 지불 받을 때임.</t>
  </si>
  <si>
    <t>8207</t>
  </si>
  <si>
    <t>도급계약서</t>
  </si>
  <si>
    <t>contract document, 都給契約書</t>
  </si>
  <si>
    <t>① 도급계약에 필요한 제반 서류의 총칭. ② 계약서‧계약약관‧설계도‧시방서‧현장 설명서 및 공사내역서 등을 일괄하여 칭함.</t>
  </si>
  <si>
    <t>8208</t>
  </si>
  <si>
    <t>도급계약제도</t>
  </si>
  <si>
    <t>都給契約制度</t>
  </si>
  <si>
    <t>① 도급자가 도면‧시방서‧계약서‧공사도급 규정에 따라서 공사를 완성할 것을 약정하고 건축주가 공사의 결과에 따라서 공비를 지급할 것을 약속하는데 대한 계약이 성립하는 과정. ② 종류에는 1) 일식도급 2) 분할도급 3) 공사별도급 4) 공동도급. 도급방식에는 1) 정액도급 2) 단가도급 3) 실비청산 보수도급이 있음. ③ 건축공사 시공계약제도의 하나.</t>
  </si>
  <si>
    <t>8209</t>
  </si>
  <si>
    <t>가색법</t>
  </si>
  <si>
    <t>tricolor process, 加色法</t>
  </si>
  <si>
    <t>① 특정 색에 다른 색을 더하여 또 다른 색을 만들어내는 방법으로서 일반적으로 삼원색(Red, Green,Blue)을 혼합하여 사용한다.⇨가법혼색 ②특정한 색을 빼내어 원하는 색을 만들어내는 감색법의 반대.</t>
  </si>
  <si>
    <t>821</t>
  </si>
  <si>
    <t>도급설계자</t>
  </si>
  <si>
    <t>contractor-designer, 都給設計者</t>
  </si>
  <si>
    <t>건축에 있어서 설계‧시공을 일괄하여 도급받는 경우의 업자를 말함.</t>
  </si>
  <si>
    <t>8210</t>
  </si>
  <si>
    <t>도급액</t>
  </si>
  <si>
    <t>都給額</t>
  </si>
  <si>
    <t>도급계약금액.</t>
  </si>
  <si>
    <t>8211</t>
  </si>
  <si>
    <t>도급업</t>
  </si>
  <si>
    <t>contracting business, 都給業</t>
  </si>
  <si>
    <t>도급을 업으로 하는 것.</t>
  </si>
  <si>
    <t>8212</t>
  </si>
  <si>
    <t>도급업자</t>
  </si>
  <si>
    <t>contractor, 都給業者</t>
  </si>
  <si>
    <t>① 공사계약의 한편 당사자. ② 공사계약도서 중에서는 첫 자를 대문자로 씀. ③ ＝도급자.</t>
  </si>
  <si>
    <t>8213</t>
  </si>
  <si>
    <t>도급업자의 선정방법에 의한 공사계약</t>
  </si>
  <si>
    <t>都給業者－</t>
  </si>
  <si>
    <t>① 도급업자를 선정(selection of contractors)하는 경우, 대별하여 두 가지 방법이 있다. 하나는 경쟁입찰방식(競爭入札方式)으로서 ｢competitive bidding system｣[미어], ｢competitive tendering system｣[영어]이라고 하는 것인데, 이것을 다시 세분하면 일반경쟁입찰(一般競爭入札)과 지명경쟁입찰(指名競爭入札)로 구분. 지명경쟁입찰에 있어서 발주자가 도급업자를 지명하는 것은 ｢nomination｣ 혹은 ｢screening｣이라 하고, 지명된 업자는 ｢nominated bidder｣ [미어], ｢screened tenderer｣[영어] 등이라고 함. ② 입찰을 미국에서는 ｢bid｣, 영국에서는 ｢tender｣라고 하고, 입찰 전의 도급업자는 입찰자 혹은 응찰자(應札者)라는 뜻으로 ｢bidder｣[미어], ｢tenderer｣[영어]라 한다. 응찰자가 입찰수속(biding procedure, tendering procedure)을 거쳐, 최저 응찰자(the lowest responsible bidder, the lowest responsible tenderer)로서, 혹은 다른 방법에 의한 낙찰업자(successful bidder, successful tenderer)로서, 계약서(contract agreement)에 사인을 하여 계약(contract)을 체결하면 ｢contractor(도급업자)｣가 됨. ③ 발주자가 입찰 전에 미리 실시하는 응찰자의 자격심사는 ｢pre-qualification｣이며, 일정한 자격조건(qualifying requirements)을 만족한 응찰자만이 경쟁입찰에 참가한다. 또 ｢반드시 최저 응찰자(the lowest offerer, the lowest bidder, the lowest tenderer)에 낙찰시키지 않는다.｣라는 단서를 입찰안내서(instruction to bidders, instruction to tenderers)에 명시하는 경우가 많음. ④ 지명협의방식(指名協議方式, direct selection and negotiation system)에 의한 계약은 수의계약(隨意契約)이라고도 하는데, 공사를 도급시키는데 적절하다고 생각되는 몇 사(社)의 도급업자를 직접 선정(direct selection of contractors), 교섭(negotiation)에 의하여 계약하는 방식으로서, 공사비와 도급업자의 이윤의 면에서 보면 실비정산방식(實費精算方式)의 계약(cost-reimbursement contract)으로 되는 것이 통례임.</t>
  </si>
  <si>
    <t>8214</t>
  </si>
  <si>
    <t>도급제</t>
  </si>
  <si>
    <t>contract system, 都給制</t>
  </si>
  <si>
    <t>일을 도급으로 맡기는 제도.</t>
  </si>
  <si>
    <t>8215</t>
  </si>
  <si>
    <t>도급제도</t>
  </si>
  <si>
    <t>contract work system, 都給制度</t>
  </si>
  <si>
    <t>① ＝도급제. ② ⇨도급업자.</t>
  </si>
  <si>
    <t>8216</t>
  </si>
  <si>
    <t>도급회사</t>
  </si>
  <si>
    <t>都給會社</t>
  </si>
  <si>
    <t>공사를 도급맡은 건설회사.</t>
  </si>
  <si>
    <t>8217</t>
  </si>
  <si>
    <t>도기</t>
  </si>
  <si>
    <t>earthenware, 陶器</t>
  </si>
  <si>
    <t>① 점토질 원료에 석영‧도석‧납석 및 약간의 장석질을 섞어 높은 온도에서 초벌구이한 다음, 플릿유를 칠하여 약간 낮은 온도에서 다시 구워 굳힌 것. ② 일반적으로 겉칠(유약)을 바르지 않은 다공질(多孔質)의 것으로 소성온도가 비교적 낮은 것을 말함. ③ 흡수성이 있고 불투명하며 때리면 탁한 소리를 냄. ④ 종류 :1) 용화 도기질 2) 화장 도기질 3) 경질 도기질.</t>
  </si>
  <si>
    <t>8218</t>
  </si>
  <si>
    <t>도기관</t>
  </si>
  <si>
    <t>kaolin pipe, ceramic pipe), 陶器管</t>
  </si>
  <si>
    <t>① 도토(陶土) 등을 원료로 하여 성형 소성한 관. ② 토관. ③ 도기질로 된 파이프의 총칭.</t>
  </si>
  <si>
    <t>8219</t>
  </si>
  <si>
    <t>가설 건축물</t>
  </si>
  <si>
    <t>temporary building, 假設建築物</t>
  </si>
  <si>
    <t>일시적 사용 목적의 건축물을 말하며 재해 시 임시 건축물, 공사 가설 사무소 등이 있다. 건축법 시행령에 따르면, 철근 콘크리트, 철골철근 콘크리트 구조가 아닌 것으로 존치 기간은 3년 이내, 새로운 간선 공급 설비를 필요로 하지 않으며 분양을 목적으로 해서는 안되는 시설을 말한다.</t>
  </si>
  <si>
    <t>822</t>
  </si>
  <si>
    <t>도끼</t>
  </si>
  <si>
    <t>ax, axe, hatchet</t>
  </si>
  <si>
    <t>① 나무를 찍거나 패는 연장의 일종. ② 쐐기의 응용 연장. ③ 석기시대의 석재 도끼에서 점차 발달하여 철제로 됨. 용도에 따라 모양과 크기는 여러 가지임. ④ ⇨큰자귀.</t>
  </si>
  <si>
    <t>8221</t>
  </si>
  <si>
    <t>도끼목수</t>
  </si>
  <si>
    <t>unskilled carpenter, -木手</t>
  </si>
  <si>
    <t>기술이 과히 능숙하지 못하고 연장도 제대로 갖추지 못한 목수.</t>
  </si>
  <si>
    <t>8222</t>
  </si>
  <si>
    <t>도끼벌</t>
  </si>
  <si>
    <t>wielding</t>
  </si>
  <si>
    <t>산판에서 벌목한 원목(原木)을 도끼로 제재한 것.</t>
  </si>
  <si>
    <t>8223</t>
  </si>
  <si>
    <t>도끼집</t>
  </si>
  <si>
    <t>도끼나 자귀를 사용하여 재목을 대강 다듬어 만든 집.</t>
  </si>
  <si>
    <t>8224</t>
  </si>
  <si>
    <t>도난 경보기</t>
  </si>
  <si>
    <t>burglar alarm</t>
  </si>
  <si>
    <t>범인의 침입 또는 물품 도난의 상태를 감시원에게 통보(경보)하는 기기. 적외선, 초음파 등에 의해 물체의 이동을 감지해서 경보신호로 바꾸는 센서부와, 감시원에게 경보통고 또는 침입자에게 위협 신호(소리, 빛 등)로 변환하는 통보부로 구성된다.</t>
  </si>
  <si>
    <t>8225</t>
  </si>
  <si>
    <t>도난통지기</t>
  </si>
  <si>
    <t>盜難通知機</t>
  </si>
  <si>
    <t>도난을 신호로써 알리는 장치로 건물 내에 경보가 울리게 하는 방식과 경찰관‧파출소로 신호가 통하게 하는 방식이 있으며 모두 전기장치로 이루어짐.</t>
  </si>
  <si>
    <t>8227</t>
  </si>
  <si>
    <t>도내기</t>
  </si>
  <si>
    <t>① 창짝을 끼우거나 빼낼 수 있도록 창틀 위쪽의 홈통을 창짝 넓이 보다 더 깊이 파낸 고랑. ② 중방 같은 것을 들일 때 기둥 한 쪽에 중방 운두보다 훨씬 깊게 파낸 끝 구멍. ③ 홈‧구멍 등을 깊게 파는 것.</t>
  </si>
  <si>
    <t>8228</t>
  </si>
  <si>
    <t>도내기개탕</t>
  </si>
  <si>
    <t>-開鐋</t>
  </si>
  <si>
    <t>① 깊이 판 홈. ② 창문의 홈을 깊이 판 것.</t>
  </si>
  <si>
    <t>8229</t>
  </si>
  <si>
    <t>도내기끌구멍</t>
  </si>
  <si>
    <t>깊이 판 끌구멍.</t>
  </si>
  <si>
    <t>8230</t>
  </si>
  <si>
    <t>도내기홈</t>
  </si>
  <si>
    <t>① 창문의 홈을 깊이 판 것. ② ⇨도내기개탕.</t>
  </si>
  <si>
    <t>8231</t>
  </si>
  <si>
    <t>도내두정</t>
  </si>
  <si>
    <t>道乃頭釘</t>
  </si>
  <si>
    <t>① 머리를 홈구멍(도내)에 맞게 만든 못. ② 못머리가 두둑하며 좁고 길게 되었음.</t>
  </si>
  <si>
    <t>8232</t>
  </si>
  <si>
    <t>도달 거리</t>
  </si>
  <si>
    <t>blow; throw</t>
  </si>
  <si>
    <t>분류가 그 영향을 유지하는 길이. 공기의 추출에서는 보통 배출구로부터 중심 유속이 0.25m/s가 될 때까지의 거리로 할 때가 많다. 확산 반지름이라 일컫는다.</t>
  </si>
  <si>
    <t>8233</t>
  </si>
  <si>
    <t>도달거리</t>
  </si>
  <si>
    <t>到達距離</t>
  </si>
  <si>
    <t>① 공기조화설비 용어. ② 취출구에서 취출한 공기가 진행한 수평거리.</t>
  </si>
  <si>
    <t>8235</t>
  </si>
  <si>
    <t>도달계수</t>
  </si>
  <si>
    <t>carry over factor, 到達係數</t>
  </si>
  <si>
    <t>구조역학에서 한쪽 끝의 모멘트에 대한 도달되는 모멘트의 비.</t>
  </si>
  <si>
    <t>8236</t>
  </si>
  <si>
    <t>도달률</t>
  </si>
  <si>
    <t>carry over factor, 到達率</t>
  </si>
  <si>
    <t>부재의 일단에 주어지는 모멘트에 대하여 이에 의해 생기는 타단의 휨모멘트의 비율.</t>
  </si>
  <si>
    <t>8237</t>
  </si>
  <si>
    <t>도달모멘트</t>
  </si>
  <si>
    <t>carry over moment), 到達－</t>
  </si>
  <si>
    <t>부재의 일단에 휨모멘트가 주어질 때 그에 의해 발생하는 타단의 휨모멘트.</t>
  </si>
  <si>
    <t>8238</t>
  </si>
  <si>
    <t>도당</t>
  </si>
  <si>
    <t>都堂, 禱堂</t>
  </si>
  <si>
    <t>마을 사람들이 수호신을 모시고 제사하는 단</t>
  </si>
  <si>
    <t>8239</t>
  </si>
  <si>
    <t>가설 교사</t>
  </si>
  <si>
    <t>temporary school building</t>
  </si>
  <si>
    <t>화재,수재와 같은 재해 혹은 시설 개선 등 이유로 임시적으로 사용되는 교사를 말한다. 컨테이너 등 조립과 해체가 용이한 자재를 사용하는 경우가 많다.</t>
  </si>
  <si>
    <t>824</t>
  </si>
  <si>
    <t>도드락다듬</t>
  </si>
  <si>
    <t>⇨도드락다듬기(＝).</t>
  </si>
  <si>
    <t>8241</t>
  </si>
  <si>
    <t>도드락다듬기</t>
  </si>
  <si>
    <t>bush-hammeredfinish, bush-hammer finishing, bush-hammer finish, bush-hammered stone finish)</t>
  </si>
  <si>
    <t>① 도드락망치로 두들겨 다듬는 돌표면 마무리법(석재가공법)의 하나. ② 가장 고운 면으로 다듬을 수 있음. ③ 보통 정다듬기 다음에 행함. ④ ＝도드락망치다듬＝도드락다듬. ⑤ 장식적 목적으로 쓰는 경우와 바닥면의 미끄럼막이로 쓰는 경우가 있음.</t>
  </si>
  <si>
    <t>8242</t>
  </si>
  <si>
    <t>도드락망치</t>
  </si>
  <si>
    <t>diamond hammer, bush hammer, regrating hammer</t>
  </si>
  <si>
    <t>① 석재를 두들겨 마무리하는 해머의 일종. 머리 끝부분에 많은 피라미드 모양의 돌기가 있음. ② 일변 약 5cm각의 쇠망치날에 이빨(돌기)을 1변에 5～10개 돋친 것. 이빨 수를 ｢장｣이라 하며, ｢거친 도드락망치｣는 5～6장, ｢중도드락망치｣는 7～8장, 고운 도드락망치는 9～10장으로 구별. ③ 석공구의 하나.</t>
  </si>
  <si>
    <t>8243</t>
  </si>
  <si>
    <t>도듬</t>
  </si>
  <si>
    <t>door flame</t>
  </si>
  <si>
    <t>① 벽장문이나 맹장지들을 화류(樺榴) 같은 좋은 나무로 꾸민 가의 테. ② 문울거미를 테두리로 내보이게 하고 종이로 싸 바른 문, 또는 종이로 싸 바르고 테두리에 선을 두른 문. ③ ＝도듬문.</t>
  </si>
  <si>
    <t>8244</t>
  </si>
  <si>
    <t>도듬문</t>
  </si>
  <si>
    <t>주택의 다락문, 두껍닫이, 두껍닫이 속의 덧문에 주로 이용하는 문. 샛장지, 갑창 따위의 둘레에 테를 남기고 안쪽을 종이로 두껍게 발라 만든다.</t>
  </si>
  <si>
    <t>8245</t>
  </si>
  <si>
    <t>도듬지</t>
  </si>
  <si>
    <t>door paper</t>
  </si>
  <si>
    <t>①도듬문‧맹장지 등에 바르는 무늬가 있는 넓은 종이. ② 문 한 짝을 한 장으로 바를 수 있음.</t>
  </si>
  <si>
    <t>8246</t>
  </si>
  <si>
    <t>도라거지</t>
  </si>
  <si>
    <t>⇨도래걷이.</t>
  </si>
  <si>
    <t>8247</t>
  </si>
  <si>
    <t>도랑주</t>
  </si>
  <si>
    <t>원목을 껍질 정도만 벗겨 거의 가공 없이 자연목의 모양을 그대로 살려 만든 기둥.＝두리기둥＝둥근기둥(⇦).</t>
  </si>
  <si>
    <t>8248</t>
  </si>
  <si>
    <t>도래</t>
  </si>
  <si>
    <t>swing latch</t>
  </si>
  <si>
    <t>① 문이 저절로 열리지 않도록 하는 데 쓰는 갸름한 메뚜기. ② 고삐가 자유로이 돌 수 있도록 하기 위해 굴레 혹은 목사리와 고삐의 사이에 있는 쇠나무로 된 고리 비슷한 물건. 고리들을 연결하여 대고 잠(簪)이 있어서 뱅뱅 돌게 됨.</t>
  </si>
  <si>
    <t>8249</t>
  </si>
  <si>
    <t>도래걷이</t>
  </si>
  <si>
    <t>둥근기둥에 얹는 보의 어깨의 안통을 도려내어 덮어씌우도록 하는 일. 그렇게 하는 방식.</t>
  </si>
  <si>
    <t>8250</t>
  </si>
  <si>
    <t>도래걸쇠</t>
  </si>
  <si>
    <t>① 넓적 걸쇠의 걸이쇠가 돌 게 된 창호철물의 한 가지. ② 나무쪽을 문 옆에 못으로 박아대어 돌리면 열리지 않게 되는 것. ③ ⇨도래.</t>
  </si>
  <si>
    <t>8251</t>
  </si>
  <si>
    <t>도래송곳</t>
  </si>
  <si>
    <t>⇨나사송곳(＝).</t>
  </si>
  <si>
    <t>8252</t>
  </si>
  <si>
    <t>도래줄</t>
  </si>
  <si>
    <t>sash rope, sash cord</t>
  </si>
  <si>
    <t>① 오르내리창의 추 등을 다는 줄. ② ⇨고팻줄. ③ ⇨도르래줄(＝).</t>
  </si>
  <si>
    <t>8253</t>
  </si>
  <si>
    <t>도량형</t>
  </si>
  <si>
    <t>weights and measures), 度量衡</t>
  </si>
  <si>
    <t>① 길이(도度), 부피(량量), 무게(형衡)의 측정 기준. ② 국제원기에 기준을 두는 단위를 사용한다. ③ 미터법에서 미터, 리터, 킬로그램, 척관법에서는  자, 되, 관, 야드파운드법에서 야드, 갤런, 파운드를 사용한다. ④ 도량형 제도는 서양에서는 고대 이집트와 바빌로니아에서 발생, 그리스 로마를 거쳐 전개됨. ⑤ 동양에서는 B.C.3000년경 중국 황하문명에 사용한 도량형에 기원을 둔다. ⑥ 국제적, 학술적으로 미터법을 사용하고 우리나라에서는 1974.1.1 이후 미터법을 사용하고 있다.</t>
  </si>
  <si>
    <t>8254</t>
  </si>
  <si>
    <t>도려내기맞춤</t>
  </si>
  <si>
    <t>scribe joint</t>
  </si>
  <si>
    <t>장식 쇠시리가 서로 교차할 때 그 한 쪽을 다른 쪽의 쇠시리 곡면에 맞도록 도려내서 정확하게 물리는 맞춤.</t>
  </si>
  <si>
    <t>8255</t>
  </si>
  <si>
    <t>도련</t>
  </si>
  <si>
    <t>刀鍊</t>
  </si>
  <si>
    <t>종이를 가지런하게 베는 일.</t>
  </si>
  <si>
    <t>8257</t>
  </si>
  <si>
    <t>도련자</t>
  </si>
  <si>
    <t>刀鍊尺</t>
  </si>
  <si>
    <t>종이 따위의 가장자리를 가지런히 베어 낼 때 쓰는 얇은 자막대.</t>
  </si>
  <si>
    <t>8258</t>
  </si>
  <si>
    <t>도련칼</t>
  </si>
  <si>
    <t>刀鍊刀</t>
  </si>
  <si>
    <t>종이 따위의 가장자리를 가지런히 베는 데 쓰는 칼.</t>
  </si>
  <si>
    <t>8259</t>
  </si>
  <si>
    <t>가설 주택</t>
  </si>
  <si>
    <t>temporary dwelling</t>
  </si>
  <si>
    <t>화재나 수재와 같은 재해 등 일시적으로 필요한 목적에 의해 공급되는 임시 주택을 말한다. 주로 컨테이너 등 조립과 해체가 용이한 가설 건물을 사용한다.</t>
  </si>
  <si>
    <t>826</t>
  </si>
  <si>
    <t>도련판</t>
  </si>
  <si>
    <t>刀鍊板</t>
  </si>
  <si>
    <t>종이 가장자리를 가지런히 벨 때 밑에 받치는 널쪽.</t>
  </si>
  <si>
    <t>8260</t>
  </si>
  <si>
    <t>도로</t>
  </si>
  <si>
    <t>road, 道路</t>
  </si>
  <si>
    <t>통상적 의미로는 사람이나 자동차가 다닐 수 있도록 만들어 놓은 공공시설을 말한다. 건축법상, 도로법상의 도로는 각각의 규정에 의거해 구별된다.</t>
  </si>
  <si>
    <t>8261</t>
  </si>
  <si>
    <t>도로 개량률</t>
  </si>
  <si>
    <t>rate of improved road, 道路 改良率</t>
  </si>
  <si>
    <t>기존 도로의 통과 교통량에 대한 수용 가능한 용량을 증대 또는 보강하고, 도로 선형 등을 원활하게 개선하여 이용성과 관리성, 주행성 등을 향상시키는 개량 대상 대비하여 개량 실행한 연장 누적 비율</t>
  </si>
  <si>
    <t>8262</t>
  </si>
  <si>
    <t>도로 경계선</t>
  </si>
  <si>
    <t>boundary line of road, 道路 境界線</t>
  </si>
  <si>
    <t>도로와 일반 건축 부지와의 법률상의 경계선.</t>
  </si>
  <si>
    <t>8263</t>
  </si>
  <si>
    <t>도로 경관</t>
  </si>
  <si>
    <t>road-side lands- cape; highway landscape, 道路 景觀</t>
  </si>
  <si>
    <t>도로상에서 주행중 또는 정지시점에서 도로에 연접되어 있는 건물이나 구조물 그리고 소실점을 형성하며 펼쳐지는 원경을 총체적으로 본 경치로서 도시미관과 도시경관의 중요한 요소이다.</t>
  </si>
  <si>
    <t>8264</t>
  </si>
  <si>
    <t>도로 교통 진동</t>
  </si>
  <si>
    <t>road traffic vibration</t>
  </si>
  <si>
    <t>도로상을 주행하는 차량에 의해 발생하는 진동을 일컫는다. 발생 진동의 크기는 차량 중량, 노면의 평활도, 차속도 등에 의해 변화한다.</t>
  </si>
  <si>
    <t>8265</t>
  </si>
  <si>
    <t>도로 구조</t>
  </si>
  <si>
    <t>road structure, 道路 構造</t>
  </si>
  <si>
    <t>교통과 배수에 적합한 도로의 기능설계에서 다루는 횡단면 구성 등의 기하학적 곡률반경 설계와 도로의 각 층별 재료적 측면에서 다루는 노체(路體), 노반, 기층, 보조기층 등 토목상의 물리적 구조를 나타내는 총칭으로서 도로 본체의 구성재료, 포장두께 등 축조상으로 본 구조와 너비, 곡선반지름, 종단 및 횡단 경사도 등 자동차 주행상 적합하게 설계되어야 한다.</t>
  </si>
  <si>
    <t>8266</t>
  </si>
  <si>
    <t>도로 분류</t>
  </si>
  <si>
    <t>classification of roads, 道路 分類</t>
  </si>
  <si>
    <t>도로의 형태, 규모, 기능등에 따라 분류한 것으로서 도시군계획시설 결정구조 및 설치기준에 관한 규칙 제9조에 의하면 사용 및 형태별 구분으로는 일반도로, 자동차전용도로, 보행자전용도로, 자전거전용도로, 고가도로, 지하도로로 나뉘고, 규모별로는 광로, 대로, 중로, 소로로 나뉘며, 기능별로는 주간선도로, 보조간선도로, 집산도로, 국지도로, 특수도로로 분류한다.</t>
  </si>
  <si>
    <t>8267</t>
  </si>
  <si>
    <t>도로 사선 제한</t>
  </si>
  <si>
    <t>setback regulation from road width</t>
  </si>
  <si>
    <t>건축법에서  건축물의 높이를 제한하는 기준 중 하나로 도로 폭에 의한 높이 제한을 말한다. 조례에서 최고 높이가 기정되지 않은 경우  최고 높이가 정해지지 않았을 경우 건축물의 각 부분 높이는 그 부분으로부터 전면도로나 반대쪽 경계선까지의 수평거리의 1.5배를 넘을 수 없다.</t>
  </si>
  <si>
    <t>8268</t>
  </si>
  <si>
    <t>도로 선형</t>
  </si>
  <si>
    <t>road line, 道路 線形</t>
  </si>
  <si>
    <t>①안전하게 주행 할 수 있을 뿐만 아니라 주행의 쾌적성이 요구되는 평면적으로 본 도로의 형상. ②도로의 중심선이 입체적으로 그리는 선의 형상으로 평면선형과 종단선형으로 나누어 진다.</t>
  </si>
  <si>
    <t>8269</t>
  </si>
  <si>
    <t>도로 수익자 부담</t>
  </si>
  <si>
    <t>high way benefit assessment, 道路 受益者 負擔</t>
  </si>
  <si>
    <t>도로의 개설 및 신설, 도로 선형 정비와 확폭 등 교통관련 공공사업의 실시에 의하여 지가상승 등 직간접적으로 이익을 받는 사람에게 사업비 또는 소요경비의 전부 또는 일부를 부담시키고 개발이익에 대한 공공의 재투자와 공유라는 측면의 이념을 실현하고자하는 과세부담 행위</t>
  </si>
  <si>
    <t>8270</t>
  </si>
  <si>
    <t>도로 위치 지정</t>
  </si>
  <si>
    <t>건축이 가능한 부지로 만들기 위해, 특정 행정 관청의 걸정에 따라 도로가 아닌 부분을 도로로 지정하는 것.</t>
  </si>
  <si>
    <t>8271</t>
  </si>
  <si>
    <t>도로 점용료</t>
  </si>
  <si>
    <t>charge for exclusive use of road</t>
  </si>
  <si>
    <t>공공이나 사유 도로 구역 내에서 건설 공사 시 시설의 설치, 제거 등의 목적으로 도로를 차지하고 사용할 때 소유자에게 지불하는 사용료.</t>
  </si>
  <si>
    <t>8272</t>
  </si>
  <si>
    <t>도로 투자 기준</t>
  </si>
  <si>
    <t>highway investment criteria, 道路 投資 基準</t>
  </si>
  <si>
    <t>도로개설과 신설 등에 관한 재정 투입의 정당성 확보와 효용성 검증을 위한 투자 타당성 검토기준</t>
  </si>
  <si>
    <t>8273</t>
  </si>
  <si>
    <t>도로 표준 횡단면</t>
  </si>
  <si>
    <t>standard cross section of roads, 道路 標準 橫斷面</t>
  </si>
  <si>
    <t>도로, 철도 등 선형시설물의 층별구성 재료 및 두께와 토적을 계산하거나 층별 성토량의 추정 혹은 토취량을 구할때 사용하는 표준적인 횡방향 단면</t>
  </si>
  <si>
    <t>8274</t>
  </si>
  <si>
    <t>도로 표지</t>
  </si>
  <si>
    <t>a road sign, 道路 標識</t>
  </si>
  <si>
    <t>①안전하고 원활한 도로교통을 확보하고 도로구조의 보전(保全)을 도모하기 위하여, 도로의 노측(路側) 또는 차도(車道)의 위쪽에 설치한 표지. ②도로표지에는 노선표지, 경계표지, 이정표지, 방향표지 및 이것들의 내용을 보충하는 보조표지가 있다.</t>
  </si>
  <si>
    <t>8275</t>
  </si>
  <si>
    <t>도로 계통</t>
  </si>
  <si>
    <t>a road system, 道路 系統</t>
  </si>
  <si>
    <t>그물처럼 이리저리 얽힌 도로의 체계</t>
  </si>
  <si>
    <t>8276</t>
  </si>
  <si>
    <t>도로공원</t>
  </si>
  <si>
    <t>parkway, boulevard), 道路公園</t>
  </si>
  <si>
    <t>공원과 공원을 연결하는 또는 도로의 중간에 길게 만든 공원으로서 공원을 겸하는 넓은길을 의미하기도 하며, 서울로 고가도로를 개조하여 만든 보행공원인 서울로 7017의 사례가 있다.</t>
  </si>
  <si>
    <t>8277</t>
  </si>
  <si>
    <t>도로교통신호</t>
  </si>
  <si>
    <t>road traffic signal, 道路交通信號</t>
  </si>
  <si>
    <t>도로이용자가 특정한 행동을 취하도록 유도하기 위한 교통제어시설로서 도로표지는 포함되지 않는다.</t>
  </si>
  <si>
    <t>8278</t>
  </si>
  <si>
    <t>도로망</t>
  </si>
  <si>
    <t>road system, street system, 道路網</t>
  </si>
  <si>
    <t>여러 갈래로 배치한 도로의 모양 전체가 그물처럼 여러 갈래로 얽혀진 도로의 모인 선의 의미로 교통망이라고도 한다.  각종도로가 지표면에서 그물망 처럼 분포되어 있는 상태로서 도로를 근간으로 도,읍,면 소재의 도로가 보조적 역할을 하여 도로망을 형성한다</t>
  </si>
  <si>
    <t>8279</t>
  </si>
  <si>
    <t>가설①</t>
  </si>
  <si>
    <t>temporary installation, 假說</t>
  </si>
  <si>
    <t>① 비계발판, 일간, 준승틀 등의 임시로 짓는 구조물. ② temporary는 ｢가설의…｣라는 접두어로 쓰임.</t>
  </si>
  <si>
    <t>828</t>
  </si>
  <si>
    <t>도로망 형태</t>
  </si>
  <si>
    <t>road network pattern, 道路網 形態</t>
  </si>
  <si>
    <t>대소 규모의 도로를 조합시킨 형태를 말하며, 기본적인 형으로는 격자형, 환형(環形), 방사형, 방사환형 등이 있다.</t>
  </si>
  <si>
    <t>8280</t>
  </si>
  <si>
    <t>도로상황도</t>
  </si>
  <si>
    <t>road condition diagram, 道路狀況圖</t>
  </si>
  <si>
    <t>교통류 및 교통안전과 관계있는 시설이나 물건과 도로의 교차점 또는 현황을 표시한 평면도</t>
  </si>
  <si>
    <t>8281</t>
  </si>
  <si>
    <t>도로 용지</t>
  </si>
  <si>
    <t>land required for road, 道路 用地</t>
  </si>
  <si>
    <t>도로로 사용하기 위한 땅이거나 도로의 기능을 발휘시키는데 필요한 인접지 혹은 도로를 보호하기 위하여 확보한 땅</t>
  </si>
  <si>
    <t>8282</t>
  </si>
  <si>
    <t>도로율</t>
  </si>
  <si>
    <t>road ratio, 道路率</t>
  </si>
  <si>
    <t>도시의 전체 토지 면적에 대한 도로 면적의 백분율.</t>
  </si>
  <si>
    <t>8283</t>
  </si>
  <si>
    <t>도로의 경제효과</t>
  </si>
  <si>
    <t>economic effect of highway investment, 道路의 經濟效果</t>
  </si>
  <si>
    <t>경제적 효과를 기준으로 도로를 평가하는 것. 주행에 관련된 시간과 비용의 산정, 교통사고 관련 비용 등 도로에 관련된 직접적인 경제 효과와 도로 건설에 따른 고용 증대 등 간접적인 경제 효과로 나눌 수 있다.</t>
  </si>
  <si>
    <t>8284</t>
  </si>
  <si>
    <t>도로폭</t>
  </si>
  <si>
    <t>width of road , 道路幅</t>
  </si>
  <si>
    <t>도로용지의 폭에서 교통과 직접적으로 관계있는 도로부분의 폭. 횡단면을 구성하는 차도, 중앙분리대, 갓길, 보도, 자전거도로 등이 모두 해당된다. (=가로폭)</t>
  </si>
  <si>
    <t>8285</t>
  </si>
  <si>
    <t>도료</t>
  </si>
  <si>
    <t>paint and varnish, 塗料</t>
  </si>
  <si>
    <t>① 물체의 표면에 바르면 굳어져 피막을 형성하여 표면의 부식‧오손‧충해 등을 막고, 광택‧색채를 주는 유동성 물질의 총칭. ② ＝칠감＝페인트(⇦). ③ 원료는 건성유‧건조제‧희석제‧안료‧수지로 대별됨. ④ 우리 주위에는 수없이 많은 유색 재료가 있다. 도료는 그 중의 하나이며, 색채계획의 실시에 있어서 가장 적절한 매개가 되며, 디자인을 구체화시키는 데도 필요한 재료로서의 기능성을 가지고 있다. 또 도료는 디자인을 잘 살리는 작용도 할 수 있어 쓰는 사람의 뜻대로 물건을 보호하는 피막을 형성한다든지, 물건의 내용과 모습을 생생하게 나타낼 수도 있다. 도료를 자유롭게 다루려면 서로 연관된 지식이 필요하며 적당한 기술이 있어야 한다. 도료는 본래 부패나 녹을 막는 수단방법으로서 바탕의 보호에 쓰여 왔으나, 그 후 미화 목적으로 바꾸어 가면서 다시 색깔의 기능성을 구현하는 좋은 자료로서 널리 쓰임.</t>
  </si>
  <si>
    <t>8286</t>
  </si>
  <si>
    <t>도료검사절차</t>
  </si>
  <si>
    <t>KS M 5401 참조.</t>
  </si>
  <si>
    <t>8287</t>
  </si>
  <si>
    <t>도료색의 규정</t>
  </si>
  <si>
    <t>KS M 5446, 5447 참조.</t>
  </si>
  <si>
    <t>8288</t>
  </si>
  <si>
    <t>도료색표준</t>
  </si>
  <si>
    <t>KS M 5550 참조.</t>
  </si>
  <si>
    <t>8289</t>
  </si>
  <si>
    <t>가설②</t>
  </si>
  <si>
    <t>installation, 架設</t>
  </si>
  <si>
    <t>전선 등을 공중에다 건너질러서 시설하는 것.</t>
  </si>
  <si>
    <t>829</t>
  </si>
  <si>
    <t>도료용어</t>
  </si>
  <si>
    <t>KS M 5001 참조.</t>
  </si>
  <si>
    <t>8290</t>
  </si>
  <si>
    <t>도료의 건조</t>
  </si>
  <si>
    <t>도료의 건조에는 자연건조와 가열건조의 두 가지가 있음.</t>
  </si>
  <si>
    <t>8291</t>
  </si>
  <si>
    <t>도료의 구성</t>
  </si>
  <si>
    <t>기능적으로 도막을 구성하는 성분(도막결성 성분；안료) 도막에 남지 않는 성분；용재의 두 주성분으로 구성.</t>
  </si>
  <si>
    <t>8292</t>
  </si>
  <si>
    <t>도료의 사용목적</t>
  </si>
  <si>
    <t>① 도료에는 여러 종류가 있으며, 그것들은 각각 그들의 목적에 따라 쓰임. ② 도료는 물체 표면의 보호와 장식의 목적으로 사용. ③ 도료는 목재나 철재 등에 있어 비바람에 의한 더러움과 부패를 막고 공장의 건물이나 기계 등이 약품에 침식되는 것을 방지하는 작용을 한다. 또, 물체의 자유롭게 색깔이나 광택을 주어 외관을 아름답게 꾸미는 장식 작용도 한다. 또한, 특수한 경우에는 방음‧단열‧전기절연 등의 성질을 물체에 주기고 하고, 물체의 표면을 해치는 생물의 부착이나 번식을 방지할 목적으로도 쓰임.</t>
  </si>
  <si>
    <t>8293</t>
  </si>
  <si>
    <t>도료의 종류</t>
  </si>
  <si>
    <t>⇨칠의 종류(＝).</t>
  </si>
  <si>
    <t>8294</t>
  </si>
  <si>
    <t>도류섬</t>
  </si>
  <si>
    <t>channelizing island</t>
  </si>
  <si>
    <t>차량의 흐름이 일정한 방향을 유지하도록 유도하고, 교통질서가 흐트러지는 것을 방지하기 위하여 도로상에 차선을 제외한 잉여공간을 섬처럼 만들어 놓은 구역</t>
  </si>
  <si>
    <t>8295</t>
  </si>
  <si>
    <t>도류제</t>
  </si>
  <si>
    <t>training levee, 導流堤</t>
  </si>
  <si>
    <t>①토사의 퇴적 등으로 인한 유로(流路)의 교란 등을 방지하기 위하여 하천의 합류 지점이나 하구부에 설치하는 제방. ②유수의 흐름을 제어하고 유사를 유도하기 위하여 항입구나 하구에 설치하여 해안이나 하안(河岸)을 보호하고 수심을 유지하기 위해 설치하는 제방.</t>
  </si>
  <si>
    <t>8296</t>
  </si>
  <si>
    <t>도르노선</t>
  </si>
  <si>
    <t>Dorno’s ray, Dorno rays), -線</t>
  </si>
  <si>
    <t>① 파장이 2,900～3,200Å인 태양복사선 중 근자외선(近紫外線). ② 도르노는 연구자의 이름. ③ 이는 피부에 홍반(紅斑)을 일으키는 작용이 크며, 인체의 보건상 유효하여 치료에도 이용됨.</t>
  </si>
  <si>
    <t>8297</t>
  </si>
  <si>
    <t>도르래</t>
  </si>
  <si>
    <t>door guide channel and roller block, 滑車</t>
  </si>
  <si>
    <t>① 창호의 오르내림 철물. ② 밧줄을 걸어 돌게 된 바퀴. ③ 창문 등의 위에 달아매는데 쓰이는 바퀴로서 오르내리창의 끈달기‧행거도어의 문달기 등의 두 가지가 있음. ④ ＝녹로(轆轤). ⑤ ⇨도래줄.</t>
  </si>
  <si>
    <t>8298</t>
  </si>
  <si>
    <t>도르래사슬</t>
  </si>
  <si>
    <t>① 오르내리창을 다는 고패사슬. ② ⇨도래줄(＝).</t>
  </si>
  <si>
    <t>8299</t>
  </si>
  <si>
    <t>3파장(역 발광)형 형광 램프</t>
  </si>
  <si>
    <t>three band radiation lamp</t>
  </si>
  <si>
    <t>특수한 형광제를 사용해서 적, 황, 청의 3가지 분광 파장역에 분광 분포의 피크가 있도록 한 형광 램프.</t>
  </si>
  <si>
    <t>83</t>
  </si>
  <si>
    <t>가설건물</t>
  </si>
  <si>
    <t>temporary building, 假設建物</t>
  </si>
  <si>
    <t>① 가설공사에 있어서 임시로 간단하고 편리하게 현장 빈터의 적당한 곳에 설치하는 건물. ② 현장감리사무실‧공사사무소‧재료창고‧일간‧헛간‧숙소‧경비실‧화장실 등의 시설건물. ③ 공사규모‧내용‧기일 등에 따라 정도가 달라지고, 조립‧해체가 쉽고, 반복 사용이 가능한 설치를 요함.</t>
  </si>
  <si>
    <t>830</t>
  </si>
  <si>
    <t>도르래줄</t>
  </si>
  <si>
    <t>sash cord, sah rope[chain]</t>
  </si>
  <si>
    <t>①오르내리창의 추와 창짝을 매어지는 줄. ② 면사제‧가는 와이어‧사슬 등을 씀. ③ ⇨고팻줄. ④ ⇨도래줄(＝).</t>
  </si>
  <si>
    <t>8300</t>
  </si>
  <si>
    <t>도르래추</t>
  </si>
  <si>
    <t>sash weight</t>
  </si>
  <si>
    <t>오르내리창의 도르래줄에 매단 무게 추.</t>
  </si>
  <si>
    <t>8301</t>
  </si>
  <si>
    <t>도리</t>
  </si>
  <si>
    <t>cross beam, purlin[e], 桁, 楣</t>
  </si>
  <si>
    <t>목구조에서 길이방향으로 놓여지는 지붕 구조부재. 보는 건물의 횡방향으로 가로지르는 부재이고, 이에 비해 도리는 건물의 길이방향으로 놓인다. 구조적으로는 기둥과의 접합부 강성을 통해 건물의 길이방향 강성을 확보하는 역할을 한다. 단면의 모양에 따라 단면이 둥근 경우 굴도리라 하고, 단면이 네모난 경우 납도리라 한다. 놓이는 위치에 주심도리, 중도리, 종도리로 크게 구분한다. 이외에 중하도리, 중상도리 등도 있다.</t>
  </si>
  <si>
    <t>8302</t>
  </si>
  <si>
    <t>도리받이</t>
  </si>
  <si>
    <t>beam seat</t>
  </si>
  <si>
    <t>도리를 구조적으로 보강하기 위하여 도리 아래에 추가로 덧대는 부재.</t>
  </si>
  <si>
    <t>8306</t>
  </si>
  <si>
    <t>도리아식 오더</t>
  </si>
  <si>
    <t>Doric order</t>
  </si>
  <si>
    <t>그리스 건축에서 베이스가 없고 기단 위에 직접 기둥이 세워지는 형태의 가장 오래된 오더.</t>
  </si>
  <si>
    <t>8310</t>
  </si>
  <si>
    <t>도리아양식</t>
  </si>
  <si>
    <t>도리아 민족에 의해 창시된 것으로, 기둥의 초반(base)이 없고, 보통 20개의 홈줄은 매우 얕고 그 모서리는 각이 져 있어서 전체의 모양이 튼튼하고, 소벽은 조각이 있는 메토프(metope)와 골이 있는 트리글리프(trigliph)로 이루어져 있음.</t>
  </si>
  <si>
    <t>8311</t>
  </si>
  <si>
    <t>도리안초공</t>
  </si>
  <si>
    <t>道里按草工</t>
  </si>
  <si>
    <t>도리의 이동을 막기 위한 목적으로 도리와 장여 사이에 도리와 직교 방향으로 끼어 넣는 초새김한 짧은 가로재.</t>
  </si>
  <si>
    <t>8312</t>
  </si>
  <si>
    <t>도림질</t>
  </si>
  <si>
    <t>실톱으로 오려내는 일.</t>
  </si>
  <si>
    <t>8315</t>
  </si>
  <si>
    <t>도막</t>
  </si>
  <si>
    <t>paint skin, film of paint, 塗膜</t>
  </si>
  <si>
    <t>① 도료의 피막. ② 도료에 의하여 형성된 엷은 층.</t>
  </si>
  <si>
    <t>8316</t>
  </si>
  <si>
    <t>도막방수</t>
  </si>
  <si>
    <t>塗膜防水</t>
  </si>
  <si>
    <t>① 도료상(塗料狀)의 방수재를 바탕면에 여러 번 칠하여 상당한 살두께의 방수막(防水膜)을 만드는 방수법. ② 도막방수에는 유제(乳劑;emulsion)형 도막방수와 용제(溶劑；solvent)형 도막방수법이 주로 쓰임.</t>
  </si>
  <si>
    <t>8318</t>
  </si>
  <si>
    <t>도막부요소</t>
  </si>
  <si>
    <t>塗膜副要素</t>
  </si>
  <si>
    <t>칠에 있어서 도막요소 중 도료의 성능을 개선하는 목적으로 쓰이는 보조제.</t>
  </si>
  <si>
    <t>8319</t>
  </si>
  <si>
    <t>가설경사로</t>
  </si>
  <si>
    <t>temporary ramp, 假設傾斜路</t>
  </si>
  <si>
    <t>가설적인 경사로.</t>
  </si>
  <si>
    <t>832</t>
  </si>
  <si>
    <t>도막요소</t>
  </si>
  <si>
    <t>element of film of paint, 塗膜要素</t>
  </si>
  <si>
    <t>건조 후에 도막에 남아 이를 구성하는 요소.</t>
  </si>
  <si>
    <t>8320</t>
  </si>
  <si>
    <t>도망망자집</t>
  </si>
  <si>
    <t>한자 망(亡)의 평면형태를 갖는 집.</t>
  </si>
  <si>
    <t>8321</t>
  </si>
  <si>
    <t>도매 단지</t>
  </si>
  <si>
    <t>wholesalers’ estate, 都賣 團地</t>
  </si>
  <si>
    <t>대량의 물건을 저렴하고 편리하게 판매와 구매활동이 이루어 질 수 있도록 교통이 편리한 지역에 집적하여 조성한 상업단지. 농수산물 도매단지, 화훼 도매단지, 아울렛 등이 있다.</t>
  </si>
  <si>
    <t>8323</t>
  </si>
  <si>
    <t>도머</t>
  </si>
  <si>
    <t>dormer</t>
  </si>
  <si>
    <t>① 지붕 다락방(attic)과, 지붕 물매가 급한 부분에 두는 창. ② 도머 창과 관련된 건축부분.</t>
  </si>
  <si>
    <t>8328</t>
  </si>
  <si>
    <t>도머창</t>
  </si>
  <si>
    <t>⇨도머(＝).</t>
  </si>
  <si>
    <t>8329</t>
  </si>
  <si>
    <t>가설계</t>
  </si>
  <si>
    <t>temporary design, 假設計</t>
  </si>
  <si>
    <t>건물의 규모 등을 파악하기 위해, 기본적인 건축 법규 검토를 기반으로 실시하는 임시 설계를 말한다.</t>
  </si>
  <si>
    <t>833</t>
  </si>
  <si>
    <t>도면</t>
  </si>
  <si>
    <t>drawing, 圖面</t>
  </si>
  <si>
    <t>① 토지‧구조물, 기타 사물의 형태‧치수‧내부구조 기타 내용을 일정한 공학적인 표현방법에 의하여 나타낸 그림. ② 도면은 실물과 같은 크기로 그리는 것이 이상적이지만, 제도용지의 크기나 또는 물품의 크기 등에 따라 적당한 크기로 정하여 그린다.</t>
  </si>
  <si>
    <t>8330</t>
  </si>
  <si>
    <t>도면관리</t>
  </si>
  <si>
    <t>圖面管理</t>
  </si>
  <si>
    <t>다음 사항에 유의하여 도면으 관리한다. 1) 표제 란 외부 노출. 2) 210×297의 용지규격 사용. 3) 철한 부분을 풀 등으로 고정시켜 도면함에 보관한다.</t>
  </si>
  <si>
    <t>8331</t>
  </si>
  <si>
    <t>도면리스트</t>
  </si>
  <si>
    <t>list of drawings</t>
  </si>
  <si>
    <t>① 도면 일람표. ② ⇨도면목록.</t>
  </si>
  <si>
    <t>8332</t>
  </si>
  <si>
    <t>도면목록</t>
  </si>
  <si>
    <t>list of drawings, 圖面目錄</t>
  </si>
  <si>
    <t>① 도면번호와 도면명(圖面名)을 기재한 일람표. ② 도면 일람표.</t>
  </si>
  <si>
    <t>8333</t>
  </si>
  <si>
    <t>도면배치</t>
  </si>
  <si>
    <t>sheet layout, 圖面配置</t>
  </si>
  <si>
    <t>도면에 수록될 내용을 알기 쉽게 배치하는 것.</t>
  </si>
  <si>
    <t>8334</t>
  </si>
  <si>
    <t>도면번호</t>
  </si>
  <si>
    <t>sheet number, 圖面番號</t>
  </si>
  <si>
    <t>① 도면의 효율적인 관리를 위해 사용하는 번호. ② 표제 란 중앙, 혹은 도면의 좌측 상부에 거꾸로 기입. ③ 관리에 용이한 숫자 및 문자를 사용한다.</t>
  </si>
  <si>
    <t>8335</t>
  </si>
  <si>
    <t>도면의 방향</t>
  </si>
  <si>
    <t>KS 규정에 따라, 1) 평면도‧배치도는 북쪽이 위가 되도록 작성. 2) 입면도‧단면도의 상하방향은 도면의 상하와 일치시킨다.</t>
  </si>
  <si>
    <t>8336</t>
  </si>
  <si>
    <t>도면의 인화</t>
  </si>
  <si>
    <t>圖面－印畵</t>
  </si>
  <si>
    <t>① 과거 도면 복사를 위해 청사진을 사용하여 인화하는 것을 일컫는 말. ② 도면의 선이 파랑색으로 인화된 도면을 ｢blue line print｣라 부르며, 달리  ｢whiteprint｣라고도 한다. ③ 원도 보호 또는 추가 기입을 위해 만든 ｢제2원도｣를  ｢mother print｣라고 부름.</t>
  </si>
  <si>
    <t>8337</t>
  </si>
  <si>
    <t>도면의 종류</t>
  </si>
  <si>
    <t>① 설계 초기단계에서 건축주의 요망‧입지조건, 기타 설계조건(design condition)에 의거하여, 기본구상을 도면화한 것을 계획 도면｢schematic drawings｣라 하며, 여기에는 각종 스케치, 아이소메트릭 또는 투시도를 작성하고 모형이 포함된다. ② 기본설계가 건축주에 의하여 승인되면 비로소 실시설계도의 작성에 착수함. 실시설계도를 일반적으로 working drawings이라 한다. ③ 실시설계도는 입찰도서의 일부가 되며 공사계약이 체결되면 계약도면으로서 계약도서의 일부가 된다. 공사 중에 현장에서 작성하는 소위 시공도를 shop drawings로 부른다. ④ 실시설계도의 종류는 건축물의 용도‧규모에 따라 다르지만, 대별하면 건축도면, 구조도면, 전기설비도면, 위생설비도면, 기계설비도면 등이 있다.</t>
  </si>
  <si>
    <t>8338</t>
  </si>
  <si>
    <t>도면의 크기</t>
  </si>
  <si>
    <t>도면의 크기와 위치 등은 KS 기계제도 규칙을 따른다.</t>
  </si>
  <si>
    <t>8339</t>
  </si>
  <si>
    <t>가설계단</t>
  </si>
  <si>
    <t>temporary stair, 假設階段</t>
  </si>
  <si>
    <t>산업 안전 보건 규칙에 따라, 공사 등을 위하여 설치하는 가설적인 계단을 말한다.</t>
  </si>
  <si>
    <t>834</t>
  </si>
  <si>
    <t>도면의 필요성</t>
  </si>
  <si>
    <t>설계자는 도면을 통하여 건설할 내용을 정확하고 신속하게 전달함으로써 효율성을 높일 수 있음.</t>
  </si>
  <si>
    <t>8340</t>
  </si>
  <si>
    <t>도면의 형식</t>
  </si>
  <si>
    <t>① 도면작성 방식에는 1개 품목을 1장에 표현하는 1품1장식과 여러 개 품목을 1 장에 표현하는 다품1장식이 있음. ② 1품1장식은 원가계산‧외주‧공정별 작업이나 도면 관리면에 편리하다. 품목수가 적거나 공정이 적을 때, 혹은 분업을 어려울 때에는 다품1장식을 채택한다.</t>
  </si>
  <si>
    <t>8341</t>
  </si>
  <si>
    <t>도면작성시의 유의할 점</t>
  </si>
  <si>
    <t>도면은, 1) 제도규칙을 따라 작성한다. 2) 한 도면에서는 동일 축척을 사용한다. 3) 건물의 규모와 구조에 따라 도면의 크기와 축척을 결정한다.</t>
  </si>
  <si>
    <t>8342</t>
  </si>
  <si>
    <t>도면지</t>
  </si>
  <si>
    <t>drawing paper, 圖面紙</t>
  </si>
  <si>
    <t>도면 작업에 적합한 용지.</t>
  </si>
  <si>
    <t>8343</t>
  </si>
  <si>
    <t>도목수</t>
  </si>
  <si>
    <t>chief carpenter, 都木手</t>
  </si>
  <si>
    <t>① 목수직(또는 장색)의 우두머리‧책임자. ② ＝도편수(都邊首).</t>
  </si>
  <si>
    <t>8344</t>
  </si>
  <si>
    <t>도미넌트컬러</t>
  </si>
  <si>
    <t>배색에 있어 기본이 되는 색=주조색(主調色).</t>
  </si>
  <si>
    <t>8345</t>
  </si>
  <si>
    <t>도박장</t>
  </si>
  <si>
    <t>casino house, 賭博場</t>
  </si>
  <si>
    <t>① 돈을 걸고 게임을 하는 장소. ② 호텔 부속 시설로 설치되며, 외국인을 대상으로 한다.</t>
  </si>
  <si>
    <t>8347</t>
  </si>
  <si>
    <t>도배</t>
  </si>
  <si>
    <t>papering, paper hanging, 塗褙</t>
  </si>
  <si>
    <t>① 벽이나 반자를 종이로 바르는 것. ② 최근에는 새로운 벽면재료가 많이 생산되어 실내의 분위기를 마음껏 다양하게 조성할 수 있게 됨.</t>
  </si>
  <si>
    <t>8348</t>
  </si>
  <si>
    <t>도배공</t>
  </si>
  <si>
    <t>paper hanger, 塗褙工</t>
  </si>
  <si>
    <t>① 벽‧천장‧창문 등에 종이‧헝겊 등의 바름을 전문으로 하는 기능공. ② ⇨도배장이(＝).</t>
  </si>
  <si>
    <t>8349</t>
  </si>
  <si>
    <t>가설계획도</t>
  </si>
  <si>
    <t>temporary planning drawing, 假設計劃圖</t>
  </si>
  <si>
    <t>임시적으로 수행되는 가설공사를 위하여, 가설 건물, 공사용 도로, 작업장 및 적치장, 가설 기계 등의 현장계획을 나타낸 도면으로서 공사 완료 후 해체, 정리, 철거가 용이하도록 계획한다.</t>
  </si>
  <si>
    <t>835</t>
  </si>
  <si>
    <t>도배공사</t>
  </si>
  <si>
    <t>paper hanging work, paper hangers work, 塗褙工事</t>
  </si>
  <si>
    <t>① 바닥‧벽‧천장 또는 창호 등에 종이‧천 또는 비닐 지포 등을 붙여 대는 공사. ② 재료에는 도배지‧창호지‧장판지‧풀‧접착제 등이 있음.</t>
  </si>
  <si>
    <t>8350</t>
  </si>
  <si>
    <t>도배장이</t>
  </si>
  <si>
    <t>paper hanger, 塗褙匠－</t>
  </si>
  <si>
    <t>① 도배하는 일을 업(業)으로 삼는 사람. ② ⇨도배공(＝).</t>
  </si>
  <si>
    <t>8351</t>
  </si>
  <si>
    <t>도배장판</t>
  </si>
  <si>
    <t>塗褙壯板</t>
  </si>
  <si>
    <t>① 벽‧천장‧창호지 창문 등을 종이로 바르고 바닥에 장판지를 발라 붙이는 일의 총칭. ② 도배와 장판.</t>
  </si>
  <si>
    <t>8352</t>
  </si>
  <si>
    <t>도배지</t>
  </si>
  <si>
    <t>wall paper, 塗褙紙</t>
  </si>
  <si>
    <t>① 도배용의 종이나 천 등의 재료. ② 초배지‧재배지‧정배지(正褙紙)가 있다. 1) 초배지:한지(韓紙:참지‧백지)‧피지(皮紙)‧마분지(馬糞紙) 등 헌 종이. 2) 재배지 ;양지(갱지‧신문지)‧정배지의 밑바름용 재배지 또는 정배지포에 배정(背幀)하는 종이는 깨끗한 종이로 함. 3) 정배지포(紙布반자지‧벽지‧돋움지‧굽도리지 등 정배지는 무늬‧색깔 등이 균일한 종이‧갈포지(葛布紙)‧천‧플라스틱재가 쓰임. 4) 특수용지선지(宣紙)‧화지(畵紙) 등.</t>
  </si>
  <si>
    <t>8353</t>
  </si>
  <si>
    <t>도법</t>
  </si>
  <si>
    <t>drawing, draftsmanship, 圖法</t>
  </si>
  <si>
    <t>① 점‧선‧문자‧기호 등을 이용하여 언어와 문장에 의하지 않고 일정한 도법‧규약에 따라 하나의 도면으로써 설계자의 의사가 정확, 상세히 나타날 수 있게 그리는 것. ② 설계자의 생각하는 제작계획을 구체화하는데 뜻이 있음. ③ 분류:평면도법‧투상도법(＝투영도법＝입체도법)‧투시도법 등이 있음.</t>
  </si>
  <si>
    <t>8354</t>
  </si>
  <si>
    <t>도벽</t>
  </si>
  <si>
    <t>plastering wall, 塗壁</t>
  </si>
  <si>
    <t>벽에 종이나 흙을 바름.</t>
  </si>
  <si>
    <t>8355</t>
  </si>
  <si>
    <t>도보권</t>
  </si>
  <si>
    <t>walking sphere； walking distance, 徒步圈</t>
  </si>
  <si>
    <t>외부의 물리적인 위협과 제지를 받지않고 본인의 의지에 따라 원하는 목적지까지 안전하게 걸을 수 있는 환경과 조건을 갖춘 거리와 영역</t>
  </si>
  <si>
    <t>8356</t>
  </si>
  <si>
    <t>도분</t>
  </si>
  <si>
    <t>塗粉</t>
  </si>
  <si>
    <t>흰 분을 칠함.</t>
  </si>
  <si>
    <t>8357</t>
  </si>
  <si>
    <t>도서관</t>
  </si>
  <si>
    <t>library</t>
  </si>
  <si>
    <t>도서 및 기타 문서, 기록물, 출판물 등의 정보를 수집‧정리‧보존해서 이용자들에게 서비스하는 문화 기관.</t>
  </si>
  <si>
    <t>8359</t>
  </si>
  <si>
    <t>가설공사</t>
  </si>
  <si>
    <t>temporary work, 假設工事</t>
  </si>
  <si>
    <t>① 공사 완성을 목적으로 공사기간 중 일시적으로 설비한 제반시설 및 수단의 총칭. ② 가설은 그 완성한 자체가 공사목적물에 직접 부가되지 않는 것으로 공통적 가설, 직접적 가설로 분류됨. 전자는 전반공사에 공통되는 것(울타리‧가설건물‧도로‧공사용 급수‧전기 등)이고, 후자는 특정의 공사를 위한 것임. ③ 공사완료 후에는 해체‧철거‧정리되며, 일반적으로 설계도서엔 표시되지 않고, 시방서에도 간단한 지시가 있을 뿐 보통 시공자에 일임함. ④ 제반공사에 큰 영향을 주므로 시공자는 사전 계획의 수립‧시행 등에 세밀한 인식‧연구‧경험을 요함. ⑤ 우리나라에서는 시방서의 처음에 가설공사에 대하여 기술하지만, 영‧미에서는 계약의 일반조건(一般條件；general conditions of contract) 중에 기술하는 것이 보통.</t>
  </si>
  <si>
    <t>836</t>
  </si>
  <si>
    <t>도서관 네트워크</t>
  </si>
  <si>
    <t>여러 도서관이 자료 및 정보 수집과 정리, 보존, 제공 서비스 등 여러 측면에서 서로 도움을 주는 체계를 말한다.</t>
  </si>
  <si>
    <t>8360</t>
  </si>
  <si>
    <t>도서관 서비스망</t>
  </si>
  <si>
    <t>중앙 도서관을 중심으로 여러 도서관을 연결하여, 해당 지역에 공공 도서관 서비스를 제공하는 연결망을 말한다..</t>
  </si>
  <si>
    <t>8361</t>
  </si>
  <si>
    <t>도서관건축</t>
  </si>
  <si>
    <t>library architecture, 圖書館建築</t>
  </si>
  <si>
    <t>① 도서관은 정보의 축적과 공유를 목적으로하는 시설로서  쾌적한 환경을 제공하여 사용자들이 이용하기에 편리하여야 한다. ② 도서관의 주요 공간은 서고, 열람실이며 이들의 사용방식에 따라  폐가식, 안전개가식, 개가식으로 분류한다.</t>
  </si>
  <si>
    <t>8363</t>
  </si>
  <si>
    <t>도서실</t>
  </si>
  <si>
    <t>library room</t>
  </si>
  <si>
    <t>도서, 잡지, 신문, 교재 등 자료의 열람, 대출, 독서지도를 목적으로 시설 내에 설치하는 작은 도서관을 말한다.</t>
  </si>
  <si>
    <t>8364</t>
  </si>
  <si>
    <t>도성</t>
  </si>
  <si>
    <t>capital； castle town, 都城</t>
  </si>
  <si>
    <t>①임금이나 황제가 있던 도읍지가 성으로 이루어져 있었다는 유래에서 서울을 이르던 말. ②그 지역의 중심지로서 안보, 행정, 군사 요충지 역할을 하는 성곽과 그 영역</t>
  </si>
  <si>
    <t>8365</t>
  </si>
  <si>
    <t>도세레트</t>
  </si>
  <si>
    <t>dosseret</t>
  </si>
  <si>
    <t>비잔틴 건축에서 5~6세기에 유행했던 아치와 주두(柱頭) 사이에 설치되는 보조적 주두.</t>
  </si>
  <si>
    <t>8366</t>
  </si>
  <si>
    <t>도수 시설</t>
  </si>
  <si>
    <t>installation for heading of water [conveyance of water]</t>
  </si>
  <si>
    <t>수도용으로 채취한 물을 정수장으로 보내기 위한 개거, 암거, 터널 등의 수로나 이에 부수되는 펌프장 등을 포함한 시설. 자연유하식과 펌프 압송식이 있다.</t>
  </si>
  <si>
    <t>8367</t>
  </si>
  <si>
    <t>도수로</t>
  </si>
  <si>
    <t>head race； driving channel</t>
  </si>
  <si>
    <t>도수 시설 가운데 개거, 암거, 터널 등의 수로 부분을 일컫는다.</t>
  </si>
  <si>
    <t>8368</t>
  </si>
  <si>
    <t>가설공사비</t>
  </si>
  <si>
    <t>temporary work cost, 假設工事費</t>
  </si>
  <si>
    <t>① 가설공사를 하기 위하여 필요한 비용. ② 보통 본 공사비의 5～10%를 침.</t>
  </si>
  <si>
    <t>837</t>
  </si>
  <si>
    <t>도시</t>
  </si>
  <si>
    <t>city； town</t>
  </si>
  <si>
    <t>많은 인구가 모여 살며 그 지역을 기반으로 정치, 경제, 문화, 교육 등 집약된 역량을 발휘할 수 있는 중심이 되는 곳</t>
  </si>
  <si>
    <t>8370</t>
  </si>
  <si>
    <t>도시 가스</t>
  </si>
  <si>
    <t>city gas</t>
  </si>
  <si>
    <t>석탄 가스, 석유 가스, 천연 가스 등을 그대로 또는 혼합하여 소정의 발열량, 연소 속도로 해서 가스 사업자가 일반 수요자에 공급하는 연료 가스.</t>
  </si>
  <si>
    <t>8371</t>
  </si>
  <si>
    <t>도시 가스 주관</t>
  </si>
  <si>
    <t>main pipe of city gas</t>
  </si>
  <si>
    <t>도시 가스의 공급 도관에 대한 주요 간선 부분을 일컫는다.</t>
  </si>
  <si>
    <t>8372</t>
  </si>
  <si>
    <t>도시 가스관</t>
  </si>
  <si>
    <t>city gas pipe</t>
  </si>
  <si>
    <t>도시 가스를 일반 수요가에 공급하기 위해 사용되는 도관. 저/중/고압의 배관이 있고 배관 재료는 가스 사업법으로 규제되어 있다.</t>
  </si>
  <si>
    <t>8373</t>
  </si>
  <si>
    <t>도시 개발 구역</t>
  </si>
  <si>
    <t>urban development area, 都市 開發 區域</t>
  </si>
  <si>
    <t>일정한 면적에 주거, 상업, 산업, 유통, 정보통신, 생태, 문화, 보건 및 복지 등의 집약된 기능을 갖춘 단지 또는 시가지 조성을 위하여 도시개발법 등 관련법에 따라 지정 고시된 구역</t>
  </si>
  <si>
    <t>8374</t>
  </si>
  <si>
    <t>도시 개발 자금</t>
  </si>
  <si>
    <t>urban development fund, 都市 開發 資金</t>
  </si>
  <si>
    <t>법으로 지정된 도시개발 구역에서의 개발사업시 그 시행비용을 규정에 따라 일부 국고에서 보조받거나 융자 할 수 있다.</t>
  </si>
  <si>
    <t>8375</t>
  </si>
  <si>
    <t>도시 갱신</t>
  </si>
  <si>
    <t>urban renewal, 都市 更新</t>
  </si>
  <si>
    <t>노후되고 낙후되어 현대의 도시생활 패턴에 맞지않는 기존 도시에 대한 도시재생, 도시재개발, 주거환경개선 등을 의미하며 도시를 새롭게 변모시키고 활력을 불어넣어 본래의 기능과 역할을 회복 또는 증대할 수 있도록 조치하는 행정 행위</t>
  </si>
  <si>
    <t>8376</t>
  </si>
  <si>
    <t>도시 거주</t>
  </si>
  <si>
    <t>urban dwelling, 都市 居住</t>
  </si>
  <si>
    <t>도시지역에 살며 생활을 영위한다는 것</t>
  </si>
  <si>
    <t>8377</t>
  </si>
  <si>
    <t>도시 경관</t>
  </si>
  <si>
    <t>urban landscape, 都市 景觀</t>
  </si>
  <si>
    <t>도시 공간에 존재하는 자연적 요소와 인간에 의해 형성된 건물이나 구조물, 시설 등의 도시 구성물이 어우러져 만들어 내는 전망.</t>
  </si>
  <si>
    <t>8379</t>
  </si>
  <si>
    <t>가설공작물</t>
  </si>
  <si>
    <t>temporary construction, 假設工作物</t>
  </si>
  <si>
    <t>가설공작물에는 가설울타리, 구대(構臺)‧재료둘 곳 설비‧하양(荷揚)설비‧운반로설비‧보양설비‧안전설비 등이 있음.</t>
  </si>
  <si>
    <t>838</t>
  </si>
  <si>
    <t>도시 경영</t>
  </si>
  <si>
    <t>municipal management</t>
  </si>
  <si>
    <t>도시에 대한 행정적 관리적 측면에서의 건물과 공공시설들을 보호 감독하고, 기능 및 효용성의 정도를 파악 조치하는 등 유지관리에 있어 지속적으로 행하는 총체적 행위</t>
  </si>
  <si>
    <t>8380</t>
  </si>
  <si>
    <t>도시 계획</t>
  </si>
  <si>
    <t>town planning; city planning； urban planning, 都市 計劃</t>
  </si>
  <si>
    <t>①인간의 정주지와 주거공간, 활동기능을 능률적이고 효과적으로 도시공간에 배치하는 작업으로 인구증가, 교통량, 주택수요, 문화 교육의 충실도, 산업구조의 장래변화, 생활양식의 변화 등에 관한 통계자료를 수집하고 분석하여 조치하는 종합계획 ②도시의 건전한 발전을 도모하고 공공의 안녕질서와 공공복리의 증진을 위한 토지이용, 교통, 산업, 보안, 국방, 후생 및 문화에 관한 일련의 체계적인 법상 계획</t>
  </si>
  <si>
    <t>8381</t>
  </si>
  <si>
    <t>도시계획구역</t>
  </si>
  <si>
    <t>city planning area, 都市計劃區域</t>
  </si>
  <si>
    <t>국토의 계획 및 이용에 관한 법률에 의해 결정된 지역에 도시계획이 실시될 구역을 말하며, 각종 도시계획사업이 시행되고, 지역지구제를 실시하며 건설 및 개발행위에 대하여 일정한 규제가 존재하는 영역</t>
  </si>
  <si>
    <t>8382</t>
  </si>
  <si>
    <t>도시 계획 기초 조사</t>
  </si>
  <si>
    <t>basic survey of city planning, 都市 計劃 基礎 調査</t>
  </si>
  <si>
    <t>도시계획을 실시하고자 하는 구역의 산업, 토지이용, 인구, 교통 등 실태 및 미래의 변화추세 및 추정치를 계산하고 도출하기 위하여 5년 주기로 실시하는 도시계획 수립을 위한 기본적이며 계량화된 정보 조사 행위</t>
  </si>
  <si>
    <t>8384</t>
  </si>
  <si>
    <t>도시 계획 도로</t>
  </si>
  <si>
    <t>city planning road, 都市 計劃 道路</t>
  </si>
  <si>
    <t>국토교통부령 도시군계획시설의 결정 구조 및 설치 기준에 관한 규칙에 의거 사용 및 형태별, 규모별, 기능별로 구분지어진 국가 및 지자체의 관리 감독을 받는 기간 및 공공시설물인 도로</t>
  </si>
  <si>
    <t>8385</t>
  </si>
  <si>
    <t>도시 계획 사업</t>
  </si>
  <si>
    <t>city planning project, 都市 計劃 事業</t>
  </si>
  <si>
    <t>도시계획의 이념과 정책을 도시계획구역에 실현하려는 행위로서 도시관리계획을 시행하기 위한 사업이며,국토의 계획 및 이용에 관한 법률로 정하는 도시계획시설사업, 도시개발법으로 정하는 도시개발사업, 도시및주거환경정비법에 따른 정비사업 따위가 있다.</t>
  </si>
  <si>
    <t>8386</t>
  </si>
  <si>
    <t>도시 계획 시설</t>
  </si>
  <si>
    <t>city planning facilities, 都市 計劃 施設</t>
  </si>
  <si>
    <t>국토의 계획 및 이용에 관한 법률에 의한 도시계획으로 결정된 다음의 계획에 의해 설치되는 시설을 말한다. 도로·광장·주차장·자동차정류장·철도·궤도·삭도·하천·운하·항만·공항·녹지·공원·운동장·유원지·관망탑·공공공지·공용의 청사·학교·도서관·시장·수도·하수도·공동구·도살장·공동묘지·화장장·폐기물처리시설·수질오염방지시설·전기공급설비·저수지·방풍설비·가스공급설비·유류저장 및 송유설비·유통업무설비·방수설비·방화설비·사방설비·방조설비·열공급설비의 시설 기타 대통령령으로 정하는 시설의 설치·정비·개량에 관한 계획</t>
  </si>
  <si>
    <t>8387</t>
  </si>
  <si>
    <t>도시 계획 심의회</t>
  </si>
  <si>
    <t>city planning commission, 都市 計劃 審議會</t>
  </si>
  <si>
    <t>국토의 계획 및 이용에 관한 법률에 의거 중앙 및 지자체에 설치되어 개발행위의 허가, 지구단위계획 관련 사항 및 사업의 진행, 도시관리계획의 지정 및 변경 등을 심도있게 논의하는 심의위원 회의 조직</t>
  </si>
  <si>
    <t>8388</t>
  </si>
  <si>
    <t>도시 계획 제도</t>
  </si>
  <si>
    <t>city planning control system</t>
  </si>
  <si>
    <t>도시 계획은 국토의 계획 및 이용에 관한 법률에 의거하여야 한다.</t>
  </si>
  <si>
    <t>8389</t>
  </si>
  <si>
    <t>가설담장</t>
  </si>
  <si>
    <t>⇨가설울타리.</t>
  </si>
  <si>
    <t>839</t>
  </si>
  <si>
    <t>도시 계획 제한</t>
  </si>
  <si>
    <t>city planning control, 都市 計劃 制限</t>
  </si>
  <si>
    <t>도시계획구역 안에서 일정한 규모의 개발 및 조성, 형질변경, 건축행위 등을 규제하는 조치</t>
  </si>
  <si>
    <t>8390</t>
  </si>
  <si>
    <t>도시 계획도</t>
  </si>
  <si>
    <t>city planning map, 都市 計劃圖</t>
  </si>
  <si>
    <t>도시계획의 입안에 필요한 조사자료인 각종 현황도, 지역지구나 가로 등의 계획 내용을 나타내는 계획도로서 도시계획법에 따라 확정된 도시계획선과 용도별 지역, 지구, 도시계획시설 등의 도시계획 상황과 면적, 고시일자 도시계획시설 코드를 포함한다</t>
  </si>
  <si>
    <t>8391</t>
  </si>
  <si>
    <t>도시 계획세</t>
  </si>
  <si>
    <t>city planning tax, 都市 計劃稅</t>
  </si>
  <si>
    <t>과거 지방세의 한 가지로 현재는 보유세 등 재산세로 편입되었으며, 도시계획사업으로 인하여 이익을 받게 되는 토지와 가옥의 소유자에게 부과하는 세금</t>
  </si>
  <si>
    <t>8392</t>
  </si>
  <si>
    <t>도시 고속 도로</t>
  </si>
  <si>
    <t>urban expressway, 道試 高速 道路</t>
  </si>
  <si>
    <t>교통난을 해소하고자 도시와 도시 또는 도심과 외곽을 연결하고 구역별로 정해진 나들목으로만 출입이 제한되는 왕복 자동차 고속전용도로</t>
  </si>
  <si>
    <t>8393</t>
  </si>
  <si>
    <t>도시 고속 철도</t>
  </si>
  <si>
    <t>urban rapid transit, 都市 高速 鐵道</t>
  </si>
  <si>
    <t>도시와 도시를 연결하고 도시내로의 접근성과 경유지의 선택 등이 편리하며 많은 수의 승객을 빠르게 이동시키기 위하여 건설한 전용궤도 사용 철도</t>
  </si>
  <si>
    <t>8394</t>
  </si>
  <si>
    <t>도시 공간</t>
  </si>
  <si>
    <t>urban space</t>
  </si>
  <si>
    <t>도시영역에 포함되어 있어 정주하고 있는 사람들로 하여금 일상적인 생활과 교통, 생산활동 등이 지속적이고 안정적으로 이뤄질 수 있는 토지와 시설, 영향권의 총합적 개념</t>
  </si>
  <si>
    <t>8395</t>
  </si>
  <si>
    <t>도시 공간 위험 지수</t>
  </si>
  <si>
    <t>risk index of urban space, 都市 空間 危險 指數</t>
  </si>
  <si>
    <t>집중호우 피해와 홍수, 교통의 마비, 대형화재, 지하구조물 재난, 터널 및 교량의 붕괴, 각종 도시기반시설의 심각한 피해 등 인구집약적인 도시 생활에서의 발생 가능한 위험도를 정량적으로 산정하여 나타낸 수치</t>
  </si>
  <si>
    <t>8396</t>
  </si>
  <si>
    <t>도시 공공 시설</t>
  </si>
  <si>
    <t>public urban facilities, 都市 公共 施設</t>
  </si>
  <si>
    <t>공공의 업무와 용도로 사용되는 시설로서 국토의 계획 및 이용에 관한 법률, 도시개발법 등 시설별 규제법에 의해 지정되고 공공성의 관점에서 분류된 도시시설을 말하며 이용층이 넓고 특정되지않은 도시시설과 공공적인 관리 소유에 의한 공익시설로 나뉜다.</t>
  </si>
  <si>
    <t>8397</t>
  </si>
  <si>
    <t>도시 공급 처리 시설</t>
  </si>
  <si>
    <t>public utility services, 都市 供給 處理 施設</t>
  </si>
  <si>
    <t>도시의 순환기능 및 에너지 공급에 필수 불가결한 시설로서 상하수도, 쓰레기처리장, 전력공급설비, 가스공급설비, 지역 냉난방 시설 등</t>
  </si>
  <si>
    <t>8398</t>
  </si>
  <si>
    <t>도시 공영 교통</t>
  </si>
  <si>
    <t>municipal transportation, 都市 公營 交通</t>
  </si>
  <si>
    <t>도시 교통 수단의 운영과 관리를 시 또는 공공기관에서 전면적으로 경영하거나 민간에 운영비의 일부를 보조하여 시민과 이용자에게 교통의 공공 서비스로서 제공하는 것</t>
  </si>
  <si>
    <t>8399</t>
  </si>
  <si>
    <t>3핀식 골조</t>
  </si>
  <si>
    <t>three hinged frame</t>
  </si>
  <si>
    <t>프레임 또는 아치형상의 구조물로 양지점과 중앙부분에 힌지(핀)가 있는 구조. 정정 골조의 대표적인 형식</t>
  </si>
  <si>
    <t>84</t>
  </si>
  <si>
    <t>가설등기</t>
  </si>
  <si>
    <t>假設登記</t>
  </si>
  <si>
    <t>① 본 등기의 순위 보전을 위하여 실시하는 예비 등기를 말한다. ② 가등기는 그것만으로는 등기로서의 효력이 없으나, 후에 본등기를 하면 그 본등기의 순위는 가등기의 순위에 의한다</t>
  </si>
  <si>
    <t>840</t>
  </si>
  <si>
    <t>도시 공원</t>
  </si>
  <si>
    <t>city park: urban park, 都市 公園</t>
  </si>
  <si>
    <t>도시에서 시민의 휴양 공간을 제공함과 동시에 도시 환경의 정비, 개선 등을 위해 설치 되는 도시 시설.</t>
  </si>
  <si>
    <t>8400</t>
  </si>
  <si>
    <t>도시 관광 여행</t>
  </si>
  <si>
    <t>urban tourism, 都市 觀光 旅行</t>
  </si>
  <si>
    <t>도시내 관광명소를 전용버스등 대중교통을 이용하여 정해진 경로를 순환하며 개략적인 설명을 듣고 관광을 즐기는 여행</t>
  </si>
  <si>
    <t>8401</t>
  </si>
  <si>
    <t>도시 교통권</t>
  </si>
  <si>
    <t>urban transportation area, 都市 交通權</t>
  </si>
  <si>
    <t>도시로의 출퇴근, 통학, 쇼핑, 모임 등 일상적인 생활을 영위하며 즐길 수 있는 교통의 효율적인 도달 거리 영역</t>
  </si>
  <si>
    <t>8402</t>
  </si>
  <si>
    <t>도시 구조</t>
  </si>
  <si>
    <t>urban structure, 都市 構造</t>
  </si>
  <si>
    <t>도시의 성격과 기능을 결정하고 규정지을 수 있는 경제, 사회, 문화적 구성요소 간의 집단적 연관관계와 작동체계의 구조</t>
  </si>
  <si>
    <t>8403</t>
  </si>
  <si>
    <t>도시 국가</t>
  </si>
  <si>
    <t>city state, 都市 國家</t>
  </si>
  <si>
    <t>①도시 하나가 국가로서 외부로 부터의 자유독립, 내부에서의 자치 그밖에 정치, 경제, 행정, 안보에 있어 자주적인 소규모 국가형태 ②규정된 영토에 대해 통치권을 가지고 정치, 경제, 문화 생활의 중심지 및 선도자 역할을 하는 독립된 도시의 정치체계</t>
  </si>
  <si>
    <t>8404</t>
  </si>
  <si>
    <t>도시 기간 공원</t>
  </si>
  <si>
    <t>basic park of city, 都市 基幹 公園</t>
  </si>
  <si>
    <t>도시의 구조 및 체계상 중요하고도 일정한 역할을 담당하고 있는 필수적인 공원</t>
  </si>
  <si>
    <t>8405</t>
  </si>
  <si>
    <t>도시 기본 계획</t>
  </si>
  <si>
    <t>urban general plan, 都市 基本 計劃</t>
  </si>
  <si>
    <t>①국토종합계획, 광역도시계획 등 상위계획의 내용을 수용하여 도시가 지향하여야 할 바람직한 미래상을 제시하고 장기적인 발전 방향을 모색하는 도시계획의 최상위 법정계획 ②도시기본계획은 원칙적으로 특별시,광역시,시,군을 대상으로 수립하며, 목표연도는 계획수립 시점으로부터 20년을 기준으로 하고 5년마다 도시기본계획의 타당성을 전반적으로 재검토하여 이를 정비하고, 여건변화로 인하여 내용의 일부 조정이 필요한 경우에는 도시기본계획을 변경할 수 있다.</t>
  </si>
  <si>
    <t>8406</t>
  </si>
  <si>
    <t>도시 기본 계획도</t>
  </si>
  <si>
    <t>map of urban general plan, 都市 基本 計劃圖</t>
  </si>
  <si>
    <t>도시전체에 대한 미래의 발전계획을 표현하고 도시기본계획을 확정 공포하는데 필수적인 지형도면</t>
  </si>
  <si>
    <t>8407</t>
  </si>
  <si>
    <t>도시 기상</t>
  </si>
  <si>
    <t>urban meteorology, 都市 氣象</t>
  </si>
  <si>
    <t>도시지역의 기상이나 기후의 상태는 도시를 둘러싸고 있는 도시 주변의 교외 지대와 비교하여 도로의 포장, 공장과 가옥의 집중, 차량의 증가 등 여러가지 점에서 차이가 있는데 이러한 도시만의 특수한 기상, 기후를 표현하는 용어</t>
  </si>
  <si>
    <t>8408</t>
  </si>
  <si>
    <t>도시 기후</t>
  </si>
  <si>
    <t>urban climate； city climate, 都市 氣候</t>
  </si>
  <si>
    <t>도시발달에 의해 도시 중심부는 가옥이나 공장의 집중, 도로의 포장, 차량의 증가 등으로 주변지역보다 기온이 높고 습도는 낮으며 풍속이 약한 특징을 보이는 도시 특유의 기후</t>
  </si>
  <si>
    <t>8409</t>
  </si>
  <si>
    <t>가설띠장</t>
  </si>
  <si>
    <t>temporary brace, 假設－</t>
  </si>
  <si>
    <t>가설적인 띠장.</t>
  </si>
  <si>
    <t>841</t>
  </si>
  <si>
    <t>도시 녹지</t>
  </si>
  <si>
    <t>urban green, 都市 綠地</t>
  </si>
  <si>
    <t>도시공원 및 녹지에 관한 법률에 의해 관리되거나 도시의 생태계 보전 및 환경보호를 위하여 조성되는 도시내에 존재하는 녹지</t>
  </si>
  <si>
    <t>8410</t>
  </si>
  <si>
    <t>도시 녹화</t>
  </si>
  <si>
    <t>urban planting; urban revegetation</t>
  </si>
  <si>
    <t>도시의 수경, 환경 보전, 방재 등을 위해 도시 공원, 가로수뿐 아니라 일반 부지 내도 포함해서 푸르름을 창출, 복원하거나 보전하는 것. 주로 인위적 수단에 의해 푸르름을 도입하는 것을 말한다. ⇨녹화, 녹화율.</t>
  </si>
  <si>
    <t>8411</t>
  </si>
  <si>
    <t>도시 대화재</t>
  </si>
  <si>
    <t>urban great fire, 都市 大火災</t>
  </si>
  <si>
    <t>방재력이 취약한 도시에서 발생하는 대규모 화재</t>
  </si>
  <si>
    <t>8412</t>
  </si>
  <si>
    <t>도시 마스터 플랜</t>
  </si>
  <si>
    <t>city master plan</t>
  </si>
  <si>
    <t>신도시개발 및 조성계획에 대하여 전반적인 사업의 목적과 의도, 추진방향 등을 표현한 전체 기본계획</t>
  </si>
  <si>
    <t>8414</t>
  </si>
  <si>
    <t>도시 문제</t>
  </si>
  <si>
    <t>urban problem, 都市 問題</t>
  </si>
  <si>
    <t>산업화와 도시화의 진행으로 도시인구가 기하급수적으로 증가하면서 야기된 주택, 환경, 교통문제 등 급격한 도시화로 인해 나타나는 사회문제의 총칭</t>
  </si>
  <si>
    <t>8415</t>
  </si>
  <si>
    <t>도시 방재</t>
  </si>
  <si>
    <t>urban disaster prevention</t>
  </si>
  <si>
    <t>인구나 산업이 집중하는 고도로 도시화된 사회가 갖는 취약성에 의해 일어나는 재해를 방지하기 위한 도시에 특유한 대책.</t>
  </si>
  <si>
    <t>8416</t>
  </si>
  <si>
    <t>도시 방재 계획</t>
  </si>
  <si>
    <t>urban disaster prevention planning, 都市 防災 計劃</t>
  </si>
  <si>
    <t>도시의 기능과 안녕에 지장을 줄 수 있는 규모의 재해에 대처하고 신속한 구조 및 복구 활동을 조치하기 위한 비상시 긴급대처 계획</t>
  </si>
  <si>
    <t>8417</t>
  </si>
  <si>
    <t>도시 방재 진단</t>
  </si>
  <si>
    <t>program of urban disaster prevention, 都市 防災 診斷</t>
  </si>
  <si>
    <t>도시의 기능과 역할에 지장을 줄 수 있는 규모의 재난에 대비하여 공공의 도시기반시설 등의 작동유무 및 신속한 복구의 범위와 정도를 파악하기위한 사전 정밀조사 작업</t>
  </si>
  <si>
    <t>8418</t>
  </si>
  <si>
    <t>도시 보전</t>
  </si>
  <si>
    <t>urban conservation, 都市 保全</t>
  </si>
  <si>
    <t>도시가 지닌 천부의 혜택을 유효하게 활용하고 예로부터 전해 내려오는 문화를 이해하여 다음 세대에 계승할 수 있도록 잘 보호하고 유지하는 행위</t>
  </si>
  <si>
    <t>8419</t>
  </si>
  <si>
    <t>가설료</t>
  </si>
  <si>
    <t>installation cost, 假設料</t>
  </si>
  <si>
    <t>전선 등을 가설하여 주고 받아들이는 수수료.</t>
  </si>
  <si>
    <t>842</t>
  </si>
  <si>
    <t>도시 분류</t>
  </si>
  <si>
    <t>classification of city, 都市 分類</t>
  </si>
  <si>
    <t>특화된 기능, 규모, 특성 따위에 따라 도시를 나누는 일</t>
  </si>
  <si>
    <t>8420</t>
  </si>
  <si>
    <t>도시 생태학</t>
  </si>
  <si>
    <t>urban ecology, 都市 生態學</t>
  </si>
  <si>
    <t>도시속의 자연이나 생물군집 등 도시와 인간을 포함하여 하나의 생태계로 보고 도시에 있는 생물집단이나 도시시스템을 연구하는 생태학의 한 분야</t>
  </si>
  <si>
    <t>8421</t>
  </si>
  <si>
    <t>도시 선언</t>
  </si>
  <si>
    <t>declaration of city, 都市 宣言</t>
  </si>
  <si>
    <t>도시기본계획의 목표와 이념 아래에 미래의 비젼과 발전 방향을 국가와 시민들에게 공표하는 행위</t>
  </si>
  <si>
    <t>8422</t>
  </si>
  <si>
    <t>도시 설계</t>
  </si>
  <si>
    <t>urban design, 都市 設計</t>
  </si>
  <si>
    <t>도시지역에 형태를 주고 도시환경을 의도적으로 구성하는 기법으로서 특정도시 시설의 개별적 설계가 아니라 모든 시설 사이의 시간적, 공간적 활동들을 연결시키기 위한 상관적 배치의 계획. 따라서 도시설계는 그 도시의 전체 또는 부분에 대한 공간적 상관성을 포괄적으로 분석하여 도면으로 나타내는 작업이라 할 수 있으며 구성요소간의 조화와 균형을 찾아내는 것이 중요하다.</t>
  </si>
  <si>
    <t>8423</t>
  </si>
  <si>
    <t>도시 설비</t>
  </si>
  <si>
    <t>urban installations； urban equipment, 都市 設備</t>
  </si>
  <si>
    <t>도시내의 생활과 기능을 원활하게 작동시키기 위한 상하수도, 전력, 정보, 통신, 난방, 쓰레기 처리 등의 공공설비시설</t>
  </si>
  <si>
    <t>8424</t>
  </si>
  <si>
    <t>도시 소음</t>
  </si>
  <si>
    <t>urban noise</t>
  </si>
  <si>
    <t>도로 교통 소음 등, 도시 특유의 소음. 고층 건물의 상부에서는 도시 전체로부터의 소음이 정상적으로 들린다.</t>
  </si>
  <si>
    <t>8425</t>
  </si>
  <si>
    <t>도시 수복</t>
  </si>
  <si>
    <t>urban rehabilitation, 都市 收復</t>
  </si>
  <si>
    <t>본래의 도시 기능과 역할을 회복하되 문화와 전통이 상당부분 지속될 수 있도록 하기 위한 도시재생의 활동 및 집행 정책</t>
  </si>
  <si>
    <t>8426</t>
  </si>
  <si>
    <t>도시 수해</t>
  </si>
  <si>
    <t>flood damage, 都市 水害</t>
  </si>
  <si>
    <t>급격한 폭우 등으로 도시를 통과하는 하천의 범람, 우수 관로의 용량초과로 발생하는 역류가 원인이 되어 상대적으로 저지대에 피해를 입히는 재해</t>
  </si>
  <si>
    <t>8427</t>
  </si>
  <si>
    <t>도시 시설</t>
  </si>
  <si>
    <t>urban facilities； public facilities, 都市 施設</t>
  </si>
  <si>
    <t>도시를 형성하는 데 있어 필요에 따라 도시 계획으로 정하는 시설. 도로, 공공 공지, 하수도, 하천수로, 학교, 병원, 시장 등 다수의 시설이 있다.</t>
  </si>
  <si>
    <t>8428</t>
  </si>
  <si>
    <t>도시 에너지</t>
  </si>
  <si>
    <t>urban energy</t>
  </si>
  <si>
    <t>도시 생활을 유지하기 위한 모든 에너지 및 도시 활동의 결과로서 나온 폐기 에너지와 배출물.</t>
  </si>
  <si>
    <t>8429</t>
  </si>
  <si>
    <t>가설물</t>
  </si>
  <si>
    <t>가설 건축물. 일시적 사용 목적의 건축물. 재해 시 임시 건축물, 공사 가설 사무소 등</t>
  </si>
  <si>
    <t>843</t>
  </si>
  <si>
    <t>도시 온도</t>
  </si>
  <si>
    <t>urban temperature</t>
  </si>
  <si>
    <t>도시의 중심부 기온. 교외와 비교해서 고온이 되는 현상이 19세기 중반 무렵 관측값에 의해 확인되었다. ⇨도시 기후, 도시 기상, 히트 아일랜드.</t>
  </si>
  <si>
    <t>8430</t>
  </si>
  <si>
    <t>도시 용수</t>
  </si>
  <si>
    <t>municipal water</t>
  </si>
  <si>
    <t>도시에서의 생활, 업무, 생산 활동, 방재 등에 필요한 물로, 일반 생활에 필요한 생활 용수와 공업용으로 쓰이는 공업 용수의 총칭.</t>
  </si>
  <si>
    <t>8431</t>
  </si>
  <si>
    <t>도시 재개발</t>
  </si>
  <si>
    <t>urban redevelopment, 都市 再開發</t>
  </si>
  <si>
    <t>시간의 경과에 따라 현대사회에 적응할 수 없는 노후화된 시가지를 전체 도시의 공간구조에 적합하도록 도시환경을 계획적으로 개선하는 것. 단기적으로는 토지이용의 효율화, 주거환경과 도시기능의 회복 등 물리적인 환경개선이 그 목적이며, 장기적으로는 불량주택지구의 환경정비, 주택의 질적 향상, 빈곤지역의 해소, 도시의 균형발전 등 도시의 건전한 발전과 공공복리의 증진에 기여한을 목적으로 한다.</t>
  </si>
  <si>
    <t>8432</t>
  </si>
  <si>
    <t>도시 재개발 방침</t>
  </si>
  <si>
    <t>policies for urban redevelopment, 都市 再開發 方針</t>
  </si>
  <si>
    <t>도시를 재생시키는 방법에 따라 전면재개발(全面再開發) 수복재개발(修復再開發) 보존재개발(保存再開發)로 구분된다. 전면재개발은 시가지의 노후화된 지역의 일부 또는 전부를 철거하고 새로운 계획으로 신시가지를 조성하는 가장 적극적인 토지이용의 전환이다. 수복재개발은 전통적인 도시기능과 도시환경을 유지하는 방법으로 일정지역 내에서 개별거물의 전부 또는 일부만을 수리 개조하고 부대시설도 신설 정비하여 기존시설을 계속 이용할 수 있도록 하는 방법이다. 보존재개발은 건축물과 시설물이 양호하게 보전된 지구와 역사적 문화적으로 보전이 요구되는 건축물이나 기념물이 많은지구에 적용되는 방법이다.</t>
  </si>
  <si>
    <t>8433</t>
  </si>
  <si>
    <t>도시 재해</t>
  </si>
  <si>
    <t>urban disaster, 都市 災害</t>
  </si>
  <si>
    <t>현대 도시가 갖는 취약성으로 인해 발생하는 재해로서 그 강도와 충격에 의한 1차 재해에 비해 도시가 갖는 방재능력 부족이나 환경의 원인으로 확대되는 2차 재해쪽이 클때 사용하는 용어</t>
  </si>
  <si>
    <t>8434</t>
  </si>
  <si>
    <t>도시 정비 구역</t>
  </si>
  <si>
    <t>area of urban redevelopment, 都市 整備 區域</t>
  </si>
  <si>
    <t>도시 및 주거환경정비법에 따라 도시 주거환경정비 기본계획에 적합한 범위안에서 노후불량건축물이 밀집하는 등 일정요건에 해당하는 구역</t>
  </si>
  <si>
    <t>8435</t>
  </si>
  <si>
    <t>도시 종합 계획</t>
  </si>
  <si>
    <t>comprehensive city planning, 都市 綜合 計劃</t>
  </si>
  <si>
    <t>도시의 발전적이고 성장 가능한 미래상을 반영한 도시기본계획</t>
  </si>
  <si>
    <t>8436</t>
  </si>
  <si>
    <t>도시 주변림</t>
  </si>
  <si>
    <t>urban fringe forest [woods], 都市 周邊林</t>
  </si>
  <si>
    <t>도시를 감싸고 있는 수림지대로서 방품림, 방사림 등 환경친화 및 기능적인 역할을 하는 나무숲 지대</t>
  </si>
  <si>
    <t>8437</t>
  </si>
  <si>
    <t>도시 주택</t>
  </si>
  <si>
    <t>urban house, 都市 住宅</t>
  </si>
  <si>
    <t>농촌주택과 대별되는 도시의 주거 구분</t>
  </si>
  <si>
    <t>8438</t>
  </si>
  <si>
    <t>도시 중심</t>
  </si>
  <si>
    <t>central urban area, 都市 中心</t>
  </si>
  <si>
    <t>도시 내부에서 행정,경제,문화, 상업 등 도시의 주된 활동이 이루어지는 핵심 구역. 중심 업무 지구와 중심 상업 지구로 나뉘어진다.</t>
  </si>
  <si>
    <t>8439</t>
  </si>
  <si>
    <t>도시 지리학</t>
  </si>
  <si>
    <t>urban geography, 都市 地理學</t>
  </si>
  <si>
    <t>도시의 다양한 기능과 복잡한 구조, 역사적 발전과정, 공간적 구조, 도시를 둘러싸고 있는 지역과의 상호관계를 연구하고 이를 규명하기 위해 다방면의 과학을 이용하여 지리학의 입장에서 연구하는 학문</t>
  </si>
  <si>
    <t>8440</t>
  </si>
  <si>
    <t>도시 지역</t>
  </si>
  <si>
    <t>urban area, 都市 地域</t>
  </si>
  <si>
    <t>인구와 산업이 밀집되어 있거나 밀집이 예상되어 그 지역에 대하여 체계적인 개발, 정비, 관리, 보전 등이 필요한 지역으로서 도시기본계획상 시가화 용지로 지정된 지역, 도시관리계획에 따라 해당지역의 개발, 정비, 관리, 보전 등을 시행하거였거나 시행할 지역이다. 국토의 계획 및 이용에 관한 법률에서 정한 용도지역의 하나이며, 주거, 상업, 공업, 녹지지역으로 구분 지정한다.</t>
  </si>
  <si>
    <t>8441</t>
  </si>
  <si>
    <t>도시 폐기물</t>
  </si>
  <si>
    <t>urban wastes, 都市 廢棄物</t>
  </si>
  <si>
    <t>도시에서 발생하는 생활, 산업, 건설페기물 따위를 통틀어 이르는 말</t>
  </si>
  <si>
    <t>8443</t>
  </si>
  <si>
    <t>도시 하수로</t>
  </si>
  <si>
    <t>city sewer: urban sewer conduit, 都市 下水路</t>
  </si>
  <si>
    <t>사회기반시설에서 배출되는 물을 하수라고 구분하며 하수를 처리장까지 이동시키는 지중 매설관을 하수관 또는 하수로 라고 하며 산업활동과 산업시설에서 배출되는 폐수와는 다르게 관리한다. 따라서 도시하수에는 공장폐수, 축산폐수, 농업폐수 등은 원칙적으로 포함되지 않으나 하수처리장에서 폐수와 연계처리를 하는 경우 도시하수량에 포함시켜 시설물을 계획한다.</t>
  </si>
  <si>
    <t>8444</t>
  </si>
  <si>
    <t>도시 헌장</t>
  </si>
  <si>
    <t>city charter, 都市 憲章</t>
  </si>
  <si>
    <t>도시헌장이란 지방자치단체인 도시정부의 조직과 운영에 관한 사항, 관할구역, 인사관리 등을 규정한 도시정부의 기본법을 말한다.</t>
  </si>
  <si>
    <t>8445</t>
  </si>
  <si>
    <t>도시 형태</t>
  </si>
  <si>
    <t>urban form, 都市 形態</t>
  </si>
  <si>
    <t>도시를 이루고 있는 일차원적, 3차원적 모양을 말하며, 문화, 경제, 정치, 교육, 산업 등에 따라 그리고 시민들의 종교적, 문화적 특성에 따라 달리하는 도시의 틀</t>
  </si>
  <si>
    <t>8446</t>
  </si>
  <si>
    <t>도시 확장 계획</t>
  </si>
  <si>
    <t>pian(ning) for expanded town, 都市 擴張 計劃</t>
  </si>
  <si>
    <t>도시의 성장과 변화에 따라 현재의 도시경계를 넘어 지역적인 확장의 개념을 예상하고 시설물의 설치와 토지의 확보를 구상하는 계획</t>
  </si>
  <si>
    <t>8447</t>
  </si>
  <si>
    <t>도시 환경</t>
  </si>
  <si>
    <t>urban environment, 都市 環境</t>
  </si>
  <si>
    <t>자연상태의 농어촌과 구분되는 도시의 자연과 생활 및 공간적 환경을 뜻하는 것으로서 지형, 기후, 수자원, 식생과 동식물, 인구, 수질, 대기, 폐기물, 소음 및 진동, 교통, 경관 등을 다루는 포괄적 개념으로 도시를 구성하는 물적, 비물적 환경요소를 총칭하는 말이다.</t>
  </si>
  <si>
    <t>8448</t>
  </si>
  <si>
    <t>도시 환경 계획</t>
  </si>
  <si>
    <t>urban environmental planning, 都市 環境 計劃</t>
  </si>
  <si>
    <t>도시계획과 아울러 도시 거주민과 주거환경, 대기, 하천의 정비, 수자원 계획, 폐기물 처리계획, 도시재해 등 도시의 생활 및 생태계 전반을 다루는 계획의 영역</t>
  </si>
  <si>
    <t>8449</t>
  </si>
  <si>
    <t>도시 환경 공학</t>
  </si>
  <si>
    <t>urban environmental engineering</t>
  </si>
  <si>
    <t>도시 설비 계획, 도시 환경 계획, 도시 에너지 계획, 환경 관리 등의 도시에 관한 각종 문제를 종합적으로 연구하는 공학.</t>
  </si>
  <si>
    <t>8450</t>
  </si>
  <si>
    <t>도시①</t>
  </si>
  <si>
    <t>illustration, 圖示</t>
  </si>
  <si>
    <t>도식‧도표나 그림으로 그려서 보임.</t>
  </si>
  <si>
    <t>8451</t>
  </si>
  <si>
    <t>도시②</t>
  </si>
  <si>
    <t>city, town, urban area, Stadt &lt;獨&gt;, cit’e&lt;佛&gt;,, 都市</t>
  </si>
  <si>
    <t>① 일정지역의 정치‧경제‧문화상의 중핵(中核)을 이루고, 비농업적 생활을 특색으로 하는 취락. ② 본래 정치적 중심과 상업적 시장을 가진 것으로서 중국에서 그 어원이 발(發)하고 있음. ③ 현대도시는 고도의 기능과 복잡한 구성분자로 형성되어 있으며, 이를 기획하고‧행정적으로 조직한 것이 이른바 지방자치단체임. ④ 도시의 성격은 각 시대, 각 지역의 역사적‧사회적 배경에 따라 다름. ⑤ 사상 최초의 도시는 오리엔트의 오아시스 도시인 ｢우르(Ur)｣임. 유럽의 고대도시 폴리스, 중세도시인 자유도시, 중국의 장안 등이 도시역사에 등장함. ⑥ 현대도시는 3차산업의 확대와 서비스업의 발달로 인구의 집중현상을 빚어 주택‧교통‧공해 등 대도시 공통의 문제점들을 안고 있음.</t>
  </si>
  <si>
    <t>8452</t>
  </si>
  <si>
    <t>도시③</t>
  </si>
  <si>
    <t>degree hour, 度時</t>
  </si>
  <si>
    <t>시멘트제품의 보양시간과 보양온도를 곱하여 나타내는 단위.</t>
  </si>
  <si>
    <t>8453</t>
  </si>
  <si>
    <t>도시가스</t>
  </si>
  <si>
    <t>city gas, 都市－</t>
  </si>
  <si>
    <t>① 도시의 가정이나 공장에 공급되는 연료가스(가스연료)의 총칭. ② 보통 석탄가스에 수성가스나 발생로 가스를 혼합한 수소‧메탄‧일산화탄소가 주성분. ③ 가스는 당초 조명용으로 사용되었으나, 전기가 발달되고 열의 공급원으로서의 효용을 발휘하고 있음.</t>
  </si>
  <si>
    <t>8454</t>
  </si>
  <si>
    <t>도시개발</t>
  </si>
  <si>
    <t>town development, city development, 都市開發</t>
  </si>
  <si>
    <t>도시변화의 수요에 대응하여 도시발전을 도모하거나 영역적 범위에서 새로운 가치 창조를 위한 일련의 의도적인 개발행위</t>
  </si>
  <si>
    <t>8455</t>
  </si>
  <si>
    <t>도시계획</t>
  </si>
  <si>
    <t>town planning, city planning, urban planning, 都市計劃</t>
  </si>
  <si>
    <t>도시생활에 필요한 교통ㆍ주택ㆍ위생ㆍ보안ㆍ행정 따위에 관하여 주민의 복리를 증진하고 공공의 안녕을 유지하도록 능률적ㆍ효과적으로 공간에 배치하는계획.</t>
  </si>
  <si>
    <t>8456</t>
  </si>
  <si>
    <t>도시계획도</t>
  </si>
  <si>
    <t>city planning drawing, 都市計劃圖</t>
  </si>
  <si>
    <t>용도 지역, 용도 지구, 도시 계획 시설물 등 도시 계획 현황을 기록한 도면.</t>
  </si>
  <si>
    <t>8458</t>
  </si>
  <si>
    <t>가설받침대</t>
  </si>
  <si>
    <t>centering, 假設－</t>
  </si>
  <si>
    <t>조적조의 아치나 돔 등을 건조할 때 쓰임.</t>
  </si>
  <si>
    <t>846</t>
  </si>
  <si>
    <t>도시계획 사업시행자</t>
  </si>
  <si>
    <t>urban planning project operator, 都市計劃 事業施行者</t>
  </si>
  <si>
    <t>도시계획사업을 시행할수 있도록 지정권자로 부터 권한을 위임 받은자.</t>
  </si>
  <si>
    <t>8460</t>
  </si>
  <si>
    <t>도시계획시설</t>
  </si>
  <si>
    <t>都市計劃施設</t>
  </si>
  <si>
    <t>도시관리계획의 규정된 절차를 통해 계획으로 결정되어 법적인 의미를 갖는 도시 기반시설.</t>
  </si>
  <si>
    <t>8462</t>
  </si>
  <si>
    <t>도시계획 요소</t>
  </si>
  <si>
    <t>urban planning factor, 都市計劃 要素</t>
  </si>
  <si>
    <t>도시계획에 고려되어야 하는 생활, 문화, 교통, 교육, 공원, 공공시설, 주거, 상업 등 도시 인프라와 작동의 제반요소</t>
  </si>
  <si>
    <t>8463</t>
  </si>
  <si>
    <t>도시계획위원회</t>
  </si>
  <si>
    <t>city planning commission, 都市計劃委員會</t>
  </si>
  <si>
    <t>①도시기본계획 수립 및 도시관리계획 결정 등 도시계획과 관련된 사항을 심의 또는 자문하는 의사결정기구 ②국토의 계획 및 이용에 관한 법률에 근거를 두고 있고 광역도시계획, 도시 군계획 등을 심의 또는 자문하기 위하여 국토교통부, 시 도, 시 군 구에 설치된 위원회를 말하며 중앙도시계획위원회와 지방도시계획위원회로 구분된다.</t>
  </si>
  <si>
    <t>8464</t>
  </si>
  <si>
    <t>도시계획 제한</t>
  </si>
  <si>
    <t>city planning control, 都市計劃 制限</t>
  </si>
  <si>
    <t>8465</t>
  </si>
  <si>
    <t>도시공학</t>
  </si>
  <si>
    <t>urban engineering, municipal engineering, 都市工學</t>
  </si>
  <si>
    <t>도시를 공학적인 입장에서 연구하고 도시문제의 해결, 도시계획의 작성 및 실시, 새로운 도시의 건설 등을 연구하는 학문 분야로서 도시계획을 작성하고 이를 실시하려면 도시학의 각 분야가 종합적으로 연구 검토되어야 하는데, 특히 계획론, 설계학, 조사방법론, 측량학, 상하수도공학, 교통공학, 도로공학 등이 중점적으로 다루어져야 하며, 이와 관련해서 인구, 법, 경제 등 사회나 경제적인 면에서도 동시에 검토되어야 한다.</t>
  </si>
  <si>
    <t>8466</t>
  </si>
  <si>
    <t>도시권</t>
  </si>
  <si>
    <t>city region, 都市圈</t>
  </si>
  <si>
    <t>도시관계권이라고도 하며, 어떤 도시와 경제, 문화적으로 연결되어 있는 지역범위를 말한다. 그 규모는 핵심도시의 도시력, 예를 들면 인구수에 따라 서로 다르나, 상권 통근권 신문판매권 등은 도시권 설정의 지표가 된다. 도시는 사회적, 경제적 활동의 중심으로서, 대농촌은 주위의 소농촌의 행정, 산업, 사회를 통한 서비스 중심으로 성립되고, 그위에 소도시, 나아가서는 중도시로 성장한다. 즉, 도시가 직접적인 후배지를 가지고 계층적으로 성립된 도시 군에 대해서 넓은 상권 자본 정치 등의 지배관계를 갖지게 되면 도시는 전국적 내지 국제적 도시로 성장하게 된다.</t>
  </si>
  <si>
    <t>8468</t>
  </si>
  <si>
    <t>가설변소</t>
  </si>
  <si>
    <t>temporary toilet, 假設便所</t>
  </si>
  <si>
    <t>가설적인 변소.</t>
  </si>
  <si>
    <t>847</t>
  </si>
  <si>
    <t>도시론</t>
  </si>
  <si>
    <t>Urbanism, 都市論</t>
  </si>
  <si>
    <t>도시형성이론을 말하며 버제스의 동심원이론, 호이트의 선형이론, 해리스와 울만의 다핵심이론이 대표적이다.</t>
  </si>
  <si>
    <t>8471</t>
  </si>
  <si>
    <t>도시림</t>
  </si>
  <si>
    <t>municipal forest(woods), 都市林</t>
  </si>
  <si>
    <t>도시 내부에서 도시 기능이 원활히 발휘되도록 환경을 보전하는 산림(山林), 공원, 고궁, 제방, 정원, 가로수 등으로 산림상태에 있는 것에 대한 총칭</t>
  </si>
  <si>
    <t>8472</t>
  </si>
  <si>
    <t>도시미</t>
  </si>
  <si>
    <t>ciy beauty, 都市美</t>
  </si>
  <si>
    <t>도시의 시설인 도로, 광장, 교량, 공원, 가로수, 건물 등이 어우러져 생기는 도시 경관의 아름다움</t>
  </si>
  <si>
    <t>8473</t>
  </si>
  <si>
    <t>도시성</t>
  </si>
  <si>
    <t>urbanism； urbanity, 都市性</t>
  </si>
  <si>
    <t>농어촌 지역과는 달리 도시지역에 특징있게 나타나는 특질이나 경향</t>
  </si>
  <si>
    <t>8476</t>
  </si>
  <si>
    <t>도시시설</t>
  </si>
  <si>
    <t>city equipment , 都市施設</t>
  </si>
  <si>
    <t>8477</t>
  </si>
  <si>
    <t>도시위생공학</t>
  </si>
  <si>
    <t>municipal engineering, sanitary engineering, 都市衛生工學</t>
  </si>
  <si>
    <t>위생공학이란 인류사회의 위생증진에 적용하기 위한 공학기술로, 주로 인간사회에서 나오는 폐기물등의 안전한 제거와 폐기, 안전한 식수공급 등을 목적으로 하며 특히 도시권으로 한정한 밀집된 도시공간에서의 위생에 주안점을 둔다.</t>
  </si>
  <si>
    <t>8478</t>
  </si>
  <si>
    <t>가설볼트</t>
  </si>
  <si>
    <t>erection bolt, 架設－</t>
  </si>
  <si>
    <t>부재‧구조물 등을 가설할 때 부재를 임시로서 연결하는 볼트.</t>
  </si>
  <si>
    <t>848</t>
  </si>
  <si>
    <t>도시 재개발 사업</t>
  </si>
  <si>
    <t>urban renewal enterprise , 都市 再開發 事業</t>
  </si>
  <si>
    <t>토지를 합리적이고 효율적으로 이용하고 도시기능을 회복하기 위하여 시행되는 사업으로 사업대상구역의 지정절차, 사업계획과 시행 등은 도시 및 주거환경정비법의 절차를 적용한다.</t>
  </si>
  <si>
    <t>8482</t>
  </si>
  <si>
    <t>도시조경</t>
  </si>
  <si>
    <t>urban landscape, 都市造景</t>
  </si>
  <si>
    <t>아름답고 유용하고 건강한 환경을 조성하기 위해 인문적, 과학적 지식을 응용하여 토지를 계획, 설계, 시공, 관리하는 분야로서 회화, 조각, 산업디자인, 건축, 토목, 도시계획 등의 분야와 밀접한 관계를 갖는다.</t>
  </si>
  <si>
    <t>8483</t>
  </si>
  <si>
    <t>도시조사</t>
  </si>
  <si>
    <t>civic survey, 都市調査</t>
  </si>
  <si>
    <t>도시계획 또는 토지이용계획을 수립하기 위한 기초자료 수집과정, 인구 동태조사, 토지이용 현황파악, 상위계획과 그와 관련한 계획 수립, 자연현황조사, 사회경제 현황조사, 환경 생태 조사, 법령과 제도 조사 따위의 세부 조사 부문으로 구성한다.</t>
  </si>
  <si>
    <t>8484</t>
  </si>
  <si>
    <t>도시주택</t>
  </si>
  <si>
    <t>urban house, 都市住宅</t>
  </si>
  <si>
    <t>① 도시 및 도시 근교에 위치한 주택. ② 주거부분만 밀집되어 있는 경우가 많다</t>
  </si>
  <si>
    <t>8486</t>
  </si>
  <si>
    <t>도시집중</t>
  </si>
  <si>
    <t>urban drift centralization of population, congestion of population, 都市集中</t>
  </si>
  <si>
    <t>도시를 중심으로 주변 외곽영역의 도시화를 포함하여 인적 밀도의 급상승과 공간적 확장의 급속한 현상을 칭하는 용어</t>
  </si>
  <si>
    <t>8488</t>
  </si>
  <si>
    <t>도시폐물</t>
  </si>
  <si>
    <t>city waste, 都市廢物</t>
  </si>
  <si>
    <t>도시생활에서 생기는 폐기물의 총칭.</t>
  </si>
  <si>
    <t>8489</t>
  </si>
  <si>
    <t>가설비</t>
  </si>
  <si>
    <t>installation cost, 假設費</t>
  </si>
  <si>
    <t>전선 등을 가설하는 데에 드는 비용.</t>
  </si>
  <si>
    <t>849</t>
  </si>
  <si>
    <t>도시풍</t>
  </si>
  <si>
    <t>urbanity, 都市風</t>
  </si>
  <si>
    <t>도시내부는 주변지역보다 고온이며, 약한 저기압이 형성되고 열섬(heat island)부근의 공기는 가열되어 상승기류가 일어난다. 따라서 도시 내부는 인공적인 특수한 풍계가 형성된다. 이를 도시풍이라고 한다. 도시내의 높은 건물은 풍속을 약화시키는 원인이 되기도 한다. 한편 높은 건물과 건물 사이는 바람의 통로가 되므로 강한 바람도 나타난다. 이런 도시내의국지적인 바람을 빌딩풍이라고 부른다.</t>
  </si>
  <si>
    <t>8490</t>
  </si>
  <si>
    <t>도시학</t>
  </si>
  <si>
    <t>urbanology, 都市學</t>
  </si>
  <si>
    <t>도시에 관한 인문, 지리, 역사, 문화, 정치, 경제 등을 다루는 학문의 총칭</t>
  </si>
  <si>
    <t>8491</t>
  </si>
  <si>
    <t>도시형 주택</t>
  </si>
  <si>
    <t>urban housing, 都市型 住宅</t>
  </si>
  <si>
    <t>도시형 주택 또는 도시형 생활 주택이란 늘어나는 1~2인 가구와 서민 주거 안정을 위해 필요한 곳에 신속하고 저렴하게 주택을 공급할 수 있도록 각종 주택건설기준과 부대시설 등 설치기준을 적용하지 않거나 완화하여 공급되는 주거형태를 말한다.</t>
  </si>
  <si>
    <t>8492</t>
  </si>
  <si>
    <t>도시호스텔</t>
  </si>
  <si>
    <t>city hostel, 都市－</t>
  </si>
  <si>
    <t>도시 중심지에 설치되어 이용자가 많고, 규모가 큰 유스호스텔의 일종.</t>
  </si>
  <si>
    <t>8493</t>
  </si>
  <si>
    <t>도시호텔</t>
  </si>
  <si>
    <t>city hotel, 都市－</t>
  </si>
  <si>
    <t>도시 중심에 위치하여 관광객 및 비즈니스 업무자를 대상으로 하는 호텔로서 숙박수용 능력과 부대 시설간의 적절한 공간배분이 필요하다. 항시 영업을 하며, 집회, 전시 등 부대 시설을 갖고 있다. 상업호텔‧주거호텔‧아파트호텔‧터미널호텔 등이 대표적인 도시호텔의 유형이다.</t>
  </si>
  <si>
    <t>8494</t>
  </si>
  <si>
    <t>도시화</t>
  </si>
  <si>
    <t>urbanization, 都市化</t>
  </si>
  <si>
    <t>도시가 되어 가는 과정으로 인구의 도시 집중과 이에 따른 지역적, 사회적 변화 양상을 일컫는 개념</t>
  </si>
  <si>
    <t>8495</t>
  </si>
  <si>
    <t>도식①</t>
  </si>
  <si>
    <t>graph, symbols, 圖式</t>
  </si>
  <si>
    <t>그리스어 '스커마'(Schema)에서 유래한 도해, 약도, 개요, 형식 등을 뜻하며, 일반적으로는 내용을 어떤 형식에 따라 과학적으로 정리 또는 체계화시키는 틀을 말한다.</t>
  </si>
  <si>
    <t>8496</t>
  </si>
  <si>
    <t>도식②</t>
  </si>
  <si>
    <t>painting, 塗飾</t>
  </si>
  <si>
    <t>도료를 표면에 도포하여 장식하는 것을 말한다.</t>
  </si>
  <si>
    <t>8497</t>
  </si>
  <si>
    <t>도식계산</t>
  </si>
  <si>
    <t>graphic calculation, 圖式計算</t>
  </si>
  <si>
    <t>작도를 통한 계산 방법으로서, 제도기구를 사용한다.</t>
  </si>
  <si>
    <t>8498</t>
  </si>
  <si>
    <t>도식계산법</t>
  </si>
  <si>
    <t>graphical solution, 圖式計算法</t>
  </si>
  <si>
    <t>구조 역학해법의 일종으로서 힘, 길이 등을 도식으로 표시하여 해석하는 방식을 말한다. ⇨도식해법(＝).</t>
  </si>
  <si>
    <t>8499</t>
  </si>
  <si>
    <t>가설사다리</t>
  </si>
  <si>
    <t>temporary ladder, 假設－</t>
  </si>
  <si>
    <t>가설적인 사다리.</t>
  </si>
  <si>
    <t>850</t>
  </si>
  <si>
    <t>도식해법</t>
  </si>
  <si>
    <t>graphical solution, 圖式解法</t>
  </si>
  <si>
    <t>계산식을 사용하지 않고 작도(作圖)에 의하여 필요한 수치를 구하는 해법＝도해법.</t>
  </si>
  <si>
    <t>8501</t>
  </si>
  <si>
    <t>도식화</t>
  </si>
  <si>
    <t>schematization, 圖式化</t>
  </si>
  <si>
    <t>사물의 구조, 관계, 변화 상태 따위를 그림이나 양식으로 만드는 것을 말한다.</t>
  </si>
  <si>
    <t>8502</t>
  </si>
  <si>
    <t>도심</t>
  </si>
  <si>
    <t>downtown, 都心</t>
  </si>
  <si>
    <t>도시의 시가지 중에서 도시기능을 발휘할 수 있는 중추지역으로 핵구역이라고도 한다. 대개는 시가지의 중심부에 형성되며, 관공서가 늘어선 관청가를 비롯하여 중심 상점가, 회사, 은행가, 도매상점가 등으로 이루어진다.</t>
  </si>
  <si>
    <t>8503</t>
  </si>
  <si>
    <t>도심 거주</t>
  </si>
  <si>
    <t>urban residence, 都心 居住</t>
  </si>
  <si>
    <t>도시의 중심부에서 살아가고 있음</t>
  </si>
  <si>
    <t>8504</t>
  </si>
  <si>
    <t>도심 정주</t>
  </si>
  <si>
    <t>urban residence, 都心 定住</t>
  </si>
  <si>
    <t>도시 중심부에 정착하여 안정적으로 거주할 수 있는 지표상의 공간</t>
  </si>
  <si>
    <t>8505</t>
  </si>
  <si>
    <t>도심②</t>
  </si>
  <si>
    <t>centroid, 圖心</t>
  </si>
  <si>
    <t>면적에 대한 중심위치로 단면1차 모멘트가 0이 되는 좌표의 원점.</t>
  </si>
  <si>
    <t>8507</t>
  </si>
  <si>
    <t>도안</t>
  </si>
  <si>
    <t>design, 圖案</t>
  </si>
  <si>
    <t>① 그림으로 그린 계획 ⇨디자인(＝). ② 실용성이 있는 무늬와 장식</t>
  </si>
  <si>
    <t>8508</t>
  </si>
  <si>
    <t>가설사무소</t>
  </si>
  <si>
    <t>temporary office, 假設事務所</t>
  </si>
  <si>
    <t>① ⇨현장사무소. ② 도급업자는 계약에 조인한 후 바로 감리측의 기사 및 감독원 전용의 승인된 가설사무소를 대지 내에 지시에 따라 지시된 시기에 자비로 건설하고, 유지‧해체‧철거해야 함.</t>
  </si>
  <si>
    <t>851</t>
  </si>
  <si>
    <t>도어</t>
  </si>
  <si>
    <t>door</t>
  </si>
  <si>
    <t>문‧문짝을 뜻하는 영어.</t>
  </si>
  <si>
    <t>8510</t>
  </si>
  <si>
    <t>도어그릴</t>
  </si>
  <si>
    <t>door grille</t>
  </si>
  <si>
    <t>①문짝에 설비된 환기용으로 뚫어 놓은 것. ② 실내에 공급된 공기는 이곳을 통하여 복도로 나와 환기됨.</t>
  </si>
  <si>
    <t>8514</t>
  </si>
  <si>
    <t>도어노브</t>
  </si>
  <si>
    <t>door knob</t>
  </si>
  <si>
    <t>① 문손잡이의 알손잡이. ② ⇨알손잡이.</t>
  </si>
  <si>
    <t>8515</t>
  </si>
  <si>
    <t>도어매트</t>
  </si>
  <si>
    <t>door mat</t>
  </si>
  <si>
    <t>현관에서 구두의 흙을 터는 매트.</t>
  </si>
  <si>
    <t>8516</t>
  </si>
  <si>
    <t>도어베드</t>
  </si>
  <si>
    <t>door bed</t>
  </si>
  <si>
    <t>문 모양으로 개폐하여 쓸 수 있는 침대.</t>
  </si>
  <si>
    <t>8517</t>
  </si>
  <si>
    <t>도어볼트</t>
  </si>
  <si>
    <t>놋쇠대 등으로 미닫이문 안쪽에서 간단히 꽂아 잠그는 철물.</t>
  </si>
  <si>
    <t>8518</t>
  </si>
  <si>
    <t>도어스위치</t>
  </si>
  <si>
    <t>door switch</t>
  </si>
  <si>
    <t>문에 접하여 달거나 문기둥에 매입하여 시설하고, 문을 여닫는데 따라 자동적으로 회로가 개폐되게 한 스위치.</t>
  </si>
  <si>
    <t>8519</t>
  </si>
  <si>
    <t>가설손료</t>
  </si>
  <si>
    <t>假設損料</t>
  </si>
  <si>
    <t>가설공사에 사용된 소모 재료의 손료, 기타 빌린 기계 등의 임차료 등.</t>
  </si>
  <si>
    <t>852</t>
  </si>
  <si>
    <t>도어스톱</t>
  </si>
  <si>
    <t>door stop, door catch</t>
  </si>
  <si>
    <t>① 여닫이문이나 장지를 고정하는 철물, 문받이 철물. ② 문을 열어 제자리에 머물러 있게 하는 철물 또는 벽 하부에 대어 문짝이 벽에 부딪치지 않게 하며 갈고리로 걸어 제자리에 머무르게 하는 철물. ③ 문틀의 내면에 둔 돌기부분으로서 문을 닫을 때 문짝이 지나치지 않도록 하기 위한 것. ④ ⇨도어 훅.</t>
  </si>
  <si>
    <t>8520</t>
  </si>
  <si>
    <t>도어스투프</t>
  </si>
  <si>
    <t>door stoop</t>
  </si>
  <si>
    <t>문짝받이 철물의 일종.</t>
  </si>
  <si>
    <t>8521</t>
  </si>
  <si>
    <t>도어차임</t>
  </si>
  <si>
    <t>door chime</t>
  </si>
  <si>
    <t>① 도어에 장치되어 여닫을 때에 아름다운 소리가 나도록 되어 있는 것. ② 문에 들어서는 사람이 있다는 것을 알 수 있는 문에 단 쇠사슬.</t>
  </si>
  <si>
    <t>8522</t>
  </si>
  <si>
    <t>도어체인</t>
  </si>
  <si>
    <t>door chain, chain door fastener</t>
  </si>
  <si>
    <t>문을 함부로 열지 못하도록 문에 단 쇠사슬.</t>
  </si>
  <si>
    <t>8523</t>
  </si>
  <si>
    <t>도어체크</t>
  </si>
  <si>
    <t>door check</t>
  </si>
  <si>
    <t>①문과 문틀(여닫이)에 장치하여 문을 열면 저절로 닫혀지는 장치가 되어 있는 창호철물. ② ＝도어클로저(⇦)(door closer)＝door check and closer＝over head door closer＝door jamb. ③ 강철‧청동제의 스프링과 피스톤장치로 기름을 넣는 통에 피스톤장치가 있어 개폐속도를 조절함. ④ 문짝의 정지장치는 일정한 위치에 멎게 하거나 장치와 사용 장소에 따라 개폐작용이 임의로 된 것과 화재 때에 온도가 65℃ 이상 되면 자동적으로 문이 닫혀 지도록 된 것이 있음. ⑤ 일반적으로 문짝 표면에 붙이는 것이 보통이고 문 윗막이에 파고 붙이는 것도 있음.</t>
  </si>
  <si>
    <t>8524</t>
  </si>
  <si>
    <t>도어클로저</t>
  </si>
  <si>
    <t>door closer</t>
  </si>
  <si>
    <t>①⇨도어체크(＝). ② KS F 4505 참조.</t>
  </si>
  <si>
    <t>8525</t>
  </si>
  <si>
    <t>도어클로저 및 플로어힌지의 여닫기시험방법</t>
  </si>
  <si>
    <t>KS F 2806 참조.</t>
  </si>
  <si>
    <t>8526</t>
  </si>
  <si>
    <t>도어핸들</t>
  </si>
  <si>
    <t>door handle</t>
  </si>
  <si>
    <t>① 문‧장지의 개폐에 쓰이는 쇠손잡이. ② ｢핸들｣이라고도 함.</t>
  </si>
  <si>
    <t>8527</t>
  </si>
  <si>
    <t>도어행거</t>
  </si>
  <si>
    <t>① 접문 등 문 상부에서 달아매는 철물. ② 미닫이 창호용 철물로 달문(吊門)의 이동장치에 쓰는 것으로 문짝의 크기에 따라 2개나 4개의 바퀴가 있는 것을 씀. ③ 가이드 롤러‧트랙‧브래킷 등도 같은 이동장치로 씀.</t>
  </si>
  <si>
    <t>8528</t>
  </si>
  <si>
    <t>도어홀더</t>
  </si>
  <si>
    <t>door holder</t>
  </si>
  <si>
    <t>여닫이 창호를 열어서 고정시켜 놓는 철물.</t>
  </si>
  <si>
    <t>8529</t>
  </si>
  <si>
    <t>가설수도</t>
  </si>
  <si>
    <t>temporary water connection, 假設水道</t>
  </si>
  <si>
    <t>가설적인 수도.</t>
  </si>
  <si>
    <t>853</t>
  </si>
  <si>
    <t>도어훅</t>
  </si>
  <si>
    <t>door hook</t>
  </si>
  <si>
    <t>① 도어 스톱(door stop)과 한 철물에 붙어 있어 놋쇠나 포금제 돌출부 끝에 달아 문손잡이가 벽에 닿는 것을 방지하고 갈고리로 문이 닫히지 않게 걸어두게 되어 있음. ② 벽 밑의 걸레받이나 마루에 달 수 있음.</t>
  </si>
  <si>
    <t>8530</t>
  </si>
  <si>
    <t>도요</t>
  </si>
  <si>
    <t>kiln, 陶窯</t>
  </si>
  <si>
    <t>도자기를 굽기 위한 시설물로 가마라고도 한다.</t>
  </si>
  <si>
    <t>8532</t>
  </si>
  <si>
    <t>도요지</t>
  </si>
  <si>
    <t>remain of kiln, 陶窯址</t>
  </si>
  <si>
    <t>토기나 도자기를 구워 내던 가마가 있던 곳으로, 가마터라고도 부른다.</t>
  </si>
  <si>
    <t>8533</t>
  </si>
  <si>
    <t>도웰</t>
  </si>
  <si>
    <t>목재의 수평 겹침부재에서 두 개의 부재가 미끄러지지 않고 일체로 거동하도록 하기 위하여 부재 사이에 홈을 파고 끼워 넣는 작은 부재. 도웰은 전단력을 충분히 견딜 수 있을 만큼 단면크기와, 재료강도, 개수를 조절해야 한다.</t>
  </si>
  <si>
    <t>8534</t>
  </si>
  <si>
    <t>도일</t>
  </si>
  <si>
    <t>degree-day</t>
  </si>
  <si>
    <t>(=디그리데이)</t>
  </si>
  <si>
    <t>8535</t>
  </si>
  <si>
    <t>가설숙사</t>
  </si>
  <si>
    <t>假設宿舍</t>
  </si>
  <si>
    <t>대규모 공사의 경우 노무자가 기거할 수 있는 곳.</t>
  </si>
  <si>
    <t>854</t>
  </si>
  <si>
    <t>도자</t>
  </si>
  <si>
    <t>china ware and porcelain, 陶瓷</t>
  </si>
  <si>
    <t>도기(陶器)와 자기(瓷器)의 합성.</t>
  </si>
  <si>
    <t>8541</t>
  </si>
  <si>
    <t>도자기</t>
  </si>
  <si>
    <t>ceramics, 陶瓷器</t>
  </si>
  <si>
    <t>①점토질의 원료를 사용하여 바라는 어떤 모양을 만든 다음, 알맞은 온도에서 소성하여 만든 것의 총칭. ② 식기‧장식품‧이화학용‧전자기용‧의과용의 도자기, 위생도기, 건설업용 도자기 등과 같이 그 종류가 매우 많음. ③ 사용원료의 점토와 소성 온도에 따라 다시 자기‧도기‧석기‧토기의 네 가지로 크게 나눌 수 있으며, 이 밖에 특수한 조성 및 성질을 가지도록 만든 특수 도자기가 있음. ④ 도자기가 인류의 생활에 사용되기 시작한 지는 매우 오래 되었으며, 특히 우리 조상들의 도자기 제조기술은 고도로 발달되어 고려청자와 같은 세계적으로 자랑할 만한 우수한 도자기도 만들어냄. ⑤ 일반적으로 도자기의 제조공정은 크게 원료의 분쇄‧혼합 등의 원료처리공정, 바라는 모양으로 만드는 성형공정, 성형한 것을 건조시키는 건조공정, 건조된 성형물을 가마에 넣고 높은 온도로 가열하여 굽는 소성공정으로 나눌 수 있는데, 제품에 따라서는 이 밖에 장식그림 그리기, 끝손질 등의 공정을 더 거치기도 함.</t>
  </si>
  <si>
    <t>8542</t>
  </si>
  <si>
    <t>도자기모자이크</t>
  </si>
  <si>
    <t>ceramic mosaic</t>
  </si>
  <si>
    <t>도자기의 모자이크.</t>
  </si>
  <si>
    <t>8543</t>
  </si>
  <si>
    <t>도자기모자이크타일</t>
  </si>
  <si>
    <t>ceramic mosaic tile)</t>
  </si>
  <si>
    <t>시공을 용이하게 하기 위해 종이류에 시트상(狀)으로 붙인 것이 많음.</t>
  </si>
  <si>
    <t>8544</t>
  </si>
  <si>
    <t>도자기타일</t>
  </si>
  <si>
    <t>ceramic tile, 陶瓷器tile</t>
  </si>
  <si>
    <t>① 도토나 자토 등으로 빚어 구운 타일로 일반적인 타일. 벽이나 바닥에 붙여 사용. ② 함수규산반토(含水硅酸礬土)를 주성분으로 한 점토‧규석‧장석‧석회석 등의 미분을 가하여 소지재(素地材)로 만들어 성형‧건조‧소성한 것.</t>
  </si>
  <si>
    <t>8545</t>
  </si>
  <si>
    <t>도장</t>
  </si>
  <si>
    <t>coating, coating with paint, painting, 塗裝</t>
  </si>
  <si>
    <t>① 도료를 바르는 것. ② ＝페인트칠＝칠. ③ 도장은 물체의 표면에 도료를 칠하여 건조된 피막을 만들어 충해‧부식‧마멸을 방지하고, 공기‧습기‧일광‧약품 등에서 보호해 주며, 동시에 색채‧광택 등을 내어 물체의 표면을 더욱 아름답게 하는데 그 목적이 있음. ④ 전기의 절연성‧방열성‧생물의 부착방지(배밑)‧살균‧방음‧빛의 반사‧방화 등의 목적에도 쓰임. ⑤ 공장 내부, 기계 등에 색을 칠하여 위험 표시, 빛깔에 의한 피로의 감소, 능률의 증진 등의 목적에도 쓰임.</t>
  </si>
  <si>
    <t>8546</t>
  </si>
  <si>
    <t>도장공</t>
  </si>
  <si>
    <t>painter, 塗裝工</t>
  </si>
  <si>
    <t>① 칠바탕을 만들고 도료를 칠하는 일을 전문으로 하는 사람. ② ＝칠공(漆工)＝칠장(漆匠)이＝도채공(塗彩工).</t>
  </si>
  <si>
    <t>8549</t>
  </si>
  <si>
    <t>가설엘리베이터</t>
  </si>
  <si>
    <t>temporary elevator, 假設－</t>
  </si>
  <si>
    <t>가설적인 엘리베이터.</t>
  </si>
  <si>
    <t>855</t>
  </si>
  <si>
    <t>도장공사</t>
  </si>
  <si>
    <t>coating work, painter’s work, painting work, 塗裝工事</t>
  </si>
  <si>
    <t>① ⇨칠공사(＝). ② 도장순서는 ｢도료의 선정→도장방법의 선정→도장작업｣ 등임. ③ 도장작업의 일반적 주의사항은 다음과 같다. 1) 도장계획을 세워 조합표‧공정표‧끝손질‧견본 등을 구비하여 틀림없이 해야 함. 2) 도료의 품질과 성질 등을 조사. 3) 도료에 맞는 도장방법을 쓰고, 공구는 항상 정비해 둔다. 4) 바탕 조정을 특히 잘 한다. 5) 도료는 잘 적시고 걸러서 씀. 6) 한꺼번에 너무 많이 칠하지 않도록 함. 7) 충분히 건조시킴. 8) 건조는 환기가 잘 되는 곳에서 하고 습기가 많은 곳, 추운 곳 또는 먼지가 많은 곳은 피함. 9) 직사광선을 피함. 10) 화기에 주의해야 함. 11) 만든 지 오래된 것은 쓰지 않음.</t>
  </si>
  <si>
    <t>8550</t>
  </si>
  <si>
    <t>도장면</t>
  </si>
  <si>
    <t>ground, 塗裝面</t>
  </si>
  <si>
    <t>여러 층으로 칠할 때의 바탕 도막층.</t>
  </si>
  <si>
    <t>8551</t>
  </si>
  <si>
    <t>도장방</t>
  </si>
  <si>
    <t>① 안채의 부엌이 붙어 있는 방으로 여자들이 거처하는 처소 ② 조선 후기 궁방의 도장에 관한 사무를 관장한 기구</t>
  </si>
  <si>
    <t>8552</t>
  </si>
  <si>
    <t>도장용 롤러</t>
  </si>
  <si>
    <t>paint roller</t>
  </si>
  <si>
    <t>① 도장에 쓰이는 롤러. ② 간단히 ｢롤러｣라고도 함. ③ flat roller, trim roller, coating roller, pattern roller 등이 있음.</t>
  </si>
  <si>
    <t>8553</t>
  </si>
  <si>
    <t>도장재</t>
  </si>
  <si>
    <t>⇨도장재료(＝).</t>
  </si>
  <si>
    <t>8554</t>
  </si>
  <si>
    <t>도장재료</t>
  </si>
  <si>
    <t>painting materials, coating materials, 塗裝材料</t>
  </si>
  <si>
    <t>① 도장용 재료의 총칭. ② 가구‧건축물 등에 사용되고 있는 각종 재료의 표면에 바르거나 뿜어서 내식성‧방부성‧내후성‧내화성‧내열성‧내화학성‧내구성 등을 증가시키고 내마멸성‧방수성‧방습성 등을 높이며, 착색‧광택‧무늬 등의 외관을 아름답게 하기 위해 사용하는 액체재료.</t>
  </si>
  <si>
    <t>8555</t>
  </si>
  <si>
    <t>도장판</t>
  </si>
  <si>
    <t>塗裝板</t>
  </si>
  <si>
    <t>보드류의 표면에 멜라민 수지 도료‧폴리에스테르수지 도료 등의 열경화성 수지를 칠하고 경화시킨 것으로서 0.1mm 이상인 것.</t>
  </si>
  <si>
    <t>8556</t>
  </si>
  <si>
    <t>도장퍼티</t>
  </si>
  <si>
    <t>coating putty, 塗裝－</t>
  </si>
  <si>
    <t>① 호분(湖粉)과 아마유를 10:1 중량비로 혼합하여 목부(木部)에 바탕도장을 하고, 구멍‧옹이‧균열‧그을음‧홈 등에 밀어 넣어 땜함. ② 소량의 아교‧아연화(亞鉛華)페인트를 혼합하면 칼에 잘 잘리고 변색되지 않음.</t>
  </si>
  <si>
    <t>8557</t>
  </si>
  <si>
    <t>도저</t>
  </si>
  <si>
    <t>dozer</t>
  </si>
  <si>
    <t>① 배토판(排土板；blade)을 장치, 상하‧좌우‧전후로 움직여 땅을 파거나 고르는 등 토목공사용의 건설기계. ② 배토판이 움직이는 모양에 따라 불(bull)도저‧앵글(angle)도저‧트리(three)도저‧힌지(hinge)도저‧틸트(tilt)도저‧기타 특수도저가 있음. ③ 불도저가 가장 많이 쓰임. ④ 용도에 따라 중량 1t～30t급까지의 각종이 있음. ⑤ 보통은 캐터필러(cater-piller, 無限軌道)식이나 대신 대형의 타이어(tire)를 쓴 것은 ｢타이어 도저｣라 함.</t>
  </si>
  <si>
    <t>8558</t>
  </si>
  <si>
    <t>가설울타리</t>
  </si>
  <si>
    <t>temporary enclosure, 假設－</t>
  </si>
  <si>
    <t>① ＝가설담장. ② 공사현장에 임시로 설치하는 울타리. ③ 공사장의 구획과 관리, 도난과 위험 방지 등을 목적으로 공사기간 중 높이 2.0m 안팎으로 설치함. ④ 공사의 성질‧정도‧재료 등에 따라 널 울타리‧철망‧철조망‧함석판‧철판울타리 등이 있음.</t>
  </si>
  <si>
    <t>856</t>
  </si>
  <si>
    <t>도전 바닥</t>
  </si>
  <si>
    <t>conduction floor</t>
  </si>
  <si>
    <t>도전성이 있는 재료를 사용한 바닥. 접지시켜 정전기에 의한 방전을 방지하므로 병원의 수술실이나 그 밖의 폭발성 가스를 사용하는 장소에 사용한다.</t>
  </si>
  <si>
    <t>8560</t>
  </si>
  <si>
    <t>도전율</t>
  </si>
  <si>
    <t>conductivity</t>
  </si>
  <si>
    <t>물질이 갖는 전기에 대한 고유 저항의 역수. 일반적으로 표준 연동의 도전율을 100%로 하여 비교한 백분율로 표시한다.</t>
  </si>
  <si>
    <t>8561</t>
  </si>
  <si>
    <t>도채공</t>
  </si>
  <si>
    <t>8564</t>
  </si>
  <si>
    <t>도채장이</t>
  </si>
  <si>
    <t>painter, 塗彩匠－</t>
  </si>
  <si>
    <t>①채색을 올리는 일을 업으로 삼는 사람을 낮추어 일컫는 말. ② ⇨도장공(＝).</t>
  </si>
  <si>
    <t>8565</t>
  </si>
  <si>
    <t>도칠</t>
  </si>
  <si>
    <t>painting, lacquering, 塗漆</t>
  </si>
  <si>
    <t>① 칠을 바름. ② 칠을 올림.</t>
  </si>
  <si>
    <t>8567</t>
  </si>
  <si>
    <t>도토</t>
  </si>
  <si>
    <t>potter’s clay, 陶土</t>
  </si>
  <si>
    <t>① 도자기 제조용 점토의 총칭. ② 석영‧운모 등의 풍화물로서 그 제품은 백색, 불투명한 경질제품이 되며 오짓물을 칠하며 구우면 착색이나 광택을 낼 수 있어 타일과 위생도기 등을 만들 수 있다. 소성온도는 1,250℃ 정도. ③ ⇨도자기.</t>
  </si>
  <si>
    <t>8568</t>
  </si>
  <si>
    <t>도통</t>
  </si>
  <si>
    <t>conduction</t>
  </si>
  <si>
    <t>전기적으로 이어져 있는 것.</t>
  </si>
  <si>
    <t>8569</t>
  </si>
  <si>
    <t>가설재료</t>
  </si>
  <si>
    <t>temporary material, 假設材料</t>
  </si>
  <si>
    <t>가설공사에 쓰이는 재료.</t>
  </si>
  <si>
    <t>857</t>
  </si>
  <si>
    <t>도통 시험</t>
  </si>
  <si>
    <t>conduction test</t>
  </si>
  <si>
    <t>전기 배선이 제대로 접속되었는지를 확인하기 위해 도통 상태를 조사하는 시험.</t>
  </si>
  <si>
    <t>8570</t>
  </si>
  <si>
    <t>도투말이집</t>
  </si>
  <si>
    <t>① 안동 지역 민가의 한 형태로 도투마리집이라고도 한다. 도투마리는 베를 짤때 사용한 기구를 말한다. ② 산간의 겹집 형태로서 부엌을 중심으로 좌측에 외양간과 방, 우측에 안방이 배치된 형식을 갖는다.</t>
  </si>
  <si>
    <t>8571</t>
  </si>
  <si>
    <t>도판①</t>
  </si>
  <si>
    <t>drawing plate, 圖板</t>
  </si>
  <si>
    <t>① 공사 현장에서 먹줄펜‧먹실 등을 이용하여 널에 그린 작업 도면. ② 1/20‧1/50의 축척으로 칸살잡이도‧바닥평면도‧지붕평면도 등을 그리는 것. ③ ⇨제도판.</t>
  </si>
  <si>
    <t>8573</t>
  </si>
  <si>
    <t>도판②</t>
  </si>
  <si>
    <t>⇨제도판(＝).</t>
  </si>
  <si>
    <t>8574</t>
  </si>
  <si>
    <t>도편수</t>
  </si>
  <si>
    <t>chief laborer, foreman, 都邊手</t>
  </si>
  <si>
    <t>도목수.</t>
  </si>
  <si>
    <t>8575</t>
  </si>
  <si>
    <t>도편수제도</t>
  </si>
  <si>
    <t>都邊手制度</t>
  </si>
  <si>
    <t>① ＝도목수제도. ② ⇨도목수.</t>
  </si>
  <si>
    <t>8576</t>
  </si>
  <si>
    <t>도표</t>
  </si>
  <si>
    <t>diagram figure symbols, 圖表</t>
  </si>
  <si>
    <t>그래프의 일종으로 내용을 정리하여 그림으로 그려낸 것.</t>
  </si>
  <si>
    <t>8577</t>
  </si>
  <si>
    <t>도표식공정표</t>
  </si>
  <si>
    <t>圖表式工程表</t>
  </si>
  <si>
    <t>① 예정 작업을 공사 항목별로 기호를 사용하여 만든 공정표. ② 공사 진척상황 파악에는 용이하나 , 명확한 시간 경과는 파악하기 어렵다.</t>
  </si>
  <si>
    <t>8578</t>
  </si>
  <si>
    <t>도플러 소다</t>
  </si>
  <si>
    <t>Doppler sodar</t>
  </si>
  <si>
    <t>음파의 반사에 나타나는 도플러 효과를 이용하여 상공의 풍속을 측정하는 장치. 1지점에서 3방향에 음파를 내는 것과 2지점에서 음파를 내는 것이 있다.</t>
  </si>
  <si>
    <t>8579</t>
  </si>
  <si>
    <t>가설전력</t>
  </si>
  <si>
    <t>temporary power, 假設電力</t>
  </si>
  <si>
    <t>가설적인 전기 에너지.</t>
  </si>
  <si>
    <t>858</t>
  </si>
  <si>
    <t>도플러 효과</t>
  </si>
  <si>
    <t>Doppler effect</t>
  </si>
  <si>
    <t>음원 또는 매질이 이동함으로써 관측점에 도달하는 소리의 주파수가 변화하는 현상.</t>
  </si>
  <si>
    <t>8580</t>
  </si>
  <si>
    <t>도피 통기(관)</t>
  </si>
  <si>
    <t>relief vent (pipe)</t>
  </si>
  <si>
    <t>배수 배관의 통기를 확보하기 위해 취해지는 보조적인 통기 방법 및 그 통기관. 고층의 배수 치올림관 도중, 오프셋의 전후, 루프 통기의 경우에서 여러 개의 변기 등이 접속되는 배수 가로관의 하류 등에 설치된다. ⇨배수 통기 설비.</t>
  </si>
  <si>
    <t>8583</t>
  </si>
  <si>
    <t>도피관</t>
  </si>
  <si>
    <t>relief pipe</t>
  </si>
  <si>
    <t>온수 보일러 등의 안전 장치의 일종. 온수가 과열되어 팽창한 만큼이나 발생한 증기를 빠져나가게 하는 관. 팽창관과 겸용하는 경우도 있다.</t>
  </si>
  <si>
    <t>8584</t>
  </si>
  <si>
    <t>도학</t>
  </si>
  <si>
    <t>descriptive geometry, 圖學</t>
  </si>
  <si>
    <t>① 3차원 입체를 2차원인 평면 위에 표시하는 실용 기하학. ② 도학은 평면도학과 입체도학으로 구분된다.</t>
  </si>
  <si>
    <t>8585</t>
  </si>
  <si>
    <t>도해</t>
  </si>
  <si>
    <t>explanatory diagrams, illustration, 圖解</t>
  </si>
  <si>
    <t>내용을 효과적으로 전달하기 위하여 그림으로 표현하는 방식 혹은 책자</t>
  </si>
  <si>
    <t>8586</t>
  </si>
  <si>
    <t>도해교</t>
  </si>
  <si>
    <t>oversea bridge; seacrossing bridge</t>
  </si>
  <si>
    <t>만, 해협 등에서 원활한 교통을 위해 바다 위에 놓는 다리.</t>
  </si>
  <si>
    <t>8587</t>
  </si>
  <si>
    <t>도해법</t>
  </si>
  <si>
    <t>graphical solution, 圖解法</t>
  </si>
  <si>
    <t>① 여러 문제를 그림을 그려서 풀이하는 방법. ② 생각하기 쉽고 이해하기도 쉬우나, 측정 부분에서는 정밀한 작도를 요구한다.⇨도식해법.</t>
  </si>
  <si>
    <t>8588</t>
  </si>
  <si>
    <t>도해역학</t>
  </si>
  <si>
    <t>graphic[al] statics, 圖解力學</t>
  </si>
  <si>
    <t>① 그림을 그려서 역학 문제를 해결하는 방식. ② ＝도식역학(圖式力學).</t>
  </si>
  <si>
    <t>8589</t>
  </si>
  <si>
    <t>가설전화</t>
  </si>
  <si>
    <t>temporary telephone, 假設電話</t>
  </si>
  <si>
    <t>가설적인 전화.</t>
  </si>
  <si>
    <t>859</t>
  </si>
  <si>
    <t>도해집</t>
  </si>
  <si>
    <t>圖解集</t>
  </si>
  <si>
    <t>내용을 그림 또는 도표 등으로 설명한 책.</t>
  </si>
  <si>
    <t>8590</t>
  </si>
  <si>
    <t>도행판</t>
  </si>
  <si>
    <t>圖行板</t>
  </si>
  <si>
    <t>① 건축공사 현장에서 시공 중에 각종 작업에 쓰이는 널에 그린 도면. ② 공사장에서 설계도면(청사진)을 수시로 사용하므로 찢어지는 것을 방지하기 위해 널판 또는 합판에 먹으로 옮겨 그려 가지고 다니기 편리하게 만든 것. ③ ⇨도판(＝).</t>
  </si>
  <si>
    <t>8591</t>
  </si>
  <si>
    <t>도형</t>
  </si>
  <si>
    <t>figure, 圖形</t>
  </si>
  <si>
    <t>도면용 약어는 ｢FIG.｣를 사용하며 그림이나 모양, 형태또는 그림꼴을말함</t>
  </si>
  <si>
    <t>8592</t>
  </si>
  <si>
    <t>도형조건</t>
  </si>
  <si>
    <t>figure condition, 圖形條件</t>
  </si>
  <si>
    <t>삼각점, ｢도근점｣ 등을 정할 때 망도상의 기하학적인 조건.</t>
  </si>
  <si>
    <t>8594</t>
  </si>
  <si>
    <t>도화선</t>
  </si>
  <si>
    <t>fuse, 導火線</t>
  </si>
  <si>
    <t>화약 또는 폭약을 폭발시키기 위해 이에 불을 유도하는 심지.</t>
  </si>
  <si>
    <t>8595</t>
  </si>
  <si>
    <t>45°주차</t>
  </si>
  <si>
    <t>45°parking, 45°駐車</t>
  </si>
  <si>
    <t>차로 기준 45°를 이루며 주차하는 방식.</t>
  </si>
  <si>
    <t>86</t>
  </si>
  <si>
    <t>가설조명</t>
  </si>
  <si>
    <t>temporary light, 假設照明</t>
  </si>
  <si>
    <t>가설적인 조명.</t>
  </si>
  <si>
    <t>860</t>
  </si>
  <si>
    <t>독립 주택</t>
  </si>
  <si>
    <t>한 세대의 주거생활을 위해 마련된 것으로, 다른 주택과 연결되어 있지 않은 단일 대지 내의 단일주택으로 단독주택(單獨住宅)이라고도 한다</t>
  </si>
  <si>
    <t>8600</t>
  </si>
  <si>
    <t>독립가옥</t>
  </si>
  <si>
    <t>detached house, 獨立家屋</t>
  </si>
  <si>
    <t>외딴 지역에 있는 가옥 한 채를 말한다. = 독립주택, 단독주택.</t>
  </si>
  <si>
    <t>8602</t>
  </si>
  <si>
    <t>독립굴뚝</t>
  </si>
  <si>
    <t>isolated chimney, 獨立煙突, 獨立煙筒</t>
  </si>
  <si>
    <t>독립적으로 위치한 굴뚝.</t>
  </si>
  <si>
    <t>8603</t>
  </si>
  <si>
    <t>독립기둥</t>
  </si>
  <si>
    <t>detached pier, 獨立柱</t>
  </si>
  <si>
    <t>거리, 간격을 두고 떨어져 시공된 기둥.</t>
  </si>
  <si>
    <t>8604</t>
  </si>
  <si>
    <t>독립기초</t>
  </si>
  <si>
    <t>single footing, independent footing, individual footing), 獨立基礎</t>
  </si>
  <si>
    <t>① 1개의 기둥만을 단독으로 받치기 위해 설치한 기초.  ② ⇨독립푸팅기초(＝), 단독기초(＝),</t>
  </si>
  <si>
    <t>8605</t>
  </si>
  <si>
    <t>독립문</t>
  </si>
  <si>
    <t>獨立門</t>
  </si>
  <si>
    <t>1896년 독립협회에서 독립사상을 고취하기 위해 영은문을 헐고 그자리에 파리의 개선문을 볻받아  세운 문.</t>
  </si>
  <si>
    <t>8606</t>
  </si>
  <si>
    <t>독립벽돌기둥</t>
  </si>
  <si>
    <t>pier, 獨立壁乭柱</t>
  </si>
  <si>
    <t>벽돌벽의 단면이 정방형 또는 정방형에 가까운 직각사각형의 단독으로 서 있는 벽돌의 기둥.</t>
  </si>
  <si>
    <t>8607</t>
  </si>
  <si>
    <t>독립비계</t>
  </si>
  <si>
    <t>independent scaffold), 獨立飛階</t>
  </si>
  <si>
    <t>① 독립된 비계. ② ＝쌍줄비계＝본비계(⇦). ③ ⇨외줄비계.</t>
  </si>
  <si>
    <t>8608</t>
  </si>
  <si>
    <t>독립여유</t>
  </si>
  <si>
    <t>⇨독립여유시간(＝).</t>
  </si>
  <si>
    <t>8609</t>
  </si>
  <si>
    <t>가설주택</t>
  </si>
  <si>
    <t>temporary dwelling, 假設住宅</t>
  </si>
  <si>
    <t>① 일시적 사용을 목적으로 지어진 주택. ② 음식점이나 재해시 이재민의 수용소 및 응급주택 등.</t>
  </si>
  <si>
    <t>861</t>
  </si>
  <si>
    <t>독립여유시간</t>
  </si>
  <si>
    <t>dependent float, 獨立餘裕時間</t>
  </si>
  <si>
    <t>① 네트워크(⇦)의 용어. ② 어느 작업의 후속작업의 총여유시간에 영향을 미치는 여유시간을 말하고, 이는 총여유시간에서 자유여유시간을 감하여 계산함. ③ ＝디펜던트 플로트＝독립여유. ④ 약호:｢DF｣. ⑤ 어떤 최악의 사태, 즉 선행활동이 가장 늦은 착수기간에 개시되었음에도 불구하고 후속 활동이 가장 빠른 착수시간에 개시되었을 경우에 생기는 여유시간으로서 후속활동이 가장 늦은 완료시기에서 완료되었을 때의 여유시간임.</t>
  </si>
  <si>
    <t>8610</t>
  </si>
  <si>
    <t>독립주택</t>
  </si>
  <si>
    <t>detached house, separate house, 獨立住宅</t>
  </si>
  <si>
    <t>⇨독립가옥, 단독주택(＝).</t>
  </si>
  <si>
    <t>8611</t>
  </si>
  <si>
    <t>독립주택지구</t>
  </si>
  <si>
    <t>detached houses district, 獨立住宅地區</t>
  </si>
  <si>
    <t>한필지에 건축한 독립주택을 단독주택이라고도 하며 이러한 독립주택이 형성하고 있는 주거지구</t>
  </si>
  <si>
    <t>8612</t>
  </si>
  <si>
    <t>독립차고</t>
  </si>
  <si>
    <t>detached garage, 獨立車庫</t>
  </si>
  <si>
    <t>별채 형식으로 떨어뜨려 만든 차고.</t>
  </si>
  <si>
    <t>8613</t>
  </si>
  <si>
    <t>독립형 조명</t>
  </si>
  <si>
    <t>independent lighting</t>
  </si>
  <si>
    <t>전반 조명과 같이 같은 조명 기구를 많이 사용하지 않고 하나 또는 소수의 조명 기구를 사용하는 조명 방식. 가동인 조명 기구를 사용할 때가 많다.</t>
  </si>
  <si>
    <t>8615</t>
  </si>
  <si>
    <t>독서실</t>
  </si>
  <si>
    <t>reading room</t>
  </si>
  <si>
    <t>① 책을 읽거나 공부를 하기 위해 마련한 공간. 클럽 하우스나 운동, 휴양 시설 내에 설치된 경우의 호칭 ② 독서나 공부를 위해 마련한 시설로서 학원으로 분류되어 주무관청에 인허가를 받아야 한다.</t>
  </si>
  <si>
    <t>8616</t>
  </si>
  <si>
    <t>독신 가족</t>
  </si>
  <si>
    <t>single family, 獨身 家族</t>
  </si>
  <si>
    <t>형제자매 혹은 배우자 없이 홀로 사는 사람. 1인 가족</t>
  </si>
  <si>
    <t>8617</t>
  </si>
  <si>
    <t>독신 거주</t>
  </si>
  <si>
    <t>single family dwell ing, 獨身 居住</t>
  </si>
  <si>
    <t>어느 특정 거주공간에 홀로 살고 있는 사람. 1인 거주</t>
  </si>
  <si>
    <t>8618</t>
  </si>
  <si>
    <t>가설지주</t>
  </si>
  <si>
    <t>shore, 假設支柱</t>
  </si>
  <si>
    <t>① 동사；흙막이나 지주 등으로 임시 지지. ② 건물의 전도방지를 위한 가설의 지주나 보 등의 총칭. ③ 보통은 경사지게 설치한 것(raking shore)으로, 경우에 따라 수직인 것은 dead shore(수직지주), 수평인 것은 flying shore(수평지주；수평지지재)라 함. ④ shore를 설치하는 것은 shoring이라 함. ⑤ shore와 shoring은 흙파기 측벽의 흙막이 버팀대에 대해서도 쓰임.</t>
  </si>
  <si>
    <t>862</t>
  </si>
  <si>
    <t>독신자 주택</t>
  </si>
  <si>
    <t>house for singles, 獨身者 住宅</t>
  </si>
  <si>
    <t>독신 생활을 영위하는 1인가구의 거주를 위해 지어지는 주택. 공동 주택의 형태인 경우가 많다.</t>
  </si>
  <si>
    <t>8621</t>
  </si>
  <si>
    <t>독신자아파트</t>
  </si>
  <si>
    <t>獨身者apart</t>
  </si>
  <si>
    <t>독신자를 대상으로 분양이나 임대를 하여 살게 하는 아파트.</t>
  </si>
  <si>
    <t>8622</t>
  </si>
  <si>
    <t>독실형 고령자 거주 시설</t>
  </si>
  <si>
    <t>고령자가 단독적으로 거주할 수 있도록 1인실을 주체로 구성된 거주시설. 고령자의 개별 보호와 개인의 프라이버시 확보 필요 등의 중요성이 대두되고 있다.</t>
  </si>
  <si>
    <t>8623</t>
  </si>
  <si>
    <t>독일공작연맹</t>
  </si>
  <si>
    <t>Deutscher Werkbund, 獨逸工作聯盟</t>
  </si>
  <si>
    <t>1907년 독일의 건축가 헤르만 무테지우스가 주도하여 주요 산업체들과 건축가-예술가-디자이너들이 동원된 연맹에 의한 조직적 예술 운동.</t>
  </si>
  <si>
    <t>8625</t>
  </si>
  <si>
    <t>독일식비늘판벽</t>
  </si>
  <si>
    <t>① 외부 판벽의 일종. ② 판벽의 널면이 수직 반턱쪽매로 된 것.</t>
  </si>
  <si>
    <t>8626</t>
  </si>
  <si>
    <t>독창</t>
  </si>
  <si>
    <t>mono-window, 獨窓</t>
  </si>
  <si>
    <t>문짝 하나로 구성된 창.</t>
  </si>
  <si>
    <t>8627</t>
  </si>
  <si>
    <t>돋우기</t>
  </si>
  <si>
    <t>banking, heap up, 盛土</t>
  </si>
  <si>
    <t>낮은 땅을 메워 높게 하는 일. ※ ｢fill｣은 돋우기에 쓰는 흙.</t>
  </si>
  <si>
    <t>8628</t>
  </si>
  <si>
    <t>돋움목</t>
  </si>
  <si>
    <t>firrings, firring pieces</t>
  </si>
  <si>
    <t>수평한 천장이 요구될 때 지붕의 물매를 잡기 위하여 서까래에 경사지게 깎아대는 부재.</t>
  </si>
  <si>
    <t>8629</t>
  </si>
  <si>
    <t>가설창고</t>
  </si>
  <si>
    <t>temporarystorage shed, 假設倉庫</t>
  </si>
  <si>
    <t>① 가설적인 창고. ② ＝가설헛간.</t>
  </si>
  <si>
    <t>863</t>
  </si>
  <si>
    <t>돋움양판</t>
  </si>
  <si>
    <t>raised panel</t>
  </si>
  <si>
    <t>①가장자리를 얇게 밀어내서 중간 부분이 도드라지게 한 넓은 널. ② 한면돋움‧양면돋움이 있고 사방울거미의 홈에 끼워 넣음.</t>
  </si>
  <si>
    <t>8630</t>
  </si>
  <si>
    <t>돌</t>
  </si>
  <si>
    <t>stone, 石</t>
  </si>
  <si>
    <t>① 천연의 고체로 무기질이며 모래보다는 크고 바위보다는 작은 광물질의 단단한 덩어리. ② 도면용 약어는 ｢STN.｣. ③ 가공 정도에 따라 막돌‧거친돌‧다듬돌로 나뉨. ④ 돌은 인류건축사에 가장 기본적 역할을 한 건축재이다. 고대 ｢이집트｣‧｢크레타｣ 및 고전적 ｢그리스｣건축을 비롯하여 ｢페루｣의 ｢잉카｣제국의 벽, 그리고 동양 고적(古蹟)의 대표적 성보(城堡)의 구체(構體)와 궁궐, 불사(佛寺)의 기단‧초석, 한반도 최고인 고구려 거석(巨石)고분의 석조 투팔천장 등 먼 고대로부터 오늘날에 이르기까지 가장 미덥고, 튼튼하고, 생명력이 길고 강한 재료로서 사용되어 왔다. 자연적으로 산출(産出)하며 석재의 종류가 다르기 때문에, 곳에 따라서는 강인한 화강석의 섬세한 사용 등 의장상의 차이는 나타나지만 돌 자체가 갖는 소박성과 신뢰감 때문에 건축조영(造營)에 가장 중요한 자리를 차지하여 왔음.</t>
  </si>
  <si>
    <t>8631</t>
  </si>
  <si>
    <t>돌가루</t>
  </si>
  <si>
    <t>stone dust, 石粉, 石灰分</t>
  </si>
  <si>
    <t>① 역청포장 등에 쓰이는 돌의 분말. ② 시멘트와 종석만으로는 조밀하게 다지기가 곤란하고, 또한 부배합(富配合)의 시멘트가 건조‧수축할 때 생기는 균열을 방지하기 위해 혼입하는데 쓰임. ③ 대개는 백색 미세분 돌가루로 하고 시멘트와 동량(同量) 이하로 혼입.</t>
  </si>
  <si>
    <t>8632</t>
  </si>
  <si>
    <t>돌각담</t>
  </si>
  <si>
    <t>① 흙을 사용하지 않고 돌로만 쌓은 담장. = 강담 ② 돌만으로 맞추어 가면서 쌓은 것으로, 성벽 축조에도 사용되었다.</t>
  </si>
  <si>
    <t>8633</t>
  </si>
  <si>
    <t>돌결</t>
  </si>
  <si>
    <t>graining stone, 石理, 石櫛</t>
  </si>
  <si>
    <t>① 돌에 있는 결로 나뭇결과 비슷함. ② 화강석은 서로 직교하는 3방향으로 잘 갈라지는 면이 가공성이 용이함.</t>
  </si>
  <si>
    <t>8634</t>
  </si>
  <si>
    <t>돌계단</t>
  </si>
  <si>
    <t>stone stair, 石階段</t>
  </si>
  <si>
    <t>평평한 자연석이나 반가공한 석재를 사용하여 만든 계단.</t>
  </si>
  <si>
    <t>8636</t>
  </si>
  <si>
    <t>돌고래</t>
  </si>
  <si>
    <t>구들장 밑에 골을 사용하지 않고 돌을 쌓아 불길과 연기가 통하여 나가도록 한 고래 형식</t>
  </si>
  <si>
    <t>8637</t>
  </si>
  <si>
    <t>돌공사</t>
  </si>
  <si>
    <t>stone work, 石工事</t>
  </si>
  <si>
    <t>① ⇨석공사(＝). ② 돌구조로 돌쌓기(⇦)하는 공사의 총칭. ③ ⇨돌쌓기공사.</t>
  </si>
  <si>
    <t>8638</t>
  </si>
  <si>
    <t>돌구조</t>
  </si>
  <si>
    <t>stone construction, 石構造</t>
  </si>
  <si>
    <t>건물의 뼈대가 되는 주요 벽체에 석재를 사용한 조적식 구조의 일종.</t>
  </si>
  <si>
    <t>8639</t>
  </si>
  <si>
    <t>가설하중</t>
  </si>
  <si>
    <t>erection load, 假設荷重</t>
  </si>
  <si>
    <t>시공단계에서 구조물에 작용하는 모든 하중을 일컬음</t>
  </si>
  <si>
    <t>864</t>
  </si>
  <si>
    <t>돌금</t>
  </si>
  <si>
    <t>boulder cobble stone</t>
  </si>
  <si>
    <t>① 석재에 금이 가서 갈라지게 된 것. ② 석재를 채석할 때 생긴 가는 실금. ③ 화강석 등의 3방향으로 가장 가르기 쉬운 면이 있는 것. 돌눈.</t>
  </si>
  <si>
    <t>8640</t>
  </si>
  <si>
    <t>돌기둥</t>
  </si>
  <si>
    <t>stone pillar, 石柱</t>
  </si>
  <si>
    <t>돌로 다듬어 만든 기둥을 말하며  살림집에서는 내루(內樓) 아래에 사다리꼴로 다듬어 세운 화강석재를 돌기둥이라 부름.</t>
  </si>
  <si>
    <t>8641</t>
  </si>
  <si>
    <t>돌기와집</t>
  </si>
  <si>
    <t>natural slate roofed house, 石瓦家, 木板瓦家</t>
  </si>
  <si>
    <t>① 기와나 너와 대신 납작하게 쪼개지는 점판암으로 지붕을 얹은 전통가옥. ②＝청석집(靑石家).</t>
  </si>
  <si>
    <t>8642</t>
  </si>
  <si>
    <t>돌기용접</t>
  </si>
  <si>
    <t>projection weld</t>
  </si>
  <si>
    <t>접합하고자 하는 금속 모재의 접합 위치에 만든 돌기부를 접촉시켜서 가압하여 이에 전류를 통해서 비교적 작은 통전 부분에 저항열을 발생시켜 그 열을 이용하는 저항용접의 한 방법.</t>
  </si>
  <si>
    <t>8643</t>
  </si>
  <si>
    <t>돌길이</t>
  </si>
  <si>
    <t>견칫돌 등의 석축면에 직각되는 돌의 길이.</t>
  </si>
  <si>
    <t>8644</t>
  </si>
  <si>
    <t>돌깔기</t>
  </si>
  <si>
    <t>stone paving, flagging</t>
  </si>
  <si>
    <t>바닥‧땅 위에 넓적한 돌을 까는 일.</t>
  </si>
  <si>
    <t>8645</t>
  </si>
  <si>
    <t>돌나누기</t>
  </si>
  <si>
    <t>course in stone masonry work)</t>
  </si>
  <si>
    <t>시공에 앞서 설계도에 따라 돌 크기 및 줄눈의 위치 등을 상세히 하여 보는 것으로 벽돌 나누기와 같은 의미의 것.</t>
  </si>
  <si>
    <t>8646</t>
  </si>
  <si>
    <t>돌나누기도</t>
  </si>
  <si>
    <t>① 석재가공상 설계도에 따른 돌 공사용의 도면. ② 돌나누기도에 적어 넣은 것은 형상‧치수‧줄눈나누기도‧돌수‧매설철물의 위치‧수량‧품종‧사용처의 기호 등임. ③ 가공뿐 아니라 현장 끝내기 작업도 일체 이 돌나누기도에 의해서 정해지므로 사용장소에 따라 치수나 두께에 대하여 충분히 검토해야 함.</t>
  </si>
  <si>
    <t>8647</t>
  </si>
  <si>
    <t>돌나누기도 작성의 주의점</t>
  </si>
  <si>
    <t>돌나누기도 작성에 있어 특히 주의해야 할 점 : 1) 치수는 채취 운반, 현장 조직의 난이, 가격을 고려하여 정함. 2) 두께는 돌깨기‧가공을 할 수 있는 범위에서 가장 경제적으로 정함. 3) 땅속 또는 포장 속에 묻는 것은 5cm의 묻힐 길이를 더 가산. 4) 창대 등 물끊기가 필요한 것은 그만큼 치수를 크게 함. 5) 줄눈나누기도는 줄눈 중심간 거리로 작성하며, 줄눈너비는 따로 실척도에 표시함.</t>
  </si>
  <si>
    <t>8648</t>
  </si>
  <si>
    <t>돌난간</t>
  </si>
  <si>
    <t>stone balustrade, stone handrail, 石欄, 石欄干</t>
  </si>
  <si>
    <t>돌로 만든 난간.</t>
  </si>
  <si>
    <t>8649</t>
  </si>
  <si>
    <t>가설헛간</t>
  </si>
  <si>
    <t>⇨가설창고(＝).</t>
  </si>
  <si>
    <t>865</t>
  </si>
  <si>
    <t>돌난대</t>
  </si>
  <si>
    <t>⇨돌란대(＝).</t>
  </si>
  <si>
    <t>8650</t>
  </si>
  <si>
    <t>돌난돌</t>
  </si>
  <si>
    <t>石欄石</t>
  </si>
  <si>
    <t>돌난간의 맨 위쪽에 두른 손잡이 돌.</t>
  </si>
  <si>
    <t>8651</t>
  </si>
  <si>
    <t>돌눈</t>
  </si>
  <si>
    <t>rift</t>
  </si>
  <si>
    <t>석재 중에 있는 쪼개지기 쉬운 면.</t>
  </si>
  <si>
    <t>8652</t>
  </si>
  <si>
    <t>돌담</t>
  </si>
  <si>
    <t>stone wall, stone fence, 石墻</t>
  </si>
  <si>
    <t>돌을 이용하여 구성한 담장으로서 강담, 돌각담이라고도 한다.</t>
  </si>
  <si>
    <t>8654</t>
  </si>
  <si>
    <t>돌대송곳</t>
  </si>
  <si>
    <t>좌우로 번갈아 돌게 만든 송곳 끝에 송곳날을 메운 축대에 가로대를 구멍을 파 세우고 그 끝과 축대 상부에 끈으로 연결하여 끈을 축대에 감았다가 가로대를 내리눌렀다 놓았다 하면 축대는 좌우로 돌게 됨. 무추(舞錐).</t>
  </si>
  <si>
    <t>8656</t>
  </si>
  <si>
    <t>돌덤</t>
  </si>
  <si>
    <t>석재의 가공상 실제 소요치수보다 크게 만들어낸 것.</t>
  </si>
  <si>
    <t>8657</t>
  </si>
  <si>
    <t>돌란대</t>
  </si>
  <si>
    <t>balustrade, handrail, 石欄臺, 廻欄－</t>
  </si>
  <si>
    <t>① 난간의 맨 위에 건너대어 손스침이 되는 재. ② 단면은 원형‧8각형‧6각형‧4각형으로 하며 쇠시리하여 쓰기도 함. ③ ＝회란대. ④ 난간두겁대의 옛말.</t>
  </si>
  <si>
    <t>8658</t>
  </si>
  <si>
    <t>가성소다</t>
  </si>
  <si>
    <t>sodium hydroxide, 苛性－</t>
  </si>
  <si>
    <t>①식염수(食鹽水)를 전기분해하거나 또는 탄산소다에 석회수(石灰水)를 가하여 만듦. ② ＝양잿물＝수산화나트륨(水酸化natrium). ③칠공사에 있어 헌칠면 및 칠부의 녹 청소시에 쓰임. ④ 공업상 널리 쓰임.</t>
  </si>
  <si>
    <t>866</t>
  </si>
  <si>
    <t>돌로마이트석회</t>
  </si>
  <si>
    <t>dolomite lime</t>
  </si>
  <si>
    <t>8662</t>
  </si>
  <si>
    <t>돌로마이트플라스터</t>
  </si>
  <si>
    <t>dolomite plaster</t>
  </si>
  <si>
    <t>① 돌로마이트(마그네시아 석회)에 모래‧여물을 섞어 반죽한 도벽재료. ② 필요에 따라 시멘트의 혼입도 하고 초벌용과 정벌용의 등급이 있음. ③ KSF3508 참조.</t>
  </si>
  <si>
    <t>8663</t>
  </si>
  <si>
    <t>돌림구덩이</t>
  </si>
  <si>
    <t>hollow</t>
  </si>
  <si>
    <t>벽이나 기둥을 통해서 그 밑에 길게 돌리어 판 구덩이.</t>
  </si>
  <si>
    <t>8665</t>
  </si>
  <si>
    <t>돌림대</t>
  </si>
  <si>
    <t>ceiling cornice； crown molding</t>
  </si>
  <si>
    <t>① 벽과 천장이 맞닿는 부분에 붙이는 막대 모양의 치장재.= 몰딩. ② 건물의 모서리에 구부러져 연속한 툇마루.</t>
  </si>
  <si>
    <t>8666</t>
  </si>
  <si>
    <t>돌림띠</t>
  </si>
  <si>
    <t>string course, cornice, 回線</t>
  </si>
  <si>
    <t>처마나 벽체 상단의 둘레 등을 감싸 두르는 가늘고 긴 돌출 장식. 그리스신전 상단의 띠모양으로 돌출된 장식이 그 예다. 처마, 허리, 천장 돌림띠 등이 있다.</t>
  </si>
  <si>
    <t>8667</t>
  </si>
  <si>
    <t>돌림손잡이</t>
  </si>
  <si>
    <t>lever handle</t>
  </si>
  <si>
    <t>창문의 손잡이가 막대형으로 된 것.</t>
  </si>
  <si>
    <t>8669</t>
  </si>
  <si>
    <t>가셋플레이트</t>
  </si>
  <si>
    <t>(1) 트러스의 부재, 스트럿 또는 가새를 보 또는 기둥에 연결하는 판 요소. gusset plate (2) 강구조 부재의 접합용 강판으로 트러스의 절점이나 기둥과 보 등의 접합부에 사용되어 부재 상호간 힘을 전달함.</t>
  </si>
  <si>
    <t>867</t>
  </si>
  <si>
    <t>돌림용접</t>
  </si>
  <si>
    <t>boxing weld</t>
  </si>
  <si>
    <t>①모재 가장자리를 빙 돌려 필렛용접을 하는 방법. ② ＝되돌림용접.</t>
  </si>
  <si>
    <t>8670</t>
  </si>
  <si>
    <t>돌림자</t>
  </si>
  <si>
    <t>traversing rule</t>
  </si>
  <si>
    <t>아치벽돌을 자르는데 쓰이는 공구.</t>
  </si>
  <si>
    <t>8671</t>
  </si>
  <si>
    <t>돌망태</t>
  </si>
  <si>
    <t>wire cylinder</t>
  </si>
  <si>
    <t>① 철 또는 대망태 속에 호박돌 또는 조약돌을 채워서 ｢호안｣‧｢수제｣에 사용하는 것. ② KS F 4601 참조.</t>
  </si>
  <si>
    <t>8672</t>
  </si>
  <si>
    <t>돌망태댐</t>
  </si>
  <si>
    <t>ground sill of bamboo cylinder</t>
  </si>
  <si>
    <t>바닥다짐용 얕은 댐에 돌망태를 사용한 것.</t>
  </si>
  <si>
    <t>8673</t>
  </si>
  <si>
    <t>돌멘</t>
  </si>
  <si>
    <t>dolmen</t>
  </si>
  <si>
    <t>8674</t>
  </si>
  <si>
    <t>돌무늬</t>
  </si>
  <si>
    <t>streak of stone, 石紋, 石斑</t>
  </si>
  <si>
    <t>① 석재면에 나타난 무늿결. ② 수성암 또는 변성암 등에 포함된 이색 물질로서 나타나는 무늬 모양.</t>
  </si>
  <si>
    <t>8675</t>
  </si>
  <si>
    <t>돌문</t>
  </si>
  <si>
    <t>stone gate, 石門</t>
  </si>
  <si>
    <t>① 돌로 만든 문. ② 바위나 돌 같은 것이 자연적으로 문과 같이 생긴 것. ③ ＝석문＝암문(岩門).</t>
  </si>
  <si>
    <t>8676</t>
  </si>
  <si>
    <t>돌물려쌓기</t>
  </si>
  <si>
    <t>벽돌벽에 돌을 부분적으로 물려 쌓아 외관에 변화를 주고 구조적으로 유리하게 하는 것.</t>
  </si>
  <si>
    <t>8677</t>
  </si>
  <si>
    <t>돌방</t>
  </si>
  <si>
    <t>stone room</t>
  </si>
  <si>
    <t>석실.</t>
  </si>
  <si>
    <t>8678</t>
  </si>
  <si>
    <t>돌방축</t>
  </si>
  <si>
    <t>stone embankment, 石防築</t>
  </si>
  <si>
    <t>거죽에 돌을 쌓아올려 속의 흙이 허물어지지 않도록 한 방축.</t>
  </si>
  <si>
    <t>8679</t>
  </si>
  <si>
    <t>가소성</t>
  </si>
  <si>
    <t>plasticity, 可塑性</t>
  </si>
  <si>
    <t>① 물체에 탄성한계 이상의 힘이 가해져도 파괴되지 않고 계속 변형하며, 외력을 제거한 후에도 탄성 회복 이후에 원형으로 복귀하지 않고 잔류 변형이 존재하는 물체의 성질. → 소성. ② 일반적으로 온도가 높으면 소성도 커지게 되며, 유기 고분자 화합물은 소성이 높기 때문에 특별히 ｢플라스틱(소성적)｣이라 부름.</t>
  </si>
  <si>
    <t>868</t>
  </si>
  <si>
    <t>돌방틀</t>
  </si>
  <si>
    <t>crib work</t>
  </si>
  <si>
    <t>통나무 또는 철근콘크리트재 등으로 틀을 짜고 그 속에 석재를 채운 것.</t>
  </si>
  <si>
    <t>8680</t>
  </si>
  <si>
    <t>돌보송곳</t>
  </si>
  <si>
    <t>① 비교적 큰 구멍을 수동적으로 쉽게 뚫을 수 있는 송곳. ② 철제의 자루를 구부려 중간에 나무 손잡이를 끼우고, 끝에는 뚫는 구멍의 크기에 따라 송곳날을 바꾸어 끼우도록 되어 있음.</t>
  </si>
  <si>
    <t>8681</t>
  </si>
  <si>
    <t>돌붙이기</t>
  </si>
  <si>
    <t>pitching</t>
  </si>
  <si>
    <t>벽 외부를 장식 보호하기 위하여 석재로써 피복하는 것.</t>
  </si>
  <si>
    <t>8682</t>
  </si>
  <si>
    <t>돌설치</t>
  </si>
  <si>
    <t>비교적 큰 돌의 위치를 정확히 설정하는 일.</t>
  </si>
  <si>
    <t>8685</t>
  </si>
  <si>
    <t>돌쌓기</t>
  </si>
  <si>
    <t>stone work, stone masonry, 石積</t>
  </si>
  <si>
    <t>① 설계도에 따라 돌나누기를 한 후 가공하여 벽돌쌓기법에 준하여 돌을 쌓아 벽체를 만드는 일. ② 돌쌓기에도 벽돌쌓기 때와 같이 통줄눈이 생기지 않도록 해야 한다. 돌 자체의 무게가 무거우므로 교착재로 모르타르에만 의존하지 말고 꽂임촉‧꺾쇠 등의 연결철물을 써서 상호간을 고정하여 일체적으로 만듦. ③ ⇨돌쌓기 종별.</t>
  </si>
  <si>
    <t>8686</t>
  </si>
  <si>
    <t>돌쌓기공사</t>
  </si>
  <si>
    <t>stone masonry, 組積石工事</t>
  </si>
  <si>
    <t>① 석재에 의한 쌓기 공사. ② 돌쌓기에서 거의 다듬 가공하지 않은 막돌은 ｢rubble｣이며, 이에 대해 소요치수‧형상으로 가공한 마름돌은 ｢ashlar｣ 혹은 ｢cut stone｣이라 한다. 이들 중간 정도의 것은 ｢squared rubble, squared-stone｣이라 한다. 또 ｢ashlar｣는 ｢ashler｣라고도 쓴다. 그리고 표면을 마름돌로 하고 그 뒷면을 막돌로 한 벽은 ｢rubble ashlar｣라 한다. ③ 막돌쌓기(rubble work, rubble masonry)로 한 벽은 ｢rubble wall｣이라 한다. 막돌쌓기를 대별하면, 층지어쌓기(coursed rubble masonry)와 막쌓기(uncoursd rubble masonry)의 두 가지로 나눌 수 있다. 이 경우 막돌의 크기나 형상에 특히 유의하지 않고 또한 층지어 쌓기도 아닌 막쌓기로 한 것은 ｢random rubble｣이라 하며, 1피트 전후의 높이마다 수평줄눈이 통하게 층지어 쌓기를 한 막돌 층지어쌓기는 ｢coursed random rubble｣이라 한다. 그리고 돌쌓기에 사용하는 돌의 표면이 불규칙하게 돌출한 것 중에서 특히 심한 것을 ｢scabbling hammer｣라 하는 해머로 쪼아 정형한 것을 ｢scabbled rubble｣이라 한다. 돌의 형상은 불규칙하더라도 주변의 줄눈이 다듬돌인 경우와 마찬가지로 좁게 되도록 정확히 가공한 것은, 돌의 표면형상이 다각형이란 점에서 ｢polygonal masonry｣ 또는 ｢polygonal rubble, Kentish rag, mosaic rubble, cobweb rubble｣이라 한다. ※Kentish rag:영국의 켄트(Kent)에서 산출되는 견고한 석회석(lime stone)을 Kentish rag라 하는데 polygonal rubble법으로 쌓는 수가 많으므로 이 수법의 명칭으로도 사용하게 되었음. ④ 크기는 일정하지 않지만 장방형으로 거친 가공한 돌(squared stone)을 수평줄눈이 연속되지 않게 쌓는 막돌쌓기는 ｢snecked rubble｣이라든가 ｢snecked masonry｣라 한다. 이 경우 큰 돌 사이에 끼워져 있는 작은 돌을 ｢sneck｣이라 한다. 다듬돌쌓기(ashlar masonry)의 경우, 돌을 층지어 쌓고 각 층마다 돌높이를 맞춘 바른층 다듬돌 쌓기는 ｢range ashlar masonry｣라고 하며, 층지어 쌓기를 하지 않은 것은 ｢random range ashlar masonry｣라 함. 그리고 이들 중 간쌓기로서 부분적으로 층지은 것을 ｢broken range ashlar masonry｣라 함. ⑤ 벽돌 외에 콘크리트블록(concrete block)이나 유리블록(glass block), 기타 각종 블록 석재 등을 ｢쌓기를 한다｣는 것은 ｢to lay…｣, ｢to set …｣, ｢to install…｣ 등의 표현을 사용.</t>
  </si>
  <si>
    <t>8688</t>
  </si>
  <si>
    <t>돌쌓기종별</t>
  </si>
  <si>
    <t>① 돌쌓기는 자연산 석재 또는 채석된 석재의 종류‧크기‧면 및 맞댐면 다듬기‧쌓기방식 또는 줄눈모양에 따라 분류. ② 돌쌓기는 막돌(거친돌)쌓기와 마름돌쌓기(다듬돌쌓기)로 대별하고, 쌓는 방식에 따라 바른층쌓기(整層積)‧층지어쌓기(成層積) 및 막(허튼층)쌓기(亂積)로 구분하며, 또 맞댐면 다듬기에 따라 제면쌓기‧어림다듬쌓기 및 잔다듬쌓기로 나눌 수 있다. 또한 줄눈 모양에 따라 허튼줄눈‧완자줄눈‧빗줄눈(마름모줄눈)‧수평(일자)줄눈, 막힌줄눈 및 통줄눈쌓기로 구분할 수도 있음.</t>
  </si>
  <si>
    <t>8689</t>
  </si>
  <si>
    <t>가소성물질</t>
  </si>
  <si>
    <t>plastic materials, 可塑性物質</t>
  </si>
  <si>
    <t>가소성을 가지고 있는 물질로, 그 가소성을 이용하여 제품에 활용되는 물질로서, 일반적으로 합성수지나 셀룰로이드 등이 가소성물질에 해당됨.</t>
  </si>
  <si>
    <t>869</t>
  </si>
  <si>
    <t>돌쌓기줄눈</t>
  </si>
  <si>
    <t>⇨돌줄눈(＝).</t>
  </si>
  <si>
    <t>8690</t>
  </si>
  <si>
    <t>돌아치</t>
  </si>
  <si>
    <t>stone arch, 石虹蜆</t>
  </si>
  <si>
    <t>돌로 쌓아 만든 아치.</t>
  </si>
  <si>
    <t>8691</t>
  </si>
  <si>
    <t>돌연</t>
  </si>
  <si>
    <t>문틀이나 미닫이 울거미의 둘레를 반듯하게 한 것.</t>
  </si>
  <si>
    <t>8692</t>
  </si>
  <si>
    <t>돌연대</t>
  </si>
  <si>
    <t>stone pedestal, 石連臺</t>
  </si>
  <si>
    <t>돌로 만든 부처의 대좌(臺座).</t>
  </si>
  <si>
    <t>8693</t>
  </si>
  <si>
    <t>돌음계단</t>
  </si>
  <si>
    <t>spiral stair, geometrical stairs, 回階段</t>
  </si>
  <si>
    <t>원형으로 오르내리는계단으로 계단의 단이 한 쪽은 넓고 다른 쪽은 좁음</t>
  </si>
  <si>
    <t>8694</t>
  </si>
  <si>
    <t>돌음단</t>
  </si>
  <si>
    <t>winder, spiral step, 回段</t>
  </si>
  <si>
    <t>돌음 계단(=나선계단)에 만든 디딤단.</t>
  </si>
  <si>
    <t>8695</t>
  </si>
  <si>
    <t>돌음체</t>
  </si>
  <si>
    <t>trommel, -篩</t>
  </si>
  <si>
    <t>회전 원통.</t>
  </si>
  <si>
    <t>8696</t>
  </si>
  <si>
    <t>돌재료의 시료채취방법</t>
  </si>
  <si>
    <t>Method of Sampling stone</t>
  </si>
  <si>
    <t>① KS F 2501. ② 이 규격은 재료 산지의 예비조사와 적부 판정, 출하시 재료의 검사 및 시공 중 재료의 검사를 목적으로, 석재‧광재‧자갈‧모래‧각석 등의 시료를 채취하는 방법에 대하여 규정.</t>
  </si>
  <si>
    <t>8698</t>
  </si>
  <si>
    <t>돌접촉부</t>
  </si>
  <si>
    <t>-接觸部</t>
  </si>
  <si>
    <t>견칫돌끼리의 전면 접촉부.</t>
  </si>
  <si>
    <t>8699</t>
  </si>
  <si>
    <t>4로스위치</t>
  </si>
  <si>
    <t>four way switch, 四路－</t>
  </si>
  <si>
    <t>① 3개소 이상의 장소에서 점멸할 수 있는 스위치. ② 보통 3로스위치와 결합하여 사용.</t>
  </si>
  <si>
    <t>87</t>
  </si>
  <si>
    <t>가소제</t>
  </si>
  <si>
    <t>plasticizer, 可塑劑</t>
  </si>
  <si>
    <t>물질에 가소성을 주기 위해 첨가하는 물질. 플라스틱계 재료에 제조 과정에서의 가공성, 제품으로서의 유연성을 적당히 하기 위해 첨가한다.</t>
  </si>
  <si>
    <t>870</t>
  </si>
  <si>
    <t>돌조각</t>
  </si>
  <si>
    <t>stone carving, 石彫刻</t>
  </si>
  <si>
    <t>석재에 형상이나 도안‧무늬 등을 쪼아 새기는 일.</t>
  </si>
  <si>
    <t>8700</t>
  </si>
  <si>
    <t>돌줄눈</t>
  </si>
  <si>
    <t>돌쌓기에 있어서의 줄눈.</t>
  </si>
  <si>
    <t>8701</t>
  </si>
  <si>
    <t>돌중방</t>
  </si>
  <si>
    <t>middle moulding, 石中枋</t>
  </si>
  <si>
    <t>골목 시작 부분에 설치한 문지방 형식의 돌.</t>
  </si>
  <si>
    <t>8702</t>
  </si>
  <si>
    <t>돌집</t>
  </si>
  <si>
    <t>stone house</t>
  </si>
  <si>
    <t>돌로 사용하여 만든 집. 강원도 일대 산간지방에서 돌판석으로 지붕을 얹어 만든 집.</t>
  </si>
  <si>
    <t>8703</t>
  </si>
  <si>
    <t>돌집게</t>
  </si>
  <si>
    <t>crampon, crampoon, nippers, stone tongs</t>
  </si>
  <si>
    <t>돌을 집는데 쓰는 도구.</t>
  </si>
  <si>
    <t>8704</t>
  </si>
  <si>
    <t>돌쩌귀</t>
  </si>
  <si>
    <t>hook and eye pivot, hinge, pivot, pivot hinge, top pivot, floor pivot</t>
  </si>
  <si>
    <t>문짝을 고정하는 철물로, 여닫이문에서 정첩 대신 촉을 만든 숫돌쩌귀와 홈이 있는 암돌쩌귀를 이용하여 여닫는 철물.</t>
  </si>
  <si>
    <t>8705</t>
  </si>
  <si>
    <t>돌쩌귀정첩</t>
  </si>
  <si>
    <t>strap hinge</t>
  </si>
  <si>
    <t>① 수톨쩌귀와 암톨쩌귀로 되어 있으며 주로 대문널 또는 창문 울거미 면에 고정하는 창호철물임. ② 창문을 떼어 낼 수 있음.</t>
  </si>
  <si>
    <t>8706</t>
  </si>
  <si>
    <t>돌쪼개기</t>
  </si>
  <si>
    <t>splitting</t>
  </si>
  <si>
    <t>① 두꺼운 돌을 쪼개는 것. ② 돌눈(石理)에 따라 약 20cm 내외 간격으로 쐐기구멍 파기를 하고 여기에 쇠부리를 끼우고 내리쳐서 쪼갬. ③ 두께 10cm 정도 이하로 쪼갤 때에는 돌켜기 기계를 사용하고 철사(鐵砂)‧금강사(金鋼砂) 등을 물과 같이 부어 넣으며 기계줄톱으로 켜냄.</t>
  </si>
  <si>
    <t>8707</t>
  </si>
  <si>
    <t>돌출 무대</t>
  </si>
  <si>
    <t>thrust stage: apron</t>
  </si>
  <si>
    <t>무대 전면에서 관객석 쪽으로 돌출시킨 무대. 앞무대라고도 한다.</t>
  </si>
  <si>
    <t>8709</t>
  </si>
  <si>
    <t>돌출각</t>
  </si>
  <si>
    <t>앵글 및 ㄷ형강에서 접합 없이 자유롭게 돌출된 부분.</t>
  </si>
  <si>
    <t>8711</t>
  </si>
  <si>
    <t>돌출변</t>
  </si>
  <si>
    <t>out standing leg, 突出邊</t>
  </si>
  <si>
    <t>ㄴ자 형강의 두 변에서 다른 부재와 연결이 되지 않은 변.</t>
  </si>
  <si>
    <t>8712</t>
  </si>
  <si>
    <t>돌층계</t>
  </si>
  <si>
    <t>stone stand, 石層階</t>
  </si>
  <si>
    <t>석재를 사용하여 조성한 계단=돌계단.</t>
  </si>
  <si>
    <t>8714</t>
  </si>
  <si>
    <t>돌층대</t>
  </si>
  <si>
    <t>stone stand, 石層臺</t>
  </si>
  <si>
    <t>석재를 사용하여 만든 단.</t>
  </si>
  <si>
    <t>8715</t>
  </si>
  <si>
    <t>돌침</t>
  </si>
  <si>
    <t>突針</t>
  </si>
  <si>
    <t>① 피뢰침의 가장 상단에 붙은 낙뢰 유도 쇠붙이. ② 직경 12mm 이상의 동봉(銅棒)을 씀. ③ 과거에는 주침(主針) 외에 지침(枝針)을 붙이는 경우가 많았으나 지침은 모양 외에 별 필요가 없는 것으로 되어 있음. ④ 금‧백금 등으로 도금하기도 하나 유해가스가 발생할 우려가 없는 곳은 동봉 그대로가 좋음. ⑤ ⇨피뢰침.</t>
  </si>
  <si>
    <t>8716</t>
  </si>
  <si>
    <t>돌턴형 학교</t>
  </si>
  <si>
    <t>Dalton type school), -型學敎</t>
  </si>
  <si>
    <t>학생들이 자율적으로 교과(敎科)를 선택하는 능력별 학습 방식의 학교</t>
  </si>
  <si>
    <t>8718</t>
  </si>
  <si>
    <t>돌퇴</t>
  </si>
  <si>
    <t>건물의 가장자리를 따라 한 바퀴 돌도록 조성한 툇간(退間).</t>
  </si>
  <si>
    <t>8719</t>
  </si>
  <si>
    <t>가속 차선</t>
  </si>
  <si>
    <t>acceleration lane</t>
  </si>
  <si>
    <t>도로의 본선에 합류하는 자동차를 안전합류속도까지 가속할 수 있도록 하기위해 설치하는 변속차선</t>
  </si>
  <si>
    <t>872</t>
  </si>
  <si>
    <t>돌풍</t>
  </si>
  <si>
    <t>전선의 통과 등의 이유로 풍속이 갑자기 상승한 바람을 말한다. 돌풍의 강도는 거스트 펙터로 표시한다. ⇨거스트.</t>
  </si>
  <si>
    <t>8720</t>
  </si>
  <si>
    <t>돌풍률</t>
  </si>
  <si>
    <t>(=거스트 펙터.)</t>
  </si>
  <si>
    <t>8721</t>
  </si>
  <si>
    <t>돌핀 계류</t>
  </si>
  <si>
    <t>고정설치한 복수의 말뚝(杭) 혹은 주상(柱狀)구조물에 의해 부유식 해양건축물을 유지하는 계류방법. 돌핀계류방식에는 다음과 같은 장점이 있다.․경량구조물이므로 내진성이 좋다.․건설시의 안벽공사에 비해 해상작업이 적고 단시간에 시공할 수 있다.․부체(浮體)의 이동량이 작다.또 결점으로서는․강관말뚝(杭)의 경우 방식설비나 보수가 나쁘면 부식되고 수명이 짧아진다.․사용수심에 제한이 있다.또한, 부체구조물의 돌핀계류에는 일반적으로 체인․와이어방식, 링크롯드방식, 이 두 가지의 병용방식이 사용된다. 체인․와이어방식에는 부체와 돌핀의 사이에 방현재를 설치한다. 또 링크롯드방식의 경우는 방현재 대신에 댐퍼를 사용한다.</t>
  </si>
  <si>
    <t>8722</t>
  </si>
  <si>
    <t>돌홍예</t>
  </si>
  <si>
    <t>stone arch, 石虹蜺</t>
  </si>
  <si>
    <t>돌을 사용하여 만든 아치식 구조.</t>
  </si>
  <si>
    <t>8723</t>
  </si>
  <si>
    <t>돔</t>
  </si>
  <si>
    <t>dome</t>
  </si>
  <si>
    <t>① 반구형으로 된 둥근 지붕이나 천장. ⇨궁륭. ② 지붕이 둥근 이탈리아 교회를 ｢두오모(duomo)｣라 부른 것에서 연유. ③ 이슬람 사원‧몽고의 파오‧에스키모의 이글루‧인도의 타지마할 등이 대표적인 돔 건축물이다.</t>
  </si>
  <si>
    <t>8724</t>
  </si>
  <si>
    <t>돔렉스</t>
  </si>
  <si>
    <t>domrex</t>
  </si>
  <si>
    <t>석면제 뿜칠도장 재료로 흡음‧내화‧내식성이 있음.</t>
  </si>
  <si>
    <t>8726</t>
  </si>
  <si>
    <t>돔스톱</t>
  </si>
  <si>
    <t>dome stop</t>
  </si>
  <si>
    <t>돔형의 문‧철문.</t>
  </si>
  <si>
    <t>8727</t>
  </si>
  <si>
    <t>돔지붕</t>
  </si>
  <si>
    <t>domed roof</t>
  </si>
  <si>
    <t>돔 구조 형식의 지붕.</t>
  </si>
  <si>
    <t>8728</t>
  </si>
  <si>
    <t>돗자리</t>
  </si>
  <si>
    <t>rush mat, rush mat sheet</t>
  </si>
  <si>
    <t>① 짚‧왕골‧갈포 등의 식물섬유로 엮어 만든 무늬 있는 자리류. ② 각종 마룻바닥‧방바닥 등에 깜(양식에는 양탄자‧융단 등을 씀).</t>
  </si>
  <si>
    <t>8729</t>
  </si>
  <si>
    <t>가속도</t>
  </si>
  <si>
    <t>acceleration</t>
  </si>
  <si>
    <t>시간에 따라 속도가 변하는 정도를 나타내는 물리량. 여기에 질량을 곱해서 부호를 반대로 한 양이 관성력이 된다.</t>
  </si>
  <si>
    <t>873</t>
  </si>
  <si>
    <t>동</t>
  </si>
  <si>
    <t>棟</t>
  </si>
  <si>
    <t>① 집 등을 세는 단위. ② ＝채.</t>
  </si>
  <si>
    <t>8731</t>
  </si>
  <si>
    <t>동가리톱</t>
  </si>
  <si>
    <t>가로톱(⇦)의 재래말.</t>
  </si>
  <si>
    <t>8732</t>
  </si>
  <si>
    <t>동개달이</t>
  </si>
  <si>
    <t>① 문의 아래위에 장부를 내어 문동개에 끼어 돌려 여닫게 한 것. ② 정첩 돌쩌귀 등으로 달은 창문.</t>
  </si>
  <si>
    <t>8733</t>
  </si>
  <si>
    <t>동개벽선</t>
  </si>
  <si>
    <t>door pillar, -壁線</t>
  </si>
  <si>
    <t>목재로 된 큰 대문에서 문장부가 끼워지는 구멍을 파고 대문 기둥에 덧대어 세우는 부재</t>
  </si>
  <si>
    <t>8734</t>
  </si>
  <si>
    <t>동개철</t>
  </si>
  <si>
    <t>문짝의 아래위에 싸서 대는 넓은 쇳조각.</t>
  </si>
  <si>
    <t>8735</t>
  </si>
  <si>
    <t>동거 세대</t>
  </si>
  <si>
    <t>lodging household; sharing household, 同居 世帶</t>
  </si>
  <si>
    <t>하나의 주택에 거주하는 세대가 2세대 이상이며 공동의 생활규칙을 유지하고 경우에 따라 공동의 생활공간을 영위하며 함께 사는 세대</t>
  </si>
  <si>
    <t>8736</t>
  </si>
  <si>
    <t>동결</t>
  </si>
  <si>
    <t>건축 재료 안이나 흙 속의 온도가 0℃ 이하까지 내려가고 수분이 얼어 빙정을 만드는 현상. 위생 배관이나 태양열 집열기 등의 설비 기기 배관 속의 물이 얼어 빙정을 만드는 현상.</t>
  </si>
  <si>
    <t>8738</t>
  </si>
  <si>
    <t>동결 깊이</t>
  </si>
  <si>
    <t>(=동결 심도.)</t>
  </si>
  <si>
    <t>8739</t>
  </si>
  <si>
    <t>가속도 응답</t>
  </si>
  <si>
    <t>acceleration response</t>
  </si>
  <si>
    <t>어떤 계가 외부로부터의 자극에 대하여 반응할 때 계의 출력으로서 얻어지는 가속도.</t>
  </si>
  <si>
    <t>874</t>
  </si>
  <si>
    <t>동결 심도</t>
  </si>
  <si>
    <t>frost penetration depth</t>
  </si>
  <si>
    <t>지반면에서 동상현상이 미치지 못하는 지하 동결선까지의 깊이</t>
  </si>
  <si>
    <t>8741</t>
  </si>
  <si>
    <t>동결 온도</t>
  </si>
  <si>
    <t>freezing temperature</t>
  </si>
  <si>
    <t>액체가 동결을 시작할 때의 온도. 동결점이라고도 한다. 일반적으로 물의 동결 온도는  0℃ 로 알려져 있다.</t>
  </si>
  <si>
    <t>8742</t>
  </si>
  <si>
    <t>동결건조</t>
  </si>
  <si>
    <t>freeze drying, 凍結乾燥</t>
  </si>
  <si>
    <t>① 피건조 물품을 미리 동결한 다음 비교적 고진 공중(1～0.01mmHG)에서 피건조 물품 속에 형성된 얼음의 결정을 승화하여 건조하는 것. ② 물품은 저온도이고 건조 중에 열변성, 산화 따위의 변질이 거의 없어 이상적임.</t>
  </si>
  <si>
    <t>8744</t>
  </si>
  <si>
    <t>동결공법</t>
  </si>
  <si>
    <t>freezing method, 凍結工法</t>
  </si>
  <si>
    <t>① 지하수를 동결시켜 지하수의 유입을 방지하는 공법. ② 액체질소‧프레온가스(freongas)를 지중(地中)에 직접 주입시키거나 순환파이프로 동결시키는 공법이 있음.</t>
  </si>
  <si>
    <t>8745</t>
  </si>
  <si>
    <t>동결선</t>
  </si>
  <si>
    <t>freezing line, 凍結線</t>
  </si>
  <si>
    <t>① 흙 속의 온도가 0℃ 이하로 떨어져서 흙이 동결하는 층과 동결하지 않는 층의 경계선 ② ⇨지하 동결선(＝).</t>
  </si>
  <si>
    <t>8746</t>
  </si>
  <si>
    <t>동결연화현상</t>
  </si>
  <si>
    <t>凍結軟化現象</t>
  </si>
  <si>
    <t>동결한 지반이 융해할 때 흙 속에 과잉의 수분이 존재하여 지반이 연약화하는 현상.</t>
  </si>
  <si>
    <t>8747</t>
  </si>
  <si>
    <t>동결작용</t>
  </si>
  <si>
    <t>frost action, 凍結作用</t>
  </si>
  <si>
    <t>기온이 영하로 되어 흙 속의 물이 언 다음 모관작용 등에 의해서 연속적으로 지하수가 상승하여 얼음층을 조성하는 작용.</t>
  </si>
  <si>
    <t>8748</t>
  </si>
  <si>
    <t>동결적 보존</t>
  </si>
  <si>
    <t>perpetuation of the status quo, 凍結的 保存</t>
  </si>
  <si>
    <t>문화유산의 보존 방식에서 현상유지와 보존을 최우선 목표로 삼아 훼손을 막는 방식으로 역사문화체험 코스 등 활용적 보전방식과 대비되는 개념이다.</t>
  </si>
  <si>
    <t>8749</t>
  </si>
  <si>
    <t>가속도 응답 스펙트럼</t>
  </si>
  <si>
    <t>acceleration response spectrum</t>
  </si>
  <si>
    <t>응답스펙트럼의 일종. 지진동이 단자유도계에 작용할 때 주기에 대한 최대 응답가속도를 표시한 것</t>
  </si>
  <si>
    <t>875</t>
  </si>
  <si>
    <t>동결침투</t>
  </si>
  <si>
    <t>frost penetration, 凍結浸透</t>
  </si>
  <si>
    <t>동결작용이 지표로부터 하부로 진행되는 현상.</t>
  </si>
  <si>
    <t>8750</t>
  </si>
  <si>
    <t>동계스포츠호스텔</t>
  </si>
  <si>
    <t>동계 스포츠 시설을 이용할 수 있는 유스호스텔 종류의 하나.</t>
  </si>
  <si>
    <t>8752</t>
  </si>
  <si>
    <t>동곳</t>
  </si>
  <si>
    <t>밖에서 열 수 없게 빗장에 세로로 끼워 꽂는 쇠 또는 나무.</t>
  </si>
  <si>
    <t>기문당87.9%</t>
  </si>
  <si>
    <t>8754</t>
  </si>
  <si>
    <t>동곳쇠</t>
  </si>
  <si>
    <t>축대에 끼워지는 꽂이쇠.</t>
  </si>
  <si>
    <t>8755</t>
  </si>
  <si>
    <t>동관</t>
  </si>
  <si>
    <t>⇨구리관(＝).</t>
  </si>
  <si>
    <t>8756</t>
  </si>
  <si>
    <t>동귀틀</t>
  </si>
  <si>
    <t>① 마루의 장귀틀과 꾀중방에 걸쳐 마룻널을 까는 귀틀. ② 장귀틀의 좌우에 직각으로 끼어 짧은 마룻널이 끼이게 되는 나무.</t>
  </si>
  <si>
    <t>8759</t>
  </si>
  <si>
    <t>동기 속도</t>
  </si>
  <si>
    <t>synchronous speed</t>
  </si>
  <si>
    <t>전동기의 고정자 코일에 교류 3상 전압을 가할 때 생기는 회전 자기장의 회전 속도. 그 속도는 전원 주파수와 같다. ⇨미끄럼.</t>
  </si>
  <si>
    <t>8762</t>
  </si>
  <si>
    <t>동기와</t>
  </si>
  <si>
    <t>⇨너새.</t>
  </si>
  <si>
    <t>8765</t>
  </si>
  <si>
    <t>동기콘크리트공사</t>
  </si>
  <si>
    <t>凍期concrete工事</t>
  </si>
  <si>
    <t>대기의 온도가 10℃(50℉)보다 낮은 온도하에서 실시하는 콘크리트공사.</t>
  </si>
  <si>
    <t>8766</t>
  </si>
  <si>
    <t>동다라니</t>
  </si>
  <si>
    <t>⇨반자틀(＝).</t>
  </si>
  <si>
    <t>8768</t>
  </si>
  <si>
    <t>동다라니틀</t>
  </si>
  <si>
    <t>반자틀. 우물반자. 소란반자.</t>
  </si>
  <si>
    <t>8769</t>
  </si>
  <si>
    <t>가속도 진폭</t>
  </si>
  <si>
    <t>acceleration amplitude</t>
  </si>
  <si>
    <t>진동자의 가속도 진폭.</t>
  </si>
  <si>
    <t>877</t>
  </si>
  <si>
    <t>동대문</t>
  </si>
  <si>
    <t>東大門</t>
  </si>
  <si>
    <t>서울 도성의 4대문 가운데 동쪽문을 친근하게 부르는 말로 공식적으로는 흥인지문(興仁之門)</t>
  </si>
  <si>
    <t>8770</t>
  </si>
  <si>
    <t>동도</t>
  </si>
  <si>
    <t>utility tunnel； culvert, 同道</t>
  </si>
  <si>
    <t>상하수도, 전기통신, 인터넷, 전력, 지역난방 등 기반시설들을 함께 배치하고 이용하는 공동구</t>
  </si>
  <si>
    <t>8771</t>
  </si>
  <si>
    <t>동돌</t>
  </si>
  <si>
    <t>한두 개만으로도 한 짐의 무개가 넘는 큰 버력.</t>
  </si>
  <si>
    <t>8772</t>
  </si>
  <si>
    <t>동량</t>
  </si>
  <si>
    <t>beam and pillar, 棟樑</t>
  </si>
  <si>
    <t>건물에서 주로 큰 힘을 받는 부재로서 기둥, 대량, 도리 등을 일컫는 말로서, 이로부터 유래하여 훌륭한 목재나 사람을 일컫기도 한다.</t>
  </si>
  <si>
    <t>8773</t>
  </si>
  <si>
    <t>동력</t>
  </si>
  <si>
    <t>動力</t>
  </si>
  <si>
    <t>① 전동기나 내연기관 같은 기계의 힘. ② 천연적(天然的)으로 존재하는 에너지를 공업용에 사용할 목적으로 원동기에 의하여 기계적‧전기적으로 변형 발생시켜 일을 하게 할 수 있는 것.</t>
  </si>
  <si>
    <t>8774</t>
  </si>
  <si>
    <t>동력 배선</t>
  </si>
  <si>
    <t>power line</t>
  </si>
  <si>
    <t>전력 배선의 일종. 주로 전동기에 전력을 공급하기 위한 전기 배선을 말한다.</t>
  </si>
  <si>
    <t>8775</t>
  </si>
  <si>
    <t>동력 부하</t>
  </si>
  <si>
    <t>power load</t>
  </si>
  <si>
    <t>전동기에 의해 구동되는 부하. 예를 들면 건축 설비에 대한 펌프, 송풍기, 냉동기, 승강기 등.</t>
  </si>
  <si>
    <t>8776</t>
  </si>
  <si>
    <t>동력 설비</t>
  </si>
  <si>
    <t>power equipment</t>
  </si>
  <si>
    <t>일반적으로는 회전 또는 왕복동력을 얻기 위한 설비를 일컫는다. 건축 전기 설비에서는 전력에 의해 전동기를 구동해서 회전력을 얻기 위한 설비. 동력 조작반, 동력 배선, 전동기로 구성된다.</t>
  </si>
  <si>
    <t>8777</t>
  </si>
  <si>
    <t>동력 회수식</t>
  </si>
  <si>
    <t>pumping-up power reclaiming system</t>
  </si>
  <si>
    <t>에너지 절약 열매(熱媒) 반송 방식의 하나. 공조 설비 등으로 지하에 축열조를 설치하여 그 열매를 상층의 각 공조 기기에 펌프업으로 공급하고 원래의 축열조로 되돌릴 때 되돌림 배관 라인 내에 터빈(임펠러)을 설치, 송수 펌프 모터와 직결하여 그 낙수(위치) 에너지를 회수한다.</t>
  </si>
  <si>
    <t>8779</t>
  </si>
  <si>
    <t>가속도(형) 픽업</t>
  </si>
  <si>
    <t>acceleration pickup</t>
  </si>
  <si>
    <t>진동 현상을 가속도에 비례한 전압으로 변환해서 검출하는 변환기. 압전형 픽업 등이 대표적이다.</t>
  </si>
  <si>
    <t>878</t>
  </si>
  <si>
    <t>동력버기</t>
  </si>
  <si>
    <t>power cart, power buggy, 動力－</t>
  </si>
  <si>
    <t>손수레에 적은 원동기를 붙여서 주행 운반이 되게 한 소형 운반차.</t>
  </si>
  <si>
    <t>8780</t>
  </si>
  <si>
    <t>동력보일러</t>
  </si>
  <si>
    <t>power boiler, 動力boiler</t>
  </si>
  <si>
    <t>① 보일러에서 발생한 증기를 각종의 동력에 사용하는 보일러. ② 보일러의 종류(⇦) 중 증기의 용도에 따른 분류의 하나.</t>
  </si>
  <si>
    <t>8781</t>
  </si>
  <si>
    <t>동력설비</t>
  </si>
  <si>
    <t>electric power system), 動力設備</t>
  </si>
  <si>
    <t>① 전동기와 같은 전기기기의 설치와 이들에 전력을 공급하기 위한 배선 및 이들을 제어하는 설비의 총칭. ② 전동기설비‧전열설비‧기타 특수 전력설비로 구분.</t>
  </si>
  <si>
    <t>8782</t>
  </si>
  <si>
    <t>동력셔블</t>
  </si>
  <si>
    <t>face-shovel, power-shovel, 動力－</t>
  </si>
  <si>
    <t>① 동력으로 조작되는 셔블계 ｢굴착기｣의 총칭. ② ＝동력삽.</t>
  </si>
  <si>
    <t>8783</t>
  </si>
  <si>
    <t>동력톱</t>
  </si>
  <si>
    <t>power saw, 動力鋸</t>
  </si>
  <si>
    <t>① 내연기관의 동력을 이용한 벌목(伐木), 제재(製材)용의 톱. ② 왕복운동을 하는 긴 톱과, 톱니바퀴에 의하여 운동하는 연쇄(連鎖)톱의 두 가지가 있음.</t>
  </si>
  <si>
    <t>8784</t>
  </si>
  <si>
    <t>동륜</t>
  </si>
  <si>
    <t>driving wheel, 動輪</t>
  </si>
  <si>
    <t>실제 견인력을 발휘하는 차륜.</t>
  </si>
  <si>
    <t>8785</t>
  </si>
  <si>
    <t>동마루</t>
  </si>
  <si>
    <t>ridge of tiled roof</t>
  </si>
  <si>
    <t>① 마룻널을 지붕마룻널 귀틀에 직각으로 짧게 깔은 마루. ② 좁고 긴 마루에 널을 가로 짧게 잘라 댄 마루.</t>
  </si>
  <si>
    <t>8786</t>
  </si>
  <si>
    <t>동마판</t>
  </si>
  <si>
    <t>銅磨板</t>
  </si>
  <si>
    <t>8787</t>
  </si>
  <si>
    <t>동문</t>
  </si>
  <si>
    <t>east gate, 東門</t>
  </si>
  <si>
    <t>문을 동쪽에 설치한 것.</t>
  </si>
  <si>
    <t>8788</t>
  </si>
  <si>
    <t>동물관련시설</t>
  </si>
  <si>
    <t>動物關聯施設</t>
  </si>
  <si>
    <t>건축법 시행령에 따른 용도별 건축물의 분류 중 하나로, 축사, 가축시장, 사육실 등의 가축시설을 말한다.</t>
  </si>
  <si>
    <t>8789</t>
  </si>
  <si>
    <t>가속펌프</t>
  </si>
  <si>
    <t>accelerating [accelerator] pump, 加速－</t>
  </si>
  <si>
    <t>① 내연기관의 기화기(氣化器)의 부속품. ② 내연기관에 있어서 갑자기 회전수(回轉數)를 높이면 연료 보급에 부족이 생기게 되어 기관의 순조로운 운전을 기하기 어려우므로, 급격한 가속도 운전을 할 때에 한하여 가속펌프를 작용시켜 연료를 보급.</t>
  </si>
  <si>
    <t>879</t>
  </si>
  <si>
    <t>동물원</t>
  </si>
  <si>
    <t>zoological garden: zoo</t>
  </si>
  <si>
    <t>살아있는 동물을 사육, 연구해서 일반에게 공개하는 시설 및 장소.</t>
  </si>
  <si>
    <t>8791</t>
  </si>
  <si>
    <t>동물유</t>
  </si>
  <si>
    <t>動物油</t>
  </si>
  <si>
    <t>① 동물에서 얻어지는 기름. ② 크게 나누어서 육생동물에서 얻을 수 있는 기름과 해생동물에서 얻을 수 있는 기름으로 나눌 수 있음. ③ 일반적으로 상온(常溫)에서 액체의 것을 기름(油), 고체의 것을 ｢지방(脂肪)｣이라고 함.</t>
  </si>
  <si>
    <t>8792</t>
  </si>
  <si>
    <t>동바리</t>
  </si>
  <si>
    <t>floor post, strut, staging, 童子</t>
  </si>
  <si>
    <t>① 무언가를 받치기 위해 사용하는 짧은 기둥. ② 공사 중 수직하중을 지지하는 가설물. ③ 마루 밑의 동자기둥과 같이, 멍에‧장선받이 등을 받치는 짧은 기둥. ④  ＝동발＝동자기둥(⇦).</t>
  </si>
  <si>
    <t>8793</t>
  </si>
  <si>
    <t>동바리돌</t>
  </si>
  <si>
    <t>footing of floor post, 童子石</t>
  </si>
  <si>
    <t>① 툇마루나 좌판 밑을 받치는 작은 주춧돌. ② 동바리 등을 받는 받침돌.</t>
  </si>
  <si>
    <t>8795</t>
  </si>
  <si>
    <t>동바리마루</t>
  </si>
  <si>
    <t>① 1층마루의 일종(납작마루와 함께). ② 동바리돌을 놓고 그 위에 동바리(floor post)를 세우고, 동바리 위에 멍에(sleeper)를 걸고 그 위 직각방향으로 장선을 걸치고 마룻널을 깐다.</t>
  </si>
  <si>
    <t>8796</t>
  </si>
  <si>
    <t>동발</t>
  </si>
  <si>
    <t>⇨동바리(＝).</t>
  </si>
  <si>
    <t>8798</t>
  </si>
  <si>
    <t>동발이음</t>
  </si>
  <si>
    <t>기둥 밑동의 부식 부분을 짧게 잘라서 길게 이어내는 것.</t>
  </si>
  <si>
    <t>8799</t>
  </si>
  <si>
    <t>4변형3각망</t>
  </si>
  <si>
    <t>chain of quadrilaterals, 四邊形三角網</t>
  </si>
  <si>
    <t>2개의 대각선을 가진 4변형으로 구성된 ｢3각망｣.</t>
  </si>
  <si>
    <t>88</t>
  </si>
  <si>
    <t>동방</t>
  </si>
  <si>
    <t>bed room, 洞房</t>
  </si>
  <si>
    <t>집안 깊은 곳에 위치한 방으로서, 부인의 침방(寢房)을 이르는 말.</t>
  </si>
  <si>
    <t>8800</t>
  </si>
  <si>
    <t>동백나무</t>
  </si>
  <si>
    <t>common camellia</t>
  </si>
  <si>
    <t>기후가 따뜻한 곳에서 자라는 상록활엽수 교목. 꽃의 형태, 색이 다양하고 정원수, 울타리에 적합하다.</t>
  </si>
  <si>
    <t>8801</t>
  </si>
  <si>
    <t>동산</t>
  </si>
  <si>
    <t>garden</t>
  </si>
  <si>
    <t>집이 의지하여 있는 언덕이나 숲.</t>
  </si>
  <si>
    <t>8807</t>
  </si>
  <si>
    <t>동산바치</t>
  </si>
  <si>
    <t>gardener, 園藝師</t>
  </si>
  <si>
    <t>동산의 꽃이나 나무 등을 가꾸고 순이나 가지를 잘라 예쁘게 손질함을 업으로 삼는 사람.</t>
  </si>
  <si>
    <t>8808</t>
  </si>
  <si>
    <t>동살</t>
  </si>
  <si>
    <t>rail, cross pieces of a lattice</t>
  </si>
  <si>
    <t>① 짧게 대는 살 또는 가로대는 살. ② 창짝 따위의 가로지른 문살. ③ ⇨장살(長箭)(＝).</t>
  </si>
  <si>
    <t>8809</t>
  </si>
  <si>
    <t>가솔린트랩</t>
  </si>
  <si>
    <t>gasoline trap</t>
  </si>
  <si>
    <t>① 가솔린을 많이 사용하는 곳에 쓰는 트랩. ② 배수에 포함된 가솔린을 트랩 수면상에 뜨게 하여 통기관을 통해 휘발시킴.</t>
  </si>
  <si>
    <t>881</t>
  </si>
  <si>
    <t>동살널문</t>
  </si>
  <si>
    <t>① 드문드문 가로로 살을 댄 널문. ② 가로로 가는 띠를 대어 짠 널문.</t>
  </si>
  <si>
    <t>8810</t>
  </si>
  <si>
    <t>동살대</t>
  </si>
  <si>
    <t>frame of paper door, 棟箭－</t>
  </si>
  <si>
    <t>문짝 등에 가로 낀 문살.</t>
  </si>
  <si>
    <t>8811</t>
  </si>
  <si>
    <t>동상</t>
  </si>
  <si>
    <t>일식 침실의 한 형식. 침실 안 쪽 기둥, 벽, 천장을 흙으로 발라 만든 침실 안, 안길이보다 정면 너비가 좁은 것.</t>
  </si>
  <si>
    <t>8812</t>
  </si>
  <si>
    <t>동상방</t>
  </si>
  <si>
    <t>東上房</t>
  </si>
  <si>
    <t>남향한 대청 동쪽에 안방이 있는 집</t>
  </si>
  <si>
    <t>8814</t>
  </si>
  <si>
    <t>동상압</t>
  </si>
  <si>
    <t>frost heaving load</t>
  </si>
  <si>
    <t>동상을 억제하기 위해 동상하는 흙의 표면에 가해지는 압력(하중)을 일컫는다. 토질에 의해 값은 달라진다.</t>
  </si>
  <si>
    <t>8815</t>
  </si>
  <si>
    <t>동선</t>
  </si>
  <si>
    <t>traffic line, moving line, 動線</t>
  </si>
  <si>
    <t>① 사람이나 물건이 움직이는 자취를 나타내는 선. ② 동선의 3요소는 빈도‧속도‧하중으로서 평면계획의 중요 고려 요소이다.</t>
  </si>
  <si>
    <t>8816</t>
  </si>
  <si>
    <t>동선계획</t>
  </si>
  <si>
    <t>flow planning, 動線計劃</t>
  </si>
  <si>
    <t>건축물 내의 사람의 움직임을 건축의 평면 상에서 고려하는 계획.</t>
  </si>
  <si>
    <t>8818</t>
  </si>
  <si>
    <t>동선도</t>
  </si>
  <si>
    <t>flow diagram, 動線圖</t>
  </si>
  <si>
    <t>건축 · 도시 공간에 있어서의 사람이나 물건의 움직임의 양, 방향, 연관 등을 보여주는 것</t>
  </si>
  <si>
    <t>8819</t>
  </si>
  <si>
    <t>가스</t>
  </si>
  <si>
    <t>gas, 瓦斯</t>
  </si>
  <si>
    <t>①유체의 증기상태인 기체, 기체연료의 총칭. ② ＝개스＝가스연료(⇦). ③ 1792년 영국의 ｢물독(dock)｣이 등화용으로 처음 사용, 1883년 런던시의 가스 등 설치에 의해 가스공업이 시작, 현재는 가정용‧공업용‧열원의 하나로 됨. ④ 발열량은 4,000～4,800kcal/m³임. ⑤ 사용방법 또는 관습에 따라 연료가스(천연가스)‧액화가스‧대기를 오염시키는 유해가스류‧스모그‧연무(煙霧) 등으로 구분됨. ⑥ ⇨가스의 종류.</t>
  </si>
  <si>
    <t>882</t>
  </si>
  <si>
    <t>동수 경도</t>
  </si>
  <si>
    <t>⇨동수 물매(＝).</t>
  </si>
  <si>
    <t>8820</t>
  </si>
  <si>
    <t>동수 물매</t>
  </si>
  <si>
    <t>hydraulic gradient</t>
  </si>
  <si>
    <t>물이 흙 속을 흐를 때 단위 길이마다 손실하는 수두를 일컫는다. 즉 수두차 h, 공시체의 길이 L로 하면 i=h/L로 표시된다. ⇨동수 경도(＝).</t>
  </si>
  <si>
    <t>8821</t>
  </si>
  <si>
    <t>동승방</t>
  </si>
  <si>
    <t>東僧房</t>
  </si>
  <si>
    <t>주불전 동쪽에 있는 절의 요사</t>
  </si>
  <si>
    <t>8822</t>
  </si>
  <si>
    <t>동시 다발성 화재</t>
  </si>
  <si>
    <t>simultaneous multiple fire, 同時 多發性 火災</t>
  </si>
  <si>
    <t>각기 다른 여러장소에서 비슷한 시기에 한꺼번에 발생하는 화재</t>
  </si>
  <si>
    <t>8824</t>
  </si>
  <si>
    <t>동시 대비</t>
  </si>
  <si>
    <t>simultaneous contrast</t>
  </si>
  <si>
    <t>공간적으로 근접되어 있는 2개의 색이 서로 영향을 주어 색상차, 명도차, 채도차가 커지는 방향으로 강조되어 보이는 현상. ⇨계시 대비, 색 대비.</t>
  </si>
  <si>
    <t>8825</t>
  </si>
  <si>
    <t>동시 사용률</t>
  </si>
  <si>
    <t>usage factor； rate of simultaneous use</t>
  </si>
  <si>
    <t>설치되어 있는 여러 개의 기구 가운데 동시에 사용되는 기구수의 비율.</t>
  </si>
  <si>
    <t>8826</t>
  </si>
  <si>
    <t>동시 염상폭</t>
  </si>
  <si>
    <t>simultaneous conflagration width [range], 同時 炎狀幅</t>
  </si>
  <si>
    <t>동시에 펼쳐지고 진행하는 화재의 진행 너비</t>
  </si>
  <si>
    <t>8827</t>
  </si>
  <si>
    <t>동시대비</t>
  </si>
  <si>
    <t>simultaneous contrast, 同時對比</t>
  </si>
  <si>
    <t>① 두 가지 이상의 색을 이웃하여 놓고 동시에 볼 때 일어나는 색의 대비 현상. ② 두 색이 서로 간섭하여 단독적인 색의 지각과는 다른 양상으로 지각된다.</t>
  </si>
  <si>
    <t>8829</t>
  </si>
  <si>
    <t>가스 간섭계</t>
  </si>
  <si>
    <t>gas inter barometer</t>
  </si>
  <si>
    <t>공기 속의 가스 농도 측정기. 이산화탄소나 메탄 가스 등을 대상으로 하여 피검 가스와 공기의 빛에 대한 굴절률의 차에서 생기는 간섭 무늬를 이용하여 농도를 구한다.</t>
  </si>
  <si>
    <t>883</t>
  </si>
  <si>
    <t>동시료</t>
  </si>
  <si>
    <t>① 흙의 시험시 흙의 조직이나 구조를 원상태로부터 교란하여 흩어진 상태로 한 시료 ② 이긴시료, 교란시료라고도 함.</t>
  </si>
  <si>
    <t>8830</t>
  </si>
  <si>
    <t>동식물 공원</t>
  </si>
  <si>
    <t>zoological and botanical park, 動植物 公園</t>
  </si>
  <si>
    <t>동물과 식물의 보존과 보호 그리고 시민의 관람을 위하여 조성한 특수 목적의 공원</t>
  </si>
  <si>
    <t>8831</t>
  </si>
  <si>
    <t>동심원 이론</t>
  </si>
  <si>
    <t>concentric zone theory , 同心圓 理論</t>
  </si>
  <si>
    <t>Burgess가 1925년 시카고를 대상으로 도시성장은 사회계층의 공간적 분화과정에 의하여 다섯개의 동심원으로 이루어 진다는 이론을 통하여 도시내부구조를 파악한 것으로 도시는 하나의 중심부를 가지고 있으며 도시성장은 이 도심부를 중심으로 외곽지향적으로 확장되어 간다는 이론. 그가 주장한 확장개념으로서 제1지대는 중심업무지구를 중심으로 구심력이 강한 금융, 상업활동으로 도심에 집중. 제2지대는 그 주변의 상업, 주택, 경공업 기능이 혼재된 점이지대. 제3지대는 점이지대를 벗어난 저소득층 주택지구. 제4지대는 중산층 주택지구. 제5지대는 교외의 지구 순임.</t>
  </si>
  <si>
    <t>8832</t>
  </si>
  <si>
    <t>동압</t>
  </si>
  <si>
    <t>dynamic pressure, velocing pressure, velocity pressure, 動壓</t>
  </si>
  <si>
    <t>단위 체적 유체의 운동에 의해 발생하는 압력으로서 유체속도의 제곱에 비례함.</t>
  </si>
  <si>
    <t>8833</t>
  </si>
  <si>
    <t>동양 잔디</t>
  </si>
  <si>
    <t>고온에서는 생육이 왕성하나 저온에 약해서 겨울에는 누렇게 마른다. 주로 아열대, 열대 기후 지역에서 많이 심는다.</t>
  </si>
  <si>
    <t>8834</t>
  </si>
  <si>
    <t>동업자촌</t>
  </si>
  <si>
    <t>town (district) of the trade, 同業者村</t>
  </si>
  <si>
    <t>동종업계의 사람들이 모여사는 마을</t>
  </si>
  <si>
    <t>8836</t>
  </si>
  <si>
    <t>동역학</t>
  </si>
  <si>
    <t>dynamics, 動力學</t>
  </si>
  <si>
    <t>주로 물체의 운동과 힘과의 관계를 설명하는 역학의 한 분야. 정역학과 반대의 개념으로 사용됨</t>
  </si>
  <si>
    <t>8837</t>
  </si>
  <si>
    <t>동연</t>
  </si>
  <si>
    <t>棟緣</t>
  </si>
  <si>
    <t>중도리와 종도리에 거는 서까래. 단연(短椽)</t>
  </si>
  <si>
    <t>8838</t>
  </si>
  <si>
    <t>동온돌</t>
  </si>
  <si>
    <t>東溫突</t>
  </si>
  <si>
    <t>남향한 대청의 동쪽에 있는 온돌방이나 대궐 안의 침전 동쪽에 있는 방</t>
  </si>
  <si>
    <t>8839</t>
  </si>
  <si>
    <t>가스 거버너</t>
  </si>
  <si>
    <t>gas governor</t>
  </si>
  <si>
    <t>가스 공급 압력을 소요 압력까지 감압하는 조압기(調壓器). 고압‧중압‧저압용이 있고, 구조적으로는 부종형(浮鐘型)과 격막형으로 분류된다.</t>
  </si>
  <si>
    <t>884</t>
  </si>
  <si>
    <t>동요</t>
  </si>
  <si>
    <t>oscillation</t>
  </si>
  <si>
    <t>변동하는 외력에 의해 물체에 지속적으로 일어나는 흔들림. 주기적인 직선운동 및 회전운동으로 이루어진다.    부체(浮體)는 파도 등의 외력에 의해 강체운동(solid-body motion)을 한다. 그 운동은 1㎐ 이하의 느린 운동으로 기계진동 등의 주파수대 진동과 구별하기 위해 동요라고 부른다.동요는 3축방향의 병진운동(서지, 스웨이, 히브)과 각 축둘레의 회전운동(롤, 피치, 요)로 나누어진다. 각 방향의 동요는 서로 관련을 갖고 있으나 형상의 대칭성을 고려하면 대칭면내의 운동과 그 외의 운동으로 나누어 생각할 수 있다. 단 부체형상에 관계없이 계류계에 의해 각 운동방향의 동요가 연성(連成, coupling)하는 것도 있다.해양건축물의 동요는 인체에 동요병 등의 불쾌감을 주는 원인이 된다는 것이 알려져 있으며 설계시에는 동요환경이 인체에 불쾌감을 주지 않도록 노력해야 한다. 동요와 불쾌감의 관계에 대해서는 「쾌적성한계」항을 참조하기 바란다.</t>
  </si>
  <si>
    <t>8840</t>
  </si>
  <si>
    <t>동우</t>
  </si>
  <si>
    <t>棟宇</t>
  </si>
  <si>
    <t>집의 마룻대와 추녀 끝.</t>
  </si>
  <si>
    <t>8841</t>
  </si>
  <si>
    <t>동자</t>
  </si>
  <si>
    <t>post, strut, 童子</t>
  </si>
  <si>
    <t>대체적으로 짧은 부재(기둥, 대공 등)을 아우르는 말</t>
  </si>
  <si>
    <t>8843</t>
  </si>
  <si>
    <t>동자, 대공</t>
  </si>
  <si>
    <t>post; strut； pier</t>
  </si>
  <si>
    <t>대들보 위에 설치되어 중종보나 마루보, 도리(道里) 등을 받치는 짧은 기둥을 말한다.</t>
  </si>
  <si>
    <t>8844</t>
  </si>
  <si>
    <t>동자기둥</t>
  </si>
  <si>
    <t>post, strut, 童子柱</t>
  </si>
  <si>
    <t>짧은 기둥의 총칭.</t>
  </si>
  <si>
    <t>8845</t>
  </si>
  <si>
    <t>동자대공</t>
  </si>
  <si>
    <t>童子臺工</t>
  </si>
  <si>
    <t>동자주를 사용하여 만든 대공.</t>
  </si>
  <si>
    <t>8846</t>
  </si>
  <si>
    <t>동자목</t>
  </si>
  <si>
    <t>童子木</t>
  </si>
  <si>
    <t>가구(家具)의 서랍이나 알맹이의 사이를 칸 막아서 짜대는 가는 나무.</t>
  </si>
  <si>
    <t>8847</t>
  </si>
  <si>
    <t>동자못</t>
  </si>
  <si>
    <t>童子釘</t>
  </si>
  <si>
    <t>작은 못.</t>
  </si>
  <si>
    <t>8848</t>
  </si>
  <si>
    <t>동자벽</t>
  </si>
  <si>
    <t>sleeper wall</t>
  </si>
  <si>
    <t>① 장선받이 또는 멍에받이벽이라고도 하며 장선이나 멍에 등을 받치기 위한 낮은 벽. ② ＝동바리벽.</t>
  </si>
  <si>
    <t>8849</t>
  </si>
  <si>
    <t>가스 검지관</t>
  </si>
  <si>
    <t>gas detector tube</t>
  </si>
  <si>
    <t>가는 유리관 속에 각종 가스 검지제를 충천시켜 가스 채취기에 접속하고, 관의 한끝에서 가스를 흡입하여 검지제의 변색현상을 이용해서 그 농도를 검출하는 측정기. (=검지관)</t>
  </si>
  <si>
    <t>885</t>
  </si>
  <si>
    <t>동자석</t>
  </si>
  <si>
    <t>stone baluster, 童子石</t>
  </si>
  <si>
    <t>난간 중간에 설치한 짧은 돌기둥</t>
  </si>
  <si>
    <t>8850</t>
  </si>
  <si>
    <t>동자정</t>
  </si>
  <si>
    <t>아주 작은 못. 소정(小釘).</t>
  </si>
  <si>
    <t>8851</t>
  </si>
  <si>
    <t>동자주</t>
  </si>
  <si>
    <t>童子柱</t>
  </si>
  <si>
    <t>8852</t>
  </si>
  <si>
    <t>동작 공간</t>
  </si>
  <si>
    <t>motion space</t>
  </si>
  <si>
    <t>인체의 동작 치수에 일상 행위를 하기 위해 기능적으로 필요한 치수가 더해진 공간.</t>
  </si>
  <si>
    <t>8853</t>
  </si>
  <si>
    <t>동작 부하</t>
  </si>
  <si>
    <t>heating-up; cooling- down</t>
  </si>
  <si>
    <t>간헐 난방 또는 간헐 냉방을 하는 경우 운전 개시시에 생기는 예열 부하 또는 예냉 부하를 일컫는다. ⇨점화 부하 계수.</t>
  </si>
  <si>
    <t>8854</t>
  </si>
  <si>
    <t>동작 치수</t>
  </si>
  <si>
    <t>motion dimensions</t>
  </si>
  <si>
    <t>인체의 일상적인 동작으로 형성되는 운동 반경을 나타내는 치수.</t>
  </si>
  <si>
    <t>8855</t>
  </si>
  <si>
    <t>동작와</t>
  </si>
  <si>
    <t>銅雀瓦</t>
  </si>
  <si>
    <t>① 중국의 삼국시대에 조조(曺操)가 지은 동작대(銅雀臺)의 지붕을 이었던 기와. ② 잿물을 입혀 만들었는데, 이것을 벼루로 하여 먹을 갈면 물이 스며들지 않으므로 매우 귀하게 여긴다고 함.</t>
  </si>
  <si>
    <t>8857</t>
  </si>
  <si>
    <t>동재</t>
  </si>
  <si>
    <t>東齋</t>
  </si>
  <si>
    <t>성균관이나 향교, 서원의 명륜당 앞 동쪽에 있는 집으로, 유생들이 글공부하던 곳</t>
  </si>
  <si>
    <t>8859</t>
  </si>
  <si>
    <t>가스 공급 설비</t>
  </si>
  <si>
    <t>gas supplying facility</t>
  </si>
  <si>
    <t>가스를 공급하기 위한 설비의 총칭. 가스 홀더, 도관, 미터, 밸브, 거버너등 부대 설비를 포함한 전체를 일컫는다.</t>
  </si>
  <si>
    <t>886</t>
  </si>
  <si>
    <t>동적 3축 시험</t>
  </si>
  <si>
    <t>dynamic triaxial loading test</t>
  </si>
  <si>
    <t>측압을 받는 시료에 축방향의 반복하중을 가해 흙의 대변형 특성을 조사하기 위한 토질 시험방법.</t>
  </si>
  <si>
    <t>8860</t>
  </si>
  <si>
    <t>동적 가력</t>
  </si>
  <si>
    <t>dynamic loading</t>
  </si>
  <si>
    <t>시간적에 따라 변하는 크기 및 방향을 갖는 하중을 구조물 등에 작용시키는 것.</t>
  </si>
  <si>
    <t>8861</t>
  </si>
  <si>
    <t>동적 변형</t>
  </si>
  <si>
    <t>dynamic distortion</t>
  </si>
  <si>
    <t>전기 음향 설비에 있어서 연속 사인파 등을 입력한 정상 응답에서는 측정이 안 되는 변형의 총칭. 실제로 사용하는 프로그램음이나 복합 펄스 등을 입력 신호로 해서 측정한다. ⇨비직선 변형.</t>
  </si>
  <si>
    <t>8862</t>
  </si>
  <si>
    <t>동적 사운딩</t>
  </si>
  <si>
    <t>dynamic sounding test</t>
  </si>
  <si>
    <t>① 로드에 붙인 저항체에 타격 에너지를 가하여 지반 속에 관입시키고, 일정 깊이만큼 관입시키는 데 필요한 타격 횟수를 근거로 지반의 강도나 변형 상태를 조사하는 시험.  ② ⇨표준 관입 시험(＝).</t>
  </si>
  <si>
    <t>8864</t>
  </si>
  <si>
    <t>동적 스프링 상수</t>
  </si>
  <si>
    <t>dynamic stiffness； kinematic spring constant</t>
  </si>
  <si>
    <t>사인(sine)파 형태로 변화하는 힘(또는 토크)과 이에 대응하는 재료의 변위(또는 회전 변위)와의 비.</t>
  </si>
  <si>
    <t>8866</t>
  </si>
  <si>
    <t>동적 열부하</t>
  </si>
  <si>
    <t>dynamic thermal load</t>
  </si>
  <si>
    <t>비정상 전열(傳熱) 계산법을 사용해서 기상 조건이나 운동 조건을 임의로 입력할 수 있게 되어 있는 열부하를 일컫는다.</t>
  </si>
  <si>
    <t>8867</t>
  </si>
  <si>
    <t>동적 이완법</t>
  </si>
  <si>
    <t>dynamic relaxation method</t>
  </si>
  <si>
    <t>기하학적으로 비선형성이 큰 케이블 및 막구조의 형상 찾기(form finding)에 사용되는 수치기법으로서, 가상질량과 가상감쇠를 적절히 선택함으로써 수치계산의 안정성과 수렴성을 향상시키기 위해 제안된 정적 명시적 비선형 해석법.</t>
  </si>
  <si>
    <t>8869</t>
  </si>
  <si>
    <t>가스 난방</t>
  </si>
  <si>
    <t>gas heating system</t>
  </si>
  <si>
    <t>연료로서 도시 가스나 액화 석유 가스 등의 기체 연료를 이용해서 난방하는 것.</t>
  </si>
  <si>
    <t>887</t>
  </si>
  <si>
    <t>동적 지반 계수</t>
  </si>
  <si>
    <t>dynamic coefficient of subgrade reaction</t>
  </si>
  <si>
    <t>푸팅(footing)이나 말뚝면에 대한 단위 면적당 동적 스프링 상수로서 정적 지반 반력 계수에 대응하는 지반 계수.</t>
  </si>
  <si>
    <t>8871</t>
  </si>
  <si>
    <t>동적 질량</t>
  </si>
  <si>
    <t>dynamic mass</t>
  </si>
  <si>
    <t>어떤 물체에 가진력(F)을 작용시킬 때 가진력 작용점의 가속도 응답을 A로 하면 m=F/A로 주어지는 겉보기의 질량.</t>
  </si>
  <si>
    <t>8872</t>
  </si>
  <si>
    <t>동적 처짐</t>
  </si>
  <si>
    <t>dynamic deflection</t>
  </si>
  <si>
    <t>탄성체에 지지된 물체가 정상적으로 진동하고 있을 때의 탄성체의 처짐. ⇨정적 처짐.</t>
  </si>
  <si>
    <t>8873</t>
  </si>
  <si>
    <t>동적 탄성 계수</t>
  </si>
  <si>
    <t>dynamic modulus of elasticity</t>
  </si>
  <si>
    <t>시험체에 진동이나 충격 등의 동적인 하중을 가해서 구한 탄성 계수. ⇨동탄성 계수(=). 정적 탄성 계수(↔).</t>
  </si>
  <si>
    <t>8874</t>
  </si>
  <si>
    <t>동적 토질 시험</t>
  </si>
  <si>
    <t>dynamic soil test</t>
  </si>
  <si>
    <t>흙의 동역학적 압축, 전단, 비틀림 등의 특성을 평가하기 위한 시험.</t>
  </si>
  <si>
    <t>8875</t>
  </si>
  <si>
    <t>동적 해석</t>
  </si>
  <si>
    <t>dynamic analysis</t>
  </si>
  <si>
    <t>지진, 바람 등 정적하중외의 외력에 의해 구조물이 진동하는 현상을 동역학적으로 해석하는 것.</t>
  </si>
  <si>
    <t>8876</t>
  </si>
  <si>
    <t>동적공간</t>
  </si>
  <si>
    <t>dynamic space, 動的空間</t>
  </si>
  <si>
    <t>시간적으로 흐름이나 변화가 커서 활동이 많이 일어나는 공간..</t>
  </si>
  <si>
    <t>8877</t>
  </si>
  <si>
    <t>동적공원</t>
  </si>
  <si>
    <t>dynamic park, 動的公園</t>
  </si>
  <si>
    <t>운동 연습이나 경기를 위해 만들어진 활동 공간. =운동장</t>
  </si>
  <si>
    <t>8878</t>
  </si>
  <si>
    <t>동적균정론</t>
  </si>
  <si>
    <t>⇨동적균제론(＝).</t>
  </si>
  <si>
    <t>8879</t>
  </si>
  <si>
    <t>가스 미터</t>
  </si>
  <si>
    <t>gas meter</t>
  </si>
  <si>
    <t>도시 가스, 액화 석유 가스 등 기체의 유량을 계측하여 적산표시하는 계기. 건식과 습식이 있다.</t>
  </si>
  <si>
    <t>888</t>
  </si>
  <si>
    <t>동적균제론</t>
  </si>
  <si>
    <t>dynamic symmetry, 動的均齊論</t>
  </si>
  <si>
    <t>① 미국의 햄비지(Hambidge)가 주장한 비례 법칙설. ② 형태의 윤곽보다 면적 사이의 비례가 형태조화의 기본이 된다는 주장. ＝동적균정론(動的均整論).</t>
  </si>
  <si>
    <t>8880</t>
  </si>
  <si>
    <t>동적균형</t>
  </si>
  <si>
    <t>⇨동적균제론.</t>
  </si>
  <si>
    <t>8881</t>
  </si>
  <si>
    <t>동적사운딩</t>
  </si>
  <si>
    <t>dynamic sounding, 動的－</t>
  </si>
  <si>
    <t>선단에 ｢콘｣ 등을 붙여 로드의 타입저항을 측정함으로써 토층의 경연(硬軟) 등의 성질을 개략 조사하는 것.</t>
  </si>
  <si>
    <t>8882</t>
  </si>
  <si>
    <t>동적저항</t>
  </si>
  <si>
    <t>dynamic resistance, 動的抵抗</t>
  </si>
  <si>
    <t>지반 조사를 위하여 관입체로 압력을 가하였을 때 흙에서 발생하는 저항력을 말한다.</t>
  </si>
  <si>
    <t>8883</t>
  </si>
  <si>
    <t>동적통일</t>
  </si>
  <si>
    <t>dynamic unity, 動的統一</t>
  </si>
  <si>
    <t>변화와 상징성이 높은 디자인 요소들이 모여 만들어내는 통일감</t>
  </si>
  <si>
    <t>8884</t>
  </si>
  <si>
    <t>동적해석</t>
  </si>
  <si>
    <t>dynamic analysis, 動的解析</t>
  </si>
  <si>
    <t>시간에 따른 변동을 포함하는 물체나 시스템의 해석.</t>
  </si>
  <si>
    <t>8885</t>
  </si>
  <si>
    <t>동전형</t>
  </si>
  <si>
    <t>electrodynamic type</t>
  </si>
  <si>
    <t>자기장 내에 놓여진 코일에 전류를 보내면 힘이 발생하고 반대로 코일을 움직이면 전류가 발생하는 현상을 이용한 전기-음향 변환기의 종류.</t>
  </si>
  <si>
    <t>8886</t>
  </si>
  <si>
    <t>동점도</t>
  </si>
  <si>
    <t>kinematic coefficient of viscosity</t>
  </si>
  <si>
    <t>⇨동점성률(＝).</t>
  </si>
  <si>
    <t>8887</t>
  </si>
  <si>
    <t>동점성계수</t>
  </si>
  <si>
    <t>kinematic coefficient of viscosity, 動粘性係數</t>
  </si>
  <si>
    <t>유체의 점도를 그 유체의 질량 밀도로 나눈 값. 단위로는 ㎡/s, ㎠/s를 사용한다.</t>
  </si>
  <si>
    <t>8888</t>
  </si>
  <si>
    <t>동점성률</t>
  </si>
  <si>
    <t>kinematic viscosity: coefficient of kinematic viscosity</t>
  </si>
  <si>
    <t>점성계수 μ(kg ∙ s2/m2)를 밀도 ρ(kg ∙ s2/m4) 로 나눈 값 ν(m2/sec)를 일컫는다. ⇨동점도, 동점성 계수(＝).</t>
  </si>
  <si>
    <t>8889</t>
  </si>
  <si>
    <t>동지</t>
  </si>
  <si>
    <t>winter solstice</t>
  </si>
  <si>
    <t>태양이 그 일주 궤도상에 있어서 천구의 적도면에서 가장 남쪽에 위치하는 순간. 북반구에서는 동지에 태양의 남중 고도가 최저가 되고 주간 시간이 최단이 된다. ⇨하지(↔).</t>
  </si>
  <si>
    <t>8892</t>
  </si>
  <si>
    <t>동창</t>
  </si>
  <si>
    <t>window facing east, 東窓</t>
  </si>
  <si>
    <t>동쪽으로 난 창.</t>
  </si>
  <si>
    <t>8893</t>
  </si>
  <si>
    <t>동척</t>
  </si>
  <si>
    <t>童尺</t>
  </si>
  <si>
    <t>① 짧은 자. ② ＝단척(短尺).</t>
  </si>
  <si>
    <t>8894</t>
  </si>
  <si>
    <t>동체</t>
  </si>
  <si>
    <t>胴體</t>
  </si>
  <si>
    <t>① 윈치(winch)에 있어서 와이어를 감는 것. ② 윈치에는 수동식과 전동식이 있고 와이어를 감는 동체에는 단동과 복동의 형식이 있음.</t>
  </si>
  <si>
    <t>8895</t>
  </si>
  <si>
    <t>동축 케이블</t>
  </si>
  <si>
    <t>coaxial cable</t>
  </si>
  <si>
    <t>통신정보의 전기 설비에 사용하는 케이블. 1개의 중심 도체와 이것을 둘러싼 절연된 원통형의 외부 도체로 구성되는 고주파 전류용의 전선.</t>
  </si>
  <si>
    <t>8896</t>
  </si>
  <si>
    <t>동축케이블</t>
  </si>
  <si>
    <t>coaxial cable, 同軸－</t>
  </si>
  <si>
    <t>① 1가닥의 중심도선과 그를 에워싼 원통형 외부도체로 구성되어 있는 고주파 전류용 전선. ② 신호전류가 외부에 누설되지 않고 외부의 방해도 적음. ③ 건축설비에서는 텔레비전 전송용 마이크로폰 선에 많이 사용.</t>
  </si>
  <si>
    <t>8897</t>
  </si>
  <si>
    <t>동컴플라이언스</t>
  </si>
  <si>
    <t>dynamic compliance</t>
  </si>
  <si>
    <t>동적 스프링 상수의 역수.</t>
  </si>
  <si>
    <t>8898</t>
  </si>
  <si>
    <t>가스 서큘레이터</t>
  </si>
  <si>
    <t>가스 난방 기구의 일종. 가스의 연소로 가열한 열교환기에 공기를 흘려서 대류에 의해 난방하는 기구. 자연 대류식과 강제 대류식이 있다.</t>
  </si>
  <si>
    <t>890</t>
  </si>
  <si>
    <t>동탄성 계수</t>
  </si>
  <si>
    <t>⇨동적 탄성 계수(＝).</t>
  </si>
  <si>
    <t>8900</t>
  </si>
  <si>
    <t>동특성</t>
  </si>
  <si>
    <t>dynamic characteristic； dynamic behaviour</t>
  </si>
  <si>
    <t>측정 양에 대한 계측 기구가 갖는 시간 상의 응답 특성을 말한다. 소음계에서는 빠름(fast)과 느림(slow)의 동특성을 갖는다.</t>
  </si>
  <si>
    <t>8902</t>
  </si>
  <si>
    <t>동틀돌</t>
  </si>
  <si>
    <t>돌다리의 청판을 만드는 귀틀돌.</t>
  </si>
  <si>
    <t>8903</t>
  </si>
  <si>
    <t>동판</t>
  </si>
  <si>
    <t>⇨구리판(＝).</t>
  </si>
  <si>
    <t>8904</t>
  </si>
  <si>
    <t>동하중</t>
  </si>
  <si>
    <t>dynamic load, live load), 動荷重</t>
  </si>
  <si>
    <t>동역학에서 다루는 하중의 총칭. 풍하중, 지진하중 등이 해당됨</t>
  </si>
  <si>
    <t>8906</t>
  </si>
  <si>
    <t>동해</t>
  </si>
  <si>
    <t>frost damage; freezing da mage</t>
  </si>
  <si>
    <t>① 건축 재료 중의 수분 동결에 수반하는 체적 팽창에 의해 표면 박리 등의 피해가 생기는 현상. ② 위생 배관이나 태양열 집열기 등의 설비 기기 배관 중의 물이 얻어붙어 수류가 저해되는 현상.  ⇨동결.</t>
  </si>
  <si>
    <t>8907</t>
  </si>
  <si>
    <t>동향대문</t>
  </si>
  <si>
    <t>東向大門</t>
  </si>
  <si>
    <t>동쪽에 위치한 대문.</t>
  </si>
  <si>
    <t>8908</t>
  </si>
  <si>
    <t>동향집</t>
  </si>
  <si>
    <t>house facing east, 東向家</t>
  </si>
  <si>
    <t>동쪽을 향하도록 지은 집.</t>
  </si>
  <si>
    <t>8909</t>
  </si>
  <si>
    <t>가스 실드 아크 용접</t>
  </si>
  <si>
    <t>gas shielded arc welding</t>
  </si>
  <si>
    <t>용접부의 보호가스(차폐가스)로 탄산가스, 아르곤가스 등을 사용하여 아크 및 용착금속을 대기로부터 차폐시키면서 하는 용접</t>
  </si>
  <si>
    <t>891</t>
  </si>
  <si>
    <t>동헌</t>
  </si>
  <si>
    <t>東軒</t>
  </si>
  <si>
    <t>조선시대 지방의 고을에서 수령들이 공무를 집행하던 관아</t>
  </si>
  <si>
    <t>8910</t>
  </si>
  <si>
    <t>동협문</t>
  </si>
  <si>
    <t>東夾門</t>
  </si>
  <si>
    <t>삼간대문에서 중앙간 동쪽에 있는 문</t>
  </si>
  <si>
    <t>8913</t>
  </si>
  <si>
    <t>동화현상</t>
  </si>
  <si>
    <t>하나의 색이 다른 색에 둘러싸였을 때, 둘러싸인 색이 주위의 색과 비슷하게 보이는 현상⇨동화효과(＝).</t>
  </si>
  <si>
    <t>8916</t>
  </si>
  <si>
    <t>동화효과</t>
  </si>
  <si>
    <t>assimilation effect), 同化效果</t>
  </si>
  <si>
    <t>① 인접한 색들끼리 서로의 영향을 받아 인접한 색에 가깝게 보이는 현상. ② 둘러싸인 색의 면적이 작을 때 또는  주위의 색과 유사할 경우 일어남. ③ ＝동화현상.</t>
  </si>
  <si>
    <t>8917</t>
  </si>
  <si>
    <t>동흑판</t>
  </si>
  <si>
    <t>銅黑板</t>
  </si>
  <si>
    <t>8918</t>
  </si>
  <si>
    <t>동흘림</t>
  </si>
  <si>
    <t>기문당61.4%</t>
  </si>
  <si>
    <t>8919</t>
  </si>
  <si>
    <t>가스 압접</t>
  </si>
  <si>
    <t>gas pressure welding</t>
  </si>
  <si>
    <t>① 접합할 양쪽 부재의 끝부분을 산소 아세틸렌 가스로 가열하고 용융 온도에 이르기 직전에 접합면에 압력을 가하여 접합하는 방법으로, 장치가 비교적 간단하므로 철근이나 레일 접합에 이용된다.. ② 철근 상호를 맞대어 접합하는 방법의 하나. 접합하는 모재면에 축방향의 압축 응력을 가하면서 가스 불꽃으로 가열하여 접합한다 ③ 가스에 의해 금속을 융점(融點) 가까운 온도까지 가열하고 기계적 압력을 가하여 용접하는 방법이다</t>
  </si>
  <si>
    <t>892</t>
  </si>
  <si>
    <t>동흡진기</t>
  </si>
  <si>
    <t>dynamic clamper; dynamic vibration absorber</t>
  </si>
  <si>
    <t>⇨다이내믹 댐퍼(＝).</t>
  </si>
  <si>
    <t>8920</t>
  </si>
  <si>
    <t>되</t>
  </si>
  <si>
    <t>升</t>
  </si>
  <si>
    <t>10홉(合). 0.2자×0.2자×0.49자＝0.0196입방자.</t>
  </si>
  <si>
    <t>8921</t>
  </si>
  <si>
    <t>되내기</t>
  </si>
  <si>
    <t>⇨도내기(＝).</t>
  </si>
  <si>
    <t>8922</t>
  </si>
  <si>
    <t>되대패</t>
  </si>
  <si>
    <t>round plane, circular plane</t>
  </si>
  <si>
    <t>① 대팻집의 바닥과 날의 가운데가 불룩하게 되어 오목하게 둥근 바닥을 밀어 깎는 대패. ② ⇨뒤대패(＝).</t>
  </si>
  <si>
    <t>8923</t>
  </si>
  <si>
    <t>되돌림 공기</t>
  </si>
  <si>
    <t>return air</t>
  </si>
  <si>
    <t>공조 설비에서 열경제를 도모하기 위해 피공조 공간에서 공조기로 되돌려져 순환 사용되는 공기. ⇨환기(＝).</t>
  </si>
  <si>
    <t>8924</t>
  </si>
  <si>
    <t>되돌림관</t>
  </si>
  <si>
    <t>return pipe</t>
  </si>
  <si>
    <t>코일이나 방열기 등으로 열을 이용한 후 냉온수나 증기의 응축수를 열원 기기측으로 되돌리기 위한 배관.</t>
  </si>
  <si>
    <t>8925</t>
  </si>
  <si>
    <t>되돌림용접</t>
  </si>
  <si>
    <t>⇨돌림용접(＝).</t>
  </si>
  <si>
    <t>8926</t>
  </si>
  <si>
    <t>되맞춤</t>
  </si>
  <si>
    <t>목구조의 한쪽 낄 구멍에 깊이 물리고 반대편 낄 구멍에 되물려 맞추는 것.</t>
  </si>
  <si>
    <t>8927</t>
  </si>
  <si>
    <t>되메우기</t>
  </si>
  <si>
    <t>backfilling</t>
  </si>
  <si>
    <t>지하 구조물 공사 등을 위해 여분으로 파낸 부분을 공사 종료 후 토사를 메워서 원상 복구하는 작업.</t>
  </si>
  <si>
    <t>8928</t>
  </si>
  <si>
    <t>되물매</t>
  </si>
  <si>
    <t>지붕의 경사가 45도 일때 되물매라 하며 그 이상을 된물매라고 한다.</t>
  </si>
  <si>
    <t>8929</t>
  </si>
  <si>
    <t>가스 압접법</t>
  </si>
  <si>
    <t>gas pressure welding method</t>
  </si>
  <si>
    <t>철근의 접합법 중 하나. 철근 접합면을 가스 버너로 가열해서 축방 향으로 압력을 가하여 접합하는 방법이다.</t>
  </si>
  <si>
    <t>893</t>
  </si>
  <si>
    <t>되비비기</t>
  </si>
  <si>
    <t>① 콘크리트 또는 모르타르가 엉기기 시작한 것을 다시 비비는 것. ② ＝되비빔.</t>
  </si>
  <si>
    <t>8930</t>
  </si>
  <si>
    <t>되비빔</t>
  </si>
  <si>
    <t>⇨되비비기(＝).</t>
  </si>
  <si>
    <t>8931</t>
  </si>
  <si>
    <t>되이긴손실</t>
  </si>
  <si>
    <t>remoulding loss, -損失</t>
  </si>
  <si>
    <t>함수량을 변화시키지 않은 채로 되이겼을 때 점토의 강도가 감소하는 것.</t>
  </si>
  <si>
    <t>8932</t>
  </si>
  <si>
    <t>되이긴증대</t>
  </si>
  <si>
    <t>remoulding gain, -增大</t>
  </si>
  <si>
    <t>함수량을 변화시키지 않은 채로 되이겼을 때 점토의 강도가 증대하는 것.</t>
  </si>
  <si>
    <t>8933</t>
  </si>
  <si>
    <t>되이긴효과</t>
  </si>
  <si>
    <t>remoulding effect, -效果</t>
  </si>
  <si>
    <t>자연상태의 점토를 다시 이겨 ｢흙의 구조｣를 교란시켰을 때의 효과.</t>
  </si>
  <si>
    <t>8934</t>
  </si>
  <si>
    <t>되풀이</t>
  </si>
  <si>
    <t>repeat, 反復</t>
  </si>
  <si>
    <t>① 디자인 구성 개념에서 반복하여 표현되는 형식. ② 일정한 단위형태나 단위구성을 평면적 또는 공간적으로 규칙성 있게 되풀이하는 것.</t>
  </si>
  <si>
    <t>8935</t>
  </si>
  <si>
    <t>되풀이재하</t>
  </si>
  <si>
    <t>repeated loading, -載荷</t>
  </si>
  <si>
    <t>같은 크기의 하중을 되풀이하여 가하는 것.</t>
  </si>
  <si>
    <t>8936</t>
  </si>
  <si>
    <t>된물매</t>
  </si>
  <si>
    <t>경사를 보통 이상으로 급하게 만든 물매.</t>
  </si>
  <si>
    <t>8937</t>
  </si>
  <si>
    <t>된비빔콘크리트</t>
  </si>
  <si>
    <t>stiff-consistency concrete</t>
  </si>
  <si>
    <t>되게 비빈 콘크리트로 슬럼프가 15cm 미만인 콘크리트.</t>
  </si>
  <si>
    <t>8939</t>
  </si>
  <si>
    <t>가스 엔진 히트 펌프</t>
  </si>
  <si>
    <t>gas engine heat pump</t>
  </si>
  <si>
    <t>기체 연료를 사용한 엔진으로 히트펌프의 압축기를 구동하여 외부 열원에서 열을 퍼올리는 동시에 엔진의 냉각수와 연소 배기 가스의 열을 이용하도록 한 장치.</t>
  </si>
  <si>
    <t>894</t>
  </si>
  <si>
    <t>두겁</t>
  </si>
  <si>
    <t>coping, capping, top rail, 頭匣</t>
  </si>
  <si>
    <t>벽‧담‧난간벽 등의 위에 씌워 빗물이 스며들지 않게 하는 부재. 두겁대.</t>
  </si>
  <si>
    <t>8942</t>
  </si>
  <si>
    <t>두겁대</t>
  </si>
  <si>
    <t>① 패러핏‧기둥‧굴뚝‧벽의 보호캡‧뚜껑 또는 덮개. ② 종종돌‧테라코타‧콘크리트‧금속‧목재로 만듦. ③ 평평하나 상부로부터 물의 침입을 막도록 곡면이거나 경사, 이중으로 경사지게 함. 만일 벽면을 지나서 내밀어 물끊기로 자르면 가장 효과적임. ④ ＝capping＝top rail. ⑤ ⇨난간두겁대.</t>
  </si>
  <si>
    <t>8943</t>
  </si>
  <si>
    <t>두겁돌</t>
  </si>
  <si>
    <t>capping stone, coping stone, 頭匣石</t>
  </si>
  <si>
    <t>① 석조‧벽돌조 등의 벽체 상부에 뚜껑처럼 올려놓은 돌. ② 석실(石室) 위에 덮는 돌로 만든 뚜껑. ③ ＝갑석(甲石)＝입석(笠石). ④ ⇨수평두겁돌.</t>
  </si>
  <si>
    <t>8944</t>
  </si>
  <si>
    <t>두겁받침돌</t>
  </si>
  <si>
    <t>kneeler,knee- stone</t>
  </si>
  <si>
    <t>두겁돌 밑에 받쳐대는 돌.</t>
  </si>
  <si>
    <t>8945</t>
  </si>
  <si>
    <t>두겁벽돌</t>
  </si>
  <si>
    <t>coping brick</t>
  </si>
  <si>
    <t>① 두겁용으로서 특별한 형상으로 된 벽돌. ② 담‧성벽 등 위에 씌움.</t>
  </si>
  <si>
    <t>8946</t>
  </si>
  <si>
    <t>두겁주먹장맞춤</t>
  </si>
  <si>
    <t>rabbet dovetail joint</t>
  </si>
  <si>
    <t>위에 턱진 부분을 남겨두고 밑에 주먹장을 내어 내리끼우는 맞춤.</t>
  </si>
  <si>
    <t>8947</t>
  </si>
  <si>
    <t>두겁주먹장이음</t>
  </si>
  <si>
    <t>① 주먹장 위에 턱을 내어 두겁 모양으로 씌우게 되고 밑은 주먹장으로 물리게 된 것. ② ⇨주먹장이음.</t>
  </si>
  <si>
    <t>8948</t>
  </si>
  <si>
    <t>두겹창</t>
  </si>
  <si>
    <t>⇨겹창(＝).</t>
  </si>
  <si>
    <t>8949</t>
  </si>
  <si>
    <t>가스 연소 보일러</t>
  </si>
  <si>
    <t>도시 가스나 액화 석유 가스 등의 기체 연료를 연료로 하여 이용하는 보일러. (=가스 보일러)</t>
  </si>
  <si>
    <t>895</t>
  </si>
  <si>
    <t>두골밀이</t>
  </si>
  <si>
    <t>window sill, [door sill] having two lines of groove</t>
  </si>
  <si>
    <t>① 두 골로 된 골밀이. ② 홈을 두 줄로 파서 만든 장지틀이나 창틀.</t>
  </si>
  <si>
    <t>8950</t>
  </si>
  <si>
    <t>두공</t>
  </si>
  <si>
    <t>枓工, 枓拱, 頭工, 枓栱, 杜空</t>
  </si>
  <si>
    <t>공포.</t>
  </si>
  <si>
    <t>8951</t>
  </si>
  <si>
    <t>두공소로</t>
  </si>
  <si>
    <t>頭工小累</t>
  </si>
  <si>
    <t>소로.</t>
  </si>
  <si>
    <t>8952</t>
  </si>
  <si>
    <t>두공첨차</t>
  </si>
  <si>
    <t>頭工檐遮</t>
  </si>
  <si>
    <t>주두 바로 위의 도리 방향 첨차.</t>
  </si>
  <si>
    <t>8953</t>
  </si>
  <si>
    <t>두꺼비집</t>
  </si>
  <si>
    <t>⇨두껍닫이(＝).</t>
  </si>
  <si>
    <t>8956</t>
  </si>
  <si>
    <t>두꺼운 널</t>
  </si>
  <si>
    <t>plank</t>
  </si>
  <si>
    <t>① 일반적으로 너비 20cm 이상, 두께는 약 2.5cm 이상(경목재), 약 5cm 이상(연목재)인 것. ② 영국‧미국의 규격은 각각 다름.</t>
  </si>
  <si>
    <t>8957</t>
  </si>
  <si>
    <t>가스 용접</t>
  </si>
  <si>
    <t>gas welding</t>
  </si>
  <si>
    <t>① 가스를 취관(nozzle)에 의해 연소시켜 2000℃ 이상의 고온으로 금속의 접합부를 용융시키면서 용가재를 보충하여 접합하는 방법. 연강, 특수 강재 및 비철 합금류의 용접에 널리 이용된다. ② 아세틸렌, 수소 등을 산소나 공기로 태울 때 나오는 높은 온도의 불꽃으로 쇠붙이를 녹여 이어 붙이는 일을 말한다. ③가스 화염의 열을 이용하여 용접부 및 용접봉을 녹여 접합하는 용접법으로서, 강재, 주철, 각종 비철 금속에도 널리 사용된다. 보통 산소와 아세틸렌에 의한 아세틸렌 연소 화염을 이용한다.</t>
  </si>
  <si>
    <t>896</t>
  </si>
  <si>
    <t>두꺼운강판</t>
  </si>
  <si>
    <t>두께 3.2mm 이상의 강판.</t>
  </si>
  <si>
    <t>8960</t>
  </si>
  <si>
    <t>두꺼운널보구조</t>
  </si>
  <si>
    <t>plank and beam construction</t>
  </si>
  <si>
    <t>두꺼운 널과 보를 활용한 구조.</t>
  </si>
  <si>
    <t>8961</t>
  </si>
  <si>
    <t>두꺼운판유리</t>
  </si>
  <si>
    <t>plateglass, think sheet glass, 厚板琉璃, 厚板硝子</t>
  </si>
  <si>
    <t>비교적 두껍고 (두께 6mm 이상) 평평하게 만든 유리.</t>
  </si>
  <si>
    <t>8962</t>
  </si>
  <si>
    <t>두껍닫이</t>
  </si>
  <si>
    <t>receptacle for sliding doors</t>
  </si>
  <si>
    <t>① 미세기 한 옆이나 양옆에 만들어서 미세기를 열었을 때 가려지게 된 곳. ② ＝두꺼비집＝두껍미닫이. ③ ⇨갑창.</t>
  </si>
  <si>
    <t>8963</t>
  </si>
  <si>
    <t>두껍미닫이</t>
  </si>
  <si>
    <t>⇨두껍닫이.</t>
  </si>
  <si>
    <t>8964</t>
  </si>
  <si>
    <t>두덩톱</t>
  </si>
  <si>
    <t>① 톱양이 짧고 배가 둥글게 생긴 톱. ② 널빤지에 홈을 팔 때에 많이 쓰임.</t>
  </si>
  <si>
    <t>8966</t>
  </si>
  <si>
    <t>두둑</t>
  </si>
  <si>
    <t>① 불아궁에서 굴뚝까지 도랑 모양으로 하여 연기가 흘러나가게 된 곳을 ｢구들고래｣ 또는 ｢방고래｣라 하고 그 옆을 쌓는 것은 ｢두둑｣이라 함. ② 창문 홈대의 판홈 옆에 있는 조금 높은 턱. ③ ＝둑.</t>
  </si>
  <si>
    <t>8967</t>
  </si>
  <si>
    <t>두둑쌓기</t>
  </si>
  <si>
    <t>두둑을 쌓는 일.</t>
  </si>
  <si>
    <t>8968</t>
  </si>
  <si>
    <t>가스 이탈</t>
  </si>
  <si>
    <t>desorption</t>
  </si>
  <si>
    <t>물체에 흡착되어 있는 가스상 물질이 물리적 또는 화학적 작용에 의해 이탈하는 것. 가스 탈착이라고도 한다. →흡착.</t>
  </si>
  <si>
    <t>897</t>
  </si>
  <si>
    <t>두루갈램</t>
  </si>
  <si>
    <t>⇨두리갈림(＝).</t>
  </si>
  <si>
    <t>8970</t>
  </si>
  <si>
    <t>두리갈림</t>
  </si>
  <si>
    <t>cup-shakes, ring shake</t>
  </si>
  <si>
    <t>두리갈램. 목재가 나이테를 따라 둥글게 갈라지는 것.</t>
  </si>
  <si>
    <t>8974</t>
  </si>
  <si>
    <t>가스 절단</t>
  </si>
  <si>
    <t>gas cutting</t>
  </si>
  <si>
    <t>① 가열한 금속과 불어넣는 산소와의 급격한 화학반응을 이용하여 절단하는 방법. 통상은 산소아세틸렌불꽃을 씀.  ② 금속의 일부를 가스 예열불꽃으로 가열하여 연소 온도가 되었을 때, 순도가 높은 고압 산소를 분출시켜 금속과 산소의 급격한 화학반응이 일어나는 것을 이용하는 절단방법. ③ 금속을 절단하는 방법의 하나이며, 일반적으로 산소-아세틸렌 절단을 말한다. 연료가스로는 아세틸렌 외에 수소, 천연가스, 석탄가스, 프로판 가스 등을 사용할 수 있다.</t>
  </si>
  <si>
    <t>898</t>
  </si>
  <si>
    <t>두모연귀맞춤</t>
  </si>
  <si>
    <t>quick miter joint</t>
  </si>
  <si>
    <t>안쪽은 연귀를 내고 바깥쪽은 두모가 접어지게 하는 맞춤.</t>
  </si>
  <si>
    <t>8980</t>
  </si>
  <si>
    <t>두모접기</t>
  </si>
  <si>
    <t>모서리를 ㄱ자형으로 파서 다듬는 일.</t>
  </si>
  <si>
    <t>8981</t>
  </si>
  <si>
    <t>두바퀴차</t>
  </si>
  <si>
    <t>운반을 목적으로 건축 공사장에서 사용하는 바퀴가 2개인 기구.</t>
  </si>
  <si>
    <t>8983</t>
  </si>
  <si>
    <t>두발거중기</t>
  </si>
  <si>
    <t>A-frame, -擧重機</t>
  </si>
  <si>
    <t>① 프리캐스트콘크리트판을 트럭으로 운반할 때 쓰는 A형의 지지틀. ② ＝shear legs＝shears＝schars.</t>
  </si>
  <si>
    <t>8984</t>
  </si>
  <si>
    <t>두번째 용마루 장식 기와</t>
  </si>
  <si>
    <t>기와의 하나. 지붕 마루 끝에 치아(짜따) 마루(마루귀를 2단으로 했을 때의 끝쪽 부분)가 있는 경우에 치아 마루가 촬는 위치에 놓여진 큰 기와 →첫번째 용마루 기와.</t>
  </si>
  <si>
    <t>8985</t>
  </si>
  <si>
    <t>두벌대</t>
  </si>
  <si>
    <t>二段地臺</t>
  </si>
  <si>
    <t>장대석을 두 단으로 쌓아 만든 기단.</t>
  </si>
  <si>
    <t>8986</t>
  </si>
  <si>
    <t>두벌장대</t>
  </si>
  <si>
    <t>-長臺</t>
  </si>
  <si>
    <t>두벌대를 만들기 위한 장대석.</t>
  </si>
  <si>
    <t>8987</t>
  </si>
  <si>
    <t>두벌칠</t>
  </si>
  <si>
    <t>二回塗</t>
  </si>
  <si>
    <t>두 번째 칠하는 일.</t>
  </si>
  <si>
    <t>8988</t>
  </si>
  <si>
    <t>가스 절단기</t>
  </si>
  <si>
    <t>gas cutting apparatus</t>
  </si>
  <si>
    <t>① 산수소 불꽃, 산소 아세틸렌 불꽃 등을 써서 강재를 절단하는 장치. 가장 간단한 것은 가스 발생기 또는 봄베와 도관, 취관(吹管), 역화 방지로 이루어진다. ② 가스 절단에 사용되는 기기로서, 수동, 반자동, 자동, 평행절단기 등이 있다.</t>
  </si>
  <si>
    <t>899</t>
  </si>
  <si>
    <t>두쌍장부</t>
  </si>
  <si>
    <t>二雙丈夫, 兩雙丈夫</t>
  </si>
  <si>
    <t>장부를 두 개 또는 네 개로 낸 것</t>
  </si>
  <si>
    <t>8990</t>
  </si>
  <si>
    <t>두쌍장부맞춤</t>
  </si>
  <si>
    <t>parallel and double mortise and tenon joint, 二雙丈夫－</t>
  </si>
  <si>
    <t>한 재의 두 갈래 겹장부가 상하로 나누어 네 갈래로 된 장부.</t>
  </si>
  <si>
    <t>8991</t>
  </si>
  <si>
    <t>두오모</t>
  </si>
  <si>
    <t>(이) duomo</t>
  </si>
  <si>
    <t>주교가 있는 성당을 뜻하는 이탈리아어</t>
  </si>
  <si>
    <t>8992</t>
  </si>
  <si>
    <t>두장물림</t>
  </si>
  <si>
    <t>二張重疊</t>
  </si>
  <si>
    <t>기와지붕에서 암키와를 이을 때 그 길이의 반을 겹치며 잇는 일</t>
  </si>
  <si>
    <t>8993</t>
  </si>
  <si>
    <t>두장수직올림문</t>
  </si>
  <si>
    <t>double vertical sliding doors</t>
  </si>
  <si>
    <t>2매의 수직올리기식으로 된 문.</t>
  </si>
  <si>
    <t>8994</t>
  </si>
  <si>
    <t>두장양판문</t>
  </si>
  <si>
    <t>two panel door</t>
  </si>
  <si>
    <t>⇨양판문.</t>
  </si>
  <si>
    <t>8995</t>
  </si>
  <si>
    <t>두절목</t>
  </si>
  <si>
    <t>頭切木</t>
  </si>
  <si>
    <t>나무 끝을 잘라버린 끝토막.</t>
  </si>
  <si>
    <t>8996</t>
  </si>
  <si>
    <t>두정점</t>
  </si>
  <si>
    <t>vertex</t>
  </si>
  <si>
    <t>머리 부위의 정중선상에서 가장 높은 점을 인체 계측의 기준으로 사용하는 점.</t>
  </si>
  <si>
    <t>8997</t>
  </si>
  <si>
    <t>두줄날줄</t>
  </si>
  <si>
    <t>⇨겹줄눈줄(＝).</t>
  </si>
  <si>
    <t>8998</t>
  </si>
  <si>
    <t>두줄비계</t>
  </si>
  <si>
    <t>⇨본비계(＝).</t>
  </si>
  <si>
    <t>8999</t>
  </si>
  <si>
    <t>60°주차</t>
  </si>
  <si>
    <t>6°parking, -駐車</t>
  </si>
  <si>
    <t>차로 기준 60°의 사선 방향을 갖는 주차 방식.</t>
  </si>
  <si>
    <t>90</t>
  </si>
  <si>
    <t>가스 탱크</t>
  </si>
  <si>
    <t>gas tank</t>
  </si>
  <si>
    <t>가스 홀더의 총칭. = 가스 홀더.</t>
  </si>
  <si>
    <t>900</t>
  </si>
  <si>
    <t>두줄틀</t>
  </si>
  <si>
    <t>雙脚機</t>
  </si>
  <si>
    <t>지주 둘을 한 곳에 묶어 도르래를 매단 것.</t>
  </si>
  <si>
    <t>9000</t>
  </si>
  <si>
    <t>두줄틀박기</t>
  </si>
  <si>
    <t>길고 큰 각재 또는 철재를 2개 나란히 세우고 여기에 공이가 끼어서 오르내리게 된 수동식 말뚝박기.</t>
  </si>
  <si>
    <t>9001</t>
  </si>
  <si>
    <t>두짝미세기</t>
  </si>
  <si>
    <t>①두 짝으로 된 미세기. ② 보통 옷자락 여미기와 같은 순서로 자기 앞의 문짝이 바른 편에 있게 함.</t>
  </si>
  <si>
    <t>9002</t>
  </si>
  <si>
    <t>두짝여닫이</t>
  </si>
  <si>
    <t>double swing door</t>
  </si>
  <si>
    <t>한 문꼴에 좌우 문 두 짝을 돌려 여닫는 것.</t>
  </si>
  <si>
    <t>9003</t>
  </si>
  <si>
    <t>두짝열개</t>
  </si>
  <si>
    <t>두 짝으로 여닫게 된 문.</t>
  </si>
  <si>
    <t>9004</t>
  </si>
  <si>
    <t>두채가 나란히 붙은 집</t>
  </si>
  <si>
    <t>semidetached house</t>
  </si>
  <si>
    <t>가운데 공동 경계벽을 사이에 두고 한 동으로 짓는 저층 집합 주택의 한 형식</t>
  </si>
  <si>
    <t>9006</t>
  </si>
  <si>
    <t>두초</t>
  </si>
  <si>
    <t>頭草</t>
  </si>
  <si>
    <t>단청용어로서 기둥이나 대들보의 상부 또는 양 끝에 그린 무늬.</t>
  </si>
  <si>
    <t>9007</t>
  </si>
  <si>
    <t>둑</t>
  </si>
  <si>
    <t>⇨두둑(＝).</t>
  </si>
  <si>
    <t>9008</t>
  </si>
  <si>
    <t>둑쌓기</t>
  </si>
  <si>
    <t>heap up; rising</t>
  </si>
  <si>
    <t>홍수시에 하천흐름이 하도(河道)밖으로 넘치는 것을 방지하기 위하여 하천을 따라 주로 토사석력(土砂石礫)으로 축조하는 사방공종(砂防工種)</t>
  </si>
  <si>
    <t>9009</t>
  </si>
  <si>
    <t>가스 터빈</t>
  </si>
  <si>
    <t>gas turbine</t>
  </si>
  <si>
    <t>압축기 등으로 압축한 공기와 연료의 연소 가스 등의 고온 고압 가스로 임펠러를 고속 회전시켜 동력을 얻는 원동기.</t>
  </si>
  <si>
    <t>901</t>
  </si>
  <si>
    <t>둔덕돌</t>
  </si>
  <si>
    <t>경계를 표시하는 돌로서 주로 녹지대와 차도, 또는 인도 사이에 설치한다.</t>
  </si>
  <si>
    <t>9010</t>
  </si>
  <si>
    <t>둔테</t>
  </si>
  <si>
    <t>pivot panel of a door</t>
  </si>
  <si>
    <t>① 대문 장부가 돌도록 구멍을 뚫어서 상하인방에 대는 나무. ② ＝문둔테＝문둔채(⇦).</t>
  </si>
  <si>
    <t>9011</t>
  </si>
  <si>
    <t>둘러싸기</t>
  </si>
  <si>
    <t>closure</t>
  </si>
  <si>
    <t>어떤 지역이나 현상을 둘러쌈. 건축물들이 중앙정원이나 주택단지의 일정영역을 둘러싸는 것으로 위요(圍繞) 라고도 함.</t>
  </si>
  <si>
    <t>9012</t>
  </si>
  <si>
    <t>둘러싸기형 배치</t>
  </si>
  <si>
    <t>plot of enclosure type</t>
  </si>
  <si>
    <t>광장, 홀 등의 공간을 중앙에 두고 주거동이나 다른 공간들이 이를 둘러싼 배치 형태.</t>
  </si>
  <si>
    <t>9013</t>
  </si>
  <si>
    <t>둘레틈</t>
  </si>
  <si>
    <t>cup shakes</t>
  </si>
  <si>
    <t>① 이웃하는 두 나이테 사이에 생기는 갈램이나 쪼개짐. ② 나무즙이 봄에 올라오다 동결되는 데에서 기인.</t>
  </si>
  <si>
    <t>9014</t>
  </si>
  <si>
    <t>둥굴이</t>
  </si>
  <si>
    <t>圓形木</t>
  </si>
  <si>
    <t>① 껍데기를 벗긴 통나무. ② 둥글게 제재 또는 치목한 나무.</t>
  </si>
  <si>
    <t>9015</t>
  </si>
  <si>
    <t>둥근 나무</t>
  </si>
  <si>
    <t>둥근 모양으로 다듬은 나무</t>
  </si>
  <si>
    <t>9016</t>
  </si>
  <si>
    <t>둥근 대패</t>
  </si>
  <si>
    <t>circular plane; hollow-nosed plane</t>
  </si>
  <si>
    <t>대패대의 밑연과 날이 요철로 되어있고 곡면을 깎을 때 쓰이는 대패.</t>
  </si>
  <si>
    <t>9018</t>
  </si>
  <si>
    <t>둥근 도리</t>
  </si>
  <si>
    <t>굴도리.</t>
  </si>
  <si>
    <t>9019</t>
  </si>
  <si>
    <t>가스 터빈 구동 터보 냉동기</t>
  </si>
  <si>
    <t>가스 터빈을 구동원으로 한 터보 냉동기.</t>
  </si>
  <si>
    <t>902</t>
  </si>
  <si>
    <t>둥근 무늬</t>
  </si>
  <si>
    <t>고리를 연결한 것 같은 무늬나 파도가 소용돌이치는 것 같은 무늬를 일컬는다. 느티나무, 뽕니무에서 볼 수 있는 것이 특히 유명하다.</t>
  </si>
  <si>
    <t>9021</t>
  </si>
  <si>
    <t>둥근 자갈</t>
  </si>
  <si>
    <t>pebbles； gravel</t>
  </si>
  <si>
    <t>둥그스럼하고 다소 큰 자갈.</t>
  </si>
  <si>
    <t>9023</t>
  </si>
  <si>
    <t>둥근 줄눈</t>
  </si>
  <si>
    <t>concave tooled joint</t>
  </si>
  <si>
    <t>벽돌, 타일, 돌쌓기 둥의 치장 줄눈의 일종. 단면이 바깥쪽으로 활 모양으로 돌출되어 있다</t>
  </si>
  <si>
    <t>9024</t>
  </si>
  <si>
    <t>둥근겹정첩</t>
  </si>
  <si>
    <t>圓重釘蝶</t>
  </si>
  <si>
    <t>끝이 둥그스름하게 되고 두 번 겹접게 된 정첩.</t>
  </si>
  <si>
    <t>9027</t>
  </si>
  <si>
    <t>둥근고리</t>
  </si>
  <si>
    <t>round ring, 圓環</t>
  </si>
  <si>
    <t>① 철선을 둥글게 구부려 붙이고 배목을 끼운 철물. ② 대‧중‧소로 구분.</t>
  </si>
  <si>
    <t>9028</t>
  </si>
  <si>
    <t>둥근기계톱</t>
  </si>
  <si>
    <t>circular sawing machine, circular saw machine</t>
  </si>
  <si>
    <t>둥근 톱을 회전시켜 목재를 절단하는 기계.</t>
  </si>
  <si>
    <t>9029</t>
  </si>
  <si>
    <t>둥근기둥</t>
  </si>
  <si>
    <t>round column, 圓柱</t>
  </si>
  <si>
    <t>① 단면이 원형인 기둥. ② 둘레를 둥그렇게 깎아 만든 기둥. ③ 서양에선 다각형 단면의 기둥도 원기둥으로 보는 수가 있음.</t>
  </si>
  <si>
    <t>9030</t>
  </si>
  <si>
    <t>둥근끌</t>
  </si>
  <si>
    <t>round chisel, gouge</t>
  </si>
  <si>
    <t>① 날이 호형(弧形)으로 된 끌. ② 둥근 구멍을 파거나 곡면을 깎는데 쓰임. ③ 단조용 공구의 일종. ④ 외원용과 내원용 두 가지가 있음. ⑤ ⇨끌의 종류. ⑥ ⇨굴림끌.</t>
  </si>
  <si>
    <t>9031</t>
  </si>
  <si>
    <t>둥근날대패</t>
  </si>
  <si>
    <t>⇨둥근대패(＝).</t>
  </si>
  <si>
    <t>9032</t>
  </si>
  <si>
    <t>둥근대패</t>
  </si>
  <si>
    <t>round plane</t>
  </si>
  <si>
    <t>① 원(호)형의 곡면을(둥근 홈이나 환봉) 깎는 데 쓰이는 원호상의 대팻날을 가진 특수 대패. ② 밑면의 모양에 따라 내원대패(내환대패＝내측 둥근대패)와 외원대패(외환대패＝외측 둥근대패)가 있음. ③ ＝둥근날대패.</t>
  </si>
  <si>
    <t>9033</t>
  </si>
  <si>
    <t>둥근돌</t>
  </si>
  <si>
    <t>⇨둥근잡석(＝).</t>
  </si>
  <si>
    <t>9034</t>
  </si>
  <si>
    <t>둥근돌기초</t>
  </si>
  <si>
    <t>기둥이나 동바리 등의 밑에 둥근 잡석을 놓아 만든 기초. 둥근잡석기초 또는 호박돌기초라고도 함.</t>
  </si>
  <si>
    <t>9035</t>
  </si>
  <si>
    <t>둥근리벳</t>
  </si>
  <si>
    <t>⇨둥근머리 리벳(＝).</t>
  </si>
  <si>
    <t>9036</t>
  </si>
  <si>
    <t>둥근머리나사못</t>
  </si>
  <si>
    <t>나사못의 머리가 반구형(半球形)으로 된 못.</t>
  </si>
  <si>
    <t>9037</t>
  </si>
  <si>
    <t>둥근머리리벳</t>
  </si>
  <si>
    <t>round head rivet, snap head rivet, 圓頭鋲</t>
  </si>
  <si>
    <t>① 리벳의 머리가 반구형으로 둥글게 된 일반형의 리벳. ② ⇨리벳. ③ 건축에 가장 많이 쓰임. ④ ＝둥근리벳＝원두리벳.</t>
  </si>
  <si>
    <t>9038</t>
  </si>
  <si>
    <t>둥근머리못</t>
  </si>
  <si>
    <t>round head nail</t>
  </si>
  <si>
    <t>머리 모양의 둥글게 된 못.</t>
  </si>
  <si>
    <t>9039</t>
  </si>
  <si>
    <t>가스 홀더</t>
  </si>
  <si>
    <t>gas holder</t>
  </si>
  <si>
    <t>가스를 일시적으로 저장하는 설비. 안정 공급을 유지하는 역할을 한다. 원통형의 저압식과 구형의 고압식이 있다. (=가스 탱크)</t>
  </si>
  <si>
    <t>904</t>
  </si>
  <si>
    <t>둥근머리작은나사</t>
  </si>
  <si>
    <t>⇨작은 나사.</t>
  </si>
  <si>
    <t>9040</t>
  </si>
  <si>
    <t>둥근면</t>
  </si>
  <si>
    <t>⇨둥근모(＝).</t>
  </si>
  <si>
    <t>9041</t>
  </si>
  <si>
    <t>둥근모</t>
  </si>
  <si>
    <t>圓隅</t>
  </si>
  <si>
    <t>① (각재의 모서리를) 반원으로 둥그스름하게 굴려 접은 모. ② ＝둥근면.</t>
  </si>
  <si>
    <t>9042</t>
  </si>
  <si>
    <t>둥근모벽돌</t>
  </si>
  <si>
    <t>① 벽돌의 한쪽 옆면과 마구리가 이루는 모서리를 둥글게 만든 벽돌. ② 한둥근모‧양둥근모 벽돌이 있으며 기둥이나 두겁쌓기에 쓰임.</t>
  </si>
  <si>
    <t>9043</t>
  </si>
  <si>
    <t>둥근모접기</t>
  </si>
  <si>
    <t>돌의 모서리를 둥글게 접는 일.</t>
  </si>
  <si>
    <t>9044</t>
  </si>
  <si>
    <t>둥근못</t>
  </si>
  <si>
    <t>round nail, 圓釘, 丸釘</t>
  </si>
  <si>
    <t>① 몸이 둥글게 된 못. ② 철사로 만드는 원형 단면의 못.</t>
  </si>
  <si>
    <t>9045</t>
  </si>
  <si>
    <t>둥근보일러</t>
  </si>
  <si>
    <t>① 보일러 본체가 하나의 원통형(圓筒形)으로 된 보일러. ② ⇨보일러의 종류. ③ 예；입형(立型) 보일러‧코르니시 보일러‧랭커셔 보일러‧횡연관(橫煙管) 보일러‧기관차 보일러‧스코치 보일러 등. ④ 수관(水管) 보일러와 함께 보일러 2대별의 하나. ⑤ ＝환형(丸型) 보일러＝통형(筒型) 보일러.</t>
  </si>
  <si>
    <t>9046</t>
  </si>
  <si>
    <t>둥근봉균열시험</t>
  </si>
  <si>
    <t>bar type cracking test, round bar cracking test</t>
  </si>
  <si>
    <t>① 두 개의 둥근봉 시험재를 밀착시켜 양단을 약 25mm의 길이로 시험 용접봉과 동일 봉지름의 다른 용접봉으로 구속 용접을 하고, 이음의 중앙 50mm 길이에 걸쳐서 아래보기 자세로 비드를 만들어 그 용접 균열을 알아보는 시험방법. ② 냉각 후, 시험 비드에 대하여 균열의 유무와 길이를 육안 또는 정해진 방법으로 알아본다. ③ 균열률은 다음 식을 사용해서 산출. 여기서,C :균열률:균열을 합한 길이.</t>
  </si>
  <si>
    <t>9047</t>
  </si>
  <si>
    <t>둥근삽</t>
  </si>
  <si>
    <t>round shovel</t>
  </si>
  <si>
    <t>날이 뾰족하게 되어 단단한 땅파기에 쓰이는 삽.</t>
  </si>
  <si>
    <t>9048</t>
  </si>
  <si>
    <t>둥근서까래</t>
  </si>
  <si>
    <t>圓形椽</t>
  </si>
  <si>
    <t>원형 서까래.</t>
  </si>
  <si>
    <t>9049</t>
  </si>
  <si>
    <t>가스 흡착 장치</t>
  </si>
  <si>
    <t>유해 가스 등을 제거하는 장치. 공기 조화 장치에서는 활성탄의 흡착 작용을 이용해서 패널이나 원통형 유닛에 들어가는 공기 청정 장치로서 사용한다.</t>
  </si>
  <si>
    <t>905</t>
  </si>
  <si>
    <t>둥근열쇠</t>
  </si>
  <si>
    <t>레버텀블러 자물쇠의 개폐에 사용하는 열쇠.</t>
  </si>
  <si>
    <t>9050</t>
  </si>
  <si>
    <t>둥근이기둥</t>
  </si>
  <si>
    <t>＝둥근기둥.</t>
  </si>
  <si>
    <t>9051</t>
  </si>
  <si>
    <t>둥근잡석</t>
  </si>
  <si>
    <t>boulder, 玉石</t>
  </si>
  <si>
    <t>① 돌공사에서 잡석용으로 쓰이는 20～30cm 정도의 개울산석재. ② 화강석재.</t>
  </si>
  <si>
    <t>9052</t>
  </si>
  <si>
    <t>둥근잡석기초</t>
  </si>
  <si>
    <t>rubble foundation, -雜石基礎</t>
  </si>
  <si>
    <t>① 기둥을 받치기 위해 둥근돌을 기초로써 사용한 것. ② ＝호박돌기초＝둥근돌기초.</t>
  </si>
  <si>
    <t>9053</t>
  </si>
  <si>
    <t>둥근접시머리리벳</t>
  </si>
  <si>
    <t>oval countersunk rivet, truss head rivet</t>
  </si>
  <si>
    <t>① 둥근 머리를 가진 접시형의 리벳. ② 리벳 종류의 하나. ③ 수밀성이 크므로 조선(造船) 관계에 많이 쓰임. ④ 마무리면에서 머리가 나오는 것을 피하는 경우에 쓰이나 얇은 접합판에는 쓸 수 없으므로 접합판의 두께와 리벳지름에 제한이 있음.</t>
  </si>
  <si>
    <t>9054</t>
  </si>
  <si>
    <t>둥근정</t>
  </si>
  <si>
    <t>round chisel</t>
  </si>
  <si>
    <t>① 수공용의 단조공구(鍛造工具)의 일종. ② 재료의 선단(先端)을 원형으로 절단하는데 사용함.</t>
  </si>
  <si>
    <t>9055</t>
  </si>
  <si>
    <t>둥근주춧돌</t>
  </si>
  <si>
    <t>圓形柱礎石</t>
  </si>
  <si>
    <t>기둥 아래에 받치는 초석 중에서 단면 형태가 둥근 모양으로 된 것</t>
  </si>
  <si>
    <t>9056</t>
  </si>
  <si>
    <t>둥근줄</t>
  </si>
  <si>
    <t>round file, 圓鑢</t>
  </si>
  <si>
    <t>① 단면이 원형인 둥글게 된 줄. ② 오목하게 된 둥근면(구멍의 안쪽)을 깎는데 쓰임. ③ ＝통줄(筒鑢). ④ ⇨줄의 구분.</t>
  </si>
  <si>
    <t>9057</t>
  </si>
  <si>
    <t>둥근줄눈</t>
  </si>
  <si>
    <t>둥그스름하게 도드라진 줄눈.</t>
  </si>
  <si>
    <t>9058</t>
  </si>
  <si>
    <t>둥근창</t>
  </si>
  <si>
    <t>⇨원화창(＝).</t>
  </si>
  <si>
    <t>9059</t>
  </si>
  <si>
    <t>가스 흡착법</t>
  </si>
  <si>
    <t>gas adsorption method</t>
  </si>
  <si>
    <t>공기 속의 유해 가스 등을 실리카겔, 활성탄, 알루미나 겔 등의 흡착제로 흡착, 제거하는 방법.</t>
  </si>
  <si>
    <t>906</t>
  </si>
  <si>
    <t>둥근천장</t>
  </si>
  <si>
    <t>⇨궁륭천장(＝).</t>
  </si>
  <si>
    <t>9060</t>
  </si>
  <si>
    <t>둥근톱</t>
  </si>
  <si>
    <t>circular saw, circular sawing machine, 圓鋸</t>
  </si>
  <si>
    <t>① 회전축에 둥근톱날을 끼워, 켜기 규준대와 자르기 규준대를 써서 테이블 위에서 목재를 켤 수 있도록 한 기계톱(목공기계). ② ＝둥근톱기계. ③ 톱날 외에 커터날을 끼워서 홈파기‧턱만들기‧장부만들기 등을 할 수 있도록 되어 있는 것도 있어서 쓰이는 범위가 매우 넓음. ④ 톱날에는 켜기용‧자르기용 이외에 켜기와 자르기를 함께 할 수 있는 것도 있음. ⑤ 회전수는 1분 동안에 1,500～3,000회로 매우 위험하므로 작업에 특별한 주의가 필요함.</t>
  </si>
  <si>
    <t>9061</t>
  </si>
  <si>
    <t>둥근톱기계</t>
  </si>
  <si>
    <t>⇨둥근톱(＝).</t>
  </si>
  <si>
    <t>9062</t>
  </si>
  <si>
    <t>둥근톱반</t>
  </si>
  <si>
    <t>circular sawing machine</t>
  </si>
  <si>
    <t>둥근톱을 회전하는 축에 붙여서 목질 재료를 절단하는 목공 기계. 일반적으로 목재가 보내지는 방향과 반대 방향으로 둥근톱을 회전시켜서 사용한다.</t>
  </si>
  <si>
    <t>9063</t>
  </si>
  <si>
    <t>뒤굄돌</t>
  </si>
  <si>
    <t>돌쌓기에서 석재의 뒤쪽을 채워서 받치는 돌.</t>
  </si>
  <si>
    <t>9066</t>
  </si>
  <si>
    <t>뒤대패</t>
  </si>
  <si>
    <t>① 굽은 재목의 안쪽을 깎는 대패. ② 대팻집의 앞 뒤끝과 양옆이 들려서 배가 부른 원호형(圓弧形)이고 대팻날도 굽어졌음. ③ ＝뒤젭대패.</t>
  </si>
  <si>
    <t>9067</t>
  </si>
  <si>
    <t>뒤땅</t>
  </si>
  <si>
    <t>rear site</t>
  </si>
  <si>
    <t>주택을 기준으로 후면에 있는 땅</t>
  </si>
  <si>
    <t>9068</t>
  </si>
  <si>
    <t>뒤뜰</t>
  </si>
  <si>
    <t>back yard, back garden, 後庭</t>
  </si>
  <si>
    <t>집 채 뒤에 있는 뜰=뒷마당</t>
  </si>
  <si>
    <t>9069</t>
  </si>
  <si>
    <t>가스계량기</t>
  </si>
  <si>
    <t>⇨가스미터(＝).</t>
  </si>
  <si>
    <t>907</t>
  </si>
  <si>
    <t>뒤띠장</t>
  </si>
  <si>
    <t>backing pieces</t>
  </si>
  <si>
    <t>벽막이를 보강하기 위해 뒤에 대는 띠장.</t>
  </si>
  <si>
    <t>9070</t>
  </si>
  <si>
    <t>뒤벨</t>
  </si>
  <si>
    <t>Dubel, dowel</t>
  </si>
  <si>
    <t>① 두(부)재(목재)의 접합부에 끼워 볼트와 같이 써서 전단에 걸리도록 하는 일종의 산지. ② 뒤벨은 주로 전단력에, 볼트는 주로 인장력에 작용시켜 접합부재 상호간의 변위를 방지하는 강한 접합에 씀. ③ 재료는 주철‧강철 등으로 하고, 산지류‧압입식‧파넣는 식으로 대별되고, 모양에 따라 가락지형(輪形, ring)‧관형(pipe)‧별모양(星形) 등과 각종 특허품이 있음.</t>
  </si>
  <si>
    <t>9071</t>
  </si>
  <si>
    <t>뒤벨구조</t>
  </si>
  <si>
    <t>doweled joint wooden construction</t>
  </si>
  <si>
    <t>목재의 수평 겹침부재에서 두 개의 부재가 미끄러지지 않고 일체로 거동하도록 하기 위하여 부재 사이에 홈을 파고 끼워 넣는 작은 부재를 장부(또는 뒤벨)이라 한다. 이러한 뒤벨을 이용한 접합으로 구성한 목구조</t>
  </si>
  <si>
    <t>9072</t>
  </si>
  <si>
    <t>뒤벨접합</t>
  </si>
  <si>
    <t>Dubel joint, keyed joint, dowelled joint</t>
  </si>
  <si>
    <t>뒤벨에 의한 접합의 총칭.</t>
  </si>
  <si>
    <t>9073</t>
  </si>
  <si>
    <t>뒤뿌리</t>
  </si>
  <si>
    <t>後尾</t>
  </si>
  <si>
    <t>기와를 이었을 때 용마루 쪽의 위로 향하는 끝부분. 수키와의 미구. 암키와가 겹쳐지는 위 끝.</t>
  </si>
  <si>
    <t>9076</t>
  </si>
  <si>
    <t>뒤사춤돌</t>
  </si>
  <si>
    <t>⇨뒤굄돌(＝).</t>
  </si>
  <si>
    <t>9077</t>
  </si>
  <si>
    <t>뒤젭대패</t>
  </si>
  <si>
    <t>⇨뒤대패(＝).</t>
  </si>
  <si>
    <t>9078</t>
  </si>
  <si>
    <t>뒤쪽 택지</t>
  </si>
  <si>
    <t>back lot</t>
  </si>
  <si>
    <t>내 소유 부동산의 정면을 기준으로 후면에 이웃하여 있는 부지</t>
  </si>
  <si>
    <t>9079</t>
  </si>
  <si>
    <t>가스공급방식</t>
  </si>
  <si>
    <t>가스공급방식에는 저압‧고압 등의 방식이 있다.1) 저압-정제한 가스를 일단 가스통에 집어넣은 후 도관에 의하여 공급하는 것으로서, 이 가스통에서 송출하는 압력으로 수요자들에게 보내는 것을 칭함.2) 고압-압송기계로 압력을 가하여 가스를 보내는 방식, 이 고압가스는 요소요소에 있는 정압기로 저압으로 만들어서 수요자에게 공급함.</t>
  </si>
  <si>
    <t>908</t>
  </si>
  <si>
    <t>뒤창</t>
  </si>
  <si>
    <t>back window</t>
  </si>
  <si>
    <t>뒤쪽으로 난 창.</t>
  </si>
  <si>
    <t>9080</t>
  </si>
  <si>
    <t>뒤채</t>
  </si>
  <si>
    <t>back house, rear house), 後堂, 後棟</t>
  </si>
  <si>
    <t>한 울타리 안의 뒤쪽에 마련한 집채.</t>
  </si>
  <si>
    <t>9081</t>
  </si>
  <si>
    <t>뒤채움</t>
  </si>
  <si>
    <t>back filling, backfill</t>
  </si>
  <si>
    <t>①돌담이나 옹벽, 널말뚝벽의 배후에 매립한 흙모래나 자갈, 챈돌둥올 가리킨다. 또한 배연의 배수를 원활히 하는 것. ②불임돌등을 습식 공법으로 불이는 경우, 뒤쪽 공극에 모르타르 둥을 유입시켜충전하는 것 .</t>
  </si>
  <si>
    <t>9082</t>
  </si>
  <si>
    <t>뒤채움 공법</t>
  </si>
  <si>
    <t>철골주의 정확한 건립을 위해 철골 조립 후에 베이스 플레이트와 기초 윗면 사이에 무수축성의 모르타르를 채워주는 공법 .</t>
  </si>
  <si>
    <t>9083</t>
  </si>
  <si>
    <t>뒤처리 공법</t>
  </si>
  <si>
    <t>콘크리트의 구체 조성 후에 마감재를 사용하는 공법.↔선붙임 공법.</t>
  </si>
  <si>
    <t>9084</t>
  </si>
  <si>
    <t>뒤축더미</t>
  </si>
  <si>
    <t>heel hand dummy</t>
  </si>
  <si>
    <t>납이나 양철판 또는 관을 불룩하게 가공하기 위해 쓰는 공구.</t>
  </si>
  <si>
    <t>9085</t>
  </si>
  <si>
    <t>뒤퇴</t>
  </si>
  <si>
    <t>後退</t>
  </si>
  <si>
    <t>집 뒤쪽에 물려 만든 채=후퇴</t>
  </si>
  <si>
    <t>9086</t>
  </si>
  <si>
    <t>뒤틀림</t>
  </si>
  <si>
    <t>twist, torsion, crook</t>
  </si>
  <si>
    <t>① 목재가 비뚤어짐. ② 평면진 나무가 비꼬여 곡면을 이룬 것.</t>
  </si>
  <si>
    <t>9087</t>
  </si>
  <si>
    <t>뒤판①</t>
  </si>
  <si>
    <t>back board, 背板</t>
  </si>
  <si>
    <t>가구‧기구 등의 뒷면을 막아 댄 널.</t>
  </si>
  <si>
    <t>9088</t>
  </si>
  <si>
    <t>뒤판②</t>
  </si>
  <si>
    <t>backing bar</t>
  </si>
  <si>
    <t>철재를 한쪽 면에서만 용접할 때 용융한 용착금속이 빠져 떨어지지 않도록, 또한 이면(裏面)까지 충분히 침투되도록 용접 저부(底部)에 대는 금속판.</t>
  </si>
  <si>
    <t>9089</t>
  </si>
  <si>
    <t>가스공사</t>
  </si>
  <si>
    <t>gas fitting work, -工事</t>
  </si>
  <si>
    <t>가스의 공급 및 가스관 설치 등에 관한 공사의 총칭.</t>
  </si>
  <si>
    <t>909</t>
  </si>
  <si>
    <t>뒷간</t>
  </si>
  <si>
    <t>廁間</t>
  </si>
  <si>
    <t>살림채에 붙어 있지 않고 뒷마당에 별채 형태로 따로 떨어져 만든 화장실</t>
  </si>
  <si>
    <t>9090</t>
  </si>
  <si>
    <t>뒷거리</t>
  </si>
  <si>
    <t>alley</t>
  </si>
  <si>
    <t>도심지 뒤쪽 길거리.</t>
  </si>
  <si>
    <t>9091</t>
  </si>
  <si>
    <t>뒷골방</t>
  </si>
  <si>
    <t>後庫房</t>
  </si>
  <si>
    <t>안방이나 건너방 등의 뒤에 만든 작은 방</t>
  </si>
  <si>
    <t>9095</t>
  </si>
  <si>
    <t>뒷널</t>
  </si>
  <si>
    <t>裏板, 後板</t>
  </si>
  <si>
    <t>상자‧책상 등의 뒤를 막아낸 널.</t>
  </si>
  <si>
    <t>9097</t>
  </si>
  <si>
    <t>뒷눈금</t>
  </si>
  <si>
    <t>곡자의 뒷눈금을 말하며, 표척(실치수 눈금)의 √2배의 간격으로 붙이고 있다.</t>
  </si>
  <si>
    <t>9098</t>
  </si>
  <si>
    <t>뒷대문</t>
  </si>
  <si>
    <t>rear gate, 後大門</t>
  </si>
  <si>
    <t>집 뒤에 따로 있는 대문.</t>
  </si>
  <si>
    <t>9099</t>
  </si>
  <si>
    <t>90% 레인지</t>
  </si>
  <si>
    <t>90% range of noise level</t>
  </si>
  <si>
    <t>일정 기간 시각마다 관측한 여러 개의 소음 레벨에서 얻어진 누적 도수 곡선에 있어서 세로축상의 5% 및 95%에 해당하는 가로축상의 소음 레벨 범위.</t>
  </si>
  <si>
    <t>91</t>
  </si>
  <si>
    <t>가스관</t>
  </si>
  <si>
    <t>gas pipe, -管</t>
  </si>
  <si>
    <t>① 가스를 공급하는 파이프(관). ② 배관에 따라 수송관‧배급관‧공급관‧지관으로구분함. ③ ＝개스관＝가스 파이프＝와사관(瓦斯管). ④ 종류-1) 주철제 가스관(본관용). 2) 강관(일반용). 3) 연관(지관용). 4) 황동관(지관용). 5) 합금제관(가스구와 기구와의 연결용). 6) 고무관(가스구와 기구와의 연결용) 등. ⑤ 가스‧수도‧증기관 등의 배관에 쓰임.</t>
  </si>
  <si>
    <t>910</t>
  </si>
  <si>
    <t>뒷마루</t>
  </si>
  <si>
    <t>back floor, rear floor</t>
  </si>
  <si>
    <t>방과 마당 사이의 툇간에 있는 마루.</t>
  </si>
  <si>
    <t>9100</t>
  </si>
  <si>
    <t>뒷면</t>
  </si>
  <si>
    <t>back side, 後面</t>
  </si>
  <si>
    <t>보이는 면을 기준으로 뒤쪽에 있는 면을 말함</t>
  </si>
  <si>
    <t>9101</t>
  </si>
  <si>
    <t>뒷면 깎기</t>
  </si>
  <si>
    <t>back chipping</t>
  </si>
  <si>
    <t>완전용입 용접에서 루트 부분의 용입이 부족한 부분 혹은 제 l 층 부분 둥을 뒤쪽에서 아크에어 가우징 등으로 깎아내는 것.</t>
  </si>
  <si>
    <t>9102</t>
  </si>
  <si>
    <t>뒷면 통기</t>
  </si>
  <si>
    <t>back vent</t>
  </si>
  <si>
    <t>각개 통기(관)와 동의어. 각 기구에 통기관을 접속하는 통기법. 기구로부터 보아 뒷부분에 통기관이 설치되므로 이러한 이름이 붙여졌다.</t>
  </si>
  <si>
    <t>9104</t>
  </si>
  <si>
    <t>뒷면굽힘시험편</t>
  </si>
  <si>
    <t>root bend test specimen)</t>
  </si>
  <si>
    <t>맞대기 용접 이음의 루트 쪽에 인장력이 걸리게 굽히는 시험편.</t>
  </si>
  <si>
    <t>9105</t>
  </si>
  <si>
    <t>뒷면받침용접</t>
  </si>
  <si>
    <t>backing weld</t>
  </si>
  <si>
    <t>아크용접에 있어서 용융금속이 뒷면에 녹아떨어지는 것을 방지하기 위해서 미리 뒷면으로부터 하는 용접.</t>
  </si>
  <si>
    <t>9106</t>
  </si>
  <si>
    <t>뒷면비드</t>
  </si>
  <si>
    <t>penetration bead, reverse side bead</t>
  </si>
  <si>
    <t>① 홈의 표면으로부터 첫째 층 용접을 하고 나서 뒷면에 형성된 비드. ② ＝백(back)비드.</t>
  </si>
  <si>
    <t>9107</t>
  </si>
  <si>
    <t>뒷면비드용접봉</t>
  </si>
  <si>
    <t>reverse side bead welding electrode</t>
  </si>
  <si>
    <t>① 홈의 표면으로부터 용접을 할 때 뒷면에 균일한 비드를 형성할 수 있게 만들어진 피복아크용접봉. ② 일반적으로 저수소계와 2중 피복용접봉을 많이 사용.</t>
  </si>
  <si>
    <t>9108</t>
  </si>
  <si>
    <t>뒷면용접</t>
  </si>
  <si>
    <t>sealing run, back run</t>
  </si>
  <si>
    <t>한면 홈용접을 할 때 표면으로부터 용접한 후에 뒷면에서 다시 하는 용접.</t>
  </si>
  <si>
    <t>9109</t>
  </si>
  <si>
    <t>가스관공사</t>
  </si>
  <si>
    <t>gas piping, -管工事</t>
  </si>
  <si>
    <t>가스관 설치에 관한 공사의 총칭.</t>
  </si>
  <si>
    <t>911</t>
  </si>
  <si>
    <t>뒷면치핑</t>
  </si>
  <si>
    <t>맞대기 용접에서 비드의 밑바닥이 용입불량이 된 부분. 기타의 결함부분 등을 뒷면으로부터 따내는 것을 말함. 일반적으로 기계가공을 하거나 아크 가우징으로 하게 됨.</t>
  </si>
  <si>
    <t>9110</t>
  </si>
  <si>
    <t>뒷목초</t>
  </si>
  <si>
    <t>後木草</t>
  </si>
  <si>
    <t>단청용어로서 머리초 뒤쪽에 그린 무늬.</t>
  </si>
  <si>
    <t>9111</t>
  </si>
  <si>
    <t>뒷무대</t>
  </si>
  <si>
    <t>back stage, 後舞臺</t>
  </si>
  <si>
    <t>무대 뒤에 설치한 부차적인 무대 영역</t>
  </si>
  <si>
    <t>9112</t>
  </si>
  <si>
    <t>뒷문</t>
  </si>
  <si>
    <t>back gate, 後門</t>
  </si>
  <si>
    <t>집의 후면에 설치한 문</t>
  </si>
  <si>
    <t>9113</t>
  </si>
  <si>
    <t>뒷방</t>
  </si>
  <si>
    <t>back room, 後房</t>
  </si>
  <si>
    <t>① 집 입구 반대쪽에 위치한 방. ② 큰 방 뒤에 이어 만든 작은 방.</t>
  </si>
  <si>
    <t>9114</t>
  </si>
  <si>
    <t>뒷벽</t>
  </si>
  <si>
    <t>back wall, 後壁</t>
  </si>
  <si>
    <t>후면에 위치한 벽.=후벽(後壁)</t>
  </si>
  <si>
    <t>9115</t>
  </si>
  <si>
    <t>뒷부벽식 옹벽</t>
  </si>
  <si>
    <t>counter forted wall, 後扶壁式擁壁</t>
  </si>
  <si>
    <t>토압(土壓)을 받는 쪽에 부벽을 갖는 옹벽. 역 T형이나 L형 옹벽에서 흙이 쌓이는 면(배면)에 일정한 간격으로 인장을 받을 수 있는 벽체를 두는 형식의 옹벽</t>
  </si>
  <si>
    <t>9116</t>
  </si>
  <si>
    <t>뒷부지</t>
  </si>
  <si>
    <t>back site</t>
  </si>
  <si>
    <t>내 소유의 대지 정면을 기준으로 후면에 위치한 단위 부지</t>
  </si>
  <si>
    <t>9117</t>
  </si>
  <si>
    <t>뒷자눈</t>
  </si>
  <si>
    <t>裏尺目</t>
  </si>
  <si>
    <t>① 곡척의 뒤에 있는 자눈. ② 곁자눈의 단위 길이의 의 길이를 단위로 함.</t>
  </si>
  <si>
    <t>9118</t>
  </si>
  <si>
    <t>뒷자리</t>
  </si>
  <si>
    <t>back seat</t>
  </si>
  <si>
    <t>뒤에 있는 자리. ↔앞자리.</t>
  </si>
  <si>
    <t>9119</t>
  </si>
  <si>
    <t>가스관이음</t>
  </si>
  <si>
    <t>gas pipe joint</t>
  </si>
  <si>
    <t>① 가스관 또는 강관에 나사를 낸 관(파이프)의 접속용 이음. ② 주로 양질의 주철로 만듦. ③ 파이프의 연결용 부속품엔 엘보‧티‧크로스‧유니언 등이 있음. ④ ＝가스 파이프 이음. ⑤ 관 이음법의 하나.</t>
  </si>
  <si>
    <t>912</t>
  </si>
  <si>
    <t>뒷자리구멍</t>
  </si>
  <si>
    <t>back seat [tapping]</t>
  </si>
  <si>
    <t>뒷자리에 있는 구멍.</t>
  </si>
  <si>
    <t>9120</t>
  </si>
  <si>
    <t>뒷집</t>
  </si>
  <si>
    <t>後家</t>
  </si>
  <si>
    <t>소유자의 부동산 정면을 기준으로 후면에 이웃하여 있는 주택</t>
  </si>
  <si>
    <t>9121</t>
  </si>
  <si>
    <t>뒷채</t>
  </si>
  <si>
    <t>한 울안의 뒤편에 있는 집채.⇨뒤채.</t>
  </si>
  <si>
    <t>9122</t>
  </si>
  <si>
    <t>뒷틈막이판</t>
  </si>
  <si>
    <t>벽판, 천장판 등의 이음새 밑에 붙이는 폭이 좁은 널판</t>
  </si>
  <si>
    <t>9123</t>
  </si>
  <si>
    <t>뒷틈막이판 붙임</t>
  </si>
  <si>
    <t>벽판, 천장판 등의 이음새 밀에 틈막이판을 넣는 마무리방법.</t>
  </si>
  <si>
    <t>9124</t>
  </si>
  <si>
    <t>뒷판</t>
  </si>
  <si>
    <t>① 보이는 부재의 뒤쪽에 붙여진 판의 총칭. ② 선반의 뒤쪽을 덮는 판</t>
  </si>
  <si>
    <t>9125</t>
  </si>
  <si>
    <t>듀랄루민</t>
  </si>
  <si>
    <t>duralumin</t>
  </si>
  <si>
    <t>Al-Cu-Mg계의 열처리형 알루미늄 합금. 강도는 높지만 내식성, 용접성이 떨어진다.</t>
  </si>
  <si>
    <t>9127</t>
  </si>
  <si>
    <t>듀로미터</t>
  </si>
  <si>
    <t>durometer</t>
  </si>
  <si>
    <t>고무와 같은 재료의 상대 경도를 재는 계기(硬度計).</t>
  </si>
  <si>
    <t>9128</t>
  </si>
  <si>
    <t>듀리졸</t>
  </si>
  <si>
    <t>durisol</t>
  </si>
  <si>
    <t>내화‧단열‧흡음용 재료.</t>
  </si>
  <si>
    <t>9129</t>
  </si>
  <si>
    <t>가스기구</t>
  </si>
  <si>
    <t>-器具</t>
  </si>
  <si>
    <t>①가스를 사용하는 기구의 총칭. ② 가스기구 1) 주방용 기구-레인지(range)‧솥‧풍로‧프라이어(fryer)‧취반기(炊飯器) 등. 2) 온수용 기구-각종 탕비기(湯沸器).3)난방용 기구-스토브(stove)‧열풍식 난방기‧보일러‧가스패널(gas panel) 등. 4) 기타용 기구-냉장고‧다리미‧의료용(소독기‧세정기‧흡입기)‧공업용(버너‧건조기‧가스로‧접합용 등)‧제과용‧자동조절기‧곡류 등.</t>
  </si>
  <si>
    <t>913</t>
  </si>
  <si>
    <t>듀얼 덕트 방식</t>
  </si>
  <si>
    <t>⇨이중 덕트 방식(＝).</t>
  </si>
  <si>
    <t>9131</t>
  </si>
  <si>
    <t>듀얼 모드 시스템</t>
  </si>
  <si>
    <t>dual mode system</t>
  </si>
  <si>
    <t>도로와 철도를 모두 이용할 수 있는 교통수단을 지원하는 복합 수송 시스템</t>
  </si>
  <si>
    <t>9132</t>
  </si>
  <si>
    <t>듀얼컨트롤</t>
  </si>
  <si>
    <t>dual control</t>
  </si>
  <si>
    <t>① 엘리베이터 제어장치의 한 형식. ② 수동‧자동 양용식의 것임. ③ 사람이 조종하기도 하고 자동적으로 시그널 컨트롤(signal control)식이 되기도 함.</t>
  </si>
  <si>
    <t>9133</t>
  </si>
  <si>
    <t>드라이 시스템</t>
  </si>
  <si>
    <t>dry system</t>
  </si>
  <si>
    <t>① 관 속에 보통은 통수가 안 되는 스프링클러 배관 등의 배관 방식. ② 주방‧변소 등에서 바닥의 물청소를 하지 않는 것을 전제로 한 건축 마무리 방식. ⇨웨트 시스템(↔). ③ ⇨건식 공법(＝).</t>
  </si>
  <si>
    <t>9135</t>
  </si>
  <si>
    <t>드라이 아웃</t>
  </si>
  <si>
    <t>dry out</t>
  </si>
  <si>
    <t>시멘트 모르타르, 석고 플라스터 둥의 수경성 재료에 의한 도장층이 경화되어 강도롤 늘리기 전에 급속히 건조되어 버리는 것.</t>
  </si>
  <si>
    <t>9136</t>
  </si>
  <si>
    <t>드라이 에어리어</t>
  </si>
  <si>
    <t>(미)areaway, (영) dry area</t>
  </si>
  <si>
    <t>지하실이 있는 건물의 외벽 주위를 파내려가 옹벽을 세워 천정을 뚫어 놓은 공간. 환기, 채광, 방수, 방습 등에 용이하다.</t>
  </si>
  <si>
    <t>9137</t>
  </si>
  <si>
    <t>드라이 조인트</t>
  </si>
  <si>
    <t>모르타르 등올 사용하지 않는 부재의 접합부, 또는 그 접합 방법. 특히 프리캐스트 콘크리트판에 앵커된 접합 철물올 용접 또는 기계적으로 접합해서 응력 전달올 도모하는 프리캐스트판의 접합올 일컫는다. ↔웨트 조인트</t>
  </si>
  <si>
    <t>9138</t>
  </si>
  <si>
    <t>드라이버</t>
  </si>
  <si>
    <t>driver</t>
  </si>
  <si>
    <t>① 작은 나사‧나사못 등을 죄거나 빼는데 쓰는 공구. ② 첨단의 형태로 보아 ｢＋자 드라이버(phillips driver)｣와 ｢보통 드라이버｣가 있음. ③ 크기는 날 끝의 폭과 금속부분의 길이로 표시함. ④ 전공(電工)들이 쓰는 것은 ｢전공 드라이버｣라 함. ⑤ 드라이버는 돌리고자 하는 나사못의 홈 크기에 적합한 것을 선택해서 사용해야 함. ⑥ ⇨나사돌리개(＝).</t>
  </si>
  <si>
    <t>9139</t>
  </si>
  <si>
    <t>가스기구의 가스소비량</t>
  </si>
  <si>
    <t>다음 각 기구의 가스 소비량은 m³hr(발열량 3,600kcal/m³)임. 1) 7륜-소형 0.4～0.6, 대형 1.6～3.2. 2) 가스레인지-가정용 2～3, 영업용 5～30. 3) 가스욕탕-2.3～3.8. 4) 순간식 탕비기 -소형 1.5～2.2, 중형 3～6, 대형 2～10. 5) 저탕식 탕비기-물 10l1.2, 물 40l3.0, 물 90l4.8. 6) 가스 스토브-소형 0.5～1.7, 대형 0.8～2.2. 7) 가스냉장고-0.06 ～0.23.</t>
  </si>
  <si>
    <t>914</t>
  </si>
  <si>
    <t>드라이버 사용상의 안전요령</t>
  </si>
  <si>
    <t>드라이버 끝이 나사홈에 맞지 않아 벗겨지거나, 한 손에 재료를 들고 한 손으로 드라이버를 사용하다가 벗겨져서 뜻밖의 상처를 입는 경우가 있음. ① 날 끝이 홈의 폭과 길이와 같은 것을 사용. ② 날 끝이 수평해야 하며 둥글거나 빠진 것은 사용하지 않음. ③ 작은 공작물이라도 손으로 잡지 않고 바이스 등으로 고정시킴. ④ 전기작업에는 금속부분이 자루 밖으로 나와 있지 않고 절연(絶緣)된 자루를 사용. ⑤ 자루에 대하여 축이 수직으로 된 것을 사용하고 또 날 끝이 홈에 맞지 않을 때는 함부로 수정해서는 안 됨.</t>
  </si>
  <si>
    <t>9140</t>
  </si>
  <si>
    <t>드라이브리벳</t>
  </si>
  <si>
    <t>drive rivet</t>
  </si>
  <si>
    <t>드라이브 건(drive gun)으로 화약의 폭발력에 의하여 접합한 강판을 관통시키며, 동시에 끝머리를 소성 가공하여 구부려 조여지는 리벳.</t>
  </si>
  <si>
    <t>9141</t>
  </si>
  <si>
    <t>드라이브슈</t>
  </si>
  <si>
    <t>drive-shoe</t>
  </si>
  <si>
    <t>드라이브 파이프를 때려 박을 때, 박기 쉽게 ｢드라이브 파이프｣의 끝에 붙이는 촉(날끝).</t>
  </si>
  <si>
    <t>9142</t>
  </si>
  <si>
    <t>드라이브인레스토랑</t>
  </si>
  <si>
    <t>drive-in restaurant</t>
  </si>
  <si>
    <t>차로 이동하는 사람을 위해 고속 도로의 서비스 지역이나 관광지의 주요 도로를 따라 위치한 레스토랑.</t>
  </si>
  <si>
    <t>9143</t>
  </si>
  <si>
    <t>드라이브인식 영화관</t>
  </si>
  <si>
    <t>drive-in theater</t>
  </si>
  <si>
    <t>큰 주차장에 스크린을 배치하고 자동차를 탄 채로 영화를 관람할 수 있는 상영 시설. =드라이브인 극장</t>
  </si>
  <si>
    <t>9144</t>
  </si>
  <si>
    <t>드라이브인식 은행</t>
  </si>
  <si>
    <t>drive-in bank</t>
  </si>
  <si>
    <t>은행 건물의 일부 모양을 바꾸거나 증축을 하여, 차를 탄채로 은행업무를 볼 수 있는 드라이브 인 창구를 설치한 은행.</t>
  </si>
  <si>
    <t>9145</t>
  </si>
  <si>
    <t>드라이브파이프</t>
  </si>
  <si>
    <t>drive pipe</t>
  </si>
  <si>
    <t>보링을 할 때 보링구멍 벽 상부의 붕락을 막기 위해 박는 강철판.</t>
  </si>
  <si>
    <t>9146</t>
  </si>
  <si>
    <t>드라이브핀</t>
  </si>
  <si>
    <t>drive pin</t>
  </si>
  <si>
    <t>①특수 강제못을 화약을 사용한 발사총을 써서 콘크리트벽이나 벽돌벽 강재 등에 박아대는 못으로 3～5cm의 얇은 것을 박는데 쓰임. ② 콘크리트용과 강재용이 있음. ③ 머리가 있는 것을 ｢H｣형(영구 고정용), 나사로 된 것을 ｢T｣형(보통형)이라 함. ④ 크기는 3/16ʺ, 1/4ʺ, 3/8ʺ, 1/2ʺ의 4종, 길이는 각종이 있으며 보통 100개 단위로 취급됨.</t>
  </si>
  <si>
    <t>9147</t>
  </si>
  <si>
    <t>드라이브헤드</t>
  </si>
  <si>
    <t>drive head</t>
  </si>
  <si>
    <t>드라이브 파이프의 상부에 때려 넣어 추로 때려 박을 때나 굴진중에 최상부의 드라이브 파이프의 나사머리를 보호하기 위해 붙이는 철물.</t>
  </si>
  <si>
    <t>9148</t>
  </si>
  <si>
    <t>드라이비트</t>
  </si>
  <si>
    <t>drivit, 打釘銃</t>
  </si>
  <si>
    <t>①금속공사에 있어서 콘크리트‧철재 등에 특수못(드라이브 핀)을 순간적으로 쳐 박는데 쓰는 기계. ② 일반 총포와 같이 생겼고 극소량의 화약을 씀. ③ 총은 핀의 크기에 따라 여러 가지가 쓰임. 또 화약을 쓰지 않고 망치로 여러 번 때려서 박는 것도 있음.</t>
  </si>
  <si>
    <t>9149</t>
  </si>
  <si>
    <t>가스난로</t>
  </si>
  <si>
    <t>gas stove</t>
  </si>
  <si>
    <t>①석탄가스나 프로판가스 등 기체연료로 하는 스토브. ② 프로판가스를 봄베(bombe) 속에 넣어 씀. ③ 점화‧소화‧온도조절 등 그 취급이 간단하고 청결한 것이 특징. ④ 보통 굴뚝이 없이 사용돼 연소배기는 실내에 방출. 따라서 열효율이 좋고 실내에 다량의 수증기가 발생하기 때문에 특별히 수증기를 발생시킬 필요 없음.</t>
  </si>
  <si>
    <t>915</t>
  </si>
  <si>
    <t>드라이비트건</t>
  </si>
  <si>
    <t>drivit gun</t>
  </si>
  <si>
    <t>리벳접합에 있어 고강도 못을 박는 기구(계).</t>
  </si>
  <si>
    <t>9150</t>
  </si>
  <si>
    <t>드라이샘플</t>
  </si>
  <si>
    <t>dry sample</t>
  </si>
  <si>
    <t>물을 쓰지 않고 보링 구멍의 밑창에서 채취하는 토질시료.</t>
  </si>
  <si>
    <t>9151</t>
  </si>
  <si>
    <t>드라이샘플보링</t>
  </si>
  <si>
    <t>dry sample boring</t>
  </si>
  <si>
    <t>⇨건조샘플보링(＝).</t>
  </si>
  <si>
    <t>9152</t>
  </si>
  <si>
    <t>드라이아웃</t>
  </si>
  <si>
    <t>굳기 전에 수분이 증발해 버린 플라스터.</t>
  </si>
  <si>
    <t>9153</t>
  </si>
  <si>
    <t>드라이아이스</t>
  </si>
  <si>
    <t>dry ice</t>
  </si>
  <si>
    <t>① 고형으로 된 이산화탄소(固形二酸化炭素)의 통칭. ② 탄산가스가 고화(固化)된 것.</t>
  </si>
  <si>
    <t>9154</t>
  </si>
  <si>
    <t>드라이어</t>
  </si>
  <si>
    <t>drier, dryer, 乾劑, 乾燥劑</t>
  </si>
  <si>
    <t>① 유성도료의 건조촉진제, 건조기, 건조장치. ② 건조제는 물질로부터 수분을 제거하는 장치.</t>
  </si>
  <si>
    <t>9155</t>
  </si>
  <si>
    <t>드라이에리어</t>
  </si>
  <si>
    <t>dry area, blind area, air drain, 空壕</t>
  </si>
  <si>
    <t>9156</t>
  </si>
  <si>
    <t>드라이팩</t>
  </si>
  <si>
    <t>dry pack</t>
  </si>
  <si>
    <t>① 된비빔모르타르를 채워 넣는 것. ② 된비빔모르타르를 채워 넣은 부분.</t>
  </si>
  <si>
    <t>9157</t>
  </si>
  <si>
    <t>드라이프레스트프로세스</t>
  </si>
  <si>
    <t>dry-pressed process</t>
  </si>
  <si>
    <t>① 벽돌 성형 방법의 일종. ② 건조상태의 점토를 기계로 성형하는 것.</t>
  </si>
  <si>
    <t>9158</t>
  </si>
  <si>
    <t>드래그①</t>
  </si>
  <si>
    <t>가스 절단을 일정 속도로 할 때 절단홈의 밑바닥에 가까울수록 슬래그의 방해, 산소의 오염, 산소 속도의 저하 등에 의해서 산화작용과 절단이 지연되어 거의 일정한 간격으로 평행된 곡선이 나타나는 것을 드래그라인(지연곡선)이라고 하며 진행방향으로 측정한 한 개의 드래그라고 함(용접용어).</t>
  </si>
  <si>
    <t>9159</t>
  </si>
  <si>
    <t>가스난방</t>
  </si>
  <si>
    <t>gas heating</t>
  </si>
  <si>
    <t>가스연료를 사용해서 실시하는 난방(법).</t>
  </si>
  <si>
    <t>916</t>
  </si>
  <si>
    <t>드래그②</t>
  </si>
  <si>
    <t>① 돌의 표면마무리용으로서 끝이 톱날 모양으로 된 강판제의 공구. ② 미장공사에서 쓰는 드래그는 초벌바름과 거친면용으로서 얇은 철판제임. ③ 석공사용의 도구에 ｢드래그｣가 있음.</t>
  </si>
  <si>
    <t>9160</t>
  </si>
  <si>
    <t>드래그라인</t>
  </si>
  <si>
    <t>drag line</t>
  </si>
  <si>
    <t>① 건축공사의 흙파기용(土工用) 굴착기계로 셔블계 굴착기의 일종. ② ｢붐｣ 상단에 매달린 ｢버킷｣의 저부 끝에 흙깎기날이 있어 지면을 끌어당기며 파는 것임. ③ 대체로 기계가 서 있는 지반보다 낮은 곳을 팔 때 적당하며, 수중굴착도 가능하여 하천공사에는 가장 좋은 기계임. ④ ⇨그래브버킷.</t>
  </si>
  <si>
    <t>9161</t>
  </si>
  <si>
    <t>드래그셔블</t>
  </si>
  <si>
    <t>drag shovel, trench hoe, pall shovel</t>
  </si>
  <si>
    <t>① 흙파기용 굴착기계의 일종으로, 그 자신보다 얕은 위치에 있는 흙을 긁어 올리는 굴착기. ② ⇨백호.</t>
  </si>
  <si>
    <t>9162</t>
  </si>
  <si>
    <t>드래그스크레이퍼</t>
  </si>
  <si>
    <t>drag scraper</t>
  </si>
  <si>
    <t>① 트랙터에 이끌려서 흙의 표면절삭‧운반‧사토(捨土)를 자신이 행하는 기계이며, 100～ 150m 정도의 중거리작업에 이용됨. ② 주로 운반용으로써 많이 사용.</t>
  </si>
  <si>
    <t>9163</t>
  </si>
  <si>
    <t>드래그헤드</t>
  </si>
  <si>
    <t>drag head</t>
  </si>
  <si>
    <t>펌프준설선의 흡수관 첨단에 장치되고, 수지(水地)의 토사를 긁어 올리는 기구.</t>
  </si>
  <si>
    <t>9164</t>
  </si>
  <si>
    <t>드래프터</t>
  </si>
  <si>
    <t>drafter</t>
  </si>
  <si>
    <t>제도기계로 만능제도기라고도 함.</t>
  </si>
  <si>
    <t>9165</t>
  </si>
  <si>
    <t>드래프트</t>
  </si>
  <si>
    <t>draft, draught</t>
  </si>
  <si>
    <t>① 일반적으로 공기 압력차에 의한 공기 유동(통풍)을 의미한다. 덕트, 굴뚝, 연도의 기류 흐름 등을 일컫는다. ② ⇨콜드 드래프트(＝).</t>
  </si>
  <si>
    <t>9166</t>
  </si>
  <si>
    <t>드래프트 체임버</t>
  </si>
  <si>
    <t>draft chamber</t>
  </si>
  <si>
    <t>유해한 기체, 증기 등을 발생하는 실험을 안전하게 하기 위해 만든 작은 방. 자연통풍 또는 환풍기를 이용한 강제 환기를 하는 등의 배기 시설을 갖춘다.</t>
  </si>
  <si>
    <t>9167</t>
  </si>
  <si>
    <t>드래프트돌</t>
  </si>
  <si>
    <t>drafted stone</t>
  </si>
  <si>
    <t>보통 끌 가장자리 정도의 넓이로 돌의 표면 둘레에 좁게 치장한 테두리를 갖는 돌.</t>
  </si>
  <si>
    <t>9168</t>
  </si>
  <si>
    <t>드래프트마진</t>
  </si>
  <si>
    <t>draft margin</t>
  </si>
  <si>
    <t>보통 끌 가장자리 정도의 넓이로 돌의 표면 둘레에 좁게 치장한 테두리.</t>
  </si>
  <si>
    <t>9169</t>
  </si>
  <si>
    <t>가스납땜</t>
  </si>
  <si>
    <t>gas brazing</t>
  </si>
  <si>
    <t>① 가스불꽃으로 가열하는 납땜법. ② 두 소재의 연결부와 납을 가스 불로 가열할 때 녹은 납이 충분히 흐르고 퍼지면서 두 소재가 결합됨.</t>
  </si>
  <si>
    <t>917</t>
  </si>
  <si>
    <t>드래프트맨</t>
  </si>
  <si>
    <t>설계작업에 있어서 제도를 담당한 사람⇨제도공(＝).</t>
  </si>
  <si>
    <t>9170</t>
  </si>
  <si>
    <t>드래프트정</t>
  </si>
  <si>
    <t>draft chisel, drafting chisel)</t>
  </si>
  <si>
    <t>필요한 크기로 자른 돌의 표면이나 모서리 면을 깎기 위해 사용하는 정의 일종.</t>
  </si>
  <si>
    <t>9171</t>
  </si>
  <si>
    <t>드래프트챔버</t>
  </si>
  <si>
    <t>유독가스‧유해분진 등이 발생하는 실험실에 설치하는 환기장치가 달린 상자모양의 실험장치.</t>
  </si>
  <si>
    <t>9172</t>
  </si>
  <si>
    <t>드래프트필렛</t>
  </si>
  <si>
    <t>draft fillet</t>
  </si>
  <si>
    <t>퍼티를 쓰지 않고 유리를 끼우는 경우 유리 단부와 틀 사이를 메우는 부재.</t>
  </si>
  <si>
    <t>9173</t>
  </si>
  <si>
    <t>드래프팅</t>
  </si>
  <si>
    <t>drafting</t>
  </si>
  <si>
    <t>제도나 밑그림, 설계도를 그리는 일</t>
  </si>
  <si>
    <t>9174</t>
  </si>
  <si>
    <t>드러그라인</t>
  </si>
  <si>
    <t>drug line</t>
  </si>
  <si>
    <t>흙파기용 굴착기계의 일종.</t>
  </si>
  <si>
    <t>9177</t>
  </si>
  <si>
    <t>드럼</t>
  </si>
  <si>
    <t>drum, 胴</t>
  </si>
  <si>
    <t>돔 하부 아랫면을 받치는 구조물.</t>
  </si>
  <si>
    <t>9179</t>
  </si>
  <si>
    <t>가스냉장기</t>
  </si>
  <si>
    <t>-冷藏器</t>
  </si>
  <si>
    <t>① 암모니아 수용액을 가열‧증발시켜 수소가스와 함께 분출 저압화 하여 냉각시킴. ② 전기냉장고와 성능이 비슷하며, 무음(無音)이 특징.</t>
  </si>
  <si>
    <t>918</t>
  </si>
  <si>
    <t>드럼롤러</t>
  </si>
  <si>
    <t>drum roller</t>
  </si>
  <si>
    <t>｢평활롤러｣‧｢탬핑롤러｣와 같이 원통을 갖는 다짐기계의 총칭.</t>
  </si>
  <si>
    <t>9180</t>
  </si>
  <si>
    <t>드럼믹서</t>
  </si>
  <si>
    <t>drum mixer</t>
  </si>
  <si>
    <t>①동체가 원통형으로 된 콘크리트믹서. ② 동력으로 회전하는 원통형의 혼합통 안에 1배치분의 재료를 넣어 혼합하는 믹서로서 혼합통을 기울이지 않고 비벼진 콘크리트를 배출할 수 있는 것. ③ 이 믹서는 불경식으로 슬럼프가 약 7.0cm 이상인 콘크리트의 혼합에 적합하다. 경련의 콘크리트에 사용하는 것은 적합하지 않음.</t>
  </si>
  <si>
    <t>9181</t>
  </si>
  <si>
    <t>드럼통</t>
  </si>
  <si>
    <t>drum桶</t>
  </si>
  <si>
    <t>① 비교적 두꺼운 철판으로 만든 드럼처럼 생긴 원주형의 큰 통. ② 주로 휘발유 같은 액체나 반유동체를 담는데 쓰임. ③ 그 용적은 약 50갤런(gallon).</t>
  </si>
  <si>
    <t>9182</t>
  </si>
  <si>
    <t>드럼트랩</t>
  </si>
  <si>
    <t>drum trap</t>
  </si>
  <si>
    <t>① 위생설비에서 수직방향으로 된 축이 있는 관통형 트랩. ② 욕조 또는 바닥 밑의 배수 파이프에 사용함. ③ ⇨비사이펀식 트랩(＝).</t>
  </si>
  <si>
    <t>9183</t>
  </si>
  <si>
    <t>드럼호이스트</t>
  </si>
  <si>
    <t>drum hoist</t>
  </si>
  <si>
    <t>드럼을 갖추고 그 축을 회전시켜 감아올리는 식의 호이스트(⇦).</t>
  </si>
  <si>
    <t>9184</t>
  </si>
  <si>
    <t>드레스</t>
  </si>
  <si>
    <t>dress</t>
  </si>
  <si>
    <t>석재를 소정의 형상 치수로 마름질 가공하는 것.</t>
  </si>
  <si>
    <t>9185</t>
  </si>
  <si>
    <t>드레스덴</t>
  </si>
  <si>
    <t>Dresden</t>
  </si>
  <si>
    <t>독일 남동부 작센주의 주도로서 엘베강 연안의 마이센과 피르나의 중간, 베를린 남쪽 약 189km 지전에 위치하여, 엘베강에 의해서 좌안의 구시가와 우안의 신시가로 나뉘며, 7개의 교량에 의해서 연결되어 있다.</t>
  </si>
  <si>
    <t>9186</t>
  </si>
  <si>
    <t>드레싱룸</t>
  </si>
  <si>
    <t>dressing room</t>
  </si>
  <si>
    <t>옷을 보관하고, 갈아입는 방. 화장에도 이용된다.</t>
  </si>
  <si>
    <t>9187</t>
  </si>
  <si>
    <t>드레인</t>
  </si>
  <si>
    <t>① 빗물, 오수 등올 배수하기 위해 바닥면이나 골의 배수구에 설치해서 배수관에 접속하는 부품. ② 배제하는것올 목적으로 한 기계, 장치, 배관 등의 잔류액 또는 배출액. 예를 들연 냉난방 장치에 생기는 응축수 또는 결로수를 일컫는다.</t>
  </si>
  <si>
    <t>9188</t>
  </si>
  <si>
    <t>드레인 팬</t>
  </si>
  <si>
    <t>drain pan</t>
  </si>
  <si>
    <t>수조, 공조기, 팬코일유닛 등의 결로수가 발생하는 기기의 바깥 또는 안의 하부에 설치, 기기에서 나오는 응축수를 받아 배출하는 받이 접시를 일컫는다. 이슬받이 접시라고도 한다.</t>
  </si>
  <si>
    <t>9189</t>
  </si>
  <si>
    <t>가스단접관</t>
  </si>
  <si>
    <t>-鍛接管</t>
  </si>
  <si>
    <t>배관재료의 하나로 강관으로 되어 있음.</t>
  </si>
  <si>
    <t>919</t>
  </si>
  <si>
    <t>드레인관</t>
  </si>
  <si>
    <t>drain pipe</t>
  </si>
  <si>
    <t>각종 기기로부터 배출되는 드레인을 소정의 장소까지 유도하여 배출하기 위한 배관.</t>
  </si>
  <si>
    <t>9190</t>
  </si>
  <si>
    <t>드레인재</t>
  </si>
  <si>
    <t>지반 개량 공법에 있어서 간극수의 유출을 촉진하는 수로로서의 역할을 하는 재료.</t>
  </si>
  <si>
    <t>9191</t>
  </si>
  <si>
    <t>드렌처</t>
  </si>
  <si>
    <t>drencher</t>
  </si>
  <si>
    <t>인접 건물 또는 다른 방화 구획에서의 연소를 방지하기 위해 드렌터 헤드로부터 방수하여 수막(水漠)을 치는 소화 설비.</t>
  </si>
  <si>
    <t>9192</t>
  </si>
  <si>
    <t>드려쌓기</t>
  </si>
  <si>
    <t>⇨들여쌓기(＝).</t>
  </si>
  <si>
    <t>9193</t>
  </si>
  <si>
    <t>드로볼트</t>
  </si>
  <si>
    <t>through bolt</t>
  </si>
  <si>
    <t>① 가장 많이 사용되고 일반적인 것으로, 한쪽 끝은 머리가 만들어져 있고 다른 한쪽 끝은 나사가 나 있어서 여기에 너트를 죈다. ② 조이고 하는 두 부분의 마주 뚫린 구멍을 통하여 여기에 볼트를 넣고, 다른 끌을 너트로 조임. ③ ⇨관통볼트(＝).</t>
  </si>
  <si>
    <t>9195</t>
  </si>
  <si>
    <t>드로브마무리</t>
  </si>
  <si>
    <t>drove finish</t>
  </si>
  <si>
    <t>｢드로브｣라는 정으로 한 돌 표면마무리.</t>
  </si>
  <si>
    <t>9196</t>
  </si>
  <si>
    <t>드로스</t>
  </si>
  <si>
    <t>dross</t>
  </si>
  <si>
    <t>가스 절단시 절단면에 부착하는 산화생성물(酸化生成物).</t>
  </si>
  <si>
    <t>9197</t>
  </si>
  <si>
    <t>드롭 아치</t>
  </si>
  <si>
    <t>drop arch</t>
  </si>
  <si>
    <t>반원 형상의 아치를 Roman Arch라고 하는데, 스팬의 중심이 반원의 중심이 된다. 즉 스팬의 길이는 아치의 반지름의 2배가 된다. 드롭아치는 반지름의 길이 X2가 스팬보다 큰 아치 두 개를 결합시켜서 형성한 뽀족한 아치이다.참고로, Equilateral Arch는 반지름의 길이가 스팬과 같은 원호로 형성한 뾰족아치이고, Lancet Arch는 반지름의 길이가 스팬보다도 긴 뽀족아치이다. 원호의 반지름의 길이가 길수록 아치는 뽀족한 형상을 띄게된다</t>
  </si>
  <si>
    <t>9198</t>
  </si>
  <si>
    <t>A 중유</t>
  </si>
  <si>
    <t>heavy oil A</t>
  </si>
  <si>
    <t>중유의 종별에 대한 관용장의 호칭법. 점도가 낮고, 황 함유율이 적은 양질의 연료유.</t>
  </si>
  <si>
    <t>92</t>
  </si>
  <si>
    <t>가스량계</t>
  </si>
  <si>
    <t>920</t>
  </si>
  <si>
    <t>드롭 해머</t>
  </si>
  <si>
    <t>drop hammer； monkey ram</t>
  </si>
  <si>
    <t>중추를 와이어로 매달고 윈치로 끌어올려 가이드에 따라서 말뚝머리로 떨어뜨려 말뚝을 박는 형식의 말뚝박기 기계.</t>
  </si>
  <si>
    <t>9201</t>
  </si>
  <si>
    <t>드롭엘보</t>
  </si>
  <si>
    <t>drop elbow</t>
  </si>
  <si>
    <t>가스를 건물 안으로 넣을 때 많이 쓰이는 작은 엘보의 일종.</t>
  </si>
  <si>
    <t>9204</t>
  </si>
  <si>
    <t>드롭티</t>
  </si>
  <si>
    <t>drop tee</t>
  </si>
  <si>
    <t>드롭엘보와 같은 형의 날개(wing)를 가지는 작은 티형.</t>
  </si>
  <si>
    <t>9205</t>
  </si>
  <si>
    <t>드롭패널</t>
  </si>
  <si>
    <t>drop panel</t>
  </si>
  <si>
    <t>플랫슬래브 구조에서 기둥머리(capital) 주변에 있는 바닥을 더 두껍게 한 부분.</t>
  </si>
  <si>
    <t>9206</t>
  </si>
  <si>
    <t>드롭피트</t>
  </si>
  <si>
    <t>drop pit</t>
  </si>
  <si>
    <t>차륜을 바꿔 끼기 위하여 잭을 설치한 기관차고 궤도 하부에 있는 구덩이.</t>
  </si>
  <si>
    <t>9207</t>
  </si>
  <si>
    <t>드롭해머</t>
  </si>
  <si>
    <t>drop hammer</t>
  </si>
  <si>
    <t>① 철추를 로프 조작으로 끌어올렸다가 낙하시켜 말뚝을 박는 해머. ② 말뚝박기 기초공사용의 강제말뚝박기 기계. ③ ＝낙하(落下)메＝낙하해머＝떨공이. ④ 단조용(鍛造用) 해머의 한 가지로 무거운 망치(멍키)의 낙하에너지를 이용한 것.</t>
  </si>
  <si>
    <t>9208</t>
  </si>
  <si>
    <t>드롭헌치</t>
  </si>
  <si>
    <t>⇨헌치.</t>
  </si>
  <si>
    <t>9209</t>
  </si>
  <si>
    <t>드리프라인</t>
  </si>
  <si>
    <t>drip line</t>
  </si>
  <si>
    <t>방열기로부터 오는 응축수를 보일러로 보내는 복귀파이프.</t>
  </si>
  <si>
    <t>9210</t>
  </si>
  <si>
    <t>드리프터</t>
  </si>
  <si>
    <t>drifter</t>
  </si>
  <si>
    <t>①굴착기의 일종. ② 주로 측공(側孔)을 뚫는데 사용.</t>
  </si>
  <si>
    <t>9211</t>
  </si>
  <si>
    <t>드리프트핀</t>
  </si>
  <si>
    <t>drift pin</t>
  </si>
  <si>
    <t>① 강재 접합부의 구멍 맞추기에 쓰는 공구. ② 끝이 가늘게 된 핀으로서 각 강재편의 리벳구멍이 일치되게 하기 위하여 조립시에 타입하는 핀.</t>
  </si>
  <si>
    <t>9212</t>
  </si>
  <si>
    <t>드리프팅</t>
  </si>
  <si>
    <t>drifting</t>
  </si>
  <si>
    <t>재편(材片)을맞추고 리벳 구멍의 어긋난 것을 고치기 위하여 쓰는 테이퍼(taper)진 강봉(鋼棒)으로 하는 일.</t>
  </si>
  <si>
    <t>9213</t>
  </si>
  <si>
    <t>드릴</t>
  </si>
  <si>
    <t>① 공작물의 구멍뚫기에 사용되는 절삭용 공작기구(송곳, 목공구)로 탄소공구강과 고속도강으로 만들며, 날 끝 각은 보통 118°이며 150°‧125°‧60° 등이 있음. ② 용도에 따라 플랫드릴(flat drill)‧트위스트드릴(twist drill)‧특수드릴(special drill)의 3종으로 대별되며, 다이아몬드로 날 끝을 만든 다이아몬드드릴은 강철‧유리‧돌 등을 뚫는데 사용함. ③ 지름 10mm 이하의 것은 자루 끝에서 홈이 파진 곳까지 같은 굵기의 곧은 자루이며, 그보다 굵은 것은 자루 끝이 가늘게 된 테이퍼 자루이다. 곧은 자루의 드릴은 드릴척, 또 테이퍼 자루의 드릴은 스핀들에 끼워 사용. ④ 특수드릴로는 구멍뚫기‧접시꼴만들기‧센터구멍뚫기‧나사깎기용 등이 있으며 절삭된 찌꺼기는 비틀림홈을 따라 구멍 밖으로 나옴.</t>
  </si>
  <si>
    <t>9214</t>
  </si>
  <si>
    <t>드릴링</t>
  </si>
  <si>
    <t>① 드릴로써 구멍을 뚫는 것. ② ＝드릴작업.</t>
  </si>
  <si>
    <t>9215</t>
  </si>
  <si>
    <t>드릴샤프너</t>
  </si>
  <si>
    <t>drill sharpner</t>
  </si>
  <si>
    <t>드릴 칼날을 뾰족하게 만드는 기계.</t>
  </si>
  <si>
    <t>9216</t>
  </si>
  <si>
    <t>드릴송곳</t>
  </si>
  <si>
    <t>⇨드릴(＝).</t>
  </si>
  <si>
    <t>9217</t>
  </si>
  <si>
    <t>드릴작업</t>
  </si>
  <si>
    <t>⇨드릴링(＝).</t>
  </si>
  <si>
    <t>9218</t>
  </si>
  <si>
    <t>드림</t>
  </si>
  <si>
    <t>벽이나 기둥 등에서 수직을 확인하는 일</t>
  </si>
  <si>
    <t>9219</t>
  </si>
  <si>
    <t>가스로</t>
  </si>
  <si>
    <t>gas furnace, -爐</t>
  </si>
  <si>
    <t>가스를 사용하는 노.</t>
  </si>
  <si>
    <t>922</t>
  </si>
  <si>
    <t>드림새</t>
  </si>
  <si>
    <t>막새.</t>
  </si>
  <si>
    <t>9220</t>
  </si>
  <si>
    <t>드림주의</t>
  </si>
  <si>
    <t>-柱衣</t>
  </si>
  <si>
    <t>단청용어로서 기둥 위쪽에 하는 드림.</t>
  </si>
  <si>
    <t>9222</t>
  </si>
  <si>
    <t>드림추</t>
  </si>
  <si>
    <t>줄에 추를 달아 벽, 기둥 등의 수직을 살펴보는 기구. 다림추</t>
  </si>
  <si>
    <t>9223</t>
  </si>
  <si>
    <t>드립</t>
  </si>
  <si>
    <t>drip, drip channel, throat</t>
  </si>
  <si>
    <t>빗물 등이 흘러내려 건물을 오염시키거나 누수되는 것을 방지하기 위해, 벽면 돌출부 아래에 만든 물끊기용 홈.</t>
  </si>
  <si>
    <t>9224</t>
  </si>
  <si>
    <t>드립스톤</t>
  </si>
  <si>
    <t>drip stone</t>
  </si>
  <si>
    <t>물끊기용의 홈이 밑면 끝에 있는 돌.</t>
  </si>
  <si>
    <t>9225</t>
  </si>
  <si>
    <t>들기름</t>
  </si>
  <si>
    <t>perilla oil, 法油</t>
  </si>
  <si>
    <t>들깨씨에서 짜낸 기름으로 장판칠에 사용.</t>
  </si>
  <si>
    <t>9227</t>
  </si>
  <si>
    <t>들도리</t>
  </si>
  <si>
    <t>처마도리.</t>
  </si>
  <si>
    <t>9228</t>
  </si>
  <si>
    <t>가스미터</t>
  </si>
  <si>
    <t>① 가스의 사용량을 표시하는 측정계기. ② 구조에 따라 습식‧건식‧회전식 등이 있으며, 습식은 특수 대형의 것에, 건식은 일반 가정에서 많이 사용함. ③ ＝가스계량기＝가스량계. ④ ⇨가스열량계.</t>
  </si>
  <si>
    <t>923</t>
  </si>
  <si>
    <t>들마루</t>
  </si>
  <si>
    <t>마루의 일부가 들어올릴 수 있게 만든 한 칸 길이의 좁은 마루</t>
  </si>
  <si>
    <t>9231</t>
  </si>
  <si>
    <t>들무대</t>
  </si>
  <si>
    <t>기계 장치를 이용하여 오르내릴 수 있도록 만는 무대.</t>
  </si>
  <si>
    <t>9232</t>
  </si>
  <si>
    <t>들보</t>
  </si>
  <si>
    <t>cross-beam</t>
  </si>
  <si>
    <t>앞뒤 두 기둥 사이를 연결하는 보</t>
  </si>
  <si>
    <t>9234</t>
  </si>
  <si>
    <t>들쇠</t>
  </si>
  <si>
    <t>銚鐵, 擧金</t>
  </si>
  <si>
    <t>들어열개 등의 창호를 들어 고정시켜주는 여러가지 모양의 철물.</t>
  </si>
  <si>
    <t>9236</t>
  </si>
  <si>
    <t>들어간볼록줄눈</t>
  </si>
  <si>
    <t>⇨볼록줄눈.</t>
  </si>
  <si>
    <t>9237</t>
  </si>
  <si>
    <t>들어새연</t>
  </si>
  <si>
    <t>처마서까래.</t>
  </si>
  <si>
    <t>9238</t>
  </si>
  <si>
    <t>들여쌓기</t>
  </si>
  <si>
    <t>① 벽모서리‧교차부 또는 공사관계로 그 일부를 나중쌓기로 할 때, 나중 쌓는 벽돌을 먼저 쌓은 벽에 물려 쌓을 수 있게 벽돌을 한단 걸음 또는 단단으로 후퇴시켜 들여놓아 벽돌을 쌓는 일. ② ⇨켜들여쌓기.</t>
  </si>
  <si>
    <t>9239</t>
  </si>
  <si>
    <t>들연</t>
  </si>
  <si>
    <t>eaves rafter</t>
  </si>
  <si>
    <t>처마도리와 중도리에 걸리는 서까래</t>
  </si>
  <si>
    <t>9240</t>
  </si>
  <si>
    <t>들연누르개</t>
  </si>
  <si>
    <t>들연에 사용하는 누리개.</t>
  </si>
  <si>
    <t>9241</t>
  </si>
  <si>
    <t>들연평고대</t>
  </si>
  <si>
    <t>檐椽平高臺</t>
  </si>
  <si>
    <t>처마서까래 끝에 있는 평고대.</t>
  </si>
  <si>
    <t>9242</t>
  </si>
  <si>
    <t>들장지</t>
  </si>
  <si>
    <t>push up door, lift up door</t>
  </si>
  <si>
    <t>들어 올려 여닫는 장지문</t>
  </si>
  <si>
    <t>9243</t>
  </si>
  <si>
    <t>들창</t>
  </si>
  <si>
    <t>over-hang sash window, pushup window, top-hinged out swinging window</t>
  </si>
  <si>
    <t>들어올릴 수 있는 창</t>
  </si>
  <si>
    <t>9244</t>
  </si>
  <si>
    <t>들판</t>
  </si>
  <si>
    <t>마루의 가운데 일부를 들어올려 관리에 용이하게 할 수 있게 만든 마룻널.</t>
  </si>
  <si>
    <t>9246</t>
  </si>
  <si>
    <t>등</t>
  </si>
  <si>
    <t>back</t>
  </si>
  <si>
    <t>① 휨이 있는 부재의 볼록한 쪽에 해당하는 부분. ↔복 ② 보 등 수평재, 사재의 위쪽 ↔복 ③ 가장자리에 수피가 있는 등 각이 이지러진 부분이 있는 제재 목재. ④ 경사지 입목 줄기의 비탈 밑쪽. 평지에서는 남쪽. ↔복 ⑤ 의자에서 인체의 등면을 받치는 부분.</t>
  </si>
  <si>
    <t>9247</t>
  </si>
  <si>
    <t>등가</t>
  </si>
  <si>
    <t>燈架</t>
  </si>
  <si>
    <t>등잔을 올려놓거나 걸어 놓는 대.</t>
  </si>
  <si>
    <t>9248</t>
  </si>
  <si>
    <t>가스배관</t>
  </si>
  <si>
    <t>gas piping, -配管</t>
  </si>
  <si>
    <t>① 가스관의 배관. ② 가스배관의 설계시공은 각 가스 공급회사에서 행하며 공급압력은 회사에 따라 다름. ③ 가스압력(gas pressure)은 1kg/cm² 이상을 고압, 그 이하를 저압이라 하며, 보통 가스 기구의 사용압력은 50～80mmAq가 적당함. ④ 가스배관은 2인치 이하는 가스관을, 3인치 이상은 주철관을 사용함(※1inch＝2.54cm). ⑤ 가스관의 경은 그 부분을 통과하는 가스량에 따라 다름. ⑥ 가스배관에는 기울기를 두고, 최저부에는 물빼기 시설을 하여 가스 중의 수분이 응축된 물을 뽑아내도록 함. ⑦ 가스배관과 전선은 30cm 이상 띄우도록 함.</t>
  </si>
  <si>
    <t>925</t>
  </si>
  <si>
    <t>등가 관길이</t>
  </si>
  <si>
    <t>⇨상당 관길이(＝).</t>
  </si>
  <si>
    <t>9254</t>
  </si>
  <si>
    <t>등가 교환</t>
  </si>
  <si>
    <t>equivalent transfer, 等價 交換</t>
  </si>
  <si>
    <t>경제학 용어로 같은 가치를 가진 두가지 상품이 교환되는 것을 의미한다.</t>
  </si>
  <si>
    <t>9255</t>
  </si>
  <si>
    <t>등가 교환 방식</t>
  </si>
  <si>
    <t>equivalent transfer, 等價 交換 方式</t>
  </si>
  <si>
    <t>광의로는 비슷한 값의 물건을 서로 바꾸어 갖고 차액은 정산하는 것을 말하나 협의로는 재개발 사업의 시행이나 건축물의 건축에 있어서 토지소유자로 부터 사업시행자 또는 건축업자가 공사비 또는 건축비에 해당하는 건축물의 구분소유권과 그 대지의 특분권을 갖는 방식을 가르키는 경우가 많다. 사업시행자 또는 건축업자는 이와 같이 하여 자기가 취득한 부분을 제3자에게 양도할 수 있다. 따라서 법률상으로 기존의 수단을 사용하여 행 할 수 있으며 실용에 알맞은 토지이용방식 중의 하나로 평가되고 있다. 국유재산의 교환에 있어서도 한쪽의 가격이 다른쪽의 가격의 3/4범위 안에 있어야 하도록 되어 있어, 이는 일종의 등가교환방식에 유사한 교환방식이라 할 수 있다.</t>
  </si>
  <si>
    <t>9256</t>
  </si>
  <si>
    <t>가스버너</t>
  </si>
  <si>
    <t>gas burner</t>
  </si>
  <si>
    <t>① 버너의 일종. ② 가스를 가는 구멍으로 내보내려고 적당한 양의 공기를 그 구멍으로 넣어 완전 연소케 함. ③ 분젠(bunsen)버너‧메케르 버너 등이 있음. ④ 천연가스‧도시가스 등의 가스연료를 공기와 혼합해서 연소시키는 재질.</t>
  </si>
  <si>
    <t>926</t>
  </si>
  <si>
    <t>등가 반사율</t>
  </si>
  <si>
    <t>equivalent reflectance</t>
  </si>
  <si>
    <t>작업면과 같이 실제로 없는 가상면을 생각한 경우 그 가상면으로의 입사 광속에 대한 그 면을 통과해서 되돌아오는 광속의 비를 일컫는다.</t>
  </si>
  <si>
    <t>9260</t>
  </si>
  <si>
    <t>등가 소음 레벨</t>
  </si>
  <si>
    <t>equivalent continuous A-weighted sound pressure level</t>
  </si>
  <si>
    <t>변동 소음의 소음 레벨의 관측 시간 내에 대한 에너지 평균값.</t>
  </si>
  <si>
    <t>9263</t>
  </si>
  <si>
    <t>등가 온도</t>
  </si>
  <si>
    <t>equivalent temperature</t>
  </si>
  <si>
    <t>실제의 환경하와 같은 대류와 방사의 열교환을 하는 풍속 0 m/s시의 균일한 환경 온도. 인체를 발열체로 취급하여 기온, 평균 방사 온도, 기류의 영향을 등가적으로 환산한 값.</t>
  </si>
  <si>
    <t>9264</t>
  </si>
  <si>
    <t>등가 외기온(도)</t>
  </si>
  <si>
    <t>⇨상당 외기 온도(＝).</t>
  </si>
  <si>
    <t>9265</t>
  </si>
  <si>
    <t>등가 지름</t>
  </si>
  <si>
    <t>① 어떤 입자를 기하학적, 광학적, 공기 역학적으로 등가인 구형으로 대치할 때의 지름. ⇨상대 침강 지름. ② ⇨상당 지름(=).</t>
  </si>
  <si>
    <t>9269</t>
  </si>
  <si>
    <t>등가 회로</t>
  </si>
  <si>
    <t>equivalent circuit; analogous circuit</t>
  </si>
  <si>
    <t>음향계와 기계계에 대한 현상을 해석하기 위해 각종 요소에 관한 수학적인 등가 관계에 의해서 전기 회로로 표시한 회로.</t>
  </si>
  <si>
    <t>9270</t>
  </si>
  <si>
    <t>등가 흡음 면적</t>
  </si>
  <si>
    <t>equivalent sound absorption area</t>
  </si>
  <si>
    <t>어떤 면의 흡음률과 면적의 곱. 흡음률 1의 면으로 한 경우와 등가인 면적. 단위는 m2. 실내 전체의 경우는 개개 면의 등가 흡음 면적의 총합을 잡는다. ⇨흡음력.</t>
  </si>
  <si>
    <t>9271</t>
  </si>
  <si>
    <t>등가강성비</t>
  </si>
  <si>
    <t>equivalent rigidity ratio, equivalent relative stiffness ratio, 等價剛性比</t>
  </si>
  <si>
    <t>부재의 강성비와 다른 쪽 단의 지지조건에 의하여 결정되는 계수와의 곱</t>
  </si>
  <si>
    <t>9273</t>
  </si>
  <si>
    <t>등가결손단면적</t>
  </si>
  <si>
    <t>等價欠損斷面績</t>
  </si>
  <si>
    <t>인장재의 유효단면적은 재축에 직각인 단면적으로부터 파단선을 따라 제1의 구멍에 대해 결손 면적 (구멍직경×두께)를 제2의 구멍 이하에 대해 등가결손면적 를 감하여 구한다</t>
  </si>
  <si>
    <t>9274</t>
  </si>
  <si>
    <t>등가단면2차모멘트</t>
  </si>
  <si>
    <t>moment of inertia of transformed section, 等價斷面二次－</t>
  </si>
  <si>
    <t>두개 이상의 재료를 사용한 부재에서 동일한 변형을 주는 조건하에서 그 부재를 어느 한 재료로 치환했을 때의 단면 2차모멘트.</t>
  </si>
  <si>
    <t>9275</t>
  </si>
  <si>
    <t>등가단면적</t>
  </si>
  <si>
    <t>equivalent sectional area, 等價斷面績</t>
  </si>
  <si>
    <t>① 다른 종류의 재료와 조합된 재료의 단면적을 단일재료로 구성한 것으로 환산한 단면적. ② 철근콘크리트 부재 등에서는 탄성계수비를 이용해서 철근을 콘크리트로 환산하고 양자를 합산해서 등가단면적으로 한다. ③ =등효단면적(等效斷面績).</t>
  </si>
  <si>
    <t>9276</t>
  </si>
  <si>
    <t>등가름</t>
  </si>
  <si>
    <t>유심재의 건조에 의한 갈라짐을 막기 위해 미리 수심에 달하는 톱질을 목재의 장변 방향에 따라서 넣어두는 것.</t>
  </si>
  <si>
    <t>9277</t>
  </si>
  <si>
    <t>등각 사상</t>
  </si>
  <si>
    <t>conformal representation； conformal transformation； conformal mapping</t>
  </si>
  <si>
    <t>도형의 두 곡선이 이루는 각의 크기가 그 상(像)의 두 곡선의 각과 동일하게 유지되는 사상(寫像)</t>
  </si>
  <si>
    <t>9279</t>
  </si>
  <si>
    <t>가스설비</t>
  </si>
  <si>
    <t>-設備</t>
  </si>
  <si>
    <t>열원, 주연료로 가스를 사용하는 각종 기구들의 설비 총칭.</t>
  </si>
  <si>
    <t>928</t>
  </si>
  <si>
    <t>등각 투영</t>
  </si>
  <si>
    <t>공간의 x축ㆍy축ㆍz축과 같은 각을 이루는 평면 위에 물체를 투영하는 일. = 등측투영</t>
  </si>
  <si>
    <t>9280</t>
  </si>
  <si>
    <t>등각도</t>
  </si>
  <si>
    <t>등각투영에 의해 직육면체의 세 모서리의 길이가 같게 나타난 그림. = 등측도</t>
  </si>
  <si>
    <t>9281</t>
  </si>
  <si>
    <t>등각투영도</t>
  </si>
  <si>
    <t>isometrical drawing, isometric projection, 等角投影圖</t>
  </si>
  <si>
    <t>입체감을 나타내기 위해 물체의 위치를 기준선에 대해 120도 동일 각도로 한 투영도.</t>
  </si>
  <si>
    <t>9282</t>
  </si>
  <si>
    <t>등각투영법</t>
  </si>
  <si>
    <t>isometrical drawing method, 等角投影法</t>
  </si>
  <si>
    <t>육면체를 투영할 때, 3축의 선분을 각각 120도로 만들어 투영도를 그리는 법</t>
  </si>
  <si>
    <t>9283</t>
  </si>
  <si>
    <t>등간격파장방법</t>
  </si>
  <si>
    <t>weighted ordinate method, 等間隔波長方法</t>
  </si>
  <si>
    <t>① 분광분포(또는 조성)로 3자극치를 계산하는 방법의 한 가지. ② 분광분포로부터 등간격으로 취한 파장에 대한 값과 정해진 함수와의 곱을 합하고, 다시 거기에 계수를 곱하여 3자극치를 구하는 방법. ③ 측색에 관한 색용어(KS).</t>
  </si>
  <si>
    <t>9284</t>
  </si>
  <si>
    <t>등감 곡선</t>
  </si>
  <si>
    <t>equal sensibility, contour</t>
  </si>
  <si>
    <t>소리의 라운드니스나 노이지니스에 대하여 주파수마다 같은 감각을 생기게 하는 음압 레벨을 선으로 연결한 곡선. ⇨등라우드니스 곡선, 등노이지니스 곡선.</t>
  </si>
  <si>
    <t>9285</t>
  </si>
  <si>
    <t>등감 온도</t>
  </si>
  <si>
    <t>인체가 똑같이 온랭감, 쾌적감을 느끼는 조건을 통합해서 단일한 온도로 표시한 척도. 유효 온도, 신유효 온도 등이 이에 해당한다.</t>
  </si>
  <si>
    <t>9286</t>
  </si>
  <si>
    <t>등감도 곡선</t>
  </si>
  <si>
    <t>equal sensation curve</t>
  </si>
  <si>
    <t>진동에 대하여 건전한 감각을 갖는 사람이 같은 크기로 느끼는 진동의 크기를 주파수의 함수로서 표현한 곡선.</t>
  </si>
  <si>
    <t>9287</t>
  </si>
  <si>
    <t>등감지표</t>
  </si>
  <si>
    <t>sclae of equivalent warmth, 等感指標</t>
  </si>
  <si>
    <t>기온‧습도‧기류‧복사열등 4개의 요소를 고려한 체감지표.</t>
  </si>
  <si>
    <t>9288</t>
  </si>
  <si>
    <t>등거리 사영</t>
  </si>
  <si>
    <t>equidistant projection</t>
  </si>
  <si>
    <t>구면상의 도형을 평면에 사영하는 방식의 하나. 건축에서는 정사영, 등입체각사영, 등거리 사영, 극사영을 많이 사용한다.</t>
  </si>
  <si>
    <t>9289</t>
  </si>
  <si>
    <t>가스소화기</t>
  </si>
  <si>
    <t>-消化器</t>
  </si>
  <si>
    <t>① 액체 무수탄산 및 사염화탄소를 통속에 집어넣어 만든 소화기. ② 소화설비의 하나. ③ 사용시는 가스가 방출되어 불을 끄게 됨.</t>
  </si>
  <si>
    <t>929</t>
  </si>
  <si>
    <t>등고선</t>
  </si>
  <si>
    <t>contour line</t>
  </si>
  <si>
    <t>지표상의 동일 해발고도점을 연결한 곡선. 평면상에서 땅의 높고 낮음을 표현하는 가장 효과적인 방법.</t>
  </si>
  <si>
    <t>9291</t>
  </si>
  <si>
    <t>등광도(곡)선</t>
  </si>
  <si>
    <t>iso-intensity curve of a source</t>
  </si>
  <si>
    <t>광원의 중심을 중심으로 하는 가상구상의 광도가 같은 점을 이은 곡선이나 곡선군. 또는 이것을 평면으로 투사한 곡선, 곡선군.</t>
  </si>
  <si>
    <t>9292</t>
  </si>
  <si>
    <t>등꿸대</t>
  </si>
  <si>
    <t>등 부분을 받쳐주는 보강재</t>
  </si>
  <si>
    <t>9294</t>
  </si>
  <si>
    <t>등나무</t>
  </si>
  <si>
    <t>열대 아시아에서 나는 덩굴성 식물. 등,참등이라고도 하는 콩과의 낙엽 관목.</t>
  </si>
  <si>
    <t>9295</t>
  </si>
  <si>
    <t>등나무 가구</t>
  </si>
  <si>
    <t>rattan furniture</t>
  </si>
  <si>
    <t>등나무로 만들어진 가구의 통칭</t>
  </si>
  <si>
    <t>9296</t>
  </si>
  <si>
    <t>등낸정첩</t>
  </si>
  <si>
    <t>背出丁蝶</t>
  </si>
  <si>
    <t>문을 닫았을 때 문짝과 문틀 사이에 감춰지고 축대부분만 보이는 정첩</t>
  </si>
  <si>
    <t>9297</t>
  </si>
  <si>
    <t>A 특성</t>
  </si>
  <si>
    <t>A-weighting function</t>
  </si>
  <si>
    <t>청각의 주파수 특성을 반영시킨 형태로 음압 레벨을 측정 · 평가하기 위해 사용하는 주파수 하중 특성의 하나. 주파수에 대한 귀의 반응을 고려하여 소리의 구성주파수를 A특성, B특성, C특성, D특성 중 A특성으로 가중치를 두어 표준 처리한 것</t>
  </si>
  <si>
    <t>93</t>
  </si>
  <si>
    <t>가스속도</t>
  </si>
  <si>
    <t>gas velocity</t>
  </si>
  <si>
    <t>① 파이프 또는 장치 내에서의 가스 유출의 속도. ② 보통 1분에 움직인 피트(feet) 또는 1초에 움직인 피트로 나타냄.</t>
  </si>
  <si>
    <t>930</t>
  </si>
  <si>
    <t>등단면재</t>
  </si>
  <si>
    <t>member of uniform section, 等斷面材</t>
  </si>
  <si>
    <t>단면이 변하지 않고 일정한 부재.</t>
  </si>
  <si>
    <t>9300</t>
  </si>
  <si>
    <t>등대</t>
  </si>
  <si>
    <t>light house, 燈臺</t>
  </si>
  <si>
    <t>바닷가나 섬 등에 높게 세워 밤중에 항로의 위험한 곳을 표시해 주는 탑 모양의 구조물.</t>
  </si>
  <si>
    <t>9301</t>
  </si>
  <si>
    <t>등대기톱</t>
  </si>
  <si>
    <t>정밀한 가공을 위해 톱몸이 얇아 구부러지는 것을 방지하기 위해 등쇠를 댄 톱</t>
  </si>
  <si>
    <t>9302</t>
  </si>
  <si>
    <t>등라우드니스 곡선</t>
  </si>
  <si>
    <t>⇨소리 크기의 등감 곡선(=).</t>
  </si>
  <si>
    <t>9303</t>
  </si>
  <si>
    <t>등록</t>
  </si>
  <si>
    <t>registration, 登錄</t>
  </si>
  <si>
    <t>① 일정한 사실이나 법률관계를 행정관청 등에 비치되어 있는 공부에 기재하는 것. ② 등기는 등기소에 비치되어 있는 등기부에 등기하여 행하는 데 반하여, 등록은 일반행정청 등에 비치되어 있는 공부에 등록하여 행한다.</t>
  </si>
  <si>
    <t>9304</t>
  </si>
  <si>
    <t>등록 면허세</t>
  </si>
  <si>
    <t>registration and license tax</t>
  </si>
  <si>
    <t>특정 행위나 영업을 위해 등록 허가된 사람에게 부과하는 세금</t>
  </si>
  <si>
    <t>9305</t>
  </si>
  <si>
    <t>등록 업자</t>
  </si>
  <si>
    <t>registered contractor</t>
  </si>
  <si>
    <t>법적 허가를 얻어 등록된 사업자</t>
  </si>
  <si>
    <t>9306</t>
  </si>
  <si>
    <t>등롱</t>
  </si>
  <si>
    <t>처마나 기둥에 걸어 옥외에 설치하는 조명의 종류.</t>
  </si>
  <si>
    <t>9307</t>
  </si>
  <si>
    <t>등마찰법</t>
  </si>
  <si>
    <t>equal friction loss method</t>
  </si>
  <si>
    <t>공조‧환기용 덕트의 풍속을 한계 풍속으로 억제하여 이때의 덕트 단위 길이마다의 마찰 손실을 적용해서 전 덕트계의 덕트 치수를 결정하는 방법. ⇨등압법, 정압법(=). ⇨등속법.</t>
  </si>
  <si>
    <t>9308</t>
  </si>
  <si>
    <t>등무늬</t>
  </si>
  <si>
    <t>기와 등에 있는 무늬.</t>
  </si>
  <si>
    <t>9309</t>
  </si>
  <si>
    <t>가스스토브</t>
  </si>
  <si>
    <t>⇨가스난로(＝).</t>
  </si>
  <si>
    <t>931</t>
  </si>
  <si>
    <t>등밀이</t>
  </si>
  <si>
    <t>창살의 등을 둥글게 미는 대패 또는 그 창살의 모습</t>
  </si>
  <si>
    <t>9310</t>
  </si>
  <si>
    <t>등받이</t>
  </si>
  <si>
    <t>등이 닿아 상체를 지지해주는 부분</t>
  </si>
  <si>
    <t>9311</t>
  </si>
  <si>
    <t>등방 압밀</t>
  </si>
  <si>
    <t>isotropic consolidation</t>
  </si>
  <si>
    <t>① 지반의 압밀 조건을 재현하기 위한 시험으로서 3축 시험기를 이용하여 축압과 측압을 조절해가면서 시료의 측변형이 발생하지 않도록 압밀하는 방법. ② ⇨K0 압밀(＝).</t>
  </si>
  <si>
    <t>9312</t>
  </si>
  <si>
    <t>등방 응력</t>
  </si>
  <si>
    <t>hydrostatic stress</t>
  </si>
  <si>
    <t>액체 속에서의 응력과 같이 모든 방향의 수직 응력이 동일한 응력의 상태.</t>
  </si>
  <si>
    <t>9313</t>
  </si>
  <si>
    <t>등방성</t>
  </si>
  <si>
    <t>isotropy, 等方性</t>
  </si>
  <si>
    <t>어떤 재료의 물리적 특성이 방향성을 갖지 않는 것.</t>
  </si>
  <si>
    <t>9314</t>
  </si>
  <si>
    <t>등방성 난류</t>
  </si>
  <si>
    <t>isotropic turbulence; homogeneous turbulent flow</t>
  </si>
  <si>
    <t>속도의 변동 성분의 통계적 평균량이 좌표의 회전 및 반전에 대해서도 불변인 난류. ⇨비등방성 난류(↔).</t>
  </si>
  <si>
    <t>9315</t>
  </si>
  <si>
    <t>등방성 셸</t>
  </si>
  <si>
    <t>isotropic shell</t>
  </si>
  <si>
    <t>방향에 따라 역학적 성질에 차이가 없는 셸.</t>
  </si>
  <si>
    <t>9316</t>
  </si>
  <si>
    <t>등변ㄱ자형강</t>
  </si>
  <si>
    <t>⇨등변ㄱ형강(＝).</t>
  </si>
  <si>
    <t>9319</t>
  </si>
  <si>
    <t>가스실드계용접봉</t>
  </si>
  <si>
    <t>gas shield-type electrode</t>
  </si>
  <si>
    <t>피복제 중에 유기물을 약 30% 정도 포함시켜 유기물이 용접시에 연소되어 수성가스 반응에 따라 CO, CO2, H2, H2O를 다량으로 발생하여, 이들의 가스에 의해서 공기 중의 산소‧질소의 나쁜 영향으로부터 용착 금속을 보호할 수 있게 한 피복아크 용접봉.</t>
  </si>
  <si>
    <t>932</t>
  </si>
  <si>
    <t>등변ㄱ형강</t>
  </si>
  <si>
    <t>equal angle steel, equal angle, equal legs angle, 等邊ㄱ形鋼</t>
  </si>
  <si>
    <t>① 양변의 길이가 같은 ｢ㄱ형강｣. ② 부호:｢L｣. ③ 표시방법:｢L－A×A×t－L｣. ④ ＝등변ㄱ자강＝등변ㄱ자형강＝등변 L강＝등변산형강(等邊山形鋼). ※ ⌏⌎90 ×90×10－1,300:등변ㄱ자형강의 1변이 90mm이고, 두께가 10mm이며, 총길이가 1,300mm인 것을 하나의 철판을 사이에 두고 2개 맞대어 리벳팅한 것을 표시.</t>
  </si>
  <si>
    <t>9320</t>
  </si>
  <si>
    <t>등변분포하중</t>
  </si>
  <si>
    <t>uniformly varying load, 等邊分布荷重</t>
  </si>
  <si>
    <t>하중이 일정한 비율로서 증감하여 분포하는 상태의 하중.</t>
  </si>
  <si>
    <t>9321</t>
  </si>
  <si>
    <t>등변산형강</t>
  </si>
  <si>
    <t>9322</t>
  </si>
  <si>
    <t>등변앵글</t>
  </si>
  <si>
    <t>9323</t>
  </si>
  <si>
    <t>등분밸런스창</t>
  </si>
  <si>
    <t>창의 두 짝이 등분되어 오르내리게 된 창.</t>
  </si>
  <si>
    <t>9325</t>
  </si>
  <si>
    <t>등분포하중</t>
  </si>
  <si>
    <t>uniform load, uniformly distributed load, 等分布荷重</t>
  </si>
  <si>
    <t>일정한 크기의 하중으로 어느 구간에 분포하여 작용하는 하중.</t>
  </si>
  <si>
    <t>9327</t>
  </si>
  <si>
    <t>가스실드아크용접</t>
  </si>
  <si>
    <t>탈산 원소를 적당히 포함하는 와이어를 보호 가스의 분위기 속에서 계속 공급해 주면서 하는 용접방법.</t>
  </si>
  <si>
    <t>933</t>
  </si>
  <si>
    <t>등상</t>
  </si>
  <si>
    <t>登床</t>
  </si>
  <si>
    <t>발판이나 걸상으로 쓰이는 나무로 만든 가구.</t>
  </si>
  <si>
    <t>9330</t>
  </si>
  <si>
    <t>등색</t>
  </si>
  <si>
    <t>color matching, 等色</t>
  </si>
  <si>
    <t>주어진 2개의 색자극이 같아 보이는 것. 또는 같아 보이도록 조절하는 것. 색맞춤이라고 할 때도 있다.</t>
  </si>
  <si>
    <t>9331</t>
  </si>
  <si>
    <t>등색 함수</t>
  </si>
  <si>
    <t>color matching functions</t>
  </si>
  <si>
    <t>가시 파장 전역에 거쳐서 등에너지를 갖는 스펙트럼의 삼자극값. 파장의 함수가 된다.</t>
  </si>
  <si>
    <t>9332</t>
  </si>
  <si>
    <t>등색식</t>
  </si>
  <si>
    <t>color equation, 等色式</t>
  </si>
  <si>
    <t>① 2가지의 색자극이 등색이 되는 것을 나타내는 대수적 또는 기하학적 표시. ② 측색에 관한 색용어(KS).</t>
  </si>
  <si>
    <t>9333</t>
  </si>
  <si>
    <t>등색온도선</t>
  </si>
  <si>
    <t>isotemperature line, 等色溫度線</t>
  </si>
  <si>
    <t>저드(D. B. Judd)의 UCS 색도 그림에서 완전 방사체 궤적에 직교하는 직선군.</t>
  </si>
  <si>
    <t>9334</t>
  </si>
  <si>
    <t>등속법</t>
  </si>
  <si>
    <t>equal velocity method</t>
  </si>
  <si>
    <t>공조나 환기용 덕트의 치수를 결정한느 방법의 하나. 덕트 내 풍속을 주관, 지관 모두 일정 풍속이 되도록 설계하는 방법. ⇨등마찰법.</t>
  </si>
  <si>
    <t>9335</t>
  </si>
  <si>
    <t>등쇠</t>
  </si>
  <si>
    <t>가늘고 좁은 톱을 메는 틀.</t>
  </si>
  <si>
    <t>9336</t>
  </si>
  <si>
    <t>등쇠톱</t>
  </si>
  <si>
    <t>back saw</t>
  </si>
  <si>
    <t>① 활처럼 굽은 등쇠에 가늘고 좁은 톱날을 끼워서 곡선 등을 오려내는 데 쓰거나, 강철제를 자르는 데 쓰는 톱. ② 얇고 잔 쇠톱날을 등에 보강으로 등쇠를 덧대어 댄 쇠톱.</t>
  </si>
  <si>
    <t>9337</t>
  </si>
  <si>
    <t>등시간 일영도</t>
  </si>
  <si>
    <t>직사 일광을 차단하는 건물의 주변에 시간마다 등시간 일영선을 그린 그림. 건물에 의한 일조 차단의 시간적 누적의 양상을 알기 위해 사용한다. 일영 시간도라고도 한다.</t>
  </si>
  <si>
    <t>9338</t>
  </si>
  <si>
    <t>등시간 일영선</t>
  </si>
  <si>
    <t>건물 주위에서 건물에 의해 생기는 일영 시간이 같은 지점을 연속적으로 이어준 선. 건물에 의한 일조 차폐의 정도가 같은 것을 표시한다. ⇨등시간 일영도.</t>
  </si>
  <si>
    <t>9339</t>
  </si>
  <si>
    <t>가스압력</t>
  </si>
  <si>
    <t>⇨가스배관.</t>
  </si>
  <si>
    <t>934</t>
  </si>
  <si>
    <t>등심초</t>
  </si>
  <si>
    <t>rush</t>
  </si>
  <si>
    <t>돗자리의 원료가 되는 잔자엽 식물 백합과에 속하는 식물.</t>
  </si>
  <si>
    <t>9340</t>
  </si>
  <si>
    <t>등심피복</t>
  </si>
  <si>
    <t>concentric covering, 等心被覆</t>
  </si>
  <si>
    <t>① 심선의 주위에 피복제가 균일한 두께로 포장되어 동심원을 이루고 있는 상태임. ② 편심피복.</t>
  </si>
  <si>
    <t>9341</t>
  </si>
  <si>
    <t>등압 조인트</t>
  </si>
  <si>
    <t>pressure equalized joint</t>
  </si>
  <si>
    <t>접합부의 내부에 외기압과 같아지는 공간(등압 공간)을 설치하여 압력차에 의한 빗물의 침입을 방지하는 커튼월의 부재 접합 구법. ↔오픈 조인트.</t>
  </si>
  <si>
    <t>9342</t>
  </si>
  <si>
    <t>등압법</t>
  </si>
  <si>
    <t>⇨등마찰법(=).</t>
  </si>
  <si>
    <t>9343</t>
  </si>
  <si>
    <t>등압선</t>
  </si>
  <si>
    <t>equipotential, 等壓線</t>
  </si>
  <si>
    <t>압력이 일정한 점을 이은 선.</t>
  </si>
  <si>
    <t>9344</t>
  </si>
  <si>
    <t>등에너지스펙트럼</t>
  </si>
  <si>
    <t>equi-energy spectrum)</t>
  </si>
  <si>
    <t>① 단위 파장 폭당의 에너지 밀도가 가시범위에서 일정한 빛의 스펙트럼. ② 측색에 관한 색용어(KS).</t>
  </si>
  <si>
    <t>9345</t>
  </si>
  <si>
    <t>등엔트로피변화</t>
  </si>
  <si>
    <t>isoentropic change</t>
  </si>
  <si>
    <t>① 엔트로피를 일정하게 유지한 단열변화. ② 냉동용 압축기에서의 냉매가스의 압축은 대체로 등엔트로피 변화임.</t>
  </si>
  <si>
    <t>9346</t>
  </si>
  <si>
    <t>등엔트로피선도</t>
  </si>
  <si>
    <t>constant entropy diagram</t>
  </si>
  <si>
    <t>엔트로피 선도에서 엔트로피 일정의 점을 곡선으로 나타낸 선엔트로피 일정(一定)의 변화가 나타나 있는 것.</t>
  </si>
  <si>
    <t>9347</t>
  </si>
  <si>
    <t>등온 변화</t>
  </si>
  <si>
    <t>isothermal change</t>
  </si>
  <si>
    <t>냉동 사이클에 대한 응축기나 증발기 내에서의 상태 변화와 같이 온도는 변화하지 않고 엔탈피만 변화하는 상태. ⇨단열 변화.</t>
  </si>
  <si>
    <t>9348</t>
  </si>
  <si>
    <t>등온 분류</t>
  </si>
  <si>
    <t>isothermal jet</t>
  </si>
  <si>
    <t>추출하는 유체와 추출되는 넓은 공간의 유체온도가 같은 분류. ⇨비등온 분류(↔).</t>
  </si>
  <si>
    <t>9349</t>
  </si>
  <si>
    <t>가스압접</t>
  </si>
  <si>
    <t>① 가스불꽃을 이용하는 압접법. ② ＝가스압착용접. ③ 접합하려는 부재의 면에 축 방향의 압축 압력을 가하고, 접합부 위를 가스 불꽃으로 가열하여 접합하는 방법임. ④ 닫힌 방법과 열린 방법의 두 가지 방법이 있다. 전자는 모재를 처음부터 서로 가압하면서 가열하는 방법이며, 후자는 모재의 압접면을 따로따로 가열해서 면이 적당히 용융되었을 때에 양쪽에 충격 압력을 가해서 접합시키는 방법임. ⑤ 가열에는 보통 산소아세틸렌 불꽃이 사용됨. ⑥ 각종 금속의 용접에 이용되지만 이음형식은 현재에는 맞대기 용접에 한정되어 있음.</t>
  </si>
  <si>
    <t>935</t>
  </si>
  <si>
    <t>등온 추출</t>
  </si>
  <si>
    <t>공조 설비에 있어서 추출 온도를 실온과 같게 하는 추출 방법.</t>
  </si>
  <si>
    <t>9350</t>
  </si>
  <si>
    <t>등온과정</t>
  </si>
  <si>
    <t>isothermal process, 等溫課程</t>
  </si>
  <si>
    <t>상태변화의 과정에서 온도변화를 하지 않는 것.</t>
  </si>
  <si>
    <t>9351</t>
  </si>
  <si>
    <t>등온선</t>
  </si>
  <si>
    <t>isotherm</t>
  </si>
  <si>
    <t>① 등온 또는 항온의 점을 연결한 선. ② 온도를 일정하게 유지할 때의 압력과 체적과 같은 두 변수간의 관계를 표시하는 곡선 또는 식.</t>
  </si>
  <si>
    <t>9352</t>
  </si>
  <si>
    <t>등음압선</t>
  </si>
  <si>
    <t>equal sound pressure contour</t>
  </si>
  <si>
    <t>음장에 대한 음압의 분포를 표시하기 위해 지도의 등고선과 같이 음압이 같은 점을 연결한 선.</t>
  </si>
  <si>
    <t>9353</t>
  </si>
  <si>
    <t>등입체각 사영</t>
  </si>
  <si>
    <t>eciuisolidangle projection</t>
  </si>
  <si>
    <t>구면상의 도형을 평면에 사영하는 방식의 하나. 건축에서는 정사영, 등입체각사영, 등거리 사영, 극사영을 주로 사용한다.</t>
  </si>
  <si>
    <t>9355</t>
  </si>
  <si>
    <t>등자쇠</t>
  </si>
  <si>
    <t>鐙子鐵</t>
  </si>
  <si>
    <t>들쇠.</t>
  </si>
  <si>
    <t>9356</t>
  </si>
  <si>
    <t>가스압접기</t>
  </si>
  <si>
    <t>gas pressure welding machine</t>
  </si>
  <si>
    <t>가스압접을 실시하는 장치, 기계.</t>
  </si>
  <si>
    <t>936</t>
  </si>
  <si>
    <t>등측도</t>
  </si>
  <si>
    <t>isometric drawing</t>
  </si>
  <si>
    <t>등각투영에 의해 직육면체의 세 모서리의 길이가 같게 나타난 그림.</t>
  </si>
  <si>
    <t>9362</t>
  </si>
  <si>
    <t>등측투상</t>
  </si>
  <si>
    <t>어떤 물체에 일정한 각도의 광선을 비추어 형상, 크기, 위치를 하나의 평면에 나타내는 것⇨투상.</t>
  </si>
  <si>
    <t>9363</t>
  </si>
  <si>
    <t>등치등분포하중</t>
  </si>
  <si>
    <t>equivalent uniformed load, 等値等分布荷重</t>
  </si>
  <si>
    <t>① 분포하중 또는 집중하중 효과와 동일한 하중 효과를 발생하는 등분포하중.  ② ⇨등가등분포하중(＝).</t>
  </si>
  <si>
    <t>9364</t>
  </si>
  <si>
    <t>등탑</t>
  </si>
  <si>
    <t>燈塔</t>
  </si>
  <si>
    <t>등불을 비추기 위해 설치된 탑.</t>
  </si>
  <si>
    <t>9365</t>
  </si>
  <si>
    <t>등퍼텐셜선</t>
  </si>
  <si>
    <t>equi-potential line</t>
  </si>
  <si>
    <t>유체의 퍼텐셜 흐름에 있어서 속도 퍼텐셜의 값이 같은 점을 연결한 선. 유체의 속도 방향은 등퍼텐셜의 법선 방향과 일치한다.</t>
  </si>
  <si>
    <t>9367</t>
  </si>
  <si>
    <t>등휘도(곡)선</t>
  </si>
  <si>
    <t>iso-luminance curve</t>
  </si>
  <si>
    <t>임의의 면에서 휘도가 같은 점을 잇는 곡선, 또는 곡선군.</t>
  </si>
  <si>
    <t>9369</t>
  </si>
  <si>
    <t>가스압착용접</t>
  </si>
  <si>
    <t>⇨가스압접(＝).</t>
  </si>
  <si>
    <t>937</t>
  </si>
  <si>
    <t>디거드릴</t>
  </si>
  <si>
    <t>digger drill</t>
  </si>
  <si>
    <t>오거보다 깊이 천공할 수 있는 드릴.</t>
  </si>
  <si>
    <t>9370</t>
  </si>
  <si>
    <t>디글리프</t>
  </si>
  <si>
    <t>diglyph</t>
  </si>
  <si>
    <t>⇨트리글리프.</t>
  </si>
  <si>
    <t>9372</t>
  </si>
  <si>
    <t>디딤너비</t>
  </si>
  <si>
    <t>계단 디딤판의 너비⇨단너비(＝).</t>
  </si>
  <si>
    <t>9374</t>
  </si>
  <si>
    <t>디딤널</t>
  </si>
  <si>
    <t>선박과 안벽, 화차와 하물 임시보관장소 등의 사이에 근로자가 통행할 수 있도록 설치한 발판</t>
  </si>
  <si>
    <t>9375</t>
  </si>
  <si>
    <t>디딤단</t>
  </si>
  <si>
    <t>tread</t>
  </si>
  <si>
    <t>계단 한 단의 수평 부분</t>
  </si>
  <si>
    <t>9376</t>
  </si>
  <si>
    <t>디딤대</t>
  </si>
  <si>
    <t>stepping stone, ladder rung, rung</t>
  </si>
  <si>
    <t>사다리 등의 받침대.</t>
  </si>
  <si>
    <t>9377</t>
  </si>
  <si>
    <t>디딤돌</t>
  </si>
  <si>
    <t>step stone, stepping stone), 步石</t>
  </si>
  <si>
    <t>뜰에서 기단, 기단에서 마루등 낮은 곳에서 높은 곳으로 오르내리기 좋게 놓은 윗면이 평평한 돌.</t>
  </si>
  <si>
    <t>9378</t>
  </si>
  <si>
    <t>디딤면</t>
  </si>
  <si>
    <t>계단에서 발을 딛는 단위 윗면 및 그 길이.</t>
  </si>
  <si>
    <t>9379</t>
  </si>
  <si>
    <t>가스연료</t>
  </si>
  <si>
    <t>gaseous fuel, -燃料</t>
  </si>
  <si>
    <t>① 천연가스 이외는 고체연료 및 액체연료로 제조됨. ② 근소한 과잉공기로 완전(完全)연소하며 안전(安全)하게 연소함. ③ 점화(點火)와 소화(消火)가 간단하며, 연소의 조절이 용이하고, 집중가열‧균일가열‧분위기 조정도 용이함. ④ 가스연료(기체연료)의 종류에는 석탄을 원료로 하는 오일가스(oil gas)‧발생로 가스와 석유를 원료로 하는 오일가스‧액화가스 및 기타의 천연가스가 있음. ⑤ 주성분은 일산화탄소‧수소‧포화(飽和)탄화수소(메탄‧에탄‧프로판 등)‧불포화 탄화수소(에틸렌‧프로필렌 등)이며, 여기에 질소‧탄산가스 등을 혼입하고 있음. ⑥ ⇨가스(＝). ⑦ ⇨가스의 종류.</t>
  </si>
  <si>
    <t>938</t>
  </si>
  <si>
    <t>디딤면치수</t>
  </si>
  <si>
    <t>run, going</t>
  </si>
  <si>
    <t>계단에서 발을 딛는 단위 윗면의 길이.</t>
  </si>
  <si>
    <t>9380</t>
  </si>
  <si>
    <t>디딤바닥</t>
  </si>
  <si>
    <t>계단 디딤판의 상면</t>
  </si>
  <si>
    <t>9381</t>
  </si>
  <si>
    <t>디딤판</t>
  </si>
  <si>
    <t>tread, step board, foot board, 踏板</t>
  </si>
  <si>
    <t>계단의 단을 구성하는 판. (=단판)</t>
  </si>
  <si>
    <t>9383</t>
  </si>
  <si>
    <t>디딤판선</t>
  </si>
  <si>
    <t>nosing line, nose line</t>
  </si>
  <si>
    <t>층층대에서, 챌면보다 조금 더 튀어나온 디딤판의 끝부분을 연결한 선.</t>
  </si>
  <si>
    <t>9384</t>
  </si>
  <si>
    <t>디딤판코</t>
  </si>
  <si>
    <t>층층대에서, 챌면보다 조금 더 튀어나온 디딤판의 끝부분⇨계단코(＝).</t>
  </si>
  <si>
    <t>9385</t>
  </si>
  <si>
    <t>디맨드 버스 시스템</t>
  </si>
  <si>
    <t>demand responsive bus system</t>
  </si>
  <si>
    <t>버스의 새로운 운행 형태의 하나로 운행시간표에 의한 정시운행이 아니라 이용자의 호출(demand)에 따라 버스가 그 장소로 와서 이용자를 태우고 목적지로 향하는 방식. 호출은 일정한 장소에 있는 콜 버튼 및 전화로 한다.</t>
  </si>
  <si>
    <t>9388</t>
  </si>
  <si>
    <t>디맨드 운행</t>
  </si>
  <si>
    <t>demand service</t>
  </si>
  <si>
    <t>이용자의 요구에 응해 일정한 범위에서 경로를 변경할 수 있는 운행방식. 행선은 일정한 루트 상의 장소로 제한하는 수가 많다.</t>
  </si>
  <si>
    <t>9389</t>
  </si>
  <si>
    <t>가스연료의 장점</t>
  </si>
  <si>
    <t>① 열원으로서의 가스는 다음의 장점이 있다. 1) 연소효율이 높음. 2) 점화‧소화가 용이. 3) 온도조절이 쉬움. 4) 사용장소에 직접 공급이 가능. 5) 연소기구의 간단. 6) 대부분 연통의 불필요. 7) 연기 및 그을음이 없어 건물이 깨끗. 8) 재가 없음. 9) 취급의 편리. ② ＝가스의 장점＝가스연료의 특성.</t>
  </si>
  <si>
    <t>939</t>
  </si>
  <si>
    <t>디머</t>
  </si>
  <si>
    <t>dimmer</t>
  </si>
  <si>
    <t>①조도레벨을조절하기 위해 조명기구 또는 조명설비의 광속을 변경시킬 수 있도록 한 장치. ② 용량이 1kW 이하 정도의 것을 조광기라고 하고 대용량인 것을 시스템으로 조광하는 것을 조광장치라고 함. ③ 백열등 조광에 사용하는 저항식(전압조절)과 백열등‧형광등 모두 조광할 수 있는 반도체를 사용한 SCR식(전류위상제어)으로 구분함.</t>
  </si>
  <si>
    <t>9391</t>
  </si>
  <si>
    <t>디바이더</t>
  </si>
  <si>
    <t>divider, 分割器</t>
  </si>
  <si>
    <t>① 필요한 치수를 자의 눈금에서 따서 옮기거나 선, 원주 등을 일정한 길이로 등분하는데 사용하는 제도용구 ② ＝분할 컴퍼스, 분할기(分割器), 양각기(兩脚器)</t>
  </si>
  <si>
    <t>9393</t>
  </si>
  <si>
    <t>디바이더끝</t>
  </si>
  <si>
    <t>divider point</t>
  </si>
  <si>
    <t>컴퍼스를 디바이더로 바꿀 수 있는 부품</t>
  </si>
  <si>
    <t>9394</t>
  </si>
  <si>
    <t>디바이더포인트</t>
  </si>
  <si>
    <t>디바이더 끝.</t>
  </si>
  <si>
    <t>9395</t>
  </si>
  <si>
    <t>디벨로퍼</t>
  </si>
  <si>
    <t>developer</t>
  </si>
  <si>
    <t>부동산 개발사업자. 부동산을 새로운 용도로 활용하기 위해 기획· 분석하여 자금조달, 매입, 설계 및 시공, 운영 및 관리까지의 업무를 총괄하는 업체를 말한다.</t>
  </si>
  <si>
    <t>9396</t>
  </si>
  <si>
    <t>디스콘</t>
  </si>
  <si>
    <t>⇨단로기(＝).</t>
  </si>
  <si>
    <t>9399</t>
  </si>
  <si>
    <t>A 특성 음압 레벨</t>
  </si>
  <si>
    <t>A-weighted sound pressure level</t>
  </si>
  <si>
    <t>A 특성의 주파수 특성에 의해 무게를 주는 음압 레벨, 소음 레벨이라고도 한다.</t>
  </si>
  <si>
    <t>94</t>
  </si>
  <si>
    <t>가스연료의 종류</t>
  </si>
  <si>
    <t>⇨가스의 종류(＝).</t>
  </si>
  <si>
    <t>940</t>
  </si>
  <si>
    <t>디스크 샌더</t>
  </si>
  <si>
    <t>disk sander</t>
  </si>
  <si>
    <t>휴대용 전동 공구의 일종. 원반상의 숫돌을 장치해서 석재나 콘크리트의 연삭에 사용한다.</t>
  </si>
  <si>
    <t>9400</t>
  </si>
  <si>
    <t>디스트릭트</t>
  </si>
  <si>
    <t>district</t>
  </si>
  <si>
    <t>영어 단어로서 행정 및 선거 등의 지구 등 일반적으로 지역을 의미함</t>
  </si>
  <si>
    <t>9403</t>
  </si>
  <si>
    <t>디스퍼션</t>
  </si>
  <si>
    <t>dispersion</t>
  </si>
  <si>
    <t>물에 불용성인 물질을 분산재나 유화제를 사용해서 수성 매질중에 분산, 유화시킨 상태를 일컫는다. →에멀션</t>
  </si>
  <si>
    <t>9405</t>
  </si>
  <si>
    <t>디스펜서</t>
  </si>
  <si>
    <t>dispenser</t>
  </si>
  <si>
    <t>① AE제의 계량기(器, 장치). ② AE제는 국자로 계량하여도 좋으나 디스펜서에 의한 것이 좋음.</t>
  </si>
  <si>
    <t>9406</t>
  </si>
  <si>
    <t>디스포저</t>
  </si>
  <si>
    <t>disposer</t>
  </si>
  <si>
    <t>①부엌 등의 식품 찌꺼기를 미립상으로 하여 하수도에 자동적으로 흘려버리는 기계. ② 강력한 믹서와 같은 것으로 부엌에서 나오는 쓰레기를 위생적‧경제적으로 처리하는 합법적인 방법.</t>
  </si>
  <si>
    <t>9407</t>
  </si>
  <si>
    <t>디시아크용접</t>
  </si>
  <si>
    <t>D.Carc鎔接</t>
  </si>
  <si>
    <t>⇨직류아크용접기(＝).</t>
  </si>
  <si>
    <t>9408</t>
  </si>
  <si>
    <t>디시아크용접기</t>
  </si>
  <si>
    <t>D.Carc鎔接器</t>
  </si>
  <si>
    <t>9409</t>
  </si>
  <si>
    <t>가스연료의 특성</t>
  </si>
  <si>
    <t>⇨가스연료의 장점(＝).</t>
  </si>
  <si>
    <t>941</t>
  </si>
  <si>
    <t>디시회로</t>
  </si>
  <si>
    <t>D.C回路</t>
  </si>
  <si>
    <t>⇨직류회로(＝).</t>
  </si>
  <si>
    <t>9410</t>
  </si>
  <si>
    <t>디자이너</t>
  </si>
  <si>
    <t>designer</t>
  </si>
  <si>
    <t>① 디자인을 연구, 개발하는 디자인 전문가. ② 설계자‧설계가‧도안자‧도안가‧의장고안자</t>
  </si>
  <si>
    <t>9413</t>
  </si>
  <si>
    <t>디자인</t>
  </si>
  <si>
    <t>design</t>
  </si>
  <si>
    <t>① 주어진 목적을 조형적으로 실체화하는 것. 계획‧의도‧고안‧구상‧설계‧의장‧도장 등의 의미를 가짐. ② 프랑스어 데생(dessin, 素描), 이탈리어의 데세니요(desegno, 意匠‧原案), 라틴어의 데시그나레(designare, 表示한다)에서 유래.</t>
  </si>
  <si>
    <t>9414</t>
  </si>
  <si>
    <t>디자인 가이드</t>
  </si>
  <si>
    <t>design guide</t>
  </si>
  <si>
    <t>디자인 가이드라인. 신도시의 개발, 가로경관 구축, 건축물 등 구조물의 신축에 있어 무질서한 입면과 색체계획을 방지하고 디자인 개념의 체계 정립과 주제 확립을 위하여 제시한 일종의 규칙과 기준, 실효성 있는 제안의 지침서</t>
  </si>
  <si>
    <t>9415</t>
  </si>
  <si>
    <t>디자인 빌드</t>
  </si>
  <si>
    <t>design build</t>
  </si>
  <si>
    <t>발주방식으로서 설계와 시공을 분리하여 진행하던 전통방식인 디자인 비드 빌드와 달리, 한 조직이 설계와 시공을 통합하여 수행함. 프로젝트의 부분요소를 조달하는 방법으로서의 디자인 빌드에서는 디자인빌더는 해당 요소에 대한 설계와 시공 책임을 가짐.</t>
  </si>
  <si>
    <t>9416</t>
  </si>
  <si>
    <t>디자인 서베이</t>
  </si>
  <si>
    <t>design survey</t>
  </si>
  <si>
    <t>인간과 도구, 생활환경 간의 제반문제를 조사자의 직접적인 체험에 의해 시장조사, 문헌조사 등을 포함하여 디자인에 관한 모든 조사 및 연구를 말함</t>
  </si>
  <si>
    <t>9417</t>
  </si>
  <si>
    <t>디자인 투 코스트</t>
  </si>
  <si>
    <t>design to cost</t>
  </si>
  <si>
    <t>설계 초기 단계부터 비용을 고려해야 한다는 개념. 비용을 엄격히 고려한 설계. 디자인 구상 초기부터 비용을 고려한 설계를 해야 한다는 개념.</t>
  </si>
  <si>
    <t>9418</t>
  </si>
  <si>
    <t>가스연소</t>
  </si>
  <si>
    <t>gas combustion, -燃燒</t>
  </si>
  <si>
    <t>① 가스의 연소. ② 연소기구에 따라 분류하면, 확산방식과 예혼합(豫混合；混合氣)으로 나눌 수 있다. 전자는 대형 화로용으로 화염의 휘도(輝度)가 크며 장염(長炎)이다. 저품위(低品位) 가스라도 화염이 안정되고 공기 및 가스가 예열되기 때문에, 고온 가열이 가능하며 열효율이 높다. 후자는 1차공기를 미리 연료에 혼합하기 때문에 연소가 완전히 이루어져서 그을음의 발생이 없음. ③ 열부하(熱負荷)가 높아 고열작업에 적당.</t>
  </si>
  <si>
    <t>942</t>
  </si>
  <si>
    <t>디자인폴리시</t>
  </si>
  <si>
    <t>design policy</t>
  </si>
  <si>
    <t>오늘날 각 기업체에서 필요로 하는 것으로 조형표 현상의 통일있는 방침 또는 정책을 뜻함.</t>
  </si>
  <si>
    <t>9420</t>
  </si>
  <si>
    <t>디젤 발전기</t>
  </si>
  <si>
    <t>diesel engine driven generator</t>
  </si>
  <si>
    <t>디젤 엔진을 원동기로 하는 발전기.</t>
  </si>
  <si>
    <t>9421</t>
  </si>
  <si>
    <t>디젤엔진</t>
  </si>
  <si>
    <t>diesel engine</t>
  </si>
  <si>
    <t>① 디젤을 연료로 쓰는 내연기관. ② ＝디젤기관.</t>
  </si>
  <si>
    <t>9422</t>
  </si>
  <si>
    <t>디젤해머</t>
  </si>
  <si>
    <t>diesel hammer</t>
  </si>
  <si>
    <t>①2사이클 디젤기관의 피스톤 낙하로써 실린더 속의 혼합가스를 압축하여 연소시킴으로써 얻어진 폭발력으로 말뚝을 타격하는 동시에 그 반동으로 피스톤을 재차 상승시켜 다음 행정(行程)에 옮기는 항타기. ② 말뚝박기 기초 공사용의 강제 말뚝박기기계. ③ 1938년 덴마크에서 개발. ④ 해머‧가이드 리더(guide leader)‧frame and winch로 구성됨.</t>
  </si>
  <si>
    <t>9423</t>
  </si>
  <si>
    <t>디지털 교환기</t>
  </si>
  <si>
    <t>전화 자동 교환기의 일종. 전자 스위치에 의해 발신자와 수신자간 통화로의 접속, 개방을 하는 기기. 컴퓨터에 의해 제어된다.</t>
  </si>
  <si>
    <t>9424</t>
  </si>
  <si>
    <t>디지털 분진계</t>
  </si>
  <si>
    <t>digital dust monitor</t>
  </si>
  <si>
    <t>부유 분진에 의한 산란광의 강도를 광전자 증배관을 사용해서 변환, 증폭하여 디지털량으로 계수하여 부유 분진의 상대 농도를 구하는 측정기.</t>
  </si>
  <si>
    <t>9425</t>
  </si>
  <si>
    <t>디지필터</t>
  </si>
  <si>
    <t>⇨데이비스깁슨 필터(＝).</t>
  </si>
  <si>
    <t>9426</t>
  </si>
  <si>
    <t>디테일</t>
  </si>
  <si>
    <t>전체에 대해서 특정 부분의 상세를 말한다. 도면화한 것을 상세도라 한다.</t>
  </si>
  <si>
    <t>9429</t>
  </si>
  <si>
    <t>가스열량계</t>
  </si>
  <si>
    <t>gas calorimeter, -熱量計</t>
  </si>
  <si>
    <t>① 기체연료 발열량을 측정하는 계기. ② 보통 융커스식(junkers type)가스열량계를 사용함. ③ 가스를 일정한 속도로 통과시켜 태우면서 열량계에는 물을 일정한 속도로 통과시켜 입구와 출구의 물의 온도를 측정하여 발열량을 측정함. ④ ⇨가스미터.</t>
  </si>
  <si>
    <t>943</t>
  </si>
  <si>
    <t>디테일러</t>
  </si>
  <si>
    <t>detailer</t>
  </si>
  <si>
    <t>주로 상세도를 그리는 제도공.</t>
  </si>
  <si>
    <t>9430</t>
  </si>
  <si>
    <t>디티슬래브</t>
  </si>
  <si>
    <t>DT slab, double slab</t>
  </si>
  <si>
    <t>DT형의 단면을 가진 프리캐스트 PC슬래브.</t>
  </si>
  <si>
    <t>9431</t>
  </si>
  <si>
    <t>디파트</t>
  </si>
  <si>
    <t>department store</t>
  </si>
  <si>
    <t>백화점 Department Store의 약칭.</t>
  </si>
  <si>
    <t>9432</t>
  </si>
  <si>
    <t>디퍼</t>
  </si>
  <si>
    <t>dipper</t>
  </si>
  <si>
    <t>① 토공용 굴착기계. ② 대형 셔블(shovel). ③ 밑창은 뒤편에서 정첩으로 연결되어 스프링 클러치로 완전히 닫을 수 있고, 줄로 당겨 자유로 개폐가 가능. ④ 큰 이빨이 있어 힘세게 굴착이 가능. ⑤ 굴착 능력은 이빨 크기에 다르고 이빨은 떼어내기는 자유로우나 마모되므로 상당량의 예비품이 필요함. ⑥ 경질토층의 굴착에 적합.</t>
  </si>
  <si>
    <t>9434</t>
  </si>
  <si>
    <t>디퍼스틱</t>
  </si>
  <si>
    <t>dipper-stick</t>
  </si>
  <si>
    <t>디퍼를 지지해 주는 자루.</t>
  </si>
  <si>
    <t>9435</t>
  </si>
  <si>
    <t>디펜던트플로트</t>
  </si>
  <si>
    <t>dpendent float</t>
  </si>
  <si>
    <t>공기(工期)에 영향을 미치지 않고 작업을 지연시켜 얻는 시간. ⇨독립여유시간(＝).</t>
  </si>
  <si>
    <t>9436</t>
  </si>
  <si>
    <t>디퓨저</t>
  </si>
  <si>
    <t>air diffuser, diffuser</t>
  </si>
  <si>
    <t>① 처리된 공기, 즉 공기조화된 공기를 실내에 공급하는 출구. ② 확산용 공기분사구.</t>
  </si>
  <si>
    <t>9437</t>
  </si>
  <si>
    <t>디프랙션힘</t>
  </si>
  <si>
    <t>diffraction force</t>
  </si>
  <si>
    <t>입사파가 구조물의 존재에 의해 산란되어 발생시키는 산란파(散亂波)에 의해 구조물이 받는 힘.  구조물 및 부체(浮體)가 고정된 상태에 입사파가 작용하는 경우 입사파의 속도포텐셜에 기인한 프로드크리로프력과 입사파가 구조물 등의 존재에 의해 산란되어 발생시키는 산란파의 속도포텐셜에 기인하는 디플렉션력이 작용한다.디플렉션력은 입사파의 구조물에 의한 산란의 영향을 포함한 힘이며 그것은 구조물의 대표길이가 입사파 파장의 20%를 넘는 규모가 되면 디플렉션력의 영향이 탁월하여 이를 고려한 파력추정의 이론, 즉 디플렉션이론으로 파력(波力)을 산정할 필요가 있다.</t>
  </si>
  <si>
    <t>9438</t>
  </si>
  <si>
    <t>가스용 가봉</t>
  </si>
  <si>
    <t>⇨가스용접봉(＝).</t>
  </si>
  <si>
    <t>944</t>
  </si>
  <si>
    <t>디프브레이징</t>
  </si>
  <si>
    <t>dipped brazing</t>
  </si>
  <si>
    <t>①용융납(융점보다 20～50° 높인 것)이 들은 흑연 도가니 속에 용접물체를 넣어 납땜하는 방법. ② 최근에는 욕탕용액의 화학적 반응열을 이용해서 미리 용착재료를 발라 조립된 용접 물체를 담가내서 단숨에 용접이 되는 방법이 많이 사용되고 있다(솔트 배드 디프브레이징). ③ 자전거 프레임‧라디오 새시‧열교환기‧라디에이터 등 세밀하고 복잡한 물체 제작 등에 광범위하게 이용.</t>
  </si>
  <si>
    <t>9440</t>
  </si>
  <si>
    <t>딥빔</t>
  </si>
  <si>
    <t>deep beam</t>
  </si>
  <si>
    <t>① 깊은 보(춤이 큰 보)  ② 하중과 받침부 사이에 압축대가 형성되는 구조요소로서, 순경간 이 부재 깊이의 4배 이하인 부재이다 깊은보는 비선형 변형률 분포를 고려하여 설계하거나 스트러트-타이 모델을 사용하여 설계하여야 하며, 횡좌굴을 고려하여야 한다</t>
  </si>
  <si>
    <t>9441</t>
  </si>
  <si>
    <t>디프트랜스퍼</t>
  </si>
  <si>
    <t>⇨단락아크(＝).</t>
  </si>
  <si>
    <t>9444</t>
  </si>
  <si>
    <t>디플레이터</t>
  </si>
  <si>
    <t>deflator</t>
  </si>
  <si>
    <t>경제 통계에 있어 명목적 증가액의 통계량에서 물가 변동에 의한 변동을 제외하고 실질화하기 위한 지수. 건설 투자금액 등의 통계 값마다 이에 대응한 지수가 산출되고, 주택과 비주택의 구성 변화 등 통계 값의 구성 조건에 맞추어서 산출되는 점이 통상적 물가 지수와 다르다.</t>
  </si>
  <si>
    <t>9445</t>
  </si>
  <si>
    <t>디플렉토미터</t>
  </si>
  <si>
    <t>deflectometer</t>
  </si>
  <si>
    <t>직각방향의 하중에 의해 보에 발생하는 처짐을 측정하는 기기.</t>
  </si>
  <si>
    <t>9447</t>
  </si>
  <si>
    <t>디피니션</t>
  </si>
  <si>
    <t>definition</t>
  </si>
  <si>
    <t>실내의 소리 명료도를 표시하는 지표로서 제안되는 양. 임펄스 응답의 50ms까지의 에너지(제곱 적분값)와 전 에너지의 비. ⇨D값(＝).</t>
  </si>
  <si>
    <t>9448</t>
  </si>
  <si>
    <t>디피시</t>
  </si>
  <si>
    <t>D.P.C, d.p.c</t>
  </si>
  <si>
    <t>｢Damp Proof Course｣의 약자.</t>
  </si>
  <si>
    <t>9449</t>
  </si>
  <si>
    <t>가스용 솥</t>
  </si>
  <si>
    <t>① 주방용 기구의 하나. ② 일반적인 솥과 대형의 솥이 있음. ③ 솥에 사용되는 버너로 구분함. ④ 취반기(炊飯器)로 된 것도 있음.</t>
  </si>
  <si>
    <t>945</t>
  </si>
  <si>
    <t>디핑</t>
  </si>
  <si>
    <t>dipping</t>
  </si>
  <si>
    <t>① 재료를 응용 금속 또는 도료에 침지하는 것. 표면에 피막을 만들기 위해 사용한다. ② 금속의 납땜의 일종. 용융한 납땜용 합금에 접합부를 적셔서 접합한다.</t>
  </si>
  <si>
    <t>9450</t>
  </si>
  <si>
    <t>딘월샘플러</t>
  </si>
  <si>
    <t>⇨신월샘플링.</t>
  </si>
  <si>
    <t>9451</t>
  </si>
  <si>
    <t>딥납땜</t>
  </si>
  <si>
    <t>⇨디프브레이징(＝).</t>
  </si>
  <si>
    <t>9452</t>
  </si>
  <si>
    <t>가스용접</t>
  </si>
  <si>
    <t>gas welding, -鎔接</t>
  </si>
  <si>
    <t>① 산소‧아세틸렌가스 연소열을 이용하는 용접. ② 가스와 산소의 혼합물이 용접토치의 출구에서 연소될 때 발생되는 높은 열을 이용하여 금속의 일부분을 녹여서 접합하는 방법. ③ 1901년 ｢푸세｣(E.Fouche)와 ｢피카르｣(Piccard)에 의해 발명됨. ④ 가스로선 아세틸렌‧수소‧벤젠‧프로판‧석탄가스가 이용됨. ⑤ 필요에 따라 용접봉(welding rod)과 용제(flux)가 사용됨. ⑥ 전기용접에 비해 아름답고 1mm 정도의 얇은 것도 용접이 가능함. ⑦ 주로 박강판‧동판‧황동판‧알루미늄‧듀랄루민판 등의 용접에 쓰임.</t>
  </si>
  <si>
    <t>946</t>
  </si>
  <si>
    <t>따낸옆판</t>
  </si>
  <si>
    <t>cut string, open string</t>
  </si>
  <si>
    <t>계단 등에 사용하기 위해 마룻널 등의 옆면을 따낸 널판.</t>
  </si>
  <si>
    <t>9462</t>
  </si>
  <si>
    <t>딱지</t>
  </si>
  <si>
    <t>단청용어로서 녹화의 좌우 곱팽이 또는 겉녹화의 골짜기를 메우는 녹색 반원형 무늬.</t>
  </si>
  <si>
    <t>기문당82.2%</t>
  </si>
  <si>
    <t>9464</t>
  </si>
  <si>
    <t>딱지머름</t>
  </si>
  <si>
    <t>머름대와 머름중방 사이를 긴 널로 막아낸 것</t>
  </si>
  <si>
    <t>9465</t>
  </si>
  <si>
    <t>딱지소로</t>
  </si>
  <si>
    <t>한쪽 면에 붙인 장식 소로.</t>
  </si>
  <si>
    <t>9467</t>
  </si>
  <si>
    <t>딴솥부뚜막</t>
  </si>
  <si>
    <t>솥을 걸고 불을 때서 연기가 직접 굴뚝으로 바져나가도록 만든 부뚜막.</t>
  </si>
  <si>
    <t>9468</t>
  </si>
  <si>
    <t>딴혀</t>
  </si>
  <si>
    <t>spline, feather</t>
  </si>
  <si>
    <t>널빤지를 서로 맞추기 위하여 널빨지 옆 면을 암장부 모양으로 기다랗게 홈을 낸 것</t>
  </si>
  <si>
    <t>9469</t>
  </si>
  <si>
    <t>가스용접봉</t>
  </si>
  <si>
    <t>gas welding rod</t>
  </si>
  <si>
    <t>가스용접에 사용되는 금속 용접봉으로 가스 용가봉이라고도 한다. 보통 비피복 용접봉이 사용된다. 화학성분은 용접 중의 성분과 성질의 변화를 보정할 수 있게 되어 있으며, 적절한 가스용접을 하면 상당한 강도와 연성이 우수한 용접금속(용착금속)을 얻을 수 있다.</t>
  </si>
  <si>
    <t>947</t>
  </si>
  <si>
    <t>딴혀 장부</t>
  </si>
  <si>
    <t>딴혀쪽매 맞춤을 위하여 널빤지에 끼워 넣는 기다란 나무쪽.</t>
  </si>
  <si>
    <t>9470</t>
  </si>
  <si>
    <t>딴혀 쪽매</t>
  </si>
  <si>
    <t>spline joint</t>
  </si>
  <si>
    <t>널빤지를 이어 붙이는 방법 중의 하나로서, 끝에 암장부 모양으로 기다랗게 홈이 파인 두 장의 널빤지를 홈의 크기에 맞는 기다란 나무쪽(=딴혀장부)으로 끼워넣어 접합하는 방법</t>
  </si>
  <si>
    <t>9471</t>
  </si>
  <si>
    <t>딴혀연귀</t>
  </si>
  <si>
    <t>miter joint with spline, -燕口</t>
  </si>
  <si>
    <t>맞연귀로 맞추어 댄 후 딴 혀를 끼워넣어 고정하는 것</t>
  </si>
  <si>
    <t>9472</t>
  </si>
  <si>
    <t>딴혀쪽매</t>
  </si>
  <si>
    <t>딴혀를 사용하여 연결하는 널판.</t>
  </si>
  <si>
    <t>9474</t>
  </si>
  <si>
    <t>site grading, grading, leveling, 地均</t>
  </si>
  <si>
    <t>① 지면을 평평하게 고르는 일. ② ⇨고르기.</t>
  </si>
  <si>
    <t>9475</t>
  </si>
  <si>
    <t>땅고름</t>
  </si>
  <si>
    <t>grading； leveling</t>
  </si>
  <si>
    <t>지면을 평탄하게 골라서 잘 처리한 다음 고운 흙을 뿌려서 보행에 적합할 정도로 다져주는 것. →정지.</t>
  </si>
  <si>
    <t>9476</t>
  </si>
  <si>
    <t>땅깎기</t>
  </si>
  <si>
    <t>땅을 깎아서 도로‧철도‧공장대지 등을 구성하거나 흙쌓기용 흙을 얻기 위해 토취장(土取場)의 흙을 깎는 일.</t>
  </si>
  <si>
    <t>9478</t>
  </si>
  <si>
    <t>땅다짐</t>
  </si>
  <si>
    <t>기둥이나 바닥 대공을 받치는 초석을 올려놓는 깬돌이나 소나무를 다져주는 작업.</t>
  </si>
  <si>
    <t>9479</t>
  </si>
  <si>
    <t>땅파기</t>
  </si>
  <si>
    <t>digging, 堀土</t>
  </si>
  <si>
    <t>① 기초를 축조하기 위해 지반을 파내는 것을 기초파기 또는 땅파기라고 하고 설계도에 따라 기초의 너비와 깊이를 수평틀에서 재어 정확하게 소요 깊이까지 파냄. ② ⇨기초파기(＝).</t>
  </si>
  <si>
    <t>9480</t>
  </si>
  <si>
    <t>때림끌</t>
  </si>
  <si>
    <t>자루 위에 쇠로 만든 가락지가 있어서 깊은 구멍을 팔 때 쓰는 끌의 한 가지.</t>
  </si>
  <si>
    <t>9481</t>
  </si>
  <si>
    <t>때림도끼</t>
  </si>
  <si>
    <t>볼이 좁고 자루가 길어 굵은 장작이나 뗏목을 패는 도끼.</t>
  </si>
  <si>
    <t>9482</t>
  </si>
  <si>
    <t>때움질</t>
  </si>
  <si>
    <t>땜질의 원말.</t>
  </si>
  <si>
    <t>9483</t>
  </si>
  <si>
    <t>땜납</t>
  </si>
  <si>
    <t>solder</t>
  </si>
  <si>
    <t>① 금속접합용으로 용융점이 낮고 융착성이 좋은 납과 주석의 합금. ② KS D 6704. ③ 접합하려고 하는 금속의 용융점보다 낮은 온도에서 녹고 유동성이 좋은 것으로 주석 90%의 것이 가장 좋음. ④ 배합 비율에 따라 용융점‧인장강도‧전기저항 등의 성질이 달라지며 융점은 대개 180～320℃. ⑤ 배선에는 주석 60%, 용융점 188℃의 것을 사용하고 속에 플럭스가 든 것이 좋으며, 알루미늄의 접착에 알루미늄 솔더가 쓰임. 종류:연납(⇦)과 경납(⇦).</t>
  </si>
  <si>
    <t>9485</t>
  </si>
  <si>
    <t>땜납가락지이음</t>
  </si>
  <si>
    <t>동관 등을 이을 때 놋쇠엘보 안에 땜납 가락지가 있어 동관 등을 연결하고 외부에서 열을 주어 땜질하여 잇는 것.</t>
  </si>
  <si>
    <t>9486</t>
  </si>
  <si>
    <t>땜인두</t>
  </si>
  <si>
    <t>⇨납땜인두(＝).</t>
  </si>
  <si>
    <t>9487</t>
  </si>
  <si>
    <t>땜자갈</t>
  </si>
  <si>
    <t>⇨틈막이 자갈(＝).</t>
  </si>
  <si>
    <t>9488</t>
  </si>
  <si>
    <t>가스의 종류</t>
  </si>
  <si>
    <t>①도시에서 주로 쓰이는 가스(도시가스)의 종류에는 천연가스와 인공가스(제조가스)로 대별, 천연은 지역적으로 쓰이는 곳이 있긴 하나 별무(別無)이고, 인공가스가 많이 쓰임. ② 종류-1. 천연가스, 2.인공가스－1)프로판가스-가장 많이 쓰임. 2)석탄가스-대부분. 3)발생로 가스. 4)수성가스. 5)아세틸렌가스. 6)오일가스. ③ ⇨도시가스. ④ ＝가스연료의 종류.</t>
  </si>
  <si>
    <t>949</t>
  </si>
  <si>
    <t>땜질</t>
  </si>
  <si>
    <t>⇨납땜(＝).</t>
  </si>
  <si>
    <t>9490</t>
  </si>
  <si>
    <t>땜질 인두</t>
  </si>
  <si>
    <t>soldering iron</t>
  </si>
  <si>
    <t>땜납을 사용해서 금속을 서로 접속할깨 땜납을 용융시키기 위해 사용하는 공구.</t>
  </si>
  <si>
    <t>9491</t>
  </si>
  <si>
    <t>떠오름</t>
  </si>
  <si>
    <t>도장의 결합으로서 재료의 건조과정에서 희게 뜨는 현상.</t>
  </si>
  <si>
    <t>9493</t>
  </si>
  <si>
    <t>떠옮김</t>
  </si>
  <si>
    <t>목조 건물을 뜯지 않고 그대로 다른 위치에 옮겨 세우는 일</t>
  </si>
  <si>
    <t>기문당68.9%</t>
  </si>
  <si>
    <t>9495</t>
  </si>
  <si>
    <t>떡갈나무</t>
  </si>
  <si>
    <t>oak, 樫, 檞</t>
  </si>
  <si>
    <t>① 너도밤나무과의 낙엽교목(활엽수). ② 비중 0.82, 압축강도 459kg/cm², 휨강도 786kg/cm², 전단강도 79kg/cm². ③ 나뭇결이 거칠고, 단단하며, 무겁고, 가공이 힘듦. ④ 건축재‧가구재‧기구재‧쇄기 등으로 쓰임.</t>
  </si>
  <si>
    <t>9497</t>
  </si>
  <si>
    <t>떨공이</t>
  </si>
  <si>
    <t>monkey, ram, drop hammer</t>
  </si>
  <si>
    <t>①말뚝박기에 쓰이는 공이. ② 지름 45mm 정도의 쇠막대기 또는 철관을 심대(心棒, rod)로 쓰고, 공이는 소요중량(300～600kg)의 것을 쓰며, 그 한가운데는 심대구멍이 있어 심대를 오르내리게 로프를 매게 되어 있음. ③ 로프는 윈치(winch)로 당겨 공이를 끌어올려 자유낙하로 말뚝을 쳐 박음. ④ ⇨드롭해머(＝).</t>
  </si>
  <si>
    <t>9499</t>
  </si>
  <si>
    <t>Aa</t>
  </si>
  <si>
    <t>유량 계수 a와 개구 면적 A의 곱이며 같은 압력차가 있는 경우에 공기가 흐르기 쉬운지를 표시하는 지표. 종합 실효 개구 면적으로 일컬어질 때도 있다. 주택 등의 기밀 정도를 aA로 표시할 때도 있다.</t>
  </si>
  <si>
    <t>95</t>
  </si>
  <si>
    <t>떨기나무</t>
  </si>
  <si>
    <t>shrubby tree</t>
  </si>
  <si>
    <t>높이가 2m 이내이고 주줄기가 분명하지 않으며 밑동이나 땅속 부분에서부터 줄기가 갈라져 나는 나무.</t>
  </si>
  <si>
    <t>9500</t>
  </si>
  <si>
    <t>떫이칠</t>
  </si>
  <si>
    <t>목재 방부재로, 떫은 감에서 짜낸 도료</t>
  </si>
  <si>
    <t>9501</t>
  </si>
  <si>
    <t>떼어쌓기</t>
  </si>
  <si>
    <t>raking bond, recess bond</t>
  </si>
  <si>
    <t>① 서로 맞닿게 되는 벽을 다같이 쌓지 못하거나 또는 공사관계로 그 일부를 쌓지 못하게 될 때에는 나중에 쌓을 벽의 벽돌을 먼저 쌓은 벽돌 벽에 물려 통줄눈이 생기지 않도록 하기 위하여 먼저 쌓은 벽돌 벽의 일부를 들여놓는 쌓기. ② 1/4B 깊이, 한켜걸름으로 들여놓는 법(켜걸름 들여쌓기)(⇦)과 층단으로 떼어놓는 법(층단 떼어쌓기)(⇦)이 있음.</t>
  </si>
  <si>
    <t>9502</t>
  </si>
  <si>
    <t>뗀돌</t>
  </si>
  <si>
    <t>rubble quarry stone, 荒石</t>
  </si>
  <si>
    <t>채석장에서 까낸 돌을 대강 크기로 갈라낸 돌.</t>
  </si>
  <si>
    <t>9503</t>
  </si>
  <si>
    <t>뗏목</t>
  </si>
  <si>
    <t>raft</t>
  </si>
  <si>
    <t>산에서 벌목하여 강물에 띄워 내려온 나무.</t>
  </si>
  <si>
    <t>9504</t>
  </si>
  <si>
    <t>뗏목 붙임</t>
  </si>
  <si>
    <t>바닥판 등을 붙이는 방법의 하나. 판의 길이 방향의 접합부를 조금씩 엇갈리게 붙이는 것. 또는 붙여진 상태</t>
  </si>
  <si>
    <t>9506</t>
  </si>
  <si>
    <t>뗏목기초</t>
  </si>
  <si>
    <t>grillage footing</t>
  </si>
  <si>
    <t>① 깊은 개흙 같은 진창에서 도저히 제바닥까지 도달하기 어려울 때에, 기초 면적을 넓히려고 만든 일종의 뜬기초. ② 내구성 있는 소나무‧밤나무‧측백나무 등으로 뗏목 같이 세로 가로 짜서 건축물을 받치는 것이고, 목재는 상수면 이하에 설치. 그래도 불안전하므로 널말뚝을 박아서 이동을 방지하든지, 말뚝을 박아서 그 위에 설치하기도 함. ③ ＝뗏목 푸팅.</t>
  </si>
  <si>
    <t>9507</t>
  </si>
  <si>
    <t>뗏일</t>
  </si>
  <si>
    <t>embankment work</t>
  </si>
  <si>
    <t>① 둑이나 제방을 보호하기 위하여 떼를 입히는 일. ② 평떼와 줄떼로 분류.</t>
  </si>
  <si>
    <t>9508</t>
  </si>
  <si>
    <t>뗏장</t>
  </si>
  <si>
    <t>sod, turf</t>
  </si>
  <si>
    <t>흙을 붙여 떠낸 잔디의 조각.</t>
  </si>
  <si>
    <t>9509</t>
  </si>
  <si>
    <t>가스저장탱크</t>
  </si>
  <si>
    <t>gas-storage tank</t>
  </si>
  <si>
    <t>가스를 저장하는 탱크.</t>
  </si>
  <si>
    <t>951</t>
  </si>
  <si>
    <t>뙈새집</t>
  </si>
  <si>
    <t>안마당이 아주 작게 된 ㅁ자집을 부르는 사투리.</t>
  </si>
  <si>
    <t>9510</t>
  </si>
  <si>
    <t>뙤창</t>
  </si>
  <si>
    <t>small window, -窓</t>
  </si>
  <si>
    <t>작은 창.</t>
  </si>
  <si>
    <t>9511</t>
  </si>
  <si>
    <t>뚫은 장부</t>
  </si>
  <si>
    <t>(=내다지 장부.)</t>
  </si>
  <si>
    <t>9513</t>
  </si>
  <si>
    <t>뚱딴지</t>
  </si>
  <si>
    <t>옛날 한옥 등에서 전선을 지탱하고 절연하기 위하여 전봇대에 다는 기구.</t>
  </si>
  <si>
    <t>9514</t>
  </si>
  <si>
    <t>뜀용접</t>
  </si>
  <si>
    <t>running welding</t>
  </si>
  <si>
    <t>뛰면서 용접하는 것과 같은 조잡한 용접.</t>
  </si>
  <si>
    <t>9515</t>
  </si>
  <si>
    <t>뜨임</t>
  </si>
  <si>
    <t>강의 내부 응력을 없애기 위해 일정 온도로 가열 후 공기 중에서 냉각 시키는 방법</t>
  </si>
  <si>
    <t>9516</t>
  </si>
  <si>
    <t>뜬 구조</t>
  </si>
  <si>
    <t>floating construction</t>
  </si>
  <si>
    <t>진동을 차단하기 위해 방진 고무 등의 탄성체에 의해 차단 대상을 구조적으로 뜨게 해서 지지해 주는 구조. ⇨뜬 바닥, 방음바닥.</t>
  </si>
  <si>
    <t>9517</t>
  </si>
  <si>
    <t>뜬 기초</t>
  </si>
  <si>
    <t>floating foundation</t>
  </si>
  <si>
    <t>기초굴착을 위한 터파기로 감소되는 흙의 중량과 건물 하중이 균형을 이루도록 함으로써, 지중응력의 증가를 방지하여 구조물의 침하를 억제하는 기초 형식.</t>
  </si>
  <si>
    <t>9518</t>
  </si>
  <si>
    <t>뜬 바닥</t>
  </si>
  <si>
    <t>floating floor</t>
  </si>
  <si>
    <t>뜬 구조의 일종. 방진 고무나 유리솜 등의 방진 재료에 의해 지지한 바닥. ⇨이중 바닥, 방음 바닥.</t>
  </si>
  <si>
    <t>9519</t>
  </si>
  <si>
    <t>가스전</t>
  </si>
  <si>
    <t>gas cock</t>
  </si>
  <si>
    <t>가스콕. 각종 가스 기기에 접속하기 위한 가스 공급구로서 가스 공급관의 단말에 설치되는 개폐전.</t>
  </si>
  <si>
    <t>952</t>
  </si>
  <si>
    <t>뜬구름</t>
  </si>
  <si>
    <t>clouds</t>
  </si>
  <si>
    <t>실용적이 크고 천장이 높은 음악당 등에서 직접 소리에 대한 초기 반사음의 지연을 줄이기 위해 천장에 매단 반사판.</t>
  </si>
  <si>
    <t>9520</t>
  </si>
  <si>
    <t>뜬기초</t>
  </si>
  <si>
    <t>주위 벽 둘레에 남긴 기초판을 이어내고, 가새 등으로 임시 보강하며 불필요한 부분을 철거하여 지하실 구축을 완료하는 지하실 기초.</t>
  </si>
  <si>
    <t>9521</t>
  </si>
  <si>
    <t>뜬도리</t>
  </si>
  <si>
    <t>浮道理</t>
  </si>
  <si>
    <t>순각판 등을 사용하지 않고 내보이는 도리</t>
  </si>
  <si>
    <t>9522</t>
  </si>
  <si>
    <t>뜬돌</t>
  </si>
  <si>
    <t>floating rock</t>
  </si>
  <si>
    <t>큰 바위나 돌이 느슨하게 ｢땅깎기｣부분 비탈면에 박혀 있어서 후일에 빠져나오기 쉬운 돌.</t>
  </si>
  <si>
    <t>9523</t>
  </si>
  <si>
    <t>뜬보</t>
  </si>
  <si>
    <t>浮梁, 中宗梁</t>
  </si>
  <si>
    <t>천장을 설치하지 않아 아래서 전체가 노출된 보.</t>
  </si>
  <si>
    <t>9524</t>
  </si>
  <si>
    <t>뜬장여</t>
  </si>
  <si>
    <t>浮長舌</t>
  </si>
  <si>
    <t>도리를 바로 받히는 장여 밑에서 간격을 두고 설치된 방형 단면의 가로 부재.</t>
  </si>
  <si>
    <t>9525</t>
  </si>
  <si>
    <t>浮昌枋</t>
  </si>
  <si>
    <t>종도리 밑에 있는 대공 또는 동자주 사이를 건너지른 창방.</t>
  </si>
  <si>
    <t>9526</t>
  </si>
  <si>
    <t>뜰</t>
  </si>
  <si>
    <t>yard, court-yard, garden, 庭</t>
  </si>
  <si>
    <t>실제로는 양자 사이에 다소의 뉘앙스의 차가 있다. 뜰은 원래 평탄한 정지된 토지를 의미하고, 정원은 둘러싸인 토지 및 식물의 존재가 주요한 요소이다.</t>
  </si>
  <si>
    <t>9527</t>
  </si>
  <si>
    <t>가스절단</t>
  </si>
  <si>
    <t>gas cutting, gas cutting off, burning cut, -絶斷</t>
  </si>
  <si>
    <t>① 금속의 일부를 가스 예열불꽃으로 가열하여 연소 온도가 되었을 때, 순도가 높은 고압 산소를 분출시켜 금속과 산소의 급격한 화학반응이 일어나는 것을 이용하는 절단방법. ② 산소 아세틸렌을 사용하는 방법이 가장 많이 이용. ③ 절단 시에는 반드시 절단용 토치를 사용.</t>
  </si>
  <si>
    <t>953</t>
  </si>
  <si>
    <t>뜰집</t>
  </si>
  <si>
    <t>ㅁ자형 평면의 집으로 건물 안쪽에 마당이 있는 형식</t>
  </si>
  <si>
    <t>9531</t>
  </si>
  <si>
    <t>뜸집</t>
  </si>
  <si>
    <t>hut</t>
  </si>
  <si>
    <t>지붕을 띠, 부들, 뜸 등으로 이어 만든 움집</t>
  </si>
  <si>
    <t>9533</t>
  </si>
  <si>
    <t>띄어쌓기</t>
  </si>
  <si>
    <t>racking</t>
  </si>
  <si>
    <t>벽돌쌓기에서 벽면 중간부를 함께 쌓을 수 없을 때에 벽돌을 나중에 물려 쌓을 수 있도록 한켜걸름으로 들여쌓거나 층단을 지어 쌓는 것.</t>
  </si>
  <si>
    <t>9534</t>
  </si>
  <si>
    <t>띄우게</t>
  </si>
  <si>
    <t>① 부력을 보조하기 위한 부유구조물. ② 물 위에서 물건이나 지점 등을 표시하기 위해 사용하는 작은 부유물.</t>
  </si>
  <si>
    <t>9535</t>
  </si>
  <si>
    <t>띔심용접</t>
  </si>
  <si>
    <t>intermittent seam welding</t>
  </si>
  <si>
    <t>심임 용접을 할 때에 보통 롤러 전극판을 연속적으로 회전시키는 방법 대신에 단속적(斷續的)으로 회전시키면서 정지 순간에 전류를 통전하여 용접을 하는 방법.</t>
  </si>
  <si>
    <t>9536</t>
  </si>
  <si>
    <t>띔용접</t>
  </si>
  <si>
    <t>intermittentwelding</t>
  </si>
  <si>
    <t>용접비드를 일정한 간격으로 띄엄띄엄 하는 용접방법.</t>
  </si>
  <si>
    <t>9537</t>
  </si>
  <si>
    <t>띔필렛용접</t>
  </si>
  <si>
    <t>intermittent fillet weld</t>
  </si>
  <si>
    <t>띄엄띄엄 간격을 두고 용접한 필렛이음.</t>
  </si>
  <si>
    <t>9538</t>
  </si>
  <si>
    <t>띠강</t>
  </si>
  <si>
    <t>band steel; strap steel</t>
  </si>
  <si>
    <t>긴 띠 모양으로 열간 압연한 강판. 두께 0.6~6mm. 너비 20~1800mm가 있고, 강관, 경량 형강 등의 제조에 사용한다. → 띠판, 평강.</t>
  </si>
  <si>
    <t>9539</t>
  </si>
  <si>
    <t>가스절단기</t>
  </si>
  <si>
    <t>gas cutting machine, -切斷機</t>
  </si>
  <si>
    <t>① 가스 절단에 쓰이는 기기. ② 수동‧반자동‧자동‧평행절단기등.</t>
  </si>
  <si>
    <t>954</t>
  </si>
  <si>
    <t>띠강①</t>
  </si>
  <si>
    <t>strip steel, 帶鋼</t>
  </si>
  <si>
    <t>① 용접의 경우, 플럭스 내포식 와이어를 만들 때 사용하는 띠 모양으로 된 얇은 강. ② 플럭스 입 와이어의 금속부분을 형성.</t>
  </si>
  <si>
    <t>9540</t>
  </si>
  <si>
    <t>띠강②</t>
  </si>
  <si>
    <t>band iron, 帶鋼</t>
  </si>
  <si>
    <t>① 열간압연(熱間壓延)으로 만든 띠 모양의 강재(鋼材)로 보통은 코일 모양으로 말림. ② 두께 3mm 이하, 너비 500mm 이하가 보통임. ③ 광폭(廣幅)띠강과 협폭(狹幅)띠강으로 나뉨. 흔히 협폭을 이름. 강관(鋼管), 경량형강(輕量形鋼) 등과 자동차 부분품‧전기기기(機器) 부분품‧가정용품‧농기구‧건축용 부속품 등에 쓰임.</t>
  </si>
  <si>
    <t>9541</t>
  </si>
  <si>
    <t>띠근</t>
  </si>
  <si>
    <t>hoop； tie hoop</t>
  </si>
  <si>
    <t>① 철근콘크리트조에서 기둥의 주근을 보강하며, 좌굴을 방지하고 간격유지 등을 위하여 주근에 직교하여 설치하는 철근. ② =띠철근.</t>
  </si>
  <si>
    <t>9543</t>
  </si>
  <si>
    <t>띠기둥</t>
  </si>
  <si>
    <t>tied column, hoop column</t>
  </si>
  <si>
    <t>① 철근콘크리트기둥에서 띠철근(帶筋, hoop)을 휨방향 보조철근으로 사용한 기둥. ② 주근의 둘레에 감는 띠철근(hoop)을 사용한 기둥.</t>
  </si>
  <si>
    <t>9545</t>
  </si>
  <si>
    <t>띠방</t>
  </si>
  <si>
    <t>帶方</t>
  </si>
  <si>
    <t>① 판장에 가로 댄 띠 모양의 재목. ② ⇨띳장(＝).</t>
  </si>
  <si>
    <t>9546</t>
  </si>
  <si>
    <t>띠살문</t>
  </si>
  <si>
    <t>帶箭門</t>
  </si>
  <si>
    <t>세살문.</t>
  </si>
  <si>
    <t>9547</t>
  </si>
  <si>
    <t>띠살창</t>
  </si>
  <si>
    <t>가는 살을 세로로 촘촘히 대고 가로를 윗부분, 중앙부분, 아랫부분에 3개 혹은 5개씩 건너댄 창</t>
  </si>
  <si>
    <t>9548</t>
  </si>
  <si>
    <t>가스켓</t>
  </si>
  <si>
    <t>⇨개스킷</t>
  </si>
  <si>
    <t>955</t>
  </si>
  <si>
    <t>띠상 개발</t>
  </si>
  <si>
    <t>ribbon development</t>
  </si>
  <si>
    <t>도시계획도로 또는 해안선을 따라 길게 펼쳐진 선형도시 및 선형거리 개발</t>
  </si>
  <si>
    <t>9550</t>
  </si>
  <si>
    <t>띠상 도시</t>
  </si>
  <si>
    <t>belt city</t>
  </si>
  <si>
    <t>도시계획도로 또는 해안선을 따라 길게 펼쳐진 선형도시</t>
  </si>
  <si>
    <t>9551</t>
  </si>
  <si>
    <t>띠쇠</t>
  </si>
  <si>
    <t>strap, 帶鐵</t>
  </si>
  <si>
    <t>① 얇고 긴 직사각형 판 철물. ② 접합부 보강을 위해 쓰임. 볼트나 못으로 고정시켜서 사용한다. 단척 철물이라고도 함. ③ 띠 모양으로 된 이음 철물이다.</t>
  </si>
  <si>
    <t>9552</t>
  </si>
  <si>
    <t>띠열장붙임</t>
  </si>
  <si>
    <t>butterflyjoint</t>
  </si>
  <si>
    <t>거멀쪽매.</t>
  </si>
  <si>
    <t>9553</t>
  </si>
  <si>
    <t>띠자</t>
  </si>
  <si>
    <t>줄자.</t>
  </si>
  <si>
    <t>9554</t>
  </si>
  <si>
    <t>띠장</t>
  </si>
  <si>
    <t>흙막이 벽에 작용하는 토압을 균등하게 받아 버팀대에 전달하기 위해 흙막이 벽에 대는 가로부재</t>
  </si>
  <si>
    <t>9555</t>
  </si>
  <si>
    <t>띠장널문</t>
  </si>
  <si>
    <t>띠장을 대고 널을 박아 만든 문</t>
  </si>
  <si>
    <t>9557</t>
  </si>
  <si>
    <t>띠장문</t>
  </si>
  <si>
    <t>wooden gate, 帶杖門</t>
  </si>
  <si>
    <t>널 또는 문울거미에 띠장으로 고정시킨 문</t>
  </si>
  <si>
    <t>9558</t>
  </si>
  <si>
    <t>가스탱크</t>
  </si>
  <si>
    <t>gas tank, gas holder</t>
  </si>
  <si>
    <t>가스를 저장해 두는 원통형의 큰 탱크.</t>
  </si>
  <si>
    <t>956</t>
  </si>
  <si>
    <t>띠철</t>
  </si>
  <si>
    <t>flat bar, band steel, strap steel, 帶鐵</t>
  </si>
  <si>
    <t>① 두께 0.6～6mm, 너비 20～200mm의 길게 제조된 철판. ② 두루마리로 제조되기도 함. ③ ⇨띠쇠(＝).</t>
  </si>
  <si>
    <t>9560</t>
  </si>
  <si>
    <t>띠철근</t>
  </si>
  <si>
    <t>tie bar, hoop, 帶鐵筋</t>
  </si>
  <si>
    <t>① 축방향 철근을 소정의 간격마다 둘러싼 가로방향의 보조철근. ② 콘크리트의 가로방향 변형을 방지하여 압축응력을 증가시키는 역할을 함.</t>
  </si>
  <si>
    <t>9561</t>
  </si>
  <si>
    <t>띠철근기둥</t>
  </si>
  <si>
    <t>⇨대철근기둥(＝).</t>
  </si>
  <si>
    <t>9562</t>
  </si>
  <si>
    <t>띠톱</t>
  </si>
  <si>
    <t>band saw, 帶鋸</t>
  </si>
  <si>
    <t>①둥근 톱으로 켤 수 없는 큰 목재를 켤 때나 직선 이외의 곡선으로 자를 때에 쓰이는 기계톱. ②곡선의 커브에 따라 날폭이 다른데, 톱날이 얇으므로 재료의 손실도 적다. 띠톱은 위아래의 톱바퀴에 톱날을 끼운 다음, 이것을 회전시켜 테이블 위의 목재를 밀어서 켜 나가도록 되어 있다. 위의 톱바퀴는 핸들을 조정하여 오르내리게 할 수 있도록 되어 있고, 또 테이블도 필요에 따라 경사지게 할 수 있도록 되어 있음. ③ 톱바퀴의 회전수는 1분간에 450 ～600회 정도임. ④ ⇨띠톱기계.</t>
  </si>
  <si>
    <t>9563</t>
  </si>
  <si>
    <t>띠톱기계</t>
  </si>
  <si>
    <t>band sawing machine, 帶鋸機械</t>
  </si>
  <si>
    <t>① 환상의 띠톱을 회전시켜 목재 또는 금속을 절단하는 기계. ② 목공용과 금속절단용이 있음. ③ ⇨기계실톱. ④ ⇨띠톱(＝).</t>
  </si>
  <si>
    <t>9564</t>
  </si>
  <si>
    <t>띠판</t>
  </si>
  <si>
    <t>tie plate, 帶板</t>
  </si>
  <si>
    <t>① 형강을 사용한 조립부재에서 압축재 · 인장재의 양단 또는 중간에 각 부재를 연결하기 위해 배치된 직사각형 모양의 강판. ② 타이플레이트(=). ③ ⇨띠강.</t>
  </si>
  <si>
    <t>9566</t>
  </si>
  <si>
    <t>가스파이프</t>
  </si>
  <si>
    <t>⇨가스관(＝).</t>
  </si>
  <si>
    <t>957</t>
  </si>
  <si>
    <t>띠판보</t>
  </si>
  <si>
    <t>open web girder</t>
  </si>
  <si>
    <t>조립보(철골보)(⇦)의 하나.</t>
  </si>
  <si>
    <t>9571</t>
  </si>
  <si>
    <t>띠형기초</t>
  </si>
  <si>
    <t>9572</t>
  </si>
  <si>
    <t>띳집</t>
  </si>
  <si>
    <t>imperata-thatched house, house with thatched roof, 茅屋</t>
  </si>
  <si>
    <t>뜸집.</t>
  </si>
  <si>
    <t>9574</t>
  </si>
  <si>
    <t>라나이</t>
  </si>
  <si>
    <t>lanai</t>
  </si>
  <si>
    <t>하와이언(Hawaiian) 개념으로 발코니나 스페인식 주택 앞뜰의 정원(Patio), 테라스가 있어 강이나 바닷가를 조망할 수 있는 주로 리조트 호텔(Resort Hotel)에서 볼 수 있는 객실형태이다.</t>
  </si>
  <si>
    <t>9576</t>
  </si>
  <si>
    <t>라돈</t>
  </si>
  <si>
    <t>Radon</t>
  </si>
  <si>
    <t>우라늄 계열의 방사성 가스. 라듐(Ra 226)의 붕괴에 의해 생긴다. 다시 α선을 내어 붕괴(α 붕괴)해서 라돈 딸핵종을 형성한다. 납에 이르러 안정된 원소가 된다.</t>
  </si>
  <si>
    <t>9577</t>
  </si>
  <si>
    <t>라돈 딸핵종</t>
  </si>
  <si>
    <t>라돈의 붕괴에 의해 생기는 방사성 원소를 일컫는다. 그들 가운데 반감기가 짧은 Ra, A, B, C’는 단수명 딸핵종이라 일컬어지며, 폐 속으로 들어가 폐암의 리스크를 높인다.</t>
  </si>
  <si>
    <t>9578</t>
  </si>
  <si>
    <t>라디안</t>
  </si>
  <si>
    <t>radian</t>
  </si>
  <si>
    <t>각도의 단위(rad). 1rad는 반지름과 같은 길이의 원호 중심에 대한 각도로 57.29578°이다.</t>
  </si>
  <si>
    <t>9579</t>
  </si>
  <si>
    <t>가스파이프이음</t>
  </si>
  <si>
    <t>⇨가스관 이음(＝).</t>
  </si>
  <si>
    <t>958</t>
  </si>
  <si>
    <t>라디얼블로워</t>
  </si>
  <si>
    <t>radial blower</t>
  </si>
  <si>
    <t>① 방사형 날개로 된 송풍기의 한 가지. ② 다익 송풍기에 비해 이용되는 용도가 넓고 날개의 구조 및 강도가 높고 고속회전이 가능하지만 소음이 크고 효율이 50～65% 정도.</t>
  </si>
  <si>
    <t>9580</t>
  </si>
  <si>
    <t>라디에이션힘</t>
  </si>
  <si>
    <t>radiation force</t>
  </si>
  <si>
    <t>라디에이션유체력 항 참조</t>
  </si>
  <si>
    <t>9582</t>
  </si>
  <si>
    <t>라디에이터</t>
  </si>
  <si>
    <t>⇨방열기(＝).</t>
  </si>
  <si>
    <t>9583</t>
  </si>
  <si>
    <t>라디에이터그리드</t>
  </si>
  <si>
    <t>⇨방열기격자(＝).</t>
  </si>
  <si>
    <t>9584</t>
  </si>
  <si>
    <t>라디에이터니플</t>
  </si>
  <si>
    <t>⇨방열기니플(＝).</t>
  </si>
  <si>
    <t>9585</t>
  </si>
  <si>
    <t>라디에이터밸브</t>
  </si>
  <si>
    <t>radiator valve</t>
  </si>
  <si>
    <t>⇨방열기밸브(＝).</t>
  </si>
  <si>
    <t>9586</t>
  </si>
  <si>
    <t>라디에이터트랩</t>
  </si>
  <si>
    <t>⇨방열기트랩(＝).</t>
  </si>
  <si>
    <t>9587</t>
  </si>
  <si>
    <t>가스퍼저</t>
  </si>
  <si>
    <t>gas purger</t>
  </si>
  <si>
    <t>① 응축기나 수액기에 남아있는 불응축 가스를 냉각하여 냉매를 회수하고 공기만을 배출하는 장치. ② 암모니아 냉동장치‧터보 냉동기에 가능하면 사용.</t>
  </si>
  <si>
    <t>959</t>
  </si>
  <si>
    <t>라마탑</t>
  </si>
  <si>
    <t>Lamaistic pagoda</t>
  </si>
  <si>
    <t>13세기 티벳에서 유래한 탑으로 중국으로 전파되어 고려 말, 조선 초에 다수 건립되었음.</t>
  </si>
  <si>
    <t>9591</t>
  </si>
  <si>
    <t>라메시움신전</t>
  </si>
  <si>
    <t>Ramesseum temple, -神殿</t>
  </si>
  <si>
    <t>람세스를 기념하기 위한 신전.</t>
  </si>
  <si>
    <t>9592</t>
  </si>
  <si>
    <t>라메의 상수</t>
  </si>
  <si>
    <t>Lame's constants</t>
  </si>
  <si>
    <t>선형탄성이론에서 균일하고 등방성 재료의 2개의 탄성 상수 λ, μ</t>
  </si>
  <si>
    <t>9593</t>
  </si>
  <si>
    <t>라멘</t>
  </si>
  <si>
    <t>Rahmen(독), rigid frame</t>
  </si>
  <si>
    <t>구조 부재의 절점, 즉 결합부가 결합되어 있는 골조로서 인장재, 압축재, 휨재가 모두 결합된 형식으로 된 구조물.</t>
  </si>
  <si>
    <t>9595</t>
  </si>
  <si>
    <t>라멜라 돔</t>
  </si>
  <si>
    <t>lamella dome</t>
  </si>
  <si>
    <t>정점에서 주변으로 가는 방사형태나 나선형태의 호에 원주 방향의 이음재를 붙여서, 2방향 또는 3방향의 그물망을 구성하는 형식의 래티스 돔.</t>
  </si>
  <si>
    <t>9596</t>
  </si>
  <si>
    <t>라멜라 티어</t>
  </si>
  <si>
    <t>lamella tear</t>
  </si>
  <si>
    <t>강판의 두께 방향으로 찟어짐이 발생하는 현상</t>
  </si>
  <si>
    <t>9597</t>
  </si>
  <si>
    <t>라벤나모자이크</t>
  </si>
  <si>
    <t>ravenna mosaic</t>
  </si>
  <si>
    <t>① 모자이크 붙이기 공사에 있어서 에나멜 모자이크의 하나로 베니션 모자이크의 진화임. ② ｢라벤나｣는 이탈리아의 피렌체 동북쪽에 있는 옛 도시임.</t>
  </si>
  <si>
    <t>9598</t>
  </si>
  <si>
    <t>라벤슈타인의 법칙</t>
  </si>
  <si>
    <t>Ravenstein's law</t>
  </si>
  <si>
    <t>두 지역사이의 인구 이동률은 거리에 반비례한다는 이론으로 대부분 이동은 거리가 가까운 지역에서 일어난다는 인구이동과 거리의 상관관계 정립과 지역간의 인구이동은 농촌에서 근처의 소도시로 이동하고 소도시에서 빨리 성장하는 인근도시로 단계적 인구 이동이 발생한다는 이론을 정립한 사회학적 법칙. 그러나 고속도로가 개통되면서 농촌과 대도시의 시간거리가 짧아져 종래의 공간거리는 의미를 잃게 되었고 농촌과 대도시를 연결해 주던 중소도시가 쇠락하면서 의미의 역전현상이 발생함.</t>
  </si>
  <si>
    <t>9599</t>
  </si>
  <si>
    <t>ABS 수지</t>
  </si>
  <si>
    <t>acrylonitrile butadiene styrene resin</t>
  </si>
  <si>
    <t>열가소성 수지의 일종. 단단하고 견고하며, 착색이 되고 광택이 있 는 성형품을 만들 수 있다. 기계적 특성, 전기적 특성, 내약품성이 우수하다.</t>
  </si>
  <si>
    <t>96</t>
  </si>
  <si>
    <t>가스풍로</t>
  </si>
  <si>
    <t>-風爐</t>
  </si>
  <si>
    <t>① 가스를 연소시켜서 조리하는 풍로. ② 외부의 바람을 막는 테두리와 버너로 되어 있음. ③ 버너는 불꽃 구멍이 둥근 것과 홈통 모양의 것이 있으며, 그 위에 뚜껑을 덮어 불꽃을 뚜껑 주위에서 내뿜도록 만든 것도 있음. ④ 노즐에서 내뿜는 가스는 공기관으로 들어온 공기와 혼합관에서 혼합되어 불꽃 구멍에서 연소.</t>
  </si>
  <si>
    <t>960</t>
  </si>
  <si>
    <t>라스</t>
  </si>
  <si>
    <t>lath</t>
  </si>
  <si>
    <t>① 강판이나 철선을 이용하여 그물 모양의 구멍을 뚫거나 망을 만든 것. ② 미장공사의 바탕(plastering)이나 슬레이트를 잇는 데(slating), 타일을 까는 데(tiling), 울타리 철망 등에 쓰임. ③ 라스에는 졸대(wood lath)‧집섬(gypsum)라스‧메탈(metal)라스‧와이어(wire)라스‧리브(rib)라스‧전기용접 철망 등이 있음.</t>
  </si>
  <si>
    <t>9603</t>
  </si>
  <si>
    <t>라스 모르타르 바름</t>
  </si>
  <si>
    <t>mortar finish on metal lathing</t>
  </si>
  <si>
    <t>와이어 라스나 메탈라스를 바탕으로 한 모르타르 마감.</t>
  </si>
  <si>
    <t>9604</t>
  </si>
  <si>
    <t>라스 보드</t>
  </si>
  <si>
    <t>lathing board</t>
  </si>
  <si>
    <t>미장 공사의 바름 바탕에 사용하는 보드. 일반적으로는 석고 라스 보드를 의미한다.</t>
  </si>
  <si>
    <t>9605</t>
  </si>
  <si>
    <t>라스 시트</t>
  </si>
  <si>
    <t>lath sheet</t>
  </si>
  <si>
    <t>아연 철판의 각형 골판 윗면에 메탈 라스를 용접한 것. 주로 모르타르칠의 바탕으로 사용한다.</t>
  </si>
  <si>
    <t>9606</t>
  </si>
  <si>
    <t>라스벽</t>
  </si>
  <si>
    <t>lath wall</t>
  </si>
  <si>
    <t>① 목조건축 또는 경량 철골조에 있어서 철망을 치고 모르타르를 발라 만든 벽. ② ⇨철망벽.</t>
  </si>
  <si>
    <t>9607</t>
  </si>
  <si>
    <t>라스보드</t>
  </si>
  <si>
    <t>lath board</t>
  </si>
  <si>
    <t>①석고보드(⇦) 제품의 하나. ② 보드용 석고플라스터의 바탕재료로써 쓰임. ③ 종래의 졸대 등에 비해 균열이 생기지 않는 방화성이 있는 벽을 신속히 마감할 수 있음. ④ ＝gypsum plank. ※ 미국에서는 보드 라스(board lath)라 함.</t>
  </si>
  <si>
    <t>9608</t>
  </si>
  <si>
    <t>가슴대기드릴</t>
  </si>
  <si>
    <t>①가슴대기를 가슴 또는 배에 대고 핸들을 돌려 구멍을 내는 도구. ② 보통 10mm 이하의 송곳질에 쓰임.</t>
  </si>
  <si>
    <t>961</t>
  </si>
  <si>
    <t>라스프</t>
  </si>
  <si>
    <t>rasp, rasp-cut file</t>
  </si>
  <si>
    <t>① 예리한 삼각형의 펀치로 쪼아 올려 두툴두툴한 작은 돌기로 된 거친 줄. ② 강판의 눈과 같이 눈을 톱니 모양으로 냄. ③ ＝라스프 컷줄. ④ 나무‧납‧가죽 등을 막줄질하는 데 씀. ⑤ ⇨줄의 구분.</t>
  </si>
  <si>
    <t>9612</t>
  </si>
  <si>
    <t>라스프컷줄</t>
  </si>
  <si>
    <t>rasp-cut file</t>
  </si>
  <si>
    <t>⇨라스프(＝).</t>
  </si>
  <si>
    <t>9613</t>
  </si>
  <si>
    <t>라스해머</t>
  </si>
  <si>
    <t>lath hammer</t>
  </si>
  <si>
    <t>①미장도구의 일종. ② 라스를 못박기 할 때 사용하는 것으로서, 해머와 도끼와 못빼기의 역할을 함. ③ ＝lathing hammer＝lathing hatchet＝claw hatchet＝shingling hatchet.</t>
  </si>
  <si>
    <t>9614</t>
  </si>
  <si>
    <t>라싱</t>
  </si>
  <si>
    <t>lathing</t>
  </si>
  <si>
    <t>라스를 붙이는 것, 그리고 ｢붙인 라스 바탕｣의 의미로도 사용.</t>
  </si>
  <si>
    <t>9615</t>
  </si>
  <si>
    <t>라완</t>
  </si>
  <si>
    <t>⇨나왕(＝).</t>
  </si>
  <si>
    <t>9616</t>
  </si>
  <si>
    <t>라왕</t>
  </si>
  <si>
    <t>9617</t>
  </si>
  <si>
    <t>라왕베니어코어난연합판</t>
  </si>
  <si>
    <t>KS F 3112 참조.</t>
  </si>
  <si>
    <t>9618</t>
  </si>
  <si>
    <t>라왕베니어코어프린트합판</t>
  </si>
  <si>
    <t>KSF3106참조.</t>
  </si>
  <si>
    <t>9619</t>
  </si>
  <si>
    <t>가습</t>
  </si>
  <si>
    <t>humidification</t>
  </si>
  <si>
    <t>공기 속의 수증기를 증가시키기 위해 공기 속에 수증기를 직접 분사하든지, 에어 와셔나 노즐을 사용해서 미세한 물방울을 공기 속에 분무하는 것. ↔제습.</t>
  </si>
  <si>
    <t>962</t>
  </si>
  <si>
    <t>라왕베니어코어합판</t>
  </si>
  <si>
    <t>KS F 3101 참조.</t>
  </si>
  <si>
    <t>9620</t>
  </si>
  <si>
    <t>라왕베니어코어합판(수출용)</t>
  </si>
  <si>
    <t>KS F 3102 참조.</t>
  </si>
  <si>
    <t>9621</t>
  </si>
  <si>
    <t>라우드니스</t>
  </si>
  <si>
    <t>loudness</t>
  </si>
  <si>
    <t>⇨소리의 크기(＝).</t>
  </si>
  <si>
    <t>9623</t>
  </si>
  <si>
    <t>라우드니스 레벨</t>
  </si>
  <si>
    <t>⇨소리크기의 레벨(＝).</t>
  </si>
  <si>
    <t>9624</t>
  </si>
  <si>
    <t>라운드아치</t>
  </si>
  <si>
    <t>round arch</t>
  </si>
  <si>
    <t>반원아치.</t>
  </si>
  <si>
    <t>9627</t>
  </si>
  <si>
    <t>라운지</t>
  </si>
  <si>
    <t>공공건물이나 상업용 건물 등에서 안락의자 등을 갖추어, 이용자가 휴식하거나 대화행위 등을 할 수 있는 공간으로, 휴게실 ·담화실 ·응접실 ·대합실 ·사교실 등이 해당된다.</t>
  </si>
  <si>
    <t>9628</t>
  </si>
  <si>
    <t>라이너</t>
  </si>
  <si>
    <t>liner</t>
  </si>
  <si>
    <t>목재와 목재의 틈을 메우거나 소정의 간격을 유지하기 위해 삽입하는 작은 조각.</t>
  </si>
  <si>
    <t>9629</t>
  </si>
  <si>
    <t>가습 장치</t>
  </si>
  <si>
    <t>963</t>
  </si>
  <si>
    <t>라이닝</t>
  </si>
  <si>
    <t>lining</t>
  </si>
  <si>
    <t>금속 표면에 적절한 재료로 피복하여 방식효과를 높이기 위한 표면처리법.</t>
  </si>
  <si>
    <t>9630</t>
  </si>
  <si>
    <t>라이닝막</t>
  </si>
  <si>
    <t>lining membrane</t>
  </si>
  <si>
    <t>탱크, 관, 굴뚝 등의 내벽에 실시하는 피복층. 안붙임, 안바름 등으로도 일컫는다. 단열, 방식. 마모 방지 등의 목적으로 사용된다.</t>
  </si>
  <si>
    <t>9631</t>
  </si>
  <si>
    <t>라이브 엔드</t>
  </si>
  <si>
    <t>live end</t>
  </si>
  <si>
    <t>음악 스튜디오나 홀 등에서 음원에 가까운 쪽의 벽면이 반사성으로 마무리되는 것.</t>
  </si>
  <si>
    <t>9632</t>
  </si>
  <si>
    <t>라이브니스</t>
  </si>
  <si>
    <t>liveness</t>
  </si>
  <si>
    <t>방 공간에 대한 음향량의 정도.</t>
  </si>
  <si>
    <t>9633</t>
  </si>
  <si>
    <t>라이브러리</t>
  </si>
  <si>
    <t>library, 圖書館</t>
  </si>
  <si>
    <t>1. 도서관   2. (대저택의) 서재   3. (개인이 가진 책·시디 등의) 장서들</t>
  </si>
  <si>
    <t>9634</t>
  </si>
  <si>
    <t>라이스보일러</t>
  </si>
  <si>
    <t>rice boiler</t>
  </si>
  <si>
    <t>① 밥 짓는 솥의 일종. ② 주철재로 만들어져 있으며 사용 증기압력은 2kg/cm².</t>
  </si>
  <si>
    <t>9635</t>
  </si>
  <si>
    <t>라이저</t>
  </si>
  <si>
    <t>높은 곳에 있는 장비 및 부대설비를 연결하는 덕트 또는 관로</t>
  </si>
  <si>
    <t>9636</t>
  </si>
  <si>
    <t>라이즈</t>
  </si>
  <si>
    <t>rise, over height</t>
  </si>
  <si>
    <t>계단의 디딤면과 수직을 이루는 연직면의 높이 또는 그 부분.</t>
  </si>
  <si>
    <t>9637</t>
  </si>
  <si>
    <t>라이트 셸프</t>
  </si>
  <si>
    <t>light shelf</t>
  </si>
  <si>
    <t>채광창의 교창 밑에 윗면이 반사성 재료인 차양을 설치한 주광 조명의 한 방식. 직사 일광을 차양의 윗면과 천장에서 반사시켜 방 깊숙히 도달시킨다.</t>
  </si>
  <si>
    <t>9639</t>
  </si>
  <si>
    <t>가습 효율</t>
  </si>
  <si>
    <t>humidity effect</t>
  </si>
  <si>
    <t>가습을 위해 공기 속에 분출시킨 수분 가운데 증발해서 수증기가 되는 비율을 %로 표시한 값. →포화 효율.</t>
  </si>
  <si>
    <t>964</t>
  </si>
  <si>
    <t>라이트 업</t>
  </si>
  <si>
    <t>light up</t>
  </si>
  <si>
    <t>건물의 외관을 강조하기 위해 내부의 조도를 높이는 조명 방식</t>
  </si>
  <si>
    <t>9640</t>
  </si>
  <si>
    <t>라이트 웰</t>
  </si>
  <si>
    <t>light well</t>
  </si>
  <si>
    <t>천장이 있는 방에 사용되는 채광 방법의 하나(정광：頂光). 밖으로부터의 빛을 천장면의 일부로, 마치 빛의 우물과 같은 모양으로 가져올 수 있다고 해서 채광정이라 한다.</t>
  </si>
  <si>
    <t>9641</t>
  </si>
  <si>
    <t>라이트①</t>
  </si>
  <si>
    <t>light</t>
  </si>
  <si>
    <t>일반적으로 다음과 같은 의미로 사용된다:  ① 빛·조명·조명등. ② 가벼움·손쉬움. ③ 헤비(heavy)</t>
  </si>
  <si>
    <t>9642</t>
  </si>
  <si>
    <t>라이트③</t>
  </si>
  <si>
    <t>건축에서 창이나 문 등에 끼워 넣는 유리부분을 나타날 때 사용한다.</t>
  </si>
  <si>
    <t>9644</t>
  </si>
  <si>
    <t>라이트오브웨이</t>
  </si>
  <si>
    <t>right-of-way</t>
  </si>
  <si>
    <t>항로권 또는 도로에 진입할 수 있는 우선권</t>
  </si>
  <si>
    <t>9647</t>
  </si>
  <si>
    <t>라이트웨이트콘크리트</t>
  </si>
  <si>
    <t>9648</t>
  </si>
  <si>
    <t>라이팅</t>
  </si>
  <si>
    <t>lighting</t>
  </si>
  <si>
    <t>시환경으로서 광원에서 빛을 공간에 적절하게 공급하는 것을 말한다.</t>
  </si>
  <si>
    <t>9649</t>
  </si>
  <si>
    <t>가습기</t>
  </si>
  <si>
    <t>humidifier, 加濕器</t>
  </si>
  <si>
    <t>공기 중의 수증기를 증가시키기 위해 사용하는 장치, 물의 가압 분무, 무화 등을 이용한 것과 작은 구멍에서 수증기를 직접 공기 속에 분사하는 것들이 있다. (=가습 장치).</t>
  </si>
  <si>
    <t>965</t>
  </si>
  <si>
    <t>라이팅 뷰로</t>
  </si>
  <si>
    <t>writing bureau</t>
  </si>
  <si>
    <t>상판을 열면 지지대가 딸려나오고 접으면 자동으로 들어가는 테이블(뷰로, 프랜치 데스크)</t>
  </si>
  <si>
    <t>9650</t>
  </si>
  <si>
    <t>라이프 사이클</t>
  </si>
  <si>
    <t>life cycle</t>
  </si>
  <si>
    <t>[l] 개인이나 가족의 발전 단계에 대한 순환적인 시기 구분. [2] 재료, 건축물, 생산 등에 대한 발생에서 성장, 쇠퇴까지의 기간을 일컫는다.</t>
  </si>
  <si>
    <t>9651</t>
  </si>
  <si>
    <t>라이프 사이클 등가 이산화탄소 평가</t>
  </si>
  <si>
    <t>life cycle CO₂ assessment</t>
  </si>
  <si>
    <t>건축물 등의 건설, 운용, 처분에 이르는 라이프 사이클을 통한 이산화탄소 배출량을 분석, 평가하는 것으로 프레온, 메탄 등 다른 온실 효과 가스도 그 기여도로 환산하여 합산하다. (=LCCO₂ 평가, 생애 온실 효과 가스 평가, 생애 이산화탄소 평가) → 라이프 사이클 어세스먼트.</t>
  </si>
  <si>
    <t>9652</t>
  </si>
  <si>
    <t>라이프 사이클 어세스먼트</t>
  </si>
  <si>
    <t>원료의 체취로부터 제조, 유통, 건설, 운용, 처분에 이르는 제품이나 건축물 등의 라이프 사이클을 통한 모든 영향, 환경 부하 등을 분석, 평가하는 것. 국제 규격(ISO14040: 1997)에 그 가이드라인이 제시되어 있다. (=LCA) →라이프 사이클 등가 이산화탄소 평가, 산업 연관 분석.</t>
  </si>
  <si>
    <t>9653</t>
  </si>
  <si>
    <t>라이프 사이클 에너지</t>
  </si>
  <si>
    <t>life cycle energy</t>
  </si>
  <si>
    <t>건축자재를 제조하기 위해서 소요되는 에너지를 포함하여 건축물을 건설하고, 수명기간동안 운전하고, 유지 보전하고, 최종 단계의 철거시까지 소요되는 총 에너지량</t>
  </si>
  <si>
    <t>9654</t>
  </si>
  <si>
    <t>라이프 사이클 코스트</t>
  </si>
  <si>
    <t>life cycle cost</t>
  </si>
  <si>
    <t>구조물 또는 시설물에 대한 계획, 시공, 운영, 유지관리, 철거단계까지의 소요되는 총비용을 말하는 것으로 건물의 계획단계(planning), 설계단계(design), 입찰 및 계획단계(bidding &amp;contract), 시공계획단계(pre-construction), 시공단계(construction), 인도단계(commissioning), 운영단계(running), 폐기처분단계(demolition) 등의 모든단계에 대한 총비용을 의미한다.</t>
  </si>
  <si>
    <t>9655</t>
  </si>
  <si>
    <t>라이프라인</t>
  </si>
  <si>
    <t>lifeline</t>
  </si>
  <si>
    <t>①주요도로, 방화용 수로, 송전선, 통신망, 연료용 파이프라인 등 재해시에 필수 불가결한 구조물. ②생명선, 구명 밧줄</t>
  </si>
  <si>
    <t>9657</t>
  </si>
  <si>
    <t>라인 마이크로폰</t>
  </si>
  <si>
    <t>line microphone</t>
  </si>
  <si>
    <t>측면에 많은 구멍이 있는 관의 끝부분에 마이크로폰을 설치하여, 관축 방향 이외로부터의 음파에 대한 감도를 억제하는 초지향성 마이크로폰.</t>
  </si>
  <si>
    <t>9658</t>
  </si>
  <si>
    <t>라인 펌프</t>
  </si>
  <si>
    <t>line pump</t>
  </si>
  <si>
    <t>순환 펌프를 말한다.</t>
  </si>
  <si>
    <t>9659</t>
  </si>
  <si>
    <t>가시 방사</t>
  </si>
  <si>
    <t>visible radiation</t>
  </si>
  <si>
    <t>빛환경에서 파장범위 360nm 내지 400nm 또는 760nm 내지 830nm 에서 시감각을 유기하는 전자기 방사. →비시감도.</t>
  </si>
  <si>
    <t>966</t>
  </si>
  <si>
    <t>라인핀</t>
  </si>
  <si>
    <t>line pin</t>
  </si>
  <si>
    <t>벽 끝의 모르타르 줄눈에 꽂아놓고 수평실을 띄우기 위한 강철제 핀.</t>
  </si>
  <si>
    <t>9660</t>
  </si>
  <si>
    <t>라일리의 법칙</t>
  </si>
  <si>
    <t>Reilly law</t>
  </si>
  <si>
    <t>①라일리 소매 인력의 법칙(Reilly's law of retail gravitation) ②서로 다른 주거인구 또는 고용인구 규모를 갖는 두 도시의 고객 흡인력은 개별도시의 인구 규모에 비례하고, 두 도시의 분기점으로 부터의 거리의 제곱에 반비례 한다는 법칙</t>
  </si>
  <si>
    <t>9661</t>
  </si>
  <si>
    <t>라임계피복용접봉</t>
  </si>
  <si>
    <t>lime type covered arc welding electrode</t>
  </si>
  <si>
    <t>① 아크 분위기 속의 수소량을 감소시킬 목적으로 피복제 중의 유기물을 적게 하고, 그 대신에 탄산석회 또는 탄산마그네슘을 다량으로 포함시킨 피복용접봉. ② 저수소계 용접봉과 거의 같은 의미를 갖는다.</t>
  </si>
  <si>
    <t>9662</t>
  </si>
  <si>
    <t>라임티타니아계용접봉</t>
  </si>
  <si>
    <t>lime-titania type electrode</t>
  </si>
  <si>
    <t>① 산화티탄을 약 30% 이상 포함하고 있으며, 탄산화물도 다량으로 포함한 슬래그실드형 용접봉. ② 최근에 급속하게 발전한 용접봉으로서 유럽에서 많이 사용. ③ 교류‧직류 어느 쪽으로나 사용할 수 있음. ④ 전 자세로 용접작업성이 뛰어나며, 고산화 티탄계 용접봉에 비하여 기계적 성질이 우수함. ⑤ 항복점 37～42kg/mm², 인장강도 44～49kg/mm², 신율 22～28%, 충격치 12～17kg‧m/cm² kg 정도이며, 슬래그의 박리성이 좋다. 특히 아래보기자세와 수직자세와 소각장(小脚長) 필렛 용접에 적당하며, 비드의 외관이 깨끗하여 화장용 덧댐용접에 잘 사용함.</t>
  </si>
  <si>
    <t>9663</t>
  </si>
  <si>
    <t>라치볼트</t>
  </si>
  <si>
    <t>⇨래치볼트(＝).</t>
  </si>
  <si>
    <t>9664</t>
  </si>
  <si>
    <t>라커</t>
  </si>
  <si>
    <t>locker</t>
  </si>
  <si>
    <t>로커, (자물쇠가 달린) 개인 물품 보관함</t>
  </si>
  <si>
    <t>9665</t>
  </si>
  <si>
    <t>라커룸</t>
  </si>
  <si>
    <t>locker room</t>
  </si>
  <si>
    <t>스포츠 시설 내의 드레스 룸으로, 운동에 필요한 옷과 장비를 수납해 둔다. 유니폼을 갈아입는 장소 ,  개인별로 옷장을 마련한 탈의실.</t>
  </si>
  <si>
    <t>9666</t>
  </si>
  <si>
    <t>라커실</t>
  </si>
  <si>
    <t>⇨라커룸(＝).</t>
  </si>
  <si>
    <t>9667</t>
  </si>
  <si>
    <t>라크</t>
  </si>
  <si>
    <t>⇨랙(＝).</t>
  </si>
  <si>
    <t>9668</t>
  </si>
  <si>
    <t>라텍스</t>
  </si>
  <si>
    <t>latex</t>
  </si>
  <si>
    <t>① 고무나무(hevea brasiliensis)의 껍질에 상처를 내어 채취‧분비하는 우유와 같은 액체. ② 비중은 1.02, 고무함량은 30～40%, 고무입자는 0.5～3 정도. ③ 라틴어로 ｢유액(乳液)｣이란 뜻. ④ ＝레틱스＝레이텍스＝레이틱스. ⑤ 방치하거나 산을 가해도 응고하며, 대부분은 액체로서 내부에 20～40%의 고무미립자를 보유하고 있음. ⑥ 통칭 ｢생(生)고무｣라 일컬음. ⑦ 롤러판으로 압착한 것이 시트(sheet)이며, 표면을 주름잡히게 한 것이 ｢크레이프(crape)｣임. ⑧ 고무제품의 원료 및 위생기구 등의 제품으로 쓰임.</t>
  </si>
  <si>
    <t>9669</t>
  </si>
  <si>
    <t>가시나무</t>
  </si>
  <si>
    <t>white oak</t>
  </si>
  <si>
    <t>참나무 과의 상록 교목. 정원수 및 방풍림으로 사용하고 목재는 가구재, 세공재로 사용된다. 높이는 15-20m이고 한국, 중국, 일본 등지에 분포한다.</t>
  </si>
  <si>
    <t>967</t>
  </si>
  <si>
    <t>라티스</t>
  </si>
  <si>
    <t>⇨래티스(＝).</t>
  </si>
  <si>
    <t>9670</t>
  </si>
  <si>
    <t>라틴크로스</t>
  </si>
  <si>
    <t>latin cross</t>
  </si>
  <si>
    <t>세로 길이가 가로 길이보다 긴 십자형 평면.</t>
  </si>
  <si>
    <t>9672</t>
  </si>
  <si>
    <t>라파엘로 전파</t>
  </si>
  <si>
    <t>Pre-Raphaelite Brotherhood</t>
  </si>
  <si>
    <t>아트 앤 크라프츠 운동에 영향을 미친 영국의 7명의 화가들이 결성한 그룹.</t>
  </si>
  <si>
    <t>9674</t>
  </si>
  <si>
    <t>라프</t>
  </si>
  <si>
    <t>rough</t>
  </si>
  <si>
    <t>⇨러프(＝).</t>
  </si>
  <si>
    <t>9675</t>
  </si>
  <si>
    <t>라플라스 방정식</t>
  </si>
  <si>
    <t>Laplace equation</t>
  </si>
  <si>
    <t>스칼라 함수 ψ의 2계 편미분 방정식을 일컫는다. 라플라스 방정식의 대표적인 것으로는 발열이나 흡열이 없는 정상 열확산장(이때ψ는 온도)이 있다.</t>
  </si>
  <si>
    <t>9676</t>
  </si>
  <si>
    <t>라플라스 변환</t>
  </si>
  <si>
    <t>Laplace trans form</t>
  </si>
  <si>
    <t>어떤 함수에서 다른 함수로의 복소변수에 의한 적분변환.</t>
  </si>
  <si>
    <t>9677</t>
  </si>
  <si>
    <t>락</t>
  </si>
  <si>
    <t>9678</t>
  </si>
  <si>
    <t>락카</t>
  </si>
  <si>
    <t>⇨래커.</t>
  </si>
  <si>
    <t>9679</t>
  </si>
  <si>
    <t>가시도</t>
  </si>
  <si>
    <t>visibility, Sichtbarkeit &lt;獨&gt;, visibilite &lt;佛&gt;, 可視度</t>
  </si>
  <si>
    <t>눈으로 특정한 물체를 보고 식별할 수 있는 최대 거리.가시도는 주로 빛의 산란 및 흡수에 영향을 받는다.</t>
  </si>
  <si>
    <t>968</t>
  </si>
  <si>
    <t>락크</t>
  </si>
  <si>
    <t>9680</t>
  </si>
  <si>
    <t>란돌트 고리</t>
  </si>
  <si>
    <t>Landolt rings</t>
  </si>
  <si>
    <t>시력측정에 쓰이는 시표(視標)의 하나로서 그림에서 보는 바와 같이 C모양으로 되어 있다. 즉 고리의 일부에 잘린 데가 있어서 그 방향을 검출함으로써 시력을 결정한다.잘린 데의 폭을시각(분)으로 나타내고, 그 역수를 시력으로 친다. (고리의 폭은 외경의 1/5, 그리고 잘린 대의 폭도 외경의 1/5로 규정되어 있다.)</t>
  </si>
  <si>
    <t>9681</t>
  </si>
  <si>
    <t>란셋아치</t>
  </si>
  <si>
    <t>lancet arch</t>
  </si>
  <si>
    <t>초기 영국 고딕건축에 사용된 끝이 뾰족하고 높은 아치.</t>
  </si>
  <si>
    <t>9683</t>
  </si>
  <si>
    <t>람마</t>
  </si>
  <si>
    <t>⇨래머(＝).</t>
  </si>
  <si>
    <t>9687</t>
  </si>
  <si>
    <t>람베르트</t>
  </si>
  <si>
    <t>lambert</t>
  </si>
  <si>
    <t>① 휘도의 단위. ② 완전 확산면에 있어서 광속 발산도의 단위. ③ 기호는 L로서 1cm²당 1루멘(lumen)의 광속이 나올 때 1L이 됨.</t>
  </si>
  <si>
    <t>9688</t>
  </si>
  <si>
    <t>람베르트 코사인 법칙</t>
  </si>
  <si>
    <t>Lambert’s cosine law</t>
  </si>
  <si>
    <t>(방사) 휘도가 어떤 방향으로도 같은 물체 표면(균등 확산면)에서는 면의 법선에서  θ 방향의 (방사의) 광도는 cos θ에 비례한다는 법칙. (=방사의 코사인 법칙, 코사인 법칙)</t>
  </si>
  <si>
    <t>9689</t>
  </si>
  <si>
    <t>가시못</t>
  </si>
  <si>
    <t>barbed nail, toothed nail</t>
  </si>
  <si>
    <t>목재에 박으면 잘 빠지지 않도록 가시를 붙인 못.</t>
  </si>
  <si>
    <t>969</t>
  </si>
  <si>
    <t>란세트 아치</t>
  </si>
  <si>
    <t>반원 형상의 아치를 Roman Arch라고 하는데, 스팬의 중심이 반원의 중심이 된다. 즉 스팬의 길이는 아치의 반지름의 2배가 된다. Lancet Arch는 반지름의 길이가 스팬보다도 긴 두개의 원호로 구성되는 뽀족아치이다. 원호의 반지름의 길이가 길수록 아치는 뽀족한 형상을 띄게된다 → 뾰족 아치.</t>
  </si>
  <si>
    <t>9690</t>
  </si>
  <si>
    <t>래그 스크루</t>
  </si>
  <si>
    <t>lag screw</t>
  </si>
  <si>
    <t>머리가 볼트처럼 만든 나무 나사</t>
  </si>
  <si>
    <t>9693</t>
  </si>
  <si>
    <t>래그 윈도</t>
  </si>
  <si>
    <t>lag window</t>
  </si>
  <si>
    <t>시간 영역의 진동 파형에 곱해서 스펙트럼을 평활화하기 위한 시간 함수. 스펙트럼 윈도와 푸리에 변환의 대응 관계에 있다.</t>
  </si>
  <si>
    <t>9694</t>
  </si>
  <si>
    <t>래깅</t>
  </si>
  <si>
    <t>① 마찰말뚝(friction pile)의 마찰저항을 높일 목적으로 말뚝 표면적을 증대시키기 위해 목제 또는 철제의 부재를 붙인 것. 래깅을 한 말뚝은 ｢lagged pile｣이라 함. ② ｢lagging｣이란 말은 급배수 온수관 등에 보온재를 씌우고 그 위에 효과적으로 보호하기 위해 아연철관 등을 감는 경우에도 쓰임.</t>
  </si>
  <si>
    <t>9695</t>
  </si>
  <si>
    <t>래깅말뚝</t>
  </si>
  <si>
    <t>lagging pile</t>
  </si>
  <si>
    <t>래깅을 한 말뚝.</t>
  </si>
  <si>
    <t>9696</t>
  </si>
  <si>
    <t>래깅스트립</t>
  </si>
  <si>
    <t>lagging strip</t>
  </si>
  <si>
    <t>보일러‧파이프 등의 보온을 위해 단열 피복재를 씌운 나뭇조각.</t>
  </si>
  <si>
    <t>9697</t>
  </si>
  <si>
    <t>래나이</t>
  </si>
  <si>
    <t>9698</t>
  </si>
  <si>
    <t>래더굴착기</t>
  </si>
  <si>
    <t>ladder-excavator, ladder-bucket excavator, -掘鑿機</t>
  </si>
  <si>
    <t>① 사다리형으로 된 ｢버킷 굴착기｣의 일종. ② ⇨래더버킷.</t>
  </si>
  <si>
    <t>9699</t>
  </si>
  <si>
    <t>ACI</t>
  </si>
  <si>
    <t>미국 콘크리트협회 (American Concrete Institute)를 의미하는 약어로, 미국 콘크리트협회는 미국의 콘크리트관련 설계기준 및 시방서 작성에 주도적인 역할을 하는 민간기구임. 우리나라의 한국콘크리트학회와 유사한 기능을 하는 기구임.</t>
  </si>
  <si>
    <t>97</t>
  </si>
  <si>
    <t>가시볼트</t>
  </si>
  <si>
    <t>barb bolt, rag bolt, fang bolt, lewis bolt</t>
  </si>
  <si>
    <t>머리가 없이 한 끝에 가시를 돋우어 만든 볼트.</t>
  </si>
  <si>
    <t>970</t>
  </si>
  <si>
    <t>래더버킷</t>
  </si>
  <si>
    <t>ladder bucket</t>
  </si>
  <si>
    <t>래더(사다리형)에 버킷을 달아 육상에서 굴착할 때는 ｢래더｣굴착기가 되고 배에 장치할 때는 버킷형 준설기가 됨.</t>
  </si>
  <si>
    <t>9700</t>
  </si>
  <si>
    <t>래드럭스</t>
  </si>
  <si>
    <t>radlux</t>
  </si>
  <si>
    <t>광속 발산도의 단위 (rlx). SI 단위계에서는 광속 발산도의 단위는 루멘 매제곱미터(lm/m²)를 사용하도록 되어있다. (1 rlx=1 lm/m²)</t>
  </si>
  <si>
    <t>9701</t>
  </si>
  <si>
    <t>래드번 방식</t>
  </si>
  <si>
    <t>Radbum system</t>
  </si>
  <si>
    <t>주택지에서 컬드색 등을 채용하여 보행자와 차량의 분리를 도모하는 것을 주안점으로하는 설계 기법. 스타인(Stein C. S.) 등에 의한 미국의 스타인 주택지의 설계에 유래한다. [계 · 도]</t>
  </si>
  <si>
    <t>9702</t>
  </si>
  <si>
    <t>래머</t>
  </si>
  <si>
    <t>① 기관의 폭발에 의한 낙하의 충격에 의해서 흙을 다지는 기계. ② 건물이나 구조물의 기초 등 좁은 면적의 다지기를 할 수 있는 것이 특징. ③ ＝다지기봉(⇦).</t>
  </si>
  <si>
    <t>9703</t>
  </si>
  <si>
    <t>래밍</t>
  </si>
  <si>
    <t>래머를 써서 다지기를 하는 작업.</t>
  </si>
  <si>
    <t>9705</t>
  </si>
  <si>
    <t>래버러토리</t>
  </si>
  <si>
    <t>화학, 물리, 생물, 의학 등의 연구 또는 교육을 위해 시험이나 분석을 할 수 있도록 설비, 비품을 장비한 방</t>
  </si>
  <si>
    <t>9706</t>
  </si>
  <si>
    <t>래버터리힌지</t>
  </si>
  <si>
    <t>⇨레버터리힌지(＝).</t>
  </si>
  <si>
    <t>9707</t>
  </si>
  <si>
    <t>래치</t>
  </si>
  <si>
    <t>latch; roller latch: friction catch</t>
  </si>
  <si>
    <t>경량의 여닫이문에 붙인 래치 볼트, 손잡이와 병용한다.</t>
  </si>
  <si>
    <t>9708</t>
  </si>
  <si>
    <t>가시새</t>
  </si>
  <si>
    <t>① 벽 속을 얽을 때 중깃에 가로로 대는 가는 나무오리. ② 외가지의 힘살로 중깃에 가로 끼거나 댐.</t>
  </si>
  <si>
    <t>971</t>
  </si>
  <si>
    <t>래치볼트</t>
  </si>
  <si>
    <t>① 자물쇠의 손잡이대. ② ⇨헛자물쇠.</t>
  </si>
  <si>
    <t>9710</t>
  </si>
  <si>
    <t>래커</t>
  </si>
  <si>
    <t>lacquer, lacker</t>
  </si>
  <si>
    <t>① 섬유소(nitrocellulose) 또는 합성수지 용액에 수지‧가소제‧안료 등을 섞은 도료. ② ＝니트로셀룰로오스 도료. ③ 래커의 주요 성분이 니트로셀룰로오스란 뜻은 래커의 조성에 니트로셀룰로오스가 양적으로 대부분을 차지하고 있을 뿐만 아니라, 래커의 특성이 주로 니트로셀룰로오스의 성질을 그대로 가지고 있다는 뜻임. ④ 질산‧초산‧벤질섬유소 등의 유도체를 휘발성 용제에 녹여 수지‧가소제(可塑劑)‧연화제(軟化劑) 등을 가하여 만듦. ⑤ 질산섬유소를 쓴 것이 대표적이고 안료를 가하여 조합한 것이 ｢래커 에나멜｣이고, 가하지 않은 것이 ｢클리어 래커(투명래커)｣인데, 보통 ｢래커｣라면 후자를 말함. ⑥ 건조가 빠르고, 도막이 견고하며, 광택이 좋고, 연마가 용이하며, 불점착성‧내마멸성‧내수성‧내유‧내후성 등이 강한 고급 도료임. ⑦ 용도에 따라 금속용‧목부용‧외부용‧솔칠용 등이 있음.</t>
  </si>
  <si>
    <t>9711</t>
  </si>
  <si>
    <t>래커 에나멜</t>
  </si>
  <si>
    <t>lacquer enamel</t>
  </si>
  <si>
    <t>안료를 분산배합한 래커를 일컫는다. 광채가 있고, 선면한 색이 특징이다.</t>
  </si>
  <si>
    <t>9712</t>
  </si>
  <si>
    <t>래커에나멜</t>
  </si>
  <si>
    <t>① 래커에 안료를 가하여 조합한 것. ② 래커의 일종으로 그 특징을 가장 잘 나타내는 고급도료. ③ 외부도장에 쓰이며 내부용으로도 성능이 좋은 도막을 필요로 하는 경우에 쓰임. ④ 결점으로는 도막이 매우 얇고 부착력이 약하므로 충분한 바닥칠을 필요로 하며, 에나멜도 여러 번 겹쳐 칠하는 어려움이 있음.</t>
  </si>
  <si>
    <t>9713</t>
  </si>
  <si>
    <t>래커에나멜도장법</t>
  </si>
  <si>
    <t>① 바탕을 오일 프라이머‧오일 퍼티‧오일 설페이즈 등으로 바탕손질을 한 다음 초벌칠을 하고 도막이 상하지 않도록 물갈기를 한다. 그리고 완전히 건조시킨 뒤에 재벌칠을 하고 다시 물갈기를 한 다음 건조시킴. ② 마감칠은 래커 시너를 30% 이내로 감소시켜 도장한다. 이때, 습도가 80% 이상인 때에는 도장을 하지 않는 것이 좋음. ③ 광택을 내려면 래커에나멜에 20% 정도의 클리어 래커를 혼합하여 칠하면 됨. ④ 마감손질은 펠트‧플란넬 등의 헝겊에 폴리실리콘 파우더를 묻혀서 도면을 닦아 내면 됨.</t>
  </si>
  <si>
    <t>9714</t>
  </si>
  <si>
    <t>래커칠</t>
  </si>
  <si>
    <t>건조가 빨라 붓칠은 불가하고 뿜칠로 하는 것이 보통임.</t>
  </si>
  <si>
    <t>9715</t>
  </si>
  <si>
    <t>래크 창고</t>
  </si>
  <si>
    <t>rack warehouse</t>
  </si>
  <si>
    <t>팔레트에 적재된 물품을 전용의 선반에 격납 하여 보관하기 위한 창고. 입체 자동 창고도 고층 래크 창고에 포함된다.</t>
  </si>
  <si>
    <t>9716</t>
  </si>
  <si>
    <t>래트트랩쌓기</t>
  </si>
  <si>
    <t>rat-trap bond, all-rowlock wall, all-rolock wall, silver lock bond,</t>
  </si>
  <si>
    <t>① ｢rat-trap｣은 ｢쥐덫｣이란 뜻. ② rattrap이라 쓰기도 함. ③ ｢rowlock｣는 보트의 노걸이의 뜻. ④ 안팎 벽의 1장은 옆면 세워 쌓고 다음 장은 마구리 세워 물려 쌓는 방식.</t>
  </si>
  <si>
    <t>9717</t>
  </si>
  <si>
    <t>래티스</t>
  </si>
  <si>
    <t>lattice</t>
  </si>
  <si>
    <t>금속이나 목재의 길쭉한 부재를 교차시켜 그물모양이나 격자형을 이룬 것. 현재(弦材)를 엮어서 하나의 구조체로 만들기 위해 설치하는 경사재.</t>
  </si>
  <si>
    <t>9718</t>
  </si>
  <si>
    <t>가시선</t>
  </si>
  <si>
    <t>sight line, 可視線</t>
  </si>
  <si>
    <t>sight line 극장 등에서 무대가 잘 보이는 좌석 레벨을 계획할 때 쓰이는, 관객의 눈과 무대를 연결하는 선. →좌석 곡선.</t>
  </si>
  <si>
    <t>972</t>
  </si>
  <si>
    <t>래티스거더</t>
  </si>
  <si>
    <t>① ⇨격자보(＝). ② ⇨오픈웨브보. ③ ⇨격자거더(＝).</t>
  </si>
  <si>
    <t>9722</t>
  </si>
  <si>
    <t>래티스기둥</t>
  </si>
  <si>
    <t>⇨격자기둥(＝).</t>
  </si>
  <si>
    <t>9723</t>
  </si>
  <si>
    <t>래티스보</t>
  </si>
  <si>
    <t>① ⇨격자보(＝). ② ⇨오픈웨브보. ③ 조립보(철골보)의 하나.</t>
  </si>
  <si>
    <t>9724</t>
  </si>
  <si>
    <t>래티스재</t>
  </si>
  <si>
    <t>모서리부분에 있는 현재 그리고 현재 사이를 래티스로 연결하여 구성한 부재</t>
  </si>
  <si>
    <t>9725</t>
  </si>
  <si>
    <t>래틱스</t>
  </si>
  <si>
    <t>⇨라텍스(＝).</t>
  </si>
  <si>
    <t>9726</t>
  </si>
  <si>
    <t>래퍼터리 그리드법</t>
  </si>
  <si>
    <t>유사한 제품 두개를 선정하여 어떤점에서 비슷한지 파악  유사점과 차이점을 파악하여 동질성과 이질성을 분석하여 반영</t>
  </si>
  <si>
    <t>9727</t>
  </si>
  <si>
    <t>래피드 스타트형 형광 램프</t>
  </si>
  <si>
    <t>rapid-start type fluorescent lamp</t>
  </si>
  <si>
    <t>시동방식에 래피드 스타트 방식을 채용하는 형광 램프. A, M, J의 3방식이 있고, 모두 점멸기의 개(開)(ON)에 의해 즉시 점등이 가능한 방식의 램프.</t>
  </si>
  <si>
    <t>9728</t>
  </si>
  <si>
    <t>래피드스타트형 형광등</t>
  </si>
  <si>
    <t>rapid start fluorescent lamp, -形螢光燈</t>
  </si>
  <si>
    <t>① 스위치를 넣으면 바로 점등되는 형광등. ② 스타트가 필요 없으며 기구 또는 램프 자체에 시동 보조체가 부착되어 있고 밸러스터(안전기)에 필라멘트 코일이 있음. ③ 필라멘트가 3중 코일로 되어 있는 것이 특징임.</t>
  </si>
  <si>
    <t>9729</t>
  </si>
  <si>
    <t>가시줄</t>
  </si>
  <si>
    <t>973</t>
  </si>
  <si>
    <t>랙</t>
  </si>
  <si>
    <t>lac, lack</t>
  </si>
  <si>
    <t>① 수지류를 알코올이나 테레핀유 등의 휘발성 용제(溶劑)로 녹인 투명도료의 일종. ② 바니시보다 도막이 견고함. ③ 랙벌레의 (주로 암컷) 대사기능(代謝機能)에 의하여 나뭇가지에 분비한 누르스름한 진 같은 물질이 랙칠의 원료가 됨. ④ ＝라크.</t>
  </si>
  <si>
    <t>9730</t>
  </si>
  <si>
    <t>랙칠</t>
  </si>
  <si>
    <t>lac漆</t>
  </si>
  <si>
    <t>① 목재에 바르는 칠의 일종. ② 랙을 알코올에 녹여서 만듦. ③ 가옥‧가구‧기타 장식품에 사용.</t>
  </si>
  <si>
    <t>9731</t>
  </si>
  <si>
    <t>랜더링</t>
  </si>
  <si>
    <t>컴퓨터 프로그램을 사용하여모델(또는 이들을 모아놓은 장면인 씬(scene) 파일)로부터 영상을 만들어내는 과정을 말한다. 하나의 씬 파일에는 정확히 정의된 언어나 자료 구조로 이루어진 개체들이 있으며, 여기에는 가상의 장면(씬)을 표현하는 도형의 배열, 시점,텍스처 매핑,조명,셰이딩정보가 포함될 수 있다</t>
  </si>
  <si>
    <t>9732</t>
  </si>
  <si>
    <t>랜덤 노이즈</t>
  </si>
  <si>
    <t>9733</t>
  </si>
  <si>
    <t>랜덤 입사</t>
  </si>
  <si>
    <t>random incidence</t>
  </si>
  <si>
    <t>벽면이나 마이크로폰 등에 음파의 입사각이 일정하지 않고 모든 방향에서 불규칙 또한 일정하게 입사하는 것.</t>
  </si>
  <si>
    <t>9734</t>
  </si>
  <si>
    <t>랜덤 입사 흡음률</t>
  </si>
  <si>
    <t>random incidence sound absorption coefficient</t>
  </si>
  <si>
    <t>음파가 랜덤 입사하는 상황에 놓여진 재료의 흡음률. 잔향실법 흡음률이 이에 해당한다. (=난입사 흡음률) →통계 입사 흡음률, 수직 입사 흡음률, 빗입사 흡음률.</t>
  </si>
  <si>
    <t>9735</t>
  </si>
  <si>
    <t>랜덤 진동</t>
  </si>
  <si>
    <t>random vibration</t>
  </si>
  <si>
    <t>시간적 또한 주파수적으로 불규칙한 변동을 하는 진동. →불규칙 진동.</t>
  </si>
  <si>
    <t>9736</t>
  </si>
  <si>
    <t>랜덤파</t>
  </si>
  <si>
    <t>일정한 규칙이 없는 임의의 진폭과 주기 특성을 갖는 파형.</t>
  </si>
  <si>
    <t>9737</t>
  </si>
  <si>
    <t>랜드마크</t>
  </si>
  <si>
    <t>landmark</t>
  </si>
  <si>
    <t>표지물이라고도 한다. 주위의 경관 중에서 두드러지게 눈에 띄기 쉬운 특이성이 있는 것이라야 한다. 그 특이성은 형태나 배경과의 대비성, 공간적 배치의 우수성 등에서 찾을 수 있으며, 특히 배경과의 대비성은 색채 ·역사성 ·청결감 ·디자인의 특수성, 움직임 ·음향 등으로 이루어지게 할 수 있다.</t>
  </si>
  <si>
    <t>9738</t>
  </si>
  <si>
    <t>랜드스케이프</t>
  </si>
  <si>
    <t>landscape</t>
  </si>
  <si>
    <t>눈으로 보았을 때(특히 회화적 견지에서) 한번의 조망으로 이해될 수 있는 모든 사물을 뜻하는 것으로, 여기에는 자연적 요소와 인공적 요소가 있다. 생명이 없는 흙·돌·물 등과 생명력을 지닌 자연 식생물 등은 자연적 요소에 속하고, 시멘트나 콘크리트·벽돌·다듬은 돌·철재 등 옥외 인공시설용 재료는 인공적 요소에 속한다.</t>
  </si>
  <si>
    <t>9739</t>
  </si>
  <si>
    <t>가시천공</t>
  </si>
  <si>
    <t>visible sky, 可視天空</t>
  </si>
  <si>
    <t>한 점에서 바라볼 수 있는 하늘의 범위.</t>
  </si>
  <si>
    <t>974</t>
  </si>
  <si>
    <t>랜드스케이프 아키텍처</t>
  </si>
  <si>
    <t>9740</t>
  </si>
  <si>
    <t>랜턴</t>
  </si>
  <si>
    <t>lantern</t>
  </si>
  <si>
    <t>손전등. 칸델라라고도 한다.</t>
  </si>
  <si>
    <t>9741</t>
  </si>
  <si>
    <t>램</t>
  </si>
  <si>
    <t>물건을 분쇄하거나 구멍 뚫는 데 쓰이는 도구의 총칭.</t>
  </si>
  <si>
    <t>9742</t>
  </si>
  <si>
    <t>램프</t>
  </si>
  <si>
    <t>(높이가 다른 두 도로건물 등의 사이를 연결하는) 경사로, 램프   2. = slip road</t>
  </si>
  <si>
    <t>9743</t>
  </si>
  <si>
    <t>랩</t>
  </si>
  <si>
    <t>① ｢겹침｣‧｢겹｣‧｢겹치기｣의 뜻. ② 예：랩 조인트(lap joint；겹치기 이음) 등.</t>
  </si>
  <si>
    <t>9744</t>
  </si>
  <si>
    <t>랩 조인트</t>
  </si>
  <si>
    <t>(= 겹치기 이음)</t>
  </si>
  <si>
    <t>9745</t>
  </si>
  <si>
    <t>랭커셔보일러</t>
  </si>
  <si>
    <t>lancashire boiler</t>
  </si>
  <si>
    <t>① 코르니시 보일러(⇦)와 거의 같으나 코르니시 보일러에는 노통이 1개 뿐인데, 이는 2개가 옆으로 나란히 붙어 있음. 단지 이 차이뿐임. ② 사용압력은 7～12kg/cm²이며, 특히 7kg/cm²의 것이 많음. ③ 주로 동력용임.</t>
  </si>
  <si>
    <t>9747</t>
  </si>
  <si>
    <t>랭크 사이즈 룰</t>
  </si>
  <si>
    <t>도시의 순위규모 법칙. 도시군에 포함되는 도시의 인구규모와 도시의 순위간에 반비례적인 관계를 유지하면서 규칙성을 나타내는 현상으로 이법칙은 1949년에 지프(zipf)에 의해 보다 명확히 규정되었기 때문에 지프법칙이라고도 부름</t>
  </si>
  <si>
    <t>9748</t>
  </si>
  <si>
    <t>랭크로프</t>
  </si>
  <si>
    <t>rank rope</t>
  </si>
  <si>
    <t>가는 강선을 7‧12‧19‧24‧30‧37선 등으로 꼬아서 자승(子繩)을 만든 것을 다시 6선 정도의 자승을 심선 중심으로 꼬아 만들며 자승과 로프의 방향을 같은 방향으로 꼰 것.</t>
  </si>
  <si>
    <t>9749</t>
  </si>
  <si>
    <t>가시철</t>
  </si>
  <si>
    <t>barb, -鐵</t>
  </si>
  <si>
    <t>① 철조망에 쓰는 가시 달린 철선. ② 동강을 낸 짧은 철사 양끝을 뾰족하게 하여, 이를 접어 비틀어서 두 철사를 꼰 틈에 가시 모양으로 듬성듬성 끼워 비틀어서 만듦.</t>
  </si>
  <si>
    <t>975</t>
  </si>
  <si>
    <t>랭킨 토압</t>
  </si>
  <si>
    <t>Rankine’s earth pressure</t>
  </si>
  <si>
    <t>랭킨(W. J. M. Rankine)이 유도한 이론으로써, 수평한 지표면의 지반에서 주동 상태나 수동 상태 등 흙의 파괴 상태에 의해 임의의 지중 연직면에 생기는 토압.</t>
  </si>
  <si>
    <t>9750</t>
  </si>
  <si>
    <t>러그①</t>
  </si>
  <si>
    <t>rug</t>
  </si>
  <si>
    <t>① 마루나 방에 까는 거칠게 짠 직물 제품. ② 무릎을 덮는 담요, 또는 여행용 모포.</t>
  </si>
  <si>
    <t>9752</t>
  </si>
  <si>
    <t>러그②</t>
  </si>
  <si>
    <t>lug</t>
  </si>
  <si>
    <t>① 이형철근 표면의 돌기부분. ② PC벽 패널의 창대부분에서 새시의 밑틀을 받기 위해 위로 돌출한 부분.</t>
  </si>
  <si>
    <t>9753</t>
  </si>
  <si>
    <t>러그시일</t>
  </si>
  <si>
    <t>lug sill</t>
  </si>
  <si>
    <t>①창호 밑틀(sill)의 양끝이 연장되어 좌우 벽 속에 물린 부분. ② 간단히 ｢lug｣라고도 함.</t>
  </si>
  <si>
    <t>9754</t>
  </si>
  <si>
    <t>러닝 코스트</t>
  </si>
  <si>
    <t>running cost</t>
  </si>
  <si>
    <t>재료 또는 설비를 사용하여 어떤 경영목적을 달성하려고 할 때 부대적으로 발생하는 비용.</t>
  </si>
  <si>
    <t>9756</t>
  </si>
  <si>
    <t>러닝트랩</t>
  </si>
  <si>
    <t>⇨유(U)트랩(＝).</t>
  </si>
  <si>
    <t>9757</t>
  </si>
  <si>
    <t>러브시트</t>
  </si>
  <si>
    <t>love seat</t>
  </si>
  <si>
    <t>9758</t>
  </si>
  <si>
    <t>가시철사</t>
  </si>
  <si>
    <t>barbed wire, entanglements, -鐵絲</t>
  </si>
  <si>
    <t>① 가시철을 끼워 꼰 철사. ②＝가시줄＝가시철선＝철조망(鐵條網). ③두 가닥의 철선을 꼬며 그 사이에 짧은 철선 가시를 감아 넣어 만든 철선으로 한 가닥에 가시를 감은 것도 있음. ④1둘레(卷) 50kg, 30kg짜리가 있음. ⑤ 울타리‧담 등에 쓰임.</t>
  </si>
  <si>
    <t>976</t>
  </si>
  <si>
    <t>러브파</t>
  </si>
  <si>
    <t>Love wave</t>
  </si>
  <si>
    <t>지진파 중 표면파의 일종으로, A. E. H. 러브에 의해 처음 이론적으로 증명된 분산형 표면파.</t>
  </si>
  <si>
    <t>9760</t>
  </si>
  <si>
    <t>러스티케이션</t>
  </si>
  <si>
    <t>rustication</t>
  </si>
  <si>
    <t>르네상스 건물에 적용되었던 석재 표면 가공 및 조적 방법.</t>
  </si>
  <si>
    <t>9762</t>
  </si>
  <si>
    <t>러프</t>
  </si>
  <si>
    <t>1. (표면이) 고르지 않은, 거친   2. (상세하지 않고) 대충 한, 개략적인</t>
  </si>
  <si>
    <t>9764</t>
  </si>
  <si>
    <t>러프스케치</t>
  </si>
  <si>
    <t>rough sketch</t>
  </si>
  <si>
    <t>대체적으로 작성된 평면도 혹은 입면도, 투시도 등을 말하며, 이미지를 확정하기 위한 초안.</t>
  </si>
  <si>
    <t>9765</t>
  </si>
  <si>
    <t>러프코트</t>
  </si>
  <si>
    <t>건축의 바름벽, 도장 공사에서 벽의 표면을 거칠게 마감하는 것.</t>
  </si>
  <si>
    <t>9766</t>
  </si>
  <si>
    <t>럭스</t>
  </si>
  <si>
    <t>lux</t>
  </si>
  <si>
    <t>① 조도의 강약을 재는 국제실용 단위. ② ｢lx｣로 표시(부호). ③ 1럭스의 조도는 1촉광의 전등이 1m 떨어진 수직면(1m²)에 비치는 밝기.</t>
  </si>
  <si>
    <t>9767</t>
  </si>
  <si>
    <t>럭스미터</t>
  </si>
  <si>
    <t>lux-meter</t>
  </si>
  <si>
    <t>⇨조도계(＝).</t>
  </si>
  <si>
    <t>9768</t>
  </si>
  <si>
    <t>런</t>
  </si>
  <si>
    <t>연속으로 올라가는 계단의 수평거리</t>
  </si>
  <si>
    <t>9769</t>
  </si>
  <si>
    <t>가시철선</t>
  </si>
  <si>
    <t>977</t>
  </si>
  <si>
    <t>런치</t>
  </si>
  <si>
    <t>lunch</t>
  </si>
  <si>
    <t>1. 점심   2. (특히 식당에서) 점심 식사를 하다</t>
  </si>
  <si>
    <t>9772</t>
  </si>
  <si>
    <t>런치룸</t>
  </si>
  <si>
    <t>lunch room</t>
  </si>
  <si>
    <t>간이식당</t>
  </si>
  <si>
    <t>9773</t>
  </si>
  <si>
    <t>런치홀</t>
  </si>
  <si>
    <t>lunc hall</t>
  </si>
  <si>
    <t>경양식점.</t>
  </si>
  <si>
    <t>9774</t>
  </si>
  <si>
    <t>럼버 코어 합판</t>
  </si>
  <si>
    <t>lumber core ply-wood</t>
  </si>
  <si>
    <t>다듬재의 측면을 접착 또는 접합해서 폭넓은 판(심판)을 만들어 그 양면에 섬유 방향을 직교시켜 단판은 접착. →베니어 코어 합판.</t>
  </si>
  <si>
    <t>9775</t>
  </si>
  <si>
    <t>럼버페이퍼</t>
  </si>
  <si>
    <t>lumber paper</t>
  </si>
  <si>
    <t>① 목재어음. ② 목재를 담보로 하여 발행하는 어음 또는 대목재상이 발행하는 우량어음.</t>
  </si>
  <si>
    <t>9776</t>
  </si>
  <si>
    <t>레귤레이터</t>
  </si>
  <si>
    <t>regulator</t>
  </si>
  <si>
    <t>변동이 있는 각종의 입력을 필요한 평활성과 레벨로 변환해서 출력하는 기기, 장치. 전기 설비에서는 전압 레귤레이터(전압 조정기), 가스설비, 급수 설비, 증기 설비 등에서는 압력레귤레이터(조정기) 등이 사용된다. (=조정기)</t>
  </si>
  <si>
    <t>9778</t>
  </si>
  <si>
    <t>레그①</t>
  </si>
  <si>
    <t>leg</t>
  </si>
  <si>
    <t>ㄱ형강과 유사한 단면의 돌출된 한변</t>
  </si>
  <si>
    <t>9779</t>
  </si>
  <si>
    <t>가시화</t>
  </si>
  <si>
    <t>visualization</t>
  </si>
  <si>
    <t>보통때는 눈에 잘 안 보이는 물리 현상을 추적자를 사용해서 영상화하는 일. →흐름의 가시화.</t>
  </si>
  <si>
    <t>978</t>
  </si>
  <si>
    <t>레그②</t>
  </si>
  <si>
    <t>필릿용접의 용착금속 중 모재와 용착된 한쪽 폭 길이</t>
  </si>
  <si>
    <t>9780</t>
  </si>
  <si>
    <t>레드체크</t>
  </si>
  <si>
    <t>red-check</t>
  </si>
  <si>
    <t>① 염료 침투검사에 사용되며, 일명 ｢다이 체크｣라고도 함. ② 염료(染料)를 주체로 하는 침투액의 상품명. ③ 용접부의 표면결함 검출에 사용.</t>
  </si>
  <si>
    <t>9781</t>
  </si>
  <si>
    <t>레디믹스</t>
  </si>
  <si>
    <t>ready-mix</t>
  </si>
  <si>
    <t>①콘크리트 제조 공장에서 미리 모래‧자갈‧물 등을 혼합하여 콘크리트공사 현장으로 운반되어 오는 콘크리트를 일컫는 말. ② ⇨레디믹스트콘크리트(＝). ③ ⇨레미콘.</t>
  </si>
  <si>
    <t>9782</t>
  </si>
  <si>
    <t>레디믹스트 콘크리트</t>
  </si>
  <si>
    <t>ready-mixed concrete</t>
  </si>
  <si>
    <t>공장에서 제조되어 바로 공사 현장으로 배달되는 프레시 콘크리트. (=레미콘)</t>
  </si>
  <si>
    <t>9783</t>
  </si>
  <si>
    <t>레디믹스트콘크리트</t>
  </si>
  <si>
    <t>ready-mixedconcrete, remicon, R.M.C.</t>
  </si>
  <si>
    <t>① 콘크리트제조 전문공장(concrete mixing plant)의 대규모 콘크리트 배처플랜트(batcher plant)에 의하여 각종 콘크리트를 주문자의 요구에 맞는 배합으로 혼합하여 교반하면서 시공현장에 트럭믹서로 운반하여 판매하는 콘크리트. ② 반죽과 운반방법에 따라 센트럴믹스트콘크리트, 트랜싯믹스트콘크리트가 최대이고 그 다음이 슈링크믹스트콘크리트임. ③ 장점：1) 질이 좋고 균일한 콘크리트를 사용할 수 있음. 2) 콘크리트의 설비‧재료저장‧유지비‧운반비가 필요 없음. 3) 단시간에 대량의 시공을 할 때 유리함. ④ 단점：1) 공장으로부터 운반시간이 1～1.5시간 정도의 위치로 한정되는 것. 2) 운반 중에 콘크리트의 슬럼프 및 함유공기량에 변화를 일으키기 쉬움. 3) 운반로의 정비 등. ⑤ ⇨레미콘.</t>
  </si>
  <si>
    <t>9784</t>
  </si>
  <si>
    <t>레미콘</t>
  </si>
  <si>
    <t>remicon</t>
  </si>
  <si>
    <t>(= 레디믹스트 콘크리트)</t>
  </si>
  <si>
    <t>9785</t>
  </si>
  <si>
    <t>레버 텀블러 자물쇠</t>
  </si>
  <si>
    <t>lever tumbler lock</t>
  </si>
  <si>
    <t>길이가 다른 여러 개의 판을 포개고 깃대 부분을 계단상으로 가공한 열쇠를 돌려서 노치를 맞추어 여는 자물쇠.</t>
  </si>
  <si>
    <t>9787</t>
  </si>
  <si>
    <t>레버러터리</t>
  </si>
  <si>
    <t>①실험실‧시험실. ② 교육, 사회 과학 등에서 설비가 갖추어진 실습실. ③ 약품이나 화학제품 등의 제조실. ④ 제작실.</t>
  </si>
  <si>
    <t>9789</t>
  </si>
  <si>
    <t>가식</t>
  </si>
  <si>
    <t>假植</t>
  </si>
  <si>
    <t>작물이나 나무를 정식(定植)하기 전에 다른 묘상(苗床) 혹은 이식하기 편리한 곳에 임시로 심는 일을 말한다.</t>
  </si>
  <si>
    <t>979</t>
  </si>
  <si>
    <t>레버터리그레이비티힌지</t>
  </si>
  <si>
    <t>lavatory gravity hinge</t>
  </si>
  <si>
    <t>① 대변소문용 정첩. ② 대변소문용의 달기 철물이고 문의 중량을 이용하여 움직이는 것.</t>
  </si>
  <si>
    <t>9790</t>
  </si>
  <si>
    <t>레버터리스프링힌지</t>
  </si>
  <si>
    <t>lavatory spring hinge</t>
  </si>
  <si>
    <t>스프링이 든 대변소용 정첩.</t>
  </si>
  <si>
    <t>9791</t>
  </si>
  <si>
    <t>레버터리힌지</t>
  </si>
  <si>
    <t>lavatory hinge, 自動扉</t>
  </si>
  <si>
    <t>① 스프링 힌지의 일종으로 공중 화장실, 전화실 출입문 등에 쓰임. ② 저절로 닫혀지나 15cm 정도는 열려 있어, 즉 표시기가 없어도 비어 있는 것이 판별되고 사용시는 안에서 꼭 닫아 잠그게 되어 있음. ③ 포금‧황동제 또는 니켈‧크롬 등의 도금 철제가 있고 스프링 힌지가 없는 것도 있음.</t>
  </si>
  <si>
    <t>9792</t>
  </si>
  <si>
    <t>레버텀블러쇠</t>
  </si>
  <si>
    <t>⇨함자물쇠(＝).</t>
  </si>
  <si>
    <t>9793</t>
  </si>
  <si>
    <t>레버텀블러자물쇠</t>
  </si>
  <si>
    <t>9794</t>
  </si>
  <si>
    <t>레벨</t>
  </si>
  <si>
    <t>level</t>
  </si>
  <si>
    <t>고저측량용 기계 또는 수준기가 달린 망원경.지위나 품질 따위의 일정한 표준이나 정도. ‘수준’으로 순화.</t>
  </si>
  <si>
    <t>9795</t>
  </si>
  <si>
    <t>레벨 리코더</t>
  </si>
  <si>
    <t>level recorder</t>
  </si>
  <si>
    <t>레벨(기준값에 대한 비의 로그)을 기록지에 기록하는 계기. 기록용 펜의 응답에 등속(等速) 응답 형과 지수 응답형이 있다 →레벨 미터.</t>
  </si>
  <si>
    <t>9796</t>
  </si>
  <si>
    <t>레스토랑</t>
  </si>
  <si>
    <t>restaurant</t>
  </si>
  <si>
    <t>서양식 음식점. ‘식당’, ‘양식당’으로 순화.객석을 마련하여 음식물을 제공하는 시설, 또는 그 영업체.</t>
  </si>
  <si>
    <t>9798</t>
  </si>
  <si>
    <t>AD 변환</t>
  </si>
  <si>
    <t>AD는 analog to digital의 약자. 디지털 전자 계산기 (컴퓨터)가 처리할 수 있도록 아날로그 신호를 디지털 신호로 변환하는 것.</t>
  </si>
  <si>
    <t>98</t>
  </si>
  <si>
    <t>가심끌</t>
  </si>
  <si>
    <t>① 나무에 뚫은 구멍을 깨끗이 다듬는 끌. ② 날이 길고 얇음. ③ ＝헛끌.</t>
  </si>
  <si>
    <t>980</t>
  </si>
  <si>
    <t>레스트하우스</t>
  </si>
  <si>
    <t>rest-house</t>
  </si>
  <si>
    <t>① 산이나 바다의 자연을 즐기며 휴양‧피서‧피한의 목적으로 세운 건물. ② 계절에 따라 휴양을 목적으로 영업하는 여관‧호텔‧휴게소 등.</t>
  </si>
  <si>
    <t>9800</t>
  </si>
  <si>
    <t>레오바 공법</t>
  </si>
  <si>
    <t>Leoba system</t>
  </si>
  <si>
    <t>PC 강재의 끝부분을 망치 모양의 기구(레오바식 정착구)에 감아붙여 합친상태에서 그 손잡이 부분에 해당하는 강봉을 통해 인장력을 가하는 공법</t>
  </si>
  <si>
    <t>9802</t>
  </si>
  <si>
    <t>레온하르트공법</t>
  </si>
  <si>
    <t>Leonhardt system, -工法</t>
  </si>
  <si>
    <t>｢P.C보｣ 양끝을 반원형으로 하여 그 주위에 강선을 둘러놓고 분리된 2토막이 P.C보 사이에 잭(jack)을 걸어 2토막 사이를 뜨게 만들어 놓고 그 사이를 콘크리트로 채워서 ｢프리스트레스｣를 가해 두는 공법.</t>
  </si>
  <si>
    <t>9803</t>
  </si>
  <si>
    <t>레이놀즈 응력</t>
  </si>
  <si>
    <t>Reynolds stress</t>
  </si>
  <si>
    <t>난류의 속도 변동에 대하여, 운동 방정식을 평균 흐름을 사용한 형식으로 표시할 때 변동에 따른 효과에 의해 생기는 가상적인 응력</t>
  </si>
  <si>
    <t>9806</t>
  </si>
  <si>
    <t>레이놀즈(의) 방정식</t>
  </si>
  <si>
    <t>Reynolds equation</t>
  </si>
  <si>
    <t>유체의 운동올 표시하는 나비에-스토크스의 방정식에 속도와 압력을 평균값과 변동분으로 나누어 대입해서 유도되는 식.</t>
  </si>
  <si>
    <t>9807</t>
  </si>
  <si>
    <t>레이놀즈수</t>
  </si>
  <si>
    <t>reynolds number, -數</t>
  </si>
  <si>
    <t>유체의 운동에 관계하는 무차원수로서 유체가 갖는 관성력과 점성력의 비로 나타냄. 관내의 흐름이 층류가 되거나 난류가 되는 것을 관내의 평균유속, 관의 내경, 유체의 점성을 기준으로 한 고유의 계수.</t>
  </si>
  <si>
    <t>9808</t>
  </si>
  <si>
    <t>가심송곳</t>
  </si>
  <si>
    <t>⇨리머(＝).</t>
  </si>
  <si>
    <t>981</t>
  </si>
  <si>
    <t>레이먼드말뚝</t>
  </si>
  <si>
    <t>raymond pile</t>
  </si>
  <si>
    <t>① 얇은 철판제의 외관에 심대(core)를 넣어 쳐 박은 현장제 콘크리트말뚝. ② 철관을 박고 내후 심대를 빼내고 콘크리트를 다져넣는 부의 흙을 꺼내고 콘크리트를 부어넣는 케이스 달린 말뚝도 있음. ③ 말뚝박기 기초공사용.</t>
  </si>
  <si>
    <t>9811</t>
  </si>
  <si>
    <t>레이블</t>
  </si>
  <si>
    <t>label</t>
  </si>
  <si>
    <t>① 개구부의 상단이 수평으로 가로 걸쳐지며 짧게 아래쪽을 향해 수직으로 반복된 형태로 정방형(正方形)의 아치로 된 빗물받이돌. ② 창 위에 있는 낙수받이.</t>
  </si>
  <si>
    <t>9812</t>
  </si>
  <si>
    <t>레이스웨이</t>
  </si>
  <si>
    <t>raceway</t>
  </si>
  <si>
    <t>전선‧케이블‧버스덕트를 넣기 위해 설계되어 이 목적만으로 사용되는 채널(channel).</t>
  </si>
  <si>
    <t>9813</t>
  </si>
  <si>
    <t>레이싱</t>
  </si>
  <si>
    <t>lacing</t>
  </si>
  <si>
    <t>강부재의 각 부를 연결하여 일체로 작용하도록 하는 사재로 되어 있는 브레이싱.</t>
  </si>
  <si>
    <t>9814</t>
  </si>
  <si>
    <t>레이아웃</t>
  </si>
  <si>
    <t>lay out</t>
  </si>
  <si>
    <t>① 배열‧배치. ② 일정한 평면 위에 사진‧문자‧도안‧기호 등을 광고‧편집‧인쇄하는데 효과적이고 아름답게 조합하여 배열한 계획도. ③ ＝세팅아웃(setting out). ④ 건물의 위치를 대지 위에 줄쳐 보는 것.</t>
  </si>
  <si>
    <t>9815</t>
  </si>
  <si>
    <t>레이저 유속계</t>
  </si>
  <si>
    <t>레이저 광속을 이동하는 물체에 댈 때 도플러 효과에 의해 반사광의 파장이 원래의 파장과 어긋가는 것을 이용한 유량계. 레이저를 대는 대상은 유체 속에 있는 미립자로 하는 것이 보통이다.</t>
  </si>
  <si>
    <t>9816</t>
  </si>
  <si>
    <t>레이저용접</t>
  </si>
  <si>
    <t>LASER welding</t>
  </si>
  <si>
    <t>① LASER는 ｢Light Amplification by Stimulated Emission of Radiation｣의 약어. ② 레이저 광선의 출력을 응용한 용접을 말함. 레이저 재료는 고체, 기체, 액체 등이 있으나 현재로는 발진하기 쉽고 출력이 큰 ｢루비｣가 주로 사용됨. ③ 특징을 말하면 에너지 밀도가 높고 고융점 금속의 용접이 가능하며, 용접입열이 대단히 적고, 열 방향 범위가 좁으며, 열원이 빛의 빔이기 때문에 투명 재료를 통해서 어떤 분위기 속에서나 용접이 가능하다는 것 등이다. 현재 상태로는 소용량으로 전자 부품과 같은 작은 물체의 용접에 적용되고 있고, 탄산가스레이저 등이 큰 용량으로 이미 시판되어 주목을 끌고 있음.</t>
  </si>
  <si>
    <t>9817</t>
  </si>
  <si>
    <t>레이크</t>
  </si>
  <si>
    <t>lake</t>
  </si>
  <si>
    <t>레이크 안료의 약칭.</t>
  </si>
  <si>
    <t>9818</t>
  </si>
  <si>
    <t>레이크도저</t>
  </si>
  <si>
    <t>rake-dozer</t>
  </si>
  <si>
    <t>도저의 블레이드 대신 갈퀴를 연결한 것.</t>
  </si>
  <si>
    <t>9819</t>
  </si>
  <si>
    <t>가심질</t>
  </si>
  <si>
    <t>washing out, clearing</t>
  </si>
  <si>
    <t>구멍이나 움푹한 곳의 불필요한 것을 다듬어 내거나 청소하는 것.</t>
  </si>
  <si>
    <t>982</t>
  </si>
  <si>
    <t>레이크아스팔트</t>
  </si>
  <si>
    <t>lake asphalt</t>
  </si>
  <si>
    <t>①지면(남미의 토피니다드 섬에 많음)에 호수 모양으로 고여 있는 천연아스팔트(⇦). ②도로포장‧마루포장‧방수‧내산공사 등에 쓰임.</t>
  </si>
  <si>
    <t>9820</t>
  </si>
  <si>
    <t>레이크안료</t>
  </si>
  <si>
    <t>lake pigment, lake顔料</t>
  </si>
  <si>
    <t>① 염류 또는 산과 유기 색소가 결합해서 생긴, 물에도 기름에도 녹지 않는 진홍색의 안료. ② 금속의 유기질 화합물로 된 안료로서 도료‧미장재료‧합성수지‧도자기 등의 착색재로 쓰임. ③ 미장도료용 안료로서는 수용성이 없고 내식성을 가지며 특히 내알칼리성이고 태양광선에 대하여 100℃ 이하에서는 변질되지 않는 것이어야 함. ④ 인조 색소의 레이크는 많음. ⑤ 약칭은 ｢레이크｣.</t>
  </si>
  <si>
    <t>9821</t>
  </si>
  <si>
    <t>레이턴스</t>
  </si>
  <si>
    <t>laitance</t>
  </si>
  <si>
    <t>① 수분 상승으로 인하여 콘크리트나 모르타르의 표면에 떠올라서 가라앉은 미세한 물질. ② 콘크리트를 부어넣었을 때 균질로 혼합되지 못하여 재료가 각각 분리되어 비중의 차이대로 물은 위로 모래, 자갈은 밑으로 내려앉아 물이 증발한 후에 불순물로 된 미세물이 표면에 나타나는 것. ③ 레이턴스가 생긴 표면은 미세한 균열이 발생하고 콘크리트의 부착이 나빠지므로 콘크리트 위에 떠오른 물과 레이턴스는 제거해야 함.</t>
  </si>
  <si>
    <t>9822</t>
  </si>
  <si>
    <t>레이틱스</t>
  </si>
  <si>
    <t>9823</t>
  </si>
  <si>
    <t>레인지</t>
  </si>
  <si>
    <t>range</t>
  </si>
  <si>
    <t>전기, 가스 따위를 이용한 취사용 기구. ‘조리기’, ‘화덕1’으로 순화취사용의 가스·전기 기구. 순화어는 `조리기'</t>
  </si>
  <si>
    <t>9824</t>
  </si>
  <si>
    <t>레일</t>
  </si>
  <si>
    <t>① 창문에 쓰이는 철물. ② (창호의) 테나 틀에 있어 수평을 이룸. ③ 재료에 따라 강철제‧놋쇠제‧플라스틱제 등이 있고, 단면형에 따라 원형‧각형‧반원형이 있음. ④ 행거 도어의 레일도 각형과 원형이 있으며, 여기에 맞는 레일 받이쇠‧행거용 바퀴 등이 있음. 원형은 외부의 큰 문에 쓰이는 것이 보통이며, 각형은 작은 것부터 중형 정도의 문에까지 쓰인다. 미닫이‧미세기창 외에는 4바퀴 행거를 쓰고, 접문에는 2바퀴 행거가 쓰임.</t>
  </si>
  <si>
    <t>9825</t>
  </si>
  <si>
    <t>레일 인도</t>
  </si>
  <si>
    <t>온레일 인도.</t>
  </si>
  <si>
    <t>9826</t>
  </si>
  <si>
    <t>레일리 분포</t>
  </si>
  <si>
    <t>Rayleigh distrbution</t>
  </si>
  <si>
    <t>이중 지수 형식의 함수로 표시되는 분포 중의 하나.</t>
  </si>
  <si>
    <t>9828</t>
  </si>
  <si>
    <t>레일리 산란</t>
  </si>
  <si>
    <t>Rayleigh scattering</t>
  </si>
  <si>
    <t>일사가 대기 속의 공기 분자에 의해 받는 산란. 그 지향성은 전후 대칭으로 좌우로 산란이 적은 눈썹형을 표시하며 산란 강도는 파장의 약 4제곱에 반비례한다. →미 산란.</t>
  </si>
  <si>
    <t>9829</t>
  </si>
  <si>
    <t>가압 배기</t>
  </si>
  <si>
    <t>pressurized smoke exhaustion</t>
  </si>
  <si>
    <t>연기가 들어간 방으로 송풍기에서 공기를 보내어, 실내외의 압력차에 의해 연기 배출을 한다. 기계 배연(排煙)의 일종.</t>
  </si>
  <si>
    <t>983</t>
  </si>
  <si>
    <t>레일리수</t>
  </si>
  <si>
    <t>Rayleigh number</t>
  </si>
  <si>
    <t>기체속의 열전달에 관계하는 무차원수. 부력과 점성력의 비와 축적된 열과 전도열의 비와의 곱.</t>
  </si>
  <si>
    <t>9830</t>
  </si>
  <si>
    <t>레일리파</t>
  </si>
  <si>
    <t>Rayleigh wave</t>
  </si>
  <si>
    <t>반무한탄성체(半無限彈性體)의 표면 경계면을 전파하는 표면파의 하나. 1885년 존 윌리엄 레일리에 의해서 존재가 증명되었다. 레일리파가 전달될 때, 표면의 입자는 파의 전파 방향을 포함하고 표면에 수직인 평면 속에서 타원진동한다. 레일리파의 전파속도는 주로 지구 내부의 횡파의 속도에 따라 좌우되므로, 레일리파의 관측으로부터 횡파의 속도를 구할 수 있다. 횡파보다 약간 느린 속도로 횡파의 약 0.9배의 전파속도를 가지며 레일리파의 크기는 표면에서 내부로 들어가면서 지수함수적으로 감소한다.→ 지진파. (브리태니커)</t>
  </si>
  <si>
    <t>9831</t>
  </si>
  <si>
    <t>레저 센터</t>
  </si>
  <si>
    <t>leisure center</t>
  </si>
  <si>
    <t>레저 센터(도서관·스포츠 시설·강당 따위를 포함).</t>
  </si>
  <si>
    <t>9833</t>
  </si>
  <si>
    <t>레지덴셜 호텔</t>
  </si>
  <si>
    <t>residential hotel</t>
  </si>
  <si>
    <t>①호텔 종류(city hotel)의 하나. ② 상업상의 여행자나 관광객 등이 단기 체재하는 여행자용. ③ 커머셜호텔보다 규모가 작고 설비는 고급으로 하고 도심을 피해 조금 안정된 곳에 위치.</t>
  </si>
  <si>
    <t>9834</t>
  </si>
  <si>
    <t>레지덴셜호텔</t>
  </si>
  <si>
    <t>이 호텔은 주로 장기체류객을 대상으로 하는 주택용 호텔이다. 객실 구조는 침실, 거실, 응접실, 부엌, 욕실, 화장실 등이 편리하게 갖추어져 있으며 객실요금은 1주 • 1개월 요금지급방식을 채택하고 있다.고급 고객을 대상으로 하여 체재 일수가 긴 트윈베드를 주체로 한 호화스러운 호텔.</t>
  </si>
  <si>
    <t>9835</t>
  </si>
  <si>
    <t>레지빌리티</t>
  </si>
  <si>
    <t>legibility</t>
  </si>
  <si>
    <t>가독성, 읽기쉬움으로 해석 된다. 도시차원에서 레저블(legible)하다는 것은 그만큼 읽기 쉬운 도시를 의미 한다. 즉 처음 방문하는 도시라 할지라도 도로표지판과 이정표, 노상지시글 등을 보기 편하고 이해하기 쉬워, 걷기 쉽고 다니기 용이하다는 뜻을 내포한다.</t>
  </si>
  <si>
    <t>9836</t>
  </si>
  <si>
    <t>레지스터</t>
  </si>
  <si>
    <t>register, air register</t>
  </si>
  <si>
    <t>① 공기조화설비의 공기를 내뿜는 기구의 하나. ② 외관은 격자형으로 되어 있고 풍량(風量)조절용 셔터(shutter)를 가지고 있음.</t>
  </si>
  <si>
    <t>9837</t>
  </si>
  <si>
    <t>레진 콘크리트</t>
  </si>
  <si>
    <t>resin concrete</t>
  </si>
  <si>
    <t>결합재에 레진(합성 수지)만을 사용해서 골재를 결합한 폴리머 콘크리트의 일종.</t>
  </si>
  <si>
    <t>9838</t>
  </si>
  <si>
    <t>가압 송수 장치</t>
  </si>
  <si>
    <t>pressurized siamese facilities； pressurized water supply system</t>
  </si>
  <si>
    <t>보통 옥내소화전에 사용되는 것으로 전동기 또는 내연기관에 따른 펌프를 이용한다. (예:부스터펌프)</t>
  </si>
  <si>
    <t>984</t>
  </si>
  <si>
    <t>레크리에이션</t>
  </si>
  <si>
    <t>recreation</t>
  </si>
  <si>
    <t>일이나 공부 등에 의한 피로를 풀고 정신적·육체적으로 새로운 힘을 북돋우기 위하여 개인 또는 집단으로 오락이나 여가를 즐기는 일.(브리태니커)</t>
  </si>
  <si>
    <t>9840</t>
  </si>
  <si>
    <t>레크리에이션 도시</t>
  </si>
  <si>
    <t>recreation city</t>
  </si>
  <si>
    <t>취미와 여가생활을 즐길 수 있는 환경과 시설이 양호하게 조성되어 있어 생활의 향유나 일자리로서 기능할 수 있는 도시 형태</t>
  </si>
  <si>
    <t>9841</t>
  </si>
  <si>
    <t>레크리에이션 시설</t>
  </si>
  <si>
    <t>recreation facilities</t>
  </si>
  <si>
    <t>병원, 진료소 등의 의료 시설, 체육관, 풀 등의 체육 설비, 공원, 운동장 등의 녹지 시설을 말하며, 주로 레크리에이션에 제공되는 시설을 말한다. 사업소가 종업원을 위해 설치하는 시설을 후생 시설이라고 하는 경우에는 사택이나 구매 등도 포함한 넓은 의미로 사용되는 경우가 많다.</t>
  </si>
  <si>
    <t>9842</t>
  </si>
  <si>
    <t>레터링</t>
  </si>
  <si>
    <t>lettering</t>
  </si>
  <si>
    <t>① 글자를 도안화(圖案化)하는 것.</t>
  </si>
  <si>
    <t>9843</t>
  </si>
  <si>
    <t>레퍼런스 룸</t>
  </si>
  <si>
    <t>reference room</t>
  </si>
  <si>
    <t>도서관 열람실의 하나. 이용자가 학습, 조사, 연구를 위한 자료와 기기를 갖추고, 그것을 원조하는 직원이 배치되는 열람실.</t>
  </si>
  <si>
    <t>9845</t>
  </si>
  <si>
    <t>렌더러</t>
  </si>
  <si>
    <t>renderer</t>
  </si>
  <si>
    <t>렌더링을 전문으로 하는 사람.</t>
  </si>
  <si>
    <t>9847</t>
  </si>
  <si>
    <t>렌더링①</t>
  </si>
  <si>
    <t>rendering</t>
  </si>
  <si>
    <t>2차원의 화상에 광원·위치·색상 등 외부의 정보를 고려하여 사실감을 불어넣어, 3차원 화상을 만드는 과정을 뜻하는 컴퓨터그래픽스 용어이다. 와이어프레임(wire), 레이트레이싱(raytracing) 렌더링</t>
  </si>
  <si>
    <t>9848</t>
  </si>
  <si>
    <t>렌더링②</t>
  </si>
  <si>
    <t>이미 설정된 모델링, 움직임, 카메라, 텍스처 매핑, 조명 등의 과정을 모두 연산 처리를 해 2차원의 최종적인 화면으로 만들어 내는것.</t>
  </si>
  <si>
    <t>9849</t>
  </si>
  <si>
    <t>가압 연소</t>
  </si>
  <si>
    <t>pressurized combustion</t>
  </si>
  <si>
    <t>연소실 내 압력을 대기압 이상으로 하여 연료를 연소시키는 것. 가압 연소를 하면 보일러 등의 열효율이 높아진다.</t>
  </si>
  <si>
    <t>985</t>
  </si>
  <si>
    <t>렌더링③</t>
  </si>
  <si>
    <t>①선으로그려진 그림을 사진화 하는 과정으로서 그림을 명확하게 하여 사진과 같은 효과를 주는 것. ② 사용 재료는 연필‧잉크‧페인트‧물감 등 여러 가지가 있고 수법도 여러 가지가 있음.</t>
  </si>
  <si>
    <t>9850</t>
  </si>
  <si>
    <t>렌치</t>
  </si>
  <si>
    <t>wrench</t>
  </si>
  <si>
    <t>①너트(nut)나 볼트(bolt) 또는 관(管) 등을 조이거나 틀어 돌리는 데 쓰는 공구. ② 스패너(⇦)라고도 함.</t>
  </si>
  <si>
    <t>9851</t>
  </si>
  <si>
    <t>렌치사용상의 안전요령</t>
  </si>
  <si>
    <t>⇨스패너 사용상의 안전요령(＝).</t>
  </si>
  <si>
    <t>9852</t>
  </si>
  <si>
    <t>렌터블비</t>
  </si>
  <si>
    <t>rentable floor area ratio</t>
  </si>
  <si>
    <t>연면적에 대한 수익 부분의 바닥 면적의 백분율.</t>
  </si>
  <si>
    <t>9853</t>
  </si>
  <si>
    <t>렘</t>
  </si>
  <si>
    <t>rem</t>
  </si>
  <si>
    <t>생물에 대하여 방사선이 생물학적 효과를 줄 정도(선량 당량)를 표시하는 단위. 최근에는 SI 단위의 Sv( 시버트)가 사용되어 ISv= 100rem.</t>
  </si>
  <si>
    <t>9854</t>
  </si>
  <si>
    <t>로 볼륨 에어 샘플러</t>
  </si>
  <si>
    <t>low volume air sampler</t>
  </si>
  <si>
    <t>대기 속의 부유 미립자의 중량 농도 및 성분 분석용 측정기. 흡인 속도가 비교적 늦은 것으로 주로 20l/min과 30l/min. →하이 볼륨 에어 샘플러.</t>
  </si>
  <si>
    <t>9855</t>
  </si>
  <si>
    <t>로그 감쇠율</t>
  </si>
  <si>
    <t>logarithmic decrement</t>
  </si>
  <si>
    <t>감쇠진동 지표의 하나로서, 감쇠진동에서 인접하는 진폭의 비를 자연로그 스케일로 나타낸 것.</t>
  </si>
  <si>
    <t>9857</t>
  </si>
  <si>
    <t>로그 법칙</t>
  </si>
  <si>
    <t>logarithmic law</t>
  </si>
  <si>
    <t>자연풍, 풍동풍 등의 난류 경계측 내의 높이에서의 속도 분포를 로그 곡선으로 근사하게 표현할 수 있다는 법칙.</t>
  </si>
  <si>
    <t>9858</t>
  </si>
  <si>
    <t>로그 분포</t>
  </si>
  <si>
    <t>logarithmic law profile</t>
  </si>
  <si>
    <t>로그 법칙으로 표시되는 분포로서, 지면으로부터의 높이에 따른 풍속의 분포가 이에 해당함.</t>
  </si>
  <si>
    <t>9859</t>
  </si>
  <si>
    <t>가압 펌프 방식</t>
  </si>
  <si>
    <t>booster pump (water supply) system</t>
  </si>
  <si>
    <t>986</t>
  </si>
  <si>
    <t>로그 정규 분포</t>
  </si>
  <si>
    <t>lognormal distribution</t>
  </si>
  <si>
    <t>확률 변수의 로그가 정규 분포에 따르는 분포. 확률 밀도 함수는 다음식으로 주어진다.</t>
  </si>
  <si>
    <t>9860</t>
  </si>
  <si>
    <t>로그 평균 엔탈피차</t>
  </si>
  <si>
    <t>logarithmic mean enthalpy difference</t>
  </si>
  <si>
    <t>로그 평균 온도차에 있어서 온도 대신에 엔탈피를 사용한 것. 열교환기의 설계에 쓰인다.</t>
  </si>
  <si>
    <t>9861</t>
  </si>
  <si>
    <t>로그 평균 온도차</t>
  </si>
  <si>
    <t>관내 흐름 등에서의 열이동으로 흐름 방향의 온도 변화에 대해서는 열전도율이 일정한 경우는 로그 곡선이 변화된다. 이 경우의 벽온도 또는 관의 유체 온도와의 평균적인 온도차를 일컫는다. 공조기의 사용 코일수를 결정하는 경우 등에 사용한다.</t>
  </si>
  <si>
    <t>9862</t>
  </si>
  <si>
    <t>로그 평균 절대 습도차</t>
  </si>
  <si>
    <t>mean absolute humidity difference</t>
  </si>
  <si>
    <t>로그 평균 온도차에 있어서 온도 대신에 절대습도를 사용한 것.</t>
  </si>
  <si>
    <t>9863</t>
  </si>
  <si>
    <t>로더</t>
  </si>
  <si>
    <t>loader</t>
  </si>
  <si>
    <t>① 토공용 기계. ② 소형 셔블(shovel). ③ 트랙터에 여러 기구의 짧은 암(arm)을 대고 여기에 큰 디퍼(dipper)를 붙인 것. ④ 경질지반에 부적당하지만 토사를 트럭에 싣기 편리. ⑤ 차체에 트럭이 장비된 것이 있으며, 공기타이어 차가 많음.</t>
  </si>
  <si>
    <t>9864</t>
  </si>
  <si>
    <t>로드 롤러</t>
  </si>
  <si>
    <t>road roller</t>
  </si>
  <si>
    <t>2개 이상의 철제 평활 원통 롤러를 차륜으로 하여 그 무게로 지반을 다지는 자주식 전압기(轉壓機)</t>
  </si>
  <si>
    <t>9865</t>
  </si>
  <si>
    <t>로드 프라이싱</t>
  </si>
  <si>
    <t>road pricing</t>
  </si>
  <si>
    <t>도로의 교통 상황을 측정하여 통행료를 정하는 시스템. 도로 이용시 시간대, 차종 또는 다른기준에 따라 지불하는 통행료</t>
  </si>
  <si>
    <t>9867</t>
  </si>
  <si>
    <t>로드 히팅</t>
  </si>
  <si>
    <t>road heating</t>
  </si>
  <si>
    <t>한랭지 도로의 적설이나 얼음을 녹이기 위해 도로를 따뜻하게 하는 것. 발열선이나 열탕 파이프를 도로 포장 등 속에 매설한다.</t>
  </si>
  <si>
    <t>9868</t>
  </si>
  <si>
    <t>로드밀</t>
  </si>
  <si>
    <t>rod mill</t>
  </si>
  <si>
    <t>회전하는 원통의 동내(胴內)의 강봉 충격으로써 돌을 분쇄하는 크러셔.</t>
  </si>
  <si>
    <t>9869</t>
  </si>
  <si>
    <t>가압계</t>
  </si>
  <si>
    <t>기압을 재는 계로 수은기압계와 아네로이드 기압게등이 있음</t>
  </si>
  <si>
    <t>987</t>
  </si>
  <si>
    <t>로록</t>
  </si>
  <si>
    <t>rowlock,rolok rollock</t>
  </si>
  <si>
    <t>①단부(端部)가 보이도록 가장자리에 쌓은 벽돌. ② 층두리(rowlock arch) (⇦)의 링(ring) 중의 하나.</t>
  </si>
  <si>
    <t>9870</t>
  </si>
  <si>
    <t>로록공간벽</t>
  </si>
  <si>
    <t>rowlock cavity wall</t>
  </si>
  <si>
    <t>① ⇨공간쌓기벽. ② ⇨공간벽. ③ 로록공간벽의 별명에는 all-rowlock wall, rolock wall, rolock wall, rowlock back wall, rowlock wall 등이 있음. ④ 이 벽쌓기법은 rat-trap bond라 함.</t>
  </si>
  <si>
    <t>9871</t>
  </si>
  <si>
    <t>로록코스</t>
  </si>
  <si>
    <t>⇨마구리세워쌓기(＝).</t>
  </si>
  <si>
    <t>9872</t>
  </si>
  <si>
    <t>로마 기와</t>
  </si>
  <si>
    <t>Roman (roof) tile</t>
  </si>
  <si>
    <t>양쪽으로 치올려진 사각형 큰 판의 암티와 이음매를 수키와로 덮는 형식의 기와. 로마시대에 쓰였다. (=이탈리아 기와)</t>
  </si>
  <si>
    <t>9875</t>
  </si>
  <si>
    <t>로마 도로</t>
  </si>
  <si>
    <t>Roman road</t>
  </si>
  <si>
    <t>고대 로마시대에 건설된 도로망(道路網) 또는 그 도로로 수도(水道)와 함께 고대 로마 토목기술의 최대 유산으로 꼽힌다. 식민지를 포함한 전 영토에 걸쳐 건설된 로마도로는 군대와 물자의 이동을 편리하게 하여 로마의 발전에 크게 공헌 하였다. 특징 중 하나는 큰돌을 가지런히 놓은 다음 석괴(石塊) 또는 쇄석(碎石)을 깔고, 그 위에 다시 자갈이나 일정한 크기의 사암(砂岩)을 깐 후 이를 화산회(火山灰)로 굳혔으며, 지방에 따라서는 판석(板石)을 깔아 놓은 것도 있었다.</t>
  </si>
  <si>
    <t>9876</t>
  </si>
  <si>
    <t>로마 도시</t>
  </si>
  <si>
    <t>Roman town</t>
  </si>
  <si>
    <t>이탈리아의 수도로서 기원 전후로 유럽과 지중해를 장악했던 제국의 중심지이며 카톨릭의 수호도시. 고대 유적이 즐비하다.</t>
  </si>
  <si>
    <t>9877</t>
  </si>
  <si>
    <t>가압물탱크</t>
  </si>
  <si>
    <t>⇨가압물탱크식 급수.</t>
  </si>
  <si>
    <t>988</t>
  </si>
  <si>
    <t>로마네스크양식</t>
  </si>
  <si>
    <t>Romanesque style, Romanesque樣式</t>
  </si>
  <si>
    <t>11～12세기 전반(前半)에 유럽의 라틴계 각국에서 성행하던 건축양식으로 로마의 양식을 부활시키고 비잔틴미술의 영향으로 동방의 요소를 받아들여 만들어진 양식.</t>
  </si>
  <si>
    <t>9883</t>
  </si>
  <si>
    <t>로마식기와</t>
  </si>
  <si>
    <t>Roman tile</t>
  </si>
  <si>
    <t>① 로마식의 특수기와, ② ㄱ형의 곡면이 한 개인 것은 ｢single Roman tile｣ 두 개인 것은 ｢double Roman tile｣이라 함. 양쪽 모두 ｢single lap tile｣의 일종.</t>
  </si>
  <si>
    <t>9887</t>
  </si>
  <si>
    <t>가압물탱크식 급수</t>
  </si>
  <si>
    <t>加壓水槽式給水</t>
  </si>
  <si>
    <t>① 우 물물이나 수돗물을 펌프로 밀폐된 물탱크 속에 넣고 일정한 압력을 가한 다음, 그 물의 압력을 이용하여 물을 급수하는 방법. ② 공업용으로 높은 수압의 물을 필요로 할 때와 고가 물탱크를 놓으면 미관상 좋지 못할 경우에 사용됨. ③ 다른 방법에 비하여 설비비가 비싸고 동력비도 많이 드는 것이 결점.</t>
  </si>
  <si>
    <t>989</t>
  </si>
  <si>
    <t>로만모자이크</t>
  </si>
  <si>
    <t>Roman mosaic</t>
  </si>
  <si>
    <t>① 테라코타 공사에 있어서 마블(marble)모자이크 방법의 하나. ② ＝로마 모자이크.</t>
  </si>
  <si>
    <t>9890</t>
  </si>
  <si>
    <t>로만아치</t>
  </si>
  <si>
    <t>Roman arch</t>
  </si>
  <si>
    <t>① 로마건축에서 흔히 볼 수 있는 반원 아치. ② 반원아치.</t>
  </si>
  <si>
    <t>9891</t>
  </si>
  <si>
    <t>로맨스룸</t>
  </si>
  <si>
    <t>romance room</t>
  </si>
  <si>
    <t>카페(cafe)나 바(bar) 같은 데의 로맨스 시트(romance seat)를 마련해 놓은 특별실‧비밀실.</t>
  </si>
  <si>
    <t>9893</t>
  </si>
  <si>
    <t>로맨스시트</t>
  </si>
  <si>
    <t>romance seat</t>
  </si>
  <si>
    <t>2인용의 소파. 17·18세기경에 만들어지고 현재에 이르기까지 이용되고 있다. 러브 체어, 로맨스 시트라고도 한다. 부부가 단란하게 지내기 위하여 리빙룸에 놓은 의자석, 천을 씌워 2인용으로 만든 조그만 소파.</t>
  </si>
  <si>
    <t>9894</t>
  </si>
  <si>
    <t>로맨스카</t>
  </si>
  <si>
    <t>romance car</t>
  </si>
  <si>
    <t>로맨스 시트가 마련되어 있는 차.</t>
  </si>
  <si>
    <t>9895</t>
  </si>
  <si>
    <t>로봇</t>
  </si>
  <si>
    <t>robot</t>
  </si>
  <si>
    <t>인간을 대신해서 작업을 하는 기계. 건축 분야에서도 뿜칠용, 바닥 고름용, 외장 검사용 등이 있다.</t>
  </si>
  <si>
    <t>9897</t>
  </si>
  <si>
    <t>로비</t>
  </si>
  <si>
    <t>9898</t>
  </si>
  <si>
    <t>ADL</t>
  </si>
  <si>
    <t>activities of daily living</t>
  </si>
  <si>
    <t>일상 생활의 활동의 약칭: 침대를 드나드는 것, 옷을 입는 것, 먹는 것 등, 사람들이 스스로 돌보기 위해 할 수 있는 기본적인 활동.</t>
  </si>
  <si>
    <t>99</t>
  </si>
  <si>
    <t>가압수형 원자로</t>
  </si>
  <si>
    <t>감속재와 냉각재로서 경수를 사용하며, 높은 압력을 가해서 끓는 원자로의 한 형태. 경수로의 일종. 경수에 보통 100~150기압 정도의 압력을 가한다. 이로 인해서 노심에서 발생한 열을 끄집어내는 1차 계통과 터빈으로 보내기 위한 증기를 발생하는 2차 계통은 열교환기에 의해서 완전히 분리되어 있다. 또 원자력 잠수함용의 원자로도 이 형태를 사용한이다. 연료로서는 거의 저농축 우라늄을 사용한다. 이 형태의 원자로가 가장 많이 운전 및 건설되고 있다.</t>
  </si>
  <si>
    <t>990</t>
  </si>
  <si>
    <t>로스</t>
  </si>
  <si>
    <t>loss</t>
  </si>
  <si>
    <t>시공 과정에서 부득이 발생하는 재료 등의 손실이나 낭비, 생콘크리트의 넘쳐흐름과 철근의 잘려나감 등.</t>
  </si>
  <si>
    <t>9901</t>
  </si>
  <si>
    <t>로스비스</t>
  </si>
  <si>
    <t>대기 운동이나 해류의 움직임에 관계하는 무차원수. 원심력과 코리올리힘과의 비를 일컫는다.</t>
  </si>
  <si>
    <t>9902</t>
  </si>
  <si>
    <t>로스앤젤레스시험기</t>
  </si>
  <si>
    <t>Los Angeles tester</t>
  </si>
  <si>
    <t>① 굵은골재의 마모시험기. ② 강제 원통의 내부에 하나의 선반이 있고, 시료(試料)와 강구를 넣어서 이것을 수평 원통축의 둘레에 회전시키는 기계.</t>
  </si>
  <si>
    <t>9903</t>
  </si>
  <si>
    <t>로스앤젤레스시험기에 의한 굵은골재의 마모시험방법</t>
  </si>
  <si>
    <t>KS F 2508 참조.</t>
  </si>
  <si>
    <t>9904</t>
  </si>
  <si>
    <t>로어 헐</t>
  </si>
  <si>
    <t>lower hull</t>
  </si>
  <si>
    <t>반잠수식 해양건축물 지주(column)하부의 해중에 있는 가늘고 긴 형상의 부력체(浮力體)로 복수의 지주로부터 위의 하중을 유지하는 구조체.  반잠수식 해양건축물의 부력을 확보하는 방식에는 지주푸팅형과 지주로어헐형이 있다. 지주로어헐형에서는 로어헐 위에 지주를 세우고 이것으로 상부구조를 지지한다. 로어헐이란 마치 선체(hull)같은 형상을 하고 있으며 해중에 있다는 것에서 그와 같이 호칭되고 있다.지주로어헐형은 지주푸팅형보다도 이동성이 뛰어나기 때문에 빈번하게 이동하는 반잠수식 구조물에는 로어헐의 내부에 추진기관을 설치하고 프로펠러를 부착한 지주로어헐형도 있다.</t>
  </si>
  <si>
    <t>9906</t>
  </si>
  <si>
    <t>로제트</t>
  </si>
  <si>
    <t>rosette</t>
  </si>
  <si>
    <t>천장 부분에서 코드 매달림 조명 기구와 옥내 전기 배선을 접속해서 조명 기구를 지지하디 위한 배선용 기구.</t>
  </si>
  <si>
    <t>9908</t>
  </si>
  <si>
    <t>가압잠함</t>
  </si>
  <si>
    <t>⇨용기잠함(＝).</t>
  </si>
  <si>
    <t>991</t>
  </si>
  <si>
    <t>로제트①</t>
  </si>
  <si>
    <t>① 천장 속의 옥내배선과 전등 코드를 접속하는 기구. ② 반구형으로 뚜껑을 틀면 열리게 되어 있음. ③ 옥내배선(접속)기구의 하나.</t>
  </si>
  <si>
    <t>9910</t>
  </si>
  <si>
    <t>로제트②</t>
  </si>
  <si>
    <t>① 장식 도안의 하나. ② 장미를 닮은 원화식(圓花飾)으로 예로부터 장식을 위한 도안으로 애용되었는데, 원형의 중심에서 꽃잎을 닮은 도형을 방사형으로 그려 둥근 꽃 모양을 만듦. ③ ⇨원화창. ④ ⇨장미창.</t>
  </si>
  <si>
    <t>9911</t>
  </si>
  <si>
    <t>로지</t>
  </si>
  <si>
    <t>lodge, 假屋</t>
  </si>
  <si>
    <t>1. 임시로 거처하는 오두막집.  2. 공원대저택의 정문 옆에 있는 관리인 주택</t>
  </si>
  <si>
    <t>9912</t>
  </si>
  <si>
    <t>로지아</t>
  </si>
  <si>
    <t>loggia</t>
  </si>
  <si>
    <t>1. 한 방향 또는 그 이상의 측면이, 아케이드가 열주(列柱(⇒콜로네이드))에 개방된 지붕 달린 갤러리(⇒갤러리[2] [4]), 발코니, 베란다 또는 포치코(⇒포르티코). 현관이나 포치 처럼 일반적으로 주 건물에 부속되어 만들어지나 독립된 건물로 될 경우도 있음.2. 이탈리아어의 loggia는 (1)외에도 방, 오두막, 소주택 및 석공동업조합 또는 그 집합소(lodge[영], loge(프), Bauhutte[독](⇒바우휘테))의 뜻을 지님.</t>
  </si>
  <si>
    <t>9913</t>
  </si>
  <si>
    <t>로커</t>
  </si>
  <si>
    <t>자물쇠가 붙어 있는 선반이나 서랍</t>
  </si>
  <si>
    <t>9915</t>
  </si>
  <si>
    <t>로커실</t>
  </si>
  <si>
    <t>로커를 갖춘 방. 경의실, 클로크를 겸하는 경우가 있다. [계]</t>
  </si>
  <si>
    <t>9916</t>
  </si>
  <si>
    <t>로커암형 스포트용접기</t>
  </si>
  <si>
    <t>rocker-arm type spot welder</t>
  </si>
  <si>
    <t>① 스포트 용접기의 한 형식이며, 레버 또는 링크를 이용해서 수압부로부터 떨어진 곳에 가압원이 있는 구조. ② 수압부의 공간이 협소한 경우에 편리하며, 작업성이 뛰어나고 링크의 연결 여하에 따라 배력기구(토글기구)를 사용할 수 있으므로 적은 가압으로 큰 압력을 얻을 수 있는 이점이 있음. ③ 발밟기식과 공기압식의 두 형식이 있음.</t>
  </si>
  <si>
    <t>9917</t>
  </si>
  <si>
    <t>로컬 플랜</t>
  </si>
  <si>
    <t>local plan</t>
  </si>
  <si>
    <t>지방계획</t>
  </si>
  <si>
    <t>9918</t>
  </si>
  <si>
    <t>가압펌프</t>
  </si>
  <si>
    <t>booster pump, 加壓－</t>
  </si>
  <si>
    <t>압력을 증가시킬 목적으로 관로 도중에 설치하는 펌프.</t>
  </si>
  <si>
    <t>992</t>
  </si>
  <si>
    <t>로코코양식</t>
  </si>
  <si>
    <t>Rococo style, Rococo樣式</t>
  </si>
  <si>
    <t>16C 말기부터 17C 동안에 프랑스를 중심으로 유행한 곡선을 연속시킨 화려하고 복잡한 모양의 장식을 활용한 건축 양식.</t>
  </si>
  <si>
    <t>9921</t>
  </si>
  <si>
    <t>로크 너트</t>
  </si>
  <si>
    <t>lock nut</t>
  </si>
  <si>
    <t>너트의 풀림을 막도록 연구된 너트. 예를 들면 전기의 금속관 배선 공사에 있어서 금속관과 박스와의 접속부에 사용하는 너트는 박스의 내외면에서 조여 고정한다.</t>
  </si>
  <si>
    <t>9922</t>
  </si>
  <si>
    <t>로크너트</t>
  </si>
  <si>
    <t>①너트가 헐거워지는 것을 방지하기 위하여 2중으로, 사용하는 것 중 아래쪽의 너트. ② 강제 전선과 부속품 전선관과 박스를 접속할 때 박스의 내외면서 조여서 고정시키는데 사용하는 너트.</t>
  </si>
  <si>
    <t>9923</t>
  </si>
  <si>
    <t>로크볼트</t>
  </si>
  <si>
    <t>rock bolt</t>
  </si>
  <si>
    <t>암반을 천공하여 그 속에 볼트를 타입하면 그 구멍을 모르타르로 채우지 않고도 상양력(上揚力)에 잘 견디게 하는 구조의 정착볼트.</t>
  </si>
  <si>
    <t>9924</t>
  </si>
  <si>
    <t>로크아스팔트</t>
  </si>
  <si>
    <t>rock asphalt</t>
  </si>
  <si>
    <t>① 역청분이 모래‧사암‧석회석 등에 침투되어 천연적으로 생산되는 아스팔트. ② 천연아스팔트(⇦)구분의 하나. ③ 남‧북미주‧유럽‧중동지구‧동남아 등지에서 산출.</t>
  </si>
  <si>
    <t>9925</t>
  </si>
  <si>
    <t>로크울</t>
  </si>
  <si>
    <t>⇨암면(＝).</t>
  </si>
  <si>
    <t>9926</t>
  </si>
  <si>
    <t>로크웰경도</t>
  </si>
  <si>
    <t>rock well hardness</t>
  </si>
  <si>
    <t>① 다이아몬드 콘(diamond cone) 또는 강구에 압력을 가하며 시료에 오목부를 만들고 그 깊이로 나타내는 경도.</t>
  </si>
  <si>
    <t>9927</t>
  </si>
  <si>
    <t>로크웰경도시험기</t>
  </si>
  <si>
    <t>rock well hardness tester, -硬度試驗機</t>
  </si>
  <si>
    <t>로크웰경도의 시험장치 기기.</t>
  </si>
  <si>
    <t>9928</t>
  </si>
  <si>
    <t>로킹</t>
  </si>
  <si>
    <t>rocking</t>
  </si>
  <si>
    <t>가력 방향면 내의 회전 운동을 일컫는다. 예를 들면 건물 기초부의 회전에 의해 생기는 진동 성분.</t>
  </si>
  <si>
    <t>9929</t>
  </si>
  <si>
    <t>가연물</t>
  </si>
  <si>
    <t>combustibles, 可燃物</t>
  </si>
  <si>
    <t>불에 탈 수 있는 물질. 목재‧천 등.</t>
  </si>
  <si>
    <t>993</t>
  </si>
  <si>
    <t>로킹 체어</t>
  </si>
  <si>
    <t>rocking chair</t>
  </si>
  <si>
    <t>앉은 채 앞뒤로 흔들 수 있게 된，4 개의 다리 끝에 굽혀진 부재를 고정시킨 의자. ( = 흔들의자) [계]</t>
  </si>
  <si>
    <t>9930</t>
  </si>
  <si>
    <t>로탭 셰이커</t>
  </si>
  <si>
    <t>ro-tap shaker</t>
  </si>
  <si>
    <t>체가름 시험기의 일종. 수평, 회전, 상하의 운동에 의해 모래나 자갈을 체가름하는 기계.</t>
  </si>
  <si>
    <t>9931</t>
  </si>
  <si>
    <t>로터 미터</t>
  </si>
  <si>
    <t>rotor meter</t>
  </si>
  <si>
    <t>9932</t>
  </si>
  <si>
    <t>로터리</t>
  </si>
  <si>
    <t>rotary</t>
  </si>
  <si>
    <t>교통을 정리하기 위해 여러 갈래의 길이 교차하는 중앙에 만든 원형(圓形) 지대.</t>
  </si>
  <si>
    <t>9933</t>
  </si>
  <si>
    <t>로터리 냉동기</t>
  </si>
  <si>
    <t>rotary refrigerator</t>
  </si>
  <si>
    <t>로터리 압축기를 갖는 냉동기,</t>
  </si>
  <si>
    <t>9934</t>
  </si>
  <si>
    <t>로터리 버너</t>
  </si>
  <si>
    <t>rotary burner</t>
  </si>
  <si>
    <t>보일러의 기름연소 장치. 주로 중유용으로 사용된다. →건 타입 오일 버너.</t>
  </si>
  <si>
    <t>9935</t>
  </si>
  <si>
    <t>로터리 스위치</t>
  </si>
  <si>
    <t>회전자 장치의 접점을 고정자 장치의 특정 접점으로 회전자 회전에 의해 개폐(접속/절단)하는 기구를 갖는 전기 회로의 개폐기의 일종. 보통 하나의 접점을 다른 몇 가지 접점의 어느 하나에 접속하고 동시에 다른 접점에서 분리시키는 작용 또는 이 반대의 작용을 한다.</t>
  </si>
  <si>
    <t>9936</t>
  </si>
  <si>
    <t>로터리 압축기</t>
  </si>
  <si>
    <t>rotary compressor</t>
  </si>
  <si>
    <t>편축 로터의 회전에 의해 형성되는 압축 기능을 이용한 압축기. 소형 저진동, 저소음을 특징으로 하고 있다.</t>
  </si>
  <si>
    <t>9937</t>
  </si>
  <si>
    <t>로터리 펌프</t>
  </si>
  <si>
    <t>케이싱 안을 편축 로터가 회전해서 그 변동에 의한 피스톤 작용에 의해 액체를 밀어내는 펌프.</t>
  </si>
  <si>
    <t>9938</t>
  </si>
  <si>
    <t>로터리베니어</t>
  </si>
  <si>
    <t>rotary cutting veneer</t>
  </si>
  <si>
    <t>① 로터리 라스(rotary lath)에 의하여 둥근 원목을 돌려서 벗겨낸 단판. ② 원목의 지름 40～60cm, 길이 2～2.5mm이고 재장 이상의 긴 대팻날로 회전벗김하여 합판의 단판으로 쓰임.</t>
  </si>
  <si>
    <t>9939</t>
  </si>
  <si>
    <t>가연성</t>
  </si>
  <si>
    <t>combustibility, 可燃性</t>
  </si>
  <si>
    <t>재료가 갖는 연소하기 쉬운 성질. 소정의 시험 방법에 의한 연소 상태에 의해 이연성, 완연성, 난연성 등으로 분류된다. ↔불연성.</t>
  </si>
  <si>
    <t>994</t>
  </si>
  <si>
    <t>로터리스위치</t>
  </si>
  <si>
    <t>①전등이나 용량이 적은 전기기기의 회로(한 줄만)를 끊었다 이었다 할 수 있는 옥내용 소형의 스위치. ② ＝비틀스위치.</t>
  </si>
  <si>
    <t>9940</t>
  </si>
  <si>
    <t>로터리퍼커션드릴</t>
  </si>
  <si>
    <t>rotary percussion drill</t>
  </si>
  <si>
    <t>드릴축을 회전시켜서 비트의 위치를 변경시키는 피스톤 드릴.</t>
  </si>
  <si>
    <t>9941</t>
  </si>
  <si>
    <t>로터리펌프</t>
  </si>
  <si>
    <t>⇨회전펌프(＝).</t>
  </si>
  <si>
    <t>9942</t>
  </si>
  <si>
    <t>로터리형 인터체인지</t>
  </si>
  <si>
    <t>rotary interchange</t>
  </si>
  <si>
    <t>서로 교차되지 않으면서 네개의 연결로로 이루어진 도로형태. 보통 일방향에 원형인 형태이다.</t>
  </si>
  <si>
    <t>9943</t>
  </si>
  <si>
    <t>로터스주두</t>
  </si>
  <si>
    <t>lotus capital</t>
  </si>
  <si>
    <t>연꽃 장식을 한 주두.</t>
  </si>
  <si>
    <t>9946</t>
  </si>
  <si>
    <t>로툰다</t>
  </si>
  <si>
    <t>rotunda</t>
  </si>
  <si>
    <t>원형 홀이 있는 둥근 지붕의 건물.</t>
  </si>
  <si>
    <t>9948</t>
  </si>
  <si>
    <t>로트</t>
  </si>
  <si>
    <t>lot</t>
  </si>
  <si>
    <t>토지 구획 또는 구획된 용지. → 획지. [계 · 도]</t>
  </si>
  <si>
    <t>9949</t>
  </si>
  <si>
    <t>가연성 폐기물</t>
  </si>
  <si>
    <t>combustible waste</t>
  </si>
  <si>
    <t>폐기물을 분류하는 한 방법. 연소로 등에서 연소할 수 있는 폐기물. 가연쓰레기라고도 하며, 분별 수집의 대상이 된다.</t>
  </si>
  <si>
    <t>995</t>
  </si>
  <si>
    <t>로폭</t>
  </si>
  <si>
    <t>⇨가로폭(＝).</t>
  </si>
  <si>
    <t>9951</t>
  </si>
  <si>
    <t>로프①</t>
  </si>
  <si>
    <t>rope</t>
  </si>
  <si>
    <t>① 엘리베이터 권상기의 구성요소. ② 3본 이상 카에 매단 12mm 이상의 스틸 와이어(steel wire). ③ 보통 보증파단력/최대하중의 10배 이상으로 함.</t>
  </si>
  <si>
    <t>9954</t>
  </si>
  <si>
    <t>로프②</t>
  </si>
  <si>
    <t>① 섬유 또는 강선을 꼬아 합쳐 만든 튼튼한 줄(바). ② 줄＝바＝로프＝밧줄. ③ 와이어로프(wire-rope；鋼索)‧마닐라로프(麻繩織絲)의 종류가 있음. ④ 거는 방식상 연속식과 병렬식이 있음.</t>
  </si>
  <si>
    <t>9955</t>
  </si>
  <si>
    <t>로프가이데릭</t>
  </si>
  <si>
    <t>rope guy derrick</t>
  </si>
  <si>
    <t>⇨가이데릭(＝).</t>
  </si>
  <si>
    <t>9956</t>
  </si>
  <si>
    <t>로프밧줄</t>
  </si>
  <si>
    <t>⇨로프(＝).</t>
  </si>
  <si>
    <t>9957</t>
  </si>
  <si>
    <t>로프웨이</t>
  </si>
  <si>
    <t>9958</t>
  </si>
  <si>
    <t>로프코크</t>
  </si>
  <si>
    <t>rope caulk</t>
  </si>
  <si>
    <t>① 미리 비드 또는 로프 모양으로 성형된 점성 코킹 컴파운드. ② 다루기 쉽게 하기 위해 꼰 실로 보강된 것이 많음.</t>
  </si>
  <si>
    <t>9959</t>
  </si>
  <si>
    <t>가연재료</t>
  </si>
  <si>
    <t>combustible material, 可燃材料</t>
  </si>
  <si>
    <t>① 불에 타는 성질의 재료. ② 일반적으로 유기질 재료는 가연성 재료. ③ 불연재료.</t>
  </si>
  <si>
    <t>996</t>
  </si>
  <si>
    <t>록 가든</t>
  </si>
  <si>
    <t>rock garden</t>
  </si>
  <si>
    <t>자연석을 배치해서 낮은 나무나 풀을 식재한 정원. 경사면을 이용하는 경우가 많다. [계 · 도]</t>
  </si>
  <si>
    <t>9960</t>
  </si>
  <si>
    <t>록 베드</t>
  </si>
  <si>
    <t>rock bed</t>
  </si>
  <si>
    <t>공기 집열식 솔라 시스템에 있어서 축열을 효과적으로 하기 위한 쇄석조(碎石槽).</t>
  </si>
  <si>
    <t>9961</t>
  </si>
  <si>
    <t>록커룸</t>
  </si>
  <si>
    <t>9963</t>
  </si>
  <si>
    <t>론루핑</t>
  </si>
  <si>
    <t>lon roofing</t>
  </si>
  <si>
    <t>염화비닐제의 벽지‧방수지의 일종.</t>
  </si>
  <si>
    <t>9964</t>
  </si>
  <si>
    <t>론륨</t>
  </si>
  <si>
    <t>lon lium</t>
  </si>
  <si>
    <t>염화비닐제 타일의 일종으로 마루에 까는 시트재.</t>
  </si>
  <si>
    <t>9965</t>
  </si>
  <si>
    <t>론모워</t>
  </si>
  <si>
    <t>lawn mower</t>
  </si>
  <si>
    <t>① 잔디 깎는 기계. ② 회전축이 도는 데 따라 나사로 된 칼날이 자란 잔디를 깎아냄.</t>
  </si>
  <si>
    <t>9966</t>
  </si>
  <si>
    <t>론타일</t>
  </si>
  <si>
    <t>lon tile</t>
  </si>
  <si>
    <t>염화비닐제의 일종으로 마루에 깜.</t>
  </si>
  <si>
    <t>9967</t>
  </si>
  <si>
    <t>론펠트</t>
  </si>
  <si>
    <t>lon felt</t>
  </si>
  <si>
    <t>염화비닐제 방습지의 일종.</t>
  </si>
  <si>
    <t>9968</t>
  </si>
  <si>
    <t>론플레이트</t>
  </si>
  <si>
    <t>lon plate</t>
  </si>
  <si>
    <t>염화비닐제 투명판의 일종.</t>
  </si>
  <si>
    <t>9969</t>
  </si>
  <si>
    <t>가열</t>
  </si>
  <si>
    <t>heating, 加熱</t>
  </si>
  <si>
    <t>① 열도(熱度)를 더하는 것. ② 어떤 물질에 더운 기운을 줌. ③ ＝열 더하기.</t>
  </si>
  <si>
    <t>997</t>
  </si>
  <si>
    <t>롤</t>
  </si>
  <si>
    <t>roll</t>
  </si>
  <si>
    <t>① 물건을 눌러 펴거나 윤기를 내는데 쓰는 둥근 통모양의 거죽이 매끈한 주조물. ② 칠드롤(chilled roll)과 샌드롤(sand roll)의 두 종류가 있음. ③ ⇨롤러.</t>
  </si>
  <si>
    <t>9970</t>
  </si>
  <si>
    <t>롤 셔터</t>
  </si>
  <si>
    <t>9972</t>
  </si>
  <si>
    <t>롤 스크린</t>
  </si>
  <si>
    <t>rolling screen</t>
  </si>
  <si>
    <t>상단 막대에 천을 감아 넣음으로써 개폐하는 블라인드. 감아올림 블라인드라고도 한다. (=롤 블라인드) [각 · 계]</t>
  </si>
  <si>
    <t>9973</t>
  </si>
  <si>
    <t>롤 코어 합판</t>
  </si>
  <si>
    <t>rolling core ply-wood</t>
  </si>
  <si>
    <t>합성 수지를 함침 처리한 크라프트지로 코어를 만들어 앞뒤에 단판을 접착한 합판.</t>
  </si>
  <si>
    <t>9974</t>
  </si>
  <si>
    <t>롤단접</t>
  </si>
  <si>
    <t>roll welding</t>
  </si>
  <si>
    <t>① 단접방법의 일종이며, 가열한 재료를 롤을 통해서 압접시키는 방법임. ② 현재 각종 크레드강을 제조하는데 광범위하게 이용되고 있다. 즉 강재의 표면에 스테인리스강 과잉 크레드 재료를 얹고 약 1,150～1,300℃ 정도(마카담‧탄템‧담핑‧타이어롤 등)의 온도로 가열한 후에 롤을 통해서 압접시키는 방법.</t>
  </si>
  <si>
    <t>9975</t>
  </si>
  <si>
    <t>롤러</t>
  </si>
  <si>
    <t>roller</t>
  </si>
  <si>
    <t>어떤 특정 방향으로만 미끄러지면서 움직이는 기계장치.</t>
  </si>
  <si>
    <t>9976</t>
  </si>
  <si>
    <t>롤러 바름</t>
  </si>
  <si>
    <t>roller coating</t>
  </si>
  <si>
    <t>도장용 롤러솔에 도료 등을 묻혀서 피도장면에 발라 나가는 도장 방법.</t>
  </si>
  <si>
    <t>9977</t>
  </si>
  <si>
    <t>롤러, 바퀴</t>
  </si>
  <si>
    <t>중량물을 수평 이동해서 운반하는 경우에 대상물 밑에 깔아 굴리면서 움직이는 강제 또는 견목의 원형 단면인 봉을 일컫는다. (=롤러)</t>
  </si>
  <si>
    <t>9979</t>
  </si>
  <si>
    <t>가열 감량</t>
  </si>
  <si>
    <t>heating loss</t>
  </si>
  <si>
    <t>물질을 가열할 때 감소되는 질량. 보통 %로 표시한다. 수분 및 휘발 성분의 소실에 의하나, 화학 변화를 수반하는 경우의 열분해와 단순한 탈착이 있다. →강열 감량.</t>
  </si>
  <si>
    <t>998</t>
  </si>
  <si>
    <t>롤러굽힘시험</t>
  </si>
  <si>
    <t>roller bend test</t>
  </si>
  <si>
    <t>롤러를 받침으로 하여 눌러 굽히는 시험법.</t>
  </si>
  <si>
    <t>9980</t>
  </si>
  <si>
    <t>롤러다짐</t>
  </si>
  <si>
    <t>compaction by rolling</t>
  </si>
  <si>
    <t>롤러로써 흙을 다지는 것.</t>
  </si>
  <si>
    <t>9981</t>
  </si>
  <si>
    <t>롤러받침</t>
  </si>
  <si>
    <t>roller bearing</t>
  </si>
  <si>
    <t>① 원강을 정확한 원주형으로 가공하여 1개 또는 여러 개를 활동방향에 직각으로 둔 보의 받침. ② 이로 인하여 보의 온도 변화로 인한 활동이 원활하게 잘 됨.</t>
  </si>
  <si>
    <t>9982</t>
  </si>
  <si>
    <t>롤러법</t>
  </si>
  <si>
    <t>roller process</t>
  </si>
  <si>
    <t>① 두께 6mm 이상의 두꺼운 판유리를 만드는 방법. ② 녹은 유리물을 두 롤러로 압축하면서 통과시켜 소요의 두께를 만듦. ③ 망입유리(網入硝子)‧형판유리(型板硝子)도 이같은 방법으로 만듦.</t>
  </si>
  <si>
    <t>9983</t>
  </si>
  <si>
    <t>롤러전극</t>
  </si>
  <si>
    <t>roller electrode</t>
  </si>
  <si>
    <t>심용접이나 롤러 스포트 용접 등에 사용되는 원판 모양의 전극.</t>
  </si>
  <si>
    <t>9984</t>
  </si>
  <si>
    <t>롤러지점</t>
  </si>
  <si>
    <t>roller support</t>
  </si>
  <si>
    <t>① 지점에서 구조물이 수평 또는 수직 이동과 회전을 자유로이 할 수 있으며, 다만 수직 또는 수평방향으로만 구속되어 1개의 반력이 일어나는 지점. ② ⇨이동지점(＝).</t>
  </si>
  <si>
    <t>9985</t>
  </si>
  <si>
    <t>롤러칠</t>
  </si>
  <si>
    <t>roller painting</t>
  </si>
  <si>
    <t>① 롤러에 도료를 묻혀서 칠하는 것. ② 롤러는 스펀지 또는 털이 깊은 롤러를 써서 일정한 누름으로 칠하고 균일하게 되도록 넓혀 칠함. ③ 롤러칠은 평활하고 넓은 면을 칠하는데 유리.</t>
  </si>
  <si>
    <t>9986</t>
  </si>
  <si>
    <t>롤러컨베이어</t>
  </si>
  <si>
    <t>roller conveyer</t>
  </si>
  <si>
    <t>①그레비티 롤러(gravity roller)라고도 불리는 것으로 롤링 베어링(rolling bearing)에 넣은 롤러를 수송방향에 나란히 놓고, 이것을 틀(台枠)에 설치한 것. ② 동력을 사용하지 않고 틀의 물배(句配)를 이용하여 물품의 자중에 의한 수평분력(水平分力)을 이용하여 운반하므로 비교적 경(硬)한 나무상자‧포장품(包裝品) 등의 운반에 가장 적당함. ③ 물매는 보통 1/20～1/30 정도이고 벨트 컨베이어와 짝지어 사용하기도 함.</t>
  </si>
  <si>
    <t>9987</t>
  </si>
  <si>
    <t>롤링</t>
  </si>
  <si>
    <t>rolling； roll</t>
  </si>
  <si>
    <t>부체(浮體)의 길이 방향올 중심축으로 하는 좌우의 회전 운동. z축을 연직 방향, x축을 부체의 길이 방향으로 잡은 3차원 좌표계에 있어서, x축을 중심축으로 하는 회전 운동 ( =가로 요동) ↔피칭.</t>
  </si>
  <si>
    <t>9988</t>
  </si>
  <si>
    <t>가열 부하</t>
  </si>
  <si>
    <t>난방부하. 열손실에 따른 열을 공급하는 것.공조기의 가열부하=외피관류열손실+틈새바람에 의한 열손실+외기부하</t>
  </si>
  <si>
    <t>999</t>
  </si>
  <si>
    <t>롤몰딩</t>
  </si>
  <si>
    <t>roll moulding</t>
  </si>
  <si>
    <t>장식이 없는 둥그런 쇠시리.</t>
  </si>
  <si>
    <t>9990</t>
  </si>
  <si>
    <t>롤용접</t>
  </si>
  <si>
    <t>① 가열한 재료를 롤을 통해서 압접하는 방법임. ② 크레드강의 제조에 널리 이용되는 방법이며, 2조의 크레드재를 뒷면으로 합치고 이 사이에 용착 차단제를 넣고 둘레를 용접하여 밀봉하고 이것을 1,150～1,300℃의 노속에서 가열한 후에 롤링하여 압접.</t>
  </si>
  <si>
    <t>9991</t>
  </si>
  <si>
    <t>롤점용접</t>
  </si>
  <si>
    <t>roll spot welding</t>
  </si>
  <si>
    <t>① 원판 모양으로 된 전극을 사용해서 용접 중에 압력을 감소시키지 않고 전극을 회전시켜서 점용접을 연속하는 용접법. ② 원리는 점용접과 같으나 고능률적.</t>
  </si>
  <si>
    <t>9992</t>
  </si>
  <si>
    <t>롤크러셔</t>
  </si>
  <si>
    <t>roll crusher</t>
  </si>
  <si>
    <t>2개의 회전자를 가진 조쇄용(粗碎用)의 크러셔.</t>
  </si>
  <si>
    <t>9993</t>
  </si>
  <si>
    <t>롤플러그</t>
  </si>
  <si>
    <t>roll plug</t>
  </si>
  <si>
    <t>금속공사의 철물 설치용 준비재.</t>
  </si>
  <si>
    <t>9994</t>
  </si>
  <si>
    <t>롬</t>
  </si>
  <si>
    <t>loam</t>
  </si>
  <si>
    <t>화산재가 퇴적되어 형성된 풍성층(風成層) 가운데 황갈색을 띤 토양으로써, 모래와 실트(silt) 및 점토가 거의 같은 양으로 포함됨.</t>
  </si>
  <si>
    <t>9995</t>
  </si>
  <si>
    <t>롬바르드 밴드</t>
  </si>
  <si>
    <t>Lombard band</t>
  </si>
  <si>
    <t>9996</t>
  </si>
  <si>
    <t>롬층</t>
  </si>
  <si>
    <t>loam stratum</t>
  </si>
  <si>
    <t>진흙이 다량의 모래 유기물‧수산화철 등을 포함하여 더욱 불순해진 진흙층.</t>
  </si>
  <si>
    <t>9997</t>
  </si>
  <si>
    <t>롱노즈플라이어</t>
  </si>
  <si>
    <t>long nose plier</t>
  </si>
  <si>
    <t>① 배전반의 이면 배선접속, 소기구 수리, 절연전선의 절단, 또는 피복 제거 등에 쓰이는 플라이어. ② 일반적으로 150mm 크기의 것이 많이 쓰임.</t>
  </si>
  <si>
    <t>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</si>
</sst>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count!$B$1</c:f>
              <c:strCache>
                <c:ptCount val="1"/>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ko-K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count!$A$2:$A$8</c:f>
              <c:strCache>
                <c:ptCount val="7"/>
                <c:pt idx="0">
                  <c:v>[환경및설비]</c:v>
                </c:pt>
                <c:pt idx="1">
                  <c:v>[계획및설계]</c:v>
                </c:pt>
                <c:pt idx="2">
                  <c:v>[재료및시공]</c:v>
                </c:pt>
                <c:pt idx="3">
                  <c:v>[역사및의장]</c:v>
                </c:pt>
                <c:pt idx="4">
                  <c:v>[도시및단지]</c:v>
                </c:pt>
                <c:pt idx="5">
                  <c:v>[구조]</c:v>
                </c:pt>
                <c:pt idx="6">
                  <c:v>[해양]</c:v>
                </c:pt>
              </c:strCache>
            </c:strRef>
          </c:cat>
          <c:val>
            <c:numRef>
              <c:f>count!$B$2:$B$8</c:f>
              <c:numCache>
                <c:formatCode>General</c:formatCode>
                <c:ptCount val="7"/>
                <c:pt idx="0">
                  <c:v>5319</c:v>
                </c:pt>
                <c:pt idx="1">
                  <c:v>6702</c:v>
                </c:pt>
                <c:pt idx="2">
                  <c:v>10833</c:v>
                </c:pt>
                <c:pt idx="3">
                  <c:v>2373</c:v>
                </c:pt>
                <c:pt idx="4">
                  <c:v>1347</c:v>
                </c:pt>
                <c:pt idx="5">
                  <c:v>4421</c:v>
                </c:pt>
                <c:pt idx="6">
                  <c:v>235</c:v>
                </c:pt>
              </c:numCache>
            </c:numRef>
          </c:val>
          <c:extLst>
            <c:ext xmlns:c16="http://schemas.microsoft.com/office/drawing/2014/chart" uri="{C3380CC4-5D6E-409C-BE32-E72D297353CC}">
              <c16:uniqueId val="{00000000-C761-430B-8AE6-43F2EB53C66D}"/>
            </c:ext>
          </c:extLst>
        </c:ser>
        <c:dLbls>
          <c:dLblPos val="outEnd"/>
          <c:showLegendKey val="0"/>
          <c:showVal val="1"/>
          <c:showCatName val="0"/>
          <c:showSerName val="0"/>
          <c:showPercent val="0"/>
          <c:showBubbleSize val="0"/>
        </c:dLbls>
        <c:gapWidth val="219"/>
        <c:overlap val="-27"/>
        <c:axId val="1751386271"/>
        <c:axId val="1649450031"/>
      </c:barChart>
      <c:catAx>
        <c:axId val="1751386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649450031"/>
        <c:crosses val="autoZero"/>
        <c:auto val="1"/>
        <c:lblAlgn val="ctr"/>
        <c:lblOffset val="100"/>
        <c:noMultiLvlLbl val="0"/>
      </c:catAx>
      <c:valAx>
        <c:axId val="1649450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7513862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185737</xdr:colOff>
      <xdr:row>11</xdr:row>
      <xdr:rowOff>138112</xdr:rowOff>
    </xdr:from>
    <xdr:to>
      <xdr:col>15</xdr:col>
      <xdr:colOff>642937</xdr:colOff>
      <xdr:row>24</xdr:row>
      <xdr:rowOff>157162</xdr:rowOff>
    </xdr:to>
    <xdr:graphicFrame macro="">
      <xdr:nvGraphicFramePr>
        <xdr:cNvPr id="2" name="차트 1">
          <a:extLst>
            <a:ext uri="{FF2B5EF4-FFF2-40B4-BE49-F238E27FC236}">
              <a16:creationId xmlns:a16="http://schemas.microsoft.com/office/drawing/2014/main" id="{621CB7FB-DB5E-46EF-8495-BAE8394EC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231"/>
  <sheetViews>
    <sheetView tabSelected="1" topLeftCell="A117" workbookViewId="0">
      <selection activeCell="N143" sqref="N143"/>
    </sheetView>
  </sheetViews>
  <sheetFormatPr defaultRowHeight="16.5" x14ac:dyDescent="0.3"/>
  <cols>
    <col min="26" max="26" width="8.62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12</v>
      </c>
      <c r="C2" t="s">
        <v>13</v>
      </c>
      <c r="D2" t="s">
        <v>14</v>
      </c>
      <c r="E2" t="s">
        <v>15</v>
      </c>
      <c r="F2" t="s">
        <v>16</v>
      </c>
      <c r="G2" t="s">
        <v>17</v>
      </c>
      <c r="H2">
        <v>0</v>
      </c>
      <c r="I2">
        <v>0</v>
      </c>
      <c r="J2">
        <v>0</v>
      </c>
      <c r="K2" t="s">
        <v>18</v>
      </c>
    </row>
    <row r="3" spans="1:11" x14ac:dyDescent="0.3">
      <c r="A3" t="s">
        <v>19</v>
      </c>
      <c r="C3" t="s">
        <v>20</v>
      </c>
      <c r="D3" t="s">
        <v>21</v>
      </c>
      <c r="E3" t="s">
        <v>22</v>
      </c>
      <c r="F3" t="s">
        <v>16</v>
      </c>
      <c r="G3" t="s">
        <v>23</v>
      </c>
      <c r="H3">
        <v>0</v>
      </c>
      <c r="I3">
        <v>0</v>
      </c>
      <c r="J3">
        <v>0</v>
      </c>
      <c r="K3" t="s">
        <v>24</v>
      </c>
    </row>
    <row r="4" spans="1:11" x14ac:dyDescent="0.3">
      <c r="A4" t="s">
        <v>25</v>
      </c>
      <c r="B4" t="s">
        <v>26</v>
      </c>
      <c r="C4" t="s">
        <v>27</v>
      </c>
      <c r="D4" t="s">
        <v>28</v>
      </c>
      <c r="E4" t="s">
        <v>29</v>
      </c>
      <c r="F4" t="s">
        <v>16</v>
      </c>
      <c r="G4" t="s">
        <v>30</v>
      </c>
      <c r="H4">
        <v>0</v>
      </c>
      <c r="I4">
        <v>0</v>
      </c>
      <c r="J4">
        <v>0</v>
      </c>
      <c r="K4" t="s">
        <v>31</v>
      </c>
    </row>
    <row r="5" spans="1:11" x14ac:dyDescent="0.3">
      <c r="A5" t="s">
        <v>32</v>
      </c>
      <c r="B5" t="s">
        <v>33</v>
      </c>
      <c r="C5" t="s">
        <v>27</v>
      </c>
      <c r="D5" t="s">
        <v>34</v>
      </c>
      <c r="E5" t="s">
        <v>29</v>
      </c>
      <c r="F5" t="s">
        <v>16</v>
      </c>
      <c r="G5" t="s">
        <v>35</v>
      </c>
      <c r="H5">
        <v>0</v>
      </c>
      <c r="I5">
        <v>0</v>
      </c>
      <c r="J5">
        <v>0</v>
      </c>
      <c r="K5" t="s">
        <v>36</v>
      </c>
    </row>
    <row r="6" spans="1:11" x14ac:dyDescent="0.3">
      <c r="A6" t="s">
        <v>37</v>
      </c>
      <c r="B6" t="s">
        <v>38</v>
      </c>
      <c r="C6" t="s">
        <v>27</v>
      </c>
      <c r="D6" t="s">
        <v>39</v>
      </c>
      <c r="E6" t="s">
        <v>40</v>
      </c>
      <c r="F6" t="s">
        <v>41</v>
      </c>
      <c r="G6" t="s">
        <v>42</v>
      </c>
      <c r="H6">
        <v>0</v>
      </c>
      <c r="I6">
        <v>0</v>
      </c>
      <c r="J6">
        <v>0</v>
      </c>
      <c r="K6" t="s">
        <v>43</v>
      </c>
    </row>
    <row r="7" spans="1:11" x14ac:dyDescent="0.3">
      <c r="A7" t="s">
        <v>44</v>
      </c>
      <c r="B7" t="s">
        <v>45</v>
      </c>
      <c r="C7" t="s">
        <v>27</v>
      </c>
      <c r="D7" t="s">
        <v>46</v>
      </c>
      <c r="E7" t="s">
        <v>40</v>
      </c>
      <c r="F7" t="s">
        <v>41</v>
      </c>
      <c r="G7" t="s">
        <v>42</v>
      </c>
      <c r="H7">
        <v>0</v>
      </c>
      <c r="I7">
        <v>0</v>
      </c>
      <c r="J7">
        <v>0</v>
      </c>
      <c r="K7" t="s">
        <v>47</v>
      </c>
    </row>
    <row r="8" spans="1:11" x14ac:dyDescent="0.3">
      <c r="A8" t="s">
        <v>48</v>
      </c>
      <c r="B8" t="s">
        <v>49</v>
      </c>
      <c r="C8" t="s">
        <v>27</v>
      </c>
      <c r="D8" t="s">
        <v>50</v>
      </c>
      <c r="E8" t="s">
        <v>40</v>
      </c>
      <c r="F8" t="s">
        <v>41</v>
      </c>
      <c r="G8" t="s">
        <v>42</v>
      </c>
      <c r="H8">
        <v>0</v>
      </c>
      <c r="I8">
        <v>0</v>
      </c>
      <c r="J8">
        <v>0</v>
      </c>
      <c r="K8" t="s">
        <v>51</v>
      </c>
    </row>
    <row r="9" spans="1:11" x14ac:dyDescent="0.3">
      <c r="A9" t="s">
        <v>52</v>
      </c>
      <c r="B9" t="s">
        <v>53</v>
      </c>
      <c r="C9" t="s">
        <v>27</v>
      </c>
      <c r="D9" t="s">
        <v>54</v>
      </c>
      <c r="E9" t="s">
        <v>40</v>
      </c>
      <c r="F9" t="s">
        <v>41</v>
      </c>
      <c r="G9" t="s">
        <v>42</v>
      </c>
      <c r="H9">
        <v>0</v>
      </c>
      <c r="I9">
        <v>0</v>
      </c>
      <c r="J9">
        <v>0</v>
      </c>
      <c r="K9" t="s">
        <v>55</v>
      </c>
    </row>
    <row r="10" spans="1:11" x14ac:dyDescent="0.3">
      <c r="A10" t="s">
        <v>56</v>
      </c>
      <c r="B10" t="s">
        <v>57</v>
      </c>
      <c r="C10" t="s">
        <v>20</v>
      </c>
      <c r="D10" t="s">
        <v>58</v>
      </c>
      <c r="E10" t="s">
        <v>59</v>
      </c>
      <c r="F10" t="s">
        <v>16</v>
      </c>
      <c r="G10" t="s">
        <v>60</v>
      </c>
      <c r="H10">
        <v>0</v>
      </c>
      <c r="I10">
        <v>0</v>
      </c>
      <c r="J10">
        <v>0</v>
      </c>
      <c r="K10" t="s">
        <v>61</v>
      </c>
    </row>
    <row r="11" spans="1:11" x14ac:dyDescent="0.3">
      <c r="A11" t="s">
        <v>62</v>
      </c>
      <c r="B11" t="s">
        <v>63</v>
      </c>
      <c r="C11" t="s">
        <v>20</v>
      </c>
      <c r="D11" t="s">
        <v>64</v>
      </c>
      <c r="E11" t="s">
        <v>59</v>
      </c>
      <c r="F11" t="s">
        <v>41</v>
      </c>
      <c r="G11" t="s">
        <v>42</v>
      </c>
      <c r="H11">
        <v>0</v>
      </c>
      <c r="I11">
        <v>0</v>
      </c>
      <c r="J11">
        <v>0</v>
      </c>
      <c r="K11" t="s">
        <v>65</v>
      </c>
    </row>
    <row r="12" spans="1:11" x14ac:dyDescent="0.3">
      <c r="A12" t="s">
        <v>66</v>
      </c>
      <c r="C12" t="s">
        <v>13</v>
      </c>
      <c r="H12">
        <v>0</v>
      </c>
      <c r="I12">
        <v>0</v>
      </c>
      <c r="J12">
        <v>0</v>
      </c>
      <c r="K12" t="s">
        <v>67</v>
      </c>
    </row>
    <row r="13" spans="1:11" x14ac:dyDescent="0.3">
      <c r="A13" t="s">
        <v>68</v>
      </c>
      <c r="B13" t="s">
        <v>69</v>
      </c>
      <c r="C13" t="s">
        <v>27</v>
      </c>
      <c r="D13" t="s">
        <v>70</v>
      </c>
      <c r="E13" t="s">
        <v>40</v>
      </c>
      <c r="F13" t="s">
        <v>71</v>
      </c>
      <c r="G13" t="s">
        <v>72</v>
      </c>
      <c r="H13">
        <v>0</v>
      </c>
      <c r="I13">
        <v>0</v>
      </c>
      <c r="J13">
        <v>0</v>
      </c>
      <c r="K13" t="s">
        <v>73</v>
      </c>
    </row>
    <row r="14" spans="1:11" x14ac:dyDescent="0.3">
      <c r="A14" t="s">
        <v>74</v>
      </c>
      <c r="B14" t="s">
        <v>75</v>
      </c>
      <c r="C14" t="s">
        <v>13</v>
      </c>
      <c r="D14" t="s">
        <v>76</v>
      </c>
      <c r="E14" t="s">
        <v>77</v>
      </c>
      <c r="F14" t="s">
        <v>16</v>
      </c>
      <c r="G14" t="s">
        <v>78</v>
      </c>
      <c r="H14">
        <v>0</v>
      </c>
      <c r="I14">
        <v>0</v>
      </c>
      <c r="J14">
        <v>0</v>
      </c>
      <c r="K14" t="s">
        <v>79</v>
      </c>
    </row>
    <row r="15" spans="1:11" x14ac:dyDescent="0.3">
      <c r="A15" t="s">
        <v>80</v>
      </c>
      <c r="B15" t="s">
        <v>81</v>
      </c>
      <c r="C15" t="s">
        <v>27</v>
      </c>
      <c r="D15" t="s">
        <v>82</v>
      </c>
      <c r="E15" t="s">
        <v>29</v>
      </c>
      <c r="F15" t="s">
        <v>16</v>
      </c>
      <c r="G15" t="s">
        <v>83</v>
      </c>
      <c r="H15">
        <v>0</v>
      </c>
      <c r="I15">
        <v>0</v>
      </c>
      <c r="J15">
        <v>0</v>
      </c>
      <c r="K15" t="s">
        <v>84</v>
      </c>
    </row>
    <row r="16" spans="1:11" x14ac:dyDescent="0.3">
      <c r="A16" t="s">
        <v>85</v>
      </c>
      <c r="B16" t="s">
        <v>86</v>
      </c>
      <c r="C16" t="s">
        <v>13</v>
      </c>
      <c r="D16" t="s">
        <v>87</v>
      </c>
      <c r="E16" t="s">
        <v>77</v>
      </c>
      <c r="F16" t="s">
        <v>41</v>
      </c>
      <c r="G16" t="s">
        <v>42</v>
      </c>
      <c r="H16">
        <v>0</v>
      </c>
      <c r="I16">
        <v>0</v>
      </c>
      <c r="J16">
        <v>0</v>
      </c>
      <c r="K16" t="s">
        <v>88</v>
      </c>
    </row>
    <row r="17" spans="1:11" x14ac:dyDescent="0.3">
      <c r="A17" t="s">
        <v>89</v>
      </c>
      <c r="B17" t="s">
        <v>90</v>
      </c>
      <c r="C17" t="s">
        <v>13</v>
      </c>
      <c r="D17" t="e">
        <f>휘도율</f>
        <v>#NAME?</v>
      </c>
      <c r="E17" t="s">
        <v>77</v>
      </c>
      <c r="F17" t="s">
        <v>16</v>
      </c>
      <c r="G17" t="s">
        <v>91</v>
      </c>
      <c r="H17">
        <v>0</v>
      </c>
      <c r="I17">
        <v>0</v>
      </c>
      <c r="J17">
        <v>0</v>
      </c>
      <c r="K17" t="s">
        <v>92</v>
      </c>
    </row>
    <row r="18" spans="1:11" x14ac:dyDescent="0.3">
      <c r="A18" t="s">
        <v>93</v>
      </c>
      <c r="B18" t="s">
        <v>94</v>
      </c>
      <c r="C18" t="s">
        <v>13</v>
      </c>
      <c r="D18" t="s">
        <v>95</v>
      </c>
      <c r="E18" t="s">
        <v>77</v>
      </c>
      <c r="F18" t="s">
        <v>16</v>
      </c>
      <c r="G18" t="s">
        <v>96</v>
      </c>
      <c r="H18">
        <v>0</v>
      </c>
      <c r="I18">
        <v>0</v>
      </c>
      <c r="J18">
        <v>0</v>
      </c>
      <c r="K18" t="s">
        <v>97</v>
      </c>
    </row>
    <row r="19" spans="1:11" x14ac:dyDescent="0.3">
      <c r="A19" t="s">
        <v>98</v>
      </c>
      <c r="B19" t="s">
        <v>94</v>
      </c>
      <c r="C19" t="s">
        <v>13</v>
      </c>
      <c r="D19" t="s">
        <v>99</v>
      </c>
      <c r="E19" t="s">
        <v>77</v>
      </c>
      <c r="F19" t="s">
        <v>41</v>
      </c>
      <c r="G19" t="s">
        <v>42</v>
      </c>
      <c r="H19">
        <v>0</v>
      </c>
      <c r="I19">
        <v>0</v>
      </c>
      <c r="J19">
        <v>0</v>
      </c>
      <c r="K19" t="s">
        <v>100</v>
      </c>
    </row>
    <row r="20" spans="1:11" x14ac:dyDescent="0.3">
      <c r="A20" t="s">
        <v>101</v>
      </c>
      <c r="C20" t="s">
        <v>20</v>
      </c>
      <c r="D20" t="s">
        <v>102</v>
      </c>
      <c r="E20" t="s">
        <v>59</v>
      </c>
      <c r="F20" t="s">
        <v>41</v>
      </c>
      <c r="G20" t="s">
        <v>42</v>
      </c>
      <c r="H20">
        <v>0</v>
      </c>
      <c r="I20">
        <v>0</v>
      </c>
      <c r="J20">
        <v>0</v>
      </c>
      <c r="K20" t="s">
        <v>103</v>
      </c>
    </row>
    <row r="21" spans="1:11" x14ac:dyDescent="0.3">
      <c r="A21" t="s">
        <v>104</v>
      </c>
      <c r="B21" t="s">
        <v>105</v>
      </c>
      <c r="C21" t="s">
        <v>20</v>
      </c>
      <c r="D21" t="s">
        <v>106</v>
      </c>
      <c r="E21" t="s">
        <v>59</v>
      </c>
      <c r="F21" t="s">
        <v>41</v>
      </c>
      <c r="G21" t="s">
        <v>107</v>
      </c>
      <c r="H21">
        <v>0</v>
      </c>
      <c r="I21">
        <v>0</v>
      </c>
      <c r="J21">
        <v>0</v>
      </c>
      <c r="K21" t="s">
        <v>108</v>
      </c>
    </row>
    <row r="22" spans="1:11" x14ac:dyDescent="0.3">
      <c r="A22" t="s">
        <v>109</v>
      </c>
      <c r="B22" t="s">
        <v>110</v>
      </c>
      <c r="C22" t="s">
        <v>13</v>
      </c>
      <c r="D22" t="s">
        <v>111</v>
      </c>
      <c r="E22" t="s">
        <v>77</v>
      </c>
      <c r="F22" t="s">
        <v>16</v>
      </c>
      <c r="G22" t="s">
        <v>112</v>
      </c>
      <c r="H22">
        <v>0</v>
      </c>
      <c r="I22">
        <v>0</v>
      </c>
      <c r="J22">
        <v>0</v>
      </c>
      <c r="K22" t="s">
        <v>113</v>
      </c>
    </row>
    <row r="23" spans="1:11" x14ac:dyDescent="0.3">
      <c r="A23" t="s">
        <v>114</v>
      </c>
      <c r="B23" t="s">
        <v>115</v>
      </c>
      <c r="C23" t="s">
        <v>13</v>
      </c>
      <c r="D23" t="s">
        <v>116</v>
      </c>
      <c r="E23" t="s">
        <v>77</v>
      </c>
      <c r="F23" t="s">
        <v>16</v>
      </c>
      <c r="G23" t="s">
        <v>117</v>
      </c>
      <c r="H23">
        <v>0</v>
      </c>
      <c r="I23">
        <v>0</v>
      </c>
      <c r="J23">
        <v>0</v>
      </c>
      <c r="K23" t="s">
        <v>118</v>
      </c>
    </row>
    <row r="24" spans="1:11" x14ac:dyDescent="0.3">
      <c r="A24" t="s">
        <v>119</v>
      </c>
      <c r="B24" t="s">
        <v>120</v>
      </c>
      <c r="C24" t="s">
        <v>13</v>
      </c>
      <c r="D24" t="s">
        <v>121</v>
      </c>
      <c r="E24" t="s">
        <v>77</v>
      </c>
      <c r="F24" t="s">
        <v>16</v>
      </c>
      <c r="G24" t="s">
        <v>122</v>
      </c>
      <c r="H24">
        <v>0</v>
      </c>
      <c r="I24">
        <v>0</v>
      </c>
      <c r="J24">
        <v>0</v>
      </c>
      <c r="K24" t="s">
        <v>123</v>
      </c>
    </row>
    <row r="25" spans="1:11" x14ac:dyDescent="0.3">
      <c r="A25" t="s">
        <v>124</v>
      </c>
      <c r="B25" t="s">
        <v>125</v>
      </c>
      <c r="C25" t="s">
        <v>13</v>
      </c>
      <c r="D25" t="e">
        <f>루버 보호각.</f>
        <v>#NAME?</v>
      </c>
      <c r="E25" t="s">
        <v>77</v>
      </c>
      <c r="F25" t="s">
        <v>16</v>
      </c>
      <c r="G25" t="s">
        <v>126</v>
      </c>
      <c r="H25">
        <v>0</v>
      </c>
      <c r="I25">
        <v>0</v>
      </c>
      <c r="J25">
        <v>0</v>
      </c>
      <c r="K25" t="s">
        <v>127</v>
      </c>
    </row>
    <row r="26" spans="1:11" x14ac:dyDescent="0.3">
      <c r="A26" t="s">
        <v>128</v>
      </c>
      <c r="B26" t="s">
        <v>129</v>
      </c>
      <c r="C26" t="s">
        <v>13</v>
      </c>
      <c r="D26" t="s">
        <v>130</v>
      </c>
      <c r="E26" t="s">
        <v>15</v>
      </c>
      <c r="F26" t="s">
        <v>16</v>
      </c>
      <c r="G26" t="s">
        <v>131</v>
      </c>
      <c r="H26">
        <v>0</v>
      </c>
      <c r="I26">
        <v>0</v>
      </c>
      <c r="J26">
        <v>0</v>
      </c>
      <c r="K26" t="s">
        <v>132</v>
      </c>
    </row>
    <row r="27" spans="1:11" x14ac:dyDescent="0.3">
      <c r="A27" t="s">
        <v>133</v>
      </c>
      <c r="B27" t="s">
        <v>134</v>
      </c>
      <c r="C27" t="s">
        <v>13</v>
      </c>
      <c r="D27" t="s">
        <v>135</v>
      </c>
      <c r="E27" t="s">
        <v>77</v>
      </c>
      <c r="F27" t="s">
        <v>41</v>
      </c>
      <c r="G27" t="s">
        <v>42</v>
      </c>
      <c r="H27">
        <v>0</v>
      </c>
      <c r="I27">
        <v>0</v>
      </c>
      <c r="J27">
        <v>0</v>
      </c>
      <c r="K27" t="s">
        <v>136</v>
      </c>
    </row>
    <row r="28" spans="1:11" x14ac:dyDescent="0.3">
      <c r="A28" t="s">
        <v>137</v>
      </c>
      <c r="B28" t="s">
        <v>138</v>
      </c>
      <c r="C28" t="s">
        <v>20</v>
      </c>
      <c r="D28" t="s">
        <v>139</v>
      </c>
      <c r="E28" t="s">
        <v>59</v>
      </c>
      <c r="F28" t="s">
        <v>41</v>
      </c>
      <c r="G28" t="s">
        <v>42</v>
      </c>
      <c r="H28">
        <v>0</v>
      </c>
      <c r="I28">
        <v>0</v>
      </c>
      <c r="J28">
        <v>0</v>
      </c>
      <c r="K28" t="s">
        <v>140</v>
      </c>
    </row>
    <row r="29" spans="1:11" x14ac:dyDescent="0.3">
      <c r="A29" t="s">
        <v>141</v>
      </c>
      <c r="B29" t="s">
        <v>142</v>
      </c>
      <c r="C29" t="s">
        <v>20</v>
      </c>
      <c r="D29" t="s">
        <v>143</v>
      </c>
      <c r="E29" t="s">
        <v>59</v>
      </c>
      <c r="F29" t="s">
        <v>41</v>
      </c>
      <c r="G29" t="s">
        <v>42</v>
      </c>
      <c r="H29">
        <v>0</v>
      </c>
      <c r="I29">
        <v>0</v>
      </c>
      <c r="J29">
        <v>0</v>
      </c>
      <c r="K29" t="s">
        <v>144</v>
      </c>
    </row>
    <row r="30" spans="1:11" x14ac:dyDescent="0.3">
      <c r="A30" t="s">
        <v>145</v>
      </c>
      <c r="B30" t="s">
        <v>146</v>
      </c>
      <c r="C30" t="s">
        <v>147</v>
      </c>
      <c r="D30" t="s">
        <v>148</v>
      </c>
      <c r="E30" t="s">
        <v>149</v>
      </c>
      <c r="F30" t="s">
        <v>150</v>
      </c>
      <c r="G30" t="s">
        <v>42</v>
      </c>
      <c r="H30">
        <v>0</v>
      </c>
      <c r="I30">
        <v>0</v>
      </c>
      <c r="J30">
        <v>0</v>
      </c>
      <c r="K30" t="s">
        <v>151</v>
      </c>
    </row>
    <row r="31" spans="1:11" x14ac:dyDescent="0.3">
      <c r="A31" t="s">
        <v>152</v>
      </c>
      <c r="B31" t="s">
        <v>153</v>
      </c>
      <c r="C31" t="s">
        <v>13</v>
      </c>
      <c r="D31" t="s">
        <v>154</v>
      </c>
      <c r="E31" t="s">
        <v>77</v>
      </c>
      <c r="F31" t="s">
        <v>16</v>
      </c>
      <c r="G31" t="s">
        <v>155</v>
      </c>
      <c r="H31">
        <v>0</v>
      </c>
      <c r="I31">
        <v>0</v>
      </c>
      <c r="J31">
        <v>0</v>
      </c>
      <c r="K31" t="s">
        <v>156</v>
      </c>
    </row>
    <row r="32" spans="1:11" x14ac:dyDescent="0.3">
      <c r="A32" t="s">
        <v>157</v>
      </c>
      <c r="B32" t="s">
        <v>158</v>
      </c>
      <c r="C32" t="s">
        <v>147</v>
      </c>
      <c r="D32" t="s">
        <v>159</v>
      </c>
      <c r="E32" t="s">
        <v>149</v>
      </c>
      <c r="F32" t="s">
        <v>160</v>
      </c>
      <c r="G32" t="s">
        <v>42</v>
      </c>
      <c r="H32">
        <v>0</v>
      </c>
      <c r="I32">
        <v>0</v>
      </c>
      <c r="J32">
        <v>0</v>
      </c>
      <c r="K32" t="s">
        <v>161</v>
      </c>
    </row>
    <row r="33" spans="1:11" x14ac:dyDescent="0.3">
      <c r="A33" t="s">
        <v>162</v>
      </c>
      <c r="B33" t="s">
        <v>163</v>
      </c>
      <c r="C33" t="s">
        <v>147</v>
      </c>
      <c r="D33" t="s">
        <v>164</v>
      </c>
      <c r="E33" t="s">
        <v>149</v>
      </c>
      <c r="F33" t="s">
        <v>165</v>
      </c>
      <c r="G33" t="s">
        <v>42</v>
      </c>
      <c r="H33">
        <v>0</v>
      </c>
      <c r="I33">
        <v>0</v>
      </c>
      <c r="J33">
        <v>0</v>
      </c>
      <c r="K33" t="s">
        <v>166</v>
      </c>
    </row>
    <row r="34" spans="1:11" x14ac:dyDescent="0.3">
      <c r="A34" t="s">
        <v>167</v>
      </c>
      <c r="B34" t="s">
        <v>168</v>
      </c>
      <c r="C34" t="s">
        <v>147</v>
      </c>
      <c r="D34" t="s">
        <v>169</v>
      </c>
      <c r="E34" t="s">
        <v>149</v>
      </c>
      <c r="F34" t="s">
        <v>170</v>
      </c>
      <c r="G34" t="s">
        <v>42</v>
      </c>
      <c r="H34">
        <v>0</v>
      </c>
      <c r="I34">
        <v>0</v>
      </c>
      <c r="J34">
        <v>0</v>
      </c>
      <c r="K34" t="s">
        <v>171</v>
      </c>
    </row>
    <row r="35" spans="1:11" x14ac:dyDescent="0.3">
      <c r="A35" t="s">
        <v>172</v>
      </c>
      <c r="B35" t="s">
        <v>173</v>
      </c>
      <c r="C35" t="s">
        <v>27</v>
      </c>
      <c r="D35" t="s">
        <v>174</v>
      </c>
      <c r="E35" t="s">
        <v>40</v>
      </c>
      <c r="F35" t="s">
        <v>41</v>
      </c>
      <c r="G35" t="s">
        <v>42</v>
      </c>
      <c r="H35">
        <v>0</v>
      </c>
      <c r="I35">
        <v>0</v>
      </c>
      <c r="J35">
        <v>0</v>
      </c>
      <c r="K35" t="s">
        <v>175</v>
      </c>
    </row>
    <row r="36" spans="1:11" x14ac:dyDescent="0.3">
      <c r="A36" t="s">
        <v>176</v>
      </c>
      <c r="B36" t="s">
        <v>177</v>
      </c>
      <c r="C36" t="s">
        <v>13</v>
      </c>
      <c r="D36" t="s">
        <v>178</v>
      </c>
      <c r="E36" t="s">
        <v>15</v>
      </c>
      <c r="F36" t="s">
        <v>16</v>
      </c>
      <c r="G36" t="s">
        <v>179</v>
      </c>
      <c r="H36">
        <v>0</v>
      </c>
      <c r="I36">
        <v>0</v>
      </c>
      <c r="J36">
        <v>0</v>
      </c>
      <c r="K36" t="s">
        <v>180</v>
      </c>
    </row>
    <row r="37" spans="1:11" x14ac:dyDescent="0.3">
      <c r="A37" t="s">
        <v>181</v>
      </c>
      <c r="C37" t="s">
        <v>147</v>
      </c>
      <c r="D37" t="s">
        <v>182</v>
      </c>
      <c r="E37" t="s">
        <v>183</v>
      </c>
      <c r="F37" t="s">
        <v>41</v>
      </c>
      <c r="G37" t="s">
        <v>42</v>
      </c>
      <c r="H37">
        <v>0</v>
      </c>
      <c r="I37">
        <v>0</v>
      </c>
      <c r="J37">
        <v>0</v>
      </c>
      <c r="K37" t="s">
        <v>184</v>
      </c>
    </row>
    <row r="38" spans="1:11" x14ac:dyDescent="0.3">
      <c r="A38" t="s">
        <v>185</v>
      </c>
      <c r="B38" t="s">
        <v>186</v>
      </c>
      <c r="C38" t="s">
        <v>13</v>
      </c>
      <c r="H38">
        <v>0</v>
      </c>
      <c r="I38">
        <v>0</v>
      </c>
      <c r="J38">
        <v>0</v>
      </c>
      <c r="K38" t="s">
        <v>187</v>
      </c>
    </row>
    <row r="39" spans="1:11" x14ac:dyDescent="0.3">
      <c r="A39" t="s">
        <v>188</v>
      </c>
      <c r="B39" t="s">
        <v>189</v>
      </c>
      <c r="C39" t="s">
        <v>147</v>
      </c>
      <c r="D39" t="s">
        <v>190</v>
      </c>
      <c r="E39" t="s">
        <v>149</v>
      </c>
      <c r="F39" t="s">
        <v>191</v>
      </c>
      <c r="G39" t="s">
        <v>42</v>
      </c>
      <c r="H39">
        <v>0</v>
      </c>
      <c r="I39">
        <v>0</v>
      </c>
      <c r="J39">
        <v>0</v>
      </c>
      <c r="K39" t="s">
        <v>192</v>
      </c>
    </row>
    <row r="40" spans="1:11" x14ac:dyDescent="0.3">
      <c r="A40" t="s">
        <v>193</v>
      </c>
      <c r="B40" t="s">
        <v>194</v>
      </c>
      <c r="C40" t="s">
        <v>27</v>
      </c>
      <c r="D40" t="s">
        <v>195</v>
      </c>
      <c r="E40" t="s">
        <v>40</v>
      </c>
      <c r="F40" t="s">
        <v>41</v>
      </c>
      <c r="G40" t="s">
        <v>42</v>
      </c>
      <c r="H40">
        <v>0</v>
      </c>
      <c r="I40">
        <v>0</v>
      </c>
      <c r="J40">
        <v>0</v>
      </c>
      <c r="K40" t="s">
        <v>196</v>
      </c>
    </row>
    <row r="41" spans="1:11" x14ac:dyDescent="0.3">
      <c r="A41" t="s">
        <v>197</v>
      </c>
      <c r="B41" t="s">
        <v>198</v>
      </c>
      <c r="C41" t="s">
        <v>13</v>
      </c>
      <c r="D41" t="s">
        <v>199</v>
      </c>
      <c r="E41" t="s">
        <v>77</v>
      </c>
      <c r="F41" t="s">
        <v>16</v>
      </c>
      <c r="G41" t="s">
        <v>200</v>
      </c>
      <c r="H41">
        <v>0</v>
      </c>
      <c r="I41">
        <v>0</v>
      </c>
      <c r="J41">
        <v>0</v>
      </c>
      <c r="K41" t="s">
        <v>201</v>
      </c>
    </row>
    <row r="42" spans="1:11" x14ac:dyDescent="0.3">
      <c r="A42" t="s">
        <v>202</v>
      </c>
      <c r="B42" t="s">
        <v>203</v>
      </c>
      <c r="C42" t="s">
        <v>13</v>
      </c>
      <c r="D42" t="s">
        <v>204</v>
      </c>
      <c r="E42" t="s">
        <v>77</v>
      </c>
      <c r="F42" t="s">
        <v>41</v>
      </c>
      <c r="G42" t="s">
        <v>42</v>
      </c>
      <c r="H42">
        <v>0</v>
      </c>
      <c r="I42">
        <v>0</v>
      </c>
      <c r="J42">
        <v>0</v>
      </c>
      <c r="K42" t="s">
        <v>205</v>
      </c>
    </row>
    <row r="43" spans="1:11" x14ac:dyDescent="0.3">
      <c r="A43" t="s">
        <v>206</v>
      </c>
      <c r="B43" t="s">
        <v>207</v>
      </c>
      <c r="C43" t="s">
        <v>27</v>
      </c>
      <c r="D43" t="s">
        <v>208</v>
      </c>
      <c r="E43" t="s">
        <v>40</v>
      </c>
      <c r="F43" t="s">
        <v>41</v>
      </c>
      <c r="G43" t="s">
        <v>209</v>
      </c>
      <c r="H43">
        <v>0</v>
      </c>
      <c r="I43">
        <v>0</v>
      </c>
      <c r="J43">
        <v>0</v>
      </c>
      <c r="K43" t="s">
        <v>210</v>
      </c>
    </row>
    <row r="44" spans="1:11" x14ac:dyDescent="0.3">
      <c r="A44" t="s">
        <v>211</v>
      </c>
      <c r="B44" t="s">
        <v>212</v>
      </c>
      <c r="C44" t="s">
        <v>27</v>
      </c>
      <c r="D44" t="s">
        <v>213</v>
      </c>
      <c r="E44" t="s">
        <v>40</v>
      </c>
      <c r="F44" t="s">
        <v>16</v>
      </c>
      <c r="G44" t="s">
        <v>214</v>
      </c>
      <c r="H44">
        <v>0</v>
      </c>
      <c r="I44">
        <v>0</v>
      </c>
      <c r="J44">
        <v>0</v>
      </c>
      <c r="K44" t="s">
        <v>215</v>
      </c>
    </row>
    <row r="45" spans="1:11" x14ac:dyDescent="0.3">
      <c r="A45" t="s">
        <v>216</v>
      </c>
      <c r="B45" t="s">
        <v>217</v>
      </c>
      <c r="C45" t="s">
        <v>27</v>
      </c>
      <c r="D45" t="s">
        <v>218</v>
      </c>
      <c r="E45" t="s">
        <v>29</v>
      </c>
      <c r="F45" t="s">
        <v>41</v>
      </c>
      <c r="G45" t="s">
        <v>42</v>
      </c>
      <c r="H45">
        <v>0</v>
      </c>
      <c r="I45">
        <v>0</v>
      </c>
      <c r="J45">
        <v>0</v>
      </c>
      <c r="K45" t="s">
        <v>219</v>
      </c>
    </row>
    <row r="46" spans="1:11" x14ac:dyDescent="0.3">
      <c r="A46" t="s">
        <v>220</v>
      </c>
      <c r="B46" t="s">
        <v>221</v>
      </c>
      <c r="C46" t="s">
        <v>27</v>
      </c>
      <c r="D46" t="s">
        <v>222</v>
      </c>
      <c r="E46" t="s">
        <v>40</v>
      </c>
      <c r="F46" t="s">
        <v>16</v>
      </c>
      <c r="G46" t="s">
        <v>223</v>
      </c>
      <c r="H46">
        <v>0</v>
      </c>
      <c r="I46">
        <v>0</v>
      </c>
      <c r="J46">
        <v>0</v>
      </c>
      <c r="K46" t="s">
        <v>224</v>
      </c>
    </row>
    <row r="47" spans="1:11" x14ac:dyDescent="0.3">
      <c r="A47" t="s">
        <v>225</v>
      </c>
      <c r="B47" t="s">
        <v>226</v>
      </c>
      <c r="C47" t="s">
        <v>13</v>
      </c>
      <c r="D47" t="e">
        <f>RMS.</f>
        <v>#NAME?</v>
      </c>
      <c r="E47" t="s">
        <v>77</v>
      </c>
      <c r="F47" t="s">
        <v>16</v>
      </c>
      <c r="G47" t="s">
        <v>122</v>
      </c>
      <c r="H47">
        <v>0</v>
      </c>
      <c r="I47">
        <v>0</v>
      </c>
      <c r="J47">
        <v>0</v>
      </c>
      <c r="K47" t="s">
        <v>227</v>
      </c>
    </row>
    <row r="48" spans="1:11" x14ac:dyDescent="0.3">
      <c r="A48" t="s">
        <v>228</v>
      </c>
      <c r="B48" t="s">
        <v>229</v>
      </c>
      <c r="C48" t="s">
        <v>27</v>
      </c>
      <c r="D48" t="s">
        <v>230</v>
      </c>
      <c r="E48" t="s">
        <v>40</v>
      </c>
      <c r="F48" t="s">
        <v>41</v>
      </c>
      <c r="G48" t="s">
        <v>42</v>
      </c>
      <c r="H48">
        <v>0</v>
      </c>
      <c r="I48">
        <v>0</v>
      </c>
      <c r="J48">
        <v>0</v>
      </c>
      <c r="K48" t="s">
        <v>231</v>
      </c>
    </row>
    <row r="49" spans="1:11" x14ac:dyDescent="0.3">
      <c r="A49" t="s">
        <v>232</v>
      </c>
      <c r="B49" t="s">
        <v>233</v>
      </c>
      <c r="C49" t="s">
        <v>27</v>
      </c>
      <c r="D49" t="s">
        <v>234</v>
      </c>
      <c r="E49" t="s">
        <v>40</v>
      </c>
      <c r="F49" t="s">
        <v>41</v>
      </c>
      <c r="G49" t="s">
        <v>42</v>
      </c>
      <c r="H49">
        <v>0</v>
      </c>
      <c r="I49">
        <v>0</v>
      </c>
      <c r="J49">
        <v>0</v>
      </c>
      <c r="K49" t="s">
        <v>235</v>
      </c>
    </row>
    <row r="50" spans="1:11" x14ac:dyDescent="0.3">
      <c r="A50" t="s">
        <v>236</v>
      </c>
      <c r="B50" t="s">
        <v>221</v>
      </c>
      <c r="C50" t="s">
        <v>27</v>
      </c>
      <c r="D50" t="s">
        <v>237</v>
      </c>
      <c r="E50" t="s">
        <v>40</v>
      </c>
      <c r="F50" t="s">
        <v>41</v>
      </c>
      <c r="G50" t="s">
        <v>42</v>
      </c>
      <c r="H50">
        <v>0</v>
      </c>
      <c r="I50">
        <v>0</v>
      </c>
      <c r="J50">
        <v>0</v>
      </c>
      <c r="K50" t="s">
        <v>238</v>
      </c>
    </row>
    <row r="51" spans="1:11" x14ac:dyDescent="0.3">
      <c r="A51" t="s">
        <v>239</v>
      </c>
      <c r="B51" t="s">
        <v>240</v>
      </c>
      <c r="C51" t="s">
        <v>27</v>
      </c>
      <c r="D51" t="s">
        <v>241</v>
      </c>
      <c r="E51" t="s">
        <v>40</v>
      </c>
      <c r="F51" t="s">
        <v>41</v>
      </c>
      <c r="G51" t="s">
        <v>42</v>
      </c>
      <c r="H51">
        <v>0</v>
      </c>
      <c r="I51">
        <v>0</v>
      </c>
      <c r="J51">
        <v>0</v>
      </c>
      <c r="K51" t="s">
        <v>242</v>
      </c>
    </row>
    <row r="52" spans="1:11" x14ac:dyDescent="0.3">
      <c r="A52" t="s">
        <v>243</v>
      </c>
      <c r="B52" t="s">
        <v>244</v>
      </c>
      <c r="C52" t="s">
        <v>27</v>
      </c>
      <c r="D52" t="s">
        <v>245</v>
      </c>
      <c r="E52" t="s">
        <v>40</v>
      </c>
      <c r="F52" t="s">
        <v>41</v>
      </c>
      <c r="G52" t="s">
        <v>42</v>
      </c>
      <c r="H52">
        <v>0</v>
      </c>
      <c r="I52">
        <v>0</v>
      </c>
      <c r="J52">
        <v>0</v>
      </c>
      <c r="K52" t="s">
        <v>246</v>
      </c>
    </row>
    <row r="53" spans="1:11" x14ac:dyDescent="0.3">
      <c r="A53" t="s">
        <v>247</v>
      </c>
      <c r="C53" t="s">
        <v>27</v>
      </c>
      <c r="D53" t="s">
        <v>248</v>
      </c>
      <c r="E53" t="s">
        <v>40</v>
      </c>
      <c r="F53" t="s">
        <v>41</v>
      </c>
      <c r="G53" t="s">
        <v>42</v>
      </c>
      <c r="H53">
        <v>0</v>
      </c>
      <c r="I53">
        <v>0</v>
      </c>
      <c r="J53">
        <v>0</v>
      </c>
      <c r="K53" t="s">
        <v>249</v>
      </c>
    </row>
    <row r="54" spans="1:11" x14ac:dyDescent="0.3">
      <c r="A54" t="s">
        <v>250</v>
      </c>
      <c r="B54" t="s">
        <v>251</v>
      </c>
      <c r="C54" t="s">
        <v>27</v>
      </c>
      <c r="D54" t="s">
        <v>252</v>
      </c>
      <c r="E54" t="s">
        <v>40</v>
      </c>
      <c r="F54" t="s">
        <v>41</v>
      </c>
      <c r="G54" t="s">
        <v>42</v>
      </c>
      <c r="H54">
        <v>0</v>
      </c>
      <c r="I54">
        <v>0</v>
      </c>
      <c r="J54">
        <v>0</v>
      </c>
      <c r="K54" t="s">
        <v>253</v>
      </c>
    </row>
    <row r="55" spans="1:11" x14ac:dyDescent="0.3">
      <c r="A55" t="s">
        <v>254</v>
      </c>
      <c r="B55" t="s">
        <v>255</v>
      </c>
      <c r="C55" t="s">
        <v>27</v>
      </c>
      <c r="D55" t="s">
        <v>256</v>
      </c>
      <c r="E55" t="s">
        <v>29</v>
      </c>
      <c r="F55" t="s">
        <v>41</v>
      </c>
      <c r="G55" t="s">
        <v>42</v>
      </c>
      <c r="H55">
        <v>0</v>
      </c>
      <c r="I55">
        <v>0</v>
      </c>
      <c r="J55">
        <v>0</v>
      </c>
      <c r="K55" t="s">
        <v>257</v>
      </c>
    </row>
    <row r="56" spans="1:11" x14ac:dyDescent="0.3">
      <c r="A56" t="s">
        <v>258</v>
      </c>
      <c r="C56" t="s">
        <v>27</v>
      </c>
      <c r="D56" t="s">
        <v>259</v>
      </c>
      <c r="E56" t="s">
        <v>40</v>
      </c>
      <c r="F56" t="s">
        <v>41</v>
      </c>
      <c r="G56" t="s">
        <v>42</v>
      </c>
      <c r="H56">
        <v>0</v>
      </c>
      <c r="I56">
        <v>0</v>
      </c>
      <c r="J56">
        <v>0</v>
      </c>
      <c r="K56" t="s">
        <v>260</v>
      </c>
    </row>
    <row r="57" spans="1:11" x14ac:dyDescent="0.3">
      <c r="A57" t="s">
        <v>261</v>
      </c>
      <c r="B57" t="s">
        <v>262</v>
      </c>
      <c r="C57" t="s">
        <v>20</v>
      </c>
      <c r="D57" t="s">
        <v>263</v>
      </c>
      <c r="E57" t="s">
        <v>59</v>
      </c>
      <c r="F57" t="s">
        <v>41</v>
      </c>
      <c r="G57" t="s">
        <v>264</v>
      </c>
      <c r="H57">
        <v>0</v>
      </c>
      <c r="I57">
        <v>0</v>
      </c>
      <c r="J57">
        <v>0</v>
      </c>
      <c r="K57" t="s">
        <v>265</v>
      </c>
    </row>
    <row r="58" spans="1:11" x14ac:dyDescent="0.3">
      <c r="A58" t="s">
        <v>266</v>
      </c>
      <c r="B58" t="s">
        <v>267</v>
      </c>
      <c r="C58" t="s">
        <v>20</v>
      </c>
      <c r="D58" t="s">
        <v>268</v>
      </c>
      <c r="E58" t="s">
        <v>59</v>
      </c>
      <c r="F58" t="s">
        <v>16</v>
      </c>
      <c r="G58" t="s">
        <v>269</v>
      </c>
      <c r="H58">
        <v>0</v>
      </c>
      <c r="I58">
        <v>0</v>
      </c>
      <c r="J58">
        <v>0</v>
      </c>
      <c r="K58" t="s">
        <v>270</v>
      </c>
    </row>
    <row r="59" spans="1:11" x14ac:dyDescent="0.3">
      <c r="A59" t="s">
        <v>271</v>
      </c>
      <c r="B59" t="s">
        <v>272</v>
      </c>
      <c r="C59" t="s">
        <v>27</v>
      </c>
      <c r="D59" t="s">
        <v>273</v>
      </c>
      <c r="E59" t="s">
        <v>40</v>
      </c>
      <c r="F59" t="s">
        <v>16</v>
      </c>
      <c r="G59" t="s">
        <v>274</v>
      </c>
      <c r="H59">
        <v>0</v>
      </c>
      <c r="I59">
        <v>0</v>
      </c>
      <c r="J59">
        <v>0</v>
      </c>
      <c r="K59" t="s">
        <v>275</v>
      </c>
    </row>
    <row r="60" spans="1:11" x14ac:dyDescent="0.3">
      <c r="A60" t="s">
        <v>276</v>
      </c>
      <c r="B60" t="s">
        <v>277</v>
      </c>
      <c r="C60" t="s">
        <v>13</v>
      </c>
      <c r="D60" t="s">
        <v>278</v>
      </c>
      <c r="E60" t="s">
        <v>77</v>
      </c>
      <c r="F60" t="s">
        <v>16</v>
      </c>
      <c r="G60" t="s">
        <v>279</v>
      </c>
      <c r="H60">
        <v>0</v>
      </c>
      <c r="I60">
        <v>0</v>
      </c>
      <c r="J60">
        <v>0</v>
      </c>
      <c r="K60" t="s">
        <v>280</v>
      </c>
    </row>
    <row r="61" spans="1:11" x14ac:dyDescent="0.3">
      <c r="A61" t="s">
        <v>281</v>
      </c>
      <c r="B61" t="s">
        <v>282</v>
      </c>
      <c r="C61" t="s">
        <v>13</v>
      </c>
      <c r="D61" t="s">
        <v>283</v>
      </c>
      <c r="E61" t="s">
        <v>77</v>
      </c>
      <c r="F61" t="s">
        <v>16</v>
      </c>
      <c r="G61" t="s">
        <v>284</v>
      </c>
      <c r="H61">
        <v>0</v>
      </c>
      <c r="I61">
        <v>0</v>
      </c>
      <c r="J61">
        <v>0</v>
      </c>
      <c r="K61" t="s">
        <v>285</v>
      </c>
    </row>
    <row r="62" spans="1:11" x14ac:dyDescent="0.3">
      <c r="A62" t="s">
        <v>286</v>
      </c>
      <c r="B62" t="s">
        <v>287</v>
      </c>
      <c r="C62" t="s">
        <v>20</v>
      </c>
      <c r="D62" t="s">
        <v>288</v>
      </c>
      <c r="E62" t="s">
        <v>59</v>
      </c>
      <c r="F62" t="s">
        <v>41</v>
      </c>
      <c r="G62" t="s">
        <v>42</v>
      </c>
      <c r="H62">
        <v>0</v>
      </c>
      <c r="I62">
        <v>0</v>
      </c>
      <c r="J62">
        <v>0</v>
      </c>
      <c r="K62" t="s">
        <v>289</v>
      </c>
    </row>
    <row r="63" spans="1:11" x14ac:dyDescent="0.3">
      <c r="A63" t="s">
        <v>290</v>
      </c>
      <c r="B63" t="s">
        <v>291</v>
      </c>
      <c r="C63" t="s">
        <v>27</v>
      </c>
      <c r="D63" t="s">
        <v>292</v>
      </c>
      <c r="E63" t="s">
        <v>40</v>
      </c>
      <c r="F63" t="s">
        <v>41</v>
      </c>
      <c r="G63" t="s">
        <v>42</v>
      </c>
      <c r="H63">
        <v>0</v>
      </c>
      <c r="I63">
        <v>0</v>
      </c>
      <c r="J63">
        <v>0</v>
      </c>
      <c r="K63" t="s">
        <v>293</v>
      </c>
    </row>
    <row r="64" spans="1:11" x14ac:dyDescent="0.3">
      <c r="A64" t="s">
        <v>294</v>
      </c>
      <c r="B64" t="s">
        <v>295</v>
      </c>
      <c r="C64" t="s">
        <v>13</v>
      </c>
      <c r="D64" t="s">
        <v>296</v>
      </c>
      <c r="E64" t="s">
        <v>77</v>
      </c>
      <c r="F64" t="s">
        <v>16</v>
      </c>
      <c r="G64" t="s">
        <v>297</v>
      </c>
      <c r="H64">
        <v>0</v>
      </c>
      <c r="I64">
        <v>0</v>
      </c>
      <c r="J64">
        <v>0</v>
      </c>
      <c r="K64" t="s">
        <v>298</v>
      </c>
    </row>
    <row r="65" spans="1:11" x14ac:dyDescent="0.3">
      <c r="A65" t="s">
        <v>299</v>
      </c>
      <c r="B65" t="s">
        <v>300</v>
      </c>
      <c r="C65" t="s">
        <v>13</v>
      </c>
      <c r="D65" t="s">
        <v>301</v>
      </c>
      <c r="E65" t="s">
        <v>15</v>
      </c>
      <c r="F65" t="s">
        <v>302</v>
      </c>
      <c r="G65" t="s">
        <v>303</v>
      </c>
      <c r="H65">
        <v>0</v>
      </c>
      <c r="I65">
        <v>0</v>
      </c>
      <c r="J65">
        <v>0</v>
      </c>
      <c r="K65" t="s">
        <v>304</v>
      </c>
    </row>
    <row r="66" spans="1:11" x14ac:dyDescent="0.3">
      <c r="A66" t="s">
        <v>305</v>
      </c>
      <c r="B66" t="s">
        <v>306</v>
      </c>
      <c r="C66" t="s">
        <v>13</v>
      </c>
      <c r="D66" t="e">
        <f>벤드형 신축 이음.</f>
        <v>#NAME?</v>
      </c>
      <c r="E66" t="s">
        <v>77</v>
      </c>
      <c r="F66" t="s">
        <v>16</v>
      </c>
      <c r="G66" t="s">
        <v>179</v>
      </c>
      <c r="H66">
        <v>0</v>
      </c>
      <c r="I66">
        <v>0</v>
      </c>
      <c r="J66">
        <v>0</v>
      </c>
      <c r="K66" t="s">
        <v>307</v>
      </c>
    </row>
    <row r="67" spans="1:11" x14ac:dyDescent="0.3">
      <c r="A67" t="s">
        <v>308</v>
      </c>
      <c r="B67" t="s">
        <v>309</v>
      </c>
      <c r="C67" t="s">
        <v>27</v>
      </c>
      <c r="D67" t="s">
        <v>310</v>
      </c>
      <c r="E67" t="s">
        <v>40</v>
      </c>
      <c r="F67" t="s">
        <v>41</v>
      </c>
      <c r="G67" t="s">
        <v>311</v>
      </c>
      <c r="H67">
        <v>0</v>
      </c>
      <c r="I67">
        <v>0</v>
      </c>
      <c r="J67">
        <v>0</v>
      </c>
      <c r="K67" t="s">
        <v>312</v>
      </c>
    </row>
    <row r="68" spans="1:11" x14ac:dyDescent="0.3">
      <c r="A68" t="s">
        <v>313</v>
      </c>
      <c r="B68" t="s">
        <v>314</v>
      </c>
      <c r="C68" t="s">
        <v>27</v>
      </c>
      <c r="D68" t="s">
        <v>315</v>
      </c>
      <c r="E68" t="s">
        <v>40</v>
      </c>
      <c r="F68" t="s">
        <v>16</v>
      </c>
      <c r="G68" t="s">
        <v>316</v>
      </c>
      <c r="H68">
        <v>0</v>
      </c>
      <c r="I68">
        <v>0</v>
      </c>
      <c r="J68">
        <v>0</v>
      </c>
      <c r="K68" t="s">
        <v>317</v>
      </c>
    </row>
    <row r="69" spans="1:11" x14ac:dyDescent="0.3">
      <c r="A69" t="s">
        <v>318</v>
      </c>
      <c r="B69" t="s">
        <v>319</v>
      </c>
      <c r="C69" t="s">
        <v>147</v>
      </c>
      <c r="D69" t="s">
        <v>320</v>
      </c>
      <c r="E69" t="s">
        <v>149</v>
      </c>
      <c r="F69" t="s">
        <v>321</v>
      </c>
      <c r="G69" t="s">
        <v>42</v>
      </c>
      <c r="H69">
        <v>0</v>
      </c>
      <c r="I69">
        <v>0</v>
      </c>
      <c r="J69">
        <v>0</v>
      </c>
      <c r="K69" t="s">
        <v>322</v>
      </c>
    </row>
    <row r="70" spans="1:11" x14ac:dyDescent="0.3">
      <c r="A70" t="s">
        <v>323</v>
      </c>
      <c r="B70" t="s">
        <v>324</v>
      </c>
      <c r="C70" t="s">
        <v>147</v>
      </c>
      <c r="D70" t="s">
        <v>325</v>
      </c>
      <c r="E70" t="s">
        <v>149</v>
      </c>
      <c r="F70" t="s">
        <v>326</v>
      </c>
      <c r="G70" t="s">
        <v>42</v>
      </c>
      <c r="H70">
        <v>1</v>
      </c>
      <c r="I70">
        <v>0</v>
      </c>
      <c r="J70">
        <v>0</v>
      </c>
      <c r="K70" t="s">
        <v>327</v>
      </c>
    </row>
    <row r="71" spans="1:11" x14ac:dyDescent="0.3">
      <c r="A71" t="s">
        <v>328</v>
      </c>
      <c r="B71" t="s">
        <v>329</v>
      </c>
      <c r="C71" t="s">
        <v>147</v>
      </c>
      <c r="D71" t="s">
        <v>330</v>
      </c>
      <c r="E71" t="s">
        <v>149</v>
      </c>
      <c r="F71" t="s">
        <v>331</v>
      </c>
      <c r="G71" t="s">
        <v>42</v>
      </c>
      <c r="H71">
        <v>0</v>
      </c>
      <c r="I71">
        <v>0</v>
      </c>
      <c r="J71">
        <v>0</v>
      </c>
      <c r="K71" t="s">
        <v>332</v>
      </c>
    </row>
    <row r="72" spans="1:11" x14ac:dyDescent="0.3">
      <c r="A72" t="s">
        <v>333</v>
      </c>
      <c r="C72" t="s">
        <v>13</v>
      </c>
      <c r="D72" t="s">
        <v>334</v>
      </c>
      <c r="E72" t="s">
        <v>77</v>
      </c>
      <c r="F72" t="s">
        <v>41</v>
      </c>
      <c r="G72" t="s">
        <v>42</v>
      </c>
      <c r="H72">
        <v>0</v>
      </c>
      <c r="I72">
        <v>0</v>
      </c>
      <c r="J72">
        <v>0</v>
      </c>
      <c r="K72" t="s">
        <v>335</v>
      </c>
    </row>
    <row r="73" spans="1:11" x14ac:dyDescent="0.3">
      <c r="A73" t="s">
        <v>336</v>
      </c>
      <c r="C73" t="s">
        <v>13</v>
      </c>
      <c r="D73" t="s">
        <v>337</v>
      </c>
      <c r="E73" t="s">
        <v>77</v>
      </c>
      <c r="F73" t="s">
        <v>16</v>
      </c>
      <c r="G73" t="s">
        <v>42</v>
      </c>
      <c r="H73">
        <v>0</v>
      </c>
      <c r="I73">
        <v>0</v>
      </c>
      <c r="J73">
        <v>0</v>
      </c>
      <c r="K73" t="s">
        <v>338</v>
      </c>
    </row>
    <row r="74" spans="1:11" x14ac:dyDescent="0.3">
      <c r="A74" t="s">
        <v>339</v>
      </c>
      <c r="B74" t="s">
        <v>340</v>
      </c>
      <c r="C74" t="s">
        <v>20</v>
      </c>
      <c r="D74" t="s">
        <v>341</v>
      </c>
      <c r="E74" t="s">
        <v>59</v>
      </c>
      <c r="F74" t="s">
        <v>16</v>
      </c>
      <c r="G74" t="s">
        <v>342</v>
      </c>
      <c r="H74">
        <v>0</v>
      </c>
      <c r="I74">
        <v>0</v>
      </c>
      <c r="J74">
        <v>0</v>
      </c>
      <c r="K74" t="s">
        <v>343</v>
      </c>
    </row>
    <row r="75" spans="1:11" x14ac:dyDescent="0.3">
      <c r="A75" t="s">
        <v>344</v>
      </c>
      <c r="B75" t="s">
        <v>345</v>
      </c>
      <c r="C75" t="s">
        <v>20</v>
      </c>
      <c r="D75" t="s">
        <v>346</v>
      </c>
      <c r="E75" t="s">
        <v>59</v>
      </c>
      <c r="F75" t="s">
        <v>41</v>
      </c>
      <c r="G75" t="s">
        <v>42</v>
      </c>
      <c r="H75">
        <v>0</v>
      </c>
      <c r="I75">
        <v>0</v>
      </c>
      <c r="J75">
        <v>0</v>
      </c>
      <c r="K75" t="s">
        <v>347</v>
      </c>
    </row>
    <row r="76" spans="1:11" x14ac:dyDescent="0.3">
      <c r="A76" t="s">
        <v>348</v>
      </c>
      <c r="B76" t="s">
        <v>349</v>
      </c>
      <c r="C76" t="s">
        <v>27</v>
      </c>
      <c r="D76" t="s">
        <v>350</v>
      </c>
      <c r="E76" t="s">
        <v>29</v>
      </c>
      <c r="F76" t="s">
        <v>41</v>
      </c>
      <c r="G76" t="s">
        <v>42</v>
      </c>
      <c r="H76">
        <v>0</v>
      </c>
      <c r="I76">
        <v>0</v>
      </c>
      <c r="J76">
        <v>0</v>
      </c>
      <c r="K76" t="s">
        <v>351</v>
      </c>
    </row>
    <row r="77" spans="1:11" x14ac:dyDescent="0.3">
      <c r="A77" t="s">
        <v>352</v>
      </c>
      <c r="B77" t="s">
        <v>353</v>
      </c>
      <c r="C77" t="s">
        <v>20</v>
      </c>
      <c r="D77" t="s">
        <v>354</v>
      </c>
      <c r="E77" t="s">
        <v>59</v>
      </c>
      <c r="F77" t="s">
        <v>16</v>
      </c>
      <c r="G77" t="s">
        <v>355</v>
      </c>
      <c r="H77">
        <v>0</v>
      </c>
      <c r="I77">
        <v>0</v>
      </c>
      <c r="J77">
        <v>0</v>
      </c>
      <c r="K77" t="s">
        <v>356</v>
      </c>
    </row>
    <row r="78" spans="1:11" x14ac:dyDescent="0.3">
      <c r="A78" t="s">
        <v>357</v>
      </c>
      <c r="B78" t="s">
        <v>358</v>
      </c>
      <c r="C78" t="s">
        <v>13</v>
      </c>
      <c r="D78" t="s">
        <v>359</v>
      </c>
      <c r="E78" t="s">
        <v>77</v>
      </c>
      <c r="F78" t="s">
        <v>16</v>
      </c>
      <c r="G78" t="s">
        <v>279</v>
      </c>
      <c r="H78">
        <v>0</v>
      </c>
      <c r="I78">
        <v>0</v>
      </c>
      <c r="J78">
        <v>0</v>
      </c>
      <c r="K78" t="s">
        <v>360</v>
      </c>
    </row>
    <row r="79" spans="1:11" x14ac:dyDescent="0.3">
      <c r="A79" t="s">
        <v>361</v>
      </c>
      <c r="B79" t="s">
        <v>362</v>
      </c>
      <c r="C79" t="s">
        <v>13</v>
      </c>
      <c r="D79" t="s">
        <v>363</v>
      </c>
      <c r="E79" t="s">
        <v>77</v>
      </c>
      <c r="F79" t="s">
        <v>16</v>
      </c>
      <c r="G79" t="s">
        <v>364</v>
      </c>
      <c r="H79">
        <v>0</v>
      </c>
      <c r="I79">
        <v>0</v>
      </c>
      <c r="J79">
        <v>0</v>
      </c>
      <c r="K79" t="s">
        <v>365</v>
      </c>
    </row>
    <row r="80" spans="1:11" x14ac:dyDescent="0.3">
      <c r="A80" t="s">
        <v>366</v>
      </c>
      <c r="B80" t="s">
        <v>367</v>
      </c>
      <c r="C80" t="s">
        <v>13</v>
      </c>
      <c r="D80" t="s">
        <v>368</v>
      </c>
      <c r="E80" t="s">
        <v>77</v>
      </c>
      <c r="F80" t="s">
        <v>369</v>
      </c>
      <c r="G80" t="s">
        <v>42</v>
      </c>
      <c r="H80">
        <v>0</v>
      </c>
      <c r="I80">
        <v>0</v>
      </c>
      <c r="J80">
        <v>0</v>
      </c>
      <c r="K80" t="s">
        <v>370</v>
      </c>
    </row>
    <row r="81" spans="1:11" x14ac:dyDescent="0.3">
      <c r="A81" t="s">
        <v>371</v>
      </c>
      <c r="B81" t="s">
        <v>372</v>
      </c>
      <c r="C81" t="s">
        <v>20</v>
      </c>
      <c r="D81" t="s">
        <v>373</v>
      </c>
      <c r="E81" t="s">
        <v>59</v>
      </c>
      <c r="F81" t="s">
        <v>16</v>
      </c>
      <c r="G81" t="s">
        <v>374</v>
      </c>
      <c r="H81">
        <v>0</v>
      </c>
      <c r="I81">
        <v>0</v>
      </c>
      <c r="J81">
        <v>0</v>
      </c>
      <c r="K81" t="s">
        <v>375</v>
      </c>
    </row>
    <row r="82" spans="1:11" x14ac:dyDescent="0.3">
      <c r="A82" t="s">
        <v>376</v>
      </c>
      <c r="B82" t="s">
        <v>377</v>
      </c>
      <c r="C82" t="s">
        <v>147</v>
      </c>
      <c r="D82" t="s">
        <v>378</v>
      </c>
      <c r="E82" t="s">
        <v>149</v>
      </c>
      <c r="F82" t="s">
        <v>379</v>
      </c>
      <c r="G82" t="s">
        <v>42</v>
      </c>
      <c r="H82">
        <v>1</v>
      </c>
      <c r="I82">
        <v>0</v>
      </c>
      <c r="J82">
        <v>0</v>
      </c>
      <c r="K82" t="s">
        <v>380</v>
      </c>
    </row>
    <row r="83" spans="1:11" x14ac:dyDescent="0.3">
      <c r="A83" t="s">
        <v>381</v>
      </c>
      <c r="B83" t="s">
        <v>382</v>
      </c>
      <c r="C83" t="s">
        <v>147</v>
      </c>
      <c r="D83" t="s">
        <v>383</v>
      </c>
      <c r="E83" t="s">
        <v>149</v>
      </c>
      <c r="F83" t="s">
        <v>384</v>
      </c>
      <c r="G83" t="s">
        <v>42</v>
      </c>
      <c r="H83">
        <v>1</v>
      </c>
      <c r="I83">
        <v>0</v>
      </c>
      <c r="J83">
        <v>0</v>
      </c>
      <c r="K83" t="s">
        <v>385</v>
      </c>
    </row>
    <row r="84" spans="1:11" x14ac:dyDescent="0.3">
      <c r="A84" t="s">
        <v>386</v>
      </c>
      <c r="B84" t="s">
        <v>387</v>
      </c>
      <c r="C84" t="s">
        <v>147</v>
      </c>
      <c r="D84" t="s">
        <v>388</v>
      </c>
      <c r="E84" t="s">
        <v>149</v>
      </c>
      <c r="F84" t="s">
        <v>389</v>
      </c>
      <c r="G84" t="s">
        <v>42</v>
      </c>
      <c r="H84">
        <v>1</v>
      </c>
      <c r="I84">
        <v>0</v>
      </c>
      <c r="J84">
        <v>0</v>
      </c>
      <c r="K84" t="s">
        <v>390</v>
      </c>
    </row>
    <row r="85" spans="1:11" x14ac:dyDescent="0.3">
      <c r="A85" t="s">
        <v>391</v>
      </c>
      <c r="C85" t="s">
        <v>27</v>
      </c>
      <c r="D85" t="s">
        <v>392</v>
      </c>
      <c r="E85" t="s">
        <v>29</v>
      </c>
      <c r="F85" t="s">
        <v>41</v>
      </c>
      <c r="G85" t="s">
        <v>42</v>
      </c>
      <c r="H85">
        <v>0</v>
      </c>
      <c r="I85">
        <v>0</v>
      </c>
      <c r="J85">
        <v>0</v>
      </c>
      <c r="K85" t="s">
        <v>393</v>
      </c>
    </row>
    <row r="86" spans="1:11" x14ac:dyDescent="0.3">
      <c r="A86" t="s">
        <v>394</v>
      </c>
      <c r="B86" t="s">
        <v>395</v>
      </c>
      <c r="C86" t="s">
        <v>147</v>
      </c>
      <c r="D86" t="s">
        <v>396</v>
      </c>
      <c r="E86" t="s">
        <v>149</v>
      </c>
      <c r="F86" t="s">
        <v>397</v>
      </c>
      <c r="G86" t="s">
        <v>42</v>
      </c>
      <c r="H86">
        <v>0</v>
      </c>
      <c r="I86">
        <v>0</v>
      </c>
      <c r="J86">
        <v>0</v>
      </c>
      <c r="K86" t="s">
        <v>398</v>
      </c>
    </row>
    <row r="87" spans="1:11" x14ac:dyDescent="0.3">
      <c r="A87" t="s">
        <v>399</v>
      </c>
      <c r="B87" t="s">
        <v>400</v>
      </c>
      <c r="C87" t="s">
        <v>147</v>
      </c>
      <c r="D87" t="s">
        <v>401</v>
      </c>
      <c r="E87" t="s">
        <v>149</v>
      </c>
      <c r="F87" t="s">
        <v>402</v>
      </c>
      <c r="G87" t="s">
        <v>42</v>
      </c>
      <c r="H87">
        <v>0</v>
      </c>
      <c r="I87">
        <v>0</v>
      </c>
      <c r="J87">
        <v>0</v>
      </c>
      <c r="K87" t="s">
        <v>403</v>
      </c>
    </row>
    <row r="88" spans="1:11" x14ac:dyDescent="0.3">
      <c r="A88" t="s">
        <v>404</v>
      </c>
      <c r="B88" t="s">
        <v>405</v>
      </c>
      <c r="C88" t="s">
        <v>147</v>
      </c>
      <c r="D88" t="s">
        <v>406</v>
      </c>
      <c r="E88" t="s">
        <v>149</v>
      </c>
      <c r="F88" t="s">
        <v>407</v>
      </c>
      <c r="G88" t="s">
        <v>42</v>
      </c>
      <c r="H88">
        <v>0</v>
      </c>
      <c r="I88">
        <v>0</v>
      </c>
      <c r="J88">
        <v>0</v>
      </c>
      <c r="K88" t="s">
        <v>408</v>
      </c>
    </row>
    <row r="89" spans="1:11" x14ac:dyDescent="0.3">
      <c r="A89" t="s">
        <v>409</v>
      </c>
      <c r="B89" t="s">
        <v>410</v>
      </c>
      <c r="C89" t="s">
        <v>147</v>
      </c>
      <c r="D89" t="s">
        <v>411</v>
      </c>
      <c r="E89" t="s">
        <v>149</v>
      </c>
      <c r="F89" t="s">
        <v>412</v>
      </c>
      <c r="G89" t="s">
        <v>42</v>
      </c>
      <c r="H89">
        <v>0</v>
      </c>
      <c r="I89">
        <v>0</v>
      </c>
      <c r="J89">
        <v>0</v>
      </c>
      <c r="K89" t="s">
        <v>413</v>
      </c>
    </row>
    <row r="90" spans="1:11" x14ac:dyDescent="0.3">
      <c r="A90" t="s">
        <v>414</v>
      </c>
      <c r="B90" t="s">
        <v>415</v>
      </c>
      <c r="C90" t="s">
        <v>147</v>
      </c>
      <c r="D90" t="s">
        <v>416</v>
      </c>
      <c r="E90" t="s">
        <v>149</v>
      </c>
      <c r="F90" t="s">
        <v>417</v>
      </c>
      <c r="G90" t="s">
        <v>42</v>
      </c>
      <c r="H90">
        <v>0</v>
      </c>
      <c r="I90">
        <v>0</v>
      </c>
      <c r="J90">
        <v>0</v>
      </c>
      <c r="K90" t="s">
        <v>418</v>
      </c>
    </row>
    <row r="91" spans="1:11" x14ac:dyDescent="0.3">
      <c r="A91" t="s">
        <v>419</v>
      </c>
      <c r="C91" t="s">
        <v>27</v>
      </c>
      <c r="D91" t="s">
        <v>420</v>
      </c>
      <c r="E91" t="s">
        <v>40</v>
      </c>
      <c r="F91" t="s">
        <v>41</v>
      </c>
      <c r="G91" t="s">
        <v>42</v>
      </c>
      <c r="H91">
        <v>0</v>
      </c>
      <c r="I91">
        <v>0</v>
      </c>
      <c r="J91">
        <v>0</v>
      </c>
      <c r="K91" t="s">
        <v>421</v>
      </c>
    </row>
    <row r="92" spans="1:11" x14ac:dyDescent="0.3">
      <c r="A92" t="s">
        <v>422</v>
      </c>
      <c r="B92" t="s">
        <v>423</v>
      </c>
      <c r="C92" t="s">
        <v>20</v>
      </c>
      <c r="D92" t="s">
        <v>424</v>
      </c>
      <c r="E92" t="s">
        <v>59</v>
      </c>
      <c r="F92" t="s">
        <v>425</v>
      </c>
      <c r="G92" t="s">
        <v>42</v>
      </c>
      <c r="H92">
        <v>0</v>
      </c>
      <c r="I92">
        <v>0</v>
      </c>
      <c r="J92">
        <v>0</v>
      </c>
      <c r="K92" t="s">
        <v>426</v>
      </c>
    </row>
    <row r="93" spans="1:11" x14ac:dyDescent="0.3">
      <c r="A93" t="s">
        <v>427</v>
      </c>
      <c r="B93" t="s">
        <v>428</v>
      </c>
      <c r="C93" t="s">
        <v>20</v>
      </c>
      <c r="D93" t="s">
        <v>429</v>
      </c>
      <c r="E93" t="s">
        <v>59</v>
      </c>
      <c r="F93" t="s">
        <v>430</v>
      </c>
      <c r="G93" t="s">
        <v>42</v>
      </c>
      <c r="H93">
        <v>0</v>
      </c>
      <c r="I93">
        <v>0</v>
      </c>
      <c r="J93">
        <v>0</v>
      </c>
      <c r="K93" t="s">
        <v>431</v>
      </c>
    </row>
    <row r="94" spans="1:11" x14ac:dyDescent="0.3">
      <c r="A94" t="s">
        <v>432</v>
      </c>
      <c r="B94" t="s">
        <v>428</v>
      </c>
      <c r="C94" t="s">
        <v>20</v>
      </c>
      <c r="D94" t="s">
        <v>433</v>
      </c>
      <c r="E94" t="s">
        <v>59</v>
      </c>
      <c r="F94" t="s">
        <v>16</v>
      </c>
      <c r="G94" t="s">
        <v>60</v>
      </c>
      <c r="H94">
        <v>0</v>
      </c>
      <c r="I94">
        <v>0</v>
      </c>
      <c r="J94">
        <v>0</v>
      </c>
      <c r="K94" t="s">
        <v>434</v>
      </c>
    </row>
    <row r="95" spans="1:11" x14ac:dyDescent="0.3">
      <c r="A95" t="s">
        <v>435</v>
      </c>
      <c r="B95" t="s">
        <v>436</v>
      </c>
      <c r="C95" t="s">
        <v>27</v>
      </c>
      <c r="D95" t="s">
        <v>437</v>
      </c>
      <c r="E95" t="s">
        <v>29</v>
      </c>
      <c r="F95" t="s">
        <v>41</v>
      </c>
      <c r="G95" t="s">
        <v>42</v>
      </c>
      <c r="H95">
        <v>0</v>
      </c>
      <c r="I95">
        <v>0</v>
      </c>
      <c r="J95">
        <v>0</v>
      </c>
      <c r="K95" t="s">
        <v>438</v>
      </c>
    </row>
    <row r="96" spans="1:11" x14ac:dyDescent="0.3">
      <c r="A96" t="s">
        <v>439</v>
      </c>
      <c r="B96" t="s">
        <v>440</v>
      </c>
      <c r="C96" t="s">
        <v>20</v>
      </c>
      <c r="D96" t="s">
        <v>441</v>
      </c>
      <c r="E96" t="s">
        <v>59</v>
      </c>
      <c r="F96" t="s">
        <v>16</v>
      </c>
      <c r="G96" t="s">
        <v>442</v>
      </c>
      <c r="H96">
        <v>0</v>
      </c>
      <c r="I96">
        <v>0</v>
      </c>
      <c r="J96">
        <v>0</v>
      </c>
      <c r="K96" t="s">
        <v>443</v>
      </c>
    </row>
    <row r="97" spans="1:11" x14ac:dyDescent="0.3">
      <c r="A97" t="s">
        <v>444</v>
      </c>
      <c r="B97" t="s">
        <v>445</v>
      </c>
      <c r="C97" t="s">
        <v>27</v>
      </c>
      <c r="D97" t="s">
        <v>446</v>
      </c>
      <c r="E97" t="s">
        <v>40</v>
      </c>
      <c r="F97" t="s">
        <v>41</v>
      </c>
      <c r="G97" t="s">
        <v>42</v>
      </c>
      <c r="H97">
        <v>0</v>
      </c>
      <c r="I97">
        <v>0</v>
      </c>
      <c r="J97">
        <v>0</v>
      </c>
      <c r="K97" t="s">
        <v>447</v>
      </c>
    </row>
    <row r="98" spans="1:11" x14ac:dyDescent="0.3">
      <c r="A98" t="s">
        <v>448</v>
      </c>
      <c r="C98" t="s">
        <v>27</v>
      </c>
      <c r="D98" t="s">
        <v>449</v>
      </c>
      <c r="E98" t="s">
        <v>40</v>
      </c>
      <c r="F98" t="s">
        <v>41</v>
      </c>
      <c r="G98" t="s">
        <v>42</v>
      </c>
      <c r="H98">
        <v>0</v>
      </c>
      <c r="I98">
        <v>0</v>
      </c>
      <c r="J98">
        <v>0</v>
      </c>
      <c r="K98" t="s">
        <v>450</v>
      </c>
    </row>
    <row r="99" spans="1:11" x14ac:dyDescent="0.3">
      <c r="A99" t="s">
        <v>451</v>
      </c>
      <c r="B99" t="s">
        <v>452</v>
      </c>
      <c r="C99" t="s">
        <v>27</v>
      </c>
      <c r="D99" t="s">
        <v>453</v>
      </c>
      <c r="E99" t="s">
        <v>40</v>
      </c>
      <c r="F99" t="s">
        <v>41</v>
      </c>
      <c r="G99" t="s">
        <v>42</v>
      </c>
      <c r="H99">
        <v>0</v>
      </c>
      <c r="I99">
        <v>0</v>
      </c>
      <c r="J99">
        <v>0</v>
      </c>
      <c r="K99" t="s">
        <v>454</v>
      </c>
    </row>
    <row r="100" spans="1:11" x14ac:dyDescent="0.3">
      <c r="A100" t="s">
        <v>455</v>
      </c>
      <c r="B100" t="s">
        <v>456</v>
      </c>
      <c r="C100" t="s">
        <v>27</v>
      </c>
      <c r="D100" t="s">
        <v>457</v>
      </c>
      <c r="E100" t="s">
        <v>40</v>
      </c>
      <c r="F100" t="s">
        <v>41</v>
      </c>
      <c r="G100" t="s">
        <v>42</v>
      </c>
      <c r="H100">
        <v>0</v>
      </c>
      <c r="I100">
        <v>0</v>
      </c>
      <c r="J100">
        <v>0</v>
      </c>
      <c r="K100" t="s">
        <v>458</v>
      </c>
    </row>
    <row r="101" spans="1:11" x14ac:dyDescent="0.3">
      <c r="A101" t="s">
        <v>459</v>
      </c>
      <c r="B101" t="s">
        <v>460</v>
      </c>
      <c r="C101" t="s">
        <v>13</v>
      </c>
      <c r="D101" t="s">
        <v>461</v>
      </c>
      <c r="E101" t="s">
        <v>77</v>
      </c>
      <c r="F101" t="s">
        <v>16</v>
      </c>
      <c r="G101" t="s">
        <v>462</v>
      </c>
      <c r="H101">
        <v>0</v>
      </c>
      <c r="I101">
        <v>0</v>
      </c>
      <c r="J101">
        <v>0</v>
      </c>
      <c r="K101" t="s">
        <v>463</v>
      </c>
    </row>
    <row r="102" spans="1:11" x14ac:dyDescent="0.3">
      <c r="A102" t="s">
        <v>464</v>
      </c>
      <c r="B102" t="s">
        <v>465</v>
      </c>
      <c r="C102" t="s">
        <v>466</v>
      </c>
      <c r="D102" t="s">
        <v>467</v>
      </c>
      <c r="E102" t="s">
        <v>468</v>
      </c>
      <c r="F102" t="s">
        <v>16</v>
      </c>
      <c r="G102" t="s">
        <v>469</v>
      </c>
      <c r="H102">
        <v>0</v>
      </c>
      <c r="I102">
        <v>0</v>
      </c>
      <c r="J102">
        <v>0</v>
      </c>
      <c r="K102" t="s">
        <v>470</v>
      </c>
    </row>
    <row r="103" spans="1:11" x14ac:dyDescent="0.3">
      <c r="A103" t="s">
        <v>471</v>
      </c>
      <c r="B103" t="s">
        <v>472</v>
      </c>
      <c r="C103" t="s">
        <v>20</v>
      </c>
      <c r="D103" t="s">
        <v>473</v>
      </c>
      <c r="E103" t="s">
        <v>59</v>
      </c>
      <c r="F103" t="s">
        <v>16</v>
      </c>
      <c r="G103" t="s">
        <v>474</v>
      </c>
      <c r="H103">
        <v>0</v>
      </c>
      <c r="I103">
        <v>0</v>
      </c>
      <c r="J103">
        <v>0</v>
      </c>
      <c r="K103" t="s">
        <v>475</v>
      </c>
    </row>
    <row r="104" spans="1:11" x14ac:dyDescent="0.3">
      <c r="A104" t="s">
        <v>476</v>
      </c>
      <c r="B104" t="s">
        <v>477</v>
      </c>
      <c r="C104" t="s">
        <v>27</v>
      </c>
      <c r="D104" t="s">
        <v>478</v>
      </c>
      <c r="E104" t="s">
        <v>40</v>
      </c>
      <c r="F104" t="s">
        <v>41</v>
      </c>
      <c r="G104" t="s">
        <v>42</v>
      </c>
      <c r="H104">
        <v>0</v>
      </c>
      <c r="I104">
        <v>0</v>
      </c>
      <c r="J104">
        <v>0</v>
      </c>
      <c r="K104" t="s">
        <v>479</v>
      </c>
    </row>
    <row r="105" spans="1:11" x14ac:dyDescent="0.3">
      <c r="A105" t="s">
        <v>480</v>
      </c>
      <c r="C105" t="s">
        <v>20</v>
      </c>
      <c r="D105" t="s">
        <v>481</v>
      </c>
      <c r="E105" t="s">
        <v>59</v>
      </c>
      <c r="F105" t="s">
        <v>482</v>
      </c>
      <c r="G105" t="s">
        <v>42</v>
      </c>
      <c r="H105">
        <v>0</v>
      </c>
      <c r="I105">
        <v>0</v>
      </c>
      <c r="J105">
        <v>0</v>
      </c>
      <c r="K105" t="s">
        <v>483</v>
      </c>
    </row>
    <row r="106" spans="1:11" x14ac:dyDescent="0.3">
      <c r="A106" t="s">
        <v>484</v>
      </c>
      <c r="B106" t="s">
        <v>485</v>
      </c>
      <c r="C106" t="s">
        <v>27</v>
      </c>
      <c r="D106" t="s">
        <v>486</v>
      </c>
      <c r="E106" t="s">
        <v>29</v>
      </c>
      <c r="F106" t="s">
        <v>16</v>
      </c>
      <c r="G106" t="s">
        <v>487</v>
      </c>
      <c r="H106">
        <v>0</v>
      </c>
      <c r="I106">
        <v>0</v>
      </c>
      <c r="J106">
        <v>0</v>
      </c>
      <c r="K106" t="s">
        <v>488</v>
      </c>
    </row>
    <row r="107" spans="1:11" x14ac:dyDescent="0.3">
      <c r="A107" t="s">
        <v>489</v>
      </c>
      <c r="B107" t="s">
        <v>490</v>
      </c>
      <c r="C107" t="s">
        <v>27</v>
      </c>
      <c r="D107" t="s">
        <v>491</v>
      </c>
      <c r="E107" t="s">
        <v>29</v>
      </c>
      <c r="F107" t="s">
        <v>41</v>
      </c>
      <c r="G107" t="s">
        <v>42</v>
      </c>
      <c r="H107">
        <v>0</v>
      </c>
      <c r="I107">
        <v>0</v>
      </c>
      <c r="J107">
        <v>0</v>
      </c>
      <c r="K107" t="s">
        <v>492</v>
      </c>
    </row>
    <row r="108" spans="1:11" x14ac:dyDescent="0.3">
      <c r="A108" t="s">
        <v>493</v>
      </c>
      <c r="C108" t="s">
        <v>27</v>
      </c>
      <c r="D108" t="s">
        <v>494</v>
      </c>
      <c r="E108" t="s">
        <v>40</v>
      </c>
      <c r="F108" t="s">
        <v>41</v>
      </c>
      <c r="G108" t="s">
        <v>42</v>
      </c>
      <c r="H108">
        <v>0</v>
      </c>
      <c r="I108">
        <v>0</v>
      </c>
      <c r="J108">
        <v>0</v>
      </c>
      <c r="K108" t="s">
        <v>495</v>
      </c>
    </row>
    <row r="109" spans="1:11" x14ac:dyDescent="0.3">
      <c r="A109" t="s">
        <v>496</v>
      </c>
      <c r="B109" t="s">
        <v>497</v>
      </c>
      <c r="C109" t="s">
        <v>27</v>
      </c>
      <c r="D109" t="s">
        <v>498</v>
      </c>
      <c r="E109" t="s">
        <v>40</v>
      </c>
      <c r="F109" t="s">
        <v>41</v>
      </c>
      <c r="G109" t="s">
        <v>499</v>
      </c>
      <c r="H109">
        <v>0</v>
      </c>
      <c r="I109">
        <v>0</v>
      </c>
      <c r="J109">
        <v>0</v>
      </c>
      <c r="K109" t="s">
        <v>500</v>
      </c>
    </row>
    <row r="110" spans="1:11" x14ac:dyDescent="0.3">
      <c r="A110" t="s">
        <v>501</v>
      </c>
      <c r="B110" t="s">
        <v>502</v>
      </c>
      <c r="C110" t="s">
        <v>27</v>
      </c>
      <c r="D110" t="s">
        <v>503</v>
      </c>
      <c r="E110" t="s">
        <v>40</v>
      </c>
      <c r="F110" t="s">
        <v>41</v>
      </c>
      <c r="G110" t="s">
        <v>42</v>
      </c>
      <c r="H110">
        <v>0</v>
      </c>
      <c r="I110">
        <v>0</v>
      </c>
      <c r="J110">
        <v>0</v>
      </c>
      <c r="K110" t="s">
        <v>504</v>
      </c>
    </row>
    <row r="111" spans="1:11" x14ac:dyDescent="0.3">
      <c r="A111" t="s">
        <v>505</v>
      </c>
      <c r="B111" t="s">
        <v>506</v>
      </c>
      <c r="C111" t="s">
        <v>27</v>
      </c>
      <c r="D111" t="s">
        <v>507</v>
      </c>
      <c r="E111" t="s">
        <v>40</v>
      </c>
      <c r="F111" t="s">
        <v>41</v>
      </c>
      <c r="G111" t="s">
        <v>42</v>
      </c>
      <c r="H111">
        <v>0</v>
      </c>
      <c r="I111">
        <v>0</v>
      </c>
      <c r="J111">
        <v>0</v>
      </c>
      <c r="K111" t="s">
        <v>508</v>
      </c>
    </row>
    <row r="112" spans="1:11" x14ac:dyDescent="0.3">
      <c r="A112" t="s">
        <v>509</v>
      </c>
      <c r="B112" t="s">
        <v>510</v>
      </c>
      <c r="C112" t="s">
        <v>27</v>
      </c>
      <c r="D112" t="s">
        <v>511</v>
      </c>
      <c r="E112" t="s">
        <v>40</v>
      </c>
      <c r="F112" t="s">
        <v>16</v>
      </c>
      <c r="G112" t="s">
        <v>512</v>
      </c>
      <c r="H112">
        <v>0</v>
      </c>
      <c r="I112">
        <v>0</v>
      </c>
      <c r="J112">
        <v>0</v>
      </c>
      <c r="K112" t="s">
        <v>513</v>
      </c>
    </row>
    <row r="113" spans="1:11" x14ac:dyDescent="0.3">
      <c r="A113" t="s">
        <v>514</v>
      </c>
      <c r="C113" t="s">
        <v>27</v>
      </c>
      <c r="D113" t="s">
        <v>515</v>
      </c>
      <c r="E113" t="s">
        <v>40</v>
      </c>
      <c r="F113" t="s">
        <v>16</v>
      </c>
      <c r="G113" t="s">
        <v>516</v>
      </c>
      <c r="H113">
        <v>0</v>
      </c>
      <c r="I113">
        <v>0</v>
      </c>
      <c r="J113">
        <v>0</v>
      </c>
      <c r="K113" t="s">
        <v>517</v>
      </c>
    </row>
    <row r="114" spans="1:11" x14ac:dyDescent="0.3">
      <c r="A114" t="s">
        <v>518</v>
      </c>
      <c r="B114" t="s">
        <v>519</v>
      </c>
      <c r="C114" t="s">
        <v>27</v>
      </c>
      <c r="D114" t="s">
        <v>520</v>
      </c>
      <c r="E114" t="s">
        <v>40</v>
      </c>
      <c r="F114" t="s">
        <v>41</v>
      </c>
      <c r="G114" t="s">
        <v>42</v>
      </c>
      <c r="H114">
        <v>0</v>
      </c>
      <c r="I114">
        <v>0</v>
      </c>
      <c r="J114">
        <v>0</v>
      </c>
      <c r="K114" t="s">
        <v>521</v>
      </c>
    </row>
    <row r="115" spans="1:11" x14ac:dyDescent="0.3">
      <c r="A115" t="s">
        <v>522</v>
      </c>
      <c r="B115" t="s">
        <v>523</v>
      </c>
      <c r="C115" t="s">
        <v>27</v>
      </c>
      <c r="D115" t="s">
        <v>524</v>
      </c>
      <c r="E115" t="s">
        <v>40</v>
      </c>
      <c r="F115" t="s">
        <v>41</v>
      </c>
      <c r="G115" t="s">
        <v>42</v>
      </c>
      <c r="H115">
        <v>0</v>
      </c>
      <c r="I115">
        <v>0</v>
      </c>
      <c r="J115">
        <v>0</v>
      </c>
      <c r="K115" t="s">
        <v>525</v>
      </c>
    </row>
    <row r="116" spans="1:11" x14ac:dyDescent="0.3">
      <c r="A116" t="s">
        <v>526</v>
      </c>
      <c r="B116" t="s">
        <v>527</v>
      </c>
      <c r="C116" t="s">
        <v>27</v>
      </c>
      <c r="D116" t="s">
        <v>528</v>
      </c>
      <c r="E116" t="s">
        <v>40</v>
      </c>
      <c r="F116" t="s">
        <v>41</v>
      </c>
      <c r="G116" t="s">
        <v>529</v>
      </c>
      <c r="H116">
        <v>0</v>
      </c>
      <c r="I116">
        <v>0</v>
      </c>
      <c r="J116">
        <v>0</v>
      </c>
      <c r="K116" t="s">
        <v>530</v>
      </c>
    </row>
    <row r="117" spans="1:11" x14ac:dyDescent="0.3">
      <c r="A117" t="s">
        <v>531</v>
      </c>
      <c r="B117" t="s">
        <v>532</v>
      </c>
      <c r="C117" t="s">
        <v>27</v>
      </c>
      <c r="D117" t="s">
        <v>533</v>
      </c>
      <c r="E117" t="s">
        <v>29</v>
      </c>
      <c r="F117" t="s">
        <v>41</v>
      </c>
      <c r="G117" t="s">
        <v>42</v>
      </c>
      <c r="H117">
        <v>0</v>
      </c>
      <c r="I117">
        <v>0</v>
      </c>
      <c r="J117">
        <v>0</v>
      </c>
      <c r="K117" t="s">
        <v>534</v>
      </c>
    </row>
    <row r="118" spans="1:11" x14ac:dyDescent="0.3">
      <c r="A118" t="s">
        <v>535</v>
      </c>
      <c r="B118" t="s">
        <v>536</v>
      </c>
      <c r="C118" t="s">
        <v>27</v>
      </c>
      <c r="D118" t="s">
        <v>537</v>
      </c>
      <c r="E118" t="s">
        <v>40</v>
      </c>
      <c r="F118" t="s">
        <v>41</v>
      </c>
      <c r="G118" t="s">
        <v>42</v>
      </c>
      <c r="H118">
        <v>0</v>
      </c>
      <c r="I118">
        <v>0</v>
      </c>
      <c r="J118">
        <v>0</v>
      </c>
      <c r="K118" t="s">
        <v>538</v>
      </c>
    </row>
    <row r="119" spans="1:11" x14ac:dyDescent="0.3">
      <c r="A119" t="s">
        <v>539</v>
      </c>
      <c r="B119" t="s">
        <v>540</v>
      </c>
      <c r="C119" t="s">
        <v>466</v>
      </c>
      <c r="D119" t="s">
        <v>541</v>
      </c>
      <c r="E119" t="s">
        <v>468</v>
      </c>
      <c r="F119" t="s">
        <v>16</v>
      </c>
      <c r="G119" t="s">
        <v>542</v>
      </c>
      <c r="H119">
        <v>0</v>
      </c>
      <c r="I119">
        <v>0</v>
      </c>
      <c r="J119">
        <v>0</v>
      </c>
      <c r="K119" t="s">
        <v>543</v>
      </c>
    </row>
    <row r="120" spans="1:11" x14ac:dyDescent="0.3">
      <c r="A120" t="s">
        <v>544</v>
      </c>
      <c r="B120" t="s">
        <v>545</v>
      </c>
      <c r="C120" t="s">
        <v>13</v>
      </c>
      <c r="D120" t="s">
        <v>546</v>
      </c>
      <c r="E120" t="s">
        <v>77</v>
      </c>
      <c r="F120" t="s">
        <v>16</v>
      </c>
      <c r="G120" t="s">
        <v>547</v>
      </c>
      <c r="H120">
        <v>0</v>
      </c>
      <c r="I120">
        <v>0</v>
      </c>
      <c r="J120">
        <v>0</v>
      </c>
      <c r="K120" t="s">
        <v>548</v>
      </c>
    </row>
    <row r="121" spans="1:11" x14ac:dyDescent="0.3">
      <c r="A121" t="s">
        <v>549</v>
      </c>
      <c r="B121" t="s">
        <v>550</v>
      </c>
      <c r="C121" t="s">
        <v>27</v>
      </c>
      <c r="D121" t="s">
        <v>551</v>
      </c>
      <c r="E121" t="s">
        <v>40</v>
      </c>
      <c r="F121" t="s">
        <v>16</v>
      </c>
      <c r="G121" t="s">
        <v>122</v>
      </c>
      <c r="H121">
        <v>0</v>
      </c>
      <c r="I121">
        <v>0</v>
      </c>
      <c r="J121">
        <v>0</v>
      </c>
      <c r="K121" t="s">
        <v>552</v>
      </c>
    </row>
    <row r="122" spans="1:11" x14ac:dyDescent="0.3">
      <c r="A122" t="s">
        <v>553</v>
      </c>
      <c r="B122" t="s">
        <v>554</v>
      </c>
      <c r="C122" t="s">
        <v>13</v>
      </c>
      <c r="D122" t="e">
        <f>리버스형 송풍기.</f>
        <v>#NAME?</v>
      </c>
      <c r="E122" t="s">
        <v>77</v>
      </c>
      <c r="F122" t="s">
        <v>16</v>
      </c>
      <c r="G122" t="s">
        <v>122</v>
      </c>
      <c r="H122">
        <v>0</v>
      </c>
      <c r="I122">
        <v>0</v>
      </c>
      <c r="J122">
        <v>0</v>
      </c>
      <c r="K122" t="s">
        <v>555</v>
      </c>
    </row>
    <row r="123" spans="1:11" x14ac:dyDescent="0.3">
      <c r="A123" t="s">
        <v>556</v>
      </c>
      <c r="B123" t="s">
        <v>557</v>
      </c>
      <c r="C123" t="s">
        <v>558</v>
      </c>
      <c r="D123" t="s">
        <v>559</v>
      </c>
      <c r="E123" t="s">
        <v>560</v>
      </c>
      <c r="F123" t="s">
        <v>16</v>
      </c>
      <c r="G123" t="s">
        <v>561</v>
      </c>
      <c r="H123">
        <v>0</v>
      </c>
      <c r="I123">
        <v>0</v>
      </c>
      <c r="J123">
        <v>0</v>
      </c>
      <c r="K123" t="s">
        <v>562</v>
      </c>
    </row>
    <row r="124" spans="1:11" x14ac:dyDescent="0.3">
      <c r="A124" t="s">
        <v>563</v>
      </c>
      <c r="B124" t="s">
        <v>564</v>
      </c>
      <c r="C124" t="s">
        <v>27</v>
      </c>
      <c r="D124" t="s">
        <v>565</v>
      </c>
      <c r="E124" t="s">
        <v>40</v>
      </c>
      <c r="F124" t="s">
        <v>16</v>
      </c>
      <c r="G124" t="s">
        <v>566</v>
      </c>
      <c r="H124">
        <v>0</v>
      </c>
      <c r="I124">
        <v>0</v>
      </c>
      <c r="J124">
        <v>0</v>
      </c>
      <c r="K124" t="s">
        <v>567</v>
      </c>
    </row>
    <row r="125" spans="1:11" x14ac:dyDescent="0.3">
      <c r="A125" t="s">
        <v>568</v>
      </c>
      <c r="B125" t="s">
        <v>569</v>
      </c>
      <c r="C125" t="s">
        <v>27</v>
      </c>
      <c r="D125" t="s">
        <v>570</v>
      </c>
      <c r="E125" t="s">
        <v>29</v>
      </c>
      <c r="F125" t="s">
        <v>41</v>
      </c>
      <c r="G125" t="s">
        <v>42</v>
      </c>
      <c r="H125">
        <v>0</v>
      </c>
      <c r="I125">
        <v>0</v>
      </c>
      <c r="J125">
        <v>0</v>
      </c>
      <c r="K125" t="s">
        <v>571</v>
      </c>
    </row>
    <row r="126" spans="1:11" x14ac:dyDescent="0.3">
      <c r="A126" t="s">
        <v>572</v>
      </c>
      <c r="B126" t="s">
        <v>573</v>
      </c>
      <c r="C126" t="s">
        <v>13</v>
      </c>
      <c r="D126" t="s">
        <v>574</v>
      </c>
      <c r="E126" t="s">
        <v>77</v>
      </c>
      <c r="F126" t="s">
        <v>16</v>
      </c>
      <c r="G126" t="s">
        <v>575</v>
      </c>
      <c r="H126">
        <v>0</v>
      </c>
      <c r="I126">
        <v>0</v>
      </c>
      <c r="J126">
        <v>0</v>
      </c>
      <c r="K126" t="s">
        <v>576</v>
      </c>
    </row>
    <row r="127" spans="1:11" x14ac:dyDescent="0.3">
      <c r="A127" t="s">
        <v>577</v>
      </c>
      <c r="B127" t="s">
        <v>564</v>
      </c>
      <c r="C127" t="s">
        <v>27</v>
      </c>
      <c r="D127" t="s">
        <v>578</v>
      </c>
      <c r="E127" t="s">
        <v>40</v>
      </c>
      <c r="F127" t="s">
        <v>41</v>
      </c>
      <c r="G127" t="s">
        <v>42</v>
      </c>
      <c r="H127">
        <v>0</v>
      </c>
      <c r="I127">
        <v>0</v>
      </c>
      <c r="J127">
        <v>0</v>
      </c>
      <c r="K127" t="s">
        <v>579</v>
      </c>
    </row>
    <row r="128" spans="1:11" x14ac:dyDescent="0.3">
      <c r="A128" t="s">
        <v>580</v>
      </c>
      <c r="B128" t="s">
        <v>581</v>
      </c>
      <c r="C128" t="s">
        <v>27</v>
      </c>
      <c r="D128" t="s">
        <v>582</v>
      </c>
      <c r="E128" t="s">
        <v>40</v>
      </c>
      <c r="F128" t="s">
        <v>41</v>
      </c>
      <c r="G128" t="s">
        <v>42</v>
      </c>
      <c r="H128">
        <v>0</v>
      </c>
      <c r="I128">
        <v>0</v>
      </c>
      <c r="J128">
        <v>0</v>
      </c>
      <c r="K128" t="s">
        <v>583</v>
      </c>
    </row>
    <row r="129" spans="1:11" x14ac:dyDescent="0.3">
      <c r="A129" t="s">
        <v>584</v>
      </c>
      <c r="B129" t="s">
        <v>585</v>
      </c>
      <c r="C129" t="s">
        <v>27</v>
      </c>
      <c r="D129" t="s">
        <v>586</v>
      </c>
      <c r="E129" t="s">
        <v>40</v>
      </c>
      <c r="F129" t="s">
        <v>41</v>
      </c>
      <c r="G129" t="s">
        <v>42</v>
      </c>
      <c r="H129">
        <v>0</v>
      </c>
      <c r="I129">
        <v>0</v>
      </c>
      <c r="J129">
        <v>0</v>
      </c>
      <c r="K129" t="s">
        <v>587</v>
      </c>
    </row>
    <row r="130" spans="1:11" x14ac:dyDescent="0.3">
      <c r="A130" t="s">
        <v>588</v>
      </c>
      <c r="C130" t="s">
        <v>27</v>
      </c>
      <c r="D130" t="s">
        <v>589</v>
      </c>
      <c r="E130" t="s">
        <v>40</v>
      </c>
      <c r="F130" t="s">
        <v>41</v>
      </c>
      <c r="G130" t="s">
        <v>42</v>
      </c>
      <c r="H130">
        <v>0</v>
      </c>
      <c r="I130">
        <v>0</v>
      </c>
      <c r="J130">
        <v>0</v>
      </c>
      <c r="K130" t="s">
        <v>590</v>
      </c>
    </row>
    <row r="131" spans="1:11" x14ac:dyDescent="0.3">
      <c r="A131" t="s">
        <v>591</v>
      </c>
      <c r="B131" t="s">
        <v>592</v>
      </c>
      <c r="C131" t="s">
        <v>27</v>
      </c>
      <c r="D131" t="s">
        <v>593</v>
      </c>
      <c r="E131" t="s">
        <v>40</v>
      </c>
      <c r="F131" t="s">
        <v>16</v>
      </c>
      <c r="G131" t="s">
        <v>594</v>
      </c>
      <c r="H131">
        <v>0</v>
      </c>
      <c r="I131">
        <v>0</v>
      </c>
      <c r="J131">
        <v>0</v>
      </c>
      <c r="K131" t="s">
        <v>595</v>
      </c>
    </row>
    <row r="132" spans="1:11" x14ac:dyDescent="0.3">
      <c r="A132" t="s">
        <v>596</v>
      </c>
      <c r="B132" t="s">
        <v>597</v>
      </c>
      <c r="C132" t="s">
        <v>13</v>
      </c>
      <c r="D132" t="s">
        <v>598</v>
      </c>
      <c r="E132" t="s">
        <v>77</v>
      </c>
      <c r="F132" t="s">
        <v>16</v>
      </c>
      <c r="G132" t="s">
        <v>200</v>
      </c>
      <c r="H132">
        <v>0</v>
      </c>
      <c r="I132">
        <v>0</v>
      </c>
      <c r="J132">
        <v>0</v>
      </c>
      <c r="K132" t="s">
        <v>599</v>
      </c>
    </row>
    <row r="133" spans="1:11" x14ac:dyDescent="0.3">
      <c r="A133" t="s">
        <v>600</v>
      </c>
      <c r="B133" t="s">
        <v>601</v>
      </c>
      <c r="C133" t="s">
        <v>13</v>
      </c>
      <c r="D133" t="s">
        <v>602</v>
      </c>
      <c r="E133" t="s">
        <v>77</v>
      </c>
      <c r="F133" t="s">
        <v>16</v>
      </c>
      <c r="G133" t="s">
        <v>603</v>
      </c>
      <c r="H133">
        <v>0</v>
      </c>
      <c r="I133">
        <v>0</v>
      </c>
      <c r="J133">
        <v>0</v>
      </c>
      <c r="K133" t="s">
        <v>604</v>
      </c>
    </row>
    <row r="134" spans="1:11" x14ac:dyDescent="0.3">
      <c r="A134" t="s">
        <v>605</v>
      </c>
      <c r="C134" t="s">
        <v>20</v>
      </c>
      <c r="D134" t="s">
        <v>606</v>
      </c>
      <c r="E134" t="s">
        <v>59</v>
      </c>
      <c r="F134" t="s">
        <v>607</v>
      </c>
      <c r="G134" t="s">
        <v>42</v>
      </c>
      <c r="H134">
        <v>0</v>
      </c>
      <c r="I134">
        <v>0</v>
      </c>
      <c r="J134">
        <v>0</v>
      </c>
      <c r="K134" t="s">
        <v>608</v>
      </c>
    </row>
    <row r="135" spans="1:11" x14ac:dyDescent="0.3">
      <c r="A135" t="s">
        <v>609</v>
      </c>
      <c r="B135" t="s">
        <v>610</v>
      </c>
      <c r="C135" t="s">
        <v>27</v>
      </c>
      <c r="D135" t="s">
        <v>611</v>
      </c>
      <c r="E135" t="s">
        <v>29</v>
      </c>
      <c r="F135" t="s">
        <v>41</v>
      </c>
      <c r="G135" t="s">
        <v>42</v>
      </c>
      <c r="H135">
        <v>0</v>
      </c>
      <c r="I135">
        <v>0</v>
      </c>
      <c r="J135">
        <v>0</v>
      </c>
      <c r="K135" t="s">
        <v>612</v>
      </c>
    </row>
    <row r="136" spans="1:11" x14ac:dyDescent="0.3">
      <c r="A136" t="s">
        <v>613</v>
      </c>
      <c r="B136" t="s">
        <v>614</v>
      </c>
      <c r="C136" t="s">
        <v>27</v>
      </c>
      <c r="D136" t="s">
        <v>615</v>
      </c>
      <c r="E136" t="s">
        <v>40</v>
      </c>
      <c r="F136" t="s">
        <v>41</v>
      </c>
      <c r="G136" t="s">
        <v>42</v>
      </c>
      <c r="H136">
        <v>0</v>
      </c>
      <c r="I136">
        <v>0</v>
      </c>
      <c r="J136">
        <v>0</v>
      </c>
      <c r="K136" t="s">
        <v>616</v>
      </c>
    </row>
    <row r="137" spans="1:11" x14ac:dyDescent="0.3">
      <c r="A137" t="s">
        <v>617</v>
      </c>
      <c r="C137" t="s">
        <v>27</v>
      </c>
      <c r="D137" t="s">
        <v>618</v>
      </c>
      <c r="E137" t="s">
        <v>40</v>
      </c>
      <c r="F137" t="s">
        <v>41</v>
      </c>
      <c r="G137" t="s">
        <v>42</v>
      </c>
      <c r="H137">
        <v>0</v>
      </c>
      <c r="I137">
        <v>0</v>
      </c>
      <c r="J137">
        <v>0</v>
      </c>
      <c r="K137" t="s">
        <v>619</v>
      </c>
    </row>
    <row r="138" spans="1:11" x14ac:dyDescent="0.3">
      <c r="A138" t="s">
        <v>620</v>
      </c>
      <c r="B138" t="s">
        <v>621</v>
      </c>
      <c r="C138" t="s">
        <v>27</v>
      </c>
      <c r="D138" t="s">
        <v>622</v>
      </c>
      <c r="E138" t="s">
        <v>40</v>
      </c>
      <c r="F138" t="s">
        <v>41</v>
      </c>
      <c r="G138" t="s">
        <v>42</v>
      </c>
      <c r="H138">
        <v>0</v>
      </c>
      <c r="I138">
        <v>0</v>
      </c>
      <c r="J138">
        <v>0</v>
      </c>
      <c r="K138" t="s">
        <v>623</v>
      </c>
    </row>
    <row r="139" spans="1:11" x14ac:dyDescent="0.3">
      <c r="A139" t="s">
        <v>624</v>
      </c>
      <c r="C139" t="s">
        <v>27</v>
      </c>
      <c r="D139" t="s">
        <v>625</v>
      </c>
      <c r="E139" t="s">
        <v>40</v>
      </c>
      <c r="F139" t="s">
        <v>41</v>
      </c>
      <c r="G139" t="s">
        <v>42</v>
      </c>
      <c r="H139">
        <v>0</v>
      </c>
      <c r="I139">
        <v>0</v>
      </c>
      <c r="J139">
        <v>0</v>
      </c>
      <c r="K139" t="s">
        <v>626</v>
      </c>
    </row>
    <row r="140" spans="1:11" x14ac:dyDescent="0.3">
      <c r="A140" t="s">
        <v>627</v>
      </c>
      <c r="B140" t="s">
        <v>628</v>
      </c>
      <c r="C140" t="s">
        <v>558</v>
      </c>
      <c r="D140" t="s">
        <v>629</v>
      </c>
      <c r="E140" t="s">
        <v>630</v>
      </c>
      <c r="F140" t="s">
        <v>631</v>
      </c>
      <c r="G140" t="s">
        <v>632</v>
      </c>
      <c r="H140">
        <v>0</v>
      </c>
      <c r="I140">
        <v>0</v>
      </c>
      <c r="J140">
        <v>0</v>
      </c>
      <c r="K140" t="s">
        <v>633</v>
      </c>
    </row>
    <row r="141" spans="1:11" x14ac:dyDescent="0.3">
      <c r="A141" t="s">
        <v>634</v>
      </c>
      <c r="B141" t="s">
        <v>635</v>
      </c>
      <c r="C141" t="s">
        <v>27</v>
      </c>
      <c r="D141" t="s">
        <v>636</v>
      </c>
      <c r="E141" t="s">
        <v>40</v>
      </c>
      <c r="F141" t="s">
        <v>16</v>
      </c>
      <c r="G141" t="s">
        <v>637</v>
      </c>
      <c r="H141">
        <v>0</v>
      </c>
      <c r="I141">
        <v>0</v>
      </c>
      <c r="J141">
        <v>0</v>
      </c>
      <c r="K141" t="s">
        <v>638</v>
      </c>
    </row>
    <row r="142" spans="1:11" x14ac:dyDescent="0.3">
      <c r="A142" t="s">
        <v>639</v>
      </c>
      <c r="B142" t="s">
        <v>640</v>
      </c>
      <c r="C142" t="s">
        <v>27</v>
      </c>
      <c r="D142" t="s">
        <v>641</v>
      </c>
      <c r="E142" t="s">
        <v>29</v>
      </c>
      <c r="F142" t="s">
        <v>41</v>
      </c>
      <c r="G142" t="s">
        <v>42</v>
      </c>
      <c r="H142">
        <v>0</v>
      </c>
      <c r="I142">
        <v>0</v>
      </c>
      <c r="J142">
        <v>0</v>
      </c>
      <c r="K142" t="s">
        <v>642</v>
      </c>
    </row>
    <row r="143" spans="1:11" x14ac:dyDescent="0.3">
      <c r="A143" t="s">
        <v>643</v>
      </c>
      <c r="B143" t="s">
        <v>644</v>
      </c>
      <c r="C143" t="s">
        <v>27</v>
      </c>
      <c r="D143" t="s">
        <v>645</v>
      </c>
      <c r="E143" t="s">
        <v>40</v>
      </c>
      <c r="F143" t="s">
        <v>41</v>
      </c>
      <c r="G143" t="s">
        <v>42</v>
      </c>
      <c r="H143">
        <v>0</v>
      </c>
      <c r="I143">
        <v>0</v>
      </c>
      <c r="J143">
        <v>0</v>
      </c>
      <c r="K143" t="s">
        <v>646</v>
      </c>
    </row>
    <row r="144" spans="1:11" x14ac:dyDescent="0.3">
      <c r="A144" t="s">
        <v>647</v>
      </c>
      <c r="B144" t="s">
        <v>648</v>
      </c>
      <c r="C144" t="s">
        <v>558</v>
      </c>
      <c r="D144" t="s">
        <v>649</v>
      </c>
      <c r="E144" t="s">
        <v>630</v>
      </c>
      <c r="F144" t="s">
        <v>650</v>
      </c>
      <c r="G144" t="s">
        <v>42</v>
      </c>
      <c r="H144">
        <v>0</v>
      </c>
      <c r="I144">
        <v>0</v>
      </c>
      <c r="J144">
        <v>0</v>
      </c>
      <c r="K144" t="s">
        <v>651</v>
      </c>
    </row>
    <row r="145" spans="1:11" x14ac:dyDescent="0.3">
      <c r="A145" t="s">
        <v>652</v>
      </c>
      <c r="C145" t="s">
        <v>27</v>
      </c>
      <c r="D145" t="s">
        <v>653</v>
      </c>
      <c r="E145" t="s">
        <v>40</v>
      </c>
      <c r="F145" t="s">
        <v>41</v>
      </c>
      <c r="G145" t="s">
        <v>42</v>
      </c>
      <c r="H145">
        <v>0</v>
      </c>
      <c r="I145">
        <v>0</v>
      </c>
      <c r="J145">
        <v>0</v>
      </c>
      <c r="K145" t="s">
        <v>654</v>
      </c>
    </row>
    <row r="146" spans="1:11" x14ac:dyDescent="0.3">
      <c r="A146" t="s">
        <v>655</v>
      </c>
      <c r="B146" t="s">
        <v>656</v>
      </c>
      <c r="C146" t="s">
        <v>27</v>
      </c>
      <c r="D146" t="s">
        <v>657</v>
      </c>
      <c r="E146" t="s">
        <v>40</v>
      </c>
      <c r="F146" t="s">
        <v>41</v>
      </c>
      <c r="G146" t="s">
        <v>42</v>
      </c>
      <c r="H146">
        <v>0</v>
      </c>
      <c r="I146">
        <v>0</v>
      </c>
      <c r="J146">
        <v>0</v>
      </c>
      <c r="K146" t="s">
        <v>658</v>
      </c>
    </row>
    <row r="147" spans="1:11" x14ac:dyDescent="0.3">
      <c r="A147" t="s">
        <v>659</v>
      </c>
      <c r="B147" t="s">
        <v>660</v>
      </c>
      <c r="C147" t="s">
        <v>27</v>
      </c>
      <c r="D147" t="s">
        <v>661</v>
      </c>
      <c r="E147" t="s">
        <v>40</v>
      </c>
      <c r="F147" t="s">
        <v>41</v>
      </c>
      <c r="G147" t="s">
        <v>42</v>
      </c>
      <c r="H147">
        <v>0</v>
      </c>
      <c r="I147">
        <v>0</v>
      </c>
      <c r="J147">
        <v>0</v>
      </c>
      <c r="K147" t="s">
        <v>662</v>
      </c>
    </row>
    <row r="148" spans="1:11" x14ac:dyDescent="0.3">
      <c r="A148" t="s">
        <v>663</v>
      </c>
      <c r="B148" t="s">
        <v>664</v>
      </c>
      <c r="C148" t="s">
        <v>27</v>
      </c>
      <c r="D148" t="s">
        <v>665</v>
      </c>
      <c r="E148" t="s">
        <v>40</v>
      </c>
      <c r="F148" t="s">
        <v>41</v>
      </c>
      <c r="G148" t="s">
        <v>42</v>
      </c>
      <c r="H148">
        <v>0</v>
      </c>
      <c r="I148">
        <v>0</v>
      </c>
      <c r="J148">
        <v>0</v>
      </c>
      <c r="K148" t="s">
        <v>666</v>
      </c>
    </row>
    <row r="149" spans="1:11" x14ac:dyDescent="0.3">
      <c r="A149" t="s">
        <v>667</v>
      </c>
      <c r="B149" t="s">
        <v>668</v>
      </c>
      <c r="C149" t="s">
        <v>27</v>
      </c>
      <c r="D149" t="s">
        <v>669</v>
      </c>
      <c r="E149" t="s">
        <v>40</v>
      </c>
      <c r="F149" t="s">
        <v>41</v>
      </c>
      <c r="G149" t="s">
        <v>42</v>
      </c>
      <c r="H149">
        <v>0</v>
      </c>
      <c r="I149">
        <v>0</v>
      </c>
      <c r="J149">
        <v>0</v>
      </c>
      <c r="K149" t="s">
        <v>670</v>
      </c>
    </row>
    <row r="150" spans="1:11" x14ac:dyDescent="0.3">
      <c r="A150" t="s">
        <v>671</v>
      </c>
      <c r="B150" t="s">
        <v>672</v>
      </c>
      <c r="C150" t="s">
        <v>27</v>
      </c>
      <c r="D150" t="s">
        <v>673</v>
      </c>
      <c r="E150" t="s">
        <v>29</v>
      </c>
      <c r="F150" t="s">
        <v>41</v>
      </c>
      <c r="G150" t="s">
        <v>42</v>
      </c>
      <c r="H150">
        <v>0</v>
      </c>
      <c r="I150">
        <v>0</v>
      </c>
      <c r="J150">
        <v>0</v>
      </c>
      <c r="K150" t="s">
        <v>674</v>
      </c>
    </row>
    <row r="151" spans="1:11" x14ac:dyDescent="0.3">
      <c r="A151" t="s">
        <v>675</v>
      </c>
      <c r="C151" t="s">
        <v>27</v>
      </c>
      <c r="D151" t="s">
        <v>676</v>
      </c>
      <c r="E151" t="s">
        <v>40</v>
      </c>
      <c r="F151" t="s">
        <v>41</v>
      </c>
      <c r="G151" t="s">
        <v>42</v>
      </c>
      <c r="H151">
        <v>0</v>
      </c>
      <c r="I151">
        <v>0</v>
      </c>
      <c r="J151">
        <v>0</v>
      </c>
      <c r="K151" t="s">
        <v>677</v>
      </c>
    </row>
    <row r="152" spans="1:11" x14ac:dyDescent="0.3">
      <c r="A152" t="s">
        <v>678</v>
      </c>
      <c r="C152" t="s">
        <v>27</v>
      </c>
      <c r="D152" t="s">
        <v>679</v>
      </c>
      <c r="E152" t="s">
        <v>40</v>
      </c>
      <c r="F152" t="s">
        <v>41</v>
      </c>
      <c r="G152" t="s">
        <v>42</v>
      </c>
      <c r="H152">
        <v>0</v>
      </c>
      <c r="I152">
        <v>0</v>
      </c>
      <c r="J152">
        <v>0</v>
      </c>
      <c r="K152" t="s">
        <v>680</v>
      </c>
    </row>
    <row r="153" spans="1:11" x14ac:dyDescent="0.3">
      <c r="A153" t="s">
        <v>681</v>
      </c>
      <c r="B153" t="s">
        <v>682</v>
      </c>
      <c r="C153" t="s">
        <v>27</v>
      </c>
      <c r="D153" t="s">
        <v>683</v>
      </c>
      <c r="E153" t="s">
        <v>40</v>
      </c>
      <c r="F153" t="s">
        <v>41</v>
      </c>
      <c r="G153" t="s">
        <v>42</v>
      </c>
      <c r="H153">
        <v>0</v>
      </c>
      <c r="I153">
        <v>0</v>
      </c>
      <c r="J153">
        <v>0</v>
      </c>
      <c r="K153" t="s">
        <v>684</v>
      </c>
    </row>
    <row r="154" spans="1:11" x14ac:dyDescent="0.3">
      <c r="A154" t="s">
        <v>685</v>
      </c>
      <c r="B154" t="s">
        <v>686</v>
      </c>
      <c r="C154" t="s">
        <v>27</v>
      </c>
      <c r="D154" t="s">
        <v>687</v>
      </c>
      <c r="E154" t="s">
        <v>40</v>
      </c>
      <c r="F154" t="s">
        <v>41</v>
      </c>
      <c r="G154" t="s">
        <v>42</v>
      </c>
      <c r="H154">
        <v>0</v>
      </c>
      <c r="I154">
        <v>0</v>
      </c>
      <c r="J154">
        <v>0</v>
      </c>
      <c r="K154" t="s">
        <v>688</v>
      </c>
    </row>
    <row r="155" spans="1:11" x14ac:dyDescent="0.3">
      <c r="A155" t="s">
        <v>689</v>
      </c>
      <c r="B155" t="s">
        <v>690</v>
      </c>
      <c r="C155" t="s">
        <v>27</v>
      </c>
      <c r="D155" t="s">
        <v>691</v>
      </c>
      <c r="E155" t="s">
        <v>40</v>
      </c>
      <c r="F155" t="s">
        <v>41</v>
      </c>
      <c r="G155" t="s">
        <v>42</v>
      </c>
      <c r="H155">
        <v>0</v>
      </c>
      <c r="I155">
        <v>0</v>
      </c>
      <c r="J155">
        <v>0</v>
      </c>
      <c r="K155" t="s">
        <v>692</v>
      </c>
    </row>
    <row r="156" spans="1:11" x14ac:dyDescent="0.3">
      <c r="A156" t="s">
        <v>693</v>
      </c>
      <c r="C156" t="s">
        <v>27</v>
      </c>
      <c r="D156" t="s">
        <v>694</v>
      </c>
      <c r="E156" t="s">
        <v>40</v>
      </c>
      <c r="F156" t="s">
        <v>41</v>
      </c>
      <c r="G156" t="s">
        <v>42</v>
      </c>
      <c r="H156">
        <v>0</v>
      </c>
      <c r="I156">
        <v>0</v>
      </c>
      <c r="J156">
        <v>0</v>
      </c>
      <c r="K156" t="s">
        <v>695</v>
      </c>
    </row>
    <row r="157" spans="1:11" x14ac:dyDescent="0.3">
      <c r="A157" t="s">
        <v>696</v>
      </c>
      <c r="B157" t="s">
        <v>697</v>
      </c>
      <c r="C157" t="s">
        <v>27</v>
      </c>
      <c r="D157" t="s">
        <v>698</v>
      </c>
      <c r="E157" t="s">
        <v>40</v>
      </c>
      <c r="F157" t="s">
        <v>41</v>
      </c>
      <c r="G157" t="s">
        <v>42</v>
      </c>
      <c r="H157">
        <v>0</v>
      </c>
      <c r="I157">
        <v>0</v>
      </c>
      <c r="J157">
        <v>0</v>
      </c>
      <c r="K157" t="s">
        <v>699</v>
      </c>
    </row>
    <row r="158" spans="1:11" x14ac:dyDescent="0.3">
      <c r="A158" t="s">
        <v>700</v>
      </c>
      <c r="B158" t="s">
        <v>701</v>
      </c>
      <c r="C158" t="s">
        <v>27</v>
      </c>
      <c r="D158" t="s">
        <v>702</v>
      </c>
      <c r="E158" t="s">
        <v>40</v>
      </c>
      <c r="F158" t="s">
        <v>41</v>
      </c>
      <c r="G158" t="s">
        <v>42</v>
      </c>
      <c r="H158">
        <v>0</v>
      </c>
      <c r="I158">
        <v>0</v>
      </c>
      <c r="J158">
        <v>0</v>
      </c>
      <c r="K158" t="s">
        <v>703</v>
      </c>
    </row>
    <row r="159" spans="1:11" x14ac:dyDescent="0.3">
      <c r="A159" t="s">
        <v>704</v>
      </c>
      <c r="B159" t="s">
        <v>705</v>
      </c>
      <c r="C159" t="s">
        <v>558</v>
      </c>
      <c r="D159" t="s">
        <v>706</v>
      </c>
      <c r="E159" t="s">
        <v>630</v>
      </c>
      <c r="F159" t="s">
        <v>707</v>
      </c>
      <c r="G159" t="s">
        <v>42</v>
      </c>
      <c r="H159">
        <v>0</v>
      </c>
      <c r="I159">
        <v>0</v>
      </c>
      <c r="J159">
        <v>0</v>
      </c>
      <c r="K159" t="s">
        <v>708</v>
      </c>
    </row>
    <row r="160" spans="1:11" x14ac:dyDescent="0.3">
      <c r="A160" t="s">
        <v>709</v>
      </c>
      <c r="B160" t="s">
        <v>710</v>
      </c>
      <c r="C160" t="s">
        <v>27</v>
      </c>
      <c r="D160" t="s">
        <v>711</v>
      </c>
      <c r="E160" t="s">
        <v>40</v>
      </c>
      <c r="F160" t="s">
        <v>41</v>
      </c>
      <c r="G160" t="s">
        <v>42</v>
      </c>
      <c r="H160">
        <v>0</v>
      </c>
      <c r="I160">
        <v>0</v>
      </c>
      <c r="J160">
        <v>0</v>
      </c>
      <c r="K160" t="s">
        <v>712</v>
      </c>
    </row>
    <row r="161" spans="1:11" x14ac:dyDescent="0.3">
      <c r="A161" t="s">
        <v>713</v>
      </c>
      <c r="B161" t="s">
        <v>714</v>
      </c>
      <c r="C161" t="s">
        <v>20</v>
      </c>
      <c r="D161" t="s">
        <v>715</v>
      </c>
      <c r="E161" t="s">
        <v>22</v>
      </c>
      <c r="F161" t="s">
        <v>716</v>
      </c>
      <c r="G161" t="s">
        <v>717</v>
      </c>
      <c r="H161">
        <v>0</v>
      </c>
      <c r="I161">
        <v>0</v>
      </c>
      <c r="J161">
        <v>0</v>
      </c>
      <c r="K161" t="s">
        <v>718</v>
      </c>
    </row>
    <row r="162" spans="1:11" x14ac:dyDescent="0.3">
      <c r="A162" t="s">
        <v>719</v>
      </c>
      <c r="B162" t="s">
        <v>720</v>
      </c>
      <c r="C162" t="s">
        <v>27</v>
      </c>
      <c r="D162" t="s">
        <v>721</v>
      </c>
      <c r="E162" t="s">
        <v>40</v>
      </c>
      <c r="F162" t="s">
        <v>41</v>
      </c>
      <c r="G162" t="s">
        <v>42</v>
      </c>
      <c r="H162">
        <v>0</v>
      </c>
      <c r="I162">
        <v>0</v>
      </c>
      <c r="J162">
        <v>0</v>
      </c>
      <c r="K162" t="s">
        <v>722</v>
      </c>
    </row>
    <row r="163" spans="1:11" x14ac:dyDescent="0.3">
      <c r="A163" t="s">
        <v>723</v>
      </c>
      <c r="C163" t="s">
        <v>27</v>
      </c>
      <c r="D163" t="s">
        <v>724</v>
      </c>
      <c r="E163" t="s">
        <v>40</v>
      </c>
      <c r="F163" t="s">
        <v>41</v>
      </c>
      <c r="G163" t="s">
        <v>42</v>
      </c>
      <c r="H163">
        <v>0</v>
      </c>
      <c r="I163">
        <v>0</v>
      </c>
      <c r="J163">
        <v>0</v>
      </c>
      <c r="K163" t="s">
        <v>725</v>
      </c>
    </row>
    <row r="164" spans="1:11" x14ac:dyDescent="0.3">
      <c r="A164" t="s">
        <v>726</v>
      </c>
      <c r="B164" t="s">
        <v>635</v>
      </c>
      <c r="C164" t="s">
        <v>27</v>
      </c>
      <c r="D164" t="s">
        <v>727</v>
      </c>
      <c r="E164" t="s">
        <v>40</v>
      </c>
      <c r="F164" t="s">
        <v>41</v>
      </c>
      <c r="G164" t="s">
        <v>42</v>
      </c>
      <c r="H164">
        <v>0</v>
      </c>
      <c r="I164">
        <v>0</v>
      </c>
      <c r="J164">
        <v>0</v>
      </c>
      <c r="K164" t="s">
        <v>728</v>
      </c>
    </row>
    <row r="165" spans="1:11" x14ac:dyDescent="0.3">
      <c r="A165" t="s">
        <v>729</v>
      </c>
      <c r="C165" t="s">
        <v>27</v>
      </c>
      <c r="D165" t="s">
        <v>730</v>
      </c>
      <c r="E165" t="s">
        <v>40</v>
      </c>
      <c r="F165" t="s">
        <v>41</v>
      </c>
      <c r="G165" t="s">
        <v>42</v>
      </c>
      <c r="H165">
        <v>0</v>
      </c>
      <c r="I165">
        <v>0</v>
      </c>
      <c r="J165">
        <v>0</v>
      </c>
      <c r="K165" t="s">
        <v>731</v>
      </c>
    </row>
    <row r="166" spans="1:11" x14ac:dyDescent="0.3">
      <c r="A166" t="s">
        <v>732</v>
      </c>
      <c r="B166" t="s">
        <v>733</v>
      </c>
      <c r="C166" t="s">
        <v>27</v>
      </c>
      <c r="D166" t="s">
        <v>734</v>
      </c>
      <c r="E166" t="s">
        <v>40</v>
      </c>
      <c r="F166" t="s">
        <v>41</v>
      </c>
      <c r="G166" t="s">
        <v>42</v>
      </c>
      <c r="H166">
        <v>0</v>
      </c>
      <c r="I166">
        <v>0</v>
      </c>
      <c r="J166">
        <v>0</v>
      </c>
      <c r="K166" t="s">
        <v>735</v>
      </c>
    </row>
    <row r="167" spans="1:11" x14ac:dyDescent="0.3">
      <c r="A167" t="s">
        <v>736</v>
      </c>
      <c r="B167" t="s">
        <v>737</v>
      </c>
      <c r="C167" t="s">
        <v>27</v>
      </c>
      <c r="D167" t="s">
        <v>738</v>
      </c>
      <c r="E167" t="s">
        <v>40</v>
      </c>
      <c r="F167" t="s">
        <v>41</v>
      </c>
      <c r="G167" t="s">
        <v>42</v>
      </c>
      <c r="H167">
        <v>0</v>
      </c>
      <c r="I167">
        <v>0</v>
      </c>
      <c r="J167">
        <v>0</v>
      </c>
      <c r="K167" t="s">
        <v>739</v>
      </c>
    </row>
    <row r="168" spans="1:11" x14ac:dyDescent="0.3">
      <c r="A168" t="s">
        <v>740</v>
      </c>
      <c r="B168" t="s">
        <v>741</v>
      </c>
      <c r="C168" t="s">
        <v>27</v>
      </c>
      <c r="D168" t="s">
        <v>742</v>
      </c>
      <c r="E168" t="s">
        <v>40</v>
      </c>
      <c r="F168" t="s">
        <v>41</v>
      </c>
      <c r="G168" t="s">
        <v>42</v>
      </c>
      <c r="H168">
        <v>0</v>
      </c>
      <c r="I168">
        <v>0</v>
      </c>
      <c r="J168">
        <v>0</v>
      </c>
      <c r="K168" t="s">
        <v>743</v>
      </c>
    </row>
    <row r="169" spans="1:11" x14ac:dyDescent="0.3">
      <c r="A169" t="s">
        <v>744</v>
      </c>
      <c r="C169" t="s">
        <v>27</v>
      </c>
      <c r="D169" t="s">
        <v>745</v>
      </c>
      <c r="E169" t="s">
        <v>40</v>
      </c>
      <c r="F169" t="s">
        <v>41</v>
      </c>
      <c r="G169" t="s">
        <v>42</v>
      </c>
      <c r="H169">
        <v>0</v>
      </c>
      <c r="I169">
        <v>0</v>
      </c>
      <c r="J169">
        <v>0</v>
      </c>
      <c r="K169" t="s">
        <v>746</v>
      </c>
    </row>
    <row r="170" spans="1:11" x14ac:dyDescent="0.3">
      <c r="A170" t="s">
        <v>747</v>
      </c>
      <c r="B170" t="s">
        <v>748</v>
      </c>
      <c r="C170" t="s">
        <v>27</v>
      </c>
      <c r="D170" t="s">
        <v>749</v>
      </c>
      <c r="E170" t="s">
        <v>40</v>
      </c>
      <c r="F170" t="s">
        <v>41</v>
      </c>
      <c r="G170" t="s">
        <v>42</v>
      </c>
      <c r="H170">
        <v>0</v>
      </c>
      <c r="I170">
        <v>0</v>
      </c>
      <c r="J170">
        <v>0</v>
      </c>
      <c r="K170" t="s">
        <v>750</v>
      </c>
    </row>
    <row r="171" spans="1:11" x14ac:dyDescent="0.3">
      <c r="A171" t="s">
        <v>751</v>
      </c>
      <c r="B171" t="s">
        <v>752</v>
      </c>
      <c r="C171" t="s">
        <v>558</v>
      </c>
      <c r="D171" t="s">
        <v>753</v>
      </c>
      <c r="E171" t="s">
        <v>754</v>
      </c>
      <c r="F171" t="s">
        <v>755</v>
      </c>
      <c r="G171" t="s">
        <v>756</v>
      </c>
      <c r="H171">
        <v>0</v>
      </c>
      <c r="I171">
        <v>0</v>
      </c>
      <c r="J171">
        <v>0</v>
      </c>
      <c r="K171" t="s">
        <v>757</v>
      </c>
    </row>
    <row r="172" spans="1:11" x14ac:dyDescent="0.3">
      <c r="A172" t="s">
        <v>758</v>
      </c>
      <c r="B172" t="s">
        <v>759</v>
      </c>
      <c r="C172" t="s">
        <v>466</v>
      </c>
      <c r="D172" t="s">
        <v>760</v>
      </c>
      <c r="E172" t="s">
        <v>761</v>
      </c>
      <c r="F172" t="s">
        <v>16</v>
      </c>
      <c r="G172" t="s">
        <v>762</v>
      </c>
      <c r="H172">
        <v>0</v>
      </c>
      <c r="I172">
        <v>0</v>
      </c>
      <c r="J172">
        <v>0</v>
      </c>
      <c r="K172" t="s">
        <v>763</v>
      </c>
    </row>
    <row r="173" spans="1:11" x14ac:dyDescent="0.3">
      <c r="A173" t="s">
        <v>764</v>
      </c>
      <c r="B173" t="s">
        <v>765</v>
      </c>
      <c r="C173" t="s">
        <v>558</v>
      </c>
      <c r="D173" t="s">
        <v>766</v>
      </c>
      <c r="E173" t="s">
        <v>754</v>
      </c>
      <c r="F173" t="s">
        <v>16</v>
      </c>
      <c r="G173" t="s">
        <v>767</v>
      </c>
      <c r="H173">
        <v>0</v>
      </c>
      <c r="I173">
        <v>0</v>
      </c>
      <c r="J173">
        <v>0</v>
      </c>
      <c r="K173" t="s">
        <v>768</v>
      </c>
    </row>
    <row r="174" spans="1:11" x14ac:dyDescent="0.3">
      <c r="A174" t="s">
        <v>769</v>
      </c>
      <c r="B174" t="s">
        <v>770</v>
      </c>
      <c r="C174" t="s">
        <v>558</v>
      </c>
      <c r="D174" t="s">
        <v>771</v>
      </c>
      <c r="E174" t="s">
        <v>754</v>
      </c>
      <c r="F174" t="s">
        <v>16</v>
      </c>
      <c r="G174" t="s">
        <v>772</v>
      </c>
      <c r="H174">
        <v>0</v>
      </c>
      <c r="I174">
        <v>0</v>
      </c>
      <c r="J174">
        <v>0</v>
      </c>
      <c r="K174" t="s">
        <v>773</v>
      </c>
    </row>
    <row r="175" spans="1:11" x14ac:dyDescent="0.3">
      <c r="A175" t="s">
        <v>774</v>
      </c>
      <c r="B175" t="s">
        <v>775</v>
      </c>
      <c r="C175" t="s">
        <v>558</v>
      </c>
      <c r="D175" t="s">
        <v>776</v>
      </c>
      <c r="E175" t="s">
        <v>754</v>
      </c>
      <c r="F175" t="s">
        <v>16</v>
      </c>
      <c r="G175" t="s">
        <v>777</v>
      </c>
      <c r="H175">
        <v>0</v>
      </c>
      <c r="I175">
        <v>0</v>
      </c>
      <c r="J175">
        <v>0</v>
      </c>
      <c r="K175" t="s">
        <v>778</v>
      </c>
    </row>
    <row r="176" spans="1:11" x14ac:dyDescent="0.3">
      <c r="A176" t="s">
        <v>779</v>
      </c>
      <c r="B176" t="s">
        <v>780</v>
      </c>
      <c r="C176" t="s">
        <v>558</v>
      </c>
      <c r="D176" t="s">
        <v>781</v>
      </c>
      <c r="E176" t="s">
        <v>754</v>
      </c>
      <c r="F176" t="s">
        <v>16</v>
      </c>
      <c r="G176" t="s">
        <v>782</v>
      </c>
      <c r="H176">
        <v>0</v>
      </c>
      <c r="I176">
        <v>0</v>
      </c>
      <c r="J176">
        <v>0</v>
      </c>
      <c r="K176" t="s">
        <v>783</v>
      </c>
    </row>
    <row r="177" spans="1:11" x14ac:dyDescent="0.3">
      <c r="A177" t="s">
        <v>784</v>
      </c>
      <c r="B177" t="s">
        <v>785</v>
      </c>
      <c r="C177" t="s">
        <v>558</v>
      </c>
      <c r="D177" t="s">
        <v>786</v>
      </c>
      <c r="E177" t="s">
        <v>754</v>
      </c>
      <c r="F177" t="s">
        <v>16</v>
      </c>
      <c r="G177" t="s">
        <v>787</v>
      </c>
      <c r="H177">
        <v>0</v>
      </c>
      <c r="I177">
        <v>0</v>
      </c>
      <c r="J177">
        <v>0</v>
      </c>
      <c r="K177" t="s">
        <v>788</v>
      </c>
    </row>
    <row r="178" spans="1:11" x14ac:dyDescent="0.3">
      <c r="A178" t="s">
        <v>789</v>
      </c>
      <c r="B178" t="s">
        <v>790</v>
      </c>
      <c r="C178" t="s">
        <v>27</v>
      </c>
      <c r="D178" t="s">
        <v>791</v>
      </c>
      <c r="E178" t="s">
        <v>792</v>
      </c>
      <c r="F178" t="s">
        <v>41</v>
      </c>
      <c r="G178" t="s">
        <v>42</v>
      </c>
      <c r="H178">
        <v>0</v>
      </c>
      <c r="I178">
        <v>0</v>
      </c>
      <c r="J178">
        <v>0</v>
      </c>
      <c r="K178" t="s">
        <v>793</v>
      </c>
    </row>
    <row r="179" spans="1:11" x14ac:dyDescent="0.3">
      <c r="A179" t="s">
        <v>794</v>
      </c>
      <c r="B179" t="s">
        <v>775</v>
      </c>
      <c r="C179" t="s">
        <v>27</v>
      </c>
      <c r="D179" t="s">
        <v>795</v>
      </c>
      <c r="E179" t="s">
        <v>792</v>
      </c>
      <c r="F179" t="s">
        <v>41</v>
      </c>
      <c r="G179" t="s">
        <v>42</v>
      </c>
      <c r="H179">
        <v>0</v>
      </c>
      <c r="I179">
        <v>0</v>
      </c>
      <c r="J179">
        <v>0</v>
      </c>
      <c r="K179" t="s">
        <v>796</v>
      </c>
    </row>
    <row r="180" spans="1:11" x14ac:dyDescent="0.3">
      <c r="A180" t="s">
        <v>797</v>
      </c>
      <c r="B180" t="s">
        <v>798</v>
      </c>
      <c r="C180" t="s">
        <v>27</v>
      </c>
      <c r="D180" t="s">
        <v>799</v>
      </c>
      <c r="E180" t="s">
        <v>792</v>
      </c>
      <c r="F180" t="s">
        <v>41</v>
      </c>
      <c r="G180" t="s">
        <v>42</v>
      </c>
      <c r="H180">
        <v>0</v>
      </c>
      <c r="I180">
        <v>0</v>
      </c>
      <c r="J180">
        <v>0</v>
      </c>
      <c r="K180" t="s">
        <v>800</v>
      </c>
    </row>
    <row r="181" spans="1:11" x14ac:dyDescent="0.3">
      <c r="A181" t="s">
        <v>801</v>
      </c>
      <c r="B181" t="s">
        <v>802</v>
      </c>
      <c r="C181" t="s">
        <v>147</v>
      </c>
      <c r="D181" t="s">
        <v>803</v>
      </c>
      <c r="E181" t="s">
        <v>183</v>
      </c>
      <c r="F181" t="s">
        <v>804</v>
      </c>
      <c r="G181" t="s">
        <v>42</v>
      </c>
      <c r="H181">
        <v>0</v>
      </c>
      <c r="I181">
        <v>0</v>
      </c>
      <c r="J181">
        <v>0</v>
      </c>
      <c r="K181" t="s">
        <v>805</v>
      </c>
    </row>
    <row r="182" spans="1:11" x14ac:dyDescent="0.3">
      <c r="A182" t="s">
        <v>806</v>
      </c>
      <c r="B182" t="s">
        <v>807</v>
      </c>
      <c r="C182" t="s">
        <v>20</v>
      </c>
      <c r="D182" t="s">
        <v>808</v>
      </c>
      <c r="E182" t="s">
        <v>22</v>
      </c>
      <c r="F182" t="s">
        <v>804</v>
      </c>
      <c r="G182" t="s">
        <v>42</v>
      </c>
      <c r="H182">
        <v>0</v>
      </c>
      <c r="I182">
        <v>0</v>
      </c>
      <c r="J182">
        <v>0</v>
      </c>
      <c r="K182" t="s">
        <v>809</v>
      </c>
    </row>
    <row r="183" spans="1:11" x14ac:dyDescent="0.3">
      <c r="A183" t="s">
        <v>810</v>
      </c>
      <c r="B183" t="s">
        <v>811</v>
      </c>
      <c r="C183" t="s">
        <v>27</v>
      </c>
      <c r="D183" t="s">
        <v>812</v>
      </c>
      <c r="E183" t="s">
        <v>792</v>
      </c>
      <c r="F183" t="s">
        <v>41</v>
      </c>
      <c r="G183" t="s">
        <v>42</v>
      </c>
      <c r="H183">
        <v>0</v>
      </c>
      <c r="I183">
        <v>0</v>
      </c>
      <c r="J183">
        <v>0</v>
      </c>
      <c r="K183" t="s">
        <v>813</v>
      </c>
    </row>
    <row r="184" spans="1:11" x14ac:dyDescent="0.3">
      <c r="A184" t="s">
        <v>814</v>
      </c>
      <c r="B184" t="s">
        <v>815</v>
      </c>
      <c r="C184" t="s">
        <v>20</v>
      </c>
      <c r="D184" t="s">
        <v>816</v>
      </c>
      <c r="E184" t="s">
        <v>59</v>
      </c>
      <c r="F184" t="s">
        <v>16</v>
      </c>
      <c r="G184" t="s">
        <v>817</v>
      </c>
      <c r="H184">
        <v>0</v>
      </c>
      <c r="I184">
        <v>0</v>
      </c>
      <c r="J184">
        <v>0</v>
      </c>
      <c r="K184" t="s">
        <v>818</v>
      </c>
    </row>
    <row r="185" spans="1:11" x14ac:dyDescent="0.3">
      <c r="A185" t="s">
        <v>819</v>
      </c>
      <c r="B185" t="s">
        <v>820</v>
      </c>
      <c r="C185" t="s">
        <v>20</v>
      </c>
      <c r="D185" t="s">
        <v>821</v>
      </c>
      <c r="E185" t="s">
        <v>59</v>
      </c>
      <c r="F185" t="s">
        <v>16</v>
      </c>
      <c r="G185" t="s">
        <v>822</v>
      </c>
      <c r="H185">
        <v>0</v>
      </c>
      <c r="I185">
        <v>0</v>
      </c>
      <c r="J185">
        <v>0</v>
      </c>
      <c r="K185" t="s">
        <v>823</v>
      </c>
    </row>
    <row r="186" spans="1:11" x14ac:dyDescent="0.3">
      <c r="A186" t="s">
        <v>824</v>
      </c>
      <c r="B186" t="s">
        <v>825</v>
      </c>
      <c r="C186" t="s">
        <v>20</v>
      </c>
      <c r="D186" t="s">
        <v>826</v>
      </c>
      <c r="E186" t="s">
        <v>59</v>
      </c>
      <c r="F186" t="s">
        <v>160</v>
      </c>
      <c r="G186" t="s">
        <v>42</v>
      </c>
      <c r="H186">
        <v>0</v>
      </c>
      <c r="I186">
        <v>0</v>
      </c>
      <c r="J186">
        <v>0</v>
      </c>
      <c r="K186" t="s">
        <v>827</v>
      </c>
    </row>
    <row r="187" spans="1:11" x14ac:dyDescent="0.3">
      <c r="A187" t="s">
        <v>828</v>
      </c>
      <c r="B187" t="s">
        <v>815</v>
      </c>
      <c r="C187" t="s">
        <v>20</v>
      </c>
      <c r="D187" t="s">
        <v>829</v>
      </c>
      <c r="E187" t="s">
        <v>59</v>
      </c>
      <c r="F187" t="s">
        <v>830</v>
      </c>
      <c r="G187" t="s">
        <v>42</v>
      </c>
      <c r="H187">
        <v>0</v>
      </c>
      <c r="I187">
        <v>0</v>
      </c>
      <c r="J187">
        <v>0</v>
      </c>
      <c r="K187" t="s">
        <v>831</v>
      </c>
    </row>
    <row r="188" spans="1:11" x14ac:dyDescent="0.3">
      <c r="A188" t="s">
        <v>832</v>
      </c>
      <c r="B188" t="s">
        <v>833</v>
      </c>
      <c r="C188" t="s">
        <v>20</v>
      </c>
      <c r="D188" t="s">
        <v>834</v>
      </c>
      <c r="E188" t="s">
        <v>59</v>
      </c>
      <c r="F188" t="s">
        <v>835</v>
      </c>
      <c r="G188" t="s">
        <v>42</v>
      </c>
      <c r="H188">
        <v>0</v>
      </c>
      <c r="I188">
        <v>0</v>
      </c>
      <c r="J188">
        <v>0</v>
      </c>
      <c r="K188" t="s">
        <v>836</v>
      </c>
    </row>
    <row r="189" spans="1:11" x14ac:dyDescent="0.3">
      <c r="A189" t="s">
        <v>837</v>
      </c>
      <c r="B189" t="s">
        <v>838</v>
      </c>
      <c r="C189" t="s">
        <v>20</v>
      </c>
      <c r="D189" t="s">
        <v>839</v>
      </c>
      <c r="E189" t="s">
        <v>59</v>
      </c>
      <c r="F189" t="s">
        <v>840</v>
      </c>
      <c r="G189" t="s">
        <v>42</v>
      </c>
      <c r="H189">
        <v>0</v>
      </c>
      <c r="I189">
        <v>0</v>
      </c>
      <c r="J189">
        <v>0</v>
      </c>
      <c r="K189" t="s">
        <v>841</v>
      </c>
    </row>
    <row r="190" spans="1:11" x14ac:dyDescent="0.3">
      <c r="A190" t="s">
        <v>842</v>
      </c>
      <c r="B190" t="s">
        <v>843</v>
      </c>
      <c r="C190" t="s">
        <v>20</v>
      </c>
      <c r="D190" t="s">
        <v>844</v>
      </c>
      <c r="E190" t="s">
        <v>22</v>
      </c>
      <c r="F190" t="s">
        <v>845</v>
      </c>
      <c r="G190" t="s">
        <v>846</v>
      </c>
      <c r="H190">
        <v>0</v>
      </c>
      <c r="I190">
        <v>0</v>
      </c>
      <c r="J190">
        <v>0</v>
      </c>
      <c r="K190" t="s">
        <v>847</v>
      </c>
    </row>
    <row r="191" spans="1:11" x14ac:dyDescent="0.3">
      <c r="A191" t="s">
        <v>848</v>
      </c>
      <c r="B191" t="s">
        <v>849</v>
      </c>
      <c r="C191" t="s">
        <v>466</v>
      </c>
      <c r="D191" t="s">
        <v>850</v>
      </c>
      <c r="E191" t="s">
        <v>468</v>
      </c>
      <c r="F191" t="s">
        <v>16</v>
      </c>
      <c r="G191" t="s">
        <v>851</v>
      </c>
      <c r="H191">
        <v>0</v>
      </c>
      <c r="I191">
        <v>0</v>
      </c>
      <c r="J191">
        <v>0</v>
      </c>
      <c r="K191" t="s">
        <v>852</v>
      </c>
    </row>
    <row r="192" spans="1:11" x14ac:dyDescent="0.3">
      <c r="A192" t="s">
        <v>853</v>
      </c>
      <c r="C192" t="s">
        <v>13</v>
      </c>
      <c r="D192" t="s">
        <v>854</v>
      </c>
      <c r="E192" t="s">
        <v>77</v>
      </c>
      <c r="F192" t="s">
        <v>16</v>
      </c>
      <c r="G192" t="s">
        <v>42</v>
      </c>
      <c r="H192">
        <v>0</v>
      </c>
      <c r="I192">
        <v>0</v>
      </c>
      <c r="J192">
        <v>0</v>
      </c>
      <c r="K192" t="s">
        <v>855</v>
      </c>
    </row>
    <row r="193" spans="1:11" x14ac:dyDescent="0.3">
      <c r="A193" t="s">
        <v>856</v>
      </c>
      <c r="B193" t="s">
        <v>857</v>
      </c>
      <c r="C193" t="s">
        <v>466</v>
      </c>
      <c r="D193" t="s">
        <v>858</v>
      </c>
      <c r="E193" t="s">
        <v>468</v>
      </c>
      <c r="F193" t="s">
        <v>16</v>
      </c>
      <c r="G193" t="s">
        <v>859</v>
      </c>
      <c r="H193">
        <v>0</v>
      </c>
      <c r="I193">
        <v>0</v>
      </c>
      <c r="J193">
        <v>0</v>
      </c>
      <c r="K193" t="s">
        <v>860</v>
      </c>
    </row>
    <row r="194" spans="1:11" x14ac:dyDescent="0.3">
      <c r="A194" t="s">
        <v>861</v>
      </c>
      <c r="B194" t="s">
        <v>862</v>
      </c>
      <c r="C194" t="s">
        <v>13</v>
      </c>
      <c r="D194" t="s">
        <v>863</v>
      </c>
      <c r="E194" t="s">
        <v>77</v>
      </c>
      <c r="F194" t="s">
        <v>16</v>
      </c>
      <c r="G194" t="s">
        <v>864</v>
      </c>
      <c r="H194">
        <v>0</v>
      </c>
      <c r="I194">
        <v>0</v>
      </c>
      <c r="J194">
        <v>0</v>
      </c>
      <c r="K194" t="s">
        <v>865</v>
      </c>
    </row>
    <row r="195" spans="1:11" x14ac:dyDescent="0.3">
      <c r="A195" t="s">
        <v>866</v>
      </c>
      <c r="C195" t="s">
        <v>13</v>
      </c>
      <c r="D195" t="e">
        <f>리사주 도형.</f>
        <v>#NAME?</v>
      </c>
      <c r="E195" t="s">
        <v>77</v>
      </c>
      <c r="F195" t="s">
        <v>16</v>
      </c>
      <c r="G195" t="s">
        <v>126</v>
      </c>
      <c r="H195">
        <v>0</v>
      </c>
      <c r="I195">
        <v>0</v>
      </c>
      <c r="J195">
        <v>0</v>
      </c>
      <c r="K195" t="s">
        <v>867</v>
      </c>
    </row>
    <row r="196" spans="1:11" x14ac:dyDescent="0.3">
      <c r="A196" t="s">
        <v>868</v>
      </c>
      <c r="B196" t="s">
        <v>869</v>
      </c>
      <c r="C196" t="s">
        <v>27</v>
      </c>
      <c r="E196" t="s">
        <v>77</v>
      </c>
      <c r="F196" t="s">
        <v>870</v>
      </c>
      <c r="G196" t="s">
        <v>637</v>
      </c>
      <c r="H196">
        <v>0</v>
      </c>
      <c r="I196">
        <v>0</v>
      </c>
      <c r="J196">
        <v>0</v>
      </c>
      <c r="K196" t="s">
        <v>871</v>
      </c>
    </row>
    <row r="197" spans="1:11" x14ac:dyDescent="0.3">
      <c r="A197" t="s">
        <v>872</v>
      </c>
      <c r="B197" t="s">
        <v>873</v>
      </c>
      <c r="C197" t="s">
        <v>13</v>
      </c>
      <c r="D197" t="s">
        <v>874</v>
      </c>
      <c r="E197" t="s">
        <v>77</v>
      </c>
      <c r="F197" t="s">
        <v>16</v>
      </c>
      <c r="G197" t="s">
        <v>516</v>
      </c>
      <c r="H197">
        <v>0</v>
      </c>
      <c r="I197">
        <v>0</v>
      </c>
      <c r="J197">
        <v>0</v>
      </c>
      <c r="K197" t="s">
        <v>875</v>
      </c>
    </row>
    <row r="198" spans="1:11" x14ac:dyDescent="0.3">
      <c r="A198" t="s">
        <v>876</v>
      </c>
      <c r="B198" t="s">
        <v>877</v>
      </c>
      <c r="C198" t="s">
        <v>20</v>
      </c>
      <c r="D198" t="s">
        <v>878</v>
      </c>
      <c r="E198" t="s">
        <v>59</v>
      </c>
      <c r="F198" t="s">
        <v>16</v>
      </c>
      <c r="G198" t="s">
        <v>879</v>
      </c>
      <c r="H198">
        <v>0</v>
      </c>
      <c r="I198">
        <v>0</v>
      </c>
      <c r="J198">
        <v>0</v>
      </c>
      <c r="K198" t="s">
        <v>880</v>
      </c>
    </row>
    <row r="199" spans="1:11" x14ac:dyDescent="0.3">
      <c r="A199" t="s">
        <v>881</v>
      </c>
      <c r="B199" t="s">
        <v>882</v>
      </c>
      <c r="C199" t="s">
        <v>13</v>
      </c>
      <c r="D199" t="e">
        <f>응답.</f>
        <v>#NAME?</v>
      </c>
      <c r="E199" t="s">
        <v>77</v>
      </c>
      <c r="F199" t="s">
        <v>16</v>
      </c>
      <c r="G199" t="s">
        <v>637</v>
      </c>
      <c r="H199">
        <v>0</v>
      </c>
      <c r="I199">
        <v>0</v>
      </c>
      <c r="J199">
        <v>0</v>
      </c>
      <c r="K199" t="s">
        <v>883</v>
      </c>
    </row>
    <row r="200" spans="1:11" x14ac:dyDescent="0.3">
      <c r="A200" t="s">
        <v>884</v>
      </c>
      <c r="B200" t="s">
        <v>885</v>
      </c>
      <c r="C200" t="s">
        <v>27</v>
      </c>
      <c r="D200" t="s">
        <v>886</v>
      </c>
      <c r="E200" t="s">
        <v>29</v>
      </c>
      <c r="F200" t="s">
        <v>16</v>
      </c>
      <c r="G200" t="s">
        <v>887</v>
      </c>
      <c r="H200">
        <v>0</v>
      </c>
      <c r="I200">
        <v>0</v>
      </c>
      <c r="J200">
        <v>0</v>
      </c>
      <c r="K200" t="s">
        <v>888</v>
      </c>
    </row>
    <row r="201" spans="1:11" x14ac:dyDescent="0.3">
      <c r="A201" t="s">
        <v>889</v>
      </c>
      <c r="B201" t="s">
        <v>890</v>
      </c>
      <c r="C201" t="s">
        <v>27</v>
      </c>
      <c r="D201" t="s">
        <v>891</v>
      </c>
      <c r="E201" t="s">
        <v>29</v>
      </c>
      <c r="F201" t="s">
        <v>41</v>
      </c>
      <c r="G201" t="s">
        <v>42</v>
      </c>
      <c r="H201">
        <v>0</v>
      </c>
      <c r="I201">
        <v>0</v>
      </c>
      <c r="J201">
        <v>0</v>
      </c>
      <c r="K201" t="s">
        <v>892</v>
      </c>
    </row>
    <row r="202" spans="1:11" x14ac:dyDescent="0.3">
      <c r="A202" t="s">
        <v>893</v>
      </c>
      <c r="C202" t="s">
        <v>558</v>
      </c>
      <c r="D202" t="s">
        <v>894</v>
      </c>
      <c r="E202" t="s">
        <v>895</v>
      </c>
      <c r="F202" t="s">
        <v>16</v>
      </c>
      <c r="G202" t="s">
        <v>91</v>
      </c>
      <c r="H202">
        <v>0</v>
      </c>
      <c r="I202">
        <v>0</v>
      </c>
      <c r="J202">
        <v>0</v>
      </c>
      <c r="K202" t="s">
        <v>896</v>
      </c>
    </row>
    <row r="203" spans="1:11" x14ac:dyDescent="0.3">
      <c r="A203" t="s">
        <v>897</v>
      </c>
      <c r="B203" t="s">
        <v>898</v>
      </c>
      <c r="C203" t="s">
        <v>13</v>
      </c>
      <c r="D203" t="s">
        <v>899</v>
      </c>
      <c r="E203" t="s">
        <v>77</v>
      </c>
      <c r="F203" t="s">
        <v>16</v>
      </c>
      <c r="G203" t="s">
        <v>900</v>
      </c>
      <c r="H203">
        <v>0</v>
      </c>
      <c r="I203">
        <v>0</v>
      </c>
      <c r="J203">
        <v>0</v>
      </c>
      <c r="K203" t="s">
        <v>901</v>
      </c>
    </row>
    <row r="204" spans="1:11" x14ac:dyDescent="0.3">
      <c r="A204" t="s">
        <v>902</v>
      </c>
      <c r="C204" t="s">
        <v>13</v>
      </c>
      <c r="D204" t="s">
        <v>903</v>
      </c>
      <c r="E204" t="s">
        <v>77</v>
      </c>
      <c r="F204" t="s">
        <v>16</v>
      </c>
      <c r="G204" t="s">
        <v>904</v>
      </c>
      <c r="H204">
        <v>0</v>
      </c>
      <c r="I204">
        <v>0</v>
      </c>
      <c r="J204">
        <v>0</v>
      </c>
      <c r="K204" t="s">
        <v>905</v>
      </c>
    </row>
    <row r="205" spans="1:11" x14ac:dyDescent="0.3">
      <c r="A205" t="s">
        <v>906</v>
      </c>
      <c r="B205" t="s">
        <v>907</v>
      </c>
      <c r="C205" t="s">
        <v>27</v>
      </c>
      <c r="D205" t="s">
        <v>908</v>
      </c>
      <c r="E205" t="s">
        <v>792</v>
      </c>
      <c r="F205" t="s">
        <v>41</v>
      </c>
      <c r="G205" t="s">
        <v>42</v>
      </c>
      <c r="H205">
        <v>0</v>
      </c>
      <c r="I205">
        <v>0</v>
      </c>
      <c r="J205">
        <v>0</v>
      </c>
      <c r="K205" t="s">
        <v>909</v>
      </c>
    </row>
    <row r="206" spans="1:11" x14ac:dyDescent="0.3">
      <c r="A206" t="s">
        <v>910</v>
      </c>
      <c r="B206" t="s">
        <v>911</v>
      </c>
      <c r="C206" t="s">
        <v>27</v>
      </c>
      <c r="D206" t="s">
        <v>912</v>
      </c>
      <c r="E206" t="s">
        <v>792</v>
      </c>
      <c r="F206" t="s">
        <v>41</v>
      </c>
      <c r="G206" t="s">
        <v>42</v>
      </c>
      <c r="H206">
        <v>0</v>
      </c>
      <c r="I206">
        <v>0</v>
      </c>
      <c r="J206">
        <v>0</v>
      </c>
      <c r="K206" t="s">
        <v>913</v>
      </c>
    </row>
    <row r="207" spans="1:11" x14ac:dyDescent="0.3">
      <c r="A207" t="s">
        <v>914</v>
      </c>
      <c r="B207" t="s">
        <v>915</v>
      </c>
      <c r="C207" t="s">
        <v>13</v>
      </c>
      <c r="D207" t="s">
        <v>916</v>
      </c>
      <c r="E207" t="s">
        <v>77</v>
      </c>
      <c r="F207" t="s">
        <v>16</v>
      </c>
      <c r="G207" t="s">
        <v>917</v>
      </c>
      <c r="H207">
        <v>0</v>
      </c>
      <c r="I207">
        <v>0</v>
      </c>
      <c r="J207">
        <v>0</v>
      </c>
      <c r="K207" t="s">
        <v>918</v>
      </c>
    </row>
    <row r="208" spans="1:11" x14ac:dyDescent="0.3">
      <c r="A208" t="s">
        <v>919</v>
      </c>
      <c r="B208" t="s">
        <v>920</v>
      </c>
      <c r="C208" t="s">
        <v>13</v>
      </c>
      <c r="D208" t="s">
        <v>921</v>
      </c>
      <c r="E208" t="s">
        <v>77</v>
      </c>
      <c r="F208" t="s">
        <v>16</v>
      </c>
      <c r="G208" t="s">
        <v>922</v>
      </c>
      <c r="H208">
        <v>0</v>
      </c>
      <c r="I208">
        <v>0</v>
      </c>
      <c r="J208">
        <v>0</v>
      </c>
      <c r="K208" t="s">
        <v>923</v>
      </c>
    </row>
    <row r="209" spans="1:11" x14ac:dyDescent="0.3">
      <c r="A209" t="s">
        <v>924</v>
      </c>
      <c r="B209" t="s">
        <v>925</v>
      </c>
      <c r="C209" t="s">
        <v>13</v>
      </c>
      <c r="D209" t="s">
        <v>926</v>
      </c>
      <c r="E209" t="s">
        <v>77</v>
      </c>
      <c r="F209" t="s">
        <v>41</v>
      </c>
      <c r="G209" t="s">
        <v>23</v>
      </c>
      <c r="H209">
        <v>0</v>
      </c>
      <c r="I209">
        <v>0</v>
      </c>
      <c r="J209">
        <v>0</v>
      </c>
      <c r="K209" t="s">
        <v>927</v>
      </c>
    </row>
    <row r="210" spans="1:11" x14ac:dyDescent="0.3">
      <c r="A210" t="s">
        <v>928</v>
      </c>
      <c r="B210" t="s">
        <v>929</v>
      </c>
      <c r="C210" t="s">
        <v>27</v>
      </c>
      <c r="D210" t="s">
        <v>930</v>
      </c>
      <c r="E210" t="s">
        <v>792</v>
      </c>
      <c r="F210" t="s">
        <v>41</v>
      </c>
      <c r="G210" t="s">
        <v>42</v>
      </c>
      <c r="H210">
        <v>0</v>
      </c>
      <c r="I210">
        <v>0</v>
      </c>
      <c r="J210">
        <v>0</v>
      </c>
      <c r="K210" t="s">
        <v>931</v>
      </c>
    </row>
    <row r="211" spans="1:11" x14ac:dyDescent="0.3">
      <c r="A211" t="s">
        <v>932</v>
      </c>
      <c r="B211" t="s">
        <v>933</v>
      </c>
      <c r="C211" t="s">
        <v>27</v>
      </c>
      <c r="E211" t="s">
        <v>77</v>
      </c>
      <c r="F211" t="s">
        <v>16</v>
      </c>
      <c r="G211" t="s">
        <v>934</v>
      </c>
      <c r="H211">
        <v>0</v>
      </c>
      <c r="I211">
        <v>0</v>
      </c>
      <c r="J211">
        <v>0</v>
      </c>
      <c r="K211" t="s">
        <v>935</v>
      </c>
    </row>
    <row r="212" spans="1:11" x14ac:dyDescent="0.3">
      <c r="A212" t="s">
        <v>936</v>
      </c>
      <c r="B212" t="s">
        <v>937</v>
      </c>
      <c r="C212" t="s">
        <v>558</v>
      </c>
      <c r="D212" t="s">
        <v>938</v>
      </c>
      <c r="E212" t="s">
        <v>754</v>
      </c>
      <c r="F212" t="s">
        <v>939</v>
      </c>
      <c r="G212" t="s">
        <v>42</v>
      </c>
      <c r="H212">
        <v>0</v>
      </c>
      <c r="I212">
        <v>0</v>
      </c>
      <c r="J212">
        <v>0</v>
      </c>
      <c r="K212" t="s">
        <v>940</v>
      </c>
    </row>
    <row r="213" spans="1:11" x14ac:dyDescent="0.3">
      <c r="A213" t="s">
        <v>941</v>
      </c>
      <c r="C213" t="s">
        <v>466</v>
      </c>
      <c r="D213" t="s">
        <v>942</v>
      </c>
      <c r="E213" t="s">
        <v>468</v>
      </c>
      <c r="F213" t="s">
        <v>16</v>
      </c>
      <c r="G213" t="s">
        <v>542</v>
      </c>
      <c r="H213">
        <v>0</v>
      </c>
      <c r="I213">
        <v>0</v>
      </c>
      <c r="J213">
        <v>0</v>
      </c>
      <c r="K213" t="s">
        <v>943</v>
      </c>
    </row>
    <row r="214" spans="1:11" x14ac:dyDescent="0.3">
      <c r="A214" t="s">
        <v>944</v>
      </c>
      <c r="B214" t="s">
        <v>945</v>
      </c>
      <c r="C214" t="s">
        <v>466</v>
      </c>
      <c r="D214" t="s">
        <v>946</v>
      </c>
      <c r="E214" t="s">
        <v>468</v>
      </c>
      <c r="F214" t="s">
        <v>16</v>
      </c>
      <c r="G214" t="s">
        <v>777</v>
      </c>
      <c r="H214">
        <v>0</v>
      </c>
      <c r="I214">
        <v>0</v>
      </c>
      <c r="J214">
        <v>0</v>
      </c>
      <c r="K214" t="s">
        <v>947</v>
      </c>
    </row>
    <row r="215" spans="1:11" x14ac:dyDescent="0.3">
      <c r="A215" t="s">
        <v>948</v>
      </c>
      <c r="B215" t="s">
        <v>949</v>
      </c>
      <c r="C215" t="s">
        <v>20</v>
      </c>
      <c r="D215" t="s">
        <v>950</v>
      </c>
      <c r="E215" t="s">
        <v>59</v>
      </c>
      <c r="F215" t="s">
        <v>16</v>
      </c>
      <c r="G215" t="s">
        <v>951</v>
      </c>
      <c r="H215">
        <v>0</v>
      </c>
      <c r="I215">
        <v>0</v>
      </c>
      <c r="J215">
        <v>0</v>
      </c>
      <c r="K215" t="s">
        <v>952</v>
      </c>
    </row>
    <row r="216" spans="1:11" x14ac:dyDescent="0.3">
      <c r="A216" t="s">
        <v>953</v>
      </c>
      <c r="B216" t="s">
        <v>949</v>
      </c>
      <c r="C216" t="s">
        <v>20</v>
      </c>
      <c r="D216" t="s">
        <v>954</v>
      </c>
      <c r="E216" t="s">
        <v>59</v>
      </c>
      <c r="F216" t="s">
        <v>955</v>
      </c>
      <c r="G216" t="s">
        <v>42</v>
      </c>
      <c r="H216">
        <v>0</v>
      </c>
      <c r="I216">
        <v>0</v>
      </c>
      <c r="J216">
        <v>0</v>
      </c>
      <c r="K216" t="s">
        <v>956</v>
      </c>
    </row>
    <row r="217" spans="1:11" x14ac:dyDescent="0.3">
      <c r="A217" t="s">
        <v>957</v>
      </c>
      <c r="B217" t="s">
        <v>958</v>
      </c>
      <c r="C217" t="s">
        <v>27</v>
      </c>
      <c r="D217" t="s">
        <v>959</v>
      </c>
      <c r="E217" t="s">
        <v>792</v>
      </c>
      <c r="F217" t="s">
        <v>41</v>
      </c>
      <c r="G217" t="s">
        <v>42</v>
      </c>
      <c r="H217">
        <v>0</v>
      </c>
      <c r="I217">
        <v>0</v>
      </c>
      <c r="J217">
        <v>0</v>
      </c>
      <c r="K217" t="s">
        <v>960</v>
      </c>
    </row>
    <row r="218" spans="1:11" x14ac:dyDescent="0.3">
      <c r="A218" t="s">
        <v>961</v>
      </c>
      <c r="B218" t="s">
        <v>962</v>
      </c>
      <c r="C218" t="s">
        <v>27</v>
      </c>
      <c r="D218" t="s">
        <v>963</v>
      </c>
      <c r="E218" t="s">
        <v>792</v>
      </c>
      <c r="F218" t="s">
        <v>41</v>
      </c>
      <c r="G218" t="s">
        <v>42</v>
      </c>
      <c r="H218">
        <v>0</v>
      </c>
      <c r="I218">
        <v>0</v>
      </c>
      <c r="J218">
        <v>0</v>
      </c>
      <c r="K218" t="s">
        <v>964</v>
      </c>
    </row>
    <row r="219" spans="1:11" x14ac:dyDescent="0.3">
      <c r="A219" t="s">
        <v>965</v>
      </c>
      <c r="B219" t="s">
        <v>966</v>
      </c>
      <c r="C219" t="s">
        <v>147</v>
      </c>
      <c r="D219" t="s">
        <v>967</v>
      </c>
      <c r="E219" t="s">
        <v>183</v>
      </c>
      <c r="F219" t="s">
        <v>968</v>
      </c>
      <c r="G219" t="s">
        <v>42</v>
      </c>
      <c r="H219">
        <v>0</v>
      </c>
      <c r="I219">
        <v>0</v>
      </c>
      <c r="J219">
        <v>0</v>
      </c>
      <c r="K219" t="s">
        <v>969</v>
      </c>
    </row>
    <row r="220" spans="1:11" x14ac:dyDescent="0.3">
      <c r="A220" t="s">
        <v>970</v>
      </c>
      <c r="B220" t="s">
        <v>971</v>
      </c>
      <c r="C220" t="s">
        <v>13</v>
      </c>
      <c r="D220" t="s">
        <v>972</v>
      </c>
      <c r="E220" t="s">
        <v>77</v>
      </c>
      <c r="F220" t="s">
        <v>16</v>
      </c>
      <c r="G220" t="s">
        <v>973</v>
      </c>
      <c r="H220">
        <v>0</v>
      </c>
      <c r="I220">
        <v>0</v>
      </c>
      <c r="J220">
        <v>0</v>
      </c>
      <c r="K220" t="s">
        <v>974</v>
      </c>
    </row>
    <row r="221" spans="1:11" x14ac:dyDescent="0.3">
      <c r="A221" t="s">
        <v>975</v>
      </c>
      <c r="B221" t="s">
        <v>976</v>
      </c>
      <c r="C221" t="s">
        <v>147</v>
      </c>
      <c r="D221" t="s">
        <v>977</v>
      </c>
      <c r="E221" t="s">
        <v>183</v>
      </c>
      <c r="F221" t="s">
        <v>407</v>
      </c>
      <c r="G221" t="s">
        <v>42</v>
      </c>
      <c r="H221">
        <v>0</v>
      </c>
      <c r="I221">
        <v>0</v>
      </c>
      <c r="J221">
        <v>0</v>
      </c>
      <c r="K221" t="s">
        <v>978</v>
      </c>
    </row>
    <row r="222" spans="1:11" x14ac:dyDescent="0.3">
      <c r="A222" t="s">
        <v>979</v>
      </c>
      <c r="C222" t="s">
        <v>558</v>
      </c>
      <c r="D222" t="s">
        <v>980</v>
      </c>
      <c r="E222" t="s">
        <v>981</v>
      </c>
      <c r="F222" t="s">
        <v>982</v>
      </c>
      <c r="G222" t="s">
        <v>42</v>
      </c>
      <c r="H222">
        <v>0</v>
      </c>
      <c r="I222">
        <v>0</v>
      </c>
      <c r="J222">
        <v>0</v>
      </c>
      <c r="K222" t="s">
        <v>983</v>
      </c>
    </row>
    <row r="223" spans="1:11" x14ac:dyDescent="0.3">
      <c r="A223" t="s">
        <v>984</v>
      </c>
      <c r="C223" t="s">
        <v>147</v>
      </c>
      <c r="D223" t="s">
        <v>985</v>
      </c>
      <c r="E223" t="s">
        <v>183</v>
      </c>
      <c r="F223" t="s">
        <v>41</v>
      </c>
      <c r="G223" t="s">
        <v>42</v>
      </c>
      <c r="H223">
        <v>0</v>
      </c>
      <c r="I223">
        <v>0</v>
      </c>
      <c r="J223">
        <v>0</v>
      </c>
      <c r="K223" t="s">
        <v>986</v>
      </c>
    </row>
    <row r="224" spans="1:11" x14ac:dyDescent="0.3">
      <c r="A224" t="s">
        <v>987</v>
      </c>
      <c r="B224" t="s">
        <v>988</v>
      </c>
      <c r="C224" t="s">
        <v>20</v>
      </c>
      <c r="D224" t="s">
        <v>989</v>
      </c>
      <c r="E224" t="s">
        <v>59</v>
      </c>
      <c r="F224" t="s">
        <v>191</v>
      </c>
      <c r="G224" t="s">
        <v>42</v>
      </c>
      <c r="H224">
        <v>0</v>
      </c>
      <c r="I224">
        <v>0</v>
      </c>
      <c r="J224">
        <v>0</v>
      </c>
      <c r="K224" t="s">
        <v>990</v>
      </c>
    </row>
    <row r="225" spans="1:11" x14ac:dyDescent="0.3">
      <c r="A225" t="s">
        <v>991</v>
      </c>
      <c r="B225" t="s">
        <v>992</v>
      </c>
      <c r="C225" t="s">
        <v>27</v>
      </c>
      <c r="D225" t="s">
        <v>993</v>
      </c>
      <c r="E225" t="s">
        <v>792</v>
      </c>
      <c r="F225" t="s">
        <v>994</v>
      </c>
      <c r="G225" t="s">
        <v>42</v>
      </c>
      <c r="H225">
        <v>0</v>
      </c>
      <c r="I225">
        <v>0</v>
      </c>
      <c r="J225">
        <v>0</v>
      </c>
      <c r="K225" t="s">
        <v>995</v>
      </c>
    </row>
    <row r="226" spans="1:11" x14ac:dyDescent="0.3">
      <c r="A226" t="s">
        <v>996</v>
      </c>
      <c r="B226" t="s">
        <v>997</v>
      </c>
      <c r="C226" t="s">
        <v>27</v>
      </c>
      <c r="D226" t="s">
        <v>998</v>
      </c>
      <c r="E226" t="s">
        <v>792</v>
      </c>
      <c r="F226" t="s">
        <v>41</v>
      </c>
      <c r="G226" t="s">
        <v>42</v>
      </c>
      <c r="H226">
        <v>0</v>
      </c>
      <c r="I226">
        <v>0</v>
      </c>
      <c r="J226">
        <v>0</v>
      </c>
      <c r="K226" t="s">
        <v>999</v>
      </c>
    </row>
    <row r="227" spans="1:11" x14ac:dyDescent="0.3">
      <c r="A227" t="s">
        <v>1000</v>
      </c>
      <c r="B227" t="s">
        <v>1001</v>
      </c>
      <c r="C227" t="s">
        <v>558</v>
      </c>
      <c r="D227" t="s">
        <v>1002</v>
      </c>
      <c r="E227" t="s">
        <v>560</v>
      </c>
      <c r="F227" t="s">
        <v>1003</v>
      </c>
      <c r="G227" t="s">
        <v>1004</v>
      </c>
      <c r="H227">
        <v>0</v>
      </c>
      <c r="I227">
        <v>0</v>
      </c>
      <c r="J227">
        <v>0</v>
      </c>
      <c r="K227" t="s">
        <v>1005</v>
      </c>
    </row>
    <row r="228" spans="1:11" x14ac:dyDescent="0.3">
      <c r="A228" t="s">
        <v>1006</v>
      </c>
      <c r="B228" t="s">
        <v>1007</v>
      </c>
      <c r="C228" t="s">
        <v>27</v>
      </c>
      <c r="D228" t="s">
        <v>1008</v>
      </c>
      <c r="E228" t="s">
        <v>792</v>
      </c>
      <c r="F228" t="s">
        <v>41</v>
      </c>
      <c r="G228" t="s">
        <v>42</v>
      </c>
      <c r="H228">
        <v>0</v>
      </c>
      <c r="I228">
        <v>0</v>
      </c>
      <c r="J228">
        <v>0</v>
      </c>
      <c r="K228" t="s">
        <v>1009</v>
      </c>
    </row>
    <row r="229" spans="1:11" x14ac:dyDescent="0.3">
      <c r="A229" t="s">
        <v>1010</v>
      </c>
      <c r="B229" t="s">
        <v>1011</v>
      </c>
      <c r="C229" t="s">
        <v>20</v>
      </c>
      <c r="D229" t="s">
        <v>1012</v>
      </c>
      <c r="E229" t="s">
        <v>59</v>
      </c>
      <c r="F229" t="s">
        <v>1013</v>
      </c>
      <c r="G229" t="s">
        <v>42</v>
      </c>
      <c r="H229">
        <v>0</v>
      </c>
      <c r="I229">
        <v>0</v>
      </c>
      <c r="J229">
        <v>0</v>
      </c>
      <c r="K229" t="s">
        <v>1014</v>
      </c>
    </row>
    <row r="230" spans="1:11" x14ac:dyDescent="0.3">
      <c r="A230" t="s">
        <v>1015</v>
      </c>
      <c r="B230" t="s">
        <v>1016</v>
      </c>
      <c r="C230" t="s">
        <v>13</v>
      </c>
      <c r="D230" t="s">
        <v>1017</v>
      </c>
      <c r="E230" t="s">
        <v>77</v>
      </c>
      <c r="F230" t="s">
        <v>16</v>
      </c>
      <c r="G230" t="s">
        <v>904</v>
      </c>
      <c r="H230">
        <v>0</v>
      </c>
      <c r="I230">
        <v>0</v>
      </c>
      <c r="J230">
        <v>0</v>
      </c>
      <c r="K230" t="s">
        <v>1018</v>
      </c>
    </row>
    <row r="231" spans="1:11" x14ac:dyDescent="0.3">
      <c r="A231" t="s">
        <v>1019</v>
      </c>
      <c r="B231" t="s">
        <v>1020</v>
      </c>
      <c r="C231" t="s">
        <v>27</v>
      </c>
      <c r="D231" t="s">
        <v>1021</v>
      </c>
      <c r="E231" t="s">
        <v>792</v>
      </c>
      <c r="F231" t="s">
        <v>41</v>
      </c>
      <c r="G231" t="s">
        <v>42</v>
      </c>
      <c r="H231">
        <v>0</v>
      </c>
      <c r="I231">
        <v>0</v>
      </c>
      <c r="J231">
        <v>0</v>
      </c>
      <c r="K231" t="s">
        <v>1022</v>
      </c>
    </row>
    <row r="232" spans="1:11" x14ac:dyDescent="0.3">
      <c r="A232" t="s">
        <v>1023</v>
      </c>
      <c r="B232" t="s">
        <v>1024</v>
      </c>
      <c r="C232" t="s">
        <v>27</v>
      </c>
      <c r="D232" t="s">
        <v>1025</v>
      </c>
      <c r="E232" t="s">
        <v>29</v>
      </c>
      <c r="F232" t="s">
        <v>41</v>
      </c>
      <c r="G232" t="s">
        <v>42</v>
      </c>
      <c r="H232">
        <v>0</v>
      </c>
      <c r="I232">
        <v>0</v>
      </c>
      <c r="J232">
        <v>0</v>
      </c>
      <c r="K232" t="s">
        <v>1026</v>
      </c>
    </row>
    <row r="233" spans="1:11" x14ac:dyDescent="0.3">
      <c r="A233" t="s">
        <v>1027</v>
      </c>
      <c r="B233" t="s">
        <v>1028</v>
      </c>
      <c r="C233" t="s">
        <v>27</v>
      </c>
      <c r="D233" t="s">
        <v>1029</v>
      </c>
      <c r="E233" t="s">
        <v>792</v>
      </c>
      <c r="F233" t="s">
        <v>41</v>
      </c>
      <c r="G233" t="s">
        <v>42</v>
      </c>
      <c r="H233">
        <v>0</v>
      </c>
      <c r="I233">
        <v>0</v>
      </c>
      <c r="J233">
        <v>0</v>
      </c>
      <c r="K233" t="s">
        <v>1030</v>
      </c>
    </row>
    <row r="234" spans="1:11" x14ac:dyDescent="0.3">
      <c r="A234" t="s">
        <v>1031</v>
      </c>
      <c r="B234" t="s">
        <v>1032</v>
      </c>
      <c r="C234" t="s">
        <v>27</v>
      </c>
      <c r="D234" t="s">
        <v>1033</v>
      </c>
      <c r="E234" t="s">
        <v>792</v>
      </c>
      <c r="F234" t="s">
        <v>41</v>
      </c>
      <c r="G234" t="s">
        <v>42</v>
      </c>
      <c r="H234">
        <v>0</v>
      </c>
      <c r="I234">
        <v>0</v>
      </c>
      <c r="J234">
        <v>0</v>
      </c>
      <c r="K234" t="s">
        <v>1034</v>
      </c>
    </row>
    <row r="235" spans="1:11" x14ac:dyDescent="0.3">
      <c r="A235" t="s">
        <v>1035</v>
      </c>
      <c r="B235" t="s">
        <v>1036</v>
      </c>
      <c r="C235" t="s">
        <v>27</v>
      </c>
      <c r="D235" t="s">
        <v>1037</v>
      </c>
      <c r="E235" t="s">
        <v>792</v>
      </c>
      <c r="F235" t="s">
        <v>41</v>
      </c>
      <c r="G235" t="s">
        <v>42</v>
      </c>
      <c r="H235">
        <v>0</v>
      </c>
      <c r="I235">
        <v>0</v>
      </c>
      <c r="J235">
        <v>0</v>
      </c>
      <c r="K235" t="s">
        <v>1038</v>
      </c>
    </row>
    <row r="236" spans="1:11" x14ac:dyDescent="0.3">
      <c r="A236" t="s">
        <v>1039</v>
      </c>
      <c r="B236" t="s">
        <v>1040</v>
      </c>
      <c r="C236" t="s">
        <v>27</v>
      </c>
      <c r="D236" t="s">
        <v>1041</v>
      </c>
      <c r="E236" t="s">
        <v>792</v>
      </c>
      <c r="F236" t="s">
        <v>41</v>
      </c>
      <c r="G236" t="s">
        <v>42</v>
      </c>
      <c r="H236">
        <v>0</v>
      </c>
      <c r="I236">
        <v>0</v>
      </c>
      <c r="J236">
        <v>0</v>
      </c>
      <c r="K236" t="s">
        <v>1042</v>
      </c>
    </row>
    <row r="237" spans="1:11" x14ac:dyDescent="0.3">
      <c r="A237" t="s">
        <v>1043</v>
      </c>
      <c r="B237" t="s">
        <v>1044</v>
      </c>
      <c r="C237" t="s">
        <v>20</v>
      </c>
      <c r="D237" t="s">
        <v>1045</v>
      </c>
      <c r="E237" t="s">
        <v>59</v>
      </c>
      <c r="F237" t="s">
        <v>830</v>
      </c>
      <c r="G237" t="s">
        <v>42</v>
      </c>
      <c r="H237">
        <v>0</v>
      </c>
      <c r="I237">
        <v>0</v>
      </c>
      <c r="J237">
        <v>0</v>
      </c>
      <c r="K237" t="s">
        <v>1046</v>
      </c>
    </row>
    <row r="238" spans="1:11" x14ac:dyDescent="0.3">
      <c r="A238" t="s">
        <v>1047</v>
      </c>
      <c r="B238" t="s">
        <v>1048</v>
      </c>
      <c r="C238" t="s">
        <v>27</v>
      </c>
      <c r="H238">
        <v>0</v>
      </c>
      <c r="I238">
        <v>0</v>
      </c>
      <c r="J238">
        <v>0</v>
      </c>
      <c r="K238" t="s">
        <v>1049</v>
      </c>
    </row>
    <row r="239" spans="1:11" x14ac:dyDescent="0.3">
      <c r="A239" t="s">
        <v>1050</v>
      </c>
      <c r="B239" t="s">
        <v>1051</v>
      </c>
      <c r="C239" t="s">
        <v>27</v>
      </c>
      <c r="D239" t="s">
        <v>1052</v>
      </c>
      <c r="E239" t="s">
        <v>792</v>
      </c>
      <c r="F239" t="s">
        <v>41</v>
      </c>
      <c r="G239" t="s">
        <v>42</v>
      </c>
      <c r="H239">
        <v>0</v>
      </c>
      <c r="I239">
        <v>0</v>
      </c>
      <c r="J239">
        <v>0</v>
      </c>
      <c r="K239" t="s">
        <v>1053</v>
      </c>
    </row>
    <row r="240" spans="1:11" x14ac:dyDescent="0.3">
      <c r="A240" t="s">
        <v>1054</v>
      </c>
      <c r="B240" t="s">
        <v>1055</v>
      </c>
      <c r="C240" t="s">
        <v>13</v>
      </c>
      <c r="D240" t="s">
        <v>1056</v>
      </c>
      <c r="E240" t="s">
        <v>77</v>
      </c>
      <c r="F240" t="s">
        <v>16</v>
      </c>
      <c r="G240" t="s">
        <v>1057</v>
      </c>
      <c r="H240">
        <v>0</v>
      </c>
      <c r="I240">
        <v>0</v>
      </c>
      <c r="J240">
        <v>0</v>
      </c>
      <c r="K240" t="s">
        <v>1058</v>
      </c>
    </row>
    <row r="241" spans="1:11" x14ac:dyDescent="0.3">
      <c r="A241" t="s">
        <v>1059</v>
      </c>
      <c r="B241" t="s">
        <v>1060</v>
      </c>
      <c r="C241" t="s">
        <v>13</v>
      </c>
      <c r="D241" t="s">
        <v>1061</v>
      </c>
      <c r="E241" t="s">
        <v>77</v>
      </c>
      <c r="F241" t="s">
        <v>16</v>
      </c>
      <c r="G241" t="s">
        <v>1062</v>
      </c>
      <c r="H241">
        <v>0</v>
      </c>
      <c r="I241">
        <v>0</v>
      </c>
      <c r="J241">
        <v>0</v>
      </c>
      <c r="K241" t="s">
        <v>1063</v>
      </c>
    </row>
    <row r="242" spans="1:11" x14ac:dyDescent="0.3">
      <c r="A242" t="s">
        <v>1064</v>
      </c>
      <c r="B242" t="s">
        <v>1065</v>
      </c>
      <c r="C242" t="s">
        <v>13</v>
      </c>
      <c r="D242" t="s">
        <v>1066</v>
      </c>
      <c r="E242" t="s">
        <v>754</v>
      </c>
      <c r="F242" t="s">
        <v>1067</v>
      </c>
      <c r="G242" t="s">
        <v>1068</v>
      </c>
      <c r="H242">
        <v>0</v>
      </c>
      <c r="I242">
        <v>0</v>
      </c>
      <c r="J242">
        <v>0</v>
      </c>
      <c r="K242" t="s">
        <v>1069</v>
      </c>
    </row>
    <row r="243" spans="1:11" x14ac:dyDescent="0.3">
      <c r="A243" t="s">
        <v>1070</v>
      </c>
      <c r="B243" t="s">
        <v>1071</v>
      </c>
      <c r="C243" t="s">
        <v>13</v>
      </c>
      <c r="D243" t="s">
        <v>1072</v>
      </c>
      <c r="E243" t="s">
        <v>77</v>
      </c>
      <c r="F243" t="s">
        <v>16</v>
      </c>
      <c r="G243" t="s">
        <v>1073</v>
      </c>
      <c r="H243">
        <v>0</v>
      </c>
      <c r="I243">
        <v>0</v>
      </c>
      <c r="J243">
        <v>0</v>
      </c>
      <c r="K243" t="s">
        <v>1074</v>
      </c>
    </row>
    <row r="244" spans="1:11" x14ac:dyDescent="0.3">
      <c r="A244" t="s">
        <v>1075</v>
      </c>
      <c r="C244" t="s">
        <v>13</v>
      </c>
      <c r="D244" t="e">
        <f>리프트 이음.</f>
        <v>#NAME?</v>
      </c>
      <c r="E244" t="s">
        <v>77</v>
      </c>
      <c r="F244" t="s">
        <v>16</v>
      </c>
      <c r="G244" t="s">
        <v>126</v>
      </c>
      <c r="H244">
        <v>0</v>
      </c>
      <c r="I244">
        <v>0</v>
      </c>
      <c r="J244">
        <v>0</v>
      </c>
      <c r="K244" t="s">
        <v>1076</v>
      </c>
    </row>
    <row r="245" spans="1:11" x14ac:dyDescent="0.3">
      <c r="A245" t="s">
        <v>1077</v>
      </c>
      <c r="B245" t="s">
        <v>1055</v>
      </c>
      <c r="C245" t="s">
        <v>27</v>
      </c>
      <c r="D245" t="s">
        <v>1078</v>
      </c>
      <c r="E245" t="s">
        <v>792</v>
      </c>
      <c r="F245" t="s">
        <v>41</v>
      </c>
      <c r="G245" t="s">
        <v>42</v>
      </c>
      <c r="H245">
        <v>0</v>
      </c>
      <c r="I245">
        <v>0</v>
      </c>
      <c r="J245">
        <v>0</v>
      </c>
      <c r="K245" t="s">
        <v>1079</v>
      </c>
    </row>
    <row r="246" spans="1:11" x14ac:dyDescent="0.3">
      <c r="A246" t="s">
        <v>1080</v>
      </c>
      <c r="B246" t="s">
        <v>1055</v>
      </c>
      <c r="C246" t="s">
        <v>27</v>
      </c>
      <c r="D246" t="s">
        <v>1081</v>
      </c>
      <c r="E246" t="s">
        <v>792</v>
      </c>
      <c r="F246" t="s">
        <v>41</v>
      </c>
      <c r="G246" t="s">
        <v>42</v>
      </c>
      <c r="H246">
        <v>0</v>
      </c>
      <c r="I246">
        <v>0</v>
      </c>
      <c r="J246">
        <v>0</v>
      </c>
      <c r="K246" t="s">
        <v>1082</v>
      </c>
    </row>
    <row r="247" spans="1:11" x14ac:dyDescent="0.3">
      <c r="A247" t="s">
        <v>1083</v>
      </c>
      <c r="B247" t="s">
        <v>1084</v>
      </c>
      <c r="C247" t="s">
        <v>27</v>
      </c>
      <c r="D247" t="s">
        <v>1085</v>
      </c>
      <c r="E247" t="s">
        <v>792</v>
      </c>
      <c r="F247" t="s">
        <v>41</v>
      </c>
      <c r="G247" t="s">
        <v>42</v>
      </c>
      <c r="H247">
        <v>0</v>
      </c>
      <c r="I247">
        <v>0</v>
      </c>
      <c r="J247">
        <v>0</v>
      </c>
      <c r="K247" t="s">
        <v>1086</v>
      </c>
    </row>
    <row r="248" spans="1:11" x14ac:dyDescent="0.3">
      <c r="A248" t="s">
        <v>1087</v>
      </c>
      <c r="B248" t="s">
        <v>1088</v>
      </c>
      <c r="C248" t="s">
        <v>558</v>
      </c>
      <c r="D248" t="s">
        <v>1089</v>
      </c>
      <c r="E248" t="s">
        <v>1090</v>
      </c>
      <c r="F248" t="s">
        <v>16</v>
      </c>
      <c r="G248" t="s">
        <v>1091</v>
      </c>
      <c r="H248">
        <v>0</v>
      </c>
      <c r="I248">
        <v>0</v>
      </c>
      <c r="J248">
        <v>0</v>
      </c>
      <c r="K248" t="s">
        <v>1092</v>
      </c>
    </row>
    <row r="249" spans="1:11" x14ac:dyDescent="0.3">
      <c r="A249" t="s">
        <v>1093</v>
      </c>
      <c r="B249" t="s">
        <v>1094</v>
      </c>
      <c r="C249" t="s">
        <v>13</v>
      </c>
      <c r="D249" t="s">
        <v>1095</v>
      </c>
      <c r="E249" t="s">
        <v>77</v>
      </c>
      <c r="F249" t="s">
        <v>41</v>
      </c>
      <c r="G249" t="s">
        <v>42</v>
      </c>
      <c r="H249">
        <v>0</v>
      </c>
      <c r="I249">
        <v>0</v>
      </c>
      <c r="J249">
        <v>0</v>
      </c>
      <c r="K249" t="s">
        <v>1096</v>
      </c>
    </row>
    <row r="250" spans="1:11" x14ac:dyDescent="0.3">
      <c r="A250" t="s">
        <v>1097</v>
      </c>
      <c r="B250" t="s">
        <v>1098</v>
      </c>
      <c r="C250" t="s">
        <v>13</v>
      </c>
      <c r="D250" t="s">
        <v>1099</v>
      </c>
      <c r="E250" t="s">
        <v>77</v>
      </c>
      <c r="F250" t="s">
        <v>16</v>
      </c>
      <c r="G250" t="s">
        <v>1100</v>
      </c>
      <c r="H250">
        <v>0</v>
      </c>
      <c r="I250">
        <v>0</v>
      </c>
      <c r="J250">
        <v>0</v>
      </c>
      <c r="K250" t="s">
        <v>1101</v>
      </c>
    </row>
    <row r="251" spans="1:11" x14ac:dyDescent="0.3">
      <c r="A251" t="s">
        <v>1102</v>
      </c>
      <c r="B251" t="s">
        <v>1103</v>
      </c>
      <c r="C251" t="s">
        <v>20</v>
      </c>
      <c r="D251" t="s">
        <v>1104</v>
      </c>
      <c r="E251" t="s">
        <v>59</v>
      </c>
      <c r="F251" t="s">
        <v>16</v>
      </c>
      <c r="G251" t="s">
        <v>1105</v>
      </c>
      <c r="H251">
        <v>0</v>
      </c>
      <c r="I251">
        <v>0</v>
      </c>
      <c r="J251">
        <v>0</v>
      </c>
      <c r="K251" t="s">
        <v>1106</v>
      </c>
    </row>
    <row r="252" spans="1:11" x14ac:dyDescent="0.3">
      <c r="A252" t="s">
        <v>1107</v>
      </c>
      <c r="B252" t="s">
        <v>1108</v>
      </c>
      <c r="C252" t="s">
        <v>147</v>
      </c>
      <c r="D252" t="s">
        <v>1109</v>
      </c>
      <c r="E252" t="s">
        <v>183</v>
      </c>
      <c r="F252" t="s">
        <v>1110</v>
      </c>
      <c r="G252" t="s">
        <v>42</v>
      </c>
      <c r="H252">
        <v>0</v>
      </c>
      <c r="I252">
        <v>0</v>
      </c>
      <c r="J252">
        <v>0</v>
      </c>
      <c r="K252" t="s">
        <v>1111</v>
      </c>
    </row>
    <row r="253" spans="1:11" x14ac:dyDescent="0.3">
      <c r="A253" t="s">
        <v>1112</v>
      </c>
      <c r="B253" t="s">
        <v>1113</v>
      </c>
      <c r="C253" t="s">
        <v>27</v>
      </c>
      <c r="D253" t="s">
        <v>1114</v>
      </c>
      <c r="E253" t="s">
        <v>29</v>
      </c>
      <c r="F253" t="s">
        <v>41</v>
      </c>
      <c r="G253" t="s">
        <v>42</v>
      </c>
      <c r="H253">
        <v>0</v>
      </c>
      <c r="I253">
        <v>0</v>
      </c>
      <c r="J253">
        <v>0</v>
      </c>
      <c r="K253" t="s">
        <v>1115</v>
      </c>
    </row>
    <row r="254" spans="1:11" x14ac:dyDescent="0.3">
      <c r="A254" t="s">
        <v>1116</v>
      </c>
      <c r="C254" t="s">
        <v>20</v>
      </c>
      <c r="D254" t="s">
        <v>1117</v>
      </c>
      <c r="E254" t="s">
        <v>59</v>
      </c>
      <c r="F254" t="s">
        <v>41</v>
      </c>
      <c r="G254" t="s">
        <v>42</v>
      </c>
      <c r="H254">
        <v>0</v>
      </c>
      <c r="I254">
        <v>0</v>
      </c>
      <c r="J254">
        <v>0</v>
      </c>
      <c r="K254" t="s">
        <v>1118</v>
      </c>
    </row>
    <row r="255" spans="1:11" x14ac:dyDescent="0.3">
      <c r="A255" t="s">
        <v>1119</v>
      </c>
      <c r="B255" t="s">
        <v>1120</v>
      </c>
      <c r="C255" t="s">
        <v>558</v>
      </c>
      <c r="D255" t="s">
        <v>1121</v>
      </c>
      <c r="E255" t="s">
        <v>1122</v>
      </c>
      <c r="F255" t="s">
        <v>1123</v>
      </c>
      <c r="G255" t="s">
        <v>1124</v>
      </c>
      <c r="H255">
        <v>0</v>
      </c>
      <c r="I255">
        <v>0</v>
      </c>
      <c r="J255">
        <v>0</v>
      </c>
      <c r="K255" t="s">
        <v>1125</v>
      </c>
    </row>
    <row r="256" spans="1:11" x14ac:dyDescent="0.3">
      <c r="A256" t="s">
        <v>1126</v>
      </c>
      <c r="C256" t="s">
        <v>27</v>
      </c>
      <c r="E256" t="s">
        <v>77</v>
      </c>
      <c r="F256" t="s">
        <v>16</v>
      </c>
      <c r="G256" t="s">
        <v>1127</v>
      </c>
      <c r="H256">
        <v>0</v>
      </c>
      <c r="I256">
        <v>0</v>
      </c>
      <c r="J256">
        <v>0</v>
      </c>
      <c r="K256" t="s">
        <v>1128</v>
      </c>
    </row>
    <row r="257" spans="1:11" x14ac:dyDescent="0.3">
      <c r="A257" t="s">
        <v>1129</v>
      </c>
      <c r="B257" t="s">
        <v>1130</v>
      </c>
      <c r="C257" t="s">
        <v>27</v>
      </c>
      <c r="D257" t="s">
        <v>1131</v>
      </c>
      <c r="E257" t="s">
        <v>792</v>
      </c>
      <c r="F257" t="s">
        <v>41</v>
      </c>
      <c r="G257" t="s">
        <v>42</v>
      </c>
      <c r="H257">
        <v>0</v>
      </c>
      <c r="I257">
        <v>0</v>
      </c>
      <c r="J257">
        <v>0</v>
      </c>
      <c r="K257" t="s">
        <v>1132</v>
      </c>
    </row>
    <row r="258" spans="1:11" x14ac:dyDescent="0.3">
      <c r="A258" t="s">
        <v>1133</v>
      </c>
      <c r="C258" t="s">
        <v>20</v>
      </c>
      <c r="D258" t="s">
        <v>1134</v>
      </c>
      <c r="E258" t="s">
        <v>59</v>
      </c>
      <c r="F258" t="s">
        <v>1135</v>
      </c>
      <c r="G258" t="s">
        <v>42</v>
      </c>
      <c r="H258">
        <v>0</v>
      </c>
      <c r="I258">
        <v>0</v>
      </c>
      <c r="J258">
        <v>0</v>
      </c>
      <c r="K258" t="s">
        <v>1136</v>
      </c>
    </row>
    <row r="259" spans="1:11" x14ac:dyDescent="0.3">
      <c r="A259" t="s">
        <v>1137</v>
      </c>
      <c r="C259" t="s">
        <v>13</v>
      </c>
      <c r="D259" t="s">
        <v>1138</v>
      </c>
      <c r="E259" t="s">
        <v>77</v>
      </c>
      <c r="F259" t="s">
        <v>16</v>
      </c>
      <c r="G259" t="s">
        <v>42</v>
      </c>
      <c r="H259">
        <v>0</v>
      </c>
      <c r="I259">
        <v>0</v>
      </c>
      <c r="J259">
        <v>0</v>
      </c>
      <c r="K259" t="s">
        <v>1139</v>
      </c>
    </row>
    <row r="260" spans="1:11" x14ac:dyDescent="0.3">
      <c r="A260" t="s">
        <v>1140</v>
      </c>
      <c r="B260" t="s">
        <v>1141</v>
      </c>
      <c r="C260" t="s">
        <v>558</v>
      </c>
      <c r="D260" t="s">
        <v>1142</v>
      </c>
      <c r="E260" t="s">
        <v>630</v>
      </c>
      <c r="F260" t="s">
        <v>1143</v>
      </c>
      <c r="G260" t="s">
        <v>42</v>
      </c>
      <c r="H260">
        <v>0</v>
      </c>
      <c r="I260">
        <v>0</v>
      </c>
      <c r="J260">
        <v>0</v>
      </c>
      <c r="K260" t="s">
        <v>1144</v>
      </c>
    </row>
    <row r="261" spans="1:11" x14ac:dyDescent="0.3">
      <c r="A261" t="s">
        <v>1145</v>
      </c>
      <c r="B261" t="s">
        <v>1146</v>
      </c>
      <c r="C261" t="s">
        <v>20</v>
      </c>
      <c r="D261" t="s">
        <v>1147</v>
      </c>
      <c r="E261" t="s">
        <v>59</v>
      </c>
      <c r="F261" t="s">
        <v>1148</v>
      </c>
      <c r="G261" t="s">
        <v>42</v>
      </c>
      <c r="H261">
        <v>0</v>
      </c>
      <c r="I261">
        <v>0</v>
      </c>
      <c r="J261">
        <v>0</v>
      </c>
      <c r="K261" t="s">
        <v>1149</v>
      </c>
    </row>
    <row r="262" spans="1:11" x14ac:dyDescent="0.3">
      <c r="A262" t="s">
        <v>1150</v>
      </c>
      <c r="C262" t="s">
        <v>20</v>
      </c>
      <c r="D262" t="s">
        <v>1151</v>
      </c>
      <c r="E262" t="s">
        <v>59</v>
      </c>
      <c r="F262" t="s">
        <v>41</v>
      </c>
      <c r="G262" t="s">
        <v>42</v>
      </c>
      <c r="H262">
        <v>0</v>
      </c>
      <c r="I262">
        <v>0</v>
      </c>
      <c r="J262">
        <v>0</v>
      </c>
      <c r="K262" t="s">
        <v>1152</v>
      </c>
    </row>
    <row r="263" spans="1:11" x14ac:dyDescent="0.3">
      <c r="A263" t="s">
        <v>1153</v>
      </c>
      <c r="B263" t="s">
        <v>1154</v>
      </c>
      <c r="C263" t="s">
        <v>27</v>
      </c>
      <c r="D263" t="s">
        <v>1155</v>
      </c>
      <c r="E263" t="s">
        <v>29</v>
      </c>
      <c r="F263" t="s">
        <v>41</v>
      </c>
      <c r="G263" t="s">
        <v>42</v>
      </c>
      <c r="H263">
        <v>0</v>
      </c>
      <c r="I263">
        <v>0</v>
      </c>
      <c r="J263">
        <v>0</v>
      </c>
      <c r="K263" t="s">
        <v>1156</v>
      </c>
    </row>
    <row r="264" spans="1:11" x14ac:dyDescent="0.3">
      <c r="A264" t="s">
        <v>1157</v>
      </c>
      <c r="B264" t="s">
        <v>1158</v>
      </c>
      <c r="C264" t="s">
        <v>1159</v>
      </c>
      <c r="D264" t="s">
        <v>1160</v>
      </c>
      <c r="E264" t="s">
        <v>1161</v>
      </c>
      <c r="F264" t="s">
        <v>16</v>
      </c>
      <c r="G264" t="s">
        <v>1162</v>
      </c>
      <c r="H264">
        <v>0</v>
      </c>
      <c r="I264">
        <v>0</v>
      </c>
      <c r="J264">
        <v>0</v>
      </c>
      <c r="K264" t="s">
        <v>1163</v>
      </c>
    </row>
    <row r="265" spans="1:11" x14ac:dyDescent="0.3">
      <c r="A265" t="s">
        <v>1164</v>
      </c>
      <c r="B265" t="s">
        <v>1165</v>
      </c>
      <c r="C265" t="s">
        <v>558</v>
      </c>
      <c r="D265" t="s">
        <v>1166</v>
      </c>
      <c r="E265" t="s">
        <v>754</v>
      </c>
      <c r="F265" t="s">
        <v>16</v>
      </c>
      <c r="G265" t="s">
        <v>91</v>
      </c>
      <c r="H265">
        <v>0</v>
      </c>
      <c r="I265">
        <v>0</v>
      </c>
      <c r="J265">
        <v>0</v>
      </c>
      <c r="K265" t="s">
        <v>1167</v>
      </c>
    </row>
    <row r="266" spans="1:11" x14ac:dyDescent="0.3">
      <c r="A266" t="s">
        <v>1168</v>
      </c>
      <c r="B266" t="s">
        <v>1169</v>
      </c>
      <c r="C266" t="s">
        <v>147</v>
      </c>
      <c r="D266" t="s">
        <v>1170</v>
      </c>
      <c r="E266" t="s">
        <v>183</v>
      </c>
      <c r="F266" t="s">
        <v>1171</v>
      </c>
      <c r="G266" t="s">
        <v>42</v>
      </c>
      <c r="H266">
        <v>0</v>
      </c>
      <c r="I266">
        <v>0</v>
      </c>
      <c r="J266">
        <v>0</v>
      </c>
      <c r="K266" t="s">
        <v>1172</v>
      </c>
    </row>
    <row r="267" spans="1:11" x14ac:dyDescent="0.3">
      <c r="A267" t="s">
        <v>1173</v>
      </c>
      <c r="B267" t="s">
        <v>1174</v>
      </c>
      <c r="C267" t="s">
        <v>147</v>
      </c>
      <c r="D267" t="s">
        <v>1175</v>
      </c>
      <c r="E267" t="s">
        <v>183</v>
      </c>
      <c r="F267" t="s">
        <v>41</v>
      </c>
      <c r="G267" t="s">
        <v>42</v>
      </c>
      <c r="H267">
        <v>0</v>
      </c>
      <c r="I267">
        <v>0</v>
      </c>
      <c r="J267">
        <v>0</v>
      </c>
      <c r="K267" t="s">
        <v>1176</v>
      </c>
    </row>
    <row r="268" spans="1:11" x14ac:dyDescent="0.3">
      <c r="A268" t="s">
        <v>1177</v>
      </c>
      <c r="B268" t="s">
        <v>1178</v>
      </c>
      <c r="C268" t="s">
        <v>13</v>
      </c>
      <c r="D268" t="s">
        <v>1179</v>
      </c>
      <c r="E268" t="s">
        <v>77</v>
      </c>
      <c r="F268" t="s">
        <v>16</v>
      </c>
      <c r="G268" t="s">
        <v>900</v>
      </c>
      <c r="H268">
        <v>0</v>
      </c>
      <c r="I268">
        <v>0</v>
      </c>
      <c r="J268">
        <v>0</v>
      </c>
      <c r="K268" t="s">
        <v>1180</v>
      </c>
    </row>
    <row r="269" spans="1:11" x14ac:dyDescent="0.3">
      <c r="A269" t="s">
        <v>1181</v>
      </c>
      <c r="B269" t="s">
        <v>1182</v>
      </c>
      <c r="C269" t="s">
        <v>27</v>
      </c>
      <c r="D269" t="s">
        <v>1183</v>
      </c>
      <c r="E269" t="s">
        <v>792</v>
      </c>
      <c r="F269" t="s">
        <v>41</v>
      </c>
      <c r="G269" t="s">
        <v>42</v>
      </c>
      <c r="H269">
        <v>0</v>
      </c>
      <c r="I269">
        <v>0</v>
      </c>
      <c r="J269">
        <v>0</v>
      </c>
      <c r="K269" t="s">
        <v>1184</v>
      </c>
    </row>
    <row r="270" spans="1:11" x14ac:dyDescent="0.3">
      <c r="A270" t="s">
        <v>1185</v>
      </c>
      <c r="C270" t="s">
        <v>27</v>
      </c>
      <c r="D270" t="s">
        <v>1186</v>
      </c>
      <c r="E270" t="s">
        <v>792</v>
      </c>
      <c r="F270" t="s">
        <v>41</v>
      </c>
      <c r="G270" t="s">
        <v>42</v>
      </c>
      <c r="H270">
        <v>0</v>
      </c>
      <c r="I270">
        <v>0</v>
      </c>
      <c r="J270">
        <v>0</v>
      </c>
      <c r="K270" t="s">
        <v>1187</v>
      </c>
    </row>
    <row r="271" spans="1:11" x14ac:dyDescent="0.3">
      <c r="A271" t="s">
        <v>1188</v>
      </c>
      <c r="B271" t="s">
        <v>1189</v>
      </c>
      <c r="C271" t="s">
        <v>27</v>
      </c>
      <c r="D271" t="s">
        <v>1190</v>
      </c>
      <c r="E271" t="s">
        <v>792</v>
      </c>
      <c r="F271" t="s">
        <v>41</v>
      </c>
      <c r="G271" t="s">
        <v>42</v>
      </c>
      <c r="H271">
        <v>0</v>
      </c>
      <c r="I271">
        <v>0</v>
      </c>
      <c r="J271">
        <v>0</v>
      </c>
      <c r="K271" t="s">
        <v>1191</v>
      </c>
    </row>
    <row r="272" spans="1:11" x14ac:dyDescent="0.3">
      <c r="A272" t="s">
        <v>1192</v>
      </c>
      <c r="B272" t="s">
        <v>1193</v>
      </c>
      <c r="C272" t="s">
        <v>27</v>
      </c>
      <c r="D272" t="s">
        <v>1194</v>
      </c>
      <c r="E272" t="s">
        <v>29</v>
      </c>
      <c r="F272" t="s">
        <v>41</v>
      </c>
      <c r="G272" t="s">
        <v>42</v>
      </c>
      <c r="H272">
        <v>0</v>
      </c>
      <c r="I272">
        <v>0</v>
      </c>
      <c r="J272">
        <v>0</v>
      </c>
      <c r="K272" t="s">
        <v>1195</v>
      </c>
    </row>
    <row r="273" spans="1:11" x14ac:dyDescent="0.3">
      <c r="A273" t="s">
        <v>1196</v>
      </c>
      <c r="B273" t="s">
        <v>1197</v>
      </c>
      <c r="C273" t="s">
        <v>27</v>
      </c>
      <c r="D273" t="s">
        <v>1198</v>
      </c>
      <c r="E273" t="s">
        <v>792</v>
      </c>
      <c r="F273" t="s">
        <v>41</v>
      </c>
      <c r="G273" t="s">
        <v>42</v>
      </c>
      <c r="H273">
        <v>0</v>
      </c>
      <c r="I273">
        <v>0</v>
      </c>
      <c r="J273">
        <v>0</v>
      </c>
      <c r="K273" t="s">
        <v>1199</v>
      </c>
    </row>
    <row r="274" spans="1:11" x14ac:dyDescent="0.3">
      <c r="A274" t="s">
        <v>1200</v>
      </c>
      <c r="C274" t="s">
        <v>27</v>
      </c>
      <c r="D274" t="s">
        <v>1201</v>
      </c>
      <c r="E274" t="s">
        <v>792</v>
      </c>
      <c r="F274" t="s">
        <v>41</v>
      </c>
      <c r="G274" t="s">
        <v>42</v>
      </c>
      <c r="H274">
        <v>0</v>
      </c>
      <c r="I274">
        <v>0</v>
      </c>
      <c r="J274">
        <v>0</v>
      </c>
      <c r="K274" t="s">
        <v>1202</v>
      </c>
    </row>
    <row r="275" spans="1:11" x14ac:dyDescent="0.3">
      <c r="A275" t="s">
        <v>1203</v>
      </c>
      <c r="B275" t="s">
        <v>1204</v>
      </c>
      <c r="C275" t="s">
        <v>27</v>
      </c>
      <c r="D275" t="s">
        <v>1205</v>
      </c>
      <c r="E275" t="s">
        <v>792</v>
      </c>
      <c r="F275" t="s">
        <v>41</v>
      </c>
      <c r="G275" t="s">
        <v>42</v>
      </c>
      <c r="H275">
        <v>0</v>
      </c>
      <c r="I275">
        <v>0</v>
      </c>
      <c r="J275">
        <v>0</v>
      </c>
      <c r="K275" t="s">
        <v>1206</v>
      </c>
    </row>
    <row r="276" spans="1:11" x14ac:dyDescent="0.3">
      <c r="A276" t="s">
        <v>1207</v>
      </c>
      <c r="B276" t="s">
        <v>1208</v>
      </c>
      <c r="C276" t="s">
        <v>147</v>
      </c>
      <c r="D276" t="s">
        <v>1209</v>
      </c>
      <c r="E276" t="s">
        <v>183</v>
      </c>
      <c r="F276" t="s">
        <v>41</v>
      </c>
      <c r="G276" t="s">
        <v>42</v>
      </c>
      <c r="H276">
        <v>0</v>
      </c>
      <c r="I276">
        <v>0</v>
      </c>
      <c r="J276">
        <v>0</v>
      </c>
      <c r="K276" t="s">
        <v>1210</v>
      </c>
    </row>
    <row r="277" spans="1:11" x14ac:dyDescent="0.3">
      <c r="A277" t="s">
        <v>1211</v>
      </c>
      <c r="B277" t="s">
        <v>1212</v>
      </c>
      <c r="C277" t="s">
        <v>466</v>
      </c>
      <c r="D277" t="s">
        <v>1213</v>
      </c>
      <c r="E277" t="s">
        <v>468</v>
      </c>
      <c r="F277" t="s">
        <v>1214</v>
      </c>
      <c r="G277" t="s">
        <v>822</v>
      </c>
      <c r="H277">
        <v>0</v>
      </c>
      <c r="I277">
        <v>0</v>
      </c>
      <c r="J277">
        <v>0</v>
      </c>
      <c r="K277" t="s">
        <v>1215</v>
      </c>
    </row>
    <row r="278" spans="1:11" x14ac:dyDescent="0.3">
      <c r="A278" t="s">
        <v>1216</v>
      </c>
      <c r="B278" t="s">
        <v>1217</v>
      </c>
      <c r="C278" t="s">
        <v>27</v>
      </c>
      <c r="D278" t="s">
        <v>1218</v>
      </c>
      <c r="E278" t="s">
        <v>792</v>
      </c>
      <c r="F278" t="s">
        <v>1219</v>
      </c>
      <c r="G278" t="s">
        <v>42</v>
      </c>
      <c r="H278">
        <v>0</v>
      </c>
      <c r="I278">
        <v>0</v>
      </c>
      <c r="J278">
        <v>0</v>
      </c>
      <c r="K278" t="s">
        <v>1220</v>
      </c>
    </row>
    <row r="279" spans="1:11" x14ac:dyDescent="0.3">
      <c r="A279" t="s">
        <v>1221</v>
      </c>
      <c r="B279" t="s">
        <v>1222</v>
      </c>
      <c r="C279" t="s">
        <v>558</v>
      </c>
      <c r="D279" t="s">
        <v>1223</v>
      </c>
      <c r="E279" t="s">
        <v>754</v>
      </c>
      <c r="F279" t="s">
        <v>16</v>
      </c>
      <c r="G279" t="s">
        <v>1224</v>
      </c>
      <c r="H279">
        <v>0</v>
      </c>
      <c r="I279">
        <v>0</v>
      </c>
      <c r="J279">
        <v>0</v>
      </c>
      <c r="K279" t="s">
        <v>1225</v>
      </c>
    </row>
    <row r="280" spans="1:11" x14ac:dyDescent="0.3">
      <c r="A280" t="s">
        <v>1226</v>
      </c>
      <c r="B280" t="s">
        <v>1227</v>
      </c>
      <c r="C280" t="s">
        <v>27</v>
      </c>
      <c r="H280">
        <v>0</v>
      </c>
      <c r="I280">
        <v>0</v>
      </c>
      <c r="J280">
        <v>0</v>
      </c>
      <c r="K280" t="s">
        <v>1228</v>
      </c>
    </row>
    <row r="281" spans="1:11" x14ac:dyDescent="0.3">
      <c r="A281" t="s">
        <v>1229</v>
      </c>
      <c r="B281" t="s">
        <v>1230</v>
      </c>
      <c r="C281" t="s">
        <v>20</v>
      </c>
      <c r="D281" t="s">
        <v>1231</v>
      </c>
      <c r="E281" t="s">
        <v>59</v>
      </c>
      <c r="F281" t="s">
        <v>1232</v>
      </c>
      <c r="G281" t="s">
        <v>42</v>
      </c>
      <c r="H281">
        <v>0</v>
      </c>
      <c r="I281">
        <v>0</v>
      </c>
      <c r="J281">
        <v>0</v>
      </c>
      <c r="K281" t="s">
        <v>1233</v>
      </c>
    </row>
    <row r="282" spans="1:11" x14ac:dyDescent="0.3">
      <c r="A282" t="s">
        <v>1234</v>
      </c>
      <c r="B282" t="s">
        <v>1235</v>
      </c>
      <c r="C282" t="s">
        <v>20</v>
      </c>
      <c r="D282" t="s">
        <v>1236</v>
      </c>
      <c r="E282" t="s">
        <v>22</v>
      </c>
      <c r="F282" t="s">
        <v>1237</v>
      </c>
      <c r="G282" t="s">
        <v>42</v>
      </c>
      <c r="H282">
        <v>0</v>
      </c>
      <c r="I282">
        <v>0</v>
      </c>
      <c r="J282">
        <v>0</v>
      </c>
      <c r="K282" t="s">
        <v>1238</v>
      </c>
    </row>
    <row r="283" spans="1:11" x14ac:dyDescent="0.3">
      <c r="A283" t="s">
        <v>1239</v>
      </c>
      <c r="B283" t="s">
        <v>1240</v>
      </c>
      <c r="C283" t="s">
        <v>20</v>
      </c>
      <c r="D283" t="s">
        <v>1241</v>
      </c>
      <c r="E283" t="s">
        <v>59</v>
      </c>
      <c r="F283" t="s">
        <v>1242</v>
      </c>
      <c r="G283" t="s">
        <v>42</v>
      </c>
      <c r="H283">
        <v>0</v>
      </c>
      <c r="I283">
        <v>0</v>
      </c>
      <c r="J283">
        <v>0</v>
      </c>
      <c r="K283" t="s">
        <v>1243</v>
      </c>
    </row>
    <row r="284" spans="1:11" x14ac:dyDescent="0.3">
      <c r="A284" t="s">
        <v>1244</v>
      </c>
      <c r="B284" t="s">
        <v>1245</v>
      </c>
      <c r="C284" t="s">
        <v>20</v>
      </c>
      <c r="D284" t="s">
        <v>1246</v>
      </c>
      <c r="E284" t="s">
        <v>59</v>
      </c>
      <c r="F284" t="s">
        <v>1247</v>
      </c>
      <c r="G284" t="s">
        <v>42</v>
      </c>
      <c r="H284">
        <v>0</v>
      </c>
      <c r="I284">
        <v>0</v>
      </c>
      <c r="J284">
        <v>0</v>
      </c>
      <c r="K284" t="s">
        <v>1248</v>
      </c>
    </row>
    <row r="285" spans="1:11" x14ac:dyDescent="0.3">
      <c r="A285" t="s">
        <v>1249</v>
      </c>
      <c r="B285" t="s">
        <v>1250</v>
      </c>
      <c r="C285" t="s">
        <v>20</v>
      </c>
      <c r="D285" t="s">
        <v>1251</v>
      </c>
      <c r="E285" t="s">
        <v>59</v>
      </c>
      <c r="F285" t="s">
        <v>1252</v>
      </c>
      <c r="G285" t="s">
        <v>42</v>
      </c>
      <c r="H285">
        <v>0</v>
      </c>
      <c r="I285">
        <v>0</v>
      </c>
      <c r="J285">
        <v>0</v>
      </c>
      <c r="K285" t="s">
        <v>1253</v>
      </c>
    </row>
    <row r="286" spans="1:11" x14ac:dyDescent="0.3">
      <c r="A286" t="s">
        <v>1254</v>
      </c>
      <c r="B286" t="s">
        <v>1255</v>
      </c>
      <c r="C286" t="s">
        <v>20</v>
      </c>
      <c r="D286" t="s">
        <v>1256</v>
      </c>
      <c r="E286" t="s">
        <v>59</v>
      </c>
      <c r="F286" t="s">
        <v>397</v>
      </c>
      <c r="G286" t="s">
        <v>42</v>
      </c>
      <c r="H286">
        <v>0</v>
      </c>
      <c r="I286">
        <v>0</v>
      </c>
      <c r="J286">
        <v>0</v>
      </c>
      <c r="K286" t="s">
        <v>1257</v>
      </c>
    </row>
    <row r="287" spans="1:11" x14ac:dyDescent="0.3">
      <c r="A287" t="s">
        <v>1258</v>
      </c>
      <c r="B287" t="s">
        <v>1259</v>
      </c>
      <c r="C287" t="s">
        <v>27</v>
      </c>
      <c r="D287" t="s">
        <v>1260</v>
      </c>
      <c r="E287" t="s">
        <v>792</v>
      </c>
      <c r="F287" t="s">
        <v>41</v>
      </c>
      <c r="G287" t="s">
        <v>42</v>
      </c>
      <c r="H287">
        <v>0</v>
      </c>
      <c r="I287">
        <v>0</v>
      </c>
      <c r="J287">
        <v>0</v>
      </c>
      <c r="K287" t="s">
        <v>1261</v>
      </c>
    </row>
    <row r="288" spans="1:11" x14ac:dyDescent="0.3">
      <c r="A288" t="s">
        <v>1262</v>
      </c>
      <c r="C288" t="s">
        <v>27</v>
      </c>
      <c r="H288">
        <v>0</v>
      </c>
      <c r="I288">
        <v>0</v>
      </c>
      <c r="J288">
        <v>0</v>
      </c>
      <c r="K288" t="s">
        <v>1263</v>
      </c>
    </row>
    <row r="289" spans="1:11" x14ac:dyDescent="0.3">
      <c r="A289" t="s">
        <v>1264</v>
      </c>
      <c r="B289" t="s">
        <v>1265</v>
      </c>
      <c r="C289" t="s">
        <v>27</v>
      </c>
      <c r="D289" t="s">
        <v>1266</v>
      </c>
      <c r="E289" t="s">
        <v>792</v>
      </c>
      <c r="F289" t="s">
        <v>41</v>
      </c>
      <c r="G289" t="s">
        <v>42</v>
      </c>
      <c r="H289">
        <v>0</v>
      </c>
      <c r="I289">
        <v>0</v>
      </c>
      <c r="J289">
        <v>0</v>
      </c>
      <c r="K289" t="s">
        <v>1267</v>
      </c>
    </row>
    <row r="290" spans="1:11" x14ac:dyDescent="0.3">
      <c r="A290" t="s">
        <v>1268</v>
      </c>
      <c r="B290" t="s">
        <v>1269</v>
      </c>
      <c r="C290" t="s">
        <v>27</v>
      </c>
      <c r="D290" t="s">
        <v>1270</v>
      </c>
      <c r="E290" t="s">
        <v>792</v>
      </c>
      <c r="F290" t="s">
        <v>41</v>
      </c>
      <c r="G290" t="s">
        <v>1271</v>
      </c>
      <c r="H290">
        <v>0</v>
      </c>
      <c r="I290">
        <v>0</v>
      </c>
      <c r="J290">
        <v>0</v>
      </c>
      <c r="K290" t="s">
        <v>1272</v>
      </c>
    </row>
    <row r="291" spans="1:11" x14ac:dyDescent="0.3">
      <c r="A291" t="s">
        <v>1273</v>
      </c>
      <c r="B291" t="s">
        <v>1274</v>
      </c>
      <c r="C291" t="s">
        <v>13</v>
      </c>
      <c r="D291" t="s">
        <v>1275</v>
      </c>
      <c r="E291" t="s">
        <v>15</v>
      </c>
      <c r="F291" t="s">
        <v>16</v>
      </c>
      <c r="G291" t="s">
        <v>1276</v>
      </c>
      <c r="H291">
        <v>0</v>
      </c>
      <c r="I291">
        <v>0</v>
      </c>
      <c r="J291">
        <v>0</v>
      </c>
      <c r="K291" t="s">
        <v>1277</v>
      </c>
    </row>
    <row r="292" spans="1:11" x14ac:dyDescent="0.3">
      <c r="A292" t="s">
        <v>1278</v>
      </c>
      <c r="B292" t="s">
        <v>1279</v>
      </c>
      <c r="C292" t="s">
        <v>27</v>
      </c>
      <c r="D292" t="s">
        <v>1280</v>
      </c>
      <c r="E292" t="s">
        <v>792</v>
      </c>
      <c r="F292" t="s">
        <v>16</v>
      </c>
      <c r="G292" t="s">
        <v>1281</v>
      </c>
      <c r="H292">
        <v>0</v>
      </c>
      <c r="I292">
        <v>0</v>
      </c>
      <c r="J292">
        <v>0</v>
      </c>
      <c r="K292" t="s">
        <v>1282</v>
      </c>
    </row>
    <row r="293" spans="1:11" x14ac:dyDescent="0.3">
      <c r="A293" t="s">
        <v>1283</v>
      </c>
      <c r="C293" t="s">
        <v>27</v>
      </c>
      <c r="D293" t="s">
        <v>1284</v>
      </c>
      <c r="E293" t="s">
        <v>792</v>
      </c>
      <c r="F293" t="s">
        <v>41</v>
      </c>
      <c r="G293" t="s">
        <v>42</v>
      </c>
      <c r="H293">
        <v>0</v>
      </c>
      <c r="I293">
        <v>0</v>
      </c>
      <c r="J293">
        <v>0</v>
      </c>
      <c r="K293" t="s">
        <v>1285</v>
      </c>
    </row>
    <row r="294" spans="1:11" x14ac:dyDescent="0.3">
      <c r="A294" t="s">
        <v>1286</v>
      </c>
      <c r="C294" t="s">
        <v>27</v>
      </c>
      <c r="D294" t="s">
        <v>1287</v>
      </c>
      <c r="E294" t="s">
        <v>792</v>
      </c>
      <c r="F294" t="s">
        <v>41</v>
      </c>
      <c r="G294" t="s">
        <v>42</v>
      </c>
      <c r="H294">
        <v>0</v>
      </c>
      <c r="I294">
        <v>0</v>
      </c>
      <c r="J294">
        <v>0</v>
      </c>
      <c r="K294" t="s">
        <v>1288</v>
      </c>
    </row>
    <row r="295" spans="1:11" x14ac:dyDescent="0.3">
      <c r="A295" t="s">
        <v>1289</v>
      </c>
      <c r="B295" t="s">
        <v>1290</v>
      </c>
      <c r="C295" t="s">
        <v>27</v>
      </c>
      <c r="D295" t="s">
        <v>1291</v>
      </c>
      <c r="E295" t="s">
        <v>792</v>
      </c>
      <c r="F295" t="s">
        <v>41</v>
      </c>
      <c r="G295" t="s">
        <v>42</v>
      </c>
      <c r="H295">
        <v>0</v>
      </c>
      <c r="I295">
        <v>0</v>
      </c>
      <c r="J295">
        <v>0</v>
      </c>
      <c r="K295" t="s">
        <v>1292</v>
      </c>
    </row>
    <row r="296" spans="1:11" x14ac:dyDescent="0.3">
      <c r="A296" t="s">
        <v>1293</v>
      </c>
      <c r="C296" t="s">
        <v>27</v>
      </c>
      <c r="D296" t="s">
        <v>1294</v>
      </c>
      <c r="E296" t="s">
        <v>792</v>
      </c>
      <c r="F296" t="s">
        <v>41</v>
      </c>
      <c r="G296" t="s">
        <v>42</v>
      </c>
      <c r="H296">
        <v>0</v>
      </c>
      <c r="I296">
        <v>0</v>
      </c>
      <c r="J296">
        <v>0</v>
      </c>
      <c r="K296" t="s">
        <v>1295</v>
      </c>
    </row>
    <row r="297" spans="1:11" x14ac:dyDescent="0.3">
      <c r="A297" t="s">
        <v>1296</v>
      </c>
      <c r="C297" t="s">
        <v>27</v>
      </c>
      <c r="D297" t="s">
        <v>1297</v>
      </c>
      <c r="E297" t="s">
        <v>792</v>
      </c>
      <c r="F297" t="s">
        <v>41</v>
      </c>
      <c r="G297" t="s">
        <v>42</v>
      </c>
      <c r="H297">
        <v>0</v>
      </c>
      <c r="I297">
        <v>0</v>
      </c>
      <c r="J297">
        <v>0</v>
      </c>
      <c r="K297" t="s">
        <v>1298</v>
      </c>
    </row>
    <row r="298" spans="1:11" x14ac:dyDescent="0.3">
      <c r="A298" t="s">
        <v>1299</v>
      </c>
      <c r="B298" t="s">
        <v>1300</v>
      </c>
      <c r="C298" t="s">
        <v>27</v>
      </c>
      <c r="H298">
        <v>0</v>
      </c>
      <c r="I298">
        <v>0</v>
      </c>
      <c r="J298">
        <v>0</v>
      </c>
      <c r="K298" t="s">
        <v>1301</v>
      </c>
    </row>
    <row r="299" spans="1:11" x14ac:dyDescent="0.3">
      <c r="A299" t="s">
        <v>1302</v>
      </c>
      <c r="B299" t="s">
        <v>1303</v>
      </c>
      <c r="C299" t="s">
        <v>27</v>
      </c>
      <c r="D299" t="s">
        <v>1304</v>
      </c>
      <c r="E299" t="s">
        <v>792</v>
      </c>
      <c r="F299" t="s">
        <v>41</v>
      </c>
      <c r="G299" t="s">
        <v>42</v>
      </c>
      <c r="H299">
        <v>0</v>
      </c>
      <c r="I299">
        <v>0</v>
      </c>
      <c r="J299">
        <v>0</v>
      </c>
      <c r="K299" t="s">
        <v>1305</v>
      </c>
    </row>
    <row r="300" spans="1:11" x14ac:dyDescent="0.3">
      <c r="A300" t="s">
        <v>1306</v>
      </c>
      <c r="B300" t="s">
        <v>1307</v>
      </c>
      <c r="C300" t="s">
        <v>27</v>
      </c>
      <c r="D300" t="s">
        <v>1308</v>
      </c>
      <c r="E300" t="s">
        <v>792</v>
      </c>
      <c r="F300" t="s">
        <v>41</v>
      </c>
      <c r="G300" t="s">
        <v>42</v>
      </c>
      <c r="H300">
        <v>0</v>
      </c>
      <c r="I300">
        <v>0</v>
      </c>
      <c r="J300">
        <v>0</v>
      </c>
      <c r="K300" t="s">
        <v>1309</v>
      </c>
    </row>
    <row r="301" spans="1:11" x14ac:dyDescent="0.3">
      <c r="A301" t="s">
        <v>1310</v>
      </c>
      <c r="C301" t="s">
        <v>13</v>
      </c>
      <c r="D301" t="s">
        <v>1311</v>
      </c>
      <c r="E301" t="s">
        <v>15</v>
      </c>
      <c r="F301" t="s">
        <v>16</v>
      </c>
      <c r="G301" t="s">
        <v>42</v>
      </c>
      <c r="H301">
        <v>0</v>
      </c>
      <c r="I301">
        <v>0</v>
      </c>
      <c r="J301">
        <v>0</v>
      </c>
      <c r="K301" t="s">
        <v>1312</v>
      </c>
    </row>
    <row r="302" spans="1:11" x14ac:dyDescent="0.3">
      <c r="A302" t="s">
        <v>1313</v>
      </c>
      <c r="B302" t="s">
        <v>1314</v>
      </c>
      <c r="C302" t="s">
        <v>27</v>
      </c>
      <c r="D302" t="s">
        <v>1315</v>
      </c>
      <c r="E302" t="s">
        <v>792</v>
      </c>
      <c r="F302" t="s">
        <v>41</v>
      </c>
      <c r="G302" t="s">
        <v>42</v>
      </c>
      <c r="H302">
        <v>0</v>
      </c>
      <c r="I302">
        <v>0</v>
      </c>
      <c r="J302">
        <v>0</v>
      </c>
      <c r="K302" t="s">
        <v>1316</v>
      </c>
    </row>
    <row r="303" spans="1:11" x14ac:dyDescent="0.3">
      <c r="A303" t="s">
        <v>1317</v>
      </c>
      <c r="B303" t="s">
        <v>1318</v>
      </c>
      <c r="C303" t="s">
        <v>27</v>
      </c>
      <c r="D303" t="s">
        <v>1319</v>
      </c>
      <c r="E303" t="s">
        <v>792</v>
      </c>
      <c r="F303" t="s">
        <v>41</v>
      </c>
      <c r="G303" t="s">
        <v>42</v>
      </c>
      <c r="H303">
        <v>0</v>
      </c>
      <c r="I303">
        <v>0</v>
      </c>
      <c r="J303">
        <v>0</v>
      </c>
      <c r="K303" t="s">
        <v>1320</v>
      </c>
    </row>
    <row r="304" spans="1:11" x14ac:dyDescent="0.3">
      <c r="A304" t="s">
        <v>1321</v>
      </c>
      <c r="B304" t="s">
        <v>1322</v>
      </c>
      <c r="C304" t="s">
        <v>558</v>
      </c>
      <c r="D304" t="s">
        <v>1323</v>
      </c>
      <c r="E304" t="s">
        <v>1122</v>
      </c>
      <c r="F304" t="s">
        <v>1324</v>
      </c>
      <c r="G304" t="s">
        <v>42</v>
      </c>
      <c r="H304">
        <v>0</v>
      </c>
      <c r="I304">
        <v>0</v>
      </c>
      <c r="J304">
        <v>0</v>
      </c>
      <c r="K304" t="s">
        <v>1325</v>
      </c>
    </row>
    <row r="305" spans="1:11" x14ac:dyDescent="0.3">
      <c r="A305" t="s">
        <v>1326</v>
      </c>
      <c r="B305" t="s">
        <v>1327</v>
      </c>
      <c r="C305" t="s">
        <v>27</v>
      </c>
      <c r="D305" t="s">
        <v>1328</v>
      </c>
      <c r="E305" t="s">
        <v>792</v>
      </c>
      <c r="F305" t="s">
        <v>41</v>
      </c>
      <c r="G305" t="s">
        <v>42</v>
      </c>
      <c r="H305">
        <v>0</v>
      </c>
      <c r="I305">
        <v>0</v>
      </c>
      <c r="J305">
        <v>0</v>
      </c>
      <c r="K305" t="s">
        <v>1329</v>
      </c>
    </row>
    <row r="306" spans="1:11" x14ac:dyDescent="0.3">
      <c r="A306" t="s">
        <v>1330</v>
      </c>
      <c r="B306" t="s">
        <v>1331</v>
      </c>
      <c r="C306" t="s">
        <v>27</v>
      </c>
      <c r="D306" t="s">
        <v>1332</v>
      </c>
      <c r="E306" t="s">
        <v>792</v>
      </c>
      <c r="F306" t="s">
        <v>41</v>
      </c>
      <c r="G306" t="s">
        <v>42</v>
      </c>
      <c r="H306">
        <v>0</v>
      </c>
      <c r="I306">
        <v>0</v>
      </c>
      <c r="J306">
        <v>0</v>
      </c>
      <c r="K306" t="s">
        <v>1333</v>
      </c>
    </row>
    <row r="307" spans="1:11" x14ac:dyDescent="0.3">
      <c r="A307" t="s">
        <v>1334</v>
      </c>
      <c r="B307" t="s">
        <v>1335</v>
      </c>
      <c r="C307" t="s">
        <v>27</v>
      </c>
      <c r="D307" t="s">
        <v>1336</v>
      </c>
      <c r="E307" t="s">
        <v>792</v>
      </c>
      <c r="F307" t="s">
        <v>41</v>
      </c>
      <c r="G307" t="s">
        <v>42</v>
      </c>
      <c r="H307">
        <v>0</v>
      </c>
      <c r="I307">
        <v>0</v>
      </c>
      <c r="J307">
        <v>0</v>
      </c>
      <c r="K307" t="s">
        <v>1337</v>
      </c>
    </row>
    <row r="308" spans="1:11" x14ac:dyDescent="0.3">
      <c r="A308" t="s">
        <v>1338</v>
      </c>
      <c r="B308" t="s">
        <v>1339</v>
      </c>
      <c r="C308" t="s">
        <v>27</v>
      </c>
      <c r="D308" t="s">
        <v>1340</v>
      </c>
      <c r="E308" t="s">
        <v>792</v>
      </c>
      <c r="F308" t="s">
        <v>41</v>
      </c>
      <c r="G308" t="s">
        <v>42</v>
      </c>
      <c r="H308">
        <v>0</v>
      </c>
      <c r="I308">
        <v>0</v>
      </c>
      <c r="J308">
        <v>0</v>
      </c>
      <c r="K308" t="s">
        <v>1341</v>
      </c>
    </row>
    <row r="309" spans="1:11" x14ac:dyDescent="0.3">
      <c r="A309" t="s">
        <v>1342</v>
      </c>
      <c r="C309" t="s">
        <v>27</v>
      </c>
      <c r="D309" t="s">
        <v>1343</v>
      </c>
      <c r="E309" t="s">
        <v>792</v>
      </c>
      <c r="F309" t="s">
        <v>41</v>
      </c>
      <c r="G309" t="s">
        <v>42</v>
      </c>
      <c r="H309">
        <v>0</v>
      </c>
      <c r="I309">
        <v>0</v>
      </c>
      <c r="J309">
        <v>0</v>
      </c>
      <c r="K309" t="s">
        <v>1344</v>
      </c>
    </row>
    <row r="310" spans="1:11" x14ac:dyDescent="0.3">
      <c r="A310" t="s">
        <v>1345</v>
      </c>
      <c r="B310" t="s">
        <v>1346</v>
      </c>
      <c r="C310" t="s">
        <v>27</v>
      </c>
      <c r="D310" t="s">
        <v>1347</v>
      </c>
      <c r="E310" t="s">
        <v>792</v>
      </c>
      <c r="F310" t="s">
        <v>41</v>
      </c>
      <c r="G310" t="s">
        <v>42</v>
      </c>
      <c r="H310">
        <v>0</v>
      </c>
      <c r="I310">
        <v>0</v>
      </c>
      <c r="J310">
        <v>0</v>
      </c>
      <c r="K310" t="s">
        <v>1348</v>
      </c>
    </row>
    <row r="311" spans="1:11" x14ac:dyDescent="0.3">
      <c r="A311" t="s">
        <v>1349</v>
      </c>
      <c r="B311" t="s">
        <v>1350</v>
      </c>
      <c r="C311" t="s">
        <v>13</v>
      </c>
      <c r="E311" t="s">
        <v>15</v>
      </c>
      <c r="F311" t="s">
        <v>16</v>
      </c>
      <c r="G311" t="s">
        <v>1351</v>
      </c>
      <c r="H311">
        <v>0</v>
      </c>
      <c r="I311">
        <v>0</v>
      </c>
      <c r="J311">
        <v>0</v>
      </c>
      <c r="K311" t="s">
        <v>1352</v>
      </c>
    </row>
    <row r="312" spans="1:11" x14ac:dyDescent="0.3">
      <c r="A312" t="s">
        <v>1353</v>
      </c>
      <c r="B312" t="s">
        <v>1354</v>
      </c>
      <c r="C312" t="s">
        <v>27</v>
      </c>
      <c r="D312" t="s">
        <v>1355</v>
      </c>
      <c r="E312" t="s">
        <v>792</v>
      </c>
      <c r="F312" t="s">
        <v>41</v>
      </c>
      <c r="G312" t="s">
        <v>42</v>
      </c>
      <c r="H312">
        <v>0</v>
      </c>
      <c r="I312">
        <v>0</v>
      </c>
      <c r="J312">
        <v>0</v>
      </c>
      <c r="K312" t="s">
        <v>1356</v>
      </c>
    </row>
    <row r="313" spans="1:11" x14ac:dyDescent="0.3">
      <c r="A313" t="s">
        <v>1357</v>
      </c>
      <c r="B313" t="s">
        <v>1358</v>
      </c>
      <c r="C313" t="s">
        <v>27</v>
      </c>
      <c r="D313" t="s">
        <v>1359</v>
      </c>
      <c r="E313" t="s">
        <v>792</v>
      </c>
      <c r="F313" t="s">
        <v>41</v>
      </c>
      <c r="G313" t="s">
        <v>42</v>
      </c>
      <c r="H313">
        <v>0</v>
      </c>
      <c r="I313">
        <v>0</v>
      </c>
      <c r="J313">
        <v>0</v>
      </c>
      <c r="K313" t="s">
        <v>1360</v>
      </c>
    </row>
    <row r="314" spans="1:11" x14ac:dyDescent="0.3">
      <c r="A314" t="s">
        <v>1361</v>
      </c>
      <c r="C314" t="s">
        <v>27</v>
      </c>
      <c r="D314" t="s">
        <v>1362</v>
      </c>
      <c r="E314" t="s">
        <v>792</v>
      </c>
      <c r="F314" t="s">
        <v>41</v>
      </c>
      <c r="G314" t="s">
        <v>42</v>
      </c>
      <c r="H314">
        <v>0</v>
      </c>
      <c r="I314">
        <v>0</v>
      </c>
      <c r="J314">
        <v>0</v>
      </c>
      <c r="K314" t="s">
        <v>1363</v>
      </c>
    </row>
    <row r="315" spans="1:11" x14ac:dyDescent="0.3">
      <c r="A315" t="s">
        <v>1364</v>
      </c>
      <c r="B315" t="s">
        <v>1365</v>
      </c>
      <c r="C315" t="s">
        <v>27</v>
      </c>
      <c r="D315" t="s">
        <v>1366</v>
      </c>
      <c r="E315" t="s">
        <v>792</v>
      </c>
      <c r="F315" t="s">
        <v>41</v>
      </c>
      <c r="G315" t="s">
        <v>42</v>
      </c>
      <c r="H315">
        <v>0</v>
      </c>
      <c r="I315">
        <v>0</v>
      </c>
      <c r="J315">
        <v>0</v>
      </c>
      <c r="K315" t="s">
        <v>1367</v>
      </c>
    </row>
    <row r="316" spans="1:11" x14ac:dyDescent="0.3">
      <c r="A316" t="s">
        <v>1368</v>
      </c>
      <c r="B316" t="s">
        <v>1369</v>
      </c>
      <c r="C316" t="s">
        <v>27</v>
      </c>
      <c r="D316" t="s">
        <v>1370</v>
      </c>
      <c r="E316" t="s">
        <v>792</v>
      </c>
      <c r="F316" t="s">
        <v>41</v>
      </c>
      <c r="G316" t="s">
        <v>42</v>
      </c>
      <c r="H316">
        <v>0</v>
      </c>
      <c r="I316">
        <v>0</v>
      </c>
      <c r="J316">
        <v>0</v>
      </c>
      <c r="K316" t="s">
        <v>1371</v>
      </c>
    </row>
    <row r="317" spans="1:11" x14ac:dyDescent="0.3">
      <c r="A317" t="s">
        <v>1372</v>
      </c>
      <c r="B317" t="s">
        <v>1373</v>
      </c>
      <c r="C317" t="s">
        <v>27</v>
      </c>
      <c r="D317" t="s">
        <v>1374</v>
      </c>
      <c r="E317" t="s">
        <v>792</v>
      </c>
      <c r="F317" t="s">
        <v>41</v>
      </c>
      <c r="G317" t="s">
        <v>42</v>
      </c>
      <c r="H317">
        <v>0</v>
      </c>
      <c r="I317">
        <v>0</v>
      </c>
      <c r="J317">
        <v>0</v>
      </c>
      <c r="K317" t="s">
        <v>1375</v>
      </c>
    </row>
    <row r="318" spans="1:11" x14ac:dyDescent="0.3">
      <c r="A318" t="s">
        <v>1376</v>
      </c>
      <c r="B318" t="s">
        <v>1377</v>
      </c>
      <c r="C318" t="s">
        <v>13</v>
      </c>
      <c r="D318" t="e">
        <f ca="1">전자(기) 개폐기.</f>
        <v>#NAME?</v>
      </c>
      <c r="E318" t="s">
        <v>77</v>
      </c>
      <c r="F318" t="s">
        <v>16</v>
      </c>
      <c r="G318" t="s">
        <v>179</v>
      </c>
      <c r="H318">
        <v>0</v>
      </c>
      <c r="I318">
        <v>0</v>
      </c>
      <c r="J318">
        <v>0</v>
      </c>
      <c r="K318" t="s">
        <v>1378</v>
      </c>
    </row>
    <row r="319" spans="1:11" x14ac:dyDescent="0.3">
      <c r="A319" t="s">
        <v>1379</v>
      </c>
      <c r="B319" t="s">
        <v>1380</v>
      </c>
      <c r="C319" t="s">
        <v>20</v>
      </c>
      <c r="D319" t="s">
        <v>1381</v>
      </c>
      <c r="E319" t="s">
        <v>59</v>
      </c>
      <c r="F319" t="s">
        <v>16</v>
      </c>
      <c r="G319" t="s">
        <v>1382</v>
      </c>
      <c r="H319">
        <v>0</v>
      </c>
      <c r="I319">
        <v>0</v>
      </c>
      <c r="J319">
        <v>0</v>
      </c>
      <c r="K319" t="s">
        <v>1383</v>
      </c>
    </row>
    <row r="320" spans="1:11" x14ac:dyDescent="0.3">
      <c r="A320" t="s">
        <v>1384</v>
      </c>
      <c r="B320" t="s">
        <v>1385</v>
      </c>
      <c r="C320" t="s">
        <v>27</v>
      </c>
      <c r="D320" t="s">
        <v>1386</v>
      </c>
      <c r="E320" t="s">
        <v>792</v>
      </c>
      <c r="F320" t="s">
        <v>41</v>
      </c>
      <c r="G320" t="s">
        <v>42</v>
      </c>
      <c r="H320">
        <v>0</v>
      </c>
      <c r="I320">
        <v>0</v>
      </c>
      <c r="J320">
        <v>0</v>
      </c>
      <c r="K320" t="s">
        <v>1387</v>
      </c>
    </row>
    <row r="321" spans="1:11" x14ac:dyDescent="0.3">
      <c r="A321" t="s">
        <v>1388</v>
      </c>
      <c r="B321" t="s">
        <v>1389</v>
      </c>
      <c r="C321" t="s">
        <v>13</v>
      </c>
      <c r="D321" t="s">
        <v>1390</v>
      </c>
      <c r="E321" t="s">
        <v>15</v>
      </c>
      <c r="F321" t="s">
        <v>16</v>
      </c>
      <c r="G321" t="s">
        <v>1391</v>
      </c>
      <c r="H321">
        <v>0</v>
      </c>
      <c r="I321">
        <v>0</v>
      </c>
      <c r="J321">
        <v>0</v>
      </c>
      <c r="K321" t="s">
        <v>1392</v>
      </c>
    </row>
    <row r="322" spans="1:11" x14ac:dyDescent="0.3">
      <c r="A322" t="s">
        <v>1393</v>
      </c>
      <c r="B322" t="s">
        <v>1394</v>
      </c>
      <c r="C322" t="s">
        <v>558</v>
      </c>
      <c r="D322" t="s">
        <v>1395</v>
      </c>
      <c r="E322" t="s">
        <v>1090</v>
      </c>
      <c r="F322" t="s">
        <v>16</v>
      </c>
      <c r="G322" t="s">
        <v>1396</v>
      </c>
      <c r="H322">
        <v>0</v>
      </c>
      <c r="I322">
        <v>0</v>
      </c>
      <c r="J322">
        <v>0</v>
      </c>
      <c r="K322" t="s">
        <v>1397</v>
      </c>
    </row>
    <row r="323" spans="1:11" x14ac:dyDescent="0.3">
      <c r="A323" t="s">
        <v>1398</v>
      </c>
      <c r="B323" t="s">
        <v>1399</v>
      </c>
      <c r="C323" t="s">
        <v>27</v>
      </c>
      <c r="D323" t="s">
        <v>1400</v>
      </c>
      <c r="E323" t="s">
        <v>792</v>
      </c>
      <c r="F323" t="s">
        <v>41</v>
      </c>
      <c r="G323" t="s">
        <v>42</v>
      </c>
      <c r="H323">
        <v>0</v>
      </c>
      <c r="I323">
        <v>0</v>
      </c>
      <c r="J323">
        <v>0</v>
      </c>
      <c r="K323" t="s">
        <v>1401</v>
      </c>
    </row>
    <row r="324" spans="1:11" x14ac:dyDescent="0.3">
      <c r="A324" t="s">
        <v>1402</v>
      </c>
      <c r="B324" t="s">
        <v>1403</v>
      </c>
      <c r="C324" t="s">
        <v>20</v>
      </c>
      <c r="D324" t="s">
        <v>1404</v>
      </c>
      <c r="E324" t="s">
        <v>59</v>
      </c>
      <c r="F324" t="s">
        <v>1405</v>
      </c>
      <c r="G324" t="s">
        <v>42</v>
      </c>
      <c r="H324">
        <v>0</v>
      </c>
      <c r="I324">
        <v>0</v>
      </c>
      <c r="J324">
        <v>0</v>
      </c>
      <c r="K324" t="s">
        <v>1406</v>
      </c>
    </row>
    <row r="325" spans="1:11" x14ac:dyDescent="0.3">
      <c r="A325" t="s">
        <v>1407</v>
      </c>
      <c r="C325" t="s">
        <v>27</v>
      </c>
      <c r="D325" t="s">
        <v>1408</v>
      </c>
      <c r="E325" t="s">
        <v>792</v>
      </c>
      <c r="F325" t="s">
        <v>41</v>
      </c>
      <c r="G325" t="s">
        <v>42</v>
      </c>
      <c r="H325">
        <v>0</v>
      </c>
      <c r="I325">
        <v>0</v>
      </c>
      <c r="J325">
        <v>0</v>
      </c>
      <c r="K325" t="s">
        <v>1409</v>
      </c>
    </row>
    <row r="326" spans="1:11" x14ac:dyDescent="0.3">
      <c r="A326" t="s">
        <v>1410</v>
      </c>
      <c r="B326" t="s">
        <v>1411</v>
      </c>
      <c r="C326" t="s">
        <v>20</v>
      </c>
      <c r="D326" t="s">
        <v>1412</v>
      </c>
      <c r="E326" t="s">
        <v>59</v>
      </c>
      <c r="F326" t="s">
        <v>1413</v>
      </c>
      <c r="G326" t="s">
        <v>1414</v>
      </c>
      <c r="H326">
        <v>0</v>
      </c>
      <c r="I326">
        <v>0</v>
      </c>
      <c r="J326">
        <v>0</v>
      </c>
      <c r="K326" t="s">
        <v>1415</v>
      </c>
    </row>
    <row r="327" spans="1:11" x14ac:dyDescent="0.3">
      <c r="A327" t="s">
        <v>1416</v>
      </c>
      <c r="B327" t="s">
        <v>1417</v>
      </c>
      <c r="C327" t="s">
        <v>558</v>
      </c>
      <c r="D327" t="s">
        <v>1418</v>
      </c>
      <c r="E327" t="s">
        <v>1122</v>
      </c>
      <c r="F327" t="s">
        <v>1419</v>
      </c>
      <c r="G327" t="s">
        <v>42</v>
      </c>
      <c r="H327">
        <v>0</v>
      </c>
      <c r="I327">
        <v>0</v>
      </c>
      <c r="J327">
        <v>0</v>
      </c>
      <c r="K327" t="s">
        <v>1420</v>
      </c>
    </row>
    <row r="328" spans="1:11" x14ac:dyDescent="0.3">
      <c r="A328" t="s">
        <v>1421</v>
      </c>
      <c r="B328" t="s">
        <v>1422</v>
      </c>
      <c r="C328" t="s">
        <v>27</v>
      </c>
      <c r="H328">
        <v>0</v>
      </c>
      <c r="I328">
        <v>0</v>
      </c>
      <c r="J328">
        <v>0</v>
      </c>
      <c r="K328" t="s">
        <v>1423</v>
      </c>
    </row>
    <row r="329" spans="1:11" x14ac:dyDescent="0.3">
      <c r="A329" t="s">
        <v>1424</v>
      </c>
      <c r="B329" t="s">
        <v>1425</v>
      </c>
      <c r="C329" t="s">
        <v>27</v>
      </c>
      <c r="D329" t="s">
        <v>1426</v>
      </c>
      <c r="E329" t="s">
        <v>792</v>
      </c>
      <c r="F329" t="s">
        <v>41</v>
      </c>
      <c r="G329" t="s">
        <v>42</v>
      </c>
      <c r="H329">
        <v>0</v>
      </c>
      <c r="I329">
        <v>0</v>
      </c>
      <c r="J329">
        <v>0</v>
      </c>
      <c r="K329" t="s">
        <v>1427</v>
      </c>
    </row>
    <row r="330" spans="1:11" x14ac:dyDescent="0.3">
      <c r="A330" t="s">
        <v>1428</v>
      </c>
      <c r="B330" t="s">
        <v>1429</v>
      </c>
      <c r="C330" t="s">
        <v>20</v>
      </c>
      <c r="D330" t="s">
        <v>1430</v>
      </c>
      <c r="E330" t="s">
        <v>59</v>
      </c>
      <c r="F330" t="s">
        <v>160</v>
      </c>
      <c r="G330" t="s">
        <v>42</v>
      </c>
      <c r="H330">
        <v>0</v>
      </c>
      <c r="I330">
        <v>0</v>
      </c>
      <c r="J330">
        <v>0</v>
      </c>
      <c r="K330" t="s">
        <v>1431</v>
      </c>
    </row>
    <row r="331" spans="1:11" x14ac:dyDescent="0.3">
      <c r="A331" t="s">
        <v>1432</v>
      </c>
      <c r="B331" t="s">
        <v>1433</v>
      </c>
      <c r="C331" t="s">
        <v>20</v>
      </c>
      <c r="D331" t="s">
        <v>1430</v>
      </c>
      <c r="E331" t="s">
        <v>59</v>
      </c>
      <c r="F331" t="s">
        <v>16</v>
      </c>
      <c r="G331" t="s">
        <v>1434</v>
      </c>
      <c r="H331">
        <v>0</v>
      </c>
      <c r="I331">
        <v>0</v>
      </c>
      <c r="J331">
        <v>0</v>
      </c>
      <c r="K331" t="s">
        <v>1435</v>
      </c>
    </row>
    <row r="332" spans="1:11" x14ac:dyDescent="0.3">
      <c r="A332" t="s">
        <v>1436</v>
      </c>
      <c r="B332" t="s">
        <v>1437</v>
      </c>
      <c r="C332" t="s">
        <v>20</v>
      </c>
      <c r="D332" t="s">
        <v>1438</v>
      </c>
      <c r="E332" t="s">
        <v>59</v>
      </c>
      <c r="F332" t="s">
        <v>16</v>
      </c>
      <c r="G332" t="s">
        <v>1439</v>
      </c>
      <c r="H332">
        <v>0</v>
      </c>
      <c r="I332">
        <v>0</v>
      </c>
      <c r="J332">
        <v>0</v>
      </c>
      <c r="K332" t="s">
        <v>1440</v>
      </c>
    </row>
    <row r="333" spans="1:11" x14ac:dyDescent="0.3">
      <c r="A333" t="s">
        <v>1441</v>
      </c>
      <c r="B333" t="s">
        <v>1442</v>
      </c>
      <c r="C333" t="s">
        <v>558</v>
      </c>
      <c r="D333" t="s">
        <v>1443</v>
      </c>
      <c r="E333" t="s">
        <v>560</v>
      </c>
      <c r="F333" t="s">
        <v>804</v>
      </c>
      <c r="G333" t="s">
        <v>42</v>
      </c>
      <c r="H333">
        <v>0</v>
      </c>
      <c r="I333">
        <v>0</v>
      </c>
      <c r="J333">
        <v>0</v>
      </c>
      <c r="K333" t="s">
        <v>1444</v>
      </c>
    </row>
    <row r="334" spans="1:11" x14ac:dyDescent="0.3">
      <c r="A334" t="s">
        <v>1445</v>
      </c>
      <c r="B334" t="s">
        <v>1446</v>
      </c>
      <c r="C334" t="s">
        <v>27</v>
      </c>
      <c r="D334" t="s">
        <v>1447</v>
      </c>
      <c r="E334" t="s">
        <v>792</v>
      </c>
      <c r="F334" t="s">
        <v>41</v>
      </c>
      <c r="G334" t="s">
        <v>42</v>
      </c>
      <c r="H334">
        <v>0</v>
      </c>
      <c r="I334">
        <v>0</v>
      </c>
      <c r="J334">
        <v>0</v>
      </c>
      <c r="K334" t="s">
        <v>1448</v>
      </c>
    </row>
    <row r="335" spans="1:11" x14ac:dyDescent="0.3">
      <c r="A335" t="s">
        <v>1449</v>
      </c>
      <c r="B335" t="s">
        <v>1450</v>
      </c>
      <c r="C335" t="s">
        <v>20</v>
      </c>
      <c r="D335" t="s">
        <v>1451</v>
      </c>
      <c r="E335" t="s">
        <v>59</v>
      </c>
      <c r="F335" t="s">
        <v>1452</v>
      </c>
      <c r="G335" t="s">
        <v>42</v>
      </c>
      <c r="H335">
        <v>0</v>
      </c>
      <c r="I335">
        <v>0</v>
      </c>
      <c r="J335">
        <v>0</v>
      </c>
      <c r="K335" t="s">
        <v>1453</v>
      </c>
    </row>
    <row r="336" spans="1:11" x14ac:dyDescent="0.3">
      <c r="A336" t="s">
        <v>1454</v>
      </c>
      <c r="B336" t="s">
        <v>1455</v>
      </c>
      <c r="C336" t="s">
        <v>20</v>
      </c>
      <c r="D336" t="s">
        <v>1456</v>
      </c>
      <c r="E336" t="s">
        <v>59</v>
      </c>
      <c r="F336" t="s">
        <v>16</v>
      </c>
      <c r="G336" t="s">
        <v>1457</v>
      </c>
      <c r="H336">
        <v>0</v>
      </c>
      <c r="I336">
        <v>0</v>
      </c>
      <c r="J336">
        <v>0</v>
      </c>
      <c r="K336" t="s">
        <v>1458</v>
      </c>
    </row>
    <row r="337" spans="1:11" x14ac:dyDescent="0.3">
      <c r="A337" t="s">
        <v>1459</v>
      </c>
      <c r="B337" t="s">
        <v>1460</v>
      </c>
      <c r="C337" t="s">
        <v>558</v>
      </c>
      <c r="D337" t="s">
        <v>1461</v>
      </c>
      <c r="E337" t="s">
        <v>1462</v>
      </c>
      <c r="F337" t="s">
        <v>16</v>
      </c>
      <c r="G337" t="s">
        <v>1463</v>
      </c>
      <c r="H337">
        <v>0</v>
      </c>
      <c r="I337">
        <v>0</v>
      </c>
      <c r="J337">
        <v>0</v>
      </c>
      <c r="K337" t="s">
        <v>1464</v>
      </c>
    </row>
    <row r="338" spans="1:11" x14ac:dyDescent="0.3">
      <c r="A338" t="s">
        <v>1465</v>
      </c>
      <c r="C338" t="s">
        <v>27</v>
      </c>
      <c r="D338" t="s">
        <v>1466</v>
      </c>
      <c r="E338" t="s">
        <v>792</v>
      </c>
      <c r="F338" t="s">
        <v>1467</v>
      </c>
      <c r="G338" t="s">
        <v>42</v>
      </c>
      <c r="H338">
        <v>0</v>
      </c>
      <c r="I338">
        <v>0</v>
      </c>
      <c r="J338">
        <v>0</v>
      </c>
      <c r="K338" t="s">
        <v>1468</v>
      </c>
    </row>
    <row r="339" spans="1:11" x14ac:dyDescent="0.3">
      <c r="A339" t="s">
        <v>1469</v>
      </c>
      <c r="B339" t="s">
        <v>1470</v>
      </c>
      <c r="C339" t="s">
        <v>558</v>
      </c>
      <c r="D339" t="s">
        <v>1471</v>
      </c>
      <c r="E339" t="s">
        <v>1472</v>
      </c>
      <c r="F339" t="s">
        <v>16</v>
      </c>
      <c r="G339" t="s">
        <v>42</v>
      </c>
      <c r="H339">
        <v>0</v>
      </c>
      <c r="I339">
        <v>0</v>
      </c>
      <c r="J339">
        <v>0</v>
      </c>
      <c r="K339" t="s">
        <v>1473</v>
      </c>
    </row>
    <row r="340" spans="1:11" x14ac:dyDescent="0.3">
      <c r="A340" t="s">
        <v>1474</v>
      </c>
      <c r="B340" t="s">
        <v>1475</v>
      </c>
      <c r="C340" t="s">
        <v>558</v>
      </c>
      <c r="D340" t="s">
        <v>1476</v>
      </c>
      <c r="E340" t="s">
        <v>1090</v>
      </c>
      <c r="F340" t="s">
        <v>16</v>
      </c>
      <c r="G340" t="s">
        <v>1477</v>
      </c>
      <c r="H340">
        <v>0</v>
      </c>
      <c r="I340">
        <v>0</v>
      </c>
      <c r="J340">
        <v>0</v>
      </c>
      <c r="K340" t="s">
        <v>1478</v>
      </c>
    </row>
    <row r="341" spans="1:11" x14ac:dyDescent="0.3">
      <c r="A341" t="s">
        <v>1479</v>
      </c>
      <c r="C341" t="s">
        <v>558</v>
      </c>
      <c r="D341" t="s">
        <v>1480</v>
      </c>
      <c r="E341" t="s">
        <v>1472</v>
      </c>
      <c r="F341" t="s">
        <v>16</v>
      </c>
      <c r="G341" t="s">
        <v>1481</v>
      </c>
      <c r="H341">
        <v>0</v>
      </c>
      <c r="I341">
        <v>0</v>
      </c>
      <c r="J341">
        <v>0</v>
      </c>
      <c r="K341" t="s">
        <v>1482</v>
      </c>
    </row>
    <row r="342" spans="1:11" x14ac:dyDescent="0.3">
      <c r="A342" t="s">
        <v>1483</v>
      </c>
      <c r="C342" t="s">
        <v>558</v>
      </c>
      <c r="D342" t="s">
        <v>1484</v>
      </c>
      <c r="E342" t="s">
        <v>1472</v>
      </c>
      <c r="F342" t="s">
        <v>16</v>
      </c>
      <c r="G342" t="s">
        <v>42</v>
      </c>
      <c r="H342">
        <v>0</v>
      </c>
      <c r="I342">
        <v>0</v>
      </c>
      <c r="J342">
        <v>0</v>
      </c>
      <c r="K342" t="s">
        <v>1485</v>
      </c>
    </row>
    <row r="343" spans="1:11" x14ac:dyDescent="0.3">
      <c r="A343" t="s">
        <v>1486</v>
      </c>
      <c r="C343" t="s">
        <v>558</v>
      </c>
      <c r="D343" t="s">
        <v>1487</v>
      </c>
      <c r="E343" t="s">
        <v>1472</v>
      </c>
      <c r="F343" t="s">
        <v>16</v>
      </c>
      <c r="G343" t="s">
        <v>1488</v>
      </c>
      <c r="H343">
        <v>0</v>
      </c>
      <c r="I343">
        <v>0</v>
      </c>
      <c r="J343">
        <v>0</v>
      </c>
      <c r="K343" t="s">
        <v>1489</v>
      </c>
    </row>
    <row r="344" spans="1:11" x14ac:dyDescent="0.3">
      <c r="A344" t="s">
        <v>1490</v>
      </c>
      <c r="B344" t="s">
        <v>1491</v>
      </c>
      <c r="C344" t="s">
        <v>20</v>
      </c>
      <c r="D344" t="s">
        <v>1492</v>
      </c>
      <c r="E344" t="s">
        <v>22</v>
      </c>
      <c r="F344" t="s">
        <v>170</v>
      </c>
      <c r="G344" t="s">
        <v>42</v>
      </c>
      <c r="H344">
        <v>0</v>
      </c>
      <c r="I344">
        <v>0</v>
      </c>
      <c r="J344">
        <v>0</v>
      </c>
      <c r="K344" t="s">
        <v>1493</v>
      </c>
    </row>
    <row r="345" spans="1:11" x14ac:dyDescent="0.3">
      <c r="A345" t="s">
        <v>1494</v>
      </c>
      <c r="C345" t="s">
        <v>558</v>
      </c>
      <c r="D345" t="s">
        <v>1495</v>
      </c>
      <c r="E345" t="s">
        <v>1472</v>
      </c>
      <c r="F345" t="s">
        <v>16</v>
      </c>
      <c r="G345" t="s">
        <v>1496</v>
      </c>
      <c r="H345">
        <v>0</v>
      </c>
      <c r="I345">
        <v>0</v>
      </c>
      <c r="J345">
        <v>0</v>
      </c>
      <c r="K345" t="s">
        <v>1497</v>
      </c>
    </row>
    <row r="346" spans="1:11" x14ac:dyDescent="0.3">
      <c r="A346" t="s">
        <v>1498</v>
      </c>
      <c r="B346" t="s">
        <v>1499</v>
      </c>
      <c r="C346" t="s">
        <v>27</v>
      </c>
      <c r="D346" t="s">
        <v>1500</v>
      </c>
      <c r="E346" t="s">
        <v>792</v>
      </c>
      <c r="F346" t="s">
        <v>16</v>
      </c>
      <c r="G346" t="s">
        <v>1501</v>
      </c>
      <c r="H346">
        <v>0</v>
      </c>
      <c r="I346">
        <v>0</v>
      </c>
      <c r="J346">
        <v>0</v>
      </c>
      <c r="K346" t="s">
        <v>1502</v>
      </c>
    </row>
    <row r="347" spans="1:11" x14ac:dyDescent="0.3">
      <c r="A347" t="s">
        <v>1503</v>
      </c>
      <c r="B347" t="s">
        <v>1504</v>
      </c>
      <c r="C347" t="s">
        <v>558</v>
      </c>
      <c r="D347" t="s">
        <v>1505</v>
      </c>
      <c r="E347" t="s">
        <v>1472</v>
      </c>
      <c r="F347" t="s">
        <v>1506</v>
      </c>
      <c r="G347" t="s">
        <v>42</v>
      </c>
      <c r="H347">
        <v>0</v>
      </c>
      <c r="I347">
        <v>0</v>
      </c>
      <c r="J347">
        <v>0</v>
      </c>
      <c r="K347" t="s">
        <v>1507</v>
      </c>
    </row>
    <row r="348" spans="1:11" x14ac:dyDescent="0.3">
      <c r="A348" t="s">
        <v>1508</v>
      </c>
      <c r="B348" t="s">
        <v>1509</v>
      </c>
      <c r="C348" t="s">
        <v>27</v>
      </c>
      <c r="D348" t="s">
        <v>1510</v>
      </c>
      <c r="E348" t="s">
        <v>792</v>
      </c>
      <c r="F348" t="s">
        <v>41</v>
      </c>
      <c r="G348" t="s">
        <v>42</v>
      </c>
      <c r="H348">
        <v>0</v>
      </c>
      <c r="I348">
        <v>0</v>
      </c>
      <c r="J348">
        <v>0</v>
      </c>
      <c r="K348" t="s">
        <v>1511</v>
      </c>
    </row>
    <row r="349" spans="1:11" x14ac:dyDescent="0.3">
      <c r="A349" t="s">
        <v>1512</v>
      </c>
      <c r="C349" t="s">
        <v>27</v>
      </c>
      <c r="D349" t="s">
        <v>1513</v>
      </c>
      <c r="E349" t="s">
        <v>792</v>
      </c>
      <c r="F349" t="s">
        <v>16</v>
      </c>
      <c r="G349" t="s">
        <v>900</v>
      </c>
      <c r="H349">
        <v>0</v>
      </c>
      <c r="I349">
        <v>0</v>
      </c>
      <c r="J349">
        <v>0</v>
      </c>
      <c r="K349" t="s">
        <v>1514</v>
      </c>
    </row>
    <row r="350" spans="1:11" x14ac:dyDescent="0.3">
      <c r="A350" t="s">
        <v>1515</v>
      </c>
      <c r="B350" t="s">
        <v>1516</v>
      </c>
      <c r="C350" t="s">
        <v>20</v>
      </c>
      <c r="D350" t="s">
        <v>1517</v>
      </c>
      <c r="E350" t="s">
        <v>59</v>
      </c>
      <c r="F350" t="s">
        <v>1518</v>
      </c>
      <c r="G350" t="s">
        <v>42</v>
      </c>
      <c r="H350">
        <v>0</v>
      </c>
      <c r="I350">
        <v>0</v>
      </c>
      <c r="J350">
        <v>0</v>
      </c>
      <c r="K350" t="s">
        <v>1519</v>
      </c>
    </row>
    <row r="351" spans="1:11" x14ac:dyDescent="0.3">
      <c r="A351" t="s">
        <v>1520</v>
      </c>
      <c r="B351" t="s">
        <v>1521</v>
      </c>
      <c r="C351" t="s">
        <v>20</v>
      </c>
      <c r="D351" t="s">
        <v>1522</v>
      </c>
      <c r="E351" t="s">
        <v>59</v>
      </c>
      <c r="F351" t="s">
        <v>1413</v>
      </c>
      <c r="G351" t="s">
        <v>42</v>
      </c>
      <c r="H351">
        <v>0</v>
      </c>
      <c r="I351">
        <v>0</v>
      </c>
      <c r="J351">
        <v>0</v>
      </c>
      <c r="K351" t="s">
        <v>1523</v>
      </c>
    </row>
    <row r="352" spans="1:11" x14ac:dyDescent="0.3">
      <c r="A352" t="s">
        <v>1524</v>
      </c>
      <c r="B352" t="s">
        <v>1525</v>
      </c>
      <c r="C352" t="s">
        <v>20</v>
      </c>
      <c r="D352" t="s">
        <v>1526</v>
      </c>
      <c r="E352" t="s">
        <v>59</v>
      </c>
      <c r="F352" t="s">
        <v>1527</v>
      </c>
      <c r="G352" t="s">
        <v>42</v>
      </c>
      <c r="H352">
        <v>0</v>
      </c>
      <c r="I352">
        <v>0</v>
      </c>
      <c r="J352">
        <v>0</v>
      </c>
      <c r="K352" t="s">
        <v>1528</v>
      </c>
    </row>
    <row r="353" spans="1:11" x14ac:dyDescent="0.3">
      <c r="A353" t="s">
        <v>1529</v>
      </c>
      <c r="C353" t="s">
        <v>147</v>
      </c>
      <c r="D353" t="s">
        <v>1530</v>
      </c>
      <c r="E353" t="s">
        <v>149</v>
      </c>
      <c r="F353" t="s">
        <v>1531</v>
      </c>
      <c r="G353" t="s">
        <v>42</v>
      </c>
      <c r="H353">
        <v>0</v>
      </c>
      <c r="I353">
        <v>0</v>
      </c>
      <c r="J353">
        <v>0</v>
      </c>
      <c r="K353" t="s">
        <v>1532</v>
      </c>
    </row>
    <row r="354" spans="1:11" x14ac:dyDescent="0.3">
      <c r="A354" t="s">
        <v>1533</v>
      </c>
      <c r="B354" t="s">
        <v>1534</v>
      </c>
      <c r="C354" t="s">
        <v>20</v>
      </c>
      <c r="D354" t="s">
        <v>1535</v>
      </c>
      <c r="E354" t="s">
        <v>22</v>
      </c>
      <c r="F354" t="s">
        <v>1536</v>
      </c>
      <c r="G354" t="s">
        <v>42</v>
      </c>
      <c r="H354">
        <v>0</v>
      </c>
      <c r="I354">
        <v>0</v>
      </c>
      <c r="J354">
        <v>0</v>
      </c>
      <c r="K354" t="s">
        <v>1537</v>
      </c>
    </row>
    <row r="355" spans="1:11" x14ac:dyDescent="0.3">
      <c r="A355" t="s">
        <v>1538</v>
      </c>
      <c r="C355" t="s">
        <v>27</v>
      </c>
      <c r="D355" t="s">
        <v>1539</v>
      </c>
      <c r="E355" t="s">
        <v>792</v>
      </c>
      <c r="F355" t="s">
        <v>16</v>
      </c>
      <c r="G355" t="s">
        <v>1540</v>
      </c>
      <c r="H355">
        <v>0</v>
      </c>
      <c r="I355">
        <v>0</v>
      </c>
      <c r="J355">
        <v>0</v>
      </c>
      <c r="K355" t="s">
        <v>1541</v>
      </c>
    </row>
    <row r="356" spans="1:11" x14ac:dyDescent="0.3">
      <c r="A356" t="s">
        <v>1542</v>
      </c>
      <c r="C356" t="s">
        <v>27</v>
      </c>
      <c r="D356" t="s">
        <v>1543</v>
      </c>
      <c r="E356" t="s">
        <v>792</v>
      </c>
      <c r="F356" t="s">
        <v>16</v>
      </c>
      <c r="G356" t="s">
        <v>1540</v>
      </c>
      <c r="H356">
        <v>0</v>
      </c>
      <c r="I356">
        <v>0</v>
      </c>
      <c r="J356">
        <v>0</v>
      </c>
      <c r="K356" t="s">
        <v>1544</v>
      </c>
    </row>
    <row r="357" spans="1:11" x14ac:dyDescent="0.3">
      <c r="A357" t="s">
        <v>1545</v>
      </c>
      <c r="B357" t="s">
        <v>1546</v>
      </c>
      <c r="C357" t="s">
        <v>147</v>
      </c>
      <c r="D357" t="s">
        <v>1547</v>
      </c>
      <c r="E357" t="s">
        <v>149</v>
      </c>
      <c r="F357" t="s">
        <v>1548</v>
      </c>
      <c r="G357" t="s">
        <v>42</v>
      </c>
      <c r="H357">
        <v>0</v>
      </c>
      <c r="I357">
        <v>0</v>
      </c>
      <c r="J357">
        <v>0</v>
      </c>
      <c r="K357" t="s">
        <v>1549</v>
      </c>
    </row>
    <row r="358" spans="1:11" x14ac:dyDescent="0.3">
      <c r="A358" t="s">
        <v>1550</v>
      </c>
      <c r="B358" t="s">
        <v>1551</v>
      </c>
      <c r="C358" t="s">
        <v>147</v>
      </c>
      <c r="D358" t="s">
        <v>1552</v>
      </c>
      <c r="E358" t="s">
        <v>183</v>
      </c>
      <c r="F358" t="s">
        <v>71</v>
      </c>
      <c r="G358" t="s">
        <v>42</v>
      </c>
      <c r="H358">
        <v>0</v>
      </c>
      <c r="I358">
        <v>0</v>
      </c>
      <c r="J358">
        <v>0</v>
      </c>
      <c r="K358" t="s">
        <v>1553</v>
      </c>
    </row>
    <row r="359" spans="1:11" x14ac:dyDescent="0.3">
      <c r="A359" t="s">
        <v>1554</v>
      </c>
      <c r="B359" t="s">
        <v>1555</v>
      </c>
      <c r="C359" t="s">
        <v>147</v>
      </c>
      <c r="D359" t="s">
        <v>1556</v>
      </c>
      <c r="E359" t="s">
        <v>183</v>
      </c>
      <c r="F359" t="s">
        <v>170</v>
      </c>
      <c r="G359" t="s">
        <v>42</v>
      </c>
      <c r="H359">
        <v>0</v>
      </c>
      <c r="I359">
        <v>0</v>
      </c>
      <c r="J359">
        <v>0</v>
      </c>
      <c r="K359" t="s">
        <v>1557</v>
      </c>
    </row>
    <row r="360" spans="1:11" x14ac:dyDescent="0.3">
      <c r="A360" t="s">
        <v>1558</v>
      </c>
      <c r="B360" t="s">
        <v>1559</v>
      </c>
      <c r="C360" t="s">
        <v>147</v>
      </c>
      <c r="D360" t="s">
        <v>1560</v>
      </c>
      <c r="E360" t="s">
        <v>149</v>
      </c>
      <c r="F360" t="s">
        <v>407</v>
      </c>
      <c r="G360" t="s">
        <v>42</v>
      </c>
      <c r="H360">
        <v>0</v>
      </c>
      <c r="I360">
        <v>0</v>
      </c>
      <c r="J360">
        <v>0</v>
      </c>
      <c r="K360" t="s">
        <v>1561</v>
      </c>
    </row>
    <row r="361" spans="1:11" x14ac:dyDescent="0.3">
      <c r="A361" t="s">
        <v>1562</v>
      </c>
      <c r="B361" t="s">
        <v>1563</v>
      </c>
      <c r="C361" t="s">
        <v>147</v>
      </c>
      <c r="D361" t="s">
        <v>1524</v>
      </c>
      <c r="E361" t="s">
        <v>183</v>
      </c>
      <c r="F361" t="s">
        <v>1564</v>
      </c>
      <c r="G361" t="s">
        <v>42</v>
      </c>
      <c r="H361">
        <v>0</v>
      </c>
      <c r="I361">
        <v>0</v>
      </c>
      <c r="J361">
        <v>0</v>
      </c>
      <c r="K361" t="s">
        <v>1565</v>
      </c>
    </row>
    <row r="362" spans="1:11" x14ac:dyDescent="0.3">
      <c r="A362" t="s">
        <v>1566</v>
      </c>
      <c r="B362" t="s">
        <v>1567</v>
      </c>
      <c r="C362" t="s">
        <v>27</v>
      </c>
      <c r="D362" t="s">
        <v>1568</v>
      </c>
      <c r="E362" t="s">
        <v>29</v>
      </c>
      <c r="F362" t="s">
        <v>16</v>
      </c>
      <c r="G362" t="s">
        <v>30</v>
      </c>
      <c r="H362">
        <v>0</v>
      </c>
      <c r="I362">
        <v>0</v>
      </c>
      <c r="J362">
        <v>0</v>
      </c>
      <c r="K362" t="s">
        <v>1569</v>
      </c>
    </row>
    <row r="363" spans="1:11" x14ac:dyDescent="0.3">
      <c r="A363" t="s">
        <v>1570</v>
      </c>
      <c r="B363" t="s">
        <v>1571</v>
      </c>
      <c r="C363" t="s">
        <v>558</v>
      </c>
      <c r="D363" t="s">
        <v>1572</v>
      </c>
      <c r="E363" t="s">
        <v>1472</v>
      </c>
      <c r="F363" t="s">
        <v>1573</v>
      </c>
      <c r="G363" t="s">
        <v>859</v>
      </c>
      <c r="H363">
        <v>0</v>
      </c>
      <c r="I363">
        <v>0</v>
      </c>
      <c r="J363">
        <v>0</v>
      </c>
      <c r="K363" t="s">
        <v>1574</v>
      </c>
    </row>
    <row r="364" spans="1:11" x14ac:dyDescent="0.3">
      <c r="A364" t="s">
        <v>1575</v>
      </c>
      <c r="B364" t="s">
        <v>1576</v>
      </c>
      <c r="C364" t="s">
        <v>147</v>
      </c>
      <c r="D364" t="s">
        <v>1577</v>
      </c>
      <c r="E364" t="s">
        <v>183</v>
      </c>
      <c r="F364" t="s">
        <v>845</v>
      </c>
      <c r="G364" t="s">
        <v>42</v>
      </c>
      <c r="H364">
        <v>0</v>
      </c>
      <c r="I364">
        <v>0</v>
      </c>
      <c r="J364">
        <v>0</v>
      </c>
      <c r="K364" t="s">
        <v>1578</v>
      </c>
    </row>
    <row r="365" spans="1:11" x14ac:dyDescent="0.3">
      <c r="A365" t="s">
        <v>1579</v>
      </c>
      <c r="B365" t="s">
        <v>1580</v>
      </c>
      <c r="C365" t="s">
        <v>27</v>
      </c>
      <c r="D365" t="s">
        <v>1581</v>
      </c>
      <c r="E365" t="s">
        <v>792</v>
      </c>
      <c r="F365" t="s">
        <v>41</v>
      </c>
      <c r="G365" t="s">
        <v>42</v>
      </c>
      <c r="H365">
        <v>0</v>
      </c>
      <c r="I365">
        <v>0</v>
      </c>
      <c r="J365">
        <v>0</v>
      </c>
      <c r="K365" t="s">
        <v>1582</v>
      </c>
    </row>
    <row r="366" spans="1:11" x14ac:dyDescent="0.3">
      <c r="A366" t="s">
        <v>1583</v>
      </c>
      <c r="B366" t="s">
        <v>1584</v>
      </c>
      <c r="C366" t="s">
        <v>558</v>
      </c>
      <c r="D366" t="s">
        <v>1585</v>
      </c>
      <c r="E366" t="s">
        <v>1472</v>
      </c>
      <c r="F366" t="s">
        <v>845</v>
      </c>
      <c r="G366" t="s">
        <v>42</v>
      </c>
      <c r="H366">
        <v>0</v>
      </c>
      <c r="I366">
        <v>0</v>
      </c>
      <c r="J366">
        <v>0</v>
      </c>
      <c r="K366" t="s">
        <v>1586</v>
      </c>
    </row>
    <row r="367" spans="1:11" x14ac:dyDescent="0.3">
      <c r="A367" t="s">
        <v>1587</v>
      </c>
      <c r="B367" t="s">
        <v>1588</v>
      </c>
      <c r="C367" t="s">
        <v>558</v>
      </c>
      <c r="D367" t="s">
        <v>1589</v>
      </c>
      <c r="E367" t="s">
        <v>1472</v>
      </c>
      <c r="F367" t="s">
        <v>1590</v>
      </c>
      <c r="G367" t="s">
        <v>42</v>
      </c>
      <c r="H367">
        <v>0</v>
      </c>
      <c r="I367">
        <v>0</v>
      </c>
      <c r="J367">
        <v>0</v>
      </c>
      <c r="K367" t="s">
        <v>1591</v>
      </c>
    </row>
    <row r="368" spans="1:11" x14ac:dyDescent="0.3">
      <c r="A368" t="s">
        <v>1592</v>
      </c>
      <c r="B368" t="s">
        <v>1593</v>
      </c>
      <c r="C368" t="s">
        <v>558</v>
      </c>
      <c r="D368" t="s">
        <v>1594</v>
      </c>
      <c r="E368" t="s">
        <v>1472</v>
      </c>
      <c r="F368" t="s">
        <v>1595</v>
      </c>
      <c r="G368" t="s">
        <v>42</v>
      </c>
      <c r="H368">
        <v>0</v>
      </c>
      <c r="I368">
        <v>0</v>
      </c>
      <c r="J368">
        <v>0</v>
      </c>
      <c r="K368" t="s">
        <v>1596</v>
      </c>
    </row>
    <row r="369" spans="1:11" x14ac:dyDescent="0.3">
      <c r="A369" t="s">
        <v>1597</v>
      </c>
      <c r="B369" t="s">
        <v>1598</v>
      </c>
      <c r="C369" t="s">
        <v>558</v>
      </c>
      <c r="D369" t="s">
        <v>1599</v>
      </c>
      <c r="E369" t="s">
        <v>1472</v>
      </c>
      <c r="F369" t="s">
        <v>1135</v>
      </c>
      <c r="G369" t="s">
        <v>1600</v>
      </c>
      <c r="H369">
        <v>0</v>
      </c>
      <c r="I369">
        <v>0</v>
      </c>
      <c r="J369">
        <v>0</v>
      </c>
      <c r="K369" t="s">
        <v>1601</v>
      </c>
    </row>
    <row r="370" spans="1:11" x14ac:dyDescent="0.3">
      <c r="A370" t="s">
        <v>1602</v>
      </c>
      <c r="C370" t="s">
        <v>27</v>
      </c>
      <c r="H370">
        <v>0</v>
      </c>
      <c r="I370">
        <v>0</v>
      </c>
      <c r="J370">
        <v>0</v>
      </c>
      <c r="K370" t="s">
        <v>1603</v>
      </c>
    </row>
    <row r="371" spans="1:11" x14ac:dyDescent="0.3">
      <c r="A371" t="s">
        <v>1604</v>
      </c>
      <c r="B371" t="s">
        <v>1605</v>
      </c>
      <c r="C371" t="s">
        <v>558</v>
      </c>
      <c r="D371" t="s">
        <v>1606</v>
      </c>
      <c r="E371" t="s">
        <v>1472</v>
      </c>
      <c r="F371" t="s">
        <v>1247</v>
      </c>
      <c r="G371" t="s">
        <v>42</v>
      </c>
      <c r="H371">
        <v>0</v>
      </c>
      <c r="I371">
        <v>0</v>
      </c>
      <c r="J371">
        <v>0</v>
      </c>
      <c r="K371" t="s">
        <v>1607</v>
      </c>
    </row>
    <row r="372" spans="1:11" x14ac:dyDescent="0.3">
      <c r="A372" t="s">
        <v>1608</v>
      </c>
      <c r="B372" t="s">
        <v>1609</v>
      </c>
      <c r="C372" t="s">
        <v>20</v>
      </c>
      <c r="D372" t="s">
        <v>1610</v>
      </c>
      <c r="E372" t="s">
        <v>22</v>
      </c>
      <c r="F372" t="s">
        <v>1611</v>
      </c>
      <c r="G372" t="s">
        <v>1612</v>
      </c>
      <c r="H372">
        <v>0</v>
      </c>
      <c r="I372">
        <v>0</v>
      </c>
      <c r="J372">
        <v>0</v>
      </c>
      <c r="K372" t="s">
        <v>1613</v>
      </c>
    </row>
    <row r="373" spans="1:11" x14ac:dyDescent="0.3">
      <c r="A373" t="s">
        <v>1614</v>
      </c>
      <c r="C373" t="s">
        <v>558</v>
      </c>
      <c r="D373" t="s">
        <v>1615</v>
      </c>
      <c r="E373" t="s">
        <v>1472</v>
      </c>
      <c r="F373" t="s">
        <v>1237</v>
      </c>
      <c r="G373" t="s">
        <v>42</v>
      </c>
      <c r="H373">
        <v>0</v>
      </c>
      <c r="I373">
        <v>0</v>
      </c>
      <c r="J373">
        <v>0</v>
      </c>
      <c r="K373" t="s">
        <v>1616</v>
      </c>
    </row>
    <row r="374" spans="1:11" x14ac:dyDescent="0.3">
      <c r="A374" t="s">
        <v>1617</v>
      </c>
      <c r="B374" t="s">
        <v>1618</v>
      </c>
      <c r="C374" t="s">
        <v>558</v>
      </c>
      <c r="D374" t="s">
        <v>1619</v>
      </c>
      <c r="E374" t="s">
        <v>1472</v>
      </c>
      <c r="F374" t="s">
        <v>1620</v>
      </c>
      <c r="G374" t="s">
        <v>42</v>
      </c>
      <c r="H374">
        <v>0</v>
      </c>
      <c r="I374">
        <v>0</v>
      </c>
      <c r="J374">
        <v>0</v>
      </c>
      <c r="K374" t="s">
        <v>1621</v>
      </c>
    </row>
    <row r="375" spans="1:11" x14ac:dyDescent="0.3">
      <c r="A375" t="s">
        <v>1622</v>
      </c>
      <c r="B375" t="s">
        <v>1623</v>
      </c>
      <c r="C375" t="s">
        <v>20</v>
      </c>
      <c r="D375" t="s">
        <v>1624</v>
      </c>
      <c r="E375" t="s">
        <v>59</v>
      </c>
      <c r="F375" t="s">
        <v>1625</v>
      </c>
      <c r="G375" t="s">
        <v>42</v>
      </c>
      <c r="H375">
        <v>0</v>
      </c>
      <c r="I375">
        <v>0</v>
      </c>
      <c r="J375">
        <v>0</v>
      </c>
      <c r="K375" t="s">
        <v>1626</v>
      </c>
    </row>
    <row r="376" spans="1:11" x14ac:dyDescent="0.3">
      <c r="A376" t="s">
        <v>1627</v>
      </c>
      <c r="B376" t="s">
        <v>1628</v>
      </c>
      <c r="C376" t="s">
        <v>20</v>
      </c>
      <c r="D376" t="s">
        <v>1629</v>
      </c>
      <c r="E376" t="s">
        <v>59</v>
      </c>
      <c r="F376" t="s">
        <v>804</v>
      </c>
      <c r="G376" t="s">
        <v>42</v>
      </c>
      <c r="H376">
        <v>0</v>
      </c>
      <c r="I376">
        <v>0</v>
      </c>
      <c r="J376">
        <v>0</v>
      </c>
      <c r="K376" t="s">
        <v>1630</v>
      </c>
    </row>
    <row r="377" spans="1:11" x14ac:dyDescent="0.3">
      <c r="A377" t="s">
        <v>1631</v>
      </c>
      <c r="B377" t="s">
        <v>1632</v>
      </c>
      <c r="C377" t="s">
        <v>558</v>
      </c>
      <c r="D377" t="s">
        <v>1633</v>
      </c>
      <c r="E377" t="s">
        <v>1472</v>
      </c>
      <c r="F377" t="s">
        <v>1634</v>
      </c>
      <c r="G377" t="s">
        <v>42</v>
      </c>
      <c r="H377">
        <v>0</v>
      </c>
      <c r="I377">
        <v>0</v>
      </c>
      <c r="J377">
        <v>0</v>
      </c>
      <c r="K377" t="s">
        <v>1635</v>
      </c>
    </row>
    <row r="378" spans="1:11" x14ac:dyDescent="0.3">
      <c r="A378" t="s">
        <v>1636</v>
      </c>
      <c r="C378" t="s">
        <v>558</v>
      </c>
      <c r="D378" t="s">
        <v>1637</v>
      </c>
      <c r="E378" t="s">
        <v>1090</v>
      </c>
      <c r="F378" t="s">
        <v>1638</v>
      </c>
      <c r="G378" t="s">
        <v>1639</v>
      </c>
      <c r="H378">
        <v>0</v>
      </c>
      <c r="I378">
        <v>0</v>
      </c>
      <c r="J378">
        <v>0</v>
      </c>
      <c r="K378" t="s">
        <v>1640</v>
      </c>
    </row>
    <row r="379" spans="1:11" x14ac:dyDescent="0.3">
      <c r="A379" t="s">
        <v>1641</v>
      </c>
      <c r="C379" t="s">
        <v>27</v>
      </c>
      <c r="D379" t="s">
        <v>1642</v>
      </c>
      <c r="E379" t="s">
        <v>792</v>
      </c>
      <c r="F379" t="s">
        <v>16</v>
      </c>
      <c r="G379" t="s">
        <v>1540</v>
      </c>
      <c r="H379">
        <v>0</v>
      </c>
      <c r="I379">
        <v>0</v>
      </c>
      <c r="J379">
        <v>0</v>
      </c>
      <c r="K379" t="s">
        <v>1643</v>
      </c>
    </row>
    <row r="380" spans="1:11" x14ac:dyDescent="0.3">
      <c r="A380" t="s">
        <v>1644</v>
      </c>
      <c r="C380" t="s">
        <v>147</v>
      </c>
      <c r="D380" t="s">
        <v>1645</v>
      </c>
      <c r="E380" t="s">
        <v>183</v>
      </c>
      <c r="F380" t="s">
        <v>1646</v>
      </c>
      <c r="G380" t="s">
        <v>42</v>
      </c>
      <c r="H380">
        <v>0</v>
      </c>
      <c r="I380">
        <v>0</v>
      </c>
      <c r="J380">
        <v>0</v>
      </c>
      <c r="K380" t="s">
        <v>1647</v>
      </c>
    </row>
    <row r="381" spans="1:11" x14ac:dyDescent="0.3">
      <c r="A381" t="s">
        <v>1648</v>
      </c>
      <c r="B381" t="s">
        <v>1649</v>
      </c>
      <c r="C381" t="s">
        <v>20</v>
      </c>
      <c r="D381" t="s">
        <v>1650</v>
      </c>
      <c r="E381" t="s">
        <v>59</v>
      </c>
      <c r="F381" t="s">
        <v>41</v>
      </c>
      <c r="G381" t="s">
        <v>42</v>
      </c>
      <c r="H381">
        <v>0</v>
      </c>
      <c r="I381">
        <v>0</v>
      </c>
      <c r="J381">
        <v>0</v>
      </c>
      <c r="K381" t="s">
        <v>1651</v>
      </c>
    </row>
    <row r="382" spans="1:11" x14ac:dyDescent="0.3">
      <c r="A382" t="s">
        <v>1652</v>
      </c>
      <c r="B382" t="s">
        <v>1653</v>
      </c>
      <c r="C382" t="s">
        <v>20</v>
      </c>
      <c r="D382" t="s">
        <v>1654</v>
      </c>
      <c r="E382" t="s">
        <v>59</v>
      </c>
      <c r="F382" t="s">
        <v>16</v>
      </c>
      <c r="G382" t="s">
        <v>474</v>
      </c>
      <c r="H382">
        <v>0</v>
      </c>
      <c r="I382">
        <v>0</v>
      </c>
      <c r="J382">
        <v>0</v>
      </c>
      <c r="K382" t="s">
        <v>1655</v>
      </c>
    </row>
    <row r="383" spans="1:11" x14ac:dyDescent="0.3">
      <c r="A383" t="s">
        <v>1656</v>
      </c>
      <c r="B383" t="s">
        <v>1657</v>
      </c>
      <c r="C383" t="s">
        <v>27</v>
      </c>
      <c r="D383" t="s">
        <v>1658</v>
      </c>
      <c r="E383" t="s">
        <v>792</v>
      </c>
      <c r="F383" t="s">
        <v>41</v>
      </c>
      <c r="G383" t="s">
        <v>42</v>
      </c>
      <c r="H383">
        <v>0</v>
      </c>
      <c r="I383">
        <v>0</v>
      </c>
      <c r="J383">
        <v>0</v>
      </c>
      <c r="K383" t="s">
        <v>1659</v>
      </c>
    </row>
    <row r="384" spans="1:11" x14ac:dyDescent="0.3">
      <c r="A384" t="s">
        <v>1660</v>
      </c>
      <c r="C384" t="s">
        <v>147</v>
      </c>
      <c r="D384" t="s">
        <v>1661</v>
      </c>
      <c r="E384" t="s">
        <v>183</v>
      </c>
      <c r="F384" t="s">
        <v>1662</v>
      </c>
      <c r="G384" t="s">
        <v>42</v>
      </c>
      <c r="H384">
        <v>0</v>
      </c>
      <c r="I384">
        <v>0</v>
      </c>
      <c r="J384">
        <v>0</v>
      </c>
      <c r="K384" t="s">
        <v>1663</v>
      </c>
    </row>
    <row r="385" spans="1:11" x14ac:dyDescent="0.3">
      <c r="A385" t="s">
        <v>1664</v>
      </c>
      <c r="C385" t="s">
        <v>27</v>
      </c>
      <c r="D385" t="s">
        <v>1665</v>
      </c>
      <c r="E385" t="s">
        <v>792</v>
      </c>
      <c r="F385" t="s">
        <v>41</v>
      </c>
      <c r="G385" t="s">
        <v>42</v>
      </c>
      <c r="H385">
        <v>0</v>
      </c>
      <c r="I385">
        <v>0</v>
      </c>
      <c r="J385">
        <v>0</v>
      </c>
      <c r="K385" t="s">
        <v>1666</v>
      </c>
    </row>
    <row r="386" spans="1:11" x14ac:dyDescent="0.3">
      <c r="A386" t="s">
        <v>1667</v>
      </c>
      <c r="B386" t="s">
        <v>1668</v>
      </c>
      <c r="C386" t="s">
        <v>147</v>
      </c>
      <c r="D386" t="s">
        <v>1669</v>
      </c>
      <c r="E386" t="s">
        <v>183</v>
      </c>
      <c r="F386" t="s">
        <v>1670</v>
      </c>
      <c r="G386" t="s">
        <v>42</v>
      </c>
      <c r="H386">
        <v>0</v>
      </c>
      <c r="I386">
        <v>0</v>
      </c>
      <c r="J386">
        <v>0</v>
      </c>
      <c r="K386" t="s">
        <v>1671</v>
      </c>
    </row>
    <row r="387" spans="1:11" x14ac:dyDescent="0.3">
      <c r="A387" t="s">
        <v>1672</v>
      </c>
      <c r="C387" t="s">
        <v>147</v>
      </c>
      <c r="D387" t="s">
        <v>1673</v>
      </c>
      <c r="E387" t="s">
        <v>183</v>
      </c>
      <c r="F387" t="s">
        <v>1674</v>
      </c>
      <c r="G387" t="s">
        <v>42</v>
      </c>
      <c r="H387">
        <v>0</v>
      </c>
      <c r="I387">
        <v>0</v>
      </c>
      <c r="J387">
        <v>0</v>
      </c>
      <c r="K387" t="s">
        <v>1675</v>
      </c>
    </row>
    <row r="388" spans="1:11" x14ac:dyDescent="0.3">
      <c r="A388" t="s">
        <v>1676</v>
      </c>
      <c r="C388" t="s">
        <v>147</v>
      </c>
      <c r="D388" t="s">
        <v>1677</v>
      </c>
      <c r="E388" t="s">
        <v>183</v>
      </c>
      <c r="F388" t="s">
        <v>1678</v>
      </c>
      <c r="G388" t="s">
        <v>42</v>
      </c>
      <c r="H388">
        <v>0</v>
      </c>
      <c r="I388">
        <v>0</v>
      </c>
      <c r="J388">
        <v>0</v>
      </c>
      <c r="K388" t="s">
        <v>1679</v>
      </c>
    </row>
    <row r="389" spans="1:11" x14ac:dyDescent="0.3">
      <c r="A389" t="s">
        <v>1680</v>
      </c>
      <c r="B389" t="s">
        <v>1681</v>
      </c>
      <c r="C389" t="s">
        <v>27</v>
      </c>
      <c r="D389" t="s">
        <v>1682</v>
      </c>
      <c r="E389" t="s">
        <v>792</v>
      </c>
      <c r="F389" t="s">
        <v>41</v>
      </c>
      <c r="G389" t="s">
        <v>42</v>
      </c>
      <c r="H389">
        <v>0</v>
      </c>
      <c r="I389">
        <v>0</v>
      </c>
      <c r="J389">
        <v>0</v>
      </c>
      <c r="K389" t="s">
        <v>1683</v>
      </c>
    </row>
    <row r="390" spans="1:11" x14ac:dyDescent="0.3">
      <c r="A390" t="s">
        <v>1684</v>
      </c>
      <c r="B390" t="s">
        <v>1685</v>
      </c>
      <c r="C390" t="s">
        <v>20</v>
      </c>
      <c r="D390" t="s">
        <v>1686</v>
      </c>
      <c r="E390" t="s">
        <v>59</v>
      </c>
      <c r="F390" t="s">
        <v>1687</v>
      </c>
      <c r="G390" t="s">
        <v>42</v>
      </c>
      <c r="H390">
        <v>0</v>
      </c>
      <c r="I390">
        <v>0</v>
      </c>
      <c r="J390">
        <v>0</v>
      </c>
      <c r="K390" t="s">
        <v>1688</v>
      </c>
    </row>
    <row r="391" spans="1:11" x14ac:dyDescent="0.3">
      <c r="A391" t="s">
        <v>1689</v>
      </c>
      <c r="B391" t="s">
        <v>1690</v>
      </c>
      <c r="C391" t="s">
        <v>558</v>
      </c>
      <c r="D391" t="s">
        <v>1691</v>
      </c>
      <c r="E391" t="s">
        <v>1692</v>
      </c>
      <c r="F391" t="s">
        <v>16</v>
      </c>
      <c r="G391" t="s">
        <v>1693</v>
      </c>
      <c r="H391">
        <v>0</v>
      </c>
      <c r="I391">
        <v>0</v>
      </c>
      <c r="J391">
        <v>0</v>
      </c>
      <c r="K391" t="s">
        <v>1694</v>
      </c>
    </row>
    <row r="392" spans="1:11" x14ac:dyDescent="0.3">
      <c r="A392" t="s">
        <v>1695</v>
      </c>
      <c r="C392" t="s">
        <v>558</v>
      </c>
      <c r="D392" t="s">
        <v>1696</v>
      </c>
      <c r="E392" t="s">
        <v>754</v>
      </c>
      <c r="F392" t="s">
        <v>1697</v>
      </c>
      <c r="G392" t="s">
        <v>42</v>
      </c>
      <c r="H392">
        <v>0</v>
      </c>
      <c r="I392">
        <v>0</v>
      </c>
      <c r="J392">
        <v>0</v>
      </c>
      <c r="K392" t="s">
        <v>1698</v>
      </c>
    </row>
    <row r="393" spans="1:11" x14ac:dyDescent="0.3">
      <c r="A393" t="s">
        <v>1699</v>
      </c>
      <c r="C393" t="s">
        <v>558</v>
      </c>
      <c r="D393" t="s">
        <v>1700</v>
      </c>
      <c r="E393" t="s">
        <v>1090</v>
      </c>
      <c r="F393" t="s">
        <v>16</v>
      </c>
      <c r="G393" t="s">
        <v>1701</v>
      </c>
      <c r="H393">
        <v>0</v>
      </c>
      <c r="I393">
        <v>0</v>
      </c>
      <c r="J393">
        <v>0</v>
      </c>
      <c r="K393" t="s">
        <v>1702</v>
      </c>
    </row>
    <row r="394" spans="1:11" x14ac:dyDescent="0.3">
      <c r="A394" t="s">
        <v>1703</v>
      </c>
      <c r="B394" t="s">
        <v>1704</v>
      </c>
      <c r="C394" t="s">
        <v>20</v>
      </c>
      <c r="D394" t="s">
        <v>1705</v>
      </c>
      <c r="E394" t="s">
        <v>59</v>
      </c>
      <c r="F394" t="s">
        <v>1452</v>
      </c>
      <c r="G394" t="s">
        <v>42</v>
      </c>
      <c r="H394">
        <v>0</v>
      </c>
      <c r="I394">
        <v>0</v>
      </c>
      <c r="J394">
        <v>0</v>
      </c>
      <c r="K394" t="s">
        <v>1706</v>
      </c>
    </row>
    <row r="395" spans="1:11" x14ac:dyDescent="0.3">
      <c r="A395" t="s">
        <v>1707</v>
      </c>
      <c r="B395" t="s">
        <v>1708</v>
      </c>
      <c r="C395" t="s">
        <v>558</v>
      </c>
      <c r="D395" t="s">
        <v>1709</v>
      </c>
      <c r="E395" t="s">
        <v>1090</v>
      </c>
      <c r="F395" t="s">
        <v>16</v>
      </c>
      <c r="G395" t="s">
        <v>1710</v>
      </c>
      <c r="H395">
        <v>0</v>
      </c>
      <c r="I395">
        <v>0</v>
      </c>
      <c r="J395">
        <v>0</v>
      </c>
      <c r="K395" t="s">
        <v>1711</v>
      </c>
    </row>
    <row r="396" spans="1:11" x14ac:dyDescent="0.3">
      <c r="A396" t="s">
        <v>1712</v>
      </c>
      <c r="B396" t="s">
        <v>1713</v>
      </c>
      <c r="C396" t="s">
        <v>20</v>
      </c>
      <c r="D396" t="s">
        <v>1714</v>
      </c>
      <c r="E396" t="s">
        <v>59</v>
      </c>
      <c r="F396" t="s">
        <v>1715</v>
      </c>
      <c r="G396" t="s">
        <v>42</v>
      </c>
      <c r="H396">
        <v>0</v>
      </c>
      <c r="I396">
        <v>0</v>
      </c>
      <c r="J396">
        <v>0</v>
      </c>
      <c r="K396" t="s">
        <v>1716</v>
      </c>
    </row>
    <row r="397" spans="1:11" x14ac:dyDescent="0.3">
      <c r="A397" t="s">
        <v>1717</v>
      </c>
      <c r="C397" t="s">
        <v>20</v>
      </c>
      <c r="D397" t="s">
        <v>1718</v>
      </c>
      <c r="E397" t="s">
        <v>59</v>
      </c>
      <c r="F397" t="s">
        <v>41</v>
      </c>
      <c r="G397" t="s">
        <v>42</v>
      </c>
      <c r="H397">
        <v>0</v>
      </c>
      <c r="I397">
        <v>0</v>
      </c>
      <c r="J397">
        <v>0</v>
      </c>
      <c r="K397" t="s">
        <v>1719</v>
      </c>
    </row>
    <row r="398" spans="1:11" x14ac:dyDescent="0.3">
      <c r="A398" t="s">
        <v>1720</v>
      </c>
      <c r="B398" t="s">
        <v>1721</v>
      </c>
      <c r="C398" t="s">
        <v>20</v>
      </c>
      <c r="D398" t="s">
        <v>1722</v>
      </c>
      <c r="E398" t="s">
        <v>59</v>
      </c>
      <c r="F398" t="s">
        <v>1723</v>
      </c>
      <c r="G398" t="s">
        <v>42</v>
      </c>
      <c r="H398">
        <v>0</v>
      </c>
      <c r="I398">
        <v>0</v>
      </c>
      <c r="J398">
        <v>0</v>
      </c>
      <c r="K398" t="s">
        <v>1724</v>
      </c>
    </row>
    <row r="399" spans="1:11" x14ac:dyDescent="0.3">
      <c r="A399" t="s">
        <v>1725</v>
      </c>
      <c r="B399" t="s">
        <v>1726</v>
      </c>
      <c r="C399" t="s">
        <v>27</v>
      </c>
      <c r="D399" t="s">
        <v>1727</v>
      </c>
      <c r="E399" t="s">
        <v>792</v>
      </c>
      <c r="F399" t="s">
        <v>41</v>
      </c>
      <c r="G399" t="s">
        <v>42</v>
      </c>
      <c r="H399">
        <v>0</v>
      </c>
      <c r="I399">
        <v>0</v>
      </c>
      <c r="J399">
        <v>0</v>
      </c>
      <c r="K399" t="s">
        <v>1728</v>
      </c>
    </row>
    <row r="400" spans="1:11" x14ac:dyDescent="0.3">
      <c r="A400" t="s">
        <v>1729</v>
      </c>
      <c r="B400" t="s">
        <v>1730</v>
      </c>
      <c r="C400" t="s">
        <v>20</v>
      </c>
      <c r="D400" t="s">
        <v>1731</v>
      </c>
      <c r="E400" t="s">
        <v>59</v>
      </c>
      <c r="F400" t="s">
        <v>1732</v>
      </c>
      <c r="G400" t="s">
        <v>42</v>
      </c>
      <c r="H400">
        <v>0</v>
      </c>
      <c r="I400">
        <v>0</v>
      </c>
      <c r="J400">
        <v>0</v>
      </c>
      <c r="K400" t="s">
        <v>1733</v>
      </c>
    </row>
    <row r="401" spans="1:11" x14ac:dyDescent="0.3">
      <c r="A401" t="s">
        <v>1734</v>
      </c>
      <c r="B401" t="s">
        <v>1735</v>
      </c>
      <c r="C401" t="s">
        <v>27</v>
      </c>
      <c r="D401" t="s">
        <v>1736</v>
      </c>
      <c r="E401" t="s">
        <v>29</v>
      </c>
      <c r="F401" t="s">
        <v>16</v>
      </c>
      <c r="G401" t="s">
        <v>1737</v>
      </c>
      <c r="H401">
        <v>0</v>
      </c>
      <c r="I401">
        <v>0</v>
      </c>
      <c r="J401">
        <v>0</v>
      </c>
      <c r="K401" t="s">
        <v>1738</v>
      </c>
    </row>
    <row r="402" spans="1:11" x14ac:dyDescent="0.3">
      <c r="A402" t="s">
        <v>1739</v>
      </c>
      <c r="B402" t="s">
        <v>1740</v>
      </c>
      <c r="C402" t="s">
        <v>147</v>
      </c>
      <c r="D402" t="s">
        <v>1741</v>
      </c>
      <c r="E402" t="s">
        <v>1742</v>
      </c>
      <c r="F402" t="s">
        <v>1518</v>
      </c>
      <c r="G402" t="s">
        <v>42</v>
      </c>
      <c r="H402">
        <v>0</v>
      </c>
      <c r="I402">
        <v>0</v>
      </c>
      <c r="J402">
        <v>0</v>
      </c>
      <c r="K402" t="s">
        <v>1743</v>
      </c>
    </row>
    <row r="403" spans="1:11" x14ac:dyDescent="0.3">
      <c r="A403" t="s">
        <v>1744</v>
      </c>
      <c r="B403" t="s">
        <v>1745</v>
      </c>
      <c r="C403" t="s">
        <v>27</v>
      </c>
      <c r="D403" t="s">
        <v>1746</v>
      </c>
      <c r="E403" t="s">
        <v>792</v>
      </c>
      <c r="F403" t="s">
        <v>41</v>
      </c>
      <c r="G403" t="s">
        <v>42</v>
      </c>
      <c r="H403">
        <v>0</v>
      </c>
      <c r="I403">
        <v>0</v>
      </c>
      <c r="J403">
        <v>0</v>
      </c>
      <c r="K403" t="s">
        <v>1747</v>
      </c>
    </row>
    <row r="404" spans="1:11" x14ac:dyDescent="0.3">
      <c r="A404" t="s">
        <v>1748</v>
      </c>
      <c r="B404" t="s">
        <v>1749</v>
      </c>
      <c r="C404" t="s">
        <v>558</v>
      </c>
      <c r="D404" t="s">
        <v>1750</v>
      </c>
      <c r="E404" t="s">
        <v>1472</v>
      </c>
      <c r="F404" t="s">
        <v>1751</v>
      </c>
      <c r="G404" t="s">
        <v>42</v>
      </c>
      <c r="H404">
        <v>0</v>
      </c>
      <c r="I404">
        <v>0</v>
      </c>
      <c r="J404">
        <v>0</v>
      </c>
      <c r="K404" t="s">
        <v>1752</v>
      </c>
    </row>
    <row r="405" spans="1:11" x14ac:dyDescent="0.3">
      <c r="A405" t="s">
        <v>1753</v>
      </c>
      <c r="B405" t="s">
        <v>1754</v>
      </c>
      <c r="C405" t="s">
        <v>20</v>
      </c>
      <c r="D405" t="s">
        <v>1755</v>
      </c>
      <c r="E405" t="s">
        <v>59</v>
      </c>
      <c r="F405" t="s">
        <v>16</v>
      </c>
      <c r="G405" t="s">
        <v>1756</v>
      </c>
      <c r="H405">
        <v>0</v>
      </c>
      <c r="I405">
        <v>0</v>
      </c>
      <c r="J405">
        <v>0</v>
      </c>
      <c r="K405" t="s">
        <v>1757</v>
      </c>
    </row>
    <row r="406" spans="1:11" x14ac:dyDescent="0.3">
      <c r="A406" t="s">
        <v>1758</v>
      </c>
      <c r="B406" t="s">
        <v>1759</v>
      </c>
      <c r="C406" t="s">
        <v>1159</v>
      </c>
      <c r="D406" t="s">
        <v>1760</v>
      </c>
      <c r="E406" t="s">
        <v>1161</v>
      </c>
      <c r="F406" t="s">
        <v>1761</v>
      </c>
      <c r="G406" t="s">
        <v>42</v>
      </c>
      <c r="H406">
        <v>0</v>
      </c>
      <c r="I406">
        <v>0</v>
      </c>
      <c r="J406">
        <v>0</v>
      </c>
      <c r="K406" t="s">
        <v>1762</v>
      </c>
    </row>
    <row r="407" spans="1:11" x14ac:dyDescent="0.3">
      <c r="A407" t="s">
        <v>1763</v>
      </c>
      <c r="B407" t="s">
        <v>1764</v>
      </c>
      <c r="C407" t="s">
        <v>27</v>
      </c>
      <c r="D407" t="s">
        <v>1765</v>
      </c>
      <c r="E407" t="s">
        <v>792</v>
      </c>
      <c r="F407" t="s">
        <v>41</v>
      </c>
      <c r="G407" t="s">
        <v>1766</v>
      </c>
      <c r="H407">
        <v>0</v>
      </c>
      <c r="I407">
        <v>0</v>
      </c>
      <c r="J407">
        <v>0</v>
      </c>
      <c r="K407" t="s">
        <v>1767</v>
      </c>
    </row>
    <row r="408" spans="1:11" x14ac:dyDescent="0.3">
      <c r="A408" t="s">
        <v>1768</v>
      </c>
      <c r="B408" t="s">
        <v>1769</v>
      </c>
      <c r="C408" t="s">
        <v>27</v>
      </c>
      <c r="D408" t="s">
        <v>1770</v>
      </c>
      <c r="E408" t="s">
        <v>792</v>
      </c>
      <c r="F408" t="s">
        <v>16</v>
      </c>
      <c r="G408" t="s">
        <v>1540</v>
      </c>
      <c r="H408">
        <v>0</v>
      </c>
      <c r="I408">
        <v>0</v>
      </c>
      <c r="J408">
        <v>0</v>
      </c>
      <c r="K408" t="s">
        <v>1771</v>
      </c>
    </row>
    <row r="409" spans="1:11" x14ac:dyDescent="0.3">
      <c r="A409" t="s">
        <v>1772</v>
      </c>
      <c r="B409" t="s">
        <v>1773</v>
      </c>
      <c r="C409" t="s">
        <v>27</v>
      </c>
      <c r="D409" t="s">
        <v>1774</v>
      </c>
      <c r="E409" t="s">
        <v>792</v>
      </c>
      <c r="F409" t="s">
        <v>1775</v>
      </c>
      <c r="G409" t="s">
        <v>42</v>
      </c>
      <c r="H409">
        <v>0</v>
      </c>
      <c r="I409">
        <v>0</v>
      </c>
      <c r="J409">
        <v>0</v>
      </c>
      <c r="K409" t="s">
        <v>1776</v>
      </c>
    </row>
    <row r="410" spans="1:11" x14ac:dyDescent="0.3">
      <c r="A410" t="s">
        <v>1777</v>
      </c>
      <c r="B410" t="s">
        <v>1778</v>
      </c>
      <c r="C410" t="s">
        <v>27</v>
      </c>
      <c r="D410" t="s">
        <v>1779</v>
      </c>
      <c r="E410" t="s">
        <v>792</v>
      </c>
      <c r="F410" t="s">
        <v>41</v>
      </c>
      <c r="G410" t="s">
        <v>42</v>
      </c>
      <c r="H410">
        <v>0</v>
      </c>
      <c r="I410">
        <v>0</v>
      </c>
      <c r="J410">
        <v>0</v>
      </c>
      <c r="K410" t="s">
        <v>1780</v>
      </c>
    </row>
    <row r="411" spans="1:11" x14ac:dyDescent="0.3">
      <c r="A411" t="s">
        <v>1781</v>
      </c>
      <c r="B411" t="s">
        <v>1782</v>
      </c>
      <c r="C411" t="s">
        <v>558</v>
      </c>
      <c r="D411" t="s">
        <v>1783</v>
      </c>
      <c r="E411" t="s">
        <v>981</v>
      </c>
      <c r="F411" t="s">
        <v>16</v>
      </c>
      <c r="G411" t="s">
        <v>1784</v>
      </c>
      <c r="H411">
        <v>0</v>
      </c>
      <c r="I411">
        <v>0</v>
      </c>
      <c r="J411">
        <v>0</v>
      </c>
      <c r="K411" t="s">
        <v>1785</v>
      </c>
    </row>
    <row r="412" spans="1:11" x14ac:dyDescent="0.3">
      <c r="A412" t="s">
        <v>1786</v>
      </c>
      <c r="C412" t="s">
        <v>20</v>
      </c>
      <c r="D412" t="s">
        <v>1787</v>
      </c>
      <c r="E412" t="s">
        <v>59</v>
      </c>
      <c r="F412" t="s">
        <v>1788</v>
      </c>
      <c r="G412" t="s">
        <v>42</v>
      </c>
      <c r="H412">
        <v>0</v>
      </c>
      <c r="I412">
        <v>0</v>
      </c>
      <c r="J412">
        <v>0</v>
      </c>
      <c r="K412" t="s">
        <v>1789</v>
      </c>
    </row>
    <row r="413" spans="1:11" x14ac:dyDescent="0.3">
      <c r="A413" t="s">
        <v>1790</v>
      </c>
      <c r="B413" t="s">
        <v>1791</v>
      </c>
      <c r="C413" t="s">
        <v>558</v>
      </c>
      <c r="D413" t="s">
        <v>1792</v>
      </c>
      <c r="E413" t="s">
        <v>1090</v>
      </c>
      <c r="F413" t="s">
        <v>1793</v>
      </c>
      <c r="G413" t="s">
        <v>42</v>
      </c>
      <c r="H413">
        <v>0</v>
      </c>
      <c r="I413">
        <v>0</v>
      </c>
      <c r="J413">
        <v>0</v>
      </c>
      <c r="K413" t="s">
        <v>1794</v>
      </c>
    </row>
    <row r="414" spans="1:11" x14ac:dyDescent="0.3">
      <c r="A414" t="s">
        <v>1795</v>
      </c>
      <c r="B414" t="s">
        <v>1796</v>
      </c>
      <c r="C414" t="s">
        <v>27</v>
      </c>
      <c r="D414" t="s">
        <v>1797</v>
      </c>
      <c r="E414" t="s">
        <v>792</v>
      </c>
      <c r="F414" t="s">
        <v>16</v>
      </c>
      <c r="G414" t="s">
        <v>1540</v>
      </c>
      <c r="H414">
        <v>0</v>
      </c>
      <c r="I414">
        <v>0</v>
      </c>
      <c r="J414">
        <v>0</v>
      </c>
      <c r="K414" t="s">
        <v>1798</v>
      </c>
    </row>
    <row r="415" spans="1:11" x14ac:dyDescent="0.3">
      <c r="A415" t="s">
        <v>1799</v>
      </c>
      <c r="B415" t="s">
        <v>1800</v>
      </c>
      <c r="C415" t="s">
        <v>27</v>
      </c>
      <c r="D415" t="s">
        <v>1801</v>
      </c>
      <c r="E415" t="s">
        <v>792</v>
      </c>
      <c r="F415" t="s">
        <v>16</v>
      </c>
      <c r="G415" t="s">
        <v>303</v>
      </c>
      <c r="H415">
        <v>0</v>
      </c>
      <c r="I415">
        <v>0</v>
      </c>
      <c r="J415">
        <v>0</v>
      </c>
      <c r="K415" t="s">
        <v>1802</v>
      </c>
    </row>
    <row r="416" spans="1:11" x14ac:dyDescent="0.3">
      <c r="A416" t="s">
        <v>1803</v>
      </c>
      <c r="B416" t="s">
        <v>1804</v>
      </c>
      <c r="C416" t="s">
        <v>27</v>
      </c>
      <c r="D416" t="s">
        <v>1805</v>
      </c>
      <c r="E416" t="s">
        <v>792</v>
      </c>
      <c r="F416" t="s">
        <v>16</v>
      </c>
      <c r="G416" t="s">
        <v>1540</v>
      </c>
      <c r="H416">
        <v>0</v>
      </c>
      <c r="I416">
        <v>0</v>
      </c>
      <c r="J416">
        <v>0</v>
      </c>
      <c r="K416" t="s">
        <v>1806</v>
      </c>
    </row>
    <row r="417" spans="1:11" x14ac:dyDescent="0.3">
      <c r="A417" t="s">
        <v>1807</v>
      </c>
      <c r="B417" t="s">
        <v>1808</v>
      </c>
      <c r="C417" t="s">
        <v>20</v>
      </c>
      <c r="D417" t="s">
        <v>1809</v>
      </c>
      <c r="E417" t="s">
        <v>59</v>
      </c>
      <c r="F417" t="s">
        <v>16</v>
      </c>
      <c r="G417" t="s">
        <v>1439</v>
      </c>
      <c r="H417">
        <v>0</v>
      </c>
      <c r="I417">
        <v>0</v>
      </c>
      <c r="J417">
        <v>0</v>
      </c>
      <c r="K417" t="s">
        <v>1810</v>
      </c>
    </row>
    <row r="418" spans="1:11" x14ac:dyDescent="0.3">
      <c r="A418" t="s">
        <v>1811</v>
      </c>
      <c r="B418" t="s">
        <v>1812</v>
      </c>
      <c r="C418" t="s">
        <v>27</v>
      </c>
      <c r="D418" t="s">
        <v>1813</v>
      </c>
      <c r="E418" t="s">
        <v>792</v>
      </c>
      <c r="F418" t="s">
        <v>41</v>
      </c>
      <c r="G418" t="s">
        <v>42</v>
      </c>
      <c r="H418">
        <v>0</v>
      </c>
      <c r="I418">
        <v>0</v>
      </c>
      <c r="J418">
        <v>0</v>
      </c>
      <c r="K418" t="s">
        <v>1814</v>
      </c>
    </row>
    <row r="419" spans="1:11" x14ac:dyDescent="0.3">
      <c r="A419" t="s">
        <v>1815</v>
      </c>
      <c r="B419" t="s">
        <v>1816</v>
      </c>
      <c r="C419" t="s">
        <v>27</v>
      </c>
      <c r="D419" t="s">
        <v>1817</v>
      </c>
      <c r="E419" t="s">
        <v>792</v>
      </c>
      <c r="F419" t="s">
        <v>41</v>
      </c>
      <c r="G419" t="s">
        <v>42</v>
      </c>
      <c r="H419">
        <v>0</v>
      </c>
      <c r="I419">
        <v>0</v>
      </c>
      <c r="J419">
        <v>0</v>
      </c>
      <c r="K419" t="s">
        <v>1818</v>
      </c>
    </row>
    <row r="420" spans="1:11" x14ac:dyDescent="0.3">
      <c r="A420" t="s">
        <v>1819</v>
      </c>
      <c r="B420" t="s">
        <v>1820</v>
      </c>
      <c r="C420" t="s">
        <v>27</v>
      </c>
      <c r="D420" t="s">
        <v>1821</v>
      </c>
      <c r="E420" t="s">
        <v>29</v>
      </c>
      <c r="F420" t="s">
        <v>41</v>
      </c>
      <c r="G420" t="s">
        <v>1822</v>
      </c>
      <c r="H420">
        <v>0</v>
      </c>
      <c r="I420">
        <v>0</v>
      </c>
      <c r="J420">
        <v>0</v>
      </c>
      <c r="K420" t="s">
        <v>1823</v>
      </c>
    </row>
    <row r="421" spans="1:11" x14ac:dyDescent="0.3">
      <c r="A421" t="s">
        <v>1824</v>
      </c>
      <c r="B421" t="s">
        <v>1825</v>
      </c>
      <c r="C421" t="s">
        <v>27</v>
      </c>
      <c r="D421" t="s">
        <v>1826</v>
      </c>
      <c r="E421" t="s">
        <v>792</v>
      </c>
      <c r="F421" t="s">
        <v>41</v>
      </c>
      <c r="G421" t="s">
        <v>42</v>
      </c>
      <c r="H421">
        <v>0</v>
      </c>
      <c r="I421">
        <v>0</v>
      </c>
      <c r="J421">
        <v>0</v>
      </c>
      <c r="K421" t="s">
        <v>1827</v>
      </c>
    </row>
    <row r="422" spans="1:11" x14ac:dyDescent="0.3">
      <c r="A422" t="s">
        <v>1828</v>
      </c>
      <c r="B422" t="s">
        <v>1829</v>
      </c>
      <c r="C422" t="s">
        <v>27</v>
      </c>
      <c r="D422" t="s">
        <v>1830</v>
      </c>
      <c r="E422" t="s">
        <v>792</v>
      </c>
      <c r="F422" t="s">
        <v>41</v>
      </c>
      <c r="G422" t="s">
        <v>42</v>
      </c>
      <c r="H422">
        <v>0</v>
      </c>
      <c r="I422">
        <v>0</v>
      </c>
      <c r="J422">
        <v>0</v>
      </c>
      <c r="K422" t="s">
        <v>1831</v>
      </c>
    </row>
    <row r="423" spans="1:11" x14ac:dyDescent="0.3">
      <c r="A423" t="s">
        <v>1832</v>
      </c>
      <c r="B423" t="s">
        <v>1833</v>
      </c>
      <c r="C423" t="s">
        <v>20</v>
      </c>
      <c r="D423" t="s">
        <v>1834</v>
      </c>
      <c r="E423" t="s">
        <v>59</v>
      </c>
      <c r="F423" t="s">
        <v>1835</v>
      </c>
      <c r="G423" t="s">
        <v>859</v>
      </c>
      <c r="H423">
        <v>0</v>
      </c>
      <c r="I423">
        <v>0</v>
      </c>
      <c r="J423">
        <v>0</v>
      </c>
      <c r="K423" t="s">
        <v>1836</v>
      </c>
    </row>
    <row r="424" spans="1:11" x14ac:dyDescent="0.3">
      <c r="A424" t="s">
        <v>1837</v>
      </c>
      <c r="B424" t="s">
        <v>1838</v>
      </c>
      <c r="C424" t="s">
        <v>147</v>
      </c>
      <c r="D424" t="s">
        <v>1839</v>
      </c>
      <c r="E424" t="s">
        <v>183</v>
      </c>
      <c r="F424" t="s">
        <v>1840</v>
      </c>
      <c r="G424" t="s">
        <v>42</v>
      </c>
      <c r="H424">
        <v>0</v>
      </c>
      <c r="I424">
        <v>0</v>
      </c>
      <c r="J424">
        <v>0</v>
      </c>
      <c r="K424" t="s">
        <v>1841</v>
      </c>
    </row>
    <row r="425" spans="1:11" x14ac:dyDescent="0.3">
      <c r="A425" t="s">
        <v>1842</v>
      </c>
      <c r="B425" t="s">
        <v>1843</v>
      </c>
      <c r="C425" t="s">
        <v>147</v>
      </c>
      <c r="D425" t="s">
        <v>1844</v>
      </c>
      <c r="E425" t="s">
        <v>183</v>
      </c>
      <c r="F425" t="s">
        <v>1845</v>
      </c>
      <c r="G425" t="s">
        <v>42</v>
      </c>
      <c r="H425">
        <v>0</v>
      </c>
      <c r="I425">
        <v>0</v>
      </c>
      <c r="J425">
        <v>0</v>
      </c>
      <c r="K425" t="s">
        <v>1846</v>
      </c>
    </row>
    <row r="426" spans="1:11" x14ac:dyDescent="0.3">
      <c r="A426" t="s">
        <v>1847</v>
      </c>
      <c r="B426" t="s">
        <v>1848</v>
      </c>
      <c r="C426" t="s">
        <v>20</v>
      </c>
      <c r="D426" t="s">
        <v>1849</v>
      </c>
      <c r="E426" t="s">
        <v>59</v>
      </c>
      <c r="F426" t="s">
        <v>1850</v>
      </c>
      <c r="G426" t="s">
        <v>42</v>
      </c>
      <c r="H426">
        <v>0</v>
      </c>
      <c r="I426">
        <v>0</v>
      </c>
      <c r="J426">
        <v>0</v>
      </c>
      <c r="K426" t="s">
        <v>1851</v>
      </c>
    </row>
    <row r="427" spans="1:11" x14ac:dyDescent="0.3">
      <c r="A427" t="s">
        <v>1852</v>
      </c>
      <c r="B427" t="s">
        <v>1853</v>
      </c>
      <c r="C427" t="s">
        <v>20</v>
      </c>
      <c r="D427" t="s">
        <v>1854</v>
      </c>
      <c r="E427" t="s">
        <v>59</v>
      </c>
      <c r="F427" t="s">
        <v>1723</v>
      </c>
      <c r="G427" t="s">
        <v>42</v>
      </c>
      <c r="H427">
        <v>0</v>
      </c>
      <c r="I427">
        <v>0</v>
      </c>
      <c r="J427">
        <v>0</v>
      </c>
      <c r="K427" t="s">
        <v>1855</v>
      </c>
    </row>
    <row r="428" spans="1:11" x14ac:dyDescent="0.3">
      <c r="A428" t="s">
        <v>1856</v>
      </c>
      <c r="C428" t="s">
        <v>27</v>
      </c>
      <c r="D428" t="s">
        <v>1857</v>
      </c>
      <c r="E428" t="s">
        <v>792</v>
      </c>
      <c r="F428" t="s">
        <v>41</v>
      </c>
      <c r="G428" t="s">
        <v>42</v>
      </c>
      <c r="H428">
        <v>0</v>
      </c>
      <c r="I428">
        <v>0</v>
      </c>
      <c r="J428">
        <v>0</v>
      </c>
      <c r="K428" t="s">
        <v>1858</v>
      </c>
    </row>
    <row r="429" spans="1:11" x14ac:dyDescent="0.3">
      <c r="A429" t="s">
        <v>1859</v>
      </c>
      <c r="B429" t="s">
        <v>1860</v>
      </c>
      <c r="C429" t="s">
        <v>20</v>
      </c>
      <c r="D429" t="s">
        <v>1861</v>
      </c>
      <c r="E429" t="s">
        <v>59</v>
      </c>
      <c r="F429" t="s">
        <v>1862</v>
      </c>
      <c r="G429" t="s">
        <v>42</v>
      </c>
      <c r="H429">
        <v>0</v>
      </c>
      <c r="I429">
        <v>0</v>
      </c>
      <c r="J429">
        <v>0</v>
      </c>
      <c r="K429" t="s">
        <v>1863</v>
      </c>
    </row>
    <row r="430" spans="1:11" x14ac:dyDescent="0.3">
      <c r="A430" t="s">
        <v>1864</v>
      </c>
      <c r="B430" t="s">
        <v>1865</v>
      </c>
      <c r="C430" t="s">
        <v>27</v>
      </c>
      <c r="D430" t="s">
        <v>1866</v>
      </c>
      <c r="E430" t="s">
        <v>1867</v>
      </c>
      <c r="F430" t="s">
        <v>1868</v>
      </c>
      <c r="G430" t="s">
        <v>1869</v>
      </c>
      <c r="H430">
        <v>0</v>
      </c>
      <c r="I430">
        <v>0</v>
      </c>
      <c r="J430">
        <v>0</v>
      </c>
      <c r="K430" t="s">
        <v>1870</v>
      </c>
    </row>
    <row r="431" spans="1:11" x14ac:dyDescent="0.3">
      <c r="A431" t="s">
        <v>1871</v>
      </c>
      <c r="B431" t="s">
        <v>1872</v>
      </c>
      <c r="C431" t="s">
        <v>27</v>
      </c>
      <c r="D431" t="s">
        <v>1873</v>
      </c>
      <c r="E431" t="s">
        <v>29</v>
      </c>
      <c r="F431" t="s">
        <v>41</v>
      </c>
      <c r="G431" t="s">
        <v>42</v>
      </c>
      <c r="H431">
        <v>0</v>
      </c>
      <c r="I431">
        <v>0</v>
      </c>
      <c r="J431">
        <v>0</v>
      </c>
      <c r="K431" t="s">
        <v>1874</v>
      </c>
    </row>
    <row r="432" spans="1:11" x14ac:dyDescent="0.3">
      <c r="A432" t="s">
        <v>1875</v>
      </c>
      <c r="B432" t="s">
        <v>1876</v>
      </c>
      <c r="C432" t="s">
        <v>27</v>
      </c>
      <c r="D432" t="s">
        <v>1877</v>
      </c>
      <c r="E432" t="s">
        <v>792</v>
      </c>
      <c r="F432" t="s">
        <v>16</v>
      </c>
      <c r="G432" t="s">
        <v>1540</v>
      </c>
      <c r="H432">
        <v>0</v>
      </c>
      <c r="I432">
        <v>0</v>
      </c>
      <c r="J432">
        <v>0</v>
      </c>
      <c r="K432" t="s">
        <v>1878</v>
      </c>
    </row>
    <row r="433" spans="1:11" x14ac:dyDescent="0.3">
      <c r="A433" t="s">
        <v>1879</v>
      </c>
      <c r="B433" t="s">
        <v>1880</v>
      </c>
      <c r="C433" t="s">
        <v>13</v>
      </c>
      <c r="D433" t="s">
        <v>1881</v>
      </c>
      <c r="E433" t="s">
        <v>77</v>
      </c>
      <c r="F433" t="s">
        <v>41</v>
      </c>
      <c r="G433" t="s">
        <v>42</v>
      </c>
      <c r="H433">
        <v>0</v>
      </c>
      <c r="I433">
        <v>0</v>
      </c>
      <c r="J433">
        <v>0</v>
      </c>
      <c r="K433" t="s">
        <v>1882</v>
      </c>
    </row>
    <row r="434" spans="1:11" x14ac:dyDescent="0.3">
      <c r="A434" t="s">
        <v>1883</v>
      </c>
      <c r="B434" t="s">
        <v>1884</v>
      </c>
      <c r="C434" t="s">
        <v>147</v>
      </c>
      <c r="D434" t="s">
        <v>1885</v>
      </c>
      <c r="E434" t="s">
        <v>183</v>
      </c>
      <c r="F434" t="s">
        <v>1886</v>
      </c>
      <c r="G434" t="s">
        <v>42</v>
      </c>
      <c r="H434">
        <v>0</v>
      </c>
      <c r="I434">
        <v>0</v>
      </c>
      <c r="J434">
        <v>0</v>
      </c>
      <c r="K434" t="s">
        <v>1887</v>
      </c>
    </row>
    <row r="435" spans="1:11" x14ac:dyDescent="0.3">
      <c r="A435" t="s">
        <v>1888</v>
      </c>
      <c r="C435" t="s">
        <v>147</v>
      </c>
      <c r="D435" t="s">
        <v>1889</v>
      </c>
      <c r="E435" t="s">
        <v>183</v>
      </c>
      <c r="F435" t="s">
        <v>16</v>
      </c>
      <c r="G435" t="s">
        <v>42</v>
      </c>
      <c r="H435">
        <v>0</v>
      </c>
      <c r="I435">
        <v>0</v>
      </c>
      <c r="J435">
        <v>0</v>
      </c>
      <c r="K435" t="s">
        <v>1890</v>
      </c>
    </row>
    <row r="436" spans="1:11" x14ac:dyDescent="0.3">
      <c r="A436" t="s">
        <v>1891</v>
      </c>
      <c r="B436" t="s">
        <v>1892</v>
      </c>
      <c r="C436" t="s">
        <v>20</v>
      </c>
      <c r="D436" t="s">
        <v>1893</v>
      </c>
      <c r="E436" t="s">
        <v>59</v>
      </c>
      <c r="F436" t="s">
        <v>16</v>
      </c>
      <c r="G436" t="s">
        <v>1894</v>
      </c>
      <c r="H436">
        <v>0</v>
      </c>
      <c r="I436">
        <v>0</v>
      </c>
      <c r="J436">
        <v>0</v>
      </c>
      <c r="K436" t="s">
        <v>1895</v>
      </c>
    </row>
    <row r="437" spans="1:11" x14ac:dyDescent="0.3">
      <c r="A437" t="s">
        <v>1896</v>
      </c>
      <c r="B437" t="s">
        <v>1897</v>
      </c>
      <c r="C437" t="s">
        <v>20</v>
      </c>
      <c r="D437" t="s">
        <v>1898</v>
      </c>
      <c r="E437" t="s">
        <v>59</v>
      </c>
      <c r="F437" t="s">
        <v>16</v>
      </c>
      <c r="G437" t="s">
        <v>1899</v>
      </c>
      <c r="H437">
        <v>0</v>
      </c>
      <c r="I437">
        <v>0</v>
      </c>
      <c r="J437">
        <v>0</v>
      </c>
      <c r="K437" t="s">
        <v>1900</v>
      </c>
    </row>
    <row r="438" spans="1:11" x14ac:dyDescent="0.3">
      <c r="A438" t="s">
        <v>1901</v>
      </c>
      <c r="B438" t="s">
        <v>1902</v>
      </c>
      <c r="C438" t="s">
        <v>27</v>
      </c>
      <c r="D438" t="s">
        <v>1903</v>
      </c>
      <c r="E438" t="s">
        <v>792</v>
      </c>
      <c r="F438" t="s">
        <v>41</v>
      </c>
      <c r="G438" t="s">
        <v>42</v>
      </c>
      <c r="H438">
        <v>0</v>
      </c>
      <c r="I438">
        <v>0</v>
      </c>
      <c r="J438">
        <v>0</v>
      </c>
      <c r="K438" t="s">
        <v>1904</v>
      </c>
    </row>
    <row r="439" spans="1:11" x14ac:dyDescent="0.3">
      <c r="A439" t="s">
        <v>1905</v>
      </c>
      <c r="B439" t="s">
        <v>1892</v>
      </c>
      <c r="C439" t="s">
        <v>20</v>
      </c>
      <c r="D439" t="s">
        <v>1893</v>
      </c>
      <c r="E439" t="s">
        <v>59</v>
      </c>
      <c r="F439" t="s">
        <v>1906</v>
      </c>
      <c r="G439" t="s">
        <v>42</v>
      </c>
      <c r="H439">
        <v>0</v>
      </c>
      <c r="I439">
        <v>0</v>
      </c>
      <c r="J439">
        <v>0</v>
      </c>
      <c r="K439" t="s">
        <v>1907</v>
      </c>
    </row>
    <row r="440" spans="1:11" x14ac:dyDescent="0.3">
      <c r="A440" t="s">
        <v>1908</v>
      </c>
      <c r="B440" t="s">
        <v>1909</v>
      </c>
      <c r="C440" t="s">
        <v>27</v>
      </c>
      <c r="D440" t="s">
        <v>1910</v>
      </c>
      <c r="E440" t="s">
        <v>792</v>
      </c>
      <c r="F440" t="s">
        <v>41</v>
      </c>
      <c r="G440" t="s">
        <v>42</v>
      </c>
      <c r="H440">
        <v>0</v>
      </c>
      <c r="I440">
        <v>0</v>
      </c>
      <c r="J440">
        <v>0</v>
      </c>
      <c r="K440" t="s">
        <v>1911</v>
      </c>
    </row>
    <row r="441" spans="1:11" x14ac:dyDescent="0.3">
      <c r="A441" t="s">
        <v>1912</v>
      </c>
      <c r="C441" t="s">
        <v>13</v>
      </c>
      <c r="D441" t="s">
        <v>1913</v>
      </c>
      <c r="E441" t="s">
        <v>15</v>
      </c>
      <c r="F441" t="s">
        <v>16</v>
      </c>
      <c r="G441" t="s">
        <v>1914</v>
      </c>
      <c r="H441">
        <v>0</v>
      </c>
      <c r="I441">
        <v>0</v>
      </c>
      <c r="J441">
        <v>0</v>
      </c>
      <c r="K441" t="s">
        <v>1915</v>
      </c>
    </row>
    <row r="442" spans="1:11" x14ac:dyDescent="0.3">
      <c r="A442" t="s">
        <v>1916</v>
      </c>
      <c r="B442" t="s">
        <v>1897</v>
      </c>
      <c r="C442" t="s">
        <v>20</v>
      </c>
      <c r="D442" t="s">
        <v>1917</v>
      </c>
      <c r="E442" t="s">
        <v>59</v>
      </c>
      <c r="F442" t="s">
        <v>1918</v>
      </c>
      <c r="G442" t="s">
        <v>42</v>
      </c>
      <c r="H442">
        <v>0</v>
      </c>
      <c r="I442">
        <v>0</v>
      </c>
      <c r="J442">
        <v>0</v>
      </c>
      <c r="K442" t="s">
        <v>1919</v>
      </c>
    </row>
    <row r="443" spans="1:11" x14ac:dyDescent="0.3">
      <c r="A443" t="s">
        <v>1920</v>
      </c>
      <c r="B443" t="s">
        <v>1921</v>
      </c>
      <c r="C443" t="s">
        <v>27</v>
      </c>
      <c r="D443" t="s">
        <v>1922</v>
      </c>
      <c r="E443" t="s">
        <v>792</v>
      </c>
      <c r="F443" t="s">
        <v>16</v>
      </c>
      <c r="G443" t="s">
        <v>1540</v>
      </c>
      <c r="H443">
        <v>0</v>
      </c>
      <c r="I443">
        <v>0</v>
      </c>
      <c r="J443">
        <v>0</v>
      </c>
      <c r="K443" t="s">
        <v>1923</v>
      </c>
    </row>
    <row r="444" spans="1:11" x14ac:dyDescent="0.3">
      <c r="A444" t="s">
        <v>1924</v>
      </c>
      <c r="B444" t="s">
        <v>1925</v>
      </c>
      <c r="C444" t="s">
        <v>27</v>
      </c>
      <c r="D444" t="s">
        <v>1926</v>
      </c>
      <c r="E444" t="s">
        <v>792</v>
      </c>
      <c r="F444" t="s">
        <v>41</v>
      </c>
      <c r="G444" t="s">
        <v>42</v>
      </c>
      <c r="H444">
        <v>0</v>
      </c>
      <c r="I444">
        <v>0</v>
      </c>
      <c r="J444">
        <v>0</v>
      </c>
      <c r="K444" t="s">
        <v>1927</v>
      </c>
    </row>
    <row r="445" spans="1:11" x14ac:dyDescent="0.3">
      <c r="A445" t="s">
        <v>1928</v>
      </c>
      <c r="C445" t="s">
        <v>20</v>
      </c>
      <c r="D445" t="s">
        <v>1929</v>
      </c>
      <c r="E445" t="s">
        <v>59</v>
      </c>
      <c r="F445" t="s">
        <v>16</v>
      </c>
      <c r="G445" t="s">
        <v>42</v>
      </c>
      <c r="H445">
        <v>0</v>
      </c>
      <c r="I445">
        <v>0</v>
      </c>
      <c r="J445">
        <v>0</v>
      </c>
      <c r="K445" t="s">
        <v>1930</v>
      </c>
    </row>
    <row r="446" spans="1:11" x14ac:dyDescent="0.3">
      <c r="A446" t="s">
        <v>1931</v>
      </c>
      <c r="B446" t="s">
        <v>1932</v>
      </c>
      <c r="C446" t="s">
        <v>558</v>
      </c>
      <c r="D446" t="s">
        <v>1933</v>
      </c>
      <c r="E446" t="s">
        <v>754</v>
      </c>
      <c r="F446" t="s">
        <v>16</v>
      </c>
      <c r="G446" t="s">
        <v>1934</v>
      </c>
      <c r="H446">
        <v>0</v>
      </c>
      <c r="I446">
        <v>0</v>
      </c>
      <c r="J446">
        <v>0</v>
      </c>
      <c r="K446" t="s">
        <v>1935</v>
      </c>
    </row>
    <row r="447" spans="1:11" x14ac:dyDescent="0.3">
      <c r="A447" t="s">
        <v>1936</v>
      </c>
      <c r="B447" t="s">
        <v>1937</v>
      </c>
      <c r="C447" t="s">
        <v>27</v>
      </c>
      <c r="D447" t="s">
        <v>1938</v>
      </c>
      <c r="E447" t="s">
        <v>792</v>
      </c>
      <c r="F447" t="s">
        <v>41</v>
      </c>
      <c r="G447" t="s">
        <v>42</v>
      </c>
      <c r="H447">
        <v>0</v>
      </c>
      <c r="I447">
        <v>0</v>
      </c>
      <c r="J447">
        <v>0</v>
      </c>
      <c r="K447" t="s">
        <v>1939</v>
      </c>
    </row>
    <row r="448" spans="1:11" x14ac:dyDescent="0.3">
      <c r="A448" t="s">
        <v>1940</v>
      </c>
      <c r="B448" t="s">
        <v>1941</v>
      </c>
      <c r="C448" t="s">
        <v>558</v>
      </c>
      <c r="D448" t="s">
        <v>1942</v>
      </c>
      <c r="E448" t="s">
        <v>630</v>
      </c>
      <c r="F448" t="s">
        <v>1886</v>
      </c>
      <c r="G448" t="s">
        <v>42</v>
      </c>
      <c r="H448">
        <v>0</v>
      </c>
      <c r="I448">
        <v>0</v>
      </c>
      <c r="J448">
        <v>0</v>
      </c>
      <c r="K448" t="s">
        <v>1943</v>
      </c>
    </row>
    <row r="449" spans="1:11" x14ac:dyDescent="0.3">
      <c r="A449" t="s">
        <v>1944</v>
      </c>
      <c r="B449" t="s">
        <v>1945</v>
      </c>
      <c r="C449" t="s">
        <v>558</v>
      </c>
      <c r="D449" t="s">
        <v>1946</v>
      </c>
      <c r="E449" t="s">
        <v>1090</v>
      </c>
      <c r="F449" t="s">
        <v>1947</v>
      </c>
      <c r="G449" t="s">
        <v>1899</v>
      </c>
      <c r="H449">
        <v>0</v>
      </c>
      <c r="I449">
        <v>0</v>
      </c>
      <c r="J449">
        <v>0</v>
      </c>
      <c r="K449" t="s">
        <v>1948</v>
      </c>
    </row>
    <row r="450" spans="1:11" x14ac:dyDescent="0.3">
      <c r="A450" t="s">
        <v>1949</v>
      </c>
      <c r="B450" t="s">
        <v>1950</v>
      </c>
      <c r="C450" t="s">
        <v>13</v>
      </c>
      <c r="D450" t="s">
        <v>1951</v>
      </c>
      <c r="E450" t="s">
        <v>77</v>
      </c>
      <c r="F450" t="s">
        <v>16</v>
      </c>
      <c r="G450" t="s">
        <v>1952</v>
      </c>
      <c r="H450">
        <v>0</v>
      </c>
      <c r="I450">
        <v>0</v>
      </c>
      <c r="J450">
        <v>0</v>
      </c>
      <c r="K450" t="s">
        <v>1953</v>
      </c>
    </row>
    <row r="451" spans="1:11" x14ac:dyDescent="0.3">
      <c r="A451" t="s">
        <v>1954</v>
      </c>
      <c r="B451" t="s">
        <v>1955</v>
      </c>
      <c r="C451" t="s">
        <v>558</v>
      </c>
      <c r="D451" t="s">
        <v>1956</v>
      </c>
      <c r="E451" t="s">
        <v>1462</v>
      </c>
      <c r="F451" t="s">
        <v>1518</v>
      </c>
      <c r="G451" t="s">
        <v>42</v>
      </c>
      <c r="H451">
        <v>0</v>
      </c>
      <c r="I451">
        <v>0</v>
      </c>
      <c r="J451">
        <v>0</v>
      </c>
      <c r="K451" t="s">
        <v>1957</v>
      </c>
    </row>
    <row r="452" spans="1:11" x14ac:dyDescent="0.3">
      <c r="A452" t="s">
        <v>1958</v>
      </c>
      <c r="B452" t="s">
        <v>1959</v>
      </c>
      <c r="C452" t="s">
        <v>27</v>
      </c>
      <c r="D452" t="s">
        <v>1960</v>
      </c>
      <c r="E452" t="s">
        <v>792</v>
      </c>
      <c r="F452" t="s">
        <v>1961</v>
      </c>
      <c r="G452" t="s">
        <v>762</v>
      </c>
      <c r="H452">
        <v>0</v>
      </c>
      <c r="I452">
        <v>0</v>
      </c>
      <c r="J452">
        <v>0</v>
      </c>
      <c r="K452" t="s">
        <v>1962</v>
      </c>
    </row>
    <row r="453" spans="1:11" x14ac:dyDescent="0.3">
      <c r="A453" t="s">
        <v>1963</v>
      </c>
      <c r="B453" t="s">
        <v>1964</v>
      </c>
      <c r="C453" t="s">
        <v>466</v>
      </c>
      <c r="D453" t="s">
        <v>1965</v>
      </c>
      <c r="E453" t="s">
        <v>468</v>
      </c>
      <c r="F453" t="s">
        <v>16</v>
      </c>
      <c r="G453" t="s">
        <v>1966</v>
      </c>
      <c r="H453">
        <v>0</v>
      </c>
      <c r="I453">
        <v>0</v>
      </c>
      <c r="J453">
        <v>0</v>
      </c>
      <c r="K453" t="s">
        <v>1967</v>
      </c>
    </row>
    <row r="454" spans="1:11" x14ac:dyDescent="0.3">
      <c r="A454" t="s">
        <v>1968</v>
      </c>
      <c r="B454" t="s">
        <v>1969</v>
      </c>
      <c r="C454" t="s">
        <v>466</v>
      </c>
      <c r="D454" t="s">
        <v>1970</v>
      </c>
      <c r="E454" t="s">
        <v>468</v>
      </c>
      <c r="F454" t="s">
        <v>16</v>
      </c>
      <c r="G454" t="s">
        <v>1414</v>
      </c>
      <c r="H454">
        <v>0</v>
      </c>
      <c r="I454">
        <v>0</v>
      </c>
      <c r="J454">
        <v>0</v>
      </c>
      <c r="K454" t="s">
        <v>1971</v>
      </c>
    </row>
    <row r="455" spans="1:11" x14ac:dyDescent="0.3">
      <c r="A455" t="s">
        <v>1972</v>
      </c>
      <c r="B455" t="s">
        <v>1973</v>
      </c>
      <c r="C455" t="s">
        <v>13</v>
      </c>
      <c r="D455" t="s">
        <v>1974</v>
      </c>
      <c r="E455" t="s">
        <v>77</v>
      </c>
      <c r="F455" t="s">
        <v>41</v>
      </c>
      <c r="G455" t="s">
        <v>1766</v>
      </c>
      <c r="H455">
        <v>0</v>
      </c>
      <c r="I455">
        <v>0</v>
      </c>
      <c r="J455">
        <v>0</v>
      </c>
      <c r="K455" t="s">
        <v>1975</v>
      </c>
    </row>
    <row r="456" spans="1:11" x14ac:dyDescent="0.3">
      <c r="A456" t="s">
        <v>1976</v>
      </c>
      <c r="C456" t="s">
        <v>27</v>
      </c>
      <c r="D456" t="s">
        <v>1977</v>
      </c>
      <c r="E456" t="s">
        <v>792</v>
      </c>
      <c r="F456" t="s">
        <v>41</v>
      </c>
      <c r="G456" t="s">
        <v>42</v>
      </c>
      <c r="H456">
        <v>0</v>
      </c>
      <c r="I456">
        <v>0</v>
      </c>
      <c r="J456">
        <v>0</v>
      </c>
      <c r="K456" t="s">
        <v>1978</v>
      </c>
    </row>
    <row r="457" spans="1:11" x14ac:dyDescent="0.3">
      <c r="A457" t="s">
        <v>1979</v>
      </c>
      <c r="C457" t="s">
        <v>147</v>
      </c>
      <c r="D457" t="s">
        <v>1980</v>
      </c>
      <c r="E457" t="s">
        <v>183</v>
      </c>
      <c r="F457" t="s">
        <v>1981</v>
      </c>
      <c r="G457" t="s">
        <v>42</v>
      </c>
      <c r="H457">
        <v>0</v>
      </c>
      <c r="I457">
        <v>0</v>
      </c>
      <c r="J457">
        <v>0</v>
      </c>
      <c r="K457" t="s">
        <v>1982</v>
      </c>
    </row>
    <row r="458" spans="1:11" x14ac:dyDescent="0.3">
      <c r="A458" t="s">
        <v>1983</v>
      </c>
      <c r="B458" t="s">
        <v>1984</v>
      </c>
      <c r="C458" t="s">
        <v>147</v>
      </c>
      <c r="D458" t="s">
        <v>1985</v>
      </c>
      <c r="E458" t="s">
        <v>183</v>
      </c>
      <c r="F458" t="s">
        <v>1986</v>
      </c>
      <c r="G458" t="s">
        <v>42</v>
      </c>
      <c r="H458">
        <v>0</v>
      </c>
      <c r="I458">
        <v>0</v>
      </c>
      <c r="J458">
        <v>0</v>
      </c>
      <c r="K458" t="s">
        <v>1987</v>
      </c>
    </row>
    <row r="459" spans="1:11" x14ac:dyDescent="0.3">
      <c r="A459" t="s">
        <v>1988</v>
      </c>
      <c r="B459" t="s">
        <v>1989</v>
      </c>
      <c r="C459" t="s">
        <v>558</v>
      </c>
      <c r="D459" t="s">
        <v>1990</v>
      </c>
      <c r="E459" t="s">
        <v>1462</v>
      </c>
      <c r="F459" t="s">
        <v>1991</v>
      </c>
      <c r="G459" t="s">
        <v>42</v>
      </c>
      <c r="H459">
        <v>0</v>
      </c>
      <c r="I459">
        <v>0</v>
      </c>
      <c r="J459">
        <v>0</v>
      </c>
      <c r="K459" t="s">
        <v>1992</v>
      </c>
    </row>
    <row r="460" spans="1:11" x14ac:dyDescent="0.3">
      <c r="A460" t="s">
        <v>1993</v>
      </c>
      <c r="B460" t="s">
        <v>1994</v>
      </c>
      <c r="C460" t="s">
        <v>20</v>
      </c>
      <c r="D460" t="s">
        <v>1995</v>
      </c>
      <c r="E460" t="s">
        <v>59</v>
      </c>
      <c r="F460" t="s">
        <v>1996</v>
      </c>
      <c r="G460" t="s">
        <v>42</v>
      </c>
      <c r="H460">
        <v>0</v>
      </c>
      <c r="I460">
        <v>0</v>
      </c>
      <c r="J460">
        <v>0</v>
      </c>
      <c r="K460" t="s">
        <v>1997</v>
      </c>
    </row>
    <row r="461" spans="1:11" x14ac:dyDescent="0.3">
      <c r="A461" t="s">
        <v>1998</v>
      </c>
      <c r="B461" t="s">
        <v>1999</v>
      </c>
      <c r="C461" t="s">
        <v>147</v>
      </c>
      <c r="D461" t="s">
        <v>1985</v>
      </c>
      <c r="E461" t="s">
        <v>183</v>
      </c>
      <c r="F461" t="s">
        <v>2000</v>
      </c>
      <c r="G461" t="s">
        <v>42</v>
      </c>
      <c r="H461">
        <v>0</v>
      </c>
      <c r="I461">
        <v>0</v>
      </c>
      <c r="J461">
        <v>0</v>
      </c>
      <c r="K461" t="s">
        <v>2001</v>
      </c>
    </row>
    <row r="462" spans="1:11" x14ac:dyDescent="0.3">
      <c r="A462" t="s">
        <v>2002</v>
      </c>
      <c r="B462" t="s">
        <v>2003</v>
      </c>
      <c r="C462" t="s">
        <v>147</v>
      </c>
      <c r="D462" t="s">
        <v>2004</v>
      </c>
      <c r="E462" t="s">
        <v>183</v>
      </c>
      <c r="F462" t="s">
        <v>835</v>
      </c>
      <c r="G462" t="s">
        <v>42</v>
      </c>
      <c r="H462">
        <v>0</v>
      </c>
      <c r="I462">
        <v>0</v>
      </c>
      <c r="J462">
        <v>0</v>
      </c>
      <c r="K462" t="s">
        <v>2005</v>
      </c>
    </row>
    <row r="463" spans="1:11" x14ac:dyDescent="0.3">
      <c r="A463" t="s">
        <v>2006</v>
      </c>
      <c r="B463" t="s">
        <v>2007</v>
      </c>
      <c r="C463" t="s">
        <v>27</v>
      </c>
      <c r="D463" t="s">
        <v>2008</v>
      </c>
      <c r="E463" t="s">
        <v>792</v>
      </c>
      <c r="F463" t="s">
        <v>41</v>
      </c>
      <c r="G463" t="s">
        <v>529</v>
      </c>
      <c r="H463">
        <v>0</v>
      </c>
      <c r="I463">
        <v>0</v>
      </c>
      <c r="J463">
        <v>0</v>
      </c>
      <c r="K463" t="s">
        <v>2009</v>
      </c>
    </row>
    <row r="464" spans="1:11" x14ac:dyDescent="0.3">
      <c r="A464" t="s">
        <v>2010</v>
      </c>
      <c r="B464" t="s">
        <v>2011</v>
      </c>
      <c r="C464" t="s">
        <v>27</v>
      </c>
      <c r="D464" t="s">
        <v>2012</v>
      </c>
      <c r="E464" t="s">
        <v>792</v>
      </c>
      <c r="F464" t="s">
        <v>41</v>
      </c>
      <c r="G464" t="s">
        <v>42</v>
      </c>
      <c r="H464">
        <v>0</v>
      </c>
      <c r="I464">
        <v>0</v>
      </c>
      <c r="J464">
        <v>0</v>
      </c>
      <c r="K464" t="s">
        <v>2013</v>
      </c>
    </row>
    <row r="465" spans="1:11" x14ac:dyDescent="0.3">
      <c r="A465" t="s">
        <v>2014</v>
      </c>
      <c r="B465" t="s">
        <v>2015</v>
      </c>
      <c r="C465" t="s">
        <v>27</v>
      </c>
      <c r="D465" t="s">
        <v>2016</v>
      </c>
      <c r="E465" t="s">
        <v>792</v>
      </c>
      <c r="F465" t="s">
        <v>41</v>
      </c>
      <c r="G465" t="s">
        <v>42</v>
      </c>
      <c r="H465">
        <v>0</v>
      </c>
      <c r="I465">
        <v>0</v>
      </c>
      <c r="J465">
        <v>0</v>
      </c>
      <c r="K465" t="s">
        <v>2017</v>
      </c>
    </row>
    <row r="466" spans="1:11" x14ac:dyDescent="0.3">
      <c r="A466" t="s">
        <v>2018</v>
      </c>
      <c r="B466" t="s">
        <v>2019</v>
      </c>
      <c r="C466" t="s">
        <v>27</v>
      </c>
      <c r="D466" t="s">
        <v>2020</v>
      </c>
      <c r="E466" t="s">
        <v>792</v>
      </c>
      <c r="F466" t="s">
        <v>41</v>
      </c>
      <c r="G466" t="s">
        <v>42</v>
      </c>
      <c r="H466">
        <v>0</v>
      </c>
      <c r="I466">
        <v>0</v>
      </c>
      <c r="J466">
        <v>0</v>
      </c>
      <c r="K466" t="s">
        <v>2021</v>
      </c>
    </row>
    <row r="467" spans="1:11" x14ac:dyDescent="0.3">
      <c r="A467" t="s">
        <v>2022</v>
      </c>
      <c r="B467" t="s">
        <v>2023</v>
      </c>
      <c r="C467" t="s">
        <v>558</v>
      </c>
      <c r="D467" t="s">
        <v>2024</v>
      </c>
      <c r="E467" t="s">
        <v>560</v>
      </c>
      <c r="F467" t="s">
        <v>2025</v>
      </c>
      <c r="G467" t="s">
        <v>2026</v>
      </c>
      <c r="H467">
        <v>0</v>
      </c>
      <c r="I467">
        <v>0</v>
      </c>
      <c r="J467">
        <v>0</v>
      </c>
      <c r="K467" t="s">
        <v>2027</v>
      </c>
    </row>
    <row r="468" spans="1:11" x14ac:dyDescent="0.3">
      <c r="A468" t="s">
        <v>2028</v>
      </c>
      <c r="B468" t="s">
        <v>2029</v>
      </c>
      <c r="C468" t="s">
        <v>558</v>
      </c>
      <c r="D468" t="s">
        <v>2030</v>
      </c>
      <c r="E468" t="s">
        <v>560</v>
      </c>
      <c r="F468" t="s">
        <v>16</v>
      </c>
      <c r="G468" t="s">
        <v>2031</v>
      </c>
      <c r="H468">
        <v>0</v>
      </c>
      <c r="I468">
        <v>0</v>
      </c>
      <c r="J468">
        <v>0</v>
      </c>
      <c r="K468" t="s">
        <v>2032</v>
      </c>
    </row>
    <row r="469" spans="1:11" x14ac:dyDescent="0.3">
      <c r="A469" t="s">
        <v>2033</v>
      </c>
      <c r="B469" t="s">
        <v>2034</v>
      </c>
      <c r="C469" t="s">
        <v>558</v>
      </c>
      <c r="D469" t="s">
        <v>2035</v>
      </c>
      <c r="E469" t="s">
        <v>1462</v>
      </c>
      <c r="F469" t="s">
        <v>2036</v>
      </c>
      <c r="G469" t="s">
        <v>42</v>
      </c>
      <c r="H469">
        <v>0</v>
      </c>
      <c r="I469">
        <v>0</v>
      </c>
      <c r="J469">
        <v>0</v>
      </c>
      <c r="K469" t="s">
        <v>2037</v>
      </c>
    </row>
    <row r="470" spans="1:11" x14ac:dyDescent="0.3">
      <c r="A470" t="s">
        <v>2038</v>
      </c>
      <c r="B470" t="s">
        <v>2039</v>
      </c>
      <c r="C470" t="s">
        <v>558</v>
      </c>
      <c r="D470" t="s">
        <v>2040</v>
      </c>
      <c r="E470" t="s">
        <v>560</v>
      </c>
      <c r="F470" t="s">
        <v>16</v>
      </c>
      <c r="G470" t="s">
        <v>2041</v>
      </c>
      <c r="H470">
        <v>0</v>
      </c>
      <c r="I470">
        <v>0</v>
      </c>
      <c r="J470">
        <v>0</v>
      </c>
      <c r="K470" t="s">
        <v>2042</v>
      </c>
    </row>
    <row r="471" spans="1:11" x14ac:dyDescent="0.3">
      <c r="A471" t="s">
        <v>2043</v>
      </c>
      <c r="B471" t="s">
        <v>2044</v>
      </c>
      <c r="C471" t="s">
        <v>13</v>
      </c>
      <c r="D471" t="s">
        <v>2045</v>
      </c>
      <c r="E471" t="s">
        <v>77</v>
      </c>
      <c r="F471" t="s">
        <v>16</v>
      </c>
      <c r="G471" t="s">
        <v>2046</v>
      </c>
      <c r="H471">
        <v>0</v>
      </c>
      <c r="I471">
        <v>0</v>
      </c>
      <c r="J471">
        <v>0</v>
      </c>
      <c r="K471" t="s">
        <v>2047</v>
      </c>
    </row>
    <row r="472" spans="1:11" x14ac:dyDescent="0.3">
      <c r="A472" t="s">
        <v>2048</v>
      </c>
      <c r="B472" t="s">
        <v>2049</v>
      </c>
      <c r="C472" t="s">
        <v>27</v>
      </c>
      <c r="D472" t="s">
        <v>2050</v>
      </c>
      <c r="E472" t="s">
        <v>792</v>
      </c>
      <c r="F472" t="s">
        <v>16</v>
      </c>
      <c r="G472" t="s">
        <v>2051</v>
      </c>
      <c r="H472">
        <v>0</v>
      </c>
      <c r="I472">
        <v>0</v>
      </c>
      <c r="J472">
        <v>0</v>
      </c>
      <c r="K472" t="s">
        <v>2052</v>
      </c>
    </row>
    <row r="473" spans="1:11" x14ac:dyDescent="0.3">
      <c r="A473" t="s">
        <v>2053</v>
      </c>
      <c r="B473" t="s">
        <v>2054</v>
      </c>
      <c r="C473" t="s">
        <v>27</v>
      </c>
      <c r="D473" t="s">
        <v>2055</v>
      </c>
      <c r="E473" t="s">
        <v>792</v>
      </c>
      <c r="F473" t="s">
        <v>16</v>
      </c>
      <c r="G473" t="s">
        <v>223</v>
      </c>
      <c r="H473">
        <v>0</v>
      </c>
      <c r="I473">
        <v>0</v>
      </c>
      <c r="J473">
        <v>0</v>
      </c>
      <c r="K473" t="s">
        <v>2056</v>
      </c>
    </row>
    <row r="474" spans="1:11" x14ac:dyDescent="0.3">
      <c r="A474" t="s">
        <v>2057</v>
      </c>
      <c r="B474" t="s">
        <v>2058</v>
      </c>
      <c r="C474" t="s">
        <v>558</v>
      </c>
      <c r="D474" t="s">
        <v>2059</v>
      </c>
      <c r="E474" t="s">
        <v>560</v>
      </c>
      <c r="F474" t="s">
        <v>16</v>
      </c>
      <c r="G474" t="s">
        <v>2060</v>
      </c>
      <c r="H474">
        <v>0</v>
      </c>
      <c r="I474">
        <v>0</v>
      </c>
      <c r="J474">
        <v>0</v>
      </c>
      <c r="K474" t="s">
        <v>2061</v>
      </c>
    </row>
    <row r="475" spans="1:11" x14ac:dyDescent="0.3">
      <c r="A475" t="s">
        <v>2062</v>
      </c>
      <c r="B475" t="s">
        <v>2063</v>
      </c>
      <c r="C475" t="s">
        <v>558</v>
      </c>
      <c r="D475" t="s">
        <v>2064</v>
      </c>
      <c r="E475" t="s">
        <v>560</v>
      </c>
      <c r="F475" t="s">
        <v>16</v>
      </c>
      <c r="G475" t="s">
        <v>2065</v>
      </c>
      <c r="H475">
        <v>0</v>
      </c>
      <c r="I475">
        <v>0</v>
      </c>
      <c r="J475">
        <v>0</v>
      </c>
      <c r="K475" t="s">
        <v>2066</v>
      </c>
    </row>
    <row r="476" spans="1:11" x14ac:dyDescent="0.3">
      <c r="A476" t="s">
        <v>2067</v>
      </c>
      <c r="B476" t="s">
        <v>2068</v>
      </c>
      <c r="C476" t="s">
        <v>13</v>
      </c>
      <c r="D476" t="s">
        <v>2069</v>
      </c>
      <c r="E476" t="s">
        <v>77</v>
      </c>
      <c r="F476" t="s">
        <v>16</v>
      </c>
      <c r="G476" t="s">
        <v>2070</v>
      </c>
      <c r="H476">
        <v>0</v>
      </c>
      <c r="I476">
        <v>0</v>
      </c>
      <c r="J476">
        <v>0</v>
      </c>
      <c r="K476" t="s">
        <v>2071</v>
      </c>
    </row>
    <row r="477" spans="1:11" x14ac:dyDescent="0.3">
      <c r="A477" t="s">
        <v>2072</v>
      </c>
      <c r="B477" t="s">
        <v>2073</v>
      </c>
      <c r="C477" t="s">
        <v>13</v>
      </c>
      <c r="D477" t="s">
        <v>2074</v>
      </c>
      <c r="E477" t="s">
        <v>77</v>
      </c>
      <c r="F477" t="s">
        <v>16</v>
      </c>
      <c r="G477" t="s">
        <v>155</v>
      </c>
      <c r="H477">
        <v>0</v>
      </c>
      <c r="I477">
        <v>0</v>
      </c>
      <c r="J477">
        <v>0</v>
      </c>
      <c r="K477" t="s">
        <v>2075</v>
      </c>
    </row>
    <row r="478" spans="1:11" x14ac:dyDescent="0.3">
      <c r="A478" t="s">
        <v>2076</v>
      </c>
      <c r="B478" t="s">
        <v>2077</v>
      </c>
      <c r="C478" t="s">
        <v>13</v>
      </c>
      <c r="D478" t="s">
        <v>2078</v>
      </c>
      <c r="E478" t="s">
        <v>77</v>
      </c>
      <c r="F478" t="s">
        <v>16</v>
      </c>
      <c r="G478" t="s">
        <v>2079</v>
      </c>
      <c r="H478">
        <v>0</v>
      </c>
      <c r="I478">
        <v>0</v>
      </c>
      <c r="J478">
        <v>0</v>
      </c>
      <c r="K478" t="s">
        <v>2080</v>
      </c>
    </row>
    <row r="479" spans="1:11" x14ac:dyDescent="0.3">
      <c r="A479" t="s">
        <v>2081</v>
      </c>
      <c r="B479" t="s">
        <v>2082</v>
      </c>
      <c r="C479" t="s">
        <v>13</v>
      </c>
      <c r="D479" t="s">
        <v>2083</v>
      </c>
      <c r="E479" t="s">
        <v>77</v>
      </c>
      <c r="F479" t="s">
        <v>16</v>
      </c>
      <c r="G479" t="s">
        <v>1224</v>
      </c>
      <c r="H479">
        <v>0</v>
      </c>
      <c r="I479">
        <v>0</v>
      </c>
      <c r="J479">
        <v>0</v>
      </c>
      <c r="K479" t="s">
        <v>2084</v>
      </c>
    </row>
    <row r="480" spans="1:11" x14ac:dyDescent="0.3">
      <c r="A480" t="s">
        <v>2085</v>
      </c>
      <c r="B480" t="s">
        <v>2086</v>
      </c>
      <c r="C480" t="s">
        <v>13</v>
      </c>
      <c r="D480" t="s">
        <v>2087</v>
      </c>
      <c r="E480" t="s">
        <v>77</v>
      </c>
      <c r="F480" t="s">
        <v>16</v>
      </c>
      <c r="G480" t="s">
        <v>2088</v>
      </c>
      <c r="H480">
        <v>0</v>
      </c>
      <c r="I480">
        <v>0</v>
      </c>
      <c r="J480">
        <v>0</v>
      </c>
      <c r="K480" t="s">
        <v>2089</v>
      </c>
    </row>
    <row r="481" spans="1:11" x14ac:dyDescent="0.3">
      <c r="A481" t="s">
        <v>2090</v>
      </c>
      <c r="B481" t="s">
        <v>2091</v>
      </c>
      <c r="C481" t="s">
        <v>558</v>
      </c>
      <c r="D481" t="s">
        <v>2092</v>
      </c>
      <c r="E481" t="s">
        <v>560</v>
      </c>
      <c r="F481" t="s">
        <v>16</v>
      </c>
      <c r="G481" t="s">
        <v>2093</v>
      </c>
      <c r="H481">
        <v>0</v>
      </c>
      <c r="I481">
        <v>0</v>
      </c>
      <c r="J481">
        <v>0</v>
      </c>
      <c r="K481" t="s">
        <v>2094</v>
      </c>
    </row>
    <row r="482" spans="1:11" x14ac:dyDescent="0.3">
      <c r="A482" t="s">
        <v>2095</v>
      </c>
      <c r="B482" t="s">
        <v>2096</v>
      </c>
      <c r="C482" t="s">
        <v>558</v>
      </c>
      <c r="D482" t="s">
        <v>2097</v>
      </c>
      <c r="E482" t="s">
        <v>560</v>
      </c>
      <c r="F482" t="s">
        <v>16</v>
      </c>
      <c r="G482" t="s">
        <v>632</v>
      </c>
      <c r="H482">
        <v>0</v>
      </c>
      <c r="I482">
        <v>0</v>
      </c>
      <c r="J482">
        <v>0</v>
      </c>
      <c r="K482" t="s">
        <v>2098</v>
      </c>
    </row>
    <row r="483" spans="1:11" x14ac:dyDescent="0.3">
      <c r="A483" t="s">
        <v>2099</v>
      </c>
      <c r="B483" t="s">
        <v>2100</v>
      </c>
      <c r="C483" t="s">
        <v>558</v>
      </c>
      <c r="D483" t="s">
        <v>2101</v>
      </c>
      <c r="E483" t="s">
        <v>2102</v>
      </c>
      <c r="F483" t="s">
        <v>607</v>
      </c>
      <c r="G483" t="s">
        <v>42</v>
      </c>
      <c r="H483">
        <v>0</v>
      </c>
      <c r="I483">
        <v>0</v>
      </c>
      <c r="J483">
        <v>0</v>
      </c>
      <c r="K483" t="s">
        <v>2103</v>
      </c>
    </row>
    <row r="484" spans="1:11" x14ac:dyDescent="0.3">
      <c r="A484" t="s">
        <v>2104</v>
      </c>
      <c r="B484" t="s">
        <v>2105</v>
      </c>
      <c r="C484" t="s">
        <v>27</v>
      </c>
      <c r="D484" t="s">
        <v>2106</v>
      </c>
      <c r="E484" t="s">
        <v>792</v>
      </c>
      <c r="F484" t="s">
        <v>16</v>
      </c>
      <c r="G484" t="s">
        <v>1540</v>
      </c>
      <c r="H484">
        <v>0</v>
      </c>
      <c r="I484">
        <v>0</v>
      </c>
      <c r="J484">
        <v>0</v>
      </c>
      <c r="K484" t="s">
        <v>2107</v>
      </c>
    </row>
    <row r="485" spans="1:11" x14ac:dyDescent="0.3">
      <c r="A485" t="s">
        <v>2108</v>
      </c>
      <c r="B485" t="s">
        <v>2109</v>
      </c>
      <c r="C485" t="s">
        <v>558</v>
      </c>
      <c r="D485" t="s">
        <v>2110</v>
      </c>
      <c r="E485" t="s">
        <v>560</v>
      </c>
      <c r="F485" t="s">
        <v>2111</v>
      </c>
      <c r="G485" t="s">
        <v>42</v>
      </c>
      <c r="H485">
        <v>0</v>
      </c>
      <c r="I485">
        <v>0</v>
      </c>
      <c r="J485">
        <v>0</v>
      </c>
      <c r="K485" t="s">
        <v>2112</v>
      </c>
    </row>
    <row r="486" spans="1:11" x14ac:dyDescent="0.3">
      <c r="A486" t="s">
        <v>2113</v>
      </c>
      <c r="B486" t="s">
        <v>2114</v>
      </c>
      <c r="C486" t="s">
        <v>558</v>
      </c>
      <c r="D486" t="s">
        <v>2115</v>
      </c>
      <c r="E486" t="s">
        <v>630</v>
      </c>
      <c r="F486" t="s">
        <v>2116</v>
      </c>
      <c r="G486" t="s">
        <v>42</v>
      </c>
      <c r="H486">
        <v>0</v>
      </c>
      <c r="I486">
        <v>0</v>
      </c>
      <c r="J486">
        <v>0</v>
      </c>
      <c r="K486" t="s">
        <v>2117</v>
      </c>
    </row>
    <row r="487" spans="1:11" x14ac:dyDescent="0.3">
      <c r="A487" t="s">
        <v>2118</v>
      </c>
      <c r="B487" t="s">
        <v>2119</v>
      </c>
      <c r="C487" t="s">
        <v>558</v>
      </c>
      <c r="D487" t="s">
        <v>2120</v>
      </c>
      <c r="E487" t="s">
        <v>2102</v>
      </c>
      <c r="F487" t="s">
        <v>2121</v>
      </c>
      <c r="G487" t="s">
        <v>2122</v>
      </c>
      <c r="H487">
        <v>0</v>
      </c>
      <c r="I487">
        <v>0</v>
      </c>
      <c r="J487">
        <v>0</v>
      </c>
      <c r="K487" t="s">
        <v>2123</v>
      </c>
    </row>
    <row r="488" spans="1:11" x14ac:dyDescent="0.3">
      <c r="A488" t="s">
        <v>2124</v>
      </c>
      <c r="B488" t="s">
        <v>2125</v>
      </c>
      <c r="C488" t="s">
        <v>20</v>
      </c>
      <c r="D488" t="s">
        <v>2126</v>
      </c>
      <c r="E488" t="s">
        <v>22</v>
      </c>
      <c r="F488" t="s">
        <v>16</v>
      </c>
      <c r="G488" t="s">
        <v>1271</v>
      </c>
      <c r="H488">
        <v>0</v>
      </c>
      <c r="I488">
        <v>0</v>
      </c>
      <c r="J488">
        <v>0</v>
      </c>
      <c r="K488" t="s">
        <v>2127</v>
      </c>
    </row>
    <row r="489" spans="1:11" x14ac:dyDescent="0.3">
      <c r="A489" t="s">
        <v>2128</v>
      </c>
      <c r="B489" t="s">
        <v>2129</v>
      </c>
      <c r="C489" t="s">
        <v>558</v>
      </c>
      <c r="D489" t="s">
        <v>2130</v>
      </c>
      <c r="E489" t="s">
        <v>2102</v>
      </c>
      <c r="F489" t="s">
        <v>1219</v>
      </c>
      <c r="G489" t="s">
        <v>2131</v>
      </c>
      <c r="H489">
        <v>0</v>
      </c>
      <c r="I489">
        <v>0</v>
      </c>
      <c r="J489">
        <v>0</v>
      </c>
      <c r="K489" t="s">
        <v>2132</v>
      </c>
    </row>
    <row r="490" spans="1:11" x14ac:dyDescent="0.3">
      <c r="A490" t="s">
        <v>2133</v>
      </c>
      <c r="B490" t="s">
        <v>2134</v>
      </c>
      <c r="C490" t="s">
        <v>13</v>
      </c>
      <c r="D490" t="s">
        <v>2135</v>
      </c>
      <c r="E490" t="s">
        <v>77</v>
      </c>
      <c r="F490" t="s">
        <v>41</v>
      </c>
      <c r="G490" t="s">
        <v>42</v>
      </c>
      <c r="H490">
        <v>0</v>
      </c>
      <c r="I490">
        <v>0</v>
      </c>
      <c r="J490">
        <v>0</v>
      </c>
      <c r="K490" t="s">
        <v>2136</v>
      </c>
    </row>
    <row r="491" spans="1:11" x14ac:dyDescent="0.3">
      <c r="A491" t="s">
        <v>2137</v>
      </c>
      <c r="B491" t="s">
        <v>2138</v>
      </c>
      <c r="C491" t="s">
        <v>558</v>
      </c>
      <c r="D491" t="s">
        <v>2139</v>
      </c>
      <c r="E491" t="s">
        <v>630</v>
      </c>
      <c r="F491" t="s">
        <v>804</v>
      </c>
      <c r="G491" t="s">
        <v>42</v>
      </c>
      <c r="H491">
        <v>0</v>
      </c>
      <c r="I491">
        <v>0</v>
      </c>
      <c r="J491">
        <v>0</v>
      </c>
      <c r="K491" t="s">
        <v>2140</v>
      </c>
    </row>
    <row r="492" spans="1:11" x14ac:dyDescent="0.3">
      <c r="A492" t="s">
        <v>2141</v>
      </c>
      <c r="B492" t="s">
        <v>2142</v>
      </c>
      <c r="C492" t="s">
        <v>20</v>
      </c>
      <c r="D492" t="s">
        <v>2143</v>
      </c>
      <c r="E492" t="s">
        <v>59</v>
      </c>
      <c r="F492" t="s">
        <v>2144</v>
      </c>
      <c r="G492" t="s">
        <v>1766</v>
      </c>
      <c r="H492">
        <v>0</v>
      </c>
      <c r="I492">
        <v>0</v>
      </c>
      <c r="J492">
        <v>0</v>
      </c>
      <c r="K492" t="s">
        <v>2145</v>
      </c>
    </row>
    <row r="493" spans="1:11" x14ac:dyDescent="0.3">
      <c r="A493" t="s">
        <v>2146</v>
      </c>
      <c r="B493" t="s">
        <v>2147</v>
      </c>
      <c r="C493" t="s">
        <v>20</v>
      </c>
      <c r="D493" t="s">
        <v>2148</v>
      </c>
      <c r="E493" t="s">
        <v>59</v>
      </c>
      <c r="F493" t="s">
        <v>41</v>
      </c>
      <c r="G493" t="s">
        <v>42</v>
      </c>
      <c r="H493">
        <v>0</v>
      </c>
      <c r="I493">
        <v>0</v>
      </c>
      <c r="J493">
        <v>0</v>
      </c>
      <c r="K493" t="s">
        <v>2149</v>
      </c>
    </row>
    <row r="494" spans="1:11" x14ac:dyDescent="0.3">
      <c r="A494" t="s">
        <v>2150</v>
      </c>
      <c r="B494" t="s">
        <v>2151</v>
      </c>
      <c r="C494" t="s">
        <v>27</v>
      </c>
      <c r="D494" t="s">
        <v>2152</v>
      </c>
      <c r="E494" t="s">
        <v>792</v>
      </c>
      <c r="F494" t="s">
        <v>41</v>
      </c>
      <c r="G494" t="s">
        <v>42</v>
      </c>
      <c r="H494">
        <v>0</v>
      </c>
      <c r="I494">
        <v>0</v>
      </c>
      <c r="J494">
        <v>0</v>
      </c>
      <c r="K494" t="s">
        <v>2153</v>
      </c>
    </row>
    <row r="495" spans="1:11" x14ac:dyDescent="0.3">
      <c r="A495" t="s">
        <v>2154</v>
      </c>
      <c r="B495" t="s">
        <v>2155</v>
      </c>
      <c r="C495" t="s">
        <v>20</v>
      </c>
      <c r="D495" t="s">
        <v>2156</v>
      </c>
      <c r="E495" t="s">
        <v>59</v>
      </c>
      <c r="F495" t="s">
        <v>16</v>
      </c>
      <c r="G495" t="s">
        <v>1488</v>
      </c>
      <c r="H495">
        <v>0</v>
      </c>
      <c r="I495">
        <v>0</v>
      </c>
      <c r="J495">
        <v>0</v>
      </c>
      <c r="K495" t="s">
        <v>2157</v>
      </c>
    </row>
    <row r="496" spans="1:11" x14ac:dyDescent="0.3">
      <c r="A496" t="s">
        <v>2158</v>
      </c>
      <c r="B496" t="s">
        <v>2159</v>
      </c>
      <c r="C496" t="s">
        <v>27</v>
      </c>
      <c r="D496" t="s">
        <v>2160</v>
      </c>
      <c r="E496" t="s">
        <v>792</v>
      </c>
      <c r="F496" t="s">
        <v>41</v>
      </c>
      <c r="G496" t="s">
        <v>42</v>
      </c>
      <c r="H496">
        <v>0</v>
      </c>
      <c r="I496">
        <v>0</v>
      </c>
      <c r="J496">
        <v>0</v>
      </c>
      <c r="K496" t="s">
        <v>2161</v>
      </c>
    </row>
    <row r="497" spans="1:11" x14ac:dyDescent="0.3">
      <c r="A497" t="s">
        <v>2162</v>
      </c>
      <c r="B497" t="s">
        <v>2163</v>
      </c>
      <c r="C497" t="s">
        <v>20</v>
      </c>
      <c r="D497" t="s">
        <v>2164</v>
      </c>
      <c r="E497" t="s">
        <v>59</v>
      </c>
      <c r="F497" t="s">
        <v>1850</v>
      </c>
      <c r="G497" t="s">
        <v>42</v>
      </c>
      <c r="H497">
        <v>0</v>
      </c>
      <c r="I497">
        <v>0</v>
      </c>
      <c r="J497">
        <v>0</v>
      </c>
      <c r="K497" t="s">
        <v>2165</v>
      </c>
    </row>
    <row r="498" spans="1:11" x14ac:dyDescent="0.3">
      <c r="A498" t="s">
        <v>2166</v>
      </c>
      <c r="C498" t="s">
        <v>27</v>
      </c>
      <c r="D498" t="s">
        <v>2167</v>
      </c>
      <c r="E498" t="s">
        <v>792</v>
      </c>
      <c r="F498" t="s">
        <v>41</v>
      </c>
      <c r="G498" t="s">
        <v>42</v>
      </c>
      <c r="H498">
        <v>0</v>
      </c>
      <c r="I498">
        <v>0</v>
      </c>
      <c r="J498">
        <v>0</v>
      </c>
      <c r="K498" t="s">
        <v>2168</v>
      </c>
    </row>
    <row r="499" spans="1:11" x14ac:dyDescent="0.3">
      <c r="A499" t="s">
        <v>2169</v>
      </c>
      <c r="B499" t="s">
        <v>2170</v>
      </c>
      <c r="C499" t="s">
        <v>13</v>
      </c>
      <c r="D499" t="s">
        <v>2171</v>
      </c>
      <c r="E499" t="s">
        <v>77</v>
      </c>
      <c r="F499" t="s">
        <v>16</v>
      </c>
      <c r="G499" t="s">
        <v>117</v>
      </c>
      <c r="H499">
        <v>0</v>
      </c>
      <c r="I499">
        <v>0</v>
      </c>
      <c r="J499">
        <v>0</v>
      </c>
      <c r="K499" t="s">
        <v>2172</v>
      </c>
    </row>
    <row r="500" spans="1:11" x14ac:dyDescent="0.3">
      <c r="A500" t="s">
        <v>2173</v>
      </c>
      <c r="B500" t="s">
        <v>2174</v>
      </c>
      <c r="C500" t="s">
        <v>20</v>
      </c>
      <c r="D500" t="s">
        <v>2175</v>
      </c>
      <c r="E500" t="s">
        <v>59</v>
      </c>
      <c r="F500" t="s">
        <v>2176</v>
      </c>
      <c r="G500" t="s">
        <v>42</v>
      </c>
      <c r="H500">
        <v>0</v>
      </c>
      <c r="I500">
        <v>0</v>
      </c>
      <c r="J500">
        <v>0</v>
      </c>
      <c r="K500" t="s">
        <v>2177</v>
      </c>
    </row>
    <row r="501" spans="1:11" x14ac:dyDescent="0.3">
      <c r="A501" t="s">
        <v>2178</v>
      </c>
      <c r="B501" t="s">
        <v>2179</v>
      </c>
      <c r="C501" t="s">
        <v>27</v>
      </c>
      <c r="D501" t="s">
        <v>2180</v>
      </c>
      <c r="E501" t="s">
        <v>792</v>
      </c>
      <c r="F501" t="s">
        <v>41</v>
      </c>
      <c r="G501" t="s">
        <v>42</v>
      </c>
      <c r="H501">
        <v>0</v>
      </c>
      <c r="I501">
        <v>0</v>
      </c>
      <c r="J501">
        <v>0</v>
      </c>
      <c r="K501" t="s">
        <v>2181</v>
      </c>
    </row>
    <row r="502" spans="1:11" x14ac:dyDescent="0.3">
      <c r="A502" t="s">
        <v>2182</v>
      </c>
      <c r="B502" t="s">
        <v>2183</v>
      </c>
      <c r="C502" t="s">
        <v>558</v>
      </c>
      <c r="D502" t="s">
        <v>2184</v>
      </c>
      <c r="E502" t="s">
        <v>560</v>
      </c>
      <c r="F502" t="s">
        <v>631</v>
      </c>
      <c r="G502" t="s">
        <v>1271</v>
      </c>
      <c r="H502">
        <v>0</v>
      </c>
      <c r="I502">
        <v>0</v>
      </c>
      <c r="J502">
        <v>0</v>
      </c>
      <c r="K502" t="s">
        <v>2185</v>
      </c>
    </row>
    <row r="503" spans="1:11" x14ac:dyDescent="0.3">
      <c r="A503" t="s">
        <v>2186</v>
      </c>
      <c r="B503" t="s">
        <v>2187</v>
      </c>
      <c r="C503" t="s">
        <v>27</v>
      </c>
      <c r="D503" t="s">
        <v>2188</v>
      </c>
      <c r="E503" t="s">
        <v>792</v>
      </c>
      <c r="F503" t="s">
        <v>41</v>
      </c>
      <c r="G503" t="s">
        <v>2189</v>
      </c>
      <c r="H503">
        <v>0</v>
      </c>
      <c r="I503">
        <v>0</v>
      </c>
      <c r="J503">
        <v>0</v>
      </c>
      <c r="K503" t="s">
        <v>2190</v>
      </c>
    </row>
    <row r="504" spans="1:11" x14ac:dyDescent="0.3">
      <c r="A504" t="s">
        <v>2191</v>
      </c>
      <c r="B504" t="s">
        <v>2192</v>
      </c>
      <c r="C504" t="s">
        <v>27</v>
      </c>
      <c r="D504" t="s">
        <v>2193</v>
      </c>
      <c r="E504" t="s">
        <v>792</v>
      </c>
      <c r="F504" t="s">
        <v>16</v>
      </c>
      <c r="G504" t="s">
        <v>2194</v>
      </c>
      <c r="H504">
        <v>0</v>
      </c>
      <c r="I504">
        <v>0</v>
      </c>
      <c r="J504">
        <v>0</v>
      </c>
      <c r="K504" t="s">
        <v>2195</v>
      </c>
    </row>
    <row r="505" spans="1:11" x14ac:dyDescent="0.3">
      <c r="A505" t="s">
        <v>2196</v>
      </c>
      <c r="B505" t="s">
        <v>2197</v>
      </c>
      <c r="C505" t="s">
        <v>558</v>
      </c>
      <c r="D505" t="s">
        <v>2198</v>
      </c>
      <c r="E505" t="s">
        <v>754</v>
      </c>
      <c r="F505" t="s">
        <v>16</v>
      </c>
      <c r="G505" t="s">
        <v>1756</v>
      </c>
      <c r="H505">
        <v>0</v>
      </c>
      <c r="I505">
        <v>0</v>
      </c>
      <c r="J505">
        <v>0</v>
      </c>
      <c r="K505" t="s">
        <v>2199</v>
      </c>
    </row>
    <row r="506" spans="1:11" x14ac:dyDescent="0.3">
      <c r="A506" t="s">
        <v>2200</v>
      </c>
      <c r="B506" t="s">
        <v>2201</v>
      </c>
      <c r="C506" t="s">
        <v>27</v>
      </c>
      <c r="D506" t="s">
        <v>2202</v>
      </c>
      <c r="E506" t="s">
        <v>792</v>
      </c>
      <c r="F506" t="s">
        <v>41</v>
      </c>
      <c r="G506" t="s">
        <v>42</v>
      </c>
      <c r="H506">
        <v>0</v>
      </c>
      <c r="I506">
        <v>0</v>
      </c>
      <c r="J506">
        <v>0</v>
      </c>
      <c r="K506" t="s">
        <v>2203</v>
      </c>
    </row>
    <row r="507" spans="1:11" x14ac:dyDescent="0.3">
      <c r="A507" t="s">
        <v>2204</v>
      </c>
      <c r="B507" t="s">
        <v>2205</v>
      </c>
      <c r="C507" t="s">
        <v>27</v>
      </c>
      <c r="D507" t="s">
        <v>2206</v>
      </c>
      <c r="E507" t="s">
        <v>792</v>
      </c>
      <c r="F507" t="s">
        <v>41</v>
      </c>
      <c r="G507" t="s">
        <v>42</v>
      </c>
      <c r="H507">
        <v>0</v>
      </c>
      <c r="I507">
        <v>0</v>
      </c>
      <c r="J507">
        <v>0</v>
      </c>
      <c r="K507" t="s">
        <v>2207</v>
      </c>
    </row>
    <row r="508" spans="1:11" x14ac:dyDescent="0.3">
      <c r="A508" t="s">
        <v>2208</v>
      </c>
      <c r="B508" t="s">
        <v>2209</v>
      </c>
      <c r="C508" t="s">
        <v>20</v>
      </c>
      <c r="D508" t="s">
        <v>2210</v>
      </c>
      <c r="E508" t="s">
        <v>59</v>
      </c>
      <c r="F508" t="s">
        <v>16</v>
      </c>
      <c r="G508" t="s">
        <v>2211</v>
      </c>
      <c r="H508">
        <v>0</v>
      </c>
      <c r="I508">
        <v>0</v>
      </c>
      <c r="J508">
        <v>0</v>
      </c>
      <c r="K508" t="s">
        <v>2212</v>
      </c>
    </row>
    <row r="509" spans="1:11" x14ac:dyDescent="0.3">
      <c r="A509" t="s">
        <v>2213</v>
      </c>
      <c r="B509" t="s">
        <v>2214</v>
      </c>
      <c r="C509" t="s">
        <v>466</v>
      </c>
      <c r="D509" t="s">
        <v>2215</v>
      </c>
      <c r="E509" t="s">
        <v>468</v>
      </c>
      <c r="F509" t="s">
        <v>16</v>
      </c>
      <c r="G509" t="s">
        <v>2216</v>
      </c>
      <c r="H509">
        <v>0</v>
      </c>
      <c r="I509">
        <v>0</v>
      </c>
      <c r="J509">
        <v>0</v>
      </c>
      <c r="K509" t="s">
        <v>2217</v>
      </c>
    </row>
    <row r="510" spans="1:11" x14ac:dyDescent="0.3">
      <c r="A510" t="s">
        <v>2218</v>
      </c>
      <c r="C510" t="s">
        <v>20</v>
      </c>
      <c r="D510" t="s">
        <v>2219</v>
      </c>
      <c r="E510" t="s">
        <v>59</v>
      </c>
      <c r="F510" t="s">
        <v>41</v>
      </c>
      <c r="G510" t="s">
        <v>42</v>
      </c>
      <c r="H510">
        <v>0</v>
      </c>
      <c r="I510">
        <v>0</v>
      </c>
      <c r="J510">
        <v>0</v>
      </c>
      <c r="K510" t="s">
        <v>2220</v>
      </c>
    </row>
    <row r="511" spans="1:11" x14ac:dyDescent="0.3">
      <c r="A511" t="s">
        <v>2221</v>
      </c>
      <c r="B511" t="s">
        <v>2222</v>
      </c>
      <c r="C511" t="s">
        <v>558</v>
      </c>
      <c r="D511" t="s">
        <v>2223</v>
      </c>
      <c r="E511" t="s">
        <v>630</v>
      </c>
      <c r="F511" t="s">
        <v>2224</v>
      </c>
      <c r="G511" t="s">
        <v>42</v>
      </c>
      <c r="H511">
        <v>0</v>
      </c>
      <c r="I511">
        <v>0</v>
      </c>
      <c r="J511">
        <v>0</v>
      </c>
      <c r="K511" t="s">
        <v>2225</v>
      </c>
    </row>
    <row r="512" spans="1:11" x14ac:dyDescent="0.3">
      <c r="A512" t="s">
        <v>2226</v>
      </c>
      <c r="B512" t="s">
        <v>2227</v>
      </c>
      <c r="C512" t="s">
        <v>27</v>
      </c>
      <c r="D512" t="s">
        <v>2228</v>
      </c>
      <c r="E512" t="s">
        <v>792</v>
      </c>
      <c r="F512" t="s">
        <v>41</v>
      </c>
      <c r="G512" t="s">
        <v>42</v>
      </c>
      <c r="H512">
        <v>0</v>
      </c>
      <c r="I512">
        <v>0</v>
      </c>
      <c r="J512">
        <v>0</v>
      </c>
      <c r="K512" t="s">
        <v>2229</v>
      </c>
    </row>
    <row r="513" spans="1:11" x14ac:dyDescent="0.3">
      <c r="A513" t="s">
        <v>2230</v>
      </c>
      <c r="B513" t="s">
        <v>2231</v>
      </c>
      <c r="C513" t="s">
        <v>20</v>
      </c>
      <c r="D513" t="s">
        <v>2232</v>
      </c>
      <c r="E513" t="s">
        <v>59</v>
      </c>
      <c r="F513" t="s">
        <v>41</v>
      </c>
      <c r="G513" t="s">
        <v>42</v>
      </c>
      <c r="H513">
        <v>0</v>
      </c>
      <c r="I513">
        <v>0</v>
      </c>
      <c r="J513">
        <v>0</v>
      </c>
      <c r="K513" t="s">
        <v>2233</v>
      </c>
    </row>
    <row r="514" spans="1:11" x14ac:dyDescent="0.3">
      <c r="A514" t="s">
        <v>2234</v>
      </c>
      <c r="B514" t="s">
        <v>2235</v>
      </c>
      <c r="C514" t="s">
        <v>147</v>
      </c>
      <c r="D514" t="s">
        <v>2236</v>
      </c>
      <c r="E514" t="s">
        <v>183</v>
      </c>
      <c r="F514" t="s">
        <v>2237</v>
      </c>
      <c r="G514" t="s">
        <v>42</v>
      </c>
      <c r="H514">
        <v>0</v>
      </c>
      <c r="I514">
        <v>0</v>
      </c>
      <c r="J514">
        <v>0</v>
      </c>
      <c r="K514" t="s">
        <v>2238</v>
      </c>
    </row>
    <row r="515" spans="1:11" x14ac:dyDescent="0.3">
      <c r="A515" t="s">
        <v>2239</v>
      </c>
      <c r="B515" t="s">
        <v>2240</v>
      </c>
      <c r="C515" t="s">
        <v>147</v>
      </c>
      <c r="D515" t="s">
        <v>2241</v>
      </c>
      <c r="E515" t="s">
        <v>183</v>
      </c>
      <c r="F515" t="s">
        <v>2242</v>
      </c>
      <c r="G515" t="s">
        <v>42</v>
      </c>
      <c r="H515">
        <v>0</v>
      </c>
      <c r="I515">
        <v>0</v>
      </c>
      <c r="J515">
        <v>0</v>
      </c>
      <c r="K515" t="s">
        <v>2243</v>
      </c>
    </row>
    <row r="516" spans="1:11" x14ac:dyDescent="0.3">
      <c r="A516" t="s">
        <v>2244</v>
      </c>
      <c r="B516" t="s">
        <v>2245</v>
      </c>
      <c r="C516" t="s">
        <v>558</v>
      </c>
      <c r="D516" t="s">
        <v>2246</v>
      </c>
      <c r="E516" t="s">
        <v>1122</v>
      </c>
      <c r="F516" t="s">
        <v>2247</v>
      </c>
      <c r="G516" t="s">
        <v>42</v>
      </c>
      <c r="H516">
        <v>0</v>
      </c>
      <c r="I516">
        <v>0</v>
      </c>
      <c r="J516">
        <v>0</v>
      </c>
      <c r="K516" t="s">
        <v>2248</v>
      </c>
    </row>
    <row r="517" spans="1:11" x14ac:dyDescent="0.3">
      <c r="A517" t="s">
        <v>2249</v>
      </c>
      <c r="B517" t="s">
        <v>2250</v>
      </c>
      <c r="C517" t="s">
        <v>147</v>
      </c>
      <c r="D517" t="s">
        <v>2251</v>
      </c>
      <c r="E517" t="s">
        <v>183</v>
      </c>
      <c r="F517" t="s">
        <v>1845</v>
      </c>
      <c r="G517" t="s">
        <v>2252</v>
      </c>
      <c r="H517">
        <v>0</v>
      </c>
      <c r="I517">
        <v>0</v>
      </c>
      <c r="J517">
        <v>0</v>
      </c>
      <c r="K517" t="s">
        <v>2253</v>
      </c>
    </row>
    <row r="518" spans="1:11" x14ac:dyDescent="0.3">
      <c r="A518" t="s">
        <v>2254</v>
      </c>
      <c r="B518" t="s">
        <v>2255</v>
      </c>
      <c r="C518" t="s">
        <v>147</v>
      </c>
      <c r="D518" t="s">
        <v>2256</v>
      </c>
      <c r="E518" t="s">
        <v>183</v>
      </c>
      <c r="F518" t="s">
        <v>2257</v>
      </c>
      <c r="G518" t="s">
        <v>42</v>
      </c>
      <c r="H518">
        <v>0</v>
      </c>
      <c r="I518">
        <v>0</v>
      </c>
      <c r="J518">
        <v>0</v>
      </c>
      <c r="K518" t="s">
        <v>2258</v>
      </c>
    </row>
    <row r="519" spans="1:11" x14ac:dyDescent="0.3">
      <c r="A519" t="s">
        <v>2259</v>
      </c>
      <c r="B519" t="s">
        <v>2260</v>
      </c>
      <c r="C519" t="s">
        <v>147</v>
      </c>
      <c r="D519" t="s">
        <v>2261</v>
      </c>
      <c r="E519" t="s">
        <v>183</v>
      </c>
      <c r="F519" t="s">
        <v>1947</v>
      </c>
      <c r="G519" t="s">
        <v>42</v>
      </c>
      <c r="H519">
        <v>0</v>
      </c>
      <c r="I519">
        <v>0</v>
      </c>
      <c r="J519">
        <v>0</v>
      </c>
      <c r="K519" t="s">
        <v>2262</v>
      </c>
    </row>
    <row r="520" spans="1:11" x14ac:dyDescent="0.3">
      <c r="A520" t="s">
        <v>2263</v>
      </c>
      <c r="C520" t="s">
        <v>20</v>
      </c>
      <c r="D520" t="s">
        <v>2264</v>
      </c>
      <c r="E520" t="s">
        <v>59</v>
      </c>
      <c r="F520" t="s">
        <v>41</v>
      </c>
      <c r="G520" t="s">
        <v>42</v>
      </c>
      <c r="H520">
        <v>0</v>
      </c>
      <c r="I520">
        <v>0</v>
      </c>
      <c r="J520">
        <v>0</v>
      </c>
      <c r="K520" t="s">
        <v>2265</v>
      </c>
    </row>
    <row r="521" spans="1:11" x14ac:dyDescent="0.3">
      <c r="A521" t="s">
        <v>2266</v>
      </c>
      <c r="B521" t="s">
        <v>2267</v>
      </c>
      <c r="C521" t="s">
        <v>147</v>
      </c>
      <c r="D521" t="s">
        <v>2268</v>
      </c>
      <c r="E521" t="s">
        <v>183</v>
      </c>
      <c r="F521" t="s">
        <v>41</v>
      </c>
      <c r="G521" t="s">
        <v>42</v>
      </c>
      <c r="H521">
        <v>0</v>
      </c>
      <c r="I521">
        <v>0</v>
      </c>
      <c r="J521">
        <v>0</v>
      </c>
      <c r="K521" t="s">
        <v>2269</v>
      </c>
    </row>
    <row r="522" spans="1:11" x14ac:dyDescent="0.3">
      <c r="A522" t="s">
        <v>2270</v>
      </c>
      <c r="C522" t="s">
        <v>147</v>
      </c>
      <c r="D522" t="s">
        <v>2271</v>
      </c>
      <c r="E522" t="s">
        <v>183</v>
      </c>
      <c r="F522" t="s">
        <v>2272</v>
      </c>
      <c r="G522" t="s">
        <v>42</v>
      </c>
      <c r="H522">
        <v>0</v>
      </c>
      <c r="I522">
        <v>0</v>
      </c>
      <c r="J522">
        <v>0</v>
      </c>
      <c r="K522" t="s">
        <v>2273</v>
      </c>
    </row>
    <row r="523" spans="1:11" x14ac:dyDescent="0.3">
      <c r="A523" t="s">
        <v>2274</v>
      </c>
      <c r="B523" t="s">
        <v>2275</v>
      </c>
      <c r="C523" t="s">
        <v>558</v>
      </c>
      <c r="D523" t="s">
        <v>2276</v>
      </c>
      <c r="E523" t="s">
        <v>1122</v>
      </c>
      <c r="F523" t="s">
        <v>2277</v>
      </c>
      <c r="G523" t="s">
        <v>42</v>
      </c>
      <c r="H523">
        <v>0</v>
      </c>
      <c r="I523">
        <v>0</v>
      </c>
      <c r="J523">
        <v>0</v>
      </c>
      <c r="K523" t="s">
        <v>2278</v>
      </c>
    </row>
    <row r="524" spans="1:11" x14ac:dyDescent="0.3">
      <c r="A524" t="s">
        <v>2279</v>
      </c>
      <c r="B524" t="s">
        <v>2280</v>
      </c>
      <c r="C524" t="s">
        <v>27</v>
      </c>
      <c r="D524" t="s">
        <v>2281</v>
      </c>
      <c r="E524" t="s">
        <v>792</v>
      </c>
      <c r="F524" t="s">
        <v>41</v>
      </c>
      <c r="G524" t="s">
        <v>42</v>
      </c>
      <c r="H524">
        <v>0</v>
      </c>
      <c r="I524">
        <v>0</v>
      </c>
      <c r="J524">
        <v>0</v>
      </c>
      <c r="K524" t="s">
        <v>2282</v>
      </c>
    </row>
    <row r="525" spans="1:11" x14ac:dyDescent="0.3">
      <c r="A525" t="s">
        <v>2283</v>
      </c>
      <c r="B525" t="s">
        <v>2284</v>
      </c>
      <c r="C525" t="s">
        <v>20</v>
      </c>
      <c r="D525" t="s">
        <v>2285</v>
      </c>
      <c r="E525" t="s">
        <v>59</v>
      </c>
      <c r="F525" t="s">
        <v>2286</v>
      </c>
      <c r="G525" t="s">
        <v>42</v>
      </c>
      <c r="H525">
        <v>0</v>
      </c>
      <c r="I525">
        <v>0</v>
      </c>
      <c r="J525">
        <v>0</v>
      </c>
      <c r="K525" t="s">
        <v>2287</v>
      </c>
    </row>
    <row r="526" spans="1:11" x14ac:dyDescent="0.3">
      <c r="A526" t="s">
        <v>2288</v>
      </c>
      <c r="C526" t="s">
        <v>20</v>
      </c>
      <c r="D526" t="s">
        <v>2289</v>
      </c>
      <c r="E526" t="s">
        <v>59</v>
      </c>
      <c r="F526" t="s">
        <v>1886</v>
      </c>
      <c r="G526" t="s">
        <v>42</v>
      </c>
      <c r="H526">
        <v>0</v>
      </c>
      <c r="I526">
        <v>0</v>
      </c>
      <c r="J526">
        <v>0</v>
      </c>
      <c r="K526" t="s">
        <v>2290</v>
      </c>
    </row>
    <row r="527" spans="1:11" x14ac:dyDescent="0.3">
      <c r="A527" t="s">
        <v>2291</v>
      </c>
      <c r="B527" t="s">
        <v>2292</v>
      </c>
      <c r="C527" t="s">
        <v>147</v>
      </c>
      <c r="D527" t="s">
        <v>2293</v>
      </c>
      <c r="E527" t="s">
        <v>1742</v>
      </c>
      <c r="F527" t="s">
        <v>331</v>
      </c>
      <c r="G527" t="s">
        <v>42</v>
      </c>
      <c r="H527">
        <v>0</v>
      </c>
      <c r="I527">
        <v>0</v>
      </c>
      <c r="J527">
        <v>0</v>
      </c>
      <c r="K527" t="s">
        <v>2294</v>
      </c>
    </row>
    <row r="528" spans="1:11" x14ac:dyDescent="0.3">
      <c r="A528" t="s">
        <v>2295</v>
      </c>
      <c r="C528" t="s">
        <v>147</v>
      </c>
      <c r="D528" t="s">
        <v>2291</v>
      </c>
      <c r="E528" t="s">
        <v>183</v>
      </c>
      <c r="F528" t="s">
        <v>1981</v>
      </c>
      <c r="G528" t="s">
        <v>42</v>
      </c>
      <c r="H528">
        <v>0</v>
      </c>
      <c r="I528">
        <v>0</v>
      </c>
      <c r="J528">
        <v>0</v>
      </c>
      <c r="K528" t="s">
        <v>2296</v>
      </c>
    </row>
    <row r="529" spans="1:11" x14ac:dyDescent="0.3">
      <c r="A529" t="s">
        <v>2297</v>
      </c>
      <c r="C529" t="s">
        <v>20</v>
      </c>
      <c r="D529" t="s">
        <v>2298</v>
      </c>
      <c r="E529" t="s">
        <v>59</v>
      </c>
      <c r="F529" t="s">
        <v>1536</v>
      </c>
      <c r="G529" t="s">
        <v>42</v>
      </c>
      <c r="H529">
        <v>0</v>
      </c>
      <c r="I529">
        <v>0</v>
      </c>
      <c r="J529">
        <v>0</v>
      </c>
      <c r="K529" t="s">
        <v>2299</v>
      </c>
    </row>
    <row r="530" spans="1:11" x14ac:dyDescent="0.3">
      <c r="A530" t="s">
        <v>2300</v>
      </c>
      <c r="B530" t="s">
        <v>2301</v>
      </c>
      <c r="C530" t="s">
        <v>558</v>
      </c>
      <c r="D530" t="s">
        <v>2302</v>
      </c>
      <c r="E530" t="s">
        <v>1122</v>
      </c>
      <c r="F530" t="s">
        <v>2036</v>
      </c>
      <c r="G530" t="s">
        <v>2303</v>
      </c>
      <c r="H530">
        <v>0</v>
      </c>
      <c r="I530">
        <v>0</v>
      </c>
      <c r="J530">
        <v>0</v>
      </c>
      <c r="K530" t="s">
        <v>2304</v>
      </c>
    </row>
    <row r="531" spans="1:11" x14ac:dyDescent="0.3">
      <c r="A531" t="s">
        <v>2305</v>
      </c>
      <c r="B531" t="s">
        <v>2306</v>
      </c>
      <c r="C531" t="s">
        <v>558</v>
      </c>
      <c r="D531" t="s">
        <v>2307</v>
      </c>
      <c r="E531" t="s">
        <v>1122</v>
      </c>
      <c r="F531" t="s">
        <v>2308</v>
      </c>
      <c r="G531" t="s">
        <v>42</v>
      </c>
      <c r="H531">
        <v>0</v>
      </c>
      <c r="I531">
        <v>0</v>
      </c>
      <c r="J531">
        <v>0</v>
      </c>
      <c r="K531" t="s">
        <v>2309</v>
      </c>
    </row>
    <row r="532" spans="1:11" x14ac:dyDescent="0.3">
      <c r="A532" t="s">
        <v>2310</v>
      </c>
      <c r="B532" t="s">
        <v>2311</v>
      </c>
      <c r="C532" t="s">
        <v>558</v>
      </c>
      <c r="D532" t="s">
        <v>2312</v>
      </c>
      <c r="E532" t="s">
        <v>560</v>
      </c>
      <c r="F532" t="s">
        <v>2313</v>
      </c>
      <c r="G532" t="s">
        <v>1481</v>
      </c>
      <c r="H532">
        <v>0</v>
      </c>
      <c r="I532">
        <v>0</v>
      </c>
      <c r="J532">
        <v>0</v>
      </c>
      <c r="K532" t="s">
        <v>2314</v>
      </c>
    </row>
    <row r="533" spans="1:11" x14ac:dyDescent="0.3">
      <c r="A533" t="s">
        <v>2315</v>
      </c>
      <c r="B533" t="s">
        <v>2316</v>
      </c>
      <c r="C533" t="s">
        <v>13</v>
      </c>
      <c r="D533" t="s">
        <v>2317</v>
      </c>
      <c r="E533" t="s">
        <v>77</v>
      </c>
      <c r="F533" t="s">
        <v>16</v>
      </c>
      <c r="G533" t="s">
        <v>2318</v>
      </c>
      <c r="H533">
        <v>0</v>
      </c>
      <c r="I533">
        <v>0</v>
      </c>
      <c r="J533">
        <v>0</v>
      </c>
      <c r="K533" t="s">
        <v>2319</v>
      </c>
    </row>
    <row r="534" spans="1:11" x14ac:dyDescent="0.3">
      <c r="A534" t="s">
        <v>2320</v>
      </c>
      <c r="B534" t="s">
        <v>2321</v>
      </c>
      <c r="C534" t="s">
        <v>13</v>
      </c>
      <c r="D534" t="s">
        <v>2322</v>
      </c>
      <c r="E534" t="s">
        <v>77</v>
      </c>
      <c r="F534" t="s">
        <v>16</v>
      </c>
      <c r="G534" t="s">
        <v>2323</v>
      </c>
      <c r="H534">
        <v>0</v>
      </c>
      <c r="I534">
        <v>0</v>
      </c>
      <c r="J534">
        <v>0</v>
      </c>
      <c r="K534" t="s">
        <v>2324</v>
      </c>
    </row>
    <row r="535" spans="1:11" x14ac:dyDescent="0.3">
      <c r="A535" t="s">
        <v>2325</v>
      </c>
      <c r="B535" t="s">
        <v>2326</v>
      </c>
      <c r="C535" t="s">
        <v>27</v>
      </c>
      <c r="D535" t="s">
        <v>2327</v>
      </c>
      <c r="E535" t="s">
        <v>792</v>
      </c>
      <c r="F535" t="s">
        <v>41</v>
      </c>
      <c r="G535" t="s">
        <v>42</v>
      </c>
      <c r="H535">
        <v>0</v>
      </c>
      <c r="I535">
        <v>0</v>
      </c>
      <c r="J535">
        <v>0</v>
      </c>
      <c r="K535" t="s">
        <v>2328</v>
      </c>
    </row>
    <row r="536" spans="1:11" x14ac:dyDescent="0.3">
      <c r="A536" t="s">
        <v>2329</v>
      </c>
      <c r="B536" t="s">
        <v>2330</v>
      </c>
      <c r="C536" t="s">
        <v>558</v>
      </c>
      <c r="D536" t="s">
        <v>2331</v>
      </c>
      <c r="E536" t="s">
        <v>560</v>
      </c>
      <c r="F536" t="s">
        <v>2332</v>
      </c>
      <c r="G536" t="s">
        <v>2333</v>
      </c>
      <c r="H536">
        <v>0</v>
      </c>
      <c r="I536">
        <v>0</v>
      </c>
      <c r="J536">
        <v>0</v>
      </c>
      <c r="K536" t="s">
        <v>2334</v>
      </c>
    </row>
    <row r="537" spans="1:11" x14ac:dyDescent="0.3">
      <c r="A537" t="s">
        <v>2335</v>
      </c>
      <c r="C537" t="s">
        <v>147</v>
      </c>
      <c r="D537" t="s">
        <v>2336</v>
      </c>
      <c r="E537" t="s">
        <v>183</v>
      </c>
      <c r="F537" t="s">
        <v>1634</v>
      </c>
      <c r="G537" t="s">
        <v>42</v>
      </c>
      <c r="H537">
        <v>0</v>
      </c>
      <c r="I537">
        <v>0</v>
      </c>
      <c r="J537">
        <v>0</v>
      </c>
      <c r="K537" t="s">
        <v>2337</v>
      </c>
    </row>
    <row r="538" spans="1:11" x14ac:dyDescent="0.3">
      <c r="A538" t="s">
        <v>2338</v>
      </c>
      <c r="B538" t="s">
        <v>2339</v>
      </c>
      <c r="C538" t="s">
        <v>27</v>
      </c>
      <c r="D538" t="s">
        <v>2340</v>
      </c>
      <c r="E538" t="s">
        <v>792</v>
      </c>
      <c r="F538" t="s">
        <v>16</v>
      </c>
      <c r="G538" t="s">
        <v>1540</v>
      </c>
      <c r="H538">
        <v>0</v>
      </c>
      <c r="I538">
        <v>0</v>
      </c>
      <c r="J538">
        <v>0</v>
      </c>
      <c r="K538" t="s">
        <v>2341</v>
      </c>
    </row>
    <row r="539" spans="1:11" x14ac:dyDescent="0.3">
      <c r="A539" t="s">
        <v>2342</v>
      </c>
      <c r="B539" t="s">
        <v>2343</v>
      </c>
      <c r="C539" t="s">
        <v>558</v>
      </c>
      <c r="D539" t="s">
        <v>2344</v>
      </c>
      <c r="E539" t="s">
        <v>1122</v>
      </c>
      <c r="F539" t="s">
        <v>2345</v>
      </c>
      <c r="G539" t="s">
        <v>42</v>
      </c>
      <c r="H539">
        <v>0</v>
      </c>
      <c r="I539">
        <v>0</v>
      </c>
      <c r="J539">
        <v>0</v>
      </c>
      <c r="K539" t="s">
        <v>2346</v>
      </c>
    </row>
    <row r="540" spans="1:11" x14ac:dyDescent="0.3">
      <c r="A540" t="s">
        <v>2347</v>
      </c>
      <c r="B540" t="s">
        <v>2348</v>
      </c>
      <c r="C540" t="s">
        <v>20</v>
      </c>
      <c r="D540" t="s">
        <v>2349</v>
      </c>
      <c r="E540" t="s">
        <v>59</v>
      </c>
      <c r="F540" t="s">
        <v>16</v>
      </c>
      <c r="G540" t="s">
        <v>2350</v>
      </c>
      <c r="H540">
        <v>0</v>
      </c>
      <c r="I540">
        <v>0</v>
      </c>
      <c r="J540">
        <v>0</v>
      </c>
      <c r="K540" t="s">
        <v>2351</v>
      </c>
    </row>
    <row r="541" spans="1:11" x14ac:dyDescent="0.3">
      <c r="A541" t="s">
        <v>2352</v>
      </c>
      <c r="C541" t="s">
        <v>147</v>
      </c>
      <c r="D541" t="s">
        <v>2353</v>
      </c>
      <c r="E541" t="s">
        <v>183</v>
      </c>
      <c r="F541" t="s">
        <v>2354</v>
      </c>
      <c r="G541" t="s">
        <v>42</v>
      </c>
      <c r="H541">
        <v>0</v>
      </c>
      <c r="I541">
        <v>0</v>
      </c>
      <c r="J541">
        <v>0</v>
      </c>
      <c r="K541" t="s">
        <v>2355</v>
      </c>
    </row>
    <row r="542" spans="1:11" x14ac:dyDescent="0.3">
      <c r="A542" t="s">
        <v>2356</v>
      </c>
      <c r="C542" t="s">
        <v>27</v>
      </c>
      <c r="D542" t="s">
        <v>2357</v>
      </c>
      <c r="E542" t="s">
        <v>792</v>
      </c>
      <c r="F542" t="s">
        <v>41</v>
      </c>
      <c r="G542" t="s">
        <v>42</v>
      </c>
      <c r="H542">
        <v>0</v>
      </c>
      <c r="I542">
        <v>0</v>
      </c>
      <c r="J542">
        <v>0</v>
      </c>
      <c r="K542" t="s">
        <v>2358</v>
      </c>
    </row>
    <row r="543" spans="1:11" x14ac:dyDescent="0.3">
      <c r="A543" t="s">
        <v>2359</v>
      </c>
      <c r="C543" t="s">
        <v>147</v>
      </c>
      <c r="D543" t="s">
        <v>2360</v>
      </c>
      <c r="E543" t="s">
        <v>183</v>
      </c>
      <c r="F543" t="s">
        <v>2361</v>
      </c>
      <c r="G543" t="s">
        <v>42</v>
      </c>
      <c r="H543">
        <v>0</v>
      </c>
      <c r="I543">
        <v>0</v>
      </c>
      <c r="J543">
        <v>0</v>
      </c>
      <c r="K543" t="s">
        <v>2362</v>
      </c>
    </row>
    <row r="544" spans="1:11" x14ac:dyDescent="0.3">
      <c r="A544" t="s">
        <v>2363</v>
      </c>
      <c r="B544" t="s">
        <v>2364</v>
      </c>
      <c r="C544" t="s">
        <v>20</v>
      </c>
      <c r="D544" t="s">
        <v>2365</v>
      </c>
      <c r="E544" t="s">
        <v>59</v>
      </c>
      <c r="F544" t="s">
        <v>2366</v>
      </c>
      <c r="G544" t="s">
        <v>42</v>
      </c>
      <c r="H544">
        <v>0</v>
      </c>
      <c r="I544">
        <v>0</v>
      </c>
      <c r="J544">
        <v>0</v>
      </c>
      <c r="K544" t="s">
        <v>2367</v>
      </c>
    </row>
    <row r="545" spans="1:11" x14ac:dyDescent="0.3">
      <c r="A545" t="s">
        <v>2368</v>
      </c>
      <c r="C545" t="s">
        <v>27</v>
      </c>
      <c r="D545" t="s">
        <v>2369</v>
      </c>
      <c r="E545" t="s">
        <v>792</v>
      </c>
      <c r="F545" t="s">
        <v>41</v>
      </c>
      <c r="G545" t="s">
        <v>42</v>
      </c>
      <c r="H545">
        <v>0</v>
      </c>
      <c r="I545">
        <v>0</v>
      </c>
      <c r="J545">
        <v>0</v>
      </c>
      <c r="K545" t="s">
        <v>2370</v>
      </c>
    </row>
    <row r="546" spans="1:11" x14ac:dyDescent="0.3">
      <c r="A546" t="s">
        <v>2371</v>
      </c>
      <c r="C546" t="s">
        <v>27</v>
      </c>
      <c r="D546" t="s">
        <v>2372</v>
      </c>
      <c r="E546" t="s">
        <v>792</v>
      </c>
      <c r="F546" t="s">
        <v>41</v>
      </c>
      <c r="G546" t="s">
        <v>42</v>
      </c>
      <c r="H546">
        <v>0</v>
      </c>
      <c r="I546">
        <v>0</v>
      </c>
      <c r="J546">
        <v>0</v>
      </c>
      <c r="K546" t="s">
        <v>2373</v>
      </c>
    </row>
    <row r="547" spans="1:11" x14ac:dyDescent="0.3">
      <c r="A547" t="s">
        <v>2374</v>
      </c>
      <c r="B547" t="s">
        <v>2375</v>
      </c>
      <c r="C547" t="s">
        <v>27</v>
      </c>
      <c r="D547" t="s">
        <v>2376</v>
      </c>
      <c r="E547" t="s">
        <v>792</v>
      </c>
      <c r="F547" t="s">
        <v>16</v>
      </c>
      <c r="G547" t="s">
        <v>1540</v>
      </c>
      <c r="H547">
        <v>0</v>
      </c>
      <c r="I547">
        <v>0</v>
      </c>
      <c r="J547">
        <v>0</v>
      </c>
      <c r="K547" t="s">
        <v>2377</v>
      </c>
    </row>
    <row r="548" spans="1:11" x14ac:dyDescent="0.3">
      <c r="A548" t="s">
        <v>2378</v>
      </c>
      <c r="B548" t="s">
        <v>2379</v>
      </c>
      <c r="C548" t="s">
        <v>20</v>
      </c>
      <c r="D548" t="s">
        <v>2380</v>
      </c>
      <c r="E548" t="s">
        <v>59</v>
      </c>
      <c r="F548" t="s">
        <v>41</v>
      </c>
      <c r="G548" t="s">
        <v>42</v>
      </c>
      <c r="H548">
        <v>0</v>
      </c>
      <c r="I548">
        <v>0</v>
      </c>
      <c r="J548">
        <v>0</v>
      </c>
      <c r="K548" t="s">
        <v>2381</v>
      </c>
    </row>
    <row r="549" spans="1:11" x14ac:dyDescent="0.3">
      <c r="A549" t="s">
        <v>2382</v>
      </c>
      <c r="B549" t="s">
        <v>2383</v>
      </c>
      <c r="C549" t="s">
        <v>558</v>
      </c>
      <c r="D549" t="s">
        <v>2384</v>
      </c>
      <c r="E549" t="s">
        <v>1122</v>
      </c>
      <c r="F549" t="s">
        <v>2385</v>
      </c>
      <c r="G549" t="s">
        <v>42</v>
      </c>
      <c r="H549">
        <v>0</v>
      </c>
      <c r="I549">
        <v>0</v>
      </c>
      <c r="J549">
        <v>0</v>
      </c>
      <c r="K549" t="s">
        <v>2386</v>
      </c>
    </row>
    <row r="550" spans="1:11" x14ac:dyDescent="0.3">
      <c r="A550" t="s">
        <v>2387</v>
      </c>
      <c r="C550" t="s">
        <v>558</v>
      </c>
      <c r="D550" t="s">
        <v>2388</v>
      </c>
      <c r="E550" t="s">
        <v>1122</v>
      </c>
      <c r="F550" t="s">
        <v>2257</v>
      </c>
      <c r="G550" t="s">
        <v>42</v>
      </c>
      <c r="H550">
        <v>0</v>
      </c>
      <c r="I550">
        <v>0</v>
      </c>
      <c r="J550">
        <v>0</v>
      </c>
      <c r="K550" t="s">
        <v>2389</v>
      </c>
    </row>
    <row r="551" spans="1:11" x14ac:dyDescent="0.3">
      <c r="A551" t="s">
        <v>2390</v>
      </c>
      <c r="B551" t="s">
        <v>2391</v>
      </c>
      <c r="C551" t="s">
        <v>558</v>
      </c>
      <c r="D551" t="s">
        <v>2392</v>
      </c>
      <c r="E551" t="s">
        <v>1122</v>
      </c>
      <c r="F551" t="s">
        <v>2393</v>
      </c>
      <c r="G551" t="s">
        <v>42</v>
      </c>
      <c r="H551">
        <v>0</v>
      </c>
      <c r="I551">
        <v>0</v>
      </c>
      <c r="J551">
        <v>0</v>
      </c>
      <c r="K551" t="s">
        <v>2394</v>
      </c>
    </row>
    <row r="552" spans="1:11" x14ac:dyDescent="0.3">
      <c r="A552" t="s">
        <v>2395</v>
      </c>
      <c r="B552" t="s">
        <v>2396</v>
      </c>
      <c r="C552" t="s">
        <v>27</v>
      </c>
      <c r="D552" t="s">
        <v>2397</v>
      </c>
      <c r="E552" t="s">
        <v>792</v>
      </c>
      <c r="F552" t="s">
        <v>41</v>
      </c>
      <c r="G552" t="s">
        <v>42</v>
      </c>
      <c r="H552">
        <v>0</v>
      </c>
      <c r="I552">
        <v>0</v>
      </c>
      <c r="J552">
        <v>0</v>
      </c>
      <c r="K552" t="s">
        <v>2398</v>
      </c>
    </row>
    <row r="553" spans="1:11" x14ac:dyDescent="0.3">
      <c r="A553" t="s">
        <v>2399</v>
      </c>
      <c r="C553" t="s">
        <v>20</v>
      </c>
      <c r="D553" t="s">
        <v>2400</v>
      </c>
      <c r="E553" t="s">
        <v>59</v>
      </c>
      <c r="F553" t="s">
        <v>41</v>
      </c>
      <c r="G553" t="s">
        <v>2401</v>
      </c>
      <c r="H553">
        <v>0</v>
      </c>
      <c r="I553">
        <v>0</v>
      </c>
      <c r="J553">
        <v>0</v>
      </c>
      <c r="K553" t="s">
        <v>2402</v>
      </c>
    </row>
    <row r="554" spans="1:11" x14ac:dyDescent="0.3">
      <c r="A554" t="s">
        <v>2403</v>
      </c>
      <c r="B554" t="s">
        <v>2404</v>
      </c>
      <c r="C554" t="s">
        <v>27</v>
      </c>
      <c r="D554" t="s">
        <v>2405</v>
      </c>
      <c r="E554" t="s">
        <v>792</v>
      </c>
      <c r="F554" t="s">
        <v>41</v>
      </c>
      <c r="G554" t="s">
        <v>42</v>
      </c>
      <c r="H554">
        <v>0</v>
      </c>
      <c r="I554">
        <v>0</v>
      </c>
      <c r="J554">
        <v>0</v>
      </c>
      <c r="K554" t="s">
        <v>2406</v>
      </c>
    </row>
    <row r="555" spans="1:11" x14ac:dyDescent="0.3">
      <c r="A555" t="s">
        <v>2407</v>
      </c>
      <c r="B555" t="s">
        <v>2408</v>
      </c>
      <c r="C555" t="s">
        <v>27</v>
      </c>
      <c r="D555" t="s">
        <v>2409</v>
      </c>
      <c r="E555" t="s">
        <v>792</v>
      </c>
      <c r="F555" t="s">
        <v>41</v>
      </c>
      <c r="G555" t="s">
        <v>42</v>
      </c>
      <c r="H555">
        <v>0</v>
      </c>
      <c r="I555">
        <v>0</v>
      </c>
      <c r="J555">
        <v>0</v>
      </c>
      <c r="K555" t="s">
        <v>2410</v>
      </c>
    </row>
    <row r="556" spans="1:11" x14ac:dyDescent="0.3">
      <c r="A556" t="s">
        <v>2411</v>
      </c>
      <c r="B556" t="s">
        <v>2412</v>
      </c>
      <c r="C556" t="s">
        <v>27</v>
      </c>
      <c r="D556" t="s">
        <v>2413</v>
      </c>
      <c r="E556" t="s">
        <v>792</v>
      </c>
      <c r="F556" t="s">
        <v>41</v>
      </c>
      <c r="G556" t="s">
        <v>42</v>
      </c>
      <c r="H556">
        <v>0</v>
      </c>
      <c r="I556">
        <v>0</v>
      </c>
      <c r="J556">
        <v>0</v>
      </c>
      <c r="K556" t="s">
        <v>2414</v>
      </c>
    </row>
    <row r="557" spans="1:11" x14ac:dyDescent="0.3">
      <c r="A557" t="s">
        <v>2415</v>
      </c>
      <c r="C557" t="s">
        <v>20</v>
      </c>
      <c r="D557" t="s">
        <v>2416</v>
      </c>
      <c r="E557" t="s">
        <v>59</v>
      </c>
      <c r="F557" t="s">
        <v>41</v>
      </c>
      <c r="G557" t="s">
        <v>42</v>
      </c>
      <c r="H557">
        <v>0</v>
      </c>
      <c r="I557">
        <v>0</v>
      </c>
      <c r="J557">
        <v>0</v>
      </c>
      <c r="K557" t="s">
        <v>2417</v>
      </c>
    </row>
    <row r="558" spans="1:11" x14ac:dyDescent="0.3">
      <c r="A558" t="s">
        <v>2418</v>
      </c>
      <c r="B558" t="s">
        <v>2419</v>
      </c>
      <c r="C558" t="s">
        <v>1159</v>
      </c>
      <c r="D558" t="s">
        <v>2420</v>
      </c>
      <c r="E558" t="s">
        <v>2421</v>
      </c>
      <c r="F558" t="s">
        <v>16</v>
      </c>
      <c r="G558" t="s">
        <v>2422</v>
      </c>
      <c r="H558">
        <v>0</v>
      </c>
      <c r="I558">
        <v>0</v>
      </c>
      <c r="J558">
        <v>0</v>
      </c>
      <c r="K558" t="s">
        <v>2423</v>
      </c>
    </row>
    <row r="559" spans="1:11" x14ac:dyDescent="0.3">
      <c r="A559" t="s">
        <v>2424</v>
      </c>
      <c r="C559" t="s">
        <v>13</v>
      </c>
      <c r="D559" t="s">
        <v>2425</v>
      </c>
      <c r="E559" t="s">
        <v>77</v>
      </c>
      <c r="F559" t="s">
        <v>16</v>
      </c>
      <c r="G559" t="s">
        <v>1105</v>
      </c>
      <c r="H559">
        <v>0</v>
      </c>
      <c r="I559">
        <v>0</v>
      </c>
      <c r="J559">
        <v>0</v>
      </c>
      <c r="K559" t="s">
        <v>2426</v>
      </c>
    </row>
    <row r="560" spans="1:11" x14ac:dyDescent="0.3">
      <c r="A560" t="s">
        <v>2427</v>
      </c>
      <c r="B560" t="s">
        <v>2428</v>
      </c>
      <c r="C560" t="s">
        <v>20</v>
      </c>
      <c r="D560" t="s">
        <v>2429</v>
      </c>
      <c r="E560" t="s">
        <v>59</v>
      </c>
      <c r="F560" t="s">
        <v>41</v>
      </c>
      <c r="G560" t="s">
        <v>42</v>
      </c>
      <c r="H560">
        <v>0</v>
      </c>
      <c r="I560">
        <v>0</v>
      </c>
      <c r="J560">
        <v>0</v>
      </c>
      <c r="K560" t="s">
        <v>2430</v>
      </c>
    </row>
    <row r="561" spans="1:11" x14ac:dyDescent="0.3">
      <c r="A561" t="s">
        <v>2431</v>
      </c>
      <c r="C561" t="s">
        <v>27</v>
      </c>
      <c r="D561" t="s">
        <v>2432</v>
      </c>
      <c r="E561" t="s">
        <v>792</v>
      </c>
      <c r="F561" t="s">
        <v>41</v>
      </c>
      <c r="G561" t="s">
        <v>42</v>
      </c>
      <c r="H561">
        <v>0</v>
      </c>
      <c r="I561">
        <v>0</v>
      </c>
      <c r="J561">
        <v>0</v>
      </c>
      <c r="K561" t="s">
        <v>2433</v>
      </c>
    </row>
    <row r="562" spans="1:11" x14ac:dyDescent="0.3">
      <c r="A562" t="s">
        <v>2434</v>
      </c>
      <c r="B562" t="s">
        <v>2435</v>
      </c>
      <c r="C562" t="s">
        <v>558</v>
      </c>
      <c r="D562" t="s">
        <v>2436</v>
      </c>
      <c r="E562" t="s">
        <v>1090</v>
      </c>
      <c r="F562" t="s">
        <v>2437</v>
      </c>
      <c r="G562" t="s">
        <v>42</v>
      </c>
      <c r="H562">
        <v>0</v>
      </c>
      <c r="I562">
        <v>0</v>
      </c>
      <c r="J562">
        <v>0</v>
      </c>
      <c r="K562" t="s">
        <v>2438</v>
      </c>
    </row>
    <row r="563" spans="1:11" x14ac:dyDescent="0.3">
      <c r="A563" t="s">
        <v>2439</v>
      </c>
      <c r="B563" t="s">
        <v>2440</v>
      </c>
      <c r="C563" t="s">
        <v>20</v>
      </c>
      <c r="D563" t="s">
        <v>2441</v>
      </c>
      <c r="E563" t="s">
        <v>59</v>
      </c>
      <c r="F563" t="s">
        <v>2442</v>
      </c>
      <c r="G563" t="s">
        <v>42</v>
      </c>
      <c r="H563">
        <v>0</v>
      </c>
      <c r="I563">
        <v>0</v>
      </c>
      <c r="J563">
        <v>0</v>
      </c>
      <c r="K563" t="s">
        <v>2443</v>
      </c>
    </row>
    <row r="564" spans="1:11" x14ac:dyDescent="0.3">
      <c r="A564" t="s">
        <v>2444</v>
      </c>
      <c r="C564" t="s">
        <v>20</v>
      </c>
      <c r="D564" t="s">
        <v>2445</v>
      </c>
      <c r="E564" t="s">
        <v>59</v>
      </c>
      <c r="F564" t="s">
        <v>41</v>
      </c>
      <c r="G564" t="s">
        <v>42</v>
      </c>
      <c r="H564">
        <v>0</v>
      </c>
      <c r="I564">
        <v>0</v>
      </c>
      <c r="J564">
        <v>0</v>
      </c>
      <c r="K564" t="s">
        <v>2446</v>
      </c>
    </row>
    <row r="565" spans="1:11" x14ac:dyDescent="0.3">
      <c r="A565" t="s">
        <v>2447</v>
      </c>
      <c r="C565" t="s">
        <v>20</v>
      </c>
      <c r="D565" t="s">
        <v>2448</v>
      </c>
      <c r="E565" t="s">
        <v>59</v>
      </c>
      <c r="F565" t="s">
        <v>2449</v>
      </c>
      <c r="G565" t="s">
        <v>42</v>
      </c>
      <c r="H565">
        <v>0</v>
      </c>
      <c r="I565">
        <v>0</v>
      </c>
      <c r="J565">
        <v>0</v>
      </c>
      <c r="K565" t="s">
        <v>2450</v>
      </c>
    </row>
    <row r="566" spans="1:11" x14ac:dyDescent="0.3">
      <c r="A566" t="s">
        <v>2451</v>
      </c>
      <c r="B566" t="s">
        <v>2452</v>
      </c>
      <c r="C566" t="s">
        <v>147</v>
      </c>
      <c r="D566" t="s">
        <v>2453</v>
      </c>
      <c r="E566" t="s">
        <v>183</v>
      </c>
      <c r="F566" t="s">
        <v>2454</v>
      </c>
      <c r="G566" t="s">
        <v>42</v>
      </c>
      <c r="H566">
        <v>0</v>
      </c>
      <c r="I566">
        <v>0</v>
      </c>
      <c r="J566">
        <v>0</v>
      </c>
      <c r="K566" t="s">
        <v>2455</v>
      </c>
    </row>
    <row r="567" spans="1:11" x14ac:dyDescent="0.3">
      <c r="A567" t="s">
        <v>2456</v>
      </c>
      <c r="C567" t="s">
        <v>20</v>
      </c>
      <c r="D567" t="s">
        <v>2457</v>
      </c>
      <c r="E567" t="s">
        <v>59</v>
      </c>
      <c r="F567" t="s">
        <v>41</v>
      </c>
      <c r="G567" t="s">
        <v>42</v>
      </c>
      <c r="H567">
        <v>0</v>
      </c>
      <c r="I567">
        <v>0</v>
      </c>
      <c r="J567">
        <v>0</v>
      </c>
      <c r="K567" t="s">
        <v>2458</v>
      </c>
    </row>
    <row r="568" spans="1:11" x14ac:dyDescent="0.3">
      <c r="A568" t="s">
        <v>2459</v>
      </c>
      <c r="B568" t="s">
        <v>2460</v>
      </c>
      <c r="C568" t="s">
        <v>13</v>
      </c>
      <c r="D568" t="s">
        <v>2461</v>
      </c>
      <c r="E568" t="s">
        <v>77</v>
      </c>
      <c r="F568" t="s">
        <v>41</v>
      </c>
      <c r="G568" t="s">
        <v>42</v>
      </c>
      <c r="H568">
        <v>0</v>
      </c>
      <c r="I568">
        <v>0</v>
      </c>
      <c r="J568">
        <v>0</v>
      </c>
      <c r="K568" t="s">
        <v>2462</v>
      </c>
    </row>
    <row r="569" spans="1:11" x14ac:dyDescent="0.3">
      <c r="A569" t="s">
        <v>2463</v>
      </c>
      <c r="B569" t="s">
        <v>2464</v>
      </c>
      <c r="C569" t="s">
        <v>13</v>
      </c>
      <c r="D569" t="s">
        <v>2465</v>
      </c>
      <c r="E569" t="s">
        <v>77</v>
      </c>
      <c r="F569" t="s">
        <v>41</v>
      </c>
      <c r="G569" t="s">
        <v>42</v>
      </c>
      <c r="H569">
        <v>0</v>
      </c>
      <c r="I569">
        <v>0</v>
      </c>
      <c r="J569">
        <v>0</v>
      </c>
      <c r="K569" t="s">
        <v>2466</v>
      </c>
    </row>
    <row r="570" spans="1:11" x14ac:dyDescent="0.3">
      <c r="A570" t="s">
        <v>2467</v>
      </c>
      <c r="B570" t="s">
        <v>2468</v>
      </c>
      <c r="C570" t="s">
        <v>466</v>
      </c>
      <c r="D570" t="s">
        <v>2469</v>
      </c>
      <c r="E570" t="s">
        <v>468</v>
      </c>
      <c r="F570" t="s">
        <v>16</v>
      </c>
      <c r="G570" t="s">
        <v>2470</v>
      </c>
      <c r="H570">
        <v>0</v>
      </c>
      <c r="I570">
        <v>0</v>
      </c>
      <c r="J570">
        <v>0</v>
      </c>
      <c r="K570" t="s">
        <v>2471</v>
      </c>
    </row>
    <row r="571" spans="1:11" x14ac:dyDescent="0.3">
      <c r="A571" t="s">
        <v>2472</v>
      </c>
      <c r="B571" t="s">
        <v>2473</v>
      </c>
      <c r="C571" t="s">
        <v>20</v>
      </c>
      <c r="D571" t="s">
        <v>2474</v>
      </c>
      <c r="E571" t="s">
        <v>59</v>
      </c>
      <c r="F571" t="s">
        <v>1013</v>
      </c>
      <c r="G571" t="s">
        <v>42</v>
      </c>
      <c r="H571">
        <v>0</v>
      </c>
      <c r="I571">
        <v>0</v>
      </c>
      <c r="J571">
        <v>0</v>
      </c>
      <c r="K571" t="s">
        <v>2475</v>
      </c>
    </row>
    <row r="572" spans="1:11" x14ac:dyDescent="0.3">
      <c r="A572" t="s">
        <v>2476</v>
      </c>
      <c r="B572" t="s">
        <v>2477</v>
      </c>
      <c r="C572" t="s">
        <v>20</v>
      </c>
      <c r="D572" t="s">
        <v>2478</v>
      </c>
      <c r="E572" t="s">
        <v>59</v>
      </c>
      <c r="F572" t="s">
        <v>41</v>
      </c>
      <c r="G572" t="s">
        <v>42</v>
      </c>
      <c r="H572">
        <v>0</v>
      </c>
      <c r="I572">
        <v>0</v>
      </c>
      <c r="J572">
        <v>0</v>
      </c>
      <c r="K572" t="s">
        <v>2479</v>
      </c>
    </row>
    <row r="573" spans="1:11" x14ac:dyDescent="0.3">
      <c r="A573" t="s">
        <v>2480</v>
      </c>
      <c r="C573" t="s">
        <v>20</v>
      </c>
      <c r="D573" t="s">
        <v>2481</v>
      </c>
      <c r="E573" t="s">
        <v>59</v>
      </c>
      <c r="F573" t="s">
        <v>2482</v>
      </c>
      <c r="G573" t="s">
        <v>42</v>
      </c>
      <c r="H573">
        <v>0</v>
      </c>
      <c r="I573">
        <v>0</v>
      </c>
      <c r="J573">
        <v>0</v>
      </c>
      <c r="K573" t="s">
        <v>2483</v>
      </c>
    </row>
    <row r="574" spans="1:11" x14ac:dyDescent="0.3">
      <c r="A574" t="s">
        <v>2484</v>
      </c>
      <c r="C574" t="s">
        <v>20</v>
      </c>
      <c r="D574" t="s">
        <v>2485</v>
      </c>
      <c r="E574" t="s">
        <v>59</v>
      </c>
      <c r="F574" t="s">
        <v>2486</v>
      </c>
      <c r="G574" t="s">
        <v>42</v>
      </c>
      <c r="H574">
        <v>0</v>
      </c>
      <c r="I574">
        <v>0</v>
      </c>
      <c r="J574">
        <v>0</v>
      </c>
      <c r="K574" t="s">
        <v>2487</v>
      </c>
    </row>
    <row r="575" spans="1:11" x14ac:dyDescent="0.3">
      <c r="A575" t="s">
        <v>2488</v>
      </c>
      <c r="C575" t="s">
        <v>20</v>
      </c>
      <c r="D575" t="s">
        <v>2489</v>
      </c>
      <c r="E575" t="s">
        <v>59</v>
      </c>
      <c r="F575" t="s">
        <v>41</v>
      </c>
      <c r="G575" t="s">
        <v>42</v>
      </c>
      <c r="H575">
        <v>0</v>
      </c>
      <c r="I575">
        <v>0</v>
      </c>
      <c r="J575">
        <v>0</v>
      </c>
      <c r="K575" t="s">
        <v>2490</v>
      </c>
    </row>
    <row r="576" spans="1:11" x14ac:dyDescent="0.3">
      <c r="A576" t="s">
        <v>2491</v>
      </c>
      <c r="B576" t="s">
        <v>2492</v>
      </c>
      <c r="C576" t="s">
        <v>27</v>
      </c>
      <c r="D576" t="s">
        <v>2493</v>
      </c>
      <c r="E576" t="s">
        <v>792</v>
      </c>
      <c r="F576" t="s">
        <v>41</v>
      </c>
      <c r="G576" t="s">
        <v>42</v>
      </c>
      <c r="H576">
        <v>0</v>
      </c>
      <c r="I576">
        <v>0</v>
      </c>
      <c r="J576">
        <v>0</v>
      </c>
      <c r="K576" t="s">
        <v>2494</v>
      </c>
    </row>
    <row r="577" spans="1:11" x14ac:dyDescent="0.3">
      <c r="A577" t="s">
        <v>2495</v>
      </c>
      <c r="B577" t="s">
        <v>2496</v>
      </c>
      <c r="C577" t="s">
        <v>147</v>
      </c>
      <c r="D577" t="s">
        <v>2497</v>
      </c>
      <c r="E577" t="s">
        <v>183</v>
      </c>
      <c r="F577" t="s">
        <v>2498</v>
      </c>
      <c r="G577" t="s">
        <v>42</v>
      </c>
      <c r="H577">
        <v>0</v>
      </c>
      <c r="I577">
        <v>0</v>
      </c>
      <c r="J577">
        <v>0</v>
      </c>
      <c r="K577" t="s">
        <v>2499</v>
      </c>
    </row>
    <row r="578" spans="1:11" x14ac:dyDescent="0.3">
      <c r="A578" t="s">
        <v>2500</v>
      </c>
      <c r="C578" t="s">
        <v>27</v>
      </c>
      <c r="D578" t="s">
        <v>2501</v>
      </c>
      <c r="E578" t="s">
        <v>792</v>
      </c>
      <c r="F578" t="s">
        <v>41</v>
      </c>
      <c r="G578" t="s">
        <v>42</v>
      </c>
      <c r="H578">
        <v>0</v>
      </c>
      <c r="I578">
        <v>0</v>
      </c>
      <c r="J578">
        <v>0</v>
      </c>
      <c r="K578" t="s">
        <v>2502</v>
      </c>
    </row>
    <row r="579" spans="1:11" x14ac:dyDescent="0.3">
      <c r="A579" t="s">
        <v>2503</v>
      </c>
      <c r="B579" t="s">
        <v>2504</v>
      </c>
      <c r="C579" t="s">
        <v>20</v>
      </c>
      <c r="D579" t="s">
        <v>2505</v>
      </c>
      <c r="E579" t="s">
        <v>22</v>
      </c>
      <c r="F579" t="s">
        <v>16</v>
      </c>
      <c r="G579" t="s">
        <v>2506</v>
      </c>
      <c r="H579">
        <v>0</v>
      </c>
      <c r="I579">
        <v>0</v>
      </c>
      <c r="J579">
        <v>0</v>
      </c>
      <c r="K579" t="s">
        <v>2507</v>
      </c>
    </row>
    <row r="580" spans="1:11" x14ac:dyDescent="0.3">
      <c r="A580" t="s">
        <v>2508</v>
      </c>
      <c r="B580" t="s">
        <v>2509</v>
      </c>
      <c r="C580" t="s">
        <v>27</v>
      </c>
      <c r="D580" t="s">
        <v>2510</v>
      </c>
      <c r="E580" t="s">
        <v>29</v>
      </c>
      <c r="F580" t="s">
        <v>41</v>
      </c>
      <c r="G580" t="s">
        <v>42</v>
      </c>
      <c r="H580">
        <v>0</v>
      </c>
      <c r="I580">
        <v>0</v>
      </c>
      <c r="J580">
        <v>0</v>
      </c>
      <c r="K580" t="s">
        <v>2511</v>
      </c>
    </row>
    <row r="581" spans="1:11" x14ac:dyDescent="0.3">
      <c r="A581" t="s">
        <v>2512</v>
      </c>
      <c r="B581" t="s">
        <v>2513</v>
      </c>
      <c r="C581" t="s">
        <v>147</v>
      </c>
      <c r="D581" t="s">
        <v>2514</v>
      </c>
      <c r="E581" t="s">
        <v>183</v>
      </c>
      <c r="F581" t="s">
        <v>1527</v>
      </c>
      <c r="G581" t="s">
        <v>42</v>
      </c>
      <c r="H581">
        <v>0</v>
      </c>
      <c r="I581">
        <v>0</v>
      </c>
      <c r="J581">
        <v>0</v>
      </c>
      <c r="K581" t="s">
        <v>2515</v>
      </c>
    </row>
    <row r="582" spans="1:11" x14ac:dyDescent="0.3">
      <c r="A582" t="s">
        <v>2516</v>
      </c>
      <c r="B582" t="s">
        <v>2517</v>
      </c>
      <c r="C582" t="s">
        <v>20</v>
      </c>
      <c r="D582" t="s">
        <v>2518</v>
      </c>
      <c r="E582" t="s">
        <v>59</v>
      </c>
      <c r="F582" t="s">
        <v>41</v>
      </c>
      <c r="G582" t="s">
        <v>42</v>
      </c>
      <c r="H582">
        <v>0</v>
      </c>
      <c r="I582">
        <v>0</v>
      </c>
      <c r="J582">
        <v>0</v>
      </c>
      <c r="K582" t="s">
        <v>2519</v>
      </c>
    </row>
    <row r="583" spans="1:11" x14ac:dyDescent="0.3">
      <c r="A583" t="s">
        <v>2520</v>
      </c>
      <c r="B583" t="s">
        <v>2521</v>
      </c>
      <c r="C583" t="s">
        <v>147</v>
      </c>
      <c r="D583" t="s">
        <v>2522</v>
      </c>
      <c r="E583" t="s">
        <v>183</v>
      </c>
      <c r="F583" t="s">
        <v>1947</v>
      </c>
      <c r="G583" t="s">
        <v>42</v>
      </c>
      <c r="H583">
        <v>0</v>
      </c>
      <c r="I583">
        <v>0</v>
      </c>
      <c r="J583">
        <v>0</v>
      </c>
      <c r="K583" t="s">
        <v>2523</v>
      </c>
    </row>
    <row r="584" spans="1:11" x14ac:dyDescent="0.3">
      <c r="A584" t="s">
        <v>2524</v>
      </c>
      <c r="B584" t="s">
        <v>2525</v>
      </c>
      <c r="C584" t="s">
        <v>20</v>
      </c>
      <c r="D584" t="s">
        <v>2526</v>
      </c>
      <c r="E584" t="s">
        <v>59</v>
      </c>
      <c r="F584" t="s">
        <v>2527</v>
      </c>
      <c r="G584" t="s">
        <v>42</v>
      </c>
      <c r="H584">
        <v>0</v>
      </c>
      <c r="I584">
        <v>0</v>
      </c>
      <c r="J584">
        <v>0</v>
      </c>
      <c r="K584" t="s">
        <v>2528</v>
      </c>
    </row>
    <row r="585" spans="1:11" x14ac:dyDescent="0.3">
      <c r="A585" t="s">
        <v>2529</v>
      </c>
      <c r="B585" t="s">
        <v>2530</v>
      </c>
      <c r="C585" t="s">
        <v>558</v>
      </c>
      <c r="D585" t="s">
        <v>2531</v>
      </c>
      <c r="E585" t="s">
        <v>754</v>
      </c>
      <c r="F585" t="s">
        <v>2532</v>
      </c>
      <c r="G585" t="s">
        <v>42</v>
      </c>
      <c r="H585">
        <v>0</v>
      </c>
      <c r="I585">
        <v>0</v>
      </c>
      <c r="J585">
        <v>0</v>
      </c>
      <c r="K585" t="s">
        <v>2533</v>
      </c>
    </row>
    <row r="586" spans="1:11" x14ac:dyDescent="0.3">
      <c r="A586" t="s">
        <v>2534</v>
      </c>
      <c r="B586" t="s">
        <v>2535</v>
      </c>
      <c r="C586" t="s">
        <v>27</v>
      </c>
      <c r="D586" t="s">
        <v>2536</v>
      </c>
      <c r="E586" t="s">
        <v>792</v>
      </c>
      <c r="F586" t="s">
        <v>41</v>
      </c>
      <c r="G586" t="s">
        <v>42</v>
      </c>
      <c r="H586">
        <v>0</v>
      </c>
      <c r="I586">
        <v>0</v>
      </c>
      <c r="J586">
        <v>0</v>
      </c>
      <c r="K586" t="s">
        <v>2537</v>
      </c>
    </row>
    <row r="587" spans="1:11" x14ac:dyDescent="0.3">
      <c r="A587" t="s">
        <v>2538</v>
      </c>
      <c r="B587" t="s">
        <v>2539</v>
      </c>
      <c r="C587" t="s">
        <v>558</v>
      </c>
      <c r="D587" t="s">
        <v>2540</v>
      </c>
      <c r="E587" t="s">
        <v>2102</v>
      </c>
      <c r="F587" t="s">
        <v>2541</v>
      </c>
      <c r="G587" t="s">
        <v>2542</v>
      </c>
      <c r="H587">
        <v>0</v>
      </c>
      <c r="I587">
        <v>0</v>
      </c>
      <c r="J587">
        <v>0</v>
      </c>
      <c r="K587" t="s">
        <v>2543</v>
      </c>
    </row>
    <row r="588" spans="1:11" x14ac:dyDescent="0.3">
      <c r="A588" t="s">
        <v>2544</v>
      </c>
      <c r="B588" t="s">
        <v>2545</v>
      </c>
      <c r="C588" t="s">
        <v>27</v>
      </c>
      <c r="D588" t="s">
        <v>2546</v>
      </c>
      <c r="E588" t="s">
        <v>29</v>
      </c>
      <c r="F588" t="s">
        <v>41</v>
      </c>
      <c r="G588" t="s">
        <v>42</v>
      </c>
      <c r="H588">
        <v>0</v>
      </c>
      <c r="I588">
        <v>0</v>
      </c>
      <c r="J588">
        <v>0</v>
      </c>
      <c r="K588" t="s">
        <v>2547</v>
      </c>
    </row>
    <row r="589" spans="1:11" x14ac:dyDescent="0.3">
      <c r="A589" t="s">
        <v>2548</v>
      </c>
      <c r="B589" t="s">
        <v>2549</v>
      </c>
      <c r="C589" t="s">
        <v>20</v>
      </c>
      <c r="D589" t="s">
        <v>2550</v>
      </c>
      <c r="E589" t="s">
        <v>59</v>
      </c>
      <c r="F589" t="s">
        <v>16</v>
      </c>
      <c r="G589" t="s">
        <v>2551</v>
      </c>
      <c r="H589">
        <v>0</v>
      </c>
      <c r="I589">
        <v>0</v>
      </c>
      <c r="J589">
        <v>0</v>
      </c>
      <c r="K589" t="s">
        <v>2552</v>
      </c>
    </row>
    <row r="590" spans="1:11" x14ac:dyDescent="0.3">
      <c r="A590" t="s">
        <v>2553</v>
      </c>
      <c r="B590" t="s">
        <v>2554</v>
      </c>
      <c r="C590" t="s">
        <v>27</v>
      </c>
      <c r="D590" t="s">
        <v>2555</v>
      </c>
      <c r="E590" t="s">
        <v>792</v>
      </c>
      <c r="F590" t="s">
        <v>41</v>
      </c>
      <c r="G590" t="s">
        <v>42</v>
      </c>
      <c r="H590">
        <v>0</v>
      </c>
      <c r="I590">
        <v>0</v>
      </c>
      <c r="J590">
        <v>0</v>
      </c>
      <c r="K590" t="s">
        <v>2556</v>
      </c>
    </row>
    <row r="591" spans="1:11" x14ac:dyDescent="0.3">
      <c r="A591" t="s">
        <v>2557</v>
      </c>
      <c r="B591" t="s">
        <v>2558</v>
      </c>
      <c r="C591" t="s">
        <v>27</v>
      </c>
      <c r="D591" t="s">
        <v>2559</v>
      </c>
      <c r="E591" t="s">
        <v>792</v>
      </c>
      <c r="F591" t="s">
        <v>41</v>
      </c>
      <c r="G591" t="s">
        <v>42</v>
      </c>
      <c r="H591">
        <v>0</v>
      </c>
      <c r="I591">
        <v>0</v>
      </c>
      <c r="J591">
        <v>0</v>
      </c>
      <c r="K591" t="s">
        <v>2560</v>
      </c>
    </row>
    <row r="592" spans="1:11" x14ac:dyDescent="0.3">
      <c r="A592" t="s">
        <v>2561</v>
      </c>
      <c r="B592" t="s">
        <v>2562</v>
      </c>
      <c r="C592" t="s">
        <v>558</v>
      </c>
      <c r="D592" t="s">
        <v>2563</v>
      </c>
      <c r="E592" t="s">
        <v>2102</v>
      </c>
      <c r="F592" t="s">
        <v>1527</v>
      </c>
      <c r="G592" t="s">
        <v>42</v>
      </c>
      <c r="H592">
        <v>0</v>
      </c>
      <c r="I592">
        <v>0</v>
      </c>
      <c r="J592">
        <v>0</v>
      </c>
      <c r="K592" t="s">
        <v>2564</v>
      </c>
    </row>
    <row r="593" spans="1:11" x14ac:dyDescent="0.3">
      <c r="A593" t="s">
        <v>2565</v>
      </c>
      <c r="B593" t="s">
        <v>2566</v>
      </c>
      <c r="C593" t="s">
        <v>558</v>
      </c>
      <c r="D593" t="s">
        <v>2567</v>
      </c>
      <c r="E593" t="s">
        <v>2102</v>
      </c>
      <c r="F593" t="s">
        <v>160</v>
      </c>
      <c r="G593" t="s">
        <v>42</v>
      </c>
      <c r="H593">
        <v>0</v>
      </c>
      <c r="I593">
        <v>0</v>
      </c>
      <c r="J593">
        <v>0</v>
      </c>
      <c r="K593" t="s">
        <v>2568</v>
      </c>
    </row>
    <row r="594" spans="1:11" x14ac:dyDescent="0.3">
      <c r="A594" t="s">
        <v>2569</v>
      </c>
      <c r="B594" t="s">
        <v>2570</v>
      </c>
      <c r="C594" t="s">
        <v>558</v>
      </c>
      <c r="D594" t="s">
        <v>2571</v>
      </c>
      <c r="E594" t="s">
        <v>2102</v>
      </c>
      <c r="F594" t="s">
        <v>2572</v>
      </c>
      <c r="G594" t="s">
        <v>42</v>
      </c>
      <c r="H594">
        <v>0</v>
      </c>
      <c r="I594">
        <v>0</v>
      </c>
      <c r="J594">
        <v>0</v>
      </c>
      <c r="K594" t="s">
        <v>2573</v>
      </c>
    </row>
    <row r="595" spans="1:11" x14ac:dyDescent="0.3">
      <c r="A595" t="s">
        <v>2574</v>
      </c>
      <c r="C595" t="s">
        <v>558</v>
      </c>
      <c r="D595" t="s">
        <v>2575</v>
      </c>
      <c r="E595" t="s">
        <v>2102</v>
      </c>
      <c r="F595" t="s">
        <v>2576</v>
      </c>
      <c r="G595" t="s">
        <v>42</v>
      </c>
      <c r="H595">
        <v>0</v>
      </c>
      <c r="I595">
        <v>0</v>
      </c>
      <c r="J595">
        <v>0</v>
      </c>
      <c r="K595" t="s">
        <v>2577</v>
      </c>
    </row>
    <row r="596" spans="1:11" x14ac:dyDescent="0.3">
      <c r="A596" t="s">
        <v>2578</v>
      </c>
      <c r="B596" t="s">
        <v>2579</v>
      </c>
      <c r="C596" t="s">
        <v>27</v>
      </c>
      <c r="D596" t="s">
        <v>2580</v>
      </c>
      <c r="E596" t="s">
        <v>29</v>
      </c>
      <c r="F596" t="s">
        <v>41</v>
      </c>
      <c r="G596" t="s">
        <v>42</v>
      </c>
      <c r="H596">
        <v>0</v>
      </c>
      <c r="I596">
        <v>0</v>
      </c>
      <c r="J596">
        <v>0</v>
      </c>
      <c r="K596" t="s">
        <v>2581</v>
      </c>
    </row>
    <row r="597" spans="1:11" x14ac:dyDescent="0.3">
      <c r="A597" t="s">
        <v>2582</v>
      </c>
      <c r="B597" t="s">
        <v>2583</v>
      </c>
      <c r="C597" t="s">
        <v>558</v>
      </c>
      <c r="D597" t="s">
        <v>2584</v>
      </c>
      <c r="E597" t="s">
        <v>2102</v>
      </c>
      <c r="F597" t="s">
        <v>2585</v>
      </c>
      <c r="G597" t="s">
        <v>2586</v>
      </c>
      <c r="H597">
        <v>0</v>
      </c>
      <c r="I597">
        <v>0</v>
      </c>
      <c r="J597">
        <v>0</v>
      </c>
      <c r="K597" t="s">
        <v>2587</v>
      </c>
    </row>
    <row r="598" spans="1:11" x14ac:dyDescent="0.3">
      <c r="A598" t="s">
        <v>2588</v>
      </c>
      <c r="B598" t="s">
        <v>2589</v>
      </c>
      <c r="C598" t="s">
        <v>27</v>
      </c>
      <c r="D598" t="s">
        <v>2590</v>
      </c>
      <c r="E598" t="s">
        <v>792</v>
      </c>
      <c r="F598" t="s">
        <v>41</v>
      </c>
      <c r="G598" t="s">
        <v>42</v>
      </c>
      <c r="H598">
        <v>0</v>
      </c>
      <c r="I598">
        <v>0</v>
      </c>
      <c r="J598">
        <v>0</v>
      </c>
      <c r="K598" t="s">
        <v>2591</v>
      </c>
    </row>
    <row r="599" spans="1:11" x14ac:dyDescent="0.3">
      <c r="A599" t="s">
        <v>2592</v>
      </c>
      <c r="B599" t="s">
        <v>2593</v>
      </c>
      <c r="C599" t="s">
        <v>558</v>
      </c>
      <c r="D599" t="s">
        <v>2594</v>
      </c>
      <c r="E599" t="s">
        <v>2102</v>
      </c>
      <c r="F599" t="s">
        <v>2595</v>
      </c>
      <c r="G599" t="s">
        <v>42</v>
      </c>
      <c r="H599">
        <v>0</v>
      </c>
      <c r="I599">
        <v>0</v>
      </c>
      <c r="J599">
        <v>0</v>
      </c>
      <c r="K599" t="s">
        <v>2596</v>
      </c>
    </row>
    <row r="600" spans="1:11" x14ac:dyDescent="0.3">
      <c r="A600" t="s">
        <v>2597</v>
      </c>
      <c r="C600" t="s">
        <v>558</v>
      </c>
      <c r="D600" t="s">
        <v>2598</v>
      </c>
      <c r="E600" t="s">
        <v>2102</v>
      </c>
      <c r="F600" t="s">
        <v>2599</v>
      </c>
      <c r="G600" t="s">
        <v>42</v>
      </c>
      <c r="H600">
        <v>0</v>
      </c>
      <c r="I600">
        <v>0</v>
      </c>
      <c r="J600">
        <v>0</v>
      </c>
      <c r="K600" t="s">
        <v>2600</v>
      </c>
    </row>
    <row r="601" spans="1:11" x14ac:dyDescent="0.3">
      <c r="A601" t="s">
        <v>2601</v>
      </c>
      <c r="B601" t="s">
        <v>2602</v>
      </c>
      <c r="C601" t="s">
        <v>27</v>
      </c>
      <c r="D601" t="s">
        <v>2603</v>
      </c>
      <c r="E601" t="s">
        <v>792</v>
      </c>
      <c r="F601" t="s">
        <v>16</v>
      </c>
      <c r="G601" t="s">
        <v>1540</v>
      </c>
      <c r="H601">
        <v>0</v>
      </c>
      <c r="I601">
        <v>0</v>
      </c>
      <c r="J601">
        <v>0</v>
      </c>
      <c r="K601" t="s">
        <v>2604</v>
      </c>
    </row>
    <row r="602" spans="1:11" x14ac:dyDescent="0.3">
      <c r="A602" t="s">
        <v>2605</v>
      </c>
      <c r="B602" t="s">
        <v>2606</v>
      </c>
      <c r="C602" t="s">
        <v>27</v>
      </c>
      <c r="D602" t="s">
        <v>2607</v>
      </c>
      <c r="E602" t="s">
        <v>792</v>
      </c>
      <c r="F602" t="s">
        <v>2608</v>
      </c>
      <c r="G602" t="s">
        <v>42</v>
      </c>
      <c r="H602">
        <v>0</v>
      </c>
      <c r="I602">
        <v>0</v>
      </c>
      <c r="J602">
        <v>0</v>
      </c>
      <c r="K602" t="s">
        <v>2609</v>
      </c>
    </row>
    <row r="603" spans="1:11" x14ac:dyDescent="0.3">
      <c r="A603" t="s">
        <v>2610</v>
      </c>
      <c r="B603" t="s">
        <v>2611</v>
      </c>
      <c r="C603" t="s">
        <v>1159</v>
      </c>
      <c r="D603" t="s">
        <v>2612</v>
      </c>
      <c r="E603" t="s">
        <v>2421</v>
      </c>
      <c r="F603" t="s">
        <v>16</v>
      </c>
      <c r="G603" t="s">
        <v>2613</v>
      </c>
      <c r="H603">
        <v>0</v>
      </c>
      <c r="I603">
        <v>0</v>
      </c>
      <c r="J603">
        <v>0</v>
      </c>
      <c r="K603" t="s">
        <v>2614</v>
      </c>
    </row>
    <row r="604" spans="1:11" x14ac:dyDescent="0.3">
      <c r="A604" t="s">
        <v>2615</v>
      </c>
      <c r="B604" t="s">
        <v>2616</v>
      </c>
      <c r="C604" t="s">
        <v>27</v>
      </c>
      <c r="D604" t="s">
        <v>2617</v>
      </c>
      <c r="E604" t="s">
        <v>792</v>
      </c>
      <c r="F604" t="s">
        <v>16</v>
      </c>
      <c r="G604" t="s">
        <v>2618</v>
      </c>
      <c r="H604">
        <v>0</v>
      </c>
      <c r="I604">
        <v>0</v>
      </c>
      <c r="J604">
        <v>0</v>
      </c>
      <c r="K604" t="s">
        <v>2619</v>
      </c>
    </row>
    <row r="605" spans="1:11" x14ac:dyDescent="0.3">
      <c r="A605" t="s">
        <v>2620</v>
      </c>
      <c r="B605" t="s">
        <v>2621</v>
      </c>
      <c r="C605" t="s">
        <v>558</v>
      </c>
      <c r="D605" t="s">
        <v>2622</v>
      </c>
      <c r="E605" t="s">
        <v>2102</v>
      </c>
      <c r="F605" t="s">
        <v>16</v>
      </c>
      <c r="G605" t="s">
        <v>2623</v>
      </c>
      <c r="H605">
        <v>0</v>
      </c>
      <c r="I605">
        <v>0</v>
      </c>
      <c r="J605">
        <v>0</v>
      </c>
      <c r="K605" t="s">
        <v>2624</v>
      </c>
    </row>
    <row r="606" spans="1:11" x14ac:dyDescent="0.3">
      <c r="A606" t="s">
        <v>2625</v>
      </c>
      <c r="B606" t="s">
        <v>2626</v>
      </c>
      <c r="C606" t="s">
        <v>27</v>
      </c>
      <c r="D606" t="s">
        <v>2627</v>
      </c>
      <c r="E606" t="s">
        <v>29</v>
      </c>
      <c r="F606" t="s">
        <v>41</v>
      </c>
      <c r="G606" t="s">
        <v>42</v>
      </c>
      <c r="H606">
        <v>0</v>
      </c>
      <c r="I606">
        <v>0</v>
      </c>
      <c r="J606">
        <v>0</v>
      </c>
      <c r="K606" t="s">
        <v>2628</v>
      </c>
    </row>
    <row r="607" spans="1:11" x14ac:dyDescent="0.3">
      <c r="A607" t="s">
        <v>2629</v>
      </c>
      <c r="B607" t="s">
        <v>2630</v>
      </c>
      <c r="C607" t="s">
        <v>558</v>
      </c>
      <c r="D607" t="s">
        <v>2631</v>
      </c>
      <c r="E607" t="s">
        <v>2102</v>
      </c>
      <c r="F607" t="s">
        <v>16</v>
      </c>
      <c r="G607" t="s">
        <v>756</v>
      </c>
      <c r="H607">
        <v>0</v>
      </c>
      <c r="I607">
        <v>0</v>
      </c>
      <c r="J607">
        <v>0</v>
      </c>
      <c r="K607" t="s">
        <v>2632</v>
      </c>
    </row>
    <row r="608" spans="1:11" x14ac:dyDescent="0.3">
      <c r="A608" t="s">
        <v>2633</v>
      </c>
      <c r="B608" t="s">
        <v>2634</v>
      </c>
      <c r="C608" t="s">
        <v>27</v>
      </c>
      <c r="D608" t="s">
        <v>2635</v>
      </c>
      <c r="E608" t="s">
        <v>792</v>
      </c>
      <c r="F608" t="s">
        <v>41</v>
      </c>
      <c r="G608" t="s">
        <v>42</v>
      </c>
      <c r="H608">
        <v>0</v>
      </c>
      <c r="I608">
        <v>0</v>
      </c>
      <c r="J608">
        <v>0</v>
      </c>
      <c r="K608" t="s">
        <v>2636</v>
      </c>
    </row>
    <row r="609" spans="1:11" x14ac:dyDescent="0.3">
      <c r="A609" t="s">
        <v>2637</v>
      </c>
      <c r="B609" t="s">
        <v>2638</v>
      </c>
      <c r="C609" t="s">
        <v>27</v>
      </c>
      <c r="D609" t="s">
        <v>2639</v>
      </c>
      <c r="E609" t="s">
        <v>792</v>
      </c>
      <c r="F609" t="s">
        <v>41</v>
      </c>
      <c r="G609" t="s">
        <v>42</v>
      </c>
      <c r="H609">
        <v>0</v>
      </c>
      <c r="I609">
        <v>0</v>
      </c>
      <c r="J609">
        <v>0</v>
      </c>
      <c r="K609" t="s">
        <v>2640</v>
      </c>
    </row>
    <row r="610" spans="1:11" x14ac:dyDescent="0.3">
      <c r="A610" t="s">
        <v>2641</v>
      </c>
      <c r="B610" t="s">
        <v>2642</v>
      </c>
      <c r="C610" t="s">
        <v>27</v>
      </c>
      <c r="D610" t="s">
        <v>2643</v>
      </c>
      <c r="E610" t="s">
        <v>792</v>
      </c>
      <c r="F610" t="s">
        <v>16</v>
      </c>
      <c r="G610" t="s">
        <v>1540</v>
      </c>
      <c r="H610">
        <v>0</v>
      </c>
      <c r="I610">
        <v>0</v>
      </c>
      <c r="J610">
        <v>0</v>
      </c>
      <c r="K610" t="s">
        <v>2644</v>
      </c>
    </row>
    <row r="611" spans="1:11" x14ac:dyDescent="0.3">
      <c r="A611" t="s">
        <v>2645</v>
      </c>
      <c r="B611" t="s">
        <v>2646</v>
      </c>
      <c r="C611" t="s">
        <v>558</v>
      </c>
      <c r="D611" t="s">
        <v>2647</v>
      </c>
      <c r="E611" t="s">
        <v>2102</v>
      </c>
      <c r="F611" t="s">
        <v>16</v>
      </c>
      <c r="G611" t="s">
        <v>2648</v>
      </c>
      <c r="H611">
        <v>0</v>
      </c>
      <c r="I611">
        <v>0</v>
      </c>
      <c r="J611">
        <v>0</v>
      </c>
      <c r="K611" t="s">
        <v>2649</v>
      </c>
    </row>
    <row r="612" spans="1:11" x14ac:dyDescent="0.3">
      <c r="A612" t="s">
        <v>2650</v>
      </c>
      <c r="C612" t="s">
        <v>558</v>
      </c>
      <c r="D612" t="s">
        <v>2651</v>
      </c>
      <c r="E612" t="s">
        <v>2102</v>
      </c>
      <c r="F612" t="s">
        <v>2652</v>
      </c>
      <c r="G612" t="s">
        <v>42</v>
      </c>
      <c r="H612">
        <v>0</v>
      </c>
      <c r="I612">
        <v>0</v>
      </c>
      <c r="J612">
        <v>0</v>
      </c>
      <c r="K612" t="s">
        <v>2653</v>
      </c>
    </row>
    <row r="613" spans="1:11" x14ac:dyDescent="0.3">
      <c r="A613" t="s">
        <v>2654</v>
      </c>
      <c r="B613" t="s">
        <v>2655</v>
      </c>
      <c r="C613" t="s">
        <v>27</v>
      </c>
      <c r="D613" t="s">
        <v>2656</v>
      </c>
      <c r="E613" t="s">
        <v>792</v>
      </c>
      <c r="F613" t="s">
        <v>16</v>
      </c>
      <c r="G613" t="s">
        <v>1540</v>
      </c>
      <c r="H613">
        <v>0</v>
      </c>
      <c r="I613">
        <v>0</v>
      </c>
      <c r="J613">
        <v>0</v>
      </c>
      <c r="K613" t="s">
        <v>2657</v>
      </c>
    </row>
    <row r="614" spans="1:11" x14ac:dyDescent="0.3">
      <c r="A614" t="s">
        <v>2658</v>
      </c>
      <c r="B614" t="s">
        <v>2659</v>
      </c>
      <c r="C614" t="s">
        <v>558</v>
      </c>
      <c r="D614" t="s">
        <v>2660</v>
      </c>
      <c r="E614" t="s">
        <v>2102</v>
      </c>
      <c r="F614" t="s">
        <v>1638</v>
      </c>
      <c r="G614" t="s">
        <v>42</v>
      </c>
      <c r="H614">
        <v>0</v>
      </c>
      <c r="I614">
        <v>0</v>
      </c>
      <c r="J614">
        <v>0</v>
      </c>
      <c r="K614" t="s">
        <v>2661</v>
      </c>
    </row>
    <row r="615" spans="1:11" x14ac:dyDescent="0.3">
      <c r="A615" t="s">
        <v>2662</v>
      </c>
      <c r="B615" t="s">
        <v>2663</v>
      </c>
      <c r="C615" t="s">
        <v>558</v>
      </c>
      <c r="D615" t="s">
        <v>2664</v>
      </c>
      <c r="E615" t="s">
        <v>2102</v>
      </c>
      <c r="F615" t="s">
        <v>2665</v>
      </c>
      <c r="G615" t="s">
        <v>42</v>
      </c>
      <c r="H615">
        <v>0</v>
      </c>
      <c r="I615">
        <v>0</v>
      </c>
      <c r="J615">
        <v>0</v>
      </c>
      <c r="K615" t="s">
        <v>2666</v>
      </c>
    </row>
    <row r="616" spans="1:11" x14ac:dyDescent="0.3">
      <c r="A616" t="s">
        <v>2667</v>
      </c>
      <c r="B616" t="s">
        <v>2668</v>
      </c>
      <c r="C616" t="s">
        <v>27</v>
      </c>
      <c r="D616" t="s">
        <v>2669</v>
      </c>
      <c r="E616" t="s">
        <v>29</v>
      </c>
      <c r="F616" t="s">
        <v>41</v>
      </c>
      <c r="G616" t="s">
        <v>42</v>
      </c>
      <c r="H616">
        <v>0</v>
      </c>
      <c r="I616">
        <v>0</v>
      </c>
      <c r="J616">
        <v>0</v>
      </c>
      <c r="K616" t="s">
        <v>2670</v>
      </c>
    </row>
    <row r="617" spans="1:11" x14ac:dyDescent="0.3">
      <c r="A617" t="s">
        <v>2671</v>
      </c>
      <c r="B617" t="s">
        <v>2672</v>
      </c>
      <c r="C617" t="s">
        <v>27</v>
      </c>
      <c r="D617" t="s">
        <v>2673</v>
      </c>
      <c r="E617" t="s">
        <v>792</v>
      </c>
      <c r="F617" t="s">
        <v>41</v>
      </c>
      <c r="G617" t="s">
        <v>42</v>
      </c>
      <c r="H617">
        <v>0</v>
      </c>
      <c r="I617">
        <v>0</v>
      </c>
      <c r="J617">
        <v>0</v>
      </c>
      <c r="K617" t="s">
        <v>2674</v>
      </c>
    </row>
    <row r="618" spans="1:11" x14ac:dyDescent="0.3">
      <c r="A618" t="s">
        <v>2675</v>
      </c>
      <c r="B618" t="s">
        <v>2676</v>
      </c>
      <c r="C618" t="s">
        <v>20</v>
      </c>
      <c r="D618" t="s">
        <v>2677</v>
      </c>
      <c r="E618" t="s">
        <v>59</v>
      </c>
      <c r="F618" t="s">
        <v>41</v>
      </c>
      <c r="G618" t="s">
        <v>42</v>
      </c>
      <c r="H618">
        <v>0</v>
      </c>
      <c r="I618">
        <v>0</v>
      </c>
      <c r="J618">
        <v>0</v>
      </c>
      <c r="K618" t="s">
        <v>2678</v>
      </c>
    </row>
    <row r="619" spans="1:11" x14ac:dyDescent="0.3">
      <c r="A619" t="s">
        <v>2679</v>
      </c>
      <c r="B619" t="s">
        <v>2680</v>
      </c>
      <c r="C619" t="s">
        <v>27</v>
      </c>
      <c r="D619" t="s">
        <v>2681</v>
      </c>
      <c r="E619" t="s">
        <v>792</v>
      </c>
      <c r="F619" t="s">
        <v>41</v>
      </c>
      <c r="G619" t="s">
        <v>42</v>
      </c>
      <c r="H619">
        <v>0</v>
      </c>
      <c r="I619">
        <v>0</v>
      </c>
      <c r="J619">
        <v>0</v>
      </c>
      <c r="K619" t="s">
        <v>2682</v>
      </c>
    </row>
    <row r="620" spans="1:11" x14ac:dyDescent="0.3">
      <c r="A620" t="s">
        <v>2683</v>
      </c>
      <c r="B620" t="s">
        <v>2684</v>
      </c>
      <c r="C620" t="s">
        <v>27</v>
      </c>
      <c r="D620" t="s">
        <v>2685</v>
      </c>
      <c r="E620" t="s">
        <v>792</v>
      </c>
      <c r="F620" t="s">
        <v>16</v>
      </c>
      <c r="G620" t="s">
        <v>2686</v>
      </c>
      <c r="H620">
        <v>0</v>
      </c>
      <c r="I620">
        <v>0</v>
      </c>
      <c r="J620">
        <v>0</v>
      </c>
      <c r="K620" t="s">
        <v>2687</v>
      </c>
    </row>
    <row r="621" spans="1:11" x14ac:dyDescent="0.3">
      <c r="A621" t="s">
        <v>2688</v>
      </c>
      <c r="C621" t="s">
        <v>27</v>
      </c>
      <c r="D621" t="s">
        <v>2689</v>
      </c>
      <c r="E621" t="s">
        <v>792</v>
      </c>
      <c r="F621" t="s">
        <v>41</v>
      </c>
      <c r="G621" t="s">
        <v>42</v>
      </c>
      <c r="H621">
        <v>0</v>
      </c>
      <c r="I621">
        <v>0</v>
      </c>
      <c r="J621">
        <v>0</v>
      </c>
      <c r="K621" t="s">
        <v>2690</v>
      </c>
    </row>
    <row r="622" spans="1:11" x14ac:dyDescent="0.3">
      <c r="A622" t="s">
        <v>2691</v>
      </c>
      <c r="C622" t="s">
        <v>20</v>
      </c>
      <c r="D622" t="s">
        <v>2692</v>
      </c>
      <c r="E622" t="s">
        <v>59</v>
      </c>
      <c r="F622" t="s">
        <v>41</v>
      </c>
      <c r="G622" t="s">
        <v>42</v>
      </c>
      <c r="H622">
        <v>0</v>
      </c>
      <c r="I622">
        <v>0</v>
      </c>
      <c r="J622">
        <v>0</v>
      </c>
      <c r="K622" t="s">
        <v>2693</v>
      </c>
    </row>
    <row r="623" spans="1:11" x14ac:dyDescent="0.3">
      <c r="A623" t="s">
        <v>2694</v>
      </c>
      <c r="C623" t="s">
        <v>27</v>
      </c>
      <c r="D623" t="s">
        <v>2695</v>
      </c>
      <c r="E623" t="s">
        <v>792</v>
      </c>
      <c r="F623" t="s">
        <v>41</v>
      </c>
      <c r="G623" t="s">
        <v>42</v>
      </c>
      <c r="H623">
        <v>0</v>
      </c>
      <c r="I623">
        <v>0</v>
      </c>
      <c r="J623">
        <v>0</v>
      </c>
      <c r="K623" t="s">
        <v>2696</v>
      </c>
    </row>
    <row r="624" spans="1:11" x14ac:dyDescent="0.3">
      <c r="A624" t="s">
        <v>2697</v>
      </c>
      <c r="C624" t="s">
        <v>20</v>
      </c>
      <c r="D624" t="s">
        <v>2698</v>
      </c>
      <c r="E624" t="s">
        <v>59</v>
      </c>
      <c r="F624" t="s">
        <v>41</v>
      </c>
      <c r="G624" t="s">
        <v>42</v>
      </c>
      <c r="H624">
        <v>0</v>
      </c>
      <c r="I624">
        <v>0</v>
      </c>
      <c r="J624">
        <v>0</v>
      </c>
      <c r="K624" t="s">
        <v>2699</v>
      </c>
    </row>
    <row r="625" spans="1:11" x14ac:dyDescent="0.3">
      <c r="A625" t="s">
        <v>2700</v>
      </c>
      <c r="B625" t="s">
        <v>2701</v>
      </c>
      <c r="C625" t="s">
        <v>558</v>
      </c>
      <c r="D625" t="s">
        <v>2702</v>
      </c>
      <c r="E625" t="s">
        <v>2102</v>
      </c>
      <c r="F625" t="s">
        <v>2703</v>
      </c>
      <c r="G625" t="s">
        <v>42</v>
      </c>
      <c r="H625">
        <v>0</v>
      </c>
      <c r="I625">
        <v>0</v>
      </c>
      <c r="J625">
        <v>0</v>
      </c>
      <c r="K625" t="s">
        <v>2704</v>
      </c>
    </row>
    <row r="626" spans="1:11" x14ac:dyDescent="0.3">
      <c r="A626" t="s">
        <v>2705</v>
      </c>
      <c r="C626" t="s">
        <v>20</v>
      </c>
      <c r="D626" t="s">
        <v>2706</v>
      </c>
      <c r="E626" t="s">
        <v>59</v>
      </c>
      <c r="F626" t="s">
        <v>1247</v>
      </c>
      <c r="G626" t="s">
        <v>42</v>
      </c>
      <c r="H626">
        <v>0</v>
      </c>
      <c r="I626">
        <v>0</v>
      </c>
      <c r="J626">
        <v>0</v>
      </c>
      <c r="K626" t="s">
        <v>2707</v>
      </c>
    </row>
    <row r="627" spans="1:11" x14ac:dyDescent="0.3">
      <c r="A627" t="s">
        <v>2708</v>
      </c>
      <c r="B627" t="s">
        <v>2709</v>
      </c>
      <c r="C627" t="s">
        <v>27</v>
      </c>
      <c r="D627" t="s">
        <v>2710</v>
      </c>
      <c r="E627" t="s">
        <v>29</v>
      </c>
      <c r="F627" t="s">
        <v>41</v>
      </c>
      <c r="G627" t="s">
        <v>42</v>
      </c>
      <c r="H627">
        <v>0</v>
      </c>
      <c r="I627">
        <v>0</v>
      </c>
      <c r="J627">
        <v>0</v>
      </c>
      <c r="K627" t="s">
        <v>2711</v>
      </c>
    </row>
    <row r="628" spans="1:11" x14ac:dyDescent="0.3">
      <c r="A628" t="s">
        <v>2712</v>
      </c>
      <c r="B628" t="s">
        <v>2713</v>
      </c>
      <c r="C628" t="s">
        <v>20</v>
      </c>
      <c r="D628" t="s">
        <v>2714</v>
      </c>
      <c r="E628" t="s">
        <v>59</v>
      </c>
      <c r="F628" t="s">
        <v>16</v>
      </c>
      <c r="G628" t="s">
        <v>2715</v>
      </c>
      <c r="H628">
        <v>0</v>
      </c>
      <c r="I628">
        <v>0</v>
      </c>
      <c r="J628">
        <v>0</v>
      </c>
      <c r="K628" t="s">
        <v>2716</v>
      </c>
    </row>
    <row r="629" spans="1:11" x14ac:dyDescent="0.3">
      <c r="A629" t="s">
        <v>2717</v>
      </c>
      <c r="B629" t="s">
        <v>2718</v>
      </c>
      <c r="C629" t="s">
        <v>20</v>
      </c>
      <c r="D629" t="s">
        <v>2719</v>
      </c>
      <c r="E629" t="s">
        <v>59</v>
      </c>
      <c r="F629" t="s">
        <v>2720</v>
      </c>
      <c r="G629" t="s">
        <v>2721</v>
      </c>
      <c r="H629">
        <v>0</v>
      </c>
      <c r="I629">
        <v>0</v>
      </c>
      <c r="J629">
        <v>0</v>
      </c>
      <c r="K629" t="s">
        <v>2722</v>
      </c>
    </row>
    <row r="630" spans="1:11" x14ac:dyDescent="0.3">
      <c r="A630" t="s">
        <v>2723</v>
      </c>
      <c r="B630" t="s">
        <v>2724</v>
      </c>
      <c r="C630" t="s">
        <v>20</v>
      </c>
      <c r="D630" t="s">
        <v>2725</v>
      </c>
      <c r="E630" t="s">
        <v>59</v>
      </c>
      <c r="F630" t="s">
        <v>2726</v>
      </c>
      <c r="G630" t="s">
        <v>42</v>
      </c>
      <c r="H630">
        <v>0</v>
      </c>
      <c r="I630">
        <v>0</v>
      </c>
      <c r="J630">
        <v>0</v>
      </c>
      <c r="K630" t="s">
        <v>2727</v>
      </c>
    </row>
    <row r="631" spans="1:11" x14ac:dyDescent="0.3">
      <c r="A631" t="s">
        <v>2728</v>
      </c>
      <c r="B631" t="s">
        <v>2729</v>
      </c>
      <c r="C631" t="s">
        <v>20</v>
      </c>
      <c r="D631" t="s">
        <v>2730</v>
      </c>
      <c r="E631" t="s">
        <v>59</v>
      </c>
      <c r="F631" t="s">
        <v>2731</v>
      </c>
      <c r="G631" t="s">
        <v>42</v>
      </c>
      <c r="H631">
        <v>0</v>
      </c>
      <c r="I631">
        <v>0</v>
      </c>
      <c r="J631">
        <v>0</v>
      </c>
      <c r="K631" t="s">
        <v>2732</v>
      </c>
    </row>
    <row r="632" spans="1:11" x14ac:dyDescent="0.3">
      <c r="A632" t="s">
        <v>2733</v>
      </c>
      <c r="B632" t="s">
        <v>2734</v>
      </c>
      <c r="C632" t="s">
        <v>20</v>
      </c>
      <c r="D632" t="s">
        <v>2735</v>
      </c>
      <c r="E632" t="s">
        <v>59</v>
      </c>
      <c r="F632" t="s">
        <v>16</v>
      </c>
      <c r="G632" t="s">
        <v>512</v>
      </c>
      <c r="H632">
        <v>0</v>
      </c>
      <c r="I632">
        <v>0</v>
      </c>
      <c r="J632">
        <v>0</v>
      </c>
      <c r="K632" t="s">
        <v>2736</v>
      </c>
    </row>
    <row r="633" spans="1:11" x14ac:dyDescent="0.3">
      <c r="A633" t="s">
        <v>2737</v>
      </c>
      <c r="B633" t="s">
        <v>2738</v>
      </c>
      <c r="C633" t="s">
        <v>13</v>
      </c>
      <c r="D633" t="s">
        <v>2739</v>
      </c>
      <c r="E633" t="s">
        <v>77</v>
      </c>
      <c r="F633" t="s">
        <v>41</v>
      </c>
      <c r="G633" t="s">
        <v>42</v>
      </c>
      <c r="H633">
        <v>0</v>
      </c>
      <c r="I633">
        <v>0</v>
      </c>
      <c r="J633">
        <v>0</v>
      </c>
      <c r="K633" t="s">
        <v>2740</v>
      </c>
    </row>
    <row r="634" spans="1:11" x14ac:dyDescent="0.3">
      <c r="A634" t="s">
        <v>2741</v>
      </c>
      <c r="B634" t="s">
        <v>2742</v>
      </c>
      <c r="C634" t="s">
        <v>27</v>
      </c>
      <c r="D634" t="s">
        <v>2743</v>
      </c>
      <c r="E634" t="s">
        <v>29</v>
      </c>
      <c r="F634" t="s">
        <v>41</v>
      </c>
      <c r="G634" t="s">
        <v>42</v>
      </c>
      <c r="H634">
        <v>0</v>
      </c>
      <c r="I634">
        <v>0</v>
      </c>
      <c r="J634">
        <v>0</v>
      </c>
      <c r="K634" t="s">
        <v>2744</v>
      </c>
    </row>
    <row r="635" spans="1:11" x14ac:dyDescent="0.3">
      <c r="A635" t="s">
        <v>2745</v>
      </c>
      <c r="C635" t="s">
        <v>27</v>
      </c>
      <c r="D635" t="s">
        <v>2746</v>
      </c>
      <c r="E635" t="s">
        <v>792</v>
      </c>
      <c r="F635" t="s">
        <v>16</v>
      </c>
      <c r="G635" t="s">
        <v>1540</v>
      </c>
      <c r="H635">
        <v>0</v>
      </c>
      <c r="I635">
        <v>0</v>
      </c>
      <c r="J635">
        <v>0</v>
      </c>
      <c r="K635" t="s">
        <v>2747</v>
      </c>
    </row>
    <row r="636" spans="1:11" x14ac:dyDescent="0.3">
      <c r="A636" t="s">
        <v>2748</v>
      </c>
      <c r="B636" t="s">
        <v>2749</v>
      </c>
      <c r="C636" t="s">
        <v>558</v>
      </c>
      <c r="D636" t="e">
        <f>맨사드 지붕. 지붕의 경사가 중간에 꺾여있어서 다락의 공간이 일반적인 박공지붕보다 넓어지게 된다.</f>
        <v>#NAME?</v>
      </c>
      <c r="E636" t="s">
        <v>754</v>
      </c>
      <c r="F636" t="s">
        <v>16</v>
      </c>
      <c r="G636" t="s">
        <v>2750</v>
      </c>
      <c r="H636">
        <v>0</v>
      </c>
      <c r="I636">
        <v>0</v>
      </c>
      <c r="J636">
        <v>0</v>
      </c>
      <c r="K636" t="s">
        <v>2751</v>
      </c>
    </row>
    <row r="637" spans="1:11" x14ac:dyDescent="0.3">
      <c r="A637" t="s">
        <v>2752</v>
      </c>
      <c r="B637" t="s">
        <v>2753</v>
      </c>
      <c r="C637" t="s">
        <v>20</v>
      </c>
      <c r="D637" t="s">
        <v>2754</v>
      </c>
      <c r="E637" t="s">
        <v>59</v>
      </c>
      <c r="F637" t="s">
        <v>41</v>
      </c>
      <c r="G637" t="s">
        <v>42</v>
      </c>
      <c r="H637">
        <v>0</v>
      </c>
      <c r="I637">
        <v>0</v>
      </c>
      <c r="J637">
        <v>0</v>
      </c>
      <c r="K637" t="s">
        <v>2755</v>
      </c>
    </row>
    <row r="638" spans="1:11" x14ac:dyDescent="0.3">
      <c r="A638" t="s">
        <v>2756</v>
      </c>
      <c r="B638" t="s">
        <v>2757</v>
      </c>
      <c r="C638" t="s">
        <v>20</v>
      </c>
      <c r="D638" t="s">
        <v>2758</v>
      </c>
      <c r="E638" t="s">
        <v>59</v>
      </c>
      <c r="F638" t="s">
        <v>41</v>
      </c>
      <c r="G638" t="s">
        <v>42</v>
      </c>
      <c r="H638">
        <v>0</v>
      </c>
      <c r="I638">
        <v>0</v>
      </c>
      <c r="J638">
        <v>0</v>
      </c>
      <c r="K638" t="s">
        <v>2759</v>
      </c>
    </row>
    <row r="639" spans="1:11" x14ac:dyDescent="0.3">
      <c r="A639" t="s">
        <v>2760</v>
      </c>
      <c r="B639" t="s">
        <v>2749</v>
      </c>
      <c r="C639" t="s">
        <v>20</v>
      </c>
      <c r="D639" t="s">
        <v>2761</v>
      </c>
      <c r="E639" t="s">
        <v>59</v>
      </c>
      <c r="F639" t="s">
        <v>41</v>
      </c>
      <c r="G639" t="s">
        <v>42</v>
      </c>
      <c r="H639">
        <v>0</v>
      </c>
      <c r="I639">
        <v>0</v>
      </c>
      <c r="J639">
        <v>0</v>
      </c>
      <c r="K639" t="s">
        <v>2762</v>
      </c>
    </row>
    <row r="640" spans="1:11" x14ac:dyDescent="0.3">
      <c r="A640" t="s">
        <v>2763</v>
      </c>
      <c r="B640" t="s">
        <v>2764</v>
      </c>
      <c r="C640" t="s">
        <v>20</v>
      </c>
      <c r="D640" t="s">
        <v>2765</v>
      </c>
      <c r="E640" t="s">
        <v>59</v>
      </c>
      <c r="F640" t="s">
        <v>840</v>
      </c>
      <c r="G640" t="s">
        <v>42</v>
      </c>
      <c r="H640">
        <v>0</v>
      </c>
      <c r="I640">
        <v>0</v>
      </c>
      <c r="J640">
        <v>0</v>
      </c>
      <c r="K640" t="s">
        <v>2766</v>
      </c>
    </row>
    <row r="641" spans="1:11" x14ac:dyDescent="0.3">
      <c r="A641" t="s">
        <v>2767</v>
      </c>
      <c r="B641" t="s">
        <v>2768</v>
      </c>
      <c r="C641" t="s">
        <v>20</v>
      </c>
      <c r="D641" t="s">
        <v>2769</v>
      </c>
      <c r="E641" t="s">
        <v>59</v>
      </c>
      <c r="F641" t="s">
        <v>2770</v>
      </c>
      <c r="G641" t="s">
        <v>42</v>
      </c>
      <c r="H641">
        <v>0</v>
      </c>
      <c r="I641">
        <v>0</v>
      </c>
      <c r="J641">
        <v>0</v>
      </c>
      <c r="K641" t="s">
        <v>2771</v>
      </c>
    </row>
    <row r="642" spans="1:11" x14ac:dyDescent="0.3">
      <c r="A642" t="s">
        <v>2772</v>
      </c>
      <c r="B642" t="s">
        <v>2773</v>
      </c>
      <c r="C642" t="s">
        <v>558</v>
      </c>
      <c r="D642" t="s">
        <v>2774</v>
      </c>
      <c r="E642" t="s">
        <v>754</v>
      </c>
      <c r="F642" t="s">
        <v>16</v>
      </c>
      <c r="G642" t="s">
        <v>2775</v>
      </c>
      <c r="H642">
        <v>0</v>
      </c>
      <c r="I642">
        <v>0</v>
      </c>
      <c r="J642">
        <v>0</v>
      </c>
      <c r="K642" t="s">
        <v>2776</v>
      </c>
    </row>
    <row r="643" spans="1:11" x14ac:dyDescent="0.3">
      <c r="A643" t="s">
        <v>2777</v>
      </c>
      <c r="B643" t="s">
        <v>2778</v>
      </c>
      <c r="C643" t="s">
        <v>27</v>
      </c>
      <c r="D643" t="s">
        <v>2779</v>
      </c>
      <c r="E643" t="s">
        <v>29</v>
      </c>
      <c r="F643" t="s">
        <v>41</v>
      </c>
      <c r="G643" t="s">
        <v>42</v>
      </c>
      <c r="H643">
        <v>0</v>
      </c>
      <c r="I643">
        <v>0</v>
      </c>
      <c r="J643">
        <v>0</v>
      </c>
      <c r="K643" t="s">
        <v>2780</v>
      </c>
    </row>
    <row r="644" spans="1:11" x14ac:dyDescent="0.3">
      <c r="A644" t="s">
        <v>2781</v>
      </c>
      <c r="C644" t="s">
        <v>27</v>
      </c>
      <c r="D644" t="s">
        <v>2782</v>
      </c>
      <c r="E644" t="s">
        <v>792</v>
      </c>
      <c r="F644" t="s">
        <v>41</v>
      </c>
      <c r="G644" t="s">
        <v>42</v>
      </c>
      <c r="H644">
        <v>0</v>
      </c>
      <c r="I644">
        <v>0</v>
      </c>
      <c r="J644">
        <v>0</v>
      </c>
      <c r="K644" t="s">
        <v>2783</v>
      </c>
    </row>
    <row r="645" spans="1:11" x14ac:dyDescent="0.3">
      <c r="A645" t="s">
        <v>2784</v>
      </c>
      <c r="B645" t="s">
        <v>2785</v>
      </c>
      <c r="C645" t="s">
        <v>27</v>
      </c>
      <c r="D645" t="s">
        <v>2786</v>
      </c>
      <c r="E645" t="s">
        <v>792</v>
      </c>
      <c r="F645" t="s">
        <v>41</v>
      </c>
      <c r="G645" t="s">
        <v>42</v>
      </c>
      <c r="H645">
        <v>0</v>
      </c>
      <c r="I645">
        <v>0</v>
      </c>
      <c r="J645">
        <v>0</v>
      </c>
      <c r="K645" t="s">
        <v>2787</v>
      </c>
    </row>
    <row r="646" spans="1:11" x14ac:dyDescent="0.3">
      <c r="A646" t="s">
        <v>2788</v>
      </c>
      <c r="B646" t="s">
        <v>2789</v>
      </c>
      <c r="C646" t="s">
        <v>558</v>
      </c>
      <c r="D646" t="s">
        <v>2790</v>
      </c>
      <c r="E646" t="s">
        <v>1090</v>
      </c>
      <c r="F646" t="s">
        <v>331</v>
      </c>
      <c r="G646" t="s">
        <v>42</v>
      </c>
      <c r="H646">
        <v>0</v>
      </c>
      <c r="I646">
        <v>0</v>
      </c>
      <c r="J646">
        <v>0</v>
      </c>
      <c r="K646" t="s">
        <v>2791</v>
      </c>
    </row>
    <row r="647" spans="1:11" x14ac:dyDescent="0.3">
      <c r="A647" t="s">
        <v>2792</v>
      </c>
      <c r="B647" t="s">
        <v>2793</v>
      </c>
      <c r="C647" t="s">
        <v>558</v>
      </c>
      <c r="D647" t="s">
        <v>2794</v>
      </c>
      <c r="E647" t="s">
        <v>1090</v>
      </c>
      <c r="F647" t="s">
        <v>2795</v>
      </c>
      <c r="G647" t="s">
        <v>42</v>
      </c>
      <c r="H647">
        <v>0</v>
      </c>
      <c r="I647">
        <v>0</v>
      </c>
      <c r="J647">
        <v>0</v>
      </c>
      <c r="K647" t="s">
        <v>2796</v>
      </c>
    </row>
    <row r="648" spans="1:11" x14ac:dyDescent="0.3">
      <c r="A648" t="s">
        <v>2797</v>
      </c>
      <c r="B648" t="s">
        <v>2798</v>
      </c>
      <c r="C648" t="s">
        <v>27</v>
      </c>
      <c r="D648" t="s">
        <v>2799</v>
      </c>
      <c r="E648" t="s">
        <v>792</v>
      </c>
      <c r="F648" t="s">
        <v>41</v>
      </c>
      <c r="G648" t="s">
        <v>42</v>
      </c>
      <c r="H648">
        <v>0</v>
      </c>
      <c r="I648">
        <v>0</v>
      </c>
      <c r="J648">
        <v>0</v>
      </c>
      <c r="K648" t="s">
        <v>2800</v>
      </c>
    </row>
    <row r="649" spans="1:11" x14ac:dyDescent="0.3">
      <c r="A649" t="s">
        <v>2801</v>
      </c>
      <c r="B649" t="s">
        <v>2802</v>
      </c>
      <c r="C649" t="s">
        <v>20</v>
      </c>
      <c r="D649" t="s">
        <v>2803</v>
      </c>
      <c r="E649" t="s">
        <v>59</v>
      </c>
      <c r="F649" t="s">
        <v>2804</v>
      </c>
      <c r="G649" t="s">
        <v>42</v>
      </c>
      <c r="H649">
        <v>0</v>
      </c>
      <c r="I649">
        <v>0</v>
      </c>
      <c r="J649">
        <v>0</v>
      </c>
      <c r="K649" t="s">
        <v>2805</v>
      </c>
    </row>
    <row r="650" spans="1:11" x14ac:dyDescent="0.3">
      <c r="A650" t="s">
        <v>2806</v>
      </c>
      <c r="B650" t="s">
        <v>2807</v>
      </c>
      <c r="C650" t="s">
        <v>20</v>
      </c>
      <c r="D650" t="s">
        <v>2808</v>
      </c>
      <c r="E650" t="s">
        <v>59</v>
      </c>
      <c r="F650" t="s">
        <v>2809</v>
      </c>
      <c r="G650" t="s">
        <v>42</v>
      </c>
      <c r="H650">
        <v>0</v>
      </c>
      <c r="I650">
        <v>0</v>
      </c>
      <c r="J650">
        <v>0</v>
      </c>
      <c r="K650" t="s">
        <v>2810</v>
      </c>
    </row>
    <row r="651" spans="1:11" x14ac:dyDescent="0.3">
      <c r="A651" t="s">
        <v>2811</v>
      </c>
      <c r="B651" t="s">
        <v>2812</v>
      </c>
      <c r="C651" t="s">
        <v>20</v>
      </c>
      <c r="D651" t="s">
        <v>2813</v>
      </c>
      <c r="E651" t="s">
        <v>59</v>
      </c>
      <c r="F651" t="s">
        <v>2814</v>
      </c>
      <c r="G651" t="s">
        <v>42</v>
      </c>
      <c r="H651">
        <v>0</v>
      </c>
      <c r="I651">
        <v>0</v>
      </c>
      <c r="J651">
        <v>0</v>
      </c>
      <c r="K651" t="s">
        <v>2815</v>
      </c>
    </row>
    <row r="652" spans="1:11" x14ac:dyDescent="0.3">
      <c r="A652" t="s">
        <v>2816</v>
      </c>
      <c r="B652" t="s">
        <v>2151</v>
      </c>
      <c r="C652" t="s">
        <v>27</v>
      </c>
      <c r="D652" t="s">
        <v>2817</v>
      </c>
      <c r="E652" t="s">
        <v>792</v>
      </c>
      <c r="F652" t="s">
        <v>41</v>
      </c>
      <c r="G652" t="s">
        <v>2818</v>
      </c>
      <c r="H652">
        <v>0</v>
      </c>
      <c r="I652">
        <v>0</v>
      </c>
      <c r="J652">
        <v>0</v>
      </c>
      <c r="K652" t="s">
        <v>2819</v>
      </c>
    </row>
    <row r="653" spans="1:11" x14ac:dyDescent="0.3">
      <c r="A653" t="s">
        <v>2820</v>
      </c>
      <c r="B653" t="s">
        <v>2821</v>
      </c>
      <c r="C653" t="s">
        <v>558</v>
      </c>
      <c r="D653" t="s">
        <v>2822</v>
      </c>
      <c r="E653" t="s">
        <v>754</v>
      </c>
      <c r="F653" t="s">
        <v>16</v>
      </c>
      <c r="G653" t="s">
        <v>2823</v>
      </c>
      <c r="H653">
        <v>0</v>
      </c>
      <c r="I653">
        <v>0</v>
      </c>
      <c r="J653">
        <v>0</v>
      </c>
      <c r="K653" t="s">
        <v>2824</v>
      </c>
    </row>
    <row r="654" spans="1:11" x14ac:dyDescent="0.3">
      <c r="A654" t="s">
        <v>2825</v>
      </c>
      <c r="B654" t="s">
        <v>2826</v>
      </c>
      <c r="C654" t="s">
        <v>27</v>
      </c>
      <c r="D654" t="s">
        <v>2827</v>
      </c>
      <c r="E654" t="s">
        <v>792</v>
      </c>
      <c r="F654" t="s">
        <v>41</v>
      </c>
      <c r="G654" t="s">
        <v>42</v>
      </c>
      <c r="H654">
        <v>0</v>
      </c>
      <c r="I654">
        <v>0</v>
      </c>
      <c r="J654">
        <v>0</v>
      </c>
      <c r="K654" t="s">
        <v>2828</v>
      </c>
    </row>
    <row r="655" spans="1:11" x14ac:dyDescent="0.3">
      <c r="A655" t="s">
        <v>2829</v>
      </c>
      <c r="C655" t="s">
        <v>147</v>
      </c>
      <c r="D655" t="s">
        <v>2830</v>
      </c>
      <c r="E655" t="s">
        <v>183</v>
      </c>
      <c r="F655" t="s">
        <v>41</v>
      </c>
      <c r="G655" t="s">
        <v>42</v>
      </c>
      <c r="H655">
        <v>0</v>
      </c>
      <c r="I655">
        <v>0</v>
      </c>
      <c r="J655">
        <v>0</v>
      </c>
      <c r="K655" t="s">
        <v>2831</v>
      </c>
    </row>
    <row r="656" spans="1:11" x14ac:dyDescent="0.3">
      <c r="A656" t="s">
        <v>2832</v>
      </c>
      <c r="B656" t="s">
        <v>2833</v>
      </c>
      <c r="C656" t="s">
        <v>558</v>
      </c>
      <c r="D656" t="s">
        <v>2834</v>
      </c>
      <c r="E656" t="s">
        <v>754</v>
      </c>
      <c r="F656" t="s">
        <v>2835</v>
      </c>
      <c r="G656" t="s">
        <v>2836</v>
      </c>
      <c r="H656">
        <v>0</v>
      </c>
      <c r="I656">
        <v>0</v>
      </c>
      <c r="J656">
        <v>0</v>
      </c>
      <c r="K656" t="s">
        <v>2837</v>
      </c>
    </row>
    <row r="657" spans="1:11" x14ac:dyDescent="0.3">
      <c r="A657" t="s">
        <v>2838</v>
      </c>
      <c r="B657" t="s">
        <v>2839</v>
      </c>
      <c r="C657" t="s">
        <v>27</v>
      </c>
      <c r="D657" t="s">
        <v>2840</v>
      </c>
      <c r="E657" t="s">
        <v>792</v>
      </c>
      <c r="F657" t="s">
        <v>41</v>
      </c>
      <c r="G657" t="s">
        <v>42</v>
      </c>
      <c r="H657">
        <v>0</v>
      </c>
      <c r="I657">
        <v>0</v>
      </c>
      <c r="J657">
        <v>0</v>
      </c>
      <c r="K657" t="s">
        <v>2841</v>
      </c>
    </row>
    <row r="658" spans="1:11" x14ac:dyDescent="0.3">
      <c r="A658" t="s">
        <v>2842</v>
      </c>
      <c r="B658" t="s">
        <v>2843</v>
      </c>
      <c r="C658" t="s">
        <v>20</v>
      </c>
      <c r="D658" t="s">
        <v>2844</v>
      </c>
      <c r="E658" t="s">
        <v>59</v>
      </c>
      <c r="F658" t="s">
        <v>41</v>
      </c>
      <c r="G658" t="s">
        <v>42</v>
      </c>
      <c r="H658">
        <v>0</v>
      </c>
      <c r="I658">
        <v>0</v>
      </c>
      <c r="J658">
        <v>0</v>
      </c>
      <c r="K658" t="s">
        <v>2845</v>
      </c>
    </row>
    <row r="659" spans="1:11" x14ac:dyDescent="0.3">
      <c r="A659" t="s">
        <v>2846</v>
      </c>
      <c r="B659" t="s">
        <v>2847</v>
      </c>
      <c r="C659" t="s">
        <v>27</v>
      </c>
      <c r="D659" t="s">
        <v>2848</v>
      </c>
      <c r="E659" t="s">
        <v>792</v>
      </c>
      <c r="F659" t="s">
        <v>41</v>
      </c>
      <c r="G659" t="s">
        <v>42</v>
      </c>
      <c r="H659">
        <v>0</v>
      </c>
      <c r="I659">
        <v>0</v>
      </c>
      <c r="J659">
        <v>0</v>
      </c>
      <c r="K659" t="s">
        <v>2849</v>
      </c>
    </row>
    <row r="660" spans="1:11" x14ac:dyDescent="0.3">
      <c r="A660" t="s">
        <v>2850</v>
      </c>
      <c r="C660" t="s">
        <v>558</v>
      </c>
      <c r="D660" t="s">
        <v>2851</v>
      </c>
      <c r="E660" t="s">
        <v>1472</v>
      </c>
      <c r="F660" t="s">
        <v>2852</v>
      </c>
      <c r="G660" t="s">
        <v>2853</v>
      </c>
      <c r="H660">
        <v>0</v>
      </c>
      <c r="I660">
        <v>0</v>
      </c>
      <c r="J660">
        <v>0</v>
      </c>
      <c r="K660" t="s">
        <v>2854</v>
      </c>
    </row>
    <row r="661" spans="1:11" x14ac:dyDescent="0.3">
      <c r="A661" t="s">
        <v>2855</v>
      </c>
      <c r="B661" t="s">
        <v>2856</v>
      </c>
      <c r="C661" t="s">
        <v>27</v>
      </c>
      <c r="D661" t="s">
        <v>2857</v>
      </c>
      <c r="E661" t="s">
        <v>792</v>
      </c>
      <c r="F661" t="s">
        <v>16</v>
      </c>
      <c r="G661" t="s">
        <v>316</v>
      </c>
      <c r="H661">
        <v>0</v>
      </c>
      <c r="I661">
        <v>0</v>
      </c>
      <c r="J661">
        <v>0</v>
      </c>
      <c r="K661" t="s">
        <v>2858</v>
      </c>
    </row>
    <row r="662" spans="1:11" x14ac:dyDescent="0.3">
      <c r="A662" t="s">
        <v>2859</v>
      </c>
      <c r="B662" t="s">
        <v>2860</v>
      </c>
      <c r="C662" t="s">
        <v>27</v>
      </c>
      <c r="D662" t="s">
        <v>2861</v>
      </c>
      <c r="E662" t="s">
        <v>792</v>
      </c>
      <c r="F662" t="s">
        <v>41</v>
      </c>
      <c r="G662" t="s">
        <v>42</v>
      </c>
      <c r="H662">
        <v>0</v>
      </c>
      <c r="I662">
        <v>0</v>
      </c>
      <c r="J662">
        <v>0</v>
      </c>
      <c r="K662" t="s">
        <v>2862</v>
      </c>
    </row>
    <row r="663" spans="1:11" x14ac:dyDescent="0.3">
      <c r="A663" t="s">
        <v>2863</v>
      </c>
      <c r="B663" t="s">
        <v>2864</v>
      </c>
      <c r="C663" t="s">
        <v>558</v>
      </c>
      <c r="D663" t="s">
        <v>2865</v>
      </c>
      <c r="E663" t="s">
        <v>1692</v>
      </c>
      <c r="F663" t="s">
        <v>16</v>
      </c>
      <c r="G663" t="s">
        <v>2866</v>
      </c>
      <c r="H663">
        <v>0</v>
      </c>
      <c r="I663">
        <v>0</v>
      </c>
      <c r="J663">
        <v>0</v>
      </c>
      <c r="K663" t="s">
        <v>2867</v>
      </c>
    </row>
    <row r="664" spans="1:11" x14ac:dyDescent="0.3">
      <c r="A664" t="s">
        <v>2868</v>
      </c>
      <c r="B664" t="s">
        <v>2869</v>
      </c>
      <c r="C664" t="s">
        <v>27</v>
      </c>
      <c r="D664" t="s">
        <v>2870</v>
      </c>
      <c r="E664" t="s">
        <v>792</v>
      </c>
      <c r="F664" t="s">
        <v>41</v>
      </c>
      <c r="G664" t="s">
        <v>42</v>
      </c>
      <c r="H664">
        <v>0</v>
      </c>
      <c r="I664">
        <v>0</v>
      </c>
      <c r="J664">
        <v>0</v>
      </c>
      <c r="K664" t="s">
        <v>2871</v>
      </c>
    </row>
    <row r="665" spans="1:11" x14ac:dyDescent="0.3">
      <c r="A665" t="s">
        <v>2872</v>
      </c>
      <c r="B665" t="s">
        <v>2873</v>
      </c>
      <c r="C665" t="s">
        <v>27</v>
      </c>
      <c r="D665" t="s">
        <v>2874</v>
      </c>
      <c r="E665" t="s">
        <v>792</v>
      </c>
      <c r="F665" t="s">
        <v>41</v>
      </c>
      <c r="G665" t="s">
        <v>42</v>
      </c>
      <c r="H665">
        <v>0</v>
      </c>
      <c r="I665">
        <v>0</v>
      </c>
      <c r="J665">
        <v>0</v>
      </c>
      <c r="K665" t="s">
        <v>2875</v>
      </c>
    </row>
    <row r="666" spans="1:11" x14ac:dyDescent="0.3">
      <c r="A666" t="s">
        <v>2876</v>
      </c>
      <c r="B666" t="s">
        <v>2877</v>
      </c>
      <c r="C666" t="s">
        <v>27</v>
      </c>
      <c r="D666" t="s">
        <v>2878</v>
      </c>
      <c r="E666" t="s">
        <v>792</v>
      </c>
      <c r="F666" t="s">
        <v>41</v>
      </c>
      <c r="G666" t="s">
        <v>42</v>
      </c>
      <c r="H666">
        <v>0</v>
      </c>
      <c r="I666">
        <v>0</v>
      </c>
      <c r="J666">
        <v>0</v>
      </c>
      <c r="K666" t="s">
        <v>2879</v>
      </c>
    </row>
    <row r="667" spans="1:11" x14ac:dyDescent="0.3">
      <c r="A667" t="s">
        <v>2880</v>
      </c>
      <c r="B667" t="s">
        <v>2881</v>
      </c>
      <c r="C667" t="s">
        <v>558</v>
      </c>
      <c r="D667" t="s">
        <v>2882</v>
      </c>
      <c r="E667" t="s">
        <v>630</v>
      </c>
      <c r="F667" t="s">
        <v>2883</v>
      </c>
      <c r="G667" t="s">
        <v>42</v>
      </c>
      <c r="H667">
        <v>0</v>
      </c>
      <c r="I667">
        <v>0</v>
      </c>
      <c r="J667">
        <v>0</v>
      </c>
      <c r="K667" t="s">
        <v>2884</v>
      </c>
    </row>
    <row r="668" spans="1:11" x14ac:dyDescent="0.3">
      <c r="A668" t="s">
        <v>2885</v>
      </c>
      <c r="B668" t="s">
        <v>2886</v>
      </c>
      <c r="C668" t="s">
        <v>27</v>
      </c>
      <c r="D668" t="s">
        <v>2887</v>
      </c>
      <c r="E668" t="s">
        <v>792</v>
      </c>
      <c r="F668" t="s">
        <v>41</v>
      </c>
      <c r="G668" t="s">
        <v>42</v>
      </c>
      <c r="H668">
        <v>0</v>
      </c>
      <c r="I668">
        <v>0</v>
      </c>
      <c r="J668">
        <v>0</v>
      </c>
      <c r="K668" t="s">
        <v>2888</v>
      </c>
    </row>
    <row r="669" spans="1:11" x14ac:dyDescent="0.3">
      <c r="A669" t="s">
        <v>2889</v>
      </c>
      <c r="B669" t="s">
        <v>2890</v>
      </c>
      <c r="C669" t="s">
        <v>558</v>
      </c>
      <c r="D669" t="s">
        <v>2891</v>
      </c>
      <c r="E669" t="s">
        <v>630</v>
      </c>
      <c r="F669" t="s">
        <v>2892</v>
      </c>
      <c r="G669" t="s">
        <v>42</v>
      </c>
      <c r="H669">
        <v>0</v>
      </c>
      <c r="I669">
        <v>0</v>
      </c>
      <c r="J669">
        <v>0</v>
      </c>
      <c r="K669" t="s">
        <v>2893</v>
      </c>
    </row>
    <row r="670" spans="1:11" x14ac:dyDescent="0.3">
      <c r="A670" t="s">
        <v>2894</v>
      </c>
      <c r="B670" t="s">
        <v>2895</v>
      </c>
      <c r="C670" t="s">
        <v>558</v>
      </c>
      <c r="D670" t="s">
        <v>2896</v>
      </c>
      <c r="E670" t="s">
        <v>630</v>
      </c>
      <c r="F670" t="s">
        <v>2000</v>
      </c>
      <c r="G670" t="s">
        <v>42</v>
      </c>
      <c r="H670">
        <v>0</v>
      </c>
      <c r="I670">
        <v>0</v>
      </c>
      <c r="J670">
        <v>0</v>
      </c>
      <c r="K670" t="s">
        <v>2897</v>
      </c>
    </row>
    <row r="671" spans="1:11" x14ac:dyDescent="0.3">
      <c r="A671" t="s">
        <v>2898</v>
      </c>
      <c r="B671" t="s">
        <v>2899</v>
      </c>
      <c r="C671" t="s">
        <v>558</v>
      </c>
      <c r="D671" t="s">
        <v>2900</v>
      </c>
      <c r="E671" t="s">
        <v>1472</v>
      </c>
      <c r="F671" t="s">
        <v>2901</v>
      </c>
      <c r="G671" t="s">
        <v>42</v>
      </c>
      <c r="H671">
        <v>0</v>
      </c>
      <c r="I671">
        <v>0</v>
      </c>
      <c r="J671">
        <v>0</v>
      </c>
      <c r="K671" t="s">
        <v>2902</v>
      </c>
    </row>
    <row r="672" spans="1:11" x14ac:dyDescent="0.3">
      <c r="A672" t="s">
        <v>2903</v>
      </c>
      <c r="B672" t="s">
        <v>2904</v>
      </c>
      <c r="C672" t="s">
        <v>20</v>
      </c>
      <c r="D672" t="s">
        <v>2905</v>
      </c>
      <c r="E672" t="s">
        <v>22</v>
      </c>
      <c r="F672" t="s">
        <v>16</v>
      </c>
      <c r="G672" t="s">
        <v>2906</v>
      </c>
      <c r="H672">
        <v>0</v>
      </c>
      <c r="I672">
        <v>0</v>
      </c>
      <c r="J672">
        <v>0</v>
      </c>
      <c r="K672" t="s">
        <v>2907</v>
      </c>
    </row>
    <row r="673" spans="1:11" x14ac:dyDescent="0.3">
      <c r="A673" t="s">
        <v>2908</v>
      </c>
      <c r="B673" t="s">
        <v>2895</v>
      </c>
      <c r="C673" t="s">
        <v>27</v>
      </c>
      <c r="D673" t="s">
        <v>2909</v>
      </c>
      <c r="E673" t="s">
        <v>792</v>
      </c>
      <c r="F673" t="s">
        <v>16</v>
      </c>
      <c r="G673" t="s">
        <v>1540</v>
      </c>
      <c r="H673">
        <v>0</v>
      </c>
      <c r="I673">
        <v>0</v>
      </c>
      <c r="J673">
        <v>0</v>
      </c>
      <c r="K673" t="s">
        <v>2910</v>
      </c>
    </row>
    <row r="674" spans="1:11" x14ac:dyDescent="0.3">
      <c r="A674" t="s">
        <v>2911</v>
      </c>
      <c r="B674" t="s">
        <v>2912</v>
      </c>
      <c r="C674" t="s">
        <v>558</v>
      </c>
      <c r="D674" t="s">
        <v>2913</v>
      </c>
      <c r="E674" t="s">
        <v>1472</v>
      </c>
      <c r="F674" t="s">
        <v>2914</v>
      </c>
      <c r="G674" t="s">
        <v>42</v>
      </c>
      <c r="H674">
        <v>0</v>
      </c>
      <c r="I674">
        <v>0</v>
      </c>
      <c r="J674">
        <v>0</v>
      </c>
      <c r="K674" t="s">
        <v>2915</v>
      </c>
    </row>
    <row r="675" spans="1:11" x14ac:dyDescent="0.3">
      <c r="A675" t="s">
        <v>2916</v>
      </c>
      <c r="B675" t="s">
        <v>2917</v>
      </c>
      <c r="C675" t="s">
        <v>558</v>
      </c>
      <c r="D675" t="s">
        <v>2918</v>
      </c>
      <c r="E675" t="s">
        <v>1472</v>
      </c>
      <c r="F675" t="s">
        <v>2919</v>
      </c>
      <c r="G675" t="s">
        <v>42</v>
      </c>
      <c r="H675">
        <v>0</v>
      </c>
      <c r="I675">
        <v>0</v>
      </c>
      <c r="J675">
        <v>0</v>
      </c>
      <c r="K675" t="s">
        <v>2920</v>
      </c>
    </row>
    <row r="676" spans="1:11" x14ac:dyDescent="0.3">
      <c r="A676" t="s">
        <v>2921</v>
      </c>
      <c r="B676" t="s">
        <v>2922</v>
      </c>
      <c r="C676" t="s">
        <v>558</v>
      </c>
      <c r="D676" t="s">
        <v>2923</v>
      </c>
      <c r="E676" t="s">
        <v>1472</v>
      </c>
      <c r="F676" t="s">
        <v>1981</v>
      </c>
      <c r="G676" t="s">
        <v>42</v>
      </c>
      <c r="H676">
        <v>0</v>
      </c>
      <c r="I676">
        <v>0</v>
      </c>
      <c r="J676">
        <v>0</v>
      </c>
      <c r="K676" t="s">
        <v>2924</v>
      </c>
    </row>
    <row r="677" spans="1:11" x14ac:dyDescent="0.3">
      <c r="A677" t="s">
        <v>2925</v>
      </c>
      <c r="C677" t="s">
        <v>147</v>
      </c>
      <c r="D677" t="s">
        <v>2926</v>
      </c>
      <c r="E677" t="s">
        <v>183</v>
      </c>
      <c r="F677" t="s">
        <v>2927</v>
      </c>
      <c r="G677" t="s">
        <v>42</v>
      </c>
      <c r="H677">
        <v>0</v>
      </c>
      <c r="I677">
        <v>0</v>
      </c>
      <c r="J677">
        <v>0</v>
      </c>
      <c r="K677" t="s">
        <v>2928</v>
      </c>
    </row>
    <row r="678" spans="1:11" x14ac:dyDescent="0.3">
      <c r="A678" t="s">
        <v>2929</v>
      </c>
      <c r="C678" t="s">
        <v>27</v>
      </c>
      <c r="D678" t="s">
        <v>2930</v>
      </c>
      <c r="E678" t="s">
        <v>792</v>
      </c>
      <c r="F678" t="s">
        <v>41</v>
      </c>
      <c r="G678" t="s">
        <v>42</v>
      </c>
      <c r="H678">
        <v>0</v>
      </c>
      <c r="I678">
        <v>0</v>
      </c>
      <c r="J678">
        <v>0</v>
      </c>
      <c r="K678" t="s">
        <v>2931</v>
      </c>
    </row>
    <row r="679" spans="1:11" x14ac:dyDescent="0.3">
      <c r="A679" t="s">
        <v>2932</v>
      </c>
      <c r="B679" t="s">
        <v>2933</v>
      </c>
      <c r="C679" t="s">
        <v>558</v>
      </c>
      <c r="D679" t="s">
        <v>2934</v>
      </c>
      <c r="E679" t="s">
        <v>1472</v>
      </c>
      <c r="F679" t="s">
        <v>2247</v>
      </c>
      <c r="G679" t="s">
        <v>42</v>
      </c>
      <c r="H679">
        <v>0</v>
      </c>
      <c r="I679">
        <v>0</v>
      </c>
      <c r="J679">
        <v>0</v>
      </c>
      <c r="K679" t="s">
        <v>2935</v>
      </c>
    </row>
    <row r="680" spans="1:11" x14ac:dyDescent="0.3">
      <c r="A680" t="s">
        <v>2936</v>
      </c>
      <c r="B680" t="s">
        <v>2937</v>
      </c>
      <c r="C680" t="s">
        <v>27</v>
      </c>
      <c r="D680" t="s">
        <v>2938</v>
      </c>
      <c r="E680" t="s">
        <v>792</v>
      </c>
      <c r="F680" t="s">
        <v>41</v>
      </c>
      <c r="G680" t="s">
        <v>42</v>
      </c>
      <c r="H680">
        <v>0</v>
      </c>
      <c r="I680">
        <v>0</v>
      </c>
      <c r="J680">
        <v>0</v>
      </c>
      <c r="K680" t="s">
        <v>2939</v>
      </c>
    </row>
    <row r="681" spans="1:11" x14ac:dyDescent="0.3">
      <c r="A681" t="s">
        <v>2940</v>
      </c>
      <c r="B681" t="s">
        <v>2941</v>
      </c>
      <c r="C681" t="s">
        <v>27</v>
      </c>
      <c r="D681" t="s">
        <v>2942</v>
      </c>
      <c r="E681" t="s">
        <v>792</v>
      </c>
      <c r="F681" t="s">
        <v>41</v>
      </c>
      <c r="G681" t="s">
        <v>42</v>
      </c>
      <c r="H681">
        <v>0</v>
      </c>
      <c r="I681">
        <v>0</v>
      </c>
      <c r="J681">
        <v>0</v>
      </c>
      <c r="K681" t="s">
        <v>2943</v>
      </c>
    </row>
    <row r="682" spans="1:11" x14ac:dyDescent="0.3">
      <c r="A682" t="s">
        <v>2944</v>
      </c>
      <c r="B682" t="s">
        <v>2945</v>
      </c>
      <c r="C682" t="s">
        <v>558</v>
      </c>
      <c r="D682" t="s">
        <v>2946</v>
      </c>
      <c r="E682" t="s">
        <v>1472</v>
      </c>
      <c r="F682" t="s">
        <v>1590</v>
      </c>
      <c r="G682" t="s">
        <v>42</v>
      </c>
      <c r="H682">
        <v>0</v>
      </c>
      <c r="I682">
        <v>0</v>
      </c>
      <c r="J682">
        <v>0</v>
      </c>
      <c r="K682" t="s">
        <v>2947</v>
      </c>
    </row>
    <row r="683" spans="1:11" x14ac:dyDescent="0.3">
      <c r="A683" t="s">
        <v>2948</v>
      </c>
      <c r="B683" t="s">
        <v>2949</v>
      </c>
      <c r="C683" t="s">
        <v>558</v>
      </c>
      <c r="D683" t="s">
        <v>2950</v>
      </c>
      <c r="E683" t="s">
        <v>1692</v>
      </c>
      <c r="F683" t="s">
        <v>16</v>
      </c>
      <c r="G683" t="s">
        <v>2951</v>
      </c>
      <c r="H683">
        <v>0</v>
      </c>
      <c r="I683">
        <v>0</v>
      </c>
      <c r="J683">
        <v>0</v>
      </c>
      <c r="K683" t="s">
        <v>2952</v>
      </c>
    </row>
    <row r="684" spans="1:11" x14ac:dyDescent="0.3">
      <c r="A684" t="s">
        <v>2953</v>
      </c>
      <c r="B684" t="s">
        <v>2954</v>
      </c>
      <c r="C684" t="s">
        <v>558</v>
      </c>
      <c r="D684" t="s">
        <v>2955</v>
      </c>
      <c r="E684" t="s">
        <v>1472</v>
      </c>
      <c r="F684" t="s">
        <v>2956</v>
      </c>
      <c r="G684" t="s">
        <v>42</v>
      </c>
      <c r="H684">
        <v>0</v>
      </c>
      <c r="I684">
        <v>0</v>
      </c>
      <c r="J684">
        <v>0</v>
      </c>
      <c r="K684" t="s">
        <v>2957</v>
      </c>
    </row>
    <row r="685" spans="1:11" x14ac:dyDescent="0.3">
      <c r="A685" t="s">
        <v>2958</v>
      </c>
      <c r="B685" t="s">
        <v>2933</v>
      </c>
      <c r="C685" t="s">
        <v>27</v>
      </c>
      <c r="D685" t="s">
        <v>2959</v>
      </c>
      <c r="E685" t="s">
        <v>792</v>
      </c>
      <c r="F685" t="s">
        <v>16</v>
      </c>
      <c r="G685" t="s">
        <v>2960</v>
      </c>
      <c r="H685">
        <v>0</v>
      </c>
      <c r="I685">
        <v>0</v>
      </c>
      <c r="J685">
        <v>0</v>
      </c>
      <c r="K685" t="s">
        <v>2961</v>
      </c>
    </row>
    <row r="686" spans="1:11" x14ac:dyDescent="0.3">
      <c r="A686" t="s">
        <v>2962</v>
      </c>
      <c r="B686" t="s">
        <v>2933</v>
      </c>
      <c r="C686" t="s">
        <v>27</v>
      </c>
      <c r="D686" t="s">
        <v>2963</v>
      </c>
      <c r="E686" t="s">
        <v>792</v>
      </c>
      <c r="F686" t="s">
        <v>16</v>
      </c>
      <c r="G686" t="s">
        <v>96</v>
      </c>
      <c r="H686">
        <v>0</v>
      </c>
      <c r="I686">
        <v>0</v>
      </c>
      <c r="J686">
        <v>0</v>
      </c>
      <c r="K686" t="s">
        <v>2964</v>
      </c>
    </row>
    <row r="687" spans="1:11" x14ac:dyDescent="0.3">
      <c r="A687" t="s">
        <v>2965</v>
      </c>
      <c r="B687" t="s">
        <v>2966</v>
      </c>
      <c r="C687" t="s">
        <v>27</v>
      </c>
      <c r="D687" t="s">
        <v>2967</v>
      </c>
      <c r="E687" t="s">
        <v>792</v>
      </c>
      <c r="F687" t="s">
        <v>2345</v>
      </c>
      <c r="G687" t="s">
        <v>2968</v>
      </c>
      <c r="H687">
        <v>0</v>
      </c>
      <c r="I687">
        <v>0</v>
      </c>
      <c r="J687">
        <v>0</v>
      </c>
      <c r="K687" t="s">
        <v>2969</v>
      </c>
    </row>
    <row r="688" spans="1:11" x14ac:dyDescent="0.3">
      <c r="A688" t="s">
        <v>2970</v>
      </c>
      <c r="C688" t="s">
        <v>27</v>
      </c>
      <c r="D688" t="s">
        <v>2930</v>
      </c>
      <c r="E688" t="s">
        <v>792</v>
      </c>
      <c r="F688" t="s">
        <v>41</v>
      </c>
      <c r="G688" t="s">
        <v>42</v>
      </c>
      <c r="H688">
        <v>0</v>
      </c>
      <c r="I688">
        <v>0</v>
      </c>
      <c r="J688">
        <v>0</v>
      </c>
      <c r="K688" t="s">
        <v>2971</v>
      </c>
    </row>
    <row r="689" spans="1:11" x14ac:dyDescent="0.3">
      <c r="A689" t="s">
        <v>2972</v>
      </c>
      <c r="C689" t="s">
        <v>27</v>
      </c>
      <c r="D689" t="s">
        <v>2973</v>
      </c>
      <c r="E689" t="s">
        <v>792</v>
      </c>
      <c r="F689" t="s">
        <v>41</v>
      </c>
      <c r="G689" t="s">
        <v>42</v>
      </c>
      <c r="H689">
        <v>0</v>
      </c>
      <c r="I689">
        <v>0</v>
      </c>
      <c r="J689">
        <v>0</v>
      </c>
      <c r="K689" t="s">
        <v>2974</v>
      </c>
    </row>
    <row r="690" spans="1:11" x14ac:dyDescent="0.3">
      <c r="A690" t="s">
        <v>2975</v>
      </c>
      <c r="C690" t="s">
        <v>20</v>
      </c>
      <c r="D690" t="s">
        <v>2976</v>
      </c>
      <c r="E690" t="s">
        <v>59</v>
      </c>
      <c r="F690" t="s">
        <v>41</v>
      </c>
      <c r="G690" t="s">
        <v>42</v>
      </c>
      <c r="H690">
        <v>0</v>
      </c>
      <c r="I690">
        <v>0</v>
      </c>
      <c r="J690">
        <v>0</v>
      </c>
      <c r="K690" t="s">
        <v>2977</v>
      </c>
    </row>
    <row r="691" spans="1:11" x14ac:dyDescent="0.3">
      <c r="A691" t="s">
        <v>2978</v>
      </c>
      <c r="B691" t="s">
        <v>2979</v>
      </c>
      <c r="C691" t="s">
        <v>27</v>
      </c>
      <c r="D691" t="s">
        <v>2980</v>
      </c>
      <c r="E691" t="s">
        <v>792</v>
      </c>
      <c r="F691" t="s">
        <v>41</v>
      </c>
      <c r="G691" t="s">
        <v>42</v>
      </c>
      <c r="H691">
        <v>0</v>
      </c>
      <c r="I691">
        <v>0</v>
      </c>
      <c r="J691">
        <v>0</v>
      </c>
      <c r="K691" t="s">
        <v>2981</v>
      </c>
    </row>
    <row r="692" spans="1:11" x14ac:dyDescent="0.3">
      <c r="A692" t="s">
        <v>2982</v>
      </c>
      <c r="C692" t="s">
        <v>558</v>
      </c>
      <c r="D692" t="s">
        <v>2983</v>
      </c>
      <c r="E692" t="s">
        <v>1472</v>
      </c>
      <c r="F692" t="s">
        <v>1536</v>
      </c>
      <c r="G692" t="s">
        <v>42</v>
      </c>
      <c r="H692">
        <v>0</v>
      </c>
      <c r="I692">
        <v>0</v>
      </c>
      <c r="J692">
        <v>0</v>
      </c>
      <c r="K692" t="s">
        <v>2984</v>
      </c>
    </row>
    <row r="693" spans="1:11" x14ac:dyDescent="0.3">
      <c r="A693" t="s">
        <v>2985</v>
      </c>
      <c r="C693" t="s">
        <v>558</v>
      </c>
      <c r="D693" t="s">
        <v>2986</v>
      </c>
      <c r="E693" t="s">
        <v>754</v>
      </c>
      <c r="F693" t="s">
        <v>16</v>
      </c>
      <c r="G693" t="s">
        <v>42</v>
      </c>
      <c r="H693">
        <v>0</v>
      </c>
      <c r="I693">
        <v>0</v>
      </c>
      <c r="J693">
        <v>0</v>
      </c>
      <c r="K693" t="s">
        <v>2987</v>
      </c>
    </row>
    <row r="694" spans="1:11" x14ac:dyDescent="0.3">
      <c r="A694" t="s">
        <v>2988</v>
      </c>
      <c r="C694" t="s">
        <v>147</v>
      </c>
      <c r="D694" t="s">
        <v>2989</v>
      </c>
      <c r="E694" t="s">
        <v>183</v>
      </c>
      <c r="F694" t="s">
        <v>41</v>
      </c>
      <c r="G694" t="s">
        <v>42</v>
      </c>
      <c r="H694">
        <v>0</v>
      </c>
      <c r="I694">
        <v>0</v>
      </c>
      <c r="J694">
        <v>0</v>
      </c>
      <c r="K694" t="s">
        <v>2990</v>
      </c>
    </row>
    <row r="695" spans="1:11" x14ac:dyDescent="0.3">
      <c r="A695" t="s">
        <v>2991</v>
      </c>
      <c r="B695" t="s">
        <v>2992</v>
      </c>
      <c r="C695" t="s">
        <v>27</v>
      </c>
      <c r="D695" t="s">
        <v>2993</v>
      </c>
      <c r="E695" t="s">
        <v>792</v>
      </c>
      <c r="F695" t="s">
        <v>16</v>
      </c>
      <c r="G695" t="s">
        <v>1540</v>
      </c>
      <c r="H695">
        <v>0</v>
      </c>
      <c r="I695">
        <v>0</v>
      </c>
      <c r="J695">
        <v>0</v>
      </c>
      <c r="K695" t="s">
        <v>2994</v>
      </c>
    </row>
    <row r="696" spans="1:11" x14ac:dyDescent="0.3">
      <c r="A696" t="s">
        <v>2995</v>
      </c>
      <c r="B696" t="s">
        <v>2996</v>
      </c>
      <c r="C696" t="s">
        <v>558</v>
      </c>
      <c r="D696" t="s">
        <v>2997</v>
      </c>
      <c r="E696" t="s">
        <v>1472</v>
      </c>
      <c r="F696" t="s">
        <v>2852</v>
      </c>
      <c r="G696" t="s">
        <v>42</v>
      </c>
      <c r="H696">
        <v>0</v>
      </c>
      <c r="I696">
        <v>0</v>
      </c>
      <c r="J696">
        <v>0</v>
      </c>
      <c r="K696" t="s">
        <v>2998</v>
      </c>
    </row>
    <row r="697" spans="1:11" x14ac:dyDescent="0.3">
      <c r="A697" t="s">
        <v>2999</v>
      </c>
      <c r="C697" t="s">
        <v>147</v>
      </c>
      <c r="D697" t="s">
        <v>3000</v>
      </c>
      <c r="E697" t="s">
        <v>183</v>
      </c>
      <c r="F697" t="s">
        <v>41</v>
      </c>
      <c r="G697" t="s">
        <v>42</v>
      </c>
      <c r="H697">
        <v>0</v>
      </c>
      <c r="I697">
        <v>0</v>
      </c>
      <c r="J697">
        <v>0</v>
      </c>
      <c r="K697" t="s">
        <v>3001</v>
      </c>
    </row>
    <row r="698" spans="1:11" x14ac:dyDescent="0.3">
      <c r="A698" t="s">
        <v>3002</v>
      </c>
      <c r="C698" t="s">
        <v>147</v>
      </c>
      <c r="D698" t="s">
        <v>3003</v>
      </c>
      <c r="E698" t="s">
        <v>183</v>
      </c>
      <c r="F698" t="s">
        <v>3004</v>
      </c>
      <c r="G698" t="s">
        <v>42</v>
      </c>
      <c r="H698">
        <v>0</v>
      </c>
      <c r="I698">
        <v>0</v>
      </c>
      <c r="J698">
        <v>0</v>
      </c>
      <c r="K698" t="s">
        <v>3005</v>
      </c>
    </row>
    <row r="699" spans="1:11" x14ac:dyDescent="0.3">
      <c r="A699" t="s">
        <v>3006</v>
      </c>
      <c r="C699" t="s">
        <v>147</v>
      </c>
      <c r="D699" t="s">
        <v>3007</v>
      </c>
      <c r="E699" t="s">
        <v>183</v>
      </c>
      <c r="F699" t="s">
        <v>41</v>
      </c>
      <c r="G699" t="s">
        <v>42</v>
      </c>
      <c r="H699">
        <v>0</v>
      </c>
      <c r="I699">
        <v>0</v>
      </c>
      <c r="J699">
        <v>0</v>
      </c>
      <c r="K699" t="s">
        <v>3008</v>
      </c>
    </row>
    <row r="700" spans="1:11" x14ac:dyDescent="0.3">
      <c r="A700" t="s">
        <v>3009</v>
      </c>
      <c r="C700" t="s">
        <v>147</v>
      </c>
      <c r="D700" t="s">
        <v>3010</v>
      </c>
      <c r="E700" t="s">
        <v>183</v>
      </c>
      <c r="F700" t="s">
        <v>41</v>
      </c>
      <c r="G700" t="s">
        <v>42</v>
      </c>
      <c r="H700">
        <v>0</v>
      </c>
      <c r="I700">
        <v>0</v>
      </c>
      <c r="J700">
        <v>0</v>
      </c>
      <c r="K700" t="s">
        <v>3011</v>
      </c>
    </row>
    <row r="701" spans="1:11" x14ac:dyDescent="0.3">
      <c r="A701" t="s">
        <v>3012</v>
      </c>
      <c r="C701" t="s">
        <v>558</v>
      </c>
      <c r="D701" t="s">
        <v>3013</v>
      </c>
      <c r="E701" t="s">
        <v>1472</v>
      </c>
      <c r="F701" t="s">
        <v>430</v>
      </c>
      <c r="G701" t="s">
        <v>42</v>
      </c>
      <c r="H701">
        <v>0</v>
      </c>
      <c r="I701">
        <v>0</v>
      </c>
      <c r="J701">
        <v>0</v>
      </c>
      <c r="K701" t="s">
        <v>3014</v>
      </c>
    </row>
    <row r="702" spans="1:11" x14ac:dyDescent="0.3">
      <c r="A702" t="s">
        <v>3015</v>
      </c>
      <c r="C702" t="s">
        <v>27</v>
      </c>
      <c r="D702" t="s">
        <v>3016</v>
      </c>
      <c r="E702" t="s">
        <v>792</v>
      </c>
      <c r="F702" t="s">
        <v>41</v>
      </c>
      <c r="G702" t="s">
        <v>42</v>
      </c>
      <c r="H702">
        <v>0</v>
      </c>
      <c r="I702">
        <v>0</v>
      </c>
      <c r="J702">
        <v>0</v>
      </c>
      <c r="K702" t="s">
        <v>3017</v>
      </c>
    </row>
    <row r="703" spans="1:11" x14ac:dyDescent="0.3">
      <c r="A703" t="s">
        <v>3018</v>
      </c>
      <c r="C703" t="s">
        <v>147</v>
      </c>
      <c r="D703" t="s">
        <v>3019</v>
      </c>
      <c r="E703" t="s">
        <v>183</v>
      </c>
      <c r="F703" t="s">
        <v>41</v>
      </c>
      <c r="G703" t="s">
        <v>42</v>
      </c>
      <c r="H703">
        <v>0</v>
      </c>
      <c r="I703">
        <v>0</v>
      </c>
      <c r="J703">
        <v>0</v>
      </c>
      <c r="K703" t="s">
        <v>3020</v>
      </c>
    </row>
    <row r="704" spans="1:11" x14ac:dyDescent="0.3">
      <c r="A704" t="s">
        <v>3021</v>
      </c>
      <c r="C704" t="s">
        <v>27</v>
      </c>
      <c r="D704" t="s">
        <v>3022</v>
      </c>
      <c r="E704" t="s">
        <v>792</v>
      </c>
      <c r="F704" t="s">
        <v>41</v>
      </c>
      <c r="G704" t="s">
        <v>42</v>
      </c>
      <c r="H704">
        <v>0</v>
      </c>
      <c r="I704">
        <v>0</v>
      </c>
      <c r="J704">
        <v>0</v>
      </c>
      <c r="K704" t="s">
        <v>3023</v>
      </c>
    </row>
    <row r="705" spans="1:11" x14ac:dyDescent="0.3">
      <c r="A705" t="s">
        <v>3024</v>
      </c>
      <c r="C705" t="s">
        <v>558</v>
      </c>
      <c r="D705" t="s">
        <v>3025</v>
      </c>
      <c r="E705" t="s">
        <v>1472</v>
      </c>
      <c r="F705" t="s">
        <v>3026</v>
      </c>
      <c r="G705" t="s">
        <v>42</v>
      </c>
      <c r="H705">
        <v>0</v>
      </c>
      <c r="I705">
        <v>0</v>
      </c>
      <c r="J705">
        <v>0</v>
      </c>
      <c r="K705" t="s">
        <v>3027</v>
      </c>
    </row>
    <row r="706" spans="1:11" x14ac:dyDescent="0.3">
      <c r="A706" t="s">
        <v>3028</v>
      </c>
      <c r="C706" t="s">
        <v>558</v>
      </c>
      <c r="D706" t="s">
        <v>3029</v>
      </c>
      <c r="E706" t="s">
        <v>1472</v>
      </c>
      <c r="F706" t="s">
        <v>3030</v>
      </c>
      <c r="G706" t="s">
        <v>42</v>
      </c>
      <c r="H706">
        <v>0</v>
      </c>
      <c r="I706">
        <v>0</v>
      </c>
      <c r="J706">
        <v>0</v>
      </c>
      <c r="K706" t="s">
        <v>3031</v>
      </c>
    </row>
    <row r="707" spans="1:11" x14ac:dyDescent="0.3">
      <c r="A707" t="s">
        <v>3032</v>
      </c>
      <c r="C707" t="s">
        <v>558</v>
      </c>
      <c r="D707" t="s">
        <v>2955</v>
      </c>
      <c r="E707" t="s">
        <v>1472</v>
      </c>
      <c r="F707" t="s">
        <v>3033</v>
      </c>
      <c r="G707" t="s">
        <v>42</v>
      </c>
      <c r="H707">
        <v>0</v>
      </c>
      <c r="I707">
        <v>0</v>
      </c>
      <c r="J707">
        <v>0</v>
      </c>
      <c r="K707" t="s">
        <v>3034</v>
      </c>
    </row>
    <row r="708" spans="1:11" x14ac:dyDescent="0.3">
      <c r="A708" t="s">
        <v>3035</v>
      </c>
      <c r="B708" t="s">
        <v>3036</v>
      </c>
      <c r="C708" t="s">
        <v>558</v>
      </c>
      <c r="D708" t="s">
        <v>3037</v>
      </c>
      <c r="E708" t="s">
        <v>1472</v>
      </c>
      <c r="F708" t="s">
        <v>3038</v>
      </c>
      <c r="G708" t="s">
        <v>3039</v>
      </c>
      <c r="H708">
        <v>0</v>
      </c>
      <c r="I708">
        <v>0</v>
      </c>
      <c r="J708">
        <v>0</v>
      </c>
      <c r="K708" t="s">
        <v>3040</v>
      </c>
    </row>
    <row r="709" spans="1:11" x14ac:dyDescent="0.3">
      <c r="A709" t="s">
        <v>3041</v>
      </c>
      <c r="C709" t="s">
        <v>558</v>
      </c>
      <c r="D709" t="s">
        <v>3042</v>
      </c>
      <c r="E709" t="s">
        <v>1472</v>
      </c>
      <c r="F709" t="s">
        <v>16</v>
      </c>
      <c r="G709" t="s">
        <v>3043</v>
      </c>
      <c r="H709">
        <v>0</v>
      </c>
      <c r="I709">
        <v>0</v>
      </c>
      <c r="J709">
        <v>0</v>
      </c>
      <c r="K709" t="s">
        <v>3044</v>
      </c>
    </row>
    <row r="710" spans="1:11" x14ac:dyDescent="0.3">
      <c r="A710" t="s">
        <v>3045</v>
      </c>
      <c r="C710" t="s">
        <v>558</v>
      </c>
      <c r="D710" t="s">
        <v>3046</v>
      </c>
      <c r="E710" t="s">
        <v>1472</v>
      </c>
      <c r="F710" t="s">
        <v>16</v>
      </c>
      <c r="G710" t="s">
        <v>2853</v>
      </c>
      <c r="H710">
        <v>0</v>
      </c>
      <c r="I710">
        <v>0</v>
      </c>
      <c r="J710">
        <v>0</v>
      </c>
      <c r="K710" t="s">
        <v>3047</v>
      </c>
    </row>
    <row r="711" spans="1:11" x14ac:dyDescent="0.3">
      <c r="A711" t="s">
        <v>3048</v>
      </c>
      <c r="C711" t="s">
        <v>558</v>
      </c>
      <c r="D711" t="s">
        <v>3049</v>
      </c>
      <c r="E711" t="s">
        <v>1472</v>
      </c>
      <c r="F711" t="s">
        <v>16</v>
      </c>
      <c r="G711" t="s">
        <v>3050</v>
      </c>
      <c r="H711">
        <v>0</v>
      </c>
      <c r="I711">
        <v>0</v>
      </c>
      <c r="J711">
        <v>0</v>
      </c>
      <c r="K711" t="s">
        <v>3051</v>
      </c>
    </row>
    <row r="712" spans="1:11" x14ac:dyDescent="0.3">
      <c r="A712" t="s">
        <v>3052</v>
      </c>
      <c r="B712" t="s">
        <v>3053</v>
      </c>
      <c r="C712" t="s">
        <v>27</v>
      </c>
      <c r="D712" t="s">
        <v>3054</v>
      </c>
      <c r="E712" t="s">
        <v>792</v>
      </c>
      <c r="F712" t="s">
        <v>41</v>
      </c>
      <c r="G712" t="s">
        <v>42</v>
      </c>
      <c r="H712">
        <v>0</v>
      </c>
      <c r="I712">
        <v>0</v>
      </c>
      <c r="J712">
        <v>0</v>
      </c>
      <c r="K712" t="s">
        <v>3055</v>
      </c>
    </row>
    <row r="713" spans="1:11" x14ac:dyDescent="0.3">
      <c r="A713" t="s">
        <v>3056</v>
      </c>
      <c r="C713" t="s">
        <v>558</v>
      </c>
      <c r="D713" t="s">
        <v>3057</v>
      </c>
      <c r="E713" t="s">
        <v>1472</v>
      </c>
      <c r="F713" t="s">
        <v>16</v>
      </c>
      <c r="G713" t="s">
        <v>42</v>
      </c>
      <c r="H713">
        <v>0</v>
      </c>
      <c r="I713">
        <v>0</v>
      </c>
      <c r="J713">
        <v>0</v>
      </c>
      <c r="K713" t="s">
        <v>3058</v>
      </c>
    </row>
    <row r="714" spans="1:11" x14ac:dyDescent="0.3">
      <c r="A714" t="s">
        <v>3059</v>
      </c>
      <c r="B714" t="s">
        <v>3060</v>
      </c>
      <c r="C714" t="s">
        <v>558</v>
      </c>
      <c r="D714" t="s">
        <v>3061</v>
      </c>
      <c r="E714" t="s">
        <v>1462</v>
      </c>
      <c r="F714" t="s">
        <v>16</v>
      </c>
      <c r="G714" t="s">
        <v>777</v>
      </c>
      <c r="H714">
        <v>0</v>
      </c>
      <c r="I714">
        <v>0</v>
      </c>
      <c r="J714">
        <v>0</v>
      </c>
      <c r="K714" t="s">
        <v>3062</v>
      </c>
    </row>
    <row r="715" spans="1:11" x14ac:dyDescent="0.3">
      <c r="A715" t="s">
        <v>3063</v>
      </c>
      <c r="B715" t="s">
        <v>3064</v>
      </c>
      <c r="C715" t="s">
        <v>558</v>
      </c>
      <c r="D715" t="s">
        <v>3065</v>
      </c>
      <c r="E715" t="s">
        <v>1472</v>
      </c>
      <c r="F715" t="s">
        <v>3066</v>
      </c>
      <c r="G715" t="s">
        <v>42</v>
      </c>
      <c r="H715">
        <v>0</v>
      </c>
      <c r="I715">
        <v>0</v>
      </c>
      <c r="J715">
        <v>0</v>
      </c>
      <c r="K715" t="s">
        <v>3067</v>
      </c>
    </row>
    <row r="716" spans="1:11" x14ac:dyDescent="0.3">
      <c r="A716" t="s">
        <v>3068</v>
      </c>
      <c r="B716" t="s">
        <v>3069</v>
      </c>
      <c r="C716" t="s">
        <v>558</v>
      </c>
      <c r="D716" t="s">
        <v>3070</v>
      </c>
      <c r="E716" t="s">
        <v>1472</v>
      </c>
      <c r="F716" t="s">
        <v>1536</v>
      </c>
      <c r="G716" t="s">
        <v>42</v>
      </c>
      <c r="H716">
        <v>0</v>
      </c>
      <c r="I716">
        <v>0</v>
      </c>
      <c r="J716">
        <v>0</v>
      </c>
      <c r="K716" t="s">
        <v>3071</v>
      </c>
    </row>
    <row r="717" spans="1:11" x14ac:dyDescent="0.3">
      <c r="A717" t="s">
        <v>3072</v>
      </c>
      <c r="C717" t="s">
        <v>558</v>
      </c>
      <c r="D717" t="s">
        <v>3073</v>
      </c>
      <c r="E717" t="s">
        <v>1472</v>
      </c>
      <c r="F717" t="s">
        <v>3074</v>
      </c>
      <c r="G717" t="s">
        <v>42</v>
      </c>
      <c r="H717">
        <v>0</v>
      </c>
      <c r="I717">
        <v>0</v>
      </c>
      <c r="J717">
        <v>0</v>
      </c>
      <c r="K717" t="s">
        <v>3075</v>
      </c>
    </row>
    <row r="718" spans="1:11" x14ac:dyDescent="0.3">
      <c r="A718" t="s">
        <v>3076</v>
      </c>
      <c r="B718" t="s">
        <v>3077</v>
      </c>
      <c r="C718" t="s">
        <v>20</v>
      </c>
      <c r="D718" t="s">
        <v>3078</v>
      </c>
      <c r="E718" t="s">
        <v>59</v>
      </c>
      <c r="F718" t="s">
        <v>16</v>
      </c>
      <c r="G718" t="s">
        <v>2051</v>
      </c>
      <c r="H718">
        <v>0</v>
      </c>
      <c r="I718">
        <v>0</v>
      </c>
      <c r="J718">
        <v>0</v>
      </c>
      <c r="K718" t="s">
        <v>3079</v>
      </c>
    </row>
    <row r="719" spans="1:11" x14ac:dyDescent="0.3">
      <c r="A719" t="s">
        <v>3080</v>
      </c>
      <c r="B719" t="s">
        <v>3081</v>
      </c>
      <c r="C719" t="s">
        <v>147</v>
      </c>
      <c r="D719" t="s">
        <v>3082</v>
      </c>
      <c r="E719" t="s">
        <v>183</v>
      </c>
      <c r="F719" t="s">
        <v>41</v>
      </c>
      <c r="G719" t="s">
        <v>42</v>
      </c>
      <c r="H719">
        <v>0</v>
      </c>
      <c r="I719">
        <v>0</v>
      </c>
      <c r="J719">
        <v>0</v>
      </c>
      <c r="K719" t="s">
        <v>3083</v>
      </c>
    </row>
    <row r="720" spans="1:11" x14ac:dyDescent="0.3">
      <c r="A720" t="s">
        <v>3084</v>
      </c>
      <c r="B720" t="s">
        <v>3085</v>
      </c>
      <c r="C720" t="s">
        <v>13</v>
      </c>
      <c r="D720" t="s">
        <v>3086</v>
      </c>
      <c r="E720" t="s">
        <v>77</v>
      </c>
      <c r="F720" t="s">
        <v>16</v>
      </c>
      <c r="G720" t="s">
        <v>1100</v>
      </c>
      <c r="H720">
        <v>0</v>
      </c>
      <c r="I720">
        <v>0</v>
      </c>
      <c r="J720">
        <v>0</v>
      </c>
      <c r="K720" t="s">
        <v>3087</v>
      </c>
    </row>
    <row r="721" spans="1:11" x14ac:dyDescent="0.3">
      <c r="A721" t="s">
        <v>3088</v>
      </c>
      <c r="C721" t="s">
        <v>13</v>
      </c>
      <c r="D721" t="e">
        <f>매끈한 관.</f>
        <v>#NAME?</v>
      </c>
      <c r="E721" t="s">
        <v>77</v>
      </c>
      <c r="F721" t="s">
        <v>16</v>
      </c>
      <c r="G721" t="s">
        <v>1224</v>
      </c>
      <c r="H721">
        <v>0</v>
      </c>
      <c r="I721">
        <v>0</v>
      </c>
      <c r="J721">
        <v>0</v>
      </c>
      <c r="K721" t="s">
        <v>3089</v>
      </c>
    </row>
    <row r="722" spans="1:11" x14ac:dyDescent="0.3">
      <c r="A722" t="s">
        <v>3090</v>
      </c>
      <c r="B722" t="s">
        <v>3091</v>
      </c>
      <c r="C722" t="s">
        <v>558</v>
      </c>
      <c r="D722" t="s">
        <v>3092</v>
      </c>
      <c r="E722" t="s">
        <v>1692</v>
      </c>
      <c r="F722" t="s">
        <v>16</v>
      </c>
      <c r="G722" t="s">
        <v>3093</v>
      </c>
      <c r="H722">
        <v>0</v>
      </c>
      <c r="I722">
        <v>0</v>
      </c>
      <c r="J722">
        <v>0</v>
      </c>
      <c r="K722" t="s">
        <v>3094</v>
      </c>
    </row>
    <row r="723" spans="1:11" x14ac:dyDescent="0.3">
      <c r="A723" t="s">
        <v>3095</v>
      </c>
      <c r="B723" t="s">
        <v>3096</v>
      </c>
      <c r="C723" t="s">
        <v>13</v>
      </c>
      <c r="D723" t="s">
        <v>3097</v>
      </c>
      <c r="E723" t="s">
        <v>77</v>
      </c>
      <c r="F723" t="s">
        <v>16</v>
      </c>
      <c r="G723" t="s">
        <v>1391</v>
      </c>
      <c r="H723">
        <v>0</v>
      </c>
      <c r="I723">
        <v>0</v>
      </c>
      <c r="J723">
        <v>0</v>
      </c>
      <c r="K723" t="s">
        <v>3098</v>
      </c>
    </row>
    <row r="724" spans="1:11" x14ac:dyDescent="0.3">
      <c r="A724" t="s">
        <v>3099</v>
      </c>
      <c r="B724" t="s">
        <v>3100</v>
      </c>
      <c r="C724" t="s">
        <v>20</v>
      </c>
      <c r="D724" t="s">
        <v>3101</v>
      </c>
      <c r="E724" t="s">
        <v>59</v>
      </c>
      <c r="F724" t="s">
        <v>3102</v>
      </c>
      <c r="G724" t="s">
        <v>3103</v>
      </c>
      <c r="H724">
        <v>0</v>
      </c>
      <c r="I724">
        <v>0</v>
      </c>
      <c r="J724">
        <v>0</v>
      </c>
      <c r="K724" t="s">
        <v>3104</v>
      </c>
    </row>
    <row r="725" spans="1:11" x14ac:dyDescent="0.3">
      <c r="A725" t="s">
        <v>3105</v>
      </c>
      <c r="B725" t="s">
        <v>3106</v>
      </c>
      <c r="C725" t="s">
        <v>20</v>
      </c>
      <c r="D725" t="s">
        <v>3107</v>
      </c>
      <c r="E725" t="s">
        <v>59</v>
      </c>
      <c r="F725" t="s">
        <v>1247</v>
      </c>
      <c r="G725" t="s">
        <v>42</v>
      </c>
      <c r="H725">
        <v>0</v>
      </c>
      <c r="I725">
        <v>0</v>
      </c>
      <c r="J725">
        <v>0</v>
      </c>
      <c r="K725" t="s">
        <v>3108</v>
      </c>
    </row>
    <row r="726" spans="1:11" x14ac:dyDescent="0.3">
      <c r="A726" t="s">
        <v>3109</v>
      </c>
      <c r="B726" t="s">
        <v>3110</v>
      </c>
      <c r="C726" t="s">
        <v>27</v>
      </c>
      <c r="D726" t="s">
        <v>3111</v>
      </c>
      <c r="E726" t="s">
        <v>792</v>
      </c>
      <c r="F726" t="s">
        <v>41</v>
      </c>
      <c r="G726" t="s">
        <v>42</v>
      </c>
      <c r="H726">
        <v>0</v>
      </c>
      <c r="I726">
        <v>0</v>
      </c>
      <c r="J726">
        <v>0</v>
      </c>
      <c r="K726" t="s">
        <v>3112</v>
      </c>
    </row>
    <row r="727" spans="1:11" x14ac:dyDescent="0.3">
      <c r="A727" t="s">
        <v>3113</v>
      </c>
      <c r="B727" t="s">
        <v>3114</v>
      </c>
      <c r="C727" t="s">
        <v>20</v>
      </c>
      <c r="D727" t="s">
        <v>3115</v>
      </c>
      <c r="E727" t="s">
        <v>59</v>
      </c>
      <c r="F727" t="s">
        <v>1868</v>
      </c>
      <c r="G727" t="s">
        <v>42</v>
      </c>
      <c r="H727">
        <v>0</v>
      </c>
      <c r="I727">
        <v>0</v>
      </c>
      <c r="J727">
        <v>0</v>
      </c>
      <c r="K727" t="s">
        <v>3116</v>
      </c>
    </row>
    <row r="728" spans="1:11" x14ac:dyDescent="0.3">
      <c r="A728" t="s">
        <v>3117</v>
      </c>
      <c r="B728" t="s">
        <v>3118</v>
      </c>
      <c r="C728" t="s">
        <v>13</v>
      </c>
      <c r="D728" t="s">
        <v>3119</v>
      </c>
      <c r="E728" t="s">
        <v>77</v>
      </c>
      <c r="F728" t="s">
        <v>16</v>
      </c>
      <c r="G728" t="s">
        <v>3120</v>
      </c>
      <c r="H728">
        <v>0</v>
      </c>
      <c r="I728">
        <v>0</v>
      </c>
      <c r="J728">
        <v>0</v>
      </c>
      <c r="K728" t="s">
        <v>3121</v>
      </c>
    </row>
    <row r="729" spans="1:11" x14ac:dyDescent="0.3">
      <c r="A729" t="s">
        <v>3122</v>
      </c>
      <c r="B729" t="s">
        <v>3123</v>
      </c>
      <c r="C729" t="s">
        <v>27</v>
      </c>
      <c r="D729" t="s">
        <v>3124</v>
      </c>
      <c r="E729" t="s">
        <v>792</v>
      </c>
      <c r="F729" t="s">
        <v>16</v>
      </c>
      <c r="G729" t="s">
        <v>3125</v>
      </c>
      <c r="H729">
        <v>0</v>
      </c>
      <c r="I729">
        <v>0</v>
      </c>
      <c r="J729">
        <v>0</v>
      </c>
      <c r="K729" t="s">
        <v>3126</v>
      </c>
    </row>
    <row r="730" spans="1:11" x14ac:dyDescent="0.3">
      <c r="A730" t="s">
        <v>3127</v>
      </c>
      <c r="C730" t="s">
        <v>27</v>
      </c>
      <c r="D730" t="s">
        <v>3128</v>
      </c>
      <c r="E730" t="s">
        <v>792</v>
      </c>
      <c r="F730" t="s">
        <v>3129</v>
      </c>
      <c r="G730" t="s">
        <v>42</v>
      </c>
      <c r="H730">
        <v>0</v>
      </c>
      <c r="I730">
        <v>0</v>
      </c>
      <c r="J730">
        <v>0</v>
      </c>
      <c r="K730" t="s">
        <v>3130</v>
      </c>
    </row>
    <row r="731" spans="1:11" x14ac:dyDescent="0.3">
      <c r="A731" t="s">
        <v>3131</v>
      </c>
      <c r="B731" t="s">
        <v>3132</v>
      </c>
      <c r="C731" t="s">
        <v>27</v>
      </c>
      <c r="D731" t="s">
        <v>3133</v>
      </c>
      <c r="E731" t="s">
        <v>792</v>
      </c>
      <c r="F731" t="s">
        <v>41</v>
      </c>
      <c r="G731" t="s">
        <v>42</v>
      </c>
      <c r="H731">
        <v>0</v>
      </c>
      <c r="I731">
        <v>0</v>
      </c>
      <c r="J731">
        <v>0</v>
      </c>
      <c r="K731" t="s">
        <v>3134</v>
      </c>
    </row>
    <row r="732" spans="1:11" x14ac:dyDescent="0.3">
      <c r="A732" t="s">
        <v>3135</v>
      </c>
      <c r="B732" t="s">
        <v>3136</v>
      </c>
      <c r="C732" t="s">
        <v>27</v>
      </c>
      <c r="D732" t="s">
        <v>3137</v>
      </c>
      <c r="E732" t="s">
        <v>792</v>
      </c>
      <c r="F732" t="s">
        <v>16</v>
      </c>
      <c r="G732" t="s">
        <v>1540</v>
      </c>
      <c r="H732">
        <v>0</v>
      </c>
      <c r="I732">
        <v>0</v>
      </c>
      <c r="J732">
        <v>0</v>
      </c>
      <c r="K732" t="s">
        <v>3138</v>
      </c>
    </row>
    <row r="733" spans="1:11" x14ac:dyDescent="0.3">
      <c r="A733" t="s">
        <v>3139</v>
      </c>
      <c r="B733" t="s">
        <v>3140</v>
      </c>
      <c r="C733" t="s">
        <v>13</v>
      </c>
      <c r="D733" t="s">
        <v>3141</v>
      </c>
      <c r="E733" t="s">
        <v>77</v>
      </c>
      <c r="F733" t="s">
        <v>16</v>
      </c>
      <c r="G733" t="s">
        <v>3142</v>
      </c>
      <c r="H733">
        <v>0</v>
      </c>
      <c r="I733">
        <v>0</v>
      </c>
      <c r="J733">
        <v>0</v>
      </c>
      <c r="K733" t="s">
        <v>3143</v>
      </c>
    </row>
    <row r="734" spans="1:11" x14ac:dyDescent="0.3">
      <c r="A734" t="s">
        <v>3144</v>
      </c>
      <c r="B734" t="s">
        <v>3145</v>
      </c>
      <c r="C734" t="s">
        <v>27</v>
      </c>
      <c r="D734" t="s">
        <v>3146</v>
      </c>
      <c r="E734" t="s">
        <v>792</v>
      </c>
      <c r="F734" t="s">
        <v>16</v>
      </c>
      <c r="G734" t="s">
        <v>1540</v>
      </c>
      <c r="H734">
        <v>0</v>
      </c>
      <c r="I734">
        <v>0</v>
      </c>
      <c r="J734">
        <v>0</v>
      </c>
      <c r="K734" t="s">
        <v>3147</v>
      </c>
    </row>
    <row r="735" spans="1:11" x14ac:dyDescent="0.3">
      <c r="A735" t="s">
        <v>3148</v>
      </c>
      <c r="B735" t="s">
        <v>3149</v>
      </c>
      <c r="C735" t="s">
        <v>27</v>
      </c>
      <c r="D735" t="s">
        <v>3150</v>
      </c>
      <c r="E735" t="s">
        <v>792</v>
      </c>
      <c r="F735" t="s">
        <v>16</v>
      </c>
      <c r="G735" t="s">
        <v>1540</v>
      </c>
      <c r="H735">
        <v>0</v>
      </c>
      <c r="I735">
        <v>0</v>
      </c>
      <c r="J735">
        <v>0</v>
      </c>
      <c r="K735" t="s">
        <v>3151</v>
      </c>
    </row>
    <row r="736" spans="1:11" x14ac:dyDescent="0.3">
      <c r="A736" t="s">
        <v>3152</v>
      </c>
      <c r="C736" t="s">
        <v>27</v>
      </c>
      <c r="D736" t="s">
        <v>3153</v>
      </c>
      <c r="E736" t="s">
        <v>792</v>
      </c>
      <c r="F736" t="s">
        <v>16</v>
      </c>
      <c r="G736" t="s">
        <v>1540</v>
      </c>
      <c r="H736">
        <v>0</v>
      </c>
      <c r="I736">
        <v>0</v>
      </c>
      <c r="J736">
        <v>0</v>
      </c>
      <c r="K736" t="s">
        <v>3154</v>
      </c>
    </row>
    <row r="737" spans="1:11" x14ac:dyDescent="0.3">
      <c r="A737" t="s">
        <v>3155</v>
      </c>
      <c r="B737" t="s">
        <v>3156</v>
      </c>
      <c r="C737" t="s">
        <v>558</v>
      </c>
      <c r="D737" t="s">
        <v>3157</v>
      </c>
      <c r="E737" t="s">
        <v>2102</v>
      </c>
      <c r="F737" t="s">
        <v>16</v>
      </c>
      <c r="G737" t="s">
        <v>3158</v>
      </c>
      <c r="H737">
        <v>0</v>
      </c>
      <c r="I737">
        <v>0</v>
      </c>
      <c r="J737">
        <v>0</v>
      </c>
      <c r="K737" t="s">
        <v>3159</v>
      </c>
    </row>
    <row r="738" spans="1:11" x14ac:dyDescent="0.3">
      <c r="A738" t="s">
        <v>3160</v>
      </c>
      <c r="B738" t="s">
        <v>3161</v>
      </c>
      <c r="C738" t="s">
        <v>558</v>
      </c>
      <c r="D738" t="s">
        <v>3162</v>
      </c>
      <c r="E738" t="s">
        <v>630</v>
      </c>
      <c r="F738" t="s">
        <v>16</v>
      </c>
      <c r="G738" t="s">
        <v>3163</v>
      </c>
      <c r="H738">
        <v>0</v>
      </c>
      <c r="I738">
        <v>0</v>
      </c>
      <c r="J738">
        <v>0</v>
      </c>
      <c r="K738" t="s">
        <v>3164</v>
      </c>
    </row>
    <row r="739" spans="1:11" x14ac:dyDescent="0.3">
      <c r="A739" t="s">
        <v>3165</v>
      </c>
      <c r="B739" t="s">
        <v>3166</v>
      </c>
      <c r="C739" t="s">
        <v>1159</v>
      </c>
      <c r="D739" t="s">
        <v>3167</v>
      </c>
      <c r="E739" t="s">
        <v>2421</v>
      </c>
      <c r="F739" t="s">
        <v>16</v>
      </c>
      <c r="G739" t="s">
        <v>3168</v>
      </c>
      <c r="H739">
        <v>0</v>
      </c>
      <c r="I739">
        <v>0</v>
      </c>
      <c r="J739">
        <v>0</v>
      </c>
      <c r="K739" t="s">
        <v>3169</v>
      </c>
    </row>
    <row r="740" spans="1:11" x14ac:dyDescent="0.3">
      <c r="A740" t="s">
        <v>3170</v>
      </c>
      <c r="B740" t="s">
        <v>3171</v>
      </c>
      <c r="C740" t="s">
        <v>20</v>
      </c>
      <c r="D740" t="s">
        <v>3172</v>
      </c>
      <c r="E740" t="s">
        <v>59</v>
      </c>
      <c r="F740" t="s">
        <v>631</v>
      </c>
      <c r="G740" t="s">
        <v>2470</v>
      </c>
      <c r="H740">
        <v>0</v>
      </c>
      <c r="I740">
        <v>0</v>
      </c>
      <c r="J740">
        <v>0</v>
      </c>
      <c r="K740" t="s">
        <v>3173</v>
      </c>
    </row>
    <row r="741" spans="1:11" x14ac:dyDescent="0.3">
      <c r="A741" t="s">
        <v>3174</v>
      </c>
      <c r="B741" t="s">
        <v>3175</v>
      </c>
      <c r="C741" t="s">
        <v>20</v>
      </c>
      <c r="D741" t="s">
        <v>3176</v>
      </c>
      <c r="E741" t="s">
        <v>59</v>
      </c>
      <c r="F741" t="s">
        <v>3177</v>
      </c>
      <c r="G741" t="s">
        <v>42</v>
      </c>
      <c r="H741">
        <v>0</v>
      </c>
      <c r="I741">
        <v>0</v>
      </c>
      <c r="J741">
        <v>0</v>
      </c>
      <c r="K741" t="s">
        <v>3178</v>
      </c>
    </row>
    <row r="742" spans="1:11" x14ac:dyDescent="0.3">
      <c r="A742" t="s">
        <v>3179</v>
      </c>
      <c r="B742" t="s">
        <v>3180</v>
      </c>
      <c r="C742" t="s">
        <v>27</v>
      </c>
      <c r="D742" t="s">
        <v>3181</v>
      </c>
      <c r="E742" t="s">
        <v>792</v>
      </c>
      <c r="F742" t="s">
        <v>41</v>
      </c>
      <c r="G742" t="s">
        <v>42</v>
      </c>
      <c r="H742">
        <v>0</v>
      </c>
      <c r="I742">
        <v>0</v>
      </c>
      <c r="J742">
        <v>0</v>
      </c>
      <c r="K742" t="s">
        <v>3182</v>
      </c>
    </row>
    <row r="743" spans="1:11" x14ac:dyDescent="0.3">
      <c r="A743" t="s">
        <v>3183</v>
      </c>
      <c r="B743" t="s">
        <v>3184</v>
      </c>
      <c r="C743" t="s">
        <v>20</v>
      </c>
      <c r="D743" t="s">
        <v>3185</v>
      </c>
      <c r="E743" t="s">
        <v>59</v>
      </c>
      <c r="F743" t="s">
        <v>16</v>
      </c>
      <c r="G743" t="s">
        <v>3186</v>
      </c>
      <c r="H743">
        <v>0</v>
      </c>
      <c r="I743">
        <v>0</v>
      </c>
      <c r="J743">
        <v>0</v>
      </c>
      <c r="K743" t="s">
        <v>3187</v>
      </c>
    </row>
    <row r="744" spans="1:11" x14ac:dyDescent="0.3">
      <c r="A744" t="s">
        <v>3188</v>
      </c>
      <c r="B744" t="s">
        <v>3189</v>
      </c>
      <c r="C744" t="s">
        <v>466</v>
      </c>
      <c r="D744" t="s">
        <v>3190</v>
      </c>
      <c r="E744" t="s">
        <v>468</v>
      </c>
      <c r="F744" t="s">
        <v>16</v>
      </c>
      <c r="G744" t="s">
        <v>3191</v>
      </c>
      <c r="H744">
        <v>0</v>
      </c>
      <c r="I744">
        <v>0</v>
      </c>
      <c r="J744">
        <v>0</v>
      </c>
      <c r="K744" t="s">
        <v>3192</v>
      </c>
    </row>
    <row r="745" spans="1:11" x14ac:dyDescent="0.3">
      <c r="A745" t="s">
        <v>3193</v>
      </c>
      <c r="B745" t="s">
        <v>3194</v>
      </c>
      <c r="C745" t="s">
        <v>558</v>
      </c>
      <c r="D745" t="s">
        <v>3195</v>
      </c>
      <c r="E745" t="s">
        <v>1122</v>
      </c>
      <c r="F745" t="s">
        <v>3196</v>
      </c>
      <c r="G745" t="s">
        <v>42</v>
      </c>
      <c r="H745">
        <v>0</v>
      </c>
      <c r="I745">
        <v>0</v>
      </c>
      <c r="J745">
        <v>0</v>
      </c>
      <c r="K745" t="s">
        <v>3197</v>
      </c>
    </row>
    <row r="746" spans="1:11" x14ac:dyDescent="0.3">
      <c r="A746" t="s">
        <v>3198</v>
      </c>
      <c r="C746" t="s">
        <v>20</v>
      </c>
      <c r="D746" t="s">
        <v>3199</v>
      </c>
      <c r="E746" t="s">
        <v>59</v>
      </c>
      <c r="F746" t="s">
        <v>3200</v>
      </c>
      <c r="G746" t="s">
        <v>42</v>
      </c>
      <c r="H746">
        <v>0</v>
      </c>
      <c r="I746">
        <v>0</v>
      </c>
      <c r="J746">
        <v>0</v>
      </c>
      <c r="K746" t="s">
        <v>3201</v>
      </c>
    </row>
    <row r="747" spans="1:11" x14ac:dyDescent="0.3">
      <c r="A747" t="s">
        <v>3202</v>
      </c>
      <c r="B747" t="s">
        <v>3203</v>
      </c>
      <c r="C747" t="s">
        <v>27</v>
      </c>
      <c r="D747" t="s">
        <v>3204</v>
      </c>
      <c r="E747" t="s">
        <v>29</v>
      </c>
      <c r="F747" t="s">
        <v>41</v>
      </c>
      <c r="G747" t="s">
        <v>42</v>
      </c>
      <c r="H747">
        <v>0</v>
      </c>
      <c r="I747">
        <v>0</v>
      </c>
      <c r="J747">
        <v>0</v>
      </c>
      <c r="K747" t="s">
        <v>3205</v>
      </c>
    </row>
    <row r="748" spans="1:11" x14ac:dyDescent="0.3">
      <c r="A748" t="s">
        <v>3206</v>
      </c>
      <c r="B748" t="s">
        <v>1921</v>
      </c>
      <c r="C748" t="s">
        <v>27</v>
      </c>
      <c r="D748" t="s">
        <v>3207</v>
      </c>
      <c r="E748" t="s">
        <v>792</v>
      </c>
      <c r="F748" t="s">
        <v>41</v>
      </c>
      <c r="G748" t="s">
        <v>42</v>
      </c>
      <c r="H748">
        <v>0</v>
      </c>
      <c r="I748">
        <v>0</v>
      </c>
      <c r="J748">
        <v>0</v>
      </c>
      <c r="K748" t="s">
        <v>3208</v>
      </c>
    </row>
    <row r="749" spans="1:11" x14ac:dyDescent="0.3">
      <c r="A749" t="s">
        <v>3209</v>
      </c>
      <c r="B749" t="s">
        <v>3210</v>
      </c>
      <c r="C749" t="s">
        <v>20</v>
      </c>
      <c r="D749" t="s">
        <v>3211</v>
      </c>
      <c r="E749" t="s">
        <v>59</v>
      </c>
      <c r="F749" t="s">
        <v>41</v>
      </c>
      <c r="G749" t="s">
        <v>42</v>
      </c>
      <c r="H749">
        <v>0</v>
      </c>
      <c r="I749">
        <v>0</v>
      </c>
      <c r="J749">
        <v>0</v>
      </c>
      <c r="K749" t="s">
        <v>3212</v>
      </c>
    </row>
    <row r="750" spans="1:11" x14ac:dyDescent="0.3">
      <c r="A750" t="s">
        <v>3213</v>
      </c>
      <c r="B750" t="s">
        <v>3214</v>
      </c>
      <c r="C750" t="s">
        <v>13</v>
      </c>
      <c r="D750" t="s">
        <v>3215</v>
      </c>
      <c r="E750" t="s">
        <v>77</v>
      </c>
      <c r="F750" t="s">
        <v>16</v>
      </c>
      <c r="G750" t="s">
        <v>3216</v>
      </c>
      <c r="H750">
        <v>0</v>
      </c>
      <c r="I750">
        <v>0</v>
      </c>
      <c r="J750">
        <v>0</v>
      </c>
      <c r="K750" t="s">
        <v>3217</v>
      </c>
    </row>
    <row r="751" spans="1:11" x14ac:dyDescent="0.3">
      <c r="A751" t="s">
        <v>3218</v>
      </c>
      <c r="B751" t="s">
        <v>3219</v>
      </c>
      <c r="C751" t="s">
        <v>13</v>
      </c>
      <c r="D751" t="s">
        <v>3220</v>
      </c>
      <c r="E751" t="s">
        <v>77</v>
      </c>
      <c r="F751" t="s">
        <v>16</v>
      </c>
      <c r="G751" t="s">
        <v>3221</v>
      </c>
      <c r="H751">
        <v>0</v>
      </c>
      <c r="I751">
        <v>0</v>
      </c>
      <c r="J751">
        <v>0</v>
      </c>
      <c r="K751" t="s">
        <v>3222</v>
      </c>
    </row>
    <row r="752" spans="1:11" x14ac:dyDescent="0.3">
      <c r="A752" t="s">
        <v>3223</v>
      </c>
      <c r="B752" t="s">
        <v>3224</v>
      </c>
      <c r="C752" t="s">
        <v>27</v>
      </c>
      <c r="D752" t="s">
        <v>3225</v>
      </c>
      <c r="E752" t="s">
        <v>792</v>
      </c>
      <c r="F752" t="s">
        <v>16</v>
      </c>
      <c r="G752" t="s">
        <v>3226</v>
      </c>
      <c r="H752">
        <v>0</v>
      </c>
      <c r="I752">
        <v>0</v>
      </c>
      <c r="J752">
        <v>0</v>
      </c>
      <c r="K752" t="s">
        <v>3227</v>
      </c>
    </row>
    <row r="753" spans="1:11" x14ac:dyDescent="0.3">
      <c r="A753" t="s">
        <v>3228</v>
      </c>
      <c r="B753" t="s">
        <v>3229</v>
      </c>
      <c r="C753" t="s">
        <v>13</v>
      </c>
      <c r="D753" t="s">
        <v>3230</v>
      </c>
      <c r="E753" t="s">
        <v>77</v>
      </c>
      <c r="F753" t="s">
        <v>41</v>
      </c>
      <c r="G753" t="s">
        <v>42</v>
      </c>
      <c r="H753">
        <v>0</v>
      </c>
      <c r="I753">
        <v>0</v>
      </c>
      <c r="J753">
        <v>0</v>
      </c>
      <c r="K753" t="s">
        <v>3231</v>
      </c>
    </row>
    <row r="754" spans="1:11" x14ac:dyDescent="0.3">
      <c r="A754" t="s">
        <v>3232</v>
      </c>
      <c r="B754" t="s">
        <v>3233</v>
      </c>
      <c r="C754" t="s">
        <v>466</v>
      </c>
      <c r="D754" t="s">
        <v>3234</v>
      </c>
      <c r="E754" t="s">
        <v>468</v>
      </c>
      <c r="F754" t="s">
        <v>16</v>
      </c>
      <c r="G754" t="s">
        <v>3235</v>
      </c>
      <c r="H754">
        <v>0</v>
      </c>
      <c r="I754">
        <v>0</v>
      </c>
      <c r="J754">
        <v>0</v>
      </c>
      <c r="K754" t="s">
        <v>3236</v>
      </c>
    </row>
    <row r="755" spans="1:11" x14ac:dyDescent="0.3">
      <c r="A755" t="s">
        <v>3237</v>
      </c>
      <c r="B755" t="s">
        <v>3238</v>
      </c>
      <c r="C755" t="s">
        <v>13</v>
      </c>
      <c r="D755" t="s">
        <v>3239</v>
      </c>
      <c r="E755" t="s">
        <v>77</v>
      </c>
      <c r="F755" t="s">
        <v>16</v>
      </c>
      <c r="G755" t="s">
        <v>303</v>
      </c>
      <c r="H755">
        <v>0</v>
      </c>
      <c r="I755">
        <v>0</v>
      </c>
      <c r="J755">
        <v>0</v>
      </c>
      <c r="K755" t="s">
        <v>3240</v>
      </c>
    </row>
    <row r="756" spans="1:11" x14ac:dyDescent="0.3">
      <c r="A756" t="s">
        <v>3241</v>
      </c>
      <c r="B756" t="s">
        <v>3242</v>
      </c>
      <c r="C756" t="s">
        <v>13</v>
      </c>
      <c r="D756" t="s">
        <v>3243</v>
      </c>
      <c r="E756" t="s">
        <v>77</v>
      </c>
      <c r="F756" t="s">
        <v>16</v>
      </c>
      <c r="G756" t="s">
        <v>3244</v>
      </c>
      <c r="H756">
        <v>0</v>
      </c>
      <c r="I756">
        <v>0</v>
      </c>
      <c r="J756">
        <v>0</v>
      </c>
      <c r="K756" t="s">
        <v>3245</v>
      </c>
    </row>
    <row r="757" spans="1:11" x14ac:dyDescent="0.3">
      <c r="A757" t="s">
        <v>3246</v>
      </c>
      <c r="B757" t="s">
        <v>3247</v>
      </c>
      <c r="C757" t="s">
        <v>558</v>
      </c>
      <c r="D757" t="s">
        <v>3248</v>
      </c>
      <c r="E757" t="s">
        <v>1090</v>
      </c>
      <c r="F757" t="s">
        <v>3249</v>
      </c>
      <c r="G757" t="s">
        <v>42</v>
      </c>
      <c r="H757">
        <v>0</v>
      </c>
      <c r="I757">
        <v>0</v>
      </c>
      <c r="J757">
        <v>0</v>
      </c>
      <c r="K757" t="s">
        <v>3250</v>
      </c>
    </row>
    <row r="758" spans="1:11" x14ac:dyDescent="0.3">
      <c r="A758" t="s">
        <v>3251</v>
      </c>
      <c r="C758" t="s">
        <v>27</v>
      </c>
      <c r="D758" t="s">
        <v>3252</v>
      </c>
      <c r="E758" t="s">
        <v>792</v>
      </c>
      <c r="F758" t="s">
        <v>41</v>
      </c>
      <c r="G758" t="s">
        <v>42</v>
      </c>
      <c r="H758">
        <v>0</v>
      </c>
      <c r="I758">
        <v>0</v>
      </c>
      <c r="J758">
        <v>0</v>
      </c>
      <c r="K758" t="s">
        <v>3253</v>
      </c>
    </row>
    <row r="759" spans="1:11" x14ac:dyDescent="0.3">
      <c r="A759" t="s">
        <v>3254</v>
      </c>
      <c r="B759" t="s">
        <v>3255</v>
      </c>
      <c r="C759" t="s">
        <v>20</v>
      </c>
      <c r="D759" t="s">
        <v>3256</v>
      </c>
      <c r="E759" t="s">
        <v>59</v>
      </c>
      <c r="F759" t="s">
        <v>3257</v>
      </c>
      <c r="G759" t="s">
        <v>42</v>
      </c>
      <c r="H759">
        <v>0</v>
      </c>
      <c r="I759">
        <v>0</v>
      </c>
      <c r="J759">
        <v>0</v>
      </c>
      <c r="K759" t="s">
        <v>3258</v>
      </c>
    </row>
    <row r="760" spans="1:11" x14ac:dyDescent="0.3">
      <c r="A760" t="s">
        <v>3259</v>
      </c>
      <c r="B760" t="s">
        <v>3260</v>
      </c>
      <c r="C760" t="s">
        <v>466</v>
      </c>
      <c r="D760" t="s">
        <v>3261</v>
      </c>
      <c r="E760" t="s">
        <v>468</v>
      </c>
      <c r="F760" t="s">
        <v>16</v>
      </c>
      <c r="G760" t="s">
        <v>3262</v>
      </c>
      <c r="H760">
        <v>0</v>
      </c>
      <c r="I760">
        <v>0</v>
      </c>
      <c r="J760">
        <v>0</v>
      </c>
      <c r="K760" t="s">
        <v>3263</v>
      </c>
    </row>
    <row r="761" spans="1:11" x14ac:dyDescent="0.3">
      <c r="A761" t="s">
        <v>3264</v>
      </c>
      <c r="B761" t="s">
        <v>3265</v>
      </c>
      <c r="C761" t="s">
        <v>558</v>
      </c>
      <c r="D761" t="s">
        <v>3266</v>
      </c>
      <c r="E761" t="s">
        <v>1472</v>
      </c>
      <c r="F761" t="s">
        <v>3267</v>
      </c>
      <c r="G761" t="s">
        <v>42</v>
      </c>
      <c r="H761">
        <v>0</v>
      </c>
      <c r="I761">
        <v>0</v>
      </c>
      <c r="J761">
        <v>0</v>
      </c>
      <c r="K761" t="s">
        <v>3268</v>
      </c>
    </row>
    <row r="762" spans="1:11" x14ac:dyDescent="0.3">
      <c r="A762" t="s">
        <v>3269</v>
      </c>
      <c r="B762" t="s">
        <v>3270</v>
      </c>
      <c r="C762" t="s">
        <v>558</v>
      </c>
      <c r="D762" t="s">
        <v>3271</v>
      </c>
      <c r="E762" t="s">
        <v>1462</v>
      </c>
      <c r="F762" t="s">
        <v>16</v>
      </c>
      <c r="G762" t="s">
        <v>3272</v>
      </c>
      <c r="H762">
        <v>0</v>
      </c>
      <c r="I762">
        <v>0</v>
      </c>
      <c r="J762">
        <v>0</v>
      </c>
      <c r="K762" t="s">
        <v>3273</v>
      </c>
    </row>
    <row r="763" spans="1:11" x14ac:dyDescent="0.3">
      <c r="A763" t="s">
        <v>3274</v>
      </c>
      <c r="B763" t="s">
        <v>3275</v>
      </c>
      <c r="C763" t="s">
        <v>20</v>
      </c>
      <c r="D763" t="s">
        <v>3276</v>
      </c>
      <c r="E763" t="s">
        <v>22</v>
      </c>
      <c r="F763" t="s">
        <v>3277</v>
      </c>
      <c r="G763" t="s">
        <v>42</v>
      </c>
      <c r="H763">
        <v>0</v>
      </c>
      <c r="I763">
        <v>0</v>
      </c>
      <c r="J763">
        <v>0</v>
      </c>
      <c r="K763" t="s">
        <v>3278</v>
      </c>
    </row>
    <row r="764" spans="1:11" x14ac:dyDescent="0.3">
      <c r="A764" t="s">
        <v>3279</v>
      </c>
      <c r="B764" t="s">
        <v>3280</v>
      </c>
      <c r="C764" t="s">
        <v>27</v>
      </c>
      <c r="D764" t="s">
        <v>3281</v>
      </c>
      <c r="E764" t="s">
        <v>1122</v>
      </c>
      <c r="F764" t="s">
        <v>3282</v>
      </c>
      <c r="G764" t="s">
        <v>42</v>
      </c>
      <c r="H764">
        <v>0</v>
      </c>
      <c r="I764">
        <v>0</v>
      </c>
      <c r="J764">
        <v>0</v>
      </c>
      <c r="K764" t="s">
        <v>3283</v>
      </c>
    </row>
    <row r="765" spans="1:11" x14ac:dyDescent="0.3">
      <c r="A765" t="s">
        <v>3284</v>
      </c>
      <c r="B765" t="s">
        <v>3285</v>
      </c>
      <c r="C765" t="s">
        <v>27</v>
      </c>
      <c r="D765" t="s">
        <v>3286</v>
      </c>
      <c r="E765" t="s">
        <v>792</v>
      </c>
      <c r="F765" t="s">
        <v>16</v>
      </c>
      <c r="G765" t="s">
        <v>200</v>
      </c>
      <c r="H765">
        <v>0</v>
      </c>
      <c r="I765">
        <v>0</v>
      </c>
      <c r="J765">
        <v>0</v>
      </c>
      <c r="K765" t="s">
        <v>3287</v>
      </c>
    </row>
    <row r="766" spans="1:11" x14ac:dyDescent="0.3">
      <c r="A766" t="s">
        <v>3288</v>
      </c>
      <c r="B766" t="s">
        <v>3289</v>
      </c>
      <c r="C766" t="s">
        <v>27</v>
      </c>
      <c r="D766" t="s">
        <v>3290</v>
      </c>
      <c r="E766" t="s">
        <v>792</v>
      </c>
      <c r="F766" t="s">
        <v>16</v>
      </c>
      <c r="G766" t="s">
        <v>3291</v>
      </c>
      <c r="H766">
        <v>0</v>
      </c>
      <c r="I766">
        <v>0</v>
      </c>
      <c r="J766">
        <v>0</v>
      </c>
      <c r="K766" t="s">
        <v>3292</v>
      </c>
    </row>
    <row r="767" spans="1:11" x14ac:dyDescent="0.3">
      <c r="A767" t="s">
        <v>3293</v>
      </c>
      <c r="B767" t="s">
        <v>3294</v>
      </c>
      <c r="C767" t="s">
        <v>558</v>
      </c>
      <c r="D767" t="s">
        <v>3295</v>
      </c>
      <c r="E767" t="s">
        <v>630</v>
      </c>
      <c r="F767" t="s">
        <v>3296</v>
      </c>
      <c r="G767" t="s">
        <v>42</v>
      </c>
      <c r="H767">
        <v>0</v>
      </c>
      <c r="I767">
        <v>0</v>
      </c>
      <c r="J767">
        <v>0</v>
      </c>
      <c r="K767" t="s">
        <v>3297</v>
      </c>
    </row>
    <row r="768" spans="1:11" x14ac:dyDescent="0.3">
      <c r="A768" t="s">
        <v>3298</v>
      </c>
      <c r="B768" t="s">
        <v>3299</v>
      </c>
      <c r="C768" t="s">
        <v>20</v>
      </c>
      <c r="D768" t="s">
        <v>3300</v>
      </c>
      <c r="E768" t="s">
        <v>59</v>
      </c>
      <c r="F768" t="s">
        <v>41</v>
      </c>
      <c r="G768" t="s">
        <v>3301</v>
      </c>
      <c r="H768">
        <v>0</v>
      </c>
      <c r="I768">
        <v>0</v>
      </c>
      <c r="J768">
        <v>0</v>
      </c>
      <c r="K768" t="s">
        <v>3302</v>
      </c>
    </row>
    <row r="769" spans="1:11" x14ac:dyDescent="0.3">
      <c r="A769" t="s">
        <v>3303</v>
      </c>
      <c r="B769" t="s">
        <v>3304</v>
      </c>
      <c r="C769" t="s">
        <v>20</v>
      </c>
      <c r="D769" t="s">
        <v>3305</v>
      </c>
      <c r="E769" t="s">
        <v>59</v>
      </c>
      <c r="F769" t="s">
        <v>16</v>
      </c>
      <c r="G769" t="s">
        <v>1162</v>
      </c>
      <c r="H769">
        <v>0</v>
      </c>
      <c r="I769">
        <v>0</v>
      </c>
      <c r="J769">
        <v>0</v>
      </c>
      <c r="K769" t="s">
        <v>3306</v>
      </c>
    </row>
    <row r="770" spans="1:11" x14ac:dyDescent="0.3">
      <c r="A770" t="s">
        <v>3307</v>
      </c>
      <c r="B770" t="s">
        <v>3308</v>
      </c>
      <c r="C770" t="s">
        <v>558</v>
      </c>
      <c r="D770" t="s">
        <v>3309</v>
      </c>
      <c r="E770" t="s">
        <v>1122</v>
      </c>
      <c r="F770" t="s">
        <v>3310</v>
      </c>
      <c r="G770" t="s">
        <v>42</v>
      </c>
      <c r="H770">
        <v>0</v>
      </c>
      <c r="I770">
        <v>0</v>
      </c>
      <c r="J770">
        <v>0</v>
      </c>
      <c r="K770" t="s">
        <v>3311</v>
      </c>
    </row>
    <row r="771" spans="1:11" x14ac:dyDescent="0.3">
      <c r="A771" t="s">
        <v>3312</v>
      </c>
      <c r="B771" t="s">
        <v>3313</v>
      </c>
      <c r="C771" t="s">
        <v>558</v>
      </c>
      <c r="D771" t="s">
        <v>3314</v>
      </c>
      <c r="E771" t="s">
        <v>560</v>
      </c>
      <c r="F771" t="s">
        <v>16</v>
      </c>
      <c r="G771" t="s">
        <v>879</v>
      </c>
      <c r="H771">
        <v>0</v>
      </c>
      <c r="I771">
        <v>0</v>
      </c>
      <c r="J771">
        <v>0</v>
      </c>
      <c r="K771" t="s">
        <v>3315</v>
      </c>
    </row>
    <row r="772" spans="1:11" x14ac:dyDescent="0.3">
      <c r="A772" t="s">
        <v>3316</v>
      </c>
      <c r="B772" t="s">
        <v>3317</v>
      </c>
      <c r="C772" t="s">
        <v>27</v>
      </c>
      <c r="D772" t="s">
        <v>3318</v>
      </c>
      <c r="E772" t="s">
        <v>792</v>
      </c>
      <c r="F772" t="s">
        <v>41</v>
      </c>
      <c r="G772" t="s">
        <v>42</v>
      </c>
      <c r="H772">
        <v>0</v>
      </c>
      <c r="I772">
        <v>0</v>
      </c>
      <c r="J772">
        <v>0</v>
      </c>
      <c r="K772" t="s">
        <v>3319</v>
      </c>
    </row>
    <row r="773" spans="1:11" x14ac:dyDescent="0.3">
      <c r="A773" t="s">
        <v>3320</v>
      </c>
      <c r="C773" t="s">
        <v>558</v>
      </c>
      <c r="D773" t="s">
        <v>3321</v>
      </c>
      <c r="E773" t="s">
        <v>1472</v>
      </c>
      <c r="F773" t="s">
        <v>3322</v>
      </c>
      <c r="G773" t="s">
        <v>42</v>
      </c>
      <c r="H773">
        <v>0</v>
      </c>
      <c r="I773">
        <v>0</v>
      </c>
      <c r="J773">
        <v>0</v>
      </c>
      <c r="K773" t="s">
        <v>3323</v>
      </c>
    </row>
    <row r="774" spans="1:11" x14ac:dyDescent="0.3">
      <c r="A774" t="s">
        <v>3324</v>
      </c>
      <c r="B774" t="s">
        <v>3325</v>
      </c>
      <c r="C774" t="s">
        <v>20</v>
      </c>
      <c r="D774" t="s">
        <v>3326</v>
      </c>
      <c r="E774" t="s">
        <v>59</v>
      </c>
      <c r="F774" t="s">
        <v>3026</v>
      </c>
      <c r="G774" t="s">
        <v>42</v>
      </c>
      <c r="H774">
        <v>0</v>
      </c>
      <c r="I774">
        <v>0</v>
      </c>
      <c r="J774">
        <v>0</v>
      </c>
      <c r="K774" t="s">
        <v>3327</v>
      </c>
    </row>
    <row r="775" spans="1:11" x14ac:dyDescent="0.3">
      <c r="A775" t="s">
        <v>3328</v>
      </c>
      <c r="B775" t="s">
        <v>3329</v>
      </c>
      <c r="C775" t="s">
        <v>13</v>
      </c>
      <c r="D775" t="s">
        <v>3330</v>
      </c>
      <c r="E775" t="s">
        <v>77</v>
      </c>
      <c r="F775" t="s">
        <v>16</v>
      </c>
      <c r="G775" t="s">
        <v>200</v>
      </c>
      <c r="H775">
        <v>0</v>
      </c>
      <c r="I775">
        <v>0</v>
      </c>
      <c r="J775">
        <v>0</v>
      </c>
      <c r="K775" t="s">
        <v>3331</v>
      </c>
    </row>
    <row r="776" spans="1:11" x14ac:dyDescent="0.3">
      <c r="A776" t="s">
        <v>3332</v>
      </c>
      <c r="B776" t="s">
        <v>3333</v>
      </c>
      <c r="C776" t="s">
        <v>20</v>
      </c>
      <c r="D776" t="s">
        <v>3334</v>
      </c>
      <c r="E776" t="s">
        <v>59</v>
      </c>
      <c r="F776" t="s">
        <v>16</v>
      </c>
      <c r="G776" t="s">
        <v>3335</v>
      </c>
      <c r="H776">
        <v>0</v>
      </c>
      <c r="I776">
        <v>0</v>
      </c>
      <c r="J776">
        <v>0</v>
      </c>
      <c r="K776" t="s">
        <v>3336</v>
      </c>
    </row>
    <row r="777" spans="1:11" x14ac:dyDescent="0.3">
      <c r="A777" t="s">
        <v>3337</v>
      </c>
      <c r="B777" t="s">
        <v>3338</v>
      </c>
      <c r="C777" t="s">
        <v>147</v>
      </c>
      <c r="D777" t="s">
        <v>3339</v>
      </c>
      <c r="E777" t="s">
        <v>183</v>
      </c>
      <c r="F777" t="s">
        <v>41</v>
      </c>
      <c r="G777" t="s">
        <v>42</v>
      </c>
      <c r="H777">
        <v>0</v>
      </c>
      <c r="I777">
        <v>0</v>
      </c>
      <c r="J777">
        <v>0</v>
      </c>
      <c r="K777" t="s">
        <v>3340</v>
      </c>
    </row>
    <row r="778" spans="1:11" x14ac:dyDescent="0.3">
      <c r="A778" t="s">
        <v>3341</v>
      </c>
      <c r="B778" t="s">
        <v>3342</v>
      </c>
      <c r="C778" t="s">
        <v>147</v>
      </c>
      <c r="D778" t="s">
        <v>3343</v>
      </c>
      <c r="E778" t="s">
        <v>183</v>
      </c>
      <c r="F778" t="s">
        <v>3344</v>
      </c>
      <c r="G778" t="s">
        <v>42</v>
      </c>
      <c r="H778">
        <v>0</v>
      </c>
      <c r="I778">
        <v>0</v>
      </c>
      <c r="J778">
        <v>0</v>
      </c>
      <c r="K778" t="s">
        <v>3345</v>
      </c>
    </row>
    <row r="779" spans="1:11" x14ac:dyDescent="0.3">
      <c r="A779" t="s">
        <v>3346</v>
      </c>
      <c r="C779" t="s">
        <v>27</v>
      </c>
      <c r="D779" t="s">
        <v>3347</v>
      </c>
      <c r="E779" t="s">
        <v>792</v>
      </c>
      <c r="F779" t="s">
        <v>41</v>
      </c>
      <c r="G779" t="s">
        <v>42</v>
      </c>
      <c r="H779">
        <v>0</v>
      </c>
      <c r="I779">
        <v>0</v>
      </c>
      <c r="J779">
        <v>0</v>
      </c>
      <c r="K779" t="s">
        <v>3348</v>
      </c>
    </row>
    <row r="780" spans="1:11" x14ac:dyDescent="0.3">
      <c r="A780" t="s">
        <v>3349</v>
      </c>
      <c r="B780" t="s">
        <v>3350</v>
      </c>
      <c r="C780" t="s">
        <v>27</v>
      </c>
      <c r="D780" t="s">
        <v>3351</v>
      </c>
      <c r="E780" t="s">
        <v>792</v>
      </c>
      <c r="F780" t="s">
        <v>41</v>
      </c>
      <c r="G780" t="s">
        <v>42</v>
      </c>
      <c r="H780">
        <v>0</v>
      </c>
      <c r="I780">
        <v>0</v>
      </c>
      <c r="J780">
        <v>0</v>
      </c>
      <c r="K780" t="s">
        <v>3352</v>
      </c>
    </row>
    <row r="781" spans="1:11" x14ac:dyDescent="0.3">
      <c r="A781" t="s">
        <v>3353</v>
      </c>
      <c r="B781" t="s">
        <v>3354</v>
      </c>
      <c r="C781" t="s">
        <v>558</v>
      </c>
      <c r="D781" t="s">
        <v>3355</v>
      </c>
      <c r="E781" t="s">
        <v>2102</v>
      </c>
      <c r="F781" t="s">
        <v>16</v>
      </c>
      <c r="G781" t="s">
        <v>3356</v>
      </c>
      <c r="H781">
        <v>0</v>
      </c>
      <c r="I781">
        <v>0</v>
      </c>
      <c r="J781">
        <v>0</v>
      </c>
      <c r="K781" t="s">
        <v>3357</v>
      </c>
    </row>
    <row r="782" spans="1:11" x14ac:dyDescent="0.3">
      <c r="A782" t="s">
        <v>3358</v>
      </c>
      <c r="B782" t="s">
        <v>3359</v>
      </c>
      <c r="C782" t="s">
        <v>558</v>
      </c>
      <c r="D782" t="s">
        <v>3360</v>
      </c>
      <c r="E782" t="s">
        <v>2102</v>
      </c>
      <c r="F782" t="s">
        <v>16</v>
      </c>
      <c r="G782" t="s">
        <v>3361</v>
      </c>
      <c r="H782">
        <v>0</v>
      </c>
      <c r="I782">
        <v>0</v>
      </c>
      <c r="J782">
        <v>0</v>
      </c>
      <c r="K782" t="s">
        <v>3362</v>
      </c>
    </row>
    <row r="783" spans="1:11" x14ac:dyDescent="0.3">
      <c r="A783" t="s">
        <v>3363</v>
      </c>
      <c r="B783" t="s">
        <v>3364</v>
      </c>
      <c r="C783" t="s">
        <v>558</v>
      </c>
      <c r="D783" t="s">
        <v>3365</v>
      </c>
      <c r="E783" t="s">
        <v>981</v>
      </c>
      <c r="F783" t="s">
        <v>16</v>
      </c>
      <c r="G783" t="s">
        <v>3366</v>
      </c>
      <c r="H783">
        <v>0</v>
      </c>
      <c r="I783">
        <v>0</v>
      </c>
      <c r="J783">
        <v>0</v>
      </c>
      <c r="K783" t="s">
        <v>3367</v>
      </c>
    </row>
    <row r="784" spans="1:11" x14ac:dyDescent="0.3">
      <c r="A784" t="s">
        <v>3368</v>
      </c>
      <c r="B784" t="s">
        <v>3369</v>
      </c>
      <c r="C784" t="s">
        <v>558</v>
      </c>
      <c r="D784" t="s">
        <v>3370</v>
      </c>
      <c r="E784" t="s">
        <v>630</v>
      </c>
      <c r="F784" t="s">
        <v>2361</v>
      </c>
      <c r="G784" t="s">
        <v>42</v>
      </c>
      <c r="H784">
        <v>0</v>
      </c>
      <c r="I784">
        <v>0</v>
      </c>
      <c r="J784">
        <v>0</v>
      </c>
      <c r="K784" t="s">
        <v>3371</v>
      </c>
    </row>
    <row r="785" spans="1:11" x14ac:dyDescent="0.3">
      <c r="A785" t="s">
        <v>3372</v>
      </c>
      <c r="B785" t="s">
        <v>3373</v>
      </c>
      <c r="C785" t="s">
        <v>558</v>
      </c>
      <c r="D785" t="s">
        <v>3374</v>
      </c>
      <c r="E785" t="s">
        <v>560</v>
      </c>
      <c r="F785" t="s">
        <v>16</v>
      </c>
      <c r="G785" t="s">
        <v>3375</v>
      </c>
      <c r="H785">
        <v>0</v>
      </c>
      <c r="I785">
        <v>0</v>
      </c>
      <c r="J785">
        <v>0</v>
      </c>
      <c r="K785" t="s">
        <v>3376</v>
      </c>
    </row>
    <row r="786" spans="1:11" x14ac:dyDescent="0.3">
      <c r="A786" t="s">
        <v>3377</v>
      </c>
      <c r="B786" t="s">
        <v>3378</v>
      </c>
      <c r="C786" t="s">
        <v>558</v>
      </c>
      <c r="D786" t="s">
        <v>3379</v>
      </c>
      <c r="E786" t="s">
        <v>560</v>
      </c>
      <c r="F786" t="s">
        <v>3380</v>
      </c>
      <c r="G786" t="s">
        <v>42</v>
      </c>
      <c r="H786">
        <v>0</v>
      </c>
      <c r="I786">
        <v>0</v>
      </c>
      <c r="J786">
        <v>0</v>
      </c>
      <c r="K786" t="s">
        <v>3381</v>
      </c>
    </row>
    <row r="787" spans="1:11" x14ac:dyDescent="0.3">
      <c r="A787" t="s">
        <v>3382</v>
      </c>
      <c r="B787" t="s">
        <v>3383</v>
      </c>
      <c r="C787" t="s">
        <v>558</v>
      </c>
      <c r="D787" t="s">
        <v>3384</v>
      </c>
      <c r="E787" t="s">
        <v>560</v>
      </c>
      <c r="F787" t="s">
        <v>16</v>
      </c>
      <c r="G787" t="s">
        <v>3385</v>
      </c>
      <c r="H787">
        <v>0</v>
      </c>
      <c r="I787">
        <v>0</v>
      </c>
      <c r="J787">
        <v>0</v>
      </c>
      <c r="K787" t="s">
        <v>3386</v>
      </c>
    </row>
    <row r="788" spans="1:11" x14ac:dyDescent="0.3">
      <c r="A788" t="s">
        <v>3387</v>
      </c>
      <c r="B788" t="s">
        <v>3388</v>
      </c>
      <c r="C788" t="s">
        <v>27</v>
      </c>
      <c r="D788" t="s">
        <v>3389</v>
      </c>
      <c r="E788" t="s">
        <v>792</v>
      </c>
      <c r="F788" t="s">
        <v>41</v>
      </c>
      <c r="G788" t="s">
        <v>42</v>
      </c>
      <c r="H788">
        <v>0</v>
      </c>
      <c r="I788">
        <v>0</v>
      </c>
      <c r="J788">
        <v>0</v>
      </c>
      <c r="K788" t="s">
        <v>3390</v>
      </c>
    </row>
    <row r="789" spans="1:11" x14ac:dyDescent="0.3">
      <c r="A789" t="s">
        <v>3391</v>
      </c>
      <c r="B789" t="s">
        <v>3392</v>
      </c>
      <c r="C789" t="s">
        <v>27</v>
      </c>
      <c r="D789" t="s">
        <v>3393</v>
      </c>
      <c r="E789" t="s">
        <v>792</v>
      </c>
      <c r="F789" t="s">
        <v>41</v>
      </c>
      <c r="G789" t="s">
        <v>42</v>
      </c>
      <c r="H789">
        <v>0</v>
      </c>
      <c r="I789">
        <v>0</v>
      </c>
      <c r="J789">
        <v>0</v>
      </c>
      <c r="K789" t="s">
        <v>3394</v>
      </c>
    </row>
    <row r="790" spans="1:11" x14ac:dyDescent="0.3">
      <c r="A790" t="s">
        <v>3395</v>
      </c>
      <c r="B790" t="s">
        <v>3396</v>
      </c>
      <c r="C790" t="s">
        <v>20</v>
      </c>
      <c r="D790" t="s">
        <v>3397</v>
      </c>
      <c r="E790" t="s">
        <v>59</v>
      </c>
      <c r="F790" t="s">
        <v>16</v>
      </c>
      <c r="G790" t="s">
        <v>817</v>
      </c>
      <c r="H790">
        <v>0</v>
      </c>
      <c r="I790">
        <v>0</v>
      </c>
      <c r="J790">
        <v>0</v>
      </c>
      <c r="K790" t="s">
        <v>3398</v>
      </c>
    </row>
    <row r="791" spans="1:11" x14ac:dyDescent="0.3">
      <c r="A791" t="s">
        <v>3399</v>
      </c>
      <c r="B791" t="s">
        <v>3400</v>
      </c>
      <c r="C791" t="s">
        <v>13</v>
      </c>
      <c r="D791" t="s">
        <v>3401</v>
      </c>
      <c r="E791" t="s">
        <v>15</v>
      </c>
      <c r="F791" t="s">
        <v>16</v>
      </c>
      <c r="G791" t="s">
        <v>1062</v>
      </c>
      <c r="H791">
        <v>0</v>
      </c>
      <c r="I791">
        <v>0</v>
      </c>
      <c r="J791">
        <v>0</v>
      </c>
      <c r="K791" t="s">
        <v>3402</v>
      </c>
    </row>
    <row r="792" spans="1:11" x14ac:dyDescent="0.3">
      <c r="A792" t="s">
        <v>3403</v>
      </c>
      <c r="C792" t="s">
        <v>20</v>
      </c>
      <c r="D792" t="s">
        <v>3404</v>
      </c>
      <c r="E792" t="s">
        <v>59</v>
      </c>
      <c r="F792" t="s">
        <v>41</v>
      </c>
      <c r="G792" t="s">
        <v>42</v>
      </c>
      <c r="H792">
        <v>0</v>
      </c>
      <c r="I792">
        <v>0</v>
      </c>
      <c r="J792">
        <v>0</v>
      </c>
      <c r="K792" t="s">
        <v>3405</v>
      </c>
    </row>
    <row r="793" spans="1:11" x14ac:dyDescent="0.3">
      <c r="A793" t="s">
        <v>3406</v>
      </c>
      <c r="C793" t="s">
        <v>20</v>
      </c>
      <c r="D793" t="s">
        <v>3407</v>
      </c>
      <c r="E793" t="s">
        <v>59</v>
      </c>
      <c r="F793" t="s">
        <v>41</v>
      </c>
      <c r="G793" t="s">
        <v>42</v>
      </c>
      <c r="H793">
        <v>0</v>
      </c>
      <c r="I793">
        <v>0</v>
      </c>
      <c r="J793">
        <v>0</v>
      </c>
      <c r="K793" t="s">
        <v>3408</v>
      </c>
    </row>
    <row r="794" spans="1:11" x14ac:dyDescent="0.3">
      <c r="A794" t="s">
        <v>3409</v>
      </c>
      <c r="B794" t="s">
        <v>3410</v>
      </c>
      <c r="C794" t="s">
        <v>20</v>
      </c>
      <c r="D794" t="s">
        <v>3411</v>
      </c>
      <c r="E794" t="s">
        <v>59</v>
      </c>
      <c r="F794" t="s">
        <v>3412</v>
      </c>
      <c r="G794" t="s">
        <v>3413</v>
      </c>
      <c r="H794">
        <v>0</v>
      </c>
      <c r="I794">
        <v>0</v>
      </c>
      <c r="J794">
        <v>0</v>
      </c>
      <c r="K794" t="s">
        <v>3414</v>
      </c>
    </row>
    <row r="795" spans="1:11" x14ac:dyDescent="0.3">
      <c r="A795" t="s">
        <v>3415</v>
      </c>
      <c r="C795" t="s">
        <v>147</v>
      </c>
      <c r="D795" t="s">
        <v>3416</v>
      </c>
      <c r="E795" t="s">
        <v>183</v>
      </c>
      <c r="F795" t="s">
        <v>41</v>
      </c>
      <c r="G795" t="s">
        <v>42</v>
      </c>
      <c r="H795">
        <v>0</v>
      </c>
      <c r="I795">
        <v>0</v>
      </c>
      <c r="J795">
        <v>0</v>
      </c>
      <c r="K795" t="s">
        <v>3417</v>
      </c>
    </row>
    <row r="796" spans="1:11" x14ac:dyDescent="0.3">
      <c r="A796" t="s">
        <v>3418</v>
      </c>
      <c r="B796" t="s">
        <v>3419</v>
      </c>
      <c r="C796" t="s">
        <v>20</v>
      </c>
      <c r="D796" t="s">
        <v>3420</v>
      </c>
      <c r="E796" t="s">
        <v>59</v>
      </c>
      <c r="F796" t="s">
        <v>3421</v>
      </c>
      <c r="G796" t="s">
        <v>3422</v>
      </c>
      <c r="H796">
        <v>0</v>
      </c>
      <c r="I796">
        <v>0</v>
      </c>
      <c r="J796">
        <v>0</v>
      </c>
      <c r="K796" t="s">
        <v>3423</v>
      </c>
    </row>
    <row r="797" spans="1:11" x14ac:dyDescent="0.3">
      <c r="A797" t="s">
        <v>3424</v>
      </c>
      <c r="C797" t="s">
        <v>466</v>
      </c>
      <c r="D797" t="s">
        <v>3425</v>
      </c>
      <c r="E797" t="s">
        <v>468</v>
      </c>
      <c r="F797" t="s">
        <v>16</v>
      </c>
      <c r="G797" t="s">
        <v>42</v>
      </c>
      <c r="H797">
        <v>0</v>
      </c>
      <c r="I797">
        <v>0</v>
      </c>
      <c r="J797">
        <v>0</v>
      </c>
      <c r="K797" t="s">
        <v>3426</v>
      </c>
    </row>
    <row r="798" spans="1:11" x14ac:dyDescent="0.3">
      <c r="A798" t="s">
        <v>3427</v>
      </c>
      <c r="B798" t="s">
        <v>3428</v>
      </c>
      <c r="C798" t="s">
        <v>13</v>
      </c>
      <c r="D798" t="s">
        <v>3429</v>
      </c>
      <c r="E798" t="s">
        <v>77</v>
      </c>
      <c r="F798" t="s">
        <v>41</v>
      </c>
      <c r="G798" t="s">
        <v>3430</v>
      </c>
      <c r="H798">
        <v>0</v>
      </c>
      <c r="I798">
        <v>0</v>
      </c>
      <c r="J798">
        <v>0</v>
      </c>
      <c r="K798" t="s">
        <v>3431</v>
      </c>
    </row>
    <row r="799" spans="1:11" x14ac:dyDescent="0.3">
      <c r="A799" t="s">
        <v>3432</v>
      </c>
      <c r="B799" t="s">
        <v>3433</v>
      </c>
      <c r="C799" t="s">
        <v>13</v>
      </c>
      <c r="D799" t="s">
        <v>3434</v>
      </c>
      <c r="E799" t="s">
        <v>77</v>
      </c>
      <c r="F799" t="s">
        <v>41</v>
      </c>
      <c r="G799" t="s">
        <v>42</v>
      </c>
      <c r="H799">
        <v>0</v>
      </c>
      <c r="I799">
        <v>0</v>
      </c>
      <c r="J799">
        <v>0</v>
      </c>
      <c r="K799" t="s">
        <v>3435</v>
      </c>
    </row>
    <row r="800" spans="1:11" x14ac:dyDescent="0.3">
      <c r="A800" t="s">
        <v>3436</v>
      </c>
      <c r="C800" t="s">
        <v>13</v>
      </c>
      <c r="D800" t="s">
        <v>3437</v>
      </c>
      <c r="E800" t="s">
        <v>77</v>
      </c>
      <c r="F800" t="s">
        <v>41</v>
      </c>
      <c r="G800" t="s">
        <v>42</v>
      </c>
      <c r="H800">
        <v>0</v>
      </c>
      <c r="I800">
        <v>0</v>
      </c>
      <c r="J800">
        <v>0</v>
      </c>
      <c r="K800" t="s">
        <v>3438</v>
      </c>
    </row>
    <row r="801" spans="1:11" x14ac:dyDescent="0.3">
      <c r="A801" t="s">
        <v>3439</v>
      </c>
      <c r="C801" t="s">
        <v>13</v>
      </c>
      <c r="D801" t="s">
        <v>3440</v>
      </c>
      <c r="E801" t="s">
        <v>77</v>
      </c>
      <c r="F801" t="s">
        <v>41</v>
      </c>
      <c r="G801" t="s">
        <v>42</v>
      </c>
      <c r="H801">
        <v>0</v>
      </c>
      <c r="I801">
        <v>0</v>
      </c>
      <c r="J801">
        <v>0</v>
      </c>
      <c r="K801" t="s">
        <v>3441</v>
      </c>
    </row>
    <row r="802" spans="1:11" x14ac:dyDescent="0.3">
      <c r="A802" t="s">
        <v>3442</v>
      </c>
      <c r="C802" t="s">
        <v>20</v>
      </c>
      <c r="D802" t="s">
        <v>3443</v>
      </c>
      <c r="E802" t="s">
        <v>59</v>
      </c>
      <c r="F802" t="s">
        <v>41</v>
      </c>
      <c r="G802" t="s">
        <v>42</v>
      </c>
      <c r="H802">
        <v>0</v>
      </c>
      <c r="I802">
        <v>0</v>
      </c>
      <c r="J802">
        <v>0</v>
      </c>
      <c r="K802" t="s">
        <v>3444</v>
      </c>
    </row>
    <row r="803" spans="1:11" x14ac:dyDescent="0.3">
      <c r="A803" t="s">
        <v>3445</v>
      </c>
      <c r="B803" t="s">
        <v>3446</v>
      </c>
      <c r="C803" t="s">
        <v>20</v>
      </c>
      <c r="D803" t="s">
        <v>3447</v>
      </c>
      <c r="E803" t="s">
        <v>59</v>
      </c>
      <c r="F803" t="s">
        <v>16</v>
      </c>
      <c r="G803" t="s">
        <v>1391</v>
      </c>
      <c r="H803">
        <v>0</v>
      </c>
      <c r="I803">
        <v>0</v>
      </c>
      <c r="J803">
        <v>0</v>
      </c>
      <c r="K803" t="s">
        <v>3448</v>
      </c>
    </row>
    <row r="804" spans="1:11" x14ac:dyDescent="0.3">
      <c r="A804" t="s">
        <v>3449</v>
      </c>
      <c r="B804" t="s">
        <v>3450</v>
      </c>
      <c r="C804" t="s">
        <v>20</v>
      </c>
      <c r="D804" t="s">
        <v>3451</v>
      </c>
      <c r="E804" t="s">
        <v>59</v>
      </c>
      <c r="F804" t="s">
        <v>3452</v>
      </c>
      <c r="G804" t="s">
        <v>42</v>
      </c>
      <c r="H804">
        <v>0</v>
      </c>
      <c r="I804">
        <v>0</v>
      </c>
      <c r="J804">
        <v>0</v>
      </c>
      <c r="K804" t="s">
        <v>3453</v>
      </c>
    </row>
    <row r="805" spans="1:11" x14ac:dyDescent="0.3">
      <c r="A805" t="s">
        <v>3454</v>
      </c>
      <c r="B805" t="s">
        <v>3455</v>
      </c>
      <c r="C805" t="s">
        <v>20</v>
      </c>
      <c r="D805" t="s">
        <v>3456</v>
      </c>
      <c r="E805" t="s">
        <v>59</v>
      </c>
      <c r="F805" t="s">
        <v>41</v>
      </c>
      <c r="G805" t="s">
        <v>42</v>
      </c>
      <c r="H805">
        <v>0</v>
      </c>
      <c r="I805">
        <v>0</v>
      </c>
      <c r="J805">
        <v>0</v>
      </c>
      <c r="K805" t="s">
        <v>3457</v>
      </c>
    </row>
    <row r="806" spans="1:11" x14ac:dyDescent="0.3">
      <c r="A806" t="s">
        <v>3458</v>
      </c>
      <c r="B806" t="s">
        <v>3459</v>
      </c>
      <c r="C806" t="s">
        <v>558</v>
      </c>
      <c r="D806" t="s">
        <v>3460</v>
      </c>
      <c r="E806" t="s">
        <v>2102</v>
      </c>
      <c r="F806" t="s">
        <v>3461</v>
      </c>
      <c r="G806" t="s">
        <v>42</v>
      </c>
      <c r="H806">
        <v>0</v>
      </c>
      <c r="I806">
        <v>0</v>
      </c>
      <c r="J806">
        <v>0</v>
      </c>
      <c r="K806" t="s">
        <v>3462</v>
      </c>
    </row>
    <row r="807" spans="1:11" x14ac:dyDescent="0.3">
      <c r="A807" t="s">
        <v>3463</v>
      </c>
      <c r="B807" t="s">
        <v>3464</v>
      </c>
      <c r="C807" t="s">
        <v>147</v>
      </c>
      <c r="D807" t="s">
        <v>3465</v>
      </c>
      <c r="E807" t="s">
        <v>183</v>
      </c>
      <c r="F807" t="s">
        <v>3466</v>
      </c>
      <c r="G807" t="s">
        <v>42</v>
      </c>
      <c r="H807">
        <v>0</v>
      </c>
      <c r="I807">
        <v>0</v>
      </c>
      <c r="J807">
        <v>0</v>
      </c>
      <c r="K807" t="s">
        <v>3467</v>
      </c>
    </row>
    <row r="808" spans="1:11" x14ac:dyDescent="0.3">
      <c r="A808" t="s">
        <v>3468</v>
      </c>
      <c r="B808" t="s">
        <v>3469</v>
      </c>
      <c r="C808" t="s">
        <v>147</v>
      </c>
      <c r="D808" t="s">
        <v>3470</v>
      </c>
      <c r="E808" t="s">
        <v>183</v>
      </c>
      <c r="F808" t="s">
        <v>3471</v>
      </c>
      <c r="G808" t="s">
        <v>42</v>
      </c>
      <c r="H808">
        <v>0</v>
      </c>
      <c r="I808">
        <v>0</v>
      </c>
      <c r="J808">
        <v>0</v>
      </c>
      <c r="K808" t="s">
        <v>3472</v>
      </c>
    </row>
    <row r="809" spans="1:11" x14ac:dyDescent="0.3">
      <c r="A809" t="s">
        <v>3473</v>
      </c>
      <c r="C809" t="s">
        <v>147</v>
      </c>
      <c r="D809" t="s">
        <v>3474</v>
      </c>
      <c r="E809" t="s">
        <v>183</v>
      </c>
      <c r="F809" t="s">
        <v>41</v>
      </c>
      <c r="G809" t="s">
        <v>42</v>
      </c>
      <c r="H809">
        <v>0</v>
      </c>
      <c r="I809">
        <v>0</v>
      </c>
      <c r="J809">
        <v>0</v>
      </c>
      <c r="K809" t="s">
        <v>3475</v>
      </c>
    </row>
    <row r="810" spans="1:11" x14ac:dyDescent="0.3">
      <c r="A810" t="s">
        <v>3476</v>
      </c>
      <c r="B810" t="s">
        <v>3477</v>
      </c>
      <c r="C810" t="s">
        <v>20</v>
      </c>
      <c r="D810" t="s">
        <v>3478</v>
      </c>
      <c r="E810" t="s">
        <v>59</v>
      </c>
      <c r="F810" t="s">
        <v>16</v>
      </c>
      <c r="G810" t="s">
        <v>3479</v>
      </c>
      <c r="H810">
        <v>0</v>
      </c>
      <c r="I810">
        <v>0</v>
      </c>
      <c r="J810">
        <v>0</v>
      </c>
      <c r="K810" t="s">
        <v>3480</v>
      </c>
    </row>
    <row r="811" spans="1:11" x14ac:dyDescent="0.3">
      <c r="A811" t="s">
        <v>3481</v>
      </c>
      <c r="B811" t="s">
        <v>3482</v>
      </c>
      <c r="C811" t="s">
        <v>558</v>
      </c>
      <c r="D811" t="s">
        <v>3483</v>
      </c>
      <c r="E811" t="s">
        <v>1122</v>
      </c>
      <c r="F811" t="s">
        <v>3484</v>
      </c>
      <c r="G811" t="s">
        <v>42</v>
      </c>
      <c r="H811">
        <v>0</v>
      </c>
      <c r="I811">
        <v>0</v>
      </c>
      <c r="J811">
        <v>0</v>
      </c>
      <c r="K811" t="s">
        <v>3485</v>
      </c>
    </row>
    <row r="812" spans="1:11" x14ac:dyDescent="0.3">
      <c r="A812" t="s">
        <v>3486</v>
      </c>
      <c r="B812" t="s">
        <v>3487</v>
      </c>
      <c r="C812" t="s">
        <v>20</v>
      </c>
      <c r="D812" t="s">
        <v>3488</v>
      </c>
      <c r="E812" t="s">
        <v>59</v>
      </c>
      <c r="F812" t="s">
        <v>16</v>
      </c>
      <c r="G812" t="s">
        <v>3489</v>
      </c>
      <c r="H812">
        <v>0</v>
      </c>
      <c r="I812">
        <v>0</v>
      </c>
      <c r="J812">
        <v>0</v>
      </c>
      <c r="K812" t="s">
        <v>3490</v>
      </c>
    </row>
    <row r="813" spans="1:11" x14ac:dyDescent="0.3">
      <c r="A813" t="s">
        <v>3491</v>
      </c>
      <c r="C813" t="s">
        <v>147</v>
      </c>
      <c r="D813" t="s">
        <v>3492</v>
      </c>
      <c r="E813" t="s">
        <v>183</v>
      </c>
      <c r="F813" t="s">
        <v>41</v>
      </c>
      <c r="G813" t="s">
        <v>42</v>
      </c>
      <c r="H813">
        <v>0</v>
      </c>
      <c r="I813">
        <v>0</v>
      </c>
      <c r="J813">
        <v>0</v>
      </c>
      <c r="K813" t="s">
        <v>3493</v>
      </c>
    </row>
    <row r="814" spans="1:11" x14ac:dyDescent="0.3">
      <c r="A814" t="s">
        <v>3494</v>
      </c>
      <c r="C814" t="s">
        <v>27</v>
      </c>
      <c r="D814" t="s">
        <v>3495</v>
      </c>
      <c r="E814" t="s">
        <v>792</v>
      </c>
      <c r="F814" t="s">
        <v>41</v>
      </c>
      <c r="G814" t="s">
        <v>42</v>
      </c>
      <c r="H814">
        <v>0</v>
      </c>
      <c r="I814">
        <v>0</v>
      </c>
      <c r="J814">
        <v>0</v>
      </c>
      <c r="K814" t="s">
        <v>3496</v>
      </c>
    </row>
    <row r="815" spans="1:11" x14ac:dyDescent="0.3">
      <c r="A815" t="s">
        <v>3497</v>
      </c>
      <c r="B815" t="s">
        <v>3498</v>
      </c>
      <c r="C815" t="s">
        <v>27</v>
      </c>
      <c r="D815" t="s">
        <v>3499</v>
      </c>
      <c r="E815" t="s">
        <v>792</v>
      </c>
      <c r="F815" t="s">
        <v>41</v>
      </c>
      <c r="G815" t="s">
        <v>42</v>
      </c>
      <c r="H815">
        <v>0</v>
      </c>
      <c r="I815">
        <v>0</v>
      </c>
      <c r="J815">
        <v>0</v>
      </c>
      <c r="K815" t="s">
        <v>3500</v>
      </c>
    </row>
    <row r="816" spans="1:11" x14ac:dyDescent="0.3">
      <c r="A816" t="s">
        <v>3501</v>
      </c>
      <c r="B816" t="s">
        <v>3502</v>
      </c>
      <c r="C816" t="s">
        <v>558</v>
      </c>
      <c r="D816" t="s">
        <v>3503</v>
      </c>
      <c r="E816" t="s">
        <v>1122</v>
      </c>
      <c r="F816" t="s">
        <v>3504</v>
      </c>
      <c r="G816" t="s">
        <v>42</v>
      </c>
      <c r="H816">
        <v>0</v>
      </c>
      <c r="I816">
        <v>0</v>
      </c>
      <c r="J816">
        <v>0</v>
      </c>
      <c r="K816" t="s">
        <v>3505</v>
      </c>
    </row>
    <row r="817" spans="1:11" x14ac:dyDescent="0.3">
      <c r="A817" t="s">
        <v>3506</v>
      </c>
      <c r="B817" t="s">
        <v>3507</v>
      </c>
      <c r="C817" t="s">
        <v>20</v>
      </c>
      <c r="D817" t="s">
        <v>3508</v>
      </c>
      <c r="E817" t="s">
        <v>59</v>
      </c>
      <c r="F817" t="s">
        <v>835</v>
      </c>
      <c r="G817" t="s">
        <v>42</v>
      </c>
      <c r="H817">
        <v>0</v>
      </c>
      <c r="I817">
        <v>0</v>
      </c>
      <c r="J817">
        <v>0</v>
      </c>
      <c r="K817" t="s">
        <v>3509</v>
      </c>
    </row>
    <row r="818" spans="1:11" x14ac:dyDescent="0.3">
      <c r="A818" t="s">
        <v>3510</v>
      </c>
      <c r="B818" t="s">
        <v>3511</v>
      </c>
      <c r="C818" t="s">
        <v>558</v>
      </c>
      <c r="D818" t="s">
        <v>3512</v>
      </c>
      <c r="E818" t="s">
        <v>1472</v>
      </c>
      <c r="F818" t="s">
        <v>3484</v>
      </c>
      <c r="G818" t="s">
        <v>42</v>
      </c>
      <c r="H818">
        <v>0</v>
      </c>
      <c r="I818">
        <v>0</v>
      </c>
      <c r="J818">
        <v>0</v>
      </c>
      <c r="K818" t="s">
        <v>3513</v>
      </c>
    </row>
    <row r="819" spans="1:11" x14ac:dyDescent="0.3">
      <c r="A819" t="s">
        <v>3514</v>
      </c>
      <c r="B819" t="s">
        <v>3515</v>
      </c>
      <c r="C819" t="s">
        <v>558</v>
      </c>
      <c r="D819" t="s">
        <v>3516</v>
      </c>
      <c r="E819" t="s">
        <v>1472</v>
      </c>
      <c r="F819" t="s">
        <v>3517</v>
      </c>
      <c r="G819" t="s">
        <v>42</v>
      </c>
      <c r="H819">
        <v>0</v>
      </c>
      <c r="I819">
        <v>0</v>
      </c>
      <c r="J819">
        <v>0</v>
      </c>
      <c r="K819" t="s">
        <v>3518</v>
      </c>
    </row>
    <row r="820" spans="1:11" x14ac:dyDescent="0.3">
      <c r="A820" t="s">
        <v>3519</v>
      </c>
      <c r="B820" t="s">
        <v>3515</v>
      </c>
      <c r="C820" t="s">
        <v>558</v>
      </c>
      <c r="D820" t="s">
        <v>3520</v>
      </c>
      <c r="E820" t="s">
        <v>1472</v>
      </c>
      <c r="F820" t="s">
        <v>3521</v>
      </c>
      <c r="G820" t="s">
        <v>42</v>
      </c>
      <c r="H820">
        <v>0</v>
      </c>
      <c r="I820">
        <v>0</v>
      </c>
      <c r="J820">
        <v>0</v>
      </c>
      <c r="K820" t="s">
        <v>3522</v>
      </c>
    </row>
    <row r="821" spans="1:11" x14ac:dyDescent="0.3">
      <c r="A821" t="s">
        <v>3523</v>
      </c>
      <c r="B821" t="s">
        <v>3524</v>
      </c>
      <c r="C821" t="s">
        <v>13</v>
      </c>
      <c r="D821" t="s">
        <v>3525</v>
      </c>
      <c r="E821" t="s">
        <v>15</v>
      </c>
      <c r="F821" t="s">
        <v>41</v>
      </c>
      <c r="G821" t="s">
        <v>42</v>
      </c>
      <c r="H821">
        <v>0</v>
      </c>
      <c r="I821">
        <v>0</v>
      </c>
      <c r="J821">
        <v>0</v>
      </c>
      <c r="K821" t="s">
        <v>3526</v>
      </c>
    </row>
    <row r="822" spans="1:11" x14ac:dyDescent="0.3">
      <c r="A822" t="s">
        <v>3527</v>
      </c>
      <c r="B822" t="s">
        <v>3528</v>
      </c>
      <c r="C822" t="s">
        <v>558</v>
      </c>
      <c r="D822" t="s">
        <v>3529</v>
      </c>
      <c r="E822" t="s">
        <v>1472</v>
      </c>
      <c r="F822" t="s">
        <v>2804</v>
      </c>
      <c r="G822" t="s">
        <v>42</v>
      </c>
      <c r="H822">
        <v>0</v>
      </c>
      <c r="I822">
        <v>0</v>
      </c>
      <c r="J822">
        <v>0</v>
      </c>
      <c r="K822" t="s">
        <v>3530</v>
      </c>
    </row>
    <row r="823" spans="1:11" x14ac:dyDescent="0.3">
      <c r="A823" t="s">
        <v>3531</v>
      </c>
      <c r="B823" t="s">
        <v>3532</v>
      </c>
      <c r="C823" t="s">
        <v>558</v>
      </c>
      <c r="D823" t="s">
        <v>3533</v>
      </c>
      <c r="E823" t="s">
        <v>1472</v>
      </c>
      <c r="F823" t="s">
        <v>3196</v>
      </c>
      <c r="G823" t="s">
        <v>42</v>
      </c>
      <c r="H823">
        <v>0</v>
      </c>
      <c r="I823">
        <v>0</v>
      </c>
      <c r="J823">
        <v>0</v>
      </c>
      <c r="K823" t="s">
        <v>3534</v>
      </c>
    </row>
    <row r="824" spans="1:11" x14ac:dyDescent="0.3">
      <c r="A824" t="s">
        <v>3535</v>
      </c>
      <c r="B824" t="s">
        <v>3536</v>
      </c>
      <c r="C824" t="s">
        <v>558</v>
      </c>
      <c r="D824" t="s">
        <v>3537</v>
      </c>
      <c r="E824" t="s">
        <v>1472</v>
      </c>
      <c r="F824" t="s">
        <v>3538</v>
      </c>
      <c r="G824" t="s">
        <v>42</v>
      </c>
      <c r="H824">
        <v>0</v>
      </c>
      <c r="I824">
        <v>0</v>
      </c>
      <c r="J824">
        <v>0</v>
      </c>
      <c r="K824" t="s">
        <v>3539</v>
      </c>
    </row>
    <row r="825" spans="1:11" x14ac:dyDescent="0.3">
      <c r="A825" t="s">
        <v>3540</v>
      </c>
      <c r="B825" t="s">
        <v>3541</v>
      </c>
      <c r="C825" t="s">
        <v>558</v>
      </c>
      <c r="D825" t="s">
        <v>3542</v>
      </c>
      <c r="E825" t="s">
        <v>1472</v>
      </c>
      <c r="F825" t="s">
        <v>2286</v>
      </c>
      <c r="G825" t="s">
        <v>42</v>
      </c>
      <c r="H825">
        <v>0</v>
      </c>
      <c r="I825">
        <v>0</v>
      </c>
      <c r="J825">
        <v>0</v>
      </c>
      <c r="K825" t="s">
        <v>3543</v>
      </c>
    </row>
    <row r="826" spans="1:11" x14ac:dyDescent="0.3">
      <c r="A826" t="s">
        <v>3544</v>
      </c>
      <c r="B826" t="s">
        <v>3545</v>
      </c>
      <c r="C826" t="s">
        <v>558</v>
      </c>
      <c r="D826" t="s">
        <v>3546</v>
      </c>
      <c r="E826" t="s">
        <v>1472</v>
      </c>
      <c r="F826" t="s">
        <v>2914</v>
      </c>
      <c r="G826" t="s">
        <v>42</v>
      </c>
      <c r="H826">
        <v>0</v>
      </c>
      <c r="I826">
        <v>0</v>
      </c>
      <c r="J826">
        <v>0</v>
      </c>
      <c r="K826" t="s">
        <v>3547</v>
      </c>
    </row>
    <row r="827" spans="1:11" x14ac:dyDescent="0.3">
      <c r="A827" t="s">
        <v>3548</v>
      </c>
      <c r="B827" t="s">
        <v>3549</v>
      </c>
      <c r="C827" t="s">
        <v>558</v>
      </c>
      <c r="D827" t="s">
        <v>3550</v>
      </c>
      <c r="E827" t="s">
        <v>1472</v>
      </c>
      <c r="F827" t="s">
        <v>160</v>
      </c>
      <c r="G827" t="s">
        <v>42</v>
      </c>
      <c r="H827">
        <v>0</v>
      </c>
      <c r="I827">
        <v>0</v>
      </c>
      <c r="J827">
        <v>0</v>
      </c>
      <c r="K827" t="s">
        <v>3551</v>
      </c>
    </row>
    <row r="828" spans="1:11" x14ac:dyDescent="0.3">
      <c r="A828" t="s">
        <v>3552</v>
      </c>
      <c r="B828" t="s">
        <v>3553</v>
      </c>
      <c r="C828" t="s">
        <v>558</v>
      </c>
      <c r="D828" t="s">
        <v>3554</v>
      </c>
      <c r="E828" t="s">
        <v>1472</v>
      </c>
      <c r="F828" t="s">
        <v>3555</v>
      </c>
      <c r="G828" t="s">
        <v>42</v>
      </c>
      <c r="H828">
        <v>0</v>
      </c>
      <c r="I828">
        <v>0</v>
      </c>
      <c r="J828">
        <v>0</v>
      </c>
      <c r="K828" t="s">
        <v>3556</v>
      </c>
    </row>
    <row r="829" spans="1:11" x14ac:dyDescent="0.3">
      <c r="A829" t="s">
        <v>3557</v>
      </c>
      <c r="B829" t="s">
        <v>3558</v>
      </c>
      <c r="C829" t="s">
        <v>558</v>
      </c>
      <c r="D829" t="s">
        <v>3559</v>
      </c>
      <c r="E829" t="s">
        <v>1472</v>
      </c>
      <c r="F829" t="s">
        <v>3560</v>
      </c>
      <c r="G829" t="s">
        <v>42</v>
      </c>
      <c r="H829">
        <v>0</v>
      </c>
      <c r="I829">
        <v>0</v>
      </c>
      <c r="J829">
        <v>0</v>
      </c>
      <c r="K829" t="s">
        <v>3561</v>
      </c>
    </row>
    <row r="830" spans="1:11" x14ac:dyDescent="0.3">
      <c r="A830" t="s">
        <v>3562</v>
      </c>
      <c r="B830" t="s">
        <v>3563</v>
      </c>
      <c r="C830" t="s">
        <v>558</v>
      </c>
      <c r="D830" t="s">
        <v>3564</v>
      </c>
      <c r="E830" t="s">
        <v>1472</v>
      </c>
      <c r="F830" t="s">
        <v>3565</v>
      </c>
      <c r="G830" t="s">
        <v>42</v>
      </c>
      <c r="H830">
        <v>0</v>
      </c>
      <c r="I830">
        <v>0</v>
      </c>
      <c r="J830">
        <v>0</v>
      </c>
      <c r="K830" t="s">
        <v>3566</v>
      </c>
    </row>
    <row r="831" spans="1:11" x14ac:dyDescent="0.3">
      <c r="A831" t="s">
        <v>3567</v>
      </c>
      <c r="B831" t="s">
        <v>3568</v>
      </c>
      <c r="C831" t="s">
        <v>558</v>
      </c>
      <c r="D831" t="s">
        <v>3569</v>
      </c>
      <c r="E831" t="s">
        <v>1472</v>
      </c>
      <c r="F831" t="s">
        <v>1981</v>
      </c>
      <c r="G831" t="s">
        <v>42</v>
      </c>
      <c r="H831">
        <v>0</v>
      </c>
      <c r="I831">
        <v>0</v>
      </c>
      <c r="J831">
        <v>0</v>
      </c>
      <c r="K831" t="s">
        <v>3570</v>
      </c>
    </row>
    <row r="832" spans="1:11" x14ac:dyDescent="0.3">
      <c r="A832" t="s">
        <v>3571</v>
      </c>
      <c r="C832" t="s">
        <v>558</v>
      </c>
      <c r="D832" t="s">
        <v>3572</v>
      </c>
      <c r="E832" t="s">
        <v>1472</v>
      </c>
      <c r="F832" t="s">
        <v>1886</v>
      </c>
      <c r="G832" t="s">
        <v>42</v>
      </c>
      <c r="H832">
        <v>0</v>
      </c>
      <c r="I832">
        <v>0</v>
      </c>
      <c r="J832">
        <v>0</v>
      </c>
      <c r="K832" t="s">
        <v>3573</v>
      </c>
    </row>
    <row r="833" spans="1:11" x14ac:dyDescent="0.3">
      <c r="A833" t="s">
        <v>3574</v>
      </c>
      <c r="B833" t="s">
        <v>3575</v>
      </c>
      <c r="C833" t="s">
        <v>147</v>
      </c>
      <c r="D833" t="s">
        <v>3576</v>
      </c>
      <c r="E833" t="s">
        <v>183</v>
      </c>
      <c r="F833" t="s">
        <v>41</v>
      </c>
      <c r="G833" t="s">
        <v>42</v>
      </c>
      <c r="H833">
        <v>0</v>
      </c>
      <c r="I833">
        <v>0</v>
      </c>
      <c r="J833">
        <v>0</v>
      </c>
      <c r="K833" t="s">
        <v>3577</v>
      </c>
    </row>
    <row r="834" spans="1:11" x14ac:dyDescent="0.3">
      <c r="A834" t="s">
        <v>3578</v>
      </c>
      <c r="B834" t="s">
        <v>3579</v>
      </c>
      <c r="C834" t="s">
        <v>20</v>
      </c>
      <c r="D834" t="s">
        <v>3580</v>
      </c>
      <c r="E834" t="s">
        <v>59</v>
      </c>
      <c r="F834" t="s">
        <v>16</v>
      </c>
      <c r="G834" t="s">
        <v>3581</v>
      </c>
      <c r="H834">
        <v>0</v>
      </c>
      <c r="I834">
        <v>0</v>
      </c>
      <c r="J834">
        <v>0</v>
      </c>
      <c r="K834" t="s">
        <v>3582</v>
      </c>
    </row>
    <row r="835" spans="1:11" x14ac:dyDescent="0.3">
      <c r="A835" t="s">
        <v>3583</v>
      </c>
      <c r="B835" t="s">
        <v>3584</v>
      </c>
      <c r="C835" t="s">
        <v>27</v>
      </c>
      <c r="D835" t="s">
        <v>3585</v>
      </c>
      <c r="E835" t="s">
        <v>792</v>
      </c>
      <c r="F835" t="s">
        <v>41</v>
      </c>
      <c r="G835" t="s">
        <v>42</v>
      </c>
      <c r="H835">
        <v>0</v>
      </c>
      <c r="I835">
        <v>0</v>
      </c>
      <c r="J835">
        <v>0</v>
      </c>
      <c r="K835" t="s">
        <v>3586</v>
      </c>
    </row>
    <row r="836" spans="1:11" x14ac:dyDescent="0.3">
      <c r="A836" t="s">
        <v>3587</v>
      </c>
      <c r="B836" t="s">
        <v>3588</v>
      </c>
      <c r="C836" t="s">
        <v>147</v>
      </c>
      <c r="D836" t="s">
        <v>3589</v>
      </c>
      <c r="E836" t="s">
        <v>183</v>
      </c>
      <c r="F836" t="s">
        <v>3590</v>
      </c>
      <c r="G836" t="s">
        <v>42</v>
      </c>
      <c r="H836">
        <v>0</v>
      </c>
      <c r="I836">
        <v>0</v>
      </c>
      <c r="J836">
        <v>0</v>
      </c>
      <c r="K836" t="s">
        <v>3591</v>
      </c>
    </row>
    <row r="837" spans="1:11" x14ac:dyDescent="0.3">
      <c r="A837" t="s">
        <v>3592</v>
      </c>
      <c r="C837" t="s">
        <v>27</v>
      </c>
      <c r="D837" t="s">
        <v>3593</v>
      </c>
      <c r="E837" t="s">
        <v>792</v>
      </c>
      <c r="F837" t="s">
        <v>41</v>
      </c>
      <c r="G837" t="s">
        <v>42</v>
      </c>
      <c r="H837">
        <v>0</v>
      </c>
      <c r="I837">
        <v>0</v>
      </c>
      <c r="J837">
        <v>0</v>
      </c>
      <c r="K837" t="s">
        <v>3594</v>
      </c>
    </row>
    <row r="838" spans="1:11" x14ac:dyDescent="0.3">
      <c r="A838" t="s">
        <v>3595</v>
      </c>
      <c r="B838" t="s">
        <v>3596</v>
      </c>
      <c r="C838" t="s">
        <v>558</v>
      </c>
      <c r="D838" t="s">
        <v>3597</v>
      </c>
      <c r="E838" t="s">
        <v>630</v>
      </c>
      <c r="F838" t="s">
        <v>16</v>
      </c>
      <c r="G838" t="s">
        <v>3598</v>
      </c>
      <c r="H838">
        <v>0</v>
      </c>
      <c r="I838">
        <v>0</v>
      </c>
      <c r="J838">
        <v>0</v>
      </c>
      <c r="K838" t="s">
        <v>3599</v>
      </c>
    </row>
    <row r="839" spans="1:11" x14ac:dyDescent="0.3">
      <c r="A839" t="s">
        <v>3600</v>
      </c>
      <c r="B839" t="s">
        <v>3601</v>
      </c>
      <c r="C839" t="s">
        <v>20</v>
      </c>
      <c r="D839" t="s">
        <v>3602</v>
      </c>
      <c r="E839" t="s">
        <v>59</v>
      </c>
      <c r="F839" t="s">
        <v>3603</v>
      </c>
      <c r="G839" t="s">
        <v>42</v>
      </c>
      <c r="H839">
        <v>0</v>
      </c>
      <c r="I839">
        <v>0</v>
      </c>
      <c r="J839">
        <v>0</v>
      </c>
      <c r="K839" t="s">
        <v>3604</v>
      </c>
    </row>
    <row r="840" spans="1:11" x14ac:dyDescent="0.3">
      <c r="A840" t="s">
        <v>3605</v>
      </c>
      <c r="C840" t="s">
        <v>27</v>
      </c>
      <c r="D840" t="s">
        <v>3606</v>
      </c>
      <c r="E840" t="s">
        <v>29</v>
      </c>
      <c r="F840" t="s">
        <v>41</v>
      </c>
      <c r="G840" t="s">
        <v>42</v>
      </c>
      <c r="H840">
        <v>0</v>
      </c>
      <c r="I840">
        <v>0</v>
      </c>
      <c r="J840">
        <v>0</v>
      </c>
      <c r="K840" t="s">
        <v>3607</v>
      </c>
    </row>
    <row r="841" spans="1:11" x14ac:dyDescent="0.3">
      <c r="A841" t="s">
        <v>3608</v>
      </c>
      <c r="B841" t="s">
        <v>3609</v>
      </c>
      <c r="C841" t="s">
        <v>147</v>
      </c>
      <c r="D841" t="s">
        <v>3610</v>
      </c>
      <c r="E841" t="s">
        <v>183</v>
      </c>
      <c r="F841" t="s">
        <v>3611</v>
      </c>
      <c r="G841" t="s">
        <v>42</v>
      </c>
      <c r="H841">
        <v>0</v>
      </c>
      <c r="I841">
        <v>0</v>
      </c>
      <c r="J841">
        <v>0</v>
      </c>
      <c r="K841" t="s">
        <v>3612</v>
      </c>
    </row>
    <row r="842" spans="1:11" x14ac:dyDescent="0.3">
      <c r="A842" t="s">
        <v>3613</v>
      </c>
      <c r="B842" t="s">
        <v>3614</v>
      </c>
      <c r="C842" t="s">
        <v>147</v>
      </c>
      <c r="D842" t="s">
        <v>3615</v>
      </c>
      <c r="E842" t="s">
        <v>183</v>
      </c>
      <c r="F842" t="s">
        <v>302</v>
      </c>
      <c r="G842" t="s">
        <v>42</v>
      </c>
      <c r="H842">
        <v>0</v>
      </c>
      <c r="I842">
        <v>0</v>
      </c>
      <c r="J842">
        <v>0</v>
      </c>
      <c r="K842" t="s">
        <v>3616</v>
      </c>
    </row>
    <row r="843" spans="1:11" x14ac:dyDescent="0.3">
      <c r="A843" t="s">
        <v>3617</v>
      </c>
      <c r="B843" t="s">
        <v>3618</v>
      </c>
      <c r="C843" t="s">
        <v>20</v>
      </c>
      <c r="D843" t="s">
        <v>3619</v>
      </c>
      <c r="E843" t="s">
        <v>59</v>
      </c>
      <c r="F843" t="s">
        <v>830</v>
      </c>
      <c r="G843" t="s">
        <v>42</v>
      </c>
      <c r="H843">
        <v>0</v>
      </c>
      <c r="I843">
        <v>0</v>
      </c>
      <c r="J843">
        <v>0</v>
      </c>
      <c r="K843" t="s">
        <v>3620</v>
      </c>
    </row>
    <row r="844" spans="1:11" x14ac:dyDescent="0.3">
      <c r="A844" t="s">
        <v>3621</v>
      </c>
      <c r="B844" t="s">
        <v>3622</v>
      </c>
      <c r="C844" t="s">
        <v>1159</v>
      </c>
      <c r="D844" t="s">
        <v>3623</v>
      </c>
      <c r="E844" t="s">
        <v>1161</v>
      </c>
      <c r="F844" t="s">
        <v>16</v>
      </c>
      <c r="G844" t="s">
        <v>3624</v>
      </c>
      <c r="H844">
        <v>0</v>
      </c>
      <c r="I844">
        <v>0</v>
      </c>
      <c r="J844">
        <v>0</v>
      </c>
      <c r="K844" t="s">
        <v>3625</v>
      </c>
    </row>
    <row r="845" spans="1:11" x14ac:dyDescent="0.3">
      <c r="A845" t="s">
        <v>3626</v>
      </c>
      <c r="C845" t="s">
        <v>1159</v>
      </c>
      <c r="D845" t="s">
        <v>3627</v>
      </c>
      <c r="E845" t="s">
        <v>1161</v>
      </c>
      <c r="F845" t="s">
        <v>16</v>
      </c>
      <c r="G845" t="s">
        <v>3628</v>
      </c>
      <c r="H845">
        <v>0</v>
      </c>
      <c r="I845">
        <v>0</v>
      </c>
      <c r="J845">
        <v>0</v>
      </c>
      <c r="K845" t="s">
        <v>3629</v>
      </c>
    </row>
    <row r="846" spans="1:11" x14ac:dyDescent="0.3">
      <c r="A846" t="s">
        <v>3630</v>
      </c>
      <c r="B846" t="s">
        <v>3631</v>
      </c>
      <c r="C846" t="s">
        <v>20</v>
      </c>
      <c r="D846" t="s">
        <v>3632</v>
      </c>
      <c r="E846" t="s">
        <v>59</v>
      </c>
      <c r="F846" t="s">
        <v>3633</v>
      </c>
      <c r="G846" t="s">
        <v>42</v>
      </c>
      <c r="H846">
        <v>0</v>
      </c>
      <c r="I846">
        <v>0</v>
      </c>
      <c r="J846">
        <v>0</v>
      </c>
      <c r="K846" t="s">
        <v>3634</v>
      </c>
    </row>
    <row r="847" spans="1:11" x14ac:dyDescent="0.3">
      <c r="A847" t="s">
        <v>3635</v>
      </c>
      <c r="B847" t="s">
        <v>3636</v>
      </c>
      <c r="C847" t="s">
        <v>20</v>
      </c>
      <c r="D847" t="s">
        <v>3637</v>
      </c>
      <c r="E847" t="s">
        <v>59</v>
      </c>
      <c r="F847" t="s">
        <v>3638</v>
      </c>
      <c r="G847" t="s">
        <v>42</v>
      </c>
      <c r="H847">
        <v>0</v>
      </c>
      <c r="I847">
        <v>0</v>
      </c>
      <c r="J847">
        <v>0</v>
      </c>
      <c r="K847" t="s">
        <v>3639</v>
      </c>
    </row>
    <row r="848" spans="1:11" x14ac:dyDescent="0.3">
      <c r="A848" t="s">
        <v>3640</v>
      </c>
      <c r="B848" t="s">
        <v>3641</v>
      </c>
      <c r="C848" t="s">
        <v>20</v>
      </c>
      <c r="D848" t="s">
        <v>3642</v>
      </c>
      <c r="E848" t="s">
        <v>59</v>
      </c>
      <c r="F848" t="s">
        <v>3643</v>
      </c>
      <c r="G848" t="s">
        <v>42</v>
      </c>
      <c r="H848">
        <v>0</v>
      </c>
      <c r="I848">
        <v>0</v>
      </c>
      <c r="J848">
        <v>0</v>
      </c>
      <c r="K848" t="s">
        <v>3644</v>
      </c>
    </row>
    <row r="849" spans="1:11" x14ac:dyDescent="0.3">
      <c r="A849" t="s">
        <v>3645</v>
      </c>
      <c r="B849" t="s">
        <v>3646</v>
      </c>
      <c r="C849" t="s">
        <v>27</v>
      </c>
      <c r="D849" t="s">
        <v>3647</v>
      </c>
      <c r="E849" t="s">
        <v>792</v>
      </c>
      <c r="F849" t="s">
        <v>41</v>
      </c>
      <c r="G849" t="s">
        <v>42</v>
      </c>
      <c r="H849">
        <v>0</v>
      </c>
      <c r="I849">
        <v>0</v>
      </c>
      <c r="J849">
        <v>0</v>
      </c>
      <c r="K849" t="s">
        <v>3648</v>
      </c>
    </row>
    <row r="850" spans="1:11" x14ac:dyDescent="0.3">
      <c r="A850" t="s">
        <v>3649</v>
      </c>
      <c r="B850" t="s">
        <v>3650</v>
      </c>
      <c r="C850" t="s">
        <v>27</v>
      </c>
      <c r="D850" t="s">
        <v>3651</v>
      </c>
      <c r="E850" t="s">
        <v>792</v>
      </c>
      <c r="F850" t="s">
        <v>41</v>
      </c>
      <c r="G850" t="s">
        <v>42</v>
      </c>
      <c r="H850">
        <v>0</v>
      </c>
      <c r="I850">
        <v>0</v>
      </c>
      <c r="J850">
        <v>0</v>
      </c>
      <c r="K850" t="s">
        <v>3652</v>
      </c>
    </row>
    <row r="851" spans="1:11" x14ac:dyDescent="0.3">
      <c r="A851" t="s">
        <v>3653</v>
      </c>
      <c r="B851" t="s">
        <v>3654</v>
      </c>
      <c r="C851" t="s">
        <v>13</v>
      </c>
      <c r="D851" t="s">
        <v>3655</v>
      </c>
      <c r="E851" t="s">
        <v>15</v>
      </c>
      <c r="F851" t="s">
        <v>16</v>
      </c>
      <c r="G851" t="s">
        <v>3656</v>
      </c>
      <c r="H851">
        <v>0</v>
      </c>
      <c r="I851">
        <v>0</v>
      </c>
      <c r="J851">
        <v>0</v>
      </c>
      <c r="K851" t="s">
        <v>3657</v>
      </c>
    </row>
    <row r="852" spans="1:11" x14ac:dyDescent="0.3">
      <c r="A852" t="s">
        <v>3658</v>
      </c>
      <c r="B852" t="s">
        <v>3659</v>
      </c>
      <c r="C852" t="s">
        <v>147</v>
      </c>
      <c r="D852" t="s">
        <v>3660</v>
      </c>
      <c r="E852" t="s">
        <v>183</v>
      </c>
      <c r="F852" t="s">
        <v>41</v>
      </c>
      <c r="G852" t="s">
        <v>42</v>
      </c>
      <c r="H852">
        <v>0</v>
      </c>
      <c r="I852">
        <v>0</v>
      </c>
      <c r="J852">
        <v>0</v>
      </c>
      <c r="K852" t="s">
        <v>3661</v>
      </c>
    </row>
    <row r="853" spans="1:11" x14ac:dyDescent="0.3">
      <c r="A853" t="s">
        <v>3662</v>
      </c>
      <c r="B853" t="s">
        <v>3663</v>
      </c>
      <c r="C853" t="s">
        <v>13</v>
      </c>
      <c r="D853" t="s">
        <v>3664</v>
      </c>
      <c r="E853" t="s">
        <v>77</v>
      </c>
      <c r="F853" t="s">
        <v>16</v>
      </c>
      <c r="G853" t="s">
        <v>1952</v>
      </c>
      <c r="H853">
        <v>0</v>
      </c>
      <c r="I853">
        <v>0</v>
      </c>
      <c r="J853">
        <v>0</v>
      </c>
      <c r="K853" t="s">
        <v>3665</v>
      </c>
    </row>
    <row r="854" spans="1:11" x14ac:dyDescent="0.3">
      <c r="A854" t="s">
        <v>3666</v>
      </c>
      <c r="B854" t="s">
        <v>3667</v>
      </c>
      <c r="C854" t="s">
        <v>147</v>
      </c>
      <c r="D854" t="s">
        <v>3668</v>
      </c>
      <c r="E854" t="s">
        <v>1742</v>
      </c>
      <c r="F854" t="s">
        <v>1906</v>
      </c>
      <c r="G854" t="s">
        <v>3669</v>
      </c>
      <c r="H854">
        <v>0</v>
      </c>
      <c r="I854">
        <v>0</v>
      </c>
      <c r="J854">
        <v>0</v>
      </c>
      <c r="K854" t="s">
        <v>3670</v>
      </c>
    </row>
    <row r="855" spans="1:11" x14ac:dyDescent="0.3">
      <c r="A855" t="s">
        <v>3671</v>
      </c>
      <c r="B855" t="s">
        <v>3672</v>
      </c>
      <c r="C855" t="s">
        <v>147</v>
      </c>
      <c r="D855" t="s">
        <v>3673</v>
      </c>
      <c r="E855" t="s">
        <v>183</v>
      </c>
      <c r="F855" t="s">
        <v>41</v>
      </c>
      <c r="G855" t="s">
        <v>42</v>
      </c>
      <c r="H855">
        <v>0</v>
      </c>
      <c r="I855">
        <v>0</v>
      </c>
      <c r="J855">
        <v>0</v>
      </c>
      <c r="K855" t="s">
        <v>3674</v>
      </c>
    </row>
    <row r="856" spans="1:11" x14ac:dyDescent="0.3">
      <c r="A856" t="s">
        <v>3675</v>
      </c>
      <c r="C856" t="s">
        <v>147</v>
      </c>
      <c r="D856" t="s">
        <v>3676</v>
      </c>
      <c r="E856" t="s">
        <v>183</v>
      </c>
      <c r="F856" t="s">
        <v>41</v>
      </c>
      <c r="G856" t="s">
        <v>42</v>
      </c>
      <c r="H856">
        <v>0</v>
      </c>
      <c r="I856">
        <v>0</v>
      </c>
      <c r="J856">
        <v>0</v>
      </c>
      <c r="K856" t="s">
        <v>3677</v>
      </c>
    </row>
    <row r="857" spans="1:11" x14ac:dyDescent="0.3">
      <c r="A857" t="s">
        <v>3678</v>
      </c>
      <c r="C857" t="s">
        <v>147</v>
      </c>
      <c r="D857" t="s">
        <v>3679</v>
      </c>
      <c r="E857" t="s">
        <v>183</v>
      </c>
      <c r="F857" t="s">
        <v>41</v>
      </c>
      <c r="G857" t="s">
        <v>42</v>
      </c>
      <c r="H857">
        <v>0</v>
      </c>
      <c r="I857">
        <v>0</v>
      </c>
      <c r="J857">
        <v>0</v>
      </c>
      <c r="K857" t="s">
        <v>3680</v>
      </c>
    </row>
    <row r="858" spans="1:11" x14ac:dyDescent="0.3">
      <c r="A858" t="s">
        <v>3681</v>
      </c>
      <c r="C858" t="s">
        <v>147</v>
      </c>
      <c r="D858" t="s">
        <v>3682</v>
      </c>
      <c r="E858" t="s">
        <v>183</v>
      </c>
      <c r="F858" t="s">
        <v>1590</v>
      </c>
      <c r="G858" t="s">
        <v>42</v>
      </c>
      <c r="H858">
        <v>0</v>
      </c>
      <c r="I858">
        <v>0</v>
      </c>
      <c r="J858">
        <v>0</v>
      </c>
      <c r="K858" t="s">
        <v>3683</v>
      </c>
    </row>
    <row r="859" spans="1:11" x14ac:dyDescent="0.3">
      <c r="A859" t="s">
        <v>3684</v>
      </c>
      <c r="C859" t="s">
        <v>147</v>
      </c>
      <c r="D859" t="s">
        <v>3676</v>
      </c>
      <c r="E859" t="s">
        <v>183</v>
      </c>
      <c r="F859" t="s">
        <v>41</v>
      </c>
      <c r="G859" t="s">
        <v>42</v>
      </c>
      <c r="H859">
        <v>0</v>
      </c>
      <c r="I859">
        <v>0</v>
      </c>
      <c r="J859">
        <v>0</v>
      </c>
      <c r="K859" t="s">
        <v>3685</v>
      </c>
    </row>
    <row r="860" spans="1:11" x14ac:dyDescent="0.3">
      <c r="A860" t="s">
        <v>3686</v>
      </c>
      <c r="B860" t="s">
        <v>3687</v>
      </c>
      <c r="C860" t="s">
        <v>27</v>
      </c>
      <c r="D860" t="s">
        <v>3688</v>
      </c>
      <c r="E860" t="s">
        <v>29</v>
      </c>
      <c r="F860" t="s">
        <v>16</v>
      </c>
      <c r="G860" t="s">
        <v>3689</v>
      </c>
      <c r="H860">
        <v>0</v>
      </c>
      <c r="I860">
        <v>0</v>
      </c>
      <c r="J860">
        <v>0</v>
      </c>
      <c r="K860" t="s">
        <v>3690</v>
      </c>
    </row>
    <row r="861" spans="1:11" x14ac:dyDescent="0.3">
      <c r="A861" t="s">
        <v>3691</v>
      </c>
      <c r="B861" t="s">
        <v>3692</v>
      </c>
      <c r="C861" t="s">
        <v>558</v>
      </c>
      <c r="D861" t="s">
        <v>3693</v>
      </c>
      <c r="E861" t="s">
        <v>981</v>
      </c>
      <c r="F861" t="s">
        <v>379</v>
      </c>
      <c r="G861" t="s">
        <v>3694</v>
      </c>
      <c r="H861">
        <v>0</v>
      </c>
      <c r="I861">
        <v>0</v>
      </c>
      <c r="J861">
        <v>0</v>
      </c>
      <c r="K861" t="s">
        <v>3695</v>
      </c>
    </row>
    <row r="862" spans="1:11" x14ac:dyDescent="0.3">
      <c r="A862" t="s">
        <v>3696</v>
      </c>
      <c r="B862" t="s">
        <v>3672</v>
      </c>
      <c r="C862" t="s">
        <v>147</v>
      </c>
      <c r="D862" t="s">
        <v>3697</v>
      </c>
      <c r="E862" t="s">
        <v>183</v>
      </c>
      <c r="F862" t="s">
        <v>3698</v>
      </c>
      <c r="G862" t="s">
        <v>42</v>
      </c>
      <c r="H862">
        <v>0</v>
      </c>
      <c r="I862">
        <v>0</v>
      </c>
      <c r="J862">
        <v>0</v>
      </c>
      <c r="K862" t="s">
        <v>3699</v>
      </c>
    </row>
    <row r="863" spans="1:11" x14ac:dyDescent="0.3">
      <c r="A863" t="s">
        <v>3700</v>
      </c>
      <c r="B863" t="s">
        <v>3701</v>
      </c>
      <c r="C863" t="s">
        <v>147</v>
      </c>
      <c r="D863" t="s">
        <v>3702</v>
      </c>
      <c r="E863" t="s">
        <v>183</v>
      </c>
      <c r="F863" t="s">
        <v>41</v>
      </c>
      <c r="G863" t="s">
        <v>42</v>
      </c>
      <c r="H863">
        <v>0</v>
      </c>
      <c r="I863">
        <v>0</v>
      </c>
      <c r="J863">
        <v>0</v>
      </c>
      <c r="K863" t="s">
        <v>3703</v>
      </c>
    </row>
    <row r="864" spans="1:11" x14ac:dyDescent="0.3">
      <c r="A864" t="s">
        <v>3704</v>
      </c>
      <c r="B864" t="s">
        <v>3705</v>
      </c>
      <c r="C864" t="s">
        <v>147</v>
      </c>
      <c r="D864" t="s">
        <v>3706</v>
      </c>
      <c r="E864" t="s">
        <v>183</v>
      </c>
      <c r="F864" t="s">
        <v>41</v>
      </c>
      <c r="G864" t="s">
        <v>42</v>
      </c>
      <c r="H864">
        <v>0</v>
      </c>
      <c r="I864">
        <v>0</v>
      </c>
      <c r="J864">
        <v>0</v>
      </c>
      <c r="K864" t="s">
        <v>3707</v>
      </c>
    </row>
    <row r="865" spans="1:11" x14ac:dyDescent="0.3">
      <c r="A865" t="s">
        <v>3708</v>
      </c>
      <c r="C865" t="s">
        <v>147</v>
      </c>
      <c r="D865" t="s">
        <v>3709</v>
      </c>
      <c r="E865" t="s">
        <v>183</v>
      </c>
      <c r="F865" t="s">
        <v>2919</v>
      </c>
      <c r="G865" t="s">
        <v>42</v>
      </c>
      <c r="H865">
        <v>0</v>
      </c>
      <c r="I865">
        <v>0</v>
      </c>
      <c r="J865">
        <v>0</v>
      </c>
      <c r="K865" t="s">
        <v>3710</v>
      </c>
    </row>
    <row r="866" spans="1:11" x14ac:dyDescent="0.3">
      <c r="A866" t="s">
        <v>3711</v>
      </c>
      <c r="B866" t="s">
        <v>3712</v>
      </c>
      <c r="C866" t="s">
        <v>147</v>
      </c>
      <c r="D866" t="s">
        <v>3713</v>
      </c>
      <c r="E866" t="s">
        <v>183</v>
      </c>
      <c r="F866" t="s">
        <v>41</v>
      </c>
      <c r="G866" t="s">
        <v>42</v>
      </c>
      <c r="H866">
        <v>0</v>
      </c>
      <c r="I866">
        <v>0</v>
      </c>
      <c r="J866">
        <v>0</v>
      </c>
      <c r="K866" t="s">
        <v>3714</v>
      </c>
    </row>
    <row r="867" spans="1:11" x14ac:dyDescent="0.3">
      <c r="A867" t="s">
        <v>3715</v>
      </c>
      <c r="C867" t="s">
        <v>147</v>
      </c>
      <c r="D867" t="s">
        <v>3716</v>
      </c>
      <c r="E867" t="s">
        <v>183</v>
      </c>
      <c r="F867" t="s">
        <v>41</v>
      </c>
      <c r="G867" t="s">
        <v>3717</v>
      </c>
      <c r="H867">
        <v>0</v>
      </c>
      <c r="I867">
        <v>0</v>
      </c>
      <c r="J867">
        <v>0</v>
      </c>
      <c r="K867" t="s">
        <v>3718</v>
      </c>
    </row>
    <row r="868" spans="1:11" x14ac:dyDescent="0.3">
      <c r="A868" t="s">
        <v>3719</v>
      </c>
      <c r="B868" t="s">
        <v>3720</v>
      </c>
      <c r="C868" t="s">
        <v>147</v>
      </c>
      <c r="D868" t="s">
        <v>3721</v>
      </c>
      <c r="E868" t="s">
        <v>183</v>
      </c>
      <c r="F868" t="s">
        <v>41</v>
      </c>
      <c r="G868" t="s">
        <v>42</v>
      </c>
      <c r="H868">
        <v>0</v>
      </c>
      <c r="I868">
        <v>0</v>
      </c>
      <c r="J868">
        <v>0</v>
      </c>
      <c r="K868" t="s">
        <v>3722</v>
      </c>
    </row>
    <row r="869" spans="1:11" x14ac:dyDescent="0.3">
      <c r="A869" t="s">
        <v>3723</v>
      </c>
      <c r="B869" t="s">
        <v>3724</v>
      </c>
      <c r="C869" t="s">
        <v>147</v>
      </c>
      <c r="D869" t="s">
        <v>3725</v>
      </c>
      <c r="E869" t="s">
        <v>183</v>
      </c>
      <c r="F869" t="s">
        <v>41</v>
      </c>
      <c r="G869" t="s">
        <v>42</v>
      </c>
      <c r="H869">
        <v>0</v>
      </c>
      <c r="I869">
        <v>0</v>
      </c>
      <c r="J869">
        <v>0</v>
      </c>
      <c r="K869" t="s">
        <v>3726</v>
      </c>
    </row>
    <row r="870" spans="1:11" x14ac:dyDescent="0.3">
      <c r="A870" t="s">
        <v>3727</v>
      </c>
      <c r="B870" t="s">
        <v>3728</v>
      </c>
      <c r="C870" t="s">
        <v>147</v>
      </c>
      <c r="D870" t="s">
        <v>3729</v>
      </c>
      <c r="E870" t="s">
        <v>183</v>
      </c>
      <c r="F870" t="s">
        <v>2726</v>
      </c>
      <c r="G870" t="s">
        <v>42</v>
      </c>
      <c r="H870">
        <v>0</v>
      </c>
      <c r="I870">
        <v>0</v>
      </c>
      <c r="J870">
        <v>0</v>
      </c>
      <c r="K870" t="s">
        <v>3730</v>
      </c>
    </row>
    <row r="871" spans="1:11" x14ac:dyDescent="0.3">
      <c r="A871" t="s">
        <v>3731</v>
      </c>
      <c r="C871" t="s">
        <v>147</v>
      </c>
      <c r="D871" t="s">
        <v>3732</v>
      </c>
      <c r="E871" t="s">
        <v>183</v>
      </c>
      <c r="F871" t="s">
        <v>41</v>
      </c>
      <c r="G871" t="s">
        <v>42</v>
      </c>
      <c r="H871">
        <v>0</v>
      </c>
      <c r="I871">
        <v>0</v>
      </c>
      <c r="J871">
        <v>0</v>
      </c>
      <c r="K871" t="s">
        <v>3733</v>
      </c>
    </row>
    <row r="872" spans="1:11" x14ac:dyDescent="0.3">
      <c r="A872" t="s">
        <v>3734</v>
      </c>
      <c r="B872" t="s">
        <v>3672</v>
      </c>
      <c r="C872" t="s">
        <v>27</v>
      </c>
      <c r="D872" t="s">
        <v>3735</v>
      </c>
      <c r="E872" t="s">
        <v>792</v>
      </c>
      <c r="F872" t="s">
        <v>16</v>
      </c>
      <c r="G872" t="s">
        <v>547</v>
      </c>
      <c r="H872">
        <v>0</v>
      </c>
      <c r="I872">
        <v>0</v>
      </c>
      <c r="J872">
        <v>0</v>
      </c>
      <c r="K872" t="s">
        <v>3736</v>
      </c>
    </row>
    <row r="873" spans="1:11" x14ac:dyDescent="0.3">
      <c r="A873" t="s">
        <v>3737</v>
      </c>
      <c r="C873" t="s">
        <v>147</v>
      </c>
      <c r="D873" t="s">
        <v>3738</v>
      </c>
      <c r="E873" t="s">
        <v>183</v>
      </c>
      <c r="F873" t="s">
        <v>3739</v>
      </c>
      <c r="G873" t="s">
        <v>42</v>
      </c>
      <c r="H873">
        <v>0</v>
      </c>
      <c r="I873">
        <v>0</v>
      </c>
      <c r="J873">
        <v>0</v>
      </c>
      <c r="K873" t="s">
        <v>3740</v>
      </c>
    </row>
    <row r="874" spans="1:11" x14ac:dyDescent="0.3">
      <c r="A874" t="s">
        <v>3741</v>
      </c>
      <c r="B874" t="s">
        <v>3672</v>
      </c>
      <c r="C874" t="s">
        <v>147</v>
      </c>
      <c r="D874" t="s">
        <v>3742</v>
      </c>
      <c r="E874" t="s">
        <v>183</v>
      </c>
      <c r="F874" t="s">
        <v>3743</v>
      </c>
      <c r="G874" t="s">
        <v>2853</v>
      </c>
      <c r="H874">
        <v>0</v>
      </c>
      <c r="I874">
        <v>0</v>
      </c>
      <c r="J874">
        <v>0</v>
      </c>
      <c r="K874" t="s">
        <v>3744</v>
      </c>
    </row>
    <row r="875" spans="1:11" x14ac:dyDescent="0.3">
      <c r="A875" t="s">
        <v>3745</v>
      </c>
      <c r="B875" t="s">
        <v>3746</v>
      </c>
      <c r="C875" t="s">
        <v>20</v>
      </c>
      <c r="D875" t="s">
        <v>3747</v>
      </c>
      <c r="E875" t="s">
        <v>59</v>
      </c>
      <c r="F875" t="s">
        <v>631</v>
      </c>
      <c r="G875" t="s">
        <v>42</v>
      </c>
      <c r="H875">
        <v>0</v>
      </c>
      <c r="I875">
        <v>0</v>
      </c>
      <c r="J875">
        <v>0</v>
      </c>
      <c r="K875" t="s">
        <v>3748</v>
      </c>
    </row>
    <row r="876" spans="1:11" x14ac:dyDescent="0.3">
      <c r="A876" t="s">
        <v>3749</v>
      </c>
      <c r="C876" t="s">
        <v>20</v>
      </c>
      <c r="D876" t="s">
        <v>3750</v>
      </c>
      <c r="E876" t="s">
        <v>59</v>
      </c>
      <c r="F876" t="s">
        <v>41</v>
      </c>
      <c r="G876" t="s">
        <v>42</v>
      </c>
      <c r="H876">
        <v>0</v>
      </c>
      <c r="I876">
        <v>0</v>
      </c>
      <c r="J876">
        <v>0</v>
      </c>
      <c r="K876" t="s">
        <v>3751</v>
      </c>
    </row>
    <row r="877" spans="1:11" x14ac:dyDescent="0.3">
      <c r="A877" t="s">
        <v>3752</v>
      </c>
      <c r="C877" t="s">
        <v>20</v>
      </c>
      <c r="D877" t="s">
        <v>3753</v>
      </c>
      <c r="E877" t="s">
        <v>59</v>
      </c>
      <c r="F877" t="s">
        <v>41</v>
      </c>
      <c r="G877" t="s">
        <v>42</v>
      </c>
      <c r="H877">
        <v>0</v>
      </c>
      <c r="I877">
        <v>0</v>
      </c>
      <c r="J877">
        <v>0</v>
      </c>
      <c r="K877" t="s">
        <v>3754</v>
      </c>
    </row>
    <row r="878" spans="1:11" x14ac:dyDescent="0.3">
      <c r="A878" t="s">
        <v>3755</v>
      </c>
      <c r="C878" t="s">
        <v>20</v>
      </c>
      <c r="D878" t="s">
        <v>3756</v>
      </c>
      <c r="E878" t="s">
        <v>59</v>
      </c>
      <c r="F878" t="s">
        <v>41</v>
      </c>
      <c r="G878" t="s">
        <v>42</v>
      </c>
      <c r="H878">
        <v>0</v>
      </c>
      <c r="I878">
        <v>0</v>
      </c>
      <c r="J878">
        <v>0</v>
      </c>
      <c r="K878" t="s">
        <v>3757</v>
      </c>
    </row>
    <row r="879" spans="1:11" x14ac:dyDescent="0.3">
      <c r="A879" t="s">
        <v>3758</v>
      </c>
      <c r="B879" t="s">
        <v>3759</v>
      </c>
      <c r="C879" t="s">
        <v>147</v>
      </c>
      <c r="D879" t="s">
        <v>3760</v>
      </c>
      <c r="E879" t="s">
        <v>183</v>
      </c>
      <c r="F879" t="s">
        <v>41</v>
      </c>
      <c r="G879" t="s">
        <v>42</v>
      </c>
      <c r="H879">
        <v>0</v>
      </c>
      <c r="I879">
        <v>0</v>
      </c>
      <c r="J879">
        <v>0</v>
      </c>
      <c r="K879" t="s">
        <v>3761</v>
      </c>
    </row>
    <row r="880" spans="1:11" x14ac:dyDescent="0.3">
      <c r="A880" t="s">
        <v>3762</v>
      </c>
      <c r="B880" t="s">
        <v>3672</v>
      </c>
      <c r="C880" t="s">
        <v>147</v>
      </c>
      <c r="D880" t="s">
        <v>3763</v>
      </c>
      <c r="E880" t="s">
        <v>183</v>
      </c>
      <c r="F880" t="s">
        <v>3764</v>
      </c>
      <c r="G880" t="s">
        <v>42</v>
      </c>
      <c r="H880">
        <v>0</v>
      </c>
      <c r="I880">
        <v>0</v>
      </c>
      <c r="J880">
        <v>0</v>
      </c>
      <c r="K880" t="s">
        <v>3765</v>
      </c>
    </row>
    <row r="881" spans="1:11" x14ac:dyDescent="0.3">
      <c r="A881" t="s">
        <v>3766</v>
      </c>
      <c r="B881" t="s">
        <v>3767</v>
      </c>
      <c r="C881" t="s">
        <v>20</v>
      </c>
      <c r="D881" t="s">
        <v>3768</v>
      </c>
      <c r="E881" t="s">
        <v>22</v>
      </c>
      <c r="F881" t="s">
        <v>3769</v>
      </c>
      <c r="G881" t="s">
        <v>42</v>
      </c>
      <c r="H881">
        <v>0</v>
      </c>
      <c r="I881">
        <v>0</v>
      </c>
      <c r="J881">
        <v>0</v>
      </c>
      <c r="K881" t="s">
        <v>3770</v>
      </c>
    </row>
    <row r="882" spans="1:11" x14ac:dyDescent="0.3">
      <c r="A882" t="s">
        <v>3771</v>
      </c>
      <c r="B882" t="s">
        <v>3772</v>
      </c>
      <c r="C882" t="s">
        <v>147</v>
      </c>
      <c r="D882" t="s">
        <v>3773</v>
      </c>
      <c r="E882" t="s">
        <v>183</v>
      </c>
      <c r="F882" t="s">
        <v>3774</v>
      </c>
      <c r="G882" t="s">
        <v>42</v>
      </c>
      <c r="H882">
        <v>0</v>
      </c>
      <c r="I882">
        <v>0</v>
      </c>
      <c r="J882">
        <v>0</v>
      </c>
      <c r="K882" t="s">
        <v>3775</v>
      </c>
    </row>
    <row r="883" spans="1:11" x14ac:dyDescent="0.3">
      <c r="A883" t="s">
        <v>3776</v>
      </c>
      <c r="B883" t="s">
        <v>3777</v>
      </c>
      <c r="C883" t="s">
        <v>147</v>
      </c>
      <c r="D883" t="s">
        <v>3778</v>
      </c>
      <c r="E883" t="s">
        <v>183</v>
      </c>
      <c r="F883" t="s">
        <v>41</v>
      </c>
      <c r="G883" t="s">
        <v>3361</v>
      </c>
      <c r="H883">
        <v>0</v>
      </c>
      <c r="I883">
        <v>0</v>
      </c>
      <c r="J883">
        <v>0</v>
      </c>
      <c r="K883" t="s">
        <v>3779</v>
      </c>
    </row>
    <row r="884" spans="1:11" x14ac:dyDescent="0.3">
      <c r="A884" t="s">
        <v>3780</v>
      </c>
      <c r="B884" t="s">
        <v>3781</v>
      </c>
      <c r="C884" t="s">
        <v>27</v>
      </c>
      <c r="H884">
        <v>0</v>
      </c>
      <c r="I884">
        <v>0</v>
      </c>
      <c r="J884">
        <v>0</v>
      </c>
      <c r="K884" t="s">
        <v>3782</v>
      </c>
    </row>
    <row r="885" spans="1:11" x14ac:dyDescent="0.3">
      <c r="A885" t="s">
        <v>3783</v>
      </c>
      <c r="B885" t="s">
        <v>3784</v>
      </c>
      <c r="C885" t="s">
        <v>20</v>
      </c>
      <c r="D885" t="s">
        <v>3785</v>
      </c>
      <c r="E885" t="s">
        <v>59</v>
      </c>
      <c r="F885" t="s">
        <v>3786</v>
      </c>
      <c r="G885" t="s">
        <v>42</v>
      </c>
      <c r="H885">
        <v>0</v>
      </c>
      <c r="I885">
        <v>0</v>
      </c>
      <c r="J885">
        <v>0</v>
      </c>
      <c r="K885" t="s">
        <v>3787</v>
      </c>
    </row>
    <row r="886" spans="1:11" x14ac:dyDescent="0.3">
      <c r="A886" t="s">
        <v>3788</v>
      </c>
      <c r="B886" t="s">
        <v>3789</v>
      </c>
      <c r="C886" t="s">
        <v>13</v>
      </c>
      <c r="D886" t="s">
        <v>3790</v>
      </c>
      <c r="E886" t="s">
        <v>77</v>
      </c>
      <c r="F886" t="s">
        <v>16</v>
      </c>
      <c r="G886" t="s">
        <v>3791</v>
      </c>
      <c r="H886">
        <v>0</v>
      </c>
      <c r="I886">
        <v>0</v>
      </c>
      <c r="J886">
        <v>0</v>
      </c>
      <c r="K886" t="s">
        <v>3792</v>
      </c>
    </row>
    <row r="887" spans="1:11" x14ac:dyDescent="0.3">
      <c r="A887" t="s">
        <v>3793</v>
      </c>
      <c r="B887" t="s">
        <v>3794</v>
      </c>
      <c r="C887" t="s">
        <v>13</v>
      </c>
      <c r="D887" t="s">
        <v>3795</v>
      </c>
      <c r="E887" t="s">
        <v>77</v>
      </c>
      <c r="F887" t="s">
        <v>16</v>
      </c>
      <c r="G887" t="s">
        <v>3796</v>
      </c>
      <c r="H887">
        <v>0</v>
      </c>
      <c r="I887">
        <v>0</v>
      </c>
      <c r="J887">
        <v>0</v>
      </c>
      <c r="K887" t="s">
        <v>3797</v>
      </c>
    </row>
    <row r="888" spans="1:11" x14ac:dyDescent="0.3">
      <c r="A888" t="s">
        <v>3798</v>
      </c>
      <c r="B888" t="s">
        <v>3799</v>
      </c>
      <c r="C888" t="s">
        <v>13</v>
      </c>
      <c r="D888" t="s">
        <v>3800</v>
      </c>
      <c r="E888" t="s">
        <v>77</v>
      </c>
      <c r="F888" t="s">
        <v>16</v>
      </c>
      <c r="G888" t="s">
        <v>547</v>
      </c>
      <c r="H888">
        <v>0</v>
      </c>
      <c r="I888">
        <v>0</v>
      </c>
      <c r="J888">
        <v>0</v>
      </c>
      <c r="K888" t="s">
        <v>3801</v>
      </c>
    </row>
    <row r="889" spans="1:11" x14ac:dyDescent="0.3">
      <c r="A889" t="s">
        <v>3802</v>
      </c>
      <c r="B889" t="s">
        <v>3803</v>
      </c>
      <c r="C889" t="s">
        <v>20</v>
      </c>
      <c r="D889" t="s">
        <v>3804</v>
      </c>
      <c r="E889" t="s">
        <v>59</v>
      </c>
      <c r="F889" t="s">
        <v>41</v>
      </c>
      <c r="G889" t="s">
        <v>42</v>
      </c>
      <c r="H889">
        <v>0</v>
      </c>
      <c r="I889">
        <v>0</v>
      </c>
      <c r="J889">
        <v>0</v>
      </c>
      <c r="K889" t="s">
        <v>3805</v>
      </c>
    </row>
    <row r="890" spans="1:11" x14ac:dyDescent="0.3">
      <c r="A890" t="s">
        <v>3806</v>
      </c>
      <c r="B890" t="s">
        <v>3807</v>
      </c>
      <c r="C890" t="s">
        <v>20</v>
      </c>
      <c r="D890" t="s">
        <v>3808</v>
      </c>
      <c r="E890" t="s">
        <v>59</v>
      </c>
      <c r="F890" t="s">
        <v>402</v>
      </c>
      <c r="G890" t="s">
        <v>42</v>
      </c>
      <c r="H890">
        <v>0</v>
      </c>
      <c r="I890">
        <v>0</v>
      </c>
      <c r="J890">
        <v>0</v>
      </c>
      <c r="K890" t="s">
        <v>3809</v>
      </c>
    </row>
    <row r="891" spans="1:11" x14ac:dyDescent="0.3">
      <c r="A891" t="s">
        <v>3810</v>
      </c>
      <c r="B891" t="s">
        <v>3811</v>
      </c>
      <c r="C891" t="s">
        <v>20</v>
      </c>
      <c r="D891" t="s">
        <v>3812</v>
      </c>
      <c r="E891" t="s">
        <v>59</v>
      </c>
      <c r="F891" t="s">
        <v>1793</v>
      </c>
      <c r="G891" t="s">
        <v>42</v>
      </c>
      <c r="H891">
        <v>0</v>
      </c>
      <c r="I891">
        <v>0</v>
      </c>
      <c r="J891">
        <v>0</v>
      </c>
      <c r="K891" t="s">
        <v>3813</v>
      </c>
    </row>
    <row r="892" spans="1:11" x14ac:dyDescent="0.3">
      <c r="A892" t="s">
        <v>3814</v>
      </c>
      <c r="B892" t="s">
        <v>3815</v>
      </c>
      <c r="C892" t="s">
        <v>558</v>
      </c>
      <c r="D892" t="s">
        <v>3816</v>
      </c>
      <c r="E892" t="s">
        <v>1462</v>
      </c>
      <c r="F892" t="s">
        <v>2703</v>
      </c>
      <c r="G892" t="s">
        <v>42</v>
      </c>
      <c r="H892">
        <v>0</v>
      </c>
      <c r="I892">
        <v>0</v>
      </c>
      <c r="J892">
        <v>0</v>
      </c>
      <c r="K892" t="s">
        <v>3817</v>
      </c>
    </row>
    <row r="893" spans="1:11" x14ac:dyDescent="0.3">
      <c r="A893" t="s">
        <v>3818</v>
      </c>
      <c r="B893" t="s">
        <v>3819</v>
      </c>
      <c r="C893" t="s">
        <v>20</v>
      </c>
      <c r="D893" t="s">
        <v>3820</v>
      </c>
      <c r="E893" t="s">
        <v>59</v>
      </c>
      <c r="F893" t="s">
        <v>3821</v>
      </c>
      <c r="G893" t="s">
        <v>42</v>
      </c>
      <c r="H893">
        <v>0</v>
      </c>
      <c r="I893">
        <v>0</v>
      </c>
      <c r="J893">
        <v>0</v>
      </c>
      <c r="K893" t="s">
        <v>3822</v>
      </c>
    </row>
    <row r="894" spans="1:11" x14ac:dyDescent="0.3">
      <c r="A894" t="s">
        <v>3823</v>
      </c>
      <c r="B894" t="s">
        <v>3824</v>
      </c>
      <c r="C894" t="s">
        <v>20</v>
      </c>
      <c r="D894" t="s">
        <v>3825</v>
      </c>
      <c r="E894" t="s">
        <v>59</v>
      </c>
      <c r="F894" t="s">
        <v>41</v>
      </c>
      <c r="G894" t="s">
        <v>42</v>
      </c>
      <c r="H894">
        <v>0</v>
      </c>
      <c r="I894">
        <v>0</v>
      </c>
      <c r="J894">
        <v>0</v>
      </c>
      <c r="K894" t="s">
        <v>3826</v>
      </c>
    </row>
    <row r="895" spans="1:11" x14ac:dyDescent="0.3">
      <c r="A895" t="s">
        <v>3827</v>
      </c>
      <c r="B895" t="s">
        <v>3828</v>
      </c>
      <c r="C895" t="s">
        <v>20</v>
      </c>
      <c r="D895" t="s">
        <v>3829</v>
      </c>
      <c r="E895" t="s">
        <v>59</v>
      </c>
      <c r="F895" t="s">
        <v>2770</v>
      </c>
      <c r="G895" t="s">
        <v>42</v>
      </c>
      <c r="H895">
        <v>0</v>
      </c>
      <c r="I895">
        <v>0</v>
      </c>
      <c r="J895">
        <v>0</v>
      </c>
      <c r="K895" t="s">
        <v>3830</v>
      </c>
    </row>
    <row r="896" spans="1:11" x14ac:dyDescent="0.3">
      <c r="A896" t="s">
        <v>3831</v>
      </c>
      <c r="B896" t="s">
        <v>3832</v>
      </c>
      <c r="C896" t="s">
        <v>20</v>
      </c>
      <c r="D896" t="s">
        <v>3833</v>
      </c>
      <c r="E896" t="s">
        <v>59</v>
      </c>
      <c r="F896" t="s">
        <v>3834</v>
      </c>
      <c r="G896" t="s">
        <v>42</v>
      </c>
      <c r="H896">
        <v>0</v>
      </c>
      <c r="I896">
        <v>0</v>
      </c>
      <c r="J896">
        <v>0</v>
      </c>
      <c r="K896" t="s">
        <v>3835</v>
      </c>
    </row>
    <row r="897" spans="1:11" x14ac:dyDescent="0.3">
      <c r="A897" t="s">
        <v>3836</v>
      </c>
      <c r="B897" t="s">
        <v>3837</v>
      </c>
      <c r="C897" t="s">
        <v>20</v>
      </c>
      <c r="D897" t="s">
        <v>3838</v>
      </c>
      <c r="E897" t="s">
        <v>59</v>
      </c>
      <c r="F897" t="s">
        <v>41</v>
      </c>
      <c r="G897" t="s">
        <v>42</v>
      </c>
      <c r="H897">
        <v>0</v>
      </c>
      <c r="I897">
        <v>0</v>
      </c>
      <c r="J897">
        <v>0</v>
      </c>
      <c r="K897" t="s">
        <v>3839</v>
      </c>
    </row>
    <row r="898" spans="1:11" x14ac:dyDescent="0.3">
      <c r="A898" t="s">
        <v>3840</v>
      </c>
      <c r="B898" t="s">
        <v>3841</v>
      </c>
      <c r="C898" t="s">
        <v>20</v>
      </c>
      <c r="D898" t="s">
        <v>3842</v>
      </c>
      <c r="E898" t="s">
        <v>59</v>
      </c>
      <c r="F898" t="s">
        <v>3843</v>
      </c>
      <c r="G898" t="s">
        <v>42</v>
      </c>
      <c r="H898">
        <v>0</v>
      </c>
      <c r="I898">
        <v>0</v>
      </c>
      <c r="J898">
        <v>0</v>
      </c>
      <c r="K898" t="s">
        <v>3844</v>
      </c>
    </row>
    <row r="899" spans="1:11" x14ac:dyDescent="0.3">
      <c r="A899" t="s">
        <v>3845</v>
      </c>
      <c r="B899" t="s">
        <v>3846</v>
      </c>
      <c r="C899" t="s">
        <v>20</v>
      </c>
      <c r="D899" t="s">
        <v>3847</v>
      </c>
      <c r="E899" t="s">
        <v>59</v>
      </c>
      <c r="F899" t="s">
        <v>41</v>
      </c>
      <c r="G899" t="s">
        <v>42</v>
      </c>
      <c r="H899">
        <v>0</v>
      </c>
      <c r="I899">
        <v>0</v>
      </c>
      <c r="J899">
        <v>0</v>
      </c>
      <c r="K899" t="s">
        <v>3848</v>
      </c>
    </row>
    <row r="900" spans="1:11" x14ac:dyDescent="0.3">
      <c r="A900" t="s">
        <v>3849</v>
      </c>
      <c r="C900" t="s">
        <v>147</v>
      </c>
      <c r="D900" t="s">
        <v>3850</v>
      </c>
      <c r="E900" t="s">
        <v>183</v>
      </c>
      <c r="F900" t="s">
        <v>41</v>
      </c>
      <c r="G900" t="s">
        <v>42</v>
      </c>
      <c r="H900">
        <v>0</v>
      </c>
      <c r="I900">
        <v>0</v>
      </c>
      <c r="J900">
        <v>0</v>
      </c>
      <c r="K900" t="s">
        <v>3851</v>
      </c>
    </row>
    <row r="901" spans="1:11" x14ac:dyDescent="0.3">
      <c r="A901" t="s">
        <v>3852</v>
      </c>
      <c r="C901" t="s">
        <v>20</v>
      </c>
      <c r="D901" t="s">
        <v>3853</v>
      </c>
      <c r="E901" t="s">
        <v>59</v>
      </c>
      <c r="F901" t="s">
        <v>3854</v>
      </c>
      <c r="G901" t="s">
        <v>42</v>
      </c>
      <c r="H901">
        <v>0</v>
      </c>
      <c r="I901">
        <v>0</v>
      </c>
      <c r="J901">
        <v>0</v>
      </c>
      <c r="K901" t="s">
        <v>3855</v>
      </c>
    </row>
    <row r="902" spans="1:11" x14ac:dyDescent="0.3">
      <c r="A902" t="s">
        <v>3856</v>
      </c>
      <c r="B902" t="s">
        <v>2680</v>
      </c>
      <c r="C902" t="s">
        <v>20</v>
      </c>
      <c r="D902" t="s">
        <v>3857</v>
      </c>
      <c r="E902" t="s">
        <v>59</v>
      </c>
      <c r="F902" t="s">
        <v>2242</v>
      </c>
      <c r="G902" t="s">
        <v>3858</v>
      </c>
      <c r="H902">
        <v>0</v>
      </c>
      <c r="I902">
        <v>0</v>
      </c>
      <c r="J902">
        <v>0</v>
      </c>
      <c r="K902" t="s">
        <v>3859</v>
      </c>
    </row>
    <row r="903" spans="1:11" x14ac:dyDescent="0.3">
      <c r="A903" t="s">
        <v>3860</v>
      </c>
      <c r="B903" t="s">
        <v>3861</v>
      </c>
      <c r="C903" t="s">
        <v>27</v>
      </c>
      <c r="D903" t="s">
        <v>3862</v>
      </c>
      <c r="E903" t="s">
        <v>29</v>
      </c>
      <c r="F903" t="s">
        <v>16</v>
      </c>
      <c r="G903" t="s">
        <v>3863</v>
      </c>
      <c r="H903">
        <v>0</v>
      </c>
      <c r="I903">
        <v>0</v>
      </c>
      <c r="J903">
        <v>0</v>
      </c>
      <c r="K903" t="s">
        <v>3864</v>
      </c>
    </row>
    <row r="904" spans="1:11" x14ac:dyDescent="0.3">
      <c r="A904" t="s">
        <v>3865</v>
      </c>
      <c r="B904" t="s">
        <v>3866</v>
      </c>
      <c r="C904" t="s">
        <v>20</v>
      </c>
      <c r="D904" t="s">
        <v>3867</v>
      </c>
      <c r="E904" t="s">
        <v>59</v>
      </c>
      <c r="F904" t="s">
        <v>41</v>
      </c>
      <c r="G904" t="s">
        <v>42</v>
      </c>
      <c r="H904">
        <v>0</v>
      </c>
      <c r="I904">
        <v>0</v>
      </c>
      <c r="J904">
        <v>0</v>
      </c>
      <c r="K904" t="s">
        <v>3868</v>
      </c>
    </row>
    <row r="905" spans="1:11" x14ac:dyDescent="0.3">
      <c r="A905" t="s">
        <v>3869</v>
      </c>
      <c r="B905" t="s">
        <v>3870</v>
      </c>
      <c r="C905" t="s">
        <v>20</v>
      </c>
      <c r="D905" t="s">
        <v>3871</v>
      </c>
      <c r="E905" t="s">
        <v>59</v>
      </c>
      <c r="F905" t="s">
        <v>3872</v>
      </c>
      <c r="G905" t="s">
        <v>42</v>
      </c>
      <c r="H905">
        <v>0</v>
      </c>
      <c r="I905">
        <v>0</v>
      </c>
      <c r="J905">
        <v>0</v>
      </c>
      <c r="K905" t="s">
        <v>3873</v>
      </c>
    </row>
    <row r="906" spans="1:11" x14ac:dyDescent="0.3">
      <c r="A906" t="s">
        <v>3874</v>
      </c>
      <c r="B906" t="s">
        <v>3875</v>
      </c>
      <c r="C906" t="s">
        <v>13</v>
      </c>
      <c r="D906" t="s">
        <v>3876</v>
      </c>
      <c r="E906" t="s">
        <v>77</v>
      </c>
      <c r="F906" t="s">
        <v>16</v>
      </c>
      <c r="G906" t="s">
        <v>3791</v>
      </c>
      <c r="H906">
        <v>0</v>
      </c>
      <c r="I906">
        <v>0</v>
      </c>
      <c r="J906">
        <v>0</v>
      </c>
      <c r="K906" t="s">
        <v>3877</v>
      </c>
    </row>
    <row r="907" spans="1:11" x14ac:dyDescent="0.3">
      <c r="A907" t="s">
        <v>3878</v>
      </c>
      <c r="B907" t="s">
        <v>3879</v>
      </c>
      <c r="C907" t="s">
        <v>13</v>
      </c>
      <c r="D907" t="s">
        <v>3880</v>
      </c>
      <c r="E907" t="s">
        <v>77</v>
      </c>
      <c r="F907" t="s">
        <v>16</v>
      </c>
      <c r="G907" t="s">
        <v>547</v>
      </c>
      <c r="H907">
        <v>0</v>
      </c>
      <c r="I907">
        <v>0</v>
      </c>
      <c r="J907">
        <v>0</v>
      </c>
      <c r="K907" t="s">
        <v>3881</v>
      </c>
    </row>
    <row r="908" spans="1:11" x14ac:dyDescent="0.3">
      <c r="A908" t="s">
        <v>3882</v>
      </c>
      <c r="B908" t="s">
        <v>3883</v>
      </c>
      <c r="C908" t="s">
        <v>13</v>
      </c>
      <c r="D908" t="s">
        <v>3884</v>
      </c>
      <c r="E908" t="s">
        <v>77</v>
      </c>
      <c r="F908" t="s">
        <v>16</v>
      </c>
      <c r="G908" t="s">
        <v>3885</v>
      </c>
      <c r="H908">
        <v>0</v>
      </c>
      <c r="I908">
        <v>0</v>
      </c>
      <c r="J908">
        <v>0</v>
      </c>
      <c r="K908" t="s">
        <v>3886</v>
      </c>
    </row>
    <row r="909" spans="1:11" x14ac:dyDescent="0.3">
      <c r="A909" t="s">
        <v>3887</v>
      </c>
      <c r="B909" t="s">
        <v>3888</v>
      </c>
      <c r="C909" t="s">
        <v>13</v>
      </c>
      <c r="D909" t="s">
        <v>3889</v>
      </c>
      <c r="E909" t="s">
        <v>77</v>
      </c>
      <c r="F909" t="s">
        <v>16</v>
      </c>
      <c r="G909" t="s">
        <v>3890</v>
      </c>
      <c r="H909">
        <v>0</v>
      </c>
      <c r="I909">
        <v>0</v>
      </c>
      <c r="J909">
        <v>0</v>
      </c>
      <c r="K909" t="s">
        <v>3891</v>
      </c>
    </row>
    <row r="910" spans="1:11" x14ac:dyDescent="0.3">
      <c r="A910" t="s">
        <v>3892</v>
      </c>
      <c r="B910" t="s">
        <v>3893</v>
      </c>
      <c r="C910" t="s">
        <v>27</v>
      </c>
      <c r="D910" t="s">
        <v>3894</v>
      </c>
      <c r="E910" t="s">
        <v>792</v>
      </c>
      <c r="F910" t="s">
        <v>41</v>
      </c>
      <c r="G910" t="s">
        <v>42</v>
      </c>
      <c r="H910">
        <v>0</v>
      </c>
      <c r="I910">
        <v>0</v>
      </c>
      <c r="J910">
        <v>0</v>
      </c>
      <c r="K910" t="s">
        <v>3895</v>
      </c>
    </row>
    <row r="911" spans="1:11" x14ac:dyDescent="0.3">
      <c r="A911" t="s">
        <v>3896</v>
      </c>
      <c r="B911" t="s">
        <v>3897</v>
      </c>
      <c r="C911" t="s">
        <v>20</v>
      </c>
      <c r="D911" t="s">
        <v>3898</v>
      </c>
      <c r="E911" t="s">
        <v>59</v>
      </c>
      <c r="F911" t="s">
        <v>41</v>
      </c>
      <c r="G911" t="s">
        <v>42</v>
      </c>
      <c r="H911">
        <v>0</v>
      </c>
      <c r="I911">
        <v>0</v>
      </c>
      <c r="J911">
        <v>0</v>
      </c>
      <c r="K911" t="s">
        <v>3899</v>
      </c>
    </row>
    <row r="912" spans="1:11" x14ac:dyDescent="0.3">
      <c r="A912" t="s">
        <v>3900</v>
      </c>
      <c r="B912" t="s">
        <v>3901</v>
      </c>
      <c r="C912" t="s">
        <v>558</v>
      </c>
      <c r="D912" t="s">
        <v>3902</v>
      </c>
      <c r="E912" t="s">
        <v>2102</v>
      </c>
      <c r="F912" t="s">
        <v>41</v>
      </c>
      <c r="G912" t="s">
        <v>42</v>
      </c>
      <c r="H912">
        <v>0</v>
      </c>
      <c r="I912">
        <v>0</v>
      </c>
      <c r="J912">
        <v>0</v>
      </c>
      <c r="K912" t="s">
        <v>3903</v>
      </c>
    </row>
    <row r="913" spans="1:11" x14ac:dyDescent="0.3">
      <c r="A913" t="s">
        <v>3904</v>
      </c>
      <c r="B913" t="s">
        <v>3905</v>
      </c>
      <c r="C913" t="s">
        <v>27</v>
      </c>
      <c r="D913" t="s">
        <v>3906</v>
      </c>
      <c r="E913" t="s">
        <v>29</v>
      </c>
      <c r="F913" t="s">
        <v>16</v>
      </c>
      <c r="G913" t="s">
        <v>516</v>
      </c>
      <c r="H913">
        <v>0</v>
      </c>
      <c r="I913">
        <v>0</v>
      </c>
      <c r="J913">
        <v>0</v>
      </c>
      <c r="K913" t="s">
        <v>3907</v>
      </c>
    </row>
    <row r="914" spans="1:11" x14ac:dyDescent="0.3">
      <c r="A914" t="s">
        <v>3908</v>
      </c>
      <c r="B914" t="s">
        <v>3909</v>
      </c>
      <c r="C914" t="s">
        <v>558</v>
      </c>
      <c r="D914" t="s">
        <v>3910</v>
      </c>
      <c r="E914" t="s">
        <v>1472</v>
      </c>
      <c r="F914" t="s">
        <v>3911</v>
      </c>
      <c r="G914" t="s">
        <v>1271</v>
      </c>
      <c r="H914">
        <v>0</v>
      </c>
      <c r="I914">
        <v>0</v>
      </c>
      <c r="J914">
        <v>0</v>
      </c>
      <c r="K914" t="s">
        <v>3912</v>
      </c>
    </row>
    <row r="915" spans="1:11" x14ac:dyDescent="0.3">
      <c r="A915" t="s">
        <v>3913</v>
      </c>
      <c r="C915" t="s">
        <v>147</v>
      </c>
      <c r="D915" t="s">
        <v>3914</v>
      </c>
      <c r="E915" t="s">
        <v>183</v>
      </c>
      <c r="F915" t="s">
        <v>41</v>
      </c>
      <c r="G915" t="s">
        <v>42</v>
      </c>
      <c r="H915">
        <v>0</v>
      </c>
      <c r="I915">
        <v>0</v>
      </c>
      <c r="J915">
        <v>0</v>
      </c>
      <c r="K915" t="s">
        <v>3915</v>
      </c>
    </row>
    <row r="916" spans="1:11" x14ac:dyDescent="0.3">
      <c r="A916" t="s">
        <v>3916</v>
      </c>
      <c r="B916" t="s">
        <v>3917</v>
      </c>
      <c r="C916" t="s">
        <v>147</v>
      </c>
      <c r="D916" t="s">
        <v>3918</v>
      </c>
      <c r="E916" t="s">
        <v>183</v>
      </c>
      <c r="F916" t="s">
        <v>3919</v>
      </c>
      <c r="G916" t="s">
        <v>42</v>
      </c>
      <c r="H916">
        <v>0</v>
      </c>
      <c r="I916">
        <v>0</v>
      </c>
      <c r="J916">
        <v>0</v>
      </c>
      <c r="K916" t="s">
        <v>3920</v>
      </c>
    </row>
    <row r="917" spans="1:11" x14ac:dyDescent="0.3">
      <c r="A917" t="s">
        <v>3921</v>
      </c>
      <c r="B917" t="s">
        <v>3922</v>
      </c>
      <c r="C917" t="s">
        <v>27</v>
      </c>
      <c r="D917" t="s">
        <v>3923</v>
      </c>
      <c r="E917" t="s">
        <v>792</v>
      </c>
      <c r="F917" t="s">
        <v>41</v>
      </c>
      <c r="G917" t="s">
        <v>42</v>
      </c>
      <c r="H917">
        <v>0</v>
      </c>
      <c r="I917">
        <v>0</v>
      </c>
      <c r="J917">
        <v>0</v>
      </c>
      <c r="K917" t="s">
        <v>3924</v>
      </c>
    </row>
    <row r="918" spans="1:11" x14ac:dyDescent="0.3">
      <c r="A918" t="s">
        <v>3925</v>
      </c>
      <c r="C918" t="s">
        <v>27</v>
      </c>
      <c r="D918" t="s">
        <v>3926</v>
      </c>
      <c r="E918" t="s">
        <v>792</v>
      </c>
      <c r="F918" t="s">
        <v>41</v>
      </c>
      <c r="G918" t="s">
        <v>42</v>
      </c>
      <c r="H918">
        <v>0</v>
      </c>
      <c r="I918">
        <v>0</v>
      </c>
      <c r="J918">
        <v>0</v>
      </c>
      <c r="K918" t="s">
        <v>3927</v>
      </c>
    </row>
    <row r="919" spans="1:11" x14ac:dyDescent="0.3">
      <c r="A919" t="s">
        <v>3928</v>
      </c>
      <c r="B919" t="s">
        <v>3929</v>
      </c>
      <c r="C919" t="s">
        <v>147</v>
      </c>
      <c r="D919" t="s">
        <v>3930</v>
      </c>
      <c r="E919" t="s">
        <v>183</v>
      </c>
      <c r="F919" t="s">
        <v>41</v>
      </c>
      <c r="G919" t="s">
        <v>42</v>
      </c>
      <c r="H919">
        <v>0</v>
      </c>
      <c r="I919">
        <v>0</v>
      </c>
      <c r="J919">
        <v>0</v>
      </c>
      <c r="K919" t="s">
        <v>3931</v>
      </c>
    </row>
    <row r="920" spans="1:11" x14ac:dyDescent="0.3">
      <c r="A920" t="s">
        <v>3932</v>
      </c>
      <c r="B920" t="s">
        <v>3933</v>
      </c>
      <c r="C920" t="s">
        <v>558</v>
      </c>
      <c r="D920" t="s">
        <v>3934</v>
      </c>
      <c r="E920" t="s">
        <v>754</v>
      </c>
      <c r="F920" t="s">
        <v>16</v>
      </c>
      <c r="G920" t="s">
        <v>3935</v>
      </c>
      <c r="H920">
        <v>0</v>
      </c>
      <c r="I920">
        <v>0</v>
      </c>
      <c r="J920">
        <v>0</v>
      </c>
      <c r="K920" t="s">
        <v>3936</v>
      </c>
    </row>
    <row r="921" spans="1:11" x14ac:dyDescent="0.3">
      <c r="A921" t="s">
        <v>3937</v>
      </c>
      <c r="B921" t="s">
        <v>3938</v>
      </c>
      <c r="C921" t="s">
        <v>1159</v>
      </c>
      <c r="D921" t="s">
        <v>3939</v>
      </c>
      <c r="E921" t="s">
        <v>1161</v>
      </c>
      <c r="F921" t="s">
        <v>16</v>
      </c>
      <c r="G921" t="s">
        <v>1496</v>
      </c>
      <c r="H921">
        <v>0</v>
      </c>
      <c r="I921">
        <v>0</v>
      </c>
      <c r="J921">
        <v>0</v>
      </c>
      <c r="K921" t="s">
        <v>3940</v>
      </c>
    </row>
    <row r="922" spans="1:11" x14ac:dyDescent="0.3">
      <c r="A922" t="s">
        <v>3941</v>
      </c>
      <c r="B922" t="s">
        <v>3942</v>
      </c>
      <c r="C922" t="s">
        <v>466</v>
      </c>
      <c r="D922" t="s">
        <v>3943</v>
      </c>
      <c r="E922" t="s">
        <v>468</v>
      </c>
      <c r="F922" t="s">
        <v>3944</v>
      </c>
      <c r="G922" t="s">
        <v>3945</v>
      </c>
      <c r="H922">
        <v>0</v>
      </c>
      <c r="I922">
        <v>0</v>
      </c>
      <c r="J922">
        <v>0</v>
      </c>
      <c r="K922" t="s">
        <v>3946</v>
      </c>
    </row>
    <row r="923" spans="1:11" x14ac:dyDescent="0.3">
      <c r="A923" t="s">
        <v>3947</v>
      </c>
      <c r="B923" t="s">
        <v>3948</v>
      </c>
      <c r="C923" t="s">
        <v>20</v>
      </c>
      <c r="D923" t="s">
        <v>3949</v>
      </c>
      <c r="E923" t="s">
        <v>59</v>
      </c>
      <c r="F923" t="s">
        <v>16</v>
      </c>
      <c r="G923" t="s">
        <v>3950</v>
      </c>
      <c r="H923">
        <v>0</v>
      </c>
      <c r="I923">
        <v>0</v>
      </c>
      <c r="J923">
        <v>0</v>
      </c>
      <c r="K923" t="s">
        <v>3951</v>
      </c>
    </row>
    <row r="924" spans="1:11" x14ac:dyDescent="0.3">
      <c r="A924" t="s">
        <v>3952</v>
      </c>
      <c r="B924" t="s">
        <v>3953</v>
      </c>
      <c r="C924" t="s">
        <v>466</v>
      </c>
      <c r="D924" t="s">
        <v>3954</v>
      </c>
      <c r="E924" t="s">
        <v>468</v>
      </c>
      <c r="F924" t="s">
        <v>1868</v>
      </c>
      <c r="G924" t="s">
        <v>3955</v>
      </c>
      <c r="H924">
        <v>0</v>
      </c>
      <c r="I924">
        <v>0</v>
      </c>
      <c r="J924">
        <v>0</v>
      </c>
      <c r="K924" t="s">
        <v>3956</v>
      </c>
    </row>
    <row r="925" spans="1:11" x14ac:dyDescent="0.3">
      <c r="A925" t="s">
        <v>3957</v>
      </c>
      <c r="B925" t="s">
        <v>3958</v>
      </c>
      <c r="C925" t="s">
        <v>13</v>
      </c>
      <c r="D925" t="s">
        <v>3959</v>
      </c>
      <c r="E925" t="s">
        <v>77</v>
      </c>
      <c r="F925" t="s">
        <v>41</v>
      </c>
      <c r="G925" t="s">
        <v>42</v>
      </c>
      <c r="H925">
        <v>0</v>
      </c>
      <c r="I925">
        <v>0</v>
      </c>
      <c r="J925">
        <v>0</v>
      </c>
      <c r="K925" t="s">
        <v>3960</v>
      </c>
    </row>
    <row r="926" spans="1:11" x14ac:dyDescent="0.3">
      <c r="A926" t="s">
        <v>3961</v>
      </c>
      <c r="B926" t="s">
        <v>3962</v>
      </c>
      <c r="C926" t="s">
        <v>147</v>
      </c>
      <c r="D926" t="s">
        <v>3963</v>
      </c>
      <c r="E926" t="s">
        <v>183</v>
      </c>
      <c r="F926" t="s">
        <v>41</v>
      </c>
      <c r="G926" t="s">
        <v>469</v>
      </c>
      <c r="H926">
        <v>0</v>
      </c>
      <c r="I926">
        <v>0</v>
      </c>
      <c r="J926">
        <v>0</v>
      </c>
      <c r="K926" t="s">
        <v>3964</v>
      </c>
    </row>
    <row r="927" spans="1:11" x14ac:dyDescent="0.3">
      <c r="A927" t="s">
        <v>3965</v>
      </c>
      <c r="C927" t="s">
        <v>147</v>
      </c>
      <c r="D927" t="s">
        <v>3966</v>
      </c>
      <c r="E927" t="s">
        <v>183</v>
      </c>
      <c r="F927" t="s">
        <v>41</v>
      </c>
      <c r="G927" t="s">
        <v>42</v>
      </c>
      <c r="H927">
        <v>0</v>
      </c>
      <c r="I927">
        <v>0</v>
      </c>
      <c r="J927">
        <v>0</v>
      </c>
      <c r="K927" t="s">
        <v>3967</v>
      </c>
    </row>
    <row r="928" spans="1:11" x14ac:dyDescent="0.3">
      <c r="A928" t="s">
        <v>3968</v>
      </c>
      <c r="C928" t="s">
        <v>147</v>
      </c>
      <c r="D928" t="s">
        <v>3969</v>
      </c>
      <c r="E928" t="s">
        <v>183</v>
      </c>
      <c r="F928" t="s">
        <v>41</v>
      </c>
      <c r="G928" t="s">
        <v>42</v>
      </c>
      <c r="H928">
        <v>0</v>
      </c>
      <c r="I928">
        <v>0</v>
      </c>
      <c r="J928">
        <v>0</v>
      </c>
      <c r="K928" t="s">
        <v>3970</v>
      </c>
    </row>
    <row r="929" spans="1:11" x14ac:dyDescent="0.3">
      <c r="A929" t="s">
        <v>3971</v>
      </c>
      <c r="B929" t="s">
        <v>3972</v>
      </c>
      <c r="C929" t="s">
        <v>20</v>
      </c>
      <c r="D929" t="s">
        <v>3973</v>
      </c>
      <c r="E929" t="s">
        <v>22</v>
      </c>
      <c r="F929" t="s">
        <v>3538</v>
      </c>
      <c r="G929" t="s">
        <v>42</v>
      </c>
      <c r="H929">
        <v>0</v>
      </c>
      <c r="I929">
        <v>0</v>
      </c>
      <c r="J929">
        <v>0</v>
      </c>
      <c r="K929" t="s">
        <v>3974</v>
      </c>
    </row>
    <row r="930" spans="1:11" x14ac:dyDescent="0.3">
      <c r="A930" t="s">
        <v>3975</v>
      </c>
      <c r="B930" t="s">
        <v>3976</v>
      </c>
      <c r="C930" t="s">
        <v>147</v>
      </c>
      <c r="D930" t="s">
        <v>3977</v>
      </c>
      <c r="E930" t="s">
        <v>183</v>
      </c>
      <c r="F930" t="s">
        <v>41</v>
      </c>
      <c r="G930" t="s">
        <v>42</v>
      </c>
      <c r="H930">
        <v>0</v>
      </c>
      <c r="I930">
        <v>0</v>
      </c>
      <c r="J930">
        <v>0</v>
      </c>
      <c r="K930" t="s">
        <v>3978</v>
      </c>
    </row>
    <row r="931" spans="1:11" x14ac:dyDescent="0.3">
      <c r="A931" t="s">
        <v>3979</v>
      </c>
      <c r="C931" t="s">
        <v>558</v>
      </c>
      <c r="D931" t="s">
        <v>3980</v>
      </c>
      <c r="E931" t="s">
        <v>1472</v>
      </c>
      <c r="F931" t="s">
        <v>3981</v>
      </c>
      <c r="G931" t="s">
        <v>3982</v>
      </c>
      <c r="H931">
        <v>0</v>
      </c>
      <c r="I931">
        <v>0</v>
      </c>
      <c r="J931">
        <v>0</v>
      </c>
      <c r="K931" t="s">
        <v>3983</v>
      </c>
    </row>
    <row r="932" spans="1:11" x14ac:dyDescent="0.3">
      <c r="A932" t="s">
        <v>3984</v>
      </c>
      <c r="B932" t="s">
        <v>3985</v>
      </c>
      <c r="C932" t="s">
        <v>558</v>
      </c>
      <c r="D932" t="s">
        <v>3986</v>
      </c>
      <c r="E932" t="s">
        <v>1472</v>
      </c>
      <c r="F932" t="s">
        <v>16</v>
      </c>
      <c r="G932" t="s">
        <v>3987</v>
      </c>
      <c r="H932">
        <v>0</v>
      </c>
      <c r="I932">
        <v>0</v>
      </c>
      <c r="J932">
        <v>0</v>
      </c>
      <c r="K932" t="s">
        <v>3988</v>
      </c>
    </row>
    <row r="933" spans="1:11" x14ac:dyDescent="0.3">
      <c r="A933" t="s">
        <v>3989</v>
      </c>
      <c r="C933" t="s">
        <v>147</v>
      </c>
      <c r="D933" t="s">
        <v>3990</v>
      </c>
      <c r="E933" t="s">
        <v>183</v>
      </c>
      <c r="F933" t="s">
        <v>41</v>
      </c>
      <c r="G933" t="s">
        <v>42</v>
      </c>
      <c r="H933">
        <v>0</v>
      </c>
      <c r="I933">
        <v>0</v>
      </c>
      <c r="J933">
        <v>0</v>
      </c>
      <c r="K933" t="s">
        <v>3991</v>
      </c>
    </row>
    <row r="934" spans="1:11" x14ac:dyDescent="0.3">
      <c r="A934" t="s">
        <v>3992</v>
      </c>
      <c r="B934" t="s">
        <v>3993</v>
      </c>
      <c r="C934" t="s">
        <v>147</v>
      </c>
      <c r="D934" t="s">
        <v>3994</v>
      </c>
      <c r="E934" t="s">
        <v>183</v>
      </c>
      <c r="F934" t="s">
        <v>3995</v>
      </c>
      <c r="G934" t="s">
        <v>42</v>
      </c>
      <c r="H934">
        <v>0</v>
      </c>
      <c r="I934">
        <v>0</v>
      </c>
      <c r="J934">
        <v>0</v>
      </c>
      <c r="K934" t="s">
        <v>3996</v>
      </c>
    </row>
    <row r="935" spans="1:11" x14ac:dyDescent="0.3">
      <c r="A935" t="s">
        <v>3997</v>
      </c>
      <c r="B935" t="s">
        <v>3998</v>
      </c>
      <c r="C935" t="s">
        <v>147</v>
      </c>
      <c r="D935" t="s">
        <v>3999</v>
      </c>
      <c r="E935" t="s">
        <v>183</v>
      </c>
      <c r="F935" t="s">
        <v>4000</v>
      </c>
      <c r="G935" t="s">
        <v>42</v>
      </c>
      <c r="H935">
        <v>0</v>
      </c>
      <c r="I935">
        <v>0</v>
      </c>
      <c r="J935">
        <v>0</v>
      </c>
      <c r="K935" t="s">
        <v>4001</v>
      </c>
    </row>
    <row r="936" spans="1:11" x14ac:dyDescent="0.3">
      <c r="A936" t="s">
        <v>4002</v>
      </c>
      <c r="C936" t="s">
        <v>147</v>
      </c>
      <c r="D936" t="s">
        <v>4003</v>
      </c>
      <c r="E936" t="s">
        <v>183</v>
      </c>
      <c r="F936" t="s">
        <v>41</v>
      </c>
      <c r="G936" t="s">
        <v>42</v>
      </c>
      <c r="H936">
        <v>0</v>
      </c>
      <c r="I936">
        <v>0</v>
      </c>
      <c r="J936">
        <v>0</v>
      </c>
      <c r="K936" t="s">
        <v>4004</v>
      </c>
    </row>
    <row r="937" spans="1:11" x14ac:dyDescent="0.3">
      <c r="A937" t="s">
        <v>4005</v>
      </c>
      <c r="B937" t="s">
        <v>4006</v>
      </c>
      <c r="C937" t="s">
        <v>147</v>
      </c>
      <c r="D937" t="s">
        <v>4007</v>
      </c>
      <c r="E937" t="s">
        <v>183</v>
      </c>
      <c r="F937" t="s">
        <v>755</v>
      </c>
      <c r="G937" t="s">
        <v>42</v>
      </c>
      <c r="H937">
        <v>0</v>
      </c>
      <c r="I937">
        <v>0</v>
      </c>
      <c r="J937">
        <v>0</v>
      </c>
      <c r="K937" t="s">
        <v>4008</v>
      </c>
    </row>
    <row r="938" spans="1:11" x14ac:dyDescent="0.3">
      <c r="A938" t="s">
        <v>4009</v>
      </c>
      <c r="B938" t="s">
        <v>4010</v>
      </c>
      <c r="C938" t="s">
        <v>147</v>
      </c>
      <c r="D938" t="s">
        <v>4011</v>
      </c>
      <c r="E938" t="s">
        <v>183</v>
      </c>
      <c r="F938" t="s">
        <v>2437</v>
      </c>
      <c r="G938" t="s">
        <v>42</v>
      </c>
      <c r="H938">
        <v>0</v>
      </c>
      <c r="I938">
        <v>0</v>
      </c>
      <c r="J938">
        <v>0</v>
      </c>
      <c r="K938" t="s">
        <v>4012</v>
      </c>
    </row>
    <row r="939" spans="1:11" x14ac:dyDescent="0.3">
      <c r="A939" t="s">
        <v>4013</v>
      </c>
      <c r="B939" t="s">
        <v>4014</v>
      </c>
      <c r="C939" t="s">
        <v>20</v>
      </c>
      <c r="D939" t="s">
        <v>4015</v>
      </c>
      <c r="E939" t="s">
        <v>59</v>
      </c>
      <c r="F939" t="s">
        <v>2852</v>
      </c>
      <c r="G939" t="s">
        <v>42</v>
      </c>
      <c r="H939">
        <v>0</v>
      </c>
      <c r="I939">
        <v>0</v>
      </c>
      <c r="J939">
        <v>0</v>
      </c>
      <c r="K939" t="s">
        <v>4016</v>
      </c>
    </row>
    <row r="940" spans="1:11" x14ac:dyDescent="0.3">
      <c r="A940" t="s">
        <v>4017</v>
      </c>
      <c r="B940" t="s">
        <v>4018</v>
      </c>
      <c r="C940" t="s">
        <v>20</v>
      </c>
      <c r="D940" t="s">
        <v>4019</v>
      </c>
      <c r="E940" t="s">
        <v>22</v>
      </c>
      <c r="F940" t="s">
        <v>1868</v>
      </c>
      <c r="G940" t="s">
        <v>42</v>
      </c>
      <c r="H940">
        <v>0</v>
      </c>
      <c r="I940">
        <v>0</v>
      </c>
      <c r="J940">
        <v>0</v>
      </c>
      <c r="K940" t="s">
        <v>4020</v>
      </c>
    </row>
    <row r="941" spans="1:11" x14ac:dyDescent="0.3">
      <c r="A941" t="s">
        <v>4021</v>
      </c>
      <c r="B941" t="s">
        <v>4022</v>
      </c>
      <c r="C941" t="s">
        <v>27</v>
      </c>
      <c r="D941" t="s">
        <v>4023</v>
      </c>
      <c r="E941" t="s">
        <v>792</v>
      </c>
      <c r="F941" t="s">
        <v>4024</v>
      </c>
      <c r="G941" t="s">
        <v>4025</v>
      </c>
      <c r="H941">
        <v>0</v>
      </c>
      <c r="I941">
        <v>0</v>
      </c>
      <c r="J941">
        <v>0</v>
      </c>
      <c r="K941" t="s">
        <v>4026</v>
      </c>
    </row>
    <row r="942" spans="1:11" x14ac:dyDescent="0.3">
      <c r="A942" t="s">
        <v>4027</v>
      </c>
      <c r="B942" t="s">
        <v>4028</v>
      </c>
      <c r="C942" t="s">
        <v>466</v>
      </c>
      <c r="D942" t="s">
        <v>4029</v>
      </c>
      <c r="E942" t="s">
        <v>468</v>
      </c>
      <c r="F942" t="s">
        <v>16</v>
      </c>
      <c r="G942" t="s">
        <v>2470</v>
      </c>
      <c r="H942">
        <v>0</v>
      </c>
      <c r="I942">
        <v>0</v>
      </c>
      <c r="J942">
        <v>0</v>
      </c>
      <c r="K942" t="s">
        <v>4030</v>
      </c>
    </row>
    <row r="943" spans="1:11" x14ac:dyDescent="0.3">
      <c r="A943" t="s">
        <v>4031</v>
      </c>
      <c r="B943" t="s">
        <v>4032</v>
      </c>
      <c r="C943" t="s">
        <v>466</v>
      </c>
      <c r="D943" t="s">
        <v>4033</v>
      </c>
      <c r="E943" t="s">
        <v>468</v>
      </c>
      <c r="F943" t="s">
        <v>16</v>
      </c>
      <c r="G943" t="s">
        <v>4034</v>
      </c>
      <c r="H943">
        <v>0</v>
      </c>
      <c r="I943">
        <v>0</v>
      </c>
      <c r="J943">
        <v>0</v>
      </c>
      <c r="K943" t="s">
        <v>4035</v>
      </c>
    </row>
    <row r="944" spans="1:11" x14ac:dyDescent="0.3">
      <c r="A944" t="s">
        <v>4036</v>
      </c>
      <c r="B944" t="s">
        <v>4037</v>
      </c>
      <c r="C944" t="s">
        <v>558</v>
      </c>
      <c r="D944" t="s">
        <v>4038</v>
      </c>
      <c r="E944" t="s">
        <v>1122</v>
      </c>
      <c r="F944" t="s">
        <v>2486</v>
      </c>
      <c r="G944" t="s">
        <v>4039</v>
      </c>
      <c r="H944">
        <v>0</v>
      </c>
      <c r="I944">
        <v>0</v>
      </c>
      <c r="J944">
        <v>0</v>
      </c>
      <c r="K944" t="s">
        <v>4040</v>
      </c>
    </row>
    <row r="945" spans="1:11" x14ac:dyDescent="0.3">
      <c r="A945" t="s">
        <v>4041</v>
      </c>
      <c r="B945" t="s">
        <v>4042</v>
      </c>
      <c r="C945" t="s">
        <v>13</v>
      </c>
      <c r="D945" t="s">
        <v>4043</v>
      </c>
      <c r="E945" t="s">
        <v>77</v>
      </c>
      <c r="F945" t="s">
        <v>41</v>
      </c>
      <c r="G945" t="s">
        <v>4044</v>
      </c>
      <c r="H945">
        <v>0</v>
      </c>
      <c r="I945">
        <v>0</v>
      </c>
      <c r="J945">
        <v>0</v>
      </c>
      <c r="K945" t="s">
        <v>4045</v>
      </c>
    </row>
    <row r="946" spans="1:11" x14ac:dyDescent="0.3">
      <c r="A946" t="s">
        <v>4046</v>
      </c>
      <c r="B946" t="s">
        <v>4047</v>
      </c>
      <c r="C946" t="s">
        <v>27</v>
      </c>
      <c r="D946" t="s">
        <v>4048</v>
      </c>
      <c r="E946" t="s">
        <v>792</v>
      </c>
      <c r="F946" t="s">
        <v>41</v>
      </c>
      <c r="G946" t="s">
        <v>2211</v>
      </c>
      <c r="H946">
        <v>0</v>
      </c>
      <c r="I946">
        <v>0</v>
      </c>
      <c r="J946">
        <v>0</v>
      </c>
      <c r="K946" t="s">
        <v>4049</v>
      </c>
    </row>
    <row r="947" spans="1:11" x14ac:dyDescent="0.3">
      <c r="A947" t="s">
        <v>4050</v>
      </c>
      <c r="C947" t="s">
        <v>27</v>
      </c>
      <c r="D947" t="s">
        <v>4051</v>
      </c>
      <c r="E947" t="s">
        <v>792</v>
      </c>
      <c r="F947" t="s">
        <v>41</v>
      </c>
      <c r="G947" t="s">
        <v>42</v>
      </c>
      <c r="H947">
        <v>0</v>
      </c>
      <c r="I947">
        <v>0</v>
      </c>
      <c r="J947">
        <v>0</v>
      </c>
      <c r="K947" t="s">
        <v>4052</v>
      </c>
    </row>
    <row r="948" spans="1:11" x14ac:dyDescent="0.3">
      <c r="A948" t="s">
        <v>4053</v>
      </c>
      <c r="B948" t="s">
        <v>4054</v>
      </c>
      <c r="C948" t="s">
        <v>27</v>
      </c>
      <c r="D948" t="s">
        <v>4055</v>
      </c>
      <c r="E948" t="s">
        <v>792</v>
      </c>
      <c r="F948" t="s">
        <v>41</v>
      </c>
      <c r="G948" t="s">
        <v>42</v>
      </c>
      <c r="H948">
        <v>0</v>
      </c>
      <c r="I948">
        <v>0</v>
      </c>
      <c r="J948">
        <v>0</v>
      </c>
      <c r="K948" t="s">
        <v>4056</v>
      </c>
    </row>
    <row r="949" spans="1:11" x14ac:dyDescent="0.3">
      <c r="A949" t="s">
        <v>4057</v>
      </c>
      <c r="B949" t="s">
        <v>4058</v>
      </c>
      <c r="C949" t="s">
        <v>27</v>
      </c>
      <c r="D949" t="s">
        <v>4059</v>
      </c>
      <c r="E949" t="s">
        <v>792</v>
      </c>
      <c r="F949" t="s">
        <v>41</v>
      </c>
      <c r="G949" t="s">
        <v>42</v>
      </c>
      <c r="H949">
        <v>0</v>
      </c>
      <c r="I949">
        <v>0</v>
      </c>
      <c r="J949">
        <v>0</v>
      </c>
      <c r="K949" t="s">
        <v>4060</v>
      </c>
    </row>
    <row r="950" spans="1:11" x14ac:dyDescent="0.3">
      <c r="A950" t="s">
        <v>4061</v>
      </c>
      <c r="B950" t="s">
        <v>4062</v>
      </c>
      <c r="C950" t="s">
        <v>20</v>
      </c>
      <c r="D950" t="s">
        <v>4063</v>
      </c>
      <c r="E950" t="s">
        <v>22</v>
      </c>
      <c r="F950" t="s">
        <v>2572</v>
      </c>
      <c r="G950" t="s">
        <v>777</v>
      </c>
      <c r="H950">
        <v>0</v>
      </c>
      <c r="I950">
        <v>0</v>
      </c>
      <c r="J950">
        <v>0</v>
      </c>
      <c r="K950" t="s">
        <v>4064</v>
      </c>
    </row>
    <row r="951" spans="1:11" x14ac:dyDescent="0.3">
      <c r="A951" t="s">
        <v>4065</v>
      </c>
      <c r="B951" t="s">
        <v>4066</v>
      </c>
      <c r="C951" t="s">
        <v>20</v>
      </c>
      <c r="D951" t="s">
        <v>4067</v>
      </c>
      <c r="E951" t="s">
        <v>59</v>
      </c>
      <c r="F951" t="s">
        <v>16</v>
      </c>
      <c r="G951" t="s">
        <v>2775</v>
      </c>
      <c r="H951">
        <v>0</v>
      </c>
      <c r="I951">
        <v>0</v>
      </c>
      <c r="J951">
        <v>0</v>
      </c>
      <c r="K951" t="s">
        <v>4068</v>
      </c>
    </row>
    <row r="952" spans="1:11" x14ac:dyDescent="0.3">
      <c r="A952" t="s">
        <v>4069</v>
      </c>
      <c r="B952" t="s">
        <v>4070</v>
      </c>
      <c r="C952" t="s">
        <v>20</v>
      </c>
      <c r="D952" t="s">
        <v>4071</v>
      </c>
      <c r="E952" t="s">
        <v>59</v>
      </c>
      <c r="F952" t="s">
        <v>1548</v>
      </c>
      <c r="G952" t="s">
        <v>42</v>
      </c>
      <c r="H952">
        <v>0</v>
      </c>
      <c r="I952">
        <v>0</v>
      </c>
      <c r="J952">
        <v>0</v>
      </c>
      <c r="K952" t="s">
        <v>4072</v>
      </c>
    </row>
    <row r="953" spans="1:11" x14ac:dyDescent="0.3">
      <c r="A953" t="s">
        <v>4073</v>
      </c>
      <c r="B953" t="s">
        <v>4074</v>
      </c>
      <c r="C953" t="s">
        <v>20</v>
      </c>
      <c r="D953" t="s">
        <v>4075</v>
      </c>
      <c r="E953" t="s">
        <v>59</v>
      </c>
      <c r="F953" t="s">
        <v>2809</v>
      </c>
      <c r="G953" t="s">
        <v>42</v>
      </c>
      <c r="H953">
        <v>0</v>
      </c>
      <c r="I953">
        <v>0</v>
      </c>
      <c r="J953">
        <v>0</v>
      </c>
      <c r="K953" t="s">
        <v>4076</v>
      </c>
    </row>
    <row r="954" spans="1:11" x14ac:dyDescent="0.3">
      <c r="A954" t="s">
        <v>4077</v>
      </c>
      <c r="B954" t="s">
        <v>4078</v>
      </c>
      <c r="C954" t="s">
        <v>20</v>
      </c>
      <c r="D954" t="s">
        <v>4079</v>
      </c>
      <c r="E954" t="s">
        <v>59</v>
      </c>
      <c r="F954" t="s">
        <v>4080</v>
      </c>
      <c r="G954" t="s">
        <v>42</v>
      </c>
      <c r="H954">
        <v>0</v>
      </c>
      <c r="I954">
        <v>0</v>
      </c>
      <c r="J954">
        <v>0</v>
      </c>
      <c r="K954" t="s">
        <v>4081</v>
      </c>
    </row>
    <row r="955" spans="1:11" x14ac:dyDescent="0.3">
      <c r="A955" t="s">
        <v>4082</v>
      </c>
      <c r="B955" t="s">
        <v>4083</v>
      </c>
      <c r="C955" t="s">
        <v>20</v>
      </c>
      <c r="D955" t="s">
        <v>4084</v>
      </c>
      <c r="E955" t="s">
        <v>59</v>
      </c>
      <c r="F955" t="s">
        <v>41</v>
      </c>
      <c r="G955" t="s">
        <v>42</v>
      </c>
      <c r="H955">
        <v>0</v>
      </c>
      <c r="I955">
        <v>0</v>
      </c>
      <c r="J955">
        <v>0</v>
      </c>
      <c r="K955" t="s">
        <v>4085</v>
      </c>
    </row>
    <row r="956" spans="1:11" x14ac:dyDescent="0.3">
      <c r="A956" t="s">
        <v>4086</v>
      </c>
      <c r="B956" t="s">
        <v>4087</v>
      </c>
      <c r="C956" t="s">
        <v>466</v>
      </c>
      <c r="D956" t="s">
        <v>4088</v>
      </c>
      <c r="E956" t="s">
        <v>468</v>
      </c>
      <c r="F956" t="s">
        <v>2286</v>
      </c>
      <c r="G956" t="s">
        <v>42</v>
      </c>
      <c r="H956">
        <v>0</v>
      </c>
      <c r="I956">
        <v>0</v>
      </c>
      <c r="J956">
        <v>0</v>
      </c>
      <c r="K956" t="s">
        <v>4089</v>
      </c>
    </row>
    <row r="957" spans="1:11" x14ac:dyDescent="0.3">
      <c r="A957" t="s">
        <v>4090</v>
      </c>
      <c r="B957" t="s">
        <v>4091</v>
      </c>
      <c r="C957" t="s">
        <v>27</v>
      </c>
      <c r="D957" t="s">
        <v>4092</v>
      </c>
      <c r="E957" t="s">
        <v>792</v>
      </c>
      <c r="F957" t="s">
        <v>41</v>
      </c>
      <c r="G957" t="s">
        <v>42</v>
      </c>
      <c r="H957">
        <v>0</v>
      </c>
      <c r="I957">
        <v>0</v>
      </c>
      <c r="J957">
        <v>0</v>
      </c>
      <c r="K957" t="s">
        <v>4093</v>
      </c>
    </row>
    <row r="958" spans="1:11" x14ac:dyDescent="0.3">
      <c r="A958" t="s">
        <v>4094</v>
      </c>
      <c r="B958" t="s">
        <v>4091</v>
      </c>
      <c r="C958" t="s">
        <v>466</v>
      </c>
      <c r="D958" t="s">
        <v>4095</v>
      </c>
      <c r="E958" t="s">
        <v>468</v>
      </c>
      <c r="F958" t="s">
        <v>16</v>
      </c>
      <c r="G958" t="s">
        <v>2750</v>
      </c>
      <c r="H958">
        <v>0</v>
      </c>
      <c r="I958">
        <v>0</v>
      </c>
      <c r="J958">
        <v>0</v>
      </c>
      <c r="K958" t="s">
        <v>4096</v>
      </c>
    </row>
    <row r="959" spans="1:11" x14ac:dyDescent="0.3">
      <c r="A959" t="s">
        <v>4097</v>
      </c>
      <c r="B959" t="s">
        <v>4098</v>
      </c>
      <c r="C959" t="s">
        <v>20</v>
      </c>
      <c r="D959" t="s">
        <v>4099</v>
      </c>
      <c r="E959" t="s">
        <v>59</v>
      </c>
      <c r="F959" t="s">
        <v>4100</v>
      </c>
      <c r="G959" t="s">
        <v>42</v>
      </c>
      <c r="H959">
        <v>0</v>
      </c>
      <c r="I959">
        <v>0</v>
      </c>
      <c r="J959">
        <v>0</v>
      </c>
      <c r="K959" t="s">
        <v>4101</v>
      </c>
    </row>
    <row r="960" spans="1:11" x14ac:dyDescent="0.3">
      <c r="A960" t="s">
        <v>4102</v>
      </c>
      <c r="B960" t="s">
        <v>4103</v>
      </c>
      <c r="C960" t="s">
        <v>27</v>
      </c>
      <c r="D960" t="s">
        <v>4104</v>
      </c>
      <c r="E960" t="s">
        <v>29</v>
      </c>
      <c r="F960" t="s">
        <v>41</v>
      </c>
      <c r="G960" t="s">
        <v>42</v>
      </c>
      <c r="H960">
        <v>0</v>
      </c>
      <c r="I960">
        <v>0</v>
      </c>
      <c r="J960">
        <v>0</v>
      </c>
      <c r="K960" t="s">
        <v>4105</v>
      </c>
    </row>
    <row r="961" spans="1:11" x14ac:dyDescent="0.3">
      <c r="A961" t="s">
        <v>4106</v>
      </c>
      <c r="B961" t="s">
        <v>4107</v>
      </c>
      <c r="C961" t="s">
        <v>27</v>
      </c>
      <c r="D961" t="s">
        <v>4108</v>
      </c>
      <c r="E961" t="s">
        <v>29</v>
      </c>
      <c r="F961" t="s">
        <v>16</v>
      </c>
      <c r="G961" t="s">
        <v>3216</v>
      </c>
      <c r="H961">
        <v>0</v>
      </c>
      <c r="I961">
        <v>0</v>
      </c>
      <c r="J961">
        <v>0</v>
      </c>
      <c r="K961" t="s">
        <v>4109</v>
      </c>
    </row>
    <row r="962" spans="1:11" x14ac:dyDescent="0.3">
      <c r="A962" t="s">
        <v>4110</v>
      </c>
      <c r="B962" t="s">
        <v>4111</v>
      </c>
      <c r="C962" t="s">
        <v>20</v>
      </c>
      <c r="D962" t="s">
        <v>4112</v>
      </c>
      <c r="E962" t="s">
        <v>59</v>
      </c>
      <c r="F962" t="s">
        <v>1620</v>
      </c>
      <c r="G962" t="s">
        <v>42</v>
      </c>
      <c r="H962">
        <v>0</v>
      </c>
      <c r="I962">
        <v>0</v>
      </c>
      <c r="J962">
        <v>0</v>
      </c>
      <c r="K962" t="s">
        <v>4113</v>
      </c>
    </row>
    <row r="963" spans="1:11" x14ac:dyDescent="0.3">
      <c r="A963" t="s">
        <v>4114</v>
      </c>
      <c r="B963" t="s">
        <v>4115</v>
      </c>
      <c r="C963" t="s">
        <v>20</v>
      </c>
      <c r="D963" t="s">
        <v>4116</v>
      </c>
      <c r="E963" t="s">
        <v>59</v>
      </c>
      <c r="F963" t="s">
        <v>804</v>
      </c>
      <c r="G963" t="s">
        <v>42</v>
      </c>
      <c r="H963">
        <v>0</v>
      </c>
      <c r="I963">
        <v>0</v>
      </c>
      <c r="J963">
        <v>0</v>
      </c>
      <c r="K963" t="s">
        <v>4117</v>
      </c>
    </row>
    <row r="964" spans="1:11" x14ac:dyDescent="0.3">
      <c r="A964" t="s">
        <v>4118</v>
      </c>
      <c r="C964" t="s">
        <v>20</v>
      </c>
      <c r="D964" t="s">
        <v>4119</v>
      </c>
      <c r="E964" t="s">
        <v>59</v>
      </c>
      <c r="F964" t="s">
        <v>16</v>
      </c>
      <c r="G964" t="s">
        <v>42</v>
      </c>
      <c r="H964">
        <v>0</v>
      </c>
      <c r="I964">
        <v>0</v>
      </c>
      <c r="J964">
        <v>0</v>
      </c>
      <c r="K964" t="s">
        <v>4120</v>
      </c>
    </row>
    <row r="965" spans="1:11" x14ac:dyDescent="0.3">
      <c r="A965" t="s">
        <v>4121</v>
      </c>
      <c r="B965" t="s">
        <v>4122</v>
      </c>
      <c r="C965" t="s">
        <v>147</v>
      </c>
      <c r="D965" t="s">
        <v>4123</v>
      </c>
      <c r="E965" t="s">
        <v>183</v>
      </c>
      <c r="F965" t="s">
        <v>41</v>
      </c>
      <c r="G965" t="s">
        <v>42</v>
      </c>
      <c r="H965">
        <v>0</v>
      </c>
      <c r="I965">
        <v>0</v>
      </c>
      <c r="J965">
        <v>0</v>
      </c>
      <c r="K965" t="s">
        <v>4124</v>
      </c>
    </row>
    <row r="966" spans="1:11" x14ac:dyDescent="0.3">
      <c r="A966" t="s">
        <v>4125</v>
      </c>
      <c r="B966" t="s">
        <v>4126</v>
      </c>
      <c r="C966" t="s">
        <v>27</v>
      </c>
      <c r="D966" t="s">
        <v>4127</v>
      </c>
      <c r="E966" t="s">
        <v>792</v>
      </c>
      <c r="F966" t="s">
        <v>16</v>
      </c>
      <c r="G966" t="s">
        <v>274</v>
      </c>
      <c r="H966">
        <v>0</v>
      </c>
      <c r="I966">
        <v>0</v>
      </c>
      <c r="J966">
        <v>0</v>
      </c>
      <c r="K966" t="s">
        <v>4128</v>
      </c>
    </row>
    <row r="967" spans="1:11" x14ac:dyDescent="0.3">
      <c r="A967" t="s">
        <v>4129</v>
      </c>
      <c r="B967" t="s">
        <v>4130</v>
      </c>
      <c r="C967" t="s">
        <v>27</v>
      </c>
      <c r="D967" t="s">
        <v>4131</v>
      </c>
      <c r="E967" t="s">
        <v>792</v>
      </c>
      <c r="F967" t="s">
        <v>16</v>
      </c>
      <c r="G967" t="s">
        <v>223</v>
      </c>
      <c r="H967">
        <v>0</v>
      </c>
      <c r="I967">
        <v>0</v>
      </c>
      <c r="J967">
        <v>0</v>
      </c>
      <c r="K967" t="s">
        <v>4132</v>
      </c>
    </row>
    <row r="968" spans="1:11" x14ac:dyDescent="0.3">
      <c r="A968" t="s">
        <v>4133</v>
      </c>
      <c r="C968" t="s">
        <v>27</v>
      </c>
      <c r="D968" t="s">
        <v>4134</v>
      </c>
      <c r="E968" t="s">
        <v>792</v>
      </c>
      <c r="F968" t="s">
        <v>16</v>
      </c>
      <c r="G968" t="s">
        <v>516</v>
      </c>
      <c r="H968">
        <v>0</v>
      </c>
      <c r="I968">
        <v>0</v>
      </c>
      <c r="J968">
        <v>0</v>
      </c>
      <c r="K968" t="s">
        <v>4135</v>
      </c>
    </row>
    <row r="969" spans="1:11" x14ac:dyDescent="0.3">
      <c r="A969" t="s">
        <v>4136</v>
      </c>
      <c r="B969" t="s">
        <v>4137</v>
      </c>
      <c r="C969" t="s">
        <v>13</v>
      </c>
      <c r="D969" t="s">
        <v>4138</v>
      </c>
      <c r="E969" t="s">
        <v>77</v>
      </c>
      <c r="F969" t="s">
        <v>41</v>
      </c>
      <c r="G969" t="s">
        <v>42</v>
      </c>
      <c r="H969">
        <v>0</v>
      </c>
      <c r="I969">
        <v>0</v>
      </c>
      <c r="J969">
        <v>0</v>
      </c>
      <c r="K969" t="s">
        <v>4139</v>
      </c>
    </row>
    <row r="970" spans="1:11" x14ac:dyDescent="0.3">
      <c r="A970" t="s">
        <v>4140</v>
      </c>
      <c r="B970" t="s">
        <v>4141</v>
      </c>
      <c r="C970" t="s">
        <v>20</v>
      </c>
      <c r="D970" t="s">
        <v>4142</v>
      </c>
      <c r="E970" t="s">
        <v>22</v>
      </c>
      <c r="F970" t="s">
        <v>16</v>
      </c>
      <c r="G970" t="s">
        <v>879</v>
      </c>
      <c r="H970">
        <v>0</v>
      </c>
      <c r="I970">
        <v>0</v>
      </c>
      <c r="J970">
        <v>0</v>
      </c>
      <c r="K970" t="s">
        <v>4143</v>
      </c>
    </row>
    <row r="971" spans="1:11" x14ac:dyDescent="0.3">
      <c r="A971" t="s">
        <v>4144</v>
      </c>
      <c r="B971" t="s">
        <v>4145</v>
      </c>
      <c r="C971" t="s">
        <v>27</v>
      </c>
      <c r="D971" t="s">
        <v>4146</v>
      </c>
      <c r="E971" t="s">
        <v>792</v>
      </c>
      <c r="F971" t="s">
        <v>41</v>
      </c>
      <c r="G971" t="s">
        <v>42</v>
      </c>
      <c r="H971">
        <v>0</v>
      </c>
      <c r="I971">
        <v>0</v>
      </c>
      <c r="J971">
        <v>0</v>
      </c>
      <c r="K971" t="s">
        <v>4147</v>
      </c>
    </row>
    <row r="972" spans="1:11" x14ac:dyDescent="0.3">
      <c r="A972" t="s">
        <v>4148</v>
      </c>
      <c r="B972" t="s">
        <v>4145</v>
      </c>
      <c r="C972" t="s">
        <v>13</v>
      </c>
      <c r="D972" t="s">
        <v>4149</v>
      </c>
      <c r="E972" t="s">
        <v>77</v>
      </c>
      <c r="F972" t="s">
        <v>16</v>
      </c>
      <c r="G972" t="s">
        <v>1952</v>
      </c>
      <c r="H972">
        <v>0</v>
      </c>
      <c r="I972">
        <v>0</v>
      </c>
      <c r="J972">
        <v>0</v>
      </c>
      <c r="K972" t="s">
        <v>4150</v>
      </c>
    </row>
    <row r="973" spans="1:11" x14ac:dyDescent="0.3">
      <c r="A973" t="s">
        <v>4151</v>
      </c>
      <c r="B973" t="s">
        <v>4152</v>
      </c>
      <c r="C973" t="s">
        <v>20</v>
      </c>
      <c r="D973" t="s">
        <v>4153</v>
      </c>
      <c r="E973" t="s">
        <v>59</v>
      </c>
      <c r="F973" t="s">
        <v>4154</v>
      </c>
      <c r="G973" t="s">
        <v>3120</v>
      </c>
      <c r="H973">
        <v>0</v>
      </c>
      <c r="I973">
        <v>0</v>
      </c>
      <c r="J973">
        <v>0</v>
      </c>
      <c r="K973" t="s">
        <v>4155</v>
      </c>
    </row>
    <row r="974" spans="1:11" x14ac:dyDescent="0.3">
      <c r="A974" t="s">
        <v>4156</v>
      </c>
      <c r="B974" t="s">
        <v>4157</v>
      </c>
      <c r="C974" t="s">
        <v>20</v>
      </c>
      <c r="D974" t="s">
        <v>4158</v>
      </c>
      <c r="E974" t="s">
        <v>59</v>
      </c>
      <c r="F974" t="s">
        <v>4159</v>
      </c>
      <c r="G974" t="s">
        <v>4160</v>
      </c>
      <c r="H974">
        <v>0</v>
      </c>
      <c r="I974">
        <v>0</v>
      </c>
      <c r="J974">
        <v>0</v>
      </c>
      <c r="K974" t="s">
        <v>4161</v>
      </c>
    </row>
    <row r="975" spans="1:11" x14ac:dyDescent="0.3">
      <c r="A975" t="s">
        <v>4162</v>
      </c>
      <c r="B975" t="s">
        <v>4163</v>
      </c>
      <c r="C975" t="s">
        <v>1159</v>
      </c>
      <c r="D975" t="s">
        <v>4164</v>
      </c>
      <c r="E975" t="s">
        <v>2421</v>
      </c>
      <c r="F975" t="s">
        <v>16</v>
      </c>
      <c r="G975" t="s">
        <v>4165</v>
      </c>
      <c r="H975">
        <v>0</v>
      </c>
      <c r="I975">
        <v>0</v>
      </c>
      <c r="J975">
        <v>0</v>
      </c>
      <c r="K975" t="s">
        <v>4166</v>
      </c>
    </row>
    <row r="976" spans="1:11" x14ac:dyDescent="0.3">
      <c r="A976" t="s">
        <v>4167</v>
      </c>
      <c r="B976" t="s">
        <v>4168</v>
      </c>
      <c r="C976" t="s">
        <v>27</v>
      </c>
      <c r="D976" t="s">
        <v>4169</v>
      </c>
      <c r="E976" t="s">
        <v>792</v>
      </c>
      <c r="F976" t="s">
        <v>41</v>
      </c>
      <c r="G976" t="s">
        <v>42</v>
      </c>
      <c r="H976">
        <v>0</v>
      </c>
      <c r="I976">
        <v>0</v>
      </c>
      <c r="J976">
        <v>0</v>
      </c>
      <c r="K976" t="s">
        <v>4170</v>
      </c>
    </row>
    <row r="977" spans="1:11" x14ac:dyDescent="0.3">
      <c r="A977" t="s">
        <v>4171</v>
      </c>
      <c r="B977" t="s">
        <v>4172</v>
      </c>
      <c r="C977" t="s">
        <v>20</v>
      </c>
      <c r="D977" t="s">
        <v>4173</v>
      </c>
      <c r="E977" t="s">
        <v>22</v>
      </c>
      <c r="F977" t="s">
        <v>4174</v>
      </c>
      <c r="G977" t="s">
        <v>42</v>
      </c>
      <c r="H977">
        <v>0</v>
      </c>
      <c r="I977">
        <v>0</v>
      </c>
      <c r="J977">
        <v>0</v>
      </c>
      <c r="K977" t="s">
        <v>4175</v>
      </c>
    </row>
    <row r="978" spans="1:11" x14ac:dyDescent="0.3">
      <c r="A978" t="s">
        <v>4176</v>
      </c>
      <c r="B978" t="s">
        <v>4177</v>
      </c>
      <c r="C978" t="s">
        <v>558</v>
      </c>
      <c r="D978" t="s">
        <v>4178</v>
      </c>
      <c r="E978" t="s">
        <v>1090</v>
      </c>
      <c r="F978" t="s">
        <v>16</v>
      </c>
      <c r="G978" t="s">
        <v>91</v>
      </c>
      <c r="H978">
        <v>0</v>
      </c>
      <c r="I978">
        <v>0</v>
      </c>
      <c r="J978">
        <v>0</v>
      </c>
      <c r="K978" t="s">
        <v>4179</v>
      </c>
    </row>
    <row r="979" spans="1:11" x14ac:dyDescent="0.3">
      <c r="A979" t="s">
        <v>4180</v>
      </c>
      <c r="B979" t="s">
        <v>4181</v>
      </c>
      <c r="C979" t="s">
        <v>558</v>
      </c>
      <c r="D979" t="s">
        <v>4182</v>
      </c>
      <c r="E979" t="s">
        <v>630</v>
      </c>
      <c r="F979" t="s">
        <v>16</v>
      </c>
      <c r="G979" t="s">
        <v>4183</v>
      </c>
      <c r="H979">
        <v>0</v>
      </c>
      <c r="I979">
        <v>0</v>
      </c>
      <c r="J979">
        <v>0</v>
      </c>
      <c r="K979" t="s">
        <v>4184</v>
      </c>
    </row>
    <row r="980" spans="1:11" x14ac:dyDescent="0.3">
      <c r="A980" t="s">
        <v>4185</v>
      </c>
      <c r="B980" t="s">
        <v>4186</v>
      </c>
      <c r="C980" t="s">
        <v>27</v>
      </c>
      <c r="D980" t="s">
        <v>4187</v>
      </c>
      <c r="E980" t="s">
        <v>792</v>
      </c>
      <c r="F980" t="s">
        <v>16</v>
      </c>
      <c r="G980" t="s">
        <v>364</v>
      </c>
      <c r="H980">
        <v>0</v>
      </c>
      <c r="I980">
        <v>0</v>
      </c>
      <c r="J980">
        <v>0</v>
      </c>
      <c r="K980" t="s">
        <v>4188</v>
      </c>
    </row>
    <row r="981" spans="1:11" x14ac:dyDescent="0.3">
      <c r="A981" t="s">
        <v>4189</v>
      </c>
      <c r="B981" t="s">
        <v>4190</v>
      </c>
      <c r="C981" t="s">
        <v>27</v>
      </c>
      <c r="D981" t="s">
        <v>4191</v>
      </c>
      <c r="E981" t="s">
        <v>792</v>
      </c>
      <c r="F981" t="s">
        <v>41</v>
      </c>
      <c r="G981" t="s">
        <v>42</v>
      </c>
      <c r="H981">
        <v>0</v>
      </c>
      <c r="I981">
        <v>0</v>
      </c>
      <c r="J981">
        <v>0</v>
      </c>
      <c r="K981" t="s">
        <v>4192</v>
      </c>
    </row>
    <row r="982" spans="1:11" x14ac:dyDescent="0.3">
      <c r="A982" t="s">
        <v>4193</v>
      </c>
      <c r="B982" t="s">
        <v>4194</v>
      </c>
      <c r="C982" t="s">
        <v>27</v>
      </c>
      <c r="D982" t="s">
        <v>4195</v>
      </c>
      <c r="E982" t="s">
        <v>792</v>
      </c>
      <c r="F982" t="s">
        <v>41</v>
      </c>
      <c r="G982" t="s">
        <v>42</v>
      </c>
      <c r="H982">
        <v>0</v>
      </c>
      <c r="I982">
        <v>0</v>
      </c>
      <c r="J982">
        <v>0</v>
      </c>
      <c r="K982" t="s">
        <v>4196</v>
      </c>
    </row>
    <row r="983" spans="1:11" x14ac:dyDescent="0.3">
      <c r="A983" t="s">
        <v>4197</v>
      </c>
      <c r="B983" t="s">
        <v>4198</v>
      </c>
      <c r="C983" t="s">
        <v>27</v>
      </c>
      <c r="D983" t="s">
        <v>4199</v>
      </c>
      <c r="E983" t="s">
        <v>792</v>
      </c>
      <c r="F983" t="s">
        <v>41</v>
      </c>
      <c r="G983" t="s">
        <v>42</v>
      </c>
      <c r="H983">
        <v>0</v>
      </c>
      <c r="I983">
        <v>0</v>
      </c>
      <c r="J983">
        <v>0</v>
      </c>
      <c r="K983" t="s">
        <v>4200</v>
      </c>
    </row>
    <row r="984" spans="1:11" x14ac:dyDescent="0.3">
      <c r="A984" t="s">
        <v>4201</v>
      </c>
      <c r="B984" t="s">
        <v>4202</v>
      </c>
      <c r="C984" t="s">
        <v>27</v>
      </c>
      <c r="D984" t="s">
        <v>4203</v>
      </c>
      <c r="E984" t="s">
        <v>792</v>
      </c>
      <c r="F984" t="s">
        <v>41</v>
      </c>
      <c r="G984" t="s">
        <v>42</v>
      </c>
      <c r="H984">
        <v>0</v>
      </c>
      <c r="I984">
        <v>0</v>
      </c>
      <c r="J984">
        <v>0</v>
      </c>
      <c r="K984" t="s">
        <v>4204</v>
      </c>
    </row>
    <row r="985" spans="1:11" x14ac:dyDescent="0.3">
      <c r="A985" t="s">
        <v>4205</v>
      </c>
      <c r="B985" t="s">
        <v>4206</v>
      </c>
      <c r="C985" t="s">
        <v>27</v>
      </c>
      <c r="D985" t="s">
        <v>4207</v>
      </c>
      <c r="E985" t="s">
        <v>792</v>
      </c>
      <c r="F985" t="s">
        <v>41</v>
      </c>
      <c r="G985" t="s">
        <v>42</v>
      </c>
      <c r="H985">
        <v>0</v>
      </c>
      <c r="I985">
        <v>0</v>
      </c>
      <c r="J985">
        <v>0</v>
      </c>
      <c r="K985" t="s">
        <v>4208</v>
      </c>
    </row>
    <row r="986" spans="1:11" x14ac:dyDescent="0.3">
      <c r="A986" t="s">
        <v>4209</v>
      </c>
      <c r="C986" t="s">
        <v>27</v>
      </c>
      <c r="D986" t="s">
        <v>4210</v>
      </c>
      <c r="E986" t="s">
        <v>792</v>
      </c>
      <c r="F986" t="s">
        <v>41</v>
      </c>
      <c r="G986" t="s">
        <v>42</v>
      </c>
      <c r="H986">
        <v>0</v>
      </c>
      <c r="I986">
        <v>0</v>
      </c>
      <c r="J986">
        <v>0</v>
      </c>
      <c r="K986" t="s">
        <v>4211</v>
      </c>
    </row>
    <row r="987" spans="1:11" x14ac:dyDescent="0.3">
      <c r="A987" t="s">
        <v>4212</v>
      </c>
      <c r="B987" t="s">
        <v>4213</v>
      </c>
      <c r="C987" t="s">
        <v>27</v>
      </c>
      <c r="D987" t="s">
        <v>4214</v>
      </c>
      <c r="E987" t="s">
        <v>792</v>
      </c>
      <c r="F987" t="s">
        <v>41</v>
      </c>
      <c r="G987" t="s">
        <v>42</v>
      </c>
      <c r="H987">
        <v>0</v>
      </c>
      <c r="I987">
        <v>0</v>
      </c>
      <c r="J987">
        <v>0</v>
      </c>
      <c r="K987" t="s">
        <v>4215</v>
      </c>
    </row>
    <row r="988" spans="1:11" x14ac:dyDescent="0.3">
      <c r="A988" t="s">
        <v>4216</v>
      </c>
      <c r="B988" t="s">
        <v>4217</v>
      </c>
      <c r="C988" t="s">
        <v>27</v>
      </c>
      <c r="D988" t="s">
        <v>4218</v>
      </c>
      <c r="E988" t="s">
        <v>792</v>
      </c>
      <c r="F988" t="s">
        <v>41</v>
      </c>
      <c r="G988" t="s">
        <v>42</v>
      </c>
      <c r="H988">
        <v>0</v>
      </c>
      <c r="I988">
        <v>0</v>
      </c>
      <c r="J988">
        <v>0</v>
      </c>
      <c r="K988" t="s">
        <v>4219</v>
      </c>
    </row>
    <row r="989" spans="1:11" x14ac:dyDescent="0.3">
      <c r="A989" t="s">
        <v>4220</v>
      </c>
      <c r="B989" t="s">
        <v>4221</v>
      </c>
      <c r="C989" t="s">
        <v>27</v>
      </c>
      <c r="D989" t="s">
        <v>4222</v>
      </c>
      <c r="E989" t="s">
        <v>792</v>
      </c>
      <c r="F989" t="s">
        <v>41</v>
      </c>
      <c r="G989" t="s">
        <v>42</v>
      </c>
      <c r="H989">
        <v>0</v>
      </c>
      <c r="I989">
        <v>0</v>
      </c>
      <c r="J989">
        <v>0</v>
      </c>
      <c r="K989" t="s">
        <v>4223</v>
      </c>
    </row>
    <row r="990" spans="1:11" x14ac:dyDescent="0.3">
      <c r="A990" t="s">
        <v>4224</v>
      </c>
      <c r="B990" t="s">
        <v>4225</v>
      </c>
      <c r="C990" t="s">
        <v>20</v>
      </c>
      <c r="D990" t="s">
        <v>4226</v>
      </c>
      <c r="E990" t="s">
        <v>59</v>
      </c>
      <c r="F990" t="s">
        <v>41</v>
      </c>
      <c r="G990" t="s">
        <v>42</v>
      </c>
      <c r="H990">
        <v>0</v>
      </c>
      <c r="I990">
        <v>0</v>
      </c>
      <c r="J990">
        <v>0</v>
      </c>
      <c r="K990" t="s">
        <v>4227</v>
      </c>
    </row>
    <row r="991" spans="1:11" x14ac:dyDescent="0.3">
      <c r="A991" t="s">
        <v>4228</v>
      </c>
      <c r="B991" t="s">
        <v>4229</v>
      </c>
      <c r="C991" t="s">
        <v>27</v>
      </c>
      <c r="D991" t="s">
        <v>4230</v>
      </c>
      <c r="E991" t="s">
        <v>792</v>
      </c>
      <c r="F991" t="s">
        <v>41</v>
      </c>
      <c r="G991" t="s">
        <v>42</v>
      </c>
      <c r="H991">
        <v>0</v>
      </c>
      <c r="I991">
        <v>0</v>
      </c>
      <c r="J991">
        <v>0</v>
      </c>
      <c r="K991" t="s">
        <v>4231</v>
      </c>
    </row>
    <row r="992" spans="1:11" x14ac:dyDescent="0.3">
      <c r="A992" t="s">
        <v>4232</v>
      </c>
      <c r="B992" t="s">
        <v>4233</v>
      </c>
      <c r="C992" t="s">
        <v>27</v>
      </c>
      <c r="D992" t="s">
        <v>4234</v>
      </c>
      <c r="E992" t="s">
        <v>792</v>
      </c>
      <c r="F992" t="s">
        <v>41</v>
      </c>
      <c r="G992" t="s">
        <v>42</v>
      </c>
      <c r="H992">
        <v>0</v>
      </c>
      <c r="I992">
        <v>0</v>
      </c>
      <c r="J992">
        <v>0</v>
      </c>
      <c r="K992" t="s">
        <v>4235</v>
      </c>
    </row>
    <row r="993" spans="1:11" x14ac:dyDescent="0.3">
      <c r="A993" t="s">
        <v>4236</v>
      </c>
      <c r="B993" t="s">
        <v>4237</v>
      </c>
      <c r="C993" t="s">
        <v>27</v>
      </c>
      <c r="D993" t="s">
        <v>4238</v>
      </c>
      <c r="E993" t="s">
        <v>792</v>
      </c>
      <c r="F993" t="s">
        <v>41</v>
      </c>
      <c r="G993" t="s">
        <v>42</v>
      </c>
      <c r="H993">
        <v>0</v>
      </c>
      <c r="I993">
        <v>0</v>
      </c>
      <c r="J993">
        <v>0</v>
      </c>
      <c r="K993" t="s">
        <v>4239</v>
      </c>
    </row>
    <row r="994" spans="1:11" x14ac:dyDescent="0.3">
      <c r="A994" t="s">
        <v>4240</v>
      </c>
      <c r="B994" t="s">
        <v>4241</v>
      </c>
      <c r="C994" t="s">
        <v>27</v>
      </c>
      <c r="D994" t="s">
        <v>4242</v>
      </c>
      <c r="E994" t="s">
        <v>792</v>
      </c>
      <c r="F994" t="s">
        <v>41</v>
      </c>
      <c r="G994" t="s">
        <v>42</v>
      </c>
      <c r="H994">
        <v>0</v>
      </c>
      <c r="I994">
        <v>0</v>
      </c>
      <c r="J994">
        <v>0</v>
      </c>
      <c r="K994" t="s">
        <v>4243</v>
      </c>
    </row>
    <row r="995" spans="1:11" x14ac:dyDescent="0.3">
      <c r="A995" t="s">
        <v>4244</v>
      </c>
      <c r="B995" t="s">
        <v>4245</v>
      </c>
      <c r="C995" t="s">
        <v>27</v>
      </c>
      <c r="D995" t="s">
        <v>4246</v>
      </c>
      <c r="E995" t="s">
        <v>792</v>
      </c>
      <c r="F995" t="s">
        <v>16</v>
      </c>
      <c r="G995" t="s">
        <v>279</v>
      </c>
      <c r="H995">
        <v>0</v>
      </c>
      <c r="I995">
        <v>0</v>
      </c>
      <c r="J995">
        <v>0</v>
      </c>
      <c r="K995" t="s">
        <v>4247</v>
      </c>
    </row>
    <row r="996" spans="1:11" x14ac:dyDescent="0.3">
      <c r="A996" t="s">
        <v>4248</v>
      </c>
      <c r="C996" t="s">
        <v>27</v>
      </c>
      <c r="D996" t="s">
        <v>4249</v>
      </c>
      <c r="E996" t="s">
        <v>29</v>
      </c>
      <c r="F996" t="s">
        <v>41</v>
      </c>
      <c r="G996" t="s">
        <v>42</v>
      </c>
      <c r="H996">
        <v>0</v>
      </c>
      <c r="I996">
        <v>0</v>
      </c>
      <c r="J996">
        <v>0</v>
      </c>
      <c r="K996" t="s">
        <v>4250</v>
      </c>
    </row>
    <row r="997" spans="1:11" x14ac:dyDescent="0.3">
      <c r="A997" t="s">
        <v>4251</v>
      </c>
      <c r="C997" t="s">
        <v>13</v>
      </c>
      <c r="D997" t="s">
        <v>4252</v>
      </c>
      <c r="E997" t="s">
        <v>77</v>
      </c>
      <c r="F997" t="s">
        <v>41</v>
      </c>
      <c r="G997" t="s">
        <v>42</v>
      </c>
      <c r="H997">
        <v>0</v>
      </c>
      <c r="I997">
        <v>0</v>
      </c>
      <c r="J997">
        <v>0</v>
      </c>
      <c r="K997" t="s">
        <v>4253</v>
      </c>
    </row>
    <row r="998" spans="1:11" x14ac:dyDescent="0.3">
      <c r="A998" t="s">
        <v>4254</v>
      </c>
      <c r="B998" t="s">
        <v>4255</v>
      </c>
      <c r="C998" t="s">
        <v>13</v>
      </c>
      <c r="D998" t="s">
        <v>4256</v>
      </c>
      <c r="E998" t="s">
        <v>77</v>
      </c>
      <c r="F998" t="s">
        <v>41</v>
      </c>
      <c r="G998" t="s">
        <v>42</v>
      </c>
      <c r="H998">
        <v>0</v>
      </c>
      <c r="I998">
        <v>0</v>
      </c>
      <c r="J998">
        <v>0</v>
      </c>
      <c r="K998" t="s">
        <v>4257</v>
      </c>
    </row>
    <row r="999" spans="1:11" x14ac:dyDescent="0.3">
      <c r="A999" t="s">
        <v>4258</v>
      </c>
      <c r="B999" t="s">
        <v>4259</v>
      </c>
      <c r="C999" t="s">
        <v>147</v>
      </c>
      <c r="D999" t="s">
        <v>4260</v>
      </c>
      <c r="E999" t="s">
        <v>183</v>
      </c>
      <c r="F999" t="s">
        <v>4261</v>
      </c>
      <c r="G999" t="s">
        <v>4262</v>
      </c>
      <c r="H999">
        <v>1</v>
      </c>
      <c r="I999">
        <v>0</v>
      </c>
      <c r="J999">
        <v>0</v>
      </c>
      <c r="K999" t="s">
        <v>4263</v>
      </c>
    </row>
    <row r="1000" spans="1:11" x14ac:dyDescent="0.3">
      <c r="A1000" t="s">
        <v>4264</v>
      </c>
      <c r="B1000" t="s">
        <v>4265</v>
      </c>
      <c r="C1000" t="s">
        <v>466</v>
      </c>
      <c r="D1000" t="s">
        <v>4266</v>
      </c>
      <c r="E1000" t="s">
        <v>468</v>
      </c>
      <c r="F1000" t="s">
        <v>4267</v>
      </c>
      <c r="G1000" t="s">
        <v>4268</v>
      </c>
      <c r="H1000">
        <v>0</v>
      </c>
      <c r="I1000">
        <v>0</v>
      </c>
      <c r="J1000">
        <v>0</v>
      </c>
      <c r="K1000" t="s">
        <v>4269</v>
      </c>
    </row>
    <row r="1001" spans="1:11" x14ac:dyDescent="0.3">
      <c r="A1001" t="s">
        <v>4270</v>
      </c>
      <c r="B1001" t="s">
        <v>4271</v>
      </c>
      <c r="C1001" t="s">
        <v>466</v>
      </c>
      <c r="D1001" t="s">
        <v>4272</v>
      </c>
      <c r="E1001" t="s">
        <v>468</v>
      </c>
      <c r="F1001" t="s">
        <v>16</v>
      </c>
      <c r="G1001" t="s">
        <v>4273</v>
      </c>
      <c r="H1001">
        <v>0</v>
      </c>
      <c r="I1001">
        <v>0</v>
      </c>
      <c r="J1001">
        <v>0</v>
      </c>
      <c r="K1001" t="s">
        <v>4274</v>
      </c>
    </row>
    <row r="1002" spans="1:11" x14ac:dyDescent="0.3">
      <c r="A1002" t="s">
        <v>4275</v>
      </c>
      <c r="B1002" t="s">
        <v>4276</v>
      </c>
      <c r="C1002" t="s">
        <v>466</v>
      </c>
      <c r="D1002" t="s">
        <v>4272</v>
      </c>
      <c r="E1002" t="s">
        <v>468</v>
      </c>
      <c r="F1002" t="s">
        <v>16</v>
      </c>
      <c r="G1002" t="s">
        <v>4273</v>
      </c>
      <c r="H1002">
        <v>0</v>
      </c>
      <c r="I1002">
        <v>0</v>
      </c>
      <c r="J1002">
        <v>0</v>
      </c>
      <c r="K1002" t="s">
        <v>4277</v>
      </c>
    </row>
    <row r="1003" spans="1:11" x14ac:dyDescent="0.3">
      <c r="A1003" t="s">
        <v>4278</v>
      </c>
      <c r="B1003" t="s">
        <v>4279</v>
      </c>
      <c r="C1003" t="s">
        <v>20</v>
      </c>
      <c r="D1003" t="s">
        <v>4280</v>
      </c>
      <c r="E1003" t="s">
        <v>59</v>
      </c>
      <c r="F1003" t="s">
        <v>2111</v>
      </c>
      <c r="G1003" t="s">
        <v>42</v>
      </c>
      <c r="H1003">
        <v>0</v>
      </c>
      <c r="I1003">
        <v>0</v>
      </c>
      <c r="J1003">
        <v>0</v>
      </c>
      <c r="K1003" t="s">
        <v>4281</v>
      </c>
    </row>
    <row r="1004" spans="1:11" x14ac:dyDescent="0.3">
      <c r="A1004" t="s">
        <v>4282</v>
      </c>
      <c r="B1004" t="s">
        <v>4283</v>
      </c>
      <c r="C1004" t="s">
        <v>147</v>
      </c>
      <c r="D1004" t="s">
        <v>4284</v>
      </c>
      <c r="E1004" t="s">
        <v>183</v>
      </c>
      <c r="F1004" t="s">
        <v>41</v>
      </c>
      <c r="G1004" t="s">
        <v>42</v>
      </c>
      <c r="H1004">
        <v>0</v>
      </c>
      <c r="I1004">
        <v>0</v>
      </c>
      <c r="J1004">
        <v>0</v>
      </c>
      <c r="K1004" t="s">
        <v>4285</v>
      </c>
    </row>
    <row r="1005" spans="1:11" x14ac:dyDescent="0.3">
      <c r="A1005" t="s">
        <v>4286</v>
      </c>
      <c r="B1005" t="s">
        <v>4287</v>
      </c>
      <c r="C1005" t="s">
        <v>27</v>
      </c>
      <c r="D1005" t="s">
        <v>4288</v>
      </c>
      <c r="E1005" t="s">
        <v>792</v>
      </c>
      <c r="F1005" t="s">
        <v>16</v>
      </c>
      <c r="G1005" t="s">
        <v>1952</v>
      </c>
      <c r="H1005">
        <v>0</v>
      </c>
      <c r="I1005">
        <v>0</v>
      </c>
      <c r="J1005">
        <v>0</v>
      </c>
      <c r="K1005" t="s">
        <v>4289</v>
      </c>
    </row>
    <row r="1006" spans="1:11" x14ac:dyDescent="0.3">
      <c r="A1006" t="s">
        <v>4290</v>
      </c>
      <c r="B1006" t="s">
        <v>4291</v>
      </c>
      <c r="C1006" t="s">
        <v>13</v>
      </c>
      <c r="D1006" t="s">
        <v>4292</v>
      </c>
      <c r="E1006" t="s">
        <v>15</v>
      </c>
      <c r="F1006" t="s">
        <v>16</v>
      </c>
      <c r="G1006" t="s">
        <v>3656</v>
      </c>
      <c r="H1006">
        <v>0</v>
      </c>
      <c r="I1006">
        <v>0</v>
      </c>
      <c r="J1006">
        <v>0</v>
      </c>
      <c r="K1006" t="s">
        <v>4293</v>
      </c>
    </row>
    <row r="1007" spans="1:11" x14ac:dyDescent="0.3">
      <c r="A1007" t="s">
        <v>4294</v>
      </c>
      <c r="B1007" t="s">
        <v>4295</v>
      </c>
      <c r="C1007" t="s">
        <v>20</v>
      </c>
      <c r="D1007" t="s">
        <v>4296</v>
      </c>
      <c r="E1007" t="s">
        <v>59</v>
      </c>
      <c r="F1007" t="s">
        <v>4297</v>
      </c>
      <c r="G1007" t="s">
        <v>42</v>
      </c>
      <c r="H1007">
        <v>0</v>
      </c>
      <c r="I1007">
        <v>0</v>
      </c>
      <c r="J1007">
        <v>0</v>
      </c>
      <c r="K1007" t="s">
        <v>4298</v>
      </c>
    </row>
    <row r="1008" spans="1:11" x14ac:dyDescent="0.3">
      <c r="A1008" t="s">
        <v>4299</v>
      </c>
      <c r="B1008" t="s">
        <v>4300</v>
      </c>
      <c r="C1008" t="s">
        <v>147</v>
      </c>
      <c r="D1008" t="s">
        <v>4301</v>
      </c>
      <c r="E1008" t="s">
        <v>183</v>
      </c>
      <c r="F1008" t="s">
        <v>397</v>
      </c>
      <c r="G1008" t="s">
        <v>817</v>
      </c>
      <c r="H1008">
        <v>0</v>
      </c>
      <c r="I1008">
        <v>0</v>
      </c>
      <c r="J1008">
        <v>0</v>
      </c>
      <c r="K1008" t="s">
        <v>4302</v>
      </c>
    </row>
    <row r="1009" spans="1:11" x14ac:dyDescent="0.3">
      <c r="A1009" t="s">
        <v>4303</v>
      </c>
      <c r="B1009" t="s">
        <v>4304</v>
      </c>
      <c r="C1009" t="s">
        <v>27</v>
      </c>
      <c r="D1009" t="s">
        <v>4305</v>
      </c>
      <c r="E1009" t="s">
        <v>792</v>
      </c>
      <c r="F1009" t="s">
        <v>41</v>
      </c>
      <c r="G1009" t="s">
        <v>42</v>
      </c>
      <c r="H1009">
        <v>0</v>
      </c>
      <c r="I1009">
        <v>0</v>
      </c>
      <c r="J1009">
        <v>0</v>
      </c>
      <c r="K1009" t="s">
        <v>4306</v>
      </c>
    </row>
    <row r="1010" spans="1:11" x14ac:dyDescent="0.3">
      <c r="A1010" t="s">
        <v>4307</v>
      </c>
      <c r="B1010" t="s">
        <v>4308</v>
      </c>
      <c r="C1010" t="s">
        <v>27</v>
      </c>
      <c r="D1010" t="s">
        <v>4309</v>
      </c>
      <c r="E1010" t="s">
        <v>792</v>
      </c>
      <c r="F1010" t="s">
        <v>41</v>
      </c>
      <c r="G1010" t="s">
        <v>42</v>
      </c>
      <c r="H1010">
        <v>0</v>
      </c>
      <c r="I1010">
        <v>0</v>
      </c>
      <c r="J1010">
        <v>0</v>
      </c>
      <c r="K1010" t="s">
        <v>4310</v>
      </c>
    </row>
    <row r="1011" spans="1:11" x14ac:dyDescent="0.3">
      <c r="A1011" t="s">
        <v>4311</v>
      </c>
      <c r="B1011" t="s">
        <v>4312</v>
      </c>
      <c r="C1011" t="s">
        <v>27</v>
      </c>
      <c r="D1011" t="s">
        <v>4313</v>
      </c>
      <c r="E1011" t="s">
        <v>792</v>
      </c>
      <c r="F1011" t="s">
        <v>41</v>
      </c>
      <c r="G1011" t="s">
        <v>42</v>
      </c>
      <c r="H1011">
        <v>0</v>
      </c>
      <c r="I1011">
        <v>0</v>
      </c>
      <c r="J1011">
        <v>0</v>
      </c>
      <c r="K1011" t="s">
        <v>4314</v>
      </c>
    </row>
    <row r="1012" spans="1:11" x14ac:dyDescent="0.3">
      <c r="A1012" t="s">
        <v>4315</v>
      </c>
      <c r="B1012" t="s">
        <v>4316</v>
      </c>
      <c r="C1012" t="s">
        <v>27</v>
      </c>
      <c r="D1012" t="s">
        <v>4317</v>
      </c>
      <c r="E1012" t="s">
        <v>792</v>
      </c>
      <c r="F1012" t="s">
        <v>41</v>
      </c>
      <c r="G1012" t="s">
        <v>42</v>
      </c>
      <c r="H1012">
        <v>0</v>
      </c>
      <c r="I1012">
        <v>0</v>
      </c>
      <c r="J1012">
        <v>0</v>
      </c>
      <c r="K1012" t="s">
        <v>4318</v>
      </c>
    </row>
    <row r="1013" spans="1:11" x14ac:dyDescent="0.3">
      <c r="A1013" t="s">
        <v>4319</v>
      </c>
      <c r="B1013" t="s">
        <v>2192</v>
      </c>
      <c r="C1013" t="s">
        <v>558</v>
      </c>
      <c r="D1013" t="s">
        <v>4320</v>
      </c>
      <c r="E1013" t="s">
        <v>560</v>
      </c>
      <c r="F1013" t="s">
        <v>16</v>
      </c>
      <c r="G1013" t="s">
        <v>4321</v>
      </c>
      <c r="H1013">
        <v>0</v>
      </c>
      <c r="I1013">
        <v>0</v>
      </c>
      <c r="J1013">
        <v>0</v>
      </c>
      <c r="K1013" t="s">
        <v>4322</v>
      </c>
    </row>
    <row r="1014" spans="1:11" x14ac:dyDescent="0.3">
      <c r="A1014" t="s">
        <v>4323</v>
      </c>
      <c r="B1014" t="s">
        <v>4324</v>
      </c>
      <c r="C1014" t="s">
        <v>558</v>
      </c>
      <c r="D1014" t="s">
        <v>4325</v>
      </c>
      <c r="E1014" t="s">
        <v>1090</v>
      </c>
      <c r="F1014" t="s">
        <v>16</v>
      </c>
      <c r="G1014" t="s">
        <v>4326</v>
      </c>
      <c r="H1014">
        <v>0</v>
      </c>
      <c r="I1014">
        <v>0</v>
      </c>
      <c r="J1014">
        <v>0</v>
      </c>
      <c r="K1014" t="s">
        <v>4327</v>
      </c>
    </row>
    <row r="1015" spans="1:11" x14ac:dyDescent="0.3">
      <c r="A1015" t="s">
        <v>4328</v>
      </c>
      <c r="B1015" t="s">
        <v>4329</v>
      </c>
      <c r="C1015" t="s">
        <v>558</v>
      </c>
      <c r="D1015" t="s">
        <v>4330</v>
      </c>
      <c r="E1015" t="s">
        <v>1472</v>
      </c>
      <c r="F1015" t="s">
        <v>4331</v>
      </c>
      <c r="G1015" t="s">
        <v>42</v>
      </c>
      <c r="H1015">
        <v>0</v>
      </c>
      <c r="I1015">
        <v>0</v>
      </c>
      <c r="J1015">
        <v>0</v>
      </c>
      <c r="K1015" t="s">
        <v>4332</v>
      </c>
    </row>
    <row r="1016" spans="1:11" x14ac:dyDescent="0.3">
      <c r="A1016" t="s">
        <v>4333</v>
      </c>
      <c r="B1016" t="s">
        <v>4334</v>
      </c>
      <c r="C1016" t="s">
        <v>27</v>
      </c>
      <c r="D1016" t="s">
        <v>4335</v>
      </c>
      <c r="E1016" t="s">
        <v>792</v>
      </c>
      <c r="F1016" t="s">
        <v>4336</v>
      </c>
      <c r="G1016" t="s">
        <v>42</v>
      </c>
      <c r="H1016">
        <v>0</v>
      </c>
      <c r="I1016">
        <v>0</v>
      </c>
      <c r="J1016">
        <v>0</v>
      </c>
      <c r="K1016" t="s">
        <v>4337</v>
      </c>
    </row>
    <row r="1017" spans="1:11" x14ac:dyDescent="0.3">
      <c r="A1017" t="s">
        <v>4338</v>
      </c>
      <c r="B1017" t="s">
        <v>4339</v>
      </c>
      <c r="C1017" t="s">
        <v>147</v>
      </c>
      <c r="D1017" t="s">
        <v>4340</v>
      </c>
      <c r="E1017" t="s">
        <v>183</v>
      </c>
      <c r="F1017" t="s">
        <v>41</v>
      </c>
      <c r="G1017" t="s">
        <v>42</v>
      </c>
      <c r="H1017">
        <v>0</v>
      </c>
      <c r="I1017">
        <v>0</v>
      </c>
      <c r="J1017">
        <v>0</v>
      </c>
      <c r="K1017" t="s">
        <v>4341</v>
      </c>
    </row>
    <row r="1018" spans="1:11" x14ac:dyDescent="0.3">
      <c r="A1018" t="s">
        <v>4342</v>
      </c>
      <c r="C1018" t="s">
        <v>27</v>
      </c>
      <c r="D1018" t="s">
        <v>4343</v>
      </c>
      <c r="E1018" t="s">
        <v>792</v>
      </c>
      <c r="F1018" t="s">
        <v>41</v>
      </c>
      <c r="G1018" t="s">
        <v>42</v>
      </c>
      <c r="H1018">
        <v>0</v>
      </c>
      <c r="I1018">
        <v>0</v>
      </c>
      <c r="J1018">
        <v>0</v>
      </c>
      <c r="K1018" t="s">
        <v>4344</v>
      </c>
    </row>
    <row r="1019" spans="1:11" x14ac:dyDescent="0.3">
      <c r="A1019" t="s">
        <v>4345</v>
      </c>
      <c r="C1019" t="s">
        <v>147</v>
      </c>
      <c r="D1019" t="s">
        <v>4346</v>
      </c>
      <c r="E1019" t="s">
        <v>183</v>
      </c>
      <c r="F1019" t="s">
        <v>41</v>
      </c>
      <c r="G1019" t="s">
        <v>42</v>
      </c>
      <c r="H1019">
        <v>0</v>
      </c>
      <c r="I1019">
        <v>0</v>
      </c>
      <c r="J1019">
        <v>0</v>
      </c>
      <c r="K1019" t="s">
        <v>4347</v>
      </c>
    </row>
    <row r="1020" spans="1:11" x14ac:dyDescent="0.3">
      <c r="A1020" t="s">
        <v>4348</v>
      </c>
      <c r="B1020" t="s">
        <v>4349</v>
      </c>
      <c r="C1020" t="s">
        <v>13</v>
      </c>
      <c r="D1020" t="s">
        <v>4350</v>
      </c>
      <c r="E1020" t="s">
        <v>77</v>
      </c>
      <c r="F1020" t="s">
        <v>16</v>
      </c>
      <c r="G1020" t="s">
        <v>4351</v>
      </c>
      <c r="H1020">
        <v>0</v>
      </c>
      <c r="I1020">
        <v>0</v>
      </c>
      <c r="J1020">
        <v>0</v>
      </c>
      <c r="K1020" t="s">
        <v>4352</v>
      </c>
    </row>
    <row r="1021" spans="1:11" x14ac:dyDescent="0.3">
      <c r="A1021" t="s">
        <v>4353</v>
      </c>
      <c r="B1021" t="s">
        <v>4354</v>
      </c>
      <c r="C1021" t="s">
        <v>13</v>
      </c>
      <c r="D1021" t="s">
        <v>4355</v>
      </c>
      <c r="E1021" t="s">
        <v>77</v>
      </c>
      <c r="F1021" t="s">
        <v>16</v>
      </c>
      <c r="G1021" t="s">
        <v>4356</v>
      </c>
      <c r="H1021">
        <v>0</v>
      </c>
      <c r="I1021">
        <v>0</v>
      </c>
      <c r="J1021">
        <v>0</v>
      </c>
      <c r="K1021" t="s">
        <v>4357</v>
      </c>
    </row>
    <row r="1022" spans="1:11" x14ac:dyDescent="0.3">
      <c r="A1022" t="s">
        <v>4358</v>
      </c>
      <c r="B1022" t="s">
        <v>4359</v>
      </c>
      <c r="C1022" t="s">
        <v>558</v>
      </c>
      <c r="D1022" t="s">
        <v>4360</v>
      </c>
      <c r="E1022" t="s">
        <v>895</v>
      </c>
      <c r="F1022" t="s">
        <v>16</v>
      </c>
      <c r="G1022" t="s">
        <v>4361</v>
      </c>
      <c r="H1022">
        <v>0</v>
      </c>
      <c r="I1022">
        <v>0</v>
      </c>
      <c r="J1022">
        <v>0</v>
      </c>
      <c r="K1022" t="s">
        <v>4362</v>
      </c>
    </row>
    <row r="1023" spans="1:11" x14ac:dyDescent="0.3">
      <c r="A1023" t="s">
        <v>4363</v>
      </c>
      <c r="C1023" t="s">
        <v>558</v>
      </c>
      <c r="D1023" t="s">
        <v>4364</v>
      </c>
      <c r="E1023" t="s">
        <v>560</v>
      </c>
      <c r="F1023" t="s">
        <v>16</v>
      </c>
      <c r="G1023" t="s">
        <v>4365</v>
      </c>
      <c r="H1023">
        <v>0</v>
      </c>
      <c r="I1023">
        <v>0</v>
      </c>
      <c r="J1023">
        <v>0</v>
      </c>
      <c r="K1023" t="s">
        <v>4366</v>
      </c>
    </row>
    <row r="1024" spans="1:11" x14ac:dyDescent="0.3">
      <c r="A1024" t="s">
        <v>4367</v>
      </c>
      <c r="C1024" t="s">
        <v>20</v>
      </c>
      <c r="D1024" t="s">
        <v>4368</v>
      </c>
      <c r="E1024" t="s">
        <v>59</v>
      </c>
      <c r="F1024" t="s">
        <v>41</v>
      </c>
      <c r="G1024" t="s">
        <v>42</v>
      </c>
      <c r="H1024">
        <v>0</v>
      </c>
      <c r="I1024">
        <v>0</v>
      </c>
      <c r="J1024">
        <v>0</v>
      </c>
      <c r="K1024" t="s">
        <v>4369</v>
      </c>
    </row>
    <row r="1025" spans="1:11" x14ac:dyDescent="0.3">
      <c r="A1025" t="s">
        <v>4370</v>
      </c>
      <c r="B1025" t="s">
        <v>4371</v>
      </c>
      <c r="C1025" t="s">
        <v>20</v>
      </c>
      <c r="D1025" t="s">
        <v>4372</v>
      </c>
      <c r="E1025" t="s">
        <v>59</v>
      </c>
      <c r="F1025" t="s">
        <v>4373</v>
      </c>
      <c r="G1025" t="s">
        <v>42</v>
      </c>
      <c r="H1025">
        <v>0</v>
      </c>
      <c r="I1025">
        <v>0</v>
      </c>
      <c r="J1025">
        <v>0</v>
      </c>
      <c r="K1025" t="s">
        <v>4374</v>
      </c>
    </row>
    <row r="1026" spans="1:11" x14ac:dyDescent="0.3">
      <c r="A1026" t="s">
        <v>4375</v>
      </c>
      <c r="B1026" t="s">
        <v>4376</v>
      </c>
      <c r="C1026" t="s">
        <v>27</v>
      </c>
      <c r="D1026" t="s">
        <v>4377</v>
      </c>
      <c r="E1026" t="s">
        <v>792</v>
      </c>
      <c r="F1026" t="s">
        <v>41</v>
      </c>
      <c r="G1026" t="s">
        <v>42</v>
      </c>
      <c r="H1026">
        <v>0</v>
      </c>
      <c r="I1026">
        <v>0</v>
      </c>
      <c r="J1026">
        <v>0</v>
      </c>
      <c r="K1026" t="s">
        <v>4378</v>
      </c>
    </row>
    <row r="1027" spans="1:11" x14ac:dyDescent="0.3">
      <c r="A1027" t="s">
        <v>4379</v>
      </c>
      <c r="B1027" t="s">
        <v>4380</v>
      </c>
      <c r="C1027" t="s">
        <v>27</v>
      </c>
      <c r="D1027" t="s">
        <v>4381</v>
      </c>
      <c r="E1027" t="s">
        <v>792</v>
      </c>
      <c r="F1027" t="s">
        <v>41</v>
      </c>
      <c r="G1027" t="s">
        <v>42</v>
      </c>
      <c r="H1027">
        <v>0</v>
      </c>
      <c r="I1027">
        <v>0</v>
      </c>
      <c r="J1027">
        <v>0</v>
      </c>
      <c r="K1027" t="s">
        <v>4382</v>
      </c>
    </row>
    <row r="1028" spans="1:11" x14ac:dyDescent="0.3">
      <c r="A1028" t="s">
        <v>4383</v>
      </c>
      <c r="B1028" t="s">
        <v>4384</v>
      </c>
      <c r="C1028" t="s">
        <v>13</v>
      </c>
      <c r="D1028" t="s">
        <v>4385</v>
      </c>
      <c r="E1028" t="s">
        <v>77</v>
      </c>
      <c r="F1028" t="s">
        <v>16</v>
      </c>
      <c r="G1028" t="s">
        <v>4386</v>
      </c>
      <c r="H1028">
        <v>0</v>
      </c>
      <c r="I1028">
        <v>0</v>
      </c>
      <c r="J1028">
        <v>0</v>
      </c>
      <c r="K1028" t="s">
        <v>4387</v>
      </c>
    </row>
    <row r="1029" spans="1:11" x14ac:dyDescent="0.3">
      <c r="A1029" t="s">
        <v>4388</v>
      </c>
      <c r="C1029" t="s">
        <v>27</v>
      </c>
      <c r="D1029" t="s">
        <v>4389</v>
      </c>
      <c r="E1029" t="s">
        <v>792</v>
      </c>
      <c r="F1029" t="s">
        <v>41</v>
      </c>
      <c r="G1029" t="s">
        <v>42</v>
      </c>
      <c r="H1029">
        <v>0</v>
      </c>
      <c r="I1029">
        <v>0</v>
      </c>
      <c r="J1029">
        <v>0</v>
      </c>
      <c r="K1029" t="s">
        <v>4390</v>
      </c>
    </row>
    <row r="1030" spans="1:11" x14ac:dyDescent="0.3">
      <c r="A1030" t="s">
        <v>4391</v>
      </c>
      <c r="C1030" t="s">
        <v>558</v>
      </c>
      <c r="D1030" t="s">
        <v>4392</v>
      </c>
      <c r="E1030" t="s">
        <v>560</v>
      </c>
      <c r="F1030" t="s">
        <v>16</v>
      </c>
      <c r="G1030" t="s">
        <v>42</v>
      </c>
      <c r="H1030">
        <v>0</v>
      </c>
      <c r="I1030">
        <v>0</v>
      </c>
      <c r="J1030">
        <v>0</v>
      </c>
      <c r="K1030" t="s">
        <v>4393</v>
      </c>
    </row>
    <row r="1031" spans="1:11" x14ac:dyDescent="0.3">
      <c r="A1031" t="s">
        <v>4394</v>
      </c>
      <c r="B1031" t="s">
        <v>4395</v>
      </c>
      <c r="C1031" t="s">
        <v>558</v>
      </c>
      <c r="D1031" t="s">
        <v>4396</v>
      </c>
      <c r="E1031" t="s">
        <v>560</v>
      </c>
      <c r="F1031" t="s">
        <v>16</v>
      </c>
      <c r="G1031" t="s">
        <v>1463</v>
      </c>
      <c r="H1031">
        <v>0</v>
      </c>
      <c r="I1031">
        <v>0</v>
      </c>
      <c r="J1031">
        <v>0</v>
      </c>
      <c r="K1031" t="s">
        <v>4397</v>
      </c>
    </row>
    <row r="1032" spans="1:11" x14ac:dyDescent="0.3">
      <c r="A1032" t="s">
        <v>4398</v>
      </c>
      <c r="C1032" t="s">
        <v>20</v>
      </c>
      <c r="D1032" t="s">
        <v>4399</v>
      </c>
      <c r="E1032" t="s">
        <v>22</v>
      </c>
      <c r="F1032" t="s">
        <v>16</v>
      </c>
      <c r="G1032" t="s">
        <v>42</v>
      </c>
      <c r="H1032">
        <v>0</v>
      </c>
      <c r="I1032">
        <v>0</v>
      </c>
      <c r="J1032">
        <v>0</v>
      </c>
      <c r="K1032" t="s">
        <v>4400</v>
      </c>
    </row>
    <row r="1033" spans="1:11" x14ac:dyDescent="0.3">
      <c r="A1033" t="s">
        <v>4401</v>
      </c>
      <c r="B1033" t="s">
        <v>4402</v>
      </c>
      <c r="C1033" t="s">
        <v>13</v>
      </c>
      <c r="D1033" t="s">
        <v>4403</v>
      </c>
      <c r="E1033" t="s">
        <v>77</v>
      </c>
      <c r="F1033" t="s">
        <v>16</v>
      </c>
      <c r="G1033" t="s">
        <v>60</v>
      </c>
      <c r="H1033">
        <v>0</v>
      </c>
      <c r="I1033">
        <v>0</v>
      </c>
      <c r="J1033">
        <v>0</v>
      </c>
      <c r="K1033" t="s">
        <v>4404</v>
      </c>
    </row>
    <row r="1034" spans="1:11" x14ac:dyDescent="0.3">
      <c r="A1034" t="s">
        <v>4405</v>
      </c>
      <c r="C1034" t="s">
        <v>20</v>
      </c>
      <c r="D1034" t="s">
        <v>4406</v>
      </c>
      <c r="E1034" t="s">
        <v>59</v>
      </c>
      <c r="F1034" t="s">
        <v>16</v>
      </c>
      <c r="G1034" t="s">
        <v>42</v>
      </c>
      <c r="H1034">
        <v>0</v>
      </c>
      <c r="I1034">
        <v>0</v>
      </c>
      <c r="J1034">
        <v>0</v>
      </c>
      <c r="K1034" t="s">
        <v>4407</v>
      </c>
    </row>
    <row r="1035" spans="1:11" x14ac:dyDescent="0.3">
      <c r="A1035" t="s">
        <v>4408</v>
      </c>
      <c r="B1035" t="s">
        <v>4409</v>
      </c>
      <c r="C1035" t="s">
        <v>27</v>
      </c>
      <c r="D1035" t="s">
        <v>4410</v>
      </c>
      <c r="E1035" t="s">
        <v>792</v>
      </c>
      <c r="F1035" t="s">
        <v>41</v>
      </c>
      <c r="G1035" t="s">
        <v>42</v>
      </c>
      <c r="H1035">
        <v>0</v>
      </c>
      <c r="I1035">
        <v>0</v>
      </c>
      <c r="J1035">
        <v>0</v>
      </c>
      <c r="K1035" t="s">
        <v>4411</v>
      </c>
    </row>
    <row r="1036" spans="1:11" x14ac:dyDescent="0.3">
      <c r="A1036" t="s">
        <v>4412</v>
      </c>
      <c r="B1036" t="s">
        <v>4413</v>
      </c>
      <c r="C1036" t="s">
        <v>558</v>
      </c>
      <c r="D1036" t="s">
        <v>4414</v>
      </c>
      <c r="E1036" t="s">
        <v>2102</v>
      </c>
      <c r="F1036" t="s">
        <v>16</v>
      </c>
      <c r="G1036" t="s">
        <v>4415</v>
      </c>
      <c r="H1036">
        <v>0</v>
      </c>
      <c r="I1036">
        <v>0</v>
      </c>
      <c r="J1036">
        <v>0</v>
      </c>
      <c r="K1036" t="s">
        <v>4416</v>
      </c>
    </row>
    <row r="1037" spans="1:11" x14ac:dyDescent="0.3">
      <c r="A1037" t="s">
        <v>4417</v>
      </c>
      <c r="B1037" t="s">
        <v>4418</v>
      </c>
      <c r="C1037" t="s">
        <v>13</v>
      </c>
      <c r="D1037" t="s">
        <v>4419</v>
      </c>
      <c r="E1037" t="s">
        <v>77</v>
      </c>
      <c r="F1037" t="s">
        <v>16</v>
      </c>
      <c r="G1037" t="s">
        <v>4420</v>
      </c>
      <c r="H1037">
        <v>0</v>
      </c>
      <c r="I1037">
        <v>0</v>
      </c>
      <c r="J1037">
        <v>0</v>
      </c>
      <c r="K1037" t="s">
        <v>4421</v>
      </c>
    </row>
    <row r="1038" spans="1:11" x14ac:dyDescent="0.3">
      <c r="A1038" t="s">
        <v>4422</v>
      </c>
      <c r="B1038" t="s">
        <v>4423</v>
      </c>
      <c r="C1038" t="s">
        <v>27</v>
      </c>
      <c r="D1038" t="s">
        <v>4424</v>
      </c>
      <c r="E1038" t="s">
        <v>792</v>
      </c>
      <c r="F1038" t="s">
        <v>41</v>
      </c>
      <c r="G1038" t="s">
        <v>42</v>
      </c>
      <c r="H1038">
        <v>0</v>
      </c>
      <c r="I1038">
        <v>0</v>
      </c>
      <c r="J1038">
        <v>0</v>
      </c>
      <c r="K1038" t="s">
        <v>4425</v>
      </c>
    </row>
    <row r="1039" spans="1:11" x14ac:dyDescent="0.3">
      <c r="A1039" t="s">
        <v>4426</v>
      </c>
      <c r="B1039" t="s">
        <v>1146</v>
      </c>
      <c r="C1039" t="s">
        <v>27</v>
      </c>
      <c r="D1039" t="s">
        <v>4427</v>
      </c>
      <c r="E1039" t="s">
        <v>792</v>
      </c>
      <c r="F1039" t="s">
        <v>41</v>
      </c>
      <c r="G1039" t="s">
        <v>42</v>
      </c>
      <c r="H1039">
        <v>0</v>
      </c>
      <c r="I1039">
        <v>0</v>
      </c>
      <c r="J1039">
        <v>0</v>
      </c>
      <c r="K1039" t="s">
        <v>4428</v>
      </c>
    </row>
    <row r="1040" spans="1:11" x14ac:dyDescent="0.3">
      <c r="A1040" t="s">
        <v>4429</v>
      </c>
      <c r="B1040" t="s">
        <v>4430</v>
      </c>
      <c r="C1040" t="s">
        <v>27</v>
      </c>
      <c r="D1040" t="s">
        <v>4431</v>
      </c>
      <c r="E1040" t="s">
        <v>792</v>
      </c>
      <c r="F1040" t="s">
        <v>41</v>
      </c>
      <c r="G1040" t="s">
        <v>42</v>
      </c>
      <c r="H1040">
        <v>0</v>
      </c>
      <c r="I1040">
        <v>0</v>
      </c>
      <c r="J1040">
        <v>0</v>
      </c>
      <c r="K1040" t="s">
        <v>4432</v>
      </c>
    </row>
    <row r="1041" spans="1:11" x14ac:dyDescent="0.3">
      <c r="A1041" t="s">
        <v>4433</v>
      </c>
      <c r="C1041" t="s">
        <v>20</v>
      </c>
      <c r="D1041" t="s">
        <v>4434</v>
      </c>
      <c r="E1041" t="s">
        <v>59</v>
      </c>
      <c r="F1041" t="s">
        <v>2361</v>
      </c>
      <c r="G1041" t="s">
        <v>42</v>
      </c>
      <c r="H1041">
        <v>0</v>
      </c>
      <c r="I1041">
        <v>0</v>
      </c>
      <c r="J1041">
        <v>0</v>
      </c>
      <c r="K1041" t="s">
        <v>4435</v>
      </c>
    </row>
    <row r="1042" spans="1:11" x14ac:dyDescent="0.3">
      <c r="A1042" t="s">
        <v>4436</v>
      </c>
      <c r="B1042" t="s">
        <v>4437</v>
      </c>
      <c r="C1042" t="s">
        <v>147</v>
      </c>
      <c r="D1042" t="s">
        <v>4438</v>
      </c>
      <c r="E1042" t="s">
        <v>183</v>
      </c>
      <c r="F1042" t="s">
        <v>41</v>
      </c>
      <c r="G1042" t="s">
        <v>42</v>
      </c>
      <c r="H1042">
        <v>0</v>
      </c>
      <c r="I1042">
        <v>0</v>
      </c>
      <c r="J1042">
        <v>0</v>
      </c>
      <c r="K1042" t="s">
        <v>4439</v>
      </c>
    </row>
    <row r="1043" spans="1:11" x14ac:dyDescent="0.3">
      <c r="A1043" t="s">
        <v>4440</v>
      </c>
      <c r="B1043" t="s">
        <v>4441</v>
      </c>
      <c r="C1043" t="s">
        <v>13</v>
      </c>
      <c r="D1043" t="s">
        <v>4442</v>
      </c>
      <c r="E1043" t="s">
        <v>77</v>
      </c>
      <c r="F1043" t="s">
        <v>16</v>
      </c>
      <c r="G1043" t="s">
        <v>2051</v>
      </c>
      <c r="H1043">
        <v>0</v>
      </c>
      <c r="I1043">
        <v>0</v>
      </c>
      <c r="J1043">
        <v>0</v>
      </c>
      <c r="K1043" t="s">
        <v>4443</v>
      </c>
    </row>
    <row r="1044" spans="1:11" x14ac:dyDescent="0.3">
      <c r="A1044" t="s">
        <v>4444</v>
      </c>
      <c r="B1044" t="s">
        <v>4423</v>
      </c>
      <c r="C1044" t="s">
        <v>27</v>
      </c>
      <c r="D1044" t="s">
        <v>4445</v>
      </c>
      <c r="E1044" t="s">
        <v>792</v>
      </c>
      <c r="F1044" t="s">
        <v>41</v>
      </c>
      <c r="G1044" t="s">
        <v>42</v>
      </c>
      <c r="H1044">
        <v>0</v>
      </c>
      <c r="I1044">
        <v>0</v>
      </c>
      <c r="J1044">
        <v>0</v>
      </c>
      <c r="K1044" t="s">
        <v>4446</v>
      </c>
    </row>
    <row r="1045" spans="1:11" x14ac:dyDescent="0.3">
      <c r="A1045" t="s">
        <v>4447</v>
      </c>
      <c r="B1045" t="s">
        <v>4448</v>
      </c>
      <c r="C1045" t="s">
        <v>558</v>
      </c>
      <c r="D1045" t="s">
        <v>4449</v>
      </c>
      <c r="E1045" t="s">
        <v>560</v>
      </c>
      <c r="F1045" t="s">
        <v>16</v>
      </c>
      <c r="G1045" t="s">
        <v>4450</v>
      </c>
      <c r="H1045">
        <v>0</v>
      </c>
      <c r="I1045">
        <v>0</v>
      </c>
      <c r="J1045">
        <v>0</v>
      </c>
      <c r="K1045" t="s">
        <v>4451</v>
      </c>
    </row>
    <row r="1046" spans="1:11" x14ac:dyDescent="0.3">
      <c r="A1046" t="s">
        <v>4452</v>
      </c>
      <c r="B1046" t="s">
        <v>4453</v>
      </c>
      <c r="C1046" t="s">
        <v>558</v>
      </c>
      <c r="D1046" t="s">
        <v>4454</v>
      </c>
      <c r="E1046" t="s">
        <v>560</v>
      </c>
      <c r="F1046" t="s">
        <v>16</v>
      </c>
      <c r="G1046" t="s">
        <v>4455</v>
      </c>
      <c r="H1046">
        <v>0</v>
      </c>
      <c r="I1046">
        <v>0</v>
      </c>
      <c r="J1046">
        <v>0</v>
      </c>
      <c r="K1046" t="s">
        <v>4456</v>
      </c>
    </row>
    <row r="1047" spans="1:11" x14ac:dyDescent="0.3">
      <c r="A1047" t="s">
        <v>4457</v>
      </c>
      <c r="B1047" t="s">
        <v>4458</v>
      </c>
      <c r="C1047" t="s">
        <v>558</v>
      </c>
      <c r="D1047" t="s">
        <v>4459</v>
      </c>
      <c r="E1047" t="s">
        <v>560</v>
      </c>
      <c r="F1047" t="s">
        <v>16</v>
      </c>
      <c r="G1047" t="s">
        <v>4460</v>
      </c>
      <c r="H1047">
        <v>0</v>
      </c>
      <c r="I1047">
        <v>0</v>
      </c>
      <c r="J1047">
        <v>0</v>
      </c>
      <c r="K1047" t="s">
        <v>4461</v>
      </c>
    </row>
    <row r="1048" spans="1:11" x14ac:dyDescent="0.3">
      <c r="A1048" t="s">
        <v>4462</v>
      </c>
      <c r="B1048" t="s">
        <v>4463</v>
      </c>
      <c r="C1048" t="s">
        <v>13</v>
      </c>
      <c r="D1048" t="s">
        <v>4464</v>
      </c>
      <c r="E1048" t="s">
        <v>77</v>
      </c>
      <c r="F1048" t="s">
        <v>16</v>
      </c>
      <c r="G1048" t="s">
        <v>4465</v>
      </c>
      <c r="H1048">
        <v>0</v>
      </c>
      <c r="I1048">
        <v>0</v>
      </c>
      <c r="J1048">
        <v>0</v>
      </c>
      <c r="K1048" t="s">
        <v>4466</v>
      </c>
    </row>
    <row r="1049" spans="1:11" x14ac:dyDescent="0.3">
      <c r="A1049" t="s">
        <v>4467</v>
      </c>
      <c r="B1049" t="s">
        <v>4468</v>
      </c>
      <c r="C1049" t="s">
        <v>558</v>
      </c>
      <c r="D1049" t="s">
        <v>4469</v>
      </c>
      <c r="E1049" t="s">
        <v>560</v>
      </c>
      <c r="F1049" t="s">
        <v>16</v>
      </c>
      <c r="G1049" t="s">
        <v>4470</v>
      </c>
      <c r="H1049">
        <v>0</v>
      </c>
      <c r="I1049">
        <v>0</v>
      </c>
      <c r="J1049">
        <v>0</v>
      </c>
      <c r="K1049" t="s">
        <v>4471</v>
      </c>
    </row>
    <row r="1050" spans="1:11" x14ac:dyDescent="0.3">
      <c r="A1050" t="s">
        <v>4472</v>
      </c>
      <c r="B1050" t="s">
        <v>4473</v>
      </c>
      <c r="C1050" t="s">
        <v>13</v>
      </c>
      <c r="D1050" t="s">
        <v>4474</v>
      </c>
      <c r="E1050" t="s">
        <v>77</v>
      </c>
      <c r="F1050" t="s">
        <v>16</v>
      </c>
      <c r="G1050" t="s">
        <v>2070</v>
      </c>
      <c r="H1050">
        <v>0</v>
      </c>
      <c r="I1050">
        <v>0</v>
      </c>
      <c r="J1050">
        <v>0</v>
      </c>
      <c r="K1050" t="s">
        <v>4475</v>
      </c>
    </row>
    <row r="1051" spans="1:11" x14ac:dyDescent="0.3">
      <c r="A1051" t="s">
        <v>4476</v>
      </c>
      <c r="C1051" t="s">
        <v>27</v>
      </c>
      <c r="D1051" t="s">
        <v>4477</v>
      </c>
      <c r="E1051" t="s">
        <v>792</v>
      </c>
      <c r="F1051" t="s">
        <v>41</v>
      </c>
      <c r="G1051" t="s">
        <v>42</v>
      </c>
      <c r="H1051">
        <v>0</v>
      </c>
      <c r="I1051">
        <v>0</v>
      </c>
      <c r="J1051">
        <v>0</v>
      </c>
      <c r="K1051" t="s">
        <v>4478</v>
      </c>
    </row>
    <row r="1052" spans="1:11" x14ac:dyDescent="0.3">
      <c r="A1052" t="s">
        <v>4479</v>
      </c>
      <c r="B1052" t="s">
        <v>4480</v>
      </c>
      <c r="C1052" t="s">
        <v>20</v>
      </c>
      <c r="D1052" t="s">
        <v>4481</v>
      </c>
      <c r="E1052" t="s">
        <v>22</v>
      </c>
      <c r="F1052" t="s">
        <v>16</v>
      </c>
      <c r="G1052" t="s">
        <v>2951</v>
      </c>
      <c r="H1052">
        <v>0</v>
      </c>
      <c r="I1052">
        <v>0</v>
      </c>
      <c r="J1052">
        <v>0</v>
      </c>
      <c r="K1052" t="s">
        <v>4482</v>
      </c>
    </row>
    <row r="1053" spans="1:11" x14ac:dyDescent="0.3">
      <c r="A1053" t="s">
        <v>4483</v>
      </c>
      <c r="C1053" t="s">
        <v>466</v>
      </c>
      <c r="D1053" t="s">
        <v>4484</v>
      </c>
      <c r="E1053" t="s">
        <v>761</v>
      </c>
      <c r="F1053" t="s">
        <v>16</v>
      </c>
      <c r="G1053" t="s">
        <v>4485</v>
      </c>
      <c r="H1053">
        <v>0</v>
      </c>
      <c r="I1053">
        <v>0</v>
      </c>
      <c r="J1053">
        <v>0</v>
      </c>
      <c r="K1053" t="s">
        <v>4486</v>
      </c>
    </row>
    <row r="1054" spans="1:11" x14ac:dyDescent="0.3">
      <c r="A1054" t="s">
        <v>4487</v>
      </c>
      <c r="C1054" t="s">
        <v>27</v>
      </c>
      <c r="D1054" t="s">
        <v>4488</v>
      </c>
      <c r="E1054" t="s">
        <v>792</v>
      </c>
      <c r="F1054" t="s">
        <v>41</v>
      </c>
      <c r="G1054" t="s">
        <v>42</v>
      </c>
      <c r="H1054">
        <v>0</v>
      </c>
      <c r="I1054">
        <v>0</v>
      </c>
      <c r="J1054">
        <v>0</v>
      </c>
      <c r="K1054" t="s">
        <v>4489</v>
      </c>
    </row>
    <row r="1055" spans="1:11" x14ac:dyDescent="0.3">
      <c r="A1055" t="s">
        <v>4490</v>
      </c>
      <c r="B1055" t="s">
        <v>4491</v>
      </c>
      <c r="C1055" t="s">
        <v>27</v>
      </c>
      <c r="D1055" t="s">
        <v>4492</v>
      </c>
      <c r="E1055" t="s">
        <v>792</v>
      </c>
      <c r="F1055" t="s">
        <v>41</v>
      </c>
      <c r="G1055" t="s">
        <v>42</v>
      </c>
      <c r="H1055">
        <v>0</v>
      </c>
      <c r="I1055">
        <v>0</v>
      </c>
      <c r="J1055">
        <v>0</v>
      </c>
      <c r="K1055" t="s">
        <v>4493</v>
      </c>
    </row>
    <row r="1056" spans="1:11" x14ac:dyDescent="0.3">
      <c r="A1056" t="s">
        <v>4494</v>
      </c>
      <c r="B1056" t="s">
        <v>4495</v>
      </c>
      <c r="C1056" t="s">
        <v>147</v>
      </c>
      <c r="D1056" t="s">
        <v>4496</v>
      </c>
      <c r="E1056" t="s">
        <v>183</v>
      </c>
      <c r="F1056" t="s">
        <v>4497</v>
      </c>
      <c r="G1056" t="s">
        <v>4498</v>
      </c>
      <c r="H1056">
        <v>0</v>
      </c>
      <c r="I1056">
        <v>0</v>
      </c>
      <c r="J1056">
        <v>0</v>
      </c>
      <c r="K1056" t="s">
        <v>4499</v>
      </c>
    </row>
    <row r="1057" spans="1:11" x14ac:dyDescent="0.3">
      <c r="A1057" t="s">
        <v>4500</v>
      </c>
      <c r="C1057" t="s">
        <v>20</v>
      </c>
      <c r="D1057" t="s">
        <v>4501</v>
      </c>
      <c r="E1057" t="s">
        <v>59</v>
      </c>
      <c r="F1057" t="s">
        <v>16</v>
      </c>
      <c r="G1057" t="s">
        <v>4502</v>
      </c>
      <c r="H1057">
        <v>0</v>
      </c>
      <c r="I1057">
        <v>0</v>
      </c>
      <c r="J1057">
        <v>0</v>
      </c>
      <c r="K1057" t="s">
        <v>4503</v>
      </c>
    </row>
    <row r="1058" spans="1:11" x14ac:dyDescent="0.3">
      <c r="A1058" t="s">
        <v>4504</v>
      </c>
      <c r="B1058" t="s">
        <v>4505</v>
      </c>
      <c r="C1058" t="s">
        <v>466</v>
      </c>
      <c r="D1058" t="s">
        <v>4506</v>
      </c>
      <c r="E1058" t="s">
        <v>468</v>
      </c>
      <c r="F1058" t="s">
        <v>16</v>
      </c>
      <c r="G1058" t="s">
        <v>3103</v>
      </c>
      <c r="H1058">
        <v>0</v>
      </c>
      <c r="I1058">
        <v>0</v>
      </c>
      <c r="J1058">
        <v>0</v>
      </c>
      <c r="K1058" t="s">
        <v>4507</v>
      </c>
    </row>
    <row r="1059" spans="1:11" x14ac:dyDescent="0.3">
      <c r="A1059" t="s">
        <v>4508</v>
      </c>
      <c r="B1059" t="s">
        <v>4509</v>
      </c>
      <c r="C1059" t="s">
        <v>13</v>
      </c>
      <c r="D1059" t="s">
        <v>4510</v>
      </c>
      <c r="E1059" t="s">
        <v>77</v>
      </c>
      <c r="F1059" t="s">
        <v>16</v>
      </c>
      <c r="G1059" t="s">
        <v>4511</v>
      </c>
      <c r="H1059">
        <v>0</v>
      </c>
      <c r="I1059">
        <v>0</v>
      </c>
      <c r="J1059">
        <v>0</v>
      </c>
      <c r="K1059" t="s">
        <v>4512</v>
      </c>
    </row>
    <row r="1060" spans="1:11" x14ac:dyDescent="0.3">
      <c r="A1060" t="s">
        <v>4513</v>
      </c>
      <c r="B1060" t="s">
        <v>4514</v>
      </c>
      <c r="C1060" t="s">
        <v>466</v>
      </c>
      <c r="D1060" t="s">
        <v>4515</v>
      </c>
      <c r="E1060" t="s">
        <v>468</v>
      </c>
      <c r="F1060" t="s">
        <v>16</v>
      </c>
      <c r="G1060" t="s">
        <v>269</v>
      </c>
      <c r="H1060">
        <v>0</v>
      </c>
      <c r="I1060">
        <v>0</v>
      </c>
      <c r="J1060">
        <v>0</v>
      </c>
      <c r="K1060" t="s">
        <v>4516</v>
      </c>
    </row>
    <row r="1061" spans="1:11" x14ac:dyDescent="0.3">
      <c r="A1061" t="s">
        <v>4517</v>
      </c>
      <c r="B1061" t="s">
        <v>4518</v>
      </c>
      <c r="C1061" t="s">
        <v>466</v>
      </c>
      <c r="D1061" t="s">
        <v>4519</v>
      </c>
      <c r="E1061" t="s">
        <v>468</v>
      </c>
      <c r="F1061" t="s">
        <v>16</v>
      </c>
      <c r="G1061" t="s">
        <v>4520</v>
      </c>
      <c r="H1061">
        <v>0</v>
      </c>
      <c r="I1061">
        <v>0</v>
      </c>
      <c r="J1061">
        <v>0</v>
      </c>
      <c r="K1061" t="s">
        <v>4521</v>
      </c>
    </row>
    <row r="1062" spans="1:11" x14ac:dyDescent="0.3">
      <c r="A1062" t="s">
        <v>4522</v>
      </c>
      <c r="B1062" t="s">
        <v>4523</v>
      </c>
      <c r="C1062" t="s">
        <v>13</v>
      </c>
      <c r="D1062" t="s">
        <v>4524</v>
      </c>
      <c r="E1062" t="s">
        <v>77</v>
      </c>
      <c r="F1062" t="s">
        <v>16</v>
      </c>
      <c r="G1062" t="s">
        <v>4525</v>
      </c>
      <c r="H1062">
        <v>0</v>
      </c>
      <c r="I1062">
        <v>0</v>
      </c>
      <c r="J1062">
        <v>0</v>
      </c>
      <c r="K1062" t="s">
        <v>4526</v>
      </c>
    </row>
    <row r="1063" spans="1:11" x14ac:dyDescent="0.3">
      <c r="A1063" t="s">
        <v>4527</v>
      </c>
      <c r="B1063" t="s">
        <v>4528</v>
      </c>
      <c r="C1063" t="s">
        <v>558</v>
      </c>
      <c r="D1063" t="s">
        <v>4529</v>
      </c>
      <c r="E1063" t="s">
        <v>560</v>
      </c>
      <c r="F1063" t="s">
        <v>4530</v>
      </c>
      <c r="G1063" t="s">
        <v>42</v>
      </c>
      <c r="H1063">
        <v>0</v>
      </c>
      <c r="I1063">
        <v>0</v>
      </c>
      <c r="J1063">
        <v>0</v>
      </c>
      <c r="K1063" t="s">
        <v>4531</v>
      </c>
    </row>
    <row r="1064" spans="1:11" x14ac:dyDescent="0.3">
      <c r="A1064" t="s">
        <v>4532</v>
      </c>
      <c r="B1064" t="s">
        <v>4533</v>
      </c>
      <c r="C1064" t="s">
        <v>20</v>
      </c>
      <c r="D1064" t="s">
        <v>4534</v>
      </c>
      <c r="E1064" t="s">
        <v>22</v>
      </c>
      <c r="F1064" t="s">
        <v>16</v>
      </c>
      <c r="G1064" t="s">
        <v>3950</v>
      </c>
      <c r="H1064">
        <v>0</v>
      </c>
      <c r="I1064">
        <v>0</v>
      </c>
      <c r="J1064">
        <v>0</v>
      </c>
      <c r="K1064" t="s">
        <v>4535</v>
      </c>
    </row>
    <row r="1065" spans="1:11" x14ac:dyDescent="0.3">
      <c r="A1065" t="s">
        <v>4536</v>
      </c>
      <c r="B1065" t="s">
        <v>4537</v>
      </c>
      <c r="C1065" t="s">
        <v>20</v>
      </c>
      <c r="D1065" t="s">
        <v>4538</v>
      </c>
      <c r="E1065" t="s">
        <v>59</v>
      </c>
      <c r="F1065" t="s">
        <v>3129</v>
      </c>
      <c r="G1065" t="s">
        <v>42</v>
      </c>
      <c r="H1065">
        <v>0</v>
      </c>
      <c r="I1065">
        <v>0</v>
      </c>
      <c r="J1065">
        <v>0</v>
      </c>
      <c r="K1065" t="s">
        <v>4539</v>
      </c>
    </row>
    <row r="1066" spans="1:11" x14ac:dyDescent="0.3">
      <c r="A1066" t="s">
        <v>4540</v>
      </c>
      <c r="B1066" t="s">
        <v>4541</v>
      </c>
      <c r="C1066" t="s">
        <v>466</v>
      </c>
      <c r="D1066" t="s">
        <v>4542</v>
      </c>
      <c r="E1066" t="s">
        <v>468</v>
      </c>
      <c r="F1066" t="s">
        <v>16</v>
      </c>
      <c r="G1066" t="s">
        <v>4543</v>
      </c>
      <c r="H1066">
        <v>0</v>
      </c>
      <c r="I1066">
        <v>0</v>
      </c>
      <c r="J1066">
        <v>0</v>
      </c>
      <c r="K1066" t="s">
        <v>4544</v>
      </c>
    </row>
    <row r="1067" spans="1:11" x14ac:dyDescent="0.3">
      <c r="A1067" t="s">
        <v>4545</v>
      </c>
      <c r="B1067" t="s">
        <v>4546</v>
      </c>
      <c r="C1067" t="s">
        <v>466</v>
      </c>
      <c r="D1067" t="s">
        <v>4547</v>
      </c>
      <c r="E1067" t="s">
        <v>468</v>
      </c>
      <c r="F1067" t="s">
        <v>2770</v>
      </c>
      <c r="G1067" t="s">
        <v>42</v>
      </c>
      <c r="H1067">
        <v>0</v>
      </c>
      <c r="I1067">
        <v>0</v>
      </c>
      <c r="J1067">
        <v>0</v>
      </c>
      <c r="K1067" t="s">
        <v>4548</v>
      </c>
    </row>
    <row r="1068" spans="1:11" x14ac:dyDescent="0.3">
      <c r="A1068" t="s">
        <v>4549</v>
      </c>
      <c r="B1068" t="s">
        <v>4550</v>
      </c>
      <c r="C1068" t="s">
        <v>20</v>
      </c>
      <c r="D1068" t="s">
        <v>4551</v>
      </c>
      <c r="E1068" t="s">
        <v>59</v>
      </c>
      <c r="F1068" t="s">
        <v>41</v>
      </c>
      <c r="G1068" t="s">
        <v>42</v>
      </c>
      <c r="H1068">
        <v>0</v>
      </c>
      <c r="I1068">
        <v>0</v>
      </c>
      <c r="J1068">
        <v>0</v>
      </c>
      <c r="K1068" t="s">
        <v>4552</v>
      </c>
    </row>
    <row r="1069" spans="1:11" x14ac:dyDescent="0.3">
      <c r="A1069" t="s">
        <v>4553</v>
      </c>
      <c r="C1069" t="s">
        <v>20</v>
      </c>
      <c r="D1069" t="s">
        <v>4554</v>
      </c>
      <c r="E1069" t="s">
        <v>59</v>
      </c>
      <c r="F1069" t="s">
        <v>16</v>
      </c>
      <c r="G1069" t="s">
        <v>269</v>
      </c>
      <c r="H1069">
        <v>0</v>
      </c>
      <c r="I1069">
        <v>0</v>
      </c>
      <c r="J1069">
        <v>0</v>
      </c>
      <c r="K1069" t="s">
        <v>4555</v>
      </c>
    </row>
    <row r="1070" spans="1:11" x14ac:dyDescent="0.3">
      <c r="A1070" t="s">
        <v>4556</v>
      </c>
      <c r="C1070" t="s">
        <v>20</v>
      </c>
      <c r="D1070" t="s">
        <v>4557</v>
      </c>
      <c r="E1070" t="s">
        <v>59</v>
      </c>
      <c r="F1070" t="s">
        <v>41</v>
      </c>
      <c r="G1070" t="s">
        <v>42</v>
      </c>
      <c r="H1070">
        <v>0</v>
      </c>
      <c r="I1070">
        <v>0</v>
      </c>
      <c r="J1070">
        <v>0</v>
      </c>
      <c r="K1070" t="s">
        <v>4558</v>
      </c>
    </row>
    <row r="1071" spans="1:11" x14ac:dyDescent="0.3">
      <c r="A1071" t="s">
        <v>4559</v>
      </c>
      <c r="B1071" t="s">
        <v>4560</v>
      </c>
      <c r="C1071" t="s">
        <v>20</v>
      </c>
      <c r="D1071" t="s">
        <v>4561</v>
      </c>
      <c r="E1071" t="s">
        <v>59</v>
      </c>
      <c r="F1071" t="s">
        <v>2224</v>
      </c>
      <c r="G1071" t="s">
        <v>42</v>
      </c>
      <c r="H1071">
        <v>0</v>
      </c>
      <c r="I1071">
        <v>0</v>
      </c>
      <c r="J1071">
        <v>0</v>
      </c>
      <c r="K1071" t="s">
        <v>4562</v>
      </c>
    </row>
    <row r="1072" spans="1:11" x14ac:dyDescent="0.3">
      <c r="A1072" t="s">
        <v>4563</v>
      </c>
      <c r="B1072" t="s">
        <v>4564</v>
      </c>
      <c r="C1072" t="s">
        <v>558</v>
      </c>
      <c r="D1072" t="s">
        <v>4565</v>
      </c>
      <c r="E1072" t="s">
        <v>754</v>
      </c>
      <c r="F1072" t="s">
        <v>16</v>
      </c>
      <c r="G1072" t="s">
        <v>787</v>
      </c>
      <c r="H1072">
        <v>0</v>
      </c>
      <c r="I1072">
        <v>0</v>
      </c>
      <c r="J1072">
        <v>0</v>
      </c>
      <c r="K1072" t="s">
        <v>4566</v>
      </c>
    </row>
    <row r="1073" spans="1:11" x14ac:dyDescent="0.3">
      <c r="A1073" t="s">
        <v>4567</v>
      </c>
      <c r="B1073" t="s">
        <v>4568</v>
      </c>
      <c r="C1073" t="s">
        <v>558</v>
      </c>
      <c r="D1073" t="s">
        <v>4569</v>
      </c>
      <c r="E1073" t="s">
        <v>754</v>
      </c>
      <c r="F1073" t="s">
        <v>16</v>
      </c>
      <c r="G1073" t="s">
        <v>1894</v>
      </c>
      <c r="H1073">
        <v>0</v>
      </c>
      <c r="I1073">
        <v>0</v>
      </c>
      <c r="J1073">
        <v>0</v>
      </c>
      <c r="K1073" t="s">
        <v>4570</v>
      </c>
    </row>
    <row r="1074" spans="1:11" x14ac:dyDescent="0.3">
      <c r="A1074" t="s">
        <v>4571</v>
      </c>
      <c r="B1074" t="s">
        <v>4572</v>
      </c>
      <c r="C1074" t="s">
        <v>20</v>
      </c>
      <c r="D1074" t="s">
        <v>4573</v>
      </c>
      <c r="E1074" t="s">
        <v>22</v>
      </c>
      <c r="F1074" t="s">
        <v>16</v>
      </c>
      <c r="G1074" t="s">
        <v>4574</v>
      </c>
      <c r="H1074">
        <v>0</v>
      </c>
      <c r="I1074">
        <v>0</v>
      </c>
      <c r="J1074">
        <v>0</v>
      </c>
      <c r="K1074" t="s">
        <v>4575</v>
      </c>
    </row>
    <row r="1075" spans="1:11" x14ac:dyDescent="0.3">
      <c r="A1075" t="s">
        <v>4576</v>
      </c>
      <c r="B1075" t="s">
        <v>4577</v>
      </c>
      <c r="C1075" t="s">
        <v>558</v>
      </c>
      <c r="D1075" t="s">
        <v>4578</v>
      </c>
      <c r="E1075" t="s">
        <v>895</v>
      </c>
      <c r="F1075" t="s">
        <v>16</v>
      </c>
      <c r="G1075" t="s">
        <v>4579</v>
      </c>
      <c r="H1075">
        <v>0</v>
      </c>
      <c r="I1075">
        <v>0</v>
      </c>
      <c r="J1075">
        <v>0</v>
      </c>
      <c r="K1075" t="s">
        <v>4580</v>
      </c>
    </row>
    <row r="1076" spans="1:11" x14ac:dyDescent="0.3">
      <c r="A1076" t="s">
        <v>4581</v>
      </c>
      <c r="B1076" t="s">
        <v>4582</v>
      </c>
      <c r="C1076" t="s">
        <v>27</v>
      </c>
      <c r="D1076" t="s">
        <v>4583</v>
      </c>
      <c r="E1076" t="s">
        <v>792</v>
      </c>
      <c r="F1076" t="s">
        <v>16</v>
      </c>
      <c r="G1076" t="s">
        <v>2618</v>
      </c>
      <c r="H1076">
        <v>0</v>
      </c>
      <c r="I1076">
        <v>0</v>
      </c>
      <c r="J1076">
        <v>0</v>
      </c>
      <c r="K1076" t="s">
        <v>4584</v>
      </c>
    </row>
    <row r="1077" spans="1:11" x14ac:dyDescent="0.3">
      <c r="A1077" t="s">
        <v>4585</v>
      </c>
      <c r="C1077" t="s">
        <v>27</v>
      </c>
      <c r="D1077" t="s">
        <v>4586</v>
      </c>
      <c r="E1077" t="s">
        <v>792</v>
      </c>
      <c r="F1077" t="s">
        <v>41</v>
      </c>
      <c r="G1077" t="s">
        <v>42</v>
      </c>
      <c r="H1077">
        <v>0</v>
      </c>
      <c r="I1077">
        <v>0</v>
      </c>
      <c r="J1077">
        <v>0</v>
      </c>
      <c r="K1077" t="s">
        <v>4587</v>
      </c>
    </row>
    <row r="1078" spans="1:11" x14ac:dyDescent="0.3">
      <c r="A1078" t="s">
        <v>4588</v>
      </c>
      <c r="B1078" t="s">
        <v>4589</v>
      </c>
      <c r="C1078" t="s">
        <v>27</v>
      </c>
      <c r="D1078" t="s">
        <v>4590</v>
      </c>
      <c r="E1078" t="s">
        <v>792</v>
      </c>
      <c r="F1078" t="s">
        <v>16</v>
      </c>
      <c r="G1078" t="s">
        <v>4591</v>
      </c>
      <c r="H1078">
        <v>0</v>
      </c>
      <c r="I1078">
        <v>0</v>
      </c>
      <c r="J1078">
        <v>0</v>
      </c>
      <c r="K1078" t="s">
        <v>4592</v>
      </c>
    </row>
    <row r="1079" spans="1:11" x14ac:dyDescent="0.3">
      <c r="A1079" t="s">
        <v>4593</v>
      </c>
      <c r="B1079" t="s">
        <v>4594</v>
      </c>
      <c r="C1079" t="s">
        <v>27</v>
      </c>
      <c r="D1079" t="s">
        <v>4595</v>
      </c>
      <c r="E1079" t="s">
        <v>792</v>
      </c>
      <c r="F1079" t="s">
        <v>41</v>
      </c>
      <c r="G1079" t="s">
        <v>42</v>
      </c>
      <c r="H1079">
        <v>0</v>
      </c>
      <c r="I1079">
        <v>0</v>
      </c>
      <c r="J1079">
        <v>0</v>
      </c>
      <c r="K1079" t="s">
        <v>4596</v>
      </c>
    </row>
    <row r="1080" spans="1:11" x14ac:dyDescent="0.3">
      <c r="A1080" t="s">
        <v>4597</v>
      </c>
      <c r="B1080" t="s">
        <v>4598</v>
      </c>
      <c r="C1080" t="s">
        <v>27</v>
      </c>
      <c r="D1080" t="s">
        <v>4599</v>
      </c>
      <c r="E1080" t="s">
        <v>792</v>
      </c>
      <c r="F1080" t="s">
        <v>41</v>
      </c>
      <c r="G1080" t="s">
        <v>42</v>
      </c>
      <c r="H1080">
        <v>0</v>
      </c>
      <c r="I1080">
        <v>0</v>
      </c>
      <c r="J1080">
        <v>0</v>
      </c>
      <c r="K1080" t="s">
        <v>4600</v>
      </c>
    </row>
    <row r="1081" spans="1:11" x14ac:dyDescent="0.3">
      <c r="A1081" t="s">
        <v>4601</v>
      </c>
      <c r="B1081" t="s">
        <v>4602</v>
      </c>
      <c r="C1081" t="s">
        <v>558</v>
      </c>
      <c r="D1081" t="s">
        <v>4603</v>
      </c>
      <c r="E1081" t="s">
        <v>560</v>
      </c>
      <c r="F1081" t="s">
        <v>16</v>
      </c>
      <c r="G1081" t="s">
        <v>4604</v>
      </c>
      <c r="H1081">
        <v>0</v>
      </c>
      <c r="I1081">
        <v>0</v>
      </c>
      <c r="J1081">
        <v>0</v>
      </c>
      <c r="K1081" t="s">
        <v>4605</v>
      </c>
    </row>
    <row r="1082" spans="1:11" x14ac:dyDescent="0.3">
      <c r="A1082" t="s">
        <v>4606</v>
      </c>
      <c r="B1082" t="s">
        <v>4607</v>
      </c>
      <c r="C1082" t="s">
        <v>20</v>
      </c>
      <c r="D1082" t="s">
        <v>4608</v>
      </c>
      <c r="E1082" t="s">
        <v>59</v>
      </c>
      <c r="F1082" t="s">
        <v>4609</v>
      </c>
      <c r="G1082" t="s">
        <v>42</v>
      </c>
      <c r="H1082">
        <v>0</v>
      </c>
      <c r="I1082">
        <v>0</v>
      </c>
      <c r="J1082">
        <v>0</v>
      </c>
      <c r="K1082" t="s">
        <v>4610</v>
      </c>
    </row>
    <row r="1083" spans="1:11" x14ac:dyDescent="0.3">
      <c r="A1083" t="s">
        <v>4611</v>
      </c>
      <c r="B1083" t="s">
        <v>4612</v>
      </c>
      <c r="C1083" t="s">
        <v>27</v>
      </c>
      <c r="D1083" t="s">
        <v>4613</v>
      </c>
      <c r="E1083" t="s">
        <v>4614</v>
      </c>
      <c r="F1083" t="s">
        <v>2257</v>
      </c>
      <c r="G1083" t="s">
        <v>42</v>
      </c>
      <c r="H1083">
        <v>0</v>
      </c>
      <c r="I1083">
        <v>0</v>
      </c>
      <c r="J1083">
        <v>0</v>
      </c>
      <c r="K1083" t="s">
        <v>4615</v>
      </c>
    </row>
    <row r="1084" spans="1:11" x14ac:dyDescent="0.3">
      <c r="A1084" t="s">
        <v>4616</v>
      </c>
      <c r="B1084" t="s">
        <v>4617</v>
      </c>
      <c r="C1084" t="s">
        <v>558</v>
      </c>
      <c r="D1084" t="s">
        <v>4618</v>
      </c>
      <c r="E1084" t="s">
        <v>1472</v>
      </c>
      <c r="F1084" t="s">
        <v>4619</v>
      </c>
      <c r="G1084" t="s">
        <v>42</v>
      </c>
      <c r="H1084">
        <v>0</v>
      </c>
      <c r="I1084">
        <v>0</v>
      </c>
      <c r="J1084">
        <v>0</v>
      </c>
      <c r="K1084" t="s">
        <v>4620</v>
      </c>
    </row>
    <row r="1085" spans="1:11" x14ac:dyDescent="0.3">
      <c r="A1085" t="s">
        <v>4621</v>
      </c>
      <c r="C1085" t="s">
        <v>27</v>
      </c>
      <c r="D1085" t="s">
        <v>4622</v>
      </c>
      <c r="E1085" t="s">
        <v>4614</v>
      </c>
      <c r="F1085" t="s">
        <v>2914</v>
      </c>
      <c r="G1085" t="s">
        <v>42</v>
      </c>
      <c r="H1085">
        <v>0</v>
      </c>
      <c r="I1085">
        <v>0</v>
      </c>
      <c r="J1085">
        <v>0</v>
      </c>
      <c r="K1085" t="s">
        <v>4623</v>
      </c>
    </row>
    <row r="1086" spans="1:11" x14ac:dyDescent="0.3">
      <c r="A1086" t="s">
        <v>4624</v>
      </c>
      <c r="B1086" t="s">
        <v>4625</v>
      </c>
      <c r="C1086" t="s">
        <v>27</v>
      </c>
      <c r="D1086" t="s">
        <v>4626</v>
      </c>
      <c r="E1086" t="s">
        <v>4614</v>
      </c>
      <c r="F1086" t="s">
        <v>3484</v>
      </c>
      <c r="G1086" t="s">
        <v>42</v>
      </c>
      <c r="H1086">
        <v>0</v>
      </c>
      <c r="I1086">
        <v>0</v>
      </c>
      <c r="J1086">
        <v>0</v>
      </c>
      <c r="K1086" t="s">
        <v>4627</v>
      </c>
    </row>
    <row r="1087" spans="1:11" x14ac:dyDescent="0.3">
      <c r="A1087" t="s">
        <v>4628</v>
      </c>
      <c r="B1087" t="s">
        <v>4629</v>
      </c>
      <c r="C1087" t="s">
        <v>20</v>
      </c>
      <c r="D1087" t="s">
        <v>4630</v>
      </c>
      <c r="E1087" t="s">
        <v>59</v>
      </c>
      <c r="F1087" t="s">
        <v>16</v>
      </c>
      <c r="G1087" t="s">
        <v>1271</v>
      </c>
      <c r="H1087">
        <v>0</v>
      </c>
      <c r="I1087">
        <v>0</v>
      </c>
      <c r="J1087">
        <v>0</v>
      </c>
      <c r="K1087" t="s">
        <v>4631</v>
      </c>
    </row>
    <row r="1088" spans="1:11" x14ac:dyDescent="0.3">
      <c r="A1088" t="s">
        <v>4632</v>
      </c>
      <c r="B1088" t="s">
        <v>4633</v>
      </c>
      <c r="C1088" t="s">
        <v>147</v>
      </c>
      <c r="D1088" t="s">
        <v>4634</v>
      </c>
      <c r="E1088" t="s">
        <v>183</v>
      </c>
      <c r="F1088" t="s">
        <v>4635</v>
      </c>
      <c r="G1088" t="s">
        <v>42</v>
      </c>
      <c r="H1088">
        <v>0</v>
      </c>
      <c r="I1088">
        <v>0</v>
      </c>
      <c r="J1088">
        <v>0</v>
      </c>
      <c r="K1088" t="s">
        <v>4636</v>
      </c>
    </row>
    <row r="1089" spans="1:11" x14ac:dyDescent="0.3">
      <c r="A1089" t="s">
        <v>4637</v>
      </c>
      <c r="C1089" t="s">
        <v>147</v>
      </c>
      <c r="D1089" t="s">
        <v>4638</v>
      </c>
      <c r="E1089" t="s">
        <v>183</v>
      </c>
      <c r="F1089" t="s">
        <v>16</v>
      </c>
      <c r="G1089" t="s">
        <v>1639</v>
      </c>
      <c r="H1089">
        <v>0</v>
      </c>
      <c r="I1089">
        <v>0</v>
      </c>
      <c r="J1089">
        <v>0</v>
      </c>
      <c r="K1089" t="s">
        <v>4639</v>
      </c>
    </row>
    <row r="1090" spans="1:11" x14ac:dyDescent="0.3">
      <c r="A1090" t="s">
        <v>4640</v>
      </c>
      <c r="B1090" t="s">
        <v>4641</v>
      </c>
      <c r="C1090" t="s">
        <v>13</v>
      </c>
      <c r="D1090" t="s">
        <v>4642</v>
      </c>
      <c r="E1090" t="s">
        <v>15</v>
      </c>
      <c r="F1090" t="s">
        <v>4643</v>
      </c>
      <c r="G1090" t="s">
        <v>4644</v>
      </c>
      <c r="H1090">
        <v>0</v>
      </c>
      <c r="I1090">
        <v>0</v>
      </c>
      <c r="J1090">
        <v>0</v>
      </c>
      <c r="K1090" t="s">
        <v>4645</v>
      </c>
    </row>
    <row r="1091" spans="1:11" x14ac:dyDescent="0.3">
      <c r="A1091" t="s">
        <v>4646</v>
      </c>
      <c r="B1091" t="s">
        <v>4647</v>
      </c>
      <c r="C1091" t="s">
        <v>13</v>
      </c>
      <c r="D1091" t="s">
        <v>4648</v>
      </c>
      <c r="E1091" t="s">
        <v>77</v>
      </c>
      <c r="F1091" t="s">
        <v>41</v>
      </c>
      <c r="G1091" t="s">
        <v>42</v>
      </c>
      <c r="H1091">
        <v>0</v>
      </c>
      <c r="I1091">
        <v>0</v>
      </c>
      <c r="J1091">
        <v>0</v>
      </c>
      <c r="K1091" t="s">
        <v>4649</v>
      </c>
    </row>
    <row r="1092" spans="1:11" x14ac:dyDescent="0.3">
      <c r="A1092" t="s">
        <v>4650</v>
      </c>
      <c r="B1092" t="s">
        <v>4651</v>
      </c>
      <c r="C1092" t="s">
        <v>13</v>
      </c>
      <c r="D1092" t="s">
        <v>4652</v>
      </c>
      <c r="E1092" t="s">
        <v>77</v>
      </c>
      <c r="F1092" t="s">
        <v>41</v>
      </c>
      <c r="G1092" t="s">
        <v>42</v>
      </c>
      <c r="H1092">
        <v>0</v>
      </c>
      <c r="I1092">
        <v>0</v>
      </c>
      <c r="J1092">
        <v>0</v>
      </c>
      <c r="K1092" t="s">
        <v>4653</v>
      </c>
    </row>
    <row r="1093" spans="1:11" x14ac:dyDescent="0.3">
      <c r="A1093" t="s">
        <v>4654</v>
      </c>
      <c r="B1093" t="s">
        <v>4655</v>
      </c>
      <c r="C1093" t="s">
        <v>20</v>
      </c>
      <c r="D1093" t="s">
        <v>4656</v>
      </c>
      <c r="E1093" t="s">
        <v>59</v>
      </c>
      <c r="F1093" t="s">
        <v>4657</v>
      </c>
      <c r="G1093" t="s">
        <v>42</v>
      </c>
      <c r="H1093">
        <v>0</v>
      </c>
      <c r="I1093">
        <v>0</v>
      </c>
      <c r="J1093">
        <v>0</v>
      </c>
      <c r="K1093" t="s">
        <v>4658</v>
      </c>
    </row>
    <row r="1094" spans="1:11" x14ac:dyDescent="0.3">
      <c r="A1094" t="s">
        <v>4659</v>
      </c>
      <c r="B1094" t="s">
        <v>4660</v>
      </c>
      <c r="C1094" t="s">
        <v>20</v>
      </c>
      <c r="D1094" t="s">
        <v>4661</v>
      </c>
      <c r="E1094" t="s">
        <v>59</v>
      </c>
      <c r="F1094" t="s">
        <v>3277</v>
      </c>
      <c r="G1094" t="s">
        <v>42</v>
      </c>
      <c r="H1094">
        <v>0</v>
      </c>
      <c r="I1094">
        <v>0</v>
      </c>
      <c r="J1094">
        <v>0</v>
      </c>
      <c r="K1094" t="s">
        <v>4662</v>
      </c>
    </row>
    <row r="1095" spans="1:11" x14ac:dyDescent="0.3">
      <c r="A1095" t="s">
        <v>4663</v>
      </c>
      <c r="B1095" t="s">
        <v>4664</v>
      </c>
      <c r="C1095" t="s">
        <v>147</v>
      </c>
      <c r="D1095" t="s">
        <v>4665</v>
      </c>
      <c r="E1095" t="s">
        <v>183</v>
      </c>
      <c r="F1095" t="s">
        <v>4666</v>
      </c>
      <c r="G1095" t="s">
        <v>42</v>
      </c>
      <c r="H1095">
        <v>0</v>
      </c>
      <c r="I1095">
        <v>0</v>
      </c>
      <c r="J1095">
        <v>0</v>
      </c>
      <c r="K1095" t="s">
        <v>4667</v>
      </c>
    </row>
    <row r="1096" spans="1:11" x14ac:dyDescent="0.3">
      <c r="A1096" t="s">
        <v>4668</v>
      </c>
      <c r="B1096" t="s">
        <v>4669</v>
      </c>
      <c r="C1096" t="s">
        <v>13</v>
      </c>
      <c r="D1096" t="s">
        <v>4670</v>
      </c>
      <c r="E1096" t="s">
        <v>77</v>
      </c>
      <c r="F1096" t="s">
        <v>41</v>
      </c>
      <c r="G1096" t="s">
        <v>4671</v>
      </c>
      <c r="H1096">
        <v>0</v>
      </c>
      <c r="I1096">
        <v>0</v>
      </c>
      <c r="J1096">
        <v>0</v>
      </c>
      <c r="K1096" t="s">
        <v>4672</v>
      </c>
    </row>
    <row r="1097" spans="1:11" x14ac:dyDescent="0.3">
      <c r="A1097" t="s">
        <v>4673</v>
      </c>
      <c r="B1097" t="s">
        <v>4674</v>
      </c>
      <c r="C1097" t="s">
        <v>13</v>
      </c>
      <c r="D1097" t="s">
        <v>4675</v>
      </c>
      <c r="E1097" t="s">
        <v>77</v>
      </c>
      <c r="F1097" t="s">
        <v>16</v>
      </c>
      <c r="G1097" t="s">
        <v>603</v>
      </c>
      <c r="H1097">
        <v>0</v>
      </c>
      <c r="I1097">
        <v>0</v>
      </c>
      <c r="J1097">
        <v>0</v>
      </c>
      <c r="K1097" t="s">
        <v>4676</v>
      </c>
    </row>
    <row r="1098" spans="1:11" x14ac:dyDescent="0.3">
      <c r="A1098" t="s">
        <v>4677</v>
      </c>
      <c r="B1098" t="s">
        <v>4678</v>
      </c>
      <c r="C1098" t="s">
        <v>147</v>
      </c>
      <c r="D1098" t="s">
        <v>4679</v>
      </c>
      <c r="E1098" t="s">
        <v>183</v>
      </c>
      <c r="F1098" t="s">
        <v>1793</v>
      </c>
      <c r="G1098" t="s">
        <v>42</v>
      </c>
      <c r="H1098">
        <v>0</v>
      </c>
      <c r="I1098">
        <v>0</v>
      </c>
      <c r="J1098">
        <v>0</v>
      </c>
      <c r="K1098" t="s">
        <v>4680</v>
      </c>
    </row>
    <row r="1099" spans="1:11" x14ac:dyDescent="0.3">
      <c r="A1099" t="s">
        <v>4681</v>
      </c>
      <c r="C1099" t="s">
        <v>27</v>
      </c>
      <c r="D1099" t="s">
        <v>4682</v>
      </c>
      <c r="E1099" t="s">
        <v>4614</v>
      </c>
      <c r="F1099" t="s">
        <v>16</v>
      </c>
      <c r="G1099" t="s">
        <v>3890</v>
      </c>
      <c r="H1099">
        <v>0</v>
      </c>
      <c r="I1099">
        <v>0</v>
      </c>
      <c r="J1099">
        <v>0</v>
      </c>
      <c r="K1099" t="s">
        <v>4683</v>
      </c>
    </row>
    <row r="1100" spans="1:11" x14ac:dyDescent="0.3">
      <c r="A1100" t="s">
        <v>4684</v>
      </c>
      <c r="B1100" t="s">
        <v>4685</v>
      </c>
      <c r="C1100" t="s">
        <v>20</v>
      </c>
      <c r="D1100" t="s">
        <v>4686</v>
      </c>
      <c r="E1100" t="s">
        <v>22</v>
      </c>
      <c r="F1100" t="s">
        <v>2486</v>
      </c>
      <c r="G1100" t="s">
        <v>42</v>
      </c>
      <c r="H1100">
        <v>0</v>
      </c>
      <c r="I1100">
        <v>0</v>
      </c>
      <c r="J1100">
        <v>0</v>
      </c>
      <c r="K1100" t="s">
        <v>4687</v>
      </c>
    </row>
    <row r="1101" spans="1:11" x14ac:dyDescent="0.3">
      <c r="A1101" t="s">
        <v>4688</v>
      </c>
      <c r="B1101" t="s">
        <v>4689</v>
      </c>
      <c r="C1101" t="s">
        <v>27</v>
      </c>
      <c r="D1101" t="s">
        <v>4690</v>
      </c>
      <c r="E1101" t="s">
        <v>4614</v>
      </c>
      <c r="F1101" t="s">
        <v>4691</v>
      </c>
      <c r="G1101" t="s">
        <v>42</v>
      </c>
      <c r="H1101">
        <v>0</v>
      </c>
      <c r="I1101">
        <v>0</v>
      </c>
      <c r="J1101">
        <v>0</v>
      </c>
      <c r="K1101" t="s">
        <v>4692</v>
      </c>
    </row>
    <row r="1102" spans="1:11" x14ac:dyDescent="0.3">
      <c r="A1102" t="s">
        <v>4693</v>
      </c>
      <c r="B1102" t="s">
        <v>4694</v>
      </c>
      <c r="C1102" t="s">
        <v>20</v>
      </c>
      <c r="D1102" t="s">
        <v>4695</v>
      </c>
      <c r="E1102" t="s">
        <v>59</v>
      </c>
      <c r="F1102" t="s">
        <v>4696</v>
      </c>
      <c r="G1102" t="s">
        <v>42</v>
      </c>
      <c r="H1102">
        <v>0</v>
      </c>
      <c r="I1102">
        <v>0</v>
      </c>
      <c r="J1102">
        <v>0</v>
      </c>
      <c r="K1102" t="s">
        <v>4697</v>
      </c>
    </row>
    <row r="1103" spans="1:11" x14ac:dyDescent="0.3">
      <c r="A1103" t="s">
        <v>4698</v>
      </c>
      <c r="C1103" t="s">
        <v>27</v>
      </c>
      <c r="D1103" t="s">
        <v>4699</v>
      </c>
      <c r="E1103" t="s">
        <v>4614</v>
      </c>
      <c r="F1103" t="s">
        <v>41</v>
      </c>
      <c r="G1103" t="s">
        <v>42</v>
      </c>
      <c r="H1103">
        <v>0</v>
      </c>
      <c r="I1103">
        <v>0</v>
      </c>
      <c r="J1103">
        <v>0</v>
      </c>
      <c r="K1103" t="s">
        <v>4700</v>
      </c>
    </row>
    <row r="1104" spans="1:11" x14ac:dyDescent="0.3">
      <c r="A1104" t="s">
        <v>4701</v>
      </c>
      <c r="B1104" t="s">
        <v>4702</v>
      </c>
      <c r="C1104" t="s">
        <v>27</v>
      </c>
      <c r="D1104" t="s">
        <v>4703</v>
      </c>
      <c r="E1104" t="s">
        <v>4614</v>
      </c>
      <c r="F1104" t="s">
        <v>41</v>
      </c>
      <c r="G1104" t="s">
        <v>42</v>
      </c>
      <c r="H1104">
        <v>0</v>
      </c>
      <c r="I1104">
        <v>0</v>
      </c>
      <c r="J1104">
        <v>0</v>
      </c>
      <c r="K1104" t="s">
        <v>4704</v>
      </c>
    </row>
    <row r="1105" spans="1:11" x14ac:dyDescent="0.3">
      <c r="A1105" t="s">
        <v>4705</v>
      </c>
      <c r="B1105" t="s">
        <v>4706</v>
      </c>
      <c r="C1105" t="s">
        <v>20</v>
      </c>
      <c r="D1105" t="s">
        <v>4707</v>
      </c>
      <c r="E1105" t="s">
        <v>59</v>
      </c>
      <c r="F1105" t="s">
        <v>16</v>
      </c>
      <c r="G1105" t="s">
        <v>3244</v>
      </c>
      <c r="H1105">
        <v>0</v>
      </c>
      <c r="I1105">
        <v>0</v>
      </c>
      <c r="J1105">
        <v>0</v>
      </c>
      <c r="K1105" t="s">
        <v>4708</v>
      </c>
    </row>
    <row r="1106" spans="1:11" x14ac:dyDescent="0.3">
      <c r="A1106" t="s">
        <v>4709</v>
      </c>
      <c r="B1106" t="s">
        <v>4710</v>
      </c>
      <c r="C1106" t="s">
        <v>13</v>
      </c>
      <c r="D1106" t="s">
        <v>4711</v>
      </c>
      <c r="E1106" t="s">
        <v>77</v>
      </c>
      <c r="F1106" t="s">
        <v>41</v>
      </c>
      <c r="G1106" t="s">
        <v>4712</v>
      </c>
      <c r="H1106">
        <v>0</v>
      </c>
      <c r="I1106">
        <v>0</v>
      </c>
      <c r="J1106">
        <v>0</v>
      </c>
      <c r="K1106" t="s">
        <v>4713</v>
      </c>
    </row>
    <row r="1107" spans="1:11" x14ac:dyDescent="0.3">
      <c r="A1107" t="s">
        <v>4714</v>
      </c>
      <c r="B1107" t="s">
        <v>4715</v>
      </c>
      <c r="C1107" t="s">
        <v>20</v>
      </c>
      <c r="D1107" t="s">
        <v>4716</v>
      </c>
      <c r="E1107" t="s">
        <v>59</v>
      </c>
      <c r="F1107" t="s">
        <v>1991</v>
      </c>
      <c r="G1107" t="s">
        <v>4717</v>
      </c>
      <c r="H1107">
        <v>0</v>
      </c>
      <c r="I1107">
        <v>0</v>
      </c>
      <c r="J1107">
        <v>0</v>
      </c>
      <c r="K1107" t="s">
        <v>4718</v>
      </c>
    </row>
    <row r="1108" spans="1:11" x14ac:dyDescent="0.3">
      <c r="A1108" t="s">
        <v>4719</v>
      </c>
      <c r="B1108" t="s">
        <v>4720</v>
      </c>
      <c r="C1108" t="s">
        <v>20</v>
      </c>
      <c r="D1108" t="s">
        <v>4721</v>
      </c>
      <c r="E1108" t="s">
        <v>59</v>
      </c>
      <c r="F1108" t="s">
        <v>16</v>
      </c>
      <c r="G1108" t="s">
        <v>4722</v>
      </c>
      <c r="H1108">
        <v>0</v>
      </c>
      <c r="I1108">
        <v>0</v>
      </c>
      <c r="J1108">
        <v>0</v>
      </c>
      <c r="K1108" t="s">
        <v>4723</v>
      </c>
    </row>
    <row r="1109" spans="1:11" x14ac:dyDescent="0.3">
      <c r="A1109" t="s">
        <v>4724</v>
      </c>
      <c r="B1109" t="s">
        <v>4725</v>
      </c>
      <c r="C1109" t="s">
        <v>20</v>
      </c>
      <c r="D1109" t="s">
        <v>4726</v>
      </c>
      <c r="E1109" t="s">
        <v>22</v>
      </c>
      <c r="F1109" t="s">
        <v>3911</v>
      </c>
      <c r="G1109" t="s">
        <v>42</v>
      </c>
      <c r="H1109">
        <v>0</v>
      </c>
      <c r="I1109">
        <v>0</v>
      </c>
      <c r="J1109">
        <v>0</v>
      </c>
      <c r="K1109" t="s">
        <v>4727</v>
      </c>
    </row>
    <row r="1110" spans="1:11" x14ac:dyDescent="0.3">
      <c r="A1110" t="s">
        <v>4728</v>
      </c>
      <c r="B1110" t="s">
        <v>4729</v>
      </c>
      <c r="C1110" t="s">
        <v>13</v>
      </c>
      <c r="D1110" t="s">
        <v>4730</v>
      </c>
      <c r="E1110" t="s">
        <v>77</v>
      </c>
      <c r="F1110" t="s">
        <v>16</v>
      </c>
      <c r="G1110" t="s">
        <v>4731</v>
      </c>
      <c r="H1110">
        <v>0</v>
      </c>
      <c r="I1110">
        <v>0</v>
      </c>
      <c r="J1110">
        <v>0</v>
      </c>
      <c r="K1110" t="s">
        <v>4732</v>
      </c>
    </row>
    <row r="1111" spans="1:11" x14ac:dyDescent="0.3">
      <c r="A1111" t="s">
        <v>4733</v>
      </c>
      <c r="B1111" t="s">
        <v>4734</v>
      </c>
      <c r="C1111" t="s">
        <v>20</v>
      </c>
      <c r="D1111" t="s">
        <v>4735</v>
      </c>
      <c r="E1111" t="s">
        <v>59</v>
      </c>
      <c r="F1111" t="s">
        <v>16</v>
      </c>
      <c r="G1111" t="s">
        <v>4736</v>
      </c>
      <c r="H1111">
        <v>0</v>
      </c>
      <c r="I1111">
        <v>0</v>
      </c>
      <c r="J1111">
        <v>0</v>
      </c>
      <c r="K1111" t="s">
        <v>4737</v>
      </c>
    </row>
    <row r="1112" spans="1:11" x14ac:dyDescent="0.3">
      <c r="A1112" t="s">
        <v>4738</v>
      </c>
      <c r="B1112" t="s">
        <v>4739</v>
      </c>
      <c r="C1112" t="s">
        <v>13</v>
      </c>
      <c r="D1112" t="s">
        <v>4740</v>
      </c>
      <c r="E1112" t="s">
        <v>77</v>
      </c>
      <c r="F1112" t="s">
        <v>16</v>
      </c>
      <c r="G1112" t="s">
        <v>316</v>
      </c>
      <c r="H1112">
        <v>0</v>
      </c>
      <c r="I1112">
        <v>0</v>
      </c>
      <c r="J1112">
        <v>0</v>
      </c>
      <c r="K1112" t="s">
        <v>4741</v>
      </c>
    </row>
    <row r="1113" spans="1:11" x14ac:dyDescent="0.3">
      <c r="A1113" t="s">
        <v>4742</v>
      </c>
      <c r="B1113" t="s">
        <v>4743</v>
      </c>
      <c r="C1113" t="s">
        <v>13</v>
      </c>
      <c r="D1113" t="s">
        <v>4744</v>
      </c>
      <c r="E1113" t="s">
        <v>77</v>
      </c>
      <c r="F1113" t="s">
        <v>41</v>
      </c>
      <c r="G1113" t="s">
        <v>2866</v>
      </c>
      <c r="H1113">
        <v>0</v>
      </c>
      <c r="I1113">
        <v>0</v>
      </c>
      <c r="J1113">
        <v>0</v>
      </c>
      <c r="K1113" t="s">
        <v>4745</v>
      </c>
    </row>
    <row r="1114" spans="1:11" x14ac:dyDescent="0.3">
      <c r="A1114" t="s">
        <v>4746</v>
      </c>
      <c r="B1114" t="s">
        <v>4747</v>
      </c>
      <c r="C1114" t="s">
        <v>13</v>
      </c>
      <c r="D1114" t="s">
        <v>4748</v>
      </c>
      <c r="E1114" t="s">
        <v>77</v>
      </c>
      <c r="F1114" t="s">
        <v>16</v>
      </c>
      <c r="G1114" t="s">
        <v>4749</v>
      </c>
      <c r="H1114">
        <v>0</v>
      </c>
      <c r="I1114">
        <v>0</v>
      </c>
      <c r="J1114">
        <v>0</v>
      </c>
      <c r="K1114" t="s">
        <v>4750</v>
      </c>
    </row>
    <row r="1115" spans="1:11" x14ac:dyDescent="0.3">
      <c r="A1115" t="s">
        <v>4751</v>
      </c>
      <c r="B1115" t="s">
        <v>4752</v>
      </c>
      <c r="C1115" t="s">
        <v>13</v>
      </c>
      <c r="D1115" t="s">
        <v>4753</v>
      </c>
      <c r="E1115" t="s">
        <v>77</v>
      </c>
      <c r="F1115" t="s">
        <v>16</v>
      </c>
      <c r="G1115" t="s">
        <v>4754</v>
      </c>
      <c r="H1115">
        <v>0</v>
      </c>
      <c r="I1115">
        <v>0</v>
      </c>
      <c r="J1115">
        <v>0</v>
      </c>
      <c r="K1115" t="s">
        <v>4755</v>
      </c>
    </row>
    <row r="1116" spans="1:11" x14ac:dyDescent="0.3">
      <c r="A1116" t="s">
        <v>4756</v>
      </c>
      <c r="B1116" t="s">
        <v>4757</v>
      </c>
      <c r="C1116" t="s">
        <v>13</v>
      </c>
      <c r="D1116" t="s">
        <v>4758</v>
      </c>
      <c r="E1116" t="s">
        <v>77</v>
      </c>
      <c r="F1116" t="s">
        <v>41</v>
      </c>
      <c r="G1116" t="s">
        <v>42</v>
      </c>
      <c r="H1116">
        <v>0</v>
      </c>
      <c r="I1116">
        <v>0</v>
      </c>
      <c r="J1116">
        <v>0</v>
      </c>
      <c r="K1116" t="s">
        <v>4759</v>
      </c>
    </row>
    <row r="1117" spans="1:11" x14ac:dyDescent="0.3">
      <c r="A1117" t="s">
        <v>4760</v>
      </c>
      <c r="B1117" t="s">
        <v>4761</v>
      </c>
      <c r="C1117" t="s">
        <v>13</v>
      </c>
      <c r="D1117" t="s">
        <v>4762</v>
      </c>
      <c r="E1117" t="s">
        <v>77</v>
      </c>
      <c r="F1117" t="s">
        <v>16</v>
      </c>
      <c r="G1117" t="s">
        <v>4763</v>
      </c>
      <c r="H1117">
        <v>0</v>
      </c>
      <c r="I1117">
        <v>0</v>
      </c>
      <c r="J1117">
        <v>0</v>
      </c>
      <c r="K1117" t="s">
        <v>4764</v>
      </c>
    </row>
    <row r="1118" spans="1:11" x14ac:dyDescent="0.3">
      <c r="A1118" t="s">
        <v>4765</v>
      </c>
      <c r="B1118" t="s">
        <v>4766</v>
      </c>
      <c r="C1118" t="s">
        <v>147</v>
      </c>
      <c r="D1118" t="s">
        <v>4767</v>
      </c>
      <c r="E1118" t="s">
        <v>4768</v>
      </c>
      <c r="F1118" t="s">
        <v>4769</v>
      </c>
      <c r="G1118" t="s">
        <v>42</v>
      </c>
      <c r="H1118">
        <v>0</v>
      </c>
      <c r="I1118">
        <v>0</v>
      </c>
      <c r="J1118">
        <v>0</v>
      </c>
      <c r="K1118" t="s">
        <v>4770</v>
      </c>
    </row>
    <row r="1119" spans="1:11" x14ac:dyDescent="0.3">
      <c r="A1119" t="s">
        <v>4771</v>
      </c>
      <c r="B1119" t="s">
        <v>4772</v>
      </c>
      <c r="C1119" t="s">
        <v>20</v>
      </c>
      <c r="D1119" t="s">
        <v>4773</v>
      </c>
      <c r="E1119" t="s">
        <v>59</v>
      </c>
      <c r="F1119" t="s">
        <v>16</v>
      </c>
      <c r="G1119" t="s">
        <v>2189</v>
      </c>
      <c r="H1119">
        <v>0</v>
      </c>
      <c r="I1119">
        <v>0</v>
      </c>
      <c r="J1119">
        <v>0</v>
      </c>
      <c r="K1119" t="s">
        <v>4774</v>
      </c>
    </row>
    <row r="1120" spans="1:11" x14ac:dyDescent="0.3">
      <c r="A1120" t="s">
        <v>4775</v>
      </c>
      <c r="B1120" t="s">
        <v>4776</v>
      </c>
      <c r="C1120" t="s">
        <v>147</v>
      </c>
      <c r="D1120" t="s">
        <v>4777</v>
      </c>
      <c r="E1120" t="s">
        <v>183</v>
      </c>
      <c r="F1120" t="s">
        <v>4778</v>
      </c>
      <c r="G1120" t="s">
        <v>269</v>
      </c>
      <c r="H1120">
        <v>0</v>
      </c>
      <c r="I1120">
        <v>0</v>
      </c>
      <c r="J1120">
        <v>0</v>
      </c>
      <c r="K1120" t="s">
        <v>4779</v>
      </c>
    </row>
    <row r="1121" spans="1:11" x14ac:dyDescent="0.3">
      <c r="A1121" t="s">
        <v>4780</v>
      </c>
      <c r="B1121" t="s">
        <v>4781</v>
      </c>
      <c r="C1121" t="s">
        <v>147</v>
      </c>
      <c r="D1121" t="s">
        <v>4782</v>
      </c>
      <c r="E1121" t="s">
        <v>183</v>
      </c>
      <c r="F1121" t="s">
        <v>41</v>
      </c>
      <c r="G1121" t="s">
        <v>42</v>
      </c>
      <c r="H1121">
        <v>0</v>
      </c>
      <c r="I1121">
        <v>0</v>
      </c>
      <c r="J1121">
        <v>0</v>
      </c>
      <c r="K1121" t="s">
        <v>4783</v>
      </c>
    </row>
    <row r="1122" spans="1:11" x14ac:dyDescent="0.3">
      <c r="A1122" t="s">
        <v>4784</v>
      </c>
      <c r="B1122" t="s">
        <v>4785</v>
      </c>
      <c r="C1122" t="s">
        <v>13</v>
      </c>
      <c r="D1122" t="s">
        <v>4786</v>
      </c>
      <c r="E1122" t="s">
        <v>77</v>
      </c>
      <c r="F1122" t="s">
        <v>41</v>
      </c>
      <c r="G1122" t="s">
        <v>42</v>
      </c>
      <c r="H1122">
        <v>0</v>
      </c>
      <c r="I1122">
        <v>0</v>
      </c>
      <c r="J1122">
        <v>0</v>
      </c>
      <c r="K1122" t="s">
        <v>4787</v>
      </c>
    </row>
    <row r="1123" spans="1:11" x14ac:dyDescent="0.3">
      <c r="A1123" t="s">
        <v>4788</v>
      </c>
      <c r="B1123" t="s">
        <v>4789</v>
      </c>
      <c r="C1123" t="s">
        <v>20</v>
      </c>
      <c r="D1123" t="s">
        <v>4790</v>
      </c>
      <c r="E1123" t="s">
        <v>59</v>
      </c>
      <c r="F1123" t="s">
        <v>4791</v>
      </c>
      <c r="G1123" t="s">
        <v>42</v>
      </c>
      <c r="H1123">
        <v>0</v>
      </c>
      <c r="I1123">
        <v>0</v>
      </c>
      <c r="J1123">
        <v>0</v>
      </c>
      <c r="K1123" t="s">
        <v>4792</v>
      </c>
    </row>
    <row r="1124" spans="1:11" x14ac:dyDescent="0.3">
      <c r="A1124" t="s">
        <v>4793</v>
      </c>
      <c r="B1124" t="s">
        <v>4794</v>
      </c>
      <c r="C1124" t="s">
        <v>13</v>
      </c>
      <c r="D1124" t="s">
        <v>4795</v>
      </c>
      <c r="E1124" t="s">
        <v>77</v>
      </c>
      <c r="F1124" t="s">
        <v>41</v>
      </c>
      <c r="G1124" t="s">
        <v>42</v>
      </c>
      <c r="H1124">
        <v>0</v>
      </c>
      <c r="I1124">
        <v>0</v>
      </c>
      <c r="J1124">
        <v>0</v>
      </c>
      <c r="K1124" t="s">
        <v>4796</v>
      </c>
    </row>
    <row r="1125" spans="1:11" x14ac:dyDescent="0.3">
      <c r="A1125" t="s">
        <v>4797</v>
      </c>
      <c r="B1125" t="s">
        <v>4798</v>
      </c>
      <c r="C1125" t="s">
        <v>147</v>
      </c>
      <c r="D1125" t="s">
        <v>4799</v>
      </c>
      <c r="E1125" t="s">
        <v>183</v>
      </c>
      <c r="F1125" t="s">
        <v>41</v>
      </c>
      <c r="G1125" t="s">
        <v>42</v>
      </c>
      <c r="H1125">
        <v>0</v>
      </c>
      <c r="I1125">
        <v>0</v>
      </c>
      <c r="J1125">
        <v>0</v>
      </c>
      <c r="K1125" t="s">
        <v>4800</v>
      </c>
    </row>
    <row r="1126" spans="1:11" x14ac:dyDescent="0.3">
      <c r="A1126" t="s">
        <v>4801</v>
      </c>
      <c r="B1126" t="s">
        <v>4802</v>
      </c>
      <c r="C1126" t="s">
        <v>147</v>
      </c>
      <c r="D1126" t="s">
        <v>4803</v>
      </c>
      <c r="E1126" t="s">
        <v>183</v>
      </c>
      <c r="F1126" t="s">
        <v>1171</v>
      </c>
      <c r="G1126" t="s">
        <v>42</v>
      </c>
      <c r="H1126">
        <v>0</v>
      </c>
      <c r="I1126">
        <v>0</v>
      </c>
      <c r="J1126">
        <v>0</v>
      </c>
      <c r="K1126" t="s">
        <v>4804</v>
      </c>
    </row>
    <row r="1127" spans="1:11" x14ac:dyDescent="0.3">
      <c r="A1127" t="s">
        <v>4805</v>
      </c>
      <c r="C1127" t="s">
        <v>27</v>
      </c>
      <c r="D1127" t="s">
        <v>4806</v>
      </c>
      <c r="E1127" t="s">
        <v>4614</v>
      </c>
      <c r="F1127" t="s">
        <v>41</v>
      </c>
      <c r="G1127" t="s">
        <v>42</v>
      </c>
      <c r="H1127">
        <v>0</v>
      </c>
      <c r="I1127">
        <v>0</v>
      </c>
      <c r="J1127">
        <v>0</v>
      </c>
      <c r="K1127" t="s">
        <v>4807</v>
      </c>
    </row>
    <row r="1128" spans="1:11" x14ac:dyDescent="0.3">
      <c r="A1128" t="s">
        <v>4808</v>
      </c>
      <c r="B1128" t="s">
        <v>4809</v>
      </c>
      <c r="C1128" t="s">
        <v>147</v>
      </c>
      <c r="D1128" t="s">
        <v>4810</v>
      </c>
      <c r="E1128" t="s">
        <v>183</v>
      </c>
      <c r="F1128" t="s">
        <v>41</v>
      </c>
      <c r="G1128" t="s">
        <v>42</v>
      </c>
      <c r="H1128">
        <v>0</v>
      </c>
      <c r="I1128">
        <v>0</v>
      </c>
      <c r="J1128">
        <v>0</v>
      </c>
      <c r="K1128" t="s">
        <v>4811</v>
      </c>
    </row>
    <row r="1129" spans="1:11" x14ac:dyDescent="0.3">
      <c r="A1129" t="s">
        <v>4812</v>
      </c>
      <c r="B1129" t="s">
        <v>4813</v>
      </c>
      <c r="C1129" t="s">
        <v>20</v>
      </c>
      <c r="D1129" t="s">
        <v>4814</v>
      </c>
      <c r="E1129" t="s">
        <v>22</v>
      </c>
      <c r="F1129" t="s">
        <v>1670</v>
      </c>
      <c r="G1129" t="s">
        <v>42</v>
      </c>
      <c r="H1129">
        <v>0</v>
      </c>
      <c r="I1129">
        <v>0</v>
      </c>
      <c r="J1129">
        <v>0</v>
      </c>
      <c r="K1129" t="s">
        <v>4815</v>
      </c>
    </row>
    <row r="1130" spans="1:11" x14ac:dyDescent="0.3">
      <c r="A1130" t="s">
        <v>4816</v>
      </c>
      <c r="B1130" t="s">
        <v>4817</v>
      </c>
      <c r="C1130" t="s">
        <v>13</v>
      </c>
      <c r="D1130" t="s">
        <v>4818</v>
      </c>
      <c r="E1130" t="s">
        <v>77</v>
      </c>
      <c r="F1130" t="s">
        <v>41</v>
      </c>
      <c r="G1130" t="s">
        <v>42</v>
      </c>
      <c r="H1130">
        <v>0</v>
      </c>
      <c r="I1130">
        <v>0</v>
      </c>
      <c r="J1130">
        <v>0</v>
      </c>
      <c r="K1130" t="s">
        <v>4819</v>
      </c>
    </row>
    <row r="1131" spans="1:11" x14ac:dyDescent="0.3">
      <c r="A1131" t="s">
        <v>4820</v>
      </c>
      <c r="B1131" t="s">
        <v>4821</v>
      </c>
      <c r="C1131" t="s">
        <v>13</v>
      </c>
      <c r="D1131" t="s">
        <v>4822</v>
      </c>
      <c r="E1131" t="s">
        <v>77</v>
      </c>
      <c r="F1131" t="s">
        <v>41</v>
      </c>
      <c r="G1131" t="s">
        <v>42</v>
      </c>
      <c r="H1131">
        <v>0</v>
      </c>
      <c r="I1131">
        <v>0</v>
      </c>
      <c r="J1131">
        <v>0</v>
      </c>
      <c r="K1131" t="s">
        <v>4823</v>
      </c>
    </row>
    <row r="1132" spans="1:11" x14ac:dyDescent="0.3">
      <c r="A1132" t="s">
        <v>4824</v>
      </c>
      <c r="B1132" t="s">
        <v>4825</v>
      </c>
      <c r="C1132" t="s">
        <v>27</v>
      </c>
      <c r="D1132" t="s">
        <v>4826</v>
      </c>
      <c r="E1132" t="s">
        <v>4614</v>
      </c>
      <c r="F1132" t="s">
        <v>3461</v>
      </c>
      <c r="G1132" t="s">
        <v>42</v>
      </c>
      <c r="H1132">
        <v>0</v>
      </c>
      <c r="I1132">
        <v>0</v>
      </c>
      <c r="J1132">
        <v>0</v>
      </c>
      <c r="K1132" t="s">
        <v>4827</v>
      </c>
    </row>
    <row r="1133" spans="1:11" x14ac:dyDescent="0.3">
      <c r="A1133" t="s">
        <v>4828</v>
      </c>
      <c r="B1133" t="s">
        <v>4829</v>
      </c>
      <c r="C1133" t="s">
        <v>27</v>
      </c>
      <c r="D1133" t="s">
        <v>4830</v>
      </c>
      <c r="E1133" t="s">
        <v>4614</v>
      </c>
      <c r="F1133" t="s">
        <v>1947</v>
      </c>
      <c r="G1133" t="s">
        <v>42</v>
      </c>
      <c r="H1133">
        <v>0</v>
      </c>
      <c r="I1133">
        <v>0</v>
      </c>
      <c r="J1133">
        <v>0</v>
      </c>
      <c r="K1133" t="s">
        <v>4831</v>
      </c>
    </row>
    <row r="1134" spans="1:11" x14ac:dyDescent="0.3">
      <c r="A1134" t="s">
        <v>4832</v>
      </c>
      <c r="C1134" t="s">
        <v>147</v>
      </c>
      <c r="D1134" t="s">
        <v>4833</v>
      </c>
      <c r="E1134" t="s">
        <v>183</v>
      </c>
      <c r="F1134" t="s">
        <v>41</v>
      </c>
      <c r="G1134" t="s">
        <v>42</v>
      </c>
      <c r="H1134">
        <v>0</v>
      </c>
      <c r="I1134">
        <v>0</v>
      </c>
      <c r="J1134">
        <v>0</v>
      </c>
      <c r="K1134" t="s">
        <v>4834</v>
      </c>
    </row>
    <row r="1135" spans="1:11" x14ac:dyDescent="0.3">
      <c r="A1135" t="s">
        <v>4835</v>
      </c>
      <c r="C1135" t="s">
        <v>147</v>
      </c>
      <c r="D1135" t="s">
        <v>4836</v>
      </c>
      <c r="E1135" t="s">
        <v>183</v>
      </c>
      <c r="F1135" t="s">
        <v>41</v>
      </c>
      <c r="G1135" t="s">
        <v>42</v>
      </c>
      <c r="H1135">
        <v>0</v>
      </c>
      <c r="I1135">
        <v>0</v>
      </c>
      <c r="J1135">
        <v>0</v>
      </c>
      <c r="K1135" t="s">
        <v>4837</v>
      </c>
    </row>
    <row r="1136" spans="1:11" x14ac:dyDescent="0.3">
      <c r="A1136" t="s">
        <v>4838</v>
      </c>
      <c r="B1136" t="s">
        <v>4839</v>
      </c>
      <c r="C1136" t="s">
        <v>147</v>
      </c>
      <c r="D1136" t="s">
        <v>4840</v>
      </c>
      <c r="E1136" t="s">
        <v>183</v>
      </c>
      <c r="F1136" t="s">
        <v>4841</v>
      </c>
      <c r="G1136" t="s">
        <v>42</v>
      </c>
      <c r="H1136">
        <v>0</v>
      </c>
      <c r="I1136">
        <v>0</v>
      </c>
      <c r="J1136">
        <v>0</v>
      </c>
      <c r="K1136" t="s">
        <v>4842</v>
      </c>
    </row>
    <row r="1137" spans="1:11" x14ac:dyDescent="0.3">
      <c r="A1137" t="s">
        <v>4843</v>
      </c>
      <c r="C1137" t="s">
        <v>27</v>
      </c>
      <c r="D1137" t="s">
        <v>4844</v>
      </c>
      <c r="E1137" t="s">
        <v>4614</v>
      </c>
      <c r="F1137" t="s">
        <v>41</v>
      </c>
      <c r="G1137" t="s">
        <v>42</v>
      </c>
      <c r="H1137">
        <v>0</v>
      </c>
      <c r="I1137">
        <v>0</v>
      </c>
      <c r="J1137">
        <v>0</v>
      </c>
      <c r="K1137" t="s">
        <v>4845</v>
      </c>
    </row>
    <row r="1138" spans="1:11" x14ac:dyDescent="0.3">
      <c r="A1138" t="s">
        <v>4846</v>
      </c>
      <c r="B1138" t="s">
        <v>4847</v>
      </c>
      <c r="C1138" t="s">
        <v>558</v>
      </c>
      <c r="D1138" t="s">
        <v>4848</v>
      </c>
      <c r="E1138" t="s">
        <v>1472</v>
      </c>
      <c r="F1138" t="s">
        <v>1003</v>
      </c>
      <c r="G1138" t="s">
        <v>42</v>
      </c>
      <c r="H1138">
        <v>1</v>
      </c>
      <c r="I1138">
        <v>0</v>
      </c>
      <c r="J1138">
        <v>0</v>
      </c>
      <c r="K1138" t="s">
        <v>4849</v>
      </c>
    </row>
    <row r="1139" spans="1:11" x14ac:dyDescent="0.3">
      <c r="A1139" t="s">
        <v>4850</v>
      </c>
      <c r="B1139" t="s">
        <v>4851</v>
      </c>
      <c r="C1139" t="s">
        <v>27</v>
      </c>
      <c r="D1139" t="s">
        <v>4852</v>
      </c>
      <c r="E1139" t="s">
        <v>4614</v>
      </c>
      <c r="F1139" t="s">
        <v>41</v>
      </c>
      <c r="G1139" t="s">
        <v>42</v>
      </c>
      <c r="H1139">
        <v>0</v>
      </c>
      <c r="I1139">
        <v>0</v>
      </c>
      <c r="J1139">
        <v>0</v>
      </c>
      <c r="K1139" t="s">
        <v>4853</v>
      </c>
    </row>
    <row r="1140" spans="1:11" x14ac:dyDescent="0.3">
      <c r="A1140" t="s">
        <v>4854</v>
      </c>
      <c r="C1140" t="s">
        <v>27</v>
      </c>
      <c r="D1140" t="s">
        <v>4855</v>
      </c>
      <c r="E1140" t="s">
        <v>4614</v>
      </c>
      <c r="F1140" t="s">
        <v>16</v>
      </c>
      <c r="G1140" t="s">
        <v>4856</v>
      </c>
      <c r="H1140">
        <v>0</v>
      </c>
      <c r="I1140">
        <v>0</v>
      </c>
      <c r="J1140">
        <v>0</v>
      </c>
      <c r="K1140" t="s">
        <v>4857</v>
      </c>
    </row>
    <row r="1141" spans="1:11" x14ac:dyDescent="0.3">
      <c r="A1141" t="s">
        <v>4858</v>
      </c>
      <c r="B1141" t="s">
        <v>4859</v>
      </c>
      <c r="C1141" t="s">
        <v>13</v>
      </c>
      <c r="D1141" t="s">
        <v>4860</v>
      </c>
      <c r="E1141" t="s">
        <v>77</v>
      </c>
      <c r="F1141" t="s">
        <v>16</v>
      </c>
      <c r="G1141" t="s">
        <v>4861</v>
      </c>
      <c r="H1141">
        <v>0</v>
      </c>
      <c r="I1141">
        <v>0</v>
      </c>
      <c r="J1141">
        <v>0</v>
      </c>
      <c r="K1141" t="s">
        <v>4862</v>
      </c>
    </row>
    <row r="1142" spans="1:11" x14ac:dyDescent="0.3">
      <c r="A1142" t="s">
        <v>4863</v>
      </c>
      <c r="B1142" t="s">
        <v>4864</v>
      </c>
      <c r="C1142" t="s">
        <v>466</v>
      </c>
      <c r="D1142" t="s">
        <v>4865</v>
      </c>
      <c r="E1142" t="s">
        <v>468</v>
      </c>
      <c r="F1142" t="s">
        <v>16</v>
      </c>
      <c r="G1142" t="s">
        <v>4866</v>
      </c>
      <c r="H1142">
        <v>0</v>
      </c>
      <c r="I1142">
        <v>0</v>
      </c>
      <c r="J1142">
        <v>0</v>
      </c>
      <c r="K1142" t="s">
        <v>4867</v>
      </c>
    </row>
    <row r="1143" spans="1:11" x14ac:dyDescent="0.3">
      <c r="A1143" t="s">
        <v>4868</v>
      </c>
      <c r="B1143" t="s">
        <v>4869</v>
      </c>
      <c r="C1143" t="s">
        <v>27</v>
      </c>
      <c r="D1143" t="s">
        <v>4870</v>
      </c>
      <c r="E1143" t="s">
        <v>4614</v>
      </c>
      <c r="F1143" t="s">
        <v>41</v>
      </c>
      <c r="G1143" t="s">
        <v>42</v>
      </c>
      <c r="H1143">
        <v>0</v>
      </c>
      <c r="I1143">
        <v>0</v>
      </c>
      <c r="J1143">
        <v>0</v>
      </c>
      <c r="K1143" t="s">
        <v>4871</v>
      </c>
    </row>
    <row r="1144" spans="1:11" x14ac:dyDescent="0.3">
      <c r="A1144" t="s">
        <v>4872</v>
      </c>
      <c r="B1144" t="s">
        <v>4873</v>
      </c>
      <c r="C1144" t="s">
        <v>20</v>
      </c>
      <c r="D1144" t="s">
        <v>4874</v>
      </c>
      <c r="E1144" t="s">
        <v>59</v>
      </c>
      <c r="F1144" t="s">
        <v>4875</v>
      </c>
      <c r="G1144" t="s">
        <v>42</v>
      </c>
      <c r="H1144">
        <v>0</v>
      </c>
      <c r="I1144">
        <v>0</v>
      </c>
      <c r="J1144">
        <v>0</v>
      </c>
      <c r="K1144" t="s">
        <v>4876</v>
      </c>
    </row>
    <row r="1145" spans="1:11" x14ac:dyDescent="0.3">
      <c r="A1145" t="s">
        <v>4877</v>
      </c>
      <c r="C1145" t="s">
        <v>20</v>
      </c>
      <c r="D1145" t="s">
        <v>4878</v>
      </c>
      <c r="E1145" t="s">
        <v>59</v>
      </c>
      <c r="F1145" t="s">
        <v>41</v>
      </c>
      <c r="G1145" t="s">
        <v>42</v>
      </c>
      <c r="H1145">
        <v>0</v>
      </c>
      <c r="I1145">
        <v>0</v>
      </c>
      <c r="J1145">
        <v>0</v>
      </c>
      <c r="K1145" t="s">
        <v>4879</v>
      </c>
    </row>
    <row r="1146" spans="1:11" x14ac:dyDescent="0.3">
      <c r="A1146" t="s">
        <v>4880</v>
      </c>
      <c r="B1146" t="s">
        <v>4881</v>
      </c>
      <c r="C1146" t="s">
        <v>27</v>
      </c>
      <c r="D1146" t="s">
        <v>4882</v>
      </c>
      <c r="E1146" t="s">
        <v>4614</v>
      </c>
      <c r="F1146" t="s">
        <v>41</v>
      </c>
      <c r="G1146" t="s">
        <v>42</v>
      </c>
      <c r="H1146">
        <v>0</v>
      </c>
      <c r="I1146">
        <v>0</v>
      </c>
      <c r="J1146">
        <v>0</v>
      </c>
      <c r="K1146" t="s">
        <v>4883</v>
      </c>
    </row>
    <row r="1147" spans="1:11" x14ac:dyDescent="0.3">
      <c r="A1147" t="s">
        <v>4884</v>
      </c>
      <c r="B1147" t="s">
        <v>4885</v>
      </c>
      <c r="C1147" t="s">
        <v>558</v>
      </c>
      <c r="D1147" t="s">
        <v>4886</v>
      </c>
      <c r="E1147" t="s">
        <v>981</v>
      </c>
      <c r="F1147" t="s">
        <v>16</v>
      </c>
      <c r="G1147" t="s">
        <v>2211</v>
      </c>
      <c r="H1147">
        <v>0</v>
      </c>
      <c r="I1147">
        <v>0</v>
      </c>
      <c r="J1147">
        <v>0</v>
      </c>
      <c r="K1147" t="s">
        <v>4887</v>
      </c>
    </row>
    <row r="1148" spans="1:11" x14ac:dyDescent="0.3">
      <c r="A1148" t="s">
        <v>4888</v>
      </c>
      <c r="C1148" t="s">
        <v>558</v>
      </c>
      <c r="D1148" t="s">
        <v>4889</v>
      </c>
      <c r="E1148" t="s">
        <v>1472</v>
      </c>
      <c r="F1148" t="s">
        <v>4890</v>
      </c>
      <c r="G1148" t="s">
        <v>42</v>
      </c>
      <c r="H1148">
        <v>0</v>
      </c>
      <c r="I1148">
        <v>0</v>
      </c>
      <c r="J1148">
        <v>0</v>
      </c>
      <c r="K1148" t="s">
        <v>4891</v>
      </c>
    </row>
    <row r="1149" spans="1:11" x14ac:dyDescent="0.3">
      <c r="A1149" t="s">
        <v>4892</v>
      </c>
      <c r="B1149" t="s">
        <v>4893</v>
      </c>
      <c r="C1149" t="s">
        <v>20</v>
      </c>
      <c r="D1149" t="s">
        <v>4894</v>
      </c>
      <c r="E1149" t="s">
        <v>59</v>
      </c>
      <c r="F1149" t="s">
        <v>16</v>
      </c>
      <c r="G1149" t="s">
        <v>4895</v>
      </c>
      <c r="H1149">
        <v>0</v>
      </c>
      <c r="I1149">
        <v>0</v>
      </c>
      <c r="J1149">
        <v>0</v>
      </c>
      <c r="K1149" t="s">
        <v>4896</v>
      </c>
    </row>
    <row r="1150" spans="1:11" x14ac:dyDescent="0.3">
      <c r="A1150" t="s">
        <v>4897</v>
      </c>
      <c r="B1150" t="s">
        <v>4898</v>
      </c>
      <c r="C1150" t="s">
        <v>20</v>
      </c>
      <c r="D1150" t="s">
        <v>4899</v>
      </c>
      <c r="E1150" t="s">
        <v>59</v>
      </c>
      <c r="F1150" t="s">
        <v>16</v>
      </c>
      <c r="G1150" t="s">
        <v>4900</v>
      </c>
      <c r="H1150">
        <v>0</v>
      </c>
      <c r="I1150">
        <v>0</v>
      </c>
      <c r="J1150">
        <v>0</v>
      </c>
      <c r="K1150" t="s">
        <v>4901</v>
      </c>
    </row>
    <row r="1151" spans="1:11" x14ac:dyDescent="0.3">
      <c r="A1151" t="s">
        <v>4902</v>
      </c>
      <c r="B1151" t="s">
        <v>4903</v>
      </c>
      <c r="C1151" t="s">
        <v>20</v>
      </c>
      <c r="D1151" t="s">
        <v>4904</v>
      </c>
      <c r="E1151" t="s">
        <v>59</v>
      </c>
      <c r="F1151" t="s">
        <v>41</v>
      </c>
      <c r="G1151" t="s">
        <v>1162</v>
      </c>
      <c r="H1151">
        <v>0</v>
      </c>
      <c r="I1151">
        <v>0</v>
      </c>
      <c r="J1151">
        <v>0</v>
      </c>
      <c r="K1151" t="s">
        <v>4905</v>
      </c>
    </row>
    <row r="1152" spans="1:11" x14ac:dyDescent="0.3">
      <c r="A1152" t="s">
        <v>4906</v>
      </c>
      <c r="C1152" t="s">
        <v>13</v>
      </c>
      <c r="D1152" t="s">
        <v>4907</v>
      </c>
      <c r="E1152" t="s">
        <v>77</v>
      </c>
      <c r="F1152" t="s">
        <v>16</v>
      </c>
      <c r="G1152" t="s">
        <v>1062</v>
      </c>
      <c r="H1152">
        <v>0</v>
      </c>
      <c r="I1152">
        <v>0</v>
      </c>
      <c r="J1152">
        <v>0</v>
      </c>
      <c r="K1152" t="s">
        <v>4908</v>
      </c>
    </row>
    <row r="1153" spans="1:11" x14ac:dyDescent="0.3">
      <c r="A1153" t="s">
        <v>4909</v>
      </c>
      <c r="B1153" t="s">
        <v>4910</v>
      </c>
      <c r="C1153" t="s">
        <v>13</v>
      </c>
      <c r="D1153" t="s">
        <v>4911</v>
      </c>
      <c r="E1153" t="s">
        <v>77</v>
      </c>
      <c r="F1153" t="s">
        <v>16</v>
      </c>
      <c r="G1153" t="s">
        <v>904</v>
      </c>
      <c r="H1153">
        <v>0</v>
      </c>
      <c r="I1153">
        <v>0</v>
      </c>
      <c r="J1153">
        <v>0</v>
      </c>
      <c r="K1153" t="s">
        <v>4912</v>
      </c>
    </row>
    <row r="1154" spans="1:11" x14ac:dyDescent="0.3">
      <c r="A1154" t="s">
        <v>4913</v>
      </c>
      <c r="B1154" t="s">
        <v>4914</v>
      </c>
      <c r="C1154" t="s">
        <v>13</v>
      </c>
      <c r="D1154" t="s">
        <v>4915</v>
      </c>
      <c r="E1154" t="s">
        <v>77</v>
      </c>
      <c r="F1154" t="s">
        <v>16</v>
      </c>
      <c r="G1154" t="s">
        <v>279</v>
      </c>
      <c r="H1154">
        <v>0</v>
      </c>
      <c r="I1154">
        <v>0</v>
      </c>
      <c r="J1154">
        <v>0</v>
      </c>
      <c r="K1154" t="s">
        <v>4916</v>
      </c>
    </row>
    <row r="1155" spans="1:11" x14ac:dyDescent="0.3">
      <c r="A1155" t="s">
        <v>4917</v>
      </c>
      <c r="B1155" t="s">
        <v>4918</v>
      </c>
      <c r="C1155" t="s">
        <v>558</v>
      </c>
      <c r="D1155" t="s">
        <v>4919</v>
      </c>
      <c r="E1155" t="s">
        <v>1090</v>
      </c>
      <c r="F1155" t="s">
        <v>4920</v>
      </c>
      <c r="G1155" t="s">
        <v>42</v>
      </c>
      <c r="H1155">
        <v>0</v>
      </c>
      <c r="I1155">
        <v>0</v>
      </c>
      <c r="J1155">
        <v>0</v>
      </c>
      <c r="K1155" t="s">
        <v>4921</v>
      </c>
    </row>
    <row r="1156" spans="1:11" x14ac:dyDescent="0.3">
      <c r="A1156" t="s">
        <v>4922</v>
      </c>
      <c r="B1156" t="s">
        <v>4923</v>
      </c>
      <c r="C1156" t="s">
        <v>27</v>
      </c>
      <c r="D1156" t="s">
        <v>4924</v>
      </c>
      <c r="E1156" t="s">
        <v>4614</v>
      </c>
      <c r="F1156" t="s">
        <v>41</v>
      </c>
      <c r="G1156" t="s">
        <v>42</v>
      </c>
      <c r="H1156">
        <v>0</v>
      </c>
      <c r="I1156">
        <v>0</v>
      </c>
      <c r="J1156">
        <v>0</v>
      </c>
      <c r="K1156" t="s">
        <v>4925</v>
      </c>
    </row>
    <row r="1157" spans="1:11" x14ac:dyDescent="0.3">
      <c r="A1157" t="s">
        <v>4926</v>
      </c>
      <c r="B1157" t="s">
        <v>4927</v>
      </c>
      <c r="C1157" t="s">
        <v>20</v>
      </c>
      <c r="D1157" t="s">
        <v>4928</v>
      </c>
      <c r="E1157" t="s">
        <v>59</v>
      </c>
      <c r="F1157" t="s">
        <v>41</v>
      </c>
      <c r="G1157" t="s">
        <v>42</v>
      </c>
      <c r="H1157">
        <v>0</v>
      </c>
      <c r="I1157">
        <v>0</v>
      </c>
      <c r="J1157">
        <v>0</v>
      </c>
      <c r="K1157" t="s">
        <v>4929</v>
      </c>
    </row>
    <row r="1158" spans="1:11" x14ac:dyDescent="0.3">
      <c r="A1158" t="s">
        <v>4930</v>
      </c>
      <c r="B1158" t="s">
        <v>4931</v>
      </c>
      <c r="C1158" t="s">
        <v>20</v>
      </c>
      <c r="D1158" t="s">
        <v>4932</v>
      </c>
      <c r="E1158" t="s">
        <v>22</v>
      </c>
      <c r="F1158" t="s">
        <v>16</v>
      </c>
      <c r="G1158" t="s">
        <v>4933</v>
      </c>
      <c r="H1158">
        <v>0</v>
      </c>
      <c r="I1158">
        <v>0</v>
      </c>
      <c r="J1158">
        <v>0</v>
      </c>
      <c r="K1158" t="s">
        <v>4934</v>
      </c>
    </row>
    <row r="1159" spans="1:11" x14ac:dyDescent="0.3">
      <c r="A1159" t="s">
        <v>4935</v>
      </c>
      <c r="B1159" t="s">
        <v>4936</v>
      </c>
      <c r="C1159" t="s">
        <v>558</v>
      </c>
      <c r="D1159" t="s">
        <v>4937</v>
      </c>
      <c r="E1159" t="s">
        <v>560</v>
      </c>
      <c r="F1159" t="s">
        <v>16</v>
      </c>
      <c r="G1159" t="s">
        <v>4938</v>
      </c>
      <c r="H1159">
        <v>0</v>
      </c>
      <c r="I1159">
        <v>0</v>
      </c>
      <c r="J1159">
        <v>0</v>
      </c>
      <c r="K1159" t="s">
        <v>4939</v>
      </c>
    </row>
    <row r="1160" spans="1:11" x14ac:dyDescent="0.3">
      <c r="A1160" t="s">
        <v>4940</v>
      </c>
      <c r="B1160" t="s">
        <v>4941</v>
      </c>
      <c r="C1160" t="s">
        <v>20</v>
      </c>
      <c r="D1160" t="s">
        <v>4942</v>
      </c>
      <c r="E1160" t="s">
        <v>59</v>
      </c>
      <c r="F1160" t="s">
        <v>41</v>
      </c>
      <c r="G1160" t="s">
        <v>4943</v>
      </c>
      <c r="H1160">
        <v>0</v>
      </c>
      <c r="I1160">
        <v>0</v>
      </c>
      <c r="J1160">
        <v>0</v>
      </c>
      <c r="K1160" t="s">
        <v>4944</v>
      </c>
    </row>
    <row r="1161" spans="1:11" x14ac:dyDescent="0.3">
      <c r="A1161" t="s">
        <v>4945</v>
      </c>
      <c r="C1161" t="s">
        <v>466</v>
      </c>
      <c r="D1161" t="s">
        <v>4946</v>
      </c>
      <c r="E1161" t="s">
        <v>468</v>
      </c>
      <c r="F1161" t="s">
        <v>16</v>
      </c>
      <c r="G1161" t="s">
        <v>1271</v>
      </c>
      <c r="H1161">
        <v>0</v>
      </c>
      <c r="I1161">
        <v>0</v>
      </c>
      <c r="J1161">
        <v>0</v>
      </c>
      <c r="K1161" t="s">
        <v>4947</v>
      </c>
    </row>
    <row r="1162" spans="1:11" x14ac:dyDescent="0.3">
      <c r="A1162" t="s">
        <v>4948</v>
      </c>
      <c r="B1162" t="s">
        <v>4949</v>
      </c>
      <c r="C1162" t="s">
        <v>20</v>
      </c>
      <c r="D1162" t="s">
        <v>4950</v>
      </c>
      <c r="E1162" t="s">
        <v>59</v>
      </c>
      <c r="F1162" t="s">
        <v>4951</v>
      </c>
      <c r="G1162" t="s">
        <v>4520</v>
      </c>
      <c r="H1162">
        <v>0</v>
      </c>
      <c r="I1162">
        <v>0</v>
      </c>
      <c r="J1162">
        <v>0</v>
      </c>
      <c r="K1162" t="s">
        <v>4952</v>
      </c>
    </row>
    <row r="1163" spans="1:11" x14ac:dyDescent="0.3">
      <c r="A1163" t="s">
        <v>4953</v>
      </c>
      <c r="C1163" t="s">
        <v>20</v>
      </c>
      <c r="D1163" t="s">
        <v>4954</v>
      </c>
      <c r="E1163" t="s">
        <v>59</v>
      </c>
      <c r="F1163" t="s">
        <v>41</v>
      </c>
      <c r="G1163" t="s">
        <v>42</v>
      </c>
      <c r="H1163">
        <v>0</v>
      </c>
      <c r="I1163">
        <v>0</v>
      </c>
      <c r="J1163">
        <v>0</v>
      </c>
      <c r="K1163" t="s">
        <v>4955</v>
      </c>
    </row>
    <row r="1164" spans="1:11" x14ac:dyDescent="0.3">
      <c r="A1164" t="s">
        <v>4956</v>
      </c>
      <c r="B1164" t="s">
        <v>4957</v>
      </c>
      <c r="C1164" t="s">
        <v>466</v>
      </c>
      <c r="D1164" t="s">
        <v>4958</v>
      </c>
      <c r="E1164" t="s">
        <v>468</v>
      </c>
      <c r="F1164" t="s">
        <v>4959</v>
      </c>
      <c r="G1164" t="s">
        <v>4960</v>
      </c>
      <c r="H1164">
        <v>0</v>
      </c>
      <c r="I1164">
        <v>0</v>
      </c>
      <c r="J1164">
        <v>0</v>
      </c>
      <c r="K1164" t="s">
        <v>4961</v>
      </c>
    </row>
    <row r="1165" spans="1:11" x14ac:dyDescent="0.3">
      <c r="A1165" t="s">
        <v>4962</v>
      </c>
      <c r="B1165" t="s">
        <v>4963</v>
      </c>
      <c r="C1165" t="s">
        <v>20</v>
      </c>
      <c r="D1165" t="s">
        <v>4964</v>
      </c>
      <c r="E1165" t="s">
        <v>59</v>
      </c>
      <c r="F1165" t="s">
        <v>4100</v>
      </c>
      <c r="G1165" t="s">
        <v>4965</v>
      </c>
      <c r="H1165">
        <v>0</v>
      </c>
      <c r="I1165">
        <v>0</v>
      </c>
      <c r="J1165">
        <v>0</v>
      </c>
      <c r="K1165" t="s">
        <v>4966</v>
      </c>
    </row>
    <row r="1166" spans="1:11" x14ac:dyDescent="0.3">
      <c r="A1166" t="s">
        <v>4967</v>
      </c>
      <c r="C1166" t="s">
        <v>558</v>
      </c>
      <c r="D1166" t="s">
        <v>4968</v>
      </c>
      <c r="E1166" t="s">
        <v>1090</v>
      </c>
      <c r="F1166" t="s">
        <v>16</v>
      </c>
      <c r="G1166" t="s">
        <v>269</v>
      </c>
      <c r="H1166">
        <v>0</v>
      </c>
      <c r="I1166">
        <v>0</v>
      </c>
      <c r="J1166">
        <v>0</v>
      </c>
      <c r="K1166" t="s">
        <v>4969</v>
      </c>
    </row>
    <row r="1167" spans="1:11" x14ac:dyDescent="0.3">
      <c r="A1167" t="s">
        <v>4970</v>
      </c>
      <c r="B1167" t="s">
        <v>4971</v>
      </c>
      <c r="C1167" t="s">
        <v>13</v>
      </c>
      <c r="D1167" t="s">
        <v>4972</v>
      </c>
      <c r="E1167" t="s">
        <v>77</v>
      </c>
      <c r="F1167" t="s">
        <v>16</v>
      </c>
      <c r="G1167" t="s">
        <v>2070</v>
      </c>
      <c r="H1167">
        <v>0</v>
      </c>
      <c r="I1167">
        <v>0</v>
      </c>
      <c r="J1167">
        <v>0</v>
      </c>
      <c r="K1167" t="s">
        <v>4973</v>
      </c>
    </row>
    <row r="1168" spans="1:11" x14ac:dyDescent="0.3">
      <c r="A1168" t="s">
        <v>4974</v>
      </c>
      <c r="B1168" t="s">
        <v>4975</v>
      </c>
      <c r="C1168" t="s">
        <v>20</v>
      </c>
      <c r="D1168" t="s">
        <v>4976</v>
      </c>
      <c r="E1168" t="s">
        <v>59</v>
      </c>
      <c r="F1168" t="s">
        <v>41</v>
      </c>
      <c r="G1168" t="s">
        <v>42</v>
      </c>
      <c r="H1168">
        <v>0</v>
      </c>
      <c r="I1168">
        <v>0</v>
      </c>
      <c r="J1168">
        <v>0</v>
      </c>
      <c r="K1168" t="s">
        <v>4977</v>
      </c>
    </row>
    <row r="1169" spans="1:11" x14ac:dyDescent="0.3">
      <c r="A1169" t="s">
        <v>4978</v>
      </c>
      <c r="B1169" t="s">
        <v>4979</v>
      </c>
      <c r="C1169" t="s">
        <v>13</v>
      </c>
      <c r="D1169" t="s">
        <v>4980</v>
      </c>
      <c r="E1169" t="s">
        <v>15</v>
      </c>
      <c r="F1169" t="s">
        <v>16</v>
      </c>
      <c r="G1169" t="s">
        <v>1062</v>
      </c>
      <c r="H1169">
        <v>0</v>
      </c>
      <c r="I1169">
        <v>0</v>
      </c>
      <c r="J1169">
        <v>0</v>
      </c>
      <c r="K1169" t="s">
        <v>4981</v>
      </c>
    </row>
    <row r="1170" spans="1:11" x14ac:dyDescent="0.3">
      <c r="A1170" t="s">
        <v>4982</v>
      </c>
      <c r="B1170" t="s">
        <v>4983</v>
      </c>
      <c r="C1170" t="s">
        <v>20</v>
      </c>
      <c r="D1170" t="s">
        <v>4984</v>
      </c>
      <c r="E1170" t="s">
        <v>59</v>
      </c>
      <c r="F1170" t="s">
        <v>4985</v>
      </c>
      <c r="G1170" t="s">
        <v>42</v>
      </c>
      <c r="H1170">
        <v>0</v>
      </c>
      <c r="I1170">
        <v>0</v>
      </c>
      <c r="J1170">
        <v>0</v>
      </c>
      <c r="K1170" t="s">
        <v>4986</v>
      </c>
    </row>
    <row r="1171" spans="1:11" x14ac:dyDescent="0.3">
      <c r="A1171" t="s">
        <v>4987</v>
      </c>
      <c r="C1171" t="s">
        <v>20</v>
      </c>
      <c r="D1171" t="s">
        <v>4988</v>
      </c>
      <c r="E1171" t="s">
        <v>59</v>
      </c>
      <c r="F1171" t="s">
        <v>16</v>
      </c>
      <c r="G1171" t="s">
        <v>42</v>
      </c>
      <c r="H1171">
        <v>0</v>
      </c>
      <c r="I1171">
        <v>0</v>
      </c>
      <c r="J1171">
        <v>0</v>
      </c>
      <c r="K1171" t="s">
        <v>4989</v>
      </c>
    </row>
    <row r="1172" spans="1:11" x14ac:dyDescent="0.3">
      <c r="A1172" t="s">
        <v>4990</v>
      </c>
      <c r="B1172" t="s">
        <v>4991</v>
      </c>
      <c r="C1172" t="s">
        <v>20</v>
      </c>
      <c r="D1172" t="s">
        <v>4992</v>
      </c>
      <c r="E1172" t="s">
        <v>59</v>
      </c>
      <c r="F1172" t="s">
        <v>16</v>
      </c>
      <c r="G1172" t="s">
        <v>4993</v>
      </c>
      <c r="H1172">
        <v>0</v>
      </c>
      <c r="I1172">
        <v>0</v>
      </c>
      <c r="J1172">
        <v>0</v>
      </c>
      <c r="K1172" t="s">
        <v>4994</v>
      </c>
    </row>
    <row r="1173" spans="1:11" x14ac:dyDescent="0.3">
      <c r="A1173" t="s">
        <v>4995</v>
      </c>
      <c r="B1173" t="s">
        <v>4996</v>
      </c>
      <c r="C1173" t="s">
        <v>27</v>
      </c>
      <c r="D1173" t="s">
        <v>4997</v>
      </c>
      <c r="E1173" t="s">
        <v>4614</v>
      </c>
      <c r="F1173" t="s">
        <v>16</v>
      </c>
      <c r="G1173" t="s">
        <v>2951</v>
      </c>
      <c r="H1173">
        <v>0</v>
      </c>
      <c r="I1173">
        <v>0</v>
      </c>
      <c r="J1173">
        <v>0</v>
      </c>
      <c r="K1173" t="s">
        <v>4998</v>
      </c>
    </row>
    <row r="1174" spans="1:11" x14ac:dyDescent="0.3">
      <c r="A1174" t="s">
        <v>4999</v>
      </c>
      <c r="B1174" t="s">
        <v>5000</v>
      </c>
      <c r="C1174" t="s">
        <v>27</v>
      </c>
      <c r="D1174" t="s">
        <v>5001</v>
      </c>
      <c r="E1174" t="s">
        <v>4614</v>
      </c>
      <c r="F1174" t="s">
        <v>3033</v>
      </c>
      <c r="G1174" t="s">
        <v>42</v>
      </c>
      <c r="H1174">
        <v>0</v>
      </c>
      <c r="I1174">
        <v>0</v>
      </c>
      <c r="J1174">
        <v>0</v>
      </c>
      <c r="K1174" t="s">
        <v>5002</v>
      </c>
    </row>
    <row r="1175" spans="1:11" x14ac:dyDescent="0.3">
      <c r="A1175" t="s">
        <v>5003</v>
      </c>
      <c r="B1175" t="s">
        <v>5004</v>
      </c>
      <c r="C1175" t="s">
        <v>20</v>
      </c>
      <c r="D1175" t="s">
        <v>5005</v>
      </c>
      <c r="E1175" t="s">
        <v>59</v>
      </c>
      <c r="F1175" t="s">
        <v>41</v>
      </c>
      <c r="G1175" t="s">
        <v>42</v>
      </c>
      <c r="H1175">
        <v>0</v>
      </c>
      <c r="I1175">
        <v>0</v>
      </c>
      <c r="J1175">
        <v>0</v>
      </c>
      <c r="K1175" t="s">
        <v>5006</v>
      </c>
    </row>
    <row r="1176" spans="1:11" x14ac:dyDescent="0.3">
      <c r="A1176" t="s">
        <v>5007</v>
      </c>
      <c r="B1176" t="s">
        <v>5008</v>
      </c>
      <c r="C1176" t="s">
        <v>20</v>
      </c>
      <c r="D1176" t="s">
        <v>5009</v>
      </c>
      <c r="E1176" t="s">
        <v>59</v>
      </c>
      <c r="F1176" t="s">
        <v>3452</v>
      </c>
      <c r="G1176" t="s">
        <v>42</v>
      </c>
      <c r="H1176">
        <v>0</v>
      </c>
      <c r="I1176">
        <v>0</v>
      </c>
      <c r="J1176">
        <v>0</v>
      </c>
      <c r="K1176" t="s">
        <v>5010</v>
      </c>
    </row>
    <row r="1177" spans="1:11" x14ac:dyDescent="0.3">
      <c r="A1177" t="s">
        <v>5011</v>
      </c>
      <c r="B1177" t="s">
        <v>5012</v>
      </c>
      <c r="C1177" t="s">
        <v>20</v>
      </c>
      <c r="D1177" t="s">
        <v>5013</v>
      </c>
      <c r="E1177" t="s">
        <v>59</v>
      </c>
      <c r="F1177" t="s">
        <v>16</v>
      </c>
      <c r="G1177" t="s">
        <v>5014</v>
      </c>
      <c r="H1177">
        <v>0</v>
      </c>
      <c r="I1177">
        <v>0</v>
      </c>
      <c r="J1177">
        <v>0</v>
      </c>
      <c r="K1177" t="s">
        <v>5015</v>
      </c>
    </row>
    <row r="1178" spans="1:11" x14ac:dyDescent="0.3">
      <c r="A1178" t="s">
        <v>5016</v>
      </c>
      <c r="B1178" t="s">
        <v>5017</v>
      </c>
      <c r="C1178" t="s">
        <v>20</v>
      </c>
      <c r="D1178" t="s">
        <v>5018</v>
      </c>
      <c r="E1178" t="s">
        <v>59</v>
      </c>
      <c r="F1178" t="s">
        <v>41</v>
      </c>
      <c r="G1178" t="s">
        <v>42</v>
      </c>
      <c r="H1178">
        <v>0</v>
      </c>
      <c r="I1178">
        <v>0</v>
      </c>
      <c r="J1178">
        <v>0</v>
      </c>
      <c r="K1178" t="s">
        <v>5019</v>
      </c>
    </row>
    <row r="1179" spans="1:11" x14ac:dyDescent="0.3">
      <c r="A1179" t="s">
        <v>5020</v>
      </c>
      <c r="B1179" t="s">
        <v>5021</v>
      </c>
      <c r="C1179" t="s">
        <v>27</v>
      </c>
      <c r="D1179" t="s">
        <v>5022</v>
      </c>
      <c r="E1179" t="s">
        <v>4614</v>
      </c>
      <c r="F1179" t="s">
        <v>41</v>
      </c>
      <c r="G1179" t="s">
        <v>42</v>
      </c>
      <c r="H1179">
        <v>0</v>
      </c>
      <c r="I1179">
        <v>0</v>
      </c>
      <c r="J1179">
        <v>0</v>
      </c>
      <c r="K1179" t="s">
        <v>5023</v>
      </c>
    </row>
    <row r="1180" spans="1:11" x14ac:dyDescent="0.3">
      <c r="A1180" t="s">
        <v>5024</v>
      </c>
      <c r="B1180" t="s">
        <v>5025</v>
      </c>
      <c r="C1180" t="s">
        <v>13</v>
      </c>
      <c r="D1180" t="s">
        <v>5026</v>
      </c>
      <c r="E1180" t="s">
        <v>15</v>
      </c>
      <c r="F1180" t="s">
        <v>16</v>
      </c>
      <c r="G1180" t="s">
        <v>4351</v>
      </c>
      <c r="H1180">
        <v>0</v>
      </c>
      <c r="I1180">
        <v>0</v>
      </c>
      <c r="J1180">
        <v>0</v>
      </c>
      <c r="K1180" t="s">
        <v>5027</v>
      </c>
    </row>
    <row r="1181" spans="1:11" x14ac:dyDescent="0.3">
      <c r="A1181" t="s">
        <v>5028</v>
      </c>
      <c r="B1181" t="s">
        <v>5029</v>
      </c>
      <c r="C1181" t="s">
        <v>27</v>
      </c>
      <c r="D1181" t="s">
        <v>5030</v>
      </c>
      <c r="E1181" t="s">
        <v>4614</v>
      </c>
      <c r="F1181" t="s">
        <v>41</v>
      </c>
      <c r="G1181" t="s">
        <v>42</v>
      </c>
      <c r="H1181">
        <v>0</v>
      </c>
      <c r="I1181">
        <v>0</v>
      </c>
      <c r="J1181">
        <v>0</v>
      </c>
      <c r="K1181" t="s">
        <v>5031</v>
      </c>
    </row>
    <row r="1182" spans="1:11" x14ac:dyDescent="0.3">
      <c r="A1182" t="s">
        <v>5032</v>
      </c>
      <c r="B1182" t="s">
        <v>5033</v>
      </c>
      <c r="C1182" t="s">
        <v>20</v>
      </c>
      <c r="D1182" t="s">
        <v>5034</v>
      </c>
      <c r="E1182" t="s">
        <v>59</v>
      </c>
      <c r="F1182" t="s">
        <v>3038</v>
      </c>
      <c r="G1182" t="s">
        <v>42</v>
      </c>
      <c r="H1182">
        <v>0</v>
      </c>
      <c r="I1182">
        <v>0</v>
      </c>
      <c r="J1182">
        <v>0</v>
      </c>
      <c r="K1182" t="s">
        <v>5035</v>
      </c>
    </row>
    <row r="1183" spans="1:11" x14ac:dyDescent="0.3">
      <c r="A1183" t="s">
        <v>5036</v>
      </c>
      <c r="B1183" t="s">
        <v>5037</v>
      </c>
      <c r="C1183" t="s">
        <v>20</v>
      </c>
      <c r="D1183" t="s">
        <v>5038</v>
      </c>
      <c r="E1183" t="s">
        <v>59</v>
      </c>
      <c r="F1183" t="s">
        <v>3066</v>
      </c>
      <c r="G1183" t="s">
        <v>42</v>
      </c>
      <c r="H1183">
        <v>0</v>
      </c>
      <c r="I1183">
        <v>0</v>
      </c>
      <c r="J1183">
        <v>0</v>
      </c>
      <c r="K1183" t="s">
        <v>5039</v>
      </c>
    </row>
    <row r="1184" spans="1:11" x14ac:dyDescent="0.3">
      <c r="A1184" t="s">
        <v>5040</v>
      </c>
      <c r="B1184" t="s">
        <v>5041</v>
      </c>
      <c r="C1184" t="s">
        <v>20</v>
      </c>
      <c r="D1184" t="s">
        <v>5042</v>
      </c>
      <c r="E1184" t="s">
        <v>59</v>
      </c>
      <c r="F1184" t="s">
        <v>41</v>
      </c>
      <c r="G1184" t="s">
        <v>42</v>
      </c>
      <c r="H1184">
        <v>0</v>
      </c>
      <c r="I1184">
        <v>0</v>
      </c>
      <c r="J1184">
        <v>0</v>
      </c>
      <c r="K1184" t="s">
        <v>5043</v>
      </c>
    </row>
    <row r="1185" spans="1:11" x14ac:dyDescent="0.3">
      <c r="A1185" t="s">
        <v>5044</v>
      </c>
      <c r="B1185" t="s">
        <v>5045</v>
      </c>
      <c r="C1185" t="s">
        <v>13</v>
      </c>
      <c r="D1185" t="s">
        <v>5046</v>
      </c>
      <c r="E1185" t="s">
        <v>77</v>
      </c>
      <c r="F1185" t="s">
        <v>16</v>
      </c>
      <c r="G1185" t="s">
        <v>30</v>
      </c>
      <c r="H1185">
        <v>0</v>
      </c>
      <c r="I1185">
        <v>0</v>
      </c>
      <c r="J1185">
        <v>0</v>
      </c>
      <c r="K1185" t="s">
        <v>5047</v>
      </c>
    </row>
    <row r="1186" spans="1:11" x14ac:dyDescent="0.3">
      <c r="A1186" t="s">
        <v>5048</v>
      </c>
      <c r="B1186" t="s">
        <v>5049</v>
      </c>
      <c r="C1186" t="s">
        <v>558</v>
      </c>
      <c r="D1186" t="s">
        <v>5050</v>
      </c>
      <c r="E1186" t="s">
        <v>560</v>
      </c>
      <c r="F1186" t="s">
        <v>16</v>
      </c>
      <c r="G1186" t="s">
        <v>3385</v>
      </c>
      <c r="H1186">
        <v>0</v>
      </c>
      <c r="I1186">
        <v>0</v>
      </c>
      <c r="J1186">
        <v>0</v>
      </c>
      <c r="K1186" t="s">
        <v>5051</v>
      </c>
    </row>
    <row r="1187" spans="1:11" x14ac:dyDescent="0.3">
      <c r="A1187" t="s">
        <v>5052</v>
      </c>
      <c r="B1187" t="s">
        <v>5053</v>
      </c>
      <c r="C1187" t="s">
        <v>13</v>
      </c>
      <c r="D1187" t="s">
        <v>5054</v>
      </c>
      <c r="E1187" t="s">
        <v>77</v>
      </c>
      <c r="F1187" t="s">
        <v>16</v>
      </c>
      <c r="G1187" t="s">
        <v>5055</v>
      </c>
      <c r="H1187">
        <v>0</v>
      </c>
      <c r="I1187">
        <v>0</v>
      </c>
      <c r="J1187">
        <v>0</v>
      </c>
      <c r="K1187" t="s">
        <v>5056</v>
      </c>
    </row>
    <row r="1188" spans="1:11" x14ac:dyDescent="0.3">
      <c r="A1188" t="s">
        <v>5057</v>
      </c>
      <c r="B1188" t="s">
        <v>5058</v>
      </c>
      <c r="C1188" t="s">
        <v>13</v>
      </c>
      <c r="D1188" t="s">
        <v>5059</v>
      </c>
      <c r="E1188" t="s">
        <v>77</v>
      </c>
      <c r="F1188" t="s">
        <v>16</v>
      </c>
      <c r="G1188" t="s">
        <v>3244</v>
      </c>
      <c r="H1188">
        <v>0</v>
      </c>
      <c r="I1188">
        <v>0</v>
      </c>
      <c r="J1188">
        <v>0</v>
      </c>
      <c r="K1188" t="s">
        <v>5060</v>
      </c>
    </row>
    <row r="1189" spans="1:11" x14ac:dyDescent="0.3">
      <c r="A1189" t="s">
        <v>5061</v>
      </c>
      <c r="B1189" t="s">
        <v>5062</v>
      </c>
      <c r="C1189" t="s">
        <v>13</v>
      </c>
      <c r="D1189" t="s">
        <v>5063</v>
      </c>
      <c r="E1189" t="s">
        <v>15</v>
      </c>
      <c r="F1189" t="s">
        <v>16</v>
      </c>
      <c r="G1189" t="s">
        <v>5064</v>
      </c>
      <c r="H1189">
        <v>0</v>
      </c>
      <c r="I1189">
        <v>0</v>
      </c>
      <c r="J1189">
        <v>0</v>
      </c>
      <c r="K1189" t="s">
        <v>5065</v>
      </c>
    </row>
    <row r="1190" spans="1:11" x14ac:dyDescent="0.3">
      <c r="A1190" t="s">
        <v>5066</v>
      </c>
      <c r="B1190" t="s">
        <v>5067</v>
      </c>
      <c r="C1190" t="s">
        <v>558</v>
      </c>
      <c r="D1190" t="s">
        <v>5068</v>
      </c>
      <c r="E1190" t="s">
        <v>895</v>
      </c>
      <c r="F1190" t="s">
        <v>16</v>
      </c>
      <c r="G1190" t="s">
        <v>5069</v>
      </c>
      <c r="H1190">
        <v>0</v>
      </c>
      <c r="I1190">
        <v>0</v>
      </c>
      <c r="J1190">
        <v>0</v>
      </c>
      <c r="K1190" t="s">
        <v>5070</v>
      </c>
    </row>
    <row r="1191" spans="1:11" x14ac:dyDescent="0.3">
      <c r="A1191" t="s">
        <v>5071</v>
      </c>
      <c r="B1191" t="s">
        <v>4936</v>
      </c>
      <c r="C1191" t="s">
        <v>13</v>
      </c>
      <c r="D1191" t="s">
        <v>5072</v>
      </c>
      <c r="E1191" t="s">
        <v>77</v>
      </c>
      <c r="F1191" t="s">
        <v>16</v>
      </c>
      <c r="G1191" t="s">
        <v>5073</v>
      </c>
      <c r="H1191">
        <v>0</v>
      </c>
      <c r="I1191">
        <v>0</v>
      </c>
      <c r="J1191">
        <v>0</v>
      </c>
      <c r="K1191" t="s">
        <v>5074</v>
      </c>
    </row>
    <row r="1192" spans="1:11" x14ac:dyDescent="0.3">
      <c r="A1192" t="s">
        <v>5075</v>
      </c>
      <c r="B1192" t="s">
        <v>5076</v>
      </c>
      <c r="C1192" t="s">
        <v>147</v>
      </c>
      <c r="D1192" t="s">
        <v>5077</v>
      </c>
      <c r="E1192" t="s">
        <v>183</v>
      </c>
      <c r="F1192" t="s">
        <v>41</v>
      </c>
      <c r="G1192" t="s">
        <v>42</v>
      </c>
      <c r="H1192">
        <v>0</v>
      </c>
      <c r="I1192">
        <v>0</v>
      </c>
      <c r="J1192">
        <v>0</v>
      </c>
      <c r="K1192" t="s">
        <v>5078</v>
      </c>
    </row>
    <row r="1193" spans="1:11" x14ac:dyDescent="0.3">
      <c r="A1193" t="s">
        <v>5079</v>
      </c>
      <c r="B1193" t="s">
        <v>4802</v>
      </c>
      <c r="C1193" t="s">
        <v>558</v>
      </c>
      <c r="D1193" t="s">
        <v>5080</v>
      </c>
      <c r="E1193" t="s">
        <v>1472</v>
      </c>
      <c r="F1193" t="s">
        <v>2901</v>
      </c>
      <c r="G1193" t="s">
        <v>42</v>
      </c>
      <c r="H1193">
        <v>0</v>
      </c>
      <c r="I1193">
        <v>0</v>
      </c>
      <c r="J1193">
        <v>0</v>
      </c>
      <c r="K1193" t="s">
        <v>5081</v>
      </c>
    </row>
    <row r="1194" spans="1:11" x14ac:dyDescent="0.3">
      <c r="A1194" t="s">
        <v>5082</v>
      </c>
      <c r="C1194" t="s">
        <v>27</v>
      </c>
      <c r="D1194" t="s">
        <v>5083</v>
      </c>
      <c r="E1194" t="s">
        <v>4614</v>
      </c>
      <c r="F1194" t="s">
        <v>41</v>
      </c>
      <c r="G1194" t="s">
        <v>42</v>
      </c>
      <c r="H1194">
        <v>0</v>
      </c>
      <c r="I1194">
        <v>0</v>
      </c>
      <c r="J1194">
        <v>0</v>
      </c>
      <c r="K1194" t="s">
        <v>5084</v>
      </c>
    </row>
    <row r="1195" spans="1:11" x14ac:dyDescent="0.3">
      <c r="A1195" t="s">
        <v>5085</v>
      </c>
      <c r="B1195" t="s">
        <v>5086</v>
      </c>
      <c r="C1195" t="s">
        <v>27</v>
      </c>
      <c r="D1195" t="s">
        <v>5087</v>
      </c>
      <c r="E1195" t="s">
        <v>4614</v>
      </c>
      <c r="F1195" t="s">
        <v>41</v>
      </c>
      <c r="G1195" t="s">
        <v>42</v>
      </c>
      <c r="H1195">
        <v>0</v>
      </c>
      <c r="I1195">
        <v>0</v>
      </c>
      <c r="J1195">
        <v>0</v>
      </c>
      <c r="K1195" t="s">
        <v>5088</v>
      </c>
    </row>
    <row r="1196" spans="1:11" x14ac:dyDescent="0.3">
      <c r="A1196" t="s">
        <v>5089</v>
      </c>
      <c r="B1196" t="s">
        <v>5090</v>
      </c>
      <c r="C1196" t="s">
        <v>27</v>
      </c>
      <c r="D1196" t="s">
        <v>5091</v>
      </c>
      <c r="E1196" t="s">
        <v>4614</v>
      </c>
      <c r="F1196" t="s">
        <v>16</v>
      </c>
      <c r="G1196" t="s">
        <v>5092</v>
      </c>
      <c r="H1196">
        <v>0</v>
      </c>
      <c r="I1196">
        <v>0</v>
      </c>
      <c r="J1196">
        <v>0</v>
      </c>
      <c r="K1196" t="s">
        <v>5093</v>
      </c>
    </row>
    <row r="1197" spans="1:11" x14ac:dyDescent="0.3">
      <c r="A1197" t="s">
        <v>5094</v>
      </c>
      <c r="B1197" t="s">
        <v>5095</v>
      </c>
      <c r="C1197" t="s">
        <v>558</v>
      </c>
      <c r="D1197" t="s">
        <v>5096</v>
      </c>
      <c r="E1197" t="s">
        <v>2102</v>
      </c>
      <c r="F1197" t="s">
        <v>16</v>
      </c>
      <c r="G1197" t="s">
        <v>5097</v>
      </c>
      <c r="H1197">
        <v>0</v>
      </c>
      <c r="I1197">
        <v>0</v>
      </c>
      <c r="J1197">
        <v>0</v>
      </c>
      <c r="K1197" t="s">
        <v>5098</v>
      </c>
    </row>
    <row r="1198" spans="1:11" x14ac:dyDescent="0.3">
      <c r="A1198" t="s">
        <v>5099</v>
      </c>
      <c r="C1198" t="s">
        <v>20</v>
      </c>
      <c r="D1198" t="s">
        <v>5100</v>
      </c>
      <c r="E1198" t="s">
        <v>59</v>
      </c>
      <c r="F1198" t="s">
        <v>16</v>
      </c>
      <c r="G1198" t="s">
        <v>4722</v>
      </c>
      <c r="H1198">
        <v>0</v>
      </c>
      <c r="I1198">
        <v>0</v>
      </c>
      <c r="J1198">
        <v>0</v>
      </c>
      <c r="K1198" t="s">
        <v>5101</v>
      </c>
    </row>
    <row r="1199" spans="1:11" x14ac:dyDescent="0.3">
      <c r="A1199" t="s">
        <v>5102</v>
      </c>
      <c r="B1199" t="s">
        <v>5103</v>
      </c>
      <c r="C1199" t="s">
        <v>20</v>
      </c>
      <c r="D1199" t="s">
        <v>5104</v>
      </c>
      <c r="E1199" t="s">
        <v>22</v>
      </c>
      <c r="F1199" t="s">
        <v>5105</v>
      </c>
      <c r="G1199" t="s">
        <v>42</v>
      </c>
      <c r="H1199">
        <v>0</v>
      </c>
      <c r="I1199">
        <v>0</v>
      </c>
      <c r="J1199">
        <v>0</v>
      </c>
      <c r="K1199" t="s">
        <v>5106</v>
      </c>
    </row>
    <row r="1200" spans="1:11" x14ac:dyDescent="0.3">
      <c r="A1200" t="s">
        <v>5107</v>
      </c>
      <c r="B1200" t="s">
        <v>5108</v>
      </c>
      <c r="C1200" t="s">
        <v>27</v>
      </c>
      <c r="D1200" t="s">
        <v>5109</v>
      </c>
      <c r="E1200" t="s">
        <v>4614</v>
      </c>
      <c r="F1200" t="s">
        <v>16</v>
      </c>
      <c r="G1200" t="s">
        <v>5110</v>
      </c>
      <c r="H1200">
        <v>0</v>
      </c>
      <c r="I1200">
        <v>0</v>
      </c>
      <c r="J1200">
        <v>0</v>
      </c>
      <c r="K1200" t="s">
        <v>5111</v>
      </c>
    </row>
    <row r="1201" spans="1:11" x14ac:dyDescent="0.3">
      <c r="A1201" t="s">
        <v>5112</v>
      </c>
      <c r="B1201" t="s">
        <v>5113</v>
      </c>
      <c r="C1201" t="s">
        <v>558</v>
      </c>
      <c r="D1201" t="s">
        <v>5114</v>
      </c>
      <c r="E1201" t="s">
        <v>2102</v>
      </c>
      <c r="F1201" t="s">
        <v>16</v>
      </c>
      <c r="G1201" t="s">
        <v>5115</v>
      </c>
      <c r="H1201">
        <v>0</v>
      </c>
      <c r="I1201">
        <v>0</v>
      </c>
      <c r="J1201">
        <v>0</v>
      </c>
      <c r="K1201" t="s">
        <v>5116</v>
      </c>
    </row>
    <row r="1202" spans="1:11" x14ac:dyDescent="0.3">
      <c r="A1202" t="s">
        <v>5117</v>
      </c>
      <c r="B1202" t="s">
        <v>5118</v>
      </c>
      <c r="C1202" t="s">
        <v>558</v>
      </c>
      <c r="D1202" t="s">
        <v>5119</v>
      </c>
      <c r="E1202" t="s">
        <v>2102</v>
      </c>
      <c r="F1202" t="s">
        <v>16</v>
      </c>
      <c r="G1202" t="s">
        <v>5120</v>
      </c>
      <c r="H1202">
        <v>0</v>
      </c>
      <c r="I1202">
        <v>0</v>
      </c>
      <c r="J1202">
        <v>0</v>
      </c>
      <c r="K1202" t="s">
        <v>5121</v>
      </c>
    </row>
    <row r="1203" spans="1:11" x14ac:dyDescent="0.3">
      <c r="A1203" t="s">
        <v>5122</v>
      </c>
      <c r="B1203" t="s">
        <v>5123</v>
      </c>
      <c r="C1203" t="s">
        <v>27</v>
      </c>
      <c r="D1203" t="s">
        <v>5124</v>
      </c>
      <c r="E1203" t="s">
        <v>4614</v>
      </c>
      <c r="F1203" t="s">
        <v>16</v>
      </c>
      <c r="G1203" t="s">
        <v>529</v>
      </c>
      <c r="H1203">
        <v>0</v>
      </c>
      <c r="I1203">
        <v>0</v>
      </c>
      <c r="J1203">
        <v>0</v>
      </c>
      <c r="K1203" t="s">
        <v>5125</v>
      </c>
    </row>
    <row r="1204" spans="1:11" x14ac:dyDescent="0.3">
      <c r="A1204" t="s">
        <v>5126</v>
      </c>
      <c r="C1204" t="s">
        <v>27</v>
      </c>
      <c r="D1204" t="s">
        <v>5127</v>
      </c>
      <c r="E1204" t="s">
        <v>4614</v>
      </c>
      <c r="F1204" t="s">
        <v>4985</v>
      </c>
      <c r="G1204" t="s">
        <v>42</v>
      </c>
      <c r="H1204">
        <v>0</v>
      </c>
      <c r="I1204">
        <v>0</v>
      </c>
      <c r="J1204">
        <v>0</v>
      </c>
      <c r="K1204" t="s">
        <v>5128</v>
      </c>
    </row>
    <row r="1205" spans="1:11" x14ac:dyDescent="0.3">
      <c r="A1205" t="s">
        <v>5129</v>
      </c>
      <c r="B1205" t="s">
        <v>5130</v>
      </c>
      <c r="C1205" t="s">
        <v>27</v>
      </c>
      <c r="D1205" t="s">
        <v>5131</v>
      </c>
      <c r="E1205" t="s">
        <v>4614</v>
      </c>
      <c r="F1205" t="s">
        <v>41</v>
      </c>
      <c r="G1205" t="s">
        <v>42</v>
      </c>
      <c r="H1205">
        <v>0</v>
      </c>
      <c r="I1205">
        <v>0</v>
      </c>
      <c r="J1205">
        <v>0</v>
      </c>
      <c r="K1205" t="s">
        <v>5132</v>
      </c>
    </row>
    <row r="1206" spans="1:11" x14ac:dyDescent="0.3">
      <c r="A1206" t="s">
        <v>5133</v>
      </c>
      <c r="B1206" t="s">
        <v>5134</v>
      </c>
      <c r="C1206" t="s">
        <v>27</v>
      </c>
      <c r="D1206" t="s">
        <v>5135</v>
      </c>
      <c r="E1206" t="s">
        <v>4614</v>
      </c>
      <c r="F1206" t="s">
        <v>41</v>
      </c>
      <c r="G1206" t="s">
        <v>42</v>
      </c>
      <c r="H1206">
        <v>0</v>
      </c>
      <c r="I1206">
        <v>0</v>
      </c>
      <c r="J1206">
        <v>0</v>
      </c>
      <c r="K1206" t="s">
        <v>5136</v>
      </c>
    </row>
    <row r="1207" spans="1:11" x14ac:dyDescent="0.3">
      <c r="A1207" t="s">
        <v>5137</v>
      </c>
      <c r="B1207" t="s">
        <v>5138</v>
      </c>
      <c r="C1207" t="s">
        <v>27</v>
      </c>
      <c r="D1207" t="s">
        <v>5139</v>
      </c>
      <c r="E1207" t="s">
        <v>4614</v>
      </c>
      <c r="F1207" t="s">
        <v>1237</v>
      </c>
      <c r="G1207" t="s">
        <v>42</v>
      </c>
      <c r="H1207">
        <v>0</v>
      </c>
      <c r="I1207">
        <v>0</v>
      </c>
      <c r="J1207">
        <v>0</v>
      </c>
      <c r="K1207" t="s">
        <v>5140</v>
      </c>
    </row>
    <row r="1208" spans="1:11" x14ac:dyDescent="0.3">
      <c r="A1208" t="s">
        <v>5141</v>
      </c>
      <c r="B1208" t="s">
        <v>5142</v>
      </c>
      <c r="C1208" t="s">
        <v>27</v>
      </c>
      <c r="D1208" t="s">
        <v>5143</v>
      </c>
      <c r="E1208" t="s">
        <v>4614</v>
      </c>
      <c r="F1208" t="s">
        <v>5144</v>
      </c>
      <c r="G1208" t="s">
        <v>42</v>
      </c>
      <c r="H1208">
        <v>0</v>
      </c>
      <c r="I1208">
        <v>0</v>
      </c>
      <c r="J1208">
        <v>0</v>
      </c>
      <c r="K1208" t="s">
        <v>5145</v>
      </c>
    </row>
    <row r="1209" spans="1:11" x14ac:dyDescent="0.3">
      <c r="A1209" t="s">
        <v>5146</v>
      </c>
      <c r="B1209" t="s">
        <v>5147</v>
      </c>
      <c r="C1209" t="s">
        <v>27</v>
      </c>
      <c r="D1209" t="s">
        <v>5148</v>
      </c>
      <c r="E1209" t="s">
        <v>4614</v>
      </c>
      <c r="F1209" t="s">
        <v>41</v>
      </c>
      <c r="G1209" t="s">
        <v>42</v>
      </c>
      <c r="H1209">
        <v>0</v>
      </c>
      <c r="I1209">
        <v>0</v>
      </c>
      <c r="J1209">
        <v>0</v>
      </c>
      <c r="K1209" t="s">
        <v>5149</v>
      </c>
    </row>
    <row r="1210" spans="1:11" x14ac:dyDescent="0.3">
      <c r="A1210" t="s">
        <v>5150</v>
      </c>
      <c r="B1210" t="s">
        <v>5151</v>
      </c>
      <c r="C1210" t="s">
        <v>147</v>
      </c>
      <c r="D1210" t="s">
        <v>5152</v>
      </c>
      <c r="E1210" t="s">
        <v>4768</v>
      </c>
      <c r="F1210" t="s">
        <v>41</v>
      </c>
      <c r="G1210" t="s">
        <v>42</v>
      </c>
      <c r="H1210">
        <v>0</v>
      </c>
      <c r="I1210">
        <v>0</v>
      </c>
      <c r="J1210">
        <v>0</v>
      </c>
      <c r="K1210" t="s">
        <v>5153</v>
      </c>
    </row>
    <row r="1211" spans="1:11" x14ac:dyDescent="0.3">
      <c r="A1211" t="s">
        <v>5154</v>
      </c>
      <c r="B1211" t="s">
        <v>5155</v>
      </c>
      <c r="C1211" t="s">
        <v>27</v>
      </c>
      <c r="D1211" t="s">
        <v>5156</v>
      </c>
      <c r="E1211" t="s">
        <v>4614</v>
      </c>
      <c r="F1211" t="s">
        <v>41</v>
      </c>
      <c r="G1211" t="s">
        <v>42</v>
      </c>
      <c r="H1211">
        <v>0</v>
      </c>
      <c r="I1211">
        <v>0</v>
      </c>
      <c r="J1211">
        <v>0</v>
      </c>
      <c r="K1211" t="s">
        <v>5157</v>
      </c>
    </row>
    <row r="1212" spans="1:11" x14ac:dyDescent="0.3">
      <c r="A1212" t="s">
        <v>5158</v>
      </c>
      <c r="C1212" t="s">
        <v>27</v>
      </c>
      <c r="D1212" t="s">
        <v>5159</v>
      </c>
      <c r="E1212" t="s">
        <v>4614</v>
      </c>
      <c r="F1212" t="s">
        <v>41</v>
      </c>
      <c r="G1212" t="s">
        <v>42</v>
      </c>
      <c r="H1212">
        <v>0</v>
      </c>
      <c r="I1212">
        <v>0</v>
      </c>
      <c r="J1212">
        <v>0</v>
      </c>
      <c r="K1212" t="s">
        <v>5160</v>
      </c>
    </row>
    <row r="1213" spans="1:11" x14ac:dyDescent="0.3">
      <c r="A1213" t="s">
        <v>5161</v>
      </c>
      <c r="B1213" t="s">
        <v>5162</v>
      </c>
      <c r="C1213" t="s">
        <v>27</v>
      </c>
      <c r="D1213" t="s">
        <v>5163</v>
      </c>
      <c r="E1213" t="s">
        <v>4614</v>
      </c>
      <c r="F1213" t="s">
        <v>41</v>
      </c>
      <c r="G1213" t="s">
        <v>42</v>
      </c>
      <c r="H1213">
        <v>0</v>
      </c>
      <c r="I1213">
        <v>0</v>
      </c>
      <c r="J1213">
        <v>0</v>
      </c>
      <c r="K1213" t="s">
        <v>5164</v>
      </c>
    </row>
    <row r="1214" spans="1:11" x14ac:dyDescent="0.3">
      <c r="A1214" t="s">
        <v>5165</v>
      </c>
      <c r="B1214" t="s">
        <v>5166</v>
      </c>
      <c r="C1214" t="s">
        <v>27</v>
      </c>
      <c r="D1214" t="s">
        <v>5167</v>
      </c>
      <c r="E1214" t="s">
        <v>4614</v>
      </c>
      <c r="F1214" t="s">
        <v>41</v>
      </c>
      <c r="G1214" t="s">
        <v>42</v>
      </c>
      <c r="H1214">
        <v>0</v>
      </c>
      <c r="I1214">
        <v>0</v>
      </c>
      <c r="J1214">
        <v>0</v>
      </c>
      <c r="K1214" t="s">
        <v>5168</v>
      </c>
    </row>
    <row r="1215" spans="1:11" x14ac:dyDescent="0.3">
      <c r="A1215" t="s">
        <v>5169</v>
      </c>
      <c r="B1215" t="s">
        <v>5170</v>
      </c>
      <c r="C1215" t="s">
        <v>20</v>
      </c>
      <c r="D1215" t="s">
        <v>5171</v>
      </c>
      <c r="E1215" t="s">
        <v>59</v>
      </c>
      <c r="F1215" t="s">
        <v>16</v>
      </c>
      <c r="G1215" t="s">
        <v>5172</v>
      </c>
      <c r="H1215">
        <v>0</v>
      </c>
      <c r="I1215">
        <v>0</v>
      </c>
      <c r="J1215">
        <v>0</v>
      </c>
      <c r="K1215" t="s">
        <v>5173</v>
      </c>
    </row>
    <row r="1216" spans="1:11" x14ac:dyDescent="0.3">
      <c r="A1216" t="s">
        <v>5174</v>
      </c>
      <c r="B1216" t="s">
        <v>5175</v>
      </c>
      <c r="C1216" t="s">
        <v>27</v>
      </c>
      <c r="D1216" t="s">
        <v>5176</v>
      </c>
      <c r="E1216" t="s">
        <v>4614</v>
      </c>
      <c r="F1216" t="s">
        <v>41</v>
      </c>
      <c r="G1216" t="s">
        <v>42</v>
      </c>
      <c r="H1216">
        <v>0</v>
      </c>
      <c r="I1216">
        <v>0</v>
      </c>
      <c r="J1216">
        <v>0</v>
      </c>
      <c r="K1216" t="s">
        <v>5177</v>
      </c>
    </row>
    <row r="1217" spans="1:11" x14ac:dyDescent="0.3">
      <c r="A1217" t="s">
        <v>5178</v>
      </c>
      <c r="B1217" t="s">
        <v>5179</v>
      </c>
      <c r="C1217" t="s">
        <v>558</v>
      </c>
      <c r="D1217" t="s">
        <v>5180</v>
      </c>
      <c r="E1217" t="s">
        <v>2102</v>
      </c>
      <c r="F1217" t="s">
        <v>3638</v>
      </c>
      <c r="G1217" t="s">
        <v>42</v>
      </c>
      <c r="H1217">
        <v>0</v>
      </c>
      <c r="I1217">
        <v>0</v>
      </c>
      <c r="J1217">
        <v>0</v>
      </c>
      <c r="K1217" t="s">
        <v>5181</v>
      </c>
    </row>
    <row r="1218" spans="1:11" x14ac:dyDescent="0.3">
      <c r="A1218" t="s">
        <v>5182</v>
      </c>
      <c r="B1218" t="s">
        <v>5183</v>
      </c>
      <c r="C1218" t="s">
        <v>27</v>
      </c>
      <c r="D1218" t="s">
        <v>5184</v>
      </c>
      <c r="E1218" t="s">
        <v>4614</v>
      </c>
      <c r="F1218" t="s">
        <v>41</v>
      </c>
      <c r="G1218" t="s">
        <v>42</v>
      </c>
      <c r="H1218">
        <v>0</v>
      </c>
      <c r="I1218">
        <v>0</v>
      </c>
      <c r="J1218">
        <v>0</v>
      </c>
      <c r="K1218" t="s">
        <v>5185</v>
      </c>
    </row>
    <row r="1219" spans="1:11" x14ac:dyDescent="0.3">
      <c r="A1219" t="s">
        <v>5186</v>
      </c>
      <c r="B1219" t="s">
        <v>5187</v>
      </c>
      <c r="C1219" t="s">
        <v>27</v>
      </c>
      <c r="D1219" t="s">
        <v>5188</v>
      </c>
      <c r="E1219" t="s">
        <v>4614</v>
      </c>
      <c r="F1219" t="s">
        <v>41</v>
      </c>
      <c r="G1219" t="s">
        <v>42</v>
      </c>
      <c r="H1219">
        <v>0</v>
      </c>
      <c r="I1219">
        <v>0</v>
      </c>
      <c r="J1219">
        <v>0</v>
      </c>
      <c r="K1219" t="s">
        <v>5189</v>
      </c>
    </row>
    <row r="1220" spans="1:11" x14ac:dyDescent="0.3">
      <c r="A1220" t="s">
        <v>5190</v>
      </c>
      <c r="B1220" t="s">
        <v>5191</v>
      </c>
      <c r="C1220" t="s">
        <v>27</v>
      </c>
      <c r="D1220" t="s">
        <v>5192</v>
      </c>
      <c r="E1220" t="s">
        <v>4614</v>
      </c>
      <c r="F1220" t="s">
        <v>41</v>
      </c>
      <c r="G1220" t="s">
        <v>42</v>
      </c>
      <c r="H1220">
        <v>0</v>
      </c>
      <c r="I1220">
        <v>0</v>
      </c>
      <c r="J1220">
        <v>0</v>
      </c>
      <c r="K1220" t="s">
        <v>5193</v>
      </c>
    </row>
    <row r="1221" spans="1:11" x14ac:dyDescent="0.3">
      <c r="A1221" t="s">
        <v>5194</v>
      </c>
      <c r="B1221" t="s">
        <v>5195</v>
      </c>
      <c r="C1221" t="s">
        <v>147</v>
      </c>
      <c r="D1221" t="s">
        <v>5196</v>
      </c>
      <c r="E1221" t="s">
        <v>4768</v>
      </c>
      <c r="F1221" t="s">
        <v>5197</v>
      </c>
      <c r="G1221" t="s">
        <v>42</v>
      </c>
      <c r="H1221">
        <v>0</v>
      </c>
      <c r="I1221">
        <v>0</v>
      </c>
      <c r="J1221">
        <v>0</v>
      </c>
      <c r="K1221" t="s">
        <v>5198</v>
      </c>
    </row>
    <row r="1222" spans="1:11" x14ac:dyDescent="0.3">
      <c r="A1222" t="s">
        <v>5199</v>
      </c>
      <c r="B1222" t="s">
        <v>5200</v>
      </c>
      <c r="C1222" t="s">
        <v>147</v>
      </c>
      <c r="D1222" t="s">
        <v>5201</v>
      </c>
      <c r="E1222" t="s">
        <v>183</v>
      </c>
      <c r="F1222" t="s">
        <v>41</v>
      </c>
      <c r="G1222" t="s">
        <v>42</v>
      </c>
      <c r="H1222">
        <v>0</v>
      </c>
      <c r="I1222">
        <v>0</v>
      </c>
      <c r="J1222">
        <v>0</v>
      </c>
      <c r="K1222" t="s">
        <v>5202</v>
      </c>
    </row>
    <row r="1223" spans="1:11" x14ac:dyDescent="0.3">
      <c r="A1223" t="s">
        <v>5203</v>
      </c>
      <c r="C1223" t="s">
        <v>147</v>
      </c>
      <c r="D1223" t="s">
        <v>5204</v>
      </c>
      <c r="E1223" t="s">
        <v>183</v>
      </c>
      <c r="F1223" t="s">
        <v>41</v>
      </c>
      <c r="G1223" t="s">
        <v>42</v>
      </c>
      <c r="H1223">
        <v>0</v>
      </c>
      <c r="I1223">
        <v>0</v>
      </c>
      <c r="J1223">
        <v>0</v>
      </c>
      <c r="K1223" t="s">
        <v>5205</v>
      </c>
    </row>
    <row r="1224" spans="1:11" x14ac:dyDescent="0.3">
      <c r="A1224" t="s">
        <v>5206</v>
      </c>
      <c r="B1224" t="s">
        <v>5207</v>
      </c>
      <c r="C1224" t="s">
        <v>27</v>
      </c>
      <c r="D1224" t="s">
        <v>5208</v>
      </c>
      <c r="E1224" t="s">
        <v>4614</v>
      </c>
      <c r="F1224" t="s">
        <v>41</v>
      </c>
      <c r="G1224" t="s">
        <v>42</v>
      </c>
      <c r="H1224">
        <v>0</v>
      </c>
      <c r="I1224">
        <v>0</v>
      </c>
      <c r="J1224">
        <v>0</v>
      </c>
      <c r="K1224" t="s">
        <v>5209</v>
      </c>
    </row>
    <row r="1225" spans="1:11" x14ac:dyDescent="0.3">
      <c r="A1225" t="s">
        <v>5210</v>
      </c>
      <c r="B1225" t="s">
        <v>5211</v>
      </c>
      <c r="C1225" t="s">
        <v>558</v>
      </c>
      <c r="D1225" t="s">
        <v>5212</v>
      </c>
      <c r="E1225" t="s">
        <v>1122</v>
      </c>
      <c r="F1225" t="s">
        <v>5213</v>
      </c>
      <c r="G1225" t="s">
        <v>4520</v>
      </c>
      <c r="H1225">
        <v>0</v>
      </c>
      <c r="I1225">
        <v>0</v>
      </c>
      <c r="J1225">
        <v>0</v>
      </c>
      <c r="K1225" t="s">
        <v>5214</v>
      </c>
    </row>
    <row r="1226" spans="1:11" x14ac:dyDescent="0.3">
      <c r="A1226" t="s">
        <v>5215</v>
      </c>
      <c r="B1226" t="s">
        <v>5216</v>
      </c>
      <c r="C1226" t="s">
        <v>27</v>
      </c>
      <c r="D1226" t="s">
        <v>5217</v>
      </c>
      <c r="E1226" t="s">
        <v>4614</v>
      </c>
      <c r="F1226" t="s">
        <v>16</v>
      </c>
      <c r="G1226" t="s">
        <v>5218</v>
      </c>
      <c r="H1226">
        <v>0</v>
      </c>
      <c r="I1226">
        <v>0</v>
      </c>
      <c r="J1226">
        <v>0</v>
      </c>
      <c r="K1226" t="s">
        <v>5219</v>
      </c>
    </row>
    <row r="1227" spans="1:11" x14ac:dyDescent="0.3">
      <c r="A1227" t="s">
        <v>5220</v>
      </c>
      <c r="C1227" t="s">
        <v>27</v>
      </c>
      <c r="D1227" t="s">
        <v>5221</v>
      </c>
      <c r="E1227" t="s">
        <v>4614</v>
      </c>
      <c r="F1227" t="s">
        <v>16</v>
      </c>
      <c r="G1227" t="s">
        <v>5222</v>
      </c>
      <c r="H1227">
        <v>0</v>
      </c>
      <c r="I1227">
        <v>0</v>
      </c>
      <c r="J1227">
        <v>0</v>
      </c>
      <c r="K1227" t="s">
        <v>5223</v>
      </c>
    </row>
    <row r="1228" spans="1:11" x14ac:dyDescent="0.3">
      <c r="A1228" t="s">
        <v>5224</v>
      </c>
      <c r="B1228" t="s">
        <v>5225</v>
      </c>
      <c r="C1228" t="s">
        <v>27</v>
      </c>
      <c r="D1228" t="s">
        <v>5226</v>
      </c>
      <c r="E1228" t="s">
        <v>4614</v>
      </c>
      <c r="F1228" t="s">
        <v>16</v>
      </c>
      <c r="G1228" t="s">
        <v>5055</v>
      </c>
      <c r="H1228">
        <v>0</v>
      </c>
      <c r="I1228">
        <v>0</v>
      </c>
      <c r="J1228">
        <v>0</v>
      </c>
      <c r="K1228" t="s">
        <v>5227</v>
      </c>
    </row>
    <row r="1229" spans="1:11" x14ac:dyDescent="0.3">
      <c r="A1229" t="s">
        <v>5228</v>
      </c>
      <c r="B1229" t="s">
        <v>5229</v>
      </c>
      <c r="C1229" t="s">
        <v>27</v>
      </c>
      <c r="D1229" t="s">
        <v>5230</v>
      </c>
      <c r="E1229" t="s">
        <v>4614</v>
      </c>
      <c r="F1229" t="s">
        <v>16</v>
      </c>
      <c r="G1229" t="s">
        <v>35</v>
      </c>
      <c r="H1229">
        <v>0</v>
      </c>
      <c r="I1229">
        <v>0</v>
      </c>
      <c r="J1229">
        <v>0</v>
      </c>
      <c r="K1229" t="s">
        <v>5231</v>
      </c>
    </row>
    <row r="1230" spans="1:11" x14ac:dyDescent="0.3">
      <c r="A1230" t="s">
        <v>5232</v>
      </c>
      <c r="C1230" t="s">
        <v>558</v>
      </c>
      <c r="D1230" t="s">
        <v>5233</v>
      </c>
      <c r="E1230" t="s">
        <v>1472</v>
      </c>
      <c r="F1230" t="s">
        <v>1531</v>
      </c>
      <c r="G1230" t="s">
        <v>42</v>
      </c>
      <c r="H1230">
        <v>0</v>
      </c>
      <c r="I1230">
        <v>0</v>
      </c>
      <c r="J1230">
        <v>0</v>
      </c>
      <c r="K1230" t="s">
        <v>5234</v>
      </c>
    </row>
    <row r="1231" spans="1:11" x14ac:dyDescent="0.3">
      <c r="A1231" t="s">
        <v>5235</v>
      </c>
      <c r="B1231" t="s">
        <v>5236</v>
      </c>
      <c r="C1231" t="s">
        <v>27</v>
      </c>
      <c r="D1231" t="s">
        <v>5237</v>
      </c>
      <c r="E1231" t="s">
        <v>4614</v>
      </c>
      <c r="F1231" t="s">
        <v>1840</v>
      </c>
      <c r="G1231" t="s">
        <v>42</v>
      </c>
      <c r="H1231">
        <v>0</v>
      </c>
      <c r="I1231">
        <v>0</v>
      </c>
      <c r="J1231">
        <v>0</v>
      </c>
      <c r="K1231" t="s">
        <v>5238</v>
      </c>
    </row>
    <row r="1232" spans="1:11" x14ac:dyDescent="0.3">
      <c r="A1232" t="s">
        <v>5239</v>
      </c>
      <c r="B1232" t="s">
        <v>5240</v>
      </c>
      <c r="C1232" t="s">
        <v>27</v>
      </c>
      <c r="D1232" t="s">
        <v>5241</v>
      </c>
      <c r="E1232" t="s">
        <v>4614</v>
      </c>
      <c r="F1232" t="s">
        <v>41</v>
      </c>
      <c r="G1232" t="s">
        <v>42</v>
      </c>
      <c r="H1232">
        <v>0</v>
      </c>
      <c r="I1232">
        <v>0</v>
      </c>
      <c r="J1232">
        <v>0</v>
      </c>
      <c r="K1232" t="s">
        <v>5242</v>
      </c>
    </row>
    <row r="1233" spans="1:11" x14ac:dyDescent="0.3">
      <c r="A1233" t="s">
        <v>5243</v>
      </c>
      <c r="B1233" t="s">
        <v>5244</v>
      </c>
      <c r="C1233" t="s">
        <v>27</v>
      </c>
      <c r="D1233" t="s">
        <v>5245</v>
      </c>
      <c r="E1233" t="s">
        <v>4614</v>
      </c>
      <c r="F1233" t="s">
        <v>41</v>
      </c>
      <c r="G1233" t="s">
        <v>42</v>
      </c>
      <c r="H1233">
        <v>0</v>
      </c>
      <c r="I1233">
        <v>0</v>
      </c>
      <c r="J1233">
        <v>0</v>
      </c>
      <c r="K1233" t="s">
        <v>5246</v>
      </c>
    </row>
    <row r="1234" spans="1:11" x14ac:dyDescent="0.3">
      <c r="A1234" t="s">
        <v>5247</v>
      </c>
      <c r="C1234" t="s">
        <v>27</v>
      </c>
      <c r="D1234" t="s">
        <v>5248</v>
      </c>
      <c r="E1234" t="s">
        <v>4614</v>
      </c>
      <c r="F1234" t="s">
        <v>41</v>
      </c>
      <c r="G1234" t="s">
        <v>42</v>
      </c>
      <c r="H1234">
        <v>0</v>
      </c>
      <c r="I1234">
        <v>0</v>
      </c>
      <c r="J1234">
        <v>0</v>
      </c>
      <c r="K1234" t="s">
        <v>5249</v>
      </c>
    </row>
    <row r="1235" spans="1:11" x14ac:dyDescent="0.3">
      <c r="A1235" t="s">
        <v>5250</v>
      </c>
      <c r="C1235" t="s">
        <v>27</v>
      </c>
      <c r="D1235" t="s">
        <v>5251</v>
      </c>
      <c r="E1235" t="s">
        <v>4614</v>
      </c>
      <c r="F1235" t="s">
        <v>41</v>
      </c>
      <c r="G1235" t="s">
        <v>42</v>
      </c>
      <c r="H1235">
        <v>0</v>
      </c>
      <c r="I1235">
        <v>0</v>
      </c>
      <c r="J1235">
        <v>0</v>
      </c>
      <c r="K1235" t="s">
        <v>5252</v>
      </c>
    </row>
    <row r="1236" spans="1:11" x14ac:dyDescent="0.3">
      <c r="A1236" t="s">
        <v>5253</v>
      </c>
      <c r="B1236" t="s">
        <v>5254</v>
      </c>
      <c r="C1236" t="s">
        <v>27</v>
      </c>
      <c r="D1236" t="s">
        <v>5255</v>
      </c>
      <c r="E1236" t="s">
        <v>4614</v>
      </c>
      <c r="F1236" t="s">
        <v>41</v>
      </c>
      <c r="G1236" t="s">
        <v>42</v>
      </c>
      <c r="H1236">
        <v>0</v>
      </c>
      <c r="I1236">
        <v>0</v>
      </c>
      <c r="J1236">
        <v>0</v>
      </c>
      <c r="K1236" t="s">
        <v>5256</v>
      </c>
    </row>
    <row r="1237" spans="1:11" x14ac:dyDescent="0.3">
      <c r="A1237" t="s">
        <v>5257</v>
      </c>
      <c r="C1237" t="s">
        <v>27</v>
      </c>
      <c r="D1237" t="s">
        <v>5258</v>
      </c>
      <c r="E1237" t="s">
        <v>4614</v>
      </c>
      <c r="F1237" t="s">
        <v>41</v>
      </c>
      <c r="G1237" t="s">
        <v>42</v>
      </c>
      <c r="H1237">
        <v>0</v>
      </c>
      <c r="I1237">
        <v>0</v>
      </c>
      <c r="J1237">
        <v>0</v>
      </c>
      <c r="K1237" t="s">
        <v>5259</v>
      </c>
    </row>
    <row r="1238" spans="1:11" x14ac:dyDescent="0.3">
      <c r="A1238" t="s">
        <v>5260</v>
      </c>
      <c r="C1238" t="s">
        <v>27</v>
      </c>
      <c r="D1238" t="s">
        <v>5261</v>
      </c>
      <c r="E1238" t="s">
        <v>4614</v>
      </c>
      <c r="F1238" t="s">
        <v>41</v>
      </c>
      <c r="G1238" t="s">
        <v>42</v>
      </c>
      <c r="H1238">
        <v>0</v>
      </c>
      <c r="I1238">
        <v>0</v>
      </c>
      <c r="J1238">
        <v>0</v>
      </c>
      <c r="K1238" t="s">
        <v>5262</v>
      </c>
    </row>
    <row r="1239" spans="1:11" x14ac:dyDescent="0.3">
      <c r="A1239" t="s">
        <v>5263</v>
      </c>
      <c r="B1239" t="s">
        <v>5264</v>
      </c>
      <c r="C1239" t="s">
        <v>27</v>
      </c>
      <c r="D1239" t="s">
        <v>5265</v>
      </c>
      <c r="E1239" t="s">
        <v>4614</v>
      </c>
      <c r="F1239" t="s">
        <v>41</v>
      </c>
      <c r="G1239" t="s">
        <v>42</v>
      </c>
      <c r="H1239">
        <v>0</v>
      </c>
      <c r="I1239">
        <v>0</v>
      </c>
      <c r="J1239">
        <v>0</v>
      </c>
      <c r="K1239" t="s">
        <v>5266</v>
      </c>
    </row>
    <row r="1240" spans="1:11" x14ac:dyDescent="0.3">
      <c r="A1240" t="s">
        <v>5267</v>
      </c>
      <c r="C1240" t="s">
        <v>27</v>
      </c>
      <c r="D1240" t="s">
        <v>5268</v>
      </c>
      <c r="E1240" t="s">
        <v>4614</v>
      </c>
      <c r="F1240" t="s">
        <v>41</v>
      </c>
      <c r="G1240" t="s">
        <v>42</v>
      </c>
      <c r="H1240">
        <v>0</v>
      </c>
      <c r="I1240">
        <v>0</v>
      </c>
      <c r="J1240">
        <v>0</v>
      </c>
      <c r="K1240" t="s">
        <v>5269</v>
      </c>
    </row>
    <row r="1241" spans="1:11" x14ac:dyDescent="0.3">
      <c r="A1241" t="s">
        <v>5270</v>
      </c>
      <c r="B1241" t="s">
        <v>5271</v>
      </c>
      <c r="C1241" t="s">
        <v>558</v>
      </c>
      <c r="D1241" t="s">
        <v>5272</v>
      </c>
      <c r="E1241" t="s">
        <v>1472</v>
      </c>
      <c r="F1241" t="s">
        <v>5273</v>
      </c>
      <c r="G1241" t="s">
        <v>42</v>
      </c>
      <c r="H1241">
        <v>0</v>
      </c>
      <c r="I1241">
        <v>0</v>
      </c>
      <c r="J1241">
        <v>0</v>
      </c>
      <c r="K1241" t="s">
        <v>5274</v>
      </c>
    </row>
    <row r="1242" spans="1:11" x14ac:dyDescent="0.3">
      <c r="A1242" t="s">
        <v>5275</v>
      </c>
      <c r="C1242" t="s">
        <v>27</v>
      </c>
      <c r="D1242" t="s">
        <v>5276</v>
      </c>
      <c r="E1242" t="s">
        <v>4614</v>
      </c>
      <c r="F1242" t="s">
        <v>41</v>
      </c>
      <c r="G1242" t="s">
        <v>42</v>
      </c>
      <c r="H1242">
        <v>0</v>
      </c>
      <c r="I1242">
        <v>0</v>
      </c>
      <c r="J1242">
        <v>0</v>
      </c>
      <c r="K1242" t="s">
        <v>5277</v>
      </c>
    </row>
    <row r="1243" spans="1:11" x14ac:dyDescent="0.3">
      <c r="A1243" t="s">
        <v>5278</v>
      </c>
      <c r="B1243" t="s">
        <v>5279</v>
      </c>
      <c r="C1243" t="s">
        <v>558</v>
      </c>
      <c r="D1243" t="s">
        <v>5280</v>
      </c>
      <c r="E1243" t="s">
        <v>1122</v>
      </c>
      <c r="F1243" t="s">
        <v>5281</v>
      </c>
      <c r="G1243" t="s">
        <v>42</v>
      </c>
      <c r="H1243">
        <v>0</v>
      </c>
      <c r="I1243">
        <v>0</v>
      </c>
      <c r="J1243">
        <v>0</v>
      </c>
      <c r="K1243" t="s">
        <v>5282</v>
      </c>
    </row>
    <row r="1244" spans="1:11" x14ac:dyDescent="0.3">
      <c r="A1244" t="s">
        <v>5283</v>
      </c>
      <c r="B1244" t="s">
        <v>5284</v>
      </c>
      <c r="C1244" t="s">
        <v>27</v>
      </c>
      <c r="D1244" t="s">
        <v>5285</v>
      </c>
      <c r="E1244" t="s">
        <v>4614</v>
      </c>
      <c r="F1244" t="s">
        <v>41</v>
      </c>
      <c r="G1244" t="s">
        <v>42</v>
      </c>
      <c r="H1244">
        <v>0</v>
      </c>
      <c r="I1244">
        <v>0</v>
      </c>
      <c r="J1244">
        <v>0</v>
      </c>
      <c r="K1244" t="s">
        <v>5286</v>
      </c>
    </row>
    <row r="1245" spans="1:11" x14ac:dyDescent="0.3">
      <c r="A1245" t="s">
        <v>5287</v>
      </c>
      <c r="C1245" t="s">
        <v>27</v>
      </c>
      <c r="D1245" t="s">
        <v>5258</v>
      </c>
      <c r="E1245" t="s">
        <v>4614</v>
      </c>
      <c r="F1245" t="s">
        <v>41</v>
      </c>
      <c r="G1245" t="s">
        <v>42</v>
      </c>
      <c r="H1245">
        <v>0</v>
      </c>
      <c r="I1245">
        <v>0</v>
      </c>
      <c r="J1245">
        <v>0</v>
      </c>
      <c r="K1245" t="s">
        <v>5288</v>
      </c>
    </row>
    <row r="1246" spans="1:11" x14ac:dyDescent="0.3">
      <c r="A1246" t="s">
        <v>5289</v>
      </c>
      <c r="B1246" t="s">
        <v>5290</v>
      </c>
      <c r="C1246" t="s">
        <v>27</v>
      </c>
      <c r="D1246" t="s">
        <v>5291</v>
      </c>
      <c r="E1246" t="s">
        <v>4614</v>
      </c>
      <c r="F1246" t="s">
        <v>41</v>
      </c>
      <c r="G1246" t="s">
        <v>42</v>
      </c>
      <c r="H1246">
        <v>0</v>
      </c>
      <c r="I1246">
        <v>0</v>
      </c>
      <c r="J1246">
        <v>0</v>
      </c>
      <c r="K1246" t="s">
        <v>5292</v>
      </c>
    </row>
    <row r="1247" spans="1:11" x14ac:dyDescent="0.3">
      <c r="A1247" t="s">
        <v>5293</v>
      </c>
      <c r="C1247" t="s">
        <v>27</v>
      </c>
      <c r="D1247" t="s">
        <v>5294</v>
      </c>
      <c r="E1247" t="s">
        <v>4614</v>
      </c>
      <c r="F1247" t="s">
        <v>41</v>
      </c>
      <c r="G1247" t="s">
        <v>42</v>
      </c>
      <c r="H1247">
        <v>0</v>
      </c>
      <c r="I1247">
        <v>0</v>
      </c>
      <c r="J1247">
        <v>0</v>
      </c>
      <c r="K1247" t="s">
        <v>5295</v>
      </c>
    </row>
    <row r="1248" spans="1:11" x14ac:dyDescent="0.3">
      <c r="A1248" t="s">
        <v>5296</v>
      </c>
      <c r="C1248" t="s">
        <v>147</v>
      </c>
      <c r="D1248" t="s">
        <v>5297</v>
      </c>
      <c r="E1248" t="s">
        <v>183</v>
      </c>
      <c r="F1248" t="s">
        <v>41</v>
      </c>
      <c r="G1248" t="s">
        <v>42</v>
      </c>
      <c r="H1248">
        <v>0</v>
      </c>
      <c r="I1248">
        <v>0</v>
      </c>
      <c r="J1248">
        <v>0</v>
      </c>
      <c r="K1248" t="s">
        <v>5298</v>
      </c>
    </row>
    <row r="1249" spans="1:11" x14ac:dyDescent="0.3">
      <c r="A1249" t="s">
        <v>5299</v>
      </c>
      <c r="B1249" t="s">
        <v>5300</v>
      </c>
      <c r="C1249" t="s">
        <v>558</v>
      </c>
      <c r="D1249" t="s">
        <v>5301</v>
      </c>
      <c r="E1249" t="s">
        <v>981</v>
      </c>
      <c r="F1249" t="s">
        <v>16</v>
      </c>
      <c r="G1249" t="s">
        <v>5302</v>
      </c>
      <c r="H1249">
        <v>0</v>
      </c>
      <c r="I1249">
        <v>0</v>
      </c>
      <c r="J1249">
        <v>0</v>
      </c>
      <c r="K1249" t="s">
        <v>5303</v>
      </c>
    </row>
    <row r="1250" spans="1:11" x14ac:dyDescent="0.3">
      <c r="A1250" t="s">
        <v>5304</v>
      </c>
      <c r="B1250" t="s">
        <v>5305</v>
      </c>
      <c r="C1250" t="s">
        <v>13</v>
      </c>
      <c r="D1250" t="s">
        <v>5306</v>
      </c>
      <c r="E1250" t="s">
        <v>15</v>
      </c>
      <c r="F1250" t="s">
        <v>16</v>
      </c>
      <c r="G1250" t="s">
        <v>5307</v>
      </c>
      <c r="H1250">
        <v>0</v>
      </c>
      <c r="I1250">
        <v>0</v>
      </c>
      <c r="J1250">
        <v>0</v>
      </c>
      <c r="K1250" t="s">
        <v>5308</v>
      </c>
    </row>
    <row r="1251" spans="1:11" x14ac:dyDescent="0.3">
      <c r="A1251" t="s">
        <v>5309</v>
      </c>
      <c r="B1251" t="s">
        <v>5310</v>
      </c>
      <c r="C1251" t="s">
        <v>27</v>
      </c>
      <c r="D1251" t="s">
        <v>5311</v>
      </c>
      <c r="E1251" t="s">
        <v>4614</v>
      </c>
      <c r="F1251" t="s">
        <v>5312</v>
      </c>
      <c r="G1251" t="s">
        <v>42</v>
      </c>
      <c r="H1251">
        <v>0</v>
      </c>
      <c r="I1251">
        <v>0</v>
      </c>
      <c r="J1251">
        <v>0</v>
      </c>
      <c r="K1251" t="s">
        <v>5313</v>
      </c>
    </row>
    <row r="1252" spans="1:11" x14ac:dyDescent="0.3">
      <c r="A1252" t="s">
        <v>5314</v>
      </c>
      <c r="B1252" t="s">
        <v>5310</v>
      </c>
      <c r="C1252" t="s">
        <v>27</v>
      </c>
      <c r="D1252" t="s">
        <v>5315</v>
      </c>
      <c r="E1252" t="s">
        <v>4614</v>
      </c>
      <c r="F1252" t="s">
        <v>1247</v>
      </c>
      <c r="G1252" t="s">
        <v>42</v>
      </c>
      <c r="H1252">
        <v>0</v>
      </c>
      <c r="I1252">
        <v>0</v>
      </c>
      <c r="J1252">
        <v>0</v>
      </c>
      <c r="K1252" t="s">
        <v>5316</v>
      </c>
    </row>
    <row r="1253" spans="1:11" x14ac:dyDescent="0.3">
      <c r="A1253" t="s">
        <v>5317</v>
      </c>
      <c r="B1253" t="s">
        <v>5310</v>
      </c>
      <c r="C1253" t="s">
        <v>27</v>
      </c>
      <c r="D1253" t="s">
        <v>5318</v>
      </c>
      <c r="E1253" t="s">
        <v>4614</v>
      </c>
      <c r="F1253" t="s">
        <v>4261</v>
      </c>
      <c r="G1253" t="s">
        <v>42</v>
      </c>
      <c r="H1253">
        <v>0</v>
      </c>
      <c r="I1253">
        <v>0</v>
      </c>
      <c r="J1253">
        <v>0</v>
      </c>
      <c r="K1253" t="s">
        <v>5319</v>
      </c>
    </row>
    <row r="1254" spans="1:11" x14ac:dyDescent="0.3">
      <c r="A1254" t="s">
        <v>5320</v>
      </c>
      <c r="C1254" t="s">
        <v>147</v>
      </c>
      <c r="D1254" t="s">
        <v>5321</v>
      </c>
      <c r="E1254" t="s">
        <v>183</v>
      </c>
      <c r="F1254" t="s">
        <v>650</v>
      </c>
      <c r="G1254" t="s">
        <v>42</v>
      </c>
      <c r="H1254">
        <v>0</v>
      </c>
      <c r="I1254">
        <v>0</v>
      </c>
      <c r="J1254">
        <v>0</v>
      </c>
      <c r="K1254" t="s">
        <v>5322</v>
      </c>
    </row>
    <row r="1255" spans="1:11" x14ac:dyDescent="0.3">
      <c r="A1255" t="s">
        <v>5323</v>
      </c>
      <c r="B1255" t="s">
        <v>5324</v>
      </c>
      <c r="C1255" t="s">
        <v>558</v>
      </c>
      <c r="D1255" t="s">
        <v>5325</v>
      </c>
      <c r="E1255" t="s">
        <v>560</v>
      </c>
      <c r="F1255" t="s">
        <v>5326</v>
      </c>
      <c r="G1255" t="s">
        <v>5327</v>
      </c>
      <c r="H1255">
        <v>0</v>
      </c>
      <c r="I1255">
        <v>0</v>
      </c>
      <c r="J1255">
        <v>0</v>
      </c>
      <c r="K1255" t="s">
        <v>5328</v>
      </c>
    </row>
    <row r="1256" spans="1:11" x14ac:dyDescent="0.3">
      <c r="A1256" t="s">
        <v>5329</v>
      </c>
      <c r="B1256" t="s">
        <v>5330</v>
      </c>
      <c r="C1256" t="s">
        <v>558</v>
      </c>
      <c r="D1256" t="s">
        <v>5331</v>
      </c>
      <c r="E1256" t="s">
        <v>560</v>
      </c>
      <c r="F1256" t="s">
        <v>2116</v>
      </c>
      <c r="G1256" t="s">
        <v>42</v>
      </c>
      <c r="H1256">
        <v>0</v>
      </c>
      <c r="I1256">
        <v>0</v>
      </c>
      <c r="J1256">
        <v>0</v>
      </c>
      <c r="K1256" t="s">
        <v>5332</v>
      </c>
    </row>
    <row r="1257" spans="1:11" x14ac:dyDescent="0.3">
      <c r="A1257" t="s">
        <v>5333</v>
      </c>
      <c r="B1257" t="s">
        <v>5334</v>
      </c>
      <c r="C1257" t="s">
        <v>558</v>
      </c>
      <c r="D1257" t="s">
        <v>5335</v>
      </c>
      <c r="E1257" t="s">
        <v>560</v>
      </c>
      <c r="F1257" t="s">
        <v>3521</v>
      </c>
      <c r="G1257" t="s">
        <v>42</v>
      </c>
      <c r="H1257">
        <v>0</v>
      </c>
      <c r="I1257">
        <v>0</v>
      </c>
      <c r="J1257">
        <v>0</v>
      </c>
      <c r="K1257" t="s">
        <v>5336</v>
      </c>
    </row>
    <row r="1258" spans="1:11" x14ac:dyDescent="0.3">
      <c r="A1258" t="s">
        <v>5337</v>
      </c>
      <c r="B1258" t="s">
        <v>5338</v>
      </c>
      <c r="C1258" t="s">
        <v>558</v>
      </c>
      <c r="D1258" t="s">
        <v>5339</v>
      </c>
      <c r="E1258" t="s">
        <v>560</v>
      </c>
      <c r="F1258" t="s">
        <v>5340</v>
      </c>
      <c r="G1258" t="s">
        <v>42</v>
      </c>
      <c r="H1258">
        <v>0</v>
      </c>
      <c r="I1258">
        <v>0</v>
      </c>
      <c r="J1258">
        <v>0</v>
      </c>
      <c r="K1258" t="s">
        <v>5341</v>
      </c>
    </row>
    <row r="1259" spans="1:11" x14ac:dyDescent="0.3">
      <c r="A1259" t="s">
        <v>5342</v>
      </c>
      <c r="B1259" t="s">
        <v>5343</v>
      </c>
      <c r="C1259" t="s">
        <v>13</v>
      </c>
      <c r="D1259" t="s">
        <v>5344</v>
      </c>
      <c r="E1259" t="s">
        <v>15</v>
      </c>
      <c r="F1259" t="s">
        <v>16</v>
      </c>
      <c r="G1259" t="s">
        <v>5345</v>
      </c>
      <c r="H1259">
        <v>0</v>
      </c>
      <c r="I1259">
        <v>0</v>
      </c>
      <c r="J1259">
        <v>0</v>
      </c>
      <c r="K1259" t="s">
        <v>5346</v>
      </c>
    </row>
    <row r="1260" spans="1:11" x14ac:dyDescent="0.3">
      <c r="A1260" t="s">
        <v>5347</v>
      </c>
      <c r="B1260" t="s">
        <v>5348</v>
      </c>
      <c r="C1260" t="s">
        <v>558</v>
      </c>
      <c r="D1260" t="s">
        <v>5349</v>
      </c>
      <c r="E1260" t="s">
        <v>560</v>
      </c>
      <c r="F1260" t="s">
        <v>5350</v>
      </c>
      <c r="G1260" t="s">
        <v>42</v>
      </c>
      <c r="H1260">
        <v>0</v>
      </c>
      <c r="I1260">
        <v>0</v>
      </c>
      <c r="J1260">
        <v>0</v>
      </c>
      <c r="K1260" t="s">
        <v>5351</v>
      </c>
    </row>
    <row r="1261" spans="1:11" x14ac:dyDescent="0.3">
      <c r="A1261" t="s">
        <v>5352</v>
      </c>
      <c r="B1261" t="s">
        <v>5353</v>
      </c>
      <c r="C1261" t="s">
        <v>558</v>
      </c>
      <c r="D1261" t="s">
        <v>5354</v>
      </c>
      <c r="E1261" t="s">
        <v>630</v>
      </c>
      <c r="F1261" t="s">
        <v>2835</v>
      </c>
      <c r="G1261" t="s">
        <v>42</v>
      </c>
      <c r="H1261">
        <v>0</v>
      </c>
      <c r="I1261">
        <v>0</v>
      </c>
      <c r="J1261">
        <v>0</v>
      </c>
      <c r="K1261" t="s">
        <v>5355</v>
      </c>
    </row>
    <row r="1262" spans="1:11" x14ac:dyDescent="0.3">
      <c r="A1262" t="s">
        <v>5356</v>
      </c>
      <c r="B1262" t="s">
        <v>5357</v>
      </c>
      <c r="C1262" t="s">
        <v>147</v>
      </c>
      <c r="D1262" t="s">
        <v>5358</v>
      </c>
      <c r="E1262" t="s">
        <v>183</v>
      </c>
      <c r="F1262" t="s">
        <v>41</v>
      </c>
      <c r="G1262" t="s">
        <v>42</v>
      </c>
      <c r="H1262">
        <v>0</v>
      </c>
      <c r="I1262">
        <v>0</v>
      </c>
      <c r="J1262">
        <v>0</v>
      </c>
      <c r="K1262" t="s">
        <v>5359</v>
      </c>
    </row>
    <row r="1263" spans="1:11" x14ac:dyDescent="0.3">
      <c r="A1263" t="s">
        <v>5360</v>
      </c>
      <c r="B1263" t="s">
        <v>5361</v>
      </c>
      <c r="C1263" t="s">
        <v>13</v>
      </c>
      <c r="D1263" t="s">
        <v>5362</v>
      </c>
      <c r="E1263" t="s">
        <v>77</v>
      </c>
      <c r="F1263" t="s">
        <v>16</v>
      </c>
      <c r="G1263" t="s">
        <v>1100</v>
      </c>
      <c r="H1263">
        <v>0</v>
      </c>
      <c r="I1263">
        <v>0</v>
      </c>
      <c r="J1263">
        <v>0</v>
      </c>
      <c r="K1263" t="s">
        <v>5363</v>
      </c>
    </row>
    <row r="1264" spans="1:11" x14ac:dyDescent="0.3">
      <c r="A1264" t="s">
        <v>5364</v>
      </c>
      <c r="B1264" t="s">
        <v>5365</v>
      </c>
      <c r="C1264" t="s">
        <v>13</v>
      </c>
      <c r="D1264" t="s">
        <v>5366</v>
      </c>
      <c r="E1264" t="s">
        <v>77</v>
      </c>
      <c r="F1264" t="s">
        <v>41</v>
      </c>
      <c r="G1264" t="s">
        <v>42</v>
      </c>
      <c r="H1264">
        <v>0</v>
      </c>
      <c r="I1264">
        <v>0</v>
      </c>
      <c r="J1264">
        <v>0</v>
      </c>
      <c r="K1264" t="s">
        <v>5367</v>
      </c>
    </row>
    <row r="1265" spans="1:11" x14ac:dyDescent="0.3">
      <c r="A1265" t="s">
        <v>5368</v>
      </c>
      <c r="B1265" t="s">
        <v>5369</v>
      </c>
      <c r="C1265" t="s">
        <v>27</v>
      </c>
      <c r="D1265" t="s">
        <v>5370</v>
      </c>
      <c r="E1265" t="s">
        <v>4614</v>
      </c>
      <c r="F1265" t="s">
        <v>41</v>
      </c>
      <c r="G1265" t="s">
        <v>42</v>
      </c>
      <c r="H1265">
        <v>0</v>
      </c>
      <c r="I1265">
        <v>0</v>
      </c>
      <c r="J1265">
        <v>0</v>
      </c>
      <c r="K1265" t="s">
        <v>5371</v>
      </c>
    </row>
    <row r="1266" spans="1:11" x14ac:dyDescent="0.3">
      <c r="A1266" t="s">
        <v>5372</v>
      </c>
      <c r="B1266" t="s">
        <v>5373</v>
      </c>
      <c r="C1266" t="s">
        <v>147</v>
      </c>
      <c r="D1266" t="s">
        <v>5374</v>
      </c>
      <c r="E1266" t="s">
        <v>183</v>
      </c>
      <c r="F1266" t="s">
        <v>41</v>
      </c>
      <c r="G1266" t="s">
        <v>42</v>
      </c>
      <c r="H1266">
        <v>0</v>
      </c>
      <c r="I1266">
        <v>0</v>
      </c>
      <c r="J1266">
        <v>0</v>
      </c>
      <c r="K1266" t="s">
        <v>5375</v>
      </c>
    </row>
    <row r="1267" spans="1:11" x14ac:dyDescent="0.3">
      <c r="A1267" t="s">
        <v>5376</v>
      </c>
      <c r="B1267" t="s">
        <v>5377</v>
      </c>
      <c r="C1267" t="s">
        <v>20</v>
      </c>
      <c r="D1267" t="s">
        <v>5378</v>
      </c>
      <c r="E1267" t="s">
        <v>59</v>
      </c>
      <c r="F1267" t="s">
        <v>1996</v>
      </c>
      <c r="G1267" t="s">
        <v>42</v>
      </c>
      <c r="H1267">
        <v>0</v>
      </c>
      <c r="I1267">
        <v>0</v>
      </c>
      <c r="J1267">
        <v>0</v>
      </c>
      <c r="K1267" t="s">
        <v>5379</v>
      </c>
    </row>
    <row r="1268" spans="1:11" x14ac:dyDescent="0.3">
      <c r="A1268" t="s">
        <v>5380</v>
      </c>
      <c r="B1268" t="s">
        <v>5381</v>
      </c>
      <c r="C1268" t="s">
        <v>13</v>
      </c>
      <c r="D1268" t="s">
        <v>5382</v>
      </c>
      <c r="E1268" t="s">
        <v>15</v>
      </c>
      <c r="F1268" t="s">
        <v>16</v>
      </c>
      <c r="G1268" t="s">
        <v>1105</v>
      </c>
      <c r="H1268">
        <v>0</v>
      </c>
      <c r="I1268">
        <v>0</v>
      </c>
      <c r="J1268">
        <v>0</v>
      </c>
      <c r="K1268" t="s">
        <v>5383</v>
      </c>
    </row>
    <row r="1269" spans="1:11" x14ac:dyDescent="0.3">
      <c r="A1269" t="s">
        <v>5384</v>
      </c>
      <c r="B1269" t="s">
        <v>5385</v>
      </c>
      <c r="C1269" t="s">
        <v>20</v>
      </c>
      <c r="D1269" t="s">
        <v>5386</v>
      </c>
      <c r="E1269" t="s">
        <v>59</v>
      </c>
      <c r="F1269" t="s">
        <v>16</v>
      </c>
      <c r="G1269" t="s">
        <v>5387</v>
      </c>
      <c r="H1269">
        <v>0</v>
      </c>
      <c r="I1269">
        <v>0</v>
      </c>
      <c r="J1269">
        <v>0</v>
      </c>
      <c r="K1269" t="s">
        <v>5388</v>
      </c>
    </row>
    <row r="1270" spans="1:11" x14ac:dyDescent="0.3">
      <c r="A1270" t="s">
        <v>5389</v>
      </c>
      <c r="B1270" t="s">
        <v>5390</v>
      </c>
      <c r="C1270" t="s">
        <v>20</v>
      </c>
      <c r="D1270" t="s">
        <v>5391</v>
      </c>
      <c r="E1270" t="s">
        <v>59</v>
      </c>
      <c r="F1270" t="s">
        <v>16</v>
      </c>
      <c r="G1270" t="s">
        <v>3120</v>
      </c>
      <c r="H1270">
        <v>0</v>
      </c>
      <c r="I1270">
        <v>0</v>
      </c>
      <c r="J1270">
        <v>0</v>
      </c>
      <c r="K1270" t="s">
        <v>5392</v>
      </c>
    </row>
    <row r="1271" spans="1:11" x14ac:dyDescent="0.3">
      <c r="A1271" t="s">
        <v>5393</v>
      </c>
      <c r="B1271" t="s">
        <v>5394</v>
      </c>
      <c r="C1271" t="s">
        <v>466</v>
      </c>
      <c r="D1271" t="s">
        <v>5395</v>
      </c>
      <c r="E1271" t="s">
        <v>5396</v>
      </c>
      <c r="F1271" t="s">
        <v>16</v>
      </c>
      <c r="G1271" t="s">
        <v>5397</v>
      </c>
      <c r="H1271">
        <v>0</v>
      </c>
      <c r="I1271">
        <v>0</v>
      </c>
      <c r="J1271">
        <v>0</v>
      </c>
      <c r="K1271" t="s">
        <v>5398</v>
      </c>
    </row>
    <row r="1272" spans="1:11" x14ac:dyDescent="0.3">
      <c r="A1272" t="s">
        <v>5399</v>
      </c>
      <c r="B1272" t="s">
        <v>5400</v>
      </c>
      <c r="C1272" t="s">
        <v>20</v>
      </c>
      <c r="D1272" t="s">
        <v>5401</v>
      </c>
      <c r="E1272" t="s">
        <v>59</v>
      </c>
      <c r="F1272" t="s">
        <v>3038</v>
      </c>
      <c r="G1272" t="s">
        <v>42</v>
      </c>
      <c r="H1272">
        <v>0</v>
      </c>
      <c r="I1272">
        <v>0</v>
      </c>
      <c r="J1272">
        <v>0</v>
      </c>
      <c r="K1272" t="s">
        <v>5402</v>
      </c>
    </row>
    <row r="1273" spans="1:11" x14ac:dyDescent="0.3">
      <c r="A1273" t="s">
        <v>5403</v>
      </c>
      <c r="B1273" t="s">
        <v>5404</v>
      </c>
      <c r="C1273" t="s">
        <v>20</v>
      </c>
      <c r="D1273" t="s">
        <v>5405</v>
      </c>
      <c r="E1273" t="s">
        <v>59</v>
      </c>
      <c r="F1273" t="s">
        <v>5406</v>
      </c>
      <c r="G1273" t="s">
        <v>42</v>
      </c>
      <c r="H1273">
        <v>0</v>
      </c>
      <c r="I1273">
        <v>0</v>
      </c>
      <c r="J1273">
        <v>0</v>
      </c>
      <c r="K1273" t="s">
        <v>5407</v>
      </c>
    </row>
    <row r="1274" spans="1:11" x14ac:dyDescent="0.3">
      <c r="A1274" t="s">
        <v>5408</v>
      </c>
      <c r="C1274" t="s">
        <v>20</v>
      </c>
      <c r="D1274" t="s">
        <v>4954</v>
      </c>
      <c r="E1274" t="s">
        <v>59</v>
      </c>
      <c r="F1274" t="s">
        <v>41</v>
      </c>
      <c r="G1274" t="s">
        <v>42</v>
      </c>
      <c r="H1274">
        <v>0</v>
      </c>
      <c r="I1274">
        <v>0</v>
      </c>
      <c r="J1274">
        <v>0</v>
      </c>
      <c r="K1274" t="s">
        <v>5409</v>
      </c>
    </row>
    <row r="1275" spans="1:11" x14ac:dyDescent="0.3">
      <c r="A1275" t="s">
        <v>5410</v>
      </c>
      <c r="B1275" t="s">
        <v>5411</v>
      </c>
      <c r="C1275" t="s">
        <v>27</v>
      </c>
      <c r="D1275" t="s">
        <v>5412</v>
      </c>
      <c r="E1275" t="s">
        <v>4614</v>
      </c>
      <c r="F1275" t="s">
        <v>41</v>
      </c>
      <c r="G1275" t="s">
        <v>42</v>
      </c>
      <c r="H1275">
        <v>0</v>
      </c>
      <c r="I1275">
        <v>0</v>
      </c>
      <c r="J1275">
        <v>0</v>
      </c>
      <c r="K1275" t="s">
        <v>5413</v>
      </c>
    </row>
    <row r="1276" spans="1:11" x14ac:dyDescent="0.3">
      <c r="A1276" t="s">
        <v>5414</v>
      </c>
      <c r="B1276" t="s">
        <v>5415</v>
      </c>
      <c r="C1276" t="s">
        <v>558</v>
      </c>
      <c r="D1276" t="s">
        <v>5416</v>
      </c>
      <c r="E1276" t="s">
        <v>630</v>
      </c>
      <c r="F1276" t="s">
        <v>16</v>
      </c>
      <c r="G1276" t="s">
        <v>42</v>
      </c>
      <c r="H1276">
        <v>0</v>
      </c>
      <c r="I1276">
        <v>0</v>
      </c>
      <c r="J1276">
        <v>0</v>
      </c>
      <c r="K1276" t="s">
        <v>5417</v>
      </c>
    </row>
    <row r="1277" spans="1:11" x14ac:dyDescent="0.3">
      <c r="A1277" t="s">
        <v>5418</v>
      </c>
      <c r="B1277" t="s">
        <v>5419</v>
      </c>
      <c r="C1277" t="s">
        <v>466</v>
      </c>
      <c r="D1277" t="s">
        <v>5420</v>
      </c>
      <c r="E1277" t="s">
        <v>761</v>
      </c>
      <c r="F1277" t="s">
        <v>41</v>
      </c>
      <c r="G1277" t="s">
        <v>42</v>
      </c>
      <c r="H1277">
        <v>0</v>
      </c>
      <c r="I1277">
        <v>0</v>
      </c>
      <c r="J1277">
        <v>0</v>
      </c>
      <c r="K1277" t="s">
        <v>5421</v>
      </c>
    </row>
    <row r="1278" spans="1:11" x14ac:dyDescent="0.3">
      <c r="A1278" t="s">
        <v>5422</v>
      </c>
      <c r="B1278" t="s">
        <v>5423</v>
      </c>
      <c r="C1278" t="s">
        <v>27</v>
      </c>
      <c r="D1278" t="s">
        <v>5424</v>
      </c>
      <c r="E1278" t="s">
        <v>4614</v>
      </c>
      <c r="F1278" t="s">
        <v>41</v>
      </c>
      <c r="G1278" t="s">
        <v>42</v>
      </c>
      <c r="H1278">
        <v>0</v>
      </c>
      <c r="I1278">
        <v>0</v>
      </c>
      <c r="J1278">
        <v>0</v>
      </c>
      <c r="K1278" t="s">
        <v>5425</v>
      </c>
    </row>
    <row r="1279" spans="1:11" x14ac:dyDescent="0.3">
      <c r="A1279" t="s">
        <v>5426</v>
      </c>
      <c r="C1279" t="s">
        <v>147</v>
      </c>
      <c r="D1279" t="s">
        <v>5427</v>
      </c>
      <c r="E1279" t="s">
        <v>183</v>
      </c>
      <c r="F1279" t="s">
        <v>41</v>
      </c>
      <c r="G1279" t="s">
        <v>42</v>
      </c>
      <c r="H1279">
        <v>0</v>
      </c>
      <c r="I1279">
        <v>0</v>
      </c>
      <c r="J1279">
        <v>0</v>
      </c>
      <c r="K1279" t="s">
        <v>5428</v>
      </c>
    </row>
    <row r="1280" spans="1:11" x14ac:dyDescent="0.3">
      <c r="A1280" t="s">
        <v>5429</v>
      </c>
      <c r="B1280" t="s">
        <v>5430</v>
      </c>
      <c r="C1280" t="s">
        <v>27</v>
      </c>
      <c r="D1280" t="s">
        <v>5431</v>
      </c>
      <c r="E1280" t="s">
        <v>4614</v>
      </c>
      <c r="F1280" t="s">
        <v>41</v>
      </c>
      <c r="G1280" t="s">
        <v>1439</v>
      </c>
      <c r="H1280">
        <v>0</v>
      </c>
      <c r="I1280">
        <v>0</v>
      </c>
      <c r="J1280">
        <v>0</v>
      </c>
      <c r="K1280" t="s">
        <v>5432</v>
      </c>
    </row>
    <row r="1281" spans="1:11" x14ac:dyDescent="0.3">
      <c r="A1281" t="s">
        <v>5433</v>
      </c>
      <c r="B1281" t="s">
        <v>5434</v>
      </c>
      <c r="C1281" t="s">
        <v>27</v>
      </c>
      <c r="D1281" t="s">
        <v>5435</v>
      </c>
      <c r="E1281" t="s">
        <v>4614</v>
      </c>
      <c r="F1281" t="s">
        <v>16</v>
      </c>
      <c r="G1281" t="s">
        <v>5436</v>
      </c>
      <c r="H1281">
        <v>0</v>
      </c>
      <c r="I1281">
        <v>0</v>
      </c>
      <c r="J1281">
        <v>0</v>
      </c>
      <c r="K1281" t="s">
        <v>5437</v>
      </c>
    </row>
    <row r="1282" spans="1:11" x14ac:dyDescent="0.3">
      <c r="A1282" t="s">
        <v>5438</v>
      </c>
      <c r="B1282" t="s">
        <v>5439</v>
      </c>
      <c r="C1282" t="s">
        <v>466</v>
      </c>
      <c r="D1282" t="s">
        <v>5440</v>
      </c>
      <c r="E1282" t="s">
        <v>5396</v>
      </c>
      <c r="F1282" t="s">
        <v>16</v>
      </c>
      <c r="G1282" t="s">
        <v>5441</v>
      </c>
      <c r="H1282">
        <v>0</v>
      </c>
      <c r="I1282">
        <v>0</v>
      </c>
      <c r="J1282">
        <v>0</v>
      </c>
      <c r="K1282" t="s">
        <v>5442</v>
      </c>
    </row>
    <row r="1283" spans="1:11" x14ac:dyDescent="0.3">
      <c r="A1283" t="s">
        <v>5443</v>
      </c>
      <c r="B1283" t="s">
        <v>5444</v>
      </c>
      <c r="C1283" t="s">
        <v>27</v>
      </c>
      <c r="D1283" t="s">
        <v>5445</v>
      </c>
      <c r="E1283" t="s">
        <v>4614</v>
      </c>
      <c r="F1283" t="s">
        <v>41</v>
      </c>
      <c r="G1283" t="s">
        <v>42</v>
      </c>
      <c r="H1283">
        <v>0</v>
      </c>
      <c r="I1283">
        <v>0</v>
      </c>
      <c r="J1283">
        <v>0</v>
      </c>
      <c r="K1283" t="s">
        <v>5446</v>
      </c>
    </row>
    <row r="1284" spans="1:11" x14ac:dyDescent="0.3">
      <c r="A1284" t="s">
        <v>5447</v>
      </c>
      <c r="C1284" t="s">
        <v>147</v>
      </c>
      <c r="D1284" t="s">
        <v>5448</v>
      </c>
      <c r="E1284" t="s">
        <v>183</v>
      </c>
      <c r="F1284" t="s">
        <v>41</v>
      </c>
      <c r="G1284" t="s">
        <v>42</v>
      </c>
      <c r="H1284">
        <v>0</v>
      </c>
      <c r="I1284">
        <v>0</v>
      </c>
      <c r="J1284">
        <v>0</v>
      </c>
      <c r="K1284" t="s">
        <v>5449</v>
      </c>
    </row>
    <row r="1285" spans="1:11" x14ac:dyDescent="0.3">
      <c r="A1285" t="s">
        <v>5450</v>
      </c>
      <c r="B1285" t="s">
        <v>5451</v>
      </c>
      <c r="C1285" t="s">
        <v>147</v>
      </c>
      <c r="D1285" t="s">
        <v>5452</v>
      </c>
      <c r="E1285" t="s">
        <v>183</v>
      </c>
      <c r="F1285" t="s">
        <v>41</v>
      </c>
      <c r="G1285" t="s">
        <v>42</v>
      </c>
      <c r="H1285">
        <v>0</v>
      </c>
      <c r="I1285">
        <v>0</v>
      </c>
      <c r="J1285">
        <v>0</v>
      </c>
      <c r="K1285" t="s">
        <v>5453</v>
      </c>
    </row>
    <row r="1286" spans="1:11" x14ac:dyDescent="0.3">
      <c r="A1286" t="s">
        <v>5454</v>
      </c>
      <c r="B1286" t="s">
        <v>5455</v>
      </c>
      <c r="C1286" t="s">
        <v>13</v>
      </c>
      <c r="D1286" t="s">
        <v>5456</v>
      </c>
      <c r="E1286" t="s">
        <v>15</v>
      </c>
      <c r="F1286" t="s">
        <v>5457</v>
      </c>
      <c r="G1286" t="s">
        <v>5055</v>
      </c>
      <c r="H1286">
        <v>0</v>
      </c>
      <c r="I1286">
        <v>0</v>
      </c>
      <c r="J1286">
        <v>0</v>
      </c>
      <c r="K1286" t="s">
        <v>5458</v>
      </c>
    </row>
    <row r="1287" spans="1:11" x14ac:dyDescent="0.3">
      <c r="A1287" t="s">
        <v>5459</v>
      </c>
      <c r="B1287" t="s">
        <v>5460</v>
      </c>
      <c r="C1287" t="s">
        <v>558</v>
      </c>
      <c r="D1287" t="s">
        <v>5461</v>
      </c>
      <c r="E1287" t="s">
        <v>1122</v>
      </c>
      <c r="F1287" t="s">
        <v>16</v>
      </c>
      <c r="G1287" t="s">
        <v>5462</v>
      </c>
      <c r="H1287">
        <v>0</v>
      </c>
      <c r="I1287">
        <v>0</v>
      </c>
      <c r="J1287">
        <v>0</v>
      </c>
      <c r="K1287" t="s">
        <v>5463</v>
      </c>
    </row>
    <row r="1288" spans="1:11" x14ac:dyDescent="0.3">
      <c r="A1288" t="s">
        <v>5464</v>
      </c>
      <c r="C1288" t="s">
        <v>147</v>
      </c>
      <c r="D1288" t="s">
        <v>4836</v>
      </c>
      <c r="E1288" t="s">
        <v>183</v>
      </c>
      <c r="F1288" t="s">
        <v>41</v>
      </c>
      <c r="G1288" t="s">
        <v>42</v>
      </c>
      <c r="H1288">
        <v>0</v>
      </c>
      <c r="I1288">
        <v>0</v>
      </c>
      <c r="J1288">
        <v>0</v>
      </c>
      <c r="K1288" t="s">
        <v>5465</v>
      </c>
    </row>
    <row r="1289" spans="1:11" x14ac:dyDescent="0.3">
      <c r="A1289" t="s">
        <v>5466</v>
      </c>
      <c r="C1289" t="s">
        <v>27</v>
      </c>
      <c r="D1289" t="s">
        <v>5467</v>
      </c>
      <c r="E1289" t="s">
        <v>4614</v>
      </c>
      <c r="F1289" t="s">
        <v>41</v>
      </c>
      <c r="G1289" t="s">
        <v>42</v>
      </c>
      <c r="H1289">
        <v>0</v>
      </c>
      <c r="I1289">
        <v>0</v>
      </c>
      <c r="J1289">
        <v>0</v>
      </c>
      <c r="K1289" t="s">
        <v>5468</v>
      </c>
    </row>
    <row r="1290" spans="1:11" x14ac:dyDescent="0.3">
      <c r="A1290" t="s">
        <v>5469</v>
      </c>
      <c r="C1290" t="s">
        <v>27</v>
      </c>
      <c r="D1290" t="s">
        <v>5470</v>
      </c>
      <c r="E1290" t="s">
        <v>4614</v>
      </c>
      <c r="F1290" t="s">
        <v>5471</v>
      </c>
      <c r="G1290" t="s">
        <v>42</v>
      </c>
      <c r="H1290">
        <v>0</v>
      </c>
      <c r="I1290">
        <v>0</v>
      </c>
      <c r="J1290">
        <v>0</v>
      </c>
      <c r="K1290" t="s">
        <v>5472</v>
      </c>
    </row>
    <row r="1291" spans="1:11" x14ac:dyDescent="0.3">
      <c r="A1291" t="s">
        <v>5473</v>
      </c>
      <c r="B1291" t="s">
        <v>5474</v>
      </c>
      <c r="C1291" t="s">
        <v>27</v>
      </c>
      <c r="D1291" t="s">
        <v>5475</v>
      </c>
      <c r="E1291" t="s">
        <v>4614</v>
      </c>
      <c r="F1291" t="s">
        <v>41</v>
      </c>
      <c r="G1291" t="s">
        <v>42</v>
      </c>
      <c r="H1291">
        <v>0</v>
      </c>
      <c r="I1291">
        <v>0</v>
      </c>
      <c r="J1291">
        <v>0</v>
      </c>
      <c r="K1291" t="s">
        <v>5476</v>
      </c>
    </row>
    <row r="1292" spans="1:11" x14ac:dyDescent="0.3">
      <c r="A1292" t="s">
        <v>5477</v>
      </c>
      <c r="B1292" t="s">
        <v>5478</v>
      </c>
      <c r="C1292" t="s">
        <v>27</v>
      </c>
      <c r="D1292" t="s">
        <v>5479</v>
      </c>
      <c r="E1292" t="s">
        <v>4614</v>
      </c>
      <c r="F1292" t="s">
        <v>41</v>
      </c>
      <c r="G1292" t="s">
        <v>42</v>
      </c>
      <c r="H1292">
        <v>0</v>
      </c>
      <c r="I1292">
        <v>0</v>
      </c>
      <c r="J1292">
        <v>0</v>
      </c>
      <c r="K1292" t="s">
        <v>5480</v>
      </c>
    </row>
    <row r="1293" spans="1:11" x14ac:dyDescent="0.3">
      <c r="A1293" t="s">
        <v>5481</v>
      </c>
      <c r="C1293" t="s">
        <v>27</v>
      </c>
      <c r="D1293" t="s">
        <v>5482</v>
      </c>
      <c r="E1293" t="s">
        <v>4614</v>
      </c>
      <c r="F1293" t="s">
        <v>41</v>
      </c>
      <c r="G1293" t="s">
        <v>42</v>
      </c>
      <c r="H1293">
        <v>0</v>
      </c>
      <c r="I1293">
        <v>0</v>
      </c>
      <c r="J1293">
        <v>0</v>
      </c>
      <c r="K1293" t="s">
        <v>5483</v>
      </c>
    </row>
    <row r="1294" spans="1:11" x14ac:dyDescent="0.3">
      <c r="A1294" t="s">
        <v>5484</v>
      </c>
      <c r="B1294" t="s">
        <v>5485</v>
      </c>
      <c r="C1294" t="s">
        <v>27</v>
      </c>
      <c r="D1294" t="s">
        <v>5486</v>
      </c>
      <c r="E1294" t="s">
        <v>4614</v>
      </c>
      <c r="F1294" t="s">
        <v>41</v>
      </c>
      <c r="G1294" t="s">
        <v>42</v>
      </c>
      <c r="H1294">
        <v>0</v>
      </c>
      <c r="I1294">
        <v>0</v>
      </c>
      <c r="J1294">
        <v>0</v>
      </c>
      <c r="K1294" t="s">
        <v>5487</v>
      </c>
    </row>
    <row r="1295" spans="1:11" x14ac:dyDescent="0.3">
      <c r="A1295" t="s">
        <v>5488</v>
      </c>
      <c r="B1295" t="s">
        <v>5489</v>
      </c>
      <c r="C1295" t="s">
        <v>558</v>
      </c>
      <c r="D1295" t="s">
        <v>5490</v>
      </c>
      <c r="E1295" t="s">
        <v>1090</v>
      </c>
      <c r="F1295" t="s">
        <v>16</v>
      </c>
      <c r="G1295" t="s">
        <v>772</v>
      </c>
      <c r="H1295">
        <v>0</v>
      </c>
      <c r="I1295">
        <v>0</v>
      </c>
      <c r="J1295">
        <v>0</v>
      </c>
      <c r="K1295" t="s">
        <v>5491</v>
      </c>
    </row>
    <row r="1296" spans="1:11" x14ac:dyDescent="0.3">
      <c r="A1296" t="s">
        <v>5492</v>
      </c>
      <c r="B1296" t="s">
        <v>5493</v>
      </c>
      <c r="C1296" t="s">
        <v>27</v>
      </c>
      <c r="D1296" t="s">
        <v>5494</v>
      </c>
      <c r="E1296" t="s">
        <v>4614</v>
      </c>
      <c r="F1296" t="s">
        <v>16</v>
      </c>
      <c r="G1296" t="s">
        <v>5495</v>
      </c>
      <c r="H1296">
        <v>0</v>
      </c>
      <c r="I1296">
        <v>0</v>
      </c>
      <c r="J1296">
        <v>0</v>
      </c>
      <c r="K1296" t="s">
        <v>5496</v>
      </c>
    </row>
    <row r="1297" spans="1:11" x14ac:dyDescent="0.3">
      <c r="A1297" t="s">
        <v>5497</v>
      </c>
      <c r="B1297" t="s">
        <v>5498</v>
      </c>
      <c r="C1297" t="s">
        <v>13</v>
      </c>
      <c r="D1297" t="s">
        <v>5499</v>
      </c>
      <c r="E1297" t="s">
        <v>77</v>
      </c>
      <c r="F1297" t="s">
        <v>41</v>
      </c>
      <c r="G1297" t="s">
        <v>42</v>
      </c>
      <c r="H1297">
        <v>0</v>
      </c>
      <c r="I1297">
        <v>0</v>
      </c>
      <c r="J1297">
        <v>0</v>
      </c>
      <c r="K1297" t="s">
        <v>5500</v>
      </c>
    </row>
    <row r="1298" spans="1:11" x14ac:dyDescent="0.3">
      <c r="A1298" t="s">
        <v>5501</v>
      </c>
      <c r="B1298" t="s">
        <v>5502</v>
      </c>
      <c r="C1298" t="s">
        <v>27</v>
      </c>
      <c r="D1298" t="s">
        <v>5503</v>
      </c>
      <c r="E1298" t="s">
        <v>4614</v>
      </c>
      <c r="F1298" t="s">
        <v>16</v>
      </c>
      <c r="G1298" t="s">
        <v>5504</v>
      </c>
      <c r="H1298">
        <v>0</v>
      </c>
      <c r="I1298">
        <v>0</v>
      </c>
      <c r="J1298">
        <v>0</v>
      </c>
      <c r="K1298" t="s">
        <v>5505</v>
      </c>
    </row>
    <row r="1299" spans="1:11" x14ac:dyDescent="0.3">
      <c r="A1299" t="s">
        <v>5506</v>
      </c>
      <c r="B1299" t="s">
        <v>5507</v>
      </c>
      <c r="C1299" t="s">
        <v>13</v>
      </c>
      <c r="D1299" t="s">
        <v>5508</v>
      </c>
      <c r="E1299" t="s">
        <v>77</v>
      </c>
      <c r="F1299" t="s">
        <v>16</v>
      </c>
      <c r="G1299" t="s">
        <v>5509</v>
      </c>
      <c r="H1299">
        <v>0</v>
      </c>
      <c r="I1299">
        <v>0</v>
      </c>
      <c r="J1299">
        <v>0</v>
      </c>
      <c r="K1299" t="s">
        <v>5510</v>
      </c>
    </row>
    <row r="1300" spans="1:11" x14ac:dyDescent="0.3">
      <c r="A1300" t="s">
        <v>5511</v>
      </c>
      <c r="B1300" t="s">
        <v>5512</v>
      </c>
      <c r="C1300" t="s">
        <v>13</v>
      </c>
      <c r="D1300" t="s">
        <v>5513</v>
      </c>
      <c r="E1300" t="s">
        <v>77</v>
      </c>
      <c r="F1300" t="s">
        <v>41</v>
      </c>
      <c r="G1300" t="s">
        <v>42</v>
      </c>
      <c r="H1300">
        <v>0</v>
      </c>
      <c r="I1300">
        <v>0</v>
      </c>
      <c r="J1300">
        <v>0</v>
      </c>
      <c r="K1300" t="s">
        <v>5514</v>
      </c>
    </row>
    <row r="1301" spans="1:11" x14ac:dyDescent="0.3">
      <c r="A1301" t="s">
        <v>5515</v>
      </c>
      <c r="B1301" t="s">
        <v>5516</v>
      </c>
      <c r="C1301" t="s">
        <v>20</v>
      </c>
      <c r="D1301" t="s">
        <v>5517</v>
      </c>
      <c r="E1301" t="s">
        <v>59</v>
      </c>
      <c r="F1301" t="s">
        <v>397</v>
      </c>
      <c r="G1301" t="s">
        <v>42</v>
      </c>
      <c r="H1301">
        <v>0</v>
      </c>
      <c r="I1301">
        <v>0</v>
      </c>
      <c r="J1301">
        <v>0</v>
      </c>
      <c r="K1301" t="s">
        <v>5518</v>
      </c>
    </row>
    <row r="1302" spans="1:11" x14ac:dyDescent="0.3">
      <c r="A1302" t="s">
        <v>5519</v>
      </c>
      <c r="B1302" t="s">
        <v>5520</v>
      </c>
      <c r="C1302" t="s">
        <v>27</v>
      </c>
      <c r="D1302" t="s">
        <v>5521</v>
      </c>
      <c r="E1302" t="s">
        <v>4614</v>
      </c>
      <c r="F1302" t="s">
        <v>5522</v>
      </c>
      <c r="G1302" t="s">
        <v>42</v>
      </c>
      <c r="H1302">
        <v>0</v>
      </c>
      <c r="I1302">
        <v>0</v>
      </c>
      <c r="J1302">
        <v>0</v>
      </c>
      <c r="K1302" t="s">
        <v>5523</v>
      </c>
    </row>
    <row r="1303" spans="1:11" x14ac:dyDescent="0.3">
      <c r="A1303" t="s">
        <v>5524</v>
      </c>
      <c r="B1303" t="s">
        <v>5525</v>
      </c>
      <c r="C1303" t="s">
        <v>147</v>
      </c>
      <c r="D1303" t="s">
        <v>5526</v>
      </c>
      <c r="E1303" t="s">
        <v>183</v>
      </c>
      <c r="F1303" t="s">
        <v>41</v>
      </c>
      <c r="G1303" t="s">
        <v>5527</v>
      </c>
      <c r="H1303">
        <v>0</v>
      </c>
      <c r="I1303">
        <v>0</v>
      </c>
      <c r="J1303">
        <v>0</v>
      </c>
      <c r="K1303" t="s">
        <v>5528</v>
      </c>
    </row>
    <row r="1304" spans="1:11" x14ac:dyDescent="0.3">
      <c r="A1304" t="s">
        <v>5529</v>
      </c>
      <c r="B1304" t="s">
        <v>5530</v>
      </c>
      <c r="C1304" t="s">
        <v>147</v>
      </c>
      <c r="D1304" t="s">
        <v>5531</v>
      </c>
      <c r="E1304" t="s">
        <v>183</v>
      </c>
      <c r="F1304" t="s">
        <v>41</v>
      </c>
      <c r="G1304" t="s">
        <v>42</v>
      </c>
      <c r="H1304">
        <v>0</v>
      </c>
      <c r="I1304">
        <v>0</v>
      </c>
      <c r="J1304">
        <v>0</v>
      </c>
      <c r="K1304" t="s">
        <v>5532</v>
      </c>
    </row>
    <row r="1305" spans="1:11" x14ac:dyDescent="0.3">
      <c r="A1305" t="s">
        <v>5533</v>
      </c>
      <c r="B1305" t="s">
        <v>5534</v>
      </c>
      <c r="C1305" t="s">
        <v>27</v>
      </c>
      <c r="D1305" t="s">
        <v>5535</v>
      </c>
      <c r="E1305" t="s">
        <v>4614</v>
      </c>
      <c r="F1305" t="s">
        <v>41</v>
      </c>
      <c r="G1305" t="s">
        <v>42</v>
      </c>
      <c r="H1305">
        <v>0</v>
      </c>
      <c r="I1305">
        <v>0</v>
      </c>
      <c r="J1305">
        <v>0</v>
      </c>
      <c r="K1305" t="s">
        <v>5536</v>
      </c>
    </row>
    <row r="1306" spans="1:11" x14ac:dyDescent="0.3">
      <c r="A1306" t="s">
        <v>5537</v>
      </c>
      <c r="C1306" t="s">
        <v>27</v>
      </c>
      <c r="D1306" t="s">
        <v>5538</v>
      </c>
      <c r="E1306" t="s">
        <v>4614</v>
      </c>
      <c r="F1306" t="s">
        <v>41</v>
      </c>
      <c r="G1306" t="s">
        <v>42</v>
      </c>
      <c r="H1306">
        <v>0</v>
      </c>
      <c r="I1306">
        <v>0</v>
      </c>
      <c r="J1306">
        <v>0</v>
      </c>
      <c r="K1306" t="s">
        <v>5539</v>
      </c>
    </row>
    <row r="1307" spans="1:11" x14ac:dyDescent="0.3">
      <c r="A1307" t="s">
        <v>5540</v>
      </c>
      <c r="C1307" t="s">
        <v>20</v>
      </c>
      <c r="D1307" t="s">
        <v>5541</v>
      </c>
      <c r="E1307" t="s">
        <v>59</v>
      </c>
      <c r="F1307" t="s">
        <v>16</v>
      </c>
      <c r="G1307" t="s">
        <v>5542</v>
      </c>
      <c r="H1307">
        <v>0</v>
      </c>
      <c r="I1307">
        <v>0</v>
      </c>
      <c r="J1307">
        <v>0</v>
      </c>
      <c r="K1307" t="s">
        <v>5543</v>
      </c>
    </row>
    <row r="1308" spans="1:11" x14ac:dyDescent="0.3">
      <c r="A1308" t="s">
        <v>5544</v>
      </c>
      <c r="B1308" t="s">
        <v>5545</v>
      </c>
      <c r="C1308" t="s">
        <v>13</v>
      </c>
      <c r="D1308" t="s">
        <v>5546</v>
      </c>
      <c r="E1308" t="s">
        <v>77</v>
      </c>
      <c r="F1308" t="s">
        <v>16</v>
      </c>
      <c r="G1308" t="s">
        <v>5547</v>
      </c>
      <c r="H1308">
        <v>0</v>
      </c>
      <c r="I1308">
        <v>0</v>
      </c>
      <c r="J1308">
        <v>0</v>
      </c>
      <c r="K1308" t="s">
        <v>5548</v>
      </c>
    </row>
    <row r="1309" spans="1:11" x14ac:dyDescent="0.3">
      <c r="A1309" t="s">
        <v>5549</v>
      </c>
      <c r="B1309" t="s">
        <v>5550</v>
      </c>
      <c r="C1309" t="s">
        <v>558</v>
      </c>
      <c r="D1309" t="s">
        <v>5551</v>
      </c>
      <c r="E1309" t="s">
        <v>2102</v>
      </c>
      <c r="F1309" t="s">
        <v>5552</v>
      </c>
      <c r="G1309" t="s">
        <v>42</v>
      </c>
      <c r="H1309">
        <v>0</v>
      </c>
      <c r="I1309">
        <v>0</v>
      </c>
      <c r="J1309">
        <v>0</v>
      </c>
      <c r="K1309" t="s">
        <v>5553</v>
      </c>
    </row>
    <row r="1310" spans="1:11" x14ac:dyDescent="0.3">
      <c r="A1310" t="s">
        <v>5554</v>
      </c>
      <c r="B1310" t="s">
        <v>5555</v>
      </c>
      <c r="C1310" t="s">
        <v>20</v>
      </c>
      <c r="D1310" t="s">
        <v>5556</v>
      </c>
      <c r="E1310" t="s">
        <v>59</v>
      </c>
      <c r="F1310" t="s">
        <v>16</v>
      </c>
      <c r="G1310" t="s">
        <v>342</v>
      </c>
      <c r="H1310">
        <v>0</v>
      </c>
      <c r="I1310">
        <v>0</v>
      </c>
      <c r="J1310">
        <v>0</v>
      </c>
      <c r="K1310" t="s">
        <v>5557</v>
      </c>
    </row>
    <row r="1311" spans="1:11" x14ac:dyDescent="0.3">
      <c r="A1311" t="s">
        <v>5558</v>
      </c>
      <c r="C1311" t="s">
        <v>20</v>
      </c>
      <c r="D1311" t="s">
        <v>5559</v>
      </c>
      <c r="E1311" t="s">
        <v>59</v>
      </c>
      <c r="F1311" t="s">
        <v>5560</v>
      </c>
      <c r="G1311" t="s">
        <v>42</v>
      </c>
      <c r="H1311">
        <v>0</v>
      </c>
      <c r="I1311">
        <v>0</v>
      </c>
      <c r="J1311">
        <v>0</v>
      </c>
      <c r="K1311" t="s">
        <v>5561</v>
      </c>
    </row>
    <row r="1312" spans="1:11" x14ac:dyDescent="0.3">
      <c r="A1312" t="s">
        <v>5562</v>
      </c>
      <c r="B1312" t="s">
        <v>5563</v>
      </c>
      <c r="C1312" t="s">
        <v>558</v>
      </c>
      <c r="D1312" t="s">
        <v>5564</v>
      </c>
      <c r="E1312" t="s">
        <v>560</v>
      </c>
      <c r="F1312" t="s">
        <v>16</v>
      </c>
      <c r="G1312" t="s">
        <v>1434</v>
      </c>
      <c r="H1312">
        <v>0</v>
      </c>
      <c r="I1312">
        <v>0</v>
      </c>
      <c r="J1312">
        <v>0</v>
      </c>
      <c r="K1312" t="s">
        <v>5565</v>
      </c>
    </row>
    <row r="1313" spans="1:11" x14ac:dyDescent="0.3">
      <c r="A1313" t="s">
        <v>5566</v>
      </c>
      <c r="B1313" t="s">
        <v>5567</v>
      </c>
      <c r="C1313" t="s">
        <v>558</v>
      </c>
      <c r="D1313" t="s">
        <v>5568</v>
      </c>
      <c r="E1313" t="s">
        <v>560</v>
      </c>
      <c r="F1313" t="s">
        <v>16</v>
      </c>
      <c r="G1313" t="s">
        <v>5569</v>
      </c>
      <c r="H1313">
        <v>0</v>
      </c>
      <c r="I1313">
        <v>0</v>
      </c>
      <c r="J1313">
        <v>0</v>
      </c>
      <c r="K1313" t="s">
        <v>5570</v>
      </c>
    </row>
    <row r="1314" spans="1:11" x14ac:dyDescent="0.3">
      <c r="A1314" t="s">
        <v>5571</v>
      </c>
      <c r="B1314" t="s">
        <v>5572</v>
      </c>
      <c r="C1314" t="s">
        <v>558</v>
      </c>
      <c r="D1314" t="s">
        <v>5566</v>
      </c>
      <c r="E1314" t="s">
        <v>560</v>
      </c>
      <c r="F1314" t="s">
        <v>16</v>
      </c>
      <c r="G1314" t="s">
        <v>5573</v>
      </c>
      <c r="H1314">
        <v>0</v>
      </c>
      <c r="I1314">
        <v>0</v>
      </c>
      <c r="J1314">
        <v>0</v>
      </c>
      <c r="K1314" t="s">
        <v>5574</v>
      </c>
    </row>
    <row r="1315" spans="1:11" x14ac:dyDescent="0.3">
      <c r="A1315" t="s">
        <v>5575</v>
      </c>
      <c r="B1315" t="s">
        <v>5576</v>
      </c>
      <c r="C1315" t="s">
        <v>558</v>
      </c>
      <c r="D1315" t="s">
        <v>5577</v>
      </c>
      <c r="E1315" t="s">
        <v>560</v>
      </c>
      <c r="F1315" t="s">
        <v>16</v>
      </c>
      <c r="G1315" t="s">
        <v>5578</v>
      </c>
      <c r="H1315">
        <v>0</v>
      </c>
      <c r="I1315">
        <v>0</v>
      </c>
      <c r="J1315">
        <v>0</v>
      </c>
      <c r="K1315" t="s">
        <v>5579</v>
      </c>
    </row>
    <row r="1316" spans="1:11" x14ac:dyDescent="0.3">
      <c r="A1316" t="s">
        <v>5580</v>
      </c>
      <c r="B1316" t="s">
        <v>5581</v>
      </c>
      <c r="C1316" t="s">
        <v>558</v>
      </c>
      <c r="D1316" t="s">
        <v>5582</v>
      </c>
      <c r="E1316" t="s">
        <v>2102</v>
      </c>
      <c r="F1316" t="s">
        <v>5583</v>
      </c>
      <c r="G1316" t="s">
        <v>42</v>
      </c>
      <c r="H1316">
        <v>0</v>
      </c>
      <c r="I1316">
        <v>0</v>
      </c>
      <c r="J1316">
        <v>0</v>
      </c>
      <c r="K1316" t="s">
        <v>5584</v>
      </c>
    </row>
    <row r="1317" spans="1:11" x14ac:dyDescent="0.3">
      <c r="A1317" t="s">
        <v>5585</v>
      </c>
      <c r="B1317" t="s">
        <v>5586</v>
      </c>
      <c r="C1317" t="s">
        <v>558</v>
      </c>
      <c r="D1317" t="s">
        <v>5587</v>
      </c>
      <c r="E1317" t="s">
        <v>560</v>
      </c>
      <c r="F1317" t="s">
        <v>16</v>
      </c>
      <c r="G1317" t="s">
        <v>5588</v>
      </c>
      <c r="H1317">
        <v>0</v>
      </c>
      <c r="I1317">
        <v>0</v>
      </c>
      <c r="J1317">
        <v>0</v>
      </c>
      <c r="K1317" t="s">
        <v>5589</v>
      </c>
    </row>
    <row r="1318" spans="1:11" x14ac:dyDescent="0.3">
      <c r="A1318" t="s">
        <v>5590</v>
      </c>
      <c r="B1318" t="s">
        <v>5591</v>
      </c>
      <c r="C1318" t="s">
        <v>558</v>
      </c>
      <c r="D1318" t="s">
        <v>5592</v>
      </c>
      <c r="E1318" t="s">
        <v>560</v>
      </c>
      <c r="F1318" t="s">
        <v>16</v>
      </c>
      <c r="G1318" t="s">
        <v>5593</v>
      </c>
      <c r="H1318">
        <v>0</v>
      </c>
      <c r="I1318">
        <v>0</v>
      </c>
      <c r="J1318">
        <v>0</v>
      </c>
      <c r="K1318" t="s">
        <v>5594</v>
      </c>
    </row>
    <row r="1319" spans="1:11" x14ac:dyDescent="0.3">
      <c r="A1319" t="s">
        <v>5595</v>
      </c>
      <c r="B1319" t="s">
        <v>5596</v>
      </c>
      <c r="C1319" t="s">
        <v>147</v>
      </c>
      <c r="D1319" t="s">
        <v>5597</v>
      </c>
      <c r="E1319" t="s">
        <v>183</v>
      </c>
      <c r="F1319" t="s">
        <v>41</v>
      </c>
      <c r="G1319" t="s">
        <v>1710</v>
      </c>
      <c r="H1319">
        <v>0</v>
      </c>
      <c r="I1319">
        <v>0</v>
      </c>
      <c r="J1319">
        <v>0</v>
      </c>
      <c r="K1319" t="s">
        <v>5598</v>
      </c>
    </row>
    <row r="1320" spans="1:11" x14ac:dyDescent="0.3">
      <c r="A1320" t="s">
        <v>5599</v>
      </c>
      <c r="B1320" t="s">
        <v>5600</v>
      </c>
      <c r="C1320" t="s">
        <v>147</v>
      </c>
      <c r="D1320" t="s">
        <v>5601</v>
      </c>
      <c r="E1320" t="s">
        <v>183</v>
      </c>
      <c r="F1320" t="s">
        <v>41</v>
      </c>
      <c r="G1320" t="s">
        <v>42</v>
      </c>
      <c r="H1320">
        <v>0</v>
      </c>
      <c r="I1320">
        <v>0</v>
      </c>
      <c r="J1320">
        <v>0</v>
      </c>
      <c r="K1320" t="s">
        <v>5602</v>
      </c>
    </row>
    <row r="1321" spans="1:11" x14ac:dyDescent="0.3">
      <c r="A1321" t="s">
        <v>5603</v>
      </c>
      <c r="B1321" t="s">
        <v>5604</v>
      </c>
      <c r="C1321" t="s">
        <v>13</v>
      </c>
      <c r="D1321" t="s">
        <v>5605</v>
      </c>
      <c r="E1321" t="s">
        <v>77</v>
      </c>
      <c r="F1321" t="s">
        <v>16</v>
      </c>
      <c r="G1321" t="s">
        <v>200</v>
      </c>
      <c r="H1321">
        <v>0</v>
      </c>
      <c r="I1321">
        <v>0</v>
      </c>
      <c r="J1321">
        <v>0</v>
      </c>
      <c r="K1321" t="s">
        <v>5606</v>
      </c>
    </row>
    <row r="1322" spans="1:11" x14ac:dyDescent="0.3">
      <c r="A1322" t="s">
        <v>5607</v>
      </c>
      <c r="B1322" t="s">
        <v>5608</v>
      </c>
      <c r="C1322" t="s">
        <v>20</v>
      </c>
      <c r="D1322" t="s">
        <v>5609</v>
      </c>
      <c r="E1322" t="s">
        <v>59</v>
      </c>
      <c r="F1322" t="s">
        <v>16</v>
      </c>
      <c r="G1322" t="s">
        <v>5610</v>
      </c>
      <c r="H1322">
        <v>0</v>
      </c>
      <c r="I1322">
        <v>0</v>
      </c>
      <c r="J1322">
        <v>0</v>
      </c>
      <c r="K1322" t="s">
        <v>5611</v>
      </c>
    </row>
    <row r="1323" spans="1:11" x14ac:dyDescent="0.3">
      <c r="A1323" t="s">
        <v>5612</v>
      </c>
      <c r="B1323" t="s">
        <v>5613</v>
      </c>
      <c r="C1323" t="s">
        <v>558</v>
      </c>
      <c r="D1323" t="s">
        <v>5614</v>
      </c>
      <c r="E1323" t="s">
        <v>895</v>
      </c>
      <c r="F1323" t="s">
        <v>16</v>
      </c>
      <c r="G1323" t="s">
        <v>5615</v>
      </c>
      <c r="H1323">
        <v>0</v>
      </c>
      <c r="I1323">
        <v>0</v>
      </c>
      <c r="J1323">
        <v>0</v>
      </c>
      <c r="K1323" t="s">
        <v>5616</v>
      </c>
    </row>
    <row r="1324" spans="1:11" x14ac:dyDescent="0.3">
      <c r="A1324" t="s">
        <v>5617</v>
      </c>
      <c r="B1324" t="s">
        <v>5618</v>
      </c>
      <c r="C1324" t="s">
        <v>558</v>
      </c>
      <c r="D1324" t="s">
        <v>5619</v>
      </c>
      <c r="E1324" t="s">
        <v>895</v>
      </c>
      <c r="F1324" t="s">
        <v>16</v>
      </c>
      <c r="G1324" t="s">
        <v>637</v>
      </c>
      <c r="H1324">
        <v>0</v>
      </c>
      <c r="I1324">
        <v>0</v>
      </c>
      <c r="J1324">
        <v>0</v>
      </c>
      <c r="K1324" t="s">
        <v>5620</v>
      </c>
    </row>
    <row r="1325" spans="1:11" x14ac:dyDescent="0.3">
      <c r="A1325" t="s">
        <v>5621</v>
      </c>
      <c r="C1325" t="s">
        <v>27</v>
      </c>
      <c r="D1325" t="s">
        <v>5622</v>
      </c>
      <c r="E1325" t="s">
        <v>4614</v>
      </c>
      <c r="F1325" t="s">
        <v>41</v>
      </c>
      <c r="G1325" t="s">
        <v>42</v>
      </c>
      <c r="H1325">
        <v>0</v>
      </c>
      <c r="I1325">
        <v>0</v>
      </c>
      <c r="J1325">
        <v>0</v>
      </c>
      <c r="K1325" t="s">
        <v>5623</v>
      </c>
    </row>
    <row r="1326" spans="1:11" x14ac:dyDescent="0.3">
      <c r="A1326" t="s">
        <v>5624</v>
      </c>
      <c r="B1326" t="s">
        <v>5625</v>
      </c>
      <c r="C1326" t="s">
        <v>558</v>
      </c>
      <c r="D1326" t="s">
        <v>5626</v>
      </c>
      <c r="E1326" t="s">
        <v>1472</v>
      </c>
      <c r="F1326" t="s">
        <v>16</v>
      </c>
      <c r="G1326" t="s">
        <v>1162</v>
      </c>
      <c r="H1326">
        <v>0</v>
      </c>
      <c r="I1326">
        <v>0</v>
      </c>
      <c r="J1326">
        <v>0</v>
      </c>
      <c r="K1326" t="s">
        <v>5627</v>
      </c>
    </row>
    <row r="1327" spans="1:11" x14ac:dyDescent="0.3">
      <c r="A1327" t="s">
        <v>5628</v>
      </c>
      <c r="B1327" t="s">
        <v>5629</v>
      </c>
      <c r="C1327" t="s">
        <v>20</v>
      </c>
      <c r="D1327" t="s">
        <v>5630</v>
      </c>
      <c r="E1327" t="s">
        <v>22</v>
      </c>
      <c r="F1327" t="s">
        <v>16</v>
      </c>
      <c r="G1327" t="s">
        <v>5631</v>
      </c>
      <c r="H1327">
        <v>0</v>
      </c>
      <c r="I1327">
        <v>0</v>
      </c>
      <c r="J1327">
        <v>0</v>
      </c>
      <c r="K1327" t="s">
        <v>5632</v>
      </c>
    </row>
    <row r="1328" spans="1:11" x14ac:dyDescent="0.3">
      <c r="A1328" t="s">
        <v>5633</v>
      </c>
      <c r="C1328" t="s">
        <v>558</v>
      </c>
      <c r="D1328" t="s">
        <v>5634</v>
      </c>
      <c r="E1328" t="s">
        <v>1472</v>
      </c>
      <c r="F1328" t="s">
        <v>16</v>
      </c>
      <c r="G1328" t="s">
        <v>3624</v>
      </c>
      <c r="H1328">
        <v>0</v>
      </c>
      <c r="I1328">
        <v>0</v>
      </c>
      <c r="J1328">
        <v>0</v>
      </c>
      <c r="K1328" t="s">
        <v>5635</v>
      </c>
    </row>
    <row r="1329" spans="1:11" x14ac:dyDescent="0.3">
      <c r="A1329" t="s">
        <v>5636</v>
      </c>
      <c r="C1329" t="s">
        <v>558</v>
      </c>
      <c r="D1329" t="s">
        <v>5637</v>
      </c>
      <c r="E1329" t="s">
        <v>1472</v>
      </c>
      <c r="F1329" t="s">
        <v>16</v>
      </c>
      <c r="G1329" t="s">
        <v>2093</v>
      </c>
      <c r="H1329">
        <v>0</v>
      </c>
      <c r="I1329">
        <v>0</v>
      </c>
      <c r="J1329">
        <v>0</v>
      </c>
      <c r="K1329" t="s">
        <v>5638</v>
      </c>
    </row>
    <row r="1330" spans="1:11" x14ac:dyDescent="0.3">
      <c r="A1330" t="s">
        <v>5639</v>
      </c>
      <c r="B1330" t="s">
        <v>5640</v>
      </c>
      <c r="C1330" t="s">
        <v>558</v>
      </c>
      <c r="D1330" t="s">
        <v>5641</v>
      </c>
      <c r="E1330" t="s">
        <v>1090</v>
      </c>
      <c r="F1330" t="s">
        <v>16</v>
      </c>
      <c r="G1330" t="s">
        <v>4183</v>
      </c>
      <c r="H1330">
        <v>0</v>
      </c>
      <c r="I1330">
        <v>0</v>
      </c>
      <c r="J1330">
        <v>0</v>
      </c>
      <c r="K1330" t="s">
        <v>5642</v>
      </c>
    </row>
    <row r="1331" spans="1:11" x14ac:dyDescent="0.3">
      <c r="A1331" t="s">
        <v>5643</v>
      </c>
      <c r="B1331" t="s">
        <v>5644</v>
      </c>
      <c r="C1331" t="s">
        <v>147</v>
      </c>
      <c r="D1331" t="s">
        <v>5645</v>
      </c>
      <c r="E1331" t="s">
        <v>183</v>
      </c>
      <c r="F1331" t="s">
        <v>41</v>
      </c>
      <c r="G1331" t="s">
        <v>42</v>
      </c>
      <c r="H1331">
        <v>0</v>
      </c>
      <c r="I1331">
        <v>0</v>
      </c>
      <c r="J1331">
        <v>0</v>
      </c>
      <c r="K1331" t="s">
        <v>5646</v>
      </c>
    </row>
    <row r="1332" spans="1:11" x14ac:dyDescent="0.3">
      <c r="A1332" t="s">
        <v>5647</v>
      </c>
      <c r="C1332" t="s">
        <v>558</v>
      </c>
      <c r="D1332" t="s">
        <v>5648</v>
      </c>
      <c r="E1332" t="s">
        <v>1472</v>
      </c>
      <c r="F1332" t="s">
        <v>16</v>
      </c>
      <c r="G1332" t="s">
        <v>5649</v>
      </c>
      <c r="H1332">
        <v>0</v>
      </c>
      <c r="I1332">
        <v>0</v>
      </c>
      <c r="J1332">
        <v>0</v>
      </c>
      <c r="K1332" t="s">
        <v>5650</v>
      </c>
    </row>
    <row r="1333" spans="1:11" x14ac:dyDescent="0.3">
      <c r="A1333" t="s">
        <v>5651</v>
      </c>
      <c r="C1333" t="s">
        <v>558</v>
      </c>
      <c r="D1333" t="s">
        <v>5652</v>
      </c>
      <c r="E1333" t="s">
        <v>1472</v>
      </c>
      <c r="F1333" t="s">
        <v>16</v>
      </c>
      <c r="G1333" t="s">
        <v>2836</v>
      </c>
      <c r="H1333">
        <v>0</v>
      </c>
      <c r="I1333">
        <v>0</v>
      </c>
      <c r="J1333">
        <v>0</v>
      </c>
      <c r="K1333" t="s">
        <v>5653</v>
      </c>
    </row>
    <row r="1334" spans="1:11" x14ac:dyDescent="0.3">
      <c r="A1334" t="s">
        <v>5654</v>
      </c>
      <c r="B1334" t="s">
        <v>5655</v>
      </c>
      <c r="C1334" t="s">
        <v>147</v>
      </c>
      <c r="D1334" t="s">
        <v>5656</v>
      </c>
      <c r="E1334" t="s">
        <v>183</v>
      </c>
      <c r="F1334" t="s">
        <v>755</v>
      </c>
      <c r="G1334" t="s">
        <v>42</v>
      </c>
      <c r="H1334">
        <v>0</v>
      </c>
      <c r="I1334">
        <v>0</v>
      </c>
      <c r="J1334">
        <v>0</v>
      </c>
      <c r="K1334" t="s">
        <v>5657</v>
      </c>
    </row>
    <row r="1335" spans="1:11" x14ac:dyDescent="0.3">
      <c r="A1335" t="s">
        <v>5658</v>
      </c>
      <c r="B1335" t="s">
        <v>5659</v>
      </c>
      <c r="C1335" t="s">
        <v>147</v>
      </c>
      <c r="D1335" t="s">
        <v>5660</v>
      </c>
      <c r="E1335" t="s">
        <v>183</v>
      </c>
      <c r="F1335" t="s">
        <v>41</v>
      </c>
      <c r="G1335" t="s">
        <v>42</v>
      </c>
      <c r="H1335">
        <v>0</v>
      </c>
      <c r="I1335">
        <v>0</v>
      </c>
      <c r="J1335">
        <v>0</v>
      </c>
      <c r="K1335" t="s">
        <v>5661</v>
      </c>
    </row>
    <row r="1336" spans="1:11" x14ac:dyDescent="0.3">
      <c r="A1336" t="s">
        <v>5662</v>
      </c>
      <c r="B1336" t="s">
        <v>5663</v>
      </c>
      <c r="C1336" t="s">
        <v>147</v>
      </c>
      <c r="D1336" t="s">
        <v>5664</v>
      </c>
      <c r="E1336" t="s">
        <v>183</v>
      </c>
      <c r="F1336" t="s">
        <v>5665</v>
      </c>
      <c r="G1336" t="s">
        <v>42</v>
      </c>
      <c r="H1336">
        <v>0</v>
      </c>
      <c r="I1336">
        <v>0</v>
      </c>
      <c r="J1336">
        <v>0</v>
      </c>
      <c r="K1336" t="s">
        <v>5666</v>
      </c>
    </row>
    <row r="1337" spans="1:11" x14ac:dyDescent="0.3">
      <c r="A1337" t="s">
        <v>5667</v>
      </c>
      <c r="C1337" t="s">
        <v>147</v>
      </c>
      <c r="D1337" t="s">
        <v>5668</v>
      </c>
      <c r="E1337" t="s">
        <v>183</v>
      </c>
      <c r="F1337" t="s">
        <v>369</v>
      </c>
      <c r="G1337" t="s">
        <v>42</v>
      </c>
      <c r="H1337">
        <v>0</v>
      </c>
      <c r="I1337">
        <v>0</v>
      </c>
      <c r="J1337">
        <v>0</v>
      </c>
      <c r="K1337" t="s">
        <v>5669</v>
      </c>
    </row>
    <row r="1338" spans="1:11" x14ac:dyDescent="0.3">
      <c r="A1338" t="s">
        <v>5670</v>
      </c>
      <c r="B1338" t="s">
        <v>5671</v>
      </c>
      <c r="C1338" t="s">
        <v>147</v>
      </c>
      <c r="D1338" t="s">
        <v>5672</v>
      </c>
      <c r="E1338" t="s">
        <v>4768</v>
      </c>
      <c r="F1338" t="s">
        <v>2835</v>
      </c>
      <c r="G1338" t="s">
        <v>42</v>
      </c>
      <c r="H1338">
        <v>0</v>
      </c>
      <c r="I1338">
        <v>0</v>
      </c>
      <c r="J1338">
        <v>0</v>
      </c>
      <c r="K1338" t="s">
        <v>5673</v>
      </c>
    </row>
    <row r="1339" spans="1:11" x14ac:dyDescent="0.3">
      <c r="A1339" t="s">
        <v>5674</v>
      </c>
      <c r="C1339" t="s">
        <v>147</v>
      </c>
      <c r="D1339" t="s">
        <v>5675</v>
      </c>
      <c r="E1339" t="s">
        <v>183</v>
      </c>
      <c r="F1339" t="s">
        <v>41</v>
      </c>
      <c r="G1339" t="s">
        <v>42</v>
      </c>
      <c r="H1339">
        <v>0</v>
      </c>
      <c r="I1339">
        <v>0</v>
      </c>
      <c r="J1339">
        <v>0</v>
      </c>
      <c r="K1339" t="s">
        <v>5676</v>
      </c>
    </row>
    <row r="1340" spans="1:11" x14ac:dyDescent="0.3">
      <c r="A1340" t="s">
        <v>5677</v>
      </c>
      <c r="B1340" t="s">
        <v>5678</v>
      </c>
      <c r="C1340" t="s">
        <v>147</v>
      </c>
      <c r="D1340" t="s">
        <v>5679</v>
      </c>
      <c r="E1340" t="s">
        <v>183</v>
      </c>
      <c r="F1340" t="s">
        <v>41</v>
      </c>
      <c r="G1340" t="s">
        <v>42</v>
      </c>
      <c r="H1340">
        <v>0</v>
      </c>
      <c r="I1340">
        <v>0</v>
      </c>
      <c r="J1340">
        <v>0</v>
      </c>
      <c r="K1340" t="s">
        <v>5680</v>
      </c>
    </row>
    <row r="1341" spans="1:11" x14ac:dyDescent="0.3">
      <c r="A1341" t="s">
        <v>5681</v>
      </c>
      <c r="B1341" t="s">
        <v>5682</v>
      </c>
      <c r="C1341" t="s">
        <v>20</v>
      </c>
      <c r="D1341" t="s">
        <v>5683</v>
      </c>
      <c r="E1341" t="s">
        <v>59</v>
      </c>
      <c r="F1341" t="s">
        <v>16</v>
      </c>
      <c r="G1341" t="s">
        <v>3291</v>
      </c>
      <c r="H1341">
        <v>0</v>
      </c>
      <c r="I1341">
        <v>0</v>
      </c>
      <c r="J1341">
        <v>0</v>
      </c>
      <c r="K1341" t="s">
        <v>5684</v>
      </c>
    </row>
    <row r="1342" spans="1:11" x14ac:dyDescent="0.3">
      <c r="A1342" t="s">
        <v>5685</v>
      </c>
      <c r="B1342" t="s">
        <v>5686</v>
      </c>
      <c r="C1342" t="s">
        <v>20</v>
      </c>
      <c r="D1342" t="s">
        <v>5687</v>
      </c>
      <c r="E1342" t="s">
        <v>59</v>
      </c>
      <c r="F1342" t="s">
        <v>3484</v>
      </c>
      <c r="G1342" t="s">
        <v>3191</v>
      </c>
      <c r="H1342">
        <v>0</v>
      </c>
      <c r="I1342">
        <v>0</v>
      </c>
      <c r="J1342">
        <v>0</v>
      </c>
      <c r="K1342" t="s">
        <v>5688</v>
      </c>
    </row>
    <row r="1343" spans="1:11" x14ac:dyDescent="0.3">
      <c r="A1343" t="s">
        <v>5689</v>
      </c>
      <c r="B1343" t="s">
        <v>5690</v>
      </c>
      <c r="C1343" t="s">
        <v>27</v>
      </c>
      <c r="D1343" t="s">
        <v>5691</v>
      </c>
      <c r="E1343" t="s">
        <v>4614</v>
      </c>
      <c r="F1343" t="s">
        <v>41</v>
      </c>
      <c r="G1343" t="s">
        <v>42</v>
      </c>
      <c r="H1343">
        <v>0</v>
      </c>
      <c r="I1343">
        <v>0</v>
      </c>
      <c r="J1343">
        <v>0</v>
      </c>
      <c r="K1343" t="s">
        <v>5692</v>
      </c>
    </row>
    <row r="1344" spans="1:11" x14ac:dyDescent="0.3">
      <c r="A1344" t="s">
        <v>5693</v>
      </c>
      <c r="B1344" t="s">
        <v>5694</v>
      </c>
      <c r="C1344" t="s">
        <v>27</v>
      </c>
      <c r="D1344" t="s">
        <v>5695</v>
      </c>
      <c r="E1344" t="s">
        <v>4614</v>
      </c>
      <c r="F1344" t="s">
        <v>5696</v>
      </c>
      <c r="G1344" t="s">
        <v>42</v>
      </c>
      <c r="H1344">
        <v>0</v>
      </c>
      <c r="I1344">
        <v>0</v>
      </c>
      <c r="J1344">
        <v>0</v>
      </c>
      <c r="K1344" t="s">
        <v>5697</v>
      </c>
    </row>
    <row r="1345" spans="1:11" x14ac:dyDescent="0.3">
      <c r="A1345" t="s">
        <v>5698</v>
      </c>
      <c r="B1345" t="s">
        <v>5699</v>
      </c>
      <c r="C1345" t="s">
        <v>558</v>
      </c>
      <c r="D1345" t="s">
        <v>5700</v>
      </c>
      <c r="E1345" t="s">
        <v>630</v>
      </c>
      <c r="F1345" t="s">
        <v>5701</v>
      </c>
      <c r="G1345" t="s">
        <v>5588</v>
      </c>
      <c r="H1345">
        <v>0</v>
      </c>
      <c r="I1345">
        <v>0</v>
      </c>
      <c r="J1345">
        <v>0</v>
      </c>
      <c r="K1345" t="s">
        <v>5702</v>
      </c>
    </row>
    <row r="1346" spans="1:11" x14ac:dyDescent="0.3">
      <c r="A1346" t="s">
        <v>5703</v>
      </c>
      <c r="C1346" t="s">
        <v>20</v>
      </c>
      <c r="D1346" t="s">
        <v>5704</v>
      </c>
      <c r="E1346" t="s">
        <v>59</v>
      </c>
      <c r="F1346" t="s">
        <v>41</v>
      </c>
      <c r="G1346" t="s">
        <v>42</v>
      </c>
      <c r="H1346">
        <v>0</v>
      </c>
      <c r="I1346">
        <v>0</v>
      </c>
      <c r="J1346">
        <v>0</v>
      </c>
      <c r="K1346" t="s">
        <v>5705</v>
      </c>
    </row>
    <row r="1347" spans="1:11" x14ac:dyDescent="0.3">
      <c r="A1347" t="s">
        <v>5706</v>
      </c>
      <c r="B1347" t="s">
        <v>5707</v>
      </c>
      <c r="C1347" t="s">
        <v>147</v>
      </c>
      <c r="D1347" t="s">
        <v>5708</v>
      </c>
      <c r="E1347" t="s">
        <v>183</v>
      </c>
      <c r="F1347" t="s">
        <v>41</v>
      </c>
      <c r="G1347" t="s">
        <v>42</v>
      </c>
      <c r="H1347">
        <v>0</v>
      </c>
      <c r="I1347">
        <v>0</v>
      </c>
      <c r="J1347">
        <v>0</v>
      </c>
      <c r="K1347" t="s">
        <v>5709</v>
      </c>
    </row>
    <row r="1348" spans="1:11" x14ac:dyDescent="0.3">
      <c r="A1348" t="s">
        <v>5710</v>
      </c>
      <c r="B1348" t="s">
        <v>5711</v>
      </c>
      <c r="C1348" t="s">
        <v>20</v>
      </c>
      <c r="D1348" t="s">
        <v>5712</v>
      </c>
      <c r="E1348" t="s">
        <v>22</v>
      </c>
      <c r="F1348" t="s">
        <v>16</v>
      </c>
      <c r="G1348" t="s">
        <v>4273</v>
      </c>
      <c r="H1348">
        <v>0</v>
      </c>
      <c r="I1348">
        <v>0</v>
      </c>
      <c r="J1348">
        <v>0</v>
      </c>
      <c r="K1348" t="s">
        <v>5713</v>
      </c>
    </row>
    <row r="1349" spans="1:11" x14ac:dyDescent="0.3">
      <c r="A1349" t="s">
        <v>5714</v>
      </c>
      <c r="B1349" t="s">
        <v>5715</v>
      </c>
      <c r="C1349" t="s">
        <v>147</v>
      </c>
      <c r="D1349" t="s">
        <v>5716</v>
      </c>
      <c r="E1349" t="s">
        <v>4768</v>
      </c>
      <c r="F1349" t="s">
        <v>1793</v>
      </c>
      <c r="G1349" t="s">
        <v>42</v>
      </c>
      <c r="H1349">
        <v>0</v>
      </c>
      <c r="I1349">
        <v>0</v>
      </c>
      <c r="J1349">
        <v>0</v>
      </c>
      <c r="K1349" t="s">
        <v>5717</v>
      </c>
    </row>
    <row r="1350" spans="1:11" x14ac:dyDescent="0.3">
      <c r="A1350" t="s">
        <v>5718</v>
      </c>
      <c r="B1350" t="s">
        <v>5719</v>
      </c>
      <c r="C1350" t="s">
        <v>27</v>
      </c>
      <c r="D1350" t="s">
        <v>5720</v>
      </c>
      <c r="E1350" t="s">
        <v>4614</v>
      </c>
      <c r="F1350" t="s">
        <v>41</v>
      </c>
      <c r="G1350" t="s">
        <v>42</v>
      </c>
      <c r="H1350">
        <v>0</v>
      </c>
      <c r="I1350">
        <v>0</v>
      </c>
      <c r="J1350">
        <v>0</v>
      </c>
      <c r="K1350" t="s">
        <v>5721</v>
      </c>
    </row>
    <row r="1351" spans="1:11" x14ac:dyDescent="0.3">
      <c r="A1351" t="s">
        <v>5722</v>
      </c>
      <c r="B1351" t="s">
        <v>5723</v>
      </c>
      <c r="C1351" t="s">
        <v>27</v>
      </c>
      <c r="D1351" t="s">
        <v>5724</v>
      </c>
      <c r="E1351" t="s">
        <v>4614</v>
      </c>
      <c r="F1351" t="s">
        <v>41</v>
      </c>
      <c r="G1351" t="s">
        <v>42</v>
      </c>
      <c r="H1351">
        <v>0</v>
      </c>
      <c r="I1351">
        <v>0</v>
      </c>
      <c r="J1351">
        <v>0</v>
      </c>
      <c r="K1351" t="s">
        <v>5725</v>
      </c>
    </row>
    <row r="1352" spans="1:11" x14ac:dyDescent="0.3">
      <c r="A1352" t="s">
        <v>5726</v>
      </c>
      <c r="B1352" t="s">
        <v>5727</v>
      </c>
      <c r="C1352" t="s">
        <v>147</v>
      </c>
      <c r="D1352" t="s">
        <v>5728</v>
      </c>
      <c r="E1352" t="s">
        <v>183</v>
      </c>
      <c r="F1352" t="s">
        <v>41</v>
      </c>
      <c r="G1352" t="s">
        <v>42</v>
      </c>
      <c r="H1352">
        <v>0</v>
      </c>
      <c r="I1352">
        <v>0</v>
      </c>
      <c r="J1352">
        <v>0</v>
      </c>
      <c r="K1352" t="s">
        <v>5729</v>
      </c>
    </row>
    <row r="1353" spans="1:11" x14ac:dyDescent="0.3">
      <c r="A1353" t="s">
        <v>5730</v>
      </c>
      <c r="B1353" t="s">
        <v>5731</v>
      </c>
      <c r="C1353" t="s">
        <v>20</v>
      </c>
      <c r="D1353" t="s">
        <v>5732</v>
      </c>
      <c r="E1353" t="s">
        <v>59</v>
      </c>
      <c r="F1353" t="s">
        <v>5733</v>
      </c>
      <c r="G1353" t="s">
        <v>42</v>
      </c>
      <c r="H1353">
        <v>0</v>
      </c>
      <c r="I1353">
        <v>0</v>
      </c>
      <c r="J1353">
        <v>0</v>
      </c>
      <c r="K1353" t="s">
        <v>5734</v>
      </c>
    </row>
    <row r="1354" spans="1:11" x14ac:dyDescent="0.3">
      <c r="A1354" t="s">
        <v>5735</v>
      </c>
      <c r="B1354" t="s">
        <v>5736</v>
      </c>
      <c r="C1354" t="s">
        <v>147</v>
      </c>
      <c r="D1354" t="s">
        <v>5737</v>
      </c>
      <c r="E1354" t="s">
        <v>183</v>
      </c>
      <c r="F1354" t="s">
        <v>1625</v>
      </c>
      <c r="G1354" t="s">
        <v>42</v>
      </c>
      <c r="H1354">
        <v>0</v>
      </c>
      <c r="I1354">
        <v>0</v>
      </c>
      <c r="J1354">
        <v>0</v>
      </c>
      <c r="K1354" t="s">
        <v>5738</v>
      </c>
    </row>
    <row r="1355" spans="1:11" x14ac:dyDescent="0.3">
      <c r="A1355" t="s">
        <v>5739</v>
      </c>
      <c r="B1355" t="s">
        <v>5740</v>
      </c>
      <c r="C1355" t="s">
        <v>27</v>
      </c>
      <c r="D1355" t="s">
        <v>5741</v>
      </c>
      <c r="E1355" t="s">
        <v>4614</v>
      </c>
      <c r="F1355" t="s">
        <v>41</v>
      </c>
      <c r="G1355" t="s">
        <v>42</v>
      </c>
      <c r="H1355">
        <v>0</v>
      </c>
      <c r="I1355">
        <v>0</v>
      </c>
      <c r="J1355">
        <v>0</v>
      </c>
      <c r="K1355" t="s">
        <v>5742</v>
      </c>
    </row>
    <row r="1356" spans="1:11" x14ac:dyDescent="0.3">
      <c r="A1356" t="s">
        <v>5743</v>
      </c>
      <c r="B1356" t="s">
        <v>5744</v>
      </c>
      <c r="C1356" t="s">
        <v>27</v>
      </c>
      <c r="D1356" t="s">
        <v>5745</v>
      </c>
      <c r="E1356" t="s">
        <v>4614</v>
      </c>
      <c r="F1356" t="s">
        <v>41</v>
      </c>
      <c r="G1356" t="s">
        <v>817</v>
      </c>
      <c r="H1356">
        <v>0</v>
      </c>
      <c r="I1356">
        <v>0</v>
      </c>
      <c r="J1356">
        <v>0</v>
      </c>
      <c r="K1356" t="s">
        <v>5746</v>
      </c>
    </row>
    <row r="1357" spans="1:11" x14ac:dyDescent="0.3">
      <c r="A1357" t="s">
        <v>5747</v>
      </c>
      <c r="B1357" t="s">
        <v>5748</v>
      </c>
      <c r="C1357" t="s">
        <v>27</v>
      </c>
      <c r="D1357" t="s">
        <v>5749</v>
      </c>
      <c r="E1357" t="s">
        <v>4614</v>
      </c>
      <c r="F1357" t="s">
        <v>41</v>
      </c>
      <c r="G1357" t="s">
        <v>42</v>
      </c>
      <c r="H1357">
        <v>0</v>
      </c>
      <c r="I1357">
        <v>0</v>
      </c>
      <c r="J1357">
        <v>0</v>
      </c>
      <c r="K1357" t="s">
        <v>5750</v>
      </c>
    </row>
    <row r="1358" spans="1:11" x14ac:dyDescent="0.3">
      <c r="A1358" t="s">
        <v>5751</v>
      </c>
      <c r="B1358" t="s">
        <v>5752</v>
      </c>
      <c r="C1358" t="s">
        <v>27</v>
      </c>
      <c r="D1358" t="s">
        <v>5753</v>
      </c>
      <c r="E1358" t="s">
        <v>4614</v>
      </c>
      <c r="F1358" t="s">
        <v>41</v>
      </c>
      <c r="G1358" t="s">
        <v>42</v>
      </c>
      <c r="H1358">
        <v>0</v>
      </c>
      <c r="I1358">
        <v>0</v>
      </c>
      <c r="J1358">
        <v>0</v>
      </c>
      <c r="K1358" t="s">
        <v>5754</v>
      </c>
    </row>
    <row r="1359" spans="1:11" x14ac:dyDescent="0.3">
      <c r="A1359" t="s">
        <v>5755</v>
      </c>
      <c r="C1359" t="s">
        <v>27</v>
      </c>
      <c r="D1359" t="s">
        <v>4806</v>
      </c>
      <c r="E1359" t="s">
        <v>4614</v>
      </c>
      <c r="F1359" t="s">
        <v>41</v>
      </c>
      <c r="G1359" t="s">
        <v>42</v>
      </c>
      <c r="H1359">
        <v>0</v>
      </c>
      <c r="I1359">
        <v>0</v>
      </c>
      <c r="J1359">
        <v>0</v>
      </c>
      <c r="K1359" t="s">
        <v>5756</v>
      </c>
    </row>
    <row r="1360" spans="1:11" x14ac:dyDescent="0.3">
      <c r="A1360" t="s">
        <v>5757</v>
      </c>
      <c r="B1360" t="s">
        <v>5758</v>
      </c>
      <c r="C1360" t="s">
        <v>147</v>
      </c>
      <c r="D1360" t="s">
        <v>5759</v>
      </c>
      <c r="E1360" t="s">
        <v>4768</v>
      </c>
      <c r="F1360" t="s">
        <v>5760</v>
      </c>
      <c r="G1360" t="s">
        <v>42</v>
      </c>
      <c r="H1360">
        <v>0</v>
      </c>
      <c r="I1360">
        <v>0</v>
      </c>
      <c r="J1360">
        <v>0</v>
      </c>
      <c r="K1360" t="s">
        <v>5761</v>
      </c>
    </row>
    <row r="1361" spans="1:11" x14ac:dyDescent="0.3">
      <c r="A1361" t="s">
        <v>5762</v>
      </c>
      <c r="B1361" t="s">
        <v>5763</v>
      </c>
      <c r="C1361" t="s">
        <v>27</v>
      </c>
      <c r="D1361" t="s">
        <v>5764</v>
      </c>
      <c r="E1361" t="s">
        <v>4614</v>
      </c>
      <c r="F1361" t="s">
        <v>41</v>
      </c>
      <c r="G1361" t="s">
        <v>42</v>
      </c>
      <c r="H1361">
        <v>0</v>
      </c>
      <c r="I1361">
        <v>0</v>
      </c>
      <c r="J1361">
        <v>0</v>
      </c>
      <c r="K1361" t="s">
        <v>5765</v>
      </c>
    </row>
    <row r="1362" spans="1:11" x14ac:dyDescent="0.3">
      <c r="A1362" t="s">
        <v>5766</v>
      </c>
      <c r="C1362" t="s">
        <v>147</v>
      </c>
      <c r="D1362" t="s">
        <v>5767</v>
      </c>
      <c r="E1362" t="s">
        <v>183</v>
      </c>
      <c r="F1362" t="s">
        <v>5768</v>
      </c>
      <c r="G1362" t="s">
        <v>42</v>
      </c>
      <c r="H1362">
        <v>0</v>
      </c>
      <c r="I1362">
        <v>0</v>
      </c>
      <c r="J1362">
        <v>0</v>
      </c>
      <c r="K1362" t="s">
        <v>5769</v>
      </c>
    </row>
    <row r="1363" spans="1:11" x14ac:dyDescent="0.3">
      <c r="A1363" t="s">
        <v>5770</v>
      </c>
      <c r="C1363" t="s">
        <v>27</v>
      </c>
      <c r="D1363" t="s">
        <v>4806</v>
      </c>
      <c r="E1363" t="s">
        <v>4614</v>
      </c>
      <c r="F1363" t="s">
        <v>41</v>
      </c>
      <c r="G1363" t="s">
        <v>42</v>
      </c>
      <c r="H1363">
        <v>0</v>
      </c>
      <c r="I1363">
        <v>0</v>
      </c>
      <c r="J1363">
        <v>0</v>
      </c>
      <c r="K1363" t="s">
        <v>5771</v>
      </c>
    </row>
    <row r="1364" spans="1:11" x14ac:dyDescent="0.3">
      <c r="A1364" t="s">
        <v>5772</v>
      </c>
      <c r="B1364" t="s">
        <v>5773</v>
      </c>
      <c r="C1364" t="s">
        <v>147</v>
      </c>
      <c r="D1364" t="s">
        <v>5774</v>
      </c>
      <c r="E1364" t="s">
        <v>183</v>
      </c>
      <c r="F1364" t="s">
        <v>41</v>
      </c>
      <c r="G1364" t="s">
        <v>42</v>
      </c>
      <c r="H1364">
        <v>0</v>
      </c>
      <c r="I1364">
        <v>0</v>
      </c>
      <c r="J1364">
        <v>0</v>
      </c>
      <c r="K1364" t="s">
        <v>5775</v>
      </c>
    </row>
    <row r="1365" spans="1:11" x14ac:dyDescent="0.3">
      <c r="A1365" t="s">
        <v>5776</v>
      </c>
      <c r="B1365" t="s">
        <v>5777</v>
      </c>
      <c r="C1365" t="s">
        <v>20</v>
      </c>
      <c r="D1365" t="s">
        <v>5778</v>
      </c>
      <c r="E1365" t="s">
        <v>59</v>
      </c>
      <c r="F1365" t="s">
        <v>3911</v>
      </c>
      <c r="G1365" t="s">
        <v>42</v>
      </c>
      <c r="H1365">
        <v>0</v>
      </c>
      <c r="I1365">
        <v>0</v>
      </c>
      <c r="J1365">
        <v>0</v>
      </c>
      <c r="K1365" t="s">
        <v>5779</v>
      </c>
    </row>
    <row r="1366" spans="1:11" x14ac:dyDescent="0.3">
      <c r="A1366" t="s">
        <v>5780</v>
      </c>
      <c r="B1366" t="s">
        <v>5781</v>
      </c>
      <c r="C1366" t="s">
        <v>27</v>
      </c>
      <c r="D1366" t="s">
        <v>5782</v>
      </c>
      <c r="E1366" t="s">
        <v>4614</v>
      </c>
      <c r="F1366" t="s">
        <v>41</v>
      </c>
      <c r="G1366" t="s">
        <v>42</v>
      </c>
      <c r="H1366">
        <v>0</v>
      </c>
      <c r="I1366">
        <v>0</v>
      </c>
      <c r="J1366">
        <v>0</v>
      </c>
      <c r="K1366" t="s">
        <v>5783</v>
      </c>
    </row>
    <row r="1367" spans="1:11" x14ac:dyDescent="0.3">
      <c r="A1367" t="s">
        <v>5784</v>
      </c>
      <c r="B1367" t="s">
        <v>5785</v>
      </c>
      <c r="C1367" t="s">
        <v>13</v>
      </c>
      <c r="D1367" t="s">
        <v>5786</v>
      </c>
      <c r="E1367" t="s">
        <v>77</v>
      </c>
      <c r="F1367" t="s">
        <v>16</v>
      </c>
      <c r="G1367" t="s">
        <v>5787</v>
      </c>
      <c r="H1367">
        <v>0</v>
      </c>
      <c r="I1367">
        <v>0</v>
      </c>
      <c r="J1367">
        <v>0</v>
      </c>
      <c r="K1367" t="s">
        <v>5788</v>
      </c>
    </row>
    <row r="1368" spans="1:11" x14ac:dyDescent="0.3">
      <c r="A1368" t="s">
        <v>5789</v>
      </c>
      <c r="B1368" t="s">
        <v>5790</v>
      </c>
      <c r="C1368" t="s">
        <v>27</v>
      </c>
      <c r="D1368" t="s">
        <v>5791</v>
      </c>
      <c r="E1368" t="s">
        <v>4614</v>
      </c>
      <c r="F1368" t="s">
        <v>41</v>
      </c>
      <c r="G1368" t="s">
        <v>42</v>
      </c>
      <c r="H1368">
        <v>0</v>
      </c>
      <c r="I1368">
        <v>0</v>
      </c>
      <c r="J1368">
        <v>0</v>
      </c>
      <c r="K1368" t="s">
        <v>5792</v>
      </c>
    </row>
    <row r="1369" spans="1:11" x14ac:dyDescent="0.3">
      <c r="A1369" t="s">
        <v>5793</v>
      </c>
      <c r="C1369" t="s">
        <v>20</v>
      </c>
      <c r="D1369" t="s">
        <v>5794</v>
      </c>
      <c r="E1369" t="s">
        <v>59</v>
      </c>
      <c r="F1369" t="s">
        <v>41</v>
      </c>
      <c r="G1369" t="s">
        <v>42</v>
      </c>
      <c r="H1369">
        <v>0</v>
      </c>
      <c r="I1369">
        <v>0</v>
      </c>
      <c r="J1369">
        <v>0</v>
      </c>
      <c r="K1369" t="s">
        <v>5795</v>
      </c>
    </row>
    <row r="1370" spans="1:11" x14ac:dyDescent="0.3">
      <c r="A1370" t="s">
        <v>5796</v>
      </c>
      <c r="B1370" t="s">
        <v>5797</v>
      </c>
      <c r="C1370" t="s">
        <v>27</v>
      </c>
      <c r="D1370" t="s">
        <v>5798</v>
      </c>
      <c r="E1370" t="s">
        <v>4614</v>
      </c>
      <c r="F1370" t="s">
        <v>41</v>
      </c>
      <c r="G1370" t="s">
        <v>42</v>
      </c>
      <c r="H1370">
        <v>0</v>
      </c>
      <c r="I1370">
        <v>0</v>
      </c>
      <c r="J1370">
        <v>0</v>
      </c>
      <c r="K1370" t="s">
        <v>5799</v>
      </c>
    </row>
    <row r="1371" spans="1:11" x14ac:dyDescent="0.3">
      <c r="A1371" t="s">
        <v>5800</v>
      </c>
      <c r="C1371" t="s">
        <v>147</v>
      </c>
      <c r="D1371" t="s">
        <v>5801</v>
      </c>
      <c r="E1371" t="s">
        <v>4768</v>
      </c>
      <c r="F1371" t="s">
        <v>41</v>
      </c>
      <c r="G1371" t="s">
        <v>42</v>
      </c>
      <c r="H1371">
        <v>0</v>
      </c>
      <c r="I1371">
        <v>0</v>
      </c>
      <c r="J1371">
        <v>0</v>
      </c>
      <c r="K1371" t="s">
        <v>5802</v>
      </c>
    </row>
    <row r="1372" spans="1:11" x14ac:dyDescent="0.3">
      <c r="A1372" t="s">
        <v>5803</v>
      </c>
      <c r="B1372" t="s">
        <v>5804</v>
      </c>
      <c r="C1372" t="s">
        <v>27</v>
      </c>
      <c r="D1372" t="s">
        <v>5805</v>
      </c>
      <c r="E1372" t="s">
        <v>4614</v>
      </c>
      <c r="F1372" t="s">
        <v>41</v>
      </c>
      <c r="G1372" t="s">
        <v>42</v>
      </c>
      <c r="H1372">
        <v>0</v>
      </c>
      <c r="I1372">
        <v>0</v>
      </c>
      <c r="J1372">
        <v>0</v>
      </c>
      <c r="K1372" t="s">
        <v>5806</v>
      </c>
    </row>
    <row r="1373" spans="1:11" x14ac:dyDescent="0.3">
      <c r="A1373" t="s">
        <v>5807</v>
      </c>
      <c r="B1373" t="s">
        <v>5808</v>
      </c>
      <c r="C1373" t="s">
        <v>27</v>
      </c>
      <c r="D1373" t="s">
        <v>5809</v>
      </c>
      <c r="E1373" t="s">
        <v>4614</v>
      </c>
      <c r="F1373" t="s">
        <v>5810</v>
      </c>
      <c r="G1373" t="s">
        <v>42</v>
      </c>
      <c r="H1373">
        <v>0</v>
      </c>
      <c r="I1373">
        <v>0</v>
      </c>
      <c r="J1373">
        <v>0</v>
      </c>
      <c r="K1373" t="s">
        <v>5811</v>
      </c>
    </row>
    <row r="1374" spans="1:11" x14ac:dyDescent="0.3">
      <c r="A1374" t="s">
        <v>5812</v>
      </c>
      <c r="B1374" t="s">
        <v>5813</v>
      </c>
      <c r="C1374" t="s">
        <v>20</v>
      </c>
      <c r="D1374" t="s">
        <v>5814</v>
      </c>
      <c r="E1374" t="s">
        <v>59</v>
      </c>
      <c r="F1374" t="s">
        <v>369</v>
      </c>
      <c r="G1374" t="s">
        <v>5815</v>
      </c>
      <c r="H1374">
        <v>0</v>
      </c>
      <c r="I1374">
        <v>0</v>
      </c>
      <c r="J1374">
        <v>0</v>
      </c>
      <c r="K1374" t="s">
        <v>5816</v>
      </c>
    </row>
    <row r="1375" spans="1:11" x14ac:dyDescent="0.3">
      <c r="A1375" t="s">
        <v>5817</v>
      </c>
      <c r="C1375" t="s">
        <v>147</v>
      </c>
      <c r="D1375" t="s">
        <v>5818</v>
      </c>
      <c r="E1375" t="s">
        <v>183</v>
      </c>
      <c r="F1375" t="s">
        <v>5819</v>
      </c>
      <c r="G1375" t="s">
        <v>42</v>
      </c>
      <c r="H1375">
        <v>0</v>
      </c>
      <c r="I1375">
        <v>0</v>
      </c>
      <c r="J1375">
        <v>0</v>
      </c>
      <c r="K1375" t="s">
        <v>5820</v>
      </c>
    </row>
    <row r="1376" spans="1:11" x14ac:dyDescent="0.3">
      <c r="A1376" t="s">
        <v>5821</v>
      </c>
      <c r="B1376" t="s">
        <v>5822</v>
      </c>
      <c r="C1376" t="s">
        <v>20</v>
      </c>
      <c r="D1376" t="s">
        <v>5823</v>
      </c>
      <c r="E1376" t="s">
        <v>59</v>
      </c>
      <c r="F1376" t="s">
        <v>716</v>
      </c>
      <c r="G1376" t="s">
        <v>42</v>
      </c>
      <c r="H1376">
        <v>0</v>
      </c>
      <c r="I1376">
        <v>0</v>
      </c>
      <c r="J1376">
        <v>0</v>
      </c>
      <c r="K1376" t="s">
        <v>5824</v>
      </c>
    </row>
    <row r="1377" spans="1:11" x14ac:dyDescent="0.3">
      <c r="A1377" t="s">
        <v>5825</v>
      </c>
      <c r="C1377" t="s">
        <v>27</v>
      </c>
      <c r="D1377" t="s">
        <v>5826</v>
      </c>
      <c r="E1377" t="s">
        <v>4614</v>
      </c>
      <c r="F1377" t="s">
        <v>3177</v>
      </c>
      <c r="G1377" t="s">
        <v>42</v>
      </c>
      <c r="H1377">
        <v>0</v>
      </c>
      <c r="I1377">
        <v>0</v>
      </c>
      <c r="J1377">
        <v>0</v>
      </c>
      <c r="K1377" t="s">
        <v>5827</v>
      </c>
    </row>
    <row r="1378" spans="1:11" x14ac:dyDescent="0.3">
      <c r="A1378" t="s">
        <v>5828</v>
      </c>
      <c r="B1378" t="s">
        <v>5829</v>
      </c>
      <c r="C1378" t="s">
        <v>147</v>
      </c>
      <c r="D1378" t="s">
        <v>5830</v>
      </c>
      <c r="E1378" t="s">
        <v>183</v>
      </c>
      <c r="F1378" t="s">
        <v>41</v>
      </c>
      <c r="G1378" t="s">
        <v>42</v>
      </c>
      <c r="H1378">
        <v>0</v>
      </c>
      <c r="I1378">
        <v>0</v>
      </c>
      <c r="J1378">
        <v>0</v>
      </c>
      <c r="K1378" t="s">
        <v>5831</v>
      </c>
    </row>
    <row r="1379" spans="1:11" x14ac:dyDescent="0.3">
      <c r="A1379" t="s">
        <v>5832</v>
      </c>
      <c r="C1379" t="s">
        <v>147</v>
      </c>
      <c r="D1379" t="s">
        <v>5833</v>
      </c>
      <c r="E1379" t="s">
        <v>183</v>
      </c>
      <c r="F1379" t="s">
        <v>41</v>
      </c>
      <c r="G1379" t="s">
        <v>42</v>
      </c>
      <c r="H1379">
        <v>0</v>
      </c>
      <c r="I1379">
        <v>0</v>
      </c>
      <c r="J1379">
        <v>0</v>
      </c>
      <c r="K1379" t="s">
        <v>5834</v>
      </c>
    </row>
    <row r="1380" spans="1:11" x14ac:dyDescent="0.3">
      <c r="A1380" t="s">
        <v>5835</v>
      </c>
      <c r="B1380" t="s">
        <v>5836</v>
      </c>
      <c r="C1380" t="s">
        <v>20</v>
      </c>
      <c r="D1380" t="s">
        <v>5837</v>
      </c>
      <c r="E1380" t="s">
        <v>59</v>
      </c>
      <c r="F1380" t="s">
        <v>1531</v>
      </c>
      <c r="G1380" t="s">
        <v>5838</v>
      </c>
      <c r="H1380">
        <v>0</v>
      </c>
      <c r="I1380">
        <v>0</v>
      </c>
      <c r="J1380">
        <v>0</v>
      </c>
      <c r="K1380" t="s">
        <v>5839</v>
      </c>
    </row>
    <row r="1381" spans="1:11" x14ac:dyDescent="0.3">
      <c r="A1381" t="s">
        <v>5840</v>
      </c>
      <c r="B1381" t="s">
        <v>5841</v>
      </c>
      <c r="C1381" t="s">
        <v>13</v>
      </c>
      <c r="D1381" t="s">
        <v>5842</v>
      </c>
      <c r="E1381" t="s">
        <v>77</v>
      </c>
      <c r="F1381" t="s">
        <v>16</v>
      </c>
      <c r="G1381" t="s">
        <v>5843</v>
      </c>
      <c r="H1381">
        <v>0</v>
      </c>
      <c r="I1381">
        <v>0</v>
      </c>
      <c r="J1381">
        <v>0</v>
      </c>
      <c r="K1381" t="s">
        <v>5844</v>
      </c>
    </row>
    <row r="1382" spans="1:11" x14ac:dyDescent="0.3">
      <c r="A1382" t="s">
        <v>5845</v>
      </c>
      <c r="B1382" t="s">
        <v>5846</v>
      </c>
      <c r="C1382" t="s">
        <v>20</v>
      </c>
      <c r="D1382" t="s">
        <v>5847</v>
      </c>
      <c r="E1382" t="s">
        <v>22</v>
      </c>
      <c r="F1382" t="s">
        <v>845</v>
      </c>
      <c r="G1382" t="s">
        <v>42</v>
      </c>
      <c r="H1382">
        <v>0</v>
      </c>
      <c r="I1382">
        <v>0</v>
      </c>
      <c r="J1382">
        <v>0</v>
      </c>
      <c r="K1382" t="s">
        <v>5848</v>
      </c>
    </row>
    <row r="1383" spans="1:11" x14ac:dyDescent="0.3">
      <c r="A1383" t="s">
        <v>5849</v>
      </c>
      <c r="B1383" t="s">
        <v>5850</v>
      </c>
      <c r="C1383" t="s">
        <v>20</v>
      </c>
      <c r="D1383" t="s">
        <v>5851</v>
      </c>
      <c r="E1383" t="s">
        <v>59</v>
      </c>
      <c r="F1383" t="s">
        <v>41</v>
      </c>
      <c r="G1383" t="s">
        <v>42</v>
      </c>
      <c r="H1383">
        <v>0</v>
      </c>
      <c r="I1383">
        <v>0</v>
      </c>
      <c r="J1383">
        <v>0</v>
      </c>
      <c r="K1383" t="s">
        <v>5852</v>
      </c>
    </row>
    <row r="1384" spans="1:11" x14ac:dyDescent="0.3">
      <c r="A1384" t="s">
        <v>5853</v>
      </c>
      <c r="C1384" t="s">
        <v>558</v>
      </c>
      <c r="D1384" t="s">
        <v>5854</v>
      </c>
      <c r="E1384" t="s">
        <v>1090</v>
      </c>
      <c r="F1384" t="s">
        <v>16</v>
      </c>
      <c r="G1384" t="s">
        <v>42</v>
      </c>
      <c r="H1384">
        <v>0</v>
      </c>
      <c r="I1384">
        <v>0</v>
      </c>
      <c r="J1384">
        <v>0</v>
      </c>
      <c r="K1384" t="s">
        <v>5855</v>
      </c>
    </row>
    <row r="1385" spans="1:11" x14ac:dyDescent="0.3">
      <c r="A1385" t="s">
        <v>5856</v>
      </c>
      <c r="B1385" t="s">
        <v>5857</v>
      </c>
      <c r="C1385" t="s">
        <v>27</v>
      </c>
      <c r="D1385" t="s">
        <v>5858</v>
      </c>
      <c r="E1385" t="s">
        <v>4614</v>
      </c>
      <c r="F1385" t="s">
        <v>41</v>
      </c>
      <c r="G1385" t="s">
        <v>42</v>
      </c>
      <c r="H1385">
        <v>0</v>
      </c>
      <c r="I1385">
        <v>0</v>
      </c>
      <c r="J1385">
        <v>0</v>
      </c>
      <c r="K1385" t="s">
        <v>5859</v>
      </c>
    </row>
    <row r="1386" spans="1:11" x14ac:dyDescent="0.3">
      <c r="A1386" t="s">
        <v>5860</v>
      </c>
      <c r="B1386" t="s">
        <v>5861</v>
      </c>
      <c r="C1386" t="s">
        <v>20</v>
      </c>
      <c r="D1386" t="s">
        <v>5862</v>
      </c>
      <c r="E1386" t="s">
        <v>59</v>
      </c>
      <c r="F1386" t="s">
        <v>5863</v>
      </c>
      <c r="G1386" t="s">
        <v>42</v>
      </c>
      <c r="H1386">
        <v>0</v>
      </c>
      <c r="I1386">
        <v>0</v>
      </c>
      <c r="J1386">
        <v>0</v>
      </c>
      <c r="K1386" t="s">
        <v>5864</v>
      </c>
    </row>
    <row r="1387" spans="1:11" x14ac:dyDescent="0.3">
      <c r="A1387" t="s">
        <v>5865</v>
      </c>
      <c r="B1387" t="s">
        <v>5866</v>
      </c>
      <c r="C1387" t="s">
        <v>20</v>
      </c>
      <c r="D1387" t="s">
        <v>5867</v>
      </c>
      <c r="E1387" t="s">
        <v>59</v>
      </c>
      <c r="F1387" t="s">
        <v>397</v>
      </c>
      <c r="G1387" t="s">
        <v>42</v>
      </c>
      <c r="H1387">
        <v>0</v>
      </c>
      <c r="I1387">
        <v>0</v>
      </c>
      <c r="J1387">
        <v>0</v>
      </c>
      <c r="K1387" t="s">
        <v>5868</v>
      </c>
    </row>
    <row r="1388" spans="1:11" x14ac:dyDescent="0.3">
      <c r="A1388" t="s">
        <v>5869</v>
      </c>
      <c r="B1388" t="s">
        <v>5870</v>
      </c>
      <c r="C1388" t="s">
        <v>20</v>
      </c>
      <c r="D1388" t="s">
        <v>5871</v>
      </c>
      <c r="E1388" t="s">
        <v>59</v>
      </c>
      <c r="F1388" t="s">
        <v>4261</v>
      </c>
      <c r="G1388" t="s">
        <v>42</v>
      </c>
      <c r="H1388">
        <v>0</v>
      </c>
      <c r="I1388">
        <v>0</v>
      </c>
      <c r="J1388">
        <v>0</v>
      </c>
      <c r="K1388" t="s">
        <v>5872</v>
      </c>
    </row>
    <row r="1389" spans="1:11" x14ac:dyDescent="0.3">
      <c r="A1389" t="s">
        <v>5873</v>
      </c>
      <c r="C1389" t="s">
        <v>147</v>
      </c>
      <c r="D1389" t="s">
        <v>4836</v>
      </c>
      <c r="E1389" t="s">
        <v>183</v>
      </c>
      <c r="F1389" t="s">
        <v>41</v>
      </c>
      <c r="G1389" t="s">
        <v>42</v>
      </c>
      <c r="H1389">
        <v>0</v>
      </c>
      <c r="I1389">
        <v>0</v>
      </c>
      <c r="J1389">
        <v>0</v>
      </c>
      <c r="K1389" t="s">
        <v>5874</v>
      </c>
    </row>
    <row r="1390" spans="1:11" x14ac:dyDescent="0.3">
      <c r="A1390" t="s">
        <v>5875</v>
      </c>
      <c r="B1390" t="s">
        <v>5876</v>
      </c>
      <c r="C1390" t="s">
        <v>558</v>
      </c>
      <c r="D1390" t="s">
        <v>5877</v>
      </c>
      <c r="E1390" t="s">
        <v>1472</v>
      </c>
      <c r="F1390" t="s">
        <v>1573</v>
      </c>
      <c r="G1390" t="s">
        <v>42</v>
      </c>
      <c r="H1390">
        <v>0</v>
      </c>
      <c r="I1390">
        <v>0</v>
      </c>
      <c r="J1390">
        <v>0</v>
      </c>
      <c r="K1390" t="s">
        <v>5878</v>
      </c>
    </row>
    <row r="1391" spans="1:11" x14ac:dyDescent="0.3">
      <c r="A1391" t="s">
        <v>5879</v>
      </c>
      <c r="B1391" t="s">
        <v>5880</v>
      </c>
      <c r="C1391" t="s">
        <v>558</v>
      </c>
      <c r="D1391" t="s">
        <v>5881</v>
      </c>
      <c r="E1391" t="s">
        <v>1472</v>
      </c>
      <c r="F1391" t="s">
        <v>5882</v>
      </c>
      <c r="G1391" t="s">
        <v>42</v>
      </c>
      <c r="H1391">
        <v>0</v>
      </c>
      <c r="I1391">
        <v>0</v>
      </c>
      <c r="J1391">
        <v>0</v>
      </c>
      <c r="K1391" t="s">
        <v>5883</v>
      </c>
    </row>
    <row r="1392" spans="1:11" x14ac:dyDescent="0.3">
      <c r="A1392" t="s">
        <v>5884</v>
      </c>
      <c r="B1392" t="s">
        <v>5885</v>
      </c>
      <c r="C1392" t="s">
        <v>558</v>
      </c>
      <c r="D1392" t="s">
        <v>5886</v>
      </c>
      <c r="E1392" t="s">
        <v>1472</v>
      </c>
      <c r="F1392" t="s">
        <v>5882</v>
      </c>
      <c r="G1392" t="s">
        <v>42</v>
      </c>
      <c r="H1392">
        <v>0</v>
      </c>
      <c r="I1392">
        <v>0</v>
      </c>
      <c r="J1392">
        <v>0</v>
      </c>
      <c r="K1392" t="s">
        <v>5887</v>
      </c>
    </row>
    <row r="1393" spans="1:11" x14ac:dyDescent="0.3">
      <c r="A1393" t="s">
        <v>5888</v>
      </c>
      <c r="C1393" t="s">
        <v>20</v>
      </c>
      <c r="D1393" t="s">
        <v>5889</v>
      </c>
      <c r="E1393" t="s">
        <v>22</v>
      </c>
      <c r="F1393" t="s">
        <v>1452</v>
      </c>
      <c r="G1393" t="s">
        <v>42</v>
      </c>
      <c r="H1393">
        <v>0</v>
      </c>
      <c r="I1393">
        <v>0</v>
      </c>
      <c r="J1393">
        <v>0</v>
      </c>
      <c r="K1393" t="s">
        <v>5890</v>
      </c>
    </row>
    <row r="1394" spans="1:11" x14ac:dyDescent="0.3">
      <c r="A1394" t="s">
        <v>5891</v>
      </c>
      <c r="C1394" t="s">
        <v>147</v>
      </c>
      <c r="D1394" t="s">
        <v>5892</v>
      </c>
      <c r="E1394" t="s">
        <v>183</v>
      </c>
      <c r="F1394" t="s">
        <v>41</v>
      </c>
      <c r="G1394" t="s">
        <v>5893</v>
      </c>
      <c r="H1394">
        <v>0</v>
      </c>
      <c r="I1394">
        <v>0</v>
      </c>
      <c r="J1394">
        <v>0</v>
      </c>
      <c r="K1394" t="s">
        <v>5894</v>
      </c>
    </row>
    <row r="1395" spans="1:11" x14ac:dyDescent="0.3">
      <c r="A1395" t="s">
        <v>5895</v>
      </c>
      <c r="B1395" t="s">
        <v>5896</v>
      </c>
      <c r="C1395" t="s">
        <v>147</v>
      </c>
      <c r="D1395" t="s">
        <v>5897</v>
      </c>
      <c r="E1395" t="s">
        <v>183</v>
      </c>
      <c r="F1395" t="s">
        <v>5898</v>
      </c>
      <c r="G1395" t="s">
        <v>2401</v>
      </c>
      <c r="H1395">
        <v>0</v>
      </c>
      <c r="I1395">
        <v>0</v>
      </c>
      <c r="J1395">
        <v>0</v>
      </c>
      <c r="K1395" t="s">
        <v>5899</v>
      </c>
    </row>
    <row r="1396" spans="1:11" x14ac:dyDescent="0.3">
      <c r="A1396" t="s">
        <v>5900</v>
      </c>
      <c r="C1396" t="s">
        <v>27</v>
      </c>
      <c r="D1396" t="s">
        <v>5901</v>
      </c>
      <c r="E1396" t="s">
        <v>4614</v>
      </c>
      <c r="F1396" t="s">
        <v>41</v>
      </c>
      <c r="G1396" t="s">
        <v>42</v>
      </c>
      <c r="H1396">
        <v>0</v>
      </c>
      <c r="I1396">
        <v>0</v>
      </c>
      <c r="J1396">
        <v>0</v>
      </c>
      <c r="K1396" t="s">
        <v>5902</v>
      </c>
    </row>
    <row r="1397" spans="1:11" x14ac:dyDescent="0.3">
      <c r="A1397" t="s">
        <v>5903</v>
      </c>
      <c r="B1397" t="s">
        <v>5904</v>
      </c>
      <c r="C1397" t="s">
        <v>147</v>
      </c>
      <c r="D1397" t="s">
        <v>5905</v>
      </c>
      <c r="E1397" t="s">
        <v>183</v>
      </c>
      <c r="F1397" t="s">
        <v>1996</v>
      </c>
      <c r="G1397" t="s">
        <v>42</v>
      </c>
      <c r="H1397">
        <v>0</v>
      </c>
      <c r="I1397">
        <v>0</v>
      </c>
      <c r="J1397">
        <v>0</v>
      </c>
      <c r="K1397" t="s">
        <v>5906</v>
      </c>
    </row>
    <row r="1398" spans="1:11" x14ac:dyDescent="0.3">
      <c r="A1398" t="s">
        <v>5907</v>
      </c>
      <c r="B1398" t="s">
        <v>5908</v>
      </c>
      <c r="C1398" t="s">
        <v>27</v>
      </c>
      <c r="D1398" t="s">
        <v>5909</v>
      </c>
      <c r="E1398" t="s">
        <v>4614</v>
      </c>
      <c r="F1398" t="s">
        <v>41</v>
      </c>
      <c r="G1398" t="s">
        <v>42</v>
      </c>
      <c r="H1398">
        <v>0</v>
      </c>
      <c r="I1398">
        <v>0</v>
      </c>
      <c r="J1398">
        <v>0</v>
      </c>
      <c r="K1398" t="s">
        <v>5910</v>
      </c>
    </row>
    <row r="1399" spans="1:11" x14ac:dyDescent="0.3">
      <c r="A1399" t="s">
        <v>5911</v>
      </c>
      <c r="C1399" t="s">
        <v>27</v>
      </c>
      <c r="D1399" t="s">
        <v>5912</v>
      </c>
      <c r="E1399" t="s">
        <v>4614</v>
      </c>
      <c r="F1399" t="s">
        <v>830</v>
      </c>
      <c r="G1399" t="s">
        <v>42</v>
      </c>
      <c r="H1399">
        <v>0</v>
      </c>
      <c r="I1399">
        <v>0</v>
      </c>
      <c r="J1399">
        <v>0</v>
      </c>
      <c r="K1399" t="s">
        <v>5913</v>
      </c>
    </row>
    <row r="1400" spans="1:11" x14ac:dyDescent="0.3">
      <c r="A1400" t="s">
        <v>5914</v>
      </c>
      <c r="C1400" t="s">
        <v>27</v>
      </c>
      <c r="D1400" t="s">
        <v>5915</v>
      </c>
      <c r="E1400" t="s">
        <v>4614</v>
      </c>
      <c r="F1400" t="s">
        <v>41</v>
      </c>
      <c r="G1400" t="s">
        <v>42</v>
      </c>
      <c r="H1400">
        <v>0</v>
      </c>
      <c r="I1400">
        <v>0</v>
      </c>
      <c r="J1400">
        <v>0</v>
      </c>
      <c r="K1400" t="s">
        <v>5916</v>
      </c>
    </row>
    <row r="1401" spans="1:11" x14ac:dyDescent="0.3">
      <c r="A1401" t="s">
        <v>5917</v>
      </c>
      <c r="B1401" t="s">
        <v>5918</v>
      </c>
      <c r="C1401" t="s">
        <v>27</v>
      </c>
      <c r="D1401" t="s">
        <v>5919</v>
      </c>
      <c r="E1401" t="s">
        <v>4614</v>
      </c>
      <c r="F1401" t="s">
        <v>41</v>
      </c>
      <c r="G1401" t="s">
        <v>42</v>
      </c>
      <c r="H1401">
        <v>0</v>
      </c>
      <c r="I1401">
        <v>0</v>
      </c>
      <c r="J1401">
        <v>0</v>
      </c>
      <c r="K1401" t="s">
        <v>5920</v>
      </c>
    </row>
    <row r="1402" spans="1:11" x14ac:dyDescent="0.3">
      <c r="A1402" t="s">
        <v>5921</v>
      </c>
      <c r="B1402" t="s">
        <v>5922</v>
      </c>
      <c r="C1402" t="s">
        <v>27</v>
      </c>
      <c r="D1402" t="s">
        <v>5923</v>
      </c>
      <c r="E1402" t="s">
        <v>4614</v>
      </c>
      <c r="F1402" t="s">
        <v>41</v>
      </c>
      <c r="G1402" t="s">
        <v>42</v>
      </c>
      <c r="H1402">
        <v>0</v>
      </c>
      <c r="I1402">
        <v>0</v>
      </c>
      <c r="J1402">
        <v>0</v>
      </c>
      <c r="K1402" t="s">
        <v>5924</v>
      </c>
    </row>
    <row r="1403" spans="1:11" x14ac:dyDescent="0.3">
      <c r="A1403" t="s">
        <v>5925</v>
      </c>
      <c r="B1403" t="s">
        <v>5926</v>
      </c>
      <c r="C1403" t="s">
        <v>147</v>
      </c>
      <c r="D1403" t="s">
        <v>5927</v>
      </c>
      <c r="E1403" t="s">
        <v>4768</v>
      </c>
      <c r="F1403" t="s">
        <v>2703</v>
      </c>
      <c r="G1403" t="s">
        <v>42</v>
      </c>
      <c r="H1403">
        <v>0</v>
      </c>
      <c r="I1403">
        <v>0</v>
      </c>
      <c r="J1403">
        <v>0</v>
      </c>
      <c r="K1403" t="s">
        <v>5928</v>
      </c>
    </row>
    <row r="1404" spans="1:11" x14ac:dyDescent="0.3">
      <c r="A1404" t="s">
        <v>5929</v>
      </c>
      <c r="B1404" t="s">
        <v>5930</v>
      </c>
      <c r="C1404" t="s">
        <v>147</v>
      </c>
      <c r="D1404" t="s">
        <v>5931</v>
      </c>
      <c r="E1404" t="s">
        <v>183</v>
      </c>
      <c r="F1404" t="s">
        <v>5898</v>
      </c>
      <c r="G1404" t="s">
        <v>4933</v>
      </c>
      <c r="H1404">
        <v>0</v>
      </c>
      <c r="I1404">
        <v>0</v>
      </c>
      <c r="J1404">
        <v>0</v>
      </c>
      <c r="K1404" t="s">
        <v>5932</v>
      </c>
    </row>
    <row r="1405" spans="1:11" x14ac:dyDescent="0.3">
      <c r="A1405" t="s">
        <v>5933</v>
      </c>
      <c r="B1405" t="s">
        <v>5934</v>
      </c>
      <c r="C1405" t="s">
        <v>27</v>
      </c>
      <c r="D1405" t="s">
        <v>5935</v>
      </c>
      <c r="E1405" t="s">
        <v>4614</v>
      </c>
      <c r="F1405" t="s">
        <v>41</v>
      </c>
      <c r="G1405" t="s">
        <v>42</v>
      </c>
      <c r="H1405">
        <v>0</v>
      </c>
      <c r="I1405">
        <v>0</v>
      </c>
      <c r="J1405">
        <v>0</v>
      </c>
      <c r="K1405" t="s">
        <v>5936</v>
      </c>
    </row>
    <row r="1406" spans="1:11" x14ac:dyDescent="0.3">
      <c r="A1406" t="s">
        <v>5937</v>
      </c>
      <c r="B1406" t="s">
        <v>5938</v>
      </c>
      <c r="C1406" t="s">
        <v>27</v>
      </c>
      <c r="D1406" t="s">
        <v>5939</v>
      </c>
      <c r="E1406" t="s">
        <v>4614</v>
      </c>
      <c r="F1406" t="s">
        <v>41</v>
      </c>
      <c r="G1406" t="s">
        <v>42</v>
      </c>
      <c r="H1406">
        <v>0</v>
      </c>
      <c r="I1406">
        <v>0</v>
      </c>
      <c r="J1406">
        <v>0</v>
      </c>
      <c r="K1406" t="s">
        <v>5940</v>
      </c>
    </row>
    <row r="1407" spans="1:11" x14ac:dyDescent="0.3">
      <c r="A1407" t="s">
        <v>5941</v>
      </c>
      <c r="C1407" t="s">
        <v>27</v>
      </c>
      <c r="D1407" t="s">
        <v>5942</v>
      </c>
      <c r="E1407" t="s">
        <v>4614</v>
      </c>
      <c r="F1407" t="s">
        <v>41</v>
      </c>
      <c r="G1407" t="s">
        <v>42</v>
      </c>
      <c r="H1407">
        <v>0</v>
      </c>
      <c r="I1407">
        <v>0</v>
      </c>
      <c r="J1407">
        <v>0</v>
      </c>
      <c r="K1407" t="s">
        <v>5943</v>
      </c>
    </row>
    <row r="1408" spans="1:11" x14ac:dyDescent="0.3">
      <c r="A1408" t="s">
        <v>5944</v>
      </c>
      <c r="C1408" t="s">
        <v>27</v>
      </c>
      <c r="D1408" t="s">
        <v>5945</v>
      </c>
      <c r="E1408" t="s">
        <v>4614</v>
      </c>
      <c r="F1408" t="s">
        <v>41</v>
      </c>
      <c r="G1408" t="s">
        <v>42</v>
      </c>
      <c r="H1408">
        <v>0</v>
      </c>
      <c r="I1408">
        <v>0</v>
      </c>
      <c r="J1408">
        <v>0</v>
      </c>
      <c r="K1408" t="s">
        <v>5946</v>
      </c>
    </row>
    <row r="1409" spans="1:11" x14ac:dyDescent="0.3">
      <c r="A1409" t="s">
        <v>5947</v>
      </c>
      <c r="C1409" t="s">
        <v>27</v>
      </c>
      <c r="D1409" t="s">
        <v>5948</v>
      </c>
      <c r="E1409" t="s">
        <v>4614</v>
      </c>
      <c r="F1409" t="s">
        <v>41</v>
      </c>
      <c r="G1409" t="s">
        <v>42</v>
      </c>
      <c r="H1409">
        <v>0</v>
      </c>
      <c r="I1409">
        <v>0</v>
      </c>
      <c r="J1409">
        <v>0</v>
      </c>
      <c r="K1409" t="s">
        <v>5949</v>
      </c>
    </row>
    <row r="1410" spans="1:11" x14ac:dyDescent="0.3">
      <c r="A1410" t="s">
        <v>5950</v>
      </c>
      <c r="C1410" t="s">
        <v>27</v>
      </c>
      <c r="D1410" t="s">
        <v>5951</v>
      </c>
      <c r="E1410" t="s">
        <v>4614</v>
      </c>
      <c r="F1410" t="s">
        <v>41</v>
      </c>
      <c r="G1410" t="s">
        <v>42</v>
      </c>
      <c r="H1410">
        <v>0</v>
      </c>
      <c r="I1410">
        <v>0</v>
      </c>
      <c r="J1410">
        <v>0</v>
      </c>
      <c r="K1410" t="s">
        <v>5952</v>
      </c>
    </row>
    <row r="1411" spans="1:11" x14ac:dyDescent="0.3">
      <c r="A1411" t="s">
        <v>5953</v>
      </c>
      <c r="C1411" t="s">
        <v>27</v>
      </c>
      <c r="D1411" t="s">
        <v>5954</v>
      </c>
      <c r="E1411" t="s">
        <v>4614</v>
      </c>
      <c r="F1411" t="s">
        <v>41</v>
      </c>
      <c r="G1411" t="s">
        <v>42</v>
      </c>
      <c r="H1411">
        <v>0</v>
      </c>
      <c r="I1411">
        <v>0</v>
      </c>
      <c r="J1411">
        <v>0</v>
      </c>
      <c r="K1411" t="s">
        <v>5955</v>
      </c>
    </row>
    <row r="1412" spans="1:11" x14ac:dyDescent="0.3">
      <c r="A1412" t="s">
        <v>5956</v>
      </c>
      <c r="C1412" t="s">
        <v>27</v>
      </c>
      <c r="D1412" t="s">
        <v>5957</v>
      </c>
      <c r="E1412" t="s">
        <v>4614</v>
      </c>
      <c r="F1412" t="s">
        <v>41</v>
      </c>
      <c r="G1412" t="s">
        <v>42</v>
      </c>
      <c r="H1412">
        <v>0</v>
      </c>
      <c r="I1412">
        <v>0</v>
      </c>
      <c r="J1412">
        <v>0</v>
      </c>
      <c r="K1412" t="s">
        <v>5958</v>
      </c>
    </row>
    <row r="1413" spans="1:11" x14ac:dyDescent="0.3">
      <c r="A1413" t="s">
        <v>5959</v>
      </c>
      <c r="C1413" t="s">
        <v>27</v>
      </c>
      <c r="D1413" t="s">
        <v>5960</v>
      </c>
      <c r="E1413" t="s">
        <v>4614</v>
      </c>
      <c r="F1413" t="s">
        <v>41</v>
      </c>
      <c r="G1413" t="s">
        <v>42</v>
      </c>
      <c r="H1413">
        <v>0</v>
      </c>
      <c r="I1413">
        <v>0</v>
      </c>
      <c r="J1413">
        <v>0</v>
      </c>
      <c r="K1413" t="s">
        <v>5961</v>
      </c>
    </row>
    <row r="1414" spans="1:11" x14ac:dyDescent="0.3">
      <c r="A1414" t="s">
        <v>5962</v>
      </c>
      <c r="B1414" t="s">
        <v>5963</v>
      </c>
      <c r="C1414" t="s">
        <v>20</v>
      </c>
      <c r="D1414" t="s">
        <v>5964</v>
      </c>
      <c r="E1414" t="s">
        <v>22</v>
      </c>
      <c r="F1414" t="s">
        <v>4261</v>
      </c>
      <c r="G1414" t="s">
        <v>42</v>
      </c>
      <c r="H1414">
        <v>0</v>
      </c>
      <c r="I1414">
        <v>0</v>
      </c>
      <c r="J1414">
        <v>0</v>
      </c>
      <c r="K1414" t="s">
        <v>5965</v>
      </c>
    </row>
    <row r="1415" spans="1:11" x14ac:dyDescent="0.3">
      <c r="A1415" t="s">
        <v>5966</v>
      </c>
      <c r="C1415" t="s">
        <v>27</v>
      </c>
      <c r="D1415" t="s">
        <v>5967</v>
      </c>
      <c r="E1415" t="s">
        <v>4614</v>
      </c>
      <c r="F1415" t="s">
        <v>41</v>
      </c>
      <c r="G1415" t="s">
        <v>42</v>
      </c>
      <c r="H1415">
        <v>0</v>
      </c>
      <c r="I1415">
        <v>0</v>
      </c>
      <c r="J1415">
        <v>0</v>
      </c>
      <c r="K1415" t="s">
        <v>5968</v>
      </c>
    </row>
    <row r="1416" spans="1:11" x14ac:dyDescent="0.3">
      <c r="A1416" t="s">
        <v>5969</v>
      </c>
      <c r="B1416" t="s">
        <v>5970</v>
      </c>
      <c r="C1416" t="s">
        <v>27</v>
      </c>
      <c r="D1416" t="s">
        <v>5971</v>
      </c>
      <c r="E1416" t="s">
        <v>4614</v>
      </c>
      <c r="F1416" t="s">
        <v>41</v>
      </c>
      <c r="G1416" t="s">
        <v>42</v>
      </c>
      <c r="H1416">
        <v>0</v>
      </c>
      <c r="I1416">
        <v>0</v>
      </c>
      <c r="J1416">
        <v>0</v>
      </c>
      <c r="K1416" t="s">
        <v>5972</v>
      </c>
    </row>
    <row r="1417" spans="1:11" x14ac:dyDescent="0.3">
      <c r="A1417" t="s">
        <v>5973</v>
      </c>
      <c r="B1417" t="s">
        <v>5974</v>
      </c>
      <c r="C1417" t="s">
        <v>20</v>
      </c>
      <c r="D1417" t="s">
        <v>5975</v>
      </c>
      <c r="E1417" t="s">
        <v>59</v>
      </c>
      <c r="F1417" t="s">
        <v>5976</v>
      </c>
      <c r="G1417" t="s">
        <v>42</v>
      </c>
      <c r="H1417">
        <v>0</v>
      </c>
      <c r="I1417">
        <v>0</v>
      </c>
      <c r="J1417">
        <v>0</v>
      </c>
      <c r="K1417" t="s">
        <v>5977</v>
      </c>
    </row>
    <row r="1418" spans="1:11" x14ac:dyDescent="0.3">
      <c r="A1418" t="s">
        <v>5978</v>
      </c>
      <c r="B1418" t="s">
        <v>5979</v>
      </c>
      <c r="C1418" t="s">
        <v>147</v>
      </c>
      <c r="D1418" t="s">
        <v>5980</v>
      </c>
      <c r="E1418" t="s">
        <v>183</v>
      </c>
      <c r="F1418" t="s">
        <v>41</v>
      </c>
      <c r="G1418" t="s">
        <v>42</v>
      </c>
      <c r="H1418">
        <v>0</v>
      </c>
      <c r="I1418">
        <v>0</v>
      </c>
      <c r="J1418">
        <v>0</v>
      </c>
      <c r="K1418" t="s">
        <v>5981</v>
      </c>
    </row>
    <row r="1419" spans="1:11" x14ac:dyDescent="0.3">
      <c r="A1419" t="s">
        <v>5982</v>
      </c>
      <c r="B1419" t="s">
        <v>5983</v>
      </c>
      <c r="C1419" t="s">
        <v>20</v>
      </c>
      <c r="D1419" t="s">
        <v>5984</v>
      </c>
      <c r="E1419" t="s">
        <v>59</v>
      </c>
      <c r="F1419" t="s">
        <v>5985</v>
      </c>
      <c r="G1419" t="s">
        <v>1481</v>
      </c>
      <c r="H1419">
        <v>0</v>
      </c>
      <c r="I1419">
        <v>0</v>
      </c>
      <c r="J1419">
        <v>0</v>
      </c>
      <c r="K1419" t="s">
        <v>5986</v>
      </c>
    </row>
    <row r="1420" spans="1:11" x14ac:dyDescent="0.3">
      <c r="A1420" t="s">
        <v>5987</v>
      </c>
      <c r="B1420" t="s">
        <v>5988</v>
      </c>
      <c r="C1420" t="s">
        <v>558</v>
      </c>
      <c r="D1420" t="s">
        <v>5989</v>
      </c>
      <c r="E1420" t="s">
        <v>1472</v>
      </c>
      <c r="F1420" t="s">
        <v>2770</v>
      </c>
      <c r="G1420" t="s">
        <v>42</v>
      </c>
      <c r="H1420">
        <v>0</v>
      </c>
      <c r="I1420">
        <v>0</v>
      </c>
      <c r="J1420">
        <v>0</v>
      </c>
      <c r="K1420" t="s">
        <v>5990</v>
      </c>
    </row>
    <row r="1421" spans="1:11" x14ac:dyDescent="0.3">
      <c r="A1421" t="s">
        <v>5991</v>
      </c>
      <c r="B1421" t="s">
        <v>5992</v>
      </c>
      <c r="C1421" t="s">
        <v>20</v>
      </c>
      <c r="D1421" t="s">
        <v>5993</v>
      </c>
      <c r="E1421" t="s">
        <v>59</v>
      </c>
      <c r="F1421" t="s">
        <v>4174</v>
      </c>
      <c r="G1421" t="s">
        <v>42</v>
      </c>
      <c r="H1421">
        <v>0</v>
      </c>
      <c r="I1421">
        <v>0</v>
      </c>
      <c r="J1421">
        <v>0</v>
      </c>
      <c r="K1421" t="s">
        <v>5994</v>
      </c>
    </row>
    <row r="1422" spans="1:11" x14ac:dyDescent="0.3">
      <c r="A1422" t="s">
        <v>5995</v>
      </c>
      <c r="C1422" t="s">
        <v>147</v>
      </c>
      <c r="D1422" t="s">
        <v>5996</v>
      </c>
      <c r="E1422" t="s">
        <v>183</v>
      </c>
      <c r="F1422" t="s">
        <v>41</v>
      </c>
      <c r="G1422" t="s">
        <v>42</v>
      </c>
      <c r="H1422">
        <v>0</v>
      </c>
      <c r="I1422">
        <v>0</v>
      </c>
      <c r="J1422">
        <v>0</v>
      </c>
      <c r="K1422" t="s">
        <v>5997</v>
      </c>
    </row>
    <row r="1423" spans="1:11" x14ac:dyDescent="0.3">
      <c r="A1423" t="s">
        <v>5998</v>
      </c>
      <c r="B1423" t="s">
        <v>5999</v>
      </c>
      <c r="C1423" t="s">
        <v>147</v>
      </c>
      <c r="D1423" t="s">
        <v>6000</v>
      </c>
      <c r="E1423" t="s">
        <v>183</v>
      </c>
      <c r="F1423" t="s">
        <v>6001</v>
      </c>
      <c r="G1423" t="s">
        <v>42</v>
      </c>
      <c r="H1423">
        <v>0</v>
      </c>
      <c r="I1423">
        <v>0</v>
      </c>
      <c r="J1423">
        <v>0</v>
      </c>
      <c r="K1423" t="s">
        <v>6002</v>
      </c>
    </row>
    <row r="1424" spans="1:11" x14ac:dyDescent="0.3">
      <c r="A1424" t="s">
        <v>6003</v>
      </c>
      <c r="B1424" t="s">
        <v>6004</v>
      </c>
      <c r="C1424" t="s">
        <v>20</v>
      </c>
      <c r="D1424" t="s">
        <v>6005</v>
      </c>
      <c r="E1424" t="s">
        <v>59</v>
      </c>
      <c r="F1424" t="s">
        <v>16</v>
      </c>
      <c r="G1424" t="s">
        <v>6006</v>
      </c>
      <c r="H1424">
        <v>0</v>
      </c>
      <c r="I1424">
        <v>0</v>
      </c>
      <c r="J1424">
        <v>0</v>
      </c>
      <c r="K1424" t="s">
        <v>6007</v>
      </c>
    </row>
    <row r="1425" spans="1:11" x14ac:dyDescent="0.3">
      <c r="A1425" t="s">
        <v>6008</v>
      </c>
      <c r="C1425" t="s">
        <v>27</v>
      </c>
      <c r="D1425" t="e">
        <f>거푸집.</f>
        <v>#NAME?</v>
      </c>
      <c r="E1425" t="s">
        <v>29</v>
      </c>
      <c r="F1425" t="s">
        <v>16</v>
      </c>
      <c r="G1425" t="s">
        <v>1540</v>
      </c>
      <c r="H1425">
        <v>0</v>
      </c>
      <c r="I1425">
        <v>0</v>
      </c>
      <c r="J1425">
        <v>0</v>
      </c>
      <c r="K1425" t="s">
        <v>6009</v>
      </c>
    </row>
    <row r="1426" spans="1:11" x14ac:dyDescent="0.3">
      <c r="A1426" t="s">
        <v>6010</v>
      </c>
      <c r="B1426" t="s">
        <v>6011</v>
      </c>
      <c r="C1426" t="s">
        <v>558</v>
      </c>
      <c r="D1426" t="s">
        <v>6012</v>
      </c>
      <c r="E1426" t="s">
        <v>630</v>
      </c>
      <c r="F1426" t="s">
        <v>16</v>
      </c>
      <c r="G1426" t="s">
        <v>3301</v>
      </c>
      <c r="H1426">
        <v>0</v>
      </c>
      <c r="I1426">
        <v>0</v>
      </c>
      <c r="J1426">
        <v>0</v>
      </c>
      <c r="K1426" t="s">
        <v>6013</v>
      </c>
    </row>
    <row r="1427" spans="1:11" x14ac:dyDescent="0.3">
      <c r="A1427" t="s">
        <v>6014</v>
      </c>
      <c r="B1427" t="s">
        <v>6015</v>
      </c>
      <c r="C1427" t="s">
        <v>147</v>
      </c>
      <c r="D1427" t="s">
        <v>6016</v>
      </c>
      <c r="E1427" t="s">
        <v>183</v>
      </c>
      <c r="F1427" t="s">
        <v>41</v>
      </c>
      <c r="G1427" t="s">
        <v>42</v>
      </c>
      <c r="H1427">
        <v>0</v>
      </c>
      <c r="I1427">
        <v>0</v>
      </c>
      <c r="J1427">
        <v>0</v>
      </c>
      <c r="K1427" t="s">
        <v>6017</v>
      </c>
    </row>
    <row r="1428" spans="1:11" x14ac:dyDescent="0.3">
      <c r="A1428" t="s">
        <v>6018</v>
      </c>
      <c r="C1428" t="s">
        <v>20</v>
      </c>
      <c r="D1428" t="s">
        <v>6019</v>
      </c>
      <c r="E1428" t="s">
        <v>59</v>
      </c>
      <c r="F1428" t="s">
        <v>2599</v>
      </c>
      <c r="G1428" t="s">
        <v>42</v>
      </c>
      <c r="H1428">
        <v>0</v>
      </c>
      <c r="I1428">
        <v>0</v>
      </c>
      <c r="J1428">
        <v>0</v>
      </c>
      <c r="K1428" t="s">
        <v>6020</v>
      </c>
    </row>
    <row r="1429" spans="1:11" x14ac:dyDescent="0.3">
      <c r="A1429" t="s">
        <v>6021</v>
      </c>
      <c r="C1429" t="s">
        <v>147</v>
      </c>
      <c r="D1429" t="s">
        <v>6022</v>
      </c>
      <c r="E1429" t="s">
        <v>183</v>
      </c>
      <c r="F1429" t="s">
        <v>6023</v>
      </c>
      <c r="G1429" t="s">
        <v>42</v>
      </c>
      <c r="H1429">
        <v>0</v>
      </c>
      <c r="I1429">
        <v>0</v>
      </c>
      <c r="J1429">
        <v>0</v>
      </c>
      <c r="K1429" t="s">
        <v>6024</v>
      </c>
    </row>
    <row r="1430" spans="1:11" x14ac:dyDescent="0.3">
      <c r="A1430" t="s">
        <v>6025</v>
      </c>
      <c r="B1430" t="s">
        <v>6026</v>
      </c>
      <c r="C1430" t="s">
        <v>147</v>
      </c>
      <c r="D1430" t="s">
        <v>6027</v>
      </c>
      <c r="E1430" t="s">
        <v>4614</v>
      </c>
      <c r="F1430" t="s">
        <v>1947</v>
      </c>
      <c r="G1430" t="s">
        <v>42</v>
      </c>
      <c r="H1430">
        <v>0</v>
      </c>
      <c r="I1430">
        <v>0</v>
      </c>
      <c r="J1430">
        <v>0</v>
      </c>
      <c r="K1430" t="s">
        <v>6028</v>
      </c>
    </row>
    <row r="1431" spans="1:11" x14ac:dyDescent="0.3">
      <c r="A1431" t="s">
        <v>6029</v>
      </c>
      <c r="B1431" t="s">
        <v>6030</v>
      </c>
      <c r="C1431" t="s">
        <v>147</v>
      </c>
      <c r="D1431" t="s">
        <v>6031</v>
      </c>
      <c r="E1431" t="s">
        <v>183</v>
      </c>
      <c r="F1431" t="s">
        <v>6032</v>
      </c>
      <c r="G1431" t="s">
        <v>42</v>
      </c>
      <c r="H1431">
        <v>0</v>
      </c>
      <c r="I1431">
        <v>0</v>
      </c>
      <c r="J1431">
        <v>0</v>
      </c>
      <c r="K1431" t="s">
        <v>6033</v>
      </c>
    </row>
    <row r="1432" spans="1:11" x14ac:dyDescent="0.3">
      <c r="A1432" t="s">
        <v>6034</v>
      </c>
      <c r="C1432" t="s">
        <v>147</v>
      </c>
      <c r="D1432" t="s">
        <v>6035</v>
      </c>
      <c r="E1432" t="s">
        <v>183</v>
      </c>
      <c r="F1432" t="s">
        <v>41</v>
      </c>
      <c r="G1432" t="s">
        <v>42</v>
      </c>
      <c r="H1432">
        <v>0</v>
      </c>
      <c r="I1432">
        <v>0</v>
      </c>
      <c r="J1432">
        <v>0</v>
      </c>
      <c r="K1432" t="s">
        <v>6036</v>
      </c>
    </row>
    <row r="1433" spans="1:11" x14ac:dyDescent="0.3">
      <c r="A1433" t="s">
        <v>6037</v>
      </c>
      <c r="B1433" t="s">
        <v>6038</v>
      </c>
      <c r="C1433" t="s">
        <v>558</v>
      </c>
      <c r="D1433" t="s">
        <v>6039</v>
      </c>
      <c r="E1433" t="s">
        <v>630</v>
      </c>
      <c r="F1433" t="s">
        <v>1986</v>
      </c>
      <c r="G1433" t="s">
        <v>2189</v>
      </c>
      <c r="H1433">
        <v>0</v>
      </c>
      <c r="I1433">
        <v>0</v>
      </c>
      <c r="J1433">
        <v>0</v>
      </c>
      <c r="K1433" t="s">
        <v>6040</v>
      </c>
    </row>
    <row r="1434" spans="1:11" x14ac:dyDescent="0.3">
      <c r="A1434" t="s">
        <v>6041</v>
      </c>
      <c r="B1434" t="s">
        <v>6042</v>
      </c>
      <c r="C1434" t="s">
        <v>20</v>
      </c>
      <c r="D1434" t="s">
        <v>6043</v>
      </c>
      <c r="E1434" t="s">
        <v>59</v>
      </c>
      <c r="F1434" t="s">
        <v>16</v>
      </c>
      <c r="G1434" t="s">
        <v>6044</v>
      </c>
      <c r="H1434">
        <v>0</v>
      </c>
      <c r="I1434">
        <v>0</v>
      </c>
      <c r="J1434">
        <v>0</v>
      </c>
      <c r="K1434" t="s">
        <v>6045</v>
      </c>
    </row>
    <row r="1435" spans="1:11" x14ac:dyDescent="0.3">
      <c r="A1435" t="s">
        <v>6046</v>
      </c>
      <c r="B1435" t="s">
        <v>6047</v>
      </c>
      <c r="C1435" t="s">
        <v>27</v>
      </c>
      <c r="D1435" t="s">
        <v>6048</v>
      </c>
      <c r="E1435" t="s">
        <v>4614</v>
      </c>
      <c r="F1435" t="s">
        <v>41</v>
      </c>
      <c r="G1435" t="s">
        <v>42</v>
      </c>
      <c r="H1435">
        <v>0</v>
      </c>
      <c r="I1435">
        <v>0</v>
      </c>
      <c r="J1435">
        <v>0</v>
      </c>
      <c r="K1435" t="s">
        <v>6049</v>
      </c>
    </row>
    <row r="1436" spans="1:11" x14ac:dyDescent="0.3">
      <c r="A1436" t="s">
        <v>6050</v>
      </c>
      <c r="B1436" t="s">
        <v>6051</v>
      </c>
      <c r="C1436" t="s">
        <v>20</v>
      </c>
      <c r="D1436" t="s">
        <v>6052</v>
      </c>
      <c r="E1436" t="s">
        <v>22</v>
      </c>
      <c r="F1436" t="s">
        <v>407</v>
      </c>
      <c r="G1436" t="s">
        <v>42</v>
      </c>
      <c r="H1436">
        <v>0</v>
      </c>
      <c r="I1436">
        <v>0</v>
      </c>
      <c r="J1436">
        <v>0</v>
      </c>
      <c r="K1436" t="s">
        <v>6053</v>
      </c>
    </row>
    <row r="1437" spans="1:11" x14ac:dyDescent="0.3">
      <c r="A1437" t="s">
        <v>6054</v>
      </c>
      <c r="B1437" t="s">
        <v>6055</v>
      </c>
      <c r="C1437" t="s">
        <v>20</v>
      </c>
      <c r="D1437" t="s">
        <v>6056</v>
      </c>
      <c r="E1437" t="s">
        <v>59</v>
      </c>
      <c r="F1437" t="s">
        <v>1991</v>
      </c>
      <c r="G1437" t="s">
        <v>6057</v>
      </c>
      <c r="H1437">
        <v>0</v>
      </c>
      <c r="I1437">
        <v>0</v>
      </c>
      <c r="J1437">
        <v>0</v>
      </c>
      <c r="K1437" t="s">
        <v>6058</v>
      </c>
    </row>
    <row r="1438" spans="1:11" x14ac:dyDescent="0.3">
      <c r="A1438" t="s">
        <v>6059</v>
      </c>
      <c r="C1438" t="s">
        <v>27</v>
      </c>
      <c r="D1438" t="s">
        <v>6060</v>
      </c>
      <c r="E1438" t="s">
        <v>4614</v>
      </c>
      <c r="F1438" t="s">
        <v>6061</v>
      </c>
      <c r="G1438" t="s">
        <v>4044</v>
      </c>
      <c r="H1438">
        <v>0</v>
      </c>
      <c r="I1438">
        <v>0</v>
      </c>
      <c r="J1438">
        <v>0</v>
      </c>
      <c r="K1438" t="s">
        <v>6062</v>
      </c>
    </row>
    <row r="1439" spans="1:11" x14ac:dyDescent="0.3">
      <c r="A1439" t="s">
        <v>6063</v>
      </c>
      <c r="C1439" t="s">
        <v>27</v>
      </c>
      <c r="D1439" t="s">
        <v>6064</v>
      </c>
      <c r="E1439" t="s">
        <v>4614</v>
      </c>
      <c r="F1439" t="s">
        <v>41</v>
      </c>
      <c r="G1439" t="s">
        <v>42</v>
      </c>
      <c r="H1439">
        <v>0</v>
      </c>
      <c r="I1439">
        <v>0</v>
      </c>
      <c r="J1439">
        <v>0</v>
      </c>
      <c r="K1439" t="s">
        <v>6065</v>
      </c>
    </row>
    <row r="1440" spans="1:11" x14ac:dyDescent="0.3">
      <c r="A1440" t="s">
        <v>6066</v>
      </c>
      <c r="B1440" t="s">
        <v>6067</v>
      </c>
      <c r="C1440" t="s">
        <v>27</v>
      </c>
      <c r="D1440" t="s">
        <v>6068</v>
      </c>
      <c r="E1440" t="s">
        <v>4614</v>
      </c>
      <c r="F1440" t="s">
        <v>6069</v>
      </c>
      <c r="G1440" t="s">
        <v>42</v>
      </c>
      <c r="H1440">
        <v>0</v>
      </c>
      <c r="I1440">
        <v>0</v>
      </c>
      <c r="J1440">
        <v>0</v>
      </c>
      <c r="K1440" t="s">
        <v>6070</v>
      </c>
    </row>
    <row r="1441" spans="1:11" x14ac:dyDescent="0.3">
      <c r="A1441" t="s">
        <v>6071</v>
      </c>
      <c r="C1441" t="s">
        <v>20</v>
      </c>
      <c r="D1441" t="s">
        <v>6072</v>
      </c>
      <c r="E1441" t="s">
        <v>59</v>
      </c>
      <c r="F1441" t="s">
        <v>2257</v>
      </c>
      <c r="G1441" t="s">
        <v>42</v>
      </c>
      <c r="H1441">
        <v>0</v>
      </c>
      <c r="I1441">
        <v>0</v>
      </c>
      <c r="J1441">
        <v>0</v>
      </c>
      <c r="K1441" t="s">
        <v>6073</v>
      </c>
    </row>
    <row r="1442" spans="1:11" x14ac:dyDescent="0.3">
      <c r="A1442" t="s">
        <v>6074</v>
      </c>
      <c r="B1442" t="s">
        <v>6075</v>
      </c>
      <c r="C1442" t="s">
        <v>27</v>
      </c>
      <c r="D1442" t="s">
        <v>6076</v>
      </c>
      <c r="E1442" t="s">
        <v>4614</v>
      </c>
      <c r="F1442" t="s">
        <v>41</v>
      </c>
      <c r="G1442" t="s">
        <v>42</v>
      </c>
      <c r="H1442">
        <v>0</v>
      </c>
      <c r="I1442">
        <v>0</v>
      </c>
      <c r="J1442">
        <v>0</v>
      </c>
      <c r="K1442" t="s">
        <v>6077</v>
      </c>
    </row>
    <row r="1443" spans="1:11" x14ac:dyDescent="0.3">
      <c r="A1443" t="s">
        <v>6078</v>
      </c>
      <c r="B1443" t="s">
        <v>6079</v>
      </c>
      <c r="C1443" t="s">
        <v>27</v>
      </c>
      <c r="D1443" t="s">
        <v>6080</v>
      </c>
      <c r="E1443" t="s">
        <v>4614</v>
      </c>
      <c r="F1443" t="s">
        <v>41</v>
      </c>
      <c r="G1443" t="s">
        <v>42</v>
      </c>
      <c r="H1443">
        <v>0</v>
      </c>
      <c r="I1443">
        <v>0</v>
      </c>
      <c r="J1443">
        <v>0</v>
      </c>
      <c r="K1443" t="s">
        <v>6081</v>
      </c>
    </row>
    <row r="1444" spans="1:11" x14ac:dyDescent="0.3">
      <c r="A1444" t="s">
        <v>6082</v>
      </c>
      <c r="B1444" t="s">
        <v>6083</v>
      </c>
      <c r="C1444" t="s">
        <v>27</v>
      </c>
      <c r="D1444" t="s">
        <v>6084</v>
      </c>
      <c r="E1444" t="s">
        <v>4614</v>
      </c>
      <c r="F1444" t="s">
        <v>41</v>
      </c>
      <c r="G1444" t="s">
        <v>42</v>
      </c>
      <c r="H1444">
        <v>0</v>
      </c>
      <c r="I1444">
        <v>0</v>
      </c>
      <c r="J1444">
        <v>0</v>
      </c>
      <c r="K1444" t="s">
        <v>6085</v>
      </c>
    </row>
    <row r="1445" spans="1:11" x14ac:dyDescent="0.3">
      <c r="A1445" t="s">
        <v>6086</v>
      </c>
      <c r="C1445" t="s">
        <v>27</v>
      </c>
      <c r="D1445" t="s">
        <v>6087</v>
      </c>
      <c r="E1445" t="s">
        <v>4614</v>
      </c>
      <c r="F1445" t="s">
        <v>16</v>
      </c>
      <c r="G1445" t="s">
        <v>6088</v>
      </c>
      <c r="H1445">
        <v>0</v>
      </c>
      <c r="I1445">
        <v>0</v>
      </c>
      <c r="J1445">
        <v>0</v>
      </c>
      <c r="K1445" t="s">
        <v>6089</v>
      </c>
    </row>
    <row r="1446" spans="1:11" x14ac:dyDescent="0.3">
      <c r="A1446" t="s">
        <v>6090</v>
      </c>
      <c r="B1446" t="s">
        <v>6091</v>
      </c>
      <c r="C1446" t="s">
        <v>20</v>
      </c>
      <c r="D1446" t="s">
        <v>6092</v>
      </c>
      <c r="E1446" t="s">
        <v>22</v>
      </c>
      <c r="F1446" t="s">
        <v>631</v>
      </c>
      <c r="G1446" t="s">
        <v>42</v>
      </c>
      <c r="H1446">
        <v>0</v>
      </c>
      <c r="I1446">
        <v>0</v>
      </c>
      <c r="J1446">
        <v>0</v>
      </c>
      <c r="K1446" t="s">
        <v>6093</v>
      </c>
    </row>
    <row r="1447" spans="1:11" x14ac:dyDescent="0.3">
      <c r="A1447" t="s">
        <v>6094</v>
      </c>
      <c r="B1447" t="s">
        <v>6095</v>
      </c>
      <c r="C1447" t="s">
        <v>20</v>
      </c>
      <c r="D1447" t="s">
        <v>6096</v>
      </c>
      <c r="E1447" t="s">
        <v>59</v>
      </c>
      <c r="F1447" t="s">
        <v>6097</v>
      </c>
      <c r="G1447" t="s">
        <v>42</v>
      </c>
      <c r="H1447">
        <v>0</v>
      </c>
      <c r="I1447">
        <v>0</v>
      </c>
      <c r="J1447">
        <v>0</v>
      </c>
      <c r="K1447" t="s">
        <v>6098</v>
      </c>
    </row>
    <row r="1448" spans="1:11" x14ac:dyDescent="0.3">
      <c r="A1448" t="s">
        <v>6099</v>
      </c>
      <c r="B1448" t="s">
        <v>6100</v>
      </c>
      <c r="C1448" t="s">
        <v>27</v>
      </c>
      <c r="D1448" t="s">
        <v>6101</v>
      </c>
      <c r="E1448" t="s">
        <v>4614</v>
      </c>
      <c r="F1448" t="s">
        <v>16</v>
      </c>
      <c r="G1448" t="s">
        <v>6102</v>
      </c>
      <c r="H1448">
        <v>0</v>
      </c>
      <c r="I1448">
        <v>0</v>
      </c>
      <c r="J1448">
        <v>0</v>
      </c>
      <c r="K1448" t="s">
        <v>6103</v>
      </c>
    </row>
    <row r="1449" spans="1:11" x14ac:dyDescent="0.3">
      <c r="A1449" t="s">
        <v>6104</v>
      </c>
      <c r="B1449" t="s">
        <v>6105</v>
      </c>
      <c r="C1449" t="s">
        <v>147</v>
      </c>
      <c r="D1449" t="s">
        <v>6106</v>
      </c>
      <c r="E1449" t="s">
        <v>183</v>
      </c>
      <c r="F1449" t="s">
        <v>6107</v>
      </c>
      <c r="G1449" t="s">
        <v>6108</v>
      </c>
      <c r="H1449">
        <v>0</v>
      </c>
      <c r="I1449">
        <v>0</v>
      </c>
      <c r="J1449">
        <v>0</v>
      </c>
      <c r="K1449" t="s">
        <v>6109</v>
      </c>
    </row>
    <row r="1450" spans="1:11" x14ac:dyDescent="0.3">
      <c r="A1450" t="s">
        <v>6110</v>
      </c>
      <c r="B1450" t="s">
        <v>6111</v>
      </c>
      <c r="C1450" t="s">
        <v>20</v>
      </c>
      <c r="D1450" t="s">
        <v>6112</v>
      </c>
      <c r="E1450" t="s">
        <v>59</v>
      </c>
      <c r="F1450" t="s">
        <v>6113</v>
      </c>
      <c r="G1450" t="s">
        <v>42</v>
      </c>
      <c r="H1450">
        <v>0</v>
      </c>
      <c r="I1450">
        <v>0</v>
      </c>
      <c r="J1450">
        <v>0</v>
      </c>
      <c r="K1450" t="s">
        <v>6114</v>
      </c>
    </row>
    <row r="1451" spans="1:11" x14ac:dyDescent="0.3">
      <c r="A1451" t="s">
        <v>6115</v>
      </c>
      <c r="C1451" t="s">
        <v>27</v>
      </c>
      <c r="D1451" t="s">
        <v>6116</v>
      </c>
      <c r="E1451" t="s">
        <v>4614</v>
      </c>
      <c r="F1451" t="s">
        <v>41</v>
      </c>
      <c r="G1451" t="s">
        <v>42</v>
      </c>
      <c r="H1451">
        <v>0</v>
      </c>
      <c r="I1451">
        <v>0</v>
      </c>
      <c r="J1451">
        <v>0</v>
      </c>
      <c r="K1451" t="s">
        <v>6117</v>
      </c>
    </row>
    <row r="1452" spans="1:11" x14ac:dyDescent="0.3">
      <c r="A1452" t="s">
        <v>6118</v>
      </c>
      <c r="B1452" t="s">
        <v>6119</v>
      </c>
      <c r="C1452" t="s">
        <v>147</v>
      </c>
      <c r="D1452" t="s">
        <v>6120</v>
      </c>
      <c r="E1452" t="s">
        <v>183</v>
      </c>
      <c r="F1452" t="s">
        <v>41</v>
      </c>
      <c r="G1452" t="s">
        <v>42</v>
      </c>
      <c r="H1452">
        <v>0</v>
      </c>
      <c r="I1452">
        <v>0</v>
      </c>
      <c r="J1452">
        <v>0</v>
      </c>
      <c r="K1452" t="s">
        <v>6121</v>
      </c>
    </row>
    <row r="1453" spans="1:11" x14ac:dyDescent="0.3">
      <c r="A1453" t="s">
        <v>6122</v>
      </c>
      <c r="C1453" t="s">
        <v>20</v>
      </c>
      <c r="D1453" t="s">
        <v>6123</v>
      </c>
      <c r="E1453" t="s">
        <v>59</v>
      </c>
      <c r="F1453" t="s">
        <v>16</v>
      </c>
      <c r="G1453" t="s">
        <v>4895</v>
      </c>
      <c r="H1453">
        <v>0</v>
      </c>
      <c r="I1453">
        <v>0</v>
      </c>
      <c r="J1453">
        <v>0</v>
      </c>
      <c r="K1453" t="s">
        <v>6124</v>
      </c>
    </row>
    <row r="1454" spans="1:11" x14ac:dyDescent="0.3">
      <c r="A1454" t="s">
        <v>6125</v>
      </c>
      <c r="B1454" t="s">
        <v>6126</v>
      </c>
      <c r="C1454" t="s">
        <v>27</v>
      </c>
      <c r="D1454" t="s">
        <v>6127</v>
      </c>
      <c r="E1454" t="s">
        <v>4614</v>
      </c>
      <c r="F1454" t="s">
        <v>6128</v>
      </c>
      <c r="G1454" t="s">
        <v>42</v>
      </c>
      <c r="H1454">
        <v>0</v>
      </c>
      <c r="I1454">
        <v>0</v>
      </c>
      <c r="J1454">
        <v>0</v>
      </c>
      <c r="K1454" t="s">
        <v>6129</v>
      </c>
    </row>
    <row r="1455" spans="1:11" x14ac:dyDescent="0.3">
      <c r="A1455" t="s">
        <v>6130</v>
      </c>
      <c r="B1455" t="s">
        <v>6131</v>
      </c>
      <c r="C1455" t="s">
        <v>27</v>
      </c>
      <c r="D1455" t="s">
        <v>6132</v>
      </c>
      <c r="E1455" t="s">
        <v>4614</v>
      </c>
      <c r="F1455" t="s">
        <v>41</v>
      </c>
      <c r="G1455" t="s">
        <v>42</v>
      </c>
      <c r="H1455">
        <v>0</v>
      </c>
      <c r="I1455">
        <v>0</v>
      </c>
      <c r="J1455">
        <v>0</v>
      </c>
      <c r="K1455" t="s">
        <v>6133</v>
      </c>
    </row>
    <row r="1456" spans="1:11" x14ac:dyDescent="0.3">
      <c r="A1456" t="s">
        <v>6134</v>
      </c>
      <c r="B1456" t="s">
        <v>6135</v>
      </c>
      <c r="C1456" t="s">
        <v>27</v>
      </c>
      <c r="D1456" t="s">
        <v>6136</v>
      </c>
      <c r="E1456" t="s">
        <v>4614</v>
      </c>
      <c r="F1456" t="s">
        <v>16</v>
      </c>
      <c r="G1456" t="s">
        <v>5092</v>
      </c>
      <c r="H1456">
        <v>0</v>
      </c>
      <c r="I1456">
        <v>0</v>
      </c>
      <c r="J1456">
        <v>0</v>
      </c>
      <c r="K1456" t="s">
        <v>6137</v>
      </c>
    </row>
    <row r="1457" spans="1:11" x14ac:dyDescent="0.3">
      <c r="A1457" t="s">
        <v>6138</v>
      </c>
      <c r="B1457" t="s">
        <v>6139</v>
      </c>
      <c r="C1457" t="s">
        <v>20</v>
      </c>
      <c r="D1457" t="s">
        <v>6140</v>
      </c>
      <c r="E1457" t="s">
        <v>22</v>
      </c>
      <c r="F1457" t="s">
        <v>16</v>
      </c>
      <c r="G1457" t="s">
        <v>2542</v>
      </c>
      <c r="H1457">
        <v>0</v>
      </c>
      <c r="I1457">
        <v>0</v>
      </c>
      <c r="J1457">
        <v>0</v>
      </c>
      <c r="K1457" t="s">
        <v>6141</v>
      </c>
    </row>
    <row r="1458" spans="1:11" x14ac:dyDescent="0.3">
      <c r="A1458" t="s">
        <v>6142</v>
      </c>
      <c r="B1458" t="s">
        <v>6143</v>
      </c>
      <c r="C1458" t="s">
        <v>20</v>
      </c>
      <c r="D1458" t="s">
        <v>6144</v>
      </c>
      <c r="E1458" t="s">
        <v>22</v>
      </c>
      <c r="F1458" t="s">
        <v>5406</v>
      </c>
      <c r="G1458" t="s">
        <v>6145</v>
      </c>
      <c r="H1458">
        <v>0</v>
      </c>
      <c r="I1458">
        <v>0</v>
      </c>
      <c r="J1458">
        <v>0</v>
      </c>
      <c r="K1458" t="s">
        <v>6146</v>
      </c>
    </row>
    <row r="1459" spans="1:11" x14ac:dyDescent="0.3">
      <c r="A1459" t="s">
        <v>6147</v>
      </c>
      <c r="C1459" t="s">
        <v>27</v>
      </c>
      <c r="D1459" t="s">
        <v>6148</v>
      </c>
      <c r="E1459" t="s">
        <v>4614</v>
      </c>
      <c r="F1459" t="s">
        <v>41</v>
      </c>
      <c r="G1459" t="s">
        <v>42</v>
      </c>
      <c r="H1459">
        <v>0</v>
      </c>
      <c r="I1459">
        <v>0</v>
      </c>
      <c r="J1459">
        <v>0</v>
      </c>
      <c r="K1459" t="s">
        <v>6149</v>
      </c>
    </row>
    <row r="1460" spans="1:11" x14ac:dyDescent="0.3">
      <c r="A1460" t="s">
        <v>6150</v>
      </c>
      <c r="C1460" t="s">
        <v>20</v>
      </c>
      <c r="D1460" t="s">
        <v>6151</v>
      </c>
      <c r="E1460" t="s">
        <v>59</v>
      </c>
      <c r="F1460" t="s">
        <v>6152</v>
      </c>
      <c r="G1460" t="s">
        <v>42</v>
      </c>
      <c r="H1460">
        <v>0</v>
      </c>
      <c r="I1460">
        <v>0</v>
      </c>
      <c r="J1460">
        <v>0</v>
      </c>
      <c r="K1460" t="s">
        <v>6153</v>
      </c>
    </row>
    <row r="1461" spans="1:11" x14ac:dyDescent="0.3">
      <c r="A1461" t="s">
        <v>6154</v>
      </c>
      <c r="C1461" t="s">
        <v>27</v>
      </c>
      <c r="D1461" t="s">
        <v>6155</v>
      </c>
      <c r="E1461" t="s">
        <v>4614</v>
      </c>
      <c r="F1461" t="s">
        <v>6156</v>
      </c>
      <c r="G1461" t="s">
        <v>42</v>
      </c>
      <c r="H1461">
        <v>0</v>
      </c>
      <c r="I1461">
        <v>0</v>
      </c>
      <c r="J1461">
        <v>0</v>
      </c>
      <c r="K1461" t="s">
        <v>6157</v>
      </c>
    </row>
    <row r="1462" spans="1:11" x14ac:dyDescent="0.3">
      <c r="A1462" t="s">
        <v>6158</v>
      </c>
      <c r="C1462" t="s">
        <v>27</v>
      </c>
      <c r="D1462" t="s">
        <v>6159</v>
      </c>
      <c r="E1462" t="s">
        <v>4614</v>
      </c>
      <c r="F1462" t="s">
        <v>41</v>
      </c>
      <c r="G1462" t="s">
        <v>42</v>
      </c>
      <c r="H1462">
        <v>0</v>
      </c>
      <c r="I1462">
        <v>0</v>
      </c>
      <c r="J1462">
        <v>0</v>
      </c>
      <c r="K1462" t="s">
        <v>6160</v>
      </c>
    </row>
    <row r="1463" spans="1:11" x14ac:dyDescent="0.3">
      <c r="A1463" t="s">
        <v>6161</v>
      </c>
      <c r="C1463" t="s">
        <v>27</v>
      </c>
      <c r="D1463" t="s">
        <v>6162</v>
      </c>
      <c r="E1463" t="s">
        <v>4614</v>
      </c>
      <c r="F1463" t="s">
        <v>41</v>
      </c>
      <c r="G1463" t="s">
        <v>42</v>
      </c>
      <c r="H1463">
        <v>0</v>
      </c>
      <c r="I1463">
        <v>0</v>
      </c>
      <c r="J1463">
        <v>0</v>
      </c>
      <c r="K1463" t="s">
        <v>6163</v>
      </c>
    </row>
    <row r="1464" spans="1:11" x14ac:dyDescent="0.3">
      <c r="A1464" t="s">
        <v>6164</v>
      </c>
      <c r="C1464" t="s">
        <v>27</v>
      </c>
      <c r="D1464" t="s">
        <v>6165</v>
      </c>
      <c r="E1464" t="s">
        <v>4614</v>
      </c>
      <c r="F1464" t="s">
        <v>41</v>
      </c>
      <c r="G1464" t="s">
        <v>42</v>
      </c>
      <c r="H1464">
        <v>0</v>
      </c>
      <c r="I1464">
        <v>0</v>
      </c>
      <c r="J1464">
        <v>0</v>
      </c>
      <c r="K1464" t="s">
        <v>6166</v>
      </c>
    </row>
    <row r="1465" spans="1:11" x14ac:dyDescent="0.3">
      <c r="A1465" t="s">
        <v>6167</v>
      </c>
      <c r="C1465" t="s">
        <v>27</v>
      </c>
      <c r="D1465" t="s">
        <v>6168</v>
      </c>
      <c r="E1465" t="s">
        <v>4614</v>
      </c>
      <c r="F1465" t="s">
        <v>41</v>
      </c>
      <c r="G1465" t="s">
        <v>42</v>
      </c>
      <c r="H1465">
        <v>0</v>
      </c>
      <c r="I1465">
        <v>0</v>
      </c>
      <c r="J1465">
        <v>0</v>
      </c>
      <c r="K1465" t="s">
        <v>6169</v>
      </c>
    </row>
    <row r="1466" spans="1:11" x14ac:dyDescent="0.3">
      <c r="A1466" t="s">
        <v>6170</v>
      </c>
      <c r="C1466" t="s">
        <v>27</v>
      </c>
      <c r="D1466" t="s">
        <v>6171</v>
      </c>
      <c r="E1466" t="s">
        <v>4614</v>
      </c>
      <c r="F1466" t="s">
        <v>41</v>
      </c>
      <c r="G1466" t="s">
        <v>42</v>
      </c>
      <c r="H1466">
        <v>0</v>
      </c>
      <c r="I1466">
        <v>0</v>
      </c>
      <c r="J1466">
        <v>0</v>
      </c>
      <c r="K1466" t="s">
        <v>6172</v>
      </c>
    </row>
    <row r="1467" spans="1:11" x14ac:dyDescent="0.3">
      <c r="A1467" t="s">
        <v>6173</v>
      </c>
      <c r="C1467" t="s">
        <v>27</v>
      </c>
      <c r="D1467" t="s">
        <v>6174</v>
      </c>
      <c r="E1467" t="s">
        <v>4614</v>
      </c>
      <c r="F1467" t="s">
        <v>41</v>
      </c>
      <c r="G1467" t="s">
        <v>42</v>
      </c>
      <c r="H1467">
        <v>0</v>
      </c>
      <c r="I1467">
        <v>0</v>
      </c>
      <c r="J1467">
        <v>0</v>
      </c>
      <c r="K1467" t="s">
        <v>6175</v>
      </c>
    </row>
    <row r="1468" spans="1:11" x14ac:dyDescent="0.3">
      <c r="A1468" t="s">
        <v>6176</v>
      </c>
      <c r="B1468" t="s">
        <v>6177</v>
      </c>
      <c r="C1468" t="s">
        <v>27</v>
      </c>
      <c r="D1468" t="s">
        <v>6178</v>
      </c>
      <c r="E1468" t="s">
        <v>4614</v>
      </c>
      <c r="F1468" t="s">
        <v>41</v>
      </c>
      <c r="G1468" t="s">
        <v>42</v>
      </c>
      <c r="H1468">
        <v>0</v>
      </c>
      <c r="I1468">
        <v>0</v>
      </c>
      <c r="J1468">
        <v>0</v>
      </c>
      <c r="K1468" t="s">
        <v>6179</v>
      </c>
    </row>
    <row r="1469" spans="1:11" x14ac:dyDescent="0.3">
      <c r="A1469" t="s">
        <v>6180</v>
      </c>
      <c r="B1469" t="s">
        <v>6181</v>
      </c>
      <c r="C1469" t="s">
        <v>27</v>
      </c>
      <c r="D1469" t="s">
        <v>6182</v>
      </c>
      <c r="E1469" t="s">
        <v>29</v>
      </c>
      <c r="F1469" t="s">
        <v>16</v>
      </c>
      <c r="G1469" t="s">
        <v>2350</v>
      </c>
      <c r="H1469">
        <v>0</v>
      </c>
      <c r="I1469">
        <v>0</v>
      </c>
      <c r="J1469">
        <v>0</v>
      </c>
      <c r="K1469" t="s">
        <v>6183</v>
      </c>
    </row>
    <row r="1470" spans="1:11" x14ac:dyDescent="0.3">
      <c r="A1470" t="s">
        <v>6184</v>
      </c>
      <c r="B1470" t="s">
        <v>6185</v>
      </c>
      <c r="C1470" t="s">
        <v>147</v>
      </c>
      <c r="D1470" t="s">
        <v>6186</v>
      </c>
      <c r="E1470" t="s">
        <v>183</v>
      </c>
      <c r="F1470" t="s">
        <v>3484</v>
      </c>
      <c r="G1470" t="s">
        <v>42</v>
      </c>
      <c r="H1470">
        <v>0</v>
      </c>
      <c r="I1470">
        <v>0</v>
      </c>
      <c r="J1470">
        <v>0</v>
      </c>
      <c r="K1470" t="s">
        <v>6187</v>
      </c>
    </row>
    <row r="1471" spans="1:11" x14ac:dyDescent="0.3">
      <c r="A1471" t="s">
        <v>6188</v>
      </c>
      <c r="B1471" t="s">
        <v>6189</v>
      </c>
      <c r="C1471" t="s">
        <v>27</v>
      </c>
      <c r="D1471" t="s">
        <v>6190</v>
      </c>
      <c r="E1471" t="s">
        <v>4614</v>
      </c>
      <c r="F1471" t="s">
        <v>41</v>
      </c>
      <c r="G1471" t="s">
        <v>42</v>
      </c>
      <c r="H1471">
        <v>0</v>
      </c>
      <c r="I1471">
        <v>0</v>
      </c>
      <c r="J1471">
        <v>0</v>
      </c>
      <c r="K1471" t="s">
        <v>6191</v>
      </c>
    </row>
    <row r="1472" spans="1:11" x14ac:dyDescent="0.3">
      <c r="A1472" t="s">
        <v>6192</v>
      </c>
      <c r="B1472" t="s">
        <v>6193</v>
      </c>
      <c r="C1472" t="s">
        <v>27</v>
      </c>
      <c r="D1472" t="s">
        <v>6194</v>
      </c>
      <c r="E1472" t="s">
        <v>4614</v>
      </c>
      <c r="F1472" t="s">
        <v>41</v>
      </c>
      <c r="G1472" t="s">
        <v>42</v>
      </c>
      <c r="H1472">
        <v>0</v>
      </c>
      <c r="I1472">
        <v>0</v>
      </c>
      <c r="J1472">
        <v>0</v>
      </c>
      <c r="K1472" t="s">
        <v>6195</v>
      </c>
    </row>
    <row r="1473" spans="1:11" x14ac:dyDescent="0.3">
      <c r="A1473" t="s">
        <v>6196</v>
      </c>
      <c r="B1473" t="s">
        <v>6197</v>
      </c>
      <c r="C1473" t="s">
        <v>27</v>
      </c>
      <c r="D1473" t="s">
        <v>6198</v>
      </c>
      <c r="E1473" t="s">
        <v>4614</v>
      </c>
      <c r="F1473" t="s">
        <v>41</v>
      </c>
      <c r="G1473" t="s">
        <v>42</v>
      </c>
      <c r="H1473">
        <v>0</v>
      </c>
      <c r="I1473">
        <v>0</v>
      </c>
      <c r="J1473">
        <v>0</v>
      </c>
      <c r="K1473" t="s">
        <v>6199</v>
      </c>
    </row>
    <row r="1474" spans="1:11" x14ac:dyDescent="0.3">
      <c r="A1474" t="s">
        <v>6200</v>
      </c>
      <c r="C1474" t="s">
        <v>27</v>
      </c>
      <c r="D1474" t="s">
        <v>6201</v>
      </c>
      <c r="E1474" t="s">
        <v>4614</v>
      </c>
      <c r="F1474" t="s">
        <v>41</v>
      </c>
      <c r="G1474" t="s">
        <v>42</v>
      </c>
      <c r="H1474">
        <v>0</v>
      </c>
      <c r="I1474">
        <v>0</v>
      </c>
      <c r="J1474">
        <v>0</v>
      </c>
      <c r="K1474" t="s">
        <v>6202</v>
      </c>
    </row>
    <row r="1475" spans="1:11" x14ac:dyDescent="0.3">
      <c r="A1475" t="s">
        <v>6203</v>
      </c>
      <c r="B1475" t="s">
        <v>6204</v>
      </c>
      <c r="C1475" t="s">
        <v>27</v>
      </c>
      <c r="D1475" t="s">
        <v>6205</v>
      </c>
      <c r="E1475" t="s">
        <v>4614</v>
      </c>
      <c r="F1475" t="s">
        <v>6206</v>
      </c>
      <c r="G1475" t="s">
        <v>42</v>
      </c>
      <c r="H1475">
        <v>0</v>
      </c>
      <c r="I1475">
        <v>0</v>
      </c>
      <c r="J1475">
        <v>0</v>
      </c>
      <c r="K1475" t="s">
        <v>6207</v>
      </c>
    </row>
    <row r="1476" spans="1:11" x14ac:dyDescent="0.3">
      <c r="A1476" t="s">
        <v>6208</v>
      </c>
      <c r="B1476" t="s">
        <v>6209</v>
      </c>
      <c r="C1476" t="s">
        <v>27</v>
      </c>
      <c r="D1476" t="s">
        <v>6210</v>
      </c>
      <c r="E1476" t="s">
        <v>4614</v>
      </c>
      <c r="F1476" t="s">
        <v>41</v>
      </c>
      <c r="G1476" t="s">
        <v>42</v>
      </c>
      <c r="H1476">
        <v>0</v>
      </c>
      <c r="I1476">
        <v>0</v>
      </c>
      <c r="J1476">
        <v>0</v>
      </c>
      <c r="K1476" t="s">
        <v>6211</v>
      </c>
    </row>
    <row r="1477" spans="1:11" x14ac:dyDescent="0.3">
      <c r="A1477" t="s">
        <v>6212</v>
      </c>
      <c r="B1477" t="s">
        <v>6213</v>
      </c>
      <c r="C1477" t="s">
        <v>27</v>
      </c>
      <c r="D1477" t="s">
        <v>6214</v>
      </c>
      <c r="E1477" t="s">
        <v>4614</v>
      </c>
      <c r="F1477" t="s">
        <v>41</v>
      </c>
      <c r="G1477" t="s">
        <v>42</v>
      </c>
      <c r="H1477">
        <v>0</v>
      </c>
      <c r="I1477">
        <v>0</v>
      </c>
      <c r="J1477">
        <v>0</v>
      </c>
      <c r="K1477" t="s">
        <v>6215</v>
      </c>
    </row>
    <row r="1478" spans="1:11" x14ac:dyDescent="0.3">
      <c r="A1478" t="s">
        <v>6216</v>
      </c>
      <c r="C1478" t="s">
        <v>27</v>
      </c>
      <c r="D1478" t="s">
        <v>6217</v>
      </c>
      <c r="E1478" t="s">
        <v>4614</v>
      </c>
      <c r="F1478" t="s">
        <v>41</v>
      </c>
      <c r="G1478" t="s">
        <v>42</v>
      </c>
      <c r="H1478">
        <v>0</v>
      </c>
      <c r="I1478">
        <v>0</v>
      </c>
      <c r="J1478">
        <v>0</v>
      </c>
      <c r="K1478" t="s">
        <v>6218</v>
      </c>
    </row>
    <row r="1479" spans="1:11" x14ac:dyDescent="0.3">
      <c r="A1479" t="s">
        <v>6219</v>
      </c>
      <c r="B1479" t="s">
        <v>6220</v>
      </c>
      <c r="C1479" t="s">
        <v>27</v>
      </c>
      <c r="D1479" t="s">
        <v>6221</v>
      </c>
      <c r="E1479" t="s">
        <v>4614</v>
      </c>
      <c r="F1479" t="s">
        <v>41</v>
      </c>
      <c r="G1479" t="s">
        <v>42</v>
      </c>
      <c r="H1479">
        <v>0</v>
      </c>
      <c r="I1479">
        <v>0</v>
      </c>
      <c r="J1479">
        <v>0</v>
      </c>
      <c r="K1479" t="s">
        <v>6222</v>
      </c>
    </row>
    <row r="1480" spans="1:11" x14ac:dyDescent="0.3">
      <c r="A1480" t="s">
        <v>6223</v>
      </c>
      <c r="B1480" t="s">
        <v>6224</v>
      </c>
      <c r="C1480" t="s">
        <v>27</v>
      </c>
      <c r="D1480" t="s">
        <v>6225</v>
      </c>
      <c r="E1480" t="s">
        <v>29</v>
      </c>
      <c r="F1480" t="s">
        <v>16</v>
      </c>
      <c r="G1480" t="s">
        <v>3216</v>
      </c>
      <c r="H1480">
        <v>0</v>
      </c>
      <c r="I1480">
        <v>0</v>
      </c>
      <c r="J1480">
        <v>0</v>
      </c>
      <c r="K1480" t="s">
        <v>6226</v>
      </c>
    </row>
    <row r="1481" spans="1:11" x14ac:dyDescent="0.3">
      <c r="A1481" t="s">
        <v>6227</v>
      </c>
      <c r="C1481" t="s">
        <v>27</v>
      </c>
      <c r="D1481" t="s">
        <v>6228</v>
      </c>
      <c r="E1481" t="s">
        <v>4614</v>
      </c>
      <c r="F1481" t="s">
        <v>41</v>
      </c>
      <c r="G1481" t="s">
        <v>42</v>
      </c>
      <c r="H1481">
        <v>0</v>
      </c>
      <c r="I1481">
        <v>0</v>
      </c>
      <c r="J1481">
        <v>0</v>
      </c>
      <c r="K1481" t="s">
        <v>6229</v>
      </c>
    </row>
    <row r="1482" spans="1:11" x14ac:dyDescent="0.3">
      <c r="A1482" t="s">
        <v>6230</v>
      </c>
      <c r="C1482" t="s">
        <v>27</v>
      </c>
      <c r="D1482" t="s">
        <v>6231</v>
      </c>
      <c r="E1482" t="s">
        <v>4614</v>
      </c>
      <c r="F1482" t="s">
        <v>41</v>
      </c>
      <c r="G1482" t="s">
        <v>42</v>
      </c>
      <c r="H1482">
        <v>0</v>
      </c>
      <c r="I1482">
        <v>0</v>
      </c>
      <c r="J1482">
        <v>0</v>
      </c>
      <c r="K1482" t="s">
        <v>6232</v>
      </c>
    </row>
    <row r="1483" spans="1:11" x14ac:dyDescent="0.3">
      <c r="A1483" t="s">
        <v>6233</v>
      </c>
      <c r="B1483" t="s">
        <v>6234</v>
      </c>
      <c r="C1483" t="s">
        <v>27</v>
      </c>
      <c r="D1483" t="s">
        <v>6235</v>
      </c>
      <c r="E1483" t="s">
        <v>4614</v>
      </c>
      <c r="F1483" t="s">
        <v>41</v>
      </c>
      <c r="G1483" t="s">
        <v>42</v>
      </c>
      <c r="H1483">
        <v>0</v>
      </c>
      <c r="I1483">
        <v>0</v>
      </c>
      <c r="J1483">
        <v>0</v>
      </c>
      <c r="K1483" t="s">
        <v>6236</v>
      </c>
    </row>
    <row r="1484" spans="1:11" x14ac:dyDescent="0.3">
      <c r="A1484" t="s">
        <v>6237</v>
      </c>
      <c r="C1484" t="s">
        <v>27</v>
      </c>
      <c r="D1484" t="s">
        <v>6238</v>
      </c>
      <c r="E1484" t="s">
        <v>4614</v>
      </c>
      <c r="F1484" t="s">
        <v>41</v>
      </c>
      <c r="G1484" t="s">
        <v>42</v>
      </c>
      <c r="H1484">
        <v>0</v>
      </c>
      <c r="I1484">
        <v>0</v>
      </c>
      <c r="J1484">
        <v>0</v>
      </c>
      <c r="K1484" t="s">
        <v>6239</v>
      </c>
    </row>
    <row r="1485" spans="1:11" x14ac:dyDescent="0.3">
      <c r="A1485" t="s">
        <v>6240</v>
      </c>
      <c r="C1485" t="s">
        <v>27</v>
      </c>
      <c r="D1485" t="s">
        <v>6241</v>
      </c>
      <c r="E1485" t="s">
        <v>4614</v>
      </c>
      <c r="F1485" t="s">
        <v>41</v>
      </c>
      <c r="G1485" t="s">
        <v>42</v>
      </c>
      <c r="H1485">
        <v>0</v>
      </c>
      <c r="I1485">
        <v>0</v>
      </c>
      <c r="J1485">
        <v>0</v>
      </c>
      <c r="K1485" t="s">
        <v>6242</v>
      </c>
    </row>
    <row r="1486" spans="1:11" x14ac:dyDescent="0.3">
      <c r="A1486" t="s">
        <v>6243</v>
      </c>
      <c r="C1486" t="s">
        <v>27</v>
      </c>
      <c r="D1486" t="s">
        <v>6244</v>
      </c>
      <c r="E1486" t="s">
        <v>4614</v>
      </c>
      <c r="F1486" t="s">
        <v>41</v>
      </c>
      <c r="G1486" t="s">
        <v>42</v>
      </c>
      <c r="H1486">
        <v>0</v>
      </c>
      <c r="I1486">
        <v>0</v>
      </c>
      <c r="J1486">
        <v>0</v>
      </c>
      <c r="K1486" t="s">
        <v>6245</v>
      </c>
    </row>
    <row r="1487" spans="1:11" x14ac:dyDescent="0.3">
      <c r="A1487" t="s">
        <v>6246</v>
      </c>
      <c r="C1487" t="s">
        <v>27</v>
      </c>
      <c r="D1487" t="s">
        <v>6247</v>
      </c>
      <c r="E1487" t="s">
        <v>4614</v>
      </c>
      <c r="F1487" t="s">
        <v>41</v>
      </c>
      <c r="G1487" t="s">
        <v>42</v>
      </c>
      <c r="H1487">
        <v>0</v>
      </c>
      <c r="I1487">
        <v>0</v>
      </c>
      <c r="J1487">
        <v>0</v>
      </c>
      <c r="K1487" t="s">
        <v>6248</v>
      </c>
    </row>
    <row r="1488" spans="1:11" x14ac:dyDescent="0.3">
      <c r="A1488" t="s">
        <v>6249</v>
      </c>
      <c r="C1488" t="s">
        <v>27</v>
      </c>
      <c r="D1488" t="s">
        <v>6250</v>
      </c>
      <c r="E1488" t="s">
        <v>4614</v>
      </c>
      <c r="F1488" t="s">
        <v>41</v>
      </c>
      <c r="G1488" t="s">
        <v>42</v>
      </c>
      <c r="H1488">
        <v>0</v>
      </c>
      <c r="I1488">
        <v>0</v>
      </c>
      <c r="J1488">
        <v>0</v>
      </c>
      <c r="K1488" t="s">
        <v>6251</v>
      </c>
    </row>
    <row r="1489" spans="1:11" x14ac:dyDescent="0.3">
      <c r="A1489" t="s">
        <v>6252</v>
      </c>
      <c r="C1489" t="s">
        <v>27</v>
      </c>
      <c r="D1489" t="s">
        <v>6253</v>
      </c>
      <c r="E1489" t="s">
        <v>4614</v>
      </c>
      <c r="F1489" t="s">
        <v>41</v>
      </c>
      <c r="G1489" t="s">
        <v>42</v>
      </c>
      <c r="H1489">
        <v>0</v>
      </c>
      <c r="I1489">
        <v>0</v>
      </c>
      <c r="J1489">
        <v>0</v>
      </c>
      <c r="K1489" t="s">
        <v>6254</v>
      </c>
    </row>
    <row r="1490" spans="1:11" x14ac:dyDescent="0.3">
      <c r="A1490" t="s">
        <v>6255</v>
      </c>
      <c r="C1490" t="s">
        <v>27</v>
      </c>
      <c r="D1490" t="s">
        <v>6256</v>
      </c>
      <c r="E1490" t="s">
        <v>4614</v>
      </c>
      <c r="F1490" t="s">
        <v>41</v>
      </c>
      <c r="G1490" t="s">
        <v>42</v>
      </c>
      <c r="H1490">
        <v>0</v>
      </c>
      <c r="I1490">
        <v>0</v>
      </c>
      <c r="J1490">
        <v>0</v>
      </c>
      <c r="K1490" t="s">
        <v>6257</v>
      </c>
    </row>
    <row r="1491" spans="1:11" x14ac:dyDescent="0.3">
      <c r="A1491" t="s">
        <v>6258</v>
      </c>
      <c r="C1491" t="s">
        <v>27</v>
      </c>
      <c r="D1491" t="s">
        <v>6259</v>
      </c>
      <c r="E1491" t="s">
        <v>4614</v>
      </c>
      <c r="F1491" t="s">
        <v>41</v>
      </c>
      <c r="G1491" t="s">
        <v>42</v>
      </c>
      <c r="H1491">
        <v>0</v>
      </c>
      <c r="I1491">
        <v>0</v>
      </c>
      <c r="J1491">
        <v>0</v>
      </c>
      <c r="K1491" t="s">
        <v>6260</v>
      </c>
    </row>
    <row r="1492" spans="1:11" x14ac:dyDescent="0.3">
      <c r="A1492" t="s">
        <v>6261</v>
      </c>
      <c r="B1492" t="s">
        <v>6262</v>
      </c>
      <c r="C1492" t="s">
        <v>27</v>
      </c>
      <c r="D1492" t="s">
        <v>6263</v>
      </c>
      <c r="E1492" t="s">
        <v>4614</v>
      </c>
      <c r="F1492" t="s">
        <v>41</v>
      </c>
      <c r="G1492" t="s">
        <v>42</v>
      </c>
      <c r="H1492">
        <v>0</v>
      </c>
      <c r="I1492">
        <v>0</v>
      </c>
      <c r="J1492">
        <v>0</v>
      </c>
      <c r="K1492" t="s">
        <v>6264</v>
      </c>
    </row>
    <row r="1493" spans="1:11" x14ac:dyDescent="0.3">
      <c r="A1493" t="s">
        <v>6265</v>
      </c>
      <c r="B1493" t="s">
        <v>6266</v>
      </c>
      <c r="C1493" t="s">
        <v>27</v>
      </c>
      <c r="D1493" t="s">
        <v>6267</v>
      </c>
      <c r="E1493" t="s">
        <v>4614</v>
      </c>
      <c r="F1493" t="s">
        <v>41</v>
      </c>
      <c r="G1493" t="s">
        <v>42</v>
      </c>
      <c r="H1493">
        <v>0</v>
      </c>
      <c r="I1493">
        <v>0</v>
      </c>
      <c r="J1493">
        <v>0</v>
      </c>
      <c r="K1493" t="s">
        <v>6268</v>
      </c>
    </row>
    <row r="1494" spans="1:11" x14ac:dyDescent="0.3">
      <c r="A1494" t="s">
        <v>6269</v>
      </c>
      <c r="C1494" t="s">
        <v>27</v>
      </c>
      <c r="D1494" t="s">
        <v>6270</v>
      </c>
      <c r="E1494" t="s">
        <v>4614</v>
      </c>
      <c r="F1494" t="s">
        <v>41</v>
      </c>
      <c r="G1494" t="s">
        <v>42</v>
      </c>
      <c r="H1494">
        <v>0</v>
      </c>
      <c r="I1494">
        <v>0</v>
      </c>
      <c r="J1494">
        <v>0</v>
      </c>
      <c r="K1494" t="s">
        <v>6271</v>
      </c>
    </row>
    <row r="1495" spans="1:11" x14ac:dyDescent="0.3">
      <c r="A1495" t="s">
        <v>6272</v>
      </c>
      <c r="C1495" t="s">
        <v>27</v>
      </c>
      <c r="D1495" t="s">
        <v>6238</v>
      </c>
      <c r="E1495" t="s">
        <v>4614</v>
      </c>
      <c r="F1495" t="s">
        <v>41</v>
      </c>
      <c r="G1495" t="s">
        <v>42</v>
      </c>
      <c r="H1495">
        <v>0</v>
      </c>
      <c r="I1495">
        <v>0</v>
      </c>
      <c r="J1495">
        <v>0</v>
      </c>
      <c r="K1495" t="s">
        <v>6273</v>
      </c>
    </row>
    <row r="1496" spans="1:11" x14ac:dyDescent="0.3">
      <c r="A1496" t="s">
        <v>6274</v>
      </c>
      <c r="C1496" t="s">
        <v>27</v>
      </c>
      <c r="D1496" t="s">
        <v>6275</v>
      </c>
      <c r="E1496" t="s">
        <v>4614</v>
      </c>
      <c r="F1496" t="s">
        <v>1171</v>
      </c>
      <c r="G1496" t="s">
        <v>42</v>
      </c>
      <c r="H1496">
        <v>0</v>
      </c>
      <c r="I1496">
        <v>0</v>
      </c>
      <c r="J1496">
        <v>0</v>
      </c>
      <c r="K1496" t="s">
        <v>6276</v>
      </c>
    </row>
    <row r="1497" spans="1:11" x14ac:dyDescent="0.3">
      <c r="A1497" t="s">
        <v>6277</v>
      </c>
      <c r="C1497" t="s">
        <v>27</v>
      </c>
      <c r="D1497" t="s">
        <v>6278</v>
      </c>
      <c r="E1497" t="s">
        <v>4614</v>
      </c>
      <c r="F1497" t="s">
        <v>41</v>
      </c>
      <c r="G1497" t="s">
        <v>42</v>
      </c>
      <c r="H1497">
        <v>0</v>
      </c>
      <c r="I1497">
        <v>0</v>
      </c>
      <c r="J1497">
        <v>0</v>
      </c>
      <c r="K1497" t="s">
        <v>6279</v>
      </c>
    </row>
    <row r="1498" spans="1:11" x14ac:dyDescent="0.3">
      <c r="A1498" t="s">
        <v>6280</v>
      </c>
      <c r="C1498" t="s">
        <v>27</v>
      </c>
      <c r="D1498" t="s">
        <v>6281</v>
      </c>
      <c r="E1498" t="s">
        <v>4614</v>
      </c>
      <c r="F1498" t="s">
        <v>41</v>
      </c>
      <c r="G1498" t="s">
        <v>42</v>
      </c>
      <c r="H1498">
        <v>0</v>
      </c>
      <c r="I1498">
        <v>0</v>
      </c>
      <c r="J1498">
        <v>0</v>
      </c>
      <c r="K1498" t="s">
        <v>6282</v>
      </c>
    </row>
    <row r="1499" spans="1:11" x14ac:dyDescent="0.3">
      <c r="A1499" t="s">
        <v>6283</v>
      </c>
      <c r="B1499" t="s">
        <v>6284</v>
      </c>
      <c r="C1499" t="s">
        <v>27</v>
      </c>
      <c r="D1499" t="s">
        <v>6285</v>
      </c>
      <c r="E1499" t="s">
        <v>4614</v>
      </c>
      <c r="F1499" t="s">
        <v>41</v>
      </c>
      <c r="G1499" t="s">
        <v>42</v>
      </c>
      <c r="H1499">
        <v>0</v>
      </c>
      <c r="I1499">
        <v>0</v>
      </c>
      <c r="J1499">
        <v>0</v>
      </c>
      <c r="K1499" t="s">
        <v>6286</v>
      </c>
    </row>
    <row r="1500" spans="1:11" x14ac:dyDescent="0.3">
      <c r="A1500" t="s">
        <v>6287</v>
      </c>
      <c r="B1500" t="s">
        <v>6288</v>
      </c>
      <c r="C1500" t="s">
        <v>27</v>
      </c>
      <c r="D1500" t="s">
        <v>6289</v>
      </c>
      <c r="E1500" t="s">
        <v>4614</v>
      </c>
      <c r="F1500" t="s">
        <v>41</v>
      </c>
      <c r="G1500" t="s">
        <v>42</v>
      </c>
      <c r="H1500">
        <v>0</v>
      </c>
      <c r="I1500">
        <v>0</v>
      </c>
      <c r="J1500">
        <v>0</v>
      </c>
      <c r="K1500" t="s">
        <v>6290</v>
      </c>
    </row>
    <row r="1501" spans="1:11" x14ac:dyDescent="0.3">
      <c r="A1501" t="s">
        <v>6291</v>
      </c>
      <c r="C1501" t="s">
        <v>27</v>
      </c>
      <c r="D1501" t="s">
        <v>6292</v>
      </c>
      <c r="E1501" t="s">
        <v>4614</v>
      </c>
      <c r="F1501" t="s">
        <v>41</v>
      </c>
      <c r="G1501" t="s">
        <v>42</v>
      </c>
      <c r="H1501">
        <v>0</v>
      </c>
      <c r="I1501">
        <v>0</v>
      </c>
      <c r="J1501">
        <v>0</v>
      </c>
      <c r="K1501" t="s">
        <v>6293</v>
      </c>
    </row>
    <row r="1502" spans="1:11" x14ac:dyDescent="0.3">
      <c r="A1502" t="s">
        <v>6294</v>
      </c>
      <c r="C1502" t="s">
        <v>27</v>
      </c>
      <c r="D1502" t="s">
        <v>6295</v>
      </c>
      <c r="E1502" t="s">
        <v>4614</v>
      </c>
      <c r="F1502" t="s">
        <v>41</v>
      </c>
      <c r="G1502" t="s">
        <v>42</v>
      </c>
      <c r="H1502">
        <v>0</v>
      </c>
      <c r="I1502">
        <v>0</v>
      </c>
      <c r="J1502">
        <v>0</v>
      </c>
      <c r="K1502" t="s">
        <v>6296</v>
      </c>
    </row>
    <row r="1503" spans="1:11" x14ac:dyDescent="0.3">
      <c r="A1503" t="s">
        <v>6297</v>
      </c>
      <c r="C1503" t="s">
        <v>27</v>
      </c>
      <c r="D1503" t="s">
        <v>6298</v>
      </c>
      <c r="E1503" t="s">
        <v>4614</v>
      </c>
      <c r="F1503" t="s">
        <v>1171</v>
      </c>
      <c r="G1503" t="s">
        <v>42</v>
      </c>
      <c r="H1503">
        <v>0</v>
      </c>
      <c r="I1503">
        <v>0</v>
      </c>
      <c r="J1503">
        <v>0</v>
      </c>
      <c r="K1503" t="s">
        <v>6299</v>
      </c>
    </row>
    <row r="1504" spans="1:11" x14ac:dyDescent="0.3">
      <c r="A1504" t="s">
        <v>6300</v>
      </c>
      <c r="B1504" t="s">
        <v>6301</v>
      </c>
      <c r="C1504" t="s">
        <v>27</v>
      </c>
      <c r="D1504" t="s">
        <v>6302</v>
      </c>
      <c r="E1504" t="s">
        <v>4614</v>
      </c>
      <c r="F1504" t="s">
        <v>41</v>
      </c>
      <c r="G1504" t="s">
        <v>42</v>
      </c>
      <c r="H1504">
        <v>0</v>
      </c>
      <c r="I1504">
        <v>0</v>
      </c>
      <c r="J1504">
        <v>0</v>
      </c>
      <c r="K1504" t="s">
        <v>6303</v>
      </c>
    </row>
    <row r="1505" spans="1:11" x14ac:dyDescent="0.3">
      <c r="A1505" t="s">
        <v>6304</v>
      </c>
      <c r="C1505" t="s">
        <v>20</v>
      </c>
      <c r="D1505" t="s">
        <v>6305</v>
      </c>
      <c r="E1505" t="s">
        <v>59</v>
      </c>
      <c r="F1505" t="s">
        <v>6306</v>
      </c>
      <c r="G1505" t="s">
        <v>42</v>
      </c>
      <c r="H1505">
        <v>0</v>
      </c>
      <c r="I1505">
        <v>0</v>
      </c>
      <c r="J1505">
        <v>0</v>
      </c>
      <c r="K1505" t="s">
        <v>6307</v>
      </c>
    </row>
    <row r="1506" spans="1:11" x14ac:dyDescent="0.3">
      <c r="A1506" t="s">
        <v>6308</v>
      </c>
      <c r="C1506" t="s">
        <v>27</v>
      </c>
      <c r="D1506" t="s">
        <v>6309</v>
      </c>
      <c r="E1506" t="s">
        <v>4614</v>
      </c>
      <c r="F1506" t="s">
        <v>41</v>
      </c>
      <c r="G1506" t="s">
        <v>42</v>
      </c>
      <c r="H1506">
        <v>0</v>
      </c>
      <c r="I1506">
        <v>0</v>
      </c>
      <c r="J1506">
        <v>0</v>
      </c>
      <c r="K1506" t="s">
        <v>6310</v>
      </c>
    </row>
    <row r="1507" spans="1:11" x14ac:dyDescent="0.3">
      <c r="A1507" t="s">
        <v>6311</v>
      </c>
      <c r="C1507" t="s">
        <v>27</v>
      </c>
      <c r="D1507" t="s">
        <v>6312</v>
      </c>
      <c r="E1507" t="s">
        <v>4614</v>
      </c>
      <c r="F1507" t="s">
        <v>41</v>
      </c>
      <c r="G1507" t="s">
        <v>42</v>
      </c>
      <c r="H1507">
        <v>0</v>
      </c>
      <c r="I1507">
        <v>0</v>
      </c>
      <c r="J1507">
        <v>0</v>
      </c>
      <c r="K1507" t="s">
        <v>6313</v>
      </c>
    </row>
    <row r="1508" spans="1:11" x14ac:dyDescent="0.3">
      <c r="A1508" t="s">
        <v>6314</v>
      </c>
      <c r="C1508" t="s">
        <v>27</v>
      </c>
      <c r="D1508" t="s">
        <v>6315</v>
      </c>
      <c r="E1508" t="s">
        <v>4614</v>
      </c>
      <c r="F1508" t="s">
        <v>41</v>
      </c>
      <c r="G1508" t="s">
        <v>42</v>
      </c>
      <c r="H1508">
        <v>0</v>
      </c>
      <c r="I1508">
        <v>0</v>
      </c>
      <c r="J1508">
        <v>0</v>
      </c>
      <c r="K1508" t="s">
        <v>6316</v>
      </c>
    </row>
    <row r="1509" spans="1:11" x14ac:dyDescent="0.3">
      <c r="A1509" t="s">
        <v>6317</v>
      </c>
      <c r="C1509" t="s">
        <v>27</v>
      </c>
      <c r="D1509" t="s">
        <v>6318</v>
      </c>
      <c r="E1509" t="s">
        <v>4614</v>
      </c>
      <c r="F1509" t="s">
        <v>41</v>
      </c>
      <c r="G1509" t="s">
        <v>42</v>
      </c>
      <c r="H1509">
        <v>0</v>
      </c>
      <c r="I1509">
        <v>0</v>
      </c>
      <c r="J1509">
        <v>0</v>
      </c>
      <c r="K1509" t="s">
        <v>6319</v>
      </c>
    </row>
    <row r="1510" spans="1:11" x14ac:dyDescent="0.3">
      <c r="A1510" t="s">
        <v>6320</v>
      </c>
      <c r="C1510" t="s">
        <v>27</v>
      </c>
      <c r="D1510" t="s">
        <v>6321</v>
      </c>
      <c r="E1510" t="s">
        <v>4614</v>
      </c>
      <c r="F1510" t="s">
        <v>41</v>
      </c>
      <c r="G1510" t="s">
        <v>42</v>
      </c>
      <c r="H1510">
        <v>0</v>
      </c>
      <c r="I1510">
        <v>0</v>
      </c>
      <c r="J1510">
        <v>0</v>
      </c>
      <c r="K1510" t="s">
        <v>6322</v>
      </c>
    </row>
    <row r="1511" spans="1:11" x14ac:dyDescent="0.3">
      <c r="A1511" t="s">
        <v>6323</v>
      </c>
      <c r="C1511" t="s">
        <v>27</v>
      </c>
      <c r="D1511" t="s">
        <v>6324</v>
      </c>
      <c r="E1511" t="s">
        <v>4614</v>
      </c>
      <c r="F1511" t="s">
        <v>41</v>
      </c>
      <c r="G1511" t="s">
        <v>42</v>
      </c>
      <c r="H1511">
        <v>0</v>
      </c>
      <c r="I1511">
        <v>0</v>
      </c>
      <c r="J1511">
        <v>0</v>
      </c>
      <c r="K1511" t="s">
        <v>6325</v>
      </c>
    </row>
    <row r="1512" spans="1:11" x14ac:dyDescent="0.3">
      <c r="A1512" t="s">
        <v>6326</v>
      </c>
      <c r="C1512" t="s">
        <v>20</v>
      </c>
      <c r="D1512" t="s">
        <v>6327</v>
      </c>
      <c r="E1512" t="s">
        <v>59</v>
      </c>
      <c r="F1512" t="s">
        <v>3452</v>
      </c>
      <c r="G1512" t="s">
        <v>42</v>
      </c>
      <c r="H1512">
        <v>0</v>
      </c>
      <c r="I1512">
        <v>0</v>
      </c>
      <c r="J1512">
        <v>0</v>
      </c>
      <c r="K1512" t="s">
        <v>6328</v>
      </c>
    </row>
    <row r="1513" spans="1:11" x14ac:dyDescent="0.3">
      <c r="A1513" t="s">
        <v>6329</v>
      </c>
      <c r="B1513" t="s">
        <v>6330</v>
      </c>
      <c r="C1513" t="s">
        <v>27</v>
      </c>
      <c r="D1513" t="s">
        <v>6331</v>
      </c>
      <c r="E1513" t="s">
        <v>4614</v>
      </c>
      <c r="F1513" t="s">
        <v>41</v>
      </c>
      <c r="G1513" t="s">
        <v>42</v>
      </c>
      <c r="H1513">
        <v>0</v>
      </c>
      <c r="I1513">
        <v>0</v>
      </c>
      <c r="J1513">
        <v>0</v>
      </c>
      <c r="K1513" t="s">
        <v>6332</v>
      </c>
    </row>
    <row r="1514" spans="1:11" x14ac:dyDescent="0.3">
      <c r="A1514" t="s">
        <v>6333</v>
      </c>
      <c r="B1514" t="s">
        <v>6334</v>
      </c>
      <c r="C1514" t="s">
        <v>20</v>
      </c>
      <c r="D1514" t="s">
        <v>6335</v>
      </c>
      <c r="E1514" t="s">
        <v>59</v>
      </c>
      <c r="F1514" t="s">
        <v>41</v>
      </c>
      <c r="G1514" t="s">
        <v>42</v>
      </c>
      <c r="H1514">
        <v>0</v>
      </c>
      <c r="I1514">
        <v>0</v>
      </c>
      <c r="J1514">
        <v>0</v>
      </c>
      <c r="K1514" t="s">
        <v>6336</v>
      </c>
    </row>
    <row r="1515" spans="1:11" x14ac:dyDescent="0.3">
      <c r="A1515" t="s">
        <v>6337</v>
      </c>
      <c r="C1515" t="s">
        <v>27</v>
      </c>
      <c r="D1515" t="s">
        <v>6338</v>
      </c>
      <c r="E1515" t="s">
        <v>4614</v>
      </c>
      <c r="F1515" t="s">
        <v>41</v>
      </c>
      <c r="G1515" t="s">
        <v>42</v>
      </c>
      <c r="H1515">
        <v>0</v>
      </c>
      <c r="I1515">
        <v>0</v>
      </c>
      <c r="J1515">
        <v>0</v>
      </c>
      <c r="K1515" t="s">
        <v>6339</v>
      </c>
    </row>
    <row r="1516" spans="1:11" x14ac:dyDescent="0.3">
      <c r="A1516" t="s">
        <v>6340</v>
      </c>
      <c r="C1516" t="s">
        <v>27</v>
      </c>
      <c r="D1516" t="s">
        <v>6341</v>
      </c>
      <c r="E1516" t="s">
        <v>4614</v>
      </c>
      <c r="F1516" t="s">
        <v>16</v>
      </c>
      <c r="G1516" t="s">
        <v>131</v>
      </c>
      <c r="H1516">
        <v>0</v>
      </c>
      <c r="I1516">
        <v>0</v>
      </c>
      <c r="J1516">
        <v>0</v>
      </c>
      <c r="K1516" t="s">
        <v>6342</v>
      </c>
    </row>
    <row r="1517" spans="1:11" x14ac:dyDescent="0.3">
      <c r="A1517" t="s">
        <v>6343</v>
      </c>
      <c r="B1517" t="s">
        <v>6344</v>
      </c>
      <c r="C1517" t="s">
        <v>558</v>
      </c>
      <c r="D1517" t="s">
        <v>6345</v>
      </c>
      <c r="E1517" t="s">
        <v>1472</v>
      </c>
      <c r="F1517" t="s">
        <v>845</v>
      </c>
      <c r="G1517" t="s">
        <v>42</v>
      </c>
      <c r="H1517">
        <v>0</v>
      </c>
      <c r="I1517">
        <v>0</v>
      </c>
      <c r="J1517">
        <v>0</v>
      </c>
      <c r="K1517" t="s">
        <v>6346</v>
      </c>
    </row>
    <row r="1518" spans="1:11" x14ac:dyDescent="0.3">
      <c r="A1518" t="s">
        <v>6347</v>
      </c>
      <c r="B1518" t="s">
        <v>6348</v>
      </c>
      <c r="C1518" t="s">
        <v>20</v>
      </c>
      <c r="D1518" t="s">
        <v>6349</v>
      </c>
      <c r="E1518" t="s">
        <v>59</v>
      </c>
      <c r="F1518" t="s">
        <v>16</v>
      </c>
      <c r="G1518" t="s">
        <v>1271</v>
      </c>
      <c r="H1518">
        <v>0</v>
      </c>
      <c r="I1518">
        <v>0</v>
      </c>
      <c r="J1518">
        <v>0</v>
      </c>
      <c r="K1518" t="s">
        <v>6350</v>
      </c>
    </row>
    <row r="1519" spans="1:11" x14ac:dyDescent="0.3">
      <c r="A1519" t="s">
        <v>6351</v>
      </c>
      <c r="B1519" t="s">
        <v>6352</v>
      </c>
      <c r="C1519" t="s">
        <v>20</v>
      </c>
      <c r="D1519" t="s">
        <v>6353</v>
      </c>
      <c r="E1519" t="s">
        <v>22</v>
      </c>
      <c r="F1519" t="s">
        <v>2454</v>
      </c>
      <c r="G1519" t="s">
        <v>42</v>
      </c>
      <c r="H1519">
        <v>0</v>
      </c>
      <c r="I1519">
        <v>0</v>
      </c>
      <c r="J1519">
        <v>0</v>
      </c>
      <c r="K1519" t="s">
        <v>6354</v>
      </c>
    </row>
    <row r="1520" spans="1:11" x14ac:dyDescent="0.3">
      <c r="A1520" t="s">
        <v>6355</v>
      </c>
      <c r="B1520" t="s">
        <v>6356</v>
      </c>
      <c r="C1520" t="s">
        <v>27</v>
      </c>
      <c r="D1520" t="s">
        <v>6357</v>
      </c>
      <c r="E1520" t="s">
        <v>4614</v>
      </c>
      <c r="F1520" t="s">
        <v>41</v>
      </c>
      <c r="G1520" t="s">
        <v>42</v>
      </c>
      <c r="H1520">
        <v>0</v>
      </c>
      <c r="I1520">
        <v>0</v>
      </c>
      <c r="J1520">
        <v>0</v>
      </c>
      <c r="K1520" t="s">
        <v>6358</v>
      </c>
    </row>
    <row r="1521" spans="1:11" x14ac:dyDescent="0.3">
      <c r="A1521" t="s">
        <v>6359</v>
      </c>
      <c r="B1521" t="s">
        <v>6360</v>
      </c>
      <c r="C1521" t="s">
        <v>27</v>
      </c>
      <c r="D1521" t="s">
        <v>6361</v>
      </c>
      <c r="E1521" t="s">
        <v>4614</v>
      </c>
      <c r="F1521" t="s">
        <v>41</v>
      </c>
      <c r="G1521" t="s">
        <v>42</v>
      </c>
      <c r="H1521">
        <v>0</v>
      </c>
      <c r="I1521">
        <v>0</v>
      </c>
      <c r="J1521">
        <v>0</v>
      </c>
      <c r="K1521" t="s">
        <v>6362</v>
      </c>
    </row>
    <row r="1522" spans="1:11" x14ac:dyDescent="0.3">
      <c r="A1522" t="s">
        <v>6363</v>
      </c>
      <c r="B1522" t="s">
        <v>6364</v>
      </c>
      <c r="C1522" t="s">
        <v>27</v>
      </c>
      <c r="D1522" t="s">
        <v>6365</v>
      </c>
      <c r="E1522" t="s">
        <v>4614</v>
      </c>
      <c r="F1522" t="s">
        <v>41</v>
      </c>
      <c r="G1522" t="s">
        <v>42</v>
      </c>
      <c r="H1522">
        <v>0</v>
      </c>
      <c r="I1522">
        <v>0</v>
      </c>
      <c r="J1522">
        <v>0</v>
      </c>
      <c r="K1522" t="s">
        <v>6366</v>
      </c>
    </row>
    <row r="1523" spans="1:11" x14ac:dyDescent="0.3">
      <c r="A1523" t="s">
        <v>6367</v>
      </c>
      <c r="B1523" t="s">
        <v>6368</v>
      </c>
      <c r="C1523" t="s">
        <v>20</v>
      </c>
      <c r="D1523" t="s">
        <v>6369</v>
      </c>
      <c r="E1523" t="s">
        <v>59</v>
      </c>
      <c r="F1523" t="s">
        <v>1986</v>
      </c>
      <c r="G1523" t="s">
        <v>42</v>
      </c>
      <c r="H1523">
        <v>0</v>
      </c>
      <c r="I1523">
        <v>0</v>
      </c>
      <c r="J1523">
        <v>0</v>
      </c>
      <c r="K1523" t="s">
        <v>6370</v>
      </c>
    </row>
    <row r="1524" spans="1:11" x14ac:dyDescent="0.3">
      <c r="A1524" t="s">
        <v>6371</v>
      </c>
      <c r="B1524" t="s">
        <v>6372</v>
      </c>
      <c r="C1524" t="s">
        <v>20</v>
      </c>
      <c r="D1524" t="s">
        <v>6373</v>
      </c>
      <c r="E1524" t="s">
        <v>59</v>
      </c>
      <c r="F1524" t="s">
        <v>41</v>
      </c>
      <c r="G1524" t="s">
        <v>42</v>
      </c>
      <c r="H1524">
        <v>0</v>
      </c>
      <c r="I1524">
        <v>0</v>
      </c>
      <c r="J1524">
        <v>0</v>
      </c>
      <c r="K1524" t="s">
        <v>6374</v>
      </c>
    </row>
    <row r="1525" spans="1:11" x14ac:dyDescent="0.3">
      <c r="A1525" t="s">
        <v>6375</v>
      </c>
      <c r="B1525" t="s">
        <v>6376</v>
      </c>
      <c r="C1525" t="s">
        <v>20</v>
      </c>
      <c r="D1525" t="s">
        <v>6377</v>
      </c>
      <c r="E1525" t="s">
        <v>59</v>
      </c>
      <c r="F1525" t="s">
        <v>6378</v>
      </c>
      <c r="G1525" t="s">
        <v>42</v>
      </c>
      <c r="H1525">
        <v>0</v>
      </c>
      <c r="I1525">
        <v>0</v>
      </c>
      <c r="J1525">
        <v>0</v>
      </c>
      <c r="K1525" t="s">
        <v>6379</v>
      </c>
    </row>
    <row r="1526" spans="1:11" x14ac:dyDescent="0.3">
      <c r="A1526" t="s">
        <v>6380</v>
      </c>
      <c r="B1526" t="s">
        <v>6381</v>
      </c>
      <c r="C1526" t="s">
        <v>20</v>
      </c>
      <c r="D1526" t="s">
        <v>6382</v>
      </c>
      <c r="E1526" t="s">
        <v>59</v>
      </c>
      <c r="F1526" t="s">
        <v>6383</v>
      </c>
      <c r="G1526" t="s">
        <v>777</v>
      </c>
      <c r="H1526">
        <v>0</v>
      </c>
      <c r="I1526">
        <v>0</v>
      </c>
      <c r="J1526">
        <v>0</v>
      </c>
      <c r="K1526" t="s">
        <v>6384</v>
      </c>
    </row>
    <row r="1527" spans="1:11" x14ac:dyDescent="0.3">
      <c r="A1527" t="s">
        <v>6385</v>
      </c>
      <c r="B1527" t="s">
        <v>6386</v>
      </c>
      <c r="C1527" t="s">
        <v>20</v>
      </c>
      <c r="D1527" t="s">
        <v>6387</v>
      </c>
      <c r="E1527" t="s">
        <v>22</v>
      </c>
      <c r="F1527" t="s">
        <v>2919</v>
      </c>
      <c r="G1527" t="s">
        <v>42</v>
      </c>
      <c r="H1527">
        <v>0</v>
      </c>
      <c r="I1527">
        <v>0</v>
      </c>
      <c r="J1527">
        <v>0</v>
      </c>
      <c r="K1527" t="s">
        <v>6388</v>
      </c>
    </row>
    <row r="1528" spans="1:11" x14ac:dyDescent="0.3">
      <c r="A1528" t="s">
        <v>6389</v>
      </c>
      <c r="B1528" t="s">
        <v>6390</v>
      </c>
      <c r="C1528" t="s">
        <v>558</v>
      </c>
      <c r="D1528" t="s">
        <v>6391</v>
      </c>
      <c r="E1528" t="s">
        <v>1472</v>
      </c>
      <c r="F1528" t="s">
        <v>16</v>
      </c>
      <c r="G1528" t="s">
        <v>4717</v>
      </c>
      <c r="H1528">
        <v>0</v>
      </c>
      <c r="I1528">
        <v>0</v>
      </c>
      <c r="J1528">
        <v>0</v>
      </c>
      <c r="K1528" t="s">
        <v>6392</v>
      </c>
    </row>
    <row r="1529" spans="1:11" x14ac:dyDescent="0.3">
      <c r="A1529" t="s">
        <v>6393</v>
      </c>
      <c r="B1529" t="s">
        <v>6394</v>
      </c>
      <c r="C1529" t="s">
        <v>20</v>
      </c>
      <c r="D1529" t="s">
        <v>6395</v>
      </c>
      <c r="E1529" t="s">
        <v>59</v>
      </c>
      <c r="F1529" t="s">
        <v>16</v>
      </c>
      <c r="G1529" t="s">
        <v>529</v>
      </c>
      <c r="H1529">
        <v>0</v>
      </c>
      <c r="I1529">
        <v>0</v>
      </c>
      <c r="J1529">
        <v>0</v>
      </c>
      <c r="K1529" t="s">
        <v>6396</v>
      </c>
    </row>
    <row r="1530" spans="1:11" x14ac:dyDescent="0.3">
      <c r="A1530" t="s">
        <v>6397</v>
      </c>
      <c r="B1530" t="s">
        <v>6398</v>
      </c>
      <c r="C1530" t="s">
        <v>558</v>
      </c>
      <c r="D1530" t="s">
        <v>6399</v>
      </c>
      <c r="E1530" t="s">
        <v>1472</v>
      </c>
      <c r="F1530" t="s">
        <v>16</v>
      </c>
      <c r="G1530" t="s">
        <v>6400</v>
      </c>
      <c r="H1530">
        <v>0</v>
      </c>
      <c r="I1530">
        <v>0</v>
      </c>
      <c r="J1530">
        <v>0</v>
      </c>
      <c r="K1530" t="s">
        <v>6401</v>
      </c>
    </row>
    <row r="1531" spans="1:11" x14ac:dyDescent="0.3">
      <c r="A1531" t="s">
        <v>6402</v>
      </c>
      <c r="B1531" t="s">
        <v>6403</v>
      </c>
      <c r="C1531" t="s">
        <v>20</v>
      </c>
      <c r="D1531" t="s">
        <v>6404</v>
      </c>
      <c r="E1531" t="s">
        <v>59</v>
      </c>
      <c r="F1531" t="s">
        <v>6405</v>
      </c>
      <c r="G1531" t="s">
        <v>42</v>
      </c>
      <c r="H1531">
        <v>0</v>
      </c>
      <c r="I1531">
        <v>0</v>
      </c>
      <c r="J1531">
        <v>0</v>
      </c>
      <c r="K1531" t="s">
        <v>6406</v>
      </c>
    </row>
    <row r="1532" spans="1:11" x14ac:dyDescent="0.3">
      <c r="A1532" t="s">
        <v>6407</v>
      </c>
      <c r="B1532" t="s">
        <v>6408</v>
      </c>
      <c r="C1532" t="s">
        <v>558</v>
      </c>
      <c r="D1532" t="s">
        <v>6409</v>
      </c>
      <c r="E1532" t="s">
        <v>1472</v>
      </c>
      <c r="F1532" t="s">
        <v>4336</v>
      </c>
      <c r="G1532" t="s">
        <v>42</v>
      </c>
      <c r="H1532">
        <v>0</v>
      </c>
      <c r="I1532">
        <v>0</v>
      </c>
      <c r="J1532">
        <v>0</v>
      </c>
      <c r="K1532" t="s">
        <v>6410</v>
      </c>
    </row>
    <row r="1533" spans="1:11" x14ac:dyDescent="0.3">
      <c r="A1533" t="s">
        <v>6411</v>
      </c>
      <c r="B1533" t="s">
        <v>6412</v>
      </c>
      <c r="C1533" t="s">
        <v>20</v>
      </c>
      <c r="D1533" t="s">
        <v>6413</v>
      </c>
      <c r="E1533" t="s">
        <v>59</v>
      </c>
      <c r="F1533" t="s">
        <v>2482</v>
      </c>
      <c r="G1533" t="s">
        <v>42</v>
      </c>
      <c r="H1533">
        <v>0</v>
      </c>
      <c r="I1533">
        <v>0</v>
      </c>
      <c r="J1533">
        <v>0</v>
      </c>
      <c r="K1533" t="s">
        <v>6414</v>
      </c>
    </row>
    <row r="1534" spans="1:11" x14ac:dyDescent="0.3">
      <c r="A1534" t="s">
        <v>6415</v>
      </c>
      <c r="B1534" t="s">
        <v>6416</v>
      </c>
      <c r="C1534" t="s">
        <v>20</v>
      </c>
      <c r="D1534" t="s">
        <v>6417</v>
      </c>
      <c r="E1534" t="s">
        <v>59</v>
      </c>
      <c r="F1534" t="s">
        <v>2498</v>
      </c>
      <c r="G1534" t="s">
        <v>42</v>
      </c>
      <c r="H1534">
        <v>0</v>
      </c>
      <c r="I1534">
        <v>0</v>
      </c>
      <c r="J1534">
        <v>0</v>
      </c>
      <c r="K1534" t="s">
        <v>6418</v>
      </c>
    </row>
    <row r="1535" spans="1:11" x14ac:dyDescent="0.3">
      <c r="A1535" t="s">
        <v>6419</v>
      </c>
      <c r="C1535" t="s">
        <v>27</v>
      </c>
      <c r="D1535" t="s">
        <v>6420</v>
      </c>
      <c r="E1535" t="s">
        <v>4614</v>
      </c>
      <c r="F1535" t="s">
        <v>41</v>
      </c>
      <c r="G1535" t="s">
        <v>42</v>
      </c>
      <c r="H1535">
        <v>0</v>
      </c>
      <c r="I1535">
        <v>0</v>
      </c>
      <c r="J1535">
        <v>0</v>
      </c>
      <c r="K1535" t="s">
        <v>6421</v>
      </c>
    </row>
    <row r="1536" spans="1:11" x14ac:dyDescent="0.3">
      <c r="A1536" t="s">
        <v>6422</v>
      </c>
      <c r="B1536" t="s">
        <v>6423</v>
      </c>
      <c r="C1536" t="s">
        <v>20</v>
      </c>
      <c r="D1536" t="s">
        <v>6424</v>
      </c>
      <c r="E1536" t="s">
        <v>59</v>
      </c>
      <c r="F1536" t="s">
        <v>41</v>
      </c>
      <c r="G1536" t="s">
        <v>42</v>
      </c>
      <c r="H1536">
        <v>0</v>
      </c>
      <c r="I1536">
        <v>0</v>
      </c>
      <c r="J1536">
        <v>0</v>
      </c>
      <c r="K1536" t="s">
        <v>6425</v>
      </c>
    </row>
    <row r="1537" spans="1:11" x14ac:dyDescent="0.3">
      <c r="A1537" t="s">
        <v>6426</v>
      </c>
      <c r="B1537" t="s">
        <v>6427</v>
      </c>
      <c r="C1537" t="s">
        <v>20</v>
      </c>
      <c r="D1537" t="s">
        <v>6428</v>
      </c>
      <c r="E1537" t="s">
        <v>59</v>
      </c>
      <c r="F1537" t="s">
        <v>6429</v>
      </c>
      <c r="G1537" t="s">
        <v>42</v>
      </c>
      <c r="H1537">
        <v>0</v>
      </c>
      <c r="I1537">
        <v>0</v>
      </c>
      <c r="J1537">
        <v>0</v>
      </c>
      <c r="K1537" t="s">
        <v>6430</v>
      </c>
    </row>
    <row r="1538" spans="1:11" x14ac:dyDescent="0.3">
      <c r="A1538" t="s">
        <v>6431</v>
      </c>
      <c r="B1538" t="s">
        <v>6432</v>
      </c>
      <c r="C1538" t="s">
        <v>20</v>
      </c>
      <c r="D1538" t="s">
        <v>6433</v>
      </c>
      <c r="E1538" t="s">
        <v>59</v>
      </c>
      <c r="F1538" t="s">
        <v>3257</v>
      </c>
      <c r="G1538" t="s">
        <v>42</v>
      </c>
      <c r="H1538">
        <v>0</v>
      </c>
      <c r="I1538">
        <v>0</v>
      </c>
      <c r="J1538">
        <v>0</v>
      </c>
      <c r="K1538" t="s">
        <v>6434</v>
      </c>
    </row>
    <row r="1539" spans="1:11" x14ac:dyDescent="0.3">
      <c r="A1539" t="s">
        <v>6435</v>
      </c>
      <c r="B1539" t="s">
        <v>6436</v>
      </c>
      <c r="C1539" t="s">
        <v>20</v>
      </c>
      <c r="D1539" t="s">
        <v>6437</v>
      </c>
      <c r="E1539" t="s">
        <v>59</v>
      </c>
      <c r="F1539" t="s">
        <v>41</v>
      </c>
      <c r="G1539" t="s">
        <v>42</v>
      </c>
      <c r="H1539">
        <v>0</v>
      </c>
      <c r="I1539">
        <v>0</v>
      </c>
      <c r="J1539">
        <v>0</v>
      </c>
      <c r="K1539" t="s">
        <v>6438</v>
      </c>
    </row>
    <row r="1540" spans="1:11" x14ac:dyDescent="0.3">
      <c r="A1540" t="s">
        <v>6439</v>
      </c>
      <c r="B1540" t="s">
        <v>6440</v>
      </c>
      <c r="C1540" t="s">
        <v>147</v>
      </c>
      <c r="D1540" t="s">
        <v>6441</v>
      </c>
      <c r="E1540" t="s">
        <v>183</v>
      </c>
      <c r="F1540" t="s">
        <v>6442</v>
      </c>
      <c r="G1540" t="s">
        <v>42</v>
      </c>
      <c r="H1540">
        <v>0</v>
      </c>
      <c r="I1540">
        <v>0</v>
      </c>
      <c r="J1540">
        <v>0</v>
      </c>
      <c r="K1540" t="s">
        <v>6443</v>
      </c>
    </row>
    <row r="1541" spans="1:11" x14ac:dyDescent="0.3">
      <c r="A1541" t="s">
        <v>6444</v>
      </c>
      <c r="B1541" t="s">
        <v>6445</v>
      </c>
      <c r="C1541" t="s">
        <v>558</v>
      </c>
      <c r="D1541" t="s">
        <v>6446</v>
      </c>
      <c r="E1541" t="s">
        <v>1472</v>
      </c>
      <c r="F1541" t="s">
        <v>16</v>
      </c>
      <c r="G1541" t="s">
        <v>4900</v>
      </c>
      <c r="H1541">
        <v>0</v>
      </c>
      <c r="I1541">
        <v>0</v>
      </c>
      <c r="J1541">
        <v>0</v>
      </c>
      <c r="K1541" t="s">
        <v>6447</v>
      </c>
    </row>
    <row r="1542" spans="1:11" x14ac:dyDescent="0.3">
      <c r="A1542" t="s">
        <v>6448</v>
      </c>
      <c r="B1542" t="s">
        <v>6449</v>
      </c>
      <c r="C1542" t="s">
        <v>20</v>
      </c>
      <c r="D1542" t="s">
        <v>6450</v>
      </c>
      <c r="E1542" t="s">
        <v>22</v>
      </c>
      <c r="F1542" t="s">
        <v>2892</v>
      </c>
      <c r="G1542" t="s">
        <v>42</v>
      </c>
      <c r="H1542">
        <v>0</v>
      </c>
      <c r="I1542">
        <v>0</v>
      </c>
      <c r="J1542">
        <v>0</v>
      </c>
      <c r="K1542" t="s">
        <v>6451</v>
      </c>
    </row>
    <row r="1543" spans="1:11" x14ac:dyDescent="0.3">
      <c r="A1543" t="s">
        <v>6452</v>
      </c>
      <c r="B1543" t="s">
        <v>6453</v>
      </c>
      <c r="C1543" t="s">
        <v>147</v>
      </c>
      <c r="D1543" t="s">
        <v>6454</v>
      </c>
      <c r="E1543" t="s">
        <v>183</v>
      </c>
      <c r="F1543" t="s">
        <v>165</v>
      </c>
      <c r="G1543" t="s">
        <v>42</v>
      </c>
      <c r="H1543">
        <v>0</v>
      </c>
      <c r="I1543">
        <v>0</v>
      </c>
      <c r="J1543">
        <v>0</v>
      </c>
      <c r="K1543" t="s">
        <v>6455</v>
      </c>
    </row>
    <row r="1544" spans="1:11" x14ac:dyDescent="0.3">
      <c r="A1544" t="s">
        <v>6456</v>
      </c>
      <c r="C1544" t="s">
        <v>27</v>
      </c>
      <c r="D1544" t="s">
        <v>6457</v>
      </c>
      <c r="E1544" t="s">
        <v>4614</v>
      </c>
      <c r="F1544" t="s">
        <v>16</v>
      </c>
      <c r="G1544" t="s">
        <v>4861</v>
      </c>
      <c r="H1544">
        <v>0</v>
      </c>
      <c r="I1544">
        <v>0</v>
      </c>
      <c r="J1544">
        <v>0</v>
      </c>
      <c r="K1544" t="s">
        <v>6458</v>
      </c>
    </row>
    <row r="1545" spans="1:11" x14ac:dyDescent="0.3">
      <c r="A1545" t="s">
        <v>6459</v>
      </c>
      <c r="B1545" t="s">
        <v>6460</v>
      </c>
      <c r="C1545" t="s">
        <v>27</v>
      </c>
      <c r="D1545" t="s">
        <v>6461</v>
      </c>
      <c r="E1545" t="s">
        <v>4614</v>
      </c>
      <c r="F1545" t="s">
        <v>41</v>
      </c>
      <c r="G1545" t="s">
        <v>42</v>
      </c>
      <c r="H1545">
        <v>0</v>
      </c>
      <c r="I1545">
        <v>0</v>
      </c>
      <c r="J1545">
        <v>0</v>
      </c>
      <c r="K1545" t="s">
        <v>6462</v>
      </c>
    </row>
    <row r="1546" spans="1:11" x14ac:dyDescent="0.3">
      <c r="A1546" t="s">
        <v>6463</v>
      </c>
      <c r="B1546" t="s">
        <v>6464</v>
      </c>
      <c r="C1546" t="s">
        <v>20</v>
      </c>
      <c r="D1546" t="s">
        <v>6465</v>
      </c>
      <c r="E1546" t="s">
        <v>59</v>
      </c>
      <c r="F1546" t="s">
        <v>2835</v>
      </c>
      <c r="G1546" t="s">
        <v>2951</v>
      </c>
      <c r="H1546">
        <v>0</v>
      </c>
      <c r="I1546">
        <v>0</v>
      </c>
      <c r="J1546">
        <v>0</v>
      </c>
      <c r="K1546" t="s">
        <v>6466</v>
      </c>
    </row>
    <row r="1547" spans="1:11" x14ac:dyDescent="0.3">
      <c r="A1547" t="s">
        <v>6467</v>
      </c>
      <c r="B1547" t="s">
        <v>6468</v>
      </c>
      <c r="C1547" t="s">
        <v>558</v>
      </c>
      <c r="D1547" t="s">
        <v>6469</v>
      </c>
      <c r="E1547" t="s">
        <v>1472</v>
      </c>
      <c r="F1547" t="s">
        <v>2313</v>
      </c>
      <c r="G1547" t="s">
        <v>42</v>
      </c>
      <c r="H1547">
        <v>0</v>
      </c>
      <c r="I1547">
        <v>0</v>
      </c>
      <c r="J1547">
        <v>0</v>
      </c>
      <c r="K1547" t="s">
        <v>6470</v>
      </c>
    </row>
    <row r="1548" spans="1:11" x14ac:dyDescent="0.3">
      <c r="A1548" t="s">
        <v>6471</v>
      </c>
      <c r="B1548" t="s">
        <v>6472</v>
      </c>
      <c r="C1548" t="s">
        <v>27</v>
      </c>
      <c r="D1548" t="s">
        <v>6473</v>
      </c>
      <c r="E1548" t="s">
        <v>4614</v>
      </c>
      <c r="F1548" t="s">
        <v>41</v>
      </c>
      <c r="G1548" t="s">
        <v>42</v>
      </c>
      <c r="H1548">
        <v>0</v>
      </c>
      <c r="I1548">
        <v>0</v>
      </c>
      <c r="J1548">
        <v>0</v>
      </c>
      <c r="K1548" t="s">
        <v>6474</v>
      </c>
    </row>
    <row r="1549" spans="1:11" x14ac:dyDescent="0.3">
      <c r="A1549" t="s">
        <v>6475</v>
      </c>
      <c r="B1549" t="s">
        <v>6476</v>
      </c>
      <c r="C1549" t="s">
        <v>558</v>
      </c>
      <c r="D1549" t="s">
        <v>6477</v>
      </c>
      <c r="E1549" t="s">
        <v>1472</v>
      </c>
      <c r="F1549" t="s">
        <v>6478</v>
      </c>
      <c r="G1549" t="s">
        <v>42</v>
      </c>
      <c r="H1549">
        <v>0</v>
      </c>
      <c r="I1549">
        <v>0</v>
      </c>
      <c r="J1549">
        <v>0</v>
      </c>
      <c r="K1549" t="s">
        <v>6479</v>
      </c>
    </row>
    <row r="1550" spans="1:11" x14ac:dyDescent="0.3">
      <c r="A1550" t="s">
        <v>6480</v>
      </c>
      <c r="B1550" t="s">
        <v>6481</v>
      </c>
      <c r="C1550" t="s">
        <v>558</v>
      </c>
      <c r="D1550" t="s">
        <v>6482</v>
      </c>
      <c r="E1550" t="s">
        <v>1472</v>
      </c>
      <c r="F1550" t="s">
        <v>1793</v>
      </c>
      <c r="G1550" t="s">
        <v>42</v>
      </c>
      <c r="H1550">
        <v>0</v>
      </c>
      <c r="I1550">
        <v>0</v>
      </c>
      <c r="J1550">
        <v>0</v>
      </c>
      <c r="K1550" t="s">
        <v>6483</v>
      </c>
    </row>
    <row r="1551" spans="1:11" x14ac:dyDescent="0.3">
      <c r="A1551" t="s">
        <v>6484</v>
      </c>
      <c r="B1551" t="s">
        <v>6485</v>
      </c>
      <c r="C1551" t="s">
        <v>20</v>
      </c>
      <c r="D1551" t="s">
        <v>6486</v>
      </c>
      <c r="E1551" t="s">
        <v>59</v>
      </c>
      <c r="F1551" t="s">
        <v>1452</v>
      </c>
      <c r="G1551" t="s">
        <v>6487</v>
      </c>
      <c r="H1551">
        <v>0</v>
      </c>
      <c r="I1551">
        <v>0</v>
      </c>
      <c r="J1551">
        <v>0</v>
      </c>
      <c r="K1551" t="s">
        <v>6488</v>
      </c>
    </row>
    <row r="1552" spans="1:11" x14ac:dyDescent="0.3">
      <c r="A1552" t="s">
        <v>6489</v>
      </c>
      <c r="B1552" t="s">
        <v>6490</v>
      </c>
      <c r="C1552" t="s">
        <v>558</v>
      </c>
      <c r="D1552" t="s">
        <v>6491</v>
      </c>
      <c r="E1552" t="s">
        <v>981</v>
      </c>
      <c r="F1552" t="s">
        <v>16</v>
      </c>
      <c r="G1552" t="s">
        <v>1766</v>
      </c>
      <c r="H1552">
        <v>0</v>
      </c>
      <c r="I1552">
        <v>0</v>
      </c>
      <c r="J1552">
        <v>0</v>
      </c>
      <c r="K1552" t="s">
        <v>6492</v>
      </c>
    </row>
    <row r="1553" spans="1:11" x14ac:dyDescent="0.3">
      <c r="A1553" t="s">
        <v>6493</v>
      </c>
      <c r="B1553" t="s">
        <v>6494</v>
      </c>
      <c r="C1553" t="s">
        <v>558</v>
      </c>
      <c r="D1553" t="s">
        <v>6495</v>
      </c>
      <c r="E1553" t="s">
        <v>1462</v>
      </c>
      <c r="F1553" t="s">
        <v>6496</v>
      </c>
      <c r="G1553" t="s">
        <v>42</v>
      </c>
      <c r="H1553">
        <v>0</v>
      </c>
      <c r="I1553">
        <v>0</v>
      </c>
      <c r="J1553">
        <v>0</v>
      </c>
      <c r="K1553" t="s">
        <v>6497</v>
      </c>
    </row>
    <row r="1554" spans="1:11" x14ac:dyDescent="0.3">
      <c r="A1554" t="s">
        <v>6498</v>
      </c>
      <c r="B1554" t="s">
        <v>6499</v>
      </c>
      <c r="C1554" t="s">
        <v>147</v>
      </c>
      <c r="D1554" t="s">
        <v>6500</v>
      </c>
      <c r="E1554" t="s">
        <v>1742</v>
      </c>
      <c r="F1554" t="s">
        <v>4643</v>
      </c>
      <c r="G1554" t="s">
        <v>42</v>
      </c>
      <c r="H1554">
        <v>0</v>
      </c>
      <c r="I1554">
        <v>0</v>
      </c>
      <c r="J1554">
        <v>0</v>
      </c>
      <c r="K1554" t="s">
        <v>6501</v>
      </c>
    </row>
    <row r="1555" spans="1:11" x14ac:dyDescent="0.3">
      <c r="A1555" t="s">
        <v>6502</v>
      </c>
      <c r="B1555" t="s">
        <v>6503</v>
      </c>
      <c r="C1555" t="s">
        <v>147</v>
      </c>
      <c r="D1555" t="s">
        <v>6504</v>
      </c>
      <c r="E1555" t="s">
        <v>1742</v>
      </c>
      <c r="F1555" t="s">
        <v>6505</v>
      </c>
      <c r="G1555" t="s">
        <v>42</v>
      </c>
      <c r="H1555">
        <v>0</v>
      </c>
      <c r="I1555">
        <v>0</v>
      </c>
      <c r="J1555">
        <v>0</v>
      </c>
      <c r="K1555" t="s">
        <v>6506</v>
      </c>
    </row>
    <row r="1556" spans="1:11" x14ac:dyDescent="0.3">
      <c r="A1556" t="s">
        <v>6507</v>
      </c>
      <c r="B1556" t="s">
        <v>6508</v>
      </c>
      <c r="C1556" t="s">
        <v>27</v>
      </c>
      <c r="D1556" t="s">
        <v>6509</v>
      </c>
      <c r="E1556" t="s">
        <v>4614</v>
      </c>
      <c r="F1556" t="s">
        <v>41</v>
      </c>
      <c r="G1556" t="s">
        <v>42</v>
      </c>
      <c r="H1556">
        <v>0</v>
      </c>
      <c r="I1556">
        <v>0</v>
      </c>
      <c r="J1556">
        <v>0</v>
      </c>
      <c r="K1556" t="s">
        <v>6510</v>
      </c>
    </row>
    <row r="1557" spans="1:11" x14ac:dyDescent="0.3">
      <c r="A1557" t="s">
        <v>6511</v>
      </c>
      <c r="C1557" t="s">
        <v>27</v>
      </c>
      <c r="D1557" t="s">
        <v>6512</v>
      </c>
      <c r="E1557" t="s">
        <v>4614</v>
      </c>
      <c r="F1557" t="s">
        <v>41</v>
      </c>
      <c r="G1557" t="s">
        <v>42</v>
      </c>
      <c r="H1557">
        <v>0</v>
      </c>
      <c r="I1557">
        <v>0</v>
      </c>
      <c r="J1557">
        <v>0</v>
      </c>
      <c r="K1557" t="s">
        <v>6513</v>
      </c>
    </row>
    <row r="1558" spans="1:11" x14ac:dyDescent="0.3">
      <c r="A1558" t="s">
        <v>6441</v>
      </c>
      <c r="B1558" t="s">
        <v>6514</v>
      </c>
      <c r="C1558" t="s">
        <v>147</v>
      </c>
      <c r="D1558" t="s">
        <v>6515</v>
      </c>
      <c r="E1558" t="s">
        <v>1742</v>
      </c>
      <c r="F1558" t="s">
        <v>2703</v>
      </c>
      <c r="G1558" t="s">
        <v>42</v>
      </c>
      <c r="H1558">
        <v>0</v>
      </c>
      <c r="I1558">
        <v>0</v>
      </c>
      <c r="J1558">
        <v>0</v>
      </c>
      <c r="K1558" t="s">
        <v>6516</v>
      </c>
    </row>
    <row r="1559" spans="1:11" x14ac:dyDescent="0.3">
      <c r="A1559" t="s">
        <v>6517</v>
      </c>
      <c r="B1559" t="s">
        <v>6518</v>
      </c>
      <c r="C1559" t="s">
        <v>20</v>
      </c>
      <c r="D1559" t="s">
        <v>6519</v>
      </c>
      <c r="E1559" t="s">
        <v>59</v>
      </c>
      <c r="F1559" t="s">
        <v>16</v>
      </c>
      <c r="G1559" t="s">
        <v>6520</v>
      </c>
      <c r="H1559">
        <v>0</v>
      </c>
      <c r="I1559">
        <v>0</v>
      </c>
      <c r="J1559">
        <v>0</v>
      </c>
      <c r="K1559" t="s">
        <v>6521</v>
      </c>
    </row>
    <row r="1560" spans="1:11" x14ac:dyDescent="0.3">
      <c r="A1560" t="s">
        <v>6522</v>
      </c>
      <c r="B1560" t="s">
        <v>6523</v>
      </c>
      <c r="C1560" t="s">
        <v>27</v>
      </c>
      <c r="D1560" t="s">
        <v>6524</v>
      </c>
      <c r="E1560" t="s">
        <v>4614</v>
      </c>
      <c r="F1560" t="s">
        <v>16</v>
      </c>
      <c r="G1560" t="s">
        <v>3791</v>
      </c>
      <c r="H1560">
        <v>0</v>
      </c>
      <c r="I1560">
        <v>0</v>
      </c>
      <c r="J1560">
        <v>0</v>
      </c>
      <c r="K1560" t="s">
        <v>6525</v>
      </c>
    </row>
    <row r="1561" spans="1:11" x14ac:dyDescent="0.3">
      <c r="A1561" t="s">
        <v>6526</v>
      </c>
      <c r="B1561" t="s">
        <v>6527</v>
      </c>
      <c r="C1561" t="s">
        <v>20</v>
      </c>
      <c r="D1561" t="s">
        <v>6528</v>
      </c>
      <c r="E1561" t="s">
        <v>59</v>
      </c>
      <c r="F1561" t="s">
        <v>41</v>
      </c>
      <c r="G1561" t="s">
        <v>42</v>
      </c>
      <c r="H1561">
        <v>0</v>
      </c>
      <c r="I1561">
        <v>0</v>
      </c>
      <c r="J1561">
        <v>0</v>
      </c>
      <c r="K1561" t="s">
        <v>6529</v>
      </c>
    </row>
    <row r="1562" spans="1:11" x14ac:dyDescent="0.3">
      <c r="A1562" t="s">
        <v>6530</v>
      </c>
      <c r="B1562" t="s">
        <v>6531</v>
      </c>
      <c r="C1562" t="s">
        <v>27</v>
      </c>
      <c r="D1562" t="s">
        <v>6532</v>
      </c>
      <c r="E1562" t="s">
        <v>4614</v>
      </c>
      <c r="F1562" t="s">
        <v>16</v>
      </c>
      <c r="G1562" t="s">
        <v>3885</v>
      </c>
      <c r="H1562">
        <v>0</v>
      </c>
      <c r="I1562">
        <v>0</v>
      </c>
      <c r="J1562">
        <v>0</v>
      </c>
      <c r="K1562" t="s">
        <v>6533</v>
      </c>
    </row>
    <row r="1563" spans="1:11" x14ac:dyDescent="0.3">
      <c r="A1563" t="s">
        <v>6534</v>
      </c>
      <c r="B1563" t="s">
        <v>6535</v>
      </c>
      <c r="C1563" t="s">
        <v>27</v>
      </c>
      <c r="D1563" t="s">
        <v>6536</v>
      </c>
      <c r="E1563" t="s">
        <v>4614</v>
      </c>
      <c r="F1563" t="s">
        <v>16</v>
      </c>
      <c r="G1563" t="s">
        <v>6537</v>
      </c>
      <c r="H1563">
        <v>0</v>
      </c>
      <c r="I1563">
        <v>0</v>
      </c>
      <c r="J1563">
        <v>0</v>
      </c>
      <c r="K1563" t="s">
        <v>6538</v>
      </c>
    </row>
    <row r="1564" spans="1:11" x14ac:dyDescent="0.3">
      <c r="A1564" t="s">
        <v>6539</v>
      </c>
      <c r="B1564" t="s">
        <v>6540</v>
      </c>
      <c r="C1564" t="s">
        <v>13</v>
      </c>
      <c r="D1564" t="s">
        <v>6541</v>
      </c>
      <c r="E1564" t="s">
        <v>15</v>
      </c>
      <c r="F1564" t="s">
        <v>16</v>
      </c>
      <c r="G1564" t="s">
        <v>316</v>
      </c>
      <c r="H1564">
        <v>0</v>
      </c>
      <c r="I1564">
        <v>0</v>
      </c>
      <c r="J1564">
        <v>0</v>
      </c>
      <c r="K1564" t="s">
        <v>6542</v>
      </c>
    </row>
    <row r="1565" spans="1:11" x14ac:dyDescent="0.3">
      <c r="A1565" t="s">
        <v>6543</v>
      </c>
      <c r="B1565" t="s">
        <v>6544</v>
      </c>
      <c r="C1565" t="s">
        <v>558</v>
      </c>
      <c r="D1565" t="s">
        <v>6545</v>
      </c>
      <c r="E1565" t="s">
        <v>754</v>
      </c>
      <c r="F1565" t="s">
        <v>16</v>
      </c>
      <c r="G1565" t="s">
        <v>6546</v>
      </c>
      <c r="H1565">
        <v>0</v>
      </c>
      <c r="I1565">
        <v>0</v>
      </c>
      <c r="J1565">
        <v>0</v>
      </c>
      <c r="K1565" t="s">
        <v>6547</v>
      </c>
    </row>
    <row r="1566" spans="1:11" x14ac:dyDescent="0.3">
      <c r="A1566" t="s">
        <v>6548</v>
      </c>
      <c r="B1566" t="s">
        <v>6549</v>
      </c>
      <c r="C1566" t="s">
        <v>20</v>
      </c>
      <c r="D1566" t="s">
        <v>6550</v>
      </c>
      <c r="E1566" t="s">
        <v>59</v>
      </c>
      <c r="F1566" t="s">
        <v>16</v>
      </c>
      <c r="G1566" t="s">
        <v>6551</v>
      </c>
      <c r="H1566">
        <v>0</v>
      </c>
      <c r="I1566">
        <v>0</v>
      </c>
      <c r="J1566">
        <v>0</v>
      </c>
      <c r="K1566" t="s">
        <v>6552</v>
      </c>
    </row>
    <row r="1567" spans="1:11" x14ac:dyDescent="0.3">
      <c r="A1567" t="s">
        <v>6553</v>
      </c>
      <c r="B1567" t="s">
        <v>6554</v>
      </c>
      <c r="C1567" t="s">
        <v>27</v>
      </c>
      <c r="D1567" t="s">
        <v>6555</v>
      </c>
      <c r="E1567" t="s">
        <v>4614</v>
      </c>
      <c r="F1567" t="s">
        <v>41</v>
      </c>
      <c r="G1567" t="s">
        <v>42</v>
      </c>
      <c r="H1567">
        <v>0</v>
      </c>
      <c r="I1567">
        <v>0</v>
      </c>
      <c r="J1567">
        <v>0</v>
      </c>
      <c r="K1567" t="s">
        <v>6556</v>
      </c>
    </row>
    <row r="1568" spans="1:11" x14ac:dyDescent="0.3">
      <c r="A1568" t="s">
        <v>6557</v>
      </c>
      <c r="B1568" t="s">
        <v>6558</v>
      </c>
      <c r="C1568" t="s">
        <v>20</v>
      </c>
      <c r="D1568" t="s">
        <v>6559</v>
      </c>
      <c r="E1568" t="s">
        <v>59</v>
      </c>
      <c r="F1568" t="s">
        <v>1678</v>
      </c>
      <c r="G1568" t="s">
        <v>42</v>
      </c>
      <c r="H1568">
        <v>0</v>
      </c>
      <c r="I1568">
        <v>0</v>
      </c>
      <c r="J1568">
        <v>0</v>
      </c>
      <c r="K1568" t="s">
        <v>6560</v>
      </c>
    </row>
    <row r="1569" spans="1:11" x14ac:dyDescent="0.3">
      <c r="A1569" t="s">
        <v>6561</v>
      </c>
      <c r="B1569" t="s">
        <v>6562</v>
      </c>
      <c r="C1569" t="s">
        <v>147</v>
      </c>
      <c r="D1569" t="s">
        <v>6563</v>
      </c>
      <c r="E1569" t="s">
        <v>183</v>
      </c>
      <c r="F1569" t="s">
        <v>4643</v>
      </c>
      <c r="G1569" t="s">
        <v>42</v>
      </c>
      <c r="H1569">
        <v>0</v>
      </c>
      <c r="I1569">
        <v>0</v>
      </c>
      <c r="J1569">
        <v>0</v>
      </c>
      <c r="K1569" t="s">
        <v>6564</v>
      </c>
    </row>
    <row r="1570" spans="1:11" x14ac:dyDescent="0.3">
      <c r="A1570" t="s">
        <v>6565</v>
      </c>
      <c r="B1570" t="s">
        <v>6566</v>
      </c>
      <c r="C1570" t="s">
        <v>20</v>
      </c>
      <c r="D1570" t="s">
        <v>6567</v>
      </c>
      <c r="E1570" t="s">
        <v>59</v>
      </c>
      <c r="F1570" t="s">
        <v>2809</v>
      </c>
      <c r="G1570" t="s">
        <v>42</v>
      </c>
      <c r="H1570">
        <v>0</v>
      </c>
      <c r="I1570">
        <v>0</v>
      </c>
      <c r="J1570">
        <v>0</v>
      </c>
      <c r="K1570" t="s">
        <v>6568</v>
      </c>
    </row>
    <row r="1571" spans="1:11" x14ac:dyDescent="0.3">
      <c r="A1571" t="s">
        <v>6569</v>
      </c>
      <c r="B1571" t="s">
        <v>6570</v>
      </c>
      <c r="C1571" t="s">
        <v>27</v>
      </c>
      <c r="D1571" t="s">
        <v>6571</v>
      </c>
      <c r="E1571" t="s">
        <v>4614</v>
      </c>
      <c r="F1571" t="s">
        <v>3603</v>
      </c>
      <c r="G1571" t="s">
        <v>42</v>
      </c>
      <c r="H1571">
        <v>0</v>
      </c>
      <c r="I1571">
        <v>0</v>
      </c>
      <c r="J1571">
        <v>0</v>
      </c>
      <c r="K1571" t="s">
        <v>6572</v>
      </c>
    </row>
    <row r="1572" spans="1:11" x14ac:dyDescent="0.3">
      <c r="A1572" t="s">
        <v>6573</v>
      </c>
      <c r="B1572" t="s">
        <v>6574</v>
      </c>
      <c r="C1572" t="s">
        <v>20</v>
      </c>
      <c r="D1572" t="s">
        <v>6575</v>
      </c>
      <c r="E1572" t="s">
        <v>59</v>
      </c>
      <c r="F1572" t="s">
        <v>16</v>
      </c>
      <c r="G1572" t="s">
        <v>6576</v>
      </c>
      <c r="H1572">
        <v>0</v>
      </c>
      <c r="I1572">
        <v>0</v>
      </c>
      <c r="J1572">
        <v>0</v>
      </c>
      <c r="K1572" t="s">
        <v>6577</v>
      </c>
    </row>
    <row r="1573" spans="1:11" x14ac:dyDescent="0.3">
      <c r="A1573" t="s">
        <v>6578</v>
      </c>
      <c r="B1573" t="s">
        <v>6579</v>
      </c>
      <c r="C1573" t="s">
        <v>20</v>
      </c>
      <c r="D1573" t="s">
        <v>6580</v>
      </c>
      <c r="E1573" t="s">
        <v>59</v>
      </c>
      <c r="F1573" t="s">
        <v>16</v>
      </c>
      <c r="G1573" t="s">
        <v>3987</v>
      </c>
      <c r="H1573">
        <v>0</v>
      </c>
      <c r="I1573">
        <v>0</v>
      </c>
      <c r="J1573">
        <v>0</v>
      </c>
      <c r="K1573" t="s">
        <v>6581</v>
      </c>
    </row>
    <row r="1574" spans="1:11" x14ac:dyDescent="0.3">
      <c r="A1574" t="s">
        <v>6582</v>
      </c>
      <c r="B1574" t="s">
        <v>6579</v>
      </c>
      <c r="C1574" t="s">
        <v>20</v>
      </c>
      <c r="D1574" t="s">
        <v>6583</v>
      </c>
      <c r="E1574" t="s">
        <v>59</v>
      </c>
      <c r="F1574" t="s">
        <v>6584</v>
      </c>
      <c r="G1574" t="s">
        <v>42</v>
      </c>
      <c r="H1574">
        <v>0</v>
      </c>
      <c r="I1574">
        <v>0</v>
      </c>
      <c r="J1574">
        <v>0</v>
      </c>
      <c r="K1574" t="s">
        <v>6585</v>
      </c>
    </row>
    <row r="1575" spans="1:11" x14ac:dyDescent="0.3">
      <c r="A1575" t="s">
        <v>6586</v>
      </c>
      <c r="B1575" t="s">
        <v>6587</v>
      </c>
      <c r="C1575" t="s">
        <v>20</v>
      </c>
      <c r="D1575" t="s">
        <v>6588</v>
      </c>
      <c r="E1575" t="s">
        <v>22</v>
      </c>
      <c r="F1575" t="s">
        <v>6589</v>
      </c>
      <c r="G1575" t="s">
        <v>42</v>
      </c>
      <c r="H1575">
        <v>0</v>
      </c>
      <c r="I1575">
        <v>0</v>
      </c>
      <c r="J1575">
        <v>0</v>
      </c>
      <c r="K1575" t="s">
        <v>6590</v>
      </c>
    </row>
    <row r="1576" spans="1:11" x14ac:dyDescent="0.3">
      <c r="A1576" t="s">
        <v>6591</v>
      </c>
      <c r="B1576" t="s">
        <v>6592</v>
      </c>
      <c r="C1576" t="s">
        <v>20</v>
      </c>
      <c r="D1576" t="s">
        <v>6593</v>
      </c>
      <c r="E1576" t="s">
        <v>59</v>
      </c>
      <c r="F1576" t="s">
        <v>1590</v>
      </c>
      <c r="G1576" t="s">
        <v>42</v>
      </c>
      <c r="H1576">
        <v>0</v>
      </c>
      <c r="I1576">
        <v>0</v>
      </c>
      <c r="J1576">
        <v>0</v>
      </c>
      <c r="K1576" t="s">
        <v>6594</v>
      </c>
    </row>
    <row r="1577" spans="1:11" x14ac:dyDescent="0.3">
      <c r="A1577" t="s">
        <v>6595</v>
      </c>
      <c r="B1577" t="s">
        <v>6596</v>
      </c>
      <c r="C1577" t="s">
        <v>558</v>
      </c>
      <c r="D1577" t="s">
        <v>6597</v>
      </c>
      <c r="E1577" t="s">
        <v>1090</v>
      </c>
      <c r="F1577" t="s">
        <v>3412</v>
      </c>
      <c r="G1577" t="s">
        <v>42</v>
      </c>
      <c r="H1577">
        <v>0</v>
      </c>
      <c r="I1577">
        <v>0</v>
      </c>
      <c r="J1577">
        <v>0</v>
      </c>
      <c r="K1577" t="s">
        <v>6598</v>
      </c>
    </row>
    <row r="1578" spans="1:11" x14ac:dyDescent="0.3">
      <c r="A1578" t="s">
        <v>6599</v>
      </c>
      <c r="B1578" t="s">
        <v>6600</v>
      </c>
      <c r="C1578" t="s">
        <v>27</v>
      </c>
      <c r="D1578" t="s">
        <v>6601</v>
      </c>
      <c r="E1578" t="s">
        <v>4614</v>
      </c>
      <c r="F1578" t="s">
        <v>41</v>
      </c>
      <c r="G1578" t="s">
        <v>42</v>
      </c>
      <c r="H1578">
        <v>0</v>
      </c>
      <c r="I1578">
        <v>0</v>
      </c>
      <c r="J1578">
        <v>0</v>
      </c>
      <c r="K1578" t="s">
        <v>6602</v>
      </c>
    </row>
    <row r="1579" spans="1:11" x14ac:dyDescent="0.3">
      <c r="A1579" t="s">
        <v>6603</v>
      </c>
      <c r="B1579" t="s">
        <v>6604</v>
      </c>
      <c r="C1579" t="s">
        <v>27</v>
      </c>
      <c r="D1579" t="s">
        <v>6605</v>
      </c>
      <c r="E1579" t="s">
        <v>4614</v>
      </c>
      <c r="F1579" t="s">
        <v>41</v>
      </c>
      <c r="G1579" t="s">
        <v>42</v>
      </c>
      <c r="H1579">
        <v>0</v>
      </c>
      <c r="I1579">
        <v>0</v>
      </c>
      <c r="J1579">
        <v>0</v>
      </c>
      <c r="K1579" t="s">
        <v>6606</v>
      </c>
    </row>
    <row r="1580" spans="1:11" x14ac:dyDescent="0.3">
      <c r="A1580" t="s">
        <v>6607</v>
      </c>
      <c r="B1580" t="s">
        <v>6608</v>
      </c>
      <c r="C1580" t="s">
        <v>27</v>
      </c>
      <c r="D1580" t="s">
        <v>6609</v>
      </c>
      <c r="E1580" t="s">
        <v>4614</v>
      </c>
      <c r="F1580" t="s">
        <v>41</v>
      </c>
      <c r="G1580" t="s">
        <v>42</v>
      </c>
      <c r="H1580">
        <v>0</v>
      </c>
      <c r="I1580">
        <v>0</v>
      </c>
      <c r="J1580">
        <v>0</v>
      </c>
      <c r="K1580" t="s">
        <v>6610</v>
      </c>
    </row>
    <row r="1581" spans="1:11" x14ac:dyDescent="0.3">
      <c r="A1581" t="s">
        <v>6611</v>
      </c>
      <c r="C1581" t="s">
        <v>27</v>
      </c>
      <c r="D1581" t="s">
        <v>6612</v>
      </c>
      <c r="E1581" t="s">
        <v>4614</v>
      </c>
      <c r="F1581" t="s">
        <v>41</v>
      </c>
      <c r="G1581" t="s">
        <v>42</v>
      </c>
      <c r="H1581">
        <v>0</v>
      </c>
      <c r="I1581">
        <v>0</v>
      </c>
      <c r="J1581">
        <v>0</v>
      </c>
      <c r="K1581" t="s">
        <v>6613</v>
      </c>
    </row>
    <row r="1582" spans="1:11" x14ac:dyDescent="0.3">
      <c r="A1582" t="s">
        <v>6614</v>
      </c>
      <c r="B1582" t="s">
        <v>6615</v>
      </c>
      <c r="C1582" t="s">
        <v>13</v>
      </c>
      <c r="D1582" t="s">
        <v>6616</v>
      </c>
      <c r="E1582" t="s">
        <v>77</v>
      </c>
      <c r="F1582" t="s">
        <v>16</v>
      </c>
      <c r="G1582" t="s">
        <v>6617</v>
      </c>
      <c r="H1582">
        <v>0</v>
      </c>
      <c r="I1582">
        <v>0</v>
      </c>
      <c r="J1582">
        <v>0</v>
      </c>
      <c r="K1582" t="s">
        <v>6618</v>
      </c>
    </row>
    <row r="1583" spans="1:11" x14ac:dyDescent="0.3">
      <c r="A1583" t="s">
        <v>6619</v>
      </c>
      <c r="B1583" t="s">
        <v>6620</v>
      </c>
      <c r="C1583" t="s">
        <v>20</v>
      </c>
      <c r="D1583" t="s">
        <v>6621</v>
      </c>
      <c r="E1583" t="s">
        <v>59</v>
      </c>
      <c r="F1583" t="s">
        <v>6622</v>
      </c>
      <c r="G1583" t="s">
        <v>5302</v>
      </c>
      <c r="H1583">
        <v>0</v>
      </c>
      <c r="I1583">
        <v>0</v>
      </c>
      <c r="J1583">
        <v>0</v>
      </c>
      <c r="K1583" t="s">
        <v>6623</v>
      </c>
    </row>
    <row r="1584" spans="1:11" x14ac:dyDescent="0.3">
      <c r="A1584" t="s">
        <v>6624</v>
      </c>
      <c r="B1584" t="s">
        <v>6625</v>
      </c>
      <c r="C1584" t="s">
        <v>20</v>
      </c>
      <c r="D1584" t="s">
        <v>6626</v>
      </c>
      <c r="E1584" t="s">
        <v>59</v>
      </c>
      <c r="F1584" t="s">
        <v>41</v>
      </c>
      <c r="G1584" t="s">
        <v>42</v>
      </c>
      <c r="H1584">
        <v>0</v>
      </c>
      <c r="I1584">
        <v>0</v>
      </c>
      <c r="J1584">
        <v>0</v>
      </c>
      <c r="K1584" t="s">
        <v>6627</v>
      </c>
    </row>
    <row r="1585" spans="1:11" x14ac:dyDescent="0.3">
      <c r="A1585" t="s">
        <v>6628</v>
      </c>
      <c r="B1585" t="s">
        <v>6629</v>
      </c>
      <c r="C1585" t="s">
        <v>20</v>
      </c>
      <c r="D1585" t="s">
        <v>6630</v>
      </c>
      <c r="E1585" t="s">
        <v>59</v>
      </c>
      <c r="F1585" t="s">
        <v>41</v>
      </c>
      <c r="G1585" t="s">
        <v>42</v>
      </c>
      <c r="H1585">
        <v>0</v>
      </c>
      <c r="I1585">
        <v>0</v>
      </c>
      <c r="J1585">
        <v>0</v>
      </c>
      <c r="K1585" t="s">
        <v>6631</v>
      </c>
    </row>
    <row r="1586" spans="1:11" x14ac:dyDescent="0.3">
      <c r="A1586" t="s">
        <v>6632</v>
      </c>
      <c r="B1586" t="s">
        <v>6633</v>
      </c>
      <c r="C1586" t="s">
        <v>13</v>
      </c>
      <c r="D1586" t="s">
        <v>6634</v>
      </c>
      <c r="E1586" t="s">
        <v>77</v>
      </c>
      <c r="F1586" t="s">
        <v>16</v>
      </c>
      <c r="G1586" t="s">
        <v>4644</v>
      </c>
      <c r="H1586">
        <v>0</v>
      </c>
      <c r="I1586">
        <v>0</v>
      </c>
      <c r="J1586">
        <v>0</v>
      </c>
      <c r="K1586" t="s">
        <v>6635</v>
      </c>
    </row>
    <row r="1587" spans="1:11" x14ac:dyDescent="0.3">
      <c r="A1587" t="s">
        <v>6636</v>
      </c>
      <c r="C1587" t="s">
        <v>27</v>
      </c>
      <c r="D1587" t="s">
        <v>5294</v>
      </c>
      <c r="E1587" t="s">
        <v>4614</v>
      </c>
      <c r="F1587" t="s">
        <v>41</v>
      </c>
      <c r="G1587" t="s">
        <v>42</v>
      </c>
      <c r="H1587">
        <v>0</v>
      </c>
      <c r="I1587">
        <v>0</v>
      </c>
      <c r="J1587">
        <v>0</v>
      </c>
      <c r="K1587" t="s">
        <v>6637</v>
      </c>
    </row>
    <row r="1588" spans="1:11" x14ac:dyDescent="0.3">
      <c r="A1588" t="s">
        <v>6638</v>
      </c>
      <c r="B1588" t="s">
        <v>6639</v>
      </c>
      <c r="C1588" t="s">
        <v>20</v>
      </c>
      <c r="D1588" t="s">
        <v>6640</v>
      </c>
      <c r="E1588" t="s">
        <v>59</v>
      </c>
      <c r="F1588" t="s">
        <v>4985</v>
      </c>
      <c r="G1588" t="s">
        <v>42</v>
      </c>
      <c r="H1588">
        <v>0</v>
      </c>
      <c r="I1588">
        <v>0</v>
      </c>
      <c r="J1588">
        <v>0</v>
      </c>
      <c r="K1588" t="s">
        <v>6641</v>
      </c>
    </row>
    <row r="1589" spans="1:11" x14ac:dyDescent="0.3">
      <c r="A1589" t="s">
        <v>6642</v>
      </c>
      <c r="B1589" t="s">
        <v>6643</v>
      </c>
      <c r="C1589" t="s">
        <v>27</v>
      </c>
      <c r="D1589" t="s">
        <v>6644</v>
      </c>
      <c r="E1589" t="s">
        <v>4614</v>
      </c>
      <c r="F1589" t="s">
        <v>41</v>
      </c>
      <c r="G1589" t="s">
        <v>42</v>
      </c>
      <c r="H1589">
        <v>0</v>
      </c>
      <c r="I1589">
        <v>0</v>
      </c>
      <c r="J1589">
        <v>0</v>
      </c>
      <c r="K1589" t="s">
        <v>6645</v>
      </c>
    </row>
    <row r="1590" spans="1:11" x14ac:dyDescent="0.3">
      <c r="A1590" t="s">
        <v>6646</v>
      </c>
      <c r="B1590" t="s">
        <v>6647</v>
      </c>
      <c r="C1590" t="s">
        <v>27</v>
      </c>
      <c r="D1590" t="s">
        <v>6648</v>
      </c>
      <c r="E1590" t="s">
        <v>4614</v>
      </c>
      <c r="F1590" t="s">
        <v>41</v>
      </c>
      <c r="G1590" t="s">
        <v>42</v>
      </c>
      <c r="H1590">
        <v>0</v>
      </c>
      <c r="I1590">
        <v>0</v>
      </c>
      <c r="J1590">
        <v>0</v>
      </c>
      <c r="K1590" t="s">
        <v>6649</v>
      </c>
    </row>
    <row r="1591" spans="1:11" x14ac:dyDescent="0.3">
      <c r="A1591" t="s">
        <v>6650</v>
      </c>
      <c r="B1591" t="s">
        <v>6651</v>
      </c>
      <c r="C1591" t="s">
        <v>13</v>
      </c>
      <c r="D1591" t="s">
        <v>6652</v>
      </c>
      <c r="E1591" t="s">
        <v>15</v>
      </c>
      <c r="F1591" t="s">
        <v>41</v>
      </c>
      <c r="G1591" t="s">
        <v>42</v>
      </c>
      <c r="H1591">
        <v>0</v>
      </c>
      <c r="I1591">
        <v>0</v>
      </c>
      <c r="J1591">
        <v>0</v>
      </c>
      <c r="K1591" t="s">
        <v>6653</v>
      </c>
    </row>
    <row r="1592" spans="1:11" x14ac:dyDescent="0.3">
      <c r="A1592" t="s">
        <v>6654</v>
      </c>
      <c r="B1592" t="s">
        <v>6655</v>
      </c>
      <c r="C1592" t="s">
        <v>558</v>
      </c>
      <c r="D1592" t="s">
        <v>6656</v>
      </c>
      <c r="E1592" t="s">
        <v>1472</v>
      </c>
      <c r="F1592" t="s">
        <v>6657</v>
      </c>
      <c r="G1592" t="s">
        <v>3955</v>
      </c>
      <c r="H1592">
        <v>0</v>
      </c>
      <c r="I1592">
        <v>0</v>
      </c>
      <c r="J1592">
        <v>0</v>
      </c>
      <c r="K1592" t="s">
        <v>6658</v>
      </c>
    </row>
    <row r="1593" spans="1:11" x14ac:dyDescent="0.3">
      <c r="A1593" t="s">
        <v>6659</v>
      </c>
      <c r="C1593" t="s">
        <v>558</v>
      </c>
      <c r="D1593" t="s">
        <v>6660</v>
      </c>
      <c r="E1593" t="s">
        <v>1472</v>
      </c>
      <c r="F1593" t="s">
        <v>16</v>
      </c>
      <c r="G1593" t="s">
        <v>2189</v>
      </c>
      <c r="H1593">
        <v>0</v>
      </c>
      <c r="I1593">
        <v>0</v>
      </c>
      <c r="J1593">
        <v>0</v>
      </c>
      <c r="K1593" t="s">
        <v>6661</v>
      </c>
    </row>
    <row r="1594" spans="1:11" x14ac:dyDescent="0.3">
      <c r="A1594" t="s">
        <v>6662</v>
      </c>
      <c r="B1594" t="s">
        <v>6663</v>
      </c>
      <c r="C1594" t="s">
        <v>27</v>
      </c>
      <c r="D1594" t="s">
        <v>6664</v>
      </c>
      <c r="E1594" t="s">
        <v>4614</v>
      </c>
      <c r="F1594" t="s">
        <v>41</v>
      </c>
      <c r="G1594" t="s">
        <v>42</v>
      </c>
      <c r="H1594">
        <v>0</v>
      </c>
      <c r="I1594">
        <v>0</v>
      </c>
      <c r="J1594">
        <v>0</v>
      </c>
      <c r="K1594" t="s">
        <v>6665</v>
      </c>
    </row>
    <row r="1595" spans="1:11" x14ac:dyDescent="0.3">
      <c r="A1595" t="s">
        <v>6666</v>
      </c>
      <c r="B1595" t="s">
        <v>6667</v>
      </c>
      <c r="C1595" t="s">
        <v>558</v>
      </c>
      <c r="D1595" t="s">
        <v>6668</v>
      </c>
      <c r="E1595" t="s">
        <v>1472</v>
      </c>
      <c r="F1595" t="s">
        <v>6669</v>
      </c>
      <c r="G1595" t="s">
        <v>42</v>
      </c>
      <c r="H1595">
        <v>0</v>
      </c>
      <c r="I1595">
        <v>0</v>
      </c>
      <c r="J1595">
        <v>0</v>
      </c>
      <c r="K1595" t="s">
        <v>6670</v>
      </c>
    </row>
    <row r="1596" spans="1:11" x14ac:dyDescent="0.3">
      <c r="A1596" t="s">
        <v>6671</v>
      </c>
      <c r="C1596" t="s">
        <v>27</v>
      </c>
      <c r="D1596" t="s">
        <v>6672</v>
      </c>
      <c r="E1596" t="s">
        <v>4614</v>
      </c>
      <c r="F1596" t="s">
        <v>41</v>
      </c>
      <c r="G1596" t="s">
        <v>42</v>
      </c>
      <c r="H1596">
        <v>0</v>
      </c>
      <c r="I1596">
        <v>0</v>
      </c>
      <c r="J1596">
        <v>0</v>
      </c>
      <c r="K1596" t="s">
        <v>6673</v>
      </c>
    </row>
    <row r="1597" spans="1:11" x14ac:dyDescent="0.3">
      <c r="A1597" t="s">
        <v>6674</v>
      </c>
      <c r="B1597" t="s">
        <v>6675</v>
      </c>
      <c r="C1597" t="s">
        <v>27</v>
      </c>
      <c r="D1597" t="s">
        <v>6676</v>
      </c>
      <c r="E1597" t="s">
        <v>4614</v>
      </c>
      <c r="F1597" t="s">
        <v>41</v>
      </c>
      <c r="G1597" t="s">
        <v>42</v>
      </c>
      <c r="H1597">
        <v>0</v>
      </c>
      <c r="I1597">
        <v>0</v>
      </c>
      <c r="J1597">
        <v>0</v>
      </c>
      <c r="K1597" t="s">
        <v>6677</v>
      </c>
    </row>
    <row r="1598" spans="1:11" x14ac:dyDescent="0.3">
      <c r="A1598" t="s">
        <v>6678</v>
      </c>
      <c r="C1598" t="s">
        <v>27</v>
      </c>
      <c r="D1598" t="s">
        <v>6679</v>
      </c>
      <c r="E1598" t="s">
        <v>4614</v>
      </c>
      <c r="F1598" t="s">
        <v>16</v>
      </c>
      <c r="G1598" t="s">
        <v>4386</v>
      </c>
      <c r="H1598">
        <v>0</v>
      </c>
      <c r="I1598">
        <v>0</v>
      </c>
      <c r="J1598">
        <v>0</v>
      </c>
      <c r="K1598" t="s">
        <v>6680</v>
      </c>
    </row>
    <row r="1599" spans="1:11" x14ac:dyDescent="0.3">
      <c r="A1599" t="s">
        <v>6681</v>
      </c>
      <c r="B1599" t="s">
        <v>6682</v>
      </c>
      <c r="C1599" t="s">
        <v>27</v>
      </c>
      <c r="D1599" t="s">
        <v>6683</v>
      </c>
      <c r="E1599" t="s">
        <v>4614</v>
      </c>
      <c r="F1599" t="s">
        <v>16</v>
      </c>
      <c r="G1599" t="s">
        <v>2088</v>
      </c>
      <c r="H1599">
        <v>0</v>
      </c>
      <c r="I1599">
        <v>0</v>
      </c>
      <c r="J1599">
        <v>0</v>
      </c>
      <c r="K1599" t="s">
        <v>6684</v>
      </c>
    </row>
    <row r="1600" spans="1:11" x14ac:dyDescent="0.3">
      <c r="A1600" t="s">
        <v>6685</v>
      </c>
      <c r="C1600" t="s">
        <v>147</v>
      </c>
      <c r="D1600" t="s">
        <v>5426</v>
      </c>
      <c r="E1600" t="s">
        <v>183</v>
      </c>
      <c r="F1600" t="s">
        <v>1947</v>
      </c>
      <c r="G1600" t="s">
        <v>42</v>
      </c>
      <c r="H1600">
        <v>0</v>
      </c>
      <c r="I1600">
        <v>0</v>
      </c>
      <c r="J1600">
        <v>0</v>
      </c>
      <c r="K1600" t="s">
        <v>6686</v>
      </c>
    </row>
    <row r="1601" spans="1:11" x14ac:dyDescent="0.3">
      <c r="A1601" t="s">
        <v>6687</v>
      </c>
      <c r="C1601" t="s">
        <v>558</v>
      </c>
      <c r="D1601" t="s">
        <v>6688</v>
      </c>
      <c r="E1601" t="s">
        <v>754</v>
      </c>
      <c r="F1601" t="s">
        <v>1715</v>
      </c>
      <c r="G1601" t="s">
        <v>42</v>
      </c>
      <c r="H1601">
        <v>0</v>
      </c>
      <c r="I1601">
        <v>0</v>
      </c>
      <c r="J1601">
        <v>0</v>
      </c>
      <c r="K1601" t="s">
        <v>6689</v>
      </c>
    </row>
    <row r="1602" spans="1:11" x14ac:dyDescent="0.3">
      <c r="A1602" t="s">
        <v>6690</v>
      </c>
      <c r="B1602" t="s">
        <v>6691</v>
      </c>
      <c r="C1602" t="s">
        <v>27</v>
      </c>
      <c r="D1602" t="s">
        <v>6692</v>
      </c>
      <c r="E1602" t="s">
        <v>4614</v>
      </c>
      <c r="F1602" t="s">
        <v>41</v>
      </c>
      <c r="G1602" t="s">
        <v>6400</v>
      </c>
      <c r="H1602">
        <v>0</v>
      </c>
      <c r="I1602">
        <v>0</v>
      </c>
      <c r="J1602">
        <v>0</v>
      </c>
      <c r="K1602" t="s">
        <v>6693</v>
      </c>
    </row>
    <row r="1603" spans="1:11" x14ac:dyDescent="0.3">
      <c r="A1603" t="s">
        <v>6694</v>
      </c>
      <c r="C1603" t="s">
        <v>27</v>
      </c>
      <c r="D1603" t="s">
        <v>6695</v>
      </c>
      <c r="E1603" t="s">
        <v>4614</v>
      </c>
      <c r="F1603" t="s">
        <v>1625</v>
      </c>
      <c r="G1603" t="s">
        <v>42</v>
      </c>
      <c r="H1603">
        <v>0</v>
      </c>
      <c r="I1603">
        <v>0</v>
      </c>
      <c r="J1603">
        <v>0</v>
      </c>
      <c r="K1603" t="s">
        <v>6696</v>
      </c>
    </row>
    <row r="1604" spans="1:11" x14ac:dyDescent="0.3">
      <c r="A1604" t="s">
        <v>6697</v>
      </c>
      <c r="C1604" t="s">
        <v>27</v>
      </c>
      <c r="D1604" t="s">
        <v>6672</v>
      </c>
      <c r="E1604" t="s">
        <v>4614</v>
      </c>
      <c r="F1604" t="s">
        <v>41</v>
      </c>
      <c r="G1604" t="s">
        <v>42</v>
      </c>
      <c r="H1604">
        <v>0</v>
      </c>
      <c r="I1604">
        <v>0</v>
      </c>
      <c r="J1604">
        <v>0</v>
      </c>
      <c r="K1604" t="s">
        <v>6698</v>
      </c>
    </row>
    <row r="1605" spans="1:11" x14ac:dyDescent="0.3">
      <c r="A1605" t="s">
        <v>6699</v>
      </c>
      <c r="B1605" t="s">
        <v>6700</v>
      </c>
      <c r="C1605" t="s">
        <v>27</v>
      </c>
      <c r="D1605" t="s">
        <v>6701</v>
      </c>
      <c r="E1605" t="s">
        <v>4614</v>
      </c>
      <c r="F1605" t="s">
        <v>2726</v>
      </c>
      <c r="G1605" t="s">
        <v>3935</v>
      </c>
      <c r="H1605">
        <v>0</v>
      </c>
      <c r="I1605">
        <v>0</v>
      </c>
      <c r="J1605">
        <v>0</v>
      </c>
      <c r="K1605" t="s">
        <v>6702</v>
      </c>
    </row>
    <row r="1606" spans="1:11" x14ac:dyDescent="0.3">
      <c r="A1606" t="s">
        <v>6703</v>
      </c>
      <c r="B1606" t="s">
        <v>6704</v>
      </c>
      <c r="C1606" t="s">
        <v>558</v>
      </c>
      <c r="D1606" t="s">
        <v>6705</v>
      </c>
      <c r="E1606" t="s">
        <v>1472</v>
      </c>
      <c r="F1606" t="s">
        <v>2354</v>
      </c>
      <c r="G1606" t="s">
        <v>42</v>
      </c>
      <c r="H1606">
        <v>0</v>
      </c>
      <c r="I1606">
        <v>0</v>
      </c>
      <c r="J1606">
        <v>0</v>
      </c>
      <c r="K1606" t="s">
        <v>6706</v>
      </c>
    </row>
    <row r="1607" spans="1:11" x14ac:dyDescent="0.3">
      <c r="A1607" t="s">
        <v>6707</v>
      </c>
      <c r="B1607" t="s">
        <v>6708</v>
      </c>
      <c r="C1607" t="s">
        <v>558</v>
      </c>
      <c r="D1607" t="s">
        <v>6709</v>
      </c>
      <c r="E1607" t="s">
        <v>1472</v>
      </c>
      <c r="F1607" t="s">
        <v>3102</v>
      </c>
      <c r="G1607" t="s">
        <v>42</v>
      </c>
      <c r="H1607">
        <v>0</v>
      </c>
      <c r="I1607">
        <v>0</v>
      </c>
      <c r="J1607">
        <v>0</v>
      </c>
      <c r="K1607" t="s">
        <v>6710</v>
      </c>
    </row>
    <row r="1608" spans="1:11" x14ac:dyDescent="0.3">
      <c r="A1608" t="s">
        <v>6711</v>
      </c>
      <c r="B1608" t="s">
        <v>6700</v>
      </c>
      <c r="C1608" t="s">
        <v>27</v>
      </c>
      <c r="D1608" t="s">
        <v>6712</v>
      </c>
      <c r="E1608" t="s">
        <v>4614</v>
      </c>
      <c r="F1608" t="s">
        <v>6713</v>
      </c>
      <c r="G1608" t="s">
        <v>42</v>
      </c>
      <c r="H1608">
        <v>0</v>
      </c>
      <c r="I1608">
        <v>0</v>
      </c>
      <c r="J1608">
        <v>0</v>
      </c>
      <c r="K1608" t="s">
        <v>6714</v>
      </c>
    </row>
    <row r="1609" spans="1:11" x14ac:dyDescent="0.3">
      <c r="A1609" t="s">
        <v>6715</v>
      </c>
      <c r="C1609" t="s">
        <v>558</v>
      </c>
      <c r="D1609" t="s">
        <v>6716</v>
      </c>
      <c r="E1609" t="s">
        <v>1472</v>
      </c>
      <c r="F1609" t="s">
        <v>6717</v>
      </c>
      <c r="G1609" t="s">
        <v>42</v>
      </c>
      <c r="H1609">
        <v>0</v>
      </c>
      <c r="I1609">
        <v>0</v>
      </c>
      <c r="J1609">
        <v>0</v>
      </c>
      <c r="K1609" t="s">
        <v>6718</v>
      </c>
    </row>
    <row r="1610" spans="1:11" x14ac:dyDescent="0.3">
      <c r="A1610" t="s">
        <v>6719</v>
      </c>
      <c r="B1610" t="s">
        <v>6720</v>
      </c>
      <c r="C1610" t="s">
        <v>27</v>
      </c>
      <c r="D1610" t="s">
        <v>6721</v>
      </c>
      <c r="E1610" t="s">
        <v>4614</v>
      </c>
      <c r="F1610" t="s">
        <v>41</v>
      </c>
      <c r="G1610" t="s">
        <v>42</v>
      </c>
      <c r="H1610">
        <v>0</v>
      </c>
      <c r="I1610">
        <v>0</v>
      </c>
      <c r="J1610">
        <v>0</v>
      </c>
      <c r="K1610" t="s">
        <v>6722</v>
      </c>
    </row>
    <row r="1611" spans="1:11" x14ac:dyDescent="0.3">
      <c r="A1611" t="s">
        <v>6723</v>
      </c>
      <c r="B1611" t="s">
        <v>6724</v>
      </c>
      <c r="C1611" t="s">
        <v>27</v>
      </c>
      <c r="D1611" t="s">
        <v>6725</v>
      </c>
      <c r="E1611" t="s">
        <v>4614</v>
      </c>
      <c r="F1611" t="s">
        <v>41</v>
      </c>
      <c r="G1611" t="s">
        <v>42</v>
      </c>
      <c r="H1611">
        <v>0</v>
      </c>
      <c r="I1611">
        <v>0</v>
      </c>
      <c r="J1611">
        <v>0</v>
      </c>
      <c r="K1611" t="s">
        <v>6726</v>
      </c>
    </row>
    <row r="1612" spans="1:11" x14ac:dyDescent="0.3">
      <c r="A1612" t="s">
        <v>6727</v>
      </c>
      <c r="C1612" t="s">
        <v>27</v>
      </c>
      <c r="D1612" t="s">
        <v>6728</v>
      </c>
      <c r="E1612" t="s">
        <v>4614</v>
      </c>
      <c r="F1612" t="s">
        <v>41</v>
      </c>
      <c r="G1612" t="s">
        <v>42</v>
      </c>
      <c r="H1612">
        <v>0</v>
      </c>
      <c r="I1612">
        <v>0</v>
      </c>
      <c r="J1612">
        <v>0</v>
      </c>
      <c r="K1612" t="s">
        <v>6729</v>
      </c>
    </row>
    <row r="1613" spans="1:11" x14ac:dyDescent="0.3">
      <c r="A1613" t="s">
        <v>6730</v>
      </c>
      <c r="C1613" t="s">
        <v>27</v>
      </c>
      <c r="D1613" t="s">
        <v>6731</v>
      </c>
      <c r="E1613" t="s">
        <v>4614</v>
      </c>
      <c r="F1613" t="s">
        <v>1013</v>
      </c>
      <c r="G1613" t="s">
        <v>42</v>
      </c>
      <c r="H1613">
        <v>0</v>
      </c>
      <c r="I1613">
        <v>0</v>
      </c>
      <c r="J1613">
        <v>0</v>
      </c>
      <c r="K1613" t="s">
        <v>6732</v>
      </c>
    </row>
    <row r="1614" spans="1:11" x14ac:dyDescent="0.3">
      <c r="A1614" t="s">
        <v>6733</v>
      </c>
      <c r="B1614" t="s">
        <v>6734</v>
      </c>
      <c r="C1614" t="s">
        <v>147</v>
      </c>
      <c r="D1614" t="s">
        <v>6735</v>
      </c>
      <c r="E1614" t="s">
        <v>1742</v>
      </c>
      <c r="F1614" t="s">
        <v>1452</v>
      </c>
      <c r="G1614" t="s">
        <v>42</v>
      </c>
      <c r="H1614">
        <v>0</v>
      </c>
      <c r="I1614">
        <v>0</v>
      </c>
      <c r="J1614">
        <v>0</v>
      </c>
      <c r="K1614" t="s">
        <v>6736</v>
      </c>
    </row>
    <row r="1615" spans="1:11" x14ac:dyDescent="0.3">
      <c r="A1615" t="s">
        <v>6737</v>
      </c>
      <c r="B1615" t="s">
        <v>6738</v>
      </c>
      <c r="C1615" t="s">
        <v>147</v>
      </c>
      <c r="D1615" t="s">
        <v>6739</v>
      </c>
      <c r="E1615" t="s">
        <v>183</v>
      </c>
      <c r="F1615" t="s">
        <v>1835</v>
      </c>
      <c r="G1615" t="s">
        <v>42</v>
      </c>
      <c r="H1615">
        <v>0</v>
      </c>
      <c r="I1615">
        <v>0</v>
      </c>
      <c r="J1615">
        <v>0</v>
      </c>
      <c r="K1615" t="s">
        <v>6740</v>
      </c>
    </row>
    <row r="1616" spans="1:11" x14ac:dyDescent="0.3">
      <c r="A1616" t="s">
        <v>6741</v>
      </c>
      <c r="B1616" t="s">
        <v>6742</v>
      </c>
      <c r="C1616" t="s">
        <v>466</v>
      </c>
      <c r="D1616" t="s">
        <v>6743</v>
      </c>
      <c r="E1616" t="s">
        <v>5396</v>
      </c>
      <c r="F1616" t="s">
        <v>16</v>
      </c>
      <c r="G1616" t="s">
        <v>6744</v>
      </c>
      <c r="H1616">
        <v>0</v>
      </c>
      <c r="I1616">
        <v>0</v>
      </c>
      <c r="J1616">
        <v>0</v>
      </c>
      <c r="K1616" t="s">
        <v>6745</v>
      </c>
    </row>
    <row r="1617" spans="1:11" x14ac:dyDescent="0.3">
      <c r="A1617" t="s">
        <v>6746</v>
      </c>
      <c r="C1617" t="s">
        <v>558</v>
      </c>
      <c r="D1617" t="s">
        <v>6747</v>
      </c>
      <c r="E1617" t="s">
        <v>1472</v>
      </c>
      <c r="F1617" t="s">
        <v>1674</v>
      </c>
      <c r="G1617" t="s">
        <v>42</v>
      </c>
      <c r="H1617">
        <v>0</v>
      </c>
      <c r="I1617">
        <v>0</v>
      </c>
      <c r="J1617">
        <v>0</v>
      </c>
      <c r="K1617" t="s">
        <v>6748</v>
      </c>
    </row>
    <row r="1618" spans="1:11" x14ac:dyDescent="0.3">
      <c r="A1618" t="s">
        <v>6749</v>
      </c>
      <c r="B1618" t="s">
        <v>6750</v>
      </c>
      <c r="C1618" t="s">
        <v>20</v>
      </c>
      <c r="D1618" t="s">
        <v>6751</v>
      </c>
      <c r="E1618" t="s">
        <v>59</v>
      </c>
      <c r="F1618" t="s">
        <v>16</v>
      </c>
      <c r="G1618" t="s">
        <v>6752</v>
      </c>
      <c r="H1618">
        <v>0</v>
      </c>
      <c r="I1618">
        <v>0</v>
      </c>
      <c r="J1618">
        <v>0</v>
      </c>
      <c r="K1618" t="s">
        <v>6753</v>
      </c>
    </row>
    <row r="1619" spans="1:11" x14ac:dyDescent="0.3">
      <c r="A1619" t="s">
        <v>6754</v>
      </c>
      <c r="B1619" t="s">
        <v>6742</v>
      </c>
      <c r="C1619" t="s">
        <v>20</v>
      </c>
      <c r="D1619" t="s">
        <v>6755</v>
      </c>
      <c r="E1619" t="s">
        <v>59</v>
      </c>
      <c r="F1619" t="s">
        <v>16</v>
      </c>
      <c r="G1619" t="s">
        <v>5838</v>
      </c>
      <c r="H1619">
        <v>0</v>
      </c>
      <c r="I1619">
        <v>0</v>
      </c>
      <c r="J1619">
        <v>0</v>
      </c>
      <c r="K1619" t="s">
        <v>6756</v>
      </c>
    </row>
    <row r="1620" spans="1:11" x14ac:dyDescent="0.3">
      <c r="A1620" t="s">
        <v>6757</v>
      </c>
      <c r="B1620" t="s">
        <v>6758</v>
      </c>
      <c r="C1620" t="s">
        <v>20</v>
      </c>
      <c r="D1620" t="s">
        <v>6759</v>
      </c>
      <c r="E1620" t="s">
        <v>59</v>
      </c>
      <c r="F1620" t="s">
        <v>16</v>
      </c>
      <c r="G1620" t="s">
        <v>6760</v>
      </c>
      <c r="H1620">
        <v>0</v>
      </c>
      <c r="I1620">
        <v>0</v>
      </c>
      <c r="J1620">
        <v>0</v>
      </c>
      <c r="K1620" t="s">
        <v>6761</v>
      </c>
    </row>
    <row r="1621" spans="1:11" x14ac:dyDescent="0.3">
      <c r="A1621" t="s">
        <v>6762</v>
      </c>
      <c r="B1621" t="s">
        <v>6763</v>
      </c>
      <c r="C1621" t="s">
        <v>20</v>
      </c>
      <c r="D1621" t="s">
        <v>6764</v>
      </c>
      <c r="E1621" t="s">
        <v>59</v>
      </c>
      <c r="F1621" t="s">
        <v>5733</v>
      </c>
      <c r="G1621" t="s">
        <v>42</v>
      </c>
      <c r="H1621">
        <v>0</v>
      </c>
      <c r="I1621">
        <v>0</v>
      </c>
      <c r="J1621">
        <v>0</v>
      </c>
      <c r="K1621" t="s">
        <v>6765</v>
      </c>
    </row>
    <row r="1622" spans="1:11" x14ac:dyDescent="0.3">
      <c r="A1622" t="s">
        <v>6766</v>
      </c>
      <c r="B1622" t="s">
        <v>6767</v>
      </c>
      <c r="C1622" t="s">
        <v>147</v>
      </c>
      <c r="D1622" t="s">
        <v>6768</v>
      </c>
      <c r="E1622" t="s">
        <v>183</v>
      </c>
      <c r="F1622" t="s">
        <v>1835</v>
      </c>
      <c r="G1622" t="s">
        <v>42</v>
      </c>
      <c r="H1622">
        <v>0</v>
      </c>
      <c r="I1622">
        <v>0</v>
      </c>
      <c r="J1622">
        <v>0</v>
      </c>
      <c r="K1622" t="s">
        <v>6769</v>
      </c>
    </row>
    <row r="1623" spans="1:11" x14ac:dyDescent="0.3">
      <c r="A1623" t="s">
        <v>6770</v>
      </c>
      <c r="B1623" t="s">
        <v>6771</v>
      </c>
      <c r="C1623" t="s">
        <v>20</v>
      </c>
      <c r="D1623" t="s">
        <v>6772</v>
      </c>
      <c r="E1623" t="s">
        <v>59</v>
      </c>
      <c r="F1623" t="s">
        <v>3769</v>
      </c>
      <c r="G1623" t="s">
        <v>42</v>
      </c>
      <c r="H1623">
        <v>0</v>
      </c>
      <c r="I1623">
        <v>0</v>
      </c>
      <c r="J1623">
        <v>0</v>
      </c>
      <c r="K1623" t="s">
        <v>6773</v>
      </c>
    </row>
    <row r="1624" spans="1:11" x14ac:dyDescent="0.3">
      <c r="A1624" t="s">
        <v>6774</v>
      </c>
      <c r="B1624" t="s">
        <v>6775</v>
      </c>
      <c r="C1624" t="s">
        <v>147</v>
      </c>
      <c r="D1624" t="s">
        <v>6776</v>
      </c>
      <c r="E1624" t="s">
        <v>183</v>
      </c>
      <c r="F1624" t="s">
        <v>2852</v>
      </c>
      <c r="G1624" t="s">
        <v>42</v>
      </c>
      <c r="H1624">
        <v>0</v>
      </c>
      <c r="I1624">
        <v>0</v>
      </c>
      <c r="J1624">
        <v>0</v>
      </c>
      <c r="K1624" t="s">
        <v>6777</v>
      </c>
    </row>
    <row r="1625" spans="1:11" x14ac:dyDescent="0.3">
      <c r="A1625" t="s">
        <v>6778</v>
      </c>
      <c r="B1625" t="s">
        <v>6779</v>
      </c>
      <c r="C1625" t="s">
        <v>27</v>
      </c>
      <c r="D1625" t="s">
        <v>6780</v>
      </c>
      <c r="E1625" t="s">
        <v>4614</v>
      </c>
      <c r="F1625" t="s">
        <v>41</v>
      </c>
      <c r="G1625" t="s">
        <v>42</v>
      </c>
      <c r="H1625">
        <v>0</v>
      </c>
      <c r="I1625">
        <v>0</v>
      </c>
      <c r="J1625">
        <v>0</v>
      </c>
      <c r="K1625" t="s">
        <v>6781</v>
      </c>
    </row>
    <row r="1626" spans="1:11" x14ac:dyDescent="0.3">
      <c r="A1626" t="s">
        <v>6782</v>
      </c>
      <c r="B1626" t="s">
        <v>6783</v>
      </c>
      <c r="C1626" t="s">
        <v>27</v>
      </c>
      <c r="D1626" t="s">
        <v>6784</v>
      </c>
      <c r="E1626" t="s">
        <v>4614</v>
      </c>
      <c r="F1626" t="s">
        <v>41</v>
      </c>
      <c r="G1626" t="s">
        <v>42</v>
      </c>
      <c r="H1626">
        <v>0</v>
      </c>
      <c r="I1626">
        <v>0</v>
      </c>
      <c r="J1626">
        <v>0</v>
      </c>
      <c r="K1626" t="s">
        <v>6785</v>
      </c>
    </row>
    <row r="1627" spans="1:11" x14ac:dyDescent="0.3">
      <c r="A1627" t="s">
        <v>6786</v>
      </c>
      <c r="B1627" t="s">
        <v>6787</v>
      </c>
      <c r="C1627" t="s">
        <v>27</v>
      </c>
      <c r="D1627" t="s">
        <v>6788</v>
      </c>
      <c r="E1627" t="s">
        <v>4614</v>
      </c>
      <c r="F1627" t="s">
        <v>41</v>
      </c>
      <c r="G1627" t="s">
        <v>42</v>
      </c>
      <c r="H1627">
        <v>0</v>
      </c>
      <c r="I1627">
        <v>0</v>
      </c>
      <c r="J1627">
        <v>0</v>
      </c>
      <c r="K1627" t="s">
        <v>6789</v>
      </c>
    </row>
    <row r="1628" spans="1:11" x14ac:dyDescent="0.3">
      <c r="A1628" t="s">
        <v>6790</v>
      </c>
      <c r="B1628" t="s">
        <v>6791</v>
      </c>
      <c r="C1628" t="s">
        <v>27</v>
      </c>
      <c r="D1628" t="s">
        <v>6792</v>
      </c>
      <c r="E1628" t="s">
        <v>29</v>
      </c>
      <c r="F1628" t="s">
        <v>16</v>
      </c>
      <c r="G1628" t="s">
        <v>279</v>
      </c>
      <c r="H1628">
        <v>0</v>
      </c>
      <c r="I1628">
        <v>0</v>
      </c>
      <c r="J1628">
        <v>0</v>
      </c>
      <c r="K1628" t="s">
        <v>6793</v>
      </c>
    </row>
    <row r="1629" spans="1:11" x14ac:dyDescent="0.3">
      <c r="A1629" t="s">
        <v>6794</v>
      </c>
      <c r="C1629" t="s">
        <v>27</v>
      </c>
      <c r="D1629" t="s">
        <v>6795</v>
      </c>
      <c r="E1629" t="s">
        <v>4614</v>
      </c>
      <c r="F1629" t="s">
        <v>41</v>
      </c>
      <c r="G1629" t="s">
        <v>42</v>
      </c>
      <c r="H1629">
        <v>0</v>
      </c>
      <c r="I1629">
        <v>0</v>
      </c>
      <c r="J1629">
        <v>0</v>
      </c>
      <c r="K1629" t="s">
        <v>6796</v>
      </c>
    </row>
    <row r="1630" spans="1:11" x14ac:dyDescent="0.3">
      <c r="A1630" t="s">
        <v>6797</v>
      </c>
      <c r="C1630" t="s">
        <v>27</v>
      </c>
      <c r="D1630" t="s">
        <v>6798</v>
      </c>
      <c r="E1630" t="s">
        <v>4614</v>
      </c>
      <c r="F1630" t="s">
        <v>41</v>
      </c>
      <c r="G1630" t="s">
        <v>42</v>
      </c>
      <c r="H1630">
        <v>0</v>
      </c>
      <c r="I1630">
        <v>0</v>
      </c>
      <c r="J1630">
        <v>0</v>
      </c>
      <c r="K1630" t="s">
        <v>6799</v>
      </c>
    </row>
    <row r="1631" spans="1:11" x14ac:dyDescent="0.3">
      <c r="A1631" t="s">
        <v>6800</v>
      </c>
      <c r="B1631" t="s">
        <v>6801</v>
      </c>
      <c r="C1631" t="s">
        <v>558</v>
      </c>
      <c r="D1631" t="s">
        <v>6802</v>
      </c>
      <c r="E1631" t="s">
        <v>560</v>
      </c>
      <c r="F1631" t="s">
        <v>6803</v>
      </c>
      <c r="G1631" t="s">
        <v>42</v>
      </c>
      <c r="H1631">
        <v>0</v>
      </c>
      <c r="I1631">
        <v>0</v>
      </c>
      <c r="J1631">
        <v>0</v>
      </c>
      <c r="K1631" t="s">
        <v>6804</v>
      </c>
    </row>
    <row r="1632" spans="1:11" x14ac:dyDescent="0.3">
      <c r="A1632" t="s">
        <v>6805</v>
      </c>
      <c r="B1632" t="s">
        <v>6806</v>
      </c>
      <c r="C1632" t="s">
        <v>20</v>
      </c>
      <c r="D1632" t="s">
        <v>6807</v>
      </c>
      <c r="E1632" t="s">
        <v>59</v>
      </c>
      <c r="F1632" t="s">
        <v>16</v>
      </c>
      <c r="G1632" t="s">
        <v>4044</v>
      </c>
      <c r="H1632">
        <v>0</v>
      </c>
      <c r="I1632">
        <v>0</v>
      </c>
      <c r="J1632">
        <v>0</v>
      </c>
      <c r="K1632" t="s">
        <v>6808</v>
      </c>
    </row>
    <row r="1633" spans="1:11" x14ac:dyDescent="0.3">
      <c r="A1633" t="s">
        <v>6809</v>
      </c>
      <c r="B1633" t="s">
        <v>6810</v>
      </c>
      <c r="C1633" t="s">
        <v>20</v>
      </c>
      <c r="D1633" t="s">
        <v>6811</v>
      </c>
      <c r="E1633" t="s">
        <v>59</v>
      </c>
      <c r="F1633" t="s">
        <v>16</v>
      </c>
      <c r="G1633" t="s">
        <v>4268</v>
      </c>
      <c r="H1633">
        <v>0</v>
      </c>
      <c r="I1633">
        <v>0</v>
      </c>
      <c r="J1633">
        <v>0</v>
      </c>
      <c r="K1633" t="s">
        <v>6812</v>
      </c>
    </row>
    <row r="1634" spans="1:11" x14ac:dyDescent="0.3">
      <c r="A1634" t="s">
        <v>6813</v>
      </c>
      <c r="B1634" t="s">
        <v>6814</v>
      </c>
      <c r="C1634" t="s">
        <v>27</v>
      </c>
      <c r="D1634" t="s">
        <v>6815</v>
      </c>
      <c r="E1634" t="s">
        <v>4614</v>
      </c>
      <c r="F1634" t="s">
        <v>16</v>
      </c>
      <c r="G1634" t="s">
        <v>6816</v>
      </c>
      <c r="H1634">
        <v>0</v>
      </c>
      <c r="I1634">
        <v>0</v>
      </c>
      <c r="J1634">
        <v>0</v>
      </c>
      <c r="K1634" t="s">
        <v>6817</v>
      </c>
    </row>
    <row r="1635" spans="1:11" x14ac:dyDescent="0.3">
      <c r="A1635" t="s">
        <v>6818</v>
      </c>
      <c r="B1635" t="s">
        <v>6819</v>
      </c>
      <c r="C1635" t="s">
        <v>558</v>
      </c>
      <c r="D1635" t="s">
        <v>6820</v>
      </c>
      <c r="E1635" t="s">
        <v>1122</v>
      </c>
      <c r="F1635" t="s">
        <v>2454</v>
      </c>
      <c r="G1635" t="s">
        <v>42</v>
      </c>
      <c r="H1635">
        <v>0</v>
      </c>
      <c r="I1635">
        <v>0</v>
      </c>
      <c r="J1635">
        <v>0</v>
      </c>
      <c r="K1635" t="s">
        <v>6821</v>
      </c>
    </row>
    <row r="1636" spans="1:11" x14ac:dyDescent="0.3">
      <c r="A1636" t="s">
        <v>6822</v>
      </c>
      <c r="B1636" t="s">
        <v>6823</v>
      </c>
      <c r="C1636" t="s">
        <v>558</v>
      </c>
      <c r="D1636" t="s">
        <v>6824</v>
      </c>
      <c r="E1636" t="s">
        <v>1122</v>
      </c>
      <c r="F1636" t="s">
        <v>6825</v>
      </c>
      <c r="G1636" t="s">
        <v>42</v>
      </c>
      <c r="H1636">
        <v>0</v>
      </c>
      <c r="I1636">
        <v>0</v>
      </c>
      <c r="J1636">
        <v>0</v>
      </c>
      <c r="K1636" t="s">
        <v>6826</v>
      </c>
    </row>
    <row r="1637" spans="1:11" x14ac:dyDescent="0.3">
      <c r="A1637" t="s">
        <v>6827</v>
      </c>
      <c r="B1637" t="s">
        <v>6828</v>
      </c>
      <c r="C1637" t="s">
        <v>558</v>
      </c>
      <c r="D1637" t="s">
        <v>6829</v>
      </c>
      <c r="E1637" t="s">
        <v>1122</v>
      </c>
      <c r="F1637" t="s">
        <v>6830</v>
      </c>
      <c r="G1637" t="s">
        <v>42</v>
      </c>
      <c r="H1637">
        <v>0</v>
      </c>
      <c r="I1637">
        <v>0</v>
      </c>
      <c r="J1637">
        <v>0</v>
      </c>
      <c r="K1637" t="s">
        <v>6831</v>
      </c>
    </row>
    <row r="1638" spans="1:11" x14ac:dyDescent="0.3">
      <c r="A1638" t="s">
        <v>6832</v>
      </c>
      <c r="B1638" t="s">
        <v>6833</v>
      </c>
      <c r="C1638" t="s">
        <v>558</v>
      </c>
      <c r="D1638" t="s">
        <v>6834</v>
      </c>
      <c r="E1638" t="s">
        <v>981</v>
      </c>
      <c r="F1638" t="s">
        <v>430</v>
      </c>
      <c r="G1638" t="s">
        <v>42</v>
      </c>
      <c r="H1638">
        <v>0</v>
      </c>
      <c r="I1638">
        <v>0</v>
      </c>
      <c r="J1638">
        <v>0</v>
      </c>
      <c r="K1638" t="s">
        <v>6835</v>
      </c>
    </row>
    <row r="1639" spans="1:11" x14ac:dyDescent="0.3">
      <c r="A1639" t="s">
        <v>6836</v>
      </c>
      <c r="B1639" t="s">
        <v>6837</v>
      </c>
      <c r="C1639" t="s">
        <v>27</v>
      </c>
      <c r="D1639" t="s">
        <v>6838</v>
      </c>
      <c r="E1639" t="s">
        <v>4614</v>
      </c>
      <c r="F1639" t="s">
        <v>41</v>
      </c>
      <c r="G1639" t="s">
        <v>42</v>
      </c>
      <c r="H1639">
        <v>0</v>
      </c>
      <c r="I1639">
        <v>0</v>
      </c>
      <c r="J1639">
        <v>0</v>
      </c>
      <c r="K1639" t="s">
        <v>6839</v>
      </c>
    </row>
    <row r="1640" spans="1:11" x14ac:dyDescent="0.3">
      <c r="A1640" t="s">
        <v>6840</v>
      </c>
      <c r="B1640" t="s">
        <v>6841</v>
      </c>
      <c r="C1640" t="s">
        <v>27</v>
      </c>
      <c r="D1640" t="s">
        <v>6842</v>
      </c>
      <c r="E1640" t="s">
        <v>4614</v>
      </c>
      <c r="F1640" t="s">
        <v>41</v>
      </c>
      <c r="G1640" t="s">
        <v>42</v>
      </c>
      <c r="H1640">
        <v>0</v>
      </c>
      <c r="I1640">
        <v>0</v>
      </c>
      <c r="J1640">
        <v>0</v>
      </c>
      <c r="K1640" t="s">
        <v>6843</v>
      </c>
    </row>
    <row r="1641" spans="1:11" x14ac:dyDescent="0.3">
      <c r="A1641" t="s">
        <v>6844</v>
      </c>
      <c r="B1641" t="s">
        <v>6845</v>
      </c>
      <c r="C1641" t="s">
        <v>27</v>
      </c>
      <c r="D1641" t="s">
        <v>6846</v>
      </c>
      <c r="E1641" t="s">
        <v>4614</v>
      </c>
      <c r="F1641" t="s">
        <v>41</v>
      </c>
      <c r="G1641" t="s">
        <v>42</v>
      </c>
      <c r="H1641">
        <v>0</v>
      </c>
      <c r="I1641">
        <v>0</v>
      </c>
      <c r="J1641">
        <v>0</v>
      </c>
      <c r="K1641" t="s">
        <v>6847</v>
      </c>
    </row>
    <row r="1642" spans="1:11" x14ac:dyDescent="0.3">
      <c r="A1642" t="s">
        <v>6848</v>
      </c>
      <c r="B1642" t="s">
        <v>6849</v>
      </c>
      <c r="C1642" t="s">
        <v>27</v>
      </c>
      <c r="D1642" t="s">
        <v>6850</v>
      </c>
      <c r="E1642" t="s">
        <v>4614</v>
      </c>
      <c r="F1642" t="s">
        <v>41</v>
      </c>
      <c r="G1642" t="s">
        <v>42</v>
      </c>
      <c r="H1642">
        <v>0</v>
      </c>
      <c r="I1642">
        <v>0</v>
      </c>
      <c r="J1642">
        <v>0</v>
      </c>
      <c r="K1642" t="s">
        <v>6851</v>
      </c>
    </row>
    <row r="1643" spans="1:11" x14ac:dyDescent="0.3">
      <c r="A1643" t="s">
        <v>6852</v>
      </c>
      <c r="C1643" t="s">
        <v>27</v>
      </c>
      <c r="D1643" t="s">
        <v>6853</v>
      </c>
      <c r="E1643" t="s">
        <v>4614</v>
      </c>
      <c r="F1643" t="s">
        <v>41</v>
      </c>
      <c r="G1643" t="s">
        <v>42</v>
      </c>
      <c r="H1643">
        <v>0</v>
      </c>
      <c r="I1643">
        <v>0</v>
      </c>
      <c r="J1643">
        <v>0</v>
      </c>
      <c r="K1643" t="s">
        <v>6854</v>
      </c>
    </row>
    <row r="1644" spans="1:11" x14ac:dyDescent="0.3">
      <c r="A1644" t="s">
        <v>6855</v>
      </c>
      <c r="B1644" t="s">
        <v>6856</v>
      </c>
      <c r="C1644" t="s">
        <v>558</v>
      </c>
      <c r="D1644" t="s">
        <v>6857</v>
      </c>
      <c r="E1644" t="s">
        <v>2102</v>
      </c>
      <c r="F1644" t="s">
        <v>16</v>
      </c>
      <c r="G1644" t="s">
        <v>6858</v>
      </c>
      <c r="H1644">
        <v>0</v>
      </c>
      <c r="I1644">
        <v>0</v>
      </c>
      <c r="J1644">
        <v>0</v>
      </c>
      <c r="K1644" t="s">
        <v>6859</v>
      </c>
    </row>
    <row r="1645" spans="1:11" x14ac:dyDescent="0.3">
      <c r="A1645" t="s">
        <v>6860</v>
      </c>
      <c r="C1645" t="s">
        <v>558</v>
      </c>
      <c r="D1645" t="s">
        <v>6861</v>
      </c>
      <c r="E1645" t="s">
        <v>895</v>
      </c>
      <c r="F1645" t="s">
        <v>16</v>
      </c>
      <c r="G1645" t="s">
        <v>6862</v>
      </c>
      <c r="H1645">
        <v>0</v>
      </c>
      <c r="I1645">
        <v>0</v>
      </c>
      <c r="J1645">
        <v>0</v>
      </c>
      <c r="K1645" t="s">
        <v>6863</v>
      </c>
    </row>
    <row r="1646" spans="1:11" x14ac:dyDescent="0.3">
      <c r="A1646" t="s">
        <v>6864</v>
      </c>
      <c r="B1646" t="s">
        <v>6865</v>
      </c>
      <c r="C1646" t="s">
        <v>147</v>
      </c>
      <c r="D1646" t="s">
        <v>6866</v>
      </c>
      <c r="E1646" t="s">
        <v>183</v>
      </c>
      <c r="F1646" t="s">
        <v>6867</v>
      </c>
      <c r="G1646" t="s">
        <v>42</v>
      </c>
      <c r="H1646">
        <v>0</v>
      </c>
      <c r="I1646">
        <v>0</v>
      </c>
      <c r="J1646">
        <v>0</v>
      </c>
      <c r="K1646" t="s">
        <v>6868</v>
      </c>
    </row>
    <row r="1647" spans="1:11" x14ac:dyDescent="0.3">
      <c r="A1647" t="s">
        <v>6869</v>
      </c>
      <c r="B1647" t="s">
        <v>6870</v>
      </c>
      <c r="C1647" t="s">
        <v>20</v>
      </c>
      <c r="D1647" t="s">
        <v>6871</v>
      </c>
      <c r="E1647" t="s">
        <v>59</v>
      </c>
      <c r="F1647" t="s">
        <v>6872</v>
      </c>
      <c r="G1647" t="s">
        <v>6873</v>
      </c>
      <c r="H1647">
        <v>0</v>
      </c>
      <c r="I1647">
        <v>0</v>
      </c>
      <c r="J1647">
        <v>0</v>
      </c>
      <c r="K1647" t="s">
        <v>6874</v>
      </c>
    </row>
    <row r="1648" spans="1:11" x14ac:dyDescent="0.3">
      <c r="A1648" t="s">
        <v>6875</v>
      </c>
      <c r="C1648" t="s">
        <v>27</v>
      </c>
      <c r="D1648" t="s">
        <v>6876</v>
      </c>
      <c r="E1648" t="s">
        <v>4614</v>
      </c>
      <c r="F1648" t="s">
        <v>16</v>
      </c>
      <c r="G1648" t="s">
        <v>6877</v>
      </c>
      <c r="H1648">
        <v>0</v>
      </c>
      <c r="I1648">
        <v>0</v>
      </c>
      <c r="J1648">
        <v>0</v>
      </c>
      <c r="K1648" t="s">
        <v>6878</v>
      </c>
    </row>
    <row r="1649" spans="1:11" x14ac:dyDescent="0.3">
      <c r="A1649" t="s">
        <v>6879</v>
      </c>
      <c r="B1649" t="s">
        <v>6880</v>
      </c>
      <c r="C1649" t="s">
        <v>20</v>
      </c>
      <c r="D1649" t="s">
        <v>6881</v>
      </c>
      <c r="E1649" t="s">
        <v>22</v>
      </c>
      <c r="F1649" t="s">
        <v>1527</v>
      </c>
      <c r="G1649" t="s">
        <v>42</v>
      </c>
      <c r="H1649">
        <v>0</v>
      </c>
      <c r="I1649">
        <v>0</v>
      </c>
      <c r="J1649">
        <v>0</v>
      </c>
      <c r="K1649" t="s">
        <v>6882</v>
      </c>
    </row>
    <row r="1650" spans="1:11" x14ac:dyDescent="0.3">
      <c r="A1650" t="s">
        <v>6883</v>
      </c>
      <c r="B1650" t="s">
        <v>6884</v>
      </c>
      <c r="C1650" t="s">
        <v>20</v>
      </c>
      <c r="D1650" t="s">
        <v>6885</v>
      </c>
      <c r="E1650" t="s">
        <v>59</v>
      </c>
      <c r="F1650" t="s">
        <v>6886</v>
      </c>
      <c r="G1650" t="s">
        <v>42</v>
      </c>
      <c r="H1650">
        <v>0</v>
      </c>
      <c r="I1650">
        <v>0</v>
      </c>
      <c r="J1650">
        <v>0</v>
      </c>
      <c r="K1650" t="s">
        <v>6887</v>
      </c>
    </row>
    <row r="1651" spans="1:11" x14ac:dyDescent="0.3">
      <c r="A1651" t="s">
        <v>6888</v>
      </c>
      <c r="C1651" t="s">
        <v>20</v>
      </c>
      <c r="D1651" t="s">
        <v>6889</v>
      </c>
      <c r="E1651" t="s">
        <v>59</v>
      </c>
      <c r="F1651" t="s">
        <v>6890</v>
      </c>
      <c r="G1651" t="s">
        <v>42</v>
      </c>
      <c r="H1651">
        <v>0</v>
      </c>
      <c r="I1651">
        <v>0</v>
      </c>
      <c r="J1651">
        <v>0</v>
      </c>
      <c r="K1651" t="s">
        <v>6891</v>
      </c>
    </row>
    <row r="1652" spans="1:11" x14ac:dyDescent="0.3">
      <c r="A1652" t="s">
        <v>6892</v>
      </c>
      <c r="B1652" t="s">
        <v>6893</v>
      </c>
      <c r="C1652" t="s">
        <v>20</v>
      </c>
      <c r="D1652" t="s">
        <v>6894</v>
      </c>
      <c r="E1652" t="s">
        <v>59</v>
      </c>
      <c r="F1652" t="s">
        <v>4951</v>
      </c>
      <c r="G1652" t="s">
        <v>42</v>
      </c>
      <c r="H1652">
        <v>0</v>
      </c>
      <c r="I1652">
        <v>0</v>
      </c>
      <c r="J1652">
        <v>0</v>
      </c>
      <c r="K1652" t="s">
        <v>6895</v>
      </c>
    </row>
    <row r="1653" spans="1:11" x14ac:dyDescent="0.3">
      <c r="A1653" t="s">
        <v>6896</v>
      </c>
      <c r="B1653" t="s">
        <v>6897</v>
      </c>
      <c r="C1653" t="s">
        <v>27</v>
      </c>
      <c r="D1653" t="s">
        <v>6898</v>
      </c>
      <c r="E1653" t="s">
        <v>4614</v>
      </c>
      <c r="F1653" t="s">
        <v>41</v>
      </c>
      <c r="G1653" t="s">
        <v>42</v>
      </c>
      <c r="H1653">
        <v>0</v>
      </c>
      <c r="I1653">
        <v>0</v>
      </c>
      <c r="J1653">
        <v>0</v>
      </c>
      <c r="K1653" t="s">
        <v>6899</v>
      </c>
    </row>
    <row r="1654" spans="1:11" x14ac:dyDescent="0.3">
      <c r="A1654" t="s">
        <v>6900</v>
      </c>
      <c r="C1654" t="s">
        <v>20</v>
      </c>
      <c r="D1654" t="s">
        <v>6901</v>
      </c>
      <c r="E1654" t="s">
        <v>59</v>
      </c>
      <c r="F1654" t="s">
        <v>6902</v>
      </c>
      <c r="G1654" t="s">
        <v>42</v>
      </c>
      <c r="H1654">
        <v>0</v>
      </c>
      <c r="I1654">
        <v>0</v>
      </c>
      <c r="J1654">
        <v>0</v>
      </c>
      <c r="K1654" t="s">
        <v>6903</v>
      </c>
    </row>
    <row r="1655" spans="1:11" x14ac:dyDescent="0.3">
      <c r="A1655" t="s">
        <v>6904</v>
      </c>
      <c r="B1655" t="s">
        <v>6905</v>
      </c>
      <c r="C1655" t="s">
        <v>20</v>
      </c>
      <c r="D1655" t="s">
        <v>6906</v>
      </c>
      <c r="E1655" t="s">
        <v>59</v>
      </c>
      <c r="F1655" t="s">
        <v>4959</v>
      </c>
      <c r="G1655" t="s">
        <v>42</v>
      </c>
      <c r="H1655">
        <v>0</v>
      </c>
      <c r="I1655">
        <v>0</v>
      </c>
      <c r="J1655">
        <v>0</v>
      </c>
      <c r="K1655" t="s">
        <v>6907</v>
      </c>
    </row>
    <row r="1656" spans="1:11" x14ac:dyDescent="0.3">
      <c r="A1656" t="s">
        <v>6908</v>
      </c>
      <c r="B1656" t="s">
        <v>6909</v>
      </c>
      <c r="C1656" t="s">
        <v>20</v>
      </c>
      <c r="D1656" t="s">
        <v>6910</v>
      </c>
      <c r="E1656" t="s">
        <v>59</v>
      </c>
      <c r="F1656" t="s">
        <v>1252</v>
      </c>
      <c r="G1656" t="s">
        <v>42</v>
      </c>
      <c r="H1656">
        <v>0</v>
      </c>
      <c r="I1656">
        <v>0</v>
      </c>
      <c r="J1656">
        <v>0</v>
      </c>
      <c r="K1656" t="s">
        <v>6911</v>
      </c>
    </row>
    <row r="1657" spans="1:11" x14ac:dyDescent="0.3">
      <c r="A1657" t="s">
        <v>6912</v>
      </c>
      <c r="B1657" t="s">
        <v>6913</v>
      </c>
      <c r="C1657" t="s">
        <v>20</v>
      </c>
      <c r="D1657" t="s">
        <v>6914</v>
      </c>
      <c r="E1657" t="s">
        <v>59</v>
      </c>
      <c r="F1657" t="s">
        <v>6915</v>
      </c>
      <c r="G1657" t="s">
        <v>6916</v>
      </c>
      <c r="H1657">
        <v>0</v>
      </c>
      <c r="I1657">
        <v>0</v>
      </c>
      <c r="J1657">
        <v>0</v>
      </c>
      <c r="K1657" t="s">
        <v>6917</v>
      </c>
    </row>
    <row r="1658" spans="1:11" x14ac:dyDescent="0.3">
      <c r="A1658" t="s">
        <v>6918</v>
      </c>
      <c r="C1658" t="s">
        <v>20</v>
      </c>
      <c r="D1658" t="s">
        <v>6919</v>
      </c>
      <c r="E1658" t="s">
        <v>59</v>
      </c>
      <c r="F1658" t="s">
        <v>16</v>
      </c>
      <c r="G1658" t="s">
        <v>6920</v>
      </c>
      <c r="H1658">
        <v>0</v>
      </c>
      <c r="I1658">
        <v>0</v>
      </c>
      <c r="J1658">
        <v>0</v>
      </c>
      <c r="K1658" t="s">
        <v>6921</v>
      </c>
    </row>
    <row r="1659" spans="1:11" x14ac:dyDescent="0.3">
      <c r="A1659" t="s">
        <v>6922</v>
      </c>
      <c r="B1659" t="s">
        <v>6923</v>
      </c>
      <c r="C1659" t="s">
        <v>20</v>
      </c>
      <c r="D1659" t="s">
        <v>6924</v>
      </c>
      <c r="E1659" t="s">
        <v>59</v>
      </c>
      <c r="F1659" t="s">
        <v>16</v>
      </c>
      <c r="G1659" t="s">
        <v>6617</v>
      </c>
      <c r="H1659">
        <v>0</v>
      </c>
      <c r="I1659">
        <v>0</v>
      </c>
      <c r="J1659">
        <v>0</v>
      </c>
      <c r="K1659" t="s">
        <v>6925</v>
      </c>
    </row>
    <row r="1660" spans="1:11" x14ac:dyDescent="0.3">
      <c r="A1660" t="s">
        <v>6926</v>
      </c>
      <c r="B1660" t="s">
        <v>6927</v>
      </c>
      <c r="C1660" t="s">
        <v>13</v>
      </c>
      <c r="D1660" t="s">
        <v>6928</v>
      </c>
      <c r="E1660" t="s">
        <v>15</v>
      </c>
      <c r="F1660" t="s">
        <v>41</v>
      </c>
      <c r="G1660" t="s">
        <v>42</v>
      </c>
      <c r="H1660">
        <v>0</v>
      </c>
      <c r="I1660">
        <v>0</v>
      </c>
      <c r="J1660">
        <v>0</v>
      </c>
      <c r="K1660" t="s">
        <v>6929</v>
      </c>
    </row>
    <row r="1661" spans="1:11" x14ac:dyDescent="0.3">
      <c r="A1661" t="s">
        <v>6930</v>
      </c>
      <c r="B1661" t="s">
        <v>6931</v>
      </c>
      <c r="C1661" t="s">
        <v>20</v>
      </c>
      <c r="D1661" t="s">
        <v>6932</v>
      </c>
      <c r="E1661" t="s">
        <v>59</v>
      </c>
      <c r="F1661" t="s">
        <v>16</v>
      </c>
      <c r="G1661" t="s">
        <v>3430</v>
      </c>
      <c r="H1661">
        <v>0</v>
      </c>
      <c r="I1661">
        <v>0</v>
      </c>
      <c r="J1661">
        <v>0</v>
      </c>
      <c r="K1661" t="s">
        <v>6933</v>
      </c>
    </row>
    <row r="1662" spans="1:11" x14ac:dyDescent="0.3">
      <c r="A1662" t="s">
        <v>6934</v>
      </c>
      <c r="B1662" t="s">
        <v>6935</v>
      </c>
      <c r="C1662" t="s">
        <v>13</v>
      </c>
      <c r="D1662" t="s">
        <v>6936</v>
      </c>
      <c r="E1662" t="s">
        <v>77</v>
      </c>
      <c r="F1662" t="s">
        <v>16</v>
      </c>
      <c r="G1662" t="s">
        <v>1062</v>
      </c>
      <c r="H1662">
        <v>0</v>
      </c>
      <c r="I1662">
        <v>0</v>
      </c>
      <c r="J1662">
        <v>0</v>
      </c>
      <c r="K1662" t="s">
        <v>6937</v>
      </c>
    </row>
    <row r="1663" spans="1:11" x14ac:dyDescent="0.3">
      <c r="A1663" t="s">
        <v>6938</v>
      </c>
      <c r="B1663" t="s">
        <v>6939</v>
      </c>
      <c r="C1663" t="s">
        <v>20</v>
      </c>
      <c r="D1663" t="s">
        <v>6940</v>
      </c>
      <c r="E1663" t="s">
        <v>59</v>
      </c>
      <c r="F1663" t="s">
        <v>16</v>
      </c>
      <c r="G1663" t="s">
        <v>6941</v>
      </c>
      <c r="H1663">
        <v>0</v>
      </c>
      <c r="I1663">
        <v>0</v>
      </c>
      <c r="J1663">
        <v>0</v>
      </c>
      <c r="K1663" t="s">
        <v>6942</v>
      </c>
    </row>
    <row r="1664" spans="1:11" x14ac:dyDescent="0.3">
      <c r="A1664" t="s">
        <v>6943</v>
      </c>
      <c r="B1664" t="s">
        <v>6944</v>
      </c>
      <c r="C1664" t="s">
        <v>20</v>
      </c>
      <c r="D1664" t="s">
        <v>6945</v>
      </c>
      <c r="E1664" t="s">
        <v>59</v>
      </c>
      <c r="F1664" t="s">
        <v>16</v>
      </c>
      <c r="G1664" t="s">
        <v>3262</v>
      </c>
      <c r="H1664">
        <v>0</v>
      </c>
      <c r="I1664">
        <v>0</v>
      </c>
      <c r="J1664">
        <v>0</v>
      </c>
      <c r="K1664" t="s">
        <v>6946</v>
      </c>
    </row>
    <row r="1665" spans="1:11" x14ac:dyDescent="0.3">
      <c r="A1665" t="s">
        <v>6947</v>
      </c>
      <c r="B1665" t="s">
        <v>6948</v>
      </c>
      <c r="C1665" t="s">
        <v>20</v>
      </c>
      <c r="D1665" t="s">
        <v>6949</v>
      </c>
      <c r="E1665" t="s">
        <v>59</v>
      </c>
      <c r="F1665" t="s">
        <v>16</v>
      </c>
      <c r="G1665" t="s">
        <v>2470</v>
      </c>
      <c r="H1665">
        <v>0</v>
      </c>
      <c r="I1665">
        <v>0</v>
      </c>
      <c r="J1665">
        <v>0</v>
      </c>
      <c r="K1665" t="s">
        <v>6950</v>
      </c>
    </row>
    <row r="1666" spans="1:11" x14ac:dyDescent="0.3">
      <c r="A1666" t="s">
        <v>6951</v>
      </c>
      <c r="C1666" t="s">
        <v>20</v>
      </c>
      <c r="D1666" t="s">
        <v>6952</v>
      </c>
      <c r="E1666" t="s">
        <v>59</v>
      </c>
      <c r="F1666" t="s">
        <v>16</v>
      </c>
      <c r="G1666" t="s">
        <v>42</v>
      </c>
      <c r="H1666">
        <v>0</v>
      </c>
      <c r="I1666">
        <v>0</v>
      </c>
      <c r="J1666">
        <v>0</v>
      </c>
      <c r="K1666" t="s">
        <v>6953</v>
      </c>
    </row>
    <row r="1667" spans="1:11" x14ac:dyDescent="0.3">
      <c r="A1667" t="s">
        <v>6954</v>
      </c>
      <c r="C1667" t="s">
        <v>20</v>
      </c>
      <c r="D1667" t="s">
        <v>6955</v>
      </c>
      <c r="E1667" t="s">
        <v>59</v>
      </c>
      <c r="F1667" t="s">
        <v>2835</v>
      </c>
      <c r="G1667" t="s">
        <v>42</v>
      </c>
      <c r="H1667">
        <v>0</v>
      </c>
      <c r="I1667">
        <v>0</v>
      </c>
      <c r="J1667">
        <v>0</v>
      </c>
      <c r="K1667" t="s">
        <v>6956</v>
      </c>
    </row>
    <row r="1668" spans="1:11" x14ac:dyDescent="0.3">
      <c r="A1668" t="s">
        <v>6957</v>
      </c>
      <c r="B1668" t="s">
        <v>6958</v>
      </c>
      <c r="C1668" t="s">
        <v>20</v>
      </c>
      <c r="D1668" t="s">
        <v>6959</v>
      </c>
      <c r="E1668" t="s">
        <v>59</v>
      </c>
      <c r="F1668" t="s">
        <v>1662</v>
      </c>
      <c r="G1668" t="s">
        <v>42</v>
      </c>
      <c r="H1668">
        <v>0</v>
      </c>
      <c r="I1668">
        <v>0</v>
      </c>
      <c r="J1668">
        <v>0</v>
      </c>
      <c r="K1668" t="s">
        <v>6960</v>
      </c>
    </row>
    <row r="1669" spans="1:11" x14ac:dyDescent="0.3">
      <c r="A1669" t="s">
        <v>6961</v>
      </c>
      <c r="B1669" t="s">
        <v>6962</v>
      </c>
      <c r="C1669" t="s">
        <v>20</v>
      </c>
      <c r="D1669" t="s">
        <v>6949</v>
      </c>
      <c r="E1669" t="s">
        <v>59</v>
      </c>
      <c r="F1669" t="s">
        <v>326</v>
      </c>
      <c r="G1669" t="s">
        <v>42</v>
      </c>
      <c r="H1669">
        <v>0</v>
      </c>
      <c r="I1669">
        <v>0</v>
      </c>
      <c r="J1669">
        <v>0</v>
      </c>
      <c r="K1669" t="s">
        <v>6963</v>
      </c>
    </row>
    <row r="1670" spans="1:11" x14ac:dyDescent="0.3">
      <c r="A1670" t="s">
        <v>6964</v>
      </c>
      <c r="B1670" t="s">
        <v>6965</v>
      </c>
      <c r="C1670" t="s">
        <v>20</v>
      </c>
      <c r="D1670" t="s">
        <v>6966</v>
      </c>
      <c r="E1670" t="s">
        <v>59</v>
      </c>
      <c r="F1670" t="s">
        <v>1646</v>
      </c>
      <c r="G1670" t="s">
        <v>42</v>
      </c>
      <c r="H1670">
        <v>0</v>
      </c>
      <c r="I1670">
        <v>0</v>
      </c>
      <c r="J1670">
        <v>0</v>
      </c>
      <c r="K1670" t="s">
        <v>6967</v>
      </c>
    </row>
    <row r="1671" spans="1:11" x14ac:dyDescent="0.3">
      <c r="A1671" t="s">
        <v>6968</v>
      </c>
      <c r="B1671" t="s">
        <v>6969</v>
      </c>
      <c r="C1671" t="s">
        <v>20</v>
      </c>
      <c r="D1671" t="s">
        <v>6970</v>
      </c>
      <c r="E1671" t="s">
        <v>22</v>
      </c>
      <c r="F1671" t="s">
        <v>3944</v>
      </c>
      <c r="G1671" t="s">
        <v>42</v>
      </c>
      <c r="H1671">
        <v>0</v>
      </c>
      <c r="I1671">
        <v>0</v>
      </c>
      <c r="J1671">
        <v>0</v>
      </c>
      <c r="K1671" t="s">
        <v>6971</v>
      </c>
    </row>
    <row r="1672" spans="1:11" x14ac:dyDescent="0.3">
      <c r="A1672" t="s">
        <v>6972</v>
      </c>
      <c r="B1672" t="s">
        <v>6973</v>
      </c>
      <c r="C1672" t="s">
        <v>20</v>
      </c>
      <c r="D1672" t="s">
        <v>6974</v>
      </c>
      <c r="E1672" t="s">
        <v>59</v>
      </c>
      <c r="F1672" t="s">
        <v>6975</v>
      </c>
      <c r="G1672" t="s">
        <v>42</v>
      </c>
      <c r="H1672">
        <v>0</v>
      </c>
      <c r="I1672">
        <v>0</v>
      </c>
      <c r="J1672">
        <v>0</v>
      </c>
      <c r="K1672" t="s">
        <v>6976</v>
      </c>
    </row>
    <row r="1673" spans="1:11" x14ac:dyDescent="0.3">
      <c r="A1673" t="s">
        <v>6977</v>
      </c>
      <c r="C1673" t="s">
        <v>20</v>
      </c>
      <c r="D1673" t="s">
        <v>6978</v>
      </c>
      <c r="E1673" t="s">
        <v>59</v>
      </c>
      <c r="F1673" t="s">
        <v>41</v>
      </c>
      <c r="G1673" t="s">
        <v>42</v>
      </c>
      <c r="H1673">
        <v>0</v>
      </c>
      <c r="I1673">
        <v>0</v>
      </c>
      <c r="J1673">
        <v>0</v>
      </c>
      <c r="K1673" t="s">
        <v>6979</v>
      </c>
    </row>
    <row r="1674" spans="1:11" x14ac:dyDescent="0.3">
      <c r="A1674" t="s">
        <v>6980</v>
      </c>
      <c r="B1674" t="s">
        <v>6981</v>
      </c>
      <c r="C1674" t="s">
        <v>20</v>
      </c>
      <c r="D1674" t="s">
        <v>6982</v>
      </c>
      <c r="E1674" t="s">
        <v>59</v>
      </c>
      <c r="F1674" t="s">
        <v>1981</v>
      </c>
      <c r="G1674" t="s">
        <v>42</v>
      </c>
      <c r="H1674">
        <v>0</v>
      </c>
      <c r="I1674">
        <v>0</v>
      </c>
      <c r="J1674">
        <v>0</v>
      </c>
      <c r="K1674" t="s">
        <v>6983</v>
      </c>
    </row>
    <row r="1675" spans="1:11" x14ac:dyDescent="0.3">
      <c r="A1675" t="s">
        <v>6984</v>
      </c>
      <c r="C1675" t="s">
        <v>20</v>
      </c>
      <c r="D1675" t="s">
        <v>6985</v>
      </c>
      <c r="E1675" t="s">
        <v>59</v>
      </c>
      <c r="F1675" t="s">
        <v>16</v>
      </c>
      <c r="G1675" t="s">
        <v>5815</v>
      </c>
      <c r="H1675">
        <v>0</v>
      </c>
      <c r="I1675">
        <v>0</v>
      </c>
      <c r="J1675">
        <v>0</v>
      </c>
      <c r="K1675" t="s">
        <v>6986</v>
      </c>
    </row>
    <row r="1676" spans="1:11" x14ac:dyDescent="0.3">
      <c r="A1676" t="s">
        <v>6987</v>
      </c>
      <c r="C1676" t="s">
        <v>13</v>
      </c>
      <c r="D1676" t="s">
        <v>6988</v>
      </c>
      <c r="E1676" t="s">
        <v>77</v>
      </c>
      <c r="F1676" t="s">
        <v>16</v>
      </c>
      <c r="G1676" t="s">
        <v>4356</v>
      </c>
      <c r="H1676">
        <v>0</v>
      </c>
      <c r="I1676">
        <v>0</v>
      </c>
      <c r="J1676">
        <v>0</v>
      </c>
      <c r="K1676" t="s">
        <v>6989</v>
      </c>
    </row>
    <row r="1677" spans="1:11" x14ac:dyDescent="0.3">
      <c r="A1677" t="s">
        <v>6990</v>
      </c>
      <c r="B1677" t="s">
        <v>6991</v>
      </c>
      <c r="C1677" t="s">
        <v>20</v>
      </c>
      <c r="D1677" t="s">
        <v>6992</v>
      </c>
      <c r="E1677" t="s">
        <v>59</v>
      </c>
      <c r="F1677" t="s">
        <v>2731</v>
      </c>
      <c r="G1677" t="s">
        <v>42</v>
      </c>
      <c r="H1677">
        <v>0</v>
      </c>
      <c r="I1677">
        <v>0</v>
      </c>
      <c r="J1677">
        <v>0</v>
      </c>
      <c r="K1677" t="s">
        <v>6993</v>
      </c>
    </row>
    <row r="1678" spans="1:11" x14ac:dyDescent="0.3">
      <c r="A1678" t="s">
        <v>6994</v>
      </c>
      <c r="C1678" t="s">
        <v>20</v>
      </c>
      <c r="D1678" t="s">
        <v>6995</v>
      </c>
      <c r="E1678" t="s">
        <v>59</v>
      </c>
      <c r="F1678" t="s">
        <v>41</v>
      </c>
      <c r="G1678" t="s">
        <v>42</v>
      </c>
      <c r="H1678">
        <v>0</v>
      </c>
      <c r="I1678">
        <v>0</v>
      </c>
      <c r="J1678">
        <v>0</v>
      </c>
      <c r="K1678" t="s">
        <v>6996</v>
      </c>
    </row>
    <row r="1679" spans="1:11" x14ac:dyDescent="0.3">
      <c r="A1679" t="s">
        <v>6997</v>
      </c>
      <c r="B1679" t="s">
        <v>6998</v>
      </c>
      <c r="C1679" t="s">
        <v>13</v>
      </c>
      <c r="D1679" t="s">
        <v>6999</v>
      </c>
      <c r="E1679" t="s">
        <v>77</v>
      </c>
      <c r="F1679" t="s">
        <v>16</v>
      </c>
      <c r="G1679" t="s">
        <v>7000</v>
      </c>
      <c r="H1679">
        <v>0</v>
      </c>
      <c r="I1679">
        <v>0</v>
      </c>
      <c r="J1679">
        <v>0</v>
      </c>
      <c r="K1679" t="s">
        <v>7001</v>
      </c>
    </row>
    <row r="1680" spans="1:11" x14ac:dyDescent="0.3">
      <c r="A1680" t="s">
        <v>7002</v>
      </c>
      <c r="B1680" t="s">
        <v>7003</v>
      </c>
      <c r="C1680" t="s">
        <v>147</v>
      </c>
      <c r="D1680" t="s">
        <v>7004</v>
      </c>
      <c r="E1680" t="s">
        <v>183</v>
      </c>
      <c r="F1680" t="s">
        <v>845</v>
      </c>
      <c r="G1680" t="s">
        <v>42</v>
      </c>
      <c r="H1680">
        <v>0</v>
      </c>
      <c r="I1680">
        <v>0</v>
      </c>
      <c r="J1680">
        <v>0</v>
      </c>
      <c r="K1680" t="s">
        <v>7005</v>
      </c>
    </row>
    <row r="1681" spans="1:11" x14ac:dyDescent="0.3">
      <c r="A1681" t="s">
        <v>7006</v>
      </c>
      <c r="B1681" t="s">
        <v>7007</v>
      </c>
      <c r="C1681" t="s">
        <v>20</v>
      </c>
      <c r="D1681" t="s">
        <v>7008</v>
      </c>
      <c r="E1681" t="s">
        <v>22</v>
      </c>
      <c r="F1681" t="s">
        <v>2703</v>
      </c>
      <c r="G1681" t="s">
        <v>42</v>
      </c>
      <c r="H1681">
        <v>0</v>
      </c>
      <c r="I1681">
        <v>0</v>
      </c>
      <c r="J1681">
        <v>0</v>
      </c>
      <c r="K1681" t="s">
        <v>7009</v>
      </c>
    </row>
    <row r="1682" spans="1:11" x14ac:dyDescent="0.3">
      <c r="A1682" t="s">
        <v>7010</v>
      </c>
      <c r="C1682" t="s">
        <v>147</v>
      </c>
      <c r="D1682" t="s">
        <v>7011</v>
      </c>
      <c r="E1682" t="s">
        <v>183</v>
      </c>
      <c r="F1682" t="s">
        <v>7012</v>
      </c>
      <c r="G1682" t="s">
        <v>42</v>
      </c>
      <c r="H1682">
        <v>0</v>
      </c>
      <c r="I1682">
        <v>0</v>
      </c>
      <c r="J1682">
        <v>0</v>
      </c>
      <c r="K1682" t="s">
        <v>7013</v>
      </c>
    </row>
    <row r="1683" spans="1:11" x14ac:dyDescent="0.3">
      <c r="A1683" t="s">
        <v>7014</v>
      </c>
      <c r="B1683" t="s">
        <v>7015</v>
      </c>
      <c r="C1683" t="s">
        <v>147</v>
      </c>
      <c r="D1683" t="s">
        <v>7016</v>
      </c>
      <c r="E1683" t="s">
        <v>183</v>
      </c>
      <c r="F1683" t="s">
        <v>7017</v>
      </c>
      <c r="G1683" t="s">
        <v>42</v>
      </c>
      <c r="H1683">
        <v>0</v>
      </c>
      <c r="I1683">
        <v>0</v>
      </c>
      <c r="J1683">
        <v>0</v>
      </c>
      <c r="K1683" t="s">
        <v>7018</v>
      </c>
    </row>
    <row r="1684" spans="1:11" x14ac:dyDescent="0.3">
      <c r="A1684" t="s">
        <v>7019</v>
      </c>
      <c r="C1684" t="s">
        <v>558</v>
      </c>
      <c r="D1684" t="s">
        <v>7020</v>
      </c>
      <c r="E1684" t="s">
        <v>1122</v>
      </c>
      <c r="F1684" t="s">
        <v>7021</v>
      </c>
      <c r="G1684" t="s">
        <v>42</v>
      </c>
      <c r="H1684">
        <v>0</v>
      </c>
      <c r="I1684">
        <v>0</v>
      </c>
      <c r="J1684">
        <v>0</v>
      </c>
      <c r="K1684" t="s">
        <v>7022</v>
      </c>
    </row>
    <row r="1685" spans="1:11" x14ac:dyDescent="0.3">
      <c r="A1685" t="s">
        <v>7023</v>
      </c>
      <c r="B1685" t="s">
        <v>7024</v>
      </c>
      <c r="C1685" t="s">
        <v>27</v>
      </c>
      <c r="D1685" t="s">
        <v>7025</v>
      </c>
      <c r="E1685" t="s">
        <v>4614</v>
      </c>
      <c r="F1685" t="s">
        <v>4841</v>
      </c>
      <c r="G1685" t="s">
        <v>42</v>
      </c>
      <c r="H1685">
        <v>0</v>
      </c>
      <c r="I1685">
        <v>0</v>
      </c>
      <c r="J1685">
        <v>0</v>
      </c>
      <c r="K1685" t="s">
        <v>7026</v>
      </c>
    </row>
    <row r="1686" spans="1:11" x14ac:dyDescent="0.3">
      <c r="A1686" t="s">
        <v>7027</v>
      </c>
      <c r="B1686" t="s">
        <v>7028</v>
      </c>
      <c r="C1686" t="s">
        <v>20</v>
      </c>
      <c r="D1686" t="s">
        <v>7029</v>
      </c>
      <c r="E1686" t="s">
        <v>59</v>
      </c>
      <c r="F1686" t="s">
        <v>7030</v>
      </c>
      <c r="G1686" t="s">
        <v>42</v>
      </c>
      <c r="H1686">
        <v>0</v>
      </c>
      <c r="I1686">
        <v>0</v>
      </c>
      <c r="J1686">
        <v>0</v>
      </c>
      <c r="K1686" t="s">
        <v>7031</v>
      </c>
    </row>
    <row r="1687" spans="1:11" x14ac:dyDescent="0.3">
      <c r="A1687" t="s">
        <v>7032</v>
      </c>
      <c r="B1687" t="s">
        <v>7033</v>
      </c>
      <c r="C1687" t="s">
        <v>27</v>
      </c>
      <c r="D1687" t="s">
        <v>7034</v>
      </c>
      <c r="E1687" t="s">
        <v>4614</v>
      </c>
      <c r="F1687" t="s">
        <v>16</v>
      </c>
      <c r="G1687" t="s">
        <v>7035</v>
      </c>
      <c r="H1687">
        <v>0</v>
      </c>
      <c r="I1687">
        <v>0</v>
      </c>
      <c r="J1687">
        <v>0</v>
      </c>
      <c r="K1687" t="s">
        <v>7036</v>
      </c>
    </row>
    <row r="1688" spans="1:11" x14ac:dyDescent="0.3">
      <c r="A1688" t="s">
        <v>7037</v>
      </c>
      <c r="B1688" t="s">
        <v>7038</v>
      </c>
      <c r="C1688" t="s">
        <v>558</v>
      </c>
      <c r="D1688" t="s">
        <v>7039</v>
      </c>
      <c r="E1688" t="s">
        <v>2102</v>
      </c>
      <c r="F1688" t="s">
        <v>16</v>
      </c>
      <c r="G1688" t="s">
        <v>1434</v>
      </c>
      <c r="H1688">
        <v>0</v>
      </c>
      <c r="I1688">
        <v>0</v>
      </c>
      <c r="J1688">
        <v>0</v>
      </c>
      <c r="K1688" t="s">
        <v>7040</v>
      </c>
    </row>
    <row r="1689" spans="1:11" x14ac:dyDescent="0.3">
      <c r="A1689" t="s">
        <v>7041</v>
      </c>
      <c r="B1689" t="s">
        <v>7042</v>
      </c>
      <c r="C1689" t="s">
        <v>558</v>
      </c>
      <c r="D1689" t="s">
        <v>7043</v>
      </c>
      <c r="E1689" t="s">
        <v>2102</v>
      </c>
      <c r="F1689" t="s">
        <v>7044</v>
      </c>
      <c r="G1689" t="s">
        <v>42</v>
      </c>
      <c r="H1689">
        <v>0</v>
      </c>
      <c r="I1689">
        <v>0</v>
      </c>
      <c r="J1689">
        <v>0</v>
      </c>
      <c r="K1689" t="s">
        <v>7045</v>
      </c>
    </row>
    <row r="1690" spans="1:11" x14ac:dyDescent="0.3">
      <c r="A1690" t="s">
        <v>7046</v>
      </c>
      <c r="B1690" t="s">
        <v>7047</v>
      </c>
      <c r="C1690" t="s">
        <v>558</v>
      </c>
      <c r="D1690" t="s">
        <v>7048</v>
      </c>
      <c r="E1690" t="s">
        <v>981</v>
      </c>
      <c r="F1690" t="s">
        <v>7049</v>
      </c>
      <c r="G1690" t="s">
        <v>42</v>
      </c>
      <c r="H1690">
        <v>0</v>
      </c>
      <c r="I1690">
        <v>0</v>
      </c>
      <c r="J1690">
        <v>0</v>
      </c>
      <c r="K1690" t="s">
        <v>7050</v>
      </c>
    </row>
    <row r="1691" spans="1:11" x14ac:dyDescent="0.3">
      <c r="A1691" t="s">
        <v>7051</v>
      </c>
      <c r="B1691" t="s">
        <v>7052</v>
      </c>
      <c r="C1691" t="s">
        <v>20</v>
      </c>
      <c r="D1691" t="s">
        <v>7053</v>
      </c>
      <c r="E1691" t="s">
        <v>59</v>
      </c>
      <c r="F1691" t="s">
        <v>41</v>
      </c>
      <c r="G1691" t="s">
        <v>42</v>
      </c>
      <c r="H1691">
        <v>0</v>
      </c>
      <c r="I1691">
        <v>0</v>
      </c>
      <c r="J1691">
        <v>0</v>
      </c>
      <c r="K1691" t="s">
        <v>7054</v>
      </c>
    </row>
    <row r="1692" spans="1:11" x14ac:dyDescent="0.3">
      <c r="A1692" t="s">
        <v>7055</v>
      </c>
      <c r="C1692" t="s">
        <v>27</v>
      </c>
      <c r="D1692" t="s">
        <v>7056</v>
      </c>
      <c r="E1692" t="s">
        <v>4614</v>
      </c>
      <c r="F1692" t="s">
        <v>41</v>
      </c>
      <c r="G1692" t="s">
        <v>42</v>
      </c>
      <c r="H1692">
        <v>0</v>
      </c>
      <c r="I1692">
        <v>0</v>
      </c>
      <c r="J1692">
        <v>0</v>
      </c>
      <c r="K1692" t="s">
        <v>7057</v>
      </c>
    </row>
    <row r="1693" spans="1:11" x14ac:dyDescent="0.3">
      <c r="A1693" t="s">
        <v>7058</v>
      </c>
      <c r="B1693" t="s">
        <v>7059</v>
      </c>
      <c r="C1693" t="s">
        <v>20</v>
      </c>
      <c r="D1693" t="s">
        <v>7060</v>
      </c>
      <c r="E1693" t="s">
        <v>59</v>
      </c>
      <c r="F1693" t="s">
        <v>7061</v>
      </c>
      <c r="G1693" t="s">
        <v>42</v>
      </c>
      <c r="H1693">
        <v>0</v>
      </c>
      <c r="I1693">
        <v>0</v>
      </c>
      <c r="J1693">
        <v>0</v>
      </c>
      <c r="K1693" t="s">
        <v>7062</v>
      </c>
    </row>
    <row r="1694" spans="1:11" x14ac:dyDescent="0.3">
      <c r="A1694" t="s">
        <v>7063</v>
      </c>
      <c r="B1694" t="s">
        <v>7064</v>
      </c>
      <c r="C1694" t="s">
        <v>20</v>
      </c>
      <c r="D1694" t="s">
        <v>7065</v>
      </c>
      <c r="E1694" t="s">
        <v>59</v>
      </c>
      <c r="F1694" t="s">
        <v>41</v>
      </c>
      <c r="G1694" t="s">
        <v>42</v>
      </c>
      <c r="H1694">
        <v>0</v>
      </c>
      <c r="I1694">
        <v>0</v>
      </c>
      <c r="J1694">
        <v>0</v>
      </c>
      <c r="K1694" t="s">
        <v>7066</v>
      </c>
    </row>
    <row r="1695" spans="1:11" x14ac:dyDescent="0.3">
      <c r="A1695" t="s">
        <v>7067</v>
      </c>
      <c r="B1695" t="s">
        <v>7068</v>
      </c>
      <c r="C1695" t="s">
        <v>13</v>
      </c>
      <c r="D1695" t="s">
        <v>7069</v>
      </c>
      <c r="E1695" t="s">
        <v>77</v>
      </c>
      <c r="F1695" t="s">
        <v>16</v>
      </c>
      <c r="G1695" t="s">
        <v>3216</v>
      </c>
      <c r="H1695">
        <v>0</v>
      </c>
      <c r="I1695">
        <v>0</v>
      </c>
      <c r="J1695">
        <v>0</v>
      </c>
      <c r="K1695" t="s">
        <v>7070</v>
      </c>
    </row>
    <row r="1696" spans="1:11" x14ac:dyDescent="0.3">
      <c r="A1696" t="s">
        <v>7071</v>
      </c>
      <c r="B1696" t="s">
        <v>7072</v>
      </c>
      <c r="C1696" t="s">
        <v>13</v>
      </c>
      <c r="D1696" t="s">
        <v>7073</v>
      </c>
      <c r="E1696" t="s">
        <v>77</v>
      </c>
      <c r="F1696" t="s">
        <v>41</v>
      </c>
      <c r="G1696" t="s">
        <v>42</v>
      </c>
      <c r="H1696">
        <v>0</v>
      </c>
      <c r="I1696">
        <v>0</v>
      </c>
      <c r="J1696">
        <v>0</v>
      </c>
      <c r="K1696" t="s">
        <v>7074</v>
      </c>
    </row>
    <row r="1697" spans="1:11" x14ac:dyDescent="0.3">
      <c r="A1697" t="s">
        <v>7075</v>
      </c>
      <c r="B1697" t="s">
        <v>7076</v>
      </c>
      <c r="C1697" t="s">
        <v>27</v>
      </c>
      <c r="D1697" t="s">
        <v>7077</v>
      </c>
      <c r="E1697" t="s">
        <v>4614</v>
      </c>
      <c r="F1697" t="s">
        <v>16</v>
      </c>
      <c r="G1697" t="s">
        <v>7078</v>
      </c>
      <c r="H1697">
        <v>0</v>
      </c>
      <c r="I1697">
        <v>0</v>
      </c>
      <c r="J1697">
        <v>0</v>
      </c>
      <c r="K1697" t="s">
        <v>7079</v>
      </c>
    </row>
    <row r="1698" spans="1:11" x14ac:dyDescent="0.3">
      <c r="A1698" t="s">
        <v>7080</v>
      </c>
      <c r="B1698" t="s">
        <v>7081</v>
      </c>
      <c r="C1698" t="s">
        <v>13</v>
      </c>
      <c r="D1698" t="s">
        <v>7082</v>
      </c>
      <c r="E1698" t="s">
        <v>77</v>
      </c>
      <c r="F1698" t="s">
        <v>16</v>
      </c>
      <c r="G1698" t="s">
        <v>516</v>
      </c>
      <c r="H1698">
        <v>0</v>
      </c>
      <c r="I1698">
        <v>0</v>
      </c>
      <c r="J1698">
        <v>0</v>
      </c>
      <c r="K1698" t="s">
        <v>7083</v>
      </c>
    </row>
    <row r="1699" spans="1:11" x14ac:dyDescent="0.3">
      <c r="A1699" t="s">
        <v>7084</v>
      </c>
      <c r="C1699" t="s">
        <v>20</v>
      </c>
      <c r="D1699" t="s">
        <v>7085</v>
      </c>
      <c r="E1699" t="s">
        <v>59</v>
      </c>
      <c r="F1699" t="s">
        <v>7086</v>
      </c>
      <c r="G1699" t="s">
        <v>42</v>
      </c>
      <c r="H1699">
        <v>0</v>
      </c>
      <c r="I1699">
        <v>0</v>
      </c>
      <c r="J1699">
        <v>0</v>
      </c>
      <c r="K1699" t="s">
        <v>7087</v>
      </c>
    </row>
    <row r="1700" spans="1:11" x14ac:dyDescent="0.3">
      <c r="A1700" t="s">
        <v>7088</v>
      </c>
      <c r="B1700" t="s">
        <v>7089</v>
      </c>
      <c r="C1700" t="s">
        <v>558</v>
      </c>
      <c r="D1700" t="s">
        <v>7090</v>
      </c>
      <c r="E1700" t="s">
        <v>1472</v>
      </c>
      <c r="F1700" t="s">
        <v>4261</v>
      </c>
      <c r="G1700" t="s">
        <v>42</v>
      </c>
      <c r="H1700">
        <v>0</v>
      </c>
      <c r="I1700">
        <v>0</v>
      </c>
      <c r="J1700">
        <v>0</v>
      </c>
      <c r="K1700" t="s">
        <v>7091</v>
      </c>
    </row>
    <row r="1701" spans="1:11" x14ac:dyDescent="0.3">
      <c r="A1701" t="s">
        <v>7092</v>
      </c>
      <c r="B1701" t="s">
        <v>7093</v>
      </c>
      <c r="C1701" t="s">
        <v>558</v>
      </c>
      <c r="D1701" t="s">
        <v>7094</v>
      </c>
      <c r="E1701" t="s">
        <v>1472</v>
      </c>
      <c r="F1701" t="s">
        <v>7095</v>
      </c>
      <c r="G1701" t="s">
        <v>42</v>
      </c>
      <c r="H1701">
        <v>0</v>
      </c>
      <c r="I1701">
        <v>0</v>
      </c>
      <c r="J1701">
        <v>0</v>
      </c>
      <c r="K1701" t="s">
        <v>7096</v>
      </c>
    </row>
    <row r="1702" spans="1:11" x14ac:dyDescent="0.3">
      <c r="A1702" t="s">
        <v>7097</v>
      </c>
      <c r="B1702" t="s">
        <v>7098</v>
      </c>
      <c r="C1702" t="s">
        <v>147</v>
      </c>
      <c r="D1702" t="s">
        <v>7099</v>
      </c>
      <c r="E1702" t="s">
        <v>183</v>
      </c>
      <c r="F1702" t="s">
        <v>302</v>
      </c>
      <c r="G1702" t="s">
        <v>42</v>
      </c>
      <c r="H1702">
        <v>0</v>
      </c>
      <c r="I1702">
        <v>0</v>
      </c>
      <c r="J1702">
        <v>0</v>
      </c>
      <c r="K1702" t="s">
        <v>7100</v>
      </c>
    </row>
    <row r="1703" spans="1:11" x14ac:dyDescent="0.3">
      <c r="A1703" t="s">
        <v>7101</v>
      </c>
      <c r="B1703" t="s">
        <v>7102</v>
      </c>
      <c r="C1703" t="s">
        <v>20</v>
      </c>
      <c r="D1703" t="s">
        <v>7103</v>
      </c>
      <c r="E1703" t="s">
        <v>59</v>
      </c>
      <c r="F1703" t="s">
        <v>1723</v>
      </c>
      <c r="G1703" t="s">
        <v>42</v>
      </c>
      <c r="H1703">
        <v>0</v>
      </c>
      <c r="I1703">
        <v>0</v>
      </c>
      <c r="J1703">
        <v>0</v>
      </c>
      <c r="K1703" t="s">
        <v>7104</v>
      </c>
    </row>
    <row r="1704" spans="1:11" x14ac:dyDescent="0.3">
      <c r="A1704" t="s">
        <v>7105</v>
      </c>
      <c r="B1704" t="s">
        <v>7106</v>
      </c>
      <c r="C1704" t="s">
        <v>147</v>
      </c>
      <c r="D1704" t="s">
        <v>7107</v>
      </c>
      <c r="E1704" t="s">
        <v>183</v>
      </c>
      <c r="F1704" t="s">
        <v>7108</v>
      </c>
      <c r="G1704" t="s">
        <v>42</v>
      </c>
      <c r="H1704">
        <v>0</v>
      </c>
      <c r="I1704">
        <v>0</v>
      </c>
      <c r="J1704">
        <v>0</v>
      </c>
      <c r="K1704" t="s">
        <v>7109</v>
      </c>
    </row>
    <row r="1705" spans="1:11" x14ac:dyDescent="0.3">
      <c r="A1705" t="s">
        <v>7110</v>
      </c>
      <c r="B1705" t="s">
        <v>7111</v>
      </c>
      <c r="C1705" t="s">
        <v>20</v>
      </c>
      <c r="D1705" t="s">
        <v>7112</v>
      </c>
      <c r="E1705" t="s">
        <v>59</v>
      </c>
      <c r="F1705" t="s">
        <v>41</v>
      </c>
      <c r="G1705" t="s">
        <v>42</v>
      </c>
      <c r="H1705">
        <v>0</v>
      </c>
      <c r="I1705">
        <v>0</v>
      </c>
      <c r="J1705">
        <v>0</v>
      </c>
      <c r="K1705" t="s">
        <v>7113</v>
      </c>
    </row>
    <row r="1706" spans="1:11" x14ac:dyDescent="0.3">
      <c r="A1706" t="s">
        <v>7114</v>
      </c>
      <c r="B1706" t="s">
        <v>7115</v>
      </c>
      <c r="C1706" t="s">
        <v>20</v>
      </c>
      <c r="D1706" t="s">
        <v>7116</v>
      </c>
      <c r="E1706" t="s">
        <v>59</v>
      </c>
      <c r="F1706" t="s">
        <v>41</v>
      </c>
      <c r="G1706" t="s">
        <v>42</v>
      </c>
      <c r="H1706">
        <v>0</v>
      </c>
      <c r="I1706">
        <v>0</v>
      </c>
      <c r="J1706">
        <v>0</v>
      </c>
      <c r="K1706" t="s">
        <v>7117</v>
      </c>
    </row>
    <row r="1707" spans="1:11" x14ac:dyDescent="0.3">
      <c r="A1707" t="s">
        <v>7118</v>
      </c>
      <c r="B1707" t="s">
        <v>7119</v>
      </c>
      <c r="C1707" t="s">
        <v>27</v>
      </c>
      <c r="D1707" t="s">
        <v>7120</v>
      </c>
      <c r="E1707" t="s">
        <v>4614</v>
      </c>
      <c r="F1707" t="s">
        <v>41</v>
      </c>
      <c r="G1707" t="s">
        <v>42</v>
      </c>
      <c r="H1707">
        <v>0</v>
      </c>
      <c r="I1707">
        <v>0</v>
      </c>
      <c r="J1707">
        <v>0</v>
      </c>
      <c r="K1707" t="s">
        <v>7121</v>
      </c>
    </row>
    <row r="1708" spans="1:11" x14ac:dyDescent="0.3">
      <c r="A1708" t="s">
        <v>7122</v>
      </c>
      <c r="B1708" t="s">
        <v>7123</v>
      </c>
      <c r="C1708" t="s">
        <v>27</v>
      </c>
      <c r="D1708" t="s">
        <v>7124</v>
      </c>
      <c r="E1708" t="s">
        <v>4614</v>
      </c>
      <c r="F1708" t="s">
        <v>7125</v>
      </c>
      <c r="G1708" t="s">
        <v>7126</v>
      </c>
      <c r="H1708">
        <v>0</v>
      </c>
      <c r="I1708">
        <v>0</v>
      </c>
      <c r="J1708">
        <v>0</v>
      </c>
      <c r="K1708" t="s">
        <v>7127</v>
      </c>
    </row>
    <row r="1709" spans="1:11" x14ac:dyDescent="0.3">
      <c r="A1709" t="s">
        <v>7128</v>
      </c>
      <c r="B1709" t="s">
        <v>7129</v>
      </c>
      <c r="C1709" t="s">
        <v>558</v>
      </c>
      <c r="D1709" t="s">
        <v>7130</v>
      </c>
      <c r="E1709" t="s">
        <v>560</v>
      </c>
      <c r="F1709" t="s">
        <v>16</v>
      </c>
      <c r="G1709" t="s">
        <v>7131</v>
      </c>
      <c r="H1709">
        <v>0</v>
      </c>
      <c r="I1709">
        <v>0</v>
      </c>
      <c r="J1709">
        <v>0</v>
      </c>
      <c r="K1709" t="s">
        <v>7132</v>
      </c>
    </row>
    <row r="1710" spans="1:11" x14ac:dyDescent="0.3">
      <c r="A1710" t="s">
        <v>7133</v>
      </c>
      <c r="B1710" t="s">
        <v>7134</v>
      </c>
      <c r="C1710" t="s">
        <v>13</v>
      </c>
      <c r="D1710" t="s">
        <v>7135</v>
      </c>
      <c r="E1710" t="s">
        <v>77</v>
      </c>
      <c r="F1710" t="s">
        <v>16</v>
      </c>
      <c r="G1710" t="s">
        <v>316</v>
      </c>
      <c r="H1710">
        <v>0</v>
      </c>
      <c r="I1710">
        <v>0</v>
      </c>
      <c r="J1710">
        <v>0</v>
      </c>
      <c r="K1710" t="s">
        <v>7136</v>
      </c>
    </row>
    <row r="1711" spans="1:11" x14ac:dyDescent="0.3">
      <c r="A1711" t="s">
        <v>7137</v>
      </c>
      <c r="B1711" t="s">
        <v>7138</v>
      </c>
      <c r="C1711" t="s">
        <v>20</v>
      </c>
      <c r="D1711" t="s">
        <v>7139</v>
      </c>
      <c r="E1711" t="s">
        <v>59</v>
      </c>
      <c r="F1711" t="s">
        <v>16</v>
      </c>
      <c r="G1711" t="s">
        <v>1224</v>
      </c>
      <c r="H1711">
        <v>0</v>
      </c>
      <c r="I1711">
        <v>0</v>
      </c>
      <c r="J1711">
        <v>0</v>
      </c>
      <c r="K1711" t="s">
        <v>7140</v>
      </c>
    </row>
    <row r="1712" spans="1:11" x14ac:dyDescent="0.3">
      <c r="A1712" t="s">
        <v>7141</v>
      </c>
      <c r="C1712" t="s">
        <v>558</v>
      </c>
      <c r="D1712" t="s">
        <v>7142</v>
      </c>
      <c r="E1712" t="s">
        <v>754</v>
      </c>
      <c r="F1712" t="s">
        <v>16</v>
      </c>
      <c r="G1712" t="s">
        <v>7143</v>
      </c>
      <c r="H1712">
        <v>0</v>
      </c>
      <c r="I1712">
        <v>0</v>
      </c>
      <c r="J1712">
        <v>0</v>
      </c>
      <c r="K1712" t="s">
        <v>7144</v>
      </c>
    </row>
    <row r="1713" spans="1:11" x14ac:dyDescent="0.3">
      <c r="A1713" t="s">
        <v>7145</v>
      </c>
      <c r="B1713" t="s">
        <v>7146</v>
      </c>
      <c r="C1713" t="s">
        <v>13</v>
      </c>
      <c r="D1713" t="s">
        <v>7147</v>
      </c>
      <c r="E1713" t="s">
        <v>77</v>
      </c>
      <c r="F1713" t="s">
        <v>16</v>
      </c>
      <c r="G1713" t="s">
        <v>364</v>
      </c>
      <c r="H1713">
        <v>0</v>
      </c>
      <c r="I1713">
        <v>0</v>
      </c>
      <c r="J1713">
        <v>0</v>
      </c>
      <c r="K1713" t="s">
        <v>7148</v>
      </c>
    </row>
    <row r="1714" spans="1:11" x14ac:dyDescent="0.3">
      <c r="A1714" t="s">
        <v>7149</v>
      </c>
      <c r="B1714" t="s">
        <v>7150</v>
      </c>
      <c r="C1714" t="s">
        <v>13</v>
      </c>
      <c r="D1714" t="s">
        <v>7151</v>
      </c>
      <c r="E1714" t="s">
        <v>77</v>
      </c>
      <c r="F1714" t="s">
        <v>41</v>
      </c>
      <c r="G1714" t="s">
        <v>42</v>
      </c>
      <c r="H1714">
        <v>0</v>
      </c>
      <c r="I1714">
        <v>0</v>
      </c>
      <c r="J1714">
        <v>0</v>
      </c>
      <c r="K1714" t="s">
        <v>7152</v>
      </c>
    </row>
    <row r="1715" spans="1:11" x14ac:dyDescent="0.3">
      <c r="A1715" t="s">
        <v>7153</v>
      </c>
      <c r="B1715" t="s">
        <v>7154</v>
      </c>
      <c r="C1715" t="s">
        <v>147</v>
      </c>
      <c r="D1715" t="s">
        <v>7155</v>
      </c>
      <c r="E1715" t="s">
        <v>183</v>
      </c>
      <c r="F1715" t="s">
        <v>7156</v>
      </c>
      <c r="G1715" t="s">
        <v>42</v>
      </c>
      <c r="H1715">
        <v>0</v>
      </c>
      <c r="I1715">
        <v>0</v>
      </c>
      <c r="J1715">
        <v>0</v>
      </c>
      <c r="K1715" t="s">
        <v>7157</v>
      </c>
    </row>
    <row r="1716" spans="1:11" x14ac:dyDescent="0.3">
      <c r="A1716" t="s">
        <v>7158</v>
      </c>
      <c r="B1716" t="s">
        <v>7159</v>
      </c>
      <c r="C1716" t="s">
        <v>27</v>
      </c>
      <c r="D1716" t="s">
        <v>7160</v>
      </c>
      <c r="E1716" t="s">
        <v>4614</v>
      </c>
      <c r="F1716" t="s">
        <v>41</v>
      </c>
      <c r="G1716" t="s">
        <v>42</v>
      </c>
      <c r="H1716">
        <v>0</v>
      </c>
      <c r="I1716">
        <v>0</v>
      </c>
      <c r="J1716">
        <v>0</v>
      </c>
      <c r="K1716" t="s">
        <v>7161</v>
      </c>
    </row>
    <row r="1717" spans="1:11" x14ac:dyDescent="0.3">
      <c r="A1717" t="s">
        <v>7162</v>
      </c>
      <c r="B1717" t="s">
        <v>7163</v>
      </c>
      <c r="C1717" t="s">
        <v>147</v>
      </c>
      <c r="D1717" t="s">
        <v>7164</v>
      </c>
      <c r="E1717" t="s">
        <v>183</v>
      </c>
      <c r="F1717" t="s">
        <v>1662</v>
      </c>
      <c r="G1717" t="s">
        <v>42</v>
      </c>
      <c r="H1717">
        <v>0</v>
      </c>
      <c r="I1717">
        <v>0</v>
      </c>
      <c r="J1717">
        <v>0</v>
      </c>
      <c r="K1717" t="s">
        <v>7165</v>
      </c>
    </row>
    <row r="1718" spans="1:11" x14ac:dyDescent="0.3">
      <c r="A1718" t="s">
        <v>7166</v>
      </c>
      <c r="B1718" t="s">
        <v>7167</v>
      </c>
      <c r="C1718" t="s">
        <v>147</v>
      </c>
      <c r="D1718" t="s">
        <v>7168</v>
      </c>
      <c r="E1718" t="s">
        <v>183</v>
      </c>
      <c r="F1718" t="s">
        <v>7169</v>
      </c>
      <c r="G1718" t="s">
        <v>42</v>
      </c>
      <c r="H1718">
        <v>0</v>
      </c>
      <c r="I1718">
        <v>0</v>
      </c>
      <c r="J1718">
        <v>0</v>
      </c>
      <c r="K1718" t="s">
        <v>7170</v>
      </c>
    </row>
    <row r="1719" spans="1:11" x14ac:dyDescent="0.3">
      <c r="A1719" t="s">
        <v>7171</v>
      </c>
      <c r="B1719" t="s">
        <v>7172</v>
      </c>
      <c r="C1719" t="s">
        <v>27</v>
      </c>
      <c r="D1719" t="s">
        <v>7173</v>
      </c>
      <c r="E1719" t="s">
        <v>4614</v>
      </c>
      <c r="F1719" t="s">
        <v>16</v>
      </c>
      <c r="G1719" t="s">
        <v>7174</v>
      </c>
      <c r="H1719">
        <v>0</v>
      </c>
      <c r="I1719">
        <v>0</v>
      </c>
      <c r="J1719">
        <v>0</v>
      </c>
      <c r="K1719" t="s">
        <v>7175</v>
      </c>
    </row>
    <row r="1720" spans="1:11" x14ac:dyDescent="0.3">
      <c r="A1720" t="s">
        <v>7176</v>
      </c>
      <c r="B1720" t="s">
        <v>7177</v>
      </c>
      <c r="C1720" t="s">
        <v>27</v>
      </c>
      <c r="D1720" t="s">
        <v>7178</v>
      </c>
      <c r="E1720" t="s">
        <v>4614</v>
      </c>
      <c r="F1720" t="s">
        <v>16</v>
      </c>
      <c r="G1720" t="s">
        <v>7179</v>
      </c>
      <c r="H1720">
        <v>0</v>
      </c>
      <c r="I1720">
        <v>0</v>
      </c>
      <c r="J1720">
        <v>0</v>
      </c>
      <c r="K1720" t="s">
        <v>7180</v>
      </c>
    </row>
    <row r="1721" spans="1:11" x14ac:dyDescent="0.3">
      <c r="A1721" t="s">
        <v>7181</v>
      </c>
      <c r="B1721" t="s">
        <v>7182</v>
      </c>
      <c r="C1721" t="s">
        <v>27</v>
      </c>
      <c r="D1721" t="s">
        <v>7183</v>
      </c>
      <c r="E1721" t="s">
        <v>4614</v>
      </c>
      <c r="F1721" t="s">
        <v>41</v>
      </c>
      <c r="G1721" t="s">
        <v>42</v>
      </c>
      <c r="H1721">
        <v>0</v>
      </c>
      <c r="I1721">
        <v>0</v>
      </c>
      <c r="J1721">
        <v>0</v>
      </c>
      <c r="K1721" t="s">
        <v>7184</v>
      </c>
    </row>
    <row r="1722" spans="1:11" x14ac:dyDescent="0.3">
      <c r="A1722" t="s">
        <v>7185</v>
      </c>
      <c r="B1722" t="s">
        <v>7186</v>
      </c>
      <c r="C1722" t="s">
        <v>147</v>
      </c>
      <c r="D1722" t="s">
        <v>7187</v>
      </c>
      <c r="E1722" t="s">
        <v>183</v>
      </c>
      <c r="F1722" t="s">
        <v>2000</v>
      </c>
      <c r="G1722" t="s">
        <v>42</v>
      </c>
      <c r="H1722">
        <v>0</v>
      </c>
      <c r="I1722">
        <v>0</v>
      </c>
      <c r="J1722">
        <v>0</v>
      </c>
      <c r="K1722" t="s">
        <v>7188</v>
      </c>
    </row>
    <row r="1723" spans="1:11" x14ac:dyDescent="0.3">
      <c r="A1723" t="s">
        <v>7189</v>
      </c>
      <c r="B1723" t="s">
        <v>7190</v>
      </c>
      <c r="C1723" t="s">
        <v>13</v>
      </c>
      <c r="D1723" t="s">
        <v>7191</v>
      </c>
      <c r="E1723" t="s">
        <v>15</v>
      </c>
      <c r="F1723" t="s">
        <v>16</v>
      </c>
      <c r="G1723" t="s">
        <v>30</v>
      </c>
      <c r="H1723">
        <v>0</v>
      </c>
      <c r="I1723">
        <v>0</v>
      </c>
      <c r="J1723">
        <v>0</v>
      </c>
      <c r="K1723" t="s">
        <v>7192</v>
      </c>
    </row>
    <row r="1724" spans="1:11" x14ac:dyDescent="0.3">
      <c r="A1724" t="s">
        <v>7193</v>
      </c>
      <c r="B1724" t="s">
        <v>7194</v>
      </c>
      <c r="C1724" t="s">
        <v>147</v>
      </c>
      <c r="D1724" t="s">
        <v>7195</v>
      </c>
      <c r="E1724" t="s">
        <v>183</v>
      </c>
      <c r="F1724" t="s">
        <v>4297</v>
      </c>
      <c r="G1724" t="s">
        <v>42</v>
      </c>
      <c r="H1724">
        <v>0</v>
      </c>
      <c r="I1724">
        <v>0</v>
      </c>
      <c r="J1724">
        <v>0</v>
      </c>
      <c r="K1724" t="s">
        <v>7196</v>
      </c>
    </row>
    <row r="1725" spans="1:11" x14ac:dyDescent="0.3">
      <c r="A1725" t="s">
        <v>7197</v>
      </c>
      <c r="B1725" t="s">
        <v>7198</v>
      </c>
      <c r="C1725" t="s">
        <v>147</v>
      </c>
      <c r="D1725" t="s">
        <v>7199</v>
      </c>
      <c r="E1725" t="s">
        <v>1742</v>
      </c>
      <c r="F1725" t="s">
        <v>402</v>
      </c>
      <c r="G1725" t="s">
        <v>42</v>
      </c>
      <c r="H1725">
        <v>0</v>
      </c>
      <c r="I1725">
        <v>0</v>
      </c>
      <c r="J1725">
        <v>0</v>
      </c>
      <c r="K1725" t="s">
        <v>7200</v>
      </c>
    </row>
    <row r="1726" spans="1:11" x14ac:dyDescent="0.3">
      <c r="A1726" t="s">
        <v>7201</v>
      </c>
      <c r="B1726" t="s">
        <v>7202</v>
      </c>
      <c r="C1726" t="s">
        <v>27</v>
      </c>
      <c r="D1726" t="s">
        <v>7203</v>
      </c>
      <c r="E1726" t="s">
        <v>4614</v>
      </c>
      <c r="F1726" t="s">
        <v>41</v>
      </c>
      <c r="G1726" t="s">
        <v>42</v>
      </c>
      <c r="H1726">
        <v>0</v>
      </c>
      <c r="I1726">
        <v>0</v>
      </c>
      <c r="J1726">
        <v>0</v>
      </c>
      <c r="K1726" t="s">
        <v>7204</v>
      </c>
    </row>
    <row r="1727" spans="1:11" x14ac:dyDescent="0.3">
      <c r="A1727" t="s">
        <v>7205</v>
      </c>
      <c r="B1727" t="s">
        <v>7206</v>
      </c>
      <c r="C1727" t="s">
        <v>13</v>
      </c>
      <c r="D1727" t="s">
        <v>7207</v>
      </c>
      <c r="E1727" t="s">
        <v>77</v>
      </c>
      <c r="F1727" t="s">
        <v>41</v>
      </c>
      <c r="G1727" t="s">
        <v>42</v>
      </c>
      <c r="H1727">
        <v>0</v>
      </c>
      <c r="I1727">
        <v>0</v>
      </c>
      <c r="J1727">
        <v>0</v>
      </c>
      <c r="K1727" t="s">
        <v>7208</v>
      </c>
    </row>
    <row r="1728" spans="1:11" x14ac:dyDescent="0.3">
      <c r="A1728" t="s">
        <v>7209</v>
      </c>
      <c r="B1728" t="s">
        <v>7210</v>
      </c>
      <c r="C1728" t="s">
        <v>27</v>
      </c>
      <c r="D1728" t="s">
        <v>7211</v>
      </c>
      <c r="E1728" t="s">
        <v>4614</v>
      </c>
      <c r="F1728" t="s">
        <v>41</v>
      </c>
      <c r="G1728" t="s">
        <v>42</v>
      </c>
      <c r="H1728">
        <v>0</v>
      </c>
      <c r="I1728">
        <v>0</v>
      </c>
      <c r="J1728">
        <v>0</v>
      </c>
      <c r="K1728" t="s">
        <v>7212</v>
      </c>
    </row>
    <row r="1729" spans="1:11" x14ac:dyDescent="0.3">
      <c r="A1729" t="s">
        <v>7213</v>
      </c>
      <c r="B1729" t="s">
        <v>7214</v>
      </c>
      <c r="C1729" t="s">
        <v>27</v>
      </c>
      <c r="D1729" t="s">
        <v>7215</v>
      </c>
      <c r="E1729" t="s">
        <v>4614</v>
      </c>
      <c r="F1729" t="s">
        <v>41</v>
      </c>
      <c r="G1729" t="s">
        <v>42</v>
      </c>
      <c r="H1729">
        <v>0</v>
      </c>
      <c r="I1729">
        <v>0</v>
      </c>
      <c r="J1729">
        <v>0</v>
      </c>
      <c r="K1729" t="s">
        <v>7216</v>
      </c>
    </row>
    <row r="1730" spans="1:11" x14ac:dyDescent="0.3">
      <c r="A1730" t="s">
        <v>7217</v>
      </c>
      <c r="B1730" t="s">
        <v>7218</v>
      </c>
      <c r="C1730" t="s">
        <v>13</v>
      </c>
      <c r="D1730" t="s">
        <v>7219</v>
      </c>
      <c r="E1730" t="s">
        <v>77</v>
      </c>
      <c r="F1730" t="s">
        <v>16</v>
      </c>
      <c r="G1730" t="s">
        <v>2318</v>
      </c>
      <c r="H1730">
        <v>0</v>
      </c>
      <c r="I1730">
        <v>0</v>
      </c>
      <c r="J1730">
        <v>0</v>
      </c>
      <c r="K1730" t="s">
        <v>7220</v>
      </c>
    </row>
    <row r="1731" spans="1:11" x14ac:dyDescent="0.3">
      <c r="A1731" t="s">
        <v>7221</v>
      </c>
      <c r="B1731" t="s">
        <v>7222</v>
      </c>
      <c r="C1731" t="s">
        <v>13</v>
      </c>
      <c r="D1731" t="s">
        <v>7223</v>
      </c>
      <c r="E1731" t="s">
        <v>77</v>
      </c>
      <c r="F1731" t="s">
        <v>16</v>
      </c>
      <c r="G1731" t="s">
        <v>60</v>
      </c>
      <c r="H1731">
        <v>0</v>
      </c>
      <c r="I1731">
        <v>0</v>
      </c>
      <c r="J1731">
        <v>0</v>
      </c>
      <c r="K1731" t="s">
        <v>7224</v>
      </c>
    </row>
    <row r="1732" spans="1:11" x14ac:dyDescent="0.3">
      <c r="A1732" t="s">
        <v>7225</v>
      </c>
      <c r="B1732" t="s">
        <v>7226</v>
      </c>
      <c r="C1732" t="s">
        <v>558</v>
      </c>
      <c r="D1732" t="s">
        <v>7227</v>
      </c>
      <c r="E1732" t="s">
        <v>560</v>
      </c>
      <c r="F1732" t="s">
        <v>16</v>
      </c>
      <c r="G1732" t="s">
        <v>4960</v>
      </c>
      <c r="H1732">
        <v>0</v>
      </c>
      <c r="I1732">
        <v>0</v>
      </c>
      <c r="J1732">
        <v>0</v>
      </c>
      <c r="K1732" t="s">
        <v>7228</v>
      </c>
    </row>
    <row r="1733" spans="1:11" x14ac:dyDescent="0.3">
      <c r="A1733" t="s">
        <v>7229</v>
      </c>
      <c r="B1733" t="s">
        <v>7230</v>
      </c>
      <c r="C1733" t="s">
        <v>558</v>
      </c>
      <c r="D1733" t="s">
        <v>7231</v>
      </c>
      <c r="E1733" t="s">
        <v>1462</v>
      </c>
      <c r="F1733" t="s">
        <v>1674</v>
      </c>
      <c r="G1733" t="s">
        <v>42</v>
      </c>
      <c r="H1733">
        <v>0</v>
      </c>
      <c r="I1733">
        <v>0</v>
      </c>
      <c r="J1733">
        <v>0</v>
      </c>
      <c r="K1733" t="s">
        <v>7232</v>
      </c>
    </row>
    <row r="1734" spans="1:11" x14ac:dyDescent="0.3">
      <c r="A1734" t="s">
        <v>7233</v>
      </c>
      <c r="B1734" t="s">
        <v>7234</v>
      </c>
      <c r="C1734" t="s">
        <v>20</v>
      </c>
      <c r="D1734" t="s">
        <v>7235</v>
      </c>
      <c r="E1734" t="s">
        <v>59</v>
      </c>
      <c r="F1734" t="s">
        <v>16</v>
      </c>
      <c r="G1734" t="s">
        <v>7236</v>
      </c>
      <c r="H1734">
        <v>0</v>
      </c>
      <c r="I1734">
        <v>0</v>
      </c>
      <c r="J1734">
        <v>0</v>
      </c>
      <c r="K1734" t="s">
        <v>7237</v>
      </c>
    </row>
    <row r="1735" spans="1:11" x14ac:dyDescent="0.3">
      <c r="A1735" t="s">
        <v>7238</v>
      </c>
      <c r="B1735" t="s">
        <v>7239</v>
      </c>
      <c r="C1735" t="s">
        <v>13</v>
      </c>
      <c r="D1735" t="s">
        <v>7240</v>
      </c>
      <c r="E1735" t="s">
        <v>77</v>
      </c>
      <c r="F1735" t="s">
        <v>16</v>
      </c>
      <c r="G1735" t="s">
        <v>223</v>
      </c>
      <c r="H1735">
        <v>0</v>
      </c>
      <c r="I1735">
        <v>0</v>
      </c>
      <c r="J1735">
        <v>0</v>
      </c>
      <c r="K1735" t="s">
        <v>7241</v>
      </c>
    </row>
    <row r="1736" spans="1:11" x14ac:dyDescent="0.3">
      <c r="A1736" t="s">
        <v>7242</v>
      </c>
      <c r="B1736" t="s">
        <v>7243</v>
      </c>
      <c r="C1736" t="s">
        <v>13</v>
      </c>
      <c r="D1736" t="s">
        <v>7244</v>
      </c>
      <c r="E1736" t="s">
        <v>77</v>
      </c>
      <c r="F1736" t="s">
        <v>16</v>
      </c>
      <c r="G1736" t="s">
        <v>512</v>
      </c>
      <c r="H1736">
        <v>0</v>
      </c>
      <c r="I1736">
        <v>0</v>
      </c>
      <c r="J1736">
        <v>0</v>
      </c>
      <c r="K1736" t="s">
        <v>7245</v>
      </c>
    </row>
    <row r="1737" spans="1:11" x14ac:dyDescent="0.3">
      <c r="A1737" t="s">
        <v>7246</v>
      </c>
      <c r="B1737" t="s">
        <v>7247</v>
      </c>
      <c r="C1737" t="s">
        <v>13</v>
      </c>
      <c r="D1737" t="s">
        <v>7248</v>
      </c>
      <c r="E1737" t="s">
        <v>77</v>
      </c>
      <c r="F1737" t="s">
        <v>16</v>
      </c>
      <c r="G1737" t="s">
        <v>7000</v>
      </c>
      <c r="H1737">
        <v>0</v>
      </c>
      <c r="I1737">
        <v>0</v>
      </c>
      <c r="J1737">
        <v>0</v>
      </c>
      <c r="K1737" t="s">
        <v>7249</v>
      </c>
    </row>
    <row r="1738" spans="1:11" x14ac:dyDescent="0.3">
      <c r="A1738" t="s">
        <v>7250</v>
      </c>
      <c r="B1738" t="s">
        <v>7251</v>
      </c>
      <c r="C1738" t="s">
        <v>20</v>
      </c>
      <c r="D1738" t="s">
        <v>7252</v>
      </c>
      <c r="E1738" t="s">
        <v>59</v>
      </c>
      <c r="F1738" t="s">
        <v>16</v>
      </c>
      <c r="G1738" t="s">
        <v>3186</v>
      </c>
      <c r="H1738">
        <v>0</v>
      </c>
      <c r="I1738">
        <v>0</v>
      </c>
      <c r="J1738">
        <v>0</v>
      </c>
      <c r="K1738" t="s">
        <v>7253</v>
      </c>
    </row>
    <row r="1739" spans="1:11" x14ac:dyDescent="0.3">
      <c r="A1739" t="s">
        <v>7254</v>
      </c>
      <c r="C1739" t="s">
        <v>27</v>
      </c>
      <c r="D1739" t="s">
        <v>7255</v>
      </c>
      <c r="E1739" t="s">
        <v>4614</v>
      </c>
      <c r="F1739" t="s">
        <v>41</v>
      </c>
      <c r="G1739" t="s">
        <v>42</v>
      </c>
      <c r="H1739">
        <v>0</v>
      </c>
      <c r="I1739">
        <v>0</v>
      </c>
      <c r="J1739">
        <v>0</v>
      </c>
      <c r="K1739" t="s">
        <v>7256</v>
      </c>
    </row>
    <row r="1740" spans="1:11" x14ac:dyDescent="0.3">
      <c r="A1740" t="s">
        <v>7257</v>
      </c>
      <c r="C1740" t="s">
        <v>13</v>
      </c>
      <c r="D1740" t="s">
        <v>7258</v>
      </c>
      <c r="E1740" t="s">
        <v>15</v>
      </c>
      <c r="F1740" t="s">
        <v>16</v>
      </c>
      <c r="G1740" t="s">
        <v>42</v>
      </c>
      <c r="H1740">
        <v>0</v>
      </c>
      <c r="I1740">
        <v>0</v>
      </c>
      <c r="J1740">
        <v>0</v>
      </c>
      <c r="K1740" t="s">
        <v>7259</v>
      </c>
    </row>
    <row r="1741" spans="1:11" x14ac:dyDescent="0.3">
      <c r="A1741" t="s">
        <v>7260</v>
      </c>
      <c r="B1741" t="s">
        <v>7261</v>
      </c>
      <c r="C1741" t="s">
        <v>27</v>
      </c>
      <c r="D1741" t="s">
        <v>7262</v>
      </c>
      <c r="E1741" t="s">
        <v>29</v>
      </c>
      <c r="F1741" t="s">
        <v>41</v>
      </c>
      <c r="G1741" t="s">
        <v>42</v>
      </c>
      <c r="H1741">
        <v>0</v>
      </c>
      <c r="I1741">
        <v>0</v>
      </c>
      <c r="J1741">
        <v>0</v>
      </c>
      <c r="K1741" t="s">
        <v>7263</v>
      </c>
    </row>
    <row r="1742" spans="1:11" x14ac:dyDescent="0.3">
      <c r="A1742" t="s">
        <v>7264</v>
      </c>
      <c r="B1742" t="s">
        <v>7265</v>
      </c>
      <c r="C1742" t="s">
        <v>13</v>
      </c>
      <c r="D1742" t="s">
        <v>7266</v>
      </c>
      <c r="E1742" t="s">
        <v>77</v>
      </c>
      <c r="F1742" t="s">
        <v>16</v>
      </c>
      <c r="G1742" t="s">
        <v>7267</v>
      </c>
      <c r="H1742">
        <v>0</v>
      </c>
      <c r="I1742">
        <v>0</v>
      </c>
      <c r="J1742">
        <v>0</v>
      </c>
      <c r="K1742" t="s">
        <v>7268</v>
      </c>
    </row>
    <row r="1743" spans="1:11" x14ac:dyDescent="0.3">
      <c r="A1743" t="s">
        <v>7269</v>
      </c>
      <c r="B1743" t="s">
        <v>7270</v>
      </c>
      <c r="C1743" t="s">
        <v>558</v>
      </c>
      <c r="D1743" t="s">
        <v>7271</v>
      </c>
      <c r="E1743" t="s">
        <v>560</v>
      </c>
      <c r="F1743" t="s">
        <v>16</v>
      </c>
      <c r="G1743" t="s">
        <v>7272</v>
      </c>
      <c r="H1743">
        <v>0</v>
      </c>
      <c r="I1743">
        <v>0</v>
      </c>
      <c r="J1743">
        <v>0</v>
      </c>
      <c r="K1743" t="s">
        <v>7273</v>
      </c>
    </row>
    <row r="1744" spans="1:11" x14ac:dyDescent="0.3">
      <c r="A1744" t="s">
        <v>7274</v>
      </c>
      <c r="B1744" t="s">
        <v>7275</v>
      </c>
      <c r="C1744" t="s">
        <v>558</v>
      </c>
      <c r="D1744" t="s">
        <v>7276</v>
      </c>
      <c r="E1744" t="s">
        <v>895</v>
      </c>
      <c r="F1744" t="s">
        <v>16</v>
      </c>
      <c r="G1744" t="s">
        <v>7277</v>
      </c>
      <c r="H1744">
        <v>0</v>
      </c>
      <c r="I1744">
        <v>0</v>
      </c>
      <c r="J1744">
        <v>0</v>
      </c>
      <c r="K1744" t="s">
        <v>7278</v>
      </c>
    </row>
    <row r="1745" spans="1:11" x14ac:dyDescent="0.3">
      <c r="A1745" t="s">
        <v>7279</v>
      </c>
      <c r="C1745" t="s">
        <v>13</v>
      </c>
      <c r="D1745" t="s">
        <v>7280</v>
      </c>
      <c r="E1745" t="s">
        <v>77</v>
      </c>
      <c r="F1745" t="s">
        <v>16</v>
      </c>
      <c r="G1745" t="s">
        <v>42</v>
      </c>
      <c r="H1745">
        <v>0</v>
      </c>
      <c r="I1745">
        <v>0</v>
      </c>
      <c r="J1745">
        <v>0</v>
      </c>
      <c r="K1745" t="s">
        <v>7281</v>
      </c>
    </row>
    <row r="1746" spans="1:11" x14ac:dyDescent="0.3">
      <c r="A1746" t="s">
        <v>7282</v>
      </c>
      <c r="C1746" t="s">
        <v>20</v>
      </c>
      <c r="D1746" t="s">
        <v>7283</v>
      </c>
      <c r="E1746" t="s">
        <v>59</v>
      </c>
      <c r="F1746" t="s">
        <v>16</v>
      </c>
      <c r="G1746" t="s">
        <v>2542</v>
      </c>
      <c r="H1746">
        <v>0</v>
      </c>
      <c r="I1746">
        <v>0</v>
      </c>
      <c r="J1746">
        <v>0</v>
      </c>
      <c r="K1746" t="s">
        <v>7284</v>
      </c>
    </row>
    <row r="1747" spans="1:11" x14ac:dyDescent="0.3">
      <c r="A1747" t="s">
        <v>7285</v>
      </c>
      <c r="B1747" t="s">
        <v>7286</v>
      </c>
      <c r="C1747" t="s">
        <v>20</v>
      </c>
      <c r="D1747" t="s">
        <v>7287</v>
      </c>
      <c r="E1747" t="s">
        <v>59</v>
      </c>
      <c r="F1747" t="s">
        <v>16</v>
      </c>
      <c r="G1747" t="s">
        <v>7288</v>
      </c>
      <c r="H1747">
        <v>0</v>
      </c>
      <c r="I1747">
        <v>0</v>
      </c>
      <c r="J1747">
        <v>0</v>
      </c>
      <c r="K1747" t="s">
        <v>7289</v>
      </c>
    </row>
    <row r="1748" spans="1:11" x14ac:dyDescent="0.3">
      <c r="A1748" t="s">
        <v>7290</v>
      </c>
      <c r="B1748" t="s">
        <v>7291</v>
      </c>
      <c r="C1748" t="s">
        <v>20</v>
      </c>
      <c r="D1748" t="s">
        <v>7292</v>
      </c>
      <c r="E1748" t="s">
        <v>59</v>
      </c>
      <c r="F1748" t="s">
        <v>6589</v>
      </c>
      <c r="G1748" t="s">
        <v>42</v>
      </c>
      <c r="H1748">
        <v>0</v>
      </c>
      <c r="I1748">
        <v>0</v>
      </c>
      <c r="J1748">
        <v>0</v>
      </c>
      <c r="K1748" t="s">
        <v>7293</v>
      </c>
    </row>
    <row r="1749" spans="1:11" x14ac:dyDescent="0.3">
      <c r="A1749" t="s">
        <v>7294</v>
      </c>
      <c r="B1749" t="s">
        <v>7295</v>
      </c>
      <c r="C1749" t="s">
        <v>20</v>
      </c>
      <c r="D1749" t="s">
        <v>7296</v>
      </c>
      <c r="E1749" t="s">
        <v>59</v>
      </c>
      <c r="F1749" t="s">
        <v>2036</v>
      </c>
      <c r="G1749" t="s">
        <v>2189</v>
      </c>
      <c r="H1749">
        <v>0</v>
      </c>
      <c r="I1749">
        <v>0</v>
      </c>
      <c r="J1749">
        <v>0</v>
      </c>
      <c r="K1749" t="s">
        <v>7297</v>
      </c>
    </row>
    <row r="1750" spans="1:11" x14ac:dyDescent="0.3">
      <c r="A1750" t="s">
        <v>7298</v>
      </c>
      <c r="B1750" t="s">
        <v>7299</v>
      </c>
      <c r="C1750" t="s">
        <v>20</v>
      </c>
      <c r="D1750" t="s">
        <v>7300</v>
      </c>
      <c r="E1750" t="s">
        <v>59</v>
      </c>
      <c r="F1750" t="s">
        <v>4297</v>
      </c>
      <c r="G1750" t="s">
        <v>42</v>
      </c>
      <c r="H1750">
        <v>0</v>
      </c>
      <c r="I1750">
        <v>0</v>
      </c>
      <c r="J1750">
        <v>0</v>
      </c>
      <c r="K1750" t="s">
        <v>7301</v>
      </c>
    </row>
    <row r="1751" spans="1:11" x14ac:dyDescent="0.3">
      <c r="A1751" t="s">
        <v>7302</v>
      </c>
      <c r="B1751" t="s">
        <v>7303</v>
      </c>
      <c r="C1751" t="s">
        <v>20</v>
      </c>
      <c r="D1751" t="s">
        <v>7304</v>
      </c>
      <c r="E1751" t="s">
        <v>59</v>
      </c>
      <c r="F1751" t="s">
        <v>2595</v>
      </c>
      <c r="G1751" t="s">
        <v>42</v>
      </c>
      <c r="H1751">
        <v>0</v>
      </c>
      <c r="I1751">
        <v>0</v>
      </c>
      <c r="J1751">
        <v>0</v>
      </c>
      <c r="K1751" t="s">
        <v>7305</v>
      </c>
    </row>
    <row r="1752" spans="1:11" x14ac:dyDescent="0.3">
      <c r="A1752" t="s">
        <v>7306</v>
      </c>
      <c r="B1752" t="s">
        <v>7307</v>
      </c>
      <c r="C1752" t="s">
        <v>20</v>
      </c>
      <c r="D1752" t="s">
        <v>7308</v>
      </c>
      <c r="E1752" t="s">
        <v>59</v>
      </c>
      <c r="F1752" t="s">
        <v>5976</v>
      </c>
      <c r="G1752" t="s">
        <v>42</v>
      </c>
      <c r="H1752">
        <v>0</v>
      </c>
      <c r="I1752">
        <v>0</v>
      </c>
      <c r="J1752">
        <v>0</v>
      </c>
      <c r="K1752" t="s">
        <v>7309</v>
      </c>
    </row>
    <row r="1753" spans="1:11" x14ac:dyDescent="0.3">
      <c r="A1753" t="s">
        <v>7310</v>
      </c>
      <c r="B1753" t="s">
        <v>7311</v>
      </c>
      <c r="C1753" t="s">
        <v>147</v>
      </c>
      <c r="D1753" t="s">
        <v>7312</v>
      </c>
      <c r="E1753" t="s">
        <v>1742</v>
      </c>
      <c r="F1753" t="s">
        <v>1237</v>
      </c>
      <c r="G1753" t="s">
        <v>42</v>
      </c>
      <c r="H1753">
        <v>0</v>
      </c>
      <c r="I1753">
        <v>0</v>
      </c>
      <c r="J1753">
        <v>0</v>
      </c>
      <c r="K1753" t="s">
        <v>7313</v>
      </c>
    </row>
    <row r="1754" spans="1:11" x14ac:dyDescent="0.3">
      <c r="A1754" t="s">
        <v>7314</v>
      </c>
      <c r="B1754" t="s">
        <v>7315</v>
      </c>
      <c r="C1754" t="s">
        <v>147</v>
      </c>
      <c r="D1754" t="s">
        <v>7316</v>
      </c>
      <c r="E1754" t="s">
        <v>183</v>
      </c>
      <c r="F1754" t="s">
        <v>41</v>
      </c>
      <c r="G1754" t="s">
        <v>42</v>
      </c>
      <c r="H1754">
        <v>0</v>
      </c>
      <c r="I1754">
        <v>0</v>
      </c>
      <c r="J1754">
        <v>0</v>
      </c>
      <c r="K1754" t="s">
        <v>7317</v>
      </c>
    </row>
    <row r="1755" spans="1:11" x14ac:dyDescent="0.3">
      <c r="A1755" t="s">
        <v>7318</v>
      </c>
      <c r="B1755" t="s">
        <v>7319</v>
      </c>
      <c r="C1755" t="s">
        <v>20</v>
      </c>
      <c r="D1755" t="s">
        <v>7320</v>
      </c>
      <c r="E1755" t="s">
        <v>59</v>
      </c>
      <c r="F1755" t="s">
        <v>7321</v>
      </c>
      <c r="G1755" t="s">
        <v>42</v>
      </c>
      <c r="H1755">
        <v>0</v>
      </c>
      <c r="I1755">
        <v>0</v>
      </c>
      <c r="J1755">
        <v>0</v>
      </c>
      <c r="K1755" t="s">
        <v>7322</v>
      </c>
    </row>
    <row r="1756" spans="1:11" x14ac:dyDescent="0.3">
      <c r="A1756" t="s">
        <v>7323</v>
      </c>
      <c r="C1756" t="s">
        <v>20</v>
      </c>
      <c r="D1756" t="s">
        <v>7324</v>
      </c>
      <c r="E1756" t="s">
        <v>59</v>
      </c>
      <c r="F1756" t="s">
        <v>7325</v>
      </c>
      <c r="G1756" t="s">
        <v>42</v>
      </c>
      <c r="H1756">
        <v>0</v>
      </c>
      <c r="I1756">
        <v>0</v>
      </c>
      <c r="J1756">
        <v>0</v>
      </c>
      <c r="K1756" t="s">
        <v>7326</v>
      </c>
    </row>
    <row r="1757" spans="1:11" x14ac:dyDescent="0.3">
      <c r="A1757" t="s">
        <v>7327</v>
      </c>
      <c r="B1757" t="s">
        <v>7328</v>
      </c>
      <c r="C1757" t="s">
        <v>27</v>
      </c>
      <c r="D1757" t="s">
        <v>7329</v>
      </c>
      <c r="E1757" t="s">
        <v>4614</v>
      </c>
      <c r="F1757" t="s">
        <v>7330</v>
      </c>
      <c r="G1757" t="s">
        <v>42</v>
      </c>
      <c r="H1757">
        <v>0</v>
      </c>
      <c r="I1757">
        <v>0</v>
      </c>
      <c r="J1757">
        <v>0</v>
      </c>
      <c r="K1757" t="s">
        <v>7331</v>
      </c>
    </row>
    <row r="1758" spans="1:11" x14ac:dyDescent="0.3">
      <c r="A1758" t="s">
        <v>7332</v>
      </c>
      <c r="B1758" t="s">
        <v>7333</v>
      </c>
      <c r="C1758" t="s">
        <v>27</v>
      </c>
      <c r="D1758" t="e">
        <f>셀프실드 아크 용접.</f>
        <v>#NAME?</v>
      </c>
      <c r="E1758" t="s">
        <v>4614</v>
      </c>
      <c r="F1758" t="s">
        <v>16</v>
      </c>
      <c r="G1758" t="s">
        <v>3244</v>
      </c>
      <c r="H1758">
        <v>0</v>
      </c>
      <c r="I1758">
        <v>0</v>
      </c>
      <c r="J1758">
        <v>0</v>
      </c>
      <c r="K1758" t="s">
        <v>7334</v>
      </c>
    </row>
    <row r="1759" spans="1:11" x14ac:dyDescent="0.3">
      <c r="A1759" t="s">
        <v>7335</v>
      </c>
      <c r="B1759" t="s">
        <v>7336</v>
      </c>
      <c r="C1759" t="s">
        <v>20</v>
      </c>
      <c r="D1759" t="s">
        <v>7337</v>
      </c>
      <c r="E1759" t="s">
        <v>59</v>
      </c>
      <c r="F1759" t="s">
        <v>16</v>
      </c>
      <c r="G1759" t="s">
        <v>1481</v>
      </c>
      <c r="H1759">
        <v>0</v>
      </c>
      <c r="I1759">
        <v>0</v>
      </c>
      <c r="J1759">
        <v>0</v>
      </c>
      <c r="K1759" t="s">
        <v>7338</v>
      </c>
    </row>
    <row r="1760" spans="1:11" x14ac:dyDescent="0.3">
      <c r="A1760" t="s">
        <v>7339</v>
      </c>
      <c r="B1760" t="s">
        <v>7340</v>
      </c>
      <c r="C1760" t="s">
        <v>20</v>
      </c>
      <c r="D1760" t="s">
        <v>7341</v>
      </c>
      <c r="E1760" t="s">
        <v>59</v>
      </c>
      <c r="F1760" t="s">
        <v>16</v>
      </c>
      <c r="G1760" t="s">
        <v>7342</v>
      </c>
      <c r="H1760">
        <v>0</v>
      </c>
      <c r="I1760">
        <v>0</v>
      </c>
      <c r="J1760">
        <v>0</v>
      </c>
      <c r="K1760" t="s">
        <v>7343</v>
      </c>
    </row>
    <row r="1761" spans="1:11" x14ac:dyDescent="0.3">
      <c r="A1761" t="s">
        <v>7344</v>
      </c>
      <c r="B1761" t="s">
        <v>7345</v>
      </c>
      <c r="C1761" t="s">
        <v>558</v>
      </c>
      <c r="D1761" t="s">
        <v>7346</v>
      </c>
      <c r="E1761" t="s">
        <v>1472</v>
      </c>
      <c r="F1761" t="s">
        <v>5105</v>
      </c>
      <c r="G1761" t="s">
        <v>42</v>
      </c>
      <c r="H1761">
        <v>0</v>
      </c>
      <c r="I1761">
        <v>0</v>
      </c>
      <c r="J1761">
        <v>0</v>
      </c>
      <c r="K1761" t="s">
        <v>7347</v>
      </c>
    </row>
    <row r="1762" spans="1:11" x14ac:dyDescent="0.3">
      <c r="A1762" t="s">
        <v>7348</v>
      </c>
      <c r="B1762" t="s">
        <v>7349</v>
      </c>
      <c r="C1762" t="s">
        <v>20</v>
      </c>
      <c r="D1762" t="s">
        <v>7350</v>
      </c>
      <c r="E1762" t="s">
        <v>59</v>
      </c>
      <c r="F1762" t="s">
        <v>2286</v>
      </c>
      <c r="G1762" t="s">
        <v>7351</v>
      </c>
      <c r="H1762">
        <v>0</v>
      </c>
      <c r="I1762">
        <v>0</v>
      </c>
      <c r="J1762">
        <v>0</v>
      </c>
      <c r="K1762" t="s">
        <v>7352</v>
      </c>
    </row>
    <row r="1763" spans="1:11" x14ac:dyDescent="0.3">
      <c r="A1763" t="s">
        <v>7353</v>
      </c>
      <c r="B1763" t="s">
        <v>7354</v>
      </c>
      <c r="C1763" t="s">
        <v>20</v>
      </c>
      <c r="D1763" t="s">
        <v>7355</v>
      </c>
      <c r="E1763" t="s">
        <v>59</v>
      </c>
      <c r="F1763" t="s">
        <v>1452</v>
      </c>
      <c r="G1763" t="s">
        <v>42</v>
      </c>
      <c r="H1763">
        <v>0</v>
      </c>
      <c r="I1763">
        <v>0</v>
      </c>
      <c r="J1763">
        <v>0</v>
      </c>
      <c r="K1763" t="s">
        <v>7356</v>
      </c>
    </row>
    <row r="1764" spans="1:11" x14ac:dyDescent="0.3">
      <c r="A1764" t="s">
        <v>7357</v>
      </c>
      <c r="B1764" t="s">
        <v>7358</v>
      </c>
      <c r="C1764" t="s">
        <v>13</v>
      </c>
      <c r="D1764" t="s">
        <v>7359</v>
      </c>
      <c r="E1764" t="s">
        <v>77</v>
      </c>
      <c r="F1764" t="s">
        <v>41</v>
      </c>
      <c r="G1764" t="s">
        <v>42</v>
      </c>
      <c r="H1764">
        <v>0</v>
      </c>
      <c r="I1764">
        <v>0</v>
      </c>
      <c r="J1764">
        <v>0</v>
      </c>
      <c r="K1764" t="s">
        <v>7360</v>
      </c>
    </row>
    <row r="1765" spans="1:11" x14ac:dyDescent="0.3">
      <c r="A1765" t="s">
        <v>7361</v>
      </c>
      <c r="B1765" t="s">
        <v>7362</v>
      </c>
      <c r="C1765" t="s">
        <v>13</v>
      </c>
      <c r="D1765" t="s">
        <v>7363</v>
      </c>
      <c r="E1765" t="s">
        <v>77</v>
      </c>
      <c r="F1765" t="s">
        <v>41</v>
      </c>
      <c r="G1765" t="s">
        <v>42</v>
      </c>
      <c r="H1765">
        <v>0</v>
      </c>
      <c r="I1765">
        <v>0</v>
      </c>
      <c r="J1765">
        <v>0</v>
      </c>
      <c r="K1765" t="s">
        <v>7364</v>
      </c>
    </row>
    <row r="1766" spans="1:11" x14ac:dyDescent="0.3">
      <c r="A1766" t="s">
        <v>7365</v>
      </c>
      <c r="C1766" t="s">
        <v>27</v>
      </c>
      <c r="D1766" t="s">
        <v>7366</v>
      </c>
      <c r="E1766" t="s">
        <v>4614</v>
      </c>
      <c r="F1766" t="s">
        <v>41</v>
      </c>
      <c r="G1766" t="s">
        <v>42</v>
      </c>
      <c r="H1766">
        <v>0</v>
      </c>
      <c r="I1766">
        <v>0</v>
      </c>
      <c r="J1766">
        <v>0</v>
      </c>
      <c r="K1766" t="s">
        <v>7367</v>
      </c>
    </row>
    <row r="1767" spans="1:11" x14ac:dyDescent="0.3">
      <c r="A1767" t="s">
        <v>7368</v>
      </c>
      <c r="C1767" t="s">
        <v>27</v>
      </c>
      <c r="D1767" t="s">
        <v>7369</v>
      </c>
      <c r="E1767" t="s">
        <v>4614</v>
      </c>
      <c r="F1767" t="s">
        <v>41</v>
      </c>
      <c r="G1767" t="s">
        <v>42</v>
      </c>
      <c r="H1767">
        <v>0</v>
      </c>
      <c r="I1767">
        <v>0</v>
      </c>
      <c r="J1767">
        <v>0</v>
      </c>
      <c r="K1767" t="s">
        <v>7370</v>
      </c>
    </row>
    <row r="1768" spans="1:11" x14ac:dyDescent="0.3">
      <c r="A1768" t="s">
        <v>7371</v>
      </c>
      <c r="B1768" t="s">
        <v>7372</v>
      </c>
      <c r="C1768" t="s">
        <v>20</v>
      </c>
      <c r="D1768" t="s">
        <v>7373</v>
      </c>
      <c r="E1768" t="s">
        <v>59</v>
      </c>
      <c r="F1768" t="s">
        <v>7374</v>
      </c>
      <c r="G1768" t="s">
        <v>42</v>
      </c>
      <c r="H1768">
        <v>0</v>
      </c>
      <c r="I1768">
        <v>0</v>
      </c>
      <c r="J1768">
        <v>0</v>
      </c>
      <c r="K1768" t="s">
        <v>7375</v>
      </c>
    </row>
    <row r="1769" spans="1:11" x14ac:dyDescent="0.3">
      <c r="A1769" t="s">
        <v>7376</v>
      </c>
      <c r="B1769" t="s">
        <v>7377</v>
      </c>
      <c r="C1769" t="s">
        <v>558</v>
      </c>
      <c r="D1769" t="s">
        <v>7378</v>
      </c>
      <c r="E1769" t="s">
        <v>1122</v>
      </c>
      <c r="F1769" t="s">
        <v>835</v>
      </c>
      <c r="G1769" t="s">
        <v>3103</v>
      </c>
      <c r="H1769">
        <v>0</v>
      </c>
      <c r="I1769">
        <v>0</v>
      </c>
      <c r="J1769">
        <v>0</v>
      </c>
      <c r="K1769" t="s">
        <v>7379</v>
      </c>
    </row>
    <row r="1770" spans="1:11" x14ac:dyDescent="0.3">
      <c r="A1770" t="s">
        <v>7380</v>
      </c>
      <c r="B1770" t="s">
        <v>7381</v>
      </c>
      <c r="C1770" t="s">
        <v>20</v>
      </c>
      <c r="D1770" t="s">
        <v>7382</v>
      </c>
      <c r="E1770" t="s">
        <v>59</v>
      </c>
      <c r="F1770" t="s">
        <v>1135</v>
      </c>
      <c r="G1770" t="s">
        <v>42</v>
      </c>
      <c r="H1770">
        <v>0</v>
      </c>
      <c r="I1770">
        <v>0</v>
      </c>
      <c r="J1770">
        <v>0</v>
      </c>
      <c r="K1770" t="s">
        <v>7383</v>
      </c>
    </row>
    <row r="1771" spans="1:11" x14ac:dyDescent="0.3">
      <c r="A1771" t="s">
        <v>7384</v>
      </c>
      <c r="B1771" t="s">
        <v>7385</v>
      </c>
      <c r="C1771" t="s">
        <v>20</v>
      </c>
      <c r="D1771" t="s">
        <v>7386</v>
      </c>
      <c r="E1771" t="s">
        <v>59</v>
      </c>
      <c r="F1771" t="s">
        <v>16</v>
      </c>
      <c r="G1771" t="s">
        <v>7387</v>
      </c>
      <c r="H1771">
        <v>0</v>
      </c>
      <c r="I1771">
        <v>0</v>
      </c>
      <c r="J1771">
        <v>0</v>
      </c>
      <c r="K1771" t="s">
        <v>7388</v>
      </c>
    </row>
    <row r="1772" spans="1:11" x14ac:dyDescent="0.3">
      <c r="A1772" t="s">
        <v>7389</v>
      </c>
      <c r="B1772" t="s">
        <v>7390</v>
      </c>
      <c r="C1772" t="s">
        <v>20</v>
      </c>
      <c r="D1772" t="s">
        <v>7391</v>
      </c>
      <c r="E1772" t="s">
        <v>59</v>
      </c>
      <c r="F1772" t="s">
        <v>7392</v>
      </c>
      <c r="G1772" t="s">
        <v>42</v>
      </c>
      <c r="H1772">
        <v>0</v>
      </c>
      <c r="I1772">
        <v>0</v>
      </c>
      <c r="J1772">
        <v>0</v>
      </c>
      <c r="K1772" t="s">
        <v>7393</v>
      </c>
    </row>
    <row r="1773" spans="1:11" x14ac:dyDescent="0.3">
      <c r="A1773" t="s">
        <v>7394</v>
      </c>
      <c r="B1773" t="s">
        <v>7395</v>
      </c>
      <c r="C1773" t="s">
        <v>20</v>
      </c>
      <c r="D1773" t="s">
        <v>7396</v>
      </c>
      <c r="E1773" t="s">
        <v>59</v>
      </c>
      <c r="F1773" t="s">
        <v>407</v>
      </c>
      <c r="G1773" t="s">
        <v>42</v>
      </c>
      <c r="H1773">
        <v>0</v>
      </c>
      <c r="I1773">
        <v>0</v>
      </c>
      <c r="J1773">
        <v>0</v>
      </c>
      <c r="K1773" t="s">
        <v>7397</v>
      </c>
    </row>
    <row r="1774" spans="1:11" x14ac:dyDescent="0.3">
      <c r="A1774" t="s">
        <v>7398</v>
      </c>
      <c r="B1774" t="s">
        <v>7399</v>
      </c>
      <c r="C1774" t="s">
        <v>147</v>
      </c>
      <c r="D1774" t="s">
        <v>7400</v>
      </c>
      <c r="E1774" t="s">
        <v>183</v>
      </c>
      <c r="F1774" t="s">
        <v>1996</v>
      </c>
      <c r="G1774" t="s">
        <v>42</v>
      </c>
      <c r="H1774">
        <v>0</v>
      </c>
      <c r="I1774">
        <v>0</v>
      </c>
      <c r="J1774">
        <v>0</v>
      </c>
      <c r="K1774" t="s">
        <v>7401</v>
      </c>
    </row>
    <row r="1775" spans="1:11" x14ac:dyDescent="0.3">
      <c r="A1775" t="s">
        <v>7402</v>
      </c>
      <c r="B1775" t="s">
        <v>7403</v>
      </c>
      <c r="C1775" t="s">
        <v>147</v>
      </c>
      <c r="D1775" t="s">
        <v>7404</v>
      </c>
      <c r="E1775" t="s">
        <v>183</v>
      </c>
      <c r="F1775" t="s">
        <v>7405</v>
      </c>
      <c r="G1775" t="s">
        <v>42</v>
      </c>
      <c r="H1775">
        <v>0</v>
      </c>
      <c r="I1775">
        <v>0</v>
      </c>
      <c r="J1775">
        <v>0</v>
      </c>
      <c r="K1775" t="s">
        <v>7406</v>
      </c>
    </row>
    <row r="1776" spans="1:11" x14ac:dyDescent="0.3">
      <c r="A1776" t="s">
        <v>7407</v>
      </c>
      <c r="B1776" t="s">
        <v>7408</v>
      </c>
      <c r="C1776" t="s">
        <v>20</v>
      </c>
      <c r="D1776" t="s">
        <v>7409</v>
      </c>
      <c r="E1776" t="s">
        <v>59</v>
      </c>
      <c r="F1776" t="s">
        <v>41</v>
      </c>
      <c r="G1776" t="s">
        <v>42</v>
      </c>
      <c r="H1776">
        <v>0</v>
      </c>
      <c r="I1776">
        <v>0</v>
      </c>
      <c r="J1776">
        <v>0</v>
      </c>
      <c r="K1776" t="s">
        <v>7410</v>
      </c>
    </row>
    <row r="1777" spans="1:11" x14ac:dyDescent="0.3">
      <c r="A1777" t="s">
        <v>7411</v>
      </c>
      <c r="B1777" t="s">
        <v>7412</v>
      </c>
      <c r="C1777" t="s">
        <v>27</v>
      </c>
      <c r="D1777" t="s">
        <v>7413</v>
      </c>
      <c r="E1777" t="s">
        <v>4614</v>
      </c>
      <c r="F1777" t="s">
        <v>16</v>
      </c>
      <c r="G1777" t="s">
        <v>7414</v>
      </c>
      <c r="H1777">
        <v>0</v>
      </c>
      <c r="I1777">
        <v>0</v>
      </c>
      <c r="J1777">
        <v>0</v>
      </c>
      <c r="K1777" t="s">
        <v>7415</v>
      </c>
    </row>
    <row r="1778" spans="1:11" x14ac:dyDescent="0.3">
      <c r="A1778" t="s">
        <v>7416</v>
      </c>
      <c r="B1778" t="s">
        <v>7417</v>
      </c>
      <c r="C1778" t="s">
        <v>27</v>
      </c>
      <c r="D1778" t="s">
        <v>7418</v>
      </c>
      <c r="E1778" t="s">
        <v>29</v>
      </c>
      <c r="F1778" t="s">
        <v>7419</v>
      </c>
      <c r="G1778" t="s">
        <v>42</v>
      </c>
      <c r="H1778">
        <v>0</v>
      </c>
      <c r="I1778">
        <v>0</v>
      </c>
      <c r="J1778">
        <v>0</v>
      </c>
      <c r="K1778" t="s">
        <v>7420</v>
      </c>
    </row>
    <row r="1779" spans="1:11" x14ac:dyDescent="0.3">
      <c r="A1779" t="s">
        <v>7421</v>
      </c>
      <c r="B1779" t="s">
        <v>7422</v>
      </c>
      <c r="C1779" t="s">
        <v>20</v>
      </c>
      <c r="D1779" t="s">
        <v>7423</v>
      </c>
      <c r="E1779" t="s">
        <v>59</v>
      </c>
      <c r="F1779" t="s">
        <v>5406</v>
      </c>
      <c r="G1779" t="s">
        <v>42</v>
      </c>
      <c r="H1779">
        <v>0</v>
      </c>
      <c r="I1779">
        <v>0</v>
      </c>
      <c r="J1779">
        <v>0</v>
      </c>
      <c r="K1779" t="s">
        <v>7424</v>
      </c>
    </row>
    <row r="1780" spans="1:11" x14ac:dyDescent="0.3">
      <c r="A1780" t="s">
        <v>7425</v>
      </c>
      <c r="B1780" t="s">
        <v>7426</v>
      </c>
      <c r="C1780" t="s">
        <v>20</v>
      </c>
      <c r="D1780" t="s">
        <v>7427</v>
      </c>
      <c r="E1780" t="s">
        <v>59</v>
      </c>
      <c r="F1780" t="s">
        <v>7428</v>
      </c>
      <c r="G1780" t="s">
        <v>42</v>
      </c>
      <c r="H1780">
        <v>0</v>
      </c>
      <c r="I1780">
        <v>0</v>
      </c>
      <c r="J1780">
        <v>0</v>
      </c>
      <c r="K1780" t="s">
        <v>7429</v>
      </c>
    </row>
    <row r="1781" spans="1:11" x14ac:dyDescent="0.3">
      <c r="A1781" t="s">
        <v>7430</v>
      </c>
      <c r="B1781" t="s">
        <v>7431</v>
      </c>
      <c r="C1781" t="s">
        <v>20</v>
      </c>
      <c r="D1781" t="s">
        <v>7432</v>
      </c>
      <c r="E1781" t="s">
        <v>59</v>
      </c>
      <c r="F1781" t="s">
        <v>1237</v>
      </c>
      <c r="G1781" t="s">
        <v>42</v>
      </c>
      <c r="H1781">
        <v>0</v>
      </c>
      <c r="I1781">
        <v>0</v>
      </c>
      <c r="J1781">
        <v>0</v>
      </c>
      <c r="K1781" t="s">
        <v>7433</v>
      </c>
    </row>
    <row r="1782" spans="1:11" x14ac:dyDescent="0.3">
      <c r="A1782" t="s">
        <v>7434</v>
      </c>
      <c r="B1782" t="s">
        <v>7435</v>
      </c>
      <c r="C1782" t="s">
        <v>20</v>
      </c>
      <c r="D1782" t="s">
        <v>7436</v>
      </c>
      <c r="E1782" t="s">
        <v>59</v>
      </c>
      <c r="F1782" t="s">
        <v>2703</v>
      </c>
      <c r="G1782" t="s">
        <v>42</v>
      </c>
      <c r="H1782">
        <v>0</v>
      </c>
      <c r="I1782">
        <v>0</v>
      </c>
      <c r="J1782">
        <v>0</v>
      </c>
      <c r="K1782" t="s">
        <v>7437</v>
      </c>
    </row>
    <row r="1783" spans="1:11" x14ac:dyDescent="0.3">
      <c r="A1783" t="s">
        <v>7438</v>
      </c>
      <c r="B1783" t="s">
        <v>7439</v>
      </c>
      <c r="C1783" t="s">
        <v>20</v>
      </c>
      <c r="D1783" t="s">
        <v>7440</v>
      </c>
      <c r="E1783" t="s">
        <v>59</v>
      </c>
      <c r="F1783" t="s">
        <v>41</v>
      </c>
      <c r="G1783" t="s">
        <v>42</v>
      </c>
      <c r="H1783">
        <v>0</v>
      </c>
      <c r="I1783">
        <v>0</v>
      </c>
      <c r="J1783">
        <v>0</v>
      </c>
      <c r="K1783" t="s">
        <v>7441</v>
      </c>
    </row>
    <row r="1784" spans="1:11" x14ac:dyDescent="0.3">
      <c r="A1784" t="s">
        <v>7442</v>
      </c>
      <c r="B1784" t="s">
        <v>7443</v>
      </c>
      <c r="C1784" t="s">
        <v>20</v>
      </c>
      <c r="D1784" t="s">
        <v>7444</v>
      </c>
      <c r="E1784" t="s">
        <v>59</v>
      </c>
      <c r="F1784" t="s">
        <v>425</v>
      </c>
      <c r="G1784" t="s">
        <v>42</v>
      </c>
      <c r="H1784">
        <v>0</v>
      </c>
      <c r="I1784">
        <v>0</v>
      </c>
      <c r="J1784">
        <v>0</v>
      </c>
      <c r="K1784" t="s">
        <v>7445</v>
      </c>
    </row>
    <row r="1785" spans="1:11" x14ac:dyDescent="0.3">
      <c r="A1785" t="s">
        <v>7446</v>
      </c>
      <c r="B1785" t="s">
        <v>7447</v>
      </c>
      <c r="C1785" t="s">
        <v>20</v>
      </c>
      <c r="D1785" t="s">
        <v>7448</v>
      </c>
      <c r="E1785" t="s">
        <v>59</v>
      </c>
      <c r="F1785" t="s">
        <v>1947</v>
      </c>
      <c r="G1785" t="s">
        <v>42</v>
      </c>
      <c r="H1785">
        <v>0</v>
      </c>
      <c r="I1785">
        <v>0</v>
      </c>
      <c r="J1785">
        <v>0</v>
      </c>
      <c r="K1785" t="s">
        <v>7449</v>
      </c>
    </row>
    <row r="1786" spans="1:11" x14ac:dyDescent="0.3">
      <c r="A1786" t="s">
        <v>7450</v>
      </c>
      <c r="B1786" t="s">
        <v>7451</v>
      </c>
      <c r="C1786" t="s">
        <v>20</v>
      </c>
      <c r="D1786" t="s">
        <v>7452</v>
      </c>
      <c r="E1786" t="s">
        <v>59</v>
      </c>
      <c r="F1786" t="s">
        <v>2770</v>
      </c>
      <c r="G1786" t="s">
        <v>42</v>
      </c>
      <c r="H1786">
        <v>0</v>
      </c>
      <c r="I1786">
        <v>0</v>
      </c>
      <c r="J1786">
        <v>0</v>
      </c>
      <c r="K1786" t="s">
        <v>7453</v>
      </c>
    </row>
    <row r="1787" spans="1:11" x14ac:dyDescent="0.3">
      <c r="A1787" t="s">
        <v>7454</v>
      </c>
      <c r="B1787" t="s">
        <v>7455</v>
      </c>
      <c r="C1787" t="s">
        <v>20</v>
      </c>
      <c r="D1787" t="s">
        <v>7456</v>
      </c>
      <c r="E1787" t="s">
        <v>59</v>
      </c>
      <c r="F1787" t="s">
        <v>1845</v>
      </c>
      <c r="G1787" t="s">
        <v>42</v>
      </c>
      <c r="H1787">
        <v>0</v>
      </c>
      <c r="I1787">
        <v>0</v>
      </c>
      <c r="J1787">
        <v>0</v>
      </c>
      <c r="K1787" t="s">
        <v>7457</v>
      </c>
    </row>
    <row r="1788" spans="1:11" x14ac:dyDescent="0.3">
      <c r="A1788" t="s">
        <v>7458</v>
      </c>
      <c r="B1788" t="s">
        <v>7459</v>
      </c>
      <c r="C1788" t="s">
        <v>27</v>
      </c>
      <c r="D1788" t="s">
        <v>7460</v>
      </c>
      <c r="E1788" t="s">
        <v>29</v>
      </c>
      <c r="F1788" t="s">
        <v>41</v>
      </c>
      <c r="G1788" t="s">
        <v>42</v>
      </c>
      <c r="H1788">
        <v>0</v>
      </c>
      <c r="I1788">
        <v>0</v>
      </c>
      <c r="J1788">
        <v>0</v>
      </c>
      <c r="K1788" t="s">
        <v>7461</v>
      </c>
    </row>
    <row r="1789" spans="1:11" x14ac:dyDescent="0.3">
      <c r="A1789" t="s">
        <v>7462</v>
      </c>
      <c r="B1789" t="s">
        <v>7463</v>
      </c>
      <c r="C1789" t="s">
        <v>27</v>
      </c>
      <c r="D1789" t="s">
        <v>7464</v>
      </c>
      <c r="E1789" t="s">
        <v>4614</v>
      </c>
      <c r="F1789" t="s">
        <v>41</v>
      </c>
      <c r="G1789" t="s">
        <v>42</v>
      </c>
      <c r="H1789">
        <v>0</v>
      </c>
      <c r="I1789">
        <v>0</v>
      </c>
      <c r="J1789">
        <v>0</v>
      </c>
      <c r="K1789" t="s">
        <v>7465</v>
      </c>
    </row>
    <row r="1790" spans="1:11" x14ac:dyDescent="0.3">
      <c r="A1790" t="s">
        <v>7466</v>
      </c>
      <c r="C1790" t="s">
        <v>27</v>
      </c>
      <c r="D1790" t="s">
        <v>7467</v>
      </c>
      <c r="E1790" t="s">
        <v>4614</v>
      </c>
      <c r="F1790" t="s">
        <v>41</v>
      </c>
      <c r="G1790" t="s">
        <v>42</v>
      </c>
      <c r="H1790">
        <v>0</v>
      </c>
      <c r="I1790">
        <v>0</v>
      </c>
      <c r="J1790">
        <v>0</v>
      </c>
      <c r="K1790" t="s">
        <v>7468</v>
      </c>
    </row>
    <row r="1791" spans="1:11" x14ac:dyDescent="0.3">
      <c r="A1791" t="s">
        <v>7469</v>
      </c>
      <c r="B1791" t="s">
        <v>7470</v>
      </c>
      <c r="C1791" t="s">
        <v>27</v>
      </c>
      <c r="D1791" t="s">
        <v>7471</v>
      </c>
      <c r="E1791" t="s">
        <v>4614</v>
      </c>
      <c r="F1791" t="s">
        <v>41</v>
      </c>
      <c r="G1791" t="s">
        <v>42</v>
      </c>
      <c r="H1791">
        <v>0</v>
      </c>
      <c r="I1791">
        <v>0</v>
      </c>
      <c r="J1791">
        <v>0</v>
      </c>
      <c r="K1791" t="s">
        <v>7472</v>
      </c>
    </row>
    <row r="1792" spans="1:11" x14ac:dyDescent="0.3">
      <c r="A1792" t="s">
        <v>7473</v>
      </c>
      <c r="C1792" t="s">
        <v>27</v>
      </c>
      <c r="D1792" t="s">
        <v>7474</v>
      </c>
      <c r="E1792" t="s">
        <v>4614</v>
      </c>
      <c r="F1792" t="s">
        <v>41</v>
      </c>
      <c r="G1792" t="s">
        <v>42</v>
      </c>
      <c r="H1792">
        <v>0</v>
      </c>
      <c r="I1792">
        <v>0</v>
      </c>
      <c r="J1792">
        <v>0</v>
      </c>
      <c r="K1792" t="s">
        <v>7475</v>
      </c>
    </row>
    <row r="1793" spans="1:11" x14ac:dyDescent="0.3">
      <c r="A1793" t="s">
        <v>7476</v>
      </c>
      <c r="C1793" t="s">
        <v>27</v>
      </c>
      <c r="D1793" t="s">
        <v>7477</v>
      </c>
      <c r="E1793" t="s">
        <v>4614</v>
      </c>
      <c r="F1793" t="s">
        <v>41</v>
      </c>
      <c r="G1793" t="s">
        <v>42</v>
      </c>
      <c r="H1793">
        <v>0</v>
      </c>
      <c r="I1793">
        <v>0</v>
      </c>
      <c r="J1793">
        <v>0</v>
      </c>
      <c r="K1793" t="s">
        <v>7478</v>
      </c>
    </row>
    <row r="1794" spans="1:11" x14ac:dyDescent="0.3">
      <c r="A1794" t="s">
        <v>7479</v>
      </c>
      <c r="C1794" t="s">
        <v>20</v>
      </c>
      <c r="D1794" t="s">
        <v>7480</v>
      </c>
      <c r="E1794" t="s">
        <v>59</v>
      </c>
      <c r="F1794" t="s">
        <v>2237</v>
      </c>
      <c r="G1794" t="s">
        <v>42</v>
      </c>
      <c r="H1794">
        <v>0</v>
      </c>
      <c r="I1794">
        <v>0</v>
      </c>
      <c r="J1794">
        <v>0</v>
      </c>
      <c r="K1794" t="s">
        <v>7481</v>
      </c>
    </row>
    <row r="1795" spans="1:11" x14ac:dyDescent="0.3">
      <c r="A1795" t="s">
        <v>7482</v>
      </c>
      <c r="B1795" t="s">
        <v>7483</v>
      </c>
      <c r="C1795" t="s">
        <v>20</v>
      </c>
      <c r="E1795" t="s">
        <v>59</v>
      </c>
      <c r="F1795" t="s">
        <v>3484</v>
      </c>
      <c r="G1795" t="s">
        <v>42</v>
      </c>
      <c r="H1795">
        <v>0</v>
      </c>
      <c r="I1795">
        <v>0</v>
      </c>
      <c r="J1795">
        <v>0</v>
      </c>
      <c r="K1795" t="s">
        <v>7484</v>
      </c>
    </row>
    <row r="1796" spans="1:11" x14ac:dyDescent="0.3">
      <c r="A1796" t="s">
        <v>7485</v>
      </c>
      <c r="B1796" t="s">
        <v>7486</v>
      </c>
      <c r="C1796" t="s">
        <v>20</v>
      </c>
      <c r="D1796" t="s">
        <v>7487</v>
      </c>
      <c r="E1796" t="s">
        <v>59</v>
      </c>
      <c r="F1796" t="s">
        <v>7488</v>
      </c>
      <c r="G1796" t="s">
        <v>42</v>
      </c>
      <c r="H1796">
        <v>0</v>
      </c>
      <c r="I1796">
        <v>0</v>
      </c>
      <c r="J1796">
        <v>0</v>
      </c>
      <c r="K1796" t="s">
        <v>7489</v>
      </c>
    </row>
    <row r="1797" spans="1:11" x14ac:dyDescent="0.3">
      <c r="A1797" t="s">
        <v>7490</v>
      </c>
      <c r="B1797" t="s">
        <v>7491</v>
      </c>
      <c r="C1797" t="s">
        <v>20</v>
      </c>
      <c r="D1797" t="s">
        <v>7492</v>
      </c>
      <c r="E1797" t="s">
        <v>59</v>
      </c>
      <c r="F1797" t="s">
        <v>7493</v>
      </c>
      <c r="G1797" t="s">
        <v>42</v>
      </c>
      <c r="H1797">
        <v>0</v>
      </c>
      <c r="I1797">
        <v>0</v>
      </c>
      <c r="J1797">
        <v>0</v>
      </c>
      <c r="K1797" t="s">
        <v>7494</v>
      </c>
    </row>
    <row r="1798" spans="1:11" x14ac:dyDescent="0.3">
      <c r="A1798" t="s">
        <v>7495</v>
      </c>
      <c r="B1798" t="s">
        <v>7496</v>
      </c>
      <c r="C1798" t="s">
        <v>466</v>
      </c>
      <c r="D1798" t="s">
        <v>7497</v>
      </c>
      <c r="E1798" t="s">
        <v>5396</v>
      </c>
      <c r="F1798" t="s">
        <v>16</v>
      </c>
      <c r="G1798" t="s">
        <v>822</v>
      </c>
      <c r="H1798">
        <v>0</v>
      </c>
      <c r="I1798">
        <v>0</v>
      </c>
      <c r="J1798">
        <v>0</v>
      </c>
      <c r="K1798" t="s">
        <v>7498</v>
      </c>
    </row>
    <row r="1799" spans="1:11" x14ac:dyDescent="0.3">
      <c r="A1799" t="s">
        <v>7499</v>
      </c>
      <c r="B1799" t="s">
        <v>7500</v>
      </c>
      <c r="C1799" t="s">
        <v>147</v>
      </c>
      <c r="D1799" t="s">
        <v>7501</v>
      </c>
      <c r="E1799" t="s">
        <v>183</v>
      </c>
      <c r="F1799" t="s">
        <v>6915</v>
      </c>
      <c r="G1799" t="s">
        <v>42</v>
      </c>
      <c r="H1799">
        <v>0</v>
      </c>
      <c r="I1799">
        <v>0</v>
      </c>
      <c r="J1799">
        <v>0</v>
      </c>
      <c r="K1799" t="s">
        <v>7502</v>
      </c>
    </row>
    <row r="1800" spans="1:11" x14ac:dyDescent="0.3">
      <c r="A1800" t="s">
        <v>7503</v>
      </c>
      <c r="B1800" t="s">
        <v>7504</v>
      </c>
      <c r="C1800" t="s">
        <v>147</v>
      </c>
      <c r="D1800" t="s">
        <v>7505</v>
      </c>
      <c r="E1800" t="s">
        <v>1742</v>
      </c>
      <c r="F1800" t="s">
        <v>7506</v>
      </c>
      <c r="G1800" t="s">
        <v>3598</v>
      </c>
      <c r="H1800">
        <v>0</v>
      </c>
      <c r="I1800">
        <v>0</v>
      </c>
      <c r="J1800">
        <v>0</v>
      </c>
      <c r="K1800" t="s">
        <v>7507</v>
      </c>
    </row>
    <row r="1801" spans="1:11" x14ac:dyDescent="0.3">
      <c r="A1801" t="s">
        <v>7508</v>
      </c>
      <c r="B1801" t="s">
        <v>7509</v>
      </c>
      <c r="C1801" t="s">
        <v>20</v>
      </c>
      <c r="D1801" t="s">
        <v>7510</v>
      </c>
      <c r="E1801" t="s">
        <v>59</v>
      </c>
      <c r="F1801" t="s">
        <v>7511</v>
      </c>
      <c r="G1801" t="s">
        <v>42</v>
      </c>
      <c r="H1801">
        <v>0</v>
      </c>
      <c r="I1801">
        <v>0</v>
      </c>
      <c r="J1801">
        <v>0</v>
      </c>
      <c r="K1801" t="s">
        <v>7512</v>
      </c>
    </row>
    <row r="1802" spans="1:11" x14ac:dyDescent="0.3">
      <c r="A1802" t="s">
        <v>7513</v>
      </c>
      <c r="C1802" t="s">
        <v>20</v>
      </c>
      <c r="D1802" t="s">
        <v>7514</v>
      </c>
      <c r="E1802" t="s">
        <v>59</v>
      </c>
      <c r="F1802" t="s">
        <v>16</v>
      </c>
      <c r="G1802" t="s">
        <v>4763</v>
      </c>
      <c r="H1802">
        <v>0</v>
      </c>
      <c r="I1802">
        <v>0</v>
      </c>
      <c r="J1802">
        <v>0</v>
      </c>
      <c r="K1802" t="s">
        <v>7515</v>
      </c>
    </row>
    <row r="1803" spans="1:11" x14ac:dyDescent="0.3">
      <c r="A1803" t="s">
        <v>7516</v>
      </c>
      <c r="B1803" t="s">
        <v>7517</v>
      </c>
      <c r="C1803" t="s">
        <v>20</v>
      </c>
      <c r="D1803" t="s">
        <v>7518</v>
      </c>
      <c r="E1803" t="s">
        <v>59</v>
      </c>
      <c r="F1803" t="s">
        <v>7519</v>
      </c>
      <c r="G1803" t="s">
        <v>3479</v>
      </c>
      <c r="H1803">
        <v>0</v>
      </c>
      <c r="I1803">
        <v>0</v>
      </c>
      <c r="J1803">
        <v>0</v>
      </c>
      <c r="K1803" t="s">
        <v>7520</v>
      </c>
    </row>
    <row r="1804" spans="1:11" x14ac:dyDescent="0.3">
      <c r="A1804" t="s">
        <v>7521</v>
      </c>
      <c r="B1804" t="s">
        <v>7522</v>
      </c>
      <c r="C1804" t="s">
        <v>20</v>
      </c>
      <c r="D1804" t="s">
        <v>7523</v>
      </c>
      <c r="E1804" t="s">
        <v>59</v>
      </c>
      <c r="F1804" t="s">
        <v>7524</v>
      </c>
      <c r="G1804" t="s">
        <v>2586</v>
      </c>
      <c r="H1804">
        <v>0</v>
      </c>
      <c r="I1804">
        <v>0</v>
      </c>
      <c r="J1804">
        <v>0</v>
      </c>
      <c r="K1804" t="s">
        <v>7525</v>
      </c>
    </row>
    <row r="1805" spans="1:11" x14ac:dyDescent="0.3">
      <c r="A1805" t="s">
        <v>7526</v>
      </c>
      <c r="B1805" t="s">
        <v>7527</v>
      </c>
      <c r="C1805" t="s">
        <v>147</v>
      </c>
      <c r="D1805" t="s">
        <v>7528</v>
      </c>
      <c r="E1805" t="s">
        <v>183</v>
      </c>
      <c r="F1805" t="s">
        <v>7529</v>
      </c>
      <c r="G1805" t="s">
        <v>42</v>
      </c>
      <c r="H1805">
        <v>0</v>
      </c>
      <c r="I1805">
        <v>0</v>
      </c>
      <c r="J1805">
        <v>0</v>
      </c>
      <c r="K1805" t="s">
        <v>7530</v>
      </c>
    </row>
    <row r="1806" spans="1:11" x14ac:dyDescent="0.3">
      <c r="A1806" t="s">
        <v>7531</v>
      </c>
      <c r="C1806" t="s">
        <v>20</v>
      </c>
      <c r="D1806" t="s">
        <v>7532</v>
      </c>
      <c r="E1806" t="s">
        <v>59</v>
      </c>
      <c r="F1806" t="s">
        <v>41</v>
      </c>
      <c r="G1806" t="s">
        <v>4717</v>
      </c>
      <c r="H1806">
        <v>0</v>
      </c>
      <c r="I1806">
        <v>0</v>
      </c>
      <c r="J1806">
        <v>0</v>
      </c>
      <c r="K1806" t="s">
        <v>7533</v>
      </c>
    </row>
    <row r="1807" spans="1:11" x14ac:dyDescent="0.3">
      <c r="A1807" t="s">
        <v>7534</v>
      </c>
      <c r="C1807" t="s">
        <v>20</v>
      </c>
      <c r="E1807" t="s">
        <v>59</v>
      </c>
      <c r="F1807" t="s">
        <v>3981</v>
      </c>
      <c r="G1807" t="s">
        <v>42</v>
      </c>
      <c r="H1807">
        <v>0</v>
      </c>
      <c r="I1807">
        <v>0</v>
      </c>
      <c r="J1807">
        <v>0</v>
      </c>
      <c r="K1807" t="s">
        <v>7535</v>
      </c>
    </row>
    <row r="1808" spans="1:11" x14ac:dyDescent="0.3">
      <c r="A1808" t="s">
        <v>7536</v>
      </c>
      <c r="C1808" t="s">
        <v>20</v>
      </c>
      <c r="D1808" t="s">
        <v>7537</v>
      </c>
      <c r="E1808" t="s">
        <v>59</v>
      </c>
      <c r="F1808" t="s">
        <v>6975</v>
      </c>
      <c r="G1808" t="s">
        <v>42</v>
      </c>
      <c r="H1808">
        <v>0</v>
      </c>
      <c r="I1808">
        <v>0</v>
      </c>
      <c r="J1808">
        <v>0</v>
      </c>
      <c r="K1808" t="s">
        <v>7538</v>
      </c>
    </row>
    <row r="1809" spans="1:11" x14ac:dyDescent="0.3">
      <c r="A1809" t="s">
        <v>7539</v>
      </c>
      <c r="B1809" t="s">
        <v>7540</v>
      </c>
      <c r="C1809" t="s">
        <v>558</v>
      </c>
      <c r="D1809" t="s">
        <v>7541</v>
      </c>
      <c r="E1809" t="s">
        <v>1692</v>
      </c>
      <c r="F1809" t="s">
        <v>16</v>
      </c>
      <c r="G1809" t="s">
        <v>311</v>
      </c>
      <c r="H1809">
        <v>0</v>
      </c>
      <c r="I1809">
        <v>0</v>
      </c>
      <c r="J1809">
        <v>0</v>
      </c>
      <c r="K1809" t="s">
        <v>7542</v>
      </c>
    </row>
    <row r="1810" spans="1:11" x14ac:dyDescent="0.3">
      <c r="A1810" t="s">
        <v>7543</v>
      </c>
      <c r="B1810" t="s">
        <v>7544</v>
      </c>
      <c r="C1810" t="s">
        <v>20</v>
      </c>
      <c r="D1810" t="s">
        <v>7545</v>
      </c>
      <c r="E1810" t="s">
        <v>59</v>
      </c>
      <c r="F1810" t="s">
        <v>845</v>
      </c>
      <c r="G1810" t="s">
        <v>42</v>
      </c>
      <c r="H1810">
        <v>0</v>
      </c>
      <c r="I1810">
        <v>0</v>
      </c>
      <c r="J1810">
        <v>0</v>
      </c>
      <c r="K1810" t="s">
        <v>7546</v>
      </c>
    </row>
    <row r="1811" spans="1:11" x14ac:dyDescent="0.3">
      <c r="A1811" t="s">
        <v>7547</v>
      </c>
      <c r="B1811" t="s">
        <v>7548</v>
      </c>
      <c r="C1811" t="s">
        <v>20</v>
      </c>
      <c r="D1811" t="s">
        <v>7549</v>
      </c>
      <c r="E1811" t="s">
        <v>59</v>
      </c>
      <c r="F1811" t="s">
        <v>7550</v>
      </c>
      <c r="G1811" t="s">
        <v>42</v>
      </c>
      <c r="H1811">
        <v>0</v>
      </c>
      <c r="I1811">
        <v>0</v>
      </c>
      <c r="J1811">
        <v>0</v>
      </c>
      <c r="K1811" t="s">
        <v>7551</v>
      </c>
    </row>
    <row r="1812" spans="1:11" x14ac:dyDescent="0.3">
      <c r="A1812" t="s">
        <v>7552</v>
      </c>
      <c r="B1812" t="s">
        <v>7553</v>
      </c>
      <c r="C1812" t="s">
        <v>20</v>
      </c>
      <c r="D1812" t="s">
        <v>7554</v>
      </c>
      <c r="E1812" t="s">
        <v>59</v>
      </c>
      <c r="F1812" t="s">
        <v>7555</v>
      </c>
      <c r="G1812" t="s">
        <v>42</v>
      </c>
      <c r="H1812">
        <v>0</v>
      </c>
      <c r="I1812">
        <v>0</v>
      </c>
      <c r="J1812">
        <v>0</v>
      </c>
      <c r="K1812" t="s">
        <v>7556</v>
      </c>
    </row>
    <row r="1813" spans="1:11" x14ac:dyDescent="0.3">
      <c r="A1813" t="s">
        <v>7557</v>
      </c>
      <c r="B1813" t="s">
        <v>7558</v>
      </c>
      <c r="C1813" t="s">
        <v>147</v>
      </c>
      <c r="D1813" t="s">
        <v>7559</v>
      </c>
      <c r="E1813" t="s">
        <v>1742</v>
      </c>
      <c r="F1813" t="s">
        <v>3102</v>
      </c>
      <c r="G1813" t="s">
        <v>42</v>
      </c>
      <c r="H1813">
        <v>0</v>
      </c>
      <c r="I1813">
        <v>0</v>
      </c>
      <c r="J1813">
        <v>0</v>
      </c>
      <c r="K1813" t="s">
        <v>7560</v>
      </c>
    </row>
    <row r="1814" spans="1:11" x14ac:dyDescent="0.3">
      <c r="A1814" t="s">
        <v>7561</v>
      </c>
      <c r="B1814" t="s">
        <v>7562</v>
      </c>
      <c r="C1814" t="s">
        <v>20</v>
      </c>
      <c r="D1814" t="s">
        <v>7563</v>
      </c>
      <c r="E1814" t="s">
        <v>59</v>
      </c>
      <c r="F1814" t="s">
        <v>1845</v>
      </c>
      <c r="G1814" t="s">
        <v>42</v>
      </c>
      <c r="H1814">
        <v>0</v>
      </c>
      <c r="I1814">
        <v>0</v>
      </c>
      <c r="J1814">
        <v>0</v>
      </c>
      <c r="K1814" t="s">
        <v>7564</v>
      </c>
    </row>
    <row r="1815" spans="1:11" x14ac:dyDescent="0.3">
      <c r="A1815" t="s">
        <v>7565</v>
      </c>
      <c r="B1815" t="s">
        <v>7566</v>
      </c>
      <c r="C1815" t="s">
        <v>20</v>
      </c>
      <c r="D1815" t="s">
        <v>7567</v>
      </c>
      <c r="E1815" t="s">
        <v>59</v>
      </c>
      <c r="F1815" t="s">
        <v>425</v>
      </c>
      <c r="G1815" t="s">
        <v>42</v>
      </c>
      <c r="H1815">
        <v>0</v>
      </c>
      <c r="I1815">
        <v>0</v>
      </c>
      <c r="J1815">
        <v>0</v>
      </c>
      <c r="K1815" t="s">
        <v>7568</v>
      </c>
    </row>
    <row r="1816" spans="1:11" x14ac:dyDescent="0.3">
      <c r="A1816" t="s">
        <v>7569</v>
      </c>
      <c r="B1816" t="s">
        <v>7486</v>
      </c>
      <c r="C1816" t="s">
        <v>20</v>
      </c>
      <c r="D1816" t="s">
        <v>7570</v>
      </c>
      <c r="E1816" t="s">
        <v>59</v>
      </c>
      <c r="F1816" t="s">
        <v>41</v>
      </c>
      <c r="G1816" t="s">
        <v>42</v>
      </c>
      <c r="H1816">
        <v>0</v>
      </c>
      <c r="I1816">
        <v>0</v>
      </c>
      <c r="J1816">
        <v>0</v>
      </c>
      <c r="K1816" t="s">
        <v>7571</v>
      </c>
    </row>
    <row r="1817" spans="1:11" x14ac:dyDescent="0.3">
      <c r="A1817" t="s">
        <v>7572</v>
      </c>
      <c r="B1817" t="s">
        <v>7573</v>
      </c>
      <c r="C1817" t="s">
        <v>20</v>
      </c>
      <c r="E1817" t="s">
        <v>59</v>
      </c>
      <c r="F1817" t="s">
        <v>16</v>
      </c>
      <c r="G1817" t="s">
        <v>7574</v>
      </c>
      <c r="H1817">
        <v>0</v>
      </c>
      <c r="I1817">
        <v>0</v>
      </c>
      <c r="J1817">
        <v>0</v>
      </c>
      <c r="K1817" t="s">
        <v>7575</v>
      </c>
    </row>
    <row r="1818" spans="1:11" x14ac:dyDescent="0.3">
      <c r="A1818" t="s">
        <v>7576</v>
      </c>
      <c r="C1818" t="s">
        <v>558</v>
      </c>
      <c r="D1818" t="s">
        <v>7577</v>
      </c>
      <c r="E1818" t="s">
        <v>1472</v>
      </c>
      <c r="F1818" t="s">
        <v>397</v>
      </c>
      <c r="G1818" t="s">
        <v>42</v>
      </c>
      <c r="H1818">
        <v>0</v>
      </c>
      <c r="I1818">
        <v>0</v>
      </c>
      <c r="J1818">
        <v>0</v>
      </c>
      <c r="K1818" t="s">
        <v>7578</v>
      </c>
    </row>
    <row r="1819" spans="1:11" x14ac:dyDescent="0.3">
      <c r="A1819" t="s">
        <v>7579</v>
      </c>
      <c r="B1819" t="s">
        <v>7580</v>
      </c>
      <c r="C1819" t="s">
        <v>20</v>
      </c>
      <c r="D1819" t="s">
        <v>7581</v>
      </c>
      <c r="E1819" t="s">
        <v>59</v>
      </c>
      <c r="F1819" t="s">
        <v>7582</v>
      </c>
      <c r="G1819" t="s">
        <v>2211</v>
      </c>
      <c r="H1819">
        <v>0</v>
      </c>
      <c r="I1819">
        <v>0</v>
      </c>
      <c r="J1819">
        <v>0</v>
      </c>
      <c r="K1819" t="s">
        <v>7583</v>
      </c>
    </row>
    <row r="1820" spans="1:11" x14ac:dyDescent="0.3">
      <c r="A1820" t="s">
        <v>7584</v>
      </c>
      <c r="B1820" t="s">
        <v>7585</v>
      </c>
      <c r="C1820" t="s">
        <v>20</v>
      </c>
      <c r="D1820" t="s">
        <v>7586</v>
      </c>
      <c r="E1820" t="s">
        <v>59</v>
      </c>
      <c r="F1820" t="s">
        <v>7587</v>
      </c>
      <c r="G1820" t="s">
        <v>42</v>
      </c>
      <c r="H1820">
        <v>0</v>
      </c>
      <c r="I1820">
        <v>0</v>
      </c>
      <c r="J1820">
        <v>0</v>
      </c>
      <c r="K1820" t="s">
        <v>7588</v>
      </c>
    </row>
    <row r="1821" spans="1:11" x14ac:dyDescent="0.3">
      <c r="A1821" t="s">
        <v>7589</v>
      </c>
      <c r="C1821" t="s">
        <v>20</v>
      </c>
      <c r="D1821" t="s">
        <v>7590</v>
      </c>
      <c r="E1821" t="s">
        <v>59</v>
      </c>
      <c r="F1821" t="s">
        <v>41</v>
      </c>
      <c r="G1821" t="s">
        <v>42</v>
      </c>
      <c r="H1821">
        <v>0</v>
      </c>
      <c r="I1821">
        <v>0</v>
      </c>
      <c r="J1821">
        <v>0</v>
      </c>
      <c r="K1821" t="s">
        <v>7591</v>
      </c>
    </row>
    <row r="1822" spans="1:11" x14ac:dyDescent="0.3">
      <c r="A1822" t="s">
        <v>7592</v>
      </c>
      <c r="B1822" t="s">
        <v>7593</v>
      </c>
      <c r="C1822" t="s">
        <v>20</v>
      </c>
      <c r="E1822" t="s">
        <v>59</v>
      </c>
      <c r="F1822" t="s">
        <v>7594</v>
      </c>
      <c r="G1822" t="s">
        <v>817</v>
      </c>
      <c r="H1822">
        <v>0</v>
      </c>
      <c r="I1822">
        <v>0</v>
      </c>
      <c r="J1822">
        <v>0</v>
      </c>
      <c r="K1822" t="s">
        <v>7595</v>
      </c>
    </row>
    <row r="1823" spans="1:11" x14ac:dyDescent="0.3">
      <c r="A1823" t="s">
        <v>7596</v>
      </c>
      <c r="C1823" t="s">
        <v>20</v>
      </c>
      <c r="D1823" t="s">
        <v>7597</v>
      </c>
      <c r="E1823" t="s">
        <v>59</v>
      </c>
      <c r="F1823" t="s">
        <v>41</v>
      </c>
      <c r="G1823" t="s">
        <v>42</v>
      </c>
      <c r="H1823">
        <v>0</v>
      </c>
      <c r="I1823">
        <v>0</v>
      </c>
      <c r="J1823">
        <v>0</v>
      </c>
      <c r="K1823" t="s">
        <v>7598</v>
      </c>
    </row>
    <row r="1824" spans="1:11" x14ac:dyDescent="0.3">
      <c r="A1824" t="s">
        <v>7599</v>
      </c>
      <c r="B1824" t="s">
        <v>7600</v>
      </c>
      <c r="C1824" t="s">
        <v>20</v>
      </c>
      <c r="E1824" t="s">
        <v>59</v>
      </c>
      <c r="F1824" t="s">
        <v>1564</v>
      </c>
      <c r="G1824" t="s">
        <v>42</v>
      </c>
      <c r="H1824">
        <v>0</v>
      </c>
      <c r="I1824">
        <v>0</v>
      </c>
      <c r="J1824">
        <v>0</v>
      </c>
      <c r="K1824" t="s">
        <v>7601</v>
      </c>
    </row>
    <row r="1825" spans="1:11" x14ac:dyDescent="0.3">
      <c r="A1825" t="s">
        <v>7602</v>
      </c>
      <c r="B1825" t="s">
        <v>7603</v>
      </c>
      <c r="C1825" t="s">
        <v>20</v>
      </c>
      <c r="D1825" t="s">
        <v>7604</v>
      </c>
      <c r="E1825" t="s">
        <v>59</v>
      </c>
      <c r="F1825" t="s">
        <v>6442</v>
      </c>
      <c r="G1825" t="s">
        <v>42</v>
      </c>
      <c r="H1825">
        <v>0</v>
      </c>
      <c r="I1825">
        <v>0</v>
      </c>
      <c r="J1825">
        <v>0</v>
      </c>
      <c r="K1825" t="s">
        <v>7605</v>
      </c>
    </row>
    <row r="1826" spans="1:11" x14ac:dyDescent="0.3">
      <c r="A1826" t="s">
        <v>7606</v>
      </c>
      <c r="B1826" t="s">
        <v>7607</v>
      </c>
      <c r="C1826" t="s">
        <v>20</v>
      </c>
      <c r="D1826" t="s">
        <v>7608</v>
      </c>
      <c r="E1826" t="s">
        <v>59</v>
      </c>
      <c r="F1826" t="s">
        <v>7609</v>
      </c>
      <c r="G1826" t="s">
        <v>42</v>
      </c>
      <c r="H1826">
        <v>0</v>
      </c>
      <c r="I1826">
        <v>0</v>
      </c>
      <c r="J1826">
        <v>0</v>
      </c>
      <c r="K1826" t="s">
        <v>7610</v>
      </c>
    </row>
    <row r="1827" spans="1:11" x14ac:dyDescent="0.3">
      <c r="A1827" t="s">
        <v>7611</v>
      </c>
      <c r="B1827" t="s">
        <v>7612</v>
      </c>
      <c r="C1827" t="s">
        <v>558</v>
      </c>
      <c r="D1827" t="s">
        <v>7613</v>
      </c>
      <c r="E1827" t="s">
        <v>1462</v>
      </c>
      <c r="F1827" t="s">
        <v>5701</v>
      </c>
      <c r="G1827" t="s">
        <v>42</v>
      </c>
      <c r="H1827">
        <v>0</v>
      </c>
      <c r="I1827">
        <v>0</v>
      </c>
      <c r="J1827">
        <v>0</v>
      </c>
      <c r="K1827" t="s">
        <v>7614</v>
      </c>
    </row>
    <row r="1828" spans="1:11" x14ac:dyDescent="0.3">
      <c r="A1828" t="s">
        <v>7615</v>
      </c>
      <c r="B1828" t="s">
        <v>7616</v>
      </c>
      <c r="C1828" t="s">
        <v>20</v>
      </c>
      <c r="D1828" t="s">
        <v>7617</v>
      </c>
      <c r="E1828" t="s">
        <v>59</v>
      </c>
      <c r="F1828" t="s">
        <v>16</v>
      </c>
      <c r="G1828" t="s">
        <v>1271</v>
      </c>
      <c r="H1828">
        <v>0</v>
      </c>
      <c r="I1828">
        <v>0</v>
      </c>
      <c r="J1828">
        <v>0</v>
      </c>
      <c r="K1828" t="s">
        <v>7618</v>
      </c>
    </row>
    <row r="1829" spans="1:11" x14ac:dyDescent="0.3">
      <c r="A1829" t="s">
        <v>7619</v>
      </c>
      <c r="B1829" t="s">
        <v>7620</v>
      </c>
      <c r="C1829" t="s">
        <v>147</v>
      </c>
      <c r="D1829" t="s">
        <v>7621</v>
      </c>
      <c r="E1829" t="s">
        <v>1742</v>
      </c>
      <c r="F1829" t="s">
        <v>7622</v>
      </c>
      <c r="G1829" t="s">
        <v>42</v>
      </c>
      <c r="H1829">
        <v>0</v>
      </c>
      <c r="I1829">
        <v>0</v>
      </c>
      <c r="J1829">
        <v>0</v>
      </c>
      <c r="K1829" t="s">
        <v>7623</v>
      </c>
    </row>
    <row r="1830" spans="1:11" x14ac:dyDescent="0.3">
      <c r="A1830" t="s">
        <v>7624</v>
      </c>
      <c r="C1830" t="s">
        <v>20</v>
      </c>
      <c r="D1830" t="s">
        <v>7625</v>
      </c>
      <c r="E1830" t="s">
        <v>59</v>
      </c>
      <c r="F1830" t="s">
        <v>7626</v>
      </c>
      <c r="G1830" t="s">
        <v>42</v>
      </c>
      <c r="H1830">
        <v>0</v>
      </c>
      <c r="I1830">
        <v>0</v>
      </c>
      <c r="J1830">
        <v>0</v>
      </c>
      <c r="K1830" t="s">
        <v>7627</v>
      </c>
    </row>
    <row r="1831" spans="1:11" x14ac:dyDescent="0.3">
      <c r="A1831" t="s">
        <v>7628</v>
      </c>
      <c r="B1831" t="s">
        <v>7629</v>
      </c>
      <c r="C1831" t="s">
        <v>20</v>
      </c>
      <c r="D1831" t="s">
        <v>7630</v>
      </c>
      <c r="E1831" t="s">
        <v>59</v>
      </c>
      <c r="F1831" t="s">
        <v>3911</v>
      </c>
      <c r="G1831" t="s">
        <v>42</v>
      </c>
      <c r="H1831">
        <v>0</v>
      </c>
      <c r="I1831">
        <v>0</v>
      </c>
      <c r="J1831">
        <v>0</v>
      </c>
      <c r="K1831" t="s">
        <v>7631</v>
      </c>
    </row>
    <row r="1832" spans="1:11" x14ac:dyDescent="0.3">
      <c r="A1832" t="s">
        <v>7632</v>
      </c>
      <c r="C1832" t="s">
        <v>27</v>
      </c>
      <c r="D1832" t="s">
        <v>7633</v>
      </c>
      <c r="E1832" t="s">
        <v>4614</v>
      </c>
      <c r="F1832" t="s">
        <v>41</v>
      </c>
      <c r="G1832" t="s">
        <v>42</v>
      </c>
      <c r="H1832">
        <v>0</v>
      </c>
      <c r="I1832">
        <v>0</v>
      </c>
      <c r="J1832">
        <v>0</v>
      </c>
      <c r="K1832" t="s">
        <v>7634</v>
      </c>
    </row>
    <row r="1833" spans="1:11" x14ac:dyDescent="0.3">
      <c r="A1833" t="s">
        <v>7635</v>
      </c>
      <c r="B1833" t="s">
        <v>7636</v>
      </c>
      <c r="C1833" t="s">
        <v>558</v>
      </c>
      <c r="D1833" t="s">
        <v>7637</v>
      </c>
      <c r="E1833" t="s">
        <v>1472</v>
      </c>
      <c r="F1833" t="s">
        <v>4174</v>
      </c>
      <c r="G1833" t="s">
        <v>4856</v>
      </c>
      <c r="H1833">
        <v>0</v>
      </c>
      <c r="I1833">
        <v>0</v>
      </c>
      <c r="J1833">
        <v>0</v>
      </c>
      <c r="K1833" t="s">
        <v>7638</v>
      </c>
    </row>
    <row r="1834" spans="1:11" x14ac:dyDescent="0.3">
      <c r="A1834" t="s">
        <v>7639</v>
      </c>
      <c r="B1834" t="s">
        <v>7640</v>
      </c>
      <c r="C1834" t="s">
        <v>147</v>
      </c>
      <c r="D1834" t="s">
        <v>7641</v>
      </c>
      <c r="E1834" t="s">
        <v>183</v>
      </c>
      <c r="F1834" t="s">
        <v>4959</v>
      </c>
      <c r="G1834" t="s">
        <v>42</v>
      </c>
      <c r="H1834">
        <v>0</v>
      </c>
      <c r="I1834">
        <v>0</v>
      </c>
      <c r="J1834">
        <v>0</v>
      </c>
      <c r="K1834" t="s">
        <v>7642</v>
      </c>
    </row>
    <row r="1835" spans="1:11" x14ac:dyDescent="0.3">
      <c r="A1835" t="s">
        <v>7643</v>
      </c>
      <c r="B1835" t="s">
        <v>7644</v>
      </c>
      <c r="C1835" t="s">
        <v>20</v>
      </c>
      <c r="E1835" t="s">
        <v>59</v>
      </c>
      <c r="F1835" t="s">
        <v>7645</v>
      </c>
      <c r="G1835" t="s">
        <v>42</v>
      </c>
      <c r="H1835">
        <v>0</v>
      </c>
      <c r="I1835">
        <v>0</v>
      </c>
      <c r="J1835">
        <v>0</v>
      </c>
      <c r="K1835" t="s">
        <v>7646</v>
      </c>
    </row>
    <row r="1836" spans="1:11" x14ac:dyDescent="0.3">
      <c r="A1836" t="s">
        <v>7647</v>
      </c>
      <c r="C1836" t="s">
        <v>147</v>
      </c>
      <c r="D1836" t="s">
        <v>7648</v>
      </c>
      <c r="E1836" t="s">
        <v>183</v>
      </c>
      <c r="F1836" t="s">
        <v>16</v>
      </c>
      <c r="G1836" t="s">
        <v>42</v>
      </c>
      <c r="H1836">
        <v>0</v>
      </c>
      <c r="I1836">
        <v>0</v>
      </c>
      <c r="J1836">
        <v>0</v>
      </c>
      <c r="K1836" t="s">
        <v>7649</v>
      </c>
    </row>
    <row r="1837" spans="1:11" x14ac:dyDescent="0.3">
      <c r="A1837" t="s">
        <v>7650</v>
      </c>
      <c r="B1837" t="s">
        <v>7651</v>
      </c>
      <c r="C1837" t="s">
        <v>27</v>
      </c>
      <c r="D1837" t="s">
        <v>7652</v>
      </c>
      <c r="E1837" t="s">
        <v>4614</v>
      </c>
      <c r="F1837" t="s">
        <v>41</v>
      </c>
      <c r="G1837" t="s">
        <v>42</v>
      </c>
      <c r="H1837">
        <v>0</v>
      </c>
      <c r="I1837">
        <v>0</v>
      </c>
      <c r="J1837">
        <v>0</v>
      </c>
      <c r="K1837" t="s">
        <v>7653</v>
      </c>
    </row>
    <row r="1838" spans="1:11" x14ac:dyDescent="0.3">
      <c r="A1838" t="s">
        <v>7654</v>
      </c>
      <c r="C1838" t="s">
        <v>27</v>
      </c>
      <c r="D1838" t="s">
        <v>7655</v>
      </c>
      <c r="E1838" t="s">
        <v>29</v>
      </c>
      <c r="F1838" t="s">
        <v>16</v>
      </c>
      <c r="G1838" t="s">
        <v>91</v>
      </c>
      <c r="H1838">
        <v>0</v>
      </c>
      <c r="I1838">
        <v>0</v>
      </c>
      <c r="J1838">
        <v>0</v>
      </c>
      <c r="K1838" t="s">
        <v>7656</v>
      </c>
    </row>
    <row r="1839" spans="1:11" x14ac:dyDescent="0.3">
      <c r="A1839" t="s">
        <v>7657</v>
      </c>
      <c r="B1839" t="s">
        <v>7658</v>
      </c>
      <c r="C1839" t="s">
        <v>20</v>
      </c>
      <c r="D1839" t="s">
        <v>7659</v>
      </c>
      <c r="E1839" t="s">
        <v>22</v>
      </c>
      <c r="F1839" t="s">
        <v>5281</v>
      </c>
      <c r="G1839" t="s">
        <v>42</v>
      </c>
      <c r="H1839">
        <v>0</v>
      </c>
      <c r="I1839">
        <v>0</v>
      </c>
      <c r="J1839">
        <v>0</v>
      </c>
      <c r="K1839" t="s">
        <v>7660</v>
      </c>
    </row>
    <row r="1840" spans="1:11" x14ac:dyDescent="0.3">
      <c r="A1840" t="s">
        <v>7661</v>
      </c>
      <c r="B1840" t="s">
        <v>7662</v>
      </c>
      <c r="C1840" t="s">
        <v>147</v>
      </c>
      <c r="D1840" t="s">
        <v>7663</v>
      </c>
      <c r="E1840" t="s">
        <v>183</v>
      </c>
      <c r="F1840" t="s">
        <v>7664</v>
      </c>
      <c r="G1840" t="s">
        <v>42</v>
      </c>
      <c r="H1840">
        <v>0</v>
      </c>
      <c r="I1840">
        <v>0</v>
      </c>
      <c r="J1840">
        <v>0</v>
      </c>
      <c r="K1840" t="s">
        <v>7665</v>
      </c>
    </row>
    <row r="1841" spans="1:11" x14ac:dyDescent="0.3">
      <c r="A1841" t="s">
        <v>7666</v>
      </c>
      <c r="B1841" t="s">
        <v>7667</v>
      </c>
      <c r="C1841" t="s">
        <v>13</v>
      </c>
      <c r="D1841" t="s">
        <v>7668</v>
      </c>
      <c r="E1841" t="s">
        <v>77</v>
      </c>
      <c r="F1841" t="s">
        <v>16</v>
      </c>
      <c r="G1841" t="s">
        <v>7669</v>
      </c>
      <c r="H1841">
        <v>0</v>
      </c>
      <c r="I1841">
        <v>0</v>
      </c>
      <c r="J1841">
        <v>0</v>
      </c>
      <c r="K1841" t="s">
        <v>7670</v>
      </c>
    </row>
    <row r="1842" spans="1:11" x14ac:dyDescent="0.3">
      <c r="A1842" t="s">
        <v>7671</v>
      </c>
      <c r="B1842" t="s">
        <v>7672</v>
      </c>
      <c r="C1842" t="s">
        <v>147</v>
      </c>
      <c r="D1842" t="s">
        <v>7673</v>
      </c>
      <c r="E1842" t="s">
        <v>183</v>
      </c>
      <c r="F1842" t="s">
        <v>302</v>
      </c>
      <c r="G1842" t="s">
        <v>42</v>
      </c>
      <c r="H1842">
        <v>0</v>
      </c>
      <c r="I1842">
        <v>0</v>
      </c>
      <c r="J1842">
        <v>0</v>
      </c>
      <c r="K1842" t="s">
        <v>7674</v>
      </c>
    </row>
    <row r="1843" spans="1:11" x14ac:dyDescent="0.3">
      <c r="A1843" t="s">
        <v>7675</v>
      </c>
      <c r="B1843" t="s">
        <v>7676</v>
      </c>
      <c r="C1843" t="s">
        <v>147</v>
      </c>
      <c r="D1843" t="s">
        <v>7677</v>
      </c>
      <c r="E1843" t="s">
        <v>183</v>
      </c>
      <c r="F1843" t="s">
        <v>3267</v>
      </c>
      <c r="G1843" t="s">
        <v>42</v>
      </c>
      <c r="H1843">
        <v>0</v>
      </c>
      <c r="I1843">
        <v>0</v>
      </c>
      <c r="J1843">
        <v>0</v>
      </c>
      <c r="K1843" t="s">
        <v>7678</v>
      </c>
    </row>
    <row r="1844" spans="1:11" x14ac:dyDescent="0.3">
      <c r="A1844" t="s">
        <v>7679</v>
      </c>
      <c r="B1844" t="s">
        <v>7680</v>
      </c>
      <c r="C1844" t="s">
        <v>27</v>
      </c>
      <c r="D1844" t="s">
        <v>7681</v>
      </c>
      <c r="E1844" t="s">
        <v>4614</v>
      </c>
      <c r="F1844" t="s">
        <v>41</v>
      </c>
      <c r="G1844" t="s">
        <v>42</v>
      </c>
      <c r="H1844">
        <v>0</v>
      </c>
      <c r="I1844">
        <v>0</v>
      </c>
      <c r="J1844">
        <v>0</v>
      </c>
      <c r="K1844" t="s">
        <v>7682</v>
      </c>
    </row>
    <row r="1845" spans="1:11" x14ac:dyDescent="0.3">
      <c r="A1845" t="s">
        <v>7683</v>
      </c>
      <c r="B1845" t="s">
        <v>7684</v>
      </c>
      <c r="C1845" t="s">
        <v>27</v>
      </c>
      <c r="D1845" t="s">
        <v>7685</v>
      </c>
      <c r="E1845" t="s">
        <v>4614</v>
      </c>
      <c r="F1845" t="s">
        <v>41</v>
      </c>
      <c r="G1845" t="s">
        <v>42</v>
      </c>
      <c r="H1845">
        <v>0</v>
      </c>
      <c r="I1845">
        <v>0</v>
      </c>
      <c r="J1845">
        <v>0</v>
      </c>
      <c r="K1845" t="s">
        <v>7686</v>
      </c>
    </row>
    <row r="1846" spans="1:11" x14ac:dyDescent="0.3">
      <c r="A1846" t="s">
        <v>7687</v>
      </c>
      <c r="B1846" t="s">
        <v>7688</v>
      </c>
      <c r="C1846" t="s">
        <v>147</v>
      </c>
      <c r="D1846" t="s">
        <v>7689</v>
      </c>
      <c r="E1846" t="s">
        <v>183</v>
      </c>
      <c r="F1846" t="s">
        <v>41</v>
      </c>
      <c r="G1846" t="s">
        <v>42</v>
      </c>
      <c r="H1846">
        <v>0</v>
      </c>
      <c r="I1846">
        <v>0</v>
      </c>
      <c r="J1846">
        <v>0</v>
      </c>
      <c r="K1846" t="s">
        <v>7690</v>
      </c>
    </row>
    <row r="1847" spans="1:11" x14ac:dyDescent="0.3">
      <c r="A1847" t="s">
        <v>7691</v>
      </c>
      <c r="B1847" t="s">
        <v>7692</v>
      </c>
      <c r="C1847" t="s">
        <v>558</v>
      </c>
      <c r="D1847" t="s">
        <v>7693</v>
      </c>
      <c r="E1847" t="s">
        <v>1472</v>
      </c>
      <c r="F1847" t="s">
        <v>16</v>
      </c>
      <c r="G1847" t="s">
        <v>3186</v>
      </c>
      <c r="H1847">
        <v>0</v>
      </c>
      <c r="I1847">
        <v>0</v>
      </c>
      <c r="J1847">
        <v>0</v>
      </c>
      <c r="K1847" t="s">
        <v>7694</v>
      </c>
    </row>
    <row r="1848" spans="1:11" x14ac:dyDescent="0.3">
      <c r="A1848" t="s">
        <v>7695</v>
      </c>
      <c r="C1848" t="s">
        <v>147</v>
      </c>
      <c r="D1848" t="s">
        <v>7696</v>
      </c>
      <c r="E1848" t="s">
        <v>183</v>
      </c>
      <c r="F1848" t="s">
        <v>16</v>
      </c>
      <c r="G1848" t="s">
        <v>42</v>
      </c>
      <c r="H1848">
        <v>0</v>
      </c>
      <c r="I1848">
        <v>0</v>
      </c>
      <c r="J1848">
        <v>0</v>
      </c>
      <c r="K1848" t="s">
        <v>7697</v>
      </c>
    </row>
    <row r="1849" spans="1:11" x14ac:dyDescent="0.3">
      <c r="A1849" t="s">
        <v>7698</v>
      </c>
      <c r="C1849" t="s">
        <v>20</v>
      </c>
      <c r="D1849" t="s">
        <v>7699</v>
      </c>
      <c r="E1849" t="s">
        <v>22</v>
      </c>
      <c r="F1849" t="s">
        <v>1467</v>
      </c>
      <c r="G1849" t="s">
        <v>42</v>
      </c>
      <c r="H1849">
        <v>0</v>
      </c>
      <c r="I1849">
        <v>0</v>
      </c>
      <c r="J1849">
        <v>0</v>
      </c>
      <c r="K1849" t="s">
        <v>7700</v>
      </c>
    </row>
    <row r="1850" spans="1:11" x14ac:dyDescent="0.3">
      <c r="A1850" t="s">
        <v>7701</v>
      </c>
      <c r="B1850" t="s">
        <v>7702</v>
      </c>
      <c r="C1850" t="s">
        <v>27</v>
      </c>
      <c r="D1850" t="s">
        <v>7703</v>
      </c>
      <c r="E1850" t="s">
        <v>4614</v>
      </c>
      <c r="F1850" t="s">
        <v>41</v>
      </c>
      <c r="G1850" t="s">
        <v>42</v>
      </c>
      <c r="H1850">
        <v>0</v>
      </c>
      <c r="I1850">
        <v>0</v>
      </c>
      <c r="J1850">
        <v>0</v>
      </c>
      <c r="K1850" t="s">
        <v>7704</v>
      </c>
    </row>
    <row r="1851" spans="1:11" x14ac:dyDescent="0.3">
      <c r="A1851" t="s">
        <v>7705</v>
      </c>
      <c r="B1851" t="s">
        <v>7706</v>
      </c>
      <c r="C1851" t="s">
        <v>558</v>
      </c>
      <c r="D1851" t="s">
        <v>7707</v>
      </c>
      <c r="E1851" t="s">
        <v>1472</v>
      </c>
      <c r="F1851" t="s">
        <v>1638</v>
      </c>
      <c r="G1851" t="s">
        <v>7708</v>
      </c>
      <c r="H1851">
        <v>0</v>
      </c>
      <c r="I1851">
        <v>0</v>
      </c>
      <c r="J1851">
        <v>0</v>
      </c>
      <c r="K1851" t="s">
        <v>7709</v>
      </c>
    </row>
    <row r="1852" spans="1:11" x14ac:dyDescent="0.3">
      <c r="A1852" t="s">
        <v>7710</v>
      </c>
      <c r="B1852" t="s">
        <v>7711</v>
      </c>
      <c r="C1852" t="s">
        <v>558</v>
      </c>
      <c r="D1852" t="s">
        <v>7712</v>
      </c>
      <c r="E1852" t="s">
        <v>1472</v>
      </c>
      <c r="F1852" t="s">
        <v>1324</v>
      </c>
      <c r="G1852" t="s">
        <v>3982</v>
      </c>
      <c r="H1852">
        <v>0</v>
      </c>
      <c r="I1852">
        <v>0</v>
      </c>
      <c r="J1852">
        <v>0</v>
      </c>
      <c r="K1852" t="s">
        <v>7713</v>
      </c>
    </row>
    <row r="1853" spans="1:11" x14ac:dyDescent="0.3">
      <c r="A1853" t="s">
        <v>7714</v>
      </c>
      <c r="B1853" t="s">
        <v>7715</v>
      </c>
      <c r="C1853" t="s">
        <v>558</v>
      </c>
      <c r="D1853" t="s">
        <v>7716</v>
      </c>
      <c r="E1853" t="s">
        <v>1472</v>
      </c>
      <c r="F1853" t="s">
        <v>16</v>
      </c>
      <c r="G1853" t="s">
        <v>7717</v>
      </c>
      <c r="H1853">
        <v>0</v>
      </c>
      <c r="I1853">
        <v>0</v>
      </c>
      <c r="J1853">
        <v>0</v>
      </c>
      <c r="K1853" t="s">
        <v>7718</v>
      </c>
    </row>
    <row r="1854" spans="1:11" x14ac:dyDescent="0.3">
      <c r="A1854" t="s">
        <v>7719</v>
      </c>
      <c r="B1854" t="s">
        <v>7720</v>
      </c>
      <c r="C1854" t="s">
        <v>147</v>
      </c>
      <c r="D1854" t="s">
        <v>7721</v>
      </c>
      <c r="E1854" t="s">
        <v>183</v>
      </c>
      <c r="F1854" t="s">
        <v>2572</v>
      </c>
      <c r="G1854" t="s">
        <v>42</v>
      </c>
      <c r="H1854">
        <v>0</v>
      </c>
      <c r="I1854">
        <v>0</v>
      </c>
      <c r="J1854">
        <v>0</v>
      </c>
      <c r="K1854" t="s">
        <v>7722</v>
      </c>
    </row>
    <row r="1855" spans="1:11" x14ac:dyDescent="0.3">
      <c r="A1855" t="s">
        <v>7723</v>
      </c>
      <c r="C1855" t="s">
        <v>147</v>
      </c>
      <c r="D1855" t="s">
        <v>7724</v>
      </c>
      <c r="E1855" t="s">
        <v>183</v>
      </c>
      <c r="F1855" t="s">
        <v>16</v>
      </c>
      <c r="G1855" t="s">
        <v>42</v>
      </c>
      <c r="H1855">
        <v>0</v>
      </c>
      <c r="I1855">
        <v>0</v>
      </c>
      <c r="J1855">
        <v>0</v>
      </c>
      <c r="K1855" t="s">
        <v>7725</v>
      </c>
    </row>
    <row r="1856" spans="1:11" x14ac:dyDescent="0.3">
      <c r="A1856" t="s">
        <v>7726</v>
      </c>
      <c r="B1856" t="s">
        <v>7727</v>
      </c>
      <c r="C1856" t="s">
        <v>27</v>
      </c>
      <c r="D1856" t="s">
        <v>7728</v>
      </c>
      <c r="E1856" t="s">
        <v>4614</v>
      </c>
      <c r="F1856" t="s">
        <v>41</v>
      </c>
      <c r="G1856" t="s">
        <v>42</v>
      </c>
      <c r="H1856">
        <v>0</v>
      </c>
      <c r="I1856">
        <v>0</v>
      </c>
      <c r="J1856">
        <v>0</v>
      </c>
      <c r="K1856" t="s">
        <v>7729</v>
      </c>
    </row>
    <row r="1857" spans="1:11" x14ac:dyDescent="0.3">
      <c r="A1857" t="s">
        <v>7730</v>
      </c>
      <c r="B1857" t="s">
        <v>7731</v>
      </c>
      <c r="C1857" t="s">
        <v>27</v>
      </c>
      <c r="D1857" t="s">
        <v>7732</v>
      </c>
      <c r="E1857" t="s">
        <v>4614</v>
      </c>
      <c r="F1857" t="s">
        <v>41</v>
      </c>
      <c r="G1857" t="s">
        <v>42</v>
      </c>
      <c r="H1857">
        <v>0</v>
      </c>
      <c r="I1857">
        <v>0</v>
      </c>
      <c r="J1857">
        <v>0</v>
      </c>
      <c r="K1857" t="s">
        <v>7733</v>
      </c>
    </row>
    <row r="1858" spans="1:11" x14ac:dyDescent="0.3">
      <c r="A1858" t="s">
        <v>7734</v>
      </c>
      <c r="B1858" t="s">
        <v>7735</v>
      </c>
      <c r="C1858" t="s">
        <v>27</v>
      </c>
      <c r="D1858" t="s">
        <v>7736</v>
      </c>
      <c r="E1858" t="s">
        <v>4614</v>
      </c>
      <c r="F1858" t="s">
        <v>41</v>
      </c>
      <c r="G1858" t="s">
        <v>42</v>
      </c>
      <c r="H1858">
        <v>0</v>
      </c>
      <c r="I1858">
        <v>0</v>
      </c>
      <c r="J1858">
        <v>0</v>
      </c>
      <c r="K1858" t="s">
        <v>7737</v>
      </c>
    </row>
    <row r="1859" spans="1:11" x14ac:dyDescent="0.3">
      <c r="A1859" t="s">
        <v>7738</v>
      </c>
      <c r="B1859" t="s">
        <v>7739</v>
      </c>
      <c r="C1859" t="s">
        <v>20</v>
      </c>
      <c r="D1859" t="s">
        <v>7740</v>
      </c>
      <c r="E1859" t="s">
        <v>22</v>
      </c>
      <c r="F1859" t="s">
        <v>1531</v>
      </c>
      <c r="G1859" t="s">
        <v>42</v>
      </c>
      <c r="H1859">
        <v>0</v>
      </c>
      <c r="I1859">
        <v>0</v>
      </c>
      <c r="J1859">
        <v>0</v>
      </c>
      <c r="K1859" t="s">
        <v>7741</v>
      </c>
    </row>
    <row r="1860" spans="1:11" x14ac:dyDescent="0.3">
      <c r="A1860" t="s">
        <v>7742</v>
      </c>
      <c r="B1860" t="s">
        <v>7743</v>
      </c>
      <c r="C1860" t="s">
        <v>27</v>
      </c>
      <c r="D1860" t="s">
        <v>7744</v>
      </c>
      <c r="E1860" t="s">
        <v>4614</v>
      </c>
      <c r="F1860" t="s">
        <v>41</v>
      </c>
      <c r="G1860" t="s">
        <v>42</v>
      </c>
      <c r="H1860">
        <v>0</v>
      </c>
      <c r="I1860">
        <v>0</v>
      </c>
      <c r="J1860">
        <v>0</v>
      </c>
      <c r="K1860" t="s">
        <v>7745</v>
      </c>
    </row>
    <row r="1861" spans="1:11" x14ac:dyDescent="0.3">
      <c r="A1861" t="s">
        <v>7746</v>
      </c>
      <c r="B1861" t="s">
        <v>7747</v>
      </c>
      <c r="C1861" t="s">
        <v>147</v>
      </c>
      <c r="D1861" t="s">
        <v>7748</v>
      </c>
      <c r="E1861" t="s">
        <v>183</v>
      </c>
      <c r="F1861" t="s">
        <v>1670</v>
      </c>
      <c r="G1861" t="s">
        <v>42</v>
      </c>
      <c r="H1861">
        <v>0</v>
      </c>
      <c r="I1861">
        <v>0</v>
      </c>
      <c r="J1861">
        <v>0</v>
      </c>
      <c r="K1861" t="s">
        <v>7749</v>
      </c>
    </row>
    <row r="1862" spans="1:11" x14ac:dyDescent="0.3">
      <c r="A1862" t="s">
        <v>7750</v>
      </c>
      <c r="B1862" t="s">
        <v>7751</v>
      </c>
      <c r="C1862" t="s">
        <v>20</v>
      </c>
      <c r="D1862" t="s">
        <v>7752</v>
      </c>
      <c r="E1862" t="s">
        <v>59</v>
      </c>
      <c r="F1862" t="s">
        <v>16</v>
      </c>
      <c r="G1862" t="s">
        <v>2252</v>
      </c>
      <c r="H1862">
        <v>0</v>
      </c>
      <c r="I1862">
        <v>0</v>
      </c>
      <c r="J1862">
        <v>0</v>
      </c>
      <c r="K1862" t="s">
        <v>7753</v>
      </c>
    </row>
    <row r="1863" spans="1:11" x14ac:dyDescent="0.3">
      <c r="A1863" t="s">
        <v>7754</v>
      </c>
      <c r="B1863" t="s">
        <v>7755</v>
      </c>
      <c r="C1863" t="s">
        <v>147</v>
      </c>
      <c r="D1863" t="s">
        <v>7756</v>
      </c>
      <c r="E1863" t="s">
        <v>1742</v>
      </c>
      <c r="F1863" t="s">
        <v>1590</v>
      </c>
      <c r="G1863" t="s">
        <v>42</v>
      </c>
      <c r="H1863">
        <v>0</v>
      </c>
      <c r="I1863">
        <v>0</v>
      </c>
      <c r="J1863">
        <v>0</v>
      </c>
      <c r="K1863" t="s">
        <v>7757</v>
      </c>
    </row>
    <row r="1864" spans="1:11" x14ac:dyDescent="0.3">
      <c r="A1864" t="s">
        <v>7758</v>
      </c>
      <c r="C1864" t="s">
        <v>147</v>
      </c>
      <c r="D1864" t="s">
        <v>7624</v>
      </c>
      <c r="E1864" t="s">
        <v>183</v>
      </c>
      <c r="F1864" t="s">
        <v>2770</v>
      </c>
      <c r="G1864" t="s">
        <v>42</v>
      </c>
      <c r="H1864">
        <v>0</v>
      </c>
      <c r="I1864">
        <v>0</v>
      </c>
      <c r="J1864">
        <v>0</v>
      </c>
      <c r="K1864" t="s">
        <v>7759</v>
      </c>
    </row>
    <row r="1865" spans="1:11" x14ac:dyDescent="0.3">
      <c r="A1865" t="s">
        <v>7760</v>
      </c>
      <c r="B1865" t="s">
        <v>7761</v>
      </c>
      <c r="C1865" t="s">
        <v>558</v>
      </c>
      <c r="D1865" t="s">
        <v>7762</v>
      </c>
      <c r="E1865" t="s">
        <v>1472</v>
      </c>
      <c r="F1865" t="s">
        <v>191</v>
      </c>
      <c r="G1865" t="s">
        <v>7763</v>
      </c>
      <c r="H1865">
        <v>0</v>
      </c>
      <c r="I1865">
        <v>0</v>
      </c>
      <c r="J1865">
        <v>0</v>
      </c>
      <c r="K1865" t="s">
        <v>7764</v>
      </c>
    </row>
    <row r="1866" spans="1:11" x14ac:dyDescent="0.3">
      <c r="A1866" t="s">
        <v>7765</v>
      </c>
      <c r="B1866" t="s">
        <v>7766</v>
      </c>
      <c r="C1866" t="s">
        <v>147</v>
      </c>
      <c r="D1866" t="s">
        <v>7767</v>
      </c>
      <c r="E1866" t="s">
        <v>1742</v>
      </c>
      <c r="F1866" t="s">
        <v>7768</v>
      </c>
      <c r="G1866" t="s">
        <v>42</v>
      </c>
      <c r="H1866">
        <v>0</v>
      </c>
      <c r="I1866">
        <v>0</v>
      </c>
      <c r="J1866">
        <v>0</v>
      </c>
      <c r="K1866" t="s">
        <v>7769</v>
      </c>
    </row>
    <row r="1867" spans="1:11" x14ac:dyDescent="0.3">
      <c r="A1867" t="s">
        <v>7770</v>
      </c>
      <c r="B1867" t="s">
        <v>7771</v>
      </c>
      <c r="C1867" t="s">
        <v>147</v>
      </c>
      <c r="D1867" t="s">
        <v>7772</v>
      </c>
      <c r="E1867" t="s">
        <v>183</v>
      </c>
      <c r="F1867" t="s">
        <v>3872</v>
      </c>
      <c r="G1867" t="s">
        <v>42</v>
      </c>
      <c r="H1867">
        <v>0</v>
      </c>
      <c r="I1867">
        <v>0</v>
      </c>
      <c r="J1867">
        <v>0</v>
      </c>
      <c r="K1867" t="s">
        <v>7773</v>
      </c>
    </row>
    <row r="1868" spans="1:11" x14ac:dyDescent="0.3">
      <c r="A1868" t="s">
        <v>7774</v>
      </c>
      <c r="B1868" t="s">
        <v>7775</v>
      </c>
      <c r="C1868" t="s">
        <v>27</v>
      </c>
      <c r="D1868" t="s">
        <v>7776</v>
      </c>
      <c r="E1868" t="s">
        <v>4614</v>
      </c>
      <c r="F1868" t="s">
        <v>7555</v>
      </c>
      <c r="G1868" t="s">
        <v>42</v>
      </c>
      <c r="H1868">
        <v>0</v>
      </c>
      <c r="I1868">
        <v>0</v>
      </c>
      <c r="J1868">
        <v>0</v>
      </c>
      <c r="K1868" t="s">
        <v>7777</v>
      </c>
    </row>
    <row r="1869" spans="1:11" x14ac:dyDescent="0.3">
      <c r="A1869" t="s">
        <v>7778</v>
      </c>
      <c r="B1869" t="s">
        <v>7779</v>
      </c>
      <c r="C1869" t="s">
        <v>558</v>
      </c>
      <c r="D1869" t="s">
        <v>7780</v>
      </c>
      <c r="E1869" t="s">
        <v>560</v>
      </c>
      <c r="F1869" t="s">
        <v>16</v>
      </c>
      <c r="G1869" t="s">
        <v>7781</v>
      </c>
      <c r="H1869">
        <v>0</v>
      </c>
      <c r="I1869">
        <v>0</v>
      </c>
      <c r="J1869">
        <v>0</v>
      </c>
      <c r="K1869" t="s">
        <v>7782</v>
      </c>
    </row>
    <row r="1870" spans="1:11" x14ac:dyDescent="0.3">
      <c r="A1870" t="s">
        <v>7783</v>
      </c>
      <c r="B1870" t="s">
        <v>7784</v>
      </c>
      <c r="C1870" t="s">
        <v>20</v>
      </c>
      <c r="D1870" t="s">
        <v>7785</v>
      </c>
      <c r="E1870" t="s">
        <v>22</v>
      </c>
      <c r="F1870" t="s">
        <v>1793</v>
      </c>
      <c r="G1870" t="s">
        <v>42</v>
      </c>
      <c r="H1870">
        <v>0</v>
      </c>
      <c r="I1870">
        <v>0</v>
      </c>
      <c r="J1870">
        <v>0</v>
      </c>
      <c r="K1870" t="s">
        <v>7786</v>
      </c>
    </row>
    <row r="1871" spans="1:11" x14ac:dyDescent="0.3">
      <c r="A1871" t="s">
        <v>7787</v>
      </c>
      <c r="B1871" t="s">
        <v>7788</v>
      </c>
      <c r="C1871" t="s">
        <v>27</v>
      </c>
      <c r="D1871" t="s">
        <v>7789</v>
      </c>
      <c r="E1871" t="s">
        <v>4614</v>
      </c>
      <c r="F1871" t="s">
        <v>41</v>
      </c>
      <c r="G1871" t="s">
        <v>42</v>
      </c>
      <c r="H1871">
        <v>0</v>
      </c>
      <c r="I1871">
        <v>0</v>
      </c>
      <c r="J1871">
        <v>0</v>
      </c>
      <c r="K1871" t="s">
        <v>7790</v>
      </c>
    </row>
    <row r="1872" spans="1:11" x14ac:dyDescent="0.3">
      <c r="A1872" t="s">
        <v>7791</v>
      </c>
      <c r="B1872" t="s">
        <v>7792</v>
      </c>
      <c r="C1872" t="s">
        <v>558</v>
      </c>
      <c r="D1872" t="s">
        <v>7793</v>
      </c>
      <c r="E1872" t="s">
        <v>560</v>
      </c>
      <c r="F1872" t="s">
        <v>7794</v>
      </c>
      <c r="G1872" t="s">
        <v>42</v>
      </c>
      <c r="H1872">
        <v>0</v>
      </c>
      <c r="I1872">
        <v>0</v>
      </c>
      <c r="J1872">
        <v>0</v>
      </c>
      <c r="K1872" t="s">
        <v>7795</v>
      </c>
    </row>
    <row r="1873" spans="1:11" x14ac:dyDescent="0.3">
      <c r="A1873" t="s">
        <v>7796</v>
      </c>
      <c r="B1873" t="s">
        <v>7797</v>
      </c>
      <c r="C1873" t="s">
        <v>147</v>
      </c>
      <c r="D1873" t="s">
        <v>7798</v>
      </c>
      <c r="E1873" t="s">
        <v>183</v>
      </c>
      <c r="F1873" t="s">
        <v>7799</v>
      </c>
      <c r="G1873" t="s">
        <v>42</v>
      </c>
      <c r="H1873">
        <v>0</v>
      </c>
      <c r="I1873">
        <v>0</v>
      </c>
      <c r="J1873">
        <v>0</v>
      </c>
      <c r="K1873" t="s">
        <v>7800</v>
      </c>
    </row>
    <row r="1874" spans="1:11" x14ac:dyDescent="0.3">
      <c r="A1874" t="s">
        <v>7801</v>
      </c>
      <c r="C1874" t="s">
        <v>20</v>
      </c>
      <c r="D1874" t="s">
        <v>7802</v>
      </c>
      <c r="E1874" t="s">
        <v>59</v>
      </c>
      <c r="F1874" t="s">
        <v>16</v>
      </c>
      <c r="G1874" t="s">
        <v>7803</v>
      </c>
      <c r="H1874">
        <v>0</v>
      </c>
      <c r="I1874">
        <v>0</v>
      </c>
      <c r="J1874">
        <v>0</v>
      </c>
      <c r="K1874" t="s">
        <v>7804</v>
      </c>
    </row>
    <row r="1875" spans="1:11" x14ac:dyDescent="0.3">
      <c r="A1875" t="s">
        <v>7805</v>
      </c>
      <c r="C1875" t="s">
        <v>20</v>
      </c>
      <c r="D1875" t="s">
        <v>7806</v>
      </c>
      <c r="E1875" t="s">
        <v>59</v>
      </c>
      <c r="F1875" t="s">
        <v>16</v>
      </c>
      <c r="G1875" t="s">
        <v>42</v>
      </c>
      <c r="H1875">
        <v>0</v>
      </c>
      <c r="I1875">
        <v>0</v>
      </c>
      <c r="J1875">
        <v>0</v>
      </c>
      <c r="K1875" t="s">
        <v>7807</v>
      </c>
    </row>
    <row r="1876" spans="1:11" x14ac:dyDescent="0.3">
      <c r="A1876" t="s">
        <v>7808</v>
      </c>
      <c r="B1876" t="s">
        <v>7809</v>
      </c>
      <c r="C1876" t="s">
        <v>466</v>
      </c>
      <c r="D1876" t="s">
        <v>7810</v>
      </c>
      <c r="E1876" t="s">
        <v>5396</v>
      </c>
      <c r="F1876" t="s">
        <v>1548</v>
      </c>
      <c r="G1876" t="s">
        <v>777</v>
      </c>
      <c r="H1876">
        <v>0</v>
      </c>
      <c r="I1876">
        <v>0</v>
      </c>
      <c r="J1876">
        <v>0</v>
      </c>
      <c r="K1876" t="s">
        <v>7811</v>
      </c>
    </row>
    <row r="1877" spans="1:11" x14ac:dyDescent="0.3">
      <c r="A1877" t="s">
        <v>7812</v>
      </c>
      <c r="B1877" t="s">
        <v>7813</v>
      </c>
      <c r="C1877" t="s">
        <v>20</v>
      </c>
      <c r="D1877" t="s">
        <v>7814</v>
      </c>
      <c r="E1877" t="s">
        <v>59</v>
      </c>
      <c r="F1877" t="s">
        <v>2257</v>
      </c>
      <c r="G1877" t="s">
        <v>42</v>
      </c>
      <c r="H1877">
        <v>0</v>
      </c>
      <c r="I1877">
        <v>0</v>
      </c>
      <c r="J1877">
        <v>0</v>
      </c>
      <c r="K1877" t="s">
        <v>7815</v>
      </c>
    </row>
    <row r="1878" spans="1:11" x14ac:dyDescent="0.3">
      <c r="A1878" t="s">
        <v>7816</v>
      </c>
      <c r="B1878" t="s">
        <v>7817</v>
      </c>
      <c r="C1878" t="s">
        <v>147</v>
      </c>
      <c r="D1878" t="s">
        <v>7421</v>
      </c>
      <c r="E1878" t="s">
        <v>183</v>
      </c>
      <c r="F1878" t="s">
        <v>1674</v>
      </c>
      <c r="G1878" t="s">
        <v>42</v>
      </c>
      <c r="H1878">
        <v>0</v>
      </c>
      <c r="I1878">
        <v>0</v>
      </c>
      <c r="J1878">
        <v>0</v>
      </c>
      <c r="K1878" t="s">
        <v>7818</v>
      </c>
    </row>
    <row r="1879" spans="1:11" x14ac:dyDescent="0.3">
      <c r="A1879" t="s">
        <v>7819</v>
      </c>
      <c r="C1879" t="s">
        <v>27</v>
      </c>
      <c r="D1879" t="s">
        <v>7820</v>
      </c>
      <c r="E1879" t="s">
        <v>4614</v>
      </c>
      <c r="F1879" t="s">
        <v>16</v>
      </c>
      <c r="G1879" t="s">
        <v>42</v>
      </c>
      <c r="H1879">
        <v>0</v>
      </c>
      <c r="I1879">
        <v>0</v>
      </c>
      <c r="J1879">
        <v>0</v>
      </c>
      <c r="K1879" t="s">
        <v>7821</v>
      </c>
    </row>
    <row r="1880" spans="1:11" x14ac:dyDescent="0.3">
      <c r="A1880" t="s">
        <v>7822</v>
      </c>
      <c r="B1880" t="s">
        <v>7823</v>
      </c>
      <c r="C1880" t="s">
        <v>558</v>
      </c>
      <c r="D1880" t="s">
        <v>7824</v>
      </c>
      <c r="E1880" t="s">
        <v>1472</v>
      </c>
      <c r="F1880" t="s">
        <v>707</v>
      </c>
      <c r="G1880" t="s">
        <v>2189</v>
      </c>
      <c r="H1880">
        <v>0</v>
      </c>
      <c r="I1880">
        <v>0</v>
      </c>
      <c r="J1880">
        <v>0</v>
      </c>
      <c r="K1880" t="s">
        <v>7825</v>
      </c>
    </row>
    <row r="1881" spans="1:11" x14ac:dyDescent="0.3">
      <c r="A1881" t="s">
        <v>7826</v>
      </c>
      <c r="C1881" t="s">
        <v>27</v>
      </c>
      <c r="E1881" t="s">
        <v>4614</v>
      </c>
      <c r="F1881" t="s">
        <v>3177</v>
      </c>
      <c r="G1881" t="s">
        <v>42</v>
      </c>
      <c r="H1881">
        <v>0</v>
      </c>
      <c r="I1881">
        <v>0</v>
      </c>
      <c r="J1881">
        <v>0</v>
      </c>
      <c r="K1881" t="s">
        <v>7827</v>
      </c>
    </row>
    <row r="1882" spans="1:11" x14ac:dyDescent="0.3">
      <c r="A1882" t="s">
        <v>7828</v>
      </c>
      <c r="C1882" t="s">
        <v>27</v>
      </c>
      <c r="D1882" t="s">
        <v>7829</v>
      </c>
      <c r="E1882" t="s">
        <v>4614</v>
      </c>
      <c r="F1882" t="s">
        <v>16</v>
      </c>
      <c r="G1882" t="s">
        <v>7830</v>
      </c>
      <c r="H1882">
        <v>0</v>
      </c>
      <c r="I1882">
        <v>0</v>
      </c>
      <c r="J1882">
        <v>0</v>
      </c>
      <c r="K1882" t="s">
        <v>7831</v>
      </c>
    </row>
    <row r="1883" spans="1:11" x14ac:dyDescent="0.3">
      <c r="A1883" t="s">
        <v>7832</v>
      </c>
      <c r="C1883" t="s">
        <v>27</v>
      </c>
      <c r="D1883" t="s">
        <v>7833</v>
      </c>
      <c r="E1883" t="s">
        <v>4614</v>
      </c>
      <c r="F1883" t="s">
        <v>16</v>
      </c>
      <c r="G1883" t="s">
        <v>155</v>
      </c>
      <c r="H1883">
        <v>0</v>
      </c>
      <c r="I1883">
        <v>0</v>
      </c>
      <c r="J1883">
        <v>0</v>
      </c>
      <c r="K1883" t="s">
        <v>7834</v>
      </c>
    </row>
    <row r="1884" spans="1:11" x14ac:dyDescent="0.3">
      <c r="A1884" t="s">
        <v>7835</v>
      </c>
      <c r="B1884" t="s">
        <v>7836</v>
      </c>
      <c r="C1884" t="s">
        <v>27</v>
      </c>
      <c r="D1884" t="s">
        <v>7837</v>
      </c>
      <c r="E1884" t="s">
        <v>4614</v>
      </c>
      <c r="F1884" t="s">
        <v>16</v>
      </c>
      <c r="G1884" t="s">
        <v>284</v>
      </c>
      <c r="H1884">
        <v>0</v>
      </c>
      <c r="I1884">
        <v>0</v>
      </c>
      <c r="J1884">
        <v>0</v>
      </c>
      <c r="K1884" t="s">
        <v>7838</v>
      </c>
    </row>
    <row r="1885" spans="1:11" x14ac:dyDescent="0.3">
      <c r="A1885" t="s">
        <v>7839</v>
      </c>
      <c r="C1885" t="s">
        <v>27</v>
      </c>
      <c r="D1885" t="s">
        <v>7840</v>
      </c>
      <c r="E1885" t="s">
        <v>4614</v>
      </c>
      <c r="F1885" t="s">
        <v>41</v>
      </c>
      <c r="G1885" t="s">
        <v>42</v>
      </c>
      <c r="H1885">
        <v>0</v>
      </c>
      <c r="I1885">
        <v>0</v>
      </c>
      <c r="J1885">
        <v>0</v>
      </c>
      <c r="K1885" t="s">
        <v>7841</v>
      </c>
    </row>
    <row r="1886" spans="1:11" x14ac:dyDescent="0.3">
      <c r="A1886" t="s">
        <v>7842</v>
      </c>
      <c r="C1886" t="s">
        <v>27</v>
      </c>
      <c r="D1886" t="s">
        <v>7843</v>
      </c>
      <c r="E1886" t="s">
        <v>4614</v>
      </c>
      <c r="F1886" t="s">
        <v>41</v>
      </c>
      <c r="G1886" t="s">
        <v>42</v>
      </c>
      <c r="H1886">
        <v>0</v>
      </c>
      <c r="I1886">
        <v>0</v>
      </c>
      <c r="J1886">
        <v>0</v>
      </c>
      <c r="K1886" t="s">
        <v>7844</v>
      </c>
    </row>
    <row r="1887" spans="1:11" x14ac:dyDescent="0.3">
      <c r="A1887" t="s">
        <v>7845</v>
      </c>
      <c r="B1887" t="s">
        <v>7846</v>
      </c>
      <c r="C1887" t="s">
        <v>13</v>
      </c>
      <c r="D1887" t="s">
        <v>7847</v>
      </c>
      <c r="E1887" t="s">
        <v>77</v>
      </c>
      <c r="F1887" t="s">
        <v>16</v>
      </c>
      <c r="G1887" t="s">
        <v>547</v>
      </c>
      <c r="H1887">
        <v>0</v>
      </c>
      <c r="I1887">
        <v>0</v>
      </c>
      <c r="J1887">
        <v>0</v>
      </c>
      <c r="K1887" t="s">
        <v>7848</v>
      </c>
    </row>
    <row r="1888" spans="1:11" x14ac:dyDescent="0.3">
      <c r="A1888" t="s">
        <v>7849</v>
      </c>
      <c r="B1888" t="s">
        <v>7850</v>
      </c>
      <c r="C1888" t="s">
        <v>13</v>
      </c>
      <c r="D1888" t="s">
        <v>7851</v>
      </c>
      <c r="E1888" t="s">
        <v>77</v>
      </c>
      <c r="F1888" t="s">
        <v>16</v>
      </c>
      <c r="G1888" t="s">
        <v>1952</v>
      </c>
      <c r="H1888">
        <v>0</v>
      </c>
      <c r="I1888">
        <v>0</v>
      </c>
      <c r="J1888">
        <v>0</v>
      </c>
      <c r="K1888" t="s">
        <v>7852</v>
      </c>
    </row>
    <row r="1889" spans="1:11" x14ac:dyDescent="0.3">
      <c r="A1889" t="s">
        <v>7853</v>
      </c>
      <c r="C1889" t="s">
        <v>13</v>
      </c>
      <c r="D1889" t="s">
        <v>7854</v>
      </c>
      <c r="E1889" t="s">
        <v>77</v>
      </c>
      <c r="F1889" t="s">
        <v>16</v>
      </c>
      <c r="G1889" t="s">
        <v>7855</v>
      </c>
      <c r="H1889">
        <v>0</v>
      </c>
      <c r="I1889">
        <v>0</v>
      </c>
      <c r="J1889">
        <v>0</v>
      </c>
      <c r="K1889" t="s">
        <v>7856</v>
      </c>
    </row>
    <row r="1890" spans="1:11" x14ac:dyDescent="0.3">
      <c r="A1890" t="s">
        <v>7857</v>
      </c>
      <c r="B1890" t="s">
        <v>7858</v>
      </c>
      <c r="C1890" t="s">
        <v>558</v>
      </c>
      <c r="D1890" t="s">
        <v>7859</v>
      </c>
      <c r="E1890" t="s">
        <v>1472</v>
      </c>
      <c r="F1890" t="s">
        <v>840</v>
      </c>
      <c r="G1890" t="s">
        <v>42</v>
      </c>
      <c r="H1890">
        <v>0</v>
      </c>
      <c r="I1890">
        <v>0</v>
      </c>
      <c r="J1890">
        <v>0</v>
      </c>
      <c r="K1890" t="s">
        <v>7860</v>
      </c>
    </row>
    <row r="1891" spans="1:11" x14ac:dyDescent="0.3">
      <c r="A1891" t="s">
        <v>7861</v>
      </c>
      <c r="B1891" t="s">
        <v>7862</v>
      </c>
      <c r="C1891" t="s">
        <v>27</v>
      </c>
      <c r="D1891" t="s">
        <v>7863</v>
      </c>
      <c r="E1891" t="s">
        <v>4614</v>
      </c>
      <c r="F1891" t="s">
        <v>6206</v>
      </c>
      <c r="G1891" t="s">
        <v>42</v>
      </c>
      <c r="H1891">
        <v>0</v>
      </c>
      <c r="I1891">
        <v>0</v>
      </c>
      <c r="J1891">
        <v>0</v>
      </c>
      <c r="K1891" t="s">
        <v>7864</v>
      </c>
    </row>
    <row r="1892" spans="1:11" x14ac:dyDescent="0.3">
      <c r="A1892" t="s">
        <v>7865</v>
      </c>
      <c r="B1892" t="s">
        <v>7866</v>
      </c>
      <c r="C1892" t="s">
        <v>27</v>
      </c>
      <c r="D1892" t="s">
        <v>7867</v>
      </c>
      <c r="E1892" t="s">
        <v>4614</v>
      </c>
      <c r="F1892" t="s">
        <v>41</v>
      </c>
      <c r="G1892" t="s">
        <v>269</v>
      </c>
      <c r="H1892">
        <v>0</v>
      </c>
      <c r="I1892">
        <v>0</v>
      </c>
      <c r="J1892">
        <v>0</v>
      </c>
      <c r="K1892" t="s">
        <v>7868</v>
      </c>
    </row>
    <row r="1893" spans="1:11" x14ac:dyDescent="0.3">
      <c r="A1893" t="s">
        <v>7869</v>
      </c>
      <c r="B1893" t="s">
        <v>7870</v>
      </c>
      <c r="C1893" t="s">
        <v>147</v>
      </c>
      <c r="D1893" t="s">
        <v>7871</v>
      </c>
      <c r="E1893" t="s">
        <v>1742</v>
      </c>
      <c r="F1893" t="s">
        <v>1835</v>
      </c>
      <c r="G1893" t="s">
        <v>42</v>
      </c>
      <c r="H1893">
        <v>0</v>
      </c>
      <c r="I1893">
        <v>0</v>
      </c>
      <c r="J1893">
        <v>0</v>
      </c>
      <c r="K1893" t="s">
        <v>7872</v>
      </c>
    </row>
    <row r="1894" spans="1:11" x14ac:dyDescent="0.3">
      <c r="A1894" t="s">
        <v>7873</v>
      </c>
      <c r="B1894" t="s">
        <v>7874</v>
      </c>
      <c r="C1894" t="s">
        <v>27</v>
      </c>
      <c r="D1894" t="s">
        <v>7875</v>
      </c>
      <c r="E1894" t="s">
        <v>4614</v>
      </c>
      <c r="F1894" t="s">
        <v>7876</v>
      </c>
      <c r="G1894" t="s">
        <v>42</v>
      </c>
      <c r="H1894">
        <v>0</v>
      </c>
      <c r="I1894">
        <v>0</v>
      </c>
      <c r="J1894">
        <v>0</v>
      </c>
      <c r="K1894" t="s">
        <v>7877</v>
      </c>
    </row>
    <row r="1895" spans="1:11" x14ac:dyDescent="0.3">
      <c r="A1895" t="s">
        <v>7878</v>
      </c>
      <c r="B1895" t="s">
        <v>7879</v>
      </c>
      <c r="C1895" t="s">
        <v>27</v>
      </c>
      <c r="D1895" t="s">
        <v>7880</v>
      </c>
      <c r="E1895" t="s">
        <v>4614</v>
      </c>
      <c r="F1895" t="s">
        <v>41</v>
      </c>
      <c r="G1895" t="s">
        <v>42</v>
      </c>
      <c r="H1895">
        <v>0</v>
      </c>
      <c r="I1895">
        <v>0</v>
      </c>
      <c r="J1895">
        <v>0</v>
      </c>
      <c r="K1895" t="s">
        <v>7881</v>
      </c>
    </row>
    <row r="1896" spans="1:11" x14ac:dyDescent="0.3">
      <c r="A1896" t="s">
        <v>7882</v>
      </c>
      <c r="B1896" t="s">
        <v>7883</v>
      </c>
      <c r="C1896" t="s">
        <v>13</v>
      </c>
      <c r="D1896" t="s">
        <v>7884</v>
      </c>
      <c r="E1896" t="s">
        <v>77</v>
      </c>
      <c r="F1896" t="s">
        <v>16</v>
      </c>
      <c r="G1896" t="s">
        <v>7885</v>
      </c>
      <c r="H1896">
        <v>0</v>
      </c>
      <c r="I1896">
        <v>0</v>
      </c>
      <c r="J1896">
        <v>0</v>
      </c>
      <c r="K1896" t="s">
        <v>7886</v>
      </c>
    </row>
    <row r="1897" spans="1:11" x14ac:dyDescent="0.3">
      <c r="A1897" t="s">
        <v>7887</v>
      </c>
      <c r="B1897" t="s">
        <v>7888</v>
      </c>
      <c r="C1897" t="s">
        <v>27</v>
      </c>
      <c r="D1897" t="s">
        <v>7889</v>
      </c>
      <c r="E1897" t="s">
        <v>4614</v>
      </c>
      <c r="F1897" t="s">
        <v>41</v>
      </c>
      <c r="G1897" t="s">
        <v>42</v>
      </c>
      <c r="H1897">
        <v>0</v>
      </c>
      <c r="I1897">
        <v>0</v>
      </c>
      <c r="J1897">
        <v>0</v>
      </c>
      <c r="K1897" t="s">
        <v>7890</v>
      </c>
    </row>
    <row r="1898" spans="1:11" x14ac:dyDescent="0.3">
      <c r="A1898" t="s">
        <v>7891</v>
      </c>
      <c r="B1898" t="s">
        <v>7892</v>
      </c>
      <c r="C1898" t="s">
        <v>27</v>
      </c>
      <c r="D1898" t="s">
        <v>7893</v>
      </c>
      <c r="E1898" t="s">
        <v>4614</v>
      </c>
      <c r="F1898" t="s">
        <v>41</v>
      </c>
      <c r="G1898" t="s">
        <v>42</v>
      </c>
      <c r="H1898">
        <v>0</v>
      </c>
      <c r="I1898">
        <v>0</v>
      </c>
      <c r="J1898">
        <v>0</v>
      </c>
      <c r="K1898" t="s">
        <v>7894</v>
      </c>
    </row>
    <row r="1899" spans="1:11" x14ac:dyDescent="0.3">
      <c r="A1899" t="s">
        <v>7895</v>
      </c>
      <c r="B1899" t="s">
        <v>7896</v>
      </c>
      <c r="C1899" t="s">
        <v>558</v>
      </c>
      <c r="D1899" t="s">
        <v>7897</v>
      </c>
      <c r="E1899" t="s">
        <v>1472</v>
      </c>
      <c r="F1899" t="s">
        <v>7524</v>
      </c>
      <c r="G1899" t="s">
        <v>7236</v>
      </c>
      <c r="H1899">
        <v>0</v>
      </c>
      <c r="I1899">
        <v>0</v>
      </c>
      <c r="J1899">
        <v>0</v>
      </c>
      <c r="K1899" t="s">
        <v>7898</v>
      </c>
    </row>
    <row r="1900" spans="1:11" x14ac:dyDescent="0.3">
      <c r="A1900" t="s">
        <v>7899</v>
      </c>
      <c r="C1900" t="s">
        <v>558</v>
      </c>
      <c r="D1900" t="s">
        <v>7900</v>
      </c>
      <c r="E1900" t="s">
        <v>1472</v>
      </c>
      <c r="F1900" t="s">
        <v>16</v>
      </c>
      <c r="G1900" t="s">
        <v>817</v>
      </c>
      <c r="H1900">
        <v>0</v>
      </c>
      <c r="I1900">
        <v>0</v>
      </c>
      <c r="J1900">
        <v>0</v>
      </c>
      <c r="K1900" t="s">
        <v>7901</v>
      </c>
    </row>
    <row r="1901" spans="1:11" x14ac:dyDescent="0.3">
      <c r="A1901" t="s">
        <v>7902</v>
      </c>
      <c r="C1901" t="s">
        <v>558</v>
      </c>
      <c r="D1901" t="s">
        <v>7903</v>
      </c>
      <c r="E1901" t="s">
        <v>1472</v>
      </c>
      <c r="F1901" t="s">
        <v>16</v>
      </c>
      <c r="G1901" t="s">
        <v>7904</v>
      </c>
      <c r="H1901">
        <v>0</v>
      </c>
      <c r="I1901">
        <v>0</v>
      </c>
      <c r="J1901">
        <v>0</v>
      </c>
      <c r="K1901" t="s">
        <v>7905</v>
      </c>
    </row>
    <row r="1902" spans="1:11" x14ac:dyDescent="0.3">
      <c r="A1902" t="s">
        <v>7906</v>
      </c>
      <c r="C1902" t="s">
        <v>27</v>
      </c>
      <c r="D1902" t="s">
        <v>7907</v>
      </c>
      <c r="E1902" t="s">
        <v>4614</v>
      </c>
      <c r="F1902" t="s">
        <v>41</v>
      </c>
      <c r="G1902" t="s">
        <v>42</v>
      </c>
      <c r="H1902">
        <v>0</v>
      </c>
      <c r="I1902">
        <v>0</v>
      </c>
      <c r="J1902">
        <v>0</v>
      </c>
      <c r="K1902" t="s">
        <v>7908</v>
      </c>
    </row>
    <row r="1903" spans="1:11" x14ac:dyDescent="0.3">
      <c r="A1903" t="s">
        <v>7909</v>
      </c>
      <c r="B1903" t="s">
        <v>7910</v>
      </c>
      <c r="C1903" t="s">
        <v>27</v>
      </c>
      <c r="D1903" t="s">
        <v>7911</v>
      </c>
      <c r="E1903" t="s">
        <v>4614</v>
      </c>
      <c r="F1903" t="s">
        <v>41</v>
      </c>
      <c r="G1903" t="s">
        <v>42</v>
      </c>
      <c r="H1903">
        <v>0</v>
      </c>
      <c r="I1903">
        <v>0</v>
      </c>
      <c r="J1903">
        <v>0</v>
      </c>
      <c r="K1903" t="s">
        <v>7912</v>
      </c>
    </row>
    <row r="1904" spans="1:11" x14ac:dyDescent="0.3">
      <c r="A1904" t="s">
        <v>7913</v>
      </c>
      <c r="B1904" t="s">
        <v>7914</v>
      </c>
      <c r="C1904" t="s">
        <v>27</v>
      </c>
      <c r="D1904" t="s">
        <v>7915</v>
      </c>
      <c r="E1904" t="s">
        <v>4614</v>
      </c>
      <c r="F1904" t="s">
        <v>41</v>
      </c>
      <c r="G1904" t="s">
        <v>42</v>
      </c>
      <c r="H1904">
        <v>0</v>
      </c>
      <c r="I1904">
        <v>0</v>
      </c>
      <c r="J1904">
        <v>0</v>
      </c>
      <c r="K1904" t="s">
        <v>7916</v>
      </c>
    </row>
    <row r="1905" spans="1:11" x14ac:dyDescent="0.3">
      <c r="A1905" t="s">
        <v>7917</v>
      </c>
      <c r="B1905" t="s">
        <v>7918</v>
      </c>
      <c r="C1905" t="s">
        <v>27</v>
      </c>
      <c r="D1905" t="s">
        <v>7919</v>
      </c>
      <c r="E1905" t="s">
        <v>4614</v>
      </c>
      <c r="F1905" t="s">
        <v>3484</v>
      </c>
      <c r="G1905" t="s">
        <v>42</v>
      </c>
      <c r="H1905">
        <v>0</v>
      </c>
      <c r="I1905">
        <v>0</v>
      </c>
      <c r="J1905">
        <v>0</v>
      </c>
      <c r="K1905" t="s">
        <v>7920</v>
      </c>
    </row>
    <row r="1906" spans="1:11" x14ac:dyDescent="0.3">
      <c r="A1906" t="s">
        <v>7921</v>
      </c>
      <c r="B1906" t="s">
        <v>7922</v>
      </c>
      <c r="C1906" t="s">
        <v>27</v>
      </c>
      <c r="D1906" t="s">
        <v>7923</v>
      </c>
      <c r="E1906" t="s">
        <v>4614</v>
      </c>
      <c r="F1906" t="s">
        <v>41</v>
      </c>
      <c r="G1906" t="s">
        <v>42</v>
      </c>
      <c r="H1906">
        <v>0</v>
      </c>
      <c r="I1906">
        <v>0</v>
      </c>
      <c r="J1906">
        <v>0</v>
      </c>
      <c r="K1906" t="s">
        <v>7924</v>
      </c>
    </row>
    <row r="1907" spans="1:11" x14ac:dyDescent="0.3">
      <c r="A1907" t="s">
        <v>7925</v>
      </c>
      <c r="C1907" t="s">
        <v>27</v>
      </c>
      <c r="D1907" t="s">
        <v>7926</v>
      </c>
      <c r="E1907" t="s">
        <v>4614</v>
      </c>
      <c r="F1907" t="s">
        <v>41</v>
      </c>
      <c r="G1907" t="s">
        <v>42</v>
      </c>
      <c r="H1907">
        <v>0</v>
      </c>
      <c r="I1907">
        <v>0</v>
      </c>
      <c r="J1907">
        <v>0</v>
      </c>
      <c r="K1907" t="s">
        <v>7927</v>
      </c>
    </row>
    <row r="1908" spans="1:11" x14ac:dyDescent="0.3">
      <c r="A1908" t="s">
        <v>7928</v>
      </c>
      <c r="C1908" t="s">
        <v>27</v>
      </c>
      <c r="D1908" t="s">
        <v>7929</v>
      </c>
      <c r="E1908" t="s">
        <v>4614</v>
      </c>
      <c r="F1908" t="s">
        <v>2025</v>
      </c>
      <c r="G1908" t="s">
        <v>42</v>
      </c>
      <c r="H1908">
        <v>0</v>
      </c>
      <c r="I1908">
        <v>0</v>
      </c>
      <c r="J1908">
        <v>0</v>
      </c>
      <c r="K1908" t="s">
        <v>7930</v>
      </c>
    </row>
    <row r="1909" spans="1:11" x14ac:dyDescent="0.3">
      <c r="A1909" t="s">
        <v>7931</v>
      </c>
      <c r="C1909" t="s">
        <v>147</v>
      </c>
      <c r="D1909" t="s">
        <v>7932</v>
      </c>
      <c r="E1909" t="s">
        <v>1742</v>
      </c>
      <c r="F1909" t="s">
        <v>7933</v>
      </c>
      <c r="G1909" t="s">
        <v>42</v>
      </c>
      <c r="H1909">
        <v>0</v>
      </c>
      <c r="I1909">
        <v>0</v>
      </c>
      <c r="J1909">
        <v>0</v>
      </c>
      <c r="K1909" t="s">
        <v>7934</v>
      </c>
    </row>
    <row r="1910" spans="1:11" x14ac:dyDescent="0.3">
      <c r="A1910" t="s">
        <v>7935</v>
      </c>
      <c r="B1910" t="s">
        <v>7936</v>
      </c>
      <c r="C1910" t="s">
        <v>20</v>
      </c>
      <c r="D1910" t="s">
        <v>7937</v>
      </c>
      <c r="E1910" t="s">
        <v>59</v>
      </c>
      <c r="F1910" t="s">
        <v>3872</v>
      </c>
      <c r="G1910" t="s">
        <v>42</v>
      </c>
      <c r="H1910">
        <v>0</v>
      </c>
      <c r="I1910">
        <v>0</v>
      </c>
      <c r="J1910">
        <v>0</v>
      </c>
      <c r="K1910" t="s">
        <v>7938</v>
      </c>
    </row>
    <row r="1911" spans="1:11" x14ac:dyDescent="0.3">
      <c r="A1911" t="s">
        <v>7939</v>
      </c>
      <c r="B1911" t="s">
        <v>7940</v>
      </c>
      <c r="C1911" t="s">
        <v>27</v>
      </c>
      <c r="D1911" t="s">
        <v>7941</v>
      </c>
      <c r="E1911" t="s">
        <v>4614</v>
      </c>
      <c r="F1911" t="s">
        <v>41</v>
      </c>
      <c r="G1911" t="s">
        <v>42</v>
      </c>
      <c r="H1911">
        <v>0</v>
      </c>
      <c r="I1911">
        <v>0</v>
      </c>
      <c r="J1911">
        <v>0</v>
      </c>
      <c r="K1911" t="s">
        <v>7942</v>
      </c>
    </row>
    <row r="1912" spans="1:11" x14ac:dyDescent="0.3">
      <c r="A1912" t="s">
        <v>7943</v>
      </c>
      <c r="B1912" t="s">
        <v>7944</v>
      </c>
      <c r="C1912" t="s">
        <v>27</v>
      </c>
      <c r="D1912" t="s">
        <v>7945</v>
      </c>
      <c r="E1912" t="s">
        <v>4614</v>
      </c>
      <c r="F1912" t="s">
        <v>2703</v>
      </c>
      <c r="G1912" t="s">
        <v>42</v>
      </c>
      <c r="H1912">
        <v>0</v>
      </c>
      <c r="I1912">
        <v>0</v>
      </c>
      <c r="J1912">
        <v>0</v>
      </c>
      <c r="K1912" t="s">
        <v>7946</v>
      </c>
    </row>
    <row r="1913" spans="1:11" x14ac:dyDescent="0.3">
      <c r="A1913" t="s">
        <v>7947</v>
      </c>
      <c r="B1913" t="s">
        <v>7948</v>
      </c>
      <c r="C1913" t="s">
        <v>466</v>
      </c>
      <c r="D1913" t="s">
        <v>7949</v>
      </c>
      <c r="E1913" t="s">
        <v>5396</v>
      </c>
      <c r="F1913" t="s">
        <v>16</v>
      </c>
      <c r="G1913" t="s">
        <v>7387</v>
      </c>
      <c r="H1913">
        <v>0</v>
      </c>
      <c r="I1913">
        <v>0</v>
      </c>
      <c r="J1913">
        <v>0</v>
      </c>
      <c r="K1913" t="s">
        <v>7950</v>
      </c>
    </row>
    <row r="1914" spans="1:11" x14ac:dyDescent="0.3">
      <c r="A1914" t="s">
        <v>7951</v>
      </c>
      <c r="B1914" t="s">
        <v>7952</v>
      </c>
      <c r="C1914" t="s">
        <v>466</v>
      </c>
      <c r="D1914" t="s">
        <v>7953</v>
      </c>
      <c r="E1914" t="s">
        <v>5396</v>
      </c>
      <c r="F1914" t="s">
        <v>16</v>
      </c>
      <c r="G1914" t="s">
        <v>4938</v>
      </c>
      <c r="H1914">
        <v>0</v>
      </c>
      <c r="I1914">
        <v>0</v>
      </c>
      <c r="J1914">
        <v>0</v>
      </c>
      <c r="K1914" t="s">
        <v>7954</v>
      </c>
    </row>
    <row r="1915" spans="1:11" x14ac:dyDescent="0.3">
      <c r="A1915" t="s">
        <v>7955</v>
      </c>
      <c r="B1915" t="s">
        <v>7956</v>
      </c>
      <c r="C1915" t="s">
        <v>20</v>
      </c>
      <c r="D1915" t="s">
        <v>7957</v>
      </c>
      <c r="E1915" t="s">
        <v>59</v>
      </c>
      <c r="F1915" t="s">
        <v>16</v>
      </c>
      <c r="G1915" t="s">
        <v>7669</v>
      </c>
      <c r="H1915">
        <v>0</v>
      </c>
      <c r="I1915">
        <v>0</v>
      </c>
      <c r="J1915">
        <v>0</v>
      </c>
      <c r="K1915" t="s">
        <v>7958</v>
      </c>
    </row>
    <row r="1916" spans="1:11" x14ac:dyDescent="0.3">
      <c r="A1916" t="s">
        <v>7959</v>
      </c>
      <c r="C1916" t="s">
        <v>558</v>
      </c>
      <c r="D1916" t="s">
        <v>7960</v>
      </c>
      <c r="E1916" t="s">
        <v>1090</v>
      </c>
      <c r="F1916" t="s">
        <v>16</v>
      </c>
      <c r="G1916" t="s">
        <v>4895</v>
      </c>
      <c r="H1916">
        <v>0</v>
      </c>
      <c r="I1916">
        <v>0</v>
      </c>
      <c r="J1916">
        <v>0</v>
      </c>
      <c r="K1916" t="s">
        <v>7961</v>
      </c>
    </row>
    <row r="1917" spans="1:11" x14ac:dyDescent="0.3">
      <c r="A1917" t="s">
        <v>7962</v>
      </c>
      <c r="B1917" t="s">
        <v>7963</v>
      </c>
      <c r="C1917" t="s">
        <v>13</v>
      </c>
      <c r="D1917" t="s">
        <v>7964</v>
      </c>
      <c r="E1917" t="s">
        <v>77</v>
      </c>
      <c r="F1917" t="s">
        <v>16</v>
      </c>
      <c r="G1917" t="s">
        <v>864</v>
      </c>
      <c r="H1917">
        <v>0</v>
      </c>
      <c r="I1917">
        <v>0</v>
      </c>
      <c r="J1917">
        <v>0</v>
      </c>
      <c r="K1917" t="s">
        <v>7965</v>
      </c>
    </row>
    <row r="1918" spans="1:11" x14ac:dyDescent="0.3">
      <c r="A1918" t="s">
        <v>7966</v>
      </c>
      <c r="B1918" t="s">
        <v>7967</v>
      </c>
      <c r="C1918" t="s">
        <v>558</v>
      </c>
      <c r="D1918" t="s">
        <v>7968</v>
      </c>
      <c r="E1918" t="s">
        <v>1090</v>
      </c>
      <c r="F1918" t="s">
        <v>16</v>
      </c>
      <c r="G1918" t="s">
        <v>1396</v>
      </c>
      <c r="H1918">
        <v>0</v>
      </c>
      <c r="I1918">
        <v>0</v>
      </c>
      <c r="J1918">
        <v>0</v>
      </c>
      <c r="K1918" t="s">
        <v>7969</v>
      </c>
    </row>
    <row r="1919" spans="1:11" x14ac:dyDescent="0.3">
      <c r="A1919" t="s">
        <v>7970</v>
      </c>
      <c r="B1919" t="s">
        <v>7971</v>
      </c>
      <c r="C1919" t="s">
        <v>558</v>
      </c>
      <c r="D1919" t="s">
        <v>7972</v>
      </c>
      <c r="E1919" t="s">
        <v>754</v>
      </c>
      <c r="F1919" t="s">
        <v>41</v>
      </c>
      <c r="G1919" t="s">
        <v>42</v>
      </c>
      <c r="H1919">
        <v>0</v>
      </c>
      <c r="I1919">
        <v>0</v>
      </c>
      <c r="J1919">
        <v>0</v>
      </c>
      <c r="K1919" t="s">
        <v>7973</v>
      </c>
    </row>
    <row r="1920" spans="1:11" x14ac:dyDescent="0.3">
      <c r="A1920" t="s">
        <v>7974</v>
      </c>
      <c r="B1920" t="s">
        <v>7975</v>
      </c>
      <c r="C1920" t="s">
        <v>20</v>
      </c>
      <c r="D1920" t="s">
        <v>7976</v>
      </c>
      <c r="E1920" t="s">
        <v>59</v>
      </c>
      <c r="F1920" t="s">
        <v>7977</v>
      </c>
      <c r="G1920" t="s">
        <v>42</v>
      </c>
      <c r="H1920">
        <v>0</v>
      </c>
      <c r="I1920">
        <v>0</v>
      </c>
      <c r="J1920">
        <v>0</v>
      </c>
      <c r="K1920" t="s">
        <v>7978</v>
      </c>
    </row>
    <row r="1921" spans="1:11" x14ac:dyDescent="0.3">
      <c r="A1921" t="s">
        <v>7979</v>
      </c>
      <c r="B1921" t="s">
        <v>7980</v>
      </c>
      <c r="C1921" t="s">
        <v>27</v>
      </c>
      <c r="D1921" t="s">
        <v>7981</v>
      </c>
      <c r="E1921" t="s">
        <v>4614</v>
      </c>
      <c r="F1921" t="s">
        <v>41</v>
      </c>
      <c r="G1921" t="s">
        <v>42</v>
      </c>
      <c r="H1921">
        <v>0</v>
      </c>
      <c r="I1921">
        <v>0</v>
      </c>
      <c r="J1921">
        <v>0</v>
      </c>
      <c r="K1921" t="s">
        <v>7982</v>
      </c>
    </row>
    <row r="1922" spans="1:11" x14ac:dyDescent="0.3">
      <c r="A1922" t="s">
        <v>7983</v>
      </c>
      <c r="C1922" t="s">
        <v>27</v>
      </c>
      <c r="D1922" t="s">
        <v>7984</v>
      </c>
      <c r="E1922" t="s">
        <v>4614</v>
      </c>
      <c r="F1922" t="s">
        <v>41</v>
      </c>
      <c r="G1922" t="s">
        <v>42</v>
      </c>
      <c r="H1922">
        <v>0</v>
      </c>
      <c r="I1922">
        <v>0</v>
      </c>
      <c r="J1922">
        <v>0</v>
      </c>
      <c r="K1922" t="s">
        <v>7985</v>
      </c>
    </row>
    <row r="1923" spans="1:11" x14ac:dyDescent="0.3">
      <c r="A1923" t="s">
        <v>7986</v>
      </c>
      <c r="B1923" t="s">
        <v>7936</v>
      </c>
      <c r="C1923" t="s">
        <v>147</v>
      </c>
      <c r="D1923" t="s">
        <v>7987</v>
      </c>
      <c r="E1923" t="s">
        <v>1742</v>
      </c>
      <c r="F1923" t="s">
        <v>7988</v>
      </c>
      <c r="G1923" t="s">
        <v>42</v>
      </c>
      <c r="H1923">
        <v>0</v>
      </c>
      <c r="I1923">
        <v>0</v>
      </c>
      <c r="J1923">
        <v>0</v>
      </c>
      <c r="K1923" t="s">
        <v>7989</v>
      </c>
    </row>
    <row r="1924" spans="1:11" x14ac:dyDescent="0.3">
      <c r="A1924" t="s">
        <v>7990</v>
      </c>
      <c r="B1924" t="s">
        <v>3265</v>
      </c>
      <c r="C1924" t="s">
        <v>27</v>
      </c>
      <c r="D1924" t="s">
        <v>7991</v>
      </c>
      <c r="E1924" t="s">
        <v>4614</v>
      </c>
      <c r="F1924" t="s">
        <v>41</v>
      </c>
      <c r="G1924" t="s">
        <v>42</v>
      </c>
      <c r="H1924">
        <v>0</v>
      </c>
      <c r="I1924">
        <v>0</v>
      </c>
      <c r="J1924">
        <v>0</v>
      </c>
      <c r="K1924" t="s">
        <v>7992</v>
      </c>
    </row>
    <row r="1925" spans="1:11" x14ac:dyDescent="0.3">
      <c r="A1925" t="s">
        <v>7993</v>
      </c>
      <c r="C1925" t="s">
        <v>147</v>
      </c>
      <c r="D1925" t="s">
        <v>7994</v>
      </c>
      <c r="E1925" t="s">
        <v>183</v>
      </c>
      <c r="F1925" t="s">
        <v>7995</v>
      </c>
      <c r="G1925" t="s">
        <v>42</v>
      </c>
      <c r="H1925">
        <v>0</v>
      </c>
      <c r="I1925">
        <v>0</v>
      </c>
      <c r="J1925">
        <v>0</v>
      </c>
      <c r="K1925" t="s">
        <v>7996</v>
      </c>
    </row>
    <row r="1926" spans="1:11" x14ac:dyDescent="0.3">
      <c r="A1926" t="s">
        <v>7997</v>
      </c>
      <c r="B1926" t="s">
        <v>7998</v>
      </c>
      <c r="C1926" t="s">
        <v>27</v>
      </c>
      <c r="D1926" t="s">
        <v>7999</v>
      </c>
      <c r="E1926" t="s">
        <v>4614</v>
      </c>
      <c r="F1926" t="s">
        <v>41</v>
      </c>
      <c r="G1926" t="s">
        <v>42</v>
      </c>
      <c r="H1926">
        <v>0</v>
      </c>
      <c r="I1926">
        <v>0</v>
      </c>
      <c r="J1926">
        <v>0</v>
      </c>
      <c r="K1926" t="s">
        <v>8000</v>
      </c>
    </row>
    <row r="1927" spans="1:11" x14ac:dyDescent="0.3">
      <c r="A1927" t="s">
        <v>8001</v>
      </c>
      <c r="B1927" t="s">
        <v>8002</v>
      </c>
      <c r="C1927" t="s">
        <v>27</v>
      </c>
      <c r="D1927" t="s">
        <v>8003</v>
      </c>
      <c r="E1927" t="s">
        <v>4614</v>
      </c>
      <c r="F1927" t="s">
        <v>41</v>
      </c>
      <c r="G1927" t="s">
        <v>42</v>
      </c>
      <c r="H1927">
        <v>0</v>
      </c>
      <c r="I1927">
        <v>0</v>
      </c>
      <c r="J1927">
        <v>0</v>
      </c>
      <c r="K1927" t="s">
        <v>8004</v>
      </c>
    </row>
    <row r="1928" spans="1:11" x14ac:dyDescent="0.3">
      <c r="A1928" t="s">
        <v>8005</v>
      </c>
      <c r="C1928" t="s">
        <v>27</v>
      </c>
      <c r="D1928" t="s">
        <v>8006</v>
      </c>
      <c r="E1928" t="s">
        <v>4614</v>
      </c>
      <c r="F1928" t="s">
        <v>41</v>
      </c>
      <c r="G1928" t="s">
        <v>42</v>
      </c>
      <c r="H1928">
        <v>0</v>
      </c>
      <c r="I1928">
        <v>0</v>
      </c>
      <c r="J1928">
        <v>0</v>
      </c>
      <c r="K1928" t="s">
        <v>8007</v>
      </c>
    </row>
    <row r="1929" spans="1:11" x14ac:dyDescent="0.3">
      <c r="A1929" t="s">
        <v>8008</v>
      </c>
      <c r="B1929" t="s">
        <v>8009</v>
      </c>
      <c r="C1929" t="s">
        <v>27</v>
      </c>
      <c r="D1929" t="s">
        <v>8010</v>
      </c>
      <c r="E1929" t="s">
        <v>4614</v>
      </c>
      <c r="F1929" t="s">
        <v>41</v>
      </c>
      <c r="G1929" t="s">
        <v>42</v>
      </c>
      <c r="H1929">
        <v>0</v>
      </c>
      <c r="I1929">
        <v>0</v>
      </c>
      <c r="J1929">
        <v>0</v>
      </c>
      <c r="K1929" t="s">
        <v>8011</v>
      </c>
    </row>
    <row r="1930" spans="1:11" x14ac:dyDescent="0.3">
      <c r="A1930" t="s">
        <v>8012</v>
      </c>
      <c r="C1930" t="s">
        <v>27</v>
      </c>
      <c r="D1930" t="s">
        <v>8013</v>
      </c>
      <c r="E1930" t="s">
        <v>29</v>
      </c>
      <c r="F1930" t="s">
        <v>41</v>
      </c>
      <c r="G1930" t="s">
        <v>42</v>
      </c>
      <c r="H1930">
        <v>0</v>
      </c>
      <c r="I1930">
        <v>0</v>
      </c>
      <c r="J1930">
        <v>0</v>
      </c>
      <c r="K1930" t="s">
        <v>8014</v>
      </c>
    </row>
    <row r="1931" spans="1:11" x14ac:dyDescent="0.3">
      <c r="A1931" t="s">
        <v>8015</v>
      </c>
      <c r="C1931" t="s">
        <v>27</v>
      </c>
      <c r="D1931" t="s">
        <v>8016</v>
      </c>
      <c r="E1931" t="s">
        <v>4614</v>
      </c>
      <c r="F1931" t="s">
        <v>41</v>
      </c>
      <c r="G1931" t="s">
        <v>42</v>
      </c>
      <c r="H1931">
        <v>0</v>
      </c>
      <c r="I1931">
        <v>0</v>
      </c>
      <c r="J1931">
        <v>0</v>
      </c>
      <c r="K1931" t="s">
        <v>8017</v>
      </c>
    </row>
    <row r="1932" spans="1:11" x14ac:dyDescent="0.3">
      <c r="A1932" t="s">
        <v>8018</v>
      </c>
      <c r="B1932" t="s">
        <v>8019</v>
      </c>
      <c r="C1932" t="s">
        <v>27</v>
      </c>
      <c r="D1932" t="s">
        <v>8020</v>
      </c>
      <c r="E1932" t="s">
        <v>4614</v>
      </c>
      <c r="F1932" t="s">
        <v>41</v>
      </c>
      <c r="G1932" t="s">
        <v>42</v>
      </c>
      <c r="H1932">
        <v>0</v>
      </c>
      <c r="I1932">
        <v>0</v>
      </c>
      <c r="J1932">
        <v>0</v>
      </c>
      <c r="K1932" t="s">
        <v>8021</v>
      </c>
    </row>
    <row r="1933" spans="1:11" x14ac:dyDescent="0.3">
      <c r="A1933" t="s">
        <v>8022</v>
      </c>
      <c r="B1933" t="s">
        <v>8023</v>
      </c>
      <c r="C1933" t="s">
        <v>27</v>
      </c>
      <c r="D1933" t="s">
        <v>8024</v>
      </c>
      <c r="E1933" t="s">
        <v>4614</v>
      </c>
      <c r="F1933" t="s">
        <v>41</v>
      </c>
      <c r="G1933" t="s">
        <v>42</v>
      </c>
      <c r="H1933">
        <v>0</v>
      </c>
      <c r="I1933">
        <v>0</v>
      </c>
      <c r="J1933">
        <v>0</v>
      </c>
      <c r="K1933" t="s">
        <v>8025</v>
      </c>
    </row>
    <row r="1934" spans="1:11" x14ac:dyDescent="0.3">
      <c r="A1934" t="s">
        <v>8026</v>
      </c>
      <c r="B1934" t="s">
        <v>8027</v>
      </c>
      <c r="C1934" t="s">
        <v>558</v>
      </c>
      <c r="D1934" t="s">
        <v>8028</v>
      </c>
      <c r="E1934" t="s">
        <v>1472</v>
      </c>
      <c r="F1934" t="s">
        <v>16</v>
      </c>
      <c r="G1934" t="s">
        <v>1612</v>
      </c>
      <c r="H1934">
        <v>0</v>
      </c>
      <c r="I1934">
        <v>0</v>
      </c>
      <c r="J1934">
        <v>0</v>
      </c>
      <c r="K1934" t="s">
        <v>8029</v>
      </c>
    </row>
    <row r="1935" spans="1:11" x14ac:dyDescent="0.3">
      <c r="A1935" t="s">
        <v>8030</v>
      </c>
      <c r="B1935" t="s">
        <v>8031</v>
      </c>
      <c r="C1935" t="s">
        <v>558</v>
      </c>
      <c r="D1935" t="s">
        <v>8032</v>
      </c>
      <c r="E1935" t="s">
        <v>1472</v>
      </c>
      <c r="F1935" t="s">
        <v>16</v>
      </c>
      <c r="G1935" t="s">
        <v>1501</v>
      </c>
      <c r="H1935">
        <v>0</v>
      </c>
      <c r="I1935">
        <v>0</v>
      </c>
      <c r="J1935">
        <v>0</v>
      </c>
      <c r="K1935" t="s">
        <v>8033</v>
      </c>
    </row>
    <row r="1936" spans="1:11" x14ac:dyDescent="0.3">
      <c r="A1936" t="s">
        <v>8034</v>
      </c>
      <c r="B1936" t="s">
        <v>8035</v>
      </c>
      <c r="C1936" t="s">
        <v>27</v>
      </c>
      <c r="D1936" t="s">
        <v>8036</v>
      </c>
      <c r="E1936" t="s">
        <v>4614</v>
      </c>
      <c r="F1936" t="s">
        <v>41</v>
      </c>
      <c r="G1936" t="s">
        <v>42</v>
      </c>
      <c r="H1936">
        <v>0</v>
      </c>
      <c r="I1936">
        <v>0</v>
      </c>
      <c r="J1936">
        <v>0</v>
      </c>
      <c r="K1936" t="s">
        <v>8037</v>
      </c>
    </row>
    <row r="1937" spans="1:11" x14ac:dyDescent="0.3">
      <c r="A1937" t="s">
        <v>8038</v>
      </c>
      <c r="C1937" t="s">
        <v>27</v>
      </c>
      <c r="D1937" t="s">
        <v>8039</v>
      </c>
      <c r="E1937" t="s">
        <v>4614</v>
      </c>
      <c r="F1937" t="s">
        <v>41</v>
      </c>
      <c r="G1937" t="s">
        <v>42</v>
      </c>
      <c r="H1937">
        <v>0</v>
      </c>
      <c r="I1937">
        <v>0</v>
      </c>
      <c r="J1937">
        <v>0</v>
      </c>
      <c r="K1937" t="s">
        <v>8040</v>
      </c>
    </row>
    <row r="1938" spans="1:11" x14ac:dyDescent="0.3">
      <c r="A1938" t="s">
        <v>8041</v>
      </c>
      <c r="B1938" t="s">
        <v>8042</v>
      </c>
      <c r="C1938" t="s">
        <v>147</v>
      </c>
      <c r="D1938" t="s">
        <v>8043</v>
      </c>
      <c r="E1938" t="s">
        <v>1742</v>
      </c>
      <c r="F1938" t="s">
        <v>8044</v>
      </c>
      <c r="G1938" t="s">
        <v>42</v>
      </c>
      <c r="H1938">
        <v>0</v>
      </c>
      <c r="I1938">
        <v>0</v>
      </c>
      <c r="J1938">
        <v>0</v>
      </c>
      <c r="K1938" t="s">
        <v>8045</v>
      </c>
    </row>
    <row r="1939" spans="1:11" x14ac:dyDescent="0.3">
      <c r="A1939" t="s">
        <v>8046</v>
      </c>
      <c r="C1939" t="s">
        <v>20</v>
      </c>
      <c r="D1939" t="s">
        <v>8047</v>
      </c>
      <c r="E1939" t="s">
        <v>59</v>
      </c>
      <c r="F1939" t="s">
        <v>16</v>
      </c>
      <c r="G1939" t="s">
        <v>42</v>
      </c>
      <c r="H1939">
        <v>0</v>
      </c>
      <c r="I1939">
        <v>0</v>
      </c>
      <c r="J1939">
        <v>0</v>
      </c>
      <c r="K1939" t="s">
        <v>8048</v>
      </c>
    </row>
    <row r="1940" spans="1:11" x14ac:dyDescent="0.3">
      <c r="A1940" t="s">
        <v>8049</v>
      </c>
      <c r="B1940" t="s">
        <v>8050</v>
      </c>
      <c r="C1940" t="s">
        <v>27</v>
      </c>
      <c r="D1940" t="s">
        <v>8051</v>
      </c>
      <c r="E1940" t="s">
        <v>29</v>
      </c>
      <c r="F1940" t="s">
        <v>41</v>
      </c>
      <c r="G1940" t="s">
        <v>42</v>
      </c>
      <c r="H1940">
        <v>0</v>
      </c>
      <c r="I1940">
        <v>0</v>
      </c>
      <c r="J1940">
        <v>0</v>
      </c>
      <c r="K1940" t="s">
        <v>8052</v>
      </c>
    </row>
    <row r="1941" spans="1:11" x14ac:dyDescent="0.3">
      <c r="A1941" t="s">
        <v>8053</v>
      </c>
      <c r="B1941" t="s">
        <v>8054</v>
      </c>
      <c r="C1941" t="s">
        <v>13</v>
      </c>
      <c r="E1941" t="s">
        <v>15</v>
      </c>
      <c r="F1941" t="s">
        <v>16</v>
      </c>
      <c r="G1941" t="s">
        <v>8055</v>
      </c>
      <c r="H1941">
        <v>0</v>
      </c>
      <c r="I1941">
        <v>0</v>
      </c>
      <c r="J1941">
        <v>0</v>
      </c>
      <c r="K1941" t="s">
        <v>8056</v>
      </c>
    </row>
    <row r="1942" spans="1:11" x14ac:dyDescent="0.3">
      <c r="A1942" t="s">
        <v>8057</v>
      </c>
      <c r="C1942" t="s">
        <v>27</v>
      </c>
      <c r="D1942" t="s">
        <v>8058</v>
      </c>
      <c r="E1942" t="s">
        <v>4614</v>
      </c>
      <c r="F1942" t="s">
        <v>8059</v>
      </c>
      <c r="G1942" t="s">
        <v>42</v>
      </c>
      <c r="H1942">
        <v>0</v>
      </c>
      <c r="I1942">
        <v>0</v>
      </c>
      <c r="J1942">
        <v>0</v>
      </c>
      <c r="K1942" t="s">
        <v>8060</v>
      </c>
    </row>
    <row r="1943" spans="1:11" x14ac:dyDescent="0.3">
      <c r="A1943" t="s">
        <v>8061</v>
      </c>
      <c r="B1943" t="s">
        <v>8062</v>
      </c>
      <c r="C1943" t="s">
        <v>27</v>
      </c>
      <c r="D1943" t="s">
        <v>8063</v>
      </c>
      <c r="E1943" t="s">
        <v>4614</v>
      </c>
      <c r="F1943" t="s">
        <v>41</v>
      </c>
      <c r="G1943" t="s">
        <v>42</v>
      </c>
      <c r="H1943">
        <v>0</v>
      </c>
      <c r="I1943">
        <v>0</v>
      </c>
      <c r="J1943">
        <v>0</v>
      </c>
      <c r="K1943" t="s">
        <v>8064</v>
      </c>
    </row>
    <row r="1944" spans="1:11" x14ac:dyDescent="0.3">
      <c r="A1944" t="s">
        <v>8065</v>
      </c>
      <c r="B1944" t="s">
        <v>8066</v>
      </c>
      <c r="C1944" t="s">
        <v>20</v>
      </c>
      <c r="E1944" t="s">
        <v>59</v>
      </c>
      <c r="F1944" t="s">
        <v>16</v>
      </c>
      <c r="G1944" t="s">
        <v>1481</v>
      </c>
      <c r="H1944">
        <v>0</v>
      </c>
      <c r="I1944">
        <v>0</v>
      </c>
      <c r="J1944">
        <v>0</v>
      </c>
      <c r="K1944" t="s">
        <v>8067</v>
      </c>
    </row>
    <row r="1945" spans="1:11" x14ac:dyDescent="0.3">
      <c r="A1945" t="s">
        <v>8068</v>
      </c>
      <c r="C1945" t="s">
        <v>147</v>
      </c>
      <c r="D1945" t="s">
        <v>8069</v>
      </c>
      <c r="E1945" t="s">
        <v>183</v>
      </c>
      <c r="F1945" t="s">
        <v>8070</v>
      </c>
      <c r="G1945" t="s">
        <v>42</v>
      </c>
      <c r="H1945">
        <v>0</v>
      </c>
      <c r="I1945">
        <v>0</v>
      </c>
      <c r="J1945">
        <v>0</v>
      </c>
      <c r="K1945" t="s">
        <v>8071</v>
      </c>
    </row>
    <row r="1946" spans="1:11" x14ac:dyDescent="0.3">
      <c r="A1946" t="s">
        <v>8072</v>
      </c>
      <c r="B1946" t="s">
        <v>8073</v>
      </c>
      <c r="C1946" t="s">
        <v>147</v>
      </c>
      <c r="D1946" t="s">
        <v>8074</v>
      </c>
      <c r="E1946" t="s">
        <v>1742</v>
      </c>
      <c r="F1946" t="s">
        <v>804</v>
      </c>
      <c r="G1946" t="s">
        <v>42</v>
      </c>
      <c r="H1946">
        <v>0</v>
      </c>
      <c r="I1946">
        <v>0</v>
      </c>
      <c r="J1946">
        <v>0</v>
      </c>
      <c r="K1946" t="s">
        <v>8075</v>
      </c>
    </row>
    <row r="1947" spans="1:11" x14ac:dyDescent="0.3">
      <c r="A1947" t="s">
        <v>8076</v>
      </c>
      <c r="C1947" t="s">
        <v>27</v>
      </c>
      <c r="D1947" t="s">
        <v>8077</v>
      </c>
      <c r="E1947" t="s">
        <v>4614</v>
      </c>
      <c r="F1947" t="s">
        <v>41</v>
      </c>
      <c r="G1947" t="s">
        <v>42</v>
      </c>
      <c r="H1947">
        <v>0</v>
      </c>
      <c r="I1947">
        <v>0</v>
      </c>
      <c r="J1947">
        <v>0</v>
      </c>
      <c r="K1947" t="s">
        <v>8078</v>
      </c>
    </row>
    <row r="1948" spans="1:11" x14ac:dyDescent="0.3">
      <c r="A1948" t="s">
        <v>8079</v>
      </c>
      <c r="B1948" t="s">
        <v>8080</v>
      </c>
      <c r="C1948" t="s">
        <v>27</v>
      </c>
      <c r="D1948" t="s">
        <v>8081</v>
      </c>
      <c r="E1948" t="s">
        <v>4614</v>
      </c>
      <c r="F1948" t="s">
        <v>8082</v>
      </c>
      <c r="G1948" t="s">
        <v>42</v>
      </c>
      <c r="H1948">
        <v>0</v>
      </c>
      <c r="I1948">
        <v>0</v>
      </c>
      <c r="J1948">
        <v>0</v>
      </c>
      <c r="K1948" t="s">
        <v>8083</v>
      </c>
    </row>
    <row r="1949" spans="1:11" x14ac:dyDescent="0.3">
      <c r="A1949" t="s">
        <v>8084</v>
      </c>
      <c r="C1949" t="s">
        <v>27</v>
      </c>
      <c r="D1949" t="s">
        <v>8085</v>
      </c>
      <c r="E1949" t="s">
        <v>4614</v>
      </c>
      <c r="F1949" t="s">
        <v>41</v>
      </c>
      <c r="G1949" t="s">
        <v>42</v>
      </c>
      <c r="H1949">
        <v>0</v>
      </c>
      <c r="I1949">
        <v>0</v>
      </c>
      <c r="J1949">
        <v>0</v>
      </c>
      <c r="K1949" t="s">
        <v>8086</v>
      </c>
    </row>
    <row r="1950" spans="1:11" x14ac:dyDescent="0.3">
      <c r="A1950" t="s">
        <v>8087</v>
      </c>
      <c r="B1950" t="s">
        <v>8088</v>
      </c>
      <c r="C1950" t="s">
        <v>27</v>
      </c>
      <c r="D1950" t="s">
        <v>8089</v>
      </c>
      <c r="E1950" t="s">
        <v>4614</v>
      </c>
      <c r="F1950" t="s">
        <v>41</v>
      </c>
      <c r="G1950" t="s">
        <v>42</v>
      </c>
      <c r="H1950">
        <v>0</v>
      </c>
      <c r="I1950">
        <v>0</v>
      </c>
      <c r="J1950">
        <v>0</v>
      </c>
      <c r="K1950" t="s">
        <v>8090</v>
      </c>
    </row>
    <row r="1951" spans="1:11" x14ac:dyDescent="0.3">
      <c r="A1951" t="s">
        <v>8091</v>
      </c>
      <c r="B1951" t="s">
        <v>8092</v>
      </c>
      <c r="C1951" t="s">
        <v>27</v>
      </c>
      <c r="D1951" t="s">
        <v>8093</v>
      </c>
      <c r="E1951" t="s">
        <v>29</v>
      </c>
      <c r="F1951" t="s">
        <v>41</v>
      </c>
      <c r="G1951" t="s">
        <v>42</v>
      </c>
      <c r="H1951">
        <v>0</v>
      </c>
      <c r="I1951">
        <v>0</v>
      </c>
      <c r="J1951">
        <v>0</v>
      </c>
      <c r="K1951" t="s">
        <v>8094</v>
      </c>
    </row>
    <row r="1952" spans="1:11" x14ac:dyDescent="0.3">
      <c r="A1952" t="s">
        <v>8095</v>
      </c>
      <c r="B1952" t="s">
        <v>8096</v>
      </c>
      <c r="C1952" t="s">
        <v>27</v>
      </c>
      <c r="D1952" t="s">
        <v>8097</v>
      </c>
      <c r="E1952" t="s">
        <v>4614</v>
      </c>
      <c r="F1952" t="s">
        <v>41</v>
      </c>
      <c r="G1952" t="s">
        <v>8098</v>
      </c>
      <c r="H1952">
        <v>0</v>
      </c>
      <c r="I1952">
        <v>0</v>
      </c>
      <c r="J1952">
        <v>0</v>
      </c>
      <c r="K1952" t="s">
        <v>8099</v>
      </c>
    </row>
    <row r="1953" spans="1:11" x14ac:dyDescent="0.3">
      <c r="A1953" t="s">
        <v>8100</v>
      </c>
      <c r="B1953" t="s">
        <v>8101</v>
      </c>
      <c r="C1953" t="s">
        <v>27</v>
      </c>
      <c r="D1953" t="s">
        <v>8102</v>
      </c>
      <c r="E1953" t="s">
        <v>4614</v>
      </c>
      <c r="F1953" t="s">
        <v>16</v>
      </c>
      <c r="G1953" t="s">
        <v>155</v>
      </c>
      <c r="H1953">
        <v>0</v>
      </c>
      <c r="I1953">
        <v>0</v>
      </c>
      <c r="J1953">
        <v>0</v>
      </c>
      <c r="K1953" t="s">
        <v>8103</v>
      </c>
    </row>
    <row r="1954" spans="1:11" x14ac:dyDescent="0.3">
      <c r="A1954" t="s">
        <v>8104</v>
      </c>
      <c r="B1954" t="s">
        <v>7936</v>
      </c>
      <c r="C1954" t="s">
        <v>20</v>
      </c>
      <c r="D1954" t="s">
        <v>8105</v>
      </c>
      <c r="E1954" t="s">
        <v>59</v>
      </c>
      <c r="F1954" t="s">
        <v>607</v>
      </c>
      <c r="G1954" t="s">
        <v>42</v>
      </c>
      <c r="H1954">
        <v>0</v>
      </c>
      <c r="I1954">
        <v>0</v>
      </c>
      <c r="J1954">
        <v>0</v>
      </c>
      <c r="K1954" t="s">
        <v>8106</v>
      </c>
    </row>
    <row r="1955" spans="1:11" x14ac:dyDescent="0.3">
      <c r="A1955" t="s">
        <v>8107</v>
      </c>
      <c r="C1955" t="s">
        <v>27</v>
      </c>
      <c r="D1955" t="s">
        <v>8108</v>
      </c>
      <c r="E1955" t="s">
        <v>4614</v>
      </c>
      <c r="F1955" t="s">
        <v>16</v>
      </c>
      <c r="G1955" t="s">
        <v>42</v>
      </c>
      <c r="H1955">
        <v>0</v>
      </c>
      <c r="I1955">
        <v>0</v>
      </c>
      <c r="J1955">
        <v>0</v>
      </c>
      <c r="K1955" t="s">
        <v>8109</v>
      </c>
    </row>
    <row r="1956" spans="1:11" x14ac:dyDescent="0.3">
      <c r="A1956" t="s">
        <v>8110</v>
      </c>
      <c r="B1956" t="s">
        <v>8111</v>
      </c>
      <c r="C1956" t="s">
        <v>13</v>
      </c>
      <c r="D1956" t="s">
        <v>8112</v>
      </c>
      <c r="E1956" t="s">
        <v>77</v>
      </c>
      <c r="F1956" t="s">
        <v>16</v>
      </c>
      <c r="G1956" t="s">
        <v>4749</v>
      </c>
      <c r="H1956">
        <v>0</v>
      </c>
      <c r="I1956">
        <v>0</v>
      </c>
      <c r="J1956">
        <v>0</v>
      </c>
      <c r="K1956" t="s">
        <v>8113</v>
      </c>
    </row>
    <row r="1957" spans="1:11" x14ac:dyDescent="0.3">
      <c r="A1957" t="s">
        <v>8114</v>
      </c>
      <c r="B1957" t="s">
        <v>8115</v>
      </c>
      <c r="C1957" t="s">
        <v>27</v>
      </c>
      <c r="D1957" t="s">
        <v>8116</v>
      </c>
      <c r="E1957" t="s">
        <v>4614</v>
      </c>
      <c r="F1957" t="s">
        <v>41</v>
      </c>
      <c r="G1957" t="s">
        <v>42</v>
      </c>
      <c r="H1957">
        <v>0</v>
      </c>
      <c r="I1957">
        <v>0</v>
      </c>
      <c r="J1957">
        <v>0</v>
      </c>
      <c r="K1957" t="s">
        <v>8117</v>
      </c>
    </row>
    <row r="1958" spans="1:11" x14ac:dyDescent="0.3">
      <c r="A1958" t="s">
        <v>8118</v>
      </c>
      <c r="B1958" t="s">
        <v>8119</v>
      </c>
      <c r="C1958" t="s">
        <v>27</v>
      </c>
      <c r="D1958" t="s">
        <v>8120</v>
      </c>
      <c r="E1958" t="s">
        <v>4614</v>
      </c>
      <c r="F1958" t="s">
        <v>41</v>
      </c>
      <c r="G1958" t="s">
        <v>42</v>
      </c>
      <c r="H1958">
        <v>0</v>
      </c>
      <c r="I1958">
        <v>0</v>
      </c>
      <c r="J1958">
        <v>0</v>
      </c>
      <c r="K1958" t="s">
        <v>8121</v>
      </c>
    </row>
    <row r="1959" spans="1:11" x14ac:dyDescent="0.3">
      <c r="A1959" t="s">
        <v>8122</v>
      </c>
      <c r="C1959" t="s">
        <v>27</v>
      </c>
      <c r="D1959" t="s">
        <v>8123</v>
      </c>
      <c r="E1959" t="s">
        <v>4614</v>
      </c>
      <c r="F1959" t="s">
        <v>41</v>
      </c>
      <c r="G1959" t="s">
        <v>42</v>
      </c>
      <c r="H1959">
        <v>0</v>
      </c>
      <c r="I1959">
        <v>0</v>
      </c>
      <c r="J1959">
        <v>0</v>
      </c>
      <c r="K1959" t="s">
        <v>8124</v>
      </c>
    </row>
    <row r="1960" spans="1:11" x14ac:dyDescent="0.3">
      <c r="A1960" t="s">
        <v>8125</v>
      </c>
      <c r="B1960" t="s">
        <v>8126</v>
      </c>
      <c r="C1960" t="s">
        <v>13</v>
      </c>
      <c r="D1960" t="s">
        <v>8127</v>
      </c>
      <c r="E1960" t="s">
        <v>77</v>
      </c>
      <c r="F1960" t="s">
        <v>16</v>
      </c>
      <c r="G1960" t="s">
        <v>6617</v>
      </c>
      <c r="H1960">
        <v>0</v>
      </c>
      <c r="I1960">
        <v>0</v>
      </c>
      <c r="J1960">
        <v>0</v>
      </c>
      <c r="K1960" t="s">
        <v>8128</v>
      </c>
    </row>
    <row r="1961" spans="1:11" x14ac:dyDescent="0.3">
      <c r="A1961" t="s">
        <v>8129</v>
      </c>
      <c r="B1961" t="s">
        <v>8130</v>
      </c>
      <c r="C1961" t="s">
        <v>27</v>
      </c>
      <c r="D1961" t="s">
        <v>8131</v>
      </c>
      <c r="E1961" t="s">
        <v>4614</v>
      </c>
      <c r="F1961" t="s">
        <v>41</v>
      </c>
      <c r="G1961" t="s">
        <v>42</v>
      </c>
      <c r="H1961">
        <v>0</v>
      </c>
      <c r="I1961">
        <v>0</v>
      </c>
      <c r="J1961">
        <v>0</v>
      </c>
      <c r="K1961" t="s">
        <v>8132</v>
      </c>
    </row>
    <row r="1962" spans="1:11" x14ac:dyDescent="0.3">
      <c r="A1962" t="s">
        <v>8133</v>
      </c>
      <c r="B1962" t="s">
        <v>8134</v>
      </c>
      <c r="C1962" t="s">
        <v>13</v>
      </c>
      <c r="D1962" t="s">
        <v>8135</v>
      </c>
      <c r="E1962" t="s">
        <v>15</v>
      </c>
      <c r="F1962" t="s">
        <v>16</v>
      </c>
      <c r="G1962" t="s">
        <v>8136</v>
      </c>
      <c r="H1962">
        <v>0</v>
      </c>
      <c r="I1962">
        <v>0</v>
      </c>
      <c r="J1962">
        <v>0</v>
      </c>
      <c r="K1962" t="s">
        <v>8137</v>
      </c>
    </row>
    <row r="1963" spans="1:11" x14ac:dyDescent="0.3">
      <c r="A1963" t="s">
        <v>8138</v>
      </c>
      <c r="B1963" t="s">
        <v>8139</v>
      </c>
      <c r="C1963" t="s">
        <v>13</v>
      </c>
      <c r="D1963" t="s">
        <v>8140</v>
      </c>
      <c r="E1963" t="s">
        <v>77</v>
      </c>
      <c r="F1963" t="s">
        <v>16</v>
      </c>
      <c r="G1963" t="s">
        <v>4749</v>
      </c>
      <c r="H1963">
        <v>0</v>
      </c>
      <c r="I1963">
        <v>0</v>
      </c>
      <c r="J1963">
        <v>0</v>
      </c>
      <c r="K1963" t="s">
        <v>8141</v>
      </c>
    </row>
    <row r="1964" spans="1:11" x14ac:dyDescent="0.3">
      <c r="A1964" t="s">
        <v>8142</v>
      </c>
      <c r="B1964" t="s">
        <v>8143</v>
      </c>
      <c r="C1964" t="s">
        <v>27</v>
      </c>
      <c r="D1964" t="s">
        <v>8144</v>
      </c>
      <c r="E1964" t="s">
        <v>4614</v>
      </c>
      <c r="F1964" t="s">
        <v>8044</v>
      </c>
      <c r="G1964" t="s">
        <v>8145</v>
      </c>
      <c r="H1964">
        <v>0</v>
      </c>
      <c r="I1964">
        <v>0</v>
      </c>
      <c r="J1964">
        <v>0</v>
      </c>
      <c r="K1964" t="s">
        <v>8146</v>
      </c>
    </row>
    <row r="1965" spans="1:11" x14ac:dyDescent="0.3">
      <c r="A1965" t="s">
        <v>8147</v>
      </c>
      <c r="B1965" t="s">
        <v>8148</v>
      </c>
      <c r="C1965" t="s">
        <v>27</v>
      </c>
      <c r="D1965" t="s">
        <v>8149</v>
      </c>
      <c r="E1965" t="s">
        <v>4614</v>
      </c>
      <c r="F1965" t="s">
        <v>41</v>
      </c>
      <c r="G1965" t="s">
        <v>42</v>
      </c>
      <c r="H1965">
        <v>0</v>
      </c>
      <c r="I1965">
        <v>0</v>
      </c>
      <c r="J1965">
        <v>0</v>
      </c>
      <c r="K1965" t="s">
        <v>8150</v>
      </c>
    </row>
    <row r="1966" spans="1:11" x14ac:dyDescent="0.3">
      <c r="A1966" t="s">
        <v>8151</v>
      </c>
      <c r="B1966" t="s">
        <v>8152</v>
      </c>
      <c r="C1966" t="s">
        <v>27</v>
      </c>
      <c r="D1966" t="s">
        <v>8153</v>
      </c>
      <c r="E1966" t="s">
        <v>4614</v>
      </c>
      <c r="F1966" t="s">
        <v>41</v>
      </c>
      <c r="G1966" t="s">
        <v>42</v>
      </c>
      <c r="H1966">
        <v>0</v>
      </c>
      <c r="I1966">
        <v>0</v>
      </c>
      <c r="J1966">
        <v>0</v>
      </c>
      <c r="K1966" t="s">
        <v>8154</v>
      </c>
    </row>
    <row r="1967" spans="1:11" x14ac:dyDescent="0.3">
      <c r="A1967" t="s">
        <v>8155</v>
      </c>
      <c r="B1967" t="s">
        <v>8156</v>
      </c>
      <c r="C1967" t="s">
        <v>27</v>
      </c>
      <c r="D1967" t="s">
        <v>8157</v>
      </c>
      <c r="E1967" t="s">
        <v>4614</v>
      </c>
      <c r="F1967" t="s">
        <v>41</v>
      </c>
      <c r="G1967" t="s">
        <v>42</v>
      </c>
      <c r="H1967">
        <v>0</v>
      </c>
      <c r="I1967">
        <v>0</v>
      </c>
      <c r="J1967">
        <v>0</v>
      </c>
      <c r="K1967" t="s">
        <v>8158</v>
      </c>
    </row>
    <row r="1968" spans="1:11" x14ac:dyDescent="0.3">
      <c r="A1968" t="s">
        <v>8159</v>
      </c>
      <c r="B1968" t="s">
        <v>8160</v>
      </c>
      <c r="C1968" t="s">
        <v>13</v>
      </c>
      <c r="D1968" t="s">
        <v>8161</v>
      </c>
      <c r="E1968" t="s">
        <v>77</v>
      </c>
      <c r="F1968" t="s">
        <v>16</v>
      </c>
      <c r="G1968" t="s">
        <v>8162</v>
      </c>
      <c r="H1968">
        <v>0</v>
      </c>
      <c r="I1968">
        <v>0</v>
      </c>
      <c r="J1968">
        <v>0</v>
      </c>
      <c r="K1968" t="s">
        <v>8163</v>
      </c>
    </row>
    <row r="1969" spans="1:11" x14ac:dyDescent="0.3">
      <c r="A1969" t="s">
        <v>8164</v>
      </c>
      <c r="C1969" t="s">
        <v>27</v>
      </c>
      <c r="D1969" t="s">
        <v>8165</v>
      </c>
      <c r="E1969" t="s">
        <v>4614</v>
      </c>
      <c r="F1969" t="s">
        <v>41</v>
      </c>
      <c r="G1969" t="s">
        <v>4943</v>
      </c>
      <c r="H1969">
        <v>0</v>
      </c>
      <c r="I1969">
        <v>0</v>
      </c>
      <c r="J1969">
        <v>0</v>
      </c>
      <c r="K1969" t="s">
        <v>8166</v>
      </c>
    </row>
    <row r="1970" spans="1:11" x14ac:dyDescent="0.3">
      <c r="A1970" t="s">
        <v>8167</v>
      </c>
      <c r="B1970" t="s">
        <v>8168</v>
      </c>
      <c r="C1970" t="s">
        <v>27</v>
      </c>
      <c r="D1970" t="s">
        <v>8169</v>
      </c>
      <c r="E1970" t="s">
        <v>4614</v>
      </c>
      <c r="F1970" t="s">
        <v>41</v>
      </c>
      <c r="G1970" t="s">
        <v>42</v>
      </c>
      <c r="H1970">
        <v>0</v>
      </c>
      <c r="I1970">
        <v>0</v>
      </c>
      <c r="J1970">
        <v>0</v>
      </c>
      <c r="K1970" t="s">
        <v>8170</v>
      </c>
    </row>
    <row r="1971" spans="1:11" x14ac:dyDescent="0.3">
      <c r="A1971" t="s">
        <v>8171</v>
      </c>
      <c r="C1971" t="s">
        <v>27</v>
      </c>
      <c r="D1971" t="s">
        <v>8172</v>
      </c>
      <c r="E1971" t="s">
        <v>4614</v>
      </c>
      <c r="F1971" t="s">
        <v>41</v>
      </c>
      <c r="G1971" t="s">
        <v>42</v>
      </c>
      <c r="H1971">
        <v>0</v>
      </c>
      <c r="I1971">
        <v>0</v>
      </c>
      <c r="J1971">
        <v>0</v>
      </c>
      <c r="K1971" t="s">
        <v>8173</v>
      </c>
    </row>
    <row r="1972" spans="1:11" x14ac:dyDescent="0.3">
      <c r="A1972" t="s">
        <v>8174</v>
      </c>
      <c r="B1972" t="s">
        <v>8175</v>
      </c>
      <c r="C1972" t="s">
        <v>147</v>
      </c>
      <c r="D1972" t="s">
        <v>8176</v>
      </c>
      <c r="E1972" t="s">
        <v>183</v>
      </c>
      <c r="F1972" t="s">
        <v>870</v>
      </c>
      <c r="G1972" t="s">
        <v>42</v>
      </c>
      <c r="H1972">
        <v>1</v>
      </c>
      <c r="I1972">
        <v>0</v>
      </c>
      <c r="J1972">
        <v>0</v>
      </c>
      <c r="K1972" t="s">
        <v>8177</v>
      </c>
    </row>
    <row r="1973" spans="1:11" x14ac:dyDescent="0.3">
      <c r="A1973" t="s">
        <v>8178</v>
      </c>
      <c r="B1973" t="s">
        <v>8179</v>
      </c>
      <c r="C1973" t="s">
        <v>147</v>
      </c>
      <c r="D1973" t="s">
        <v>8180</v>
      </c>
      <c r="E1973" t="s">
        <v>183</v>
      </c>
      <c r="F1973" t="s">
        <v>8181</v>
      </c>
      <c r="G1973" t="s">
        <v>42</v>
      </c>
      <c r="H1973">
        <v>0</v>
      </c>
      <c r="I1973">
        <v>0</v>
      </c>
      <c r="J1973">
        <v>0</v>
      </c>
      <c r="K1973" t="s">
        <v>8182</v>
      </c>
    </row>
    <row r="1974" spans="1:11" x14ac:dyDescent="0.3">
      <c r="A1974" t="s">
        <v>8183</v>
      </c>
      <c r="B1974" t="s">
        <v>8184</v>
      </c>
      <c r="C1974" t="s">
        <v>27</v>
      </c>
      <c r="D1974" t="s">
        <v>8185</v>
      </c>
      <c r="E1974" t="s">
        <v>4614</v>
      </c>
      <c r="F1974" t="s">
        <v>41</v>
      </c>
      <c r="G1974" t="s">
        <v>42</v>
      </c>
      <c r="H1974">
        <v>0</v>
      </c>
      <c r="I1974">
        <v>0</v>
      </c>
      <c r="J1974">
        <v>0</v>
      </c>
      <c r="K1974" t="s">
        <v>8186</v>
      </c>
    </row>
    <row r="1975" spans="1:11" x14ac:dyDescent="0.3">
      <c r="A1975" t="s">
        <v>8187</v>
      </c>
      <c r="B1975" t="s">
        <v>8188</v>
      </c>
      <c r="C1975" t="s">
        <v>13</v>
      </c>
      <c r="D1975" t="s">
        <v>8189</v>
      </c>
      <c r="E1975" t="s">
        <v>77</v>
      </c>
      <c r="F1975" t="s">
        <v>41</v>
      </c>
      <c r="G1975" t="s">
        <v>42</v>
      </c>
      <c r="H1975">
        <v>0</v>
      </c>
      <c r="I1975">
        <v>0</v>
      </c>
      <c r="J1975">
        <v>0</v>
      </c>
      <c r="K1975" t="s">
        <v>8190</v>
      </c>
    </row>
    <row r="1976" spans="1:11" x14ac:dyDescent="0.3">
      <c r="A1976" t="s">
        <v>8191</v>
      </c>
      <c r="B1976" t="s">
        <v>8192</v>
      </c>
      <c r="C1976" t="s">
        <v>27</v>
      </c>
      <c r="D1976" t="s">
        <v>8193</v>
      </c>
      <c r="E1976" t="s">
        <v>4614</v>
      </c>
      <c r="F1976" t="s">
        <v>41</v>
      </c>
      <c r="G1976" t="s">
        <v>42</v>
      </c>
      <c r="H1976">
        <v>0</v>
      </c>
      <c r="I1976">
        <v>0</v>
      </c>
      <c r="J1976">
        <v>0</v>
      </c>
      <c r="K1976" t="s">
        <v>8194</v>
      </c>
    </row>
    <row r="1977" spans="1:11" x14ac:dyDescent="0.3">
      <c r="A1977" t="s">
        <v>8195</v>
      </c>
      <c r="B1977" t="s">
        <v>8196</v>
      </c>
      <c r="C1977" t="s">
        <v>27</v>
      </c>
      <c r="D1977" t="s">
        <v>8197</v>
      </c>
      <c r="E1977" t="s">
        <v>4614</v>
      </c>
      <c r="F1977" t="s">
        <v>41</v>
      </c>
      <c r="G1977" t="s">
        <v>42</v>
      </c>
      <c r="H1977">
        <v>0</v>
      </c>
      <c r="I1977">
        <v>0</v>
      </c>
      <c r="J1977">
        <v>0</v>
      </c>
      <c r="K1977" t="s">
        <v>8198</v>
      </c>
    </row>
    <row r="1978" spans="1:11" x14ac:dyDescent="0.3">
      <c r="A1978" t="s">
        <v>8199</v>
      </c>
      <c r="B1978" t="s">
        <v>8200</v>
      </c>
      <c r="C1978" t="s">
        <v>27</v>
      </c>
      <c r="D1978" t="s">
        <v>8201</v>
      </c>
      <c r="E1978" t="s">
        <v>4614</v>
      </c>
      <c r="F1978" t="s">
        <v>41</v>
      </c>
      <c r="G1978" t="s">
        <v>8202</v>
      </c>
      <c r="H1978">
        <v>0</v>
      </c>
      <c r="I1978">
        <v>0</v>
      </c>
      <c r="J1978">
        <v>0</v>
      </c>
      <c r="K1978" t="s">
        <v>8203</v>
      </c>
    </row>
    <row r="1979" spans="1:11" x14ac:dyDescent="0.3">
      <c r="A1979" t="s">
        <v>8204</v>
      </c>
      <c r="B1979" t="s">
        <v>8205</v>
      </c>
      <c r="C1979" t="s">
        <v>20</v>
      </c>
      <c r="D1979" t="s">
        <v>8206</v>
      </c>
      <c r="E1979" t="s">
        <v>59</v>
      </c>
      <c r="F1979" t="s">
        <v>16</v>
      </c>
      <c r="G1979" t="s">
        <v>8207</v>
      </c>
      <c r="H1979">
        <v>0</v>
      </c>
      <c r="I1979">
        <v>0</v>
      </c>
      <c r="J1979">
        <v>0</v>
      </c>
      <c r="K1979" t="s">
        <v>8208</v>
      </c>
    </row>
    <row r="1980" spans="1:11" x14ac:dyDescent="0.3">
      <c r="A1980" t="s">
        <v>8209</v>
      </c>
      <c r="B1980" t="s">
        <v>8210</v>
      </c>
      <c r="C1980" t="s">
        <v>13</v>
      </c>
      <c r="D1980" t="s">
        <v>8211</v>
      </c>
      <c r="E1980" t="s">
        <v>77</v>
      </c>
      <c r="F1980" t="s">
        <v>41</v>
      </c>
      <c r="G1980" t="s">
        <v>42</v>
      </c>
      <c r="H1980">
        <v>0</v>
      </c>
      <c r="I1980">
        <v>0</v>
      </c>
      <c r="J1980">
        <v>0</v>
      </c>
      <c r="K1980" t="s">
        <v>8212</v>
      </c>
    </row>
    <row r="1981" spans="1:11" x14ac:dyDescent="0.3">
      <c r="A1981" t="s">
        <v>8213</v>
      </c>
      <c r="B1981" t="s">
        <v>8214</v>
      </c>
      <c r="C1981" t="s">
        <v>27</v>
      </c>
      <c r="D1981" t="s">
        <v>8215</v>
      </c>
      <c r="E1981" t="s">
        <v>4614</v>
      </c>
      <c r="F1981" t="s">
        <v>41</v>
      </c>
      <c r="G1981" t="s">
        <v>42</v>
      </c>
      <c r="H1981">
        <v>0</v>
      </c>
      <c r="I1981">
        <v>0</v>
      </c>
      <c r="J1981">
        <v>0</v>
      </c>
      <c r="K1981" t="s">
        <v>8216</v>
      </c>
    </row>
    <row r="1982" spans="1:11" x14ac:dyDescent="0.3">
      <c r="A1982" t="s">
        <v>8217</v>
      </c>
      <c r="B1982" t="s">
        <v>8218</v>
      </c>
      <c r="C1982" t="s">
        <v>558</v>
      </c>
      <c r="D1982" t="s">
        <v>8219</v>
      </c>
      <c r="E1982" t="s">
        <v>1462</v>
      </c>
      <c r="F1982" t="s">
        <v>2247</v>
      </c>
      <c r="G1982" t="s">
        <v>42</v>
      </c>
      <c r="H1982">
        <v>0</v>
      </c>
      <c r="I1982">
        <v>0</v>
      </c>
      <c r="J1982">
        <v>0</v>
      </c>
      <c r="K1982" t="s">
        <v>8220</v>
      </c>
    </row>
    <row r="1983" spans="1:11" x14ac:dyDescent="0.3">
      <c r="A1983" t="s">
        <v>8221</v>
      </c>
      <c r="B1983" t="s">
        <v>8222</v>
      </c>
      <c r="C1983" t="s">
        <v>27</v>
      </c>
      <c r="D1983" t="s">
        <v>8223</v>
      </c>
      <c r="E1983" t="s">
        <v>4614</v>
      </c>
      <c r="F1983" t="s">
        <v>41</v>
      </c>
      <c r="G1983" t="s">
        <v>42</v>
      </c>
      <c r="H1983">
        <v>0</v>
      </c>
      <c r="I1983">
        <v>0</v>
      </c>
      <c r="J1983">
        <v>0</v>
      </c>
      <c r="K1983" t="s">
        <v>8224</v>
      </c>
    </row>
    <row r="1984" spans="1:11" x14ac:dyDescent="0.3">
      <c r="A1984" t="s">
        <v>8225</v>
      </c>
      <c r="C1984" t="s">
        <v>27</v>
      </c>
      <c r="D1984" t="s">
        <v>8226</v>
      </c>
      <c r="E1984" t="s">
        <v>4614</v>
      </c>
      <c r="F1984" t="s">
        <v>41</v>
      </c>
      <c r="G1984" t="s">
        <v>42</v>
      </c>
      <c r="H1984">
        <v>0</v>
      </c>
      <c r="I1984">
        <v>0</v>
      </c>
      <c r="J1984">
        <v>0</v>
      </c>
      <c r="K1984" t="s">
        <v>8227</v>
      </c>
    </row>
    <row r="1985" spans="1:11" x14ac:dyDescent="0.3">
      <c r="A1985" t="s">
        <v>8228</v>
      </c>
      <c r="C1985" t="s">
        <v>27</v>
      </c>
      <c r="D1985" t="s">
        <v>8229</v>
      </c>
      <c r="E1985" t="s">
        <v>4614</v>
      </c>
      <c r="F1985" t="s">
        <v>41</v>
      </c>
      <c r="G1985" t="s">
        <v>42</v>
      </c>
      <c r="H1985">
        <v>0</v>
      </c>
      <c r="I1985">
        <v>0</v>
      </c>
      <c r="J1985">
        <v>0</v>
      </c>
      <c r="K1985" t="s">
        <v>8230</v>
      </c>
    </row>
    <row r="1986" spans="1:11" x14ac:dyDescent="0.3">
      <c r="A1986" t="s">
        <v>8231</v>
      </c>
      <c r="B1986" t="s">
        <v>8232</v>
      </c>
      <c r="C1986" t="s">
        <v>27</v>
      </c>
      <c r="D1986" t="s">
        <v>8233</v>
      </c>
      <c r="E1986" t="s">
        <v>4614</v>
      </c>
      <c r="F1986" t="s">
        <v>8234</v>
      </c>
      <c r="G1986" t="s">
        <v>42</v>
      </c>
      <c r="H1986">
        <v>0</v>
      </c>
      <c r="I1986">
        <v>0</v>
      </c>
      <c r="J1986">
        <v>0</v>
      </c>
      <c r="K1986" t="s">
        <v>8235</v>
      </c>
    </row>
    <row r="1987" spans="1:11" x14ac:dyDescent="0.3">
      <c r="A1987" t="s">
        <v>8236</v>
      </c>
      <c r="B1987" t="s">
        <v>8237</v>
      </c>
      <c r="C1987" t="s">
        <v>20</v>
      </c>
      <c r="D1987" t="s">
        <v>8238</v>
      </c>
      <c r="E1987" t="s">
        <v>59</v>
      </c>
      <c r="F1987" t="s">
        <v>16</v>
      </c>
      <c r="G1987" t="s">
        <v>594</v>
      </c>
      <c r="H1987">
        <v>0</v>
      </c>
      <c r="I1987">
        <v>0</v>
      </c>
      <c r="J1987">
        <v>0</v>
      </c>
      <c r="K1987" t="s">
        <v>8239</v>
      </c>
    </row>
    <row r="1988" spans="1:11" x14ac:dyDescent="0.3">
      <c r="A1988" t="s">
        <v>8240</v>
      </c>
      <c r="B1988" t="s">
        <v>8241</v>
      </c>
      <c r="C1988" t="s">
        <v>27</v>
      </c>
      <c r="D1988" t="s">
        <v>8242</v>
      </c>
      <c r="E1988" t="s">
        <v>4614</v>
      </c>
      <c r="F1988" t="s">
        <v>41</v>
      </c>
      <c r="G1988" t="s">
        <v>42</v>
      </c>
      <c r="H1988">
        <v>0</v>
      </c>
      <c r="I1988">
        <v>0</v>
      </c>
      <c r="J1988">
        <v>0</v>
      </c>
      <c r="K1988" t="s">
        <v>8243</v>
      </c>
    </row>
    <row r="1989" spans="1:11" x14ac:dyDescent="0.3">
      <c r="A1989" t="s">
        <v>8244</v>
      </c>
      <c r="C1989" t="s">
        <v>27</v>
      </c>
      <c r="D1989" t="s">
        <v>8245</v>
      </c>
      <c r="E1989" t="s">
        <v>4614</v>
      </c>
      <c r="F1989" t="s">
        <v>41</v>
      </c>
      <c r="G1989" t="s">
        <v>42</v>
      </c>
      <c r="H1989">
        <v>0</v>
      </c>
      <c r="I1989">
        <v>0</v>
      </c>
      <c r="J1989">
        <v>0</v>
      </c>
      <c r="K1989" t="s">
        <v>8246</v>
      </c>
    </row>
    <row r="1990" spans="1:11" x14ac:dyDescent="0.3">
      <c r="A1990" t="s">
        <v>8247</v>
      </c>
      <c r="B1990" t="s">
        <v>8248</v>
      </c>
      <c r="C1990" t="s">
        <v>13</v>
      </c>
      <c r="D1990" t="s">
        <v>8249</v>
      </c>
      <c r="E1990" t="s">
        <v>77</v>
      </c>
      <c r="F1990" t="s">
        <v>16</v>
      </c>
      <c r="G1990" t="s">
        <v>4356</v>
      </c>
      <c r="H1990">
        <v>0</v>
      </c>
      <c r="I1990">
        <v>0</v>
      </c>
      <c r="J1990">
        <v>0</v>
      </c>
      <c r="K1990" t="s">
        <v>8250</v>
      </c>
    </row>
    <row r="1991" spans="1:11" x14ac:dyDescent="0.3">
      <c r="A1991" t="s">
        <v>8251</v>
      </c>
      <c r="B1991" t="s">
        <v>8252</v>
      </c>
      <c r="C1991" t="s">
        <v>27</v>
      </c>
      <c r="D1991" t="s">
        <v>8253</v>
      </c>
      <c r="E1991" t="s">
        <v>4614</v>
      </c>
      <c r="F1991" t="s">
        <v>41</v>
      </c>
      <c r="G1991" t="s">
        <v>42</v>
      </c>
      <c r="H1991">
        <v>0</v>
      </c>
      <c r="I1991">
        <v>0</v>
      </c>
      <c r="J1991">
        <v>0</v>
      </c>
      <c r="K1991" t="s">
        <v>8254</v>
      </c>
    </row>
    <row r="1992" spans="1:11" x14ac:dyDescent="0.3">
      <c r="A1992" t="s">
        <v>8255</v>
      </c>
      <c r="B1992" t="s">
        <v>8256</v>
      </c>
      <c r="C1992" t="s">
        <v>13</v>
      </c>
      <c r="D1992" t="s">
        <v>8257</v>
      </c>
      <c r="E1992" t="s">
        <v>15</v>
      </c>
      <c r="F1992" t="s">
        <v>16</v>
      </c>
      <c r="G1992" t="s">
        <v>8258</v>
      </c>
      <c r="H1992">
        <v>0</v>
      </c>
      <c r="I1992">
        <v>0</v>
      </c>
      <c r="J1992">
        <v>0</v>
      </c>
      <c r="K1992" t="s">
        <v>8259</v>
      </c>
    </row>
    <row r="1993" spans="1:11" x14ac:dyDescent="0.3">
      <c r="A1993" t="s">
        <v>8260</v>
      </c>
      <c r="B1993" t="s">
        <v>8261</v>
      </c>
      <c r="C1993" t="s">
        <v>27</v>
      </c>
      <c r="D1993" t="s">
        <v>8262</v>
      </c>
      <c r="E1993" t="s">
        <v>4614</v>
      </c>
      <c r="F1993" t="s">
        <v>41</v>
      </c>
      <c r="G1993" t="s">
        <v>42</v>
      </c>
      <c r="H1993">
        <v>0</v>
      </c>
      <c r="I1993">
        <v>0</v>
      </c>
      <c r="J1993">
        <v>0</v>
      </c>
      <c r="K1993" t="s">
        <v>8263</v>
      </c>
    </row>
    <row r="1994" spans="1:11" x14ac:dyDescent="0.3">
      <c r="A1994" t="s">
        <v>8264</v>
      </c>
      <c r="B1994" t="s">
        <v>8265</v>
      </c>
      <c r="C1994" t="s">
        <v>27</v>
      </c>
      <c r="D1994" t="s">
        <v>8266</v>
      </c>
      <c r="E1994" t="s">
        <v>4614</v>
      </c>
      <c r="F1994" t="s">
        <v>16</v>
      </c>
      <c r="G1994" t="s">
        <v>8267</v>
      </c>
      <c r="H1994">
        <v>0</v>
      </c>
      <c r="I1994">
        <v>0</v>
      </c>
      <c r="J1994">
        <v>0</v>
      </c>
      <c r="K1994" t="s">
        <v>8268</v>
      </c>
    </row>
    <row r="1995" spans="1:11" x14ac:dyDescent="0.3">
      <c r="A1995" t="s">
        <v>8269</v>
      </c>
      <c r="B1995" t="s">
        <v>8270</v>
      </c>
      <c r="C1995" t="s">
        <v>27</v>
      </c>
      <c r="D1995" t="s">
        <v>8271</v>
      </c>
      <c r="E1995" t="s">
        <v>4614</v>
      </c>
      <c r="F1995" t="s">
        <v>41</v>
      </c>
      <c r="G1995" t="s">
        <v>42</v>
      </c>
      <c r="H1995">
        <v>0</v>
      </c>
      <c r="I1995">
        <v>0</v>
      </c>
      <c r="J1995">
        <v>0</v>
      </c>
      <c r="K1995" t="s">
        <v>8272</v>
      </c>
    </row>
    <row r="1996" spans="1:11" x14ac:dyDescent="0.3">
      <c r="A1996" t="s">
        <v>8273</v>
      </c>
      <c r="B1996" t="s">
        <v>8274</v>
      </c>
      <c r="C1996" t="s">
        <v>147</v>
      </c>
      <c r="D1996" t="s">
        <v>8275</v>
      </c>
      <c r="E1996" t="s">
        <v>183</v>
      </c>
      <c r="F1996" t="s">
        <v>7330</v>
      </c>
      <c r="G1996" t="s">
        <v>42</v>
      </c>
      <c r="H1996">
        <v>0</v>
      </c>
      <c r="I1996">
        <v>0</v>
      </c>
      <c r="J1996">
        <v>0</v>
      </c>
      <c r="K1996" t="s">
        <v>8276</v>
      </c>
    </row>
    <row r="1997" spans="1:11" x14ac:dyDescent="0.3">
      <c r="A1997" t="s">
        <v>8277</v>
      </c>
      <c r="C1997" t="s">
        <v>20</v>
      </c>
      <c r="D1997" t="s">
        <v>8278</v>
      </c>
      <c r="E1997" t="s">
        <v>59</v>
      </c>
      <c r="F1997" t="s">
        <v>321</v>
      </c>
      <c r="G1997" t="s">
        <v>42</v>
      </c>
      <c r="H1997">
        <v>0</v>
      </c>
      <c r="I1997">
        <v>0</v>
      </c>
      <c r="J1997">
        <v>0</v>
      </c>
      <c r="K1997" t="s">
        <v>8279</v>
      </c>
    </row>
    <row r="1998" spans="1:11" x14ac:dyDescent="0.3">
      <c r="A1998" t="s">
        <v>8280</v>
      </c>
      <c r="C1998" t="s">
        <v>27</v>
      </c>
      <c r="D1998" t="s">
        <v>8281</v>
      </c>
      <c r="E1998" t="s">
        <v>4614</v>
      </c>
      <c r="F1998" t="s">
        <v>41</v>
      </c>
      <c r="G1998" t="s">
        <v>42</v>
      </c>
      <c r="H1998">
        <v>0</v>
      </c>
      <c r="I1998">
        <v>0</v>
      </c>
      <c r="J1998">
        <v>0</v>
      </c>
      <c r="K1998" t="s">
        <v>8282</v>
      </c>
    </row>
    <row r="1999" spans="1:11" x14ac:dyDescent="0.3">
      <c r="A1999" t="s">
        <v>8283</v>
      </c>
      <c r="B1999" t="s">
        <v>8284</v>
      </c>
      <c r="C1999" t="s">
        <v>13</v>
      </c>
      <c r="D1999" t="s">
        <v>8285</v>
      </c>
      <c r="E1999" t="s">
        <v>77</v>
      </c>
      <c r="F1999" t="s">
        <v>16</v>
      </c>
      <c r="G1999" t="s">
        <v>5843</v>
      </c>
      <c r="H1999">
        <v>0</v>
      </c>
      <c r="I1999">
        <v>0</v>
      </c>
      <c r="J1999">
        <v>0</v>
      </c>
      <c r="K1999" t="s">
        <v>8286</v>
      </c>
    </row>
    <row r="2000" spans="1:11" x14ac:dyDescent="0.3">
      <c r="A2000" t="s">
        <v>8287</v>
      </c>
      <c r="B2000" t="s">
        <v>8288</v>
      </c>
      <c r="C2000" t="s">
        <v>27</v>
      </c>
      <c r="D2000" t="s">
        <v>8289</v>
      </c>
      <c r="E2000" t="s">
        <v>4614</v>
      </c>
      <c r="F2000" t="s">
        <v>41</v>
      </c>
      <c r="G2000" t="s">
        <v>42</v>
      </c>
      <c r="H2000">
        <v>0</v>
      </c>
      <c r="I2000">
        <v>0</v>
      </c>
      <c r="J2000">
        <v>0</v>
      </c>
      <c r="K2000" t="s">
        <v>8290</v>
      </c>
    </row>
    <row r="2001" spans="1:11" x14ac:dyDescent="0.3">
      <c r="A2001" t="s">
        <v>8291</v>
      </c>
      <c r="B2001" t="s">
        <v>8292</v>
      </c>
      <c r="C2001" t="s">
        <v>20</v>
      </c>
      <c r="D2001" t="s">
        <v>8293</v>
      </c>
      <c r="E2001" t="s">
        <v>22</v>
      </c>
      <c r="F2001" t="s">
        <v>2361</v>
      </c>
      <c r="G2001" t="s">
        <v>42</v>
      </c>
      <c r="H2001">
        <v>0</v>
      </c>
      <c r="I2001">
        <v>0</v>
      </c>
      <c r="J2001">
        <v>0</v>
      </c>
      <c r="K2001" t="s">
        <v>8294</v>
      </c>
    </row>
    <row r="2002" spans="1:11" x14ac:dyDescent="0.3">
      <c r="A2002" t="s">
        <v>8295</v>
      </c>
      <c r="B2002" t="s">
        <v>8296</v>
      </c>
      <c r="C2002" t="s">
        <v>20</v>
      </c>
      <c r="D2002" t="s">
        <v>8297</v>
      </c>
      <c r="E2002" t="s">
        <v>59</v>
      </c>
      <c r="F2002" t="s">
        <v>16</v>
      </c>
      <c r="G2002" t="s">
        <v>2093</v>
      </c>
      <c r="H2002">
        <v>0</v>
      </c>
      <c r="I2002">
        <v>0</v>
      </c>
      <c r="J2002">
        <v>0</v>
      </c>
      <c r="K2002" t="s">
        <v>8298</v>
      </c>
    </row>
    <row r="2003" spans="1:11" x14ac:dyDescent="0.3">
      <c r="A2003" t="s">
        <v>8299</v>
      </c>
      <c r="B2003" t="s">
        <v>8300</v>
      </c>
      <c r="C2003" t="s">
        <v>466</v>
      </c>
      <c r="D2003" t="s">
        <v>8301</v>
      </c>
      <c r="E2003" t="s">
        <v>5396</v>
      </c>
      <c r="F2003" t="s">
        <v>1573</v>
      </c>
      <c r="G2003" t="s">
        <v>42</v>
      </c>
      <c r="H2003">
        <v>0</v>
      </c>
      <c r="I2003">
        <v>0</v>
      </c>
      <c r="J2003">
        <v>0</v>
      </c>
      <c r="K2003" t="s">
        <v>8302</v>
      </c>
    </row>
    <row r="2004" spans="1:11" x14ac:dyDescent="0.3">
      <c r="A2004" t="s">
        <v>8303</v>
      </c>
      <c r="B2004" t="s">
        <v>8304</v>
      </c>
      <c r="C2004" t="s">
        <v>147</v>
      </c>
      <c r="D2004" t="s">
        <v>8305</v>
      </c>
      <c r="E2004" t="s">
        <v>183</v>
      </c>
      <c r="F2004" t="s">
        <v>1947</v>
      </c>
      <c r="G2004" t="s">
        <v>42</v>
      </c>
      <c r="H2004">
        <v>0</v>
      </c>
      <c r="I2004">
        <v>0</v>
      </c>
      <c r="J2004">
        <v>0</v>
      </c>
      <c r="K2004" t="s">
        <v>8306</v>
      </c>
    </row>
    <row r="2005" spans="1:11" x14ac:dyDescent="0.3">
      <c r="A2005" t="s">
        <v>8307</v>
      </c>
      <c r="C2005" t="s">
        <v>13</v>
      </c>
      <c r="D2005" t="s">
        <v>8308</v>
      </c>
      <c r="E2005" t="s">
        <v>77</v>
      </c>
      <c r="F2005" t="s">
        <v>16</v>
      </c>
      <c r="G2005" t="s">
        <v>42</v>
      </c>
      <c r="H2005">
        <v>0</v>
      </c>
      <c r="I2005">
        <v>0</v>
      </c>
      <c r="J2005">
        <v>0</v>
      </c>
      <c r="K2005" t="s">
        <v>8309</v>
      </c>
    </row>
    <row r="2006" spans="1:11" x14ac:dyDescent="0.3">
      <c r="A2006" t="s">
        <v>8310</v>
      </c>
      <c r="B2006" t="s">
        <v>5300</v>
      </c>
      <c r="C2006" t="s">
        <v>27</v>
      </c>
      <c r="D2006" t="s">
        <v>8311</v>
      </c>
      <c r="E2006" t="s">
        <v>4614</v>
      </c>
      <c r="F2006" t="s">
        <v>16</v>
      </c>
      <c r="G2006" t="s">
        <v>72</v>
      </c>
      <c r="H2006">
        <v>0</v>
      </c>
      <c r="I2006">
        <v>0</v>
      </c>
      <c r="J2006">
        <v>0</v>
      </c>
      <c r="K2006" t="s">
        <v>8312</v>
      </c>
    </row>
    <row r="2007" spans="1:11" x14ac:dyDescent="0.3">
      <c r="A2007" t="s">
        <v>8313</v>
      </c>
      <c r="B2007" t="s">
        <v>8314</v>
      </c>
      <c r="C2007" t="s">
        <v>20</v>
      </c>
      <c r="D2007" t="s">
        <v>8315</v>
      </c>
      <c r="E2007" t="s">
        <v>59</v>
      </c>
      <c r="F2007" t="s">
        <v>41</v>
      </c>
      <c r="G2007" t="s">
        <v>42</v>
      </c>
      <c r="H2007">
        <v>0</v>
      </c>
      <c r="I2007">
        <v>0</v>
      </c>
      <c r="J2007">
        <v>0</v>
      </c>
      <c r="K2007" t="s">
        <v>8316</v>
      </c>
    </row>
    <row r="2008" spans="1:11" x14ac:dyDescent="0.3">
      <c r="A2008" t="s">
        <v>8317</v>
      </c>
      <c r="B2008" t="s">
        <v>8318</v>
      </c>
      <c r="C2008" t="s">
        <v>20</v>
      </c>
      <c r="D2008" t="s">
        <v>8319</v>
      </c>
      <c r="E2008" t="s">
        <v>59</v>
      </c>
      <c r="F2008" t="s">
        <v>8320</v>
      </c>
      <c r="G2008" t="s">
        <v>42</v>
      </c>
      <c r="H2008">
        <v>0</v>
      </c>
      <c r="I2008">
        <v>0</v>
      </c>
      <c r="J2008">
        <v>0</v>
      </c>
      <c r="K2008" t="s">
        <v>8321</v>
      </c>
    </row>
    <row r="2009" spans="1:11" x14ac:dyDescent="0.3">
      <c r="A2009" t="s">
        <v>8322</v>
      </c>
      <c r="B2009" t="s">
        <v>8323</v>
      </c>
      <c r="C2009" t="s">
        <v>27</v>
      </c>
      <c r="D2009" t="s">
        <v>8324</v>
      </c>
      <c r="E2009" t="s">
        <v>4614</v>
      </c>
      <c r="F2009" t="s">
        <v>41</v>
      </c>
      <c r="G2009" t="s">
        <v>42</v>
      </c>
      <c r="H2009">
        <v>0</v>
      </c>
      <c r="I2009">
        <v>0</v>
      </c>
      <c r="J2009">
        <v>0</v>
      </c>
      <c r="K2009" t="s">
        <v>8325</v>
      </c>
    </row>
    <row r="2010" spans="1:11" x14ac:dyDescent="0.3">
      <c r="A2010" t="s">
        <v>8326</v>
      </c>
      <c r="C2010" t="s">
        <v>27</v>
      </c>
      <c r="D2010" t="s">
        <v>8327</v>
      </c>
      <c r="E2010" t="s">
        <v>29</v>
      </c>
      <c r="F2010" t="s">
        <v>41</v>
      </c>
      <c r="G2010" t="s">
        <v>42</v>
      </c>
      <c r="H2010">
        <v>0</v>
      </c>
      <c r="I2010">
        <v>0</v>
      </c>
      <c r="J2010">
        <v>0</v>
      </c>
      <c r="K2010" t="s">
        <v>8328</v>
      </c>
    </row>
    <row r="2011" spans="1:11" x14ac:dyDescent="0.3">
      <c r="A2011" t="s">
        <v>8329</v>
      </c>
      <c r="B2011" t="s">
        <v>8330</v>
      </c>
      <c r="C2011" t="s">
        <v>27</v>
      </c>
      <c r="D2011" t="s">
        <v>8331</v>
      </c>
      <c r="E2011" t="s">
        <v>4614</v>
      </c>
      <c r="F2011" t="s">
        <v>41</v>
      </c>
      <c r="G2011" t="s">
        <v>42</v>
      </c>
      <c r="H2011">
        <v>0</v>
      </c>
      <c r="I2011">
        <v>0</v>
      </c>
      <c r="J2011">
        <v>0</v>
      </c>
      <c r="K2011" t="s">
        <v>8332</v>
      </c>
    </row>
    <row r="2012" spans="1:11" x14ac:dyDescent="0.3">
      <c r="A2012" t="s">
        <v>8333</v>
      </c>
      <c r="C2012" t="s">
        <v>27</v>
      </c>
      <c r="D2012" t="s">
        <v>8334</v>
      </c>
      <c r="E2012" t="s">
        <v>4614</v>
      </c>
      <c r="F2012" t="s">
        <v>41</v>
      </c>
      <c r="G2012" t="s">
        <v>42</v>
      </c>
      <c r="H2012">
        <v>0</v>
      </c>
      <c r="I2012">
        <v>0</v>
      </c>
      <c r="J2012">
        <v>0</v>
      </c>
      <c r="K2012" t="s">
        <v>8335</v>
      </c>
    </row>
    <row r="2013" spans="1:11" x14ac:dyDescent="0.3">
      <c r="A2013" t="s">
        <v>8336</v>
      </c>
      <c r="B2013" t="s">
        <v>8337</v>
      </c>
      <c r="C2013" t="s">
        <v>27</v>
      </c>
      <c r="D2013" t="s">
        <v>8324</v>
      </c>
      <c r="E2013" t="s">
        <v>4614</v>
      </c>
      <c r="F2013" t="s">
        <v>41</v>
      </c>
      <c r="G2013" t="s">
        <v>42</v>
      </c>
      <c r="H2013">
        <v>0</v>
      </c>
      <c r="I2013">
        <v>0</v>
      </c>
      <c r="J2013">
        <v>0</v>
      </c>
      <c r="K2013" t="s">
        <v>8338</v>
      </c>
    </row>
    <row r="2014" spans="1:11" x14ac:dyDescent="0.3">
      <c r="A2014" t="s">
        <v>8339</v>
      </c>
      <c r="B2014" t="s">
        <v>8340</v>
      </c>
      <c r="C2014" t="s">
        <v>27</v>
      </c>
      <c r="D2014" t="s">
        <v>8324</v>
      </c>
      <c r="E2014" t="s">
        <v>4614</v>
      </c>
      <c r="F2014" t="s">
        <v>41</v>
      </c>
      <c r="G2014" t="s">
        <v>42</v>
      </c>
      <c r="H2014">
        <v>0</v>
      </c>
      <c r="I2014">
        <v>0</v>
      </c>
      <c r="J2014">
        <v>0</v>
      </c>
      <c r="K2014" t="s">
        <v>8341</v>
      </c>
    </row>
    <row r="2015" spans="1:11" x14ac:dyDescent="0.3">
      <c r="A2015" t="s">
        <v>8342</v>
      </c>
      <c r="B2015" t="s">
        <v>8343</v>
      </c>
      <c r="C2015" t="s">
        <v>558</v>
      </c>
      <c r="D2015" t="s">
        <v>8344</v>
      </c>
      <c r="E2015" t="s">
        <v>630</v>
      </c>
      <c r="F2015" t="s">
        <v>16</v>
      </c>
      <c r="G2015" t="s">
        <v>2189</v>
      </c>
      <c r="H2015">
        <v>0</v>
      </c>
      <c r="I2015">
        <v>0</v>
      </c>
      <c r="J2015">
        <v>0</v>
      </c>
      <c r="K2015" t="s">
        <v>8345</v>
      </c>
    </row>
    <row r="2016" spans="1:11" x14ac:dyDescent="0.3">
      <c r="A2016" t="s">
        <v>8346</v>
      </c>
      <c r="B2016" t="s">
        <v>8347</v>
      </c>
      <c r="C2016" t="s">
        <v>27</v>
      </c>
      <c r="D2016" t="s">
        <v>8348</v>
      </c>
      <c r="E2016" t="s">
        <v>4614</v>
      </c>
      <c r="F2016" t="s">
        <v>41</v>
      </c>
      <c r="G2016" t="s">
        <v>42</v>
      </c>
      <c r="H2016">
        <v>0</v>
      </c>
      <c r="I2016">
        <v>0</v>
      </c>
      <c r="J2016">
        <v>0</v>
      </c>
      <c r="K2016" t="s">
        <v>8349</v>
      </c>
    </row>
    <row r="2017" spans="1:11" x14ac:dyDescent="0.3">
      <c r="A2017" t="s">
        <v>8350</v>
      </c>
      <c r="B2017" t="s">
        <v>8351</v>
      </c>
      <c r="C2017" t="s">
        <v>27</v>
      </c>
      <c r="D2017" t="s">
        <v>8352</v>
      </c>
      <c r="E2017" t="s">
        <v>4614</v>
      </c>
      <c r="F2017" t="s">
        <v>41</v>
      </c>
      <c r="G2017" t="s">
        <v>42</v>
      </c>
      <c r="H2017">
        <v>0</v>
      </c>
      <c r="I2017">
        <v>0</v>
      </c>
      <c r="J2017">
        <v>0</v>
      </c>
      <c r="K2017" t="s">
        <v>8353</v>
      </c>
    </row>
    <row r="2018" spans="1:11" x14ac:dyDescent="0.3">
      <c r="A2018" t="s">
        <v>8354</v>
      </c>
      <c r="B2018" t="s">
        <v>8355</v>
      </c>
      <c r="C2018" t="s">
        <v>27</v>
      </c>
      <c r="D2018" t="s">
        <v>8356</v>
      </c>
      <c r="E2018" t="s">
        <v>4614</v>
      </c>
      <c r="F2018" t="s">
        <v>41</v>
      </c>
      <c r="G2018" t="s">
        <v>42</v>
      </c>
      <c r="H2018">
        <v>0</v>
      </c>
      <c r="I2018">
        <v>0</v>
      </c>
      <c r="J2018">
        <v>0</v>
      </c>
      <c r="K2018" t="s">
        <v>8357</v>
      </c>
    </row>
    <row r="2019" spans="1:11" x14ac:dyDescent="0.3">
      <c r="A2019" t="s">
        <v>8358</v>
      </c>
      <c r="B2019" t="s">
        <v>8359</v>
      </c>
      <c r="C2019" t="s">
        <v>13</v>
      </c>
      <c r="D2019" t="s">
        <v>8360</v>
      </c>
      <c r="E2019" t="s">
        <v>77</v>
      </c>
      <c r="F2019" t="s">
        <v>16</v>
      </c>
      <c r="G2019" t="s">
        <v>3142</v>
      </c>
      <c r="H2019">
        <v>0</v>
      </c>
      <c r="I2019">
        <v>0</v>
      </c>
      <c r="J2019">
        <v>0</v>
      </c>
      <c r="K2019" t="s">
        <v>8361</v>
      </c>
    </row>
    <row r="2020" spans="1:11" x14ac:dyDescent="0.3">
      <c r="A2020" t="s">
        <v>8362</v>
      </c>
      <c r="B2020" t="s">
        <v>8363</v>
      </c>
      <c r="C2020" t="s">
        <v>466</v>
      </c>
      <c r="D2020" t="s">
        <v>8364</v>
      </c>
      <c r="E2020" t="s">
        <v>5396</v>
      </c>
      <c r="F2020" t="s">
        <v>16</v>
      </c>
      <c r="G2020" t="s">
        <v>8365</v>
      </c>
      <c r="H2020">
        <v>0</v>
      </c>
      <c r="I2020">
        <v>0</v>
      </c>
      <c r="J2020">
        <v>0</v>
      </c>
      <c r="K2020" t="s">
        <v>8366</v>
      </c>
    </row>
    <row r="2021" spans="1:11" x14ac:dyDescent="0.3">
      <c r="A2021" t="s">
        <v>8367</v>
      </c>
      <c r="C2021" t="s">
        <v>27</v>
      </c>
      <c r="D2021" t="s">
        <v>8368</v>
      </c>
      <c r="E2021" t="s">
        <v>29</v>
      </c>
      <c r="F2021" t="s">
        <v>41</v>
      </c>
      <c r="G2021" t="s">
        <v>42</v>
      </c>
      <c r="H2021">
        <v>0</v>
      </c>
      <c r="I2021">
        <v>0</v>
      </c>
      <c r="J2021">
        <v>0</v>
      </c>
      <c r="K2021" t="s">
        <v>8369</v>
      </c>
    </row>
    <row r="2022" spans="1:11" x14ac:dyDescent="0.3">
      <c r="A2022" t="s">
        <v>8370</v>
      </c>
      <c r="B2022" t="s">
        <v>8371</v>
      </c>
      <c r="C2022" t="s">
        <v>27</v>
      </c>
      <c r="D2022" t="s">
        <v>8372</v>
      </c>
      <c r="E2022" t="s">
        <v>4614</v>
      </c>
      <c r="F2022" t="s">
        <v>16</v>
      </c>
      <c r="G2022" t="s">
        <v>155</v>
      </c>
      <c r="H2022">
        <v>0</v>
      </c>
      <c r="I2022">
        <v>0</v>
      </c>
      <c r="J2022">
        <v>0</v>
      </c>
      <c r="K2022" t="s">
        <v>8373</v>
      </c>
    </row>
    <row r="2023" spans="1:11" x14ac:dyDescent="0.3">
      <c r="A2023" t="s">
        <v>8374</v>
      </c>
      <c r="B2023" t="s">
        <v>8375</v>
      </c>
      <c r="C2023" t="s">
        <v>558</v>
      </c>
      <c r="D2023" t="s">
        <v>8376</v>
      </c>
      <c r="E2023" t="s">
        <v>895</v>
      </c>
      <c r="F2023" t="s">
        <v>16</v>
      </c>
      <c r="G2023" t="s">
        <v>8377</v>
      </c>
      <c r="H2023">
        <v>0</v>
      </c>
      <c r="I2023">
        <v>0</v>
      </c>
      <c r="J2023">
        <v>0</v>
      </c>
      <c r="K2023" t="s">
        <v>8378</v>
      </c>
    </row>
    <row r="2024" spans="1:11" x14ac:dyDescent="0.3">
      <c r="A2024" t="s">
        <v>8379</v>
      </c>
      <c r="B2024" t="s">
        <v>8380</v>
      </c>
      <c r="C2024" t="s">
        <v>558</v>
      </c>
      <c r="D2024" t="s">
        <v>8381</v>
      </c>
      <c r="E2024" t="s">
        <v>895</v>
      </c>
      <c r="F2024" t="s">
        <v>16</v>
      </c>
      <c r="G2024" t="s">
        <v>1496</v>
      </c>
      <c r="H2024">
        <v>0</v>
      </c>
      <c r="I2024">
        <v>0</v>
      </c>
      <c r="J2024">
        <v>0</v>
      </c>
      <c r="K2024" t="s">
        <v>8382</v>
      </c>
    </row>
    <row r="2025" spans="1:11" x14ac:dyDescent="0.3">
      <c r="A2025" t="s">
        <v>8383</v>
      </c>
      <c r="C2025" t="s">
        <v>558</v>
      </c>
      <c r="D2025" t="s">
        <v>8384</v>
      </c>
      <c r="E2025" t="s">
        <v>895</v>
      </c>
      <c r="F2025" t="s">
        <v>16</v>
      </c>
      <c r="G2025" t="s">
        <v>822</v>
      </c>
      <c r="H2025">
        <v>0</v>
      </c>
      <c r="I2025">
        <v>0</v>
      </c>
      <c r="J2025">
        <v>0</v>
      </c>
      <c r="K2025" t="s">
        <v>8385</v>
      </c>
    </row>
    <row r="2026" spans="1:11" x14ac:dyDescent="0.3">
      <c r="A2026" t="s">
        <v>8386</v>
      </c>
      <c r="B2026" t="s">
        <v>8387</v>
      </c>
      <c r="C2026" t="s">
        <v>558</v>
      </c>
      <c r="D2026" t="s">
        <v>8388</v>
      </c>
      <c r="E2026" t="s">
        <v>895</v>
      </c>
      <c r="F2026" t="s">
        <v>16</v>
      </c>
      <c r="G2026" t="s">
        <v>8389</v>
      </c>
      <c r="H2026">
        <v>0</v>
      </c>
      <c r="I2026">
        <v>0</v>
      </c>
      <c r="J2026">
        <v>0</v>
      </c>
      <c r="K2026" t="s">
        <v>8390</v>
      </c>
    </row>
    <row r="2027" spans="1:11" x14ac:dyDescent="0.3">
      <c r="A2027" t="s">
        <v>8391</v>
      </c>
      <c r="C2027" t="s">
        <v>27</v>
      </c>
      <c r="D2027" t="s">
        <v>8392</v>
      </c>
      <c r="E2027" t="s">
        <v>4614</v>
      </c>
      <c r="F2027" t="s">
        <v>41</v>
      </c>
      <c r="G2027" t="s">
        <v>91</v>
      </c>
      <c r="H2027">
        <v>0</v>
      </c>
      <c r="I2027">
        <v>0</v>
      </c>
      <c r="J2027">
        <v>0</v>
      </c>
      <c r="K2027" t="s">
        <v>8393</v>
      </c>
    </row>
    <row r="2028" spans="1:11" x14ac:dyDescent="0.3">
      <c r="A2028" t="s">
        <v>8394</v>
      </c>
      <c r="B2028" t="s">
        <v>8395</v>
      </c>
      <c r="C2028" t="s">
        <v>27</v>
      </c>
      <c r="D2028" t="s">
        <v>8396</v>
      </c>
      <c r="E2028" t="s">
        <v>4614</v>
      </c>
      <c r="F2028" t="s">
        <v>41</v>
      </c>
      <c r="G2028" t="s">
        <v>42</v>
      </c>
      <c r="H2028">
        <v>0</v>
      </c>
      <c r="I2028">
        <v>0</v>
      </c>
      <c r="J2028">
        <v>0</v>
      </c>
      <c r="K2028" t="s">
        <v>8397</v>
      </c>
    </row>
    <row r="2029" spans="1:11" x14ac:dyDescent="0.3">
      <c r="A2029" t="s">
        <v>8398</v>
      </c>
      <c r="B2029" t="s">
        <v>8399</v>
      </c>
      <c r="C2029" t="s">
        <v>558</v>
      </c>
      <c r="D2029" t="s">
        <v>8400</v>
      </c>
      <c r="E2029" t="s">
        <v>895</v>
      </c>
      <c r="F2029" t="s">
        <v>2703</v>
      </c>
      <c r="G2029" t="s">
        <v>2542</v>
      </c>
      <c r="H2029">
        <v>0</v>
      </c>
      <c r="I2029">
        <v>0</v>
      </c>
      <c r="J2029">
        <v>0</v>
      </c>
      <c r="K2029" t="s">
        <v>8401</v>
      </c>
    </row>
    <row r="2030" spans="1:11" x14ac:dyDescent="0.3">
      <c r="A2030" t="s">
        <v>8402</v>
      </c>
      <c r="C2030" t="s">
        <v>27</v>
      </c>
      <c r="D2030" t="s">
        <v>8403</v>
      </c>
      <c r="E2030" t="s">
        <v>4614</v>
      </c>
      <c r="F2030" t="s">
        <v>41</v>
      </c>
      <c r="G2030" t="s">
        <v>42</v>
      </c>
      <c r="H2030">
        <v>0</v>
      </c>
      <c r="I2030">
        <v>0</v>
      </c>
      <c r="J2030">
        <v>0</v>
      </c>
      <c r="K2030" t="s">
        <v>8404</v>
      </c>
    </row>
    <row r="2031" spans="1:11" x14ac:dyDescent="0.3">
      <c r="A2031" t="s">
        <v>8405</v>
      </c>
      <c r="C2031" t="s">
        <v>27</v>
      </c>
      <c r="D2031" t="s">
        <v>8327</v>
      </c>
      <c r="E2031" t="s">
        <v>29</v>
      </c>
      <c r="F2031" t="s">
        <v>41</v>
      </c>
      <c r="G2031" t="s">
        <v>42</v>
      </c>
      <c r="H2031">
        <v>0</v>
      </c>
      <c r="I2031">
        <v>0</v>
      </c>
      <c r="J2031">
        <v>0</v>
      </c>
      <c r="K2031" t="s">
        <v>8406</v>
      </c>
    </row>
    <row r="2032" spans="1:11" x14ac:dyDescent="0.3">
      <c r="A2032" t="s">
        <v>8407</v>
      </c>
      <c r="B2032" t="s">
        <v>8408</v>
      </c>
      <c r="C2032" t="s">
        <v>27</v>
      </c>
      <c r="D2032" t="s">
        <v>8409</v>
      </c>
      <c r="E2032" t="s">
        <v>4614</v>
      </c>
      <c r="F2032" t="s">
        <v>41</v>
      </c>
      <c r="G2032" t="s">
        <v>42</v>
      </c>
      <c r="H2032">
        <v>0</v>
      </c>
      <c r="I2032">
        <v>0</v>
      </c>
      <c r="J2032">
        <v>0</v>
      </c>
      <c r="K2032" t="s">
        <v>8410</v>
      </c>
    </row>
    <row r="2033" spans="1:11" x14ac:dyDescent="0.3">
      <c r="A2033" t="s">
        <v>8411</v>
      </c>
      <c r="C2033" t="s">
        <v>27</v>
      </c>
      <c r="D2033" t="s">
        <v>8412</v>
      </c>
      <c r="E2033" t="s">
        <v>4614</v>
      </c>
      <c r="F2033" t="s">
        <v>41</v>
      </c>
      <c r="G2033" t="s">
        <v>42</v>
      </c>
      <c r="H2033">
        <v>0</v>
      </c>
      <c r="I2033">
        <v>0</v>
      </c>
      <c r="J2033">
        <v>0</v>
      </c>
      <c r="K2033" t="s">
        <v>8413</v>
      </c>
    </row>
    <row r="2034" spans="1:11" x14ac:dyDescent="0.3">
      <c r="A2034" t="s">
        <v>8414</v>
      </c>
      <c r="B2034" t="s">
        <v>8415</v>
      </c>
      <c r="C2034" t="s">
        <v>558</v>
      </c>
      <c r="D2034" t="s">
        <v>8416</v>
      </c>
      <c r="E2034" t="s">
        <v>1090</v>
      </c>
      <c r="F2034" t="s">
        <v>16</v>
      </c>
      <c r="G2034" t="s">
        <v>72</v>
      </c>
      <c r="H2034">
        <v>0</v>
      </c>
      <c r="I2034">
        <v>0</v>
      </c>
      <c r="J2034">
        <v>0</v>
      </c>
      <c r="K2034" t="s">
        <v>8417</v>
      </c>
    </row>
    <row r="2035" spans="1:11" x14ac:dyDescent="0.3">
      <c r="A2035" t="s">
        <v>8418</v>
      </c>
      <c r="B2035" t="s">
        <v>8419</v>
      </c>
      <c r="C2035" t="s">
        <v>147</v>
      </c>
      <c r="D2035" t="s">
        <v>8420</v>
      </c>
      <c r="E2035" t="s">
        <v>1742</v>
      </c>
      <c r="F2035" t="s">
        <v>5819</v>
      </c>
      <c r="G2035" t="s">
        <v>42</v>
      </c>
      <c r="H2035">
        <v>0</v>
      </c>
      <c r="I2035">
        <v>0</v>
      </c>
      <c r="J2035">
        <v>0</v>
      </c>
      <c r="K2035" t="s">
        <v>8421</v>
      </c>
    </row>
    <row r="2036" spans="1:11" x14ac:dyDescent="0.3">
      <c r="A2036" t="s">
        <v>8422</v>
      </c>
      <c r="B2036" t="s">
        <v>8423</v>
      </c>
      <c r="C2036" t="s">
        <v>27</v>
      </c>
      <c r="D2036" t="s">
        <v>8424</v>
      </c>
      <c r="E2036" t="s">
        <v>4614</v>
      </c>
      <c r="F2036" t="s">
        <v>16</v>
      </c>
      <c r="G2036" t="s">
        <v>2194</v>
      </c>
      <c r="H2036">
        <v>0</v>
      </c>
      <c r="I2036">
        <v>0</v>
      </c>
      <c r="J2036">
        <v>0</v>
      </c>
      <c r="K2036" t="s">
        <v>8425</v>
      </c>
    </row>
    <row r="2037" spans="1:11" x14ac:dyDescent="0.3">
      <c r="A2037" t="s">
        <v>8426</v>
      </c>
      <c r="B2037" t="s">
        <v>8427</v>
      </c>
      <c r="C2037" t="s">
        <v>27</v>
      </c>
      <c r="D2037" t="s">
        <v>8428</v>
      </c>
      <c r="E2037" t="s">
        <v>4614</v>
      </c>
      <c r="F2037" t="s">
        <v>16</v>
      </c>
      <c r="G2037" t="s">
        <v>117</v>
      </c>
      <c r="H2037">
        <v>0</v>
      </c>
      <c r="I2037">
        <v>0</v>
      </c>
      <c r="J2037">
        <v>0</v>
      </c>
      <c r="K2037" t="s">
        <v>8429</v>
      </c>
    </row>
    <row r="2038" spans="1:11" x14ac:dyDescent="0.3">
      <c r="A2038" t="s">
        <v>8430</v>
      </c>
      <c r="C2038" t="s">
        <v>147</v>
      </c>
      <c r="D2038" t="s">
        <v>8431</v>
      </c>
      <c r="E2038" t="s">
        <v>1742</v>
      </c>
      <c r="F2038" t="s">
        <v>8432</v>
      </c>
      <c r="G2038" t="s">
        <v>42</v>
      </c>
      <c r="H2038">
        <v>0</v>
      </c>
      <c r="I2038">
        <v>0</v>
      </c>
      <c r="J2038">
        <v>0</v>
      </c>
      <c r="K2038" t="s">
        <v>8433</v>
      </c>
    </row>
    <row r="2039" spans="1:11" x14ac:dyDescent="0.3">
      <c r="A2039" t="s">
        <v>8434</v>
      </c>
      <c r="C2039" t="s">
        <v>27</v>
      </c>
      <c r="D2039" t="s">
        <v>8435</v>
      </c>
      <c r="E2039" t="s">
        <v>4614</v>
      </c>
      <c r="F2039" t="s">
        <v>41</v>
      </c>
      <c r="G2039" t="s">
        <v>42</v>
      </c>
      <c r="H2039">
        <v>0</v>
      </c>
      <c r="I2039">
        <v>0</v>
      </c>
      <c r="J2039">
        <v>0</v>
      </c>
      <c r="K2039" t="s">
        <v>8436</v>
      </c>
    </row>
    <row r="2040" spans="1:11" x14ac:dyDescent="0.3">
      <c r="A2040" t="s">
        <v>8437</v>
      </c>
      <c r="C2040" t="s">
        <v>558</v>
      </c>
      <c r="D2040" t="s">
        <v>8438</v>
      </c>
      <c r="E2040" t="s">
        <v>1090</v>
      </c>
      <c r="F2040" t="s">
        <v>16</v>
      </c>
      <c r="G2040" t="s">
        <v>42</v>
      </c>
      <c r="H2040">
        <v>0</v>
      </c>
      <c r="I2040">
        <v>0</v>
      </c>
      <c r="J2040">
        <v>0</v>
      </c>
      <c r="K2040" t="s">
        <v>8439</v>
      </c>
    </row>
    <row r="2041" spans="1:11" x14ac:dyDescent="0.3">
      <c r="A2041" t="s">
        <v>8440</v>
      </c>
      <c r="B2041" t="s">
        <v>8441</v>
      </c>
      <c r="C2041" t="s">
        <v>558</v>
      </c>
      <c r="D2041" t="s">
        <v>8442</v>
      </c>
      <c r="E2041" t="s">
        <v>1462</v>
      </c>
      <c r="F2041" t="s">
        <v>16</v>
      </c>
      <c r="G2041" t="s">
        <v>3039</v>
      </c>
      <c r="H2041">
        <v>0</v>
      </c>
      <c r="I2041">
        <v>0</v>
      </c>
      <c r="J2041">
        <v>0</v>
      </c>
      <c r="K2041" t="s">
        <v>8443</v>
      </c>
    </row>
    <row r="2042" spans="1:11" x14ac:dyDescent="0.3">
      <c r="A2042" t="s">
        <v>8444</v>
      </c>
      <c r="B2042" t="s">
        <v>8445</v>
      </c>
      <c r="C2042" t="s">
        <v>147</v>
      </c>
      <c r="D2042" t="s">
        <v>8446</v>
      </c>
      <c r="E2042" t="s">
        <v>4768</v>
      </c>
      <c r="F2042" t="s">
        <v>6478</v>
      </c>
      <c r="G2042" t="s">
        <v>42</v>
      </c>
      <c r="H2042">
        <v>0</v>
      </c>
      <c r="I2042">
        <v>0</v>
      </c>
      <c r="J2042">
        <v>0</v>
      </c>
      <c r="K2042" t="s">
        <v>8447</v>
      </c>
    </row>
    <row r="2043" spans="1:11" x14ac:dyDescent="0.3">
      <c r="A2043" t="s">
        <v>8448</v>
      </c>
      <c r="C2043" t="s">
        <v>27</v>
      </c>
      <c r="D2043" t="s">
        <v>8449</v>
      </c>
      <c r="E2043" t="s">
        <v>4614</v>
      </c>
      <c r="F2043" t="s">
        <v>41</v>
      </c>
      <c r="G2043" t="s">
        <v>42</v>
      </c>
      <c r="H2043">
        <v>0</v>
      </c>
      <c r="I2043">
        <v>0</v>
      </c>
      <c r="J2043">
        <v>0</v>
      </c>
      <c r="K2043" t="s">
        <v>8450</v>
      </c>
    </row>
    <row r="2044" spans="1:11" x14ac:dyDescent="0.3">
      <c r="A2044" t="s">
        <v>8451</v>
      </c>
      <c r="B2044" t="s">
        <v>8452</v>
      </c>
      <c r="C2044" t="s">
        <v>558</v>
      </c>
      <c r="D2044" t="s">
        <v>8453</v>
      </c>
      <c r="E2044" t="s">
        <v>1090</v>
      </c>
      <c r="F2044" t="s">
        <v>8454</v>
      </c>
      <c r="G2044" t="s">
        <v>42</v>
      </c>
      <c r="H2044">
        <v>0</v>
      </c>
      <c r="I2044">
        <v>0</v>
      </c>
      <c r="J2044">
        <v>0</v>
      </c>
      <c r="K2044" t="s">
        <v>8455</v>
      </c>
    </row>
    <row r="2045" spans="1:11" x14ac:dyDescent="0.3">
      <c r="A2045" t="s">
        <v>8456</v>
      </c>
      <c r="C2045" t="s">
        <v>27</v>
      </c>
      <c r="D2045" t="s">
        <v>8457</v>
      </c>
      <c r="E2045" t="s">
        <v>4614</v>
      </c>
      <c r="F2045" t="s">
        <v>16</v>
      </c>
      <c r="G2045" t="s">
        <v>8458</v>
      </c>
      <c r="H2045">
        <v>0</v>
      </c>
      <c r="I2045">
        <v>0</v>
      </c>
      <c r="J2045">
        <v>0</v>
      </c>
      <c r="K2045" t="s">
        <v>8459</v>
      </c>
    </row>
    <row r="2046" spans="1:11" x14ac:dyDescent="0.3">
      <c r="A2046" t="s">
        <v>8460</v>
      </c>
      <c r="C2046" t="s">
        <v>558</v>
      </c>
      <c r="D2046" t="s">
        <v>8461</v>
      </c>
      <c r="E2046" t="s">
        <v>1090</v>
      </c>
      <c r="F2046" t="s">
        <v>16</v>
      </c>
      <c r="G2046" t="s">
        <v>2252</v>
      </c>
      <c r="H2046">
        <v>0</v>
      </c>
      <c r="I2046">
        <v>0</v>
      </c>
      <c r="J2046">
        <v>0</v>
      </c>
      <c r="K2046" t="s">
        <v>8462</v>
      </c>
    </row>
    <row r="2047" spans="1:11" x14ac:dyDescent="0.3">
      <c r="A2047" t="s">
        <v>8463</v>
      </c>
      <c r="B2047" t="s">
        <v>8464</v>
      </c>
      <c r="C2047" t="s">
        <v>558</v>
      </c>
      <c r="D2047" t="s">
        <v>8465</v>
      </c>
      <c r="E2047" t="s">
        <v>1090</v>
      </c>
      <c r="F2047" t="s">
        <v>7030</v>
      </c>
      <c r="G2047" t="s">
        <v>42</v>
      </c>
      <c r="H2047">
        <v>0</v>
      </c>
      <c r="I2047">
        <v>0</v>
      </c>
      <c r="J2047">
        <v>0</v>
      </c>
      <c r="K2047" t="s">
        <v>8466</v>
      </c>
    </row>
    <row r="2048" spans="1:11" x14ac:dyDescent="0.3">
      <c r="A2048" t="s">
        <v>8467</v>
      </c>
      <c r="B2048" t="s">
        <v>8468</v>
      </c>
      <c r="C2048" t="s">
        <v>27</v>
      </c>
      <c r="D2048" t="s">
        <v>8469</v>
      </c>
      <c r="E2048" t="s">
        <v>4614</v>
      </c>
      <c r="F2048" t="s">
        <v>41</v>
      </c>
      <c r="G2048" t="s">
        <v>42</v>
      </c>
      <c r="H2048">
        <v>0</v>
      </c>
      <c r="I2048">
        <v>0</v>
      </c>
      <c r="J2048">
        <v>0</v>
      </c>
      <c r="K2048" t="s">
        <v>8470</v>
      </c>
    </row>
    <row r="2049" spans="1:11" x14ac:dyDescent="0.3">
      <c r="A2049" t="s">
        <v>8471</v>
      </c>
      <c r="B2049" t="s">
        <v>8472</v>
      </c>
      <c r="C2049" t="s">
        <v>27</v>
      </c>
      <c r="D2049" t="s">
        <v>8473</v>
      </c>
      <c r="E2049" t="s">
        <v>4614</v>
      </c>
      <c r="F2049" t="s">
        <v>41</v>
      </c>
      <c r="G2049" t="s">
        <v>42</v>
      </c>
      <c r="H2049">
        <v>0</v>
      </c>
      <c r="I2049">
        <v>0</v>
      </c>
      <c r="J2049">
        <v>0</v>
      </c>
      <c r="K2049" t="s">
        <v>8474</v>
      </c>
    </row>
    <row r="2050" spans="1:11" x14ac:dyDescent="0.3">
      <c r="A2050" t="s">
        <v>8475</v>
      </c>
      <c r="B2050" t="s">
        <v>8476</v>
      </c>
      <c r="C2050" t="s">
        <v>27</v>
      </c>
      <c r="D2050" t="s">
        <v>8477</v>
      </c>
      <c r="E2050" t="s">
        <v>4614</v>
      </c>
      <c r="F2050" t="s">
        <v>41</v>
      </c>
      <c r="G2050" t="s">
        <v>42</v>
      </c>
      <c r="H2050">
        <v>0</v>
      </c>
      <c r="I2050">
        <v>0</v>
      </c>
      <c r="J2050">
        <v>0</v>
      </c>
      <c r="K2050" t="s">
        <v>8478</v>
      </c>
    </row>
    <row r="2051" spans="1:11" x14ac:dyDescent="0.3">
      <c r="A2051" t="s">
        <v>8479</v>
      </c>
      <c r="B2051" t="s">
        <v>8480</v>
      </c>
      <c r="C2051" t="s">
        <v>20</v>
      </c>
      <c r="D2051" t="s">
        <v>8481</v>
      </c>
      <c r="E2051" t="s">
        <v>22</v>
      </c>
      <c r="F2051" t="s">
        <v>3200</v>
      </c>
      <c r="G2051" t="s">
        <v>4044</v>
      </c>
      <c r="H2051">
        <v>0</v>
      </c>
      <c r="I2051">
        <v>0</v>
      </c>
      <c r="J2051">
        <v>0</v>
      </c>
      <c r="K2051" t="s">
        <v>8482</v>
      </c>
    </row>
    <row r="2052" spans="1:11" x14ac:dyDescent="0.3">
      <c r="A2052" t="s">
        <v>8483</v>
      </c>
      <c r="B2052" t="s">
        <v>8484</v>
      </c>
      <c r="C2052" t="s">
        <v>20</v>
      </c>
      <c r="E2052" t="s">
        <v>59</v>
      </c>
      <c r="F2052" t="s">
        <v>8485</v>
      </c>
      <c r="G2052" t="s">
        <v>42</v>
      </c>
      <c r="H2052">
        <v>0</v>
      </c>
      <c r="I2052">
        <v>0</v>
      </c>
      <c r="J2052">
        <v>0</v>
      </c>
      <c r="K2052" t="s">
        <v>8486</v>
      </c>
    </row>
    <row r="2053" spans="1:11" x14ac:dyDescent="0.3">
      <c r="A2053" t="s">
        <v>8487</v>
      </c>
      <c r="B2053" t="s">
        <v>8488</v>
      </c>
      <c r="C2053" t="s">
        <v>27</v>
      </c>
      <c r="D2053" t="s">
        <v>8489</v>
      </c>
      <c r="E2053" t="s">
        <v>4614</v>
      </c>
      <c r="F2053" t="s">
        <v>41</v>
      </c>
      <c r="G2053" t="s">
        <v>42</v>
      </c>
      <c r="H2053">
        <v>0</v>
      </c>
      <c r="I2053">
        <v>0</v>
      </c>
      <c r="J2053">
        <v>0</v>
      </c>
      <c r="K2053" t="s">
        <v>8490</v>
      </c>
    </row>
    <row r="2054" spans="1:11" x14ac:dyDescent="0.3">
      <c r="A2054" t="s">
        <v>8491</v>
      </c>
      <c r="B2054" t="s">
        <v>8492</v>
      </c>
      <c r="C2054" t="s">
        <v>27</v>
      </c>
      <c r="D2054" t="s">
        <v>8493</v>
      </c>
      <c r="E2054" t="s">
        <v>4614</v>
      </c>
      <c r="F2054" t="s">
        <v>41</v>
      </c>
      <c r="G2054" t="s">
        <v>42</v>
      </c>
      <c r="H2054">
        <v>0</v>
      </c>
      <c r="I2054">
        <v>0</v>
      </c>
      <c r="J2054">
        <v>0</v>
      </c>
      <c r="K2054" t="s">
        <v>8494</v>
      </c>
    </row>
    <row r="2055" spans="1:11" x14ac:dyDescent="0.3">
      <c r="A2055" t="s">
        <v>8495</v>
      </c>
      <c r="B2055" t="s">
        <v>8496</v>
      </c>
      <c r="C2055" t="s">
        <v>20</v>
      </c>
      <c r="D2055" t="s">
        <v>8497</v>
      </c>
      <c r="E2055" t="s">
        <v>59</v>
      </c>
      <c r="F2055" t="s">
        <v>6383</v>
      </c>
      <c r="G2055" t="s">
        <v>42</v>
      </c>
      <c r="H2055">
        <v>0</v>
      </c>
      <c r="I2055">
        <v>0</v>
      </c>
      <c r="J2055">
        <v>0</v>
      </c>
      <c r="K2055" t="s">
        <v>8498</v>
      </c>
    </row>
    <row r="2056" spans="1:11" x14ac:dyDescent="0.3">
      <c r="A2056" t="s">
        <v>8499</v>
      </c>
      <c r="B2056" t="s">
        <v>8500</v>
      </c>
      <c r="C2056" t="s">
        <v>20</v>
      </c>
      <c r="E2056" t="s">
        <v>59</v>
      </c>
      <c r="F2056" t="s">
        <v>16</v>
      </c>
      <c r="G2056" t="s">
        <v>4933</v>
      </c>
      <c r="H2056">
        <v>0</v>
      </c>
      <c r="I2056">
        <v>0</v>
      </c>
      <c r="J2056">
        <v>0</v>
      </c>
      <c r="K2056" t="s">
        <v>8501</v>
      </c>
    </row>
    <row r="2057" spans="1:11" x14ac:dyDescent="0.3">
      <c r="A2057" t="s">
        <v>8502</v>
      </c>
      <c r="B2057" t="s">
        <v>8503</v>
      </c>
      <c r="C2057" t="s">
        <v>147</v>
      </c>
      <c r="E2057" t="s">
        <v>183</v>
      </c>
      <c r="F2057" t="s">
        <v>16</v>
      </c>
      <c r="G2057" t="s">
        <v>7708</v>
      </c>
      <c r="H2057">
        <v>0</v>
      </c>
      <c r="I2057">
        <v>0</v>
      </c>
      <c r="J2057">
        <v>0</v>
      </c>
      <c r="K2057" t="s">
        <v>8504</v>
      </c>
    </row>
    <row r="2058" spans="1:11" x14ac:dyDescent="0.3">
      <c r="A2058" t="s">
        <v>8505</v>
      </c>
      <c r="B2058" t="s">
        <v>8506</v>
      </c>
      <c r="C2058" t="s">
        <v>27</v>
      </c>
      <c r="D2058" t="s">
        <v>8507</v>
      </c>
      <c r="E2058" t="s">
        <v>4614</v>
      </c>
      <c r="F2058" t="s">
        <v>41</v>
      </c>
      <c r="G2058" t="s">
        <v>42</v>
      </c>
      <c r="H2058">
        <v>0</v>
      </c>
      <c r="I2058">
        <v>0</v>
      </c>
      <c r="J2058">
        <v>0</v>
      </c>
      <c r="K2058" t="s">
        <v>8508</v>
      </c>
    </row>
    <row r="2059" spans="1:11" x14ac:dyDescent="0.3">
      <c r="A2059" t="s">
        <v>8509</v>
      </c>
      <c r="B2059" t="s">
        <v>8510</v>
      </c>
      <c r="C2059" t="s">
        <v>13</v>
      </c>
      <c r="D2059" t="s">
        <v>8511</v>
      </c>
      <c r="E2059" t="s">
        <v>15</v>
      </c>
      <c r="F2059" t="s">
        <v>16</v>
      </c>
      <c r="G2059" t="s">
        <v>8512</v>
      </c>
      <c r="H2059">
        <v>0</v>
      </c>
      <c r="I2059">
        <v>0</v>
      </c>
      <c r="J2059">
        <v>0</v>
      </c>
      <c r="K2059" t="s">
        <v>8513</v>
      </c>
    </row>
    <row r="2060" spans="1:11" x14ac:dyDescent="0.3">
      <c r="A2060" t="s">
        <v>8514</v>
      </c>
      <c r="B2060" t="s">
        <v>8515</v>
      </c>
      <c r="C2060" t="s">
        <v>147</v>
      </c>
      <c r="D2060" t="s">
        <v>8516</v>
      </c>
      <c r="E2060" t="s">
        <v>183</v>
      </c>
      <c r="F2060" t="s">
        <v>2345</v>
      </c>
      <c r="G2060" t="s">
        <v>42</v>
      </c>
      <c r="H2060">
        <v>0</v>
      </c>
      <c r="I2060">
        <v>0</v>
      </c>
      <c r="J2060">
        <v>0</v>
      </c>
      <c r="K2060" t="s">
        <v>8517</v>
      </c>
    </row>
    <row r="2061" spans="1:11" x14ac:dyDescent="0.3">
      <c r="A2061" t="s">
        <v>8518</v>
      </c>
      <c r="B2061" t="s">
        <v>8519</v>
      </c>
      <c r="C2061" t="s">
        <v>147</v>
      </c>
      <c r="D2061" t="s">
        <v>8520</v>
      </c>
      <c r="E2061" t="s">
        <v>1742</v>
      </c>
      <c r="F2061" t="s">
        <v>3282</v>
      </c>
      <c r="G2061" t="s">
        <v>42</v>
      </c>
      <c r="H2061">
        <v>0</v>
      </c>
      <c r="I2061">
        <v>0</v>
      </c>
      <c r="J2061">
        <v>0</v>
      </c>
      <c r="K2061" t="s">
        <v>8521</v>
      </c>
    </row>
    <row r="2062" spans="1:11" x14ac:dyDescent="0.3">
      <c r="A2062" t="s">
        <v>8522</v>
      </c>
      <c r="B2062" t="s">
        <v>8523</v>
      </c>
      <c r="C2062" t="s">
        <v>13</v>
      </c>
      <c r="D2062" t="s">
        <v>8524</v>
      </c>
      <c r="E2062" t="s">
        <v>77</v>
      </c>
      <c r="F2062" t="s">
        <v>16</v>
      </c>
      <c r="G2062" t="s">
        <v>2323</v>
      </c>
      <c r="H2062">
        <v>0</v>
      </c>
      <c r="I2062">
        <v>0</v>
      </c>
      <c r="J2062">
        <v>0</v>
      </c>
      <c r="K2062" t="s">
        <v>8525</v>
      </c>
    </row>
    <row r="2063" spans="1:11" x14ac:dyDescent="0.3">
      <c r="A2063" t="s">
        <v>8526</v>
      </c>
      <c r="B2063" t="s">
        <v>8527</v>
      </c>
      <c r="C2063" t="s">
        <v>13</v>
      </c>
      <c r="D2063" t="s">
        <v>8528</v>
      </c>
      <c r="E2063" t="s">
        <v>77</v>
      </c>
      <c r="F2063" t="s">
        <v>16</v>
      </c>
      <c r="G2063" t="s">
        <v>973</v>
      </c>
      <c r="H2063">
        <v>0</v>
      </c>
      <c r="I2063">
        <v>0</v>
      </c>
      <c r="J2063">
        <v>0</v>
      </c>
      <c r="K2063" t="s">
        <v>8529</v>
      </c>
    </row>
    <row r="2064" spans="1:11" x14ac:dyDescent="0.3">
      <c r="A2064" t="s">
        <v>8530</v>
      </c>
      <c r="B2064" t="s">
        <v>8531</v>
      </c>
      <c r="C2064" t="s">
        <v>13</v>
      </c>
      <c r="D2064" t="s">
        <v>8532</v>
      </c>
      <c r="E2064" t="s">
        <v>77</v>
      </c>
      <c r="F2064" t="s">
        <v>41</v>
      </c>
      <c r="G2064" t="s">
        <v>42</v>
      </c>
      <c r="H2064">
        <v>0</v>
      </c>
      <c r="I2064">
        <v>0</v>
      </c>
      <c r="J2064">
        <v>0</v>
      </c>
      <c r="K2064" t="s">
        <v>8533</v>
      </c>
    </row>
    <row r="2065" spans="1:11" x14ac:dyDescent="0.3">
      <c r="A2065" t="s">
        <v>8534</v>
      </c>
      <c r="B2065" t="s">
        <v>8535</v>
      </c>
      <c r="C2065" t="s">
        <v>27</v>
      </c>
      <c r="D2065" t="s">
        <v>8536</v>
      </c>
      <c r="E2065" t="s">
        <v>4614</v>
      </c>
      <c r="F2065" t="s">
        <v>16</v>
      </c>
      <c r="G2065" t="s">
        <v>8537</v>
      </c>
      <c r="H2065">
        <v>0</v>
      </c>
      <c r="I2065">
        <v>0</v>
      </c>
      <c r="J2065">
        <v>0</v>
      </c>
      <c r="K2065" t="s">
        <v>8538</v>
      </c>
    </row>
    <row r="2066" spans="1:11" x14ac:dyDescent="0.3">
      <c r="A2066" t="s">
        <v>8539</v>
      </c>
      <c r="B2066" t="s">
        <v>8540</v>
      </c>
      <c r="C2066" t="s">
        <v>147</v>
      </c>
      <c r="D2066" t="s">
        <v>8541</v>
      </c>
      <c r="E2066" t="s">
        <v>1742</v>
      </c>
      <c r="F2066" t="s">
        <v>3633</v>
      </c>
      <c r="G2066" t="s">
        <v>42</v>
      </c>
      <c r="H2066">
        <v>0</v>
      </c>
      <c r="I2066">
        <v>0</v>
      </c>
      <c r="J2066">
        <v>0</v>
      </c>
      <c r="K2066" t="s">
        <v>8542</v>
      </c>
    </row>
    <row r="2067" spans="1:11" x14ac:dyDescent="0.3">
      <c r="A2067" t="s">
        <v>8543</v>
      </c>
      <c r="B2067" t="s">
        <v>8544</v>
      </c>
      <c r="C2067" t="s">
        <v>558</v>
      </c>
      <c r="D2067" t="s">
        <v>8545</v>
      </c>
      <c r="E2067" t="s">
        <v>1462</v>
      </c>
      <c r="F2067" t="s">
        <v>7555</v>
      </c>
      <c r="G2067" t="s">
        <v>42</v>
      </c>
      <c r="H2067">
        <v>0</v>
      </c>
      <c r="I2067">
        <v>0</v>
      </c>
      <c r="J2067">
        <v>0</v>
      </c>
      <c r="K2067" t="s">
        <v>8546</v>
      </c>
    </row>
    <row r="2068" spans="1:11" x14ac:dyDescent="0.3">
      <c r="A2068" t="s">
        <v>8547</v>
      </c>
      <c r="B2068" t="s">
        <v>8548</v>
      </c>
      <c r="C2068" t="s">
        <v>27</v>
      </c>
      <c r="D2068" t="s">
        <v>8549</v>
      </c>
      <c r="E2068" t="s">
        <v>4614</v>
      </c>
      <c r="F2068" t="s">
        <v>16</v>
      </c>
      <c r="G2068" t="s">
        <v>547</v>
      </c>
      <c r="H2068">
        <v>0</v>
      </c>
      <c r="I2068">
        <v>0</v>
      </c>
      <c r="J2068">
        <v>0</v>
      </c>
      <c r="K2068" t="s">
        <v>8550</v>
      </c>
    </row>
    <row r="2069" spans="1:11" x14ac:dyDescent="0.3">
      <c r="A2069" t="s">
        <v>8551</v>
      </c>
      <c r="B2069" t="s">
        <v>8552</v>
      </c>
      <c r="C2069" t="s">
        <v>558</v>
      </c>
      <c r="D2069" t="s">
        <v>8553</v>
      </c>
      <c r="E2069" t="s">
        <v>1090</v>
      </c>
      <c r="F2069" t="s">
        <v>8554</v>
      </c>
      <c r="G2069" t="s">
        <v>5327</v>
      </c>
      <c r="H2069">
        <v>0</v>
      </c>
      <c r="I2069">
        <v>0</v>
      </c>
      <c r="J2069">
        <v>0</v>
      </c>
      <c r="K2069" t="s">
        <v>8555</v>
      </c>
    </row>
    <row r="2070" spans="1:11" x14ac:dyDescent="0.3">
      <c r="A2070" t="s">
        <v>8556</v>
      </c>
      <c r="B2070" t="s">
        <v>8464</v>
      </c>
      <c r="C2070" t="s">
        <v>558</v>
      </c>
      <c r="D2070" t="s">
        <v>8557</v>
      </c>
      <c r="E2070" t="s">
        <v>1090</v>
      </c>
      <c r="F2070" t="s">
        <v>8558</v>
      </c>
      <c r="G2070" t="s">
        <v>6916</v>
      </c>
      <c r="H2070">
        <v>0</v>
      </c>
      <c r="I2070">
        <v>0</v>
      </c>
      <c r="J2070">
        <v>0</v>
      </c>
      <c r="K2070" t="s">
        <v>8559</v>
      </c>
    </row>
    <row r="2071" spans="1:11" x14ac:dyDescent="0.3">
      <c r="A2071" t="s">
        <v>8560</v>
      </c>
      <c r="B2071" t="s">
        <v>8561</v>
      </c>
      <c r="C2071" t="s">
        <v>558</v>
      </c>
      <c r="D2071" t="s">
        <v>8562</v>
      </c>
      <c r="E2071" t="s">
        <v>1090</v>
      </c>
      <c r="F2071" t="s">
        <v>8563</v>
      </c>
      <c r="G2071" t="s">
        <v>42</v>
      </c>
      <c r="H2071">
        <v>0</v>
      </c>
      <c r="I2071">
        <v>0</v>
      </c>
      <c r="J2071">
        <v>0</v>
      </c>
      <c r="K2071" t="s">
        <v>8564</v>
      </c>
    </row>
    <row r="2072" spans="1:11" x14ac:dyDescent="0.3">
      <c r="A2072" t="s">
        <v>8565</v>
      </c>
      <c r="B2072" t="s">
        <v>8566</v>
      </c>
      <c r="C2072" t="s">
        <v>27</v>
      </c>
      <c r="D2072" t="s">
        <v>8567</v>
      </c>
      <c r="E2072" t="s">
        <v>4614</v>
      </c>
      <c r="F2072" t="s">
        <v>41</v>
      </c>
      <c r="G2072" t="s">
        <v>42</v>
      </c>
      <c r="H2072">
        <v>0</v>
      </c>
      <c r="I2072">
        <v>0</v>
      </c>
      <c r="J2072">
        <v>0</v>
      </c>
      <c r="K2072" t="s">
        <v>8568</v>
      </c>
    </row>
    <row r="2073" spans="1:11" x14ac:dyDescent="0.3">
      <c r="A2073" t="s">
        <v>8569</v>
      </c>
      <c r="B2073" t="s">
        <v>8570</v>
      </c>
      <c r="C2073" t="s">
        <v>558</v>
      </c>
      <c r="D2073" t="s">
        <v>8571</v>
      </c>
      <c r="E2073" t="s">
        <v>560</v>
      </c>
      <c r="F2073" t="s">
        <v>16</v>
      </c>
      <c r="G2073" t="s">
        <v>8572</v>
      </c>
      <c r="H2073">
        <v>0</v>
      </c>
      <c r="I2073">
        <v>0</v>
      </c>
      <c r="J2073">
        <v>0</v>
      </c>
      <c r="K2073" t="s">
        <v>8573</v>
      </c>
    </row>
    <row r="2074" spans="1:11" x14ac:dyDescent="0.3">
      <c r="A2074" t="s">
        <v>8574</v>
      </c>
      <c r="B2074" t="s">
        <v>8575</v>
      </c>
      <c r="C2074" t="s">
        <v>558</v>
      </c>
      <c r="D2074" t="s">
        <v>8576</v>
      </c>
      <c r="E2074" t="s">
        <v>560</v>
      </c>
      <c r="F2074" t="s">
        <v>16</v>
      </c>
      <c r="G2074" t="s">
        <v>8577</v>
      </c>
      <c r="H2074">
        <v>0</v>
      </c>
      <c r="I2074">
        <v>0</v>
      </c>
      <c r="J2074">
        <v>0</v>
      </c>
      <c r="K2074" t="s">
        <v>8578</v>
      </c>
    </row>
    <row r="2075" spans="1:11" x14ac:dyDescent="0.3">
      <c r="A2075" t="s">
        <v>8579</v>
      </c>
      <c r="B2075" t="s">
        <v>8580</v>
      </c>
      <c r="C2075" t="s">
        <v>20</v>
      </c>
      <c r="D2075" t="s">
        <v>8581</v>
      </c>
      <c r="E2075" t="s">
        <v>22</v>
      </c>
      <c r="F2075" t="s">
        <v>7529</v>
      </c>
      <c r="G2075" t="s">
        <v>42</v>
      </c>
      <c r="H2075">
        <v>0</v>
      </c>
      <c r="I2075">
        <v>0</v>
      </c>
      <c r="J2075">
        <v>0</v>
      </c>
      <c r="K2075" t="s">
        <v>8582</v>
      </c>
    </row>
    <row r="2076" spans="1:11" x14ac:dyDescent="0.3">
      <c r="A2076" t="s">
        <v>8583</v>
      </c>
      <c r="B2076" t="s">
        <v>8584</v>
      </c>
      <c r="C2076" t="s">
        <v>13</v>
      </c>
      <c r="D2076" t="s">
        <v>8585</v>
      </c>
      <c r="E2076" t="s">
        <v>77</v>
      </c>
      <c r="F2076" t="s">
        <v>16</v>
      </c>
      <c r="G2076" t="s">
        <v>462</v>
      </c>
      <c r="H2076">
        <v>0</v>
      </c>
      <c r="I2076">
        <v>0</v>
      </c>
      <c r="J2076">
        <v>0</v>
      </c>
      <c r="K2076" t="s">
        <v>8586</v>
      </c>
    </row>
    <row r="2077" spans="1:11" x14ac:dyDescent="0.3">
      <c r="A2077" t="s">
        <v>8587</v>
      </c>
      <c r="B2077" t="s">
        <v>8588</v>
      </c>
      <c r="C2077" t="s">
        <v>27</v>
      </c>
      <c r="D2077" t="s">
        <v>8589</v>
      </c>
      <c r="E2077" t="s">
        <v>4614</v>
      </c>
      <c r="F2077" t="s">
        <v>16</v>
      </c>
      <c r="G2077" t="s">
        <v>8590</v>
      </c>
      <c r="H2077">
        <v>0</v>
      </c>
      <c r="I2077">
        <v>0</v>
      </c>
      <c r="J2077">
        <v>0</v>
      </c>
      <c r="K2077" t="s">
        <v>8591</v>
      </c>
    </row>
    <row r="2078" spans="1:11" x14ac:dyDescent="0.3">
      <c r="A2078" t="s">
        <v>8592</v>
      </c>
      <c r="B2078" t="s">
        <v>8593</v>
      </c>
      <c r="C2078" t="s">
        <v>27</v>
      </c>
      <c r="D2078" t="s">
        <v>8594</v>
      </c>
      <c r="E2078" t="s">
        <v>4614</v>
      </c>
      <c r="F2078" t="s">
        <v>41</v>
      </c>
      <c r="G2078" t="s">
        <v>8595</v>
      </c>
      <c r="H2078">
        <v>0</v>
      </c>
      <c r="I2078">
        <v>0</v>
      </c>
      <c r="J2078">
        <v>0</v>
      </c>
      <c r="K2078" t="s">
        <v>8596</v>
      </c>
    </row>
    <row r="2079" spans="1:11" x14ac:dyDescent="0.3">
      <c r="A2079" t="s">
        <v>8597</v>
      </c>
      <c r="B2079" t="s">
        <v>8598</v>
      </c>
      <c r="C2079" t="s">
        <v>20</v>
      </c>
      <c r="D2079" t="s">
        <v>8599</v>
      </c>
      <c r="E2079" t="s">
        <v>59</v>
      </c>
      <c r="F2079" t="s">
        <v>16</v>
      </c>
      <c r="G2079" t="s">
        <v>7885</v>
      </c>
      <c r="H2079">
        <v>0</v>
      </c>
      <c r="I2079">
        <v>0</v>
      </c>
      <c r="J2079">
        <v>0</v>
      </c>
      <c r="K2079" t="s">
        <v>8600</v>
      </c>
    </row>
    <row r="2080" spans="1:11" x14ac:dyDescent="0.3">
      <c r="A2080" t="s">
        <v>8601</v>
      </c>
      <c r="B2080" t="s">
        <v>8602</v>
      </c>
      <c r="C2080" t="s">
        <v>20</v>
      </c>
      <c r="E2080" t="s">
        <v>59</v>
      </c>
      <c r="F2080" t="s">
        <v>7555</v>
      </c>
      <c r="G2080" t="s">
        <v>42</v>
      </c>
      <c r="H2080">
        <v>0</v>
      </c>
      <c r="I2080">
        <v>0</v>
      </c>
      <c r="J2080">
        <v>0</v>
      </c>
      <c r="K2080" t="s">
        <v>8603</v>
      </c>
    </row>
    <row r="2081" spans="1:11" x14ac:dyDescent="0.3">
      <c r="A2081" t="s">
        <v>8604</v>
      </c>
      <c r="B2081" t="s">
        <v>8605</v>
      </c>
      <c r="C2081" t="s">
        <v>20</v>
      </c>
      <c r="D2081" t="s">
        <v>8606</v>
      </c>
      <c r="E2081" t="s">
        <v>59</v>
      </c>
      <c r="F2081" t="s">
        <v>41</v>
      </c>
      <c r="G2081" t="s">
        <v>2775</v>
      </c>
      <c r="H2081">
        <v>0</v>
      </c>
      <c r="I2081">
        <v>0</v>
      </c>
      <c r="J2081">
        <v>0</v>
      </c>
      <c r="K2081" t="s">
        <v>8607</v>
      </c>
    </row>
    <row r="2082" spans="1:11" x14ac:dyDescent="0.3">
      <c r="A2082" t="s">
        <v>8608</v>
      </c>
      <c r="B2082" t="s">
        <v>8609</v>
      </c>
      <c r="C2082" t="s">
        <v>13</v>
      </c>
      <c r="D2082" t="s">
        <v>8610</v>
      </c>
      <c r="E2082" t="s">
        <v>77</v>
      </c>
      <c r="F2082" t="s">
        <v>16</v>
      </c>
      <c r="G2082" t="s">
        <v>575</v>
      </c>
      <c r="H2082">
        <v>0</v>
      </c>
      <c r="I2082">
        <v>0</v>
      </c>
      <c r="J2082">
        <v>0</v>
      </c>
      <c r="K2082" t="s">
        <v>8611</v>
      </c>
    </row>
    <row r="2083" spans="1:11" x14ac:dyDescent="0.3">
      <c r="A2083" t="s">
        <v>8612</v>
      </c>
      <c r="C2083" t="s">
        <v>27</v>
      </c>
      <c r="D2083" t="s">
        <v>8613</v>
      </c>
      <c r="E2083" t="s">
        <v>4614</v>
      </c>
      <c r="F2083" t="s">
        <v>41</v>
      </c>
      <c r="G2083" t="s">
        <v>42</v>
      </c>
      <c r="H2083">
        <v>0</v>
      </c>
      <c r="I2083">
        <v>0</v>
      </c>
      <c r="J2083">
        <v>0</v>
      </c>
      <c r="K2083" t="s">
        <v>8614</v>
      </c>
    </row>
    <row r="2084" spans="1:11" x14ac:dyDescent="0.3">
      <c r="A2084" t="s">
        <v>8615</v>
      </c>
      <c r="C2084" t="s">
        <v>27</v>
      </c>
      <c r="D2084" t="s">
        <v>8616</v>
      </c>
      <c r="E2084" t="s">
        <v>29</v>
      </c>
      <c r="F2084" t="s">
        <v>41</v>
      </c>
      <c r="G2084" t="s">
        <v>42</v>
      </c>
      <c r="H2084">
        <v>0</v>
      </c>
      <c r="I2084">
        <v>0</v>
      </c>
      <c r="J2084">
        <v>0</v>
      </c>
      <c r="K2084" t="s">
        <v>8617</v>
      </c>
    </row>
    <row r="2085" spans="1:11" x14ac:dyDescent="0.3">
      <c r="A2085" t="s">
        <v>8618</v>
      </c>
      <c r="B2085" t="s">
        <v>8619</v>
      </c>
      <c r="C2085" t="s">
        <v>20</v>
      </c>
      <c r="D2085" t="s">
        <v>8620</v>
      </c>
      <c r="E2085" t="s">
        <v>59</v>
      </c>
      <c r="F2085" t="s">
        <v>16</v>
      </c>
      <c r="G2085" t="s">
        <v>4895</v>
      </c>
      <c r="H2085">
        <v>0</v>
      </c>
      <c r="I2085">
        <v>0</v>
      </c>
      <c r="J2085">
        <v>0</v>
      </c>
      <c r="K2085" t="s">
        <v>8621</v>
      </c>
    </row>
    <row r="2086" spans="1:11" x14ac:dyDescent="0.3">
      <c r="A2086" t="s">
        <v>8622</v>
      </c>
      <c r="B2086" t="s">
        <v>8623</v>
      </c>
      <c r="C2086" t="s">
        <v>27</v>
      </c>
      <c r="D2086" t="s">
        <v>8624</v>
      </c>
      <c r="E2086" t="s">
        <v>4614</v>
      </c>
      <c r="F2086" t="s">
        <v>16</v>
      </c>
      <c r="G2086" t="s">
        <v>8590</v>
      </c>
      <c r="H2086">
        <v>0</v>
      </c>
      <c r="I2086">
        <v>0</v>
      </c>
      <c r="J2086">
        <v>0</v>
      </c>
      <c r="K2086" t="s">
        <v>8625</v>
      </c>
    </row>
    <row r="2087" spans="1:11" x14ac:dyDescent="0.3">
      <c r="A2087" t="s">
        <v>8626</v>
      </c>
      <c r="B2087" t="s">
        <v>8627</v>
      </c>
      <c r="C2087" t="s">
        <v>20</v>
      </c>
      <c r="D2087" t="s">
        <v>8628</v>
      </c>
      <c r="E2087" t="s">
        <v>59</v>
      </c>
      <c r="F2087" t="s">
        <v>379</v>
      </c>
      <c r="G2087" t="s">
        <v>42</v>
      </c>
      <c r="H2087">
        <v>0</v>
      </c>
      <c r="I2087">
        <v>0</v>
      </c>
      <c r="J2087">
        <v>0</v>
      </c>
      <c r="K2087" t="s">
        <v>8629</v>
      </c>
    </row>
    <row r="2088" spans="1:11" x14ac:dyDescent="0.3">
      <c r="A2088" t="s">
        <v>8630</v>
      </c>
      <c r="B2088" t="s">
        <v>8631</v>
      </c>
      <c r="C2088" t="s">
        <v>27</v>
      </c>
      <c r="D2088" t="s">
        <v>8632</v>
      </c>
      <c r="E2088" t="s">
        <v>4614</v>
      </c>
      <c r="F2088" t="s">
        <v>41</v>
      </c>
      <c r="G2088" t="s">
        <v>42</v>
      </c>
      <c r="H2088">
        <v>0</v>
      </c>
      <c r="I2088">
        <v>0</v>
      </c>
      <c r="J2088">
        <v>0</v>
      </c>
      <c r="K2088" t="s">
        <v>8633</v>
      </c>
    </row>
    <row r="2089" spans="1:11" x14ac:dyDescent="0.3">
      <c r="A2089" t="s">
        <v>8634</v>
      </c>
      <c r="B2089" t="s">
        <v>8635</v>
      </c>
      <c r="C2089" t="s">
        <v>147</v>
      </c>
      <c r="D2089" t="s">
        <v>8636</v>
      </c>
      <c r="E2089" t="s">
        <v>183</v>
      </c>
      <c r="F2089" t="s">
        <v>5701</v>
      </c>
      <c r="G2089" t="s">
        <v>4938</v>
      </c>
      <c r="H2089">
        <v>0</v>
      </c>
      <c r="I2089">
        <v>0</v>
      </c>
      <c r="J2089">
        <v>0</v>
      </c>
      <c r="K2089" t="s">
        <v>8637</v>
      </c>
    </row>
    <row r="2090" spans="1:11" x14ac:dyDescent="0.3">
      <c r="A2090" t="s">
        <v>8638</v>
      </c>
      <c r="B2090" t="s">
        <v>8639</v>
      </c>
      <c r="C2090" t="s">
        <v>27</v>
      </c>
      <c r="D2090" t="s">
        <v>8640</v>
      </c>
      <c r="E2090" t="s">
        <v>4614</v>
      </c>
      <c r="F2090" t="s">
        <v>41</v>
      </c>
      <c r="G2090" t="s">
        <v>42</v>
      </c>
      <c r="H2090">
        <v>0</v>
      </c>
      <c r="I2090">
        <v>0</v>
      </c>
      <c r="J2090">
        <v>0</v>
      </c>
      <c r="K2090" t="s">
        <v>8641</v>
      </c>
    </row>
    <row r="2091" spans="1:11" x14ac:dyDescent="0.3">
      <c r="A2091" t="s">
        <v>8642</v>
      </c>
      <c r="B2091" t="s">
        <v>8643</v>
      </c>
      <c r="C2091" t="s">
        <v>27</v>
      </c>
      <c r="D2091" t="s">
        <v>8644</v>
      </c>
      <c r="E2091" t="s">
        <v>4614</v>
      </c>
      <c r="F2091" t="s">
        <v>41</v>
      </c>
      <c r="G2091" t="s">
        <v>42</v>
      </c>
      <c r="H2091">
        <v>0</v>
      </c>
      <c r="I2091">
        <v>0</v>
      </c>
      <c r="J2091">
        <v>0</v>
      </c>
      <c r="K2091" t="s">
        <v>8645</v>
      </c>
    </row>
    <row r="2092" spans="1:11" x14ac:dyDescent="0.3">
      <c r="A2092" t="s">
        <v>8646</v>
      </c>
      <c r="B2092" t="s">
        <v>8647</v>
      </c>
      <c r="C2092" t="s">
        <v>558</v>
      </c>
      <c r="D2092" t="s">
        <v>8648</v>
      </c>
      <c r="E2092" t="s">
        <v>2102</v>
      </c>
      <c r="F2092" t="s">
        <v>8649</v>
      </c>
      <c r="G2092" t="s">
        <v>42</v>
      </c>
      <c r="H2092">
        <v>0</v>
      </c>
      <c r="I2092">
        <v>0</v>
      </c>
      <c r="J2092">
        <v>0</v>
      </c>
      <c r="K2092" t="s">
        <v>8650</v>
      </c>
    </row>
    <row r="2093" spans="1:11" x14ac:dyDescent="0.3">
      <c r="A2093" t="s">
        <v>8651</v>
      </c>
      <c r="B2093" t="s">
        <v>8652</v>
      </c>
      <c r="C2093" t="s">
        <v>27</v>
      </c>
      <c r="D2093" t="s">
        <v>8653</v>
      </c>
      <c r="E2093" t="s">
        <v>4614</v>
      </c>
      <c r="F2093" t="s">
        <v>41</v>
      </c>
      <c r="G2093" t="s">
        <v>42</v>
      </c>
      <c r="H2093">
        <v>0</v>
      </c>
      <c r="I2093">
        <v>0</v>
      </c>
      <c r="J2093">
        <v>0</v>
      </c>
      <c r="K2093" t="s">
        <v>8654</v>
      </c>
    </row>
    <row r="2094" spans="1:11" x14ac:dyDescent="0.3">
      <c r="A2094" t="s">
        <v>8655</v>
      </c>
      <c r="C2094" t="s">
        <v>27</v>
      </c>
      <c r="D2094" t="s">
        <v>8656</v>
      </c>
      <c r="E2094" t="s">
        <v>4614</v>
      </c>
      <c r="F2094" t="s">
        <v>41</v>
      </c>
      <c r="G2094" t="s">
        <v>42</v>
      </c>
      <c r="H2094">
        <v>0</v>
      </c>
      <c r="I2094">
        <v>0</v>
      </c>
      <c r="J2094">
        <v>0</v>
      </c>
      <c r="K2094" t="s">
        <v>8657</v>
      </c>
    </row>
    <row r="2095" spans="1:11" x14ac:dyDescent="0.3">
      <c r="A2095" t="s">
        <v>8658</v>
      </c>
      <c r="C2095" t="s">
        <v>27</v>
      </c>
      <c r="D2095" t="s">
        <v>8659</v>
      </c>
      <c r="E2095" t="s">
        <v>4614</v>
      </c>
      <c r="F2095" t="s">
        <v>41</v>
      </c>
      <c r="G2095" t="s">
        <v>42</v>
      </c>
      <c r="H2095">
        <v>0</v>
      </c>
      <c r="I2095">
        <v>0</v>
      </c>
      <c r="J2095">
        <v>0</v>
      </c>
      <c r="K2095" t="s">
        <v>8660</v>
      </c>
    </row>
    <row r="2096" spans="1:11" x14ac:dyDescent="0.3">
      <c r="A2096" t="s">
        <v>8661</v>
      </c>
      <c r="C2096" t="s">
        <v>27</v>
      </c>
      <c r="D2096" t="s">
        <v>8662</v>
      </c>
      <c r="E2096" t="s">
        <v>4614</v>
      </c>
      <c r="F2096" t="s">
        <v>41</v>
      </c>
      <c r="G2096" t="s">
        <v>42</v>
      </c>
      <c r="H2096">
        <v>0</v>
      </c>
      <c r="I2096">
        <v>0</v>
      </c>
      <c r="J2096">
        <v>0</v>
      </c>
      <c r="K2096" t="s">
        <v>8663</v>
      </c>
    </row>
    <row r="2097" spans="1:11" x14ac:dyDescent="0.3">
      <c r="A2097" t="s">
        <v>8664</v>
      </c>
      <c r="C2097" t="s">
        <v>27</v>
      </c>
      <c r="D2097" t="s">
        <v>8665</v>
      </c>
      <c r="E2097" t="s">
        <v>4614</v>
      </c>
      <c r="F2097" t="s">
        <v>41</v>
      </c>
      <c r="G2097" t="s">
        <v>42</v>
      </c>
      <c r="H2097">
        <v>0</v>
      </c>
      <c r="I2097">
        <v>0</v>
      </c>
      <c r="J2097">
        <v>0</v>
      </c>
      <c r="K2097" t="s">
        <v>8666</v>
      </c>
    </row>
    <row r="2098" spans="1:11" x14ac:dyDescent="0.3">
      <c r="A2098" t="s">
        <v>8667</v>
      </c>
      <c r="B2098" t="s">
        <v>8668</v>
      </c>
      <c r="C2098" t="s">
        <v>27</v>
      </c>
      <c r="D2098" t="s">
        <v>8669</v>
      </c>
      <c r="E2098" t="s">
        <v>4614</v>
      </c>
      <c r="F2098" t="s">
        <v>41</v>
      </c>
      <c r="G2098" t="s">
        <v>42</v>
      </c>
      <c r="H2098">
        <v>0</v>
      </c>
      <c r="I2098">
        <v>0</v>
      </c>
      <c r="J2098">
        <v>0</v>
      </c>
      <c r="K2098" t="s">
        <v>8670</v>
      </c>
    </row>
    <row r="2099" spans="1:11" x14ac:dyDescent="0.3">
      <c r="A2099" t="s">
        <v>8671</v>
      </c>
      <c r="B2099" t="s">
        <v>8672</v>
      </c>
      <c r="C2099" t="s">
        <v>27</v>
      </c>
      <c r="D2099" t="s">
        <v>8673</v>
      </c>
      <c r="E2099" t="s">
        <v>4614</v>
      </c>
      <c r="F2099" t="s">
        <v>16</v>
      </c>
      <c r="G2099" t="s">
        <v>8674</v>
      </c>
      <c r="H2099">
        <v>0</v>
      </c>
      <c r="I2099">
        <v>0</v>
      </c>
      <c r="J2099">
        <v>0</v>
      </c>
      <c r="K2099" t="s">
        <v>8675</v>
      </c>
    </row>
    <row r="2100" spans="1:11" x14ac:dyDescent="0.3">
      <c r="A2100" t="s">
        <v>8676</v>
      </c>
      <c r="B2100" t="s">
        <v>8677</v>
      </c>
      <c r="C2100" t="s">
        <v>558</v>
      </c>
      <c r="D2100" t="s">
        <v>8678</v>
      </c>
      <c r="E2100" t="s">
        <v>560</v>
      </c>
      <c r="F2100" t="s">
        <v>16</v>
      </c>
      <c r="G2100" t="s">
        <v>8679</v>
      </c>
      <c r="H2100">
        <v>0</v>
      </c>
      <c r="I2100">
        <v>0</v>
      </c>
      <c r="J2100">
        <v>0</v>
      </c>
      <c r="K2100" t="s">
        <v>8680</v>
      </c>
    </row>
    <row r="2101" spans="1:11" x14ac:dyDescent="0.3">
      <c r="A2101" t="s">
        <v>8681</v>
      </c>
      <c r="B2101" t="s">
        <v>8682</v>
      </c>
      <c r="C2101" t="s">
        <v>466</v>
      </c>
      <c r="D2101" t="s">
        <v>8683</v>
      </c>
      <c r="E2101" t="s">
        <v>5396</v>
      </c>
      <c r="F2101" t="s">
        <v>8684</v>
      </c>
      <c r="G2101" t="s">
        <v>42</v>
      </c>
      <c r="H2101">
        <v>0</v>
      </c>
      <c r="I2101">
        <v>0</v>
      </c>
      <c r="J2101">
        <v>0</v>
      </c>
      <c r="K2101" t="s">
        <v>8685</v>
      </c>
    </row>
    <row r="2102" spans="1:11" x14ac:dyDescent="0.3">
      <c r="A2102" t="s">
        <v>8686</v>
      </c>
      <c r="B2102" t="s">
        <v>8687</v>
      </c>
      <c r="C2102" t="s">
        <v>13</v>
      </c>
      <c r="D2102" t="s">
        <v>8688</v>
      </c>
      <c r="E2102" t="s">
        <v>77</v>
      </c>
      <c r="F2102" t="s">
        <v>16</v>
      </c>
      <c r="G2102" t="s">
        <v>112</v>
      </c>
      <c r="H2102">
        <v>0</v>
      </c>
      <c r="I2102">
        <v>0</v>
      </c>
      <c r="J2102">
        <v>0</v>
      </c>
      <c r="K2102" t="s">
        <v>8689</v>
      </c>
    </row>
    <row r="2103" spans="1:11" x14ac:dyDescent="0.3">
      <c r="A2103" t="s">
        <v>8690</v>
      </c>
      <c r="C2103" t="s">
        <v>558</v>
      </c>
      <c r="D2103" t="s">
        <v>8691</v>
      </c>
      <c r="E2103" t="s">
        <v>2102</v>
      </c>
      <c r="F2103" t="s">
        <v>41</v>
      </c>
      <c r="G2103" t="s">
        <v>8692</v>
      </c>
      <c r="H2103">
        <v>0</v>
      </c>
      <c r="I2103">
        <v>0</v>
      </c>
      <c r="J2103">
        <v>0</v>
      </c>
      <c r="K2103" t="s">
        <v>8693</v>
      </c>
    </row>
    <row r="2104" spans="1:11" x14ac:dyDescent="0.3">
      <c r="A2104" t="s">
        <v>8694</v>
      </c>
      <c r="B2104" t="s">
        <v>8695</v>
      </c>
      <c r="C2104" t="s">
        <v>558</v>
      </c>
      <c r="D2104" t="s">
        <v>8696</v>
      </c>
      <c r="E2104" t="s">
        <v>895</v>
      </c>
      <c r="F2104" t="s">
        <v>16</v>
      </c>
      <c r="G2104" t="s">
        <v>8697</v>
      </c>
      <c r="H2104">
        <v>0</v>
      </c>
      <c r="I2104">
        <v>0</v>
      </c>
      <c r="J2104">
        <v>0</v>
      </c>
      <c r="K2104" t="s">
        <v>8698</v>
      </c>
    </row>
    <row r="2105" spans="1:11" x14ac:dyDescent="0.3">
      <c r="A2105" t="s">
        <v>8699</v>
      </c>
      <c r="B2105" t="s">
        <v>8700</v>
      </c>
      <c r="C2105" t="s">
        <v>13</v>
      </c>
      <c r="D2105" t="s">
        <v>8701</v>
      </c>
      <c r="E2105" t="s">
        <v>77</v>
      </c>
      <c r="F2105" t="s">
        <v>16</v>
      </c>
      <c r="G2105" t="s">
        <v>126</v>
      </c>
      <c r="H2105">
        <v>0</v>
      </c>
      <c r="I2105">
        <v>0</v>
      </c>
      <c r="J2105">
        <v>0</v>
      </c>
      <c r="K2105" t="s">
        <v>8702</v>
      </c>
    </row>
    <row r="2106" spans="1:11" x14ac:dyDescent="0.3">
      <c r="A2106" t="s">
        <v>8703</v>
      </c>
      <c r="B2106" t="s">
        <v>8704</v>
      </c>
      <c r="C2106" t="s">
        <v>147</v>
      </c>
      <c r="D2106" t="s">
        <v>8705</v>
      </c>
      <c r="E2106" t="s">
        <v>183</v>
      </c>
      <c r="F2106" t="s">
        <v>7645</v>
      </c>
      <c r="G2106" t="s">
        <v>42</v>
      </c>
      <c r="H2106">
        <v>0</v>
      </c>
      <c r="I2106">
        <v>0</v>
      </c>
      <c r="J2106">
        <v>0</v>
      </c>
      <c r="K2106" t="s">
        <v>8706</v>
      </c>
    </row>
    <row r="2107" spans="1:11" x14ac:dyDescent="0.3">
      <c r="A2107" t="s">
        <v>8707</v>
      </c>
      <c r="B2107" t="s">
        <v>8708</v>
      </c>
      <c r="C2107" t="s">
        <v>27</v>
      </c>
      <c r="D2107" t="s">
        <v>8709</v>
      </c>
      <c r="E2107" t="s">
        <v>4614</v>
      </c>
      <c r="F2107" t="s">
        <v>41</v>
      </c>
      <c r="G2107" t="s">
        <v>42</v>
      </c>
      <c r="H2107">
        <v>0</v>
      </c>
      <c r="I2107">
        <v>0</v>
      </c>
      <c r="J2107">
        <v>0</v>
      </c>
      <c r="K2107" t="s">
        <v>8710</v>
      </c>
    </row>
    <row r="2108" spans="1:11" x14ac:dyDescent="0.3">
      <c r="A2108" t="s">
        <v>8711</v>
      </c>
      <c r="B2108" t="s">
        <v>8712</v>
      </c>
      <c r="C2108" t="s">
        <v>27</v>
      </c>
      <c r="D2108" t="s">
        <v>8713</v>
      </c>
      <c r="E2108" t="s">
        <v>4614</v>
      </c>
      <c r="F2108" t="s">
        <v>41</v>
      </c>
      <c r="G2108" t="s">
        <v>42</v>
      </c>
      <c r="H2108">
        <v>0</v>
      </c>
      <c r="I2108">
        <v>0</v>
      </c>
      <c r="J2108">
        <v>0</v>
      </c>
      <c r="K2108" t="s">
        <v>8714</v>
      </c>
    </row>
    <row r="2109" spans="1:11" x14ac:dyDescent="0.3">
      <c r="A2109" t="s">
        <v>8715</v>
      </c>
      <c r="B2109" t="s">
        <v>8716</v>
      </c>
      <c r="C2109" t="s">
        <v>27</v>
      </c>
      <c r="D2109" t="s">
        <v>8717</v>
      </c>
      <c r="E2109" t="s">
        <v>4614</v>
      </c>
      <c r="F2109" t="s">
        <v>41</v>
      </c>
      <c r="G2109" t="s">
        <v>42</v>
      </c>
      <c r="H2109">
        <v>0</v>
      </c>
      <c r="I2109">
        <v>0</v>
      </c>
      <c r="J2109">
        <v>0</v>
      </c>
      <c r="K2109" t="s">
        <v>8718</v>
      </c>
    </row>
    <row r="2110" spans="1:11" x14ac:dyDescent="0.3">
      <c r="A2110" t="s">
        <v>8719</v>
      </c>
      <c r="B2110" t="s">
        <v>8720</v>
      </c>
      <c r="C2110" t="s">
        <v>13</v>
      </c>
      <c r="D2110" t="s">
        <v>8721</v>
      </c>
      <c r="E2110" t="s">
        <v>77</v>
      </c>
      <c r="F2110" t="s">
        <v>16</v>
      </c>
      <c r="G2110" t="s">
        <v>8722</v>
      </c>
      <c r="H2110">
        <v>0</v>
      </c>
      <c r="I2110">
        <v>0</v>
      </c>
      <c r="J2110">
        <v>0</v>
      </c>
      <c r="K2110" t="s">
        <v>8723</v>
      </c>
    </row>
    <row r="2111" spans="1:11" x14ac:dyDescent="0.3">
      <c r="A2111" t="s">
        <v>8724</v>
      </c>
      <c r="B2111" t="s">
        <v>8725</v>
      </c>
      <c r="C2111" t="s">
        <v>13</v>
      </c>
      <c r="D2111" t="s">
        <v>8726</v>
      </c>
      <c r="E2111" t="s">
        <v>77</v>
      </c>
      <c r="F2111" t="s">
        <v>16</v>
      </c>
      <c r="G2111" t="s">
        <v>1737</v>
      </c>
      <c r="H2111">
        <v>0</v>
      </c>
      <c r="I2111">
        <v>0</v>
      </c>
      <c r="J2111">
        <v>0</v>
      </c>
      <c r="K2111" t="s">
        <v>8727</v>
      </c>
    </row>
    <row r="2112" spans="1:11" x14ac:dyDescent="0.3">
      <c r="A2112" t="s">
        <v>8728</v>
      </c>
      <c r="B2112" t="s">
        <v>8729</v>
      </c>
      <c r="C2112" t="s">
        <v>13</v>
      </c>
      <c r="D2112" t="s">
        <v>8730</v>
      </c>
      <c r="E2112" t="s">
        <v>77</v>
      </c>
      <c r="F2112" t="s">
        <v>16</v>
      </c>
      <c r="G2112" t="s">
        <v>3142</v>
      </c>
      <c r="H2112">
        <v>0</v>
      </c>
      <c r="I2112">
        <v>0</v>
      </c>
      <c r="J2112">
        <v>0</v>
      </c>
      <c r="K2112" t="s">
        <v>8731</v>
      </c>
    </row>
    <row r="2113" spans="1:11" x14ac:dyDescent="0.3">
      <c r="A2113" t="s">
        <v>8732</v>
      </c>
      <c r="C2113" t="s">
        <v>558</v>
      </c>
      <c r="D2113" t="s">
        <v>8733</v>
      </c>
      <c r="E2113" t="s">
        <v>2102</v>
      </c>
      <c r="F2113" t="s">
        <v>4643</v>
      </c>
      <c r="G2113" t="s">
        <v>269</v>
      </c>
      <c r="H2113">
        <v>0</v>
      </c>
      <c r="I2113">
        <v>0</v>
      </c>
      <c r="J2113">
        <v>0</v>
      </c>
      <c r="K2113" t="s">
        <v>8734</v>
      </c>
    </row>
    <row r="2114" spans="1:11" x14ac:dyDescent="0.3">
      <c r="A2114" t="s">
        <v>8735</v>
      </c>
      <c r="B2114" t="s">
        <v>8736</v>
      </c>
      <c r="C2114" t="s">
        <v>147</v>
      </c>
      <c r="D2114" t="s">
        <v>8737</v>
      </c>
      <c r="E2114" t="s">
        <v>183</v>
      </c>
      <c r="F2114" t="s">
        <v>16</v>
      </c>
      <c r="G2114" t="s">
        <v>3479</v>
      </c>
      <c r="H2114">
        <v>0</v>
      </c>
      <c r="I2114">
        <v>0</v>
      </c>
      <c r="J2114">
        <v>0</v>
      </c>
      <c r="K2114" t="s">
        <v>8738</v>
      </c>
    </row>
    <row r="2115" spans="1:11" x14ac:dyDescent="0.3">
      <c r="A2115" t="s">
        <v>8739</v>
      </c>
      <c r="B2115" t="s">
        <v>8740</v>
      </c>
      <c r="C2115" t="s">
        <v>27</v>
      </c>
      <c r="D2115" t="s">
        <v>8741</v>
      </c>
      <c r="E2115" t="s">
        <v>4614</v>
      </c>
      <c r="F2115" t="s">
        <v>41</v>
      </c>
      <c r="G2115" t="s">
        <v>4160</v>
      </c>
      <c r="H2115">
        <v>0</v>
      </c>
      <c r="I2115">
        <v>0</v>
      </c>
      <c r="J2115">
        <v>0</v>
      </c>
      <c r="K2115" t="s">
        <v>8742</v>
      </c>
    </row>
    <row r="2116" spans="1:11" x14ac:dyDescent="0.3">
      <c r="A2116" t="s">
        <v>8743</v>
      </c>
      <c r="C2116" t="s">
        <v>27</v>
      </c>
      <c r="D2116" t="s">
        <v>8744</v>
      </c>
      <c r="E2116" t="s">
        <v>4614</v>
      </c>
      <c r="F2116" t="s">
        <v>41</v>
      </c>
      <c r="G2116" t="s">
        <v>42</v>
      </c>
      <c r="H2116">
        <v>0</v>
      </c>
      <c r="I2116">
        <v>0</v>
      </c>
      <c r="J2116">
        <v>0</v>
      </c>
      <c r="K2116" t="s">
        <v>8745</v>
      </c>
    </row>
    <row r="2117" spans="1:11" x14ac:dyDescent="0.3">
      <c r="A2117" t="s">
        <v>8746</v>
      </c>
      <c r="B2117" t="s">
        <v>8747</v>
      </c>
      <c r="C2117" t="s">
        <v>27</v>
      </c>
      <c r="D2117" t="s">
        <v>8748</v>
      </c>
      <c r="E2117" t="s">
        <v>4614</v>
      </c>
      <c r="F2117" t="s">
        <v>41</v>
      </c>
      <c r="G2117" t="s">
        <v>42</v>
      </c>
      <c r="H2117">
        <v>0</v>
      </c>
      <c r="I2117">
        <v>0</v>
      </c>
      <c r="J2117">
        <v>0</v>
      </c>
      <c r="K2117" t="s">
        <v>8749</v>
      </c>
    </row>
    <row r="2118" spans="1:11" x14ac:dyDescent="0.3">
      <c r="A2118" t="s">
        <v>8750</v>
      </c>
      <c r="B2118" t="s">
        <v>8751</v>
      </c>
      <c r="C2118" t="s">
        <v>27</v>
      </c>
      <c r="D2118" t="s">
        <v>8752</v>
      </c>
      <c r="E2118" t="s">
        <v>4614</v>
      </c>
      <c r="F2118" t="s">
        <v>41</v>
      </c>
      <c r="G2118" t="s">
        <v>42</v>
      </c>
      <c r="H2118">
        <v>0</v>
      </c>
      <c r="I2118">
        <v>0</v>
      </c>
      <c r="J2118">
        <v>0</v>
      </c>
      <c r="K2118" t="s">
        <v>8753</v>
      </c>
    </row>
    <row r="2119" spans="1:11" x14ac:dyDescent="0.3">
      <c r="A2119" t="s">
        <v>8754</v>
      </c>
      <c r="C2119" t="s">
        <v>13</v>
      </c>
      <c r="D2119" t="e">
        <f>혼합 거리.</f>
        <v>#NAME?</v>
      </c>
      <c r="E2119" t="s">
        <v>77</v>
      </c>
      <c r="F2119" t="s">
        <v>16</v>
      </c>
      <c r="G2119" t="s">
        <v>42</v>
      </c>
      <c r="H2119">
        <v>0</v>
      </c>
      <c r="I2119">
        <v>0</v>
      </c>
      <c r="J2119">
        <v>0</v>
      </c>
      <c r="K2119" t="s">
        <v>8755</v>
      </c>
    </row>
    <row r="2120" spans="1:11" x14ac:dyDescent="0.3">
      <c r="A2120" t="s">
        <v>8756</v>
      </c>
      <c r="B2120" t="s">
        <v>8757</v>
      </c>
      <c r="C2120" t="s">
        <v>13</v>
      </c>
      <c r="D2120" t="s">
        <v>8758</v>
      </c>
      <c r="E2120" t="s">
        <v>77</v>
      </c>
      <c r="F2120" t="s">
        <v>16</v>
      </c>
      <c r="G2120" t="s">
        <v>3142</v>
      </c>
      <c r="H2120">
        <v>0</v>
      </c>
      <c r="I2120">
        <v>0</v>
      </c>
      <c r="J2120">
        <v>0</v>
      </c>
      <c r="K2120" t="s">
        <v>8759</v>
      </c>
    </row>
    <row r="2121" spans="1:11" x14ac:dyDescent="0.3">
      <c r="A2121" t="s">
        <v>8760</v>
      </c>
      <c r="B2121" t="s">
        <v>8761</v>
      </c>
      <c r="C2121" t="s">
        <v>27</v>
      </c>
      <c r="D2121" t="s">
        <v>8762</v>
      </c>
      <c r="E2121" t="s">
        <v>4614</v>
      </c>
      <c r="F2121" t="s">
        <v>41</v>
      </c>
      <c r="G2121" t="s">
        <v>42</v>
      </c>
      <c r="H2121">
        <v>0</v>
      </c>
      <c r="I2121">
        <v>0</v>
      </c>
      <c r="J2121">
        <v>0</v>
      </c>
      <c r="K2121" t="s">
        <v>8763</v>
      </c>
    </row>
    <row r="2122" spans="1:11" x14ac:dyDescent="0.3">
      <c r="A2122" t="s">
        <v>8764</v>
      </c>
      <c r="B2122" t="s">
        <v>8765</v>
      </c>
      <c r="C2122" t="s">
        <v>466</v>
      </c>
      <c r="D2122" t="s">
        <v>8766</v>
      </c>
      <c r="E2122" t="s">
        <v>5396</v>
      </c>
      <c r="F2122" t="s">
        <v>2703</v>
      </c>
      <c r="G2122" t="s">
        <v>8767</v>
      </c>
      <c r="H2122">
        <v>0</v>
      </c>
      <c r="I2122">
        <v>0</v>
      </c>
      <c r="J2122">
        <v>0</v>
      </c>
      <c r="K2122" t="s">
        <v>8768</v>
      </c>
    </row>
    <row r="2123" spans="1:11" x14ac:dyDescent="0.3">
      <c r="A2123" t="s">
        <v>8769</v>
      </c>
      <c r="C2123" t="s">
        <v>558</v>
      </c>
      <c r="D2123" t="s">
        <v>8770</v>
      </c>
      <c r="E2123" t="s">
        <v>2102</v>
      </c>
      <c r="F2123" t="s">
        <v>8771</v>
      </c>
      <c r="G2123" t="s">
        <v>5069</v>
      </c>
      <c r="H2123">
        <v>0</v>
      </c>
      <c r="I2123">
        <v>0</v>
      </c>
      <c r="J2123">
        <v>0</v>
      </c>
      <c r="K2123" t="s">
        <v>8772</v>
      </c>
    </row>
    <row r="2124" spans="1:11" x14ac:dyDescent="0.3">
      <c r="A2124" t="s">
        <v>8773</v>
      </c>
      <c r="B2124" t="s">
        <v>8774</v>
      </c>
      <c r="C2124" t="s">
        <v>20</v>
      </c>
      <c r="D2124" t="s">
        <v>8775</v>
      </c>
      <c r="E2124" t="s">
        <v>22</v>
      </c>
      <c r="F2124" t="s">
        <v>16</v>
      </c>
      <c r="G2124" t="s">
        <v>8776</v>
      </c>
      <c r="H2124">
        <v>0</v>
      </c>
      <c r="I2124">
        <v>0</v>
      </c>
      <c r="J2124">
        <v>0</v>
      </c>
      <c r="K2124" t="s">
        <v>8777</v>
      </c>
    </row>
    <row r="2125" spans="1:11" x14ac:dyDescent="0.3">
      <c r="A2125" t="s">
        <v>8778</v>
      </c>
      <c r="B2125" t="s">
        <v>8779</v>
      </c>
      <c r="C2125" t="s">
        <v>558</v>
      </c>
      <c r="D2125" t="s">
        <v>8780</v>
      </c>
      <c r="E2125" t="s">
        <v>2102</v>
      </c>
      <c r="F2125" t="s">
        <v>16</v>
      </c>
      <c r="G2125" t="s">
        <v>3356</v>
      </c>
      <c r="H2125">
        <v>0</v>
      </c>
      <c r="I2125">
        <v>0</v>
      </c>
      <c r="J2125">
        <v>0</v>
      </c>
      <c r="K2125" t="s">
        <v>8781</v>
      </c>
    </row>
    <row r="2126" spans="1:11" x14ac:dyDescent="0.3">
      <c r="A2126" t="s">
        <v>8782</v>
      </c>
      <c r="C2126" t="s">
        <v>27</v>
      </c>
      <c r="D2126" t="s">
        <v>8783</v>
      </c>
      <c r="E2126" t="s">
        <v>4614</v>
      </c>
      <c r="F2126" t="s">
        <v>41</v>
      </c>
      <c r="G2126" t="s">
        <v>42</v>
      </c>
      <c r="H2126">
        <v>0</v>
      </c>
      <c r="I2126">
        <v>0</v>
      </c>
      <c r="J2126">
        <v>0</v>
      </c>
      <c r="K2126" t="s">
        <v>8784</v>
      </c>
    </row>
    <row r="2127" spans="1:11" x14ac:dyDescent="0.3">
      <c r="A2127" t="s">
        <v>8785</v>
      </c>
      <c r="C2127" t="s">
        <v>147</v>
      </c>
      <c r="D2127" t="s">
        <v>8786</v>
      </c>
      <c r="E2127" t="s">
        <v>183</v>
      </c>
      <c r="F2127" t="s">
        <v>41</v>
      </c>
      <c r="G2127" t="s">
        <v>42</v>
      </c>
      <c r="H2127">
        <v>0</v>
      </c>
      <c r="I2127">
        <v>0</v>
      </c>
      <c r="J2127">
        <v>0</v>
      </c>
      <c r="K2127" t="s">
        <v>8787</v>
      </c>
    </row>
    <row r="2128" spans="1:11" x14ac:dyDescent="0.3">
      <c r="A2128" t="s">
        <v>8788</v>
      </c>
      <c r="B2128" t="s">
        <v>8789</v>
      </c>
      <c r="C2128" t="s">
        <v>27</v>
      </c>
      <c r="D2128" t="s">
        <v>8790</v>
      </c>
      <c r="E2128" t="s">
        <v>4614</v>
      </c>
      <c r="F2128" t="s">
        <v>41</v>
      </c>
      <c r="G2128" t="s">
        <v>42</v>
      </c>
      <c r="H2128">
        <v>0</v>
      </c>
      <c r="I2128">
        <v>0</v>
      </c>
      <c r="J2128">
        <v>0</v>
      </c>
      <c r="K2128" t="s">
        <v>8791</v>
      </c>
    </row>
    <row r="2129" spans="1:11" x14ac:dyDescent="0.3">
      <c r="A2129" t="s">
        <v>8792</v>
      </c>
      <c r="B2129" t="s">
        <v>8789</v>
      </c>
      <c r="C2129" t="s">
        <v>27</v>
      </c>
      <c r="D2129" t="s">
        <v>8793</v>
      </c>
      <c r="E2129" t="s">
        <v>4614</v>
      </c>
      <c r="F2129" t="s">
        <v>41</v>
      </c>
      <c r="G2129" t="s">
        <v>42</v>
      </c>
      <c r="H2129">
        <v>0</v>
      </c>
      <c r="I2129">
        <v>0</v>
      </c>
      <c r="J2129">
        <v>0</v>
      </c>
      <c r="K2129" t="s">
        <v>8794</v>
      </c>
    </row>
    <row r="2130" spans="1:11" x14ac:dyDescent="0.3">
      <c r="A2130" t="s">
        <v>8795</v>
      </c>
      <c r="C2130" t="s">
        <v>147</v>
      </c>
      <c r="D2130" t="s">
        <v>8796</v>
      </c>
      <c r="E2130" t="s">
        <v>183</v>
      </c>
      <c r="F2130" t="s">
        <v>8797</v>
      </c>
      <c r="G2130" t="s">
        <v>42</v>
      </c>
      <c r="H2130">
        <v>0</v>
      </c>
      <c r="I2130">
        <v>0</v>
      </c>
      <c r="J2130">
        <v>0</v>
      </c>
      <c r="K2130" t="s">
        <v>8798</v>
      </c>
    </row>
    <row r="2131" spans="1:11" x14ac:dyDescent="0.3">
      <c r="A2131" t="s">
        <v>8799</v>
      </c>
      <c r="B2131" t="s">
        <v>8800</v>
      </c>
      <c r="C2131" t="s">
        <v>558</v>
      </c>
      <c r="D2131" t="s">
        <v>8801</v>
      </c>
      <c r="E2131" t="s">
        <v>2102</v>
      </c>
      <c r="F2131" t="s">
        <v>16</v>
      </c>
      <c r="G2131" t="s">
        <v>8802</v>
      </c>
      <c r="H2131">
        <v>0</v>
      </c>
      <c r="I2131">
        <v>0</v>
      </c>
      <c r="J2131">
        <v>0</v>
      </c>
      <c r="K2131" t="s">
        <v>8803</v>
      </c>
    </row>
    <row r="2132" spans="1:11" x14ac:dyDescent="0.3">
      <c r="A2132" t="s">
        <v>8804</v>
      </c>
      <c r="B2132" t="s">
        <v>8805</v>
      </c>
      <c r="C2132" t="s">
        <v>558</v>
      </c>
      <c r="D2132" t="s">
        <v>8806</v>
      </c>
      <c r="E2132" t="s">
        <v>560</v>
      </c>
      <c r="F2132" t="s">
        <v>16</v>
      </c>
      <c r="G2132" t="s">
        <v>8807</v>
      </c>
      <c r="H2132">
        <v>0</v>
      </c>
      <c r="I2132">
        <v>0</v>
      </c>
      <c r="J2132">
        <v>0</v>
      </c>
      <c r="K2132" t="s">
        <v>8808</v>
      </c>
    </row>
    <row r="2133" spans="1:11" x14ac:dyDescent="0.3">
      <c r="A2133" t="s">
        <v>8809</v>
      </c>
      <c r="C2133" t="s">
        <v>27</v>
      </c>
      <c r="D2133" t="s">
        <v>8810</v>
      </c>
      <c r="E2133" t="s">
        <v>4614</v>
      </c>
      <c r="F2133" t="s">
        <v>41</v>
      </c>
      <c r="G2133" t="s">
        <v>42</v>
      </c>
      <c r="H2133">
        <v>0</v>
      </c>
      <c r="I2133">
        <v>0</v>
      </c>
      <c r="J2133">
        <v>0</v>
      </c>
      <c r="K2133" t="s">
        <v>8811</v>
      </c>
    </row>
    <row r="2134" spans="1:11" x14ac:dyDescent="0.3">
      <c r="A2134" t="s">
        <v>8812</v>
      </c>
      <c r="B2134" t="s">
        <v>8813</v>
      </c>
      <c r="C2134" t="s">
        <v>27</v>
      </c>
      <c r="D2134" t="s">
        <v>8814</v>
      </c>
      <c r="E2134" t="s">
        <v>4614</v>
      </c>
      <c r="F2134" t="s">
        <v>41</v>
      </c>
      <c r="G2134" t="s">
        <v>42</v>
      </c>
      <c r="H2134">
        <v>0</v>
      </c>
      <c r="I2134">
        <v>0</v>
      </c>
      <c r="J2134">
        <v>0</v>
      </c>
      <c r="K2134" t="s">
        <v>8815</v>
      </c>
    </row>
    <row r="2135" spans="1:11" x14ac:dyDescent="0.3">
      <c r="A2135" t="s">
        <v>8816</v>
      </c>
      <c r="B2135" t="s">
        <v>8817</v>
      </c>
      <c r="C2135" t="s">
        <v>27</v>
      </c>
      <c r="D2135" t="s">
        <v>8818</v>
      </c>
      <c r="E2135" t="s">
        <v>4614</v>
      </c>
      <c r="F2135" t="s">
        <v>41</v>
      </c>
      <c r="G2135" t="s">
        <v>42</v>
      </c>
      <c r="H2135">
        <v>0</v>
      </c>
      <c r="I2135">
        <v>0</v>
      </c>
      <c r="J2135">
        <v>0</v>
      </c>
      <c r="K2135" t="s">
        <v>8819</v>
      </c>
    </row>
    <row r="2136" spans="1:11" x14ac:dyDescent="0.3">
      <c r="A2136" t="s">
        <v>8820</v>
      </c>
      <c r="B2136" t="s">
        <v>8821</v>
      </c>
      <c r="C2136" t="s">
        <v>27</v>
      </c>
      <c r="D2136" t="s">
        <v>8822</v>
      </c>
      <c r="E2136" t="s">
        <v>4614</v>
      </c>
      <c r="F2136" t="s">
        <v>41</v>
      </c>
      <c r="G2136" t="s">
        <v>42</v>
      </c>
      <c r="H2136">
        <v>0</v>
      </c>
      <c r="I2136">
        <v>0</v>
      </c>
      <c r="J2136">
        <v>0</v>
      </c>
      <c r="K2136" t="s">
        <v>8823</v>
      </c>
    </row>
    <row r="2137" spans="1:11" x14ac:dyDescent="0.3">
      <c r="A2137" t="s">
        <v>8824</v>
      </c>
      <c r="B2137" t="s">
        <v>8825</v>
      </c>
      <c r="C2137" t="s">
        <v>147</v>
      </c>
      <c r="D2137" t="s">
        <v>8826</v>
      </c>
      <c r="E2137" t="s">
        <v>183</v>
      </c>
      <c r="F2137" t="s">
        <v>16</v>
      </c>
      <c r="G2137" t="s">
        <v>3489</v>
      </c>
      <c r="H2137">
        <v>0</v>
      </c>
      <c r="I2137">
        <v>0</v>
      </c>
      <c r="J2137">
        <v>0</v>
      </c>
      <c r="K2137" t="s">
        <v>8827</v>
      </c>
    </row>
    <row r="2138" spans="1:11" x14ac:dyDescent="0.3">
      <c r="A2138" t="s">
        <v>8828</v>
      </c>
      <c r="B2138" t="s">
        <v>8829</v>
      </c>
      <c r="C2138" t="s">
        <v>13</v>
      </c>
      <c r="D2138" t="s">
        <v>8830</v>
      </c>
      <c r="E2138" t="s">
        <v>77</v>
      </c>
      <c r="F2138" t="s">
        <v>16</v>
      </c>
      <c r="G2138" t="s">
        <v>8831</v>
      </c>
      <c r="H2138">
        <v>0</v>
      </c>
      <c r="I2138">
        <v>0</v>
      </c>
      <c r="J2138">
        <v>0</v>
      </c>
      <c r="K2138" t="s">
        <v>8832</v>
      </c>
    </row>
    <row r="2139" spans="1:11" x14ac:dyDescent="0.3">
      <c r="A2139" t="s">
        <v>8833</v>
      </c>
      <c r="C2139" t="s">
        <v>27</v>
      </c>
      <c r="D2139" t="s">
        <v>8834</v>
      </c>
      <c r="E2139" t="s">
        <v>4614</v>
      </c>
      <c r="F2139" t="s">
        <v>41</v>
      </c>
      <c r="G2139" t="s">
        <v>42</v>
      </c>
      <c r="H2139">
        <v>0</v>
      </c>
      <c r="I2139">
        <v>0</v>
      </c>
      <c r="J2139">
        <v>0</v>
      </c>
      <c r="K2139" t="s">
        <v>8835</v>
      </c>
    </row>
    <row r="2140" spans="1:11" x14ac:dyDescent="0.3">
      <c r="A2140" t="s">
        <v>8836</v>
      </c>
      <c r="B2140" t="s">
        <v>8837</v>
      </c>
      <c r="C2140" t="s">
        <v>147</v>
      </c>
      <c r="D2140" t="s">
        <v>8838</v>
      </c>
      <c r="E2140" t="s">
        <v>4768</v>
      </c>
      <c r="F2140" t="s">
        <v>16</v>
      </c>
      <c r="G2140" t="s">
        <v>8839</v>
      </c>
      <c r="H2140">
        <v>0</v>
      </c>
      <c r="I2140">
        <v>0</v>
      </c>
      <c r="J2140">
        <v>0</v>
      </c>
      <c r="K2140" t="s">
        <v>8840</v>
      </c>
    </row>
    <row r="2141" spans="1:11" x14ac:dyDescent="0.3">
      <c r="A2141" t="s">
        <v>8841</v>
      </c>
      <c r="B2141" t="s">
        <v>8842</v>
      </c>
      <c r="C2141" t="s">
        <v>27</v>
      </c>
      <c r="D2141" t="s">
        <v>8843</v>
      </c>
      <c r="E2141" t="s">
        <v>4614</v>
      </c>
      <c r="F2141" t="s">
        <v>41</v>
      </c>
      <c r="G2141" t="s">
        <v>42</v>
      </c>
      <c r="H2141">
        <v>0</v>
      </c>
      <c r="I2141">
        <v>0</v>
      </c>
      <c r="J2141">
        <v>0</v>
      </c>
      <c r="K2141" t="s">
        <v>8844</v>
      </c>
    </row>
    <row r="2142" spans="1:11" x14ac:dyDescent="0.3">
      <c r="A2142" t="s">
        <v>8845</v>
      </c>
      <c r="B2142" t="s">
        <v>8846</v>
      </c>
      <c r="C2142" t="s">
        <v>27</v>
      </c>
      <c r="D2142" t="s">
        <v>8847</v>
      </c>
      <c r="E2142" t="s">
        <v>4614</v>
      </c>
      <c r="F2142" t="s">
        <v>41</v>
      </c>
      <c r="G2142" t="s">
        <v>42</v>
      </c>
      <c r="H2142">
        <v>0</v>
      </c>
      <c r="I2142">
        <v>0</v>
      </c>
      <c r="J2142">
        <v>0</v>
      </c>
      <c r="K2142" t="s">
        <v>8848</v>
      </c>
    </row>
    <row r="2143" spans="1:11" x14ac:dyDescent="0.3">
      <c r="A2143" t="s">
        <v>8849</v>
      </c>
      <c r="B2143" t="s">
        <v>8850</v>
      </c>
      <c r="C2143" t="s">
        <v>20</v>
      </c>
      <c r="E2143" t="s">
        <v>59</v>
      </c>
      <c r="F2143" t="s">
        <v>7555</v>
      </c>
      <c r="G2143" t="s">
        <v>42</v>
      </c>
      <c r="H2143">
        <v>0</v>
      </c>
      <c r="I2143">
        <v>0</v>
      </c>
      <c r="J2143">
        <v>0</v>
      </c>
      <c r="K2143" t="s">
        <v>8851</v>
      </c>
    </row>
    <row r="2144" spans="1:11" x14ac:dyDescent="0.3">
      <c r="A2144" t="s">
        <v>8852</v>
      </c>
      <c r="B2144" t="s">
        <v>8853</v>
      </c>
      <c r="C2144" t="s">
        <v>20</v>
      </c>
      <c r="D2144" t="s">
        <v>8854</v>
      </c>
      <c r="E2144" t="s">
        <v>59</v>
      </c>
      <c r="F2144" t="s">
        <v>41</v>
      </c>
      <c r="G2144" t="s">
        <v>42</v>
      </c>
      <c r="H2144">
        <v>0</v>
      </c>
      <c r="I2144">
        <v>0</v>
      </c>
      <c r="J2144">
        <v>0</v>
      </c>
      <c r="K2144" t="s">
        <v>8855</v>
      </c>
    </row>
    <row r="2145" spans="1:11" x14ac:dyDescent="0.3">
      <c r="A2145" t="s">
        <v>8856</v>
      </c>
      <c r="B2145" t="s">
        <v>8857</v>
      </c>
      <c r="C2145" t="s">
        <v>27</v>
      </c>
      <c r="D2145" t="s">
        <v>8858</v>
      </c>
      <c r="E2145" t="s">
        <v>4614</v>
      </c>
      <c r="F2145" t="s">
        <v>41</v>
      </c>
      <c r="G2145" t="s">
        <v>42</v>
      </c>
      <c r="H2145">
        <v>0</v>
      </c>
      <c r="I2145">
        <v>0</v>
      </c>
      <c r="J2145">
        <v>0</v>
      </c>
      <c r="K2145" t="s">
        <v>8859</v>
      </c>
    </row>
    <row r="2146" spans="1:11" x14ac:dyDescent="0.3">
      <c r="A2146" t="s">
        <v>8860</v>
      </c>
      <c r="B2146" t="s">
        <v>8861</v>
      </c>
      <c r="C2146" t="s">
        <v>27</v>
      </c>
      <c r="D2146" t="s">
        <v>8862</v>
      </c>
      <c r="E2146" t="s">
        <v>4614</v>
      </c>
      <c r="F2146" t="s">
        <v>41</v>
      </c>
      <c r="G2146" t="s">
        <v>42</v>
      </c>
      <c r="H2146">
        <v>0</v>
      </c>
      <c r="I2146">
        <v>0</v>
      </c>
      <c r="J2146">
        <v>0</v>
      </c>
      <c r="K2146" t="s">
        <v>8863</v>
      </c>
    </row>
    <row r="2147" spans="1:11" x14ac:dyDescent="0.3">
      <c r="A2147" t="s">
        <v>8864</v>
      </c>
      <c r="C2147" t="s">
        <v>147</v>
      </c>
      <c r="D2147" t="s">
        <v>8865</v>
      </c>
      <c r="E2147" t="s">
        <v>183</v>
      </c>
      <c r="F2147" t="s">
        <v>1835</v>
      </c>
      <c r="G2147" t="s">
        <v>42</v>
      </c>
      <c r="H2147">
        <v>0</v>
      </c>
      <c r="I2147">
        <v>0</v>
      </c>
      <c r="J2147">
        <v>0</v>
      </c>
      <c r="K2147" t="s">
        <v>8866</v>
      </c>
    </row>
    <row r="2148" spans="1:11" x14ac:dyDescent="0.3">
      <c r="A2148" t="s">
        <v>8867</v>
      </c>
      <c r="C2148" t="s">
        <v>147</v>
      </c>
      <c r="D2148" t="s">
        <v>8868</v>
      </c>
      <c r="E2148" t="s">
        <v>183</v>
      </c>
      <c r="F2148" t="s">
        <v>2176</v>
      </c>
      <c r="G2148" t="s">
        <v>42</v>
      </c>
      <c r="H2148">
        <v>0</v>
      </c>
      <c r="I2148">
        <v>0</v>
      </c>
      <c r="J2148">
        <v>0</v>
      </c>
      <c r="K2148" t="s">
        <v>8869</v>
      </c>
    </row>
    <row r="2149" spans="1:11" x14ac:dyDescent="0.3">
      <c r="A2149" t="s">
        <v>8870</v>
      </c>
      <c r="B2149" t="s">
        <v>8871</v>
      </c>
      <c r="C2149" t="s">
        <v>27</v>
      </c>
      <c r="D2149" t="s">
        <v>8872</v>
      </c>
      <c r="E2149" t="s">
        <v>4614</v>
      </c>
      <c r="F2149" t="s">
        <v>41</v>
      </c>
      <c r="G2149" t="s">
        <v>42</v>
      </c>
      <c r="H2149">
        <v>0</v>
      </c>
      <c r="I2149">
        <v>0</v>
      </c>
      <c r="J2149">
        <v>0</v>
      </c>
      <c r="K2149" t="s">
        <v>8873</v>
      </c>
    </row>
    <row r="2150" spans="1:11" x14ac:dyDescent="0.3">
      <c r="A2150" t="s">
        <v>8874</v>
      </c>
      <c r="B2150" t="s">
        <v>8875</v>
      </c>
      <c r="C2150" t="s">
        <v>558</v>
      </c>
      <c r="D2150" t="s">
        <v>8876</v>
      </c>
      <c r="E2150" t="s">
        <v>630</v>
      </c>
      <c r="F2150" t="s">
        <v>16</v>
      </c>
      <c r="G2150" t="s">
        <v>8877</v>
      </c>
      <c r="H2150">
        <v>0</v>
      </c>
      <c r="I2150">
        <v>0</v>
      </c>
      <c r="J2150">
        <v>0</v>
      </c>
      <c r="K2150" t="s">
        <v>8878</v>
      </c>
    </row>
    <row r="2151" spans="1:11" x14ac:dyDescent="0.3">
      <c r="A2151" t="s">
        <v>8879</v>
      </c>
      <c r="B2151" t="s">
        <v>8880</v>
      </c>
      <c r="C2151" t="s">
        <v>27</v>
      </c>
      <c r="D2151" t="s">
        <v>8881</v>
      </c>
      <c r="E2151" t="s">
        <v>4614</v>
      </c>
      <c r="F2151" t="s">
        <v>16</v>
      </c>
      <c r="G2151" t="s">
        <v>7885</v>
      </c>
      <c r="H2151">
        <v>0</v>
      </c>
      <c r="I2151">
        <v>0</v>
      </c>
      <c r="J2151">
        <v>0</v>
      </c>
      <c r="K2151" t="s">
        <v>8882</v>
      </c>
    </row>
    <row r="2152" spans="1:11" x14ac:dyDescent="0.3">
      <c r="A2152" t="s">
        <v>8883</v>
      </c>
      <c r="B2152" t="s">
        <v>8884</v>
      </c>
      <c r="C2152" t="s">
        <v>20</v>
      </c>
      <c r="D2152" t="s">
        <v>8885</v>
      </c>
      <c r="E2152" t="s">
        <v>59</v>
      </c>
      <c r="F2152" t="s">
        <v>1527</v>
      </c>
      <c r="G2152" t="s">
        <v>4900</v>
      </c>
      <c r="H2152">
        <v>0</v>
      </c>
      <c r="I2152">
        <v>0</v>
      </c>
      <c r="J2152">
        <v>0</v>
      </c>
      <c r="K2152" t="s">
        <v>8886</v>
      </c>
    </row>
    <row r="2153" spans="1:11" x14ac:dyDescent="0.3">
      <c r="A2153" t="s">
        <v>8887</v>
      </c>
      <c r="B2153" t="s">
        <v>8888</v>
      </c>
      <c r="C2153" t="s">
        <v>147</v>
      </c>
      <c r="D2153" t="s">
        <v>8889</v>
      </c>
      <c r="E2153" t="s">
        <v>183</v>
      </c>
      <c r="F2153" t="s">
        <v>4373</v>
      </c>
      <c r="G2153" t="s">
        <v>42</v>
      </c>
      <c r="H2153">
        <v>0</v>
      </c>
      <c r="I2153">
        <v>0</v>
      </c>
      <c r="J2153">
        <v>0</v>
      </c>
      <c r="K2153" t="s">
        <v>8890</v>
      </c>
    </row>
    <row r="2154" spans="1:11" x14ac:dyDescent="0.3">
      <c r="A2154" t="s">
        <v>8891</v>
      </c>
      <c r="B2154" t="s">
        <v>8892</v>
      </c>
      <c r="C2154" t="s">
        <v>1159</v>
      </c>
      <c r="D2154" t="s">
        <v>8893</v>
      </c>
      <c r="E2154" t="s">
        <v>1161</v>
      </c>
      <c r="F2154" t="s">
        <v>16</v>
      </c>
      <c r="G2154" t="s">
        <v>8894</v>
      </c>
      <c r="H2154">
        <v>0</v>
      </c>
      <c r="I2154">
        <v>0</v>
      </c>
      <c r="J2154">
        <v>0</v>
      </c>
      <c r="K2154" t="s">
        <v>8895</v>
      </c>
    </row>
    <row r="2155" spans="1:11" x14ac:dyDescent="0.3">
      <c r="A2155" t="s">
        <v>8896</v>
      </c>
      <c r="C2155" t="s">
        <v>13</v>
      </c>
      <c r="H2155">
        <v>0</v>
      </c>
      <c r="I2155">
        <v>0</v>
      </c>
      <c r="J2155">
        <v>0</v>
      </c>
      <c r="K2155" t="s">
        <v>8897</v>
      </c>
    </row>
    <row r="2156" spans="1:11" x14ac:dyDescent="0.3">
      <c r="A2156" t="s">
        <v>8898</v>
      </c>
      <c r="C2156" t="s">
        <v>27</v>
      </c>
      <c r="D2156" t="s">
        <v>8899</v>
      </c>
      <c r="E2156" t="s">
        <v>4614</v>
      </c>
      <c r="F2156" t="s">
        <v>41</v>
      </c>
      <c r="G2156" t="s">
        <v>42</v>
      </c>
      <c r="H2156">
        <v>0</v>
      </c>
      <c r="I2156">
        <v>0</v>
      </c>
      <c r="J2156">
        <v>0</v>
      </c>
      <c r="K2156" t="s">
        <v>8900</v>
      </c>
    </row>
    <row r="2157" spans="1:11" x14ac:dyDescent="0.3">
      <c r="A2157" t="s">
        <v>8901</v>
      </c>
      <c r="B2157" t="s">
        <v>8902</v>
      </c>
      <c r="C2157" t="s">
        <v>13</v>
      </c>
      <c r="D2157" t="s">
        <v>8903</v>
      </c>
      <c r="E2157" t="s">
        <v>77</v>
      </c>
      <c r="F2157" t="s">
        <v>41</v>
      </c>
      <c r="G2157" t="s">
        <v>42</v>
      </c>
      <c r="H2157">
        <v>0</v>
      </c>
      <c r="I2157">
        <v>0</v>
      </c>
      <c r="J2157">
        <v>0</v>
      </c>
      <c r="K2157" t="s">
        <v>8904</v>
      </c>
    </row>
    <row r="2158" spans="1:11" x14ac:dyDescent="0.3">
      <c r="A2158" t="s">
        <v>8905</v>
      </c>
      <c r="B2158" t="s">
        <v>8906</v>
      </c>
      <c r="C2158" t="s">
        <v>27</v>
      </c>
      <c r="D2158" t="s">
        <v>8907</v>
      </c>
      <c r="E2158" t="s">
        <v>4614</v>
      </c>
      <c r="F2158" t="s">
        <v>41</v>
      </c>
      <c r="G2158" t="s">
        <v>42</v>
      </c>
      <c r="H2158">
        <v>0</v>
      </c>
      <c r="I2158">
        <v>0</v>
      </c>
      <c r="J2158">
        <v>0</v>
      </c>
      <c r="K2158" t="s">
        <v>8908</v>
      </c>
    </row>
    <row r="2159" spans="1:11" x14ac:dyDescent="0.3">
      <c r="A2159" t="s">
        <v>8909</v>
      </c>
      <c r="C2159" t="s">
        <v>27</v>
      </c>
      <c r="D2159" t="s">
        <v>8910</v>
      </c>
      <c r="E2159" t="s">
        <v>4614</v>
      </c>
      <c r="F2159" t="s">
        <v>41</v>
      </c>
      <c r="G2159" t="s">
        <v>8911</v>
      </c>
      <c r="H2159">
        <v>0</v>
      </c>
      <c r="I2159">
        <v>0</v>
      </c>
      <c r="J2159">
        <v>0</v>
      </c>
      <c r="K2159" t="s">
        <v>8912</v>
      </c>
    </row>
    <row r="2160" spans="1:11" x14ac:dyDescent="0.3">
      <c r="A2160" t="s">
        <v>8913</v>
      </c>
      <c r="B2160" t="s">
        <v>8914</v>
      </c>
      <c r="C2160" t="s">
        <v>558</v>
      </c>
      <c r="D2160" t="s">
        <v>8915</v>
      </c>
      <c r="E2160" t="s">
        <v>560</v>
      </c>
      <c r="F2160" t="s">
        <v>16</v>
      </c>
      <c r="G2160" t="s">
        <v>8916</v>
      </c>
      <c r="H2160">
        <v>0</v>
      </c>
      <c r="I2160">
        <v>0</v>
      </c>
      <c r="J2160">
        <v>0</v>
      </c>
      <c r="K2160" t="s">
        <v>8917</v>
      </c>
    </row>
    <row r="2161" spans="1:11" x14ac:dyDescent="0.3">
      <c r="A2161" t="s">
        <v>8918</v>
      </c>
      <c r="B2161" t="s">
        <v>8919</v>
      </c>
      <c r="C2161" t="s">
        <v>558</v>
      </c>
      <c r="D2161" t="s">
        <v>8920</v>
      </c>
      <c r="E2161" t="s">
        <v>1090</v>
      </c>
      <c r="F2161" t="s">
        <v>16</v>
      </c>
      <c r="G2161" t="s">
        <v>8921</v>
      </c>
      <c r="H2161">
        <v>0</v>
      </c>
      <c r="I2161">
        <v>0</v>
      </c>
      <c r="J2161">
        <v>0</v>
      </c>
      <c r="K2161" t="s">
        <v>8922</v>
      </c>
    </row>
    <row r="2162" spans="1:11" x14ac:dyDescent="0.3">
      <c r="A2162" t="s">
        <v>8923</v>
      </c>
      <c r="B2162" t="s">
        <v>8924</v>
      </c>
      <c r="C2162" t="s">
        <v>147</v>
      </c>
      <c r="D2162" t="s">
        <v>8925</v>
      </c>
      <c r="E2162" t="s">
        <v>183</v>
      </c>
      <c r="F2162" t="s">
        <v>6825</v>
      </c>
      <c r="G2162" t="s">
        <v>42</v>
      </c>
      <c r="H2162">
        <v>0</v>
      </c>
      <c r="I2162">
        <v>0</v>
      </c>
      <c r="J2162">
        <v>0</v>
      </c>
      <c r="K2162" t="s">
        <v>8926</v>
      </c>
    </row>
    <row r="2163" spans="1:11" x14ac:dyDescent="0.3">
      <c r="A2163" t="s">
        <v>8927</v>
      </c>
      <c r="B2163" t="s">
        <v>8928</v>
      </c>
      <c r="C2163" t="s">
        <v>20</v>
      </c>
      <c r="D2163" t="s">
        <v>8929</v>
      </c>
      <c r="E2163" t="s">
        <v>59</v>
      </c>
      <c r="F2163" t="s">
        <v>16</v>
      </c>
      <c r="G2163" t="s">
        <v>4502</v>
      </c>
      <c r="H2163">
        <v>0</v>
      </c>
      <c r="I2163">
        <v>0</v>
      </c>
      <c r="J2163">
        <v>0</v>
      </c>
      <c r="K2163" t="s">
        <v>8930</v>
      </c>
    </row>
    <row r="2164" spans="1:11" x14ac:dyDescent="0.3">
      <c r="A2164" t="s">
        <v>8931</v>
      </c>
      <c r="C2164" t="s">
        <v>147</v>
      </c>
      <c r="D2164" t="s">
        <v>8932</v>
      </c>
      <c r="E2164" t="s">
        <v>183</v>
      </c>
      <c r="F2164" t="s">
        <v>41</v>
      </c>
      <c r="G2164" t="s">
        <v>42</v>
      </c>
      <c r="H2164">
        <v>0</v>
      </c>
      <c r="I2164">
        <v>0</v>
      </c>
      <c r="J2164">
        <v>0</v>
      </c>
      <c r="K2164" t="s">
        <v>8933</v>
      </c>
    </row>
    <row r="2165" spans="1:11" x14ac:dyDescent="0.3">
      <c r="A2165" t="s">
        <v>8934</v>
      </c>
      <c r="C2165" t="s">
        <v>27</v>
      </c>
      <c r="D2165" t="e">
        <f>통붙임.</f>
        <v>#NAME?</v>
      </c>
      <c r="E2165" t="s">
        <v>4614</v>
      </c>
      <c r="F2165" t="s">
        <v>16</v>
      </c>
      <c r="G2165" t="s">
        <v>8935</v>
      </c>
      <c r="H2165">
        <v>0</v>
      </c>
      <c r="I2165">
        <v>0</v>
      </c>
      <c r="J2165">
        <v>0</v>
      </c>
      <c r="K2165" t="s">
        <v>8936</v>
      </c>
    </row>
    <row r="2166" spans="1:11" x14ac:dyDescent="0.3">
      <c r="A2166" t="s">
        <v>8937</v>
      </c>
      <c r="B2166" t="s">
        <v>8938</v>
      </c>
      <c r="C2166" t="s">
        <v>27</v>
      </c>
      <c r="D2166" t="s">
        <v>8939</v>
      </c>
      <c r="E2166" t="s">
        <v>4614</v>
      </c>
      <c r="F2166" t="s">
        <v>41</v>
      </c>
      <c r="G2166" t="s">
        <v>42</v>
      </c>
      <c r="H2166">
        <v>0</v>
      </c>
      <c r="I2166">
        <v>0</v>
      </c>
      <c r="J2166">
        <v>0</v>
      </c>
      <c r="K2166" t="s">
        <v>8940</v>
      </c>
    </row>
    <row r="2167" spans="1:11" x14ac:dyDescent="0.3">
      <c r="A2167" t="s">
        <v>8941</v>
      </c>
      <c r="B2167" t="s">
        <v>8942</v>
      </c>
      <c r="C2167" t="s">
        <v>13</v>
      </c>
      <c r="D2167" t="s">
        <v>8943</v>
      </c>
      <c r="E2167" t="s">
        <v>77</v>
      </c>
      <c r="F2167" t="s">
        <v>16</v>
      </c>
      <c r="G2167" t="s">
        <v>316</v>
      </c>
      <c r="H2167">
        <v>0</v>
      </c>
      <c r="I2167">
        <v>0</v>
      </c>
      <c r="J2167">
        <v>0</v>
      </c>
      <c r="K2167" t="s">
        <v>8944</v>
      </c>
    </row>
    <row r="2168" spans="1:11" x14ac:dyDescent="0.3">
      <c r="A2168" t="s">
        <v>8945</v>
      </c>
      <c r="B2168" t="s">
        <v>8946</v>
      </c>
      <c r="C2168" t="s">
        <v>13</v>
      </c>
      <c r="D2168" t="s">
        <v>8947</v>
      </c>
      <c r="E2168" t="s">
        <v>77</v>
      </c>
      <c r="F2168" t="s">
        <v>16</v>
      </c>
      <c r="G2168" t="s">
        <v>922</v>
      </c>
      <c r="H2168">
        <v>0</v>
      </c>
      <c r="I2168">
        <v>0</v>
      </c>
      <c r="J2168">
        <v>0</v>
      </c>
      <c r="K2168" t="s">
        <v>8948</v>
      </c>
    </row>
    <row r="2169" spans="1:11" x14ac:dyDescent="0.3">
      <c r="A2169" t="s">
        <v>8949</v>
      </c>
      <c r="B2169" t="s">
        <v>8950</v>
      </c>
      <c r="C2169" t="s">
        <v>27</v>
      </c>
      <c r="D2169" t="s">
        <v>8951</v>
      </c>
      <c r="E2169" t="s">
        <v>4614</v>
      </c>
      <c r="F2169" t="s">
        <v>41</v>
      </c>
      <c r="G2169" t="s">
        <v>42</v>
      </c>
      <c r="H2169">
        <v>0</v>
      </c>
      <c r="I2169">
        <v>0</v>
      </c>
      <c r="J2169">
        <v>0</v>
      </c>
      <c r="K2169" t="s">
        <v>8952</v>
      </c>
    </row>
    <row r="2170" spans="1:11" x14ac:dyDescent="0.3">
      <c r="A2170" t="s">
        <v>8953</v>
      </c>
      <c r="B2170" t="s">
        <v>8954</v>
      </c>
      <c r="C2170" t="s">
        <v>13</v>
      </c>
      <c r="D2170" t="s">
        <v>8955</v>
      </c>
      <c r="E2170" t="s">
        <v>77</v>
      </c>
      <c r="F2170" t="s">
        <v>16</v>
      </c>
      <c r="G2170" t="s">
        <v>8956</v>
      </c>
      <c r="H2170">
        <v>0</v>
      </c>
      <c r="I2170">
        <v>0</v>
      </c>
      <c r="J2170">
        <v>0</v>
      </c>
      <c r="K2170" t="s">
        <v>8957</v>
      </c>
    </row>
    <row r="2171" spans="1:11" x14ac:dyDescent="0.3">
      <c r="A2171" t="s">
        <v>8958</v>
      </c>
      <c r="B2171" t="s">
        <v>8959</v>
      </c>
      <c r="C2171" t="s">
        <v>20</v>
      </c>
      <c r="E2171" t="s">
        <v>59</v>
      </c>
      <c r="F2171" t="s">
        <v>1678</v>
      </c>
      <c r="G2171" t="s">
        <v>42</v>
      </c>
      <c r="H2171">
        <v>0</v>
      </c>
      <c r="I2171">
        <v>0</v>
      </c>
      <c r="J2171">
        <v>0</v>
      </c>
      <c r="K2171" t="s">
        <v>8960</v>
      </c>
    </row>
    <row r="2172" spans="1:11" x14ac:dyDescent="0.3">
      <c r="A2172" t="s">
        <v>8961</v>
      </c>
      <c r="B2172" t="s">
        <v>8962</v>
      </c>
      <c r="C2172" t="s">
        <v>147</v>
      </c>
      <c r="D2172" t="s">
        <v>8963</v>
      </c>
      <c r="E2172" t="s">
        <v>183</v>
      </c>
      <c r="F2172" t="s">
        <v>3786</v>
      </c>
      <c r="G2172" t="s">
        <v>42</v>
      </c>
      <c r="H2172">
        <v>0</v>
      </c>
      <c r="I2172">
        <v>0</v>
      </c>
      <c r="J2172">
        <v>0</v>
      </c>
      <c r="K2172" t="s">
        <v>8964</v>
      </c>
    </row>
    <row r="2173" spans="1:11" x14ac:dyDescent="0.3">
      <c r="A2173" t="s">
        <v>8965</v>
      </c>
      <c r="C2173" t="s">
        <v>147</v>
      </c>
      <c r="D2173" t="s">
        <v>8966</v>
      </c>
      <c r="E2173" t="s">
        <v>183</v>
      </c>
      <c r="F2173" t="s">
        <v>994</v>
      </c>
      <c r="G2173" t="s">
        <v>42</v>
      </c>
      <c r="H2173">
        <v>0</v>
      </c>
      <c r="I2173">
        <v>0</v>
      </c>
      <c r="J2173">
        <v>0</v>
      </c>
      <c r="K2173" t="s">
        <v>8967</v>
      </c>
    </row>
    <row r="2174" spans="1:11" x14ac:dyDescent="0.3">
      <c r="A2174" t="s">
        <v>8968</v>
      </c>
      <c r="C2174" t="s">
        <v>27</v>
      </c>
      <c r="D2174" t="s">
        <v>8969</v>
      </c>
      <c r="E2174" t="s">
        <v>4614</v>
      </c>
      <c r="F2174" t="s">
        <v>41</v>
      </c>
      <c r="G2174" t="s">
        <v>42</v>
      </c>
      <c r="H2174">
        <v>0</v>
      </c>
      <c r="I2174">
        <v>0</v>
      </c>
      <c r="J2174">
        <v>0</v>
      </c>
      <c r="K2174" t="s">
        <v>8970</v>
      </c>
    </row>
    <row r="2175" spans="1:11" x14ac:dyDescent="0.3">
      <c r="A2175" t="s">
        <v>8971</v>
      </c>
      <c r="B2175" t="s">
        <v>8972</v>
      </c>
      <c r="C2175" t="s">
        <v>27</v>
      </c>
      <c r="D2175" t="s">
        <v>8973</v>
      </c>
      <c r="E2175" t="s">
        <v>4614</v>
      </c>
      <c r="F2175" t="s">
        <v>41</v>
      </c>
      <c r="G2175" t="s">
        <v>42</v>
      </c>
      <c r="H2175">
        <v>0</v>
      </c>
      <c r="I2175">
        <v>0</v>
      </c>
      <c r="J2175">
        <v>0</v>
      </c>
      <c r="K2175" t="s">
        <v>8974</v>
      </c>
    </row>
    <row r="2176" spans="1:11" x14ac:dyDescent="0.3">
      <c r="A2176" t="s">
        <v>8975</v>
      </c>
      <c r="B2176" t="s">
        <v>8976</v>
      </c>
      <c r="C2176" t="s">
        <v>27</v>
      </c>
      <c r="D2176" t="s">
        <v>8977</v>
      </c>
      <c r="E2176" t="s">
        <v>4614</v>
      </c>
      <c r="F2176" t="s">
        <v>41</v>
      </c>
      <c r="G2176" t="s">
        <v>42</v>
      </c>
      <c r="H2176">
        <v>0</v>
      </c>
      <c r="I2176">
        <v>0</v>
      </c>
      <c r="J2176">
        <v>0</v>
      </c>
      <c r="K2176" t="s">
        <v>8978</v>
      </c>
    </row>
    <row r="2177" spans="1:11" x14ac:dyDescent="0.3">
      <c r="A2177" t="s">
        <v>8979</v>
      </c>
      <c r="B2177" t="s">
        <v>8980</v>
      </c>
      <c r="C2177" t="s">
        <v>27</v>
      </c>
      <c r="D2177" t="s">
        <v>8981</v>
      </c>
      <c r="E2177" t="s">
        <v>4614</v>
      </c>
      <c r="F2177" t="s">
        <v>41</v>
      </c>
      <c r="G2177" t="s">
        <v>42</v>
      </c>
      <c r="H2177">
        <v>0</v>
      </c>
      <c r="I2177">
        <v>0</v>
      </c>
      <c r="J2177">
        <v>0</v>
      </c>
      <c r="K2177" t="s">
        <v>8982</v>
      </c>
    </row>
    <row r="2178" spans="1:11" x14ac:dyDescent="0.3">
      <c r="A2178" t="s">
        <v>8983</v>
      </c>
      <c r="B2178" t="s">
        <v>8984</v>
      </c>
      <c r="C2178" t="s">
        <v>27</v>
      </c>
      <c r="D2178" t="s">
        <v>8985</v>
      </c>
      <c r="E2178" t="s">
        <v>4614</v>
      </c>
      <c r="F2178" t="s">
        <v>16</v>
      </c>
      <c r="G2178" t="s">
        <v>8986</v>
      </c>
      <c r="H2178">
        <v>0</v>
      </c>
      <c r="I2178">
        <v>0</v>
      </c>
      <c r="J2178">
        <v>0</v>
      </c>
      <c r="K2178" t="s">
        <v>8987</v>
      </c>
    </row>
    <row r="2179" spans="1:11" x14ac:dyDescent="0.3">
      <c r="A2179" t="s">
        <v>8988</v>
      </c>
      <c r="B2179" t="s">
        <v>8989</v>
      </c>
      <c r="C2179" t="s">
        <v>558</v>
      </c>
      <c r="D2179" t="s">
        <v>8990</v>
      </c>
      <c r="E2179" t="s">
        <v>1122</v>
      </c>
      <c r="F2179" t="s">
        <v>16</v>
      </c>
      <c r="G2179" t="s">
        <v>8991</v>
      </c>
      <c r="H2179">
        <v>0</v>
      </c>
      <c r="I2179">
        <v>0</v>
      </c>
      <c r="J2179">
        <v>0</v>
      </c>
      <c r="K2179" t="s">
        <v>8992</v>
      </c>
    </row>
    <row r="2180" spans="1:11" x14ac:dyDescent="0.3">
      <c r="A2180" t="s">
        <v>8993</v>
      </c>
      <c r="C2180" t="s">
        <v>27</v>
      </c>
      <c r="D2180" t="s">
        <v>8994</v>
      </c>
      <c r="E2180" t="s">
        <v>4614</v>
      </c>
      <c r="F2180" t="s">
        <v>41</v>
      </c>
      <c r="G2180" t="s">
        <v>42</v>
      </c>
      <c r="H2180">
        <v>0</v>
      </c>
      <c r="I2180">
        <v>0</v>
      </c>
      <c r="J2180">
        <v>0</v>
      </c>
      <c r="K2180" t="s">
        <v>8995</v>
      </c>
    </row>
    <row r="2181" spans="1:11" x14ac:dyDescent="0.3">
      <c r="A2181" t="s">
        <v>8996</v>
      </c>
      <c r="C2181" t="s">
        <v>27</v>
      </c>
      <c r="D2181" t="s">
        <v>8997</v>
      </c>
      <c r="E2181" t="s">
        <v>4614</v>
      </c>
      <c r="F2181" t="s">
        <v>41</v>
      </c>
      <c r="G2181" t="s">
        <v>42</v>
      </c>
      <c r="H2181">
        <v>0</v>
      </c>
      <c r="I2181">
        <v>0</v>
      </c>
      <c r="J2181">
        <v>0</v>
      </c>
      <c r="K2181" t="s">
        <v>8998</v>
      </c>
    </row>
    <row r="2182" spans="1:11" x14ac:dyDescent="0.3">
      <c r="A2182" t="s">
        <v>8999</v>
      </c>
      <c r="C2182" t="s">
        <v>27</v>
      </c>
      <c r="D2182" t="s">
        <v>9000</v>
      </c>
      <c r="E2182" t="s">
        <v>754</v>
      </c>
      <c r="F2182" t="s">
        <v>2703</v>
      </c>
      <c r="G2182" t="s">
        <v>42</v>
      </c>
      <c r="H2182">
        <v>0</v>
      </c>
      <c r="I2182">
        <v>0</v>
      </c>
      <c r="J2182">
        <v>0</v>
      </c>
      <c r="K2182" t="s">
        <v>9001</v>
      </c>
    </row>
    <row r="2183" spans="1:11" x14ac:dyDescent="0.3">
      <c r="A2183" t="s">
        <v>9002</v>
      </c>
      <c r="C2183" t="s">
        <v>20</v>
      </c>
      <c r="D2183" t="s">
        <v>9003</v>
      </c>
      <c r="E2183" t="s">
        <v>59</v>
      </c>
      <c r="F2183" t="s">
        <v>16</v>
      </c>
      <c r="G2183" t="s">
        <v>60</v>
      </c>
      <c r="H2183">
        <v>0</v>
      </c>
      <c r="I2183">
        <v>0</v>
      </c>
      <c r="J2183">
        <v>0</v>
      </c>
      <c r="K2183" t="s">
        <v>9004</v>
      </c>
    </row>
    <row r="2184" spans="1:11" x14ac:dyDescent="0.3">
      <c r="A2184" t="s">
        <v>9005</v>
      </c>
      <c r="B2184" t="s">
        <v>9006</v>
      </c>
      <c r="C2184" t="s">
        <v>27</v>
      </c>
      <c r="D2184" t="s">
        <v>9007</v>
      </c>
      <c r="E2184" t="s">
        <v>4614</v>
      </c>
      <c r="F2184" t="s">
        <v>41</v>
      </c>
      <c r="G2184" t="s">
        <v>42</v>
      </c>
      <c r="H2184">
        <v>0</v>
      </c>
      <c r="I2184">
        <v>0</v>
      </c>
      <c r="J2184">
        <v>0</v>
      </c>
      <c r="K2184" t="s">
        <v>9008</v>
      </c>
    </row>
    <row r="2185" spans="1:11" x14ac:dyDescent="0.3">
      <c r="A2185" t="s">
        <v>9009</v>
      </c>
      <c r="C2185" t="s">
        <v>27</v>
      </c>
      <c r="D2185" t="s">
        <v>9010</v>
      </c>
      <c r="E2185" t="s">
        <v>4614</v>
      </c>
      <c r="F2185" t="s">
        <v>41</v>
      </c>
      <c r="G2185" t="s">
        <v>42</v>
      </c>
      <c r="H2185">
        <v>0</v>
      </c>
      <c r="I2185">
        <v>0</v>
      </c>
      <c r="J2185">
        <v>0</v>
      </c>
      <c r="K2185" t="s">
        <v>9011</v>
      </c>
    </row>
    <row r="2186" spans="1:11" x14ac:dyDescent="0.3">
      <c r="A2186" t="s">
        <v>9012</v>
      </c>
      <c r="B2186" t="s">
        <v>9013</v>
      </c>
      <c r="C2186" t="s">
        <v>27</v>
      </c>
      <c r="D2186" t="s">
        <v>9014</v>
      </c>
      <c r="E2186" t="s">
        <v>4614</v>
      </c>
      <c r="F2186" t="s">
        <v>41</v>
      </c>
      <c r="G2186" t="s">
        <v>42</v>
      </c>
      <c r="H2186">
        <v>0</v>
      </c>
      <c r="I2186">
        <v>0</v>
      </c>
      <c r="J2186">
        <v>0</v>
      </c>
      <c r="K2186" t="s">
        <v>9015</v>
      </c>
    </row>
    <row r="2187" spans="1:11" x14ac:dyDescent="0.3">
      <c r="A2187" t="s">
        <v>9016</v>
      </c>
      <c r="B2187" t="s">
        <v>9017</v>
      </c>
      <c r="C2187" t="s">
        <v>27</v>
      </c>
      <c r="D2187" t="s">
        <v>9018</v>
      </c>
      <c r="E2187" t="s">
        <v>4614</v>
      </c>
      <c r="F2187" t="s">
        <v>41</v>
      </c>
      <c r="G2187" t="s">
        <v>42</v>
      </c>
      <c r="H2187">
        <v>0</v>
      </c>
      <c r="I2187">
        <v>0</v>
      </c>
      <c r="J2187">
        <v>0</v>
      </c>
      <c r="K2187" t="s">
        <v>9019</v>
      </c>
    </row>
    <row r="2188" spans="1:11" x14ac:dyDescent="0.3">
      <c r="A2188" t="s">
        <v>9020</v>
      </c>
      <c r="C2188" t="s">
        <v>27</v>
      </c>
      <c r="D2188" t="s">
        <v>9021</v>
      </c>
      <c r="E2188" t="s">
        <v>4614</v>
      </c>
      <c r="F2188" t="s">
        <v>41</v>
      </c>
      <c r="G2188" t="s">
        <v>42</v>
      </c>
      <c r="H2188">
        <v>0</v>
      </c>
      <c r="I2188">
        <v>0</v>
      </c>
      <c r="J2188">
        <v>0</v>
      </c>
      <c r="K2188" t="s">
        <v>9022</v>
      </c>
    </row>
    <row r="2189" spans="1:11" x14ac:dyDescent="0.3">
      <c r="A2189" t="s">
        <v>9023</v>
      </c>
      <c r="C2189" t="s">
        <v>27</v>
      </c>
      <c r="D2189" t="s">
        <v>9024</v>
      </c>
      <c r="E2189" t="s">
        <v>4614</v>
      </c>
      <c r="F2189" t="s">
        <v>41</v>
      </c>
      <c r="G2189" t="s">
        <v>1710</v>
      </c>
      <c r="H2189">
        <v>0</v>
      </c>
      <c r="I2189">
        <v>0</v>
      </c>
      <c r="J2189">
        <v>0</v>
      </c>
      <c r="K2189" t="s">
        <v>9025</v>
      </c>
    </row>
    <row r="2190" spans="1:11" x14ac:dyDescent="0.3">
      <c r="A2190" t="s">
        <v>9026</v>
      </c>
      <c r="B2190" t="s">
        <v>9027</v>
      </c>
      <c r="C2190" t="s">
        <v>147</v>
      </c>
      <c r="D2190" t="s">
        <v>9028</v>
      </c>
      <c r="E2190" t="s">
        <v>183</v>
      </c>
      <c r="F2190" t="s">
        <v>3471</v>
      </c>
      <c r="G2190" t="s">
        <v>42</v>
      </c>
      <c r="H2190">
        <v>0</v>
      </c>
      <c r="I2190">
        <v>0</v>
      </c>
      <c r="J2190">
        <v>0</v>
      </c>
      <c r="K2190" t="s">
        <v>9029</v>
      </c>
    </row>
    <row r="2191" spans="1:11" x14ac:dyDescent="0.3">
      <c r="A2191" t="s">
        <v>9030</v>
      </c>
      <c r="B2191" t="s">
        <v>9031</v>
      </c>
      <c r="C2191" t="s">
        <v>27</v>
      </c>
      <c r="D2191" t="s">
        <v>9032</v>
      </c>
      <c r="E2191" t="s">
        <v>4614</v>
      </c>
      <c r="F2191" t="s">
        <v>41</v>
      </c>
      <c r="G2191" t="s">
        <v>42</v>
      </c>
      <c r="H2191">
        <v>0</v>
      </c>
      <c r="I2191">
        <v>0</v>
      </c>
      <c r="J2191">
        <v>0</v>
      </c>
      <c r="K2191" t="s">
        <v>9033</v>
      </c>
    </row>
    <row r="2192" spans="1:11" x14ac:dyDescent="0.3">
      <c r="A2192" t="s">
        <v>9034</v>
      </c>
      <c r="B2192" t="s">
        <v>9035</v>
      </c>
      <c r="C2192" t="s">
        <v>27</v>
      </c>
      <c r="D2192" t="s">
        <v>9036</v>
      </c>
      <c r="E2192" t="s">
        <v>29</v>
      </c>
      <c r="F2192" t="s">
        <v>41</v>
      </c>
      <c r="G2192" t="s">
        <v>632</v>
      </c>
      <c r="H2192">
        <v>0</v>
      </c>
      <c r="I2192">
        <v>0</v>
      </c>
      <c r="J2192">
        <v>0</v>
      </c>
      <c r="K2192" t="s">
        <v>9037</v>
      </c>
    </row>
    <row r="2193" spans="1:11" x14ac:dyDescent="0.3">
      <c r="A2193" t="s">
        <v>9038</v>
      </c>
      <c r="B2193" t="s">
        <v>9039</v>
      </c>
      <c r="C2193" t="s">
        <v>27</v>
      </c>
      <c r="D2193" t="s">
        <v>9040</v>
      </c>
      <c r="E2193" t="s">
        <v>4614</v>
      </c>
      <c r="F2193" t="s">
        <v>41</v>
      </c>
      <c r="G2193" t="s">
        <v>42</v>
      </c>
      <c r="H2193">
        <v>0</v>
      </c>
      <c r="I2193">
        <v>0</v>
      </c>
      <c r="J2193">
        <v>0</v>
      </c>
      <c r="K2193" t="s">
        <v>9041</v>
      </c>
    </row>
    <row r="2194" spans="1:11" x14ac:dyDescent="0.3">
      <c r="A2194" t="s">
        <v>9042</v>
      </c>
      <c r="B2194" t="s">
        <v>9043</v>
      </c>
      <c r="C2194" t="s">
        <v>27</v>
      </c>
      <c r="D2194" t="s">
        <v>9044</v>
      </c>
      <c r="E2194" t="s">
        <v>4614</v>
      </c>
      <c r="F2194" t="s">
        <v>41</v>
      </c>
      <c r="G2194" t="s">
        <v>42</v>
      </c>
      <c r="H2194">
        <v>0</v>
      </c>
      <c r="I2194">
        <v>0</v>
      </c>
      <c r="J2194">
        <v>0</v>
      </c>
      <c r="K2194" t="s">
        <v>9045</v>
      </c>
    </row>
    <row r="2195" spans="1:11" x14ac:dyDescent="0.3">
      <c r="A2195" t="s">
        <v>9046</v>
      </c>
      <c r="B2195" t="s">
        <v>9047</v>
      </c>
      <c r="C2195" t="s">
        <v>147</v>
      </c>
      <c r="D2195" t="s">
        <v>9048</v>
      </c>
      <c r="E2195" t="s">
        <v>183</v>
      </c>
      <c r="F2195" t="s">
        <v>1947</v>
      </c>
      <c r="G2195" t="s">
        <v>42</v>
      </c>
      <c r="H2195">
        <v>0</v>
      </c>
      <c r="I2195">
        <v>0</v>
      </c>
      <c r="J2195">
        <v>0</v>
      </c>
      <c r="K2195" t="s">
        <v>9049</v>
      </c>
    </row>
    <row r="2196" spans="1:11" x14ac:dyDescent="0.3">
      <c r="A2196" t="s">
        <v>9050</v>
      </c>
      <c r="C2196" t="s">
        <v>27</v>
      </c>
      <c r="D2196" t="s">
        <v>9051</v>
      </c>
      <c r="E2196" t="s">
        <v>4614</v>
      </c>
      <c r="F2196" t="s">
        <v>41</v>
      </c>
      <c r="G2196" t="s">
        <v>42</v>
      </c>
      <c r="H2196">
        <v>0</v>
      </c>
      <c r="I2196">
        <v>0</v>
      </c>
      <c r="J2196">
        <v>0</v>
      </c>
      <c r="K2196" t="s">
        <v>9052</v>
      </c>
    </row>
    <row r="2197" spans="1:11" x14ac:dyDescent="0.3">
      <c r="A2197" t="s">
        <v>9053</v>
      </c>
      <c r="B2197" t="s">
        <v>9054</v>
      </c>
      <c r="C2197" t="s">
        <v>27</v>
      </c>
      <c r="D2197" t="s">
        <v>9055</v>
      </c>
      <c r="E2197" t="s">
        <v>4614</v>
      </c>
      <c r="F2197" t="s">
        <v>41</v>
      </c>
      <c r="G2197" t="s">
        <v>42</v>
      </c>
      <c r="H2197">
        <v>0</v>
      </c>
      <c r="I2197">
        <v>0</v>
      </c>
      <c r="J2197">
        <v>0</v>
      </c>
      <c r="K2197" t="s">
        <v>9056</v>
      </c>
    </row>
    <row r="2198" spans="1:11" x14ac:dyDescent="0.3">
      <c r="A2198" t="s">
        <v>9057</v>
      </c>
      <c r="B2198" t="s">
        <v>9058</v>
      </c>
      <c r="C2198" t="s">
        <v>27</v>
      </c>
      <c r="D2198" t="s">
        <v>9059</v>
      </c>
      <c r="E2198" t="s">
        <v>4614</v>
      </c>
      <c r="F2198" t="s">
        <v>41</v>
      </c>
      <c r="G2198" t="s">
        <v>42</v>
      </c>
      <c r="H2198">
        <v>0</v>
      </c>
      <c r="I2198">
        <v>0</v>
      </c>
      <c r="J2198">
        <v>0</v>
      </c>
      <c r="K2198" t="s">
        <v>9060</v>
      </c>
    </row>
    <row r="2199" spans="1:11" x14ac:dyDescent="0.3">
      <c r="A2199" t="s">
        <v>9061</v>
      </c>
      <c r="B2199" t="s">
        <v>9062</v>
      </c>
      <c r="C2199" t="s">
        <v>27</v>
      </c>
      <c r="D2199" t="s">
        <v>9063</v>
      </c>
      <c r="E2199" t="s">
        <v>4614</v>
      </c>
      <c r="F2199" t="s">
        <v>41</v>
      </c>
      <c r="G2199" t="s">
        <v>42</v>
      </c>
      <c r="H2199">
        <v>0</v>
      </c>
      <c r="I2199">
        <v>0</v>
      </c>
      <c r="J2199">
        <v>0</v>
      </c>
      <c r="K2199" t="s">
        <v>9064</v>
      </c>
    </row>
    <row r="2200" spans="1:11" x14ac:dyDescent="0.3">
      <c r="A2200" t="s">
        <v>9065</v>
      </c>
      <c r="B2200" t="s">
        <v>9047</v>
      </c>
      <c r="C2200" t="s">
        <v>558</v>
      </c>
      <c r="D2200" t="s">
        <v>9066</v>
      </c>
      <c r="E2200" t="s">
        <v>1090</v>
      </c>
      <c r="F2200" t="s">
        <v>16</v>
      </c>
      <c r="G2200" t="s">
        <v>9067</v>
      </c>
      <c r="H2200">
        <v>0</v>
      </c>
      <c r="I2200">
        <v>0</v>
      </c>
      <c r="J2200">
        <v>0</v>
      </c>
      <c r="K2200" t="s">
        <v>9068</v>
      </c>
    </row>
    <row r="2201" spans="1:11" x14ac:dyDescent="0.3">
      <c r="A2201" t="s">
        <v>9069</v>
      </c>
      <c r="B2201" t="s">
        <v>9070</v>
      </c>
      <c r="C2201" t="s">
        <v>558</v>
      </c>
      <c r="D2201" t="s">
        <v>9071</v>
      </c>
      <c r="E2201" t="s">
        <v>754</v>
      </c>
      <c r="F2201" t="s">
        <v>1947</v>
      </c>
      <c r="G2201" t="s">
        <v>42</v>
      </c>
      <c r="H2201">
        <v>0</v>
      </c>
      <c r="I2201">
        <v>0</v>
      </c>
      <c r="J2201">
        <v>0</v>
      </c>
      <c r="K2201" t="s">
        <v>9072</v>
      </c>
    </row>
    <row r="2202" spans="1:11" x14ac:dyDescent="0.3">
      <c r="A2202" t="s">
        <v>9073</v>
      </c>
      <c r="C2202" t="s">
        <v>27</v>
      </c>
      <c r="D2202" t="s">
        <v>9074</v>
      </c>
      <c r="E2202" t="s">
        <v>4614</v>
      </c>
      <c r="F2202" t="s">
        <v>41</v>
      </c>
      <c r="G2202" t="s">
        <v>42</v>
      </c>
      <c r="H2202">
        <v>0</v>
      </c>
      <c r="I2202">
        <v>0</v>
      </c>
      <c r="J2202">
        <v>0</v>
      </c>
      <c r="K2202" t="s">
        <v>9075</v>
      </c>
    </row>
    <row r="2203" spans="1:11" x14ac:dyDescent="0.3">
      <c r="A2203" t="s">
        <v>9076</v>
      </c>
      <c r="B2203" t="s">
        <v>9077</v>
      </c>
      <c r="C2203" t="s">
        <v>558</v>
      </c>
      <c r="D2203" t="s">
        <v>9078</v>
      </c>
      <c r="E2203" t="s">
        <v>1090</v>
      </c>
      <c r="F2203" t="s">
        <v>16</v>
      </c>
      <c r="G2203" t="s">
        <v>9079</v>
      </c>
      <c r="H2203">
        <v>0</v>
      </c>
      <c r="I2203">
        <v>0</v>
      </c>
      <c r="J2203">
        <v>0</v>
      </c>
      <c r="K2203" t="s">
        <v>9080</v>
      </c>
    </row>
    <row r="2204" spans="1:11" x14ac:dyDescent="0.3">
      <c r="A2204" t="s">
        <v>9081</v>
      </c>
      <c r="C2204" t="s">
        <v>27</v>
      </c>
      <c r="D2204" t="s">
        <v>9082</v>
      </c>
      <c r="E2204" t="s">
        <v>4614</v>
      </c>
      <c r="F2204" t="s">
        <v>41</v>
      </c>
      <c r="G2204" t="s">
        <v>42</v>
      </c>
      <c r="H2204">
        <v>0</v>
      </c>
      <c r="I2204">
        <v>0</v>
      </c>
      <c r="J2204">
        <v>0</v>
      </c>
      <c r="K2204" t="s">
        <v>9083</v>
      </c>
    </row>
    <row r="2205" spans="1:11" x14ac:dyDescent="0.3">
      <c r="A2205" t="s">
        <v>9084</v>
      </c>
      <c r="C2205" t="s">
        <v>27</v>
      </c>
      <c r="D2205" t="s">
        <v>9085</v>
      </c>
      <c r="E2205" t="s">
        <v>4614</v>
      </c>
      <c r="F2205" t="s">
        <v>41</v>
      </c>
      <c r="G2205" t="s">
        <v>42</v>
      </c>
      <c r="H2205">
        <v>0</v>
      </c>
      <c r="I2205">
        <v>0</v>
      </c>
      <c r="J2205">
        <v>0</v>
      </c>
      <c r="K2205" t="s">
        <v>9086</v>
      </c>
    </row>
    <row r="2206" spans="1:11" x14ac:dyDescent="0.3">
      <c r="A2206" t="s">
        <v>9087</v>
      </c>
      <c r="B2206" t="s">
        <v>9088</v>
      </c>
      <c r="C2206" t="s">
        <v>27</v>
      </c>
      <c r="D2206" t="s">
        <v>9089</v>
      </c>
      <c r="E2206" t="s">
        <v>4614</v>
      </c>
      <c r="F2206" t="s">
        <v>9090</v>
      </c>
      <c r="G2206" t="s">
        <v>42</v>
      </c>
      <c r="H2206">
        <v>0</v>
      </c>
      <c r="I2206">
        <v>0</v>
      </c>
      <c r="J2206">
        <v>0</v>
      </c>
      <c r="K2206" t="s">
        <v>9091</v>
      </c>
    </row>
    <row r="2207" spans="1:11" x14ac:dyDescent="0.3">
      <c r="A2207" t="s">
        <v>9092</v>
      </c>
      <c r="B2207" t="s">
        <v>9093</v>
      </c>
      <c r="C2207" t="s">
        <v>27</v>
      </c>
      <c r="D2207" t="s">
        <v>9094</v>
      </c>
      <c r="E2207" t="s">
        <v>4614</v>
      </c>
      <c r="F2207" t="s">
        <v>41</v>
      </c>
      <c r="G2207" t="s">
        <v>42</v>
      </c>
      <c r="H2207">
        <v>0</v>
      </c>
      <c r="I2207">
        <v>0</v>
      </c>
      <c r="J2207">
        <v>0</v>
      </c>
      <c r="K2207" t="s">
        <v>9095</v>
      </c>
    </row>
    <row r="2208" spans="1:11" x14ac:dyDescent="0.3">
      <c r="A2208" t="s">
        <v>9096</v>
      </c>
      <c r="B2208" t="s">
        <v>9097</v>
      </c>
      <c r="C2208" t="s">
        <v>147</v>
      </c>
      <c r="D2208" t="s">
        <v>9098</v>
      </c>
      <c r="E2208" t="s">
        <v>183</v>
      </c>
      <c r="F2208" t="s">
        <v>3412</v>
      </c>
      <c r="G2208" t="s">
        <v>42</v>
      </c>
      <c r="H2208">
        <v>0</v>
      </c>
      <c r="I2208">
        <v>0</v>
      </c>
      <c r="J2208">
        <v>0</v>
      </c>
      <c r="K2208" t="s">
        <v>9099</v>
      </c>
    </row>
    <row r="2209" spans="1:11" x14ac:dyDescent="0.3">
      <c r="A2209" t="s">
        <v>9100</v>
      </c>
      <c r="C2209" t="s">
        <v>27</v>
      </c>
      <c r="D2209" t="s">
        <v>9101</v>
      </c>
      <c r="E2209" t="s">
        <v>4614</v>
      </c>
      <c r="F2209" t="s">
        <v>41</v>
      </c>
      <c r="G2209" t="s">
        <v>42</v>
      </c>
      <c r="H2209">
        <v>0</v>
      </c>
      <c r="I2209">
        <v>0</v>
      </c>
      <c r="J2209">
        <v>0</v>
      </c>
      <c r="K2209" t="s">
        <v>9102</v>
      </c>
    </row>
    <row r="2210" spans="1:11" x14ac:dyDescent="0.3">
      <c r="A2210" t="s">
        <v>9103</v>
      </c>
      <c r="C2210" t="s">
        <v>27</v>
      </c>
      <c r="D2210" t="s">
        <v>9104</v>
      </c>
      <c r="E2210" t="s">
        <v>4614</v>
      </c>
      <c r="F2210" t="s">
        <v>41</v>
      </c>
      <c r="G2210" t="s">
        <v>42</v>
      </c>
      <c r="H2210">
        <v>0</v>
      </c>
      <c r="I2210">
        <v>0</v>
      </c>
      <c r="J2210">
        <v>0</v>
      </c>
      <c r="K2210" t="s">
        <v>9105</v>
      </c>
    </row>
    <row r="2211" spans="1:11" x14ac:dyDescent="0.3">
      <c r="A2211" t="s">
        <v>9106</v>
      </c>
      <c r="C2211" t="s">
        <v>558</v>
      </c>
      <c r="D2211" t="s">
        <v>9107</v>
      </c>
      <c r="E2211" t="s">
        <v>1472</v>
      </c>
      <c r="F2211" t="s">
        <v>16</v>
      </c>
      <c r="G2211" t="s">
        <v>9108</v>
      </c>
      <c r="H2211">
        <v>0</v>
      </c>
      <c r="I2211">
        <v>0</v>
      </c>
      <c r="J2211">
        <v>0</v>
      </c>
      <c r="K2211" t="s">
        <v>9109</v>
      </c>
    </row>
    <row r="2212" spans="1:11" x14ac:dyDescent="0.3">
      <c r="A2212" t="s">
        <v>9110</v>
      </c>
      <c r="B2212" t="s">
        <v>9111</v>
      </c>
      <c r="C2212" t="s">
        <v>558</v>
      </c>
      <c r="D2212" t="s">
        <v>9112</v>
      </c>
      <c r="E2212" t="s">
        <v>981</v>
      </c>
      <c r="F2212" t="s">
        <v>16</v>
      </c>
      <c r="G2212" t="s">
        <v>8055</v>
      </c>
      <c r="H2212">
        <v>0</v>
      </c>
      <c r="I2212">
        <v>0</v>
      </c>
      <c r="J2212">
        <v>0</v>
      </c>
      <c r="K2212" t="s">
        <v>9113</v>
      </c>
    </row>
    <row r="2213" spans="1:11" x14ac:dyDescent="0.3">
      <c r="A2213" t="s">
        <v>9114</v>
      </c>
      <c r="C2213" t="s">
        <v>20</v>
      </c>
      <c r="D2213" t="s">
        <v>9115</v>
      </c>
      <c r="E2213" t="s">
        <v>22</v>
      </c>
      <c r="F2213" t="s">
        <v>9116</v>
      </c>
      <c r="G2213" t="s">
        <v>42</v>
      </c>
      <c r="H2213">
        <v>0</v>
      </c>
      <c r="I2213">
        <v>0</v>
      </c>
      <c r="J2213">
        <v>0</v>
      </c>
      <c r="K2213" t="s">
        <v>9117</v>
      </c>
    </row>
    <row r="2214" spans="1:11" x14ac:dyDescent="0.3">
      <c r="A2214" t="s">
        <v>9118</v>
      </c>
      <c r="B2214" t="s">
        <v>9119</v>
      </c>
      <c r="C2214" t="s">
        <v>27</v>
      </c>
      <c r="D2214" t="s">
        <v>9120</v>
      </c>
      <c r="E2214" t="s">
        <v>4614</v>
      </c>
      <c r="F2214" t="s">
        <v>41</v>
      </c>
      <c r="G2214" t="s">
        <v>42</v>
      </c>
      <c r="H2214">
        <v>0</v>
      </c>
      <c r="I2214">
        <v>0</v>
      </c>
      <c r="J2214">
        <v>0</v>
      </c>
      <c r="K2214" t="s">
        <v>9121</v>
      </c>
    </row>
    <row r="2215" spans="1:11" x14ac:dyDescent="0.3">
      <c r="A2215" t="s">
        <v>9122</v>
      </c>
      <c r="C2215" t="s">
        <v>558</v>
      </c>
      <c r="D2215" t="s">
        <v>9123</v>
      </c>
      <c r="E2215" t="s">
        <v>1472</v>
      </c>
      <c r="F2215" t="s">
        <v>16</v>
      </c>
      <c r="G2215" t="s">
        <v>9124</v>
      </c>
      <c r="H2215">
        <v>0</v>
      </c>
      <c r="I2215">
        <v>0</v>
      </c>
      <c r="J2215">
        <v>0</v>
      </c>
      <c r="K2215" t="s">
        <v>9125</v>
      </c>
    </row>
    <row r="2216" spans="1:11" x14ac:dyDescent="0.3">
      <c r="A2216" t="s">
        <v>9126</v>
      </c>
      <c r="B2216" t="s">
        <v>9127</v>
      </c>
      <c r="C2216" t="s">
        <v>20</v>
      </c>
      <c r="D2216" t="s">
        <v>9128</v>
      </c>
      <c r="E2216" t="s">
        <v>59</v>
      </c>
      <c r="F2216" t="s">
        <v>16</v>
      </c>
      <c r="G2216" t="s">
        <v>8722</v>
      </c>
      <c r="H2216">
        <v>0</v>
      </c>
      <c r="I2216">
        <v>0</v>
      </c>
      <c r="J2216">
        <v>0</v>
      </c>
      <c r="K2216" t="s">
        <v>9129</v>
      </c>
    </row>
    <row r="2217" spans="1:11" x14ac:dyDescent="0.3">
      <c r="A2217" t="s">
        <v>9130</v>
      </c>
      <c r="C2217" t="s">
        <v>27</v>
      </c>
      <c r="D2217" t="s">
        <v>9131</v>
      </c>
      <c r="E2217" t="s">
        <v>4614</v>
      </c>
      <c r="F2217" t="s">
        <v>41</v>
      </c>
      <c r="G2217" t="s">
        <v>42</v>
      </c>
      <c r="H2217">
        <v>0</v>
      </c>
      <c r="I2217">
        <v>0</v>
      </c>
      <c r="J2217">
        <v>0</v>
      </c>
      <c r="K2217" t="s">
        <v>9132</v>
      </c>
    </row>
    <row r="2218" spans="1:11" x14ac:dyDescent="0.3">
      <c r="A2218" t="s">
        <v>9133</v>
      </c>
      <c r="C2218" t="s">
        <v>27</v>
      </c>
      <c r="D2218" t="s">
        <v>9134</v>
      </c>
      <c r="E2218" t="s">
        <v>4614</v>
      </c>
      <c r="F2218" t="s">
        <v>41</v>
      </c>
      <c r="G2218" t="s">
        <v>42</v>
      </c>
      <c r="H2218">
        <v>0</v>
      </c>
      <c r="I2218">
        <v>0</v>
      </c>
      <c r="J2218">
        <v>0</v>
      </c>
      <c r="K2218" t="s">
        <v>9135</v>
      </c>
    </row>
    <row r="2219" spans="1:11" x14ac:dyDescent="0.3">
      <c r="A2219" t="s">
        <v>9136</v>
      </c>
      <c r="B2219" t="s">
        <v>9137</v>
      </c>
      <c r="C2219" t="s">
        <v>27</v>
      </c>
      <c r="D2219" t="s">
        <v>9138</v>
      </c>
      <c r="E2219" t="s">
        <v>4614</v>
      </c>
      <c r="F2219" t="s">
        <v>41</v>
      </c>
      <c r="G2219" t="s">
        <v>42</v>
      </c>
      <c r="H2219">
        <v>0</v>
      </c>
      <c r="I2219">
        <v>0</v>
      </c>
      <c r="J2219">
        <v>0</v>
      </c>
      <c r="K2219" t="s">
        <v>9139</v>
      </c>
    </row>
    <row r="2220" spans="1:11" x14ac:dyDescent="0.3">
      <c r="A2220" t="s">
        <v>9140</v>
      </c>
      <c r="C2220" t="s">
        <v>27</v>
      </c>
      <c r="D2220" t="s">
        <v>9141</v>
      </c>
      <c r="E2220" t="s">
        <v>4614</v>
      </c>
      <c r="F2220" t="s">
        <v>41</v>
      </c>
      <c r="G2220" t="s">
        <v>42</v>
      </c>
      <c r="H2220">
        <v>0</v>
      </c>
      <c r="I2220">
        <v>0</v>
      </c>
      <c r="J2220">
        <v>0</v>
      </c>
      <c r="K2220" t="s">
        <v>9142</v>
      </c>
    </row>
    <row r="2221" spans="1:11" x14ac:dyDescent="0.3">
      <c r="A2221" t="s">
        <v>9143</v>
      </c>
      <c r="C2221" t="s">
        <v>558</v>
      </c>
      <c r="D2221" t="s">
        <v>9144</v>
      </c>
      <c r="E2221" t="s">
        <v>1122</v>
      </c>
      <c r="F2221" t="s">
        <v>1452</v>
      </c>
      <c r="G2221" t="s">
        <v>9145</v>
      </c>
      <c r="H2221">
        <v>0</v>
      </c>
      <c r="I2221">
        <v>0</v>
      </c>
      <c r="J2221">
        <v>0</v>
      </c>
      <c r="K2221" t="s">
        <v>9146</v>
      </c>
    </row>
    <row r="2222" spans="1:11" x14ac:dyDescent="0.3">
      <c r="A2222" t="s">
        <v>9147</v>
      </c>
      <c r="B2222" t="s">
        <v>9148</v>
      </c>
      <c r="C2222" t="s">
        <v>13</v>
      </c>
      <c r="D2222" t="s">
        <v>9149</v>
      </c>
      <c r="E2222" t="s">
        <v>15</v>
      </c>
      <c r="F2222" t="s">
        <v>16</v>
      </c>
      <c r="G2222" t="s">
        <v>279</v>
      </c>
      <c r="H2222">
        <v>0</v>
      </c>
      <c r="I2222">
        <v>0</v>
      </c>
      <c r="J2222">
        <v>0</v>
      </c>
      <c r="K2222" t="s">
        <v>9150</v>
      </c>
    </row>
    <row r="2223" spans="1:11" x14ac:dyDescent="0.3">
      <c r="A2223" t="s">
        <v>9151</v>
      </c>
      <c r="B2223" t="s">
        <v>9152</v>
      </c>
      <c r="C2223" t="s">
        <v>27</v>
      </c>
      <c r="D2223" t="s">
        <v>9153</v>
      </c>
      <c r="E2223" t="s">
        <v>4614</v>
      </c>
      <c r="F2223" t="s">
        <v>41</v>
      </c>
      <c r="G2223" t="s">
        <v>42</v>
      </c>
      <c r="H2223">
        <v>0</v>
      </c>
      <c r="I2223">
        <v>0</v>
      </c>
      <c r="J2223">
        <v>0</v>
      </c>
      <c r="K2223" t="s">
        <v>9154</v>
      </c>
    </row>
    <row r="2224" spans="1:11" x14ac:dyDescent="0.3">
      <c r="A2224" t="s">
        <v>9155</v>
      </c>
      <c r="C2224" t="s">
        <v>27</v>
      </c>
      <c r="D2224" t="s">
        <v>9156</v>
      </c>
      <c r="E2224" t="s">
        <v>4614</v>
      </c>
      <c r="F2224" t="s">
        <v>41</v>
      </c>
      <c r="G2224" t="s">
        <v>42</v>
      </c>
      <c r="H2224">
        <v>0</v>
      </c>
      <c r="I2224">
        <v>0</v>
      </c>
      <c r="J2224">
        <v>0</v>
      </c>
      <c r="K2224" t="s">
        <v>9157</v>
      </c>
    </row>
    <row r="2225" spans="1:11" x14ac:dyDescent="0.3">
      <c r="A2225" t="s">
        <v>9158</v>
      </c>
      <c r="B2225" t="s">
        <v>9159</v>
      </c>
      <c r="C2225" t="s">
        <v>27</v>
      </c>
      <c r="D2225" t="s">
        <v>9160</v>
      </c>
      <c r="E2225" t="s">
        <v>4614</v>
      </c>
      <c r="F2225" t="s">
        <v>41</v>
      </c>
      <c r="G2225" t="s">
        <v>42</v>
      </c>
      <c r="H2225">
        <v>0</v>
      </c>
      <c r="I2225">
        <v>0</v>
      </c>
      <c r="J2225">
        <v>0</v>
      </c>
      <c r="K2225" t="s">
        <v>9161</v>
      </c>
    </row>
    <row r="2226" spans="1:11" x14ac:dyDescent="0.3">
      <c r="A2226" t="s">
        <v>9162</v>
      </c>
      <c r="B2226" t="s">
        <v>9163</v>
      </c>
      <c r="C2226" t="s">
        <v>27</v>
      </c>
      <c r="D2226" t="s">
        <v>9164</v>
      </c>
      <c r="E2226" t="s">
        <v>4614</v>
      </c>
      <c r="F2226" t="s">
        <v>41</v>
      </c>
      <c r="G2226" t="s">
        <v>42</v>
      </c>
      <c r="H2226">
        <v>0</v>
      </c>
      <c r="I2226">
        <v>0</v>
      </c>
      <c r="J2226">
        <v>0</v>
      </c>
      <c r="K2226" t="s">
        <v>9165</v>
      </c>
    </row>
    <row r="2227" spans="1:11" x14ac:dyDescent="0.3">
      <c r="A2227" t="s">
        <v>9166</v>
      </c>
      <c r="B2227" t="s">
        <v>9167</v>
      </c>
      <c r="C2227" t="s">
        <v>558</v>
      </c>
      <c r="D2227" t="s">
        <v>9168</v>
      </c>
      <c r="E2227" t="s">
        <v>1122</v>
      </c>
      <c r="F2227" t="s">
        <v>16</v>
      </c>
      <c r="G2227" t="s">
        <v>3361</v>
      </c>
      <c r="H2227">
        <v>0</v>
      </c>
      <c r="I2227">
        <v>0</v>
      </c>
      <c r="J2227">
        <v>0</v>
      </c>
      <c r="K2227" t="s">
        <v>9169</v>
      </c>
    </row>
    <row r="2228" spans="1:11" x14ac:dyDescent="0.3">
      <c r="A2228" t="s">
        <v>9170</v>
      </c>
      <c r="B2228" t="s">
        <v>9171</v>
      </c>
      <c r="C2228" t="s">
        <v>558</v>
      </c>
      <c r="D2228" t="s">
        <v>9172</v>
      </c>
      <c r="E2228" t="s">
        <v>1122</v>
      </c>
      <c r="F2228" t="s">
        <v>9173</v>
      </c>
      <c r="G2228" t="s">
        <v>42</v>
      </c>
      <c r="H2228">
        <v>0</v>
      </c>
      <c r="I2228">
        <v>0</v>
      </c>
      <c r="J2228">
        <v>0</v>
      </c>
      <c r="K2228" t="s">
        <v>9174</v>
      </c>
    </row>
    <row r="2229" spans="1:11" x14ac:dyDescent="0.3">
      <c r="A2229" t="s">
        <v>9175</v>
      </c>
      <c r="B2229" t="s">
        <v>9176</v>
      </c>
      <c r="C2229" t="s">
        <v>20</v>
      </c>
      <c r="D2229" t="s">
        <v>9177</v>
      </c>
      <c r="E2229" t="s">
        <v>59</v>
      </c>
      <c r="F2229" t="s">
        <v>3555</v>
      </c>
      <c r="G2229" t="s">
        <v>42</v>
      </c>
      <c r="H2229">
        <v>0</v>
      </c>
      <c r="I2229">
        <v>0</v>
      </c>
      <c r="J2229">
        <v>0</v>
      </c>
      <c r="K2229" t="s">
        <v>9178</v>
      </c>
    </row>
    <row r="2230" spans="1:11" x14ac:dyDescent="0.3">
      <c r="A2230" t="s">
        <v>9179</v>
      </c>
      <c r="B2230" t="s">
        <v>9180</v>
      </c>
      <c r="C2230" t="s">
        <v>558</v>
      </c>
      <c r="D2230" t="s">
        <v>9181</v>
      </c>
      <c r="E2230" t="s">
        <v>1122</v>
      </c>
      <c r="F2230" t="s">
        <v>9182</v>
      </c>
      <c r="G2230" t="s">
        <v>4450</v>
      </c>
      <c r="H2230">
        <v>0</v>
      </c>
      <c r="I2230">
        <v>0</v>
      </c>
      <c r="J2230">
        <v>0</v>
      </c>
      <c r="K2230" t="s">
        <v>9183</v>
      </c>
    </row>
    <row r="2231" spans="1:11" x14ac:dyDescent="0.3">
      <c r="A2231" t="s">
        <v>9184</v>
      </c>
      <c r="C2231" t="s">
        <v>558</v>
      </c>
      <c r="D2231" t="s">
        <v>9185</v>
      </c>
      <c r="E2231" t="s">
        <v>1122</v>
      </c>
      <c r="F2231" t="s">
        <v>16</v>
      </c>
      <c r="G2231" t="s">
        <v>9186</v>
      </c>
      <c r="H2231">
        <v>0</v>
      </c>
      <c r="I2231">
        <v>0</v>
      </c>
      <c r="J2231">
        <v>0</v>
      </c>
      <c r="K2231" t="s">
        <v>9187</v>
      </c>
    </row>
    <row r="2232" spans="1:11" x14ac:dyDescent="0.3">
      <c r="A2232" t="s">
        <v>9188</v>
      </c>
      <c r="B2232" t="s">
        <v>9189</v>
      </c>
      <c r="C2232" t="s">
        <v>20</v>
      </c>
      <c r="D2232" t="s">
        <v>9190</v>
      </c>
      <c r="E2232" t="s">
        <v>59</v>
      </c>
      <c r="F2232" t="s">
        <v>2892</v>
      </c>
      <c r="G2232" t="s">
        <v>2506</v>
      </c>
      <c r="H2232">
        <v>0</v>
      </c>
      <c r="I2232">
        <v>0</v>
      </c>
      <c r="J2232">
        <v>0</v>
      </c>
      <c r="K2232" t="s">
        <v>9191</v>
      </c>
    </row>
    <row r="2233" spans="1:11" x14ac:dyDescent="0.3">
      <c r="A2233" t="s">
        <v>9192</v>
      </c>
      <c r="B2233" t="s">
        <v>9193</v>
      </c>
      <c r="C2233" t="s">
        <v>13</v>
      </c>
      <c r="D2233" t="s">
        <v>9194</v>
      </c>
      <c r="E2233" t="s">
        <v>15</v>
      </c>
      <c r="F2233" t="s">
        <v>7664</v>
      </c>
      <c r="G2233" t="s">
        <v>42</v>
      </c>
      <c r="H2233">
        <v>0</v>
      </c>
      <c r="I2233">
        <v>0</v>
      </c>
      <c r="J2233">
        <v>0</v>
      </c>
      <c r="K2233" t="s">
        <v>9195</v>
      </c>
    </row>
    <row r="2234" spans="1:11" x14ac:dyDescent="0.3">
      <c r="A2234" t="s">
        <v>9196</v>
      </c>
      <c r="B2234" t="s">
        <v>9197</v>
      </c>
      <c r="C2234" t="s">
        <v>27</v>
      </c>
      <c r="D2234" t="s">
        <v>9198</v>
      </c>
      <c r="E2234" t="s">
        <v>4614</v>
      </c>
      <c r="F2234" t="s">
        <v>16</v>
      </c>
      <c r="G2234" t="s">
        <v>4525</v>
      </c>
      <c r="H2234">
        <v>0</v>
      </c>
      <c r="I2234">
        <v>0</v>
      </c>
      <c r="J2234">
        <v>0</v>
      </c>
      <c r="K2234" t="s">
        <v>9199</v>
      </c>
    </row>
    <row r="2235" spans="1:11" x14ac:dyDescent="0.3">
      <c r="A2235" t="s">
        <v>9200</v>
      </c>
      <c r="B2235" t="s">
        <v>9201</v>
      </c>
      <c r="C2235" t="s">
        <v>27</v>
      </c>
      <c r="D2235" t="s">
        <v>9202</v>
      </c>
      <c r="E2235" t="s">
        <v>4614</v>
      </c>
      <c r="F2235" t="s">
        <v>16</v>
      </c>
      <c r="G2235" t="s">
        <v>117</v>
      </c>
      <c r="H2235">
        <v>0</v>
      </c>
      <c r="I2235">
        <v>0</v>
      </c>
      <c r="J2235">
        <v>0</v>
      </c>
      <c r="K2235" t="s">
        <v>9203</v>
      </c>
    </row>
    <row r="2236" spans="1:11" x14ac:dyDescent="0.3">
      <c r="A2236" t="s">
        <v>9204</v>
      </c>
      <c r="B2236" t="s">
        <v>9205</v>
      </c>
      <c r="C2236" t="s">
        <v>27</v>
      </c>
      <c r="D2236" t="s">
        <v>9206</v>
      </c>
      <c r="E2236" t="s">
        <v>4614</v>
      </c>
      <c r="F2236" t="s">
        <v>41</v>
      </c>
      <c r="G2236" t="s">
        <v>42</v>
      </c>
      <c r="H2236">
        <v>0</v>
      </c>
      <c r="I2236">
        <v>0</v>
      </c>
      <c r="J2236">
        <v>0</v>
      </c>
      <c r="K2236" t="s">
        <v>9207</v>
      </c>
    </row>
    <row r="2237" spans="1:11" x14ac:dyDescent="0.3">
      <c r="A2237" t="s">
        <v>9208</v>
      </c>
      <c r="B2237" t="s">
        <v>9209</v>
      </c>
      <c r="C2237" t="s">
        <v>147</v>
      </c>
      <c r="D2237" t="s">
        <v>9210</v>
      </c>
      <c r="E2237" t="s">
        <v>183</v>
      </c>
      <c r="F2237" t="s">
        <v>4643</v>
      </c>
      <c r="G2237" t="s">
        <v>42</v>
      </c>
      <c r="H2237">
        <v>0</v>
      </c>
      <c r="I2237">
        <v>0</v>
      </c>
      <c r="J2237">
        <v>0</v>
      </c>
      <c r="K2237" t="s">
        <v>9211</v>
      </c>
    </row>
    <row r="2238" spans="1:11" x14ac:dyDescent="0.3">
      <c r="A2238" t="s">
        <v>9212</v>
      </c>
      <c r="C2238" t="s">
        <v>20</v>
      </c>
      <c r="D2238" t="s">
        <v>9213</v>
      </c>
      <c r="E2238" t="s">
        <v>59</v>
      </c>
      <c r="F2238" t="s">
        <v>16</v>
      </c>
      <c r="G2238" t="s">
        <v>4644</v>
      </c>
      <c r="H2238">
        <v>0</v>
      </c>
      <c r="I2238">
        <v>0</v>
      </c>
      <c r="J2238">
        <v>0</v>
      </c>
      <c r="K2238" t="s">
        <v>9214</v>
      </c>
    </row>
    <row r="2239" spans="1:11" x14ac:dyDescent="0.3">
      <c r="A2239" t="s">
        <v>9215</v>
      </c>
      <c r="B2239" t="s">
        <v>9216</v>
      </c>
      <c r="C2239" t="s">
        <v>27</v>
      </c>
      <c r="D2239" t="s">
        <v>9217</v>
      </c>
      <c r="E2239" t="s">
        <v>4614</v>
      </c>
      <c r="F2239" t="s">
        <v>41</v>
      </c>
      <c r="G2239" t="s">
        <v>42</v>
      </c>
      <c r="H2239">
        <v>0</v>
      </c>
      <c r="I2239">
        <v>0</v>
      </c>
      <c r="J2239">
        <v>0</v>
      </c>
      <c r="K2239" t="s">
        <v>9218</v>
      </c>
    </row>
    <row r="2240" spans="1:11" x14ac:dyDescent="0.3">
      <c r="A2240" t="s">
        <v>9219</v>
      </c>
      <c r="B2240" t="s">
        <v>9220</v>
      </c>
      <c r="C2240" t="s">
        <v>27</v>
      </c>
      <c r="D2240" t="s">
        <v>9221</v>
      </c>
      <c r="E2240" t="s">
        <v>4614</v>
      </c>
      <c r="F2240" t="s">
        <v>41</v>
      </c>
      <c r="G2240" t="s">
        <v>42</v>
      </c>
      <c r="H2240">
        <v>0</v>
      </c>
      <c r="I2240">
        <v>0</v>
      </c>
      <c r="J2240">
        <v>0</v>
      </c>
      <c r="K2240" t="s">
        <v>9222</v>
      </c>
    </row>
    <row r="2241" spans="1:11" x14ac:dyDescent="0.3">
      <c r="A2241" t="s">
        <v>9223</v>
      </c>
      <c r="B2241" t="s">
        <v>9224</v>
      </c>
      <c r="C2241" t="s">
        <v>27</v>
      </c>
      <c r="D2241" t="s">
        <v>9225</v>
      </c>
      <c r="E2241" t="s">
        <v>4614</v>
      </c>
      <c r="F2241" t="s">
        <v>41</v>
      </c>
      <c r="G2241" t="s">
        <v>42</v>
      </c>
      <c r="H2241">
        <v>0</v>
      </c>
      <c r="I2241">
        <v>0</v>
      </c>
      <c r="J2241">
        <v>0</v>
      </c>
      <c r="K2241" t="s">
        <v>9226</v>
      </c>
    </row>
    <row r="2242" spans="1:11" x14ac:dyDescent="0.3">
      <c r="A2242" t="s">
        <v>9227</v>
      </c>
      <c r="B2242" t="s">
        <v>9228</v>
      </c>
      <c r="C2242" t="s">
        <v>27</v>
      </c>
      <c r="D2242" t="s">
        <v>9229</v>
      </c>
      <c r="E2242" t="s">
        <v>4614</v>
      </c>
      <c r="F2242" t="s">
        <v>41</v>
      </c>
      <c r="G2242" t="s">
        <v>42</v>
      </c>
      <c r="H2242">
        <v>0</v>
      </c>
      <c r="I2242">
        <v>0</v>
      </c>
      <c r="J2242">
        <v>0</v>
      </c>
      <c r="K2242" t="s">
        <v>9230</v>
      </c>
    </row>
    <row r="2243" spans="1:11" x14ac:dyDescent="0.3">
      <c r="A2243" t="s">
        <v>9231</v>
      </c>
      <c r="B2243" t="s">
        <v>9232</v>
      </c>
      <c r="C2243" t="s">
        <v>147</v>
      </c>
      <c r="D2243" t="s">
        <v>9233</v>
      </c>
      <c r="E2243" t="s">
        <v>4768</v>
      </c>
      <c r="F2243" t="s">
        <v>9234</v>
      </c>
      <c r="G2243" t="s">
        <v>42</v>
      </c>
      <c r="H2243">
        <v>0</v>
      </c>
      <c r="I2243">
        <v>0</v>
      </c>
      <c r="J2243">
        <v>0</v>
      </c>
      <c r="K2243" t="s">
        <v>9235</v>
      </c>
    </row>
    <row r="2244" spans="1:11" x14ac:dyDescent="0.3">
      <c r="A2244" t="s">
        <v>9236</v>
      </c>
      <c r="C2244" t="s">
        <v>27</v>
      </c>
      <c r="D2244" t="s">
        <v>9237</v>
      </c>
      <c r="E2244" t="s">
        <v>4614</v>
      </c>
      <c r="F2244" t="s">
        <v>41</v>
      </c>
      <c r="G2244" t="s">
        <v>42</v>
      </c>
      <c r="H2244">
        <v>0</v>
      </c>
      <c r="I2244">
        <v>0</v>
      </c>
      <c r="J2244">
        <v>0</v>
      </c>
      <c r="K2244" t="s">
        <v>9238</v>
      </c>
    </row>
    <row r="2245" spans="1:11" x14ac:dyDescent="0.3">
      <c r="A2245" t="s">
        <v>9239</v>
      </c>
      <c r="B2245" t="s">
        <v>9240</v>
      </c>
      <c r="C2245" t="s">
        <v>27</v>
      </c>
      <c r="D2245" t="s">
        <v>9241</v>
      </c>
      <c r="E2245" t="s">
        <v>4614</v>
      </c>
      <c r="F2245" t="s">
        <v>41</v>
      </c>
      <c r="G2245" t="s">
        <v>42</v>
      </c>
      <c r="H2245">
        <v>0</v>
      </c>
      <c r="I2245">
        <v>0</v>
      </c>
      <c r="J2245">
        <v>0</v>
      </c>
      <c r="K2245" t="s">
        <v>9242</v>
      </c>
    </row>
    <row r="2246" spans="1:11" x14ac:dyDescent="0.3">
      <c r="A2246" t="s">
        <v>9243</v>
      </c>
      <c r="B2246" t="s">
        <v>9244</v>
      </c>
      <c r="C2246" t="s">
        <v>20</v>
      </c>
      <c r="D2246" t="s">
        <v>9245</v>
      </c>
      <c r="E2246" t="s">
        <v>59</v>
      </c>
      <c r="F2246" t="s">
        <v>9246</v>
      </c>
      <c r="G2246" t="s">
        <v>42</v>
      </c>
      <c r="H2246">
        <v>0</v>
      </c>
      <c r="I2246">
        <v>0</v>
      </c>
      <c r="J2246">
        <v>0</v>
      </c>
      <c r="K2246" t="s">
        <v>9247</v>
      </c>
    </row>
    <row r="2247" spans="1:11" x14ac:dyDescent="0.3">
      <c r="A2247" t="s">
        <v>9248</v>
      </c>
      <c r="B2247" t="s">
        <v>9249</v>
      </c>
      <c r="C2247" t="s">
        <v>20</v>
      </c>
      <c r="D2247" t="s">
        <v>9250</v>
      </c>
      <c r="E2247" t="s">
        <v>59</v>
      </c>
      <c r="F2247" t="s">
        <v>6061</v>
      </c>
      <c r="G2247" t="s">
        <v>8258</v>
      </c>
      <c r="H2247">
        <v>0</v>
      </c>
      <c r="I2247">
        <v>0</v>
      </c>
      <c r="J2247">
        <v>0</v>
      </c>
      <c r="K2247" t="s">
        <v>9251</v>
      </c>
    </row>
    <row r="2248" spans="1:11" x14ac:dyDescent="0.3">
      <c r="A2248" t="s">
        <v>9252</v>
      </c>
      <c r="B2248" t="s">
        <v>9253</v>
      </c>
      <c r="C2248" t="s">
        <v>20</v>
      </c>
      <c r="D2248" t="s">
        <v>9254</v>
      </c>
      <c r="E2248" t="s">
        <v>59</v>
      </c>
      <c r="F2248" t="s">
        <v>16</v>
      </c>
      <c r="G2248" t="s">
        <v>8802</v>
      </c>
      <c r="H2248">
        <v>0</v>
      </c>
      <c r="I2248">
        <v>0</v>
      </c>
      <c r="J2248">
        <v>0</v>
      </c>
      <c r="K2248" t="s">
        <v>9255</v>
      </c>
    </row>
    <row r="2249" spans="1:11" x14ac:dyDescent="0.3">
      <c r="A2249" t="s">
        <v>9256</v>
      </c>
      <c r="B2249" t="s">
        <v>9257</v>
      </c>
      <c r="C2249" t="s">
        <v>27</v>
      </c>
      <c r="D2249" t="s">
        <v>9258</v>
      </c>
      <c r="E2249" t="s">
        <v>4614</v>
      </c>
      <c r="F2249" t="s">
        <v>41</v>
      </c>
      <c r="G2249" t="s">
        <v>42</v>
      </c>
      <c r="H2249">
        <v>0</v>
      </c>
      <c r="I2249">
        <v>0</v>
      </c>
      <c r="J2249">
        <v>0</v>
      </c>
      <c r="K2249" t="s">
        <v>9259</v>
      </c>
    </row>
    <row r="2250" spans="1:11" x14ac:dyDescent="0.3">
      <c r="A2250" t="s">
        <v>9260</v>
      </c>
      <c r="B2250" t="s">
        <v>9261</v>
      </c>
      <c r="C2250" t="s">
        <v>20</v>
      </c>
      <c r="D2250" t="s">
        <v>9262</v>
      </c>
      <c r="E2250" t="s">
        <v>59</v>
      </c>
      <c r="F2250" t="s">
        <v>994</v>
      </c>
      <c r="G2250" t="s">
        <v>42</v>
      </c>
      <c r="H2250">
        <v>0</v>
      </c>
      <c r="I2250">
        <v>0</v>
      </c>
      <c r="J2250">
        <v>0</v>
      </c>
      <c r="K2250" t="s">
        <v>9263</v>
      </c>
    </row>
    <row r="2251" spans="1:11" x14ac:dyDescent="0.3">
      <c r="A2251" t="s">
        <v>9264</v>
      </c>
      <c r="B2251" t="s">
        <v>9265</v>
      </c>
      <c r="C2251" t="s">
        <v>27</v>
      </c>
      <c r="D2251" t="s">
        <v>9266</v>
      </c>
      <c r="E2251" t="s">
        <v>4614</v>
      </c>
      <c r="F2251" t="s">
        <v>5810</v>
      </c>
      <c r="G2251" t="s">
        <v>42</v>
      </c>
      <c r="H2251">
        <v>0</v>
      </c>
      <c r="I2251">
        <v>0</v>
      </c>
      <c r="J2251">
        <v>0</v>
      </c>
      <c r="K2251" t="s">
        <v>9267</v>
      </c>
    </row>
    <row r="2252" spans="1:11" x14ac:dyDescent="0.3">
      <c r="A2252" t="s">
        <v>9268</v>
      </c>
      <c r="B2252" t="s">
        <v>9269</v>
      </c>
      <c r="C2252" t="s">
        <v>27</v>
      </c>
      <c r="D2252" t="s">
        <v>9270</v>
      </c>
      <c r="E2252" t="s">
        <v>4614</v>
      </c>
      <c r="F2252" t="s">
        <v>41</v>
      </c>
      <c r="G2252" t="s">
        <v>42</v>
      </c>
      <c r="H2252">
        <v>0</v>
      </c>
      <c r="I2252">
        <v>0</v>
      </c>
      <c r="J2252">
        <v>0</v>
      </c>
      <c r="K2252" t="s">
        <v>9271</v>
      </c>
    </row>
    <row r="2253" spans="1:11" x14ac:dyDescent="0.3">
      <c r="A2253" t="s">
        <v>9272</v>
      </c>
      <c r="B2253" t="s">
        <v>9273</v>
      </c>
      <c r="C2253" t="s">
        <v>147</v>
      </c>
      <c r="D2253" t="s">
        <v>9274</v>
      </c>
      <c r="E2253" t="s">
        <v>183</v>
      </c>
      <c r="F2253" t="s">
        <v>1506</v>
      </c>
      <c r="G2253" t="s">
        <v>42</v>
      </c>
      <c r="H2253">
        <v>0</v>
      </c>
      <c r="I2253">
        <v>0</v>
      </c>
      <c r="J2253">
        <v>0</v>
      </c>
      <c r="K2253" t="s">
        <v>9275</v>
      </c>
    </row>
    <row r="2254" spans="1:11" x14ac:dyDescent="0.3">
      <c r="A2254" t="s">
        <v>9276</v>
      </c>
      <c r="B2254" t="s">
        <v>9277</v>
      </c>
      <c r="C2254" t="s">
        <v>13</v>
      </c>
      <c r="D2254" t="s">
        <v>9278</v>
      </c>
      <c r="E2254" t="s">
        <v>15</v>
      </c>
      <c r="F2254" t="s">
        <v>41</v>
      </c>
      <c r="G2254" t="s">
        <v>9279</v>
      </c>
      <c r="H2254">
        <v>0</v>
      </c>
      <c r="I2254">
        <v>0</v>
      </c>
      <c r="J2254">
        <v>0</v>
      </c>
      <c r="K2254" t="s">
        <v>9280</v>
      </c>
    </row>
    <row r="2255" spans="1:11" x14ac:dyDescent="0.3">
      <c r="A2255" t="s">
        <v>9281</v>
      </c>
      <c r="C2255" t="s">
        <v>27</v>
      </c>
      <c r="D2255" t="s">
        <v>9282</v>
      </c>
      <c r="E2255" t="s">
        <v>4614</v>
      </c>
      <c r="F2255" t="s">
        <v>41</v>
      </c>
      <c r="G2255" t="s">
        <v>42</v>
      </c>
      <c r="H2255">
        <v>0</v>
      </c>
      <c r="I2255">
        <v>0</v>
      </c>
      <c r="J2255">
        <v>0</v>
      </c>
      <c r="K2255" t="s">
        <v>9283</v>
      </c>
    </row>
    <row r="2256" spans="1:11" x14ac:dyDescent="0.3">
      <c r="A2256" t="s">
        <v>9284</v>
      </c>
      <c r="B2256" t="s">
        <v>9285</v>
      </c>
      <c r="C2256" t="s">
        <v>27</v>
      </c>
      <c r="D2256" t="s">
        <v>9286</v>
      </c>
      <c r="E2256" t="s">
        <v>4614</v>
      </c>
      <c r="F2256" t="s">
        <v>41</v>
      </c>
      <c r="G2256" t="s">
        <v>42</v>
      </c>
      <c r="H2256">
        <v>0</v>
      </c>
      <c r="I2256">
        <v>0</v>
      </c>
      <c r="J2256">
        <v>0</v>
      </c>
      <c r="K2256" t="s">
        <v>9287</v>
      </c>
    </row>
    <row r="2257" spans="1:11" x14ac:dyDescent="0.3">
      <c r="A2257" t="s">
        <v>9288</v>
      </c>
      <c r="B2257" t="s">
        <v>9289</v>
      </c>
      <c r="C2257" t="s">
        <v>147</v>
      </c>
      <c r="D2257" t="s">
        <v>9290</v>
      </c>
      <c r="E2257" t="s">
        <v>183</v>
      </c>
      <c r="F2257" t="s">
        <v>1947</v>
      </c>
      <c r="G2257" t="s">
        <v>42</v>
      </c>
      <c r="H2257">
        <v>0</v>
      </c>
      <c r="I2257">
        <v>0</v>
      </c>
      <c r="J2257">
        <v>0</v>
      </c>
      <c r="K2257" t="s">
        <v>9291</v>
      </c>
    </row>
    <row r="2258" spans="1:11" x14ac:dyDescent="0.3">
      <c r="A2258" t="s">
        <v>9292</v>
      </c>
      <c r="B2258" t="s">
        <v>9293</v>
      </c>
      <c r="C2258" t="s">
        <v>147</v>
      </c>
      <c r="D2258" t="s">
        <v>9294</v>
      </c>
      <c r="E2258" t="s">
        <v>183</v>
      </c>
      <c r="F2258" t="s">
        <v>845</v>
      </c>
      <c r="G2258" t="s">
        <v>42</v>
      </c>
      <c r="H2258">
        <v>0</v>
      </c>
      <c r="I2258">
        <v>0</v>
      </c>
      <c r="J2258">
        <v>0</v>
      </c>
      <c r="K2258" t="s">
        <v>9295</v>
      </c>
    </row>
    <row r="2259" spans="1:11" x14ac:dyDescent="0.3">
      <c r="A2259" t="s">
        <v>9296</v>
      </c>
      <c r="C2259" t="s">
        <v>147</v>
      </c>
      <c r="D2259" t="s">
        <v>9297</v>
      </c>
      <c r="E2259" t="s">
        <v>183</v>
      </c>
      <c r="F2259" t="s">
        <v>1886</v>
      </c>
      <c r="G2259" t="s">
        <v>42</v>
      </c>
      <c r="H2259">
        <v>0</v>
      </c>
      <c r="I2259">
        <v>0</v>
      </c>
      <c r="J2259">
        <v>0</v>
      </c>
      <c r="K2259" t="s">
        <v>9298</v>
      </c>
    </row>
    <row r="2260" spans="1:11" x14ac:dyDescent="0.3">
      <c r="A2260" t="s">
        <v>9299</v>
      </c>
      <c r="B2260" t="s">
        <v>9300</v>
      </c>
      <c r="C2260" t="s">
        <v>27</v>
      </c>
      <c r="D2260" t="s">
        <v>9301</v>
      </c>
      <c r="E2260" t="s">
        <v>4614</v>
      </c>
      <c r="F2260" t="s">
        <v>41</v>
      </c>
      <c r="G2260" t="s">
        <v>42</v>
      </c>
      <c r="H2260">
        <v>0</v>
      </c>
      <c r="I2260">
        <v>0</v>
      </c>
      <c r="J2260">
        <v>0</v>
      </c>
      <c r="K2260" t="s">
        <v>9302</v>
      </c>
    </row>
    <row r="2261" spans="1:11" x14ac:dyDescent="0.3">
      <c r="A2261" t="s">
        <v>9303</v>
      </c>
      <c r="B2261" t="s">
        <v>9304</v>
      </c>
      <c r="C2261" t="s">
        <v>27</v>
      </c>
      <c r="D2261" t="s">
        <v>9305</v>
      </c>
      <c r="E2261" t="s">
        <v>4614</v>
      </c>
      <c r="F2261" t="s">
        <v>41</v>
      </c>
      <c r="G2261" t="s">
        <v>42</v>
      </c>
      <c r="H2261">
        <v>0</v>
      </c>
      <c r="I2261">
        <v>0</v>
      </c>
      <c r="J2261">
        <v>0</v>
      </c>
      <c r="K2261" t="s">
        <v>9306</v>
      </c>
    </row>
    <row r="2262" spans="1:11" x14ac:dyDescent="0.3">
      <c r="A2262" t="s">
        <v>9307</v>
      </c>
      <c r="B2262" t="s">
        <v>9308</v>
      </c>
      <c r="C2262" t="s">
        <v>27</v>
      </c>
      <c r="D2262" t="s">
        <v>9309</v>
      </c>
      <c r="E2262" t="s">
        <v>4614</v>
      </c>
      <c r="F2262" t="s">
        <v>41</v>
      </c>
      <c r="G2262" t="s">
        <v>42</v>
      </c>
      <c r="H2262">
        <v>0</v>
      </c>
      <c r="I2262">
        <v>0</v>
      </c>
      <c r="J2262">
        <v>0</v>
      </c>
      <c r="K2262" t="s">
        <v>9310</v>
      </c>
    </row>
    <row r="2263" spans="1:11" x14ac:dyDescent="0.3">
      <c r="A2263" t="s">
        <v>9311</v>
      </c>
      <c r="B2263" t="s">
        <v>9312</v>
      </c>
      <c r="C2263" t="s">
        <v>27</v>
      </c>
      <c r="D2263" t="s">
        <v>9313</v>
      </c>
      <c r="E2263" t="s">
        <v>4614</v>
      </c>
      <c r="F2263" t="s">
        <v>41</v>
      </c>
      <c r="G2263" t="s">
        <v>42</v>
      </c>
      <c r="H2263">
        <v>0</v>
      </c>
      <c r="I2263">
        <v>0</v>
      </c>
      <c r="J2263">
        <v>0</v>
      </c>
      <c r="K2263" t="s">
        <v>9314</v>
      </c>
    </row>
    <row r="2264" spans="1:11" x14ac:dyDescent="0.3">
      <c r="A2264" t="s">
        <v>9315</v>
      </c>
      <c r="B2264" t="s">
        <v>9316</v>
      </c>
      <c r="C2264" t="s">
        <v>27</v>
      </c>
      <c r="D2264" t="s">
        <v>9317</v>
      </c>
      <c r="E2264" t="s">
        <v>4614</v>
      </c>
      <c r="F2264" t="s">
        <v>41</v>
      </c>
      <c r="G2264" t="s">
        <v>1693</v>
      </c>
      <c r="H2264">
        <v>0</v>
      </c>
      <c r="I2264">
        <v>0</v>
      </c>
      <c r="J2264">
        <v>0</v>
      </c>
      <c r="K2264" t="s">
        <v>9318</v>
      </c>
    </row>
    <row r="2265" spans="1:11" x14ac:dyDescent="0.3">
      <c r="A2265" t="s">
        <v>9319</v>
      </c>
      <c r="B2265" t="s">
        <v>9320</v>
      </c>
      <c r="C2265" t="s">
        <v>20</v>
      </c>
      <c r="D2265" t="s">
        <v>9321</v>
      </c>
      <c r="E2265" t="s">
        <v>59</v>
      </c>
      <c r="F2265" t="s">
        <v>870</v>
      </c>
      <c r="G2265" t="s">
        <v>4574</v>
      </c>
      <c r="H2265">
        <v>0</v>
      </c>
      <c r="I2265">
        <v>0</v>
      </c>
      <c r="J2265">
        <v>0</v>
      </c>
      <c r="K2265" t="s">
        <v>9322</v>
      </c>
    </row>
    <row r="2266" spans="1:11" x14ac:dyDescent="0.3">
      <c r="A2266" t="s">
        <v>9323</v>
      </c>
      <c r="B2266" t="s">
        <v>9324</v>
      </c>
      <c r="C2266" t="s">
        <v>27</v>
      </c>
      <c r="D2266" t="s">
        <v>9325</v>
      </c>
      <c r="E2266" t="s">
        <v>4614</v>
      </c>
      <c r="F2266" t="s">
        <v>16</v>
      </c>
      <c r="G2266" t="s">
        <v>9326</v>
      </c>
      <c r="H2266">
        <v>0</v>
      </c>
      <c r="I2266">
        <v>0</v>
      </c>
      <c r="J2266">
        <v>0</v>
      </c>
      <c r="K2266" t="s">
        <v>9327</v>
      </c>
    </row>
    <row r="2267" spans="1:11" x14ac:dyDescent="0.3">
      <c r="A2267" t="s">
        <v>9328</v>
      </c>
      <c r="B2267" t="s">
        <v>9329</v>
      </c>
      <c r="C2267" t="s">
        <v>13</v>
      </c>
      <c r="D2267" t="s">
        <v>9330</v>
      </c>
      <c r="E2267" t="s">
        <v>77</v>
      </c>
      <c r="F2267" t="s">
        <v>16</v>
      </c>
      <c r="G2267" t="s">
        <v>922</v>
      </c>
      <c r="H2267">
        <v>0</v>
      </c>
      <c r="I2267">
        <v>0</v>
      </c>
      <c r="J2267">
        <v>0</v>
      </c>
      <c r="K2267" t="s">
        <v>9331</v>
      </c>
    </row>
    <row r="2268" spans="1:11" x14ac:dyDescent="0.3">
      <c r="A2268" t="s">
        <v>9332</v>
      </c>
      <c r="B2268" t="s">
        <v>9333</v>
      </c>
      <c r="C2268" t="s">
        <v>20</v>
      </c>
      <c r="D2268" t="s">
        <v>9334</v>
      </c>
      <c r="E2268" t="s">
        <v>59</v>
      </c>
      <c r="F2268" t="s">
        <v>16</v>
      </c>
      <c r="G2268" t="s">
        <v>8145</v>
      </c>
      <c r="H2268">
        <v>0</v>
      </c>
      <c r="I2268">
        <v>0</v>
      </c>
      <c r="J2268">
        <v>0</v>
      </c>
      <c r="K2268" t="s">
        <v>9335</v>
      </c>
    </row>
    <row r="2269" spans="1:11" x14ac:dyDescent="0.3">
      <c r="A2269" t="s">
        <v>9336</v>
      </c>
      <c r="B2269" t="s">
        <v>9337</v>
      </c>
      <c r="C2269" t="s">
        <v>20</v>
      </c>
      <c r="E2269" t="s">
        <v>59</v>
      </c>
      <c r="F2269" t="s">
        <v>16</v>
      </c>
      <c r="G2269" t="s">
        <v>9338</v>
      </c>
      <c r="H2269">
        <v>0</v>
      </c>
      <c r="I2269">
        <v>0</v>
      </c>
      <c r="J2269">
        <v>0</v>
      </c>
      <c r="K2269" t="s">
        <v>9339</v>
      </c>
    </row>
    <row r="2270" spans="1:11" x14ac:dyDescent="0.3">
      <c r="A2270" t="s">
        <v>9340</v>
      </c>
      <c r="B2270" t="s">
        <v>9341</v>
      </c>
      <c r="C2270" t="s">
        <v>13</v>
      </c>
      <c r="D2270" t="s">
        <v>9342</v>
      </c>
      <c r="E2270" t="s">
        <v>77</v>
      </c>
      <c r="F2270" t="s">
        <v>16</v>
      </c>
      <c r="G2270" t="s">
        <v>603</v>
      </c>
      <c r="H2270">
        <v>0</v>
      </c>
      <c r="I2270">
        <v>0</v>
      </c>
      <c r="J2270">
        <v>0</v>
      </c>
      <c r="K2270" t="s">
        <v>9343</v>
      </c>
    </row>
    <row r="2271" spans="1:11" x14ac:dyDescent="0.3">
      <c r="A2271" t="s">
        <v>9344</v>
      </c>
      <c r="C2271" t="s">
        <v>13</v>
      </c>
      <c r="D2271" t="s">
        <v>9345</v>
      </c>
      <c r="E2271" t="s">
        <v>77</v>
      </c>
      <c r="F2271" t="s">
        <v>16</v>
      </c>
      <c r="G2271" t="s">
        <v>6546</v>
      </c>
      <c r="H2271">
        <v>0</v>
      </c>
      <c r="I2271">
        <v>0</v>
      </c>
      <c r="J2271">
        <v>0</v>
      </c>
      <c r="K2271" t="s">
        <v>9346</v>
      </c>
    </row>
    <row r="2272" spans="1:11" x14ac:dyDescent="0.3">
      <c r="A2272" t="s">
        <v>9347</v>
      </c>
      <c r="B2272" t="s">
        <v>9348</v>
      </c>
      <c r="C2272" t="s">
        <v>20</v>
      </c>
      <c r="E2272" t="s">
        <v>59</v>
      </c>
      <c r="F2272" t="s">
        <v>16</v>
      </c>
      <c r="G2272" t="s">
        <v>8692</v>
      </c>
      <c r="H2272">
        <v>0</v>
      </c>
      <c r="I2272">
        <v>0</v>
      </c>
      <c r="J2272">
        <v>0</v>
      </c>
      <c r="K2272" t="s">
        <v>9349</v>
      </c>
    </row>
    <row r="2273" spans="1:11" x14ac:dyDescent="0.3">
      <c r="A2273" t="s">
        <v>9350</v>
      </c>
      <c r="C2273" t="s">
        <v>27</v>
      </c>
      <c r="D2273" t="s">
        <v>9351</v>
      </c>
      <c r="E2273" t="s">
        <v>4614</v>
      </c>
      <c r="F2273" t="s">
        <v>16</v>
      </c>
      <c r="G2273" t="s">
        <v>42</v>
      </c>
      <c r="H2273">
        <v>0</v>
      </c>
      <c r="I2273">
        <v>0</v>
      </c>
      <c r="J2273">
        <v>0</v>
      </c>
      <c r="K2273" t="s">
        <v>9352</v>
      </c>
    </row>
    <row r="2274" spans="1:11" x14ac:dyDescent="0.3">
      <c r="A2274" t="s">
        <v>9353</v>
      </c>
      <c r="B2274" t="s">
        <v>9354</v>
      </c>
      <c r="C2274" t="s">
        <v>20</v>
      </c>
      <c r="D2274" t="s">
        <v>9355</v>
      </c>
      <c r="E2274" t="s">
        <v>22</v>
      </c>
      <c r="F2274" t="s">
        <v>407</v>
      </c>
      <c r="G2274" t="s">
        <v>42</v>
      </c>
      <c r="H2274">
        <v>0</v>
      </c>
      <c r="I2274">
        <v>0</v>
      </c>
      <c r="J2274">
        <v>0</v>
      </c>
      <c r="K2274" t="s">
        <v>9356</v>
      </c>
    </row>
    <row r="2275" spans="1:11" x14ac:dyDescent="0.3">
      <c r="A2275" t="s">
        <v>9357</v>
      </c>
      <c r="B2275" t="s">
        <v>9358</v>
      </c>
      <c r="C2275" t="s">
        <v>558</v>
      </c>
      <c r="D2275" t="s">
        <v>9359</v>
      </c>
      <c r="E2275" t="s">
        <v>1472</v>
      </c>
      <c r="F2275" t="s">
        <v>16</v>
      </c>
      <c r="G2275" t="s">
        <v>4326</v>
      </c>
      <c r="H2275">
        <v>0</v>
      </c>
      <c r="I2275">
        <v>0</v>
      </c>
      <c r="J2275">
        <v>0</v>
      </c>
      <c r="K2275" t="s">
        <v>9360</v>
      </c>
    </row>
    <row r="2276" spans="1:11" x14ac:dyDescent="0.3">
      <c r="A2276" t="s">
        <v>9361</v>
      </c>
      <c r="B2276" t="s">
        <v>9362</v>
      </c>
      <c r="C2276" t="s">
        <v>13</v>
      </c>
      <c r="D2276" t="s">
        <v>9363</v>
      </c>
      <c r="E2276" t="s">
        <v>77</v>
      </c>
      <c r="F2276" t="s">
        <v>16</v>
      </c>
      <c r="G2276" t="s">
        <v>4386</v>
      </c>
      <c r="H2276">
        <v>0</v>
      </c>
      <c r="I2276">
        <v>0</v>
      </c>
      <c r="J2276">
        <v>0</v>
      </c>
      <c r="K2276" t="s">
        <v>9364</v>
      </c>
    </row>
    <row r="2277" spans="1:11" x14ac:dyDescent="0.3">
      <c r="A2277" t="s">
        <v>9365</v>
      </c>
      <c r="B2277" t="s">
        <v>9366</v>
      </c>
      <c r="C2277" t="s">
        <v>13</v>
      </c>
      <c r="D2277" t="s">
        <v>9367</v>
      </c>
      <c r="E2277" t="s">
        <v>77</v>
      </c>
      <c r="F2277" t="s">
        <v>16</v>
      </c>
      <c r="G2277" t="s">
        <v>9368</v>
      </c>
      <c r="H2277">
        <v>0</v>
      </c>
      <c r="I2277">
        <v>0</v>
      </c>
      <c r="J2277">
        <v>0</v>
      </c>
      <c r="K2277" t="s">
        <v>9369</v>
      </c>
    </row>
    <row r="2278" spans="1:11" x14ac:dyDescent="0.3">
      <c r="A2278" t="s">
        <v>9370</v>
      </c>
      <c r="B2278" t="s">
        <v>9371</v>
      </c>
      <c r="C2278" t="s">
        <v>13</v>
      </c>
      <c r="D2278" t="s">
        <v>9372</v>
      </c>
      <c r="E2278" t="s">
        <v>77</v>
      </c>
      <c r="F2278" t="s">
        <v>16</v>
      </c>
      <c r="G2278" t="s">
        <v>1737</v>
      </c>
      <c r="H2278">
        <v>0</v>
      </c>
      <c r="I2278">
        <v>0</v>
      </c>
      <c r="J2278">
        <v>0</v>
      </c>
      <c r="K2278" t="s">
        <v>9373</v>
      </c>
    </row>
    <row r="2279" spans="1:11" x14ac:dyDescent="0.3">
      <c r="A2279" t="s">
        <v>9374</v>
      </c>
      <c r="B2279" t="s">
        <v>9375</v>
      </c>
      <c r="C2279" t="s">
        <v>13</v>
      </c>
      <c r="D2279" t="s">
        <v>9376</v>
      </c>
      <c r="E2279" t="s">
        <v>77</v>
      </c>
      <c r="F2279" t="s">
        <v>16</v>
      </c>
      <c r="G2279" t="s">
        <v>7000</v>
      </c>
      <c r="H2279">
        <v>0</v>
      </c>
      <c r="I2279">
        <v>0</v>
      </c>
      <c r="J2279">
        <v>0</v>
      </c>
      <c r="K2279" t="s">
        <v>9377</v>
      </c>
    </row>
    <row r="2280" spans="1:11" x14ac:dyDescent="0.3">
      <c r="A2280" t="s">
        <v>9378</v>
      </c>
      <c r="B2280" t="s">
        <v>9379</v>
      </c>
      <c r="C2280" t="s">
        <v>13</v>
      </c>
      <c r="D2280" t="s">
        <v>9380</v>
      </c>
      <c r="E2280" t="s">
        <v>77</v>
      </c>
      <c r="F2280" t="s">
        <v>16</v>
      </c>
      <c r="G2280" t="s">
        <v>4420</v>
      </c>
      <c r="H2280">
        <v>0</v>
      </c>
      <c r="I2280">
        <v>0</v>
      </c>
      <c r="J2280">
        <v>0</v>
      </c>
      <c r="K2280" t="s">
        <v>9381</v>
      </c>
    </row>
    <row r="2281" spans="1:11" x14ac:dyDescent="0.3">
      <c r="A2281" t="s">
        <v>9382</v>
      </c>
      <c r="B2281" t="s">
        <v>9383</v>
      </c>
      <c r="C2281" t="s">
        <v>13</v>
      </c>
      <c r="D2281" t="s">
        <v>9384</v>
      </c>
      <c r="E2281" t="s">
        <v>77</v>
      </c>
      <c r="F2281" t="s">
        <v>16</v>
      </c>
      <c r="G2281" t="s">
        <v>8956</v>
      </c>
      <c r="H2281">
        <v>0</v>
      </c>
      <c r="I2281">
        <v>0</v>
      </c>
      <c r="J2281">
        <v>0</v>
      </c>
      <c r="K2281" t="s">
        <v>9385</v>
      </c>
    </row>
    <row r="2282" spans="1:11" x14ac:dyDescent="0.3">
      <c r="A2282" t="s">
        <v>9386</v>
      </c>
      <c r="B2282" t="s">
        <v>9387</v>
      </c>
      <c r="C2282" t="s">
        <v>13</v>
      </c>
      <c r="D2282" t="s">
        <v>9388</v>
      </c>
      <c r="E2282" t="s">
        <v>77</v>
      </c>
      <c r="F2282" t="s">
        <v>16</v>
      </c>
      <c r="G2282" t="s">
        <v>3885</v>
      </c>
      <c r="H2282">
        <v>0</v>
      </c>
      <c r="I2282">
        <v>0</v>
      </c>
      <c r="J2282">
        <v>0</v>
      </c>
      <c r="K2282" t="s">
        <v>9389</v>
      </c>
    </row>
    <row r="2283" spans="1:11" x14ac:dyDescent="0.3">
      <c r="A2283" t="s">
        <v>9390</v>
      </c>
      <c r="B2283" t="s">
        <v>9391</v>
      </c>
      <c r="C2283" t="s">
        <v>558</v>
      </c>
      <c r="D2283" t="s">
        <v>9392</v>
      </c>
      <c r="E2283" t="s">
        <v>895</v>
      </c>
      <c r="F2283" t="s">
        <v>16</v>
      </c>
      <c r="G2283" t="s">
        <v>9393</v>
      </c>
      <c r="H2283">
        <v>0</v>
      </c>
      <c r="I2283">
        <v>0</v>
      </c>
      <c r="J2283">
        <v>0</v>
      </c>
      <c r="K2283" t="s">
        <v>9394</v>
      </c>
    </row>
    <row r="2284" spans="1:11" x14ac:dyDescent="0.3">
      <c r="A2284" t="s">
        <v>9395</v>
      </c>
      <c r="B2284" t="s">
        <v>9396</v>
      </c>
      <c r="C2284" t="s">
        <v>20</v>
      </c>
      <c r="D2284" t="s">
        <v>9397</v>
      </c>
      <c r="E2284" t="s">
        <v>22</v>
      </c>
      <c r="F2284" t="s">
        <v>9398</v>
      </c>
      <c r="G2284" t="s">
        <v>42</v>
      </c>
      <c r="H2284">
        <v>0</v>
      </c>
      <c r="I2284">
        <v>0</v>
      </c>
      <c r="J2284">
        <v>0</v>
      </c>
      <c r="K2284" t="s">
        <v>9399</v>
      </c>
    </row>
    <row r="2285" spans="1:11" x14ac:dyDescent="0.3">
      <c r="A2285" t="s">
        <v>9400</v>
      </c>
      <c r="C2285" t="s">
        <v>20</v>
      </c>
      <c r="D2285" t="s">
        <v>9401</v>
      </c>
      <c r="E2285" t="s">
        <v>59</v>
      </c>
      <c r="F2285" t="s">
        <v>1590</v>
      </c>
      <c r="G2285" t="s">
        <v>42</v>
      </c>
      <c r="H2285">
        <v>0</v>
      </c>
      <c r="I2285">
        <v>0</v>
      </c>
      <c r="J2285">
        <v>0</v>
      </c>
      <c r="K2285" t="s">
        <v>9402</v>
      </c>
    </row>
    <row r="2286" spans="1:11" x14ac:dyDescent="0.3">
      <c r="A2286" t="s">
        <v>9403</v>
      </c>
      <c r="C2286" t="s">
        <v>147</v>
      </c>
      <c r="D2286" t="s">
        <v>9404</v>
      </c>
      <c r="E2286" t="s">
        <v>183</v>
      </c>
      <c r="F2286" t="s">
        <v>9405</v>
      </c>
      <c r="G2286" t="s">
        <v>42</v>
      </c>
      <c r="H2286">
        <v>0</v>
      </c>
      <c r="I2286">
        <v>0</v>
      </c>
      <c r="J2286">
        <v>0</v>
      </c>
      <c r="K2286" t="s">
        <v>9406</v>
      </c>
    </row>
    <row r="2287" spans="1:11" x14ac:dyDescent="0.3">
      <c r="A2287" t="s">
        <v>9407</v>
      </c>
      <c r="B2287" t="s">
        <v>9408</v>
      </c>
      <c r="C2287" t="s">
        <v>27</v>
      </c>
      <c r="D2287" t="s">
        <v>9409</v>
      </c>
      <c r="E2287" t="s">
        <v>4614</v>
      </c>
      <c r="F2287" t="s">
        <v>41</v>
      </c>
      <c r="G2287" t="s">
        <v>42</v>
      </c>
      <c r="H2287">
        <v>0</v>
      </c>
      <c r="I2287">
        <v>0</v>
      </c>
      <c r="J2287">
        <v>0</v>
      </c>
      <c r="K2287" t="s">
        <v>9410</v>
      </c>
    </row>
    <row r="2288" spans="1:11" x14ac:dyDescent="0.3">
      <c r="A2288" t="s">
        <v>9411</v>
      </c>
      <c r="B2288" t="s">
        <v>9412</v>
      </c>
      <c r="C2288" t="s">
        <v>13</v>
      </c>
      <c r="D2288" t="s">
        <v>9413</v>
      </c>
      <c r="E2288" t="s">
        <v>77</v>
      </c>
      <c r="F2288" t="s">
        <v>41</v>
      </c>
      <c r="G2288" t="s">
        <v>42</v>
      </c>
      <c r="H2288">
        <v>0</v>
      </c>
      <c r="I2288">
        <v>0</v>
      </c>
      <c r="J2288">
        <v>0</v>
      </c>
      <c r="K2288" t="s">
        <v>9414</v>
      </c>
    </row>
    <row r="2289" spans="1:11" x14ac:dyDescent="0.3">
      <c r="A2289" t="s">
        <v>9415</v>
      </c>
      <c r="B2289" t="s">
        <v>9333</v>
      </c>
      <c r="C2289" t="s">
        <v>27</v>
      </c>
      <c r="D2289" t="s">
        <v>9416</v>
      </c>
      <c r="E2289" t="s">
        <v>4614</v>
      </c>
      <c r="F2289" t="s">
        <v>41</v>
      </c>
      <c r="G2289" t="s">
        <v>42</v>
      </c>
      <c r="H2289">
        <v>0</v>
      </c>
      <c r="I2289">
        <v>0</v>
      </c>
      <c r="J2289">
        <v>0</v>
      </c>
      <c r="K2289" t="s">
        <v>9417</v>
      </c>
    </row>
    <row r="2290" spans="1:11" x14ac:dyDescent="0.3">
      <c r="A2290" t="s">
        <v>9418</v>
      </c>
      <c r="B2290" t="s">
        <v>1580</v>
      </c>
      <c r="C2290" t="s">
        <v>27</v>
      </c>
      <c r="D2290" t="s">
        <v>9419</v>
      </c>
      <c r="E2290" t="s">
        <v>4614</v>
      </c>
      <c r="F2290" t="s">
        <v>41</v>
      </c>
      <c r="G2290" t="s">
        <v>42</v>
      </c>
      <c r="H2290">
        <v>0</v>
      </c>
      <c r="I2290">
        <v>0</v>
      </c>
      <c r="J2290">
        <v>0</v>
      </c>
      <c r="K2290" t="s">
        <v>9420</v>
      </c>
    </row>
    <row r="2291" spans="1:11" x14ac:dyDescent="0.3">
      <c r="A2291" t="s">
        <v>9421</v>
      </c>
      <c r="C2291" t="s">
        <v>27</v>
      </c>
      <c r="D2291" t="s">
        <v>9422</v>
      </c>
      <c r="E2291" t="s">
        <v>4614</v>
      </c>
      <c r="F2291" t="s">
        <v>41</v>
      </c>
      <c r="G2291" t="s">
        <v>42</v>
      </c>
      <c r="H2291">
        <v>0</v>
      </c>
      <c r="I2291">
        <v>0</v>
      </c>
      <c r="J2291">
        <v>0</v>
      </c>
      <c r="K2291" t="s">
        <v>9423</v>
      </c>
    </row>
    <row r="2292" spans="1:11" x14ac:dyDescent="0.3">
      <c r="A2292" t="s">
        <v>9424</v>
      </c>
      <c r="B2292" t="s">
        <v>9425</v>
      </c>
      <c r="C2292" t="s">
        <v>20</v>
      </c>
      <c r="E2292" t="s">
        <v>59</v>
      </c>
      <c r="F2292" t="s">
        <v>9426</v>
      </c>
      <c r="G2292" t="s">
        <v>42</v>
      </c>
      <c r="H2292">
        <v>0</v>
      </c>
      <c r="I2292">
        <v>0</v>
      </c>
      <c r="J2292">
        <v>0</v>
      </c>
      <c r="K2292" t="s">
        <v>9427</v>
      </c>
    </row>
    <row r="2293" spans="1:11" x14ac:dyDescent="0.3">
      <c r="A2293" t="s">
        <v>9428</v>
      </c>
      <c r="B2293" t="s">
        <v>9429</v>
      </c>
      <c r="C2293" t="s">
        <v>20</v>
      </c>
      <c r="E2293" t="s">
        <v>59</v>
      </c>
      <c r="F2293" t="s">
        <v>7012</v>
      </c>
      <c r="G2293" t="s">
        <v>42</v>
      </c>
      <c r="H2293">
        <v>0</v>
      </c>
      <c r="I2293">
        <v>0</v>
      </c>
      <c r="J2293">
        <v>0</v>
      </c>
      <c r="K2293" t="s">
        <v>9430</v>
      </c>
    </row>
    <row r="2294" spans="1:11" x14ac:dyDescent="0.3">
      <c r="A2294" t="s">
        <v>9431</v>
      </c>
      <c r="B2294" t="s">
        <v>9432</v>
      </c>
      <c r="C2294" t="s">
        <v>13</v>
      </c>
      <c r="D2294" t="s">
        <v>9433</v>
      </c>
      <c r="E2294" t="s">
        <v>77</v>
      </c>
      <c r="F2294" t="s">
        <v>41</v>
      </c>
      <c r="G2294" t="s">
        <v>42</v>
      </c>
      <c r="H2294">
        <v>0</v>
      </c>
      <c r="I2294">
        <v>0</v>
      </c>
      <c r="J2294">
        <v>0</v>
      </c>
      <c r="K2294" t="s">
        <v>9434</v>
      </c>
    </row>
    <row r="2295" spans="1:11" x14ac:dyDescent="0.3">
      <c r="A2295" t="s">
        <v>9435</v>
      </c>
      <c r="B2295" t="s">
        <v>9436</v>
      </c>
      <c r="C2295" t="s">
        <v>20</v>
      </c>
      <c r="D2295" t="s">
        <v>9437</v>
      </c>
      <c r="E2295" t="s">
        <v>22</v>
      </c>
      <c r="F2295" t="s">
        <v>9438</v>
      </c>
      <c r="G2295" t="s">
        <v>42</v>
      </c>
      <c r="H2295">
        <v>0</v>
      </c>
      <c r="I2295">
        <v>0</v>
      </c>
      <c r="J2295">
        <v>0</v>
      </c>
      <c r="K2295" t="s">
        <v>9439</v>
      </c>
    </row>
    <row r="2296" spans="1:11" x14ac:dyDescent="0.3">
      <c r="A2296" t="s">
        <v>9440</v>
      </c>
      <c r="B2296" t="s">
        <v>9441</v>
      </c>
      <c r="C2296" t="s">
        <v>558</v>
      </c>
      <c r="D2296" t="s">
        <v>9442</v>
      </c>
      <c r="E2296" t="s">
        <v>1122</v>
      </c>
      <c r="F2296" t="s">
        <v>16</v>
      </c>
      <c r="G2296" t="s">
        <v>5588</v>
      </c>
      <c r="H2296">
        <v>0</v>
      </c>
      <c r="I2296">
        <v>0</v>
      </c>
      <c r="J2296">
        <v>0</v>
      </c>
      <c r="K2296" t="s">
        <v>9443</v>
      </c>
    </row>
    <row r="2297" spans="1:11" x14ac:dyDescent="0.3">
      <c r="A2297" t="s">
        <v>9444</v>
      </c>
      <c r="B2297" t="s">
        <v>9445</v>
      </c>
      <c r="C2297" t="s">
        <v>27</v>
      </c>
      <c r="D2297" t="s">
        <v>9446</v>
      </c>
      <c r="E2297" t="s">
        <v>4614</v>
      </c>
      <c r="F2297" t="s">
        <v>41</v>
      </c>
      <c r="G2297" t="s">
        <v>42</v>
      </c>
      <c r="H2297">
        <v>0</v>
      </c>
      <c r="I2297">
        <v>0</v>
      </c>
      <c r="J2297">
        <v>0</v>
      </c>
      <c r="K2297" t="s">
        <v>9447</v>
      </c>
    </row>
    <row r="2298" spans="1:11" x14ac:dyDescent="0.3">
      <c r="A2298" t="s">
        <v>9448</v>
      </c>
      <c r="B2298" t="s">
        <v>9449</v>
      </c>
      <c r="C2298" t="s">
        <v>27</v>
      </c>
      <c r="D2298" t="s">
        <v>9450</v>
      </c>
      <c r="E2298" t="s">
        <v>4614</v>
      </c>
      <c r="F2298" t="s">
        <v>41</v>
      </c>
      <c r="G2298" t="s">
        <v>42</v>
      </c>
      <c r="H2298">
        <v>0</v>
      </c>
      <c r="I2298">
        <v>0</v>
      </c>
      <c r="J2298">
        <v>0</v>
      </c>
      <c r="K2298" t="s">
        <v>9451</v>
      </c>
    </row>
    <row r="2299" spans="1:11" x14ac:dyDescent="0.3">
      <c r="A2299" t="s">
        <v>9452</v>
      </c>
      <c r="C2299" t="s">
        <v>27</v>
      </c>
      <c r="D2299" t="s">
        <v>9453</v>
      </c>
      <c r="E2299" t="s">
        <v>4614</v>
      </c>
      <c r="F2299" t="s">
        <v>41</v>
      </c>
      <c r="G2299" t="s">
        <v>42</v>
      </c>
      <c r="H2299">
        <v>0</v>
      </c>
      <c r="I2299">
        <v>0</v>
      </c>
      <c r="J2299">
        <v>0</v>
      </c>
      <c r="K2299" t="s">
        <v>9454</v>
      </c>
    </row>
    <row r="2300" spans="1:11" x14ac:dyDescent="0.3">
      <c r="A2300" t="s">
        <v>9455</v>
      </c>
      <c r="C2300" t="s">
        <v>27</v>
      </c>
      <c r="D2300" t="s">
        <v>9456</v>
      </c>
      <c r="E2300" t="s">
        <v>4614</v>
      </c>
      <c r="F2300" t="s">
        <v>41</v>
      </c>
      <c r="G2300" t="s">
        <v>42</v>
      </c>
      <c r="H2300">
        <v>0</v>
      </c>
      <c r="I2300">
        <v>0</v>
      </c>
      <c r="J2300">
        <v>0</v>
      </c>
      <c r="K2300" t="s">
        <v>9457</v>
      </c>
    </row>
    <row r="2301" spans="1:11" x14ac:dyDescent="0.3">
      <c r="A2301" t="s">
        <v>9458</v>
      </c>
      <c r="C2301" t="s">
        <v>27</v>
      </c>
      <c r="D2301" t="s">
        <v>9459</v>
      </c>
      <c r="E2301" t="s">
        <v>4614</v>
      </c>
      <c r="F2301" t="s">
        <v>41</v>
      </c>
      <c r="G2301" t="s">
        <v>42</v>
      </c>
      <c r="H2301">
        <v>0</v>
      </c>
      <c r="I2301">
        <v>0</v>
      </c>
      <c r="J2301">
        <v>0</v>
      </c>
      <c r="K2301" t="s">
        <v>9460</v>
      </c>
    </row>
    <row r="2302" spans="1:11" x14ac:dyDescent="0.3">
      <c r="A2302" t="s">
        <v>9461</v>
      </c>
      <c r="C2302" t="s">
        <v>27</v>
      </c>
      <c r="D2302" t="s">
        <v>9462</v>
      </c>
      <c r="E2302" t="s">
        <v>4614</v>
      </c>
      <c r="F2302" t="s">
        <v>41</v>
      </c>
      <c r="G2302" t="s">
        <v>42</v>
      </c>
      <c r="H2302">
        <v>0</v>
      </c>
      <c r="I2302">
        <v>0</v>
      </c>
      <c r="J2302">
        <v>0</v>
      </c>
      <c r="K2302" t="s">
        <v>9463</v>
      </c>
    </row>
    <row r="2303" spans="1:11" x14ac:dyDescent="0.3">
      <c r="A2303" t="s">
        <v>9464</v>
      </c>
      <c r="B2303" t="s">
        <v>9465</v>
      </c>
      <c r="C2303" t="s">
        <v>27</v>
      </c>
      <c r="D2303" t="s">
        <v>9466</v>
      </c>
      <c r="E2303" t="s">
        <v>4614</v>
      </c>
      <c r="F2303" t="s">
        <v>41</v>
      </c>
      <c r="G2303" t="s">
        <v>42</v>
      </c>
      <c r="H2303">
        <v>0</v>
      </c>
      <c r="I2303">
        <v>0</v>
      </c>
      <c r="J2303">
        <v>0</v>
      </c>
      <c r="K2303" t="s">
        <v>9467</v>
      </c>
    </row>
    <row r="2304" spans="1:11" x14ac:dyDescent="0.3">
      <c r="A2304" t="s">
        <v>9468</v>
      </c>
      <c r="B2304" t="s">
        <v>9469</v>
      </c>
      <c r="C2304" t="s">
        <v>20</v>
      </c>
      <c r="D2304" t="s">
        <v>9470</v>
      </c>
      <c r="E2304" t="s">
        <v>59</v>
      </c>
      <c r="F2304" t="s">
        <v>16</v>
      </c>
      <c r="G2304" t="s">
        <v>487</v>
      </c>
      <c r="H2304">
        <v>0</v>
      </c>
      <c r="I2304">
        <v>0</v>
      </c>
      <c r="J2304">
        <v>0</v>
      </c>
      <c r="K2304" t="s">
        <v>9471</v>
      </c>
    </row>
    <row r="2305" spans="1:11" x14ac:dyDescent="0.3">
      <c r="A2305" t="s">
        <v>9472</v>
      </c>
      <c r="C2305" t="s">
        <v>27</v>
      </c>
      <c r="D2305" t="s">
        <v>9473</v>
      </c>
      <c r="E2305" t="s">
        <v>4614</v>
      </c>
      <c r="F2305" t="s">
        <v>41</v>
      </c>
      <c r="G2305" t="s">
        <v>42</v>
      </c>
      <c r="H2305">
        <v>0</v>
      </c>
      <c r="I2305">
        <v>0</v>
      </c>
      <c r="J2305">
        <v>0</v>
      </c>
      <c r="K2305" t="s">
        <v>9474</v>
      </c>
    </row>
    <row r="2306" spans="1:11" x14ac:dyDescent="0.3">
      <c r="A2306" t="s">
        <v>9475</v>
      </c>
      <c r="B2306" t="s">
        <v>9476</v>
      </c>
      <c r="C2306" t="s">
        <v>13</v>
      </c>
      <c r="D2306" t="s">
        <v>9477</v>
      </c>
      <c r="E2306" t="s">
        <v>15</v>
      </c>
      <c r="F2306" t="s">
        <v>16</v>
      </c>
      <c r="G2306" t="s">
        <v>200</v>
      </c>
      <c r="H2306">
        <v>0</v>
      </c>
      <c r="I2306">
        <v>0</v>
      </c>
      <c r="J2306">
        <v>0</v>
      </c>
      <c r="K2306" t="s">
        <v>9478</v>
      </c>
    </row>
    <row r="2307" spans="1:11" x14ac:dyDescent="0.3">
      <c r="A2307" t="s">
        <v>9479</v>
      </c>
      <c r="C2307" t="s">
        <v>27</v>
      </c>
      <c r="D2307" t="s">
        <v>9480</v>
      </c>
      <c r="E2307" t="s">
        <v>4614</v>
      </c>
      <c r="F2307" t="s">
        <v>41</v>
      </c>
      <c r="G2307" t="s">
        <v>42</v>
      </c>
      <c r="H2307">
        <v>0</v>
      </c>
      <c r="I2307">
        <v>0</v>
      </c>
      <c r="J2307">
        <v>0</v>
      </c>
      <c r="K2307" t="s">
        <v>9481</v>
      </c>
    </row>
    <row r="2308" spans="1:11" x14ac:dyDescent="0.3">
      <c r="A2308" t="s">
        <v>9482</v>
      </c>
      <c r="B2308" t="s">
        <v>9483</v>
      </c>
      <c r="C2308" t="s">
        <v>27</v>
      </c>
      <c r="D2308" t="s">
        <v>9484</v>
      </c>
      <c r="E2308" t="s">
        <v>4614</v>
      </c>
      <c r="F2308" t="s">
        <v>41</v>
      </c>
      <c r="G2308" t="s">
        <v>42</v>
      </c>
      <c r="H2308">
        <v>0</v>
      </c>
      <c r="I2308">
        <v>0</v>
      </c>
      <c r="J2308">
        <v>0</v>
      </c>
      <c r="K2308" t="s">
        <v>9485</v>
      </c>
    </row>
    <row r="2309" spans="1:11" x14ac:dyDescent="0.3">
      <c r="A2309" t="s">
        <v>9486</v>
      </c>
      <c r="B2309" t="s">
        <v>9487</v>
      </c>
      <c r="C2309" t="s">
        <v>13</v>
      </c>
      <c r="D2309" t="s">
        <v>9488</v>
      </c>
      <c r="E2309" t="s">
        <v>77</v>
      </c>
      <c r="F2309" t="s">
        <v>41</v>
      </c>
      <c r="G2309" t="s">
        <v>42</v>
      </c>
      <c r="H2309">
        <v>0</v>
      </c>
      <c r="I2309">
        <v>0</v>
      </c>
      <c r="J2309">
        <v>0</v>
      </c>
      <c r="K2309" t="s">
        <v>9489</v>
      </c>
    </row>
    <row r="2310" spans="1:11" x14ac:dyDescent="0.3">
      <c r="A2310" t="s">
        <v>9490</v>
      </c>
      <c r="B2310" t="s">
        <v>1571</v>
      </c>
      <c r="C2310" t="s">
        <v>27</v>
      </c>
      <c r="D2310" t="s">
        <v>9491</v>
      </c>
      <c r="E2310" t="s">
        <v>4614</v>
      </c>
      <c r="F2310" t="s">
        <v>41</v>
      </c>
      <c r="G2310" t="s">
        <v>42</v>
      </c>
      <c r="H2310">
        <v>0</v>
      </c>
      <c r="I2310">
        <v>0</v>
      </c>
      <c r="J2310">
        <v>0</v>
      </c>
      <c r="K2310" t="s">
        <v>9492</v>
      </c>
    </row>
    <row r="2311" spans="1:11" x14ac:dyDescent="0.3">
      <c r="A2311" t="s">
        <v>9493</v>
      </c>
      <c r="B2311" t="s">
        <v>9494</v>
      </c>
      <c r="C2311" t="s">
        <v>558</v>
      </c>
      <c r="D2311" t="s">
        <v>9495</v>
      </c>
      <c r="E2311" t="s">
        <v>895</v>
      </c>
      <c r="F2311" t="s">
        <v>6825</v>
      </c>
      <c r="G2311" t="s">
        <v>9067</v>
      </c>
      <c r="H2311">
        <v>0</v>
      </c>
      <c r="I2311">
        <v>0</v>
      </c>
      <c r="J2311">
        <v>0</v>
      </c>
      <c r="K2311" t="s">
        <v>9496</v>
      </c>
    </row>
    <row r="2312" spans="1:11" x14ac:dyDescent="0.3">
      <c r="A2312" t="s">
        <v>9497</v>
      </c>
      <c r="C2312" t="s">
        <v>27</v>
      </c>
      <c r="D2312" t="s">
        <v>9498</v>
      </c>
      <c r="E2312" t="s">
        <v>4614</v>
      </c>
      <c r="F2312" t="s">
        <v>41</v>
      </c>
      <c r="G2312" t="s">
        <v>42</v>
      </c>
      <c r="H2312">
        <v>0</v>
      </c>
      <c r="I2312">
        <v>0</v>
      </c>
      <c r="J2312">
        <v>0</v>
      </c>
      <c r="K2312" t="s">
        <v>9499</v>
      </c>
    </row>
    <row r="2313" spans="1:11" x14ac:dyDescent="0.3">
      <c r="A2313" t="s">
        <v>9500</v>
      </c>
      <c r="B2313" t="s">
        <v>9501</v>
      </c>
      <c r="C2313" t="s">
        <v>13</v>
      </c>
      <c r="D2313" t="s">
        <v>9502</v>
      </c>
      <c r="E2313" t="s">
        <v>77</v>
      </c>
      <c r="F2313" t="s">
        <v>41</v>
      </c>
      <c r="G2313" t="s">
        <v>42</v>
      </c>
      <c r="H2313">
        <v>0</v>
      </c>
      <c r="I2313">
        <v>0</v>
      </c>
      <c r="J2313">
        <v>0</v>
      </c>
      <c r="K2313" t="s">
        <v>9503</v>
      </c>
    </row>
    <row r="2314" spans="1:11" x14ac:dyDescent="0.3">
      <c r="A2314" t="s">
        <v>9504</v>
      </c>
      <c r="B2314" t="s">
        <v>9505</v>
      </c>
      <c r="C2314" t="s">
        <v>27</v>
      </c>
      <c r="D2314" t="s">
        <v>9506</v>
      </c>
      <c r="E2314" t="s">
        <v>4614</v>
      </c>
      <c r="F2314" t="s">
        <v>41</v>
      </c>
      <c r="G2314" t="s">
        <v>42</v>
      </c>
      <c r="H2314">
        <v>0</v>
      </c>
      <c r="I2314">
        <v>0</v>
      </c>
      <c r="J2314">
        <v>0</v>
      </c>
      <c r="K2314" t="s">
        <v>9507</v>
      </c>
    </row>
    <row r="2315" spans="1:11" x14ac:dyDescent="0.3">
      <c r="A2315" t="s">
        <v>9508</v>
      </c>
      <c r="B2315" t="s">
        <v>9509</v>
      </c>
      <c r="C2315" t="s">
        <v>27</v>
      </c>
      <c r="D2315" t="s">
        <v>9510</v>
      </c>
      <c r="E2315" t="s">
        <v>4614</v>
      </c>
      <c r="F2315" t="s">
        <v>41</v>
      </c>
      <c r="G2315" t="s">
        <v>3163</v>
      </c>
      <c r="H2315">
        <v>0</v>
      </c>
      <c r="I2315">
        <v>0</v>
      </c>
      <c r="J2315">
        <v>0</v>
      </c>
      <c r="K2315" t="s">
        <v>9511</v>
      </c>
    </row>
    <row r="2316" spans="1:11" x14ac:dyDescent="0.3">
      <c r="A2316" t="s">
        <v>9512</v>
      </c>
      <c r="B2316" t="s">
        <v>9513</v>
      </c>
      <c r="C2316" t="s">
        <v>27</v>
      </c>
      <c r="D2316" t="s">
        <v>9514</v>
      </c>
      <c r="E2316" t="s">
        <v>4614</v>
      </c>
      <c r="F2316" t="s">
        <v>41</v>
      </c>
      <c r="G2316" t="s">
        <v>8577</v>
      </c>
      <c r="H2316">
        <v>0</v>
      </c>
      <c r="I2316">
        <v>0</v>
      </c>
      <c r="J2316">
        <v>0</v>
      </c>
      <c r="K2316" t="s">
        <v>9515</v>
      </c>
    </row>
    <row r="2317" spans="1:11" x14ac:dyDescent="0.3">
      <c r="A2317" t="s">
        <v>9516</v>
      </c>
      <c r="B2317" t="s">
        <v>9517</v>
      </c>
      <c r="C2317" t="s">
        <v>558</v>
      </c>
      <c r="D2317" t="s">
        <v>9518</v>
      </c>
      <c r="E2317" t="s">
        <v>1692</v>
      </c>
      <c r="F2317" t="s">
        <v>16</v>
      </c>
      <c r="G2317" t="s">
        <v>9519</v>
      </c>
      <c r="H2317">
        <v>0</v>
      </c>
      <c r="I2317">
        <v>0</v>
      </c>
      <c r="J2317">
        <v>0</v>
      </c>
      <c r="K2317" t="s">
        <v>9520</v>
      </c>
    </row>
    <row r="2318" spans="1:11" x14ac:dyDescent="0.3">
      <c r="A2318" t="s">
        <v>9521</v>
      </c>
      <c r="B2318" t="s">
        <v>9522</v>
      </c>
      <c r="C2318" t="s">
        <v>13</v>
      </c>
      <c r="D2318" t="s">
        <v>9523</v>
      </c>
      <c r="E2318" t="s">
        <v>15</v>
      </c>
      <c r="F2318" t="s">
        <v>16</v>
      </c>
      <c r="G2318" t="s">
        <v>6617</v>
      </c>
      <c r="H2318">
        <v>0</v>
      </c>
      <c r="I2318">
        <v>0</v>
      </c>
      <c r="J2318">
        <v>0</v>
      </c>
      <c r="K2318" t="s">
        <v>9524</v>
      </c>
    </row>
    <row r="2319" spans="1:11" x14ac:dyDescent="0.3">
      <c r="A2319" t="s">
        <v>9525</v>
      </c>
      <c r="C2319" t="s">
        <v>147</v>
      </c>
      <c r="D2319" t="s">
        <v>9526</v>
      </c>
      <c r="E2319" t="s">
        <v>183</v>
      </c>
      <c r="F2319" t="s">
        <v>9527</v>
      </c>
      <c r="G2319" t="s">
        <v>42</v>
      </c>
      <c r="H2319">
        <v>0</v>
      </c>
      <c r="I2319">
        <v>0</v>
      </c>
      <c r="J2319">
        <v>0</v>
      </c>
      <c r="K2319" t="s">
        <v>9528</v>
      </c>
    </row>
    <row r="2320" spans="1:11" x14ac:dyDescent="0.3">
      <c r="A2320" t="s">
        <v>9529</v>
      </c>
      <c r="B2320" t="s">
        <v>9530</v>
      </c>
      <c r="C2320" t="s">
        <v>20</v>
      </c>
      <c r="E2320" t="s">
        <v>59</v>
      </c>
      <c r="F2320" t="s">
        <v>16</v>
      </c>
      <c r="G2320" t="s">
        <v>2906</v>
      </c>
      <c r="H2320">
        <v>0</v>
      </c>
      <c r="I2320">
        <v>0</v>
      </c>
      <c r="J2320">
        <v>0</v>
      </c>
      <c r="K2320" t="s">
        <v>9531</v>
      </c>
    </row>
    <row r="2321" spans="1:11" x14ac:dyDescent="0.3">
      <c r="A2321" t="s">
        <v>9532</v>
      </c>
      <c r="B2321" t="s">
        <v>9533</v>
      </c>
      <c r="C2321" t="s">
        <v>27</v>
      </c>
      <c r="D2321" t="s">
        <v>9534</v>
      </c>
      <c r="E2321" t="s">
        <v>4614</v>
      </c>
      <c r="F2321" t="s">
        <v>16</v>
      </c>
      <c r="G2321" t="s">
        <v>8956</v>
      </c>
      <c r="H2321">
        <v>0</v>
      </c>
      <c r="I2321">
        <v>0</v>
      </c>
      <c r="J2321">
        <v>0</v>
      </c>
      <c r="K2321" t="s">
        <v>9535</v>
      </c>
    </row>
    <row r="2322" spans="1:11" x14ac:dyDescent="0.3">
      <c r="A2322" t="s">
        <v>9536</v>
      </c>
      <c r="C2322" t="s">
        <v>27</v>
      </c>
      <c r="D2322" t="s">
        <v>9537</v>
      </c>
      <c r="E2322" t="s">
        <v>4614</v>
      </c>
      <c r="F2322" t="s">
        <v>41</v>
      </c>
      <c r="G2322" t="s">
        <v>42</v>
      </c>
      <c r="H2322">
        <v>0</v>
      </c>
      <c r="I2322">
        <v>0</v>
      </c>
      <c r="J2322">
        <v>0</v>
      </c>
      <c r="K2322" t="s">
        <v>9538</v>
      </c>
    </row>
    <row r="2323" spans="1:11" x14ac:dyDescent="0.3">
      <c r="A2323" t="s">
        <v>9539</v>
      </c>
      <c r="B2323" t="s">
        <v>9540</v>
      </c>
      <c r="C2323" t="s">
        <v>466</v>
      </c>
      <c r="D2323" t="s">
        <v>9541</v>
      </c>
      <c r="E2323" t="s">
        <v>5396</v>
      </c>
      <c r="F2323" t="s">
        <v>2770</v>
      </c>
      <c r="G2323" t="s">
        <v>42</v>
      </c>
      <c r="H2323">
        <v>0</v>
      </c>
      <c r="I2323">
        <v>0</v>
      </c>
      <c r="J2323">
        <v>0</v>
      </c>
      <c r="K2323" t="s">
        <v>9542</v>
      </c>
    </row>
    <row r="2324" spans="1:11" x14ac:dyDescent="0.3">
      <c r="A2324" t="s">
        <v>9543</v>
      </c>
      <c r="C2324" t="s">
        <v>27</v>
      </c>
      <c r="D2324" t="s">
        <v>9537</v>
      </c>
      <c r="E2324" t="s">
        <v>4614</v>
      </c>
      <c r="F2324" t="s">
        <v>41</v>
      </c>
      <c r="G2324" t="s">
        <v>42</v>
      </c>
      <c r="H2324">
        <v>0</v>
      </c>
      <c r="I2324">
        <v>0</v>
      </c>
      <c r="J2324">
        <v>0</v>
      </c>
      <c r="K2324" t="s">
        <v>9544</v>
      </c>
    </row>
    <row r="2325" spans="1:11" x14ac:dyDescent="0.3">
      <c r="A2325" t="s">
        <v>9545</v>
      </c>
      <c r="C2325" t="s">
        <v>27</v>
      </c>
      <c r="D2325" t="s">
        <v>9546</v>
      </c>
      <c r="E2325" t="s">
        <v>4614</v>
      </c>
      <c r="F2325" t="s">
        <v>41</v>
      </c>
      <c r="G2325" t="s">
        <v>42</v>
      </c>
      <c r="H2325">
        <v>0</v>
      </c>
      <c r="I2325">
        <v>0</v>
      </c>
      <c r="J2325">
        <v>0</v>
      </c>
      <c r="K2325" t="s">
        <v>9547</v>
      </c>
    </row>
    <row r="2326" spans="1:11" x14ac:dyDescent="0.3">
      <c r="A2326" t="s">
        <v>9548</v>
      </c>
      <c r="B2326" t="s">
        <v>9549</v>
      </c>
      <c r="C2326" t="s">
        <v>27</v>
      </c>
      <c r="D2326" t="s">
        <v>9550</v>
      </c>
      <c r="E2326" t="s">
        <v>29</v>
      </c>
      <c r="F2326" t="s">
        <v>41</v>
      </c>
      <c r="G2326" t="s">
        <v>42</v>
      </c>
      <c r="H2326">
        <v>0</v>
      </c>
      <c r="I2326">
        <v>0</v>
      </c>
      <c r="J2326">
        <v>0</v>
      </c>
      <c r="K2326" t="s">
        <v>9551</v>
      </c>
    </row>
    <row r="2327" spans="1:11" x14ac:dyDescent="0.3">
      <c r="A2327" t="s">
        <v>9552</v>
      </c>
      <c r="B2327" t="s">
        <v>9553</v>
      </c>
      <c r="C2327" t="s">
        <v>27</v>
      </c>
      <c r="D2327" t="s">
        <v>9554</v>
      </c>
      <c r="E2327" t="s">
        <v>4614</v>
      </c>
      <c r="F2327" t="s">
        <v>16</v>
      </c>
      <c r="G2327" t="s">
        <v>5073</v>
      </c>
      <c r="H2327">
        <v>0</v>
      </c>
      <c r="I2327">
        <v>0</v>
      </c>
      <c r="J2327">
        <v>0</v>
      </c>
      <c r="K2327" t="s">
        <v>9555</v>
      </c>
    </row>
    <row r="2328" spans="1:11" x14ac:dyDescent="0.3">
      <c r="A2328" t="s">
        <v>9556</v>
      </c>
      <c r="B2328" t="s">
        <v>9557</v>
      </c>
      <c r="C2328" t="s">
        <v>27</v>
      </c>
      <c r="D2328" t="s">
        <v>9558</v>
      </c>
      <c r="E2328" t="s">
        <v>4614</v>
      </c>
      <c r="F2328" t="s">
        <v>16</v>
      </c>
      <c r="G2328" t="s">
        <v>9559</v>
      </c>
      <c r="H2328">
        <v>0</v>
      </c>
      <c r="I2328">
        <v>0</v>
      </c>
      <c r="J2328">
        <v>0</v>
      </c>
      <c r="K2328" t="s">
        <v>9560</v>
      </c>
    </row>
    <row r="2329" spans="1:11" x14ac:dyDescent="0.3">
      <c r="A2329" t="s">
        <v>9561</v>
      </c>
      <c r="C2329" t="s">
        <v>27</v>
      </c>
      <c r="D2329" t="s">
        <v>9562</v>
      </c>
      <c r="E2329" t="s">
        <v>4614</v>
      </c>
      <c r="F2329" t="s">
        <v>9563</v>
      </c>
      <c r="G2329" t="s">
        <v>42</v>
      </c>
      <c r="H2329">
        <v>0</v>
      </c>
      <c r="I2329">
        <v>0</v>
      </c>
      <c r="J2329">
        <v>0</v>
      </c>
      <c r="K2329" t="s">
        <v>9564</v>
      </c>
    </row>
    <row r="2330" spans="1:11" x14ac:dyDescent="0.3">
      <c r="A2330" t="s">
        <v>9565</v>
      </c>
      <c r="B2330" t="s">
        <v>9566</v>
      </c>
      <c r="C2330" t="s">
        <v>27</v>
      </c>
      <c r="D2330" t="s">
        <v>9567</v>
      </c>
      <c r="E2330" t="s">
        <v>4614</v>
      </c>
      <c r="F2330" t="s">
        <v>41</v>
      </c>
      <c r="G2330" t="s">
        <v>42</v>
      </c>
      <c r="H2330">
        <v>0</v>
      </c>
      <c r="I2330">
        <v>0</v>
      </c>
      <c r="J2330">
        <v>0</v>
      </c>
      <c r="K2330" t="s">
        <v>9568</v>
      </c>
    </row>
    <row r="2331" spans="1:11" x14ac:dyDescent="0.3">
      <c r="A2331" t="s">
        <v>9569</v>
      </c>
      <c r="B2331" t="s">
        <v>2807</v>
      </c>
      <c r="C2331" t="s">
        <v>27</v>
      </c>
      <c r="D2331" t="s">
        <v>9570</v>
      </c>
      <c r="E2331" t="s">
        <v>4614</v>
      </c>
      <c r="F2331" t="s">
        <v>41</v>
      </c>
      <c r="G2331" t="s">
        <v>42</v>
      </c>
      <c r="H2331">
        <v>0</v>
      </c>
      <c r="I2331">
        <v>0</v>
      </c>
      <c r="J2331">
        <v>0</v>
      </c>
      <c r="K2331" t="s">
        <v>9571</v>
      </c>
    </row>
    <row r="2332" spans="1:11" x14ac:dyDescent="0.3">
      <c r="A2332" t="s">
        <v>9572</v>
      </c>
      <c r="B2332" t="s">
        <v>9573</v>
      </c>
      <c r="C2332" t="s">
        <v>20</v>
      </c>
      <c r="D2332" t="s">
        <v>9574</v>
      </c>
      <c r="E2332" t="s">
        <v>59</v>
      </c>
      <c r="F2332" t="s">
        <v>384</v>
      </c>
      <c r="G2332" t="s">
        <v>5441</v>
      </c>
      <c r="H2332">
        <v>0</v>
      </c>
      <c r="I2332">
        <v>0</v>
      </c>
      <c r="J2332">
        <v>0</v>
      </c>
      <c r="K2332" t="s">
        <v>9575</v>
      </c>
    </row>
    <row r="2333" spans="1:11" x14ac:dyDescent="0.3">
      <c r="A2333" t="s">
        <v>9576</v>
      </c>
      <c r="B2333" t="s">
        <v>9577</v>
      </c>
      <c r="C2333" t="s">
        <v>13</v>
      </c>
      <c r="D2333" t="s">
        <v>9578</v>
      </c>
      <c r="E2333" t="s">
        <v>77</v>
      </c>
      <c r="F2333" t="s">
        <v>41</v>
      </c>
      <c r="G2333" t="s">
        <v>42</v>
      </c>
      <c r="H2333">
        <v>0</v>
      </c>
      <c r="I2333">
        <v>0</v>
      </c>
      <c r="J2333">
        <v>0</v>
      </c>
      <c r="K2333" t="s">
        <v>9579</v>
      </c>
    </row>
    <row r="2334" spans="1:11" x14ac:dyDescent="0.3">
      <c r="A2334" t="s">
        <v>9580</v>
      </c>
      <c r="B2334" t="s">
        <v>9581</v>
      </c>
      <c r="C2334" t="s">
        <v>13</v>
      </c>
      <c r="D2334" t="s">
        <v>9582</v>
      </c>
      <c r="E2334" t="s">
        <v>15</v>
      </c>
      <c r="F2334" t="s">
        <v>16</v>
      </c>
      <c r="G2334" t="s">
        <v>973</v>
      </c>
      <c r="H2334">
        <v>0</v>
      </c>
      <c r="I2334">
        <v>0</v>
      </c>
      <c r="J2334">
        <v>0</v>
      </c>
      <c r="K2334" t="s">
        <v>9583</v>
      </c>
    </row>
    <row r="2335" spans="1:11" x14ac:dyDescent="0.3">
      <c r="A2335" t="s">
        <v>9584</v>
      </c>
      <c r="B2335" t="s">
        <v>9585</v>
      </c>
      <c r="C2335" t="s">
        <v>20</v>
      </c>
      <c r="D2335" t="s">
        <v>9586</v>
      </c>
      <c r="E2335" t="s">
        <v>59</v>
      </c>
      <c r="F2335" t="s">
        <v>16</v>
      </c>
      <c r="G2335" t="s">
        <v>155</v>
      </c>
      <c r="H2335">
        <v>0</v>
      </c>
      <c r="I2335">
        <v>0</v>
      </c>
      <c r="J2335">
        <v>0</v>
      </c>
      <c r="K2335" t="s">
        <v>9587</v>
      </c>
    </row>
    <row r="2336" spans="1:11" x14ac:dyDescent="0.3">
      <c r="A2336" t="s">
        <v>9588</v>
      </c>
      <c r="B2336" t="s">
        <v>9589</v>
      </c>
      <c r="C2336" t="s">
        <v>20</v>
      </c>
      <c r="D2336" t="s">
        <v>9590</v>
      </c>
      <c r="E2336" t="s">
        <v>59</v>
      </c>
      <c r="F2336" t="s">
        <v>16</v>
      </c>
      <c r="G2336" t="s">
        <v>9591</v>
      </c>
      <c r="H2336">
        <v>0</v>
      </c>
      <c r="I2336">
        <v>0</v>
      </c>
      <c r="J2336">
        <v>0</v>
      </c>
      <c r="K2336" t="s">
        <v>9592</v>
      </c>
    </row>
    <row r="2337" spans="1:11" x14ac:dyDescent="0.3">
      <c r="A2337" t="s">
        <v>9593</v>
      </c>
      <c r="B2337" t="s">
        <v>9594</v>
      </c>
      <c r="C2337" t="s">
        <v>13</v>
      </c>
      <c r="D2337" t="s">
        <v>9595</v>
      </c>
      <c r="E2337" t="s">
        <v>77</v>
      </c>
      <c r="F2337" t="s">
        <v>16</v>
      </c>
      <c r="G2337" t="s">
        <v>374</v>
      </c>
      <c r="H2337">
        <v>0</v>
      </c>
      <c r="I2337">
        <v>0</v>
      </c>
      <c r="J2337">
        <v>0</v>
      </c>
      <c r="K2337" t="s">
        <v>9596</v>
      </c>
    </row>
    <row r="2338" spans="1:11" x14ac:dyDescent="0.3">
      <c r="A2338" t="s">
        <v>9597</v>
      </c>
      <c r="C2338" t="s">
        <v>27</v>
      </c>
      <c r="D2338" t="s">
        <v>9598</v>
      </c>
      <c r="E2338" t="s">
        <v>4614</v>
      </c>
      <c r="F2338" t="s">
        <v>41</v>
      </c>
      <c r="G2338" t="s">
        <v>42</v>
      </c>
      <c r="H2338">
        <v>0</v>
      </c>
      <c r="I2338">
        <v>0</v>
      </c>
      <c r="J2338">
        <v>0</v>
      </c>
      <c r="K2338" t="s">
        <v>9599</v>
      </c>
    </row>
    <row r="2339" spans="1:11" x14ac:dyDescent="0.3">
      <c r="A2339" t="s">
        <v>9600</v>
      </c>
      <c r="B2339" t="s">
        <v>9601</v>
      </c>
      <c r="C2339" t="s">
        <v>27</v>
      </c>
      <c r="D2339" t="s">
        <v>9602</v>
      </c>
      <c r="E2339" t="s">
        <v>4614</v>
      </c>
      <c r="F2339" t="s">
        <v>41</v>
      </c>
      <c r="G2339" t="s">
        <v>42</v>
      </c>
      <c r="H2339">
        <v>0</v>
      </c>
      <c r="I2339">
        <v>0</v>
      </c>
      <c r="J2339">
        <v>0</v>
      </c>
      <c r="K2339" t="s">
        <v>9603</v>
      </c>
    </row>
    <row r="2340" spans="1:11" x14ac:dyDescent="0.3">
      <c r="A2340" t="s">
        <v>9604</v>
      </c>
      <c r="C2340" t="s">
        <v>27</v>
      </c>
      <c r="D2340" t="s">
        <v>9605</v>
      </c>
      <c r="E2340" t="s">
        <v>4614</v>
      </c>
      <c r="F2340" t="s">
        <v>41</v>
      </c>
      <c r="G2340" t="s">
        <v>42</v>
      </c>
      <c r="H2340">
        <v>0</v>
      </c>
      <c r="I2340">
        <v>0</v>
      </c>
      <c r="J2340">
        <v>0</v>
      </c>
      <c r="K2340" t="s">
        <v>9606</v>
      </c>
    </row>
    <row r="2341" spans="1:11" x14ac:dyDescent="0.3">
      <c r="A2341" t="s">
        <v>9607</v>
      </c>
      <c r="C2341" t="s">
        <v>20</v>
      </c>
      <c r="D2341" t="s">
        <v>9608</v>
      </c>
      <c r="E2341" t="s">
        <v>59</v>
      </c>
      <c r="F2341" t="s">
        <v>16</v>
      </c>
      <c r="G2341" t="s">
        <v>9609</v>
      </c>
      <c r="H2341">
        <v>0</v>
      </c>
      <c r="I2341">
        <v>0</v>
      </c>
      <c r="J2341">
        <v>0</v>
      </c>
      <c r="K2341" t="s">
        <v>9610</v>
      </c>
    </row>
    <row r="2342" spans="1:11" x14ac:dyDescent="0.3">
      <c r="A2342" t="s">
        <v>9611</v>
      </c>
      <c r="C2342" t="s">
        <v>27</v>
      </c>
      <c r="D2342" t="s">
        <v>9612</v>
      </c>
      <c r="E2342" t="s">
        <v>4614</v>
      </c>
      <c r="F2342" t="s">
        <v>41</v>
      </c>
      <c r="G2342" t="s">
        <v>42</v>
      </c>
      <c r="H2342">
        <v>0</v>
      </c>
      <c r="I2342">
        <v>0</v>
      </c>
      <c r="J2342">
        <v>0</v>
      </c>
      <c r="K2342" t="s">
        <v>9613</v>
      </c>
    </row>
    <row r="2343" spans="1:11" x14ac:dyDescent="0.3">
      <c r="A2343" t="s">
        <v>9614</v>
      </c>
      <c r="B2343" t="s">
        <v>9615</v>
      </c>
      <c r="C2343" t="s">
        <v>558</v>
      </c>
      <c r="D2343" t="s">
        <v>9616</v>
      </c>
      <c r="E2343" t="s">
        <v>754</v>
      </c>
      <c r="F2343" t="s">
        <v>16</v>
      </c>
      <c r="G2343" t="s">
        <v>9617</v>
      </c>
      <c r="H2343">
        <v>0</v>
      </c>
      <c r="I2343">
        <v>0</v>
      </c>
      <c r="J2343">
        <v>0</v>
      </c>
      <c r="K2343" t="s">
        <v>9618</v>
      </c>
    </row>
    <row r="2344" spans="1:11" x14ac:dyDescent="0.3">
      <c r="A2344" t="s">
        <v>9619</v>
      </c>
      <c r="B2344" t="s">
        <v>9620</v>
      </c>
      <c r="C2344" t="s">
        <v>27</v>
      </c>
      <c r="D2344" t="s">
        <v>9621</v>
      </c>
      <c r="E2344" t="s">
        <v>29</v>
      </c>
      <c r="F2344" t="s">
        <v>41</v>
      </c>
      <c r="G2344" t="s">
        <v>1271</v>
      </c>
      <c r="H2344">
        <v>0</v>
      </c>
      <c r="I2344">
        <v>0</v>
      </c>
      <c r="J2344">
        <v>0</v>
      </c>
      <c r="K2344" t="s">
        <v>9622</v>
      </c>
    </row>
    <row r="2345" spans="1:11" x14ac:dyDescent="0.3">
      <c r="A2345" t="s">
        <v>9623</v>
      </c>
      <c r="B2345" t="s">
        <v>9624</v>
      </c>
      <c r="C2345" t="s">
        <v>27</v>
      </c>
      <c r="D2345" t="s">
        <v>9625</v>
      </c>
      <c r="E2345" t="s">
        <v>4614</v>
      </c>
      <c r="F2345" t="s">
        <v>41</v>
      </c>
      <c r="G2345" t="s">
        <v>42</v>
      </c>
      <c r="H2345">
        <v>0</v>
      </c>
      <c r="I2345">
        <v>0</v>
      </c>
      <c r="J2345">
        <v>0</v>
      </c>
      <c r="K2345" t="s">
        <v>9626</v>
      </c>
    </row>
    <row r="2346" spans="1:11" x14ac:dyDescent="0.3">
      <c r="A2346" t="s">
        <v>9627</v>
      </c>
      <c r="C2346" t="s">
        <v>27</v>
      </c>
      <c r="D2346" t="s">
        <v>9628</v>
      </c>
      <c r="E2346" t="s">
        <v>4614</v>
      </c>
      <c r="F2346" t="s">
        <v>41</v>
      </c>
      <c r="G2346" t="s">
        <v>42</v>
      </c>
      <c r="H2346">
        <v>0</v>
      </c>
      <c r="I2346">
        <v>0</v>
      </c>
      <c r="J2346">
        <v>0</v>
      </c>
      <c r="K2346" t="s">
        <v>9629</v>
      </c>
    </row>
    <row r="2347" spans="1:11" x14ac:dyDescent="0.3">
      <c r="A2347" t="s">
        <v>9630</v>
      </c>
      <c r="B2347" t="s">
        <v>9631</v>
      </c>
      <c r="C2347" t="s">
        <v>558</v>
      </c>
      <c r="D2347" t="s">
        <v>9632</v>
      </c>
      <c r="E2347" t="s">
        <v>895</v>
      </c>
      <c r="F2347" t="s">
        <v>16</v>
      </c>
      <c r="G2347" t="s">
        <v>107</v>
      </c>
      <c r="H2347">
        <v>0</v>
      </c>
      <c r="I2347">
        <v>0</v>
      </c>
      <c r="J2347">
        <v>0</v>
      </c>
      <c r="K2347" t="s">
        <v>9633</v>
      </c>
    </row>
    <row r="2348" spans="1:11" x14ac:dyDescent="0.3">
      <c r="A2348" t="s">
        <v>9634</v>
      </c>
      <c r="C2348" t="s">
        <v>558</v>
      </c>
      <c r="D2348" t="s">
        <v>9635</v>
      </c>
      <c r="E2348" t="s">
        <v>895</v>
      </c>
      <c r="F2348" t="s">
        <v>16</v>
      </c>
      <c r="G2348" t="s">
        <v>42</v>
      </c>
      <c r="H2348">
        <v>0</v>
      </c>
      <c r="I2348">
        <v>0</v>
      </c>
      <c r="J2348">
        <v>0</v>
      </c>
      <c r="K2348" t="s">
        <v>9636</v>
      </c>
    </row>
    <row r="2349" spans="1:11" x14ac:dyDescent="0.3">
      <c r="A2349" t="s">
        <v>9637</v>
      </c>
      <c r="B2349" t="s">
        <v>9638</v>
      </c>
      <c r="C2349" t="s">
        <v>20</v>
      </c>
      <c r="D2349" t="s">
        <v>9639</v>
      </c>
      <c r="E2349" t="s">
        <v>59</v>
      </c>
      <c r="F2349" t="s">
        <v>16</v>
      </c>
      <c r="G2349" t="s">
        <v>9640</v>
      </c>
      <c r="H2349">
        <v>0</v>
      </c>
      <c r="I2349">
        <v>0</v>
      </c>
      <c r="J2349">
        <v>0</v>
      </c>
      <c r="K2349" t="s">
        <v>9641</v>
      </c>
    </row>
    <row r="2350" spans="1:11" x14ac:dyDescent="0.3">
      <c r="A2350" t="s">
        <v>9642</v>
      </c>
      <c r="C2350" t="s">
        <v>27</v>
      </c>
      <c r="D2350" t="s">
        <v>9643</v>
      </c>
      <c r="E2350" t="s">
        <v>4614</v>
      </c>
      <c r="F2350" t="s">
        <v>41</v>
      </c>
      <c r="G2350" t="s">
        <v>42</v>
      </c>
      <c r="H2350">
        <v>0</v>
      </c>
      <c r="I2350">
        <v>0</v>
      </c>
      <c r="J2350">
        <v>0</v>
      </c>
      <c r="K2350" t="s">
        <v>9644</v>
      </c>
    </row>
    <row r="2351" spans="1:11" x14ac:dyDescent="0.3">
      <c r="A2351" t="s">
        <v>9645</v>
      </c>
      <c r="C2351" t="s">
        <v>27</v>
      </c>
      <c r="D2351" t="s">
        <v>9646</v>
      </c>
      <c r="E2351" t="s">
        <v>4614</v>
      </c>
      <c r="F2351" t="s">
        <v>41</v>
      </c>
      <c r="G2351" t="s">
        <v>42</v>
      </c>
      <c r="H2351">
        <v>0</v>
      </c>
      <c r="I2351">
        <v>0</v>
      </c>
      <c r="J2351">
        <v>0</v>
      </c>
      <c r="K2351" t="s">
        <v>9647</v>
      </c>
    </row>
    <row r="2352" spans="1:11" x14ac:dyDescent="0.3">
      <c r="A2352" t="s">
        <v>9648</v>
      </c>
      <c r="B2352" t="s">
        <v>9649</v>
      </c>
      <c r="C2352" t="s">
        <v>147</v>
      </c>
      <c r="D2352" t="s">
        <v>9650</v>
      </c>
      <c r="E2352" t="s">
        <v>183</v>
      </c>
      <c r="F2352" t="s">
        <v>9527</v>
      </c>
      <c r="G2352" t="s">
        <v>42</v>
      </c>
      <c r="H2352">
        <v>0</v>
      </c>
      <c r="I2352">
        <v>0</v>
      </c>
      <c r="J2352">
        <v>0</v>
      </c>
      <c r="K2352" t="s">
        <v>9651</v>
      </c>
    </row>
    <row r="2353" spans="1:11" x14ac:dyDescent="0.3">
      <c r="A2353" t="s">
        <v>9652</v>
      </c>
      <c r="B2353" t="s">
        <v>9653</v>
      </c>
      <c r="C2353" t="s">
        <v>147</v>
      </c>
      <c r="D2353" t="s">
        <v>9654</v>
      </c>
      <c r="E2353" t="s">
        <v>183</v>
      </c>
      <c r="F2353" t="s">
        <v>16</v>
      </c>
      <c r="G2353" t="s">
        <v>782</v>
      </c>
      <c r="H2353">
        <v>0</v>
      </c>
      <c r="I2353">
        <v>0</v>
      </c>
      <c r="J2353">
        <v>0</v>
      </c>
      <c r="K2353" t="s">
        <v>9655</v>
      </c>
    </row>
    <row r="2354" spans="1:11" x14ac:dyDescent="0.3">
      <c r="A2354" t="s">
        <v>9656</v>
      </c>
      <c r="B2354" t="s">
        <v>9657</v>
      </c>
      <c r="C2354" t="s">
        <v>27</v>
      </c>
      <c r="D2354" t="s">
        <v>9658</v>
      </c>
      <c r="E2354" t="s">
        <v>29</v>
      </c>
      <c r="F2354" t="s">
        <v>16</v>
      </c>
      <c r="G2354" t="s">
        <v>9659</v>
      </c>
      <c r="H2354">
        <v>0</v>
      </c>
      <c r="I2354">
        <v>0</v>
      </c>
      <c r="J2354">
        <v>0</v>
      </c>
      <c r="K2354" t="s">
        <v>9660</v>
      </c>
    </row>
    <row r="2355" spans="1:11" x14ac:dyDescent="0.3">
      <c r="A2355" t="s">
        <v>9661</v>
      </c>
      <c r="B2355" t="s">
        <v>9662</v>
      </c>
      <c r="C2355" t="s">
        <v>27</v>
      </c>
      <c r="D2355" t="e">
        <f>쇠지레</f>
        <v>#NAME?</v>
      </c>
      <c r="E2355" t="s">
        <v>4614</v>
      </c>
      <c r="F2355" t="s">
        <v>16</v>
      </c>
      <c r="G2355" t="s">
        <v>9663</v>
      </c>
      <c r="H2355">
        <v>0</v>
      </c>
      <c r="I2355">
        <v>0</v>
      </c>
      <c r="J2355">
        <v>0</v>
      </c>
      <c r="K2355" t="s">
        <v>9664</v>
      </c>
    </row>
    <row r="2356" spans="1:11" x14ac:dyDescent="0.3">
      <c r="A2356" t="s">
        <v>9665</v>
      </c>
      <c r="C2356" t="s">
        <v>27</v>
      </c>
      <c r="D2356" t="s">
        <v>9666</v>
      </c>
      <c r="E2356" t="s">
        <v>4614</v>
      </c>
      <c r="F2356" t="s">
        <v>41</v>
      </c>
      <c r="G2356" t="s">
        <v>42</v>
      </c>
      <c r="H2356">
        <v>0</v>
      </c>
      <c r="I2356">
        <v>0</v>
      </c>
      <c r="J2356">
        <v>0</v>
      </c>
      <c r="K2356" t="s">
        <v>9667</v>
      </c>
    </row>
    <row r="2357" spans="1:11" x14ac:dyDescent="0.3">
      <c r="A2357" t="s">
        <v>9668</v>
      </c>
      <c r="B2357" t="s">
        <v>9669</v>
      </c>
      <c r="C2357" t="s">
        <v>147</v>
      </c>
      <c r="D2357" t="s">
        <v>9670</v>
      </c>
      <c r="E2357" t="s">
        <v>183</v>
      </c>
      <c r="F2357" t="s">
        <v>71</v>
      </c>
      <c r="G2357" t="s">
        <v>42</v>
      </c>
      <c r="H2357">
        <v>0</v>
      </c>
      <c r="I2357">
        <v>0</v>
      </c>
      <c r="J2357">
        <v>0</v>
      </c>
      <c r="K2357" t="s">
        <v>9671</v>
      </c>
    </row>
    <row r="2358" spans="1:11" x14ac:dyDescent="0.3">
      <c r="A2358" t="s">
        <v>9672</v>
      </c>
      <c r="C2358" t="s">
        <v>27</v>
      </c>
      <c r="D2358" t="s">
        <v>9673</v>
      </c>
      <c r="E2358" t="s">
        <v>4614</v>
      </c>
      <c r="F2358" t="s">
        <v>41</v>
      </c>
      <c r="G2358" t="s">
        <v>42</v>
      </c>
      <c r="H2358">
        <v>0</v>
      </c>
      <c r="I2358">
        <v>0</v>
      </c>
      <c r="J2358">
        <v>0</v>
      </c>
      <c r="K2358" t="s">
        <v>9674</v>
      </c>
    </row>
    <row r="2359" spans="1:11" x14ac:dyDescent="0.3">
      <c r="A2359" t="s">
        <v>9675</v>
      </c>
      <c r="C2359" t="s">
        <v>27</v>
      </c>
      <c r="D2359" t="s">
        <v>9676</v>
      </c>
      <c r="E2359" t="s">
        <v>4614</v>
      </c>
      <c r="F2359" t="s">
        <v>41</v>
      </c>
      <c r="G2359" t="s">
        <v>42</v>
      </c>
      <c r="H2359">
        <v>0</v>
      </c>
      <c r="I2359">
        <v>0</v>
      </c>
      <c r="J2359">
        <v>0</v>
      </c>
      <c r="K2359" t="s">
        <v>9677</v>
      </c>
    </row>
    <row r="2360" spans="1:11" x14ac:dyDescent="0.3">
      <c r="A2360" t="s">
        <v>9678</v>
      </c>
      <c r="C2360" t="s">
        <v>27</v>
      </c>
      <c r="D2360" t="s">
        <v>9679</v>
      </c>
      <c r="E2360" t="s">
        <v>4614</v>
      </c>
      <c r="F2360" t="s">
        <v>41</v>
      </c>
      <c r="G2360" t="s">
        <v>42</v>
      </c>
      <c r="H2360">
        <v>0</v>
      </c>
      <c r="I2360">
        <v>0</v>
      </c>
      <c r="J2360">
        <v>0</v>
      </c>
      <c r="K2360" t="s">
        <v>9680</v>
      </c>
    </row>
    <row r="2361" spans="1:11" x14ac:dyDescent="0.3">
      <c r="A2361" t="s">
        <v>9681</v>
      </c>
      <c r="B2361" t="s">
        <v>9682</v>
      </c>
      <c r="C2361" t="s">
        <v>27</v>
      </c>
      <c r="D2361" t="s">
        <v>9683</v>
      </c>
      <c r="E2361" t="s">
        <v>4614</v>
      </c>
      <c r="F2361" t="s">
        <v>41</v>
      </c>
      <c r="G2361" t="s">
        <v>42</v>
      </c>
      <c r="H2361">
        <v>0</v>
      </c>
      <c r="I2361">
        <v>0</v>
      </c>
      <c r="J2361">
        <v>0</v>
      </c>
      <c r="K2361" t="s">
        <v>9684</v>
      </c>
    </row>
    <row r="2362" spans="1:11" x14ac:dyDescent="0.3">
      <c r="A2362" t="s">
        <v>9685</v>
      </c>
      <c r="B2362" t="s">
        <v>9686</v>
      </c>
      <c r="C2362" t="s">
        <v>27</v>
      </c>
      <c r="D2362" t="s">
        <v>9687</v>
      </c>
      <c r="E2362" t="s">
        <v>4614</v>
      </c>
      <c r="F2362" t="s">
        <v>41</v>
      </c>
      <c r="G2362" t="s">
        <v>42</v>
      </c>
      <c r="H2362">
        <v>0</v>
      </c>
      <c r="I2362">
        <v>0</v>
      </c>
      <c r="J2362">
        <v>0</v>
      </c>
      <c r="K2362" t="s">
        <v>9688</v>
      </c>
    </row>
    <row r="2363" spans="1:11" x14ac:dyDescent="0.3">
      <c r="A2363" t="s">
        <v>9689</v>
      </c>
      <c r="B2363" t="s">
        <v>9690</v>
      </c>
      <c r="C2363" t="s">
        <v>27</v>
      </c>
      <c r="D2363" t="s">
        <v>9691</v>
      </c>
      <c r="E2363" t="s">
        <v>4614</v>
      </c>
      <c r="F2363" t="s">
        <v>41</v>
      </c>
      <c r="G2363" t="s">
        <v>42</v>
      </c>
      <c r="H2363">
        <v>0</v>
      </c>
      <c r="I2363">
        <v>0</v>
      </c>
      <c r="J2363">
        <v>0</v>
      </c>
      <c r="K2363" t="s">
        <v>9692</v>
      </c>
    </row>
    <row r="2364" spans="1:11" x14ac:dyDescent="0.3">
      <c r="A2364" t="s">
        <v>9693</v>
      </c>
      <c r="B2364" t="s">
        <v>9694</v>
      </c>
      <c r="C2364" t="s">
        <v>27</v>
      </c>
      <c r="D2364" t="s">
        <v>9695</v>
      </c>
      <c r="E2364" t="s">
        <v>4614</v>
      </c>
      <c r="F2364" t="s">
        <v>41</v>
      </c>
      <c r="G2364" t="s">
        <v>42</v>
      </c>
      <c r="H2364">
        <v>0</v>
      </c>
      <c r="I2364">
        <v>0</v>
      </c>
      <c r="J2364">
        <v>0</v>
      </c>
      <c r="K2364" t="s">
        <v>9696</v>
      </c>
    </row>
    <row r="2365" spans="1:11" x14ac:dyDescent="0.3">
      <c r="A2365" t="s">
        <v>9697</v>
      </c>
      <c r="C2365" t="s">
        <v>13</v>
      </c>
      <c r="D2365" t="s">
        <v>9698</v>
      </c>
      <c r="E2365" t="s">
        <v>15</v>
      </c>
      <c r="F2365" t="s">
        <v>16</v>
      </c>
      <c r="G2365" t="s">
        <v>1457</v>
      </c>
      <c r="H2365">
        <v>0</v>
      </c>
      <c r="I2365">
        <v>0</v>
      </c>
      <c r="J2365">
        <v>0</v>
      </c>
      <c r="K2365" t="s">
        <v>9699</v>
      </c>
    </row>
    <row r="2366" spans="1:11" x14ac:dyDescent="0.3">
      <c r="A2366" t="s">
        <v>9700</v>
      </c>
      <c r="B2366" t="s">
        <v>9701</v>
      </c>
      <c r="C2366" t="s">
        <v>27</v>
      </c>
      <c r="D2366" t="s">
        <v>9702</v>
      </c>
      <c r="E2366" t="s">
        <v>4614</v>
      </c>
      <c r="F2366" t="s">
        <v>16</v>
      </c>
      <c r="G2366" t="s">
        <v>934</v>
      </c>
      <c r="H2366">
        <v>0</v>
      </c>
      <c r="I2366">
        <v>0</v>
      </c>
      <c r="J2366">
        <v>0</v>
      </c>
      <c r="K2366" t="s">
        <v>9703</v>
      </c>
    </row>
    <row r="2367" spans="1:11" x14ac:dyDescent="0.3">
      <c r="A2367" t="s">
        <v>9704</v>
      </c>
      <c r="B2367" t="s">
        <v>9705</v>
      </c>
      <c r="C2367" t="s">
        <v>27</v>
      </c>
      <c r="D2367" t="s">
        <v>9706</v>
      </c>
      <c r="E2367" t="s">
        <v>4614</v>
      </c>
      <c r="F2367" t="s">
        <v>16</v>
      </c>
      <c r="G2367" t="s">
        <v>1766</v>
      </c>
      <c r="H2367">
        <v>0</v>
      </c>
      <c r="I2367">
        <v>0</v>
      </c>
      <c r="J2367">
        <v>0</v>
      </c>
      <c r="K2367" t="s">
        <v>9707</v>
      </c>
    </row>
    <row r="2368" spans="1:11" x14ac:dyDescent="0.3">
      <c r="A2368" t="s">
        <v>9708</v>
      </c>
      <c r="B2368" t="s">
        <v>9709</v>
      </c>
      <c r="C2368" t="s">
        <v>27</v>
      </c>
      <c r="D2368" t="s">
        <v>9710</v>
      </c>
      <c r="E2368" t="s">
        <v>4614</v>
      </c>
      <c r="F2368" t="s">
        <v>41</v>
      </c>
      <c r="G2368" t="s">
        <v>9711</v>
      </c>
      <c r="H2368">
        <v>0</v>
      </c>
      <c r="I2368">
        <v>0</v>
      </c>
      <c r="J2368">
        <v>0</v>
      </c>
      <c r="K2368" t="s">
        <v>9712</v>
      </c>
    </row>
    <row r="2369" spans="1:11" x14ac:dyDescent="0.3">
      <c r="A2369" t="s">
        <v>9713</v>
      </c>
      <c r="B2369" t="s">
        <v>9714</v>
      </c>
      <c r="C2369" t="s">
        <v>27</v>
      </c>
      <c r="D2369" t="s">
        <v>9715</v>
      </c>
      <c r="E2369" t="s">
        <v>4614</v>
      </c>
      <c r="F2369" t="s">
        <v>41</v>
      </c>
      <c r="G2369" t="s">
        <v>42</v>
      </c>
      <c r="H2369">
        <v>0</v>
      </c>
      <c r="I2369">
        <v>0</v>
      </c>
      <c r="J2369">
        <v>0</v>
      </c>
      <c r="K2369" t="s">
        <v>9716</v>
      </c>
    </row>
    <row r="2370" spans="1:11" x14ac:dyDescent="0.3">
      <c r="A2370" t="s">
        <v>9717</v>
      </c>
      <c r="B2370" t="s">
        <v>9718</v>
      </c>
      <c r="C2370" t="s">
        <v>27</v>
      </c>
      <c r="D2370" t="s">
        <v>9719</v>
      </c>
      <c r="E2370" t="s">
        <v>4614</v>
      </c>
      <c r="F2370" t="s">
        <v>41</v>
      </c>
      <c r="G2370" t="s">
        <v>42</v>
      </c>
      <c r="H2370">
        <v>0</v>
      </c>
      <c r="I2370">
        <v>0</v>
      </c>
      <c r="J2370">
        <v>0</v>
      </c>
      <c r="K2370" t="s">
        <v>9720</v>
      </c>
    </row>
    <row r="2371" spans="1:11" x14ac:dyDescent="0.3">
      <c r="A2371" t="s">
        <v>9721</v>
      </c>
      <c r="B2371" t="s">
        <v>9722</v>
      </c>
      <c r="C2371" t="s">
        <v>27</v>
      </c>
      <c r="D2371" t="s">
        <v>9723</v>
      </c>
      <c r="E2371" t="s">
        <v>4614</v>
      </c>
      <c r="F2371" t="s">
        <v>41</v>
      </c>
      <c r="G2371" t="s">
        <v>42</v>
      </c>
      <c r="H2371">
        <v>0</v>
      </c>
      <c r="I2371">
        <v>0</v>
      </c>
      <c r="J2371">
        <v>0</v>
      </c>
      <c r="K2371" t="s">
        <v>9724</v>
      </c>
    </row>
    <row r="2372" spans="1:11" x14ac:dyDescent="0.3">
      <c r="A2372" t="s">
        <v>9725</v>
      </c>
      <c r="B2372" t="s">
        <v>9726</v>
      </c>
      <c r="C2372" t="s">
        <v>20</v>
      </c>
      <c r="E2372" t="s">
        <v>59</v>
      </c>
      <c r="F2372" t="s">
        <v>16</v>
      </c>
      <c r="G2372" t="s">
        <v>1351</v>
      </c>
      <c r="H2372">
        <v>0</v>
      </c>
      <c r="I2372">
        <v>0</v>
      </c>
      <c r="J2372">
        <v>0</v>
      </c>
      <c r="K2372" t="s">
        <v>9727</v>
      </c>
    </row>
    <row r="2373" spans="1:11" x14ac:dyDescent="0.3">
      <c r="A2373" t="s">
        <v>9728</v>
      </c>
      <c r="B2373" t="s">
        <v>9729</v>
      </c>
      <c r="C2373" t="s">
        <v>27</v>
      </c>
      <c r="D2373" t="s">
        <v>9730</v>
      </c>
      <c r="E2373" t="s">
        <v>4614</v>
      </c>
      <c r="F2373" t="s">
        <v>41</v>
      </c>
      <c r="G2373" t="s">
        <v>42</v>
      </c>
      <c r="H2373">
        <v>0</v>
      </c>
      <c r="I2373">
        <v>0</v>
      </c>
      <c r="J2373">
        <v>0</v>
      </c>
      <c r="K2373" t="s">
        <v>9731</v>
      </c>
    </row>
    <row r="2374" spans="1:11" x14ac:dyDescent="0.3">
      <c r="A2374" t="s">
        <v>9732</v>
      </c>
      <c r="B2374" t="s">
        <v>9197</v>
      </c>
      <c r="C2374" t="s">
        <v>27</v>
      </c>
      <c r="D2374" t="s">
        <v>9733</v>
      </c>
      <c r="E2374" t="s">
        <v>4614</v>
      </c>
      <c r="F2374" t="s">
        <v>41</v>
      </c>
      <c r="G2374" t="s">
        <v>42</v>
      </c>
      <c r="H2374">
        <v>0</v>
      </c>
      <c r="I2374">
        <v>0</v>
      </c>
      <c r="J2374">
        <v>0</v>
      </c>
      <c r="K2374" t="s">
        <v>9734</v>
      </c>
    </row>
    <row r="2375" spans="1:11" x14ac:dyDescent="0.3">
      <c r="A2375" t="s">
        <v>9735</v>
      </c>
      <c r="B2375" t="s">
        <v>9736</v>
      </c>
      <c r="C2375" t="s">
        <v>147</v>
      </c>
      <c r="D2375" t="s">
        <v>9737</v>
      </c>
      <c r="E2375" t="s">
        <v>183</v>
      </c>
      <c r="F2375" t="s">
        <v>9738</v>
      </c>
      <c r="G2375" t="s">
        <v>42</v>
      </c>
      <c r="H2375">
        <v>0</v>
      </c>
      <c r="I2375">
        <v>0</v>
      </c>
      <c r="J2375">
        <v>0</v>
      </c>
      <c r="K2375" t="s">
        <v>9739</v>
      </c>
    </row>
    <row r="2376" spans="1:11" x14ac:dyDescent="0.3">
      <c r="A2376" t="s">
        <v>9740</v>
      </c>
      <c r="B2376" t="s">
        <v>9741</v>
      </c>
      <c r="C2376" t="s">
        <v>13</v>
      </c>
      <c r="D2376" t="s">
        <v>9742</v>
      </c>
      <c r="E2376" t="s">
        <v>15</v>
      </c>
      <c r="F2376" t="s">
        <v>16</v>
      </c>
      <c r="G2376" t="s">
        <v>4511</v>
      </c>
      <c r="H2376">
        <v>0</v>
      </c>
      <c r="I2376">
        <v>0</v>
      </c>
      <c r="J2376">
        <v>0</v>
      </c>
      <c r="K2376" t="s">
        <v>9743</v>
      </c>
    </row>
    <row r="2377" spans="1:11" x14ac:dyDescent="0.3">
      <c r="A2377" t="s">
        <v>9744</v>
      </c>
      <c r="B2377" t="s">
        <v>9745</v>
      </c>
      <c r="C2377" t="s">
        <v>147</v>
      </c>
      <c r="D2377" t="s">
        <v>9746</v>
      </c>
      <c r="E2377" t="s">
        <v>183</v>
      </c>
      <c r="F2377" t="s">
        <v>2237</v>
      </c>
      <c r="G2377" t="s">
        <v>42</v>
      </c>
      <c r="H2377">
        <v>0</v>
      </c>
      <c r="I2377">
        <v>0</v>
      </c>
      <c r="J2377">
        <v>0</v>
      </c>
      <c r="K2377" t="s">
        <v>9747</v>
      </c>
    </row>
    <row r="2378" spans="1:11" x14ac:dyDescent="0.3">
      <c r="A2378" t="s">
        <v>9748</v>
      </c>
      <c r="B2378" t="s">
        <v>9749</v>
      </c>
      <c r="C2378" t="s">
        <v>27</v>
      </c>
      <c r="D2378" t="s">
        <v>9750</v>
      </c>
      <c r="E2378" t="s">
        <v>4614</v>
      </c>
      <c r="F2378" t="s">
        <v>41</v>
      </c>
      <c r="G2378" t="s">
        <v>42</v>
      </c>
      <c r="H2378">
        <v>0</v>
      </c>
      <c r="I2378">
        <v>0</v>
      </c>
      <c r="J2378">
        <v>0</v>
      </c>
      <c r="K2378" t="s">
        <v>9751</v>
      </c>
    </row>
    <row r="2379" spans="1:11" x14ac:dyDescent="0.3">
      <c r="A2379" t="s">
        <v>9752</v>
      </c>
      <c r="B2379" t="s">
        <v>9753</v>
      </c>
      <c r="C2379" t="s">
        <v>27</v>
      </c>
      <c r="D2379" t="s">
        <v>9754</v>
      </c>
      <c r="E2379" t="s">
        <v>4614</v>
      </c>
      <c r="F2379" t="s">
        <v>41</v>
      </c>
      <c r="G2379" t="s">
        <v>42</v>
      </c>
      <c r="H2379">
        <v>0</v>
      </c>
      <c r="I2379">
        <v>0</v>
      </c>
      <c r="J2379">
        <v>0</v>
      </c>
      <c r="K2379" t="s">
        <v>9755</v>
      </c>
    </row>
    <row r="2380" spans="1:11" x14ac:dyDescent="0.3">
      <c r="A2380" t="s">
        <v>9756</v>
      </c>
      <c r="B2380" t="s">
        <v>9757</v>
      </c>
      <c r="C2380" t="s">
        <v>147</v>
      </c>
      <c r="D2380" t="s">
        <v>9758</v>
      </c>
      <c r="E2380" t="s">
        <v>183</v>
      </c>
      <c r="F2380" t="s">
        <v>1148</v>
      </c>
      <c r="G2380" t="s">
        <v>2189</v>
      </c>
      <c r="H2380">
        <v>0</v>
      </c>
      <c r="I2380">
        <v>0</v>
      </c>
      <c r="J2380">
        <v>0</v>
      </c>
      <c r="K2380" t="s">
        <v>9759</v>
      </c>
    </row>
    <row r="2381" spans="1:11" x14ac:dyDescent="0.3">
      <c r="A2381" t="s">
        <v>9760</v>
      </c>
      <c r="B2381" t="s">
        <v>9761</v>
      </c>
      <c r="C2381" t="s">
        <v>147</v>
      </c>
      <c r="D2381" t="s">
        <v>9762</v>
      </c>
      <c r="E2381" t="s">
        <v>1742</v>
      </c>
      <c r="F2381" t="s">
        <v>9763</v>
      </c>
      <c r="G2381" t="s">
        <v>42</v>
      </c>
      <c r="H2381">
        <v>0</v>
      </c>
      <c r="I2381">
        <v>0</v>
      </c>
      <c r="J2381">
        <v>0</v>
      </c>
      <c r="K2381" t="s">
        <v>9764</v>
      </c>
    </row>
    <row r="2382" spans="1:11" x14ac:dyDescent="0.3">
      <c r="A2382" t="s">
        <v>9765</v>
      </c>
      <c r="B2382" t="s">
        <v>9766</v>
      </c>
      <c r="C2382" t="s">
        <v>27</v>
      </c>
      <c r="D2382" t="s">
        <v>9767</v>
      </c>
      <c r="E2382" t="s">
        <v>4614</v>
      </c>
      <c r="F2382" t="s">
        <v>41</v>
      </c>
      <c r="G2382" t="s">
        <v>42</v>
      </c>
      <c r="H2382">
        <v>0</v>
      </c>
      <c r="I2382">
        <v>0</v>
      </c>
      <c r="J2382">
        <v>0</v>
      </c>
      <c r="K2382" t="s">
        <v>9768</v>
      </c>
    </row>
    <row r="2383" spans="1:11" x14ac:dyDescent="0.3">
      <c r="A2383" t="s">
        <v>9769</v>
      </c>
      <c r="B2383" t="s">
        <v>9770</v>
      </c>
      <c r="C2383" t="s">
        <v>27</v>
      </c>
      <c r="D2383" t="s">
        <v>9771</v>
      </c>
      <c r="E2383" t="s">
        <v>4614</v>
      </c>
      <c r="F2383" t="s">
        <v>9772</v>
      </c>
      <c r="G2383" t="s">
        <v>9773</v>
      </c>
      <c r="H2383">
        <v>0</v>
      </c>
      <c r="I2383">
        <v>0</v>
      </c>
      <c r="J2383">
        <v>0</v>
      </c>
      <c r="K2383" t="s">
        <v>9774</v>
      </c>
    </row>
    <row r="2384" spans="1:11" x14ac:dyDescent="0.3">
      <c r="A2384" t="s">
        <v>9775</v>
      </c>
      <c r="B2384" t="s">
        <v>9776</v>
      </c>
      <c r="C2384" t="s">
        <v>558</v>
      </c>
      <c r="D2384" t="s">
        <v>9777</v>
      </c>
      <c r="E2384" t="s">
        <v>630</v>
      </c>
      <c r="F2384" t="s">
        <v>16</v>
      </c>
      <c r="G2384" t="s">
        <v>9778</v>
      </c>
      <c r="H2384">
        <v>0</v>
      </c>
      <c r="I2384">
        <v>0</v>
      </c>
      <c r="J2384">
        <v>0</v>
      </c>
      <c r="K2384" t="s">
        <v>9779</v>
      </c>
    </row>
    <row r="2385" spans="1:11" x14ac:dyDescent="0.3">
      <c r="A2385" t="s">
        <v>9780</v>
      </c>
      <c r="B2385" t="s">
        <v>9781</v>
      </c>
      <c r="C2385" t="s">
        <v>13</v>
      </c>
      <c r="E2385" t="s">
        <v>15</v>
      </c>
      <c r="F2385" t="s">
        <v>16</v>
      </c>
      <c r="G2385" t="s">
        <v>8136</v>
      </c>
      <c r="H2385">
        <v>0</v>
      </c>
      <c r="I2385">
        <v>0</v>
      </c>
      <c r="J2385">
        <v>0</v>
      </c>
      <c r="K2385" t="s">
        <v>9782</v>
      </c>
    </row>
    <row r="2386" spans="1:11" x14ac:dyDescent="0.3">
      <c r="A2386" t="s">
        <v>9783</v>
      </c>
      <c r="B2386" t="s">
        <v>9784</v>
      </c>
      <c r="C2386" t="s">
        <v>558</v>
      </c>
      <c r="D2386" t="s">
        <v>9785</v>
      </c>
      <c r="E2386" t="s">
        <v>630</v>
      </c>
      <c r="F2386" t="s">
        <v>9786</v>
      </c>
      <c r="G2386" t="s">
        <v>42</v>
      </c>
      <c r="H2386">
        <v>0</v>
      </c>
      <c r="I2386">
        <v>0</v>
      </c>
      <c r="J2386">
        <v>0</v>
      </c>
      <c r="K2386" t="s">
        <v>9787</v>
      </c>
    </row>
    <row r="2387" spans="1:11" x14ac:dyDescent="0.3">
      <c r="A2387" t="s">
        <v>9788</v>
      </c>
      <c r="B2387" t="s">
        <v>9789</v>
      </c>
      <c r="C2387" t="s">
        <v>558</v>
      </c>
      <c r="D2387" t="s">
        <v>9790</v>
      </c>
      <c r="E2387" t="s">
        <v>560</v>
      </c>
      <c r="F2387" t="s">
        <v>3196</v>
      </c>
      <c r="G2387" t="s">
        <v>42</v>
      </c>
      <c r="H2387">
        <v>0</v>
      </c>
      <c r="I2387">
        <v>0</v>
      </c>
      <c r="J2387">
        <v>0</v>
      </c>
      <c r="K2387" t="s">
        <v>9791</v>
      </c>
    </row>
    <row r="2388" spans="1:11" x14ac:dyDescent="0.3">
      <c r="A2388" t="s">
        <v>9792</v>
      </c>
      <c r="B2388" t="s">
        <v>9793</v>
      </c>
      <c r="C2388" t="s">
        <v>147</v>
      </c>
      <c r="D2388" t="s">
        <v>9794</v>
      </c>
      <c r="E2388" t="s">
        <v>183</v>
      </c>
      <c r="F2388" t="s">
        <v>4985</v>
      </c>
      <c r="G2388" t="s">
        <v>9124</v>
      </c>
      <c r="H2388">
        <v>1</v>
      </c>
      <c r="I2388">
        <v>0</v>
      </c>
      <c r="J2388">
        <v>0</v>
      </c>
      <c r="K2388" t="s">
        <v>9795</v>
      </c>
    </row>
    <row r="2389" spans="1:11" x14ac:dyDescent="0.3">
      <c r="A2389" t="s">
        <v>9796</v>
      </c>
      <c r="B2389" t="s">
        <v>9797</v>
      </c>
      <c r="C2389" t="s">
        <v>27</v>
      </c>
      <c r="D2389" t="s">
        <v>9798</v>
      </c>
      <c r="E2389" t="s">
        <v>4614</v>
      </c>
      <c r="F2389" t="s">
        <v>41</v>
      </c>
      <c r="G2389" t="s">
        <v>42</v>
      </c>
      <c r="H2389">
        <v>0</v>
      </c>
      <c r="I2389">
        <v>0</v>
      </c>
      <c r="J2389">
        <v>0</v>
      </c>
      <c r="K2389" t="s">
        <v>9799</v>
      </c>
    </row>
    <row r="2390" spans="1:11" x14ac:dyDescent="0.3">
      <c r="A2390" t="s">
        <v>9800</v>
      </c>
      <c r="B2390" t="s">
        <v>9801</v>
      </c>
      <c r="C2390" t="s">
        <v>20</v>
      </c>
      <c r="D2390" t="s">
        <v>9802</v>
      </c>
      <c r="E2390" t="s">
        <v>59</v>
      </c>
      <c r="F2390" t="s">
        <v>1662</v>
      </c>
      <c r="G2390" t="s">
        <v>42</v>
      </c>
      <c r="H2390">
        <v>0</v>
      </c>
      <c r="I2390">
        <v>0</v>
      </c>
      <c r="J2390">
        <v>0</v>
      </c>
      <c r="K2390" t="s">
        <v>9803</v>
      </c>
    </row>
    <row r="2391" spans="1:11" x14ac:dyDescent="0.3">
      <c r="A2391" t="s">
        <v>9804</v>
      </c>
      <c r="B2391" t="s">
        <v>9805</v>
      </c>
      <c r="C2391" t="s">
        <v>13</v>
      </c>
      <c r="D2391" t="s">
        <v>9806</v>
      </c>
      <c r="E2391" t="s">
        <v>77</v>
      </c>
      <c r="F2391" t="s">
        <v>16</v>
      </c>
      <c r="G2391" t="s">
        <v>603</v>
      </c>
      <c r="H2391">
        <v>0</v>
      </c>
      <c r="I2391">
        <v>0</v>
      </c>
      <c r="J2391">
        <v>0</v>
      </c>
      <c r="K2391" t="s">
        <v>9807</v>
      </c>
    </row>
    <row r="2392" spans="1:11" x14ac:dyDescent="0.3">
      <c r="A2392" t="s">
        <v>9808</v>
      </c>
      <c r="B2392" t="s">
        <v>9809</v>
      </c>
      <c r="C2392" t="s">
        <v>558</v>
      </c>
      <c r="D2392" t="s">
        <v>9810</v>
      </c>
      <c r="E2392" t="s">
        <v>560</v>
      </c>
      <c r="F2392" t="s">
        <v>16</v>
      </c>
      <c r="G2392" t="s">
        <v>1894</v>
      </c>
      <c r="H2392">
        <v>0</v>
      </c>
      <c r="I2392">
        <v>0</v>
      </c>
      <c r="J2392">
        <v>0</v>
      </c>
      <c r="K2392" t="s">
        <v>9811</v>
      </c>
    </row>
    <row r="2393" spans="1:11" x14ac:dyDescent="0.3">
      <c r="A2393" t="s">
        <v>9812</v>
      </c>
      <c r="B2393" t="s">
        <v>9813</v>
      </c>
      <c r="C2393" t="s">
        <v>27</v>
      </c>
      <c r="D2393" t="s">
        <v>9814</v>
      </c>
      <c r="E2393" t="s">
        <v>4614</v>
      </c>
      <c r="F2393" t="s">
        <v>41</v>
      </c>
      <c r="G2393" t="s">
        <v>42</v>
      </c>
      <c r="H2393">
        <v>0</v>
      </c>
      <c r="I2393">
        <v>0</v>
      </c>
      <c r="J2393">
        <v>0</v>
      </c>
      <c r="K2393" t="s">
        <v>9815</v>
      </c>
    </row>
    <row r="2394" spans="1:11" x14ac:dyDescent="0.3">
      <c r="A2394" t="s">
        <v>9816</v>
      </c>
      <c r="B2394" t="s">
        <v>9817</v>
      </c>
      <c r="C2394" t="s">
        <v>20</v>
      </c>
      <c r="D2394" t="s">
        <v>9818</v>
      </c>
      <c r="E2394" t="s">
        <v>22</v>
      </c>
      <c r="F2394" t="s">
        <v>16</v>
      </c>
      <c r="G2394" t="s">
        <v>4520</v>
      </c>
      <c r="H2394">
        <v>0</v>
      </c>
      <c r="I2394">
        <v>0</v>
      </c>
      <c r="J2394">
        <v>0</v>
      </c>
      <c r="K2394" t="s">
        <v>9819</v>
      </c>
    </row>
    <row r="2395" spans="1:11" x14ac:dyDescent="0.3">
      <c r="A2395" t="s">
        <v>9820</v>
      </c>
      <c r="B2395" t="s">
        <v>9821</v>
      </c>
      <c r="C2395" t="s">
        <v>27</v>
      </c>
      <c r="D2395" t="s">
        <v>9822</v>
      </c>
      <c r="E2395" t="s">
        <v>4614</v>
      </c>
      <c r="F2395" t="s">
        <v>41</v>
      </c>
      <c r="G2395" t="s">
        <v>42</v>
      </c>
      <c r="H2395">
        <v>0</v>
      </c>
      <c r="I2395">
        <v>0</v>
      </c>
      <c r="J2395">
        <v>0</v>
      </c>
      <c r="K2395" t="s">
        <v>9823</v>
      </c>
    </row>
    <row r="2396" spans="1:11" x14ac:dyDescent="0.3">
      <c r="A2396" t="s">
        <v>9824</v>
      </c>
      <c r="B2396" t="s">
        <v>9825</v>
      </c>
      <c r="C2396" t="s">
        <v>27</v>
      </c>
      <c r="D2396" t="s">
        <v>9826</v>
      </c>
      <c r="E2396" t="s">
        <v>4614</v>
      </c>
      <c r="F2396" t="s">
        <v>41</v>
      </c>
      <c r="G2396" t="s">
        <v>42</v>
      </c>
      <c r="H2396">
        <v>0</v>
      </c>
      <c r="I2396">
        <v>0</v>
      </c>
      <c r="J2396">
        <v>0</v>
      </c>
      <c r="K2396" t="s">
        <v>9827</v>
      </c>
    </row>
    <row r="2397" spans="1:11" x14ac:dyDescent="0.3">
      <c r="A2397" t="s">
        <v>9828</v>
      </c>
      <c r="B2397" t="s">
        <v>9829</v>
      </c>
      <c r="C2397" t="s">
        <v>27</v>
      </c>
      <c r="D2397" t="s">
        <v>9830</v>
      </c>
      <c r="E2397" t="s">
        <v>4614</v>
      </c>
      <c r="F2397" t="s">
        <v>41</v>
      </c>
      <c r="G2397" t="s">
        <v>42</v>
      </c>
      <c r="H2397">
        <v>0</v>
      </c>
      <c r="I2397">
        <v>0</v>
      </c>
      <c r="J2397">
        <v>0</v>
      </c>
      <c r="K2397" t="s">
        <v>9831</v>
      </c>
    </row>
    <row r="2398" spans="1:11" x14ac:dyDescent="0.3">
      <c r="A2398" t="s">
        <v>9832</v>
      </c>
      <c r="B2398" t="s">
        <v>9833</v>
      </c>
      <c r="C2398" t="s">
        <v>27</v>
      </c>
      <c r="D2398" t="s">
        <v>9834</v>
      </c>
      <c r="E2398" t="s">
        <v>4614</v>
      </c>
      <c r="F2398" t="s">
        <v>41</v>
      </c>
      <c r="G2398" t="s">
        <v>42</v>
      </c>
      <c r="H2398">
        <v>0</v>
      </c>
      <c r="I2398">
        <v>0</v>
      </c>
      <c r="J2398">
        <v>0</v>
      </c>
      <c r="K2398" t="s">
        <v>9835</v>
      </c>
    </row>
    <row r="2399" spans="1:11" x14ac:dyDescent="0.3">
      <c r="A2399" t="s">
        <v>9836</v>
      </c>
      <c r="B2399" t="s">
        <v>9837</v>
      </c>
      <c r="C2399" t="s">
        <v>27</v>
      </c>
      <c r="D2399" t="s">
        <v>9838</v>
      </c>
      <c r="E2399" t="s">
        <v>4614</v>
      </c>
      <c r="F2399" t="s">
        <v>41</v>
      </c>
      <c r="G2399" t="s">
        <v>42</v>
      </c>
      <c r="H2399">
        <v>0</v>
      </c>
      <c r="I2399">
        <v>0</v>
      </c>
      <c r="J2399">
        <v>0</v>
      </c>
      <c r="K2399" t="s">
        <v>9839</v>
      </c>
    </row>
    <row r="2400" spans="1:11" x14ac:dyDescent="0.3">
      <c r="A2400" t="s">
        <v>9840</v>
      </c>
      <c r="B2400" t="s">
        <v>9841</v>
      </c>
      <c r="C2400" t="s">
        <v>13</v>
      </c>
      <c r="D2400" t="s">
        <v>9842</v>
      </c>
      <c r="E2400" t="s">
        <v>77</v>
      </c>
      <c r="F2400" t="s">
        <v>16</v>
      </c>
      <c r="G2400" t="s">
        <v>474</v>
      </c>
      <c r="H2400">
        <v>0</v>
      </c>
      <c r="I2400">
        <v>0</v>
      </c>
      <c r="J2400">
        <v>0</v>
      </c>
      <c r="K2400" t="s">
        <v>9843</v>
      </c>
    </row>
    <row r="2401" spans="1:11" x14ac:dyDescent="0.3">
      <c r="A2401" t="s">
        <v>9844</v>
      </c>
      <c r="B2401" t="s">
        <v>9845</v>
      </c>
      <c r="C2401" t="s">
        <v>466</v>
      </c>
      <c r="D2401" t="s">
        <v>9846</v>
      </c>
      <c r="E2401" t="s">
        <v>5396</v>
      </c>
      <c r="F2401" t="s">
        <v>3786</v>
      </c>
      <c r="G2401" t="s">
        <v>4543</v>
      </c>
      <c r="H2401">
        <v>0</v>
      </c>
      <c r="I2401">
        <v>0</v>
      </c>
      <c r="J2401">
        <v>0</v>
      </c>
      <c r="K2401" t="s">
        <v>9847</v>
      </c>
    </row>
    <row r="2402" spans="1:11" x14ac:dyDescent="0.3">
      <c r="A2402" t="s">
        <v>9848</v>
      </c>
      <c r="B2402" t="s">
        <v>9849</v>
      </c>
      <c r="C2402" t="s">
        <v>13</v>
      </c>
      <c r="D2402" t="s">
        <v>9850</v>
      </c>
      <c r="E2402" t="s">
        <v>77</v>
      </c>
      <c r="F2402" t="s">
        <v>16</v>
      </c>
      <c r="G2402" t="s">
        <v>512</v>
      </c>
      <c r="H2402">
        <v>0</v>
      </c>
      <c r="I2402">
        <v>0</v>
      </c>
      <c r="J2402">
        <v>0</v>
      </c>
      <c r="K2402" t="s">
        <v>9851</v>
      </c>
    </row>
    <row r="2403" spans="1:11" x14ac:dyDescent="0.3">
      <c r="A2403" t="s">
        <v>9852</v>
      </c>
      <c r="B2403" t="s">
        <v>9853</v>
      </c>
      <c r="C2403" t="s">
        <v>13</v>
      </c>
      <c r="D2403" t="s">
        <v>9854</v>
      </c>
      <c r="E2403" t="s">
        <v>77</v>
      </c>
      <c r="F2403" t="s">
        <v>16</v>
      </c>
      <c r="G2403" t="s">
        <v>9855</v>
      </c>
      <c r="H2403">
        <v>0</v>
      </c>
      <c r="I2403">
        <v>0</v>
      </c>
      <c r="J2403">
        <v>0</v>
      </c>
      <c r="K2403" t="s">
        <v>9856</v>
      </c>
    </row>
    <row r="2404" spans="1:11" x14ac:dyDescent="0.3">
      <c r="A2404" t="s">
        <v>9857</v>
      </c>
      <c r="B2404" t="s">
        <v>9858</v>
      </c>
      <c r="C2404" t="s">
        <v>20</v>
      </c>
      <c r="D2404" t="s">
        <v>9859</v>
      </c>
      <c r="E2404" t="s">
        <v>22</v>
      </c>
      <c r="F2404" t="s">
        <v>16</v>
      </c>
      <c r="G2404" t="s">
        <v>7708</v>
      </c>
      <c r="H2404">
        <v>0</v>
      </c>
      <c r="I2404">
        <v>0</v>
      </c>
      <c r="J2404">
        <v>0</v>
      </c>
      <c r="K2404" t="s">
        <v>9860</v>
      </c>
    </row>
    <row r="2405" spans="1:11" x14ac:dyDescent="0.3">
      <c r="A2405" t="s">
        <v>9861</v>
      </c>
      <c r="B2405" t="s">
        <v>9862</v>
      </c>
      <c r="C2405" t="s">
        <v>13</v>
      </c>
      <c r="D2405" t="s">
        <v>9863</v>
      </c>
      <c r="E2405" t="s">
        <v>77</v>
      </c>
      <c r="F2405" t="s">
        <v>16</v>
      </c>
      <c r="G2405" t="s">
        <v>7000</v>
      </c>
      <c r="H2405">
        <v>0</v>
      </c>
      <c r="I2405">
        <v>0</v>
      </c>
      <c r="J2405">
        <v>0</v>
      </c>
      <c r="K2405" t="s">
        <v>9864</v>
      </c>
    </row>
    <row r="2406" spans="1:11" x14ac:dyDescent="0.3">
      <c r="A2406" t="s">
        <v>9865</v>
      </c>
      <c r="B2406" t="s">
        <v>9866</v>
      </c>
      <c r="C2406" t="s">
        <v>27</v>
      </c>
      <c r="D2406" t="s">
        <v>9867</v>
      </c>
      <c r="E2406" t="s">
        <v>4614</v>
      </c>
      <c r="F2406" t="s">
        <v>41</v>
      </c>
      <c r="G2406" t="s">
        <v>42</v>
      </c>
      <c r="H2406">
        <v>0</v>
      </c>
      <c r="I2406">
        <v>0</v>
      </c>
      <c r="J2406">
        <v>0</v>
      </c>
      <c r="K2406" t="s">
        <v>9868</v>
      </c>
    </row>
    <row r="2407" spans="1:11" x14ac:dyDescent="0.3">
      <c r="A2407" t="s">
        <v>9869</v>
      </c>
      <c r="B2407" t="s">
        <v>9870</v>
      </c>
      <c r="C2407" t="s">
        <v>13</v>
      </c>
      <c r="D2407" t="s">
        <v>9871</v>
      </c>
      <c r="E2407" t="s">
        <v>77</v>
      </c>
      <c r="F2407" t="s">
        <v>41</v>
      </c>
      <c r="G2407" t="s">
        <v>42</v>
      </c>
      <c r="H2407">
        <v>0</v>
      </c>
      <c r="I2407">
        <v>0</v>
      </c>
      <c r="J2407">
        <v>0</v>
      </c>
      <c r="K2407" t="s">
        <v>9872</v>
      </c>
    </row>
    <row r="2408" spans="1:11" x14ac:dyDescent="0.3">
      <c r="A2408" t="s">
        <v>9873</v>
      </c>
      <c r="B2408" t="s">
        <v>9874</v>
      </c>
      <c r="C2408" t="s">
        <v>13</v>
      </c>
      <c r="D2408" t="s">
        <v>9875</v>
      </c>
      <c r="E2408" t="s">
        <v>77</v>
      </c>
      <c r="F2408" t="s">
        <v>41</v>
      </c>
      <c r="G2408" t="s">
        <v>42</v>
      </c>
      <c r="H2408">
        <v>0</v>
      </c>
      <c r="I2408">
        <v>0</v>
      </c>
      <c r="J2408">
        <v>0</v>
      </c>
      <c r="K2408" t="s">
        <v>9876</v>
      </c>
    </row>
    <row r="2409" spans="1:11" x14ac:dyDescent="0.3">
      <c r="A2409" t="s">
        <v>9877</v>
      </c>
      <c r="B2409" t="s">
        <v>9849</v>
      </c>
      <c r="C2409" t="s">
        <v>13</v>
      </c>
      <c r="D2409" t="s">
        <v>9878</v>
      </c>
      <c r="E2409" t="s">
        <v>77</v>
      </c>
      <c r="F2409" t="s">
        <v>41</v>
      </c>
      <c r="G2409" t="s">
        <v>42</v>
      </c>
      <c r="H2409">
        <v>0</v>
      </c>
      <c r="I2409">
        <v>0</v>
      </c>
      <c r="J2409">
        <v>0</v>
      </c>
      <c r="K2409" t="s">
        <v>9879</v>
      </c>
    </row>
    <row r="2410" spans="1:11" x14ac:dyDescent="0.3">
      <c r="A2410" t="s">
        <v>9880</v>
      </c>
      <c r="C2410" t="s">
        <v>13</v>
      </c>
      <c r="D2410" t="s">
        <v>9881</v>
      </c>
      <c r="E2410" t="s">
        <v>77</v>
      </c>
      <c r="F2410" t="s">
        <v>41</v>
      </c>
      <c r="G2410" t="s">
        <v>42</v>
      </c>
      <c r="H2410">
        <v>0</v>
      </c>
      <c r="I2410">
        <v>0</v>
      </c>
      <c r="J2410">
        <v>0</v>
      </c>
      <c r="K2410" t="s">
        <v>9882</v>
      </c>
    </row>
    <row r="2411" spans="1:11" x14ac:dyDescent="0.3">
      <c r="A2411" t="s">
        <v>9883</v>
      </c>
      <c r="B2411" t="s">
        <v>9884</v>
      </c>
      <c r="C2411" t="s">
        <v>27</v>
      </c>
      <c r="D2411" t="s">
        <v>9885</v>
      </c>
      <c r="E2411" t="s">
        <v>4614</v>
      </c>
      <c r="F2411" t="s">
        <v>41</v>
      </c>
      <c r="G2411" t="s">
        <v>42</v>
      </c>
      <c r="H2411">
        <v>0</v>
      </c>
      <c r="I2411">
        <v>0</v>
      </c>
      <c r="J2411">
        <v>0</v>
      </c>
      <c r="K2411" t="s">
        <v>9886</v>
      </c>
    </row>
    <row r="2412" spans="1:11" x14ac:dyDescent="0.3">
      <c r="A2412" t="s">
        <v>9887</v>
      </c>
      <c r="B2412" t="s">
        <v>9888</v>
      </c>
      <c r="C2412" t="s">
        <v>27</v>
      </c>
      <c r="D2412" t="s">
        <v>9889</v>
      </c>
      <c r="E2412" t="s">
        <v>4614</v>
      </c>
      <c r="F2412" t="s">
        <v>41</v>
      </c>
      <c r="G2412" t="s">
        <v>42</v>
      </c>
      <c r="H2412">
        <v>0</v>
      </c>
      <c r="I2412">
        <v>0</v>
      </c>
      <c r="J2412">
        <v>0</v>
      </c>
      <c r="K2412" t="s">
        <v>9890</v>
      </c>
    </row>
    <row r="2413" spans="1:11" x14ac:dyDescent="0.3">
      <c r="A2413" t="s">
        <v>9891</v>
      </c>
      <c r="B2413" t="s">
        <v>9892</v>
      </c>
      <c r="C2413" t="s">
        <v>147</v>
      </c>
      <c r="D2413" t="s">
        <v>9893</v>
      </c>
      <c r="E2413" t="s">
        <v>183</v>
      </c>
      <c r="F2413" t="s">
        <v>8797</v>
      </c>
      <c r="G2413" t="s">
        <v>42</v>
      </c>
      <c r="H2413">
        <v>0</v>
      </c>
      <c r="I2413">
        <v>0</v>
      </c>
      <c r="J2413">
        <v>0</v>
      </c>
      <c r="K2413" t="s">
        <v>9894</v>
      </c>
    </row>
    <row r="2414" spans="1:11" x14ac:dyDescent="0.3">
      <c r="A2414" t="s">
        <v>9895</v>
      </c>
      <c r="B2414" t="s">
        <v>9896</v>
      </c>
      <c r="C2414" t="s">
        <v>13</v>
      </c>
      <c r="D2414" t="s">
        <v>9897</v>
      </c>
      <c r="E2414" t="s">
        <v>15</v>
      </c>
      <c r="F2414" t="s">
        <v>16</v>
      </c>
      <c r="G2414" t="s">
        <v>4754</v>
      </c>
      <c r="H2414">
        <v>0</v>
      </c>
      <c r="I2414">
        <v>0</v>
      </c>
      <c r="J2414">
        <v>0</v>
      </c>
      <c r="K2414" t="s">
        <v>9898</v>
      </c>
    </row>
    <row r="2415" spans="1:11" x14ac:dyDescent="0.3">
      <c r="A2415" t="s">
        <v>9899</v>
      </c>
      <c r="B2415" t="s">
        <v>9900</v>
      </c>
      <c r="C2415" t="s">
        <v>13</v>
      </c>
      <c r="D2415" t="s">
        <v>9901</v>
      </c>
      <c r="E2415" t="s">
        <v>15</v>
      </c>
      <c r="F2415" t="s">
        <v>16</v>
      </c>
      <c r="G2415" t="s">
        <v>9902</v>
      </c>
      <c r="H2415">
        <v>0</v>
      </c>
      <c r="I2415">
        <v>0</v>
      </c>
      <c r="J2415">
        <v>0</v>
      </c>
      <c r="K2415" t="s">
        <v>9903</v>
      </c>
    </row>
    <row r="2416" spans="1:11" x14ac:dyDescent="0.3">
      <c r="A2416" t="s">
        <v>9904</v>
      </c>
      <c r="B2416" t="s">
        <v>9905</v>
      </c>
      <c r="C2416" t="s">
        <v>27</v>
      </c>
      <c r="D2416" t="s">
        <v>9906</v>
      </c>
      <c r="E2416" t="s">
        <v>4614</v>
      </c>
      <c r="F2416" t="s">
        <v>41</v>
      </c>
      <c r="G2416" t="s">
        <v>42</v>
      </c>
      <c r="H2416">
        <v>0</v>
      </c>
      <c r="I2416">
        <v>0</v>
      </c>
      <c r="J2416">
        <v>0</v>
      </c>
      <c r="K2416" t="s">
        <v>9907</v>
      </c>
    </row>
    <row r="2417" spans="1:11" x14ac:dyDescent="0.3">
      <c r="A2417" t="s">
        <v>9908</v>
      </c>
      <c r="B2417" t="s">
        <v>9909</v>
      </c>
      <c r="C2417" t="s">
        <v>147</v>
      </c>
      <c r="D2417" t="s">
        <v>9910</v>
      </c>
      <c r="E2417" t="s">
        <v>183</v>
      </c>
      <c r="F2417" t="s">
        <v>9911</v>
      </c>
      <c r="G2417" t="s">
        <v>42</v>
      </c>
      <c r="H2417">
        <v>0</v>
      </c>
      <c r="I2417">
        <v>0</v>
      </c>
      <c r="J2417">
        <v>0</v>
      </c>
      <c r="K2417" t="s">
        <v>9912</v>
      </c>
    </row>
    <row r="2418" spans="1:11" x14ac:dyDescent="0.3">
      <c r="A2418" t="s">
        <v>9913</v>
      </c>
      <c r="B2418" t="s">
        <v>9914</v>
      </c>
      <c r="C2418" t="s">
        <v>20</v>
      </c>
      <c r="E2418" t="s">
        <v>59</v>
      </c>
      <c r="F2418" t="s">
        <v>1148</v>
      </c>
      <c r="G2418" t="s">
        <v>42</v>
      </c>
      <c r="H2418">
        <v>0</v>
      </c>
      <c r="I2418">
        <v>0</v>
      </c>
      <c r="J2418">
        <v>0</v>
      </c>
      <c r="K2418" t="s">
        <v>9915</v>
      </c>
    </row>
    <row r="2419" spans="1:11" x14ac:dyDescent="0.3">
      <c r="A2419" t="s">
        <v>9916</v>
      </c>
      <c r="C2419" t="s">
        <v>27</v>
      </c>
      <c r="D2419" t="s">
        <v>9917</v>
      </c>
      <c r="E2419" t="s">
        <v>4614</v>
      </c>
      <c r="F2419" t="s">
        <v>41</v>
      </c>
      <c r="G2419" t="s">
        <v>42</v>
      </c>
      <c r="H2419">
        <v>0</v>
      </c>
      <c r="I2419">
        <v>0</v>
      </c>
      <c r="J2419">
        <v>0</v>
      </c>
      <c r="K2419" t="s">
        <v>9918</v>
      </c>
    </row>
    <row r="2420" spans="1:11" x14ac:dyDescent="0.3">
      <c r="A2420" t="s">
        <v>9919</v>
      </c>
      <c r="B2420" t="s">
        <v>9920</v>
      </c>
      <c r="C2420" t="s">
        <v>27</v>
      </c>
      <c r="D2420" t="s">
        <v>9921</v>
      </c>
      <c r="E2420" t="s">
        <v>4614</v>
      </c>
      <c r="F2420" t="s">
        <v>41</v>
      </c>
      <c r="G2420" t="s">
        <v>42</v>
      </c>
      <c r="H2420">
        <v>0</v>
      </c>
      <c r="I2420">
        <v>0</v>
      </c>
      <c r="J2420">
        <v>0</v>
      </c>
      <c r="K2420" t="s">
        <v>9922</v>
      </c>
    </row>
    <row r="2421" spans="1:11" x14ac:dyDescent="0.3">
      <c r="A2421" t="s">
        <v>9923</v>
      </c>
      <c r="B2421" t="s">
        <v>9201</v>
      </c>
      <c r="C2421" t="s">
        <v>27</v>
      </c>
      <c r="D2421" t="s">
        <v>9924</v>
      </c>
      <c r="E2421" t="s">
        <v>4614</v>
      </c>
      <c r="F2421" t="s">
        <v>41</v>
      </c>
      <c r="G2421" t="s">
        <v>42</v>
      </c>
      <c r="H2421">
        <v>0</v>
      </c>
      <c r="I2421">
        <v>0</v>
      </c>
      <c r="J2421">
        <v>0</v>
      </c>
      <c r="K2421" t="s">
        <v>9925</v>
      </c>
    </row>
    <row r="2422" spans="1:11" x14ac:dyDescent="0.3">
      <c r="A2422" t="s">
        <v>9926</v>
      </c>
      <c r="C2422" t="s">
        <v>27</v>
      </c>
      <c r="D2422" t="s">
        <v>9927</v>
      </c>
      <c r="E2422" t="s">
        <v>4614</v>
      </c>
      <c r="F2422" t="s">
        <v>41</v>
      </c>
      <c r="G2422" t="s">
        <v>42</v>
      </c>
      <c r="H2422">
        <v>0</v>
      </c>
      <c r="I2422">
        <v>0</v>
      </c>
      <c r="J2422">
        <v>0</v>
      </c>
      <c r="K2422" t="s">
        <v>9928</v>
      </c>
    </row>
    <row r="2423" spans="1:11" x14ac:dyDescent="0.3">
      <c r="A2423" t="s">
        <v>9929</v>
      </c>
      <c r="C2423" t="s">
        <v>558</v>
      </c>
      <c r="D2423" t="s">
        <v>9930</v>
      </c>
      <c r="E2423" t="s">
        <v>1090</v>
      </c>
      <c r="F2423" t="s">
        <v>16</v>
      </c>
      <c r="G2423" t="s">
        <v>9931</v>
      </c>
      <c r="H2423">
        <v>0</v>
      </c>
      <c r="I2423">
        <v>0</v>
      </c>
      <c r="J2423">
        <v>0</v>
      </c>
      <c r="K2423" t="s">
        <v>9932</v>
      </c>
    </row>
    <row r="2424" spans="1:11" x14ac:dyDescent="0.3">
      <c r="A2424" t="s">
        <v>9933</v>
      </c>
      <c r="B2424" t="s">
        <v>9934</v>
      </c>
      <c r="C2424" t="s">
        <v>27</v>
      </c>
      <c r="D2424" t="s">
        <v>9935</v>
      </c>
      <c r="E2424" t="s">
        <v>4614</v>
      </c>
      <c r="F2424" t="s">
        <v>3995</v>
      </c>
      <c r="G2424" t="s">
        <v>42</v>
      </c>
      <c r="H2424">
        <v>0</v>
      </c>
      <c r="I2424">
        <v>0</v>
      </c>
      <c r="J2424">
        <v>0</v>
      </c>
      <c r="K2424" t="s">
        <v>9936</v>
      </c>
    </row>
    <row r="2425" spans="1:11" x14ac:dyDescent="0.3">
      <c r="A2425" t="s">
        <v>9937</v>
      </c>
      <c r="B2425" t="s">
        <v>9938</v>
      </c>
      <c r="C2425" t="s">
        <v>27</v>
      </c>
      <c r="D2425" t="s">
        <v>9939</v>
      </c>
      <c r="E2425" t="s">
        <v>29</v>
      </c>
      <c r="F2425" t="s">
        <v>16</v>
      </c>
      <c r="G2425" t="s">
        <v>4420</v>
      </c>
      <c r="H2425">
        <v>0</v>
      </c>
      <c r="I2425">
        <v>0</v>
      </c>
      <c r="J2425">
        <v>0</v>
      </c>
      <c r="K2425" t="s">
        <v>9940</v>
      </c>
    </row>
    <row r="2426" spans="1:11" x14ac:dyDescent="0.3">
      <c r="A2426" t="s">
        <v>9941</v>
      </c>
      <c r="C2426" t="s">
        <v>558</v>
      </c>
      <c r="D2426" t="s">
        <v>9942</v>
      </c>
      <c r="E2426" t="s">
        <v>1090</v>
      </c>
      <c r="F2426" t="s">
        <v>16</v>
      </c>
      <c r="G2426" t="s">
        <v>5593</v>
      </c>
      <c r="H2426">
        <v>0</v>
      </c>
      <c r="I2426">
        <v>0</v>
      </c>
      <c r="J2426">
        <v>0</v>
      </c>
      <c r="K2426" t="s">
        <v>9943</v>
      </c>
    </row>
    <row r="2427" spans="1:11" x14ac:dyDescent="0.3">
      <c r="A2427" t="s">
        <v>9944</v>
      </c>
      <c r="B2427" t="s">
        <v>9945</v>
      </c>
      <c r="C2427" t="s">
        <v>27</v>
      </c>
      <c r="D2427" t="s">
        <v>9946</v>
      </c>
      <c r="E2427" t="s">
        <v>4614</v>
      </c>
      <c r="F2427" t="s">
        <v>16</v>
      </c>
      <c r="G2427" t="s">
        <v>9947</v>
      </c>
      <c r="H2427">
        <v>0</v>
      </c>
      <c r="I2427">
        <v>0</v>
      </c>
      <c r="J2427">
        <v>0</v>
      </c>
      <c r="K2427" t="s">
        <v>9948</v>
      </c>
    </row>
    <row r="2428" spans="1:11" x14ac:dyDescent="0.3">
      <c r="A2428" t="s">
        <v>9949</v>
      </c>
      <c r="B2428" t="s">
        <v>9950</v>
      </c>
      <c r="C2428" t="s">
        <v>27</v>
      </c>
      <c r="D2428" t="s">
        <v>9951</v>
      </c>
      <c r="E2428" t="s">
        <v>4614</v>
      </c>
      <c r="F2428" t="s">
        <v>16</v>
      </c>
      <c r="G2428" t="s">
        <v>5509</v>
      </c>
      <c r="H2428">
        <v>0</v>
      </c>
      <c r="I2428">
        <v>0</v>
      </c>
      <c r="J2428">
        <v>0</v>
      </c>
      <c r="K2428" t="s">
        <v>9952</v>
      </c>
    </row>
    <row r="2429" spans="1:11" x14ac:dyDescent="0.3">
      <c r="A2429" t="s">
        <v>9953</v>
      </c>
      <c r="C2429" t="s">
        <v>27</v>
      </c>
      <c r="D2429" t="s">
        <v>9954</v>
      </c>
      <c r="E2429" t="s">
        <v>4614</v>
      </c>
      <c r="F2429" t="s">
        <v>16</v>
      </c>
      <c r="G2429" t="s">
        <v>3791</v>
      </c>
      <c r="H2429">
        <v>0</v>
      </c>
      <c r="I2429">
        <v>0</v>
      </c>
      <c r="J2429">
        <v>0</v>
      </c>
      <c r="K2429" t="s">
        <v>9955</v>
      </c>
    </row>
    <row r="2430" spans="1:11" x14ac:dyDescent="0.3">
      <c r="A2430" t="s">
        <v>9956</v>
      </c>
      <c r="B2430" t="s">
        <v>9957</v>
      </c>
      <c r="C2430" t="s">
        <v>27</v>
      </c>
      <c r="D2430" t="s">
        <v>9958</v>
      </c>
      <c r="E2430" t="s">
        <v>4614</v>
      </c>
      <c r="F2430" t="s">
        <v>41</v>
      </c>
      <c r="G2430" t="s">
        <v>42</v>
      </c>
      <c r="H2430">
        <v>0</v>
      </c>
      <c r="I2430">
        <v>0</v>
      </c>
      <c r="J2430">
        <v>0</v>
      </c>
      <c r="K2430" t="s">
        <v>9959</v>
      </c>
    </row>
    <row r="2431" spans="1:11" x14ac:dyDescent="0.3">
      <c r="A2431" t="s">
        <v>9960</v>
      </c>
      <c r="C2431" t="s">
        <v>27</v>
      </c>
      <c r="D2431" t="s">
        <v>9961</v>
      </c>
      <c r="E2431" t="s">
        <v>4614</v>
      </c>
      <c r="F2431" t="s">
        <v>41</v>
      </c>
      <c r="G2431" t="s">
        <v>42</v>
      </c>
      <c r="H2431">
        <v>0</v>
      </c>
      <c r="I2431">
        <v>0</v>
      </c>
      <c r="J2431">
        <v>0</v>
      </c>
      <c r="K2431" t="s">
        <v>9962</v>
      </c>
    </row>
    <row r="2432" spans="1:11" x14ac:dyDescent="0.3">
      <c r="A2432" t="s">
        <v>9963</v>
      </c>
      <c r="B2432" t="s">
        <v>9964</v>
      </c>
      <c r="C2432" t="s">
        <v>27</v>
      </c>
      <c r="D2432" t="s">
        <v>9965</v>
      </c>
      <c r="E2432" t="s">
        <v>4614</v>
      </c>
      <c r="F2432" t="s">
        <v>41</v>
      </c>
      <c r="G2432" t="s">
        <v>42</v>
      </c>
      <c r="H2432">
        <v>0</v>
      </c>
      <c r="I2432">
        <v>0</v>
      </c>
      <c r="J2432">
        <v>0</v>
      </c>
      <c r="K2432" t="s">
        <v>9966</v>
      </c>
    </row>
    <row r="2433" spans="1:11" x14ac:dyDescent="0.3">
      <c r="A2433" t="s">
        <v>9967</v>
      </c>
      <c r="C2433" t="s">
        <v>27</v>
      </c>
      <c r="D2433" t="s">
        <v>9968</v>
      </c>
      <c r="E2433" t="s">
        <v>4614</v>
      </c>
      <c r="F2433" t="s">
        <v>41</v>
      </c>
      <c r="G2433" t="s">
        <v>42</v>
      </c>
      <c r="H2433">
        <v>0</v>
      </c>
      <c r="I2433">
        <v>0</v>
      </c>
      <c r="J2433">
        <v>0</v>
      </c>
      <c r="K2433" t="s">
        <v>9969</v>
      </c>
    </row>
    <row r="2434" spans="1:11" x14ac:dyDescent="0.3">
      <c r="A2434" t="s">
        <v>9970</v>
      </c>
      <c r="C2434" t="s">
        <v>27</v>
      </c>
      <c r="D2434" t="s">
        <v>9971</v>
      </c>
      <c r="E2434" t="s">
        <v>4614</v>
      </c>
      <c r="F2434" t="s">
        <v>41</v>
      </c>
      <c r="G2434" t="s">
        <v>42</v>
      </c>
      <c r="H2434">
        <v>0</v>
      </c>
      <c r="I2434">
        <v>0</v>
      </c>
      <c r="J2434">
        <v>0</v>
      </c>
      <c r="K2434" t="s">
        <v>9972</v>
      </c>
    </row>
    <row r="2435" spans="1:11" x14ac:dyDescent="0.3">
      <c r="A2435" t="s">
        <v>9973</v>
      </c>
      <c r="B2435" t="s">
        <v>9974</v>
      </c>
      <c r="C2435" t="s">
        <v>27</v>
      </c>
      <c r="D2435" t="s">
        <v>9104</v>
      </c>
      <c r="E2435" t="s">
        <v>4614</v>
      </c>
      <c r="F2435" t="s">
        <v>41</v>
      </c>
      <c r="G2435" t="s">
        <v>42</v>
      </c>
      <c r="H2435">
        <v>0</v>
      </c>
      <c r="I2435">
        <v>0</v>
      </c>
      <c r="J2435">
        <v>0</v>
      </c>
      <c r="K2435" t="s">
        <v>9975</v>
      </c>
    </row>
    <row r="2436" spans="1:11" x14ac:dyDescent="0.3">
      <c r="A2436" t="s">
        <v>9976</v>
      </c>
      <c r="C2436" t="s">
        <v>27</v>
      </c>
      <c r="D2436" t="s">
        <v>9977</v>
      </c>
      <c r="E2436" t="s">
        <v>4614</v>
      </c>
      <c r="F2436" t="s">
        <v>41</v>
      </c>
      <c r="G2436" t="s">
        <v>42</v>
      </c>
      <c r="H2436">
        <v>0</v>
      </c>
      <c r="I2436">
        <v>0</v>
      </c>
      <c r="J2436">
        <v>0</v>
      </c>
      <c r="K2436" t="s">
        <v>9978</v>
      </c>
    </row>
    <row r="2437" spans="1:11" x14ac:dyDescent="0.3">
      <c r="A2437" t="s">
        <v>9979</v>
      </c>
      <c r="C2437" t="s">
        <v>27</v>
      </c>
      <c r="D2437" t="s">
        <v>9980</v>
      </c>
      <c r="E2437" t="s">
        <v>4614</v>
      </c>
      <c r="F2437" t="s">
        <v>41</v>
      </c>
      <c r="G2437" t="s">
        <v>42</v>
      </c>
      <c r="H2437">
        <v>0</v>
      </c>
      <c r="I2437">
        <v>0</v>
      </c>
      <c r="J2437">
        <v>0</v>
      </c>
      <c r="K2437" t="s">
        <v>9981</v>
      </c>
    </row>
    <row r="2438" spans="1:11" x14ac:dyDescent="0.3">
      <c r="A2438" t="s">
        <v>9982</v>
      </c>
      <c r="C2438" t="s">
        <v>27</v>
      </c>
      <c r="D2438" t="s">
        <v>9983</v>
      </c>
      <c r="E2438" t="s">
        <v>4614</v>
      </c>
      <c r="F2438" t="s">
        <v>41</v>
      </c>
      <c r="G2438" t="s">
        <v>42</v>
      </c>
      <c r="H2438">
        <v>0</v>
      </c>
      <c r="I2438">
        <v>0</v>
      </c>
      <c r="J2438">
        <v>0</v>
      </c>
      <c r="K2438" t="s">
        <v>9984</v>
      </c>
    </row>
    <row r="2439" spans="1:11" x14ac:dyDescent="0.3">
      <c r="A2439" t="s">
        <v>9985</v>
      </c>
      <c r="C2439" t="s">
        <v>558</v>
      </c>
      <c r="D2439" t="s">
        <v>9986</v>
      </c>
      <c r="E2439" t="s">
        <v>1090</v>
      </c>
      <c r="F2439" t="s">
        <v>16</v>
      </c>
      <c r="G2439" t="s">
        <v>9987</v>
      </c>
      <c r="H2439">
        <v>0</v>
      </c>
      <c r="I2439">
        <v>0</v>
      </c>
      <c r="J2439">
        <v>0</v>
      </c>
      <c r="K2439" t="s">
        <v>9988</v>
      </c>
    </row>
    <row r="2440" spans="1:11" x14ac:dyDescent="0.3">
      <c r="A2440" t="s">
        <v>9989</v>
      </c>
      <c r="B2440" t="s">
        <v>9945</v>
      </c>
      <c r="C2440" t="s">
        <v>27</v>
      </c>
      <c r="D2440" t="s">
        <v>9990</v>
      </c>
      <c r="E2440" t="s">
        <v>4614</v>
      </c>
      <c r="F2440" t="s">
        <v>41</v>
      </c>
      <c r="G2440" t="s">
        <v>42</v>
      </c>
      <c r="H2440">
        <v>0</v>
      </c>
      <c r="I2440">
        <v>0</v>
      </c>
      <c r="J2440">
        <v>0</v>
      </c>
      <c r="K2440" t="s">
        <v>9991</v>
      </c>
    </row>
    <row r="2441" spans="1:11" x14ac:dyDescent="0.3">
      <c r="A2441" t="s">
        <v>9992</v>
      </c>
      <c r="B2441" t="s">
        <v>9993</v>
      </c>
      <c r="C2441" t="s">
        <v>558</v>
      </c>
      <c r="D2441" t="s">
        <v>9994</v>
      </c>
      <c r="E2441" t="s">
        <v>1090</v>
      </c>
      <c r="F2441" t="s">
        <v>16</v>
      </c>
      <c r="G2441" t="s">
        <v>9995</v>
      </c>
      <c r="H2441">
        <v>0</v>
      </c>
      <c r="I2441">
        <v>0</v>
      </c>
      <c r="J2441">
        <v>0</v>
      </c>
      <c r="K2441" t="s">
        <v>9996</v>
      </c>
    </row>
    <row r="2442" spans="1:11" x14ac:dyDescent="0.3">
      <c r="A2442" t="s">
        <v>9997</v>
      </c>
      <c r="B2442" t="s">
        <v>9998</v>
      </c>
      <c r="C2442" t="s">
        <v>13</v>
      </c>
      <c r="D2442" t="s">
        <v>9999</v>
      </c>
      <c r="E2442" t="s">
        <v>77</v>
      </c>
      <c r="F2442" t="s">
        <v>41</v>
      </c>
      <c r="G2442" t="s">
        <v>42</v>
      </c>
      <c r="H2442">
        <v>0</v>
      </c>
      <c r="I2442">
        <v>0</v>
      </c>
      <c r="J2442">
        <v>0</v>
      </c>
      <c r="K2442" t="s">
        <v>10000</v>
      </c>
    </row>
    <row r="2443" spans="1:11" x14ac:dyDescent="0.3">
      <c r="A2443" t="s">
        <v>10001</v>
      </c>
      <c r="B2443" t="s">
        <v>10002</v>
      </c>
      <c r="C2443" t="s">
        <v>27</v>
      </c>
      <c r="D2443" t="s">
        <v>10003</v>
      </c>
      <c r="E2443" t="s">
        <v>4614</v>
      </c>
      <c r="F2443" t="s">
        <v>41</v>
      </c>
      <c r="G2443" t="s">
        <v>42</v>
      </c>
      <c r="H2443">
        <v>0</v>
      </c>
      <c r="I2443">
        <v>0</v>
      </c>
      <c r="J2443">
        <v>0</v>
      </c>
      <c r="K2443" t="s">
        <v>10004</v>
      </c>
    </row>
    <row r="2444" spans="1:11" x14ac:dyDescent="0.3">
      <c r="A2444" t="s">
        <v>10005</v>
      </c>
      <c r="B2444" t="s">
        <v>10006</v>
      </c>
      <c r="C2444" t="s">
        <v>20</v>
      </c>
      <c r="D2444" t="s">
        <v>10007</v>
      </c>
      <c r="E2444" t="s">
        <v>59</v>
      </c>
      <c r="F2444" t="s">
        <v>1527</v>
      </c>
      <c r="G2444" t="s">
        <v>10008</v>
      </c>
      <c r="H2444">
        <v>0</v>
      </c>
      <c r="I2444">
        <v>0</v>
      </c>
      <c r="J2444">
        <v>0</v>
      </c>
      <c r="K2444" t="s">
        <v>10009</v>
      </c>
    </row>
    <row r="2445" spans="1:11" x14ac:dyDescent="0.3">
      <c r="A2445" t="s">
        <v>10010</v>
      </c>
      <c r="C2445" t="s">
        <v>558</v>
      </c>
      <c r="D2445" t="s">
        <v>10011</v>
      </c>
      <c r="E2445" t="s">
        <v>1472</v>
      </c>
      <c r="F2445" t="s">
        <v>16</v>
      </c>
      <c r="G2445" t="s">
        <v>1756</v>
      </c>
      <c r="H2445">
        <v>0</v>
      </c>
      <c r="I2445">
        <v>0</v>
      </c>
      <c r="J2445">
        <v>0</v>
      </c>
      <c r="K2445" t="s">
        <v>10012</v>
      </c>
    </row>
    <row r="2446" spans="1:11" x14ac:dyDescent="0.3">
      <c r="A2446" t="s">
        <v>10013</v>
      </c>
      <c r="C2446" t="s">
        <v>20</v>
      </c>
      <c r="D2446" t="s">
        <v>10014</v>
      </c>
      <c r="E2446" t="s">
        <v>59</v>
      </c>
      <c r="F2446" t="s">
        <v>16</v>
      </c>
      <c r="G2446" t="s">
        <v>131</v>
      </c>
      <c r="H2446">
        <v>0</v>
      </c>
      <c r="I2446">
        <v>0</v>
      </c>
      <c r="J2446">
        <v>0</v>
      </c>
      <c r="K2446" t="s">
        <v>10015</v>
      </c>
    </row>
    <row r="2447" spans="1:11" x14ac:dyDescent="0.3">
      <c r="A2447" t="s">
        <v>10016</v>
      </c>
      <c r="B2447" t="s">
        <v>10017</v>
      </c>
      <c r="C2447" t="s">
        <v>558</v>
      </c>
      <c r="D2447" t="s">
        <v>10018</v>
      </c>
      <c r="E2447" t="s">
        <v>1472</v>
      </c>
      <c r="F2447" t="s">
        <v>16</v>
      </c>
      <c r="G2447" t="s">
        <v>5120</v>
      </c>
      <c r="H2447">
        <v>0</v>
      </c>
      <c r="I2447">
        <v>0</v>
      </c>
      <c r="J2447">
        <v>0</v>
      </c>
      <c r="K2447" t="s">
        <v>10019</v>
      </c>
    </row>
    <row r="2448" spans="1:11" x14ac:dyDescent="0.3">
      <c r="A2448" t="s">
        <v>10020</v>
      </c>
      <c r="B2448" t="s">
        <v>10021</v>
      </c>
      <c r="C2448" t="s">
        <v>20</v>
      </c>
      <c r="E2448" t="s">
        <v>59</v>
      </c>
      <c r="F2448" t="s">
        <v>10022</v>
      </c>
      <c r="G2448" t="s">
        <v>42</v>
      </c>
      <c r="H2448">
        <v>0</v>
      </c>
      <c r="I2448">
        <v>0</v>
      </c>
      <c r="J2448">
        <v>0</v>
      </c>
      <c r="K2448" t="s">
        <v>10023</v>
      </c>
    </row>
    <row r="2449" spans="1:11" x14ac:dyDescent="0.3">
      <c r="A2449" t="s">
        <v>10024</v>
      </c>
      <c r="B2449" t="s">
        <v>10025</v>
      </c>
      <c r="C2449" t="s">
        <v>20</v>
      </c>
      <c r="D2449" t="s">
        <v>10026</v>
      </c>
      <c r="E2449" t="s">
        <v>59</v>
      </c>
      <c r="F2449" t="s">
        <v>3200</v>
      </c>
      <c r="G2449" t="s">
        <v>42</v>
      </c>
      <c r="H2449">
        <v>0</v>
      </c>
      <c r="I2449">
        <v>0</v>
      </c>
      <c r="J2449">
        <v>0</v>
      </c>
      <c r="K2449" t="s">
        <v>10027</v>
      </c>
    </row>
    <row r="2450" spans="1:11" x14ac:dyDescent="0.3">
      <c r="A2450" t="s">
        <v>10028</v>
      </c>
      <c r="B2450" t="s">
        <v>10029</v>
      </c>
      <c r="C2450" t="s">
        <v>20</v>
      </c>
      <c r="D2450" t="s">
        <v>10030</v>
      </c>
      <c r="E2450" t="s">
        <v>59</v>
      </c>
      <c r="F2450" t="s">
        <v>412</v>
      </c>
      <c r="G2450" t="s">
        <v>8767</v>
      </c>
      <c r="H2450">
        <v>0</v>
      </c>
      <c r="I2450">
        <v>0</v>
      </c>
      <c r="J2450">
        <v>0</v>
      </c>
      <c r="K2450" t="s">
        <v>10031</v>
      </c>
    </row>
    <row r="2451" spans="1:11" x14ac:dyDescent="0.3">
      <c r="A2451" t="s">
        <v>10032</v>
      </c>
      <c r="B2451" t="s">
        <v>10033</v>
      </c>
      <c r="C2451" t="s">
        <v>20</v>
      </c>
      <c r="D2451" t="s">
        <v>10034</v>
      </c>
      <c r="E2451" t="s">
        <v>59</v>
      </c>
      <c r="F2451" t="s">
        <v>1723</v>
      </c>
      <c r="G2451" t="s">
        <v>42</v>
      </c>
      <c r="H2451">
        <v>0</v>
      </c>
      <c r="I2451">
        <v>0</v>
      </c>
      <c r="J2451">
        <v>0</v>
      </c>
      <c r="K2451" t="s">
        <v>10035</v>
      </c>
    </row>
    <row r="2452" spans="1:11" x14ac:dyDescent="0.3">
      <c r="A2452" t="s">
        <v>10036</v>
      </c>
      <c r="B2452" t="s">
        <v>10037</v>
      </c>
      <c r="C2452" t="s">
        <v>13</v>
      </c>
      <c r="D2452" t="s">
        <v>10038</v>
      </c>
      <c r="E2452" t="s">
        <v>15</v>
      </c>
      <c r="F2452" t="s">
        <v>1242</v>
      </c>
      <c r="G2452" t="s">
        <v>42</v>
      </c>
      <c r="H2452">
        <v>0</v>
      </c>
      <c r="I2452">
        <v>0</v>
      </c>
      <c r="J2452">
        <v>0</v>
      </c>
      <c r="K2452" t="s">
        <v>10039</v>
      </c>
    </row>
    <row r="2453" spans="1:11" x14ac:dyDescent="0.3">
      <c r="A2453" t="s">
        <v>10040</v>
      </c>
      <c r="B2453" t="s">
        <v>10041</v>
      </c>
      <c r="C2453" t="s">
        <v>20</v>
      </c>
      <c r="D2453" t="s">
        <v>10042</v>
      </c>
      <c r="E2453" t="s">
        <v>59</v>
      </c>
      <c r="F2453" t="s">
        <v>4297</v>
      </c>
      <c r="G2453" t="s">
        <v>23</v>
      </c>
      <c r="H2453">
        <v>0</v>
      </c>
      <c r="I2453">
        <v>0</v>
      </c>
      <c r="J2453">
        <v>0</v>
      </c>
      <c r="K2453" t="s">
        <v>10043</v>
      </c>
    </row>
    <row r="2454" spans="1:11" x14ac:dyDescent="0.3">
      <c r="A2454" t="s">
        <v>10044</v>
      </c>
      <c r="B2454" t="s">
        <v>10045</v>
      </c>
      <c r="C2454" t="s">
        <v>20</v>
      </c>
      <c r="D2454" t="s">
        <v>10046</v>
      </c>
      <c r="E2454" t="s">
        <v>59</v>
      </c>
      <c r="F2454" t="s">
        <v>10047</v>
      </c>
      <c r="G2454" t="s">
        <v>42</v>
      </c>
      <c r="H2454">
        <v>0</v>
      </c>
      <c r="I2454">
        <v>0</v>
      </c>
      <c r="J2454">
        <v>0</v>
      </c>
      <c r="K2454" t="s">
        <v>10048</v>
      </c>
    </row>
    <row r="2455" spans="1:11" x14ac:dyDescent="0.3">
      <c r="A2455" t="s">
        <v>10049</v>
      </c>
      <c r="B2455" t="s">
        <v>10050</v>
      </c>
      <c r="C2455" t="s">
        <v>20</v>
      </c>
      <c r="D2455" t="s">
        <v>10051</v>
      </c>
      <c r="E2455" t="s">
        <v>59</v>
      </c>
      <c r="F2455" t="s">
        <v>10052</v>
      </c>
      <c r="G2455" t="s">
        <v>42</v>
      </c>
      <c r="H2455">
        <v>0</v>
      </c>
      <c r="I2455">
        <v>0</v>
      </c>
      <c r="J2455">
        <v>0</v>
      </c>
      <c r="K2455" t="s">
        <v>10053</v>
      </c>
    </row>
    <row r="2456" spans="1:11" x14ac:dyDescent="0.3">
      <c r="A2456" t="s">
        <v>10054</v>
      </c>
      <c r="B2456" t="s">
        <v>10055</v>
      </c>
      <c r="C2456" t="s">
        <v>20</v>
      </c>
      <c r="D2456" t="s">
        <v>10056</v>
      </c>
      <c r="E2456" t="s">
        <v>59</v>
      </c>
      <c r="F2456" t="s">
        <v>7169</v>
      </c>
      <c r="G2456" t="s">
        <v>42</v>
      </c>
      <c r="H2456">
        <v>0</v>
      </c>
      <c r="I2456">
        <v>0</v>
      </c>
      <c r="J2456">
        <v>0</v>
      </c>
      <c r="K2456" t="s">
        <v>10057</v>
      </c>
    </row>
    <row r="2457" spans="1:11" x14ac:dyDescent="0.3">
      <c r="A2457" t="s">
        <v>10058</v>
      </c>
      <c r="B2457" t="s">
        <v>10059</v>
      </c>
      <c r="C2457" t="s">
        <v>20</v>
      </c>
      <c r="D2457" t="s">
        <v>10060</v>
      </c>
      <c r="E2457" t="s">
        <v>59</v>
      </c>
      <c r="F2457" t="s">
        <v>631</v>
      </c>
      <c r="G2457" t="s">
        <v>42</v>
      </c>
      <c r="H2457">
        <v>0</v>
      </c>
      <c r="I2457">
        <v>0</v>
      </c>
      <c r="J2457">
        <v>0</v>
      </c>
      <c r="K2457" t="s">
        <v>10061</v>
      </c>
    </row>
    <row r="2458" spans="1:11" x14ac:dyDescent="0.3">
      <c r="A2458" t="s">
        <v>10062</v>
      </c>
      <c r="B2458" t="s">
        <v>10063</v>
      </c>
      <c r="C2458" t="s">
        <v>20</v>
      </c>
      <c r="D2458" t="s">
        <v>10064</v>
      </c>
      <c r="E2458" t="s">
        <v>59</v>
      </c>
      <c r="F2458" t="s">
        <v>1536</v>
      </c>
      <c r="G2458" t="s">
        <v>42</v>
      </c>
      <c r="H2458">
        <v>0</v>
      </c>
      <c r="I2458">
        <v>0</v>
      </c>
      <c r="J2458">
        <v>0</v>
      </c>
      <c r="K2458" t="s">
        <v>10065</v>
      </c>
    </row>
    <row r="2459" spans="1:11" x14ac:dyDescent="0.3">
      <c r="A2459" t="s">
        <v>10066</v>
      </c>
      <c r="B2459" t="s">
        <v>10067</v>
      </c>
      <c r="C2459" t="s">
        <v>20</v>
      </c>
      <c r="D2459" t="s">
        <v>10068</v>
      </c>
      <c r="E2459" t="s">
        <v>59</v>
      </c>
      <c r="F2459" t="s">
        <v>7529</v>
      </c>
      <c r="G2459" t="s">
        <v>42</v>
      </c>
      <c r="H2459">
        <v>0</v>
      </c>
      <c r="I2459">
        <v>0</v>
      </c>
      <c r="J2459">
        <v>0</v>
      </c>
      <c r="K2459" t="s">
        <v>10069</v>
      </c>
    </row>
    <row r="2460" spans="1:11" x14ac:dyDescent="0.3">
      <c r="A2460" t="s">
        <v>10070</v>
      </c>
      <c r="B2460" t="s">
        <v>10071</v>
      </c>
      <c r="C2460" t="s">
        <v>20</v>
      </c>
      <c r="D2460" t="s">
        <v>10072</v>
      </c>
      <c r="E2460" t="s">
        <v>59</v>
      </c>
      <c r="F2460" t="s">
        <v>1531</v>
      </c>
      <c r="G2460" t="s">
        <v>42</v>
      </c>
      <c r="H2460">
        <v>0</v>
      </c>
      <c r="I2460">
        <v>0</v>
      </c>
      <c r="J2460">
        <v>0</v>
      </c>
      <c r="K2460" t="s">
        <v>10073</v>
      </c>
    </row>
    <row r="2461" spans="1:11" x14ac:dyDescent="0.3">
      <c r="A2461" t="s">
        <v>10074</v>
      </c>
      <c r="B2461" t="s">
        <v>10075</v>
      </c>
      <c r="C2461" t="s">
        <v>20</v>
      </c>
      <c r="D2461" t="s">
        <v>10076</v>
      </c>
      <c r="E2461" t="s">
        <v>59</v>
      </c>
      <c r="F2461" t="s">
        <v>2385</v>
      </c>
      <c r="G2461" t="s">
        <v>42</v>
      </c>
      <c r="H2461">
        <v>0</v>
      </c>
      <c r="I2461">
        <v>0</v>
      </c>
      <c r="J2461">
        <v>0</v>
      </c>
      <c r="K2461" t="s">
        <v>10077</v>
      </c>
    </row>
    <row r="2462" spans="1:11" x14ac:dyDescent="0.3">
      <c r="A2462" t="s">
        <v>10078</v>
      </c>
      <c r="B2462" t="s">
        <v>10079</v>
      </c>
      <c r="C2462" t="s">
        <v>27</v>
      </c>
      <c r="D2462" t="s">
        <v>10080</v>
      </c>
      <c r="E2462" t="s">
        <v>29</v>
      </c>
      <c r="F2462" t="s">
        <v>41</v>
      </c>
      <c r="G2462" t="s">
        <v>42</v>
      </c>
      <c r="H2462">
        <v>0</v>
      </c>
      <c r="I2462">
        <v>0</v>
      </c>
      <c r="J2462">
        <v>0</v>
      </c>
      <c r="K2462" t="s">
        <v>10081</v>
      </c>
    </row>
    <row r="2463" spans="1:11" x14ac:dyDescent="0.3">
      <c r="A2463" t="s">
        <v>10082</v>
      </c>
      <c r="B2463" t="s">
        <v>10083</v>
      </c>
      <c r="C2463" t="s">
        <v>20</v>
      </c>
      <c r="D2463" t="s">
        <v>10084</v>
      </c>
      <c r="E2463" t="s">
        <v>59</v>
      </c>
      <c r="F2463" t="s">
        <v>41</v>
      </c>
      <c r="G2463" t="s">
        <v>42</v>
      </c>
      <c r="H2463">
        <v>0</v>
      </c>
      <c r="I2463">
        <v>0</v>
      </c>
      <c r="J2463">
        <v>0</v>
      </c>
      <c r="K2463" t="s">
        <v>10085</v>
      </c>
    </row>
    <row r="2464" spans="1:11" x14ac:dyDescent="0.3">
      <c r="A2464" t="s">
        <v>10086</v>
      </c>
      <c r="B2464" t="s">
        <v>10087</v>
      </c>
      <c r="C2464" t="s">
        <v>20</v>
      </c>
      <c r="D2464" t="s">
        <v>10088</v>
      </c>
      <c r="E2464" t="s">
        <v>59</v>
      </c>
      <c r="F2464" t="s">
        <v>16</v>
      </c>
      <c r="G2464" t="s">
        <v>1127</v>
      </c>
      <c r="H2464">
        <v>0</v>
      </c>
      <c r="I2464">
        <v>0</v>
      </c>
      <c r="J2464">
        <v>0</v>
      </c>
      <c r="K2464" t="s">
        <v>10089</v>
      </c>
    </row>
    <row r="2465" spans="1:11" x14ac:dyDescent="0.3">
      <c r="A2465" t="s">
        <v>10090</v>
      </c>
      <c r="B2465" t="s">
        <v>10091</v>
      </c>
      <c r="C2465" t="s">
        <v>20</v>
      </c>
      <c r="D2465" t="s">
        <v>10092</v>
      </c>
      <c r="E2465" t="s">
        <v>59</v>
      </c>
      <c r="F2465" t="s">
        <v>9173</v>
      </c>
      <c r="G2465" t="s">
        <v>5527</v>
      </c>
      <c r="H2465">
        <v>0</v>
      </c>
      <c r="I2465">
        <v>0</v>
      </c>
      <c r="J2465">
        <v>0</v>
      </c>
      <c r="K2465" t="s">
        <v>10093</v>
      </c>
    </row>
    <row r="2466" spans="1:11" x14ac:dyDescent="0.3">
      <c r="A2466" t="s">
        <v>10094</v>
      </c>
      <c r="B2466" t="s">
        <v>10095</v>
      </c>
      <c r="C2466" t="s">
        <v>20</v>
      </c>
      <c r="D2466" t="s">
        <v>10096</v>
      </c>
      <c r="E2466" t="s">
        <v>59</v>
      </c>
      <c r="F2466" t="s">
        <v>191</v>
      </c>
      <c r="G2466" t="s">
        <v>42</v>
      </c>
      <c r="H2466">
        <v>0</v>
      </c>
      <c r="I2466">
        <v>0</v>
      </c>
      <c r="J2466">
        <v>0</v>
      </c>
      <c r="K2466" t="s">
        <v>10097</v>
      </c>
    </row>
    <row r="2467" spans="1:11" x14ac:dyDescent="0.3">
      <c r="A2467" t="s">
        <v>10098</v>
      </c>
      <c r="B2467" t="s">
        <v>10099</v>
      </c>
      <c r="C2467" t="s">
        <v>558</v>
      </c>
      <c r="D2467" t="s">
        <v>10100</v>
      </c>
      <c r="E2467" t="s">
        <v>2102</v>
      </c>
      <c r="F2467" t="s">
        <v>16</v>
      </c>
      <c r="G2467" t="s">
        <v>10101</v>
      </c>
      <c r="H2467">
        <v>0</v>
      </c>
      <c r="I2467">
        <v>0</v>
      </c>
      <c r="J2467">
        <v>0</v>
      </c>
      <c r="K2467" t="s">
        <v>10102</v>
      </c>
    </row>
    <row r="2468" spans="1:11" x14ac:dyDescent="0.3">
      <c r="A2468" t="s">
        <v>10103</v>
      </c>
      <c r="B2468" t="s">
        <v>10104</v>
      </c>
      <c r="C2468" t="s">
        <v>13</v>
      </c>
      <c r="D2468" t="s">
        <v>10105</v>
      </c>
      <c r="E2468" t="s">
        <v>77</v>
      </c>
      <c r="F2468" t="s">
        <v>16</v>
      </c>
      <c r="G2468" t="s">
        <v>7855</v>
      </c>
      <c r="H2468">
        <v>0</v>
      </c>
      <c r="I2468">
        <v>0</v>
      </c>
      <c r="J2468">
        <v>0</v>
      </c>
      <c r="K2468" t="s">
        <v>10106</v>
      </c>
    </row>
    <row r="2469" spans="1:11" x14ac:dyDescent="0.3">
      <c r="A2469" t="s">
        <v>10107</v>
      </c>
      <c r="B2469" t="s">
        <v>10108</v>
      </c>
      <c r="C2469" t="s">
        <v>27</v>
      </c>
      <c r="D2469" t="s">
        <v>10109</v>
      </c>
      <c r="E2469" t="s">
        <v>4614</v>
      </c>
      <c r="F2469" t="s">
        <v>16</v>
      </c>
      <c r="G2469" t="s">
        <v>973</v>
      </c>
      <c r="H2469">
        <v>0</v>
      </c>
      <c r="I2469">
        <v>0</v>
      </c>
      <c r="J2469">
        <v>0</v>
      </c>
      <c r="K2469" t="s">
        <v>10110</v>
      </c>
    </row>
    <row r="2470" spans="1:11" x14ac:dyDescent="0.3">
      <c r="A2470" t="s">
        <v>10111</v>
      </c>
      <c r="B2470" t="s">
        <v>10112</v>
      </c>
      <c r="C2470" t="s">
        <v>27</v>
      </c>
      <c r="D2470" t="s">
        <v>10113</v>
      </c>
      <c r="E2470" t="s">
        <v>4614</v>
      </c>
      <c r="F2470" t="s">
        <v>41</v>
      </c>
      <c r="G2470" t="s">
        <v>42</v>
      </c>
      <c r="H2470">
        <v>0</v>
      </c>
      <c r="I2470">
        <v>0</v>
      </c>
      <c r="J2470">
        <v>0</v>
      </c>
      <c r="K2470" t="s">
        <v>10114</v>
      </c>
    </row>
    <row r="2471" spans="1:11" x14ac:dyDescent="0.3">
      <c r="A2471" t="s">
        <v>10115</v>
      </c>
      <c r="C2471" t="s">
        <v>20</v>
      </c>
      <c r="D2471" t="s">
        <v>10116</v>
      </c>
      <c r="E2471" t="s">
        <v>22</v>
      </c>
      <c r="F2471" t="s">
        <v>16</v>
      </c>
      <c r="G2471" t="s">
        <v>3987</v>
      </c>
      <c r="H2471">
        <v>0</v>
      </c>
      <c r="I2471">
        <v>0</v>
      </c>
      <c r="J2471">
        <v>0</v>
      </c>
      <c r="K2471" t="s">
        <v>10117</v>
      </c>
    </row>
    <row r="2472" spans="1:11" x14ac:dyDescent="0.3">
      <c r="A2472" t="s">
        <v>10118</v>
      </c>
      <c r="B2472" t="s">
        <v>10119</v>
      </c>
      <c r="C2472" t="s">
        <v>20</v>
      </c>
      <c r="D2472" t="s">
        <v>10120</v>
      </c>
      <c r="E2472" t="s">
        <v>59</v>
      </c>
      <c r="F2472" t="s">
        <v>16</v>
      </c>
      <c r="G2472" t="s">
        <v>10121</v>
      </c>
      <c r="H2472">
        <v>0</v>
      </c>
      <c r="I2472">
        <v>0</v>
      </c>
      <c r="J2472">
        <v>0</v>
      </c>
      <c r="K2472" t="s">
        <v>10122</v>
      </c>
    </row>
    <row r="2473" spans="1:11" x14ac:dyDescent="0.3">
      <c r="A2473" t="s">
        <v>10123</v>
      </c>
      <c r="B2473" t="s">
        <v>10124</v>
      </c>
      <c r="C2473" t="s">
        <v>558</v>
      </c>
      <c r="D2473" t="s">
        <v>10125</v>
      </c>
      <c r="E2473" t="s">
        <v>1122</v>
      </c>
      <c r="F2473" t="s">
        <v>1850</v>
      </c>
      <c r="G2473" t="s">
        <v>2750</v>
      </c>
      <c r="H2473">
        <v>0</v>
      </c>
      <c r="I2473">
        <v>0</v>
      </c>
      <c r="J2473">
        <v>0</v>
      </c>
      <c r="K2473" t="s">
        <v>10126</v>
      </c>
    </row>
    <row r="2474" spans="1:11" x14ac:dyDescent="0.3">
      <c r="A2474" t="s">
        <v>10127</v>
      </c>
      <c r="B2474" t="s">
        <v>10128</v>
      </c>
      <c r="C2474" t="s">
        <v>27</v>
      </c>
      <c r="D2474" t="s">
        <v>10129</v>
      </c>
      <c r="E2474" t="s">
        <v>4614</v>
      </c>
      <c r="F2474" t="s">
        <v>16</v>
      </c>
      <c r="G2474" t="s">
        <v>60</v>
      </c>
      <c r="H2474">
        <v>0</v>
      </c>
      <c r="I2474">
        <v>0</v>
      </c>
      <c r="J2474">
        <v>0</v>
      </c>
      <c r="K2474" t="s">
        <v>10130</v>
      </c>
    </row>
    <row r="2475" spans="1:11" x14ac:dyDescent="0.3">
      <c r="A2475" t="s">
        <v>10131</v>
      </c>
      <c r="B2475" t="s">
        <v>10132</v>
      </c>
      <c r="C2475" t="s">
        <v>27</v>
      </c>
      <c r="D2475" t="s">
        <v>10133</v>
      </c>
      <c r="E2475" t="s">
        <v>4614</v>
      </c>
      <c r="F2475" t="s">
        <v>16</v>
      </c>
      <c r="G2475" t="s">
        <v>96</v>
      </c>
      <c r="H2475">
        <v>0</v>
      </c>
      <c r="I2475">
        <v>0</v>
      </c>
      <c r="J2475">
        <v>0</v>
      </c>
      <c r="K2475" t="s">
        <v>10134</v>
      </c>
    </row>
    <row r="2476" spans="1:11" x14ac:dyDescent="0.3">
      <c r="A2476" t="s">
        <v>10135</v>
      </c>
      <c r="B2476" t="s">
        <v>10136</v>
      </c>
      <c r="C2476" t="s">
        <v>558</v>
      </c>
      <c r="D2476" t="s">
        <v>10137</v>
      </c>
      <c r="E2476" t="s">
        <v>1122</v>
      </c>
      <c r="F2476" t="s">
        <v>16</v>
      </c>
      <c r="G2476" t="s">
        <v>10138</v>
      </c>
      <c r="H2476">
        <v>0</v>
      </c>
      <c r="I2476">
        <v>0</v>
      </c>
      <c r="J2476">
        <v>0</v>
      </c>
      <c r="K2476" t="s">
        <v>10139</v>
      </c>
    </row>
    <row r="2477" spans="1:11" x14ac:dyDescent="0.3">
      <c r="A2477" t="s">
        <v>10140</v>
      </c>
      <c r="B2477" t="s">
        <v>10141</v>
      </c>
      <c r="C2477" t="s">
        <v>27</v>
      </c>
      <c r="D2477" t="s">
        <v>10142</v>
      </c>
      <c r="E2477" t="s">
        <v>4614</v>
      </c>
      <c r="F2477" t="s">
        <v>41</v>
      </c>
      <c r="G2477" t="s">
        <v>42</v>
      </c>
      <c r="H2477">
        <v>0</v>
      </c>
      <c r="I2477">
        <v>0</v>
      </c>
      <c r="J2477">
        <v>0</v>
      </c>
      <c r="K2477" t="s">
        <v>10143</v>
      </c>
    </row>
    <row r="2478" spans="1:11" x14ac:dyDescent="0.3">
      <c r="A2478" t="s">
        <v>10144</v>
      </c>
      <c r="B2478" t="s">
        <v>10145</v>
      </c>
      <c r="C2478" t="s">
        <v>27</v>
      </c>
      <c r="D2478" t="s">
        <v>10146</v>
      </c>
      <c r="E2478" t="s">
        <v>4614</v>
      </c>
      <c r="F2478" t="s">
        <v>41</v>
      </c>
      <c r="G2478" t="s">
        <v>42</v>
      </c>
      <c r="H2478">
        <v>0</v>
      </c>
      <c r="I2478">
        <v>0</v>
      </c>
      <c r="J2478">
        <v>0</v>
      </c>
      <c r="K2478" t="s">
        <v>10147</v>
      </c>
    </row>
    <row r="2479" spans="1:11" x14ac:dyDescent="0.3">
      <c r="A2479" t="s">
        <v>10148</v>
      </c>
      <c r="B2479" t="s">
        <v>10149</v>
      </c>
      <c r="C2479" t="s">
        <v>558</v>
      </c>
      <c r="D2479" t="s">
        <v>10150</v>
      </c>
      <c r="E2479" t="s">
        <v>1122</v>
      </c>
      <c r="F2479" t="s">
        <v>16</v>
      </c>
      <c r="G2479" t="s">
        <v>3093</v>
      </c>
      <c r="H2479">
        <v>0</v>
      </c>
      <c r="I2479">
        <v>0</v>
      </c>
      <c r="J2479">
        <v>0</v>
      </c>
      <c r="K2479" t="s">
        <v>10151</v>
      </c>
    </row>
    <row r="2480" spans="1:11" x14ac:dyDescent="0.3">
      <c r="A2480" t="s">
        <v>10152</v>
      </c>
      <c r="B2480" t="s">
        <v>10153</v>
      </c>
      <c r="C2480" t="s">
        <v>27</v>
      </c>
      <c r="D2480" t="s">
        <v>10154</v>
      </c>
      <c r="E2480" t="s">
        <v>4614</v>
      </c>
      <c r="F2480" t="s">
        <v>41</v>
      </c>
      <c r="G2480" t="s">
        <v>3413</v>
      </c>
      <c r="H2480">
        <v>0</v>
      </c>
      <c r="I2480">
        <v>0</v>
      </c>
      <c r="J2480">
        <v>0</v>
      </c>
      <c r="K2480" t="s">
        <v>10155</v>
      </c>
    </row>
    <row r="2481" spans="1:11" x14ac:dyDescent="0.3">
      <c r="A2481" t="s">
        <v>10156</v>
      </c>
      <c r="B2481" t="s">
        <v>10157</v>
      </c>
      <c r="C2481" t="s">
        <v>27</v>
      </c>
      <c r="D2481" t="s">
        <v>10158</v>
      </c>
      <c r="E2481" t="s">
        <v>29</v>
      </c>
      <c r="F2481" t="s">
        <v>41</v>
      </c>
      <c r="G2481" t="s">
        <v>42</v>
      </c>
      <c r="H2481">
        <v>0</v>
      </c>
      <c r="I2481">
        <v>0</v>
      </c>
      <c r="J2481">
        <v>0</v>
      </c>
      <c r="K2481" t="s">
        <v>10159</v>
      </c>
    </row>
    <row r="2482" spans="1:11" x14ac:dyDescent="0.3">
      <c r="A2482" t="s">
        <v>10160</v>
      </c>
      <c r="B2482" t="s">
        <v>10161</v>
      </c>
      <c r="C2482" t="s">
        <v>20</v>
      </c>
      <c r="D2482" t="s">
        <v>10162</v>
      </c>
      <c r="E2482" t="s">
        <v>59</v>
      </c>
      <c r="F2482" t="s">
        <v>1067</v>
      </c>
      <c r="G2482" t="s">
        <v>1966</v>
      </c>
      <c r="H2482">
        <v>0</v>
      </c>
      <c r="I2482">
        <v>0</v>
      </c>
      <c r="J2482">
        <v>0</v>
      </c>
      <c r="K2482" t="s">
        <v>10163</v>
      </c>
    </row>
    <row r="2483" spans="1:11" x14ac:dyDescent="0.3">
      <c r="A2483" t="s">
        <v>10164</v>
      </c>
      <c r="B2483" t="s">
        <v>10165</v>
      </c>
      <c r="C2483" t="s">
        <v>20</v>
      </c>
      <c r="D2483" t="s">
        <v>10166</v>
      </c>
      <c r="E2483" t="s">
        <v>59</v>
      </c>
      <c r="F2483" t="s">
        <v>4985</v>
      </c>
      <c r="G2483" t="s">
        <v>1434</v>
      </c>
      <c r="H2483">
        <v>0</v>
      </c>
      <c r="I2483">
        <v>0</v>
      </c>
      <c r="J2483">
        <v>0</v>
      </c>
      <c r="K2483" t="s">
        <v>10167</v>
      </c>
    </row>
    <row r="2484" spans="1:11" x14ac:dyDescent="0.3">
      <c r="A2484" t="s">
        <v>10168</v>
      </c>
      <c r="B2484" t="s">
        <v>10169</v>
      </c>
      <c r="C2484" t="s">
        <v>27</v>
      </c>
      <c r="D2484" t="s">
        <v>10170</v>
      </c>
      <c r="E2484" t="s">
        <v>4614</v>
      </c>
      <c r="F2484" t="s">
        <v>41</v>
      </c>
      <c r="G2484" t="s">
        <v>42</v>
      </c>
      <c r="H2484">
        <v>0</v>
      </c>
      <c r="I2484">
        <v>0</v>
      </c>
      <c r="J2484">
        <v>0</v>
      </c>
      <c r="K2484" t="s">
        <v>10171</v>
      </c>
    </row>
    <row r="2485" spans="1:11" x14ac:dyDescent="0.3">
      <c r="A2485" t="s">
        <v>10172</v>
      </c>
      <c r="B2485" t="s">
        <v>10173</v>
      </c>
      <c r="C2485" t="s">
        <v>27</v>
      </c>
      <c r="D2485" t="s">
        <v>10174</v>
      </c>
      <c r="E2485" t="s">
        <v>4614</v>
      </c>
      <c r="F2485" t="s">
        <v>41</v>
      </c>
      <c r="G2485" t="s">
        <v>42</v>
      </c>
      <c r="H2485">
        <v>0</v>
      </c>
      <c r="I2485">
        <v>0</v>
      </c>
      <c r="J2485">
        <v>0</v>
      </c>
      <c r="K2485" t="s">
        <v>10175</v>
      </c>
    </row>
    <row r="2486" spans="1:11" x14ac:dyDescent="0.3">
      <c r="A2486" t="s">
        <v>10176</v>
      </c>
      <c r="B2486" t="s">
        <v>10177</v>
      </c>
      <c r="C2486" t="s">
        <v>20</v>
      </c>
      <c r="D2486" t="s">
        <v>10178</v>
      </c>
      <c r="E2486" t="s">
        <v>59</v>
      </c>
      <c r="F2486" t="s">
        <v>10179</v>
      </c>
      <c r="G2486" t="s">
        <v>42</v>
      </c>
      <c r="H2486">
        <v>0</v>
      </c>
      <c r="I2486">
        <v>0</v>
      </c>
      <c r="J2486">
        <v>0</v>
      </c>
      <c r="K2486" t="s">
        <v>10180</v>
      </c>
    </row>
    <row r="2487" spans="1:11" x14ac:dyDescent="0.3">
      <c r="A2487" t="s">
        <v>10181</v>
      </c>
      <c r="B2487" t="s">
        <v>10182</v>
      </c>
      <c r="C2487" t="s">
        <v>27</v>
      </c>
      <c r="D2487" t="s">
        <v>10183</v>
      </c>
      <c r="E2487" t="s">
        <v>4614</v>
      </c>
      <c r="F2487" t="s">
        <v>41</v>
      </c>
      <c r="G2487" t="s">
        <v>42</v>
      </c>
      <c r="H2487">
        <v>0</v>
      </c>
      <c r="I2487">
        <v>0</v>
      </c>
      <c r="J2487">
        <v>0</v>
      </c>
      <c r="K2487" t="s">
        <v>10184</v>
      </c>
    </row>
    <row r="2488" spans="1:11" x14ac:dyDescent="0.3">
      <c r="A2488" t="s">
        <v>10185</v>
      </c>
      <c r="B2488" t="s">
        <v>10186</v>
      </c>
      <c r="C2488" t="s">
        <v>20</v>
      </c>
      <c r="D2488" t="s">
        <v>10187</v>
      </c>
      <c r="E2488" t="s">
        <v>59</v>
      </c>
      <c r="F2488" t="s">
        <v>16</v>
      </c>
      <c r="G2488" t="s">
        <v>10188</v>
      </c>
      <c r="H2488">
        <v>0</v>
      </c>
      <c r="I2488">
        <v>0</v>
      </c>
      <c r="J2488">
        <v>0</v>
      </c>
      <c r="K2488" t="s">
        <v>10189</v>
      </c>
    </row>
    <row r="2489" spans="1:11" x14ac:dyDescent="0.3">
      <c r="A2489" t="s">
        <v>10190</v>
      </c>
      <c r="B2489" t="s">
        <v>10191</v>
      </c>
      <c r="C2489" t="s">
        <v>558</v>
      </c>
      <c r="D2489" t="s">
        <v>10192</v>
      </c>
      <c r="E2489" t="s">
        <v>630</v>
      </c>
      <c r="F2489" t="s">
        <v>16</v>
      </c>
      <c r="G2489" t="s">
        <v>2252</v>
      </c>
      <c r="H2489">
        <v>0</v>
      </c>
      <c r="I2489">
        <v>0</v>
      </c>
      <c r="J2489">
        <v>0</v>
      </c>
      <c r="K2489" t="s">
        <v>10193</v>
      </c>
    </row>
    <row r="2490" spans="1:11" x14ac:dyDescent="0.3">
      <c r="A2490" t="s">
        <v>10194</v>
      </c>
      <c r="B2490" t="s">
        <v>10195</v>
      </c>
      <c r="C2490" t="s">
        <v>558</v>
      </c>
      <c r="D2490" t="s">
        <v>10196</v>
      </c>
      <c r="E2490" t="s">
        <v>630</v>
      </c>
      <c r="F2490" t="s">
        <v>16</v>
      </c>
      <c r="G2490" t="s">
        <v>269</v>
      </c>
      <c r="H2490">
        <v>0</v>
      </c>
      <c r="I2490">
        <v>0</v>
      </c>
      <c r="J2490">
        <v>0</v>
      </c>
      <c r="K2490" t="s">
        <v>10197</v>
      </c>
    </row>
    <row r="2491" spans="1:11" x14ac:dyDescent="0.3">
      <c r="A2491" t="s">
        <v>10198</v>
      </c>
      <c r="B2491" t="s">
        <v>10199</v>
      </c>
      <c r="C2491" t="s">
        <v>20</v>
      </c>
      <c r="D2491" t="s">
        <v>10200</v>
      </c>
      <c r="E2491" t="s">
        <v>22</v>
      </c>
      <c r="F2491" t="s">
        <v>3555</v>
      </c>
      <c r="G2491" t="s">
        <v>42</v>
      </c>
      <c r="H2491">
        <v>0</v>
      </c>
      <c r="I2491">
        <v>0</v>
      </c>
      <c r="J2491">
        <v>0</v>
      </c>
      <c r="K2491" t="s">
        <v>10201</v>
      </c>
    </row>
    <row r="2492" spans="1:11" x14ac:dyDescent="0.3">
      <c r="A2492" t="s">
        <v>10202</v>
      </c>
      <c r="B2492" t="s">
        <v>10203</v>
      </c>
      <c r="C2492" t="s">
        <v>27</v>
      </c>
      <c r="D2492" t="s">
        <v>10204</v>
      </c>
      <c r="E2492" t="s">
        <v>4614</v>
      </c>
      <c r="F2492" t="s">
        <v>16</v>
      </c>
      <c r="G2492" t="s">
        <v>2350</v>
      </c>
      <c r="H2492">
        <v>0</v>
      </c>
      <c r="I2492">
        <v>0</v>
      </c>
      <c r="J2492">
        <v>0</v>
      </c>
      <c r="K2492" t="s">
        <v>10205</v>
      </c>
    </row>
    <row r="2493" spans="1:11" x14ac:dyDescent="0.3">
      <c r="A2493" t="s">
        <v>10206</v>
      </c>
      <c r="B2493" t="s">
        <v>10191</v>
      </c>
      <c r="C2493" t="s">
        <v>27</v>
      </c>
      <c r="D2493" t="s">
        <v>10207</v>
      </c>
      <c r="E2493" t="s">
        <v>4614</v>
      </c>
      <c r="F2493" t="s">
        <v>41</v>
      </c>
      <c r="G2493" t="s">
        <v>42</v>
      </c>
      <c r="H2493">
        <v>0</v>
      </c>
      <c r="I2493">
        <v>0</v>
      </c>
      <c r="J2493">
        <v>0</v>
      </c>
      <c r="K2493" t="s">
        <v>10208</v>
      </c>
    </row>
    <row r="2494" spans="1:11" x14ac:dyDescent="0.3">
      <c r="A2494" t="s">
        <v>10209</v>
      </c>
      <c r="C2494" t="s">
        <v>27</v>
      </c>
      <c r="D2494" t="s">
        <v>10210</v>
      </c>
      <c r="E2494" t="s">
        <v>4614</v>
      </c>
      <c r="F2494" t="s">
        <v>41</v>
      </c>
      <c r="G2494" t="s">
        <v>42</v>
      </c>
      <c r="H2494">
        <v>0</v>
      </c>
      <c r="I2494">
        <v>0</v>
      </c>
      <c r="J2494">
        <v>0</v>
      </c>
      <c r="K2494" t="s">
        <v>10211</v>
      </c>
    </row>
    <row r="2495" spans="1:11" x14ac:dyDescent="0.3">
      <c r="A2495" t="s">
        <v>10212</v>
      </c>
      <c r="B2495" t="s">
        <v>10213</v>
      </c>
      <c r="C2495" t="s">
        <v>27</v>
      </c>
      <c r="D2495" t="s">
        <v>10214</v>
      </c>
      <c r="E2495" t="s">
        <v>4614</v>
      </c>
      <c r="F2495" t="s">
        <v>41</v>
      </c>
      <c r="G2495" t="s">
        <v>42</v>
      </c>
      <c r="H2495">
        <v>0</v>
      </c>
      <c r="I2495">
        <v>0</v>
      </c>
      <c r="J2495">
        <v>0</v>
      </c>
      <c r="K2495" t="s">
        <v>10215</v>
      </c>
    </row>
    <row r="2496" spans="1:11" x14ac:dyDescent="0.3">
      <c r="A2496" t="s">
        <v>10216</v>
      </c>
      <c r="B2496" t="s">
        <v>10217</v>
      </c>
      <c r="C2496" t="s">
        <v>20</v>
      </c>
      <c r="D2496" t="s">
        <v>10218</v>
      </c>
      <c r="E2496" t="s">
        <v>59</v>
      </c>
      <c r="F2496" t="s">
        <v>10219</v>
      </c>
      <c r="G2496" t="s">
        <v>42</v>
      </c>
      <c r="H2496">
        <v>0</v>
      </c>
      <c r="I2496">
        <v>0</v>
      </c>
      <c r="J2496">
        <v>0</v>
      </c>
      <c r="K2496" t="s">
        <v>10220</v>
      </c>
    </row>
    <row r="2497" spans="1:11" x14ac:dyDescent="0.3">
      <c r="A2497" t="s">
        <v>10221</v>
      </c>
      <c r="B2497" t="s">
        <v>10222</v>
      </c>
      <c r="C2497" t="s">
        <v>13</v>
      </c>
      <c r="D2497" t="s">
        <v>10223</v>
      </c>
      <c r="E2497" t="s">
        <v>77</v>
      </c>
      <c r="F2497" t="s">
        <v>41</v>
      </c>
      <c r="G2497" t="s">
        <v>42</v>
      </c>
      <c r="H2497">
        <v>0</v>
      </c>
      <c r="I2497">
        <v>0</v>
      </c>
      <c r="J2497">
        <v>0</v>
      </c>
      <c r="K2497" t="s">
        <v>10224</v>
      </c>
    </row>
    <row r="2498" spans="1:11" x14ac:dyDescent="0.3">
      <c r="A2498" t="s">
        <v>10225</v>
      </c>
      <c r="B2498" t="s">
        <v>10226</v>
      </c>
      <c r="C2498" t="s">
        <v>20</v>
      </c>
      <c r="E2498" t="s">
        <v>59</v>
      </c>
      <c r="F2498" t="s">
        <v>3038</v>
      </c>
      <c r="G2498" t="s">
        <v>42</v>
      </c>
      <c r="H2498">
        <v>0</v>
      </c>
      <c r="I2498">
        <v>0</v>
      </c>
      <c r="J2498">
        <v>0</v>
      </c>
      <c r="K2498" t="s">
        <v>10227</v>
      </c>
    </row>
    <row r="2499" spans="1:11" x14ac:dyDescent="0.3">
      <c r="A2499" t="s">
        <v>10228</v>
      </c>
      <c r="B2499" t="s">
        <v>10229</v>
      </c>
      <c r="C2499" t="s">
        <v>20</v>
      </c>
      <c r="D2499" t="s">
        <v>10178</v>
      </c>
      <c r="E2499" t="s">
        <v>59</v>
      </c>
      <c r="F2499" t="s">
        <v>9182</v>
      </c>
      <c r="G2499" t="s">
        <v>42</v>
      </c>
      <c r="H2499">
        <v>0</v>
      </c>
      <c r="I2499">
        <v>0</v>
      </c>
      <c r="J2499">
        <v>0</v>
      </c>
      <c r="K2499" t="s">
        <v>10230</v>
      </c>
    </row>
    <row r="2500" spans="1:11" x14ac:dyDescent="0.3">
      <c r="A2500" t="s">
        <v>10231</v>
      </c>
      <c r="B2500" t="s">
        <v>6700</v>
      </c>
      <c r="C2500" t="s">
        <v>27</v>
      </c>
      <c r="D2500" t="s">
        <v>10232</v>
      </c>
      <c r="E2500" t="s">
        <v>4614</v>
      </c>
      <c r="F2500" t="s">
        <v>41</v>
      </c>
      <c r="G2500" t="s">
        <v>42</v>
      </c>
      <c r="H2500">
        <v>0</v>
      </c>
      <c r="I2500">
        <v>0</v>
      </c>
      <c r="J2500">
        <v>0</v>
      </c>
      <c r="K2500" t="s">
        <v>10233</v>
      </c>
    </row>
    <row r="2501" spans="1:11" x14ac:dyDescent="0.3">
      <c r="A2501" t="s">
        <v>10234</v>
      </c>
      <c r="B2501" t="s">
        <v>10235</v>
      </c>
      <c r="C2501" t="s">
        <v>27</v>
      </c>
      <c r="D2501" t="s">
        <v>10236</v>
      </c>
      <c r="E2501" t="s">
        <v>4614</v>
      </c>
      <c r="F2501" t="s">
        <v>41</v>
      </c>
      <c r="G2501" t="s">
        <v>42</v>
      </c>
      <c r="H2501">
        <v>0</v>
      </c>
      <c r="I2501">
        <v>0</v>
      </c>
      <c r="J2501">
        <v>0</v>
      </c>
      <c r="K2501" t="s">
        <v>10237</v>
      </c>
    </row>
    <row r="2502" spans="1:11" x14ac:dyDescent="0.3">
      <c r="A2502" t="s">
        <v>10238</v>
      </c>
      <c r="B2502" t="s">
        <v>10239</v>
      </c>
      <c r="C2502" t="s">
        <v>13</v>
      </c>
      <c r="D2502" t="s">
        <v>10240</v>
      </c>
      <c r="E2502" t="s">
        <v>15</v>
      </c>
      <c r="F2502" t="s">
        <v>3177</v>
      </c>
      <c r="G2502" t="s">
        <v>42</v>
      </c>
      <c r="H2502">
        <v>0</v>
      </c>
      <c r="I2502">
        <v>0</v>
      </c>
      <c r="J2502">
        <v>0</v>
      </c>
      <c r="K2502" t="s">
        <v>10241</v>
      </c>
    </row>
    <row r="2503" spans="1:11" x14ac:dyDescent="0.3">
      <c r="A2503" t="s">
        <v>10242</v>
      </c>
      <c r="B2503" t="s">
        <v>10243</v>
      </c>
      <c r="C2503" t="s">
        <v>27</v>
      </c>
      <c r="D2503" t="s">
        <v>10244</v>
      </c>
      <c r="E2503" t="s">
        <v>4614</v>
      </c>
      <c r="F2503" t="s">
        <v>16</v>
      </c>
      <c r="G2503" t="s">
        <v>9855</v>
      </c>
      <c r="H2503">
        <v>0</v>
      </c>
      <c r="I2503">
        <v>0</v>
      </c>
      <c r="J2503">
        <v>0</v>
      </c>
      <c r="K2503" t="s">
        <v>10245</v>
      </c>
    </row>
    <row r="2504" spans="1:11" x14ac:dyDescent="0.3">
      <c r="A2504" t="s">
        <v>10246</v>
      </c>
      <c r="B2504" t="s">
        <v>10247</v>
      </c>
      <c r="C2504" t="s">
        <v>27</v>
      </c>
      <c r="D2504" t="s">
        <v>10248</v>
      </c>
      <c r="E2504" t="s">
        <v>10249</v>
      </c>
      <c r="F2504" t="s">
        <v>3277</v>
      </c>
      <c r="G2504" t="s">
        <v>42</v>
      </c>
      <c r="H2504">
        <v>0</v>
      </c>
      <c r="I2504">
        <v>0</v>
      </c>
      <c r="J2504">
        <v>0</v>
      </c>
      <c r="K2504" t="s">
        <v>10250</v>
      </c>
    </row>
    <row r="2505" spans="1:11" x14ac:dyDescent="0.3">
      <c r="A2505" t="s">
        <v>10251</v>
      </c>
      <c r="C2505" t="s">
        <v>27</v>
      </c>
      <c r="D2505" t="s">
        <v>10252</v>
      </c>
      <c r="E2505" t="s">
        <v>10249</v>
      </c>
      <c r="F2505" t="s">
        <v>10253</v>
      </c>
      <c r="G2505" t="s">
        <v>42</v>
      </c>
      <c r="H2505">
        <v>0</v>
      </c>
      <c r="I2505">
        <v>0</v>
      </c>
      <c r="J2505">
        <v>0</v>
      </c>
      <c r="K2505" t="s">
        <v>10254</v>
      </c>
    </row>
    <row r="2506" spans="1:11" x14ac:dyDescent="0.3">
      <c r="A2506" t="s">
        <v>10255</v>
      </c>
      <c r="B2506" t="s">
        <v>10256</v>
      </c>
      <c r="C2506" t="s">
        <v>27</v>
      </c>
      <c r="D2506" t="s">
        <v>10257</v>
      </c>
      <c r="E2506" t="s">
        <v>10249</v>
      </c>
      <c r="F2506" t="s">
        <v>2835</v>
      </c>
      <c r="G2506" t="s">
        <v>42</v>
      </c>
      <c r="H2506">
        <v>0</v>
      </c>
      <c r="I2506">
        <v>0</v>
      </c>
      <c r="J2506">
        <v>0</v>
      </c>
      <c r="K2506" t="s">
        <v>10258</v>
      </c>
    </row>
    <row r="2507" spans="1:11" x14ac:dyDescent="0.3">
      <c r="A2507" t="s">
        <v>10259</v>
      </c>
      <c r="B2507" t="s">
        <v>10260</v>
      </c>
      <c r="C2507" t="s">
        <v>27</v>
      </c>
      <c r="D2507" t="s">
        <v>10261</v>
      </c>
      <c r="E2507" t="s">
        <v>10249</v>
      </c>
      <c r="F2507" t="s">
        <v>10262</v>
      </c>
      <c r="G2507" t="s">
        <v>42</v>
      </c>
      <c r="H2507">
        <v>0</v>
      </c>
      <c r="I2507">
        <v>0</v>
      </c>
      <c r="J2507">
        <v>0</v>
      </c>
      <c r="K2507" t="s">
        <v>10263</v>
      </c>
    </row>
    <row r="2508" spans="1:11" x14ac:dyDescent="0.3">
      <c r="A2508" t="s">
        <v>10264</v>
      </c>
      <c r="B2508" t="s">
        <v>10265</v>
      </c>
      <c r="C2508" t="s">
        <v>558</v>
      </c>
      <c r="D2508" t="s">
        <v>10266</v>
      </c>
      <c r="E2508" t="s">
        <v>560</v>
      </c>
      <c r="F2508" t="s">
        <v>16</v>
      </c>
      <c r="G2508" t="s">
        <v>9124</v>
      </c>
      <c r="H2508">
        <v>0</v>
      </c>
      <c r="I2508">
        <v>0</v>
      </c>
      <c r="J2508">
        <v>0</v>
      </c>
      <c r="K2508" t="s">
        <v>10267</v>
      </c>
    </row>
    <row r="2509" spans="1:11" x14ac:dyDescent="0.3">
      <c r="A2509" t="s">
        <v>10268</v>
      </c>
      <c r="B2509" t="s">
        <v>10269</v>
      </c>
      <c r="C2509" t="s">
        <v>27</v>
      </c>
      <c r="D2509" t="s">
        <v>10270</v>
      </c>
      <c r="E2509" t="s">
        <v>10249</v>
      </c>
      <c r="F2509" t="s">
        <v>2437</v>
      </c>
      <c r="G2509" t="s">
        <v>42</v>
      </c>
      <c r="H2509">
        <v>0</v>
      </c>
      <c r="I2509">
        <v>0</v>
      </c>
      <c r="J2509">
        <v>0</v>
      </c>
      <c r="K2509" t="s">
        <v>10271</v>
      </c>
    </row>
    <row r="2510" spans="1:11" x14ac:dyDescent="0.3">
      <c r="A2510" t="s">
        <v>10272</v>
      </c>
      <c r="B2510" t="s">
        <v>10273</v>
      </c>
      <c r="C2510" t="s">
        <v>27</v>
      </c>
      <c r="D2510" t="s">
        <v>10274</v>
      </c>
      <c r="E2510" t="s">
        <v>10249</v>
      </c>
      <c r="F2510" t="s">
        <v>10275</v>
      </c>
      <c r="G2510" t="s">
        <v>42</v>
      </c>
      <c r="H2510">
        <v>0</v>
      </c>
      <c r="I2510">
        <v>0</v>
      </c>
      <c r="J2510">
        <v>0</v>
      </c>
      <c r="K2510" t="s">
        <v>10276</v>
      </c>
    </row>
    <row r="2511" spans="1:11" x14ac:dyDescent="0.3">
      <c r="A2511" t="s">
        <v>10277</v>
      </c>
      <c r="B2511" t="s">
        <v>10278</v>
      </c>
      <c r="C2511" t="s">
        <v>27</v>
      </c>
      <c r="D2511" t="s">
        <v>10279</v>
      </c>
      <c r="E2511" t="s">
        <v>10249</v>
      </c>
      <c r="F2511" t="s">
        <v>6830</v>
      </c>
      <c r="G2511" t="s">
        <v>42</v>
      </c>
      <c r="H2511">
        <v>0</v>
      </c>
      <c r="I2511">
        <v>0</v>
      </c>
      <c r="J2511">
        <v>0</v>
      </c>
      <c r="K2511" t="s">
        <v>10280</v>
      </c>
    </row>
    <row r="2512" spans="1:11" x14ac:dyDescent="0.3">
      <c r="A2512" t="s">
        <v>10281</v>
      </c>
      <c r="B2512" t="s">
        <v>10282</v>
      </c>
      <c r="C2512" t="s">
        <v>27</v>
      </c>
      <c r="D2512" t="s">
        <v>10283</v>
      </c>
      <c r="E2512" t="s">
        <v>10249</v>
      </c>
      <c r="F2512" t="s">
        <v>10284</v>
      </c>
      <c r="G2512" t="s">
        <v>42</v>
      </c>
      <c r="H2512">
        <v>0</v>
      </c>
      <c r="I2512">
        <v>0</v>
      </c>
      <c r="J2512">
        <v>0</v>
      </c>
      <c r="K2512" t="s">
        <v>10285</v>
      </c>
    </row>
    <row r="2513" spans="1:11" x14ac:dyDescent="0.3">
      <c r="A2513" t="s">
        <v>10286</v>
      </c>
      <c r="C2513" t="s">
        <v>147</v>
      </c>
      <c r="D2513" t="s">
        <v>10287</v>
      </c>
      <c r="E2513" t="s">
        <v>4768</v>
      </c>
      <c r="F2513" t="s">
        <v>5882</v>
      </c>
      <c r="G2513" t="s">
        <v>42</v>
      </c>
      <c r="H2513">
        <v>0</v>
      </c>
      <c r="I2513">
        <v>0</v>
      </c>
      <c r="J2513">
        <v>0</v>
      </c>
      <c r="K2513" t="s">
        <v>10288</v>
      </c>
    </row>
    <row r="2514" spans="1:11" x14ac:dyDescent="0.3">
      <c r="A2514" t="s">
        <v>10289</v>
      </c>
      <c r="B2514" t="s">
        <v>10290</v>
      </c>
      <c r="C2514" t="s">
        <v>27</v>
      </c>
      <c r="D2514" t="s">
        <v>10291</v>
      </c>
      <c r="E2514" t="s">
        <v>10249</v>
      </c>
      <c r="F2514" t="s">
        <v>16</v>
      </c>
      <c r="G2514" t="s">
        <v>10292</v>
      </c>
      <c r="H2514">
        <v>0</v>
      </c>
      <c r="I2514">
        <v>0</v>
      </c>
      <c r="J2514">
        <v>0</v>
      </c>
      <c r="K2514" t="s">
        <v>10293</v>
      </c>
    </row>
    <row r="2515" spans="1:11" x14ac:dyDescent="0.3">
      <c r="A2515" t="s">
        <v>10294</v>
      </c>
      <c r="B2515" t="s">
        <v>10295</v>
      </c>
      <c r="C2515" t="s">
        <v>13</v>
      </c>
      <c r="D2515" t="s">
        <v>10296</v>
      </c>
      <c r="E2515" t="s">
        <v>77</v>
      </c>
      <c r="F2515" t="s">
        <v>16</v>
      </c>
      <c r="G2515" t="s">
        <v>904</v>
      </c>
      <c r="H2515">
        <v>0</v>
      </c>
      <c r="I2515">
        <v>0</v>
      </c>
      <c r="J2515">
        <v>0</v>
      </c>
      <c r="K2515" t="s">
        <v>10297</v>
      </c>
    </row>
    <row r="2516" spans="1:11" x14ac:dyDescent="0.3">
      <c r="A2516" t="s">
        <v>10298</v>
      </c>
      <c r="C2516" t="s">
        <v>27</v>
      </c>
      <c r="D2516" t="s">
        <v>10299</v>
      </c>
      <c r="E2516" t="s">
        <v>10249</v>
      </c>
      <c r="F2516" t="s">
        <v>2599</v>
      </c>
      <c r="G2516" t="s">
        <v>42</v>
      </c>
      <c r="H2516">
        <v>0</v>
      </c>
      <c r="I2516">
        <v>0</v>
      </c>
      <c r="J2516">
        <v>0</v>
      </c>
      <c r="K2516" t="s">
        <v>10300</v>
      </c>
    </row>
    <row r="2517" spans="1:11" x14ac:dyDescent="0.3">
      <c r="A2517" t="s">
        <v>10301</v>
      </c>
      <c r="C2517" t="s">
        <v>20</v>
      </c>
      <c r="D2517" t="s">
        <v>10302</v>
      </c>
      <c r="E2517" t="s">
        <v>59</v>
      </c>
      <c r="F2517" t="s">
        <v>16</v>
      </c>
      <c r="G2517" t="s">
        <v>5014</v>
      </c>
      <c r="H2517">
        <v>0</v>
      </c>
      <c r="I2517">
        <v>0</v>
      </c>
      <c r="J2517">
        <v>0</v>
      </c>
      <c r="K2517" t="s">
        <v>10303</v>
      </c>
    </row>
    <row r="2518" spans="1:11" x14ac:dyDescent="0.3">
      <c r="A2518" t="s">
        <v>10304</v>
      </c>
      <c r="B2518" t="s">
        <v>10305</v>
      </c>
      <c r="C2518" t="s">
        <v>20</v>
      </c>
      <c r="D2518" t="s">
        <v>10306</v>
      </c>
      <c r="E2518" t="s">
        <v>59</v>
      </c>
      <c r="F2518" t="s">
        <v>1548</v>
      </c>
      <c r="G2518" t="s">
        <v>42</v>
      </c>
      <c r="H2518">
        <v>0</v>
      </c>
      <c r="I2518">
        <v>0</v>
      </c>
      <c r="J2518">
        <v>0</v>
      </c>
      <c r="K2518" t="s">
        <v>10307</v>
      </c>
    </row>
    <row r="2519" spans="1:11" x14ac:dyDescent="0.3">
      <c r="A2519" t="s">
        <v>10308</v>
      </c>
      <c r="B2519" t="s">
        <v>10309</v>
      </c>
      <c r="C2519" t="s">
        <v>20</v>
      </c>
      <c r="D2519" t="s">
        <v>10310</v>
      </c>
      <c r="E2519" t="s">
        <v>59</v>
      </c>
      <c r="F2519" t="s">
        <v>2247</v>
      </c>
      <c r="G2519" t="s">
        <v>42</v>
      </c>
      <c r="H2519">
        <v>0</v>
      </c>
      <c r="I2519">
        <v>0</v>
      </c>
      <c r="J2519">
        <v>0</v>
      </c>
      <c r="K2519" t="s">
        <v>10311</v>
      </c>
    </row>
    <row r="2520" spans="1:11" x14ac:dyDescent="0.3">
      <c r="A2520" t="s">
        <v>10312</v>
      </c>
      <c r="B2520" t="s">
        <v>10313</v>
      </c>
      <c r="C2520" t="s">
        <v>20</v>
      </c>
      <c r="D2520" t="s">
        <v>10314</v>
      </c>
      <c r="E2520" t="s">
        <v>59</v>
      </c>
      <c r="F2520" t="s">
        <v>1986</v>
      </c>
      <c r="G2520" t="s">
        <v>42</v>
      </c>
      <c r="H2520">
        <v>0</v>
      </c>
      <c r="I2520">
        <v>0</v>
      </c>
      <c r="J2520">
        <v>0</v>
      </c>
      <c r="K2520" t="s">
        <v>10315</v>
      </c>
    </row>
    <row r="2521" spans="1:11" x14ac:dyDescent="0.3">
      <c r="A2521" t="s">
        <v>10316</v>
      </c>
      <c r="B2521" t="s">
        <v>10317</v>
      </c>
      <c r="C2521" t="s">
        <v>20</v>
      </c>
      <c r="D2521" t="s">
        <v>10318</v>
      </c>
      <c r="E2521" t="s">
        <v>59</v>
      </c>
      <c r="F2521" t="s">
        <v>1986</v>
      </c>
      <c r="G2521" t="s">
        <v>42</v>
      </c>
      <c r="H2521">
        <v>0</v>
      </c>
      <c r="I2521">
        <v>0</v>
      </c>
      <c r="J2521">
        <v>0</v>
      </c>
      <c r="K2521" t="s">
        <v>10319</v>
      </c>
    </row>
    <row r="2522" spans="1:11" x14ac:dyDescent="0.3">
      <c r="A2522" t="s">
        <v>10320</v>
      </c>
      <c r="C2522" t="s">
        <v>13</v>
      </c>
      <c r="D2522" t="s">
        <v>10321</v>
      </c>
      <c r="E2522" t="s">
        <v>77</v>
      </c>
      <c r="F2522" t="s">
        <v>41</v>
      </c>
      <c r="G2522" t="s">
        <v>42</v>
      </c>
      <c r="H2522">
        <v>0</v>
      </c>
      <c r="I2522">
        <v>0</v>
      </c>
      <c r="J2522">
        <v>0</v>
      </c>
      <c r="K2522" t="s">
        <v>10322</v>
      </c>
    </row>
    <row r="2523" spans="1:11" x14ac:dyDescent="0.3">
      <c r="A2523" t="s">
        <v>10323</v>
      </c>
      <c r="B2523" t="s">
        <v>9285</v>
      </c>
      <c r="C2523" t="s">
        <v>20</v>
      </c>
      <c r="D2523" t="s">
        <v>10324</v>
      </c>
      <c r="E2523" t="s">
        <v>59</v>
      </c>
      <c r="F2523" t="s">
        <v>10325</v>
      </c>
      <c r="G2523" t="s">
        <v>1710</v>
      </c>
      <c r="H2523">
        <v>0</v>
      </c>
      <c r="I2523">
        <v>0</v>
      </c>
      <c r="J2523">
        <v>0</v>
      </c>
      <c r="K2523" t="s">
        <v>10326</v>
      </c>
    </row>
    <row r="2524" spans="1:11" x14ac:dyDescent="0.3">
      <c r="A2524" t="s">
        <v>10327</v>
      </c>
      <c r="B2524" t="s">
        <v>10328</v>
      </c>
      <c r="C2524" t="s">
        <v>13</v>
      </c>
      <c r="D2524" t="s">
        <v>10329</v>
      </c>
      <c r="E2524" t="s">
        <v>15</v>
      </c>
      <c r="F2524" t="s">
        <v>16</v>
      </c>
      <c r="G2524" t="s">
        <v>973</v>
      </c>
      <c r="H2524">
        <v>0</v>
      </c>
      <c r="I2524">
        <v>0</v>
      </c>
      <c r="J2524">
        <v>0</v>
      </c>
      <c r="K2524" t="s">
        <v>10330</v>
      </c>
    </row>
    <row r="2525" spans="1:11" x14ac:dyDescent="0.3">
      <c r="A2525" t="s">
        <v>10331</v>
      </c>
      <c r="B2525" t="s">
        <v>10332</v>
      </c>
      <c r="C2525" t="s">
        <v>20</v>
      </c>
      <c r="D2525" t="s">
        <v>10333</v>
      </c>
      <c r="E2525" t="s">
        <v>59</v>
      </c>
      <c r="F2525" t="s">
        <v>1247</v>
      </c>
      <c r="G2525" t="s">
        <v>42</v>
      </c>
      <c r="H2525">
        <v>0</v>
      </c>
      <c r="I2525">
        <v>0</v>
      </c>
      <c r="J2525">
        <v>0</v>
      </c>
      <c r="K2525" t="s">
        <v>10334</v>
      </c>
    </row>
    <row r="2526" spans="1:11" x14ac:dyDescent="0.3">
      <c r="A2526" t="s">
        <v>10335</v>
      </c>
      <c r="B2526" t="s">
        <v>10336</v>
      </c>
      <c r="C2526" t="s">
        <v>20</v>
      </c>
      <c r="D2526" t="s">
        <v>10337</v>
      </c>
      <c r="E2526" t="s">
        <v>59</v>
      </c>
      <c r="F2526" t="s">
        <v>1013</v>
      </c>
      <c r="G2526" t="s">
        <v>42</v>
      </c>
      <c r="H2526">
        <v>0</v>
      </c>
      <c r="I2526">
        <v>0</v>
      </c>
      <c r="J2526">
        <v>0</v>
      </c>
      <c r="K2526" t="s">
        <v>10338</v>
      </c>
    </row>
    <row r="2527" spans="1:11" x14ac:dyDescent="0.3">
      <c r="A2527" t="s">
        <v>10339</v>
      </c>
      <c r="B2527" t="s">
        <v>10340</v>
      </c>
      <c r="C2527" t="s">
        <v>27</v>
      </c>
      <c r="D2527" t="s">
        <v>10341</v>
      </c>
      <c r="E2527" t="s">
        <v>10249</v>
      </c>
      <c r="F2527" t="s">
        <v>10342</v>
      </c>
      <c r="G2527" t="s">
        <v>42</v>
      </c>
      <c r="H2527">
        <v>0</v>
      </c>
      <c r="I2527">
        <v>0</v>
      </c>
      <c r="J2527">
        <v>0</v>
      </c>
      <c r="K2527" t="s">
        <v>10343</v>
      </c>
    </row>
    <row r="2528" spans="1:11" x14ac:dyDescent="0.3">
      <c r="A2528" t="s">
        <v>10344</v>
      </c>
      <c r="B2528" t="s">
        <v>10345</v>
      </c>
      <c r="C2528" t="s">
        <v>27</v>
      </c>
      <c r="D2528" t="s">
        <v>10346</v>
      </c>
      <c r="E2528" t="s">
        <v>10249</v>
      </c>
      <c r="F2528" t="s">
        <v>10347</v>
      </c>
      <c r="G2528" t="s">
        <v>42</v>
      </c>
      <c r="H2528">
        <v>0</v>
      </c>
      <c r="I2528">
        <v>0</v>
      </c>
      <c r="J2528">
        <v>0</v>
      </c>
      <c r="K2528" t="s">
        <v>10348</v>
      </c>
    </row>
    <row r="2529" spans="1:11" x14ac:dyDescent="0.3">
      <c r="A2529" t="s">
        <v>10349</v>
      </c>
      <c r="B2529" t="s">
        <v>9308</v>
      </c>
      <c r="C2529" t="s">
        <v>27</v>
      </c>
      <c r="D2529" t="s">
        <v>10350</v>
      </c>
      <c r="E2529" t="s">
        <v>10249</v>
      </c>
      <c r="F2529" t="s">
        <v>9246</v>
      </c>
      <c r="G2529" t="s">
        <v>10351</v>
      </c>
      <c r="H2529">
        <v>0</v>
      </c>
      <c r="I2529">
        <v>0</v>
      </c>
      <c r="J2529">
        <v>0</v>
      </c>
      <c r="K2529" t="s">
        <v>10352</v>
      </c>
    </row>
    <row r="2530" spans="1:11" x14ac:dyDescent="0.3">
      <c r="A2530" t="s">
        <v>10353</v>
      </c>
      <c r="B2530" t="s">
        <v>10354</v>
      </c>
      <c r="C2530" t="s">
        <v>13</v>
      </c>
      <c r="D2530" t="s">
        <v>10355</v>
      </c>
      <c r="E2530" t="s">
        <v>77</v>
      </c>
      <c r="F2530" t="s">
        <v>16</v>
      </c>
      <c r="G2530" t="s">
        <v>10356</v>
      </c>
      <c r="H2530">
        <v>0</v>
      </c>
      <c r="I2530">
        <v>0</v>
      </c>
      <c r="J2530">
        <v>0</v>
      </c>
      <c r="K2530" t="s">
        <v>10357</v>
      </c>
    </row>
    <row r="2531" spans="1:11" x14ac:dyDescent="0.3">
      <c r="A2531" t="s">
        <v>10358</v>
      </c>
      <c r="B2531" t="s">
        <v>10359</v>
      </c>
      <c r="C2531" t="s">
        <v>13</v>
      </c>
      <c r="D2531" t="s">
        <v>10360</v>
      </c>
      <c r="E2531" t="s">
        <v>77</v>
      </c>
      <c r="F2531" t="s">
        <v>41</v>
      </c>
      <c r="G2531" t="s">
        <v>42</v>
      </c>
      <c r="H2531">
        <v>0</v>
      </c>
      <c r="I2531">
        <v>0</v>
      </c>
      <c r="J2531">
        <v>0</v>
      </c>
      <c r="K2531" t="s">
        <v>10361</v>
      </c>
    </row>
    <row r="2532" spans="1:11" x14ac:dyDescent="0.3">
      <c r="A2532" t="s">
        <v>10362</v>
      </c>
      <c r="B2532" t="s">
        <v>10363</v>
      </c>
      <c r="C2532" t="s">
        <v>13</v>
      </c>
      <c r="D2532" t="s">
        <v>10364</v>
      </c>
      <c r="E2532" t="s">
        <v>77</v>
      </c>
      <c r="F2532" t="s">
        <v>41</v>
      </c>
      <c r="G2532" t="s">
        <v>42</v>
      </c>
      <c r="H2532">
        <v>0</v>
      </c>
      <c r="I2532">
        <v>0</v>
      </c>
      <c r="J2532">
        <v>0</v>
      </c>
      <c r="K2532" t="s">
        <v>10365</v>
      </c>
    </row>
    <row r="2533" spans="1:11" x14ac:dyDescent="0.3">
      <c r="A2533" t="s">
        <v>10366</v>
      </c>
      <c r="B2533" t="s">
        <v>10367</v>
      </c>
      <c r="C2533" t="s">
        <v>558</v>
      </c>
      <c r="D2533" t="s">
        <v>10368</v>
      </c>
      <c r="E2533" t="s">
        <v>630</v>
      </c>
      <c r="F2533" t="s">
        <v>2144</v>
      </c>
      <c r="G2533" t="s">
        <v>5387</v>
      </c>
      <c r="H2533">
        <v>0</v>
      </c>
      <c r="I2533">
        <v>0</v>
      </c>
      <c r="J2533">
        <v>0</v>
      </c>
      <c r="K2533" t="s">
        <v>10369</v>
      </c>
    </row>
    <row r="2534" spans="1:11" x14ac:dyDescent="0.3">
      <c r="A2534" t="s">
        <v>10370</v>
      </c>
      <c r="B2534" t="s">
        <v>10371</v>
      </c>
      <c r="C2534" t="s">
        <v>20</v>
      </c>
      <c r="D2534" t="s">
        <v>10372</v>
      </c>
      <c r="E2534" t="s">
        <v>59</v>
      </c>
      <c r="F2534" t="s">
        <v>16</v>
      </c>
      <c r="G2534" t="s">
        <v>10373</v>
      </c>
      <c r="H2534">
        <v>0</v>
      </c>
      <c r="I2534">
        <v>0</v>
      </c>
      <c r="J2534">
        <v>0</v>
      </c>
      <c r="K2534" t="s">
        <v>10374</v>
      </c>
    </row>
    <row r="2535" spans="1:11" x14ac:dyDescent="0.3">
      <c r="A2535" t="s">
        <v>10375</v>
      </c>
      <c r="B2535" t="s">
        <v>10376</v>
      </c>
      <c r="C2535" t="s">
        <v>27</v>
      </c>
      <c r="D2535" t="s">
        <v>10377</v>
      </c>
      <c r="E2535" t="s">
        <v>10249</v>
      </c>
      <c r="F2535" t="s">
        <v>10378</v>
      </c>
      <c r="G2535" t="s">
        <v>5120</v>
      </c>
      <c r="H2535">
        <v>0</v>
      </c>
      <c r="I2535">
        <v>0</v>
      </c>
      <c r="J2535">
        <v>0</v>
      </c>
      <c r="K2535" t="s">
        <v>10379</v>
      </c>
    </row>
    <row r="2536" spans="1:11" x14ac:dyDescent="0.3">
      <c r="A2536" t="s">
        <v>10380</v>
      </c>
      <c r="C2536" t="s">
        <v>27</v>
      </c>
      <c r="D2536" t="s">
        <v>10381</v>
      </c>
      <c r="E2536" t="s">
        <v>10249</v>
      </c>
      <c r="F2536" t="s">
        <v>994</v>
      </c>
      <c r="G2536" t="s">
        <v>42</v>
      </c>
      <c r="H2536">
        <v>0</v>
      </c>
      <c r="I2536">
        <v>0</v>
      </c>
      <c r="J2536">
        <v>0</v>
      </c>
      <c r="K2536" t="s">
        <v>10382</v>
      </c>
    </row>
    <row r="2537" spans="1:11" x14ac:dyDescent="0.3">
      <c r="A2537" t="s">
        <v>10383</v>
      </c>
      <c r="B2537" t="s">
        <v>10384</v>
      </c>
      <c r="C2537" t="s">
        <v>27</v>
      </c>
      <c r="D2537" t="s">
        <v>10385</v>
      </c>
      <c r="E2537" t="s">
        <v>10249</v>
      </c>
      <c r="F2537" t="s">
        <v>7794</v>
      </c>
      <c r="G2537" t="s">
        <v>42</v>
      </c>
      <c r="H2537">
        <v>0</v>
      </c>
      <c r="I2537">
        <v>0</v>
      </c>
      <c r="J2537">
        <v>0</v>
      </c>
      <c r="K2537" t="s">
        <v>10386</v>
      </c>
    </row>
    <row r="2538" spans="1:11" x14ac:dyDescent="0.3">
      <c r="A2538" t="s">
        <v>10387</v>
      </c>
      <c r="B2538" t="s">
        <v>10388</v>
      </c>
      <c r="C2538" t="s">
        <v>27</v>
      </c>
      <c r="D2538" t="s">
        <v>10389</v>
      </c>
      <c r="E2538" t="s">
        <v>10249</v>
      </c>
      <c r="F2538" t="s">
        <v>4666</v>
      </c>
      <c r="G2538" t="s">
        <v>42</v>
      </c>
      <c r="H2538">
        <v>0</v>
      </c>
      <c r="I2538">
        <v>0</v>
      </c>
      <c r="J2538">
        <v>0</v>
      </c>
      <c r="K2538" t="s">
        <v>10390</v>
      </c>
    </row>
    <row r="2539" spans="1:11" x14ac:dyDescent="0.3">
      <c r="A2539" t="s">
        <v>10391</v>
      </c>
      <c r="B2539" t="s">
        <v>10392</v>
      </c>
      <c r="C2539" t="s">
        <v>13</v>
      </c>
      <c r="D2539" t="s">
        <v>10393</v>
      </c>
      <c r="E2539" t="s">
        <v>77</v>
      </c>
      <c r="F2539" t="s">
        <v>16</v>
      </c>
      <c r="G2539" t="s">
        <v>274</v>
      </c>
      <c r="H2539">
        <v>0</v>
      </c>
      <c r="I2539">
        <v>0</v>
      </c>
      <c r="J2539">
        <v>0</v>
      </c>
      <c r="K2539" t="s">
        <v>10394</v>
      </c>
    </row>
    <row r="2540" spans="1:11" x14ac:dyDescent="0.3">
      <c r="A2540" t="s">
        <v>10395</v>
      </c>
      <c r="B2540" t="s">
        <v>10396</v>
      </c>
      <c r="C2540" t="s">
        <v>558</v>
      </c>
      <c r="D2540" t="s">
        <v>10397</v>
      </c>
      <c r="E2540" t="s">
        <v>560</v>
      </c>
      <c r="F2540" t="s">
        <v>6803</v>
      </c>
      <c r="G2540" t="s">
        <v>1496</v>
      </c>
      <c r="H2540">
        <v>0</v>
      </c>
      <c r="I2540">
        <v>0</v>
      </c>
      <c r="J2540">
        <v>0</v>
      </c>
      <c r="K2540" t="s">
        <v>10398</v>
      </c>
    </row>
    <row r="2541" spans="1:11" x14ac:dyDescent="0.3">
      <c r="A2541" t="s">
        <v>10399</v>
      </c>
      <c r="B2541" t="s">
        <v>10400</v>
      </c>
      <c r="C2541" t="s">
        <v>13</v>
      </c>
      <c r="D2541" t="s">
        <v>10401</v>
      </c>
      <c r="E2541" t="s">
        <v>15</v>
      </c>
      <c r="F2541" t="s">
        <v>16</v>
      </c>
      <c r="G2541" t="s">
        <v>10402</v>
      </c>
      <c r="H2541">
        <v>0</v>
      </c>
      <c r="I2541">
        <v>0</v>
      </c>
      <c r="J2541">
        <v>0</v>
      </c>
      <c r="K2541" t="s">
        <v>10403</v>
      </c>
    </row>
    <row r="2542" spans="1:11" x14ac:dyDescent="0.3">
      <c r="A2542" t="s">
        <v>10404</v>
      </c>
      <c r="B2542" t="s">
        <v>10405</v>
      </c>
      <c r="C2542" t="s">
        <v>27</v>
      </c>
      <c r="D2542" t="s">
        <v>10406</v>
      </c>
      <c r="E2542" t="s">
        <v>10249</v>
      </c>
      <c r="F2542" t="s">
        <v>10407</v>
      </c>
      <c r="G2542" t="s">
        <v>42</v>
      </c>
      <c r="H2542">
        <v>0</v>
      </c>
      <c r="I2542">
        <v>0</v>
      </c>
      <c r="J2542">
        <v>0</v>
      </c>
      <c r="K2542" t="s">
        <v>10408</v>
      </c>
    </row>
    <row r="2543" spans="1:11" x14ac:dyDescent="0.3">
      <c r="A2543" t="s">
        <v>10409</v>
      </c>
      <c r="B2543" t="s">
        <v>10410</v>
      </c>
      <c r="C2543" t="s">
        <v>27</v>
      </c>
      <c r="D2543" t="s">
        <v>10411</v>
      </c>
      <c r="E2543" t="s">
        <v>10249</v>
      </c>
      <c r="F2543" t="s">
        <v>7488</v>
      </c>
      <c r="G2543" t="s">
        <v>42</v>
      </c>
      <c r="H2543">
        <v>0</v>
      </c>
      <c r="I2543">
        <v>0</v>
      </c>
      <c r="J2543">
        <v>0</v>
      </c>
      <c r="K2543" t="s">
        <v>10412</v>
      </c>
    </row>
    <row r="2544" spans="1:11" x14ac:dyDescent="0.3">
      <c r="A2544" t="s">
        <v>10413</v>
      </c>
      <c r="B2544" t="s">
        <v>10414</v>
      </c>
      <c r="C2544" t="s">
        <v>13</v>
      </c>
      <c r="D2544" t="s">
        <v>10415</v>
      </c>
      <c r="E2544" t="s">
        <v>77</v>
      </c>
      <c r="F2544" t="s">
        <v>16</v>
      </c>
      <c r="G2544" t="s">
        <v>1100</v>
      </c>
      <c r="H2544">
        <v>0</v>
      </c>
      <c r="I2544">
        <v>0</v>
      </c>
      <c r="J2544">
        <v>0</v>
      </c>
      <c r="K2544" t="s">
        <v>10416</v>
      </c>
    </row>
    <row r="2545" spans="1:11" x14ac:dyDescent="0.3">
      <c r="A2545" t="s">
        <v>10417</v>
      </c>
      <c r="B2545" t="s">
        <v>10418</v>
      </c>
      <c r="C2545" t="s">
        <v>20</v>
      </c>
      <c r="D2545" t="s">
        <v>10419</v>
      </c>
      <c r="E2545" t="s">
        <v>59</v>
      </c>
      <c r="F2545" t="s">
        <v>16</v>
      </c>
      <c r="G2545" t="s">
        <v>777</v>
      </c>
      <c r="H2545">
        <v>0</v>
      </c>
      <c r="I2545">
        <v>0</v>
      </c>
      <c r="J2545">
        <v>0</v>
      </c>
      <c r="K2545" t="s">
        <v>10420</v>
      </c>
    </row>
    <row r="2546" spans="1:11" x14ac:dyDescent="0.3">
      <c r="A2546" t="s">
        <v>10421</v>
      </c>
      <c r="B2546" t="s">
        <v>10422</v>
      </c>
      <c r="C2546" t="s">
        <v>13</v>
      </c>
      <c r="D2546" t="s">
        <v>10423</v>
      </c>
      <c r="E2546" t="s">
        <v>77</v>
      </c>
      <c r="F2546" t="s">
        <v>16</v>
      </c>
      <c r="G2546" t="s">
        <v>2960</v>
      </c>
      <c r="H2546">
        <v>0</v>
      </c>
      <c r="I2546">
        <v>0</v>
      </c>
      <c r="J2546">
        <v>0</v>
      </c>
      <c r="K2546" t="s">
        <v>10424</v>
      </c>
    </row>
    <row r="2547" spans="1:11" x14ac:dyDescent="0.3">
      <c r="A2547" t="s">
        <v>10425</v>
      </c>
      <c r="B2547" t="s">
        <v>10426</v>
      </c>
      <c r="C2547" t="s">
        <v>27</v>
      </c>
      <c r="D2547" t="s">
        <v>10427</v>
      </c>
      <c r="E2547" t="s">
        <v>10249</v>
      </c>
      <c r="F2547" t="s">
        <v>10428</v>
      </c>
      <c r="G2547" t="s">
        <v>42</v>
      </c>
      <c r="H2547">
        <v>0</v>
      </c>
      <c r="I2547">
        <v>0</v>
      </c>
      <c r="J2547">
        <v>0</v>
      </c>
      <c r="K2547" t="s">
        <v>10429</v>
      </c>
    </row>
    <row r="2548" spans="1:11" x14ac:dyDescent="0.3">
      <c r="A2548" t="s">
        <v>10430</v>
      </c>
      <c r="B2548" t="s">
        <v>10431</v>
      </c>
      <c r="C2548" t="s">
        <v>27</v>
      </c>
      <c r="D2548" t="s">
        <v>10432</v>
      </c>
      <c r="E2548" t="s">
        <v>10249</v>
      </c>
      <c r="F2548" t="s">
        <v>10433</v>
      </c>
      <c r="G2548" t="s">
        <v>42</v>
      </c>
      <c r="H2548">
        <v>0</v>
      </c>
      <c r="I2548">
        <v>0</v>
      </c>
      <c r="J2548">
        <v>0</v>
      </c>
      <c r="K2548" t="s">
        <v>10434</v>
      </c>
    </row>
    <row r="2549" spans="1:11" x14ac:dyDescent="0.3">
      <c r="A2549" t="s">
        <v>10435</v>
      </c>
      <c r="B2549" t="s">
        <v>10436</v>
      </c>
      <c r="C2549" t="s">
        <v>27</v>
      </c>
      <c r="D2549" t="s">
        <v>10437</v>
      </c>
      <c r="E2549" t="s">
        <v>10249</v>
      </c>
      <c r="F2549" t="s">
        <v>10438</v>
      </c>
      <c r="G2549" t="s">
        <v>42</v>
      </c>
      <c r="H2549">
        <v>0</v>
      </c>
      <c r="I2549">
        <v>0</v>
      </c>
      <c r="J2549">
        <v>0</v>
      </c>
      <c r="K2549" t="s">
        <v>10439</v>
      </c>
    </row>
    <row r="2550" spans="1:11" x14ac:dyDescent="0.3">
      <c r="A2550" t="s">
        <v>10440</v>
      </c>
      <c r="C2550" t="s">
        <v>27</v>
      </c>
      <c r="D2550" t="s">
        <v>10441</v>
      </c>
      <c r="E2550" t="s">
        <v>10249</v>
      </c>
      <c r="F2550" t="s">
        <v>10442</v>
      </c>
      <c r="G2550" t="s">
        <v>42</v>
      </c>
      <c r="H2550">
        <v>0</v>
      </c>
      <c r="I2550">
        <v>0</v>
      </c>
      <c r="J2550">
        <v>0</v>
      </c>
      <c r="K2550" t="s">
        <v>10443</v>
      </c>
    </row>
    <row r="2551" spans="1:11" x14ac:dyDescent="0.3">
      <c r="A2551" t="s">
        <v>10444</v>
      </c>
      <c r="B2551" t="s">
        <v>10445</v>
      </c>
      <c r="C2551" t="s">
        <v>27</v>
      </c>
      <c r="D2551" t="s">
        <v>10446</v>
      </c>
      <c r="E2551" t="s">
        <v>10249</v>
      </c>
      <c r="F2551" t="s">
        <v>10433</v>
      </c>
      <c r="G2551" t="s">
        <v>42</v>
      </c>
      <c r="H2551">
        <v>0</v>
      </c>
      <c r="I2551">
        <v>0</v>
      </c>
      <c r="J2551">
        <v>0</v>
      </c>
      <c r="K2551" t="s">
        <v>10447</v>
      </c>
    </row>
    <row r="2552" spans="1:11" x14ac:dyDescent="0.3">
      <c r="A2552" t="s">
        <v>10448</v>
      </c>
      <c r="B2552" t="s">
        <v>10449</v>
      </c>
      <c r="C2552" t="s">
        <v>13</v>
      </c>
      <c r="D2552" t="s">
        <v>10450</v>
      </c>
      <c r="E2552" t="s">
        <v>15</v>
      </c>
      <c r="F2552" t="s">
        <v>16</v>
      </c>
      <c r="G2552" t="s">
        <v>5073</v>
      </c>
      <c r="H2552">
        <v>0</v>
      </c>
      <c r="I2552">
        <v>0</v>
      </c>
      <c r="J2552">
        <v>0</v>
      </c>
      <c r="K2552" t="s">
        <v>10451</v>
      </c>
    </row>
    <row r="2553" spans="1:11" x14ac:dyDescent="0.3">
      <c r="A2553" t="s">
        <v>10452</v>
      </c>
      <c r="B2553" t="s">
        <v>10453</v>
      </c>
      <c r="C2553" t="s">
        <v>147</v>
      </c>
      <c r="D2553" t="s">
        <v>10454</v>
      </c>
      <c r="E2553" t="s">
        <v>1742</v>
      </c>
      <c r="F2553" t="s">
        <v>4769</v>
      </c>
      <c r="G2553" t="s">
        <v>42</v>
      </c>
      <c r="H2553">
        <v>0</v>
      </c>
      <c r="I2553">
        <v>0</v>
      </c>
      <c r="J2553">
        <v>0</v>
      </c>
      <c r="K2553" t="s">
        <v>10455</v>
      </c>
    </row>
    <row r="2554" spans="1:11" x14ac:dyDescent="0.3">
      <c r="A2554" t="s">
        <v>10456</v>
      </c>
      <c r="C2554" t="s">
        <v>147</v>
      </c>
      <c r="D2554" t="s">
        <v>10457</v>
      </c>
      <c r="E2554" t="s">
        <v>1742</v>
      </c>
      <c r="F2554" t="s">
        <v>10458</v>
      </c>
      <c r="G2554" t="s">
        <v>42</v>
      </c>
      <c r="H2554">
        <v>0</v>
      </c>
      <c r="I2554">
        <v>0</v>
      </c>
      <c r="J2554">
        <v>0</v>
      </c>
      <c r="K2554" t="s">
        <v>10459</v>
      </c>
    </row>
    <row r="2555" spans="1:11" x14ac:dyDescent="0.3">
      <c r="A2555" t="s">
        <v>10460</v>
      </c>
      <c r="B2555" t="s">
        <v>10461</v>
      </c>
      <c r="C2555" t="s">
        <v>27</v>
      </c>
      <c r="D2555" t="s">
        <v>10462</v>
      </c>
      <c r="E2555" t="s">
        <v>10249</v>
      </c>
      <c r="F2555" t="s">
        <v>10463</v>
      </c>
      <c r="G2555" t="s">
        <v>42</v>
      </c>
      <c r="H2555">
        <v>0</v>
      </c>
      <c r="I2555">
        <v>0</v>
      </c>
      <c r="J2555">
        <v>0</v>
      </c>
      <c r="K2555" t="s">
        <v>10464</v>
      </c>
    </row>
    <row r="2556" spans="1:11" x14ac:dyDescent="0.3">
      <c r="A2556" t="s">
        <v>10465</v>
      </c>
      <c r="B2556" t="s">
        <v>10466</v>
      </c>
      <c r="C2556" t="s">
        <v>27</v>
      </c>
      <c r="D2556" t="s">
        <v>10467</v>
      </c>
      <c r="E2556" t="s">
        <v>10249</v>
      </c>
      <c r="F2556" t="s">
        <v>10468</v>
      </c>
      <c r="G2556" t="s">
        <v>42</v>
      </c>
      <c r="H2556">
        <v>0</v>
      </c>
      <c r="I2556">
        <v>0</v>
      </c>
      <c r="J2556">
        <v>0</v>
      </c>
      <c r="K2556" t="s">
        <v>10469</v>
      </c>
    </row>
    <row r="2557" spans="1:11" x14ac:dyDescent="0.3">
      <c r="A2557" t="s">
        <v>10470</v>
      </c>
      <c r="B2557" t="s">
        <v>10471</v>
      </c>
      <c r="C2557" t="s">
        <v>27</v>
      </c>
      <c r="D2557" t="s">
        <v>10472</v>
      </c>
      <c r="E2557" t="s">
        <v>10249</v>
      </c>
      <c r="F2557" t="s">
        <v>41</v>
      </c>
      <c r="G2557" t="s">
        <v>42</v>
      </c>
      <c r="H2557">
        <v>0</v>
      </c>
      <c r="I2557">
        <v>0</v>
      </c>
      <c r="J2557">
        <v>0</v>
      </c>
      <c r="K2557" t="s">
        <v>10473</v>
      </c>
    </row>
    <row r="2558" spans="1:11" x14ac:dyDescent="0.3">
      <c r="A2558" t="s">
        <v>10474</v>
      </c>
      <c r="B2558" t="s">
        <v>10475</v>
      </c>
      <c r="C2558" t="s">
        <v>27</v>
      </c>
      <c r="D2558" t="s">
        <v>10476</v>
      </c>
      <c r="E2558" t="s">
        <v>10249</v>
      </c>
      <c r="F2558" t="s">
        <v>10477</v>
      </c>
      <c r="G2558" t="s">
        <v>42</v>
      </c>
      <c r="H2558">
        <v>0</v>
      </c>
      <c r="I2558">
        <v>0</v>
      </c>
      <c r="J2558">
        <v>0</v>
      </c>
      <c r="K2558" t="s">
        <v>10478</v>
      </c>
    </row>
    <row r="2559" spans="1:11" x14ac:dyDescent="0.3">
      <c r="A2559" t="s">
        <v>10479</v>
      </c>
      <c r="B2559" t="s">
        <v>10480</v>
      </c>
      <c r="C2559" t="s">
        <v>20</v>
      </c>
      <c r="D2559" t="s">
        <v>10481</v>
      </c>
      <c r="E2559" t="s">
        <v>59</v>
      </c>
      <c r="F2559" t="s">
        <v>2286</v>
      </c>
      <c r="G2559" t="s">
        <v>42</v>
      </c>
      <c r="H2559">
        <v>0</v>
      </c>
      <c r="I2559">
        <v>0</v>
      </c>
      <c r="J2559">
        <v>0</v>
      </c>
      <c r="K2559" t="s">
        <v>10482</v>
      </c>
    </row>
    <row r="2560" spans="1:11" x14ac:dyDescent="0.3">
      <c r="A2560" t="s">
        <v>10483</v>
      </c>
      <c r="B2560" t="s">
        <v>10484</v>
      </c>
      <c r="C2560" t="s">
        <v>27</v>
      </c>
      <c r="D2560" t="s">
        <v>10485</v>
      </c>
      <c r="E2560" t="s">
        <v>10249</v>
      </c>
      <c r="F2560" t="s">
        <v>10486</v>
      </c>
      <c r="G2560" t="s">
        <v>42</v>
      </c>
      <c r="H2560">
        <v>0</v>
      </c>
      <c r="I2560">
        <v>0</v>
      </c>
      <c r="J2560">
        <v>0</v>
      </c>
      <c r="K2560" t="s">
        <v>10487</v>
      </c>
    </row>
    <row r="2561" spans="1:11" x14ac:dyDescent="0.3">
      <c r="A2561" t="s">
        <v>10488</v>
      </c>
      <c r="B2561" t="s">
        <v>10489</v>
      </c>
      <c r="C2561" t="s">
        <v>27</v>
      </c>
      <c r="D2561" t="s">
        <v>10490</v>
      </c>
      <c r="E2561" t="s">
        <v>10249</v>
      </c>
      <c r="F2561" t="s">
        <v>10491</v>
      </c>
      <c r="G2561" t="s">
        <v>42</v>
      </c>
      <c r="H2561">
        <v>0</v>
      </c>
      <c r="I2561">
        <v>0</v>
      </c>
      <c r="J2561">
        <v>0</v>
      </c>
      <c r="K2561" t="s">
        <v>10492</v>
      </c>
    </row>
    <row r="2562" spans="1:11" x14ac:dyDescent="0.3">
      <c r="A2562" t="s">
        <v>10493</v>
      </c>
      <c r="B2562" t="s">
        <v>10494</v>
      </c>
      <c r="C2562" t="s">
        <v>20</v>
      </c>
      <c r="D2562" t="s">
        <v>10495</v>
      </c>
      <c r="E2562" t="s">
        <v>59</v>
      </c>
      <c r="F2562" t="s">
        <v>4791</v>
      </c>
      <c r="G2562" t="s">
        <v>42</v>
      </c>
      <c r="H2562">
        <v>0</v>
      </c>
      <c r="I2562">
        <v>0</v>
      </c>
      <c r="J2562">
        <v>0</v>
      </c>
      <c r="K2562" t="s">
        <v>10496</v>
      </c>
    </row>
    <row r="2563" spans="1:11" x14ac:dyDescent="0.3">
      <c r="A2563" t="s">
        <v>10497</v>
      </c>
      <c r="B2563" t="s">
        <v>10498</v>
      </c>
      <c r="C2563" t="s">
        <v>13</v>
      </c>
      <c r="D2563" t="s">
        <v>10499</v>
      </c>
      <c r="E2563" t="s">
        <v>15</v>
      </c>
      <c r="F2563" t="s">
        <v>16</v>
      </c>
      <c r="G2563" t="s">
        <v>10500</v>
      </c>
      <c r="H2563">
        <v>0</v>
      </c>
      <c r="I2563">
        <v>0</v>
      </c>
      <c r="J2563">
        <v>0</v>
      </c>
      <c r="K2563" t="s">
        <v>10501</v>
      </c>
    </row>
    <row r="2564" spans="1:11" x14ac:dyDescent="0.3">
      <c r="A2564" t="s">
        <v>10502</v>
      </c>
      <c r="C2564" t="s">
        <v>27</v>
      </c>
      <c r="D2564" t="s">
        <v>10503</v>
      </c>
      <c r="E2564" t="s">
        <v>10249</v>
      </c>
      <c r="F2564" t="s">
        <v>10504</v>
      </c>
      <c r="G2564" t="s">
        <v>42</v>
      </c>
      <c r="H2564">
        <v>0</v>
      </c>
      <c r="I2564">
        <v>0</v>
      </c>
      <c r="J2564">
        <v>0</v>
      </c>
      <c r="K2564" t="s">
        <v>10505</v>
      </c>
    </row>
    <row r="2565" spans="1:11" x14ac:dyDescent="0.3">
      <c r="A2565" t="s">
        <v>10506</v>
      </c>
      <c r="B2565" t="s">
        <v>10507</v>
      </c>
      <c r="C2565" t="s">
        <v>20</v>
      </c>
      <c r="D2565" t="s">
        <v>10508</v>
      </c>
      <c r="E2565" t="s">
        <v>59</v>
      </c>
      <c r="F2565" t="s">
        <v>6442</v>
      </c>
      <c r="G2565" t="s">
        <v>42</v>
      </c>
      <c r="H2565">
        <v>0</v>
      </c>
      <c r="I2565">
        <v>0</v>
      </c>
      <c r="J2565">
        <v>0</v>
      </c>
      <c r="K2565" t="s">
        <v>10509</v>
      </c>
    </row>
    <row r="2566" spans="1:11" x14ac:dyDescent="0.3">
      <c r="A2566" t="s">
        <v>10510</v>
      </c>
      <c r="B2566" t="s">
        <v>10511</v>
      </c>
      <c r="C2566" t="s">
        <v>27</v>
      </c>
      <c r="D2566" t="s">
        <v>10512</v>
      </c>
      <c r="E2566" t="s">
        <v>10249</v>
      </c>
      <c r="F2566" t="s">
        <v>10513</v>
      </c>
      <c r="G2566" t="s">
        <v>42</v>
      </c>
      <c r="H2566">
        <v>0</v>
      </c>
      <c r="I2566">
        <v>0</v>
      </c>
      <c r="J2566">
        <v>0</v>
      </c>
      <c r="K2566" t="s">
        <v>10514</v>
      </c>
    </row>
    <row r="2567" spans="1:11" x14ac:dyDescent="0.3">
      <c r="A2567" t="s">
        <v>10515</v>
      </c>
      <c r="B2567" t="s">
        <v>10516</v>
      </c>
      <c r="C2567" t="s">
        <v>27</v>
      </c>
      <c r="D2567" t="s">
        <v>10517</v>
      </c>
      <c r="E2567" t="s">
        <v>10249</v>
      </c>
      <c r="F2567" t="s">
        <v>10518</v>
      </c>
      <c r="G2567" t="s">
        <v>42</v>
      </c>
      <c r="H2567">
        <v>0</v>
      </c>
      <c r="I2567">
        <v>0</v>
      </c>
      <c r="J2567">
        <v>0</v>
      </c>
      <c r="K2567" t="s">
        <v>10519</v>
      </c>
    </row>
    <row r="2568" spans="1:11" x14ac:dyDescent="0.3">
      <c r="A2568" t="s">
        <v>10520</v>
      </c>
      <c r="B2568" t="s">
        <v>10521</v>
      </c>
      <c r="C2568" t="s">
        <v>20</v>
      </c>
      <c r="D2568" t="s">
        <v>10522</v>
      </c>
      <c r="E2568" t="s">
        <v>59</v>
      </c>
      <c r="F2568" t="s">
        <v>430</v>
      </c>
      <c r="G2568" t="s">
        <v>42</v>
      </c>
      <c r="H2568">
        <v>0</v>
      </c>
      <c r="I2568">
        <v>0</v>
      </c>
      <c r="J2568">
        <v>0</v>
      </c>
      <c r="K2568" t="s">
        <v>10523</v>
      </c>
    </row>
    <row r="2569" spans="1:11" x14ac:dyDescent="0.3">
      <c r="A2569" t="s">
        <v>10524</v>
      </c>
      <c r="B2569" t="s">
        <v>10525</v>
      </c>
      <c r="C2569" t="s">
        <v>558</v>
      </c>
      <c r="D2569" t="s">
        <v>10526</v>
      </c>
      <c r="E2569" t="s">
        <v>560</v>
      </c>
      <c r="F2569" t="s">
        <v>1991</v>
      </c>
      <c r="G2569" t="s">
        <v>10527</v>
      </c>
      <c r="H2569">
        <v>0</v>
      </c>
      <c r="I2569">
        <v>0</v>
      </c>
      <c r="J2569">
        <v>0</v>
      </c>
      <c r="K2569" t="s">
        <v>10528</v>
      </c>
    </row>
    <row r="2570" spans="1:11" x14ac:dyDescent="0.3">
      <c r="A2570" t="s">
        <v>10529</v>
      </c>
      <c r="B2570" t="s">
        <v>10530</v>
      </c>
      <c r="C2570" t="s">
        <v>558</v>
      </c>
      <c r="D2570" t="s">
        <v>10531</v>
      </c>
      <c r="E2570" t="s">
        <v>560</v>
      </c>
      <c r="F2570" t="s">
        <v>16</v>
      </c>
      <c r="G2570" t="s">
        <v>10532</v>
      </c>
      <c r="H2570">
        <v>0</v>
      </c>
      <c r="I2570">
        <v>0</v>
      </c>
      <c r="J2570">
        <v>0</v>
      </c>
      <c r="K2570" t="s">
        <v>10533</v>
      </c>
    </row>
    <row r="2571" spans="1:11" x14ac:dyDescent="0.3">
      <c r="A2571" t="s">
        <v>10534</v>
      </c>
      <c r="B2571" t="s">
        <v>10535</v>
      </c>
      <c r="C2571" t="s">
        <v>558</v>
      </c>
      <c r="D2571" t="s">
        <v>10536</v>
      </c>
      <c r="E2571" t="s">
        <v>560</v>
      </c>
      <c r="F2571" t="s">
        <v>16</v>
      </c>
      <c r="G2571" t="s">
        <v>10537</v>
      </c>
      <c r="H2571">
        <v>0</v>
      </c>
      <c r="I2571">
        <v>0</v>
      </c>
      <c r="J2571">
        <v>0</v>
      </c>
      <c r="K2571" t="s">
        <v>10538</v>
      </c>
    </row>
    <row r="2572" spans="1:11" x14ac:dyDescent="0.3">
      <c r="A2572" t="s">
        <v>10539</v>
      </c>
      <c r="B2572" t="s">
        <v>10540</v>
      </c>
      <c r="C2572" t="s">
        <v>27</v>
      </c>
      <c r="D2572" t="s">
        <v>10541</v>
      </c>
      <c r="E2572" t="s">
        <v>10249</v>
      </c>
      <c r="F2572" t="s">
        <v>10542</v>
      </c>
      <c r="G2572" t="s">
        <v>42</v>
      </c>
      <c r="H2572">
        <v>0</v>
      </c>
      <c r="I2572">
        <v>0</v>
      </c>
      <c r="J2572">
        <v>0</v>
      </c>
      <c r="K2572" t="s">
        <v>10543</v>
      </c>
    </row>
    <row r="2573" spans="1:11" x14ac:dyDescent="0.3">
      <c r="A2573" t="s">
        <v>10544</v>
      </c>
      <c r="B2573" t="s">
        <v>10545</v>
      </c>
      <c r="C2573" t="s">
        <v>147</v>
      </c>
      <c r="D2573" t="s">
        <v>10546</v>
      </c>
      <c r="E2573" t="s">
        <v>183</v>
      </c>
      <c r="F2573" t="s">
        <v>10547</v>
      </c>
      <c r="G2573" t="s">
        <v>42</v>
      </c>
      <c r="H2573">
        <v>0</v>
      </c>
      <c r="I2573">
        <v>0</v>
      </c>
      <c r="J2573">
        <v>0</v>
      </c>
      <c r="K2573" t="s">
        <v>10548</v>
      </c>
    </row>
    <row r="2574" spans="1:11" x14ac:dyDescent="0.3">
      <c r="A2574" t="s">
        <v>10549</v>
      </c>
      <c r="B2574" t="s">
        <v>10550</v>
      </c>
      <c r="C2574" t="s">
        <v>1159</v>
      </c>
      <c r="D2574" t="s">
        <v>10551</v>
      </c>
      <c r="E2574" t="s">
        <v>10552</v>
      </c>
      <c r="F2574" t="s">
        <v>16</v>
      </c>
      <c r="G2574" t="s">
        <v>10553</v>
      </c>
      <c r="H2574">
        <v>0</v>
      </c>
      <c r="I2574">
        <v>0</v>
      </c>
      <c r="J2574">
        <v>0</v>
      </c>
      <c r="K2574" t="s">
        <v>10554</v>
      </c>
    </row>
    <row r="2575" spans="1:11" x14ac:dyDescent="0.3">
      <c r="A2575" t="s">
        <v>10555</v>
      </c>
      <c r="B2575" t="s">
        <v>10556</v>
      </c>
      <c r="C2575" t="s">
        <v>558</v>
      </c>
      <c r="D2575" t="s">
        <v>10557</v>
      </c>
      <c r="E2575" t="s">
        <v>560</v>
      </c>
      <c r="F2575" t="s">
        <v>16</v>
      </c>
      <c r="G2575" t="s">
        <v>1162</v>
      </c>
      <c r="H2575">
        <v>0</v>
      </c>
      <c r="I2575">
        <v>0</v>
      </c>
      <c r="J2575">
        <v>0</v>
      </c>
      <c r="K2575" t="s">
        <v>10558</v>
      </c>
    </row>
    <row r="2576" spans="1:11" x14ac:dyDescent="0.3">
      <c r="A2576" t="s">
        <v>10559</v>
      </c>
      <c r="B2576" t="s">
        <v>10560</v>
      </c>
      <c r="C2576" t="s">
        <v>13</v>
      </c>
      <c r="D2576" t="s">
        <v>10561</v>
      </c>
      <c r="E2576" t="s">
        <v>77</v>
      </c>
      <c r="F2576" t="s">
        <v>16</v>
      </c>
      <c r="G2576" t="s">
        <v>2686</v>
      </c>
      <c r="H2576">
        <v>0</v>
      </c>
      <c r="I2576">
        <v>0</v>
      </c>
      <c r="J2576">
        <v>0</v>
      </c>
      <c r="K2576" t="s">
        <v>10562</v>
      </c>
    </row>
    <row r="2577" spans="1:11" x14ac:dyDescent="0.3">
      <c r="A2577" t="s">
        <v>10563</v>
      </c>
      <c r="C2577" t="s">
        <v>20</v>
      </c>
      <c r="D2577" t="s">
        <v>10564</v>
      </c>
      <c r="E2577" t="s">
        <v>59</v>
      </c>
      <c r="F2577" t="s">
        <v>16</v>
      </c>
      <c r="G2577" t="s">
        <v>10565</v>
      </c>
      <c r="H2577">
        <v>0</v>
      </c>
      <c r="I2577">
        <v>0</v>
      </c>
      <c r="J2577">
        <v>0</v>
      </c>
      <c r="K2577" t="s">
        <v>10566</v>
      </c>
    </row>
    <row r="2578" spans="1:11" x14ac:dyDescent="0.3">
      <c r="A2578" t="s">
        <v>10567</v>
      </c>
      <c r="B2578" t="s">
        <v>10568</v>
      </c>
      <c r="C2578" t="s">
        <v>27</v>
      </c>
      <c r="D2578" t="s">
        <v>10569</v>
      </c>
      <c r="E2578" t="s">
        <v>10249</v>
      </c>
      <c r="F2578" t="s">
        <v>6001</v>
      </c>
      <c r="G2578" t="s">
        <v>42</v>
      </c>
      <c r="H2578">
        <v>0</v>
      </c>
      <c r="I2578">
        <v>0</v>
      </c>
      <c r="J2578">
        <v>0</v>
      </c>
      <c r="K2578" t="s">
        <v>10570</v>
      </c>
    </row>
    <row r="2579" spans="1:11" x14ac:dyDescent="0.3">
      <c r="A2579" t="s">
        <v>10571</v>
      </c>
      <c r="C2579" t="s">
        <v>27</v>
      </c>
      <c r="D2579" t="s">
        <v>10572</v>
      </c>
      <c r="E2579" t="s">
        <v>10249</v>
      </c>
      <c r="F2579" t="s">
        <v>3471</v>
      </c>
      <c r="G2579" t="s">
        <v>42</v>
      </c>
      <c r="H2579">
        <v>0</v>
      </c>
      <c r="I2579">
        <v>0</v>
      </c>
      <c r="J2579">
        <v>0</v>
      </c>
      <c r="K2579" t="s">
        <v>10573</v>
      </c>
    </row>
    <row r="2580" spans="1:11" x14ac:dyDescent="0.3">
      <c r="A2580" t="s">
        <v>10574</v>
      </c>
      <c r="B2580" t="s">
        <v>10575</v>
      </c>
      <c r="C2580" t="s">
        <v>27</v>
      </c>
      <c r="D2580" t="s">
        <v>10576</v>
      </c>
      <c r="E2580" t="s">
        <v>10249</v>
      </c>
      <c r="F2580" t="s">
        <v>1862</v>
      </c>
      <c r="G2580" t="s">
        <v>42</v>
      </c>
      <c r="H2580">
        <v>0</v>
      </c>
      <c r="I2580">
        <v>0</v>
      </c>
      <c r="J2580">
        <v>0</v>
      </c>
      <c r="K2580" t="s">
        <v>10577</v>
      </c>
    </row>
    <row r="2581" spans="1:11" x14ac:dyDescent="0.3">
      <c r="A2581" t="s">
        <v>10578</v>
      </c>
      <c r="C2581" t="s">
        <v>27</v>
      </c>
      <c r="D2581" t="s">
        <v>10579</v>
      </c>
      <c r="E2581" t="s">
        <v>10249</v>
      </c>
      <c r="F2581" t="s">
        <v>10580</v>
      </c>
      <c r="G2581" t="s">
        <v>42</v>
      </c>
      <c r="H2581">
        <v>0</v>
      </c>
      <c r="I2581">
        <v>0</v>
      </c>
      <c r="J2581">
        <v>0</v>
      </c>
      <c r="K2581" t="s">
        <v>10581</v>
      </c>
    </row>
    <row r="2582" spans="1:11" x14ac:dyDescent="0.3">
      <c r="A2582" t="s">
        <v>10582</v>
      </c>
      <c r="B2582" t="s">
        <v>10583</v>
      </c>
      <c r="C2582" t="s">
        <v>147</v>
      </c>
      <c r="D2582" t="s">
        <v>10584</v>
      </c>
      <c r="E2582" t="s">
        <v>1742</v>
      </c>
      <c r="F2582" t="s">
        <v>5583</v>
      </c>
      <c r="G2582" t="s">
        <v>42</v>
      </c>
      <c r="H2582">
        <v>0</v>
      </c>
      <c r="I2582">
        <v>0</v>
      </c>
      <c r="J2582">
        <v>0</v>
      </c>
      <c r="K2582" t="s">
        <v>10585</v>
      </c>
    </row>
    <row r="2583" spans="1:11" x14ac:dyDescent="0.3">
      <c r="A2583" t="s">
        <v>10586</v>
      </c>
      <c r="B2583" t="s">
        <v>10587</v>
      </c>
      <c r="C2583" t="s">
        <v>13</v>
      </c>
      <c r="D2583" t="s">
        <v>10588</v>
      </c>
      <c r="E2583" t="s">
        <v>15</v>
      </c>
      <c r="F2583" t="s">
        <v>16</v>
      </c>
      <c r="G2583" t="s">
        <v>864</v>
      </c>
      <c r="H2583">
        <v>0</v>
      </c>
      <c r="I2583">
        <v>0</v>
      </c>
      <c r="J2583">
        <v>0</v>
      </c>
      <c r="K2583" t="s">
        <v>10589</v>
      </c>
    </row>
    <row r="2584" spans="1:11" x14ac:dyDescent="0.3">
      <c r="A2584" t="s">
        <v>10590</v>
      </c>
      <c r="B2584" t="s">
        <v>10591</v>
      </c>
      <c r="C2584" t="s">
        <v>20</v>
      </c>
      <c r="D2584" t="s">
        <v>10592</v>
      </c>
      <c r="E2584" t="s">
        <v>59</v>
      </c>
      <c r="F2584" t="s">
        <v>1536</v>
      </c>
      <c r="G2584" t="s">
        <v>42</v>
      </c>
      <c r="H2584">
        <v>0</v>
      </c>
      <c r="I2584">
        <v>0</v>
      </c>
      <c r="J2584">
        <v>0</v>
      </c>
      <c r="K2584" t="s">
        <v>10593</v>
      </c>
    </row>
    <row r="2585" spans="1:11" x14ac:dyDescent="0.3">
      <c r="A2585" t="s">
        <v>10594</v>
      </c>
      <c r="B2585" t="s">
        <v>10595</v>
      </c>
      <c r="C2585" t="s">
        <v>20</v>
      </c>
      <c r="D2585" t="s">
        <v>10596</v>
      </c>
      <c r="E2585" t="s">
        <v>59</v>
      </c>
      <c r="F2585" t="s">
        <v>41</v>
      </c>
      <c r="G2585" t="s">
        <v>42</v>
      </c>
      <c r="H2585">
        <v>0</v>
      </c>
      <c r="I2585">
        <v>0</v>
      </c>
      <c r="J2585">
        <v>0</v>
      </c>
      <c r="K2585" t="s">
        <v>10597</v>
      </c>
    </row>
    <row r="2586" spans="1:11" x14ac:dyDescent="0.3">
      <c r="A2586" t="s">
        <v>10598</v>
      </c>
      <c r="B2586" t="s">
        <v>10599</v>
      </c>
      <c r="C2586" t="s">
        <v>27</v>
      </c>
      <c r="D2586" t="s">
        <v>10600</v>
      </c>
      <c r="E2586" t="s">
        <v>10249</v>
      </c>
      <c r="F2586" t="s">
        <v>2121</v>
      </c>
      <c r="G2586" t="s">
        <v>42</v>
      </c>
      <c r="H2586">
        <v>0</v>
      </c>
      <c r="I2586">
        <v>0</v>
      </c>
      <c r="J2586">
        <v>0</v>
      </c>
      <c r="K2586" t="s">
        <v>10601</v>
      </c>
    </row>
    <row r="2587" spans="1:11" x14ac:dyDescent="0.3">
      <c r="A2587" t="s">
        <v>10602</v>
      </c>
      <c r="B2587" t="s">
        <v>10603</v>
      </c>
      <c r="C2587" t="s">
        <v>27</v>
      </c>
      <c r="D2587" t="s">
        <v>10604</v>
      </c>
      <c r="E2587" t="s">
        <v>10249</v>
      </c>
      <c r="F2587" t="s">
        <v>10605</v>
      </c>
      <c r="G2587" t="s">
        <v>42</v>
      </c>
      <c r="H2587">
        <v>0</v>
      </c>
      <c r="I2587">
        <v>0</v>
      </c>
      <c r="J2587">
        <v>0</v>
      </c>
      <c r="K2587" t="s">
        <v>10606</v>
      </c>
    </row>
    <row r="2588" spans="1:11" x14ac:dyDescent="0.3">
      <c r="A2588" t="s">
        <v>10607</v>
      </c>
      <c r="B2588" t="s">
        <v>10608</v>
      </c>
      <c r="C2588" t="s">
        <v>27</v>
      </c>
      <c r="D2588" t="s">
        <v>10609</v>
      </c>
      <c r="E2588" t="s">
        <v>10249</v>
      </c>
      <c r="F2588" t="s">
        <v>10610</v>
      </c>
      <c r="G2588" t="s">
        <v>42</v>
      </c>
      <c r="H2588">
        <v>0</v>
      </c>
      <c r="I2588">
        <v>0</v>
      </c>
      <c r="J2588">
        <v>0</v>
      </c>
      <c r="K2588" t="s">
        <v>10611</v>
      </c>
    </row>
    <row r="2589" spans="1:11" x14ac:dyDescent="0.3">
      <c r="A2589" t="s">
        <v>10612</v>
      </c>
      <c r="B2589" t="s">
        <v>10613</v>
      </c>
      <c r="C2589" t="s">
        <v>20</v>
      </c>
      <c r="D2589" t="s">
        <v>10614</v>
      </c>
      <c r="E2589" t="s">
        <v>59</v>
      </c>
      <c r="F2589" t="s">
        <v>41</v>
      </c>
      <c r="G2589" t="s">
        <v>42</v>
      </c>
      <c r="H2589">
        <v>0</v>
      </c>
      <c r="I2589">
        <v>0</v>
      </c>
      <c r="J2589">
        <v>0</v>
      </c>
      <c r="K2589" t="s">
        <v>10615</v>
      </c>
    </row>
    <row r="2590" spans="1:11" x14ac:dyDescent="0.3">
      <c r="A2590" t="s">
        <v>10616</v>
      </c>
      <c r="B2590" t="s">
        <v>10617</v>
      </c>
      <c r="C2590" t="s">
        <v>13</v>
      </c>
      <c r="D2590" t="s">
        <v>10618</v>
      </c>
      <c r="E2590" t="s">
        <v>77</v>
      </c>
      <c r="F2590" t="s">
        <v>16</v>
      </c>
      <c r="G2590" t="s">
        <v>603</v>
      </c>
      <c r="H2590">
        <v>0</v>
      </c>
      <c r="I2590">
        <v>0</v>
      </c>
      <c r="J2590">
        <v>0</v>
      </c>
      <c r="K2590" t="s">
        <v>10619</v>
      </c>
    </row>
    <row r="2591" spans="1:11" x14ac:dyDescent="0.3">
      <c r="A2591" t="s">
        <v>10620</v>
      </c>
      <c r="B2591" t="s">
        <v>10621</v>
      </c>
      <c r="C2591" t="s">
        <v>558</v>
      </c>
      <c r="D2591" t="s">
        <v>10622</v>
      </c>
      <c r="E2591" t="s">
        <v>560</v>
      </c>
      <c r="F2591" t="s">
        <v>16</v>
      </c>
      <c r="G2591" t="s">
        <v>10623</v>
      </c>
      <c r="H2591">
        <v>0</v>
      </c>
      <c r="I2591">
        <v>0</v>
      </c>
      <c r="J2591">
        <v>0</v>
      </c>
      <c r="K2591" t="s">
        <v>10624</v>
      </c>
    </row>
    <row r="2592" spans="1:11" x14ac:dyDescent="0.3">
      <c r="A2592" t="s">
        <v>10625</v>
      </c>
      <c r="B2592" t="s">
        <v>10626</v>
      </c>
      <c r="C2592" t="s">
        <v>13</v>
      </c>
      <c r="D2592" t="s">
        <v>10627</v>
      </c>
      <c r="E2592" t="s">
        <v>77</v>
      </c>
      <c r="F2592" t="s">
        <v>16</v>
      </c>
      <c r="G2592" t="s">
        <v>3216</v>
      </c>
      <c r="H2592">
        <v>0</v>
      </c>
      <c r="I2592">
        <v>0</v>
      </c>
      <c r="J2592">
        <v>0</v>
      </c>
      <c r="K2592" t="s">
        <v>10628</v>
      </c>
    </row>
    <row r="2593" spans="1:11" x14ac:dyDescent="0.3">
      <c r="A2593" t="s">
        <v>10629</v>
      </c>
      <c r="C2593" t="s">
        <v>13</v>
      </c>
      <c r="D2593" t="s">
        <v>10630</v>
      </c>
      <c r="E2593" t="s">
        <v>15</v>
      </c>
      <c r="F2593" t="s">
        <v>16</v>
      </c>
      <c r="G2593" t="s">
        <v>42</v>
      </c>
      <c r="H2593">
        <v>0</v>
      </c>
      <c r="I2593">
        <v>0</v>
      </c>
      <c r="J2593">
        <v>0</v>
      </c>
      <c r="K2593" t="s">
        <v>10631</v>
      </c>
    </row>
    <row r="2594" spans="1:11" x14ac:dyDescent="0.3">
      <c r="A2594" t="s">
        <v>10632</v>
      </c>
      <c r="B2594" t="s">
        <v>10633</v>
      </c>
      <c r="C2594" t="s">
        <v>558</v>
      </c>
      <c r="D2594" t="s">
        <v>10634</v>
      </c>
      <c r="E2594" t="s">
        <v>560</v>
      </c>
      <c r="F2594" t="s">
        <v>4331</v>
      </c>
      <c r="G2594" t="s">
        <v>42</v>
      </c>
      <c r="H2594">
        <v>0</v>
      </c>
      <c r="I2594">
        <v>0</v>
      </c>
      <c r="J2594">
        <v>0</v>
      </c>
      <c r="K2594" t="s">
        <v>10635</v>
      </c>
    </row>
    <row r="2595" spans="1:11" x14ac:dyDescent="0.3">
      <c r="A2595" t="s">
        <v>10636</v>
      </c>
      <c r="B2595" t="s">
        <v>10637</v>
      </c>
      <c r="C2595" t="s">
        <v>558</v>
      </c>
      <c r="D2595" t="s">
        <v>10638</v>
      </c>
      <c r="E2595" t="s">
        <v>895</v>
      </c>
      <c r="F2595" t="s">
        <v>10639</v>
      </c>
      <c r="G2595" t="s">
        <v>42</v>
      </c>
      <c r="H2595">
        <v>0</v>
      </c>
      <c r="I2595">
        <v>0</v>
      </c>
      <c r="J2595">
        <v>0</v>
      </c>
      <c r="K2595" t="s">
        <v>10640</v>
      </c>
    </row>
    <row r="2596" spans="1:11" x14ac:dyDescent="0.3">
      <c r="A2596" t="s">
        <v>10641</v>
      </c>
      <c r="B2596" t="s">
        <v>10642</v>
      </c>
      <c r="C2596" t="s">
        <v>147</v>
      </c>
      <c r="D2596" t="s">
        <v>10643</v>
      </c>
      <c r="E2596" t="s">
        <v>183</v>
      </c>
      <c r="F2596" t="s">
        <v>7017</v>
      </c>
      <c r="G2596" t="s">
        <v>42</v>
      </c>
      <c r="H2596">
        <v>0</v>
      </c>
      <c r="I2596">
        <v>0</v>
      </c>
      <c r="J2596">
        <v>0</v>
      </c>
      <c r="K2596" t="s">
        <v>10644</v>
      </c>
    </row>
    <row r="2597" spans="1:11" x14ac:dyDescent="0.3">
      <c r="A2597" t="s">
        <v>10645</v>
      </c>
      <c r="C2597" t="s">
        <v>27</v>
      </c>
      <c r="D2597" t="s">
        <v>10646</v>
      </c>
      <c r="E2597" t="s">
        <v>10249</v>
      </c>
      <c r="F2597" t="s">
        <v>7794</v>
      </c>
      <c r="G2597" t="s">
        <v>42</v>
      </c>
      <c r="H2597">
        <v>0</v>
      </c>
      <c r="I2597">
        <v>0</v>
      </c>
      <c r="J2597">
        <v>0</v>
      </c>
      <c r="K2597" t="s">
        <v>10647</v>
      </c>
    </row>
    <row r="2598" spans="1:11" x14ac:dyDescent="0.3">
      <c r="A2598" t="s">
        <v>10648</v>
      </c>
      <c r="B2598" t="s">
        <v>10649</v>
      </c>
      <c r="C2598" t="s">
        <v>558</v>
      </c>
      <c r="D2598" t="s">
        <v>10650</v>
      </c>
      <c r="E2598" t="s">
        <v>895</v>
      </c>
      <c r="F2598" t="s">
        <v>10651</v>
      </c>
      <c r="G2598" t="s">
        <v>542</v>
      </c>
      <c r="H2598">
        <v>0</v>
      </c>
      <c r="I2598">
        <v>0</v>
      </c>
      <c r="J2598">
        <v>0</v>
      </c>
      <c r="K2598" t="s">
        <v>10652</v>
      </c>
    </row>
    <row r="2599" spans="1:11" x14ac:dyDescent="0.3">
      <c r="A2599" t="s">
        <v>10653</v>
      </c>
      <c r="B2599" t="s">
        <v>10654</v>
      </c>
      <c r="C2599" t="s">
        <v>558</v>
      </c>
      <c r="D2599" t="s">
        <v>10655</v>
      </c>
      <c r="E2599" t="s">
        <v>895</v>
      </c>
      <c r="F2599" t="s">
        <v>16</v>
      </c>
      <c r="G2599" t="s">
        <v>10656</v>
      </c>
      <c r="H2599">
        <v>0</v>
      </c>
      <c r="I2599">
        <v>0</v>
      </c>
      <c r="J2599">
        <v>0</v>
      </c>
      <c r="K2599" t="s">
        <v>10657</v>
      </c>
    </row>
    <row r="2600" spans="1:11" x14ac:dyDescent="0.3">
      <c r="A2600" t="s">
        <v>10658</v>
      </c>
      <c r="B2600" t="s">
        <v>10659</v>
      </c>
      <c r="C2600" t="s">
        <v>13</v>
      </c>
      <c r="D2600" t="s">
        <v>10660</v>
      </c>
      <c r="E2600" t="s">
        <v>77</v>
      </c>
      <c r="F2600" t="s">
        <v>16</v>
      </c>
      <c r="G2600" t="s">
        <v>10661</v>
      </c>
      <c r="H2600">
        <v>0</v>
      </c>
      <c r="I2600">
        <v>0</v>
      </c>
      <c r="J2600">
        <v>0</v>
      </c>
      <c r="K2600" t="s">
        <v>10662</v>
      </c>
    </row>
    <row r="2601" spans="1:11" x14ac:dyDescent="0.3">
      <c r="A2601" t="s">
        <v>10663</v>
      </c>
      <c r="B2601" t="s">
        <v>10664</v>
      </c>
      <c r="C2601" t="s">
        <v>13</v>
      </c>
      <c r="D2601" t="s">
        <v>10665</v>
      </c>
      <c r="E2601" t="s">
        <v>77</v>
      </c>
      <c r="F2601" t="s">
        <v>16</v>
      </c>
      <c r="G2601" t="s">
        <v>8267</v>
      </c>
      <c r="H2601">
        <v>0</v>
      </c>
      <c r="I2601">
        <v>0</v>
      </c>
      <c r="J2601">
        <v>0</v>
      </c>
      <c r="K2601" t="s">
        <v>10666</v>
      </c>
    </row>
    <row r="2602" spans="1:11" x14ac:dyDescent="0.3">
      <c r="A2602" t="s">
        <v>10667</v>
      </c>
      <c r="B2602" t="s">
        <v>10668</v>
      </c>
      <c r="C2602" t="s">
        <v>13</v>
      </c>
      <c r="D2602" t="s">
        <v>10669</v>
      </c>
      <c r="E2602" t="s">
        <v>77</v>
      </c>
      <c r="F2602" t="s">
        <v>16</v>
      </c>
      <c r="G2602" t="s">
        <v>4644</v>
      </c>
      <c r="H2602">
        <v>0</v>
      </c>
      <c r="I2602">
        <v>0</v>
      </c>
      <c r="J2602">
        <v>0</v>
      </c>
      <c r="K2602" t="s">
        <v>10670</v>
      </c>
    </row>
    <row r="2603" spans="1:11" x14ac:dyDescent="0.3">
      <c r="A2603" t="s">
        <v>10671</v>
      </c>
      <c r="B2603" t="s">
        <v>10672</v>
      </c>
      <c r="C2603" t="s">
        <v>13</v>
      </c>
      <c r="D2603" t="s">
        <v>10673</v>
      </c>
      <c r="E2603" t="s">
        <v>15</v>
      </c>
      <c r="F2603" t="s">
        <v>41</v>
      </c>
      <c r="G2603" t="s">
        <v>42</v>
      </c>
      <c r="H2603">
        <v>0</v>
      </c>
      <c r="I2603">
        <v>0</v>
      </c>
      <c r="J2603">
        <v>0</v>
      </c>
      <c r="K2603" t="s">
        <v>10674</v>
      </c>
    </row>
    <row r="2604" spans="1:11" x14ac:dyDescent="0.3">
      <c r="A2604" t="s">
        <v>10675</v>
      </c>
      <c r="B2604" t="s">
        <v>10676</v>
      </c>
      <c r="C2604" t="s">
        <v>13</v>
      </c>
      <c r="D2604" t="s">
        <v>10677</v>
      </c>
      <c r="E2604" t="s">
        <v>77</v>
      </c>
      <c r="F2604" t="s">
        <v>16</v>
      </c>
      <c r="G2604" t="s">
        <v>1073</v>
      </c>
      <c r="H2604">
        <v>0</v>
      </c>
      <c r="I2604">
        <v>0</v>
      </c>
      <c r="J2604">
        <v>0</v>
      </c>
      <c r="K2604" t="s">
        <v>10678</v>
      </c>
    </row>
    <row r="2605" spans="1:11" x14ac:dyDescent="0.3">
      <c r="A2605" t="s">
        <v>10679</v>
      </c>
      <c r="B2605" t="s">
        <v>10680</v>
      </c>
      <c r="C2605" t="s">
        <v>13</v>
      </c>
      <c r="D2605" t="s">
        <v>10681</v>
      </c>
      <c r="E2605" t="s">
        <v>77</v>
      </c>
      <c r="F2605" t="s">
        <v>16</v>
      </c>
      <c r="G2605" t="s">
        <v>126</v>
      </c>
      <c r="H2605">
        <v>0</v>
      </c>
      <c r="I2605">
        <v>0</v>
      </c>
      <c r="J2605">
        <v>0</v>
      </c>
      <c r="K2605" t="s">
        <v>10682</v>
      </c>
    </row>
    <row r="2606" spans="1:11" x14ac:dyDescent="0.3">
      <c r="A2606" t="s">
        <v>10683</v>
      </c>
      <c r="B2606" t="s">
        <v>10684</v>
      </c>
      <c r="C2606" t="s">
        <v>13</v>
      </c>
      <c r="D2606" t="s">
        <v>10685</v>
      </c>
      <c r="E2606" t="s">
        <v>77</v>
      </c>
      <c r="F2606" t="s">
        <v>16</v>
      </c>
      <c r="G2606" t="s">
        <v>8722</v>
      </c>
      <c r="H2606">
        <v>0</v>
      </c>
      <c r="I2606">
        <v>0</v>
      </c>
      <c r="J2606">
        <v>0</v>
      </c>
      <c r="K2606" t="s">
        <v>10686</v>
      </c>
    </row>
    <row r="2607" spans="1:11" x14ac:dyDescent="0.3">
      <c r="A2607" t="s">
        <v>10687</v>
      </c>
      <c r="B2607" t="s">
        <v>10688</v>
      </c>
      <c r="C2607" t="s">
        <v>27</v>
      </c>
      <c r="D2607" t="s">
        <v>10689</v>
      </c>
      <c r="E2607" t="s">
        <v>10249</v>
      </c>
      <c r="F2607" t="s">
        <v>2595</v>
      </c>
      <c r="G2607" t="s">
        <v>1281</v>
      </c>
      <c r="H2607">
        <v>0</v>
      </c>
      <c r="I2607">
        <v>0</v>
      </c>
      <c r="J2607">
        <v>0</v>
      </c>
      <c r="K2607" t="s">
        <v>10690</v>
      </c>
    </row>
    <row r="2608" spans="1:11" x14ac:dyDescent="0.3">
      <c r="A2608" t="s">
        <v>10691</v>
      </c>
      <c r="C2608" t="s">
        <v>27</v>
      </c>
      <c r="D2608" t="s">
        <v>10692</v>
      </c>
      <c r="E2608" t="s">
        <v>10249</v>
      </c>
      <c r="F2608" t="s">
        <v>4691</v>
      </c>
      <c r="G2608" t="s">
        <v>42</v>
      </c>
      <c r="H2608">
        <v>0</v>
      </c>
      <c r="I2608">
        <v>0</v>
      </c>
      <c r="J2608">
        <v>0</v>
      </c>
      <c r="K2608" t="s">
        <v>10693</v>
      </c>
    </row>
    <row r="2609" spans="1:11" x14ac:dyDescent="0.3">
      <c r="A2609" t="s">
        <v>10694</v>
      </c>
      <c r="B2609" t="s">
        <v>10695</v>
      </c>
      <c r="C2609" t="s">
        <v>27</v>
      </c>
      <c r="D2609" t="s">
        <v>10696</v>
      </c>
      <c r="E2609" t="s">
        <v>10249</v>
      </c>
      <c r="F2609" t="s">
        <v>10491</v>
      </c>
      <c r="G2609" t="s">
        <v>5387</v>
      </c>
      <c r="H2609">
        <v>0</v>
      </c>
      <c r="I2609">
        <v>0</v>
      </c>
      <c r="J2609">
        <v>0</v>
      </c>
      <c r="K2609" t="s">
        <v>10697</v>
      </c>
    </row>
    <row r="2610" spans="1:11" x14ac:dyDescent="0.3">
      <c r="A2610" t="s">
        <v>10698</v>
      </c>
      <c r="B2610" t="s">
        <v>10699</v>
      </c>
      <c r="C2610" t="s">
        <v>27</v>
      </c>
      <c r="D2610" t="s">
        <v>10700</v>
      </c>
      <c r="E2610" t="s">
        <v>10249</v>
      </c>
      <c r="F2610" t="s">
        <v>10701</v>
      </c>
      <c r="G2610" t="s">
        <v>42</v>
      </c>
      <c r="H2610">
        <v>0</v>
      </c>
      <c r="I2610">
        <v>0</v>
      </c>
      <c r="J2610">
        <v>0</v>
      </c>
      <c r="K2610" t="s">
        <v>10702</v>
      </c>
    </row>
    <row r="2611" spans="1:11" x14ac:dyDescent="0.3">
      <c r="A2611" t="s">
        <v>10703</v>
      </c>
      <c r="B2611" t="s">
        <v>10704</v>
      </c>
      <c r="C2611" t="s">
        <v>27</v>
      </c>
      <c r="D2611" t="s">
        <v>10705</v>
      </c>
      <c r="E2611" t="s">
        <v>10249</v>
      </c>
      <c r="F2611" t="s">
        <v>10407</v>
      </c>
      <c r="G2611" t="s">
        <v>4183</v>
      </c>
      <c r="H2611">
        <v>0</v>
      </c>
      <c r="I2611">
        <v>0</v>
      </c>
      <c r="J2611">
        <v>0</v>
      </c>
      <c r="K2611" t="s">
        <v>10706</v>
      </c>
    </row>
    <row r="2612" spans="1:11" x14ac:dyDescent="0.3">
      <c r="A2612" t="s">
        <v>10707</v>
      </c>
      <c r="B2612" t="s">
        <v>10708</v>
      </c>
      <c r="C2612" t="s">
        <v>27</v>
      </c>
      <c r="D2612" t="s">
        <v>10709</v>
      </c>
      <c r="E2612" t="s">
        <v>10249</v>
      </c>
      <c r="F2612" t="s">
        <v>10710</v>
      </c>
      <c r="G2612" t="s">
        <v>42</v>
      </c>
      <c r="H2612">
        <v>0</v>
      </c>
      <c r="I2612">
        <v>0</v>
      </c>
      <c r="J2612">
        <v>0</v>
      </c>
      <c r="K2612" t="s">
        <v>10711</v>
      </c>
    </row>
    <row r="2613" spans="1:11" x14ac:dyDescent="0.3">
      <c r="A2613" t="s">
        <v>10712</v>
      </c>
      <c r="B2613" t="s">
        <v>10713</v>
      </c>
      <c r="C2613" t="s">
        <v>27</v>
      </c>
      <c r="D2613" t="s">
        <v>10714</v>
      </c>
      <c r="E2613" t="s">
        <v>10249</v>
      </c>
      <c r="F2613" t="s">
        <v>7519</v>
      </c>
      <c r="G2613" t="s">
        <v>42</v>
      </c>
      <c r="H2613">
        <v>0</v>
      </c>
      <c r="I2613">
        <v>0</v>
      </c>
      <c r="J2613">
        <v>0</v>
      </c>
      <c r="K2613" t="s">
        <v>10715</v>
      </c>
    </row>
    <row r="2614" spans="1:11" x14ac:dyDescent="0.3">
      <c r="A2614" t="s">
        <v>10716</v>
      </c>
      <c r="B2614" t="s">
        <v>10717</v>
      </c>
      <c r="C2614" t="s">
        <v>20</v>
      </c>
      <c r="D2614" t="s">
        <v>10718</v>
      </c>
      <c r="E2614" t="s">
        <v>22</v>
      </c>
      <c r="F2614" t="s">
        <v>16</v>
      </c>
      <c r="G2614" t="s">
        <v>8767</v>
      </c>
      <c r="H2614">
        <v>0</v>
      </c>
      <c r="I2614">
        <v>0</v>
      </c>
      <c r="J2614">
        <v>0</v>
      </c>
      <c r="K2614" t="s">
        <v>10719</v>
      </c>
    </row>
    <row r="2615" spans="1:11" x14ac:dyDescent="0.3">
      <c r="A2615" t="s">
        <v>10720</v>
      </c>
      <c r="B2615" t="s">
        <v>10721</v>
      </c>
      <c r="C2615" t="s">
        <v>13</v>
      </c>
      <c r="D2615" t="s">
        <v>10722</v>
      </c>
      <c r="E2615" t="s">
        <v>15</v>
      </c>
      <c r="F2615" t="s">
        <v>16</v>
      </c>
      <c r="G2615" t="s">
        <v>5787</v>
      </c>
      <c r="H2615">
        <v>0</v>
      </c>
      <c r="I2615">
        <v>0</v>
      </c>
      <c r="J2615">
        <v>0</v>
      </c>
      <c r="K2615" t="s">
        <v>10723</v>
      </c>
    </row>
    <row r="2616" spans="1:11" x14ac:dyDescent="0.3">
      <c r="A2616" t="s">
        <v>10724</v>
      </c>
      <c r="B2616" t="s">
        <v>10725</v>
      </c>
      <c r="C2616" t="s">
        <v>13</v>
      </c>
      <c r="D2616" t="s">
        <v>10726</v>
      </c>
      <c r="E2616" t="s">
        <v>77</v>
      </c>
      <c r="F2616" t="s">
        <v>41</v>
      </c>
      <c r="G2616" t="s">
        <v>5327</v>
      </c>
      <c r="H2616">
        <v>0</v>
      </c>
      <c r="I2616">
        <v>0</v>
      </c>
      <c r="J2616">
        <v>0</v>
      </c>
      <c r="K2616" t="s">
        <v>10727</v>
      </c>
    </row>
    <row r="2617" spans="1:11" x14ac:dyDescent="0.3">
      <c r="A2617" t="s">
        <v>10728</v>
      </c>
      <c r="B2617" t="s">
        <v>10729</v>
      </c>
      <c r="C2617" t="s">
        <v>13</v>
      </c>
      <c r="D2617" t="s">
        <v>10730</v>
      </c>
      <c r="E2617" t="s">
        <v>77</v>
      </c>
      <c r="F2617" t="s">
        <v>41</v>
      </c>
      <c r="G2617" t="s">
        <v>1756</v>
      </c>
      <c r="H2617">
        <v>0</v>
      </c>
      <c r="I2617">
        <v>0</v>
      </c>
      <c r="J2617">
        <v>0</v>
      </c>
      <c r="K2617" t="s">
        <v>10731</v>
      </c>
    </row>
    <row r="2618" spans="1:11" x14ac:dyDescent="0.3">
      <c r="A2618" t="s">
        <v>10732</v>
      </c>
      <c r="C2618" t="s">
        <v>20</v>
      </c>
      <c r="D2618" t="s">
        <v>10733</v>
      </c>
      <c r="E2618" t="s">
        <v>59</v>
      </c>
      <c r="F2618" t="s">
        <v>7030</v>
      </c>
      <c r="G2618" t="s">
        <v>42</v>
      </c>
      <c r="H2618">
        <v>0</v>
      </c>
      <c r="I2618">
        <v>0</v>
      </c>
      <c r="J2618">
        <v>0</v>
      </c>
      <c r="K2618" t="s">
        <v>10734</v>
      </c>
    </row>
    <row r="2619" spans="1:11" x14ac:dyDescent="0.3">
      <c r="A2619" t="s">
        <v>10735</v>
      </c>
      <c r="B2619" t="s">
        <v>10736</v>
      </c>
      <c r="C2619" t="s">
        <v>558</v>
      </c>
      <c r="D2619" t="s">
        <v>10737</v>
      </c>
      <c r="E2619" t="s">
        <v>895</v>
      </c>
      <c r="F2619" t="s">
        <v>16</v>
      </c>
      <c r="G2619" t="s">
        <v>10738</v>
      </c>
      <c r="H2619">
        <v>0</v>
      </c>
      <c r="I2619">
        <v>0</v>
      </c>
      <c r="J2619">
        <v>0</v>
      </c>
      <c r="K2619" t="s">
        <v>10739</v>
      </c>
    </row>
    <row r="2620" spans="1:11" x14ac:dyDescent="0.3">
      <c r="A2620" t="s">
        <v>10740</v>
      </c>
      <c r="B2620" t="s">
        <v>10741</v>
      </c>
      <c r="C2620" t="s">
        <v>13</v>
      </c>
      <c r="D2620" t="s">
        <v>10742</v>
      </c>
      <c r="E2620" t="s">
        <v>77</v>
      </c>
      <c r="F2620" t="s">
        <v>16</v>
      </c>
      <c r="G2620" t="s">
        <v>274</v>
      </c>
      <c r="H2620">
        <v>0</v>
      </c>
      <c r="I2620">
        <v>0</v>
      </c>
      <c r="J2620">
        <v>0</v>
      </c>
      <c r="K2620" t="s">
        <v>10743</v>
      </c>
    </row>
    <row r="2621" spans="1:11" x14ac:dyDescent="0.3">
      <c r="A2621" t="s">
        <v>10744</v>
      </c>
      <c r="B2621" t="s">
        <v>10745</v>
      </c>
      <c r="C2621" t="s">
        <v>13</v>
      </c>
      <c r="D2621" t="s">
        <v>10746</v>
      </c>
      <c r="E2621" t="s">
        <v>77</v>
      </c>
      <c r="F2621" t="s">
        <v>41</v>
      </c>
      <c r="G2621" t="s">
        <v>42</v>
      </c>
      <c r="H2621">
        <v>0</v>
      </c>
      <c r="I2621">
        <v>0</v>
      </c>
      <c r="J2621">
        <v>0</v>
      </c>
      <c r="K2621" t="s">
        <v>10747</v>
      </c>
    </row>
    <row r="2622" spans="1:11" x14ac:dyDescent="0.3">
      <c r="A2622" t="s">
        <v>10748</v>
      </c>
      <c r="B2622" t="s">
        <v>10749</v>
      </c>
      <c r="C2622" t="s">
        <v>27</v>
      </c>
      <c r="D2622" t="s">
        <v>10750</v>
      </c>
      <c r="E2622" t="s">
        <v>10249</v>
      </c>
      <c r="F2622" t="s">
        <v>41</v>
      </c>
      <c r="G2622" t="s">
        <v>42</v>
      </c>
      <c r="H2622">
        <v>0</v>
      </c>
      <c r="I2622">
        <v>0</v>
      </c>
      <c r="J2622">
        <v>0</v>
      </c>
      <c r="K2622" t="s">
        <v>10751</v>
      </c>
    </row>
    <row r="2623" spans="1:11" x14ac:dyDescent="0.3">
      <c r="A2623" t="s">
        <v>10752</v>
      </c>
      <c r="B2623" t="s">
        <v>10753</v>
      </c>
      <c r="C2623" t="s">
        <v>20</v>
      </c>
      <c r="D2623" t="s">
        <v>10754</v>
      </c>
      <c r="E2623" t="s">
        <v>59</v>
      </c>
      <c r="F2623" t="s">
        <v>16</v>
      </c>
      <c r="G2623" t="s">
        <v>10755</v>
      </c>
      <c r="H2623">
        <v>0</v>
      </c>
      <c r="I2623">
        <v>0</v>
      </c>
      <c r="J2623">
        <v>0</v>
      </c>
      <c r="K2623" t="s">
        <v>10756</v>
      </c>
    </row>
    <row r="2624" spans="1:11" x14ac:dyDescent="0.3">
      <c r="A2624" t="s">
        <v>10757</v>
      </c>
      <c r="B2624" t="s">
        <v>10758</v>
      </c>
      <c r="C2624" t="s">
        <v>13</v>
      </c>
      <c r="D2624" t="s">
        <v>10759</v>
      </c>
      <c r="E2624" t="s">
        <v>77</v>
      </c>
      <c r="F2624" t="s">
        <v>16</v>
      </c>
      <c r="G2624" t="s">
        <v>4749</v>
      </c>
      <c r="H2624">
        <v>0</v>
      </c>
      <c r="I2624">
        <v>0</v>
      </c>
      <c r="J2624">
        <v>0</v>
      </c>
      <c r="K2624" t="s">
        <v>10760</v>
      </c>
    </row>
    <row r="2625" spans="1:11" x14ac:dyDescent="0.3">
      <c r="A2625" t="s">
        <v>10761</v>
      </c>
      <c r="B2625" t="s">
        <v>10762</v>
      </c>
      <c r="C2625" t="s">
        <v>13</v>
      </c>
      <c r="D2625" t="s">
        <v>10763</v>
      </c>
      <c r="E2625" t="s">
        <v>77</v>
      </c>
      <c r="F2625" t="s">
        <v>16</v>
      </c>
      <c r="G2625" t="s">
        <v>9855</v>
      </c>
      <c r="H2625">
        <v>0</v>
      </c>
      <c r="I2625">
        <v>0</v>
      </c>
      <c r="J2625">
        <v>0</v>
      </c>
      <c r="K2625" t="s">
        <v>10764</v>
      </c>
    </row>
    <row r="2626" spans="1:11" x14ac:dyDescent="0.3">
      <c r="A2626" t="s">
        <v>10765</v>
      </c>
      <c r="B2626" t="s">
        <v>10766</v>
      </c>
      <c r="C2626" t="s">
        <v>13</v>
      </c>
      <c r="D2626" t="s">
        <v>10767</v>
      </c>
      <c r="E2626" t="s">
        <v>15</v>
      </c>
      <c r="F2626" t="s">
        <v>5701</v>
      </c>
      <c r="G2626" t="s">
        <v>42</v>
      </c>
      <c r="H2626">
        <v>0</v>
      </c>
      <c r="I2626">
        <v>0</v>
      </c>
      <c r="J2626">
        <v>0</v>
      </c>
      <c r="K2626" t="s">
        <v>10768</v>
      </c>
    </row>
    <row r="2627" spans="1:11" x14ac:dyDescent="0.3">
      <c r="A2627" t="s">
        <v>10769</v>
      </c>
      <c r="B2627" t="s">
        <v>10770</v>
      </c>
      <c r="C2627" t="s">
        <v>27</v>
      </c>
      <c r="D2627" t="s">
        <v>10771</v>
      </c>
      <c r="E2627" t="s">
        <v>10249</v>
      </c>
      <c r="F2627" t="s">
        <v>9090</v>
      </c>
      <c r="G2627" t="s">
        <v>42</v>
      </c>
      <c r="H2627">
        <v>0</v>
      </c>
      <c r="I2627">
        <v>0</v>
      </c>
      <c r="J2627">
        <v>0</v>
      </c>
      <c r="K2627" t="s">
        <v>10772</v>
      </c>
    </row>
    <row r="2628" spans="1:11" x14ac:dyDescent="0.3">
      <c r="A2628" t="s">
        <v>10773</v>
      </c>
      <c r="B2628" t="s">
        <v>10774</v>
      </c>
      <c r="C2628" t="s">
        <v>27</v>
      </c>
      <c r="D2628" t="e">
        <f>소석고</f>
        <v>#NAME?</v>
      </c>
      <c r="E2628" t="s">
        <v>10249</v>
      </c>
      <c r="F2628" t="s">
        <v>16</v>
      </c>
      <c r="G2628" t="s">
        <v>126</v>
      </c>
      <c r="H2628">
        <v>0</v>
      </c>
      <c r="I2628">
        <v>0</v>
      </c>
      <c r="J2628">
        <v>0</v>
      </c>
      <c r="K2628" t="s">
        <v>10775</v>
      </c>
    </row>
    <row r="2629" spans="1:11" x14ac:dyDescent="0.3">
      <c r="A2629" t="s">
        <v>10776</v>
      </c>
      <c r="C2629" t="s">
        <v>27</v>
      </c>
      <c r="D2629" t="s">
        <v>10777</v>
      </c>
      <c r="E2629" t="s">
        <v>10249</v>
      </c>
      <c r="F2629" t="s">
        <v>10778</v>
      </c>
      <c r="G2629" t="s">
        <v>42</v>
      </c>
      <c r="H2629">
        <v>0</v>
      </c>
      <c r="I2629">
        <v>0</v>
      </c>
      <c r="J2629">
        <v>0</v>
      </c>
      <c r="K2629" t="s">
        <v>10779</v>
      </c>
    </row>
    <row r="2630" spans="1:11" x14ac:dyDescent="0.3">
      <c r="A2630" t="s">
        <v>10780</v>
      </c>
      <c r="C2630" t="s">
        <v>13</v>
      </c>
      <c r="D2630" t="s">
        <v>10781</v>
      </c>
      <c r="E2630" t="s">
        <v>77</v>
      </c>
      <c r="F2630" t="s">
        <v>41</v>
      </c>
      <c r="G2630" t="s">
        <v>42</v>
      </c>
      <c r="H2630">
        <v>0</v>
      </c>
      <c r="I2630">
        <v>0</v>
      </c>
      <c r="J2630">
        <v>0</v>
      </c>
      <c r="K2630" t="s">
        <v>10782</v>
      </c>
    </row>
    <row r="2631" spans="1:11" x14ac:dyDescent="0.3">
      <c r="A2631" t="s">
        <v>10783</v>
      </c>
      <c r="C2631" t="s">
        <v>27</v>
      </c>
      <c r="D2631" t="s">
        <v>10784</v>
      </c>
      <c r="E2631" t="s">
        <v>10249</v>
      </c>
      <c r="F2631" t="s">
        <v>2585</v>
      </c>
      <c r="G2631" t="s">
        <v>42</v>
      </c>
      <c r="H2631">
        <v>0</v>
      </c>
      <c r="I2631">
        <v>0</v>
      </c>
      <c r="J2631">
        <v>0</v>
      </c>
      <c r="K2631" t="s">
        <v>10785</v>
      </c>
    </row>
    <row r="2632" spans="1:11" x14ac:dyDescent="0.3">
      <c r="A2632" t="s">
        <v>10786</v>
      </c>
      <c r="C2632" t="s">
        <v>27</v>
      </c>
      <c r="D2632" t="s">
        <v>10787</v>
      </c>
      <c r="E2632" t="s">
        <v>10249</v>
      </c>
      <c r="F2632" t="s">
        <v>41</v>
      </c>
      <c r="G2632" t="s">
        <v>42</v>
      </c>
      <c r="H2632">
        <v>0</v>
      </c>
      <c r="I2632">
        <v>0</v>
      </c>
      <c r="J2632">
        <v>0</v>
      </c>
      <c r="K2632" t="s">
        <v>10788</v>
      </c>
    </row>
    <row r="2633" spans="1:11" x14ac:dyDescent="0.3">
      <c r="A2633" t="s">
        <v>10789</v>
      </c>
      <c r="B2633" t="s">
        <v>10790</v>
      </c>
      <c r="C2633" t="s">
        <v>27</v>
      </c>
      <c r="D2633" t="s">
        <v>10791</v>
      </c>
      <c r="E2633" t="s">
        <v>10249</v>
      </c>
      <c r="F2633" t="s">
        <v>10792</v>
      </c>
      <c r="G2633" t="s">
        <v>42</v>
      </c>
      <c r="H2633">
        <v>0</v>
      </c>
      <c r="I2633">
        <v>0</v>
      </c>
      <c r="J2633">
        <v>0</v>
      </c>
      <c r="K2633" t="s">
        <v>10793</v>
      </c>
    </row>
    <row r="2634" spans="1:11" x14ac:dyDescent="0.3">
      <c r="A2634" t="s">
        <v>10794</v>
      </c>
      <c r="B2634" t="s">
        <v>10795</v>
      </c>
      <c r="C2634" t="s">
        <v>27</v>
      </c>
      <c r="D2634" t="s">
        <v>10796</v>
      </c>
      <c r="E2634" t="s">
        <v>10249</v>
      </c>
      <c r="F2634" t="s">
        <v>10797</v>
      </c>
      <c r="G2634" t="s">
        <v>42</v>
      </c>
      <c r="H2634">
        <v>0</v>
      </c>
      <c r="I2634">
        <v>0</v>
      </c>
      <c r="J2634">
        <v>0</v>
      </c>
      <c r="K2634" t="s">
        <v>10798</v>
      </c>
    </row>
    <row r="2635" spans="1:11" x14ac:dyDescent="0.3">
      <c r="A2635" t="s">
        <v>10799</v>
      </c>
      <c r="B2635" t="s">
        <v>10800</v>
      </c>
      <c r="C2635" t="s">
        <v>20</v>
      </c>
      <c r="D2635" t="s">
        <v>10801</v>
      </c>
      <c r="E2635" t="s">
        <v>59</v>
      </c>
      <c r="F2635" t="s">
        <v>41</v>
      </c>
      <c r="G2635" t="s">
        <v>42</v>
      </c>
      <c r="H2635">
        <v>0</v>
      </c>
      <c r="I2635">
        <v>0</v>
      </c>
      <c r="J2635">
        <v>0</v>
      </c>
      <c r="K2635" t="s">
        <v>10802</v>
      </c>
    </row>
    <row r="2636" spans="1:11" x14ac:dyDescent="0.3">
      <c r="A2636" t="s">
        <v>10803</v>
      </c>
      <c r="B2636" t="s">
        <v>10804</v>
      </c>
      <c r="C2636" t="s">
        <v>27</v>
      </c>
      <c r="D2636" t="s">
        <v>10805</v>
      </c>
      <c r="E2636" t="s">
        <v>10249</v>
      </c>
      <c r="F2636" t="s">
        <v>10806</v>
      </c>
      <c r="G2636" t="s">
        <v>42</v>
      </c>
      <c r="H2636">
        <v>0</v>
      </c>
      <c r="I2636">
        <v>0</v>
      </c>
      <c r="J2636">
        <v>0</v>
      </c>
      <c r="K2636" t="s">
        <v>10807</v>
      </c>
    </row>
    <row r="2637" spans="1:11" x14ac:dyDescent="0.3">
      <c r="A2637" t="s">
        <v>10808</v>
      </c>
      <c r="C2637" t="s">
        <v>13</v>
      </c>
      <c r="D2637" t="s">
        <v>10809</v>
      </c>
      <c r="E2637" t="s">
        <v>15</v>
      </c>
      <c r="F2637" t="s">
        <v>16</v>
      </c>
      <c r="G2637" t="s">
        <v>42</v>
      </c>
      <c r="H2637">
        <v>0</v>
      </c>
      <c r="I2637">
        <v>0</v>
      </c>
      <c r="J2637">
        <v>0</v>
      </c>
      <c r="K2637" t="s">
        <v>10810</v>
      </c>
    </row>
    <row r="2638" spans="1:11" x14ac:dyDescent="0.3">
      <c r="A2638" t="s">
        <v>10811</v>
      </c>
      <c r="B2638" t="s">
        <v>10812</v>
      </c>
      <c r="C2638" t="s">
        <v>27</v>
      </c>
      <c r="D2638" t="s">
        <v>10813</v>
      </c>
      <c r="E2638" t="s">
        <v>10249</v>
      </c>
      <c r="F2638" t="s">
        <v>10814</v>
      </c>
      <c r="G2638" t="s">
        <v>42</v>
      </c>
      <c r="H2638">
        <v>0</v>
      </c>
      <c r="I2638">
        <v>0</v>
      </c>
      <c r="J2638">
        <v>0</v>
      </c>
      <c r="K2638" t="s">
        <v>10815</v>
      </c>
    </row>
    <row r="2639" spans="1:11" x14ac:dyDescent="0.3">
      <c r="A2639" t="s">
        <v>10816</v>
      </c>
      <c r="B2639" t="s">
        <v>10817</v>
      </c>
      <c r="C2639" t="s">
        <v>27</v>
      </c>
      <c r="D2639" t="s">
        <v>10818</v>
      </c>
      <c r="E2639" t="s">
        <v>10249</v>
      </c>
      <c r="F2639" t="s">
        <v>10819</v>
      </c>
      <c r="G2639" t="s">
        <v>42</v>
      </c>
      <c r="H2639">
        <v>0</v>
      </c>
      <c r="I2639">
        <v>0</v>
      </c>
      <c r="J2639">
        <v>0</v>
      </c>
      <c r="K2639" t="s">
        <v>10820</v>
      </c>
    </row>
    <row r="2640" spans="1:11" x14ac:dyDescent="0.3">
      <c r="A2640" t="s">
        <v>10821</v>
      </c>
      <c r="B2640" t="s">
        <v>10822</v>
      </c>
      <c r="C2640" t="s">
        <v>27</v>
      </c>
      <c r="D2640" t="s">
        <v>10823</v>
      </c>
      <c r="E2640" t="s">
        <v>10249</v>
      </c>
      <c r="F2640" t="s">
        <v>1625</v>
      </c>
      <c r="G2640" t="s">
        <v>42</v>
      </c>
      <c r="H2640">
        <v>0</v>
      </c>
      <c r="I2640">
        <v>0</v>
      </c>
      <c r="J2640">
        <v>0</v>
      </c>
      <c r="K2640" t="s">
        <v>10824</v>
      </c>
    </row>
    <row r="2641" spans="1:11" x14ac:dyDescent="0.3">
      <c r="A2641" t="s">
        <v>10825</v>
      </c>
      <c r="C2641" t="s">
        <v>27</v>
      </c>
      <c r="D2641" t="s">
        <v>10826</v>
      </c>
      <c r="E2641" t="s">
        <v>10249</v>
      </c>
      <c r="F2641" t="s">
        <v>16</v>
      </c>
      <c r="G2641" t="s">
        <v>10827</v>
      </c>
      <c r="H2641">
        <v>0</v>
      </c>
      <c r="I2641">
        <v>0</v>
      </c>
      <c r="J2641">
        <v>0</v>
      </c>
      <c r="K2641" t="s">
        <v>10828</v>
      </c>
    </row>
    <row r="2642" spans="1:11" x14ac:dyDescent="0.3">
      <c r="A2642" t="s">
        <v>10829</v>
      </c>
      <c r="B2642" t="s">
        <v>10830</v>
      </c>
      <c r="C2642" t="s">
        <v>558</v>
      </c>
      <c r="D2642" t="s">
        <v>10831</v>
      </c>
      <c r="E2642" t="s">
        <v>560</v>
      </c>
      <c r="F2642" t="s">
        <v>16</v>
      </c>
      <c r="G2642" t="s">
        <v>91</v>
      </c>
      <c r="H2642">
        <v>0</v>
      </c>
      <c r="I2642">
        <v>0</v>
      </c>
      <c r="J2642">
        <v>0</v>
      </c>
      <c r="K2642" t="s">
        <v>10832</v>
      </c>
    </row>
    <row r="2643" spans="1:11" x14ac:dyDescent="0.3">
      <c r="A2643" t="s">
        <v>10833</v>
      </c>
      <c r="C2643" t="s">
        <v>27</v>
      </c>
      <c r="D2643" t="s">
        <v>10834</v>
      </c>
      <c r="E2643" t="s">
        <v>10249</v>
      </c>
      <c r="F2643" t="s">
        <v>10835</v>
      </c>
      <c r="G2643" t="s">
        <v>42</v>
      </c>
      <c r="H2643">
        <v>0</v>
      </c>
      <c r="I2643">
        <v>0</v>
      </c>
      <c r="J2643">
        <v>0</v>
      </c>
      <c r="K2643" t="s">
        <v>10836</v>
      </c>
    </row>
    <row r="2644" spans="1:11" x14ac:dyDescent="0.3">
      <c r="A2644" t="s">
        <v>10837</v>
      </c>
      <c r="B2644" t="s">
        <v>10838</v>
      </c>
      <c r="C2644" t="s">
        <v>27</v>
      </c>
      <c r="D2644" t="s">
        <v>10839</v>
      </c>
      <c r="E2644" t="s">
        <v>10249</v>
      </c>
      <c r="F2644" t="s">
        <v>1219</v>
      </c>
      <c r="G2644" t="s">
        <v>42</v>
      </c>
      <c r="H2644">
        <v>0</v>
      </c>
      <c r="I2644">
        <v>0</v>
      </c>
      <c r="J2644">
        <v>0</v>
      </c>
      <c r="K2644" t="s">
        <v>10840</v>
      </c>
    </row>
    <row r="2645" spans="1:11" x14ac:dyDescent="0.3">
      <c r="A2645" t="s">
        <v>10841</v>
      </c>
      <c r="B2645" t="s">
        <v>10842</v>
      </c>
      <c r="C2645" t="s">
        <v>27</v>
      </c>
      <c r="D2645" t="s">
        <v>10843</v>
      </c>
      <c r="E2645" t="s">
        <v>10249</v>
      </c>
      <c r="F2645" t="s">
        <v>10701</v>
      </c>
      <c r="G2645" t="s">
        <v>42</v>
      </c>
      <c r="H2645">
        <v>0</v>
      </c>
      <c r="I2645">
        <v>0</v>
      </c>
      <c r="J2645">
        <v>0</v>
      </c>
      <c r="K2645" t="s">
        <v>10844</v>
      </c>
    </row>
    <row r="2646" spans="1:11" x14ac:dyDescent="0.3">
      <c r="A2646" t="s">
        <v>10845</v>
      </c>
      <c r="B2646" t="s">
        <v>10846</v>
      </c>
      <c r="C2646" t="s">
        <v>20</v>
      </c>
      <c r="D2646" t="s">
        <v>10847</v>
      </c>
      <c r="E2646" t="s">
        <v>59</v>
      </c>
      <c r="F2646" t="s">
        <v>10848</v>
      </c>
      <c r="G2646" t="s">
        <v>42</v>
      </c>
      <c r="H2646">
        <v>0</v>
      </c>
      <c r="I2646">
        <v>0</v>
      </c>
      <c r="J2646">
        <v>0</v>
      </c>
      <c r="K2646" t="s">
        <v>10849</v>
      </c>
    </row>
    <row r="2647" spans="1:11" x14ac:dyDescent="0.3">
      <c r="A2647" t="s">
        <v>10850</v>
      </c>
      <c r="B2647" t="s">
        <v>10851</v>
      </c>
      <c r="C2647" t="s">
        <v>20</v>
      </c>
      <c r="D2647" t="s">
        <v>10852</v>
      </c>
      <c r="E2647" t="s">
        <v>59</v>
      </c>
      <c r="F2647" t="s">
        <v>2527</v>
      </c>
      <c r="G2647" t="s">
        <v>42</v>
      </c>
      <c r="H2647">
        <v>0</v>
      </c>
      <c r="I2647">
        <v>0</v>
      </c>
      <c r="J2647">
        <v>0</v>
      </c>
      <c r="K2647" t="s">
        <v>10853</v>
      </c>
    </row>
    <row r="2648" spans="1:11" x14ac:dyDescent="0.3">
      <c r="A2648" t="s">
        <v>10854</v>
      </c>
      <c r="B2648" t="s">
        <v>10855</v>
      </c>
      <c r="C2648" t="s">
        <v>27</v>
      </c>
      <c r="D2648" t="s">
        <v>10856</v>
      </c>
      <c r="E2648" t="s">
        <v>29</v>
      </c>
      <c r="F2648" t="s">
        <v>41</v>
      </c>
      <c r="G2648" t="s">
        <v>1481</v>
      </c>
      <c r="H2648">
        <v>0</v>
      </c>
      <c r="I2648">
        <v>0</v>
      </c>
      <c r="J2648">
        <v>0</v>
      </c>
      <c r="K2648" t="s">
        <v>10857</v>
      </c>
    </row>
    <row r="2649" spans="1:11" x14ac:dyDescent="0.3">
      <c r="A2649" t="s">
        <v>10858</v>
      </c>
      <c r="B2649" t="s">
        <v>10859</v>
      </c>
      <c r="C2649" t="s">
        <v>27</v>
      </c>
      <c r="D2649" t="s">
        <v>10860</v>
      </c>
      <c r="E2649" t="s">
        <v>10249</v>
      </c>
      <c r="F2649" t="s">
        <v>10861</v>
      </c>
      <c r="G2649" t="s">
        <v>42</v>
      </c>
      <c r="H2649">
        <v>0</v>
      </c>
      <c r="I2649">
        <v>0</v>
      </c>
      <c r="J2649">
        <v>0</v>
      </c>
      <c r="K2649" t="s">
        <v>10862</v>
      </c>
    </row>
    <row r="2650" spans="1:11" x14ac:dyDescent="0.3">
      <c r="A2650" t="s">
        <v>10863</v>
      </c>
      <c r="B2650" t="s">
        <v>10864</v>
      </c>
      <c r="C2650" t="s">
        <v>20</v>
      </c>
      <c r="D2650" t="s">
        <v>10865</v>
      </c>
      <c r="E2650" t="s">
        <v>59</v>
      </c>
      <c r="F2650" t="s">
        <v>5281</v>
      </c>
      <c r="G2650" t="s">
        <v>42</v>
      </c>
      <c r="H2650">
        <v>0</v>
      </c>
      <c r="I2650">
        <v>0</v>
      </c>
      <c r="J2650">
        <v>0</v>
      </c>
      <c r="K2650" t="s">
        <v>10866</v>
      </c>
    </row>
    <row r="2651" spans="1:11" x14ac:dyDescent="0.3">
      <c r="A2651" t="s">
        <v>10867</v>
      </c>
      <c r="B2651" t="s">
        <v>10868</v>
      </c>
      <c r="C2651" t="s">
        <v>20</v>
      </c>
      <c r="D2651" t="s">
        <v>10869</v>
      </c>
      <c r="E2651" t="s">
        <v>59</v>
      </c>
      <c r="F2651" t="s">
        <v>10870</v>
      </c>
      <c r="G2651" t="s">
        <v>42</v>
      </c>
      <c r="H2651">
        <v>0</v>
      </c>
      <c r="I2651">
        <v>0</v>
      </c>
      <c r="J2651">
        <v>0</v>
      </c>
      <c r="K2651" t="s">
        <v>10871</v>
      </c>
    </row>
    <row r="2652" spans="1:11" x14ac:dyDescent="0.3">
      <c r="A2652" t="s">
        <v>10872</v>
      </c>
      <c r="B2652" t="s">
        <v>10873</v>
      </c>
      <c r="C2652" t="s">
        <v>27</v>
      </c>
      <c r="D2652" t="s">
        <v>10874</v>
      </c>
      <c r="E2652" t="s">
        <v>10249</v>
      </c>
      <c r="F2652" t="s">
        <v>4000</v>
      </c>
      <c r="G2652" t="s">
        <v>42</v>
      </c>
      <c r="H2652">
        <v>0</v>
      </c>
      <c r="I2652">
        <v>0</v>
      </c>
      <c r="J2652">
        <v>0</v>
      </c>
      <c r="K2652" t="s">
        <v>10875</v>
      </c>
    </row>
    <row r="2653" spans="1:11" x14ac:dyDescent="0.3">
      <c r="A2653" t="s">
        <v>10876</v>
      </c>
      <c r="B2653" t="s">
        <v>10877</v>
      </c>
      <c r="C2653" t="s">
        <v>558</v>
      </c>
      <c r="D2653" t="s">
        <v>10878</v>
      </c>
      <c r="E2653" t="s">
        <v>560</v>
      </c>
      <c r="F2653" t="s">
        <v>16</v>
      </c>
      <c r="G2653" t="s">
        <v>10879</v>
      </c>
      <c r="H2653">
        <v>0</v>
      </c>
      <c r="I2653">
        <v>0</v>
      </c>
      <c r="J2653">
        <v>0</v>
      </c>
      <c r="K2653" t="s">
        <v>10880</v>
      </c>
    </row>
    <row r="2654" spans="1:11" x14ac:dyDescent="0.3">
      <c r="A2654" t="s">
        <v>10881</v>
      </c>
      <c r="B2654" t="s">
        <v>10882</v>
      </c>
      <c r="C2654" t="s">
        <v>27</v>
      </c>
      <c r="D2654" t="s">
        <v>10883</v>
      </c>
      <c r="E2654" t="s">
        <v>10249</v>
      </c>
      <c r="F2654" t="s">
        <v>10806</v>
      </c>
      <c r="G2654" t="s">
        <v>42</v>
      </c>
      <c r="H2654">
        <v>0</v>
      </c>
      <c r="I2654">
        <v>0</v>
      </c>
      <c r="J2654">
        <v>0</v>
      </c>
      <c r="K2654" t="s">
        <v>10884</v>
      </c>
    </row>
    <row r="2655" spans="1:11" x14ac:dyDescent="0.3">
      <c r="A2655" t="s">
        <v>10885</v>
      </c>
      <c r="C2655" t="s">
        <v>27</v>
      </c>
      <c r="D2655" t="s">
        <v>10886</v>
      </c>
      <c r="E2655" t="s">
        <v>10249</v>
      </c>
      <c r="F2655" t="s">
        <v>2703</v>
      </c>
      <c r="G2655" t="s">
        <v>42</v>
      </c>
      <c r="H2655">
        <v>0</v>
      </c>
      <c r="I2655">
        <v>0</v>
      </c>
      <c r="J2655">
        <v>0</v>
      </c>
      <c r="K2655" t="s">
        <v>10887</v>
      </c>
    </row>
    <row r="2656" spans="1:11" x14ac:dyDescent="0.3">
      <c r="A2656" t="s">
        <v>10888</v>
      </c>
      <c r="C2656" t="s">
        <v>27</v>
      </c>
      <c r="D2656" t="s">
        <v>10889</v>
      </c>
      <c r="E2656" t="s">
        <v>10249</v>
      </c>
      <c r="F2656" t="s">
        <v>16</v>
      </c>
      <c r="G2656" t="s">
        <v>42</v>
      </c>
      <c r="H2656">
        <v>0</v>
      </c>
      <c r="I2656">
        <v>0</v>
      </c>
      <c r="J2656">
        <v>0</v>
      </c>
      <c r="K2656" t="s">
        <v>10890</v>
      </c>
    </row>
    <row r="2657" spans="1:11" x14ac:dyDescent="0.3">
      <c r="A2657" t="s">
        <v>10891</v>
      </c>
      <c r="C2657" t="s">
        <v>27</v>
      </c>
      <c r="D2657" t="s">
        <v>10892</v>
      </c>
      <c r="E2657" t="s">
        <v>10249</v>
      </c>
      <c r="F2657" t="s">
        <v>1590</v>
      </c>
      <c r="G2657" t="s">
        <v>42</v>
      </c>
      <c r="H2657">
        <v>0</v>
      </c>
      <c r="I2657">
        <v>0</v>
      </c>
      <c r="J2657">
        <v>0</v>
      </c>
      <c r="K2657" t="s">
        <v>10893</v>
      </c>
    </row>
    <row r="2658" spans="1:11" x14ac:dyDescent="0.3">
      <c r="A2658" t="s">
        <v>10894</v>
      </c>
      <c r="B2658" t="s">
        <v>10895</v>
      </c>
      <c r="C2658" t="s">
        <v>27</v>
      </c>
      <c r="D2658" t="s">
        <v>10896</v>
      </c>
      <c r="E2658" t="s">
        <v>10249</v>
      </c>
      <c r="F2658" t="s">
        <v>3344</v>
      </c>
      <c r="G2658" t="s">
        <v>42</v>
      </c>
      <c r="H2658">
        <v>0</v>
      </c>
      <c r="I2658">
        <v>0</v>
      </c>
      <c r="J2658">
        <v>0</v>
      </c>
      <c r="K2658" t="s">
        <v>10897</v>
      </c>
    </row>
    <row r="2659" spans="1:11" x14ac:dyDescent="0.3">
      <c r="A2659" t="s">
        <v>10898</v>
      </c>
      <c r="B2659" t="s">
        <v>10899</v>
      </c>
      <c r="C2659" t="s">
        <v>13</v>
      </c>
      <c r="D2659" t="s">
        <v>10900</v>
      </c>
      <c r="E2659" t="s">
        <v>15</v>
      </c>
      <c r="F2659" t="s">
        <v>41</v>
      </c>
      <c r="G2659" t="s">
        <v>42</v>
      </c>
      <c r="H2659">
        <v>0</v>
      </c>
      <c r="I2659">
        <v>0</v>
      </c>
      <c r="J2659">
        <v>0</v>
      </c>
      <c r="K2659" t="s">
        <v>10901</v>
      </c>
    </row>
    <row r="2660" spans="1:11" x14ac:dyDescent="0.3">
      <c r="A2660" t="s">
        <v>10902</v>
      </c>
      <c r="B2660" t="s">
        <v>10903</v>
      </c>
      <c r="C2660" t="s">
        <v>27</v>
      </c>
      <c r="D2660" t="s">
        <v>10904</v>
      </c>
      <c r="E2660" t="s">
        <v>10249</v>
      </c>
      <c r="F2660" t="s">
        <v>10905</v>
      </c>
      <c r="G2660" t="s">
        <v>42</v>
      </c>
      <c r="H2660">
        <v>0</v>
      </c>
      <c r="I2660">
        <v>0</v>
      </c>
      <c r="J2660">
        <v>0</v>
      </c>
      <c r="K2660" t="s">
        <v>10906</v>
      </c>
    </row>
    <row r="2661" spans="1:11" x14ac:dyDescent="0.3">
      <c r="A2661" t="s">
        <v>10907</v>
      </c>
      <c r="B2661" t="s">
        <v>10908</v>
      </c>
      <c r="C2661" t="s">
        <v>27</v>
      </c>
      <c r="D2661" t="s">
        <v>10909</v>
      </c>
      <c r="E2661" t="s">
        <v>10249</v>
      </c>
      <c r="F2661" t="s">
        <v>10910</v>
      </c>
      <c r="G2661" t="s">
        <v>42</v>
      </c>
      <c r="H2661">
        <v>0</v>
      </c>
      <c r="I2661">
        <v>0</v>
      </c>
      <c r="J2661">
        <v>0</v>
      </c>
      <c r="K2661" t="s">
        <v>10911</v>
      </c>
    </row>
    <row r="2662" spans="1:11" x14ac:dyDescent="0.3">
      <c r="A2662" t="s">
        <v>10912</v>
      </c>
      <c r="B2662" t="s">
        <v>10913</v>
      </c>
      <c r="C2662" t="s">
        <v>27</v>
      </c>
      <c r="D2662" t="s">
        <v>10914</v>
      </c>
      <c r="E2662" t="s">
        <v>10249</v>
      </c>
      <c r="F2662" t="s">
        <v>41</v>
      </c>
      <c r="G2662" t="s">
        <v>42</v>
      </c>
      <c r="H2662">
        <v>0</v>
      </c>
      <c r="I2662">
        <v>0</v>
      </c>
      <c r="J2662">
        <v>0</v>
      </c>
      <c r="K2662" t="s">
        <v>10915</v>
      </c>
    </row>
    <row r="2663" spans="1:11" x14ac:dyDescent="0.3">
      <c r="A2663" t="s">
        <v>10916</v>
      </c>
      <c r="B2663" t="s">
        <v>10917</v>
      </c>
      <c r="C2663" t="s">
        <v>20</v>
      </c>
      <c r="D2663" t="s">
        <v>10918</v>
      </c>
      <c r="E2663" t="s">
        <v>59</v>
      </c>
      <c r="F2663" t="s">
        <v>16</v>
      </c>
      <c r="G2663" t="s">
        <v>10919</v>
      </c>
      <c r="H2663">
        <v>0</v>
      </c>
      <c r="I2663">
        <v>0</v>
      </c>
      <c r="J2663">
        <v>0</v>
      </c>
      <c r="K2663" t="s">
        <v>10920</v>
      </c>
    </row>
    <row r="2664" spans="1:11" x14ac:dyDescent="0.3">
      <c r="A2664" t="s">
        <v>10921</v>
      </c>
      <c r="C2664" t="s">
        <v>27</v>
      </c>
      <c r="D2664" t="s">
        <v>10922</v>
      </c>
      <c r="E2664" t="s">
        <v>10249</v>
      </c>
      <c r="F2664" t="s">
        <v>2361</v>
      </c>
      <c r="G2664" t="s">
        <v>42</v>
      </c>
      <c r="H2664">
        <v>0</v>
      </c>
      <c r="I2664">
        <v>0</v>
      </c>
      <c r="J2664">
        <v>0</v>
      </c>
      <c r="K2664" t="s">
        <v>10923</v>
      </c>
    </row>
    <row r="2665" spans="1:11" x14ac:dyDescent="0.3">
      <c r="A2665" t="s">
        <v>10924</v>
      </c>
      <c r="B2665" t="s">
        <v>10925</v>
      </c>
      <c r="C2665" t="s">
        <v>13</v>
      </c>
      <c r="D2665" t="s">
        <v>10926</v>
      </c>
      <c r="E2665" t="s">
        <v>77</v>
      </c>
      <c r="F2665" t="s">
        <v>16</v>
      </c>
      <c r="G2665" t="s">
        <v>2041</v>
      </c>
      <c r="H2665">
        <v>0</v>
      </c>
      <c r="I2665">
        <v>0</v>
      </c>
      <c r="J2665">
        <v>0</v>
      </c>
      <c r="K2665" t="s">
        <v>10927</v>
      </c>
    </row>
    <row r="2666" spans="1:11" x14ac:dyDescent="0.3">
      <c r="A2666" t="s">
        <v>10928</v>
      </c>
      <c r="C2666" t="s">
        <v>13</v>
      </c>
      <c r="D2666" t="s">
        <v>10929</v>
      </c>
      <c r="E2666" t="s">
        <v>77</v>
      </c>
      <c r="F2666" t="s">
        <v>16</v>
      </c>
      <c r="G2666" t="s">
        <v>42</v>
      </c>
      <c r="H2666">
        <v>0</v>
      </c>
      <c r="I2666">
        <v>0</v>
      </c>
      <c r="J2666">
        <v>0</v>
      </c>
      <c r="K2666" t="s">
        <v>10930</v>
      </c>
    </row>
    <row r="2667" spans="1:11" x14ac:dyDescent="0.3">
      <c r="A2667" t="s">
        <v>10931</v>
      </c>
      <c r="B2667" t="s">
        <v>10932</v>
      </c>
      <c r="C2667" t="s">
        <v>27</v>
      </c>
      <c r="D2667" t="s">
        <v>10933</v>
      </c>
      <c r="E2667" t="s">
        <v>10249</v>
      </c>
      <c r="F2667" t="s">
        <v>16</v>
      </c>
      <c r="G2667" t="s">
        <v>10934</v>
      </c>
      <c r="H2667">
        <v>0</v>
      </c>
      <c r="I2667">
        <v>0</v>
      </c>
      <c r="J2667">
        <v>0</v>
      </c>
      <c r="K2667" t="s">
        <v>10935</v>
      </c>
    </row>
    <row r="2668" spans="1:11" x14ac:dyDescent="0.3">
      <c r="A2668" t="s">
        <v>10936</v>
      </c>
      <c r="B2668" t="s">
        <v>10937</v>
      </c>
      <c r="C2668" t="s">
        <v>558</v>
      </c>
      <c r="D2668" t="s">
        <v>10938</v>
      </c>
      <c r="E2668" t="s">
        <v>1472</v>
      </c>
      <c r="F2668" t="s">
        <v>10939</v>
      </c>
      <c r="G2668" t="s">
        <v>42</v>
      </c>
      <c r="H2668">
        <v>0</v>
      </c>
      <c r="I2668">
        <v>0</v>
      </c>
      <c r="J2668">
        <v>0</v>
      </c>
      <c r="K2668" t="s">
        <v>10940</v>
      </c>
    </row>
    <row r="2669" spans="1:11" x14ac:dyDescent="0.3">
      <c r="A2669" t="s">
        <v>10941</v>
      </c>
      <c r="C2669" t="s">
        <v>27</v>
      </c>
      <c r="D2669" t="s">
        <v>10942</v>
      </c>
      <c r="E2669" t="s">
        <v>10249</v>
      </c>
      <c r="F2669" t="s">
        <v>4000</v>
      </c>
      <c r="G2669" t="s">
        <v>42</v>
      </c>
      <c r="H2669">
        <v>0</v>
      </c>
      <c r="I2669">
        <v>0</v>
      </c>
      <c r="J2669">
        <v>0</v>
      </c>
      <c r="K2669" t="s">
        <v>10943</v>
      </c>
    </row>
    <row r="2670" spans="1:11" x14ac:dyDescent="0.3">
      <c r="A2670" t="s">
        <v>10944</v>
      </c>
      <c r="B2670" t="s">
        <v>10945</v>
      </c>
      <c r="C2670" t="s">
        <v>558</v>
      </c>
      <c r="D2670" t="s">
        <v>10946</v>
      </c>
      <c r="E2670" t="s">
        <v>1462</v>
      </c>
      <c r="F2670" t="s">
        <v>1947</v>
      </c>
      <c r="G2670" t="s">
        <v>42</v>
      </c>
      <c r="H2670">
        <v>0</v>
      </c>
      <c r="I2670">
        <v>0</v>
      </c>
      <c r="J2670">
        <v>0</v>
      </c>
      <c r="K2670" t="s">
        <v>10947</v>
      </c>
    </row>
    <row r="2671" spans="1:11" x14ac:dyDescent="0.3">
      <c r="A2671" t="s">
        <v>10948</v>
      </c>
      <c r="B2671" t="s">
        <v>10949</v>
      </c>
      <c r="C2671" t="s">
        <v>558</v>
      </c>
      <c r="D2671" t="s">
        <v>10950</v>
      </c>
      <c r="E2671" t="s">
        <v>1472</v>
      </c>
      <c r="F2671" t="s">
        <v>1143</v>
      </c>
      <c r="G2671" t="s">
        <v>42</v>
      </c>
      <c r="H2671">
        <v>0</v>
      </c>
      <c r="I2671">
        <v>0</v>
      </c>
      <c r="J2671">
        <v>0</v>
      </c>
      <c r="K2671" t="s">
        <v>10951</v>
      </c>
    </row>
    <row r="2672" spans="1:11" x14ac:dyDescent="0.3">
      <c r="A2672" t="s">
        <v>10952</v>
      </c>
      <c r="B2672" t="s">
        <v>10953</v>
      </c>
      <c r="C2672" t="s">
        <v>27</v>
      </c>
      <c r="D2672" t="s">
        <v>10954</v>
      </c>
      <c r="E2672" t="s">
        <v>10249</v>
      </c>
      <c r="F2672" t="s">
        <v>10407</v>
      </c>
      <c r="G2672" t="s">
        <v>42</v>
      </c>
      <c r="H2672">
        <v>0</v>
      </c>
      <c r="I2672">
        <v>0</v>
      </c>
      <c r="J2672">
        <v>0</v>
      </c>
      <c r="K2672" t="s">
        <v>10955</v>
      </c>
    </row>
    <row r="2673" spans="1:11" x14ac:dyDescent="0.3">
      <c r="A2673" t="s">
        <v>10956</v>
      </c>
      <c r="B2673" t="s">
        <v>10957</v>
      </c>
      <c r="C2673" t="s">
        <v>27</v>
      </c>
      <c r="D2673" t="s">
        <v>10958</v>
      </c>
      <c r="E2673" t="s">
        <v>10249</v>
      </c>
      <c r="F2673" t="s">
        <v>10959</v>
      </c>
      <c r="G2673" t="s">
        <v>42</v>
      </c>
      <c r="H2673">
        <v>0</v>
      </c>
      <c r="I2673">
        <v>0</v>
      </c>
      <c r="J2673">
        <v>0</v>
      </c>
      <c r="K2673" t="s">
        <v>10960</v>
      </c>
    </row>
    <row r="2674" spans="1:11" x14ac:dyDescent="0.3">
      <c r="A2674" t="s">
        <v>10961</v>
      </c>
      <c r="B2674" t="s">
        <v>10962</v>
      </c>
      <c r="C2674" t="s">
        <v>27</v>
      </c>
      <c r="D2674" t="s">
        <v>10963</v>
      </c>
      <c r="E2674" t="s">
        <v>10249</v>
      </c>
      <c r="F2674" t="s">
        <v>10964</v>
      </c>
      <c r="G2674" t="s">
        <v>42</v>
      </c>
      <c r="H2674">
        <v>0</v>
      </c>
      <c r="I2674">
        <v>0</v>
      </c>
      <c r="J2674">
        <v>0</v>
      </c>
      <c r="K2674" t="s">
        <v>10965</v>
      </c>
    </row>
    <row r="2675" spans="1:11" x14ac:dyDescent="0.3">
      <c r="A2675" t="s">
        <v>10966</v>
      </c>
      <c r="B2675" t="s">
        <v>10967</v>
      </c>
      <c r="C2675" t="s">
        <v>27</v>
      </c>
      <c r="D2675" t="s">
        <v>10968</v>
      </c>
      <c r="E2675" t="s">
        <v>10249</v>
      </c>
      <c r="F2675" t="s">
        <v>10969</v>
      </c>
      <c r="G2675" t="s">
        <v>42</v>
      </c>
      <c r="H2675">
        <v>0</v>
      </c>
      <c r="I2675">
        <v>0</v>
      </c>
      <c r="J2675">
        <v>0</v>
      </c>
      <c r="K2675" t="s">
        <v>10970</v>
      </c>
    </row>
    <row r="2676" spans="1:11" x14ac:dyDescent="0.3">
      <c r="A2676" t="s">
        <v>10971</v>
      </c>
      <c r="B2676" t="s">
        <v>10972</v>
      </c>
      <c r="C2676" t="s">
        <v>27</v>
      </c>
      <c r="D2676" t="s">
        <v>10973</v>
      </c>
      <c r="E2676" t="s">
        <v>10249</v>
      </c>
      <c r="F2676" t="s">
        <v>2726</v>
      </c>
      <c r="G2676" t="s">
        <v>42</v>
      </c>
      <c r="H2676">
        <v>0</v>
      </c>
      <c r="I2676">
        <v>0</v>
      </c>
      <c r="J2676">
        <v>0</v>
      </c>
      <c r="K2676" t="s">
        <v>10974</v>
      </c>
    </row>
    <row r="2677" spans="1:11" x14ac:dyDescent="0.3">
      <c r="A2677" t="s">
        <v>10975</v>
      </c>
      <c r="B2677" t="s">
        <v>10976</v>
      </c>
      <c r="C2677" t="s">
        <v>20</v>
      </c>
      <c r="D2677" t="s">
        <v>10977</v>
      </c>
      <c r="E2677" t="s">
        <v>59</v>
      </c>
      <c r="F2677" t="s">
        <v>10978</v>
      </c>
      <c r="G2677" t="s">
        <v>42</v>
      </c>
      <c r="H2677">
        <v>0</v>
      </c>
      <c r="I2677">
        <v>0</v>
      </c>
      <c r="J2677">
        <v>0</v>
      </c>
      <c r="K2677" t="s">
        <v>10979</v>
      </c>
    </row>
    <row r="2678" spans="1:11" x14ac:dyDescent="0.3">
      <c r="A2678" t="s">
        <v>10980</v>
      </c>
      <c r="B2678" t="s">
        <v>10981</v>
      </c>
      <c r="C2678" t="s">
        <v>558</v>
      </c>
      <c r="D2678" t="s">
        <v>10982</v>
      </c>
      <c r="E2678" t="s">
        <v>1472</v>
      </c>
      <c r="F2678" t="s">
        <v>5760</v>
      </c>
      <c r="G2678" t="s">
        <v>42</v>
      </c>
      <c r="H2678">
        <v>0</v>
      </c>
      <c r="I2678">
        <v>0</v>
      </c>
      <c r="J2678">
        <v>0</v>
      </c>
      <c r="K2678" t="s">
        <v>10983</v>
      </c>
    </row>
    <row r="2679" spans="1:11" x14ac:dyDescent="0.3">
      <c r="A2679" t="s">
        <v>10984</v>
      </c>
      <c r="B2679" t="s">
        <v>10953</v>
      </c>
      <c r="C2679" t="s">
        <v>27</v>
      </c>
      <c r="D2679" t="s">
        <v>10985</v>
      </c>
      <c r="E2679" t="s">
        <v>10249</v>
      </c>
      <c r="F2679" t="s">
        <v>10986</v>
      </c>
      <c r="G2679" t="s">
        <v>42</v>
      </c>
      <c r="H2679">
        <v>0</v>
      </c>
      <c r="I2679">
        <v>0</v>
      </c>
      <c r="J2679">
        <v>0</v>
      </c>
      <c r="K2679" t="s">
        <v>10987</v>
      </c>
    </row>
    <row r="2680" spans="1:11" x14ac:dyDescent="0.3">
      <c r="A2680" t="s">
        <v>10988</v>
      </c>
      <c r="C2680" t="s">
        <v>27</v>
      </c>
      <c r="D2680" t="s">
        <v>10989</v>
      </c>
      <c r="E2680" t="s">
        <v>10249</v>
      </c>
      <c r="F2680" t="s">
        <v>2835</v>
      </c>
      <c r="G2680" t="s">
        <v>42</v>
      </c>
      <c r="H2680">
        <v>0</v>
      </c>
      <c r="I2680">
        <v>0</v>
      </c>
      <c r="J2680">
        <v>0</v>
      </c>
      <c r="K2680" t="s">
        <v>10990</v>
      </c>
    </row>
    <row r="2681" spans="1:11" x14ac:dyDescent="0.3">
      <c r="A2681" t="s">
        <v>10991</v>
      </c>
      <c r="C2681" t="s">
        <v>558</v>
      </c>
      <c r="D2681" t="s">
        <v>10992</v>
      </c>
      <c r="E2681" t="s">
        <v>981</v>
      </c>
      <c r="F2681" t="s">
        <v>41</v>
      </c>
      <c r="G2681" t="s">
        <v>42</v>
      </c>
      <c r="H2681">
        <v>0</v>
      </c>
      <c r="I2681">
        <v>0</v>
      </c>
      <c r="J2681">
        <v>0</v>
      </c>
      <c r="K2681" t="s">
        <v>10993</v>
      </c>
    </row>
    <row r="2682" spans="1:11" x14ac:dyDescent="0.3">
      <c r="A2682" t="s">
        <v>10994</v>
      </c>
      <c r="B2682" t="s">
        <v>10995</v>
      </c>
      <c r="C2682" t="s">
        <v>558</v>
      </c>
      <c r="D2682" t="s">
        <v>10996</v>
      </c>
      <c r="E2682" t="s">
        <v>630</v>
      </c>
      <c r="F2682" t="s">
        <v>16</v>
      </c>
      <c r="G2682" t="s">
        <v>529</v>
      </c>
      <c r="H2682">
        <v>0</v>
      </c>
      <c r="I2682">
        <v>0</v>
      </c>
      <c r="J2682">
        <v>0</v>
      </c>
      <c r="K2682" t="s">
        <v>10997</v>
      </c>
    </row>
    <row r="2683" spans="1:11" x14ac:dyDescent="0.3">
      <c r="A2683" t="s">
        <v>10998</v>
      </c>
      <c r="B2683" t="s">
        <v>10999</v>
      </c>
      <c r="C2683" t="s">
        <v>558</v>
      </c>
      <c r="D2683" t="s">
        <v>11000</v>
      </c>
      <c r="E2683" t="s">
        <v>630</v>
      </c>
      <c r="F2683" t="s">
        <v>16</v>
      </c>
      <c r="G2683" t="s">
        <v>11001</v>
      </c>
      <c r="H2683">
        <v>0</v>
      </c>
      <c r="I2683">
        <v>0</v>
      </c>
      <c r="J2683">
        <v>0</v>
      </c>
      <c r="K2683" t="s">
        <v>11002</v>
      </c>
    </row>
    <row r="2684" spans="1:11" x14ac:dyDescent="0.3">
      <c r="A2684" t="s">
        <v>11003</v>
      </c>
      <c r="B2684" t="s">
        <v>10995</v>
      </c>
      <c r="C2684" t="s">
        <v>27</v>
      </c>
      <c r="D2684" t="s">
        <v>11004</v>
      </c>
      <c r="E2684" t="s">
        <v>10249</v>
      </c>
      <c r="F2684" t="s">
        <v>11005</v>
      </c>
      <c r="G2684" t="s">
        <v>42</v>
      </c>
      <c r="H2684">
        <v>0</v>
      </c>
      <c r="I2684">
        <v>0</v>
      </c>
      <c r="J2684">
        <v>0</v>
      </c>
      <c r="K2684" t="s">
        <v>11006</v>
      </c>
    </row>
    <row r="2685" spans="1:11" x14ac:dyDescent="0.3">
      <c r="A2685" t="s">
        <v>11007</v>
      </c>
      <c r="B2685" t="s">
        <v>10999</v>
      </c>
      <c r="C2685" t="s">
        <v>27</v>
      </c>
      <c r="D2685" t="s">
        <v>11008</v>
      </c>
      <c r="E2685" t="s">
        <v>10249</v>
      </c>
      <c r="F2685" t="s">
        <v>7794</v>
      </c>
      <c r="G2685" t="s">
        <v>42</v>
      </c>
      <c r="H2685">
        <v>0</v>
      </c>
      <c r="I2685">
        <v>0</v>
      </c>
      <c r="J2685">
        <v>0</v>
      </c>
      <c r="K2685" t="s">
        <v>11009</v>
      </c>
    </row>
    <row r="2686" spans="1:11" x14ac:dyDescent="0.3">
      <c r="A2686" t="s">
        <v>11010</v>
      </c>
      <c r="B2686" t="s">
        <v>11011</v>
      </c>
      <c r="C2686" t="s">
        <v>27</v>
      </c>
      <c r="D2686" t="s">
        <v>11012</v>
      </c>
      <c r="E2686" t="s">
        <v>10249</v>
      </c>
      <c r="F2686" t="s">
        <v>1625</v>
      </c>
      <c r="G2686" t="s">
        <v>42</v>
      </c>
      <c r="H2686">
        <v>0</v>
      </c>
      <c r="I2686">
        <v>0</v>
      </c>
      <c r="J2686">
        <v>0</v>
      </c>
      <c r="K2686" t="s">
        <v>11013</v>
      </c>
    </row>
    <row r="2687" spans="1:11" x14ac:dyDescent="0.3">
      <c r="A2687" t="s">
        <v>11014</v>
      </c>
      <c r="B2687" t="s">
        <v>11015</v>
      </c>
      <c r="C2687" t="s">
        <v>27</v>
      </c>
      <c r="D2687" t="s">
        <v>11016</v>
      </c>
      <c r="E2687" t="s">
        <v>10249</v>
      </c>
      <c r="F2687" t="s">
        <v>11017</v>
      </c>
      <c r="G2687" t="s">
        <v>42</v>
      </c>
      <c r="H2687">
        <v>0</v>
      </c>
      <c r="I2687">
        <v>0</v>
      </c>
      <c r="J2687">
        <v>0</v>
      </c>
      <c r="K2687" t="s">
        <v>11018</v>
      </c>
    </row>
    <row r="2688" spans="1:11" x14ac:dyDescent="0.3">
      <c r="A2688" t="s">
        <v>11019</v>
      </c>
      <c r="B2688" t="s">
        <v>11020</v>
      </c>
      <c r="C2688" t="s">
        <v>13</v>
      </c>
      <c r="D2688" t="s">
        <v>11021</v>
      </c>
      <c r="E2688" t="s">
        <v>77</v>
      </c>
      <c r="F2688" t="s">
        <v>16</v>
      </c>
      <c r="G2688" t="s">
        <v>1952</v>
      </c>
      <c r="H2688">
        <v>0</v>
      </c>
      <c r="I2688">
        <v>0</v>
      </c>
      <c r="J2688">
        <v>0</v>
      </c>
      <c r="K2688" t="s">
        <v>11022</v>
      </c>
    </row>
    <row r="2689" spans="1:11" x14ac:dyDescent="0.3">
      <c r="A2689" t="s">
        <v>11023</v>
      </c>
      <c r="B2689" t="s">
        <v>11024</v>
      </c>
      <c r="C2689" t="s">
        <v>27</v>
      </c>
      <c r="D2689" t="s">
        <v>11025</v>
      </c>
      <c r="E2689" t="s">
        <v>10249</v>
      </c>
      <c r="F2689" t="s">
        <v>2242</v>
      </c>
      <c r="G2689" t="s">
        <v>42</v>
      </c>
      <c r="H2689">
        <v>0</v>
      </c>
      <c r="I2689">
        <v>0</v>
      </c>
      <c r="J2689">
        <v>0</v>
      </c>
      <c r="K2689" t="s">
        <v>11026</v>
      </c>
    </row>
    <row r="2690" spans="1:11" x14ac:dyDescent="0.3">
      <c r="A2690" t="s">
        <v>11027</v>
      </c>
      <c r="B2690" t="s">
        <v>11028</v>
      </c>
      <c r="C2690" t="s">
        <v>558</v>
      </c>
      <c r="D2690" t="s">
        <v>11029</v>
      </c>
      <c r="E2690" t="s">
        <v>1472</v>
      </c>
      <c r="F2690" t="s">
        <v>845</v>
      </c>
      <c r="G2690" t="s">
        <v>3050</v>
      </c>
      <c r="H2690">
        <v>0</v>
      </c>
      <c r="I2690">
        <v>0</v>
      </c>
      <c r="J2690">
        <v>0</v>
      </c>
      <c r="K2690" t="s">
        <v>11030</v>
      </c>
    </row>
    <row r="2691" spans="1:11" x14ac:dyDescent="0.3">
      <c r="A2691" t="s">
        <v>11031</v>
      </c>
      <c r="B2691" t="s">
        <v>11011</v>
      </c>
      <c r="C2691" t="s">
        <v>558</v>
      </c>
      <c r="D2691" t="s">
        <v>11032</v>
      </c>
      <c r="E2691" t="s">
        <v>1472</v>
      </c>
      <c r="F2691" t="s">
        <v>1670</v>
      </c>
      <c r="G2691" t="s">
        <v>5120</v>
      </c>
      <c r="H2691">
        <v>0</v>
      </c>
      <c r="I2691">
        <v>0</v>
      </c>
      <c r="J2691">
        <v>0</v>
      </c>
      <c r="K2691" t="s">
        <v>11033</v>
      </c>
    </row>
    <row r="2692" spans="1:11" x14ac:dyDescent="0.3">
      <c r="A2692" t="s">
        <v>11034</v>
      </c>
      <c r="B2692" t="s">
        <v>11035</v>
      </c>
      <c r="C2692" t="s">
        <v>13</v>
      </c>
      <c r="D2692" t="s">
        <v>11036</v>
      </c>
      <c r="E2692" t="s">
        <v>15</v>
      </c>
      <c r="F2692" t="s">
        <v>11037</v>
      </c>
      <c r="G2692" t="s">
        <v>42</v>
      </c>
      <c r="H2692">
        <v>0</v>
      </c>
      <c r="I2692">
        <v>0</v>
      </c>
      <c r="J2692">
        <v>0</v>
      </c>
      <c r="K2692" t="s">
        <v>11038</v>
      </c>
    </row>
    <row r="2693" spans="1:11" x14ac:dyDescent="0.3">
      <c r="A2693" t="s">
        <v>11039</v>
      </c>
      <c r="B2693" t="s">
        <v>11040</v>
      </c>
      <c r="C2693" t="s">
        <v>27</v>
      </c>
      <c r="D2693" t="s">
        <v>11041</v>
      </c>
      <c r="E2693" t="s">
        <v>10249</v>
      </c>
      <c r="F2693" t="s">
        <v>11042</v>
      </c>
      <c r="G2693" t="s">
        <v>42</v>
      </c>
      <c r="H2693">
        <v>0</v>
      </c>
      <c r="I2693">
        <v>0</v>
      </c>
      <c r="J2693">
        <v>0</v>
      </c>
      <c r="K2693" t="s">
        <v>11043</v>
      </c>
    </row>
    <row r="2694" spans="1:11" x14ac:dyDescent="0.3">
      <c r="A2694" t="s">
        <v>11044</v>
      </c>
      <c r="B2694" t="s">
        <v>11045</v>
      </c>
      <c r="C2694" t="s">
        <v>1159</v>
      </c>
      <c r="D2694" t="s">
        <v>11046</v>
      </c>
      <c r="E2694" t="s">
        <v>2421</v>
      </c>
      <c r="F2694" t="s">
        <v>16</v>
      </c>
      <c r="G2694" t="s">
        <v>209</v>
      </c>
      <c r="H2694">
        <v>0</v>
      </c>
      <c r="I2694">
        <v>0</v>
      </c>
      <c r="J2694">
        <v>0</v>
      </c>
      <c r="K2694" t="s">
        <v>11047</v>
      </c>
    </row>
    <row r="2695" spans="1:11" x14ac:dyDescent="0.3">
      <c r="A2695" t="s">
        <v>11048</v>
      </c>
      <c r="B2695" t="s">
        <v>11049</v>
      </c>
      <c r="C2695" t="s">
        <v>27</v>
      </c>
      <c r="D2695" t="s">
        <v>11050</v>
      </c>
      <c r="E2695" t="s">
        <v>10249</v>
      </c>
      <c r="F2695" t="s">
        <v>7794</v>
      </c>
      <c r="G2695" t="s">
        <v>42</v>
      </c>
      <c r="H2695">
        <v>0</v>
      </c>
      <c r="I2695">
        <v>0</v>
      </c>
      <c r="J2695">
        <v>0</v>
      </c>
      <c r="K2695" t="s">
        <v>11051</v>
      </c>
    </row>
    <row r="2696" spans="1:11" x14ac:dyDescent="0.3">
      <c r="A2696" t="s">
        <v>11052</v>
      </c>
      <c r="B2696" t="s">
        <v>11053</v>
      </c>
      <c r="C2696" t="s">
        <v>27</v>
      </c>
      <c r="D2696" t="s">
        <v>11054</v>
      </c>
      <c r="E2696" t="s">
        <v>10249</v>
      </c>
      <c r="F2696" t="s">
        <v>2703</v>
      </c>
      <c r="G2696" t="s">
        <v>42</v>
      </c>
      <c r="H2696">
        <v>0</v>
      </c>
      <c r="I2696">
        <v>0</v>
      </c>
      <c r="J2696">
        <v>0</v>
      </c>
      <c r="K2696" t="s">
        <v>11055</v>
      </c>
    </row>
    <row r="2697" spans="1:11" x14ac:dyDescent="0.3">
      <c r="A2697" t="s">
        <v>11056</v>
      </c>
      <c r="B2697" t="s">
        <v>11057</v>
      </c>
      <c r="C2697" t="s">
        <v>20</v>
      </c>
      <c r="D2697" t="s">
        <v>11058</v>
      </c>
      <c r="E2697" t="s">
        <v>59</v>
      </c>
      <c r="F2697" t="s">
        <v>41</v>
      </c>
      <c r="G2697" t="s">
        <v>42</v>
      </c>
      <c r="H2697">
        <v>0</v>
      </c>
      <c r="I2697">
        <v>0</v>
      </c>
      <c r="J2697">
        <v>0</v>
      </c>
      <c r="K2697" t="s">
        <v>11059</v>
      </c>
    </row>
    <row r="2698" spans="1:11" x14ac:dyDescent="0.3">
      <c r="A2698" t="s">
        <v>11060</v>
      </c>
      <c r="B2698" t="s">
        <v>11061</v>
      </c>
      <c r="C2698" t="s">
        <v>27</v>
      </c>
      <c r="D2698" t="s">
        <v>11062</v>
      </c>
      <c r="E2698" t="s">
        <v>10249</v>
      </c>
      <c r="F2698" t="s">
        <v>11063</v>
      </c>
      <c r="G2698" t="s">
        <v>42</v>
      </c>
      <c r="H2698">
        <v>0</v>
      </c>
      <c r="I2698">
        <v>0</v>
      </c>
      <c r="J2698">
        <v>0</v>
      </c>
      <c r="K2698" t="s">
        <v>11064</v>
      </c>
    </row>
    <row r="2699" spans="1:11" x14ac:dyDescent="0.3">
      <c r="A2699" t="s">
        <v>11065</v>
      </c>
      <c r="C2699" t="s">
        <v>27</v>
      </c>
      <c r="D2699" t="s">
        <v>11066</v>
      </c>
      <c r="E2699" t="s">
        <v>10249</v>
      </c>
      <c r="F2699" t="s">
        <v>4778</v>
      </c>
      <c r="G2699" t="s">
        <v>42</v>
      </c>
      <c r="H2699">
        <v>0</v>
      </c>
      <c r="I2699">
        <v>0</v>
      </c>
      <c r="J2699">
        <v>0</v>
      </c>
      <c r="K2699" t="s">
        <v>11067</v>
      </c>
    </row>
    <row r="2700" spans="1:11" x14ac:dyDescent="0.3">
      <c r="A2700" t="s">
        <v>11068</v>
      </c>
      <c r="B2700" t="s">
        <v>8751</v>
      </c>
      <c r="C2700" t="s">
        <v>27</v>
      </c>
      <c r="D2700" t="s">
        <v>11069</v>
      </c>
      <c r="E2700" t="s">
        <v>10249</v>
      </c>
      <c r="F2700" t="s">
        <v>16</v>
      </c>
      <c r="G2700" t="s">
        <v>4933</v>
      </c>
      <c r="H2700">
        <v>0</v>
      </c>
      <c r="I2700">
        <v>0</v>
      </c>
      <c r="J2700">
        <v>0</v>
      </c>
      <c r="K2700" t="s">
        <v>11070</v>
      </c>
    </row>
    <row r="2701" spans="1:11" x14ac:dyDescent="0.3">
      <c r="A2701" t="s">
        <v>11071</v>
      </c>
      <c r="B2701" t="s">
        <v>11072</v>
      </c>
      <c r="C2701" t="s">
        <v>27</v>
      </c>
      <c r="D2701" t="s">
        <v>11073</v>
      </c>
      <c r="E2701" t="s">
        <v>10249</v>
      </c>
      <c r="F2701" t="s">
        <v>11074</v>
      </c>
      <c r="G2701" t="s">
        <v>42</v>
      </c>
      <c r="H2701">
        <v>0</v>
      </c>
      <c r="I2701">
        <v>0</v>
      </c>
      <c r="J2701">
        <v>0</v>
      </c>
      <c r="K2701" t="s">
        <v>11075</v>
      </c>
    </row>
    <row r="2702" spans="1:11" x14ac:dyDescent="0.3">
      <c r="A2702" t="s">
        <v>11076</v>
      </c>
      <c r="B2702" t="s">
        <v>11077</v>
      </c>
      <c r="C2702" t="s">
        <v>27</v>
      </c>
      <c r="D2702" t="s">
        <v>11078</v>
      </c>
      <c r="E2702" t="s">
        <v>10249</v>
      </c>
      <c r="F2702" t="s">
        <v>41</v>
      </c>
      <c r="G2702" t="s">
        <v>42</v>
      </c>
      <c r="H2702">
        <v>0</v>
      </c>
      <c r="I2702">
        <v>0</v>
      </c>
      <c r="J2702">
        <v>0</v>
      </c>
      <c r="K2702" t="s">
        <v>11079</v>
      </c>
    </row>
    <row r="2703" spans="1:11" x14ac:dyDescent="0.3">
      <c r="A2703" t="s">
        <v>11080</v>
      </c>
      <c r="B2703" t="s">
        <v>11081</v>
      </c>
      <c r="C2703" t="s">
        <v>13</v>
      </c>
      <c r="D2703" t="s">
        <v>11082</v>
      </c>
      <c r="E2703" t="s">
        <v>15</v>
      </c>
      <c r="F2703" t="s">
        <v>11083</v>
      </c>
      <c r="G2703" t="s">
        <v>42</v>
      </c>
      <c r="H2703">
        <v>0</v>
      </c>
      <c r="I2703">
        <v>0</v>
      </c>
      <c r="J2703">
        <v>0</v>
      </c>
      <c r="K2703" t="s">
        <v>11084</v>
      </c>
    </row>
    <row r="2704" spans="1:11" x14ac:dyDescent="0.3">
      <c r="A2704" t="s">
        <v>11085</v>
      </c>
      <c r="C2704" t="s">
        <v>27</v>
      </c>
      <c r="D2704" t="s">
        <v>11086</v>
      </c>
      <c r="E2704" t="s">
        <v>10249</v>
      </c>
      <c r="F2704" t="s">
        <v>10605</v>
      </c>
      <c r="G2704" t="s">
        <v>42</v>
      </c>
      <c r="H2704">
        <v>0</v>
      </c>
      <c r="I2704">
        <v>0</v>
      </c>
      <c r="J2704">
        <v>0</v>
      </c>
      <c r="K2704" t="s">
        <v>11087</v>
      </c>
    </row>
    <row r="2705" spans="1:11" x14ac:dyDescent="0.3">
      <c r="A2705" t="s">
        <v>11088</v>
      </c>
      <c r="B2705" t="s">
        <v>11089</v>
      </c>
      <c r="C2705" t="s">
        <v>27</v>
      </c>
      <c r="D2705" t="s">
        <v>11090</v>
      </c>
      <c r="E2705" t="s">
        <v>10249</v>
      </c>
      <c r="F2705" t="s">
        <v>10910</v>
      </c>
      <c r="G2705" t="s">
        <v>42</v>
      </c>
      <c r="H2705">
        <v>0</v>
      </c>
      <c r="I2705">
        <v>0</v>
      </c>
      <c r="J2705">
        <v>0</v>
      </c>
      <c r="K2705" t="s">
        <v>11091</v>
      </c>
    </row>
    <row r="2706" spans="1:11" x14ac:dyDescent="0.3">
      <c r="A2706" t="s">
        <v>11092</v>
      </c>
      <c r="C2706" t="s">
        <v>27</v>
      </c>
      <c r="D2706" t="s">
        <v>11093</v>
      </c>
      <c r="E2706" t="s">
        <v>10249</v>
      </c>
      <c r="F2706" t="s">
        <v>11094</v>
      </c>
      <c r="G2706" t="s">
        <v>42</v>
      </c>
      <c r="H2706">
        <v>0</v>
      </c>
      <c r="I2706">
        <v>0</v>
      </c>
      <c r="J2706">
        <v>0</v>
      </c>
      <c r="K2706" t="s">
        <v>11095</v>
      </c>
    </row>
    <row r="2707" spans="1:11" x14ac:dyDescent="0.3">
      <c r="A2707" t="s">
        <v>11096</v>
      </c>
      <c r="B2707" t="s">
        <v>11097</v>
      </c>
      <c r="C2707" t="s">
        <v>558</v>
      </c>
      <c r="D2707" t="s">
        <v>11098</v>
      </c>
      <c r="E2707" t="s">
        <v>560</v>
      </c>
      <c r="F2707" t="s">
        <v>16</v>
      </c>
      <c r="G2707" t="s">
        <v>11099</v>
      </c>
      <c r="H2707">
        <v>0</v>
      </c>
      <c r="I2707">
        <v>0</v>
      </c>
      <c r="J2707">
        <v>0</v>
      </c>
      <c r="K2707" t="s">
        <v>11100</v>
      </c>
    </row>
    <row r="2708" spans="1:11" x14ac:dyDescent="0.3">
      <c r="A2708" t="s">
        <v>11101</v>
      </c>
      <c r="B2708" t="s">
        <v>11102</v>
      </c>
      <c r="C2708" t="s">
        <v>558</v>
      </c>
      <c r="D2708" t="s">
        <v>11103</v>
      </c>
      <c r="E2708" t="s">
        <v>560</v>
      </c>
      <c r="F2708" t="s">
        <v>16</v>
      </c>
      <c r="G2708" t="s">
        <v>11104</v>
      </c>
      <c r="H2708">
        <v>0</v>
      </c>
      <c r="I2708">
        <v>0</v>
      </c>
      <c r="J2708">
        <v>0</v>
      </c>
      <c r="K2708" t="s">
        <v>11105</v>
      </c>
    </row>
    <row r="2709" spans="1:11" x14ac:dyDescent="0.3">
      <c r="A2709" t="s">
        <v>11106</v>
      </c>
      <c r="B2709" t="s">
        <v>11107</v>
      </c>
      <c r="C2709" t="s">
        <v>13</v>
      </c>
      <c r="D2709" t="s">
        <v>11108</v>
      </c>
      <c r="E2709" t="s">
        <v>77</v>
      </c>
      <c r="F2709" t="s">
        <v>16</v>
      </c>
      <c r="G2709" t="s">
        <v>4754</v>
      </c>
      <c r="H2709">
        <v>0</v>
      </c>
      <c r="I2709">
        <v>0</v>
      </c>
      <c r="J2709">
        <v>0</v>
      </c>
      <c r="K2709" t="s">
        <v>11109</v>
      </c>
    </row>
    <row r="2710" spans="1:11" x14ac:dyDescent="0.3">
      <c r="A2710" t="s">
        <v>11110</v>
      </c>
      <c r="B2710" t="s">
        <v>11111</v>
      </c>
      <c r="C2710" t="s">
        <v>27</v>
      </c>
      <c r="D2710" t="s">
        <v>11112</v>
      </c>
      <c r="E2710" t="s">
        <v>10249</v>
      </c>
      <c r="F2710" t="s">
        <v>7488</v>
      </c>
      <c r="G2710" t="s">
        <v>42</v>
      </c>
      <c r="H2710">
        <v>0</v>
      </c>
      <c r="I2710">
        <v>0</v>
      </c>
      <c r="J2710">
        <v>0</v>
      </c>
      <c r="K2710" t="s">
        <v>11113</v>
      </c>
    </row>
    <row r="2711" spans="1:11" x14ac:dyDescent="0.3">
      <c r="A2711" t="s">
        <v>11114</v>
      </c>
      <c r="C2711" t="s">
        <v>27</v>
      </c>
      <c r="D2711" t="s">
        <v>11115</v>
      </c>
      <c r="E2711" t="s">
        <v>10249</v>
      </c>
      <c r="F2711" t="s">
        <v>2703</v>
      </c>
      <c r="G2711" t="s">
        <v>42</v>
      </c>
      <c r="H2711">
        <v>0</v>
      </c>
      <c r="I2711">
        <v>0</v>
      </c>
      <c r="J2711">
        <v>0</v>
      </c>
      <c r="K2711" t="s">
        <v>11116</v>
      </c>
    </row>
    <row r="2712" spans="1:11" x14ac:dyDescent="0.3">
      <c r="A2712" t="s">
        <v>11117</v>
      </c>
      <c r="B2712" t="s">
        <v>11118</v>
      </c>
      <c r="C2712" t="s">
        <v>27</v>
      </c>
      <c r="D2712" t="s">
        <v>11119</v>
      </c>
      <c r="E2712" t="s">
        <v>10249</v>
      </c>
      <c r="F2712" t="s">
        <v>11120</v>
      </c>
      <c r="G2712" t="s">
        <v>42</v>
      </c>
      <c r="H2712">
        <v>0</v>
      </c>
      <c r="I2712">
        <v>0</v>
      </c>
      <c r="J2712">
        <v>0</v>
      </c>
      <c r="K2712" t="s">
        <v>11121</v>
      </c>
    </row>
    <row r="2713" spans="1:11" x14ac:dyDescent="0.3">
      <c r="A2713" t="s">
        <v>11122</v>
      </c>
      <c r="B2713" t="s">
        <v>11123</v>
      </c>
      <c r="C2713" t="s">
        <v>13</v>
      </c>
      <c r="D2713" t="s">
        <v>11124</v>
      </c>
      <c r="E2713" t="s">
        <v>15</v>
      </c>
      <c r="F2713" t="s">
        <v>41</v>
      </c>
      <c r="G2713" t="s">
        <v>42</v>
      </c>
      <c r="H2713">
        <v>0</v>
      </c>
      <c r="I2713">
        <v>0</v>
      </c>
      <c r="J2713">
        <v>0</v>
      </c>
      <c r="K2713" t="s">
        <v>11125</v>
      </c>
    </row>
    <row r="2714" spans="1:11" x14ac:dyDescent="0.3">
      <c r="A2714" t="s">
        <v>11126</v>
      </c>
      <c r="B2714" t="s">
        <v>11127</v>
      </c>
      <c r="C2714" t="s">
        <v>27</v>
      </c>
      <c r="D2714" t="s">
        <v>11128</v>
      </c>
      <c r="E2714" t="s">
        <v>10249</v>
      </c>
      <c r="F2714" t="s">
        <v>41</v>
      </c>
      <c r="G2714" t="s">
        <v>42</v>
      </c>
      <c r="H2714">
        <v>0</v>
      </c>
      <c r="I2714">
        <v>0</v>
      </c>
      <c r="J2714">
        <v>0</v>
      </c>
      <c r="K2714" t="s">
        <v>11129</v>
      </c>
    </row>
    <row r="2715" spans="1:11" x14ac:dyDescent="0.3">
      <c r="A2715" t="s">
        <v>11130</v>
      </c>
      <c r="C2715" t="s">
        <v>27</v>
      </c>
      <c r="D2715" t="s">
        <v>11131</v>
      </c>
      <c r="E2715" t="s">
        <v>10249</v>
      </c>
      <c r="F2715" t="s">
        <v>2703</v>
      </c>
      <c r="G2715" t="s">
        <v>42</v>
      </c>
      <c r="H2715">
        <v>0</v>
      </c>
      <c r="I2715">
        <v>0</v>
      </c>
      <c r="J2715">
        <v>0</v>
      </c>
      <c r="K2715" t="s">
        <v>11132</v>
      </c>
    </row>
    <row r="2716" spans="1:11" x14ac:dyDescent="0.3">
      <c r="A2716" t="s">
        <v>11133</v>
      </c>
      <c r="B2716" t="s">
        <v>11134</v>
      </c>
      <c r="C2716" t="s">
        <v>558</v>
      </c>
      <c r="D2716" t="s">
        <v>11135</v>
      </c>
      <c r="E2716" t="s">
        <v>1472</v>
      </c>
      <c r="F2716" t="s">
        <v>11136</v>
      </c>
      <c r="G2716" t="s">
        <v>42</v>
      </c>
      <c r="H2716">
        <v>0</v>
      </c>
      <c r="I2716">
        <v>0</v>
      </c>
      <c r="J2716">
        <v>0</v>
      </c>
      <c r="K2716" t="s">
        <v>11137</v>
      </c>
    </row>
    <row r="2717" spans="1:11" x14ac:dyDescent="0.3">
      <c r="A2717" t="s">
        <v>11138</v>
      </c>
      <c r="B2717" t="s">
        <v>11139</v>
      </c>
      <c r="C2717" t="s">
        <v>20</v>
      </c>
      <c r="D2717" t="s">
        <v>11140</v>
      </c>
      <c r="E2717" t="s">
        <v>59</v>
      </c>
      <c r="F2717" t="s">
        <v>7594</v>
      </c>
      <c r="G2717" t="s">
        <v>42</v>
      </c>
      <c r="H2717">
        <v>0</v>
      </c>
      <c r="I2717">
        <v>0</v>
      </c>
      <c r="J2717">
        <v>0</v>
      </c>
      <c r="K2717" t="s">
        <v>11141</v>
      </c>
    </row>
    <row r="2718" spans="1:11" x14ac:dyDescent="0.3">
      <c r="A2718" t="s">
        <v>11142</v>
      </c>
      <c r="C2718" t="s">
        <v>147</v>
      </c>
      <c r="D2718" t="s">
        <v>11143</v>
      </c>
      <c r="E2718" t="s">
        <v>183</v>
      </c>
      <c r="F2718" t="s">
        <v>16</v>
      </c>
      <c r="G2718" t="s">
        <v>11144</v>
      </c>
      <c r="H2718">
        <v>0</v>
      </c>
      <c r="I2718">
        <v>0</v>
      </c>
      <c r="J2718">
        <v>0</v>
      </c>
      <c r="K2718" t="s">
        <v>11145</v>
      </c>
    </row>
    <row r="2719" spans="1:11" x14ac:dyDescent="0.3">
      <c r="A2719" t="s">
        <v>11146</v>
      </c>
      <c r="B2719" t="s">
        <v>11147</v>
      </c>
      <c r="C2719" t="s">
        <v>20</v>
      </c>
      <c r="D2719" t="s">
        <v>11148</v>
      </c>
      <c r="E2719" t="s">
        <v>59</v>
      </c>
      <c r="F2719" t="s">
        <v>41</v>
      </c>
      <c r="G2719" t="s">
        <v>42</v>
      </c>
      <c r="H2719">
        <v>0</v>
      </c>
      <c r="I2719">
        <v>0</v>
      </c>
      <c r="J2719">
        <v>0</v>
      </c>
      <c r="K2719" t="s">
        <v>11149</v>
      </c>
    </row>
    <row r="2720" spans="1:11" x14ac:dyDescent="0.3">
      <c r="A2720" t="s">
        <v>11150</v>
      </c>
      <c r="B2720" t="s">
        <v>11151</v>
      </c>
      <c r="C2720" t="s">
        <v>558</v>
      </c>
      <c r="D2720" t="s">
        <v>11152</v>
      </c>
      <c r="E2720" t="s">
        <v>560</v>
      </c>
      <c r="F2720" t="s">
        <v>6622</v>
      </c>
      <c r="G2720" t="s">
        <v>42</v>
      </c>
      <c r="H2720">
        <v>0</v>
      </c>
      <c r="I2720">
        <v>0</v>
      </c>
      <c r="J2720">
        <v>0</v>
      </c>
      <c r="K2720" t="s">
        <v>11153</v>
      </c>
    </row>
    <row r="2721" spans="1:11" x14ac:dyDescent="0.3">
      <c r="A2721" t="s">
        <v>11154</v>
      </c>
      <c r="B2721" t="s">
        <v>11155</v>
      </c>
      <c r="C2721" t="s">
        <v>558</v>
      </c>
      <c r="D2721" t="s">
        <v>11156</v>
      </c>
      <c r="E2721" t="s">
        <v>1472</v>
      </c>
      <c r="F2721" t="s">
        <v>6890</v>
      </c>
      <c r="G2721" t="s">
        <v>11157</v>
      </c>
      <c r="H2721">
        <v>0</v>
      </c>
      <c r="I2721">
        <v>0</v>
      </c>
      <c r="J2721">
        <v>0</v>
      </c>
      <c r="K2721" t="s">
        <v>11158</v>
      </c>
    </row>
    <row r="2722" spans="1:11" x14ac:dyDescent="0.3">
      <c r="A2722" t="s">
        <v>11159</v>
      </c>
      <c r="B2722" t="s">
        <v>11118</v>
      </c>
      <c r="C2722" t="s">
        <v>558</v>
      </c>
      <c r="D2722" t="s">
        <v>11160</v>
      </c>
      <c r="E2722" t="s">
        <v>1472</v>
      </c>
      <c r="F2722" t="s">
        <v>16</v>
      </c>
      <c r="G2722" t="s">
        <v>5097</v>
      </c>
      <c r="H2722">
        <v>0</v>
      </c>
      <c r="I2722">
        <v>0</v>
      </c>
      <c r="J2722">
        <v>0</v>
      </c>
      <c r="K2722" t="s">
        <v>11161</v>
      </c>
    </row>
    <row r="2723" spans="1:11" x14ac:dyDescent="0.3">
      <c r="A2723" t="s">
        <v>11162</v>
      </c>
      <c r="C2723" t="s">
        <v>27</v>
      </c>
      <c r="D2723" t="s">
        <v>11163</v>
      </c>
      <c r="E2723" t="s">
        <v>10249</v>
      </c>
      <c r="F2723" t="s">
        <v>1590</v>
      </c>
      <c r="G2723" t="s">
        <v>42</v>
      </c>
      <c r="H2723">
        <v>0</v>
      </c>
      <c r="I2723">
        <v>0</v>
      </c>
      <c r="J2723">
        <v>0</v>
      </c>
      <c r="K2723" t="s">
        <v>11164</v>
      </c>
    </row>
    <row r="2724" spans="1:11" x14ac:dyDescent="0.3">
      <c r="A2724" t="s">
        <v>11165</v>
      </c>
      <c r="B2724" t="s">
        <v>11166</v>
      </c>
      <c r="C2724" t="s">
        <v>20</v>
      </c>
      <c r="D2724" t="s">
        <v>11167</v>
      </c>
      <c r="E2724" t="s">
        <v>22</v>
      </c>
      <c r="F2724" t="s">
        <v>16</v>
      </c>
      <c r="G2724" t="s">
        <v>822</v>
      </c>
      <c r="H2724">
        <v>0</v>
      </c>
      <c r="I2724">
        <v>0</v>
      </c>
      <c r="J2724">
        <v>0</v>
      </c>
      <c r="K2724" t="s">
        <v>11168</v>
      </c>
    </row>
    <row r="2725" spans="1:11" x14ac:dyDescent="0.3">
      <c r="A2725" t="s">
        <v>11169</v>
      </c>
      <c r="B2725" t="s">
        <v>11170</v>
      </c>
      <c r="C2725" t="s">
        <v>558</v>
      </c>
      <c r="D2725" t="s">
        <v>11171</v>
      </c>
      <c r="E2725" t="s">
        <v>895</v>
      </c>
      <c r="F2725" t="s">
        <v>11172</v>
      </c>
      <c r="G2725" t="s">
        <v>42</v>
      </c>
      <c r="H2725">
        <v>0</v>
      </c>
      <c r="I2725">
        <v>0</v>
      </c>
      <c r="J2725">
        <v>0</v>
      </c>
      <c r="K2725" t="s">
        <v>11173</v>
      </c>
    </row>
    <row r="2726" spans="1:11" x14ac:dyDescent="0.3">
      <c r="A2726" t="s">
        <v>11174</v>
      </c>
      <c r="B2726" t="s">
        <v>11175</v>
      </c>
      <c r="C2726" t="s">
        <v>27</v>
      </c>
      <c r="D2726" t="s">
        <v>11176</v>
      </c>
      <c r="E2726" t="s">
        <v>10249</v>
      </c>
      <c r="F2726" t="s">
        <v>11177</v>
      </c>
      <c r="G2726" t="s">
        <v>42</v>
      </c>
      <c r="H2726">
        <v>0</v>
      </c>
      <c r="I2726">
        <v>0</v>
      </c>
      <c r="J2726">
        <v>0</v>
      </c>
      <c r="K2726" t="s">
        <v>11178</v>
      </c>
    </row>
    <row r="2727" spans="1:11" x14ac:dyDescent="0.3">
      <c r="A2727" t="s">
        <v>11179</v>
      </c>
      <c r="B2727" t="s">
        <v>11180</v>
      </c>
      <c r="C2727" t="s">
        <v>27</v>
      </c>
      <c r="D2727" t="s">
        <v>11181</v>
      </c>
      <c r="E2727" t="s">
        <v>10249</v>
      </c>
      <c r="F2727" t="s">
        <v>6032</v>
      </c>
      <c r="G2727" t="s">
        <v>42</v>
      </c>
      <c r="H2727">
        <v>0</v>
      </c>
      <c r="I2727">
        <v>0</v>
      </c>
      <c r="J2727">
        <v>0</v>
      </c>
      <c r="K2727" t="s">
        <v>11182</v>
      </c>
    </row>
    <row r="2728" spans="1:11" x14ac:dyDescent="0.3">
      <c r="A2728" t="s">
        <v>11183</v>
      </c>
      <c r="C2728" t="s">
        <v>27</v>
      </c>
      <c r="D2728" t="s">
        <v>11184</v>
      </c>
      <c r="E2728" t="s">
        <v>10249</v>
      </c>
      <c r="F2728" t="s">
        <v>11185</v>
      </c>
      <c r="G2728" t="s">
        <v>42</v>
      </c>
      <c r="H2728">
        <v>0</v>
      </c>
      <c r="I2728">
        <v>0</v>
      </c>
      <c r="J2728">
        <v>0</v>
      </c>
      <c r="K2728" t="s">
        <v>11186</v>
      </c>
    </row>
    <row r="2729" spans="1:11" x14ac:dyDescent="0.3">
      <c r="A2729" t="s">
        <v>11187</v>
      </c>
      <c r="B2729" t="s">
        <v>11188</v>
      </c>
      <c r="C2729" t="s">
        <v>27</v>
      </c>
      <c r="D2729" t="s">
        <v>11189</v>
      </c>
      <c r="E2729" t="s">
        <v>10249</v>
      </c>
      <c r="F2729" t="s">
        <v>41</v>
      </c>
      <c r="G2729" t="s">
        <v>42</v>
      </c>
      <c r="H2729">
        <v>0</v>
      </c>
      <c r="I2729">
        <v>0</v>
      </c>
      <c r="J2729">
        <v>0</v>
      </c>
      <c r="K2729" t="s">
        <v>11190</v>
      </c>
    </row>
    <row r="2730" spans="1:11" x14ac:dyDescent="0.3">
      <c r="A2730" t="s">
        <v>11191</v>
      </c>
      <c r="B2730" t="s">
        <v>11192</v>
      </c>
      <c r="C2730" t="s">
        <v>27</v>
      </c>
      <c r="D2730" t="s">
        <v>11193</v>
      </c>
      <c r="E2730" t="s">
        <v>10249</v>
      </c>
      <c r="F2730" t="s">
        <v>11005</v>
      </c>
      <c r="G2730" t="s">
        <v>42</v>
      </c>
      <c r="H2730">
        <v>0</v>
      </c>
      <c r="I2730">
        <v>0</v>
      </c>
      <c r="J2730">
        <v>0</v>
      </c>
      <c r="K2730" t="s">
        <v>11194</v>
      </c>
    </row>
    <row r="2731" spans="1:11" x14ac:dyDescent="0.3">
      <c r="A2731" t="s">
        <v>11195</v>
      </c>
      <c r="B2731" t="s">
        <v>11196</v>
      </c>
      <c r="C2731" t="s">
        <v>27</v>
      </c>
      <c r="D2731" t="s">
        <v>11197</v>
      </c>
      <c r="E2731" t="s">
        <v>10249</v>
      </c>
      <c r="F2731" t="s">
        <v>1413</v>
      </c>
      <c r="G2731" t="s">
        <v>42</v>
      </c>
      <c r="H2731">
        <v>0</v>
      </c>
      <c r="I2731">
        <v>0</v>
      </c>
      <c r="J2731">
        <v>0</v>
      </c>
      <c r="K2731" t="s">
        <v>11198</v>
      </c>
    </row>
    <row r="2732" spans="1:11" x14ac:dyDescent="0.3">
      <c r="A2732" t="s">
        <v>11199</v>
      </c>
      <c r="B2732" t="s">
        <v>11200</v>
      </c>
      <c r="C2732" t="s">
        <v>27</v>
      </c>
      <c r="D2732" t="s">
        <v>11201</v>
      </c>
      <c r="E2732" t="s">
        <v>10249</v>
      </c>
      <c r="F2732" t="s">
        <v>11202</v>
      </c>
      <c r="G2732" t="s">
        <v>42</v>
      </c>
      <c r="H2732">
        <v>0</v>
      </c>
      <c r="I2732">
        <v>0</v>
      </c>
      <c r="J2732">
        <v>0</v>
      </c>
      <c r="K2732" t="s">
        <v>11203</v>
      </c>
    </row>
    <row r="2733" spans="1:11" x14ac:dyDescent="0.3">
      <c r="A2733" t="s">
        <v>11204</v>
      </c>
      <c r="B2733" t="s">
        <v>11205</v>
      </c>
      <c r="C2733" t="s">
        <v>27</v>
      </c>
      <c r="D2733" t="s">
        <v>11206</v>
      </c>
      <c r="E2733" t="s">
        <v>10249</v>
      </c>
      <c r="F2733" t="s">
        <v>11207</v>
      </c>
      <c r="G2733" t="s">
        <v>42</v>
      </c>
      <c r="H2733">
        <v>0</v>
      </c>
      <c r="I2733">
        <v>0</v>
      </c>
      <c r="J2733">
        <v>0</v>
      </c>
      <c r="K2733" t="s">
        <v>11208</v>
      </c>
    </row>
    <row r="2734" spans="1:11" x14ac:dyDescent="0.3">
      <c r="A2734" t="s">
        <v>11209</v>
      </c>
      <c r="B2734" t="s">
        <v>11210</v>
      </c>
      <c r="C2734" t="s">
        <v>147</v>
      </c>
      <c r="D2734" t="s">
        <v>11211</v>
      </c>
      <c r="E2734" t="s">
        <v>183</v>
      </c>
      <c r="F2734" t="s">
        <v>1662</v>
      </c>
      <c r="G2734" t="s">
        <v>42</v>
      </c>
      <c r="H2734">
        <v>0</v>
      </c>
      <c r="I2734">
        <v>0</v>
      </c>
      <c r="J2734">
        <v>0</v>
      </c>
      <c r="K2734" t="s">
        <v>11212</v>
      </c>
    </row>
    <row r="2735" spans="1:11" x14ac:dyDescent="0.3">
      <c r="A2735" t="s">
        <v>11213</v>
      </c>
      <c r="B2735" t="s">
        <v>11214</v>
      </c>
      <c r="C2735" t="s">
        <v>27</v>
      </c>
      <c r="D2735" t="s">
        <v>11215</v>
      </c>
      <c r="E2735" t="s">
        <v>10249</v>
      </c>
      <c r="F2735" t="s">
        <v>994</v>
      </c>
      <c r="G2735" t="s">
        <v>42</v>
      </c>
      <c r="H2735">
        <v>0</v>
      </c>
      <c r="I2735">
        <v>0</v>
      </c>
      <c r="J2735">
        <v>0</v>
      </c>
      <c r="K2735" t="s">
        <v>11216</v>
      </c>
    </row>
    <row r="2736" spans="1:11" x14ac:dyDescent="0.3">
      <c r="A2736" t="s">
        <v>11217</v>
      </c>
      <c r="B2736" t="s">
        <v>11218</v>
      </c>
      <c r="C2736" t="s">
        <v>20</v>
      </c>
      <c r="D2736" t="s">
        <v>11219</v>
      </c>
      <c r="E2736" t="s">
        <v>22</v>
      </c>
      <c r="F2736" t="s">
        <v>3560</v>
      </c>
      <c r="G2736" t="s">
        <v>42</v>
      </c>
      <c r="H2736">
        <v>0</v>
      </c>
      <c r="I2736">
        <v>0</v>
      </c>
      <c r="J2736">
        <v>0</v>
      </c>
      <c r="K2736" t="s">
        <v>11220</v>
      </c>
    </row>
    <row r="2737" spans="1:11" x14ac:dyDescent="0.3">
      <c r="A2737" t="s">
        <v>11221</v>
      </c>
      <c r="B2737" t="s">
        <v>11222</v>
      </c>
      <c r="C2737" t="s">
        <v>27</v>
      </c>
      <c r="D2737" t="s">
        <v>11223</v>
      </c>
      <c r="E2737" t="s">
        <v>10249</v>
      </c>
      <c r="F2737" t="s">
        <v>7021</v>
      </c>
      <c r="G2737" t="s">
        <v>42</v>
      </c>
      <c r="H2737">
        <v>0</v>
      </c>
      <c r="I2737">
        <v>0</v>
      </c>
      <c r="J2737">
        <v>0</v>
      </c>
      <c r="K2737" t="s">
        <v>11224</v>
      </c>
    </row>
    <row r="2738" spans="1:11" x14ac:dyDescent="0.3">
      <c r="A2738" t="s">
        <v>11225</v>
      </c>
      <c r="B2738" t="s">
        <v>11226</v>
      </c>
      <c r="C2738" t="s">
        <v>27</v>
      </c>
      <c r="D2738" t="s">
        <v>11227</v>
      </c>
      <c r="E2738" t="s">
        <v>10249</v>
      </c>
      <c r="F2738" t="s">
        <v>11177</v>
      </c>
      <c r="G2738" t="s">
        <v>42</v>
      </c>
      <c r="H2738">
        <v>0</v>
      </c>
      <c r="I2738">
        <v>0</v>
      </c>
      <c r="J2738">
        <v>0</v>
      </c>
      <c r="K2738" t="s">
        <v>11228</v>
      </c>
    </row>
    <row r="2739" spans="1:11" x14ac:dyDescent="0.3">
      <c r="A2739" t="s">
        <v>11229</v>
      </c>
      <c r="B2739" t="s">
        <v>11230</v>
      </c>
      <c r="C2739" t="s">
        <v>20</v>
      </c>
      <c r="D2739" t="s">
        <v>11231</v>
      </c>
      <c r="E2739" t="s">
        <v>59</v>
      </c>
      <c r="F2739" t="s">
        <v>1835</v>
      </c>
      <c r="G2739" t="s">
        <v>7387</v>
      </c>
      <c r="H2739">
        <v>0</v>
      </c>
      <c r="I2739">
        <v>0</v>
      </c>
      <c r="J2739">
        <v>0</v>
      </c>
      <c r="K2739" t="s">
        <v>11232</v>
      </c>
    </row>
    <row r="2740" spans="1:11" x14ac:dyDescent="0.3">
      <c r="A2740" t="s">
        <v>11233</v>
      </c>
      <c r="B2740" t="s">
        <v>11234</v>
      </c>
      <c r="C2740" t="s">
        <v>20</v>
      </c>
      <c r="D2740" t="s">
        <v>11235</v>
      </c>
      <c r="E2740" t="s">
        <v>59</v>
      </c>
      <c r="F2740" t="s">
        <v>607</v>
      </c>
      <c r="G2740" t="s">
        <v>42</v>
      </c>
      <c r="H2740">
        <v>0</v>
      </c>
      <c r="I2740">
        <v>0</v>
      </c>
      <c r="J2740">
        <v>0</v>
      </c>
      <c r="K2740" t="s">
        <v>11236</v>
      </c>
    </row>
    <row r="2741" spans="1:11" x14ac:dyDescent="0.3">
      <c r="A2741" t="s">
        <v>11237</v>
      </c>
      <c r="B2741" t="s">
        <v>11238</v>
      </c>
      <c r="C2741" t="s">
        <v>20</v>
      </c>
      <c r="D2741" t="s">
        <v>11239</v>
      </c>
      <c r="E2741" t="s">
        <v>59</v>
      </c>
      <c r="F2741" t="s">
        <v>7529</v>
      </c>
      <c r="G2741" t="s">
        <v>42</v>
      </c>
      <c r="H2741">
        <v>0</v>
      </c>
      <c r="I2741">
        <v>0</v>
      </c>
      <c r="J2741">
        <v>0</v>
      </c>
      <c r="K2741" t="s">
        <v>11240</v>
      </c>
    </row>
    <row r="2742" spans="1:11" x14ac:dyDescent="0.3">
      <c r="A2742" t="s">
        <v>11241</v>
      </c>
      <c r="B2742" t="s">
        <v>11242</v>
      </c>
      <c r="C2742" t="s">
        <v>147</v>
      </c>
      <c r="D2742" t="s">
        <v>11243</v>
      </c>
      <c r="E2742" t="s">
        <v>183</v>
      </c>
      <c r="F2742" t="s">
        <v>11244</v>
      </c>
      <c r="G2742" t="s">
        <v>42</v>
      </c>
      <c r="H2742">
        <v>0</v>
      </c>
      <c r="I2742">
        <v>0</v>
      </c>
      <c r="J2742">
        <v>0</v>
      </c>
      <c r="K2742" t="s">
        <v>11245</v>
      </c>
    </row>
    <row r="2743" spans="1:11" x14ac:dyDescent="0.3">
      <c r="A2743" t="s">
        <v>11246</v>
      </c>
      <c r="B2743" t="s">
        <v>11247</v>
      </c>
      <c r="C2743" t="s">
        <v>147</v>
      </c>
      <c r="D2743" t="s">
        <v>11243</v>
      </c>
      <c r="E2743" t="s">
        <v>183</v>
      </c>
      <c r="F2743" t="s">
        <v>2286</v>
      </c>
      <c r="G2743" t="s">
        <v>42</v>
      </c>
      <c r="H2743">
        <v>0</v>
      </c>
      <c r="I2743">
        <v>0</v>
      </c>
      <c r="J2743">
        <v>0</v>
      </c>
      <c r="K2743" t="s">
        <v>11248</v>
      </c>
    </row>
    <row r="2744" spans="1:11" x14ac:dyDescent="0.3">
      <c r="A2744" t="s">
        <v>11249</v>
      </c>
      <c r="C2744" t="s">
        <v>27</v>
      </c>
      <c r="D2744" t="s">
        <v>11250</v>
      </c>
      <c r="E2744" t="s">
        <v>10249</v>
      </c>
      <c r="F2744" t="s">
        <v>3344</v>
      </c>
      <c r="G2744" t="s">
        <v>42</v>
      </c>
      <c r="H2744">
        <v>0</v>
      </c>
      <c r="I2744">
        <v>0</v>
      </c>
      <c r="J2744">
        <v>0</v>
      </c>
      <c r="K2744" t="s">
        <v>11251</v>
      </c>
    </row>
    <row r="2745" spans="1:11" x14ac:dyDescent="0.3">
      <c r="A2745" t="s">
        <v>11252</v>
      </c>
      <c r="C2745" t="s">
        <v>558</v>
      </c>
      <c r="D2745" t="s">
        <v>11253</v>
      </c>
      <c r="E2745" t="s">
        <v>1472</v>
      </c>
      <c r="F2745" t="s">
        <v>16</v>
      </c>
      <c r="G2745" t="s">
        <v>2951</v>
      </c>
      <c r="H2745">
        <v>0</v>
      </c>
      <c r="I2745">
        <v>0</v>
      </c>
      <c r="J2745">
        <v>0</v>
      </c>
      <c r="K2745" t="s">
        <v>11254</v>
      </c>
    </row>
    <row r="2746" spans="1:11" x14ac:dyDescent="0.3">
      <c r="A2746" t="s">
        <v>11255</v>
      </c>
      <c r="C2746" t="s">
        <v>27</v>
      </c>
      <c r="D2746" t="s">
        <v>11256</v>
      </c>
      <c r="E2746" t="s">
        <v>10249</v>
      </c>
      <c r="F2746" t="s">
        <v>16</v>
      </c>
      <c r="G2746" t="s">
        <v>5073</v>
      </c>
      <c r="H2746">
        <v>0</v>
      </c>
      <c r="I2746">
        <v>0</v>
      </c>
      <c r="J2746">
        <v>0</v>
      </c>
      <c r="K2746" t="s">
        <v>11257</v>
      </c>
    </row>
    <row r="2747" spans="1:11" x14ac:dyDescent="0.3">
      <c r="A2747" t="s">
        <v>11258</v>
      </c>
      <c r="B2747" t="s">
        <v>11259</v>
      </c>
      <c r="C2747" t="s">
        <v>27</v>
      </c>
      <c r="D2747" t="s">
        <v>11260</v>
      </c>
      <c r="E2747" t="s">
        <v>29</v>
      </c>
      <c r="F2747" t="s">
        <v>41</v>
      </c>
      <c r="G2747" t="s">
        <v>42</v>
      </c>
      <c r="H2747">
        <v>0</v>
      </c>
      <c r="I2747">
        <v>0</v>
      </c>
      <c r="J2747">
        <v>0</v>
      </c>
      <c r="K2747" t="s">
        <v>11261</v>
      </c>
    </row>
    <row r="2748" spans="1:11" x14ac:dyDescent="0.3">
      <c r="A2748" t="s">
        <v>11262</v>
      </c>
      <c r="C2748" t="s">
        <v>558</v>
      </c>
      <c r="D2748" t="s">
        <v>11263</v>
      </c>
      <c r="E2748" t="s">
        <v>1472</v>
      </c>
      <c r="F2748" t="s">
        <v>16</v>
      </c>
      <c r="G2748" t="s">
        <v>6873</v>
      </c>
      <c r="H2748">
        <v>0</v>
      </c>
      <c r="I2748">
        <v>0</v>
      </c>
      <c r="J2748">
        <v>0</v>
      </c>
      <c r="K2748" t="s">
        <v>11264</v>
      </c>
    </row>
    <row r="2749" spans="1:11" x14ac:dyDescent="0.3">
      <c r="A2749" t="s">
        <v>11265</v>
      </c>
      <c r="B2749" t="s">
        <v>11266</v>
      </c>
      <c r="C2749" t="s">
        <v>27</v>
      </c>
      <c r="D2749" t="s">
        <v>11267</v>
      </c>
      <c r="E2749" t="s">
        <v>10249</v>
      </c>
      <c r="F2749" t="s">
        <v>3743</v>
      </c>
      <c r="G2749" t="s">
        <v>42</v>
      </c>
      <c r="H2749">
        <v>0</v>
      </c>
      <c r="I2749">
        <v>0</v>
      </c>
      <c r="J2749">
        <v>0</v>
      </c>
      <c r="K2749" t="s">
        <v>11268</v>
      </c>
    </row>
    <row r="2750" spans="1:11" x14ac:dyDescent="0.3">
      <c r="A2750" t="s">
        <v>11269</v>
      </c>
      <c r="B2750" t="s">
        <v>11270</v>
      </c>
      <c r="C2750" t="s">
        <v>558</v>
      </c>
      <c r="D2750" t="s">
        <v>11271</v>
      </c>
      <c r="E2750" t="s">
        <v>1472</v>
      </c>
      <c r="F2750" t="s">
        <v>16</v>
      </c>
      <c r="G2750" t="s">
        <v>2750</v>
      </c>
      <c r="H2750">
        <v>0</v>
      </c>
      <c r="I2750">
        <v>0</v>
      </c>
      <c r="J2750">
        <v>0</v>
      </c>
      <c r="K2750" t="s">
        <v>11272</v>
      </c>
    </row>
    <row r="2751" spans="1:11" x14ac:dyDescent="0.3">
      <c r="A2751" t="s">
        <v>11273</v>
      </c>
      <c r="B2751" t="s">
        <v>11274</v>
      </c>
      <c r="C2751" t="s">
        <v>27</v>
      </c>
      <c r="D2751" t="s">
        <v>11275</v>
      </c>
      <c r="E2751" t="s">
        <v>10249</v>
      </c>
      <c r="F2751" t="s">
        <v>41</v>
      </c>
      <c r="G2751" t="s">
        <v>42</v>
      </c>
      <c r="H2751">
        <v>0</v>
      </c>
      <c r="I2751">
        <v>0</v>
      </c>
      <c r="J2751">
        <v>0</v>
      </c>
      <c r="K2751" t="s">
        <v>11276</v>
      </c>
    </row>
    <row r="2752" spans="1:11" x14ac:dyDescent="0.3">
      <c r="A2752" t="s">
        <v>11277</v>
      </c>
      <c r="B2752" t="s">
        <v>11278</v>
      </c>
      <c r="C2752" t="s">
        <v>558</v>
      </c>
      <c r="D2752" t="s">
        <v>11279</v>
      </c>
      <c r="E2752" t="s">
        <v>1472</v>
      </c>
      <c r="F2752" t="s">
        <v>16</v>
      </c>
      <c r="G2752" t="s">
        <v>879</v>
      </c>
      <c r="H2752">
        <v>0</v>
      </c>
      <c r="I2752">
        <v>0</v>
      </c>
      <c r="J2752">
        <v>0</v>
      </c>
      <c r="K2752" t="s">
        <v>11280</v>
      </c>
    </row>
    <row r="2753" spans="1:11" x14ac:dyDescent="0.3">
      <c r="A2753" t="s">
        <v>11281</v>
      </c>
      <c r="B2753" t="s">
        <v>11282</v>
      </c>
      <c r="C2753" t="s">
        <v>27</v>
      </c>
      <c r="D2753" t="s">
        <v>11283</v>
      </c>
      <c r="E2753" t="s">
        <v>10249</v>
      </c>
      <c r="F2753" t="s">
        <v>11074</v>
      </c>
      <c r="G2753" t="s">
        <v>42</v>
      </c>
      <c r="H2753">
        <v>0</v>
      </c>
      <c r="I2753">
        <v>0</v>
      </c>
      <c r="J2753">
        <v>0</v>
      </c>
      <c r="K2753" t="s">
        <v>11284</v>
      </c>
    </row>
    <row r="2754" spans="1:11" x14ac:dyDescent="0.3">
      <c r="A2754" t="s">
        <v>11285</v>
      </c>
      <c r="B2754" t="s">
        <v>11286</v>
      </c>
      <c r="C2754" t="s">
        <v>27</v>
      </c>
      <c r="D2754" t="s">
        <v>11287</v>
      </c>
      <c r="E2754" t="s">
        <v>10249</v>
      </c>
      <c r="F2754" t="s">
        <v>1625</v>
      </c>
      <c r="G2754" t="s">
        <v>42</v>
      </c>
      <c r="H2754">
        <v>0</v>
      </c>
      <c r="I2754">
        <v>0</v>
      </c>
      <c r="J2754">
        <v>0</v>
      </c>
      <c r="K2754" t="s">
        <v>11288</v>
      </c>
    </row>
    <row r="2755" spans="1:11" x14ac:dyDescent="0.3">
      <c r="A2755" t="s">
        <v>11289</v>
      </c>
      <c r="B2755" t="s">
        <v>11290</v>
      </c>
      <c r="C2755" t="s">
        <v>558</v>
      </c>
      <c r="D2755" t="s">
        <v>11291</v>
      </c>
      <c r="E2755" t="s">
        <v>1122</v>
      </c>
      <c r="F2755" t="s">
        <v>11292</v>
      </c>
      <c r="G2755" t="s">
        <v>42</v>
      </c>
      <c r="H2755">
        <v>0</v>
      </c>
      <c r="I2755">
        <v>0</v>
      </c>
      <c r="J2755">
        <v>0</v>
      </c>
      <c r="K2755" t="s">
        <v>11293</v>
      </c>
    </row>
    <row r="2756" spans="1:11" x14ac:dyDescent="0.3">
      <c r="A2756" t="s">
        <v>11294</v>
      </c>
      <c r="C2756" t="s">
        <v>27</v>
      </c>
      <c r="D2756" t="s">
        <v>11295</v>
      </c>
      <c r="E2756" t="s">
        <v>10249</v>
      </c>
      <c r="F2756" t="s">
        <v>10797</v>
      </c>
      <c r="G2756" t="s">
        <v>42</v>
      </c>
      <c r="H2756">
        <v>0</v>
      </c>
      <c r="I2756">
        <v>0</v>
      </c>
      <c r="J2756">
        <v>0</v>
      </c>
      <c r="K2756" t="s">
        <v>11296</v>
      </c>
    </row>
    <row r="2757" spans="1:11" x14ac:dyDescent="0.3">
      <c r="A2757" t="s">
        <v>11297</v>
      </c>
      <c r="B2757" t="s">
        <v>11298</v>
      </c>
      <c r="C2757" t="s">
        <v>147</v>
      </c>
      <c r="D2757" t="s">
        <v>11299</v>
      </c>
      <c r="E2757" t="s">
        <v>4768</v>
      </c>
      <c r="F2757" t="s">
        <v>41</v>
      </c>
      <c r="G2757" t="s">
        <v>42</v>
      </c>
      <c r="H2757">
        <v>0</v>
      </c>
      <c r="I2757">
        <v>0</v>
      </c>
      <c r="J2757">
        <v>0</v>
      </c>
      <c r="K2757" t="s">
        <v>11300</v>
      </c>
    </row>
    <row r="2758" spans="1:11" x14ac:dyDescent="0.3">
      <c r="A2758" t="s">
        <v>11301</v>
      </c>
      <c r="B2758" t="s">
        <v>11302</v>
      </c>
      <c r="C2758" t="s">
        <v>558</v>
      </c>
      <c r="D2758" t="s">
        <v>11303</v>
      </c>
      <c r="E2758" t="s">
        <v>1122</v>
      </c>
      <c r="F2758" t="s">
        <v>3322</v>
      </c>
      <c r="G2758" t="s">
        <v>822</v>
      </c>
      <c r="H2758">
        <v>0</v>
      </c>
      <c r="I2758">
        <v>0</v>
      </c>
      <c r="J2758">
        <v>0</v>
      </c>
      <c r="K2758" t="s">
        <v>11304</v>
      </c>
    </row>
    <row r="2759" spans="1:11" x14ac:dyDescent="0.3">
      <c r="A2759" t="s">
        <v>11305</v>
      </c>
      <c r="C2759" t="s">
        <v>27</v>
      </c>
      <c r="D2759" t="s">
        <v>11306</v>
      </c>
      <c r="E2759" t="s">
        <v>10249</v>
      </c>
      <c r="F2759" t="s">
        <v>3603</v>
      </c>
      <c r="G2759" t="s">
        <v>3168</v>
      </c>
      <c r="H2759">
        <v>0</v>
      </c>
      <c r="I2759">
        <v>0</v>
      </c>
      <c r="J2759">
        <v>0</v>
      </c>
      <c r="K2759" t="s">
        <v>11307</v>
      </c>
    </row>
    <row r="2760" spans="1:11" x14ac:dyDescent="0.3">
      <c r="A2760" t="s">
        <v>11308</v>
      </c>
      <c r="B2760" t="s">
        <v>11309</v>
      </c>
      <c r="C2760" t="s">
        <v>558</v>
      </c>
      <c r="D2760" t="s">
        <v>11310</v>
      </c>
      <c r="E2760" t="s">
        <v>1122</v>
      </c>
      <c r="F2760" t="s">
        <v>11311</v>
      </c>
      <c r="G2760" t="s">
        <v>3301</v>
      </c>
      <c r="H2760">
        <v>0</v>
      </c>
      <c r="I2760">
        <v>0</v>
      </c>
      <c r="J2760">
        <v>0</v>
      </c>
      <c r="K2760" t="s">
        <v>11312</v>
      </c>
    </row>
    <row r="2761" spans="1:11" x14ac:dyDescent="0.3">
      <c r="A2761" t="s">
        <v>11313</v>
      </c>
      <c r="C2761" t="s">
        <v>27</v>
      </c>
      <c r="D2761" t="s">
        <v>11314</v>
      </c>
      <c r="E2761" t="s">
        <v>10249</v>
      </c>
      <c r="F2761" t="s">
        <v>11315</v>
      </c>
      <c r="G2761" t="s">
        <v>42</v>
      </c>
      <c r="H2761">
        <v>0</v>
      </c>
      <c r="I2761">
        <v>0</v>
      </c>
      <c r="J2761">
        <v>0</v>
      </c>
      <c r="K2761" t="s">
        <v>11316</v>
      </c>
    </row>
    <row r="2762" spans="1:11" x14ac:dyDescent="0.3">
      <c r="A2762" t="s">
        <v>11317</v>
      </c>
      <c r="B2762" t="s">
        <v>11318</v>
      </c>
      <c r="C2762" t="s">
        <v>27</v>
      </c>
      <c r="D2762" t="s">
        <v>11319</v>
      </c>
      <c r="E2762" t="s">
        <v>10249</v>
      </c>
      <c r="F2762" t="s">
        <v>8070</v>
      </c>
      <c r="G2762" t="s">
        <v>42</v>
      </c>
      <c r="H2762">
        <v>0</v>
      </c>
      <c r="I2762">
        <v>0</v>
      </c>
      <c r="J2762">
        <v>0</v>
      </c>
      <c r="K2762" t="s">
        <v>11320</v>
      </c>
    </row>
    <row r="2763" spans="1:11" x14ac:dyDescent="0.3">
      <c r="A2763" t="s">
        <v>11321</v>
      </c>
      <c r="C2763" t="s">
        <v>27</v>
      </c>
      <c r="D2763" t="s">
        <v>11322</v>
      </c>
      <c r="E2763" t="s">
        <v>10249</v>
      </c>
      <c r="F2763" t="s">
        <v>3560</v>
      </c>
      <c r="G2763" t="s">
        <v>42</v>
      </c>
      <c r="H2763">
        <v>0</v>
      </c>
      <c r="I2763">
        <v>0</v>
      </c>
      <c r="J2763">
        <v>0</v>
      </c>
      <c r="K2763" t="s">
        <v>11323</v>
      </c>
    </row>
    <row r="2764" spans="1:11" x14ac:dyDescent="0.3">
      <c r="A2764" t="s">
        <v>11324</v>
      </c>
      <c r="B2764" t="s">
        <v>11325</v>
      </c>
      <c r="C2764" t="s">
        <v>27</v>
      </c>
      <c r="D2764" t="s">
        <v>11326</v>
      </c>
      <c r="E2764" t="s">
        <v>10249</v>
      </c>
      <c r="F2764" t="s">
        <v>1862</v>
      </c>
      <c r="G2764" t="s">
        <v>42</v>
      </c>
      <c r="H2764">
        <v>0</v>
      </c>
      <c r="I2764">
        <v>0</v>
      </c>
      <c r="J2764">
        <v>0</v>
      </c>
      <c r="K2764" t="s">
        <v>11327</v>
      </c>
    </row>
    <row r="2765" spans="1:11" x14ac:dyDescent="0.3">
      <c r="A2765" t="s">
        <v>11328</v>
      </c>
      <c r="C2765" t="s">
        <v>27</v>
      </c>
      <c r="D2765" t="s">
        <v>11329</v>
      </c>
      <c r="E2765" t="s">
        <v>10249</v>
      </c>
      <c r="F2765" t="s">
        <v>3774</v>
      </c>
      <c r="G2765" t="s">
        <v>42</v>
      </c>
      <c r="H2765">
        <v>0</v>
      </c>
      <c r="I2765">
        <v>0</v>
      </c>
      <c r="J2765">
        <v>0</v>
      </c>
      <c r="K2765" t="s">
        <v>11330</v>
      </c>
    </row>
    <row r="2766" spans="1:11" x14ac:dyDescent="0.3">
      <c r="A2766" t="s">
        <v>11331</v>
      </c>
      <c r="B2766" t="s">
        <v>11332</v>
      </c>
      <c r="C2766" t="s">
        <v>27</v>
      </c>
      <c r="D2766" t="s">
        <v>11333</v>
      </c>
      <c r="E2766" t="s">
        <v>10249</v>
      </c>
      <c r="F2766" t="s">
        <v>2121</v>
      </c>
      <c r="G2766" t="s">
        <v>42</v>
      </c>
      <c r="H2766">
        <v>0</v>
      </c>
      <c r="I2766">
        <v>0</v>
      </c>
      <c r="J2766">
        <v>0</v>
      </c>
      <c r="K2766" t="s">
        <v>11334</v>
      </c>
    </row>
    <row r="2767" spans="1:11" x14ac:dyDescent="0.3">
      <c r="A2767" t="s">
        <v>11335</v>
      </c>
      <c r="B2767" t="s">
        <v>11336</v>
      </c>
      <c r="C2767" t="s">
        <v>147</v>
      </c>
      <c r="D2767" t="s">
        <v>11337</v>
      </c>
      <c r="E2767" t="s">
        <v>4768</v>
      </c>
      <c r="F2767" t="s">
        <v>6023</v>
      </c>
      <c r="G2767" t="s">
        <v>42</v>
      </c>
      <c r="H2767">
        <v>0</v>
      </c>
      <c r="I2767">
        <v>0</v>
      </c>
      <c r="J2767">
        <v>0</v>
      </c>
      <c r="K2767" t="s">
        <v>11338</v>
      </c>
    </row>
    <row r="2768" spans="1:11" x14ac:dyDescent="0.3">
      <c r="A2768" t="s">
        <v>11339</v>
      </c>
      <c r="B2768" t="s">
        <v>11340</v>
      </c>
      <c r="C2768" t="s">
        <v>27</v>
      </c>
      <c r="D2768" t="s">
        <v>11341</v>
      </c>
      <c r="E2768" t="s">
        <v>10249</v>
      </c>
      <c r="F2768" t="s">
        <v>11342</v>
      </c>
      <c r="G2768" t="s">
        <v>42</v>
      </c>
      <c r="H2768">
        <v>0</v>
      </c>
      <c r="I2768">
        <v>0</v>
      </c>
      <c r="J2768">
        <v>0</v>
      </c>
      <c r="K2768" t="s">
        <v>11343</v>
      </c>
    </row>
    <row r="2769" spans="1:11" x14ac:dyDescent="0.3">
      <c r="A2769" t="s">
        <v>11344</v>
      </c>
      <c r="B2769" t="s">
        <v>11345</v>
      </c>
      <c r="C2769" t="s">
        <v>27</v>
      </c>
      <c r="D2769" t="s">
        <v>11346</v>
      </c>
      <c r="E2769" t="s">
        <v>10249</v>
      </c>
      <c r="F2769" t="s">
        <v>11347</v>
      </c>
      <c r="G2769" t="s">
        <v>42</v>
      </c>
      <c r="H2769">
        <v>0</v>
      </c>
      <c r="I2769">
        <v>0</v>
      </c>
      <c r="J2769">
        <v>0</v>
      </c>
      <c r="K2769" t="s">
        <v>11348</v>
      </c>
    </row>
    <row r="2770" spans="1:11" x14ac:dyDescent="0.3">
      <c r="A2770" t="s">
        <v>11349</v>
      </c>
      <c r="B2770" t="s">
        <v>11350</v>
      </c>
      <c r="C2770" t="s">
        <v>27</v>
      </c>
      <c r="D2770" t="s">
        <v>11351</v>
      </c>
      <c r="E2770" t="s">
        <v>10249</v>
      </c>
      <c r="F2770" t="s">
        <v>11352</v>
      </c>
      <c r="G2770" t="s">
        <v>42</v>
      </c>
      <c r="H2770">
        <v>0</v>
      </c>
      <c r="I2770">
        <v>0</v>
      </c>
      <c r="J2770">
        <v>0</v>
      </c>
      <c r="K2770" t="s">
        <v>11353</v>
      </c>
    </row>
    <row r="2771" spans="1:11" x14ac:dyDescent="0.3">
      <c r="A2771" t="s">
        <v>11354</v>
      </c>
      <c r="B2771" t="s">
        <v>11355</v>
      </c>
      <c r="C2771" t="s">
        <v>27</v>
      </c>
      <c r="D2771" t="s">
        <v>11356</v>
      </c>
      <c r="E2771" t="s">
        <v>10249</v>
      </c>
      <c r="F2771" t="s">
        <v>3249</v>
      </c>
      <c r="G2771" t="s">
        <v>42</v>
      </c>
      <c r="H2771">
        <v>0</v>
      </c>
      <c r="I2771">
        <v>0</v>
      </c>
      <c r="J2771">
        <v>0</v>
      </c>
      <c r="K2771" t="s">
        <v>11357</v>
      </c>
    </row>
    <row r="2772" spans="1:11" x14ac:dyDescent="0.3">
      <c r="A2772" t="s">
        <v>11358</v>
      </c>
      <c r="B2772" t="s">
        <v>11359</v>
      </c>
      <c r="C2772" t="s">
        <v>27</v>
      </c>
      <c r="D2772" t="s">
        <v>11360</v>
      </c>
      <c r="E2772" t="s">
        <v>10249</v>
      </c>
      <c r="F2772" t="s">
        <v>11361</v>
      </c>
      <c r="G2772" t="s">
        <v>42</v>
      </c>
      <c r="H2772">
        <v>0</v>
      </c>
      <c r="I2772">
        <v>0</v>
      </c>
      <c r="J2772">
        <v>0</v>
      </c>
      <c r="K2772" t="s">
        <v>11362</v>
      </c>
    </row>
    <row r="2773" spans="1:11" x14ac:dyDescent="0.3">
      <c r="A2773" t="s">
        <v>11363</v>
      </c>
      <c r="B2773" t="s">
        <v>11364</v>
      </c>
      <c r="C2773" t="s">
        <v>147</v>
      </c>
      <c r="D2773" t="s">
        <v>11365</v>
      </c>
      <c r="E2773" t="s">
        <v>183</v>
      </c>
      <c r="F2773" t="s">
        <v>6622</v>
      </c>
      <c r="G2773" t="s">
        <v>42</v>
      </c>
      <c r="H2773">
        <v>0</v>
      </c>
      <c r="I2773">
        <v>0</v>
      </c>
      <c r="J2773">
        <v>0</v>
      </c>
      <c r="K2773" t="s">
        <v>11366</v>
      </c>
    </row>
    <row r="2774" spans="1:11" x14ac:dyDescent="0.3">
      <c r="A2774" t="s">
        <v>11367</v>
      </c>
      <c r="B2774" t="s">
        <v>11368</v>
      </c>
      <c r="C2774" t="s">
        <v>27</v>
      </c>
      <c r="D2774" t="s">
        <v>11369</v>
      </c>
      <c r="E2774" t="s">
        <v>10249</v>
      </c>
      <c r="F2774" t="s">
        <v>16</v>
      </c>
      <c r="G2774" t="s">
        <v>179</v>
      </c>
      <c r="H2774">
        <v>0</v>
      </c>
      <c r="I2774">
        <v>0</v>
      </c>
      <c r="J2774">
        <v>0</v>
      </c>
      <c r="K2774" t="s">
        <v>11370</v>
      </c>
    </row>
    <row r="2775" spans="1:11" x14ac:dyDescent="0.3">
      <c r="A2775" t="s">
        <v>11371</v>
      </c>
      <c r="C2775" t="s">
        <v>27</v>
      </c>
      <c r="D2775" t="s">
        <v>11372</v>
      </c>
      <c r="E2775" t="s">
        <v>29</v>
      </c>
      <c r="F2775" t="s">
        <v>41</v>
      </c>
      <c r="G2775" t="s">
        <v>42</v>
      </c>
      <c r="H2775">
        <v>0</v>
      </c>
      <c r="I2775">
        <v>0</v>
      </c>
      <c r="J2775">
        <v>0</v>
      </c>
      <c r="K2775" t="s">
        <v>11373</v>
      </c>
    </row>
    <row r="2776" spans="1:11" x14ac:dyDescent="0.3">
      <c r="A2776" t="s">
        <v>11374</v>
      </c>
      <c r="C2776" t="s">
        <v>27</v>
      </c>
      <c r="D2776" t="s">
        <v>11375</v>
      </c>
      <c r="E2776" t="s">
        <v>10249</v>
      </c>
      <c r="F2776" t="s">
        <v>3004</v>
      </c>
      <c r="G2776" t="s">
        <v>42</v>
      </c>
      <c r="H2776">
        <v>0</v>
      </c>
      <c r="I2776">
        <v>0</v>
      </c>
      <c r="J2776">
        <v>0</v>
      </c>
      <c r="K2776" t="s">
        <v>11376</v>
      </c>
    </row>
    <row r="2777" spans="1:11" x14ac:dyDescent="0.3">
      <c r="A2777" t="s">
        <v>11377</v>
      </c>
      <c r="B2777" t="s">
        <v>11378</v>
      </c>
      <c r="C2777" t="s">
        <v>558</v>
      </c>
      <c r="D2777" t="s">
        <v>11379</v>
      </c>
      <c r="E2777" t="s">
        <v>560</v>
      </c>
      <c r="F2777" t="s">
        <v>16</v>
      </c>
      <c r="G2777" t="s">
        <v>8365</v>
      </c>
      <c r="H2777">
        <v>0</v>
      </c>
      <c r="I2777">
        <v>0</v>
      </c>
      <c r="J2777">
        <v>0</v>
      </c>
      <c r="K2777" t="s">
        <v>11380</v>
      </c>
    </row>
    <row r="2778" spans="1:11" x14ac:dyDescent="0.3">
      <c r="A2778" t="s">
        <v>11381</v>
      </c>
      <c r="B2778" t="s">
        <v>11382</v>
      </c>
      <c r="C2778" t="s">
        <v>466</v>
      </c>
      <c r="D2778" t="s">
        <v>11383</v>
      </c>
      <c r="E2778" t="s">
        <v>5396</v>
      </c>
      <c r="F2778" t="s">
        <v>16</v>
      </c>
      <c r="G2778" t="s">
        <v>637</v>
      </c>
      <c r="H2778">
        <v>0</v>
      </c>
      <c r="I2778">
        <v>0</v>
      </c>
      <c r="J2778">
        <v>0</v>
      </c>
      <c r="K2778" t="s">
        <v>11384</v>
      </c>
    </row>
    <row r="2779" spans="1:11" x14ac:dyDescent="0.3">
      <c r="A2779" t="s">
        <v>11385</v>
      </c>
      <c r="B2779" t="s">
        <v>11386</v>
      </c>
      <c r="C2779" t="s">
        <v>20</v>
      </c>
      <c r="D2779" t="s">
        <v>11387</v>
      </c>
      <c r="E2779" t="s">
        <v>59</v>
      </c>
      <c r="F2779" t="s">
        <v>1548</v>
      </c>
      <c r="G2779" t="s">
        <v>2189</v>
      </c>
      <c r="H2779">
        <v>0</v>
      </c>
      <c r="I2779">
        <v>0</v>
      </c>
      <c r="J2779">
        <v>0</v>
      </c>
      <c r="K2779" t="s">
        <v>11388</v>
      </c>
    </row>
    <row r="2780" spans="1:11" x14ac:dyDescent="0.3">
      <c r="A2780" t="s">
        <v>11389</v>
      </c>
      <c r="B2780" t="s">
        <v>11390</v>
      </c>
      <c r="C2780" t="s">
        <v>13</v>
      </c>
      <c r="D2780" t="s">
        <v>11391</v>
      </c>
      <c r="E2780" t="s">
        <v>77</v>
      </c>
      <c r="F2780" t="s">
        <v>16</v>
      </c>
      <c r="G2780" t="s">
        <v>3890</v>
      </c>
      <c r="H2780">
        <v>0</v>
      </c>
      <c r="I2780">
        <v>0</v>
      </c>
      <c r="J2780">
        <v>0</v>
      </c>
      <c r="K2780" t="s">
        <v>11392</v>
      </c>
    </row>
    <row r="2781" spans="1:11" x14ac:dyDescent="0.3">
      <c r="A2781" t="s">
        <v>11393</v>
      </c>
      <c r="B2781" t="s">
        <v>11394</v>
      </c>
      <c r="C2781" t="s">
        <v>27</v>
      </c>
      <c r="D2781" t="s">
        <v>11395</v>
      </c>
      <c r="E2781" t="s">
        <v>10249</v>
      </c>
      <c r="F2781" t="s">
        <v>11396</v>
      </c>
      <c r="G2781" t="s">
        <v>42</v>
      </c>
      <c r="H2781">
        <v>0</v>
      </c>
      <c r="I2781">
        <v>0</v>
      </c>
      <c r="J2781">
        <v>0</v>
      </c>
      <c r="K2781" t="s">
        <v>11397</v>
      </c>
    </row>
    <row r="2782" spans="1:11" x14ac:dyDescent="0.3">
      <c r="A2782" t="s">
        <v>11398</v>
      </c>
      <c r="B2782" t="s">
        <v>11399</v>
      </c>
      <c r="C2782" t="s">
        <v>27</v>
      </c>
      <c r="D2782" t="s">
        <v>11400</v>
      </c>
      <c r="E2782" t="s">
        <v>10249</v>
      </c>
      <c r="F2782" t="s">
        <v>3698</v>
      </c>
      <c r="G2782" t="s">
        <v>42</v>
      </c>
      <c r="H2782">
        <v>0</v>
      </c>
      <c r="I2782">
        <v>0</v>
      </c>
      <c r="J2782">
        <v>0</v>
      </c>
      <c r="K2782" t="s">
        <v>11401</v>
      </c>
    </row>
    <row r="2783" spans="1:11" x14ac:dyDescent="0.3">
      <c r="A2783" t="s">
        <v>11402</v>
      </c>
      <c r="B2783" t="s">
        <v>11403</v>
      </c>
      <c r="C2783" t="s">
        <v>147</v>
      </c>
      <c r="D2783" t="s">
        <v>11404</v>
      </c>
      <c r="E2783" t="s">
        <v>183</v>
      </c>
      <c r="F2783" t="s">
        <v>1918</v>
      </c>
      <c r="G2783" t="s">
        <v>42</v>
      </c>
      <c r="H2783">
        <v>0</v>
      </c>
      <c r="I2783">
        <v>0</v>
      </c>
      <c r="J2783">
        <v>0</v>
      </c>
      <c r="K2783" t="s">
        <v>11405</v>
      </c>
    </row>
    <row r="2784" spans="1:11" x14ac:dyDescent="0.3">
      <c r="A2784" t="s">
        <v>11406</v>
      </c>
      <c r="C2784" t="s">
        <v>147</v>
      </c>
      <c r="D2784" t="s">
        <v>11407</v>
      </c>
      <c r="E2784" t="s">
        <v>183</v>
      </c>
      <c r="F2784" t="s">
        <v>11408</v>
      </c>
      <c r="G2784" t="s">
        <v>42</v>
      </c>
      <c r="H2784">
        <v>0</v>
      </c>
      <c r="I2784">
        <v>0</v>
      </c>
      <c r="J2784">
        <v>0</v>
      </c>
      <c r="K2784" t="s">
        <v>11409</v>
      </c>
    </row>
    <row r="2785" spans="1:11" x14ac:dyDescent="0.3">
      <c r="A2785" t="s">
        <v>11410</v>
      </c>
      <c r="B2785" t="s">
        <v>11411</v>
      </c>
      <c r="C2785" t="s">
        <v>20</v>
      </c>
      <c r="D2785" t="s">
        <v>11412</v>
      </c>
      <c r="E2785" t="s">
        <v>22</v>
      </c>
      <c r="F2785" t="s">
        <v>7555</v>
      </c>
      <c r="G2785" t="s">
        <v>42</v>
      </c>
      <c r="H2785">
        <v>0</v>
      </c>
      <c r="I2785">
        <v>0</v>
      </c>
      <c r="J2785">
        <v>0</v>
      </c>
      <c r="K2785" t="s">
        <v>11413</v>
      </c>
    </row>
    <row r="2786" spans="1:11" x14ac:dyDescent="0.3">
      <c r="A2786" t="s">
        <v>11414</v>
      </c>
      <c r="B2786" t="s">
        <v>11415</v>
      </c>
      <c r="C2786" t="s">
        <v>13</v>
      </c>
      <c r="D2786" t="s">
        <v>11416</v>
      </c>
      <c r="E2786" t="s">
        <v>77</v>
      </c>
      <c r="F2786" t="s">
        <v>16</v>
      </c>
      <c r="G2786" t="s">
        <v>4731</v>
      </c>
      <c r="H2786">
        <v>0</v>
      </c>
      <c r="I2786">
        <v>0</v>
      </c>
      <c r="J2786">
        <v>0</v>
      </c>
      <c r="K2786" t="s">
        <v>11417</v>
      </c>
    </row>
    <row r="2787" spans="1:11" x14ac:dyDescent="0.3">
      <c r="A2787" t="s">
        <v>11418</v>
      </c>
      <c r="B2787" t="s">
        <v>11419</v>
      </c>
      <c r="C2787" t="s">
        <v>27</v>
      </c>
      <c r="D2787" t="s">
        <v>11420</v>
      </c>
      <c r="E2787" t="s">
        <v>10249</v>
      </c>
      <c r="F2787" t="s">
        <v>11017</v>
      </c>
      <c r="G2787" t="s">
        <v>42</v>
      </c>
      <c r="H2787">
        <v>0</v>
      </c>
      <c r="I2787">
        <v>0</v>
      </c>
      <c r="J2787">
        <v>0</v>
      </c>
      <c r="K2787" t="s">
        <v>11421</v>
      </c>
    </row>
    <row r="2788" spans="1:11" x14ac:dyDescent="0.3">
      <c r="A2788" t="s">
        <v>11422</v>
      </c>
      <c r="B2788" t="s">
        <v>11423</v>
      </c>
      <c r="C2788" t="s">
        <v>27</v>
      </c>
      <c r="D2788" t="s">
        <v>11424</v>
      </c>
      <c r="E2788" t="s">
        <v>10249</v>
      </c>
      <c r="F2788" t="s">
        <v>16</v>
      </c>
      <c r="G2788" t="s">
        <v>11425</v>
      </c>
      <c r="H2788">
        <v>0</v>
      </c>
      <c r="I2788">
        <v>0</v>
      </c>
      <c r="J2788">
        <v>0</v>
      </c>
      <c r="K2788" t="s">
        <v>11426</v>
      </c>
    </row>
    <row r="2789" spans="1:11" x14ac:dyDescent="0.3">
      <c r="A2789" t="s">
        <v>11427</v>
      </c>
      <c r="B2789" t="s">
        <v>11428</v>
      </c>
      <c r="C2789" t="s">
        <v>13</v>
      </c>
      <c r="D2789" t="s">
        <v>11429</v>
      </c>
      <c r="E2789" t="s">
        <v>77</v>
      </c>
      <c r="F2789" t="s">
        <v>16</v>
      </c>
      <c r="G2789" t="s">
        <v>4644</v>
      </c>
      <c r="H2789">
        <v>0</v>
      </c>
      <c r="I2789">
        <v>0</v>
      </c>
      <c r="J2789">
        <v>0</v>
      </c>
      <c r="K2789" t="s">
        <v>11430</v>
      </c>
    </row>
    <row r="2790" spans="1:11" x14ac:dyDescent="0.3">
      <c r="A2790" t="s">
        <v>11431</v>
      </c>
      <c r="B2790" t="s">
        <v>11432</v>
      </c>
      <c r="C2790" t="s">
        <v>20</v>
      </c>
      <c r="D2790" t="s">
        <v>11433</v>
      </c>
      <c r="E2790" t="s">
        <v>59</v>
      </c>
      <c r="F2790" t="s">
        <v>16</v>
      </c>
      <c r="G2790" t="s">
        <v>6551</v>
      </c>
      <c r="H2790">
        <v>0</v>
      </c>
      <c r="I2790">
        <v>0</v>
      </c>
      <c r="J2790">
        <v>0</v>
      </c>
      <c r="K2790" t="s">
        <v>11434</v>
      </c>
    </row>
    <row r="2791" spans="1:11" x14ac:dyDescent="0.3">
      <c r="A2791" t="s">
        <v>11435</v>
      </c>
      <c r="B2791" t="s">
        <v>11436</v>
      </c>
      <c r="C2791" t="s">
        <v>20</v>
      </c>
      <c r="D2791" t="s">
        <v>11437</v>
      </c>
      <c r="E2791" t="s">
        <v>59</v>
      </c>
      <c r="F2791" t="s">
        <v>16</v>
      </c>
      <c r="G2791" t="s">
        <v>11438</v>
      </c>
      <c r="H2791">
        <v>0</v>
      </c>
      <c r="I2791">
        <v>0</v>
      </c>
      <c r="J2791">
        <v>0</v>
      </c>
      <c r="K2791" t="s">
        <v>11439</v>
      </c>
    </row>
    <row r="2792" spans="1:11" x14ac:dyDescent="0.3">
      <c r="A2792" t="s">
        <v>11440</v>
      </c>
      <c r="B2792" t="s">
        <v>11441</v>
      </c>
      <c r="C2792" t="s">
        <v>20</v>
      </c>
      <c r="D2792" t="s">
        <v>11442</v>
      </c>
      <c r="E2792" t="s">
        <v>59</v>
      </c>
      <c r="F2792" t="s">
        <v>16</v>
      </c>
      <c r="G2792" t="s">
        <v>2686</v>
      </c>
      <c r="H2792">
        <v>0</v>
      </c>
      <c r="I2792">
        <v>0</v>
      </c>
      <c r="J2792">
        <v>0</v>
      </c>
      <c r="K2792" t="s">
        <v>11443</v>
      </c>
    </row>
    <row r="2793" spans="1:11" x14ac:dyDescent="0.3">
      <c r="A2793" t="s">
        <v>11444</v>
      </c>
      <c r="B2793" t="s">
        <v>11445</v>
      </c>
      <c r="C2793" t="s">
        <v>27</v>
      </c>
      <c r="D2793" t="s">
        <v>11446</v>
      </c>
      <c r="E2793" t="s">
        <v>10249</v>
      </c>
      <c r="F2793" t="s">
        <v>16</v>
      </c>
      <c r="G2793" t="s">
        <v>11447</v>
      </c>
      <c r="H2793">
        <v>0</v>
      </c>
      <c r="I2793">
        <v>0</v>
      </c>
      <c r="J2793">
        <v>0</v>
      </c>
      <c r="K2793" t="s">
        <v>11448</v>
      </c>
    </row>
    <row r="2794" spans="1:11" x14ac:dyDescent="0.3">
      <c r="A2794" t="s">
        <v>11449</v>
      </c>
      <c r="B2794" t="s">
        <v>11450</v>
      </c>
      <c r="C2794" t="s">
        <v>13</v>
      </c>
      <c r="D2794" t="s">
        <v>11451</v>
      </c>
      <c r="E2794" t="s">
        <v>77</v>
      </c>
      <c r="F2794" t="s">
        <v>16</v>
      </c>
      <c r="G2794" t="s">
        <v>6551</v>
      </c>
      <c r="H2794">
        <v>0</v>
      </c>
      <c r="I2794">
        <v>0</v>
      </c>
      <c r="J2794">
        <v>0</v>
      </c>
      <c r="K2794" t="s">
        <v>11452</v>
      </c>
    </row>
    <row r="2795" spans="1:11" x14ac:dyDescent="0.3">
      <c r="A2795" t="s">
        <v>11453</v>
      </c>
      <c r="B2795" t="s">
        <v>11454</v>
      </c>
      <c r="C2795" t="s">
        <v>20</v>
      </c>
      <c r="D2795" t="s">
        <v>11455</v>
      </c>
      <c r="E2795" t="s">
        <v>22</v>
      </c>
      <c r="F2795" t="s">
        <v>11456</v>
      </c>
      <c r="G2795" t="s">
        <v>42</v>
      </c>
      <c r="H2795">
        <v>0</v>
      </c>
      <c r="I2795">
        <v>0</v>
      </c>
      <c r="J2795">
        <v>0</v>
      </c>
      <c r="K2795" t="s">
        <v>11457</v>
      </c>
    </row>
    <row r="2796" spans="1:11" x14ac:dyDescent="0.3">
      <c r="A2796" t="s">
        <v>11458</v>
      </c>
      <c r="B2796" t="s">
        <v>11459</v>
      </c>
      <c r="C2796" t="s">
        <v>13</v>
      </c>
      <c r="D2796" t="s">
        <v>11460</v>
      </c>
      <c r="E2796" t="s">
        <v>77</v>
      </c>
      <c r="F2796" t="s">
        <v>16</v>
      </c>
      <c r="G2796" t="s">
        <v>200</v>
      </c>
      <c r="H2796">
        <v>0</v>
      </c>
      <c r="I2796">
        <v>0</v>
      </c>
      <c r="J2796">
        <v>0</v>
      </c>
      <c r="K2796" t="s">
        <v>11461</v>
      </c>
    </row>
    <row r="2797" spans="1:11" x14ac:dyDescent="0.3">
      <c r="A2797" t="s">
        <v>11462</v>
      </c>
      <c r="B2797" t="s">
        <v>11463</v>
      </c>
      <c r="C2797" t="s">
        <v>27</v>
      </c>
      <c r="D2797" t="s">
        <v>11464</v>
      </c>
      <c r="E2797" t="s">
        <v>10249</v>
      </c>
      <c r="F2797" t="s">
        <v>16</v>
      </c>
      <c r="G2797" t="s">
        <v>11465</v>
      </c>
      <c r="H2797">
        <v>0</v>
      </c>
      <c r="I2797">
        <v>0</v>
      </c>
      <c r="J2797">
        <v>0</v>
      </c>
      <c r="K2797" t="s">
        <v>11466</v>
      </c>
    </row>
    <row r="2798" spans="1:11" x14ac:dyDescent="0.3">
      <c r="A2798" t="s">
        <v>11467</v>
      </c>
      <c r="C2798" t="s">
        <v>27</v>
      </c>
      <c r="D2798" t="e">
        <f ca="1">유염(有焰) 연소.</f>
        <v>#NAME?</v>
      </c>
      <c r="E2798" t="s">
        <v>10249</v>
      </c>
      <c r="F2798" t="s">
        <v>16</v>
      </c>
      <c r="G2798" t="s">
        <v>11468</v>
      </c>
      <c r="H2798">
        <v>0</v>
      </c>
      <c r="I2798">
        <v>0</v>
      </c>
      <c r="J2798">
        <v>0</v>
      </c>
      <c r="K2798" t="s">
        <v>11469</v>
      </c>
    </row>
    <row r="2799" spans="1:11" x14ac:dyDescent="0.3">
      <c r="A2799" t="s">
        <v>11470</v>
      </c>
      <c r="B2799" t="s">
        <v>11471</v>
      </c>
      <c r="C2799" t="s">
        <v>27</v>
      </c>
      <c r="D2799" t="s">
        <v>11472</v>
      </c>
      <c r="E2799" t="s">
        <v>10249</v>
      </c>
      <c r="F2799" t="s">
        <v>16</v>
      </c>
      <c r="G2799" t="s">
        <v>4386</v>
      </c>
      <c r="H2799">
        <v>0</v>
      </c>
      <c r="I2799">
        <v>0</v>
      </c>
      <c r="J2799">
        <v>0</v>
      </c>
      <c r="K2799" t="s">
        <v>11473</v>
      </c>
    </row>
    <row r="2800" spans="1:11" x14ac:dyDescent="0.3">
      <c r="A2800" t="s">
        <v>11474</v>
      </c>
      <c r="B2800" t="s">
        <v>11475</v>
      </c>
      <c r="C2800" t="s">
        <v>20</v>
      </c>
      <c r="D2800" t="s">
        <v>11476</v>
      </c>
      <c r="E2800" t="s">
        <v>59</v>
      </c>
      <c r="F2800" t="s">
        <v>16</v>
      </c>
      <c r="G2800" t="s">
        <v>6551</v>
      </c>
      <c r="H2800">
        <v>0</v>
      </c>
      <c r="I2800">
        <v>0</v>
      </c>
      <c r="J2800">
        <v>0</v>
      </c>
      <c r="K2800" t="s">
        <v>11477</v>
      </c>
    </row>
    <row r="2801" spans="1:11" x14ac:dyDescent="0.3">
      <c r="A2801" t="s">
        <v>11478</v>
      </c>
      <c r="B2801" t="s">
        <v>11479</v>
      </c>
      <c r="C2801" t="s">
        <v>20</v>
      </c>
      <c r="D2801" t="s">
        <v>11480</v>
      </c>
      <c r="E2801" t="s">
        <v>59</v>
      </c>
      <c r="F2801" t="s">
        <v>2720</v>
      </c>
      <c r="G2801" t="s">
        <v>11481</v>
      </c>
      <c r="H2801">
        <v>0</v>
      </c>
      <c r="I2801">
        <v>0</v>
      </c>
      <c r="J2801">
        <v>0</v>
      </c>
      <c r="K2801" t="s">
        <v>11482</v>
      </c>
    </row>
    <row r="2802" spans="1:11" x14ac:dyDescent="0.3">
      <c r="A2802" t="s">
        <v>11483</v>
      </c>
      <c r="B2802" t="s">
        <v>11484</v>
      </c>
      <c r="C2802" t="s">
        <v>27</v>
      </c>
      <c r="D2802" t="s">
        <v>11485</v>
      </c>
      <c r="E2802" t="s">
        <v>10249</v>
      </c>
      <c r="F2802" t="s">
        <v>1590</v>
      </c>
      <c r="G2802" t="s">
        <v>42</v>
      </c>
      <c r="H2802">
        <v>0</v>
      </c>
      <c r="I2802">
        <v>0</v>
      </c>
      <c r="J2802">
        <v>0</v>
      </c>
      <c r="K2802" t="s">
        <v>11486</v>
      </c>
    </row>
    <row r="2803" spans="1:11" x14ac:dyDescent="0.3">
      <c r="A2803" t="s">
        <v>11487</v>
      </c>
      <c r="B2803" t="s">
        <v>11488</v>
      </c>
      <c r="C2803" t="s">
        <v>27</v>
      </c>
      <c r="D2803" t="s">
        <v>11489</v>
      </c>
      <c r="E2803" t="s">
        <v>10249</v>
      </c>
      <c r="F2803" t="s">
        <v>41</v>
      </c>
      <c r="G2803" t="s">
        <v>9617</v>
      </c>
      <c r="H2803">
        <v>0</v>
      </c>
      <c r="I2803">
        <v>0</v>
      </c>
      <c r="J2803">
        <v>0</v>
      </c>
      <c r="K2803" t="s">
        <v>11490</v>
      </c>
    </row>
    <row r="2804" spans="1:11" x14ac:dyDescent="0.3">
      <c r="A2804" t="s">
        <v>11491</v>
      </c>
      <c r="B2804" t="s">
        <v>11492</v>
      </c>
      <c r="C2804" t="s">
        <v>27</v>
      </c>
      <c r="D2804" t="s">
        <v>11493</v>
      </c>
      <c r="E2804" t="s">
        <v>10249</v>
      </c>
      <c r="F2804" t="s">
        <v>10959</v>
      </c>
      <c r="G2804" t="s">
        <v>3301</v>
      </c>
      <c r="H2804">
        <v>0</v>
      </c>
      <c r="I2804">
        <v>0</v>
      </c>
      <c r="J2804">
        <v>0</v>
      </c>
      <c r="K2804" t="s">
        <v>11494</v>
      </c>
    </row>
    <row r="2805" spans="1:11" x14ac:dyDescent="0.3">
      <c r="A2805" t="s">
        <v>11495</v>
      </c>
      <c r="B2805" t="s">
        <v>11496</v>
      </c>
      <c r="C2805" t="s">
        <v>147</v>
      </c>
      <c r="D2805" t="s">
        <v>11497</v>
      </c>
      <c r="E2805" t="s">
        <v>4768</v>
      </c>
      <c r="F2805" t="s">
        <v>2532</v>
      </c>
      <c r="G2805" t="s">
        <v>42</v>
      </c>
      <c r="H2805">
        <v>0</v>
      </c>
      <c r="I2805">
        <v>0</v>
      </c>
      <c r="J2805">
        <v>0</v>
      </c>
      <c r="K2805" t="s">
        <v>11498</v>
      </c>
    </row>
    <row r="2806" spans="1:11" x14ac:dyDescent="0.3">
      <c r="A2806" t="s">
        <v>11499</v>
      </c>
      <c r="B2806" t="s">
        <v>11500</v>
      </c>
      <c r="C2806" t="s">
        <v>20</v>
      </c>
      <c r="D2806" t="s">
        <v>11501</v>
      </c>
      <c r="E2806" t="s">
        <v>59</v>
      </c>
      <c r="F2806" t="s">
        <v>845</v>
      </c>
      <c r="G2806" t="s">
        <v>42</v>
      </c>
      <c r="H2806">
        <v>0</v>
      </c>
      <c r="I2806">
        <v>0</v>
      </c>
      <c r="J2806">
        <v>0</v>
      </c>
      <c r="K2806" t="s">
        <v>11502</v>
      </c>
    </row>
    <row r="2807" spans="1:11" x14ac:dyDescent="0.3">
      <c r="A2807" t="s">
        <v>11503</v>
      </c>
      <c r="B2807" t="s">
        <v>11504</v>
      </c>
      <c r="C2807" t="s">
        <v>20</v>
      </c>
      <c r="D2807" t="s">
        <v>11505</v>
      </c>
      <c r="E2807" t="s">
        <v>59</v>
      </c>
      <c r="F2807" t="s">
        <v>384</v>
      </c>
      <c r="G2807" t="s">
        <v>3581</v>
      </c>
      <c r="H2807">
        <v>0</v>
      </c>
      <c r="I2807">
        <v>0</v>
      </c>
      <c r="J2807">
        <v>0</v>
      </c>
      <c r="K2807" t="s">
        <v>11506</v>
      </c>
    </row>
    <row r="2808" spans="1:11" x14ac:dyDescent="0.3">
      <c r="A2808" t="s">
        <v>11507</v>
      </c>
      <c r="B2808" t="s">
        <v>11508</v>
      </c>
      <c r="C2808" t="s">
        <v>20</v>
      </c>
      <c r="D2808" t="s">
        <v>11509</v>
      </c>
      <c r="E2808" t="s">
        <v>59</v>
      </c>
      <c r="F2808" t="s">
        <v>11510</v>
      </c>
      <c r="G2808" t="s">
        <v>42</v>
      </c>
      <c r="H2808">
        <v>0</v>
      </c>
      <c r="I2808">
        <v>0</v>
      </c>
      <c r="J2808">
        <v>0</v>
      </c>
      <c r="K2808" t="s">
        <v>11511</v>
      </c>
    </row>
    <row r="2809" spans="1:11" x14ac:dyDescent="0.3">
      <c r="A2809" t="s">
        <v>11512</v>
      </c>
      <c r="B2809" t="s">
        <v>11513</v>
      </c>
      <c r="C2809" t="s">
        <v>27</v>
      </c>
      <c r="D2809" t="s">
        <v>11514</v>
      </c>
      <c r="E2809" t="s">
        <v>10249</v>
      </c>
      <c r="F2809" t="s">
        <v>11515</v>
      </c>
      <c r="G2809" t="s">
        <v>42</v>
      </c>
      <c r="H2809">
        <v>0</v>
      </c>
      <c r="I2809">
        <v>0</v>
      </c>
      <c r="J2809">
        <v>0</v>
      </c>
      <c r="K2809" t="s">
        <v>11516</v>
      </c>
    </row>
    <row r="2810" spans="1:11" x14ac:dyDescent="0.3">
      <c r="A2810" t="s">
        <v>11517</v>
      </c>
      <c r="B2810" t="s">
        <v>11518</v>
      </c>
      <c r="C2810" t="s">
        <v>13</v>
      </c>
      <c r="D2810" t="s">
        <v>11519</v>
      </c>
      <c r="E2810" t="s">
        <v>77</v>
      </c>
      <c r="F2810" t="s">
        <v>16</v>
      </c>
      <c r="G2810" t="s">
        <v>5218</v>
      </c>
      <c r="H2810">
        <v>0</v>
      </c>
      <c r="I2810">
        <v>0</v>
      </c>
      <c r="J2810">
        <v>0</v>
      </c>
      <c r="K2810" t="s">
        <v>11520</v>
      </c>
    </row>
    <row r="2811" spans="1:11" x14ac:dyDescent="0.3">
      <c r="A2811" t="s">
        <v>11521</v>
      </c>
      <c r="B2811" t="s">
        <v>11522</v>
      </c>
      <c r="C2811" t="s">
        <v>27</v>
      </c>
      <c r="D2811" t="s">
        <v>11523</v>
      </c>
      <c r="E2811" t="s">
        <v>10249</v>
      </c>
      <c r="F2811" t="s">
        <v>11524</v>
      </c>
      <c r="G2811" t="s">
        <v>11525</v>
      </c>
      <c r="H2811">
        <v>0</v>
      </c>
      <c r="I2811">
        <v>0</v>
      </c>
      <c r="J2811">
        <v>0</v>
      </c>
      <c r="K2811" t="s">
        <v>11526</v>
      </c>
    </row>
    <row r="2812" spans="1:11" x14ac:dyDescent="0.3">
      <c r="A2812" t="s">
        <v>11527</v>
      </c>
      <c r="B2812" t="s">
        <v>11528</v>
      </c>
      <c r="C2812" t="s">
        <v>27</v>
      </c>
      <c r="D2812" t="s">
        <v>11529</v>
      </c>
      <c r="E2812" t="s">
        <v>10249</v>
      </c>
      <c r="F2812" t="s">
        <v>41</v>
      </c>
      <c r="G2812" t="s">
        <v>42</v>
      </c>
      <c r="H2812">
        <v>0</v>
      </c>
      <c r="I2812">
        <v>0</v>
      </c>
      <c r="J2812">
        <v>0</v>
      </c>
      <c r="K2812" t="s">
        <v>11530</v>
      </c>
    </row>
    <row r="2813" spans="1:11" x14ac:dyDescent="0.3">
      <c r="A2813" t="s">
        <v>11531</v>
      </c>
      <c r="B2813" t="s">
        <v>11532</v>
      </c>
      <c r="C2813" t="s">
        <v>27</v>
      </c>
      <c r="D2813" t="s">
        <v>11533</v>
      </c>
      <c r="E2813" t="s">
        <v>10249</v>
      </c>
      <c r="F2813" t="s">
        <v>16</v>
      </c>
      <c r="G2813" t="s">
        <v>7669</v>
      </c>
      <c r="H2813">
        <v>0</v>
      </c>
      <c r="I2813">
        <v>0</v>
      </c>
      <c r="J2813">
        <v>0</v>
      </c>
      <c r="K2813" t="s">
        <v>11534</v>
      </c>
    </row>
    <row r="2814" spans="1:11" x14ac:dyDescent="0.3">
      <c r="A2814" t="s">
        <v>11535</v>
      </c>
      <c r="B2814" t="s">
        <v>11536</v>
      </c>
      <c r="C2814" t="s">
        <v>13</v>
      </c>
      <c r="D2814" t="s">
        <v>11537</v>
      </c>
      <c r="E2814" t="s">
        <v>77</v>
      </c>
      <c r="F2814" t="s">
        <v>16</v>
      </c>
      <c r="G2814" t="s">
        <v>8162</v>
      </c>
      <c r="H2814">
        <v>0</v>
      </c>
      <c r="I2814">
        <v>0</v>
      </c>
      <c r="J2814">
        <v>0</v>
      </c>
      <c r="K2814" t="s">
        <v>11538</v>
      </c>
    </row>
    <row r="2815" spans="1:11" x14ac:dyDescent="0.3">
      <c r="A2815" t="s">
        <v>11539</v>
      </c>
      <c r="B2815" t="s">
        <v>11540</v>
      </c>
      <c r="C2815" t="s">
        <v>13</v>
      </c>
      <c r="D2815" t="s">
        <v>11541</v>
      </c>
      <c r="E2815" t="s">
        <v>15</v>
      </c>
      <c r="F2815" t="s">
        <v>16</v>
      </c>
      <c r="G2815" t="s">
        <v>4749</v>
      </c>
      <c r="H2815">
        <v>0</v>
      </c>
      <c r="I2815">
        <v>0</v>
      </c>
      <c r="J2815">
        <v>0</v>
      </c>
      <c r="K2815" t="s">
        <v>11542</v>
      </c>
    </row>
    <row r="2816" spans="1:11" x14ac:dyDescent="0.3">
      <c r="A2816" t="s">
        <v>11543</v>
      </c>
      <c r="B2816" t="s">
        <v>11544</v>
      </c>
      <c r="C2816" t="s">
        <v>27</v>
      </c>
      <c r="D2816" t="s">
        <v>11545</v>
      </c>
      <c r="E2816" t="s">
        <v>10249</v>
      </c>
      <c r="F2816" t="s">
        <v>150</v>
      </c>
      <c r="G2816" t="s">
        <v>11546</v>
      </c>
      <c r="H2816">
        <v>0</v>
      </c>
      <c r="I2816">
        <v>0</v>
      </c>
      <c r="J2816">
        <v>0</v>
      </c>
      <c r="K2816" t="s">
        <v>11547</v>
      </c>
    </row>
    <row r="2817" spans="1:11" x14ac:dyDescent="0.3">
      <c r="A2817" t="s">
        <v>11548</v>
      </c>
      <c r="B2817" t="s">
        <v>11549</v>
      </c>
      <c r="C2817" t="s">
        <v>27</v>
      </c>
      <c r="D2817" t="s">
        <v>11550</v>
      </c>
      <c r="E2817" t="s">
        <v>10249</v>
      </c>
      <c r="F2817" t="s">
        <v>7664</v>
      </c>
      <c r="G2817" t="s">
        <v>42</v>
      </c>
      <c r="H2817">
        <v>0</v>
      </c>
      <c r="I2817">
        <v>0</v>
      </c>
      <c r="J2817">
        <v>0</v>
      </c>
      <c r="K2817" t="s">
        <v>11551</v>
      </c>
    </row>
    <row r="2818" spans="1:11" x14ac:dyDescent="0.3">
      <c r="A2818" t="s">
        <v>11552</v>
      </c>
      <c r="B2818" t="s">
        <v>11553</v>
      </c>
      <c r="C2818" t="s">
        <v>27</v>
      </c>
      <c r="D2818" t="s">
        <v>11554</v>
      </c>
      <c r="E2818" t="s">
        <v>10249</v>
      </c>
      <c r="F2818" t="s">
        <v>11555</v>
      </c>
      <c r="G2818" t="s">
        <v>42</v>
      </c>
      <c r="H2818">
        <v>0</v>
      </c>
      <c r="I2818">
        <v>0</v>
      </c>
      <c r="J2818">
        <v>0</v>
      </c>
      <c r="K2818" t="s">
        <v>11556</v>
      </c>
    </row>
    <row r="2819" spans="1:11" x14ac:dyDescent="0.3">
      <c r="A2819" t="s">
        <v>11557</v>
      </c>
      <c r="B2819" t="s">
        <v>11558</v>
      </c>
      <c r="C2819" t="s">
        <v>27</v>
      </c>
      <c r="D2819" t="s">
        <v>11559</v>
      </c>
      <c r="E2819" t="s">
        <v>10249</v>
      </c>
      <c r="F2819" t="s">
        <v>5665</v>
      </c>
      <c r="G2819" t="s">
        <v>42</v>
      </c>
      <c r="H2819">
        <v>0</v>
      </c>
      <c r="I2819">
        <v>0</v>
      </c>
      <c r="J2819">
        <v>0</v>
      </c>
      <c r="K2819" t="s">
        <v>11560</v>
      </c>
    </row>
    <row r="2820" spans="1:11" x14ac:dyDescent="0.3">
      <c r="A2820" t="s">
        <v>11561</v>
      </c>
      <c r="B2820" t="s">
        <v>11562</v>
      </c>
      <c r="C2820" t="s">
        <v>13</v>
      </c>
      <c r="D2820" t="s">
        <v>11563</v>
      </c>
      <c r="E2820" t="s">
        <v>77</v>
      </c>
      <c r="F2820" t="s">
        <v>16</v>
      </c>
      <c r="G2820" t="s">
        <v>1952</v>
      </c>
      <c r="H2820">
        <v>0</v>
      </c>
      <c r="I2820">
        <v>0</v>
      </c>
      <c r="J2820">
        <v>0</v>
      </c>
      <c r="K2820" t="s">
        <v>11564</v>
      </c>
    </row>
    <row r="2821" spans="1:11" x14ac:dyDescent="0.3">
      <c r="A2821" t="s">
        <v>11565</v>
      </c>
      <c r="B2821" t="s">
        <v>11566</v>
      </c>
      <c r="C2821" t="s">
        <v>20</v>
      </c>
      <c r="D2821" t="s">
        <v>11567</v>
      </c>
      <c r="E2821" t="s">
        <v>59</v>
      </c>
      <c r="F2821" t="s">
        <v>16</v>
      </c>
      <c r="G2821" t="s">
        <v>1496</v>
      </c>
      <c r="H2821">
        <v>0</v>
      </c>
      <c r="I2821">
        <v>0</v>
      </c>
      <c r="J2821">
        <v>0</v>
      </c>
      <c r="K2821" t="s">
        <v>11568</v>
      </c>
    </row>
    <row r="2822" spans="1:11" x14ac:dyDescent="0.3">
      <c r="A2822" t="s">
        <v>11569</v>
      </c>
      <c r="B2822" t="s">
        <v>11570</v>
      </c>
      <c r="C2822" t="s">
        <v>27</v>
      </c>
      <c r="D2822" t="s">
        <v>11571</v>
      </c>
      <c r="E2822" t="s">
        <v>10249</v>
      </c>
      <c r="F2822" t="s">
        <v>16</v>
      </c>
      <c r="G2822" t="s">
        <v>3885</v>
      </c>
      <c r="H2822">
        <v>0</v>
      </c>
      <c r="I2822">
        <v>0</v>
      </c>
      <c r="J2822">
        <v>0</v>
      </c>
      <c r="K2822" t="s">
        <v>11572</v>
      </c>
    </row>
    <row r="2823" spans="1:11" x14ac:dyDescent="0.3">
      <c r="A2823" t="s">
        <v>11573</v>
      </c>
      <c r="B2823" t="s">
        <v>11574</v>
      </c>
      <c r="C2823" t="s">
        <v>20</v>
      </c>
      <c r="D2823" t="s">
        <v>11575</v>
      </c>
      <c r="E2823" t="s">
        <v>59</v>
      </c>
      <c r="F2823" t="s">
        <v>1573</v>
      </c>
      <c r="G2823" t="s">
        <v>11576</v>
      </c>
      <c r="H2823">
        <v>0</v>
      </c>
      <c r="I2823">
        <v>0</v>
      </c>
      <c r="J2823">
        <v>0</v>
      </c>
      <c r="K2823" t="s">
        <v>11577</v>
      </c>
    </row>
    <row r="2824" spans="1:11" x14ac:dyDescent="0.3">
      <c r="A2824" t="s">
        <v>11578</v>
      </c>
      <c r="B2824" t="s">
        <v>11579</v>
      </c>
      <c r="C2824" t="s">
        <v>20</v>
      </c>
      <c r="D2824" t="s">
        <v>11580</v>
      </c>
      <c r="E2824" t="s">
        <v>59</v>
      </c>
      <c r="F2824" t="s">
        <v>4174</v>
      </c>
      <c r="G2824" t="s">
        <v>42</v>
      </c>
      <c r="H2824">
        <v>0</v>
      </c>
      <c r="I2824">
        <v>0</v>
      </c>
      <c r="J2824">
        <v>0</v>
      </c>
      <c r="K2824" t="s">
        <v>11581</v>
      </c>
    </row>
    <row r="2825" spans="1:11" x14ac:dyDescent="0.3">
      <c r="A2825" t="s">
        <v>11582</v>
      </c>
      <c r="B2825" t="s">
        <v>11583</v>
      </c>
      <c r="C2825" t="s">
        <v>20</v>
      </c>
      <c r="D2825" t="s">
        <v>11584</v>
      </c>
      <c r="E2825" t="s">
        <v>59</v>
      </c>
      <c r="F2825" t="s">
        <v>11585</v>
      </c>
      <c r="G2825" t="s">
        <v>3656</v>
      </c>
      <c r="H2825">
        <v>0</v>
      </c>
      <c r="I2825">
        <v>0</v>
      </c>
      <c r="J2825">
        <v>0</v>
      </c>
      <c r="K2825" t="s">
        <v>11586</v>
      </c>
    </row>
    <row r="2826" spans="1:11" x14ac:dyDescent="0.3">
      <c r="A2826" t="s">
        <v>11587</v>
      </c>
      <c r="B2826" t="s">
        <v>11588</v>
      </c>
      <c r="C2826" t="s">
        <v>13</v>
      </c>
      <c r="D2826" t="s">
        <v>11589</v>
      </c>
      <c r="E2826" t="s">
        <v>15</v>
      </c>
      <c r="F2826" t="s">
        <v>16</v>
      </c>
      <c r="G2826" t="s">
        <v>2252</v>
      </c>
      <c r="H2826">
        <v>0</v>
      </c>
      <c r="I2826">
        <v>0</v>
      </c>
      <c r="J2826">
        <v>0</v>
      </c>
      <c r="K2826" t="s">
        <v>11590</v>
      </c>
    </row>
    <row r="2827" spans="1:11" x14ac:dyDescent="0.3">
      <c r="A2827" t="s">
        <v>11591</v>
      </c>
      <c r="B2827" t="s">
        <v>11592</v>
      </c>
      <c r="C2827" t="s">
        <v>13</v>
      </c>
      <c r="D2827" t="s">
        <v>11593</v>
      </c>
      <c r="E2827" t="s">
        <v>15</v>
      </c>
      <c r="F2827" t="s">
        <v>16</v>
      </c>
      <c r="G2827" t="s">
        <v>8956</v>
      </c>
      <c r="H2827">
        <v>0</v>
      </c>
      <c r="I2827">
        <v>0</v>
      </c>
      <c r="J2827">
        <v>0</v>
      </c>
      <c r="K2827" t="s">
        <v>11594</v>
      </c>
    </row>
    <row r="2828" spans="1:11" x14ac:dyDescent="0.3">
      <c r="A2828" t="s">
        <v>11595</v>
      </c>
      <c r="C2828" t="s">
        <v>27</v>
      </c>
      <c r="D2828" t="s">
        <v>11596</v>
      </c>
      <c r="E2828" t="s">
        <v>10249</v>
      </c>
      <c r="F2828" t="s">
        <v>1590</v>
      </c>
      <c r="G2828" t="s">
        <v>42</v>
      </c>
      <c r="H2828">
        <v>0</v>
      </c>
      <c r="I2828">
        <v>0</v>
      </c>
      <c r="J2828">
        <v>0</v>
      </c>
      <c r="K2828" t="s">
        <v>11597</v>
      </c>
    </row>
    <row r="2829" spans="1:11" x14ac:dyDescent="0.3">
      <c r="A2829" t="s">
        <v>11598</v>
      </c>
      <c r="C2829" t="s">
        <v>27</v>
      </c>
      <c r="D2829" t="s">
        <v>11599</v>
      </c>
      <c r="E2829" t="s">
        <v>10249</v>
      </c>
      <c r="F2829" t="s">
        <v>4000</v>
      </c>
      <c r="G2829" t="s">
        <v>42</v>
      </c>
      <c r="H2829">
        <v>0</v>
      </c>
      <c r="I2829">
        <v>0</v>
      </c>
      <c r="J2829">
        <v>0</v>
      </c>
      <c r="K2829" t="s">
        <v>11600</v>
      </c>
    </row>
    <row r="2830" spans="1:11" x14ac:dyDescent="0.3">
      <c r="A2830" t="s">
        <v>11601</v>
      </c>
      <c r="C2830" t="s">
        <v>27</v>
      </c>
      <c r="D2830" t="s">
        <v>11602</v>
      </c>
      <c r="E2830" t="s">
        <v>10249</v>
      </c>
      <c r="F2830" t="s">
        <v>4000</v>
      </c>
      <c r="G2830" t="s">
        <v>42</v>
      </c>
      <c r="H2830">
        <v>0</v>
      </c>
      <c r="I2830">
        <v>0</v>
      </c>
      <c r="J2830">
        <v>0</v>
      </c>
      <c r="K2830" t="s">
        <v>11603</v>
      </c>
    </row>
    <row r="2831" spans="1:11" x14ac:dyDescent="0.3">
      <c r="A2831" t="s">
        <v>11604</v>
      </c>
      <c r="B2831" t="s">
        <v>11605</v>
      </c>
      <c r="C2831" t="s">
        <v>20</v>
      </c>
      <c r="D2831" t="s">
        <v>11606</v>
      </c>
      <c r="E2831" t="s">
        <v>59</v>
      </c>
      <c r="F2831" t="s">
        <v>2176</v>
      </c>
      <c r="G2831" t="s">
        <v>499</v>
      </c>
      <c r="H2831">
        <v>0</v>
      </c>
      <c r="I2831">
        <v>0</v>
      </c>
      <c r="J2831">
        <v>0</v>
      </c>
      <c r="K2831" t="s">
        <v>11607</v>
      </c>
    </row>
    <row r="2832" spans="1:11" x14ac:dyDescent="0.3">
      <c r="A2832" t="s">
        <v>11608</v>
      </c>
      <c r="B2832" t="s">
        <v>11609</v>
      </c>
      <c r="C2832" t="s">
        <v>20</v>
      </c>
      <c r="D2832" t="s">
        <v>11610</v>
      </c>
      <c r="E2832" t="s">
        <v>59</v>
      </c>
      <c r="F2832" t="s">
        <v>16</v>
      </c>
      <c r="G2832" t="s">
        <v>2189</v>
      </c>
      <c r="H2832">
        <v>0</v>
      </c>
      <c r="I2832">
        <v>0</v>
      </c>
      <c r="J2832">
        <v>0</v>
      </c>
      <c r="K2832" t="s">
        <v>11611</v>
      </c>
    </row>
    <row r="2833" spans="1:11" x14ac:dyDescent="0.3">
      <c r="A2833" t="s">
        <v>11612</v>
      </c>
      <c r="B2833" t="s">
        <v>11613</v>
      </c>
      <c r="C2833" t="s">
        <v>20</v>
      </c>
      <c r="D2833" t="s">
        <v>11614</v>
      </c>
      <c r="E2833" t="s">
        <v>59</v>
      </c>
      <c r="F2833" t="s">
        <v>16</v>
      </c>
      <c r="G2833" t="s">
        <v>1351</v>
      </c>
      <c r="H2833">
        <v>0</v>
      </c>
      <c r="I2833">
        <v>0</v>
      </c>
      <c r="J2833">
        <v>0</v>
      </c>
      <c r="K2833" t="s">
        <v>11615</v>
      </c>
    </row>
    <row r="2834" spans="1:11" x14ac:dyDescent="0.3">
      <c r="A2834" t="s">
        <v>11616</v>
      </c>
      <c r="C2834" t="s">
        <v>27</v>
      </c>
      <c r="D2834" t="s">
        <v>11617</v>
      </c>
      <c r="E2834" t="s">
        <v>10249</v>
      </c>
      <c r="F2834" t="s">
        <v>41</v>
      </c>
      <c r="G2834" t="s">
        <v>42</v>
      </c>
      <c r="H2834">
        <v>0</v>
      </c>
      <c r="I2834">
        <v>0</v>
      </c>
      <c r="J2834">
        <v>0</v>
      </c>
      <c r="K2834" t="s">
        <v>11618</v>
      </c>
    </row>
    <row r="2835" spans="1:11" x14ac:dyDescent="0.3">
      <c r="A2835" t="s">
        <v>11619</v>
      </c>
      <c r="B2835" t="s">
        <v>11620</v>
      </c>
      <c r="C2835" t="s">
        <v>27</v>
      </c>
      <c r="D2835" t="s">
        <v>11621</v>
      </c>
      <c r="E2835" t="s">
        <v>10249</v>
      </c>
      <c r="F2835" t="s">
        <v>41</v>
      </c>
      <c r="G2835" t="s">
        <v>42</v>
      </c>
      <c r="H2835">
        <v>0</v>
      </c>
      <c r="I2835">
        <v>0</v>
      </c>
      <c r="J2835">
        <v>0</v>
      </c>
      <c r="K2835" t="s">
        <v>11622</v>
      </c>
    </row>
    <row r="2836" spans="1:11" x14ac:dyDescent="0.3">
      <c r="A2836" t="s">
        <v>11623</v>
      </c>
      <c r="B2836" t="s">
        <v>11624</v>
      </c>
      <c r="C2836" t="s">
        <v>20</v>
      </c>
      <c r="D2836" t="s">
        <v>11625</v>
      </c>
      <c r="E2836" t="s">
        <v>59</v>
      </c>
      <c r="F2836" t="s">
        <v>1991</v>
      </c>
      <c r="G2836" t="s">
        <v>2750</v>
      </c>
      <c r="H2836">
        <v>0</v>
      </c>
      <c r="I2836">
        <v>0</v>
      </c>
      <c r="J2836">
        <v>0</v>
      </c>
      <c r="K2836" t="s">
        <v>11626</v>
      </c>
    </row>
    <row r="2837" spans="1:11" x14ac:dyDescent="0.3">
      <c r="A2837" t="s">
        <v>11627</v>
      </c>
      <c r="B2837" t="s">
        <v>11628</v>
      </c>
      <c r="C2837" t="s">
        <v>20</v>
      </c>
      <c r="D2837" t="s">
        <v>11629</v>
      </c>
      <c r="E2837" t="s">
        <v>59</v>
      </c>
      <c r="F2837" t="s">
        <v>3461</v>
      </c>
      <c r="G2837" t="s">
        <v>42</v>
      </c>
      <c r="H2837">
        <v>0</v>
      </c>
      <c r="I2837">
        <v>0</v>
      </c>
      <c r="J2837">
        <v>0</v>
      </c>
      <c r="K2837" t="s">
        <v>11630</v>
      </c>
    </row>
    <row r="2838" spans="1:11" x14ac:dyDescent="0.3">
      <c r="A2838" t="s">
        <v>11631</v>
      </c>
      <c r="B2838" t="s">
        <v>11632</v>
      </c>
      <c r="C2838" t="s">
        <v>13</v>
      </c>
      <c r="D2838" t="s">
        <v>11633</v>
      </c>
      <c r="E2838" t="s">
        <v>15</v>
      </c>
      <c r="F2838" t="s">
        <v>16</v>
      </c>
      <c r="G2838" t="s">
        <v>364</v>
      </c>
      <c r="H2838">
        <v>0</v>
      </c>
      <c r="I2838">
        <v>0</v>
      </c>
      <c r="J2838">
        <v>0</v>
      </c>
      <c r="K2838" t="s">
        <v>11634</v>
      </c>
    </row>
    <row r="2839" spans="1:11" x14ac:dyDescent="0.3">
      <c r="A2839" t="s">
        <v>11635</v>
      </c>
      <c r="C2839" t="s">
        <v>27</v>
      </c>
      <c r="D2839" t="s">
        <v>11636</v>
      </c>
      <c r="E2839" t="s">
        <v>10249</v>
      </c>
      <c r="F2839" t="s">
        <v>11361</v>
      </c>
      <c r="G2839" t="s">
        <v>42</v>
      </c>
      <c r="H2839">
        <v>0</v>
      </c>
      <c r="I2839">
        <v>0</v>
      </c>
      <c r="J2839">
        <v>0</v>
      </c>
      <c r="K2839" t="s">
        <v>11637</v>
      </c>
    </row>
    <row r="2840" spans="1:11" x14ac:dyDescent="0.3">
      <c r="A2840" t="s">
        <v>11638</v>
      </c>
      <c r="C2840" t="s">
        <v>27</v>
      </c>
      <c r="D2840" t="s">
        <v>11639</v>
      </c>
      <c r="E2840" t="s">
        <v>10249</v>
      </c>
      <c r="F2840" t="s">
        <v>3633</v>
      </c>
      <c r="G2840" t="s">
        <v>42</v>
      </c>
      <c r="H2840">
        <v>0</v>
      </c>
      <c r="I2840">
        <v>0</v>
      </c>
      <c r="J2840">
        <v>0</v>
      </c>
      <c r="K2840" t="s">
        <v>11640</v>
      </c>
    </row>
    <row r="2841" spans="1:11" x14ac:dyDescent="0.3">
      <c r="A2841" t="s">
        <v>11641</v>
      </c>
      <c r="B2841" t="s">
        <v>11642</v>
      </c>
      <c r="C2841" t="s">
        <v>466</v>
      </c>
      <c r="D2841" t="s">
        <v>11643</v>
      </c>
      <c r="E2841" t="s">
        <v>5396</v>
      </c>
      <c r="F2841" t="s">
        <v>11644</v>
      </c>
      <c r="G2841" t="s">
        <v>42</v>
      </c>
      <c r="H2841">
        <v>0</v>
      </c>
      <c r="I2841">
        <v>0</v>
      </c>
      <c r="J2841">
        <v>0</v>
      </c>
      <c r="K2841" t="s">
        <v>11645</v>
      </c>
    </row>
    <row r="2842" spans="1:11" x14ac:dyDescent="0.3">
      <c r="A2842" t="s">
        <v>11646</v>
      </c>
      <c r="C2842" t="s">
        <v>147</v>
      </c>
      <c r="D2842" t="s">
        <v>11647</v>
      </c>
      <c r="E2842" t="s">
        <v>183</v>
      </c>
      <c r="F2842" t="s">
        <v>2585</v>
      </c>
      <c r="G2842" t="s">
        <v>42</v>
      </c>
      <c r="H2842">
        <v>0</v>
      </c>
      <c r="I2842">
        <v>0</v>
      </c>
      <c r="J2842">
        <v>0</v>
      </c>
      <c r="K2842" t="s">
        <v>11648</v>
      </c>
    </row>
    <row r="2843" spans="1:11" x14ac:dyDescent="0.3">
      <c r="A2843" t="s">
        <v>11649</v>
      </c>
      <c r="C2843" t="s">
        <v>147</v>
      </c>
      <c r="D2843" t="s">
        <v>11650</v>
      </c>
      <c r="E2843" t="s">
        <v>183</v>
      </c>
      <c r="F2843" t="s">
        <v>4643</v>
      </c>
      <c r="G2843" t="s">
        <v>42</v>
      </c>
      <c r="H2843">
        <v>0</v>
      </c>
      <c r="I2843">
        <v>0</v>
      </c>
      <c r="J2843">
        <v>0</v>
      </c>
      <c r="K2843" t="s">
        <v>11651</v>
      </c>
    </row>
    <row r="2844" spans="1:11" x14ac:dyDescent="0.3">
      <c r="A2844" t="s">
        <v>11652</v>
      </c>
      <c r="B2844" t="s">
        <v>11653</v>
      </c>
      <c r="C2844" t="s">
        <v>27</v>
      </c>
      <c r="D2844" t="s">
        <v>11654</v>
      </c>
      <c r="E2844" t="s">
        <v>10249</v>
      </c>
      <c r="F2844" t="s">
        <v>11655</v>
      </c>
      <c r="G2844" t="s">
        <v>42</v>
      </c>
      <c r="H2844">
        <v>0</v>
      </c>
      <c r="I2844">
        <v>0</v>
      </c>
      <c r="J2844">
        <v>0</v>
      </c>
      <c r="K2844" t="s">
        <v>11656</v>
      </c>
    </row>
    <row r="2845" spans="1:11" x14ac:dyDescent="0.3">
      <c r="A2845" t="s">
        <v>11657</v>
      </c>
      <c r="C2845" t="s">
        <v>20</v>
      </c>
      <c r="D2845" t="s">
        <v>11658</v>
      </c>
      <c r="E2845" t="s">
        <v>22</v>
      </c>
      <c r="F2845" t="s">
        <v>16</v>
      </c>
      <c r="G2845" t="s">
        <v>2422</v>
      </c>
      <c r="H2845">
        <v>0</v>
      </c>
      <c r="I2845">
        <v>0</v>
      </c>
      <c r="J2845">
        <v>0</v>
      </c>
      <c r="K2845" t="s">
        <v>11659</v>
      </c>
    </row>
    <row r="2846" spans="1:11" x14ac:dyDescent="0.3">
      <c r="A2846" t="s">
        <v>11660</v>
      </c>
      <c r="B2846" t="s">
        <v>11661</v>
      </c>
      <c r="C2846" t="s">
        <v>27</v>
      </c>
      <c r="D2846" t="s">
        <v>11662</v>
      </c>
      <c r="E2846" t="s">
        <v>10249</v>
      </c>
      <c r="F2846" t="s">
        <v>11663</v>
      </c>
      <c r="G2846" t="s">
        <v>42</v>
      </c>
      <c r="H2846">
        <v>0</v>
      </c>
      <c r="I2846">
        <v>0</v>
      </c>
      <c r="J2846">
        <v>0</v>
      </c>
      <c r="K2846" t="s">
        <v>11664</v>
      </c>
    </row>
    <row r="2847" spans="1:11" x14ac:dyDescent="0.3">
      <c r="A2847" t="s">
        <v>11665</v>
      </c>
      <c r="B2847" t="s">
        <v>11666</v>
      </c>
      <c r="C2847" t="s">
        <v>27</v>
      </c>
      <c r="D2847" t="s">
        <v>11667</v>
      </c>
      <c r="E2847" t="s">
        <v>10249</v>
      </c>
      <c r="F2847" t="s">
        <v>41</v>
      </c>
      <c r="G2847" t="s">
        <v>42</v>
      </c>
      <c r="H2847">
        <v>0</v>
      </c>
      <c r="I2847">
        <v>0</v>
      </c>
      <c r="J2847">
        <v>0</v>
      </c>
      <c r="K2847" t="s">
        <v>11668</v>
      </c>
    </row>
    <row r="2848" spans="1:11" x14ac:dyDescent="0.3">
      <c r="A2848" t="s">
        <v>11669</v>
      </c>
      <c r="B2848" t="s">
        <v>11670</v>
      </c>
      <c r="C2848" t="s">
        <v>27</v>
      </c>
      <c r="D2848" t="s">
        <v>11671</v>
      </c>
      <c r="E2848" t="s">
        <v>10249</v>
      </c>
      <c r="F2848" t="s">
        <v>41</v>
      </c>
      <c r="G2848" t="s">
        <v>42</v>
      </c>
      <c r="H2848">
        <v>0</v>
      </c>
      <c r="I2848">
        <v>0</v>
      </c>
      <c r="J2848">
        <v>0</v>
      </c>
      <c r="K2848" t="s">
        <v>11672</v>
      </c>
    </row>
    <row r="2849" spans="1:11" x14ac:dyDescent="0.3">
      <c r="A2849" t="s">
        <v>11673</v>
      </c>
      <c r="B2849" t="s">
        <v>11674</v>
      </c>
      <c r="C2849" t="s">
        <v>13</v>
      </c>
      <c r="D2849" t="s">
        <v>11675</v>
      </c>
      <c r="E2849" t="s">
        <v>77</v>
      </c>
      <c r="F2849" t="s">
        <v>16</v>
      </c>
      <c r="G2849" t="s">
        <v>4749</v>
      </c>
      <c r="H2849">
        <v>0</v>
      </c>
      <c r="I2849">
        <v>0</v>
      </c>
      <c r="J2849">
        <v>0</v>
      </c>
      <c r="K2849" t="s">
        <v>11676</v>
      </c>
    </row>
    <row r="2850" spans="1:11" x14ac:dyDescent="0.3">
      <c r="A2850" t="s">
        <v>11677</v>
      </c>
      <c r="B2850" t="s">
        <v>11678</v>
      </c>
      <c r="C2850" t="s">
        <v>27</v>
      </c>
      <c r="D2850" t="s">
        <v>11679</v>
      </c>
      <c r="E2850" t="s">
        <v>10249</v>
      </c>
      <c r="F2850" t="s">
        <v>16</v>
      </c>
      <c r="G2850" t="s">
        <v>60</v>
      </c>
      <c r="H2850">
        <v>0</v>
      </c>
      <c r="I2850">
        <v>0</v>
      </c>
      <c r="J2850">
        <v>0</v>
      </c>
      <c r="K2850" t="s">
        <v>11680</v>
      </c>
    </row>
    <row r="2851" spans="1:11" x14ac:dyDescent="0.3">
      <c r="A2851" t="s">
        <v>11681</v>
      </c>
      <c r="B2851" t="s">
        <v>11682</v>
      </c>
      <c r="C2851" t="s">
        <v>27</v>
      </c>
      <c r="D2851" t="s">
        <v>11683</v>
      </c>
      <c r="E2851" t="s">
        <v>10249</v>
      </c>
      <c r="F2851" t="s">
        <v>11177</v>
      </c>
      <c r="G2851" t="s">
        <v>42</v>
      </c>
      <c r="H2851">
        <v>0</v>
      </c>
      <c r="I2851">
        <v>0</v>
      </c>
      <c r="J2851">
        <v>0</v>
      </c>
      <c r="K2851" t="s">
        <v>11684</v>
      </c>
    </row>
    <row r="2852" spans="1:11" x14ac:dyDescent="0.3">
      <c r="A2852" t="s">
        <v>11685</v>
      </c>
      <c r="C2852" t="s">
        <v>20</v>
      </c>
      <c r="D2852" t="s">
        <v>11686</v>
      </c>
      <c r="E2852" t="s">
        <v>59</v>
      </c>
      <c r="F2852" t="s">
        <v>16</v>
      </c>
      <c r="G2852" t="s">
        <v>42</v>
      </c>
      <c r="H2852">
        <v>0</v>
      </c>
      <c r="I2852">
        <v>0</v>
      </c>
      <c r="J2852">
        <v>0</v>
      </c>
      <c r="K2852" t="s">
        <v>11687</v>
      </c>
    </row>
    <row r="2853" spans="1:11" x14ac:dyDescent="0.3">
      <c r="A2853" t="s">
        <v>11688</v>
      </c>
      <c r="B2853" t="s">
        <v>11689</v>
      </c>
      <c r="C2853" t="s">
        <v>20</v>
      </c>
      <c r="D2853" t="s">
        <v>11690</v>
      </c>
      <c r="E2853" t="s">
        <v>59</v>
      </c>
      <c r="F2853" t="s">
        <v>16</v>
      </c>
      <c r="G2853" t="s">
        <v>11691</v>
      </c>
      <c r="H2853">
        <v>0</v>
      </c>
      <c r="I2853">
        <v>0</v>
      </c>
      <c r="J2853">
        <v>0</v>
      </c>
      <c r="K2853" t="s">
        <v>11692</v>
      </c>
    </row>
    <row r="2854" spans="1:11" x14ac:dyDescent="0.3">
      <c r="A2854" t="s">
        <v>11693</v>
      </c>
      <c r="B2854" t="s">
        <v>11694</v>
      </c>
      <c r="C2854" t="s">
        <v>20</v>
      </c>
      <c r="E2854" t="s">
        <v>59</v>
      </c>
      <c r="F2854" t="s">
        <v>16</v>
      </c>
      <c r="G2854" t="s">
        <v>11695</v>
      </c>
      <c r="H2854">
        <v>0</v>
      </c>
      <c r="I2854">
        <v>0</v>
      </c>
      <c r="J2854">
        <v>0</v>
      </c>
      <c r="K2854" t="s">
        <v>11696</v>
      </c>
    </row>
    <row r="2855" spans="1:11" x14ac:dyDescent="0.3">
      <c r="A2855" t="s">
        <v>11697</v>
      </c>
      <c r="B2855" t="s">
        <v>11698</v>
      </c>
      <c r="C2855" t="s">
        <v>27</v>
      </c>
      <c r="D2855" t="s">
        <v>11699</v>
      </c>
      <c r="E2855" t="s">
        <v>10249</v>
      </c>
      <c r="F2855" t="s">
        <v>11700</v>
      </c>
      <c r="G2855" t="s">
        <v>42</v>
      </c>
      <c r="H2855">
        <v>0</v>
      </c>
      <c r="I2855">
        <v>0</v>
      </c>
      <c r="J2855">
        <v>0</v>
      </c>
      <c r="K2855" t="s">
        <v>11701</v>
      </c>
    </row>
    <row r="2856" spans="1:11" x14ac:dyDescent="0.3">
      <c r="A2856" t="s">
        <v>11702</v>
      </c>
      <c r="B2856" t="s">
        <v>11703</v>
      </c>
      <c r="C2856" t="s">
        <v>20</v>
      </c>
      <c r="D2856" t="s">
        <v>11704</v>
      </c>
      <c r="E2856" t="s">
        <v>22</v>
      </c>
      <c r="F2856" t="s">
        <v>16</v>
      </c>
      <c r="G2856" t="s">
        <v>1382</v>
      </c>
      <c r="H2856">
        <v>0</v>
      </c>
      <c r="I2856">
        <v>0</v>
      </c>
      <c r="J2856">
        <v>0</v>
      </c>
      <c r="K2856" t="s">
        <v>11705</v>
      </c>
    </row>
    <row r="2857" spans="1:11" x14ac:dyDescent="0.3">
      <c r="A2857" t="s">
        <v>11706</v>
      </c>
      <c r="B2857" t="s">
        <v>11707</v>
      </c>
      <c r="C2857" t="s">
        <v>27</v>
      </c>
      <c r="D2857" t="s">
        <v>11708</v>
      </c>
      <c r="E2857" t="s">
        <v>10249</v>
      </c>
      <c r="F2857" t="s">
        <v>16</v>
      </c>
      <c r="G2857" t="s">
        <v>10121</v>
      </c>
      <c r="H2857">
        <v>0</v>
      </c>
      <c r="I2857">
        <v>0</v>
      </c>
      <c r="J2857">
        <v>0</v>
      </c>
      <c r="K2857" t="s">
        <v>11709</v>
      </c>
    </row>
    <row r="2858" spans="1:11" x14ac:dyDescent="0.3">
      <c r="A2858" t="s">
        <v>11710</v>
      </c>
      <c r="B2858" t="s">
        <v>11711</v>
      </c>
      <c r="C2858" t="s">
        <v>27</v>
      </c>
      <c r="D2858" t="s">
        <v>11712</v>
      </c>
      <c r="E2858" t="s">
        <v>10249</v>
      </c>
      <c r="F2858" t="s">
        <v>16</v>
      </c>
      <c r="G2858" t="s">
        <v>637</v>
      </c>
      <c r="H2858">
        <v>0</v>
      </c>
      <c r="I2858">
        <v>0</v>
      </c>
      <c r="J2858">
        <v>0</v>
      </c>
      <c r="K2858" t="s">
        <v>11713</v>
      </c>
    </row>
    <row r="2859" spans="1:11" x14ac:dyDescent="0.3">
      <c r="A2859" t="s">
        <v>11714</v>
      </c>
      <c r="B2859" t="s">
        <v>11715</v>
      </c>
      <c r="C2859" t="s">
        <v>558</v>
      </c>
      <c r="D2859" t="s">
        <v>11716</v>
      </c>
      <c r="E2859" t="s">
        <v>1472</v>
      </c>
      <c r="F2859" t="s">
        <v>16</v>
      </c>
      <c r="G2859" t="s">
        <v>3366</v>
      </c>
      <c r="H2859">
        <v>0</v>
      </c>
      <c r="I2859">
        <v>0</v>
      </c>
      <c r="J2859">
        <v>0</v>
      </c>
      <c r="K2859" t="s">
        <v>11717</v>
      </c>
    </row>
    <row r="2860" spans="1:11" x14ac:dyDescent="0.3">
      <c r="A2860" t="s">
        <v>11718</v>
      </c>
      <c r="B2860" t="s">
        <v>11719</v>
      </c>
      <c r="C2860" t="s">
        <v>27</v>
      </c>
      <c r="D2860" t="s">
        <v>11720</v>
      </c>
      <c r="E2860" t="s">
        <v>10249</v>
      </c>
      <c r="F2860" t="s">
        <v>11721</v>
      </c>
      <c r="G2860" t="s">
        <v>42</v>
      </c>
      <c r="H2860">
        <v>0</v>
      </c>
      <c r="I2860">
        <v>0</v>
      </c>
      <c r="J2860">
        <v>0</v>
      </c>
      <c r="K2860" t="s">
        <v>11722</v>
      </c>
    </row>
    <row r="2861" spans="1:11" x14ac:dyDescent="0.3">
      <c r="A2861" t="s">
        <v>11723</v>
      </c>
      <c r="B2861" t="s">
        <v>11724</v>
      </c>
      <c r="C2861" t="s">
        <v>27</v>
      </c>
      <c r="D2861" t="s">
        <v>11725</v>
      </c>
      <c r="E2861" t="s">
        <v>10249</v>
      </c>
      <c r="F2861" t="s">
        <v>1947</v>
      </c>
      <c r="G2861" t="s">
        <v>42</v>
      </c>
      <c r="H2861">
        <v>0</v>
      </c>
      <c r="I2861">
        <v>0</v>
      </c>
      <c r="J2861">
        <v>0</v>
      </c>
      <c r="K2861" t="s">
        <v>11726</v>
      </c>
    </row>
    <row r="2862" spans="1:11" x14ac:dyDescent="0.3">
      <c r="A2862" t="s">
        <v>11727</v>
      </c>
      <c r="B2862" t="s">
        <v>11728</v>
      </c>
      <c r="C2862" t="s">
        <v>27</v>
      </c>
      <c r="D2862" t="s">
        <v>11729</v>
      </c>
      <c r="E2862" t="s">
        <v>10249</v>
      </c>
      <c r="F2862" t="s">
        <v>4778</v>
      </c>
      <c r="G2862" t="s">
        <v>42</v>
      </c>
      <c r="H2862">
        <v>0</v>
      </c>
      <c r="I2862">
        <v>0</v>
      </c>
      <c r="J2862">
        <v>0</v>
      </c>
      <c r="K2862" t="s">
        <v>11730</v>
      </c>
    </row>
    <row r="2863" spans="1:11" x14ac:dyDescent="0.3">
      <c r="A2863" t="s">
        <v>11731</v>
      </c>
      <c r="B2863" t="s">
        <v>11732</v>
      </c>
      <c r="C2863" t="s">
        <v>27</v>
      </c>
      <c r="D2863" t="s">
        <v>11733</v>
      </c>
      <c r="E2863" t="s">
        <v>10249</v>
      </c>
      <c r="F2863" t="s">
        <v>11315</v>
      </c>
      <c r="G2863" t="s">
        <v>4866</v>
      </c>
      <c r="H2863">
        <v>0</v>
      </c>
      <c r="I2863">
        <v>0</v>
      </c>
      <c r="J2863">
        <v>0</v>
      </c>
      <c r="K2863" t="s">
        <v>11734</v>
      </c>
    </row>
    <row r="2864" spans="1:11" x14ac:dyDescent="0.3">
      <c r="A2864" t="s">
        <v>11735</v>
      </c>
      <c r="B2864" t="s">
        <v>11736</v>
      </c>
      <c r="C2864" t="s">
        <v>27</v>
      </c>
      <c r="D2864" t="s">
        <v>11737</v>
      </c>
      <c r="E2864" t="s">
        <v>10249</v>
      </c>
      <c r="F2864" t="s">
        <v>11738</v>
      </c>
      <c r="G2864" t="s">
        <v>42</v>
      </c>
      <c r="H2864">
        <v>0</v>
      </c>
      <c r="I2864">
        <v>0</v>
      </c>
      <c r="J2864">
        <v>0</v>
      </c>
      <c r="K2864" t="s">
        <v>11739</v>
      </c>
    </row>
    <row r="2865" spans="1:11" x14ac:dyDescent="0.3">
      <c r="A2865" t="s">
        <v>11740</v>
      </c>
      <c r="C2865" t="s">
        <v>27</v>
      </c>
      <c r="D2865" t="s">
        <v>11741</v>
      </c>
      <c r="E2865" t="s">
        <v>10249</v>
      </c>
      <c r="F2865" t="s">
        <v>41</v>
      </c>
      <c r="G2865" t="s">
        <v>42</v>
      </c>
      <c r="H2865">
        <v>0</v>
      </c>
      <c r="I2865">
        <v>0</v>
      </c>
      <c r="J2865">
        <v>0</v>
      </c>
      <c r="K2865" t="s">
        <v>11742</v>
      </c>
    </row>
    <row r="2866" spans="1:11" x14ac:dyDescent="0.3">
      <c r="A2866" t="s">
        <v>11743</v>
      </c>
      <c r="C2866" t="s">
        <v>27</v>
      </c>
      <c r="D2866" t="s">
        <v>11744</v>
      </c>
      <c r="E2866" t="s">
        <v>10249</v>
      </c>
      <c r="F2866" t="s">
        <v>41</v>
      </c>
      <c r="G2866" t="s">
        <v>42</v>
      </c>
      <c r="H2866">
        <v>0</v>
      </c>
      <c r="I2866">
        <v>0</v>
      </c>
      <c r="J2866">
        <v>0</v>
      </c>
      <c r="K2866" t="s">
        <v>11745</v>
      </c>
    </row>
    <row r="2867" spans="1:11" x14ac:dyDescent="0.3">
      <c r="A2867" t="s">
        <v>11746</v>
      </c>
      <c r="B2867" t="s">
        <v>11747</v>
      </c>
      <c r="C2867" t="s">
        <v>20</v>
      </c>
      <c r="D2867" t="s">
        <v>11748</v>
      </c>
      <c r="E2867" t="s">
        <v>22</v>
      </c>
      <c r="F2867" t="s">
        <v>16</v>
      </c>
      <c r="G2867" t="s">
        <v>6088</v>
      </c>
      <c r="H2867">
        <v>0</v>
      </c>
      <c r="I2867">
        <v>0</v>
      </c>
      <c r="J2867">
        <v>0</v>
      </c>
      <c r="K2867" t="s">
        <v>11749</v>
      </c>
    </row>
    <row r="2868" spans="1:11" x14ac:dyDescent="0.3">
      <c r="A2868" t="s">
        <v>11750</v>
      </c>
      <c r="B2868" t="s">
        <v>11751</v>
      </c>
      <c r="C2868" t="s">
        <v>13</v>
      </c>
      <c r="D2868" t="s">
        <v>11752</v>
      </c>
      <c r="E2868" t="s">
        <v>77</v>
      </c>
      <c r="F2868" t="s">
        <v>16</v>
      </c>
      <c r="G2868" t="s">
        <v>1105</v>
      </c>
      <c r="H2868">
        <v>0</v>
      </c>
      <c r="I2868">
        <v>0</v>
      </c>
      <c r="J2868">
        <v>0</v>
      </c>
      <c r="K2868" t="s">
        <v>11753</v>
      </c>
    </row>
    <row r="2869" spans="1:11" x14ac:dyDescent="0.3">
      <c r="A2869" t="s">
        <v>11754</v>
      </c>
      <c r="B2869" t="s">
        <v>11755</v>
      </c>
      <c r="C2869" t="s">
        <v>13</v>
      </c>
      <c r="D2869" t="s">
        <v>11756</v>
      </c>
      <c r="E2869" t="s">
        <v>77</v>
      </c>
      <c r="F2869" t="s">
        <v>16</v>
      </c>
      <c r="G2869" t="s">
        <v>10661</v>
      </c>
      <c r="H2869">
        <v>0</v>
      </c>
      <c r="I2869">
        <v>0</v>
      </c>
      <c r="J2869">
        <v>0</v>
      </c>
      <c r="K2869" t="s">
        <v>11757</v>
      </c>
    </row>
    <row r="2870" spans="1:11" x14ac:dyDescent="0.3">
      <c r="A2870" t="s">
        <v>11758</v>
      </c>
      <c r="B2870" t="s">
        <v>11759</v>
      </c>
      <c r="C2870" t="s">
        <v>13</v>
      </c>
      <c r="D2870" t="s">
        <v>11760</v>
      </c>
      <c r="E2870" t="s">
        <v>77</v>
      </c>
      <c r="F2870" t="s">
        <v>16</v>
      </c>
      <c r="G2870" t="s">
        <v>2960</v>
      </c>
      <c r="H2870">
        <v>0</v>
      </c>
      <c r="I2870">
        <v>0</v>
      </c>
      <c r="J2870">
        <v>0</v>
      </c>
      <c r="K2870" t="s">
        <v>11761</v>
      </c>
    </row>
    <row r="2871" spans="1:11" x14ac:dyDescent="0.3">
      <c r="A2871" t="s">
        <v>11762</v>
      </c>
      <c r="B2871" t="s">
        <v>11763</v>
      </c>
      <c r="C2871" t="s">
        <v>558</v>
      </c>
      <c r="D2871" t="s">
        <v>11764</v>
      </c>
      <c r="E2871" t="s">
        <v>754</v>
      </c>
      <c r="F2871" t="s">
        <v>16</v>
      </c>
      <c r="G2871" t="s">
        <v>11765</v>
      </c>
      <c r="H2871">
        <v>0</v>
      </c>
      <c r="I2871">
        <v>0</v>
      </c>
      <c r="J2871">
        <v>0</v>
      </c>
      <c r="K2871" t="s">
        <v>11766</v>
      </c>
    </row>
    <row r="2872" spans="1:11" x14ac:dyDescent="0.3">
      <c r="A2872" t="s">
        <v>11767</v>
      </c>
      <c r="B2872" t="s">
        <v>11768</v>
      </c>
      <c r="C2872" t="s">
        <v>13</v>
      </c>
      <c r="D2872" t="s">
        <v>11769</v>
      </c>
      <c r="E2872" t="s">
        <v>77</v>
      </c>
      <c r="F2872" t="s">
        <v>16</v>
      </c>
      <c r="G2872" t="s">
        <v>1952</v>
      </c>
      <c r="H2872">
        <v>0</v>
      </c>
      <c r="I2872">
        <v>0</v>
      </c>
      <c r="J2872">
        <v>0</v>
      </c>
      <c r="K2872" t="s">
        <v>11770</v>
      </c>
    </row>
    <row r="2873" spans="1:11" x14ac:dyDescent="0.3">
      <c r="A2873" t="s">
        <v>11771</v>
      </c>
      <c r="B2873" t="s">
        <v>11772</v>
      </c>
      <c r="C2873" t="s">
        <v>13</v>
      </c>
      <c r="D2873" t="s">
        <v>11773</v>
      </c>
      <c r="E2873" t="s">
        <v>77</v>
      </c>
      <c r="F2873" t="s">
        <v>16</v>
      </c>
      <c r="G2873" t="s">
        <v>11774</v>
      </c>
      <c r="H2873">
        <v>0</v>
      </c>
      <c r="I2873">
        <v>0</v>
      </c>
      <c r="J2873">
        <v>0</v>
      </c>
      <c r="K2873" t="s">
        <v>11775</v>
      </c>
    </row>
    <row r="2874" spans="1:11" x14ac:dyDescent="0.3">
      <c r="A2874" t="s">
        <v>11776</v>
      </c>
      <c r="B2874" t="s">
        <v>11777</v>
      </c>
      <c r="C2874" t="s">
        <v>13</v>
      </c>
      <c r="D2874" t="s">
        <v>11778</v>
      </c>
      <c r="E2874" t="s">
        <v>77</v>
      </c>
      <c r="F2874" t="s">
        <v>16</v>
      </c>
      <c r="G2874" t="s">
        <v>900</v>
      </c>
      <c r="H2874">
        <v>0</v>
      </c>
      <c r="I2874">
        <v>0</v>
      </c>
      <c r="J2874">
        <v>0</v>
      </c>
      <c r="K2874" t="s">
        <v>11779</v>
      </c>
    </row>
    <row r="2875" spans="1:11" x14ac:dyDescent="0.3">
      <c r="A2875" t="s">
        <v>11780</v>
      </c>
      <c r="B2875" t="s">
        <v>11781</v>
      </c>
      <c r="C2875" t="s">
        <v>13</v>
      </c>
      <c r="D2875" t="s">
        <v>11782</v>
      </c>
      <c r="E2875" t="s">
        <v>77</v>
      </c>
      <c r="F2875" t="s">
        <v>16</v>
      </c>
      <c r="G2875" t="s">
        <v>11783</v>
      </c>
      <c r="H2875">
        <v>0</v>
      </c>
      <c r="I2875">
        <v>0</v>
      </c>
      <c r="J2875">
        <v>0</v>
      </c>
      <c r="K2875" t="s">
        <v>11784</v>
      </c>
    </row>
    <row r="2876" spans="1:11" x14ac:dyDescent="0.3">
      <c r="A2876" t="s">
        <v>11785</v>
      </c>
      <c r="B2876" t="s">
        <v>11786</v>
      </c>
      <c r="C2876" t="s">
        <v>13</v>
      </c>
      <c r="D2876" t="s">
        <v>11787</v>
      </c>
      <c r="E2876" t="s">
        <v>77</v>
      </c>
      <c r="F2876" t="s">
        <v>16</v>
      </c>
      <c r="G2876" t="s">
        <v>4749</v>
      </c>
      <c r="H2876">
        <v>0</v>
      </c>
      <c r="I2876">
        <v>0</v>
      </c>
      <c r="J2876">
        <v>0</v>
      </c>
      <c r="K2876" t="s">
        <v>11788</v>
      </c>
    </row>
    <row r="2877" spans="1:11" x14ac:dyDescent="0.3">
      <c r="A2877" t="s">
        <v>11789</v>
      </c>
      <c r="B2877" t="s">
        <v>11790</v>
      </c>
      <c r="C2877" t="s">
        <v>20</v>
      </c>
      <c r="D2877" t="s">
        <v>11791</v>
      </c>
      <c r="E2877" t="s">
        <v>22</v>
      </c>
      <c r="F2877" t="s">
        <v>1232</v>
      </c>
      <c r="G2877" t="s">
        <v>42</v>
      </c>
      <c r="H2877">
        <v>0</v>
      </c>
      <c r="I2877">
        <v>0</v>
      </c>
      <c r="J2877">
        <v>0</v>
      </c>
      <c r="K2877" t="s">
        <v>11792</v>
      </c>
    </row>
    <row r="2878" spans="1:11" x14ac:dyDescent="0.3">
      <c r="A2878" t="s">
        <v>11793</v>
      </c>
      <c r="B2878" t="s">
        <v>11794</v>
      </c>
      <c r="C2878" t="s">
        <v>13</v>
      </c>
      <c r="D2878" t="s">
        <v>11795</v>
      </c>
      <c r="E2878" t="s">
        <v>77</v>
      </c>
      <c r="F2878" t="s">
        <v>16</v>
      </c>
      <c r="G2878" t="s">
        <v>3291</v>
      </c>
      <c r="H2878">
        <v>0</v>
      </c>
      <c r="I2878">
        <v>0</v>
      </c>
      <c r="J2878">
        <v>0</v>
      </c>
      <c r="K2878" t="s">
        <v>11796</v>
      </c>
    </row>
    <row r="2879" spans="1:11" x14ac:dyDescent="0.3">
      <c r="A2879" t="s">
        <v>11797</v>
      </c>
      <c r="B2879" t="s">
        <v>11798</v>
      </c>
      <c r="C2879" t="s">
        <v>13</v>
      </c>
      <c r="D2879" t="s">
        <v>11799</v>
      </c>
      <c r="E2879" t="s">
        <v>77</v>
      </c>
      <c r="F2879" t="s">
        <v>16</v>
      </c>
      <c r="G2879" t="s">
        <v>4420</v>
      </c>
      <c r="H2879">
        <v>0</v>
      </c>
      <c r="I2879">
        <v>0</v>
      </c>
      <c r="J2879">
        <v>0</v>
      </c>
      <c r="K2879" t="s">
        <v>11800</v>
      </c>
    </row>
    <row r="2880" spans="1:11" x14ac:dyDescent="0.3">
      <c r="A2880" t="s">
        <v>11801</v>
      </c>
      <c r="B2880" t="s">
        <v>11802</v>
      </c>
      <c r="C2880" t="s">
        <v>13</v>
      </c>
      <c r="D2880" t="s">
        <v>11803</v>
      </c>
      <c r="E2880" t="s">
        <v>77</v>
      </c>
      <c r="F2880" t="s">
        <v>16</v>
      </c>
      <c r="G2880" t="s">
        <v>547</v>
      </c>
      <c r="H2880">
        <v>0</v>
      </c>
      <c r="I2880">
        <v>0</v>
      </c>
      <c r="J2880">
        <v>0</v>
      </c>
      <c r="K2880" t="s">
        <v>11804</v>
      </c>
    </row>
    <row r="2881" spans="1:11" x14ac:dyDescent="0.3">
      <c r="A2881" t="s">
        <v>11805</v>
      </c>
      <c r="B2881" t="s">
        <v>11806</v>
      </c>
      <c r="C2881" t="s">
        <v>13</v>
      </c>
      <c r="D2881" t="s">
        <v>11807</v>
      </c>
      <c r="E2881" t="s">
        <v>77</v>
      </c>
      <c r="F2881" t="s">
        <v>16</v>
      </c>
      <c r="G2881" t="s">
        <v>11808</v>
      </c>
      <c r="H2881">
        <v>0</v>
      </c>
      <c r="I2881">
        <v>0</v>
      </c>
      <c r="J2881">
        <v>0</v>
      </c>
      <c r="K2881" t="s">
        <v>11809</v>
      </c>
    </row>
    <row r="2882" spans="1:11" x14ac:dyDescent="0.3">
      <c r="A2882" t="s">
        <v>11810</v>
      </c>
      <c r="B2882" t="s">
        <v>11811</v>
      </c>
      <c r="C2882" t="s">
        <v>13</v>
      </c>
      <c r="D2882" t="s">
        <v>11812</v>
      </c>
      <c r="E2882" t="s">
        <v>77</v>
      </c>
      <c r="F2882" t="s">
        <v>16</v>
      </c>
      <c r="G2882" t="s">
        <v>7000</v>
      </c>
      <c r="H2882">
        <v>0</v>
      </c>
      <c r="I2882">
        <v>0</v>
      </c>
      <c r="J2882">
        <v>0</v>
      </c>
      <c r="K2882" t="s">
        <v>11813</v>
      </c>
    </row>
    <row r="2883" spans="1:11" x14ac:dyDescent="0.3">
      <c r="A2883" t="s">
        <v>11814</v>
      </c>
      <c r="B2883" t="s">
        <v>11815</v>
      </c>
      <c r="C2883" t="s">
        <v>13</v>
      </c>
      <c r="D2883" t="s">
        <v>11816</v>
      </c>
      <c r="E2883" t="s">
        <v>77</v>
      </c>
      <c r="F2883" t="s">
        <v>16</v>
      </c>
      <c r="G2883" t="s">
        <v>1100</v>
      </c>
      <c r="H2883">
        <v>0</v>
      </c>
      <c r="I2883">
        <v>0</v>
      </c>
      <c r="J2883">
        <v>0</v>
      </c>
      <c r="K2883" t="s">
        <v>11817</v>
      </c>
    </row>
    <row r="2884" spans="1:11" x14ac:dyDescent="0.3">
      <c r="A2884" t="s">
        <v>11818</v>
      </c>
      <c r="B2884" t="s">
        <v>11819</v>
      </c>
      <c r="C2884" t="s">
        <v>13</v>
      </c>
      <c r="D2884" t="s">
        <v>11820</v>
      </c>
      <c r="E2884" t="s">
        <v>77</v>
      </c>
      <c r="F2884" t="s">
        <v>16</v>
      </c>
      <c r="G2884" t="s">
        <v>6537</v>
      </c>
      <c r="H2884">
        <v>0</v>
      </c>
      <c r="I2884">
        <v>0</v>
      </c>
      <c r="J2884">
        <v>0</v>
      </c>
      <c r="K2884" t="s">
        <v>11821</v>
      </c>
    </row>
    <row r="2885" spans="1:11" x14ac:dyDescent="0.3">
      <c r="A2885" t="s">
        <v>11822</v>
      </c>
      <c r="B2885" t="s">
        <v>11823</v>
      </c>
      <c r="C2885" t="s">
        <v>13</v>
      </c>
      <c r="D2885" t="s">
        <v>11824</v>
      </c>
      <c r="E2885" t="s">
        <v>77</v>
      </c>
      <c r="F2885" t="s">
        <v>16</v>
      </c>
      <c r="G2885" t="s">
        <v>5014</v>
      </c>
      <c r="H2885">
        <v>0</v>
      </c>
      <c r="I2885">
        <v>0</v>
      </c>
      <c r="J2885">
        <v>0</v>
      </c>
      <c r="K2885" t="s">
        <v>11825</v>
      </c>
    </row>
    <row r="2886" spans="1:11" x14ac:dyDescent="0.3">
      <c r="A2886" t="s">
        <v>11826</v>
      </c>
      <c r="C2886" t="s">
        <v>20</v>
      </c>
      <c r="D2886" t="s">
        <v>11827</v>
      </c>
      <c r="E2886" t="s">
        <v>22</v>
      </c>
      <c r="F2886" t="s">
        <v>16</v>
      </c>
      <c r="G2886" t="s">
        <v>7342</v>
      </c>
      <c r="H2886">
        <v>0</v>
      </c>
      <c r="I2886">
        <v>0</v>
      </c>
      <c r="J2886">
        <v>0</v>
      </c>
      <c r="K2886" t="s">
        <v>11828</v>
      </c>
    </row>
    <row r="2887" spans="1:11" x14ac:dyDescent="0.3">
      <c r="A2887" t="s">
        <v>11829</v>
      </c>
      <c r="B2887" t="s">
        <v>11830</v>
      </c>
      <c r="C2887" t="s">
        <v>13</v>
      </c>
      <c r="D2887" t="s">
        <v>11831</v>
      </c>
      <c r="E2887" t="s">
        <v>77</v>
      </c>
      <c r="F2887" t="s">
        <v>16</v>
      </c>
      <c r="G2887" t="s">
        <v>10661</v>
      </c>
      <c r="H2887">
        <v>0</v>
      </c>
      <c r="I2887">
        <v>0</v>
      </c>
      <c r="J2887">
        <v>0</v>
      </c>
      <c r="K2887" t="s">
        <v>11832</v>
      </c>
    </row>
    <row r="2888" spans="1:11" x14ac:dyDescent="0.3">
      <c r="A2888" t="s">
        <v>11833</v>
      </c>
      <c r="B2888" t="s">
        <v>11834</v>
      </c>
      <c r="C2888" t="s">
        <v>466</v>
      </c>
      <c r="D2888" t="s">
        <v>11835</v>
      </c>
      <c r="E2888" t="s">
        <v>5396</v>
      </c>
      <c r="F2888" t="s">
        <v>7609</v>
      </c>
      <c r="G2888" t="s">
        <v>42</v>
      </c>
      <c r="H2888">
        <v>0</v>
      </c>
      <c r="I2888">
        <v>0</v>
      </c>
      <c r="J2888">
        <v>0</v>
      </c>
      <c r="K2888" t="s">
        <v>11836</v>
      </c>
    </row>
    <row r="2889" spans="1:11" x14ac:dyDescent="0.3">
      <c r="A2889" t="s">
        <v>11837</v>
      </c>
      <c r="B2889" t="s">
        <v>11838</v>
      </c>
      <c r="C2889" t="s">
        <v>27</v>
      </c>
      <c r="D2889" t="s">
        <v>11839</v>
      </c>
      <c r="E2889" t="s">
        <v>10249</v>
      </c>
      <c r="F2889" t="s">
        <v>11840</v>
      </c>
      <c r="G2889" t="s">
        <v>42</v>
      </c>
      <c r="H2889">
        <v>0</v>
      </c>
      <c r="I2889">
        <v>0</v>
      </c>
      <c r="J2889">
        <v>0</v>
      </c>
      <c r="K2889" t="s">
        <v>11841</v>
      </c>
    </row>
    <row r="2890" spans="1:11" x14ac:dyDescent="0.3">
      <c r="A2890" t="s">
        <v>11842</v>
      </c>
      <c r="B2890" t="s">
        <v>11843</v>
      </c>
      <c r="C2890" t="s">
        <v>466</v>
      </c>
      <c r="D2890" t="s">
        <v>11844</v>
      </c>
      <c r="E2890" t="s">
        <v>5396</v>
      </c>
      <c r="F2890" t="s">
        <v>7488</v>
      </c>
      <c r="G2890" t="s">
        <v>42</v>
      </c>
      <c r="H2890">
        <v>0</v>
      </c>
      <c r="I2890">
        <v>0</v>
      </c>
      <c r="J2890">
        <v>0</v>
      </c>
      <c r="K2890" t="s">
        <v>11845</v>
      </c>
    </row>
    <row r="2891" spans="1:11" x14ac:dyDescent="0.3">
      <c r="A2891" t="s">
        <v>11846</v>
      </c>
      <c r="B2891" t="s">
        <v>11847</v>
      </c>
      <c r="C2891" t="s">
        <v>13</v>
      </c>
      <c r="D2891" t="s">
        <v>11848</v>
      </c>
      <c r="E2891" t="s">
        <v>77</v>
      </c>
      <c r="F2891" t="s">
        <v>16</v>
      </c>
      <c r="G2891" t="s">
        <v>4525</v>
      </c>
      <c r="H2891">
        <v>0</v>
      </c>
      <c r="I2891">
        <v>0</v>
      </c>
      <c r="J2891">
        <v>0</v>
      </c>
      <c r="K2891" t="s">
        <v>11849</v>
      </c>
    </row>
    <row r="2892" spans="1:11" x14ac:dyDescent="0.3">
      <c r="A2892" t="s">
        <v>11850</v>
      </c>
      <c r="B2892" t="s">
        <v>11851</v>
      </c>
      <c r="C2892" t="s">
        <v>27</v>
      </c>
      <c r="D2892" t="s">
        <v>11852</v>
      </c>
      <c r="E2892" t="s">
        <v>10249</v>
      </c>
      <c r="F2892" t="s">
        <v>16</v>
      </c>
      <c r="G2892" t="s">
        <v>11853</v>
      </c>
      <c r="H2892">
        <v>0</v>
      </c>
      <c r="I2892">
        <v>0</v>
      </c>
      <c r="J2892">
        <v>0</v>
      </c>
      <c r="K2892" t="s">
        <v>11854</v>
      </c>
    </row>
    <row r="2893" spans="1:11" x14ac:dyDescent="0.3">
      <c r="A2893" t="s">
        <v>11855</v>
      </c>
      <c r="B2893" t="s">
        <v>11856</v>
      </c>
      <c r="C2893" t="s">
        <v>13</v>
      </c>
      <c r="D2893" t="s">
        <v>11857</v>
      </c>
      <c r="E2893" t="s">
        <v>77</v>
      </c>
      <c r="F2893" t="s">
        <v>41</v>
      </c>
      <c r="G2893" t="s">
        <v>42</v>
      </c>
      <c r="H2893">
        <v>0</v>
      </c>
      <c r="I2893">
        <v>0</v>
      </c>
      <c r="J2893">
        <v>0</v>
      </c>
      <c r="K2893" t="s">
        <v>11858</v>
      </c>
    </row>
    <row r="2894" spans="1:11" x14ac:dyDescent="0.3">
      <c r="A2894" t="s">
        <v>11859</v>
      </c>
      <c r="B2894" t="s">
        <v>11860</v>
      </c>
      <c r="C2894" t="s">
        <v>13</v>
      </c>
      <c r="D2894" t="s">
        <v>11861</v>
      </c>
      <c r="E2894" t="s">
        <v>77</v>
      </c>
      <c r="F2894" t="s">
        <v>16</v>
      </c>
      <c r="G2894" t="s">
        <v>6546</v>
      </c>
      <c r="H2894">
        <v>0</v>
      </c>
      <c r="I2894">
        <v>0</v>
      </c>
      <c r="J2894">
        <v>0</v>
      </c>
      <c r="K2894" t="s">
        <v>11862</v>
      </c>
    </row>
    <row r="2895" spans="1:11" x14ac:dyDescent="0.3">
      <c r="A2895" t="s">
        <v>11863</v>
      </c>
      <c r="B2895" t="s">
        <v>11864</v>
      </c>
      <c r="C2895" t="s">
        <v>27</v>
      </c>
      <c r="D2895" t="s">
        <v>11865</v>
      </c>
      <c r="E2895" t="s">
        <v>10249</v>
      </c>
      <c r="F2895" t="s">
        <v>16</v>
      </c>
      <c r="G2895" t="s">
        <v>2960</v>
      </c>
      <c r="H2895">
        <v>0</v>
      </c>
      <c r="I2895">
        <v>0</v>
      </c>
      <c r="J2895">
        <v>0</v>
      </c>
      <c r="K2895" t="s">
        <v>11866</v>
      </c>
    </row>
    <row r="2896" spans="1:11" x14ac:dyDescent="0.3">
      <c r="A2896" t="s">
        <v>11867</v>
      </c>
      <c r="B2896" t="s">
        <v>11868</v>
      </c>
      <c r="C2896" t="s">
        <v>13</v>
      </c>
      <c r="D2896" t="s">
        <v>11869</v>
      </c>
      <c r="E2896" t="s">
        <v>77</v>
      </c>
      <c r="F2896" t="s">
        <v>41</v>
      </c>
      <c r="G2896" t="s">
        <v>42</v>
      </c>
      <c r="H2896">
        <v>0</v>
      </c>
      <c r="I2896">
        <v>0</v>
      </c>
      <c r="J2896">
        <v>0</v>
      </c>
      <c r="K2896" t="s">
        <v>11870</v>
      </c>
    </row>
    <row r="2897" spans="1:11" x14ac:dyDescent="0.3">
      <c r="A2897" t="s">
        <v>11871</v>
      </c>
      <c r="B2897" t="s">
        <v>11872</v>
      </c>
      <c r="C2897" t="s">
        <v>27</v>
      </c>
      <c r="D2897" t="s">
        <v>11873</v>
      </c>
      <c r="E2897" t="s">
        <v>29</v>
      </c>
      <c r="F2897" t="s">
        <v>41</v>
      </c>
      <c r="G2897" t="s">
        <v>42</v>
      </c>
      <c r="H2897">
        <v>0</v>
      </c>
      <c r="I2897">
        <v>0</v>
      </c>
      <c r="J2897">
        <v>0</v>
      </c>
      <c r="K2897" t="s">
        <v>11874</v>
      </c>
    </row>
    <row r="2898" spans="1:11" x14ac:dyDescent="0.3">
      <c r="A2898" t="s">
        <v>11875</v>
      </c>
      <c r="B2898" t="s">
        <v>11876</v>
      </c>
      <c r="C2898" t="s">
        <v>27</v>
      </c>
      <c r="D2898" t="s">
        <v>11877</v>
      </c>
      <c r="E2898" t="s">
        <v>10249</v>
      </c>
      <c r="F2898" t="s">
        <v>7977</v>
      </c>
      <c r="G2898" t="s">
        <v>42</v>
      </c>
      <c r="H2898">
        <v>0</v>
      </c>
      <c r="I2898">
        <v>0</v>
      </c>
      <c r="J2898">
        <v>0</v>
      </c>
      <c r="K2898" t="s">
        <v>11878</v>
      </c>
    </row>
    <row r="2899" spans="1:11" x14ac:dyDescent="0.3">
      <c r="A2899" t="s">
        <v>11879</v>
      </c>
      <c r="B2899" t="s">
        <v>11880</v>
      </c>
      <c r="C2899" t="s">
        <v>13</v>
      </c>
      <c r="D2899" t="s">
        <v>11881</v>
      </c>
      <c r="E2899" t="s">
        <v>77</v>
      </c>
      <c r="F2899" t="s">
        <v>41</v>
      </c>
      <c r="G2899" t="s">
        <v>42</v>
      </c>
      <c r="H2899">
        <v>0</v>
      </c>
      <c r="I2899">
        <v>0</v>
      </c>
      <c r="J2899">
        <v>0</v>
      </c>
      <c r="K2899" t="s">
        <v>11882</v>
      </c>
    </row>
    <row r="2900" spans="1:11" x14ac:dyDescent="0.3">
      <c r="A2900" t="s">
        <v>11883</v>
      </c>
      <c r="B2900" t="s">
        <v>11884</v>
      </c>
      <c r="C2900" t="s">
        <v>558</v>
      </c>
      <c r="D2900" t="s">
        <v>11885</v>
      </c>
      <c r="E2900" t="s">
        <v>560</v>
      </c>
      <c r="F2900" t="s">
        <v>16</v>
      </c>
      <c r="G2900" t="s">
        <v>3050</v>
      </c>
      <c r="H2900">
        <v>0</v>
      </c>
      <c r="I2900">
        <v>0</v>
      </c>
      <c r="J2900">
        <v>0</v>
      </c>
      <c r="K2900" t="s">
        <v>11886</v>
      </c>
    </row>
    <row r="2901" spans="1:11" x14ac:dyDescent="0.3">
      <c r="A2901" t="s">
        <v>11887</v>
      </c>
      <c r="B2901" t="s">
        <v>11888</v>
      </c>
      <c r="C2901" t="s">
        <v>27</v>
      </c>
      <c r="D2901" t="s">
        <v>11889</v>
      </c>
      <c r="E2901" t="s">
        <v>10249</v>
      </c>
      <c r="F2901" t="s">
        <v>11890</v>
      </c>
      <c r="G2901" t="s">
        <v>42</v>
      </c>
      <c r="H2901">
        <v>0</v>
      </c>
      <c r="I2901">
        <v>0</v>
      </c>
      <c r="J2901">
        <v>0</v>
      </c>
      <c r="K2901" t="s">
        <v>11891</v>
      </c>
    </row>
    <row r="2902" spans="1:11" x14ac:dyDescent="0.3">
      <c r="A2902" t="s">
        <v>11892</v>
      </c>
      <c r="B2902" t="s">
        <v>11893</v>
      </c>
      <c r="C2902" t="s">
        <v>20</v>
      </c>
      <c r="D2902" t="s">
        <v>11894</v>
      </c>
      <c r="E2902" t="s">
        <v>59</v>
      </c>
      <c r="F2902" t="s">
        <v>16</v>
      </c>
      <c r="G2902" t="s">
        <v>11895</v>
      </c>
      <c r="H2902">
        <v>0</v>
      </c>
      <c r="I2902">
        <v>0</v>
      </c>
      <c r="J2902">
        <v>0</v>
      </c>
      <c r="K2902" t="s">
        <v>11896</v>
      </c>
    </row>
    <row r="2903" spans="1:11" x14ac:dyDescent="0.3">
      <c r="A2903" t="s">
        <v>11897</v>
      </c>
      <c r="B2903" t="s">
        <v>11898</v>
      </c>
      <c r="C2903" t="s">
        <v>20</v>
      </c>
      <c r="D2903" t="s">
        <v>11899</v>
      </c>
      <c r="E2903" t="s">
        <v>59</v>
      </c>
      <c r="F2903" t="s">
        <v>16</v>
      </c>
      <c r="G2903" t="s">
        <v>4900</v>
      </c>
      <c r="H2903">
        <v>0</v>
      </c>
      <c r="I2903">
        <v>0</v>
      </c>
      <c r="J2903">
        <v>0</v>
      </c>
      <c r="K2903" t="s">
        <v>11900</v>
      </c>
    </row>
    <row r="2904" spans="1:11" x14ac:dyDescent="0.3">
      <c r="A2904" t="s">
        <v>11901</v>
      </c>
      <c r="B2904" t="s">
        <v>11902</v>
      </c>
      <c r="C2904" t="s">
        <v>27</v>
      </c>
      <c r="D2904" t="s">
        <v>11903</v>
      </c>
      <c r="E2904" t="s">
        <v>10249</v>
      </c>
      <c r="F2904" t="s">
        <v>11904</v>
      </c>
      <c r="G2904" t="s">
        <v>42</v>
      </c>
      <c r="H2904">
        <v>0</v>
      </c>
      <c r="I2904">
        <v>0</v>
      </c>
      <c r="J2904">
        <v>0</v>
      </c>
      <c r="K2904" t="s">
        <v>11905</v>
      </c>
    </row>
    <row r="2905" spans="1:11" x14ac:dyDescent="0.3">
      <c r="A2905" t="s">
        <v>11906</v>
      </c>
      <c r="B2905" t="s">
        <v>11907</v>
      </c>
      <c r="C2905" t="s">
        <v>13</v>
      </c>
      <c r="D2905" t="s">
        <v>11908</v>
      </c>
      <c r="E2905" t="s">
        <v>77</v>
      </c>
      <c r="F2905" t="s">
        <v>16</v>
      </c>
      <c r="G2905" t="s">
        <v>4525</v>
      </c>
      <c r="H2905">
        <v>0</v>
      </c>
      <c r="I2905">
        <v>0</v>
      </c>
      <c r="J2905">
        <v>0</v>
      </c>
      <c r="K2905" t="s">
        <v>11909</v>
      </c>
    </row>
    <row r="2906" spans="1:11" x14ac:dyDescent="0.3">
      <c r="A2906" t="s">
        <v>11910</v>
      </c>
      <c r="B2906" t="s">
        <v>11911</v>
      </c>
      <c r="C2906" t="s">
        <v>147</v>
      </c>
      <c r="D2906" t="s">
        <v>11912</v>
      </c>
      <c r="E2906" t="s">
        <v>4768</v>
      </c>
      <c r="F2906" t="s">
        <v>6589</v>
      </c>
      <c r="G2906" t="s">
        <v>717</v>
      </c>
      <c r="H2906">
        <v>0</v>
      </c>
      <c r="I2906">
        <v>0</v>
      </c>
      <c r="J2906">
        <v>0</v>
      </c>
      <c r="K2906" t="s">
        <v>11913</v>
      </c>
    </row>
    <row r="2907" spans="1:11" x14ac:dyDescent="0.3">
      <c r="A2907" t="s">
        <v>11914</v>
      </c>
      <c r="B2907" t="s">
        <v>11915</v>
      </c>
      <c r="C2907" t="s">
        <v>13</v>
      </c>
      <c r="D2907" t="s">
        <v>11916</v>
      </c>
      <c r="E2907" t="s">
        <v>77</v>
      </c>
      <c r="F2907" t="s">
        <v>16</v>
      </c>
      <c r="G2907" t="s">
        <v>8162</v>
      </c>
      <c r="H2907">
        <v>0</v>
      </c>
      <c r="I2907">
        <v>0</v>
      </c>
      <c r="J2907">
        <v>0</v>
      </c>
      <c r="K2907" t="s">
        <v>11917</v>
      </c>
    </row>
    <row r="2908" spans="1:11" x14ac:dyDescent="0.3">
      <c r="A2908" t="s">
        <v>11918</v>
      </c>
      <c r="C2908" t="s">
        <v>13</v>
      </c>
      <c r="D2908" t="s">
        <v>11919</v>
      </c>
      <c r="E2908" t="s">
        <v>77</v>
      </c>
      <c r="F2908" t="s">
        <v>41</v>
      </c>
      <c r="G2908" t="s">
        <v>11920</v>
      </c>
      <c r="H2908">
        <v>0</v>
      </c>
      <c r="I2908">
        <v>0</v>
      </c>
      <c r="J2908">
        <v>0</v>
      </c>
      <c r="K2908" t="s">
        <v>11921</v>
      </c>
    </row>
    <row r="2909" spans="1:11" x14ac:dyDescent="0.3">
      <c r="A2909" t="s">
        <v>11922</v>
      </c>
      <c r="B2909" t="s">
        <v>11923</v>
      </c>
      <c r="C2909" t="s">
        <v>13</v>
      </c>
      <c r="D2909" t="s">
        <v>11924</v>
      </c>
      <c r="E2909" t="s">
        <v>77</v>
      </c>
      <c r="F2909" t="s">
        <v>16</v>
      </c>
      <c r="G2909" t="s">
        <v>637</v>
      </c>
      <c r="H2909">
        <v>0</v>
      </c>
      <c r="I2909">
        <v>0</v>
      </c>
      <c r="J2909">
        <v>0</v>
      </c>
      <c r="K2909" t="s">
        <v>11925</v>
      </c>
    </row>
    <row r="2910" spans="1:11" x14ac:dyDescent="0.3">
      <c r="A2910" t="s">
        <v>11926</v>
      </c>
      <c r="C2910" t="s">
        <v>13</v>
      </c>
      <c r="D2910" t="e">
        <f>람베르트코사인 법칙.</f>
        <v>#NAME?</v>
      </c>
      <c r="E2910" t="s">
        <v>77</v>
      </c>
      <c r="F2910" t="s">
        <v>16</v>
      </c>
      <c r="G2910" t="s">
        <v>11425</v>
      </c>
      <c r="H2910">
        <v>0</v>
      </c>
      <c r="I2910">
        <v>0</v>
      </c>
      <c r="J2910">
        <v>0</v>
      </c>
      <c r="K2910" t="s">
        <v>11927</v>
      </c>
    </row>
    <row r="2911" spans="1:11" x14ac:dyDescent="0.3">
      <c r="A2911" t="s">
        <v>11928</v>
      </c>
      <c r="B2911" t="s">
        <v>11929</v>
      </c>
      <c r="C2911" t="s">
        <v>27</v>
      </c>
      <c r="D2911" t="s">
        <v>11930</v>
      </c>
      <c r="E2911" t="s">
        <v>10249</v>
      </c>
      <c r="F2911" t="s">
        <v>11931</v>
      </c>
      <c r="G2911" t="s">
        <v>42</v>
      </c>
      <c r="H2911">
        <v>0</v>
      </c>
      <c r="I2911">
        <v>0</v>
      </c>
      <c r="J2911">
        <v>0</v>
      </c>
      <c r="K2911" t="s">
        <v>11932</v>
      </c>
    </row>
    <row r="2912" spans="1:11" x14ac:dyDescent="0.3">
      <c r="A2912" t="s">
        <v>11933</v>
      </c>
      <c r="B2912" t="s">
        <v>11934</v>
      </c>
      <c r="C2912" t="s">
        <v>27</v>
      </c>
      <c r="D2912" t="s">
        <v>11935</v>
      </c>
      <c r="E2912" t="s">
        <v>10249</v>
      </c>
      <c r="F2912" t="s">
        <v>11936</v>
      </c>
      <c r="G2912" t="s">
        <v>42</v>
      </c>
      <c r="H2912">
        <v>0</v>
      </c>
      <c r="I2912">
        <v>0</v>
      </c>
      <c r="J2912">
        <v>0</v>
      </c>
      <c r="K2912" t="s">
        <v>11937</v>
      </c>
    </row>
    <row r="2913" spans="1:11" x14ac:dyDescent="0.3">
      <c r="A2913" t="s">
        <v>11938</v>
      </c>
      <c r="B2913" t="s">
        <v>11939</v>
      </c>
      <c r="C2913" t="s">
        <v>27</v>
      </c>
      <c r="D2913" t="s">
        <v>11940</v>
      </c>
      <c r="E2913" t="s">
        <v>10249</v>
      </c>
      <c r="F2913" t="s">
        <v>6902</v>
      </c>
      <c r="G2913" t="s">
        <v>42</v>
      </c>
      <c r="H2913">
        <v>0</v>
      </c>
      <c r="I2913">
        <v>0</v>
      </c>
      <c r="J2913">
        <v>0</v>
      </c>
      <c r="K2913" t="s">
        <v>11941</v>
      </c>
    </row>
    <row r="2914" spans="1:11" x14ac:dyDescent="0.3">
      <c r="A2914" t="s">
        <v>11942</v>
      </c>
      <c r="B2914" t="s">
        <v>11943</v>
      </c>
      <c r="C2914" t="s">
        <v>27</v>
      </c>
      <c r="D2914" t="s">
        <v>11944</v>
      </c>
      <c r="E2914" t="s">
        <v>29</v>
      </c>
      <c r="F2914" t="s">
        <v>41</v>
      </c>
      <c r="G2914" t="s">
        <v>42</v>
      </c>
      <c r="H2914">
        <v>0</v>
      </c>
      <c r="I2914">
        <v>0</v>
      </c>
      <c r="J2914">
        <v>0</v>
      </c>
      <c r="K2914" t="s">
        <v>11945</v>
      </c>
    </row>
    <row r="2915" spans="1:11" x14ac:dyDescent="0.3">
      <c r="A2915" t="s">
        <v>11946</v>
      </c>
      <c r="B2915" t="s">
        <v>11947</v>
      </c>
      <c r="C2915" t="s">
        <v>27</v>
      </c>
      <c r="D2915" t="s">
        <v>11948</v>
      </c>
      <c r="E2915" t="s">
        <v>10249</v>
      </c>
      <c r="F2915" t="s">
        <v>1506</v>
      </c>
      <c r="G2915" t="s">
        <v>42</v>
      </c>
      <c r="H2915">
        <v>0</v>
      </c>
      <c r="I2915">
        <v>0</v>
      </c>
      <c r="J2915">
        <v>0</v>
      </c>
      <c r="K2915" t="s">
        <v>11949</v>
      </c>
    </row>
    <row r="2916" spans="1:11" x14ac:dyDescent="0.3">
      <c r="A2916" t="s">
        <v>11950</v>
      </c>
      <c r="B2916" t="s">
        <v>11951</v>
      </c>
      <c r="C2916" t="s">
        <v>13</v>
      </c>
      <c r="D2916" t="s">
        <v>11952</v>
      </c>
      <c r="E2916" t="s">
        <v>77</v>
      </c>
      <c r="F2916" t="s">
        <v>16</v>
      </c>
      <c r="G2916" t="s">
        <v>575</v>
      </c>
      <c r="H2916">
        <v>0</v>
      </c>
      <c r="I2916">
        <v>0</v>
      </c>
      <c r="J2916">
        <v>0</v>
      </c>
      <c r="K2916" t="s">
        <v>11953</v>
      </c>
    </row>
    <row r="2917" spans="1:11" x14ac:dyDescent="0.3">
      <c r="A2917" t="s">
        <v>11954</v>
      </c>
      <c r="B2917" t="s">
        <v>11955</v>
      </c>
      <c r="C2917" t="s">
        <v>13</v>
      </c>
      <c r="D2917" t="s">
        <v>11956</v>
      </c>
      <c r="E2917" t="s">
        <v>77</v>
      </c>
      <c r="F2917" t="s">
        <v>16</v>
      </c>
      <c r="G2917" t="s">
        <v>117</v>
      </c>
      <c r="H2917">
        <v>0</v>
      </c>
      <c r="I2917">
        <v>0</v>
      </c>
      <c r="J2917">
        <v>0</v>
      </c>
      <c r="K2917" t="s">
        <v>11957</v>
      </c>
    </row>
    <row r="2918" spans="1:11" x14ac:dyDescent="0.3">
      <c r="A2918" t="s">
        <v>11958</v>
      </c>
      <c r="B2918" t="s">
        <v>11959</v>
      </c>
      <c r="C2918" t="s">
        <v>20</v>
      </c>
      <c r="D2918" t="s">
        <v>11960</v>
      </c>
      <c r="E2918" t="s">
        <v>59</v>
      </c>
      <c r="F2918" t="s">
        <v>3267</v>
      </c>
      <c r="G2918" t="s">
        <v>9067</v>
      </c>
      <c r="H2918">
        <v>0</v>
      </c>
      <c r="I2918">
        <v>0</v>
      </c>
      <c r="J2918">
        <v>0</v>
      </c>
      <c r="K2918" t="s">
        <v>11961</v>
      </c>
    </row>
    <row r="2919" spans="1:11" x14ac:dyDescent="0.3">
      <c r="A2919" t="s">
        <v>11962</v>
      </c>
      <c r="B2919" t="s">
        <v>11963</v>
      </c>
      <c r="C2919" t="s">
        <v>147</v>
      </c>
      <c r="D2919" t="s">
        <v>11964</v>
      </c>
      <c r="E2919" t="s">
        <v>183</v>
      </c>
      <c r="F2919" t="s">
        <v>41</v>
      </c>
      <c r="G2919" t="s">
        <v>42</v>
      </c>
      <c r="H2919">
        <v>0</v>
      </c>
      <c r="I2919">
        <v>0</v>
      </c>
      <c r="J2919">
        <v>0</v>
      </c>
      <c r="K2919" t="s">
        <v>11965</v>
      </c>
    </row>
    <row r="2920" spans="1:11" x14ac:dyDescent="0.3">
      <c r="A2920" t="s">
        <v>11966</v>
      </c>
      <c r="B2920" t="s">
        <v>11967</v>
      </c>
      <c r="C2920" t="s">
        <v>20</v>
      </c>
      <c r="D2920" t="s">
        <v>11968</v>
      </c>
      <c r="E2920" t="s">
        <v>59</v>
      </c>
      <c r="F2920" t="s">
        <v>16</v>
      </c>
      <c r="G2920" t="s">
        <v>632</v>
      </c>
      <c r="H2920">
        <v>0</v>
      </c>
      <c r="I2920">
        <v>0</v>
      </c>
      <c r="J2920">
        <v>0</v>
      </c>
      <c r="K2920" t="s">
        <v>11969</v>
      </c>
    </row>
    <row r="2921" spans="1:11" x14ac:dyDescent="0.3">
      <c r="A2921" t="s">
        <v>11970</v>
      </c>
      <c r="B2921" t="s">
        <v>11971</v>
      </c>
      <c r="C2921" t="s">
        <v>20</v>
      </c>
      <c r="D2921" t="s">
        <v>11972</v>
      </c>
      <c r="E2921" t="s">
        <v>59</v>
      </c>
      <c r="F2921" t="s">
        <v>16</v>
      </c>
      <c r="G2921" t="s">
        <v>11973</v>
      </c>
      <c r="H2921">
        <v>0</v>
      </c>
      <c r="I2921">
        <v>0</v>
      </c>
      <c r="J2921">
        <v>0</v>
      </c>
      <c r="K2921" t="s">
        <v>11974</v>
      </c>
    </row>
    <row r="2922" spans="1:11" x14ac:dyDescent="0.3">
      <c r="A2922" t="s">
        <v>11975</v>
      </c>
      <c r="B2922" t="s">
        <v>11976</v>
      </c>
      <c r="C2922" t="s">
        <v>20</v>
      </c>
      <c r="E2922" t="s">
        <v>59</v>
      </c>
      <c r="F2922" t="s">
        <v>16</v>
      </c>
      <c r="G2922" t="s">
        <v>10188</v>
      </c>
      <c r="H2922">
        <v>0</v>
      </c>
      <c r="I2922">
        <v>0</v>
      </c>
      <c r="J2922">
        <v>0</v>
      </c>
      <c r="K2922" t="s">
        <v>11977</v>
      </c>
    </row>
    <row r="2923" spans="1:11" x14ac:dyDescent="0.3">
      <c r="A2923" t="s">
        <v>11978</v>
      </c>
      <c r="B2923" t="s">
        <v>11979</v>
      </c>
      <c r="C2923" t="s">
        <v>147</v>
      </c>
      <c r="D2923" t="s">
        <v>11980</v>
      </c>
      <c r="E2923" t="s">
        <v>183</v>
      </c>
      <c r="F2923" t="s">
        <v>1467</v>
      </c>
      <c r="G2923" t="s">
        <v>42</v>
      </c>
      <c r="H2923">
        <v>0</v>
      </c>
      <c r="I2923">
        <v>0</v>
      </c>
      <c r="J2923">
        <v>0</v>
      </c>
      <c r="K2923" t="s">
        <v>11981</v>
      </c>
    </row>
    <row r="2924" spans="1:11" x14ac:dyDescent="0.3">
      <c r="A2924" t="s">
        <v>11982</v>
      </c>
      <c r="B2924" t="s">
        <v>11983</v>
      </c>
      <c r="C2924" t="s">
        <v>558</v>
      </c>
      <c r="D2924" t="s">
        <v>11984</v>
      </c>
      <c r="E2924" t="s">
        <v>1692</v>
      </c>
      <c r="F2924" t="s">
        <v>16</v>
      </c>
      <c r="G2924" t="s">
        <v>11985</v>
      </c>
      <c r="H2924">
        <v>0</v>
      </c>
      <c r="I2924">
        <v>0</v>
      </c>
      <c r="J2924">
        <v>0</v>
      </c>
      <c r="K2924" t="s">
        <v>11986</v>
      </c>
    </row>
    <row r="2925" spans="1:11" x14ac:dyDescent="0.3">
      <c r="A2925" t="s">
        <v>11987</v>
      </c>
      <c r="B2925" t="s">
        <v>11988</v>
      </c>
      <c r="C2925" t="s">
        <v>20</v>
      </c>
      <c r="D2925" t="s">
        <v>11989</v>
      </c>
      <c r="E2925" t="s">
        <v>22</v>
      </c>
      <c r="F2925" t="s">
        <v>16</v>
      </c>
      <c r="G2925" t="s">
        <v>4498</v>
      </c>
      <c r="H2925">
        <v>0</v>
      </c>
      <c r="I2925">
        <v>0</v>
      </c>
      <c r="J2925">
        <v>0</v>
      </c>
      <c r="K2925" t="s">
        <v>11990</v>
      </c>
    </row>
    <row r="2926" spans="1:11" x14ac:dyDescent="0.3">
      <c r="A2926" t="s">
        <v>11991</v>
      </c>
      <c r="B2926" t="s">
        <v>11992</v>
      </c>
      <c r="C2926" t="s">
        <v>558</v>
      </c>
      <c r="D2926" t="s">
        <v>11993</v>
      </c>
      <c r="E2926" t="s">
        <v>981</v>
      </c>
      <c r="F2926" t="s">
        <v>11994</v>
      </c>
      <c r="G2926" t="s">
        <v>42</v>
      </c>
      <c r="H2926">
        <v>0</v>
      </c>
      <c r="I2926">
        <v>0</v>
      </c>
      <c r="J2926">
        <v>0</v>
      </c>
      <c r="K2926" t="s">
        <v>11995</v>
      </c>
    </row>
    <row r="2927" spans="1:11" x14ac:dyDescent="0.3">
      <c r="A2927" t="s">
        <v>11996</v>
      </c>
      <c r="B2927" t="s">
        <v>11997</v>
      </c>
      <c r="C2927" t="s">
        <v>27</v>
      </c>
      <c r="D2927" t="s">
        <v>11998</v>
      </c>
      <c r="E2927" t="s">
        <v>10249</v>
      </c>
      <c r="F2927" t="s">
        <v>16</v>
      </c>
      <c r="G2927" t="s">
        <v>200</v>
      </c>
      <c r="H2927">
        <v>0</v>
      </c>
      <c r="I2927">
        <v>0</v>
      </c>
      <c r="J2927">
        <v>0</v>
      </c>
      <c r="K2927" t="s">
        <v>11999</v>
      </c>
    </row>
    <row r="2928" spans="1:11" x14ac:dyDescent="0.3">
      <c r="A2928" t="s">
        <v>12000</v>
      </c>
      <c r="B2928" t="s">
        <v>12001</v>
      </c>
      <c r="C2928" t="s">
        <v>20</v>
      </c>
      <c r="D2928" t="s">
        <v>12002</v>
      </c>
      <c r="E2928" t="s">
        <v>59</v>
      </c>
      <c r="F2928" t="s">
        <v>16</v>
      </c>
      <c r="G2928" t="s">
        <v>4644</v>
      </c>
      <c r="H2928">
        <v>0</v>
      </c>
      <c r="I2928">
        <v>0</v>
      </c>
      <c r="J2928">
        <v>0</v>
      </c>
      <c r="K2928" t="s">
        <v>12003</v>
      </c>
    </row>
    <row r="2929" spans="1:11" x14ac:dyDescent="0.3">
      <c r="A2929" t="s">
        <v>12004</v>
      </c>
      <c r="B2929" t="s">
        <v>12005</v>
      </c>
      <c r="C2929" t="s">
        <v>20</v>
      </c>
      <c r="D2929" t="s">
        <v>12006</v>
      </c>
      <c r="E2929" t="s">
        <v>59</v>
      </c>
      <c r="F2929" t="s">
        <v>16</v>
      </c>
      <c r="G2929" t="s">
        <v>12007</v>
      </c>
      <c r="H2929">
        <v>0</v>
      </c>
      <c r="I2929">
        <v>0</v>
      </c>
      <c r="J2929">
        <v>0</v>
      </c>
      <c r="K2929" t="s">
        <v>12008</v>
      </c>
    </row>
    <row r="2930" spans="1:11" x14ac:dyDescent="0.3">
      <c r="A2930" t="s">
        <v>12009</v>
      </c>
      <c r="B2930" t="s">
        <v>12010</v>
      </c>
      <c r="C2930" t="s">
        <v>27</v>
      </c>
      <c r="D2930" t="s">
        <v>12011</v>
      </c>
      <c r="E2930" t="s">
        <v>10249</v>
      </c>
      <c r="F2930" t="s">
        <v>16</v>
      </c>
      <c r="G2930" t="s">
        <v>12012</v>
      </c>
      <c r="H2930">
        <v>0</v>
      </c>
      <c r="I2930">
        <v>0</v>
      </c>
      <c r="J2930">
        <v>0</v>
      </c>
      <c r="K2930" t="s">
        <v>12013</v>
      </c>
    </row>
    <row r="2931" spans="1:11" x14ac:dyDescent="0.3">
      <c r="A2931" t="s">
        <v>12014</v>
      </c>
      <c r="B2931" t="s">
        <v>12015</v>
      </c>
      <c r="C2931" t="s">
        <v>27</v>
      </c>
      <c r="D2931" t="s">
        <v>12016</v>
      </c>
      <c r="E2931" t="s">
        <v>10249</v>
      </c>
      <c r="F2931" t="s">
        <v>16</v>
      </c>
      <c r="G2931" t="s">
        <v>5578</v>
      </c>
      <c r="H2931">
        <v>0</v>
      </c>
      <c r="I2931">
        <v>0</v>
      </c>
      <c r="J2931">
        <v>0</v>
      </c>
      <c r="K2931" t="s">
        <v>12017</v>
      </c>
    </row>
    <row r="2932" spans="1:11" x14ac:dyDescent="0.3">
      <c r="A2932" t="s">
        <v>12018</v>
      </c>
      <c r="B2932" t="s">
        <v>12019</v>
      </c>
      <c r="C2932" t="s">
        <v>1159</v>
      </c>
      <c r="D2932" t="s">
        <v>12020</v>
      </c>
      <c r="E2932" t="s">
        <v>10552</v>
      </c>
      <c r="F2932" t="s">
        <v>16</v>
      </c>
      <c r="G2932" t="s">
        <v>4933</v>
      </c>
      <c r="H2932">
        <v>0</v>
      </c>
      <c r="I2932">
        <v>0</v>
      </c>
      <c r="J2932">
        <v>0</v>
      </c>
      <c r="K2932" t="s">
        <v>12021</v>
      </c>
    </row>
    <row r="2933" spans="1:11" x14ac:dyDescent="0.3">
      <c r="A2933" t="s">
        <v>12022</v>
      </c>
      <c r="C2933" t="s">
        <v>27</v>
      </c>
      <c r="D2933" t="s">
        <v>12023</v>
      </c>
      <c r="E2933" t="s">
        <v>29</v>
      </c>
      <c r="F2933" t="s">
        <v>16</v>
      </c>
      <c r="G2933" t="s">
        <v>42</v>
      </c>
      <c r="H2933">
        <v>0</v>
      </c>
      <c r="I2933">
        <v>0</v>
      </c>
      <c r="J2933">
        <v>0</v>
      </c>
      <c r="K2933" t="s">
        <v>12024</v>
      </c>
    </row>
    <row r="2934" spans="1:11" x14ac:dyDescent="0.3">
      <c r="A2934" t="s">
        <v>12025</v>
      </c>
      <c r="B2934" t="s">
        <v>12026</v>
      </c>
      <c r="C2934" t="s">
        <v>27</v>
      </c>
      <c r="D2934" t="s">
        <v>12027</v>
      </c>
      <c r="E2934" t="s">
        <v>10249</v>
      </c>
      <c r="F2934" t="s">
        <v>2703</v>
      </c>
      <c r="G2934" t="s">
        <v>42</v>
      </c>
      <c r="H2934">
        <v>0</v>
      </c>
      <c r="I2934">
        <v>0</v>
      </c>
      <c r="J2934">
        <v>0</v>
      </c>
      <c r="K2934" t="s">
        <v>12028</v>
      </c>
    </row>
    <row r="2935" spans="1:11" x14ac:dyDescent="0.3">
      <c r="A2935" t="s">
        <v>12029</v>
      </c>
      <c r="B2935" t="s">
        <v>12030</v>
      </c>
      <c r="C2935" t="s">
        <v>20</v>
      </c>
      <c r="D2935" t="s">
        <v>12031</v>
      </c>
      <c r="E2935" t="s">
        <v>59</v>
      </c>
      <c r="F2935" t="s">
        <v>716</v>
      </c>
      <c r="G2935" t="s">
        <v>42</v>
      </c>
      <c r="H2935">
        <v>0</v>
      </c>
      <c r="I2935">
        <v>0</v>
      </c>
      <c r="J2935">
        <v>0</v>
      </c>
      <c r="K2935" t="s">
        <v>12032</v>
      </c>
    </row>
    <row r="2936" spans="1:11" x14ac:dyDescent="0.3">
      <c r="A2936" t="s">
        <v>12033</v>
      </c>
      <c r="B2936" t="s">
        <v>12034</v>
      </c>
      <c r="C2936" t="s">
        <v>27</v>
      </c>
      <c r="D2936" t="s">
        <v>12035</v>
      </c>
      <c r="E2936" t="s">
        <v>10249</v>
      </c>
      <c r="F2936" t="s">
        <v>4841</v>
      </c>
      <c r="G2936" t="s">
        <v>42</v>
      </c>
      <c r="H2936">
        <v>0</v>
      </c>
      <c r="I2936">
        <v>0</v>
      </c>
      <c r="J2936">
        <v>0</v>
      </c>
      <c r="K2936" t="s">
        <v>12036</v>
      </c>
    </row>
    <row r="2937" spans="1:11" x14ac:dyDescent="0.3">
      <c r="A2937" t="s">
        <v>12037</v>
      </c>
      <c r="B2937" t="s">
        <v>12038</v>
      </c>
      <c r="C2937" t="s">
        <v>27</v>
      </c>
      <c r="D2937" t="s">
        <v>12039</v>
      </c>
      <c r="E2937" t="s">
        <v>10249</v>
      </c>
      <c r="F2937" t="s">
        <v>41</v>
      </c>
      <c r="G2937" t="s">
        <v>42</v>
      </c>
      <c r="H2937">
        <v>0</v>
      </c>
      <c r="I2937">
        <v>0</v>
      </c>
      <c r="J2937">
        <v>0</v>
      </c>
      <c r="K2937" t="s">
        <v>12040</v>
      </c>
    </row>
    <row r="2938" spans="1:11" x14ac:dyDescent="0.3">
      <c r="A2938" t="s">
        <v>12041</v>
      </c>
      <c r="B2938" t="s">
        <v>12042</v>
      </c>
      <c r="C2938" t="s">
        <v>27</v>
      </c>
      <c r="D2938" t="s">
        <v>12043</v>
      </c>
      <c r="E2938" t="s">
        <v>10249</v>
      </c>
      <c r="F2938" t="s">
        <v>12044</v>
      </c>
      <c r="G2938" t="s">
        <v>42</v>
      </c>
      <c r="H2938">
        <v>0</v>
      </c>
      <c r="I2938">
        <v>0</v>
      </c>
      <c r="J2938">
        <v>0</v>
      </c>
      <c r="K2938" t="s">
        <v>12045</v>
      </c>
    </row>
    <row r="2939" spans="1:11" x14ac:dyDescent="0.3">
      <c r="A2939" t="s">
        <v>12046</v>
      </c>
      <c r="B2939" t="s">
        <v>12047</v>
      </c>
      <c r="C2939" t="s">
        <v>13</v>
      </c>
      <c r="D2939" t="s">
        <v>12048</v>
      </c>
      <c r="E2939" t="s">
        <v>77</v>
      </c>
      <c r="F2939" t="s">
        <v>16</v>
      </c>
      <c r="G2939" t="s">
        <v>4749</v>
      </c>
      <c r="H2939">
        <v>0</v>
      </c>
      <c r="I2939">
        <v>0</v>
      </c>
      <c r="J2939">
        <v>0</v>
      </c>
      <c r="K2939" t="s">
        <v>12049</v>
      </c>
    </row>
    <row r="2940" spans="1:11" x14ac:dyDescent="0.3">
      <c r="A2940" t="s">
        <v>12050</v>
      </c>
      <c r="B2940" t="s">
        <v>12051</v>
      </c>
      <c r="C2940" t="s">
        <v>27</v>
      </c>
      <c r="D2940" t="s">
        <v>12052</v>
      </c>
      <c r="E2940" t="s">
        <v>10249</v>
      </c>
      <c r="F2940" t="s">
        <v>2835</v>
      </c>
      <c r="G2940" t="s">
        <v>42</v>
      </c>
      <c r="H2940">
        <v>0</v>
      </c>
      <c r="I2940">
        <v>0</v>
      </c>
      <c r="J2940">
        <v>0</v>
      </c>
      <c r="K2940" t="s">
        <v>12053</v>
      </c>
    </row>
    <row r="2941" spans="1:11" x14ac:dyDescent="0.3">
      <c r="A2941" t="s">
        <v>12054</v>
      </c>
      <c r="B2941" t="s">
        <v>12055</v>
      </c>
      <c r="C2941" t="s">
        <v>27</v>
      </c>
      <c r="D2941" t="s">
        <v>12056</v>
      </c>
      <c r="E2941" t="s">
        <v>10249</v>
      </c>
      <c r="F2941" t="s">
        <v>12057</v>
      </c>
      <c r="G2941" t="s">
        <v>42</v>
      </c>
      <c r="H2941">
        <v>0</v>
      </c>
      <c r="I2941">
        <v>0</v>
      </c>
      <c r="J2941">
        <v>0</v>
      </c>
      <c r="K2941" t="s">
        <v>12058</v>
      </c>
    </row>
    <row r="2942" spans="1:11" x14ac:dyDescent="0.3">
      <c r="A2942" t="s">
        <v>12059</v>
      </c>
      <c r="B2942" t="s">
        <v>12060</v>
      </c>
      <c r="C2942" t="s">
        <v>27</v>
      </c>
      <c r="D2942" t="s">
        <v>12061</v>
      </c>
      <c r="E2942" t="s">
        <v>10249</v>
      </c>
      <c r="F2942" t="s">
        <v>11136</v>
      </c>
      <c r="G2942" t="s">
        <v>42</v>
      </c>
      <c r="H2942">
        <v>0</v>
      </c>
      <c r="I2942">
        <v>0</v>
      </c>
      <c r="J2942">
        <v>0</v>
      </c>
      <c r="K2942" t="s">
        <v>12062</v>
      </c>
    </row>
    <row r="2943" spans="1:11" x14ac:dyDescent="0.3">
      <c r="A2943" t="s">
        <v>12063</v>
      </c>
      <c r="C2943" t="s">
        <v>27</v>
      </c>
      <c r="D2943" t="s">
        <v>12064</v>
      </c>
      <c r="E2943" t="s">
        <v>29</v>
      </c>
      <c r="F2943" t="s">
        <v>16</v>
      </c>
      <c r="G2943" t="s">
        <v>42</v>
      </c>
      <c r="H2943">
        <v>0</v>
      </c>
      <c r="I2943">
        <v>0</v>
      </c>
      <c r="J2943">
        <v>0</v>
      </c>
      <c r="K2943" t="s">
        <v>12065</v>
      </c>
    </row>
    <row r="2944" spans="1:11" x14ac:dyDescent="0.3">
      <c r="A2944" t="s">
        <v>12066</v>
      </c>
      <c r="B2944" t="s">
        <v>12067</v>
      </c>
      <c r="C2944" t="s">
        <v>27</v>
      </c>
      <c r="D2944" t="s">
        <v>12068</v>
      </c>
      <c r="E2944" t="s">
        <v>10249</v>
      </c>
      <c r="F2944" t="s">
        <v>4791</v>
      </c>
      <c r="G2944" t="s">
        <v>42</v>
      </c>
      <c r="H2944">
        <v>0</v>
      </c>
      <c r="I2944">
        <v>0</v>
      </c>
      <c r="J2944">
        <v>0</v>
      </c>
      <c r="K2944" t="s">
        <v>12069</v>
      </c>
    </row>
    <row r="2945" spans="1:11" x14ac:dyDescent="0.3">
      <c r="A2945" t="s">
        <v>12070</v>
      </c>
      <c r="B2945" t="s">
        <v>12071</v>
      </c>
      <c r="C2945" t="s">
        <v>27</v>
      </c>
      <c r="D2945" t="s">
        <v>12072</v>
      </c>
      <c r="E2945" t="s">
        <v>10249</v>
      </c>
      <c r="F2945" t="s">
        <v>16</v>
      </c>
      <c r="G2945" t="s">
        <v>9591</v>
      </c>
      <c r="H2945">
        <v>0</v>
      </c>
      <c r="I2945">
        <v>0</v>
      </c>
      <c r="J2945">
        <v>0</v>
      </c>
      <c r="K2945" t="s">
        <v>12073</v>
      </c>
    </row>
    <row r="2946" spans="1:11" x14ac:dyDescent="0.3">
      <c r="A2946" t="s">
        <v>12074</v>
      </c>
      <c r="B2946" t="s">
        <v>12075</v>
      </c>
      <c r="C2946" t="s">
        <v>27</v>
      </c>
      <c r="D2946" t="s">
        <v>12076</v>
      </c>
      <c r="E2946" t="s">
        <v>10249</v>
      </c>
      <c r="F2946" t="s">
        <v>12077</v>
      </c>
      <c r="G2946" t="s">
        <v>42</v>
      </c>
      <c r="H2946">
        <v>0</v>
      </c>
      <c r="I2946">
        <v>0</v>
      </c>
      <c r="J2946">
        <v>0</v>
      </c>
      <c r="K2946" t="s">
        <v>12078</v>
      </c>
    </row>
    <row r="2947" spans="1:11" x14ac:dyDescent="0.3">
      <c r="A2947" t="s">
        <v>12079</v>
      </c>
      <c r="B2947" t="s">
        <v>12080</v>
      </c>
      <c r="C2947" t="s">
        <v>27</v>
      </c>
      <c r="D2947" t="s">
        <v>12081</v>
      </c>
      <c r="E2947" t="s">
        <v>10249</v>
      </c>
      <c r="F2947" t="s">
        <v>10513</v>
      </c>
      <c r="G2947" t="s">
        <v>42</v>
      </c>
      <c r="H2947">
        <v>0</v>
      </c>
      <c r="I2947">
        <v>0</v>
      </c>
      <c r="J2947">
        <v>0</v>
      </c>
      <c r="K2947" t="s">
        <v>12082</v>
      </c>
    </row>
    <row r="2948" spans="1:11" x14ac:dyDescent="0.3">
      <c r="A2948" t="s">
        <v>12083</v>
      </c>
      <c r="B2948" t="s">
        <v>12084</v>
      </c>
      <c r="C2948" t="s">
        <v>27</v>
      </c>
      <c r="D2948" t="s">
        <v>12085</v>
      </c>
      <c r="E2948" t="s">
        <v>10249</v>
      </c>
      <c r="F2948" t="s">
        <v>9786</v>
      </c>
      <c r="G2948" t="s">
        <v>42</v>
      </c>
      <c r="H2948">
        <v>0</v>
      </c>
      <c r="I2948">
        <v>0</v>
      </c>
      <c r="J2948">
        <v>0</v>
      </c>
      <c r="K2948" t="s">
        <v>12086</v>
      </c>
    </row>
    <row r="2949" spans="1:11" x14ac:dyDescent="0.3">
      <c r="A2949" t="s">
        <v>12087</v>
      </c>
      <c r="B2949" t="s">
        <v>12088</v>
      </c>
      <c r="C2949" t="s">
        <v>27</v>
      </c>
      <c r="D2949" t="s">
        <v>12089</v>
      </c>
      <c r="E2949" t="s">
        <v>10249</v>
      </c>
      <c r="F2949" t="s">
        <v>4841</v>
      </c>
      <c r="G2949" t="s">
        <v>42</v>
      </c>
      <c r="H2949">
        <v>0</v>
      </c>
      <c r="I2949">
        <v>0</v>
      </c>
      <c r="J2949">
        <v>0</v>
      </c>
      <c r="K2949" t="s">
        <v>12090</v>
      </c>
    </row>
    <row r="2950" spans="1:11" x14ac:dyDescent="0.3">
      <c r="A2950" t="s">
        <v>12091</v>
      </c>
      <c r="B2950" t="s">
        <v>12092</v>
      </c>
      <c r="C2950" t="s">
        <v>558</v>
      </c>
      <c r="D2950" t="s">
        <v>12093</v>
      </c>
      <c r="E2950" t="s">
        <v>1122</v>
      </c>
      <c r="F2950" t="s">
        <v>12094</v>
      </c>
      <c r="G2950" t="s">
        <v>11985</v>
      </c>
      <c r="H2950">
        <v>0</v>
      </c>
      <c r="I2950">
        <v>0</v>
      </c>
      <c r="J2950">
        <v>0</v>
      </c>
      <c r="K2950" t="s">
        <v>12095</v>
      </c>
    </row>
    <row r="2951" spans="1:11" x14ac:dyDescent="0.3">
      <c r="A2951" t="s">
        <v>12096</v>
      </c>
      <c r="B2951" t="s">
        <v>12097</v>
      </c>
      <c r="C2951" t="s">
        <v>558</v>
      </c>
      <c r="D2951" t="s">
        <v>12098</v>
      </c>
      <c r="E2951" t="s">
        <v>1122</v>
      </c>
      <c r="F2951" t="s">
        <v>840</v>
      </c>
      <c r="G2951" t="s">
        <v>42</v>
      </c>
      <c r="H2951">
        <v>0</v>
      </c>
      <c r="I2951">
        <v>0</v>
      </c>
      <c r="J2951">
        <v>0</v>
      </c>
      <c r="K2951" t="s">
        <v>12099</v>
      </c>
    </row>
    <row r="2952" spans="1:11" x14ac:dyDescent="0.3">
      <c r="A2952" t="s">
        <v>12100</v>
      </c>
      <c r="B2952" t="s">
        <v>12101</v>
      </c>
      <c r="C2952" t="s">
        <v>27</v>
      </c>
      <c r="D2952" t="s">
        <v>12102</v>
      </c>
      <c r="E2952" t="s">
        <v>29</v>
      </c>
      <c r="F2952" t="s">
        <v>41</v>
      </c>
      <c r="G2952" t="s">
        <v>42</v>
      </c>
      <c r="H2952">
        <v>0</v>
      </c>
      <c r="I2952">
        <v>0</v>
      </c>
      <c r="J2952">
        <v>0</v>
      </c>
      <c r="K2952" t="s">
        <v>12103</v>
      </c>
    </row>
    <row r="2953" spans="1:11" x14ac:dyDescent="0.3">
      <c r="A2953" t="s">
        <v>12104</v>
      </c>
      <c r="B2953" t="s">
        <v>12105</v>
      </c>
      <c r="C2953" t="s">
        <v>27</v>
      </c>
      <c r="D2953" t="s">
        <v>12106</v>
      </c>
      <c r="E2953" t="s">
        <v>10249</v>
      </c>
      <c r="F2953" t="s">
        <v>3633</v>
      </c>
      <c r="G2953" t="s">
        <v>42</v>
      </c>
      <c r="H2953">
        <v>0</v>
      </c>
      <c r="I2953">
        <v>0</v>
      </c>
      <c r="J2953">
        <v>0</v>
      </c>
      <c r="K2953" t="s">
        <v>12107</v>
      </c>
    </row>
    <row r="2954" spans="1:11" x14ac:dyDescent="0.3">
      <c r="A2954" t="s">
        <v>12108</v>
      </c>
      <c r="B2954" t="s">
        <v>12109</v>
      </c>
      <c r="C2954" t="s">
        <v>27</v>
      </c>
      <c r="D2954" t="s">
        <v>12110</v>
      </c>
      <c r="E2954" t="s">
        <v>10249</v>
      </c>
      <c r="F2954" t="s">
        <v>994</v>
      </c>
      <c r="G2954" t="s">
        <v>42</v>
      </c>
      <c r="H2954">
        <v>0</v>
      </c>
      <c r="I2954">
        <v>0</v>
      </c>
      <c r="J2954">
        <v>0</v>
      </c>
      <c r="K2954" t="s">
        <v>12111</v>
      </c>
    </row>
    <row r="2955" spans="1:11" x14ac:dyDescent="0.3">
      <c r="A2955" t="s">
        <v>12112</v>
      </c>
      <c r="B2955" t="s">
        <v>12113</v>
      </c>
      <c r="C2955" t="s">
        <v>27</v>
      </c>
      <c r="D2955" t="s">
        <v>12114</v>
      </c>
      <c r="E2955" t="s">
        <v>10249</v>
      </c>
      <c r="F2955" t="s">
        <v>6505</v>
      </c>
      <c r="G2955" t="s">
        <v>42</v>
      </c>
      <c r="H2955">
        <v>0</v>
      </c>
      <c r="I2955">
        <v>0</v>
      </c>
      <c r="J2955">
        <v>0</v>
      </c>
      <c r="K2955" t="s">
        <v>12115</v>
      </c>
    </row>
    <row r="2956" spans="1:11" x14ac:dyDescent="0.3">
      <c r="A2956" t="s">
        <v>12116</v>
      </c>
      <c r="B2956" t="s">
        <v>12117</v>
      </c>
      <c r="C2956" t="s">
        <v>27</v>
      </c>
      <c r="D2956" t="s">
        <v>12118</v>
      </c>
      <c r="E2956" t="s">
        <v>10249</v>
      </c>
      <c r="F2956" t="s">
        <v>1590</v>
      </c>
      <c r="G2956" t="s">
        <v>42</v>
      </c>
      <c r="H2956">
        <v>0</v>
      </c>
      <c r="I2956">
        <v>0</v>
      </c>
      <c r="J2956">
        <v>0</v>
      </c>
      <c r="K2956" t="s">
        <v>12119</v>
      </c>
    </row>
    <row r="2957" spans="1:11" x14ac:dyDescent="0.3">
      <c r="A2957" t="s">
        <v>12120</v>
      </c>
      <c r="B2957" t="s">
        <v>12121</v>
      </c>
      <c r="C2957" t="s">
        <v>27</v>
      </c>
      <c r="D2957" t="s">
        <v>12122</v>
      </c>
      <c r="E2957" t="s">
        <v>10249</v>
      </c>
      <c r="F2957" t="s">
        <v>12123</v>
      </c>
      <c r="G2957" t="s">
        <v>3950</v>
      </c>
      <c r="H2957">
        <v>0</v>
      </c>
      <c r="I2957">
        <v>0</v>
      </c>
      <c r="J2957">
        <v>0</v>
      </c>
      <c r="K2957" t="s">
        <v>12124</v>
      </c>
    </row>
    <row r="2958" spans="1:11" x14ac:dyDescent="0.3">
      <c r="A2958" t="s">
        <v>12125</v>
      </c>
      <c r="B2958" t="s">
        <v>12126</v>
      </c>
      <c r="C2958" t="s">
        <v>27</v>
      </c>
      <c r="D2958" t="s">
        <v>12127</v>
      </c>
      <c r="E2958" t="s">
        <v>10249</v>
      </c>
      <c r="F2958" t="s">
        <v>12128</v>
      </c>
      <c r="G2958" t="s">
        <v>42</v>
      </c>
      <c r="H2958">
        <v>0</v>
      </c>
      <c r="I2958">
        <v>0</v>
      </c>
      <c r="J2958">
        <v>0</v>
      </c>
      <c r="K2958" t="s">
        <v>12129</v>
      </c>
    </row>
    <row r="2959" spans="1:11" x14ac:dyDescent="0.3">
      <c r="A2959" t="s">
        <v>12130</v>
      </c>
      <c r="C2959" t="s">
        <v>27</v>
      </c>
      <c r="D2959" t="s">
        <v>12131</v>
      </c>
      <c r="E2959" t="s">
        <v>10249</v>
      </c>
      <c r="F2959" t="s">
        <v>2703</v>
      </c>
      <c r="G2959" t="s">
        <v>42</v>
      </c>
      <c r="H2959">
        <v>0</v>
      </c>
      <c r="I2959">
        <v>0</v>
      </c>
      <c r="J2959">
        <v>0</v>
      </c>
      <c r="K2959" t="s">
        <v>12132</v>
      </c>
    </row>
    <row r="2960" spans="1:11" x14ac:dyDescent="0.3">
      <c r="A2960" t="s">
        <v>12133</v>
      </c>
      <c r="B2960" t="s">
        <v>12134</v>
      </c>
      <c r="C2960" t="s">
        <v>27</v>
      </c>
      <c r="D2960" t="s">
        <v>12135</v>
      </c>
      <c r="E2960" t="s">
        <v>10249</v>
      </c>
      <c r="F2960" t="s">
        <v>16</v>
      </c>
      <c r="G2960" t="s">
        <v>5073</v>
      </c>
      <c r="H2960">
        <v>0</v>
      </c>
      <c r="I2960">
        <v>0</v>
      </c>
      <c r="J2960">
        <v>0</v>
      </c>
      <c r="K2960" t="s">
        <v>12136</v>
      </c>
    </row>
    <row r="2961" spans="1:11" x14ac:dyDescent="0.3">
      <c r="A2961" t="s">
        <v>12137</v>
      </c>
      <c r="B2961" t="s">
        <v>12138</v>
      </c>
      <c r="C2961" t="s">
        <v>27</v>
      </c>
      <c r="D2961" t="s">
        <v>12139</v>
      </c>
      <c r="E2961" t="s">
        <v>10249</v>
      </c>
      <c r="F2961" t="s">
        <v>12140</v>
      </c>
      <c r="G2961" t="s">
        <v>42</v>
      </c>
      <c r="H2961">
        <v>0</v>
      </c>
      <c r="I2961">
        <v>0</v>
      </c>
      <c r="J2961">
        <v>0</v>
      </c>
      <c r="K2961" t="s">
        <v>12141</v>
      </c>
    </row>
    <row r="2962" spans="1:11" x14ac:dyDescent="0.3">
      <c r="A2962" t="s">
        <v>12142</v>
      </c>
      <c r="C2962" t="s">
        <v>558</v>
      </c>
      <c r="D2962" t="s">
        <v>12143</v>
      </c>
      <c r="E2962" t="s">
        <v>981</v>
      </c>
      <c r="F2962" t="s">
        <v>5760</v>
      </c>
      <c r="G2962" t="s">
        <v>42</v>
      </c>
      <c r="H2962">
        <v>0</v>
      </c>
      <c r="I2962">
        <v>0</v>
      </c>
      <c r="J2962">
        <v>0</v>
      </c>
      <c r="K2962" t="s">
        <v>12144</v>
      </c>
    </row>
    <row r="2963" spans="1:11" x14ac:dyDescent="0.3">
      <c r="A2963" t="s">
        <v>12145</v>
      </c>
      <c r="B2963" t="s">
        <v>12146</v>
      </c>
      <c r="C2963" t="s">
        <v>27</v>
      </c>
      <c r="D2963" t="s">
        <v>12147</v>
      </c>
      <c r="E2963" t="s">
        <v>10249</v>
      </c>
      <c r="F2963" t="s">
        <v>10964</v>
      </c>
      <c r="G2963" t="s">
        <v>42</v>
      </c>
      <c r="H2963">
        <v>0</v>
      </c>
      <c r="I2963">
        <v>0</v>
      </c>
      <c r="J2963">
        <v>0</v>
      </c>
      <c r="K2963" t="s">
        <v>12148</v>
      </c>
    </row>
    <row r="2964" spans="1:11" x14ac:dyDescent="0.3">
      <c r="A2964" t="s">
        <v>12149</v>
      </c>
      <c r="B2964" t="s">
        <v>12150</v>
      </c>
      <c r="C2964" t="s">
        <v>27</v>
      </c>
      <c r="D2964" t="s">
        <v>12151</v>
      </c>
      <c r="E2964" t="s">
        <v>10249</v>
      </c>
      <c r="F2964" t="s">
        <v>3603</v>
      </c>
      <c r="G2964" t="s">
        <v>42</v>
      </c>
      <c r="H2964">
        <v>0</v>
      </c>
      <c r="I2964">
        <v>0</v>
      </c>
      <c r="J2964">
        <v>0</v>
      </c>
      <c r="K2964" t="s">
        <v>12152</v>
      </c>
    </row>
    <row r="2965" spans="1:11" x14ac:dyDescent="0.3">
      <c r="A2965" t="s">
        <v>12153</v>
      </c>
      <c r="B2965" t="s">
        <v>12154</v>
      </c>
      <c r="C2965" t="s">
        <v>558</v>
      </c>
      <c r="D2965" t="s">
        <v>12155</v>
      </c>
      <c r="E2965" t="s">
        <v>1472</v>
      </c>
      <c r="F2965" t="s">
        <v>6717</v>
      </c>
      <c r="G2965" t="s">
        <v>42</v>
      </c>
      <c r="H2965">
        <v>0</v>
      </c>
      <c r="I2965">
        <v>0</v>
      </c>
      <c r="J2965">
        <v>0</v>
      </c>
      <c r="K2965" t="s">
        <v>12156</v>
      </c>
    </row>
    <row r="2966" spans="1:11" x14ac:dyDescent="0.3">
      <c r="A2966" t="s">
        <v>12157</v>
      </c>
      <c r="B2966" t="s">
        <v>12158</v>
      </c>
      <c r="C2966" t="s">
        <v>27</v>
      </c>
      <c r="D2966" t="s">
        <v>12159</v>
      </c>
      <c r="E2966" t="s">
        <v>10249</v>
      </c>
      <c r="F2966" t="s">
        <v>3821</v>
      </c>
      <c r="G2966" t="s">
        <v>42</v>
      </c>
      <c r="H2966">
        <v>0</v>
      </c>
      <c r="I2966">
        <v>0</v>
      </c>
      <c r="J2966">
        <v>0</v>
      </c>
      <c r="K2966" t="s">
        <v>12160</v>
      </c>
    </row>
    <row r="2967" spans="1:11" x14ac:dyDescent="0.3">
      <c r="A2967" t="s">
        <v>12161</v>
      </c>
      <c r="C2967" t="s">
        <v>27</v>
      </c>
      <c r="D2967" t="s">
        <v>12131</v>
      </c>
      <c r="E2967" t="s">
        <v>10249</v>
      </c>
      <c r="F2967" t="s">
        <v>2703</v>
      </c>
      <c r="G2967" t="s">
        <v>42</v>
      </c>
      <c r="H2967">
        <v>0</v>
      </c>
      <c r="I2967">
        <v>0</v>
      </c>
      <c r="J2967">
        <v>0</v>
      </c>
      <c r="K2967" t="s">
        <v>12162</v>
      </c>
    </row>
    <row r="2968" spans="1:11" x14ac:dyDescent="0.3">
      <c r="A2968" t="s">
        <v>12163</v>
      </c>
      <c r="B2968" t="s">
        <v>12164</v>
      </c>
      <c r="C2968" t="s">
        <v>27</v>
      </c>
      <c r="D2968" t="s">
        <v>12165</v>
      </c>
      <c r="E2968" t="s">
        <v>10249</v>
      </c>
      <c r="F2968" t="s">
        <v>16</v>
      </c>
      <c r="G2968" t="s">
        <v>6102</v>
      </c>
      <c r="H2968">
        <v>0</v>
      </c>
      <c r="I2968">
        <v>0</v>
      </c>
      <c r="J2968">
        <v>0</v>
      </c>
      <c r="K2968" t="s">
        <v>12166</v>
      </c>
    </row>
    <row r="2969" spans="1:11" x14ac:dyDescent="0.3">
      <c r="A2969" t="s">
        <v>12167</v>
      </c>
      <c r="B2969" t="s">
        <v>12168</v>
      </c>
      <c r="C2969" t="s">
        <v>558</v>
      </c>
      <c r="D2969" t="s">
        <v>12169</v>
      </c>
      <c r="E2969" t="s">
        <v>630</v>
      </c>
      <c r="F2969" t="s">
        <v>16</v>
      </c>
      <c r="G2969" t="s">
        <v>756</v>
      </c>
      <c r="H2969">
        <v>0</v>
      </c>
      <c r="I2969">
        <v>0</v>
      </c>
      <c r="J2969">
        <v>0</v>
      </c>
      <c r="K2969" t="s">
        <v>12170</v>
      </c>
    </row>
    <row r="2970" spans="1:11" x14ac:dyDescent="0.3">
      <c r="A2970" t="s">
        <v>12171</v>
      </c>
      <c r="B2970" t="s">
        <v>12172</v>
      </c>
      <c r="C2970" t="s">
        <v>1159</v>
      </c>
      <c r="D2970" t="s">
        <v>12173</v>
      </c>
      <c r="E2970" t="s">
        <v>10552</v>
      </c>
      <c r="F2970" t="s">
        <v>16</v>
      </c>
      <c r="G2970" t="s">
        <v>12174</v>
      </c>
      <c r="H2970">
        <v>0</v>
      </c>
      <c r="I2970">
        <v>0</v>
      </c>
      <c r="J2970">
        <v>0</v>
      </c>
      <c r="K2970" t="s">
        <v>12175</v>
      </c>
    </row>
    <row r="2971" spans="1:11" x14ac:dyDescent="0.3">
      <c r="A2971" t="s">
        <v>12176</v>
      </c>
      <c r="C2971" t="s">
        <v>27</v>
      </c>
      <c r="D2971" t="s">
        <v>12177</v>
      </c>
      <c r="E2971" t="s">
        <v>10249</v>
      </c>
      <c r="F2971" t="s">
        <v>16</v>
      </c>
      <c r="G2971" t="s">
        <v>12178</v>
      </c>
      <c r="H2971">
        <v>0</v>
      </c>
      <c r="I2971">
        <v>0</v>
      </c>
      <c r="J2971">
        <v>0</v>
      </c>
      <c r="K2971" t="s">
        <v>12179</v>
      </c>
    </row>
    <row r="2972" spans="1:11" x14ac:dyDescent="0.3">
      <c r="A2972" t="s">
        <v>12180</v>
      </c>
      <c r="C2972" t="s">
        <v>27</v>
      </c>
      <c r="D2972" t="s">
        <v>12181</v>
      </c>
      <c r="E2972" t="s">
        <v>29</v>
      </c>
      <c r="F2972" t="s">
        <v>41</v>
      </c>
      <c r="G2972" t="s">
        <v>42</v>
      </c>
      <c r="H2972">
        <v>0</v>
      </c>
      <c r="I2972">
        <v>0</v>
      </c>
      <c r="J2972">
        <v>0</v>
      </c>
      <c r="K2972" t="s">
        <v>12182</v>
      </c>
    </row>
    <row r="2973" spans="1:11" x14ac:dyDescent="0.3">
      <c r="A2973" t="s">
        <v>12183</v>
      </c>
      <c r="C2973" t="s">
        <v>20</v>
      </c>
      <c r="D2973" t="s">
        <v>12184</v>
      </c>
      <c r="E2973" t="s">
        <v>59</v>
      </c>
      <c r="F2973" t="s">
        <v>16</v>
      </c>
      <c r="G2973" t="s">
        <v>42</v>
      </c>
      <c r="H2973">
        <v>0</v>
      </c>
      <c r="I2973">
        <v>0</v>
      </c>
      <c r="J2973">
        <v>0</v>
      </c>
      <c r="K2973" t="s">
        <v>12185</v>
      </c>
    </row>
    <row r="2974" spans="1:11" x14ac:dyDescent="0.3">
      <c r="A2974" t="s">
        <v>12186</v>
      </c>
      <c r="C2974" t="s">
        <v>20</v>
      </c>
      <c r="D2974" t="s">
        <v>12187</v>
      </c>
      <c r="E2974" t="s">
        <v>59</v>
      </c>
      <c r="F2974" t="s">
        <v>12188</v>
      </c>
      <c r="G2974" t="s">
        <v>42</v>
      </c>
      <c r="H2974">
        <v>0</v>
      </c>
      <c r="I2974">
        <v>0</v>
      </c>
      <c r="J2974">
        <v>0</v>
      </c>
      <c r="K2974" t="s">
        <v>12189</v>
      </c>
    </row>
    <row r="2975" spans="1:11" x14ac:dyDescent="0.3">
      <c r="A2975" t="s">
        <v>12190</v>
      </c>
      <c r="B2975" t="s">
        <v>12191</v>
      </c>
      <c r="C2975" t="s">
        <v>20</v>
      </c>
      <c r="D2975" t="s">
        <v>12192</v>
      </c>
      <c r="E2975" t="s">
        <v>59</v>
      </c>
      <c r="F2975" t="s">
        <v>12193</v>
      </c>
      <c r="G2975" t="s">
        <v>42</v>
      </c>
      <c r="H2975">
        <v>0</v>
      </c>
      <c r="I2975">
        <v>0</v>
      </c>
      <c r="J2975">
        <v>0</v>
      </c>
      <c r="K2975" t="s">
        <v>12194</v>
      </c>
    </row>
    <row r="2976" spans="1:11" x14ac:dyDescent="0.3">
      <c r="A2976" t="s">
        <v>12195</v>
      </c>
      <c r="B2976" t="s">
        <v>12196</v>
      </c>
      <c r="C2976" t="s">
        <v>20</v>
      </c>
      <c r="D2976" t="s">
        <v>12197</v>
      </c>
      <c r="E2976" t="s">
        <v>59</v>
      </c>
      <c r="F2976" t="s">
        <v>16</v>
      </c>
      <c r="G2976" t="s">
        <v>12198</v>
      </c>
      <c r="H2976">
        <v>0</v>
      </c>
      <c r="I2976">
        <v>0</v>
      </c>
      <c r="J2976">
        <v>0</v>
      </c>
      <c r="K2976" t="s">
        <v>12199</v>
      </c>
    </row>
    <row r="2977" spans="1:11" x14ac:dyDescent="0.3">
      <c r="A2977" t="s">
        <v>12200</v>
      </c>
      <c r="B2977" t="s">
        <v>12201</v>
      </c>
      <c r="C2977" t="s">
        <v>13</v>
      </c>
      <c r="D2977" t="s">
        <v>12202</v>
      </c>
      <c r="E2977" t="s">
        <v>77</v>
      </c>
      <c r="F2977" t="s">
        <v>16</v>
      </c>
      <c r="G2977" t="s">
        <v>512</v>
      </c>
      <c r="H2977">
        <v>0</v>
      </c>
      <c r="I2977">
        <v>0</v>
      </c>
      <c r="J2977">
        <v>0</v>
      </c>
      <c r="K2977" t="s">
        <v>12203</v>
      </c>
    </row>
    <row r="2978" spans="1:11" x14ac:dyDescent="0.3">
      <c r="A2978" t="s">
        <v>12204</v>
      </c>
      <c r="B2978" t="s">
        <v>12205</v>
      </c>
      <c r="C2978" t="s">
        <v>13</v>
      </c>
      <c r="D2978" t="s">
        <v>12206</v>
      </c>
      <c r="E2978" t="s">
        <v>77</v>
      </c>
      <c r="F2978" t="s">
        <v>16</v>
      </c>
      <c r="G2978" t="s">
        <v>8162</v>
      </c>
      <c r="H2978">
        <v>0</v>
      </c>
      <c r="I2978">
        <v>0</v>
      </c>
      <c r="J2978">
        <v>0</v>
      </c>
      <c r="K2978" t="s">
        <v>12207</v>
      </c>
    </row>
    <row r="2979" spans="1:11" x14ac:dyDescent="0.3">
      <c r="A2979" t="s">
        <v>12208</v>
      </c>
      <c r="B2979" t="s">
        <v>12209</v>
      </c>
      <c r="C2979" t="s">
        <v>20</v>
      </c>
      <c r="D2979" t="s">
        <v>12210</v>
      </c>
      <c r="E2979" t="s">
        <v>59</v>
      </c>
      <c r="F2979" t="s">
        <v>1247</v>
      </c>
      <c r="G2979" t="s">
        <v>3043</v>
      </c>
      <c r="H2979">
        <v>0</v>
      </c>
      <c r="I2979">
        <v>0</v>
      </c>
      <c r="J2979">
        <v>0</v>
      </c>
      <c r="K2979" t="s">
        <v>12211</v>
      </c>
    </row>
    <row r="2980" spans="1:11" x14ac:dyDescent="0.3">
      <c r="A2980" t="s">
        <v>12212</v>
      </c>
      <c r="B2980" t="s">
        <v>12213</v>
      </c>
      <c r="C2980" t="s">
        <v>27</v>
      </c>
      <c r="D2980" t="s">
        <v>12214</v>
      </c>
      <c r="E2980" t="s">
        <v>10249</v>
      </c>
      <c r="F2980" t="s">
        <v>994</v>
      </c>
      <c r="G2980" t="s">
        <v>8577</v>
      </c>
      <c r="H2980">
        <v>0</v>
      </c>
      <c r="I2980">
        <v>0</v>
      </c>
      <c r="J2980">
        <v>0</v>
      </c>
      <c r="K2980" t="s">
        <v>12215</v>
      </c>
    </row>
    <row r="2981" spans="1:11" x14ac:dyDescent="0.3">
      <c r="A2981" t="s">
        <v>12216</v>
      </c>
      <c r="C2981" t="s">
        <v>558</v>
      </c>
      <c r="D2981" t="s">
        <v>12217</v>
      </c>
      <c r="E2981" t="s">
        <v>754</v>
      </c>
      <c r="F2981" t="s">
        <v>16</v>
      </c>
      <c r="G2981" t="s">
        <v>2093</v>
      </c>
      <c r="H2981">
        <v>0</v>
      </c>
      <c r="I2981">
        <v>0</v>
      </c>
      <c r="J2981">
        <v>0</v>
      </c>
      <c r="K2981" t="s">
        <v>12218</v>
      </c>
    </row>
    <row r="2982" spans="1:11" x14ac:dyDescent="0.3">
      <c r="A2982" t="s">
        <v>12219</v>
      </c>
      <c r="B2982" t="s">
        <v>12220</v>
      </c>
      <c r="C2982" t="s">
        <v>13</v>
      </c>
      <c r="D2982" t="s">
        <v>12221</v>
      </c>
      <c r="E2982" t="s">
        <v>77</v>
      </c>
      <c r="F2982" t="s">
        <v>41</v>
      </c>
      <c r="G2982" t="s">
        <v>7288</v>
      </c>
      <c r="H2982">
        <v>0</v>
      </c>
      <c r="I2982">
        <v>0</v>
      </c>
      <c r="J2982">
        <v>0</v>
      </c>
      <c r="K2982" t="s">
        <v>12222</v>
      </c>
    </row>
    <row r="2983" spans="1:11" x14ac:dyDescent="0.3">
      <c r="A2983" t="s">
        <v>12223</v>
      </c>
      <c r="B2983" t="s">
        <v>12224</v>
      </c>
      <c r="C2983" t="s">
        <v>558</v>
      </c>
      <c r="D2983" t="s">
        <v>12225</v>
      </c>
      <c r="E2983" t="s">
        <v>981</v>
      </c>
      <c r="F2983" t="s">
        <v>12226</v>
      </c>
      <c r="G2983" t="s">
        <v>10738</v>
      </c>
      <c r="H2983">
        <v>0</v>
      </c>
      <c r="I2983">
        <v>0</v>
      </c>
      <c r="J2983">
        <v>0</v>
      </c>
      <c r="K2983" t="s">
        <v>12227</v>
      </c>
    </row>
    <row r="2984" spans="1:11" x14ac:dyDescent="0.3">
      <c r="A2984" t="s">
        <v>12228</v>
      </c>
      <c r="B2984" t="s">
        <v>12229</v>
      </c>
      <c r="C2984" t="s">
        <v>13</v>
      </c>
      <c r="D2984" t="s">
        <v>12230</v>
      </c>
      <c r="E2984" t="s">
        <v>77</v>
      </c>
      <c r="F2984" t="s">
        <v>41</v>
      </c>
      <c r="G2984" t="s">
        <v>42</v>
      </c>
      <c r="H2984">
        <v>0</v>
      </c>
      <c r="I2984">
        <v>0</v>
      </c>
      <c r="J2984">
        <v>0</v>
      </c>
      <c r="K2984" t="s">
        <v>12231</v>
      </c>
    </row>
    <row r="2985" spans="1:11" x14ac:dyDescent="0.3">
      <c r="A2985" t="s">
        <v>12232</v>
      </c>
      <c r="B2985" t="s">
        <v>12233</v>
      </c>
      <c r="C2985" t="s">
        <v>13</v>
      </c>
      <c r="D2985" t="s">
        <v>12234</v>
      </c>
      <c r="E2985" t="s">
        <v>77</v>
      </c>
      <c r="F2985" t="s">
        <v>41</v>
      </c>
      <c r="G2985" t="s">
        <v>42</v>
      </c>
      <c r="H2985">
        <v>0</v>
      </c>
      <c r="I2985">
        <v>0</v>
      </c>
      <c r="J2985">
        <v>0</v>
      </c>
      <c r="K2985" t="s">
        <v>12235</v>
      </c>
    </row>
    <row r="2986" spans="1:11" x14ac:dyDescent="0.3">
      <c r="A2986" t="s">
        <v>12236</v>
      </c>
      <c r="B2986" t="s">
        <v>12237</v>
      </c>
      <c r="C2986" t="s">
        <v>13</v>
      </c>
      <c r="D2986" t="s">
        <v>12238</v>
      </c>
      <c r="E2986" t="s">
        <v>77</v>
      </c>
      <c r="F2986" t="s">
        <v>41</v>
      </c>
      <c r="G2986" t="s">
        <v>42</v>
      </c>
      <c r="H2986">
        <v>0</v>
      </c>
      <c r="I2986">
        <v>0</v>
      </c>
      <c r="J2986">
        <v>0</v>
      </c>
      <c r="K2986" t="s">
        <v>12239</v>
      </c>
    </row>
    <row r="2987" spans="1:11" x14ac:dyDescent="0.3">
      <c r="A2987" t="s">
        <v>12240</v>
      </c>
      <c r="B2987" t="s">
        <v>12241</v>
      </c>
      <c r="C2987" t="s">
        <v>27</v>
      </c>
      <c r="D2987" t="s">
        <v>12242</v>
      </c>
      <c r="E2987" t="s">
        <v>10249</v>
      </c>
      <c r="F2987" t="s">
        <v>41</v>
      </c>
      <c r="G2987" t="s">
        <v>42</v>
      </c>
      <c r="H2987">
        <v>0</v>
      </c>
      <c r="I2987">
        <v>0</v>
      </c>
      <c r="J2987">
        <v>0</v>
      </c>
      <c r="K2987" t="s">
        <v>12243</v>
      </c>
    </row>
    <row r="2988" spans="1:11" x14ac:dyDescent="0.3">
      <c r="A2988" t="s">
        <v>12244</v>
      </c>
      <c r="B2988" t="s">
        <v>12245</v>
      </c>
      <c r="C2988" t="s">
        <v>20</v>
      </c>
      <c r="D2988" t="s">
        <v>12246</v>
      </c>
      <c r="E2988" t="s">
        <v>59</v>
      </c>
      <c r="F2988" t="s">
        <v>16</v>
      </c>
      <c r="G2988" t="s">
        <v>12247</v>
      </c>
      <c r="H2988">
        <v>0</v>
      </c>
      <c r="I2988">
        <v>0</v>
      </c>
      <c r="J2988">
        <v>0</v>
      </c>
      <c r="K2988" t="s">
        <v>12248</v>
      </c>
    </row>
    <row r="2989" spans="1:11" x14ac:dyDescent="0.3">
      <c r="A2989" t="s">
        <v>12249</v>
      </c>
      <c r="B2989" t="s">
        <v>12250</v>
      </c>
      <c r="C2989" t="s">
        <v>27</v>
      </c>
      <c r="D2989" t="s">
        <v>12251</v>
      </c>
      <c r="E2989" t="s">
        <v>10249</v>
      </c>
      <c r="F2989" t="s">
        <v>16</v>
      </c>
      <c r="G2989" t="s">
        <v>1062</v>
      </c>
      <c r="H2989">
        <v>0</v>
      </c>
      <c r="I2989">
        <v>0</v>
      </c>
      <c r="J2989">
        <v>0</v>
      </c>
      <c r="K2989" t="s">
        <v>12252</v>
      </c>
    </row>
    <row r="2990" spans="1:11" x14ac:dyDescent="0.3">
      <c r="A2990" t="s">
        <v>12253</v>
      </c>
      <c r="B2990" t="s">
        <v>12254</v>
      </c>
      <c r="C2990" t="s">
        <v>27</v>
      </c>
      <c r="D2990" t="s">
        <v>12255</v>
      </c>
      <c r="E2990" t="s">
        <v>10249</v>
      </c>
      <c r="F2990" t="s">
        <v>16</v>
      </c>
      <c r="G2990" t="s">
        <v>864</v>
      </c>
      <c r="H2990">
        <v>0</v>
      </c>
      <c r="I2990">
        <v>0</v>
      </c>
      <c r="J2990">
        <v>0</v>
      </c>
      <c r="K2990" t="s">
        <v>12256</v>
      </c>
    </row>
    <row r="2991" spans="1:11" x14ac:dyDescent="0.3">
      <c r="A2991" t="s">
        <v>12257</v>
      </c>
      <c r="B2991" t="s">
        <v>12258</v>
      </c>
      <c r="C2991" t="s">
        <v>20</v>
      </c>
      <c r="D2991" t="s">
        <v>12259</v>
      </c>
      <c r="E2991" t="s">
        <v>59</v>
      </c>
      <c r="F2991" t="s">
        <v>3911</v>
      </c>
      <c r="G2991" t="s">
        <v>42</v>
      </c>
      <c r="H2991">
        <v>0</v>
      </c>
      <c r="I2991">
        <v>0</v>
      </c>
      <c r="J2991">
        <v>0</v>
      </c>
      <c r="K2991" t="s">
        <v>12260</v>
      </c>
    </row>
    <row r="2992" spans="1:11" x14ac:dyDescent="0.3">
      <c r="A2992" t="s">
        <v>12261</v>
      </c>
      <c r="B2992" t="s">
        <v>12262</v>
      </c>
      <c r="C2992" t="s">
        <v>147</v>
      </c>
      <c r="D2992" t="s">
        <v>12263</v>
      </c>
      <c r="E2992" t="s">
        <v>183</v>
      </c>
      <c r="F2992" t="s">
        <v>2313</v>
      </c>
      <c r="G2992" t="s">
        <v>42</v>
      </c>
      <c r="H2992">
        <v>0</v>
      </c>
      <c r="I2992">
        <v>0</v>
      </c>
      <c r="J2992">
        <v>0</v>
      </c>
      <c r="K2992" t="s">
        <v>12264</v>
      </c>
    </row>
    <row r="2993" spans="1:11" x14ac:dyDescent="0.3">
      <c r="A2993" t="s">
        <v>12265</v>
      </c>
      <c r="B2993" t="s">
        <v>12266</v>
      </c>
      <c r="C2993" t="s">
        <v>558</v>
      </c>
      <c r="D2993" t="s">
        <v>12267</v>
      </c>
      <c r="E2993" t="s">
        <v>981</v>
      </c>
      <c r="F2993" t="s">
        <v>3249</v>
      </c>
      <c r="G2993" t="s">
        <v>42</v>
      </c>
      <c r="H2993">
        <v>0</v>
      </c>
      <c r="I2993">
        <v>0</v>
      </c>
      <c r="J2993">
        <v>0</v>
      </c>
      <c r="K2993" t="s">
        <v>12268</v>
      </c>
    </row>
    <row r="2994" spans="1:11" x14ac:dyDescent="0.3">
      <c r="A2994" t="s">
        <v>12269</v>
      </c>
      <c r="B2994" t="s">
        <v>12270</v>
      </c>
      <c r="C2994" t="s">
        <v>20</v>
      </c>
      <c r="D2994" t="s">
        <v>12271</v>
      </c>
      <c r="E2994" t="s">
        <v>59</v>
      </c>
      <c r="F2994" t="s">
        <v>4267</v>
      </c>
      <c r="G2994" t="s">
        <v>274</v>
      </c>
      <c r="H2994">
        <v>0</v>
      </c>
      <c r="I2994">
        <v>0</v>
      </c>
      <c r="J2994">
        <v>0</v>
      </c>
      <c r="K2994" t="s">
        <v>12272</v>
      </c>
    </row>
    <row r="2995" spans="1:11" x14ac:dyDescent="0.3">
      <c r="A2995" t="s">
        <v>12273</v>
      </c>
      <c r="B2995" t="s">
        <v>12274</v>
      </c>
      <c r="C2995" t="s">
        <v>20</v>
      </c>
      <c r="D2995" t="s">
        <v>12275</v>
      </c>
      <c r="E2995" t="s">
        <v>59</v>
      </c>
      <c r="F2995" t="s">
        <v>1715</v>
      </c>
      <c r="G2995" t="s">
        <v>822</v>
      </c>
      <c r="H2995">
        <v>0</v>
      </c>
      <c r="I2995">
        <v>0</v>
      </c>
      <c r="J2995">
        <v>0</v>
      </c>
      <c r="K2995" t="s">
        <v>12276</v>
      </c>
    </row>
    <row r="2996" spans="1:11" x14ac:dyDescent="0.3">
      <c r="A2996" t="s">
        <v>12277</v>
      </c>
      <c r="B2996" t="s">
        <v>12278</v>
      </c>
      <c r="C2996" t="s">
        <v>13</v>
      </c>
      <c r="D2996" t="s">
        <v>12279</v>
      </c>
      <c r="E2996" t="s">
        <v>77</v>
      </c>
      <c r="F2996" t="s">
        <v>16</v>
      </c>
      <c r="G2996" t="s">
        <v>7669</v>
      </c>
      <c r="H2996">
        <v>0</v>
      </c>
      <c r="I2996">
        <v>0</v>
      </c>
      <c r="J2996">
        <v>0</v>
      </c>
      <c r="K2996" t="s">
        <v>12280</v>
      </c>
    </row>
    <row r="2997" spans="1:11" x14ac:dyDescent="0.3">
      <c r="A2997" t="s">
        <v>12281</v>
      </c>
      <c r="C2997" t="s">
        <v>13</v>
      </c>
      <c r="D2997" t="s">
        <v>12282</v>
      </c>
      <c r="E2997" t="s">
        <v>77</v>
      </c>
      <c r="F2997" t="s">
        <v>16</v>
      </c>
      <c r="G2997" t="s">
        <v>2046</v>
      </c>
      <c r="H2997">
        <v>0</v>
      </c>
      <c r="I2997">
        <v>0</v>
      </c>
      <c r="J2997">
        <v>0</v>
      </c>
      <c r="K2997" t="s">
        <v>12283</v>
      </c>
    </row>
    <row r="2998" spans="1:11" x14ac:dyDescent="0.3">
      <c r="A2998" t="s">
        <v>12284</v>
      </c>
      <c r="B2998" t="s">
        <v>12285</v>
      </c>
      <c r="C2998" t="s">
        <v>27</v>
      </c>
      <c r="D2998" t="s">
        <v>12286</v>
      </c>
      <c r="E2998" t="s">
        <v>10249</v>
      </c>
      <c r="F2998" t="s">
        <v>160</v>
      </c>
      <c r="G2998" t="s">
        <v>3669</v>
      </c>
      <c r="H2998">
        <v>0</v>
      </c>
      <c r="I2998">
        <v>0</v>
      </c>
      <c r="J2998">
        <v>0</v>
      </c>
      <c r="K2998" t="s">
        <v>12287</v>
      </c>
    </row>
    <row r="2999" spans="1:11" x14ac:dyDescent="0.3">
      <c r="A2999" t="s">
        <v>12288</v>
      </c>
      <c r="B2999" t="s">
        <v>12289</v>
      </c>
      <c r="C2999" t="s">
        <v>27</v>
      </c>
      <c r="D2999" t="s">
        <v>12290</v>
      </c>
      <c r="E2999" t="s">
        <v>10249</v>
      </c>
      <c r="F2999" t="s">
        <v>16</v>
      </c>
      <c r="G2999" t="s">
        <v>2823</v>
      </c>
      <c r="H2999">
        <v>0</v>
      </c>
      <c r="I2999">
        <v>0</v>
      </c>
      <c r="J2999">
        <v>0</v>
      </c>
      <c r="K2999" t="s">
        <v>12291</v>
      </c>
    </row>
    <row r="3000" spans="1:11" x14ac:dyDescent="0.3">
      <c r="A3000" t="s">
        <v>12292</v>
      </c>
      <c r="B3000" t="s">
        <v>12293</v>
      </c>
      <c r="C3000" t="s">
        <v>558</v>
      </c>
      <c r="D3000" t="s">
        <v>12294</v>
      </c>
      <c r="E3000" t="s">
        <v>1090</v>
      </c>
      <c r="F3000" t="s">
        <v>16</v>
      </c>
      <c r="G3000" t="s">
        <v>1639</v>
      </c>
      <c r="H3000">
        <v>0</v>
      </c>
      <c r="I3000">
        <v>0</v>
      </c>
      <c r="J3000">
        <v>0</v>
      </c>
      <c r="K3000" t="s">
        <v>12295</v>
      </c>
    </row>
    <row r="3001" spans="1:11" x14ac:dyDescent="0.3">
      <c r="A3001" t="s">
        <v>12296</v>
      </c>
      <c r="B3001" t="s">
        <v>12297</v>
      </c>
      <c r="C3001" t="s">
        <v>558</v>
      </c>
      <c r="D3001" t="s">
        <v>12298</v>
      </c>
      <c r="E3001" t="s">
        <v>1090</v>
      </c>
      <c r="F3001" t="s">
        <v>16</v>
      </c>
      <c r="G3001" t="s">
        <v>12299</v>
      </c>
      <c r="H3001">
        <v>0</v>
      </c>
      <c r="I3001">
        <v>0</v>
      </c>
      <c r="J3001">
        <v>0</v>
      </c>
      <c r="K3001" t="s">
        <v>12300</v>
      </c>
    </row>
    <row r="3002" spans="1:11" x14ac:dyDescent="0.3">
      <c r="A3002" t="s">
        <v>12301</v>
      </c>
      <c r="B3002" t="s">
        <v>12302</v>
      </c>
      <c r="C3002" t="s">
        <v>13</v>
      </c>
      <c r="D3002" t="s">
        <v>12303</v>
      </c>
      <c r="E3002" t="s">
        <v>77</v>
      </c>
      <c r="F3002" t="s">
        <v>16</v>
      </c>
      <c r="G3002" t="s">
        <v>200</v>
      </c>
      <c r="H3002">
        <v>0</v>
      </c>
      <c r="I3002">
        <v>0</v>
      </c>
      <c r="J3002">
        <v>0</v>
      </c>
      <c r="K3002" t="s">
        <v>12304</v>
      </c>
    </row>
    <row r="3003" spans="1:11" x14ac:dyDescent="0.3">
      <c r="A3003" t="s">
        <v>12305</v>
      </c>
      <c r="B3003" t="s">
        <v>12306</v>
      </c>
      <c r="C3003" t="s">
        <v>13</v>
      </c>
      <c r="D3003" t="s">
        <v>12307</v>
      </c>
      <c r="E3003" t="s">
        <v>77</v>
      </c>
      <c r="F3003" t="s">
        <v>16</v>
      </c>
      <c r="G3003" t="s">
        <v>4644</v>
      </c>
      <c r="H3003">
        <v>0</v>
      </c>
      <c r="I3003">
        <v>0</v>
      </c>
      <c r="J3003">
        <v>0</v>
      </c>
      <c r="K3003" t="s">
        <v>12308</v>
      </c>
    </row>
    <row r="3004" spans="1:11" x14ac:dyDescent="0.3">
      <c r="A3004" t="s">
        <v>12309</v>
      </c>
      <c r="C3004" t="s">
        <v>20</v>
      </c>
      <c r="D3004" t="s">
        <v>12310</v>
      </c>
      <c r="E3004" t="s">
        <v>22</v>
      </c>
      <c r="F3004" t="s">
        <v>2361</v>
      </c>
      <c r="G3004" t="s">
        <v>42</v>
      </c>
      <c r="H3004">
        <v>0</v>
      </c>
      <c r="I3004">
        <v>0</v>
      </c>
      <c r="J3004">
        <v>0</v>
      </c>
      <c r="K3004" t="s">
        <v>12311</v>
      </c>
    </row>
    <row r="3005" spans="1:11" x14ac:dyDescent="0.3">
      <c r="A3005" t="s">
        <v>12312</v>
      </c>
      <c r="B3005" t="s">
        <v>12313</v>
      </c>
      <c r="C3005" t="s">
        <v>13</v>
      </c>
      <c r="D3005" t="s">
        <v>12314</v>
      </c>
      <c r="E3005" t="s">
        <v>77</v>
      </c>
      <c r="F3005" t="s">
        <v>16</v>
      </c>
      <c r="G3005" t="s">
        <v>1105</v>
      </c>
      <c r="H3005">
        <v>0</v>
      </c>
      <c r="I3005">
        <v>0</v>
      </c>
      <c r="J3005">
        <v>0</v>
      </c>
      <c r="K3005" t="s">
        <v>12315</v>
      </c>
    </row>
    <row r="3006" spans="1:11" x14ac:dyDescent="0.3">
      <c r="A3006" t="s">
        <v>12316</v>
      </c>
      <c r="B3006" t="s">
        <v>12317</v>
      </c>
      <c r="C3006" t="s">
        <v>27</v>
      </c>
      <c r="D3006" t="s">
        <v>12318</v>
      </c>
      <c r="E3006" t="s">
        <v>10249</v>
      </c>
      <c r="F3006" t="s">
        <v>16</v>
      </c>
      <c r="G3006" t="s">
        <v>12319</v>
      </c>
      <c r="H3006">
        <v>0</v>
      </c>
      <c r="I3006">
        <v>0</v>
      </c>
      <c r="J3006">
        <v>0</v>
      </c>
      <c r="K3006" t="s">
        <v>12320</v>
      </c>
    </row>
    <row r="3007" spans="1:11" x14ac:dyDescent="0.3">
      <c r="A3007" t="s">
        <v>12321</v>
      </c>
      <c r="B3007" t="s">
        <v>12322</v>
      </c>
      <c r="C3007" t="s">
        <v>13</v>
      </c>
      <c r="D3007" t="s">
        <v>12323</v>
      </c>
      <c r="E3007" t="s">
        <v>77</v>
      </c>
      <c r="F3007" t="s">
        <v>16</v>
      </c>
      <c r="G3007" t="s">
        <v>12324</v>
      </c>
      <c r="H3007">
        <v>0</v>
      </c>
      <c r="I3007">
        <v>0</v>
      </c>
      <c r="J3007">
        <v>0</v>
      </c>
      <c r="K3007" t="s">
        <v>12325</v>
      </c>
    </row>
    <row r="3008" spans="1:11" x14ac:dyDescent="0.3">
      <c r="A3008" t="s">
        <v>12326</v>
      </c>
      <c r="B3008" t="s">
        <v>12327</v>
      </c>
      <c r="C3008" t="s">
        <v>27</v>
      </c>
      <c r="D3008" t="s">
        <v>12328</v>
      </c>
      <c r="E3008" t="s">
        <v>10249</v>
      </c>
      <c r="F3008" t="s">
        <v>1788</v>
      </c>
      <c r="G3008" t="s">
        <v>42</v>
      </c>
      <c r="H3008">
        <v>0</v>
      </c>
      <c r="I3008">
        <v>0</v>
      </c>
      <c r="J3008">
        <v>0</v>
      </c>
      <c r="K3008" t="s">
        <v>12329</v>
      </c>
    </row>
    <row r="3009" spans="1:11" x14ac:dyDescent="0.3">
      <c r="A3009" t="s">
        <v>12330</v>
      </c>
      <c r="B3009" t="s">
        <v>12331</v>
      </c>
      <c r="C3009" t="s">
        <v>13</v>
      </c>
      <c r="D3009" t="s">
        <v>12332</v>
      </c>
      <c r="E3009" t="s">
        <v>77</v>
      </c>
      <c r="F3009" t="s">
        <v>16</v>
      </c>
      <c r="G3009" t="s">
        <v>364</v>
      </c>
      <c r="H3009">
        <v>0</v>
      </c>
      <c r="I3009">
        <v>0</v>
      </c>
      <c r="J3009">
        <v>0</v>
      </c>
      <c r="K3009" t="s">
        <v>12333</v>
      </c>
    </row>
    <row r="3010" spans="1:11" x14ac:dyDescent="0.3">
      <c r="A3010" t="s">
        <v>12334</v>
      </c>
      <c r="B3010" t="s">
        <v>12335</v>
      </c>
      <c r="C3010" t="s">
        <v>13</v>
      </c>
      <c r="D3010" t="s">
        <v>12336</v>
      </c>
      <c r="E3010" t="s">
        <v>77</v>
      </c>
      <c r="F3010" t="s">
        <v>41</v>
      </c>
      <c r="G3010" t="s">
        <v>42</v>
      </c>
      <c r="H3010">
        <v>0</v>
      </c>
      <c r="I3010">
        <v>0</v>
      </c>
      <c r="J3010">
        <v>0</v>
      </c>
      <c r="K3010" t="s">
        <v>12337</v>
      </c>
    </row>
    <row r="3011" spans="1:11" x14ac:dyDescent="0.3">
      <c r="A3011" t="s">
        <v>12338</v>
      </c>
      <c r="B3011" t="s">
        <v>12339</v>
      </c>
      <c r="C3011" t="s">
        <v>558</v>
      </c>
      <c r="D3011" t="s">
        <v>12340</v>
      </c>
      <c r="E3011" t="s">
        <v>1090</v>
      </c>
      <c r="F3011" t="s">
        <v>12341</v>
      </c>
      <c r="G3011" t="s">
        <v>12342</v>
      </c>
      <c r="H3011">
        <v>0</v>
      </c>
      <c r="I3011">
        <v>0</v>
      </c>
      <c r="J3011">
        <v>0</v>
      </c>
      <c r="K3011" t="s">
        <v>12343</v>
      </c>
    </row>
    <row r="3012" spans="1:11" x14ac:dyDescent="0.3">
      <c r="A3012" t="s">
        <v>12344</v>
      </c>
      <c r="B3012" t="s">
        <v>12345</v>
      </c>
      <c r="C3012" t="s">
        <v>20</v>
      </c>
      <c r="D3012" t="s">
        <v>12346</v>
      </c>
      <c r="E3012" t="s">
        <v>59</v>
      </c>
      <c r="F3012" t="s">
        <v>12347</v>
      </c>
      <c r="G3012" t="s">
        <v>12348</v>
      </c>
      <c r="H3012">
        <v>0</v>
      </c>
      <c r="I3012">
        <v>0</v>
      </c>
      <c r="J3012">
        <v>0</v>
      </c>
      <c r="K3012" t="s">
        <v>12349</v>
      </c>
    </row>
    <row r="3013" spans="1:11" x14ac:dyDescent="0.3">
      <c r="A3013" t="s">
        <v>12350</v>
      </c>
      <c r="B3013" t="s">
        <v>12351</v>
      </c>
      <c r="C3013" t="s">
        <v>20</v>
      </c>
      <c r="D3013" t="s">
        <v>12352</v>
      </c>
      <c r="E3013" t="s">
        <v>59</v>
      </c>
      <c r="F3013" t="s">
        <v>9182</v>
      </c>
      <c r="G3013" t="s">
        <v>10008</v>
      </c>
      <c r="H3013">
        <v>0</v>
      </c>
      <c r="I3013">
        <v>0</v>
      </c>
      <c r="J3013">
        <v>0</v>
      </c>
      <c r="K3013" t="s">
        <v>12353</v>
      </c>
    </row>
    <row r="3014" spans="1:11" x14ac:dyDescent="0.3">
      <c r="A3014" t="s">
        <v>12354</v>
      </c>
      <c r="B3014" t="s">
        <v>12355</v>
      </c>
      <c r="C3014" t="s">
        <v>27</v>
      </c>
      <c r="D3014" t="s">
        <v>12356</v>
      </c>
      <c r="E3014" t="s">
        <v>10249</v>
      </c>
      <c r="F3014" t="s">
        <v>4791</v>
      </c>
      <c r="G3014" t="s">
        <v>42</v>
      </c>
      <c r="H3014">
        <v>0</v>
      </c>
      <c r="I3014">
        <v>0</v>
      </c>
      <c r="J3014">
        <v>0</v>
      </c>
      <c r="K3014" t="s">
        <v>12357</v>
      </c>
    </row>
    <row r="3015" spans="1:11" x14ac:dyDescent="0.3">
      <c r="A3015" t="s">
        <v>12358</v>
      </c>
      <c r="B3015" t="s">
        <v>12359</v>
      </c>
      <c r="C3015" t="s">
        <v>20</v>
      </c>
      <c r="D3015" t="s">
        <v>12360</v>
      </c>
      <c r="E3015" t="s">
        <v>22</v>
      </c>
      <c r="F3015" t="s">
        <v>1723</v>
      </c>
      <c r="G3015" t="s">
        <v>42</v>
      </c>
      <c r="H3015">
        <v>0</v>
      </c>
      <c r="I3015">
        <v>0</v>
      </c>
      <c r="J3015">
        <v>0</v>
      </c>
      <c r="K3015" t="s">
        <v>12361</v>
      </c>
    </row>
    <row r="3016" spans="1:11" x14ac:dyDescent="0.3">
      <c r="A3016" t="s">
        <v>12362</v>
      </c>
      <c r="B3016" t="s">
        <v>12363</v>
      </c>
      <c r="C3016" t="s">
        <v>558</v>
      </c>
      <c r="D3016" t="s">
        <v>12364</v>
      </c>
      <c r="E3016" t="s">
        <v>1090</v>
      </c>
      <c r="F3016" t="s">
        <v>10518</v>
      </c>
      <c r="G3016" t="s">
        <v>2906</v>
      </c>
      <c r="H3016">
        <v>0</v>
      </c>
      <c r="I3016">
        <v>0</v>
      </c>
      <c r="J3016">
        <v>0</v>
      </c>
      <c r="K3016" t="s">
        <v>12365</v>
      </c>
    </row>
    <row r="3017" spans="1:11" x14ac:dyDescent="0.3">
      <c r="A3017" t="s">
        <v>12366</v>
      </c>
      <c r="B3017" t="s">
        <v>12367</v>
      </c>
      <c r="C3017" t="s">
        <v>13</v>
      </c>
      <c r="D3017" t="s">
        <v>12368</v>
      </c>
      <c r="E3017" t="s">
        <v>77</v>
      </c>
      <c r="F3017" t="s">
        <v>16</v>
      </c>
      <c r="G3017" t="s">
        <v>4749</v>
      </c>
      <c r="H3017">
        <v>0</v>
      </c>
      <c r="I3017">
        <v>0</v>
      </c>
      <c r="J3017">
        <v>0</v>
      </c>
      <c r="K3017" t="s">
        <v>12369</v>
      </c>
    </row>
    <row r="3018" spans="1:11" x14ac:dyDescent="0.3">
      <c r="A3018" t="s">
        <v>12370</v>
      </c>
      <c r="C3018" t="s">
        <v>20</v>
      </c>
      <c r="D3018" t="s">
        <v>11604</v>
      </c>
      <c r="E3018" t="s">
        <v>59</v>
      </c>
      <c r="F3018" t="s">
        <v>16</v>
      </c>
      <c r="G3018" t="s">
        <v>1496</v>
      </c>
      <c r="H3018">
        <v>0</v>
      </c>
      <c r="I3018">
        <v>0</v>
      </c>
      <c r="J3018">
        <v>0</v>
      </c>
      <c r="K3018" t="s">
        <v>12371</v>
      </c>
    </row>
    <row r="3019" spans="1:11" x14ac:dyDescent="0.3">
      <c r="A3019" t="s">
        <v>12372</v>
      </c>
      <c r="B3019" t="s">
        <v>12373</v>
      </c>
      <c r="C3019" t="s">
        <v>20</v>
      </c>
      <c r="D3019" t="s">
        <v>12374</v>
      </c>
      <c r="E3019" t="s">
        <v>59</v>
      </c>
      <c r="F3019" t="s">
        <v>1467</v>
      </c>
      <c r="G3019" t="s">
        <v>6744</v>
      </c>
      <c r="H3019">
        <v>0</v>
      </c>
      <c r="I3019">
        <v>0</v>
      </c>
      <c r="J3019">
        <v>0</v>
      </c>
      <c r="K3019" t="s">
        <v>12375</v>
      </c>
    </row>
    <row r="3020" spans="1:11" x14ac:dyDescent="0.3">
      <c r="A3020" t="s">
        <v>12376</v>
      </c>
      <c r="B3020" t="s">
        <v>12377</v>
      </c>
      <c r="C3020" t="s">
        <v>20</v>
      </c>
      <c r="D3020" t="s">
        <v>12378</v>
      </c>
      <c r="E3020" t="s">
        <v>59</v>
      </c>
      <c r="F3020" t="s">
        <v>16</v>
      </c>
      <c r="G3020" t="s">
        <v>10661</v>
      </c>
      <c r="H3020">
        <v>0</v>
      </c>
      <c r="I3020">
        <v>0</v>
      </c>
      <c r="J3020">
        <v>0</v>
      </c>
      <c r="K3020" t="s">
        <v>12379</v>
      </c>
    </row>
    <row r="3021" spans="1:11" x14ac:dyDescent="0.3">
      <c r="A3021" t="s">
        <v>12380</v>
      </c>
      <c r="C3021" t="s">
        <v>20</v>
      </c>
      <c r="D3021" t="s">
        <v>12381</v>
      </c>
      <c r="E3021" t="s">
        <v>59</v>
      </c>
      <c r="F3021" t="s">
        <v>16</v>
      </c>
      <c r="G3021" t="s">
        <v>12382</v>
      </c>
      <c r="H3021">
        <v>0</v>
      </c>
      <c r="I3021">
        <v>0</v>
      </c>
      <c r="J3021">
        <v>0</v>
      </c>
      <c r="K3021" t="s">
        <v>12383</v>
      </c>
    </row>
    <row r="3022" spans="1:11" x14ac:dyDescent="0.3">
      <c r="A3022" t="s">
        <v>12384</v>
      </c>
      <c r="B3022" t="s">
        <v>12385</v>
      </c>
      <c r="C3022" t="s">
        <v>27</v>
      </c>
      <c r="D3022" t="s">
        <v>12386</v>
      </c>
      <c r="E3022" t="s">
        <v>29</v>
      </c>
      <c r="F3022" t="s">
        <v>16</v>
      </c>
      <c r="G3022" t="s">
        <v>1737</v>
      </c>
      <c r="H3022">
        <v>0</v>
      </c>
      <c r="I3022">
        <v>0</v>
      </c>
      <c r="J3022">
        <v>0</v>
      </c>
      <c r="K3022" t="s">
        <v>12387</v>
      </c>
    </row>
    <row r="3023" spans="1:11" x14ac:dyDescent="0.3">
      <c r="A3023" t="s">
        <v>12388</v>
      </c>
      <c r="B3023" t="s">
        <v>12389</v>
      </c>
      <c r="C3023" t="s">
        <v>147</v>
      </c>
      <c r="D3023" t="s">
        <v>12390</v>
      </c>
      <c r="E3023" t="s">
        <v>4768</v>
      </c>
      <c r="F3023" t="s">
        <v>2116</v>
      </c>
      <c r="G3023" t="s">
        <v>469</v>
      </c>
      <c r="H3023">
        <v>0</v>
      </c>
      <c r="I3023">
        <v>0</v>
      </c>
      <c r="J3023">
        <v>0</v>
      </c>
      <c r="K3023" t="s">
        <v>12391</v>
      </c>
    </row>
    <row r="3024" spans="1:11" x14ac:dyDescent="0.3">
      <c r="A3024" t="s">
        <v>12392</v>
      </c>
      <c r="B3024" t="s">
        <v>12393</v>
      </c>
      <c r="C3024" t="s">
        <v>466</v>
      </c>
      <c r="D3024" t="s">
        <v>12394</v>
      </c>
      <c r="E3024" t="s">
        <v>5396</v>
      </c>
      <c r="F3024" t="s">
        <v>16</v>
      </c>
      <c r="G3024" t="s">
        <v>12395</v>
      </c>
      <c r="H3024">
        <v>0</v>
      </c>
      <c r="I3024">
        <v>0</v>
      </c>
      <c r="J3024">
        <v>0</v>
      </c>
      <c r="K3024" t="s">
        <v>12396</v>
      </c>
    </row>
    <row r="3025" spans="1:11" x14ac:dyDescent="0.3">
      <c r="A3025" t="s">
        <v>12397</v>
      </c>
      <c r="B3025" t="s">
        <v>12398</v>
      </c>
      <c r="C3025" t="s">
        <v>20</v>
      </c>
      <c r="D3025" t="s">
        <v>12399</v>
      </c>
      <c r="E3025" t="s">
        <v>59</v>
      </c>
      <c r="F3025" t="s">
        <v>16</v>
      </c>
      <c r="G3025" t="s">
        <v>12400</v>
      </c>
      <c r="H3025">
        <v>0</v>
      </c>
      <c r="I3025">
        <v>0</v>
      </c>
      <c r="J3025">
        <v>0</v>
      </c>
      <c r="K3025" t="s">
        <v>12401</v>
      </c>
    </row>
    <row r="3026" spans="1:11" x14ac:dyDescent="0.3">
      <c r="A3026" t="s">
        <v>12402</v>
      </c>
      <c r="B3026" t="s">
        <v>12403</v>
      </c>
      <c r="C3026" t="s">
        <v>20</v>
      </c>
      <c r="D3026" t="s">
        <v>12404</v>
      </c>
      <c r="E3026" t="s">
        <v>59</v>
      </c>
      <c r="F3026" t="s">
        <v>16</v>
      </c>
      <c r="G3026" t="s">
        <v>9711</v>
      </c>
      <c r="H3026">
        <v>0</v>
      </c>
      <c r="I3026">
        <v>0</v>
      </c>
      <c r="J3026">
        <v>0</v>
      </c>
      <c r="K3026" t="s">
        <v>12405</v>
      </c>
    </row>
    <row r="3027" spans="1:11" x14ac:dyDescent="0.3">
      <c r="A3027" t="s">
        <v>12406</v>
      </c>
      <c r="B3027" t="s">
        <v>12407</v>
      </c>
      <c r="C3027" t="s">
        <v>13</v>
      </c>
      <c r="D3027" t="s">
        <v>12408</v>
      </c>
      <c r="E3027" t="s">
        <v>77</v>
      </c>
      <c r="F3027" t="s">
        <v>16</v>
      </c>
      <c r="G3027" t="s">
        <v>2046</v>
      </c>
      <c r="H3027">
        <v>0</v>
      </c>
      <c r="I3027">
        <v>0</v>
      </c>
      <c r="J3027">
        <v>0</v>
      </c>
      <c r="K3027" t="s">
        <v>12409</v>
      </c>
    </row>
    <row r="3028" spans="1:11" x14ac:dyDescent="0.3">
      <c r="A3028" t="s">
        <v>12410</v>
      </c>
      <c r="B3028" t="s">
        <v>12411</v>
      </c>
      <c r="C3028" t="s">
        <v>20</v>
      </c>
      <c r="D3028" t="s">
        <v>12412</v>
      </c>
      <c r="E3028" t="s">
        <v>59</v>
      </c>
      <c r="F3028" t="s">
        <v>16</v>
      </c>
      <c r="G3028" t="s">
        <v>12413</v>
      </c>
      <c r="H3028">
        <v>0</v>
      </c>
      <c r="I3028">
        <v>0</v>
      </c>
      <c r="J3028">
        <v>0</v>
      </c>
      <c r="K3028" t="s">
        <v>12414</v>
      </c>
    </row>
    <row r="3029" spans="1:11" x14ac:dyDescent="0.3">
      <c r="A3029" t="s">
        <v>12415</v>
      </c>
      <c r="B3029" t="s">
        <v>12416</v>
      </c>
      <c r="C3029" t="s">
        <v>27</v>
      </c>
      <c r="D3029" t="s">
        <v>12417</v>
      </c>
      <c r="E3029" t="s">
        <v>29</v>
      </c>
      <c r="F3029" t="s">
        <v>16</v>
      </c>
      <c r="G3029" t="s">
        <v>12418</v>
      </c>
      <c r="H3029">
        <v>0</v>
      </c>
      <c r="I3029">
        <v>0</v>
      </c>
      <c r="J3029">
        <v>0</v>
      </c>
      <c r="K3029" t="s">
        <v>12419</v>
      </c>
    </row>
    <row r="3030" spans="1:11" x14ac:dyDescent="0.3">
      <c r="A3030" t="s">
        <v>12420</v>
      </c>
      <c r="B3030" t="s">
        <v>12421</v>
      </c>
      <c r="C3030" t="s">
        <v>20</v>
      </c>
      <c r="D3030" t="s">
        <v>12422</v>
      </c>
      <c r="E3030" t="s">
        <v>59</v>
      </c>
      <c r="F3030" t="s">
        <v>11585</v>
      </c>
      <c r="G3030" t="s">
        <v>42</v>
      </c>
      <c r="H3030">
        <v>0</v>
      </c>
      <c r="I3030">
        <v>0</v>
      </c>
      <c r="J3030">
        <v>0</v>
      </c>
      <c r="K3030" t="s">
        <v>12423</v>
      </c>
    </row>
    <row r="3031" spans="1:11" x14ac:dyDescent="0.3">
      <c r="A3031" t="s">
        <v>12424</v>
      </c>
      <c r="B3031" t="s">
        <v>12425</v>
      </c>
      <c r="C3031" t="s">
        <v>20</v>
      </c>
      <c r="D3031" t="s">
        <v>12426</v>
      </c>
      <c r="E3031" t="s">
        <v>59</v>
      </c>
      <c r="F3031" t="s">
        <v>7044</v>
      </c>
      <c r="G3031" t="s">
        <v>42</v>
      </c>
      <c r="H3031">
        <v>0</v>
      </c>
      <c r="I3031">
        <v>0</v>
      </c>
      <c r="J3031">
        <v>0</v>
      </c>
      <c r="K3031" t="s">
        <v>12427</v>
      </c>
    </row>
    <row r="3032" spans="1:11" x14ac:dyDescent="0.3">
      <c r="A3032" t="s">
        <v>12428</v>
      </c>
      <c r="B3032" t="s">
        <v>12429</v>
      </c>
      <c r="C3032" t="s">
        <v>20</v>
      </c>
      <c r="D3032" t="s">
        <v>12430</v>
      </c>
      <c r="E3032" t="s">
        <v>59</v>
      </c>
      <c r="F3032" t="s">
        <v>11292</v>
      </c>
      <c r="G3032" t="s">
        <v>42</v>
      </c>
      <c r="H3032">
        <v>0</v>
      </c>
      <c r="I3032">
        <v>0</v>
      </c>
      <c r="J3032">
        <v>0</v>
      </c>
      <c r="K3032" t="s">
        <v>12431</v>
      </c>
    </row>
    <row r="3033" spans="1:11" x14ac:dyDescent="0.3">
      <c r="A3033" t="s">
        <v>12432</v>
      </c>
      <c r="B3033" t="s">
        <v>12433</v>
      </c>
      <c r="C3033" t="s">
        <v>13</v>
      </c>
      <c r="D3033" t="s">
        <v>12434</v>
      </c>
      <c r="E3033" t="s">
        <v>77</v>
      </c>
      <c r="F3033" t="s">
        <v>41</v>
      </c>
      <c r="G3033" t="s">
        <v>42</v>
      </c>
      <c r="H3033">
        <v>0</v>
      </c>
      <c r="I3033">
        <v>0</v>
      </c>
      <c r="J3033">
        <v>0</v>
      </c>
      <c r="K3033" t="s">
        <v>12435</v>
      </c>
    </row>
    <row r="3034" spans="1:11" x14ac:dyDescent="0.3">
      <c r="A3034" t="s">
        <v>12436</v>
      </c>
      <c r="B3034" t="s">
        <v>12437</v>
      </c>
      <c r="C3034" t="s">
        <v>13</v>
      </c>
      <c r="D3034" t="s">
        <v>12438</v>
      </c>
      <c r="E3034" t="s">
        <v>77</v>
      </c>
      <c r="F3034" t="s">
        <v>16</v>
      </c>
      <c r="G3034" t="s">
        <v>1952</v>
      </c>
      <c r="H3034">
        <v>0</v>
      </c>
      <c r="I3034">
        <v>0</v>
      </c>
      <c r="J3034">
        <v>0</v>
      </c>
      <c r="K3034" t="s">
        <v>12439</v>
      </c>
    </row>
    <row r="3035" spans="1:11" x14ac:dyDescent="0.3">
      <c r="A3035" t="s">
        <v>12440</v>
      </c>
      <c r="B3035" t="s">
        <v>12441</v>
      </c>
      <c r="C3035" t="s">
        <v>27</v>
      </c>
      <c r="D3035" t="s">
        <v>12442</v>
      </c>
      <c r="E3035" t="s">
        <v>10249</v>
      </c>
      <c r="F3035" t="s">
        <v>11042</v>
      </c>
      <c r="G3035" t="s">
        <v>42</v>
      </c>
      <c r="H3035">
        <v>0</v>
      </c>
      <c r="I3035">
        <v>0</v>
      </c>
      <c r="J3035">
        <v>0</v>
      </c>
      <c r="K3035" t="s">
        <v>12443</v>
      </c>
    </row>
    <row r="3036" spans="1:11" x14ac:dyDescent="0.3">
      <c r="A3036" t="s">
        <v>12444</v>
      </c>
      <c r="B3036" t="s">
        <v>12445</v>
      </c>
      <c r="C3036" t="s">
        <v>13</v>
      </c>
      <c r="D3036" t="s">
        <v>12446</v>
      </c>
      <c r="E3036" t="s">
        <v>77</v>
      </c>
      <c r="F3036" t="s">
        <v>16</v>
      </c>
      <c r="G3036" t="s">
        <v>7669</v>
      </c>
      <c r="H3036">
        <v>0</v>
      </c>
      <c r="I3036">
        <v>0</v>
      </c>
      <c r="J3036">
        <v>0</v>
      </c>
      <c r="K3036" t="s">
        <v>12447</v>
      </c>
    </row>
    <row r="3037" spans="1:11" x14ac:dyDescent="0.3">
      <c r="A3037" t="s">
        <v>12448</v>
      </c>
      <c r="B3037" t="s">
        <v>12449</v>
      </c>
      <c r="C3037" t="s">
        <v>13</v>
      </c>
      <c r="D3037" t="s">
        <v>12450</v>
      </c>
      <c r="E3037" t="s">
        <v>77</v>
      </c>
      <c r="F3037" t="s">
        <v>16</v>
      </c>
      <c r="G3037" t="s">
        <v>973</v>
      </c>
      <c r="H3037">
        <v>0</v>
      </c>
      <c r="I3037">
        <v>0</v>
      </c>
      <c r="J3037">
        <v>0</v>
      </c>
      <c r="K3037" t="s">
        <v>12451</v>
      </c>
    </row>
    <row r="3038" spans="1:11" x14ac:dyDescent="0.3">
      <c r="A3038" t="s">
        <v>12452</v>
      </c>
      <c r="C3038" t="s">
        <v>27</v>
      </c>
      <c r="D3038" t="s">
        <v>12453</v>
      </c>
      <c r="E3038" t="s">
        <v>29</v>
      </c>
      <c r="F3038" t="s">
        <v>41</v>
      </c>
      <c r="G3038" t="s">
        <v>42</v>
      </c>
      <c r="H3038">
        <v>0</v>
      </c>
      <c r="I3038">
        <v>0</v>
      </c>
      <c r="J3038">
        <v>0</v>
      </c>
      <c r="K3038" t="s">
        <v>12454</v>
      </c>
    </row>
    <row r="3039" spans="1:11" x14ac:dyDescent="0.3">
      <c r="A3039" t="s">
        <v>12455</v>
      </c>
      <c r="B3039" t="s">
        <v>12456</v>
      </c>
      <c r="C3039" t="s">
        <v>13</v>
      </c>
      <c r="D3039" t="s">
        <v>12457</v>
      </c>
      <c r="E3039" t="s">
        <v>77</v>
      </c>
      <c r="F3039" t="s">
        <v>1862</v>
      </c>
      <c r="G3039" t="s">
        <v>12458</v>
      </c>
      <c r="H3039">
        <v>0</v>
      </c>
      <c r="I3039">
        <v>0</v>
      </c>
      <c r="J3039">
        <v>0</v>
      </c>
      <c r="K3039" t="s">
        <v>12459</v>
      </c>
    </row>
    <row r="3040" spans="1:11" x14ac:dyDescent="0.3">
      <c r="A3040" t="s">
        <v>12460</v>
      </c>
      <c r="B3040" t="s">
        <v>12461</v>
      </c>
      <c r="C3040" t="s">
        <v>27</v>
      </c>
      <c r="D3040" t="s">
        <v>12462</v>
      </c>
      <c r="E3040" t="s">
        <v>10249</v>
      </c>
      <c r="F3040" t="s">
        <v>11185</v>
      </c>
      <c r="G3040" t="s">
        <v>42</v>
      </c>
      <c r="H3040">
        <v>0</v>
      </c>
      <c r="I3040">
        <v>0</v>
      </c>
      <c r="J3040">
        <v>0</v>
      </c>
      <c r="K3040" t="s">
        <v>12463</v>
      </c>
    </row>
    <row r="3041" spans="1:11" x14ac:dyDescent="0.3">
      <c r="A3041" t="s">
        <v>12464</v>
      </c>
      <c r="B3041" t="s">
        <v>12465</v>
      </c>
      <c r="C3041" t="s">
        <v>20</v>
      </c>
      <c r="D3041" t="s">
        <v>12466</v>
      </c>
      <c r="E3041" t="s">
        <v>59</v>
      </c>
      <c r="F3041" t="s">
        <v>16</v>
      </c>
      <c r="G3041" t="s">
        <v>11425</v>
      </c>
      <c r="H3041">
        <v>0</v>
      </c>
      <c r="I3041">
        <v>0</v>
      </c>
      <c r="J3041">
        <v>0</v>
      </c>
      <c r="K3041" t="s">
        <v>12467</v>
      </c>
    </row>
    <row r="3042" spans="1:11" x14ac:dyDescent="0.3">
      <c r="A3042" t="s">
        <v>12468</v>
      </c>
      <c r="B3042" t="s">
        <v>12469</v>
      </c>
      <c r="C3042" t="s">
        <v>558</v>
      </c>
      <c r="D3042" t="s">
        <v>12470</v>
      </c>
      <c r="E3042" t="s">
        <v>754</v>
      </c>
      <c r="F3042" t="s">
        <v>2313</v>
      </c>
      <c r="G3042" t="s">
        <v>42</v>
      </c>
      <c r="H3042">
        <v>0</v>
      </c>
      <c r="I3042">
        <v>0</v>
      </c>
      <c r="J3042">
        <v>0</v>
      </c>
      <c r="K3042" t="s">
        <v>12471</v>
      </c>
    </row>
    <row r="3043" spans="1:11" x14ac:dyDescent="0.3">
      <c r="A3043" t="s">
        <v>12472</v>
      </c>
      <c r="B3043" t="s">
        <v>12473</v>
      </c>
      <c r="C3043" t="s">
        <v>27</v>
      </c>
      <c r="D3043" t="s">
        <v>12474</v>
      </c>
      <c r="E3043" t="s">
        <v>10249</v>
      </c>
      <c r="F3043" t="s">
        <v>12475</v>
      </c>
      <c r="G3043" t="s">
        <v>42</v>
      </c>
      <c r="H3043">
        <v>0</v>
      </c>
      <c r="I3043">
        <v>0</v>
      </c>
      <c r="J3043">
        <v>0</v>
      </c>
      <c r="K3043" t="s">
        <v>12476</v>
      </c>
    </row>
    <row r="3044" spans="1:11" x14ac:dyDescent="0.3">
      <c r="A3044" t="s">
        <v>12477</v>
      </c>
      <c r="B3044" t="s">
        <v>12478</v>
      </c>
      <c r="C3044" t="s">
        <v>13</v>
      </c>
      <c r="D3044" t="s">
        <v>12479</v>
      </c>
      <c r="E3044" t="s">
        <v>77</v>
      </c>
      <c r="F3044" t="s">
        <v>41</v>
      </c>
      <c r="G3044" t="s">
        <v>42</v>
      </c>
      <c r="H3044">
        <v>0</v>
      </c>
      <c r="I3044">
        <v>0</v>
      </c>
      <c r="J3044">
        <v>0</v>
      </c>
      <c r="K3044" t="s">
        <v>12480</v>
      </c>
    </row>
    <row r="3045" spans="1:11" x14ac:dyDescent="0.3">
      <c r="A3045" t="s">
        <v>12481</v>
      </c>
      <c r="B3045" t="s">
        <v>12482</v>
      </c>
      <c r="C3045" t="s">
        <v>558</v>
      </c>
      <c r="D3045" t="s">
        <v>12483</v>
      </c>
      <c r="E3045" t="s">
        <v>754</v>
      </c>
      <c r="F3045" t="s">
        <v>2454</v>
      </c>
      <c r="G3045" t="s">
        <v>756</v>
      </c>
      <c r="H3045">
        <v>0</v>
      </c>
      <c r="I3045">
        <v>0</v>
      </c>
      <c r="J3045">
        <v>0</v>
      </c>
      <c r="K3045" t="s">
        <v>12484</v>
      </c>
    </row>
    <row r="3046" spans="1:11" x14ac:dyDescent="0.3">
      <c r="A3046" t="s">
        <v>12485</v>
      </c>
      <c r="B3046" t="s">
        <v>12486</v>
      </c>
      <c r="C3046" t="s">
        <v>147</v>
      </c>
      <c r="D3046" t="s">
        <v>12487</v>
      </c>
      <c r="E3046" t="s">
        <v>4768</v>
      </c>
      <c r="F3046" t="s">
        <v>3421</v>
      </c>
      <c r="G3046" t="s">
        <v>42</v>
      </c>
      <c r="H3046">
        <v>0</v>
      </c>
      <c r="I3046">
        <v>0</v>
      </c>
      <c r="J3046">
        <v>0</v>
      </c>
      <c r="K3046" t="s">
        <v>12488</v>
      </c>
    </row>
    <row r="3047" spans="1:11" x14ac:dyDescent="0.3">
      <c r="A3047" t="s">
        <v>12489</v>
      </c>
      <c r="B3047" t="s">
        <v>12490</v>
      </c>
      <c r="C3047" t="s">
        <v>558</v>
      </c>
      <c r="D3047" t="s">
        <v>12491</v>
      </c>
      <c r="E3047" t="s">
        <v>754</v>
      </c>
      <c r="F3047" t="s">
        <v>16</v>
      </c>
      <c r="G3047" t="s">
        <v>1276</v>
      </c>
      <c r="H3047">
        <v>0</v>
      </c>
      <c r="I3047">
        <v>0</v>
      </c>
      <c r="J3047">
        <v>0</v>
      </c>
      <c r="K3047" t="s">
        <v>12492</v>
      </c>
    </row>
    <row r="3048" spans="1:11" x14ac:dyDescent="0.3">
      <c r="A3048" t="s">
        <v>12493</v>
      </c>
      <c r="B3048" t="s">
        <v>12494</v>
      </c>
      <c r="C3048" t="s">
        <v>13</v>
      </c>
      <c r="D3048" t="s">
        <v>12495</v>
      </c>
      <c r="E3048" t="s">
        <v>77</v>
      </c>
      <c r="F3048" t="s">
        <v>16</v>
      </c>
      <c r="G3048" t="s">
        <v>200</v>
      </c>
      <c r="H3048">
        <v>0</v>
      </c>
      <c r="I3048">
        <v>0</v>
      </c>
      <c r="J3048">
        <v>0</v>
      </c>
      <c r="K3048" t="s">
        <v>12496</v>
      </c>
    </row>
    <row r="3049" spans="1:11" x14ac:dyDescent="0.3">
      <c r="A3049" t="s">
        <v>12497</v>
      </c>
      <c r="B3049" t="s">
        <v>12498</v>
      </c>
      <c r="C3049" t="s">
        <v>558</v>
      </c>
      <c r="D3049" t="s">
        <v>12499</v>
      </c>
      <c r="E3049" t="s">
        <v>754</v>
      </c>
      <c r="F3049" t="s">
        <v>16</v>
      </c>
      <c r="G3049" t="s">
        <v>3935</v>
      </c>
      <c r="H3049">
        <v>0</v>
      </c>
      <c r="I3049">
        <v>0</v>
      </c>
      <c r="J3049">
        <v>0</v>
      </c>
      <c r="K3049" t="s">
        <v>12500</v>
      </c>
    </row>
    <row r="3050" spans="1:11" x14ac:dyDescent="0.3">
      <c r="A3050" t="s">
        <v>12501</v>
      </c>
      <c r="B3050" t="s">
        <v>12502</v>
      </c>
      <c r="C3050" t="s">
        <v>13</v>
      </c>
      <c r="D3050" t="s">
        <v>12503</v>
      </c>
      <c r="E3050" t="s">
        <v>77</v>
      </c>
      <c r="F3050" t="s">
        <v>16</v>
      </c>
      <c r="G3050" t="s">
        <v>1391</v>
      </c>
      <c r="H3050">
        <v>0</v>
      </c>
      <c r="I3050">
        <v>0</v>
      </c>
      <c r="J3050">
        <v>0</v>
      </c>
      <c r="K3050" t="s">
        <v>12504</v>
      </c>
    </row>
    <row r="3051" spans="1:11" x14ac:dyDescent="0.3">
      <c r="A3051" t="s">
        <v>12505</v>
      </c>
      <c r="B3051" t="s">
        <v>12506</v>
      </c>
      <c r="C3051" t="s">
        <v>13</v>
      </c>
      <c r="D3051" t="s">
        <v>12507</v>
      </c>
      <c r="E3051" t="s">
        <v>77</v>
      </c>
      <c r="F3051" t="s">
        <v>16</v>
      </c>
      <c r="G3051" t="s">
        <v>8162</v>
      </c>
      <c r="H3051">
        <v>0</v>
      </c>
      <c r="I3051">
        <v>0</v>
      </c>
      <c r="J3051">
        <v>0</v>
      </c>
      <c r="K3051" t="s">
        <v>12508</v>
      </c>
    </row>
    <row r="3052" spans="1:11" x14ac:dyDescent="0.3">
      <c r="A3052" t="s">
        <v>12509</v>
      </c>
      <c r="B3052" t="s">
        <v>12510</v>
      </c>
      <c r="C3052" t="s">
        <v>13</v>
      </c>
      <c r="D3052" t="s">
        <v>12511</v>
      </c>
      <c r="E3052" t="s">
        <v>77</v>
      </c>
      <c r="F3052" t="s">
        <v>16</v>
      </c>
      <c r="G3052" t="s">
        <v>10402</v>
      </c>
      <c r="H3052">
        <v>0</v>
      </c>
      <c r="I3052">
        <v>0</v>
      </c>
      <c r="J3052">
        <v>0</v>
      </c>
      <c r="K3052" t="s">
        <v>12512</v>
      </c>
    </row>
    <row r="3053" spans="1:11" x14ac:dyDescent="0.3">
      <c r="A3053" t="s">
        <v>12513</v>
      </c>
      <c r="B3053" t="s">
        <v>12514</v>
      </c>
      <c r="C3053" t="s">
        <v>13</v>
      </c>
      <c r="D3053" t="s">
        <v>12515</v>
      </c>
      <c r="E3053" t="s">
        <v>77</v>
      </c>
      <c r="F3053" t="s">
        <v>16</v>
      </c>
      <c r="G3053" t="s">
        <v>2079</v>
      </c>
      <c r="H3053">
        <v>0</v>
      </c>
      <c r="I3053">
        <v>0</v>
      </c>
      <c r="J3053">
        <v>0</v>
      </c>
      <c r="K3053" t="s">
        <v>12516</v>
      </c>
    </row>
    <row r="3054" spans="1:11" x14ac:dyDescent="0.3">
      <c r="A3054" t="s">
        <v>12517</v>
      </c>
      <c r="B3054" t="s">
        <v>12518</v>
      </c>
      <c r="C3054" t="s">
        <v>558</v>
      </c>
      <c r="D3054" t="s">
        <v>12519</v>
      </c>
      <c r="E3054" t="s">
        <v>754</v>
      </c>
      <c r="F3054" t="s">
        <v>16</v>
      </c>
      <c r="G3054" t="s">
        <v>7277</v>
      </c>
      <c r="H3054">
        <v>0</v>
      </c>
      <c r="I3054">
        <v>0</v>
      </c>
      <c r="J3054">
        <v>0</v>
      </c>
      <c r="K3054" t="s">
        <v>12520</v>
      </c>
    </row>
    <row r="3055" spans="1:11" x14ac:dyDescent="0.3">
      <c r="A3055" t="s">
        <v>12521</v>
      </c>
      <c r="B3055" t="s">
        <v>12522</v>
      </c>
      <c r="C3055" t="s">
        <v>558</v>
      </c>
      <c r="D3055" t="s">
        <v>12523</v>
      </c>
      <c r="E3055" t="s">
        <v>754</v>
      </c>
      <c r="F3055" t="s">
        <v>16</v>
      </c>
      <c r="G3055" t="s">
        <v>12524</v>
      </c>
      <c r="H3055">
        <v>0</v>
      </c>
      <c r="I3055">
        <v>0</v>
      </c>
      <c r="J3055">
        <v>0</v>
      </c>
      <c r="K3055" t="s">
        <v>12525</v>
      </c>
    </row>
    <row r="3056" spans="1:11" x14ac:dyDescent="0.3">
      <c r="A3056" t="s">
        <v>12526</v>
      </c>
      <c r="B3056" t="s">
        <v>12527</v>
      </c>
      <c r="C3056" t="s">
        <v>27</v>
      </c>
      <c r="D3056" t="s">
        <v>12528</v>
      </c>
      <c r="E3056" t="s">
        <v>10249</v>
      </c>
      <c r="F3056" t="s">
        <v>16</v>
      </c>
      <c r="G3056" t="s">
        <v>8986</v>
      </c>
      <c r="H3056">
        <v>0</v>
      </c>
      <c r="I3056">
        <v>0</v>
      </c>
      <c r="J3056">
        <v>0</v>
      </c>
      <c r="K3056" t="s">
        <v>12529</v>
      </c>
    </row>
    <row r="3057" spans="1:11" x14ac:dyDescent="0.3">
      <c r="A3057" t="s">
        <v>12530</v>
      </c>
      <c r="B3057" t="s">
        <v>12531</v>
      </c>
      <c r="C3057" t="s">
        <v>27</v>
      </c>
      <c r="D3057" t="s">
        <v>12532</v>
      </c>
      <c r="E3057" t="s">
        <v>29</v>
      </c>
      <c r="F3057" t="s">
        <v>16</v>
      </c>
      <c r="G3057" t="s">
        <v>5218</v>
      </c>
      <c r="H3057">
        <v>0</v>
      </c>
      <c r="I3057">
        <v>0</v>
      </c>
      <c r="J3057">
        <v>0</v>
      </c>
      <c r="K3057" t="s">
        <v>12533</v>
      </c>
    </row>
    <row r="3058" spans="1:11" x14ac:dyDescent="0.3">
      <c r="A3058" t="s">
        <v>12534</v>
      </c>
      <c r="C3058" t="s">
        <v>27</v>
      </c>
      <c r="D3058" t="s">
        <v>12535</v>
      </c>
      <c r="E3058" t="s">
        <v>10249</v>
      </c>
      <c r="F3058" t="s">
        <v>41</v>
      </c>
      <c r="G3058" t="s">
        <v>42</v>
      </c>
      <c r="H3058">
        <v>0</v>
      </c>
      <c r="I3058">
        <v>0</v>
      </c>
      <c r="J3058">
        <v>0</v>
      </c>
      <c r="K3058" t="s">
        <v>12536</v>
      </c>
    </row>
    <row r="3059" spans="1:11" x14ac:dyDescent="0.3">
      <c r="A3059" t="s">
        <v>12537</v>
      </c>
      <c r="B3059" t="s">
        <v>12538</v>
      </c>
      <c r="C3059" t="s">
        <v>27</v>
      </c>
      <c r="D3059" t="s">
        <v>12539</v>
      </c>
      <c r="E3059" t="s">
        <v>12540</v>
      </c>
      <c r="F3059" t="s">
        <v>16</v>
      </c>
      <c r="G3059" t="s">
        <v>6816</v>
      </c>
      <c r="H3059">
        <v>0</v>
      </c>
      <c r="I3059">
        <v>0</v>
      </c>
      <c r="J3059">
        <v>0</v>
      </c>
      <c r="K3059" t="s">
        <v>12541</v>
      </c>
    </row>
    <row r="3060" spans="1:11" x14ac:dyDescent="0.3">
      <c r="A3060" t="s">
        <v>12542</v>
      </c>
      <c r="B3060" t="s">
        <v>12543</v>
      </c>
      <c r="C3060" t="s">
        <v>147</v>
      </c>
      <c r="D3060" t="s">
        <v>12544</v>
      </c>
      <c r="E3060" t="s">
        <v>183</v>
      </c>
      <c r="F3060" t="s">
        <v>3774</v>
      </c>
      <c r="G3060" t="s">
        <v>42</v>
      </c>
      <c r="H3060">
        <v>0</v>
      </c>
      <c r="I3060">
        <v>0</v>
      </c>
      <c r="J3060">
        <v>0</v>
      </c>
      <c r="K3060" t="s">
        <v>12545</v>
      </c>
    </row>
    <row r="3061" spans="1:11" x14ac:dyDescent="0.3">
      <c r="A3061" t="s">
        <v>12546</v>
      </c>
      <c r="B3061" t="s">
        <v>12547</v>
      </c>
      <c r="C3061" t="s">
        <v>147</v>
      </c>
      <c r="D3061" t="s">
        <v>12548</v>
      </c>
      <c r="E3061" t="s">
        <v>183</v>
      </c>
      <c r="F3061" t="s">
        <v>4643</v>
      </c>
      <c r="G3061" t="s">
        <v>42</v>
      </c>
      <c r="H3061">
        <v>0</v>
      </c>
      <c r="I3061">
        <v>0</v>
      </c>
      <c r="J3061">
        <v>0</v>
      </c>
      <c r="K3061" t="s">
        <v>12549</v>
      </c>
    </row>
    <row r="3062" spans="1:11" x14ac:dyDescent="0.3">
      <c r="A3062" t="s">
        <v>12550</v>
      </c>
      <c r="B3062" t="s">
        <v>12551</v>
      </c>
      <c r="C3062" t="s">
        <v>147</v>
      </c>
      <c r="D3062" t="s">
        <v>12552</v>
      </c>
      <c r="E3062" t="s">
        <v>183</v>
      </c>
      <c r="F3062" t="s">
        <v>2595</v>
      </c>
      <c r="G3062" t="s">
        <v>42</v>
      </c>
      <c r="H3062">
        <v>0</v>
      </c>
      <c r="I3062">
        <v>0</v>
      </c>
      <c r="J3062">
        <v>0</v>
      </c>
      <c r="K3062" t="s">
        <v>12553</v>
      </c>
    </row>
    <row r="3063" spans="1:11" x14ac:dyDescent="0.3">
      <c r="A3063" t="s">
        <v>12554</v>
      </c>
      <c r="B3063" t="s">
        <v>12555</v>
      </c>
      <c r="C3063" t="s">
        <v>147</v>
      </c>
      <c r="D3063" t="s">
        <v>12556</v>
      </c>
      <c r="E3063" t="s">
        <v>183</v>
      </c>
      <c r="F3063" t="s">
        <v>3026</v>
      </c>
      <c r="G3063" t="s">
        <v>42</v>
      </c>
      <c r="H3063">
        <v>0</v>
      </c>
      <c r="I3063">
        <v>0</v>
      </c>
      <c r="J3063">
        <v>0</v>
      </c>
      <c r="K3063" t="s">
        <v>12557</v>
      </c>
    </row>
    <row r="3064" spans="1:11" x14ac:dyDescent="0.3">
      <c r="A3064" t="s">
        <v>12558</v>
      </c>
      <c r="B3064" t="s">
        <v>12559</v>
      </c>
      <c r="C3064" t="s">
        <v>27</v>
      </c>
      <c r="D3064" t="s">
        <v>12560</v>
      </c>
      <c r="E3064" t="s">
        <v>10249</v>
      </c>
      <c r="F3064" t="s">
        <v>2703</v>
      </c>
      <c r="G3064" t="s">
        <v>42</v>
      </c>
      <c r="H3064">
        <v>0</v>
      </c>
      <c r="I3064">
        <v>0</v>
      </c>
      <c r="J3064">
        <v>0</v>
      </c>
      <c r="K3064" t="s">
        <v>12561</v>
      </c>
    </row>
    <row r="3065" spans="1:11" x14ac:dyDescent="0.3">
      <c r="A3065" t="s">
        <v>12562</v>
      </c>
      <c r="B3065" t="s">
        <v>12563</v>
      </c>
      <c r="C3065" t="s">
        <v>27</v>
      </c>
      <c r="D3065" t="s">
        <v>12564</v>
      </c>
      <c r="E3065" t="s">
        <v>10249</v>
      </c>
      <c r="F3065" t="s">
        <v>12565</v>
      </c>
      <c r="G3065" t="s">
        <v>42</v>
      </c>
      <c r="H3065">
        <v>0</v>
      </c>
      <c r="I3065">
        <v>0</v>
      </c>
      <c r="J3065">
        <v>0</v>
      </c>
      <c r="K3065" t="s">
        <v>12566</v>
      </c>
    </row>
    <row r="3066" spans="1:11" x14ac:dyDescent="0.3">
      <c r="A3066" t="s">
        <v>12567</v>
      </c>
      <c r="B3066" t="s">
        <v>12568</v>
      </c>
      <c r="C3066" t="s">
        <v>558</v>
      </c>
      <c r="D3066" t="s">
        <v>12569</v>
      </c>
      <c r="E3066" t="s">
        <v>1472</v>
      </c>
      <c r="F3066" t="s">
        <v>1835</v>
      </c>
      <c r="G3066" t="s">
        <v>42</v>
      </c>
      <c r="H3066">
        <v>0</v>
      </c>
      <c r="I3066">
        <v>0</v>
      </c>
      <c r="J3066">
        <v>0</v>
      </c>
      <c r="K3066" t="s">
        <v>12570</v>
      </c>
    </row>
    <row r="3067" spans="1:11" x14ac:dyDescent="0.3">
      <c r="A3067" t="s">
        <v>12571</v>
      </c>
      <c r="B3067" t="s">
        <v>12572</v>
      </c>
      <c r="C3067" t="s">
        <v>27</v>
      </c>
      <c r="D3067" t="s">
        <v>12573</v>
      </c>
      <c r="E3067" t="s">
        <v>10249</v>
      </c>
      <c r="F3067" t="s">
        <v>3919</v>
      </c>
      <c r="G3067" t="s">
        <v>42</v>
      </c>
      <c r="H3067">
        <v>0</v>
      </c>
      <c r="I3067">
        <v>0</v>
      </c>
      <c r="J3067">
        <v>0</v>
      </c>
      <c r="K3067" t="s">
        <v>12574</v>
      </c>
    </row>
    <row r="3068" spans="1:11" x14ac:dyDescent="0.3">
      <c r="A3068" t="s">
        <v>12575</v>
      </c>
      <c r="B3068" t="s">
        <v>12576</v>
      </c>
      <c r="C3068" t="s">
        <v>27</v>
      </c>
      <c r="D3068" t="s">
        <v>12577</v>
      </c>
      <c r="E3068" t="s">
        <v>10249</v>
      </c>
      <c r="F3068" t="s">
        <v>10458</v>
      </c>
      <c r="G3068" t="s">
        <v>42</v>
      </c>
      <c r="H3068">
        <v>0</v>
      </c>
      <c r="I3068">
        <v>0</v>
      </c>
      <c r="J3068">
        <v>0</v>
      </c>
      <c r="K3068" t="s">
        <v>12578</v>
      </c>
    </row>
    <row r="3069" spans="1:11" x14ac:dyDescent="0.3">
      <c r="A3069" t="s">
        <v>12579</v>
      </c>
      <c r="C3069" t="s">
        <v>27</v>
      </c>
      <c r="D3069" t="s">
        <v>12580</v>
      </c>
      <c r="E3069" t="s">
        <v>10249</v>
      </c>
      <c r="F3069" t="s">
        <v>10504</v>
      </c>
      <c r="G3069" t="s">
        <v>42</v>
      </c>
      <c r="H3069">
        <v>0</v>
      </c>
      <c r="I3069">
        <v>0</v>
      </c>
      <c r="J3069">
        <v>0</v>
      </c>
      <c r="K3069" t="s">
        <v>12581</v>
      </c>
    </row>
    <row r="3070" spans="1:11" x14ac:dyDescent="0.3">
      <c r="A3070" t="s">
        <v>12582</v>
      </c>
      <c r="B3070" t="s">
        <v>12583</v>
      </c>
      <c r="C3070" t="s">
        <v>27</v>
      </c>
      <c r="D3070" t="s">
        <v>12584</v>
      </c>
      <c r="E3070" t="s">
        <v>10249</v>
      </c>
      <c r="F3070" t="s">
        <v>16</v>
      </c>
      <c r="G3070" t="s">
        <v>12585</v>
      </c>
      <c r="H3070">
        <v>0</v>
      </c>
      <c r="I3070">
        <v>0</v>
      </c>
      <c r="J3070">
        <v>0</v>
      </c>
      <c r="K3070" t="s">
        <v>12586</v>
      </c>
    </row>
    <row r="3071" spans="1:11" x14ac:dyDescent="0.3">
      <c r="A3071" t="s">
        <v>12587</v>
      </c>
      <c r="B3071" t="s">
        <v>12588</v>
      </c>
      <c r="C3071" t="s">
        <v>13</v>
      </c>
      <c r="D3071" t="s">
        <v>12589</v>
      </c>
      <c r="E3071" t="s">
        <v>77</v>
      </c>
      <c r="F3071" t="s">
        <v>16</v>
      </c>
      <c r="G3071" t="s">
        <v>9609</v>
      </c>
      <c r="H3071">
        <v>0</v>
      </c>
      <c r="I3071">
        <v>0</v>
      </c>
      <c r="J3071">
        <v>0</v>
      </c>
      <c r="K3071" t="s">
        <v>12590</v>
      </c>
    </row>
    <row r="3072" spans="1:11" x14ac:dyDescent="0.3">
      <c r="A3072" t="s">
        <v>12591</v>
      </c>
      <c r="B3072" t="s">
        <v>12592</v>
      </c>
      <c r="C3072" t="s">
        <v>27</v>
      </c>
      <c r="D3072" t="s">
        <v>12593</v>
      </c>
      <c r="E3072" t="s">
        <v>10249</v>
      </c>
      <c r="F3072" t="s">
        <v>41</v>
      </c>
      <c r="G3072" t="s">
        <v>42</v>
      </c>
      <c r="H3072">
        <v>0</v>
      </c>
      <c r="I3072">
        <v>0</v>
      </c>
      <c r="J3072">
        <v>0</v>
      </c>
      <c r="K3072" t="s">
        <v>12594</v>
      </c>
    </row>
    <row r="3073" spans="1:11" x14ac:dyDescent="0.3">
      <c r="A3073" t="s">
        <v>12595</v>
      </c>
      <c r="C3073" t="s">
        <v>27</v>
      </c>
      <c r="D3073" t="s">
        <v>12596</v>
      </c>
      <c r="E3073" t="s">
        <v>10249</v>
      </c>
      <c r="F3073" t="s">
        <v>11342</v>
      </c>
      <c r="G3073" t="s">
        <v>42</v>
      </c>
      <c r="H3073">
        <v>0</v>
      </c>
      <c r="I3073">
        <v>0</v>
      </c>
      <c r="J3073">
        <v>0</v>
      </c>
      <c r="K3073" t="s">
        <v>12597</v>
      </c>
    </row>
    <row r="3074" spans="1:11" x14ac:dyDescent="0.3">
      <c r="A3074" t="s">
        <v>12598</v>
      </c>
      <c r="C3074" t="s">
        <v>27</v>
      </c>
      <c r="D3074" t="s">
        <v>12599</v>
      </c>
      <c r="E3074" t="s">
        <v>10249</v>
      </c>
      <c r="F3074" t="s">
        <v>12600</v>
      </c>
      <c r="G3074" t="s">
        <v>42</v>
      </c>
      <c r="H3074">
        <v>0</v>
      </c>
      <c r="I3074">
        <v>0</v>
      </c>
      <c r="J3074">
        <v>0</v>
      </c>
      <c r="K3074" t="s">
        <v>12601</v>
      </c>
    </row>
    <row r="3075" spans="1:11" x14ac:dyDescent="0.3">
      <c r="A3075" t="s">
        <v>12602</v>
      </c>
      <c r="B3075" t="s">
        <v>12603</v>
      </c>
      <c r="C3075" t="s">
        <v>147</v>
      </c>
      <c r="D3075" t="s">
        <v>12604</v>
      </c>
      <c r="E3075" t="s">
        <v>183</v>
      </c>
      <c r="F3075" t="s">
        <v>6830</v>
      </c>
      <c r="G3075" t="s">
        <v>42</v>
      </c>
      <c r="H3075">
        <v>0</v>
      </c>
      <c r="I3075">
        <v>0</v>
      </c>
      <c r="J3075">
        <v>0</v>
      </c>
      <c r="K3075" t="s">
        <v>12605</v>
      </c>
    </row>
    <row r="3076" spans="1:11" x14ac:dyDescent="0.3">
      <c r="A3076" t="s">
        <v>12606</v>
      </c>
      <c r="B3076" t="s">
        <v>12607</v>
      </c>
      <c r="C3076" t="s">
        <v>147</v>
      </c>
      <c r="D3076" t="s">
        <v>12608</v>
      </c>
      <c r="E3076" t="s">
        <v>183</v>
      </c>
      <c r="F3076" t="s">
        <v>12609</v>
      </c>
      <c r="G3076" t="s">
        <v>42</v>
      </c>
      <c r="H3076">
        <v>0</v>
      </c>
      <c r="I3076">
        <v>0</v>
      </c>
      <c r="J3076">
        <v>0</v>
      </c>
      <c r="K3076" t="s">
        <v>12610</v>
      </c>
    </row>
    <row r="3077" spans="1:11" x14ac:dyDescent="0.3">
      <c r="A3077" t="s">
        <v>12611</v>
      </c>
      <c r="B3077" t="s">
        <v>12612</v>
      </c>
      <c r="C3077" t="s">
        <v>20</v>
      </c>
      <c r="D3077" t="s">
        <v>12613</v>
      </c>
      <c r="E3077" t="s">
        <v>59</v>
      </c>
      <c r="F3077" t="s">
        <v>16</v>
      </c>
      <c r="G3077" t="s">
        <v>12614</v>
      </c>
      <c r="H3077">
        <v>0</v>
      </c>
      <c r="I3077">
        <v>0</v>
      </c>
      <c r="J3077">
        <v>0</v>
      </c>
      <c r="K3077" t="s">
        <v>12615</v>
      </c>
    </row>
    <row r="3078" spans="1:11" x14ac:dyDescent="0.3">
      <c r="A3078" t="s">
        <v>12616</v>
      </c>
      <c r="B3078" t="s">
        <v>12617</v>
      </c>
      <c r="C3078" t="s">
        <v>1159</v>
      </c>
      <c r="D3078" t="s">
        <v>12618</v>
      </c>
      <c r="E3078" t="s">
        <v>10552</v>
      </c>
      <c r="F3078" t="s">
        <v>16</v>
      </c>
      <c r="G3078" t="s">
        <v>12619</v>
      </c>
      <c r="H3078">
        <v>0</v>
      </c>
      <c r="I3078">
        <v>0</v>
      </c>
      <c r="J3078">
        <v>0</v>
      </c>
      <c r="K3078" t="s">
        <v>12620</v>
      </c>
    </row>
    <row r="3079" spans="1:11" x14ac:dyDescent="0.3">
      <c r="A3079" t="s">
        <v>12621</v>
      </c>
      <c r="B3079" t="s">
        <v>12622</v>
      </c>
      <c r="C3079" t="s">
        <v>27</v>
      </c>
      <c r="D3079" t="s">
        <v>12623</v>
      </c>
      <c r="E3079" t="s">
        <v>10249</v>
      </c>
      <c r="F3079" t="s">
        <v>16</v>
      </c>
      <c r="G3079" t="s">
        <v>9640</v>
      </c>
      <c r="H3079">
        <v>0</v>
      </c>
      <c r="I3079">
        <v>0</v>
      </c>
      <c r="J3079">
        <v>0</v>
      </c>
      <c r="K3079" t="s">
        <v>12624</v>
      </c>
    </row>
    <row r="3080" spans="1:11" x14ac:dyDescent="0.3">
      <c r="A3080" t="s">
        <v>12625</v>
      </c>
      <c r="B3080" t="s">
        <v>12626</v>
      </c>
      <c r="C3080" t="s">
        <v>20</v>
      </c>
      <c r="D3080" t="s">
        <v>12627</v>
      </c>
      <c r="E3080" t="s">
        <v>59</v>
      </c>
      <c r="F3080" t="s">
        <v>16</v>
      </c>
      <c r="G3080" t="s">
        <v>12628</v>
      </c>
      <c r="H3080">
        <v>0</v>
      </c>
      <c r="I3080">
        <v>0</v>
      </c>
      <c r="J3080">
        <v>0</v>
      </c>
      <c r="K3080" t="s">
        <v>12629</v>
      </c>
    </row>
    <row r="3081" spans="1:11" x14ac:dyDescent="0.3">
      <c r="A3081" t="s">
        <v>12630</v>
      </c>
      <c r="B3081" t="s">
        <v>12631</v>
      </c>
      <c r="C3081" t="s">
        <v>13</v>
      </c>
      <c r="D3081" t="s">
        <v>12632</v>
      </c>
      <c r="E3081" t="s">
        <v>77</v>
      </c>
      <c r="F3081" t="s">
        <v>16</v>
      </c>
      <c r="G3081" t="s">
        <v>10565</v>
      </c>
      <c r="H3081">
        <v>0</v>
      </c>
      <c r="I3081">
        <v>0</v>
      </c>
      <c r="J3081">
        <v>0</v>
      </c>
      <c r="K3081" t="s">
        <v>12633</v>
      </c>
    </row>
    <row r="3082" spans="1:11" x14ac:dyDescent="0.3">
      <c r="A3082" t="s">
        <v>12634</v>
      </c>
      <c r="B3082" t="s">
        <v>12635</v>
      </c>
      <c r="C3082" t="s">
        <v>20</v>
      </c>
      <c r="D3082" t="s">
        <v>12636</v>
      </c>
      <c r="E3082" t="s">
        <v>59</v>
      </c>
      <c r="F3082" t="s">
        <v>16</v>
      </c>
      <c r="G3082" t="s">
        <v>12637</v>
      </c>
      <c r="H3082">
        <v>0</v>
      </c>
      <c r="I3082">
        <v>0</v>
      </c>
      <c r="J3082">
        <v>0</v>
      </c>
      <c r="K3082" t="s">
        <v>12638</v>
      </c>
    </row>
    <row r="3083" spans="1:11" x14ac:dyDescent="0.3">
      <c r="A3083" t="s">
        <v>12639</v>
      </c>
      <c r="B3083" t="s">
        <v>12640</v>
      </c>
      <c r="C3083" t="s">
        <v>13</v>
      </c>
      <c r="D3083" t="s">
        <v>12641</v>
      </c>
      <c r="E3083" t="s">
        <v>77</v>
      </c>
      <c r="F3083" t="s">
        <v>16</v>
      </c>
      <c r="G3083" t="s">
        <v>6551</v>
      </c>
      <c r="H3083">
        <v>0</v>
      </c>
      <c r="I3083">
        <v>0</v>
      </c>
      <c r="J3083">
        <v>0</v>
      </c>
      <c r="K3083" t="s">
        <v>12642</v>
      </c>
    </row>
    <row r="3084" spans="1:11" x14ac:dyDescent="0.3">
      <c r="A3084" t="s">
        <v>12643</v>
      </c>
      <c r="C3084" t="s">
        <v>13</v>
      </c>
      <c r="D3084" t="s">
        <v>12644</v>
      </c>
      <c r="E3084" t="s">
        <v>77</v>
      </c>
      <c r="F3084" t="s">
        <v>16</v>
      </c>
      <c r="G3084" t="s">
        <v>42</v>
      </c>
      <c r="H3084">
        <v>0</v>
      </c>
      <c r="I3084">
        <v>0</v>
      </c>
      <c r="J3084">
        <v>0</v>
      </c>
      <c r="K3084" t="s">
        <v>12645</v>
      </c>
    </row>
    <row r="3085" spans="1:11" x14ac:dyDescent="0.3">
      <c r="A3085" t="s">
        <v>12646</v>
      </c>
      <c r="B3085" t="s">
        <v>12647</v>
      </c>
      <c r="C3085" t="s">
        <v>558</v>
      </c>
      <c r="D3085" t="s">
        <v>12648</v>
      </c>
      <c r="E3085" t="s">
        <v>981</v>
      </c>
      <c r="F3085" t="s">
        <v>10610</v>
      </c>
      <c r="G3085" t="s">
        <v>42</v>
      </c>
      <c r="H3085">
        <v>0</v>
      </c>
      <c r="I3085">
        <v>0</v>
      </c>
      <c r="J3085">
        <v>0</v>
      </c>
      <c r="K3085" t="s">
        <v>12649</v>
      </c>
    </row>
    <row r="3086" spans="1:11" x14ac:dyDescent="0.3">
      <c r="A3086" t="s">
        <v>12650</v>
      </c>
      <c r="C3086" t="s">
        <v>558</v>
      </c>
      <c r="D3086" t="s">
        <v>12651</v>
      </c>
      <c r="E3086" t="s">
        <v>1472</v>
      </c>
      <c r="F3086" t="s">
        <v>16</v>
      </c>
      <c r="G3086" t="s">
        <v>12652</v>
      </c>
      <c r="H3086">
        <v>0</v>
      </c>
      <c r="I3086">
        <v>0</v>
      </c>
      <c r="J3086">
        <v>0</v>
      </c>
      <c r="K3086" t="s">
        <v>12653</v>
      </c>
    </row>
    <row r="3087" spans="1:11" x14ac:dyDescent="0.3">
      <c r="A3087" t="s">
        <v>12654</v>
      </c>
      <c r="B3087" t="s">
        <v>12655</v>
      </c>
      <c r="C3087" t="s">
        <v>558</v>
      </c>
      <c r="D3087" t="s">
        <v>12656</v>
      </c>
      <c r="E3087" t="s">
        <v>1472</v>
      </c>
      <c r="F3087" t="s">
        <v>16</v>
      </c>
      <c r="G3087" t="s">
        <v>756</v>
      </c>
      <c r="H3087">
        <v>0</v>
      </c>
      <c r="I3087">
        <v>0</v>
      </c>
      <c r="J3087">
        <v>0</v>
      </c>
      <c r="K3087" t="s">
        <v>12657</v>
      </c>
    </row>
    <row r="3088" spans="1:11" x14ac:dyDescent="0.3">
      <c r="A3088" t="s">
        <v>12658</v>
      </c>
      <c r="B3088" t="s">
        <v>12659</v>
      </c>
      <c r="C3088" t="s">
        <v>20</v>
      </c>
      <c r="D3088" t="s">
        <v>12660</v>
      </c>
      <c r="E3088" t="s">
        <v>59</v>
      </c>
      <c r="F3088" t="s">
        <v>12661</v>
      </c>
      <c r="G3088" t="s">
        <v>42</v>
      </c>
      <c r="H3088">
        <v>0</v>
      </c>
      <c r="I3088">
        <v>0</v>
      </c>
      <c r="J3088">
        <v>0</v>
      </c>
      <c r="K3088" t="s">
        <v>12662</v>
      </c>
    </row>
    <row r="3089" spans="1:11" x14ac:dyDescent="0.3">
      <c r="A3089" t="s">
        <v>12663</v>
      </c>
      <c r="B3089" t="s">
        <v>12664</v>
      </c>
      <c r="C3089" t="s">
        <v>20</v>
      </c>
      <c r="D3089" t="s">
        <v>12665</v>
      </c>
      <c r="E3089" t="s">
        <v>59</v>
      </c>
      <c r="F3089" t="s">
        <v>12666</v>
      </c>
      <c r="G3089" t="s">
        <v>42</v>
      </c>
      <c r="H3089">
        <v>0</v>
      </c>
      <c r="I3089">
        <v>0</v>
      </c>
      <c r="J3089">
        <v>0</v>
      </c>
      <c r="K3089" t="s">
        <v>12667</v>
      </c>
    </row>
    <row r="3090" spans="1:11" x14ac:dyDescent="0.3">
      <c r="A3090" t="s">
        <v>12668</v>
      </c>
      <c r="B3090" t="s">
        <v>12669</v>
      </c>
      <c r="C3090" t="s">
        <v>147</v>
      </c>
      <c r="D3090" t="s">
        <v>12670</v>
      </c>
      <c r="E3090" t="s">
        <v>183</v>
      </c>
      <c r="F3090" t="s">
        <v>2361</v>
      </c>
      <c r="G3090" t="s">
        <v>42</v>
      </c>
      <c r="H3090">
        <v>0</v>
      </c>
      <c r="I3090">
        <v>0</v>
      </c>
      <c r="J3090">
        <v>0</v>
      </c>
      <c r="K3090" t="s">
        <v>12671</v>
      </c>
    </row>
    <row r="3091" spans="1:11" x14ac:dyDescent="0.3">
      <c r="A3091" t="s">
        <v>12672</v>
      </c>
      <c r="B3091" t="s">
        <v>12673</v>
      </c>
      <c r="C3091" t="s">
        <v>13</v>
      </c>
      <c r="D3091" t="s">
        <v>12674</v>
      </c>
      <c r="E3091" t="s">
        <v>77</v>
      </c>
      <c r="F3091" t="s">
        <v>16</v>
      </c>
      <c r="G3091" t="s">
        <v>5843</v>
      </c>
      <c r="H3091">
        <v>0</v>
      </c>
      <c r="I3091">
        <v>0</v>
      </c>
      <c r="J3091">
        <v>0</v>
      </c>
      <c r="K3091" t="s">
        <v>12675</v>
      </c>
    </row>
    <row r="3092" spans="1:11" x14ac:dyDescent="0.3">
      <c r="A3092" t="s">
        <v>12676</v>
      </c>
      <c r="B3092" t="s">
        <v>12677</v>
      </c>
      <c r="C3092" t="s">
        <v>20</v>
      </c>
      <c r="D3092" t="s">
        <v>12678</v>
      </c>
      <c r="E3092" t="s">
        <v>59</v>
      </c>
      <c r="F3092" t="s">
        <v>4373</v>
      </c>
      <c r="G3092" t="s">
        <v>42</v>
      </c>
      <c r="H3092">
        <v>0</v>
      </c>
      <c r="I3092">
        <v>0</v>
      </c>
      <c r="J3092">
        <v>0</v>
      </c>
      <c r="K3092" t="s">
        <v>12679</v>
      </c>
    </row>
    <row r="3093" spans="1:11" x14ac:dyDescent="0.3">
      <c r="A3093" t="s">
        <v>12680</v>
      </c>
      <c r="B3093" t="s">
        <v>12681</v>
      </c>
      <c r="C3093" t="s">
        <v>20</v>
      </c>
      <c r="D3093" t="s">
        <v>12682</v>
      </c>
      <c r="E3093" t="s">
        <v>59</v>
      </c>
      <c r="F3093" t="s">
        <v>12683</v>
      </c>
      <c r="G3093" t="s">
        <v>42</v>
      </c>
      <c r="H3093">
        <v>0</v>
      </c>
      <c r="I3093">
        <v>0</v>
      </c>
      <c r="J3093">
        <v>0</v>
      </c>
      <c r="K3093" t="s">
        <v>12684</v>
      </c>
    </row>
    <row r="3094" spans="1:11" x14ac:dyDescent="0.3">
      <c r="A3094" t="s">
        <v>12685</v>
      </c>
      <c r="B3094" t="s">
        <v>12686</v>
      </c>
      <c r="C3094" t="s">
        <v>27</v>
      </c>
      <c r="D3094" t="s">
        <v>12687</v>
      </c>
      <c r="E3094" t="s">
        <v>10249</v>
      </c>
      <c r="F3094" t="s">
        <v>6128</v>
      </c>
      <c r="G3094" t="s">
        <v>42</v>
      </c>
      <c r="H3094">
        <v>0</v>
      </c>
      <c r="I3094">
        <v>0</v>
      </c>
      <c r="J3094">
        <v>0</v>
      </c>
      <c r="K3094" t="s">
        <v>12688</v>
      </c>
    </row>
    <row r="3095" spans="1:11" x14ac:dyDescent="0.3">
      <c r="A3095" t="s">
        <v>12689</v>
      </c>
      <c r="B3095" t="s">
        <v>12690</v>
      </c>
      <c r="C3095" t="s">
        <v>13</v>
      </c>
      <c r="D3095" t="s">
        <v>12691</v>
      </c>
      <c r="E3095" t="s">
        <v>77</v>
      </c>
      <c r="F3095" t="s">
        <v>16</v>
      </c>
      <c r="G3095" t="s">
        <v>274</v>
      </c>
      <c r="H3095">
        <v>0</v>
      </c>
      <c r="I3095">
        <v>0</v>
      </c>
      <c r="J3095">
        <v>0</v>
      </c>
      <c r="K3095" t="s">
        <v>12692</v>
      </c>
    </row>
    <row r="3096" spans="1:11" x14ac:dyDescent="0.3">
      <c r="A3096" t="s">
        <v>12693</v>
      </c>
      <c r="B3096" t="s">
        <v>12694</v>
      </c>
      <c r="C3096" t="s">
        <v>13</v>
      </c>
      <c r="D3096" t="s">
        <v>12695</v>
      </c>
      <c r="E3096" t="s">
        <v>77</v>
      </c>
      <c r="F3096" t="s">
        <v>16</v>
      </c>
      <c r="G3096" t="s">
        <v>5092</v>
      </c>
      <c r="H3096">
        <v>0</v>
      </c>
      <c r="I3096">
        <v>0</v>
      </c>
      <c r="J3096">
        <v>0</v>
      </c>
      <c r="K3096" t="s">
        <v>12696</v>
      </c>
    </row>
    <row r="3097" spans="1:11" x14ac:dyDescent="0.3">
      <c r="A3097" t="s">
        <v>12697</v>
      </c>
      <c r="C3097" t="s">
        <v>1159</v>
      </c>
      <c r="D3097" t="s">
        <v>12698</v>
      </c>
      <c r="E3097" t="s">
        <v>10552</v>
      </c>
      <c r="F3097" t="s">
        <v>16</v>
      </c>
      <c r="G3097" t="s">
        <v>12699</v>
      </c>
      <c r="H3097">
        <v>0</v>
      </c>
      <c r="I3097">
        <v>0</v>
      </c>
      <c r="J3097">
        <v>0</v>
      </c>
      <c r="K3097" t="s">
        <v>12700</v>
      </c>
    </row>
    <row r="3098" spans="1:11" x14ac:dyDescent="0.3">
      <c r="A3098" t="s">
        <v>12701</v>
      </c>
      <c r="C3098" t="s">
        <v>558</v>
      </c>
      <c r="D3098" t="s">
        <v>12702</v>
      </c>
      <c r="E3098" t="s">
        <v>754</v>
      </c>
      <c r="F3098" t="s">
        <v>16</v>
      </c>
      <c r="G3098" t="s">
        <v>12703</v>
      </c>
      <c r="H3098">
        <v>0</v>
      </c>
      <c r="I3098">
        <v>0</v>
      </c>
      <c r="J3098">
        <v>0</v>
      </c>
      <c r="K3098" t="s">
        <v>12704</v>
      </c>
    </row>
    <row r="3099" spans="1:11" x14ac:dyDescent="0.3">
      <c r="A3099" t="s">
        <v>12705</v>
      </c>
      <c r="B3099" t="s">
        <v>12706</v>
      </c>
      <c r="C3099" t="s">
        <v>20</v>
      </c>
      <c r="D3099" t="s">
        <v>12707</v>
      </c>
      <c r="E3099" t="s">
        <v>59</v>
      </c>
      <c r="F3099" t="s">
        <v>9182</v>
      </c>
      <c r="G3099" t="s">
        <v>42</v>
      </c>
      <c r="H3099">
        <v>0</v>
      </c>
      <c r="I3099">
        <v>0</v>
      </c>
      <c r="J3099">
        <v>0</v>
      </c>
      <c r="K3099" t="s">
        <v>12708</v>
      </c>
    </row>
    <row r="3100" spans="1:11" x14ac:dyDescent="0.3">
      <c r="A3100" t="s">
        <v>12709</v>
      </c>
      <c r="B3100" t="s">
        <v>12710</v>
      </c>
      <c r="C3100" t="s">
        <v>20</v>
      </c>
      <c r="D3100" t="s">
        <v>12707</v>
      </c>
      <c r="E3100" t="s">
        <v>59</v>
      </c>
      <c r="F3100" t="s">
        <v>1013</v>
      </c>
      <c r="G3100" t="s">
        <v>42</v>
      </c>
      <c r="H3100">
        <v>0</v>
      </c>
      <c r="I3100">
        <v>0</v>
      </c>
      <c r="J3100">
        <v>0</v>
      </c>
      <c r="K3100" t="s">
        <v>12711</v>
      </c>
    </row>
    <row r="3101" spans="1:11" x14ac:dyDescent="0.3">
      <c r="A3101" t="s">
        <v>12712</v>
      </c>
      <c r="B3101" t="s">
        <v>12713</v>
      </c>
      <c r="C3101" t="s">
        <v>20</v>
      </c>
      <c r="D3101" t="s">
        <v>12714</v>
      </c>
      <c r="E3101" t="s">
        <v>59</v>
      </c>
      <c r="F3101" t="s">
        <v>16</v>
      </c>
      <c r="G3101" t="s">
        <v>303</v>
      </c>
      <c r="H3101">
        <v>0</v>
      </c>
      <c r="I3101">
        <v>0</v>
      </c>
      <c r="J3101">
        <v>0</v>
      </c>
      <c r="K3101" t="s">
        <v>12715</v>
      </c>
    </row>
    <row r="3102" spans="1:11" x14ac:dyDescent="0.3">
      <c r="A3102" t="s">
        <v>12716</v>
      </c>
      <c r="B3102" t="s">
        <v>12717</v>
      </c>
      <c r="C3102" t="s">
        <v>20</v>
      </c>
      <c r="D3102" t="s">
        <v>12718</v>
      </c>
      <c r="E3102" t="s">
        <v>59</v>
      </c>
      <c r="F3102" t="s">
        <v>16</v>
      </c>
      <c r="G3102" t="s">
        <v>12719</v>
      </c>
      <c r="H3102">
        <v>0</v>
      </c>
      <c r="I3102">
        <v>0</v>
      </c>
      <c r="J3102">
        <v>0</v>
      </c>
      <c r="K3102" t="s">
        <v>12720</v>
      </c>
    </row>
    <row r="3103" spans="1:11" x14ac:dyDescent="0.3">
      <c r="A3103" t="s">
        <v>12721</v>
      </c>
      <c r="B3103" t="s">
        <v>12722</v>
      </c>
      <c r="C3103" t="s">
        <v>20</v>
      </c>
      <c r="D3103" t="s">
        <v>12723</v>
      </c>
      <c r="E3103" t="s">
        <v>59</v>
      </c>
      <c r="F3103" t="s">
        <v>16</v>
      </c>
      <c r="G3103" t="s">
        <v>12342</v>
      </c>
      <c r="H3103">
        <v>0</v>
      </c>
      <c r="I3103">
        <v>0</v>
      </c>
      <c r="J3103">
        <v>0</v>
      </c>
      <c r="K3103" t="s">
        <v>12724</v>
      </c>
    </row>
    <row r="3104" spans="1:11" x14ac:dyDescent="0.3">
      <c r="A3104" t="s">
        <v>12725</v>
      </c>
      <c r="C3104" t="s">
        <v>147</v>
      </c>
      <c r="D3104" t="s">
        <v>12726</v>
      </c>
      <c r="E3104" t="s">
        <v>4768</v>
      </c>
      <c r="F3104" t="s">
        <v>12727</v>
      </c>
      <c r="G3104" t="s">
        <v>42</v>
      </c>
      <c r="H3104">
        <v>0</v>
      </c>
      <c r="I3104">
        <v>0</v>
      </c>
      <c r="J3104">
        <v>0</v>
      </c>
      <c r="K3104" t="s">
        <v>12728</v>
      </c>
    </row>
    <row r="3105" spans="1:11" x14ac:dyDescent="0.3">
      <c r="A3105" t="s">
        <v>12729</v>
      </c>
      <c r="B3105" t="s">
        <v>12730</v>
      </c>
      <c r="C3105" t="s">
        <v>466</v>
      </c>
      <c r="D3105" t="s">
        <v>12731</v>
      </c>
      <c r="E3105" t="s">
        <v>5396</v>
      </c>
      <c r="F3105" t="s">
        <v>16</v>
      </c>
      <c r="G3105" t="s">
        <v>4326</v>
      </c>
      <c r="H3105">
        <v>0</v>
      </c>
      <c r="I3105">
        <v>0</v>
      </c>
      <c r="J3105">
        <v>0</v>
      </c>
      <c r="K3105" t="s">
        <v>12732</v>
      </c>
    </row>
    <row r="3106" spans="1:11" x14ac:dyDescent="0.3">
      <c r="A3106" t="s">
        <v>12733</v>
      </c>
      <c r="B3106" t="s">
        <v>12734</v>
      </c>
      <c r="C3106" t="s">
        <v>20</v>
      </c>
      <c r="E3106" t="s">
        <v>59</v>
      </c>
      <c r="F3106" t="s">
        <v>16</v>
      </c>
      <c r="G3106" t="s">
        <v>269</v>
      </c>
      <c r="H3106">
        <v>0</v>
      </c>
      <c r="I3106">
        <v>0</v>
      </c>
      <c r="J3106">
        <v>0</v>
      </c>
      <c r="K3106" t="s">
        <v>12735</v>
      </c>
    </row>
    <row r="3107" spans="1:11" x14ac:dyDescent="0.3">
      <c r="A3107" t="s">
        <v>12736</v>
      </c>
      <c r="B3107" t="s">
        <v>12737</v>
      </c>
      <c r="C3107" t="s">
        <v>27</v>
      </c>
      <c r="D3107" t="s">
        <v>12738</v>
      </c>
      <c r="E3107" t="s">
        <v>10249</v>
      </c>
      <c r="F3107" t="s">
        <v>16</v>
      </c>
      <c r="G3107" t="s">
        <v>3221</v>
      </c>
      <c r="H3107">
        <v>0</v>
      </c>
      <c r="I3107">
        <v>0</v>
      </c>
      <c r="J3107">
        <v>0</v>
      </c>
      <c r="K3107" t="s">
        <v>12739</v>
      </c>
    </row>
    <row r="3108" spans="1:11" x14ac:dyDescent="0.3">
      <c r="A3108" t="s">
        <v>12740</v>
      </c>
      <c r="B3108" t="s">
        <v>12741</v>
      </c>
      <c r="C3108" t="s">
        <v>20</v>
      </c>
      <c r="D3108" t="s">
        <v>12742</v>
      </c>
      <c r="E3108" t="s">
        <v>59</v>
      </c>
      <c r="F3108" t="s">
        <v>16</v>
      </c>
      <c r="G3108" t="s">
        <v>12743</v>
      </c>
      <c r="H3108">
        <v>0</v>
      </c>
      <c r="I3108">
        <v>0</v>
      </c>
      <c r="J3108">
        <v>0</v>
      </c>
      <c r="K3108" t="s">
        <v>12744</v>
      </c>
    </row>
    <row r="3109" spans="1:11" x14ac:dyDescent="0.3">
      <c r="A3109" t="s">
        <v>12745</v>
      </c>
      <c r="B3109" t="s">
        <v>12746</v>
      </c>
      <c r="C3109" t="s">
        <v>20</v>
      </c>
      <c r="D3109" t="s">
        <v>12747</v>
      </c>
      <c r="E3109" t="s">
        <v>59</v>
      </c>
      <c r="F3109" t="s">
        <v>16</v>
      </c>
      <c r="G3109" t="s">
        <v>12319</v>
      </c>
      <c r="H3109">
        <v>0</v>
      </c>
      <c r="I3109">
        <v>0</v>
      </c>
      <c r="J3109">
        <v>0</v>
      </c>
      <c r="K3109" t="s">
        <v>12748</v>
      </c>
    </row>
    <row r="3110" spans="1:11" x14ac:dyDescent="0.3">
      <c r="A3110" t="s">
        <v>12749</v>
      </c>
      <c r="B3110" t="s">
        <v>12750</v>
      </c>
      <c r="C3110" t="s">
        <v>20</v>
      </c>
      <c r="D3110" t="s">
        <v>12751</v>
      </c>
      <c r="E3110" t="s">
        <v>59</v>
      </c>
      <c r="F3110" t="s">
        <v>16</v>
      </c>
      <c r="G3110" t="s">
        <v>12752</v>
      </c>
      <c r="H3110">
        <v>0</v>
      </c>
      <c r="I3110">
        <v>0</v>
      </c>
      <c r="J3110">
        <v>0</v>
      </c>
      <c r="K3110" t="s">
        <v>12753</v>
      </c>
    </row>
    <row r="3111" spans="1:11" x14ac:dyDescent="0.3">
      <c r="A3111" t="s">
        <v>12754</v>
      </c>
      <c r="B3111" t="s">
        <v>12755</v>
      </c>
      <c r="C3111" t="s">
        <v>20</v>
      </c>
      <c r="D3111" t="s">
        <v>12756</v>
      </c>
      <c r="E3111" t="s">
        <v>59</v>
      </c>
      <c r="F3111" t="s">
        <v>16</v>
      </c>
      <c r="G3111" t="s">
        <v>214</v>
      </c>
      <c r="H3111">
        <v>0</v>
      </c>
      <c r="I3111">
        <v>0</v>
      </c>
      <c r="J3111">
        <v>0</v>
      </c>
      <c r="K3111" t="s">
        <v>12757</v>
      </c>
    </row>
    <row r="3112" spans="1:11" x14ac:dyDescent="0.3">
      <c r="A3112" t="s">
        <v>12758</v>
      </c>
      <c r="B3112" t="s">
        <v>12759</v>
      </c>
      <c r="C3112" t="s">
        <v>13</v>
      </c>
      <c r="D3112" t="s">
        <v>12760</v>
      </c>
      <c r="E3112" t="s">
        <v>15</v>
      </c>
      <c r="F3112" t="s">
        <v>16</v>
      </c>
      <c r="G3112" t="s">
        <v>117</v>
      </c>
      <c r="H3112">
        <v>0</v>
      </c>
      <c r="I3112">
        <v>0</v>
      </c>
      <c r="J3112">
        <v>0</v>
      </c>
      <c r="K3112" t="s">
        <v>12761</v>
      </c>
    </row>
    <row r="3113" spans="1:11" x14ac:dyDescent="0.3">
      <c r="A3113" t="s">
        <v>12762</v>
      </c>
      <c r="C3113" t="s">
        <v>147</v>
      </c>
      <c r="D3113" t="s">
        <v>12763</v>
      </c>
      <c r="E3113" t="s">
        <v>4768</v>
      </c>
      <c r="F3113" t="s">
        <v>8485</v>
      </c>
      <c r="G3113" t="s">
        <v>42</v>
      </c>
      <c r="H3113">
        <v>0</v>
      </c>
      <c r="I3113">
        <v>0</v>
      </c>
      <c r="J3113">
        <v>0</v>
      </c>
      <c r="K3113" t="s">
        <v>12764</v>
      </c>
    </row>
    <row r="3114" spans="1:11" x14ac:dyDescent="0.3">
      <c r="A3114" t="s">
        <v>12765</v>
      </c>
      <c r="B3114" t="s">
        <v>12766</v>
      </c>
      <c r="C3114" t="s">
        <v>20</v>
      </c>
      <c r="E3114" t="s">
        <v>59</v>
      </c>
      <c r="F3114" t="s">
        <v>16</v>
      </c>
      <c r="G3114" t="s">
        <v>12767</v>
      </c>
      <c r="H3114">
        <v>0</v>
      </c>
      <c r="I3114">
        <v>0</v>
      </c>
      <c r="J3114">
        <v>0</v>
      </c>
      <c r="K3114" t="s">
        <v>12768</v>
      </c>
    </row>
    <row r="3115" spans="1:11" x14ac:dyDescent="0.3">
      <c r="A3115" t="s">
        <v>12769</v>
      </c>
      <c r="B3115" t="s">
        <v>12770</v>
      </c>
      <c r="C3115" t="s">
        <v>20</v>
      </c>
      <c r="D3115" t="s">
        <v>12771</v>
      </c>
      <c r="E3115" t="s">
        <v>59</v>
      </c>
      <c r="F3115" t="s">
        <v>16</v>
      </c>
      <c r="G3115" t="s">
        <v>3235</v>
      </c>
      <c r="H3115">
        <v>0</v>
      </c>
      <c r="I3115">
        <v>0</v>
      </c>
      <c r="J3115">
        <v>0</v>
      </c>
      <c r="K3115" t="s">
        <v>12772</v>
      </c>
    </row>
    <row r="3116" spans="1:11" x14ac:dyDescent="0.3">
      <c r="A3116" t="s">
        <v>12773</v>
      </c>
      <c r="B3116" t="s">
        <v>12774</v>
      </c>
      <c r="C3116" t="s">
        <v>20</v>
      </c>
      <c r="D3116" t="s">
        <v>12775</v>
      </c>
      <c r="E3116" t="s">
        <v>59</v>
      </c>
      <c r="F3116" t="s">
        <v>16</v>
      </c>
      <c r="G3116" t="s">
        <v>8956</v>
      </c>
      <c r="H3116">
        <v>0</v>
      </c>
      <c r="I3116">
        <v>0</v>
      </c>
      <c r="J3116">
        <v>0</v>
      </c>
      <c r="K3116" t="s">
        <v>12776</v>
      </c>
    </row>
    <row r="3117" spans="1:11" x14ac:dyDescent="0.3">
      <c r="A3117" t="s">
        <v>12777</v>
      </c>
      <c r="B3117" t="s">
        <v>12778</v>
      </c>
      <c r="C3117" t="s">
        <v>27</v>
      </c>
      <c r="D3117" t="e">
        <f>난연 처리</f>
        <v>#NAME?</v>
      </c>
      <c r="E3117" t="s">
        <v>10249</v>
      </c>
      <c r="F3117" t="s">
        <v>16</v>
      </c>
      <c r="G3117" t="s">
        <v>3244</v>
      </c>
      <c r="H3117">
        <v>0</v>
      </c>
      <c r="I3117">
        <v>0</v>
      </c>
      <c r="J3117">
        <v>0</v>
      </c>
      <c r="K3117" t="s">
        <v>12779</v>
      </c>
    </row>
    <row r="3118" spans="1:11" x14ac:dyDescent="0.3">
      <c r="A3118" t="s">
        <v>12780</v>
      </c>
      <c r="C3118" t="s">
        <v>20</v>
      </c>
      <c r="D3118" t="s">
        <v>12781</v>
      </c>
      <c r="E3118" t="s">
        <v>59</v>
      </c>
      <c r="F3118" t="s">
        <v>5701</v>
      </c>
      <c r="G3118" t="s">
        <v>42</v>
      </c>
      <c r="H3118">
        <v>0</v>
      </c>
      <c r="I3118">
        <v>0</v>
      </c>
      <c r="J3118">
        <v>0</v>
      </c>
      <c r="K3118" t="s">
        <v>12782</v>
      </c>
    </row>
    <row r="3119" spans="1:11" x14ac:dyDescent="0.3">
      <c r="A3119" t="s">
        <v>12783</v>
      </c>
      <c r="B3119" t="s">
        <v>12784</v>
      </c>
      <c r="C3119" t="s">
        <v>20</v>
      </c>
      <c r="D3119" t="s">
        <v>12785</v>
      </c>
      <c r="E3119" t="s">
        <v>59</v>
      </c>
      <c r="F3119" t="s">
        <v>4769</v>
      </c>
      <c r="G3119" t="s">
        <v>42</v>
      </c>
      <c r="H3119">
        <v>0</v>
      </c>
      <c r="I3119">
        <v>0</v>
      </c>
      <c r="J3119">
        <v>0</v>
      </c>
      <c r="K3119" t="s">
        <v>12786</v>
      </c>
    </row>
    <row r="3120" spans="1:11" x14ac:dyDescent="0.3">
      <c r="A3120" t="s">
        <v>12787</v>
      </c>
      <c r="B3120" t="s">
        <v>12788</v>
      </c>
      <c r="C3120" t="s">
        <v>20</v>
      </c>
      <c r="D3120" t="s">
        <v>12789</v>
      </c>
      <c r="E3120" t="s">
        <v>59</v>
      </c>
      <c r="F3120" t="s">
        <v>3560</v>
      </c>
      <c r="G3120" t="s">
        <v>42</v>
      </c>
      <c r="H3120">
        <v>0</v>
      </c>
      <c r="I3120">
        <v>0</v>
      </c>
      <c r="J3120">
        <v>0</v>
      </c>
      <c r="K3120" t="s">
        <v>12790</v>
      </c>
    </row>
    <row r="3121" spans="1:11" x14ac:dyDescent="0.3">
      <c r="A3121" t="s">
        <v>12791</v>
      </c>
      <c r="B3121" t="s">
        <v>12792</v>
      </c>
      <c r="C3121" t="s">
        <v>466</v>
      </c>
      <c r="D3121" t="s">
        <v>12793</v>
      </c>
      <c r="E3121" t="s">
        <v>5396</v>
      </c>
      <c r="F3121" t="s">
        <v>12794</v>
      </c>
      <c r="G3121" t="s">
        <v>4543</v>
      </c>
      <c r="H3121">
        <v>0</v>
      </c>
      <c r="I3121">
        <v>0</v>
      </c>
      <c r="J3121">
        <v>0</v>
      </c>
      <c r="K3121" t="s">
        <v>12795</v>
      </c>
    </row>
    <row r="3122" spans="1:11" x14ac:dyDescent="0.3">
      <c r="A3122" t="s">
        <v>12796</v>
      </c>
      <c r="B3122" t="s">
        <v>12797</v>
      </c>
      <c r="C3122" t="s">
        <v>20</v>
      </c>
      <c r="D3122" t="s">
        <v>12798</v>
      </c>
      <c r="E3122" t="s">
        <v>59</v>
      </c>
      <c r="F3122" t="s">
        <v>1573</v>
      </c>
      <c r="G3122" t="s">
        <v>42</v>
      </c>
      <c r="H3122">
        <v>0</v>
      </c>
      <c r="I3122">
        <v>0</v>
      </c>
      <c r="J3122">
        <v>0</v>
      </c>
      <c r="K3122" t="s">
        <v>12799</v>
      </c>
    </row>
    <row r="3123" spans="1:11" x14ac:dyDescent="0.3">
      <c r="A3123" t="s">
        <v>12800</v>
      </c>
      <c r="C3123" t="s">
        <v>20</v>
      </c>
      <c r="D3123" t="s">
        <v>12801</v>
      </c>
      <c r="E3123" t="s">
        <v>59</v>
      </c>
      <c r="F3123" t="s">
        <v>1013</v>
      </c>
      <c r="G3123" t="s">
        <v>42</v>
      </c>
      <c r="H3123">
        <v>0</v>
      </c>
      <c r="I3123">
        <v>0</v>
      </c>
      <c r="J3123">
        <v>0</v>
      </c>
      <c r="K3123" t="s">
        <v>12802</v>
      </c>
    </row>
    <row r="3124" spans="1:11" x14ac:dyDescent="0.3">
      <c r="A3124" t="s">
        <v>12803</v>
      </c>
      <c r="B3124" t="s">
        <v>12804</v>
      </c>
      <c r="C3124" t="s">
        <v>147</v>
      </c>
      <c r="D3124" t="s">
        <v>12805</v>
      </c>
      <c r="E3124" t="s">
        <v>4768</v>
      </c>
      <c r="F3124" t="s">
        <v>41</v>
      </c>
      <c r="G3124" t="s">
        <v>42</v>
      </c>
      <c r="H3124">
        <v>0</v>
      </c>
      <c r="I3124">
        <v>0</v>
      </c>
      <c r="J3124">
        <v>0</v>
      </c>
      <c r="K3124" t="s">
        <v>12806</v>
      </c>
    </row>
    <row r="3125" spans="1:11" x14ac:dyDescent="0.3">
      <c r="A3125" t="s">
        <v>12807</v>
      </c>
      <c r="B3125" t="s">
        <v>12808</v>
      </c>
      <c r="C3125" t="s">
        <v>466</v>
      </c>
      <c r="D3125" t="s">
        <v>12809</v>
      </c>
      <c r="E3125" t="s">
        <v>5396</v>
      </c>
      <c r="F3125" t="s">
        <v>12810</v>
      </c>
      <c r="G3125" t="s">
        <v>42</v>
      </c>
      <c r="H3125">
        <v>0</v>
      </c>
      <c r="I3125">
        <v>0</v>
      </c>
      <c r="J3125">
        <v>0</v>
      </c>
      <c r="K3125" t="s">
        <v>12811</v>
      </c>
    </row>
    <row r="3126" spans="1:11" x14ac:dyDescent="0.3">
      <c r="A3126" t="s">
        <v>12812</v>
      </c>
      <c r="B3126" t="s">
        <v>12813</v>
      </c>
      <c r="C3126" t="s">
        <v>27</v>
      </c>
      <c r="D3126" t="s">
        <v>12814</v>
      </c>
      <c r="E3126" t="s">
        <v>10249</v>
      </c>
      <c r="F3126" t="s">
        <v>1171</v>
      </c>
      <c r="G3126" t="s">
        <v>42</v>
      </c>
      <c r="H3126">
        <v>0</v>
      </c>
      <c r="I3126">
        <v>0</v>
      </c>
      <c r="J3126">
        <v>0</v>
      </c>
      <c r="K3126" t="s">
        <v>12815</v>
      </c>
    </row>
    <row r="3127" spans="1:11" x14ac:dyDescent="0.3">
      <c r="A3127" t="s">
        <v>12816</v>
      </c>
      <c r="C3127" t="s">
        <v>27</v>
      </c>
      <c r="D3127" t="s">
        <v>12817</v>
      </c>
      <c r="E3127" t="s">
        <v>10249</v>
      </c>
      <c r="F3127" t="s">
        <v>8554</v>
      </c>
      <c r="G3127" t="s">
        <v>42</v>
      </c>
      <c r="H3127">
        <v>0</v>
      </c>
      <c r="I3127">
        <v>0</v>
      </c>
      <c r="J3127">
        <v>0</v>
      </c>
      <c r="K3127" t="s">
        <v>12818</v>
      </c>
    </row>
    <row r="3128" spans="1:11" x14ac:dyDescent="0.3">
      <c r="A3128" t="s">
        <v>12819</v>
      </c>
      <c r="B3128" t="s">
        <v>12820</v>
      </c>
      <c r="C3128" t="s">
        <v>20</v>
      </c>
      <c r="D3128" t="s">
        <v>12821</v>
      </c>
      <c r="E3128" t="s">
        <v>59</v>
      </c>
      <c r="F3128" t="s">
        <v>16</v>
      </c>
      <c r="G3128" t="s">
        <v>1966</v>
      </c>
      <c r="H3128">
        <v>0</v>
      </c>
      <c r="I3128">
        <v>0</v>
      </c>
      <c r="J3128">
        <v>0</v>
      </c>
      <c r="K3128" t="s">
        <v>12822</v>
      </c>
    </row>
    <row r="3129" spans="1:11" x14ac:dyDescent="0.3">
      <c r="A3129" t="s">
        <v>12823</v>
      </c>
      <c r="B3129" t="s">
        <v>12824</v>
      </c>
      <c r="C3129" t="s">
        <v>27</v>
      </c>
      <c r="D3129" t="s">
        <v>12825</v>
      </c>
      <c r="E3129" t="s">
        <v>10249</v>
      </c>
      <c r="F3129" t="s">
        <v>10792</v>
      </c>
      <c r="G3129" t="s">
        <v>42</v>
      </c>
      <c r="H3129">
        <v>0</v>
      </c>
      <c r="I3129">
        <v>0</v>
      </c>
      <c r="J3129">
        <v>0</v>
      </c>
      <c r="K3129" t="s">
        <v>12826</v>
      </c>
    </row>
    <row r="3130" spans="1:11" x14ac:dyDescent="0.3">
      <c r="A3130" t="s">
        <v>12827</v>
      </c>
      <c r="B3130" t="s">
        <v>12828</v>
      </c>
      <c r="C3130" t="s">
        <v>27</v>
      </c>
      <c r="D3130" t="s">
        <v>12829</v>
      </c>
      <c r="E3130" t="s">
        <v>10249</v>
      </c>
      <c r="F3130" t="s">
        <v>12830</v>
      </c>
      <c r="G3130" t="s">
        <v>42</v>
      </c>
      <c r="H3130">
        <v>0</v>
      </c>
      <c r="I3130">
        <v>0</v>
      </c>
      <c r="J3130">
        <v>0</v>
      </c>
      <c r="K3130" t="s">
        <v>12831</v>
      </c>
    </row>
    <row r="3131" spans="1:11" x14ac:dyDescent="0.3">
      <c r="A3131" t="s">
        <v>12832</v>
      </c>
      <c r="B3131" t="s">
        <v>12833</v>
      </c>
      <c r="C3131" t="s">
        <v>20</v>
      </c>
      <c r="E3131" t="s">
        <v>59</v>
      </c>
      <c r="F3131" t="s">
        <v>165</v>
      </c>
      <c r="G3131" t="s">
        <v>12834</v>
      </c>
      <c r="H3131">
        <v>0</v>
      </c>
      <c r="I3131">
        <v>0</v>
      </c>
      <c r="J3131">
        <v>0</v>
      </c>
      <c r="K3131" t="s">
        <v>12835</v>
      </c>
    </row>
    <row r="3132" spans="1:11" x14ac:dyDescent="0.3">
      <c r="A3132" t="s">
        <v>12836</v>
      </c>
      <c r="B3132" t="s">
        <v>12837</v>
      </c>
      <c r="C3132" t="s">
        <v>20</v>
      </c>
      <c r="D3132" t="s">
        <v>12838</v>
      </c>
      <c r="E3132" t="s">
        <v>59</v>
      </c>
      <c r="F3132" t="s">
        <v>3944</v>
      </c>
      <c r="G3132" t="s">
        <v>8162</v>
      </c>
      <c r="H3132">
        <v>0</v>
      </c>
      <c r="I3132">
        <v>0</v>
      </c>
      <c r="J3132">
        <v>0</v>
      </c>
      <c r="K3132" t="s">
        <v>12839</v>
      </c>
    </row>
    <row r="3133" spans="1:11" x14ac:dyDescent="0.3">
      <c r="A3133" t="s">
        <v>12840</v>
      </c>
      <c r="B3133" t="s">
        <v>12841</v>
      </c>
      <c r="C3133" t="s">
        <v>27</v>
      </c>
      <c r="D3133" t="s">
        <v>12842</v>
      </c>
      <c r="E3133" t="s">
        <v>10249</v>
      </c>
      <c r="F3133" t="s">
        <v>41</v>
      </c>
      <c r="G3133" t="s">
        <v>42</v>
      </c>
      <c r="H3133">
        <v>0</v>
      </c>
      <c r="I3133">
        <v>0</v>
      </c>
      <c r="J3133">
        <v>0</v>
      </c>
      <c r="K3133" t="s">
        <v>12843</v>
      </c>
    </row>
    <row r="3134" spans="1:11" x14ac:dyDescent="0.3">
      <c r="A3134" t="s">
        <v>12844</v>
      </c>
      <c r="B3134" t="s">
        <v>12845</v>
      </c>
      <c r="C3134" t="s">
        <v>13</v>
      </c>
      <c r="D3134" t="s">
        <v>12846</v>
      </c>
      <c r="E3134" t="s">
        <v>77</v>
      </c>
      <c r="F3134" t="s">
        <v>41</v>
      </c>
      <c r="G3134" t="s">
        <v>42</v>
      </c>
      <c r="H3134">
        <v>0</v>
      </c>
      <c r="I3134">
        <v>0</v>
      </c>
      <c r="J3134">
        <v>0</v>
      </c>
      <c r="K3134" t="s">
        <v>12847</v>
      </c>
    </row>
    <row r="3135" spans="1:11" x14ac:dyDescent="0.3">
      <c r="A3135" t="s">
        <v>12848</v>
      </c>
      <c r="B3135" t="s">
        <v>12849</v>
      </c>
      <c r="C3135" t="s">
        <v>147</v>
      </c>
      <c r="D3135" t="s">
        <v>12850</v>
      </c>
      <c r="E3135" t="s">
        <v>4768</v>
      </c>
      <c r="F3135" t="s">
        <v>2665</v>
      </c>
      <c r="G3135" t="s">
        <v>42</v>
      </c>
      <c r="H3135">
        <v>0</v>
      </c>
      <c r="I3135">
        <v>0</v>
      </c>
      <c r="J3135">
        <v>0</v>
      </c>
      <c r="K3135" t="s">
        <v>12851</v>
      </c>
    </row>
    <row r="3136" spans="1:11" x14ac:dyDescent="0.3">
      <c r="A3136" t="s">
        <v>12852</v>
      </c>
      <c r="B3136" t="s">
        <v>12853</v>
      </c>
      <c r="C3136" t="s">
        <v>13</v>
      </c>
      <c r="D3136" t="s">
        <v>12854</v>
      </c>
      <c r="E3136" t="s">
        <v>77</v>
      </c>
      <c r="F3136" t="s">
        <v>41</v>
      </c>
      <c r="G3136" t="s">
        <v>42</v>
      </c>
      <c r="H3136">
        <v>0</v>
      </c>
      <c r="I3136">
        <v>0</v>
      </c>
      <c r="J3136">
        <v>0</v>
      </c>
      <c r="K3136" t="s">
        <v>12855</v>
      </c>
    </row>
    <row r="3137" spans="1:11" x14ac:dyDescent="0.3">
      <c r="A3137" t="s">
        <v>12856</v>
      </c>
      <c r="B3137" t="s">
        <v>12857</v>
      </c>
      <c r="C3137" t="s">
        <v>20</v>
      </c>
      <c r="D3137" t="s">
        <v>12858</v>
      </c>
      <c r="E3137" t="s">
        <v>59</v>
      </c>
      <c r="F3137" t="s">
        <v>16</v>
      </c>
      <c r="G3137" t="s">
        <v>2906</v>
      </c>
      <c r="H3137">
        <v>0</v>
      </c>
      <c r="I3137">
        <v>0</v>
      </c>
      <c r="J3137">
        <v>0</v>
      </c>
      <c r="K3137" t="s">
        <v>12859</v>
      </c>
    </row>
    <row r="3138" spans="1:11" x14ac:dyDescent="0.3">
      <c r="A3138" t="s">
        <v>12860</v>
      </c>
      <c r="B3138" t="s">
        <v>12861</v>
      </c>
      <c r="C3138" t="s">
        <v>13</v>
      </c>
      <c r="D3138" t="s">
        <v>12862</v>
      </c>
      <c r="E3138" t="s">
        <v>77</v>
      </c>
      <c r="F3138" t="s">
        <v>41</v>
      </c>
      <c r="G3138" t="s">
        <v>42</v>
      </c>
      <c r="H3138">
        <v>0</v>
      </c>
      <c r="I3138">
        <v>0</v>
      </c>
      <c r="J3138">
        <v>0</v>
      </c>
      <c r="K3138" t="s">
        <v>12863</v>
      </c>
    </row>
    <row r="3139" spans="1:11" x14ac:dyDescent="0.3">
      <c r="A3139" t="s">
        <v>12864</v>
      </c>
      <c r="B3139" t="s">
        <v>12865</v>
      </c>
      <c r="C3139" t="s">
        <v>13</v>
      </c>
      <c r="D3139" t="s">
        <v>12866</v>
      </c>
      <c r="E3139" t="s">
        <v>77</v>
      </c>
      <c r="F3139" t="s">
        <v>12867</v>
      </c>
      <c r="G3139" t="s">
        <v>42</v>
      </c>
      <c r="H3139">
        <v>0</v>
      </c>
      <c r="I3139">
        <v>0</v>
      </c>
      <c r="J3139">
        <v>0</v>
      </c>
      <c r="K3139" t="s">
        <v>12868</v>
      </c>
    </row>
    <row r="3140" spans="1:11" x14ac:dyDescent="0.3">
      <c r="A3140" t="s">
        <v>12869</v>
      </c>
      <c r="B3140" t="s">
        <v>12870</v>
      </c>
      <c r="C3140" t="s">
        <v>466</v>
      </c>
      <c r="D3140" t="s">
        <v>12871</v>
      </c>
      <c r="E3140" t="s">
        <v>5396</v>
      </c>
      <c r="F3140" t="s">
        <v>430</v>
      </c>
      <c r="G3140" t="s">
        <v>42</v>
      </c>
      <c r="H3140">
        <v>0</v>
      </c>
      <c r="I3140">
        <v>0</v>
      </c>
      <c r="J3140">
        <v>0</v>
      </c>
      <c r="K3140" t="s">
        <v>12872</v>
      </c>
    </row>
    <row r="3141" spans="1:11" x14ac:dyDescent="0.3">
      <c r="A3141" t="s">
        <v>12873</v>
      </c>
      <c r="B3141" t="s">
        <v>12874</v>
      </c>
      <c r="C3141" t="s">
        <v>27</v>
      </c>
      <c r="D3141" t="s">
        <v>12875</v>
      </c>
      <c r="E3141" t="s">
        <v>10249</v>
      </c>
      <c r="F3141" t="s">
        <v>2332</v>
      </c>
      <c r="G3141" t="s">
        <v>42</v>
      </c>
      <c r="H3141">
        <v>0</v>
      </c>
      <c r="I3141">
        <v>0</v>
      </c>
      <c r="J3141">
        <v>0</v>
      </c>
      <c r="K3141" t="s">
        <v>12876</v>
      </c>
    </row>
    <row r="3142" spans="1:11" x14ac:dyDescent="0.3">
      <c r="A3142" t="s">
        <v>12877</v>
      </c>
      <c r="B3142" t="s">
        <v>12878</v>
      </c>
      <c r="C3142" t="s">
        <v>27</v>
      </c>
      <c r="D3142" t="s">
        <v>12879</v>
      </c>
      <c r="E3142" t="s">
        <v>10249</v>
      </c>
      <c r="F3142" t="s">
        <v>11524</v>
      </c>
      <c r="G3142" t="s">
        <v>42</v>
      </c>
      <c r="H3142">
        <v>0</v>
      </c>
      <c r="I3142">
        <v>0</v>
      </c>
      <c r="J3142">
        <v>0</v>
      </c>
      <c r="K3142" t="s">
        <v>12880</v>
      </c>
    </row>
    <row r="3143" spans="1:11" x14ac:dyDescent="0.3">
      <c r="A3143" t="s">
        <v>12881</v>
      </c>
      <c r="C3143" t="s">
        <v>20</v>
      </c>
      <c r="D3143" t="s">
        <v>12882</v>
      </c>
      <c r="E3143" t="s">
        <v>59</v>
      </c>
      <c r="F3143" t="s">
        <v>41</v>
      </c>
      <c r="G3143" t="s">
        <v>42</v>
      </c>
      <c r="H3143">
        <v>0</v>
      </c>
      <c r="I3143">
        <v>0</v>
      </c>
      <c r="J3143">
        <v>0</v>
      </c>
      <c r="K3143" t="s">
        <v>12883</v>
      </c>
    </row>
    <row r="3144" spans="1:11" x14ac:dyDescent="0.3">
      <c r="A3144" t="s">
        <v>12884</v>
      </c>
      <c r="B3144" t="s">
        <v>12885</v>
      </c>
      <c r="C3144" t="s">
        <v>20</v>
      </c>
      <c r="D3144" t="s">
        <v>12886</v>
      </c>
      <c r="E3144" t="s">
        <v>59</v>
      </c>
      <c r="F3144" t="s">
        <v>16</v>
      </c>
      <c r="G3144" t="s">
        <v>12887</v>
      </c>
      <c r="H3144">
        <v>0</v>
      </c>
      <c r="I3144">
        <v>0</v>
      </c>
      <c r="J3144">
        <v>0</v>
      </c>
      <c r="K3144" t="s">
        <v>12888</v>
      </c>
    </row>
    <row r="3145" spans="1:11" x14ac:dyDescent="0.3">
      <c r="A3145" t="s">
        <v>12889</v>
      </c>
      <c r="B3145" t="s">
        <v>12890</v>
      </c>
      <c r="C3145" t="s">
        <v>558</v>
      </c>
      <c r="D3145" t="s">
        <v>12891</v>
      </c>
      <c r="E3145" t="s">
        <v>1462</v>
      </c>
      <c r="F3145" t="s">
        <v>3033</v>
      </c>
      <c r="G3145" t="s">
        <v>42</v>
      </c>
      <c r="H3145">
        <v>0</v>
      </c>
      <c r="I3145">
        <v>0</v>
      </c>
      <c r="J3145">
        <v>0</v>
      </c>
      <c r="K3145" t="s">
        <v>12892</v>
      </c>
    </row>
    <row r="3146" spans="1:11" x14ac:dyDescent="0.3">
      <c r="A3146" t="s">
        <v>12893</v>
      </c>
      <c r="B3146" t="s">
        <v>12894</v>
      </c>
      <c r="C3146" t="s">
        <v>20</v>
      </c>
      <c r="D3146" t="s">
        <v>12895</v>
      </c>
      <c r="E3146" t="s">
        <v>59</v>
      </c>
      <c r="F3146" t="s">
        <v>9527</v>
      </c>
      <c r="G3146" t="s">
        <v>42</v>
      </c>
      <c r="H3146">
        <v>0</v>
      </c>
      <c r="I3146">
        <v>0</v>
      </c>
      <c r="J3146">
        <v>0</v>
      </c>
      <c r="K3146" t="s">
        <v>12896</v>
      </c>
    </row>
    <row r="3147" spans="1:11" x14ac:dyDescent="0.3">
      <c r="A3147" t="s">
        <v>12897</v>
      </c>
      <c r="B3147" t="s">
        <v>12898</v>
      </c>
      <c r="C3147" t="s">
        <v>27</v>
      </c>
      <c r="D3147" t="s">
        <v>12899</v>
      </c>
      <c r="E3147" t="s">
        <v>10249</v>
      </c>
      <c r="F3147" t="s">
        <v>12900</v>
      </c>
      <c r="G3147" t="s">
        <v>12901</v>
      </c>
      <c r="H3147">
        <v>0</v>
      </c>
      <c r="I3147">
        <v>0</v>
      </c>
      <c r="J3147">
        <v>0</v>
      </c>
      <c r="K3147" t="s">
        <v>12902</v>
      </c>
    </row>
    <row r="3148" spans="1:11" x14ac:dyDescent="0.3">
      <c r="A3148" t="s">
        <v>12903</v>
      </c>
      <c r="B3148" t="s">
        <v>12904</v>
      </c>
      <c r="C3148" t="s">
        <v>27</v>
      </c>
      <c r="D3148" t="s">
        <v>12905</v>
      </c>
      <c r="E3148" t="s">
        <v>10249</v>
      </c>
      <c r="F3148" t="s">
        <v>16</v>
      </c>
      <c r="G3148" t="s">
        <v>12906</v>
      </c>
      <c r="H3148">
        <v>0</v>
      </c>
      <c r="I3148">
        <v>0</v>
      </c>
      <c r="J3148">
        <v>0</v>
      </c>
      <c r="K3148" t="s">
        <v>12907</v>
      </c>
    </row>
    <row r="3149" spans="1:11" x14ac:dyDescent="0.3">
      <c r="A3149" t="s">
        <v>12908</v>
      </c>
      <c r="B3149" t="s">
        <v>12909</v>
      </c>
      <c r="C3149" t="s">
        <v>13</v>
      </c>
      <c r="D3149" t="e">
        <f>트랩.</f>
        <v>#NAME?</v>
      </c>
      <c r="E3149" t="s">
        <v>77</v>
      </c>
      <c r="F3149" t="s">
        <v>16</v>
      </c>
      <c r="G3149" t="s">
        <v>637</v>
      </c>
      <c r="H3149">
        <v>0</v>
      </c>
      <c r="I3149">
        <v>0</v>
      </c>
      <c r="J3149">
        <v>0</v>
      </c>
      <c r="K3149" t="s">
        <v>12910</v>
      </c>
    </row>
    <row r="3150" spans="1:11" x14ac:dyDescent="0.3">
      <c r="A3150" t="s">
        <v>12911</v>
      </c>
      <c r="C3150" t="s">
        <v>13</v>
      </c>
      <c r="D3150" t="e">
        <f>헤더 덕트.</f>
        <v>#NAME?</v>
      </c>
      <c r="E3150" t="s">
        <v>77</v>
      </c>
      <c r="F3150" t="s">
        <v>16</v>
      </c>
      <c r="G3150" t="s">
        <v>1224</v>
      </c>
      <c r="H3150">
        <v>0</v>
      </c>
      <c r="I3150">
        <v>0</v>
      </c>
      <c r="J3150">
        <v>0</v>
      </c>
      <c r="K3150" t="s">
        <v>12912</v>
      </c>
    </row>
    <row r="3151" spans="1:11" x14ac:dyDescent="0.3">
      <c r="A3151" t="s">
        <v>12913</v>
      </c>
      <c r="B3151" t="s">
        <v>12914</v>
      </c>
      <c r="C3151" t="s">
        <v>27</v>
      </c>
      <c r="D3151" t="s">
        <v>12915</v>
      </c>
      <c r="E3151" t="s">
        <v>10249</v>
      </c>
      <c r="F3151" t="s">
        <v>4769</v>
      </c>
      <c r="G3151" t="s">
        <v>3935</v>
      </c>
      <c r="H3151">
        <v>0</v>
      </c>
      <c r="I3151">
        <v>0</v>
      </c>
      <c r="J3151">
        <v>0</v>
      </c>
      <c r="K3151" t="s">
        <v>12916</v>
      </c>
    </row>
    <row r="3152" spans="1:11" x14ac:dyDescent="0.3">
      <c r="A3152" t="s">
        <v>12917</v>
      </c>
      <c r="B3152" t="s">
        <v>12918</v>
      </c>
      <c r="C3152" t="s">
        <v>13</v>
      </c>
      <c r="D3152" t="s">
        <v>12919</v>
      </c>
      <c r="E3152" t="s">
        <v>77</v>
      </c>
      <c r="F3152" t="s">
        <v>10605</v>
      </c>
      <c r="G3152" t="s">
        <v>42</v>
      </c>
      <c r="H3152">
        <v>0</v>
      </c>
      <c r="I3152">
        <v>0</v>
      </c>
      <c r="J3152">
        <v>0</v>
      </c>
      <c r="K3152" t="s">
        <v>12920</v>
      </c>
    </row>
    <row r="3153" spans="1:11" x14ac:dyDescent="0.3">
      <c r="A3153" t="s">
        <v>12921</v>
      </c>
      <c r="B3153" t="s">
        <v>12922</v>
      </c>
      <c r="C3153" t="s">
        <v>13</v>
      </c>
      <c r="D3153" t="s">
        <v>12923</v>
      </c>
      <c r="E3153" t="s">
        <v>77</v>
      </c>
      <c r="F3153" t="s">
        <v>12924</v>
      </c>
      <c r="G3153" t="s">
        <v>42</v>
      </c>
      <c r="H3153">
        <v>0</v>
      </c>
      <c r="I3153">
        <v>0</v>
      </c>
      <c r="J3153">
        <v>0</v>
      </c>
      <c r="K3153" t="s">
        <v>12925</v>
      </c>
    </row>
    <row r="3154" spans="1:11" x14ac:dyDescent="0.3">
      <c r="A3154" t="s">
        <v>12926</v>
      </c>
      <c r="C3154" t="s">
        <v>13</v>
      </c>
      <c r="D3154" t="s">
        <v>12927</v>
      </c>
      <c r="E3154" t="s">
        <v>77</v>
      </c>
      <c r="F3154" t="s">
        <v>41</v>
      </c>
      <c r="G3154" t="s">
        <v>42</v>
      </c>
      <c r="H3154">
        <v>0</v>
      </c>
      <c r="I3154">
        <v>0</v>
      </c>
      <c r="J3154">
        <v>0</v>
      </c>
      <c r="K3154" t="s">
        <v>12928</v>
      </c>
    </row>
    <row r="3155" spans="1:11" x14ac:dyDescent="0.3">
      <c r="A3155" t="s">
        <v>12929</v>
      </c>
      <c r="B3155" t="s">
        <v>12930</v>
      </c>
      <c r="C3155" t="s">
        <v>558</v>
      </c>
      <c r="D3155" t="s">
        <v>12931</v>
      </c>
      <c r="E3155" t="s">
        <v>1462</v>
      </c>
      <c r="F3155" t="s">
        <v>9911</v>
      </c>
      <c r="G3155" t="s">
        <v>42</v>
      </c>
      <c r="H3155">
        <v>0</v>
      </c>
      <c r="I3155">
        <v>0</v>
      </c>
      <c r="J3155">
        <v>0</v>
      </c>
      <c r="K3155" t="s">
        <v>12932</v>
      </c>
    </row>
    <row r="3156" spans="1:11" x14ac:dyDescent="0.3">
      <c r="A3156" t="s">
        <v>12933</v>
      </c>
      <c r="B3156" t="s">
        <v>12934</v>
      </c>
      <c r="C3156" t="s">
        <v>13</v>
      </c>
      <c r="D3156" t="s">
        <v>12935</v>
      </c>
      <c r="E3156" t="s">
        <v>77</v>
      </c>
      <c r="F3156" t="s">
        <v>41</v>
      </c>
      <c r="G3156" t="s">
        <v>42</v>
      </c>
      <c r="H3156">
        <v>0</v>
      </c>
      <c r="I3156">
        <v>0</v>
      </c>
      <c r="J3156">
        <v>0</v>
      </c>
      <c r="K3156" t="s">
        <v>12936</v>
      </c>
    </row>
    <row r="3157" spans="1:11" x14ac:dyDescent="0.3">
      <c r="A3157" t="s">
        <v>12937</v>
      </c>
      <c r="B3157" t="s">
        <v>12938</v>
      </c>
      <c r="C3157" t="s">
        <v>13</v>
      </c>
      <c r="D3157" t="s">
        <v>12939</v>
      </c>
      <c r="E3157" t="s">
        <v>77</v>
      </c>
      <c r="F3157" t="s">
        <v>41</v>
      </c>
      <c r="G3157" t="s">
        <v>42</v>
      </c>
      <c r="H3157">
        <v>0</v>
      </c>
      <c r="I3157">
        <v>0</v>
      </c>
      <c r="J3157">
        <v>0</v>
      </c>
      <c r="K3157" t="s">
        <v>12940</v>
      </c>
    </row>
    <row r="3158" spans="1:11" x14ac:dyDescent="0.3">
      <c r="A3158" t="s">
        <v>12941</v>
      </c>
      <c r="B3158" t="s">
        <v>12934</v>
      </c>
      <c r="C3158" t="s">
        <v>13</v>
      </c>
      <c r="D3158" t="s">
        <v>12942</v>
      </c>
      <c r="E3158" t="s">
        <v>77</v>
      </c>
      <c r="F3158" t="s">
        <v>41</v>
      </c>
      <c r="G3158" t="s">
        <v>42</v>
      </c>
      <c r="H3158">
        <v>0</v>
      </c>
      <c r="I3158">
        <v>0</v>
      </c>
      <c r="J3158">
        <v>0</v>
      </c>
      <c r="K3158" t="s">
        <v>12943</v>
      </c>
    </row>
    <row r="3159" spans="1:11" x14ac:dyDescent="0.3">
      <c r="A3159" t="s">
        <v>12944</v>
      </c>
      <c r="B3159" t="s">
        <v>12945</v>
      </c>
      <c r="C3159" t="s">
        <v>13</v>
      </c>
      <c r="D3159" t="s">
        <v>12946</v>
      </c>
      <c r="E3159" t="s">
        <v>77</v>
      </c>
      <c r="F3159" t="s">
        <v>41</v>
      </c>
      <c r="G3159" t="s">
        <v>3301</v>
      </c>
      <c r="H3159">
        <v>0</v>
      </c>
      <c r="I3159">
        <v>0</v>
      </c>
      <c r="J3159">
        <v>0</v>
      </c>
      <c r="K3159" t="s">
        <v>12947</v>
      </c>
    </row>
    <row r="3160" spans="1:11" x14ac:dyDescent="0.3">
      <c r="A3160" t="s">
        <v>12948</v>
      </c>
      <c r="B3160" t="s">
        <v>12949</v>
      </c>
      <c r="C3160" t="s">
        <v>13</v>
      </c>
      <c r="D3160" t="s">
        <v>12950</v>
      </c>
      <c r="E3160" t="s">
        <v>77</v>
      </c>
      <c r="F3160" t="s">
        <v>41</v>
      </c>
      <c r="G3160" t="s">
        <v>42</v>
      </c>
      <c r="H3160">
        <v>0</v>
      </c>
      <c r="I3160">
        <v>0</v>
      </c>
      <c r="J3160">
        <v>0</v>
      </c>
      <c r="K3160" t="s">
        <v>12951</v>
      </c>
    </row>
    <row r="3161" spans="1:11" x14ac:dyDescent="0.3">
      <c r="A3161" t="s">
        <v>12952</v>
      </c>
      <c r="B3161" t="s">
        <v>12953</v>
      </c>
      <c r="C3161" t="s">
        <v>558</v>
      </c>
      <c r="D3161" t="s">
        <v>12954</v>
      </c>
      <c r="E3161" t="s">
        <v>1122</v>
      </c>
      <c r="F3161" t="s">
        <v>12955</v>
      </c>
      <c r="G3161" t="s">
        <v>12956</v>
      </c>
      <c r="H3161">
        <v>0</v>
      </c>
      <c r="I3161">
        <v>0</v>
      </c>
      <c r="J3161">
        <v>0</v>
      </c>
      <c r="K3161" t="s">
        <v>12957</v>
      </c>
    </row>
    <row r="3162" spans="1:11" x14ac:dyDescent="0.3">
      <c r="A3162" t="s">
        <v>12958</v>
      </c>
      <c r="B3162" t="s">
        <v>12959</v>
      </c>
      <c r="C3162" t="s">
        <v>558</v>
      </c>
      <c r="D3162" t="s">
        <v>12960</v>
      </c>
      <c r="E3162" t="s">
        <v>1122</v>
      </c>
      <c r="F3162" t="s">
        <v>16</v>
      </c>
      <c r="G3162" t="s">
        <v>3120</v>
      </c>
      <c r="H3162">
        <v>0</v>
      </c>
      <c r="I3162">
        <v>0</v>
      </c>
      <c r="J3162">
        <v>0</v>
      </c>
      <c r="K3162" t="s">
        <v>12961</v>
      </c>
    </row>
    <row r="3163" spans="1:11" x14ac:dyDescent="0.3">
      <c r="A3163" t="s">
        <v>12962</v>
      </c>
      <c r="B3163" t="s">
        <v>12963</v>
      </c>
      <c r="C3163" t="s">
        <v>13</v>
      </c>
      <c r="D3163" t="s">
        <v>12964</v>
      </c>
      <c r="E3163" t="s">
        <v>77</v>
      </c>
      <c r="F3163" t="s">
        <v>41</v>
      </c>
      <c r="G3163" t="s">
        <v>42</v>
      </c>
      <c r="H3163">
        <v>0</v>
      </c>
      <c r="I3163">
        <v>0</v>
      </c>
      <c r="J3163">
        <v>0</v>
      </c>
      <c r="K3163" t="s">
        <v>12965</v>
      </c>
    </row>
    <row r="3164" spans="1:11" x14ac:dyDescent="0.3">
      <c r="A3164" t="s">
        <v>12966</v>
      </c>
      <c r="B3164" t="s">
        <v>12967</v>
      </c>
      <c r="C3164" t="s">
        <v>13</v>
      </c>
      <c r="D3164" t="s">
        <v>12968</v>
      </c>
      <c r="E3164" t="s">
        <v>77</v>
      </c>
      <c r="F3164" t="s">
        <v>16</v>
      </c>
      <c r="G3164" t="s">
        <v>11774</v>
      </c>
      <c r="H3164">
        <v>0</v>
      </c>
      <c r="I3164">
        <v>0</v>
      </c>
      <c r="J3164">
        <v>0</v>
      </c>
      <c r="K3164" t="s">
        <v>12969</v>
      </c>
    </row>
    <row r="3165" spans="1:11" x14ac:dyDescent="0.3">
      <c r="A3165" t="s">
        <v>12970</v>
      </c>
      <c r="C3165" t="s">
        <v>147</v>
      </c>
      <c r="D3165" t="s">
        <v>12971</v>
      </c>
      <c r="E3165" t="s">
        <v>4768</v>
      </c>
      <c r="F3165" t="s">
        <v>41</v>
      </c>
      <c r="G3165" t="s">
        <v>42</v>
      </c>
      <c r="H3165">
        <v>0</v>
      </c>
      <c r="I3165">
        <v>0</v>
      </c>
      <c r="J3165">
        <v>0</v>
      </c>
      <c r="K3165" t="s">
        <v>12972</v>
      </c>
    </row>
    <row r="3166" spans="1:11" x14ac:dyDescent="0.3">
      <c r="A3166" t="s">
        <v>12973</v>
      </c>
      <c r="B3166" t="s">
        <v>12974</v>
      </c>
      <c r="C3166" t="s">
        <v>13</v>
      </c>
      <c r="D3166" t="s">
        <v>12975</v>
      </c>
      <c r="E3166" t="s">
        <v>77</v>
      </c>
      <c r="F3166" t="s">
        <v>16</v>
      </c>
      <c r="G3166" t="s">
        <v>3142</v>
      </c>
      <c r="H3166">
        <v>0</v>
      </c>
      <c r="I3166">
        <v>0</v>
      </c>
      <c r="J3166">
        <v>0</v>
      </c>
      <c r="K3166" t="s">
        <v>12976</v>
      </c>
    </row>
    <row r="3167" spans="1:11" x14ac:dyDescent="0.3">
      <c r="A3167" t="s">
        <v>12977</v>
      </c>
      <c r="B3167" t="s">
        <v>12978</v>
      </c>
      <c r="C3167" t="s">
        <v>13</v>
      </c>
      <c r="D3167" t="s">
        <v>12979</v>
      </c>
      <c r="E3167" t="s">
        <v>77</v>
      </c>
      <c r="F3167" t="s">
        <v>10513</v>
      </c>
      <c r="G3167" t="s">
        <v>42</v>
      </c>
      <c r="H3167">
        <v>0</v>
      </c>
      <c r="I3167">
        <v>0</v>
      </c>
      <c r="J3167">
        <v>0</v>
      </c>
      <c r="K3167" t="s">
        <v>12980</v>
      </c>
    </row>
    <row r="3168" spans="1:11" x14ac:dyDescent="0.3">
      <c r="A3168" t="s">
        <v>12981</v>
      </c>
      <c r="B3168" t="s">
        <v>12982</v>
      </c>
      <c r="C3168" t="s">
        <v>20</v>
      </c>
      <c r="D3168" t="s">
        <v>12983</v>
      </c>
      <c r="E3168" t="s">
        <v>59</v>
      </c>
      <c r="F3168" t="s">
        <v>3643</v>
      </c>
      <c r="G3168" t="s">
        <v>42</v>
      </c>
      <c r="H3168">
        <v>0</v>
      </c>
      <c r="I3168">
        <v>0</v>
      </c>
      <c r="J3168">
        <v>0</v>
      </c>
      <c r="K3168" t="s">
        <v>12984</v>
      </c>
    </row>
    <row r="3169" spans="1:11" x14ac:dyDescent="0.3">
      <c r="A3169" t="s">
        <v>12985</v>
      </c>
      <c r="B3169" t="s">
        <v>12986</v>
      </c>
      <c r="C3169" t="s">
        <v>13</v>
      </c>
      <c r="D3169" t="s">
        <v>12987</v>
      </c>
      <c r="E3169" t="s">
        <v>77</v>
      </c>
      <c r="F3169" t="s">
        <v>10797</v>
      </c>
      <c r="G3169" t="s">
        <v>42</v>
      </c>
      <c r="H3169">
        <v>0</v>
      </c>
      <c r="I3169">
        <v>0</v>
      </c>
      <c r="J3169">
        <v>0</v>
      </c>
      <c r="K3169" t="s">
        <v>12988</v>
      </c>
    </row>
    <row r="3170" spans="1:11" x14ac:dyDescent="0.3">
      <c r="A3170" t="s">
        <v>12989</v>
      </c>
      <c r="B3170" t="s">
        <v>12990</v>
      </c>
      <c r="C3170" t="s">
        <v>13</v>
      </c>
      <c r="D3170" t="s">
        <v>12991</v>
      </c>
      <c r="E3170" t="s">
        <v>77</v>
      </c>
      <c r="F3170" t="s">
        <v>41</v>
      </c>
      <c r="G3170" t="s">
        <v>42</v>
      </c>
      <c r="H3170">
        <v>0</v>
      </c>
      <c r="I3170">
        <v>0</v>
      </c>
      <c r="J3170">
        <v>0</v>
      </c>
      <c r="K3170" t="s">
        <v>12992</v>
      </c>
    </row>
    <row r="3171" spans="1:11" x14ac:dyDescent="0.3">
      <c r="A3171" t="s">
        <v>12993</v>
      </c>
      <c r="B3171" t="s">
        <v>12994</v>
      </c>
      <c r="C3171" t="s">
        <v>13</v>
      </c>
      <c r="D3171" t="s">
        <v>12995</v>
      </c>
      <c r="E3171" t="s">
        <v>77</v>
      </c>
      <c r="F3171" t="s">
        <v>41</v>
      </c>
      <c r="G3171" t="s">
        <v>9067</v>
      </c>
      <c r="H3171">
        <v>0</v>
      </c>
      <c r="I3171">
        <v>0</v>
      </c>
      <c r="J3171">
        <v>0</v>
      </c>
      <c r="K3171" t="s">
        <v>12996</v>
      </c>
    </row>
    <row r="3172" spans="1:11" x14ac:dyDescent="0.3">
      <c r="A3172" t="s">
        <v>12997</v>
      </c>
      <c r="B3172" t="s">
        <v>12998</v>
      </c>
      <c r="C3172" t="s">
        <v>13</v>
      </c>
      <c r="D3172" t="s">
        <v>12999</v>
      </c>
      <c r="E3172" t="s">
        <v>77</v>
      </c>
      <c r="F3172" t="s">
        <v>1110</v>
      </c>
      <c r="G3172" t="s">
        <v>42</v>
      </c>
      <c r="H3172">
        <v>0</v>
      </c>
      <c r="I3172">
        <v>0</v>
      </c>
      <c r="J3172">
        <v>0</v>
      </c>
      <c r="K3172" t="s">
        <v>13000</v>
      </c>
    </row>
    <row r="3173" spans="1:11" x14ac:dyDescent="0.3">
      <c r="A3173" t="s">
        <v>13001</v>
      </c>
      <c r="B3173" t="s">
        <v>13002</v>
      </c>
      <c r="C3173" t="s">
        <v>13</v>
      </c>
      <c r="D3173" t="s">
        <v>13003</v>
      </c>
      <c r="E3173" t="s">
        <v>77</v>
      </c>
      <c r="F3173" t="s">
        <v>10442</v>
      </c>
      <c r="G3173" t="s">
        <v>42</v>
      </c>
      <c r="H3173">
        <v>0</v>
      </c>
      <c r="I3173">
        <v>0</v>
      </c>
      <c r="J3173">
        <v>0</v>
      </c>
      <c r="K3173" t="s">
        <v>13004</v>
      </c>
    </row>
    <row r="3174" spans="1:11" x14ac:dyDescent="0.3">
      <c r="A3174" t="s">
        <v>13005</v>
      </c>
      <c r="C3174" t="s">
        <v>13</v>
      </c>
      <c r="D3174" t="s">
        <v>13006</v>
      </c>
      <c r="E3174" t="s">
        <v>77</v>
      </c>
      <c r="F3174" t="s">
        <v>41</v>
      </c>
      <c r="G3174" t="s">
        <v>42</v>
      </c>
      <c r="H3174">
        <v>0</v>
      </c>
      <c r="I3174">
        <v>0</v>
      </c>
      <c r="J3174">
        <v>0</v>
      </c>
      <c r="K3174" t="s">
        <v>13007</v>
      </c>
    </row>
    <row r="3175" spans="1:11" x14ac:dyDescent="0.3">
      <c r="A3175" t="s">
        <v>13008</v>
      </c>
      <c r="B3175" t="s">
        <v>13009</v>
      </c>
      <c r="C3175" t="s">
        <v>13</v>
      </c>
      <c r="D3175" t="s">
        <v>13010</v>
      </c>
      <c r="E3175" t="s">
        <v>77</v>
      </c>
      <c r="F3175" t="s">
        <v>41</v>
      </c>
      <c r="G3175" t="s">
        <v>42</v>
      </c>
      <c r="H3175">
        <v>0</v>
      </c>
      <c r="I3175">
        <v>0</v>
      </c>
      <c r="J3175">
        <v>0</v>
      </c>
      <c r="K3175" t="s">
        <v>13011</v>
      </c>
    </row>
    <row r="3176" spans="1:11" x14ac:dyDescent="0.3">
      <c r="A3176" t="s">
        <v>13012</v>
      </c>
      <c r="B3176" t="s">
        <v>13013</v>
      </c>
      <c r="C3176" t="s">
        <v>20</v>
      </c>
      <c r="D3176" t="s">
        <v>13014</v>
      </c>
      <c r="E3176" t="s">
        <v>22</v>
      </c>
      <c r="F3176" t="s">
        <v>2000</v>
      </c>
      <c r="G3176" t="s">
        <v>42</v>
      </c>
      <c r="H3176">
        <v>0</v>
      </c>
      <c r="I3176">
        <v>0</v>
      </c>
      <c r="J3176">
        <v>0</v>
      </c>
      <c r="K3176" t="s">
        <v>13015</v>
      </c>
    </row>
    <row r="3177" spans="1:11" x14ac:dyDescent="0.3">
      <c r="A3177" t="s">
        <v>13016</v>
      </c>
      <c r="B3177" t="s">
        <v>13017</v>
      </c>
      <c r="C3177" t="s">
        <v>13</v>
      </c>
      <c r="D3177" t="s">
        <v>13018</v>
      </c>
      <c r="E3177" t="s">
        <v>77</v>
      </c>
      <c r="F3177" t="s">
        <v>41</v>
      </c>
      <c r="G3177" t="s">
        <v>10101</v>
      </c>
      <c r="H3177">
        <v>0</v>
      </c>
      <c r="I3177">
        <v>0</v>
      </c>
      <c r="J3177">
        <v>0</v>
      </c>
      <c r="K3177" t="s">
        <v>13019</v>
      </c>
    </row>
    <row r="3178" spans="1:11" x14ac:dyDescent="0.3">
      <c r="A3178" t="s">
        <v>13020</v>
      </c>
      <c r="B3178" t="s">
        <v>13021</v>
      </c>
      <c r="C3178" t="s">
        <v>13</v>
      </c>
      <c r="D3178" t="s">
        <v>13022</v>
      </c>
      <c r="E3178" t="s">
        <v>77</v>
      </c>
      <c r="F3178" t="s">
        <v>41</v>
      </c>
      <c r="G3178" t="s">
        <v>42</v>
      </c>
      <c r="H3178">
        <v>0</v>
      </c>
      <c r="I3178">
        <v>0</v>
      </c>
      <c r="J3178">
        <v>0</v>
      </c>
      <c r="K3178" t="s">
        <v>13023</v>
      </c>
    </row>
    <row r="3179" spans="1:11" x14ac:dyDescent="0.3">
      <c r="A3179" t="s">
        <v>13024</v>
      </c>
      <c r="B3179" t="s">
        <v>13025</v>
      </c>
      <c r="C3179" t="s">
        <v>13</v>
      </c>
      <c r="D3179" t="s">
        <v>13026</v>
      </c>
      <c r="E3179" t="s">
        <v>77</v>
      </c>
      <c r="F3179" t="s">
        <v>41</v>
      </c>
      <c r="G3179" t="s">
        <v>42</v>
      </c>
      <c r="H3179">
        <v>0</v>
      </c>
      <c r="I3179">
        <v>0</v>
      </c>
      <c r="J3179">
        <v>0</v>
      </c>
      <c r="K3179" t="s">
        <v>13027</v>
      </c>
    </row>
    <row r="3180" spans="1:11" x14ac:dyDescent="0.3">
      <c r="A3180" t="s">
        <v>13028</v>
      </c>
      <c r="C3180" t="s">
        <v>147</v>
      </c>
      <c r="D3180" t="s">
        <v>13029</v>
      </c>
      <c r="E3180" t="s">
        <v>183</v>
      </c>
      <c r="F3180" t="s">
        <v>1242</v>
      </c>
      <c r="G3180" t="s">
        <v>42</v>
      </c>
      <c r="H3180">
        <v>0</v>
      </c>
      <c r="I3180">
        <v>0</v>
      </c>
      <c r="J3180">
        <v>0</v>
      </c>
      <c r="K3180" t="s">
        <v>13030</v>
      </c>
    </row>
    <row r="3181" spans="1:11" x14ac:dyDescent="0.3">
      <c r="A3181" t="s">
        <v>13031</v>
      </c>
      <c r="B3181" t="s">
        <v>13032</v>
      </c>
      <c r="C3181" t="s">
        <v>20</v>
      </c>
      <c r="E3181" t="s">
        <v>59</v>
      </c>
      <c r="F3181" t="s">
        <v>16</v>
      </c>
      <c r="G3181" t="s">
        <v>4520</v>
      </c>
      <c r="H3181">
        <v>0</v>
      </c>
      <c r="I3181">
        <v>0</v>
      </c>
      <c r="J3181">
        <v>0</v>
      </c>
      <c r="K3181" t="s">
        <v>13033</v>
      </c>
    </row>
    <row r="3182" spans="1:11" x14ac:dyDescent="0.3">
      <c r="A3182" t="s">
        <v>13034</v>
      </c>
      <c r="C3182" t="s">
        <v>147</v>
      </c>
      <c r="D3182" t="s">
        <v>13035</v>
      </c>
      <c r="E3182" t="s">
        <v>183</v>
      </c>
      <c r="F3182" t="s">
        <v>2144</v>
      </c>
      <c r="G3182" t="s">
        <v>42</v>
      </c>
      <c r="H3182">
        <v>0</v>
      </c>
      <c r="I3182">
        <v>0</v>
      </c>
      <c r="J3182">
        <v>0</v>
      </c>
      <c r="K3182" t="s">
        <v>13036</v>
      </c>
    </row>
    <row r="3183" spans="1:11" x14ac:dyDescent="0.3">
      <c r="A3183" t="s">
        <v>13037</v>
      </c>
      <c r="C3183" t="s">
        <v>147</v>
      </c>
      <c r="D3183" t="s">
        <v>13038</v>
      </c>
      <c r="E3183" t="s">
        <v>183</v>
      </c>
      <c r="F3183" t="s">
        <v>1947</v>
      </c>
      <c r="G3183" t="s">
        <v>42</v>
      </c>
      <c r="H3183">
        <v>0</v>
      </c>
      <c r="I3183">
        <v>0</v>
      </c>
      <c r="J3183">
        <v>0</v>
      </c>
      <c r="K3183" t="s">
        <v>13039</v>
      </c>
    </row>
    <row r="3184" spans="1:11" x14ac:dyDescent="0.3">
      <c r="A3184" t="s">
        <v>13040</v>
      </c>
      <c r="C3184" t="s">
        <v>147</v>
      </c>
      <c r="D3184" t="s">
        <v>13041</v>
      </c>
      <c r="E3184" t="s">
        <v>183</v>
      </c>
      <c r="F3184" t="s">
        <v>1845</v>
      </c>
      <c r="G3184" t="s">
        <v>42</v>
      </c>
      <c r="H3184">
        <v>0</v>
      </c>
      <c r="I3184">
        <v>0</v>
      </c>
      <c r="J3184">
        <v>0</v>
      </c>
      <c r="K3184" t="s">
        <v>13042</v>
      </c>
    </row>
    <row r="3185" spans="1:11" x14ac:dyDescent="0.3">
      <c r="A3185" t="s">
        <v>13043</v>
      </c>
      <c r="B3185" t="s">
        <v>13044</v>
      </c>
      <c r="C3185" t="s">
        <v>20</v>
      </c>
      <c r="D3185" t="s">
        <v>13045</v>
      </c>
      <c r="E3185" t="s">
        <v>59</v>
      </c>
      <c r="F3185" t="s">
        <v>5105</v>
      </c>
      <c r="G3185" t="s">
        <v>42</v>
      </c>
      <c r="H3185">
        <v>0</v>
      </c>
      <c r="I3185">
        <v>0</v>
      </c>
      <c r="J3185">
        <v>0</v>
      </c>
      <c r="K3185" t="s">
        <v>13046</v>
      </c>
    </row>
    <row r="3186" spans="1:11" x14ac:dyDescent="0.3">
      <c r="A3186" t="s">
        <v>13047</v>
      </c>
      <c r="C3186" t="s">
        <v>20</v>
      </c>
      <c r="D3186" t="s">
        <v>13048</v>
      </c>
      <c r="E3186" t="s">
        <v>22</v>
      </c>
      <c r="F3186" t="s">
        <v>16</v>
      </c>
      <c r="G3186" t="s">
        <v>5815</v>
      </c>
      <c r="H3186">
        <v>0</v>
      </c>
      <c r="I3186">
        <v>0</v>
      </c>
      <c r="J3186">
        <v>0</v>
      </c>
      <c r="K3186" t="s">
        <v>13049</v>
      </c>
    </row>
    <row r="3187" spans="1:11" x14ac:dyDescent="0.3">
      <c r="A3187" t="s">
        <v>13050</v>
      </c>
      <c r="B3187" t="s">
        <v>13051</v>
      </c>
      <c r="C3187" t="s">
        <v>27</v>
      </c>
      <c r="D3187" t="s">
        <v>13052</v>
      </c>
      <c r="E3187" t="s">
        <v>10249</v>
      </c>
      <c r="F3187" t="s">
        <v>13053</v>
      </c>
      <c r="G3187" t="s">
        <v>42</v>
      </c>
      <c r="H3187">
        <v>0</v>
      </c>
      <c r="I3187">
        <v>0</v>
      </c>
      <c r="J3187">
        <v>0</v>
      </c>
      <c r="K3187" t="s">
        <v>13054</v>
      </c>
    </row>
    <row r="3188" spans="1:11" x14ac:dyDescent="0.3">
      <c r="A3188" t="s">
        <v>13055</v>
      </c>
      <c r="B3188" t="s">
        <v>13056</v>
      </c>
      <c r="C3188" t="s">
        <v>27</v>
      </c>
      <c r="D3188" t="s">
        <v>13057</v>
      </c>
      <c r="E3188" t="s">
        <v>10249</v>
      </c>
      <c r="F3188" t="s">
        <v>2703</v>
      </c>
      <c r="G3188" t="s">
        <v>42</v>
      </c>
      <c r="H3188">
        <v>0</v>
      </c>
      <c r="I3188">
        <v>0</v>
      </c>
      <c r="J3188">
        <v>0</v>
      </c>
      <c r="K3188" t="s">
        <v>13058</v>
      </c>
    </row>
    <row r="3189" spans="1:11" x14ac:dyDescent="0.3">
      <c r="A3189" t="s">
        <v>13059</v>
      </c>
      <c r="C3189" t="s">
        <v>558</v>
      </c>
      <c r="D3189" t="s">
        <v>13060</v>
      </c>
      <c r="E3189" t="s">
        <v>1122</v>
      </c>
      <c r="F3189" t="s">
        <v>3603</v>
      </c>
      <c r="G3189" t="s">
        <v>2818</v>
      </c>
      <c r="H3189">
        <v>0</v>
      </c>
      <c r="I3189">
        <v>0</v>
      </c>
      <c r="J3189">
        <v>0</v>
      </c>
      <c r="K3189" t="s">
        <v>13061</v>
      </c>
    </row>
    <row r="3190" spans="1:11" x14ac:dyDescent="0.3">
      <c r="A3190" t="s">
        <v>13062</v>
      </c>
      <c r="B3190" t="s">
        <v>13063</v>
      </c>
      <c r="C3190" t="s">
        <v>558</v>
      </c>
      <c r="D3190" t="s">
        <v>13064</v>
      </c>
      <c r="E3190" t="s">
        <v>1122</v>
      </c>
      <c r="F3190" t="s">
        <v>13065</v>
      </c>
      <c r="G3190" t="s">
        <v>42</v>
      </c>
      <c r="H3190">
        <v>0</v>
      </c>
      <c r="I3190">
        <v>0</v>
      </c>
      <c r="J3190">
        <v>0</v>
      </c>
      <c r="K3190" t="s">
        <v>13066</v>
      </c>
    </row>
    <row r="3191" spans="1:11" x14ac:dyDescent="0.3">
      <c r="A3191" t="s">
        <v>13067</v>
      </c>
      <c r="B3191" t="s">
        <v>13068</v>
      </c>
      <c r="C3191" t="s">
        <v>27</v>
      </c>
      <c r="D3191" t="s">
        <v>13069</v>
      </c>
      <c r="E3191" t="s">
        <v>10249</v>
      </c>
      <c r="F3191" t="s">
        <v>13070</v>
      </c>
      <c r="G3191" t="s">
        <v>42</v>
      </c>
      <c r="H3191">
        <v>0</v>
      </c>
      <c r="I3191">
        <v>0</v>
      </c>
      <c r="J3191">
        <v>0</v>
      </c>
      <c r="K3191" t="s">
        <v>13071</v>
      </c>
    </row>
    <row r="3192" spans="1:11" x14ac:dyDescent="0.3">
      <c r="A3192" t="s">
        <v>13072</v>
      </c>
      <c r="B3192" t="s">
        <v>13073</v>
      </c>
      <c r="C3192" t="s">
        <v>20</v>
      </c>
      <c r="D3192" t="s">
        <v>13074</v>
      </c>
      <c r="E3192" t="s">
        <v>59</v>
      </c>
      <c r="F3192" t="s">
        <v>13075</v>
      </c>
      <c r="G3192" t="s">
        <v>42</v>
      </c>
      <c r="H3192">
        <v>0</v>
      </c>
      <c r="I3192">
        <v>0</v>
      </c>
      <c r="J3192">
        <v>0</v>
      </c>
      <c r="K3192" t="s">
        <v>13076</v>
      </c>
    </row>
    <row r="3193" spans="1:11" x14ac:dyDescent="0.3">
      <c r="A3193" t="s">
        <v>13077</v>
      </c>
      <c r="B3193" t="s">
        <v>13078</v>
      </c>
      <c r="C3193" t="s">
        <v>20</v>
      </c>
      <c r="D3193" t="s">
        <v>13079</v>
      </c>
      <c r="E3193" t="s">
        <v>59</v>
      </c>
      <c r="F3193" t="s">
        <v>16</v>
      </c>
      <c r="G3193" t="s">
        <v>8377</v>
      </c>
      <c r="H3193">
        <v>0</v>
      </c>
      <c r="I3193">
        <v>0</v>
      </c>
      <c r="J3193">
        <v>0</v>
      </c>
      <c r="K3193" t="s">
        <v>13080</v>
      </c>
    </row>
    <row r="3194" spans="1:11" x14ac:dyDescent="0.3">
      <c r="A3194" t="s">
        <v>13081</v>
      </c>
      <c r="B3194" t="s">
        <v>13082</v>
      </c>
      <c r="C3194" t="s">
        <v>20</v>
      </c>
      <c r="D3194" t="s">
        <v>13083</v>
      </c>
      <c r="E3194" t="s">
        <v>59</v>
      </c>
      <c r="F3194" t="s">
        <v>3412</v>
      </c>
      <c r="G3194" t="s">
        <v>42</v>
      </c>
      <c r="H3194">
        <v>0</v>
      </c>
      <c r="I3194">
        <v>0</v>
      </c>
      <c r="J3194">
        <v>0</v>
      </c>
      <c r="K3194" t="s">
        <v>13084</v>
      </c>
    </row>
    <row r="3195" spans="1:11" x14ac:dyDescent="0.3">
      <c r="A3195" t="s">
        <v>13085</v>
      </c>
      <c r="B3195" t="s">
        <v>13086</v>
      </c>
      <c r="C3195" t="s">
        <v>20</v>
      </c>
      <c r="D3195" t="s">
        <v>13087</v>
      </c>
      <c r="E3195" t="s">
        <v>59</v>
      </c>
      <c r="F3195" t="s">
        <v>2361</v>
      </c>
      <c r="G3195" t="s">
        <v>42</v>
      </c>
      <c r="H3195">
        <v>0</v>
      </c>
      <c r="I3195">
        <v>0</v>
      </c>
      <c r="J3195">
        <v>0</v>
      </c>
      <c r="K3195" t="s">
        <v>13088</v>
      </c>
    </row>
    <row r="3196" spans="1:11" x14ac:dyDescent="0.3">
      <c r="A3196" t="s">
        <v>13089</v>
      </c>
      <c r="B3196" t="s">
        <v>13090</v>
      </c>
      <c r="C3196" t="s">
        <v>27</v>
      </c>
      <c r="D3196" t="s">
        <v>13091</v>
      </c>
      <c r="E3196" t="s">
        <v>10249</v>
      </c>
      <c r="F3196" t="s">
        <v>13092</v>
      </c>
      <c r="G3196" t="s">
        <v>42</v>
      </c>
      <c r="H3196">
        <v>0</v>
      </c>
      <c r="I3196">
        <v>0</v>
      </c>
      <c r="J3196">
        <v>0</v>
      </c>
      <c r="K3196" t="s">
        <v>13093</v>
      </c>
    </row>
    <row r="3197" spans="1:11" x14ac:dyDescent="0.3">
      <c r="A3197" t="s">
        <v>13094</v>
      </c>
      <c r="B3197" t="s">
        <v>13095</v>
      </c>
      <c r="C3197" t="s">
        <v>20</v>
      </c>
      <c r="D3197" t="s">
        <v>13096</v>
      </c>
      <c r="E3197" t="s">
        <v>22</v>
      </c>
      <c r="F3197" t="s">
        <v>13097</v>
      </c>
      <c r="G3197" t="s">
        <v>42</v>
      </c>
      <c r="H3197">
        <v>0</v>
      </c>
      <c r="I3197">
        <v>0</v>
      </c>
      <c r="J3197">
        <v>0</v>
      </c>
      <c r="K3197" t="s">
        <v>13098</v>
      </c>
    </row>
    <row r="3198" spans="1:11" x14ac:dyDescent="0.3">
      <c r="A3198" t="s">
        <v>13099</v>
      </c>
      <c r="B3198" t="s">
        <v>13100</v>
      </c>
      <c r="C3198" t="s">
        <v>27</v>
      </c>
      <c r="D3198" t="s">
        <v>13101</v>
      </c>
      <c r="E3198" t="s">
        <v>10249</v>
      </c>
      <c r="F3198" t="s">
        <v>13102</v>
      </c>
      <c r="G3198" t="s">
        <v>42</v>
      </c>
      <c r="H3198">
        <v>0</v>
      </c>
      <c r="I3198">
        <v>0</v>
      </c>
      <c r="J3198">
        <v>0</v>
      </c>
      <c r="K3198" t="s">
        <v>13103</v>
      </c>
    </row>
    <row r="3199" spans="1:11" x14ac:dyDescent="0.3">
      <c r="A3199" t="s">
        <v>13104</v>
      </c>
      <c r="C3199" t="s">
        <v>27</v>
      </c>
      <c r="D3199" t="s">
        <v>13105</v>
      </c>
      <c r="E3199" t="s">
        <v>10249</v>
      </c>
      <c r="F3199" t="s">
        <v>11037</v>
      </c>
      <c r="G3199" t="s">
        <v>42</v>
      </c>
      <c r="H3199">
        <v>0</v>
      </c>
      <c r="I3199">
        <v>0</v>
      </c>
      <c r="J3199">
        <v>0</v>
      </c>
      <c r="K3199" t="s">
        <v>13106</v>
      </c>
    </row>
    <row r="3200" spans="1:11" x14ac:dyDescent="0.3">
      <c r="A3200" t="s">
        <v>13107</v>
      </c>
      <c r="C3200" t="s">
        <v>27</v>
      </c>
      <c r="D3200" t="s">
        <v>13108</v>
      </c>
      <c r="E3200" t="s">
        <v>10249</v>
      </c>
      <c r="F3200" t="s">
        <v>41</v>
      </c>
      <c r="G3200" t="s">
        <v>42</v>
      </c>
      <c r="H3200">
        <v>0</v>
      </c>
      <c r="I3200">
        <v>0</v>
      </c>
      <c r="J3200">
        <v>0</v>
      </c>
      <c r="K3200" t="s">
        <v>13109</v>
      </c>
    </row>
    <row r="3201" spans="1:11" x14ac:dyDescent="0.3">
      <c r="A3201" t="s">
        <v>13110</v>
      </c>
      <c r="B3201" t="s">
        <v>13111</v>
      </c>
      <c r="C3201" t="s">
        <v>20</v>
      </c>
      <c r="D3201" t="s">
        <v>13112</v>
      </c>
      <c r="E3201" t="s">
        <v>59</v>
      </c>
      <c r="F3201" t="s">
        <v>41</v>
      </c>
      <c r="G3201" t="s">
        <v>42</v>
      </c>
      <c r="H3201">
        <v>0</v>
      </c>
      <c r="I3201">
        <v>0</v>
      </c>
      <c r="J3201">
        <v>0</v>
      </c>
      <c r="K3201" t="s">
        <v>13113</v>
      </c>
    </row>
    <row r="3202" spans="1:11" x14ac:dyDescent="0.3">
      <c r="A3202" t="s">
        <v>13114</v>
      </c>
      <c r="B3202" t="s">
        <v>13115</v>
      </c>
      <c r="C3202" t="s">
        <v>13</v>
      </c>
      <c r="D3202" t="s">
        <v>13116</v>
      </c>
      <c r="E3202" t="s">
        <v>77</v>
      </c>
      <c r="F3202" t="s">
        <v>41</v>
      </c>
      <c r="G3202" t="s">
        <v>42</v>
      </c>
      <c r="H3202">
        <v>0</v>
      </c>
      <c r="I3202">
        <v>0</v>
      </c>
      <c r="J3202">
        <v>0</v>
      </c>
      <c r="K3202" t="s">
        <v>13117</v>
      </c>
    </row>
    <row r="3203" spans="1:11" x14ac:dyDescent="0.3">
      <c r="A3203" t="s">
        <v>13118</v>
      </c>
      <c r="C3203" t="s">
        <v>20</v>
      </c>
      <c r="D3203" t="s">
        <v>13119</v>
      </c>
      <c r="E3203" t="s">
        <v>59</v>
      </c>
      <c r="F3203" t="s">
        <v>16</v>
      </c>
      <c r="G3203" t="s">
        <v>13120</v>
      </c>
      <c r="H3203">
        <v>0</v>
      </c>
      <c r="I3203">
        <v>0</v>
      </c>
      <c r="J3203">
        <v>0</v>
      </c>
      <c r="K3203" t="s">
        <v>13121</v>
      </c>
    </row>
    <row r="3204" spans="1:11" x14ac:dyDescent="0.3">
      <c r="A3204" t="s">
        <v>13122</v>
      </c>
      <c r="C3204" t="s">
        <v>20</v>
      </c>
      <c r="D3204" t="s">
        <v>13123</v>
      </c>
      <c r="E3204" t="s">
        <v>59</v>
      </c>
      <c r="F3204" t="s">
        <v>1506</v>
      </c>
      <c r="G3204" t="s">
        <v>42</v>
      </c>
      <c r="H3204">
        <v>0</v>
      </c>
      <c r="I3204">
        <v>0</v>
      </c>
      <c r="J3204">
        <v>0</v>
      </c>
      <c r="K3204" t="s">
        <v>13124</v>
      </c>
    </row>
    <row r="3205" spans="1:11" x14ac:dyDescent="0.3">
      <c r="A3205" t="s">
        <v>13125</v>
      </c>
      <c r="B3205" t="s">
        <v>13126</v>
      </c>
      <c r="C3205" t="s">
        <v>466</v>
      </c>
      <c r="D3205" t="s">
        <v>13127</v>
      </c>
      <c r="E3205" t="s">
        <v>5396</v>
      </c>
      <c r="F3205" t="s">
        <v>16</v>
      </c>
      <c r="G3205" t="s">
        <v>13128</v>
      </c>
      <c r="H3205">
        <v>0</v>
      </c>
      <c r="I3205">
        <v>0</v>
      </c>
      <c r="J3205">
        <v>0</v>
      </c>
      <c r="K3205" t="s">
        <v>13129</v>
      </c>
    </row>
    <row r="3206" spans="1:11" x14ac:dyDescent="0.3">
      <c r="A3206" t="s">
        <v>13130</v>
      </c>
      <c r="B3206" t="s">
        <v>13131</v>
      </c>
      <c r="C3206" t="s">
        <v>27</v>
      </c>
      <c r="D3206" t="s">
        <v>13132</v>
      </c>
      <c r="E3206" t="s">
        <v>10249</v>
      </c>
      <c r="F3206" t="s">
        <v>16</v>
      </c>
      <c r="G3206" t="s">
        <v>9591</v>
      </c>
      <c r="H3206">
        <v>0</v>
      </c>
      <c r="I3206">
        <v>0</v>
      </c>
      <c r="J3206">
        <v>0</v>
      </c>
      <c r="K3206" t="s">
        <v>13133</v>
      </c>
    </row>
    <row r="3207" spans="1:11" x14ac:dyDescent="0.3">
      <c r="A3207" t="s">
        <v>13134</v>
      </c>
      <c r="C3207" t="s">
        <v>20</v>
      </c>
      <c r="D3207" t="s">
        <v>13135</v>
      </c>
      <c r="E3207" t="s">
        <v>59</v>
      </c>
      <c r="F3207" t="s">
        <v>41</v>
      </c>
      <c r="G3207" t="s">
        <v>13136</v>
      </c>
      <c r="H3207">
        <v>0</v>
      </c>
      <c r="I3207">
        <v>0</v>
      </c>
      <c r="J3207">
        <v>0</v>
      </c>
      <c r="K3207" t="s">
        <v>13137</v>
      </c>
    </row>
    <row r="3208" spans="1:11" x14ac:dyDescent="0.3">
      <c r="A3208" t="s">
        <v>13138</v>
      </c>
      <c r="C3208" t="s">
        <v>20</v>
      </c>
      <c r="D3208" t="s">
        <v>13139</v>
      </c>
      <c r="E3208" t="s">
        <v>22</v>
      </c>
      <c r="F3208" t="s">
        <v>1214</v>
      </c>
      <c r="G3208" t="s">
        <v>42</v>
      </c>
      <c r="H3208">
        <v>0</v>
      </c>
      <c r="I3208">
        <v>0</v>
      </c>
      <c r="J3208">
        <v>0</v>
      </c>
      <c r="K3208" t="s">
        <v>13140</v>
      </c>
    </row>
    <row r="3209" spans="1:11" x14ac:dyDescent="0.3">
      <c r="A3209" t="s">
        <v>13141</v>
      </c>
      <c r="B3209" t="s">
        <v>13142</v>
      </c>
      <c r="C3209" t="s">
        <v>13</v>
      </c>
      <c r="D3209" t="s">
        <v>13143</v>
      </c>
      <c r="E3209" t="s">
        <v>77</v>
      </c>
      <c r="F3209" t="s">
        <v>16</v>
      </c>
      <c r="G3209" t="s">
        <v>9663</v>
      </c>
      <c r="H3209">
        <v>0</v>
      </c>
      <c r="I3209">
        <v>0</v>
      </c>
      <c r="J3209">
        <v>0</v>
      </c>
      <c r="K3209" t="s">
        <v>13144</v>
      </c>
    </row>
    <row r="3210" spans="1:11" x14ac:dyDescent="0.3">
      <c r="A3210" t="s">
        <v>13145</v>
      </c>
      <c r="B3210" t="s">
        <v>13146</v>
      </c>
      <c r="C3210" t="s">
        <v>20</v>
      </c>
      <c r="D3210" t="s">
        <v>13147</v>
      </c>
      <c r="E3210" t="s">
        <v>59</v>
      </c>
      <c r="F3210" t="s">
        <v>41</v>
      </c>
      <c r="G3210" t="s">
        <v>42</v>
      </c>
      <c r="H3210">
        <v>0</v>
      </c>
      <c r="I3210">
        <v>0</v>
      </c>
      <c r="J3210">
        <v>0</v>
      </c>
      <c r="K3210" t="s">
        <v>13148</v>
      </c>
    </row>
    <row r="3211" spans="1:11" x14ac:dyDescent="0.3">
      <c r="A3211" t="s">
        <v>13149</v>
      </c>
      <c r="B3211" t="s">
        <v>13150</v>
      </c>
      <c r="C3211" t="s">
        <v>20</v>
      </c>
      <c r="D3211" t="s">
        <v>13151</v>
      </c>
      <c r="E3211" t="s">
        <v>59</v>
      </c>
      <c r="F3211" t="s">
        <v>1835</v>
      </c>
      <c r="G3211" t="s">
        <v>42</v>
      </c>
      <c r="H3211">
        <v>0</v>
      </c>
      <c r="I3211">
        <v>0</v>
      </c>
      <c r="J3211">
        <v>0</v>
      </c>
      <c r="K3211" t="s">
        <v>13152</v>
      </c>
    </row>
    <row r="3212" spans="1:11" x14ac:dyDescent="0.3">
      <c r="A3212" t="s">
        <v>13153</v>
      </c>
      <c r="B3212" t="s">
        <v>13154</v>
      </c>
      <c r="C3212" t="s">
        <v>20</v>
      </c>
      <c r="D3212" t="s">
        <v>13155</v>
      </c>
      <c r="E3212" t="s">
        <v>59</v>
      </c>
      <c r="F3212" t="s">
        <v>41</v>
      </c>
      <c r="G3212" t="s">
        <v>42</v>
      </c>
      <c r="H3212">
        <v>0</v>
      </c>
      <c r="I3212">
        <v>0</v>
      </c>
      <c r="J3212">
        <v>0</v>
      </c>
      <c r="K3212" t="s">
        <v>13156</v>
      </c>
    </row>
    <row r="3213" spans="1:11" x14ac:dyDescent="0.3">
      <c r="A3213" t="s">
        <v>13157</v>
      </c>
      <c r="B3213" t="s">
        <v>13158</v>
      </c>
      <c r="C3213" t="s">
        <v>27</v>
      </c>
      <c r="D3213" t="s">
        <v>13159</v>
      </c>
      <c r="E3213" t="s">
        <v>10249</v>
      </c>
      <c r="F3213" t="s">
        <v>11292</v>
      </c>
      <c r="G3213" t="s">
        <v>5509</v>
      </c>
      <c r="H3213">
        <v>0</v>
      </c>
      <c r="I3213">
        <v>0</v>
      </c>
      <c r="J3213">
        <v>0</v>
      </c>
      <c r="K3213" t="s">
        <v>13160</v>
      </c>
    </row>
    <row r="3214" spans="1:11" x14ac:dyDescent="0.3">
      <c r="A3214" t="s">
        <v>13161</v>
      </c>
      <c r="B3214" t="s">
        <v>13162</v>
      </c>
      <c r="C3214" t="s">
        <v>13</v>
      </c>
      <c r="D3214" t="s">
        <v>13163</v>
      </c>
      <c r="E3214" t="s">
        <v>77</v>
      </c>
      <c r="F3214" t="s">
        <v>41</v>
      </c>
      <c r="G3214" t="s">
        <v>42</v>
      </c>
      <c r="H3214">
        <v>0</v>
      </c>
      <c r="I3214">
        <v>0</v>
      </c>
      <c r="J3214">
        <v>0</v>
      </c>
      <c r="K3214" t="s">
        <v>13164</v>
      </c>
    </row>
    <row r="3215" spans="1:11" x14ac:dyDescent="0.3">
      <c r="A3215" t="s">
        <v>13165</v>
      </c>
      <c r="B3215" t="s">
        <v>13166</v>
      </c>
      <c r="C3215" t="s">
        <v>27</v>
      </c>
      <c r="D3215" t="s">
        <v>13167</v>
      </c>
      <c r="E3215" t="s">
        <v>10249</v>
      </c>
      <c r="F3215" t="s">
        <v>16</v>
      </c>
      <c r="G3215" t="s">
        <v>2618</v>
      </c>
      <c r="H3215">
        <v>0</v>
      </c>
      <c r="I3215">
        <v>0</v>
      </c>
      <c r="J3215">
        <v>0</v>
      </c>
      <c r="K3215" t="s">
        <v>13168</v>
      </c>
    </row>
    <row r="3216" spans="1:11" x14ac:dyDescent="0.3">
      <c r="A3216" t="s">
        <v>13169</v>
      </c>
      <c r="B3216" t="s">
        <v>13170</v>
      </c>
      <c r="C3216" t="s">
        <v>13</v>
      </c>
      <c r="D3216" t="s">
        <v>13171</v>
      </c>
      <c r="E3216" t="s">
        <v>77</v>
      </c>
      <c r="F3216" t="s">
        <v>41</v>
      </c>
      <c r="G3216" t="s">
        <v>42</v>
      </c>
      <c r="H3216">
        <v>0</v>
      </c>
      <c r="I3216">
        <v>0</v>
      </c>
      <c r="J3216">
        <v>0</v>
      </c>
      <c r="K3216" t="s">
        <v>13172</v>
      </c>
    </row>
    <row r="3217" spans="1:11" x14ac:dyDescent="0.3">
      <c r="A3217" t="s">
        <v>13173</v>
      </c>
      <c r="B3217" t="s">
        <v>13174</v>
      </c>
      <c r="C3217" t="s">
        <v>13</v>
      </c>
      <c r="D3217" t="s">
        <v>13175</v>
      </c>
      <c r="E3217" t="s">
        <v>77</v>
      </c>
      <c r="F3217" t="s">
        <v>10463</v>
      </c>
      <c r="G3217" t="s">
        <v>3430</v>
      </c>
      <c r="H3217">
        <v>0</v>
      </c>
      <c r="I3217">
        <v>0</v>
      </c>
      <c r="J3217">
        <v>0</v>
      </c>
      <c r="K3217" t="s">
        <v>13176</v>
      </c>
    </row>
    <row r="3218" spans="1:11" x14ac:dyDescent="0.3">
      <c r="A3218" t="s">
        <v>13177</v>
      </c>
      <c r="B3218" t="s">
        <v>13178</v>
      </c>
      <c r="C3218" t="s">
        <v>558</v>
      </c>
      <c r="D3218" t="s">
        <v>13179</v>
      </c>
      <c r="E3218" t="s">
        <v>754</v>
      </c>
      <c r="F3218" t="s">
        <v>16</v>
      </c>
      <c r="G3218" t="s">
        <v>9659</v>
      </c>
      <c r="H3218">
        <v>0</v>
      </c>
      <c r="I3218">
        <v>0</v>
      </c>
      <c r="J3218">
        <v>0</v>
      </c>
      <c r="K3218" t="s">
        <v>13180</v>
      </c>
    </row>
    <row r="3219" spans="1:11" x14ac:dyDescent="0.3">
      <c r="A3219" t="s">
        <v>13181</v>
      </c>
      <c r="B3219" t="s">
        <v>13182</v>
      </c>
      <c r="C3219" t="s">
        <v>27</v>
      </c>
      <c r="D3219" t="e">
        <f>아스팔트 방수.</f>
        <v>#NAME?</v>
      </c>
      <c r="E3219" t="s">
        <v>29</v>
      </c>
      <c r="F3219" t="s">
        <v>16</v>
      </c>
      <c r="G3219" t="s">
        <v>35</v>
      </c>
      <c r="H3219">
        <v>0</v>
      </c>
      <c r="I3219">
        <v>0</v>
      </c>
      <c r="J3219">
        <v>0</v>
      </c>
      <c r="K3219" t="s">
        <v>13183</v>
      </c>
    </row>
    <row r="3220" spans="1:11" x14ac:dyDescent="0.3">
      <c r="A3220" t="s">
        <v>13184</v>
      </c>
      <c r="C3220" t="s">
        <v>558</v>
      </c>
      <c r="D3220" t="s">
        <v>13185</v>
      </c>
      <c r="E3220" t="s">
        <v>1472</v>
      </c>
      <c r="F3220" t="s">
        <v>13186</v>
      </c>
      <c r="G3220" t="s">
        <v>42</v>
      </c>
      <c r="H3220">
        <v>0</v>
      </c>
      <c r="I3220">
        <v>0</v>
      </c>
      <c r="J3220">
        <v>0</v>
      </c>
      <c r="K3220" t="s">
        <v>13187</v>
      </c>
    </row>
    <row r="3221" spans="1:11" x14ac:dyDescent="0.3">
      <c r="A3221" t="s">
        <v>13188</v>
      </c>
      <c r="B3221" t="s">
        <v>13189</v>
      </c>
      <c r="C3221" t="s">
        <v>13</v>
      </c>
      <c r="D3221" t="s">
        <v>13190</v>
      </c>
      <c r="E3221" t="s">
        <v>77</v>
      </c>
      <c r="F3221" t="s">
        <v>10969</v>
      </c>
      <c r="G3221" t="s">
        <v>42</v>
      </c>
      <c r="H3221">
        <v>0</v>
      </c>
      <c r="I3221">
        <v>0</v>
      </c>
      <c r="J3221">
        <v>0</v>
      </c>
      <c r="K3221" t="s">
        <v>13191</v>
      </c>
    </row>
    <row r="3222" spans="1:11" x14ac:dyDescent="0.3">
      <c r="A3222" t="s">
        <v>13192</v>
      </c>
      <c r="B3222" t="s">
        <v>13193</v>
      </c>
      <c r="C3222" t="s">
        <v>13</v>
      </c>
      <c r="D3222" t="s">
        <v>13194</v>
      </c>
      <c r="E3222" t="s">
        <v>77</v>
      </c>
      <c r="F3222" t="s">
        <v>16</v>
      </c>
      <c r="G3222" t="s">
        <v>4754</v>
      </c>
      <c r="H3222">
        <v>0</v>
      </c>
      <c r="I3222">
        <v>0</v>
      </c>
      <c r="J3222">
        <v>0</v>
      </c>
      <c r="K3222" t="s">
        <v>13195</v>
      </c>
    </row>
    <row r="3223" spans="1:11" x14ac:dyDescent="0.3">
      <c r="A3223" t="s">
        <v>13196</v>
      </c>
      <c r="B3223" t="s">
        <v>13197</v>
      </c>
      <c r="C3223" t="s">
        <v>13</v>
      </c>
      <c r="D3223" t="s">
        <v>13198</v>
      </c>
      <c r="E3223" t="s">
        <v>13199</v>
      </c>
      <c r="F3223" t="s">
        <v>16</v>
      </c>
      <c r="G3223" t="s">
        <v>3168</v>
      </c>
      <c r="H3223">
        <v>0</v>
      </c>
      <c r="I3223">
        <v>0</v>
      </c>
      <c r="J3223">
        <v>0</v>
      </c>
      <c r="K3223" t="s">
        <v>13200</v>
      </c>
    </row>
    <row r="3224" spans="1:11" x14ac:dyDescent="0.3">
      <c r="A3224" t="s">
        <v>13201</v>
      </c>
      <c r="B3224" t="s">
        <v>13202</v>
      </c>
      <c r="C3224" t="s">
        <v>27</v>
      </c>
      <c r="D3224" t="s">
        <v>13203</v>
      </c>
      <c r="E3224" t="s">
        <v>10249</v>
      </c>
      <c r="F3224" t="s">
        <v>16</v>
      </c>
      <c r="G3224" t="s">
        <v>13204</v>
      </c>
      <c r="H3224">
        <v>0</v>
      </c>
      <c r="I3224">
        <v>0</v>
      </c>
      <c r="J3224">
        <v>0</v>
      </c>
      <c r="K3224" t="s">
        <v>13205</v>
      </c>
    </row>
    <row r="3225" spans="1:11" x14ac:dyDescent="0.3">
      <c r="A3225" t="s">
        <v>13206</v>
      </c>
      <c r="B3225" t="s">
        <v>13207</v>
      </c>
      <c r="C3225" t="s">
        <v>27</v>
      </c>
      <c r="D3225" t="s">
        <v>13208</v>
      </c>
      <c r="E3225" t="s">
        <v>10249</v>
      </c>
      <c r="F3225" t="s">
        <v>16</v>
      </c>
      <c r="G3225" t="s">
        <v>3479</v>
      </c>
      <c r="H3225">
        <v>0</v>
      </c>
      <c r="I3225">
        <v>0</v>
      </c>
      <c r="J3225">
        <v>0</v>
      </c>
      <c r="K3225" t="s">
        <v>13209</v>
      </c>
    </row>
    <row r="3226" spans="1:11" x14ac:dyDescent="0.3">
      <c r="A3226" t="s">
        <v>13210</v>
      </c>
      <c r="B3226" t="s">
        <v>13211</v>
      </c>
      <c r="C3226" t="s">
        <v>27</v>
      </c>
      <c r="D3226" t="s">
        <v>13212</v>
      </c>
      <c r="E3226" t="s">
        <v>10249</v>
      </c>
      <c r="F3226" t="s">
        <v>16</v>
      </c>
      <c r="G3226" t="s">
        <v>13213</v>
      </c>
      <c r="H3226">
        <v>0</v>
      </c>
      <c r="I3226">
        <v>0</v>
      </c>
      <c r="J3226">
        <v>0</v>
      </c>
      <c r="K3226" t="s">
        <v>13214</v>
      </c>
    </row>
    <row r="3227" spans="1:11" x14ac:dyDescent="0.3">
      <c r="A3227" t="s">
        <v>13215</v>
      </c>
      <c r="B3227" t="s">
        <v>13216</v>
      </c>
      <c r="C3227" t="s">
        <v>13</v>
      </c>
      <c r="D3227" t="s">
        <v>13217</v>
      </c>
      <c r="E3227" t="s">
        <v>13199</v>
      </c>
      <c r="F3227" t="s">
        <v>16</v>
      </c>
      <c r="G3227" t="s">
        <v>594</v>
      </c>
      <c r="H3227">
        <v>0</v>
      </c>
      <c r="I3227">
        <v>0</v>
      </c>
      <c r="J3227">
        <v>0</v>
      </c>
      <c r="K3227" t="s">
        <v>13218</v>
      </c>
    </row>
    <row r="3228" spans="1:11" x14ac:dyDescent="0.3">
      <c r="A3228" t="s">
        <v>13219</v>
      </c>
      <c r="B3228" t="s">
        <v>13220</v>
      </c>
      <c r="C3228" t="s">
        <v>13</v>
      </c>
      <c r="D3228" t="s">
        <v>13221</v>
      </c>
      <c r="E3228" t="s">
        <v>13199</v>
      </c>
      <c r="F3228" t="s">
        <v>16</v>
      </c>
      <c r="G3228" t="s">
        <v>3890</v>
      </c>
      <c r="H3228">
        <v>0</v>
      </c>
      <c r="I3228">
        <v>0</v>
      </c>
      <c r="J3228">
        <v>0</v>
      </c>
      <c r="K3228" t="s">
        <v>13222</v>
      </c>
    </row>
    <row r="3229" spans="1:11" x14ac:dyDescent="0.3">
      <c r="A3229" t="s">
        <v>13223</v>
      </c>
      <c r="C3229" t="s">
        <v>558</v>
      </c>
      <c r="D3229" t="s">
        <v>13224</v>
      </c>
      <c r="E3229" t="s">
        <v>1472</v>
      </c>
      <c r="F3229" t="s">
        <v>16</v>
      </c>
      <c r="G3229" t="s">
        <v>4960</v>
      </c>
      <c r="H3229">
        <v>0</v>
      </c>
      <c r="I3229">
        <v>0</v>
      </c>
      <c r="J3229">
        <v>0</v>
      </c>
      <c r="K3229" t="s">
        <v>13225</v>
      </c>
    </row>
    <row r="3230" spans="1:11" x14ac:dyDescent="0.3">
      <c r="A3230" t="s">
        <v>13226</v>
      </c>
      <c r="B3230" t="s">
        <v>13227</v>
      </c>
      <c r="C3230" t="s">
        <v>13</v>
      </c>
      <c r="D3230" t="s">
        <v>13228</v>
      </c>
      <c r="E3230" t="s">
        <v>13199</v>
      </c>
      <c r="F3230" t="s">
        <v>16</v>
      </c>
      <c r="G3230" t="s">
        <v>4386</v>
      </c>
      <c r="H3230">
        <v>0</v>
      </c>
      <c r="I3230">
        <v>0</v>
      </c>
      <c r="J3230">
        <v>0</v>
      </c>
      <c r="K3230" t="s">
        <v>13229</v>
      </c>
    </row>
    <row r="3231" spans="1:11" x14ac:dyDescent="0.3">
      <c r="A3231" t="s">
        <v>13230</v>
      </c>
      <c r="B3231" t="s">
        <v>13231</v>
      </c>
      <c r="C3231" t="s">
        <v>558</v>
      </c>
      <c r="D3231" t="s">
        <v>13232</v>
      </c>
      <c r="E3231" t="s">
        <v>754</v>
      </c>
      <c r="F3231" t="s">
        <v>16</v>
      </c>
      <c r="G3231" t="s">
        <v>3216</v>
      </c>
      <c r="H3231">
        <v>0</v>
      </c>
      <c r="I3231">
        <v>0</v>
      </c>
      <c r="J3231">
        <v>0</v>
      </c>
      <c r="K3231" t="s">
        <v>13233</v>
      </c>
    </row>
    <row r="3232" spans="1:11" x14ac:dyDescent="0.3">
      <c r="A3232" t="s">
        <v>13234</v>
      </c>
      <c r="B3232" t="s">
        <v>13235</v>
      </c>
      <c r="C3232" t="s">
        <v>13</v>
      </c>
      <c r="D3232" t="s">
        <v>13236</v>
      </c>
      <c r="E3232" t="s">
        <v>13199</v>
      </c>
      <c r="F3232" t="s">
        <v>16</v>
      </c>
      <c r="G3232" t="s">
        <v>13237</v>
      </c>
      <c r="H3232">
        <v>0</v>
      </c>
      <c r="I3232">
        <v>0</v>
      </c>
      <c r="J3232">
        <v>0</v>
      </c>
      <c r="K3232" t="s">
        <v>13238</v>
      </c>
    </row>
    <row r="3233" spans="1:11" x14ac:dyDescent="0.3">
      <c r="A3233" t="s">
        <v>13239</v>
      </c>
      <c r="B3233" t="s">
        <v>13240</v>
      </c>
      <c r="C3233" t="s">
        <v>558</v>
      </c>
      <c r="D3233" t="s">
        <v>13241</v>
      </c>
      <c r="E3233" t="s">
        <v>2102</v>
      </c>
      <c r="F3233" t="s">
        <v>16</v>
      </c>
      <c r="G3233" t="s">
        <v>2041</v>
      </c>
      <c r="H3233">
        <v>0</v>
      </c>
      <c r="I3233">
        <v>0</v>
      </c>
      <c r="J3233">
        <v>0</v>
      </c>
      <c r="K3233" t="s">
        <v>13242</v>
      </c>
    </row>
    <row r="3234" spans="1:11" x14ac:dyDescent="0.3">
      <c r="A3234" t="s">
        <v>13243</v>
      </c>
      <c r="B3234" t="s">
        <v>13244</v>
      </c>
      <c r="C3234" t="s">
        <v>13</v>
      </c>
      <c r="D3234" t="s">
        <v>13245</v>
      </c>
      <c r="E3234" t="s">
        <v>13199</v>
      </c>
      <c r="F3234" t="s">
        <v>16</v>
      </c>
      <c r="G3234" t="s">
        <v>13246</v>
      </c>
      <c r="H3234">
        <v>0</v>
      </c>
      <c r="I3234">
        <v>0</v>
      </c>
      <c r="J3234">
        <v>0</v>
      </c>
      <c r="K3234" t="s">
        <v>13247</v>
      </c>
    </row>
    <row r="3235" spans="1:11" x14ac:dyDescent="0.3">
      <c r="A3235" t="s">
        <v>13248</v>
      </c>
      <c r="B3235" t="s">
        <v>13249</v>
      </c>
      <c r="C3235" t="s">
        <v>13</v>
      </c>
      <c r="D3235" t="s">
        <v>13250</v>
      </c>
      <c r="E3235" t="s">
        <v>13199</v>
      </c>
      <c r="F3235" t="s">
        <v>16</v>
      </c>
      <c r="G3235" t="s">
        <v>11774</v>
      </c>
      <c r="H3235">
        <v>0</v>
      </c>
      <c r="I3235">
        <v>0</v>
      </c>
      <c r="J3235">
        <v>0</v>
      </c>
      <c r="K3235" t="s">
        <v>13251</v>
      </c>
    </row>
    <row r="3236" spans="1:11" x14ac:dyDescent="0.3">
      <c r="A3236" t="s">
        <v>13252</v>
      </c>
      <c r="B3236" t="s">
        <v>13253</v>
      </c>
      <c r="C3236" t="s">
        <v>27</v>
      </c>
      <c r="D3236" t="s">
        <v>13254</v>
      </c>
      <c r="E3236" t="s">
        <v>10249</v>
      </c>
      <c r="F3236" t="s">
        <v>2835</v>
      </c>
      <c r="G3236" t="s">
        <v>42</v>
      </c>
      <c r="H3236">
        <v>0</v>
      </c>
      <c r="I3236">
        <v>0</v>
      </c>
      <c r="J3236">
        <v>0</v>
      </c>
      <c r="K3236" t="s">
        <v>13255</v>
      </c>
    </row>
    <row r="3237" spans="1:11" x14ac:dyDescent="0.3">
      <c r="A3237" t="s">
        <v>13256</v>
      </c>
      <c r="B3237" t="s">
        <v>13257</v>
      </c>
      <c r="C3237" t="s">
        <v>27</v>
      </c>
      <c r="D3237" t="s">
        <v>13258</v>
      </c>
      <c r="E3237" t="s">
        <v>10249</v>
      </c>
      <c r="F3237" t="s">
        <v>10407</v>
      </c>
      <c r="G3237" t="s">
        <v>42</v>
      </c>
      <c r="H3237">
        <v>0</v>
      </c>
      <c r="I3237">
        <v>0</v>
      </c>
      <c r="J3237">
        <v>0</v>
      </c>
      <c r="K3237" t="s">
        <v>13259</v>
      </c>
    </row>
    <row r="3238" spans="1:11" x14ac:dyDescent="0.3">
      <c r="A3238" t="s">
        <v>13260</v>
      </c>
      <c r="B3238" t="s">
        <v>13261</v>
      </c>
      <c r="C3238" t="s">
        <v>13</v>
      </c>
      <c r="D3238" t="s">
        <v>13262</v>
      </c>
      <c r="E3238" t="s">
        <v>13199</v>
      </c>
      <c r="F3238" t="s">
        <v>41</v>
      </c>
      <c r="G3238" t="s">
        <v>42</v>
      </c>
      <c r="H3238">
        <v>0</v>
      </c>
      <c r="I3238">
        <v>0</v>
      </c>
      <c r="J3238">
        <v>0</v>
      </c>
      <c r="K3238" t="s">
        <v>13263</v>
      </c>
    </row>
    <row r="3239" spans="1:11" x14ac:dyDescent="0.3">
      <c r="A3239" t="s">
        <v>13264</v>
      </c>
      <c r="B3239" t="s">
        <v>13265</v>
      </c>
      <c r="C3239" t="s">
        <v>13</v>
      </c>
      <c r="D3239" t="s">
        <v>13266</v>
      </c>
      <c r="E3239" t="s">
        <v>13199</v>
      </c>
      <c r="F3239" t="s">
        <v>41</v>
      </c>
      <c r="G3239" t="s">
        <v>42</v>
      </c>
      <c r="H3239">
        <v>0</v>
      </c>
      <c r="I3239">
        <v>0</v>
      </c>
      <c r="J3239">
        <v>0</v>
      </c>
      <c r="K3239" t="s">
        <v>13267</v>
      </c>
    </row>
    <row r="3240" spans="1:11" x14ac:dyDescent="0.3">
      <c r="A3240" t="s">
        <v>13268</v>
      </c>
      <c r="B3240" t="s">
        <v>13269</v>
      </c>
      <c r="C3240" t="s">
        <v>20</v>
      </c>
      <c r="D3240" t="s">
        <v>13270</v>
      </c>
      <c r="E3240" t="s">
        <v>22</v>
      </c>
      <c r="F3240" t="s">
        <v>13271</v>
      </c>
      <c r="G3240" t="s">
        <v>42</v>
      </c>
      <c r="H3240">
        <v>0</v>
      </c>
      <c r="I3240">
        <v>0</v>
      </c>
      <c r="J3240">
        <v>0</v>
      </c>
      <c r="K3240" t="s">
        <v>13272</v>
      </c>
    </row>
    <row r="3241" spans="1:11" x14ac:dyDescent="0.3">
      <c r="A3241" t="s">
        <v>13273</v>
      </c>
      <c r="B3241" t="s">
        <v>13274</v>
      </c>
      <c r="C3241" t="s">
        <v>558</v>
      </c>
      <c r="D3241" t="s">
        <v>13275</v>
      </c>
      <c r="E3241" t="s">
        <v>754</v>
      </c>
      <c r="F3241" t="s">
        <v>1324</v>
      </c>
      <c r="G3241" t="s">
        <v>1894</v>
      </c>
      <c r="H3241">
        <v>0</v>
      </c>
      <c r="I3241">
        <v>0</v>
      </c>
      <c r="J3241">
        <v>0</v>
      </c>
      <c r="K3241" t="s">
        <v>13276</v>
      </c>
    </row>
    <row r="3242" spans="1:11" x14ac:dyDescent="0.3">
      <c r="A3242" t="s">
        <v>13277</v>
      </c>
      <c r="B3242" t="s">
        <v>13278</v>
      </c>
      <c r="C3242" t="s">
        <v>13</v>
      </c>
      <c r="D3242" t="s">
        <v>13279</v>
      </c>
      <c r="E3242" t="s">
        <v>13199</v>
      </c>
      <c r="F3242" t="s">
        <v>16</v>
      </c>
      <c r="G3242" t="s">
        <v>9326</v>
      </c>
      <c r="H3242">
        <v>0</v>
      </c>
      <c r="I3242">
        <v>0</v>
      </c>
      <c r="J3242">
        <v>0</v>
      </c>
      <c r="K3242" t="s">
        <v>13280</v>
      </c>
    </row>
    <row r="3243" spans="1:11" x14ac:dyDescent="0.3">
      <c r="A3243" t="s">
        <v>13281</v>
      </c>
      <c r="B3243" t="s">
        <v>13282</v>
      </c>
      <c r="C3243" t="s">
        <v>466</v>
      </c>
      <c r="D3243" t="s">
        <v>13283</v>
      </c>
      <c r="E3243" t="s">
        <v>5396</v>
      </c>
      <c r="F3243" t="s">
        <v>41</v>
      </c>
      <c r="G3243" t="s">
        <v>42</v>
      </c>
      <c r="H3243">
        <v>0</v>
      </c>
      <c r="I3243">
        <v>0</v>
      </c>
      <c r="J3243">
        <v>0</v>
      </c>
      <c r="K3243" t="s">
        <v>13284</v>
      </c>
    </row>
    <row r="3244" spans="1:11" x14ac:dyDescent="0.3">
      <c r="A3244" t="s">
        <v>13285</v>
      </c>
      <c r="B3244" t="s">
        <v>13286</v>
      </c>
      <c r="C3244" t="s">
        <v>13</v>
      </c>
      <c r="D3244" t="s">
        <v>13287</v>
      </c>
      <c r="E3244" t="s">
        <v>13199</v>
      </c>
      <c r="F3244" t="s">
        <v>41</v>
      </c>
      <c r="G3244" t="s">
        <v>42</v>
      </c>
      <c r="H3244">
        <v>0</v>
      </c>
      <c r="I3244">
        <v>0</v>
      </c>
      <c r="J3244">
        <v>0</v>
      </c>
      <c r="K3244" t="s">
        <v>13288</v>
      </c>
    </row>
    <row r="3245" spans="1:11" x14ac:dyDescent="0.3">
      <c r="A3245" t="s">
        <v>13289</v>
      </c>
      <c r="B3245" t="s">
        <v>13290</v>
      </c>
      <c r="C3245" t="s">
        <v>27</v>
      </c>
      <c r="D3245" t="s">
        <v>13291</v>
      </c>
      <c r="E3245" t="s">
        <v>10249</v>
      </c>
      <c r="F3245" t="s">
        <v>13292</v>
      </c>
      <c r="G3245" t="s">
        <v>42</v>
      </c>
      <c r="H3245">
        <v>0</v>
      </c>
      <c r="I3245">
        <v>0</v>
      </c>
      <c r="J3245">
        <v>0</v>
      </c>
      <c r="K3245" t="s">
        <v>13293</v>
      </c>
    </row>
    <row r="3246" spans="1:11" x14ac:dyDescent="0.3">
      <c r="A3246" t="s">
        <v>13294</v>
      </c>
      <c r="B3246" t="s">
        <v>13295</v>
      </c>
      <c r="C3246" t="s">
        <v>27</v>
      </c>
      <c r="D3246" t="s">
        <v>13296</v>
      </c>
      <c r="E3246" t="s">
        <v>10249</v>
      </c>
      <c r="F3246" t="s">
        <v>430</v>
      </c>
      <c r="G3246" t="s">
        <v>2906</v>
      </c>
      <c r="H3246">
        <v>0</v>
      </c>
      <c r="I3246">
        <v>0</v>
      </c>
      <c r="J3246">
        <v>0</v>
      </c>
      <c r="K3246" t="s">
        <v>13297</v>
      </c>
    </row>
    <row r="3247" spans="1:11" x14ac:dyDescent="0.3">
      <c r="A3247" t="s">
        <v>13298</v>
      </c>
      <c r="B3247" t="s">
        <v>13299</v>
      </c>
      <c r="C3247" t="s">
        <v>466</v>
      </c>
      <c r="D3247" t="s">
        <v>13300</v>
      </c>
      <c r="E3247" t="s">
        <v>5396</v>
      </c>
      <c r="F3247" t="s">
        <v>2345</v>
      </c>
      <c r="G3247" t="s">
        <v>13301</v>
      </c>
      <c r="H3247">
        <v>0</v>
      </c>
      <c r="I3247">
        <v>0</v>
      </c>
      <c r="J3247">
        <v>0</v>
      </c>
      <c r="K3247" t="s">
        <v>13302</v>
      </c>
    </row>
    <row r="3248" spans="1:11" x14ac:dyDescent="0.3">
      <c r="A3248" t="s">
        <v>13303</v>
      </c>
      <c r="B3248" t="s">
        <v>13304</v>
      </c>
      <c r="C3248" t="s">
        <v>13</v>
      </c>
      <c r="D3248" t="s">
        <v>13305</v>
      </c>
      <c r="E3248" t="s">
        <v>13199</v>
      </c>
      <c r="F3248" t="s">
        <v>41</v>
      </c>
      <c r="G3248" t="s">
        <v>42</v>
      </c>
      <c r="H3248">
        <v>0</v>
      </c>
      <c r="I3248">
        <v>0</v>
      </c>
      <c r="J3248">
        <v>0</v>
      </c>
      <c r="K3248" t="s">
        <v>13306</v>
      </c>
    </row>
    <row r="3249" spans="1:11" x14ac:dyDescent="0.3">
      <c r="A3249" t="s">
        <v>13307</v>
      </c>
      <c r="C3249" t="s">
        <v>147</v>
      </c>
      <c r="D3249" t="s">
        <v>13308</v>
      </c>
      <c r="E3249" t="s">
        <v>4768</v>
      </c>
      <c r="F3249" t="s">
        <v>2795</v>
      </c>
      <c r="G3249" t="s">
        <v>42</v>
      </c>
      <c r="H3249">
        <v>0</v>
      </c>
      <c r="I3249">
        <v>0</v>
      </c>
      <c r="J3249">
        <v>0</v>
      </c>
      <c r="K3249" t="s">
        <v>13309</v>
      </c>
    </row>
    <row r="3250" spans="1:11" x14ac:dyDescent="0.3">
      <c r="A3250" t="s">
        <v>13310</v>
      </c>
      <c r="B3250" t="s">
        <v>13311</v>
      </c>
      <c r="C3250" t="s">
        <v>27</v>
      </c>
      <c r="D3250" t="s">
        <v>13312</v>
      </c>
      <c r="E3250" t="s">
        <v>10249</v>
      </c>
      <c r="F3250" t="s">
        <v>13313</v>
      </c>
      <c r="G3250" t="s">
        <v>42</v>
      </c>
      <c r="H3250">
        <v>0</v>
      </c>
      <c r="I3250">
        <v>0</v>
      </c>
      <c r="J3250">
        <v>0</v>
      </c>
      <c r="K3250" t="s">
        <v>13314</v>
      </c>
    </row>
    <row r="3251" spans="1:11" x14ac:dyDescent="0.3">
      <c r="A3251" t="s">
        <v>13315</v>
      </c>
      <c r="B3251" t="s">
        <v>13316</v>
      </c>
      <c r="C3251" t="s">
        <v>13</v>
      </c>
      <c r="D3251" t="s">
        <v>13317</v>
      </c>
      <c r="E3251" t="s">
        <v>13199</v>
      </c>
      <c r="F3251" t="s">
        <v>41</v>
      </c>
      <c r="G3251" t="s">
        <v>42</v>
      </c>
      <c r="H3251">
        <v>0</v>
      </c>
      <c r="I3251">
        <v>0</v>
      </c>
      <c r="J3251">
        <v>0</v>
      </c>
      <c r="K3251" t="s">
        <v>13318</v>
      </c>
    </row>
    <row r="3252" spans="1:11" x14ac:dyDescent="0.3">
      <c r="A3252" t="s">
        <v>13319</v>
      </c>
      <c r="B3252" t="s">
        <v>13320</v>
      </c>
      <c r="C3252" t="s">
        <v>13</v>
      </c>
      <c r="D3252" t="s">
        <v>13321</v>
      </c>
      <c r="E3252" t="s">
        <v>13199</v>
      </c>
      <c r="F3252" t="s">
        <v>41</v>
      </c>
      <c r="G3252" t="s">
        <v>42</v>
      </c>
      <c r="H3252">
        <v>0</v>
      </c>
      <c r="I3252">
        <v>0</v>
      </c>
      <c r="J3252">
        <v>0</v>
      </c>
      <c r="K3252" t="s">
        <v>13322</v>
      </c>
    </row>
    <row r="3253" spans="1:11" x14ac:dyDescent="0.3">
      <c r="A3253" t="s">
        <v>13323</v>
      </c>
      <c r="B3253" t="s">
        <v>13324</v>
      </c>
      <c r="C3253" t="s">
        <v>13</v>
      </c>
      <c r="D3253" t="s">
        <v>13325</v>
      </c>
      <c r="E3253" t="s">
        <v>13199</v>
      </c>
      <c r="F3253" t="s">
        <v>41</v>
      </c>
      <c r="G3253" t="s">
        <v>42</v>
      </c>
      <c r="H3253">
        <v>0</v>
      </c>
      <c r="I3253">
        <v>0</v>
      </c>
      <c r="J3253">
        <v>0</v>
      </c>
      <c r="K3253" t="s">
        <v>13326</v>
      </c>
    </row>
    <row r="3254" spans="1:11" x14ac:dyDescent="0.3">
      <c r="A3254" t="s">
        <v>13327</v>
      </c>
      <c r="B3254" t="s">
        <v>13328</v>
      </c>
      <c r="C3254" t="s">
        <v>13</v>
      </c>
      <c r="D3254" t="s">
        <v>13329</v>
      </c>
      <c r="E3254" t="s">
        <v>13199</v>
      </c>
      <c r="F3254" t="s">
        <v>41</v>
      </c>
      <c r="G3254" t="s">
        <v>42</v>
      </c>
      <c r="H3254">
        <v>0</v>
      </c>
      <c r="I3254">
        <v>0</v>
      </c>
      <c r="J3254">
        <v>0</v>
      </c>
      <c r="K3254" t="s">
        <v>13330</v>
      </c>
    </row>
    <row r="3255" spans="1:11" x14ac:dyDescent="0.3">
      <c r="A3255" t="s">
        <v>13331</v>
      </c>
      <c r="B3255" t="s">
        <v>13332</v>
      </c>
      <c r="C3255" t="s">
        <v>13</v>
      </c>
      <c r="D3255" t="s">
        <v>13333</v>
      </c>
      <c r="E3255" t="s">
        <v>13199</v>
      </c>
      <c r="F3255" t="s">
        <v>41</v>
      </c>
      <c r="G3255" t="s">
        <v>42</v>
      </c>
      <c r="H3255">
        <v>0</v>
      </c>
      <c r="I3255">
        <v>0</v>
      </c>
      <c r="J3255">
        <v>0</v>
      </c>
      <c r="K3255" t="s">
        <v>13334</v>
      </c>
    </row>
    <row r="3256" spans="1:11" x14ac:dyDescent="0.3">
      <c r="A3256" t="s">
        <v>13335</v>
      </c>
      <c r="B3256" t="s">
        <v>13336</v>
      </c>
      <c r="C3256" t="s">
        <v>13</v>
      </c>
      <c r="D3256" t="s">
        <v>13337</v>
      </c>
      <c r="E3256" t="s">
        <v>13199</v>
      </c>
      <c r="F3256" t="s">
        <v>41</v>
      </c>
      <c r="G3256" t="s">
        <v>42</v>
      </c>
      <c r="H3256">
        <v>0</v>
      </c>
      <c r="I3256">
        <v>0</v>
      </c>
      <c r="J3256">
        <v>0</v>
      </c>
      <c r="K3256" t="s">
        <v>13338</v>
      </c>
    </row>
    <row r="3257" spans="1:11" x14ac:dyDescent="0.3">
      <c r="A3257" t="s">
        <v>13339</v>
      </c>
      <c r="B3257" t="s">
        <v>13340</v>
      </c>
      <c r="C3257" t="s">
        <v>13</v>
      </c>
      <c r="D3257" t="s">
        <v>13341</v>
      </c>
      <c r="E3257" t="s">
        <v>13199</v>
      </c>
      <c r="F3257" t="s">
        <v>41</v>
      </c>
      <c r="G3257" t="s">
        <v>42</v>
      </c>
      <c r="H3257">
        <v>0</v>
      </c>
      <c r="I3257">
        <v>0</v>
      </c>
      <c r="J3257">
        <v>0</v>
      </c>
      <c r="K3257" t="s">
        <v>13342</v>
      </c>
    </row>
    <row r="3258" spans="1:11" x14ac:dyDescent="0.3">
      <c r="A3258" t="s">
        <v>13343</v>
      </c>
      <c r="B3258" t="s">
        <v>13344</v>
      </c>
      <c r="C3258" t="s">
        <v>13</v>
      </c>
      <c r="D3258" t="s">
        <v>13345</v>
      </c>
      <c r="E3258" t="s">
        <v>13199</v>
      </c>
      <c r="F3258" t="s">
        <v>1506</v>
      </c>
      <c r="G3258" t="s">
        <v>13346</v>
      </c>
      <c r="H3258">
        <v>0</v>
      </c>
      <c r="I3258">
        <v>0</v>
      </c>
      <c r="J3258">
        <v>0</v>
      </c>
      <c r="K3258" t="s">
        <v>13347</v>
      </c>
    </row>
    <row r="3259" spans="1:11" x14ac:dyDescent="0.3">
      <c r="A3259" t="s">
        <v>13348</v>
      </c>
      <c r="B3259" t="s">
        <v>13349</v>
      </c>
      <c r="C3259" t="s">
        <v>13</v>
      </c>
      <c r="D3259" t="s">
        <v>13350</v>
      </c>
      <c r="E3259" t="s">
        <v>13199</v>
      </c>
      <c r="F3259" t="s">
        <v>16</v>
      </c>
      <c r="G3259" t="s">
        <v>922</v>
      </c>
      <c r="H3259">
        <v>0</v>
      </c>
      <c r="I3259">
        <v>0</v>
      </c>
      <c r="J3259">
        <v>0</v>
      </c>
      <c r="K3259" t="s">
        <v>13351</v>
      </c>
    </row>
    <row r="3260" spans="1:11" x14ac:dyDescent="0.3">
      <c r="A3260" t="s">
        <v>13352</v>
      </c>
      <c r="B3260" t="s">
        <v>13353</v>
      </c>
      <c r="C3260" t="s">
        <v>147</v>
      </c>
      <c r="D3260" t="s">
        <v>13354</v>
      </c>
      <c r="E3260" t="s">
        <v>4768</v>
      </c>
      <c r="F3260" t="s">
        <v>13355</v>
      </c>
      <c r="G3260" t="s">
        <v>42</v>
      </c>
      <c r="H3260">
        <v>0</v>
      </c>
      <c r="I3260">
        <v>0</v>
      </c>
      <c r="J3260">
        <v>0</v>
      </c>
      <c r="K3260" t="s">
        <v>13356</v>
      </c>
    </row>
    <row r="3261" spans="1:11" x14ac:dyDescent="0.3">
      <c r="A3261" t="s">
        <v>13357</v>
      </c>
      <c r="B3261" t="s">
        <v>13358</v>
      </c>
      <c r="C3261" t="s">
        <v>13</v>
      </c>
      <c r="D3261" t="s">
        <v>13359</v>
      </c>
      <c r="E3261" t="s">
        <v>13199</v>
      </c>
      <c r="F3261" t="s">
        <v>41</v>
      </c>
      <c r="G3261" t="s">
        <v>42</v>
      </c>
      <c r="H3261">
        <v>0</v>
      </c>
      <c r="I3261">
        <v>0</v>
      </c>
      <c r="J3261">
        <v>0</v>
      </c>
      <c r="K3261" t="s">
        <v>13360</v>
      </c>
    </row>
    <row r="3262" spans="1:11" x14ac:dyDescent="0.3">
      <c r="A3262" t="s">
        <v>13361</v>
      </c>
      <c r="B3262" t="s">
        <v>13362</v>
      </c>
      <c r="C3262" t="s">
        <v>13</v>
      </c>
      <c r="D3262" t="s">
        <v>13363</v>
      </c>
      <c r="E3262" t="s">
        <v>13199</v>
      </c>
      <c r="F3262" t="s">
        <v>41</v>
      </c>
      <c r="G3262" t="s">
        <v>42</v>
      </c>
      <c r="H3262">
        <v>0</v>
      </c>
      <c r="I3262">
        <v>0</v>
      </c>
      <c r="J3262">
        <v>0</v>
      </c>
      <c r="K3262" t="s">
        <v>13364</v>
      </c>
    </row>
    <row r="3263" spans="1:11" x14ac:dyDescent="0.3">
      <c r="A3263" t="s">
        <v>13365</v>
      </c>
      <c r="B3263" t="s">
        <v>13366</v>
      </c>
      <c r="C3263" t="s">
        <v>13</v>
      </c>
      <c r="D3263" t="s">
        <v>13367</v>
      </c>
      <c r="E3263" t="s">
        <v>13199</v>
      </c>
      <c r="F3263" t="s">
        <v>41</v>
      </c>
      <c r="G3263" t="s">
        <v>42</v>
      </c>
      <c r="H3263">
        <v>0</v>
      </c>
      <c r="I3263">
        <v>0</v>
      </c>
      <c r="J3263">
        <v>0</v>
      </c>
      <c r="K3263" t="s">
        <v>13368</v>
      </c>
    </row>
    <row r="3264" spans="1:11" x14ac:dyDescent="0.3">
      <c r="A3264" t="s">
        <v>13369</v>
      </c>
      <c r="B3264" t="s">
        <v>13370</v>
      </c>
      <c r="C3264" t="s">
        <v>13</v>
      </c>
      <c r="D3264" t="s">
        <v>13371</v>
      </c>
      <c r="E3264" t="s">
        <v>13199</v>
      </c>
      <c r="F3264" t="s">
        <v>41</v>
      </c>
      <c r="G3264" t="s">
        <v>42</v>
      </c>
      <c r="H3264">
        <v>0</v>
      </c>
      <c r="I3264">
        <v>0</v>
      </c>
      <c r="J3264">
        <v>0</v>
      </c>
      <c r="K3264" t="s">
        <v>13372</v>
      </c>
    </row>
    <row r="3265" spans="1:11" x14ac:dyDescent="0.3">
      <c r="A3265" t="s">
        <v>13373</v>
      </c>
      <c r="B3265" t="s">
        <v>13374</v>
      </c>
      <c r="C3265" t="s">
        <v>13</v>
      </c>
      <c r="D3265" t="s">
        <v>13375</v>
      </c>
      <c r="E3265" t="s">
        <v>13199</v>
      </c>
      <c r="F3265" t="s">
        <v>41</v>
      </c>
      <c r="G3265" t="s">
        <v>42</v>
      </c>
      <c r="H3265">
        <v>0</v>
      </c>
      <c r="I3265">
        <v>0</v>
      </c>
      <c r="J3265">
        <v>0</v>
      </c>
      <c r="K3265" t="s">
        <v>13376</v>
      </c>
    </row>
    <row r="3266" spans="1:11" x14ac:dyDescent="0.3">
      <c r="A3266" t="s">
        <v>13377</v>
      </c>
      <c r="B3266" t="s">
        <v>13378</v>
      </c>
      <c r="C3266" t="s">
        <v>13</v>
      </c>
      <c r="D3266" t="s">
        <v>13379</v>
      </c>
      <c r="E3266" t="s">
        <v>13199</v>
      </c>
      <c r="F3266" t="s">
        <v>41</v>
      </c>
      <c r="G3266" t="s">
        <v>42</v>
      </c>
      <c r="H3266">
        <v>0</v>
      </c>
      <c r="I3266">
        <v>0</v>
      </c>
      <c r="J3266">
        <v>0</v>
      </c>
      <c r="K3266" t="s">
        <v>13380</v>
      </c>
    </row>
    <row r="3267" spans="1:11" x14ac:dyDescent="0.3">
      <c r="A3267" t="s">
        <v>13381</v>
      </c>
      <c r="B3267" t="s">
        <v>13382</v>
      </c>
      <c r="C3267" t="s">
        <v>13</v>
      </c>
      <c r="D3267" t="s">
        <v>13383</v>
      </c>
      <c r="E3267" t="s">
        <v>13199</v>
      </c>
      <c r="F3267" t="s">
        <v>16</v>
      </c>
      <c r="G3267" t="s">
        <v>91</v>
      </c>
      <c r="H3267">
        <v>0</v>
      </c>
      <c r="I3267">
        <v>0</v>
      </c>
      <c r="J3267">
        <v>0</v>
      </c>
      <c r="K3267" t="s">
        <v>13384</v>
      </c>
    </row>
    <row r="3268" spans="1:11" x14ac:dyDescent="0.3">
      <c r="A3268" t="s">
        <v>13385</v>
      </c>
      <c r="B3268" t="s">
        <v>13386</v>
      </c>
      <c r="C3268" t="s">
        <v>147</v>
      </c>
      <c r="D3268" t="s">
        <v>13387</v>
      </c>
      <c r="E3268" t="s">
        <v>183</v>
      </c>
      <c r="F3268" t="s">
        <v>2770</v>
      </c>
      <c r="G3268" t="s">
        <v>42</v>
      </c>
      <c r="H3268">
        <v>0</v>
      </c>
      <c r="I3268">
        <v>0</v>
      </c>
      <c r="J3268">
        <v>0</v>
      </c>
      <c r="K3268" t="s">
        <v>13388</v>
      </c>
    </row>
    <row r="3269" spans="1:11" x14ac:dyDescent="0.3">
      <c r="A3269" t="s">
        <v>13389</v>
      </c>
      <c r="B3269" t="s">
        <v>13390</v>
      </c>
      <c r="C3269" t="s">
        <v>27</v>
      </c>
      <c r="D3269" t="s">
        <v>13391</v>
      </c>
      <c r="E3269" t="s">
        <v>10249</v>
      </c>
      <c r="F3269" t="s">
        <v>13392</v>
      </c>
      <c r="G3269" t="s">
        <v>42</v>
      </c>
      <c r="H3269">
        <v>0</v>
      </c>
      <c r="I3269">
        <v>0</v>
      </c>
      <c r="J3269">
        <v>0</v>
      </c>
      <c r="K3269" t="s">
        <v>13393</v>
      </c>
    </row>
    <row r="3270" spans="1:11" x14ac:dyDescent="0.3">
      <c r="A3270" t="s">
        <v>13394</v>
      </c>
      <c r="B3270" t="s">
        <v>13395</v>
      </c>
      <c r="C3270" t="s">
        <v>20</v>
      </c>
      <c r="D3270" t="s">
        <v>13396</v>
      </c>
      <c r="E3270" t="s">
        <v>59</v>
      </c>
      <c r="F3270" t="s">
        <v>41</v>
      </c>
      <c r="G3270" t="s">
        <v>8377</v>
      </c>
      <c r="H3270">
        <v>0</v>
      </c>
      <c r="I3270">
        <v>0</v>
      </c>
      <c r="J3270">
        <v>0</v>
      </c>
      <c r="K3270" t="s">
        <v>13397</v>
      </c>
    </row>
    <row r="3271" spans="1:11" x14ac:dyDescent="0.3">
      <c r="A3271" t="s">
        <v>13398</v>
      </c>
      <c r="C3271" t="s">
        <v>558</v>
      </c>
      <c r="D3271" t="s">
        <v>13399</v>
      </c>
      <c r="E3271" t="s">
        <v>1472</v>
      </c>
      <c r="F3271" t="s">
        <v>8320</v>
      </c>
      <c r="G3271" t="s">
        <v>42</v>
      </c>
      <c r="H3271">
        <v>0</v>
      </c>
      <c r="I3271">
        <v>0</v>
      </c>
      <c r="J3271">
        <v>0</v>
      </c>
      <c r="K3271" t="s">
        <v>13400</v>
      </c>
    </row>
    <row r="3272" spans="1:11" x14ac:dyDescent="0.3">
      <c r="A3272" t="s">
        <v>13401</v>
      </c>
      <c r="B3272" t="s">
        <v>13402</v>
      </c>
      <c r="C3272" t="s">
        <v>20</v>
      </c>
      <c r="D3272" t="s">
        <v>13403</v>
      </c>
      <c r="E3272" t="s">
        <v>59</v>
      </c>
      <c r="F3272" t="s">
        <v>16</v>
      </c>
      <c r="G3272" t="s">
        <v>2323</v>
      </c>
      <c r="H3272">
        <v>0</v>
      </c>
      <c r="I3272">
        <v>0</v>
      </c>
      <c r="J3272">
        <v>0</v>
      </c>
      <c r="K3272" t="s">
        <v>13404</v>
      </c>
    </row>
    <row r="3273" spans="1:11" x14ac:dyDescent="0.3">
      <c r="A3273" t="s">
        <v>13405</v>
      </c>
      <c r="B3273" t="s">
        <v>13406</v>
      </c>
      <c r="C3273" t="s">
        <v>20</v>
      </c>
      <c r="D3273" t="s">
        <v>13407</v>
      </c>
      <c r="E3273" t="s">
        <v>59</v>
      </c>
      <c r="F3273" t="s">
        <v>16</v>
      </c>
      <c r="G3273" t="s">
        <v>3142</v>
      </c>
      <c r="H3273">
        <v>0</v>
      </c>
      <c r="I3273">
        <v>0</v>
      </c>
      <c r="J3273">
        <v>0</v>
      </c>
      <c r="K3273" t="s">
        <v>13408</v>
      </c>
    </row>
    <row r="3274" spans="1:11" x14ac:dyDescent="0.3">
      <c r="A3274" t="s">
        <v>13409</v>
      </c>
      <c r="B3274" t="s">
        <v>13410</v>
      </c>
      <c r="C3274" t="s">
        <v>13</v>
      </c>
      <c r="D3274" t="s">
        <v>13411</v>
      </c>
      <c r="E3274" t="s">
        <v>13199</v>
      </c>
      <c r="F3274" t="s">
        <v>16</v>
      </c>
      <c r="G3274" t="s">
        <v>274</v>
      </c>
      <c r="H3274">
        <v>0</v>
      </c>
      <c r="I3274">
        <v>0</v>
      </c>
      <c r="J3274">
        <v>0</v>
      </c>
      <c r="K3274" t="s">
        <v>13412</v>
      </c>
    </row>
    <row r="3275" spans="1:11" x14ac:dyDescent="0.3">
      <c r="A3275" t="s">
        <v>13413</v>
      </c>
      <c r="B3275" t="s">
        <v>13414</v>
      </c>
      <c r="C3275" t="s">
        <v>27</v>
      </c>
      <c r="D3275" t="s">
        <v>13415</v>
      </c>
      <c r="E3275" t="s">
        <v>10249</v>
      </c>
      <c r="F3275" t="s">
        <v>16</v>
      </c>
      <c r="G3275" t="s">
        <v>13416</v>
      </c>
      <c r="H3275">
        <v>0</v>
      </c>
      <c r="I3275">
        <v>0</v>
      </c>
      <c r="J3275">
        <v>0</v>
      </c>
      <c r="K3275" t="s">
        <v>13417</v>
      </c>
    </row>
    <row r="3276" spans="1:11" x14ac:dyDescent="0.3">
      <c r="A3276" t="s">
        <v>13418</v>
      </c>
      <c r="B3276" t="s">
        <v>13419</v>
      </c>
      <c r="C3276" t="s">
        <v>27</v>
      </c>
      <c r="D3276" t="s">
        <v>13420</v>
      </c>
      <c r="E3276" t="s">
        <v>10249</v>
      </c>
      <c r="F3276" t="s">
        <v>7169</v>
      </c>
      <c r="G3276" t="s">
        <v>42</v>
      </c>
      <c r="H3276">
        <v>0</v>
      </c>
      <c r="I3276">
        <v>0</v>
      </c>
      <c r="J3276">
        <v>0</v>
      </c>
      <c r="K3276" t="s">
        <v>13421</v>
      </c>
    </row>
    <row r="3277" spans="1:11" x14ac:dyDescent="0.3">
      <c r="A3277" t="s">
        <v>13422</v>
      </c>
      <c r="B3277" t="s">
        <v>13423</v>
      </c>
      <c r="C3277" t="s">
        <v>20</v>
      </c>
      <c r="D3277" t="s">
        <v>13424</v>
      </c>
      <c r="E3277" t="s">
        <v>59</v>
      </c>
      <c r="F3277" t="s">
        <v>16</v>
      </c>
      <c r="G3277" t="s">
        <v>3581</v>
      </c>
      <c r="H3277">
        <v>0</v>
      </c>
      <c r="I3277">
        <v>0</v>
      </c>
      <c r="J3277">
        <v>0</v>
      </c>
      <c r="K3277" t="s">
        <v>13425</v>
      </c>
    </row>
    <row r="3278" spans="1:11" x14ac:dyDescent="0.3">
      <c r="A3278" t="s">
        <v>13426</v>
      </c>
      <c r="B3278" t="s">
        <v>13427</v>
      </c>
      <c r="C3278" t="s">
        <v>13</v>
      </c>
      <c r="D3278" t="s">
        <v>13428</v>
      </c>
      <c r="E3278" t="s">
        <v>13199</v>
      </c>
      <c r="F3278" t="s">
        <v>16</v>
      </c>
      <c r="G3278" t="s">
        <v>12012</v>
      </c>
      <c r="H3278">
        <v>0</v>
      </c>
      <c r="I3278">
        <v>0</v>
      </c>
      <c r="J3278">
        <v>0</v>
      </c>
      <c r="K3278" t="s">
        <v>13429</v>
      </c>
    </row>
    <row r="3279" spans="1:11" x14ac:dyDescent="0.3">
      <c r="A3279" t="s">
        <v>13430</v>
      </c>
      <c r="B3279" t="s">
        <v>13431</v>
      </c>
      <c r="C3279" t="s">
        <v>20</v>
      </c>
      <c r="D3279" t="s">
        <v>13432</v>
      </c>
      <c r="E3279" t="s">
        <v>59</v>
      </c>
      <c r="F3279" t="s">
        <v>16</v>
      </c>
      <c r="G3279" t="s">
        <v>13433</v>
      </c>
      <c r="H3279">
        <v>0</v>
      </c>
      <c r="I3279">
        <v>0</v>
      </c>
      <c r="J3279">
        <v>0</v>
      </c>
      <c r="K3279" t="s">
        <v>13434</v>
      </c>
    </row>
    <row r="3280" spans="1:11" x14ac:dyDescent="0.3">
      <c r="A3280" t="s">
        <v>13435</v>
      </c>
      <c r="B3280" t="s">
        <v>13436</v>
      </c>
      <c r="C3280" t="s">
        <v>13</v>
      </c>
      <c r="D3280" t="s">
        <v>13437</v>
      </c>
      <c r="E3280" t="s">
        <v>13199</v>
      </c>
      <c r="F3280" t="s">
        <v>16</v>
      </c>
      <c r="G3280" t="s">
        <v>96</v>
      </c>
      <c r="H3280">
        <v>0</v>
      </c>
      <c r="I3280">
        <v>0</v>
      </c>
      <c r="J3280">
        <v>0</v>
      </c>
      <c r="K3280" t="s">
        <v>13438</v>
      </c>
    </row>
    <row r="3281" spans="1:11" x14ac:dyDescent="0.3">
      <c r="A3281" t="s">
        <v>13439</v>
      </c>
      <c r="B3281" t="s">
        <v>13440</v>
      </c>
      <c r="C3281" t="s">
        <v>13</v>
      </c>
      <c r="D3281" t="s">
        <v>13441</v>
      </c>
      <c r="E3281" t="s">
        <v>13199</v>
      </c>
      <c r="F3281" t="s">
        <v>16</v>
      </c>
      <c r="G3281" t="s">
        <v>7885</v>
      </c>
      <c r="H3281">
        <v>0</v>
      </c>
      <c r="I3281">
        <v>0</v>
      </c>
      <c r="J3281">
        <v>0</v>
      </c>
      <c r="K3281" t="s">
        <v>13442</v>
      </c>
    </row>
    <row r="3282" spans="1:11" x14ac:dyDescent="0.3">
      <c r="A3282" t="s">
        <v>13443</v>
      </c>
      <c r="B3282" t="s">
        <v>13444</v>
      </c>
      <c r="C3282" t="s">
        <v>13</v>
      </c>
      <c r="D3282" t="s">
        <v>13445</v>
      </c>
      <c r="E3282" t="s">
        <v>13199</v>
      </c>
      <c r="F3282" t="s">
        <v>41</v>
      </c>
      <c r="G3282" t="s">
        <v>42</v>
      </c>
      <c r="H3282">
        <v>0</v>
      </c>
      <c r="I3282">
        <v>0</v>
      </c>
      <c r="J3282">
        <v>0</v>
      </c>
      <c r="K3282" t="s">
        <v>13446</v>
      </c>
    </row>
    <row r="3283" spans="1:11" x14ac:dyDescent="0.3">
      <c r="A3283" t="s">
        <v>13447</v>
      </c>
      <c r="B3283" t="s">
        <v>13448</v>
      </c>
      <c r="C3283" t="s">
        <v>13</v>
      </c>
      <c r="D3283" t="s">
        <v>13449</v>
      </c>
      <c r="E3283" t="s">
        <v>13199</v>
      </c>
      <c r="F3283" t="s">
        <v>41</v>
      </c>
      <c r="G3283" t="s">
        <v>42</v>
      </c>
      <c r="H3283">
        <v>0</v>
      </c>
      <c r="I3283">
        <v>0</v>
      </c>
      <c r="J3283">
        <v>0</v>
      </c>
      <c r="K3283" t="s">
        <v>13450</v>
      </c>
    </row>
    <row r="3284" spans="1:11" x14ac:dyDescent="0.3">
      <c r="A3284" t="s">
        <v>13451</v>
      </c>
      <c r="B3284" t="s">
        <v>13452</v>
      </c>
      <c r="C3284" t="s">
        <v>13</v>
      </c>
      <c r="D3284" t="s">
        <v>13453</v>
      </c>
      <c r="E3284" t="s">
        <v>13199</v>
      </c>
      <c r="F3284" t="s">
        <v>41</v>
      </c>
      <c r="G3284" t="s">
        <v>42</v>
      </c>
      <c r="H3284">
        <v>0</v>
      </c>
      <c r="I3284">
        <v>0</v>
      </c>
      <c r="J3284">
        <v>0</v>
      </c>
      <c r="K3284" t="s">
        <v>13454</v>
      </c>
    </row>
    <row r="3285" spans="1:11" x14ac:dyDescent="0.3">
      <c r="A3285" t="s">
        <v>13455</v>
      </c>
      <c r="C3285" t="s">
        <v>27</v>
      </c>
      <c r="D3285" t="s">
        <v>13456</v>
      </c>
      <c r="E3285" t="s">
        <v>10249</v>
      </c>
      <c r="F3285" t="s">
        <v>16</v>
      </c>
      <c r="G3285" t="s">
        <v>1540</v>
      </c>
      <c r="H3285">
        <v>0</v>
      </c>
      <c r="I3285">
        <v>0</v>
      </c>
      <c r="J3285">
        <v>0</v>
      </c>
      <c r="K3285" t="s">
        <v>13457</v>
      </c>
    </row>
    <row r="3286" spans="1:11" x14ac:dyDescent="0.3">
      <c r="A3286" t="s">
        <v>13458</v>
      </c>
      <c r="B3286" t="s">
        <v>13459</v>
      </c>
      <c r="C3286" t="s">
        <v>13</v>
      </c>
      <c r="D3286" t="s">
        <v>13460</v>
      </c>
      <c r="E3286" t="s">
        <v>13199</v>
      </c>
      <c r="F3286" t="s">
        <v>16</v>
      </c>
      <c r="G3286" t="s">
        <v>4361</v>
      </c>
      <c r="H3286">
        <v>0</v>
      </c>
      <c r="I3286">
        <v>0</v>
      </c>
      <c r="J3286">
        <v>0</v>
      </c>
      <c r="K3286" t="s">
        <v>13461</v>
      </c>
    </row>
    <row r="3287" spans="1:11" x14ac:dyDescent="0.3">
      <c r="A3287" t="s">
        <v>13462</v>
      </c>
      <c r="C3287" t="s">
        <v>13</v>
      </c>
      <c r="D3287" t="s">
        <v>13116</v>
      </c>
      <c r="E3287" t="s">
        <v>13199</v>
      </c>
      <c r="F3287" t="s">
        <v>41</v>
      </c>
      <c r="G3287" t="s">
        <v>42</v>
      </c>
      <c r="H3287">
        <v>0</v>
      </c>
      <c r="I3287">
        <v>0</v>
      </c>
      <c r="J3287">
        <v>0</v>
      </c>
      <c r="K3287" t="s">
        <v>13463</v>
      </c>
    </row>
    <row r="3288" spans="1:11" x14ac:dyDescent="0.3">
      <c r="A3288" t="s">
        <v>13464</v>
      </c>
      <c r="B3288" t="s">
        <v>13465</v>
      </c>
      <c r="C3288" t="s">
        <v>13</v>
      </c>
      <c r="D3288" t="s">
        <v>13466</v>
      </c>
      <c r="E3288" t="s">
        <v>13199</v>
      </c>
      <c r="F3288" t="s">
        <v>13467</v>
      </c>
      <c r="G3288" t="s">
        <v>1934</v>
      </c>
      <c r="H3288">
        <v>0</v>
      </c>
      <c r="I3288">
        <v>0</v>
      </c>
      <c r="J3288">
        <v>0</v>
      </c>
      <c r="K3288" t="s">
        <v>13468</v>
      </c>
    </row>
    <row r="3289" spans="1:11" x14ac:dyDescent="0.3">
      <c r="A3289" t="s">
        <v>13469</v>
      </c>
      <c r="C3289" t="s">
        <v>147</v>
      </c>
      <c r="D3289" t="s">
        <v>13470</v>
      </c>
      <c r="E3289" t="s">
        <v>4768</v>
      </c>
      <c r="F3289" t="s">
        <v>9182</v>
      </c>
      <c r="G3289" t="s">
        <v>42</v>
      </c>
      <c r="H3289">
        <v>0</v>
      </c>
      <c r="I3289">
        <v>0</v>
      </c>
      <c r="J3289">
        <v>0</v>
      </c>
      <c r="K3289" t="s">
        <v>13471</v>
      </c>
    </row>
    <row r="3290" spans="1:11" x14ac:dyDescent="0.3">
      <c r="A3290" t="s">
        <v>13472</v>
      </c>
      <c r="B3290" t="s">
        <v>13473</v>
      </c>
      <c r="C3290" t="s">
        <v>13</v>
      </c>
      <c r="D3290" t="s">
        <v>13474</v>
      </c>
      <c r="E3290" t="s">
        <v>13199</v>
      </c>
      <c r="F3290" t="s">
        <v>13475</v>
      </c>
      <c r="G3290" t="s">
        <v>2093</v>
      </c>
      <c r="H3290">
        <v>0</v>
      </c>
      <c r="I3290">
        <v>0</v>
      </c>
      <c r="J3290">
        <v>0</v>
      </c>
      <c r="K3290" t="s">
        <v>13476</v>
      </c>
    </row>
    <row r="3291" spans="1:11" x14ac:dyDescent="0.3">
      <c r="A3291" t="s">
        <v>13477</v>
      </c>
      <c r="B3291" t="s">
        <v>13478</v>
      </c>
      <c r="C3291" t="s">
        <v>13</v>
      </c>
      <c r="D3291" t="s">
        <v>13479</v>
      </c>
      <c r="E3291" t="s">
        <v>13199</v>
      </c>
      <c r="F3291" t="s">
        <v>16</v>
      </c>
      <c r="G3291" t="s">
        <v>13480</v>
      </c>
      <c r="H3291">
        <v>0</v>
      </c>
      <c r="I3291">
        <v>0</v>
      </c>
      <c r="J3291">
        <v>0</v>
      </c>
      <c r="K3291" t="s">
        <v>13481</v>
      </c>
    </row>
    <row r="3292" spans="1:11" x14ac:dyDescent="0.3">
      <c r="A3292" t="s">
        <v>13482</v>
      </c>
      <c r="B3292" t="s">
        <v>13483</v>
      </c>
      <c r="C3292" t="s">
        <v>27</v>
      </c>
      <c r="D3292" t="s">
        <v>13484</v>
      </c>
      <c r="E3292" t="s">
        <v>10249</v>
      </c>
      <c r="F3292" t="s">
        <v>1906</v>
      </c>
      <c r="G3292" t="s">
        <v>10934</v>
      </c>
      <c r="H3292">
        <v>0</v>
      </c>
      <c r="I3292">
        <v>0</v>
      </c>
      <c r="J3292">
        <v>0</v>
      </c>
      <c r="K3292" t="s">
        <v>13485</v>
      </c>
    </row>
    <row r="3293" spans="1:11" x14ac:dyDescent="0.3">
      <c r="A3293" t="s">
        <v>13486</v>
      </c>
      <c r="B3293" t="s">
        <v>13487</v>
      </c>
      <c r="C3293" t="s">
        <v>27</v>
      </c>
      <c r="D3293" t="s">
        <v>13488</v>
      </c>
      <c r="E3293" t="s">
        <v>10249</v>
      </c>
      <c r="F3293" t="s">
        <v>16</v>
      </c>
      <c r="G3293" t="s">
        <v>7272</v>
      </c>
      <c r="H3293">
        <v>0</v>
      </c>
      <c r="I3293">
        <v>0</v>
      </c>
      <c r="J3293">
        <v>0</v>
      </c>
      <c r="K3293" t="s">
        <v>13489</v>
      </c>
    </row>
    <row r="3294" spans="1:11" x14ac:dyDescent="0.3">
      <c r="A3294" t="s">
        <v>13490</v>
      </c>
      <c r="B3294" t="s">
        <v>13491</v>
      </c>
      <c r="C3294" t="s">
        <v>13</v>
      </c>
      <c r="D3294" t="s">
        <v>13492</v>
      </c>
      <c r="E3294" t="s">
        <v>13199</v>
      </c>
      <c r="F3294" t="s">
        <v>5733</v>
      </c>
      <c r="G3294" t="s">
        <v>8162</v>
      </c>
      <c r="H3294">
        <v>0</v>
      </c>
      <c r="I3294">
        <v>0</v>
      </c>
      <c r="J3294">
        <v>0</v>
      </c>
      <c r="K3294" t="s">
        <v>13493</v>
      </c>
    </row>
    <row r="3295" spans="1:11" x14ac:dyDescent="0.3">
      <c r="A3295" t="s">
        <v>13494</v>
      </c>
      <c r="B3295" t="s">
        <v>13495</v>
      </c>
      <c r="C3295" t="s">
        <v>13</v>
      </c>
      <c r="D3295" t="s">
        <v>13496</v>
      </c>
      <c r="E3295" t="s">
        <v>13199</v>
      </c>
      <c r="F3295" t="s">
        <v>41</v>
      </c>
      <c r="G3295" t="s">
        <v>42</v>
      </c>
      <c r="H3295">
        <v>0</v>
      </c>
      <c r="I3295">
        <v>0</v>
      </c>
      <c r="J3295">
        <v>0</v>
      </c>
      <c r="K3295" t="s">
        <v>13497</v>
      </c>
    </row>
    <row r="3296" spans="1:11" x14ac:dyDescent="0.3">
      <c r="A3296" t="s">
        <v>13498</v>
      </c>
      <c r="C3296" t="s">
        <v>147</v>
      </c>
      <c r="D3296" t="s">
        <v>13499</v>
      </c>
      <c r="E3296" t="s">
        <v>183</v>
      </c>
      <c r="F3296" t="s">
        <v>835</v>
      </c>
      <c r="G3296" t="s">
        <v>42</v>
      </c>
      <c r="H3296">
        <v>0</v>
      </c>
      <c r="I3296">
        <v>0</v>
      </c>
      <c r="J3296">
        <v>0</v>
      </c>
      <c r="K3296" t="s">
        <v>13500</v>
      </c>
    </row>
    <row r="3297" spans="1:11" x14ac:dyDescent="0.3">
      <c r="A3297" t="s">
        <v>13501</v>
      </c>
      <c r="B3297" t="s">
        <v>13502</v>
      </c>
      <c r="C3297" t="s">
        <v>13</v>
      </c>
      <c r="D3297" t="s">
        <v>13503</v>
      </c>
      <c r="E3297" t="s">
        <v>13199</v>
      </c>
      <c r="F3297" t="s">
        <v>41</v>
      </c>
      <c r="G3297" t="s">
        <v>42</v>
      </c>
      <c r="H3297">
        <v>0</v>
      </c>
      <c r="I3297">
        <v>0</v>
      </c>
      <c r="J3297">
        <v>0</v>
      </c>
      <c r="K3297" t="s">
        <v>13504</v>
      </c>
    </row>
    <row r="3298" spans="1:11" x14ac:dyDescent="0.3">
      <c r="A3298" t="s">
        <v>13505</v>
      </c>
      <c r="B3298" t="s">
        <v>13506</v>
      </c>
      <c r="C3298" t="s">
        <v>27</v>
      </c>
      <c r="D3298" t="s">
        <v>13507</v>
      </c>
      <c r="E3298" t="s">
        <v>10249</v>
      </c>
      <c r="F3298" t="s">
        <v>3911</v>
      </c>
      <c r="G3298" t="s">
        <v>42</v>
      </c>
      <c r="H3298">
        <v>0</v>
      </c>
      <c r="I3298">
        <v>0</v>
      </c>
      <c r="J3298">
        <v>0</v>
      </c>
      <c r="K3298" t="s">
        <v>13508</v>
      </c>
    </row>
    <row r="3299" spans="1:11" x14ac:dyDescent="0.3">
      <c r="A3299" t="s">
        <v>13509</v>
      </c>
      <c r="B3299" t="s">
        <v>13510</v>
      </c>
      <c r="C3299" t="s">
        <v>27</v>
      </c>
      <c r="D3299" t="s">
        <v>13511</v>
      </c>
      <c r="E3299" t="s">
        <v>10249</v>
      </c>
      <c r="F3299" t="s">
        <v>13512</v>
      </c>
      <c r="G3299" t="s">
        <v>42</v>
      </c>
      <c r="H3299">
        <v>0</v>
      </c>
      <c r="I3299">
        <v>0</v>
      </c>
      <c r="J3299">
        <v>0</v>
      </c>
      <c r="K3299" t="s">
        <v>13513</v>
      </c>
    </row>
    <row r="3300" spans="1:11" x14ac:dyDescent="0.3">
      <c r="A3300" t="s">
        <v>13514</v>
      </c>
      <c r="C3300" t="s">
        <v>20</v>
      </c>
      <c r="D3300" t="s">
        <v>13515</v>
      </c>
      <c r="E3300" t="s">
        <v>59</v>
      </c>
      <c r="F3300" t="s">
        <v>16</v>
      </c>
      <c r="G3300" t="s">
        <v>3791</v>
      </c>
      <c r="H3300">
        <v>0</v>
      </c>
      <c r="I3300">
        <v>0</v>
      </c>
      <c r="J3300">
        <v>0</v>
      </c>
      <c r="K3300" t="s">
        <v>13516</v>
      </c>
    </row>
    <row r="3301" spans="1:11" x14ac:dyDescent="0.3">
      <c r="A3301" t="s">
        <v>13517</v>
      </c>
      <c r="B3301" t="s">
        <v>13518</v>
      </c>
      <c r="C3301" t="s">
        <v>20</v>
      </c>
      <c r="D3301" t="s">
        <v>13519</v>
      </c>
      <c r="E3301" t="s">
        <v>59</v>
      </c>
      <c r="F3301" t="s">
        <v>1886</v>
      </c>
      <c r="G3301" t="s">
        <v>42</v>
      </c>
      <c r="H3301">
        <v>0</v>
      </c>
      <c r="I3301">
        <v>0</v>
      </c>
      <c r="J3301">
        <v>0</v>
      </c>
      <c r="K3301" t="s">
        <v>13520</v>
      </c>
    </row>
    <row r="3302" spans="1:11" x14ac:dyDescent="0.3">
      <c r="A3302" t="s">
        <v>13521</v>
      </c>
      <c r="B3302" t="s">
        <v>13522</v>
      </c>
      <c r="C3302" t="s">
        <v>20</v>
      </c>
      <c r="D3302" t="s">
        <v>13523</v>
      </c>
      <c r="E3302" t="s">
        <v>59</v>
      </c>
      <c r="F3302" t="s">
        <v>1868</v>
      </c>
      <c r="G3302" t="s">
        <v>42</v>
      </c>
      <c r="H3302">
        <v>0</v>
      </c>
      <c r="I3302">
        <v>0</v>
      </c>
      <c r="J3302">
        <v>0</v>
      </c>
      <c r="K3302" t="s">
        <v>13524</v>
      </c>
    </row>
    <row r="3303" spans="1:11" x14ac:dyDescent="0.3">
      <c r="A3303" t="s">
        <v>13525</v>
      </c>
      <c r="B3303" t="s">
        <v>13526</v>
      </c>
      <c r="C3303" t="s">
        <v>13</v>
      </c>
      <c r="D3303" t="s">
        <v>13527</v>
      </c>
      <c r="E3303" t="s">
        <v>13199</v>
      </c>
      <c r="F3303" t="s">
        <v>16</v>
      </c>
      <c r="G3303" t="s">
        <v>7000</v>
      </c>
      <c r="H3303">
        <v>0</v>
      </c>
      <c r="I3303">
        <v>0</v>
      </c>
      <c r="J3303">
        <v>0</v>
      </c>
      <c r="K3303" t="s">
        <v>13528</v>
      </c>
    </row>
    <row r="3304" spans="1:11" x14ac:dyDescent="0.3">
      <c r="A3304" t="s">
        <v>13529</v>
      </c>
      <c r="B3304" t="s">
        <v>13530</v>
      </c>
      <c r="C3304" t="s">
        <v>13</v>
      </c>
      <c r="D3304" t="s">
        <v>13531</v>
      </c>
      <c r="E3304" t="s">
        <v>13199</v>
      </c>
      <c r="F3304" t="s">
        <v>16</v>
      </c>
      <c r="G3304" t="s">
        <v>12395</v>
      </c>
      <c r="H3304">
        <v>0</v>
      </c>
      <c r="I3304">
        <v>0</v>
      </c>
      <c r="J3304">
        <v>0</v>
      </c>
      <c r="K3304" t="s">
        <v>13532</v>
      </c>
    </row>
    <row r="3305" spans="1:11" x14ac:dyDescent="0.3">
      <c r="A3305" t="s">
        <v>13533</v>
      </c>
      <c r="B3305" t="s">
        <v>13534</v>
      </c>
      <c r="C3305" t="s">
        <v>27</v>
      </c>
      <c r="D3305" t="s">
        <v>13535</v>
      </c>
      <c r="E3305" t="s">
        <v>29</v>
      </c>
      <c r="F3305" t="s">
        <v>2809</v>
      </c>
      <c r="G3305" t="s">
        <v>42</v>
      </c>
      <c r="H3305">
        <v>0</v>
      </c>
      <c r="I3305">
        <v>0</v>
      </c>
      <c r="J3305">
        <v>0</v>
      </c>
      <c r="K3305" t="s">
        <v>13536</v>
      </c>
    </row>
    <row r="3306" spans="1:11" x14ac:dyDescent="0.3">
      <c r="A3306" t="s">
        <v>13537</v>
      </c>
      <c r="C3306" t="s">
        <v>13</v>
      </c>
      <c r="D3306" t="s">
        <v>13538</v>
      </c>
      <c r="E3306" t="s">
        <v>13199</v>
      </c>
      <c r="F3306" t="s">
        <v>41</v>
      </c>
      <c r="G3306" t="s">
        <v>13539</v>
      </c>
      <c r="H3306">
        <v>0</v>
      </c>
      <c r="I3306">
        <v>0</v>
      </c>
      <c r="J3306">
        <v>0</v>
      </c>
      <c r="K3306" t="s">
        <v>13540</v>
      </c>
    </row>
    <row r="3307" spans="1:11" x14ac:dyDescent="0.3">
      <c r="A3307" t="s">
        <v>13541</v>
      </c>
      <c r="B3307" t="s">
        <v>13542</v>
      </c>
      <c r="C3307" t="s">
        <v>13</v>
      </c>
      <c r="D3307" t="s">
        <v>13543</v>
      </c>
      <c r="E3307" t="s">
        <v>13199</v>
      </c>
      <c r="F3307" t="s">
        <v>16</v>
      </c>
      <c r="G3307" t="s">
        <v>7000</v>
      </c>
      <c r="H3307">
        <v>0</v>
      </c>
      <c r="I3307">
        <v>0</v>
      </c>
      <c r="J3307">
        <v>0</v>
      </c>
      <c r="K3307" t="s">
        <v>13544</v>
      </c>
    </row>
    <row r="3308" spans="1:11" x14ac:dyDescent="0.3">
      <c r="A3308" t="s">
        <v>13545</v>
      </c>
      <c r="B3308" t="s">
        <v>13546</v>
      </c>
      <c r="C3308" t="s">
        <v>147</v>
      </c>
      <c r="D3308" t="s">
        <v>13547</v>
      </c>
      <c r="E3308" t="s">
        <v>4768</v>
      </c>
      <c r="F3308" t="s">
        <v>1611</v>
      </c>
      <c r="G3308" t="s">
        <v>42</v>
      </c>
      <c r="H3308">
        <v>0</v>
      </c>
      <c r="I3308">
        <v>0</v>
      </c>
      <c r="J3308">
        <v>0</v>
      </c>
      <c r="K3308" t="s">
        <v>13548</v>
      </c>
    </row>
    <row r="3309" spans="1:11" x14ac:dyDescent="0.3">
      <c r="A3309" t="s">
        <v>13549</v>
      </c>
      <c r="B3309" t="s">
        <v>13550</v>
      </c>
      <c r="C3309" t="s">
        <v>13</v>
      </c>
      <c r="D3309" t="s">
        <v>13551</v>
      </c>
      <c r="E3309" t="s">
        <v>13199</v>
      </c>
      <c r="F3309" t="s">
        <v>16</v>
      </c>
      <c r="G3309" t="s">
        <v>11774</v>
      </c>
      <c r="H3309">
        <v>0</v>
      </c>
      <c r="I3309">
        <v>0</v>
      </c>
      <c r="J3309">
        <v>0</v>
      </c>
      <c r="K3309" t="s">
        <v>13552</v>
      </c>
    </row>
    <row r="3310" spans="1:11" x14ac:dyDescent="0.3">
      <c r="A3310" t="s">
        <v>13553</v>
      </c>
      <c r="B3310" t="s">
        <v>13554</v>
      </c>
      <c r="C3310" t="s">
        <v>13</v>
      </c>
      <c r="D3310" t="s">
        <v>13555</v>
      </c>
      <c r="E3310" t="s">
        <v>13199</v>
      </c>
      <c r="F3310" t="s">
        <v>41</v>
      </c>
      <c r="G3310" t="s">
        <v>42</v>
      </c>
      <c r="H3310">
        <v>0</v>
      </c>
      <c r="I3310">
        <v>0</v>
      </c>
      <c r="J3310">
        <v>0</v>
      </c>
      <c r="K3310" t="s">
        <v>13556</v>
      </c>
    </row>
    <row r="3311" spans="1:11" x14ac:dyDescent="0.3">
      <c r="A3311" t="s">
        <v>13557</v>
      </c>
      <c r="B3311" t="s">
        <v>13558</v>
      </c>
      <c r="C3311" t="s">
        <v>13</v>
      </c>
      <c r="D3311" t="s">
        <v>13559</v>
      </c>
      <c r="E3311" t="s">
        <v>13199</v>
      </c>
      <c r="F3311" t="s">
        <v>41</v>
      </c>
      <c r="G3311" t="s">
        <v>42</v>
      </c>
      <c r="H3311">
        <v>0</v>
      </c>
      <c r="I3311">
        <v>0</v>
      </c>
      <c r="J3311">
        <v>0</v>
      </c>
      <c r="K3311" t="s">
        <v>13560</v>
      </c>
    </row>
    <row r="3312" spans="1:11" x14ac:dyDescent="0.3">
      <c r="A3312" t="s">
        <v>13561</v>
      </c>
      <c r="B3312" t="s">
        <v>13562</v>
      </c>
      <c r="C3312" t="s">
        <v>13</v>
      </c>
      <c r="D3312" t="s">
        <v>13563</v>
      </c>
      <c r="E3312" t="s">
        <v>13199</v>
      </c>
      <c r="F3312" t="s">
        <v>41</v>
      </c>
      <c r="G3312" t="s">
        <v>42</v>
      </c>
      <c r="H3312">
        <v>0</v>
      </c>
      <c r="I3312">
        <v>0</v>
      </c>
      <c r="J3312">
        <v>0</v>
      </c>
      <c r="K3312" t="s">
        <v>13564</v>
      </c>
    </row>
    <row r="3313" spans="1:11" x14ac:dyDescent="0.3">
      <c r="A3313" t="s">
        <v>13565</v>
      </c>
      <c r="B3313" t="s">
        <v>13566</v>
      </c>
      <c r="C3313" t="s">
        <v>20</v>
      </c>
      <c r="D3313" t="s">
        <v>13567</v>
      </c>
      <c r="E3313" t="s">
        <v>59</v>
      </c>
      <c r="F3313" t="s">
        <v>16</v>
      </c>
      <c r="G3313" t="s">
        <v>13539</v>
      </c>
      <c r="H3313">
        <v>0</v>
      </c>
      <c r="I3313">
        <v>0</v>
      </c>
      <c r="J3313">
        <v>0</v>
      </c>
      <c r="K3313" t="s">
        <v>13568</v>
      </c>
    </row>
    <row r="3314" spans="1:11" x14ac:dyDescent="0.3">
      <c r="A3314" t="s">
        <v>13569</v>
      </c>
      <c r="B3314" t="s">
        <v>13570</v>
      </c>
      <c r="C3314" t="s">
        <v>20</v>
      </c>
      <c r="D3314" t="s">
        <v>13571</v>
      </c>
      <c r="E3314" t="s">
        <v>59</v>
      </c>
      <c r="F3314" t="s">
        <v>7529</v>
      </c>
      <c r="G3314" t="s">
        <v>42</v>
      </c>
      <c r="H3314">
        <v>0</v>
      </c>
      <c r="I3314">
        <v>0</v>
      </c>
      <c r="J3314">
        <v>0</v>
      </c>
      <c r="K3314" t="s">
        <v>13572</v>
      </c>
    </row>
    <row r="3315" spans="1:11" x14ac:dyDescent="0.3">
      <c r="A3315" t="s">
        <v>13573</v>
      </c>
      <c r="B3315" t="s">
        <v>13574</v>
      </c>
      <c r="C3315" t="s">
        <v>20</v>
      </c>
      <c r="D3315" t="s">
        <v>13575</v>
      </c>
      <c r="E3315" t="s">
        <v>59</v>
      </c>
      <c r="F3315" t="s">
        <v>2852</v>
      </c>
      <c r="G3315" t="s">
        <v>42</v>
      </c>
      <c r="H3315">
        <v>0</v>
      </c>
      <c r="I3315">
        <v>0</v>
      </c>
      <c r="J3315">
        <v>0</v>
      </c>
      <c r="K3315" t="s">
        <v>13576</v>
      </c>
    </row>
    <row r="3316" spans="1:11" x14ac:dyDescent="0.3">
      <c r="A3316" t="s">
        <v>13577</v>
      </c>
      <c r="B3316" t="s">
        <v>13578</v>
      </c>
      <c r="C3316" t="s">
        <v>20</v>
      </c>
      <c r="D3316" t="s">
        <v>13579</v>
      </c>
      <c r="E3316" t="s">
        <v>59</v>
      </c>
      <c r="F3316" t="s">
        <v>6442</v>
      </c>
      <c r="G3316" t="s">
        <v>42</v>
      </c>
      <c r="H3316">
        <v>0</v>
      </c>
      <c r="I3316">
        <v>0</v>
      </c>
      <c r="J3316">
        <v>0</v>
      </c>
      <c r="K3316" t="s">
        <v>13580</v>
      </c>
    </row>
    <row r="3317" spans="1:11" x14ac:dyDescent="0.3">
      <c r="A3317" t="s">
        <v>13581</v>
      </c>
      <c r="B3317" t="s">
        <v>13582</v>
      </c>
      <c r="C3317" t="s">
        <v>20</v>
      </c>
      <c r="D3317" t="s">
        <v>13583</v>
      </c>
      <c r="E3317" t="s">
        <v>59</v>
      </c>
      <c r="F3317" t="s">
        <v>1868</v>
      </c>
      <c r="G3317" t="s">
        <v>8145</v>
      </c>
      <c r="H3317">
        <v>0</v>
      </c>
      <c r="I3317">
        <v>0</v>
      </c>
      <c r="J3317">
        <v>0</v>
      </c>
      <c r="K3317" t="s">
        <v>13584</v>
      </c>
    </row>
    <row r="3318" spans="1:11" x14ac:dyDescent="0.3">
      <c r="A3318" t="s">
        <v>13585</v>
      </c>
      <c r="B3318" t="s">
        <v>13586</v>
      </c>
      <c r="C3318" t="s">
        <v>27</v>
      </c>
      <c r="D3318" t="s">
        <v>13587</v>
      </c>
      <c r="E3318" t="s">
        <v>10249</v>
      </c>
      <c r="F3318" t="s">
        <v>10580</v>
      </c>
      <c r="G3318" t="s">
        <v>42</v>
      </c>
      <c r="H3318">
        <v>0</v>
      </c>
      <c r="I3318">
        <v>0</v>
      </c>
      <c r="J3318">
        <v>0</v>
      </c>
      <c r="K3318" t="s">
        <v>13588</v>
      </c>
    </row>
    <row r="3319" spans="1:11" x14ac:dyDescent="0.3">
      <c r="A3319" t="s">
        <v>13589</v>
      </c>
      <c r="B3319" t="s">
        <v>13590</v>
      </c>
      <c r="C3319" t="s">
        <v>558</v>
      </c>
      <c r="D3319" t="s">
        <v>13591</v>
      </c>
      <c r="E3319" t="s">
        <v>981</v>
      </c>
      <c r="F3319" t="s">
        <v>16</v>
      </c>
      <c r="G3319" t="s">
        <v>8098</v>
      </c>
      <c r="H3319">
        <v>0</v>
      </c>
      <c r="I3319">
        <v>0</v>
      </c>
      <c r="J3319">
        <v>0</v>
      </c>
      <c r="K3319" t="s">
        <v>13592</v>
      </c>
    </row>
    <row r="3320" spans="1:11" x14ac:dyDescent="0.3">
      <c r="A3320" t="s">
        <v>13593</v>
      </c>
      <c r="B3320" t="s">
        <v>13594</v>
      </c>
      <c r="C3320" t="s">
        <v>27</v>
      </c>
      <c r="D3320" t="s">
        <v>13595</v>
      </c>
      <c r="E3320" t="s">
        <v>10249</v>
      </c>
      <c r="F3320" t="s">
        <v>41</v>
      </c>
      <c r="G3320" t="s">
        <v>42</v>
      </c>
      <c r="H3320">
        <v>0</v>
      </c>
      <c r="I3320">
        <v>0</v>
      </c>
      <c r="J3320">
        <v>0</v>
      </c>
      <c r="K3320" t="s">
        <v>13596</v>
      </c>
    </row>
    <row r="3321" spans="1:11" x14ac:dyDescent="0.3">
      <c r="A3321" t="s">
        <v>13597</v>
      </c>
      <c r="B3321" t="s">
        <v>13598</v>
      </c>
      <c r="C3321" t="s">
        <v>13</v>
      </c>
      <c r="D3321" t="s">
        <v>13599</v>
      </c>
      <c r="E3321" t="s">
        <v>13199</v>
      </c>
      <c r="F3321" t="s">
        <v>16</v>
      </c>
      <c r="G3321" t="s">
        <v>603</v>
      </c>
      <c r="H3321">
        <v>0</v>
      </c>
      <c r="I3321">
        <v>0</v>
      </c>
      <c r="J3321">
        <v>0</v>
      </c>
      <c r="K3321" t="s">
        <v>13600</v>
      </c>
    </row>
    <row r="3322" spans="1:11" x14ac:dyDescent="0.3">
      <c r="A3322" t="s">
        <v>13601</v>
      </c>
      <c r="B3322" t="s">
        <v>11282</v>
      </c>
      <c r="C3322" t="s">
        <v>27</v>
      </c>
      <c r="D3322" t="s">
        <v>13602</v>
      </c>
      <c r="E3322" t="s">
        <v>10249</v>
      </c>
      <c r="F3322" t="s">
        <v>13603</v>
      </c>
      <c r="G3322" t="s">
        <v>42</v>
      </c>
      <c r="H3322">
        <v>0</v>
      </c>
      <c r="I3322">
        <v>0</v>
      </c>
      <c r="J3322">
        <v>0</v>
      </c>
      <c r="K3322" t="s">
        <v>13604</v>
      </c>
    </row>
    <row r="3323" spans="1:11" x14ac:dyDescent="0.3">
      <c r="A3323" t="s">
        <v>13605</v>
      </c>
      <c r="B3323" t="s">
        <v>13606</v>
      </c>
      <c r="C3323" t="s">
        <v>27</v>
      </c>
      <c r="D3323" t="s">
        <v>13607</v>
      </c>
      <c r="E3323" t="s">
        <v>10249</v>
      </c>
      <c r="F3323" t="s">
        <v>41</v>
      </c>
      <c r="G3323" t="s">
        <v>42</v>
      </c>
      <c r="H3323">
        <v>0</v>
      </c>
      <c r="I3323">
        <v>0</v>
      </c>
      <c r="J3323">
        <v>0</v>
      </c>
      <c r="K3323" t="s">
        <v>13608</v>
      </c>
    </row>
    <row r="3324" spans="1:11" x14ac:dyDescent="0.3">
      <c r="A3324" t="s">
        <v>13609</v>
      </c>
      <c r="B3324" t="s">
        <v>11309</v>
      </c>
      <c r="C3324" t="s">
        <v>27</v>
      </c>
      <c r="D3324" t="s">
        <v>13610</v>
      </c>
      <c r="E3324" t="s">
        <v>10249</v>
      </c>
      <c r="F3324" t="s">
        <v>13611</v>
      </c>
      <c r="G3324" t="s">
        <v>42</v>
      </c>
      <c r="H3324">
        <v>0</v>
      </c>
      <c r="I3324">
        <v>0</v>
      </c>
      <c r="J3324">
        <v>0</v>
      </c>
      <c r="K3324" t="s">
        <v>13612</v>
      </c>
    </row>
    <row r="3325" spans="1:11" x14ac:dyDescent="0.3">
      <c r="A3325" t="s">
        <v>13613</v>
      </c>
      <c r="B3325" t="s">
        <v>13614</v>
      </c>
      <c r="C3325" t="s">
        <v>27</v>
      </c>
      <c r="D3325" t="s">
        <v>13615</v>
      </c>
      <c r="E3325" t="s">
        <v>10249</v>
      </c>
      <c r="F3325" t="s">
        <v>12077</v>
      </c>
      <c r="G3325" t="s">
        <v>42</v>
      </c>
      <c r="H3325">
        <v>0</v>
      </c>
      <c r="I3325">
        <v>0</v>
      </c>
      <c r="J3325">
        <v>0</v>
      </c>
      <c r="K3325" t="s">
        <v>13616</v>
      </c>
    </row>
    <row r="3326" spans="1:11" x14ac:dyDescent="0.3">
      <c r="A3326" t="s">
        <v>13617</v>
      </c>
      <c r="B3326" t="s">
        <v>13618</v>
      </c>
      <c r="C3326" t="s">
        <v>20</v>
      </c>
      <c r="D3326" t="s">
        <v>13619</v>
      </c>
      <c r="E3326" t="s">
        <v>59</v>
      </c>
      <c r="F3326" t="s">
        <v>16</v>
      </c>
      <c r="G3326" t="s">
        <v>6920</v>
      </c>
      <c r="H3326">
        <v>0</v>
      </c>
      <c r="I3326">
        <v>0</v>
      </c>
      <c r="J3326">
        <v>0</v>
      </c>
      <c r="K3326" t="s">
        <v>13620</v>
      </c>
    </row>
    <row r="3327" spans="1:11" x14ac:dyDescent="0.3">
      <c r="A3327" t="s">
        <v>13621</v>
      </c>
      <c r="B3327" t="s">
        <v>13622</v>
      </c>
      <c r="C3327" t="s">
        <v>27</v>
      </c>
      <c r="D3327" t="s">
        <v>13623</v>
      </c>
      <c r="E3327" t="s">
        <v>10249</v>
      </c>
      <c r="F3327" t="s">
        <v>13624</v>
      </c>
      <c r="G3327" t="s">
        <v>42</v>
      </c>
      <c r="H3327">
        <v>0</v>
      </c>
      <c r="I3327">
        <v>0</v>
      </c>
      <c r="J3327">
        <v>0</v>
      </c>
      <c r="K3327" t="s">
        <v>13625</v>
      </c>
    </row>
    <row r="3328" spans="1:11" x14ac:dyDescent="0.3">
      <c r="A3328" t="s">
        <v>13626</v>
      </c>
      <c r="C3328" t="s">
        <v>27</v>
      </c>
      <c r="D3328" t="s">
        <v>13627</v>
      </c>
      <c r="E3328" t="s">
        <v>10249</v>
      </c>
      <c r="F3328" t="s">
        <v>1590</v>
      </c>
      <c r="G3328" t="s">
        <v>42</v>
      </c>
      <c r="H3328">
        <v>0</v>
      </c>
      <c r="I3328">
        <v>0</v>
      </c>
      <c r="J3328">
        <v>0</v>
      </c>
      <c r="K3328" t="s">
        <v>13628</v>
      </c>
    </row>
    <row r="3329" spans="1:11" x14ac:dyDescent="0.3">
      <c r="A3329" t="s">
        <v>13629</v>
      </c>
      <c r="B3329" t="s">
        <v>13630</v>
      </c>
      <c r="C3329" t="s">
        <v>466</v>
      </c>
      <c r="D3329" t="s">
        <v>13631</v>
      </c>
      <c r="E3329" t="s">
        <v>761</v>
      </c>
      <c r="F3329" t="s">
        <v>16</v>
      </c>
      <c r="G3329" t="s">
        <v>4183</v>
      </c>
      <c r="H3329">
        <v>0</v>
      </c>
      <c r="I3329">
        <v>0</v>
      </c>
      <c r="J3329">
        <v>0</v>
      </c>
      <c r="K3329" t="s">
        <v>13632</v>
      </c>
    </row>
    <row r="3330" spans="1:11" x14ac:dyDescent="0.3">
      <c r="A3330" t="s">
        <v>13633</v>
      </c>
      <c r="B3330" t="s">
        <v>13634</v>
      </c>
      <c r="C3330" t="s">
        <v>27</v>
      </c>
      <c r="D3330" t="s">
        <v>13635</v>
      </c>
      <c r="E3330" t="s">
        <v>10249</v>
      </c>
      <c r="F3330" t="s">
        <v>13292</v>
      </c>
      <c r="G3330" t="s">
        <v>42</v>
      </c>
      <c r="H3330">
        <v>0</v>
      </c>
      <c r="I3330">
        <v>0</v>
      </c>
      <c r="J3330">
        <v>0</v>
      </c>
      <c r="K3330" t="s">
        <v>13636</v>
      </c>
    </row>
    <row r="3331" spans="1:11" x14ac:dyDescent="0.3">
      <c r="A3331" t="s">
        <v>13637</v>
      </c>
      <c r="B3331" t="s">
        <v>13638</v>
      </c>
      <c r="C3331" t="s">
        <v>20</v>
      </c>
      <c r="D3331" t="s">
        <v>13639</v>
      </c>
      <c r="E3331" t="s">
        <v>59</v>
      </c>
      <c r="F3331" t="s">
        <v>16</v>
      </c>
      <c r="G3331" t="s">
        <v>469</v>
      </c>
      <c r="H3331">
        <v>0</v>
      </c>
      <c r="I3331">
        <v>0</v>
      </c>
      <c r="J3331">
        <v>0</v>
      </c>
      <c r="K3331" t="s">
        <v>13640</v>
      </c>
    </row>
    <row r="3332" spans="1:11" x14ac:dyDescent="0.3">
      <c r="A3332" t="s">
        <v>13641</v>
      </c>
      <c r="B3332" t="s">
        <v>13642</v>
      </c>
      <c r="C3332" t="s">
        <v>20</v>
      </c>
      <c r="D3332" t="s">
        <v>13643</v>
      </c>
      <c r="E3332" t="s">
        <v>59</v>
      </c>
      <c r="F3332" t="s">
        <v>3854</v>
      </c>
      <c r="G3332" t="s">
        <v>42</v>
      </c>
      <c r="H3332">
        <v>0</v>
      </c>
      <c r="I3332">
        <v>0</v>
      </c>
      <c r="J3332">
        <v>0</v>
      </c>
      <c r="K3332" t="s">
        <v>13644</v>
      </c>
    </row>
    <row r="3333" spans="1:11" x14ac:dyDescent="0.3">
      <c r="A3333" t="s">
        <v>13645</v>
      </c>
      <c r="B3333" t="s">
        <v>13646</v>
      </c>
      <c r="C3333" t="s">
        <v>20</v>
      </c>
      <c r="E3333" t="s">
        <v>59</v>
      </c>
      <c r="F3333" t="s">
        <v>16</v>
      </c>
      <c r="G3333" t="s">
        <v>13647</v>
      </c>
      <c r="H3333">
        <v>0</v>
      </c>
      <c r="I3333">
        <v>0</v>
      </c>
      <c r="J3333">
        <v>0</v>
      </c>
      <c r="K3333" t="s">
        <v>13648</v>
      </c>
    </row>
    <row r="3334" spans="1:11" x14ac:dyDescent="0.3">
      <c r="A3334" t="s">
        <v>13649</v>
      </c>
      <c r="B3334" t="s">
        <v>13650</v>
      </c>
      <c r="C3334" t="s">
        <v>13</v>
      </c>
      <c r="D3334" t="s">
        <v>13651</v>
      </c>
      <c r="E3334" t="s">
        <v>13199</v>
      </c>
      <c r="F3334" t="s">
        <v>16</v>
      </c>
      <c r="G3334" t="s">
        <v>1062</v>
      </c>
      <c r="H3334">
        <v>0</v>
      </c>
      <c r="I3334">
        <v>0</v>
      </c>
      <c r="J3334">
        <v>0</v>
      </c>
      <c r="K3334" t="s">
        <v>13652</v>
      </c>
    </row>
    <row r="3335" spans="1:11" x14ac:dyDescent="0.3">
      <c r="A3335" t="s">
        <v>13653</v>
      </c>
      <c r="B3335" t="s">
        <v>13654</v>
      </c>
      <c r="C3335" t="s">
        <v>27</v>
      </c>
      <c r="D3335" t="s">
        <v>13655</v>
      </c>
      <c r="E3335" t="s">
        <v>10249</v>
      </c>
      <c r="F3335" t="s">
        <v>4635</v>
      </c>
      <c r="G3335" t="s">
        <v>42</v>
      </c>
      <c r="H3335">
        <v>0</v>
      </c>
      <c r="I3335">
        <v>0</v>
      </c>
      <c r="J3335">
        <v>0</v>
      </c>
      <c r="K3335" t="s">
        <v>13656</v>
      </c>
    </row>
    <row r="3336" spans="1:11" x14ac:dyDescent="0.3">
      <c r="A3336" t="s">
        <v>13657</v>
      </c>
      <c r="B3336" t="s">
        <v>13658</v>
      </c>
      <c r="C3336" t="s">
        <v>27</v>
      </c>
      <c r="D3336" t="s">
        <v>13659</v>
      </c>
      <c r="E3336" t="s">
        <v>10249</v>
      </c>
      <c r="F3336" t="s">
        <v>16</v>
      </c>
      <c r="G3336" t="s">
        <v>10500</v>
      </c>
      <c r="H3336">
        <v>0</v>
      </c>
      <c r="I3336">
        <v>0</v>
      </c>
      <c r="J3336">
        <v>0</v>
      </c>
      <c r="K3336" t="s">
        <v>13660</v>
      </c>
    </row>
    <row r="3337" spans="1:11" x14ac:dyDescent="0.3">
      <c r="A3337" t="s">
        <v>13661</v>
      </c>
      <c r="B3337" t="s">
        <v>13662</v>
      </c>
      <c r="C3337" t="s">
        <v>13</v>
      </c>
      <c r="D3337" t="s">
        <v>13663</v>
      </c>
      <c r="E3337" t="s">
        <v>13199</v>
      </c>
      <c r="F3337" t="s">
        <v>16</v>
      </c>
      <c r="G3337" t="s">
        <v>973</v>
      </c>
      <c r="H3337">
        <v>0</v>
      </c>
      <c r="I3337">
        <v>0</v>
      </c>
      <c r="J3337">
        <v>0</v>
      </c>
      <c r="K3337" t="s">
        <v>13664</v>
      </c>
    </row>
    <row r="3338" spans="1:11" x14ac:dyDescent="0.3">
      <c r="A3338" t="s">
        <v>13665</v>
      </c>
      <c r="B3338" t="s">
        <v>13666</v>
      </c>
      <c r="C3338" t="s">
        <v>27</v>
      </c>
      <c r="D3338" t="s">
        <v>13667</v>
      </c>
      <c r="E3338" t="s">
        <v>10249</v>
      </c>
      <c r="F3338" t="s">
        <v>9563</v>
      </c>
      <c r="G3338" t="s">
        <v>5441</v>
      </c>
      <c r="H3338">
        <v>0</v>
      </c>
      <c r="I3338">
        <v>0</v>
      </c>
      <c r="J3338">
        <v>0</v>
      </c>
      <c r="K3338" t="s">
        <v>13668</v>
      </c>
    </row>
    <row r="3339" spans="1:11" x14ac:dyDescent="0.3">
      <c r="A3339" t="s">
        <v>13669</v>
      </c>
      <c r="B3339" t="s">
        <v>13670</v>
      </c>
      <c r="C3339" t="s">
        <v>27</v>
      </c>
      <c r="D3339" t="s">
        <v>13671</v>
      </c>
      <c r="E3339" t="s">
        <v>10249</v>
      </c>
      <c r="F3339" t="s">
        <v>16</v>
      </c>
      <c r="G3339" t="s">
        <v>3291</v>
      </c>
      <c r="H3339">
        <v>0</v>
      </c>
      <c r="I3339">
        <v>0</v>
      </c>
      <c r="J3339">
        <v>0</v>
      </c>
      <c r="K3339" t="s">
        <v>13672</v>
      </c>
    </row>
    <row r="3340" spans="1:11" x14ac:dyDescent="0.3">
      <c r="A3340" t="s">
        <v>13673</v>
      </c>
      <c r="B3340" t="s">
        <v>13674</v>
      </c>
      <c r="C3340" t="s">
        <v>27</v>
      </c>
      <c r="D3340" t="s">
        <v>13675</v>
      </c>
      <c r="E3340" t="s">
        <v>10249</v>
      </c>
      <c r="F3340" t="s">
        <v>16</v>
      </c>
      <c r="G3340" t="s">
        <v>13676</v>
      </c>
      <c r="H3340">
        <v>0</v>
      </c>
      <c r="I3340">
        <v>0</v>
      </c>
      <c r="J3340">
        <v>0</v>
      </c>
      <c r="K3340" t="s">
        <v>13677</v>
      </c>
    </row>
    <row r="3341" spans="1:11" x14ac:dyDescent="0.3">
      <c r="A3341" t="s">
        <v>13678</v>
      </c>
      <c r="B3341" t="s">
        <v>13679</v>
      </c>
      <c r="C3341" t="s">
        <v>558</v>
      </c>
      <c r="D3341" t="s">
        <v>13680</v>
      </c>
      <c r="E3341" t="s">
        <v>754</v>
      </c>
      <c r="F3341" t="s">
        <v>11510</v>
      </c>
      <c r="G3341" t="s">
        <v>42</v>
      </c>
      <c r="H3341">
        <v>0</v>
      </c>
      <c r="I3341">
        <v>0</v>
      </c>
      <c r="J3341">
        <v>0</v>
      </c>
      <c r="K3341" t="s">
        <v>13681</v>
      </c>
    </row>
    <row r="3342" spans="1:11" x14ac:dyDescent="0.3">
      <c r="A3342" t="s">
        <v>13682</v>
      </c>
      <c r="B3342" t="s">
        <v>13683</v>
      </c>
      <c r="C3342" t="s">
        <v>558</v>
      </c>
      <c r="D3342" t="s">
        <v>13684</v>
      </c>
      <c r="E3342" t="s">
        <v>1122</v>
      </c>
      <c r="F3342" t="s">
        <v>4267</v>
      </c>
      <c r="G3342" t="s">
        <v>42</v>
      </c>
      <c r="H3342">
        <v>0</v>
      </c>
      <c r="I3342">
        <v>0</v>
      </c>
      <c r="J3342">
        <v>0</v>
      </c>
      <c r="K3342" t="s">
        <v>13685</v>
      </c>
    </row>
    <row r="3343" spans="1:11" x14ac:dyDescent="0.3">
      <c r="A3343" t="s">
        <v>13686</v>
      </c>
      <c r="B3343" t="s">
        <v>13687</v>
      </c>
      <c r="C3343" t="s">
        <v>27</v>
      </c>
      <c r="D3343" t="s">
        <v>13688</v>
      </c>
      <c r="E3343" t="s">
        <v>10249</v>
      </c>
      <c r="F3343" t="s">
        <v>13689</v>
      </c>
      <c r="G3343" t="s">
        <v>3581</v>
      </c>
      <c r="H3343">
        <v>0</v>
      </c>
      <c r="I3343">
        <v>0</v>
      </c>
      <c r="J3343">
        <v>0</v>
      </c>
      <c r="K3343" t="s">
        <v>13690</v>
      </c>
    </row>
    <row r="3344" spans="1:11" x14ac:dyDescent="0.3">
      <c r="A3344" t="s">
        <v>13691</v>
      </c>
      <c r="B3344" t="s">
        <v>13692</v>
      </c>
      <c r="C3344" t="s">
        <v>27</v>
      </c>
      <c r="D3344" t="s">
        <v>13693</v>
      </c>
      <c r="E3344" t="s">
        <v>10249</v>
      </c>
      <c r="F3344" t="s">
        <v>6023</v>
      </c>
      <c r="G3344" t="s">
        <v>42</v>
      </c>
      <c r="H3344">
        <v>0</v>
      </c>
      <c r="I3344">
        <v>0</v>
      </c>
      <c r="J3344">
        <v>0</v>
      </c>
      <c r="K3344" t="s">
        <v>13694</v>
      </c>
    </row>
    <row r="3345" spans="1:11" x14ac:dyDescent="0.3">
      <c r="A3345" t="s">
        <v>13695</v>
      </c>
      <c r="B3345" t="s">
        <v>13696</v>
      </c>
      <c r="C3345" t="s">
        <v>466</v>
      </c>
      <c r="D3345" t="s">
        <v>13697</v>
      </c>
      <c r="E3345" t="s">
        <v>5396</v>
      </c>
      <c r="F3345" t="s">
        <v>6589</v>
      </c>
      <c r="G3345" t="s">
        <v>42</v>
      </c>
      <c r="H3345">
        <v>0</v>
      </c>
      <c r="I3345">
        <v>0</v>
      </c>
      <c r="J3345">
        <v>0</v>
      </c>
      <c r="K3345" t="s">
        <v>13698</v>
      </c>
    </row>
    <row r="3346" spans="1:11" x14ac:dyDescent="0.3">
      <c r="A3346" t="s">
        <v>13699</v>
      </c>
      <c r="B3346" t="s">
        <v>13700</v>
      </c>
      <c r="C3346" t="s">
        <v>20</v>
      </c>
      <c r="D3346" t="s">
        <v>13701</v>
      </c>
      <c r="E3346" t="s">
        <v>59</v>
      </c>
      <c r="F3346" t="s">
        <v>5863</v>
      </c>
      <c r="G3346" t="s">
        <v>42</v>
      </c>
      <c r="H3346">
        <v>0</v>
      </c>
      <c r="I3346">
        <v>0</v>
      </c>
      <c r="J3346">
        <v>0</v>
      </c>
      <c r="K3346" t="s">
        <v>13702</v>
      </c>
    </row>
    <row r="3347" spans="1:11" x14ac:dyDescent="0.3">
      <c r="A3347" t="s">
        <v>13703</v>
      </c>
      <c r="C3347" t="s">
        <v>20</v>
      </c>
      <c r="D3347" t="s">
        <v>13704</v>
      </c>
      <c r="E3347" t="s">
        <v>59</v>
      </c>
      <c r="F3347" t="s">
        <v>1845</v>
      </c>
      <c r="G3347" t="s">
        <v>42</v>
      </c>
      <c r="H3347">
        <v>0</v>
      </c>
      <c r="I3347">
        <v>0</v>
      </c>
      <c r="J3347">
        <v>0</v>
      </c>
      <c r="K3347" t="s">
        <v>13705</v>
      </c>
    </row>
    <row r="3348" spans="1:11" x14ac:dyDescent="0.3">
      <c r="A3348" t="s">
        <v>13706</v>
      </c>
      <c r="B3348" t="s">
        <v>13707</v>
      </c>
      <c r="C3348" t="s">
        <v>13</v>
      </c>
      <c r="D3348" t="s">
        <v>13708</v>
      </c>
      <c r="E3348" t="s">
        <v>13199</v>
      </c>
      <c r="F3348" t="s">
        <v>16</v>
      </c>
      <c r="G3348" t="s">
        <v>3791</v>
      </c>
      <c r="H3348">
        <v>0</v>
      </c>
      <c r="I3348">
        <v>0</v>
      </c>
      <c r="J3348">
        <v>0</v>
      </c>
      <c r="K3348" t="s">
        <v>13709</v>
      </c>
    </row>
    <row r="3349" spans="1:11" x14ac:dyDescent="0.3">
      <c r="A3349" t="s">
        <v>13710</v>
      </c>
      <c r="B3349" t="s">
        <v>13410</v>
      </c>
      <c r="C3349" t="s">
        <v>558</v>
      </c>
      <c r="D3349" t="s">
        <v>13711</v>
      </c>
      <c r="E3349" t="s">
        <v>560</v>
      </c>
      <c r="F3349" t="s">
        <v>16</v>
      </c>
      <c r="G3349" t="s">
        <v>13712</v>
      </c>
      <c r="H3349">
        <v>0</v>
      </c>
      <c r="I3349">
        <v>0</v>
      </c>
      <c r="J3349">
        <v>0</v>
      </c>
      <c r="K3349" t="s">
        <v>13713</v>
      </c>
    </row>
    <row r="3350" spans="1:11" x14ac:dyDescent="0.3">
      <c r="A3350" t="s">
        <v>13714</v>
      </c>
      <c r="C3350" t="s">
        <v>13</v>
      </c>
      <c r="D3350" t="s">
        <v>13715</v>
      </c>
      <c r="E3350" t="s">
        <v>13199</v>
      </c>
      <c r="F3350" t="s">
        <v>10580</v>
      </c>
      <c r="G3350" t="s">
        <v>6044</v>
      </c>
      <c r="H3350">
        <v>0</v>
      </c>
      <c r="I3350">
        <v>0</v>
      </c>
      <c r="J3350">
        <v>0</v>
      </c>
      <c r="K3350" t="s">
        <v>13716</v>
      </c>
    </row>
    <row r="3351" spans="1:11" x14ac:dyDescent="0.3">
      <c r="A3351" t="s">
        <v>13717</v>
      </c>
      <c r="B3351" t="s">
        <v>13718</v>
      </c>
      <c r="C3351" t="s">
        <v>20</v>
      </c>
      <c r="D3351" t="s">
        <v>13719</v>
      </c>
      <c r="E3351" t="s">
        <v>59</v>
      </c>
      <c r="F3351" t="s">
        <v>13720</v>
      </c>
      <c r="G3351" t="s">
        <v>42</v>
      </c>
      <c r="H3351">
        <v>0</v>
      </c>
      <c r="I3351">
        <v>0</v>
      </c>
      <c r="J3351">
        <v>0</v>
      </c>
      <c r="K3351" t="s">
        <v>13721</v>
      </c>
    </row>
    <row r="3352" spans="1:11" x14ac:dyDescent="0.3">
      <c r="A3352" t="s">
        <v>13722</v>
      </c>
      <c r="B3352" t="s">
        <v>13723</v>
      </c>
      <c r="C3352" t="s">
        <v>13</v>
      </c>
      <c r="D3352" t="s">
        <v>13724</v>
      </c>
      <c r="E3352" t="s">
        <v>13199</v>
      </c>
      <c r="F3352" t="s">
        <v>41</v>
      </c>
      <c r="G3352" t="s">
        <v>42</v>
      </c>
      <c r="H3352">
        <v>0</v>
      </c>
      <c r="I3352">
        <v>0</v>
      </c>
      <c r="J3352">
        <v>0</v>
      </c>
      <c r="K3352" t="s">
        <v>13725</v>
      </c>
    </row>
    <row r="3353" spans="1:11" x14ac:dyDescent="0.3">
      <c r="A3353" t="s">
        <v>13726</v>
      </c>
      <c r="B3353" t="s">
        <v>13727</v>
      </c>
      <c r="C3353" t="s">
        <v>27</v>
      </c>
      <c r="D3353" t="s">
        <v>13728</v>
      </c>
      <c r="E3353" t="s">
        <v>10249</v>
      </c>
      <c r="F3353" t="s">
        <v>11315</v>
      </c>
      <c r="G3353" t="s">
        <v>42</v>
      </c>
      <c r="H3353">
        <v>0</v>
      </c>
      <c r="I3353">
        <v>0</v>
      </c>
      <c r="J3353">
        <v>0</v>
      </c>
      <c r="K3353" t="s">
        <v>13729</v>
      </c>
    </row>
    <row r="3354" spans="1:11" x14ac:dyDescent="0.3">
      <c r="A3354" t="s">
        <v>13730</v>
      </c>
      <c r="C3354" t="s">
        <v>13</v>
      </c>
      <c r="D3354" t="e">
        <f>암소음</f>
        <v>#NAME?</v>
      </c>
      <c r="E3354" t="s">
        <v>13199</v>
      </c>
      <c r="F3354" t="s">
        <v>16</v>
      </c>
      <c r="G3354" t="s">
        <v>91</v>
      </c>
      <c r="H3354">
        <v>0</v>
      </c>
      <c r="I3354">
        <v>0</v>
      </c>
      <c r="J3354">
        <v>0</v>
      </c>
      <c r="K3354" t="s">
        <v>13731</v>
      </c>
    </row>
    <row r="3355" spans="1:11" x14ac:dyDescent="0.3">
      <c r="A3355" t="s">
        <v>13732</v>
      </c>
      <c r="B3355" t="s">
        <v>13733</v>
      </c>
      <c r="C3355" t="s">
        <v>13</v>
      </c>
      <c r="D3355" t="s">
        <v>13734</v>
      </c>
      <c r="E3355" t="s">
        <v>13199</v>
      </c>
      <c r="F3355" t="s">
        <v>16</v>
      </c>
      <c r="G3355" t="s">
        <v>1062</v>
      </c>
      <c r="H3355">
        <v>0</v>
      </c>
      <c r="I3355">
        <v>0</v>
      </c>
      <c r="J3355">
        <v>0</v>
      </c>
      <c r="K3355" t="s">
        <v>13735</v>
      </c>
    </row>
    <row r="3356" spans="1:11" x14ac:dyDescent="0.3">
      <c r="A3356" t="s">
        <v>13736</v>
      </c>
      <c r="B3356" t="s">
        <v>13737</v>
      </c>
      <c r="C3356" t="s">
        <v>20</v>
      </c>
      <c r="D3356" t="s">
        <v>13738</v>
      </c>
      <c r="E3356" t="s">
        <v>59</v>
      </c>
      <c r="F3356" t="s">
        <v>10547</v>
      </c>
      <c r="G3356" t="s">
        <v>13739</v>
      </c>
      <c r="H3356">
        <v>0</v>
      </c>
      <c r="I3356">
        <v>0</v>
      </c>
      <c r="J3356">
        <v>0</v>
      </c>
      <c r="K3356" t="s">
        <v>13740</v>
      </c>
    </row>
    <row r="3357" spans="1:11" x14ac:dyDescent="0.3">
      <c r="A3357" t="s">
        <v>13741</v>
      </c>
      <c r="B3357" t="s">
        <v>13742</v>
      </c>
      <c r="C3357" t="s">
        <v>27</v>
      </c>
      <c r="D3357" t="s">
        <v>13743</v>
      </c>
      <c r="E3357" t="s">
        <v>10249</v>
      </c>
      <c r="F3357" t="s">
        <v>41</v>
      </c>
      <c r="G3357" t="s">
        <v>42</v>
      </c>
      <c r="H3357">
        <v>0</v>
      </c>
      <c r="I3357">
        <v>0</v>
      </c>
      <c r="J3357">
        <v>0</v>
      </c>
      <c r="K3357" t="s">
        <v>13744</v>
      </c>
    </row>
    <row r="3358" spans="1:11" x14ac:dyDescent="0.3">
      <c r="A3358" t="s">
        <v>13745</v>
      </c>
      <c r="B3358" t="s">
        <v>13746</v>
      </c>
      <c r="C3358" t="s">
        <v>147</v>
      </c>
      <c r="D3358" t="s">
        <v>13747</v>
      </c>
      <c r="E3358" t="s">
        <v>183</v>
      </c>
      <c r="F3358" t="s">
        <v>10325</v>
      </c>
      <c r="G3358" t="s">
        <v>42</v>
      </c>
      <c r="H3358">
        <v>0</v>
      </c>
      <c r="I3358">
        <v>0</v>
      </c>
      <c r="J3358">
        <v>0</v>
      </c>
      <c r="K3358" t="s">
        <v>13748</v>
      </c>
    </row>
    <row r="3359" spans="1:11" x14ac:dyDescent="0.3">
      <c r="A3359" t="s">
        <v>13749</v>
      </c>
      <c r="B3359" t="s">
        <v>13750</v>
      </c>
      <c r="C3359" t="s">
        <v>27</v>
      </c>
      <c r="D3359" t="s">
        <v>13751</v>
      </c>
      <c r="E3359" t="s">
        <v>10249</v>
      </c>
      <c r="F3359" t="s">
        <v>1536</v>
      </c>
      <c r="G3359" t="s">
        <v>42</v>
      </c>
      <c r="H3359">
        <v>0</v>
      </c>
      <c r="I3359">
        <v>0</v>
      </c>
      <c r="J3359">
        <v>0</v>
      </c>
      <c r="K3359" t="s">
        <v>13752</v>
      </c>
    </row>
    <row r="3360" spans="1:11" x14ac:dyDescent="0.3">
      <c r="A3360" t="s">
        <v>13753</v>
      </c>
      <c r="B3360" t="s">
        <v>13754</v>
      </c>
      <c r="C3360" t="s">
        <v>27</v>
      </c>
      <c r="D3360" t="s">
        <v>13755</v>
      </c>
      <c r="E3360" t="s">
        <v>10249</v>
      </c>
      <c r="F3360" t="s">
        <v>41</v>
      </c>
      <c r="G3360" t="s">
        <v>42</v>
      </c>
      <c r="H3360">
        <v>0</v>
      </c>
      <c r="I3360">
        <v>0</v>
      </c>
      <c r="J3360">
        <v>0</v>
      </c>
      <c r="K3360" t="s">
        <v>13756</v>
      </c>
    </row>
    <row r="3361" spans="1:11" x14ac:dyDescent="0.3">
      <c r="A3361" t="s">
        <v>13757</v>
      </c>
      <c r="B3361" t="s">
        <v>13758</v>
      </c>
      <c r="C3361" t="s">
        <v>27</v>
      </c>
      <c r="D3361" t="s">
        <v>13759</v>
      </c>
      <c r="E3361" t="s">
        <v>10249</v>
      </c>
      <c r="F3361" t="s">
        <v>13760</v>
      </c>
      <c r="G3361" t="s">
        <v>42</v>
      </c>
      <c r="H3361">
        <v>0</v>
      </c>
      <c r="I3361">
        <v>0</v>
      </c>
      <c r="J3361">
        <v>0</v>
      </c>
      <c r="K3361" t="s">
        <v>13761</v>
      </c>
    </row>
    <row r="3362" spans="1:11" x14ac:dyDescent="0.3">
      <c r="A3362" t="s">
        <v>13762</v>
      </c>
      <c r="B3362" t="s">
        <v>13763</v>
      </c>
      <c r="C3362" t="s">
        <v>27</v>
      </c>
      <c r="D3362" t="s">
        <v>13764</v>
      </c>
      <c r="E3362" t="s">
        <v>10249</v>
      </c>
      <c r="F3362" t="s">
        <v>16</v>
      </c>
      <c r="G3362" t="s">
        <v>13765</v>
      </c>
      <c r="H3362">
        <v>0</v>
      </c>
      <c r="I3362">
        <v>0</v>
      </c>
      <c r="J3362">
        <v>0</v>
      </c>
      <c r="K3362" t="s">
        <v>13766</v>
      </c>
    </row>
    <row r="3363" spans="1:11" x14ac:dyDescent="0.3">
      <c r="A3363" t="s">
        <v>13767</v>
      </c>
      <c r="B3363" t="s">
        <v>13768</v>
      </c>
      <c r="C3363" t="s">
        <v>20</v>
      </c>
      <c r="D3363" t="s">
        <v>13769</v>
      </c>
      <c r="E3363" t="s">
        <v>59</v>
      </c>
      <c r="F3363" t="s">
        <v>16</v>
      </c>
      <c r="G3363" t="s">
        <v>13770</v>
      </c>
      <c r="H3363">
        <v>0</v>
      </c>
      <c r="I3363">
        <v>0</v>
      </c>
      <c r="J3363">
        <v>0</v>
      </c>
      <c r="K3363" t="s">
        <v>13771</v>
      </c>
    </row>
    <row r="3364" spans="1:11" x14ac:dyDescent="0.3">
      <c r="A3364" t="s">
        <v>13772</v>
      </c>
      <c r="B3364" t="s">
        <v>13773</v>
      </c>
      <c r="C3364" t="s">
        <v>27</v>
      </c>
      <c r="D3364" t="s">
        <v>13774</v>
      </c>
      <c r="E3364" t="s">
        <v>10249</v>
      </c>
      <c r="F3364" t="s">
        <v>13775</v>
      </c>
      <c r="G3364" t="s">
        <v>42</v>
      </c>
      <c r="H3364">
        <v>0</v>
      </c>
      <c r="I3364">
        <v>0</v>
      </c>
      <c r="J3364">
        <v>0</v>
      </c>
      <c r="K3364" t="s">
        <v>13776</v>
      </c>
    </row>
    <row r="3365" spans="1:11" x14ac:dyDescent="0.3">
      <c r="A3365" t="s">
        <v>13777</v>
      </c>
      <c r="C3365" t="s">
        <v>27</v>
      </c>
      <c r="D3365" t="s">
        <v>13778</v>
      </c>
      <c r="E3365" t="s">
        <v>10249</v>
      </c>
      <c r="F3365" t="s">
        <v>4000</v>
      </c>
      <c r="G3365" t="s">
        <v>42</v>
      </c>
      <c r="H3365">
        <v>0</v>
      </c>
      <c r="I3365">
        <v>0</v>
      </c>
      <c r="J3365">
        <v>0</v>
      </c>
      <c r="K3365" t="s">
        <v>13779</v>
      </c>
    </row>
    <row r="3366" spans="1:11" x14ac:dyDescent="0.3">
      <c r="A3366" t="s">
        <v>13780</v>
      </c>
      <c r="C3366" t="s">
        <v>27</v>
      </c>
      <c r="D3366" t="s">
        <v>13781</v>
      </c>
      <c r="E3366" t="s">
        <v>10249</v>
      </c>
      <c r="F3366" t="s">
        <v>4000</v>
      </c>
      <c r="G3366" t="s">
        <v>42</v>
      </c>
      <c r="H3366">
        <v>0</v>
      </c>
      <c r="I3366">
        <v>0</v>
      </c>
      <c r="J3366">
        <v>0</v>
      </c>
      <c r="K3366" t="s">
        <v>13782</v>
      </c>
    </row>
    <row r="3367" spans="1:11" x14ac:dyDescent="0.3">
      <c r="A3367" t="s">
        <v>13783</v>
      </c>
      <c r="B3367" t="s">
        <v>13784</v>
      </c>
      <c r="C3367" t="s">
        <v>20</v>
      </c>
      <c r="D3367" t="s">
        <v>13785</v>
      </c>
      <c r="E3367" t="s">
        <v>59</v>
      </c>
      <c r="F3367" t="s">
        <v>170</v>
      </c>
      <c r="G3367" t="s">
        <v>42</v>
      </c>
      <c r="H3367">
        <v>0</v>
      </c>
      <c r="I3367">
        <v>0</v>
      </c>
      <c r="J3367">
        <v>0</v>
      </c>
      <c r="K3367" t="s">
        <v>13786</v>
      </c>
    </row>
    <row r="3368" spans="1:11" x14ac:dyDescent="0.3">
      <c r="A3368" t="s">
        <v>13787</v>
      </c>
      <c r="C3368" t="s">
        <v>20</v>
      </c>
      <c r="D3368" t="s">
        <v>13788</v>
      </c>
      <c r="E3368" t="s">
        <v>59</v>
      </c>
      <c r="F3368" t="s">
        <v>13789</v>
      </c>
      <c r="G3368" t="s">
        <v>42</v>
      </c>
      <c r="H3368">
        <v>0</v>
      </c>
      <c r="I3368">
        <v>0</v>
      </c>
      <c r="J3368">
        <v>0</v>
      </c>
      <c r="K3368" t="s">
        <v>13790</v>
      </c>
    </row>
    <row r="3369" spans="1:11" x14ac:dyDescent="0.3">
      <c r="A3369" t="s">
        <v>13791</v>
      </c>
      <c r="B3369" t="s">
        <v>13792</v>
      </c>
      <c r="C3369" t="s">
        <v>20</v>
      </c>
      <c r="D3369" t="s">
        <v>13793</v>
      </c>
      <c r="E3369" t="s">
        <v>59</v>
      </c>
      <c r="F3369" t="s">
        <v>870</v>
      </c>
      <c r="G3369" t="s">
        <v>42</v>
      </c>
      <c r="H3369">
        <v>0</v>
      </c>
      <c r="I3369">
        <v>0</v>
      </c>
      <c r="J3369">
        <v>0</v>
      </c>
      <c r="K3369" t="s">
        <v>13794</v>
      </c>
    </row>
    <row r="3370" spans="1:11" x14ac:dyDescent="0.3">
      <c r="A3370" t="s">
        <v>13795</v>
      </c>
      <c r="C3370" t="s">
        <v>558</v>
      </c>
      <c r="D3370" t="s">
        <v>13796</v>
      </c>
      <c r="E3370" t="s">
        <v>560</v>
      </c>
      <c r="F3370" t="s">
        <v>16</v>
      </c>
      <c r="G3370" t="s">
        <v>13539</v>
      </c>
      <c r="H3370">
        <v>0</v>
      </c>
      <c r="I3370">
        <v>0</v>
      </c>
      <c r="J3370">
        <v>0</v>
      </c>
      <c r="K3370" t="s">
        <v>13797</v>
      </c>
    </row>
    <row r="3371" spans="1:11" x14ac:dyDescent="0.3">
      <c r="A3371" t="s">
        <v>13798</v>
      </c>
      <c r="B3371" t="s">
        <v>13799</v>
      </c>
      <c r="C3371" t="s">
        <v>27</v>
      </c>
      <c r="D3371" t="s">
        <v>13800</v>
      </c>
      <c r="E3371" t="s">
        <v>10249</v>
      </c>
      <c r="F3371" t="s">
        <v>16</v>
      </c>
      <c r="G3371" t="s">
        <v>122</v>
      </c>
      <c r="H3371">
        <v>0</v>
      </c>
      <c r="I3371">
        <v>0</v>
      </c>
      <c r="J3371">
        <v>0</v>
      </c>
      <c r="K3371" t="s">
        <v>13801</v>
      </c>
    </row>
    <row r="3372" spans="1:11" x14ac:dyDescent="0.3">
      <c r="A3372" t="s">
        <v>13802</v>
      </c>
      <c r="B3372" t="s">
        <v>13803</v>
      </c>
      <c r="C3372" t="s">
        <v>558</v>
      </c>
      <c r="D3372" t="s">
        <v>13804</v>
      </c>
      <c r="E3372" t="s">
        <v>560</v>
      </c>
      <c r="F3372" t="s">
        <v>16</v>
      </c>
      <c r="G3372" t="s">
        <v>772</v>
      </c>
      <c r="H3372">
        <v>0</v>
      </c>
      <c r="I3372">
        <v>0</v>
      </c>
      <c r="J3372">
        <v>0</v>
      </c>
      <c r="K3372" t="s">
        <v>13805</v>
      </c>
    </row>
    <row r="3373" spans="1:11" x14ac:dyDescent="0.3">
      <c r="A3373" t="s">
        <v>13806</v>
      </c>
      <c r="B3373" t="s">
        <v>13807</v>
      </c>
      <c r="C3373" t="s">
        <v>27</v>
      </c>
      <c r="D3373" t="s">
        <v>13808</v>
      </c>
      <c r="E3373" t="s">
        <v>10249</v>
      </c>
      <c r="F3373" t="s">
        <v>16</v>
      </c>
      <c r="G3373" t="s">
        <v>13809</v>
      </c>
      <c r="H3373">
        <v>0</v>
      </c>
      <c r="I3373">
        <v>0</v>
      </c>
      <c r="J3373">
        <v>0</v>
      </c>
      <c r="K3373" t="s">
        <v>13810</v>
      </c>
    </row>
    <row r="3374" spans="1:11" x14ac:dyDescent="0.3">
      <c r="A3374" t="s">
        <v>13811</v>
      </c>
      <c r="B3374" t="s">
        <v>13812</v>
      </c>
      <c r="C3374" t="s">
        <v>13</v>
      </c>
      <c r="D3374" t="s">
        <v>13813</v>
      </c>
      <c r="E3374" t="s">
        <v>13199</v>
      </c>
      <c r="F3374" t="s">
        <v>16</v>
      </c>
      <c r="G3374" t="s">
        <v>7885</v>
      </c>
      <c r="H3374">
        <v>0</v>
      </c>
      <c r="I3374">
        <v>0</v>
      </c>
      <c r="J3374">
        <v>0</v>
      </c>
      <c r="K3374" t="s">
        <v>13814</v>
      </c>
    </row>
    <row r="3375" spans="1:11" x14ac:dyDescent="0.3">
      <c r="A3375" t="s">
        <v>13815</v>
      </c>
      <c r="B3375" t="s">
        <v>13816</v>
      </c>
      <c r="C3375" t="s">
        <v>20</v>
      </c>
      <c r="D3375" t="s">
        <v>13817</v>
      </c>
      <c r="E3375" t="s">
        <v>22</v>
      </c>
      <c r="F3375" t="s">
        <v>2454</v>
      </c>
      <c r="G3375" t="s">
        <v>42</v>
      </c>
      <c r="H3375">
        <v>0</v>
      </c>
      <c r="I3375">
        <v>0</v>
      </c>
      <c r="J3375">
        <v>0</v>
      </c>
      <c r="K3375" t="s">
        <v>13818</v>
      </c>
    </row>
    <row r="3376" spans="1:11" x14ac:dyDescent="0.3">
      <c r="A3376" t="s">
        <v>13819</v>
      </c>
      <c r="B3376" t="s">
        <v>13820</v>
      </c>
      <c r="C3376" t="s">
        <v>13</v>
      </c>
      <c r="D3376" t="s">
        <v>13821</v>
      </c>
      <c r="E3376" t="s">
        <v>13199</v>
      </c>
      <c r="F3376" t="s">
        <v>16</v>
      </c>
      <c r="G3376" t="s">
        <v>547</v>
      </c>
      <c r="H3376">
        <v>0</v>
      </c>
      <c r="I3376">
        <v>0</v>
      </c>
      <c r="J3376">
        <v>0</v>
      </c>
      <c r="K3376" t="s">
        <v>13822</v>
      </c>
    </row>
    <row r="3377" spans="1:11" x14ac:dyDescent="0.3">
      <c r="A3377" t="s">
        <v>13823</v>
      </c>
      <c r="B3377" t="s">
        <v>13824</v>
      </c>
      <c r="C3377" t="s">
        <v>27</v>
      </c>
      <c r="D3377" t="s">
        <v>13825</v>
      </c>
      <c r="E3377" t="s">
        <v>10249</v>
      </c>
      <c r="F3377" t="s">
        <v>13826</v>
      </c>
      <c r="G3377" t="s">
        <v>42</v>
      </c>
      <c r="H3377">
        <v>0</v>
      </c>
      <c r="I3377">
        <v>0</v>
      </c>
      <c r="J3377">
        <v>0</v>
      </c>
      <c r="K3377" t="s">
        <v>13827</v>
      </c>
    </row>
    <row r="3378" spans="1:11" x14ac:dyDescent="0.3">
      <c r="A3378" t="s">
        <v>13828</v>
      </c>
      <c r="B3378" t="s">
        <v>13829</v>
      </c>
      <c r="C3378" t="s">
        <v>13</v>
      </c>
      <c r="D3378" t="s">
        <v>13830</v>
      </c>
      <c r="E3378" t="s">
        <v>13199</v>
      </c>
      <c r="F3378" t="s">
        <v>41</v>
      </c>
      <c r="G3378" t="s">
        <v>42</v>
      </c>
      <c r="H3378">
        <v>0</v>
      </c>
      <c r="I3378">
        <v>0</v>
      </c>
      <c r="J3378">
        <v>0</v>
      </c>
      <c r="K3378" t="s">
        <v>13831</v>
      </c>
    </row>
    <row r="3379" spans="1:11" x14ac:dyDescent="0.3">
      <c r="A3379" t="s">
        <v>13832</v>
      </c>
      <c r="B3379" t="s">
        <v>13833</v>
      </c>
      <c r="C3379" t="s">
        <v>27</v>
      </c>
      <c r="D3379" t="s">
        <v>13834</v>
      </c>
      <c r="E3379" t="s">
        <v>10249</v>
      </c>
      <c r="F3379" t="s">
        <v>11185</v>
      </c>
      <c r="G3379" t="s">
        <v>42</v>
      </c>
      <c r="H3379">
        <v>0</v>
      </c>
      <c r="I3379">
        <v>0</v>
      </c>
      <c r="J3379">
        <v>0</v>
      </c>
      <c r="K3379" t="s">
        <v>13835</v>
      </c>
    </row>
    <row r="3380" spans="1:11" x14ac:dyDescent="0.3">
      <c r="A3380" t="s">
        <v>13836</v>
      </c>
      <c r="B3380" t="s">
        <v>13837</v>
      </c>
      <c r="C3380" t="s">
        <v>13</v>
      </c>
      <c r="D3380" t="s">
        <v>13838</v>
      </c>
      <c r="E3380" t="s">
        <v>13199</v>
      </c>
      <c r="F3380" t="s">
        <v>41</v>
      </c>
      <c r="G3380" t="s">
        <v>42</v>
      </c>
      <c r="H3380">
        <v>0</v>
      </c>
      <c r="I3380">
        <v>0</v>
      </c>
      <c r="J3380">
        <v>0</v>
      </c>
      <c r="K3380" t="s">
        <v>13839</v>
      </c>
    </row>
    <row r="3381" spans="1:11" x14ac:dyDescent="0.3">
      <c r="A3381" t="s">
        <v>13840</v>
      </c>
      <c r="C3381" t="s">
        <v>27</v>
      </c>
      <c r="D3381" t="s">
        <v>13841</v>
      </c>
      <c r="E3381" t="s">
        <v>10249</v>
      </c>
      <c r="F3381" t="s">
        <v>3177</v>
      </c>
      <c r="G3381" t="s">
        <v>42</v>
      </c>
      <c r="H3381">
        <v>0</v>
      </c>
      <c r="I3381">
        <v>0</v>
      </c>
      <c r="J3381">
        <v>0</v>
      </c>
      <c r="K3381" t="s">
        <v>13842</v>
      </c>
    </row>
    <row r="3382" spans="1:11" x14ac:dyDescent="0.3">
      <c r="A3382" t="s">
        <v>13843</v>
      </c>
      <c r="B3382" t="s">
        <v>13844</v>
      </c>
      <c r="C3382" t="s">
        <v>13</v>
      </c>
      <c r="D3382" t="s">
        <v>13845</v>
      </c>
      <c r="E3382" t="s">
        <v>13199</v>
      </c>
      <c r="F3382" t="s">
        <v>16</v>
      </c>
      <c r="G3382" t="s">
        <v>2070</v>
      </c>
      <c r="H3382">
        <v>0</v>
      </c>
      <c r="I3382">
        <v>0</v>
      </c>
      <c r="J3382">
        <v>0</v>
      </c>
      <c r="K3382" t="s">
        <v>13846</v>
      </c>
    </row>
    <row r="3383" spans="1:11" x14ac:dyDescent="0.3">
      <c r="A3383" t="s">
        <v>13847</v>
      </c>
      <c r="B3383" t="s">
        <v>13848</v>
      </c>
      <c r="C3383" t="s">
        <v>27</v>
      </c>
      <c r="D3383" t="s">
        <v>13849</v>
      </c>
      <c r="E3383" t="s">
        <v>10249</v>
      </c>
      <c r="F3383" t="s">
        <v>16</v>
      </c>
      <c r="G3383" t="s">
        <v>13850</v>
      </c>
      <c r="H3383">
        <v>0</v>
      </c>
      <c r="I3383">
        <v>0</v>
      </c>
      <c r="J3383">
        <v>0</v>
      </c>
      <c r="K3383" t="s">
        <v>13851</v>
      </c>
    </row>
    <row r="3384" spans="1:11" x14ac:dyDescent="0.3">
      <c r="A3384" t="s">
        <v>13852</v>
      </c>
      <c r="B3384" t="s">
        <v>13853</v>
      </c>
      <c r="C3384" t="s">
        <v>27</v>
      </c>
      <c r="D3384" t="s">
        <v>13854</v>
      </c>
      <c r="E3384" t="s">
        <v>10249</v>
      </c>
      <c r="F3384" t="s">
        <v>13855</v>
      </c>
      <c r="G3384" t="s">
        <v>42</v>
      </c>
      <c r="H3384">
        <v>0</v>
      </c>
      <c r="I3384">
        <v>0</v>
      </c>
      <c r="J3384">
        <v>0</v>
      </c>
      <c r="K3384" t="s">
        <v>13856</v>
      </c>
    </row>
    <row r="3385" spans="1:11" x14ac:dyDescent="0.3">
      <c r="A3385" t="s">
        <v>13857</v>
      </c>
      <c r="B3385" t="s">
        <v>13858</v>
      </c>
      <c r="C3385" t="s">
        <v>13</v>
      </c>
      <c r="D3385" t="s">
        <v>13859</v>
      </c>
      <c r="E3385" t="s">
        <v>15</v>
      </c>
      <c r="F3385" t="s">
        <v>16</v>
      </c>
      <c r="G3385" t="s">
        <v>96</v>
      </c>
      <c r="H3385">
        <v>0</v>
      </c>
      <c r="I3385">
        <v>0</v>
      </c>
      <c r="J3385">
        <v>0</v>
      </c>
      <c r="K3385" t="s">
        <v>13860</v>
      </c>
    </row>
    <row r="3386" spans="1:11" x14ac:dyDescent="0.3">
      <c r="A3386" t="s">
        <v>13861</v>
      </c>
      <c r="B3386" t="s">
        <v>13862</v>
      </c>
      <c r="C3386" t="s">
        <v>27</v>
      </c>
      <c r="D3386" t="s">
        <v>13863</v>
      </c>
      <c r="E3386" t="s">
        <v>10249</v>
      </c>
      <c r="F3386" t="s">
        <v>5665</v>
      </c>
      <c r="G3386" t="s">
        <v>42</v>
      </c>
      <c r="H3386">
        <v>0</v>
      </c>
      <c r="I3386">
        <v>0</v>
      </c>
      <c r="J3386">
        <v>0</v>
      </c>
      <c r="K3386" t="s">
        <v>13864</v>
      </c>
    </row>
    <row r="3387" spans="1:11" x14ac:dyDescent="0.3">
      <c r="A3387" t="s">
        <v>13865</v>
      </c>
      <c r="B3387" t="s">
        <v>13866</v>
      </c>
      <c r="C3387" t="s">
        <v>558</v>
      </c>
      <c r="D3387" t="s">
        <v>13867</v>
      </c>
      <c r="E3387" t="s">
        <v>1122</v>
      </c>
      <c r="F3387" t="s">
        <v>4154</v>
      </c>
      <c r="G3387" t="s">
        <v>42</v>
      </c>
      <c r="H3387">
        <v>0</v>
      </c>
      <c r="I3387">
        <v>0</v>
      </c>
      <c r="J3387">
        <v>0</v>
      </c>
      <c r="K3387" t="s">
        <v>13868</v>
      </c>
    </row>
    <row r="3388" spans="1:11" x14ac:dyDescent="0.3">
      <c r="A3388" t="s">
        <v>13869</v>
      </c>
      <c r="C3388" t="s">
        <v>27</v>
      </c>
      <c r="D3388" t="s">
        <v>13870</v>
      </c>
      <c r="E3388" t="s">
        <v>10249</v>
      </c>
      <c r="F3388" t="s">
        <v>1531</v>
      </c>
      <c r="G3388" t="s">
        <v>42</v>
      </c>
      <c r="H3388">
        <v>0</v>
      </c>
      <c r="I3388">
        <v>0</v>
      </c>
      <c r="J3388">
        <v>0</v>
      </c>
      <c r="K3388" t="s">
        <v>13871</v>
      </c>
    </row>
    <row r="3389" spans="1:11" x14ac:dyDescent="0.3">
      <c r="A3389" t="s">
        <v>13872</v>
      </c>
      <c r="B3389" t="s">
        <v>13873</v>
      </c>
      <c r="C3389" t="s">
        <v>27</v>
      </c>
      <c r="D3389" t="s">
        <v>13874</v>
      </c>
      <c r="E3389" t="s">
        <v>10249</v>
      </c>
      <c r="F3389" t="s">
        <v>13875</v>
      </c>
      <c r="G3389" t="s">
        <v>42</v>
      </c>
      <c r="H3389">
        <v>0</v>
      </c>
      <c r="I3389">
        <v>0</v>
      </c>
      <c r="J3389">
        <v>0</v>
      </c>
      <c r="K3389" t="s">
        <v>13876</v>
      </c>
    </row>
    <row r="3390" spans="1:11" x14ac:dyDescent="0.3">
      <c r="A3390" t="s">
        <v>13877</v>
      </c>
      <c r="B3390" t="s">
        <v>13878</v>
      </c>
      <c r="C3390" t="s">
        <v>27</v>
      </c>
      <c r="D3390" t="s">
        <v>13879</v>
      </c>
      <c r="E3390" t="s">
        <v>10249</v>
      </c>
      <c r="F3390" t="s">
        <v>13880</v>
      </c>
      <c r="G3390" t="s">
        <v>42</v>
      </c>
      <c r="H3390">
        <v>0</v>
      </c>
      <c r="I3390">
        <v>0</v>
      </c>
      <c r="J3390">
        <v>0</v>
      </c>
      <c r="K3390" t="s">
        <v>13881</v>
      </c>
    </row>
    <row r="3391" spans="1:11" x14ac:dyDescent="0.3">
      <c r="A3391" t="s">
        <v>13882</v>
      </c>
      <c r="B3391" t="s">
        <v>13883</v>
      </c>
      <c r="C3391" t="s">
        <v>20</v>
      </c>
      <c r="D3391" t="s">
        <v>13884</v>
      </c>
      <c r="E3391" t="s">
        <v>59</v>
      </c>
      <c r="F3391" t="s">
        <v>13885</v>
      </c>
      <c r="G3391" t="s">
        <v>42</v>
      </c>
      <c r="H3391">
        <v>0</v>
      </c>
      <c r="I3391">
        <v>0</v>
      </c>
      <c r="J3391">
        <v>0</v>
      </c>
      <c r="K3391" t="s">
        <v>13886</v>
      </c>
    </row>
    <row r="3392" spans="1:11" x14ac:dyDescent="0.3">
      <c r="A3392" t="s">
        <v>13887</v>
      </c>
      <c r="B3392" t="s">
        <v>13888</v>
      </c>
      <c r="C3392" t="s">
        <v>27</v>
      </c>
      <c r="D3392" t="s">
        <v>13889</v>
      </c>
      <c r="E3392" t="s">
        <v>10249</v>
      </c>
      <c r="F3392" t="s">
        <v>41</v>
      </c>
      <c r="G3392" t="s">
        <v>42</v>
      </c>
      <c r="H3392">
        <v>0</v>
      </c>
      <c r="I3392">
        <v>0</v>
      </c>
      <c r="J3392">
        <v>0</v>
      </c>
      <c r="K3392" t="s">
        <v>13890</v>
      </c>
    </row>
    <row r="3393" spans="1:11" x14ac:dyDescent="0.3">
      <c r="A3393" t="s">
        <v>13891</v>
      </c>
      <c r="B3393" t="s">
        <v>13892</v>
      </c>
      <c r="C3393" t="s">
        <v>558</v>
      </c>
      <c r="D3393" t="s">
        <v>13893</v>
      </c>
      <c r="E3393" t="s">
        <v>1122</v>
      </c>
      <c r="F3393" t="s">
        <v>331</v>
      </c>
      <c r="G3393" t="s">
        <v>13894</v>
      </c>
      <c r="H3393">
        <v>0</v>
      </c>
      <c r="I3393">
        <v>0</v>
      </c>
      <c r="J3393">
        <v>0</v>
      </c>
      <c r="K3393" t="s">
        <v>13895</v>
      </c>
    </row>
    <row r="3394" spans="1:11" x14ac:dyDescent="0.3">
      <c r="A3394" t="s">
        <v>13896</v>
      </c>
      <c r="B3394" t="s">
        <v>13897</v>
      </c>
      <c r="C3394" t="s">
        <v>27</v>
      </c>
      <c r="D3394" t="s">
        <v>13898</v>
      </c>
      <c r="E3394" t="s">
        <v>10249</v>
      </c>
      <c r="F3394" t="s">
        <v>16</v>
      </c>
      <c r="G3394" t="s">
        <v>7855</v>
      </c>
      <c r="H3394">
        <v>0</v>
      </c>
      <c r="I3394">
        <v>0</v>
      </c>
      <c r="J3394">
        <v>0</v>
      </c>
      <c r="K3394" t="s">
        <v>13899</v>
      </c>
    </row>
    <row r="3395" spans="1:11" x14ac:dyDescent="0.3">
      <c r="A3395" t="s">
        <v>13900</v>
      </c>
      <c r="B3395" t="s">
        <v>13901</v>
      </c>
      <c r="C3395" t="s">
        <v>13</v>
      </c>
      <c r="D3395" t="s">
        <v>13902</v>
      </c>
      <c r="E3395" t="s">
        <v>13199</v>
      </c>
      <c r="F3395" t="s">
        <v>41</v>
      </c>
      <c r="G3395" t="s">
        <v>42</v>
      </c>
      <c r="H3395">
        <v>0</v>
      </c>
      <c r="I3395">
        <v>0</v>
      </c>
      <c r="J3395">
        <v>0</v>
      </c>
      <c r="K3395" t="s">
        <v>13903</v>
      </c>
    </row>
    <row r="3396" spans="1:11" x14ac:dyDescent="0.3">
      <c r="A3396" t="s">
        <v>13904</v>
      </c>
      <c r="B3396" t="s">
        <v>13905</v>
      </c>
      <c r="C3396" t="s">
        <v>13</v>
      </c>
      <c r="D3396" t="s">
        <v>13906</v>
      </c>
      <c r="E3396" t="s">
        <v>15</v>
      </c>
      <c r="F3396" t="s">
        <v>16</v>
      </c>
      <c r="G3396" t="s">
        <v>4160</v>
      </c>
      <c r="H3396">
        <v>0</v>
      </c>
      <c r="I3396">
        <v>0</v>
      </c>
      <c r="J3396">
        <v>0</v>
      </c>
      <c r="K3396" t="s">
        <v>13907</v>
      </c>
    </row>
    <row r="3397" spans="1:11" x14ac:dyDescent="0.3">
      <c r="A3397" t="s">
        <v>13908</v>
      </c>
      <c r="B3397" t="s">
        <v>13909</v>
      </c>
      <c r="C3397" t="s">
        <v>13</v>
      </c>
      <c r="D3397" t="s">
        <v>13910</v>
      </c>
      <c r="E3397" t="s">
        <v>13199</v>
      </c>
      <c r="F3397" t="s">
        <v>13911</v>
      </c>
      <c r="G3397" t="s">
        <v>8365</v>
      </c>
      <c r="H3397">
        <v>0</v>
      </c>
      <c r="I3397">
        <v>0</v>
      </c>
      <c r="J3397">
        <v>0</v>
      </c>
      <c r="K3397" t="s">
        <v>13912</v>
      </c>
    </row>
    <row r="3398" spans="1:11" x14ac:dyDescent="0.3">
      <c r="A3398" t="s">
        <v>13913</v>
      </c>
      <c r="C3398" t="s">
        <v>27</v>
      </c>
      <c r="D3398" t="s">
        <v>13914</v>
      </c>
      <c r="E3398" t="s">
        <v>10249</v>
      </c>
      <c r="F3398" t="s">
        <v>191</v>
      </c>
      <c r="G3398" t="s">
        <v>42</v>
      </c>
      <c r="H3398">
        <v>0</v>
      </c>
      <c r="I3398">
        <v>0</v>
      </c>
      <c r="J3398">
        <v>0</v>
      </c>
      <c r="K3398" t="s">
        <v>13915</v>
      </c>
    </row>
    <row r="3399" spans="1:11" x14ac:dyDescent="0.3">
      <c r="A3399" t="s">
        <v>13916</v>
      </c>
      <c r="B3399" t="s">
        <v>13917</v>
      </c>
      <c r="C3399" t="s">
        <v>27</v>
      </c>
      <c r="D3399" t="s">
        <v>13918</v>
      </c>
      <c r="E3399" t="s">
        <v>10249</v>
      </c>
      <c r="F3399" t="s">
        <v>13919</v>
      </c>
      <c r="G3399" t="s">
        <v>42</v>
      </c>
      <c r="H3399">
        <v>0</v>
      </c>
      <c r="I3399">
        <v>0</v>
      </c>
      <c r="J3399">
        <v>0</v>
      </c>
      <c r="K3399" t="s">
        <v>13920</v>
      </c>
    </row>
    <row r="3400" spans="1:11" x14ac:dyDescent="0.3">
      <c r="A3400" t="s">
        <v>13921</v>
      </c>
      <c r="B3400" t="s">
        <v>13922</v>
      </c>
      <c r="C3400" t="s">
        <v>147</v>
      </c>
      <c r="D3400" t="s">
        <v>13923</v>
      </c>
      <c r="E3400" t="s">
        <v>183</v>
      </c>
      <c r="F3400" t="s">
        <v>13924</v>
      </c>
      <c r="G3400" t="s">
        <v>42</v>
      </c>
      <c r="H3400">
        <v>0</v>
      </c>
      <c r="I3400">
        <v>0</v>
      </c>
      <c r="J3400">
        <v>0</v>
      </c>
      <c r="K3400" t="s">
        <v>13925</v>
      </c>
    </row>
    <row r="3401" spans="1:11" x14ac:dyDescent="0.3">
      <c r="A3401" t="s">
        <v>13926</v>
      </c>
      <c r="B3401" t="s">
        <v>13927</v>
      </c>
      <c r="C3401" t="s">
        <v>27</v>
      </c>
      <c r="D3401" t="s">
        <v>13928</v>
      </c>
      <c r="E3401" t="s">
        <v>10249</v>
      </c>
      <c r="F3401" t="s">
        <v>2454</v>
      </c>
      <c r="G3401" t="s">
        <v>42</v>
      </c>
      <c r="H3401">
        <v>0</v>
      </c>
      <c r="I3401">
        <v>0</v>
      </c>
      <c r="J3401">
        <v>0</v>
      </c>
      <c r="K3401" t="s">
        <v>13929</v>
      </c>
    </row>
    <row r="3402" spans="1:11" x14ac:dyDescent="0.3">
      <c r="A3402" t="s">
        <v>13930</v>
      </c>
      <c r="B3402" t="s">
        <v>13931</v>
      </c>
      <c r="C3402" t="s">
        <v>20</v>
      </c>
      <c r="D3402" t="s">
        <v>13932</v>
      </c>
      <c r="E3402" t="s">
        <v>59</v>
      </c>
      <c r="F3402" t="s">
        <v>16</v>
      </c>
      <c r="G3402" t="s">
        <v>951</v>
      </c>
      <c r="H3402">
        <v>0</v>
      </c>
      <c r="I3402">
        <v>0</v>
      </c>
      <c r="J3402">
        <v>0</v>
      </c>
      <c r="K3402" t="s">
        <v>13933</v>
      </c>
    </row>
    <row r="3403" spans="1:11" x14ac:dyDescent="0.3">
      <c r="A3403" t="s">
        <v>13934</v>
      </c>
      <c r="B3403" t="s">
        <v>13935</v>
      </c>
      <c r="C3403" t="s">
        <v>27</v>
      </c>
      <c r="D3403" t="s">
        <v>13936</v>
      </c>
      <c r="E3403" t="s">
        <v>10249</v>
      </c>
      <c r="F3403" t="s">
        <v>13937</v>
      </c>
      <c r="G3403" t="s">
        <v>42</v>
      </c>
      <c r="H3403">
        <v>0</v>
      </c>
      <c r="I3403">
        <v>0</v>
      </c>
      <c r="J3403">
        <v>0</v>
      </c>
      <c r="K3403" t="s">
        <v>13938</v>
      </c>
    </row>
    <row r="3404" spans="1:11" x14ac:dyDescent="0.3">
      <c r="A3404" t="s">
        <v>13939</v>
      </c>
      <c r="B3404" t="s">
        <v>13940</v>
      </c>
      <c r="C3404" t="s">
        <v>13</v>
      </c>
      <c r="D3404" t="s">
        <v>13941</v>
      </c>
      <c r="E3404" t="s">
        <v>15</v>
      </c>
      <c r="F3404" t="s">
        <v>16</v>
      </c>
      <c r="G3404" t="s">
        <v>83</v>
      </c>
      <c r="H3404">
        <v>0</v>
      </c>
      <c r="I3404">
        <v>0</v>
      </c>
      <c r="J3404">
        <v>0</v>
      </c>
      <c r="K3404" t="s">
        <v>13942</v>
      </c>
    </row>
    <row r="3405" spans="1:11" x14ac:dyDescent="0.3">
      <c r="A3405" t="s">
        <v>13943</v>
      </c>
      <c r="B3405" t="s">
        <v>13944</v>
      </c>
      <c r="C3405" t="s">
        <v>27</v>
      </c>
      <c r="D3405" t="s">
        <v>13945</v>
      </c>
      <c r="E3405" t="s">
        <v>10249</v>
      </c>
      <c r="F3405" t="s">
        <v>9426</v>
      </c>
      <c r="G3405" t="s">
        <v>42</v>
      </c>
      <c r="H3405">
        <v>0</v>
      </c>
      <c r="I3405">
        <v>0</v>
      </c>
      <c r="J3405">
        <v>0</v>
      </c>
      <c r="K3405" t="s">
        <v>13946</v>
      </c>
    </row>
    <row r="3406" spans="1:11" x14ac:dyDescent="0.3">
      <c r="A3406" t="s">
        <v>13947</v>
      </c>
      <c r="B3406" t="s">
        <v>13948</v>
      </c>
      <c r="C3406" t="s">
        <v>27</v>
      </c>
      <c r="D3406" t="s">
        <v>13949</v>
      </c>
      <c r="E3406" t="s">
        <v>10249</v>
      </c>
      <c r="F3406" t="s">
        <v>13950</v>
      </c>
      <c r="G3406" t="s">
        <v>42</v>
      </c>
      <c r="H3406">
        <v>0</v>
      </c>
      <c r="I3406">
        <v>0</v>
      </c>
      <c r="J3406">
        <v>0</v>
      </c>
      <c r="K3406" t="s">
        <v>13951</v>
      </c>
    </row>
    <row r="3407" spans="1:11" x14ac:dyDescent="0.3">
      <c r="A3407" t="s">
        <v>13952</v>
      </c>
      <c r="B3407" t="s">
        <v>13953</v>
      </c>
      <c r="C3407" t="s">
        <v>27</v>
      </c>
      <c r="D3407" t="s">
        <v>13954</v>
      </c>
      <c r="E3407" t="s">
        <v>10249</v>
      </c>
      <c r="F3407" t="s">
        <v>13955</v>
      </c>
      <c r="G3407" t="s">
        <v>42</v>
      </c>
      <c r="H3407">
        <v>0</v>
      </c>
      <c r="I3407">
        <v>0</v>
      </c>
      <c r="J3407">
        <v>0</v>
      </c>
      <c r="K3407" t="s">
        <v>13956</v>
      </c>
    </row>
    <row r="3408" spans="1:11" x14ac:dyDescent="0.3">
      <c r="A3408" t="s">
        <v>13957</v>
      </c>
      <c r="C3408" t="s">
        <v>27</v>
      </c>
      <c r="D3408" t="s">
        <v>13958</v>
      </c>
      <c r="E3408" t="s">
        <v>10249</v>
      </c>
      <c r="F3408" t="s">
        <v>41</v>
      </c>
      <c r="G3408" t="s">
        <v>42</v>
      </c>
      <c r="H3408">
        <v>0</v>
      </c>
      <c r="I3408">
        <v>0</v>
      </c>
      <c r="J3408">
        <v>0</v>
      </c>
      <c r="K3408" t="s">
        <v>13959</v>
      </c>
    </row>
    <row r="3409" spans="1:11" x14ac:dyDescent="0.3">
      <c r="A3409" t="s">
        <v>13960</v>
      </c>
      <c r="C3409" t="s">
        <v>27</v>
      </c>
      <c r="D3409" t="s">
        <v>13961</v>
      </c>
      <c r="E3409" t="s">
        <v>10249</v>
      </c>
      <c r="F3409" t="s">
        <v>845</v>
      </c>
      <c r="G3409" t="s">
        <v>42</v>
      </c>
      <c r="H3409">
        <v>0</v>
      </c>
      <c r="I3409">
        <v>0</v>
      </c>
      <c r="J3409">
        <v>0</v>
      </c>
      <c r="K3409" t="s">
        <v>13962</v>
      </c>
    </row>
    <row r="3410" spans="1:11" x14ac:dyDescent="0.3">
      <c r="A3410" t="s">
        <v>13963</v>
      </c>
      <c r="B3410" t="s">
        <v>13964</v>
      </c>
      <c r="C3410" t="s">
        <v>27</v>
      </c>
      <c r="D3410" t="s">
        <v>13965</v>
      </c>
      <c r="E3410" t="s">
        <v>10249</v>
      </c>
      <c r="F3410" t="s">
        <v>13966</v>
      </c>
      <c r="G3410" t="s">
        <v>42</v>
      </c>
      <c r="H3410">
        <v>0</v>
      </c>
      <c r="I3410">
        <v>0</v>
      </c>
      <c r="J3410">
        <v>0</v>
      </c>
      <c r="K3410" t="s">
        <v>13967</v>
      </c>
    </row>
    <row r="3411" spans="1:11" x14ac:dyDescent="0.3">
      <c r="A3411" t="s">
        <v>13968</v>
      </c>
      <c r="B3411" t="s">
        <v>13969</v>
      </c>
      <c r="C3411" t="s">
        <v>147</v>
      </c>
      <c r="D3411" t="s">
        <v>13970</v>
      </c>
      <c r="E3411" t="s">
        <v>183</v>
      </c>
      <c r="F3411" t="s">
        <v>7524</v>
      </c>
      <c r="G3411" t="s">
        <v>42</v>
      </c>
      <c r="H3411">
        <v>0</v>
      </c>
      <c r="I3411">
        <v>0</v>
      </c>
      <c r="J3411">
        <v>0</v>
      </c>
      <c r="K3411" t="s">
        <v>13971</v>
      </c>
    </row>
    <row r="3412" spans="1:11" x14ac:dyDescent="0.3">
      <c r="A3412" t="s">
        <v>13972</v>
      </c>
      <c r="C3412" t="s">
        <v>27</v>
      </c>
      <c r="E3412" t="s">
        <v>10249</v>
      </c>
      <c r="F3412" t="s">
        <v>16</v>
      </c>
      <c r="G3412" t="s">
        <v>3935</v>
      </c>
      <c r="H3412">
        <v>0</v>
      </c>
      <c r="I3412">
        <v>0</v>
      </c>
      <c r="J3412">
        <v>0</v>
      </c>
      <c r="K3412" t="s">
        <v>13973</v>
      </c>
    </row>
    <row r="3413" spans="1:11" x14ac:dyDescent="0.3">
      <c r="A3413" t="s">
        <v>13974</v>
      </c>
      <c r="C3413" t="s">
        <v>27</v>
      </c>
      <c r="D3413" t="s">
        <v>13928</v>
      </c>
      <c r="E3413" t="s">
        <v>10249</v>
      </c>
      <c r="F3413" t="s">
        <v>2454</v>
      </c>
      <c r="G3413" t="s">
        <v>42</v>
      </c>
      <c r="H3413">
        <v>0</v>
      </c>
      <c r="I3413">
        <v>0</v>
      </c>
      <c r="J3413">
        <v>0</v>
      </c>
      <c r="K3413" t="s">
        <v>13975</v>
      </c>
    </row>
    <row r="3414" spans="1:11" x14ac:dyDescent="0.3">
      <c r="A3414" t="s">
        <v>13976</v>
      </c>
      <c r="B3414" t="s">
        <v>13977</v>
      </c>
      <c r="C3414" t="s">
        <v>13</v>
      </c>
      <c r="D3414" t="s">
        <v>13978</v>
      </c>
      <c r="E3414" t="s">
        <v>15</v>
      </c>
      <c r="F3414" t="s">
        <v>16</v>
      </c>
      <c r="G3414" t="s">
        <v>7131</v>
      </c>
      <c r="H3414">
        <v>0</v>
      </c>
      <c r="I3414">
        <v>0</v>
      </c>
      <c r="J3414">
        <v>0</v>
      </c>
      <c r="K3414" t="s">
        <v>13979</v>
      </c>
    </row>
    <row r="3415" spans="1:11" x14ac:dyDescent="0.3">
      <c r="A3415" t="s">
        <v>13980</v>
      </c>
      <c r="B3415" t="s">
        <v>13981</v>
      </c>
      <c r="C3415" t="s">
        <v>13</v>
      </c>
      <c r="D3415" t="s">
        <v>13982</v>
      </c>
      <c r="E3415" t="s">
        <v>15</v>
      </c>
      <c r="F3415" t="s">
        <v>331</v>
      </c>
      <c r="G3415" t="s">
        <v>42</v>
      </c>
      <c r="H3415">
        <v>0</v>
      </c>
      <c r="I3415">
        <v>0</v>
      </c>
      <c r="J3415">
        <v>0</v>
      </c>
      <c r="K3415" t="s">
        <v>13983</v>
      </c>
    </row>
    <row r="3416" spans="1:11" x14ac:dyDescent="0.3">
      <c r="A3416" t="s">
        <v>13984</v>
      </c>
      <c r="B3416" t="s">
        <v>13985</v>
      </c>
      <c r="C3416" t="s">
        <v>27</v>
      </c>
      <c r="D3416" t="s">
        <v>13986</v>
      </c>
      <c r="E3416" t="s">
        <v>10249</v>
      </c>
      <c r="F3416" t="s">
        <v>11396</v>
      </c>
      <c r="G3416" t="s">
        <v>2211</v>
      </c>
      <c r="H3416">
        <v>0</v>
      </c>
      <c r="I3416">
        <v>0</v>
      </c>
      <c r="J3416">
        <v>0</v>
      </c>
      <c r="K3416" t="s">
        <v>13987</v>
      </c>
    </row>
    <row r="3417" spans="1:11" x14ac:dyDescent="0.3">
      <c r="A3417" t="s">
        <v>13988</v>
      </c>
      <c r="B3417" t="s">
        <v>13989</v>
      </c>
      <c r="C3417" t="s">
        <v>27</v>
      </c>
      <c r="D3417" t="s">
        <v>13990</v>
      </c>
      <c r="E3417" t="s">
        <v>10249</v>
      </c>
      <c r="F3417" t="s">
        <v>1237</v>
      </c>
      <c r="G3417" t="s">
        <v>42</v>
      </c>
      <c r="H3417">
        <v>0</v>
      </c>
      <c r="I3417">
        <v>0</v>
      </c>
      <c r="J3417">
        <v>0</v>
      </c>
      <c r="K3417" t="s">
        <v>13991</v>
      </c>
    </row>
    <row r="3418" spans="1:11" x14ac:dyDescent="0.3">
      <c r="A3418" t="s">
        <v>13992</v>
      </c>
      <c r="B3418" t="s">
        <v>13993</v>
      </c>
      <c r="C3418" t="s">
        <v>27</v>
      </c>
      <c r="D3418" t="s">
        <v>13994</v>
      </c>
      <c r="E3418" t="s">
        <v>10249</v>
      </c>
      <c r="F3418" t="s">
        <v>11172</v>
      </c>
      <c r="G3418" t="s">
        <v>42</v>
      </c>
      <c r="H3418">
        <v>0</v>
      </c>
      <c r="I3418">
        <v>0</v>
      </c>
      <c r="J3418">
        <v>0</v>
      </c>
      <c r="K3418" t="s">
        <v>13995</v>
      </c>
    </row>
    <row r="3419" spans="1:11" x14ac:dyDescent="0.3">
      <c r="A3419" t="s">
        <v>13996</v>
      </c>
      <c r="B3419" t="s">
        <v>13997</v>
      </c>
      <c r="C3419" t="s">
        <v>20</v>
      </c>
      <c r="D3419" t="s">
        <v>13998</v>
      </c>
      <c r="E3419" t="s">
        <v>59</v>
      </c>
      <c r="F3419" t="s">
        <v>41</v>
      </c>
      <c r="G3419" t="s">
        <v>42</v>
      </c>
      <c r="H3419">
        <v>0</v>
      </c>
      <c r="I3419">
        <v>0</v>
      </c>
      <c r="J3419">
        <v>0</v>
      </c>
      <c r="K3419" t="s">
        <v>13999</v>
      </c>
    </row>
    <row r="3420" spans="1:11" x14ac:dyDescent="0.3">
      <c r="A3420" t="s">
        <v>14000</v>
      </c>
      <c r="B3420" t="s">
        <v>14001</v>
      </c>
      <c r="C3420" t="s">
        <v>20</v>
      </c>
      <c r="D3420" t="s">
        <v>14002</v>
      </c>
      <c r="E3420" t="s">
        <v>59</v>
      </c>
      <c r="F3420" t="s">
        <v>41</v>
      </c>
      <c r="G3420" t="s">
        <v>42</v>
      </c>
      <c r="H3420">
        <v>0</v>
      </c>
      <c r="I3420">
        <v>0</v>
      </c>
      <c r="J3420">
        <v>0</v>
      </c>
      <c r="K3420" t="s">
        <v>14003</v>
      </c>
    </row>
    <row r="3421" spans="1:11" x14ac:dyDescent="0.3">
      <c r="A3421" t="s">
        <v>14004</v>
      </c>
      <c r="B3421" t="s">
        <v>14005</v>
      </c>
      <c r="C3421" t="s">
        <v>13</v>
      </c>
      <c r="D3421" t="s">
        <v>14006</v>
      </c>
      <c r="E3421" t="s">
        <v>13199</v>
      </c>
      <c r="F3421" t="s">
        <v>41</v>
      </c>
      <c r="G3421" t="s">
        <v>42</v>
      </c>
      <c r="H3421">
        <v>0</v>
      </c>
      <c r="I3421">
        <v>0</v>
      </c>
      <c r="J3421">
        <v>0</v>
      </c>
      <c r="K3421" t="s">
        <v>14007</v>
      </c>
    </row>
    <row r="3422" spans="1:11" x14ac:dyDescent="0.3">
      <c r="A3422" t="s">
        <v>14008</v>
      </c>
      <c r="B3422" t="s">
        <v>14009</v>
      </c>
      <c r="C3422" t="s">
        <v>20</v>
      </c>
      <c r="D3422" t="s">
        <v>14010</v>
      </c>
      <c r="E3422" t="s">
        <v>59</v>
      </c>
      <c r="F3422" t="s">
        <v>16</v>
      </c>
      <c r="G3422" t="s">
        <v>4644</v>
      </c>
      <c r="H3422">
        <v>0</v>
      </c>
      <c r="I3422">
        <v>0</v>
      </c>
      <c r="J3422">
        <v>0</v>
      </c>
      <c r="K3422" t="s">
        <v>14011</v>
      </c>
    </row>
    <row r="3423" spans="1:11" x14ac:dyDescent="0.3">
      <c r="A3423" t="s">
        <v>14012</v>
      </c>
      <c r="B3423" t="s">
        <v>14013</v>
      </c>
      <c r="C3423" t="s">
        <v>27</v>
      </c>
      <c r="D3423" t="s">
        <v>14014</v>
      </c>
      <c r="E3423" t="s">
        <v>10249</v>
      </c>
      <c r="F3423" t="s">
        <v>8044</v>
      </c>
      <c r="G3423" t="s">
        <v>6006</v>
      </c>
      <c r="H3423">
        <v>0</v>
      </c>
      <c r="I3423">
        <v>0</v>
      </c>
      <c r="J3423">
        <v>0</v>
      </c>
      <c r="K3423" t="s">
        <v>14015</v>
      </c>
    </row>
    <row r="3424" spans="1:11" x14ac:dyDescent="0.3">
      <c r="A3424" t="s">
        <v>14016</v>
      </c>
      <c r="B3424" t="s">
        <v>14017</v>
      </c>
      <c r="C3424" t="s">
        <v>27</v>
      </c>
      <c r="D3424" t="s">
        <v>14018</v>
      </c>
      <c r="E3424" t="s">
        <v>10249</v>
      </c>
      <c r="F3424" t="s">
        <v>13911</v>
      </c>
      <c r="G3424" t="s">
        <v>42</v>
      </c>
      <c r="H3424">
        <v>0</v>
      </c>
      <c r="I3424">
        <v>0</v>
      </c>
      <c r="J3424">
        <v>0</v>
      </c>
      <c r="K3424" t="s">
        <v>14019</v>
      </c>
    </row>
    <row r="3425" spans="1:11" x14ac:dyDescent="0.3">
      <c r="A3425" t="s">
        <v>14020</v>
      </c>
      <c r="B3425" t="s">
        <v>14021</v>
      </c>
      <c r="C3425" t="s">
        <v>27</v>
      </c>
      <c r="D3425" t="s">
        <v>14022</v>
      </c>
      <c r="E3425" t="s">
        <v>10249</v>
      </c>
      <c r="F3425" t="s">
        <v>7768</v>
      </c>
      <c r="G3425" t="s">
        <v>42</v>
      </c>
      <c r="H3425">
        <v>0</v>
      </c>
      <c r="I3425">
        <v>0</v>
      </c>
      <c r="J3425">
        <v>0</v>
      </c>
      <c r="K3425" t="s">
        <v>14023</v>
      </c>
    </row>
    <row r="3426" spans="1:11" x14ac:dyDescent="0.3">
      <c r="A3426" t="s">
        <v>14024</v>
      </c>
      <c r="B3426" t="s">
        <v>14025</v>
      </c>
      <c r="C3426" t="s">
        <v>13</v>
      </c>
      <c r="D3426" t="s">
        <v>14026</v>
      </c>
      <c r="E3426" t="s">
        <v>15</v>
      </c>
      <c r="F3426" t="s">
        <v>16</v>
      </c>
      <c r="G3426" t="s">
        <v>3791</v>
      </c>
      <c r="H3426">
        <v>0</v>
      </c>
      <c r="I3426">
        <v>0</v>
      </c>
      <c r="J3426">
        <v>0</v>
      </c>
      <c r="K3426" t="s">
        <v>14027</v>
      </c>
    </row>
    <row r="3427" spans="1:11" x14ac:dyDescent="0.3">
      <c r="A3427" t="s">
        <v>14028</v>
      </c>
      <c r="B3427" t="s">
        <v>14029</v>
      </c>
      <c r="C3427" t="s">
        <v>20</v>
      </c>
      <c r="D3427" t="s">
        <v>14030</v>
      </c>
      <c r="E3427" t="s">
        <v>59</v>
      </c>
      <c r="F3427" t="s">
        <v>840</v>
      </c>
      <c r="G3427" t="s">
        <v>4993</v>
      </c>
      <c r="H3427">
        <v>0</v>
      </c>
      <c r="I3427">
        <v>0</v>
      </c>
      <c r="J3427">
        <v>0</v>
      </c>
      <c r="K3427" t="s">
        <v>14031</v>
      </c>
    </row>
    <row r="3428" spans="1:11" x14ac:dyDescent="0.3">
      <c r="A3428" t="s">
        <v>14032</v>
      </c>
      <c r="C3428" t="s">
        <v>13</v>
      </c>
      <c r="D3428" t="e">
        <f>대역 잡음.</f>
        <v>#NAME?</v>
      </c>
      <c r="E3428" t="s">
        <v>13199</v>
      </c>
      <c r="F3428" t="s">
        <v>16</v>
      </c>
      <c r="G3428" t="s">
        <v>1224</v>
      </c>
      <c r="H3428">
        <v>0</v>
      </c>
      <c r="I3428">
        <v>0</v>
      </c>
      <c r="J3428">
        <v>0</v>
      </c>
      <c r="K3428" t="s">
        <v>14033</v>
      </c>
    </row>
    <row r="3429" spans="1:11" x14ac:dyDescent="0.3">
      <c r="A3429" t="s">
        <v>14034</v>
      </c>
      <c r="B3429" t="s">
        <v>14035</v>
      </c>
      <c r="C3429" t="s">
        <v>13</v>
      </c>
      <c r="D3429" t="s">
        <v>14036</v>
      </c>
      <c r="E3429" t="s">
        <v>13199</v>
      </c>
      <c r="F3429" t="s">
        <v>16</v>
      </c>
      <c r="G3429" t="s">
        <v>5092</v>
      </c>
      <c r="H3429">
        <v>0</v>
      </c>
      <c r="I3429">
        <v>0</v>
      </c>
      <c r="J3429">
        <v>0</v>
      </c>
      <c r="K3429" t="s">
        <v>14037</v>
      </c>
    </row>
    <row r="3430" spans="1:11" x14ac:dyDescent="0.3">
      <c r="A3430" t="s">
        <v>14038</v>
      </c>
      <c r="B3430" t="s">
        <v>14039</v>
      </c>
      <c r="C3430" t="s">
        <v>13</v>
      </c>
      <c r="D3430" t="s">
        <v>14040</v>
      </c>
      <c r="E3430" t="s">
        <v>13199</v>
      </c>
      <c r="F3430" t="s">
        <v>16</v>
      </c>
      <c r="G3430" t="s">
        <v>122</v>
      </c>
      <c r="H3430">
        <v>0</v>
      </c>
      <c r="I3430">
        <v>0</v>
      </c>
      <c r="J3430">
        <v>0</v>
      </c>
      <c r="K3430" t="s">
        <v>14041</v>
      </c>
    </row>
    <row r="3431" spans="1:11" x14ac:dyDescent="0.3">
      <c r="A3431" t="s">
        <v>14042</v>
      </c>
      <c r="B3431" t="s">
        <v>14043</v>
      </c>
      <c r="C3431" t="s">
        <v>13</v>
      </c>
      <c r="D3431" t="e">
        <f>대역 음압 레벨.</f>
        <v>#NAME?</v>
      </c>
      <c r="E3431" t="s">
        <v>13199</v>
      </c>
      <c r="F3431" t="s">
        <v>16</v>
      </c>
      <c r="G3431" t="s">
        <v>122</v>
      </c>
      <c r="H3431">
        <v>0</v>
      </c>
      <c r="I3431">
        <v>0</v>
      </c>
      <c r="J3431">
        <v>0</v>
      </c>
      <c r="K3431" t="s">
        <v>14044</v>
      </c>
    </row>
    <row r="3432" spans="1:11" x14ac:dyDescent="0.3">
      <c r="A3432" t="s">
        <v>14045</v>
      </c>
      <c r="C3432" t="s">
        <v>13</v>
      </c>
      <c r="D3432" t="e">
        <f>대역 필터</f>
        <v>#NAME?</v>
      </c>
      <c r="E3432" t="s">
        <v>13199</v>
      </c>
      <c r="F3432" t="s">
        <v>16</v>
      </c>
      <c r="G3432" t="s">
        <v>8935</v>
      </c>
      <c r="H3432">
        <v>0</v>
      </c>
      <c r="I3432">
        <v>0</v>
      </c>
      <c r="J3432">
        <v>0</v>
      </c>
      <c r="K3432" t="s">
        <v>14046</v>
      </c>
    </row>
    <row r="3433" spans="1:11" x14ac:dyDescent="0.3">
      <c r="A3433" t="s">
        <v>14047</v>
      </c>
      <c r="B3433" t="s">
        <v>14048</v>
      </c>
      <c r="C3433" t="s">
        <v>558</v>
      </c>
      <c r="D3433" t="s">
        <v>14049</v>
      </c>
      <c r="E3433" t="s">
        <v>630</v>
      </c>
      <c r="F3433" t="s">
        <v>16</v>
      </c>
      <c r="G3433" t="s">
        <v>2216</v>
      </c>
      <c r="H3433">
        <v>0</v>
      </c>
      <c r="I3433">
        <v>0</v>
      </c>
      <c r="J3433">
        <v>0</v>
      </c>
      <c r="K3433" t="s">
        <v>14050</v>
      </c>
    </row>
    <row r="3434" spans="1:11" x14ac:dyDescent="0.3">
      <c r="A3434" t="s">
        <v>14051</v>
      </c>
      <c r="C3434" t="s">
        <v>13</v>
      </c>
      <c r="D3434" t="e">
        <f>대역폭</f>
        <v>#NAME?</v>
      </c>
      <c r="E3434" t="s">
        <v>13199</v>
      </c>
      <c r="F3434" t="s">
        <v>16</v>
      </c>
      <c r="G3434" t="s">
        <v>91</v>
      </c>
      <c r="H3434">
        <v>0</v>
      </c>
      <c r="I3434">
        <v>0</v>
      </c>
      <c r="J3434">
        <v>0</v>
      </c>
      <c r="K3434" t="s">
        <v>14052</v>
      </c>
    </row>
    <row r="3435" spans="1:11" x14ac:dyDescent="0.3">
      <c r="A3435" t="s">
        <v>14053</v>
      </c>
      <c r="B3435" t="s">
        <v>11378</v>
      </c>
      <c r="C3435" t="s">
        <v>20</v>
      </c>
      <c r="D3435" t="s">
        <v>14054</v>
      </c>
      <c r="E3435" t="s">
        <v>22</v>
      </c>
      <c r="F3435" t="s">
        <v>2482</v>
      </c>
      <c r="G3435" t="s">
        <v>42</v>
      </c>
      <c r="H3435">
        <v>0</v>
      </c>
      <c r="I3435">
        <v>0</v>
      </c>
      <c r="J3435">
        <v>0</v>
      </c>
      <c r="K3435" t="s">
        <v>14055</v>
      </c>
    </row>
    <row r="3436" spans="1:11" x14ac:dyDescent="0.3">
      <c r="A3436" t="s">
        <v>14056</v>
      </c>
      <c r="B3436" t="s">
        <v>14057</v>
      </c>
      <c r="C3436" t="s">
        <v>20</v>
      </c>
      <c r="D3436" t="s">
        <v>14058</v>
      </c>
      <c r="E3436" t="s">
        <v>14059</v>
      </c>
      <c r="F3436" t="s">
        <v>840</v>
      </c>
      <c r="G3436" t="s">
        <v>14060</v>
      </c>
      <c r="H3436">
        <v>0</v>
      </c>
      <c r="I3436">
        <v>0</v>
      </c>
      <c r="J3436">
        <v>0</v>
      </c>
      <c r="K3436" t="s">
        <v>14061</v>
      </c>
    </row>
    <row r="3437" spans="1:11" x14ac:dyDescent="0.3">
      <c r="A3437" t="s">
        <v>14062</v>
      </c>
      <c r="B3437" t="s">
        <v>14063</v>
      </c>
      <c r="C3437" t="s">
        <v>558</v>
      </c>
      <c r="D3437" t="s">
        <v>14064</v>
      </c>
      <c r="E3437" t="s">
        <v>1090</v>
      </c>
      <c r="F3437" t="s">
        <v>16</v>
      </c>
      <c r="G3437" t="s">
        <v>311</v>
      </c>
      <c r="H3437">
        <v>0</v>
      </c>
      <c r="I3437">
        <v>0</v>
      </c>
      <c r="J3437">
        <v>0</v>
      </c>
      <c r="K3437" t="s">
        <v>14065</v>
      </c>
    </row>
    <row r="3438" spans="1:11" x14ac:dyDescent="0.3">
      <c r="A3438" t="s">
        <v>14066</v>
      </c>
      <c r="B3438" t="s">
        <v>14067</v>
      </c>
      <c r="C3438" t="s">
        <v>13</v>
      </c>
      <c r="D3438" t="s">
        <v>14068</v>
      </c>
      <c r="E3438" t="s">
        <v>13199</v>
      </c>
      <c r="F3438" t="s">
        <v>16</v>
      </c>
      <c r="G3438" t="s">
        <v>6617</v>
      </c>
      <c r="H3438">
        <v>0</v>
      </c>
      <c r="I3438">
        <v>0</v>
      </c>
      <c r="J3438">
        <v>0</v>
      </c>
      <c r="K3438" t="s">
        <v>14069</v>
      </c>
    </row>
    <row r="3439" spans="1:11" x14ac:dyDescent="0.3">
      <c r="A3439" t="s">
        <v>14070</v>
      </c>
      <c r="B3439" t="s">
        <v>14071</v>
      </c>
      <c r="C3439" t="s">
        <v>20</v>
      </c>
      <c r="D3439" t="s">
        <v>14072</v>
      </c>
      <c r="E3439" t="s">
        <v>14059</v>
      </c>
      <c r="F3439" t="s">
        <v>9911</v>
      </c>
      <c r="G3439" t="s">
        <v>42</v>
      </c>
      <c r="H3439">
        <v>0</v>
      </c>
      <c r="I3439">
        <v>0</v>
      </c>
      <c r="J3439">
        <v>0</v>
      </c>
      <c r="K3439" t="s">
        <v>14073</v>
      </c>
    </row>
    <row r="3440" spans="1:11" x14ac:dyDescent="0.3">
      <c r="A3440" t="s">
        <v>14074</v>
      </c>
      <c r="B3440" t="s">
        <v>14075</v>
      </c>
      <c r="C3440" t="s">
        <v>20</v>
      </c>
      <c r="D3440" t="s">
        <v>14076</v>
      </c>
      <c r="E3440" t="s">
        <v>22</v>
      </c>
      <c r="F3440" t="s">
        <v>14077</v>
      </c>
      <c r="G3440" t="s">
        <v>42</v>
      </c>
      <c r="H3440">
        <v>0</v>
      </c>
      <c r="I3440">
        <v>0</v>
      </c>
      <c r="J3440">
        <v>0</v>
      </c>
      <c r="K3440" t="s">
        <v>14078</v>
      </c>
    </row>
    <row r="3441" spans="1:11" x14ac:dyDescent="0.3">
      <c r="A3441" t="s">
        <v>14079</v>
      </c>
      <c r="B3441" t="s">
        <v>14080</v>
      </c>
      <c r="C3441" t="s">
        <v>20</v>
      </c>
      <c r="D3441" t="s">
        <v>14081</v>
      </c>
      <c r="E3441" t="s">
        <v>22</v>
      </c>
      <c r="F3441" t="s">
        <v>1123</v>
      </c>
      <c r="G3441" t="s">
        <v>42</v>
      </c>
      <c r="H3441">
        <v>0</v>
      </c>
      <c r="I3441">
        <v>0</v>
      </c>
      <c r="J3441">
        <v>0</v>
      </c>
      <c r="K3441" t="s">
        <v>14082</v>
      </c>
    </row>
    <row r="3442" spans="1:11" x14ac:dyDescent="0.3">
      <c r="A3442" t="s">
        <v>14083</v>
      </c>
      <c r="B3442" t="s">
        <v>14084</v>
      </c>
      <c r="C3442" t="s">
        <v>13</v>
      </c>
      <c r="D3442" t="s">
        <v>14085</v>
      </c>
      <c r="E3442" t="s">
        <v>13199</v>
      </c>
      <c r="F3442" t="s">
        <v>1687</v>
      </c>
      <c r="G3442" t="s">
        <v>13480</v>
      </c>
      <c r="H3442">
        <v>0</v>
      </c>
      <c r="I3442">
        <v>0</v>
      </c>
      <c r="J3442">
        <v>0</v>
      </c>
      <c r="K3442" t="s">
        <v>14086</v>
      </c>
    </row>
    <row r="3443" spans="1:11" x14ac:dyDescent="0.3">
      <c r="A3443" t="s">
        <v>14087</v>
      </c>
      <c r="B3443" t="s">
        <v>14088</v>
      </c>
      <c r="C3443" t="s">
        <v>27</v>
      </c>
      <c r="D3443" t="s">
        <v>14089</v>
      </c>
      <c r="E3443" t="s">
        <v>10249</v>
      </c>
      <c r="F3443" t="s">
        <v>5768</v>
      </c>
      <c r="G3443" t="s">
        <v>3361</v>
      </c>
      <c r="H3443">
        <v>0</v>
      </c>
      <c r="I3443">
        <v>0</v>
      </c>
      <c r="J3443">
        <v>0</v>
      </c>
      <c r="K3443" t="s">
        <v>14090</v>
      </c>
    </row>
    <row r="3444" spans="1:11" x14ac:dyDescent="0.3">
      <c r="A3444" t="s">
        <v>14091</v>
      </c>
      <c r="C3444" t="s">
        <v>27</v>
      </c>
      <c r="D3444" t="s">
        <v>14092</v>
      </c>
      <c r="E3444" t="s">
        <v>10249</v>
      </c>
      <c r="F3444" t="s">
        <v>41</v>
      </c>
      <c r="G3444" t="s">
        <v>42</v>
      </c>
      <c r="H3444">
        <v>0</v>
      </c>
      <c r="I3444">
        <v>0</v>
      </c>
      <c r="J3444">
        <v>0</v>
      </c>
      <c r="K3444" t="s">
        <v>14093</v>
      </c>
    </row>
    <row r="3445" spans="1:11" x14ac:dyDescent="0.3">
      <c r="A3445" t="s">
        <v>14094</v>
      </c>
      <c r="C3445" t="s">
        <v>20</v>
      </c>
      <c r="D3445" t="s">
        <v>14095</v>
      </c>
      <c r="E3445" t="s">
        <v>14059</v>
      </c>
      <c r="F3445" t="s">
        <v>7374</v>
      </c>
      <c r="G3445" t="s">
        <v>42</v>
      </c>
      <c r="H3445">
        <v>0</v>
      </c>
      <c r="I3445">
        <v>0</v>
      </c>
      <c r="J3445">
        <v>0</v>
      </c>
      <c r="K3445" t="s">
        <v>14096</v>
      </c>
    </row>
    <row r="3446" spans="1:11" x14ac:dyDescent="0.3">
      <c r="A3446" t="s">
        <v>14097</v>
      </c>
      <c r="C3446" t="s">
        <v>147</v>
      </c>
      <c r="D3446" t="s">
        <v>14098</v>
      </c>
      <c r="E3446" t="s">
        <v>183</v>
      </c>
      <c r="F3446" t="s">
        <v>7794</v>
      </c>
      <c r="G3446" t="s">
        <v>42</v>
      </c>
      <c r="H3446">
        <v>0</v>
      </c>
      <c r="I3446">
        <v>0</v>
      </c>
      <c r="J3446">
        <v>0</v>
      </c>
      <c r="K3446" t="s">
        <v>14099</v>
      </c>
    </row>
    <row r="3447" spans="1:11" x14ac:dyDescent="0.3">
      <c r="A3447" t="s">
        <v>14100</v>
      </c>
      <c r="C3447" t="s">
        <v>147</v>
      </c>
      <c r="D3447" t="s">
        <v>14101</v>
      </c>
      <c r="E3447" t="s">
        <v>183</v>
      </c>
      <c r="F3447" t="s">
        <v>6383</v>
      </c>
      <c r="G3447" t="s">
        <v>42</v>
      </c>
      <c r="H3447">
        <v>0</v>
      </c>
      <c r="I3447">
        <v>0</v>
      </c>
      <c r="J3447">
        <v>0</v>
      </c>
      <c r="K3447" t="s">
        <v>14102</v>
      </c>
    </row>
    <row r="3448" spans="1:11" x14ac:dyDescent="0.3">
      <c r="A3448" t="s">
        <v>14103</v>
      </c>
      <c r="C3448" t="s">
        <v>147</v>
      </c>
      <c r="D3448" t="s">
        <v>14104</v>
      </c>
      <c r="E3448" t="s">
        <v>183</v>
      </c>
      <c r="F3448" t="s">
        <v>3129</v>
      </c>
      <c r="G3448" t="s">
        <v>42</v>
      </c>
      <c r="H3448">
        <v>0</v>
      </c>
      <c r="I3448">
        <v>0</v>
      </c>
      <c r="J3448">
        <v>0</v>
      </c>
      <c r="K3448" t="s">
        <v>14105</v>
      </c>
    </row>
    <row r="3449" spans="1:11" x14ac:dyDescent="0.3">
      <c r="A3449" t="s">
        <v>14106</v>
      </c>
      <c r="B3449" t="s">
        <v>14107</v>
      </c>
      <c r="C3449" t="s">
        <v>27</v>
      </c>
      <c r="D3449" t="s">
        <v>14108</v>
      </c>
      <c r="E3449" t="s">
        <v>10249</v>
      </c>
      <c r="F3449" t="s">
        <v>41</v>
      </c>
      <c r="G3449" t="s">
        <v>42</v>
      </c>
      <c r="H3449">
        <v>0</v>
      </c>
      <c r="I3449">
        <v>0</v>
      </c>
      <c r="J3449">
        <v>0</v>
      </c>
      <c r="K3449" t="s">
        <v>14109</v>
      </c>
    </row>
    <row r="3450" spans="1:11" x14ac:dyDescent="0.3">
      <c r="A3450" t="s">
        <v>14110</v>
      </c>
      <c r="B3450" t="s">
        <v>14111</v>
      </c>
      <c r="C3450" t="s">
        <v>27</v>
      </c>
      <c r="D3450" t="s">
        <v>14112</v>
      </c>
      <c r="E3450" t="s">
        <v>10249</v>
      </c>
      <c r="F3450" t="s">
        <v>16</v>
      </c>
      <c r="G3450" t="s">
        <v>14113</v>
      </c>
      <c r="H3450">
        <v>0</v>
      </c>
      <c r="I3450">
        <v>0</v>
      </c>
      <c r="J3450">
        <v>0</v>
      </c>
      <c r="K3450" t="s">
        <v>14114</v>
      </c>
    </row>
    <row r="3451" spans="1:11" x14ac:dyDescent="0.3">
      <c r="A3451" t="s">
        <v>14115</v>
      </c>
      <c r="C3451" t="s">
        <v>27</v>
      </c>
      <c r="D3451" t="s">
        <v>14116</v>
      </c>
      <c r="E3451" t="s">
        <v>10249</v>
      </c>
      <c r="F3451" t="s">
        <v>41</v>
      </c>
      <c r="G3451" t="s">
        <v>42</v>
      </c>
      <c r="H3451">
        <v>0</v>
      </c>
      <c r="I3451">
        <v>0</v>
      </c>
      <c r="J3451">
        <v>0</v>
      </c>
      <c r="K3451" t="s">
        <v>14117</v>
      </c>
    </row>
    <row r="3452" spans="1:11" x14ac:dyDescent="0.3">
      <c r="A3452" t="s">
        <v>14118</v>
      </c>
      <c r="B3452" t="s">
        <v>14119</v>
      </c>
      <c r="C3452" t="s">
        <v>13</v>
      </c>
      <c r="D3452" t="s">
        <v>14120</v>
      </c>
      <c r="E3452" t="s">
        <v>15</v>
      </c>
      <c r="F3452" t="s">
        <v>14121</v>
      </c>
      <c r="G3452" t="s">
        <v>42</v>
      </c>
      <c r="H3452">
        <v>0</v>
      </c>
      <c r="I3452">
        <v>0</v>
      </c>
      <c r="J3452">
        <v>0</v>
      </c>
      <c r="K3452" t="s">
        <v>14122</v>
      </c>
    </row>
    <row r="3453" spans="1:11" x14ac:dyDescent="0.3">
      <c r="A3453" t="s">
        <v>14123</v>
      </c>
      <c r="B3453" t="s">
        <v>14124</v>
      </c>
      <c r="C3453" t="s">
        <v>27</v>
      </c>
      <c r="D3453" t="s">
        <v>14125</v>
      </c>
      <c r="E3453" t="s">
        <v>10249</v>
      </c>
      <c r="F3453" t="s">
        <v>14126</v>
      </c>
      <c r="G3453" t="s">
        <v>42</v>
      </c>
      <c r="H3453">
        <v>0</v>
      </c>
      <c r="I3453">
        <v>0</v>
      </c>
      <c r="J3453">
        <v>0</v>
      </c>
      <c r="K3453" t="s">
        <v>14127</v>
      </c>
    </row>
    <row r="3454" spans="1:11" x14ac:dyDescent="0.3">
      <c r="A3454" t="s">
        <v>14128</v>
      </c>
      <c r="B3454" t="s">
        <v>14129</v>
      </c>
      <c r="C3454" t="s">
        <v>27</v>
      </c>
      <c r="D3454" t="s">
        <v>14130</v>
      </c>
      <c r="E3454" t="s">
        <v>10249</v>
      </c>
      <c r="F3454" t="s">
        <v>41</v>
      </c>
      <c r="G3454" t="s">
        <v>42</v>
      </c>
      <c r="H3454">
        <v>0</v>
      </c>
      <c r="I3454">
        <v>0</v>
      </c>
      <c r="J3454">
        <v>0</v>
      </c>
      <c r="K3454" t="s">
        <v>14131</v>
      </c>
    </row>
    <row r="3455" spans="1:11" x14ac:dyDescent="0.3">
      <c r="A3455" t="s">
        <v>14132</v>
      </c>
      <c r="B3455" t="s">
        <v>14133</v>
      </c>
      <c r="C3455" t="s">
        <v>27</v>
      </c>
      <c r="D3455" t="s">
        <v>14134</v>
      </c>
      <c r="E3455" t="s">
        <v>10249</v>
      </c>
      <c r="F3455" t="s">
        <v>13070</v>
      </c>
      <c r="G3455" t="s">
        <v>3186</v>
      </c>
      <c r="H3455">
        <v>0</v>
      </c>
      <c r="I3455">
        <v>0</v>
      </c>
      <c r="J3455">
        <v>0</v>
      </c>
      <c r="K3455" t="s">
        <v>14135</v>
      </c>
    </row>
    <row r="3456" spans="1:11" x14ac:dyDescent="0.3">
      <c r="A3456" t="s">
        <v>14136</v>
      </c>
      <c r="B3456" t="s">
        <v>14137</v>
      </c>
      <c r="C3456" t="s">
        <v>27</v>
      </c>
      <c r="D3456" t="s">
        <v>14138</v>
      </c>
      <c r="E3456" t="s">
        <v>10249</v>
      </c>
      <c r="F3456" t="s">
        <v>13475</v>
      </c>
      <c r="G3456" t="s">
        <v>42</v>
      </c>
      <c r="H3456">
        <v>0</v>
      </c>
      <c r="I3456">
        <v>0</v>
      </c>
      <c r="J3456">
        <v>0</v>
      </c>
      <c r="K3456" t="s">
        <v>14139</v>
      </c>
    </row>
    <row r="3457" spans="1:11" x14ac:dyDescent="0.3">
      <c r="A3457" t="s">
        <v>14140</v>
      </c>
      <c r="B3457" t="s">
        <v>14141</v>
      </c>
      <c r="C3457" t="s">
        <v>27</v>
      </c>
      <c r="D3457" t="s">
        <v>14142</v>
      </c>
      <c r="E3457" t="s">
        <v>10249</v>
      </c>
      <c r="F3457" t="s">
        <v>4778</v>
      </c>
      <c r="G3457" t="s">
        <v>42</v>
      </c>
      <c r="H3457">
        <v>0</v>
      </c>
      <c r="I3457">
        <v>0</v>
      </c>
      <c r="J3457">
        <v>0</v>
      </c>
      <c r="K3457" t="s">
        <v>14143</v>
      </c>
    </row>
    <row r="3458" spans="1:11" x14ac:dyDescent="0.3">
      <c r="A3458" t="s">
        <v>14144</v>
      </c>
      <c r="B3458" t="s">
        <v>14145</v>
      </c>
      <c r="C3458" t="s">
        <v>20</v>
      </c>
      <c r="D3458" t="s">
        <v>14146</v>
      </c>
      <c r="E3458" t="s">
        <v>22</v>
      </c>
      <c r="F3458" t="s">
        <v>755</v>
      </c>
      <c r="G3458" t="s">
        <v>42</v>
      </c>
      <c r="H3458">
        <v>0</v>
      </c>
      <c r="I3458">
        <v>0</v>
      </c>
      <c r="J3458">
        <v>0</v>
      </c>
      <c r="K3458" t="s">
        <v>14147</v>
      </c>
    </row>
    <row r="3459" spans="1:11" x14ac:dyDescent="0.3">
      <c r="A3459" t="s">
        <v>14148</v>
      </c>
      <c r="B3459" t="s">
        <v>14149</v>
      </c>
      <c r="C3459" t="s">
        <v>20</v>
      </c>
      <c r="D3459" t="s">
        <v>14150</v>
      </c>
      <c r="E3459" t="s">
        <v>22</v>
      </c>
      <c r="F3459" t="s">
        <v>1835</v>
      </c>
      <c r="G3459" t="s">
        <v>42</v>
      </c>
      <c r="H3459">
        <v>0</v>
      </c>
      <c r="I3459">
        <v>0</v>
      </c>
      <c r="J3459">
        <v>0</v>
      </c>
      <c r="K3459" t="s">
        <v>14151</v>
      </c>
    </row>
    <row r="3460" spans="1:11" x14ac:dyDescent="0.3">
      <c r="A3460" t="s">
        <v>14152</v>
      </c>
      <c r="B3460" t="s">
        <v>14153</v>
      </c>
      <c r="C3460" t="s">
        <v>558</v>
      </c>
      <c r="D3460" t="s">
        <v>14154</v>
      </c>
      <c r="E3460" t="s">
        <v>1122</v>
      </c>
      <c r="F3460" t="s">
        <v>8485</v>
      </c>
      <c r="G3460" t="s">
        <v>42</v>
      </c>
      <c r="H3460">
        <v>0</v>
      </c>
      <c r="I3460">
        <v>0</v>
      </c>
      <c r="J3460">
        <v>0</v>
      </c>
      <c r="K3460" t="s">
        <v>14155</v>
      </c>
    </row>
    <row r="3461" spans="1:11" x14ac:dyDescent="0.3">
      <c r="A3461" t="s">
        <v>14156</v>
      </c>
      <c r="B3461" t="s">
        <v>14157</v>
      </c>
      <c r="C3461" t="s">
        <v>13</v>
      </c>
      <c r="D3461" t="s">
        <v>14158</v>
      </c>
      <c r="E3461" t="s">
        <v>15</v>
      </c>
      <c r="F3461" t="s">
        <v>14159</v>
      </c>
      <c r="G3461" t="s">
        <v>42</v>
      </c>
      <c r="H3461">
        <v>0</v>
      </c>
      <c r="I3461">
        <v>0</v>
      </c>
      <c r="J3461">
        <v>0</v>
      </c>
      <c r="K3461" t="s">
        <v>14160</v>
      </c>
    </row>
    <row r="3462" spans="1:11" x14ac:dyDescent="0.3">
      <c r="A3462" t="s">
        <v>14161</v>
      </c>
      <c r="C3462" t="s">
        <v>27</v>
      </c>
      <c r="D3462" t="s">
        <v>14162</v>
      </c>
      <c r="E3462" t="s">
        <v>10249</v>
      </c>
      <c r="F3462" t="s">
        <v>13292</v>
      </c>
      <c r="G3462" t="s">
        <v>42</v>
      </c>
      <c r="H3462">
        <v>0</v>
      </c>
      <c r="I3462">
        <v>0</v>
      </c>
      <c r="J3462">
        <v>0</v>
      </c>
      <c r="K3462" t="s">
        <v>14163</v>
      </c>
    </row>
    <row r="3463" spans="1:11" x14ac:dyDescent="0.3">
      <c r="A3463" t="s">
        <v>14164</v>
      </c>
      <c r="B3463" t="s">
        <v>14165</v>
      </c>
      <c r="C3463" t="s">
        <v>27</v>
      </c>
      <c r="D3463" t="s">
        <v>14166</v>
      </c>
      <c r="E3463" t="s">
        <v>10249</v>
      </c>
      <c r="F3463" t="s">
        <v>2599</v>
      </c>
      <c r="G3463" t="s">
        <v>42</v>
      </c>
      <c r="H3463">
        <v>0</v>
      </c>
      <c r="I3463">
        <v>0</v>
      </c>
      <c r="J3463">
        <v>0</v>
      </c>
      <c r="K3463" t="s">
        <v>14167</v>
      </c>
    </row>
    <row r="3464" spans="1:11" x14ac:dyDescent="0.3">
      <c r="A3464" t="s">
        <v>14168</v>
      </c>
      <c r="C3464" t="s">
        <v>27</v>
      </c>
      <c r="D3464" t="s">
        <v>14169</v>
      </c>
      <c r="E3464" t="s">
        <v>10249</v>
      </c>
      <c r="F3464" t="s">
        <v>607</v>
      </c>
      <c r="G3464" t="s">
        <v>42</v>
      </c>
      <c r="H3464">
        <v>0</v>
      </c>
      <c r="I3464">
        <v>0</v>
      </c>
      <c r="J3464">
        <v>0</v>
      </c>
      <c r="K3464" t="s">
        <v>14170</v>
      </c>
    </row>
    <row r="3465" spans="1:11" x14ac:dyDescent="0.3">
      <c r="A3465" t="s">
        <v>14171</v>
      </c>
      <c r="C3465" t="s">
        <v>27</v>
      </c>
      <c r="D3465" t="s">
        <v>14172</v>
      </c>
      <c r="E3465" t="s">
        <v>10249</v>
      </c>
      <c r="F3465" t="s">
        <v>4696</v>
      </c>
      <c r="G3465" t="s">
        <v>42</v>
      </c>
      <c r="H3465">
        <v>0</v>
      </c>
      <c r="I3465">
        <v>0</v>
      </c>
      <c r="J3465">
        <v>0</v>
      </c>
      <c r="K3465" t="s">
        <v>14173</v>
      </c>
    </row>
    <row r="3466" spans="1:11" x14ac:dyDescent="0.3">
      <c r="A3466" t="s">
        <v>14174</v>
      </c>
      <c r="B3466" t="s">
        <v>14175</v>
      </c>
      <c r="C3466" t="s">
        <v>27</v>
      </c>
      <c r="D3466" t="s">
        <v>14176</v>
      </c>
      <c r="E3466" t="s">
        <v>10249</v>
      </c>
      <c r="F3466" t="s">
        <v>1611</v>
      </c>
      <c r="G3466" t="s">
        <v>10934</v>
      </c>
      <c r="H3466">
        <v>0</v>
      </c>
      <c r="I3466">
        <v>0</v>
      </c>
      <c r="J3466">
        <v>0</v>
      </c>
      <c r="K3466" t="s">
        <v>14177</v>
      </c>
    </row>
    <row r="3467" spans="1:11" x14ac:dyDescent="0.3">
      <c r="A3467" t="s">
        <v>14178</v>
      </c>
      <c r="B3467" t="s">
        <v>14179</v>
      </c>
      <c r="C3467" t="s">
        <v>20</v>
      </c>
      <c r="D3467" t="s">
        <v>14180</v>
      </c>
      <c r="E3467" t="s">
        <v>22</v>
      </c>
      <c r="F3467" t="s">
        <v>14181</v>
      </c>
      <c r="G3467" t="s">
        <v>42</v>
      </c>
      <c r="H3467">
        <v>0</v>
      </c>
      <c r="I3467">
        <v>0</v>
      </c>
      <c r="J3467">
        <v>0</v>
      </c>
      <c r="K3467" t="s">
        <v>14182</v>
      </c>
    </row>
    <row r="3468" spans="1:11" x14ac:dyDescent="0.3">
      <c r="A3468" t="s">
        <v>14183</v>
      </c>
      <c r="C3468" t="s">
        <v>147</v>
      </c>
      <c r="D3468" t="s">
        <v>14184</v>
      </c>
      <c r="E3468" t="s">
        <v>4768</v>
      </c>
      <c r="F3468" t="s">
        <v>8070</v>
      </c>
      <c r="G3468" t="s">
        <v>42</v>
      </c>
      <c r="H3468">
        <v>0</v>
      </c>
      <c r="I3468">
        <v>0</v>
      </c>
      <c r="J3468">
        <v>0</v>
      </c>
      <c r="K3468" t="s">
        <v>14185</v>
      </c>
    </row>
    <row r="3469" spans="1:11" x14ac:dyDescent="0.3">
      <c r="A3469" t="s">
        <v>14186</v>
      </c>
      <c r="B3469" t="s">
        <v>14187</v>
      </c>
      <c r="C3469" t="s">
        <v>13</v>
      </c>
      <c r="D3469" t="s">
        <v>14188</v>
      </c>
      <c r="E3469" t="s">
        <v>13199</v>
      </c>
      <c r="F3469" t="s">
        <v>41</v>
      </c>
      <c r="G3469" t="s">
        <v>42</v>
      </c>
      <c r="H3469">
        <v>0</v>
      </c>
      <c r="I3469">
        <v>0</v>
      </c>
      <c r="J3469">
        <v>0</v>
      </c>
      <c r="K3469" t="s">
        <v>14189</v>
      </c>
    </row>
    <row r="3470" spans="1:11" x14ac:dyDescent="0.3">
      <c r="A3470" t="s">
        <v>14190</v>
      </c>
      <c r="B3470" t="s">
        <v>14191</v>
      </c>
      <c r="C3470" t="s">
        <v>13</v>
      </c>
      <c r="D3470" t="s">
        <v>14192</v>
      </c>
      <c r="E3470" t="s">
        <v>13199</v>
      </c>
      <c r="F3470" t="s">
        <v>16</v>
      </c>
      <c r="G3470" t="s">
        <v>1952</v>
      </c>
      <c r="H3470">
        <v>0</v>
      </c>
      <c r="I3470">
        <v>0</v>
      </c>
      <c r="J3470">
        <v>0</v>
      </c>
      <c r="K3470" t="s">
        <v>14193</v>
      </c>
    </row>
    <row r="3471" spans="1:11" x14ac:dyDescent="0.3">
      <c r="A3471" t="s">
        <v>14194</v>
      </c>
      <c r="C3471" t="s">
        <v>13</v>
      </c>
      <c r="D3471" t="e">
        <f>가상 현실</f>
        <v>#NAME?</v>
      </c>
      <c r="E3471" t="s">
        <v>13199</v>
      </c>
      <c r="F3471" t="s">
        <v>16</v>
      </c>
      <c r="G3471" t="s">
        <v>9663</v>
      </c>
      <c r="H3471">
        <v>0</v>
      </c>
      <c r="I3471">
        <v>0</v>
      </c>
      <c r="J3471">
        <v>0</v>
      </c>
      <c r="K3471" t="s">
        <v>14195</v>
      </c>
    </row>
    <row r="3472" spans="1:11" x14ac:dyDescent="0.3">
      <c r="A3472" t="s">
        <v>14196</v>
      </c>
      <c r="B3472" t="s">
        <v>14197</v>
      </c>
      <c r="C3472" t="s">
        <v>27</v>
      </c>
      <c r="D3472" t="s">
        <v>14198</v>
      </c>
      <c r="E3472" t="s">
        <v>10249</v>
      </c>
      <c r="F3472" t="s">
        <v>14199</v>
      </c>
      <c r="G3472" t="s">
        <v>42</v>
      </c>
      <c r="H3472">
        <v>0</v>
      </c>
      <c r="I3472">
        <v>0</v>
      </c>
      <c r="J3472">
        <v>0</v>
      </c>
      <c r="K3472" t="s">
        <v>14200</v>
      </c>
    </row>
    <row r="3473" spans="1:11" x14ac:dyDescent="0.3">
      <c r="A3473" t="s">
        <v>14201</v>
      </c>
      <c r="B3473" t="s">
        <v>14202</v>
      </c>
      <c r="C3473" t="s">
        <v>27</v>
      </c>
      <c r="D3473" t="s">
        <v>14203</v>
      </c>
      <c r="E3473" t="s">
        <v>10249</v>
      </c>
      <c r="F3473" t="s">
        <v>3633</v>
      </c>
      <c r="G3473" t="s">
        <v>42</v>
      </c>
      <c r="H3473">
        <v>0</v>
      </c>
      <c r="I3473">
        <v>0</v>
      </c>
      <c r="J3473">
        <v>0</v>
      </c>
      <c r="K3473" t="s">
        <v>14204</v>
      </c>
    </row>
    <row r="3474" spans="1:11" x14ac:dyDescent="0.3">
      <c r="A3474" t="s">
        <v>14205</v>
      </c>
      <c r="B3474" t="s">
        <v>14206</v>
      </c>
      <c r="C3474" t="s">
        <v>27</v>
      </c>
      <c r="D3474" t="s">
        <v>14207</v>
      </c>
      <c r="E3474" t="s">
        <v>10249</v>
      </c>
      <c r="F3474" t="s">
        <v>14208</v>
      </c>
      <c r="G3474" t="s">
        <v>42</v>
      </c>
      <c r="H3474">
        <v>0</v>
      </c>
      <c r="I3474">
        <v>0</v>
      </c>
      <c r="J3474">
        <v>0</v>
      </c>
      <c r="K3474" t="s">
        <v>14209</v>
      </c>
    </row>
    <row r="3475" spans="1:11" x14ac:dyDescent="0.3">
      <c r="A3475" t="s">
        <v>14210</v>
      </c>
      <c r="B3475" t="s">
        <v>14211</v>
      </c>
      <c r="C3475" t="s">
        <v>27</v>
      </c>
      <c r="D3475" t="s">
        <v>14212</v>
      </c>
      <c r="E3475" t="s">
        <v>10249</v>
      </c>
      <c r="F3475" t="s">
        <v>8454</v>
      </c>
      <c r="G3475" t="s">
        <v>42</v>
      </c>
      <c r="H3475">
        <v>0</v>
      </c>
      <c r="I3475">
        <v>0</v>
      </c>
      <c r="J3475">
        <v>0</v>
      </c>
      <c r="K3475" t="s">
        <v>14213</v>
      </c>
    </row>
    <row r="3476" spans="1:11" x14ac:dyDescent="0.3">
      <c r="A3476" t="s">
        <v>14214</v>
      </c>
      <c r="B3476" t="s">
        <v>14215</v>
      </c>
      <c r="C3476" t="s">
        <v>27</v>
      </c>
      <c r="D3476" t="s">
        <v>14216</v>
      </c>
      <c r="E3476" t="s">
        <v>10249</v>
      </c>
      <c r="F3476" t="s">
        <v>12140</v>
      </c>
      <c r="G3476" t="s">
        <v>1382</v>
      </c>
      <c r="H3476">
        <v>0</v>
      </c>
      <c r="I3476">
        <v>0</v>
      </c>
      <c r="J3476">
        <v>0</v>
      </c>
      <c r="K3476" t="s">
        <v>14217</v>
      </c>
    </row>
    <row r="3477" spans="1:11" x14ac:dyDescent="0.3">
      <c r="A3477" t="s">
        <v>14218</v>
      </c>
      <c r="B3477" t="s">
        <v>14219</v>
      </c>
      <c r="C3477" t="s">
        <v>27</v>
      </c>
      <c r="D3477" t="s">
        <v>14220</v>
      </c>
      <c r="E3477" t="s">
        <v>10249</v>
      </c>
      <c r="F3477" t="s">
        <v>16</v>
      </c>
      <c r="G3477" t="s">
        <v>10500</v>
      </c>
      <c r="H3477">
        <v>0</v>
      </c>
      <c r="I3477">
        <v>0</v>
      </c>
      <c r="J3477">
        <v>0</v>
      </c>
      <c r="K3477" t="s">
        <v>14221</v>
      </c>
    </row>
    <row r="3478" spans="1:11" x14ac:dyDescent="0.3">
      <c r="A3478" t="s">
        <v>14222</v>
      </c>
      <c r="B3478" t="s">
        <v>14223</v>
      </c>
      <c r="C3478" t="s">
        <v>27</v>
      </c>
      <c r="D3478" t="s">
        <v>14224</v>
      </c>
      <c r="E3478" t="s">
        <v>10249</v>
      </c>
      <c r="F3478" t="s">
        <v>14225</v>
      </c>
      <c r="G3478" t="s">
        <v>42</v>
      </c>
      <c r="H3478">
        <v>0</v>
      </c>
      <c r="I3478">
        <v>0</v>
      </c>
      <c r="J3478">
        <v>0</v>
      </c>
      <c r="K3478" t="s">
        <v>14226</v>
      </c>
    </row>
    <row r="3479" spans="1:11" x14ac:dyDescent="0.3">
      <c r="A3479" t="s">
        <v>14227</v>
      </c>
      <c r="B3479" t="s">
        <v>14228</v>
      </c>
      <c r="C3479" t="s">
        <v>13</v>
      </c>
      <c r="D3479" t="s">
        <v>14229</v>
      </c>
      <c r="E3479" t="s">
        <v>15</v>
      </c>
      <c r="F3479" t="s">
        <v>16</v>
      </c>
      <c r="G3479" t="s">
        <v>14230</v>
      </c>
      <c r="H3479">
        <v>0</v>
      </c>
      <c r="I3479">
        <v>0</v>
      </c>
      <c r="J3479">
        <v>0</v>
      </c>
      <c r="K3479" t="s">
        <v>14231</v>
      </c>
    </row>
    <row r="3480" spans="1:11" x14ac:dyDescent="0.3">
      <c r="A3480" t="s">
        <v>14232</v>
      </c>
      <c r="B3480" t="s">
        <v>14233</v>
      </c>
      <c r="C3480" t="s">
        <v>27</v>
      </c>
      <c r="D3480" t="s">
        <v>14234</v>
      </c>
      <c r="E3480" t="s">
        <v>10249</v>
      </c>
      <c r="F3480" t="s">
        <v>7511</v>
      </c>
      <c r="G3480" t="s">
        <v>42</v>
      </c>
      <c r="H3480">
        <v>0</v>
      </c>
      <c r="I3480">
        <v>0</v>
      </c>
      <c r="J3480">
        <v>0</v>
      </c>
      <c r="K3480" t="s">
        <v>14235</v>
      </c>
    </row>
    <row r="3481" spans="1:11" x14ac:dyDescent="0.3">
      <c r="A3481" t="s">
        <v>14236</v>
      </c>
      <c r="B3481" t="s">
        <v>14237</v>
      </c>
      <c r="C3481" t="s">
        <v>27</v>
      </c>
      <c r="D3481" t="s">
        <v>14238</v>
      </c>
      <c r="E3481" t="s">
        <v>10249</v>
      </c>
      <c r="F3481" t="s">
        <v>14239</v>
      </c>
      <c r="G3481" t="s">
        <v>42</v>
      </c>
      <c r="H3481">
        <v>0</v>
      </c>
      <c r="I3481">
        <v>0</v>
      </c>
      <c r="J3481">
        <v>0</v>
      </c>
      <c r="K3481" t="s">
        <v>14240</v>
      </c>
    </row>
    <row r="3482" spans="1:11" x14ac:dyDescent="0.3">
      <c r="A3482" t="s">
        <v>14241</v>
      </c>
      <c r="B3482" t="s">
        <v>14242</v>
      </c>
      <c r="C3482" t="s">
        <v>27</v>
      </c>
      <c r="D3482" t="s">
        <v>14243</v>
      </c>
      <c r="E3482" t="s">
        <v>10249</v>
      </c>
      <c r="F3482" t="s">
        <v>14244</v>
      </c>
      <c r="G3482" t="s">
        <v>42</v>
      </c>
      <c r="H3482">
        <v>0</v>
      </c>
      <c r="I3482">
        <v>0</v>
      </c>
      <c r="J3482">
        <v>0</v>
      </c>
      <c r="K3482" t="s">
        <v>14245</v>
      </c>
    </row>
    <row r="3483" spans="1:11" x14ac:dyDescent="0.3">
      <c r="A3483" t="s">
        <v>14246</v>
      </c>
      <c r="B3483" t="s">
        <v>14247</v>
      </c>
      <c r="C3483" t="s">
        <v>27</v>
      </c>
      <c r="D3483" t="s">
        <v>14248</v>
      </c>
      <c r="E3483" t="s">
        <v>10249</v>
      </c>
      <c r="F3483" t="s">
        <v>14249</v>
      </c>
      <c r="G3483" t="s">
        <v>42</v>
      </c>
      <c r="H3483">
        <v>0</v>
      </c>
      <c r="I3483">
        <v>0</v>
      </c>
      <c r="J3483">
        <v>0</v>
      </c>
      <c r="K3483" t="s">
        <v>14250</v>
      </c>
    </row>
    <row r="3484" spans="1:11" x14ac:dyDescent="0.3">
      <c r="A3484" t="s">
        <v>14251</v>
      </c>
      <c r="B3484" t="s">
        <v>14252</v>
      </c>
      <c r="C3484" t="s">
        <v>27</v>
      </c>
      <c r="D3484" t="s">
        <v>14253</v>
      </c>
      <c r="E3484" t="s">
        <v>10249</v>
      </c>
      <c r="F3484" t="s">
        <v>14254</v>
      </c>
      <c r="G3484" t="s">
        <v>42</v>
      </c>
      <c r="H3484">
        <v>0</v>
      </c>
      <c r="I3484">
        <v>0</v>
      </c>
      <c r="J3484">
        <v>0</v>
      </c>
      <c r="K3484" t="s">
        <v>14255</v>
      </c>
    </row>
    <row r="3485" spans="1:11" x14ac:dyDescent="0.3">
      <c r="A3485" t="s">
        <v>14256</v>
      </c>
      <c r="C3485" t="s">
        <v>27</v>
      </c>
      <c r="D3485" t="s">
        <v>14257</v>
      </c>
      <c r="E3485" t="s">
        <v>10249</v>
      </c>
      <c r="F3485" t="s">
        <v>369</v>
      </c>
      <c r="G3485" t="s">
        <v>42</v>
      </c>
      <c r="H3485">
        <v>0</v>
      </c>
      <c r="I3485">
        <v>0</v>
      </c>
      <c r="J3485">
        <v>0</v>
      </c>
      <c r="K3485" t="s">
        <v>14258</v>
      </c>
    </row>
    <row r="3486" spans="1:11" x14ac:dyDescent="0.3">
      <c r="A3486" t="s">
        <v>14259</v>
      </c>
      <c r="B3486" t="s">
        <v>14260</v>
      </c>
      <c r="C3486" t="s">
        <v>558</v>
      </c>
      <c r="D3486" t="s">
        <v>14261</v>
      </c>
      <c r="E3486" t="s">
        <v>630</v>
      </c>
      <c r="F3486" t="s">
        <v>384</v>
      </c>
      <c r="G3486" t="s">
        <v>42</v>
      </c>
      <c r="H3486">
        <v>0</v>
      </c>
      <c r="I3486">
        <v>0</v>
      </c>
      <c r="J3486">
        <v>0</v>
      </c>
      <c r="K3486" t="s">
        <v>14262</v>
      </c>
    </row>
    <row r="3487" spans="1:11" x14ac:dyDescent="0.3">
      <c r="A3487" t="s">
        <v>14263</v>
      </c>
      <c r="B3487" t="s">
        <v>14264</v>
      </c>
      <c r="C3487" t="s">
        <v>13</v>
      </c>
      <c r="D3487" t="s">
        <v>14265</v>
      </c>
      <c r="E3487" t="s">
        <v>13199</v>
      </c>
      <c r="F3487" t="s">
        <v>16</v>
      </c>
      <c r="G3487" t="s">
        <v>11774</v>
      </c>
      <c r="H3487">
        <v>0</v>
      </c>
      <c r="I3487">
        <v>0</v>
      </c>
      <c r="J3487">
        <v>0</v>
      </c>
      <c r="K3487" t="s">
        <v>14266</v>
      </c>
    </row>
    <row r="3488" spans="1:11" x14ac:dyDescent="0.3">
      <c r="A3488" t="s">
        <v>14267</v>
      </c>
      <c r="B3488" t="s">
        <v>14264</v>
      </c>
      <c r="C3488" t="s">
        <v>13</v>
      </c>
      <c r="D3488" t="e">
        <f>버터플라이 밸브</f>
        <v>#NAME?</v>
      </c>
      <c r="E3488" t="s">
        <v>13199</v>
      </c>
      <c r="F3488" t="s">
        <v>1715</v>
      </c>
      <c r="G3488" t="s">
        <v>42</v>
      </c>
      <c r="H3488">
        <v>0</v>
      </c>
      <c r="I3488">
        <v>0</v>
      </c>
      <c r="J3488">
        <v>0</v>
      </c>
      <c r="K3488" t="s">
        <v>14268</v>
      </c>
    </row>
    <row r="3489" spans="1:11" x14ac:dyDescent="0.3">
      <c r="A3489" t="s">
        <v>14269</v>
      </c>
      <c r="B3489" t="s">
        <v>14270</v>
      </c>
      <c r="C3489" t="s">
        <v>558</v>
      </c>
      <c r="D3489" t="s">
        <v>14271</v>
      </c>
      <c r="E3489" t="s">
        <v>1122</v>
      </c>
      <c r="F3489" t="s">
        <v>3257</v>
      </c>
      <c r="G3489" t="s">
        <v>14272</v>
      </c>
      <c r="H3489">
        <v>0</v>
      </c>
      <c r="I3489">
        <v>0</v>
      </c>
      <c r="J3489">
        <v>0</v>
      </c>
      <c r="K3489" t="s">
        <v>14273</v>
      </c>
    </row>
    <row r="3490" spans="1:11" x14ac:dyDescent="0.3">
      <c r="A3490" t="s">
        <v>14274</v>
      </c>
      <c r="B3490" t="s">
        <v>14275</v>
      </c>
      <c r="C3490" t="s">
        <v>13</v>
      </c>
      <c r="D3490" t="s">
        <v>14276</v>
      </c>
      <c r="E3490" t="s">
        <v>15</v>
      </c>
      <c r="F3490" t="s">
        <v>16</v>
      </c>
      <c r="G3490" t="s">
        <v>2051</v>
      </c>
      <c r="H3490">
        <v>0</v>
      </c>
      <c r="I3490">
        <v>0</v>
      </c>
      <c r="J3490">
        <v>0</v>
      </c>
      <c r="K3490" t="s">
        <v>14277</v>
      </c>
    </row>
    <row r="3491" spans="1:11" x14ac:dyDescent="0.3">
      <c r="A3491" t="s">
        <v>14278</v>
      </c>
      <c r="B3491" t="s">
        <v>14279</v>
      </c>
      <c r="C3491" t="s">
        <v>558</v>
      </c>
      <c r="D3491" t="s">
        <v>14280</v>
      </c>
      <c r="E3491" t="s">
        <v>630</v>
      </c>
      <c r="F3491" t="s">
        <v>1590</v>
      </c>
      <c r="G3491" t="s">
        <v>42</v>
      </c>
      <c r="H3491">
        <v>0</v>
      </c>
      <c r="I3491">
        <v>0</v>
      </c>
      <c r="J3491">
        <v>0</v>
      </c>
      <c r="K3491" t="s">
        <v>14281</v>
      </c>
    </row>
    <row r="3492" spans="1:11" x14ac:dyDescent="0.3">
      <c r="A3492" t="s">
        <v>14282</v>
      </c>
      <c r="B3492" t="s">
        <v>14283</v>
      </c>
      <c r="C3492" t="s">
        <v>27</v>
      </c>
      <c r="D3492" t="s">
        <v>14284</v>
      </c>
      <c r="E3492" t="s">
        <v>10249</v>
      </c>
      <c r="F3492" t="s">
        <v>16</v>
      </c>
      <c r="G3492" t="s">
        <v>756</v>
      </c>
      <c r="H3492">
        <v>0</v>
      </c>
      <c r="I3492">
        <v>0</v>
      </c>
      <c r="J3492">
        <v>0</v>
      </c>
      <c r="K3492" t="s">
        <v>14285</v>
      </c>
    </row>
    <row r="3493" spans="1:11" x14ac:dyDescent="0.3">
      <c r="A3493" t="s">
        <v>14286</v>
      </c>
      <c r="C3493" t="s">
        <v>27</v>
      </c>
      <c r="D3493" t="s">
        <v>14287</v>
      </c>
      <c r="E3493" t="s">
        <v>10249</v>
      </c>
      <c r="F3493" t="s">
        <v>16</v>
      </c>
      <c r="G3493" t="s">
        <v>11691</v>
      </c>
      <c r="H3493">
        <v>0</v>
      </c>
      <c r="I3493">
        <v>0</v>
      </c>
      <c r="J3493">
        <v>0</v>
      </c>
      <c r="K3493" t="s">
        <v>14288</v>
      </c>
    </row>
    <row r="3494" spans="1:11" x14ac:dyDescent="0.3">
      <c r="A3494" t="s">
        <v>14289</v>
      </c>
      <c r="B3494" t="s">
        <v>14290</v>
      </c>
      <c r="C3494" t="s">
        <v>558</v>
      </c>
      <c r="D3494" t="s">
        <v>14291</v>
      </c>
      <c r="E3494" t="s">
        <v>2102</v>
      </c>
      <c r="F3494" t="s">
        <v>2385</v>
      </c>
      <c r="G3494" t="s">
        <v>42</v>
      </c>
      <c r="H3494">
        <v>0</v>
      </c>
      <c r="I3494">
        <v>0</v>
      </c>
      <c r="J3494">
        <v>0</v>
      </c>
      <c r="K3494" t="s">
        <v>14292</v>
      </c>
    </row>
    <row r="3495" spans="1:11" x14ac:dyDescent="0.3">
      <c r="A3495" t="s">
        <v>14293</v>
      </c>
      <c r="B3495" t="s">
        <v>14294</v>
      </c>
      <c r="C3495" t="s">
        <v>558</v>
      </c>
      <c r="D3495" t="s">
        <v>14295</v>
      </c>
      <c r="E3495" t="s">
        <v>1472</v>
      </c>
      <c r="F3495" t="s">
        <v>835</v>
      </c>
      <c r="G3495" t="s">
        <v>1934</v>
      </c>
      <c r="H3495">
        <v>0</v>
      </c>
      <c r="I3495">
        <v>0</v>
      </c>
      <c r="J3495">
        <v>0</v>
      </c>
      <c r="K3495" t="s">
        <v>14296</v>
      </c>
    </row>
    <row r="3496" spans="1:11" x14ac:dyDescent="0.3">
      <c r="A3496" t="s">
        <v>14297</v>
      </c>
      <c r="B3496" t="s">
        <v>14298</v>
      </c>
      <c r="C3496" t="s">
        <v>558</v>
      </c>
      <c r="D3496" t="s">
        <v>14299</v>
      </c>
      <c r="E3496" t="s">
        <v>1472</v>
      </c>
      <c r="F3496" t="s">
        <v>407</v>
      </c>
      <c r="G3496" t="s">
        <v>42</v>
      </c>
      <c r="H3496">
        <v>0</v>
      </c>
      <c r="I3496">
        <v>0</v>
      </c>
      <c r="J3496">
        <v>0</v>
      </c>
      <c r="K3496" t="s">
        <v>14300</v>
      </c>
    </row>
    <row r="3497" spans="1:11" x14ac:dyDescent="0.3">
      <c r="A3497" t="s">
        <v>14301</v>
      </c>
      <c r="B3497" t="s">
        <v>14302</v>
      </c>
      <c r="C3497" t="s">
        <v>558</v>
      </c>
      <c r="D3497" t="s">
        <v>14303</v>
      </c>
      <c r="E3497" t="s">
        <v>1472</v>
      </c>
      <c r="F3497" t="s">
        <v>7044</v>
      </c>
      <c r="G3497" t="s">
        <v>14304</v>
      </c>
      <c r="H3497">
        <v>0</v>
      </c>
      <c r="I3497">
        <v>0</v>
      </c>
      <c r="J3497">
        <v>0</v>
      </c>
      <c r="K3497" t="s">
        <v>14305</v>
      </c>
    </row>
    <row r="3498" spans="1:11" x14ac:dyDescent="0.3">
      <c r="A3498" t="s">
        <v>14306</v>
      </c>
      <c r="C3498" t="s">
        <v>558</v>
      </c>
      <c r="D3498" t="s">
        <v>14307</v>
      </c>
      <c r="E3498" t="s">
        <v>2102</v>
      </c>
      <c r="F3498" t="s">
        <v>41</v>
      </c>
      <c r="G3498" t="s">
        <v>8258</v>
      </c>
      <c r="H3498">
        <v>0</v>
      </c>
      <c r="I3498">
        <v>0</v>
      </c>
      <c r="J3498">
        <v>0</v>
      </c>
      <c r="K3498" t="s">
        <v>14308</v>
      </c>
    </row>
    <row r="3499" spans="1:11" x14ac:dyDescent="0.3">
      <c r="A3499" t="s">
        <v>14309</v>
      </c>
      <c r="C3499" t="s">
        <v>558</v>
      </c>
      <c r="D3499" t="s">
        <v>14310</v>
      </c>
      <c r="E3499" t="s">
        <v>1090</v>
      </c>
      <c r="F3499" t="s">
        <v>12193</v>
      </c>
      <c r="G3499" t="s">
        <v>42</v>
      </c>
      <c r="H3499">
        <v>0</v>
      </c>
      <c r="I3499">
        <v>0</v>
      </c>
      <c r="J3499">
        <v>0</v>
      </c>
      <c r="K3499" t="s">
        <v>14311</v>
      </c>
    </row>
    <row r="3500" spans="1:11" x14ac:dyDescent="0.3">
      <c r="A3500" t="s">
        <v>14312</v>
      </c>
      <c r="B3500" t="s">
        <v>14313</v>
      </c>
      <c r="C3500" t="s">
        <v>558</v>
      </c>
      <c r="D3500" t="s">
        <v>14314</v>
      </c>
      <c r="E3500" t="s">
        <v>560</v>
      </c>
      <c r="F3500" t="s">
        <v>16</v>
      </c>
      <c r="G3500" t="s">
        <v>12703</v>
      </c>
      <c r="H3500">
        <v>0</v>
      </c>
      <c r="I3500">
        <v>0</v>
      </c>
      <c r="J3500">
        <v>0</v>
      </c>
      <c r="K3500" t="s">
        <v>14315</v>
      </c>
    </row>
    <row r="3501" spans="1:11" x14ac:dyDescent="0.3">
      <c r="A3501" t="s">
        <v>14316</v>
      </c>
      <c r="C3501" t="s">
        <v>558</v>
      </c>
      <c r="D3501" t="s">
        <v>14317</v>
      </c>
      <c r="E3501" t="s">
        <v>1472</v>
      </c>
      <c r="F3501" t="s">
        <v>835</v>
      </c>
      <c r="G3501" t="s">
        <v>42</v>
      </c>
      <c r="H3501">
        <v>0</v>
      </c>
      <c r="I3501">
        <v>0</v>
      </c>
      <c r="J3501">
        <v>0</v>
      </c>
      <c r="K3501" t="s">
        <v>14318</v>
      </c>
    </row>
    <row r="3502" spans="1:11" x14ac:dyDescent="0.3">
      <c r="A3502" t="s">
        <v>14319</v>
      </c>
      <c r="B3502" t="s">
        <v>13654</v>
      </c>
      <c r="C3502" t="s">
        <v>13</v>
      </c>
      <c r="D3502" t="s">
        <v>14320</v>
      </c>
      <c r="E3502" t="s">
        <v>13199</v>
      </c>
      <c r="F3502" t="s">
        <v>41</v>
      </c>
      <c r="G3502" t="s">
        <v>42</v>
      </c>
      <c r="H3502">
        <v>0</v>
      </c>
      <c r="I3502">
        <v>0</v>
      </c>
      <c r="J3502">
        <v>0</v>
      </c>
      <c r="K3502" t="s">
        <v>14321</v>
      </c>
    </row>
    <row r="3503" spans="1:11" x14ac:dyDescent="0.3">
      <c r="A3503" t="s">
        <v>14322</v>
      </c>
      <c r="C3503" t="s">
        <v>27</v>
      </c>
      <c r="D3503" t="s">
        <v>14323</v>
      </c>
      <c r="E3503" t="s">
        <v>10249</v>
      </c>
      <c r="F3503" t="s">
        <v>16</v>
      </c>
      <c r="G3503" t="s">
        <v>2046</v>
      </c>
      <c r="H3503">
        <v>0</v>
      </c>
      <c r="I3503">
        <v>0</v>
      </c>
      <c r="J3503">
        <v>0</v>
      </c>
      <c r="K3503" t="s">
        <v>14324</v>
      </c>
    </row>
    <row r="3504" spans="1:11" x14ac:dyDescent="0.3">
      <c r="A3504" t="s">
        <v>14325</v>
      </c>
      <c r="C3504" t="s">
        <v>27</v>
      </c>
      <c r="D3504" t="s">
        <v>14326</v>
      </c>
      <c r="E3504" t="s">
        <v>10249</v>
      </c>
      <c r="F3504" t="s">
        <v>16</v>
      </c>
      <c r="G3504" t="s">
        <v>5014</v>
      </c>
      <c r="H3504">
        <v>0</v>
      </c>
      <c r="I3504">
        <v>0</v>
      </c>
      <c r="J3504">
        <v>0</v>
      </c>
      <c r="K3504" t="s">
        <v>14327</v>
      </c>
    </row>
    <row r="3505" spans="1:11" x14ac:dyDescent="0.3">
      <c r="A3505" t="s">
        <v>14328</v>
      </c>
      <c r="B3505" t="s">
        <v>10800</v>
      </c>
      <c r="C3505" t="s">
        <v>147</v>
      </c>
      <c r="D3505" t="s">
        <v>14329</v>
      </c>
      <c r="E3505" t="s">
        <v>183</v>
      </c>
      <c r="F3505" t="s">
        <v>2361</v>
      </c>
      <c r="G3505" t="s">
        <v>42</v>
      </c>
      <c r="H3505">
        <v>0</v>
      </c>
      <c r="I3505">
        <v>0</v>
      </c>
      <c r="J3505">
        <v>0</v>
      </c>
      <c r="K3505" t="s">
        <v>14330</v>
      </c>
    </row>
    <row r="3506" spans="1:11" x14ac:dyDescent="0.3">
      <c r="A3506" t="s">
        <v>14331</v>
      </c>
      <c r="B3506" t="s">
        <v>14332</v>
      </c>
      <c r="C3506" t="s">
        <v>147</v>
      </c>
      <c r="D3506" t="s">
        <v>14333</v>
      </c>
      <c r="E3506" t="s">
        <v>183</v>
      </c>
      <c r="F3506" t="s">
        <v>1845</v>
      </c>
      <c r="G3506" t="s">
        <v>42</v>
      </c>
      <c r="H3506">
        <v>0</v>
      </c>
      <c r="I3506">
        <v>0</v>
      </c>
      <c r="J3506">
        <v>0</v>
      </c>
      <c r="K3506" t="s">
        <v>14334</v>
      </c>
    </row>
    <row r="3507" spans="1:11" x14ac:dyDescent="0.3">
      <c r="A3507" t="s">
        <v>14335</v>
      </c>
      <c r="B3507" t="s">
        <v>14336</v>
      </c>
      <c r="C3507" t="s">
        <v>13</v>
      </c>
      <c r="D3507" t="s">
        <v>14337</v>
      </c>
      <c r="E3507" t="s">
        <v>15</v>
      </c>
      <c r="F3507" t="s">
        <v>16</v>
      </c>
      <c r="G3507" t="s">
        <v>4351</v>
      </c>
      <c r="H3507">
        <v>0</v>
      </c>
      <c r="I3507">
        <v>0</v>
      </c>
      <c r="J3507">
        <v>0</v>
      </c>
      <c r="K3507" t="s">
        <v>14338</v>
      </c>
    </row>
    <row r="3508" spans="1:11" x14ac:dyDescent="0.3">
      <c r="A3508" t="s">
        <v>14339</v>
      </c>
      <c r="B3508" t="s">
        <v>14340</v>
      </c>
      <c r="C3508" t="s">
        <v>20</v>
      </c>
      <c r="D3508" t="s">
        <v>14341</v>
      </c>
      <c r="E3508" t="s">
        <v>22</v>
      </c>
      <c r="F3508" t="s">
        <v>16</v>
      </c>
      <c r="G3508" t="s">
        <v>11576</v>
      </c>
      <c r="H3508">
        <v>0</v>
      </c>
      <c r="I3508">
        <v>0</v>
      </c>
      <c r="J3508">
        <v>0</v>
      </c>
      <c r="K3508" t="s">
        <v>14342</v>
      </c>
    </row>
    <row r="3509" spans="1:11" x14ac:dyDescent="0.3">
      <c r="A3509" t="s">
        <v>14343</v>
      </c>
      <c r="B3509" t="s">
        <v>14344</v>
      </c>
      <c r="C3509" t="s">
        <v>27</v>
      </c>
      <c r="D3509" t="s">
        <v>14345</v>
      </c>
      <c r="E3509" t="s">
        <v>10249</v>
      </c>
      <c r="F3509" t="s">
        <v>11931</v>
      </c>
      <c r="G3509" t="s">
        <v>42</v>
      </c>
      <c r="H3509">
        <v>0</v>
      </c>
      <c r="I3509">
        <v>0</v>
      </c>
      <c r="J3509">
        <v>0</v>
      </c>
      <c r="K3509" t="s">
        <v>14346</v>
      </c>
    </row>
    <row r="3510" spans="1:11" x14ac:dyDescent="0.3">
      <c r="A3510" t="s">
        <v>14347</v>
      </c>
      <c r="C3510" t="s">
        <v>558</v>
      </c>
      <c r="D3510" t="s">
        <v>14348</v>
      </c>
      <c r="E3510" t="s">
        <v>1472</v>
      </c>
      <c r="F3510" t="s">
        <v>10052</v>
      </c>
      <c r="G3510" t="s">
        <v>42</v>
      </c>
      <c r="H3510">
        <v>0</v>
      </c>
      <c r="I3510">
        <v>0</v>
      </c>
      <c r="J3510">
        <v>0</v>
      </c>
      <c r="K3510" t="s">
        <v>14349</v>
      </c>
    </row>
    <row r="3511" spans="1:11" x14ac:dyDescent="0.3">
      <c r="A3511" t="s">
        <v>14350</v>
      </c>
      <c r="B3511" t="s">
        <v>14351</v>
      </c>
      <c r="C3511" t="s">
        <v>27</v>
      </c>
      <c r="D3511" t="s">
        <v>14352</v>
      </c>
      <c r="E3511" t="s">
        <v>10249</v>
      </c>
      <c r="F3511" t="s">
        <v>14353</v>
      </c>
      <c r="G3511" t="s">
        <v>42</v>
      </c>
      <c r="H3511">
        <v>0</v>
      </c>
      <c r="I3511">
        <v>0</v>
      </c>
      <c r="J3511">
        <v>0</v>
      </c>
      <c r="K3511" t="s">
        <v>14354</v>
      </c>
    </row>
    <row r="3512" spans="1:11" x14ac:dyDescent="0.3">
      <c r="A3512" t="s">
        <v>14355</v>
      </c>
      <c r="B3512" t="s">
        <v>14356</v>
      </c>
      <c r="C3512" t="s">
        <v>27</v>
      </c>
      <c r="D3512" t="s">
        <v>14357</v>
      </c>
      <c r="E3512" t="s">
        <v>10249</v>
      </c>
      <c r="F3512" t="s">
        <v>13292</v>
      </c>
      <c r="G3512" t="s">
        <v>42</v>
      </c>
      <c r="H3512">
        <v>0</v>
      </c>
      <c r="I3512">
        <v>0</v>
      </c>
      <c r="J3512">
        <v>0</v>
      </c>
      <c r="K3512" t="s">
        <v>14358</v>
      </c>
    </row>
    <row r="3513" spans="1:11" x14ac:dyDescent="0.3">
      <c r="A3513" t="s">
        <v>14359</v>
      </c>
      <c r="B3513" t="s">
        <v>14360</v>
      </c>
      <c r="C3513" t="s">
        <v>558</v>
      </c>
      <c r="D3513" t="s">
        <v>14361</v>
      </c>
      <c r="E3513" t="s">
        <v>1472</v>
      </c>
      <c r="F3513" t="s">
        <v>16</v>
      </c>
      <c r="G3513" t="s">
        <v>859</v>
      </c>
      <c r="H3513">
        <v>0</v>
      </c>
      <c r="I3513">
        <v>0</v>
      </c>
      <c r="J3513">
        <v>0</v>
      </c>
      <c r="K3513" t="s">
        <v>14362</v>
      </c>
    </row>
    <row r="3514" spans="1:11" x14ac:dyDescent="0.3">
      <c r="A3514" t="s">
        <v>14363</v>
      </c>
      <c r="B3514" t="s">
        <v>14364</v>
      </c>
      <c r="C3514" t="s">
        <v>147</v>
      </c>
      <c r="D3514" t="s">
        <v>14365</v>
      </c>
      <c r="E3514" t="s">
        <v>183</v>
      </c>
      <c r="F3514" t="s">
        <v>16</v>
      </c>
      <c r="G3514" t="s">
        <v>5838</v>
      </c>
      <c r="H3514">
        <v>0</v>
      </c>
      <c r="I3514">
        <v>0</v>
      </c>
      <c r="J3514">
        <v>0</v>
      </c>
      <c r="K3514" t="s">
        <v>14366</v>
      </c>
    </row>
    <row r="3515" spans="1:11" x14ac:dyDescent="0.3">
      <c r="A3515" t="s">
        <v>14367</v>
      </c>
      <c r="B3515" t="s">
        <v>14368</v>
      </c>
      <c r="C3515" t="s">
        <v>27</v>
      </c>
      <c r="D3515" t="s">
        <v>14369</v>
      </c>
      <c r="E3515" t="s">
        <v>10249</v>
      </c>
      <c r="F3515" t="s">
        <v>8070</v>
      </c>
      <c r="G3515" t="s">
        <v>42</v>
      </c>
      <c r="H3515">
        <v>0</v>
      </c>
      <c r="I3515">
        <v>0</v>
      </c>
      <c r="J3515">
        <v>0</v>
      </c>
      <c r="K3515" t="s">
        <v>14370</v>
      </c>
    </row>
    <row r="3516" spans="1:11" x14ac:dyDescent="0.3">
      <c r="A3516" t="s">
        <v>14371</v>
      </c>
      <c r="B3516" t="s">
        <v>14372</v>
      </c>
      <c r="C3516" t="s">
        <v>27</v>
      </c>
      <c r="D3516" t="s">
        <v>14373</v>
      </c>
      <c r="E3516" t="s">
        <v>10249</v>
      </c>
      <c r="F3516" t="s">
        <v>7794</v>
      </c>
      <c r="G3516" t="s">
        <v>42</v>
      </c>
      <c r="H3516">
        <v>0</v>
      </c>
      <c r="I3516">
        <v>0</v>
      </c>
      <c r="J3516">
        <v>0</v>
      </c>
      <c r="K3516" t="s">
        <v>14374</v>
      </c>
    </row>
    <row r="3517" spans="1:11" x14ac:dyDescent="0.3">
      <c r="A3517" t="s">
        <v>14375</v>
      </c>
      <c r="B3517" t="s">
        <v>14376</v>
      </c>
      <c r="C3517" t="s">
        <v>27</v>
      </c>
      <c r="D3517" t="s">
        <v>14377</v>
      </c>
      <c r="E3517" t="s">
        <v>10249</v>
      </c>
      <c r="F3517" t="s">
        <v>14378</v>
      </c>
      <c r="G3517" t="s">
        <v>42</v>
      </c>
      <c r="H3517">
        <v>0</v>
      </c>
      <c r="I3517">
        <v>0</v>
      </c>
      <c r="J3517">
        <v>0</v>
      </c>
      <c r="K3517" t="s">
        <v>14379</v>
      </c>
    </row>
    <row r="3518" spans="1:11" x14ac:dyDescent="0.3">
      <c r="A3518" t="s">
        <v>14380</v>
      </c>
      <c r="B3518" t="s">
        <v>14381</v>
      </c>
      <c r="C3518" t="s">
        <v>20</v>
      </c>
      <c r="E3518" t="s">
        <v>22</v>
      </c>
      <c r="F3518" t="s">
        <v>16</v>
      </c>
      <c r="G3518" t="s">
        <v>3581</v>
      </c>
      <c r="H3518">
        <v>0</v>
      </c>
      <c r="I3518">
        <v>0</v>
      </c>
      <c r="J3518">
        <v>0</v>
      </c>
      <c r="K3518" t="s">
        <v>14382</v>
      </c>
    </row>
    <row r="3519" spans="1:11" x14ac:dyDescent="0.3">
      <c r="A3519" t="s">
        <v>14383</v>
      </c>
      <c r="B3519" t="s">
        <v>14384</v>
      </c>
      <c r="C3519" t="s">
        <v>27</v>
      </c>
      <c r="D3519" t="s">
        <v>14385</v>
      </c>
      <c r="E3519" t="s">
        <v>10249</v>
      </c>
      <c r="F3519" t="s">
        <v>5665</v>
      </c>
      <c r="G3519" t="s">
        <v>42</v>
      </c>
      <c r="H3519">
        <v>0</v>
      </c>
      <c r="I3519">
        <v>0</v>
      </c>
      <c r="J3519">
        <v>0</v>
      </c>
      <c r="K3519" t="s">
        <v>14386</v>
      </c>
    </row>
    <row r="3520" spans="1:11" x14ac:dyDescent="0.3">
      <c r="A3520" t="s">
        <v>14387</v>
      </c>
      <c r="B3520" t="s">
        <v>14388</v>
      </c>
      <c r="C3520" t="s">
        <v>558</v>
      </c>
      <c r="D3520" t="s">
        <v>14389</v>
      </c>
      <c r="E3520" t="s">
        <v>560</v>
      </c>
      <c r="F3520" t="s">
        <v>3911</v>
      </c>
      <c r="G3520" t="s">
        <v>42</v>
      </c>
      <c r="H3520">
        <v>0</v>
      </c>
      <c r="I3520">
        <v>0</v>
      </c>
      <c r="J3520">
        <v>0</v>
      </c>
      <c r="K3520" t="s">
        <v>14390</v>
      </c>
    </row>
    <row r="3521" spans="1:11" x14ac:dyDescent="0.3">
      <c r="A3521" t="s">
        <v>14391</v>
      </c>
      <c r="C3521" t="s">
        <v>27</v>
      </c>
      <c r="D3521" t="s">
        <v>14392</v>
      </c>
      <c r="E3521" t="s">
        <v>10249</v>
      </c>
      <c r="F3521" t="s">
        <v>10610</v>
      </c>
      <c r="G3521" t="s">
        <v>42</v>
      </c>
      <c r="H3521">
        <v>0</v>
      </c>
      <c r="I3521">
        <v>0</v>
      </c>
      <c r="J3521">
        <v>0</v>
      </c>
      <c r="K3521" t="s">
        <v>14393</v>
      </c>
    </row>
    <row r="3522" spans="1:11" x14ac:dyDescent="0.3">
      <c r="A3522" t="s">
        <v>14394</v>
      </c>
      <c r="C3522" t="s">
        <v>27</v>
      </c>
      <c r="D3522" t="s">
        <v>14395</v>
      </c>
      <c r="E3522" t="s">
        <v>10249</v>
      </c>
      <c r="F3522" t="s">
        <v>12140</v>
      </c>
      <c r="G3522" t="s">
        <v>42</v>
      </c>
      <c r="H3522">
        <v>0</v>
      </c>
      <c r="I3522">
        <v>0</v>
      </c>
      <c r="J3522">
        <v>0</v>
      </c>
      <c r="K3522" t="s">
        <v>14396</v>
      </c>
    </row>
    <row r="3523" spans="1:11" x14ac:dyDescent="0.3">
      <c r="A3523" t="s">
        <v>14397</v>
      </c>
      <c r="B3523" t="s">
        <v>14398</v>
      </c>
      <c r="C3523" t="s">
        <v>558</v>
      </c>
      <c r="D3523" t="s">
        <v>14399</v>
      </c>
      <c r="E3523" t="s">
        <v>754</v>
      </c>
      <c r="F3523" t="s">
        <v>16</v>
      </c>
      <c r="G3523" t="s">
        <v>14400</v>
      </c>
      <c r="H3523">
        <v>0</v>
      </c>
      <c r="I3523">
        <v>0</v>
      </c>
      <c r="J3523">
        <v>0</v>
      </c>
      <c r="K3523" t="s">
        <v>14401</v>
      </c>
    </row>
    <row r="3524" spans="1:11" x14ac:dyDescent="0.3">
      <c r="A3524" t="s">
        <v>14402</v>
      </c>
      <c r="B3524" t="s">
        <v>14403</v>
      </c>
      <c r="C3524" t="s">
        <v>27</v>
      </c>
      <c r="D3524" t="s">
        <v>14404</v>
      </c>
      <c r="E3524" t="s">
        <v>10249</v>
      </c>
      <c r="F3524" t="s">
        <v>5522</v>
      </c>
      <c r="G3524" t="s">
        <v>42</v>
      </c>
      <c r="H3524">
        <v>0</v>
      </c>
      <c r="I3524">
        <v>0</v>
      </c>
      <c r="J3524">
        <v>0</v>
      </c>
      <c r="K3524" t="s">
        <v>14405</v>
      </c>
    </row>
    <row r="3525" spans="1:11" x14ac:dyDescent="0.3">
      <c r="A3525" t="s">
        <v>14406</v>
      </c>
      <c r="B3525" t="s">
        <v>14407</v>
      </c>
      <c r="C3525" t="s">
        <v>27</v>
      </c>
      <c r="D3525" t="s">
        <v>14408</v>
      </c>
      <c r="E3525" t="s">
        <v>10249</v>
      </c>
      <c r="F3525" t="s">
        <v>10442</v>
      </c>
      <c r="G3525" t="s">
        <v>42</v>
      </c>
      <c r="H3525">
        <v>0</v>
      </c>
      <c r="I3525">
        <v>0</v>
      </c>
      <c r="J3525">
        <v>0</v>
      </c>
      <c r="K3525" t="s">
        <v>14409</v>
      </c>
    </row>
    <row r="3526" spans="1:11" x14ac:dyDescent="0.3">
      <c r="A3526" t="s">
        <v>14410</v>
      </c>
      <c r="B3526" t="s">
        <v>14411</v>
      </c>
      <c r="C3526" t="s">
        <v>13</v>
      </c>
      <c r="D3526" t="s">
        <v>14412</v>
      </c>
      <c r="E3526" t="s">
        <v>13199</v>
      </c>
      <c r="F3526" t="s">
        <v>41</v>
      </c>
      <c r="G3526" t="s">
        <v>42</v>
      </c>
      <c r="H3526">
        <v>0</v>
      </c>
      <c r="I3526">
        <v>0</v>
      </c>
      <c r="J3526">
        <v>0</v>
      </c>
      <c r="K3526" t="s">
        <v>14413</v>
      </c>
    </row>
    <row r="3527" spans="1:11" x14ac:dyDescent="0.3">
      <c r="A3527" t="s">
        <v>14414</v>
      </c>
      <c r="C3527" t="s">
        <v>27</v>
      </c>
      <c r="D3527" t="s">
        <v>14415</v>
      </c>
      <c r="E3527" t="s">
        <v>10249</v>
      </c>
      <c r="F3527" t="s">
        <v>8649</v>
      </c>
      <c r="G3527" t="s">
        <v>42</v>
      </c>
      <c r="H3527">
        <v>0</v>
      </c>
      <c r="I3527">
        <v>0</v>
      </c>
      <c r="J3527">
        <v>0</v>
      </c>
      <c r="K3527" t="s">
        <v>14416</v>
      </c>
    </row>
    <row r="3528" spans="1:11" x14ac:dyDescent="0.3">
      <c r="A3528" t="s">
        <v>14417</v>
      </c>
      <c r="B3528" t="s">
        <v>14418</v>
      </c>
      <c r="C3528" t="s">
        <v>558</v>
      </c>
      <c r="E3528" t="s">
        <v>1122</v>
      </c>
      <c r="F3528" t="s">
        <v>2919</v>
      </c>
      <c r="G3528" t="s">
        <v>14419</v>
      </c>
      <c r="H3528">
        <v>0</v>
      </c>
      <c r="I3528">
        <v>0</v>
      </c>
      <c r="J3528">
        <v>0</v>
      </c>
      <c r="K3528" t="s">
        <v>14420</v>
      </c>
    </row>
    <row r="3529" spans="1:11" x14ac:dyDescent="0.3">
      <c r="A3529" t="s">
        <v>14421</v>
      </c>
      <c r="B3529" t="s">
        <v>14422</v>
      </c>
      <c r="C3529" t="s">
        <v>466</v>
      </c>
      <c r="D3529" t="s">
        <v>14423</v>
      </c>
      <c r="E3529" t="s">
        <v>5396</v>
      </c>
      <c r="F3529" t="s">
        <v>16</v>
      </c>
      <c r="G3529" t="s">
        <v>3050</v>
      </c>
      <c r="H3529">
        <v>0</v>
      </c>
      <c r="I3529">
        <v>0</v>
      </c>
      <c r="J3529">
        <v>0</v>
      </c>
      <c r="K3529" t="s">
        <v>14424</v>
      </c>
    </row>
    <row r="3530" spans="1:11" x14ac:dyDescent="0.3">
      <c r="A3530" t="s">
        <v>14425</v>
      </c>
      <c r="C3530" t="s">
        <v>147</v>
      </c>
      <c r="D3530" t="s">
        <v>14426</v>
      </c>
      <c r="E3530" t="s">
        <v>183</v>
      </c>
      <c r="F3530" t="s">
        <v>2482</v>
      </c>
      <c r="G3530" t="s">
        <v>42</v>
      </c>
      <c r="H3530">
        <v>0</v>
      </c>
      <c r="I3530">
        <v>0</v>
      </c>
      <c r="J3530">
        <v>0</v>
      </c>
      <c r="K3530" t="s">
        <v>14427</v>
      </c>
    </row>
    <row r="3531" spans="1:11" x14ac:dyDescent="0.3">
      <c r="A3531" t="s">
        <v>14428</v>
      </c>
      <c r="C3531" t="s">
        <v>147</v>
      </c>
      <c r="D3531" t="s">
        <v>14429</v>
      </c>
      <c r="E3531" t="s">
        <v>183</v>
      </c>
      <c r="F3531" t="s">
        <v>1590</v>
      </c>
      <c r="G3531" t="s">
        <v>42</v>
      </c>
      <c r="H3531">
        <v>0</v>
      </c>
      <c r="I3531">
        <v>0</v>
      </c>
      <c r="J3531">
        <v>0</v>
      </c>
      <c r="K3531" t="s">
        <v>14430</v>
      </c>
    </row>
    <row r="3532" spans="1:11" x14ac:dyDescent="0.3">
      <c r="A3532" t="s">
        <v>14431</v>
      </c>
      <c r="B3532" t="s">
        <v>14432</v>
      </c>
      <c r="C3532" t="s">
        <v>147</v>
      </c>
      <c r="D3532" t="s">
        <v>14433</v>
      </c>
      <c r="E3532" t="s">
        <v>183</v>
      </c>
      <c r="F3532" t="s">
        <v>2770</v>
      </c>
      <c r="G3532" t="s">
        <v>42</v>
      </c>
      <c r="H3532">
        <v>0</v>
      </c>
      <c r="I3532">
        <v>0</v>
      </c>
      <c r="J3532">
        <v>0</v>
      </c>
      <c r="K3532" t="s">
        <v>14434</v>
      </c>
    </row>
    <row r="3533" spans="1:11" x14ac:dyDescent="0.3">
      <c r="A3533" t="s">
        <v>14435</v>
      </c>
      <c r="B3533" t="s">
        <v>14436</v>
      </c>
      <c r="C3533" t="s">
        <v>147</v>
      </c>
      <c r="D3533" t="s">
        <v>14437</v>
      </c>
      <c r="E3533" t="s">
        <v>183</v>
      </c>
      <c r="F3533" t="s">
        <v>716</v>
      </c>
      <c r="G3533" t="s">
        <v>5387</v>
      </c>
      <c r="H3533">
        <v>0</v>
      </c>
      <c r="I3533">
        <v>0</v>
      </c>
      <c r="J3533">
        <v>0</v>
      </c>
      <c r="K3533" t="s">
        <v>14438</v>
      </c>
    </row>
    <row r="3534" spans="1:11" x14ac:dyDescent="0.3">
      <c r="A3534" t="s">
        <v>14439</v>
      </c>
      <c r="B3534" t="s">
        <v>14440</v>
      </c>
      <c r="C3534" t="s">
        <v>27</v>
      </c>
      <c r="D3534" t="s">
        <v>14441</v>
      </c>
      <c r="E3534" t="s">
        <v>10249</v>
      </c>
      <c r="F3534" t="s">
        <v>16</v>
      </c>
      <c r="G3534" t="s">
        <v>14442</v>
      </c>
      <c r="H3534">
        <v>0</v>
      </c>
      <c r="I3534">
        <v>0</v>
      </c>
      <c r="J3534">
        <v>0</v>
      </c>
      <c r="K3534" t="s">
        <v>14443</v>
      </c>
    </row>
    <row r="3535" spans="1:11" x14ac:dyDescent="0.3">
      <c r="A3535" t="s">
        <v>14444</v>
      </c>
      <c r="B3535" t="s">
        <v>14445</v>
      </c>
      <c r="C3535" t="s">
        <v>20</v>
      </c>
      <c r="D3535" t="s">
        <v>14446</v>
      </c>
      <c r="E3535" t="s">
        <v>22</v>
      </c>
      <c r="F3535" t="s">
        <v>14447</v>
      </c>
      <c r="G3535" t="s">
        <v>42</v>
      </c>
      <c r="H3535">
        <v>0</v>
      </c>
      <c r="I3535">
        <v>0</v>
      </c>
      <c r="J3535">
        <v>0</v>
      </c>
      <c r="K3535" t="s">
        <v>14448</v>
      </c>
    </row>
    <row r="3536" spans="1:11" x14ac:dyDescent="0.3">
      <c r="A3536" t="s">
        <v>14449</v>
      </c>
      <c r="B3536" t="s">
        <v>14450</v>
      </c>
      <c r="C3536" t="s">
        <v>558</v>
      </c>
      <c r="D3536" t="s">
        <v>14451</v>
      </c>
      <c r="E3536" t="s">
        <v>560</v>
      </c>
      <c r="F3536" t="s">
        <v>16</v>
      </c>
      <c r="G3536" t="s">
        <v>8911</v>
      </c>
      <c r="H3536">
        <v>0</v>
      </c>
      <c r="I3536">
        <v>0</v>
      </c>
      <c r="J3536">
        <v>0</v>
      </c>
      <c r="K3536" t="s">
        <v>14452</v>
      </c>
    </row>
    <row r="3537" spans="1:11" x14ac:dyDescent="0.3">
      <c r="A3537" t="s">
        <v>14453</v>
      </c>
      <c r="B3537" t="s">
        <v>14454</v>
      </c>
      <c r="C3537" t="s">
        <v>558</v>
      </c>
      <c r="D3537" t="s">
        <v>14455</v>
      </c>
      <c r="E3537" t="s">
        <v>560</v>
      </c>
      <c r="F3537" t="s">
        <v>16</v>
      </c>
      <c r="G3537" t="s">
        <v>1639</v>
      </c>
      <c r="H3537">
        <v>0</v>
      </c>
      <c r="I3537">
        <v>0</v>
      </c>
      <c r="J3537">
        <v>0</v>
      </c>
      <c r="K3537" t="s">
        <v>14456</v>
      </c>
    </row>
    <row r="3538" spans="1:11" x14ac:dyDescent="0.3">
      <c r="A3538" t="s">
        <v>14457</v>
      </c>
      <c r="B3538" t="s">
        <v>14458</v>
      </c>
      <c r="C3538" t="s">
        <v>27</v>
      </c>
      <c r="D3538" t="s">
        <v>14459</v>
      </c>
      <c r="E3538" t="s">
        <v>10249</v>
      </c>
      <c r="F3538" t="s">
        <v>16</v>
      </c>
      <c r="G3538" t="s">
        <v>14460</v>
      </c>
      <c r="H3538">
        <v>0</v>
      </c>
      <c r="I3538">
        <v>0</v>
      </c>
      <c r="J3538">
        <v>0</v>
      </c>
      <c r="K3538" t="s">
        <v>14461</v>
      </c>
    </row>
    <row r="3539" spans="1:11" x14ac:dyDescent="0.3">
      <c r="A3539" t="s">
        <v>14462</v>
      </c>
      <c r="C3539" t="s">
        <v>13</v>
      </c>
      <c r="D3539" t="s">
        <v>14463</v>
      </c>
      <c r="E3539" t="s">
        <v>13199</v>
      </c>
      <c r="F3539" t="s">
        <v>41</v>
      </c>
      <c r="G3539" t="s">
        <v>42</v>
      </c>
      <c r="H3539">
        <v>0</v>
      </c>
      <c r="I3539">
        <v>0</v>
      </c>
      <c r="J3539">
        <v>0</v>
      </c>
      <c r="K3539" t="s">
        <v>14464</v>
      </c>
    </row>
    <row r="3540" spans="1:11" x14ac:dyDescent="0.3">
      <c r="A3540" t="s">
        <v>14465</v>
      </c>
      <c r="C3540" t="s">
        <v>27</v>
      </c>
      <c r="D3540" t="s">
        <v>14466</v>
      </c>
      <c r="E3540" t="s">
        <v>10249</v>
      </c>
      <c r="F3540" t="s">
        <v>16</v>
      </c>
      <c r="G3540" t="s">
        <v>756</v>
      </c>
      <c r="H3540">
        <v>0</v>
      </c>
      <c r="I3540">
        <v>0</v>
      </c>
      <c r="J3540">
        <v>0</v>
      </c>
      <c r="K3540" t="s">
        <v>14467</v>
      </c>
    </row>
    <row r="3541" spans="1:11" x14ac:dyDescent="0.3">
      <c r="A3541" t="s">
        <v>14468</v>
      </c>
      <c r="B3541" t="s">
        <v>14469</v>
      </c>
      <c r="C3541" t="s">
        <v>13</v>
      </c>
      <c r="D3541" t="s">
        <v>14470</v>
      </c>
      <c r="E3541" t="s">
        <v>13199</v>
      </c>
      <c r="F3541" t="s">
        <v>16</v>
      </c>
      <c r="G3541" t="s">
        <v>756</v>
      </c>
      <c r="H3541">
        <v>0</v>
      </c>
      <c r="I3541">
        <v>0</v>
      </c>
      <c r="J3541">
        <v>0</v>
      </c>
      <c r="K3541" t="s">
        <v>14471</v>
      </c>
    </row>
    <row r="3542" spans="1:11" x14ac:dyDescent="0.3">
      <c r="A3542" t="s">
        <v>14472</v>
      </c>
      <c r="B3542" t="s">
        <v>14473</v>
      </c>
      <c r="C3542" t="s">
        <v>147</v>
      </c>
      <c r="D3542" t="s">
        <v>14474</v>
      </c>
      <c r="E3542" t="s">
        <v>183</v>
      </c>
      <c r="F3542" t="s">
        <v>1981</v>
      </c>
      <c r="G3542" t="s">
        <v>42</v>
      </c>
      <c r="H3542">
        <v>0</v>
      </c>
      <c r="I3542">
        <v>0</v>
      </c>
      <c r="J3542">
        <v>0</v>
      </c>
      <c r="K3542" t="s">
        <v>14475</v>
      </c>
    </row>
    <row r="3543" spans="1:11" x14ac:dyDescent="0.3">
      <c r="A3543" t="s">
        <v>14476</v>
      </c>
      <c r="B3543" t="s">
        <v>14477</v>
      </c>
      <c r="C3543" t="s">
        <v>147</v>
      </c>
      <c r="D3543" t="s">
        <v>14478</v>
      </c>
      <c r="E3543" t="s">
        <v>183</v>
      </c>
      <c r="F3543" t="s">
        <v>6803</v>
      </c>
      <c r="G3543" t="s">
        <v>42</v>
      </c>
      <c r="H3543">
        <v>0</v>
      </c>
      <c r="I3543">
        <v>0</v>
      </c>
      <c r="J3543">
        <v>0</v>
      </c>
      <c r="K3543" t="s">
        <v>14479</v>
      </c>
    </row>
    <row r="3544" spans="1:11" x14ac:dyDescent="0.3">
      <c r="A3544" t="s">
        <v>14480</v>
      </c>
      <c r="C3544" t="s">
        <v>27</v>
      </c>
      <c r="D3544" t="s">
        <v>14481</v>
      </c>
      <c r="E3544" t="s">
        <v>29</v>
      </c>
      <c r="F3544" t="s">
        <v>41</v>
      </c>
      <c r="G3544" t="s">
        <v>42</v>
      </c>
      <c r="H3544">
        <v>0</v>
      </c>
      <c r="I3544">
        <v>0</v>
      </c>
      <c r="J3544">
        <v>0</v>
      </c>
      <c r="K3544" t="s">
        <v>14482</v>
      </c>
    </row>
    <row r="3545" spans="1:11" x14ac:dyDescent="0.3">
      <c r="A3545" t="s">
        <v>14483</v>
      </c>
      <c r="B3545" t="s">
        <v>14484</v>
      </c>
      <c r="C3545" t="s">
        <v>13</v>
      </c>
      <c r="D3545" t="s">
        <v>14485</v>
      </c>
      <c r="E3545" t="s">
        <v>13199</v>
      </c>
      <c r="F3545" t="s">
        <v>16</v>
      </c>
      <c r="G3545" t="s">
        <v>904</v>
      </c>
      <c r="H3545">
        <v>0</v>
      </c>
      <c r="I3545">
        <v>0</v>
      </c>
      <c r="J3545">
        <v>0</v>
      </c>
      <c r="K3545" t="s">
        <v>14486</v>
      </c>
    </row>
    <row r="3546" spans="1:11" x14ac:dyDescent="0.3">
      <c r="A3546" t="s">
        <v>14487</v>
      </c>
      <c r="C3546" t="s">
        <v>27</v>
      </c>
      <c r="D3546" t="s">
        <v>14488</v>
      </c>
      <c r="E3546" t="s">
        <v>10249</v>
      </c>
      <c r="F3546" t="s">
        <v>10047</v>
      </c>
      <c r="G3546" t="s">
        <v>42</v>
      </c>
      <c r="H3546">
        <v>0</v>
      </c>
      <c r="I3546">
        <v>0</v>
      </c>
      <c r="J3546">
        <v>0</v>
      </c>
      <c r="K3546" t="s">
        <v>14489</v>
      </c>
    </row>
    <row r="3547" spans="1:11" x14ac:dyDescent="0.3">
      <c r="A3547" t="s">
        <v>14490</v>
      </c>
      <c r="B3547" t="s">
        <v>14491</v>
      </c>
      <c r="C3547" t="s">
        <v>20</v>
      </c>
      <c r="D3547" t="s">
        <v>14492</v>
      </c>
      <c r="E3547" t="s">
        <v>22</v>
      </c>
      <c r="F3547" t="s">
        <v>804</v>
      </c>
      <c r="G3547" t="s">
        <v>3422</v>
      </c>
      <c r="H3547">
        <v>0</v>
      </c>
      <c r="I3547">
        <v>0</v>
      </c>
      <c r="J3547">
        <v>0</v>
      </c>
      <c r="K3547" t="s">
        <v>14493</v>
      </c>
    </row>
    <row r="3548" spans="1:11" x14ac:dyDescent="0.3">
      <c r="A3548" t="s">
        <v>14494</v>
      </c>
      <c r="B3548" t="s">
        <v>14495</v>
      </c>
      <c r="C3548" t="s">
        <v>20</v>
      </c>
      <c r="D3548" t="s">
        <v>14496</v>
      </c>
      <c r="E3548" t="s">
        <v>22</v>
      </c>
      <c r="F3548" t="s">
        <v>845</v>
      </c>
      <c r="G3548" t="s">
        <v>42</v>
      </c>
      <c r="H3548">
        <v>0</v>
      </c>
      <c r="I3548">
        <v>0</v>
      </c>
      <c r="J3548">
        <v>0</v>
      </c>
      <c r="K3548" t="s">
        <v>14497</v>
      </c>
    </row>
    <row r="3549" spans="1:11" x14ac:dyDescent="0.3">
      <c r="A3549" t="s">
        <v>14498</v>
      </c>
      <c r="B3549" t="s">
        <v>14499</v>
      </c>
      <c r="C3549" t="s">
        <v>558</v>
      </c>
      <c r="D3549" t="s">
        <v>14500</v>
      </c>
      <c r="E3549" t="s">
        <v>1472</v>
      </c>
      <c r="F3549" t="s">
        <v>3196</v>
      </c>
      <c r="G3549" t="s">
        <v>42</v>
      </c>
      <c r="H3549">
        <v>0</v>
      </c>
      <c r="I3549">
        <v>0</v>
      </c>
      <c r="J3549">
        <v>0</v>
      </c>
      <c r="K3549" t="s">
        <v>14501</v>
      </c>
    </row>
    <row r="3550" spans="1:11" x14ac:dyDescent="0.3">
      <c r="A3550" t="s">
        <v>14502</v>
      </c>
      <c r="C3550" t="s">
        <v>558</v>
      </c>
      <c r="D3550" t="s">
        <v>14503</v>
      </c>
      <c r="E3550" t="s">
        <v>1472</v>
      </c>
      <c r="F3550" t="s">
        <v>11408</v>
      </c>
      <c r="G3550" t="s">
        <v>42</v>
      </c>
      <c r="H3550">
        <v>0</v>
      </c>
      <c r="I3550">
        <v>0</v>
      </c>
      <c r="J3550">
        <v>0</v>
      </c>
      <c r="K3550" t="s">
        <v>14504</v>
      </c>
    </row>
    <row r="3551" spans="1:11" x14ac:dyDescent="0.3">
      <c r="A3551" t="s">
        <v>14505</v>
      </c>
      <c r="B3551" t="s">
        <v>14506</v>
      </c>
      <c r="C3551" t="s">
        <v>466</v>
      </c>
      <c r="D3551" t="s">
        <v>14507</v>
      </c>
      <c r="E3551" t="s">
        <v>5396</v>
      </c>
      <c r="F3551" t="s">
        <v>14508</v>
      </c>
      <c r="G3551" t="s">
        <v>42</v>
      </c>
      <c r="H3551">
        <v>0</v>
      </c>
      <c r="I3551">
        <v>0</v>
      </c>
      <c r="J3551">
        <v>0</v>
      </c>
      <c r="K3551" t="s">
        <v>14509</v>
      </c>
    </row>
    <row r="3552" spans="1:11" x14ac:dyDescent="0.3">
      <c r="A3552" t="s">
        <v>14510</v>
      </c>
      <c r="B3552" t="s">
        <v>14511</v>
      </c>
      <c r="C3552" t="s">
        <v>20</v>
      </c>
      <c r="D3552" t="s">
        <v>14512</v>
      </c>
      <c r="E3552" t="s">
        <v>14059</v>
      </c>
      <c r="F3552" t="s">
        <v>1324</v>
      </c>
      <c r="G3552" t="s">
        <v>42</v>
      </c>
      <c r="H3552">
        <v>0</v>
      </c>
      <c r="I3552">
        <v>0</v>
      </c>
      <c r="J3552">
        <v>0</v>
      </c>
      <c r="K3552" t="s">
        <v>14513</v>
      </c>
    </row>
    <row r="3553" spans="1:11" x14ac:dyDescent="0.3">
      <c r="A3553" t="s">
        <v>14514</v>
      </c>
      <c r="B3553" t="s">
        <v>14515</v>
      </c>
      <c r="C3553" t="s">
        <v>558</v>
      </c>
      <c r="D3553" t="s">
        <v>14516</v>
      </c>
      <c r="E3553" t="s">
        <v>2102</v>
      </c>
      <c r="F3553" t="s">
        <v>41</v>
      </c>
      <c r="G3553" t="s">
        <v>42</v>
      </c>
      <c r="H3553">
        <v>0</v>
      </c>
      <c r="I3553">
        <v>0</v>
      </c>
      <c r="J3553">
        <v>0</v>
      </c>
      <c r="K3553" t="s">
        <v>14517</v>
      </c>
    </row>
    <row r="3554" spans="1:11" x14ac:dyDescent="0.3">
      <c r="A3554" t="s">
        <v>14518</v>
      </c>
      <c r="B3554" t="s">
        <v>14519</v>
      </c>
      <c r="C3554" t="s">
        <v>558</v>
      </c>
      <c r="D3554" t="s">
        <v>14520</v>
      </c>
      <c r="E3554" t="s">
        <v>2102</v>
      </c>
      <c r="F3554" t="s">
        <v>41</v>
      </c>
      <c r="G3554" t="s">
        <v>42</v>
      </c>
      <c r="H3554">
        <v>0</v>
      </c>
      <c r="I3554">
        <v>0</v>
      </c>
      <c r="J3554">
        <v>0</v>
      </c>
      <c r="K3554" t="s">
        <v>14521</v>
      </c>
    </row>
    <row r="3555" spans="1:11" x14ac:dyDescent="0.3">
      <c r="A3555" t="s">
        <v>14522</v>
      </c>
      <c r="B3555" t="s">
        <v>14523</v>
      </c>
      <c r="C3555" t="s">
        <v>558</v>
      </c>
      <c r="D3555" t="s">
        <v>14524</v>
      </c>
      <c r="E3555" t="s">
        <v>2102</v>
      </c>
      <c r="F3555" t="s">
        <v>41</v>
      </c>
      <c r="G3555" t="s">
        <v>42</v>
      </c>
      <c r="H3555">
        <v>0</v>
      </c>
      <c r="I3555">
        <v>0</v>
      </c>
      <c r="J3555">
        <v>0</v>
      </c>
      <c r="K3555" t="s">
        <v>14525</v>
      </c>
    </row>
    <row r="3556" spans="1:11" x14ac:dyDescent="0.3">
      <c r="A3556" t="s">
        <v>14526</v>
      </c>
      <c r="B3556" t="s">
        <v>14527</v>
      </c>
      <c r="C3556" t="s">
        <v>558</v>
      </c>
      <c r="D3556" t="s">
        <v>14528</v>
      </c>
      <c r="E3556" t="s">
        <v>2102</v>
      </c>
      <c r="F3556" t="s">
        <v>41</v>
      </c>
      <c r="G3556" t="s">
        <v>42</v>
      </c>
      <c r="H3556">
        <v>0</v>
      </c>
      <c r="I3556">
        <v>0</v>
      </c>
      <c r="J3556">
        <v>0</v>
      </c>
      <c r="K3556" t="s">
        <v>14529</v>
      </c>
    </row>
    <row r="3557" spans="1:11" x14ac:dyDescent="0.3">
      <c r="A3557" t="s">
        <v>14530</v>
      </c>
      <c r="B3557" t="s">
        <v>14531</v>
      </c>
      <c r="C3557" t="s">
        <v>27</v>
      </c>
      <c r="D3557" t="s">
        <v>14532</v>
      </c>
      <c r="E3557" t="s">
        <v>10249</v>
      </c>
      <c r="F3557" t="s">
        <v>14533</v>
      </c>
      <c r="G3557" t="s">
        <v>42</v>
      </c>
      <c r="H3557">
        <v>0</v>
      </c>
      <c r="I3557">
        <v>0</v>
      </c>
      <c r="J3557">
        <v>0</v>
      </c>
      <c r="K3557" t="s">
        <v>14534</v>
      </c>
    </row>
    <row r="3558" spans="1:11" x14ac:dyDescent="0.3">
      <c r="A3558" t="s">
        <v>14535</v>
      </c>
      <c r="B3558" t="s">
        <v>14536</v>
      </c>
      <c r="C3558" t="s">
        <v>13</v>
      </c>
      <c r="D3558" t="s">
        <v>14537</v>
      </c>
      <c r="E3558" t="s">
        <v>13199</v>
      </c>
      <c r="F3558" t="s">
        <v>16</v>
      </c>
      <c r="G3558" t="s">
        <v>303</v>
      </c>
      <c r="H3558">
        <v>0</v>
      </c>
      <c r="I3558">
        <v>0</v>
      </c>
      <c r="J3558">
        <v>0</v>
      </c>
      <c r="K3558" t="s">
        <v>14538</v>
      </c>
    </row>
    <row r="3559" spans="1:11" x14ac:dyDescent="0.3">
      <c r="A3559" t="s">
        <v>14539</v>
      </c>
      <c r="C3559" t="s">
        <v>27</v>
      </c>
      <c r="D3559" t="s">
        <v>14540</v>
      </c>
      <c r="E3559" t="s">
        <v>29</v>
      </c>
      <c r="F3559" t="s">
        <v>41</v>
      </c>
      <c r="G3559" t="s">
        <v>42</v>
      </c>
      <c r="H3559">
        <v>0</v>
      </c>
      <c r="I3559">
        <v>0</v>
      </c>
      <c r="J3559">
        <v>0</v>
      </c>
      <c r="K3559" t="s">
        <v>14541</v>
      </c>
    </row>
    <row r="3560" spans="1:11" x14ac:dyDescent="0.3">
      <c r="A3560" t="s">
        <v>14542</v>
      </c>
      <c r="B3560" t="s">
        <v>14543</v>
      </c>
      <c r="C3560" t="s">
        <v>20</v>
      </c>
      <c r="D3560" t="s">
        <v>14544</v>
      </c>
      <c r="E3560" t="s">
        <v>14059</v>
      </c>
      <c r="F3560" t="s">
        <v>8797</v>
      </c>
      <c r="G3560" t="s">
        <v>42</v>
      </c>
      <c r="H3560">
        <v>0</v>
      </c>
      <c r="I3560">
        <v>0</v>
      </c>
      <c r="J3560">
        <v>0</v>
      </c>
      <c r="K3560" t="s">
        <v>14545</v>
      </c>
    </row>
    <row r="3561" spans="1:11" x14ac:dyDescent="0.3">
      <c r="A3561" t="s">
        <v>14546</v>
      </c>
      <c r="B3561" t="s">
        <v>14547</v>
      </c>
      <c r="C3561" t="s">
        <v>20</v>
      </c>
      <c r="D3561" t="s">
        <v>14548</v>
      </c>
      <c r="E3561" t="s">
        <v>14059</v>
      </c>
      <c r="F3561" t="s">
        <v>4261</v>
      </c>
      <c r="G3561" t="s">
        <v>42</v>
      </c>
      <c r="H3561">
        <v>0</v>
      </c>
      <c r="I3561">
        <v>0</v>
      </c>
      <c r="J3561">
        <v>0</v>
      </c>
      <c r="K3561" t="s">
        <v>14549</v>
      </c>
    </row>
    <row r="3562" spans="1:11" x14ac:dyDescent="0.3">
      <c r="A3562" t="s">
        <v>14550</v>
      </c>
      <c r="B3562" t="s">
        <v>14551</v>
      </c>
      <c r="C3562" t="s">
        <v>27</v>
      </c>
      <c r="D3562" t="s">
        <v>14552</v>
      </c>
      <c r="E3562" t="s">
        <v>10249</v>
      </c>
      <c r="F3562" t="s">
        <v>13392</v>
      </c>
      <c r="G3562" t="s">
        <v>42</v>
      </c>
      <c r="H3562">
        <v>0</v>
      </c>
      <c r="I3562">
        <v>0</v>
      </c>
      <c r="J3562">
        <v>0</v>
      </c>
      <c r="K3562" t="s">
        <v>14553</v>
      </c>
    </row>
    <row r="3563" spans="1:11" x14ac:dyDescent="0.3">
      <c r="A3563" t="s">
        <v>14554</v>
      </c>
      <c r="B3563" t="s">
        <v>14555</v>
      </c>
      <c r="C3563" t="s">
        <v>27</v>
      </c>
      <c r="D3563" t="s">
        <v>14556</v>
      </c>
      <c r="E3563" t="s">
        <v>10249</v>
      </c>
      <c r="F3563" t="s">
        <v>16</v>
      </c>
      <c r="G3563" t="s">
        <v>14557</v>
      </c>
      <c r="H3563">
        <v>0</v>
      </c>
      <c r="I3563">
        <v>0</v>
      </c>
      <c r="J3563">
        <v>0</v>
      </c>
      <c r="K3563" t="s">
        <v>14558</v>
      </c>
    </row>
    <row r="3564" spans="1:11" x14ac:dyDescent="0.3">
      <c r="A3564" t="s">
        <v>14559</v>
      </c>
      <c r="B3564" t="s">
        <v>14551</v>
      </c>
      <c r="C3564" t="s">
        <v>27</v>
      </c>
      <c r="D3564" t="s">
        <v>14560</v>
      </c>
      <c r="E3564" t="s">
        <v>10249</v>
      </c>
      <c r="F3564" t="s">
        <v>14561</v>
      </c>
      <c r="G3564" t="s">
        <v>42</v>
      </c>
      <c r="H3564">
        <v>0</v>
      </c>
      <c r="I3564">
        <v>0</v>
      </c>
      <c r="J3564">
        <v>0</v>
      </c>
      <c r="K3564" t="s">
        <v>14562</v>
      </c>
    </row>
    <row r="3565" spans="1:11" x14ac:dyDescent="0.3">
      <c r="A3565" t="s">
        <v>14563</v>
      </c>
      <c r="C3565" t="s">
        <v>27</v>
      </c>
      <c r="D3565" t="s">
        <v>14564</v>
      </c>
      <c r="E3565" t="s">
        <v>10249</v>
      </c>
      <c r="F3565" t="s">
        <v>9786</v>
      </c>
      <c r="G3565" t="s">
        <v>42</v>
      </c>
      <c r="H3565">
        <v>0</v>
      </c>
      <c r="I3565">
        <v>0</v>
      </c>
      <c r="J3565">
        <v>0</v>
      </c>
      <c r="K3565" t="s">
        <v>14565</v>
      </c>
    </row>
    <row r="3566" spans="1:11" x14ac:dyDescent="0.3">
      <c r="A3566" t="s">
        <v>14566</v>
      </c>
      <c r="B3566" t="s">
        <v>14567</v>
      </c>
      <c r="C3566" t="s">
        <v>20</v>
      </c>
      <c r="D3566" t="s">
        <v>14568</v>
      </c>
      <c r="E3566" t="s">
        <v>14059</v>
      </c>
      <c r="F3566" t="s">
        <v>1214</v>
      </c>
      <c r="G3566" t="s">
        <v>14569</v>
      </c>
      <c r="H3566">
        <v>0</v>
      </c>
      <c r="I3566">
        <v>0</v>
      </c>
      <c r="J3566">
        <v>0</v>
      </c>
      <c r="K3566" t="s">
        <v>14570</v>
      </c>
    </row>
    <row r="3567" spans="1:11" x14ac:dyDescent="0.3">
      <c r="A3567" t="s">
        <v>14571</v>
      </c>
      <c r="B3567" t="s">
        <v>14572</v>
      </c>
      <c r="C3567" t="s">
        <v>20</v>
      </c>
      <c r="D3567" t="s">
        <v>14573</v>
      </c>
      <c r="E3567" t="s">
        <v>14059</v>
      </c>
      <c r="F3567" t="s">
        <v>16</v>
      </c>
      <c r="G3567" t="s">
        <v>269</v>
      </c>
      <c r="H3567">
        <v>0</v>
      </c>
      <c r="I3567">
        <v>0</v>
      </c>
      <c r="J3567">
        <v>0</v>
      </c>
      <c r="K3567" t="s">
        <v>14574</v>
      </c>
    </row>
    <row r="3568" spans="1:11" x14ac:dyDescent="0.3">
      <c r="A3568" t="s">
        <v>14575</v>
      </c>
      <c r="B3568" t="s">
        <v>14576</v>
      </c>
      <c r="C3568" t="s">
        <v>558</v>
      </c>
      <c r="D3568" t="s">
        <v>14577</v>
      </c>
      <c r="E3568" t="s">
        <v>1122</v>
      </c>
      <c r="F3568" t="s">
        <v>1947</v>
      </c>
      <c r="G3568" t="s">
        <v>42</v>
      </c>
      <c r="H3568">
        <v>0</v>
      </c>
      <c r="I3568">
        <v>0</v>
      </c>
      <c r="J3568">
        <v>0</v>
      </c>
      <c r="K3568" t="s">
        <v>14578</v>
      </c>
    </row>
    <row r="3569" spans="1:11" x14ac:dyDescent="0.3">
      <c r="A3569" t="s">
        <v>14579</v>
      </c>
      <c r="B3569" t="s">
        <v>14580</v>
      </c>
      <c r="C3569" t="s">
        <v>20</v>
      </c>
      <c r="D3569" t="s">
        <v>14581</v>
      </c>
      <c r="E3569" t="s">
        <v>14059</v>
      </c>
      <c r="F3569" t="s">
        <v>14582</v>
      </c>
      <c r="G3569" t="s">
        <v>8098</v>
      </c>
      <c r="H3569">
        <v>0</v>
      </c>
      <c r="I3569">
        <v>0</v>
      </c>
      <c r="J3569">
        <v>0</v>
      </c>
      <c r="K3569" t="s">
        <v>14583</v>
      </c>
    </row>
    <row r="3570" spans="1:11" x14ac:dyDescent="0.3">
      <c r="A3570" t="s">
        <v>14584</v>
      </c>
      <c r="B3570" t="s">
        <v>14585</v>
      </c>
      <c r="C3570" t="s">
        <v>20</v>
      </c>
      <c r="D3570" t="s">
        <v>14586</v>
      </c>
      <c r="E3570" t="s">
        <v>14059</v>
      </c>
      <c r="F3570" t="s">
        <v>16</v>
      </c>
      <c r="G3570" t="s">
        <v>9279</v>
      </c>
      <c r="H3570">
        <v>0</v>
      </c>
      <c r="I3570">
        <v>0</v>
      </c>
      <c r="J3570">
        <v>0</v>
      </c>
      <c r="K3570" t="s">
        <v>14587</v>
      </c>
    </row>
    <row r="3571" spans="1:11" x14ac:dyDescent="0.3">
      <c r="A3571" t="s">
        <v>14588</v>
      </c>
      <c r="B3571" t="s">
        <v>14589</v>
      </c>
      <c r="C3571" t="s">
        <v>20</v>
      </c>
      <c r="D3571" t="s">
        <v>14590</v>
      </c>
      <c r="E3571" t="s">
        <v>14059</v>
      </c>
      <c r="F3571" t="s">
        <v>14591</v>
      </c>
      <c r="G3571" t="s">
        <v>14592</v>
      </c>
      <c r="H3571">
        <v>0</v>
      </c>
      <c r="I3571">
        <v>0</v>
      </c>
      <c r="J3571">
        <v>0</v>
      </c>
      <c r="K3571" t="s">
        <v>14593</v>
      </c>
    </row>
    <row r="3572" spans="1:11" x14ac:dyDescent="0.3">
      <c r="A3572" t="s">
        <v>14594</v>
      </c>
      <c r="B3572" t="s">
        <v>14595</v>
      </c>
      <c r="C3572" t="s">
        <v>20</v>
      </c>
      <c r="D3572" t="s">
        <v>14596</v>
      </c>
      <c r="E3572" t="s">
        <v>14059</v>
      </c>
      <c r="F3572" t="s">
        <v>331</v>
      </c>
      <c r="G3572" t="s">
        <v>42</v>
      </c>
      <c r="H3572">
        <v>0</v>
      </c>
      <c r="I3572">
        <v>0</v>
      </c>
      <c r="J3572">
        <v>0</v>
      </c>
      <c r="K3572" t="s">
        <v>14597</v>
      </c>
    </row>
    <row r="3573" spans="1:11" x14ac:dyDescent="0.3">
      <c r="A3573" t="s">
        <v>14598</v>
      </c>
      <c r="B3573" t="s">
        <v>14599</v>
      </c>
      <c r="C3573" t="s">
        <v>558</v>
      </c>
      <c r="D3573" t="s">
        <v>14600</v>
      </c>
      <c r="E3573" t="s">
        <v>895</v>
      </c>
      <c r="F3573" t="s">
        <v>6975</v>
      </c>
      <c r="G3573" t="s">
        <v>4900</v>
      </c>
      <c r="H3573">
        <v>0</v>
      </c>
      <c r="I3573">
        <v>0</v>
      </c>
      <c r="J3573">
        <v>0</v>
      </c>
      <c r="K3573" t="s">
        <v>14601</v>
      </c>
    </row>
    <row r="3574" spans="1:11" x14ac:dyDescent="0.3">
      <c r="A3574" t="s">
        <v>14602</v>
      </c>
      <c r="B3574" t="s">
        <v>14603</v>
      </c>
      <c r="C3574" t="s">
        <v>147</v>
      </c>
      <c r="D3574" t="s">
        <v>14604</v>
      </c>
      <c r="E3574" t="s">
        <v>183</v>
      </c>
      <c r="F3574" t="s">
        <v>3033</v>
      </c>
      <c r="G3574" t="s">
        <v>42</v>
      </c>
      <c r="H3574">
        <v>0</v>
      </c>
      <c r="I3574">
        <v>0</v>
      </c>
      <c r="J3574">
        <v>0</v>
      </c>
      <c r="K3574" t="s">
        <v>14605</v>
      </c>
    </row>
    <row r="3575" spans="1:11" x14ac:dyDescent="0.3">
      <c r="A3575" t="s">
        <v>14606</v>
      </c>
      <c r="B3575" t="s">
        <v>14607</v>
      </c>
      <c r="C3575" t="s">
        <v>13</v>
      </c>
      <c r="D3575" t="s">
        <v>14608</v>
      </c>
      <c r="E3575" t="s">
        <v>13199</v>
      </c>
      <c r="F3575" t="s">
        <v>16</v>
      </c>
      <c r="G3575" t="s">
        <v>603</v>
      </c>
      <c r="H3575">
        <v>0</v>
      </c>
      <c r="I3575">
        <v>0</v>
      </c>
      <c r="J3575">
        <v>0</v>
      </c>
      <c r="K3575" t="s">
        <v>14609</v>
      </c>
    </row>
    <row r="3576" spans="1:11" x14ac:dyDescent="0.3">
      <c r="A3576" t="s">
        <v>14610</v>
      </c>
      <c r="B3576" t="s">
        <v>14611</v>
      </c>
      <c r="C3576" t="s">
        <v>20</v>
      </c>
      <c r="D3576" t="s">
        <v>14612</v>
      </c>
      <c r="E3576" t="s">
        <v>14059</v>
      </c>
      <c r="F3576" t="s">
        <v>14613</v>
      </c>
      <c r="G3576" t="s">
        <v>42</v>
      </c>
      <c r="H3576">
        <v>0</v>
      </c>
      <c r="I3576">
        <v>0</v>
      </c>
      <c r="J3576">
        <v>0</v>
      </c>
      <c r="K3576" t="s">
        <v>14614</v>
      </c>
    </row>
    <row r="3577" spans="1:11" x14ac:dyDescent="0.3">
      <c r="A3577" t="s">
        <v>14615</v>
      </c>
      <c r="B3577" t="s">
        <v>14616</v>
      </c>
      <c r="C3577" t="s">
        <v>20</v>
      </c>
      <c r="D3577" t="s">
        <v>14617</v>
      </c>
      <c r="E3577" t="s">
        <v>14059</v>
      </c>
      <c r="F3577" t="s">
        <v>7609</v>
      </c>
      <c r="G3577" t="s">
        <v>42</v>
      </c>
      <c r="H3577">
        <v>0</v>
      </c>
      <c r="I3577">
        <v>0</v>
      </c>
      <c r="J3577">
        <v>0</v>
      </c>
      <c r="K3577" t="s">
        <v>14618</v>
      </c>
    </row>
    <row r="3578" spans="1:11" x14ac:dyDescent="0.3">
      <c r="A3578" t="s">
        <v>14619</v>
      </c>
      <c r="B3578" t="s">
        <v>14620</v>
      </c>
      <c r="C3578" t="s">
        <v>13</v>
      </c>
      <c r="D3578" t="s">
        <v>14621</v>
      </c>
      <c r="E3578" t="s">
        <v>13199</v>
      </c>
      <c r="F3578" t="s">
        <v>16</v>
      </c>
      <c r="G3578" t="s">
        <v>1540</v>
      </c>
      <c r="H3578">
        <v>0</v>
      </c>
      <c r="I3578">
        <v>0</v>
      </c>
      <c r="J3578">
        <v>0</v>
      </c>
      <c r="K3578" t="s">
        <v>14622</v>
      </c>
    </row>
    <row r="3579" spans="1:11" x14ac:dyDescent="0.3">
      <c r="A3579" t="s">
        <v>14623</v>
      </c>
      <c r="B3579" t="s">
        <v>14624</v>
      </c>
      <c r="C3579" t="s">
        <v>20</v>
      </c>
      <c r="D3579" t="s">
        <v>14625</v>
      </c>
      <c r="E3579" t="s">
        <v>22</v>
      </c>
      <c r="F3579" t="s">
        <v>1413</v>
      </c>
      <c r="G3579" t="s">
        <v>13739</v>
      </c>
      <c r="H3579">
        <v>0</v>
      </c>
      <c r="I3579">
        <v>0</v>
      </c>
      <c r="J3579">
        <v>0</v>
      </c>
      <c r="K3579" t="s">
        <v>14626</v>
      </c>
    </row>
    <row r="3580" spans="1:11" x14ac:dyDescent="0.3">
      <c r="A3580" t="s">
        <v>14627</v>
      </c>
      <c r="B3580" t="s">
        <v>14628</v>
      </c>
      <c r="C3580" t="s">
        <v>27</v>
      </c>
      <c r="D3580" t="s">
        <v>14629</v>
      </c>
      <c r="E3580" t="s">
        <v>10249</v>
      </c>
      <c r="F3580" t="s">
        <v>14630</v>
      </c>
      <c r="G3580" t="s">
        <v>42</v>
      </c>
      <c r="H3580">
        <v>0</v>
      </c>
      <c r="I3580">
        <v>0</v>
      </c>
      <c r="J3580">
        <v>0</v>
      </c>
      <c r="K3580" t="s">
        <v>14631</v>
      </c>
    </row>
    <row r="3581" spans="1:11" x14ac:dyDescent="0.3">
      <c r="A3581" t="s">
        <v>14632</v>
      </c>
      <c r="B3581" t="s">
        <v>14633</v>
      </c>
      <c r="C3581" t="s">
        <v>27</v>
      </c>
      <c r="D3581" t="s">
        <v>14634</v>
      </c>
      <c r="E3581" t="s">
        <v>10249</v>
      </c>
      <c r="F3581" t="s">
        <v>3911</v>
      </c>
      <c r="G3581" t="s">
        <v>42</v>
      </c>
      <c r="H3581">
        <v>0</v>
      </c>
      <c r="I3581">
        <v>0</v>
      </c>
      <c r="J3581">
        <v>0</v>
      </c>
      <c r="K3581" t="s">
        <v>14635</v>
      </c>
    </row>
    <row r="3582" spans="1:11" x14ac:dyDescent="0.3">
      <c r="A3582" t="s">
        <v>14636</v>
      </c>
      <c r="B3582" t="s">
        <v>14637</v>
      </c>
      <c r="C3582" t="s">
        <v>27</v>
      </c>
      <c r="D3582" t="s">
        <v>14638</v>
      </c>
      <c r="E3582" t="s">
        <v>10249</v>
      </c>
      <c r="F3582" t="s">
        <v>14639</v>
      </c>
      <c r="G3582" t="s">
        <v>42</v>
      </c>
      <c r="H3582">
        <v>0</v>
      </c>
      <c r="I3582">
        <v>0</v>
      </c>
      <c r="J3582">
        <v>0</v>
      </c>
      <c r="K3582" t="s">
        <v>14640</v>
      </c>
    </row>
    <row r="3583" spans="1:11" x14ac:dyDescent="0.3">
      <c r="A3583" t="s">
        <v>14641</v>
      </c>
      <c r="B3583" t="s">
        <v>14642</v>
      </c>
      <c r="C3583" t="s">
        <v>20</v>
      </c>
      <c r="D3583" t="s">
        <v>14643</v>
      </c>
      <c r="E3583" t="s">
        <v>14059</v>
      </c>
      <c r="F3583" t="s">
        <v>160</v>
      </c>
      <c r="G3583" t="s">
        <v>42</v>
      </c>
      <c r="H3583">
        <v>0</v>
      </c>
      <c r="I3583">
        <v>0</v>
      </c>
      <c r="J3583">
        <v>0</v>
      </c>
      <c r="K3583" t="s">
        <v>14644</v>
      </c>
    </row>
    <row r="3584" spans="1:11" x14ac:dyDescent="0.3">
      <c r="A3584" t="s">
        <v>14645</v>
      </c>
      <c r="B3584" t="s">
        <v>14646</v>
      </c>
      <c r="C3584" t="s">
        <v>558</v>
      </c>
      <c r="D3584" t="s">
        <v>14647</v>
      </c>
      <c r="E3584" t="s">
        <v>630</v>
      </c>
      <c r="F3584" t="s">
        <v>16</v>
      </c>
      <c r="G3584" t="s">
        <v>42</v>
      </c>
      <c r="H3584">
        <v>0</v>
      </c>
      <c r="I3584">
        <v>0</v>
      </c>
      <c r="J3584">
        <v>0</v>
      </c>
      <c r="K3584" t="s">
        <v>14648</v>
      </c>
    </row>
    <row r="3585" spans="1:11" x14ac:dyDescent="0.3">
      <c r="A3585" t="s">
        <v>14649</v>
      </c>
      <c r="B3585" t="s">
        <v>14650</v>
      </c>
      <c r="C3585" t="s">
        <v>558</v>
      </c>
      <c r="D3585" t="s">
        <v>14651</v>
      </c>
      <c r="E3585" t="s">
        <v>630</v>
      </c>
      <c r="F3585" t="s">
        <v>16</v>
      </c>
      <c r="G3585" t="s">
        <v>13739</v>
      </c>
      <c r="H3585">
        <v>0</v>
      </c>
      <c r="I3585">
        <v>0</v>
      </c>
      <c r="J3585">
        <v>0</v>
      </c>
      <c r="K3585" t="s">
        <v>14652</v>
      </c>
    </row>
    <row r="3586" spans="1:11" x14ac:dyDescent="0.3">
      <c r="A3586" t="s">
        <v>14653</v>
      </c>
      <c r="B3586" t="s">
        <v>14654</v>
      </c>
      <c r="C3586" t="s">
        <v>558</v>
      </c>
      <c r="D3586" t="s">
        <v>14655</v>
      </c>
      <c r="E3586" t="s">
        <v>630</v>
      </c>
      <c r="F3586" t="s">
        <v>16</v>
      </c>
      <c r="G3586" t="s">
        <v>14656</v>
      </c>
      <c r="H3586">
        <v>0</v>
      </c>
      <c r="I3586">
        <v>0</v>
      </c>
      <c r="J3586">
        <v>0</v>
      </c>
      <c r="K3586" t="s">
        <v>14657</v>
      </c>
    </row>
    <row r="3587" spans="1:11" x14ac:dyDescent="0.3">
      <c r="A3587" t="s">
        <v>14658</v>
      </c>
      <c r="B3587" t="s">
        <v>14659</v>
      </c>
      <c r="C3587" t="s">
        <v>20</v>
      </c>
      <c r="D3587" t="s">
        <v>14660</v>
      </c>
      <c r="E3587" t="s">
        <v>14059</v>
      </c>
      <c r="F3587" t="s">
        <v>5733</v>
      </c>
      <c r="G3587" t="s">
        <v>5462</v>
      </c>
      <c r="H3587">
        <v>0</v>
      </c>
      <c r="I3587">
        <v>0</v>
      </c>
      <c r="J3587">
        <v>0</v>
      </c>
      <c r="K3587" t="s">
        <v>14661</v>
      </c>
    </row>
    <row r="3588" spans="1:11" x14ac:dyDescent="0.3">
      <c r="A3588" t="s">
        <v>14662</v>
      </c>
      <c r="B3588" t="s">
        <v>14663</v>
      </c>
      <c r="C3588" t="s">
        <v>558</v>
      </c>
      <c r="D3588" t="s">
        <v>14664</v>
      </c>
      <c r="E3588" t="s">
        <v>1090</v>
      </c>
      <c r="F3588" t="s">
        <v>16</v>
      </c>
      <c r="G3588" t="s">
        <v>4034</v>
      </c>
      <c r="H3588">
        <v>0</v>
      </c>
      <c r="I3588">
        <v>0</v>
      </c>
      <c r="J3588">
        <v>0</v>
      </c>
      <c r="K3588" t="s">
        <v>14665</v>
      </c>
    </row>
    <row r="3589" spans="1:11" x14ac:dyDescent="0.3">
      <c r="A3589" t="s">
        <v>14666</v>
      </c>
      <c r="B3589" t="s">
        <v>14667</v>
      </c>
      <c r="C3589" t="s">
        <v>20</v>
      </c>
      <c r="D3589" t="s">
        <v>14668</v>
      </c>
      <c r="E3589" t="s">
        <v>22</v>
      </c>
      <c r="F3589" t="s">
        <v>16</v>
      </c>
      <c r="G3589" t="s">
        <v>269</v>
      </c>
      <c r="H3589">
        <v>0</v>
      </c>
      <c r="I3589">
        <v>0</v>
      </c>
      <c r="J3589">
        <v>0</v>
      </c>
      <c r="K3589" t="s">
        <v>14669</v>
      </c>
    </row>
    <row r="3590" spans="1:11" x14ac:dyDescent="0.3">
      <c r="A3590" t="s">
        <v>14670</v>
      </c>
      <c r="B3590" t="s">
        <v>14671</v>
      </c>
      <c r="C3590" t="s">
        <v>13</v>
      </c>
      <c r="D3590" t="s">
        <v>14672</v>
      </c>
      <c r="E3590" t="s">
        <v>13199</v>
      </c>
      <c r="F3590" t="s">
        <v>16</v>
      </c>
      <c r="G3590" t="s">
        <v>1127</v>
      </c>
      <c r="H3590">
        <v>0</v>
      </c>
      <c r="I3590">
        <v>0</v>
      </c>
      <c r="J3590">
        <v>0</v>
      </c>
      <c r="K3590" t="s">
        <v>14673</v>
      </c>
    </row>
    <row r="3591" spans="1:11" x14ac:dyDescent="0.3">
      <c r="A3591" t="s">
        <v>14674</v>
      </c>
      <c r="B3591" t="s">
        <v>14675</v>
      </c>
      <c r="C3591" t="s">
        <v>147</v>
      </c>
      <c r="D3591" t="s">
        <v>14676</v>
      </c>
      <c r="E3591" t="s">
        <v>183</v>
      </c>
      <c r="F3591" t="s">
        <v>1845</v>
      </c>
      <c r="G3591" t="s">
        <v>9773</v>
      </c>
      <c r="H3591">
        <v>0</v>
      </c>
      <c r="I3591">
        <v>0</v>
      </c>
      <c r="J3591">
        <v>0</v>
      </c>
      <c r="K3591" t="s">
        <v>14677</v>
      </c>
    </row>
    <row r="3592" spans="1:11" x14ac:dyDescent="0.3">
      <c r="A3592" t="s">
        <v>14678</v>
      </c>
      <c r="B3592" t="s">
        <v>14679</v>
      </c>
      <c r="C3592" t="s">
        <v>558</v>
      </c>
      <c r="D3592" t="s">
        <v>14680</v>
      </c>
      <c r="E3592" t="s">
        <v>895</v>
      </c>
      <c r="F3592" t="s">
        <v>16</v>
      </c>
      <c r="G3592" t="s">
        <v>14681</v>
      </c>
      <c r="H3592">
        <v>0</v>
      </c>
      <c r="I3592">
        <v>0</v>
      </c>
      <c r="J3592">
        <v>0</v>
      </c>
      <c r="K3592" t="s">
        <v>14682</v>
      </c>
    </row>
    <row r="3593" spans="1:11" x14ac:dyDescent="0.3">
      <c r="A3593" t="s">
        <v>14683</v>
      </c>
      <c r="B3593" t="s">
        <v>14684</v>
      </c>
      <c r="C3593" t="s">
        <v>558</v>
      </c>
      <c r="D3593" t="s">
        <v>14685</v>
      </c>
      <c r="E3593" t="s">
        <v>630</v>
      </c>
      <c r="F3593" t="s">
        <v>16</v>
      </c>
      <c r="G3593" t="s">
        <v>269</v>
      </c>
      <c r="H3593">
        <v>0</v>
      </c>
      <c r="I3593">
        <v>0</v>
      </c>
      <c r="J3593">
        <v>0</v>
      </c>
      <c r="K3593" t="s">
        <v>14686</v>
      </c>
    </row>
    <row r="3594" spans="1:11" x14ac:dyDescent="0.3">
      <c r="A3594" t="s">
        <v>14687</v>
      </c>
      <c r="B3594" t="s">
        <v>14688</v>
      </c>
      <c r="C3594" t="s">
        <v>20</v>
      </c>
      <c r="D3594" t="s">
        <v>14689</v>
      </c>
      <c r="E3594" t="s">
        <v>14059</v>
      </c>
      <c r="F3594" t="s">
        <v>1840</v>
      </c>
      <c r="G3594" t="s">
        <v>42</v>
      </c>
      <c r="H3594">
        <v>0</v>
      </c>
      <c r="I3594">
        <v>0</v>
      </c>
      <c r="J3594">
        <v>0</v>
      </c>
      <c r="K3594" t="s">
        <v>14690</v>
      </c>
    </row>
    <row r="3595" spans="1:11" x14ac:dyDescent="0.3">
      <c r="A3595" t="s">
        <v>14691</v>
      </c>
      <c r="B3595" t="s">
        <v>14692</v>
      </c>
      <c r="C3595" t="s">
        <v>147</v>
      </c>
      <c r="D3595" t="s">
        <v>14693</v>
      </c>
      <c r="E3595" t="s">
        <v>183</v>
      </c>
      <c r="F3595" t="s">
        <v>7799</v>
      </c>
      <c r="G3595" t="s">
        <v>42</v>
      </c>
      <c r="H3595">
        <v>0</v>
      </c>
      <c r="I3595">
        <v>0</v>
      </c>
      <c r="J3595">
        <v>0</v>
      </c>
      <c r="K3595" t="s">
        <v>14694</v>
      </c>
    </row>
    <row r="3596" spans="1:11" x14ac:dyDescent="0.3">
      <c r="A3596" t="s">
        <v>14695</v>
      </c>
      <c r="B3596" t="s">
        <v>14696</v>
      </c>
      <c r="C3596" t="s">
        <v>13</v>
      </c>
      <c r="D3596" t="s">
        <v>14697</v>
      </c>
      <c r="E3596" t="s">
        <v>13199</v>
      </c>
      <c r="F3596" t="s">
        <v>16</v>
      </c>
      <c r="G3596" t="s">
        <v>516</v>
      </c>
      <c r="H3596">
        <v>0</v>
      </c>
      <c r="I3596">
        <v>0</v>
      </c>
      <c r="J3596">
        <v>0</v>
      </c>
      <c r="K3596" t="s">
        <v>14698</v>
      </c>
    </row>
    <row r="3597" spans="1:11" x14ac:dyDescent="0.3">
      <c r="A3597" t="s">
        <v>14699</v>
      </c>
      <c r="B3597" t="s">
        <v>14700</v>
      </c>
      <c r="C3597" t="s">
        <v>13</v>
      </c>
      <c r="D3597" t="s">
        <v>14701</v>
      </c>
      <c r="E3597" t="s">
        <v>15</v>
      </c>
      <c r="F3597" t="s">
        <v>16</v>
      </c>
      <c r="G3597" t="s">
        <v>14702</v>
      </c>
      <c r="H3597">
        <v>0</v>
      </c>
      <c r="I3597">
        <v>0</v>
      </c>
      <c r="J3597">
        <v>0</v>
      </c>
      <c r="K3597" t="s">
        <v>14703</v>
      </c>
    </row>
    <row r="3598" spans="1:11" x14ac:dyDescent="0.3">
      <c r="A3598" t="s">
        <v>14704</v>
      </c>
      <c r="B3598" t="s">
        <v>14667</v>
      </c>
      <c r="C3598" t="s">
        <v>20</v>
      </c>
      <c r="D3598" t="s">
        <v>14705</v>
      </c>
      <c r="E3598" t="s">
        <v>22</v>
      </c>
      <c r="F3598" t="s">
        <v>16</v>
      </c>
      <c r="G3598" t="s">
        <v>777</v>
      </c>
      <c r="H3598">
        <v>0</v>
      </c>
      <c r="I3598">
        <v>0</v>
      </c>
      <c r="J3598">
        <v>0</v>
      </c>
      <c r="K3598" t="s">
        <v>14706</v>
      </c>
    </row>
    <row r="3599" spans="1:11" x14ac:dyDescent="0.3">
      <c r="A3599" t="s">
        <v>14707</v>
      </c>
      <c r="B3599" t="s">
        <v>14708</v>
      </c>
      <c r="C3599" t="s">
        <v>13</v>
      </c>
      <c r="D3599" t="s">
        <v>14709</v>
      </c>
      <c r="E3599" t="s">
        <v>13199</v>
      </c>
      <c r="F3599" t="s">
        <v>41</v>
      </c>
      <c r="G3599" t="s">
        <v>42</v>
      </c>
      <c r="H3599">
        <v>0</v>
      </c>
      <c r="I3599">
        <v>0</v>
      </c>
      <c r="J3599">
        <v>0</v>
      </c>
      <c r="K3599" t="s">
        <v>14710</v>
      </c>
    </row>
    <row r="3600" spans="1:11" x14ac:dyDescent="0.3">
      <c r="A3600" t="s">
        <v>14711</v>
      </c>
      <c r="B3600" t="s">
        <v>14712</v>
      </c>
      <c r="C3600" t="s">
        <v>20</v>
      </c>
      <c r="D3600" t="s">
        <v>14713</v>
      </c>
      <c r="E3600" t="s">
        <v>14059</v>
      </c>
      <c r="F3600" t="s">
        <v>16</v>
      </c>
      <c r="G3600" t="s">
        <v>9124</v>
      </c>
      <c r="H3600">
        <v>0</v>
      </c>
      <c r="I3600">
        <v>0</v>
      </c>
      <c r="J3600">
        <v>0</v>
      </c>
      <c r="K3600" t="s">
        <v>14714</v>
      </c>
    </row>
    <row r="3601" spans="1:11" x14ac:dyDescent="0.3">
      <c r="A3601" t="s">
        <v>14715</v>
      </c>
      <c r="B3601" t="s">
        <v>14716</v>
      </c>
      <c r="C3601" t="s">
        <v>20</v>
      </c>
      <c r="D3601" t="s">
        <v>14717</v>
      </c>
      <c r="E3601" t="s">
        <v>14059</v>
      </c>
      <c r="F3601" t="s">
        <v>3911</v>
      </c>
      <c r="G3601" t="s">
        <v>42</v>
      </c>
      <c r="H3601">
        <v>0</v>
      </c>
      <c r="I3601">
        <v>0</v>
      </c>
      <c r="J3601">
        <v>0</v>
      </c>
      <c r="K3601" t="s">
        <v>14718</v>
      </c>
    </row>
    <row r="3602" spans="1:11" x14ac:dyDescent="0.3">
      <c r="A3602" t="s">
        <v>14719</v>
      </c>
      <c r="B3602" t="s">
        <v>14720</v>
      </c>
      <c r="C3602" t="s">
        <v>20</v>
      </c>
      <c r="D3602" t="s">
        <v>14721</v>
      </c>
      <c r="E3602" t="s">
        <v>14059</v>
      </c>
      <c r="F3602" t="s">
        <v>16</v>
      </c>
      <c r="G3602" t="s">
        <v>822</v>
      </c>
      <c r="H3602">
        <v>0</v>
      </c>
      <c r="I3602">
        <v>0</v>
      </c>
      <c r="J3602">
        <v>0</v>
      </c>
      <c r="K3602" t="s">
        <v>14722</v>
      </c>
    </row>
    <row r="3603" spans="1:11" x14ac:dyDescent="0.3">
      <c r="A3603" t="s">
        <v>14723</v>
      </c>
      <c r="C3603" t="s">
        <v>20</v>
      </c>
      <c r="D3603" t="s">
        <v>14724</v>
      </c>
      <c r="E3603" t="s">
        <v>22</v>
      </c>
      <c r="F3603" t="s">
        <v>16</v>
      </c>
      <c r="G3603" t="s">
        <v>42</v>
      </c>
      <c r="H3603">
        <v>0</v>
      </c>
      <c r="I3603">
        <v>0</v>
      </c>
      <c r="J3603">
        <v>0</v>
      </c>
      <c r="K3603" t="s">
        <v>14725</v>
      </c>
    </row>
    <row r="3604" spans="1:11" x14ac:dyDescent="0.3">
      <c r="A3604" t="s">
        <v>14726</v>
      </c>
      <c r="C3604" t="s">
        <v>27</v>
      </c>
      <c r="D3604" t="s">
        <v>14727</v>
      </c>
      <c r="E3604" t="s">
        <v>10249</v>
      </c>
      <c r="F3604" t="s">
        <v>3129</v>
      </c>
      <c r="G3604" t="s">
        <v>42</v>
      </c>
      <c r="H3604">
        <v>0</v>
      </c>
      <c r="I3604">
        <v>0</v>
      </c>
      <c r="J3604">
        <v>0</v>
      </c>
      <c r="K3604" t="s">
        <v>14728</v>
      </c>
    </row>
    <row r="3605" spans="1:11" x14ac:dyDescent="0.3">
      <c r="A3605" t="s">
        <v>14729</v>
      </c>
      <c r="B3605" t="s">
        <v>14730</v>
      </c>
      <c r="C3605" t="s">
        <v>13</v>
      </c>
      <c r="D3605" t="s">
        <v>14731</v>
      </c>
      <c r="E3605" t="s">
        <v>13199</v>
      </c>
      <c r="F3605" t="s">
        <v>16</v>
      </c>
      <c r="G3605" t="s">
        <v>3890</v>
      </c>
      <c r="H3605">
        <v>0</v>
      </c>
      <c r="I3605">
        <v>0</v>
      </c>
      <c r="J3605">
        <v>0</v>
      </c>
      <c r="K3605" t="s">
        <v>14732</v>
      </c>
    </row>
    <row r="3606" spans="1:11" x14ac:dyDescent="0.3">
      <c r="A3606" t="s">
        <v>14733</v>
      </c>
      <c r="B3606" t="s">
        <v>14734</v>
      </c>
      <c r="C3606" t="s">
        <v>27</v>
      </c>
      <c r="D3606" t="s">
        <v>14735</v>
      </c>
      <c r="E3606" t="s">
        <v>10249</v>
      </c>
      <c r="F3606" t="s">
        <v>3412</v>
      </c>
      <c r="G3606" t="s">
        <v>42</v>
      </c>
      <c r="H3606">
        <v>0</v>
      </c>
      <c r="I3606">
        <v>0</v>
      </c>
      <c r="J3606">
        <v>0</v>
      </c>
      <c r="K3606" t="s">
        <v>14736</v>
      </c>
    </row>
    <row r="3607" spans="1:11" x14ac:dyDescent="0.3">
      <c r="A3607" t="s">
        <v>14737</v>
      </c>
      <c r="B3607" t="s">
        <v>14738</v>
      </c>
      <c r="C3607" t="s">
        <v>27</v>
      </c>
      <c r="D3607" t="s">
        <v>14739</v>
      </c>
      <c r="E3607" t="s">
        <v>10249</v>
      </c>
      <c r="F3607" t="s">
        <v>14740</v>
      </c>
      <c r="G3607" t="s">
        <v>42</v>
      </c>
      <c r="H3607">
        <v>0</v>
      </c>
      <c r="I3607">
        <v>0</v>
      </c>
      <c r="J3607">
        <v>0</v>
      </c>
      <c r="K3607" t="s">
        <v>14741</v>
      </c>
    </row>
    <row r="3608" spans="1:11" x14ac:dyDescent="0.3">
      <c r="A3608" t="s">
        <v>14742</v>
      </c>
      <c r="B3608" t="s">
        <v>14743</v>
      </c>
      <c r="C3608" t="s">
        <v>13</v>
      </c>
      <c r="D3608" t="s">
        <v>14744</v>
      </c>
      <c r="E3608" t="s">
        <v>13199</v>
      </c>
      <c r="F3608" t="s">
        <v>3074</v>
      </c>
      <c r="G3608" t="s">
        <v>14745</v>
      </c>
      <c r="H3608">
        <v>0</v>
      </c>
      <c r="I3608">
        <v>0</v>
      </c>
      <c r="J3608">
        <v>0</v>
      </c>
      <c r="K3608" t="s">
        <v>14746</v>
      </c>
    </row>
    <row r="3609" spans="1:11" x14ac:dyDescent="0.3">
      <c r="A3609" t="s">
        <v>14747</v>
      </c>
      <c r="B3609" t="s">
        <v>14748</v>
      </c>
      <c r="C3609" t="s">
        <v>558</v>
      </c>
      <c r="D3609" t="s">
        <v>14749</v>
      </c>
      <c r="E3609" t="s">
        <v>2102</v>
      </c>
      <c r="F3609" t="s">
        <v>14750</v>
      </c>
      <c r="G3609" t="s">
        <v>42</v>
      </c>
      <c r="H3609">
        <v>0</v>
      </c>
      <c r="I3609">
        <v>0</v>
      </c>
      <c r="J3609">
        <v>0</v>
      </c>
      <c r="K3609" t="s">
        <v>14751</v>
      </c>
    </row>
    <row r="3610" spans="1:11" x14ac:dyDescent="0.3">
      <c r="A3610" t="s">
        <v>14752</v>
      </c>
      <c r="B3610" t="s">
        <v>14753</v>
      </c>
      <c r="C3610" t="s">
        <v>558</v>
      </c>
      <c r="D3610" t="s">
        <v>14754</v>
      </c>
      <c r="E3610" t="s">
        <v>2102</v>
      </c>
      <c r="F3610" t="s">
        <v>1991</v>
      </c>
      <c r="G3610" t="s">
        <v>42</v>
      </c>
      <c r="H3610">
        <v>0</v>
      </c>
      <c r="I3610">
        <v>0</v>
      </c>
      <c r="J3610">
        <v>0</v>
      </c>
      <c r="K3610" t="s">
        <v>14755</v>
      </c>
    </row>
    <row r="3611" spans="1:11" x14ac:dyDescent="0.3">
      <c r="A3611" t="s">
        <v>14756</v>
      </c>
      <c r="B3611" t="s">
        <v>14757</v>
      </c>
      <c r="C3611" t="s">
        <v>466</v>
      </c>
      <c r="D3611" t="s">
        <v>14758</v>
      </c>
      <c r="E3611" t="s">
        <v>5396</v>
      </c>
      <c r="F3611" t="s">
        <v>14759</v>
      </c>
      <c r="G3611" t="s">
        <v>42</v>
      </c>
      <c r="H3611">
        <v>0</v>
      </c>
      <c r="I3611">
        <v>0</v>
      </c>
      <c r="J3611">
        <v>0</v>
      </c>
      <c r="K3611" t="s">
        <v>14760</v>
      </c>
    </row>
    <row r="3612" spans="1:11" x14ac:dyDescent="0.3">
      <c r="A3612" t="s">
        <v>14761</v>
      </c>
      <c r="B3612" t="s">
        <v>14762</v>
      </c>
      <c r="C3612" t="s">
        <v>20</v>
      </c>
      <c r="D3612" t="s">
        <v>14763</v>
      </c>
      <c r="E3612" t="s">
        <v>22</v>
      </c>
      <c r="F3612" t="s">
        <v>3538</v>
      </c>
      <c r="G3612" t="s">
        <v>9711</v>
      </c>
      <c r="H3612">
        <v>0</v>
      </c>
      <c r="I3612">
        <v>0</v>
      </c>
      <c r="J3612">
        <v>0</v>
      </c>
      <c r="K3612" t="s">
        <v>14764</v>
      </c>
    </row>
    <row r="3613" spans="1:11" x14ac:dyDescent="0.3">
      <c r="A3613" t="s">
        <v>14765</v>
      </c>
      <c r="B3613" t="s">
        <v>14766</v>
      </c>
      <c r="C3613" t="s">
        <v>27</v>
      </c>
      <c r="D3613" t="s">
        <v>14767</v>
      </c>
      <c r="E3613" t="s">
        <v>10249</v>
      </c>
      <c r="F3613" t="s">
        <v>7664</v>
      </c>
      <c r="G3613" t="s">
        <v>42</v>
      </c>
      <c r="H3613">
        <v>0</v>
      </c>
      <c r="I3613">
        <v>0</v>
      </c>
      <c r="J3613">
        <v>0</v>
      </c>
      <c r="K3613" t="s">
        <v>14768</v>
      </c>
    </row>
    <row r="3614" spans="1:11" x14ac:dyDescent="0.3">
      <c r="A3614" t="s">
        <v>14769</v>
      </c>
      <c r="B3614" t="s">
        <v>14770</v>
      </c>
      <c r="C3614" t="s">
        <v>27</v>
      </c>
      <c r="D3614" t="s">
        <v>14771</v>
      </c>
      <c r="E3614" t="s">
        <v>10249</v>
      </c>
      <c r="F3614" t="s">
        <v>4331</v>
      </c>
      <c r="G3614" t="s">
        <v>42</v>
      </c>
      <c r="H3614">
        <v>0</v>
      </c>
      <c r="I3614">
        <v>0</v>
      </c>
      <c r="J3614">
        <v>0</v>
      </c>
      <c r="K3614" t="s">
        <v>14772</v>
      </c>
    </row>
    <row r="3615" spans="1:11" x14ac:dyDescent="0.3">
      <c r="A3615" t="s">
        <v>14773</v>
      </c>
      <c r="B3615" t="s">
        <v>14774</v>
      </c>
      <c r="C3615" t="s">
        <v>13</v>
      </c>
      <c r="D3615" t="s">
        <v>14775</v>
      </c>
      <c r="E3615" t="s">
        <v>13199</v>
      </c>
      <c r="F3615" t="s">
        <v>16</v>
      </c>
      <c r="G3615" t="s">
        <v>200</v>
      </c>
      <c r="H3615">
        <v>0</v>
      </c>
      <c r="I3615">
        <v>0</v>
      </c>
      <c r="J3615">
        <v>0</v>
      </c>
      <c r="K3615" t="s">
        <v>14776</v>
      </c>
    </row>
    <row r="3616" spans="1:11" x14ac:dyDescent="0.3">
      <c r="A3616" t="s">
        <v>14777</v>
      </c>
      <c r="B3616" t="s">
        <v>14778</v>
      </c>
      <c r="C3616" t="s">
        <v>558</v>
      </c>
      <c r="D3616" t="s">
        <v>14779</v>
      </c>
      <c r="E3616" t="s">
        <v>1122</v>
      </c>
      <c r="F3616" t="s">
        <v>14780</v>
      </c>
      <c r="G3616" t="s">
        <v>42</v>
      </c>
      <c r="H3616">
        <v>0</v>
      </c>
      <c r="I3616">
        <v>0</v>
      </c>
      <c r="J3616">
        <v>0</v>
      </c>
      <c r="K3616" t="s">
        <v>14781</v>
      </c>
    </row>
    <row r="3617" spans="1:11" x14ac:dyDescent="0.3">
      <c r="A3617" t="s">
        <v>14782</v>
      </c>
      <c r="B3617" t="s">
        <v>14783</v>
      </c>
      <c r="C3617" t="s">
        <v>13</v>
      </c>
      <c r="D3617" t="s">
        <v>14784</v>
      </c>
      <c r="E3617" t="s">
        <v>13199</v>
      </c>
      <c r="F3617" t="s">
        <v>16</v>
      </c>
      <c r="G3617" t="s">
        <v>2070</v>
      </c>
      <c r="H3617">
        <v>0</v>
      </c>
      <c r="I3617">
        <v>0</v>
      </c>
      <c r="J3617">
        <v>0</v>
      </c>
      <c r="K3617" t="s">
        <v>14785</v>
      </c>
    </row>
    <row r="3618" spans="1:11" x14ac:dyDescent="0.3">
      <c r="A3618" t="s">
        <v>14786</v>
      </c>
      <c r="B3618" t="s">
        <v>14787</v>
      </c>
      <c r="C3618" t="s">
        <v>558</v>
      </c>
      <c r="D3618" t="s">
        <v>14788</v>
      </c>
      <c r="E3618" t="s">
        <v>560</v>
      </c>
      <c r="F3618" t="s">
        <v>16</v>
      </c>
      <c r="G3618" t="s">
        <v>9279</v>
      </c>
      <c r="H3618">
        <v>0</v>
      </c>
      <c r="I3618">
        <v>0</v>
      </c>
      <c r="J3618">
        <v>0</v>
      </c>
      <c r="K3618" t="s">
        <v>14789</v>
      </c>
    </row>
    <row r="3619" spans="1:11" x14ac:dyDescent="0.3">
      <c r="A3619" t="s">
        <v>14790</v>
      </c>
      <c r="B3619" t="s">
        <v>14791</v>
      </c>
      <c r="C3619" t="s">
        <v>558</v>
      </c>
      <c r="D3619" t="s">
        <v>14792</v>
      </c>
      <c r="E3619" t="s">
        <v>560</v>
      </c>
      <c r="F3619" t="s">
        <v>4100</v>
      </c>
      <c r="G3619" t="s">
        <v>42</v>
      </c>
      <c r="H3619">
        <v>0</v>
      </c>
      <c r="I3619">
        <v>0</v>
      </c>
      <c r="J3619">
        <v>0</v>
      </c>
      <c r="K3619" t="s">
        <v>14793</v>
      </c>
    </row>
    <row r="3620" spans="1:11" x14ac:dyDescent="0.3">
      <c r="A3620" t="s">
        <v>14794</v>
      </c>
      <c r="B3620" t="s">
        <v>14795</v>
      </c>
      <c r="C3620" t="s">
        <v>13</v>
      </c>
      <c r="D3620" t="s">
        <v>14796</v>
      </c>
      <c r="E3620" t="s">
        <v>13199</v>
      </c>
      <c r="F3620" t="s">
        <v>16</v>
      </c>
      <c r="G3620" t="s">
        <v>1391</v>
      </c>
      <c r="H3620">
        <v>0</v>
      </c>
      <c r="I3620">
        <v>0</v>
      </c>
      <c r="J3620">
        <v>0</v>
      </c>
      <c r="K3620" t="s">
        <v>14797</v>
      </c>
    </row>
    <row r="3621" spans="1:11" x14ac:dyDescent="0.3">
      <c r="A3621" t="s">
        <v>14798</v>
      </c>
      <c r="C3621" t="s">
        <v>13</v>
      </c>
      <c r="D3621" t="s">
        <v>14799</v>
      </c>
      <c r="E3621" t="s">
        <v>13199</v>
      </c>
      <c r="F3621" t="s">
        <v>16</v>
      </c>
      <c r="G3621" t="s">
        <v>42</v>
      </c>
      <c r="H3621">
        <v>0</v>
      </c>
      <c r="I3621">
        <v>0</v>
      </c>
      <c r="J3621">
        <v>0</v>
      </c>
      <c r="K3621" t="s">
        <v>14800</v>
      </c>
    </row>
    <row r="3622" spans="1:11" x14ac:dyDescent="0.3">
      <c r="A3622" t="s">
        <v>14801</v>
      </c>
      <c r="B3622" t="s">
        <v>14802</v>
      </c>
      <c r="C3622" t="s">
        <v>558</v>
      </c>
      <c r="D3622" t="s">
        <v>14803</v>
      </c>
      <c r="E3622" t="s">
        <v>981</v>
      </c>
      <c r="F3622" t="s">
        <v>16</v>
      </c>
      <c r="G3622" t="s">
        <v>3120</v>
      </c>
      <c r="H3622">
        <v>0</v>
      </c>
      <c r="I3622">
        <v>0</v>
      </c>
      <c r="J3622">
        <v>0</v>
      </c>
      <c r="K3622" t="s">
        <v>14804</v>
      </c>
    </row>
    <row r="3623" spans="1:11" x14ac:dyDescent="0.3">
      <c r="A3623" t="s">
        <v>14805</v>
      </c>
      <c r="B3623" t="s">
        <v>14806</v>
      </c>
      <c r="C3623" t="s">
        <v>558</v>
      </c>
      <c r="D3623" t="s">
        <v>14807</v>
      </c>
      <c r="E3623" t="s">
        <v>560</v>
      </c>
      <c r="F3623" t="s">
        <v>982</v>
      </c>
      <c r="G3623" t="s">
        <v>42</v>
      </c>
      <c r="H3623">
        <v>0</v>
      </c>
      <c r="I3623">
        <v>0</v>
      </c>
      <c r="J3623">
        <v>0</v>
      </c>
      <c r="K3623" t="s">
        <v>14808</v>
      </c>
    </row>
    <row r="3624" spans="1:11" x14ac:dyDescent="0.3">
      <c r="A3624" t="s">
        <v>14809</v>
      </c>
      <c r="B3624" t="s">
        <v>14810</v>
      </c>
      <c r="C3624" t="s">
        <v>558</v>
      </c>
      <c r="D3624" t="s">
        <v>14811</v>
      </c>
      <c r="E3624" t="s">
        <v>560</v>
      </c>
      <c r="F3624" t="s">
        <v>9438</v>
      </c>
      <c r="G3624" t="s">
        <v>42</v>
      </c>
      <c r="H3624">
        <v>0</v>
      </c>
      <c r="I3624">
        <v>0</v>
      </c>
      <c r="J3624">
        <v>0</v>
      </c>
      <c r="K3624" t="s">
        <v>14812</v>
      </c>
    </row>
    <row r="3625" spans="1:11" x14ac:dyDescent="0.3">
      <c r="A3625" t="s">
        <v>14813</v>
      </c>
      <c r="B3625" t="s">
        <v>14814</v>
      </c>
      <c r="C3625" t="s">
        <v>558</v>
      </c>
      <c r="D3625" t="s">
        <v>14815</v>
      </c>
      <c r="E3625" t="s">
        <v>1122</v>
      </c>
      <c r="F3625" t="s">
        <v>14816</v>
      </c>
      <c r="G3625" t="s">
        <v>42</v>
      </c>
      <c r="H3625">
        <v>0</v>
      </c>
      <c r="I3625">
        <v>0</v>
      </c>
      <c r="J3625">
        <v>0</v>
      </c>
      <c r="K3625" t="s">
        <v>14817</v>
      </c>
    </row>
    <row r="3626" spans="1:11" x14ac:dyDescent="0.3">
      <c r="A3626" t="s">
        <v>14818</v>
      </c>
      <c r="B3626" t="s">
        <v>14819</v>
      </c>
      <c r="C3626" t="s">
        <v>13</v>
      </c>
      <c r="D3626" t="s">
        <v>14820</v>
      </c>
      <c r="E3626" t="s">
        <v>13199</v>
      </c>
      <c r="F3626" t="s">
        <v>41</v>
      </c>
      <c r="G3626" t="s">
        <v>42</v>
      </c>
      <c r="H3626">
        <v>0</v>
      </c>
      <c r="I3626">
        <v>0</v>
      </c>
      <c r="J3626">
        <v>0</v>
      </c>
      <c r="K3626" t="s">
        <v>14821</v>
      </c>
    </row>
    <row r="3627" spans="1:11" x14ac:dyDescent="0.3">
      <c r="A3627" t="s">
        <v>14822</v>
      </c>
      <c r="B3627" t="s">
        <v>14823</v>
      </c>
      <c r="C3627" t="s">
        <v>13</v>
      </c>
      <c r="D3627" t="s">
        <v>14824</v>
      </c>
      <c r="E3627" t="s">
        <v>13199</v>
      </c>
      <c r="F3627" t="s">
        <v>41</v>
      </c>
      <c r="G3627" t="s">
        <v>42</v>
      </c>
      <c r="H3627">
        <v>0</v>
      </c>
      <c r="I3627">
        <v>0</v>
      </c>
      <c r="J3627">
        <v>0</v>
      </c>
      <c r="K3627" t="s">
        <v>14825</v>
      </c>
    </row>
    <row r="3628" spans="1:11" x14ac:dyDescent="0.3">
      <c r="A3628" t="s">
        <v>14826</v>
      </c>
      <c r="B3628" t="s">
        <v>14827</v>
      </c>
      <c r="C3628" t="s">
        <v>13</v>
      </c>
      <c r="D3628" t="s">
        <v>14828</v>
      </c>
      <c r="E3628" t="s">
        <v>13199</v>
      </c>
      <c r="F3628" t="s">
        <v>41</v>
      </c>
      <c r="G3628" t="s">
        <v>42</v>
      </c>
      <c r="H3628">
        <v>0</v>
      </c>
      <c r="I3628">
        <v>0</v>
      </c>
      <c r="J3628">
        <v>0</v>
      </c>
      <c r="K3628" t="s">
        <v>14829</v>
      </c>
    </row>
    <row r="3629" spans="1:11" x14ac:dyDescent="0.3">
      <c r="A3629" t="s">
        <v>14830</v>
      </c>
      <c r="C3629" t="s">
        <v>13</v>
      </c>
      <c r="D3629" t="s">
        <v>14831</v>
      </c>
      <c r="E3629" t="s">
        <v>13199</v>
      </c>
      <c r="F3629" t="s">
        <v>16</v>
      </c>
      <c r="G3629" t="s">
        <v>42</v>
      </c>
      <c r="H3629">
        <v>0</v>
      </c>
      <c r="I3629">
        <v>0</v>
      </c>
      <c r="J3629">
        <v>0</v>
      </c>
      <c r="K3629" t="s">
        <v>14832</v>
      </c>
    </row>
    <row r="3630" spans="1:11" x14ac:dyDescent="0.3">
      <c r="A3630" t="s">
        <v>14833</v>
      </c>
      <c r="B3630" t="s">
        <v>14834</v>
      </c>
      <c r="C3630" t="s">
        <v>20</v>
      </c>
      <c r="D3630" t="s">
        <v>14835</v>
      </c>
      <c r="E3630" t="s">
        <v>14059</v>
      </c>
      <c r="F3630" t="s">
        <v>16</v>
      </c>
      <c r="G3630" t="s">
        <v>14836</v>
      </c>
      <c r="H3630">
        <v>0</v>
      </c>
      <c r="I3630">
        <v>0</v>
      </c>
      <c r="J3630">
        <v>0</v>
      </c>
      <c r="K3630" t="s">
        <v>14837</v>
      </c>
    </row>
    <row r="3631" spans="1:11" x14ac:dyDescent="0.3">
      <c r="A3631" t="s">
        <v>14838</v>
      </c>
      <c r="B3631" t="s">
        <v>14839</v>
      </c>
      <c r="C3631" t="s">
        <v>27</v>
      </c>
      <c r="D3631" t="s">
        <v>14840</v>
      </c>
      <c r="E3631" t="s">
        <v>10249</v>
      </c>
      <c r="F3631" t="s">
        <v>16</v>
      </c>
      <c r="G3631" t="s">
        <v>5436</v>
      </c>
      <c r="H3631">
        <v>0</v>
      </c>
      <c r="I3631">
        <v>0</v>
      </c>
      <c r="J3631">
        <v>0</v>
      </c>
      <c r="K3631" t="s">
        <v>14841</v>
      </c>
    </row>
    <row r="3632" spans="1:11" x14ac:dyDescent="0.3">
      <c r="A3632" t="s">
        <v>14842</v>
      </c>
      <c r="B3632" t="s">
        <v>14843</v>
      </c>
      <c r="C3632" t="s">
        <v>27</v>
      </c>
      <c r="D3632" t="s">
        <v>14844</v>
      </c>
      <c r="E3632" t="s">
        <v>10249</v>
      </c>
      <c r="F3632" t="s">
        <v>11524</v>
      </c>
      <c r="G3632" t="s">
        <v>42</v>
      </c>
      <c r="H3632">
        <v>0</v>
      </c>
      <c r="I3632">
        <v>0</v>
      </c>
      <c r="J3632">
        <v>0</v>
      </c>
      <c r="K3632" t="s">
        <v>14845</v>
      </c>
    </row>
    <row r="3633" spans="1:11" x14ac:dyDescent="0.3">
      <c r="A3633" t="s">
        <v>14846</v>
      </c>
      <c r="B3633" t="s">
        <v>14847</v>
      </c>
      <c r="C3633" t="s">
        <v>27</v>
      </c>
      <c r="D3633" t="s">
        <v>14848</v>
      </c>
      <c r="E3633" t="s">
        <v>10249</v>
      </c>
      <c r="F3633" t="s">
        <v>14849</v>
      </c>
      <c r="G3633" t="s">
        <v>5327</v>
      </c>
      <c r="H3633">
        <v>0</v>
      </c>
      <c r="I3633">
        <v>0</v>
      </c>
      <c r="J3633">
        <v>0</v>
      </c>
      <c r="K3633" t="s">
        <v>14850</v>
      </c>
    </row>
    <row r="3634" spans="1:11" x14ac:dyDescent="0.3">
      <c r="A3634" t="s">
        <v>14851</v>
      </c>
      <c r="C3634" t="s">
        <v>1159</v>
      </c>
      <c r="D3634" t="s">
        <v>14852</v>
      </c>
      <c r="E3634" t="s">
        <v>14853</v>
      </c>
      <c r="F3634" t="s">
        <v>16</v>
      </c>
      <c r="G3634" t="s">
        <v>1414</v>
      </c>
      <c r="H3634">
        <v>0</v>
      </c>
      <c r="I3634">
        <v>0</v>
      </c>
      <c r="J3634">
        <v>0</v>
      </c>
      <c r="K3634" t="s">
        <v>14854</v>
      </c>
    </row>
    <row r="3635" spans="1:11" x14ac:dyDescent="0.3">
      <c r="A3635" t="s">
        <v>14855</v>
      </c>
      <c r="B3635" t="s">
        <v>14856</v>
      </c>
      <c r="C3635" t="s">
        <v>13</v>
      </c>
      <c r="D3635" t="e">
        <f>벤투리계</f>
        <v>#NAME?</v>
      </c>
      <c r="E3635" t="s">
        <v>13199</v>
      </c>
      <c r="F3635" t="s">
        <v>16</v>
      </c>
      <c r="G3635" t="s">
        <v>9663</v>
      </c>
      <c r="H3635">
        <v>0</v>
      </c>
      <c r="I3635">
        <v>0</v>
      </c>
      <c r="J3635">
        <v>0</v>
      </c>
      <c r="K3635" t="s">
        <v>14857</v>
      </c>
    </row>
    <row r="3636" spans="1:11" x14ac:dyDescent="0.3">
      <c r="A3636" t="s">
        <v>14858</v>
      </c>
      <c r="B3636" t="s">
        <v>14859</v>
      </c>
      <c r="C3636" t="s">
        <v>13</v>
      </c>
      <c r="D3636" t="s">
        <v>14860</v>
      </c>
      <c r="E3636" t="s">
        <v>13199</v>
      </c>
      <c r="F3636" t="s">
        <v>16</v>
      </c>
      <c r="G3636" t="s">
        <v>1477</v>
      </c>
      <c r="H3636">
        <v>0</v>
      </c>
      <c r="I3636">
        <v>0</v>
      </c>
      <c r="J3636">
        <v>0</v>
      </c>
      <c r="K3636" t="s">
        <v>14861</v>
      </c>
    </row>
    <row r="3637" spans="1:11" x14ac:dyDescent="0.3">
      <c r="A3637" t="s">
        <v>14862</v>
      </c>
      <c r="B3637" t="s">
        <v>14863</v>
      </c>
      <c r="C3637" t="s">
        <v>13</v>
      </c>
      <c r="D3637" t="s">
        <v>14864</v>
      </c>
      <c r="E3637" t="s">
        <v>13199</v>
      </c>
      <c r="F3637" t="s">
        <v>16</v>
      </c>
      <c r="G3637" t="s">
        <v>575</v>
      </c>
      <c r="H3637">
        <v>0</v>
      </c>
      <c r="I3637">
        <v>0</v>
      </c>
      <c r="J3637">
        <v>0</v>
      </c>
      <c r="K3637" t="s">
        <v>14865</v>
      </c>
    </row>
    <row r="3638" spans="1:11" x14ac:dyDescent="0.3">
      <c r="A3638" t="s">
        <v>14866</v>
      </c>
      <c r="B3638" t="s">
        <v>14867</v>
      </c>
      <c r="C3638" t="s">
        <v>13</v>
      </c>
      <c r="D3638" t="s">
        <v>14868</v>
      </c>
      <c r="E3638" t="s">
        <v>13199</v>
      </c>
      <c r="F3638" t="s">
        <v>41</v>
      </c>
      <c r="G3638" t="s">
        <v>42</v>
      </c>
      <c r="H3638">
        <v>0</v>
      </c>
      <c r="I3638">
        <v>0</v>
      </c>
      <c r="J3638">
        <v>0</v>
      </c>
      <c r="K3638" t="s">
        <v>14869</v>
      </c>
    </row>
    <row r="3639" spans="1:11" x14ac:dyDescent="0.3">
      <c r="A3639" t="s">
        <v>14870</v>
      </c>
      <c r="B3639" t="s">
        <v>14871</v>
      </c>
      <c r="C3639" t="s">
        <v>558</v>
      </c>
      <c r="D3639" t="s">
        <v>14872</v>
      </c>
      <c r="E3639" t="s">
        <v>1122</v>
      </c>
      <c r="F3639" t="s">
        <v>3555</v>
      </c>
      <c r="G3639" t="s">
        <v>42</v>
      </c>
      <c r="H3639">
        <v>0</v>
      </c>
      <c r="I3639">
        <v>0</v>
      </c>
      <c r="J3639">
        <v>0</v>
      </c>
      <c r="K3639" t="s">
        <v>14873</v>
      </c>
    </row>
    <row r="3640" spans="1:11" x14ac:dyDescent="0.3">
      <c r="A3640" t="s">
        <v>14874</v>
      </c>
      <c r="B3640" t="s">
        <v>14875</v>
      </c>
      <c r="C3640" t="s">
        <v>13</v>
      </c>
      <c r="D3640" t="s">
        <v>14876</v>
      </c>
      <c r="E3640" t="s">
        <v>15</v>
      </c>
      <c r="F3640" t="s">
        <v>16</v>
      </c>
      <c r="G3640" t="s">
        <v>3291</v>
      </c>
      <c r="H3640">
        <v>0</v>
      </c>
      <c r="I3640">
        <v>0</v>
      </c>
      <c r="J3640">
        <v>0</v>
      </c>
      <c r="K3640" t="s">
        <v>14877</v>
      </c>
    </row>
    <row r="3641" spans="1:11" x14ac:dyDescent="0.3">
      <c r="A3641" t="s">
        <v>14878</v>
      </c>
      <c r="B3641" t="s">
        <v>14879</v>
      </c>
      <c r="C3641" t="s">
        <v>27</v>
      </c>
      <c r="D3641" t="s">
        <v>14880</v>
      </c>
      <c r="E3641" t="s">
        <v>10249</v>
      </c>
      <c r="F3641" t="s">
        <v>2595</v>
      </c>
      <c r="G3641" t="s">
        <v>42</v>
      </c>
      <c r="H3641">
        <v>0</v>
      </c>
      <c r="I3641">
        <v>0</v>
      </c>
      <c r="J3641">
        <v>0</v>
      </c>
      <c r="K3641" t="s">
        <v>14881</v>
      </c>
    </row>
    <row r="3642" spans="1:11" x14ac:dyDescent="0.3">
      <c r="A3642" t="s">
        <v>14882</v>
      </c>
      <c r="B3642" t="s">
        <v>14883</v>
      </c>
      <c r="C3642" t="s">
        <v>558</v>
      </c>
      <c r="D3642" t="s">
        <v>14884</v>
      </c>
      <c r="E3642" t="s">
        <v>1122</v>
      </c>
      <c r="F3642" t="s">
        <v>2486</v>
      </c>
      <c r="G3642" t="s">
        <v>42</v>
      </c>
      <c r="H3642">
        <v>0</v>
      </c>
      <c r="I3642">
        <v>0</v>
      </c>
      <c r="J3642">
        <v>0</v>
      </c>
      <c r="K3642" t="s">
        <v>14885</v>
      </c>
    </row>
    <row r="3643" spans="1:11" x14ac:dyDescent="0.3">
      <c r="A3643" t="s">
        <v>14886</v>
      </c>
      <c r="B3643" t="s">
        <v>14887</v>
      </c>
      <c r="C3643" t="s">
        <v>13</v>
      </c>
      <c r="D3643" t="s">
        <v>14888</v>
      </c>
      <c r="E3643" t="s">
        <v>13199</v>
      </c>
      <c r="F3643" t="s">
        <v>41</v>
      </c>
      <c r="G3643" t="s">
        <v>42</v>
      </c>
      <c r="H3643">
        <v>0</v>
      </c>
      <c r="I3643">
        <v>0</v>
      </c>
      <c r="J3643">
        <v>0</v>
      </c>
      <c r="K3643" t="s">
        <v>14889</v>
      </c>
    </row>
    <row r="3644" spans="1:11" x14ac:dyDescent="0.3">
      <c r="A3644" t="s">
        <v>14890</v>
      </c>
      <c r="B3644" t="s">
        <v>14891</v>
      </c>
      <c r="C3644" t="s">
        <v>13</v>
      </c>
      <c r="D3644" t="s">
        <v>14892</v>
      </c>
      <c r="E3644" t="s">
        <v>13199</v>
      </c>
      <c r="F3644" t="s">
        <v>14893</v>
      </c>
      <c r="G3644" t="s">
        <v>2189</v>
      </c>
      <c r="H3644">
        <v>0</v>
      </c>
      <c r="I3644">
        <v>0</v>
      </c>
      <c r="J3644">
        <v>0</v>
      </c>
      <c r="K3644" t="s">
        <v>14894</v>
      </c>
    </row>
    <row r="3645" spans="1:11" x14ac:dyDescent="0.3">
      <c r="A3645" t="s">
        <v>14895</v>
      </c>
      <c r="B3645" t="s">
        <v>14896</v>
      </c>
      <c r="C3645" t="s">
        <v>27</v>
      </c>
      <c r="D3645" t="s">
        <v>14897</v>
      </c>
      <c r="E3645" t="s">
        <v>10249</v>
      </c>
      <c r="F3645" t="s">
        <v>3633</v>
      </c>
      <c r="G3645" t="s">
        <v>42</v>
      </c>
      <c r="H3645">
        <v>0</v>
      </c>
      <c r="I3645">
        <v>0</v>
      </c>
      <c r="J3645">
        <v>0</v>
      </c>
      <c r="K3645" t="s">
        <v>14898</v>
      </c>
    </row>
    <row r="3646" spans="1:11" x14ac:dyDescent="0.3">
      <c r="A3646" t="s">
        <v>14899</v>
      </c>
      <c r="B3646" t="s">
        <v>14900</v>
      </c>
      <c r="C3646" t="s">
        <v>13</v>
      </c>
      <c r="D3646" t="s">
        <v>14901</v>
      </c>
      <c r="E3646" t="s">
        <v>13199</v>
      </c>
      <c r="F3646" t="s">
        <v>16</v>
      </c>
      <c r="G3646" t="s">
        <v>126</v>
      </c>
      <c r="H3646">
        <v>0</v>
      </c>
      <c r="I3646">
        <v>0</v>
      </c>
      <c r="J3646">
        <v>0</v>
      </c>
      <c r="K3646" t="s">
        <v>14902</v>
      </c>
    </row>
    <row r="3647" spans="1:11" x14ac:dyDescent="0.3">
      <c r="A3647" t="s">
        <v>14903</v>
      </c>
      <c r="B3647" t="s">
        <v>14904</v>
      </c>
      <c r="C3647" t="s">
        <v>13</v>
      </c>
      <c r="D3647" t="s">
        <v>14905</v>
      </c>
      <c r="E3647" t="s">
        <v>13199</v>
      </c>
      <c r="F3647" t="s">
        <v>16</v>
      </c>
      <c r="G3647" t="s">
        <v>3791</v>
      </c>
      <c r="H3647">
        <v>0</v>
      </c>
      <c r="I3647">
        <v>0</v>
      </c>
      <c r="J3647">
        <v>0</v>
      </c>
      <c r="K3647" t="s">
        <v>14906</v>
      </c>
    </row>
    <row r="3648" spans="1:11" x14ac:dyDescent="0.3">
      <c r="A3648" t="s">
        <v>14907</v>
      </c>
      <c r="B3648" t="s">
        <v>14908</v>
      </c>
      <c r="C3648" t="s">
        <v>13</v>
      </c>
      <c r="D3648" t="s">
        <v>14909</v>
      </c>
      <c r="E3648" t="s">
        <v>13199</v>
      </c>
      <c r="F3648" t="s">
        <v>41</v>
      </c>
      <c r="G3648" t="s">
        <v>42</v>
      </c>
      <c r="H3648">
        <v>0</v>
      </c>
      <c r="I3648">
        <v>0</v>
      </c>
      <c r="J3648">
        <v>0</v>
      </c>
      <c r="K3648" t="s">
        <v>14910</v>
      </c>
    </row>
    <row r="3649" spans="1:11" x14ac:dyDescent="0.3">
      <c r="A3649" t="s">
        <v>14911</v>
      </c>
      <c r="B3649" t="s">
        <v>14900</v>
      </c>
      <c r="C3649" t="s">
        <v>13</v>
      </c>
      <c r="D3649" t="s">
        <v>14912</v>
      </c>
      <c r="E3649" t="s">
        <v>13199</v>
      </c>
      <c r="F3649" t="s">
        <v>41</v>
      </c>
      <c r="G3649" t="s">
        <v>42</v>
      </c>
      <c r="H3649">
        <v>0</v>
      </c>
      <c r="I3649">
        <v>0</v>
      </c>
      <c r="J3649">
        <v>0</v>
      </c>
      <c r="K3649" t="s">
        <v>14913</v>
      </c>
    </row>
    <row r="3650" spans="1:11" x14ac:dyDescent="0.3">
      <c r="A3650" t="s">
        <v>14914</v>
      </c>
      <c r="B3650" t="s">
        <v>14915</v>
      </c>
      <c r="C3650" t="s">
        <v>558</v>
      </c>
      <c r="D3650" t="s">
        <v>14916</v>
      </c>
      <c r="E3650" t="s">
        <v>560</v>
      </c>
      <c r="F3650" t="s">
        <v>2835</v>
      </c>
      <c r="G3650" t="s">
        <v>42</v>
      </c>
      <c r="H3650">
        <v>0</v>
      </c>
      <c r="I3650">
        <v>0</v>
      </c>
      <c r="J3650">
        <v>0</v>
      </c>
      <c r="K3650" t="s">
        <v>14917</v>
      </c>
    </row>
    <row r="3651" spans="1:11" x14ac:dyDescent="0.3">
      <c r="A3651" t="s">
        <v>14918</v>
      </c>
      <c r="B3651" t="s">
        <v>14919</v>
      </c>
      <c r="C3651" t="s">
        <v>13</v>
      </c>
      <c r="D3651" t="s">
        <v>14920</v>
      </c>
      <c r="E3651" t="s">
        <v>15</v>
      </c>
      <c r="F3651" t="s">
        <v>7645</v>
      </c>
      <c r="G3651" t="s">
        <v>42</v>
      </c>
      <c r="H3651">
        <v>0</v>
      </c>
      <c r="I3651">
        <v>0</v>
      </c>
      <c r="J3651">
        <v>0</v>
      </c>
      <c r="K3651" t="s">
        <v>14921</v>
      </c>
    </row>
    <row r="3652" spans="1:11" x14ac:dyDescent="0.3">
      <c r="A3652" t="s">
        <v>14922</v>
      </c>
      <c r="B3652" t="s">
        <v>14923</v>
      </c>
      <c r="C3652" t="s">
        <v>20</v>
      </c>
      <c r="D3652" t="s">
        <v>14924</v>
      </c>
      <c r="E3652" t="s">
        <v>14059</v>
      </c>
      <c r="F3652" t="s">
        <v>1324</v>
      </c>
      <c r="G3652" t="s">
        <v>42</v>
      </c>
      <c r="H3652">
        <v>0</v>
      </c>
      <c r="I3652">
        <v>0</v>
      </c>
      <c r="J3652">
        <v>0</v>
      </c>
      <c r="K3652" t="s">
        <v>14925</v>
      </c>
    </row>
    <row r="3653" spans="1:11" x14ac:dyDescent="0.3">
      <c r="A3653" t="s">
        <v>14926</v>
      </c>
      <c r="B3653" t="s">
        <v>14927</v>
      </c>
      <c r="C3653" t="s">
        <v>13</v>
      </c>
      <c r="D3653" t="s">
        <v>14928</v>
      </c>
      <c r="E3653" t="s">
        <v>13199</v>
      </c>
      <c r="F3653" t="s">
        <v>16</v>
      </c>
      <c r="G3653" t="s">
        <v>4749</v>
      </c>
      <c r="H3653">
        <v>0</v>
      </c>
      <c r="I3653">
        <v>0</v>
      </c>
      <c r="J3653">
        <v>0</v>
      </c>
      <c r="K3653" t="s">
        <v>14929</v>
      </c>
    </row>
    <row r="3654" spans="1:11" x14ac:dyDescent="0.3">
      <c r="A3654" t="s">
        <v>14930</v>
      </c>
      <c r="B3654" t="s">
        <v>14931</v>
      </c>
      <c r="C3654" t="s">
        <v>13</v>
      </c>
      <c r="D3654" t="s">
        <v>14932</v>
      </c>
      <c r="E3654" t="s">
        <v>13199</v>
      </c>
      <c r="F3654" t="s">
        <v>41</v>
      </c>
      <c r="G3654" t="s">
        <v>42</v>
      </c>
      <c r="H3654">
        <v>0</v>
      </c>
      <c r="I3654">
        <v>0</v>
      </c>
      <c r="J3654">
        <v>0</v>
      </c>
      <c r="K3654" t="s">
        <v>14933</v>
      </c>
    </row>
    <row r="3655" spans="1:11" x14ac:dyDescent="0.3">
      <c r="A3655" t="s">
        <v>14934</v>
      </c>
      <c r="B3655" t="s">
        <v>14935</v>
      </c>
      <c r="C3655" t="s">
        <v>13</v>
      </c>
      <c r="D3655" t="s">
        <v>14936</v>
      </c>
      <c r="E3655" t="s">
        <v>13199</v>
      </c>
      <c r="F3655" t="s">
        <v>16</v>
      </c>
      <c r="G3655" t="s">
        <v>7000</v>
      </c>
      <c r="H3655">
        <v>0</v>
      </c>
      <c r="I3655">
        <v>0</v>
      </c>
      <c r="J3655">
        <v>0</v>
      </c>
      <c r="K3655" t="s">
        <v>14937</v>
      </c>
    </row>
    <row r="3656" spans="1:11" x14ac:dyDescent="0.3">
      <c r="A3656" t="s">
        <v>14938</v>
      </c>
      <c r="B3656" t="s">
        <v>14939</v>
      </c>
      <c r="C3656" t="s">
        <v>20</v>
      </c>
      <c r="D3656" t="s">
        <v>14940</v>
      </c>
      <c r="E3656" t="s">
        <v>14059</v>
      </c>
      <c r="F3656" t="s">
        <v>14941</v>
      </c>
      <c r="G3656" t="s">
        <v>42</v>
      </c>
      <c r="H3656">
        <v>0</v>
      </c>
      <c r="I3656">
        <v>0</v>
      </c>
      <c r="J3656">
        <v>0</v>
      </c>
      <c r="K3656" t="s">
        <v>14942</v>
      </c>
    </row>
    <row r="3657" spans="1:11" x14ac:dyDescent="0.3">
      <c r="A3657" t="s">
        <v>14943</v>
      </c>
      <c r="B3657" t="s">
        <v>14944</v>
      </c>
      <c r="C3657" t="s">
        <v>27</v>
      </c>
      <c r="D3657" t="s">
        <v>14945</v>
      </c>
      <c r="E3657" t="s">
        <v>10249</v>
      </c>
      <c r="F3657" t="s">
        <v>14946</v>
      </c>
      <c r="G3657" t="s">
        <v>42</v>
      </c>
      <c r="H3657">
        <v>0</v>
      </c>
      <c r="I3657">
        <v>0</v>
      </c>
      <c r="J3657">
        <v>0</v>
      </c>
      <c r="K3657" t="s">
        <v>14947</v>
      </c>
    </row>
    <row r="3658" spans="1:11" x14ac:dyDescent="0.3">
      <c r="A3658" t="s">
        <v>14948</v>
      </c>
      <c r="B3658" t="s">
        <v>14949</v>
      </c>
      <c r="C3658" t="s">
        <v>20</v>
      </c>
      <c r="D3658" t="s">
        <v>14950</v>
      </c>
      <c r="E3658" t="s">
        <v>14059</v>
      </c>
      <c r="F3658" t="s">
        <v>5882</v>
      </c>
      <c r="G3658" t="s">
        <v>42</v>
      </c>
      <c r="H3658">
        <v>0</v>
      </c>
      <c r="I3658">
        <v>0</v>
      </c>
      <c r="J3658">
        <v>0</v>
      </c>
      <c r="K3658" t="s">
        <v>14951</v>
      </c>
    </row>
    <row r="3659" spans="1:11" x14ac:dyDescent="0.3">
      <c r="A3659" t="s">
        <v>14952</v>
      </c>
      <c r="B3659" t="s">
        <v>14953</v>
      </c>
      <c r="C3659" t="s">
        <v>558</v>
      </c>
      <c r="D3659" t="s">
        <v>14954</v>
      </c>
      <c r="E3659" t="s">
        <v>754</v>
      </c>
      <c r="F3659" t="s">
        <v>1573</v>
      </c>
      <c r="G3659" t="s">
        <v>14955</v>
      </c>
      <c r="H3659">
        <v>0</v>
      </c>
      <c r="I3659">
        <v>0</v>
      </c>
      <c r="J3659">
        <v>0</v>
      </c>
      <c r="K3659" t="s">
        <v>14956</v>
      </c>
    </row>
    <row r="3660" spans="1:11" x14ac:dyDescent="0.3">
      <c r="A3660" t="s">
        <v>14957</v>
      </c>
      <c r="B3660" t="s">
        <v>14958</v>
      </c>
      <c r="C3660" t="s">
        <v>27</v>
      </c>
      <c r="D3660" t="s">
        <v>14959</v>
      </c>
      <c r="E3660" t="s">
        <v>10249</v>
      </c>
      <c r="F3660" t="s">
        <v>16</v>
      </c>
      <c r="G3660" t="s">
        <v>14960</v>
      </c>
      <c r="H3660">
        <v>0</v>
      </c>
      <c r="I3660">
        <v>0</v>
      </c>
      <c r="J3660">
        <v>0</v>
      </c>
      <c r="K3660" t="s">
        <v>14961</v>
      </c>
    </row>
    <row r="3661" spans="1:11" x14ac:dyDescent="0.3">
      <c r="A3661" t="s">
        <v>14962</v>
      </c>
      <c r="B3661" t="s">
        <v>14963</v>
      </c>
      <c r="C3661" t="s">
        <v>13</v>
      </c>
      <c r="D3661" t="s">
        <v>14964</v>
      </c>
      <c r="E3661" t="s">
        <v>13199</v>
      </c>
      <c r="F3661" t="s">
        <v>41</v>
      </c>
      <c r="G3661" t="s">
        <v>42</v>
      </c>
      <c r="H3661">
        <v>0</v>
      </c>
      <c r="I3661">
        <v>0</v>
      </c>
      <c r="J3661">
        <v>0</v>
      </c>
      <c r="K3661" t="s">
        <v>14965</v>
      </c>
    </row>
    <row r="3662" spans="1:11" x14ac:dyDescent="0.3">
      <c r="A3662" t="s">
        <v>14966</v>
      </c>
      <c r="B3662" t="s">
        <v>14967</v>
      </c>
      <c r="C3662" t="s">
        <v>13</v>
      </c>
      <c r="D3662" t="s">
        <v>14968</v>
      </c>
      <c r="E3662" t="s">
        <v>15</v>
      </c>
      <c r="F3662" t="s">
        <v>41</v>
      </c>
      <c r="G3662" t="s">
        <v>42</v>
      </c>
      <c r="H3662">
        <v>0</v>
      </c>
      <c r="I3662">
        <v>0</v>
      </c>
      <c r="J3662">
        <v>0</v>
      </c>
      <c r="K3662" t="s">
        <v>14969</v>
      </c>
    </row>
    <row r="3663" spans="1:11" x14ac:dyDescent="0.3">
      <c r="A3663" t="s">
        <v>14970</v>
      </c>
      <c r="B3663" t="s">
        <v>14904</v>
      </c>
      <c r="C3663" t="s">
        <v>13</v>
      </c>
      <c r="D3663" t="s">
        <v>14971</v>
      </c>
      <c r="E3663" t="s">
        <v>13199</v>
      </c>
      <c r="F3663" t="s">
        <v>41</v>
      </c>
      <c r="G3663" t="s">
        <v>42</v>
      </c>
      <c r="H3663">
        <v>0</v>
      </c>
      <c r="I3663">
        <v>0</v>
      </c>
      <c r="J3663">
        <v>0</v>
      </c>
      <c r="K3663" t="s">
        <v>14972</v>
      </c>
    </row>
    <row r="3664" spans="1:11" x14ac:dyDescent="0.3">
      <c r="A3664" t="s">
        <v>14973</v>
      </c>
      <c r="B3664" t="s">
        <v>14974</v>
      </c>
      <c r="C3664" t="s">
        <v>20</v>
      </c>
      <c r="D3664" t="s">
        <v>14975</v>
      </c>
      <c r="E3664" t="s">
        <v>14059</v>
      </c>
      <c r="F3664" t="s">
        <v>6442</v>
      </c>
      <c r="G3664" t="s">
        <v>42</v>
      </c>
      <c r="H3664">
        <v>0</v>
      </c>
      <c r="I3664">
        <v>0</v>
      </c>
      <c r="J3664">
        <v>0</v>
      </c>
      <c r="K3664" t="s">
        <v>14976</v>
      </c>
    </row>
    <row r="3665" spans="1:11" x14ac:dyDescent="0.3">
      <c r="A3665" t="s">
        <v>14977</v>
      </c>
      <c r="B3665" t="s">
        <v>14978</v>
      </c>
      <c r="C3665" t="s">
        <v>27</v>
      </c>
      <c r="D3665" t="s">
        <v>14979</v>
      </c>
      <c r="E3665" t="s">
        <v>10249</v>
      </c>
      <c r="F3665" t="s">
        <v>3471</v>
      </c>
      <c r="G3665" t="s">
        <v>42</v>
      </c>
      <c r="H3665">
        <v>0</v>
      </c>
      <c r="I3665">
        <v>0</v>
      </c>
      <c r="J3665">
        <v>0</v>
      </c>
      <c r="K3665" t="s">
        <v>14980</v>
      </c>
    </row>
    <row r="3666" spans="1:11" x14ac:dyDescent="0.3">
      <c r="A3666" t="s">
        <v>14981</v>
      </c>
      <c r="C3666" t="s">
        <v>20</v>
      </c>
      <c r="D3666" t="s">
        <v>14982</v>
      </c>
      <c r="E3666" t="s">
        <v>14059</v>
      </c>
      <c r="F3666" t="s">
        <v>7594</v>
      </c>
      <c r="G3666" t="s">
        <v>42</v>
      </c>
      <c r="H3666">
        <v>0</v>
      </c>
      <c r="I3666">
        <v>0</v>
      </c>
      <c r="J3666">
        <v>0</v>
      </c>
      <c r="K3666" t="s">
        <v>14983</v>
      </c>
    </row>
    <row r="3667" spans="1:11" x14ac:dyDescent="0.3">
      <c r="A3667" t="s">
        <v>14984</v>
      </c>
      <c r="B3667" t="s">
        <v>14985</v>
      </c>
      <c r="C3667" t="s">
        <v>20</v>
      </c>
      <c r="D3667" t="s">
        <v>14986</v>
      </c>
      <c r="E3667" t="s">
        <v>14059</v>
      </c>
      <c r="F3667" t="s">
        <v>16</v>
      </c>
      <c r="G3667" t="s">
        <v>8776</v>
      </c>
      <c r="H3667">
        <v>0</v>
      </c>
      <c r="I3667">
        <v>0</v>
      </c>
      <c r="J3667">
        <v>0</v>
      </c>
      <c r="K3667" t="s">
        <v>14987</v>
      </c>
    </row>
    <row r="3668" spans="1:11" x14ac:dyDescent="0.3">
      <c r="A3668" t="s">
        <v>14988</v>
      </c>
      <c r="B3668" t="s">
        <v>14989</v>
      </c>
      <c r="C3668" t="s">
        <v>20</v>
      </c>
      <c r="D3668" t="s">
        <v>14990</v>
      </c>
      <c r="E3668" t="s">
        <v>14059</v>
      </c>
      <c r="F3668" t="s">
        <v>170</v>
      </c>
      <c r="G3668" t="s">
        <v>6576</v>
      </c>
      <c r="H3668">
        <v>0</v>
      </c>
      <c r="I3668">
        <v>0</v>
      </c>
      <c r="J3668">
        <v>0</v>
      </c>
      <c r="K3668" t="s">
        <v>14991</v>
      </c>
    </row>
    <row r="3669" spans="1:11" x14ac:dyDescent="0.3">
      <c r="A3669" t="s">
        <v>14992</v>
      </c>
      <c r="B3669" t="s">
        <v>14993</v>
      </c>
      <c r="C3669" t="s">
        <v>20</v>
      </c>
      <c r="D3669" t="s">
        <v>14994</v>
      </c>
      <c r="E3669" t="s">
        <v>14059</v>
      </c>
      <c r="F3669" t="s">
        <v>607</v>
      </c>
      <c r="G3669" t="s">
        <v>42</v>
      </c>
      <c r="H3669">
        <v>0</v>
      </c>
      <c r="I3669">
        <v>0</v>
      </c>
      <c r="J3669">
        <v>0</v>
      </c>
      <c r="K3669" t="s">
        <v>14995</v>
      </c>
    </row>
    <row r="3670" spans="1:11" x14ac:dyDescent="0.3">
      <c r="A3670" t="s">
        <v>14996</v>
      </c>
      <c r="B3670" t="s">
        <v>14997</v>
      </c>
      <c r="C3670" t="s">
        <v>20</v>
      </c>
      <c r="D3670" t="s">
        <v>14998</v>
      </c>
      <c r="E3670" t="s">
        <v>14059</v>
      </c>
      <c r="F3670" t="s">
        <v>2286</v>
      </c>
      <c r="G3670" t="s">
        <v>42</v>
      </c>
      <c r="H3670">
        <v>0</v>
      </c>
      <c r="I3670">
        <v>0</v>
      </c>
      <c r="J3670">
        <v>0</v>
      </c>
      <c r="K3670" t="s">
        <v>14999</v>
      </c>
    </row>
    <row r="3671" spans="1:11" x14ac:dyDescent="0.3">
      <c r="A3671" t="s">
        <v>15000</v>
      </c>
      <c r="B3671" t="s">
        <v>15001</v>
      </c>
      <c r="C3671" t="s">
        <v>13</v>
      </c>
      <c r="D3671" t="s">
        <v>15002</v>
      </c>
      <c r="E3671" t="s">
        <v>15</v>
      </c>
      <c r="F3671" t="s">
        <v>41</v>
      </c>
      <c r="G3671" t="s">
        <v>42</v>
      </c>
      <c r="H3671">
        <v>0</v>
      </c>
      <c r="I3671">
        <v>0</v>
      </c>
      <c r="J3671">
        <v>0</v>
      </c>
      <c r="K3671" t="s">
        <v>15003</v>
      </c>
    </row>
    <row r="3672" spans="1:11" x14ac:dyDescent="0.3">
      <c r="A3672" t="s">
        <v>15004</v>
      </c>
      <c r="B3672" t="s">
        <v>15005</v>
      </c>
      <c r="C3672" t="s">
        <v>20</v>
      </c>
      <c r="D3672" t="s">
        <v>15006</v>
      </c>
      <c r="E3672" t="s">
        <v>14059</v>
      </c>
      <c r="F3672" t="s">
        <v>1981</v>
      </c>
      <c r="G3672" t="s">
        <v>42</v>
      </c>
      <c r="H3672">
        <v>0</v>
      </c>
      <c r="I3672">
        <v>0</v>
      </c>
      <c r="J3672">
        <v>0</v>
      </c>
      <c r="K3672" t="s">
        <v>15007</v>
      </c>
    </row>
    <row r="3673" spans="1:11" x14ac:dyDescent="0.3">
      <c r="A3673" t="s">
        <v>15008</v>
      </c>
      <c r="C3673" t="s">
        <v>27</v>
      </c>
      <c r="D3673" t="s">
        <v>15009</v>
      </c>
      <c r="E3673" t="s">
        <v>10249</v>
      </c>
      <c r="F3673" t="s">
        <v>15010</v>
      </c>
      <c r="G3673" t="s">
        <v>42</v>
      </c>
      <c r="H3673">
        <v>0</v>
      </c>
      <c r="I3673">
        <v>0</v>
      </c>
      <c r="J3673">
        <v>0</v>
      </c>
      <c r="K3673" t="s">
        <v>15011</v>
      </c>
    </row>
    <row r="3674" spans="1:11" x14ac:dyDescent="0.3">
      <c r="A3674" t="s">
        <v>15012</v>
      </c>
      <c r="B3674" t="s">
        <v>15013</v>
      </c>
      <c r="C3674" t="s">
        <v>20</v>
      </c>
      <c r="D3674" t="s">
        <v>15014</v>
      </c>
      <c r="E3674" t="s">
        <v>14059</v>
      </c>
      <c r="F3674" t="s">
        <v>1835</v>
      </c>
      <c r="G3674" t="s">
        <v>42</v>
      </c>
      <c r="H3674">
        <v>0</v>
      </c>
      <c r="I3674">
        <v>0</v>
      </c>
      <c r="J3674">
        <v>0</v>
      </c>
      <c r="K3674" t="s">
        <v>15015</v>
      </c>
    </row>
    <row r="3675" spans="1:11" x14ac:dyDescent="0.3">
      <c r="A3675" t="s">
        <v>15016</v>
      </c>
      <c r="B3675" t="s">
        <v>15017</v>
      </c>
      <c r="C3675" t="s">
        <v>20</v>
      </c>
      <c r="D3675" t="s">
        <v>15018</v>
      </c>
      <c r="E3675" t="s">
        <v>14059</v>
      </c>
      <c r="F3675" t="s">
        <v>4261</v>
      </c>
      <c r="G3675" t="s">
        <v>42</v>
      </c>
      <c r="H3675">
        <v>0</v>
      </c>
      <c r="I3675">
        <v>0</v>
      </c>
      <c r="J3675">
        <v>0</v>
      </c>
      <c r="K3675" t="s">
        <v>15019</v>
      </c>
    </row>
    <row r="3676" spans="1:11" x14ac:dyDescent="0.3">
      <c r="A3676" t="s">
        <v>15020</v>
      </c>
      <c r="B3676" t="s">
        <v>15021</v>
      </c>
      <c r="C3676" t="s">
        <v>558</v>
      </c>
      <c r="D3676" t="s">
        <v>15022</v>
      </c>
      <c r="E3676" t="s">
        <v>1122</v>
      </c>
      <c r="F3676" t="s">
        <v>6830</v>
      </c>
      <c r="G3676" t="s">
        <v>42</v>
      </c>
      <c r="H3676">
        <v>0</v>
      </c>
      <c r="I3676">
        <v>0</v>
      </c>
      <c r="J3676">
        <v>0</v>
      </c>
      <c r="K3676" t="s">
        <v>15023</v>
      </c>
    </row>
    <row r="3677" spans="1:11" x14ac:dyDescent="0.3">
      <c r="A3677" t="s">
        <v>15024</v>
      </c>
      <c r="B3677" t="s">
        <v>15025</v>
      </c>
      <c r="C3677" t="s">
        <v>558</v>
      </c>
      <c r="D3677" t="s">
        <v>15026</v>
      </c>
      <c r="E3677" t="s">
        <v>1122</v>
      </c>
      <c r="F3677" t="s">
        <v>13880</v>
      </c>
      <c r="G3677" t="s">
        <v>15027</v>
      </c>
      <c r="H3677">
        <v>0</v>
      </c>
      <c r="I3677">
        <v>0</v>
      </c>
      <c r="J3677">
        <v>0</v>
      </c>
      <c r="K3677" t="s">
        <v>15028</v>
      </c>
    </row>
    <row r="3678" spans="1:11" x14ac:dyDescent="0.3">
      <c r="A3678" t="s">
        <v>15029</v>
      </c>
      <c r="B3678" t="s">
        <v>15030</v>
      </c>
      <c r="C3678" t="s">
        <v>558</v>
      </c>
      <c r="D3678" t="s">
        <v>15031</v>
      </c>
      <c r="E3678" t="s">
        <v>1122</v>
      </c>
      <c r="F3678" t="s">
        <v>10179</v>
      </c>
      <c r="G3678" t="s">
        <v>42</v>
      </c>
      <c r="H3678">
        <v>0</v>
      </c>
      <c r="I3678">
        <v>0</v>
      </c>
      <c r="J3678">
        <v>0</v>
      </c>
      <c r="K3678" t="s">
        <v>15032</v>
      </c>
    </row>
    <row r="3679" spans="1:11" x14ac:dyDescent="0.3">
      <c r="A3679" t="s">
        <v>15033</v>
      </c>
      <c r="B3679" t="s">
        <v>15034</v>
      </c>
      <c r="C3679" t="s">
        <v>20</v>
      </c>
      <c r="D3679" t="s">
        <v>15035</v>
      </c>
      <c r="E3679" t="s">
        <v>14059</v>
      </c>
      <c r="F3679" t="s">
        <v>3565</v>
      </c>
      <c r="G3679" t="s">
        <v>42</v>
      </c>
      <c r="H3679">
        <v>0</v>
      </c>
      <c r="I3679">
        <v>0</v>
      </c>
      <c r="J3679">
        <v>0</v>
      </c>
      <c r="K3679" t="s">
        <v>15036</v>
      </c>
    </row>
    <row r="3680" spans="1:11" x14ac:dyDescent="0.3">
      <c r="A3680" t="s">
        <v>15037</v>
      </c>
      <c r="B3680" t="s">
        <v>15038</v>
      </c>
      <c r="C3680" t="s">
        <v>20</v>
      </c>
      <c r="D3680" t="s">
        <v>15039</v>
      </c>
      <c r="E3680" t="s">
        <v>14059</v>
      </c>
      <c r="F3680" t="s">
        <v>2595</v>
      </c>
      <c r="G3680" t="s">
        <v>42</v>
      </c>
      <c r="H3680">
        <v>0</v>
      </c>
      <c r="I3680">
        <v>0</v>
      </c>
      <c r="J3680">
        <v>0</v>
      </c>
      <c r="K3680" t="s">
        <v>15040</v>
      </c>
    </row>
    <row r="3681" spans="1:11" x14ac:dyDescent="0.3">
      <c r="A3681" t="s">
        <v>15041</v>
      </c>
      <c r="B3681" t="s">
        <v>15042</v>
      </c>
      <c r="C3681" t="s">
        <v>466</v>
      </c>
      <c r="D3681" t="s">
        <v>15043</v>
      </c>
      <c r="E3681" t="s">
        <v>761</v>
      </c>
      <c r="F3681" t="s">
        <v>16</v>
      </c>
      <c r="G3681" t="s">
        <v>13739</v>
      </c>
      <c r="H3681">
        <v>0</v>
      </c>
      <c r="I3681">
        <v>0</v>
      </c>
      <c r="J3681">
        <v>0</v>
      </c>
      <c r="K3681" t="s">
        <v>15044</v>
      </c>
    </row>
    <row r="3682" spans="1:11" x14ac:dyDescent="0.3">
      <c r="A3682" t="s">
        <v>15045</v>
      </c>
      <c r="B3682" t="s">
        <v>15046</v>
      </c>
      <c r="C3682" t="s">
        <v>20</v>
      </c>
      <c r="D3682" t="s">
        <v>15047</v>
      </c>
      <c r="E3682" t="s">
        <v>14059</v>
      </c>
      <c r="F3682" t="s">
        <v>12188</v>
      </c>
      <c r="G3682" t="s">
        <v>42</v>
      </c>
      <c r="H3682">
        <v>0</v>
      </c>
      <c r="I3682">
        <v>0</v>
      </c>
      <c r="J3682">
        <v>0</v>
      </c>
      <c r="K3682" t="s">
        <v>15048</v>
      </c>
    </row>
    <row r="3683" spans="1:11" x14ac:dyDescent="0.3">
      <c r="A3683" t="s">
        <v>15049</v>
      </c>
      <c r="B3683" t="s">
        <v>15050</v>
      </c>
      <c r="C3683" t="s">
        <v>20</v>
      </c>
      <c r="D3683" t="s">
        <v>15051</v>
      </c>
      <c r="E3683" t="s">
        <v>14059</v>
      </c>
      <c r="F3683" t="s">
        <v>379</v>
      </c>
      <c r="G3683" t="s">
        <v>42</v>
      </c>
      <c r="H3683">
        <v>0</v>
      </c>
      <c r="I3683">
        <v>0</v>
      </c>
      <c r="J3683">
        <v>0</v>
      </c>
      <c r="K3683" t="s">
        <v>15052</v>
      </c>
    </row>
    <row r="3684" spans="1:11" x14ac:dyDescent="0.3">
      <c r="A3684" t="s">
        <v>15053</v>
      </c>
      <c r="B3684" t="s">
        <v>15054</v>
      </c>
      <c r="C3684" t="s">
        <v>558</v>
      </c>
      <c r="D3684" t="s">
        <v>15055</v>
      </c>
      <c r="E3684" t="s">
        <v>1122</v>
      </c>
      <c r="F3684" t="s">
        <v>15056</v>
      </c>
      <c r="G3684" t="s">
        <v>42</v>
      </c>
      <c r="H3684">
        <v>0</v>
      </c>
      <c r="I3684">
        <v>0</v>
      </c>
      <c r="J3684">
        <v>0</v>
      </c>
      <c r="K3684" t="s">
        <v>15057</v>
      </c>
    </row>
    <row r="3685" spans="1:11" x14ac:dyDescent="0.3">
      <c r="A3685" t="s">
        <v>15058</v>
      </c>
      <c r="B3685" t="s">
        <v>15059</v>
      </c>
      <c r="C3685" t="s">
        <v>20</v>
      </c>
      <c r="D3685" t="s">
        <v>15060</v>
      </c>
      <c r="E3685" t="s">
        <v>14059</v>
      </c>
      <c r="F3685" t="s">
        <v>840</v>
      </c>
      <c r="G3685" t="s">
        <v>42</v>
      </c>
      <c r="H3685">
        <v>0</v>
      </c>
      <c r="I3685">
        <v>0</v>
      </c>
      <c r="J3685">
        <v>0</v>
      </c>
      <c r="K3685" t="s">
        <v>15061</v>
      </c>
    </row>
    <row r="3686" spans="1:11" x14ac:dyDescent="0.3">
      <c r="A3686" t="s">
        <v>15062</v>
      </c>
      <c r="B3686" t="s">
        <v>15063</v>
      </c>
      <c r="C3686" t="s">
        <v>558</v>
      </c>
      <c r="D3686" t="s">
        <v>15064</v>
      </c>
      <c r="E3686" t="s">
        <v>1122</v>
      </c>
      <c r="F3686" t="s">
        <v>11311</v>
      </c>
      <c r="G3686" t="s">
        <v>9773</v>
      </c>
      <c r="H3686">
        <v>0</v>
      </c>
      <c r="I3686">
        <v>0</v>
      </c>
      <c r="J3686">
        <v>0</v>
      </c>
      <c r="K3686" t="s">
        <v>15065</v>
      </c>
    </row>
    <row r="3687" spans="1:11" x14ac:dyDescent="0.3">
      <c r="A3687" t="s">
        <v>15066</v>
      </c>
      <c r="B3687" t="s">
        <v>15067</v>
      </c>
      <c r="C3687" t="s">
        <v>27</v>
      </c>
      <c r="D3687" t="s">
        <v>15068</v>
      </c>
      <c r="E3687" t="s">
        <v>10249</v>
      </c>
      <c r="F3687" t="s">
        <v>16</v>
      </c>
      <c r="G3687" t="s">
        <v>15069</v>
      </c>
      <c r="H3687">
        <v>0</v>
      </c>
      <c r="I3687">
        <v>0</v>
      </c>
      <c r="J3687">
        <v>0</v>
      </c>
      <c r="K3687" t="s">
        <v>15070</v>
      </c>
    </row>
    <row r="3688" spans="1:11" x14ac:dyDescent="0.3">
      <c r="A3688" t="s">
        <v>15071</v>
      </c>
      <c r="B3688" t="s">
        <v>15072</v>
      </c>
      <c r="C3688" t="s">
        <v>27</v>
      </c>
      <c r="D3688" t="s">
        <v>15073</v>
      </c>
      <c r="E3688" t="s">
        <v>10249</v>
      </c>
      <c r="F3688" t="s">
        <v>16</v>
      </c>
      <c r="G3688" t="s">
        <v>15074</v>
      </c>
      <c r="H3688">
        <v>0</v>
      </c>
      <c r="I3688">
        <v>0</v>
      </c>
      <c r="J3688">
        <v>0</v>
      </c>
      <c r="K3688" t="s">
        <v>15075</v>
      </c>
    </row>
    <row r="3689" spans="1:11" x14ac:dyDescent="0.3">
      <c r="A3689" t="s">
        <v>15076</v>
      </c>
      <c r="B3689" t="s">
        <v>15077</v>
      </c>
      <c r="C3689" t="s">
        <v>20</v>
      </c>
      <c r="D3689" t="s">
        <v>15078</v>
      </c>
      <c r="E3689" t="s">
        <v>14059</v>
      </c>
      <c r="F3689" t="s">
        <v>2703</v>
      </c>
      <c r="G3689" t="s">
        <v>42</v>
      </c>
      <c r="H3689">
        <v>0</v>
      </c>
      <c r="I3689">
        <v>0</v>
      </c>
      <c r="J3689">
        <v>0</v>
      </c>
      <c r="K3689" t="s">
        <v>15079</v>
      </c>
    </row>
    <row r="3690" spans="1:11" x14ac:dyDescent="0.3">
      <c r="A3690" t="s">
        <v>15080</v>
      </c>
      <c r="C3690" t="s">
        <v>20</v>
      </c>
      <c r="D3690" t="s">
        <v>15081</v>
      </c>
      <c r="E3690" t="s">
        <v>14059</v>
      </c>
      <c r="F3690" t="s">
        <v>2482</v>
      </c>
      <c r="G3690" t="s">
        <v>42</v>
      </c>
      <c r="H3690">
        <v>0</v>
      </c>
      <c r="I3690">
        <v>0</v>
      </c>
      <c r="J3690">
        <v>0</v>
      </c>
      <c r="K3690" t="s">
        <v>15082</v>
      </c>
    </row>
    <row r="3691" spans="1:11" x14ac:dyDescent="0.3">
      <c r="A3691" t="s">
        <v>15083</v>
      </c>
      <c r="B3691" t="s">
        <v>15084</v>
      </c>
      <c r="C3691" t="s">
        <v>558</v>
      </c>
      <c r="D3691" t="s">
        <v>15085</v>
      </c>
      <c r="E3691" t="s">
        <v>1462</v>
      </c>
      <c r="F3691" t="s">
        <v>16</v>
      </c>
      <c r="G3691" t="s">
        <v>2189</v>
      </c>
      <c r="H3691">
        <v>0</v>
      </c>
      <c r="I3691">
        <v>0</v>
      </c>
      <c r="J3691">
        <v>0</v>
      </c>
      <c r="K3691" t="s">
        <v>15086</v>
      </c>
    </row>
    <row r="3692" spans="1:11" x14ac:dyDescent="0.3">
      <c r="A3692" t="s">
        <v>15087</v>
      </c>
      <c r="B3692" t="s">
        <v>15088</v>
      </c>
      <c r="C3692" t="s">
        <v>466</v>
      </c>
      <c r="D3692" t="s">
        <v>15089</v>
      </c>
      <c r="E3692" t="s">
        <v>761</v>
      </c>
      <c r="F3692" t="s">
        <v>16</v>
      </c>
      <c r="G3692" t="s">
        <v>2318</v>
      </c>
      <c r="H3692">
        <v>0</v>
      </c>
      <c r="I3692">
        <v>0</v>
      </c>
      <c r="J3692">
        <v>0</v>
      </c>
      <c r="K3692" t="s">
        <v>15090</v>
      </c>
    </row>
    <row r="3693" spans="1:11" x14ac:dyDescent="0.3">
      <c r="A3693" t="s">
        <v>15091</v>
      </c>
      <c r="B3693" t="s">
        <v>15092</v>
      </c>
      <c r="C3693" t="s">
        <v>27</v>
      </c>
      <c r="D3693" t="s">
        <v>15093</v>
      </c>
      <c r="E3693" t="s">
        <v>10249</v>
      </c>
      <c r="F3693" t="s">
        <v>15094</v>
      </c>
      <c r="G3693" t="s">
        <v>879</v>
      </c>
      <c r="H3693">
        <v>0</v>
      </c>
      <c r="I3693">
        <v>0</v>
      </c>
      <c r="J3693">
        <v>0</v>
      </c>
      <c r="K3693" t="s">
        <v>15095</v>
      </c>
    </row>
    <row r="3694" spans="1:11" x14ac:dyDescent="0.3">
      <c r="A3694" t="s">
        <v>15096</v>
      </c>
      <c r="B3694" t="s">
        <v>15097</v>
      </c>
      <c r="C3694" t="s">
        <v>27</v>
      </c>
      <c r="D3694" t="s">
        <v>15098</v>
      </c>
      <c r="E3694" t="s">
        <v>10249</v>
      </c>
      <c r="F3694" t="s">
        <v>12057</v>
      </c>
      <c r="G3694" t="s">
        <v>42</v>
      </c>
      <c r="H3694">
        <v>0</v>
      </c>
      <c r="I3694">
        <v>0</v>
      </c>
      <c r="J3694">
        <v>0</v>
      </c>
      <c r="K3694" t="s">
        <v>15099</v>
      </c>
    </row>
    <row r="3695" spans="1:11" x14ac:dyDescent="0.3">
      <c r="A3695" t="s">
        <v>15100</v>
      </c>
      <c r="B3695" t="s">
        <v>15101</v>
      </c>
      <c r="C3695" t="s">
        <v>558</v>
      </c>
      <c r="D3695" t="s">
        <v>15102</v>
      </c>
      <c r="E3695" t="s">
        <v>1122</v>
      </c>
      <c r="F3695" t="s">
        <v>15103</v>
      </c>
      <c r="G3695" t="s">
        <v>42</v>
      </c>
      <c r="H3695">
        <v>0</v>
      </c>
      <c r="I3695">
        <v>0</v>
      </c>
      <c r="J3695">
        <v>0</v>
      </c>
      <c r="K3695" t="s">
        <v>15104</v>
      </c>
    </row>
    <row r="3696" spans="1:11" x14ac:dyDescent="0.3">
      <c r="A3696" t="s">
        <v>15105</v>
      </c>
      <c r="B3696" t="s">
        <v>15106</v>
      </c>
      <c r="C3696" t="s">
        <v>558</v>
      </c>
      <c r="D3696" t="s">
        <v>15107</v>
      </c>
      <c r="E3696" t="s">
        <v>1122</v>
      </c>
      <c r="F3696" t="s">
        <v>15108</v>
      </c>
      <c r="G3696" t="s">
        <v>42</v>
      </c>
      <c r="H3696">
        <v>0</v>
      </c>
      <c r="I3696">
        <v>0</v>
      </c>
      <c r="J3696">
        <v>0</v>
      </c>
      <c r="K3696" t="s">
        <v>15109</v>
      </c>
    </row>
    <row r="3697" spans="1:11" x14ac:dyDescent="0.3">
      <c r="A3697" t="s">
        <v>15110</v>
      </c>
      <c r="B3697" t="s">
        <v>15111</v>
      </c>
      <c r="C3697" t="s">
        <v>558</v>
      </c>
      <c r="D3697" t="s">
        <v>15112</v>
      </c>
      <c r="E3697" t="s">
        <v>1122</v>
      </c>
      <c r="F3697" t="s">
        <v>6669</v>
      </c>
      <c r="G3697" t="s">
        <v>42</v>
      </c>
      <c r="H3697">
        <v>0</v>
      </c>
      <c r="I3697">
        <v>0</v>
      </c>
      <c r="J3697">
        <v>0</v>
      </c>
      <c r="K3697" t="s">
        <v>15113</v>
      </c>
    </row>
    <row r="3698" spans="1:11" x14ac:dyDescent="0.3">
      <c r="A3698" t="s">
        <v>15114</v>
      </c>
      <c r="B3698" t="s">
        <v>15115</v>
      </c>
      <c r="C3698" t="s">
        <v>27</v>
      </c>
      <c r="D3698" t="s">
        <v>15116</v>
      </c>
      <c r="E3698" t="s">
        <v>10249</v>
      </c>
      <c r="F3698" t="s">
        <v>4000</v>
      </c>
      <c r="G3698" t="s">
        <v>42</v>
      </c>
      <c r="H3698">
        <v>0</v>
      </c>
      <c r="I3698">
        <v>0</v>
      </c>
      <c r="J3698">
        <v>0</v>
      </c>
      <c r="K3698" t="s">
        <v>15117</v>
      </c>
    </row>
    <row r="3699" spans="1:11" x14ac:dyDescent="0.3">
      <c r="A3699" t="s">
        <v>15118</v>
      </c>
      <c r="B3699" t="s">
        <v>15119</v>
      </c>
      <c r="C3699" t="s">
        <v>27</v>
      </c>
      <c r="D3699" t="s">
        <v>15120</v>
      </c>
      <c r="E3699" t="s">
        <v>10249</v>
      </c>
      <c r="F3699" t="s">
        <v>15121</v>
      </c>
      <c r="G3699" t="s">
        <v>42</v>
      </c>
      <c r="H3699">
        <v>0</v>
      </c>
      <c r="I3699">
        <v>0</v>
      </c>
      <c r="J3699">
        <v>0</v>
      </c>
      <c r="K3699" t="s">
        <v>15122</v>
      </c>
    </row>
    <row r="3700" spans="1:11" x14ac:dyDescent="0.3">
      <c r="A3700" t="s">
        <v>15123</v>
      </c>
      <c r="B3700" t="s">
        <v>15124</v>
      </c>
      <c r="C3700" t="s">
        <v>27</v>
      </c>
      <c r="D3700" t="s">
        <v>15125</v>
      </c>
      <c r="E3700" t="s">
        <v>10249</v>
      </c>
      <c r="F3700" t="s">
        <v>7021</v>
      </c>
      <c r="G3700" t="s">
        <v>42</v>
      </c>
      <c r="H3700">
        <v>0</v>
      </c>
      <c r="I3700">
        <v>0</v>
      </c>
      <c r="J3700">
        <v>0</v>
      </c>
      <c r="K3700" t="s">
        <v>15126</v>
      </c>
    </row>
    <row r="3701" spans="1:11" x14ac:dyDescent="0.3">
      <c r="A3701" t="s">
        <v>15127</v>
      </c>
      <c r="C3701" t="s">
        <v>27</v>
      </c>
      <c r="D3701" t="s">
        <v>15128</v>
      </c>
      <c r="E3701" t="s">
        <v>10249</v>
      </c>
      <c r="F3701" t="s">
        <v>9182</v>
      </c>
      <c r="G3701" t="s">
        <v>42</v>
      </c>
      <c r="H3701">
        <v>0</v>
      </c>
      <c r="I3701">
        <v>0</v>
      </c>
      <c r="J3701">
        <v>0</v>
      </c>
      <c r="K3701" t="s">
        <v>15129</v>
      </c>
    </row>
    <row r="3702" spans="1:11" x14ac:dyDescent="0.3">
      <c r="A3702" t="s">
        <v>15130</v>
      </c>
      <c r="B3702" t="s">
        <v>15131</v>
      </c>
      <c r="C3702" t="s">
        <v>27</v>
      </c>
      <c r="D3702" t="s">
        <v>15132</v>
      </c>
      <c r="E3702" t="s">
        <v>10249</v>
      </c>
      <c r="F3702" t="s">
        <v>2927</v>
      </c>
      <c r="G3702" t="s">
        <v>42</v>
      </c>
      <c r="H3702">
        <v>0</v>
      </c>
      <c r="I3702">
        <v>0</v>
      </c>
      <c r="J3702">
        <v>0</v>
      </c>
      <c r="K3702" t="s">
        <v>15133</v>
      </c>
    </row>
    <row r="3703" spans="1:11" x14ac:dyDescent="0.3">
      <c r="A3703" t="s">
        <v>15134</v>
      </c>
      <c r="B3703" t="s">
        <v>15135</v>
      </c>
      <c r="C3703" t="s">
        <v>466</v>
      </c>
      <c r="D3703" t="s">
        <v>15136</v>
      </c>
      <c r="E3703" t="s">
        <v>761</v>
      </c>
      <c r="F3703" t="s">
        <v>16</v>
      </c>
      <c r="G3703" t="s">
        <v>14272</v>
      </c>
      <c r="H3703">
        <v>0</v>
      </c>
      <c r="I3703">
        <v>0</v>
      </c>
      <c r="J3703">
        <v>0</v>
      </c>
      <c r="K3703" t="s">
        <v>15137</v>
      </c>
    </row>
    <row r="3704" spans="1:11" x14ac:dyDescent="0.3">
      <c r="A3704" t="s">
        <v>15138</v>
      </c>
      <c r="B3704" t="s">
        <v>15139</v>
      </c>
      <c r="C3704" t="s">
        <v>27</v>
      </c>
      <c r="D3704" t="s">
        <v>15140</v>
      </c>
      <c r="E3704" t="s">
        <v>10249</v>
      </c>
      <c r="F3704" t="s">
        <v>15141</v>
      </c>
      <c r="G3704" t="s">
        <v>42</v>
      </c>
      <c r="H3704">
        <v>0</v>
      </c>
      <c r="I3704">
        <v>0</v>
      </c>
      <c r="J3704">
        <v>0</v>
      </c>
      <c r="K3704" t="s">
        <v>15142</v>
      </c>
    </row>
    <row r="3705" spans="1:11" x14ac:dyDescent="0.3">
      <c r="A3705" t="s">
        <v>15143</v>
      </c>
      <c r="B3705" t="s">
        <v>15144</v>
      </c>
      <c r="C3705" t="s">
        <v>27</v>
      </c>
      <c r="D3705" t="s">
        <v>15145</v>
      </c>
      <c r="E3705" t="s">
        <v>10249</v>
      </c>
      <c r="F3705" t="s">
        <v>11202</v>
      </c>
      <c r="G3705" t="s">
        <v>42</v>
      </c>
      <c r="H3705">
        <v>0</v>
      </c>
      <c r="I3705">
        <v>0</v>
      </c>
      <c r="J3705">
        <v>0</v>
      </c>
      <c r="K3705" t="s">
        <v>15146</v>
      </c>
    </row>
    <row r="3706" spans="1:11" x14ac:dyDescent="0.3">
      <c r="A3706" t="s">
        <v>15147</v>
      </c>
      <c r="C3706" t="s">
        <v>27</v>
      </c>
      <c r="D3706" t="s">
        <v>15148</v>
      </c>
      <c r="E3706" t="s">
        <v>10249</v>
      </c>
      <c r="F3706" t="s">
        <v>2313</v>
      </c>
      <c r="G3706" t="s">
        <v>42</v>
      </c>
      <c r="H3706">
        <v>0</v>
      </c>
      <c r="I3706">
        <v>0</v>
      </c>
      <c r="J3706">
        <v>0</v>
      </c>
      <c r="K3706" t="s">
        <v>15149</v>
      </c>
    </row>
    <row r="3707" spans="1:11" x14ac:dyDescent="0.3">
      <c r="A3707" t="s">
        <v>15150</v>
      </c>
      <c r="C3707" t="s">
        <v>27</v>
      </c>
      <c r="D3707" t="s">
        <v>15151</v>
      </c>
      <c r="E3707" t="s">
        <v>10249</v>
      </c>
      <c r="F3707" t="s">
        <v>10428</v>
      </c>
      <c r="G3707" t="s">
        <v>42</v>
      </c>
      <c r="H3707">
        <v>0</v>
      </c>
      <c r="I3707">
        <v>0</v>
      </c>
      <c r="J3707">
        <v>0</v>
      </c>
      <c r="K3707" t="s">
        <v>15152</v>
      </c>
    </row>
    <row r="3708" spans="1:11" x14ac:dyDescent="0.3">
      <c r="A3708" t="s">
        <v>15153</v>
      </c>
      <c r="B3708" t="s">
        <v>15154</v>
      </c>
      <c r="C3708" t="s">
        <v>27</v>
      </c>
      <c r="D3708" t="s">
        <v>15155</v>
      </c>
      <c r="E3708" t="s">
        <v>10249</v>
      </c>
      <c r="F3708" t="s">
        <v>11185</v>
      </c>
      <c r="G3708" t="s">
        <v>42</v>
      </c>
      <c r="H3708">
        <v>0</v>
      </c>
      <c r="I3708">
        <v>0</v>
      </c>
      <c r="J3708">
        <v>0</v>
      </c>
      <c r="K3708" t="s">
        <v>15156</v>
      </c>
    </row>
    <row r="3709" spans="1:11" x14ac:dyDescent="0.3">
      <c r="A3709" t="s">
        <v>15157</v>
      </c>
      <c r="B3709" t="s">
        <v>15158</v>
      </c>
      <c r="C3709" t="s">
        <v>27</v>
      </c>
      <c r="D3709" t="s">
        <v>15159</v>
      </c>
      <c r="E3709" t="s">
        <v>10249</v>
      </c>
      <c r="F3709" t="s">
        <v>10428</v>
      </c>
      <c r="G3709" t="s">
        <v>42</v>
      </c>
      <c r="H3709">
        <v>0</v>
      </c>
      <c r="I3709">
        <v>0</v>
      </c>
      <c r="J3709">
        <v>0</v>
      </c>
      <c r="K3709" t="s">
        <v>15160</v>
      </c>
    </row>
    <row r="3710" spans="1:11" x14ac:dyDescent="0.3">
      <c r="A3710" t="s">
        <v>15161</v>
      </c>
      <c r="C3710" t="s">
        <v>27</v>
      </c>
      <c r="D3710" t="s">
        <v>15162</v>
      </c>
      <c r="E3710" t="s">
        <v>10249</v>
      </c>
      <c r="F3710" t="s">
        <v>6032</v>
      </c>
      <c r="G3710" t="s">
        <v>42</v>
      </c>
      <c r="H3710">
        <v>0</v>
      </c>
      <c r="I3710">
        <v>0</v>
      </c>
      <c r="J3710">
        <v>0</v>
      </c>
      <c r="K3710" t="s">
        <v>15163</v>
      </c>
    </row>
    <row r="3711" spans="1:11" x14ac:dyDescent="0.3">
      <c r="A3711" t="s">
        <v>15164</v>
      </c>
      <c r="C3711" t="s">
        <v>27</v>
      </c>
      <c r="D3711" t="s">
        <v>15165</v>
      </c>
      <c r="E3711" t="s">
        <v>10249</v>
      </c>
      <c r="F3711" t="s">
        <v>15166</v>
      </c>
      <c r="G3711" t="s">
        <v>42</v>
      </c>
      <c r="H3711">
        <v>0</v>
      </c>
      <c r="I3711">
        <v>0</v>
      </c>
      <c r="J3711">
        <v>0</v>
      </c>
      <c r="K3711" t="s">
        <v>15167</v>
      </c>
    </row>
    <row r="3712" spans="1:11" x14ac:dyDescent="0.3">
      <c r="A3712" t="s">
        <v>15168</v>
      </c>
      <c r="C3712" t="s">
        <v>27</v>
      </c>
      <c r="D3712" t="s">
        <v>15169</v>
      </c>
      <c r="E3712" t="s">
        <v>10249</v>
      </c>
      <c r="F3712" t="s">
        <v>11074</v>
      </c>
      <c r="G3712" t="s">
        <v>42</v>
      </c>
      <c r="H3712">
        <v>0</v>
      </c>
      <c r="I3712">
        <v>0</v>
      </c>
      <c r="J3712">
        <v>0</v>
      </c>
      <c r="K3712" t="s">
        <v>15170</v>
      </c>
    </row>
    <row r="3713" spans="1:11" x14ac:dyDescent="0.3">
      <c r="A3713" t="s">
        <v>15171</v>
      </c>
      <c r="C3713" t="s">
        <v>27</v>
      </c>
      <c r="D3713" t="s">
        <v>15172</v>
      </c>
      <c r="E3713" t="s">
        <v>10249</v>
      </c>
      <c r="F3713" t="s">
        <v>6505</v>
      </c>
      <c r="G3713" t="s">
        <v>42</v>
      </c>
      <c r="H3713">
        <v>0</v>
      </c>
      <c r="I3713">
        <v>0</v>
      </c>
      <c r="J3713">
        <v>0</v>
      </c>
      <c r="K3713" t="s">
        <v>15173</v>
      </c>
    </row>
    <row r="3714" spans="1:11" x14ac:dyDescent="0.3">
      <c r="A3714" t="s">
        <v>15174</v>
      </c>
      <c r="C3714" t="s">
        <v>147</v>
      </c>
      <c r="D3714" t="s">
        <v>15175</v>
      </c>
      <c r="E3714" t="s">
        <v>4768</v>
      </c>
      <c r="F3714" t="s">
        <v>15176</v>
      </c>
      <c r="G3714" t="s">
        <v>42</v>
      </c>
      <c r="H3714">
        <v>0</v>
      </c>
      <c r="I3714">
        <v>0</v>
      </c>
      <c r="J3714">
        <v>0</v>
      </c>
      <c r="K3714" t="s">
        <v>15177</v>
      </c>
    </row>
    <row r="3715" spans="1:11" x14ac:dyDescent="0.3">
      <c r="A3715" t="s">
        <v>15178</v>
      </c>
      <c r="B3715" t="s">
        <v>15179</v>
      </c>
      <c r="C3715" t="s">
        <v>558</v>
      </c>
      <c r="D3715" t="s">
        <v>15180</v>
      </c>
      <c r="E3715" t="s">
        <v>1122</v>
      </c>
      <c r="F3715" t="s">
        <v>15181</v>
      </c>
      <c r="G3715" t="s">
        <v>42</v>
      </c>
      <c r="H3715">
        <v>0</v>
      </c>
      <c r="I3715">
        <v>0</v>
      </c>
      <c r="J3715">
        <v>0</v>
      </c>
      <c r="K3715" t="s">
        <v>15182</v>
      </c>
    </row>
    <row r="3716" spans="1:11" x14ac:dyDescent="0.3">
      <c r="A3716" t="s">
        <v>15183</v>
      </c>
      <c r="C3716" t="s">
        <v>27</v>
      </c>
      <c r="D3716" t="s">
        <v>15184</v>
      </c>
      <c r="E3716" t="s">
        <v>10249</v>
      </c>
      <c r="F3716" t="s">
        <v>7169</v>
      </c>
      <c r="G3716" t="s">
        <v>42</v>
      </c>
      <c r="H3716">
        <v>0</v>
      </c>
      <c r="I3716">
        <v>0</v>
      </c>
      <c r="J3716">
        <v>0</v>
      </c>
      <c r="K3716" t="s">
        <v>15185</v>
      </c>
    </row>
    <row r="3717" spans="1:11" x14ac:dyDescent="0.3">
      <c r="A3717" t="s">
        <v>15186</v>
      </c>
      <c r="B3717" t="s">
        <v>15187</v>
      </c>
      <c r="C3717" t="s">
        <v>27</v>
      </c>
      <c r="D3717" t="s">
        <v>15188</v>
      </c>
      <c r="E3717" t="s">
        <v>10249</v>
      </c>
      <c r="F3717" t="s">
        <v>650</v>
      </c>
      <c r="G3717" t="s">
        <v>42</v>
      </c>
      <c r="H3717">
        <v>0</v>
      </c>
      <c r="I3717">
        <v>0</v>
      </c>
      <c r="J3717">
        <v>0</v>
      </c>
      <c r="K3717" t="s">
        <v>15189</v>
      </c>
    </row>
    <row r="3718" spans="1:11" x14ac:dyDescent="0.3">
      <c r="A3718" t="s">
        <v>15190</v>
      </c>
      <c r="C3718" t="s">
        <v>27</v>
      </c>
      <c r="D3718" t="s">
        <v>15191</v>
      </c>
      <c r="E3718" t="s">
        <v>10249</v>
      </c>
      <c r="F3718" t="s">
        <v>11721</v>
      </c>
      <c r="G3718" t="s">
        <v>42</v>
      </c>
      <c r="H3718">
        <v>0</v>
      </c>
      <c r="I3718">
        <v>0</v>
      </c>
      <c r="J3718">
        <v>0</v>
      </c>
      <c r="K3718" t="s">
        <v>15192</v>
      </c>
    </row>
    <row r="3719" spans="1:11" x14ac:dyDescent="0.3">
      <c r="A3719" t="s">
        <v>15193</v>
      </c>
      <c r="C3719" t="s">
        <v>27</v>
      </c>
      <c r="D3719" t="s">
        <v>15194</v>
      </c>
      <c r="E3719" t="s">
        <v>10249</v>
      </c>
      <c r="F3719" t="s">
        <v>994</v>
      </c>
      <c r="G3719" t="s">
        <v>42</v>
      </c>
      <c r="H3719">
        <v>0</v>
      </c>
      <c r="I3719">
        <v>0</v>
      </c>
      <c r="J3719">
        <v>0</v>
      </c>
      <c r="K3719" t="s">
        <v>15195</v>
      </c>
    </row>
    <row r="3720" spans="1:11" x14ac:dyDescent="0.3">
      <c r="A3720" t="s">
        <v>15196</v>
      </c>
      <c r="C3720" t="s">
        <v>27</v>
      </c>
      <c r="D3720" t="s">
        <v>15197</v>
      </c>
      <c r="E3720" t="s">
        <v>10249</v>
      </c>
      <c r="F3720" t="s">
        <v>10253</v>
      </c>
      <c r="G3720" t="s">
        <v>42</v>
      </c>
      <c r="H3720">
        <v>0</v>
      </c>
      <c r="I3720">
        <v>0</v>
      </c>
      <c r="J3720">
        <v>0</v>
      </c>
      <c r="K3720" t="s">
        <v>15198</v>
      </c>
    </row>
    <row r="3721" spans="1:11" x14ac:dyDescent="0.3">
      <c r="A3721" t="s">
        <v>15199</v>
      </c>
      <c r="B3721" t="s">
        <v>15200</v>
      </c>
      <c r="C3721" t="s">
        <v>27</v>
      </c>
      <c r="D3721" t="s">
        <v>15201</v>
      </c>
      <c r="E3721" t="s">
        <v>10249</v>
      </c>
      <c r="F3721" t="s">
        <v>3521</v>
      </c>
      <c r="G3721" t="s">
        <v>42</v>
      </c>
      <c r="H3721">
        <v>0</v>
      </c>
      <c r="I3721">
        <v>0</v>
      </c>
      <c r="J3721">
        <v>0</v>
      </c>
      <c r="K3721" t="s">
        <v>15202</v>
      </c>
    </row>
    <row r="3722" spans="1:11" x14ac:dyDescent="0.3">
      <c r="A3722" t="s">
        <v>15203</v>
      </c>
      <c r="B3722" t="s">
        <v>15204</v>
      </c>
      <c r="C3722" t="s">
        <v>558</v>
      </c>
      <c r="D3722" t="s">
        <v>15205</v>
      </c>
      <c r="E3722" t="s">
        <v>1122</v>
      </c>
      <c r="F3722" t="s">
        <v>5976</v>
      </c>
      <c r="G3722" t="s">
        <v>42</v>
      </c>
      <c r="H3722">
        <v>0</v>
      </c>
      <c r="I3722">
        <v>0</v>
      </c>
      <c r="J3722">
        <v>0</v>
      </c>
      <c r="K3722" t="s">
        <v>15206</v>
      </c>
    </row>
    <row r="3723" spans="1:11" x14ac:dyDescent="0.3">
      <c r="A3723" t="s">
        <v>15207</v>
      </c>
      <c r="C3723" t="s">
        <v>27</v>
      </c>
      <c r="D3723" t="s">
        <v>15208</v>
      </c>
      <c r="E3723" t="s">
        <v>10249</v>
      </c>
      <c r="F3723" t="s">
        <v>11207</v>
      </c>
      <c r="G3723" t="s">
        <v>42</v>
      </c>
      <c r="H3723">
        <v>0</v>
      </c>
      <c r="I3723">
        <v>0</v>
      </c>
      <c r="J3723">
        <v>0</v>
      </c>
      <c r="K3723" t="s">
        <v>15209</v>
      </c>
    </row>
    <row r="3724" spans="1:11" x14ac:dyDescent="0.3">
      <c r="A3724" t="s">
        <v>15210</v>
      </c>
      <c r="C3724" t="s">
        <v>27</v>
      </c>
      <c r="D3724" t="s">
        <v>15211</v>
      </c>
      <c r="E3724" t="s">
        <v>10249</v>
      </c>
      <c r="F3724" t="s">
        <v>2892</v>
      </c>
      <c r="G3724" t="s">
        <v>42</v>
      </c>
      <c r="H3724">
        <v>0</v>
      </c>
      <c r="I3724">
        <v>0</v>
      </c>
      <c r="J3724">
        <v>0</v>
      </c>
      <c r="K3724" t="s">
        <v>15212</v>
      </c>
    </row>
    <row r="3725" spans="1:11" x14ac:dyDescent="0.3">
      <c r="A3725" t="s">
        <v>15213</v>
      </c>
      <c r="C3725" t="s">
        <v>147</v>
      </c>
      <c r="D3725" t="s">
        <v>15214</v>
      </c>
      <c r="E3725" t="s">
        <v>4768</v>
      </c>
      <c r="F3725" t="s">
        <v>41</v>
      </c>
      <c r="G3725" t="s">
        <v>42</v>
      </c>
      <c r="H3725">
        <v>0</v>
      </c>
      <c r="I3725">
        <v>0</v>
      </c>
      <c r="J3725">
        <v>0</v>
      </c>
      <c r="K3725" t="s">
        <v>15215</v>
      </c>
    </row>
    <row r="3726" spans="1:11" x14ac:dyDescent="0.3">
      <c r="A3726" t="s">
        <v>15216</v>
      </c>
      <c r="B3726" t="s">
        <v>15217</v>
      </c>
      <c r="C3726" t="s">
        <v>27</v>
      </c>
      <c r="D3726" t="s">
        <v>15218</v>
      </c>
      <c r="E3726" t="s">
        <v>10249</v>
      </c>
      <c r="F3726" t="s">
        <v>41</v>
      </c>
      <c r="G3726" t="s">
        <v>42</v>
      </c>
      <c r="H3726">
        <v>0</v>
      </c>
      <c r="I3726">
        <v>0</v>
      </c>
      <c r="J3726">
        <v>0</v>
      </c>
      <c r="K3726" t="s">
        <v>15219</v>
      </c>
    </row>
    <row r="3727" spans="1:11" x14ac:dyDescent="0.3">
      <c r="A3727" t="s">
        <v>15220</v>
      </c>
      <c r="B3727" t="s">
        <v>15221</v>
      </c>
      <c r="C3727" t="s">
        <v>27</v>
      </c>
      <c r="D3727" t="s">
        <v>15222</v>
      </c>
      <c r="E3727" t="s">
        <v>10249</v>
      </c>
      <c r="F3727" t="s">
        <v>2595</v>
      </c>
      <c r="G3727" t="s">
        <v>42</v>
      </c>
      <c r="H3727">
        <v>0</v>
      </c>
      <c r="I3727">
        <v>0</v>
      </c>
      <c r="J3727">
        <v>0</v>
      </c>
      <c r="K3727" t="s">
        <v>15223</v>
      </c>
    </row>
    <row r="3728" spans="1:11" x14ac:dyDescent="0.3">
      <c r="A3728" t="s">
        <v>15224</v>
      </c>
      <c r="B3728" t="s">
        <v>15225</v>
      </c>
      <c r="C3728" t="s">
        <v>27</v>
      </c>
      <c r="D3728" t="s">
        <v>15226</v>
      </c>
      <c r="E3728" t="s">
        <v>10249</v>
      </c>
      <c r="F3728" t="s">
        <v>10905</v>
      </c>
      <c r="G3728" t="s">
        <v>42</v>
      </c>
      <c r="H3728">
        <v>0</v>
      </c>
      <c r="I3728">
        <v>0</v>
      </c>
      <c r="J3728">
        <v>0</v>
      </c>
      <c r="K3728" t="s">
        <v>15227</v>
      </c>
    </row>
    <row r="3729" spans="1:11" x14ac:dyDescent="0.3">
      <c r="A3729" t="s">
        <v>15228</v>
      </c>
      <c r="B3729" t="s">
        <v>15229</v>
      </c>
      <c r="C3729" t="s">
        <v>558</v>
      </c>
      <c r="D3729" t="s">
        <v>15230</v>
      </c>
      <c r="E3729" t="s">
        <v>1122</v>
      </c>
      <c r="F3729" t="s">
        <v>1961</v>
      </c>
      <c r="G3729" t="s">
        <v>42</v>
      </c>
      <c r="H3729">
        <v>0</v>
      </c>
      <c r="I3729">
        <v>0</v>
      </c>
      <c r="J3729">
        <v>0</v>
      </c>
      <c r="K3729" t="s">
        <v>15231</v>
      </c>
    </row>
    <row r="3730" spans="1:11" x14ac:dyDescent="0.3">
      <c r="A3730" t="s">
        <v>15232</v>
      </c>
      <c r="B3730" t="s">
        <v>15233</v>
      </c>
      <c r="C3730" t="s">
        <v>27</v>
      </c>
      <c r="D3730" t="s">
        <v>15234</v>
      </c>
      <c r="E3730" t="s">
        <v>10249</v>
      </c>
      <c r="F3730" t="s">
        <v>41</v>
      </c>
      <c r="G3730" t="s">
        <v>42</v>
      </c>
      <c r="H3730">
        <v>0</v>
      </c>
      <c r="I3730">
        <v>0</v>
      </c>
      <c r="J3730">
        <v>0</v>
      </c>
      <c r="K3730" t="s">
        <v>15235</v>
      </c>
    </row>
    <row r="3731" spans="1:11" x14ac:dyDescent="0.3">
      <c r="A3731" t="s">
        <v>15236</v>
      </c>
      <c r="B3731" t="s">
        <v>15237</v>
      </c>
      <c r="C3731" t="s">
        <v>558</v>
      </c>
      <c r="D3731" t="s">
        <v>15238</v>
      </c>
      <c r="E3731" t="s">
        <v>1122</v>
      </c>
      <c r="F3731" t="s">
        <v>2308</v>
      </c>
      <c r="G3731" t="s">
        <v>2951</v>
      </c>
      <c r="H3731">
        <v>0</v>
      </c>
      <c r="I3731">
        <v>0</v>
      </c>
      <c r="J3731">
        <v>0</v>
      </c>
      <c r="K3731" t="s">
        <v>15239</v>
      </c>
    </row>
    <row r="3732" spans="1:11" x14ac:dyDescent="0.3">
      <c r="A3732" t="s">
        <v>15240</v>
      </c>
      <c r="B3732" t="s">
        <v>15241</v>
      </c>
      <c r="C3732" t="s">
        <v>27</v>
      </c>
      <c r="D3732" t="s">
        <v>15242</v>
      </c>
      <c r="E3732" t="s">
        <v>10249</v>
      </c>
      <c r="F3732" t="s">
        <v>14121</v>
      </c>
      <c r="G3732" t="s">
        <v>42</v>
      </c>
      <c r="H3732">
        <v>0</v>
      </c>
      <c r="I3732">
        <v>0</v>
      </c>
      <c r="J3732">
        <v>0</v>
      </c>
      <c r="K3732" t="s">
        <v>15243</v>
      </c>
    </row>
    <row r="3733" spans="1:11" x14ac:dyDescent="0.3">
      <c r="A3733" t="s">
        <v>15244</v>
      </c>
      <c r="B3733" t="s">
        <v>15245</v>
      </c>
      <c r="C3733" t="s">
        <v>27</v>
      </c>
      <c r="D3733" t="s">
        <v>15246</v>
      </c>
      <c r="E3733" t="s">
        <v>10249</v>
      </c>
      <c r="F3733" t="s">
        <v>41</v>
      </c>
      <c r="G3733" t="s">
        <v>42</v>
      </c>
      <c r="H3733">
        <v>0</v>
      </c>
      <c r="I3733">
        <v>0</v>
      </c>
      <c r="J3733">
        <v>0</v>
      </c>
      <c r="K3733" t="s">
        <v>15247</v>
      </c>
    </row>
    <row r="3734" spans="1:11" x14ac:dyDescent="0.3">
      <c r="A3734" t="s">
        <v>15248</v>
      </c>
      <c r="B3734" t="s">
        <v>15249</v>
      </c>
      <c r="C3734" t="s">
        <v>27</v>
      </c>
      <c r="D3734" t="s">
        <v>15250</v>
      </c>
      <c r="E3734" t="s">
        <v>10249</v>
      </c>
      <c r="F3734" t="s">
        <v>9090</v>
      </c>
      <c r="G3734" t="s">
        <v>42</v>
      </c>
      <c r="H3734">
        <v>0</v>
      </c>
      <c r="I3734">
        <v>0</v>
      </c>
      <c r="J3734">
        <v>0</v>
      </c>
      <c r="K3734" t="s">
        <v>15251</v>
      </c>
    </row>
    <row r="3735" spans="1:11" x14ac:dyDescent="0.3">
      <c r="A3735" t="s">
        <v>15252</v>
      </c>
      <c r="B3735" t="s">
        <v>15253</v>
      </c>
      <c r="C3735" t="s">
        <v>20</v>
      </c>
      <c r="D3735" t="s">
        <v>15254</v>
      </c>
      <c r="E3735" t="s">
        <v>14059</v>
      </c>
      <c r="F3735" t="s">
        <v>1548</v>
      </c>
      <c r="G3735" t="s">
        <v>3168</v>
      </c>
      <c r="H3735">
        <v>0</v>
      </c>
      <c r="I3735">
        <v>0</v>
      </c>
      <c r="J3735">
        <v>0</v>
      </c>
      <c r="K3735" t="s">
        <v>15255</v>
      </c>
    </row>
    <row r="3736" spans="1:11" x14ac:dyDescent="0.3">
      <c r="A3736" t="s">
        <v>15256</v>
      </c>
      <c r="C3736" t="s">
        <v>147</v>
      </c>
      <c r="D3736" t="s">
        <v>15257</v>
      </c>
      <c r="E3736" t="s">
        <v>4768</v>
      </c>
      <c r="F3736" t="s">
        <v>3249</v>
      </c>
      <c r="G3736" t="s">
        <v>42</v>
      </c>
      <c r="H3736">
        <v>0</v>
      </c>
      <c r="I3736">
        <v>0</v>
      </c>
      <c r="J3736">
        <v>0</v>
      </c>
      <c r="K3736" t="s">
        <v>15258</v>
      </c>
    </row>
    <row r="3737" spans="1:11" x14ac:dyDescent="0.3">
      <c r="A3737" t="s">
        <v>15259</v>
      </c>
      <c r="B3737" t="s">
        <v>15260</v>
      </c>
      <c r="C3737" t="s">
        <v>13</v>
      </c>
      <c r="D3737" t="s">
        <v>15261</v>
      </c>
      <c r="E3737" t="s">
        <v>13199</v>
      </c>
      <c r="F3737" t="s">
        <v>16</v>
      </c>
      <c r="G3737" t="s">
        <v>2070</v>
      </c>
      <c r="H3737">
        <v>0</v>
      </c>
      <c r="I3737">
        <v>0</v>
      </c>
      <c r="J3737">
        <v>0</v>
      </c>
      <c r="K3737" t="s">
        <v>15262</v>
      </c>
    </row>
    <row r="3738" spans="1:11" x14ac:dyDescent="0.3">
      <c r="A3738" t="s">
        <v>15263</v>
      </c>
      <c r="B3738" t="s">
        <v>15264</v>
      </c>
      <c r="C3738" t="s">
        <v>13</v>
      </c>
      <c r="D3738" t="s">
        <v>15265</v>
      </c>
      <c r="E3738" t="s">
        <v>13199</v>
      </c>
      <c r="F3738" t="s">
        <v>16</v>
      </c>
      <c r="G3738" t="s">
        <v>7885</v>
      </c>
      <c r="H3738">
        <v>0</v>
      </c>
      <c r="I3738">
        <v>0</v>
      </c>
      <c r="J3738">
        <v>0</v>
      </c>
      <c r="K3738" t="s">
        <v>15266</v>
      </c>
    </row>
    <row r="3739" spans="1:11" x14ac:dyDescent="0.3">
      <c r="A3739" t="s">
        <v>15267</v>
      </c>
      <c r="B3739" t="s">
        <v>15268</v>
      </c>
      <c r="C3739" t="s">
        <v>558</v>
      </c>
      <c r="D3739" t="s">
        <v>15269</v>
      </c>
      <c r="E3739" t="s">
        <v>1122</v>
      </c>
      <c r="F3739" t="s">
        <v>1850</v>
      </c>
      <c r="G3739" t="s">
        <v>42</v>
      </c>
      <c r="H3739">
        <v>0</v>
      </c>
      <c r="I3739">
        <v>0</v>
      </c>
      <c r="J3739">
        <v>0</v>
      </c>
      <c r="K3739" t="s">
        <v>15270</v>
      </c>
    </row>
    <row r="3740" spans="1:11" x14ac:dyDescent="0.3">
      <c r="A3740" t="s">
        <v>15271</v>
      </c>
      <c r="B3740" t="s">
        <v>15272</v>
      </c>
      <c r="C3740" t="s">
        <v>27</v>
      </c>
      <c r="D3740" t="s">
        <v>15273</v>
      </c>
      <c r="E3740" t="s">
        <v>10249</v>
      </c>
      <c r="F3740" t="s">
        <v>41</v>
      </c>
      <c r="G3740" t="s">
        <v>42</v>
      </c>
      <c r="H3740">
        <v>0</v>
      </c>
      <c r="I3740">
        <v>0</v>
      </c>
      <c r="J3740">
        <v>0</v>
      </c>
      <c r="K3740" t="s">
        <v>15274</v>
      </c>
    </row>
    <row r="3741" spans="1:11" x14ac:dyDescent="0.3">
      <c r="A3741" t="s">
        <v>15275</v>
      </c>
      <c r="B3741" t="s">
        <v>15276</v>
      </c>
      <c r="C3741" t="s">
        <v>20</v>
      </c>
      <c r="D3741" t="s">
        <v>15277</v>
      </c>
      <c r="E3741" t="s">
        <v>14059</v>
      </c>
      <c r="F3741" t="s">
        <v>3638</v>
      </c>
      <c r="G3741" t="s">
        <v>11985</v>
      </c>
      <c r="H3741">
        <v>0</v>
      </c>
      <c r="I3741">
        <v>0</v>
      </c>
      <c r="J3741">
        <v>0</v>
      </c>
      <c r="K3741" t="s">
        <v>15278</v>
      </c>
    </row>
    <row r="3742" spans="1:11" x14ac:dyDescent="0.3">
      <c r="A3742" t="s">
        <v>15279</v>
      </c>
      <c r="B3742" t="s">
        <v>15280</v>
      </c>
      <c r="C3742" t="s">
        <v>20</v>
      </c>
      <c r="D3742" t="s">
        <v>15281</v>
      </c>
      <c r="E3742" t="s">
        <v>14059</v>
      </c>
      <c r="F3742" t="s">
        <v>16</v>
      </c>
      <c r="G3742" t="s">
        <v>9108</v>
      </c>
      <c r="H3742">
        <v>0</v>
      </c>
      <c r="I3742">
        <v>0</v>
      </c>
      <c r="J3742">
        <v>0</v>
      </c>
      <c r="K3742" t="s">
        <v>15282</v>
      </c>
    </row>
    <row r="3743" spans="1:11" x14ac:dyDescent="0.3">
      <c r="A3743" t="s">
        <v>15283</v>
      </c>
      <c r="B3743" t="s">
        <v>15284</v>
      </c>
      <c r="C3743" t="s">
        <v>27</v>
      </c>
      <c r="D3743" t="s">
        <v>15285</v>
      </c>
      <c r="E3743" t="s">
        <v>10249</v>
      </c>
      <c r="F3743" t="s">
        <v>5665</v>
      </c>
      <c r="G3743" t="s">
        <v>42</v>
      </c>
      <c r="H3743">
        <v>0</v>
      </c>
      <c r="I3743">
        <v>0</v>
      </c>
      <c r="J3743">
        <v>0</v>
      </c>
      <c r="K3743" t="s">
        <v>15286</v>
      </c>
    </row>
    <row r="3744" spans="1:11" x14ac:dyDescent="0.3">
      <c r="A3744" t="s">
        <v>15287</v>
      </c>
      <c r="C3744" t="s">
        <v>558</v>
      </c>
      <c r="D3744" t="s">
        <v>15288</v>
      </c>
      <c r="E3744" t="s">
        <v>1122</v>
      </c>
      <c r="F3744" t="s">
        <v>7488</v>
      </c>
      <c r="G3744" t="s">
        <v>42</v>
      </c>
      <c r="H3744">
        <v>0</v>
      </c>
      <c r="I3744">
        <v>0</v>
      </c>
      <c r="J3744">
        <v>0</v>
      </c>
      <c r="K3744" t="s">
        <v>15289</v>
      </c>
    </row>
    <row r="3745" spans="1:11" x14ac:dyDescent="0.3">
      <c r="A3745" t="s">
        <v>15290</v>
      </c>
      <c r="B3745" t="s">
        <v>15291</v>
      </c>
      <c r="C3745" t="s">
        <v>13</v>
      </c>
      <c r="D3745" t="s">
        <v>15292</v>
      </c>
      <c r="E3745" t="s">
        <v>13199</v>
      </c>
      <c r="F3745" t="s">
        <v>16</v>
      </c>
      <c r="G3745" t="s">
        <v>6617</v>
      </c>
      <c r="H3745">
        <v>0</v>
      </c>
      <c r="I3745">
        <v>0</v>
      </c>
      <c r="J3745">
        <v>0</v>
      </c>
      <c r="K3745" t="s">
        <v>15293</v>
      </c>
    </row>
    <row r="3746" spans="1:11" x14ac:dyDescent="0.3">
      <c r="A3746" t="s">
        <v>15294</v>
      </c>
      <c r="B3746" t="s">
        <v>15295</v>
      </c>
      <c r="C3746" t="s">
        <v>558</v>
      </c>
      <c r="D3746" t="s">
        <v>15296</v>
      </c>
      <c r="E3746" t="s">
        <v>1122</v>
      </c>
      <c r="F3746" t="s">
        <v>1413</v>
      </c>
      <c r="G3746" t="s">
        <v>15297</v>
      </c>
      <c r="H3746">
        <v>0</v>
      </c>
      <c r="I3746">
        <v>0</v>
      </c>
      <c r="J3746">
        <v>0</v>
      </c>
      <c r="K3746" t="s">
        <v>15298</v>
      </c>
    </row>
    <row r="3747" spans="1:11" x14ac:dyDescent="0.3">
      <c r="A3747" t="s">
        <v>15299</v>
      </c>
      <c r="B3747" t="s">
        <v>15300</v>
      </c>
      <c r="C3747" t="s">
        <v>27</v>
      </c>
      <c r="D3747" t="s">
        <v>15301</v>
      </c>
      <c r="E3747" t="s">
        <v>10249</v>
      </c>
      <c r="F3747" t="s">
        <v>15302</v>
      </c>
      <c r="G3747" t="s">
        <v>42</v>
      </c>
      <c r="H3747">
        <v>0</v>
      </c>
      <c r="I3747">
        <v>0</v>
      </c>
      <c r="J3747">
        <v>0</v>
      </c>
      <c r="K3747" t="s">
        <v>15303</v>
      </c>
    </row>
    <row r="3748" spans="1:11" x14ac:dyDescent="0.3">
      <c r="A3748" t="s">
        <v>15304</v>
      </c>
      <c r="B3748" t="s">
        <v>15305</v>
      </c>
      <c r="C3748" t="s">
        <v>20</v>
      </c>
      <c r="D3748" t="s">
        <v>15306</v>
      </c>
      <c r="E3748" t="s">
        <v>14059</v>
      </c>
      <c r="F3748" t="s">
        <v>1252</v>
      </c>
      <c r="G3748" t="s">
        <v>42</v>
      </c>
      <c r="H3748">
        <v>0</v>
      </c>
      <c r="I3748">
        <v>0</v>
      </c>
      <c r="J3748">
        <v>0</v>
      </c>
      <c r="K3748" t="s">
        <v>15307</v>
      </c>
    </row>
    <row r="3749" spans="1:11" x14ac:dyDescent="0.3">
      <c r="A3749" t="s">
        <v>15308</v>
      </c>
      <c r="B3749" t="s">
        <v>15309</v>
      </c>
      <c r="C3749" t="s">
        <v>20</v>
      </c>
      <c r="D3749" t="s">
        <v>15310</v>
      </c>
      <c r="E3749" t="s">
        <v>14059</v>
      </c>
      <c r="F3749" t="s">
        <v>2361</v>
      </c>
      <c r="G3749" t="s">
        <v>42</v>
      </c>
      <c r="H3749">
        <v>0</v>
      </c>
      <c r="I3749">
        <v>0</v>
      </c>
      <c r="J3749">
        <v>0</v>
      </c>
      <c r="K3749" t="s">
        <v>15311</v>
      </c>
    </row>
    <row r="3750" spans="1:11" x14ac:dyDescent="0.3">
      <c r="A3750" t="s">
        <v>15312</v>
      </c>
      <c r="B3750" t="s">
        <v>15313</v>
      </c>
      <c r="C3750" t="s">
        <v>27</v>
      </c>
      <c r="D3750" t="s">
        <v>15314</v>
      </c>
      <c r="E3750" t="s">
        <v>10249</v>
      </c>
      <c r="F3750" t="s">
        <v>7664</v>
      </c>
      <c r="G3750" t="s">
        <v>42</v>
      </c>
      <c r="H3750">
        <v>0</v>
      </c>
      <c r="I3750">
        <v>0</v>
      </c>
      <c r="J3750">
        <v>0</v>
      </c>
      <c r="K3750" t="s">
        <v>15315</v>
      </c>
    </row>
    <row r="3751" spans="1:11" x14ac:dyDescent="0.3">
      <c r="A3751" t="s">
        <v>15316</v>
      </c>
      <c r="B3751" t="s">
        <v>15317</v>
      </c>
      <c r="C3751" t="s">
        <v>27</v>
      </c>
      <c r="D3751" t="s">
        <v>15318</v>
      </c>
      <c r="E3751" t="s">
        <v>10249</v>
      </c>
      <c r="F3751" t="s">
        <v>13775</v>
      </c>
      <c r="G3751" t="s">
        <v>42</v>
      </c>
      <c r="H3751">
        <v>0</v>
      </c>
      <c r="I3751">
        <v>0</v>
      </c>
      <c r="J3751">
        <v>0</v>
      </c>
      <c r="K3751" t="s">
        <v>15319</v>
      </c>
    </row>
    <row r="3752" spans="1:11" x14ac:dyDescent="0.3">
      <c r="A3752" t="s">
        <v>15320</v>
      </c>
      <c r="C3752" t="s">
        <v>20</v>
      </c>
      <c r="D3752" t="s">
        <v>15321</v>
      </c>
      <c r="E3752" t="s">
        <v>14059</v>
      </c>
      <c r="F3752" t="s">
        <v>16</v>
      </c>
      <c r="G3752" t="s">
        <v>8145</v>
      </c>
      <c r="H3752">
        <v>0</v>
      </c>
      <c r="I3752">
        <v>0</v>
      </c>
      <c r="J3752">
        <v>0</v>
      </c>
      <c r="K3752" t="s">
        <v>15322</v>
      </c>
    </row>
    <row r="3753" spans="1:11" x14ac:dyDescent="0.3">
      <c r="A3753" t="s">
        <v>15323</v>
      </c>
      <c r="C3753" t="s">
        <v>27</v>
      </c>
      <c r="D3753" t="s">
        <v>15324</v>
      </c>
      <c r="E3753" t="s">
        <v>10249</v>
      </c>
      <c r="F3753" t="s">
        <v>11904</v>
      </c>
      <c r="G3753" t="s">
        <v>42</v>
      </c>
      <c r="H3753">
        <v>0</v>
      </c>
      <c r="I3753">
        <v>0</v>
      </c>
      <c r="J3753">
        <v>0</v>
      </c>
      <c r="K3753" t="s">
        <v>15325</v>
      </c>
    </row>
    <row r="3754" spans="1:11" x14ac:dyDescent="0.3">
      <c r="A3754" t="s">
        <v>15326</v>
      </c>
      <c r="B3754" t="s">
        <v>15327</v>
      </c>
      <c r="C3754" t="s">
        <v>27</v>
      </c>
      <c r="D3754" t="s">
        <v>15328</v>
      </c>
      <c r="E3754" t="s">
        <v>10249</v>
      </c>
      <c r="F3754" t="s">
        <v>7664</v>
      </c>
      <c r="G3754" t="s">
        <v>42</v>
      </c>
      <c r="H3754">
        <v>0</v>
      </c>
      <c r="I3754">
        <v>0</v>
      </c>
      <c r="J3754">
        <v>0</v>
      </c>
      <c r="K3754" t="s">
        <v>15329</v>
      </c>
    </row>
    <row r="3755" spans="1:11" x14ac:dyDescent="0.3">
      <c r="A3755" t="s">
        <v>15330</v>
      </c>
      <c r="B3755" t="s">
        <v>15331</v>
      </c>
      <c r="C3755" t="s">
        <v>558</v>
      </c>
      <c r="D3755" t="s">
        <v>15332</v>
      </c>
      <c r="E3755" t="s">
        <v>1122</v>
      </c>
      <c r="F3755" t="s">
        <v>16</v>
      </c>
      <c r="G3755" t="s">
        <v>15333</v>
      </c>
      <c r="H3755">
        <v>0</v>
      </c>
      <c r="I3755">
        <v>0</v>
      </c>
      <c r="J3755">
        <v>0</v>
      </c>
      <c r="K3755" t="s">
        <v>15334</v>
      </c>
    </row>
    <row r="3756" spans="1:11" x14ac:dyDescent="0.3">
      <c r="A3756" t="s">
        <v>15335</v>
      </c>
      <c r="B3756" t="s">
        <v>15336</v>
      </c>
      <c r="C3756" t="s">
        <v>558</v>
      </c>
      <c r="D3756" t="s">
        <v>15337</v>
      </c>
      <c r="E3756" t="s">
        <v>1122</v>
      </c>
      <c r="F3756" t="s">
        <v>15338</v>
      </c>
      <c r="G3756" t="s">
        <v>42</v>
      </c>
      <c r="H3756">
        <v>0</v>
      </c>
      <c r="I3756">
        <v>0</v>
      </c>
      <c r="J3756">
        <v>0</v>
      </c>
      <c r="K3756" t="s">
        <v>15339</v>
      </c>
    </row>
    <row r="3757" spans="1:11" x14ac:dyDescent="0.3">
      <c r="A3757" t="s">
        <v>15340</v>
      </c>
      <c r="B3757" t="s">
        <v>15341</v>
      </c>
      <c r="C3757" t="s">
        <v>558</v>
      </c>
      <c r="D3757" t="s">
        <v>15342</v>
      </c>
      <c r="E3757" t="s">
        <v>1122</v>
      </c>
      <c r="F3757" t="s">
        <v>7594</v>
      </c>
      <c r="G3757" t="s">
        <v>42</v>
      </c>
      <c r="H3757">
        <v>0</v>
      </c>
      <c r="I3757">
        <v>0</v>
      </c>
      <c r="J3757">
        <v>0</v>
      </c>
      <c r="K3757" t="s">
        <v>15343</v>
      </c>
    </row>
    <row r="3758" spans="1:11" x14ac:dyDescent="0.3">
      <c r="A3758" t="s">
        <v>15344</v>
      </c>
      <c r="B3758" t="s">
        <v>15345</v>
      </c>
      <c r="C3758" t="s">
        <v>20</v>
      </c>
      <c r="D3758" t="s">
        <v>15346</v>
      </c>
      <c r="E3758" t="s">
        <v>14059</v>
      </c>
      <c r="F3758" t="s">
        <v>11585</v>
      </c>
      <c r="G3758" t="s">
        <v>822</v>
      </c>
      <c r="H3758">
        <v>0</v>
      </c>
      <c r="I3758">
        <v>0</v>
      </c>
      <c r="J3758">
        <v>0</v>
      </c>
      <c r="K3758" t="s">
        <v>15347</v>
      </c>
    </row>
    <row r="3759" spans="1:11" x14ac:dyDescent="0.3">
      <c r="A3759" t="s">
        <v>15348</v>
      </c>
      <c r="C3759" t="s">
        <v>27</v>
      </c>
      <c r="D3759" t="s">
        <v>15349</v>
      </c>
      <c r="E3759" t="s">
        <v>10249</v>
      </c>
      <c r="F3759" t="s">
        <v>16</v>
      </c>
      <c r="G3759" t="s">
        <v>594</v>
      </c>
      <c r="H3759">
        <v>0</v>
      </c>
      <c r="I3759">
        <v>0</v>
      </c>
      <c r="J3759">
        <v>0</v>
      </c>
      <c r="K3759" t="s">
        <v>15350</v>
      </c>
    </row>
    <row r="3760" spans="1:11" x14ac:dyDescent="0.3">
      <c r="A3760" t="s">
        <v>15351</v>
      </c>
      <c r="C3760" t="s">
        <v>27</v>
      </c>
      <c r="D3760" t="e">
        <f>줄평면.</f>
        <v>#NAME?</v>
      </c>
      <c r="E3760" t="s">
        <v>10249</v>
      </c>
      <c r="F3760" t="s">
        <v>16</v>
      </c>
      <c r="G3760" t="s">
        <v>1540</v>
      </c>
      <c r="H3760">
        <v>0</v>
      </c>
      <c r="I3760">
        <v>0</v>
      </c>
      <c r="J3760">
        <v>0</v>
      </c>
      <c r="K3760" t="s">
        <v>15352</v>
      </c>
    </row>
    <row r="3761" spans="1:11" x14ac:dyDescent="0.3">
      <c r="A3761" t="s">
        <v>15353</v>
      </c>
      <c r="C3761" t="s">
        <v>27</v>
      </c>
      <c r="D3761" t="s">
        <v>15354</v>
      </c>
      <c r="E3761" t="s">
        <v>10249</v>
      </c>
      <c r="F3761" t="s">
        <v>16</v>
      </c>
      <c r="G3761" t="s">
        <v>3291</v>
      </c>
      <c r="H3761">
        <v>0</v>
      </c>
      <c r="I3761">
        <v>0</v>
      </c>
      <c r="J3761">
        <v>0</v>
      </c>
      <c r="K3761" t="s">
        <v>15355</v>
      </c>
    </row>
    <row r="3762" spans="1:11" x14ac:dyDescent="0.3">
      <c r="A3762" t="s">
        <v>15356</v>
      </c>
      <c r="C3762" t="s">
        <v>27</v>
      </c>
      <c r="D3762" t="s">
        <v>15357</v>
      </c>
      <c r="E3762" t="s">
        <v>10249</v>
      </c>
      <c r="F3762" t="s">
        <v>14353</v>
      </c>
      <c r="G3762" t="s">
        <v>42</v>
      </c>
      <c r="H3762">
        <v>0</v>
      </c>
      <c r="I3762">
        <v>0</v>
      </c>
      <c r="J3762">
        <v>0</v>
      </c>
      <c r="K3762" t="s">
        <v>15358</v>
      </c>
    </row>
    <row r="3763" spans="1:11" x14ac:dyDescent="0.3">
      <c r="A3763" t="s">
        <v>15359</v>
      </c>
      <c r="C3763" t="s">
        <v>27</v>
      </c>
      <c r="D3763" t="s">
        <v>15360</v>
      </c>
      <c r="E3763" t="s">
        <v>10249</v>
      </c>
      <c r="F3763" t="s">
        <v>15361</v>
      </c>
      <c r="G3763" t="s">
        <v>42</v>
      </c>
      <c r="H3763">
        <v>0</v>
      </c>
      <c r="I3763">
        <v>0</v>
      </c>
      <c r="J3763">
        <v>0</v>
      </c>
      <c r="K3763" t="s">
        <v>15362</v>
      </c>
    </row>
    <row r="3764" spans="1:11" x14ac:dyDescent="0.3">
      <c r="A3764" t="s">
        <v>15363</v>
      </c>
      <c r="C3764" t="s">
        <v>27</v>
      </c>
      <c r="D3764" t="s">
        <v>15364</v>
      </c>
      <c r="E3764" t="s">
        <v>10249</v>
      </c>
      <c r="F3764" t="s">
        <v>4635</v>
      </c>
      <c r="G3764" t="s">
        <v>42</v>
      </c>
      <c r="H3764">
        <v>0</v>
      </c>
      <c r="I3764">
        <v>0</v>
      </c>
      <c r="J3764">
        <v>0</v>
      </c>
      <c r="K3764" t="s">
        <v>15365</v>
      </c>
    </row>
    <row r="3765" spans="1:11" x14ac:dyDescent="0.3">
      <c r="A3765" t="s">
        <v>15366</v>
      </c>
      <c r="C3765" t="s">
        <v>27</v>
      </c>
      <c r="D3765" t="s">
        <v>15367</v>
      </c>
      <c r="E3765" t="s">
        <v>10249</v>
      </c>
      <c r="F3765" t="s">
        <v>15368</v>
      </c>
      <c r="G3765" t="s">
        <v>42</v>
      </c>
      <c r="H3765">
        <v>0</v>
      </c>
      <c r="I3765">
        <v>0</v>
      </c>
      <c r="J3765">
        <v>0</v>
      </c>
      <c r="K3765" t="s">
        <v>15369</v>
      </c>
    </row>
    <row r="3766" spans="1:11" x14ac:dyDescent="0.3">
      <c r="A3766" t="s">
        <v>15370</v>
      </c>
      <c r="B3766" t="s">
        <v>15371</v>
      </c>
      <c r="C3766" t="s">
        <v>20</v>
      </c>
      <c r="D3766" t="s">
        <v>15372</v>
      </c>
      <c r="E3766" t="s">
        <v>14059</v>
      </c>
      <c r="F3766" t="s">
        <v>16</v>
      </c>
      <c r="G3766" t="s">
        <v>3361</v>
      </c>
      <c r="H3766">
        <v>0</v>
      </c>
      <c r="I3766">
        <v>0</v>
      </c>
      <c r="J3766">
        <v>0</v>
      </c>
      <c r="K3766" t="s">
        <v>15373</v>
      </c>
    </row>
    <row r="3767" spans="1:11" x14ac:dyDescent="0.3">
      <c r="A3767" t="s">
        <v>15374</v>
      </c>
      <c r="B3767" t="s">
        <v>15375</v>
      </c>
      <c r="C3767" t="s">
        <v>27</v>
      </c>
      <c r="D3767" t="s">
        <v>15376</v>
      </c>
      <c r="E3767" t="s">
        <v>10249</v>
      </c>
      <c r="F3767" t="s">
        <v>41</v>
      </c>
      <c r="G3767" t="s">
        <v>42</v>
      </c>
      <c r="H3767">
        <v>0</v>
      </c>
      <c r="I3767">
        <v>0</v>
      </c>
      <c r="J3767">
        <v>0</v>
      </c>
      <c r="K3767" t="s">
        <v>15377</v>
      </c>
    </row>
    <row r="3768" spans="1:11" x14ac:dyDescent="0.3">
      <c r="A3768" t="s">
        <v>15378</v>
      </c>
      <c r="B3768" t="s">
        <v>15379</v>
      </c>
      <c r="C3768" t="s">
        <v>147</v>
      </c>
      <c r="D3768" t="s">
        <v>15380</v>
      </c>
      <c r="E3768" t="s">
        <v>183</v>
      </c>
      <c r="F3768" t="s">
        <v>15381</v>
      </c>
      <c r="G3768" t="s">
        <v>42</v>
      </c>
      <c r="H3768">
        <v>0</v>
      </c>
      <c r="I3768">
        <v>0</v>
      </c>
      <c r="J3768">
        <v>0</v>
      </c>
      <c r="K3768" t="s">
        <v>15382</v>
      </c>
    </row>
    <row r="3769" spans="1:11" x14ac:dyDescent="0.3">
      <c r="A3769" t="s">
        <v>15383</v>
      </c>
      <c r="B3769" t="s">
        <v>15384</v>
      </c>
      <c r="C3769" t="s">
        <v>20</v>
      </c>
      <c r="D3769" t="s">
        <v>15385</v>
      </c>
      <c r="E3769" t="s">
        <v>14059</v>
      </c>
      <c r="F3769" t="s">
        <v>430</v>
      </c>
      <c r="G3769" t="s">
        <v>4520</v>
      </c>
      <c r="H3769">
        <v>0</v>
      </c>
      <c r="I3769">
        <v>0</v>
      </c>
      <c r="J3769">
        <v>0</v>
      </c>
      <c r="K3769" t="s">
        <v>15386</v>
      </c>
    </row>
    <row r="3770" spans="1:11" x14ac:dyDescent="0.3">
      <c r="A3770" t="s">
        <v>15387</v>
      </c>
      <c r="C3770" t="s">
        <v>20</v>
      </c>
      <c r="D3770" t="s">
        <v>15388</v>
      </c>
      <c r="E3770" t="s">
        <v>14059</v>
      </c>
      <c r="F3770" t="s">
        <v>16</v>
      </c>
      <c r="G3770" t="s">
        <v>777</v>
      </c>
      <c r="H3770">
        <v>0</v>
      </c>
      <c r="I3770">
        <v>0</v>
      </c>
      <c r="J3770">
        <v>0</v>
      </c>
      <c r="K3770" t="s">
        <v>15389</v>
      </c>
    </row>
    <row r="3771" spans="1:11" x14ac:dyDescent="0.3">
      <c r="A3771" t="s">
        <v>15390</v>
      </c>
      <c r="B3771" t="s">
        <v>15391</v>
      </c>
      <c r="C3771" t="s">
        <v>27</v>
      </c>
      <c r="D3771" t="s">
        <v>15392</v>
      </c>
      <c r="E3771" t="s">
        <v>10249</v>
      </c>
      <c r="F3771" t="s">
        <v>10458</v>
      </c>
      <c r="G3771" t="s">
        <v>42</v>
      </c>
      <c r="H3771">
        <v>0</v>
      </c>
      <c r="I3771">
        <v>0</v>
      </c>
      <c r="J3771">
        <v>0</v>
      </c>
      <c r="K3771" t="s">
        <v>15393</v>
      </c>
    </row>
    <row r="3772" spans="1:11" x14ac:dyDescent="0.3">
      <c r="A3772" t="s">
        <v>15394</v>
      </c>
      <c r="B3772" t="s">
        <v>15395</v>
      </c>
      <c r="C3772" t="s">
        <v>27</v>
      </c>
      <c r="D3772" t="s">
        <v>15396</v>
      </c>
      <c r="E3772" t="s">
        <v>10249</v>
      </c>
      <c r="F3772" t="s">
        <v>3257</v>
      </c>
      <c r="G3772" t="s">
        <v>42</v>
      </c>
      <c r="H3772">
        <v>0</v>
      </c>
      <c r="I3772">
        <v>0</v>
      </c>
      <c r="J3772">
        <v>0</v>
      </c>
      <c r="K3772" t="s">
        <v>15397</v>
      </c>
    </row>
    <row r="3773" spans="1:11" x14ac:dyDescent="0.3">
      <c r="A3773" t="s">
        <v>15398</v>
      </c>
      <c r="B3773" t="s">
        <v>15399</v>
      </c>
      <c r="C3773" t="s">
        <v>27</v>
      </c>
      <c r="D3773" t="s">
        <v>15400</v>
      </c>
      <c r="E3773" t="s">
        <v>10249</v>
      </c>
      <c r="F3773" t="s">
        <v>13292</v>
      </c>
      <c r="G3773" t="s">
        <v>42</v>
      </c>
      <c r="H3773">
        <v>0</v>
      </c>
      <c r="I3773">
        <v>0</v>
      </c>
      <c r="J3773">
        <v>0</v>
      </c>
      <c r="K3773" t="s">
        <v>15401</v>
      </c>
    </row>
    <row r="3774" spans="1:11" x14ac:dyDescent="0.3">
      <c r="A3774" t="s">
        <v>15402</v>
      </c>
      <c r="B3774" t="s">
        <v>15403</v>
      </c>
      <c r="C3774" t="s">
        <v>27</v>
      </c>
      <c r="D3774" t="s">
        <v>15404</v>
      </c>
      <c r="E3774" t="s">
        <v>10249</v>
      </c>
      <c r="F3774" t="s">
        <v>1947</v>
      </c>
      <c r="G3774" t="s">
        <v>42</v>
      </c>
      <c r="H3774">
        <v>0</v>
      </c>
      <c r="I3774">
        <v>0</v>
      </c>
      <c r="J3774">
        <v>0</v>
      </c>
      <c r="K3774" t="s">
        <v>15405</v>
      </c>
    </row>
    <row r="3775" spans="1:11" x14ac:dyDescent="0.3">
      <c r="A3775" t="s">
        <v>15406</v>
      </c>
      <c r="B3775" t="s">
        <v>15407</v>
      </c>
      <c r="C3775" t="s">
        <v>147</v>
      </c>
      <c r="D3775" t="s">
        <v>15408</v>
      </c>
      <c r="E3775" t="s">
        <v>183</v>
      </c>
      <c r="F3775" t="s">
        <v>1247</v>
      </c>
      <c r="G3775" t="s">
        <v>42</v>
      </c>
      <c r="H3775">
        <v>0</v>
      </c>
      <c r="I3775">
        <v>0</v>
      </c>
      <c r="J3775">
        <v>0</v>
      </c>
      <c r="K3775" t="s">
        <v>15409</v>
      </c>
    </row>
    <row r="3776" spans="1:11" x14ac:dyDescent="0.3">
      <c r="A3776" t="s">
        <v>15410</v>
      </c>
      <c r="B3776" t="s">
        <v>15411</v>
      </c>
      <c r="C3776" t="s">
        <v>147</v>
      </c>
      <c r="D3776" t="s">
        <v>15412</v>
      </c>
      <c r="E3776" t="s">
        <v>183</v>
      </c>
      <c r="F3776" t="s">
        <v>2224</v>
      </c>
      <c r="G3776" t="s">
        <v>42</v>
      </c>
      <c r="H3776">
        <v>0</v>
      </c>
      <c r="I3776">
        <v>0</v>
      </c>
      <c r="J3776">
        <v>0</v>
      </c>
      <c r="K3776" t="s">
        <v>15413</v>
      </c>
    </row>
    <row r="3777" spans="1:11" x14ac:dyDescent="0.3">
      <c r="A3777" t="s">
        <v>15414</v>
      </c>
      <c r="B3777" t="s">
        <v>15415</v>
      </c>
      <c r="C3777" t="s">
        <v>27</v>
      </c>
      <c r="D3777" t="s">
        <v>15416</v>
      </c>
      <c r="E3777" t="s">
        <v>10249</v>
      </c>
      <c r="F3777" t="s">
        <v>8059</v>
      </c>
      <c r="G3777" t="s">
        <v>6916</v>
      </c>
      <c r="H3777">
        <v>0</v>
      </c>
      <c r="I3777">
        <v>0</v>
      </c>
      <c r="J3777">
        <v>0</v>
      </c>
      <c r="K3777" t="s">
        <v>15417</v>
      </c>
    </row>
    <row r="3778" spans="1:11" x14ac:dyDescent="0.3">
      <c r="A3778" t="s">
        <v>15418</v>
      </c>
      <c r="B3778" t="s">
        <v>15419</v>
      </c>
      <c r="C3778" t="s">
        <v>27</v>
      </c>
      <c r="D3778" t="s">
        <v>15420</v>
      </c>
      <c r="E3778" t="s">
        <v>10249</v>
      </c>
      <c r="F3778" t="s">
        <v>14159</v>
      </c>
      <c r="G3778" t="s">
        <v>42</v>
      </c>
      <c r="H3778">
        <v>0</v>
      </c>
      <c r="I3778">
        <v>0</v>
      </c>
      <c r="J3778">
        <v>0</v>
      </c>
      <c r="K3778" t="s">
        <v>15421</v>
      </c>
    </row>
    <row r="3779" spans="1:11" x14ac:dyDescent="0.3">
      <c r="A3779" t="s">
        <v>15422</v>
      </c>
      <c r="B3779" t="s">
        <v>15423</v>
      </c>
      <c r="C3779" t="s">
        <v>27</v>
      </c>
      <c r="D3779" t="s">
        <v>15424</v>
      </c>
      <c r="E3779" t="s">
        <v>10249</v>
      </c>
      <c r="F3779" t="s">
        <v>41</v>
      </c>
      <c r="G3779" t="s">
        <v>42</v>
      </c>
      <c r="H3779">
        <v>0</v>
      </c>
      <c r="I3779">
        <v>0</v>
      </c>
      <c r="J3779">
        <v>0</v>
      </c>
      <c r="K3779" t="s">
        <v>15425</v>
      </c>
    </row>
    <row r="3780" spans="1:11" x14ac:dyDescent="0.3">
      <c r="A3780" t="s">
        <v>15426</v>
      </c>
      <c r="C3780" t="s">
        <v>27</v>
      </c>
      <c r="D3780" t="s">
        <v>15427</v>
      </c>
      <c r="E3780" t="s">
        <v>10249</v>
      </c>
      <c r="F3780" t="s">
        <v>41</v>
      </c>
      <c r="G3780" t="s">
        <v>42</v>
      </c>
      <c r="H3780">
        <v>0</v>
      </c>
      <c r="I3780">
        <v>0</v>
      </c>
      <c r="J3780">
        <v>0</v>
      </c>
      <c r="K3780" t="s">
        <v>15428</v>
      </c>
    </row>
    <row r="3781" spans="1:11" x14ac:dyDescent="0.3">
      <c r="A3781" t="s">
        <v>15429</v>
      </c>
      <c r="B3781" t="s">
        <v>15430</v>
      </c>
      <c r="C3781" t="s">
        <v>558</v>
      </c>
      <c r="D3781" t="s">
        <v>15431</v>
      </c>
      <c r="E3781" t="s">
        <v>1122</v>
      </c>
      <c r="F3781" t="s">
        <v>5976</v>
      </c>
      <c r="G3781" t="s">
        <v>42</v>
      </c>
      <c r="H3781">
        <v>0</v>
      </c>
      <c r="I3781">
        <v>0</v>
      </c>
      <c r="J3781">
        <v>0</v>
      </c>
      <c r="K3781" t="s">
        <v>15432</v>
      </c>
    </row>
    <row r="3782" spans="1:11" x14ac:dyDescent="0.3">
      <c r="A3782" t="s">
        <v>15433</v>
      </c>
      <c r="B3782" t="s">
        <v>15434</v>
      </c>
      <c r="C3782" t="s">
        <v>27</v>
      </c>
      <c r="D3782" t="s">
        <v>15435</v>
      </c>
      <c r="E3782" t="s">
        <v>10249</v>
      </c>
      <c r="F3782" t="s">
        <v>41</v>
      </c>
      <c r="G3782" t="s">
        <v>42</v>
      </c>
      <c r="H3782">
        <v>0</v>
      </c>
      <c r="I3782">
        <v>0</v>
      </c>
      <c r="J3782">
        <v>0</v>
      </c>
      <c r="K3782" t="s">
        <v>15436</v>
      </c>
    </row>
    <row r="3783" spans="1:11" x14ac:dyDescent="0.3">
      <c r="A3783" t="s">
        <v>15437</v>
      </c>
      <c r="B3783" t="s">
        <v>15438</v>
      </c>
      <c r="C3783" t="s">
        <v>13</v>
      </c>
      <c r="D3783" t="s">
        <v>15439</v>
      </c>
      <c r="E3783" t="s">
        <v>13199</v>
      </c>
      <c r="F3783" t="s">
        <v>16</v>
      </c>
      <c r="G3783" t="s">
        <v>4386</v>
      </c>
      <c r="H3783">
        <v>0</v>
      </c>
      <c r="I3783">
        <v>0</v>
      </c>
      <c r="J3783">
        <v>0</v>
      </c>
      <c r="K3783" t="s">
        <v>15440</v>
      </c>
    </row>
    <row r="3784" spans="1:11" x14ac:dyDescent="0.3">
      <c r="A3784" t="s">
        <v>15441</v>
      </c>
      <c r="C3784" t="s">
        <v>13</v>
      </c>
      <c r="D3784" t="s">
        <v>15442</v>
      </c>
      <c r="E3784" t="s">
        <v>15</v>
      </c>
      <c r="F3784" t="s">
        <v>41</v>
      </c>
      <c r="G3784" t="s">
        <v>42</v>
      </c>
      <c r="H3784">
        <v>0</v>
      </c>
      <c r="I3784">
        <v>0</v>
      </c>
      <c r="J3784">
        <v>0</v>
      </c>
      <c r="K3784" t="s">
        <v>15443</v>
      </c>
    </row>
    <row r="3785" spans="1:11" x14ac:dyDescent="0.3">
      <c r="A3785" t="s">
        <v>15444</v>
      </c>
      <c r="B3785" t="s">
        <v>15445</v>
      </c>
      <c r="C3785" t="s">
        <v>27</v>
      </c>
      <c r="D3785" t="s">
        <v>15446</v>
      </c>
      <c r="E3785" t="s">
        <v>10249</v>
      </c>
      <c r="F3785" t="s">
        <v>13826</v>
      </c>
      <c r="G3785" t="s">
        <v>42</v>
      </c>
      <c r="H3785">
        <v>0</v>
      </c>
      <c r="I3785">
        <v>0</v>
      </c>
      <c r="J3785">
        <v>0</v>
      </c>
      <c r="K3785" t="s">
        <v>15447</v>
      </c>
    </row>
    <row r="3786" spans="1:11" x14ac:dyDescent="0.3">
      <c r="A3786" t="s">
        <v>15448</v>
      </c>
      <c r="B3786" t="s">
        <v>15449</v>
      </c>
      <c r="C3786" t="s">
        <v>558</v>
      </c>
      <c r="D3786" t="s">
        <v>15450</v>
      </c>
      <c r="E3786" t="s">
        <v>1122</v>
      </c>
      <c r="F3786" t="s">
        <v>3643</v>
      </c>
      <c r="G3786" t="s">
        <v>42</v>
      </c>
      <c r="H3786">
        <v>0</v>
      </c>
      <c r="I3786">
        <v>0</v>
      </c>
      <c r="J3786">
        <v>0</v>
      </c>
      <c r="K3786" t="s">
        <v>15451</v>
      </c>
    </row>
    <row r="3787" spans="1:11" x14ac:dyDescent="0.3">
      <c r="A3787" t="s">
        <v>15452</v>
      </c>
      <c r="C3787" t="s">
        <v>27</v>
      </c>
      <c r="D3787" t="s">
        <v>15453</v>
      </c>
      <c r="E3787" t="s">
        <v>10249</v>
      </c>
      <c r="F3787" t="s">
        <v>707</v>
      </c>
      <c r="G3787" t="s">
        <v>547</v>
      </c>
      <c r="H3787">
        <v>0</v>
      </c>
      <c r="I3787">
        <v>0</v>
      </c>
      <c r="J3787">
        <v>0</v>
      </c>
      <c r="K3787" t="s">
        <v>15454</v>
      </c>
    </row>
    <row r="3788" spans="1:11" x14ac:dyDescent="0.3">
      <c r="A3788" t="s">
        <v>15455</v>
      </c>
      <c r="B3788" t="s">
        <v>15456</v>
      </c>
      <c r="C3788" t="s">
        <v>27</v>
      </c>
      <c r="D3788" t="s">
        <v>15457</v>
      </c>
      <c r="E3788" t="s">
        <v>10249</v>
      </c>
      <c r="F3788" t="s">
        <v>5665</v>
      </c>
      <c r="G3788" t="s">
        <v>42</v>
      </c>
      <c r="H3788">
        <v>0</v>
      </c>
      <c r="I3788">
        <v>0</v>
      </c>
      <c r="J3788">
        <v>0</v>
      </c>
      <c r="K3788" t="s">
        <v>15458</v>
      </c>
    </row>
    <row r="3789" spans="1:11" x14ac:dyDescent="0.3">
      <c r="A3789" t="s">
        <v>15459</v>
      </c>
      <c r="B3789" t="s">
        <v>15460</v>
      </c>
      <c r="C3789" t="s">
        <v>27</v>
      </c>
      <c r="D3789" t="s">
        <v>15461</v>
      </c>
      <c r="E3789" t="s">
        <v>10249</v>
      </c>
      <c r="F3789" t="s">
        <v>15462</v>
      </c>
      <c r="G3789" t="s">
        <v>42</v>
      </c>
      <c r="H3789">
        <v>0</v>
      </c>
      <c r="I3789">
        <v>0</v>
      </c>
      <c r="J3789">
        <v>0</v>
      </c>
      <c r="K3789" t="s">
        <v>15463</v>
      </c>
    </row>
    <row r="3790" spans="1:11" x14ac:dyDescent="0.3">
      <c r="A3790" t="s">
        <v>15464</v>
      </c>
      <c r="B3790" t="s">
        <v>15465</v>
      </c>
      <c r="C3790" t="s">
        <v>27</v>
      </c>
      <c r="D3790" t="s">
        <v>15466</v>
      </c>
      <c r="E3790" t="s">
        <v>10249</v>
      </c>
      <c r="F3790" t="s">
        <v>41</v>
      </c>
      <c r="G3790" t="s">
        <v>42</v>
      </c>
      <c r="H3790">
        <v>0</v>
      </c>
      <c r="I3790">
        <v>0</v>
      </c>
      <c r="J3790">
        <v>0</v>
      </c>
      <c r="K3790" t="s">
        <v>15467</v>
      </c>
    </row>
    <row r="3791" spans="1:11" x14ac:dyDescent="0.3">
      <c r="A3791" t="s">
        <v>15468</v>
      </c>
      <c r="C3791" t="s">
        <v>27</v>
      </c>
      <c r="D3791" t="s">
        <v>15469</v>
      </c>
      <c r="E3791" t="s">
        <v>10249</v>
      </c>
      <c r="F3791" t="s">
        <v>2393</v>
      </c>
      <c r="G3791" t="s">
        <v>42</v>
      </c>
      <c r="H3791">
        <v>0</v>
      </c>
      <c r="I3791">
        <v>0</v>
      </c>
      <c r="J3791">
        <v>0</v>
      </c>
      <c r="K3791" t="s">
        <v>15470</v>
      </c>
    </row>
    <row r="3792" spans="1:11" x14ac:dyDescent="0.3">
      <c r="A3792" t="s">
        <v>15471</v>
      </c>
      <c r="C3792" t="s">
        <v>27</v>
      </c>
      <c r="D3792" t="s">
        <v>15472</v>
      </c>
      <c r="E3792" t="s">
        <v>10249</v>
      </c>
      <c r="F3792" t="s">
        <v>4336</v>
      </c>
      <c r="G3792" t="s">
        <v>42</v>
      </c>
      <c r="H3792">
        <v>0</v>
      </c>
      <c r="I3792">
        <v>0</v>
      </c>
      <c r="J3792">
        <v>0</v>
      </c>
      <c r="K3792" t="s">
        <v>15473</v>
      </c>
    </row>
    <row r="3793" spans="1:11" x14ac:dyDescent="0.3">
      <c r="A3793" t="s">
        <v>15474</v>
      </c>
      <c r="C3793" t="s">
        <v>27</v>
      </c>
      <c r="D3793" t="e">
        <f>전기 화재.</f>
        <v>#NAME?</v>
      </c>
      <c r="E3793" t="s">
        <v>29</v>
      </c>
      <c r="F3793" t="s">
        <v>16</v>
      </c>
      <c r="G3793" t="s">
        <v>1540</v>
      </c>
      <c r="H3793">
        <v>0</v>
      </c>
      <c r="I3793">
        <v>0</v>
      </c>
      <c r="J3793">
        <v>0</v>
      </c>
      <c r="K3793" t="s">
        <v>15475</v>
      </c>
    </row>
    <row r="3794" spans="1:11" x14ac:dyDescent="0.3">
      <c r="A3794" t="s">
        <v>15476</v>
      </c>
      <c r="B3794" t="s">
        <v>15477</v>
      </c>
      <c r="C3794" t="s">
        <v>466</v>
      </c>
      <c r="D3794" t="s">
        <v>15478</v>
      </c>
      <c r="E3794" t="s">
        <v>761</v>
      </c>
      <c r="F3794" t="s">
        <v>16</v>
      </c>
      <c r="G3794" t="s">
        <v>9145</v>
      </c>
      <c r="H3794">
        <v>0</v>
      </c>
      <c r="I3794">
        <v>0</v>
      </c>
      <c r="J3794">
        <v>0</v>
      </c>
      <c r="K3794" t="s">
        <v>15479</v>
      </c>
    </row>
    <row r="3795" spans="1:11" x14ac:dyDescent="0.3">
      <c r="A3795" t="s">
        <v>15480</v>
      </c>
      <c r="C3795" t="s">
        <v>27</v>
      </c>
      <c r="D3795" t="s">
        <v>15481</v>
      </c>
      <c r="E3795" t="s">
        <v>10249</v>
      </c>
      <c r="F3795" t="s">
        <v>41</v>
      </c>
      <c r="G3795" t="s">
        <v>42</v>
      </c>
      <c r="H3795">
        <v>0</v>
      </c>
      <c r="I3795">
        <v>0</v>
      </c>
      <c r="J3795">
        <v>0</v>
      </c>
      <c r="K3795" t="s">
        <v>15482</v>
      </c>
    </row>
    <row r="3796" spans="1:11" x14ac:dyDescent="0.3">
      <c r="A3796" t="s">
        <v>15483</v>
      </c>
      <c r="B3796" t="s">
        <v>15484</v>
      </c>
      <c r="C3796" t="s">
        <v>20</v>
      </c>
      <c r="D3796" t="s">
        <v>15485</v>
      </c>
      <c r="E3796" t="s">
        <v>14059</v>
      </c>
      <c r="F3796" t="s">
        <v>3038</v>
      </c>
      <c r="G3796" t="s">
        <v>4520</v>
      </c>
      <c r="H3796">
        <v>0</v>
      </c>
      <c r="I3796">
        <v>0</v>
      </c>
      <c r="J3796">
        <v>0</v>
      </c>
      <c r="K3796" t="s">
        <v>15486</v>
      </c>
    </row>
    <row r="3797" spans="1:11" x14ac:dyDescent="0.3">
      <c r="A3797" t="s">
        <v>15487</v>
      </c>
      <c r="B3797" t="s">
        <v>15488</v>
      </c>
      <c r="C3797" t="s">
        <v>27</v>
      </c>
      <c r="D3797" t="s">
        <v>15489</v>
      </c>
      <c r="E3797" t="s">
        <v>10249</v>
      </c>
      <c r="F3797" t="s">
        <v>15490</v>
      </c>
      <c r="G3797" t="s">
        <v>42</v>
      </c>
      <c r="H3797">
        <v>0</v>
      </c>
      <c r="I3797">
        <v>0</v>
      </c>
      <c r="J3797">
        <v>0</v>
      </c>
      <c r="K3797" t="s">
        <v>15491</v>
      </c>
    </row>
    <row r="3798" spans="1:11" x14ac:dyDescent="0.3">
      <c r="A3798" t="s">
        <v>15492</v>
      </c>
      <c r="B3798" t="s">
        <v>15493</v>
      </c>
      <c r="C3798" t="s">
        <v>27</v>
      </c>
      <c r="D3798" t="s">
        <v>15494</v>
      </c>
      <c r="E3798" t="s">
        <v>10249</v>
      </c>
      <c r="F3798" t="s">
        <v>41</v>
      </c>
      <c r="G3798" t="s">
        <v>42</v>
      </c>
      <c r="H3798">
        <v>0</v>
      </c>
      <c r="I3798">
        <v>0</v>
      </c>
      <c r="J3798">
        <v>0</v>
      </c>
      <c r="K3798" t="s">
        <v>15495</v>
      </c>
    </row>
    <row r="3799" spans="1:11" x14ac:dyDescent="0.3">
      <c r="A3799" t="s">
        <v>15496</v>
      </c>
      <c r="B3799" t="s">
        <v>15497</v>
      </c>
      <c r="C3799" t="s">
        <v>20</v>
      </c>
      <c r="D3799" t="s">
        <v>15498</v>
      </c>
      <c r="E3799" t="s">
        <v>14059</v>
      </c>
      <c r="F3799" t="s">
        <v>11456</v>
      </c>
      <c r="G3799" t="s">
        <v>42</v>
      </c>
      <c r="H3799">
        <v>0</v>
      </c>
      <c r="I3799">
        <v>0</v>
      </c>
      <c r="J3799">
        <v>0</v>
      </c>
      <c r="K3799" t="s">
        <v>15499</v>
      </c>
    </row>
    <row r="3800" spans="1:11" x14ac:dyDescent="0.3">
      <c r="A3800" t="s">
        <v>15500</v>
      </c>
      <c r="B3800" t="s">
        <v>15501</v>
      </c>
      <c r="C3800" t="s">
        <v>20</v>
      </c>
      <c r="D3800" t="s">
        <v>15502</v>
      </c>
      <c r="E3800" t="s">
        <v>14059</v>
      </c>
      <c r="F3800" t="s">
        <v>16</v>
      </c>
      <c r="G3800" t="s">
        <v>756</v>
      </c>
      <c r="H3800">
        <v>0</v>
      </c>
      <c r="I3800">
        <v>0</v>
      </c>
      <c r="J3800">
        <v>0</v>
      </c>
      <c r="K3800" t="s">
        <v>15503</v>
      </c>
    </row>
    <row r="3801" spans="1:11" x14ac:dyDescent="0.3">
      <c r="A3801" t="s">
        <v>15504</v>
      </c>
      <c r="B3801" t="s">
        <v>15505</v>
      </c>
      <c r="C3801" t="s">
        <v>558</v>
      </c>
      <c r="D3801" t="s">
        <v>15506</v>
      </c>
      <c r="E3801" t="s">
        <v>560</v>
      </c>
      <c r="F3801" t="s">
        <v>2242</v>
      </c>
      <c r="G3801" t="s">
        <v>42</v>
      </c>
      <c r="H3801">
        <v>0</v>
      </c>
      <c r="I3801">
        <v>0</v>
      </c>
      <c r="J3801">
        <v>0</v>
      </c>
      <c r="K3801" t="s">
        <v>15507</v>
      </c>
    </row>
    <row r="3802" spans="1:11" x14ac:dyDescent="0.3">
      <c r="A3802" t="s">
        <v>15508</v>
      </c>
      <c r="B3802" t="s">
        <v>15509</v>
      </c>
      <c r="C3802" t="s">
        <v>20</v>
      </c>
      <c r="D3802" t="s">
        <v>15510</v>
      </c>
      <c r="E3802" t="s">
        <v>14059</v>
      </c>
      <c r="F3802" t="s">
        <v>1143</v>
      </c>
      <c r="G3802" t="s">
        <v>42</v>
      </c>
      <c r="H3802">
        <v>0</v>
      </c>
      <c r="I3802">
        <v>0</v>
      </c>
      <c r="J3802">
        <v>0</v>
      </c>
      <c r="K3802" t="s">
        <v>15511</v>
      </c>
    </row>
    <row r="3803" spans="1:11" x14ac:dyDescent="0.3">
      <c r="A3803" t="s">
        <v>15512</v>
      </c>
      <c r="C3803" t="s">
        <v>13</v>
      </c>
      <c r="D3803" t="s">
        <v>15513</v>
      </c>
      <c r="E3803" t="s">
        <v>13199</v>
      </c>
      <c r="F3803" t="s">
        <v>16</v>
      </c>
      <c r="G3803" t="s">
        <v>10356</v>
      </c>
      <c r="H3803">
        <v>0</v>
      </c>
      <c r="I3803">
        <v>0</v>
      </c>
      <c r="J3803">
        <v>0</v>
      </c>
      <c r="K3803" t="s">
        <v>15514</v>
      </c>
    </row>
    <row r="3804" spans="1:11" x14ac:dyDescent="0.3">
      <c r="A3804" t="s">
        <v>15515</v>
      </c>
      <c r="B3804" t="s">
        <v>15516</v>
      </c>
      <c r="C3804" t="s">
        <v>13</v>
      </c>
      <c r="D3804" t="s">
        <v>15517</v>
      </c>
      <c r="E3804" t="s">
        <v>13199</v>
      </c>
      <c r="F3804" t="s">
        <v>16</v>
      </c>
      <c r="G3804" t="s">
        <v>11774</v>
      </c>
      <c r="H3804">
        <v>0</v>
      </c>
      <c r="I3804">
        <v>0</v>
      </c>
      <c r="J3804">
        <v>0</v>
      </c>
      <c r="K3804" t="s">
        <v>15518</v>
      </c>
    </row>
    <row r="3805" spans="1:11" x14ac:dyDescent="0.3">
      <c r="A3805" t="s">
        <v>15519</v>
      </c>
      <c r="B3805" t="s">
        <v>15520</v>
      </c>
      <c r="C3805" t="s">
        <v>558</v>
      </c>
      <c r="D3805" t="s">
        <v>15521</v>
      </c>
      <c r="E3805" t="s">
        <v>754</v>
      </c>
      <c r="F3805" t="s">
        <v>16</v>
      </c>
      <c r="G3805" t="s">
        <v>15522</v>
      </c>
      <c r="H3805">
        <v>0</v>
      </c>
      <c r="I3805">
        <v>0</v>
      </c>
      <c r="J3805">
        <v>0</v>
      </c>
      <c r="K3805" t="s">
        <v>15523</v>
      </c>
    </row>
    <row r="3806" spans="1:11" x14ac:dyDescent="0.3">
      <c r="A3806" t="s">
        <v>15524</v>
      </c>
      <c r="B3806" t="s">
        <v>15525</v>
      </c>
      <c r="C3806" t="s">
        <v>558</v>
      </c>
      <c r="D3806" t="s">
        <v>15526</v>
      </c>
      <c r="E3806" t="s">
        <v>560</v>
      </c>
      <c r="F3806" t="s">
        <v>15527</v>
      </c>
      <c r="G3806" t="s">
        <v>1496</v>
      </c>
      <c r="H3806">
        <v>0</v>
      </c>
      <c r="I3806">
        <v>0</v>
      </c>
      <c r="J3806">
        <v>0</v>
      </c>
      <c r="K3806" t="s">
        <v>15528</v>
      </c>
    </row>
    <row r="3807" spans="1:11" x14ac:dyDescent="0.3">
      <c r="A3807" t="s">
        <v>15529</v>
      </c>
      <c r="B3807" t="s">
        <v>15530</v>
      </c>
      <c r="C3807" t="s">
        <v>13</v>
      </c>
      <c r="D3807" t="s">
        <v>15531</v>
      </c>
      <c r="E3807" t="s">
        <v>13199</v>
      </c>
      <c r="F3807" t="s">
        <v>16</v>
      </c>
      <c r="G3807" t="s">
        <v>5055</v>
      </c>
      <c r="H3807">
        <v>0</v>
      </c>
      <c r="I3807">
        <v>0</v>
      </c>
      <c r="J3807">
        <v>0</v>
      </c>
      <c r="K3807" t="s">
        <v>15532</v>
      </c>
    </row>
    <row r="3808" spans="1:11" x14ac:dyDescent="0.3">
      <c r="A3808" t="s">
        <v>15533</v>
      </c>
      <c r="B3808" t="s">
        <v>15534</v>
      </c>
      <c r="C3808" t="s">
        <v>27</v>
      </c>
      <c r="D3808" t="s">
        <v>15535</v>
      </c>
      <c r="E3808" t="s">
        <v>10249</v>
      </c>
      <c r="F3808" t="s">
        <v>16</v>
      </c>
      <c r="G3808" t="s">
        <v>214</v>
      </c>
      <c r="H3808">
        <v>0</v>
      </c>
      <c r="I3808">
        <v>0</v>
      </c>
      <c r="J3808">
        <v>0</v>
      </c>
      <c r="K3808" t="s">
        <v>15536</v>
      </c>
    </row>
    <row r="3809" spans="1:11" x14ac:dyDescent="0.3">
      <c r="A3809" t="s">
        <v>15537</v>
      </c>
      <c r="B3809" t="s">
        <v>15538</v>
      </c>
      <c r="C3809" t="s">
        <v>558</v>
      </c>
      <c r="D3809" t="s">
        <v>15539</v>
      </c>
      <c r="E3809" t="s">
        <v>895</v>
      </c>
      <c r="F3809" t="s">
        <v>16</v>
      </c>
      <c r="G3809" t="s">
        <v>15540</v>
      </c>
      <c r="H3809">
        <v>0</v>
      </c>
      <c r="I3809">
        <v>0</v>
      </c>
      <c r="J3809">
        <v>0</v>
      </c>
      <c r="K3809" t="s">
        <v>15541</v>
      </c>
    </row>
    <row r="3810" spans="1:11" x14ac:dyDescent="0.3">
      <c r="A3810" t="s">
        <v>15542</v>
      </c>
      <c r="B3810" t="s">
        <v>15543</v>
      </c>
      <c r="C3810" t="s">
        <v>13</v>
      </c>
      <c r="D3810" t="s">
        <v>15544</v>
      </c>
      <c r="E3810" t="s">
        <v>13199</v>
      </c>
      <c r="F3810" t="s">
        <v>16</v>
      </c>
      <c r="G3810" t="s">
        <v>4356</v>
      </c>
      <c r="H3810">
        <v>0</v>
      </c>
      <c r="I3810">
        <v>0</v>
      </c>
      <c r="J3810">
        <v>0</v>
      </c>
      <c r="K3810" t="s">
        <v>15545</v>
      </c>
    </row>
    <row r="3811" spans="1:11" x14ac:dyDescent="0.3">
      <c r="A3811" t="s">
        <v>15546</v>
      </c>
      <c r="C3811" t="s">
        <v>558</v>
      </c>
      <c r="D3811" t="s">
        <v>15547</v>
      </c>
      <c r="E3811" t="s">
        <v>895</v>
      </c>
      <c r="F3811" t="s">
        <v>16</v>
      </c>
      <c r="G3811" t="s">
        <v>42</v>
      </c>
      <c r="H3811">
        <v>0</v>
      </c>
      <c r="I3811">
        <v>0</v>
      </c>
      <c r="J3811">
        <v>0</v>
      </c>
      <c r="K3811" t="s">
        <v>15548</v>
      </c>
    </row>
    <row r="3812" spans="1:11" x14ac:dyDescent="0.3">
      <c r="A3812" t="s">
        <v>15549</v>
      </c>
      <c r="B3812" t="s">
        <v>15550</v>
      </c>
      <c r="C3812" t="s">
        <v>558</v>
      </c>
      <c r="D3812" t="s">
        <v>15551</v>
      </c>
      <c r="E3812" t="s">
        <v>895</v>
      </c>
      <c r="F3812" t="s">
        <v>16</v>
      </c>
      <c r="G3812" t="s">
        <v>4044</v>
      </c>
      <c r="H3812">
        <v>0</v>
      </c>
      <c r="I3812">
        <v>0</v>
      </c>
      <c r="J3812">
        <v>0</v>
      </c>
      <c r="K3812" t="s">
        <v>15552</v>
      </c>
    </row>
    <row r="3813" spans="1:11" x14ac:dyDescent="0.3">
      <c r="A3813" t="s">
        <v>15553</v>
      </c>
      <c r="B3813" t="s">
        <v>15554</v>
      </c>
      <c r="C3813" t="s">
        <v>558</v>
      </c>
      <c r="D3813" t="s">
        <v>15555</v>
      </c>
      <c r="E3813" t="s">
        <v>895</v>
      </c>
      <c r="F3813" t="s">
        <v>16</v>
      </c>
      <c r="G3813" t="s">
        <v>7717</v>
      </c>
      <c r="H3813">
        <v>0</v>
      </c>
      <c r="I3813">
        <v>0</v>
      </c>
      <c r="J3813">
        <v>0</v>
      </c>
      <c r="K3813" t="s">
        <v>15556</v>
      </c>
    </row>
    <row r="3814" spans="1:11" x14ac:dyDescent="0.3">
      <c r="A3814" t="s">
        <v>15557</v>
      </c>
      <c r="B3814" t="s">
        <v>15558</v>
      </c>
      <c r="C3814" t="s">
        <v>13</v>
      </c>
      <c r="D3814" t="s">
        <v>15559</v>
      </c>
      <c r="E3814" t="s">
        <v>15</v>
      </c>
      <c r="F3814" t="s">
        <v>16</v>
      </c>
      <c r="G3814" t="s">
        <v>7078</v>
      </c>
      <c r="H3814">
        <v>0</v>
      </c>
      <c r="I3814">
        <v>0</v>
      </c>
      <c r="J3814">
        <v>0</v>
      </c>
      <c r="K3814" t="s">
        <v>15560</v>
      </c>
    </row>
    <row r="3815" spans="1:11" x14ac:dyDescent="0.3">
      <c r="A3815" t="s">
        <v>15561</v>
      </c>
      <c r="B3815" t="s">
        <v>15562</v>
      </c>
      <c r="C3815" t="s">
        <v>558</v>
      </c>
      <c r="D3815" t="s">
        <v>15563</v>
      </c>
      <c r="E3815" t="s">
        <v>895</v>
      </c>
      <c r="F3815" t="s">
        <v>16</v>
      </c>
      <c r="G3815" t="s">
        <v>4321</v>
      </c>
      <c r="H3815">
        <v>0</v>
      </c>
      <c r="I3815">
        <v>0</v>
      </c>
      <c r="J3815">
        <v>0</v>
      </c>
      <c r="K3815" t="s">
        <v>15564</v>
      </c>
    </row>
    <row r="3816" spans="1:11" x14ac:dyDescent="0.3">
      <c r="A3816" t="s">
        <v>15565</v>
      </c>
      <c r="B3816" t="s">
        <v>15566</v>
      </c>
      <c r="C3816" t="s">
        <v>20</v>
      </c>
      <c r="D3816" t="s">
        <v>15567</v>
      </c>
      <c r="E3816" t="s">
        <v>14059</v>
      </c>
      <c r="F3816" t="s">
        <v>1324</v>
      </c>
      <c r="G3816" t="s">
        <v>42</v>
      </c>
      <c r="H3816">
        <v>0</v>
      </c>
      <c r="I3816">
        <v>0</v>
      </c>
      <c r="J3816">
        <v>0</v>
      </c>
      <c r="K3816" t="s">
        <v>15568</v>
      </c>
    </row>
    <row r="3817" spans="1:11" x14ac:dyDescent="0.3">
      <c r="A3817" t="s">
        <v>15569</v>
      </c>
      <c r="C3817" t="s">
        <v>20</v>
      </c>
      <c r="D3817" t="s">
        <v>15570</v>
      </c>
      <c r="E3817" t="s">
        <v>14059</v>
      </c>
      <c r="F3817" t="s">
        <v>7555</v>
      </c>
      <c r="G3817" t="s">
        <v>42</v>
      </c>
      <c r="H3817">
        <v>0</v>
      </c>
      <c r="I3817">
        <v>0</v>
      </c>
      <c r="J3817">
        <v>0</v>
      </c>
      <c r="K3817" t="s">
        <v>15571</v>
      </c>
    </row>
    <row r="3818" spans="1:11" x14ac:dyDescent="0.3">
      <c r="A3818" t="s">
        <v>15572</v>
      </c>
      <c r="B3818" t="s">
        <v>15573</v>
      </c>
      <c r="C3818" t="s">
        <v>20</v>
      </c>
      <c r="D3818" t="s">
        <v>15574</v>
      </c>
      <c r="E3818" t="s">
        <v>14059</v>
      </c>
      <c r="F3818" t="s">
        <v>3638</v>
      </c>
      <c r="G3818" t="s">
        <v>42</v>
      </c>
      <c r="H3818">
        <v>0</v>
      </c>
      <c r="I3818">
        <v>0</v>
      </c>
      <c r="J3818">
        <v>0</v>
      </c>
      <c r="K3818" t="s">
        <v>15575</v>
      </c>
    </row>
    <row r="3819" spans="1:11" x14ac:dyDescent="0.3">
      <c r="A3819" t="s">
        <v>15576</v>
      </c>
      <c r="B3819" t="s">
        <v>15577</v>
      </c>
      <c r="C3819" t="s">
        <v>20</v>
      </c>
      <c r="D3819" t="s">
        <v>15578</v>
      </c>
      <c r="E3819" t="s">
        <v>14059</v>
      </c>
      <c r="F3819" t="s">
        <v>845</v>
      </c>
      <c r="G3819" t="s">
        <v>42</v>
      </c>
      <c r="H3819">
        <v>0</v>
      </c>
      <c r="I3819">
        <v>0</v>
      </c>
      <c r="J3819">
        <v>0</v>
      </c>
      <c r="K3819" t="s">
        <v>15579</v>
      </c>
    </row>
    <row r="3820" spans="1:11" x14ac:dyDescent="0.3">
      <c r="A3820" t="s">
        <v>15580</v>
      </c>
      <c r="B3820" t="s">
        <v>15581</v>
      </c>
      <c r="C3820" t="s">
        <v>20</v>
      </c>
      <c r="D3820" t="s">
        <v>15582</v>
      </c>
      <c r="E3820" t="s">
        <v>14059</v>
      </c>
      <c r="F3820" t="s">
        <v>5406</v>
      </c>
      <c r="G3820" t="s">
        <v>42</v>
      </c>
      <c r="H3820">
        <v>0</v>
      </c>
      <c r="I3820">
        <v>0</v>
      </c>
      <c r="J3820">
        <v>0</v>
      </c>
      <c r="K3820" t="s">
        <v>15583</v>
      </c>
    </row>
    <row r="3821" spans="1:11" x14ac:dyDescent="0.3">
      <c r="A3821" t="s">
        <v>15584</v>
      </c>
      <c r="B3821" t="s">
        <v>15585</v>
      </c>
      <c r="C3821" t="s">
        <v>13</v>
      </c>
      <c r="D3821" t="s">
        <v>15586</v>
      </c>
      <c r="E3821" t="s">
        <v>13199</v>
      </c>
      <c r="F3821" t="s">
        <v>16</v>
      </c>
      <c r="G3821" t="s">
        <v>2070</v>
      </c>
      <c r="H3821">
        <v>0</v>
      </c>
      <c r="I3821">
        <v>0</v>
      </c>
      <c r="J3821">
        <v>0</v>
      </c>
      <c r="K3821" t="s">
        <v>15587</v>
      </c>
    </row>
    <row r="3822" spans="1:11" x14ac:dyDescent="0.3">
      <c r="A3822" t="s">
        <v>15588</v>
      </c>
      <c r="B3822" t="s">
        <v>15589</v>
      </c>
      <c r="C3822" t="s">
        <v>13</v>
      </c>
      <c r="E3822" t="s">
        <v>13199</v>
      </c>
      <c r="F3822" t="s">
        <v>16</v>
      </c>
      <c r="G3822" t="s">
        <v>12887</v>
      </c>
      <c r="H3822">
        <v>0</v>
      </c>
      <c r="I3822">
        <v>0</v>
      </c>
      <c r="J3822">
        <v>0</v>
      </c>
      <c r="K3822" t="s">
        <v>15590</v>
      </c>
    </row>
    <row r="3823" spans="1:11" x14ac:dyDescent="0.3">
      <c r="A3823" t="s">
        <v>15591</v>
      </c>
      <c r="B3823" t="s">
        <v>15592</v>
      </c>
      <c r="C3823" t="s">
        <v>558</v>
      </c>
      <c r="D3823" t="s">
        <v>15593</v>
      </c>
      <c r="E3823" t="s">
        <v>754</v>
      </c>
      <c r="F3823" t="s">
        <v>16</v>
      </c>
      <c r="G3823" t="s">
        <v>2131</v>
      </c>
      <c r="H3823">
        <v>0</v>
      </c>
      <c r="I3823">
        <v>0</v>
      </c>
      <c r="J3823">
        <v>0</v>
      </c>
      <c r="K3823" t="s">
        <v>15594</v>
      </c>
    </row>
    <row r="3824" spans="1:11" x14ac:dyDescent="0.3">
      <c r="A3824" t="s">
        <v>15595</v>
      </c>
      <c r="B3824" t="s">
        <v>15596</v>
      </c>
      <c r="C3824" t="s">
        <v>20</v>
      </c>
      <c r="D3824" t="s">
        <v>15597</v>
      </c>
      <c r="E3824" t="s">
        <v>14059</v>
      </c>
      <c r="F3824" t="s">
        <v>16</v>
      </c>
      <c r="G3824" t="s">
        <v>951</v>
      </c>
      <c r="H3824">
        <v>0</v>
      </c>
      <c r="I3824">
        <v>0</v>
      </c>
      <c r="J3824">
        <v>0</v>
      </c>
      <c r="K3824" t="s">
        <v>15598</v>
      </c>
    </row>
    <row r="3825" spans="1:11" x14ac:dyDescent="0.3">
      <c r="A3825" t="s">
        <v>15599</v>
      </c>
      <c r="B3825" t="s">
        <v>15600</v>
      </c>
      <c r="C3825" t="s">
        <v>13</v>
      </c>
      <c r="D3825" t="s">
        <v>15601</v>
      </c>
      <c r="E3825" t="s">
        <v>13199</v>
      </c>
      <c r="F3825" t="s">
        <v>16</v>
      </c>
      <c r="G3825" t="s">
        <v>4525</v>
      </c>
      <c r="H3825">
        <v>0</v>
      </c>
      <c r="I3825">
        <v>0</v>
      </c>
      <c r="J3825">
        <v>0</v>
      </c>
      <c r="K3825" t="s">
        <v>15602</v>
      </c>
    </row>
    <row r="3826" spans="1:11" x14ac:dyDescent="0.3">
      <c r="A3826" t="s">
        <v>15603</v>
      </c>
      <c r="B3826" t="s">
        <v>15604</v>
      </c>
      <c r="C3826" t="s">
        <v>20</v>
      </c>
      <c r="D3826" t="s">
        <v>15605</v>
      </c>
      <c r="E3826" t="s">
        <v>14059</v>
      </c>
      <c r="F3826" t="s">
        <v>5733</v>
      </c>
      <c r="G3826" t="s">
        <v>42</v>
      </c>
      <c r="H3826">
        <v>0</v>
      </c>
      <c r="I3826">
        <v>0</v>
      </c>
      <c r="J3826">
        <v>0</v>
      </c>
      <c r="K3826" t="s">
        <v>15606</v>
      </c>
    </row>
    <row r="3827" spans="1:11" x14ac:dyDescent="0.3">
      <c r="A3827" t="s">
        <v>15607</v>
      </c>
      <c r="B3827" t="s">
        <v>15608</v>
      </c>
      <c r="C3827" t="s">
        <v>27</v>
      </c>
      <c r="D3827" t="s">
        <v>15609</v>
      </c>
      <c r="E3827" t="s">
        <v>10249</v>
      </c>
      <c r="F3827" t="s">
        <v>16</v>
      </c>
      <c r="G3827" t="s">
        <v>10565</v>
      </c>
      <c r="H3827">
        <v>0</v>
      </c>
      <c r="I3827">
        <v>0</v>
      </c>
      <c r="J3827">
        <v>0</v>
      </c>
      <c r="K3827" t="s">
        <v>15610</v>
      </c>
    </row>
    <row r="3828" spans="1:11" x14ac:dyDescent="0.3">
      <c r="A3828" t="s">
        <v>15611</v>
      </c>
      <c r="B3828" t="s">
        <v>15612</v>
      </c>
      <c r="C3828" t="s">
        <v>27</v>
      </c>
      <c r="D3828" t="s">
        <v>15613</v>
      </c>
      <c r="E3828" t="s">
        <v>10249</v>
      </c>
      <c r="F3828" t="s">
        <v>16</v>
      </c>
      <c r="G3828" t="s">
        <v>316</v>
      </c>
      <c r="H3828">
        <v>0</v>
      </c>
      <c r="I3828">
        <v>0</v>
      </c>
      <c r="J3828">
        <v>0</v>
      </c>
      <c r="K3828" t="s">
        <v>15614</v>
      </c>
    </row>
    <row r="3829" spans="1:11" x14ac:dyDescent="0.3">
      <c r="A3829" t="s">
        <v>15615</v>
      </c>
      <c r="B3829" t="s">
        <v>15616</v>
      </c>
      <c r="C3829" t="s">
        <v>27</v>
      </c>
      <c r="D3829" t="s">
        <v>15617</v>
      </c>
      <c r="E3829" t="s">
        <v>10249</v>
      </c>
      <c r="F3829" t="s">
        <v>15618</v>
      </c>
      <c r="G3829" t="s">
        <v>7342</v>
      </c>
      <c r="H3829">
        <v>0</v>
      </c>
      <c r="I3829">
        <v>0</v>
      </c>
      <c r="J3829">
        <v>0</v>
      </c>
      <c r="K3829" t="s">
        <v>15619</v>
      </c>
    </row>
    <row r="3830" spans="1:11" x14ac:dyDescent="0.3">
      <c r="A3830" t="s">
        <v>15620</v>
      </c>
      <c r="B3830" t="s">
        <v>15621</v>
      </c>
      <c r="C3830" t="s">
        <v>20</v>
      </c>
      <c r="D3830" t="s">
        <v>15622</v>
      </c>
      <c r="E3830" t="s">
        <v>14059</v>
      </c>
      <c r="F3830" t="s">
        <v>1232</v>
      </c>
      <c r="G3830" t="s">
        <v>6760</v>
      </c>
      <c r="H3830">
        <v>0</v>
      </c>
      <c r="I3830">
        <v>0</v>
      </c>
      <c r="J3830">
        <v>0</v>
      </c>
      <c r="K3830" t="s">
        <v>15623</v>
      </c>
    </row>
    <row r="3831" spans="1:11" x14ac:dyDescent="0.3">
      <c r="A3831" t="s">
        <v>15624</v>
      </c>
      <c r="B3831" t="s">
        <v>15625</v>
      </c>
      <c r="C3831" t="s">
        <v>27</v>
      </c>
      <c r="D3831" t="s">
        <v>15626</v>
      </c>
      <c r="E3831" t="s">
        <v>10249</v>
      </c>
      <c r="F3831" t="s">
        <v>4920</v>
      </c>
      <c r="G3831" t="s">
        <v>42</v>
      </c>
      <c r="H3831">
        <v>0</v>
      </c>
      <c r="I3831">
        <v>0</v>
      </c>
      <c r="J3831">
        <v>0</v>
      </c>
      <c r="K3831" t="s">
        <v>15627</v>
      </c>
    </row>
    <row r="3832" spans="1:11" x14ac:dyDescent="0.3">
      <c r="A3832" t="s">
        <v>15628</v>
      </c>
      <c r="B3832" t="s">
        <v>15629</v>
      </c>
      <c r="C3832" t="s">
        <v>466</v>
      </c>
      <c r="D3832" t="s">
        <v>15630</v>
      </c>
      <c r="E3832" t="s">
        <v>5396</v>
      </c>
      <c r="F3832" t="s">
        <v>16</v>
      </c>
      <c r="G3832" t="s">
        <v>15631</v>
      </c>
      <c r="H3832">
        <v>0</v>
      </c>
      <c r="I3832">
        <v>0</v>
      </c>
      <c r="J3832">
        <v>0</v>
      </c>
      <c r="K3832" t="s">
        <v>15632</v>
      </c>
    </row>
    <row r="3833" spans="1:11" x14ac:dyDescent="0.3">
      <c r="A3833" t="s">
        <v>15633</v>
      </c>
      <c r="B3833" t="s">
        <v>15634</v>
      </c>
      <c r="C3833" t="s">
        <v>558</v>
      </c>
      <c r="D3833" t="s">
        <v>15635</v>
      </c>
      <c r="E3833" t="s">
        <v>2102</v>
      </c>
      <c r="F3833" t="s">
        <v>16</v>
      </c>
      <c r="G3833" t="s">
        <v>3422</v>
      </c>
      <c r="H3833">
        <v>0</v>
      </c>
      <c r="I3833">
        <v>0</v>
      </c>
      <c r="J3833">
        <v>0</v>
      </c>
      <c r="K3833" t="s">
        <v>15636</v>
      </c>
    </row>
    <row r="3834" spans="1:11" x14ac:dyDescent="0.3">
      <c r="A3834" t="s">
        <v>15637</v>
      </c>
      <c r="B3834" t="s">
        <v>15638</v>
      </c>
      <c r="C3834" t="s">
        <v>13</v>
      </c>
      <c r="D3834" t="s">
        <v>15639</v>
      </c>
      <c r="E3834" t="s">
        <v>15</v>
      </c>
      <c r="F3834" t="s">
        <v>16</v>
      </c>
      <c r="G3834" t="s">
        <v>122</v>
      </c>
      <c r="H3834">
        <v>0</v>
      </c>
      <c r="I3834">
        <v>0</v>
      </c>
      <c r="J3834">
        <v>0</v>
      </c>
      <c r="K3834" t="s">
        <v>15640</v>
      </c>
    </row>
    <row r="3835" spans="1:11" x14ac:dyDescent="0.3">
      <c r="A3835" t="s">
        <v>15641</v>
      </c>
      <c r="B3835" t="s">
        <v>15642</v>
      </c>
      <c r="C3835" t="s">
        <v>13</v>
      </c>
      <c r="D3835" t="s">
        <v>15643</v>
      </c>
      <c r="E3835" t="s">
        <v>13199</v>
      </c>
      <c r="F3835" t="s">
        <v>10428</v>
      </c>
      <c r="G3835" t="s">
        <v>42</v>
      </c>
      <c r="H3835">
        <v>0</v>
      </c>
      <c r="I3835">
        <v>0</v>
      </c>
      <c r="J3835">
        <v>0</v>
      </c>
      <c r="K3835" t="s">
        <v>15644</v>
      </c>
    </row>
    <row r="3836" spans="1:11" x14ac:dyDescent="0.3">
      <c r="A3836" t="s">
        <v>15645</v>
      </c>
      <c r="B3836" t="s">
        <v>15646</v>
      </c>
      <c r="C3836" t="s">
        <v>27</v>
      </c>
      <c r="D3836" t="s">
        <v>15647</v>
      </c>
      <c r="E3836" t="s">
        <v>10249</v>
      </c>
      <c r="F3836" t="s">
        <v>1634</v>
      </c>
      <c r="G3836" t="s">
        <v>6551</v>
      </c>
      <c r="H3836">
        <v>0</v>
      </c>
      <c r="I3836">
        <v>0</v>
      </c>
      <c r="J3836">
        <v>0</v>
      </c>
      <c r="K3836" t="s">
        <v>15648</v>
      </c>
    </row>
    <row r="3837" spans="1:11" x14ac:dyDescent="0.3">
      <c r="A3837" t="s">
        <v>15649</v>
      </c>
      <c r="B3837" t="s">
        <v>15650</v>
      </c>
      <c r="C3837" t="s">
        <v>558</v>
      </c>
      <c r="D3837" t="s">
        <v>15651</v>
      </c>
      <c r="E3837" t="s">
        <v>560</v>
      </c>
      <c r="F3837" t="s">
        <v>1590</v>
      </c>
      <c r="G3837" t="s">
        <v>4960</v>
      </c>
      <c r="H3837">
        <v>0</v>
      </c>
      <c r="I3837">
        <v>0</v>
      </c>
      <c r="J3837">
        <v>0</v>
      </c>
      <c r="K3837" t="s">
        <v>15652</v>
      </c>
    </row>
    <row r="3838" spans="1:11" x14ac:dyDescent="0.3">
      <c r="A3838" t="s">
        <v>15653</v>
      </c>
      <c r="B3838" t="s">
        <v>15654</v>
      </c>
      <c r="C3838" t="s">
        <v>558</v>
      </c>
      <c r="D3838" t="s">
        <v>15655</v>
      </c>
      <c r="E3838" t="s">
        <v>895</v>
      </c>
      <c r="F3838" t="s">
        <v>16</v>
      </c>
      <c r="G3838" t="s">
        <v>4933</v>
      </c>
      <c r="H3838">
        <v>0</v>
      </c>
      <c r="I3838">
        <v>0</v>
      </c>
      <c r="J3838">
        <v>0</v>
      </c>
      <c r="K3838" t="s">
        <v>15656</v>
      </c>
    </row>
    <row r="3839" spans="1:11" x14ac:dyDescent="0.3">
      <c r="A3839" t="s">
        <v>15657</v>
      </c>
      <c r="B3839" t="s">
        <v>15658</v>
      </c>
      <c r="C3839" t="s">
        <v>558</v>
      </c>
      <c r="D3839" t="s">
        <v>15659</v>
      </c>
      <c r="E3839" t="s">
        <v>560</v>
      </c>
      <c r="F3839" t="s">
        <v>16</v>
      </c>
      <c r="G3839" t="s">
        <v>15660</v>
      </c>
      <c r="H3839">
        <v>0</v>
      </c>
      <c r="I3839">
        <v>0</v>
      </c>
      <c r="J3839">
        <v>0</v>
      </c>
      <c r="K3839" t="s">
        <v>15661</v>
      </c>
    </row>
    <row r="3840" spans="1:11" x14ac:dyDescent="0.3">
      <c r="A3840" t="s">
        <v>15662</v>
      </c>
      <c r="B3840" t="s">
        <v>15663</v>
      </c>
      <c r="C3840" t="s">
        <v>558</v>
      </c>
      <c r="D3840" t="s">
        <v>15664</v>
      </c>
      <c r="E3840" t="s">
        <v>560</v>
      </c>
      <c r="F3840" t="s">
        <v>15665</v>
      </c>
      <c r="G3840" t="s">
        <v>42</v>
      </c>
      <c r="H3840">
        <v>0</v>
      </c>
      <c r="I3840">
        <v>0</v>
      </c>
      <c r="J3840">
        <v>0</v>
      </c>
      <c r="K3840" t="s">
        <v>15666</v>
      </c>
    </row>
    <row r="3841" spans="1:11" x14ac:dyDescent="0.3">
      <c r="A3841" t="s">
        <v>15667</v>
      </c>
      <c r="B3841" t="s">
        <v>15668</v>
      </c>
      <c r="C3841" t="s">
        <v>558</v>
      </c>
      <c r="D3841" t="s">
        <v>15669</v>
      </c>
      <c r="E3841" t="s">
        <v>560</v>
      </c>
      <c r="F3841" t="s">
        <v>16</v>
      </c>
      <c r="G3841" t="s">
        <v>15670</v>
      </c>
      <c r="H3841">
        <v>0</v>
      </c>
      <c r="I3841">
        <v>0</v>
      </c>
      <c r="J3841">
        <v>0</v>
      </c>
      <c r="K3841" t="s">
        <v>15671</v>
      </c>
    </row>
    <row r="3842" spans="1:11" x14ac:dyDescent="0.3">
      <c r="A3842" t="s">
        <v>15672</v>
      </c>
      <c r="B3842" t="s">
        <v>15673</v>
      </c>
      <c r="C3842" t="s">
        <v>558</v>
      </c>
      <c r="D3842" t="s">
        <v>15674</v>
      </c>
      <c r="E3842" t="s">
        <v>754</v>
      </c>
      <c r="F3842" t="s">
        <v>16</v>
      </c>
      <c r="G3842" t="s">
        <v>10138</v>
      </c>
      <c r="H3842">
        <v>0</v>
      </c>
      <c r="I3842">
        <v>0</v>
      </c>
      <c r="J3842">
        <v>0</v>
      </c>
      <c r="K3842" t="s">
        <v>15675</v>
      </c>
    </row>
    <row r="3843" spans="1:11" x14ac:dyDescent="0.3">
      <c r="A3843" t="s">
        <v>15676</v>
      </c>
      <c r="B3843" t="s">
        <v>15677</v>
      </c>
      <c r="C3843" t="s">
        <v>558</v>
      </c>
      <c r="D3843" t="s">
        <v>15678</v>
      </c>
      <c r="E3843" t="s">
        <v>560</v>
      </c>
      <c r="F3843" t="s">
        <v>3633</v>
      </c>
      <c r="G3843" t="s">
        <v>2422</v>
      </c>
      <c r="H3843">
        <v>0</v>
      </c>
      <c r="I3843">
        <v>0</v>
      </c>
      <c r="J3843">
        <v>0</v>
      </c>
      <c r="K3843" t="s">
        <v>15679</v>
      </c>
    </row>
    <row r="3844" spans="1:11" x14ac:dyDescent="0.3">
      <c r="A3844" t="s">
        <v>15680</v>
      </c>
      <c r="B3844" t="s">
        <v>15681</v>
      </c>
      <c r="C3844" t="s">
        <v>558</v>
      </c>
      <c r="D3844" t="s">
        <v>15682</v>
      </c>
      <c r="E3844" t="s">
        <v>560</v>
      </c>
      <c r="F3844" t="s">
        <v>16</v>
      </c>
      <c r="G3844" t="s">
        <v>5815</v>
      </c>
      <c r="H3844">
        <v>0</v>
      </c>
      <c r="I3844">
        <v>0</v>
      </c>
      <c r="J3844">
        <v>0</v>
      </c>
      <c r="K3844" t="s">
        <v>15683</v>
      </c>
    </row>
    <row r="3845" spans="1:11" x14ac:dyDescent="0.3">
      <c r="A3845" t="s">
        <v>15684</v>
      </c>
      <c r="C3845" t="s">
        <v>558</v>
      </c>
      <c r="D3845" t="s">
        <v>15685</v>
      </c>
      <c r="E3845" t="s">
        <v>560</v>
      </c>
      <c r="F3845" t="s">
        <v>2703</v>
      </c>
      <c r="G3845" t="s">
        <v>42</v>
      </c>
      <c r="H3845">
        <v>0</v>
      </c>
      <c r="I3845">
        <v>0</v>
      </c>
      <c r="J3845">
        <v>0</v>
      </c>
      <c r="K3845" t="s">
        <v>15686</v>
      </c>
    </row>
    <row r="3846" spans="1:11" x14ac:dyDescent="0.3">
      <c r="A3846" t="s">
        <v>15687</v>
      </c>
      <c r="B3846" t="s">
        <v>15688</v>
      </c>
      <c r="C3846" t="s">
        <v>147</v>
      </c>
      <c r="D3846" t="s">
        <v>15689</v>
      </c>
      <c r="E3846" t="s">
        <v>183</v>
      </c>
      <c r="F3846" t="s">
        <v>13955</v>
      </c>
      <c r="G3846" t="s">
        <v>42</v>
      </c>
      <c r="H3846">
        <v>0</v>
      </c>
      <c r="I3846">
        <v>0</v>
      </c>
      <c r="J3846">
        <v>0</v>
      </c>
      <c r="K3846" t="s">
        <v>15690</v>
      </c>
    </row>
    <row r="3847" spans="1:11" x14ac:dyDescent="0.3">
      <c r="A3847" t="s">
        <v>15691</v>
      </c>
      <c r="B3847" t="s">
        <v>15692</v>
      </c>
      <c r="C3847" t="s">
        <v>27</v>
      </c>
      <c r="D3847" t="s">
        <v>15693</v>
      </c>
      <c r="E3847" t="s">
        <v>10249</v>
      </c>
      <c r="F3847" t="s">
        <v>10428</v>
      </c>
      <c r="G3847" t="s">
        <v>42</v>
      </c>
      <c r="H3847">
        <v>0</v>
      </c>
      <c r="I3847">
        <v>0</v>
      </c>
      <c r="J3847">
        <v>0</v>
      </c>
      <c r="K3847" t="s">
        <v>15694</v>
      </c>
    </row>
    <row r="3848" spans="1:11" x14ac:dyDescent="0.3">
      <c r="A3848" t="s">
        <v>15695</v>
      </c>
      <c r="B3848" t="s">
        <v>15696</v>
      </c>
      <c r="C3848" t="s">
        <v>558</v>
      </c>
      <c r="D3848" t="s">
        <v>15697</v>
      </c>
      <c r="E3848" t="s">
        <v>630</v>
      </c>
      <c r="F3848" t="s">
        <v>1845</v>
      </c>
      <c r="G3848" t="s">
        <v>3186</v>
      </c>
      <c r="H3848">
        <v>0</v>
      </c>
      <c r="I3848">
        <v>0</v>
      </c>
      <c r="J3848">
        <v>0</v>
      </c>
      <c r="K3848" t="s">
        <v>15698</v>
      </c>
    </row>
    <row r="3849" spans="1:11" x14ac:dyDescent="0.3">
      <c r="A3849" t="s">
        <v>15699</v>
      </c>
      <c r="B3849" t="s">
        <v>15700</v>
      </c>
      <c r="C3849" t="s">
        <v>27</v>
      </c>
      <c r="D3849" t="s">
        <v>15701</v>
      </c>
      <c r="E3849" t="s">
        <v>10249</v>
      </c>
      <c r="F3849" t="s">
        <v>3774</v>
      </c>
      <c r="G3849" t="s">
        <v>5631</v>
      </c>
      <c r="H3849">
        <v>0</v>
      </c>
      <c r="I3849">
        <v>0</v>
      </c>
      <c r="J3849">
        <v>0</v>
      </c>
      <c r="K3849" t="s">
        <v>15702</v>
      </c>
    </row>
    <row r="3850" spans="1:11" x14ac:dyDescent="0.3">
      <c r="A3850" t="s">
        <v>15703</v>
      </c>
      <c r="B3850" t="s">
        <v>15704</v>
      </c>
      <c r="C3850" t="s">
        <v>20</v>
      </c>
      <c r="D3850" t="s">
        <v>15705</v>
      </c>
      <c r="E3850" t="s">
        <v>14059</v>
      </c>
      <c r="F3850" t="s">
        <v>15706</v>
      </c>
      <c r="G3850" t="s">
        <v>9773</v>
      </c>
      <c r="H3850">
        <v>0</v>
      </c>
      <c r="I3850">
        <v>0</v>
      </c>
      <c r="J3850">
        <v>0</v>
      </c>
      <c r="K3850" t="s">
        <v>15707</v>
      </c>
    </row>
    <row r="3851" spans="1:11" x14ac:dyDescent="0.3">
      <c r="A3851" t="s">
        <v>15708</v>
      </c>
      <c r="B3851" t="s">
        <v>15709</v>
      </c>
      <c r="C3851" t="s">
        <v>20</v>
      </c>
      <c r="D3851" t="s">
        <v>15710</v>
      </c>
      <c r="E3851" t="s">
        <v>14059</v>
      </c>
      <c r="F3851" t="s">
        <v>16</v>
      </c>
      <c r="G3851" t="s">
        <v>6044</v>
      </c>
      <c r="H3851">
        <v>0</v>
      </c>
      <c r="I3851">
        <v>0</v>
      </c>
      <c r="J3851">
        <v>0</v>
      </c>
      <c r="K3851" t="s">
        <v>15711</v>
      </c>
    </row>
    <row r="3852" spans="1:11" x14ac:dyDescent="0.3">
      <c r="A3852" t="s">
        <v>15712</v>
      </c>
      <c r="B3852" t="s">
        <v>15713</v>
      </c>
      <c r="C3852" t="s">
        <v>13</v>
      </c>
      <c r="D3852" t="s">
        <v>15714</v>
      </c>
      <c r="E3852" t="s">
        <v>15</v>
      </c>
      <c r="F3852" t="s">
        <v>16</v>
      </c>
      <c r="G3852" t="s">
        <v>223</v>
      </c>
      <c r="H3852">
        <v>0</v>
      </c>
      <c r="I3852">
        <v>0</v>
      </c>
      <c r="J3852">
        <v>0</v>
      </c>
      <c r="K3852" t="s">
        <v>15715</v>
      </c>
    </row>
    <row r="3853" spans="1:11" x14ac:dyDescent="0.3">
      <c r="A3853" t="s">
        <v>15716</v>
      </c>
      <c r="B3853" t="s">
        <v>15717</v>
      </c>
      <c r="C3853" t="s">
        <v>27</v>
      </c>
      <c r="D3853" t="s">
        <v>15718</v>
      </c>
      <c r="E3853" t="s">
        <v>10249</v>
      </c>
      <c r="F3853" t="s">
        <v>15719</v>
      </c>
      <c r="G3853" t="s">
        <v>42</v>
      </c>
      <c r="H3853">
        <v>0</v>
      </c>
      <c r="I3853">
        <v>0</v>
      </c>
      <c r="J3853">
        <v>0</v>
      </c>
      <c r="K3853" t="s">
        <v>15720</v>
      </c>
    </row>
    <row r="3854" spans="1:11" x14ac:dyDescent="0.3">
      <c r="A3854" t="s">
        <v>15721</v>
      </c>
      <c r="B3854" t="s">
        <v>15722</v>
      </c>
      <c r="C3854" t="s">
        <v>27</v>
      </c>
      <c r="D3854" t="s">
        <v>15723</v>
      </c>
      <c r="E3854" t="s">
        <v>10249</v>
      </c>
      <c r="F3854" t="s">
        <v>10701</v>
      </c>
      <c r="G3854" t="s">
        <v>42</v>
      </c>
      <c r="H3854">
        <v>0</v>
      </c>
      <c r="I3854">
        <v>0</v>
      </c>
      <c r="J3854">
        <v>0</v>
      </c>
      <c r="K3854" t="s">
        <v>15724</v>
      </c>
    </row>
    <row r="3855" spans="1:11" x14ac:dyDescent="0.3">
      <c r="A3855" t="s">
        <v>15725</v>
      </c>
      <c r="B3855" t="s">
        <v>15726</v>
      </c>
      <c r="C3855" t="s">
        <v>558</v>
      </c>
      <c r="D3855" t="s">
        <v>15727</v>
      </c>
      <c r="E3855" t="s">
        <v>630</v>
      </c>
      <c r="F3855" t="s">
        <v>3638</v>
      </c>
      <c r="G3855" t="s">
        <v>4574</v>
      </c>
      <c r="H3855">
        <v>0</v>
      </c>
      <c r="I3855">
        <v>0</v>
      </c>
      <c r="J3855">
        <v>0</v>
      </c>
      <c r="K3855" t="s">
        <v>15728</v>
      </c>
    </row>
    <row r="3856" spans="1:11" x14ac:dyDescent="0.3">
      <c r="A3856" t="s">
        <v>15729</v>
      </c>
      <c r="B3856" t="s">
        <v>15730</v>
      </c>
      <c r="C3856" t="s">
        <v>27</v>
      </c>
      <c r="D3856" t="s">
        <v>15731</v>
      </c>
      <c r="E3856" t="s">
        <v>10249</v>
      </c>
      <c r="F3856" t="s">
        <v>13775</v>
      </c>
      <c r="G3856" t="s">
        <v>42</v>
      </c>
      <c r="H3856">
        <v>0</v>
      </c>
      <c r="I3856">
        <v>0</v>
      </c>
      <c r="J3856">
        <v>0</v>
      </c>
      <c r="K3856" t="s">
        <v>15732</v>
      </c>
    </row>
    <row r="3857" spans="1:11" x14ac:dyDescent="0.3">
      <c r="A3857" t="s">
        <v>15733</v>
      </c>
      <c r="B3857" t="s">
        <v>15734</v>
      </c>
      <c r="C3857" t="s">
        <v>27</v>
      </c>
      <c r="D3857" t="s">
        <v>15735</v>
      </c>
      <c r="E3857" t="s">
        <v>10249</v>
      </c>
      <c r="F3857" t="s">
        <v>165</v>
      </c>
      <c r="G3857" t="s">
        <v>42</v>
      </c>
      <c r="H3857">
        <v>0</v>
      </c>
      <c r="I3857">
        <v>0</v>
      </c>
      <c r="J3857">
        <v>0</v>
      </c>
      <c r="K3857" t="s">
        <v>15736</v>
      </c>
    </row>
    <row r="3858" spans="1:11" x14ac:dyDescent="0.3">
      <c r="A3858" t="s">
        <v>15737</v>
      </c>
      <c r="C3858" t="s">
        <v>27</v>
      </c>
      <c r="D3858" t="s">
        <v>15738</v>
      </c>
      <c r="E3858" t="s">
        <v>10249</v>
      </c>
      <c r="F3858" t="s">
        <v>15739</v>
      </c>
      <c r="G3858" t="s">
        <v>42</v>
      </c>
      <c r="H3858">
        <v>0</v>
      </c>
      <c r="I3858">
        <v>0</v>
      </c>
      <c r="J3858">
        <v>0</v>
      </c>
      <c r="K3858" t="s">
        <v>15740</v>
      </c>
    </row>
    <row r="3859" spans="1:11" x14ac:dyDescent="0.3">
      <c r="A3859" t="s">
        <v>15741</v>
      </c>
      <c r="B3859" t="s">
        <v>15742</v>
      </c>
      <c r="C3859" t="s">
        <v>27</v>
      </c>
      <c r="D3859" t="s">
        <v>15743</v>
      </c>
      <c r="E3859" t="s">
        <v>10249</v>
      </c>
      <c r="F3859" t="s">
        <v>2703</v>
      </c>
      <c r="G3859" t="s">
        <v>42</v>
      </c>
      <c r="H3859">
        <v>0</v>
      </c>
      <c r="I3859">
        <v>0</v>
      </c>
      <c r="J3859">
        <v>0</v>
      </c>
      <c r="K3859" t="s">
        <v>15744</v>
      </c>
    </row>
    <row r="3860" spans="1:11" x14ac:dyDescent="0.3">
      <c r="A3860" t="s">
        <v>15745</v>
      </c>
      <c r="C3860" t="s">
        <v>27</v>
      </c>
      <c r="D3860" t="s">
        <v>15746</v>
      </c>
      <c r="E3860" t="s">
        <v>10249</v>
      </c>
      <c r="F3860" t="s">
        <v>994</v>
      </c>
      <c r="G3860" t="s">
        <v>42</v>
      </c>
      <c r="H3860">
        <v>0</v>
      </c>
      <c r="I3860">
        <v>0</v>
      </c>
      <c r="J3860">
        <v>0</v>
      </c>
      <c r="K3860" t="s">
        <v>15747</v>
      </c>
    </row>
    <row r="3861" spans="1:11" x14ac:dyDescent="0.3">
      <c r="A3861" t="s">
        <v>15748</v>
      </c>
      <c r="B3861" t="s">
        <v>15749</v>
      </c>
      <c r="C3861" t="s">
        <v>27</v>
      </c>
      <c r="D3861" t="s">
        <v>15750</v>
      </c>
      <c r="E3861" t="s">
        <v>10249</v>
      </c>
      <c r="F3861" t="s">
        <v>16</v>
      </c>
      <c r="G3861" t="s">
        <v>1952</v>
      </c>
      <c r="H3861">
        <v>0</v>
      </c>
      <c r="I3861">
        <v>0</v>
      </c>
      <c r="J3861">
        <v>0</v>
      </c>
      <c r="K3861" t="s">
        <v>15751</v>
      </c>
    </row>
    <row r="3862" spans="1:11" x14ac:dyDescent="0.3">
      <c r="A3862" t="s">
        <v>15752</v>
      </c>
      <c r="B3862" t="s">
        <v>15753</v>
      </c>
      <c r="C3862" t="s">
        <v>27</v>
      </c>
      <c r="D3862" t="s">
        <v>15754</v>
      </c>
      <c r="E3862" t="s">
        <v>10249</v>
      </c>
      <c r="F3862" t="s">
        <v>1788</v>
      </c>
      <c r="G3862" t="s">
        <v>42</v>
      </c>
      <c r="H3862">
        <v>0</v>
      </c>
      <c r="I3862">
        <v>0</v>
      </c>
      <c r="J3862">
        <v>0</v>
      </c>
      <c r="K3862" t="s">
        <v>15755</v>
      </c>
    </row>
    <row r="3863" spans="1:11" x14ac:dyDescent="0.3">
      <c r="A3863" t="s">
        <v>15756</v>
      </c>
      <c r="B3863" t="s">
        <v>15757</v>
      </c>
      <c r="C3863" t="s">
        <v>13</v>
      </c>
      <c r="D3863" t="s">
        <v>15758</v>
      </c>
      <c r="E3863" t="s">
        <v>15</v>
      </c>
      <c r="F3863" t="s">
        <v>16</v>
      </c>
      <c r="G3863" t="s">
        <v>15759</v>
      </c>
      <c r="H3863">
        <v>0</v>
      </c>
      <c r="I3863">
        <v>0</v>
      </c>
      <c r="J3863">
        <v>0</v>
      </c>
      <c r="K3863" t="s">
        <v>15760</v>
      </c>
    </row>
    <row r="3864" spans="1:11" x14ac:dyDescent="0.3">
      <c r="A3864" t="s">
        <v>15761</v>
      </c>
      <c r="B3864" t="s">
        <v>15762</v>
      </c>
      <c r="C3864" t="s">
        <v>13</v>
      </c>
      <c r="D3864" t="s">
        <v>15763</v>
      </c>
      <c r="E3864" t="s">
        <v>13199</v>
      </c>
      <c r="F3864" t="s">
        <v>16</v>
      </c>
      <c r="G3864" t="s">
        <v>4644</v>
      </c>
      <c r="H3864">
        <v>0</v>
      </c>
      <c r="I3864">
        <v>0</v>
      </c>
      <c r="J3864">
        <v>0</v>
      </c>
      <c r="K3864" t="s">
        <v>15764</v>
      </c>
    </row>
    <row r="3865" spans="1:11" x14ac:dyDescent="0.3">
      <c r="A3865" t="s">
        <v>15765</v>
      </c>
      <c r="B3865" t="s">
        <v>15766</v>
      </c>
      <c r="C3865" t="s">
        <v>27</v>
      </c>
      <c r="D3865" t="s">
        <v>15767</v>
      </c>
      <c r="E3865" t="s">
        <v>10249</v>
      </c>
      <c r="F3865" t="s">
        <v>7555</v>
      </c>
      <c r="G3865" t="s">
        <v>15768</v>
      </c>
      <c r="H3865">
        <v>0</v>
      </c>
      <c r="I3865">
        <v>0</v>
      </c>
      <c r="J3865">
        <v>0</v>
      </c>
      <c r="K3865" t="s">
        <v>15769</v>
      </c>
    </row>
    <row r="3866" spans="1:11" x14ac:dyDescent="0.3">
      <c r="A3866" t="s">
        <v>15770</v>
      </c>
      <c r="B3866" t="s">
        <v>15771</v>
      </c>
      <c r="C3866" t="s">
        <v>27</v>
      </c>
      <c r="D3866" t="s">
        <v>15772</v>
      </c>
      <c r="E3866" t="s">
        <v>10249</v>
      </c>
      <c r="F3866" t="s">
        <v>16</v>
      </c>
      <c r="G3866" t="s">
        <v>10402</v>
      </c>
      <c r="H3866">
        <v>0</v>
      </c>
      <c r="I3866">
        <v>0</v>
      </c>
      <c r="J3866">
        <v>0</v>
      </c>
      <c r="K3866" t="s">
        <v>15773</v>
      </c>
    </row>
    <row r="3867" spans="1:11" x14ac:dyDescent="0.3">
      <c r="A3867" t="s">
        <v>15774</v>
      </c>
      <c r="B3867" t="s">
        <v>15775</v>
      </c>
      <c r="C3867" t="s">
        <v>558</v>
      </c>
      <c r="D3867" t="s">
        <v>15776</v>
      </c>
      <c r="E3867" t="s">
        <v>560</v>
      </c>
      <c r="F3867" t="s">
        <v>16</v>
      </c>
      <c r="G3867" t="s">
        <v>1639</v>
      </c>
      <c r="H3867">
        <v>0</v>
      </c>
      <c r="I3867">
        <v>0</v>
      </c>
      <c r="J3867">
        <v>0</v>
      </c>
      <c r="K3867" t="s">
        <v>15777</v>
      </c>
    </row>
    <row r="3868" spans="1:11" x14ac:dyDescent="0.3">
      <c r="A3868" t="s">
        <v>15778</v>
      </c>
      <c r="C3868" t="s">
        <v>558</v>
      </c>
      <c r="D3868" t="s">
        <v>15779</v>
      </c>
      <c r="E3868" t="s">
        <v>1472</v>
      </c>
      <c r="F3868" t="s">
        <v>16</v>
      </c>
      <c r="G3868" t="s">
        <v>3422</v>
      </c>
      <c r="H3868">
        <v>0</v>
      </c>
      <c r="I3868">
        <v>0</v>
      </c>
      <c r="J3868">
        <v>0</v>
      </c>
      <c r="K3868" t="s">
        <v>15780</v>
      </c>
    </row>
    <row r="3869" spans="1:11" x14ac:dyDescent="0.3">
      <c r="A3869" t="s">
        <v>15781</v>
      </c>
      <c r="C3869" t="s">
        <v>558</v>
      </c>
      <c r="D3869" t="s">
        <v>15782</v>
      </c>
      <c r="E3869" t="s">
        <v>560</v>
      </c>
      <c r="F3869" t="s">
        <v>16</v>
      </c>
      <c r="G3869" t="s">
        <v>42</v>
      </c>
      <c r="H3869">
        <v>0</v>
      </c>
      <c r="I3869">
        <v>0</v>
      </c>
      <c r="J3869">
        <v>0</v>
      </c>
      <c r="K3869" t="s">
        <v>15783</v>
      </c>
    </row>
    <row r="3870" spans="1:11" x14ac:dyDescent="0.3">
      <c r="A3870" t="s">
        <v>15784</v>
      </c>
      <c r="B3870" t="s">
        <v>15785</v>
      </c>
      <c r="C3870" t="s">
        <v>558</v>
      </c>
      <c r="D3870" t="s">
        <v>15786</v>
      </c>
      <c r="E3870" t="s">
        <v>560</v>
      </c>
      <c r="F3870" t="s">
        <v>16</v>
      </c>
      <c r="G3870" t="s">
        <v>879</v>
      </c>
      <c r="H3870">
        <v>0</v>
      </c>
      <c r="I3870">
        <v>0</v>
      </c>
      <c r="J3870">
        <v>0</v>
      </c>
      <c r="K3870" t="s">
        <v>15787</v>
      </c>
    </row>
    <row r="3871" spans="1:11" x14ac:dyDescent="0.3">
      <c r="A3871" t="s">
        <v>15788</v>
      </c>
      <c r="B3871" t="s">
        <v>15789</v>
      </c>
      <c r="C3871" t="s">
        <v>558</v>
      </c>
      <c r="D3871" t="s">
        <v>15790</v>
      </c>
      <c r="E3871" t="s">
        <v>560</v>
      </c>
      <c r="F3871" t="s">
        <v>16</v>
      </c>
      <c r="G3871" t="s">
        <v>8767</v>
      </c>
      <c r="H3871">
        <v>0</v>
      </c>
      <c r="I3871">
        <v>0</v>
      </c>
      <c r="J3871">
        <v>0</v>
      </c>
      <c r="K3871" t="s">
        <v>15791</v>
      </c>
    </row>
    <row r="3872" spans="1:11" x14ac:dyDescent="0.3">
      <c r="A3872" t="s">
        <v>15792</v>
      </c>
      <c r="B3872" t="s">
        <v>15793</v>
      </c>
      <c r="C3872" t="s">
        <v>558</v>
      </c>
      <c r="D3872" t="s">
        <v>15794</v>
      </c>
      <c r="E3872" t="s">
        <v>560</v>
      </c>
      <c r="F3872" t="s">
        <v>16</v>
      </c>
      <c r="G3872" t="s">
        <v>5345</v>
      </c>
      <c r="H3872">
        <v>0</v>
      </c>
      <c r="I3872">
        <v>0</v>
      </c>
      <c r="J3872">
        <v>0</v>
      </c>
      <c r="K3872" t="s">
        <v>15795</v>
      </c>
    </row>
    <row r="3873" spans="1:11" x14ac:dyDescent="0.3">
      <c r="A3873" t="s">
        <v>15796</v>
      </c>
      <c r="B3873" t="s">
        <v>15797</v>
      </c>
      <c r="C3873" t="s">
        <v>558</v>
      </c>
      <c r="D3873" t="s">
        <v>15798</v>
      </c>
      <c r="E3873" t="s">
        <v>560</v>
      </c>
      <c r="F3873" t="s">
        <v>16</v>
      </c>
      <c r="G3873" t="s">
        <v>15799</v>
      </c>
      <c r="H3873">
        <v>0</v>
      </c>
      <c r="I3873">
        <v>0</v>
      </c>
      <c r="J3873">
        <v>0</v>
      </c>
      <c r="K3873" t="s">
        <v>15800</v>
      </c>
    </row>
    <row r="3874" spans="1:11" x14ac:dyDescent="0.3">
      <c r="A3874" t="s">
        <v>15801</v>
      </c>
      <c r="B3874" t="s">
        <v>15802</v>
      </c>
      <c r="C3874" t="s">
        <v>558</v>
      </c>
      <c r="D3874" t="s">
        <v>15803</v>
      </c>
      <c r="E3874" t="s">
        <v>754</v>
      </c>
      <c r="F3874" t="s">
        <v>16</v>
      </c>
      <c r="G3874" t="s">
        <v>15804</v>
      </c>
      <c r="H3874">
        <v>0</v>
      </c>
      <c r="I3874">
        <v>0</v>
      </c>
      <c r="J3874">
        <v>0</v>
      </c>
      <c r="K3874" t="s">
        <v>15805</v>
      </c>
    </row>
    <row r="3875" spans="1:11" x14ac:dyDescent="0.3">
      <c r="A3875" t="s">
        <v>15806</v>
      </c>
      <c r="B3875" t="s">
        <v>15807</v>
      </c>
      <c r="C3875" t="s">
        <v>558</v>
      </c>
      <c r="D3875" t="s">
        <v>15808</v>
      </c>
      <c r="E3875" t="s">
        <v>560</v>
      </c>
      <c r="F3875" t="s">
        <v>16</v>
      </c>
      <c r="G3875" t="s">
        <v>15809</v>
      </c>
      <c r="H3875">
        <v>0</v>
      </c>
      <c r="I3875">
        <v>0</v>
      </c>
      <c r="J3875">
        <v>0</v>
      </c>
      <c r="K3875" t="s">
        <v>15810</v>
      </c>
    </row>
    <row r="3876" spans="1:11" x14ac:dyDescent="0.3">
      <c r="A3876" t="s">
        <v>15811</v>
      </c>
      <c r="B3876" t="s">
        <v>15812</v>
      </c>
      <c r="C3876" t="s">
        <v>558</v>
      </c>
      <c r="D3876" t="s">
        <v>15813</v>
      </c>
      <c r="E3876" t="s">
        <v>560</v>
      </c>
      <c r="F3876" t="s">
        <v>16</v>
      </c>
      <c r="G3876" t="s">
        <v>13204</v>
      </c>
      <c r="H3876">
        <v>0</v>
      </c>
      <c r="I3876">
        <v>0</v>
      </c>
      <c r="J3876">
        <v>0</v>
      </c>
      <c r="K3876" t="s">
        <v>15814</v>
      </c>
    </row>
    <row r="3877" spans="1:11" x14ac:dyDescent="0.3">
      <c r="A3877" t="s">
        <v>15815</v>
      </c>
      <c r="C3877" t="s">
        <v>558</v>
      </c>
      <c r="D3877" t="s">
        <v>15816</v>
      </c>
      <c r="E3877" t="s">
        <v>560</v>
      </c>
      <c r="F3877" t="s">
        <v>16</v>
      </c>
      <c r="G3877" t="s">
        <v>42</v>
      </c>
      <c r="H3877">
        <v>0</v>
      </c>
      <c r="I3877">
        <v>0</v>
      </c>
      <c r="J3877">
        <v>0</v>
      </c>
      <c r="K3877" t="s">
        <v>15817</v>
      </c>
    </row>
    <row r="3878" spans="1:11" x14ac:dyDescent="0.3">
      <c r="A3878" t="s">
        <v>15818</v>
      </c>
      <c r="B3878" t="s">
        <v>15819</v>
      </c>
      <c r="C3878" t="s">
        <v>558</v>
      </c>
      <c r="D3878" t="s">
        <v>15820</v>
      </c>
      <c r="E3878" t="s">
        <v>560</v>
      </c>
      <c r="F3878" t="s">
        <v>16</v>
      </c>
      <c r="G3878" t="s">
        <v>4604</v>
      </c>
      <c r="H3878">
        <v>0</v>
      </c>
      <c r="I3878">
        <v>0</v>
      </c>
      <c r="J3878">
        <v>0</v>
      </c>
      <c r="K3878" t="s">
        <v>15821</v>
      </c>
    </row>
    <row r="3879" spans="1:11" x14ac:dyDescent="0.3">
      <c r="A3879" t="s">
        <v>15822</v>
      </c>
      <c r="B3879" t="s">
        <v>15823</v>
      </c>
      <c r="C3879" t="s">
        <v>1159</v>
      </c>
      <c r="D3879" t="s">
        <v>15824</v>
      </c>
      <c r="E3879" t="s">
        <v>2421</v>
      </c>
      <c r="F3879" t="s">
        <v>16</v>
      </c>
      <c r="G3879" t="s">
        <v>5527</v>
      </c>
      <c r="H3879">
        <v>0</v>
      </c>
      <c r="I3879">
        <v>0</v>
      </c>
      <c r="J3879">
        <v>0</v>
      </c>
      <c r="K3879" t="s">
        <v>15825</v>
      </c>
    </row>
    <row r="3880" spans="1:11" x14ac:dyDescent="0.3">
      <c r="A3880" t="s">
        <v>15826</v>
      </c>
      <c r="B3880" t="s">
        <v>15827</v>
      </c>
      <c r="C3880" t="s">
        <v>27</v>
      </c>
      <c r="D3880" t="s">
        <v>15828</v>
      </c>
      <c r="E3880" t="s">
        <v>10249</v>
      </c>
      <c r="F3880" t="s">
        <v>16</v>
      </c>
      <c r="G3880" t="s">
        <v>4731</v>
      </c>
      <c r="H3880">
        <v>0</v>
      </c>
      <c r="I3880">
        <v>0</v>
      </c>
      <c r="J3880">
        <v>0</v>
      </c>
      <c r="K3880" t="s">
        <v>15829</v>
      </c>
    </row>
    <row r="3881" spans="1:11" x14ac:dyDescent="0.3">
      <c r="A3881" t="s">
        <v>15830</v>
      </c>
      <c r="B3881" t="s">
        <v>15831</v>
      </c>
      <c r="C3881" t="s">
        <v>558</v>
      </c>
      <c r="D3881" t="s">
        <v>15832</v>
      </c>
      <c r="E3881" t="s">
        <v>560</v>
      </c>
      <c r="F3881" t="s">
        <v>16</v>
      </c>
      <c r="G3881" t="s">
        <v>15833</v>
      </c>
      <c r="H3881">
        <v>0</v>
      </c>
      <c r="I3881">
        <v>0</v>
      </c>
      <c r="J3881">
        <v>0</v>
      </c>
      <c r="K3881" t="s">
        <v>15834</v>
      </c>
    </row>
    <row r="3882" spans="1:11" x14ac:dyDescent="0.3">
      <c r="A3882" t="s">
        <v>15835</v>
      </c>
      <c r="B3882" t="s">
        <v>15836</v>
      </c>
      <c r="C3882" t="s">
        <v>558</v>
      </c>
      <c r="D3882" t="s">
        <v>15837</v>
      </c>
      <c r="E3882" t="s">
        <v>560</v>
      </c>
      <c r="F3882" t="s">
        <v>607</v>
      </c>
      <c r="G3882" t="s">
        <v>4326</v>
      </c>
      <c r="H3882">
        <v>0</v>
      </c>
      <c r="I3882">
        <v>0</v>
      </c>
      <c r="J3882">
        <v>0</v>
      </c>
      <c r="K3882" t="s">
        <v>15838</v>
      </c>
    </row>
    <row r="3883" spans="1:11" x14ac:dyDescent="0.3">
      <c r="A3883" t="s">
        <v>15839</v>
      </c>
      <c r="B3883" t="s">
        <v>15840</v>
      </c>
      <c r="C3883" t="s">
        <v>558</v>
      </c>
      <c r="D3883" t="s">
        <v>15841</v>
      </c>
      <c r="E3883" t="s">
        <v>560</v>
      </c>
      <c r="F3883" t="s">
        <v>6803</v>
      </c>
      <c r="G3883" t="s">
        <v>42</v>
      </c>
      <c r="H3883">
        <v>0</v>
      </c>
      <c r="I3883">
        <v>0</v>
      </c>
      <c r="J3883">
        <v>0</v>
      </c>
      <c r="K3883" t="s">
        <v>15842</v>
      </c>
    </row>
    <row r="3884" spans="1:11" x14ac:dyDescent="0.3">
      <c r="A3884" t="s">
        <v>15843</v>
      </c>
      <c r="B3884" t="s">
        <v>15844</v>
      </c>
      <c r="C3884" t="s">
        <v>558</v>
      </c>
      <c r="D3884" t="s">
        <v>15845</v>
      </c>
      <c r="E3884" t="s">
        <v>754</v>
      </c>
      <c r="F3884" t="s">
        <v>16</v>
      </c>
      <c r="G3884" t="s">
        <v>15846</v>
      </c>
      <c r="H3884">
        <v>0</v>
      </c>
      <c r="I3884">
        <v>0</v>
      </c>
      <c r="J3884">
        <v>0</v>
      </c>
      <c r="K3884" t="s">
        <v>15847</v>
      </c>
    </row>
    <row r="3885" spans="1:11" x14ac:dyDescent="0.3">
      <c r="A3885" t="s">
        <v>15848</v>
      </c>
      <c r="B3885" t="s">
        <v>15849</v>
      </c>
      <c r="C3885" t="s">
        <v>558</v>
      </c>
      <c r="D3885" t="s">
        <v>15850</v>
      </c>
      <c r="E3885" t="s">
        <v>560</v>
      </c>
      <c r="F3885" t="s">
        <v>15851</v>
      </c>
      <c r="G3885" t="s">
        <v>42</v>
      </c>
      <c r="H3885">
        <v>0</v>
      </c>
      <c r="I3885">
        <v>0</v>
      </c>
      <c r="J3885">
        <v>0</v>
      </c>
      <c r="K3885" t="s">
        <v>15852</v>
      </c>
    </row>
    <row r="3886" spans="1:11" x14ac:dyDescent="0.3">
      <c r="A3886" t="s">
        <v>15853</v>
      </c>
      <c r="C3886" t="s">
        <v>27</v>
      </c>
      <c r="D3886" t="s">
        <v>15854</v>
      </c>
      <c r="E3886" t="s">
        <v>10249</v>
      </c>
      <c r="F3886" t="s">
        <v>7794</v>
      </c>
      <c r="G3886" t="s">
        <v>42</v>
      </c>
      <c r="H3886">
        <v>0</v>
      </c>
      <c r="I3886">
        <v>0</v>
      </c>
      <c r="J3886">
        <v>0</v>
      </c>
      <c r="K3886" t="s">
        <v>15855</v>
      </c>
    </row>
    <row r="3887" spans="1:11" x14ac:dyDescent="0.3">
      <c r="A3887" t="s">
        <v>15856</v>
      </c>
      <c r="B3887" t="s">
        <v>15857</v>
      </c>
      <c r="C3887" t="s">
        <v>558</v>
      </c>
      <c r="D3887" t="s">
        <v>15858</v>
      </c>
      <c r="E3887" t="s">
        <v>560</v>
      </c>
      <c r="F3887" t="s">
        <v>16</v>
      </c>
      <c r="G3887" t="s">
        <v>3982</v>
      </c>
      <c r="H3887">
        <v>0</v>
      </c>
      <c r="I3887">
        <v>0</v>
      </c>
      <c r="J3887">
        <v>0</v>
      </c>
      <c r="K3887" t="s">
        <v>15859</v>
      </c>
    </row>
    <row r="3888" spans="1:11" x14ac:dyDescent="0.3">
      <c r="A3888" t="s">
        <v>15860</v>
      </c>
      <c r="B3888" t="s">
        <v>15861</v>
      </c>
      <c r="C3888" t="s">
        <v>27</v>
      </c>
      <c r="D3888" t="s">
        <v>15862</v>
      </c>
      <c r="E3888" t="s">
        <v>10249</v>
      </c>
      <c r="F3888" t="s">
        <v>15863</v>
      </c>
      <c r="G3888" t="s">
        <v>42</v>
      </c>
      <c r="H3888">
        <v>0</v>
      </c>
      <c r="I3888">
        <v>0</v>
      </c>
      <c r="J3888">
        <v>0</v>
      </c>
      <c r="K3888" t="s">
        <v>15864</v>
      </c>
    </row>
    <row r="3889" spans="1:11" x14ac:dyDescent="0.3">
      <c r="A3889" t="s">
        <v>15865</v>
      </c>
      <c r="B3889" t="s">
        <v>15866</v>
      </c>
      <c r="C3889" t="s">
        <v>558</v>
      </c>
      <c r="D3889" t="s">
        <v>15867</v>
      </c>
      <c r="E3889" t="s">
        <v>560</v>
      </c>
      <c r="F3889" t="s">
        <v>13392</v>
      </c>
      <c r="G3889" t="s">
        <v>42</v>
      </c>
      <c r="H3889">
        <v>0</v>
      </c>
      <c r="I3889">
        <v>0</v>
      </c>
      <c r="J3889">
        <v>0</v>
      </c>
      <c r="K3889" t="s">
        <v>15868</v>
      </c>
    </row>
    <row r="3890" spans="1:11" x14ac:dyDescent="0.3">
      <c r="A3890" t="s">
        <v>15869</v>
      </c>
      <c r="B3890" t="s">
        <v>15870</v>
      </c>
      <c r="C3890" t="s">
        <v>558</v>
      </c>
      <c r="D3890" t="s">
        <v>15871</v>
      </c>
      <c r="E3890" t="s">
        <v>630</v>
      </c>
      <c r="F3890" t="s">
        <v>7594</v>
      </c>
      <c r="G3890" t="s">
        <v>42</v>
      </c>
      <c r="H3890">
        <v>0</v>
      </c>
      <c r="I3890">
        <v>0</v>
      </c>
      <c r="J3890">
        <v>0</v>
      </c>
      <c r="K3890" t="s">
        <v>15872</v>
      </c>
    </row>
    <row r="3891" spans="1:11" x14ac:dyDescent="0.3">
      <c r="A3891" t="s">
        <v>15873</v>
      </c>
      <c r="B3891" t="s">
        <v>15874</v>
      </c>
      <c r="C3891" t="s">
        <v>558</v>
      </c>
      <c r="D3891" t="s">
        <v>15875</v>
      </c>
      <c r="E3891" t="s">
        <v>560</v>
      </c>
      <c r="F3891" t="s">
        <v>15876</v>
      </c>
      <c r="G3891" t="s">
        <v>42</v>
      </c>
      <c r="H3891">
        <v>0</v>
      </c>
      <c r="I3891">
        <v>0</v>
      </c>
      <c r="J3891">
        <v>0</v>
      </c>
      <c r="K3891" t="s">
        <v>15877</v>
      </c>
    </row>
    <row r="3892" spans="1:11" x14ac:dyDescent="0.3">
      <c r="A3892" t="s">
        <v>15878</v>
      </c>
      <c r="B3892" t="s">
        <v>15879</v>
      </c>
      <c r="C3892" t="s">
        <v>20</v>
      </c>
      <c r="D3892" t="s">
        <v>15880</v>
      </c>
      <c r="E3892" t="s">
        <v>14059</v>
      </c>
      <c r="F3892" t="s">
        <v>15881</v>
      </c>
      <c r="G3892" t="s">
        <v>42</v>
      </c>
      <c r="H3892">
        <v>0</v>
      </c>
      <c r="I3892">
        <v>0</v>
      </c>
      <c r="J3892">
        <v>0</v>
      </c>
      <c r="K3892" t="s">
        <v>15882</v>
      </c>
    </row>
    <row r="3893" spans="1:11" x14ac:dyDescent="0.3">
      <c r="A3893" t="s">
        <v>15883</v>
      </c>
      <c r="B3893" t="s">
        <v>15884</v>
      </c>
      <c r="C3893" t="s">
        <v>558</v>
      </c>
      <c r="D3893" t="s">
        <v>15885</v>
      </c>
      <c r="E3893" t="s">
        <v>1692</v>
      </c>
      <c r="F3893" t="s">
        <v>16</v>
      </c>
      <c r="G3893" t="s">
        <v>2542</v>
      </c>
      <c r="H3893">
        <v>0</v>
      </c>
      <c r="I3893">
        <v>0</v>
      </c>
      <c r="J3893">
        <v>0</v>
      </c>
      <c r="K3893" t="s">
        <v>15886</v>
      </c>
    </row>
    <row r="3894" spans="1:11" x14ac:dyDescent="0.3">
      <c r="A3894" t="s">
        <v>15887</v>
      </c>
      <c r="B3894" t="s">
        <v>15888</v>
      </c>
      <c r="C3894" t="s">
        <v>20</v>
      </c>
      <c r="D3894" t="s">
        <v>15889</v>
      </c>
      <c r="E3894" t="s">
        <v>22</v>
      </c>
      <c r="F3894" t="s">
        <v>16</v>
      </c>
      <c r="G3894" t="s">
        <v>8365</v>
      </c>
      <c r="H3894">
        <v>0</v>
      </c>
      <c r="I3894">
        <v>0</v>
      </c>
      <c r="J3894">
        <v>0</v>
      </c>
      <c r="K3894" t="s">
        <v>15890</v>
      </c>
    </row>
    <row r="3895" spans="1:11" x14ac:dyDescent="0.3">
      <c r="A3895" t="s">
        <v>15891</v>
      </c>
      <c r="C3895" t="s">
        <v>558</v>
      </c>
      <c r="D3895" t="s">
        <v>15892</v>
      </c>
      <c r="E3895" t="s">
        <v>754</v>
      </c>
      <c r="F3895" t="s">
        <v>16</v>
      </c>
      <c r="G3895" t="s">
        <v>12703</v>
      </c>
      <c r="H3895">
        <v>0</v>
      </c>
      <c r="I3895">
        <v>0</v>
      </c>
      <c r="J3895">
        <v>0</v>
      </c>
      <c r="K3895" t="s">
        <v>15893</v>
      </c>
    </row>
    <row r="3896" spans="1:11" x14ac:dyDescent="0.3">
      <c r="A3896" t="s">
        <v>15894</v>
      </c>
      <c r="B3896" t="s">
        <v>15895</v>
      </c>
      <c r="C3896" t="s">
        <v>13</v>
      </c>
      <c r="D3896" t="s">
        <v>15896</v>
      </c>
      <c r="E3896" t="s">
        <v>13199</v>
      </c>
      <c r="F3896" t="s">
        <v>16</v>
      </c>
      <c r="G3896" t="s">
        <v>922</v>
      </c>
      <c r="H3896">
        <v>0</v>
      </c>
      <c r="I3896">
        <v>0</v>
      </c>
      <c r="J3896">
        <v>0</v>
      </c>
      <c r="K3896" t="s">
        <v>15897</v>
      </c>
    </row>
    <row r="3897" spans="1:11" x14ac:dyDescent="0.3">
      <c r="A3897" t="s">
        <v>15898</v>
      </c>
      <c r="B3897" t="s">
        <v>15899</v>
      </c>
      <c r="C3897" t="s">
        <v>20</v>
      </c>
      <c r="D3897" t="s">
        <v>15900</v>
      </c>
      <c r="E3897" t="s">
        <v>14059</v>
      </c>
      <c r="F3897" t="s">
        <v>6890</v>
      </c>
      <c r="G3897" t="s">
        <v>42</v>
      </c>
      <c r="H3897">
        <v>0</v>
      </c>
      <c r="I3897">
        <v>0</v>
      </c>
      <c r="J3897">
        <v>0</v>
      </c>
      <c r="K3897" t="s">
        <v>15901</v>
      </c>
    </row>
    <row r="3898" spans="1:11" x14ac:dyDescent="0.3">
      <c r="A3898" t="s">
        <v>15902</v>
      </c>
      <c r="B3898" t="s">
        <v>15903</v>
      </c>
      <c r="C3898" t="s">
        <v>20</v>
      </c>
      <c r="D3898" t="s">
        <v>15904</v>
      </c>
      <c r="E3898" t="s">
        <v>14059</v>
      </c>
      <c r="F3898" t="s">
        <v>1536</v>
      </c>
      <c r="G3898" t="s">
        <v>42</v>
      </c>
      <c r="H3898">
        <v>0</v>
      </c>
      <c r="I3898">
        <v>0</v>
      </c>
      <c r="J3898">
        <v>0</v>
      </c>
      <c r="K3898" t="s">
        <v>15905</v>
      </c>
    </row>
    <row r="3899" spans="1:11" x14ac:dyDescent="0.3">
      <c r="A3899" t="s">
        <v>15906</v>
      </c>
      <c r="B3899" t="s">
        <v>15907</v>
      </c>
      <c r="C3899" t="s">
        <v>147</v>
      </c>
      <c r="D3899" t="s">
        <v>15908</v>
      </c>
      <c r="E3899" t="s">
        <v>183</v>
      </c>
      <c r="F3899" t="s">
        <v>1324</v>
      </c>
      <c r="G3899" t="s">
        <v>42</v>
      </c>
      <c r="H3899">
        <v>0</v>
      </c>
      <c r="I3899">
        <v>0</v>
      </c>
      <c r="J3899">
        <v>0</v>
      </c>
      <c r="K3899" t="s">
        <v>15909</v>
      </c>
    </row>
    <row r="3900" spans="1:11" x14ac:dyDescent="0.3">
      <c r="A3900" t="s">
        <v>15910</v>
      </c>
      <c r="B3900" t="s">
        <v>15911</v>
      </c>
      <c r="C3900" t="s">
        <v>27</v>
      </c>
      <c r="D3900" t="s">
        <v>15912</v>
      </c>
      <c r="E3900" t="s">
        <v>10249</v>
      </c>
      <c r="F3900" t="s">
        <v>11361</v>
      </c>
      <c r="G3900" t="s">
        <v>42</v>
      </c>
      <c r="H3900">
        <v>0</v>
      </c>
      <c r="I3900">
        <v>0</v>
      </c>
      <c r="J3900">
        <v>0</v>
      </c>
      <c r="K3900" t="s">
        <v>15913</v>
      </c>
    </row>
    <row r="3901" spans="1:11" x14ac:dyDescent="0.3">
      <c r="A3901" t="s">
        <v>15914</v>
      </c>
      <c r="B3901" t="s">
        <v>15915</v>
      </c>
      <c r="C3901" t="s">
        <v>20</v>
      </c>
      <c r="D3901" t="s">
        <v>15916</v>
      </c>
      <c r="E3901" t="s">
        <v>14059</v>
      </c>
      <c r="F3901" t="s">
        <v>326</v>
      </c>
      <c r="G3901" t="s">
        <v>42</v>
      </c>
      <c r="H3901">
        <v>0</v>
      </c>
      <c r="I3901">
        <v>0</v>
      </c>
      <c r="J3901">
        <v>0</v>
      </c>
      <c r="K3901" t="s">
        <v>15917</v>
      </c>
    </row>
    <row r="3902" spans="1:11" x14ac:dyDescent="0.3">
      <c r="A3902" t="s">
        <v>15918</v>
      </c>
      <c r="B3902" t="s">
        <v>15919</v>
      </c>
      <c r="C3902" t="s">
        <v>20</v>
      </c>
      <c r="D3902" t="s">
        <v>15920</v>
      </c>
      <c r="E3902" t="s">
        <v>14059</v>
      </c>
      <c r="F3902" t="s">
        <v>1135</v>
      </c>
      <c r="G3902" t="s">
        <v>42</v>
      </c>
      <c r="H3902">
        <v>0</v>
      </c>
      <c r="I3902">
        <v>0</v>
      </c>
      <c r="J3902">
        <v>0</v>
      </c>
      <c r="K3902" t="s">
        <v>15921</v>
      </c>
    </row>
    <row r="3903" spans="1:11" x14ac:dyDescent="0.3">
      <c r="A3903" t="s">
        <v>15922</v>
      </c>
      <c r="B3903" t="s">
        <v>15923</v>
      </c>
      <c r="C3903" t="s">
        <v>558</v>
      </c>
      <c r="D3903" t="s">
        <v>15924</v>
      </c>
      <c r="E3903" t="s">
        <v>754</v>
      </c>
      <c r="F3903" t="s">
        <v>16</v>
      </c>
      <c r="G3903" t="s">
        <v>14460</v>
      </c>
      <c r="H3903">
        <v>0</v>
      </c>
      <c r="I3903">
        <v>0</v>
      </c>
      <c r="J3903">
        <v>0</v>
      </c>
      <c r="K3903" t="s">
        <v>15925</v>
      </c>
    </row>
    <row r="3904" spans="1:11" x14ac:dyDescent="0.3">
      <c r="A3904" t="s">
        <v>15926</v>
      </c>
      <c r="B3904" t="s">
        <v>15927</v>
      </c>
      <c r="C3904" t="s">
        <v>20</v>
      </c>
      <c r="D3904" t="s">
        <v>15928</v>
      </c>
      <c r="E3904" t="s">
        <v>14059</v>
      </c>
      <c r="F3904" t="s">
        <v>4497</v>
      </c>
      <c r="G3904" t="s">
        <v>4502</v>
      </c>
      <c r="H3904">
        <v>0</v>
      </c>
      <c r="I3904">
        <v>0</v>
      </c>
      <c r="J3904">
        <v>0</v>
      </c>
      <c r="K3904" t="s">
        <v>15929</v>
      </c>
    </row>
    <row r="3905" spans="1:11" x14ac:dyDescent="0.3">
      <c r="A3905" t="s">
        <v>15930</v>
      </c>
      <c r="B3905" t="s">
        <v>15931</v>
      </c>
      <c r="C3905" t="s">
        <v>147</v>
      </c>
      <c r="D3905" t="s">
        <v>15932</v>
      </c>
      <c r="E3905" t="s">
        <v>183</v>
      </c>
      <c r="F3905" t="s">
        <v>16</v>
      </c>
      <c r="G3905" t="s">
        <v>42</v>
      </c>
      <c r="H3905">
        <v>0</v>
      </c>
      <c r="I3905">
        <v>0</v>
      </c>
      <c r="J3905">
        <v>0</v>
      </c>
      <c r="K3905" t="s">
        <v>15933</v>
      </c>
    </row>
    <row r="3906" spans="1:11" x14ac:dyDescent="0.3">
      <c r="A3906" t="s">
        <v>15934</v>
      </c>
      <c r="B3906" t="s">
        <v>15935</v>
      </c>
      <c r="C3906" t="s">
        <v>147</v>
      </c>
      <c r="D3906" t="s">
        <v>15936</v>
      </c>
      <c r="E3906" t="s">
        <v>183</v>
      </c>
      <c r="F3906" t="s">
        <v>1674</v>
      </c>
      <c r="G3906" t="s">
        <v>42</v>
      </c>
      <c r="H3906">
        <v>0</v>
      </c>
      <c r="I3906">
        <v>0</v>
      </c>
      <c r="J3906">
        <v>0</v>
      </c>
      <c r="K3906" t="s">
        <v>15937</v>
      </c>
    </row>
    <row r="3907" spans="1:11" x14ac:dyDescent="0.3">
      <c r="A3907" t="s">
        <v>15938</v>
      </c>
      <c r="B3907" t="s">
        <v>15939</v>
      </c>
      <c r="C3907" t="s">
        <v>20</v>
      </c>
      <c r="D3907" t="s">
        <v>15940</v>
      </c>
      <c r="E3907" t="s">
        <v>14059</v>
      </c>
      <c r="F3907" t="s">
        <v>1840</v>
      </c>
      <c r="G3907" t="s">
        <v>3301</v>
      </c>
      <c r="H3907">
        <v>0</v>
      </c>
      <c r="I3907">
        <v>0</v>
      </c>
      <c r="J3907">
        <v>0</v>
      </c>
      <c r="K3907" t="s">
        <v>15941</v>
      </c>
    </row>
    <row r="3908" spans="1:11" x14ac:dyDescent="0.3">
      <c r="A3908" t="s">
        <v>15942</v>
      </c>
      <c r="B3908" t="s">
        <v>15943</v>
      </c>
      <c r="C3908" t="s">
        <v>20</v>
      </c>
      <c r="D3908" t="s">
        <v>15944</v>
      </c>
      <c r="E3908" t="s">
        <v>14059</v>
      </c>
      <c r="F3908" t="s">
        <v>6915</v>
      </c>
      <c r="G3908" t="s">
        <v>1004</v>
      </c>
      <c r="H3908">
        <v>0</v>
      </c>
      <c r="I3908">
        <v>0</v>
      </c>
      <c r="J3908">
        <v>0</v>
      </c>
      <c r="K3908" t="s">
        <v>15945</v>
      </c>
    </row>
    <row r="3909" spans="1:11" x14ac:dyDescent="0.3">
      <c r="A3909" t="s">
        <v>15946</v>
      </c>
      <c r="B3909" t="s">
        <v>15947</v>
      </c>
      <c r="C3909" t="s">
        <v>20</v>
      </c>
      <c r="D3909" t="s">
        <v>15948</v>
      </c>
      <c r="E3909" t="s">
        <v>14059</v>
      </c>
      <c r="F3909" t="s">
        <v>16</v>
      </c>
      <c r="G3909" t="s">
        <v>2586</v>
      </c>
      <c r="H3909">
        <v>0</v>
      </c>
      <c r="I3909">
        <v>0</v>
      </c>
      <c r="J3909">
        <v>0</v>
      </c>
      <c r="K3909" t="s">
        <v>15949</v>
      </c>
    </row>
    <row r="3910" spans="1:11" x14ac:dyDescent="0.3">
      <c r="A3910" t="s">
        <v>15950</v>
      </c>
      <c r="B3910" t="s">
        <v>15951</v>
      </c>
      <c r="C3910" t="s">
        <v>20</v>
      </c>
      <c r="D3910" t="s">
        <v>15952</v>
      </c>
      <c r="E3910" t="s">
        <v>14059</v>
      </c>
      <c r="F3910" t="s">
        <v>1751</v>
      </c>
      <c r="G3910" t="s">
        <v>42</v>
      </c>
      <c r="H3910">
        <v>0</v>
      </c>
      <c r="I3910">
        <v>0</v>
      </c>
      <c r="J3910">
        <v>0</v>
      </c>
      <c r="K3910" t="s">
        <v>15953</v>
      </c>
    </row>
    <row r="3911" spans="1:11" x14ac:dyDescent="0.3">
      <c r="A3911" t="s">
        <v>15954</v>
      </c>
      <c r="B3911" t="s">
        <v>15955</v>
      </c>
      <c r="C3911" t="s">
        <v>558</v>
      </c>
      <c r="D3911" t="s">
        <v>15956</v>
      </c>
      <c r="E3911" t="s">
        <v>754</v>
      </c>
      <c r="F3911" t="s">
        <v>16</v>
      </c>
      <c r="G3911" t="s">
        <v>547</v>
      </c>
      <c r="H3911">
        <v>0</v>
      </c>
      <c r="I3911">
        <v>0</v>
      </c>
      <c r="J3911">
        <v>0</v>
      </c>
      <c r="K3911" t="s">
        <v>15957</v>
      </c>
    </row>
    <row r="3912" spans="1:11" x14ac:dyDescent="0.3">
      <c r="A3912" t="s">
        <v>15958</v>
      </c>
      <c r="B3912" t="s">
        <v>15959</v>
      </c>
      <c r="C3912" t="s">
        <v>558</v>
      </c>
      <c r="D3912" t="s">
        <v>15960</v>
      </c>
      <c r="E3912" t="s">
        <v>981</v>
      </c>
      <c r="F3912" t="s">
        <v>15961</v>
      </c>
      <c r="G3912" t="s">
        <v>3987</v>
      </c>
      <c r="H3912">
        <v>0</v>
      </c>
      <c r="I3912">
        <v>0</v>
      </c>
      <c r="J3912">
        <v>0</v>
      </c>
      <c r="K3912" t="s">
        <v>15962</v>
      </c>
    </row>
    <row r="3913" spans="1:11" x14ac:dyDescent="0.3">
      <c r="A3913" t="s">
        <v>15963</v>
      </c>
      <c r="B3913" t="s">
        <v>15964</v>
      </c>
      <c r="C3913" t="s">
        <v>558</v>
      </c>
      <c r="D3913" t="s">
        <v>15965</v>
      </c>
      <c r="E3913" t="s">
        <v>754</v>
      </c>
      <c r="F3913" t="s">
        <v>16</v>
      </c>
      <c r="G3913" t="s">
        <v>15966</v>
      </c>
      <c r="H3913">
        <v>0</v>
      </c>
      <c r="I3913">
        <v>0</v>
      </c>
      <c r="J3913">
        <v>0</v>
      </c>
      <c r="K3913" t="s">
        <v>15967</v>
      </c>
    </row>
    <row r="3914" spans="1:11" x14ac:dyDescent="0.3">
      <c r="A3914" t="s">
        <v>15968</v>
      </c>
      <c r="B3914" t="s">
        <v>15969</v>
      </c>
      <c r="C3914" t="s">
        <v>20</v>
      </c>
      <c r="D3914" t="s">
        <v>15970</v>
      </c>
      <c r="E3914" t="s">
        <v>14059</v>
      </c>
      <c r="F3914" t="s">
        <v>15971</v>
      </c>
      <c r="G3914" t="s">
        <v>42</v>
      </c>
      <c r="H3914">
        <v>0</v>
      </c>
      <c r="I3914">
        <v>0</v>
      </c>
      <c r="J3914">
        <v>0</v>
      </c>
      <c r="K3914" t="s">
        <v>15972</v>
      </c>
    </row>
    <row r="3915" spans="1:11" x14ac:dyDescent="0.3">
      <c r="A3915" t="s">
        <v>15973</v>
      </c>
      <c r="B3915" t="s">
        <v>15974</v>
      </c>
      <c r="C3915" t="s">
        <v>20</v>
      </c>
      <c r="D3915" t="s">
        <v>15975</v>
      </c>
      <c r="E3915" t="s">
        <v>14059</v>
      </c>
      <c r="F3915" t="s">
        <v>16</v>
      </c>
      <c r="G3915" t="s">
        <v>6576</v>
      </c>
      <c r="H3915">
        <v>0</v>
      </c>
      <c r="I3915">
        <v>0</v>
      </c>
      <c r="J3915">
        <v>0</v>
      </c>
      <c r="K3915" t="s">
        <v>15976</v>
      </c>
    </row>
    <row r="3916" spans="1:11" x14ac:dyDescent="0.3">
      <c r="A3916" t="s">
        <v>15977</v>
      </c>
      <c r="B3916" t="s">
        <v>15978</v>
      </c>
      <c r="C3916" t="s">
        <v>20</v>
      </c>
      <c r="D3916" t="s">
        <v>15979</v>
      </c>
      <c r="E3916" t="s">
        <v>14059</v>
      </c>
      <c r="F3916" t="s">
        <v>16</v>
      </c>
      <c r="G3916" t="s">
        <v>3120</v>
      </c>
      <c r="H3916">
        <v>0</v>
      </c>
      <c r="I3916">
        <v>0</v>
      </c>
      <c r="J3916">
        <v>0</v>
      </c>
      <c r="K3916" t="s">
        <v>15980</v>
      </c>
    </row>
    <row r="3917" spans="1:11" x14ac:dyDescent="0.3">
      <c r="A3917" t="s">
        <v>15981</v>
      </c>
      <c r="C3917" t="s">
        <v>147</v>
      </c>
      <c r="D3917" t="s">
        <v>15982</v>
      </c>
      <c r="E3917" t="s">
        <v>183</v>
      </c>
      <c r="F3917" t="s">
        <v>3177</v>
      </c>
      <c r="G3917" t="s">
        <v>42</v>
      </c>
      <c r="H3917">
        <v>0</v>
      </c>
      <c r="I3917">
        <v>0</v>
      </c>
      <c r="J3917">
        <v>0</v>
      </c>
      <c r="K3917" t="s">
        <v>15983</v>
      </c>
    </row>
    <row r="3918" spans="1:11" x14ac:dyDescent="0.3">
      <c r="A3918" t="s">
        <v>15984</v>
      </c>
      <c r="B3918" t="s">
        <v>15985</v>
      </c>
      <c r="C3918" t="s">
        <v>147</v>
      </c>
      <c r="D3918" t="s">
        <v>15986</v>
      </c>
      <c r="E3918" t="s">
        <v>183</v>
      </c>
      <c r="F3918" t="s">
        <v>1518</v>
      </c>
      <c r="G3918" t="s">
        <v>42</v>
      </c>
      <c r="H3918">
        <v>0</v>
      </c>
      <c r="I3918">
        <v>0</v>
      </c>
      <c r="J3918">
        <v>0</v>
      </c>
      <c r="K3918" t="s">
        <v>15987</v>
      </c>
    </row>
    <row r="3919" spans="1:11" x14ac:dyDescent="0.3">
      <c r="A3919" t="s">
        <v>15988</v>
      </c>
      <c r="C3919" t="s">
        <v>27</v>
      </c>
      <c r="D3919" t="s">
        <v>15989</v>
      </c>
      <c r="E3919" t="s">
        <v>10249</v>
      </c>
      <c r="F3919" t="s">
        <v>41</v>
      </c>
      <c r="G3919" t="s">
        <v>42</v>
      </c>
      <c r="H3919">
        <v>0</v>
      </c>
      <c r="I3919">
        <v>0</v>
      </c>
      <c r="J3919">
        <v>0</v>
      </c>
      <c r="K3919" t="s">
        <v>15990</v>
      </c>
    </row>
    <row r="3920" spans="1:11" x14ac:dyDescent="0.3">
      <c r="A3920" t="s">
        <v>15991</v>
      </c>
      <c r="C3920" t="s">
        <v>13</v>
      </c>
      <c r="D3920" t="e">
        <f>제습</f>
        <v>#NAME?</v>
      </c>
      <c r="E3920" t="s">
        <v>15</v>
      </c>
      <c r="F3920" t="s">
        <v>16</v>
      </c>
      <c r="G3920" t="s">
        <v>3624</v>
      </c>
      <c r="H3920">
        <v>0</v>
      </c>
      <c r="I3920">
        <v>0</v>
      </c>
      <c r="J3920">
        <v>0</v>
      </c>
      <c r="K3920" t="s">
        <v>15992</v>
      </c>
    </row>
    <row r="3921" spans="1:11" x14ac:dyDescent="0.3">
      <c r="A3921" t="s">
        <v>15993</v>
      </c>
      <c r="B3921" t="s">
        <v>15994</v>
      </c>
      <c r="C3921" t="s">
        <v>20</v>
      </c>
      <c r="D3921" t="s">
        <v>15995</v>
      </c>
      <c r="E3921" t="s">
        <v>14059</v>
      </c>
      <c r="F3921" t="s">
        <v>1123</v>
      </c>
      <c r="G3921" t="s">
        <v>8911</v>
      </c>
      <c r="H3921">
        <v>0</v>
      </c>
      <c r="I3921">
        <v>0</v>
      </c>
      <c r="J3921">
        <v>0</v>
      </c>
      <c r="K3921" t="s">
        <v>15996</v>
      </c>
    </row>
    <row r="3922" spans="1:11" x14ac:dyDescent="0.3">
      <c r="A3922" t="s">
        <v>15997</v>
      </c>
      <c r="B3922" t="s">
        <v>15998</v>
      </c>
      <c r="C3922" t="s">
        <v>558</v>
      </c>
      <c r="D3922" t="s">
        <v>15999</v>
      </c>
      <c r="E3922" t="s">
        <v>630</v>
      </c>
      <c r="F3922" t="s">
        <v>16</v>
      </c>
      <c r="G3922" t="s">
        <v>8577</v>
      </c>
      <c r="H3922">
        <v>0</v>
      </c>
      <c r="I3922">
        <v>0</v>
      </c>
      <c r="J3922">
        <v>0</v>
      </c>
      <c r="K3922" t="s">
        <v>16000</v>
      </c>
    </row>
    <row r="3923" spans="1:11" x14ac:dyDescent="0.3">
      <c r="A3923" t="s">
        <v>16001</v>
      </c>
      <c r="B3923" t="s">
        <v>16002</v>
      </c>
      <c r="C3923" t="s">
        <v>13</v>
      </c>
      <c r="D3923" t="s">
        <v>16003</v>
      </c>
      <c r="E3923" t="s">
        <v>13199</v>
      </c>
      <c r="F3923" t="s">
        <v>16</v>
      </c>
      <c r="G3923" t="s">
        <v>6546</v>
      </c>
      <c r="H3923">
        <v>0</v>
      </c>
      <c r="I3923">
        <v>0</v>
      </c>
      <c r="J3923">
        <v>0</v>
      </c>
      <c r="K3923" t="s">
        <v>16004</v>
      </c>
    </row>
    <row r="3924" spans="1:11" x14ac:dyDescent="0.3">
      <c r="A3924" t="s">
        <v>16005</v>
      </c>
      <c r="B3924" t="s">
        <v>16006</v>
      </c>
      <c r="C3924" t="s">
        <v>13</v>
      </c>
      <c r="D3924" t="s">
        <v>16007</v>
      </c>
      <c r="E3924" t="s">
        <v>13199</v>
      </c>
      <c r="F3924" t="s">
        <v>41</v>
      </c>
      <c r="G3924" t="s">
        <v>42</v>
      </c>
      <c r="H3924">
        <v>0</v>
      </c>
      <c r="I3924">
        <v>0</v>
      </c>
      <c r="J3924">
        <v>0</v>
      </c>
      <c r="K3924" t="s">
        <v>16008</v>
      </c>
    </row>
    <row r="3925" spans="1:11" x14ac:dyDescent="0.3">
      <c r="A3925" t="s">
        <v>16009</v>
      </c>
      <c r="B3925" t="s">
        <v>16010</v>
      </c>
      <c r="C3925" t="s">
        <v>20</v>
      </c>
      <c r="D3925" t="s">
        <v>16011</v>
      </c>
      <c r="E3925" t="s">
        <v>14059</v>
      </c>
      <c r="F3925" t="s">
        <v>16012</v>
      </c>
      <c r="G3925" t="s">
        <v>42</v>
      </c>
      <c r="H3925">
        <v>0</v>
      </c>
      <c r="I3925">
        <v>0</v>
      </c>
      <c r="J3925">
        <v>0</v>
      </c>
      <c r="K3925" t="s">
        <v>16013</v>
      </c>
    </row>
    <row r="3926" spans="1:11" x14ac:dyDescent="0.3">
      <c r="A3926" t="s">
        <v>16014</v>
      </c>
      <c r="B3926" t="s">
        <v>16015</v>
      </c>
      <c r="C3926" t="s">
        <v>20</v>
      </c>
      <c r="D3926" t="s">
        <v>16016</v>
      </c>
      <c r="E3926" t="s">
        <v>14059</v>
      </c>
      <c r="F3926" t="s">
        <v>16017</v>
      </c>
      <c r="G3926" t="s">
        <v>4165</v>
      </c>
      <c r="H3926">
        <v>0</v>
      </c>
      <c r="I3926">
        <v>0</v>
      </c>
      <c r="J3926">
        <v>0</v>
      </c>
      <c r="K3926" t="s">
        <v>16018</v>
      </c>
    </row>
    <row r="3927" spans="1:11" x14ac:dyDescent="0.3">
      <c r="A3927" t="s">
        <v>16019</v>
      </c>
      <c r="C3927" t="s">
        <v>20</v>
      </c>
      <c r="D3927" t="s">
        <v>16020</v>
      </c>
      <c r="E3927" t="s">
        <v>14059</v>
      </c>
      <c r="F3927" t="s">
        <v>16</v>
      </c>
      <c r="G3927" t="s">
        <v>8098</v>
      </c>
      <c r="H3927">
        <v>0</v>
      </c>
      <c r="I3927">
        <v>0</v>
      </c>
      <c r="J3927">
        <v>0</v>
      </c>
      <c r="K3927" t="s">
        <v>16021</v>
      </c>
    </row>
    <row r="3928" spans="1:11" x14ac:dyDescent="0.3">
      <c r="A3928" t="s">
        <v>16022</v>
      </c>
      <c r="C3928" t="s">
        <v>13</v>
      </c>
      <c r="D3928" t="e">
        <f>제습기</f>
        <v>#NAME?</v>
      </c>
      <c r="E3928" t="s">
        <v>15</v>
      </c>
      <c r="F3928" t="s">
        <v>16</v>
      </c>
      <c r="G3928" t="s">
        <v>91</v>
      </c>
      <c r="H3928">
        <v>0</v>
      </c>
      <c r="I3928">
        <v>0</v>
      </c>
      <c r="J3928">
        <v>0</v>
      </c>
      <c r="K3928" t="s">
        <v>16023</v>
      </c>
    </row>
    <row r="3929" spans="1:11" x14ac:dyDescent="0.3">
      <c r="A3929" t="s">
        <v>16024</v>
      </c>
      <c r="B3929" t="s">
        <v>16025</v>
      </c>
      <c r="C3929" t="s">
        <v>20</v>
      </c>
      <c r="D3929" t="s">
        <v>16026</v>
      </c>
      <c r="E3929" t="s">
        <v>14059</v>
      </c>
      <c r="F3929" t="s">
        <v>716</v>
      </c>
      <c r="G3929" t="s">
        <v>42</v>
      </c>
      <c r="H3929">
        <v>0</v>
      </c>
      <c r="I3929">
        <v>0</v>
      </c>
      <c r="J3929">
        <v>0</v>
      </c>
      <c r="K3929" t="s">
        <v>16027</v>
      </c>
    </row>
    <row r="3930" spans="1:11" x14ac:dyDescent="0.3">
      <c r="A3930" t="s">
        <v>16028</v>
      </c>
      <c r="B3930" t="s">
        <v>16029</v>
      </c>
      <c r="C3930" t="s">
        <v>558</v>
      </c>
      <c r="D3930" t="s">
        <v>16030</v>
      </c>
      <c r="E3930" t="s">
        <v>560</v>
      </c>
      <c r="F3930" t="s">
        <v>16</v>
      </c>
      <c r="G3930" t="s">
        <v>1091</v>
      </c>
      <c r="H3930">
        <v>0</v>
      </c>
      <c r="I3930">
        <v>0</v>
      </c>
      <c r="J3930">
        <v>0</v>
      </c>
      <c r="K3930" t="s">
        <v>16031</v>
      </c>
    </row>
    <row r="3931" spans="1:11" x14ac:dyDescent="0.3">
      <c r="A3931" t="s">
        <v>16032</v>
      </c>
      <c r="B3931" t="s">
        <v>16033</v>
      </c>
      <c r="C3931" t="s">
        <v>20</v>
      </c>
      <c r="D3931" t="s">
        <v>16034</v>
      </c>
      <c r="E3931" t="s">
        <v>14059</v>
      </c>
      <c r="F3931" t="s">
        <v>2286</v>
      </c>
      <c r="G3931" t="s">
        <v>4044</v>
      </c>
      <c r="H3931">
        <v>0</v>
      </c>
      <c r="I3931">
        <v>0</v>
      </c>
      <c r="J3931">
        <v>0</v>
      </c>
      <c r="K3931" t="s">
        <v>16035</v>
      </c>
    </row>
    <row r="3932" spans="1:11" x14ac:dyDescent="0.3">
      <c r="A3932" t="s">
        <v>16036</v>
      </c>
      <c r="B3932" t="s">
        <v>16037</v>
      </c>
      <c r="C3932" t="s">
        <v>558</v>
      </c>
      <c r="D3932" t="s">
        <v>16038</v>
      </c>
      <c r="E3932" t="s">
        <v>754</v>
      </c>
      <c r="F3932" t="s">
        <v>10275</v>
      </c>
      <c r="G3932" t="s">
        <v>14592</v>
      </c>
      <c r="H3932">
        <v>0</v>
      </c>
      <c r="I3932">
        <v>0</v>
      </c>
      <c r="J3932">
        <v>0</v>
      </c>
      <c r="K3932" t="s">
        <v>16039</v>
      </c>
    </row>
    <row r="3933" spans="1:11" x14ac:dyDescent="0.3">
      <c r="A3933" t="s">
        <v>16040</v>
      </c>
      <c r="B3933" t="s">
        <v>16041</v>
      </c>
      <c r="C3933" t="s">
        <v>558</v>
      </c>
      <c r="D3933" t="s">
        <v>16042</v>
      </c>
      <c r="E3933" t="s">
        <v>630</v>
      </c>
      <c r="F3933" t="s">
        <v>16</v>
      </c>
      <c r="G3933" t="s">
        <v>3581</v>
      </c>
      <c r="H3933">
        <v>0</v>
      </c>
      <c r="I3933">
        <v>0</v>
      </c>
      <c r="J3933">
        <v>0</v>
      </c>
      <c r="K3933" t="s">
        <v>16043</v>
      </c>
    </row>
    <row r="3934" spans="1:11" x14ac:dyDescent="0.3">
      <c r="A3934" t="s">
        <v>16044</v>
      </c>
      <c r="C3934" t="s">
        <v>558</v>
      </c>
      <c r="D3934" t="s">
        <v>16045</v>
      </c>
      <c r="E3934" t="s">
        <v>630</v>
      </c>
      <c r="F3934" t="s">
        <v>16</v>
      </c>
      <c r="G3934" t="s">
        <v>1496</v>
      </c>
      <c r="H3934">
        <v>0</v>
      </c>
      <c r="I3934">
        <v>0</v>
      </c>
      <c r="J3934">
        <v>0</v>
      </c>
      <c r="K3934" t="s">
        <v>16046</v>
      </c>
    </row>
    <row r="3935" spans="1:11" x14ac:dyDescent="0.3">
      <c r="A3935" t="s">
        <v>16047</v>
      </c>
      <c r="B3935" t="s">
        <v>16048</v>
      </c>
      <c r="C3935" t="s">
        <v>20</v>
      </c>
      <c r="D3935" t="s">
        <v>16049</v>
      </c>
      <c r="E3935" t="s">
        <v>14059</v>
      </c>
      <c r="F3935" t="s">
        <v>16</v>
      </c>
      <c r="G3935" t="s">
        <v>5815</v>
      </c>
      <c r="H3935">
        <v>0</v>
      </c>
      <c r="I3935">
        <v>0</v>
      </c>
      <c r="J3935">
        <v>0</v>
      </c>
      <c r="K3935" t="s">
        <v>16050</v>
      </c>
    </row>
    <row r="3936" spans="1:11" x14ac:dyDescent="0.3">
      <c r="A3936" t="s">
        <v>16051</v>
      </c>
      <c r="B3936" t="s">
        <v>16052</v>
      </c>
      <c r="C3936" t="s">
        <v>558</v>
      </c>
      <c r="D3936" t="s">
        <v>16053</v>
      </c>
      <c r="E3936" t="s">
        <v>560</v>
      </c>
      <c r="F3936" t="s">
        <v>16</v>
      </c>
      <c r="G3936" t="s">
        <v>5327</v>
      </c>
      <c r="H3936">
        <v>0</v>
      </c>
      <c r="I3936">
        <v>0</v>
      </c>
      <c r="J3936">
        <v>0</v>
      </c>
      <c r="K3936" t="s">
        <v>16054</v>
      </c>
    </row>
    <row r="3937" spans="1:11" x14ac:dyDescent="0.3">
      <c r="A3937" t="s">
        <v>16055</v>
      </c>
      <c r="B3937" t="s">
        <v>16056</v>
      </c>
      <c r="C3937" t="s">
        <v>558</v>
      </c>
      <c r="D3937" t="s">
        <v>16057</v>
      </c>
      <c r="E3937" t="s">
        <v>560</v>
      </c>
      <c r="F3937" t="s">
        <v>16</v>
      </c>
      <c r="G3937" t="s">
        <v>8145</v>
      </c>
      <c r="H3937">
        <v>0</v>
      </c>
      <c r="I3937">
        <v>0</v>
      </c>
      <c r="J3937">
        <v>0</v>
      </c>
      <c r="K3937" t="s">
        <v>16058</v>
      </c>
    </row>
    <row r="3938" spans="1:11" x14ac:dyDescent="0.3">
      <c r="A3938" t="s">
        <v>16059</v>
      </c>
      <c r="C3938" t="s">
        <v>558</v>
      </c>
      <c r="D3938" t="s">
        <v>16060</v>
      </c>
      <c r="E3938" t="s">
        <v>754</v>
      </c>
      <c r="F3938" t="s">
        <v>16</v>
      </c>
      <c r="G3938" t="s">
        <v>1281</v>
      </c>
      <c r="H3938">
        <v>0</v>
      </c>
      <c r="I3938">
        <v>0</v>
      </c>
      <c r="J3938">
        <v>0</v>
      </c>
      <c r="K3938" t="s">
        <v>16061</v>
      </c>
    </row>
    <row r="3939" spans="1:11" x14ac:dyDescent="0.3">
      <c r="A3939" t="s">
        <v>16062</v>
      </c>
      <c r="B3939" t="s">
        <v>16063</v>
      </c>
      <c r="C3939" t="s">
        <v>147</v>
      </c>
      <c r="D3939" t="s">
        <v>16064</v>
      </c>
      <c r="E3939" t="s">
        <v>4768</v>
      </c>
      <c r="F3939" t="s">
        <v>2354</v>
      </c>
      <c r="G3939" t="s">
        <v>3430</v>
      </c>
      <c r="H3939">
        <v>0</v>
      </c>
      <c r="I3939">
        <v>0</v>
      </c>
      <c r="J3939">
        <v>0</v>
      </c>
      <c r="K3939" t="s">
        <v>16065</v>
      </c>
    </row>
    <row r="3940" spans="1:11" x14ac:dyDescent="0.3">
      <c r="A3940" t="s">
        <v>16066</v>
      </c>
      <c r="B3940" t="s">
        <v>16067</v>
      </c>
      <c r="C3940" t="s">
        <v>558</v>
      </c>
      <c r="D3940" t="s">
        <v>16068</v>
      </c>
      <c r="E3940" t="s">
        <v>560</v>
      </c>
      <c r="F3940" t="s">
        <v>16</v>
      </c>
      <c r="G3940" t="s">
        <v>6920</v>
      </c>
      <c r="H3940">
        <v>0</v>
      </c>
      <c r="I3940">
        <v>0</v>
      </c>
      <c r="J3940">
        <v>0</v>
      </c>
      <c r="K3940" t="s">
        <v>16069</v>
      </c>
    </row>
    <row r="3941" spans="1:11" x14ac:dyDescent="0.3">
      <c r="A3941" t="s">
        <v>16070</v>
      </c>
      <c r="B3941" t="s">
        <v>16071</v>
      </c>
      <c r="C3941" t="s">
        <v>558</v>
      </c>
      <c r="D3941" t="s">
        <v>16072</v>
      </c>
      <c r="E3941" t="s">
        <v>560</v>
      </c>
      <c r="F3941" t="s">
        <v>994</v>
      </c>
      <c r="G3941" t="s">
        <v>42</v>
      </c>
      <c r="H3941">
        <v>0</v>
      </c>
      <c r="I3941">
        <v>0</v>
      </c>
      <c r="J3941">
        <v>0</v>
      </c>
      <c r="K3941" t="s">
        <v>16073</v>
      </c>
    </row>
    <row r="3942" spans="1:11" x14ac:dyDescent="0.3">
      <c r="A3942" t="s">
        <v>16074</v>
      </c>
      <c r="C3942" t="s">
        <v>20</v>
      </c>
      <c r="D3942" t="s">
        <v>16075</v>
      </c>
      <c r="E3942" t="s">
        <v>14059</v>
      </c>
      <c r="F3942" t="s">
        <v>16</v>
      </c>
      <c r="G3942" t="s">
        <v>499</v>
      </c>
      <c r="H3942">
        <v>0</v>
      </c>
      <c r="I3942">
        <v>0</v>
      </c>
      <c r="J3942">
        <v>0</v>
      </c>
      <c r="K3942" t="s">
        <v>16076</v>
      </c>
    </row>
    <row r="3943" spans="1:11" x14ac:dyDescent="0.3">
      <c r="A3943" t="s">
        <v>16077</v>
      </c>
      <c r="B3943" t="s">
        <v>16078</v>
      </c>
      <c r="C3943" t="s">
        <v>558</v>
      </c>
      <c r="D3943" t="s">
        <v>16079</v>
      </c>
      <c r="E3943" t="s">
        <v>754</v>
      </c>
      <c r="F3943" t="s">
        <v>16</v>
      </c>
      <c r="G3943" t="s">
        <v>16080</v>
      </c>
      <c r="H3943">
        <v>0</v>
      </c>
      <c r="I3943">
        <v>0</v>
      </c>
      <c r="J3943">
        <v>0</v>
      </c>
      <c r="K3943" t="s">
        <v>16081</v>
      </c>
    </row>
    <row r="3944" spans="1:11" x14ac:dyDescent="0.3">
      <c r="A3944" t="s">
        <v>16082</v>
      </c>
      <c r="B3944" t="s">
        <v>16083</v>
      </c>
      <c r="C3944" t="s">
        <v>27</v>
      </c>
      <c r="D3944" t="s">
        <v>16084</v>
      </c>
      <c r="E3944" t="s">
        <v>10249</v>
      </c>
      <c r="F3944" t="s">
        <v>16</v>
      </c>
      <c r="G3944" t="s">
        <v>16085</v>
      </c>
      <c r="H3944">
        <v>0</v>
      </c>
      <c r="I3944">
        <v>0</v>
      </c>
      <c r="J3944">
        <v>0</v>
      </c>
      <c r="K3944" t="s">
        <v>16086</v>
      </c>
    </row>
    <row r="3945" spans="1:11" x14ac:dyDescent="0.3">
      <c r="A3945" t="s">
        <v>16087</v>
      </c>
      <c r="C3945" t="s">
        <v>558</v>
      </c>
      <c r="D3945" t="s">
        <v>16088</v>
      </c>
      <c r="E3945" t="s">
        <v>630</v>
      </c>
      <c r="F3945" t="s">
        <v>16</v>
      </c>
      <c r="G3945" t="s">
        <v>42</v>
      </c>
      <c r="H3945">
        <v>0</v>
      </c>
      <c r="I3945">
        <v>0</v>
      </c>
      <c r="J3945">
        <v>0</v>
      </c>
      <c r="K3945" t="s">
        <v>16089</v>
      </c>
    </row>
    <row r="3946" spans="1:11" x14ac:dyDescent="0.3">
      <c r="A3946" t="s">
        <v>16090</v>
      </c>
      <c r="B3946" t="s">
        <v>16091</v>
      </c>
      <c r="C3946" t="s">
        <v>147</v>
      </c>
      <c r="D3946" t="s">
        <v>16092</v>
      </c>
      <c r="E3946" t="s">
        <v>4768</v>
      </c>
      <c r="F3946" t="s">
        <v>631</v>
      </c>
      <c r="G3946" t="s">
        <v>42</v>
      </c>
      <c r="H3946">
        <v>0</v>
      </c>
      <c r="I3946">
        <v>0</v>
      </c>
      <c r="J3946">
        <v>0</v>
      </c>
      <c r="K3946" t="s">
        <v>16093</v>
      </c>
    </row>
    <row r="3947" spans="1:11" x14ac:dyDescent="0.3">
      <c r="A3947" t="s">
        <v>16094</v>
      </c>
      <c r="B3947" t="s">
        <v>16095</v>
      </c>
      <c r="C3947" t="s">
        <v>558</v>
      </c>
      <c r="D3947" t="s">
        <v>16096</v>
      </c>
      <c r="E3947" t="s">
        <v>1122</v>
      </c>
      <c r="F3947" t="s">
        <v>14613</v>
      </c>
      <c r="G3947" t="s">
        <v>16097</v>
      </c>
      <c r="H3947">
        <v>0</v>
      </c>
      <c r="I3947">
        <v>0</v>
      </c>
      <c r="J3947">
        <v>0</v>
      </c>
      <c r="K3947" t="s">
        <v>16098</v>
      </c>
    </row>
    <row r="3948" spans="1:11" x14ac:dyDescent="0.3">
      <c r="A3948" t="s">
        <v>16099</v>
      </c>
      <c r="B3948" t="s">
        <v>16100</v>
      </c>
      <c r="C3948" t="s">
        <v>558</v>
      </c>
      <c r="D3948" t="s">
        <v>16101</v>
      </c>
      <c r="E3948" t="s">
        <v>754</v>
      </c>
      <c r="F3948" t="s">
        <v>16</v>
      </c>
      <c r="G3948" t="s">
        <v>11465</v>
      </c>
      <c r="H3948">
        <v>0</v>
      </c>
      <c r="I3948">
        <v>0</v>
      </c>
      <c r="J3948">
        <v>0</v>
      </c>
      <c r="K3948" t="s">
        <v>16102</v>
      </c>
    </row>
    <row r="3949" spans="1:11" x14ac:dyDescent="0.3">
      <c r="A3949" t="s">
        <v>16103</v>
      </c>
      <c r="B3949" t="s">
        <v>16104</v>
      </c>
      <c r="C3949" t="s">
        <v>558</v>
      </c>
      <c r="D3949" t="s">
        <v>16105</v>
      </c>
      <c r="E3949" t="s">
        <v>1122</v>
      </c>
      <c r="F3949" t="s">
        <v>4920</v>
      </c>
      <c r="G3949" t="s">
        <v>42</v>
      </c>
      <c r="H3949">
        <v>0</v>
      </c>
      <c r="I3949">
        <v>0</v>
      </c>
      <c r="J3949">
        <v>0</v>
      </c>
      <c r="K3949" t="s">
        <v>16106</v>
      </c>
    </row>
    <row r="3950" spans="1:11" x14ac:dyDescent="0.3">
      <c r="A3950" t="s">
        <v>16107</v>
      </c>
      <c r="C3950" t="s">
        <v>558</v>
      </c>
      <c r="D3950" t="s">
        <v>16108</v>
      </c>
      <c r="E3950" t="s">
        <v>1122</v>
      </c>
      <c r="F3950" t="s">
        <v>41</v>
      </c>
      <c r="G3950" t="s">
        <v>42</v>
      </c>
      <c r="H3950">
        <v>0</v>
      </c>
      <c r="I3950">
        <v>0</v>
      </c>
      <c r="J3950">
        <v>0</v>
      </c>
      <c r="K3950" t="s">
        <v>16109</v>
      </c>
    </row>
    <row r="3951" spans="1:11" x14ac:dyDescent="0.3">
      <c r="A3951" t="s">
        <v>16110</v>
      </c>
      <c r="B3951" t="s">
        <v>16111</v>
      </c>
      <c r="C3951" t="s">
        <v>558</v>
      </c>
      <c r="D3951" t="s">
        <v>16112</v>
      </c>
      <c r="E3951" t="s">
        <v>1122</v>
      </c>
      <c r="F3951" t="s">
        <v>1996</v>
      </c>
      <c r="G3951" t="s">
        <v>42</v>
      </c>
      <c r="H3951">
        <v>0</v>
      </c>
      <c r="I3951">
        <v>0</v>
      </c>
      <c r="J3951">
        <v>0</v>
      </c>
      <c r="K3951" t="s">
        <v>16113</v>
      </c>
    </row>
    <row r="3952" spans="1:11" x14ac:dyDescent="0.3">
      <c r="A3952" t="s">
        <v>16114</v>
      </c>
      <c r="B3952" t="s">
        <v>16115</v>
      </c>
      <c r="C3952" t="s">
        <v>558</v>
      </c>
      <c r="D3952" t="s">
        <v>16116</v>
      </c>
      <c r="E3952" t="s">
        <v>1462</v>
      </c>
      <c r="F3952" t="s">
        <v>16</v>
      </c>
      <c r="G3952" t="s">
        <v>12585</v>
      </c>
      <c r="H3952">
        <v>0</v>
      </c>
      <c r="I3952">
        <v>0</v>
      </c>
      <c r="J3952">
        <v>0</v>
      </c>
      <c r="K3952" t="s">
        <v>16117</v>
      </c>
    </row>
    <row r="3953" spans="1:11" x14ac:dyDescent="0.3">
      <c r="A3953" t="s">
        <v>16118</v>
      </c>
      <c r="B3953" t="s">
        <v>16119</v>
      </c>
      <c r="C3953" t="s">
        <v>558</v>
      </c>
      <c r="D3953" t="s">
        <v>16120</v>
      </c>
      <c r="E3953" t="s">
        <v>630</v>
      </c>
      <c r="F3953" t="s">
        <v>1214</v>
      </c>
      <c r="G3953" t="s">
        <v>42</v>
      </c>
      <c r="H3953">
        <v>0</v>
      </c>
      <c r="I3953">
        <v>0</v>
      </c>
      <c r="J3953">
        <v>0</v>
      </c>
      <c r="K3953" t="s">
        <v>16121</v>
      </c>
    </row>
    <row r="3954" spans="1:11" x14ac:dyDescent="0.3">
      <c r="A3954" t="s">
        <v>16122</v>
      </c>
      <c r="B3954" t="s">
        <v>16123</v>
      </c>
      <c r="C3954" t="s">
        <v>558</v>
      </c>
      <c r="D3954" t="s">
        <v>16124</v>
      </c>
      <c r="E3954" t="s">
        <v>754</v>
      </c>
      <c r="F3954" t="s">
        <v>41</v>
      </c>
      <c r="G3954" t="s">
        <v>42</v>
      </c>
      <c r="H3954">
        <v>0</v>
      </c>
      <c r="I3954">
        <v>0</v>
      </c>
      <c r="J3954">
        <v>0</v>
      </c>
      <c r="K3954" t="s">
        <v>16125</v>
      </c>
    </row>
    <row r="3955" spans="1:11" x14ac:dyDescent="0.3">
      <c r="A3955" t="s">
        <v>16126</v>
      </c>
      <c r="C3955" t="s">
        <v>558</v>
      </c>
      <c r="D3955" t="s">
        <v>16127</v>
      </c>
      <c r="E3955" t="s">
        <v>630</v>
      </c>
      <c r="F3955" t="s">
        <v>16128</v>
      </c>
      <c r="G3955" t="s">
        <v>42</v>
      </c>
      <c r="H3955">
        <v>0</v>
      </c>
      <c r="I3955">
        <v>0</v>
      </c>
      <c r="J3955">
        <v>0</v>
      </c>
      <c r="K3955" t="s">
        <v>16129</v>
      </c>
    </row>
    <row r="3956" spans="1:11" x14ac:dyDescent="0.3">
      <c r="A3956" t="s">
        <v>16130</v>
      </c>
      <c r="B3956" t="s">
        <v>16131</v>
      </c>
      <c r="C3956" t="s">
        <v>558</v>
      </c>
      <c r="D3956" t="s">
        <v>16132</v>
      </c>
      <c r="E3956" t="s">
        <v>630</v>
      </c>
      <c r="F3956" t="s">
        <v>1906</v>
      </c>
      <c r="G3956" t="s">
        <v>817</v>
      </c>
      <c r="H3956">
        <v>0</v>
      </c>
      <c r="I3956">
        <v>0</v>
      </c>
      <c r="J3956">
        <v>0</v>
      </c>
      <c r="K3956" t="s">
        <v>16133</v>
      </c>
    </row>
    <row r="3957" spans="1:11" x14ac:dyDescent="0.3">
      <c r="A3957" t="s">
        <v>16134</v>
      </c>
      <c r="B3957" t="s">
        <v>16135</v>
      </c>
      <c r="C3957" t="s">
        <v>558</v>
      </c>
      <c r="D3957" t="s">
        <v>16136</v>
      </c>
      <c r="E3957" t="s">
        <v>1122</v>
      </c>
      <c r="F3957" t="s">
        <v>402</v>
      </c>
      <c r="G3957" t="s">
        <v>42</v>
      </c>
      <c r="H3957">
        <v>0</v>
      </c>
      <c r="I3957">
        <v>0</v>
      </c>
      <c r="J3957">
        <v>0</v>
      </c>
      <c r="K3957" t="s">
        <v>16137</v>
      </c>
    </row>
    <row r="3958" spans="1:11" x14ac:dyDescent="0.3">
      <c r="A3958" t="s">
        <v>16138</v>
      </c>
      <c r="B3958" t="s">
        <v>16139</v>
      </c>
      <c r="C3958" t="s">
        <v>558</v>
      </c>
      <c r="D3958" t="s">
        <v>16140</v>
      </c>
      <c r="E3958" t="s">
        <v>1122</v>
      </c>
      <c r="F3958" t="s">
        <v>11456</v>
      </c>
      <c r="G3958" t="s">
        <v>42</v>
      </c>
      <c r="H3958">
        <v>0</v>
      </c>
      <c r="I3958">
        <v>0</v>
      </c>
      <c r="J3958">
        <v>0</v>
      </c>
      <c r="K3958" t="s">
        <v>16141</v>
      </c>
    </row>
    <row r="3959" spans="1:11" x14ac:dyDescent="0.3">
      <c r="A3959" t="s">
        <v>16142</v>
      </c>
      <c r="C3959" t="s">
        <v>558</v>
      </c>
      <c r="D3959" t="s">
        <v>16108</v>
      </c>
      <c r="E3959" t="s">
        <v>1122</v>
      </c>
      <c r="F3959" t="s">
        <v>41</v>
      </c>
      <c r="G3959" t="s">
        <v>42</v>
      </c>
      <c r="H3959">
        <v>0</v>
      </c>
      <c r="I3959">
        <v>0</v>
      </c>
      <c r="J3959">
        <v>0</v>
      </c>
      <c r="K3959" t="s">
        <v>16143</v>
      </c>
    </row>
    <row r="3960" spans="1:11" x14ac:dyDescent="0.3">
      <c r="A3960" t="s">
        <v>16144</v>
      </c>
      <c r="B3960" t="s">
        <v>16145</v>
      </c>
      <c r="C3960" t="s">
        <v>558</v>
      </c>
      <c r="D3960" t="s">
        <v>16146</v>
      </c>
      <c r="E3960" t="s">
        <v>754</v>
      </c>
      <c r="F3960" t="s">
        <v>16</v>
      </c>
      <c r="G3960" t="s">
        <v>16147</v>
      </c>
      <c r="H3960">
        <v>0</v>
      </c>
      <c r="I3960">
        <v>0</v>
      </c>
      <c r="J3960">
        <v>0</v>
      </c>
      <c r="K3960" t="s">
        <v>16148</v>
      </c>
    </row>
    <row r="3961" spans="1:11" x14ac:dyDescent="0.3">
      <c r="A3961" t="s">
        <v>16149</v>
      </c>
      <c r="B3961" t="s">
        <v>16150</v>
      </c>
      <c r="C3961" t="s">
        <v>147</v>
      </c>
      <c r="D3961" t="s">
        <v>16151</v>
      </c>
      <c r="E3961" t="s">
        <v>16152</v>
      </c>
      <c r="F3961" t="s">
        <v>16153</v>
      </c>
      <c r="G3961" t="s">
        <v>42</v>
      </c>
      <c r="H3961">
        <v>0</v>
      </c>
      <c r="I3961">
        <v>0</v>
      </c>
      <c r="J3961">
        <v>0</v>
      </c>
      <c r="K3961" t="s">
        <v>16154</v>
      </c>
    </row>
    <row r="3962" spans="1:11" x14ac:dyDescent="0.3">
      <c r="A3962" t="s">
        <v>16155</v>
      </c>
      <c r="B3962" t="s">
        <v>16156</v>
      </c>
      <c r="C3962" t="s">
        <v>20</v>
      </c>
      <c r="D3962" t="s">
        <v>16157</v>
      </c>
      <c r="E3962" t="s">
        <v>14059</v>
      </c>
      <c r="F3962" t="s">
        <v>16</v>
      </c>
      <c r="G3962" t="s">
        <v>1382</v>
      </c>
      <c r="H3962">
        <v>0</v>
      </c>
      <c r="I3962">
        <v>0</v>
      </c>
      <c r="J3962">
        <v>0</v>
      </c>
      <c r="K3962" t="s">
        <v>16158</v>
      </c>
    </row>
    <row r="3963" spans="1:11" x14ac:dyDescent="0.3">
      <c r="A3963" t="s">
        <v>16159</v>
      </c>
      <c r="B3963" t="s">
        <v>16160</v>
      </c>
      <c r="C3963" t="s">
        <v>13</v>
      </c>
      <c r="D3963" t="s">
        <v>16161</v>
      </c>
      <c r="E3963" t="s">
        <v>13199</v>
      </c>
      <c r="F3963" t="s">
        <v>16</v>
      </c>
      <c r="G3963" t="s">
        <v>12324</v>
      </c>
      <c r="H3963">
        <v>0</v>
      </c>
      <c r="I3963">
        <v>0</v>
      </c>
      <c r="J3963">
        <v>0</v>
      </c>
      <c r="K3963" t="s">
        <v>16162</v>
      </c>
    </row>
    <row r="3964" spans="1:11" x14ac:dyDescent="0.3">
      <c r="A3964" t="s">
        <v>16163</v>
      </c>
      <c r="B3964" t="s">
        <v>16164</v>
      </c>
      <c r="C3964" t="s">
        <v>20</v>
      </c>
      <c r="D3964" t="s">
        <v>16165</v>
      </c>
      <c r="E3964" t="s">
        <v>14059</v>
      </c>
      <c r="F3964" t="s">
        <v>16</v>
      </c>
      <c r="G3964" t="s">
        <v>7803</v>
      </c>
      <c r="H3964">
        <v>0</v>
      </c>
      <c r="I3964">
        <v>0</v>
      </c>
      <c r="J3964">
        <v>0</v>
      </c>
      <c r="K3964" t="s">
        <v>16166</v>
      </c>
    </row>
    <row r="3965" spans="1:11" x14ac:dyDescent="0.3">
      <c r="A3965" t="s">
        <v>16167</v>
      </c>
      <c r="B3965" t="s">
        <v>16168</v>
      </c>
      <c r="C3965" t="s">
        <v>20</v>
      </c>
      <c r="D3965" t="s">
        <v>16169</v>
      </c>
      <c r="E3965" t="s">
        <v>14059</v>
      </c>
      <c r="F3965" t="s">
        <v>16</v>
      </c>
      <c r="G3965" t="s">
        <v>1463</v>
      </c>
      <c r="H3965">
        <v>0</v>
      </c>
      <c r="I3965">
        <v>0</v>
      </c>
      <c r="J3965">
        <v>0</v>
      </c>
      <c r="K3965" t="s">
        <v>16170</v>
      </c>
    </row>
    <row r="3966" spans="1:11" x14ac:dyDescent="0.3">
      <c r="A3966" t="s">
        <v>16171</v>
      </c>
      <c r="B3966" t="s">
        <v>16172</v>
      </c>
      <c r="C3966" t="s">
        <v>13</v>
      </c>
      <c r="D3966" t="s">
        <v>16173</v>
      </c>
      <c r="E3966" t="s">
        <v>13199</v>
      </c>
      <c r="F3966" t="s">
        <v>41</v>
      </c>
      <c r="G3966" t="s">
        <v>42</v>
      </c>
      <c r="H3966">
        <v>0</v>
      </c>
      <c r="I3966">
        <v>0</v>
      </c>
      <c r="J3966">
        <v>0</v>
      </c>
      <c r="K3966" t="s">
        <v>16174</v>
      </c>
    </row>
    <row r="3967" spans="1:11" x14ac:dyDescent="0.3">
      <c r="A3967" t="s">
        <v>16175</v>
      </c>
      <c r="B3967" t="s">
        <v>16176</v>
      </c>
      <c r="C3967" t="s">
        <v>147</v>
      </c>
      <c r="D3967" t="s">
        <v>16177</v>
      </c>
      <c r="E3967" t="s">
        <v>183</v>
      </c>
      <c r="F3967" t="s">
        <v>417</v>
      </c>
      <c r="G3967" t="s">
        <v>42</v>
      </c>
      <c r="H3967">
        <v>0</v>
      </c>
      <c r="I3967">
        <v>0</v>
      </c>
      <c r="J3967">
        <v>0</v>
      </c>
      <c r="K3967" t="s">
        <v>16178</v>
      </c>
    </row>
    <row r="3968" spans="1:11" x14ac:dyDescent="0.3">
      <c r="A3968" t="s">
        <v>16179</v>
      </c>
      <c r="B3968" t="s">
        <v>16180</v>
      </c>
      <c r="C3968" t="s">
        <v>13</v>
      </c>
      <c r="D3968" t="s">
        <v>16181</v>
      </c>
      <c r="E3968" t="s">
        <v>13199</v>
      </c>
      <c r="F3968" t="s">
        <v>41</v>
      </c>
      <c r="G3968" t="s">
        <v>42</v>
      </c>
      <c r="H3968">
        <v>0</v>
      </c>
      <c r="I3968">
        <v>0</v>
      </c>
      <c r="J3968">
        <v>0</v>
      </c>
      <c r="K3968" t="s">
        <v>16182</v>
      </c>
    </row>
    <row r="3969" spans="1:11" x14ac:dyDescent="0.3">
      <c r="A3969" t="s">
        <v>16183</v>
      </c>
      <c r="C3969" t="s">
        <v>558</v>
      </c>
      <c r="D3969" t="s">
        <v>16184</v>
      </c>
      <c r="E3969" t="s">
        <v>754</v>
      </c>
      <c r="F3969" t="s">
        <v>16</v>
      </c>
      <c r="G3969" t="s">
        <v>1271</v>
      </c>
      <c r="H3969">
        <v>0</v>
      </c>
      <c r="I3969">
        <v>0</v>
      </c>
      <c r="J3969">
        <v>0</v>
      </c>
      <c r="K3969" t="s">
        <v>16185</v>
      </c>
    </row>
    <row r="3970" spans="1:11" x14ac:dyDescent="0.3">
      <c r="A3970" t="s">
        <v>16186</v>
      </c>
      <c r="B3970" t="s">
        <v>16187</v>
      </c>
      <c r="C3970" t="s">
        <v>13</v>
      </c>
      <c r="D3970" t="s">
        <v>16188</v>
      </c>
      <c r="E3970" t="s">
        <v>15</v>
      </c>
      <c r="F3970" t="s">
        <v>16</v>
      </c>
      <c r="G3970" t="s">
        <v>112</v>
      </c>
      <c r="H3970">
        <v>0</v>
      </c>
      <c r="I3970">
        <v>0</v>
      </c>
      <c r="J3970">
        <v>0</v>
      </c>
      <c r="K3970" t="s">
        <v>16189</v>
      </c>
    </row>
    <row r="3971" spans="1:11" x14ac:dyDescent="0.3">
      <c r="A3971" t="s">
        <v>16190</v>
      </c>
      <c r="C3971" t="s">
        <v>558</v>
      </c>
      <c r="D3971" t="s">
        <v>16191</v>
      </c>
      <c r="E3971" t="s">
        <v>560</v>
      </c>
      <c r="F3971" t="s">
        <v>16</v>
      </c>
      <c r="G3971" t="s">
        <v>16192</v>
      </c>
      <c r="H3971">
        <v>0</v>
      </c>
      <c r="I3971">
        <v>0</v>
      </c>
      <c r="J3971">
        <v>0</v>
      </c>
      <c r="K3971" t="s">
        <v>16193</v>
      </c>
    </row>
    <row r="3972" spans="1:11" x14ac:dyDescent="0.3">
      <c r="A3972" t="s">
        <v>16194</v>
      </c>
      <c r="B3972" t="s">
        <v>16195</v>
      </c>
      <c r="C3972" t="s">
        <v>147</v>
      </c>
      <c r="D3972" t="s">
        <v>16196</v>
      </c>
      <c r="E3972" t="s">
        <v>183</v>
      </c>
      <c r="F3972" t="s">
        <v>1634</v>
      </c>
      <c r="G3972" t="s">
        <v>42</v>
      </c>
      <c r="H3972">
        <v>0</v>
      </c>
      <c r="I3972">
        <v>0</v>
      </c>
      <c r="J3972">
        <v>0</v>
      </c>
      <c r="K3972" t="s">
        <v>16197</v>
      </c>
    </row>
    <row r="3973" spans="1:11" x14ac:dyDescent="0.3">
      <c r="A3973" t="s">
        <v>16198</v>
      </c>
      <c r="B3973" t="s">
        <v>16199</v>
      </c>
      <c r="C3973" t="s">
        <v>147</v>
      </c>
      <c r="D3973" t="s">
        <v>16200</v>
      </c>
      <c r="E3973" t="s">
        <v>183</v>
      </c>
      <c r="F3973" t="s">
        <v>7049</v>
      </c>
      <c r="G3973" t="s">
        <v>42</v>
      </c>
      <c r="H3973">
        <v>0</v>
      </c>
      <c r="I3973">
        <v>0</v>
      </c>
      <c r="J3973">
        <v>0</v>
      </c>
      <c r="K3973" t="s">
        <v>16201</v>
      </c>
    </row>
    <row r="3974" spans="1:11" x14ac:dyDescent="0.3">
      <c r="A3974" t="s">
        <v>16202</v>
      </c>
      <c r="B3974" t="s">
        <v>16203</v>
      </c>
      <c r="C3974" t="s">
        <v>20</v>
      </c>
      <c r="D3974" t="s">
        <v>16204</v>
      </c>
      <c r="E3974" t="s">
        <v>14059</v>
      </c>
      <c r="F3974" t="s">
        <v>2814</v>
      </c>
      <c r="G3974" t="s">
        <v>5838</v>
      </c>
      <c r="H3974">
        <v>0</v>
      </c>
      <c r="I3974">
        <v>0</v>
      </c>
      <c r="J3974">
        <v>0</v>
      </c>
      <c r="K3974" t="s">
        <v>16205</v>
      </c>
    </row>
    <row r="3975" spans="1:11" x14ac:dyDescent="0.3">
      <c r="A3975" t="s">
        <v>16206</v>
      </c>
      <c r="B3975" t="s">
        <v>16207</v>
      </c>
      <c r="C3975" t="s">
        <v>27</v>
      </c>
      <c r="D3975" t="s">
        <v>16208</v>
      </c>
      <c r="E3975" t="s">
        <v>10249</v>
      </c>
      <c r="F3975" t="s">
        <v>16</v>
      </c>
      <c r="G3975" t="s">
        <v>4525</v>
      </c>
      <c r="H3975">
        <v>0</v>
      </c>
      <c r="I3975">
        <v>0</v>
      </c>
      <c r="J3975">
        <v>0</v>
      </c>
      <c r="K3975" t="s">
        <v>16209</v>
      </c>
    </row>
    <row r="3976" spans="1:11" x14ac:dyDescent="0.3">
      <c r="A3976" t="s">
        <v>16210</v>
      </c>
      <c r="B3976" t="s">
        <v>16211</v>
      </c>
      <c r="C3976" t="s">
        <v>27</v>
      </c>
      <c r="D3976" t="s">
        <v>16212</v>
      </c>
      <c r="E3976" t="s">
        <v>10249</v>
      </c>
      <c r="F3976" t="s">
        <v>10792</v>
      </c>
      <c r="G3976" t="s">
        <v>42</v>
      </c>
      <c r="H3976">
        <v>0</v>
      </c>
      <c r="I3976">
        <v>0</v>
      </c>
      <c r="J3976">
        <v>0</v>
      </c>
      <c r="K3976" t="s">
        <v>16213</v>
      </c>
    </row>
    <row r="3977" spans="1:11" x14ac:dyDescent="0.3">
      <c r="A3977" t="s">
        <v>16214</v>
      </c>
      <c r="B3977" t="s">
        <v>16215</v>
      </c>
      <c r="C3977" t="s">
        <v>27</v>
      </c>
      <c r="D3977" t="s">
        <v>16216</v>
      </c>
      <c r="E3977" t="s">
        <v>10249</v>
      </c>
      <c r="F3977" t="s">
        <v>15971</v>
      </c>
      <c r="G3977" t="s">
        <v>2318</v>
      </c>
      <c r="H3977">
        <v>0</v>
      </c>
      <c r="I3977">
        <v>0</v>
      </c>
      <c r="J3977">
        <v>0</v>
      </c>
      <c r="K3977" t="s">
        <v>16217</v>
      </c>
    </row>
    <row r="3978" spans="1:11" x14ac:dyDescent="0.3">
      <c r="A3978" t="s">
        <v>16218</v>
      </c>
      <c r="C3978" t="s">
        <v>27</v>
      </c>
      <c r="D3978" t="s">
        <v>16219</v>
      </c>
      <c r="E3978" t="s">
        <v>10249</v>
      </c>
      <c r="F3978" t="s">
        <v>2361</v>
      </c>
      <c r="G3978" t="s">
        <v>42</v>
      </c>
      <c r="H3978">
        <v>0</v>
      </c>
      <c r="I3978">
        <v>0</v>
      </c>
      <c r="J3978">
        <v>0</v>
      </c>
      <c r="K3978" t="s">
        <v>16220</v>
      </c>
    </row>
    <row r="3979" spans="1:11" x14ac:dyDescent="0.3">
      <c r="A3979" t="s">
        <v>16221</v>
      </c>
      <c r="B3979" t="s">
        <v>16222</v>
      </c>
      <c r="C3979" t="s">
        <v>27</v>
      </c>
      <c r="D3979" t="s">
        <v>16223</v>
      </c>
      <c r="E3979" t="s">
        <v>10249</v>
      </c>
      <c r="F3979" t="s">
        <v>16</v>
      </c>
      <c r="G3979" t="s">
        <v>4731</v>
      </c>
      <c r="H3979">
        <v>0</v>
      </c>
      <c r="I3979">
        <v>0</v>
      </c>
      <c r="J3979">
        <v>0</v>
      </c>
      <c r="K3979" t="s">
        <v>16224</v>
      </c>
    </row>
    <row r="3980" spans="1:11" x14ac:dyDescent="0.3">
      <c r="A3980" t="s">
        <v>16225</v>
      </c>
      <c r="B3980" t="s">
        <v>16226</v>
      </c>
      <c r="C3980" t="s">
        <v>27</v>
      </c>
      <c r="D3980" t="s">
        <v>16227</v>
      </c>
      <c r="E3980" t="s">
        <v>10249</v>
      </c>
      <c r="F3980" t="s">
        <v>16</v>
      </c>
      <c r="G3980" t="s">
        <v>16228</v>
      </c>
      <c r="H3980">
        <v>0</v>
      </c>
      <c r="I3980">
        <v>0</v>
      </c>
      <c r="J3980">
        <v>0</v>
      </c>
      <c r="K3980" t="s">
        <v>16229</v>
      </c>
    </row>
    <row r="3981" spans="1:11" x14ac:dyDescent="0.3">
      <c r="A3981" t="s">
        <v>16230</v>
      </c>
      <c r="B3981" t="s">
        <v>16231</v>
      </c>
      <c r="C3981" t="s">
        <v>20</v>
      </c>
      <c r="D3981" t="s">
        <v>16232</v>
      </c>
      <c r="E3981" t="s">
        <v>22</v>
      </c>
      <c r="F3981" t="s">
        <v>16</v>
      </c>
      <c r="G3981" t="s">
        <v>5387</v>
      </c>
      <c r="H3981">
        <v>0</v>
      </c>
      <c r="I3981">
        <v>0</v>
      </c>
      <c r="J3981">
        <v>0</v>
      </c>
      <c r="K3981" t="s">
        <v>16233</v>
      </c>
    </row>
    <row r="3982" spans="1:11" x14ac:dyDescent="0.3">
      <c r="A3982" t="s">
        <v>16234</v>
      </c>
      <c r="B3982" t="s">
        <v>16235</v>
      </c>
      <c r="C3982" t="s">
        <v>13</v>
      </c>
      <c r="D3982" t="s">
        <v>16236</v>
      </c>
      <c r="E3982" t="s">
        <v>15</v>
      </c>
      <c r="F3982" t="s">
        <v>16</v>
      </c>
      <c r="G3982" t="s">
        <v>1100</v>
      </c>
      <c r="H3982">
        <v>0</v>
      </c>
      <c r="I3982">
        <v>0</v>
      </c>
      <c r="J3982">
        <v>0</v>
      </c>
      <c r="K3982" t="s">
        <v>16237</v>
      </c>
    </row>
    <row r="3983" spans="1:11" x14ac:dyDescent="0.3">
      <c r="A3983" t="s">
        <v>16238</v>
      </c>
      <c r="C3983" t="s">
        <v>20</v>
      </c>
      <c r="D3983" t="s">
        <v>16239</v>
      </c>
      <c r="E3983" t="s">
        <v>14059</v>
      </c>
      <c r="F3983" t="s">
        <v>6383</v>
      </c>
      <c r="G3983" t="s">
        <v>16240</v>
      </c>
      <c r="H3983">
        <v>0</v>
      </c>
      <c r="I3983">
        <v>0</v>
      </c>
      <c r="J3983">
        <v>0</v>
      </c>
      <c r="K3983" t="s">
        <v>16241</v>
      </c>
    </row>
    <row r="3984" spans="1:11" x14ac:dyDescent="0.3">
      <c r="A3984" t="s">
        <v>16242</v>
      </c>
      <c r="B3984" t="s">
        <v>16243</v>
      </c>
      <c r="C3984" t="s">
        <v>20</v>
      </c>
      <c r="D3984" t="s">
        <v>16244</v>
      </c>
      <c r="E3984" t="s">
        <v>14059</v>
      </c>
      <c r="F3984" t="s">
        <v>16</v>
      </c>
      <c r="G3984" t="s">
        <v>5441</v>
      </c>
      <c r="H3984">
        <v>0</v>
      </c>
      <c r="I3984">
        <v>0</v>
      </c>
      <c r="J3984">
        <v>0</v>
      </c>
      <c r="K3984" t="s">
        <v>16245</v>
      </c>
    </row>
    <row r="3985" spans="1:11" x14ac:dyDescent="0.3">
      <c r="A3985" t="s">
        <v>16246</v>
      </c>
      <c r="B3985" t="s">
        <v>16247</v>
      </c>
      <c r="C3985" t="s">
        <v>147</v>
      </c>
      <c r="D3985" t="s">
        <v>16248</v>
      </c>
      <c r="E3985" t="s">
        <v>183</v>
      </c>
      <c r="F3985" t="s">
        <v>4297</v>
      </c>
      <c r="G3985" t="s">
        <v>42</v>
      </c>
      <c r="H3985">
        <v>0</v>
      </c>
      <c r="I3985">
        <v>0</v>
      </c>
      <c r="J3985">
        <v>0</v>
      </c>
      <c r="K3985" t="s">
        <v>16249</v>
      </c>
    </row>
    <row r="3986" spans="1:11" x14ac:dyDescent="0.3">
      <c r="A3986" t="s">
        <v>16250</v>
      </c>
      <c r="B3986" t="s">
        <v>16251</v>
      </c>
      <c r="C3986" t="s">
        <v>20</v>
      </c>
      <c r="D3986" t="s">
        <v>16252</v>
      </c>
      <c r="E3986" t="s">
        <v>14059</v>
      </c>
      <c r="F3986" t="s">
        <v>6825</v>
      </c>
      <c r="G3986" t="s">
        <v>1710</v>
      </c>
      <c r="H3986">
        <v>0</v>
      </c>
      <c r="I3986">
        <v>0</v>
      </c>
      <c r="J3986">
        <v>0</v>
      </c>
      <c r="K3986" t="s">
        <v>16253</v>
      </c>
    </row>
    <row r="3987" spans="1:11" x14ac:dyDescent="0.3">
      <c r="A3987" t="s">
        <v>16254</v>
      </c>
      <c r="C3987" t="s">
        <v>27</v>
      </c>
      <c r="D3987" t="s">
        <v>16255</v>
      </c>
      <c r="E3987" t="s">
        <v>10249</v>
      </c>
      <c r="F3987" t="s">
        <v>16256</v>
      </c>
      <c r="G3987" t="s">
        <v>42</v>
      </c>
      <c r="H3987">
        <v>0</v>
      </c>
      <c r="I3987">
        <v>0</v>
      </c>
      <c r="J3987">
        <v>0</v>
      </c>
      <c r="K3987" t="s">
        <v>16257</v>
      </c>
    </row>
    <row r="3988" spans="1:11" x14ac:dyDescent="0.3">
      <c r="A3988" t="s">
        <v>16258</v>
      </c>
      <c r="B3988" t="s">
        <v>16259</v>
      </c>
      <c r="C3988" t="s">
        <v>27</v>
      </c>
      <c r="D3988" t="s">
        <v>16260</v>
      </c>
      <c r="E3988" t="s">
        <v>10249</v>
      </c>
      <c r="F3988" t="s">
        <v>41</v>
      </c>
      <c r="G3988" t="s">
        <v>42</v>
      </c>
      <c r="H3988">
        <v>0</v>
      </c>
      <c r="I3988">
        <v>0</v>
      </c>
      <c r="J3988">
        <v>0</v>
      </c>
      <c r="K3988" t="s">
        <v>16261</v>
      </c>
    </row>
    <row r="3989" spans="1:11" x14ac:dyDescent="0.3">
      <c r="A3989" t="s">
        <v>16262</v>
      </c>
      <c r="B3989" t="s">
        <v>16263</v>
      </c>
      <c r="C3989" t="s">
        <v>27</v>
      </c>
      <c r="D3989" t="s">
        <v>16264</v>
      </c>
      <c r="E3989" t="s">
        <v>10249</v>
      </c>
      <c r="F3989" t="s">
        <v>41</v>
      </c>
      <c r="G3989" t="s">
        <v>42</v>
      </c>
      <c r="H3989">
        <v>0</v>
      </c>
      <c r="I3989">
        <v>0</v>
      </c>
      <c r="J3989">
        <v>0</v>
      </c>
      <c r="K3989" t="s">
        <v>16265</v>
      </c>
    </row>
    <row r="3990" spans="1:11" x14ac:dyDescent="0.3">
      <c r="A3990" t="s">
        <v>16266</v>
      </c>
      <c r="C3990" t="s">
        <v>27</v>
      </c>
      <c r="D3990" t="s">
        <v>16267</v>
      </c>
      <c r="E3990" t="s">
        <v>10249</v>
      </c>
      <c r="F3990" t="s">
        <v>1862</v>
      </c>
      <c r="G3990" t="s">
        <v>42</v>
      </c>
      <c r="H3990">
        <v>0</v>
      </c>
      <c r="I3990">
        <v>0</v>
      </c>
      <c r="J3990">
        <v>0</v>
      </c>
      <c r="K3990" t="s">
        <v>16268</v>
      </c>
    </row>
    <row r="3991" spans="1:11" x14ac:dyDescent="0.3">
      <c r="A3991" t="s">
        <v>16269</v>
      </c>
      <c r="B3991" t="s">
        <v>16270</v>
      </c>
      <c r="C3991" t="s">
        <v>27</v>
      </c>
      <c r="D3991" t="s">
        <v>16271</v>
      </c>
      <c r="E3991" t="s">
        <v>10249</v>
      </c>
      <c r="F3991" t="s">
        <v>41</v>
      </c>
      <c r="G3991" t="s">
        <v>42</v>
      </c>
      <c r="H3991">
        <v>0</v>
      </c>
      <c r="I3991">
        <v>0</v>
      </c>
      <c r="J3991">
        <v>0</v>
      </c>
      <c r="K3991" t="s">
        <v>16272</v>
      </c>
    </row>
    <row r="3992" spans="1:11" x14ac:dyDescent="0.3">
      <c r="A3992" t="s">
        <v>16273</v>
      </c>
      <c r="B3992" t="s">
        <v>16274</v>
      </c>
      <c r="C3992" t="s">
        <v>27</v>
      </c>
      <c r="D3992" t="s">
        <v>16275</v>
      </c>
      <c r="E3992" t="s">
        <v>10249</v>
      </c>
      <c r="F3992" t="s">
        <v>41</v>
      </c>
      <c r="G3992" t="s">
        <v>42</v>
      </c>
      <c r="H3992">
        <v>0</v>
      </c>
      <c r="I3992">
        <v>0</v>
      </c>
      <c r="J3992">
        <v>0</v>
      </c>
      <c r="K3992" t="s">
        <v>16276</v>
      </c>
    </row>
    <row r="3993" spans="1:11" x14ac:dyDescent="0.3">
      <c r="A3993" t="s">
        <v>16277</v>
      </c>
      <c r="B3993" t="s">
        <v>16278</v>
      </c>
      <c r="C3993" t="s">
        <v>13</v>
      </c>
      <c r="D3993" t="s">
        <v>16279</v>
      </c>
      <c r="E3993" t="s">
        <v>15</v>
      </c>
      <c r="F3993" t="s">
        <v>41</v>
      </c>
      <c r="G3993" t="s">
        <v>42</v>
      </c>
      <c r="H3993">
        <v>0</v>
      </c>
      <c r="I3993">
        <v>0</v>
      </c>
      <c r="J3993">
        <v>0</v>
      </c>
      <c r="K3993" t="s">
        <v>16280</v>
      </c>
    </row>
    <row r="3994" spans="1:11" x14ac:dyDescent="0.3">
      <c r="A3994" t="s">
        <v>16281</v>
      </c>
      <c r="B3994" t="s">
        <v>16282</v>
      </c>
      <c r="C3994" t="s">
        <v>27</v>
      </c>
      <c r="D3994" t="s">
        <v>16283</v>
      </c>
      <c r="E3994" t="s">
        <v>10249</v>
      </c>
      <c r="F3994" t="s">
        <v>16284</v>
      </c>
      <c r="G3994" t="s">
        <v>42</v>
      </c>
      <c r="H3994">
        <v>0</v>
      </c>
      <c r="I3994">
        <v>0</v>
      </c>
      <c r="J3994">
        <v>0</v>
      </c>
      <c r="K3994" t="s">
        <v>16285</v>
      </c>
    </row>
    <row r="3995" spans="1:11" x14ac:dyDescent="0.3">
      <c r="A3995" t="s">
        <v>16286</v>
      </c>
      <c r="C3995" t="s">
        <v>27</v>
      </c>
      <c r="D3995" t="s">
        <v>16287</v>
      </c>
      <c r="E3995" t="s">
        <v>10249</v>
      </c>
      <c r="F3995" t="s">
        <v>16288</v>
      </c>
      <c r="G3995" t="s">
        <v>42</v>
      </c>
      <c r="H3995">
        <v>0</v>
      </c>
      <c r="I3995">
        <v>0</v>
      </c>
      <c r="J3995">
        <v>0</v>
      </c>
      <c r="K3995" t="s">
        <v>16289</v>
      </c>
    </row>
    <row r="3996" spans="1:11" x14ac:dyDescent="0.3">
      <c r="A3996" t="s">
        <v>16290</v>
      </c>
      <c r="C3996" t="s">
        <v>147</v>
      </c>
      <c r="D3996" t="s">
        <v>16291</v>
      </c>
      <c r="E3996" t="s">
        <v>183</v>
      </c>
      <c r="F3996" t="s">
        <v>5326</v>
      </c>
      <c r="G3996" t="s">
        <v>42</v>
      </c>
      <c r="H3996">
        <v>0</v>
      </c>
      <c r="I3996">
        <v>0</v>
      </c>
      <c r="J3996">
        <v>0</v>
      </c>
      <c r="K3996" t="s">
        <v>16292</v>
      </c>
    </row>
    <row r="3997" spans="1:11" x14ac:dyDescent="0.3">
      <c r="A3997" t="s">
        <v>16293</v>
      </c>
      <c r="B3997" t="s">
        <v>16294</v>
      </c>
      <c r="C3997" t="s">
        <v>147</v>
      </c>
      <c r="D3997" t="s">
        <v>16295</v>
      </c>
      <c r="E3997" t="s">
        <v>183</v>
      </c>
      <c r="F3997" t="s">
        <v>14077</v>
      </c>
      <c r="G3997" t="s">
        <v>42</v>
      </c>
      <c r="H3997">
        <v>0</v>
      </c>
      <c r="I3997">
        <v>0</v>
      </c>
      <c r="J3997">
        <v>0</v>
      </c>
      <c r="K3997" t="s">
        <v>16296</v>
      </c>
    </row>
    <row r="3998" spans="1:11" x14ac:dyDescent="0.3">
      <c r="A3998" t="s">
        <v>16297</v>
      </c>
      <c r="B3998" t="s">
        <v>16298</v>
      </c>
      <c r="C3998" t="s">
        <v>147</v>
      </c>
      <c r="D3998" t="s">
        <v>16299</v>
      </c>
      <c r="E3998" t="s">
        <v>183</v>
      </c>
      <c r="F3998" t="s">
        <v>7169</v>
      </c>
      <c r="G3998" t="s">
        <v>42</v>
      </c>
      <c r="H3998">
        <v>0</v>
      </c>
      <c r="I3998">
        <v>0</v>
      </c>
      <c r="J3998">
        <v>0</v>
      </c>
      <c r="K3998" t="s">
        <v>16300</v>
      </c>
    </row>
    <row r="3999" spans="1:11" x14ac:dyDescent="0.3">
      <c r="A3999" t="s">
        <v>16301</v>
      </c>
      <c r="B3999" t="s">
        <v>16302</v>
      </c>
      <c r="C3999" t="s">
        <v>147</v>
      </c>
      <c r="D3999" t="s">
        <v>16303</v>
      </c>
      <c r="E3999" t="s">
        <v>183</v>
      </c>
      <c r="F3999" t="s">
        <v>830</v>
      </c>
      <c r="G3999" t="s">
        <v>42</v>
      </c>
      <c r="H3999">
        <v>0</v>
      </c>
      <c r="I3999">
        <v>0</v>
      </c>
      <c r="J3999">
        <v>0</v>
      </c>
      <c r="K3999" t="s">
        <v>16304</v>
      </c>
    </row>
    <row r="4000" spans="1:11" x14ac:dyDescent="0.3">
      <c r="A4000" t="s">
        <v>16305</v>
      </c>
      <c r="C4000" t="s">
        <v>147</v>
      </c>
      <c r="D4000" t="s">
        <v>16306</v>
      </c>
      <c r="E4000" t="s">
        <v>183</v>
      </c>
      <c r="F4000" t="s">
        <v>2286</v>
      </c>
      <c r="G4000" t="s">
        <v>42</v>
      </c>
      <c r="H4000">
        <v>0</v>
      </c>
      <c r="I4000">
        <v>0</v>
      </c>
      <c r="J4000">
        <v>0</v>
      </c>
      <c r="K4000" t="s">
        <v>16307</v>
      </c>
    </row>
    <row r="4001" spans="1:11" x14ac:dyDescent="0.3">
      <c r="A4001" t="s">
        <v>16308</v>
      </c>
      <c r="B4001" t="s">
        <v>16309</v>
      </c>
      <c r="C4001" t="s">
        <v>27</v>
      </c>
      <c r="D4001" t="s">
        <v>16310</v>
      </c>
      <c r="E4001" t="s">
        <v>29</v>
      </c>
      <c r="F4001" t="s">
        <v>41</v>
      </c>
      <c r="G4001" t="s">
        <v>42</v>
      </c>
      <c r="H4001">
        <v>0</v>
      </c>
      <c r="I4001">
        <v>0</v>
      </c>
      <c r="J4001">
        <v>0</v>
      </c>
      <c r="K4001" t="s">
        <v>16311</v>
      </c>
    </row>
    <row r="4002" spans="1:11" x14ac:dyDescent="0.3">
      <c r="A4002" t="s">
        <v>16312</v>
      </c>
      <c r="B4002" t="s">
        <v>16313</v>
      </c>
      <c r="C4002" t="s">
        <v>466</v>
      </c>
      <c r="D4002" t="s">
        <v>16314</v>
      </c>
      <c r="E4002" t="s">
        <v>5396</v>
      </c>
      <c r="F4002" t="s">
        <v>41</v>
      </c>
      <c r="G4002" t="s">
        <v>42</v>
      </c>
      <c r="H4002">
        <v>0</v>
      </c>
      <c r="I4002">
        <v>0</v>
      </c>
      <c r="J4002">
        <v>0</v>
      </c>
      <c r="K4002" t="s">
        <v>16315</v>
      </c>
    </row>
    <row r="4003" spans="1:11" x14ac:dyDescent="0.3">
      <c r="A4003" t="s">
        <v>16316</v>
      </c>
      <c r="B4003" t="s">
        <v>16317</v>
      </c>
      <c r="C4003" t="s">
        <v>466</v>
      </c>
      <c r="D4003" t="s">
        <v>16318</v>
      </c>
      <c r="E4003" t="s">
        <v>5396</v>
      </c>
      <c r="F4003" t="s">
        <v>41</v>
      </c>
      <c r="G4003" t="s">
        <v>4712</v>
      </c>
      <c r="H4003">
        <v>0</v>
      </c>
      <c r="I4003">
        <v>0</v>
      </c>
      <c r="J4003">
        <v>0</v>
      </c>
      <c r="K4003" t="s">
        <v>16319</v>
      </c>
    </row>
    <row r="4004" spans="1:11" x14ac:dyDescent="0.3">
      <c r="A4004" t="s">
        <v>16320</v>
      </c>
      <c r="B4004" t="s">
        <v>16321</v>
      </c>
      <c r="C4004" t="s">
        <v>147</v>
      </c>
      <c r="D4004" t="s">
        <v>16322</v>
      </c>
      <c r="E4004" t="s">
        <v>183</v>
      </c>
      <c r="F4004" t="s">
        <v>1835</v>
      </c>
      <c r="G4004" t="s">
        <v>42</v>
      </c>
      <c r="H4004">
        <v>0</v>
      </c>
      <c r="I4004">
        <v>0</v>
      </c>
      <c r="J4004">
        <v>0</v>
      </c>
      <c r="K4004" t="s">
        <v>16323</v>
      </c>
    </row>
    <row r="4005" spans="1:11" x14ac:dyDescent="0.3">
      <c r="A4005" t="s">
        <v>16324</v>
      </c>
      <c r="B4005" t="s">
        <v>16325</v>
      </c>
      <c r="C4005" t="s">
        <v>558</v>
      </c>
      <c r="D4005" t="s">
        <v>16326</v>
      </c>
      <c r="E4005" t="s">
        <v>2102</v>
      </c>
      <c r="F4005" t="s">
        <v>2720</v>
      </c>
      <c r="G4005" t="s">
        <v>951</v>
      </c>
      <c r="H4005">
        <v>0</v>
      </c>
      <c r="I4005">
        <v>0</v>
      </c>
      <c r="J4005">
        <v>0</v>
      </c>
      <c r="K4005" t="s">
        <v>16327</v>
      </c>
    </row>
    <row r="4006" spans="1:11" x14ac:dyDescent="0.3">
      <c r="A4006" t="s">
        <v>16328</v>
      </c>
      <c r="B4006" t="s">
        <v>16329</v>
      </c>
      <c r="C4006" t="s">
        <v>27</v>
      </c>
      <c r="D4006" t="s">
        <v>16330</v>
      </c>
      <c r="E4006" t="s">
        <v>10249</v>
      </c>
      <c r="F4006" t="s">
        <v>16</v>
      </c>
      <c r="G4006" t="s">
        <v>131</v>
      </c>
      <c r="H4006">
        <v>0</v>
      </c>
      <c r="I4006">
        <v>0</v>
      </c>
      <c r="J4006">
        <v>0</v>
      </c>
      <c r="K4006" t="s">
        <v>16331</v>
      </c>
    </row>
    <row r="4007" spans="1:11" x14ac:dyDescent="0.3">
      <c r="A4007" t="s">
        <v>16332</v>
      </c>
      <c r="C4007" t="s">
        <v>27</v>
      </c>
      <c r="D4007" t="s">
        <v>16333</v>
      </c>
      <c r="E4007" t="s">
        <v>10249</v>
      </c>
      <c r="F4007" t="s">
        <v>1662</v>
      </c>
      <c r="G4007" t="s">
        <v>42</v>
      </c>
      <c r="H4007">
        <v>0</v>
      </c>
      <c r="I4007">
        <v>0</v>
      </c>
      <c r="J4007">
        <v>0</v>
      </c>
      <c r="K4007" t="s">
        <v>16334</v>
      </c>
    </row>
    <row r="4008" spans="1:11" x14ac:dyDescent="0.3">
      <c r="A4008" t="s">
        <v>16335</v>
      </c>
      <c r="B4008" t="s">
        <v>16336</v>
      </c>
      <c r="C4008" t="s">
        <v>27</v>
      </c>
      <c r="D4008" t="s">
        <v>16337</v>
      </c>
      <c r="E4008" t="s">
        <v>10249</v>
      </c>
      <c r="F4008" t="s">
        <v>11202</v>
      </c>
      <c r="G4008" t="s">
        <v>42</v>
      </c>
      <c r="H4008">
        <v>0</v>
      </c>
      <c r="I4008">
        <v>0</v>
      </c>
      <c r="J4008">
        <v>0</v>
      </c>
      <c r="K4008" t="s">
        <v>16338</v>
      </c>
    </row>
    <row r="4009" spans="1:11" x14ac:dyDescent="0.3">
      <c r="A4009" t="s">
        <v>16339</v>
      </c>
      <c r="B4009" t="s">
        <v>16340</v>
      </c>
      <c r="C4009" t="s">
        <v>27</v>
      </c>
      <c r="D4009" t="s">
        <v>16341</v>
      </c>
      <c r="E4009" t="s">
        <v>10249</v>
      </c>
      <c r="F4009" t="s">
        <v>10442</v>
      </c>
      <c r="G4009" t="s">
        <v>42</v>
      </c>
      <c r="H4009">
        <v>0</v>
      </c>
      <c r="I4009">
        <v>0</v>
      </c>
      <c r="J4009">
        <v>0</v>
      </c>
      <c r="K4009" t="s">
        <v>16342</v>
      </c>
    </row>
    <row r="4010" spans="1:11" x14ac:dyDescent="0.3">
      <c r="A4010" t="s">
        <v>16343</v>
      </c>
      <c r="B4010" t="s">
        <v>16344</v>
      </c>
      <c r="C4010" t="s">
        <v>13</v>
      </c>
      <c r="D4010" t="s">
        <v>16345</v>
      </c>
      <c r="E4010" t="s">
        <v>15</v>
      </c>
      <c r="F4010" t="s">
        <v>41</v>
      </c>
      <c r="G4010" t="s">
        <v>42</v>
      </c>
      <c r="H4010">
        <v>0</v>
      </c>
      <c r="I4010">
        <v>0</v>
      </c>
      <c r="J4010">
        <v>0</v>
      </c>
      <c r="K4010" t="s">
        <v>16346</v>
      </c>
    </row>
    <row r="4011" spans="1:11" x14ac:dyDescent="0.3">
      <c r="A4011" t="s">
        <v>16347</v>
      </c>
      <c r="B4011" t="s">
        <v>16348</v>
      </c>
      <c r="C4011" t="s">
        <v>558</v>
      </c>
      <c r="D4011" t="s">
        <v>16349</v>
      </c>
      <c r="E4011" t="s">
        <v>2102</v>
      </c>
      <c r="F4011" t="s">
        <v>16350</v>
      </c>
      <c r="G4011" t="s">
        <v>42</v>
      </c>
      <c r="H4011">
        <v>0</v>
      </c>
      <c r="I4011">
        <v>0</v>
      </c>
      <c r="J4011">
        <v>0</v>
      </c>
      <c r="K4011" t="s">
        <v>16351</v>
      </c>
    </row>
    <row r="4012" spans="1:11" x14ac:dyDescent="0.3">
      <c r="A4012" t="s">
        <v>16352</v>
      </c>
      <c r="B4012" t="s">
        <v>16353</v>
      </c>
      <c r="C4012" t="s">
        <v>27</v>
      </c>
      <c r="D4012" t="s">
        <v>16354</v>
      </c>
      <c r="E4012" t="s">
        <v>10249</v>
      </c>
      <c r="F4012" t="s">
        <v>1013</v>
      </c>
      <c r="G4012" t="s">
        <v>42</v>
      </c>
      <c r="H4012">
        <v>0</v>
      </c>
      <c r="I4012">
        <v>0</v>
      </c>
      <c r="J4012">
        <v>0</v>
      </c>
      <c r="K4012" t="s">
        <v>16355</v>
      </c>
    </row>
    <row r="4013" spans="1:11" x14ac:dyDescent="0.3">
      <c r="A4013" t="s">
        <v>16356</v>
      </c>
      <c r="C4013" t="s">
        <v>558</v>
      </c>
      <c r="D4013" t="s">
        <v>16357</v>
      </c>
      <c r="E4013" t="s">
        <v>1472</v>
      </c>
      <c r="F4013" t="s">
        <v>3555</v>
      </c>
      <c r="G4013" t="s">
        <v>42</v>
      </c>
      <c r="H4013">
        <v>0</v>
      </c>
      <c r="I4013">
        <v>0</v>
      </c>
      <c r="J4013">
        <v>0</v>
      </c>
      <c r="K4013" t="s">
        <v>16358</v>
      </c>
    </row>
    <row r="4014" spans="1:11" x14ac:dyDescent="0.3">
      <c r="A4014" t="s">
        <v>16359</v>
      </c>
      <c r="B4014" t="s">
        <v>16360</v>
      </c>
      <c r="C4014" t="s">
        <v>558</v>
      </c>
      <c r="D4014" t="s">
        <v>16361</v>
      </c>
      <c r="E4014" t="s">
        <v>1472</v>
      </c>
      <c r="F4014" t="s">
        <v>845</v>
      </c>
      <c r="G4014" t="s">
        <v>42</v>
      </c>
      <c r="H4014">
        <v>0</v>
      </c>
      <c r="I4014">
        <v>0</v>
      </c>
      <c r="J4014">
        <v>0</v>
      </c>
      <c r="K4014" t="s">
        <v>16362</v>
      </c>
    </row>
    <row r="4015" spans="1:11" x14ac:dyDescent="0.3">
      <c r="A4015" t="s">
        <v>16363</v>
      </c>
      <c r="B4015" t="s">
        <v>16364</v>
      </c>
      <c r="C4015" t="s">
        <v>558</v>
      </c>
      <c r="D4015" t="s">
        <v>16365</v>
      </c>
      <c r="E4015" t="s">
        <v>1472</v>
      </c>
      <c r="F4015" t="s">
        <v>7405</v>
      </c>
      <c r="G4015" t="s">
        <v>42</v>
      </c>
      <c r="H4015">
        <v>0</v>
      </c>
      <c r="I4015">
        <v>0</v>
      </c>
      <c r="J4015">
        <v>0</v>
      </c>
      <c r="K4015" t="s">
        <v>16366</v>
      </c>
    </row>
    <row r="4016" spans="1:11" x14ac:dyDescent="0.3">
      <c r="A4016" t="s">
        <v>16367</v>
      </c>
      <c r="C4016" t="s">
        <v>558</v>
      </c>
      <c r="D4016" t="s">
        <v>16368</v>
      </c>
      <c r="E4016" t="s">
        <v>1472</v>
      </c>
      <c r="F4016" t="s">
        <v>16</v>
      </c>
      <c r="G4016" t="s">
        <v>4960</v>
      </c>
      <c r="H4016">
        <v>0</v>
      </c>
      <c r="I4016">
        <v>0</v>
      </c>
      <c r="J4016">
        <v>0</v>
      </c>
      <c r="K4016" t="s">
        <v>16369</v>
      </c>
    </row>
    <row r="4017" spans="1:11" x14ac:dyDescent="0.3">
      <c r="A4017" t="s">
        <v>16370</v>
      </c>
      <c r="B4017" t="s">
        <v>16371</v>
      </c>
      <c r="C4017" t="s">
        <v>558</v>
      </c>
      <c r="D4017" t="s">
        <v>16372</v>
      </c>
      <c r="E4017" t="s">
        <v>1472</v>
      </c>
      <c r="F4017" t="s">
        <v>2914</v>
      </c>
      <c r="G4017" t="s">
        <v>42</v>
      </c>
      <c r="H4017">
        <v>0</v>
      </c>
      <c r="I4017">
        <v>0</v>
      </c>
      <c r="J4017">
        <v>0</v>
      </c>
      <c r="K4017" t="s">
        <v>16373</v>
      </c>
    </row>
    <row r="4018" spans="1:11" x14ac:dyDescent="0.3">
      <c r="A4018" t="s">
        <v>16374</v>
      </c>
      <c r="B4018" t="s">
        <v>16375</v>
      </c>
      <c r="C4018" t="s">
        <v>558</v>
      </c>
      <c r="D4018" t="s">
        <v>16376</v>
      </c>
      <c r="E4018" t="s">
        <v>1472</v>
      </c>
      <c r="F4018" t="s">
        <v>16</v>
      </c>
      <c r="G4018" t="s">
        <v>2836</v>
      </c>
      <c r="H4018">
        <v>0</v>
      </c>
      <c r="I4018">
        <v>0</v>
      </c>
      <c r="J4018">
        <v>0</v>
      </c>
      <c r="K4018" t="s">
        <v>16377</v>
      </c>
    </row>
    <row r="4019" spans="1:11" x14ac:dyDescent="0.3">
      <c r="A4019" t="s">
        <v>16378</v>
      </c>
      <c r="B4019" t="s">
        <v>16379</v>
      </c>
      <c r="C4019" t="s">
        <v>558</v>
      </c>
      <c r="D4019" t="s">
        <v>16380</v>
      </c>
      <c r="E4019" t="s">
        <v>1472</v>
      </c>
      <c r="F4019" t="s">
        <v>16381</v>
      </c>
      <c r="G4019" t="s">
        <v>42</v>
      </c>
      <c r="H4019">
        <v>0</v>
      </c>
      <c r="I4019">
        <v>0</v>
      </c>
      <c r="J4019">
        <v>0</v>
      </c>
      <c r="K4019" t="s">
        <v>16382</v>
      </c>
    </row>
    <row r="4020" spans="1:11" x14ac:dyDescent="0.3">
      <c r="A4020" t="s">
        <v>16383</v>
      </c>
      <c r="C4020" t="s">
        <v>558</v>
      </c>
      <c r="D4020" t="s">
        <v>16384</v>
      </c>
      <c r="E4020" t="s">
        <v>1472</v>
      </c>
      <c r="F4020" t="s">
        <v>7017</v>
      </c>
      <c r="G4020" t="s">
        <v>42</v>
      </c>
      <c r="H4020">
        <v>0</v>
      </c>
      <c r="I4020">
        <v>0</v>
      </c>
      <c r="J4020">
        <v>0</v>
      </c>
      <c r="K4020" t="s">
        <v>16385</v>
      </c>
    </row>
    <row r="4021" spans="1:11" x14ac:dyDescent="0.3">
      <c r="A4021" t="s">
        <v>16386</v>
      </c>
      <c r="C4021" t="s">
        <v>13</v>
      </c>
      <c r="D4021" t="s">
        <v>16387</v>
      </c>
      <c r="E4021" t="s">
        <v>15</v>
      </c>
      <c r="F4021" t="s">
        <v>41</v>
      </c>
      <c r="G4021" t="s">
        <v>42</v>
      </c>
      <c r="H4021">
        <v>0</v>
      </c>
      <c r="I4021">
        <v>0</v>
      </c>
      <c r="J4021">
        <v>0</v>
      </c>
      <c r="K4021" t="s">
        <v>16388</v>
      </c>
    </row>
    <row r="4022" spans="1:11" x14ac:dyDescent="0.3">
      <c r="A4022" t="s">
        <v>16389</v>
      </c>
      <c r="C4022" t="s">
        <v>558</v>
      </c>
      <c r="D4022" t="s">
        <v>16390</v>
      </c>
      <c r="E4022" t="s">
        <v>1472</v>
      </c>
      <c r="F4022" t="s">
        <v>6825</v>
      </c>
      <c r="G4022" t="s">
        <v>42</v>
      </c>
      <c r="H4022">
        <v>0</v>
      </c>
      <c r="I4022">
        <v>0</v>
      </c>
      <c r="J4022">
        <v>0</v>
      </c>
      <c r="K4022" t="s">
        <v>16391</v>
      </c>
    </row>
    <row r="4023" spans="1:11" x14ac:dyDescent="0.3">
      <c r="A4023" t="s">
        <v>16392</v>
      </c>
      <c r="B4023" t="s">
        <v>16393</v>
      </c>
      <c r="C4023" t="s">
        <v>27</v>
      </c>
      <c r="D4023" t="s">
        <v>16394</v>
      </c>
      <c r="E4023" t="s">
        <v>10249</v>
      </c>
      <c r="F4023" t="s">
        <v>10253</v>
      </c>
      <c r="G4023" t="s">
        <v>42</v>
      </c>
      <c r="H4023">
        <v>0</v>
      </c>
      <c r="I4023">
        <v>0</v>
      </c>
      <c r="J4023">
        <v>0</v>
      </c>
      <c r="K4023" t="s">
        <v>16395</v>
      </c>
    </row>
    <row r="4024" spans="1:11" x14ac:dyDescent="0.3">
      <c r="A4024" t="s">
        <v>16396</v>
      </c>
      <c r="B4024" t="s">
        <v>16397</v>
      </c>
      <c r="C4024" t="s">
        <v>558</v>
      </c>
      <c r="D4024" t="s">
        <v>16398</v>
      </c>
      <c r="E4024" t="s">
        <v>1122</v>
      </c>
      <c r="F4024" t="s">
        <v>16399</v>
      </c>
      <c r="G4024" t="s">
        <v>42</v>
      </c>
      <c r="H4024">
        <v>0</v>
      </c>
      <c r="I4024">
        <v>0</v>
      </c>
      <c r="J4024">
        <v>0</v>
      </c>
      <c r="K4024" t="s">
        <v>16400</v>
      </c>
    </row>
    <row r="4025" spans="1:11" x14ac:dyDescent="0.3">
      <c r="A4025" t="s">
        <v>16401</v>
      </c>
      <c r="B4025" t="s">
        <v>16402</v>
      </c>
      <c r="C4025" t="s">
        <v>147</v>
      </c>
      <c r="D4025" t="s">
        <v>16403</v>
      </c>
      <c r="E4025" t="s">
        <v>183</v>
      </c>
      <c r="F4025" t="s">
        <v>11585</v>
      </c>
      <c r="G4025" t="s">
        <v>42</v>
      </c>
      <c r="H4025">
        <v>0</v>
      </c>
      <c r="I4025">
        <v>0</v>
      </c>
      <c r="J4025">
        <v>0</v>
      </c>
      <c r="K4025" t="s">
        <v>16404</v>
      </c>
    </row>
    <row r="4026" spans="1:11" x14ac:dyDescent="0.3">
      <c r="A4026" t="s">
        <v>16405</v>
      </c>
      <c r="B4026" t="s">
        <v>16406</v>
      </c>
      <c r="C4026" t="s">
        <v>13</v>
      </c>
      <c r="D4026" t="s">
        <v>16407</v>
      </c>
      <c r="E4026" t="s">
        <v>13199</v>
      </c>
      <c r="F4026" t="s">
        <v>16</v>
      </c>
      <c r="G4026" t="s">
        <v>5092</v>
      </c>
      <c r="H4026">
        <v>0</v>
      </c>
      <c r="I4026">
        <v>0</v>
      </c>
      <c r="J4026">
        <v>0</v>
      </c>
      <c r="K4026" t="s">
        <v>16408</v>
      </c>
    </row>
    <row r="4027" spans="1:11" x14ac:dyDescent="0.3">
      <c r="A4027" t="s">
        <v>16409</v>
      </c>
      <c r="B4027" t="s">
        <v>16410</v>
      </c>
      <c r="C4027" t="s">
        <v>147</v>
      </c>
      <c r="D4027" t="s">
        <v>16411</v>
      </c>
      <c r="E4027" t="s">
        <v>183</v>
      </c>
      <c r="F4027" t="s">
        <v>1996</v>
      </c>
      <c r="G4027" t="s">
        <v>42</v>
      </c>
      <c r="H4027">
        <v>0</v>
      </c>
      <c r="I4027">
        <v>0</v>
      </c>
      <c r="J4027">
        <v>0</v>
      </c>
      <c r="K4027" t="s">
        <v>16412</v>
      </c>
    </row>
    <row r="4028" spans="1:11" x14ac:dyDescent="0.3">
      <c r="A4028" t="s">
        <v>16413</v>
      </c>
      <c r="B4028" t="s">
        <v>16414</v>
      </c>
      <c r="C4028" t="s">
        <v>20</v>
      </c>
      <c r="D4028" t="s">
        <v>16415</v>
      </c>
      <c r="E4028" t="s">
        <v>22</v>
      </c>
      <c r="F4028" t="s">
        <v>16</v>
      </c>
      <c r="G4028" t="s">
        <v>16416</v>
      </c>
      <c r="H4028">
        <v>0</v>
      </c>
      <c r="I4028">
        <v>0</v>
      </c>
      <c r="J4028">
        <v>0</v>
      </c>
      <c r="K4028" t="s">
        <v>16417</v>
      </c>
    </row>
    <row r="4029" spans="1:11" x14ac:dyDescent="0.3">
      <c r="A4029" t="s">
        <v>16418</v>
      </c>
      <c r="B4029" t="s">
        <v>16419</v>
      </c>
      <c r="C4029" t="s">
        <v>147</v>
      </c>
      <c r="D4029" t="s">
        <v>16420</v>
      </c>
      <c r="E4029" t="s">
        <v>183</v>
      </c>
      <c r="F4029" t="s">
        <v>6803</v>
      </c>
      <c r="G4029" t="s">
        <v>42</v>
      </c>
      <c r="H4029">
        <v>0</v>
      </c>
      <c r="I4029">
        <v>0</v>
      </c>
      <c r="J4029">
        <v>0</v>
      </c>
      <c r="K4029" t="s">
        <v>16421</v>
      </c>
    </row>
    <row r="4030" spans="1:11" x14ac:dyDescent="0.3">
      <c r="A4030" t="s">
        <v>16422</v>
      </c>
      <c r="B4030" t="s">
        <v>16423</v>
      </c>
      <c r="C4030" t="s">
        <v>147</v>
      </c>
      <c r="D4030" t="s">
        <v>16424</v>
      </c>
      <c r="E4030" t="s">
        <v>183</v>
      </c>
      <c r="F4030" t="s">
        <v>4100</v>
      </c>
      <c r="G4030" t="s">
        <v>2853</v>
      </c>
      <c r="H4030">
        <v>0</v>
      </c>
      <c r="I4030">
        <v>0</v>
      </c>
      <c r="J4030">
        <v>0</v>
      </c>
      <c r="K4030" t="s">
        <v>16425</v>
      </c>
    </row>
    <row r="4031" spans="1:11" x14ac:dyDescent="0.3">
      <c r="A4031" t="s">
        <v>16426</v>
      </c>
      <c r="B4031" t="s">
        <v>16427</v>
      </c>
      <c r="C4031" t="s">
        <v>147</v>
      </c>
      <c r="D4031" t="s">
        <v>16428</v>
      </c>
      <c r="E4031" t="s">
        <v>183</v>
      </c>
      <c r="F4031" t="s">
        <v>12188</v>
      </c>
      <c r="G4031" t="s">
        <v>42</v>
      </c>
      <c r="H4031">
        <v>0</v>
      </c>
      <c r="I4031">
        <v>0</v>
      </c>
      <c r="J4031">
        <v>0</v>
      </c>
      <c r="K4031" t="s">
        <v>16429</v>
      </c>
    </row>
    <row r="4032" spans="1:11" x14ac:dyDescent="0.3">
      <c r="A4032" t="s">
        <v>16430</v>
      </c>
      <c r="B4032" t="s">
        <v>4091</v>
      </c>
      <c r="C4032" t="s">
        <v>27</v>
      </c>
      <c r="D4032" t="s">
        <v>16431</v>
      </c>
      <c r="E4032" t="s">
        <v>10249</v>
      </c>
      <c r="F4032" t="s">
        <v>16</v>
      </c>
      <c r="G4032" t="s">
        <v>6551</v>
      </c>
      <c r="H4032">
        <v>0</v>
      </c>
      <c r="I4032">
        <v>0</v>
      </c>
      <c r="J4032">
        <v>0</v>
      </c>
      <c r="K4032" t="s">
        <v>16432</v>
      </c>
    </row>
    <row r="4033" spans="1:11" x14ac:dyDescent="0.3">
      <c r="A4033" t="s">
        <v>16433</v>
      </c>
      <c r="B4033" t="s">
        <v>16434</v>
      </c>
      <c r="C4033" t="s">
        <v>27</v>
      </c>
      <c r="D4033" t="s">
        <v>16435</v>
      </c>
      <c r="E4033" t="s">
        <v>10249</v>
      </c>
      <c r="F4033" t="s">
        <v>16</v>
      </c>
      <c r="G4033" t="s">
        <v>1952</v>
      </c>
      <c r="H4033">
        <v>0</v>
      </c>
      <c r="I4033">
        <v>0</v>
      </c>
      <c r="J4033">
        <v>0</v>
      </c>
      <c r="K4033" t="s">
        <v>16436</v>
      </c>
    </row>
    <row r="4034" spans="1:11" x14ac:dyDescent="0.3">
      <c r="A4034" t="s">
        <v>16437</v>
      </c>
      <c r="B4034" t="s">
        <v>16438</v>
      </c>
      <c r="C4034" t="s">
        <v>27</v>
      </c>
      <c r="D4034" t="s">
        <v>16439</v>
      </c>
      <c r="E4034" t="s">
        <v>10249</v>
      </c>
      <c r="F4034" t="s">
        <v>16</v>
      </c>
      <c r="G4034" t="s">
        <v>16440</v>
      </c>
      <c r="H4034">
        <v>0</v>
      </c>
      <c r="I4034">
        <v>0</v>
      </c>
      <c r="J4034">
        <v>0</v>
      </c>
      <c r="K4034" t="s">
        <v>16441</v>
      </c>
    </row>
    <row r="4035" spans="1:11" x14ac:dyDescent="0.3">
      <c r="A4035" t="s">
        <v>16442</v>
      </c>
      <c r="B4035" t="s">
        <v>16443</v>
      </c>
      <c r="C4035" t="s">
        <v>27</v>
      </c>
      <c r="D4035" t="s">
        <v>16444</v>
      </c>
      <c r="E4035" t="s">
        <v>29</v>
      </c>
      <c r="F4035" t="s">
        <v>16</v>
      </c>
      <c r="G4035" t="s">
        <v>16445</v>
      </c>
      <c r="H4035">
        <v>0</v>
      </c>
      <c r="I4035">
        <v>0</v>
      </c>
      <c r="J4035">
        <v>0</v>
      </c>
      <c r="K4035" t="s">
        <v>16446</v>
      </c>
    </row>
    <row r="4036" spans="1:11" x14ac:dyDescent="0.3">
      <c r="A4036" t="s">
        <v>16447</v>
      </c>
      <c r="B4036" t="s">
        <v>16448</v>
      </c>
      <c r="C4036" t="s">
        <v>27</v>
      </c>
      <c r="D4036" t="s">
        <v>16449</v>
      </c>
      <c r="E4036" t="s">
        <v>10249</v>
      </c>
      <c r="F4036" t="s">
        <v>16</v>
      </c>
      <c r="G4036" t="s">
        <v>4511</v>
      </c>
      <c r="H4036">
        <v>0</v>
      </c>
      <c r="I4036">
        <v>0</v>
      </c>
      <c r="J4036">
        <v>0</v>
      </c>
      <c r="K4036" t="s">
        <v>16450</v>
      </c>
    </row>
    <row r="4037" spans="1:11" x14ac:dyDescent="0.3">
      <c r="A4037" t="s">
        <v>16451</v>
      </c>
      <c r="B4037" t="s">
        <v>16452</v>
      </c>
      <c r="C4037" t="s">
        <v>27</v>
      </c>
      <c r="D4037" t="s">
        <v>16453</v>
      </c>
      <c r="E4037" t="s">
        <v>10249</v>
      </c>
      <c r="F4037" t="s">
        <v>7511</v>
      </c>
      <c r="G4037" t="s">
        <v>42</v>
      </c>
      <c r="H4037">
        <v>0</v>
      </c>
      <c r="I4037">
        <v>0</v>
      </c>
      <c r="J4037">
        <v>0</v>
      </c>
      <c r="K4037" t="s">
        <v>16454</v>
      </c>
    </row>
    <row r="4038" spans="1:11" x14ac:dyDescent="0.3">
      <c r="A4038" t="s">
        <v>16455</v>
      </c>
      <c r="B4038" t="s">
        <v>16456</v>
      </c>
      <c r="C4038" t="s">
        <v>27</v>
      </c>
      <c r="D4038" t="s">
        <v>16457</v>
      </c>
      <c r="E4038" t="s">
        <v>10249</v>
      </c>
      <c r="F4038" t="s">
        <v>3066</v>
      </c>
      <c r="G4038" t="s">
        <v>9640</v>
      </c>
      <c r="H4038">
        <v>0</v>
      </c>
      <c r="I4038">
        <v>0</v>
      </c>
      <c r="J4038">
        <v>0</v>
      </c>
      <c r="K4038" t="s">
        <v>16458</v>
      </c>
    </row>
    <row r="4039" spans="1:11" x14ac:dyDescent="0.3">
      <c r="A4039" t="s">
        <v>16459</v>
      </c>
      <c r="C4039" t="s">
        <v>147</v>
      </c>
      <c r="D4039" t="s">
        <v>16460</v>
      </c>
      <c r="E4039" t="s">
        <v>183</v>
      </c>
      <c r="F4039" t="s">
        <v>4331</v>
      </c>
      <c r="G4039" t="s">
        <v>42</v>
      </c>
      <c r="H4039">
        <v>0</v>
      </c>
      <c r="I4039">
        <v>0</v>
      </c>
      <c r="J4039">
        <v>0</v>
      </c>
      <c r="K4039" t="s">
        <v>16461</v>
      </c>
    </row>
    <row r="4040" spans="1:11" x14ac:dyDescent="0.3">
      <c r="A4040" t="s">
        <v>16462</v>
      </c>
      <c r="B4040" t="s">
        <v>16463</v>
      </c>
      <c r="C4040" t="s">
        <v>147</v>
      </c>
      <c r="D4040" t="s">
        <v>16464</v>
      </c>
      <c r="E4040" t="s">
        <v>183</v>
      </c>
      <c r="F4040" t="s">
        <v>16465</v>
      </c>
      <c r="G4040" t="s">
        <v>42</v>
      </c>
      <c r="H4040">
        <v>0</v>
      </c>
      <c r="I4040">
        <v>0</v>
      </c>
      <c r="J4040">
        <v>0</v>
      </c>
      <c r="K4040" t="s">
        <v>16466</v>
      </c>
    </row>
    <row r="4041" spans="1:11" x14ac:dyDescent="0.3">
      <c r="A4041" t="s">
        <v>16467</v>
      </c>
      <c r="C4041" t="s">
        <v>147</v>
      </c>
      <c r="D4041" t="s">
        <v>16468</v>
      </c>
      <c r="E4041" t="s">
        <v>183</v>
      </c>
      <c r="F4041" t="s">
        <v>1590</v>
      </c>
      <c r="G4041" t="s">
        <v>42</v>
      </c>
      <c r="H4041">
        <v>0</v>
      </c>
      <c r="I4041">
        <v>0</v>
      </c>
      <c r="J4041">
        <v>0</v>
      </c>
      <c r="K4041" t="s">
        <v>16469</v>
      </c>
    </row>
    <row r="4042" spans="1:11" x14ac:dyDescent="0.3">
      <c r="A4042" t="s">
        <v>16470</v>
      </c>
      <c r="B4042" t="s">
        <v>16471</v>
      </c>
      <c r="C4042" t="s">
        <v>147</v>
      </c>
      <c r="D4042" t="s">
        <v>16472</v>
      </c>
      <c r="E4042" t="s">
        <v>183</v>
      </c>
      <c r="F4042" t="s">
        <v>2111</v>
      </c>
      <c r="G4042" t="s">
        <v>42</v>
      </c>
      <c r="H4042">
        <v>0</v>
      </c>
      <c r="I4042">
        <v>0</v>
      </c>
      <c r="J4042">
        <v>0</v>
      </c>
      <c r="K4042" t="s">
        <v>16473</v>
      </c>
    </row>
    <row r="4043" spans="1:11" x14ac:dyDescent="0.3">
      <c r="A4043" t="s">
        <v>16474</v>
      </c>
      <c r="B4043" t="s">
        <v>16475</v>
      </c>
      <c r="C4043" t="s">
        <v>1159</v>
      </c>
      <c r="D4043" t="s">
        <v>16476</v>
      </c>
      <c r="E4043" t="s">
        <v>2421</v>
      </c>
      <c r="F4043" t="s">
        <v>16</v>
      </c>
      <c r="G4043" t="s">
        <v>8577</v>
      </c>
      <c r="H4043">
        <v>0</v>
      </c>
      <c r="I4043">
        <v>0</v>
      </c>
      <c r="J4043">
        <v>0</v>
      </c>
      <c r="K4043" t="s">
        <v>16477</v>
      </c>
    </row>
    <row r="4044" spans="1:11" x14ac:dyDescent="0.3">
      <c r="A4044" t="s">
        <v>16478</v>
      </c>
      <c r="B4044" t="s">
        <v>16479</v>
      </c>
      <c r="C4044" t="s">
        <v>13</v>
      </c>
      <c r="D4044" t="s">
        <v>16480</v>
      </c>
      <c r="E4044" t="s">
        <v>13199</v>
      </c>
      <c r="F4044" t="s">
        <v>16</v>
      </c>
      <c r="G4044" t="s">
        <v>8537</v>
      </c>
      <c r="H4044">
        <v>0</v>
      </c>
      <c r="I4044">
        <v>0</v>
      </c>
      <c r="J4044">
        <v>0</v>
      </c>
      <c r="K4044" t="s">
        <v>16481</v>
      </c>
    </row>
    <row r="4045" spans="1:11" x14ac:dyDescent="0.3">
      <c r="A4045" t="s">
        <v>16482</v>
      </c>
      <c r="B4045" t="s">
        <v>16483</v>
      </c>
      <c r="C4045" t="s">
        <v>13</v>
      </c>
      <c r="D4045" t="s">
        <v>16484</v>
      </c>
      <c r="E4045" t="s">
        <v>13199</v>
      </c>
      <c r="F4045" t="s">
        <v>16</v>
      </c>
      <c r="G4045" t="s">
        <v>16485</v>
      </c>
      <c r="H4045">
        <v>0</v>
      </c>
      <c r="I4045">
        <v>0</v>
      </c>
      <c r="J4045">
        <v>0</v>
      </c>
      <c r="K4045" t="s">
        <v>16486</v>
      </c>
    </row>
    <row r="4046" spans="1:11" x14ac:dyDescent="0.3">
      <c r="A4046" t="s">
        <v>16487</v>
      </c>
      <c r="B4046" t="s">
        <v>16488</v>
      </c>
      <c r="C4046" t="s">
        <v>27</v>
      </c>
      <c r="D4046" t="s">
        <v>16489</v>
      </c>
      <c r="E4046" t="s">
        <v>10249</v>
      </c>
      <c r="F4046" t="s">
        <v>16490</v>
      </c>
      <c r="G4046" t="s">
        <v>42</v>
      </c>
      <c r="H4046">
        <v>0</v>
      </c>
      <c r="I4046">
        <v>0</v>
      </c>
      <c r="J4046">
        <v>0</v>
      </c>
      <c r="K4046" t="s">
        <v>16491</v>
      </c>
    </row>
    <row r="4047" spans="1:11" x14ac:dyDescent="0.3">
      <c r="A4047" t="s">
        <v>16492</v>
      </c>
      <c r="B4047" t="s">
        <v>16493</v>
      </c>
      <c r="C4047" t="s">
        <v>27</v>
      </c>
      <c r="D4047" t="s">
        <v>16494</v>
      </c>
      <c r="E4047" t="s">
        <v>10249</v>
      </c>
      <c r="F4047" t="s">
        <v>10964</v>
      </c>
      <c r="G4047" t="s">
        <v>42</v>
      </c>
      <c r="H4047">
        <v>0</v>
      </c>
      <c r="I4047">
        <v>0</v>
      </c>
      <c r="J4047">
        <v>0</v>
      </c>
      <c r="K4047" t="s">
        <v>16495</v>
      </c>
    </row>
    <row r="4048" spans="1:11" x14ac:dyDescent="0.3">
      <c r="A4048" t="s">
        <v>16496</v>
      </c>
      <c r="B4048" t="s">
        <v>16497</v>
      </c>
      <c r="C4048" t="s">
        <v>20</v>
      </c>
      <c r="D4048" t="s">
        <v>16498</v>
      </c>
      <c r="E4048" t="s">
        <v>14059</v>
      </c>
      <c r="F4048" t="s">
        <v>16</v>
      </c>
      <c r="G4048" t="s">
        <v>17</v>
      </c>
      <c r="H4048">
        <v>0</v>
      </c>
      <c r="I4048">
        <v>0</v>
      </c>
      <c r="J4048">
        <v>0</v>
      </c>
      <c r="K4048" t="s">
        <v>16499</v>
      </c>
    </row>
    <row r="4049" spans="1:11" x14ac:dyDescent="0.3">
      <c r="A4049" t="s">
        <v>16500</v>
      </c>
      <c r="B4049" t="s">
        <v>16501</v>
      </c>
      <c r="C4049" t="s">
        <v>13</v>
      </c>
      <c r="D4049" t="s">
        <v>16502</v>
      </c>
      <c r="E4049" t="s">
        <v>13199</v>
      </c>
      <c r="F4049" t="s">
        <v>16</v>
      </c>
      <c r="G4049" t="s">
        <v>11774</v>
      </c>
      <c r="H4049">
        <v>0</v>
      </c>
      <c r="I4049">
        <v>0</v>
      </c>
      <c r="J4049">
        <v>0</v>
      </c>
      <c r="K4049" t="s">
        <v>16503</v>
      </c>
    </row>
    <row r="4050" spans="1:11" x14ac:dyDescent="0.3">
      <c r="A4050" t="s">
        <v>16504</v>
      </c>
      <c r="B4050" t="s">
        <v>16505</v>
      </c>
      <c r="C4050" t="s">
        <v>27</v>
      </c>
      <c r="D4050" t="s">
        <v>16506</v>
      </c>
      <c r="E4050" t="s">
        <v>10249</v>
      </c>
      <c r="F4050" t="s">
        <v>16507</v>
      </c>
      <c r="G4050" t="s">
        <v>42</v>
      </c>
      <c r="H4050">
        <v>0</v>
      </c>
      <c r="I4050">
        <v>0</v>
      </c>
      <c r="J4050">
        <v>0</v>
      </c>
      <c r="K4050" t="s">
        <v>16508</v>
      </c>
    </row>
    <row r="4051" spans="1:11" x14ac:dyDescent="0.3">
      <c r="A4051" t="s">
        <v>16509</v>
      </c>
      <c r="B4051" t="s">
        <v>16501</v>
      </c>
      <c r="C4051" t="s">
        <v>27</v>
      </c>
      <c r="D4051" t="s">
        <v>16510</v>
      </c>
      <c r="E4051" t="s">
        <v>10249</v>
      </c>
      <c r="F4051" t="s">
        <v>4778</v>
      </c>
      <c r="G4051" t="s">
        <v>42</v>
      </c>
      <c r="H4051">
        <v>0</v>
      </c>
      <c r="I4051">
        <v>0</v>
      </c>
      <c r="J4051">
        <v>0</v>
      </c>
      <c r="K4051" t="s">
        <v>16511</v>
      </c>
    </row>
    <row r="4052" spans="1:11" x14ac:dyDescent="0.3">
      <c r="A4052" t="s">
        <v>16512</v>
      </c>
      <c r="B4052" t="s">
        <v>16513</v>
      </c>
      <c r="C4052" t="s">
        <v>27</v>
      </c>
      <c r="D4052" t="s">
        <v>16514</v>
      </c>
      <c r="E4052" t="s">
        <v>29</v>
      </c>
      <c r="F4052" t="s">
        <v>41</v>
      </c>
      <c r="G4052" t="s">
        <v>42</v>
      </c>
      <c r="H4052">
        <v>0</v>
      </c>
      <c r="I4052">
        <v>0</v>
      </c>
      <c r="J4052">
        <v>0</v>
      </c>
      <c r="K4052" t="s">
        <v>16515</v>
      </c>
    </row>
    <row r="4053" spans="1:11" x14ac:dyDescent="0.3">
      <c r="A4053" t="s">
        <v>16516</v>
      </c>
      <c r="B4053" t="s">
        <v>16517</v>
      </c>
      <c r="C4053" t="s">
        <v>27</v>
      </c>
      <c r="D4053" t="s">
        <v>16518</v>
      </c>
      <c r="E4053" t="s">
        <v>10249</v>
      </c>
      <c r="F4053" t="s">
        <v>13937</v>
      </c>
      <c r="G4053" t="s">
        <v>3301</v>
      </c>
      <c r="H4053">
        <v>0</v>
      </c>
      <c r="I4053">
        <v>0</v>
      </c>
      <c r="J4053">
        <v>0</v>
      </c>
      <c r="K4053" t="s">
        <v>16519</v>
      </c>
    </row>
    <row r="4054" spans="1:11" x14ac:dyDescent="0.3">
      <c r="A4054" t="s">
        <v>16520</v>
      </c>
      <c r="B4054" t="s">
        <v>16521</v>
      </c>
      <c r="C4054" t="s">
        <v>27</v>
      </c>
      <c r="D4054" t="s">
        <v>16522</v>
      </c>
      <c r="E4054" t="s">
        <v>10249</v>
      </c>
      <c r="F4054" t="s">
        <v>16</v>
      </c>
      <c r="G4054" t="s">
        <v>904</v>
      </c>
      <c r="H4054">
        <v>0</v>
      </c>
      <c r="I4054">
        <v>0</v>
      </c>
      <c r="J4054">
        <v>0</v>
      </c>
      <c r="K4054" t="s">
        <v>16523</v>
      </c>
    </row>
    <row r="4055" spans="1:11" x14ac:dyDescent="0.3">
      <c r="A4055" t="s">
        <v>16524</v>
      </c>
      <c r="B4055" t="s">
        <v>16525</v>
      </c>
      <c r="C4055" t="s">
        <v>27</v>
      </c>
      <c r="D4055" t="s">
        <v>16526</v>
      </c>
      <c r="E4055" t="s">
        <v>10249</v>
      </c>
      <c r="F4055" t="s">
        <v>8234</v>
      </c>
      <c r="G4055" t="s">
        <v>42</v>
      </c>
      <c r="H4055">
        <v>0</v>
      </c>
      <c r="I4055">
        <v>0</v>
      </c>
      <c r="J4055">
        <v>0</v>
      </c>
      <c r="K4055" t="s">
        <v>16527</v>
      </c>
    </row>
    <row r="4056" spans="1:11" x14ac:dyDescent="0.3">
      <c r="A4056" t="s">
        <v>16528</v>
      </c>
      <c r="B4056" t="s">
        <v>16529</v>
      </c>
      <c r="C4056" t="s">
        <v>558</v>
      </c>
      <c r="D4056" t="s">
        <v>16530</v>
      </c>
      <c r="E4056" t="s">
        <v>1090</v>
      </c>
      <c r="F4056" t="s">
        <v>10518</v>
      </c>
      <c r="G4056" t="s">
        <v>42</v>
      </c>
      <c r="H4056">
        <v>0</v>
      </c>
      <c r="I4056">
        <v>0</v>
      </c>
      <c r="J4056">
        <v>0</v>
      </c>
      <c r="K4056" t="s">
        <v>16531</v>
      </c>
    </row>
    <row r="4057" spans="1:11" x14ac:dyDescent="0.3">
      <c r="A4057" t="s">
        <v>16532</v>
      </c>
      <c r="B4057" t="s">
        <v>16533</v>
      </c>
      <c r="C4057" t="s">
        <v>27</v>
      </c>
      <c r="D4057" t="s">
        <v>16534</v>
      </c>
      <c r="E4057" t="s">
        <v>10249</v>
      </c>
      <c r="F4057" t="s">
        <v>16</v>
      </c>
      <c r="G4057" t="s">
        <v>2088</v>
      </c>
      <c r="H4057">
        <v>0</v>
      </c>
      <c r="I4057">
        <v>0</v>
      </c>
      <c r="J4057">
        <v>0</v>
      </c>
      <c r="K4057" t="s">
        <v>16535</v>
      </c>
    </row>
    <row r="4058" spans="1:11" x14ac:dyDescent="0.3">
      <c r="A4058" t="s">
        <v>16536</v>
      </c>
      <c r="B4058" t="s">
        <v>16537</v>
      </c>
      <c r="C4058" t="s">
        <v>27</v>
      </c>
      <c r="D4058" t="s">
        <v>16538</v>
      </c>
      <c r="E4058" t="s">
        <v>10249</v>
      </c>
      <c r="F4058" t="s">
        <v>16539</v>
      </c>
      <c r="G4058" t="s">
        <v>42</v>
      </c>
      <c r="H4058">
        <v>0</v>
      </c>
      <c r="I4058">
        <v>0</v>
      </c>
      <c r="J4058">
        <v>0</v>
      </c>
      <c r="K4058" t="s">
        <v>16540</v>
      </c>
    </row>
    <row r="4059" spans="1:11" x14ac:dyDescent="0.3">
      <c r="A4059" t="s">
        <v>16541</v>
      </c>
      <c r="B4059" t="s">
        <v>16542</v>
      </c>
      <c r="C4059" t="s">
        <v>27</v>
      </c>
      <c r="D4059" t="s">
        <v>16543</v>
      </c>
      <c r="E4059" t="s">
        <v>10249</v>
      </c>
      <c r="F4059" t="s">
        <v>8044</v>
      </c>
      <c r="G4059" t="s">
        <v>42</v>
      </c>
      <c r="H4059">
        <v>0</v>
      </c>
      <c r="I4059">
        <v>0</v>
      </c>
      <c r="J4059">
        <v>0</v>
      </c>
      <c r="K4059" t="s">
        <v>16544</v>
      </c>
    </row>
    <row r="4060" spans="1:11" x14ac:dyDescent="0.3">
      <c r="A4060" t="s">
        <v>16545</v>
      </c>
      <c r="B4060" t="s">
        <v>16546</v>
      </c>
      <c r="C4060" t="s">
        <v>27</v>
      </c>
      <c r="D4060" t="s">
        <v>16547</v>
      </c>
      <c r="E4060" t="s">
        <v>10249</v>
      </c>
      <c r="F4060" t="s">
        <v>16548</v>
      </c>
      <c r="G4060" t="s">
        <v>7387</v>
      </c>
      <c r="H4060">
        <v>0</v>
      </c>
      <c r="I4060">
        <v>0</v>
      </c>
      <c r="J4060">
        <v>0</v>
      </c>
      <c r="K4060" t="s">
        <v>16549</v>
      </c>
    </row>
    <row r="4061" spans="1:11" x14ac:dyDescent="0.3">
      <c r="A4061" t="s">
        <v>16550</v>
      </c>
      <c r="B4061" t="s">
        <v>16551</v>
      </c>
      <c r="C4061" t="s">
        <v>27</v>
      </c>
      <c r="D4061" t="s">
        <v>16552</v>
      </c>
      <c r="E4061" t="s">
        <v>10249</v>
      </c>
      <c r="F4061" t="s">
        <v>1110</v>
      </c>
      <c r="G4061" t="s">
        <v>42</v>
      </c>
      <c r="H4061">
        <v>0</v>
      </c>
      <c r="I4061">
        <v>0</v>
      </c>
      <c r="J4061">
        <v>0</v>
      </c>
      <c r="K4061" t="s">
        <v>16553</v>
      </c>
    </row>
    <row r="4062" spans="1:11" x14ac:dyDescent="0.3">
      <c r="A4062" t="s">
        <v>16554</v>
      </c>
      <c r="C4062" t="s">
        <v>27</v>
      </c>
      <c r="D4062" t="s">
        <v>16555</v>
      </c>
      <c r="E4062" t="s">
        <v>10249</v>
      </c>
      <c r="F4062" t="s">
        <v>41</v>
      </c>
      <c r="G4062" t="s">
        <v>42</v>
      </c>
      <c r="H4062">
        <v>0</v>
      </c>
      <c r="I4062">
        <v>0</v>
      </c>
      <c r="J4062">
        <v>0</v>
      </c>
      <c r="K4062" t="s">
        <v>16556</v>
      </c>
    </row>
    <row r="4063" spans="1:11" x14ac:dyDescent="0.3">
      <c r="A4063" t="s">
        <v>16557</v>
      </c>
      <c r="C4063" t="s">
        <v>558</v>
      </c>
      <c r="D4063" t="s">
        <v>16558</v>
      </c>
      <c r="E4063" t="s">
        <v>1472</v>
      </c>
      <c r="F4063" t="s">
        <v>41</v>
      </c>
      <c r="G4063" t="s">
        <v>42</v>
      </c>
      <c r="H4063">
        <v>0</v>
      </c>
      <c r="I4063">
        <v>0</v>
      </c>
      <c r="J4063">
        <v>0</v>
      </c>
      <c r="K4063" t="s">
        <v>16559</v>
      </c>
    </row>
    <row r="4064" spans="1:11" x14ac:dyDescent="0.3">
      <c r="A4064" t="s">
        <v>16560</v>
      </c>
      <c r="C4064" t="s">
        <v>27</v>
      </c>
      <c r="D4064" t="s">
        <v>16561</v>
      </c>
      <c r="E4064" t="s">
        <v>10249</v>
      </c>
      <c r="F4064" t="s">
        <v>41</v>
      </c>
      <c r="G4064" t="s">
        <v>42</v>
      </c>
      <c r="H4064">
        <v>0</v>
      </c>
      <c r="I4064">
        <v>0</v>
      </c>
      <c r="J4064">
        <v>0</v>
      </c>
      <c r="K4064" t="s">
        <v>16562</v>
      </c>
    </row>
    <row r="4065" spans="1:11" x14ac:dyDescent="0.3">
      <c r="A4065" t="s">
        <v>16563</v>
      </c>
      <c r="C4065" t="s">
        <v>27</v>
      </c>
      <c r="D4065" t="s">
        <v>16564</v>
      </c>
      <c r="E4065" t="s">
        <v>10249</v>
      </c>
      <c r="F4065" t="s">
        <v>4985</v>
      </c>
      <c r="G4065" t="s">
        <v>42</v>
      </c>
      <c r="H4065">
        <v>0</v>
      </c>
      <c r="I4065">
        <v>0</v>
      </c>
      <c r="J4065">
        <v>0</v>
      </c>
      <c r="K4065" t="s">
        <v>16565</v>
      </c>
    </row>
    <row r="4066" spans="1:11" x14ac:dyDescent="0.3">
      <c r="A4066" t="s">
        <v>16566</v>
      </c>
      <c r="C4066" t="s">
        <v>27</v>
      </c>
      <c r="D4066" t="s">
        <v>16567</v>
      </c>
      <c r="E4066" t="s">
        <v>10249</v>
      </c>
      <c r="F4066" t="s">
        <v>16</v>
      </c>
      <c r="G4066" t="s">
        <v>42</v>
      </c>
      <c r="H4066">
        <v>0</v>
      </c>
      <c r="I4066">
        <v>0</v>
      </c>
      <c r="J4066">
        <v>0</v>
      </c>
      <c r="K4066" t="s">
        <v>16568</v>
      </c>
    </row>
    <row r="4067" spans="1:11" x14ac:dyDescent="0.3">
      <c r="A4067" t="s">
        <v>16569</v>
      </c>
      <c r="B4067" t="s">
        <v>16570</v>
      </c>
      <c r="C4067" t="s">
        <v>13</v>
      </c>
      <c r="D4067" t="s">
        <v>16571</v>
      </c>
      <c r="E4067" t="s">
        <v>13199</v>
      </c>
      <c r="F4067" t="s">
        <v>41</v>
      </c>
      <c r="G4067" t="s">
        <v>42</v>
      </c>
      <c r="H4067">
        <v>0</v>
      </c>
      <c r="I4067">
        <v>0</v>
      </c>
      <c r="J4067">
        <v>0</v>
      </c>
      <c r="K4067" t="s">
        <v>16572</v>
      </c>
    </row>
    <row r="4068" spans="1:11" x14ac:dyDescent="0.3">
      <c r="A4068" t="s">
        <v>16573</v>
      </c>
      <c r="B4068" t="s">
        <v>16574</v>
      </c>
      <c r="C4068" t="s">
        <v>558</v>
      </c>
      <c r="D4068" t="s">
        <v>16575</v>
      </c>
      <c r="E4068" t="s">
        <v>1122</v>
      </c>
      <c r="F4068" t="s">
        <v>2892</v>
      </c>
      <c r="G4068" t="s">
        <v>42</v>
      </c>
      <c r="H4068">
        <v>0</v>
      </c>
      <c r="I4068">
        <v>0</v>
      </c>
      <c r="J4068">
        <v>0</v>
      </c>
      <c r="K4068" t="s">
        <v>16576</v>
      </c>
    </row>
    <row r="4069" spans="1:11" x14ac:dyDescent="0.3">
      <c r="A4069" t="s">
        <v>16577</v>
      </c>
      <c r="B4069" t="s">
        <v>15200</v>
      </c>
      <c r="C4069" t="s">
        <v>27</v>
      </c>
      <c r="D4069" t="s">
        <v>16578</v>
      </c>
      <c r="E4069" t="s">
        <v>10249</v>
      </c>
      <c r="F4069" t="s">
        <v>41</v>
      </c>
      <c r="G4069" t="s">
        <v>42</v>
      </c>
      <c r="H4069">
        <v>0</v>
      </c>
      <c r="I4069">
        <v>0</v>
      </c>
      <c r="J4069">
        <v>0</v>
      </c>
      <c r="K4069" t="s">
        <v>16579</v>
      </c>
    </row>
    <row r="4070" spans="1:11" x14ac:dyDescent="0.3">
      <c r="A4070" t="s">
        <v>16580</v>
      </c>
      <c r="B4070" t="s">
        <v>16581</v>
      </c>
      <c r="C4070" t="s">
        <v>558</v>
      </c>
      <c r="D4070" t="s">
        <v>16582</v>
      </c>
      <c r="E4070" t="s">
        <v>1122</v>
      </c>
      <c r="F4070" t="s">
        <v>2176</v>
      </c>
      <c r="G4070" t="s">
        <v>42</v>
      </c>
      <c r="H4070">
        <v>0</v>
      </c>
      <c r="I4070">
        <v>0</v>
      </c>
      <c r="J4070">
        <v>0</v>
      </c>
      <c r="K4070" t="s">
        <v>16583</v>
      </c>
    </row>
    <row r="4071" spans="1:11" x14ac:dyDescent="0.3">
      <c r="A4071" t="s">
        <v>16584</v>
      </c>
      <c r="B4071" t="s">
        <v>16585</v>
      </c>
      <c r="C4071" t="s">
        <v>27</v>
      </c>
      <c r="D4071" t="s">
        <v>16586</v>
      </c>
      <c r="E4071" t="s">
        <v>10249</v>
      </c>
      <c r="F4071" t="s">
        <v>16587</v>
      </c>
      <c r="G4071" t="s">
        <v>42</v>
      </c>
      <c r="H4071">
        <v>0</v>
      </c>
      <c r="I4071">
        <v>0</v>
      </c>
      <c r="J4071">
        <v>0</v>
      </c>
      <c r="K4071" t="s">
        <v>16588</v>
      </c>
    </row>
    <row r="4072" spans="1:11" x14ac:dyDescent="0.3">
      <c r="A4072" t="s">
        <v>16589</v>
      </c>
      <c r="B4072" t="s">
        <v>16590</v>
      </c>
      <c r="C4072" t="s">
        <v>27</v>
      </c>
      <c r="D4072" t="s">
        <v>16591</v>
      </c>
      <c r="E4072" t="s">
        <v>10249</v>
      </c>
      <c r="F4072" t="s">
        <v>8082</v>
      </c>
      <c r="G4072" t="s">
        <v>42</v>
      </c>
      <c r="H4072">
        <v>0</v>
      </c>
      <c r="I4072">
        <v>0</v>
      </c>
      <c r="J4072">
        <v>0</v>
      </c>
      <c r="K4072" t="s">
        <v>16592</v>
      </c>
    </row>
    <row r="4073" spans="1:11" x14ac:dyDescent="0.3">
      <c r="A4073" t="s">
        <v>16593</v>
      </c>
      <c r="B4073" t="s">
        <v>16594</v>
      </c>
      <c r="C4073" t="s">
        <v>13</v>
      </c>
      <c r="D4073" t="s">
        <v>16595</v>
      </c>
      <c r="E4073" t="s">
        <v>15</v>
      </c>
      <c r="F4073" t="s">
        <v>16</v>
      </c>
      <c r="G4073" t="s">
        <v>904</v>
      </c>
      <c r="H4073">
        <v>0</v>
      </c>
      <c r="I4073">
        <v>0</v>
      </c>
      <c r="J4073">
        <v>0</v>
      </c>
      <c r="K4073" t="s">
        <v>16596</v>
      </c>
    </row>
    <row r="4074" spans="1:11" x14ac:dyDescent="0.3">
      <c r="A4074" t="s">
        <v>16597</v>
      </c>
      <c r="B4074" t="s">
        <v>16598</v>
      </c>
      <c r="C4074" t="s">
        <v>558</v>
      </c>
      <c r="D4074" t="s">
        <v>16599</v>
      </c>
      <c r="E4074" t="s">
        <v>981</v>
      </c>
      <c r="F4074" t="s">
        <v>16600</v>
      </c>
      <c r="G4074" t="s">
        <v>4943</v>
      </c>
      <c r="H4074">
        <v>0</v>
      </c>
      <c r="I4074">
        <v>0</v>
      </c>
      <c r="J4074">
        <v>0</v>
      </c>
      <c r="K4074" t="s">
        <v>16601</v>
      </c>
    </row>
    <row r="4075" spans="1:11" x14ac:dyDescent="0.3">
      <c r="A4075" t="s">
        <v>16602</v>
      </c>
      <c r="C4075" t="s">
        <v>558</v>
      </c>
      <c r="D4075" t="s">
        <v>16603</v>
      </c>
      <c r="E4075" t="s">
        <v>1090</v>
      </c>
      <c r="F4075" t="s">
        <v>15706</v>
      </c>
      <c r="G4075" t="s">
        <v>42</v>
      </c>
      <c r="H4075">
        <v>0</v>
      </c>
      <c r="I4075">
        <v>0</v>
      </c>
      <c r="J4075">
        <v>0</v>
      </c>
      <c r="K4075" t="s">
        <v>16604</v>
      </c>
    </row>
    <row r="4076" spans="1:11" x14ac:dyDescent="0.3">
      <c r="A4076" t="s">
        <v>16605</v>
      </c>
      <c r="B4076" t="s">
        <v>16606</v>
      </c>
      <c r="C4076" t="s">
        <v>558</v>
      </c>
      <c r="D4076" t="s">
        <v>16607</v>
      </c>
      <c r="E4076" t="s">
        <v>560</v>
      </c>
      <c r="F4076" t="s">
        <v>7108</v>
      </c>
      <c r="G4076" t="s">
        <v>42</v>
      </c>
      <c r="H4076">
        <v>0</v>
      </c>
      <c r="I4076">
        <v>0</v>
      </c>
      <c r="J4076">
        <v>0</v>
      </c>
      <c r="K4076" t="s">
        <v>16608</v>
      </c>
    </row>
    <row r="4077" spans="1:11" x14ac:dyDescent="0.3">
      <c r="A4077" t="s">
        <v>16609</v>
      </c>
      <c r="B4077" t="s">
        <v>16610</v>
      </c>
      <c r="C4077" t="s">
        <v>558</v>
      </c>
      <c r="D4077" t="s">
        <v>16611</v>
      </c>
      <c r="E4077" t="s">
        <v>1090</v>
      </c>
      <c r="F4077" t="s">
        <v>16</v>
      </c>
      <c r="G4077" t="s">
        <v>5327</v>
      </c>
      <c r="H4077">
        <v>0</v>
      </c>
      <c r="I4077">
        <v>0</v>
      </c>
      <c r="J4077">
        <v>0</v>
      </c>
      <c r="K4077" t="s">
        <v>16612</v>
      </c>
    </row>
    <row r="4078" spans="1:11" x14ac:dyDescent="0.3">
      <c r="A4078" t="s">
        <v>16613</v>
      </c>
      <c r="B4078" t="s">
        <v>16614</v>
      </c>
      <c r="C4078" t="s">
        <v>558</v>
      </c>
      <c r="D4078" t="s">
        <v>16615</v>
      </c>
      <c r="E4078" t="s">
        <v>1090</v>
      </c>
      <c r="F4078" t="s">
        <v>16</v>
      </c>
      <c r="G4078" t="s">
        <v>16616</v>
      </c>
      <c r="H4078">
        <v>0</v>
      </c>
      <c r="I4078">
        <v>0</v>
      </c>
      <c r="J4078">
        <v>0</v>
      </c>
      <c r="K4078" t="s">
        <v>16617</v>
      </c>
    </row>
    <row r="4079" spans="1:11" x14ac:dyDescent="0.3">
      <c r="A4079" t="s">
        <v>16618</v>
      </c>
      <c r="B4079" t="s">
        <v>16619</v>
      </c>
      <c r="C4079" t="s">
        <v>558</v>
      </c>
      <c r="D4079" t="s">
        <v>16620</v>
      </c>
      <c r="E4079" t="s">
        <v>1090</v>
      </c>
      <c r="F4079" t="s">
        <v>16</v>
      </c>
      <c r="G4079" t="s">
        <v>16621</v>
      </c>
      <c r="H4079">
        <v>0</v>
      </c>
      <c r="I4079">
        <v>0</v>
      </c>
      <c r="J4079">
        <v>0</v>
      </c>
      <c r="K4079" t="s">
        <v>16622</v>
      </c>
    </row>
    <row r="4080" spans="1:11" x14ac:dyDescent="0.3">
      <c r="A4080" t="s">
        <v>16623</v>
      </c>
      <c r="B4080" t="s">
        <v>16624</v>
      </c>
      <c r="C4080" t="s">
        <v>20</v>
      </c>
      <c r="D4080" t="s">
        <v>16625</v>
      </c>
      <c r="E4080" t="s">
        <v>14059</v>
      </c>
      <c r="F4080" t="s">
        <v>16</v>
      </c>
      <c r="G4080" t="s">
        <v>16626</v>
      </c>
      <c r="H4080">
        <v>0</v>
      </c>
      <c r="I4080">
        <v>0</v>
      </c>
      <c r="J4080">
        <v>0</v>
      </c>
      <c r="K4080" t="s">
        <v>16627</v>
      </c>
    </row>
    <row r="4081" spans="1:11" x14ac:dyDescent="0.3">
      <c r="A4081" t="s">
        <v>16628</v>
      </c>
      <c r="B4081" t="s">
        <v>16629</v>
      </c>
      <c r="C4081" t="s">
        <v>20</v>
      </c>
      <c r="D4081" t="s">
        <v>16630</v>
      </c>
      <c r="E4081" t="s">
        <v>14059</v>
      </c>
      <c r="F4081" t="s">
        <v>16</v>
      </c>
      <c r="G4081" t="s">
        <v>442</v>
      </c>
      <c r="H4081">
        <v>0</v>
      </c>
      <c r="I4081">
        <v>0</v>
      </c>
      <c r="J4081">
        <v>0</v>
      </c>
      <c r="K4081" t="s">
        <v>16631</v>
      </c>
    </row>
    <row r="4082" spans="1:11" x14ac:dyDescent="0.3">
      <c r="A4082" t="s">
        <v>16632</v>
      </c>
      <c r="B4082" t="s">
        <v>16633</v>
      </c>
      <c r="C4082" t="s">
        <v>20</v>
      </c>
      <c r="D4082" t="s">
        <v>16634</v>
      </c>
      <c r="E4082" t="s">
        <v>14059</v>
      </c>
      <c r="F4082" t="s">
        <v>16</v>
      </c>
      <c r="G4082" t="s">
        <v>1934</v>
      </c>
      <c r="H4082">
        <v>0</v>
      </c>
      <c r="I4082">
        <v>0</v>
      </c>
      <c r="J4082">
        <v>0</v>
      </c>
      <c r="K4082" t="s">
        <v>16635</v>
      </c>
    </row>
    <row r="4083" spans="1:11" x14ac:dyDescent="0.3">
      <c r="A4083" t="s">
        <v>16636</v>
      </c>
      <c r="B4083" t="s">
        <v>16637</v>
      </c>
      <c r="C4083" t="s">
        <v>558</v>
      </c>
      <c r="D4083" t="s">
        <v>16638</v>
      </c>
      <c r="E4083" t="s">
        <v>981</v>
      </c>
      <c r="F4083" t="s">
        <v>14225</v>
      </c>
      <c r="G4083" t="s">
        <v>42</v>
      </c>
      <c r="H4083">
        <v>0</v>
      </c>
      <c r="I4083">
        <v>0</v>
      </c>
      <c r="J4083">
        <v>0</v>
      </c>
      <c r="K4083" t="s">
        <v>16639</v>
      </c>
    </row>
    <row r="4084" spans="1:11" x14ac:dyDescent="0.3">
      <c r="A4084" t="s">
        <v>16640</v>
      </c>
      <c r="B4084" t="s">
        <v>16641</v>
      </c>
      <c r="C4084" t="s">
        <v>20</v>
      </c>
      <c r="D4084" t="s">
        <v>16642</v>
      </c>
      <c r="E4084" t="s">
        <v>14059</v>
      </c>
      <c r="F4084" t="s">
        <v>16</v>
      </c>
      <c r="G4084" t="s">
        <v>42</v>
      </c>
      <c r="H4084">
        <v>0</v>
      </c>
      <c r="I4084">
        <v>0</v>
      </c>
      <c r="J4084">
        <v>0</v>
      </c>
      <c r="K4084" t="s">
        <v>16643</v>
      </c>
    </row>
    <row r="4085" spans="1:11" x14ac:dyDescent="0.3">
      <c r="A4085" t="s">
        <v>16644</v>
      </c>
      <c r="C4085" t="s">
        <v>558</v>
      </c>
      <c r="D4085" t="s">
        <v>16645</v>
      </c>
      <c r="E4085" t="s">
        <v>1122</v>
      </c>
      <c r="F4085" t="s">
        <v>41</v>
      </c>
      <c r="G4085" t="s">
        <v>42</v>
      </c>
      <c r="H4085">
        <v>0</v>
      </c>
      <c r="I4085">
        <v>0</v>
      </c>
      <c r="J4085">
        <v>0</v>
      </c>
      <c r="K4085" t="s">
        <v>16646</v>
      </c>
    </row>
    <row r="4086" spans="1:11" x14ac:dyDescent="0.3">
      <c r="A4086" t="s">
        <v>16647</v>
      </c>
      <c r="C4086" t="s">
        <v>13</v>
      </c>
      <c r="D4086" t="s">
        <v>16648</v>
      </c>
      <c r="E4086" t="s">
        <v>13199</v>
      </c>
      <c r="F4086" t="s">
        <v>16</v>
      </c>
      <c r="G4086" t="s">
        <v>42</v>
      </c>
      <c r="H4086">
        <v>0</v>
      </c>
      <c r="I4086">
        <v>0</v>
      </c>
      <c r="J4086">
        <v>0</v>
      </c>
      <c r="K4086" t="s">
        <v>16649</v>
      </c>
    </row>
    <row r="4087" spans="1:11" x14ac:dyDescent="0.3">
      <c r="A4087" t="s">
        <v>16650</v>
      </c>
      <c r="C4087" t="s">
        <v>27</v>
      </c>
      <c r="D4087" t="s">
        <v>16651</v>
      </c>
      <c r="E4087" t="s">
        <v>10249</v>
      </c>
      <c r="F4087" t="s">
        <v>41</v>
      </c>
      <c r="G4087" t="s">
        <v>42</v>
      </c>
      <c r="H4087">
        <v>0</v>
      </c>
      <c r="I4087">
        <v>0</v>
      </c>
      <c r="J4087">
        <v>0</v>
      </c>
      <c r="K4087" t="s">
        <v>16652</v>
      </c>
    </row>
    <row r="4088" spans="1:11" x14ac:dyDescent="0.3">
      <c r="A4088" t="s">
        <v>16653</v>
      </c>
      <c r="C4088" t="s">
        <v>27</v>
      </c>
      <c r="D4088" t="s">
        <v>16654</v>
      </c>
      <c r="E4088" t="s">
        <v>10249</v>
      </c>
      <c r="F4088" t="s">
        <v>1590</v>
      </c>
      <c r="G4088" t="s">
        <v>42</v>
      </c>
      <c r="H4088">
        <v>0</v>
      </c>
      <c r="I4088">
        <v>0</v>
      </c>
      <c r="J4088">
        <v>0</v>
      </c>
      <c r="K4088" t="s">
        <v>16655</v>
      </c>
    </row>
    <row r="4089" spans="1:11" x14ac:dyDescent="0.3">
      <c r="A4089" t="s">
        <v>16656</v>
      </c>
      <c r="B4089" t="s">
        <v>16657</v>
      </c>
      <c r="C4089" t="s">
        <v>27</v>
      </c>
      <c r="D4089" t="s">
        <v>16658</v>
      </c>
      <c r="E4089" t="s">
        <v>10249</v>
      </c>
      <c r="F4089" t="s">
        <v>8044</v>
      </c>
      <c r="G4089" t="s">
        <v>42</v>
      </c>
      <c r="H4089">
        <v>0</v>
      </c>
      <c r="I4089">
        <v>0</v>
      </c>
      <c r="J4089">
        <v>0</v>
      </c>
      <c r="K4089" t="s">
        <v>16659</v>
      </c>
    </row>
    <row r="4090" spans="1:11" x14ac:dyDescent="0.3">
      <c r="A4090" t="s">
        <v>16660</v>
      </c>
      <c r="B4090" t="s">
        <v>16661</v>
      </c>
      <c r="C4090" t="s">
        <v>13</v>
      </c>
      <c r="D4090" t="s">
        <v>16662</v>
      </c>
      <c r="E4090" t="s">
        <v>13199</v>
      </c>
      <c r="F4090" t="s">
        <v>5522</v>
      </c>
      <c r="G4090" t="s">
        <v>16663</v>
      </c>
      <c r="H4090">
        <v>0</v>
      </c>
      <c r="I4090">
        <v>0</v>
      </c>
      <c r="J4090">
        <v>0</v>
      </c>
      <c r="K4090" t="s">
        <v>16664</v>
      </c>
    </row>
    <row r="4091" spans="1:11" x14ac:dyDescent="0.3">
      <c r="A4091" t="s">
        <v>16665</v>
      </c>
      <c r="B4091" t="s">
        <v>16666</v>
      </c>
      <c r="C4091" t="s">
        <v>27</v>
      </c>
      <c r="D4091" t="s">
        <v>16667</v>
      </c>
      <c r="E4091" t="s">
        <v>10249</v>
      </c>
      <c r="F4091" t="s">
        <v>10428</v>
      </c>
      <c r="G4091" t="s">
        <v>42</v>
      </c>
      <c r="H4091">
        <v>0</v>
      </c>
      <c r="I4091">
        <v>0</v>
      </c>
      <c r="J4091">
        <v>0</v>
      </c>
      <c r="K4091" t="s">
        <v>16668</v>
      </c>
    </row>
    <row r="4092" spans="1:11" x14ac:dyDescent="0.3">
      <c r="A4092" t="s">
        <v>16669</v>
      </c>
      <c r="B4092" t="s">
        <v>16670</v>
      </c>
      <c r="C4092" t="s">
        <v>13</v>
      </c>
      <c r="D4092" t="s">
        <v>16671</v>
      </c>
      <c r="E4092" t="s">
        <v>13199</v>
      </c>
      <c r="F4092" t="s">
        <v>41</v>
      </c>
      <c r="G4092" t="s">
        <v>42</v>
      </c>
      <c r="H4092">
        <v>0</v>
      </c>
      <c r="I4092">
        <v>0</v>
      </c>
      <c r="J4092">
        <v>0</v>
      </c>
      <c r="K4092" t="s">
        <v>16672</v>
      </c>
    </row>
    <row r="4093" spans="1:11" x14ac:dyDescent="0.3">
      <c r="A4093" t="s">
        <v>16673</v>
      </c>
      <c r="B4093" t="s">
        <v>16674</v>
      </c>
      <c r="C4093" t="s">
        <v>13</v>
      </c>
      <c r="D4093" t="s">
        <v>16675</v>
      </c>
      <c r="E4093" t="s">
        <v>13199</v>
      </c>
      <c r="F4093" t="s">
        <v>41</v>
      </c>
      <c r="G4093" t="s">
        <v>42</v>
      </c>
      <c r="H4093">
        <v>0</v>
      </c>
      <c r="I4093">
        <v>0</v>
      </c>
      <c r="J4093">
        <v>0</v>
      </c>
      <c r="K4093" t="s">
        <v>16676</v>
      </c>
    </row>
    <row r="4094" spans="1:11" x14ac:dyDescent="0.3">
      <c r="A4094" t="s">
        <v>16677</v>
      </c>
      <c r="B4094" t="s">
        <v>16678</v>
      </c>
      <c r="C4094" t="s">
        <v>13</v>
      </c>
      <c r="D4094" t="s">
        <v>16679</v>
      </c>
      <c r="E4094" t="s">
        <v>13199</v>
      </c>
      <c r="F4094" t="s">
        <v>41</v>
      </c>
      <c r="G4094" t="s">
        <v>42</v>
      </c>
      <c r="H4094">
        <v>0</v>
      </c>
      <c r="I4094">
        <v>0</v>
      </c>
      <c r="J4094">
        <v>0</v>
      </c>
      <c r="K4094" t="s">
        <v>16680</v>
      </c>
    </row>
    <row r="4095" spans="1:11" x14ac:dyDescent="0.3">
      <c r="A4095" t="s">
        <v>16681</v>
      </c>
      <c r="B4095" t="s">
        <v>16682</v>
      </c>
      <c r="C4095" t="s">
        <v>13</v>
      </c>
      <c r="D4095" t="s">
        <v>16683</v>
      </c>
      <c r="E4095" t="s">
        <v>13199</v>
      </c>
      <c r="F4095" t="s">
        <v>41</v>
      </c>
      <c r="G4095" t="s">
        <v>42</v>
      </c>
      <c r="H4095">
        <v>0</v>
      </c>
      <c r="I4095">
        <v>0</v>
      </c>
      <c r="J4095">
        <v>0</v>
      </c>
      <c r="K4095" t="s">
        <v>16684</v>
      </c>
    </row>
    <row r="4096" spans="1:11" x14ac:dyDescent="0.3">
      <c r="A4096" t="s">
        <v>16685</v>
      </c>
      <c r="B4096" t="s">
        <v>16686</v>
      </c>
      <c r="C4096" t="s">
        <v>20</v>
      </c>
      <c r="D4096" t="s">
        <v>16687</v>
      </c>
      <c r="E4096" t="s">
        <v>14059</v>
      </c>
      <c r="F4096" t="s">
        <v>4100</v>
      </c>
      <c r="G4096" t="s">
        <v>16688</v>
      </c>
      <c r="H4096">
        <v>0</v>
      </c>
      <c r="I4096">
        <v>0</v>
      </c>
      <c r="J4096">
        <v>0</v>
      </c>
      <c r="K4096" t="s">
        <v>16689</v>
      </c>
    </row>
    <row r="4097" spans="1:11" x14ac:dyDescent="0.3">
      <c r="A4097" t="s">
        <v>16690</v>
      </c>
      <c r="B4097" t="s">
        <v>16691</v>
      </c>
      <c r="C4097" t="s">
        <v>13</v>
      </c>
      <c r="D4097" t="s">
        <v>16692</v>
      </c>
      <c r="E4097" t="s">
        <v>13199</v>
      </c>
      <c r="F4097" t="s">
        <v>41</v>
      </c>
      <c r="G4097" t="s">
        <v>42</v>
      </c>
      <c r="H4097">
        <v>0</v>
      </c>
      <c r="I4097">
        <v>0</v>
      </c>
      <c r="J4097">
        <v>0</v>
      </c>
      <c r="K4097" t="s">
        <v>16693</v>
      </c>
    </row>
    <row r="4098" spans="1:11" x14ac:dyDescent="0.3">
      <c r="A4098" t="s">
        <v>16694</v>
      </c>
      <c r="C4098" t="s">
        <v>13</v>
      </c>
      <c r="D4098" t="s">
        <v>16695</v>
      </c>
      <c r="E4098" t="s">
        <v>13199</v>
      </c>
      <c r="F4098" t="s">
        <v>41</v>
      </c>
      <c r="G4098" t="s">
        <v>42</v>
      </c>
      <c r="H4098">
        <v>0</v>
      </c>
      <c r="I4098">
        <v>0</v>
      </c>
      <c r="J4098">
        <v>0</v>
      </c>
      <c r="K4098" t="s">
        <v>16696</v>
      </c>
    </row>
    <row r="4099" spans="1:11" x14ac:dyDescent="0.3">
      <c r="A4099" t="s">
        <v>16697</v>
      </c>
      <c r="C4099" t="s">
        <v>13</v>
      </c>
      <c r="D4099" t="s">
        <v>16698</v>
      </c>
      <c r="E4099" t="s">
        <v>13199</v>
      </c>
      <c r="F4099" t="s">
        <v>41</v>
      </c>
      <c r="G4099" t="s">
        <v>42</v>
      </c>
      <c r="H4099">
        <v>0</v>
      </c>
      <c r="I4099">
        <v>0</v>
      </c>
      <c r="J4099">
        <v>0</v>
      </c>
      <c r="K4099" t="s">
        <v>16699</v>
      </c>
    </row>
    <row r="4100" spans="1:11" x14ac:dyDescent="0.3">
      <c r="A4100" t="s">
        <v>16700</v>
      </c>
      <c r="C4100" t="s">
        <v>13</v>
      </c>
      <c r="D4100" t="s">
        <v>16701</v>
      </c>
      <c r="E4100" t="s">
        <v>13199</v>
      </c>
      <c r="F4100" t="s">
        <v>41</v>
      </c>
      <c r="G4100" t="s">
        <v>42</v>
      </c>
      <c r="H4100">
        <v>0</v>
      </c>
      <c r="I4100">
        <v>0</v>
      </c>
      <c r="J4100">
        <v>0</v>
      </c>
      <c r="K4100" t="s">
        <v>16702</v>
      </c>
    </row>
    <row r="4101" spans="1:11" x14ac:dyDescent="0.3">
      <c r="A4101" t="s">
        <v>16703</v>
      </c>
      <c r="C4101" t="s">
        <v>27</v>
      </c>
      <c r="D4101" t="s">
        <v>16704</v>
      </c>
      <c r="E4101" t="s">
        <v>10249</v>
      </c>
      <c r="F4101" t="s">
        <v>16705</v>
      </c>
      <c r="G4101" t="s">
        <v>42</v>
      </c>
      <c r="H4101">
        <v>0</v>
      </c>
      <c r="I4101">
        <v>0</v>
      </c>
      <c r="J4101">
        <v>0</v>
      </c>
      <c r="K4101" t="s">
        <v>16706</v>
      </c>
    </row>
    <row r="4102" spans="1:11" x14ac:dyDescent="0.3">
      <c r="A4102" t="s">
        <v>16707</v>
      </c>
      <c r="B4102" t="s">
        <v>16708</v>
      </c>
      <c r="C4102" t="s">
        <v>13</v>
      </c>
      <c r="D4102" t="s">
        <v>16709</v>
      </c>
      <c r="E4102" t="s">
        <v>13199</v>
      </c>
      <c r="F4102" t="s">
        <v>41</v>
      </c>
      <c r="G4102" t="s">
        <v>42</v>
      </c>
      <c r="H4102">
        <v>0</v>
      </c>
      <c r="I4102">
        <v>0</v>
      </c>
      <c r="J4102">
        <v>0</v>
      </c>
      <c r="K4102" t="s">
        <v>16710</v>
      </c>
    </row>
    <row r="4103" spans="1:11" x14ac:dyDescent="0.3">
      <c r="A4103" t="s">
        <v>16711</v>
      </c>
      <c r="B4103" t="s">
        <v>16712</v>
      </c>
      <c r="C4103" t="s">
        <v>558</v>
      </c>
      <c r="D4103" t="s">
        <v>16713</v>
      </c>
      <c r="E4103" t="s">
        <v>2102</v>
      </c>
      <c r="F4103" t="s">
        <v>6405</v>
      </c>
      <c r="G4103" t="s">
        <v>4034</v>
      </c>
      <c r="H4103">
        <v>0</v>
      </c>
      <c r="I4103">
        <v>0</v>
      </c>
      <c r="J4103">
        <v>0</v>
      </c>
      <c r="K4103" t="s">
        <v>16714</v>
      </c>
    </row>
    <row r="4104" spans="1:11" x14ac:dyDescent="0.3">
      <c r="A4104" t="s">
        <v>16715</v>
      </c>
      <c r="C4104" t="s">
        <v>27</v>
      </c>
      <c r="D4104" t="s">
        <v>16716</v>
      </c>
      <c r="E4104" t="s">
        <v>10249</v>
      </c>
      <c r="F4104" t="s">
        <v>6886</v>
      </c>
      <c r="G4104" t="s">
        <v>42</v>
      </c>
      <c r="H4104">
        <v>0</v>
      </c>
      <c r="I4104">
        <v>0</v>
      </c>
      <c r="J4104">
        <v>0</v>
      </c>
      <c r="K4104" t="s">
        <v>16717</v>
      </c>
    </row>
    <row r="4105" spans="1:11" x14ac:dyDescent="0.3">
      <c r="A4105" t="s">
        <v>16718</v>
      </c>
      <c r="B4105" t="s">
        <v>16719</v>
      </c>
      <c r="C4105" t="s">
        <v>20</v>
      </c>
      <c r="D4105" t="s">
        <v>16720</v>
      </c>
      <c r="E4105" t="s">
        <v>14059</v>
      </c>
      <c r="F4105" t="s">
        <v>2361</v>
      </c>
      <c r="G4105" t="s">
        <v>42</v>
      </c>
      <c r="H4105">
        <v>0</v>
      </c>
      <c r="I4105">
        <v>0</v>
      </c>
      <c r="J4105">
        <v>0</v>
      </c>
      <c r="K4105" t="s">
        <v>16721</v>
      </c>
    </row>
    <row r="4106" spans="1:11" x14ac:dyDescent="0.3">
      <c r="A4106" t="s">
        <v>16722</v>
      </c>
      <c r="B4106" t="s">
        <v>16723</v>
      </c>
      <c r="C4106" t="s">
        <v>558</v>
      </c>
      <c r="D4106" t="s">
        <v>16724</v>
      </c>
      <c r="E4106" t="s">
        <v>1472</v>
      </c>
      <c r="F4106" t="s">
        <v>11456</v>
      </c>
      <c r="G4106" t="s">
        <v>4498</v>
      </c>
      <c r="H4106">
        <v>0</v>
      </c>
      <c r="I4106">
        <v>0</v>
      </c>
      <c r="J4106">
        <v>0</v>
      </c>
      <c r="K4106" t="s">
        <v>16725</v>
      </c>
    </row>
    <row r="4107" spans="1:11" x14ac:dyDescent="0.3">
      <c r="A4107" t="s">
        <v>16726</v>
      </c>
      <c r="C4107" t="s">
        <v>20</v>
      </c>
      <c r="D4107" t="s">
        <v>16727</v>
      </c>
      <c r="E4107" t="s">
        <v>14059</v>
      </c>
      <c r="F4107" t="s">
        <v>16</v>
      </c>
      <c r="G4107" t="s">
        <v>1463</v>
      </c>
      <c r="H4107">
        <v>0</v>
      </c>
      <c r="I4107">
        <v>0</v>
      </c>
      <c r="J4107">
        <v>0</v>
      </c>
      <c r="K4107" t="s">
        <v>16728</v>
      </c>
    </row>
    <row r="4108" spans="1:11" x14ac:dyDescent="0.3">
      <c r="A4108" t="s">
        <v>16729</v>
      </c>
      <c r="B4108" t="s">
        <v>16730</v>
      </c>
      <c r="C4108" t="s">
        <v>147</v>
      </c>
      <c r="D4108" t="s">
        <v>16731</v>
      </c>
      <c r="E4108" t="s">
        <v>183</v>
      </c>
      <c r="F4108" t="s">
        <v>16732</v>
      </c>
      <c r="G4108" t="s">
        <v>6108</v>
      </c>
      <c r="H4108">
        <v>0</v>
      </c>
      <c r="I4108">
        <v>0</v>
      </c>
      <c r="J4108">
        <v>0</v>
      </c>
      <c r="K4108" t="s">
        <v>16733</v>
      </c>
    </row>
    <row r="4109" spans="1:11" x14ac:dyDescent="0.3">
      <c r="A4109" t="s">
        <v>16734</v>
      </c>
      <c r="B4109" t="s">
        <v>16735</v>
      </c>
      <c r="C4109" t="s">
        <v>27</v>
      </c>
      <c r="D4109" t="e">
        <f>수선, 복원.</f>
        <v>#NAME?</v>
      </c>
      <c r="E4109" t="s">
        <v>10249</v>
      </c>
      <c r="F4109" t="s">
        <v>16</v>
      </c>
      <c r="G4109" t="s">
        <v>91</v>
      </c>
      <c r="H4109">
        <v>0</v>
      </c>
      <c r="I4109">
        <v>0</v>
      </c>
      <c r="J4109">
        <v>0</v>
      </c>
      <c r="K4109" t="s">
        <v>16736</v>
      </c>
    </row>
    <row r="4110" spans="1:11" x14ac:dyDescent="0.3">
      <c r="A4110" t="s">
        <v>16737</v>
      </c>
      <c r="B4110" t="s">
        <v>16738</v>
      </c>
      <c r="C4110" t="s">
        <v>13</v>
      </c>
      <c r="D4110" t="s">
        <v>16739</v>
      </c>
      <c r="E4110" t="s">
        <v>15</v>
      </c>
      <c r="F4110" t="s">
        <v>41</v>
      </c>
      <c r="G4110" t="s">
        <v>42</v>
      </c>
      <c r="H4110">
        <v>0</v>
      </c>
      <c r="I4110">
        <v>0</v>
      </c>
      <c r="J4110">
        <v>0</v>
      </c>
      <c r="K4110" t="s">
        <v>16740</v>
      </c>
    </row>
    <row r="4111" spans="1:11" x14ac:dyDescent="0.3">
      <c r="A4111" t="s">
        <v>16741</v>
      </c>
      <c r="C4111" t="s">
        <v>20</v>
      </c>
      <c r="D4111" t="s">
        <v>16742</v>
      </c>
      <c r="E4111" t="s">
        <v>14059</v>
      </c>
      <c r="F4111" t="s">
        <v>16</v>
      </c>
      <c r="G4111" t="s">
        <v>3479</v>
      </c>
      <c r="H4111">
        <v>0</v>
      </c>
      <c r="I4111">
        <v>0</v>
      </c>
      <c r="J4111">
        <v>0</v>
      </c>
      <c r="K4111" t="s">
        <v>16743</v>
      </c>
    </row>
    <row r="4112" spans="1:11" x14ac:dyDescent="0.3">
      <c r="A4112" t="s">
        <v>16744</v>
      </c>
      <c r="B4112" t="s">
        <v>16745</v>
      </c>
      <c r="C4112" t="s">
        <v>147</v>
      </c>
      <c r="D4112" t="s">
        <v>16746</v>
      </c>
      <c r="E4112" t="s">
        <v>183</v>
      </c>
      <c r="F4112" t="s">
        <v>3633</v>
      </c>
      <c r="G4112" t="s">
        <v>5527</v>
      </c>
      <c r="H4112">
        <v>0</v>
      </c>
      <c r="I4112">
        <v>0</v>
      </c>
      <c r="J4112">
        <v>0</v>
      </c>
      <c r="K4112" t="s">
        <v>16747</v>
      </c>
    </row>
    <row r="4113" spans="1:11" x14ac:dyDescent="0.3">
      <c r="A4113" t="s">
        <v>16748</v>
      </c>
      <c r="C4113" t="s">
        <v>27</v>
      </c>
      <c r="D4113" t="s">
        <v>16749</v>
      </c>
      <c r="E4113" t="s">
        <v>10249</v>
      </c>
      <c r="F4113" t="s">
        <v>7021</v>
      </c>
      <c r="G4113" t="s">
        <v>42</v>
      </c>
      <c r="H4113">
        <v>0</v>
      </c>
      <c r="I4113">
        <v>0</v>
      </c>
      <c r="J4113">
        <v>0</v>
      </c>
      <c r="K4113" t="s">
        <v>16750</v>
      </c>
    </row>
    <row r="4114" spans="1:11" x14ac:dyDescent="0.3">
      <c r="A4114" t="s">
        <v>16751</v>
      </c>
      <c r="B4114" t="s">
        <v>16752</v>
      </c>
      <c r="C4114" t="s">
        <v>147</v>
      </c>
      <c r="D4114" t="s">
        <v>16753</v>
      </c>
      <c r="E4114" t="s">
        <v>183</v>
      </c>
      <c r="F4114" t="s">
        <v>2482</v>
      </c>
      <c r="G4114" t="s">
        <v>42</v>
      </c>
      <c r="H4114">
        <v>0</v>
      </c>
      <c r="I4114">
        <v>0</v>
      </c>
      <c r="J4114">
        <v>0</v>
      </c>
      <c r="K4114" t="s">
        <v>16754</v>
      </c>
    </row>
    <row r="4115" spans="1:11" x14ac:dyDescent="0.3">
      <c r="A4115" t="s">
        <v>16755</v>
      </c>
      <c r="C4115" t="s">
        <v>20</v>
      </c>
      <c r="D4115" t="s">
        <v>16756</v>
      </c>
      <c r="E4115" t="s">
        <v>14059</v>
      </c>
      <c r="F4115" t="s">
        <v>16</v>
      </c>
      <c r="G4115" t="s">
        <v>12342</v>
      </c>
      <c r="H4115">
        <v>0</v>
      </c>
      <c r="I4115">
        <v>0</v>
      </c>
      <c r="J4115">
        <v>0</v>
      </c>
      <c r="K4115" t="s">
        <v>16757</v>
      </c>
    </row>
    <row r="4116" spans="1:11" x14ac:dyDescent="0.3">
      <c r="A4116" t="s">
        <v>16758</v>
      </c>
      <c r="B4116" t="s">
        <v>16759</v>
      </c>
      <c r="C4116" t="s">
        <v>558</v>
      </c>
      <c r="D4116" t="s">
        <v>16760</v>
      </c>
      <c r="E4116" t="s">
        <v>1472</v>
      </c>
      <c r="F4116" t="s">
        <v>16</v>
      </c>
      <c r="G4116" t="s">
        <v>2586</v>
      </c>
      <c r="H4116">
        <v>0</v>
      </c>
      <c r="I4116">
        <v>0</v>
      </c>
      <c r="J4116">
        <v>0</v>
      </c>
      <c r="K4116" t="s">
        <v>16761</v>
      </c>
    </row>
    <row r="4117" spans="1:11" x14ac:dyDescent="0.3">
      <c r="A4117" t="s">
        <v>16762</v>
      </c>
      <c r="C4117" t="s">
        <v>13</v>
      </c>
      <c r="D4117" t="s">
        <v>16763</v>
      </c>
      <c r="E4117" t="s">
        <v>13199</v>
      </c>
      <c r="F4117" t="s">
        <v>16</v>
      </c>
      <c r="G4117" t="s">
        <v>223</v>
      </c>
      <c r="H4117">
        <v>0</v>
      </c>
      <c r="I4117">
        <v>0</v>
      </c>
      <c r="J4117">
        <v>0</v>
      </c>
      <c r="K4117" t="s">
        <v>16764</v>
      </c>
    </row>
    <row r="4118" spans="1:11" x14ac:dyDescent="0.3">
      <c r="A4118" t="s">
        <v>16765</v>
      </c>
      <c r="B4118" t="s">
        <v>16766</v>
      </c>
      <c r="C4118" t="s">
        <v>1159</v>
      </c>
      <c r="D4118" t="s">
        <v>16767</v>
      </c>
      <c r="E4118" t="s">
        <v>1161</v>
      </c>
      <c r="F4118" t="s">
        <v>16</v>
      </c>
      <c r="G4118" t="s">
        <v>4165</v>
      </c>
      <c r="H4118">
        <v>0</v>
      </c>
      <c r="I4118">
        <v>0</v>
      </c>
      <c r="J4118">
        <v>0</v>
      </c>
      <c r="K4118" t="s">
        <v>16768</v>
      </c>
    </row>
    <row r="4119" spans="1:11" x14ac:dyDescent="0.3">
      <c r="A4119" t="s">
        <v>16769</v>
      </c>
      <c r="B4119" t="s">
        <v>16770</v>
      </c>
      <c r="C4119" t="s">
        <v>13</v>
      </c>
      <c r="D4119" t="s">
        <v>16771</v>
      </c>
      <c r="E4119" t="s">
        <v>13199</v>
      </c>
      <c r="F4119" t="s">
        <v>16</v>
      </c>
      <c r="G4119" t="s">
        <v>2318</v>
      </c>
      <c r="H4119">
        <v>0</v>
      </c>
      <c r="I4119">
        <v>0</v>
      </c>
      <c r="J4119">
        <v>0</v>
      </c>
      <c r="K4119" t="s">
        <v>16772</v>
      </c>
    </row>
    <row r="4120" spans="1:11" x14ac:dyDescent="0.3">
      <c r="A4120" t="s">
        <v>16773</v>
      </c>
      <c r="B4120" t="s">
        <v>16774</v>
      </c>
      <c r="C4120" t="s">
        <v>13</v>
      </c>
      <c r="D4120" t="s">
        <v>16775</v>
      </c>
      <c r="E4120" t="s">
        <v>13199</v>
      </c>
      <c r="F4120" t="s">
        <v>41</v>
      </c>
      <c r="G4120" t="s">
        <v>42</v>
      </c>
      <c r="H4120">
        <v>0</v>
      </c>
      <c r="I4120">
        <v>0</v>
      </c>
      <c r="J4120">
        <v>0</v>
      </c>
      <c r="K4120" t="s">
        <v>16776</v>
      </c>
    </row>
    <row r="4121" spans="1:11" x14ac:dyDescent="0.3">
      <c r="A4121" t="s">
        <v>16777</v>
      </c>
      <c r="C4121" t="s">
        <v>558</v>
      </c>
      <c r="D4121" t="s">
        <v>16778</v>
      </c>
      <c r="E4121" t="s">
        <v>1122</v>
      </c>
      <c r="F4121" t="s">
        <v>16</v>
      </c>
      <c r="G4121" t="s">
        <v>3858</v>
      </c>
      <c r="H4121">
        <v>0</v>
      </c>
      <c r="I4121">
        <v>0</v>
      </c>
      <c r="J4121">
        <v>0</v>
      </c>
      <c r="K4121" t="s">
        <v>16779</v>
      </c>
    </row>
    <row r="4122" spans="1:11" x14ac:dyDescent="0.3">
      <c r="A4122" t="s">
        <v>16780</v>
      </c>
      <c r="B4122" t="s">
        <v>16781</v>
      </c>
      <c r="C4122" t="s">
        <v>27</v>
      </c>
      <c r="D4122" t="s">
        <v>16782</v>
      </c>
      <c r="E4122" t="s">
        <v>10249</v>
      </c>
      <c r="F4122" t="s">
        <v>16783</v>
      </c>
      <c r="G4122" t="s">
        <v>42</v>
      </c>
      <c r="H4122">
        <v>0</v>
      </c>
      <c r="I4122">
        <v>0</v>
      </c>
      <c r="J4122">
        <v>0</v>
      </c>
      <c r="K4122" t="s">
        <v>16784</v>
      </c>
    </row>
    <row r="4123" spans="1:11" x14ac:dyDescent="0.3">
      <c r="A4123" t="s">
        <v>16785</v>
      </c>
      <c r="C4123" t="s">
        <v>27</v>
      </c>
      <c r="D4123" t="s">
        <v>16786</v>
      </c>
      <c r="E4123" t="s">
        <v>10249</v>
      </c>
      <c r="F4123" t="s">
        <v>10347</v>
      </c>
      <c r="G4123" t="s">
        <v>42</v>
      </c>
      <c r="H4123">
        <v>0</v>
      </c>
      <c r="I4123">
        <v>0</v>
      </c>
      <c r="J4123">
        <v>0</v>
      </c>
      <c r="K4123" t="s">
        <v>16787</v>
      </c>
    </row>
    <row r="4124" spans="1:11" x14ac:dyDescent="0.3">
      <c r="A4124" t="s">
        <v>16788</v>
      </c>
      <c r="B4124" t="s">
        <v>16789</v>
      </c>
      <c r="C4124" t="s">
        <v>13</v>
      </c>
      <c r="D4124" t="s">
        <v>16790</v>
      </c>
      <c r="E4124" t="s">
        <v>13199</v>
      </c>
      <c r="F4124" t="s">
        <v>41</v>
      </c>
      <c r="G4124" t="s">
        <v>42</v>
      </c>
      <c r="H4124">
        <v>0</v>
      </c>
      <c r="I4124">
        <v>0</v>
      </c>
      <c r="J4124">
        <v>0</v>
      </c>
      <c r="K4124" t="s">
        <v>16791</v>
      </c>
    </row>
    <row r="4125" spans="1:11" x14ac:dyDescent="0.3">
      <c r="A4125" t="s">
        <v>16792</v>
      </c>
      <c r="B4125" t="s">
        <v>16793</v>
      </c>
      <c r="C4125" t="s">
        <v>13</v>
      </c>
      <c r="D4125" t="s">
        <v>16794</v>
      </c>
      <c r="E4125" t="s">
        <v>13199</v>
      </c>
      <c r="F4125" t="s">
        <v>41</v>
      </c>
      <c r="G4125" t="s">
        <v>42</v>
      </c>
      <c r="H4125">
        <v>0</v>
      </c>
      <c r="I4125">
        <v>0</v>
      </c>
      <c r="J4125">
        <v>0</v>
      </c>
      <c r="K4125" t="s">
        <v>16795</v>
      </c>
    </row>
    <row r="4126" spans="1:11" x14ac:dyDescent="0.3">
      <c r="A4126" t="s">
        <v>16796</v>
      </c>
      <c r="B4126" t="s">
        <v>16797</v>
      </c>
      <c r="C4126" t="s">
        <v>20</v>
      </c>
      <c r="D4126" t="s">
        <v>16798</v>
      </c>
      <c r="E4126" t="s">
        <v>14059</v>
      </c>
      <c r="F4126" t="s">
        <v>5863</v>
      </c>
      <c r="G4126" t="s">
        <v>42</v>
      </c>
      <c r="H4126">
        <v>0</v>
      </c>
      <c r="I4126">
        <v>0</v>
      </c>
      <c r="J4126">
        <v>0</v>
      </c>
      <c r="K4126" t="s">
        <v>16799</v>
      </c>
    </row>
    <row r="4127" spans="1:11" x14ac:dyDescent="0.3">
      <c r="A4127" t="s">
        <v>16800</v>
      </c>
      <c r="C4127" t="s">
        <v>558</v>
      </c>
      <c r="D4127" t="s">
        <v>16801</v>
      </c>
      <c r="E4127" t="s">
        <v>1122</v>
      </c>
      <c r="F4127" t="s">
        <v>3452</v>
      </c>
      <c r="G4127" t="s">
        <v>42</v>
      </c>
      <c r="H4127">
        <v>0</v>
      </c>
      <c r="I4127">
        <v>0</v>
      </c>
      <c r="J4127">
        <v>0</v>
      </c>
      <c r="K4127" t="s">
        <v>16802</v>
      </c>
    </row>
    <row r="4128" spans="1:11" x14ac:dyDescent="0.3">
      <c r="A4128" t="s">
        <v>16803</v>
      </c>
      <c r="B4128" t="s">
        <v>16804</v>
      </c>
      <c r="C4128" t="s">
        <v>13</v>
      </c>
      <c r="D4128" t="s">
        <v>16805</v>
      </c>
      <c r="E4128" t="s">
        <v>15</v>
      </c>
      <c r="F4128" t="s">
        <v>16</v>
      </c>
      <c r="G4128" t="s">
        <v>4591</v>
      </c>
      <c r="H4128">
        <v>0</v>
      </c>
      <c r="I4128">
        <v>0</v>
      </c>
      <c r="J4128">
        <v>0</v>
      </c>
      <c r="K4128" t="s">
        <v>16806</v>
      </c>
    </row>
    <row r="4129" spans="1:11" x14ac:dyDescent="0.3">
      <c r="A4129" t="s">
        <v>16807</v>
      </c>
      <c r="B4129" t="s">
        <v>16808</v>
      </c>
      <c r="C4129" t="s">
        <v>558</v>
      </c>
      <c r="D4129" t="s">
        <v>16809</v>
      </c>
      <c r="E4129" t="s">
        <v>1090</v>
      </c>
      <c r="F4129" t="s">
        <v>16</v>
      </c>
      <c r="G4129" t="s">
        <v>16810</v>
      </c>
      <c r="H4129">
        <v>0</v>
      </c>
      <c r="I4129">
        <v>0</v>
      </c>
      <c r="J4129">
        <v>0</v>
      </c>
      <c r="K4129" t="s">
        <v>16811</v>
      </c>
    </row>
    <row r="4130" spans="1:11" x14ac:dyDescent="0.3">
      <c r="A4130" t="s">
        <v>16812</v>
      </c>
      <c r="B4130" t="s">
        <v>16813</v>
      </c>
      <c r="C4130" t="s">
        <v>558</v>
      </c>
      <c r="D4130" t="s">
        <v>16814</v>
      </c>
      <c r="E4130" t="s">
        <v>1090</v>
      </c>
      <c r="F4130" t="s">
        <v>16</v>
      </c>
      <c r="G4130" t="s">
        <v>16815</v>
      </c>
      <c r="H4130">
        <v>0</v>
      </c>
      <c r="I4130">
        <v>0</v>
      </c>
      <c r="J4130">
        <v>0</v>
      </c>
      <c r="K4130" t="s">
        <v>16816</v>
      </c>
    </row>
    <row r="4131" spans="1:11" x14ac:dyDescent="0.3">
      <c r="A4131" t="s">
        <v>16817</v>
      </c>
      <c r="B4131" t="s">
        <v>16818</v>
      </c>
      <c r="C4131" t="s">
        <v>558</v>
      </c>
      <c r="D4131" t="s">
        <v>16819</v>
      </c>
      <c r="E4131" t="s">
        <v>560</v>
      </c>
      <c r="F4131" t="s">
        <v>16</v>
      </c>
      <c r="G4131" t="s">
        <v>7035</v>
      </c>
      <c r="H4131">
        <v>0</v>
      </c>
      <c r="I4131">
        <v>0</v>
      </c>
      <c r="J4131">
        <v>0</v>
      </c>
      <c r="K4131" t="s">
        <v>16820</v>
      </c>
    </row>
    <row r="4132" spans="1:11" x14ac:dyDescent="0.3">
      <c r="A4132" t="s">
        <v>16821</v>
      </c>
      <c r="B4132" t="s">
        <v>16822</v>
      </c>
      <c r="C4132" t="s">
        <v>558</v>
      </c>
      <c r="D4132" t="s">
        <v>16823</v>
      </c>
      <c r="E4132" t="s">
        <v>560</v>
      </c>
      <c r="F4132" t="s">
        <v>16</v>
      </c>
      <c r="G4132" t="s">
        <v>16824</v>
      </c>
      <c r="H4132">
        <v>0</v>
      </c>
      <c r="I4132">
        <v>0</v>
      </c>
      <c r="J4132">
        <v>0</v>
      </c>
      <c r="K4132" t="s">
        <v>16825</v>
      </c>
    </row>
    <row r="4133" spans="1:11" x14ac:dyDescent="0.3">
      <c r="A4133" t="s">
        <v>16826</v>
      </c>
      <c r="B4133" t="s">
        <v>16827</v>
      </c>
      <c r="C4133" t="s">
        <v>558</v>
      </c>
      <c r="D4133" t="s">
        <v>16828</v>
      </c>
      <c r="E4133" t="s">
        <v>560</v>
      </c>
      <c r="F4133" t="s">
        <v>16</v>
      </c>
      <c r="G4133" t="s">
        <v>13770</v>
      </c>
      <c r="H4133">
        <v>0</v>
      </c>
      <c r="I4133">
        <v>0</v>
      </c>
      <c r="J4133">
        <v>0</v>
      </c>
      <c r="K4133" t="s">
        <v>16829</v>
      </c>
    </row>
    <row r="4134" spans="1:11" x14ac:dyDescent="0.3">
      <c r="A4134" t="s">
        <v>16830</v>
      </c>
      <c r="B4134" t="s">
        <v>16831</v>
      </c>
      <c r="C4134" t="s">
        <v>558</v>
      </c>
      <c r="D4134" t="s">
        <v>16832</v>
      </c>
      <c r="E4134" t="s">
        <v>560</v>
      </c>
      <c r="F4134" t="s">
        <v>16</v>
      </c>
      <c r="G4134" t="s">
        <v>1639</v>
      </c>
      <c r="H4134">
        <v>0</v>
      </c>
      <c r="I4134">
        <v>0</v>
      </c>
      <c r="J4134">
        <v>0</v>
      </c>
      <c r="K4134" t="s">
        <v>16833</v>
      </c>
    </row>
    <row r="4135" spans="1:11" x14ac:dyDescent="0.3">
      <c r="A4135" t="s">
        <v>16834</v>
      </c>
      <c r="B4135" t="s">
        <v>16835</v>
      </c>
      <c r="C4135" t="s">
        <v>20</v>
      </c>
      <c r="D4135" t="s">
        <v>16836</v>
      </c>
      <c r="E4135" t="s">
        <v>14059</v>
      </c>
      <c r="F4135" t="s">
        <v>16</v>
      </c>
      <c r="G4135" t="s">
        <v>15799</v>
      </c>
      <c r="H4135">
        <v>0</v>
      </c>
      <c r="I4135">
        <v>0</v>
      </c>
      <c r="J4135">
        <v>0</v>
      </c>
      <c r="K4135" t="s">
        <v>16837</v>
      </c>
    </row>
    <row r="4136" spans="1:11" x14ac:dyDescent="0.3">
      <c r="A4136" t="s">
        <v>16838</v>
      </c>
      <c r="B4136" t="s">
        <v>16839</v>
      </c>
      <c r="C4136" t="s">
        <v>466</v>
      </c>
      <c r="D4136" t="s">
        <v>16840</v>
      </c>
      <c r="E4136" t="s">
        <v>5396</v>
      </c>
      <c r="F4136" t="s">
        <v>11585</v>
      </c>
      <c r="G4136" t="s">
        <v>42</v>
      </c>
      <c r="H4136">
        <v>0</v>
      </c>
      <c r="I4136">
        <v>0</v>
      </c>
      <c r="J4136">
        <v>0</v>
      </c>
      <c r="K4136" t="s">
        <v>16841</v>
      </c>
    </row>
    <row r="4137" spans="1:11" x14ac:dyDescent="0.3">
      <c r="A4137" t="s">
        <v>16842</v>
      </c>
      <c r="B4137" t="s">
        <v>16843</v>
      </c>
      <c r="C4137" t="s">
        <v>466</v>
      </c>
      <c r="D4137" t="s">
        <v>16844</v>
      </c>
      <c r="E4137" t="s">
        <v>5396</v>
      </c>
      <c r="F4137" t="s">
        <v>1590</v>
      </c>
      <c r="G4137" t="s">
        <v>42</v>
      </c>
      <c r="H4137">
        <v>0</v>
      </c>
      <c r="I4137">
        <v>0</v>
      </c>
      <c r="J4137">
        <v>0</v>
      </c>
      <c r="K4137" t="s">
        <v>16845</v>
      </c>
    </row>
    <row r="4138" spans="1:11" x14ac:dyDescent="0.3">
      <c r="A4138" t="s">
        <v>16846</v>
      </c>
      <c r="B4138" t="s">
        <v>16847</v>
      </c>
      <c r="C4138" t="s">
        <v>147</v>
      </c>
      <c r="D4138" t="s">
        <v>16848</v>
      </c>
      <c r="E4138" t="s">
        <v>183</v>
      </c>
      <c r="F4138" t="s">
        <v>16849</v>
      </c>
      <c r="G4138" t="s">
        <v>42</v>
      </c>
      <c r="H4138">
        <v>0</v>
      </c>
      <c r="I4138">
        <v>0</v>
      </c>
      <c r="J4138">
        <v>0</v>
      </c>
      <c r="K4138" t="s">
        <v>16850</v>
      </c>
    </row>
    <row r="4139" spans="1:11" x14ac:dyDescent="0.3">
      <c r="A4139" t="s">
        <v>16851</v>
      </c>
      <c r="B4139" t="s">
        <v>16852</v>
      </c>
      <c r="C4139" t="s">
        <v>20</v>
      </c>
      <c r="D4139" t="s">
        <v>16853</v>
      </c>
      <c r="E4139" t="s">
        <v>22</v>
      </c>
      <c r="F4139" t="s">
        <v>16</v>
      </c>
      <c r="G4139" t="s">
        <v>1934</v>
      </c>
      <c r="H4139">
        <v>0</v>
      </c>
      <c r="I4139">
        <v>0</v>
      </c>
      <c r="J4139">
        <v>0</v>
      </c>
      <c r="K4139" t="s">
        <v>16854</v>
      </c>
    </row>
    <row r="4140" spans="1:11" x14ac:dyDescent="0.3">
      <c r="A4140" t="s">
        <v>16855</v>
      </c>
      <c r="C4140" t="s">
        <v>466</v>
      </c>
      <c r="D4140" t="s">
        <v>16856</v>
      </c>
      <c r="E4140" t="s">
        <v>5396</v>
      </c>
      <c r="F4140" t="s">
        <v>16</v>
      </c>
      <c r="G4140" t="s">
        <v>529</v>
      </c>
      <c r="H4140">
        <v>0</v>
      </c>
      <c r="I4140">
        <v>0</v>
      </c>
      <c r="J4140">
        <v>0</v>
      </c>
      <c r="K4140" t="s">
        <v>16857</v>
      </c>
    </row>
    <row r="4141" spans="1:11" x14ac:dyDescent="0.3">
      <c r="A4141" t="s">
        <v>16858</v>
      </c>
      <c r="C4141" t="s">
        <v>27</v>
      </c>
      <c r="D4141" t="s">
        <v>16859</v>
      </c>
      <c r="E4141" t="s">
        <v>10249</v>
      </c>
      <c r="F4141" t="s">
        <v>16</v>
      </c>
      <c r="G4141" t="s">
        <v>42</v>
      </c>
      <c r="H4141">
        <v>0</v>
      </c>
      <c r="I4141">
        <v>0</v>
      </c>
      <c r="J4141">
        <v>0</v>
      </c>
      <c r="K4141" t="s">
        <v>16860</v>
      </c>
    </row>
    <row r="4142" spans="1:11" x14ac:dyDescent="0.3">
      <c r="A4142" t="s">
        <v>16861</v>
      </c>
      <c r="B4142" t="s">
        <v>16862</v>
      </c>
      <c r="C4142" t="s">
        <v>558</v>
      </c>
      <c r="D4142" t="s">
        <v>16863</v>
      </c>
      <c r="E4142" t="s">
        <v>1090</v>
      </c>
      <c r="F4142" t="s">
        <v>16</v>
      </c>
      <c r="G4142" t="s">
        <v>11099</v>
      </c>
      <c r="H4142">
        <v>0</v>
      </c>
      <c r="I4142">
        <v>0</v>
      </c>
      <c r="J4142">
        <v>0</v>
      </c>
      <c r="K4142" t="s">
        <v>16864</v>
      </c>
    </row>
    <row r="4143" spans="1:11" x14ac:dyDescent="0.3">
      <c r="A4143" t="s">
        <v>16865</v>
      </c>
      <c r="B4143" t="s">
        <v>16866</v>
      </c>
      <c r="C4143" t="s">
        <v>20</v>
      </c>
      <c r="D4143" t="s">
        <v>16867</v>
      </c>
      <c r="E4143" t="s">
        <v>14059</v>
      </c>
      <c r="F4143" t="s">
        <v>4643</v>
      </c>
      <c r="G4143" t="s">
        <v>42</v>
      </c>
      <c r="H4143">
        <v>0</v>
      </c>
      <c r="I4143">
        <v>0</v>
      </c>
      <c r="J4143">
        <v>0</v>
      </c>
      <c r="K4143" t="s">
        <v>16868</v>
      </c>
    </row>
    <row r="4144" spans="1:11" x14ac:dyDescent="0.3">
      <c r="A4144" t="s">
        <v>16869</v>
      </c>
      <c r="B4144" t="s">
        <v>16870</v>
      </c>
      <c r="C4144" t="s">
        <v>147</v>
      </c>
      <c r="D4144" t="s">
        <v>16871</v>
      </c>
      <c r="E4144" t="s">
        <v>4768</v>
      </c>
      <c r="F4144" t="s">
        <v>3834</v>
      </c>
      <c r="G4144" t="s">
        <v>42</v>
      </c>
      <c r="H4144">
        <v>0</v>
      </c>
      <c r="I4144">
        <v>0</v>
      </c>
      <c r="J4144">
        <v>0</v>
      </c>
      <c r="K4144" t="s">
        <v>16872</v>
      </c>
    </row>
    <row r="4145" spans="1:11" x14ac:dyDescent="0.3">
      <c r="A4145" t="s">
        <v>16873</v>
      </c>
      <c r="B4145" t="s">
        <v>16874</v>
      </c>
      <c r="C4145" t="s">
        <v>147</v>
      </c>
      <c r="D4145" t="s">
        <v>16875</v>
      </c>
      <c r="E4145" t="s">
        <v>183</v>
      </c>
      <c r="F4145" t="s">
        <v>2437</v>
      </c>
      <c r="G4145" t="s">
        <v>5569</v>
      </c>
      <c r="H4145">
        <v>0</v>
      </c>
      <c r="I4145">
        <v>0</v>
      </c>
      <c r="J4145">
        <v>0</v>
      </c>
      <c r="K4145" t="s">
        <v>16876</v>
      </c>
    </row>
    <row r="4146" spans="1:11" x14ac:dyDescent="0.3">
      <c r="A4146" t="s">
        <v>16877</v>
      </c>
      <c r="B4146" t="s">
        <v>16878</v>
      </c>
      <c r="C4146" t="s">
        <v>27</v>
      </c>
      <c r="D4146" t="s">
        <v>16879</v>
      </c>
      <c r="E4146" t="s">
        <v>10249</v>
      </c>
      <c r="F4146" t="s">
        <v>16880</v>
      </c>
      <c r="G4146" t="s">
        <v>42</v>
      </c>
      <c r="H4146">
        <v>0</v>
      </c>
      <c r="I4146">
        <v>0</v>
      </c>
      <c r="J4146">
        <v>0</v>
      </c>
      <c r="K4146" t="s">
        <v>16881</v>
      </c>
    </row>
    <row r="4147" spans="1:11" x14ac:dyDescent="0.3">
      <c r="A4147" t="s">
        <v>16882</v>
      </c>
      <c r="B4147" t="s">
        <v>16883</v>
      </c>
      <c r="C4147" t="s">
        <v>27</v>
      </c>
      <c r="D4147" t="s">
        <v>16884</v>
      </c>
      <c r="E4147" t="s">
        <v>10249</v>
      </c>
      <c r="F4147" t="s">
        <v>16</v>
      </c>
      <c r="G4147" t="s">
        <v>2323</v>
      </c>
      <c r="H4147">
        <v>0</v>
      </c>
      <c r="I4147">
        <v>0</v>
      </c>
      <c r="J4147">
        <v>0</v>
      </c>
      <c r="K4147" t="s">
        <v>16885</v>
      </c>
    </row>
    <row r="4148" spans="1:11" x14ac:dyDescent="0.3">
      <c r="A4148" t="s">
        <v>16886</v>
      </c>
      <c r="B4148" t="s">
        <v>16887</v>
      </c>
      <c r="C4148" t="s">
        <v>20</v>
      </c>
      <c r="D4148" t="s">
        <v>16888</v>
      </c>
      <c r="E4148" t="s">
        <v>14059</v>
      </c>
      <c r="F4148" t="s">
        <v>16</v>
      </c>
      <c r="G4148" t="s">
        <v>7351</v>
      </c>
      <c r="H4148">
        <v>0</v>
      </c>
      <c r="I4148">
        <v>0</v>
      </c>
      <c r="J4148">
        <v>0</v>
      </c>
      <c r="K4148" t="s">
        <v>16889</v>
      </c>
    </row>
    <row r="4149" spans="1:11" x14ac:dyDescent="0.3">
      <c r="A4149" t="s">
        <v>16890</v>
      </c>
      <c r="C4149" t="s">
        <v>27</v>
      </c>
      <c r="D4149" t="s">
        <v>16891</v>
      </c>
      <c r="E4149" t="s">
        <v>10249</v>
      </c>
      <c r="F4149" t="s">
        <v>16</v>
      </c>
      <c r="G4149" t="s">
        <v>1276</v>
      </c>
      <c r="H4149">
        <v>0</v>
      </c>
      <c r="I4149">
        <v>0</v>
      </c>
      <c r="J4149">
        <v>0</v>
      </c>
      <c r="K4149" t="s">
        <v>16892</v>
      </c>
    </row>
    <row r="4150" spans="1:11" x14ac:dyDescent="0.3">
      <c r="A4150" t="s">
        <v>16893</v>
      </c>
      <c r="B4150" t="s">
        <v>16894</v>
      </c>
      <c r="C4150" t="s">
        <v>20</v>
      </c>
      <c r="D4150" t="s">
        <v>16895</v>
      </c>
      <c r="E4150" t="s">
        <v>14059</v>
      </c>
      <c r="F4150" t="s">
        <v>16</v>
      </c>
      <c r="G4150" t="s">
        <v>3669</v>
      </c>
      <c r="H4150">
        <v>0</v>
      </c>
      <c r="I4150">
        <v>0</v>
      </c>
      <c r="J4150">
        <v>0</v>
      </c>
      <c r="K4150" t="s">
        <v>16896</v>
      </c>
    </row>
    <row r="4151" spans="1:11" x14ac:dyDescent="0.3">
      <c r="A4151" t="s">
        <v>16897</v>
      </c>
      <c r="B4151" t="s">
        <v>16898</v>
      </c>
      <c r="C4151" t="s">
        <v>13</v>
      </c>
      <c r="D4151" t="s">
        <v>16899</v>
      </c>
      <c r="E4151" t="s">
        <v>13199</v>
      </c>
      <c r="F4151" t="s">
        <v>16</v>
      </c>
      <c r="G4151" t="s">
        <v>4749</v>
      </c>
      <c r="H4151">
        <v>0</v>
      </c>
      <c r="I4151">
        <v>0</v>
      </c>
      <c r="J4151">
        <v>0</v>
      </c>
      <c r="K4151" t="s">
        <v>16900</v>
      </c>
    </row>
    <row r="4152" spans="1:11" x14ac:dyDescent="0.3">
      <c r="A4152" t="s">
        <v>16901</v>
      </c>
      <c r="B4152" t="s">
        <v>16902</v>
      </c>
      <c r="C4152" t="s">
        <v>27</v>
      </c>
      <c r="D4152" t="s">
        <v>16903</v>
      </c>
      <c r="E4152" t="s">
        <v>10249</v>
      </c>
      <c r="F4152" t="s">
        <v>16</v>
      </c>
      <c r="G4152" t="s">
        <v>2088</v>
      </c>
      <c r="H4152">
        <v>0</v>
      </c>
      <c r="I4152">
        <v>0</v>
      </c>
      <c r="J4152">
        <v>0</v>
      </c>
      <c r="K4152" t="s">
        <v>16904</v>
      </c>
    </row>
    <row r="4153" spans="1:11" x14ac:dyDescent="0.3">
      <c r="A4153" t="s">
        <v>16905</v>
      </c>
      <c r="B4153" t="s">
        <v>16906</v>
      </c>
      <c r="C4153" t="s">
        <v>27</v>
      </c>
      <c r="D4153" t="s">
        <v>16907</v>
      </c>
      <c r="E4153" t="s">
        <v>10249</v>
      </c>
      <c r="F4153" t="s">
        <v>16</v>
      </c>
      <c r="G4153" t="s">
        <v>13433</v>
      </c>
      <c r="H4153">
        <v>0</v>
      </c>
      <c r="I4153">
        <v>0</v>
      </c>
      <c r="J4153">
        <v>0</v>
      </c>
      <c r="K4153" t="s">
        <v>16908</v>
      </c>
    </row>
    <row r="4154" spans="1:11" x14ac:dyDescent="0.3">
      <c r="A4154" t="s">
        <v>7655</v>
      </c>
      <c r="B4154" t="s">
        <v>16909</v>
      </c>
      <c r="C4154" t="s">
        <v>20</v>
      </c>
      <c r="D4154" t="s">
        <v>16910</v>
      </c>
      <c r="E4154" t="s">
        <v>14059</v>
      </c>
      <c r="F4154" t="s">
        <v>16</v>
      </c>
      <c r="G4154" t="s">
        <v>12342</v>
      </c>
      <c r="H4154">
        <v>0</v>
      </c>
      <c r="I4154">
        <v>0</v>
      </c>
      <c r="J4154">
        <v>0</v>
      </c>
      <c r="K4154" t="s">
        <v>16911</v>
      </c>
    </row>
    <row r="4155" spans="1:11" x14ac:dyDescent="0.3">
      <c r="A4155" t="s">
        <v>16912</v>
      </c>
      <c r="B4155" t="s">
        <v>16913</v>
      </c>
      <c r="C4155" t="s">
        <v>13</v>
      </c>
      <c r="D4155" t="s">
        <v>16914</v>
      </c>
      <c r="E4155" t="s">
        <v>15</v>
      </c>
      <c r="F4155" t="s">
        <v>16</v>
      </c>
      <c r="G4155" t="s">
        <v>8956</v>
      </c>
      <c r="H4155">
        <v>0</v>
      </c>
      <c r="I4155">
        <v>0</v>
      </c>
      <c r="J4155">
        <v>0</v>
      </c>
      <c r="K4155" t="s">
        <v>16915</v>
      </c>
    </row>
    <row r="4156" spans="1:11" x14ac:dyDescent="0.3">
      <c r="A4156" t="s">
        <v>16916</v>
      </c>
      <c r="B4156" t="s">
        <v>16917</v>
      </c>
      <c r="C4156" t="s">
        <v>147</v>
      </c>
      <c r="D4156" t="s">
        <v>16918</v>
      </c>
      <c r="E4156" t="s">
        <v>4768</v>
      </c>
      <c r="F4156" t="s">
        <v>16919</v>
      </c>
      <c r="G4156" t="s">
        <v>42</v>
      </c>
      <c r="H4156">
        <v>0</v>
      </c>
      <c r="I4156">
        <v>0</v>
      </c>
      <c r="J4156">
        <v>0</v>
      </c>
      <c r="K4156" t="s">
        <v>16920</v>
      </c>
    </row>
    <row r="4157" spans="1:11" x14ac:dyDescent="0.3">
      <c r="A4157" t="s">
        <v>16921</v>
      </c>
      <c r="B4157" t="s">
        <v>16922</v>
      </c>
      <c r="C4157" t="s">
        <v>27</v>
      </c>
      <c r="D4157" t="e">
        <f>탄소강</f>
        <v>#NAME?</v>
      </c>
      <c r="E4157" t="s">
        <v>10249</v>
      </c>
      <c r="F4157" t="s">
        <v>16</v>
      </c>
      <c r="G4157" t="s">
        <v>126</v>
      </c>
      <c r="H4157">
        <v>0</v>
      </c>
      <c r="I4157">
        <v>0</v>
      </c>
      <c r="J4157">
        <v>0</v>
      </c>
      <c r="K4157" t="s">
        <v>16923</v>
      </c>
    </row>
    <row r="4158" spans="1:11" x14ac:dyDescent="0.3">
      <c r="A4158" t="s">
        <v>16924</v>
      </c>
      <c r="C4158" t="s">
        <v>558</v>
      </c>
      <c r="D4158" t="s">
        <v>16925</v>
      </c>
      <c r="E4158" t="s">
        <v>1122</v>
      </c>
      <c r="F4158" t="s">
        <v>41</v>
      </c>
      <c r="G4158" t="s">
        <v>42</v>
      </c>
      <c r="H4158">
        <v>0</v>
      </c>
      <c r="I4158">
        <v>0</v>
      </c>
      <c r="J4158">
        <v>0</v>
      </c>
      <c r="K4158" t="s">
        <v>16926</v>
      </c>
    </row>
    <row r="4159" spans="1:11" x14ac:dyDescent="0.3">
      <c r="A4159" t="s">
        <v>16927</v>
      </c>
      <c r="B4159" t="s">
        <v>16928</v>
      </c>
      <c r="C4159" t="s">
        <v>27</v>
      </c>
      <c r="D4159" t="s">
        <v>16929</v>
      </c>
      <c r="E4159" t="s">
        <v>10249</v>
      </c>
      <c r="F4159" t="s">
        <v>7664</v>
      </c>
      <c r="G4159" t="s">
        <v>42</v>
      </c>
      <c r="H4159">
        <v>0</v>
      </c>
      <c r="I4159">
        <v>0</v>
      </c>
      <c r="J4159">
        <v>0</v>
      </c>
      <c r="K4159" t="s">
        <v>16930</v>
      </c>
    </row>
    <row r="4160" spans="1:11" x14ac:dyDescent="0.3">
      <c r="A4160" t="s">
        <v>16931</v>
      </c>
      <c r="C4160" t="s">
        <v>27</v>
      </c>
      <c r="D4160" t="s">
        <v>16932</v>
      </c>
      <c r="E4160" t="s">
        <v>10249</v>
      </c>
      <c r="F4160" t="s">
        <v>1674</v>
      </c>
      <c r="G4160" t="s">
        <v>42</v>
      </c>
      <c r="H4160">
        <v>0</v>
      </c>
      <c r="I4160">
        <v>0</v>
      </c>
      <c r="J4160">
        <v>0</v>
      </c>
      <c r="K4160" t="s">
        <v>16933</v>
      </c>
    </row>
    <row r="4161" spans="1:11" x14ac:dyDescent="0.3">
      <c r="A4161" t="s">
        <v>16934</v>
      </c>
      <c r="B4161" t="s">
        <v>16935</v>
      </c>
      <c r="C4161" t="s">
        <v>558</v>
      </c>
      <c r="D4161" t="s">
        <v>16936</v>
      </c>
      <c r="E4161" t="s">
        <v>1122</v>
      </c>
      <c r="F4161" t="s">
        <v>2835</v>
      </c>
      <c r="G4161" t="s">
        <v>42</v>
      </c>
      <c r="H4161">
        <v>0</v>
      </c>
      <c r="I4161">
        <v>0</v>
      </c>
      <c r="J4161">
        <v>0</v>
      </c>
      <c r="K4161" t="s">
        <v>16937</v>
      </c>
    </row>
    <row r="4162" spans="1:11" x14ac:dyDescent="0.3">
      <c r="A4162" t="s">
        <v>16938</v>
      </c>
      <c r="B4162" t="s">
        <v>16939</v>
      </c>
      <c r="C4162" t="s">
        <v>27</v>
      </c>
      <c r="D4162" t="s">
        <v>16940</v>
      </c>
      <c r="E4162" t="s">
        <v>10249</v>
      </c>
      <c r="F4162" t="s">
        <v>41</v>
      </c>
      <c r="G4162" t="s">
        <v>42</v>
      </c>
      <c r="H4162">
        <v>0</v>
      </c>
      <c r="I4162">
        <v>0</v>
      </c>
      <c r="J4162">
        <v>0</v>
      </c>
      <c r="K4162" t="s">
        <v>16941</v>
      </c>
    </row>
    <row r="4163" spans="1:11" x14ac:dyDescent="0.3">
      <c r="A4163" t="s">
        <v>16942</v>
      </c>
      <c r="C4163" t="s">
        <v>558</v>
      </c>
      <c r="D4163" t="s">
        <v>16943</v>
      </c>
      <c r="E4163" t="s">
        <v>754</v>
      </c>
      <c r="F4163" t="s">
        <v>15881</v>
      </c>
      <c r="G4163" t="s">
        <v>42</v>
      </c>
      <c r="H4163">
        <v>0</v>
      </c>
      <c r="I4163">
        <v>0</v>
      </c>
      <c r="J4163">
        <v>0</v>
      </c>
      <c r="K4163" t="s">
        <v>16944</v>
      </c>
    </row>
    <row r="4164" spans="1:11" x14ac:dyDescent="0.3">
      <c r="A4164" t="s">
        <v>16945</v>
      </c>
      <c r="B4164" t="s">
        <v>16946</v>
      </c>
      <c r="C4164" t="s">
        <v>27</v>
      </c>
      <c r="D4164" t="s">
        <v>16947</v>
      </c>
      <c r="E4164" t="s">
        <v>1867</v>
      </c>
      <c r="F4164" t="s">
        <v>7405</v>
      </c>
      <c r="G4164" t="s">
        <v>42</v>
      </c>
      <c r="H4164">
        <v>0</v>
      </c>
      <c r="I4164">
        <v>0</v>
      </c>
      <c r="J4164">
        <v>0</v>
      </c>
      <c r="K4164" t="s">
        <v>16948</v>
      </c>
    </row>
    <row r="4165" spans="1:11" x14ac:dyDescent="0.3">
      <c r="A4165" t="s">
        <v>16949</v>
      </c>
      <c r="B4165" t="s">
        <v>16950</v>
      </c>
      <c r="C4165" t="s">
        <v>147</v>
      </c>
      <c r="D4165" t="s">
        <v>16951</v>
      </c>
      <c r="E4165" t="s">
        <v>4768</v>
      </c>
      <c r="F4165" t="s">
        <v>1247</v>
      </c>
      <c r="G4165" t="s">
        <v>42</v>
      </c>
      <c r="H4165">
        <v>0</v>
      </c>
      <c r="I4165">
        <v>0</v>
      </c>
      <c r="J4165">
        <v>0</v>
      </c>
      <c r="K4165" t="s">
        <v>16952</v>
      </c>
    </row>
    <row r="4166" spans="1:11" x14ac:dyDescent="0.3">
      <c r="A4166" t="s">
        <v>16953</v>
      </c>
      <c r="B4166" t="s">
        <v>16954</v>
      </c>
      <c r="C4166" t="s">
        <v>27</v>
      </c>
      <c r="D4166" t="s">
        <v>16955</v>
      </c>
      <c r="E4166" t="s">
        <v>1867</v>
      </c>
      <c r="F4166" t="s">
        <v>3026</v>
      </c>
      <c r="G4166" t="s">
        <v>42</v>
      </c>
      <c r="H4166">
        <v>0</v>
      </c>
      <c r="I4166">
        <v>0</v>
      </c>
      <c r="J4166">
        <v>0</v>
      </c>
      <c r="K4166" t="s">
        <v>16956</v>
      </c>
    </row>
    <row r="4167" spans="1:11" x14ac:dyDescent="0.3">
      <c r="A4167" t="s">
        <v>16957</v>
      </c>
      <c r="B4167" t="s">
        <v>16958</v>
      </c>
      <c r="C4167" t="s">
        <v>558</v>
      </c>
      <c r="D4167" t="s">
        <v>16959</v>
      </c>
      <c r="E4167" t="s">
        <v>1122</v>
      </c>
      <c r="F4167" t="s">
        <v>3277</v>
      </c>
      <c r="G4167" t="s">
        <v>42</v>
      </c>
      <c r="H4167">
        <v>0</v>
      </c>
      <c r="I4167">
        <v>0</v>
      </c>
      <c r="J4167">
        <v>0</v>
      </c>
      <c r="K4167" t="s">
        <v>16960</v>
      </c>
    </row>
    <row r="4168" spans="1:11" x14ac:dyDescent="0.3">
      <c r="A4168" t="s">
        <v>16961</v>
      </c>
      <c r="B4168" t="s">
        <v>16962</v>
      </c>
      <c r="C4168" t="s">
        <v>27</v>
      </c>
      <c r="D4168" t="s">
        <v>16963</v>
      </c>
      <c r="E4168" t="s">
        <v>1867</v>
      </c>
      <c r="F4168" t="s">
        <v>2116</v>
      </c>
      <c r="G4168" t="s">
        <v>42</v>
      </c>
      <c r="H4168">
        <v>0</v>
      </c>
      <c r="I4168">
        <v>0</v>
      </c>
      <c r="J4168">
        <v>0</v>
      </c>
      <c r="K4168" t="s">
        <v>16964</v>
      </c>
    </row>
    <row r="4169" spans="1:11" x14ac:dyDescent="0.3">
      <c r="A4169" t="s">
        <v>16965</v>
      </c>
      <c r="B4169" t="s">
        <v>16966</v>
      </c>
      <c r="C4169" t="s">
        <v>27</v>
      </c>
      <c r="D4169" t="s">
        <v>16967</v>
      </c>
      <c r="E4169" t="s">
        <v>1867</v>
      </c>
      <c r="F4169" t="s">
        <v>1840</v>
      </c>
      <c r="G4169" t="s">
        <v>42</v>
      </c>
      <c r="H4169">
        <v>0</v>
      </c>
      <c r="I4169">
        <v>0</v>
      </c>
      <c r="J4169">
        <v>0</v>
      </c>
      <c r="K4169" t="s">
        <v>16968</v>
      </c>
    </row>
    <row r="4170" spans="1:11" x14ac:dyDescent="0.3">
      <c r="A4170" t="s">
        <v>16969</v>
      </c>
      <c r="B4170" t="s">
        <v>16970</v>
      </c>
      <c r="C4170" t="s">
        <v>27</v>
      </c>
      <c r="D4170" t="s">
        <v>16971</v>
      </c>
      <c r="E4170" t="s">
        <v>1867</v>
      </c>
      <c r="F4170" t="s">
        <v>3249</v>
      </c>
      <c r="G4170" t="s">
        <v>42</v>
      </c>
      <c r="H4170">
        <v>0</v>
      </c>
      <c r="I4170">
        <v>0</v>
      </c>
      <c r="J4170">
        <v>0</v>
      </c>
      <c r="K4170" t="s">
        <v>16972</v>
      </c>
    </row>
    <row r="4171" spans="1:11" x14ac:dyDescent="0.3">
      <c r="A4171" t="s">
        <v>16973</v>
      </c>
      <c r="B4171" t="s">
        <v>16974</v>
      </c>
      <c r="C4171" t="s">
        <v>558</v>
      </c>
      <c r="D4171" t="s">
        <v>16975</v>
      </c>
      <c r="E4171" t="s">
        <v>1122</v>
      </c>
      <c r="F4171" t="s">
        <v>9398</v>
      </c>
      <c r="G4171" t="s">
        <v>42</v>
      </c>
      <c r="H4171">
        <v>0</v>
      </c>
      <c r="I4171">
        <v>0</v>
      </c>
      <c r="J4171">
        <v>0</v>
      </c>
      <c r="K4171" t="s">
        <v>16976</v>
      </c>
    </row>
    <row r="4172" spans="1:11" x14ac:dyDescent="0.3">
      <c r="A4172" t="s">
        <v>16977</v>
      </c>
      <c r="B4172" t="s">
        <v>16978</v>
      </c>
      <c r="C4172" t="s">
        <v>27</v>
      </c>
      <c r="D4172" t="s">
        <v>16979</v>
      </c>
      <c r="E4172" t="s">
        <v>1867</v>
      </c>
      <c r="F4172" t="s">
        <v>5406</v>
      </c>
      <c r="G4172" t="s">
        <v>42</v>
      </c>
      <c r="H4172">
        <v>0</v>
      </c>
      <c r="I4172">
        <v>0</v>
      </c>
      <c r="J4172">
        <v>0</v>
      </c>
      <c r="K4172" t="s">
        <v>16980</v>
      </c>
    </row>
    <row r="4173" spans="1:11" x14ac:dyDescent="0.3">
      <c r="A4173" t="s">
        <v>16981</v>
      </c>
      <c r="B4173" t="s">
        <v>16982</v>
      </c>
      <c r="C4173" t="s">
        <v>13</v>
      </c>
      <c r="D4173" t="s">
        <v>16983</v>
      </c>
      <c r="E4173" t="s">
        <v>13199</v>
      </c>
      <c r="F4173" t="s">
        <v>16</v>
      </c>
      <c r="G4173" t="s">
        <v>904</v>
      </c>
      <c r="H4173">
        <v>0</v>
      </c>
      <c r="I4173">
        <v>0</v>
      </c>
      <c r="J4173">
        <v>0</v>
      </c>
      <c r="K4173" t="s">
        <v>16984</v>
      </c>
    </row>
    <row r="4174" spans="1:11" x14ac:dyDescent="0.3">
      <c r="A4174" t="s">
        <v>16985</v>
      </c>
      <c r="C4174" t="s">
        <v>558</v>
      </c>
      <c r="D4174" t="s">
        <v>16986</v>
      </c>
      <c r="E4174" t="s">
        <v>1472</v>
      </c>
      <c r="F4174" t="s">
        <v>16</v>
      </c>
      <c r="G4174" t="s">
        <v>8679</v>
      </c>
      <c r="H4174">
        <v>0</v>
      </c>
      <c r="I4174">
        <v>0</v>
      </c>
      <c r="J4174">
        <v>0</v>
      </c>
      <c r="K4174" t="s">
        <v>16987</v>
      </c>
    </row>
    <row r="4175" spans="1:11" x14ac:dyDescent="0.3">
      <c r="A4175" t="s">
        <v>16988</v>
      </c>
      <c r="B4175" t="s">
        <v>16989</v>
      </c>
      <c r="C4175" t="s">
        <v>13</v>
      </c>
      <c r="D4175" t="s">
        <v>16990</v>
      </c>
      <c r="E4175" t="s">
        <v>13199</v>
      </c>
      <c r="F4175" t="s">
        <v>16</v>
      </c>
      <c r="G4175" t="s">
        <v>364</v>
      </c>
      <c r="H4175">
        <v>0</v>
      </c>
      <c r="I4175">
        <v>0</v>
      </c>
      <c r="J4175">
        <v>0</v>
      </c>
      <c r="K4175" t="s">
        <v>16991</v>
      </c>
    </row>
    <row r="4176" spans="1:11" x14ac:dyDescent="0.3">
      <c r="A4176" t="s">
        <v>16992</v>
      </c>
      <c r="C4176" t="s">
        <v>13</v>
      </c>
      <c r="D4176" t="e">
        <f>보퍼트 풍력 계급.</f>
        <v>#NAME?</v>
      </c>
      <c r="E4176" t="s">
        <v>13199</v>
      </c>
      <c r="F4176" t="s">
        <v>16</v>
      </c>
      <c r="G4176" t="s">
        <v>1934</v>
      </c>
      <c r="H4176">
        <v>0</v>
      </c>
      <c r="I4176">
        <v>0</v>
      </c>
      <c r="J4176">
        <v>0</v>
      </c>
      <c r="K4176" t="s">
        <v>16993</v>
      </c>
    </row>
    <row r="4177" spans="1:11" x14ac:dyDescent="0.3">
      <c r="A4177" t="s">
        <v>16994</v>
      </c>
      <c r="B4177" t="s">
        <v>16995</v>
      </c>
      <c r="C4177" t="s">
        <v>13</v>
      </c>
      <c r="D4177" t="s">
        <v>16996</v>
      </c>
      <c r="E4177" t="s">
        <v>13199</v>
      </c>
      <c r="F4177" t="s">
        <v>41</v>
      </c>
      <c r="G4177" t="s">
        <v>42</v>
      </c>
      <c r="H4177">
        <v>0</v>
      </c>
      <c r="I4177">
        <v>0</v>
      </c>
      <c r="J4177">
        <v>0</v>
      </c>
      <c r="K4177" t="s">
        <v>16997</v>
      </c>
    </row>
    <row r="4178" spans="1:11" x14ac:dyDescent="0.3">
      <c r="A4178" t="s">
        <v>16998</v>
      </c>
      <c r="B4178" t="s">
        <v>16999</v>
      </c>
      <c r="C4178" t="s">
        <v>20</v>
      </c>
      <c r="D4178" t="s">
        <v>17000</v>
      </c>
      <c r="E4178" t="s">
        <v>14059</v>
      </c>
      <c r="F4178" t="s">
        <v>16</v>
      </c>
      <c r="G4178" t="s">
        <v>17001</v>
      </c>
      <c r="H4178">
        <v>0</v>
      </c>
      <c r="I4178">
        <v>0</v>
      </c>
      <c r="J4178">
        <v>0</v>
      </c>
      <c r="K4178" t="s">
        <v>17002</v>
      </c>
    </row>
    <row r="4179" spans="1:11" x14ac:dyDescent="0.3">
      <c r="A4179" t="s">
        <v>17003</v>
      </c>
      <c r="B4179" t="s">
        <v>17004</v>
      </c>
      <c r="C4179" t="s">
        <v>20</v>
      </c>
      <c r="D4179" t="s">
        <v>17005</v>
      </c>
      <c r="E4179" t="s">
        <v>14059</v>
      </c>
      <c r="F4179" t="s">
        <v>16</v>
      </c>
      <c r="G4179" t="s">
        <v>3413</v>
      </c>
      <c r="H4179">
        <v>0</v>
      </c>
      <c r="I4179">
        <v>0</v>
      </c>
      <c r="J4179">
        <v>0</v>
      </c>
      <c r="K4179" t="s">
        <v>17006</v>
      </c>
    </row>
    <row r="4180" spans="1:11" x14ac:dyDescent="0.3">
      <c r="A4180" t="s">
        <v>17007</v>
      </c>
      <c r="B4180" t="s">
        <v>17008</v>
      </c>
      <c r="C4180" t="s">
        <v>558</v>
      </c>
      <c r="D4180" t="s">
        <v>17009</v>
      </c>
      <c r="E4180" t="s">
        <v>754</v>
      </c>
      <c r="F4180" t="s">
        <v>16</v>
      </c>
      <c r="G4180" t="s">
        <v>11691</v>
      </c>
      <c r="H4180">
        <v>0</v>
      </c>
      <c r="I4180">
        <v>0</v>
      </c>
      <c r="J4180">
        <v>0</v>
      </c>
      <c r="K4180" t="s">
        <v>17010</v>
      </c>
    </row>
    <row r="4181" spans="1:11" x14ac:dyDescent="0.3">
      <c r="A4181" t="s">
        <v>17011</v>
      </c>
      <c r="B4181" t="s">
        <v>17012</v>
      </c>
      <c r="C4181" t="s">
        <v>20</v>
      </c>
      <c r="D4181" t="s">
        <v>17013</v>
      </c>
      <c r="E4181" t="s">
        <v>14059</v>
      </c>
      <c r="F4181" t="s">
        <v>16</v>
      </c>
      <c r="G4181" t="s">
        <v>13301</v>
      </c>
      <c r="H4181">
        <v>0</v>
      </c>
      <c r="I4181">
        <v>0</v>
      </c>
      <c r="J4181">
        <v>0</v>
      </c>
      <c r="K4181" t="s">
        <v>17014</v>
      </c>
    </row>
    <row r="4182" spans="1:11" x14ac:dyDescent="0.3">
      <c r="A4182" t="s">
        <v>17015</v>
      </c>
      <c r="C4182" t="s">
        <v>147</v>
      </c>
      <c r="D4182" t="s">
        <v>17016</v>
      </c>
      <c r="E4182" t="s">
        <v>4768</v>
      </c>
      <c r="F4182" t="s">
        <v>3421</v>
      </c>
      <c r="G4182" t="s">
        <v>42</v>
      </c>
      <c r="H4182">
        <v>0</v>
      </c>
      <c r="I4182">
        <v>0</v>
      </c>
      <c r="J4182">
        <v>0</v>
      </c>
      <c r="K4182" t="s">
        <v>17017</v>
      </c>
    </row>
    <row r="4183" spans="1:11" x14ac:dyDescent="0.3">
      <c r="A4183" t="s">
        <v>17018</v>
      </c>
      <c r="B4183" t="s">
        <v>17019</v>
      </c>
      <c r="C4183" t="s">
        <v>13</v>
      </c>
      <c r="D4183" t="s">
        <v>17020</v>
      </c>
      <c r="E4183" t="s">
        <v>13199</v>
      </c>
      <c r="F4183" t="s">
        <v>16</v>
      </c>
      <c r="G4183" t="s">
        <v>17021</v>
      </c>
      <c r="H4183">
        <v>0</v>
      </c>
      <c r="I4183">
        <v>0</v>
      </c>
      <c r="J4183">
        <v>0</v>
      </c>
      <c r="K4183" t="s">
        <v>17022</v>
      </c>
    </row>
    <row r="4184" spans="1:11" x14ac:dyDescent="0.3">
      <c r="A4184" t="s">
        <v>17023</v>
      </c>
      <c r="B4184" t="s">
        <v>17024</v>
      </c>
      <c r="C4184" t="s">
        <v>1159</v>
      </c>
      <c r="D4184" t="s">
        <v>17025</v>
      </c>
      <c r="E4184" t="s">
        <v>1161</v>
      </c>
      <c r="F4184" t="s">
        <v>16</v>
      </c>
      <c r="G4184" t="s">
        <v>3335</v>
      </c>
      <c r="H4184">
        <v>0</v>
      </c>
      <c r="I4184">
        <v>0</v>
      </c>
      <c r="J4184">
        <v>0</v>
      </c>
      <c r="K4184" t="s">
        <v>17026</v>
      </c>
    </row>
    <row r="4185" spans="1:11" x14ac:dyDescent="0.3">
      <c r="A4185" t="s">
        <v>17027</v>
      </c>
      <c r="B4185" t="s">
        <v>17028</v>
      </c>
      <c r="C4185" t="s">
        <v>27</v>
      </c>
      <c r="D4185" t="s">
        <v>17029</v>
      </c>
      <c r="E4185" t="s">
        <v>1867</v>
      </c>
      <c r="F4185" t="s">
        <v>5696</v>
      </c>
      <c r="G4185" t="s">
        <v>14060</v>
      </c>
      <c r="H4185">
        <v>0</v>
      </c>
      <c r="I4185">
        <v>0</v>
      </c>
      <c r="J4185">
        <v>0</v>
      </c>
      <c r="K4185" t="s">
        <v>17030</v>
      </c>
    </row>
    <row r="4186" spans="1:11" x14ac:dyDescent="0.3">
      <c r="A4186" t="s">
        <v>17031</v>
      </c>
      <c r="B4186" t="s">
        <v>17032</v>
      </c>
      <c r="C4186" t="s">
        <v>13</v>
      </c>
      <c r="D4186" t="s">
        <v>17033</v>
      </c>
      <c r="E4186" t="s">
        <v>13199</v>
      </c>
      <c r="F4186" t="s">
        <v>41</v>
      </c>
      <c r="G4186" t="s">
        <v>42</v>
      </c>
      <c r="H4186">
        <v>0</v>
      </c>
      <c r="I4186">
        <v>0</v>
      </c>
      <c r="J4186">
        <v>0</v>
      </c>
      <c r="K4186" t="s">
        <v>17034</v>
      </c>
    </row>
    <row r="4187" spans="1:11" x14ac:dyDescent="0.3">
      <c r="A4187" t="s">
        <v>17035</v>
      </c>
      <c r="B4187" t="s">
        <v>17036</v>
      </c>
      <c r="C4187" t="s">
        <v>27</v>
      </c>
      <c r="D4187" t="s">
        <v>17037</v>
      </c>
      <c r="E4187" t="s">
        <v>1867</v>
      </c>
      <c r="F4187" t="s">
        <v>14941</v>
      </c>
      <c r="G4187" t="s">
        <v>42</v>
      </c>
      <c r="H4187">
        <v>0</v>
      </c>
      <c r="I4187">
        <v>0</v>
      </c>
      <c r="J4187">
        <v>0</v>
      </c>
      <c r="K4187" t="s">
        <v>17038</v>
      </c>
    </row>
    <row r="4188" spans="1:11" x14ac:dyDescent="0.3">
      <c r="A4188" t="s">
        <v>17039</v>
      </c>
      <c r="B4188" t="s">
        <v>17040</v>
      </c>
      <c r="C4188" t="s">
        <v>27</v>
      </c>
      <c r="D4188" t="s">
        <v>17041</v>
      </c>
      <c r="E4188" t="s">
        <v>1867</v>
      </c>
      <c r="F4188" t="s">
        <v>1981</v>
      </c>
      <c r="G4188" t="s">
        <v>42</v>
      </c>
      <c r="H4188">
        <v>0</v>
      </c>
      <c r="I4188">
        <v>0</v>
      </c>
      <c r="J4188">
        <v>0</v>
      </c>
      <c r="K4188" t="s">
        <v>17042</v>
      </c>
    </row>
    <row r="4189" spans="1:11" x14ac:dyDescent="0.3">
      <c r="A4189" t="s">
        <v>17043</v>
      </c>
      <c r="B4189" t="s">
        <v>17044</v>
      </c>
      <c r="C4189" t="s">
        <v>147</v>
      </c>
      <c r="D4189" t="s">
        <v>17045</v>
      </c>
      <c r="E4189" t="s">
        <v>4768</v>
      </c>
      <c r="F4189" t="s">
        <v>191</v>
      </c>
      <c r="G4189" t="s">
        <v>42</v>
      </c>
      <c r="H4189">
        <v>0</v>
      </c>
      <c r="I4189">
        <v>0</v>
      </c>
      <c r="J4189">
        <v>0</v>
      </c>
      <c r="K4189" t="s">
        <v>17046</v>
      </c>
    </row>
    <row r="4190" spans="1:11" x14ac:dyDescent="0.3">
      <c r="A4190" t="s">
        <v>17047</v>
      </c>
      <c r="B4190" t="s">
        <v>17048</v>
      </c>
      <c r="C4190" t="s">
        <v>27</v>
      </c>
      <c r="D4190" t="s">
        <v>17049</v>
      </c>
      <c r="E4190" t="s">
        <v>1867</v>
      </c>
      <c r="F4190" t="s">
        <v>845</v>
      </c>
      <c r="G4190" t="s">
        <v>42</v>
      </c>
      <c r="H4190">
        <v>0</v>
      </c>
      <c r="I4190">
        <v>0</v>
      </c>
      <c r="J4190">
        <v>0</v>
      </c>
      <c r="K4190" t="s">
        <v>17050</v>
      </c>
    </row>
    <row r="4191" spans="1:11" x14ac:dyDescent="0.3">
      <c r="A4191" t="s">
        <v>17051</v>
      </c>
      <c r="C4191" t="s">
        <v>13</v>
      </c>
      <c r="D4191" t="s">
        <v>17052</v>
      </c>
      <c r="E4191" t="s">
        <v>13199</v>
      </c>
      <c r="F4191" t="s">
        <v>16</v>
      </c>
      <c r="G4191" t="s">
        <v>17053</v>
      </c>
      <c r="H4191">
        <v>0</v>
      </c>
      <c r="I4191">
        <v>0</v>
      </c>
      <c r="J4191">
        <v>0</v>
      </c>
      <c r="K4191" t="s">
        <v>17054</v>
      </c>
    </row>
    <row r="4192" spans="1:11" x14ac:dyDescent="0.3">
      <c r="A4192" t="s">
        <v>17055</v>
      </c>
      <c r="B4192" t="s">
        <v>17056</v>
      </c>
      <c r="C4192" t="s">
        <v>558</v>
      </c>
      <c r="D4192" t="s">
        <v>17057</v>
      </c>
      <c r="E4192" t="s">
        <v>560</v>
      </c>
      <c r="F4192" t="s">
        <v>16</v>
      </c>
      <c r="G4192" t="s">
        <v>5387</v>
      </c>
      <c r="H4192">
        <v>0</v>
      </c>
      <c r="I4192">
        <v>0</v>
      </c>
      <c r="J4192">
        <v>0</v>
      </c>
      <c r="K4192" t="s">
        <v>17058</v>
      </c>
    </row>
    <row r="4193" spans="1:11" x14ac:dyDescent="0.3">
      <c r="A4193" t="s">
        <v>17059</v>
      </c>
      <c r="B4193" t="s">
        <v>17060</v>
      </c>
      <c r="C4193" t="s">
        <v>558</v>
      </c>
      <c r="D4193" t="s">
        <v>17061</v>
      </c>
      <c r="E4193" t="s">
        <v>560</v>
      </c>
      <c r="F4193" t="s">
        <v>16</v>
      </c>
      <c r="G4193" t="s">
        <v>10373</v>
      </c>
      <c r="H4193">
        <v>0</v>
      </c>
      <c r="I4193">
        <v>0</v>
      </c>
      <c r="J4193">
        <v>0</v>
      </c>
      <c r="K4193" t="s">
        <v>17062</v>
      </c>
    </row>
    <row r="4194" spans="1:11" x14ac:dyDescent="0.3">
      <c r="A4194" t="s">
        <v>17063</v>
      </c>
      <c r="B4194" t="s">
        <v>17064</v>
      </c>
      <c r="C4194" t="s">
        <v>558</v>
      </c>
      <c r="D4194" t="s">
        <v>17065</v>
      </c>
      <c r="E4194" t="s">
        <v>560</v>
      </c>
      <c r="F4194" t="s">
        <v>10325</v>
      </c>
      <c r="G4194" t="s">
        <v>12348</v>
      </c>
      <c r="H4194">
        <v>0</v>
      </c>
      <c r="I4194">
        <v>0</v>
      </c>
      <c r="J4194">
        <v>0</v>
      </c>
      <c r="K4194" t="s">
        <v>17066</v>
      </c>
    </row>
    <row r="4195" spans="1:11" x14ac:dyDescent="0.3">
      <c r="A4195" t="s">
        <v>17067</v>
      </c>
      <c r="B4195" t="s">
        <v>17068</v>
      </c>
      <c r="C4195" t="s">
        <v>558</v>
      </c>
      <c r="D4195" t="s">
        <v>17069</v>
      </c>
      <c r="E4195" t="s">
        <v>1122</v>
      </c>
      <c r="F4195" t="s">
        <v>6830</v>
      </c>
      <c r="G4195" t="s">
        <v>42</v>
      </c>
      <c r="H4195">
        <v>0</v>
      </c>
      <c r="I4195">
        <v>0</v>
      </c>
      <c r="J4195">
        <v>0</v>
      </c>
      <c r="K4195" t="s">
        <v>17070</v>
      </c>
    </row>
    <row r="4196" spans="1:11" x14ac:dyDescent="0.3">
      <c r="A4196" t="s">
        <v>17071</v>
      </c>
      <c r="B4196" t="s">
        <v>17072</v>
      </c>
      <c r="C4196" t="s">
        <v>558</v>
      </c>
      <c r="D4196" t="s">
        <v>17073</v>
      </c>
      <c r="E4196" t="s">
        <v>1122</v>
      </c>
      <c r="F4196" t="s">
        <v>17074</v>
      </c>
      <c r="G4196" t="s">
        <v>17075</v>
      </c>
      <c r="H4196">
        <v>0</v>
      </c>
      <c r="I4196">
        <v>0</v>
      </c>
      <c r="J4196">
        <v>0</v>
      </c>
      <c r="K4196" t="s">
        <v>17076</v>
      </c>
    </row>
    <row r="4197" spans="1:11" x14ac:dyDescent="0.3">
      <c r="A4197" t="s">
        <v>17077</v>
      </c>
      <c r="B4197" t="s">
        <v>17078</v>
      </c>
      <c r="C4197" t="s">
        <v>558</v>
      </c>
      <c r="D4197" t="s">
        <v>17079</v>
      </c>
      <c r="E4197" t="s">
        <v>1122</v>
      </c>
      <c r="F4197" t="s">
        <v>3764</v>
      </c>
      <c r="G4197" t="s">
        <v>42</v>
      </c>
      <c r="H4197">
        <v>0</v>
      </c>
      <c r="I4197">
        <v>0</v>
      </c>
      <c r="J4197">
        <v>0</v>
      </c>
      <c r="K4197" t="s">
        <v>17080</v>
      </c>
    </row>
    <row r="4198" spans="1:11" x14ac:dyDescent="0.3">
      <c r="A4198" t="s">
        <v>17081</v>
      </c>
      <c r="B4198" t="s">
        <v>17082</v>
      </c>
      <c r="C4198" t="s">
        <v>20</v>
      </c>
      <c r="D4198" t="s">
        <v>17083</v>
      </c>
      <c r="E4198" t="s">
        <v>22</v>
      </c>
      <c r="F4198" t="s">
        <v>16</v>
      </c>
      <c r="G4198" t="s">
        <v>2189</v>
      </c>
      <c r="H4198">
        <v>0</v>
      </c>
      <c r="I4198">
        <v>0</v>
      </c>
      <c r="J4198">
        <v>0</v>
      </c>
      <c r="K4198" t="s">
        <v>17084</v>
      </c>
    </row>
    <row r="4199" spans="1:11" x14ac:dyDescent="0.3">
      <c r="A4199" t="s">
        <v>17085</v>
      </c>
      <c r="C4199" t="s">
        <v>558</v>
      </c>
      <c r="D4199" t="s">
        <v>17086</v>
      </c>
      <c r="E4199" t="s">
        <v>1122</v>
      </c>
      <c r="F4199" t="s">
        <v>41</v>
      </c>
      <c r="G4199" t="s">
        <v>42</v>
      </c>
      <c r="H4199">
        <v>0</v>
      </c>
      <c r="I4199">
        <v>0</v>
      </c>
      <c r="J4199">
        <v>0</v>
      </c>
      <c r="K4199" t="s">
        <v>17087</v>
      </c>
    </row>
    <row r="4200" spans="1:11" x14ac:dyDescent="0.3">
      <c r="A4200" t="s">
        <v>17088</v>
      </c>
      <c r="C4200" t="s">
        <v>558</v>
      </c>
      <c r="D4200" t="s">
        <v>17086</v>
      </c>
      <c r="E4200" t="s">
        <v>1122</v>
      </c>
      <c r="F4200" t="s">
        <v>41</v>
      </c>
      <c r="G4200" t="s">
        <v>42</v>
      </c>
      <c r="H4200">
        <v>0</v>
      </c>
      <c r="I4200">
        <v>0</v>
      </c>
      <c r="J4200">
        <v>0</v>
      </c>
      <c r="K4200" t="s">
        <v>17089</v>
      </c>
    </row>
    <row r="4201" spans="1:11" x14ac:dyDescent="0.3">
      <c r="A4201" t="s">
        <v>17090</v>
      </c>
      <c r="B4201" t="s">
        <v>17091</v>
      </c>
      <c r="C4201" t="s">
        <v>20</v>
      </c>
      <c r="D4201" t="s">
        <v>17092</v>
      </c>
      <c r="E4201" t="s">
        <v>14059</v>
      </c>
      <c r="F4201" t="s">
        <v>11585</v>
      </c>
      <c r="G4201" t="s">
        <v>499</v>
      </c>
      <c r="H4201">
        <v>0</v>
      </c>
      <c r="I4201">
        <v>0</v>
      </c>
      <c r="J4201">
        <v>0</v>
      </c>
      <c r="K4201" t="s">
        <v>17093</v>
      </c>
    </row>
    <row r="4202" spans="1:11" x14ac:dyDescent="0.3">
      <c r="A4202" t="s">
        <v>17094</v>
      </c>
      <c r="B4202" t="s">
        <v>17095</v>
      </c>
      <c r="C4202" t="s">
        <v>20</v>
      </c>
      <c r="D4202" t="s">
        <v>17096</v>
      </c>
      <c r="E4202" t="s">
        <v>14059</v>
      </c>
      <c r="F4202" t="s">
        <v>16</v>
      </c>
      <c r="G4202" t="s">
        <v>1271</v>
      </c>
      <c r="H4202">
        <v>0</v>
      </c>
      <c r="I4202">
        <v>0</v>
      </c>
      <c r="J4202">
        <v>0</v>
      </c>
      <c r="K4202" t="s">
        <v>17097</v>
      </c>
    </row>
    <row r="4203" spans="1:11" x14ac:dyDescent="0.3">
      <c r="A4203" t="s">
        <v>17098</v>
      </c>
      <c r="C4203" t="s">
        <v>13</v>
      </c>
      <c r="D4203" t="s">
        <v>17099</v>
      </c>
      <c r="E4203" t="s">
        <v>13199</v>
      </c>
      <c r="F4203" t="s">
        <v>41</v>
      </c>
      <c r="G4203" t="s">
        <v>42</v>
      </c>
      <c r="H4203">
        <v>0</v>
      </c>
      <c r="I4203">
        <v>0</v>
      </c>
      <c r="J4203">
        <v>0</v>
      </c>
      <c r="K4203" t="s">
        <v>17100</v>
      </c>
    </row>
    <row r="4204" spans="1:11" x14ac:dyDescent="0.3">
      <c r="A4204" t="s">
        <v>17101</v>
      </c>
      <c r="B4204" t="s">
        <v>17102</v>
      </c>
      <c r="C4204" t="s">
        <v>13</v>
      </c>
      <c r="D4204" t="s">
        <v>17103</v>
      </c>
      <c r="E4204" t="s">
        <v>13199</v>
      </c>
      <c r="F4204" t="s">
        <v>41</v>
      </c>
      <c r="G4204" t="s">
        <v>42</v>
      </c>
      <c r="H4204">
        <v>0</v>
      </c>
      <c r="I4204">
        <v>0</v>
      </c>
      <c r="J4204">
        <v>0</v>
      </c>
      <c r="K4204" t="s">
        <v>17104</v>
      </c>
    </row>
    <row r="4205" spans="1:11" x14ac:dyDescent="0.3">
      <c r="A4205" t="s">
        <v>17105</v>
      </c>
      <c r="B4205" t="s">
        <v>17106</v>
      </c>
      <c r="C4205" t="s">
        <v>27</v>
      </c>
      <c r="D4205" t="s">
        <v>17107</v>
      </c>
      <c r="E4205" t="s">
        <v>1867</v>
      </c>
      <c r="F4205" t="s">
        <v>2595</v>
      </c>
      <c r="G4205" t="s">
        <v>42</v>
      </c>
      <c r="H4205">
        <v>0</v>
      </c>
      <c r="I4205">
        <v>0</v>
      </c>
      <c r="J4205">
        <v>0</v>
      </c>
      <c r="K4205" t="s">
        <v>17108</v>
      </c>
    </row>
    <row r="4206" spans="1:11" x14ac:dyDescent="0.3">
      <c r="A4206" t="s">
        <v>17109</v>
      </c>
      <c r="B4206" t="s">
        <v>17110</v>
      </c>
      <c r="C4206" t="s">
        <v>558</v>
      </c>
      <c r="D4206" t="s">
        <v>17111</v>
      </c>
      <c r="E4206" t="s">
        <v>2102</v>
      </c>
      <c r="F4206" t="s">
        <v>17112</v>
      </c>
      <c r="G4206" t="s">
        <v>42</v>
      </c>
      <c r="H4206">
        <v>0</v>
      </c>
      <c r="I4206">
        <v>0</v>
      </c>
      <c r="J4206">
        <v>0</v>
      </c>
      <c r="K4206" t="s">
        <v>17113</v>
      </c>
    </row>
    <row r="4207" spans="1:11" x14ac:dyDescent="0.3">
      <c r="A4207" t="s">
        <v>17114</v>
      </c>
      <c r="B4207" t="s">
        <v>17115</v>
      </c>
      <c r="C4207" t="s">
        <v>558</v>
      </c>
      <c r="D4207" t="s">
        <v>17116</v>
      </c>
      <c r="E4207" t="s">
        <v>630</v>
      </c>
      <c r="F4207" t="s">
        <v>16</v>
      </c>
      <c r="G4207" t="s">
        <v>2750</v>
      </c>
      <c r="H4207">
        <v>0</v>
      </c>
      <c r="I4207">
        <v>0</v>
      </c>
      <c r="J4207">
        <v>0</v>
      </c>
      <c r="K4207" t="s">
        <v>17117</v>
      </c>
    </row>
    <row r="4208" spans="1:11" x14ac:dyDescent="0.3">
      <c r="A4208" t="s">
        <v>17118</v>
      </c>
      <c r="B4208" t="s">
        <v>17119</v>
      </c>
      <c r="C4208" t="s">
        <v>27</v>
      </c>
      <c r="D4208" t="s">
        <v>17120</v>
      </c>
      <c r="E4208" t="s">
        <v>1867</v>
      </c>
      <c r="F4208" t="s">
        <v>3769</v>
      </c>
      <c r="G4208" t="s">
        <v>42</v>
      </c>
      <c r="H4208">
        <v>0</v>
      </c>
      <c r="I4208">
        <v>0</v>
      </c>
      <c r="J4208">
        <v>0</v>
      </c>
      <c r="K4208" t="s">
        <v>17121</v>
      </c>
    </row>
    <row r="4209" spans="1:11" x14ac:dyDescent="0.3">
      <c r="A4209" t="s">
        <v>17122</v>
      </c>
      <c r="C4209" t="s">
        <v>13</v>
      </c>
      <c r="E4209" t="s">
        <v>15</v>
      </c>
      <c r="F4209" t="s">
        <v>16</v>
      </c>
      <c r="G4209" t="s">
        <v>1710</v>
      </c>
      <c r="H4209">
        <v>0</v>
      </c>
      <c r="I4209">
        <v>0</v>
      </c>
      <c r="J4209">
        <v>0</v>
      </c>
      <c r="K4209" t="s">
        <v>17123</v>
      </c>
    </row>
    <row r="4210" spans="1:11" x14ac:dyDescent="0.3">
      <c r="A4210" t="s">
        <v>17124</v>
      </c>
      <c r="B4210" t="s">
        <v>17125</v>
      </c>
      <c r="C4210" t="s">
        <v>13</v>
      </c>
      <c r="D4210" t="s">
        <v>17126</v>
      </c>
      <c r="E4210" t="s">
        <v>13199</v>
      </c>
      <c r="F4210" t="s">
        <v>16</v>
      </c>
      <c r="G4210" t="s">
        <v>4749</v>
      </c>
      <c r="H4210">
        <v>0</v>
      </c>
      <c r="I4210">
        <v>0</v>
      </c>
      <c r="J4210">
        <v>0</v>
      </c>
      <c r="K4210" t="s">
        <v>17127</v>
      </c>
    </row>
    <row r="4211" spans="1:11" x14ac:dyDescent="0.3">
      <c r="A4211" t="s">
        <v>17128</v>
      </c>
      <c r="C4211" t="s">
        <v>20</v>
      </c>
      <c r="D4211" t="s">
        <v>17129</v>
      </c>
      <c r="E4211" t="s">
        <v>14059</v>
      </c>
      <c r="F4211" t="s">
        <v>16</v>
      </c>
      <c r="G4211" t="s">
        <v>1756</v>
      </c>
      <c r="H4211">
        <v>0</v>
      </c>
      <c r="I4211">
        <v>0</v>
      </c>
      <c r="J4211">
        <v>0</v>
      </c>
      <c r="K4211" t="s">
        <v>17130</v>
      </c>
    </row>
    <row r="4212" spans="1:11" x14ac:dyDescent="0.3">
      <c r="A4212" t="s">
        <v>17131</v>
      </c>
      <c r="B4212" t="s">
        <v>17132</v>
      </c>
      <c r="C4212" t="s">
        <v>20</v>
      </c>
      <c r="D4212" t="s">
        <v>17133</v>
      </c>
      <c r="E4212" t="s">
        <v>14059</v>
      </c>
      <c r="F4212" t="s">
        <v>1413</v>
      </c>
      <c r="G4212" t="s">
        <v>42</v>
      </c>
      <c r="H4212">
        <v>0</v>
      </c>
      <c r="I4212">
        <v>0</v>
      </c>
      <c r="J4212">
        <v>0</v>
      </c>
      <c r="K4212" t="s">
        <v>17134</v>
      </c>
    </row>
    <row r="4213" spans="1:11" x14ac:dyDescent="0.3">
      <c r="A4213" t="s">
        <v>17135</v>
      </c>
      <c r="B4213" t="s">
        <v>17136</v>
      </c>
      <c r="C4213" t="s">
        <v>27</v>
      </c>
      <c r="D4213" t="s">
        <v>17137</v>
      </c>
      <c r="E4213" t="s">
        <v>1867</v>
      </c>
      <c r="F4213" t="s">
        <v>3786</v>
      </c>
      <c r="G4213" t="s">
        <v>42</v>
      </c>
      <c r="H4213">
        <v>0</v>
      </c>
      <c r="I4213">
        <v>0</v>
      </c>
      <c r="J4213">
        <v>0</v>
      </c>
      <c r="K4213" t="s">
        <v>17138</v>
      </c>
    </row>
    <row r="4214" spans="1:11" x14ac:dyDescent="0.3">
      <c r="A4214" t="s">
        <v>17139</v>
      </c>
      <c r="B4214" t="s">
        <v>17140</v>
      </c>
      <c r="C4214" t="s">
        <v>13</v>
      </c>
      <c r="D4214" t="s">
        <v>17141</v>
      </c>
      <c r="E4214" t="s">
        <v>13199</v>
      </c>
      <c r="F4214" t="s">
        <v>41</v>
      </c>
      <c r="G4214" t="s">
        <v>42</v>
      </c>
      <c r="H4214">
        <v>0</v>
      </c>
      <c r="I4214">
        <v>0</v>
      </c>
      <c r="J4214">
        <v>0</v>
      </c>
      <c r="K4214" t="s">
        <v>17142</v>
      </c>
    </row>
    <row r="4215" spans="1:11" x14ac:dyDescent="0.3">
      <c r="A4215" t="s">
        <v>17143</v>
      </c>
      <c r="B4215" t="s">
        <v>17144</v>
      </c>
      <c r="C4215" t="s">
        <v>147</v>
      </c>
      <c r="D4215" t="s">
        <v>17145</v>
      </c>
      <c r="E4215" t="s">
        <v>183</v>
      </c>
      <c r="F4215" t="s">
        <v>5976</v>
      </c>
      <c r="G4215" t="s">
        <v>42</v>
      </c>
      <c r="H4215">
        <v>0</v>
      </c>
      <c r="I4215">
        <v>0</v>
      </c>
      <c r="J4215">
        <v>0</v>
      </c>
      <c r="K4215" t="s">
        <v>17146</v>
      </c>
    </row>
    <row r="4216" spans="1:11" x14ac:dyDescent="0.3">
      <c r="A4216" t="s">
        <v>17147</v>
      </c>
      <c r="B4216" t="s">
        <v>17148</v>
      </c>
      <c r="C4216" t="s">
        <v>20</v>
      </c>
      <c r="D4216" t="s">
        <v>17149</v>
      </c>
      <c r="E4216" t="s">
        <v>14059</v>
      </c>
      <c r="F4216" t="s">
        <v>1324</v>
      </c>
      <c r="G4216" t="s">
        <v>42</v>
      </c>
      <c r="H4216">
        <v>0</v>
      </c>
      <c r="I4216">
        <v>0</v>
      </c>
      <c r="J4216">
        <v>0</v>
      </c>
      <c r="K4216" t="s">
        <v>17150</v>
      </c>
    </row>
    <row r="4217" spans="1:11" x14ac:dyDescent="0.3">
      <c r="A4217" t="s">
        <v>17151</v>
      </c>
      <c r="B4217" t="s">
        <v>17152</v>
      </c>
      <c r="C4217" t="s">
        <v>558</v>
      </c>
      <c r="D4217" t="s">
        <v>17153</v>
      </c>
      <c r="E4217" t="s">
        <v>1122</v>
      </c>
      <c r="F4217" t="s">
        <v>41</v>
      </c>
      <c r="G4217" t="s">
        <v>42</v>
      </c>
      <c r="H4217">
        <v>0</v>
      </c>
      <c r="I4217">
        <v>0</v>
      </c>
      <c r="J4217">
        <v>0</v>
      </c>
      <c r="K4217" t="s">
        <v>17154</v>
      </c>
    </row>
    <row r="4218" spans="1:11" x14ac:dyDescent="0.3">
      <c r="A4218" t="s">
        <v>17155</v>
      </c>
      <c r="B4218" t="s">
        <v>17156</v>
      </c>
      <c r="C4218" t="s">
        <v>558</v>
      </c>
      <c r="D4218" t="s">
        <v>17153</v>
      </c>
      <c r="E4218" t="s">
        <v>1122</v>
      </c>
      <c r="F4218" t="s">
        <v>41</v>
      </c>
      <c r="G4218" t="s">
        <v>42</v>
      </c>
      <c r="H4218">
        <v>0</v>
      </c>
      <c r="I4218">
        <v>0</v>
      </c>
      <c r="J4218">
        <v>0</v>
      </c>
      <c r="K4218" t="s">
        <v>17157</v>
      </c>
    </row>
    <row r="4219" spans="1:11" x14ac:dyDescent="0.3">
      <c r="A4219" t="s">
        <v>17158</v>
      </c>
      <c r="B4219" t="s">
        <v>17159</v>
      </c>
      <c r="C4219" t="s">
        <v>558</v>
      </c>
      <c r="D4219" t="s">
        <v>17160</v>
      </c>
      <c r="E4219" t="s">
        <v>1122</v>
      </c>
      <c r="F4219" t="s">
        <v>3565</v>
      </c>
      <c r="G4219" t="s">
        <v>42</v>
      </c>
      <c r="H4219">
        <v>0</v>
      </c>
      <c r="I4219">
        <v>0</v>
      </c>
      <c r="J4219">
        <v>0</v>
      </c>
      <c r="K4219" t="s">
        <v>17161</v>
      </c>
    </row>
    <row r="4220" spans="1:11" x14ac:dyDescent="0.3">
      <c r="A4220" t="s">
        <v>17162</v>
      </c>
      <c r="B4220" t="s">
        <v>17163</v>
      </c>
      <c r="C4220" t="s">
        <v>558</v>
      </c>
      <c r="D4220" t="s">
        <v>17164</v>
      </c>
      <c r="E4220" t="s">
        <v>1122</v>
      </c>
      <c r="F4220" t="s">
        <v>17165</v>
      </c>
      <c r="G4220" t="s">
        <v>42</v>
      </c>
      <c r="H4220">
        <v>0</v>
      </c>
      <c r="I4220">
        <v>0</v>
      </c>
      <c r="J4220">
        <v>0</v>
      </c>
      <c r="K4220" t="s">
        <v>17166</v>
      </c>
    </row>
    <row r="4221" spans="1:11" x14ac:dyDescent="0.3">
      <c r="A4221" t="s">
        <v>17167</v>
      </c>
      <c r="B4221" t="s">
        <v>17168</v>
      </c>
      <c r="C4221" t="s">
        <v>13</v>
      </c>
      <c r="D4221" t="s">
        <v>17169</v>
      </c>
      <c r="E4221" t="s">
        <v>13199</v>
      </c>
      <c r="F4221" t="s">
        <v>41</v>
      </c>
      <c r="G4221" t="s">
        <v>42</v>
      </c>
      <c r="H4221">
        <v>0</v>
      </c>
      <c r="I4221">
        <v>0</v>
      </c>
      <c r="J4221">
        <v>0</v>
      </c>
      <c r="K4221" t="s">
        <v>17170</v>
      </c>
    </row>
    <row r="4222" spans="1:11" x14ac:dyDescent="0.3">
      <c r="A4222" t="s">
        <v>17171</v>
      </c>
      <c r="C4222" t="s">
        <v>13</v>
      </c>
      <c r="D4222" t="s">
        <v>17172</v>
      </c>
      <c r="E4222" t="s">
        <v>13199</v>
      </c>
      <c r="F4222" t="s">
        <v>16</v>
      </c>
      <c r="G4222" t="s">
        <v>4039</v>
      </c>
      <c r="H4222">
        <v>0</v>
      </c>
      <c r="I4222">
        <v>0</v>
      </c>
      <c r="J4222">
        <v>0</v>
      </c>
      <c r="K4222" t="s">
        <v>17173</v>
      </c>
    </row>
    <row r="4223" spans="1:11" x14ac:dyDescent="0.3">
      <c r="A4223" t="s">
        <v>17172</v>
      </c>
      <c r="B4223" t="s">
        <v>17174</v>
      </c>
      <c r="C4223" t="s">
        <v>13</v>
      </c>
      <c r="D4223" t="s">
        <v>17175</v>
      </c>
      <c r="E4223" t="s">
        <v>13199</v>
      </c>
      <c r="F4223" t="s">
        <v>41</v>
      </c>
      <c r="G4223" t="s">
        <v>42</v>
      </c>
      <c r="H4223">
        <v>0</v>
      </c>
      <c r="I4223">
        <v>0</v>
      </c>
      <c r="J4223">
        <v>0</v>
      </c>
      <c r="K4223" t="s">
        <v>17176</v>
      </c>
    </row>
    <row r="4224" spans="1:11" x14ac:dyDescent="0.3">
      <c r="A4224" t="s">
        <v>17177</v>
      </c>
      <c r="B4224" t="s">
        <v>17178</v>
      </c>
      <c r="C4224" t="s">
        <v>13</v>
      </c>
      <c r="D4224" t="s">
        <v>17179</v>
      </c>
      <c r="E4224" t="s">
        <v>13199</v>
      </c>
      <c r="F4224" t="s">
        <v>41</v>
      </c>
      <c r="G4224" t="s">
        <v>42</v>
      </c>
      <c r="H4224">
        <v>0</v>
      </c>
      <c r="I4224">
        <v>0</v>
      </c>
      <c r="J4224">
        <v>0</v>
      </c>
      <c r="K4224" t="s">
        <v>17180</v>
      </c>
    </row>
    <row r="4225" spans="1:11" x14ac:dyDescent="0.3">
      <c r="A4225" t="s">
        <v>17181</v>
      </c>
      <c r="B4225" t="s">
        <v>11772</v>
      </c>
      <c r="C4225" t="s">
        <v>13</v>
      </c>
      <c r="D4225" t="s">
        <v>17182</v>
      </c>
      <c r="E4225" t="s">
        <v>13199</v>
      </c>
      <c r="F4225" t="s">
        <v>10848</v>
      </c>
      <c r="G4225" t="s">
        <v>42</v>
      </c>
      <c r="H4225">
        <v>0</v>
      </c>
      <c r="I4225">
        <v>0</v>
      </c>
      <c r="J4225">
        <v>0</v>
      </c>
      <c r="K4225" t="s">
        <v>17183</v>
      </c>
    </row>
    <row r="4226" spans="1:11" x14ac:dyDescent="0.3">
      <c r="A4226" t="s">
        <v>17184</v>
      </c>
      <c r="B4226" t="s">
        <v>17185</v>
      </c>
      <c r="C4226" t="s">
        <v>147</v>
      </c>
      <c r="D4226" t="s">
        <v>17186</v>
      </c>
      <c r="E4226" t="s">
        <v>4768</v>
      </c>
      <c r="F4226" t="s">
        <v>17187</v>
      </c>
      <c r="G4226" t="s">
        <v>42</v>
      </c>
      <c r="H4226">
        <v>0</v>
      </c>
      <c r="I4226">
        <v>0</v>
      </c>
      <c r="J4226">
        <v>0</v>
      </c>
      <c r="K4226" t="s">
        <v>17188</v>
      </c>
    </row>
    <row r="4227" spans="1:11" x14ac:dyDescent="0.3">
      <c r="A4227" t="s">
        <v>17189</v>
      </c>
      <c r="B4227" t="s">
        <v>17190</v>
      </c>
      <c r="C4227" t="s">
        <v>13</v>
      </c>
      <c r="D4227" t="s">
        <v>17191</v>
      </c>
      <c r="E4227" t="s">
        <v>13199</v>
      </c>
      <c r="F4227" t="s">
        <v>41</v>
      </c>
      <c r="G4227" t="s">
        <v>42</v>
      </c>
      <c r="H4227">
        <v>0</v>
      </c>
      <c r="I4227">
        <v>0</v>
      </c>
      <c r="J4227">
        <v>0</v>
      </c>
      <c r="K4227" t="s">
        <v>17192</v>
      </c>
    </row>
    <row r="4228" spans="1:11" x14ac:dyDescent="0.3">
      <c r="A4228" t="s">
        <v>17193</v>
      </c>
      <c r="B4228" t="s">
        <v>17194</v>
      </c>
      <c r="C4228" t="s">
        <v>13</v>
      </c>
      <c r="D4228" t="s">
        <v>17195</v>
      </c>
      <c r="E4228" t="s">
        <v>13199</v>
      </c>
      <c r="F4228" t="s">
        <v>41</v>
      </c>
      <c r="G4228" t="s">
        <v>42</v>
      </c>
      <c r="H4228">
        <v>0</v>
      </c>
      <c r="I4228">
        <v>0</v>
      </c>
      <c r="J4228">
        <v>0</v>
      </c>
      <c r="K4228" t="s">
        <v>17196</v>
      </c>
    </row>
    <row r="4229" spans="1:11" x14ac:dyDescent="0.3">
      <c r="A4229" t="s">
        <v>17197</v>
      </c>
      <c r="B4229" t="s">
        <v>17198</v>
      </c>
      <c r="C4229" t="s">
        <v>13</v>
      </c>
      <c r="D4229" t="s">
        <v>17199</v>
      </c>
      <c r="E4229" t="s">
        <v>13199</v>
      </c>
      <c r="F4229" t="s">
        <v>41</v>
      </c>
      <c r="G4229" t="s">
        <v>42</v>
      </c>
      <c r="H4229">
        <v>0</v>
      </c>
      <c r="I4229">
        <v>0</v>
      </c>
      <c r="J4229">
        <v>0</v>
      </c>
      <c r="K4229" t="s">
        <v>17200</v>
      </c>
    </row>
    <row r="4230" spans="1:11" x14ac:dyDescent="0.3">
      <c r="A4230" t="s">
        <v>17201</v>
      </c>
      <c r="B4230" t="s">
        <v>17202</v>
      </c>
      <c r="C4230" t="s">
        <v>13</v>
      </c>
      <c r="D4230" t="s">
        <v>17203</v>
      </c>
      <c r="E4230" t="s">
        <v>13199</v>
      </c>
      <c r="F4230" t="s">
        <v>41</v>
      </c>
      <c r="G4230" t="s">
        <v>42</v>
      </c>
      <c r="H4230">
        <v>0</v>
      </c>
      <c r="I4230">
        <v>0</v>
      </c>
      <c r="J4230">
        <v>0</v>
      </c>
      <c r="K4230" t="s">
        <v>17204</v>
      </c>
    </row>
    <row r="4231" spans="1:11" x14ac:dyDescent="0.3">
      <c r="A4231" t="s">
        <v>17205</v>
      </c>
      <c r="B4231" t="s">
        <v>17206</v>
      </c>
      <c r="C4231" t="s">
        <v>13</v>
      </c>
      <c r="D4231" t="s">
        <v>17207</v>
      </c>
      <c r="E4231" t="s">
        <v>13199</v>
      </c>
      <c r="F4231" t="s">
        <v>41</v>
      </c>
      <c r="G4231" t="s">
        <v>42</v>
      </c>
      <c r="H4231">
        <v>0</v>
      </c>
      <c r="I4231">
        <v>0</v>
      </c>
      <c r="J4231">
        <v>0</v>
      </c>
      <c r="K4231" t="s">
        <v>17208</v>
      </c>
    </row>
    <row r="4232" spans="1:11" x14ac:dyDescent="0.3">
      <c r="A4232" t="s">
        <v>17209</v>
      </c>
      <c r="B4232" t="s">
        <v>17210</v>
      </c>
      <c r="C4232" t="s">
        <v>13</v>
      </c>
      <c r="D4232" t="s">
        <v>17211</v>
      </c>
      <c r="E4232" t="s">
        <v>13199</v>
      </c>
      <c r="F4232" t="s">
        <v>3249</v>
      </c>
      <c r="G4232" t="s">
        <v>42</v>
      </c>
      <c r="H4232">
        <v>0</v>
      </c>
      <c r="I4232">
        <v>0</v>
      </c>
      <c r="J4232">
        <v>0</v>
      </c>
      <c r="K4232" t="s">
        <v>17212</v>
      </c>
    </row>
    <row r="4233" spans="1:11" x14ac:dyDescent="0.3">
      <c r="A4233" t="s">
        <v>17213</v>
      </c>
      <c r="B4233" t="s">
        <v>17214</v>
      </c>
      <c r="C4233" t="s">
        <v>13</v>
      </c>
      <c r="D4233" t="s">
        <v>17215</v>
      </c>
      <c r="E4233" t="s">
        <v>13199</v>
      </c>
      <c r="F4233" t="s">
        <v>41</v>
      </c>
      <c r="G4233" t="s">
        <v>42</v>
      </c>
      <c r="H4233">
        <v>0</v>
      </c>
      <c r="I4233">
        <v>0</v>
      </c>
      <c r="J4233">
        <v>0</v>
      </c>
      <c r="K4233" t="s">
        <v>17216</v>
      </c>
    </row>
    <row r="4234" spans="1:11" x14ac:dyDescent="0.3">
      <c r="A4234" t="s">
        <v>17217</v>
      </c>
      <c r="B4234" t="s">
        <v>17218</v>
      </c>
      <c r="C4234" t="s">
        <v>13</v>
      </c>
      <c r="D4234" t="s">
        <v>17219</v>
      </c>
      <c r="E4234" t="s">
        <v>13199</v>
      </c>
      <c r="F4234" t="s">
        <v>41</v>
      </c>
      <c r="G4234" t="s">
        <v>42</v>
      </c>
      <c r="H4234">
        <v>0</v>
      </c>
      <c r="I4234">
        <v>0</v>
      </c>
      <c r="J4234">
        <v>0</v>
      </c>
      <c r="K4234" t="s">
        <v>17220</v>
      </c>
    </row>
    <row r="4235" spans="1:11" x14ac:dyDescent="0.3">
      <c r="A4235" t="s">
        <v>17221</v>
      </c>
      <c r="B4235" t="s">
        <v>17222</v>
      </c>
      <c r="C4235" t="s">
        <v>13</v>
      </c>
      <c r="D4235" t="s">
        <v>17223</v>
      </c>
      <c r="E4235" t="s">
        <v>13199</v>
      </c>
      <c r="F4235" t="s">
        <v>41</v>
      </c>
      <c r="G4235" t="s">
        <v>17224</v>
      </c>
      <c r="H4235">
        <v>0</v>
      </c>
      <c r="I4235">
        <v>0</v>
      </c>
      <c r="J4235">
        <v>0</v>
      </c>
      <c r="K4235" t="s">
        <v>17225</v>
      </c>
    </row>
    <row r="4236" spans="1:11" x14ac:dyDescent="0.3">
      <c r="A4236" t="s">
        <v>17226</v>
      </c>
      <c r="B4236" t="s">
        <v>17227</v>
      </c>
      <c r="C4236" t="s">
        <v>13</v>
      </c>
      <c r="D4236" t="s">
        <v>17228</v>
      </c>
      <c r="E4236" t="s">
        <v>13199</v>
      </c>
      <c r="F4236" t="s">
        <v>41</v>
      </c>
      <c r="G4236" t="s">
        <v>42</v>
      </c>
      <c r="H4236">
        <v>0</v>
      </c>
      <c r="I4236">
        <v>0</v>
      </c>
      <c r="J4236">
        <v>0</v>
      </c>
      <c r="K4236" t="s">
        <v>17229</v>
      </c>
    </row>
    <row r="4237" spans="1:11" x14ac:dyDescent="0.3">
      <c r="A4237" t="s">
        <v>17230</v>
      </c>
      <c r="B4237" t="s">
        <v>17231</v>
      </c>
      <c r="C4237" t="s">
        <v>20</v>
      </c>
      <c r="D4237" t="s">
        <v>17232</v>
      </c>
      <c r="E4237" t="s">
        <v>22</v>
      </c>
      <c r="F4237" t="s">
        <v>2703</v>
      </c>
      <c r="G4237" t="s">
        <v>822</v>
      </c>
      <c r="H4237">
        <v>0</v>
      </c>
      <c r="I4237">
        <v>0</v>
      </c>
      <c r="J4237">
        <v>0</v>
      </c>
      <c r="K4237" t="s">
        <v>17233</v>
      </c>
    </row>
    <row r="4238" spans="1:11" x14ac:dyDescent="0.3">
      <c r="A4238" t="s">
        <v>17234</v>
      </c>
      <c r="B4238" t="s">
        <v>17235</v>
      </c>
      <c r="C4238" t="s">
        <v>20</v>
      </c>
      <c r="D4238" t="s">
        <v>17236</v>
      </c>
      <c r="E4238" t="s">
        <v>14059</v>
      </c>
      <c r="F4238" t="s">
        <v>840</v>
      </c>
      <c r="G4238" t="s">
        <v>42</v>
      </c>
      <c r="H4238">
        <v>0</v>
      </c>
      <c r="I4238">
        <v>0</v>
      </c>
      <c r="J4238">
        <v>0</v>
      </c>
      <c r="K4238" t="s">
        <v>17237</v>
      </c>
    </row>
    <row r="4239" spans="1:11" x14ac:dyDescent="0.3">
      <c r="A4239" t="s">
        <v>17238</v>
      </c>
      <c r="B4239" t="s">
        <v>17239</v>
      </c>
      <c r="C4239" t="s">
        <v>13</v>
      </c>
      <c r="D4239" t="s">
        <v>17240</v>
      </c>
      <c r="E4239" t="s">
        <v>13199</v>
      </c>
      <c r="F4239" t="s">
        <v>41</v>
      </c>
      <c r="G4239" t="s">
        <v>42</v>
      </c>
      <c r="H4239">
        <v>0</v>
      </c>
      <c r="I4239">
        <v>0</v>
      </c>
      <c r="J4239">
        <v>0</v>
      </c>
      <c r="K4239" t="s">
        <v>17241</v>
      </c>
    </row>
    <row r="4240" spans="1:11" x14ac:dyDescent="0.3">
      <c r="A4240" t="s">
        <v>17242</v>
      </c>
      <c r="B4240" t="s">
        <v>17243</v>
      </c>
      <c r="C4240" t="s">
        <v>27</v>
      </c>
      <c r="D4240" t="s">
        <v>17244</v>
      </c>
      <c r="E4240" t="s">
        <v>1867</v>
      </c>
      <c r="F4240" t="s">
        <v>17245</v>
      </c>
      <c r="G4240" t="s">
        <v>42</v>
      </c>
      <c r="H4240">
        <v>0</v>
      </c>
      <c r="I4240">
        <v>0</v>
      </c>
      <c r="J4240">
        <v>0</v>
      </c>
      <c r="K4240" t="s">
        <v>17246</v>
      </c>
    </row>
    <row r="4241" spans="1:11" x14ac:dyDescent="0.3">
      <c r="A4241" t="s">
        <v>17247</v>
      </c>
      <c r="B4241" t="s">
        <v>17248</v>
      </c>
      <c r="C4241" t="s">
        <v>27</v>
      </c>
      <c r="D4241" t="s">
        <v>17249</v>
      </c>
      <c r="E4241" t="s">
        <v>1867</v>
      </c>
      <c r="F4241" t="s">
        <v>10870</v>
      </c>
      <c r="G4241" t="s">
        <v>42</v>
      </c>
      <c r="H4241">
        <v>0</v>
      </c>
      <c r="I4241">
        <v>0</v>
      </c>
      <c r="J4241">
        <v>0</v>
      </c>
      <c r="K4241" t="s">
        <v>17250</v>
      </c>
    </row>
    <row r="4242" spans="1:11" x14ac:dyDescent="0.3">
      <c r="A4242" t="s">
        <v>17251</v>
      </c>
      <c r="B4242" t="s">
        <v>17252</v>
      </c>
      <c r="C4242" t="s">
        <v>558</v>
      </c>
      <c r="D4242" t="s">
        <v>17253</v>
      </c>
      <c r="E4242" t="s">
        <v>560</v>
      </c>
      <c r="F4242" t="s">
        <v>16</v>
      </c>
      <c r="G4242" t="s">
        <v>17254</v>
      </c>
      <c r="H4242">
        <v>0</v>
      </c>
      <c r="I4242">
        <v>0</v>
      </c>
      <c r="J4242">
        <v>0</v>
      </c>
      <c r="K4242" t="s">
        <v>17255</v>
      </c>
    </row>
    <row r="4243" spans="1:11" x14ac:dyDescent="0.3">
      <c r="A4243" t="s">
        <v>17256</v>
      </c>
      <c r="B4243" t="s">
        <v>17257</v>
      </c>
      <c r="C4243" t="s">
        <v>558</v>
      </c>
      <c r="D4243" t="s">
        <v>17258</v>
      </c>
      <c r="E4243" t="s">
        <v>560</v>
      </c>
      <c r="F4243" t="s">
        <v>16</v>
      </c>
      <c r="G4243" t="s">
        <v>17259</v>
      </c>
      <c r="H4243">
        <v>0</v>
      </c>
      <c r="I4243">
        <v>0</v>
      </c>
      <c r="J4243">
        <v>0</v>
      </c>
      <c r="K4243" t="s">
        <v>17260</v>
      </c>
    </row>
    <row r="4244" spans="1:11" x14ac:dyDescent="0.3">
      <c r="A4244" t="s">
        <v>17261</v>
      </c>
      <c r="B4244" t="s">
        <v>17262</v>
      </c>
      <c r="C4244" t="s">
        <v>558</v>
      </c>
      <c r="D4244" t="s">
        <v>17263</v>
      </c>
      <c r="E4244" t="s">
        <v>560</v>
      </c>
      <c r="F4244" t="s">
        <v>16</v>
      </c>
      <c r="G4244" t="s">
        <v>8776</v>
      </c>
      <c r="H4244">
        <v>0</v>
      </c>
      <c r="I4244">
        <v>0</v>
      </c>
      <c r="J4244">
        <v>0</v>
      </c>
      <c r="K4244" t="s">
        <v>17264</v>
      </c>
    </row>
    <row r="4245" spans="1:11" x14ac:dyDescent="0.3">
      <c r="A4245" t="s">
        <v>17265</v>
      </c>
      <c r="B4245" t="s">
        <v>17266</v>
      </c>
      <c r="C4245" t="s">
        <v>558</v>
      </c>
      <c r="D4245" t="s">
        <v>17267</v>
      </c>
      <c r="E4245" t="s">
        <v>560</v>
      </c>
      <c r="F4245" t="s">
        <v>16</v>
      </c>
      <c r="G4245" t="s">
        <v>91</v>
      </c>
      <c r="H4245">
        <v>0</v>
      </c>
      <c r="I4245">
        <v>0</v>
      </c>
      <c r="J4245">
        <v>0</v>
      </c>
      <c r="K4245" t="s">
        <v>17268</v>
      </c>
    </row>
    <row r="4246" spans="1:11" x14ac:dyDescent="0.3">
      <c r="A4246" t="s">
        <v>17269</v>
      </c>
      <c r="B4246" t="s">
        <v>17270</v>
      </c>
      <c r="C4246" t="s">
        <v>13</v>
      </c>
      <c r="D4246" t="s">
        <v>17271</v>
      </c>
      <c r="E4246" t="s">
        <v>13199</v>
      </c>
      <c r="F4246" t="s">
        <v>16</v>
      </c>
      <c r="G4246" t="s">
        <v>3142</v>
      </c>
      <c r="H4246">
        <v>0</v>
      </c>
      <c r="I4246">
        <v>0</v>
      </c>
      <c r="J4246">
        <v>0</v>
      </c>
      <c r="K4246" t="s">
        <v>17272</v>
      </c>
    </row>
    <row r="4247" spans="1:11" x14ac:dyDescent="0.3">
      <c r="A4247" t="s">
        <v>17273</v>
      </c>
      <c r="B4247" t="s">
        <v>17274</v>
      </c>
      <c r="C4247" t="s">
        <v>466</v>
      </c>
      <c r="D4247" t="s">
        <v>17275</v>
      </c>
      <c r="E4247" t="s">
        <v>761</v>
      </c>
      <c r="F4247" t="s">
        <v>16</v>
      </c>
      <c r="G4247" t="s">
        <v>1457</v>
      </c>
      <c r="H4247">
        <v>0</v>
      </c>
      <c r="I4247">
        <v>0</v>
      </c>
      <c r="J4247">
        <v>0</v>
      </c>
      <c r="K4247" t="s">
        <v>17276</v>
      </c>
    </row>
    <row r="4248" spans="1:11" x14ac:dyDescent="0.3">
      <c r="A4248" t="s">
        <v>17277</v>
      </c>
      <c r="B4248" t="s">
        <v>17278</v>
      </c>
      <c r="C4248" t="s">
        <v>27</v>
      </c>
      <c r="D4248" t="s">
        <v>17279</v>
      </c>
      <c r="E4248" t="s">
        <v>29</v>
      </c>
      <c r="F4248" t="s">
        <v>41</v>
      </c>
      <c r="G4248" t="s">
        <v>42</v>
      </c>
      <c r="H4248">
        <v>0</v>
      </c>
      <c r="I4248">
        <v>0</v>
      </c>
      <c r="J4248">
        <v>0</v>
      </c>
      <c r="K4248" t="s">
        <v>17280</v>
      </c>
    </row>
    <row r="4249" spans="1:11" x14ac:dyDescent="0.3">
      <c r="A4249" t="s">
        <v>17281</v>
      </c>
      <c r="B4249" t="s">
        <v>17282</v>
      </c>
      <c r="C4249" t="s">
        <v>13</v>
      </c>
      <c r="D4249" t="s">
        <v>17283</v>
      </c>
      <c r="E4249" t="s">
        <v>13199</v>
      </c>
      <c r="F4249" t="s">
        <v>16</v>
      </c>
      <c r="G4249" t="s">
        <v>2070</v>
      </c>
      <c r="H4249">
        <v>0</v>
      </c>
      <c r="I4249">
        <v>0</v>
      </c>
      <c r="J4249">
        <v>0</v>
      </c>
      <c r="K4249" t="s">
        <v>17284</v>
      </c>
    </row>
    <row r="4250" spans="1:11" x14ac:dyDescent="0.3">
      <c r="A4250" t="s">
        <v>17285</v>
      </c>
      <c r="B4250" t="s">
        <v>17286</v>
      </c>
      <c r="C4250" t="s">
        <v>13</v>
      </c>
      <c r="D4250" t="s">
        <v>17287</v>
      </c>
      <c r="E4250" t="s">
        <v>13199</v>
      </c>
      <c r="F4250" t="s">
        <v>16</v>
      </c>
      <c r="G4250" t="s">
        <v>5073</v>
      </c>
      <c r="H4250">
        <v>0</v>
      </c>
      <c r="I4250">
        <v>0</v>
      </c>
      <c r="J4250">
        <v>0</v>
      </c>
      <c r="K4250" t="s">
        <v>17288</v>
      </c>
    </row>
    <row r="4251" spans="1:11" x14ac:dyDescent="0.3">
      <c r="A4251" t="s">
        <v>17289</v>
      </c>
      <c r="B4251" t="s">
        <v>17290</v>
      </c>
      <c r="C4251" t="s">
        <v>13</v>
      </c>
      <c r="D4251" t="s">
        <v>17291</v>
      </c>
      <c r="E4251" t="s">
        <v>13199</v>
      </c>
      <c r="F4251" t="s">
        <v>16</v>
      </c>
      <c r="G4251" t="s">
        <v>2070</v>
      </c>
      <c r="H4251">
        <v>0</v>
      </c>
      <c r="I4251">
        <v>0</v>
      </c>
      <c r="J4251">
        <v>0</v>
      </c>
      <c r="K4251" t="s">
        <v>17292</v>
      </c>
    </row>
    <row r="4252" spans="1:11" x14ac:dyDescent="0.3">
      <c r="A4252" t="s">
        <v>17293</v>
      </c>
      <c r="B4252" t="s">
        <v>17294</v>
      </c>
      <c r="C4252" t="s">
        <v>558</v>
      </c>
      <c r="D4252" t="s">
        <v>17295</v>
      </c>
      <c r="E4252" t="s">
        <v>560</v>
      </c>
      <c r="F4252" t="s">
        <v>16</v>
      </c>
      <c r="G4252" t="s">
        <v>1501</v>
      </c>
      <c r="H4252">
        <v>0</v>
      </c>
      <c r="I4252">
        <v>0</v>
      </c>
      <c r="J4252">
        <v>0</v>
      </c>
      <c r="K4252" t="s">
        <v>17296</v>
      </c>
    </row>
    <row r="4253" spans="1:11" x14ac:dyDescent="0.3">
      <c r="A4253" t="s">
        <v>17297</v>
      </c>
      <c r="B4253" t="s">
        <v>17298</v>
      </c>
      <c r="C4253" t="s">
        <v>13</v>
      </c>
      <c r="D4253" t="s">
        <v>17299</v>
      </c>
      <c r="E4253" t="s">
        <v>13199</v>
      </c>
      <c r="F4253" t="s">
        <v>41</v>
      </c>
      <c r="G4253" t="s">
        <v>42</v>
      </c>
      <c r="H4253">
        <v>0</v>
      </c>
      <c r="I4253">
        <v>0</v>
      </c>
      <c r="J4253">
        <v>0</v>
      </c>
      <c r="K4253" t="s">
        <v>17300</v>
      </c>
    </row>
    <row r="4254" spans="1:11" x14ac:dyDescent="0.3">
      <c r="A4254" t="s">
        <v>17301</v>
      </c>
      <c r="B4254" t="s">
        <v>17302</v>
      </c>
      <c r="C4254" t="s">
        <v>27</v>
      </c>
      <c r="D4254" t="s">
        <v>17303</v>
      </c>
      <c r="E4254" t="s">
        <v>1867</v>
      </c>
      <c r="F4254" t="s">
        <v>17304</v>
      </c>
      <c r="G4254" t="s">
        <v>42</v>
      </c>
      <c r="H4254">
        <v>0</v>
      </c>
      <c r="I4254">
        <v>0</v>
      </c>
      <c r="J4254">
        <v>0</v>
      </c>
      <c r="K4254" t="s">
        <v>17305</v>
      </c>
    </row>
    <row r="4255" spans="1:11" x14ac:dyDescent="0.3">
      <c r="A4255" t="s">
        <v>17306</v>
      </c>
      <c r="B4255" t="s">
        <v>17307</v>
      </c>
      <c r="C4255" t="s">
        <v>27</v>
      </c>
      <c r="D4255" t="s">
        <v>17308</v>
      </c>
      <c r="E4255" t="s">
        <v>1867</v>
      </c>
      <c r="F4255" t="s">
        <v>11585</v>
      </c>
      <c r="G4255" t="s">
        <v>42</v>
      </c>
      <c r="H4255">
        <v>0</v>
      </c>
      <c r="I4255">
        <v>0</v>
      </c>
      <c r="J4255">
        <v>0</v>
      </c>
      <c r="K4255" t="s">
        <v>17309</v>
      </c>
    </row>
    <row r="4256" spans="1:11" x14ac:dyDescent="0.3">
      <c r="A4256" t="s">
        <v>17310</v>
      </c>
      <c r="B4256" t="s">
        <v>17311</v>
      </c>
      <c r="C4256" t="s">
        <v>20</v>
      </c>
      <c r="E4256" t="s">
        <v>14059</v>
      </c>
      <c r="F4256" t="s">
        <v>15971</v>
      </c>
      <c r="G4256" t="s">
        <v>5838</v>
      </c>
      <c r="H4256">
        <v>0</v>
      </c>
      <c r="I4256">
        <v>0</v>
      </c>
      <c r="J4256">
        <v>0</v>
      </c>
      <c r="K4256" t="s">
        <v>17312</v>
      </c>
    </row>
    <row r="4257" spans="1:11" x14ac:dyDescent="0.3">
      <c r="A4257" t="s">
        <v>17313</v>
      </c>
      <c r="B4257" t="s">
        <v>17314</v>
      </c>
      <c r="C4257" t="s">
        <v>13</v>
      </c>
      <c r="D4257" t="s">
        <v>17315</v>
      </c>
      <c r="E4257" t="s">
        <v>15</v>
      </c>
      <c r="F4257" t="s">
        <v>16</v>
      </c>
      <c r="G4257" t="s">
        <v>1391</v>
      </c>
      <c r="H4257">
        <v>0</v>
      </c>
      <c r="I4257">
        <v>0</v>
      </c>
      <c r="J4257">
        <v>0</v>
      </c>
      <c r="K4257" t="s">
        <v>17316</v>
      </c>
    </row>
    <row r="4258" spans="1:11" x14ac:dyDescent="0.3">
      <c r="A4258" t="s">
        <v>17317</v>
      </c>
      <c r="B4258" t="s">
        <v>17318</v>
      </c>
      <c r="C4258" t="s">
        <v>558</v>
      </c>
      <c r="D4258" t="s">
        <v>17319</v>
      </c>
      <c r="E4258" t="s">
        <v>1090</v>
      </c>
      <c r="F4258" t="s">
        <v>17320</v>
      </c>
      <c r="G4258" t="s">
        <v>42</v>
      </c>
      <c r="H4258">
        <v>0</v>
      </c>
      <c r="I4258">
        <v>0</v>
      </c>
      <c r="J4258">
        <v>0</v>
      </c>
      <c r="K4258" t="s">
        <v>17321</v>
      </c>
    </row>
    <row r="4259" spans="1:11" x14ac:dyDescent="0.3">
      <c r="A4259" t="s">
        <v>17322</v>
      </c>
      <c r="B4259" t="s">
        <v>17323</v>
      </c>
      <c r="C4259" t="s">
        <v>20</v>
      </c>
      <c r="D4259" t="s">
        <v>17324</v>
      </c>
      <c r="E4259" t="s">
        <v>14059</v>
      </c>
      <c r="F4259" t="s">
        <v>1452</v>
      </c>
      <c r="G4259" t="s">
        <v>42</v>
      </c>
      <c r="H4259">
        <v>0</v>
      </c>
      <c r="I4259">
        <v>0</v>
      </c>
      <c r="J4259">
        <v>0</v>
      </c>
      <c r="K4259" t="s">
        <v>17325</v>
      </c>
    </row>
    <row r="4260" spans="1:11" x14ac:dyDescent="0.3">
      <c r="A4260" t="s">
        <v>17326</v>
      </c>
      <c r="B4260" t="s">
        <v>17327</v>
      </c>
      <c r="C4260" t="s">
        <v>558</v>
      </c>
      <c r="D4260" t="s">
        <v>17328</v>
      </c>
      <c r="E4260" t="s">
        <v>560</v>
      </c>
      <c r="F4260" t="s">
        <v>16</v>
      </c>
      <c r="G4260" t="s">
        <v>1756</v>
      </c>
      <c r="H4260">
        <v>0</v>
      </c>
      <c r="I4260">
        <v>0</v>
      </c>
      <c r="J4260">
        <v>0</v>
      </c>
      <c r="K4260" t="s">
        <v>17329</v>
      </c>
    </row>
    <row r="4261" spans="1:11" x14ac:dyDescent="0.3">
      <c r="A4261" t="s">
        <v>17330</v>
      </c>
      <c r="B4261" t="s">
        <v>17331</v>
      </c>
      <c r="C4261" t="s">
        <v>558</v>
      </c>
      <c r="D4261" t="s">
        <v>17332</v>
      </c>
      <c r="E4261" t="s">
        <v>560</v>
      </c>
      <c r="F4261" t="s">
        <v>16</v>
      </c>
      <c r="G4261" t="s">
        <v>3186</v>
      </c>
      <c r="H4261">
        <v>0</v>
      </c>
      <c r="I4261">
        <v>0</v>
      </c>
      <c r="J4261">
        <v>0</v>
      </c>
      <c r="K4261" t="s">
        <v>17333</v>
      </c>
    </row>
    <row r="4262" spans="1:11" x14ac:dyDescent="0.3">
      <c r="A4262" t="s">
        <v>17334</v>
      </c>
      <c r="B4262" t="s">
        <v>17335</v>
      </c>
      <c r="C4262" t="s">
        <v>1159</v>
      </c>
      <c r="D4262" t="s">
        <v>17336</v>
      </c>
      <c r="E4262" t="s">
        <v>2421</v>
      </c>
      <c r="F4262" t="s">
        <v>16</v>
      </c>
      <c r="G4262" t="s">
        <v>4273</v>
      </c>
      <c r="H4262">
        <v>0</v>
      </c>
      <c r="I4262">
        <v>0</v>
      </c>
      <c r="J4262">
        <v>0</v>
      </c>
      <c r="K4262" t="s">
        <v>17337</v>
      </c>
    </row>
    <row r="4263" spans="1:11" x14ac:dyDescent="0.3">
      <c r="A4263" t="s">
        <v>17338</v>
      </c>
      <c r="C4263" t="s">
        <v>20</v>
      </c>
      <c r="D4263" t="s">
        <v>17339</v>
      </c>
      <c r="E4263" t="s">
        <v>14059</v>
      </c>
      <c r="F4263" t="s">
        <v>16</v>
      </c>
      <c r="G4263" t="s">
        <v>209</v>
      </c>
      <c r="H4263">
        <v>0</v>
      </c>
      <c r="I4263">
        <v>0</v>
      </c>
      <c r="J4263">
        <v>0</v>
      </c>
      <c r="K4263" t="s">
        <v>17340</v>
      </c>
    </row>
    <row r="4264" spans="1:11" x14ac:dyDescent="0.3">
      <c r="A4264" t="s">
        <v>17341</v>
      </c>
      <c r="B4264" t="s">
        <v>17342</v>
      </c>
      <c r="C4264" t="s">
        <v>20</v>
      </c>
      <c r="D4264" t="s">
        <v>17343</v>
      </c>
      <c r="E4264" t="s">
        <v>14059</v>
      </c>
      <c r="F4264" t="s">
        <v>16</v>
      </c>
      <c r="G4264" t="s">
        <v>2750</v>
      </c>
      <c r="H4264">
        <v>0</v>
      </c>
      <c r="I4264">
        <v>0</v>
      </c>
      <c r="J4264">
        <v>0</v>
      </c>
      <c r="K4264" t="s">
        <v>17344</v>
      </c>
    </row>
    <row r="4265" spans="1:11" x14ac:dyDescent="0.3">
      <c r="A4265" t="s">
        <v>17345</v>
      </c>
      <c r="B4265" t="s">
        <v>17346</v>
      </c>
      <c r="C4265" t="s">
        <v>20</v>
      </c>
      <c r="E4265" t="s">
        <v>14059</v>
      </c>
      <c r="F4265" t="s">
        <v>16</v>
      </c>
      <c r="G4265" t="s">
        <v>1382</v>
      </c>
      <c r="H4265">
        <v>0</v>
      </c>
      <c r="I4265">
        <v>0</v>
      </c>
      <c r="J4265">
        <v>0</v>
      </c>
      <c r="K4265" t="s">
        <v>17347</v>
      </c>
    </row>
    <row r="4266" spans="1:11" x14ac:dyDescent="0.3">
      <c r="A4266" t="s">
        <v>17348</v>
      </c>
      <c r="B4266" t="s">
        <v>17349</v>
      </c>
      <c r="C4266" t="s">
        <v>20</v>
      </c>
      <c r="D4266" t="s">
        <v>17350</v>
      </c>
      <c r="E4266" t="s">
        <v>14059</v>
      </c>
      <c r="F4266" t="s">
        <v>16</v>
      </c>
      <c r="G4266" t="s">
        <v>782</v>
      </c>
      <c r="H4266">
        <v>0</v>
      </c>
      <c r="I4266">
        <v>0</v>
      </c>
      <c r="J4266">
        <v>0</v>
      </c>
      <c r="K4266" t="s">
        <v>17351</v>
      </c>
    </row>
    <row r="4267" spans="1:11" x14ac:dyDescent="0.3">
      <c r="A4267" t="s">
        <v>17352</v>
      </c>
      <c r="B4267" t="s">
        <v>17353</v>
      </c>
      <c r="C4267" t="s">
        <v>27</v>
      </c>
      <c r="D4267" t="s">
        <v>17354</v>
      </c>
      <c r="E4267" t="s">
        <v>1867</v>
      </c>
      <c r="F4267" t="s">
        <v>16</v>
      </c>
      <c r="G4267" t="s">
        <v>9108</v>
      </c>
      <c r="H4267">
        <v>0</v>
      </c>
      <c r="I4267">
        <v>0</v>
      </c>
      <c r="J4267">
        <v>0</v>
      </c>
      <c r="K4267" t="s">
        <v>17355</v>
      </c>
    </row>
    <row r="4268" spans="1:11" x14ac:dyDescent="0.3">
      <c r="A4268" t="s">
        <v>17356</v>
      </c>
      <c r="B4268" t="s">
        <v>17357</v>
      </c>
      <c r="C4268" t="s">
        <v>558</v>
      </c>
      <c r="D4268" t="s">
        <v>17358</v>
      </c>
      <c r="E4268" t="s">
        <v>630</v>
      </c>
      <c r="F4268" t="s">
        <v>16</v>
      </c>
      <c r="G4268" t="s">
        <v>1481</v>
      </c>
      <c r="H4268">
        <v>0</v>
      </c>
      <c r="I4268">
        <v>0</v>
      </c>
      <c r="J4268">
        <v>0</v>
      </c>
      <c r="K4268" t="s">
        <v>17359</v>
      </c>
    </row>
    <row r="4269" spans="1:11" x14ac:dyDescent="0.3">
      <c r="A4269" t="s">
        <v>17360</v>
      </c>
      <c r="B4269" t="s">
        <v>17361</v>
      </c>
      <c r="C4269" t="s">
        <v>27</v>
      </c>
      <c r="D4269" t="s">
        <v>17362</v>
      </c>
      <c r="E4269" t="s">
        <v>1867</v>
      </c>
      <c r="F4269" t="s">
        <v>16</v>
      </c>
      <c r="G4269" t="s">
        <v>17363</v>
      </c>
      <c r="H4269">
        <v>0</v>
      </c>
      <c r="I4269">
        <v>0</v>
      </c>
      <c r="J4269">
        <v>0</v>
      </c>
      <c r="K4269" t="s">
        <v>17364</v>
      </c>
    </row>
    <row r="4270" spans="1:11" x14ac:dyDescent="0.3">
      <c r="A4270" t="s">
        <v>17365</v>
      </c>
      <c r="C4270" t="s">
        <v>13</v>
      </c>
      <c r="D4270" t="s">
        <v>17366</v>
      </c>
      <c r="E4270" t="s">
        <v>13199</v>
      </c>
      <c r="F4270" t="s">
        <v>41</v>
      </c>
      <c r="G4270" t="s">
        <v>42</v>
      </c>
      <c r="H4270">
        <v>0</v>
      </c>
      <c r="I4270">
        <v>0</v>
      </c>
      <c r="J4270">
        <v>0</v>
      </c>
      <c r="K4270" t="s">
        <v>17367</v>
      </c>
    </row>
    <row r="4271" spans="1:11" x14ac:dyDescent="0.3">
      <c r="A4271" t="s">
        <v>17368</v>
      </c>
      <c r="B4271" t="s">
        <v>17369</v>
      </c>
      <c r="C4271" t="s">
        <v>20</v>
      </c>
      <c r="D4271" t="s">
        <v>17370</v>
      </c>
      <c r="E4271" t="s">
        <v>14059</v>
      </c>
      <c r="F4271" t="s">
        <v>1536</v>
      </c>
      <c r="G4271" t="s">
        <v>42</v>
      </c>
      <c r="H4271">
        <v>0</v>
      </c>
      <c r="I4271">
        <v>0</v>
      </c>
      <c r="J4271">
        <v>0</v>
      </c>
      <c r="K4271" t="s">
        <v>17371</v>
      </c>
    </row>
    <row r="4272" spans="1:11" x14ac:dyDescent="0.3">
      <c r="A4272" t="s">
        <v>17372</v>
      </c>
      <c r="B4272" t="s">
        <v>17373</v>
      </c>
      <c r="C4272" t="s">
        <v>558</v>
      </c>
      <c r="D4272" t="s">
        <v>17374</v>
      </c>
      <c r="E4272" t="s">
        <v>2102</v>
      </c>
      <c r="F4272" t="s">
        <v>16</v>
      </c>
      <c r="G4272" t="s">
        <v>9067</v>
      </c>
      <c r="H4272">
        <v>0</v>
      </c>
      <c r="I4272">
        <v>0</v>
      </c>
      <c r="J4272">
        <v>0</v>
      </c>
      <c r="K4272" t="s">
        <v>17375</v>
      </c>
    </row>
    <row r="4273" spans="1:11" x14ac:dyDescent="0.3">
      <c r="A4273" t="s">
        <v>17376</v>
      </c>
      <c r="B4273" t="s">
        <v>17377</v>
      </c>
      <c r="C4273" t="s">
        <v>558</v>
      </c>
      <c r="D4273" t="s">
        <v>17378</v>
      </c>
      <c r="E4273" t="s">
        <v>2102</v>
      </c>
      <c r="F4273" t="s">
        <v>16</v>
      </c>
      <c r="G4273" t="s">
        <v>3039</v>
      </c>
      <c r="H4273">
        <v>0</v>
      </c>
      <c r="I4273">
        <v>0</v>
      </c>
      <c r="J4273">
        <v>0</v>
      </c>
      <c r="K4273" t="s">
        <v>17379</v>
      </c>
    </row>
    <row r="4274" spans="1:11" x14ac:dyDescent="0.3">
      <c r="A4274" t="s">
        <v>17380</v>
      </c>
      <c r="B4274" t="s">
        <v>17381</v>
      </c>
      <c r="C4274" t="s">
        <v>27</v>
      </c>
      <c r="D4274" t="s">
        <v>17382</v>
      </c>
      <c r="E4274" t="s">
        <v>29</v>
      </c>
      <c r="F4274" t="s">
        <v>41</v>
      </c>
      <c r="G4274" t="s">
        <v>9108</v>
      </c>
      <c r="H4274">
        <v>0</v>
      </c>
      <c r="I4274">
        <v>0</v>
      </c>
      <c r="J4274">
        <v>0</v>
      </c>
      <c r="K4274" t="s">
        <v>17383</v>
      </c>
    </row>
    <row r="4275" spans="1:11" x14ac:dyDescent="0.3">
      <c r="A4275" t="s">
        <v>17384</v>
      </c>
      <c r="B4275" t="s">
        <v>17385</v>
      </c>
      <c r="C4275" t="s">
        <v>20</v>
      </c>
      <c r="D4275" t="s">
        <v>17386</v>
      </c>
      <c r="E4275" t="s">
        <v>14059</v>
      </c>
      <c r="F4275" t="s">
        <v>16</v>
      </c>
      <c r="G4275" t="s">
        <v>3163</v>
      </c>
      <c r="H4275">
        <v>0</v>
      </c>
      <c r="I4275">
        <v>0</v>
      </c>
      <c r="J4275">
        <v>0</v>
      </c>
      <c r="K4275" t="s">
        <v>17387</v>
      </c>
    </row>
    <row r="4276" spans="1:11" x14ac:dyDescent="0.3">
      <c r="A4276" t="s">
        <v>17388</v>
      </c>
      <c r="B4276" t="s">
        <v>17389</v>
      </c>
      <c r="C4276" t="s">
        <v>466</v>
      </c>
      <c r="D4276" t="s">
        <v>17390</v>
      </c>
      <c r="E4276" t="s">
        <v>5396</v>
      </c>
      <c r="F4276" t="s">
        <v>16</v>
      </c>
      <c r="G4276" t="s">
        <v>17391</v>
      </c>
      <c r="H4276">
        <v>0</v>
      </c>
      <c r="I4276">
        <v>0</v>
      </c>
      <c r="J4276">
        <v>0</v>
      </c>
      <c r="K4276" t="s">
        <v>17392</v>
      </c>
    </row>
    <row r="4277" spans="1:11" x14ac:dyDescent="0.3">
      <c r="A4277" t="s">
        <v>17393</v>
      </c>
      <c r="B4277" t="s">
        <v>17394</v>
      </c>
      <c r="C4277" t="s">
        <v>20</v>
      </c>
      <c r="D4277" t="s">
        <v>17395</v>
      </c>
      <c r="E4277" t="s">
        <v>14059</v>
      </c>
      <c r="F4277" t="s">
        <v>16</v>
      </c>
      <c r="G4277" t="s">
        <v>3103</v>
      </c>
      <c r="H4277">
        <v>0</v>
      </c>
      <c r="I4277">
        <v>0</v>
      </c>
      <c r="J4277">
        <v>0</v>
      </c>
      <c r="K4277" t="s">
        <v>17396</v>
      </c>
    </row>
    <row r="4278" spans="1:11" x14ac:dyDescent="0.3">
      <c r="A4278" t="s">
        <v>17397</v>
      </c>
      <c r="B4278" t="s">
        <v>17398</v>
      </c>
      <c r="C4278" t="s">
        <v>558</v>
      </c>
      <c r="D4278" t="s">
        <v>17399</v>
      </c>
      <c r="E4278" t="s">
        <v>1090</v>
      </c>
      <c r="F4278" t="s">
        <v>16</v>
      </c>
      <c r="G4278" t="s">
        <v>787</v>
      </c>
      <c r="H4278">
        <v>0</v>
      </c>
      <c r="I4278">
        <v>0</v>
      </c>
      <c r="J4278">
        <v>0</v>
      </c>
      <c r="K4278" t="s">
        <v>17400</v>
      </c>
    </row>
    <row r="4279" spans="1:11" x14ac:dyDescent="0.3">
      <c r="A4279" t="s">
        <v>17401</v>
      </c>
      <c r="B4279" t="s">
        <v>17402</v>
      </c>
      <c r="C4279" t="s">
        <v>558</v>
      </c>
      <c r="D4279" t="s">
        <v>17403</v>
      </c>
      <c r="E4279" t="s">
        <v>1090</v>
      </c>
      <c r="F4279" t="s">
        <v>16</v>
      </c>
      <c r="G4279" t="s">
        <v>4034</v>
      </c>
      <c r="H4279">
        <v>0</v>
      </c>
      <c r="I4279">
        <v>0</v>
      </c>
      <c r="J4279">
        <v>0</v>
      </c>
      <c r="K4279" t="s">
        <v>17404</v>
      </c>
    </row>
    <row r="4280" spans="1:11" x14ac:dyDescent="0.3">
      <c r="A4280" t="s">
        <v>17405</v>
      </c>
      <c r="B4280" t="s">
        <v>17406</v>
      </c>
      <c r="C4280" t="s">
        <v>558</v>
      </c>
      <c r="D4280" t="s">
        <v>17407</v>
      </c>
      <c r="E4280" t="s">
        <v>1090</v>
      </c>
      <c r="F4280" t="s">
        <v>16</v>
      </c>
      <c r="G4280" t="s">
        <v>2623</v>
      </c>
      <c r="H4280">
        <v>0</v>
      </c>
      <c r="I4280">
        <v>0</v>
      </c>
      <c r="J4280">
        <v>0</v>
      </c>
      <c r="K4280" t="s">
        <v>17408</v>
      </c>
    </row>
    <row r="4281" spans="1:11" x14ac:dyDescent="0.3">
      <c r="A4281" t="s">
        <v>17409</v>
      </c>
      <c r="B4281" t="s">
        <v>17410</v>
      </c>
      <c r="C4281" t="s">
        <v>27</v>
      </c>
      <c r="D4281" t="s">
        <v>17411</v>
      </c>
      <c r="E4281" t="s">
        <v>1867</v>
      </c>
      <c r="F4281" t="s">
        <v>16</v>
      </c>
      <c r="G4281" t="s">
        <v>9186</v>
      </c>
      <c r="H4281">
        <v>0</v>
      </c>
      <c r="I4281">
        <v>0</v>
      </c>
      <c r="J4281">
        <v>0</v>
      </c>
      <c r="K4281" t="s">
        <v>17412</v>
      </c>
    </row>
    <row r="4282" spans="1:11" x14ac:dyDescent="0.3">
      <c r="A4282" t="s">
        <v>17413</v>
      </c>
      <c r="C4282" t="s">
        <v>558</v>
      </c>
      <c r="D4282" t="s">
        <v>17414</v>
      </c>
      <c r="E4282" t="s">
        <v>560</v>
      </c>
      <c r="F4282" t="s">
        <v>16</v>
      </c>
      <c r="G4282" t="s">
        <v>42</v>
      </c>
      <c r="H4282">
        <v>0</v>
      </c>
      <c r="I4282">
        <v>0</v>
      </c>
      <c r="J4282">
        <v>0</v>
      </c>
      <c r="K4282" t="s">
        <v>17415</v>
      </c>
    </row>
    <row r="4283" spans="1:11" x14ac:dyDescent="0.3">
      <c r="A4283" t="s">
        <v>17416</v>
      </c>
      <c r="C4283" t="s">
        <v>27</v>
      </c>
      <c r="D4283" t="s">
        <v>17417</v>
      </c>
      <c r="E4283" t="s">
        <v>29</v>
      </c>
      <c r="F4283" t="s">
        <v>41</v>
      </c>
      <c r="G4283" t="s">
        <v>42</v>
      </c>
      <c r="H4283">
        <v>0</v>
      </c>
      <c r="I4283">
        <v>0</v>
      </c>
      <c r="J4283">
        <v>0</v>
      </c>
      <c r="K4283" t="s">
        <v>17418</v>
      </c>
    </row>
    <row r="4284" spans="1:11" x14ac:dyDescent="0.3">
      <c r="A4284" t="s">
        <v>17419</v>
      </c>
      <c r="B4284" t="s">
        <v>17420</v>
      </c>
      <c r="C4284" t="s">
        <v>466</v>
      </c>
      <c r="D4284" t="s">
        <v>17421</v>
      </c>
      <c r="E4284" t="s">
        <v>5396</v>
      </c>
      <c r="F4284" t="s">
        <v>16</v>
      </c>
      <c r="G4284" t="s">
        <v>5441</v>
      </c>
      <c r="H4284">
        <v>0</v>
      </c>
      <c r="I4284">
        <v>0</v>
      </c>
      <c r="J4284">
        <v>0</v>
      </c>
      <c r="K4284" t="s">
        <v>17422</v>
      </c>
    </row>
    <row r="4285" spans="1:11" x14ac:dyDescent="0.3">
      <c r="A4285" t="s">
        <v>17423</v>
      </c>
      <c r="B4285" t="s">
        <v>17424</v>
      </c>
      <c r="C4285" t="s">
        <v>20</v>
      </c>
      <c r="D4285" t="s">
        <v>17425</v>
      </c>
      <c r="E4285" t="s">
        <v>14059</v>
      </c>
      <c r="F4285" t="s">
        <v>16</v>
      </c>
      <c r="G4285" t="s">
        <v>4543</v>
      </c>
      <c r="H4285">
        <v>0</v>
      </c>
      <c r="I4285">
        <v>0</v>
      </c>
      <c r="J4285">
        <v>0</v>
      </c>
      <c r="K4285" t="s">
        <v>17426</v>
      </c>
    </row>
    <row r="4286" spans="1:11" x14ac:dyDescent="0.3">
      <c r="A4286" t="s">
        <v>17427</v>
      </c>
      <c r="C4286" t="s">
        <v>20</v>
      </c>
      <c r="D4286" t="s">
        <v>17428</v>
      </c>
      <c r="E4286" t="s">
        <v>14059</v>
      </c>
      <c r="F4286" t="s">
        <v>16</v>
      </c>
      <c r="G4286" t="s">
        <v>8098</v>
      </c>
      <c r="H4286">
        <v>0</v>
      </c>
      <c r="I4286">
        <v>0</v>
      </c>
      <c r="J4286">
        <v>0</v>
      </c>
      <c r="K4286" t="s">
        <v>17429</v>
      </c>
    </row>
    <row r="4287" spans="1:11" x14ac:dyDescent="0.3">
      <c r="A4287" t="s">
        <v>17430</v>
      </c>
      <c r="C4287" t="s">
        <v>558</v>
      </c>
      <c r="D4287" t="s">
        <v>17431</v>
      </c>
      <c r="E4287" t="s">
        <v>560</v>
      </c>
      <c r="F4287" t="s">
        <v>16</v>
      </c>
      <c r="G4287" t="s">
        <v>822</v>
      </c>
      <c r="H4287">
        <v>0</v>
      </c>
      <c r="I4287">
        <v>0</v>
      </c>
      <c r="J4287">
        <v>0</v>
      </c>
      <c r="K4287" t="s">
        <v>17432</v>
      </c>
    </row>
    <row r="4288" spans="1:11" x14ac:dyDescent="0.3">
      <c r="A4288" t="s">
        <v>17433</v>
      </c>
      <c r="C4288" t="s">
        <v>13</v>
      </c>
      <c r="D4288" t="s">
        <v>17434</v>
      </c>
      <c r="E4288" t="s">
        <v>13199</v>
      </c>
      <c r="F4288" t="s">
        <v>16</v>
      </c>
      <c r="G4288" t="s">
        <v>1105</v>
      </c>
      <c r="H4288">
        <v>0</v>
      </c>
      <c r="I4288">
        <v>0</v>
      </c>
      <c r="J4288">
        <v>0</v>
      </c>
      <c r="K4288" t="s">
        <v>17435</v>
      </c>
    </row>
    <row r="4289" spans="1:11" x14ac:dyDescent="0.3">
      <c r="A4289" t="s">
        <v>17436</v>
      </c>
      <c r="B4289" t="s">
        <v>17437</v>
      </c>
      <c r="C4289" t="s">
        <v>27</v>
      </c>
      <c r="D4289" t="s">
        <v>17438</v>
      </c>
      <c r="E4289" t="s">
        <v>1867</v>
      </c>
      <c r="F4289" t="s">
        <v>16</v>
      </c>
      <c r="G4289" t="s">
        <v>3043</v>
      </c>
      <c r="H4289">
        <v>0</v>
      </c>
      <c r="I4289">
        <v>0</v>
      </c>
      <c r="J4289">
        <v>0</v>
      </c>
      <c r="K4289" t="s">
        <v>17439</v>
      </c>
    </row>
    <row r="4290" spans="1:11" x14ac:dyDescent="0.3">
      <c r="A4290" t="s">
        <v>17440</v>
      </c>
      <c r="B4290" t="s">
        <v>17441</v>
      </c>
      <c r="C4290" t="s">
        <v>466</v>
      </c>
      <c r="D4290" t="s">
        <v>17442</v>
      </c>
      <c r="E4290" t="s">
        <v>5396</v>
      </c>
      <c r="F4290" t="s">
        <v>16</v>
      </c>
      <c r="G4290" t="s">
        <v>13739</v>
      </c>
      <c r="H4290">
        <v>0</v>
      </c>
      <c r="I4290">
        <v>0</v>
      </c>
      <c r="J4290">
        <v>0</v>
      </c>
      <c r="K4290" t="s">
        <v>17443</v>
      </c>
    </row>
    <row r="4291" spans="1:11" x14ac:dyDescent="0.3">
      <c r="A4291" t="s">
        <v>17444</v>
      </c>
      <c r="B4291" t="s">
        <v>17445</v>
      </c>
      <c r="C4291" t="s">
        <v>13</v>
      </c>
      <c r="D4291" t="s">
        <v>17446</v>
      </c>
      <c r="E4291" t="s">
        <v>13199</v>
      </c>
      <c r="F4291" t="s">
        <v>16</v>
      </c>
      <c r="G4291" t="s">
        <v>5547</v>
      </c>
      <c r="H4291">
        <v>0</v>
      </c>
      <c r="I4291">
        <v>0</v>
      </c>
      <c r="J4291">
        <v>0</v>
      </c>
      <c r="K4291" t="s">
        <v>17447</v>
      </c>
    </row>
    <row r="4292" spans="1:11" x14ac:dyDescent="0.3">
      <c r="A4292" t="s">
        <v>17448</v>
      </c>
      <c r="B4292" t="s">
        <v>17449</v>
      </c>
      <c r="C4292" t="s">
        <v>20</v>
      </c>
      <c r="D4292" t="s">
        <v>17450</v>
      </c>
      <c r="E4292" t="s">
        <v>22</v>
      </c>
      <c r="F4292" t="s">
        <v>830</v>
      </c>
      <c r="G4292" t="s">
        <v>42</v>
      </c>
      <c r="H4292">
        <v>0</v>
      </c>
      <c r="I4292">
        <v>0</v>
      </c>
      <c r="J4292">
        <v>0</v>
      </c>
      <c r="K4292" t="s">
        <v>17451</v>
      </c>
    </row>
    <row r="4293" spans="1:11" x14ac:dyDescent="0.3">
      <c r="A4293" t="s">
        <v>17452</v>
      </c>
      <c r="B4293" t="s">
        <v>17453</v>
      </c>
      <c r="C4293" t="s">
        <v>27</v>
      </c>
      <c r="D4293" t="s">
        <v>17454</v>
      </c>
      <c r="E4293" t="s">
        <v>1867</v>
      </c>
      <c r="F4293" t="s">
        <v>1981</v>
      </c>
      <c r="G4293" t="s">
        <v>42</v>
      </c>
      <c r="H4293">
        <v>0</v>
      </c>
      <c r="I4293">
        <v>0</v>
      </c>
      <c r="J4293">
        <v>0</v>
      </c>
      <c r="K4293" t="s">
        <v>17455</v>
      </c>
    </row>
    <row r="4294" spans="1:11" x14ac:dyDescent="0.3">
      <c r="A4294" t="s">
        <v>17456</v>
      </c>
      <c r="B4294" t="s">
        <v>17457</v>
      </c>
      <c r="C4294" t="s">
        <v>13</v>
      </c>
      <c r="D4294" t="s">
        <v>17458</v>
      </c>
      <c r="E4294" t="s">
        <v>13199</v>
      </c>
      <c r="F4294" t="s">
        <v>41</v>
      </c>
      <c r="G4294" t="s">
        <v>42</v>
      </c>
      <c r="H4294">
        <v>0</v>
      </c>
      <c r="I4294">
        <v>0</v>
      </c>
      <c r="J4294">
        <v>0</v>
      </c>
      <c r="K4294" t="s">
        <v>17459</v>
      </c>
    </row>
    <row r="4295" spans="1:11" x14ac:dyDescent="0.3">
      <c r="A4295" t="s">
        <v>17460</v>
      </c>
      <c r="B4295" t="s">
        <v>17461</v>
      </c>
      <c r="C4295" t="s">
        <v>27</v>
      </c>
      <c r="D4295" t="s">
        <v>17462</v>
      </c>
      <c r="E4295" t="s">
        <v>1867</v>
      </c>
      <c r="F4295" t="s">
        <v>17463</v>
      </c>
      <c r="G4295" t="s">
        <v>42</v>
      </c>
      <c r="H4295">
        <v>0</v>
      </c>
      <c r="I4295">
        <v>0</v>
      </c>
      <c r="J4295">
        <v>0</v>
      </c>
      <c r="K4295" t="s">
        <v>17464</v>
      </c>
    </row>
    <row r="4296" spans="1:11" x14ac:dyDescent="0.3">
      <c r="A4296" t="s">
        <v>17465</v>
      </c>
      <c r="B4296" t="s">
        <v>17466</v>
      </c>
      <c r="C4296" t="s">
        <v>558</v>
      </c>
      <c r="D4296" t="s">
        <v>17467</v>
      </c>
      <c r="E4296" t="s">
        <v>2102</v>
      </c>
      <c r="F4296" t="s">
        <v>16381</v>
      </c>
      <c r="G4296" t="s">
        <v>42</v>
      </c>
      <c r="H4296">
        <v>0</v>
      </c>
      <c r="I4296">
        <v>0</v>
      </c>
      <c r="J4296">
        <v>0</v>
      </c>
      <c r="K4296" t="s">
        <v>17468</v>
      </c>
    </row>
    <row r="4297" spans="1:11" x14ac:dyDescent="0.3">
      <c r="A4297" t="s">
        <v>17469</v>
      </c>
      <c r="B4297" t="s">
        <v>17470</v>
      </c>
      <c r="C4297" t="s">
        <v>27</v>
      </c>
      <c r="D4297" t="s">
        <v>17471</v>
      </c>
      <c r="E4297" t="s">
        <v>1867</v>
      </c>
      <c r="F4297" t="s">
        <v>402</v>
      </c>
      <c r="G4297" t="s">
        <v>42</v>
      </c>
      <c r="H4297">
        <v>0</v>
      </c>
      <c r="I4297">
        <v>0</v>
      </c>
      <c r="J4297">
        <v>0</v>
      </c>
      <c r="K4297" t="s">
        <v>17472</v>
      </c>
    </row>
    <row r="4298" spans="1:11" x14ac:dyDescent="0.3">
      <c r="A4298" t="s">
        <v>17473</v>
      </c>
      <c r="B4298" t="s">
        <v>17474</v>
      </c>
      <c r="C4298" t="s">
        <v>20</v>
      </c>
      <c r="D4298" t="s">
        <v>17475</v>
      </c>
      <c r="E4298" t="s">
        <v>14059</v>
      </c>
      <c r="F4298" t="s">
        <v>2111</v>
      </c>
      <c r="G4298" t="s">
        <v>42</v>
      </c>
      <c r="H4298">
        <v>0</v>
      </c>
      <c r="I4298">
        <v>0</v>
      </c>
      <c r="J4298">
        <v>0</v>
      </c>
      <c r="K4298" t="s">
        <v>17476</v>
      </c>
    </row>
    <row r="4299" spans="1:11" x14ac:dyDescent="0.3">
      <c r="A4299" t="s">
        <v>17477</v>
      </c>
      <c r="B4299" t="s">
        <v>17478</v>
      </c>
      <c r="C4299" t="s">
        <v>27</v>
      </c>
      <c r="D4299" t="s">
        <v>17479</v>
      </c>
      <c r="E4299" t="s">
        <v>1867</v>
      </c>
      <c r="F4299" t="s">
        <v>2286</v>
      </c>
      <c r="G4299" t="s">
        <v>42</v>
      </c>
      <c r="H4299">
        <v>0</v>
      </c>
      <c r="I4299">
        <v>0</v>
      </c>
      <c r="J4299">
        <v>0</v>
      </c>
      <c r="K4299" t="s">
        <v>17480</v>
      </c>
    </row>
    <row r="4300" spans="1:11" x14ac:dyDescent="0.3">
      <c r="A4300" t="s">
        <v>17481</v>
      </c>
      <c r="B4300" t="s">
        <v>17482</v>
      </c>
      <c r="C4300" t="s">
        <v>27</v>
      </c>
      <c r="D4300" t="s">
        <v>17483</v>
      </c>
      <c r="E4300" t="s">
        <v>1867</v>
      </c>
      <c r="F4300" t="s">
        <v>17484</v>
      </c>
      <c r="G4300" t="s">
        <v>42</v>
      </c>
      <c r="H4300">
        <v>0</v>
      </c>
      <c r="I4300">
        <v>0</v>
      </c>
      <c r="J4300">
        <v>0</v>
      </c>
      <c r="K4300" t="s">
        <v>17485</v>
      </c>
    </row>
    <row r="4301" spans="1:11" x14ac:dyDescent="0.3">
      <c r="A4301" t="s">
        <v>17486</v>
      </c>
      <c r="B4301" t="s">
        <v>17487</v>
      </c>
      <c r="C4301" t="s">
        <v>13</v>
      </c>
      <c r="D4301" t="s">
        <v>17488</v>
      </c>
      <c r="E4301" t="s">
        <v>13199</v>
      </c>
      <c r="F4301" t="s">
        <v>840</v>
      </c>
      <c r="G4301" t="s">
        <v>2350</v>
      </c>
      <c r="H4301">
        <v>0</v>
      </c>
      <c r="I4301">
        <v>0</v>
      </c>
      <c r="J4301">
        <v>0</v>
      </c>
      <c r="K4301" t="s">
        <v>17489</v>
      </c>
    </row>
    <row r="4302" spans="1:11" x14ac:dyDescent="0.3">
      <c r="A4302" t="s">
        <v>17490</v>
      </c>
      <c r="B4302" t="s">
        <v>17491</v>
      </c>
      <c r="C4302" t="s">
        <v>20</v>
      </c>
      <c r="D4302" t="s">
        <v>17492</v>
      </c>
      <c r="E4302" t="s">
        <v>22</v>
      </c>
      <c r="F4302" t="s">
        <v>2703</v>
      </c>
      <c r="G4302" t="s">
        <v>42</v>
      </c>
      <c r="H4302">
        <v>0</v>
      </c>
      <c r="I4302">
        <v>0</v>
      </c>
      <c r="J4302">
        <v>0</v>
      </c>
      <c r="K4302" t="s">
        <v>17493</v>
      </c>
    </row>
    <row r="4303" spans="1:11" x14ac:dyDescent="0.3">
      <c r="A4303" t="s">
        <v>17494</v>
      </c>
      <c r="B4303" t="s">
        <v>17495</v>
      </c>
      <c r="C4303" t="s">
        <v>147</v>
      </c>
      <c r="D4303" t="s">
        <v>17496</v>
      </c>
      <c r="E4303" t="s">
        <v>183</v>
      </c>
      <c r="F4303" t="s">
        <v>4497</v>
      </c>
      <c r="G4303" t="s">
        <v>2818</v>
      </c>
      <c r="H4303">
        <v>0</v>
      </c>
      <c r="I4303">
        <v>0</v>
      </c>
      <c r="J4303">
        <v>0</v>
      </c>
      <c r="K4303" t="s">
        <v>17497</v>
      </c>
    </row>
    <row r="4304" spans="1:11" x14ac:dyDescent="0.3">
      <c r="A4304" t="s">
        <v>17498</v>
      </c>
      <c r="C4304" t="s">
        <v>558</v>
      </c>
      <c r="D4304" t="s">
        <v>17499</v>
      </c>
      <c r="E4304" t="s">
        <v>1090</v>
      </c>
      <c r="F4304" t="s">
        <v>16</v>
      </c>
      <c r="G4304" t="s">
        <v>42</v>
      </c>
      <c r="H4304">
        <v>0</v>
      </c>
      <c r="I4304">
        <v>0</v>
      </c>
      <c r="J4304">
        <v>0</v>
      </c>
      <c r="K4304" t="s">
        <v>17500</v>
      </c>
    </row>
    <row r="4305" spans="1:11" x14ac:dyDescent="0.3">
      <c r="A4305" t="s">
        <v>17501</v>
      </c>
      <c r="B4305" t="s">
        <v>17502</v>
      </c>
      <c r="C4305" t="s">
        <v>27</v>
      </c>
      <c r="D4305" t="s">
        <v>17503</v>
      </c>
      <c r="E4305" t="s">
        <v>1867</v>
      </c>
      <c r="F4305" t="s">
        <v>16</v>
      </c>
      <c r="G4305" t="s">
        <v>10738</v>
      </c>
      <c r="H4305">
        <v>0</v>
      </c>
      <c r="I4305">
        <v>0</v>
      </c>
      <c r="J4305">
        <v>0</v>
      </c>
      <c r="K4305" t="s">
        <v>17504</v>
      </c>
    </row>
    <row r="4306" spans="1:11" x14ac:dyDescent="0.3">
      <c r="A4306" t="s">
        <v>17505</v>
      </c>
      <c r="B4306" t="s">
        <v>17506</v>
      </c>
      <c r="C4306" t="s">
        <v>20</v>
      </c>
      <c r="D4306" t="s">
        <v>17507</v>
      </c>
      <c r="E4306" t="s">
        <v>14059</v>
      </c>
      <c r="F4306" t="s">
        <v>17508</v>
      </c>
      <c r="G4306" t="s">
        <v>7342</v>
      </c>
      <c r="H4306">
        <v>0</v>
      </c>
      <c r="I4306">
        <v>0</v>
      </c>
      <c r="J4306">
        <v>0</v>
      </c>
      <c r="K4306" t="s">
        <v>17509</v>
      </c>
    </row>
    <row r="4307" spans="1:11" x14ac:dyDescent="0.3">
      <c r="A4307" t="s">
        <v>17510</v>
      </c>
      <c r="B4307" t="s">
        <v>17511</v>
      </c>
      <c r="C4307" t="s">
        <v>558</v>
      </c>
      <c r="D4307" t="s">
        <v>17512</v>
      </c>
      <c r="E4307" t="s">
        <v>1090</v>
      </c>
      <c r="F4307" t="s">
        <v>1506</v>
      </c>
      <c r="G4307" t="s">
        <v>42</v>
      </c>
      <c r="H4307">
        <v>0</v>
      </c>
      <c r="I4307">
        <v>0</v>
      </c>
      <c r="J4307">
        <v>0</v>
      </c>
      <c r="K4307" t="s">
        <v>17513</v>
      </c>
    </row>
    <row r="4308" spans="1:11" x14ac:dyDescent="0.3">
      <c r="A4308" t="s">
        <v>17514</v>
      </c>
      <c r="C4308" t="s">
        <v>558</v>
      </c>
      <c r="D4308" t="s">
        <v>17515</v>
      </c>
      <c r="E4308" t="s">
        <v>1090</v>
      </c>
      <c r="F4308" t="s">
        <v>16</v>
      </c>
      <c r="G4308" t="s">
        <v>17516</v>
      </c>
      <c r="H4308">
        <v>0</v>
      </c>
      <c r="I4308">
        <v>0</v>
      </c>
      <c r="J4308">
        <v>0</v>
      </c>
      <c r="K4308" t="s">
        <v>17517</v>
      </c>
    </row>
    <row r="4309" spans="1:11" x14ac:dyDescent="0.3">
      <c r="A4309" t="s">
        <v>17518</v>
      </c>
      <c r="C4309" t="s">
        <v>27</v>
      </c>
      <c r="D4309" t="s">
        <v>17417</v>
      </c>
      <c r="E4309" t="s">
        <v>29</v>
      </c>
      <c r="F4309" t="s">
        <v>41</v>
      </c>
      <c r="G4309" t="s">
        <v>42</v>
      </c>
      <c r="H4309">
        <v>0</v>
      </c>
      <c r="I4309">
        <v>0</v>
      </c>
      <c r="J4309">
        <v>0</v>
      </c>
      <c r="K4309" t="s">
        <v>17519</v>
      </c>
    </row>
    <row r="4310" spans="1:11" x14ac:dyDescent="0.3">
      <c r="A4310" t="s">
        <v>17520</v>
      </c>
      <c r="C4310" t="s">
        <v>27</v>
      </c>
      <c r="D4310" t="s">
        <v>17521</v>
      </c>
      <c r="E4310" t="s">
        <v>1867</v>
      </c>
      <c r="F4310" t="s">
        <v>302</v>
      </c>
      <c r="G4310" t="s">
        <v>42</v>
      </c>
      <c r="H4310">
        <v>0</v>
      </c>
      <c r="I4310">
        <v>0</v>
      </c>
      <c r="J4310">
        <v>0</v>
      </c>
      <c r="K4310" t="s">
        <v>17522</v>
      </c>
    </row>
    <row r="4311" spans="1:11" x14ac:dyDescent="0.3">
      <c r="A4311" t="s">
        <v>17523</v>
      </c>
      <c r="B4311" t="s">
        <v>17524</v>
      </c>
      <c r="C4311" t="s">
        <v>20</v>
      </c>
      <c r="D4311" t="s">
        <v>17525</v>
      </c>
      <c r="E4311" t="s">
        <v>14059</v>
      </c>
      <c r="F4311" t="s">
        <v>16</v>
      </c>
      <c r="G4311" t="s">
        <v>4993</v>
      </c>
      <c r="H4311">
        <v>0</v>
      </c>
      <c r="I4311">
        <v>0</v>
      </c>
      <c r="J4311">
        <v>0</v>
      </c>
      <c r="K4311" t="s">
        <v>17526</v>
      </c>
    </row>
    <row r="4312" spans="1:11" x14ac:dyDescent="0.3">
      <c r="A4312" t="s">
        <v>17527</v>
      </c>
      <c r="B4312" t="s">
        <v>17528</v>
      </c>
      <c r="C4312" t="s">
        <v>147</v>
      </c>
      <c r="D4312" t="s">
        <v>17529</v>
      </c>
      <c r="E4312" t="s">
        <v>183</v>
      </c>
      <c r="F4312" t="s">
        <v>16</v>
      </c>
      <c r="G4312" t="s">
        <v>5631</v>
      </c>
      <c r="H4312">
        <v>0</v>
      </c>
      <c r="I4312">
        <v>0</v>
      </c>
      <c r="J4312">
        <v>0</v>
      </c>
      <c r="K4312" t="s">
        <v>17530</v>
      </c>
    </row>
    <row r="4313" spans="1:11" x14ac:dyDescent="0.3">
      <c r="A4313" t="s">
        <v>17531</v>
      </c>
      <c r="B4313" t="s">
        <v>17532</v>
      </c>
      <c r="C4313" t="s">
        <v>27</v>
      </c>
      <c r="D4313" t="s">
        <v>17533</v>
      </c>
      <c r="E4313" t="s">
        <v>1867</v>
      </c>
      <c r="F4313" t="s">
        <v>1981</v>
      </c>
      <c r="G4313" t="s">
        <v>42</v>
      </c>
      <c r="H4313">
        <v>0</v>
      </c>
      <c r="I4313">
        <v>0</v>
      </c>
      <c r="J4313">
        <v>0</v>
      </c>
      <c r="K4313" t="s">
        <v>17534</v>
      </c>
    </row>
    <row r="4314" spans="1:11" x14ac:dyDescent="0.3">
      <c r="A4314" t="s">
        <v>17535</v>
      </c>
      <c r="B4314" t="s">
        <v>17536</v>
      </c>
      <c r="C4314" t="s">
        <v>20</v>
      </c>
      <c r="D4314" t="s">
        <v>17537</v>
      </c>
      <c r="E4314" t="s">
        <v>14059</v>
      </c>
      <c r="F4314" t="s">
        <v>2919</v>
      </c>
      <c r="G4314" t="s">
        <v>42</v>
      </c>
      <c r="H4314">
        <v>0</v>
      </c>
      <c r="I4314">
        <v>0</v>
      </c>
      <c r="J4314">
        <v>0</v>
      </c>
      <c r="K4314" t="s">
        <v>17538</v>
      </c>
    </row>
    <row r="4315" spans="1:11" x14ac:dyDescent="0.3">
      <c r="A4315" t="s">
        <v>17539</v>
      </c>
      <c r="C4315" t="s">
        <v>558</v>
      </c>
      <c r="D4315" t="s">
        <v>17540</v>
      </c>
      <c r="E4315" t="s">
        <v>1090</v>
      </c>
      <c r="F4315" t="s">
        <v>16</v>
      </c>
      <c r="G4315" t="s">
        <v>8911</v>
      </c>
      <c r="H4315">
        <v>0</v>
      </c>
      <c r="I4315">
        <v>0</v>
      </c>
      <c r="J4315">
        <v>0</v>
      </c>
      <c r="K4315" t="s">
        <v>17541</v>
      </c>
    </row>
    <row r="4316" spans="1:11" x14ac:dyDescent="0.3">
      <c r="A4316" t="s">
        <v>17542</v>
      </c>
      <c r="B4316" t="s">
        <v>17543</v>
      </c>
      <c r="C4316" t="s">
        <v>27</v>
      </c>
      <c r="D4316" t="s">
        <v>17544</v>
      </c>
      <c r="E4316" t="s">
        <v>1867</v>
      </c>
      <c r="F4316" t="s">
        <v>16</v>
      </c>
      <c r="G4316" t="s">
        <v>269</v>
      </c>
      <c r="H4316">
        <v>0</v>
      </c>
      <c r="I4316">
        <v>0</v>
      </c>
      <c r="J4316">
        <v>0</v>
      </c>
      <c r="K4316" t="s">
        <v>17545</v>
      </c>
    </row>
    <row r="4317" spans="1:11" x14ac:dyDescent="0.3">
      <c r="A4317" t="s">
        <v>17546</v>
      </c>
      <c r="C4317" t="s">
        <v>147</v>
      </c>
      <c r="D4317" t="s">
        <v>17547</v>
      </c>
      <c r="E4317" t="s">
        <v>4768</v>
      </c>
      <c r="F4317" t="s">
        <v>17548</v>
      </c>
      <c r="G4317" t="s">
        <v>42</v>
      </c>
      <c r="H4317">
        <v>0</v>
      </c>
      <c r="I4317">
        <v>0</v>
      </c>
      <c r="J4317">
        <v>0</v>
      </c>
      <c r="K4317" t="s">
        <v>17549</v>
      </c>
    </row>
    <row r="4318" spans="1:11" x14ac:dyDescent="0.3">
      <c r="A4318" t="s">
        <v>17550</v>
      </c>
      <c r="B4318" t="s">
        <v>17551</v>
      </c>
      <c r="C4318" t="s">
        <v>558</v>
      </c>
      <c r="D4318" t="s">
        <v>17552</v>
      </c>
      <c r="E4318" t="s">
        <v>1090</v>
      </c>
      <c r="F4318" t="s">
        <v>16</v>
      </c>
      <c r="G4318" t="s">
        <v>12395</v>
      </c>
      <c r="H4318">
        <v>0</v>
      </c>
      <c r="I4318">
        <v>0</v>
      </c>
      <c r="J4318">
        <v>0</v>
      </c>
      <c r="K4318" t="s">
        <v>17553</v>
      </c>
    </row>
    <row r="4319" spans="1:11" x14ac:dyDescent="0.3">
      <c r="A4319" t="s">
        <v>17554</v>
      </c>
      <c r="B4319" t="s">
        <v>17555</v>
      </c>
      <c r="C4319" t="s">
        <v>27</v>
      </c>
      <c r="D4319" t="s">
        <v>17556</v>
      </c>
      <c r="E4319" t="s">
        <v>1867</v>
      </c>
      <c r="F4319" t="s">
        <v>9182</v>
      </c>
      <c r="G4319" t="s">
        <v>42</v>
      </c>
      <c r="H4319">
        <v>0</v>
      </c>
      <c r="I4319">
        <v>0</v>
      </c>
      <c r="J4319">
        <v>0</v>
      </c>
      <c r="K4319" t="s">
        <v>17557</v>
      </c>
    </row>
    <row r="4320" spans="1:11" x14ac:dyDescent="0.3">
      <c r="A4320" t="s">
        <v>17558</v>
      </c>
      <c r="B4320" t="s">
        <v>17559</v>
      </c>
      <c r="C4320" t="s">
        <v>27</v>
      </c>
      <c r="D4320" t="s">
        <v>17560</v>
      </c>
      <c r="E4320" t="s">
        <v>1867</v>
      </c>
      <c r="F4320" t="s">
        <v>5406</v>
      </c>
      <c r="G4320" t="s">
        <v>42</v>
      </c>
      <c r="H4320">
        <v>0</v>
      </c>
      <c r="I4320">
        <v>0</v>
      </c>
      <c r="J4320">
        <v>0</v>
      </c>
      <c r="K4320" t="s">
        <v>17561</v>
      </c>
    </row>
    <row r="4321" spans="1:11" x14ac:dyDescent="0.3">
      <c r="A4321" t="s">
        <v>17562</v>
      </c>
      <c r="B4321" t="s">
        <v>17563</v>
      </c>
      <c r="C4321" t="s">
        <v>558</v>
      </c>
      <c r="D4321" t="s">
        <v>17564</v>
      </c>
      <c r="E4321" t="s">
        <v>1122</v>
      </c>
      <c r="F4321" t="s">
        <v>16</v>
      </c>
      <c r="G4321" t="s">
        <v>17565</v>
      </c>
      <c r="H4321">
        <v>0</v>
      </c>
      <c r="I4321">
        <v>0</v>
      </c>
      <c r="J4321">
        <v>0</v>
      </c>
      <c r="K4321" t="s">
        <v>17566</v>
      </c>
    </row>
    <row r="4322" spans="1:11" x14ac:dyDescent="0.3">
      <c r="A4322" t="s">
        <v>17567</v>
      </c>
      <c r="B4322" t="s">
        <v>17568</v>
      </c>
      <c r="C4322" t="s">
        <v>27</v>
      </c>
      <c r="D4322" t="s">
        <v>17569</v>
      </c>
      <c r="E4322" t="s">
        <v>1867</v>
      </c>
      <c r="F4322" t="s">
        <v>3196</v>
      </c>
      <c r="G4322" t="s">
        <v>42</v>
      </c>
      <c r="H4322">
        <v>0</v>
      </c>
      <c r="I4322">
        <v>0</v>
      </c>
      <c r="J4322">
        <v>0</v>
      </c>
      <c r="K4322" t="s">
        <v>17570</v>
      </c>
    </row>
    <row r="4323" spans="1:11" x14ac:dyDescent="0.3">
      <c r="A4323" t="s">
        <v>17571</v>
      </c>
      <c r="C4323" t="s">
        <v>27</v>
      </c>
      <c r="D4323" t="s">
        <v>17572</v>
      </c>
      <c r="E4323" t="s">
        <v>1867</v>
      </c>
      <c r="F4323" t="s">
        <v>2703</v>
      </c>
      <c r="G4323" t="s">
        <v>42</v>
      </c>
      <c r="H4323">
        <v>0</v>
      </c>
      <c r="I4323">
        <v>0</v>
      </c>
      <c r="J4323">
        <v>0</v>
      </c>
      <c r="K4323" t="s">
        <v>17573</v>
      </c>
    </row>
    <row r="4324" spans="1:11" x14ac:dyDescent="0.3">
      <c r="A4324" t="s">
        <v>17574</v>
      </c>
      <c r="B4324" t="s">
        <v>17575</v>
      </c>
      <c r="C4324" t="s">
        <v>27</v>
      </c>
      <c r="D4324" t="s">
        <v>17576</v>
      </c>
      <c r="E4324" t="s">
        <v>1867</v>
      </c>
      <c r="F4324" t="s">
        <v>1687</v>
      </c>
      <c r="G4324" t="s">
        <v>42</v>
      </c>
      <c r="H4324">
        <v>0</v>
      </c>
      <c r="I4324">
        <v>0</v>
      </c>
      <c r="J4324">
        <v>0</v>
      </c>
      <c r="K4324" t="s">
        <v>17577</v>
      </c>
    </row>
    <row r="4325" spans="1:11" x14ac:dyDescent="0.3">
      <c r="A4325" t="s">
        <v>17578</v>
      </c>
      <c r="C4325" t="s">
        <v>27</v>
      </c>
      <c r="D4325" t="s">
        <v>17579</v>
      </c>
      <c r="E4325" t="s">
        <v>1867</v>
      </c>
      <c r="F4325" t="s">
        <v>16</v>
      </c>
      <c r="G4325" t="s">
        <v>17580</v>
      </c>
      <c r="H4325">
        <v>0</v>
      </c>
      <c r="I4325">
        <v>0</v>
      </c>
      <c r="J4325">
        <v>0</v>
      </c>
      <c r="K4325" t="s">
        <v>17581</v>
      </c>
    </row>
    <row r="4326" spans="1:11" x14ac:dyDescent="0.3">
      <c r="A4326" t="s">
        <v>17582</v>
      </c>
      <c r="C4326" t="s">
        <v>20</v>
      </c>
      <c r="E4326" t="s">
        <v>14059</v>
      </c>
      <c r="F4326" t="s">
        <v>16</v>
      </c>
      <c r="G4326" t="s">
        <v>17583</v>
      </c>
      <c r="H4326">
        <v>0</v>
      </c>
      <c r="I4326">
        <v>0</v>
      </c>
      <c r="J4326">
        <v>0</v>
      </c>
      <c r="K4326" t="s">
        <v>17584</v>
      </c>
    </row>
    <row r="4327" spans="1:11" x14ac:dyDescent="0.3">
      <c r="A4327" t="s">
        <v>17585</v>
      </c>
      <c r="B4327" t="s">
        <v>17586</v>
      </c>
      <c r="C4327" t="s">
        <v>27</v>
      </c>
      <c r="D4327" t="s">
        <v>17587</v>
      </c>
      <c r="E4327" t="s">
        <v>1867</v>
      </c>
      <c r="F4327" t="s">
        <v>16</v>
      </c>
      <c r="G4327" t="s">
        <v>6816</v>
      </c>
      <c r="H4327">
        <v>0</v>
      </c>
      <c r="I4327">
        <v>0</v>
      </c>
      <c r="J4327">
        <v>0</v>
      </c>
      <c r="K4327" t="s">
        <v>17588</v>
      </c>
    </row>
    <row r="4328" spans="1:11" x14ac:dyDescent="0.3">
      <c r="A4328" t="s">
        <v>17589</v>
      </c>
      <c r="C4328" t="s">
        <v>27</v>
      </c>
      <c r="D4328" t="s">
        <v>17590</v>
      </c>
      <c r="E4328" t="s">
        <v>1867</v>
      </c>
      <c r="F4328" t="s">
        <v>16</v>
      </c>
      <c r="G4328" t="s">
        <v>3987</v>
      </c>
      <c r="H4328">
        <v>0</v>
      </c>
      <c r="I4328">
        <v>0</v>
      </c>
      <c r="J4328">
        <v>0</v>
      </c>
      <c r="K4328" t="s">
        <v>17591</v>
      </c>
    </row>
    <row r="4329" spans="1:11" x14ac:dyDescent="0.3">
      <c r="A4329" t="s">
        <v>17592</v>
      </c>
      <c r="B4329" t="s">
        <v>17593</v>
      </c>
      <c r="C4329" t="s">
        <v>27</v>
      </c>
      <c r="D4329" t="s">
        <v>17594</v>
      </c>
      <c r="E4329" t="s">
        <v>1867</v>
      </c>
      <c r="F4329" t="s">
        <v>1527</v>
      </c>
      <c r="G4329" t="s">
        <v>3950</v>
      </c>
      <c r="H4329">
        <v>0</v>
      </c>
      <c r="I4329">
        <v>0</v>
      </c>
      <c r="J4329">
        <v>0</v>
      </c>
      <c r="K4329" t="s">
        <v>17595</v>
      </c>
    </row>
    <row r="4330" spans="1:11" x14ac:dyDescent="0.3">
      <c r="A4330" t="s">
        <v>17596</v>
      </c>
      <c r="B4330" t="s">
        <v>17597</v>
      </c>
      <c r="C4330" t="s">
        <v>147</v>
      </c>
      <c r="D4330" t="s">
        <v>17598</v>
      </c>
      <c r="E4330" t="s">
        <v>183</v>
      </c>
      <c r="F4330" t="s">
        <v>11136</v>
      </c>
      <c r="G4330" t="s">
        <v>42</v>
      </c>
      <c r="H4330">
        <v>0</v>
      </c>
      <c r="I4330">
        <v>0</v>
      </c>
      <c r="J4330">
        <v>0</v>
      </c>
      <c r="K4330" t="s">
        <v>17599</v>
      </c>
    </row>
    <row r="4331" spans="1:11" x14ac:dyDescent="0.3">
      <c r="A4331" t="s">
        <v>17600</v>
      </c>
      <c r="B4331" t="s">
        <v>17601</v>
      </c>
      <c r="C4331" t="s">
        <v>20</v>
      </c>
      <c r="D4331" t="s">
        <v>17602</v>
      </c>
      <c r="E4331" t="s">
        <v>14059</v>
      </c>
      <c r="F4331" t="s">
        <v>4024</v>
      </c>
      <c r="G4331" t="s">
        <v>42</v>
      </c>
      <c r="H4331">
        <v>0</v>
      </c>
      <c r="I4331">
        <v>0</v>
      </c>
      <c r="J4331">
        <v>0</v>
      </c>
      <c r="K4331" t="s">
        <v>17603</v>
      </c>
    </row>
    <row r="4332" spans="1:11" x14ac:dyDescent="0.3">
      <c r="A4332" t="s">
        <v>17604</v>
      </c>
      <c r="B4332" t="s">
        <v>17605</v>
      </c>
      <c r="C4332" t="s">
        <v>27</v>
      </c>
      <c r="D4332" t="s">
        <v>17606</v>
      </c>
      <c r="E4332" t="s">
        <v>1867</v>
      </c>
      <c r="F4332" t="s">
        <v>6496</v>
      </c>
      <c r="G4332" t="s">
        <v>42</v>
      </c>
      <c r="H4332">
        <v>0</v>
      </c>
      <c r="I4332">
        <v>0</v>
      </c>
      <c r="J4332">
        <v>0</v>
      </c>
      <c r="K4332" t="s">
        <v>17607</v>
      </c>
    </row>
    <row r="4333" spans="1:11" x14ac:dyDescent="0.3">
      <c r="A4333" t="s">
        <v>17608</v>
      </c>
      <c r="B4333" t="s">
        <v>17609</v>
      </c>
      <c r="C4333" t="s">
        <v>27</v>
      </c>
      <c r="D4333" t="s">
        <v>17610</v>
      </c>
      <c r="E4333" t="s">
        <v>1867</v>
      </c>
      <c r="F4333" t="s">
        <v>7609</v>
      </c>
      <c r="G4333" t="s">
        <v>42</v>
      </c>
      <c r="H4333">
        <v>0</v>
      </c>
      <c r="I4333">
        <v>0</v>
      </c>
      <c r="J4333">
        <v>0</v>
      </c>
      <c r="K4333" t="s">
        <v>17611</v>
      </c>
    </row>
    <row r="4334" spans="1:11" x14ac:dyDescent="0.3">
      <c r="A4334" t="s">
        <v>17612</v>
      </c>
      <c r="B4334" t="s">
        <v>17613</v>
      </c>
      <c r="C4334" t="s">
        <v>27</v>
      </c>
      <c r="D4334" t="s">
        <v>17614</v>
      </c>
      <c r="E4334" t="s">
        <v>1867</v>
      </c>
      <c r="F4334" t="s">
        <v>11510</v>
      </c>
      <c r="G4334" t="s">
        <v>2951</v>
      </c>
      <c r="H4334">
        <v>0</v>
      </c>
      <c r="I4334">
        <v>0</v>
      </c>
      <c r="J4334">
        <v>0</v>
      </c>
      <c r="K4334" t="s">
        <v>17615</v>
      </c>
    </row>
    <row r="4335" spans="1:11" x14ac:dyDescent="0.3">
      <c r="A4335" t="s">
        <v>17616</v>
      </c>
      <c r="B4335" t="s">
        <v>17617</v>
      </c>
      <c r="C4335" t="s">
        <v>558</v>
      </c>
      <c r="D4335" t="s">
        <v>17618</v>
      </c>
      <c r="E4335" t="s">
        <v>981</v>
      </c>
      <c r="F4335" t="s">
        <v>16</v>
      </c>
      <c r="G4335" t="s">
        <v>4736</v>
      </c>
      <c r="H4335">
        <v>0</v>
      </c>
      <c r="I4335">
        <v>0</v>
      </c>
      <c r="J4335">
        <v>0</v>
      </c>
      <c r="K4335" t="s">
        <v>17619</v>
      </c>
    </row>
    <row r="4336" spans="1:11" x14ac:dyDescent="0.3">
      <c r="A4336" t="s">
        <v>17620</v>
      </c>
      <c r="C4336" t="s">
        <v>147</v>
      </c>
      <c r="D4336" t="s">
        <v>17621</v>
      </c>
      <c r="E4336" t="s">
        <v>4768</v>
      </c>
      <c r="F4336" t="s">
        <v>41</v>
      </c>
      <c r="G4336" t="s">
        <v>42</v>
      </c>
      <c r="H4336">
        <v>0</v>
      </c>
      <c r="I4336">
        <v>0</v>
      </c>
      <c r="J4336">
        <v>0</v>
      </c>
      <c r="K4336" t="s">
        <v>17622</v>
      </c>
    </row>
    <row r="4337" spans="1:11" x14ac:dyDescent="0.3">
      <c r="A4337" t="s">
        <v>17623</v>
      </c>
      <c r="B4337" t="s">
        <v>17624</v>
      </c>
      <c r="C4337" t="s">
        <v>20</v>
      </c>
      <c r="D4337" t="s">
        <v>17625</v>
      </c>
      <c r="E4337" t="s">
        <v>14059</v>
      </c>
      <c r="F4337" t="s">
        <v>379</v>
      </c>
      <c r="G4337" t="s">
        <v>8145</v>
      </c>
      <c r="H4337">
        <v>0</v>
      </c>
      <c r="I4337">
        <v>0</v>
      </c>
      <c r="J4337">
        <v>0</v>
      </c>
      <c r="K4337" t="s">
        <v>17626</v>
      </c>
    </row>
    <row r="4338" spans="1:11" x14ac:dyDescent="0.3">
      <c r="A4338" t="s">
        <v>17627</v>
      </c>
      <c r="B4338" t="s">
        <v>17628</v>
      </c>
      <c r="C4338" t="s">
        <v>27</v>
      </c>
      <c r="D4338" t="s">
        <v>17629</v>
      </c>
      <c r="E4338" t="s">
        <v>1867</v>
      </c>
      <c r="F4338" t="s">
        <v>16</v>
      </c>
      <c r="G4338" t="s">
        <v>7126</v>
      </c>
      <c r="H4338">
        <v>0</v>
      </c>
      <c r="I4338">
        <v>0</v>
      </c>
      <c r="J4338">
        <v>0</v>
      </c>
      <c r="K4338" t="s">
        <v>17630</v>
      </c>
    </row>
    <row r="4339" spans="1:11" x14ac:dyDescent="0.3">
      <c r="A4339" t="s">
        <v>17631</v>
      </c>
      <c r="B4339" t="s">
        <v>17632</v>
      </c>
      <c r="C4339" t="s">
        <v>27</v>
      </c>
      <c r="D4339" t="s">
        <v>17633</v>
      </c>
      <c r="E4339" t="s">
        <v>1867</v>
      </c>
      <c r="F4339" t="s">
        <v>16</v>
      </c>
      <c r="G4339" t="s">
        <v>4044</v>
      </c>
      <c r="H4339">
        <v>0</v>
      </c>
      <c r="I4339">
        <v>0</v>
      </c>
      <c r="J4339">
        <v>0</v>
      </c>
      <c r="K4339" t="s">
        <v>17634</v>
      </c>
    </row>
    <row r="4340" spans="1:11" x14ac:dyDescent="0.3">
      <c r="A4340" t="s">
        <v>17635</v>
      </c>
      <c r="C4340" t="s">
        <v>27</v>
      </c>
      <c r="D4340" t="s">
        <v>17636</v>
      </c>
      <c r="E4340" t="s">
        <v>1867</v>
      </c>
      <c r="F4340" t="s">
        <v>16</v>
      </c>
      <c r="G4340" t="s">
        <v>3624</v>
      </c>
      <c r="H4340">
        <v>0</v>
      </c>
      <c r="I4340">
        <v>0</v>
      </c>
      <c r="J4340">
        <v>0</v>
      </c>
      <c r="K4340" t="s">
        <v>17637</v>
      </c>
    </row>
    <row r="4341" spans="1:11" x14ac:dyDescent="0.3">
      <c r="A4341" t="s">
        <v>4075</v>
      </c>
      <c r="B4341" t="s">
        <v>17638</v>
      </c>
      <c r="C4341" t="s">
        <v>20</v>
      </c>
      <c r="D4341" t="s">
        <v>17639</v>
      </c>
      <c r="E4341" t="s">
        <v>14059</v>
      </c>
      <c r="F4341" t="s">
        <v>3296</v>
      </c>
      <c r="G4341" t="s">
        <v>42</v>
      </c>
      <c r="H4341">
        <v>0</v>
      </c>
      <c r="I4341">
        <v>0</v>
      </c>
      <c r="J4341">
        <v>0</v>
      </c>
      <c r="K4341" t="s">
        <v>17640</v>
      </c>
    </row>
    <row r="4342" spans="1:11" x14ac:dyDescent="0.3">
      <c r="A4342" t="s">
        <v>17641</v>
      </c>
      <c r="B4342" t="s">
        <v>17642</v>
      </c>
      <c r="C4342" t="s">
        <v>27</v>
      </c>
      <c r="D4342" t="s">
        <v>17643</v>
      </c>
      <c r="E4342" t="s">
        <v>1867</v>
      </c>
      <c r="F4342" t="s">
        <v>1678</v>
      </c>
      <c r="G4342" t="s">
        <v>42</v>
      </c>
      <c r="H4342">
        <v>0</v>
      </c>
      <c r="I4342">
        <v>0</v>
      </c>
      <c r="J4342">
        <v>0</v>
      </c>
      <c r="K4342" t="s">
        <v>17644</v>
      </c>
    </row>
    <row r="4343" spans="1:11" x14ac:dyDescent="0.3">
      <c r="A4343" t="s">
        <v>17645</v>
      </c>
      <c r="C4343" t="s">
        <v>27</v>
      </c>
      <c r="D4343" t="s">
        <v>17646</v>
      </c>
      <c r="E4343" t="s">
        <v>1867</v>
      </c>
      <c r="F4343" t="s">
        <v>3102</v>
      </c>
      <c r="G4343" t="s">
        <v>42</v>
      </c>
      <c r="H4343">
        <v>0</v>
      </c>
      <c r="I4343">
        <v>0</v>
      </c>
      <c r="J4343">
        <v>0</v>
      </c>
      <c r="K4343" t="s">
        <v>17647</v>
      </c>
    </row>
    <row r="4344" spans="1:11" x14ac:dyDescent="0.3">
      <c r="A4344" t="s">
        <v>17648</v>
      </c>
      <c r="B4344" t="s">
        <v>17649</v>
      </c>
      <c r="C4344" t="s">
        <v>558</v>
      </c>
      <c r="D4344" t="s">
        <v>17650</v>
      </c>
      <c r="E4344" t="s">
        <v>630</v>
      </c>
      <c r="F4344" t="s">
        <v>6915</v>
      </c>
      <c r="G4344" t="s">
        <v>3430</v>
      </c>
      <c r="H4344">
        <v>0</v>
      </c>
      <c r="I4344">
        <v>0</v>
      </c>
      <c r="J4344">
        <v>0</v>
      </c>
      <c r="K4344" t="s">
        <v>17651</v>
      </c>
    </row>
    <row r="4345" spans="1:11" x14ac:dyDescent="0.3">
      <c r="A4345" t="s">
        <v>17652</v>
      </c>
      <c r="B4345" t="s">
        <v>17653</v>
      </c>
      <c r="C4345" t="s">
        <v>13</v>
      </c>
      <c r="D4345" t="s">
        <v>17654</v>
      </c>
      <c r="E4345" t="s">
        <v>13199</v>
      </c>
      <c r="F4345" t="s">
        <v>16</v>
      </c>
      <c r="G4345" t="s">
        <v>17655</v>
      </c>
      <c r="H4345">
        <v>0</v>
      </c>
      <c r="I4345">
        <v>0</v>
      </c>
      <c r="J4345">
        <v>0</v>
      </c>
      <c r="K4345" t="s">
        <v>17656</v>
      </c>
    </row>
    <row r="4346" spans="1:11" x14ac:dyDescent="0.3">
      <c r="A4346" t="s">
        <v>17657</v>
      </c>
      <c r="C4346" t="s">
        <v>27</v>
      </c>
      <c r="D4346" t="s">
        <v>17658</v>
      </c>
      <c r="E4346" t="s">
        <v>1867</v>
      </c>
      <c r="F4346" t="s">
        <v>10325</v>
      </c>
      <c r="G4346" t="s">
        <v>42</v>
      </c>
      <c r="H4346">
        <v>0</v>
      </c>
      <c r="I4346">
        <v>0</v>
      </c>
      <c r="J4346">
        <v>0</v>
      </c>
      <c r="K4346" t="s">
        <v>17659</v>
      </c>
    </row>
    <row r="4347" spans="1:11" x14ac:dyDescent="0.3">
      <c r="A4347" t="s">
        <v>17660</v>
      </c>
      <c r="B4347" t="s">
        <v>17661</v>
      </c>
      <c r="C4347" t="s">
        <v>27</v>
      </c>
      <c r="D4347" t="s">
        <v>17662</v>
      </c>
      <c r="E4347" t="s">
        <v>1867</v>
      </c>
      <c r="F4347" t="s">
        <v>2036</v>
      </c>
      <c r="G4347" t="s">
        <v>42</v>
      </c>
      <c r="H4347">
        <v>0</v>
      </c>
      <c r="I4347">
        <v>0</v>
      </c>
      <c r="J4347">
        <v>0</v>
      </c>
      <c r="K4347" t="s">
        <v>17663</v>
      </c>
    </row>
    <row r="4348" spans="1:11" x14ac:dyDescent="0.3">
      <c r="A4348" t="s">
        <v>17664</v>
      </c>
      <c r="B4348" t="s">
        <v>17665</v>
      </c>
      <c r="C4348" t="s">
        <v>27</v>
      </c>
      <c r="D4348" t="s">
        <v>17666</v>
      </c>
      <c r="E4348" t="s">
        <v>1867</v>
      </c>
      <c r="F4348" t="s">
        <v>1247</v>
      </c>
      <c r="G4348" t="s">
        <v>42</v>
      </c>
      <c r="H4348">
        <v>0</v>
      </c>
      <c r="I4348">
        <v>0</v>
      </c>
      <c r="J4348">
        <v>0</v>
      </c>
      <c r="K4348" t="s">
        <v>17667</v>
      </c>
    </row>
    <row r="4349" spans="1:11" x14ac:dyDescent="0.3">
      <c r="A4349" t="s">
        <v>17668</v>
      </c>
      <c r="B4349" t="s">
        <v>17669</v>
      </c>
      <c r="C4349" t="s">
        <v>558</v>
      </c>
      <c r="D4349" t="s">
        <v>17670</v>
      </c>
      <c r="E4349" t="s">
        <v>1090</v>
      </c>
      <c r="F4349" t="s">
        <v>16</v>
      </c>
      <c r="G4349" t="s">
        <v>756</v>
      </c>
      <c r="H4349">
        <v>0</v>
      </c>
      <c r="I4349">
        <v>0</v>
      </c>
      <c r="J4349">
        <v>0</v>
      </c>
      <c r="K4349" t="s">
        <v>17671</v>
      </c>
    </row>
    <row r="4350" spans="1:11" x14ac:dyDescent="0.3">
      <c r="A4350" t="s">
        <v>17672</v>
      </c>
      <c r="C4350" t="s">
        <v>147</v>
      </c>
      <c r="D4350" t="s">
        <v>17673</v>
      </c>
      <c r="E4350" t="s">
        <v>183</v>
      </c>
      <c r="F4350" t="s">
        <v>607</v>
      </c>
      <c r="G4350" t="s">
        <v>42</v>
      </c>
      <c r="H4350">
        <v>0</v>
      </c>
      <c r="I4350">
        <v>0</v>
      </c>
      <c r="J4350">
        <v>0</v>
      </c>
      <c r="K4350" t="s">
        <v>17674</v>
      </c>
    </row>
    <row r="4351" spans="1:11" x14ac:dyDescent="0.3">
      <c r="A4351" t="s">
        <v>17675</v>
      </c>
      <c r="B4351" t="s">
        <v>17669</v>
      </c>
      <c r="C4351" t="s">
        <v>147</v>
      </c>
      <c r="D4351" t="s">
        <v>17676</v>
      </c>
      <c r="E4351" t="s">
        <v>183</v>
      </c>
      <c r="F4351" t="s">
        <v>2354</v>
      </c>
      <c r="G4351" t="s">
        <v>42</v>
      </c>
      <c r="H4351">
        <v>0</v>
      </c>
      <c r="I4351">
        <v>0</v>
      </c>
      <c r="J4351">
        <v>0</v>
      </c>
      <c r="K4351" t="s">
        <v>17677</v>
      </c>
    </row>
    <row r="4352" spans="1:11" x14ac:dyDescent="0.3">
      <c r="A4352" t="s">
        <v>17678</v>
      </c>
      <c r="B4352" t="s">
        <v>14364</v>
      </c>
      <c r="C4352" t="s">
        <v>147</v>
      </c>
      <c r="D4352" t="s">
        <v>17679</v>
      </c>
      <c r="E4352" t="s">
        <v>183</v>
      </c>
      <c r="F4352" t="s">
        <v>1247</v>
      </c>
      <c r="G4352" t="s">
        <v>42</v>
      </c>
      <c r="H4352">
        <v>0</v>
      </c>
      <c r="I4352">
        <v>0</v>
      </c>
      <c r="J4352">
        <v>0</v>
      </c>
      <c r="K4352" t="s">
        <v>17680</v>
      </c>
    </row>
    <row r="4353" spans="1:11" x14ac:dyDescent="0.3">
      <c r="A4353" t="s">
        <v>17681</v>
      </c>
      <c r="B4353" t="s">
        <v>17682</v>
      </c>
      <c r="C4353" t="s">
        <v>13</v>
      </c>
      <c r="D4353" t="s">
        <v>17683</v>
      </c>
      <c r="E4353" t="s">
        <v>13199</v>
      </c>
      <c r="F4353" t="s">
        <v>41</v>
      </c>
      <c r="G4353" t="s">
        <v>42</v>
      </c>
      <c r="H4353">
        <v>0</v>
      </c>
      <c r="I4353">
        <v>0</v>
      </c>
      <c r="J4353">
        <v>0</v>
      </c>
      <c r="K4353" t="s">
        <v>17684</v>
      </c>
    </row>
    <row r="4354" spans="1:11" x14ac:dyDescent="0.3">
      <c r="A4354" t="s">
        <v>17685</v>
      </c>
      <c r="B4354" t="s">
        <v>17686</v>
      </c>
      <c r="C4354" t="s">
        <v>558</v>
      </c>
      <c r="D4354" t="s">
        <v>17687</v>
      </c>
      <c r="E4354" t="s">
        <v>1462</v>
      </c>
      <c r="F4354" t="s">
        <v>7594</v>
      </c>
      <c r="G4354" t="s">
        <v>4671</v>
      </c>
      <c r="H4354">
        <v>0</v>
      </c>
      <c r="I4354">
        <v>0</v>
      </c>
      <c r="J4354">
        <v>0</v>
      </c>
      <c r="K4354" t="s">
        <v>17688</v>
      </c>
    </row>
    <row r="4355" spans="1:11" x14ac:dyDescent="0.3">
      <c r="A4355" t="s">
        <v>17689</v>
      </c>
      <c r="B4355" t="s">
        <v>17690</v>
      </c>
      <c r="C4355" t="s">
        <v>20</v>
      </c>
      <c r="D4355" t="s">
        <v>17691</v>
      </c>
      <c r="E4355" t="s">
        <v>14059</v>
      </c>
      <c r="F4355" t="s">
        <v>16</v>
      </c>
      <c r="G4355" t="s">
        <v>3430</v>
      </c>
      <c r="H4355">
        <v>0</v>
      </c>
      <c r="I4355">
        <v>0</v>
      </c>
      <c r="J4355">
        <v>0</v>
      </c>
      <c r="K4355" t="s">
        <v>17692</v>
      </c>
    </row>
    <row r="4356" spans="1:11" x14ac:dyDescent="0.3">
      <c r="A4356" t="s">
        <v>17693</v>
      </c>
      <c r="B4356" t="s">
        <v>17694</v>
      </c>
      <c r="C4356" t="s">
        <v>13</v>
      </c>
      <c r="D4356" t="s">
        <v>17695</v>
      </c>
      <c r="E4356" t="s">
        <v>13199</v>
      </c>
      <c r="F4356" t="s">
        <v>16</v>
      </c>
      <c r="G4356" t="s">
        <v>2088</v>
      </c>
      <c r="H4356">
        <v>0</v>
      </c>
      <c r="I4356">
        <v>0</v>
      </c>
      <c r="J4356">
        <v>0</v>
      </c>
      <c r="K4356" t="s">
        <v>17696</v>
      </c>
    </row>
    <row r="4357" spans="1:11" x14ac:dyDescent="0.3">
      <c r="A4357" t="s">
        <v>17697</v>
      </c>
      <c r="C4357" t="s">
        <v>13</v>
      </c>
      <c r="D4357" t="s">
        <v>135</v>
      </c>
      <c r="E4357" t="s">
        <v>13199</v>
      </c>
      <c r="F4357" t="s">
        <v>41</v>
      </c>
      <c r="G4357" t="s">
        <v>42</v>
      </c>
      <c r="H4357">
        <v>0</v>
      </c>
      <c r="I4357">
        <v>0</v>
      </c>
      <c r="J4357">
        <v>0</v>
      </c>
      <c r="K4357" t="s">
        <v>17698</v>
      </c>
    </row>
    <row r="4358" spans="1:11" x14ac:dyDescent="0.3">
      <c r="A4358" t="s">
        <v>17699</v>
      </c>
      <c r="C4358" t="s">
        <v>27</v>
      </c>
      <c r="D4358" t="s">
        <v>17700</v>
      </c>
      <c r="E4358" t="s">
        <v>1867</v>
      </c>
      <c r="F4358" t="s">
        <v>2595</v>
      </c>
      <c r="G4358" t="s">
        <v>42</v>
      </c>
      <c r="H4358">
        <v>0</v>
      </c>
      <c r="I4358">
        <v>0</v>
      </c>
      <c r="J4358">
        <v>0</v>
      </c>
      <c r="K4358" t="s">
        <v>17701</v>
      </c>
    </row>
    <row r="4359" spans="1:11" x14ac:dyDescent="0.3">
      <c r="A4359" t="s">
        <v>17702</v>
      </c>
      <c r="B4359" t="s">
        <v>17703</v>
      </c>
      <c r="C4359" t="s">
        <v>27</v>
      </c>
      <c r="D4359" t="s">
        <v>17704</v>
      </c>
      <c r="E4359" t="s">
        <v>1867</v>
      </c>
      <c r="F4359" t="s">
        <v>2703</v>
      </c>
      <c r="G4359" t="s">
        <v>42</v>
      </c>
      <c r="H4359">
        <v>0</v>
      </c>
      <c r="I4359">
        <v>0</v>
      </c>
      <c r="J4359">
        <v>0</v>
      </c>
      <c r="K4359" t="s">
        <v>17705</v>
      </c>
    </row>
    <row r="4360" spans="1:11" x14ac:dyDescent="0.3">
      <c r="A4360" t="s">
        <v>17706</v>
      </c>
      <c r="B4360" t="s">
        <v>17707</v>
      </c>
      <c r="C4360" t="s">
        <v>27</v>
      </c>
      <c r="D4360" t="s">
        <v>17708</v>
      </c>
      <c r="E4360" t="s">
        <v>17709</v>
      </c>
      <c r="F4360" t="s">
        <v>2224</v>
      </c>
      <c r="G4360" t="s">
        <v>42</v>
      </c>
      <c r="H4360">
        <v>0</v>
      </c>
      <c r="I4360">
        <v>0</v>
      </c>
      <c r="J4360">
        <v>0</v>
      </c>
      <c r="K4360" t="s">
        <v>17710</v>
      </c>
    </row>
    <row r="4361" spans="1:11" x14ac:dyDescent="0.3">
      <c r="A4361" t="s">
        <v>17711</v>
      </c>
      <c r="B4361" t="s">
        <v>17712</v>
      </c>
      <c r="C4361" t="s">
        <v>27</v>
      </c>
      <c r="D4361" t="s">
        <v>17713</v>
      </c>
      <c r="E4361" t="s">
        <v>1867</v>
      </c>
      <c r="F4361" t="s">
        <v>16</v>
      </c>
      <c r="G4361" t="s">
        <v>15631</v>
      </c>
      <c r="H4361">
        <v>0</v>
      </c>
      <c r="I4361">
        <v>0</v>
      </c>
      <c r="J4361">
        <v>0</v>
      </c>
      <c r="K4361" t="s">
        <v>17714</v>
      </c>
    </row>
    <row r="4362" spans="1:11" x14ac:dyDescent="0.3">
      <c r="A4362" t="s">
        <v>17715</v>
      </c>
      <c r="B4362" t="s">
        <v>17716</v>
      </c>
      <c r="C4362" t="s">
        <v>27</v>
      </c>
      <c r="D4362" t="s">
        <v>17717</v>
      </c>
      <c r="E4362" t="s">
        <v>1867</v>
      </c>
      <c r="F4362" t="s">
        <v>17718</v>
      </c>
      <c r="G4362" t="s">
        <v>42</v>
      </c>
      <c r="H4362">
        <v>0</v>
      </c>
      <c r="I4362">
        <v>0</v>
      </c>
      <c r="J4362">
        <v>0</v>
      </c>
      <c r="K4362" t="s">
        <v>17719</v>
      </c>
    </row>
    <row r="4363" spans="1:11" x14ac:dyDescent="0.3">
      <c r="A4363" t="s">
        <v>17720</v>
      </c>
      <c r="B4363" t="s">
        <v>17721</v>
      </c>
      <c r="C4363" t="s">
        <v>27</v>
      </c>
      <c r="D4363" t="s">
        <v>17722</v>
      </c>
      <c r="E4363" t="s">
        <v>1867</v>
      </c>
      <c r="F4363" t="s">
        <v>3277</v>
      </c>
      <c r="G4363" t="s">
        <v>42</v>
      </c>
      <c r="H4363">
        <v>0</v>
      </c>
      <c r="I4363">
        <v>0</v>
      </c>
      <c r="J4363">
        <v>0</v>
      </c>
      <c r="K4363" t="s">
        <v>17723</v>
      </c>
    </row>
    <row r="4364" spans="1:11" x14ac:dyDescent="0.3">
      <c r="A4364" t="s">
        <v>17724</v>
      </c>
      <c r="B4364" t="s">
        <v>15119</v>
      </c>
      <c r="C4364" t="s">
        <v>27</v>
      </c>
      <c r="D4364" t="s">
        <v>17725</v>
      </c>
      <c r="E4364" t="s">
        <v>1867</v>
      </c>
      <c r="F4364" t="s">
        <v>7044</v>
      </c>
      <c r="G4364" t="s">
        <v>42</v>
      </c>
      <c r="H4364">
        <v>0</v>
      </c>
      <c r="I4364">
        <v>0</v>
      </c>
      <c r="J4364">
        <v>0</v>
      </c>
      <c r="K4364" t="s">
        <v>17726</v>
      </c>
    </row>
    <row r="4365" spans="1:11" x14ac:dyDescent="0.3">
      <c r="A4365" t="s">
        <v>17727</v>
      </c>
      <c r="B4365" t="s">
        <v>17728</v>
      </c>
      <c r="C4365" t="s">
        <v>13</v>
      </c>
      <c r="D4365" t="s">
        <v>17729</v>
      </c>
      <c r="E4365" t="s">
        <v>15</v>
      </c>
      <c r="F4365" t="s">
        <v>16</v>
      </c>
      <c r="G4365" t="s">
        <v>462</v>
      </c>
      <c r="H4365">
        <v>0</v>
      </c>
      <c r="I4365">
        <v>0</v>
      </c>
      <c r="J4365">
        <v>0</v>
      </c>
      <c r="K4365" t="s">
        <v>17730</v>
      </c>
    </row>
    <row r="4366" spans="1:11" x14ac:dyDescent="0.3">
      <c r="A4366" t="s">
        <v>17731</v>
      </c>
      <c r="B4366" t="s">
        <v>17732</v>
      </c>
      <c r="C4366" t="s">
        <v>558</v>
      </c>
      <c r="D4366" t="s">
        <v>17733</v>
      </c>
      <c r="E4366" t="s">
        <v>1090</v>
      </c>
      <c r="F4366" t="s">
        <v>17734</v>
      </c>
      <c r="G4366" t="s">
        <v>42</v>
      </c>
      <c r="H4366">
        <v>0</v>
      </c>
      <c r="I4366">
        <v>0</v>
      </c>
      <c r="J4366">
        <v>0</v>
      </c>
      <c r="K4366" t="s">
        <v>17735</v>
      </c>
    </row>
    <row r="4367" spans="1:11" x14ac:dyDescent="0.3">
      <c r="A4367" t="s">
        <v>17736</v>
      </c>
      <c r="C4367" t="s">
        <v>27</v>
      </c>
      <c r="D4367" t="s">
        <v>17737</v>
      </c>
      <c r="E4367" t="s">
        <v>1867</v>
      </c>
      <c r="F4367" t="s">
        <v>9116</v>
      </c>
      <c r="G4367" t="s">
        <v>42</v>
      </c>
      <c r="H4367">
        <v>0</v>
      </c>
      <c r="I4367">
        <v>0</v>
      </c>
      <c r="J4367">
        <v>0</v>
      </c>
      <c r="K4367" t="s">
        <v>17738</v>
      </c>
    </row>
    <row r="4368" spans="1:11" x14ac:dyDescent="0.3">
      <c r="A4368" t="s">
        <v>17739</v>
      </c>
      <c r="C4368" t="s">
        <v>27</v>
      </c>
      <c r="D4368" t="s">
        <v>17740</v>
      </c>
      <c r="E4368" t="s">
        <v>1867</v>
      </c>
      <c r="F4368" t="s">
        <v>165</v>
      </c>
      <c r="G4368" t="s">
        <v>42</v>
      </c>
      <c r="H4368">
        <v>0</v>
      </c>
      <c r="I4368">
        <v>0</v>
      </c>
      <c r="J4368">
        <v>0</v>
      </c>
      <c r="K4368" t="s">
        <v>17741</v>
      </c>
    </row>
    <row r="4369" spans="1:11" x14ac:dyDescent="0.3">
      <c r="A4369" t="s">
        <v>17742</v>
      </c>
      <c r="B4369" t="s">
        <v>17653</v>
      </c>
      <c r="C4369" t="s">
        <v>27</v>
      </c>
      <c r="D4369" t="s">
        <v>17743</v>
      </c>
      <c r="E4369" t="s">
        <v>1867</v>
      </c>
      <c r="F4369" t="s">
        <v>1506</v>
      </c>
      <c r="G4369" t="s">
        <v>42</v>
      </c>
      <c r="H4369">
        <v>0</v>
      </c>
      <c r="I4369">
        <v>0</v>
      </c>
      <c r="J4369">
        <v>0</v>
      </c>
      <c r="K4369" t="s">
        <v>17744</v>
      </c>
    </row>
    <row r="4370" spans="1:11" x14ac:dyDescent="0.3">
      <c r="A4370" t="s">
        <v>17745</v>
      </c>
      <c r="B4370" t="s">
        <v>17746</v>
      </c>
      <c r="C4370" t="s">
        <v>27</v>
      </c>
      <c r="D4370" t="s">
        <v>17747</v>
      </c>
      <c r="E4370" t="s">
        <v>1867</v>
      </c>
      <c r="F4370" t="s">
        <v>3769</v>
      </c>
      <c r="G4370" t="s">
        <v>42</v>
      </c>
      <c r="H4370">
        <v>0</v>
      </c>
      <c r="I4370">
        <v>0</v>
      </c>
      <c r="J4370">
        <v>0</v>
      </c>
      <c r="K4370" t="s">
        <v>17748</v>
      </c>
    </row>
    <row r="4371" spans="1:11" x14ac:dyDescent="0.3">
      <c r="A4371" t="s">
        <v>17749</v>
      </c>
      <c r="B4371" t="s">
        <v>17750</v>
      </c>
      <c r="C4371" t="s">
        <v>13</v>
      </c>
      <c r="D4371" t="s">
        <v>17751</v>
      </c>
      <c r="E4371" t="s">
        <v>13199</v>
      </c>
      <c r="F4371" t="s">
        <v>41</v>
      </c>
      <c r="G4371" t="s">
        <v>42</v>
      </c>
      <c r="H4371">
        <v>0</v>
      </c>
      <c r="I4371">
        <v>0</v>
      </c>
      <c r="J4371">
        <v>0</v>
      </c>
      <c r="K4371" t="s">
        <v>17752</v>
      </c>
    </row>
    <row r="4372" spans="1:11" x14ac:dyDescent="0.3">
      <c r="A4372" t="s">
        <v>17753</v>
      </c>
      <c r="B4372" t="s">
        <v>17754</v>
      </c>
      <c r="C4372" t="s">
        <v>13</v>
      </c>
      <c r="D4372" t="s">
        <v>17755</v>
      </c>
      <c r="E4372" t="s">
        <v>13199</v>
      </c>
      <c r="F4372" t="s">
        <v>41</v>
      </c>
      <c r="G4372" t="s">
        <v>42</v>
      </c>
      <c r="H4372">
        <v>0</v>
      </c>
      <c r="I4372">
        <v>0</v>
      </c>
      <c r="J4372">
        <v>0</v>
      </c>
      <c r="K4372" t="s">
        <v>17756</v>
      </c>
    </row>
    <row r="4373" spans="1:11" x14ac:dyDescent="0.3">
      <c r="A4373" t="s">
        <v>17757</v>
      </c>
      <c r="B4373" t="s">
        <v>17758</v>
      </c>
      <c r="C4373" t="s">
        <v>558</v>
      </c>
      <c r="D4373" t="s">
        <v>17759</v>
      </c>
      <c r="E4373" t="s">
        <v>630</v>
      </c>
      <c r="F4373" t="s">
        <v>16</v>
      </c>
      <c r="G4373" t="s">
        <v>2906</v>
      </c>
      <c r="H4373">
        <v>0</v>
      </c>
      <c r="I4373">
        <v>0</v>
      </c>
      <c r="J4373">
        <v>0</v>
      </c>
      <c r="K4373" t="s">
        <v>17760</v>
      </c>
    </row>
    <row r="4374" spans="1:11" x14ac:dyDescent="0.3">
      <c r="A4374" t="s">
        <v>17761</v>
      </c>
      <c r="B4374" t="s">
        <v>17762</v>
      </c>
      <c r="C4374" t="s">
        <v>558</v>
      </c>
      <c r="D4374" t="s">
        <v>17763</v>
      </c>
      <c r="E4374" t="s">
        <v>1462</v>
      </c>
      <c r="F4374" t="s">
        <v>16</v>
      </c>
      <c r="G4374" t="s">
        <v>17764</v>
      </c>
      <c r="H4374">
        <v>0</v>
      </c>
      <c r="I4374">
        <v>0</v>
      </c>
      <c r="J4374">
        <v>0</v>
      </c>
      <c r="K4374" t="s">
        <v>17765</v>
      </c>
    </row>
    <row r="4375" spans="1:11" x14ac:dyDescent="0.3">
      <c r="A4375" t="s">
        <v>17766</v>
      </c>
      <c r="B4375" t="s">
        <v>17767</v>
      </c>
      <c r="C4375" t="s">
        <v>558</v>
      </c>
      <c r="D4375" t="s">
        <v>17768</v>
      </c>
      <c r="E4375" t="s">
        <v>630</v>
      </c>
      <c r="F4375" t="s">
        <v>16</v>
      </c>
      <c r="G4375" t="s">
        <v>3413</v>
      </c>
      <c r="H4375">
        <v>0</v>
      </c>
      <c r="I4375">
        <v>0</v>
      </c>
      <c r="J4375">
        <v>0</v>
      </c>
      <c r="K4375" t="s">
        <v>17769</v>
      </c>
    </row>
    <row r="4376" spans="1:11" x14ac:dyDescent="0.3">
      <c r="A4376" t="s">
        <v>17770</v>
      </c>
      <c r="B4376" t="s">
        <v>17771</v>
      </c>
      <c r="C4376" t="s">
        <v>558</v>
      </c>
      <c r="D4376" t="s">
        <v>17772</v>
      </c>
      <c r="E4376" t="s">
        <v>630</v>
      </c>
      <c r="F4376" t="s">
        <v>16</v>
      </c>
      <c r="G4376" t="s">
        <v>6400</v>
      </c>
      <c r="H4376">
        <v>0</v>
      </c>
      <c r="I4376">
        <v>0</v>
      </c>
      <c r="J4376">
        <v>0</v>
      </c>
      <c r="K4376" t="s">
        <v>17773</v>
      </c>
    </row>
    <row r="4377" spans="1:11" x14ac:dyDescent="0.3">
      <c r="A4377" t="s">
        <v>17774</v>
      </c>
      <c r="B4377" t="s">
        <v>17775</v>
      </c>
      <c r="C4377" t="s">
        <v>558</v>
      </c>
      <c r="D4377" t="s">
        <v>17776</v>
      </c>
      <c r="E4377" t="s">
        <v>630</v>
      </c>
      <c r="F4377" t="s">
        <v>16</v>
      </c>
      <c r="G4377" t="s">
        <v>15804</v>
      </c>
      <c r="H4377">
        <v>0</v>
      </c>
      <c r="I4377">
        <v>0</v>
      </c>
      <c r="J4377">
        <v>0</v>
      </c>
      <c r="K4377" t="s">
        <v>17777</v>
      </c>
    </row>
    <row r="4378" spans="1:11" x14ac:dyDescent="0.3">
      <c r="A4378" t="s">
        <v>17778</v>
      </c>
      <c r="B4378" t="s">
        <v>17779</v>
      </c>
      <c r="C4378" t="s">
        <v>27</v>
      </c>
      <c r="D4378" t="s">
        <v>17780</v>
      </c>
      <c r="E4378" t="s">
        <v>1867</v>
      </c>
      <c r="F4378" t="s">
        <v>326</v>
      </c>
      <c r="G4378" t="s">
        <v>42</v>
      </c>
      <c r="H4378">
        <v>0</v>
      </c>
      <c r="I4378">
        <v>0</v>
      </c>
      <c r="J4378">
        <v>0</v>
      </c>
      <c r="K4378" t="s">
        <v>17781</v>
      </c>
    </row>
    <row r="4379" spans="1:11" x14ac:dyDescent="0.3">
      <c r="A4379" t="s">
        <v>17782</v>
      </c>
      <c r="B4379" t="s">
        <v>17783</v>
      </c>
      <c r="C4379" t="s">
        <v>558</v>
      </c>
      <c r="D4379" t="s">
        <v>17784</v>
      </c>
      <c r="E4379" t="s">
        <v>560</v>
      </c>
      <c r="F4379" t="s">
        <v>12347</v>
      </c>
      <c r="G4379" t="s">
        <v>42</v>
      </c>
      <c r="H4379">
        <v>0</v>
      </c>
      <c r="I4379">
        <v>0</v>
      </c>
      <c r="J4379">
        <v>0</v>
      </c>
      <c r="K4379" t="s">
        <v>17785</v>
      </c>
    </row>
    <row r="4380" spans="1:11" x14ac:dyDescent="0.3">
      <c r="A4380" t="s">
        <v>17786</v>
      </c>
      <c r="B4380" t="s">
        <v>17787</v>
      </c>
      <c r="C4380" t="s">
        <v>27</v>
      </c>
      <c r="D4380" t="s">
        <v>17788</v>
      </c>
      <c r="E4380" t="s">
        <v>1867</v>
      </c>
      <c r="F4380" t="s">
        <v>5696</v>
      </c>
      <c r="G4380" t="s">
        <v>42</v>
      </c>
      <c r="H4380">
        <v>0</v>
      </c>
      <c r="I4380">
        <v>0</v>
      </c>
      <c r="J4380">
        <v>0</v>
      </c>
      <c r="K4380" t="s">
        <v>17789</v>
      </c>
    </row>
    <row r="4381" spans="1:11" x14ac:dyDescent="0.3">
      <c r="A4381" t="s">
        <v>17790</v>
      </c>
      <c r="B4381" t="s">
        <v>17791</v>
      </c>
      <c r="C4381" t="s">
        <v>27</v>
      </c>
      <c r="D4381" t="s">
        <v>17792</v>
      </c>
      <c r="E4381" t="s">
        <v>1867</v>
      </c>
      <c r="F4381" t="s">
        <v>1548</v>
      </c>
      <c r="G4381" t="s">
        <v>42</v>
      </c>
      <c r="H4381">
        <v>0</v>
      </c>
      <c r="I4381">
        <v>0</v>
      </c>
      <c r="J4381">
        <v>0</v>
      </c>
      <c r="K4381" t="s">
        <v>17793</v>
      </c>
    </row>
    <row r="4382" spans="1:11" x14ac:dyDescent="0.3">
      <c r="A4382" t="s">
        <v>17794</v>
      </c>
      <c r="B4382" t="s">
        <v>17795</v>
      </c>
      <c r="C4382" t="s">
        <v>27</v>
      </c>
      <c r="D4382" t="s">
        <v>17796</v>
      </c>
      <c r="E4382" t="s">
        <v>1867</v>
      </c>
      <c r="F4382" t="s">
        <v>7555</v>
      </c>
      <c r="G4382" t="s">
        <v>42</v>
      </c>
      <c r="H4382">
        <v>0</v>
      </c>
      <c r="I4382">
        <v>0</v>
      </c>
      <c r="J4382">
        <v>0</v>
      </c>
      <c r="K4382" t="s">
        <v>17797</v>
      </c>
    </row>
    <row r="4383" spans="1:11" x14ac:dyDescent="0.3">
      <c r="A4383" t="s">
        <v>17798</v>
      </c>
      <c r="B4383" t="s">
        <v>17799</v>
      </c>
      <c r="C4383" t="s">
        <v>13</v>
      </c>
      <c r="D4383" t="s">
        <v>17800</v>
      </c>
      <c r="E4383" t="s">
        <v>13199</v>
      </c>
      <c r="F4383" t="s">
        <v>41</v>
      </c>
      <c r="G4383" t="s">
        <v>42</v>
      </c>
      <c r="H4383">
        <v>0</v>
      </c>
      <c r="I4383">
        <v>0</v>
      </c>
      <c r="J4383">
        <v>0</v>
      </c>
      <c r="K4383" t="s">
        <v>17801</v>
      </c>
    </row>
    <row r="4384" spans="1:11" x14ac:dyDescent="0.3">
      <c r="A4384" t="s">
        <v>17802</v>
      </c>
      <c r="B4384" t="s">
        <v>17803</v>
      </c>
      <c r="C4384" t="s">
        <v>27</v>
      </c>
      <c r="D4384" t="s">
        <v>17804</v>
      </c>
      <c r="E4384" t="s">
        <v>1867</v>
      </c>
      <c r="F4384" t="s">
        <v>5976</v>
      </c>
      <c r="G4384" t="s">
        <v>42</v>
      </c>
      <c r="H4384">
        <v>0</v>
      </c>
      <c r="I4384">
        <v>0</v>
      </c>
      <c r="J4384">
        <v>0</v>
      </c>
      <c r="K4384" t="s">
        <v>17805</v>
      </c>
    </row>
    <row r="4385" spans="1:11" x14ac:dyDescent="0.3">
      <c r="A4385" t="s">
        <v>17806</v>
      </c>
      <c r="B4385" t="s">
        <v>17807</v>
      </c>
      <c r="C4385" t="s">
        <v>558</v>
      </c>
      <c r="D4385" t="s">
        <v>17808</v>
      </c>
      <c r="E4385" t="s">
        <v>1462</v>
      </c>
      <c r="F4385" t="s">
        <v>16</v>
      </c>
      <c r="G4385" t="s">
        <v>269</v>
      </c>
      <c r="H4385">
        <v>0</v>
      </c>
      <c r="I4385">
        <v>0</v>
      </c>
      <c r="J4385">
        <v>0</v>
      </c>
      <c r="K4385" t="s">
        <v>17809</v>
      </c>
    </row>
    <row r="4386" spans="1:11" x14ac:dyDescent="0.3">
      <c r="A4386" t="s">
        <v>17810</v>
      </c>
      <c r="B4386" t="s">
        <v>17811</v>
      </c>
      <c r="C4386" t="s">
        <v>13</v>
      </c>
      <c r="D4386" t="s">
        <v>17812</v>
      </c>
      <c r="E4386" t="s">
        <v>13199</v>
      </c>
      <c r="F4386" t="s">
        <v>41</v>
      </c>
      <c r="G4386" t="s">
        <v>42</v>
      </c>
      <c r="H4386">
        <v>0</v>
      </c>
      <c r="I4386">
        <v>0</v>
      </c>
      <c r="J4386">
        <v>0</v>
      </c>
      <c r="K4386" t="s">
        <v>17813</v>
      </c>
    </row>
    <row r="4387" spans="1:11" x14ac:dyDescent="0.3">
      <c r="A4387" t="s">
        <v>17814</v>
      </c>
      <c r="B4387" t="s">
        <v>17815</v>
      </c>
      <c r="C4387" t="s">
        <v>27</v>
      </c>
      <c r="D4387" t="s">
        <v>17816</v>
      </c>
      <c r="E4387" t="s">
        <v>1867</v>
      </c>
      <c r="F4387" t="s">
        <v>2272</v>
      </c>
      <c r="G4387" t="s">
        <v>42</v>
      </c>
      <c r="H4387">
        <v>0</v>
      </c>
      <c r="I4387">
        <v>0</v>
      </c>
      <c r="J4387">
        <v>0</v>
      </c>
      <c r="K4387" t="s">
        <v>17817</v>
      </c>
    </row>
    <row r="4388" spans="1:11" x14ac:dyDescent="0.3">
      <c r="A4388" t="s">
        <v>17818</v>
      </c>
      <c r="B4388" t="s">
        <v>17819</v>
      </c>
      <c r="C4388" t="s">
        <v>558</v>
      </c>
      <c r="D4388" t="s">
        <v>17820</v>
      </c>
      <c r="E4388" t="s">
        <v>630</v>
      </c>
      <c r="F4388" t="s">
        <v>10848</v>
      </c>
      <c r="G4388" t="s">
        <v>42</v>
      </c>
      <c r="H4388">
        <v>0</v>
      </c>
      <c r="I4388">
        <v>0</v>
      </c>
      <c r="J4388">
        <v>0</v>
      </c>
      <c r="K4388" t="s">
        <v>17821</v>
      </c>
    </row>
    <row r="4389" spans="1:11" x14ac:dyDescent="0.3">
      <c r="A4389" t="s">
        <v>17822</v>
      </c>
      <c r="C4389" t="s">
        <v>27</v>
      </c>
      <c r="D4389" t="s">
        <v>17823</v>
      </c>
      <c r="E4389" t="s">
        <v>1867</v>
      </c>
      <c r="F4389" t="s">
        <v>1413</v>
      </c>
      <c r="G4389" t="s">
        <v>42</v>
      </c>
      <c r="H4389">
        <v>0</v>
      </c>
      <c r="I4389">
        <v>0</v>
      </c>
      <c r="J4389">
        <v>0</v>
      </c>
      <c r="K4389" t="s">
        <v>17824</v>
      </c>
    </row>
    <row r="4390" spans="1:11" x14ac:dyDescent="0.3">
      <c r="A4390" t="s">
        <v>17825</v>
      </c>
      <c r="C4390" t="s">
        <v>27</v>
      </c>
      <c r="D4390" t="s">
        <v>17826</v>
      </c>
      <c r="E4390" t="s">
        <v>1867</v>
      </c>
      <c r="F4390" t="s">
        <v>1135</v>
      </c>
      <c r="G4390" t="s">
        <v>42</v>
      </c>
      <c r="H4390">
        <v>0</v>
      </c>
      <c r="I4390">
        <v>0</v>
      </c>
      <c r="J4390">
        <v>0</v>
      </c>
      <c r="K4390" t="s">
        <v>17827</v>
      </c>
    </row>
    <row r="4391" spans="1:11" x14ac:dyDescent="0.3">
      <c r="A4391" t="s">
        <v>17828</v>
      </c>
      <c r="C4391" t="s">
        <v>27</v>
      </c>
      <c r="D4391" t="s">
        <v>17826</v>
      </c>
      <c r="E4391" t="s">
        <v>1867</v>
      </c>
      <c r="F4391" t="s">
        <v>1135</v>
      </c>
      <c r="G4391" t="s">
        <v>42</v>
      </c>
      <c r="H4391">
        <v>0</v>
      </c>
      <c r="I4391">
        <v>0</v>
      </c>
      <c r="J4391">
        <v>0</v>
      </c>
      <c r="K4391" t="s">
        <v>17829</v>
      </c>
    </row>
    <row r="4392" spans="1:11" x14ac:dyDescent="0.3">
      <c r="A4392" t="s">
        <v>17830</v>
      </c>
      <c r="C4392" t="s">
        <v>27</v>
      </c>
      <c r="D4392" t="s">
        <v>17831</v>
      </c>
      <c r="E4392" t="s">
        <v>1867</v>
      </c>
      <c r="F4392" t="s">
        <v>650</v>
      </c>
      <c r="G4392" t="s">
        <v>42</v>
      </c>
      <c r="H4392">
        <v>0</v>
      </c>
      <c r="I4392">
        <v>0</v>
      </c>
      <c r="J4392">
        <v>0</v>
      </c>
      <c r="K4392" t="s">
        <v>17832</v>
      </c>
    </row>
    <row r="4393" spans="1:11" x14ac:dyDescent="0.3">
      <c r="A4393" t="s">
        <v>17833</v>
      </c>
      <c r="B4393" t="s">
        <v>17834</v>
      </c>
      <c r="C4393" t="s">
        <v>27</v>
      </c>
      <c r="D4393" t="s">
        <v>17835</v>
      </c>
      <c r="E4393" t="s">
        <v>1867</v>
      </c>
      <c r="F4393" t="s">
        <v>1947</v>
      </c>
      <c r="G4393" t="s">
        <v>42</v>
      </c>
      <c r="H4393">
        <v>0</v>
      </c>
      <c r="I4393">
        <v>0</v>
      </c>
      <c r="J4393">
        <v>0</v>
      </c>
      <c r="K4393" t="s">
        <v>17836</v>
      </c>
    </row>
    <row r="4394" spans="1:11" x14ac:dyDescent="0.3">
      <c r="A4394" t="s">
        <v>17837</v>
      </c>
      <c r="B4394" t="s">
        <v>17838</v>
      </c>
      <c r="C4394" t="s">
        <v>27</v>
      </c>
      <c r="D4394" t="s">
        <v>17839</v>
      </c>
      <c r="E4394" t="s">
        <v>1867</v>
      </c>
      <c r="F4394" t="s">
        <v>1143</v>
      </c>
      <c r="G4394" t="s">
        <v>42</v>
      </c>
      <c r="H4394">
        <v>0</v>
      </c>
      <c r="I4394">
        <v>0</v>
      </c>
      <c r="J4394">
        <v>0</v>
      </c>
      <c r="K4394" t="s">
        <v>17840</v>
      </c>
    </row>
    <row r="4395" spans="1:11" x14ac:dyDescent="0.3">
      <c r="A4395" t="s">
        <v>17841</v>
      </c>
      <c r="B4395" t="s">
        <v>17842</v>
      </c>
      <c r="C4395" t="s">
        <v>558</v>
      </c>
      <c r="D4395" t="s">
        <v>17843</v>
      </c>
      <c r="E4395" t="s">
        <v>1462</v>
      </c>
      <c r="F4395" t="s">
        <v>16</v>
      </c>
      <c r="G4395" t="s">
        <v>17844</v>
      </c>
      <c r="H4395">
        <v>0</v>
      </c>
      <c r="I4395">
        <v>0</v>
      </c>
      <c r="J4395">
        <v>0</v>
      </c>
      <c r="K4395" t="s">
        <v>17845</v>
      </c>
    </row>
    <row r="4396" spans="1:11" x14ac:dyDescent="0.3">
      <c r="A4396" t="s">
        <v>17846</v>
      </c>
      <c r="B4396" t="s">
        <v>17847</v>
      </c>
      <c r="C4396" t="s">
        <v>13</v>
      </c>
      <c r="D4396" t="s">
        <v>17848</v>
      </c>
      <c r="E4396" t="s">
        <v>13199</v>
      </c>
      <c r="F4396" t="s">
        <v>41</v>
      </c>
      <c r="G4396" t="s">
        <v>42</v>
      </c>
      <c r="H4396">
        <v>0</v>
      </c>
      <c r="I4396">
        <v>0</v>
      </c>
      <c r="J4396">
        <v>0</v>
      </c>
      <c r="K4396" t="s">
        <v>17849</v>
      </c>
    </row>
    <row r="4397" spans="1:11" x14ac:dyDescent="0.3">
      <c r="A4397" t="s">
        <v>17850</v>
      </c>
      <c r="B4397" t="s">
        <v>17851</v>
      </c>
      <c r="C4397" t="s">
        <v>27</v>
      </c>
      <c r="D4397" t="s">
        <v>17852</v>
      </c>
      <c r="E4397" t="s">
        <v>1867</v>
      </c>
      <c r="F4397" t="s">
        <v>8797</v>
      </c>
      <c r="G4397" t="s">
        <v>42</v>
      </c>
      <c r="H4397">
        <v>0</v>
      </c>
      <c r="I4397">
        <v>0</v>
      </c>
      <c r="J4397">
        <v>0</v>
      </c>
      <c r="K4397" t="s">
        <v>17853</v>
      </c>
    </row>
    <row r="4398" spans="1:11" x14ac:dyDescent="0.3">
      <c r="A4398" t="s">
        <v>17854</v>
      </c>
      <c r="B4398" t="s">
        <v>17855</v>
      </c>
      <c r="C4398" t="s">
        <v>558</v>
      </c>
      <c r="D4398" t="s">
        <v>17856</v>
      </c>
      <c r="E4398" t="s">
        <v>560</v>
      </c>
      <c r="F4398" t="s">
        <v>10179</v>
      </c>
      <c r="G4398" t="s">
        <v>17857</v>
      </c>
      <c r="H4398">
        <v>0</v>
      </c>
      <c r="I4398">
        <v>0</v>
      </c>
      <c r="J4398">
        <v>0</v>
      </c>
      <c r="K4398" t="s">
        <v>17858</v>
      </c>
    </row>
    <row r="4399" spans="1:11" x14ac:dyDescent="0.3">
      <c r="A4399" t="s">
        <v>17859</v>
      </c>
      <c r="B4399" t="s">
        <v>17860</v>
      </c>
      <c r="C4399" t="s">
        <v>147</v>
      </c>
      <c r="D4399" t="s">
        <v>17861</v>
      </c>
      <c r="E4399" t="s">
        <v>183</v>
      </c>
      <c r="F4399" t="s">
        <v>5882</v>
      </c>
      <c r="G4399" t="s">
        <v>42</v>
      </c>
      <c r="H4399">
        <v>0</v>
      </c>
      <c r="I4399">
        <v>0</v>
      </c>
      <c r="J4399">
        <v>0</v>
      </c>
      <c r="K4399" t="s">
        <v>17862</v>
      </c>
    </row>
    <row r="4400" spans="1:11" x14ac:dyDescent="0.3">
      <c r="A4400" t="s">
        <v>17863</v>
      </c>
      <c r="B4400" t="s">
        <v>17864</v>
      </c>
      <c r="C4400" t="s">
        <v>20</v>
      </c>
      <c r="D4400" t="s">
        <v>17865</v>
      </c>
      <c r="E4400" t="s">
        <v>14059</v>
      </c>
      <c r="F4400" t="s">
        <v>16</v>
      </c>
      <c r="G4400" t="s">
        <v>5588</v>
      </c>
      <c r="H4400">
        <v>0</v>
      </c>
      <c r="I4400">
        <v>0</v>
      </c>
      <c r="J4400">
        <v>0</v>
      </c>
      <c r="K4400" t="s">
        <v>17866</v>
      </c>
    </row>
    <row r="4401" spans="1:11" x14ac:dyDescent="0.3">
      <c r="A4401" t="s">
        <v>17867</v>
      </c>
      <c r="B4401" t="s">
        <v>17868</v>
      </c>
      <c r="C4401" t="s">
        <v>20</v>
      </c>
      <c r="D4401" t="s">
        <v>17869</v>
      </c>
      <c r="E4401" t="s">
        <v>14059</v>
      </c>
      <c r="F4401" t="s">
        <v>7529</v>
      </c>
      <c r="G4401" t="s">
        <v>42</v>
      </c>
      <c r="H4401">
        <v>0</v>
      </c>
      <c r="I4401">
        <v>0</v>
      </c>
      <c r="J4401">
        <v>0</v>
      </c>
      <c r="K4401" t="s">
        <v>17870</v>
      </c>
    </row>
    <row r="4402" spans="1:11" x14ac:dyDescent="0.3">
      <c r="A4402" t="s">
        <v>17871</v>
      </c>
      <c r="B4402" t="s">
        <v>17872</v>
      </c>
      <c r="C4402" t="s">
        <v>147</v>
      </c>
      <c r="D4402" t="s">
        <v>17873</v>
      </c>
      <c r="E4402" t="s">
        <v>183</v>
      </c>
      <c r="F4402" t="s">
        <v>3461</v>
      </c>
      <c r="G4402" t="s">
        <v>42</v>
      </c>
      <c r="H4402">
        <v>0</v>
      </c>
      <c r="I4402">
        <v>0</v>
      </c>
      <c r="J4402">
        <v>0</v>
      </c>
      <c r="K4402" t="s">
        <v>17874</v>
      </c>
    </row>
    <row r="4403" spans="1:11" x14ac:dyDescent="0.3">
      <c r="A4403" t="s">
        <v>17875</v>
      </c>
      <c r="B4403" t="s">
        <v>17876</v>
      </c>
      <c r="C4403" t="s">
        <v>27</v>
      </c>
      <c r="D4403" t="s">
        <v>17877</v>
      </c>
      <c r="E4403" t="s">
        <v>1867</v>
      </c>
      <c r="F4403" t="s">
        <v>3412</v>
      </c>
      <c r="G4403" t="s">
        <v>42</v>
      </c>
      <c r="H4403">
        <v>0</v>
      </c>
      <c r="I4403">
        <v>0</v>
      </c>
      <c r="J4403">
        <v>0</v>
      </c>
      <c r="K4403" t="s">
        <v>17878</v>
      </c>
    </row>
    <row r="4404" spans="1:11" x14ac:dyDescent="0.3">
      <c r="A4404" t="s">
        <v>17879</v>
      </c>
      <c r="B4404" t="s">
        <v>17880</v>
      </c>
      <c r="C4404" t="s">
        <v>27</v>
      </c>
      <c r="D4404" t="s">
        <v>17881</v>
      </c>
      <c r="E4404" t="s">
        <v>1867</v>
      </c>
      <c r="F4404" t="s">
        <v>16</v>
      </c>
      <c r="G4404" t="s">
        <v>5387</v>
      </c>
      <c r="H4404">
        <v>0</v>
      </c>
      <c r="I4404">
        <v>0</v>
      </c>
      <c r="J4404">
        <v>0</v>
      </c>
      <c r="K4404" t="s">
        <v>17882</v>
      </c>
    </row>
    <row r="4405" spans="1:11" x14ac:dyDescent="0.3">
      <c r="A4405" t="s">
        <v>17883</v>
      </c>
      <c r="B4405" t="s">
        <v>17884</v>
      </c>
      <c r="C4405" t="s">
        <v>27</v>
      </c>
      <c r="D4405" t="s">
        <v>17885</v>
      </c>
      <c r="E4405" t="s">
        <v>1867</v>
      </c>
      <c r="F4405" t="s">
        <v>11510</v>
      </c>
      <c r="G4405" t="s">
        <v>42</v>
      </c>
      <c r="H4405">
        <v>0</v>
      </c>
      <c r="I4405">
        <v>0</v>
      </c>
      <c r="J4405">
        <v>0</v>
      </c>
      <c r="K4405" t="s">
        <v>17886</v>
      </c>
    </row>
    <row r="4406" spans="1:11" x14ac:dyDescent="0.3">
      <c r="A4406" t="s">
        <v>17887</v>
      </c>
      <c r="B4406" t="s">
        <v>17888</v>
      </c>
      <c r="C4406" t="s">
        <v>20</v>
      </c>
      <c r="D4406" t="s">
        <v>17889</v>
      </c>
      <c r="E4406" t="s">
        <v>14059</v>
      </c>
      <c r="F4406" t="s">
        <v>7529</v>
      </c>
      <c r="G4406" t="s">
        <v>42</v>
      </c>
      <c r="H4406">
        <v>0</v>
      </c>
      <c r="I4406">
        <v>0</v>
      </c>
      <c r="J4406">
        <v>0</v>
      </c>
      <c r="K4406" t="s">
        <v>17890</v>
      </c>
    </row>
    <row r="4407" spans="1:11" x14ac:dyDescent="0.3">
      <c r="A4407" t="s">
        <v>17891</v>
      </c>
      <c r="B4407" t="s">
        <v>17892</v>
      </c>
      <c r="C4407" t="s">
        <v>27</v>
      </c>
      <c r="D4407" t="s">
        <v>17893</v>
      </c>
      <c r="E4407" t="s">
        <v>1867</v>
      </c>
      <c r="F4407" t="s">
        <v>1835</v>
      </c>
      <c r="G4407" t="s">
        <v>16416</v>
      </c>
      <c r="H4407">
        <v>0</v>
      </c>
      <c r="I4407">
        <v>0</v>
      </c>
      <c r="J4407">
        <v>0</v>
      </c>
      <c r="K4407" t="s">
        <v>17894</v>
      </c>
    </row>
    <row r="4408" spans="1:11" x14ac:dyDescent="0.3">
      <c r="A4408" t="s">
        <v>17895</v>
      </c>
      <c r="C4408" t="s">
        <v>13</v>
      </c>
      <c r="D4408" t="s">
        <v>17896</v>
      </c>
      <c r="E4408" t="s">
        <v>13199</v>
      </c>
      <c r="F4408" t="s">
        <v>41</v>
      </c>
      <c r="G4408" t="s">
        <v>42</v>
      </c>
      <c r="H4408">
        <v>0</v>
      </c>
      <c r="I4408">
        <v>0</v>
      </c>
      <c r="J4408">
        <v>0</v>
      </c>
      <c r="K4408" t="s">
        <v>17897</v>
      </c>
    </row>
    <row r="4409" spans="1:11" x14ac:dyDescent="0.3">
      <c r="A4409" t="s">
        <v>17898</v>
      </c>
      <c r="B4409" t="s">
        <v>17899</v>
      </c>
      <c r="C4409" t="s">
        <v>27</v>
      </c>
      <c r="D4409" t="s">
        <v>17900</v>
      </c>
      <c r="E4409" t="s">
        <v>1867</v>
      </c>
      <c r="F4409" t="s">
        <v>17901</v>
      </c>
      <c r="G4409" t="s">
        <v>42</v>
      </c>
      <c r="H4409">
        <v>0</v>
      </c>
      <c r="I4409">
        <v>0</v>
      </c>
      <c r="J4409">
        <v>0</v>
      </c>
      <c r="K4409" t="s">
        <v>17902</v>
      </c>
    </row>
    <row r="4410" spans="1:11" x14ac:dyDescent="0.3">
      <c r="A4410" t="s">
        <v>17903</v>
      </c>
      <c r="C4410" t="s">
        <v>558</v>
      </c>
      <c r="D4410" t="s">
        <v>17904</v>
      </c>
      <c r="E4410" t="s">
        <v>1462</v>
      </c>
      <c r="F4410" t="s">
        <v>16</v>
      </c>
      <c r="G4410" t="s">
        <v>91</v>
      </c>
      <c r="H4410">
        <v>0</v>
      </c>
      <c r="I4410">
        <v>0</v>
      </c>
      <c r="J4410">
        <v>0</v>
      </c>
      <c r="K4410" t="s">
        <v>17905</v>
      </c>
    </row>
    <row r="4411" spans="1:11" x14ac:dyDescent="0.3">
      <c r="A4411" t="s">
        <v>17906</v>
      </c>
      <c r="C4411" t="s">
        <v>27</v>
      </c>
      <c r="D4411" t="s">
        <v>17907</v>
      </c>
      <c r="E4411" t="s">
        <v>1867</v>
      </c>
      <c r="F4411" t="s">
        <v>16</v>
      </c>
      <c r="G4411" t="s">
        <v>17908</v>
      </c>
      <c r="H4411">
        <v>0</v>
      </c>
      <c r="I4411">
        <v>0</v>
      </c>
      <c r="J4411">
        <v>0</v>
      </c>
      <c r="K4411" t="s">
        <v>17909</v>
      </c>
    </row>
    <row r="4412" spans="1:11" x14ac:dyDescent="0.3">
      <c r="A4412" t="s">
        <v>17910</v>
      </c>
      <c r="B4412" t="s">
        <v>17911</v>
      </c>
      <c r="C4412" t="s">
        <v>147</v>
      </c>
      <c r="D4412" t="s">
        <v>17912</v>
      </c>
      <c r="E4412" t="s">
        <v>183</v>
      </c>
      <c r="F4412" t="s">
        <v>2572</v>
      </c>
      <c r="G4412" t="s">
        <v>42</v>
      </c>
      <c r="H4412">
        <v>0</v>
      </c>
      <c r="I4412">
        <v>0</v>
      </c>
      <c r="J4412">
        <v>0</v>
      </c>
      <c r="K4412" t="s">
        <v>17913</v>
      </c>
    </row>
    <row r="4413" spans="1:11" x14ac:dyDescent="0.3">
      <c r="A4413" t="s">
        <v>17914</v>
      </c>
      <c r="C4413" t="s">
        <v>27</v>
      </c>
      <c r="D4413" t="s">
        <v>17915</v>
      </c>
      <c r="E4413" t="s">
        <v>1867</v>
      </c>
      <c r="F4413" t="s">
        <v>16465</v>
      </c>
      <c r="G4413" t="s">
        <v>42</v>
      </c>
      <c r="H4413">
        <v>0</v>
      </c>
      <c r="I4413">
        <v>0</v>
      </c>
      <c r="J4413">
        <v>0</v>
      </c>
      <c r="K4413" t="s">
        <v>17916</v>
      </c>
    </row>
    <row r="4414" spans="1:11" x14ac:dyDescent="0.3">
      <c r="A4414" t="s">
        <v>17917</v>
      </c>
      <c r="B4414" t="s">
        <v>17918</v>
      </c>
      <c r="C4414" t="s">
        <v>27</v>
      </c>
      <c r="D4414" t="s">
        <v>17919</v>
      </c>
      <c r="E4414" t="s">
        <v>1867</v>
      </c>
      <c r="F4414" t="s">
        <v>6872</v>
      </c>
      <c r="G4414" t="s">
        <v>42</v>
      </c>
      <c r="H4414">
        <v>0</v>
      </c>
      <c r="I4414">
        <v>0</v>
      </c>
      <c r="J4414">
        <v>0</v>
      </c>
      <c r="K4414" t="s">
        <v>17920</v>
      </c>
    </row>
    <row r="4415" spans="1:11" x14ac:dyDescent="0.3">
      <c r="A4415" t="s">
        <v>17921</v>
      </c>
      <c r="B4415" t="s">
        <v>17922</v>
      </c>
      <c r="C4415" t="s">
        <v>558</v>
      </c>
      <c r="D4415" t="s">
        <v>17923</v>
      </c>
      <c r="E4415" t="s">
        <v>1462</v>
      </c>
      <c r="F4415" t="s">
        <v>16</v>
      </c>
      <c r="G4415" t="s">
        <v>1162</v>
      </c>
      <c r="H4415">
        <v>0</v>
      </c>
      <c r="I4415">
        <v>0</v>
      </c>
      <c r="J4415">
        <v>0</v>
      </c>
      <c r="K4415" t="s">
        <v>17924</v>
      </c>
    </row>
    <row r="4416" spans="1:11" x14ac:dyDescent="0.3">
      <c r="A4416" t="s">
        <v>17925</v>
      </c>
      <c r="B4416" t="s">
        <v>17926</v>
      </c>
      <c r="C4416" t="s">
        <v>558</v>
      </c>
      <c r="D4416" t="s">
        <v>17927</v>
      </c>
      <c r="E4416" t="s">
        <v>560</v>
      </c>
      <c r="F4416" t="s">
        <v>16</v>
      </c>
      <c r="G4416" t="s">
        <v>8145</v>
      </c>
      <c r="H4416">
        <v>0</v>
      </c>
      <c r="I4416">
        <v>0</v>
      </c>
      <c r="J4416">
        <v>0</v>
      </c>
      <c r="K4416" t="s">
        <v>17928</v>
      </c>
    </row>
    <row r="4417" spans="1:11" x14ac:dyDescent="0.3">
      <c r="A4417" t="s">
        <v>17929</v>
      </c>
      <c r="B4417" t="s">
        <v>17930</v>
      </c>
      <c r="C4417" t="s">
        <v>20</v>
      </c>
      <c r="D4417" t="s">
        <v>17931</v>
      </c>
      <c r="E4417" t="s">
        <v>14059</v>
      </c>
      <c r="F4417" t="s">
        <v>2595</v>
      </c>
      <c r="G4417" t="s">
        <v>42</v>
      </c>
      <c r="H4417">
        <v>0</v>
      </c>
      <c r="I4417">
        <v>0</v>
      </c>
      <c r="J4417">
        <v>0</v>
      </c>
      <c r="K4417" t="s">
        <v>17932</v>
      </c>
    </row>
    <row r="4418" spans="1:11" x14ac:dyDescent="0.3">
      <c r="A4418" t="s">
        <v>17933</v>
      </c>
      <c r="B4418" t="s">
        <v>17934</v>
      </c>
      <c r="C4418" t="s">
        <v>20</v>
      </c>
      <c r="D4418" t="s">
        <v>17935</v>
      </c>
      <c r="E4418" t="s">
        <v>14059</v>
      </c>
      <c r="F4418" t="s">
        <v>7555</v>
      </c>
      <c r="G4418" t="s">
        <v>42</v>
      </c>
      <c r="H4418">
        <v>0</v>
      </c>
      <c r="I4418">
        <v>0</v>
      </c>
      <c r="J4418">
        <v>0</v>
      </c>
      <c r="K4418" t="s">
        <v>17936</v>
      </c>
    </row>
    <row r="4419" spans="1:11" x14ac:dyDescent="0.3">
      <c r="A4419" t="s">
        <v>17937</v>
      </c>
      <c r="C4419" t="s">
        <v>147</v>
      </c>
      <c r="D4419" t="s">
        <v>17938</v>
      </c>
      <c r="E4419" t="s">
        <v>183</v>
      </c>
      <c r="F4419" t="s">
        <v>3200</v>
      </c>
      <c r="G4419" t="s">
        <v>42</v>
      </c>
      <c r="H4419">
        <v>0</v>
      </c>
      <c r="I4419">
        <v>0</v>
      </c>
      <c r="J4419">
        <v>0</v>
      </c>
      <c r="K4419" t="s">
        <v>17939</v>
      </c>
    </row>
    <row r="4420" spans="1:11" x14ac:dyDescent="0.3">
      <c r="A4420" t="s">
        <v>17940</v>
      </c>
      <c r="B4420" t="s">
        <v>17941</v>
      </c>
      <c r="C4420" t="s">
        <v>147</v>
      </c>
      <c r="D4420" t="s">
        <v>17942</v>
      </c>
      <c r="E4420" t="s">
        <v>183</v>
      </c>
      <c r="F4420" t="s">
        <v>4297</v>
      </c>
      <c r="G4420" t="s">
        <v>42</v>
      </c>
      <c r="H4420">
        <v>0</v>
      </c>
      <c r="I4420">
        <v>0</v>
      </c>
      <c r="J4420">
        <v>0</v>
      </c>
      <c r="K4420" t="s">
        <v>17943</v>
      </c>
    </row>
    <row r="4421" spans="1:11" x14ac:dyDescent="0.3">
      <c r="A4421" t="s">
        <v>17944</v>
      </c>
      <c r="B4421" t="s">
        <v>17945</v>
      </c>
      <c r="C4421" t="s">
        <v>147</v>
      </c>
      <c r="D4421" t="s">
        <v>17946</v>
      </c>
      <c r="E4421" t="s">
        <v>183</v>
      </c>
      <c r="F4421" t="s">
        <v>14181</v>
      </c>
      <c r="G4421" t="s">
        <v>42</v>
      </c>
      <c r="H4421">
        <v>0</v>
      </c>
      <c r="I4421">
        <v>0</v>
      </c>
      <c r="J4421">
        <v>0</v>
      </c>
      <c r="K4421" t="s">
        <v>17947</v>
      </c>
    </row>
    <row r="4422" spans="1:11" x14ac:dyDescent="0.3">
      <c r="A4422" t="s">
        <v>17948</v>
      </c>
      <c r="C4422" t="s">
        <v>147</v>
      </c>
      <c r="D4422" t="s">
        <v>17949</v>
      </c>
      <c r="E4422" t="s">
        <v>183</v>
      </c>
      <c r="F4422" t="s">
        <v>4985</v>
      </c>
      <c r="G4422" t="s">
        <v>42</v>
      </c>
      <c r="H4422">
        <v>0</v>
      </c>
      <c r="I4422">
        <v>0</v>
      </c>
      <c r="J4422">
        <v>0</v>
      </c>
      <c r="K4422" t="s">
        <v>17950</v>
      </c>
    </row>
    <row r="4423" spans="1:11" x14ac:dyDescent="0.3">
      <c r="A4423" t="s">
        <v>17951</v>
      </c>
      <c r="C4423" t="s">
        <v>147</v>
      </c>
      <c r="D4423" t="s">
        <v>17952</v>
      </c>
      <c r="E4423" t="s">
        <v>183</v>
      </c>
      <c r="F4423" t="s">
        <v>1237</v>
      </c>
      <c r="G4423" t="s">
        <v>42</v>
      </c>
      <c r="H4423">
        <v>0</v>
      </c>
      <c r="I4423">
        <v>0</v>
      </c>
      <c r="J4423">
        <v>0</v>
      </c>
      <c r="K4423" t="s">
        <v>17953</v>
      </c>
    </row>
    <row r="4424" spans="1:11" x14ac:dyDescent="0.3">
      <c r="A4424" t="s">
        <v>17954</v>
      </c>
      <c r="B4424" t="s">
        <v>17955</v>
      </c>
      <c r="C4424" t="s">
        <v>558</v>
      </c>
      <c r="D4424" t="s">
        <v>17956</v>
      </c>
      <c r="E4424" t="s">
        <v>1122</v>
      </c>
      <c r="F4424" t="s">
        <v>5197</v>
      </c>
      <c r="G4424" t="s">
        <v>42</v>
      </c>
      <c r="H4424">
        <v>0</v>
      </c>
      <c r="I4424">
        <v>0</v>
      </c>
      <c r="J4424">
        <v>0</v>
      </c>
      <c r="K4424" t="s">
        <v>17957</v>
      </c>
    </row>
    <row r="4425" spans="1:11" x14ac:dyDescent="0.3">
      <c r="A4425" t="s">
        <v>17958</v>
      </c>
      <c r="B4425" t="s">
        <v>17959</v>
      </c>
      <c r="C4425" t="s">
        <v>20</v>
      </c>
      <c r="D4425" t="s">
        <v>17960</v>
      </c>
      <c r="E4425" t="s">
        <v>22</v>
      </c>
      <c r="F4425" t="s">
        <v>16</v>
      </c>
      <c r="G4425" t="s">
        <v>15799</v>
      </c>
      <c r="H4425">
        <v>0</v>
      </c>
      <c r="I4425">
        <v>0</v>
      </c>
      <c r="J4425">
        <v>0</v>
      </c>
      <c r="K4425" t="s">
        <v>17961</v>
      </c>
    </row>
    <row r="4426" spans="1:11" x14ac:dyDescent="0.3">
      <c r="A4426" t="s">
        <v>17962</v>
      </c>
      <c r="B4426" t="s">
        <v>17963</v>
      </c>
      <c r="C4426" t="s">
        <v>558</v>
      </c>
      <c r="D4426" t="s">
        <v>17964</v>
      </c>
      <c r="E4426" t="s">
        <v>1462</v>
      </c>
      <c r="F4426" t="s">
        <v>16</v>
      </c>
      <c r="G4426" t="s">
        <v>4183</v>
      </c>
      <c r="H4426">
        <v>0</v>
      </c>
      <c r="I4426">
        <v>0</v>
      </c>
      <c r="J4426">
        <v>0</v>
      </c>
      <c r="K4426" t="s">
        <v>17965</v>
      </c>
    </row>
    <row r="4427" spans="1:11" x14ac:dyDescent="0.3">
      <c r="A4427" t="s">
        <v>17966</v>
      </c>
      <c r="C4427" t="s">
        <v>20</v>
      </c>
      <c r="D4427" t="s">
        <v>17967</v>
      </c>
      <c r="E4427" t="s">
        <v>14059</v>
      </c>
      <c r="F4427" t="s">
        <v>16</v>
      </c>
      <c r="G4427" t="s">
        <v>4034</v>
      </c>
      <c r="H4427">
        <v>0</v>
      </c>
      <c r="I4427">
        <v>0</v>
      </c>
      <c r="J4427">
        <v>0</v>
      </c>
      <c r="K4427" t="s">
        <v>17968</v>
      </c>
    </row>
    <row r="4428" spans="1:11" x14ac:dyDescent="0.3">
      <c r="A4428" t="s">
        <v>17969</v>
      </c>
      <c r="C4428" t="s">
        <v>147</v>
      </c>
      <c r="D4428" t="s">
        <v>17970</v>
      </c>
      <c r="E4428" t="s">
        <v>183</v>
      </c>
      <c r="F4428" t="s">
        <v>17971</v>
      </c>
      <c r="G4428" t="s">
        <v>42</v>
      </c>
      <c r="H4428">
        <v>0</v>
      </c>
      <c r="I4428">
        <v>0</v>
      </c>
      <c r="J4428">
        <v>0</v>
      </c>
      <c r="K4428" t="s">
        <v>17972</v>
      </c>
    </row>
    <row r="4429" spans="1:11" x14ac:dyDescent="0.3">
      <c r="A4429" t="s">
        <v>17973</v>
      </c>
      <c r="C4429" t="s">
        <v>558</v>
      </c>
      <c r="D4429" t="s">
        <v>17974</v>
      </c>
      <c r="E4429" t="s">
        <v>560</v>
      </c>
      <c r="F4429" t="s">
        <v>16</v>
      </c>
      <c r="G4429" t="s">
        <v>17975</v>
      </c>
      <c r="H4429">
        <v>0</v>
      </c>
      <c r="I4429">
        <v>0</v>
      </c>
      <c r="J4429">
        <v>0</v>
      </c>
      <c r="K4429" t="s">
        <v>17976</v>
      </c>
    </row>
    <row r="4430" spans="1:11" x14ac:dyDescent="0.3">
      <c r="A4430" t="s">
        <v>17977</v>
      </c>
      <c r="B4430" t="s">
        <v>17978</v>
      </c>
      <c r="C4430" t="s">
        <v>27</v>
      </c>
      <c r="D4430" t="s">
        <v>17979</v>
      </c>
      <c r="E4430" t="s">
        <v>1867</v>
      </c>
      <c r="F4430" t="s">
        <v>9116</v>
      </c>
      <c r="G4430" t="s">
        <v>42</v>
      </c>
      <c r="H4430">
        <v>0</v>
      </c>
      <c r="I4430">
        <v>0</v>
      </c>
      <c r="J4430">
        <v>0</v>
      </c>
      <c r="K4430" t="s">
        <v>17980</v>
      </c>
    </row>
    <row r="4431" spans="1:11" x14ac:dyDescent="0.3">
      <c r="A4431" t="s">
        <v>17981</v>
      </c>
      <c r="B4431" t="s">
        <v>17982</v>
      </c>
      <c r="C4431" t="s">
        <v>27</v>
      </c>
      <c r="D4431" t="s">
        <v>17983</v>
      </c>
      <c r="E4431" t="s">
        <v>1867</v>
      </c>
      <c r="F4431" t="s">
        <v>4643</v>
      </c>
      <c r="G4431" t="s">
        <v>42</v>
      </c>
      <c r="H4431">
        <v>0</v>
      </c>
      <c r="I4431">
        <v>0</v>
      </c>
      <c r="J4431">
        <v>0</v>
      </c>
      <c r="K4431" t="s">
        <v>17984</v>
      </c>
    </row>
    <row r="4432" spans="1:11" x14ac:dyDescent="0.3">
      <c r="A4432" t="s">
        <v>17985</v>
      </c>
      <c r="B4432" t="s">
        <v>17986</v>
      </c>
      <c r="C4432" t="s">
        <v>20</v>
      </c>
      <c r="D4432" t="s">
        <v>17987</v>
      </c>
      <c r="E4432" t="s">
        <v>14059</v>
      </c>
      <c r="F4432" t="s">
        <v>15881</v>
      </c>
      <c r="G4432" t="s">
        <v>42</v>
      </c>
      <c r="H4432">
        <v>0</v>
      </c>
      <c r="I4432">
        <v>0</v>
      </c>
      <c r="J4432">
        <v>0</v>
      </c>
      <c r="K4432" t="s">
        <v>17988</v>
      </c>
    </row>
    <row r="4433" spans="1:11" x14ac:dyDescent="0.3">
      <c r="A4433" t="s">
        <v>17989</v>
      </c>
      <c r="B4433" t="s">
        <v>17990</v>
      </c>
      <c r="C4433" t="s">
        <v>147</v>
      </c>
      <c r="D4433" t="s">
        <v>17991</v>
      </c>
      <c r="E4433" t="s">
        <v>183</v>
      </c>
      <c r="F4433" t="s">
        <v>1646</v>
      </c>
      <c r="G4433" t="s">
        <v>42</v>
      </c>
      <c r="H4433">
        <v>0</v>
      </c>
      <c r="I4433">
        <v>0</v>
      </c>
      <c r="J4433">
        <v>0</v>
      </c>
      <c r="K4433" t="s">
        <v>17992</v>
      </c>
    </row>
    <row r="4434" spans="1:11" x14ac:dyDescent="0.3">
      <c r="A4434" t="s">
        <v>17993</v>
      </c>
      <c r="B4434" t="s">
        <v>17994</v>
      </c>
      <c r="C4434" t="s">
        <v>558</v>
      </c>
      <c r="D4434" t="s">
        <v>17995</v>
      </c>
      <c r="E4434" t="s">
        <v>1462</v>
      </c>
      <c r="F4434" t="s">
        <v>16</v>
      </c>
      <c r="G4434" t="s">
        <v>17996</v>
      </c>
      <c r="H4434">
        <v>0</v>
      </c>
      <c r="I4434">
        <v>0</v>
      </c>
      <c r="J4434">
        <v>0</v>
      </c>
      <c r="K4434" t="s">
        <v>17997</v>
      </c>
    </row>
    <row r="4435" spans="1:11" x14ac:dyDescent="0.3">
      <c r="A4435" t="s">
        <v>17998</v>
      </c>
      <c r="B4435" t="s">
        <v>17999</v>
      </c>
      <c r="C4435" t="s">
        <v>466</v>
      </c>
      <c r="D4435" t="s">
        <v>18000</v>
      </c>
      <c r="E4435" t="s">
        <v>5396</v>
      </c>
      <c r="F4435" t="s">
        <v>3911</v>
      </c>
      <c r="G4435" t="s">
        <v>18001</v>
      </c>
      <c r="H4435">
        <v>0</v>
      </c>
      <c r="I4435">
        <v>0</v>
      </c>
      <c r="J4435">
        <v>0</v>
      </c>
      <c r="K4435" t="s">
        <v>18002</v>
      </c>
    </row>
    <row r="4436" spans="1:11" x14ac:dyDescent="0.3">
      <c r="A4436" t="s">
        <v>18003</v>
      </c>
      <c r="B4436" t="s">
        <v>18004</v>
      </c>
      <c r="C4436" t="s">
        <v>13</v>
      </c>
      <c r="D4436" t="s">
        <v>18005</v>
      </c>
      <c r="E4436" t="s">
        <v>13199</v>
      </c>
      <c r="F4436" t="s">
        <v>41</v>
      </c>
      <c r="G4436" t="s">
        <v>42</v>
      </c>
      <c r="H4436">
        <v>0</v>
      </c>
      <c r="I4436">
        <v>0</v>
      </c>
      <c r="J4436">
        <v>0</v>
      </c>
      <c r="K4436" t="s">
        <v>18006</v>
      </c>
    </row>
    <row r="4437" spans="1:11" x14ac:dyDescent="0.3">
      <c r="A4437" t="s">
        <v>18007</v>
      </c>
      <c r="B4437" t="s">
        <v>18008</v>
      </c>
      <c r="C4437" t="s">
        <v>466</v>
      </c>
      <c r="D4437" t="s">
        <v>18009</v>
      </c>
      <c r="E4437" t="s">
        <v>5396</v>
      </c>
      <c r="F4437" t="s">
        <v>2892</v>
      </c>
      <c r="G4437" t="s">
        <v>23</v>
      </c>
      <c r="H4437">
        <v>0</v>
      </c>
      <c r="I4437">
        <v>0</v>
      </c>
      <c r="J4437">
        <v>0</v>
      </c>
      <c r="K4437" t="s">
        <v>18010</v>
      </c>
    </row>
    <row r="4438" spans="1:11" x14ac:dyDescent="0.3">
      <c r="A4438" t="s">
        <v>18011</v>
      </c>
      <c r="B4438" t="s">
        <v>18012</v>
      </c>
      <c r="C4438" t="s">
        <v>558</v>
      </c>
      <c r="D4438" t="s">
        <v>18013</v>
      </c>
      <c r="E4438" t="s">
        <v>1462</v>
      </c>
      <c r="F4438" t="s">
        <v>1850</v>
      </c>
      <c r="G4438" t="s">
        <v>42</v>
      </c>
      <c r="H4438">
        <v>0</v>
      </c>
      <c r="I4438">
        <v>0</v>
      </c>
      <c r="J4438">
        <v>0</v>
      </c>
      <c r="K4438" t="s">
        <v>18014</v>
      </c>
    </row>
    <row r="4439" spans="1:11" x14ac:dyDescent="0.3">
      <c r="A4439" t="s">
        <v>18015</v>
      </c>
      <c r="B4439" t="s">
        <v>18016</v>
      </c>
      <c r="C4439" t="s">
        <v>13</v>
      </c>
      <c r="D4439" t="s">
        <v>18017</v>
      </c>
      <c r="E4439" t="s">
        <v>13199</v>
      </c>
      <c r="F4439" t="s">
        <v>41</v>
      </c>
      <c r="G4439" t="s">
        <v>42</v>
      </c>
      <c r="H4439">
        <v>0</v>
      </c>
      <c r="I4439">
        <v>0</v>
      </c>
      <c r="J4439">
        <v>0</v>
      </c>
      <c r="K4439" t="s">
        <v>18018</v>
      </c>
    </row>
    <row r="4440" spans="1:11" x14ac:dyDescent="0.3">
      <c r="A4440" t="s">
        <v>18019</v>
      </c>
      <c r="B4440" t="s">
        <v>18020</v>
      </c>
      <c r="C4440" t="s">
        <v>558</v>
      </c>
      <c r="D4440" t="s">
        <v>18021</v>
      </c>
      <c r="E4440" t="s">
        <v>2102</v>
      </c>
      <c r="F4440" t="s">
        <v>18022</v>
      </c>
      <c r="G4440" t="s">
        <v>42</v>
      </c>
      <c r="H4440">
        <v>0</v>
      </c>
      <c r="I4440">
        <v>0</v>
      </c>
      <c r="J4440">
        <v>0</v>
      </c>
      <c r="K4440" t="s">
        <v>18023</v>
      </c>
    </row>
    <row r="4441" spans="1:11" x14ac:dyDescent="0.3">
      <c r="A4441" t="s">
        <v>18024</v>
      </c>
      <c r="B4441" t="s">
        <v>18025</v>
      </c>
      <c r="C4441" t="s">
        <v>27</v>
      </c>
      <c r="D4441" t="s">
        <v>18026</v>
      </c>
      <c r="E4441" t="s">
        <v>1867</v>
      </c>
      <c r="F4441" t="s">
        <v>16</v>
      </c>
      <c r="G4441" t="s">
        <v>5462</v>
      </c>
      <c r="H4441">
        <v>0</v>
      </c>
      <c r="I4441">
        <v>0</v>
      </c>
      <c r="J4441">
        <v>0</v>
      </c>
      <c r="K4441" t="s">
        <v>18027</v>
      </c>
    </row>
    <row r="4442" spans="1:11" x14ac:dyDescent="0.3">
      <c r="A4442" t="s">
        <v>18028</v>
      </c>
      <c r="B4442" t="s">
        <v>18029</v>
      </c>
      <c r="C4442" t="s">
        <v>558</v>
      </c>
      <c r="D4442" t="s">
        <v>18030</v>
      </c>
      <c r="E4442" t="s">
        <v>630</v>
      </c>
      <c r="F4442" t="s">
        <v>7799</v>
      </c>
      <c r="G4442" t="s">
        <v>42</v>
      </c>
      <c r="H4442">
        <v>0</v>
      </c>
      <c r="I4442">
        <v>0</v>
      </c>
      <c r="J4442">
        <v>0</v>
      </c>
      <c r="K4442" t="s">
        <v>18031</v>
      </c>
    </row>
    <row r="4443" spans="1:11" x14ac:dyDescent="0.3">
      <c r="A4443" t="s">
        <v>18032</v>
      </c>
      <c r="B4443" t="s">
        <v>18033</v>
      </c>
      <c r="C4443" t="s">
        <v>27</v>
      </c>
      <c r="D4443" t="s">
        <v>18034</v>
      </c>
      <c r="E4443" t="s">
        <v>1867</v>
      </c>
      <c r="F4443" t="s">
        <v>5733</v>
      </c>
      <c r="G4443" t="s">
        <v>42</v>
      </c>
      <c r="H4443">
        <v>0</v>
      </c>
      <c r="I4443">
        <v>0</v>
      </c>
      <c r="J4443">
        <v>0</v>
      </c>
      <c r="K4443" t="s">
        <v>18035</v>
      </c>
    </row>
    <row r="4444" spans="1:11" x14ac:dyDescent="0.3">
      <c r="A4444" t="s">
        <v>18036</v>
      </c>
      <c r="C4444" t="s">
        <v>20</v>
      </c>
      <c r="D4444" t="s">
        <v>18037</v>
      </c>
      <c r="E4444" t="s">
        <v>14059</v>
      </c>
      <c r="F4444" t="s">
        <v>870</v>
      </c>
      <c r="G4444" t="s">
        <v>42</v>
      </c>
      <c r="H4444">
        <v>0</v>
      </c>
      <c r="I4444">
        <v>0</v>
      </c>
      <c r="J4444">
        <v>0</v>
      </c>
      <c r="K4444" t="s">
        <v>18038</v>
      </c>
    </row>
    <row r="4445" spans="1:11" x14ac:dyDescent="0.3">
      <c r="A4445" t="s">
        <v>18039</v>
      </c>
      <c r="C4445" t="s">
        <v>20</v>
      </c>
      <c r="D4445" t="s">
        <v>18040</v>
      </c>
      <c r="E4445" t="s">
        <v>14059</v>
      </c>
      <c r="F4445" t="s">
        <v>11456</v>
      </c>
      <c r="G4445" t="s">
        <v>42</v>
      </c>
      <c r="H4445">
        <v>0</v>
      </c>
      <c r="I4445">
        <v>0</v>
      </c>
      <c r="J4445">
        <v>0</v>
      </c>
      <c r="K4445" t="s">
        <v>18041</v>
      </c>
    </row>
    <row r="4446" spans="1:11" x14ac:dyDescent="0.3">
      <c r="A4446" t="s">
        <v>18042</v>
      </c>
      <c r="B4446" t="s">
        <v>18043</v>
      </c>
      <c r="C4446" t="s">
        <v>13</v>
      </c>
      <c r="D4446" t="s">
        <v>18044</v>
      </c>
      <c r="E4446" t="s">
        <v>13199</v>
      </c>
      <c r="F4446" t="s">
        <v>41</v>
      </c>
      <c r="G4446" t="s">
        <v>42</v>
      </c>
      <c r="H4446">
        <v>0</v>
      </c>
      <c r="I4446">
        <v>0</v>
      </c>
      <c r="J4446">
        <v>0</v>
      </c>
      <c r="K4446" t="s">
        <v>18045</v>
      </c>
    </row>
    <row r="4447" spans="1:11" x14ac:dyDescent="0.3">
      <c r="A4447" t="s">
        <v>18046</v>
      </c>
      <c r="C4447" t="s">
        <v>558</v>
      </c>
      <c r="D4447" t="s">
        <v>18047</v>
      </c>
      <c r="E4447" t="s">
        <v>630</v>
      </c>
      <c r="F4447" t="s">
        <v>1986</v>
      </c>
      <c r="G4447" t="s">
        <v>42</v>
      </c>
      <c r="H4447">
        <v>0</v>
      </c>
      <c r="I4447">
        <v>0</v>
      </c>
      <c r="J4447">
        <v>0</v>
      </c>
      <c r="K4447" t="s">
        <v>18048</v>
      </c>
    </row>
    <row r="4448" spans="1:11" x14ac:dyDescent="0.3">
      <c r="A4448" t="s">
        <v>18049</v>
      </c>
      <c r="B4448" t="s">
        <v>18050</v>
      </c>
      <c r="C4448" t="s">
        <v>558</v>
      </c>
      <c r="D4448" t="s">
        <v>18051</v>
      </c>
      <c r="E4448" t="s">
        <v>630</v>
      </c>
      <c r="F4448" t="s">
        <v>1850</v>
      </c>
      <c r="G4448" t="s">
        <v>42</v>
      </c>
      <c r="H4448">
        <v>0</v>
      </c>
      <c r="I4448">
        <v>0</v>
      </c>
      <c r="J4448">
        <v>0</v>
      </c>
      <c r="K4448" t="s">
        <v>18052</v>
      </c>
    </row>
    <row r="4449" spans="1:11" x14ac:dyDescent="0.3">
      <c r="A4449" t="s">
        <v>18053</v>
      </c>
      <c r="B4449" t="s">
        <v>18054</v>
      </c>
      <c r="C4449" t="s">
        <v>558</v>
      </c>
      <c r="D4449" t="s">
        <v>18055</v>
      </c>
      <c r="E4449" t="s">
        <v>560</v>
      </c>
      <c r="F4449" t="s">
        <v>2393</v>
      </c>
      <c r="G4449" t="s">
        <v>42</v>
      </c>
      <c r="H4449">
        <v>0</v>
      </c>
      <c r="I4449">
        <v>0</v>
      </c>
      <c r="J4449">
        <v>0</v>
      </c>
      <c r="K4449" t="s">
        <v>18056</v>
      </c>
    </row>
    <row r="4450" spans="1:11" x14ac:dyDescent="0.3">
      <c r="A4450" t="s">
        <v>18057</v>
      </c>
      <c r="B4450" t="s">
        <v>18058</v>
      </c>
      <c r="C4450" t="s">
        <v>558</v>
      </c>
      <c r="D4450" t="s">
        <v>18059</v>
      </c>
      <c r="E4450" t="s">
        <v>630</v>
      </c>
      <c r="F4450" t="s">
        <v>7622</v>
      </c>
      <c r="G4450" t="s">
        <v>42</v>
      </c>
      <c r="H4450">
        <v>0</v>
      </c>
      <c r="I4450">
        <v>0</v>
      </c>
      <c r="J4450">
        <v>0</v>
      </c>
      <c r="K4450" t="s">
        <v>18060</v>
      </c>
    </row>
    <row r="4451" spans="1:11" x14ac:dyDescent="0.3">
      <c r="A4451" t="s">
        <v>18061</v>
      </c>
      <c r="C4451" t="s">
        <v>558</v>
      </c>
      <c r="D4451" t="s">
        <v>18062</v>
      </c>
      <c r="E4451" t="s">
        <v>2102</v>
      </c>
      <c r="F4451" t="s">
        <v>41</v>
      </c>
      <c r="G4451" t="s">
        <v>42</v>
      </c>
      <c r="H4451">
        <v>0</v>
      </c>
      <c r="I4451">
        <v>0</v>
      </c>
      <c r="J4451">
        <v>0</v>
      </c>
      <c r="K4451" t="s">
        <v>18063</v>
      </c>
    </row>
    <row r="4452" spans="1:11" x14ac:dyDescent="0.3">
      <c r="A4452" t="s">
        <v>18064</v>
      </c>
      <c r="C4452" t="s">
        <v>20</v>
      </c>
      <c r="D4452" t="s">
        <v>18065</v>
      </c>
      <c r="E4452" t="s">
        <v>14059</v>
      </c>
      <c r="F4452" t="s">
        <v>1237</v>
      </c>
      <c r="G4452" t="s">
        <v>42</v>
      </c>
      <c r="H4452">
        <v>0</v>
      </c>
      <c r="I4452">
        <v>0</v>
      </c>
      <c r="J4452">
        <v>0</v>
      </c>
      <c r="K4452" t="s">
        <v>18066</v>
      </c>
    </row>
    <row r="4453" spans="1:11" x14ac:dyDescent="0.3">
      <c r="A4453" t="s">
        <v>18067</v>
      </c>
      <c r="B4453" t="s">
        <v>18068</v>
      </c>
      <c r="C4453" t="s">
        <v>13</v>
      </c>
      <c r="D4453" t="s">
        <v>18069</v>
      </c>
      <c r="E4453" t="s">
        <v>13199</v>
      </c>
      <c r="F4453" t="s">
        <v>41</v>
      </c>
      <c r="G4453" t="s">
        <v>42</v>
      </c>
      <c r="H4453">
        <v>0</v>
      </c>
      <c r="I4453">
        <v>0</v>
      </c>
      <c r="J4453">
        <v>0</v>
      </c>
      <c r="K4453" t="s">
        <v>18070</v>
      </c>
    </row>
    <row r="4454" spans="1:11" x14ac:dyDescent="0.3">
      <c r="A4454" t="s">
        <v>18071</v>
      </c>
      <c r="B4454" t="s">
        <v>18072</v>
      </c>
      <c r="C4454" t="s">
        <v>20</v>
      </c>
      <c r="D4454" t="s">
        <v>18073</v>
      </c>
      <c r="E4454" t="s">
        <v>14059</v>
      </c>
      <c r="F4454" t="s">
        <v>17074</v>
      </c>
      <c r="G4454" t="s">
        <v>42</v>
      </c>
      <c r="H4454">
        <v>0</v>
      </c>
      <c r="I4454">
        <v>0</v>
      </c>
      <c r="J4454">
        <v>0</v>
      </c>
      <c r="K4454" t="s">
        <v>18074</v>
      </c>
    </row>
    <row r="4455" spans="1:11" x14ac:dyDescent="0.3">
      <c r="A4455" t="s">
        <v>18075</v>
      </c>
      <c r="B4455" t="s">
        <v>18076</v>
      </c>
      <c r="C4455" t="s">
        <v>147</v>
      </c>
      <c r="D4455" t="s">
        <v>18077</v>
      </c>
      <c r="E4455" t="s">
        <v>183</v>
      </c>
      <c r="F4455" t="s">
        <v>150</v>
      </c>
      <c r="G4455" t="s">
        <v>42</v>
      </c>
      <c r="H4455">
        <v>0</v>
      </c>
      <c r="I4455">
        <v>0</v>
      </c>
      <c r="J4455">
        <v>0</v>
      </c>
      <c r="K4455" t="s">
        <v>18078</v>
      </c>
    </row>
    <row r="4456" spans="1:11" x14ac:dyDescent="0.3">
      <c r="A4456" t="s">
        <v>18079</v>
      </c>
      <c r="B4456" t="s">
        <v>18080</v>
      </c>
      <c r="C4456" t="s">
        <v>13</v>
      </c>
      <c r="D4456" t="s">
        <v>18081</v>
      </c>
      <c r="E4456" t="s">
        <v>13199</v>
      </c>
      <c r="F4456" t="s">
        <v>16</v>
      </c>
      <c r="G4456" t="s">
        <v>547</v>
      </c>
      <c r="H4456">
        <v>0</v>
      </c>
      <c r="I4456">
        <v>0</v>
      </c>
      <c r="J4456">
        <v>0</v>
      </c>
      <c r="K4456" t="s">
        <v>18082</v>
      </c>
    </row>
    <row r="4457" spans="1:11" x14ac:dyDescent="0.3">
      <c r="A4457" t="s">
        <v>18083</v>
      </c>
      <c r="B4457" t="s">
        <v>18084</v>
      </c>
      <c r="C4457" t="s">
        <v>13</v>
      </c>
      <c r="D4457" t="e">
        <f>온도차 환기.</f>
        <v>#NAME?</v>
      </c>
      <c r="E4457" t="s">
        <v>13199</v>
      </c>
      <c r="F4457" t="s">
        <v>16</v>
      </c>
      <c r="G4457" t="s">
        <v>126</v>
      </c>
      <c r="H4457">
        <v>0</v>
      </c>
      <c r="I4457">
        <v>0</v>
      </c>
      <c r="J4457">
        <v>0</v>
      </c>
      <c r="K4457" t="s">
        <v>18085</v>
      </c>
    </row>
    <row r="4458" spans="1:11" x14ac:dyDescent="0.3">
      <c r="A4458" t="s">
        <v>18086</v>
      </c>
      <c r="C4458" t="s">
        <v>558</v>
      </c>
      <c r="D4458" t="s">
        <v>18087</v>
      </c>
      <c r="E4458" t="s">
        <v>2102</v>
      </c>
      <c r="F4458" t="s">
        <v>41</v>
      </c>
      <c r="G4458" t="s">
        <v>42</v>
      </c>
      <c r="H4458">
        <v>0</v>
      </c>
      <c r="I4458">
        <v>0</v>
      </c>
      <c r="J4458">
        <v>0</v>
      </c>
      <c r="K4458" t="s">
        <v>18088</v>
      </c>
    </row>
    <row r="4459" spans="1:11" x14ac:dyDescent="0.3">
      <c r="A4459" t="s">
        <v>18089</v>
      </c>
      <c r="B4459" t="s">
        <v>18090</v>
      </c>
      <c r="C4459" t="s">
        <v>1159</v>
      </c>
      <c r="D4459" t="s">
        <v>18091</v>
      </c>
      <c r="E4459" t="s">
        <v>2421</v>
      </c>
      <c r="F4459" t="s">
        <v>16</v>
      </c>
      <c r="G4459" t="s">
        <v>2750</v>
      </c>
      <c r="H4459">
        <v>0</v>
      </c>
      <c r="I4459">
        <v>0</v>
      </c>
      <c r="J4459">
        <v>0</v>
      </c>
      <c r="K4459" t="s">
        <v>18092</v>
      </c>
    </row>
    <row r="4460" spans="1:11" x14ac:dyDescent="0.3">
      <c r="A4460" t="s">
        <v>18093</v>
      </c>
      <c r="B4460" t="s">
        <v>17807</v>
      </c>
      <c r="C4460" t="s">
        <v>558</v>
      </c>
      <c r="D4460" t="s">
        <v>18094</v>
      </c>
      <c r="E4460" t="s">
        <v>2102</v>
      </c>
      <c r="F4460" t="s">
        <v>1247</v>
      </c>
      <c r="G4460" t="s">
        <v>42</v>
      </c>
      <c r="H4460">
        <v>0</v>
      </c>
      <c r="I4460">
        <v>0</v>
      </c>
      <c r="J4460">
        <v>0</v>
      </c>
      <c r="K4460" t="s">
        <v>18095</v>
      </c>
    </row>
    <row r="4461" spans="1:11" x14ac:dyDescent="0.3">
      <c r="A4461" t="s">
        <v>18096</v>
      </c>
      <c r="C4461" t="s">
        <v>13</v>
      </c>
      <c r="D4461" t="s">
        <v>18097</v>
      </c>
      <c r="E4461" t="s">
        <v>13199</v>
      </c>
      <c r="F4461" t="s">
        <v>16</v>
      </c>
      <c r="G4461" t="s">
        <v>900</v>
      </c>
      <c r="H4461">
        <v>0</v>
      </c>
      <c r="I4461">
        <v>0</v>
      </c>
      <c r="J4461">
        <v>0</v>
      </c>
      <c r="K4461" t="s">
        <v>18098</v>
      </c>
    </row>
    <row r="4462" spans="1:11" x14ac:dyDescent="0.3">
      <c r="A4462" t="s">
        <v>18099</v>
      </c>
      <c r="B4462" t="s">
        <v>18100</v>
      </c>
      <c r="C4462" t="s">
        <v>13</v>
      </c>
      <c r="D4462" t="s">
        <v>18101</v>
      </c>
      <c r="E4462" t="s">
        <v>13199</v>
      </c>
      <c r="F4462" t="s">
        <v>16</v>
      </c>
      <c r="G4462" t="s">
        <v>512</v>
      </c>
      <c r="H4462">
        <v>0</v>
      </c>
      <c r="I4462">
        <v>0</v>
      </c>
      <c r="J4462">
        <v>0</v>
      </c>
      <c r="K4462" t="s">
        <v>18102</v>
      </c>
    </row>
    <row r="4463" spans="1:11" x14ac:dyDescent="0.3">
      <c r="A4463" t="s">
        <v>18103</v>
      </c>
      <c r="C4463" t="s">
        <v>147</v>
      </c>
      <c r="D4463" t="s">
        <v>18104</v>
      </c>
      <c r="E4463" t="s">
        <v>183</v>
      </c>
      <c r="F4463" t="s">
        <v>1886</v>
      </c>
      <c r="G4463" t="s">
        <v>42</v>
      </c>
      <c r="H4463">
        <v>0</v>
      </c>
      <c r="I4463">
        <v>0</v>
      </c>
      <c r="J4463">
        <v>0</v>
      </c>
      <c r="K4463" t="s">
        <v>18105</v>
      </c>
    </row>
    <row r="4464" spans="1:11" x14ac:dyDescent="0.3">
      <c r="A4464" t="s">
        <v>18106</v>
      </c>
      <c r="C4464" t="s">
        <v>27</v>
      </c>
      <c r="D4464" t="s">
        <v>18107</v>
      </c>
      <c r="E4464" t="s">
        <v>1867</v>
      </c>
      <c r="F4464" t="s">
        <v>5406</v>
      </c>
      <c r="G4464" t="s">
        <v>42</v>
      </c>
      <c r="H4464">
        <v>0</v>
      </c>
      <c r="I4464">
        <v>0</v>
      </c>
      <c r="J4464">
        <v>0</v>
      </c>
      <c r="K4464" t="s">
        <v>18108</v>
      </c>
    </row>
    <row r="4465" spans="1:11" x14ac:dyDescent="0.3">
      <c r="A4465" t="s">
        <v>18109</v>
      </c>
      <c r="B4465" t="s">
        <v>18110</v>
      </c>
      <c r="C4465" t="s">
        <v>27</v>
      </c>
      <c r="D4465" t="s">
        <v>18111</v>
      </c>
      <c r="E4465" t="s">
        <v>1867</v>
      </c>
      <c r="F4465" t="s">
        <v>10870</v>
      </c>
      <c r="G4465" t="s">
        <v>42</v>
      </c>
      <c r="H4465">
        <v>0</v>
      </c>
      <c r="I4465">
        <v>0</v>
      </c>
      <c r="J4465">
        <v>0</v>
      </c>
      <c r="K4465" t="s">
        <v>18112</v>
      </c>
    </row>
    <row r="4466" spans="1:11" x14ac:dyDescent="0.3">
      <c r="A4466" t="s">
        <v>18113</v>
      </c>
      <c r="B4466" t="s">
        <v>18110</v>
      </c>
      <c r="C4466" t="s">
        <v>27</v>
      </c>
      <c r="D4466" t="s">
        <v>18114</v>
      </c>
      <c r="E4466" t="s">
        <v>1867</v>
      </c>
      <c r="F4466" t="s">
        <v>11456</v>
      </c>
      <c r="G4466" t="s">
        <v>42</v>
      </c>
      <c r="H4466">
        <v>0</v>
      </c>
      <c r="I4466">
        <v>0</v>
      </c>
      <c r="J4466">
        <v>0</v>
      </c>
      <c r="K4466" t="s">
        <v>18115</v>
      </c>
    </row>
    <row r="4467" spans="1:11" x14ac:dyDescent="0.3">
      <c r="A4467" t="s">
        <v>18116</v>
      </c>
      <c r="B4467" t="s">
        <v>18117</v>
      </c>
      <c r="C4467" t="s">
        <v>27</v>
      </c>
      <c r="D4467" t="s">
        <v>18118</v>
      </c>
      <c r="E4467" t="s">
        <v>1867</v>
      </c>
      <c r="F4467" t="s">
        <v>16</v>
      </c>
      <c r="G4467" t="s">
        <v>18119</v>
      </c>
      <c r="H4467">
        <v>0</v>
      </c>
      <c r="I4467">
        <v>0</v>
      </c>
      <c r="J4467">
        <v>0</v>
      </c>
      <c r="K4467" t="s">
        <v>18120</v>
      </c>
    </row>
    <row r="4468" spans="1:11" x14ac:dyDescent="0.3">
      <c r="A4468" t="s">
        <v>18121</v>
      </c>
      <c r="B4468" t="s">
        <v>18122</v>
      </c>
      <c r="C4468" t="s">
        <v>1159</v>
      </c>
      <c r="D4468" t="s">
        <v>18123</v>
      </c>
      <c r="E4468" t="s">
        <v>2421</v>
      </c>
      <c r="F4468" t="s">
        <v>16</v>
      </c>
      <c r="G4468" t="s">
        <v>5441</v>
      </c>
      <c r="H4468">
        <v>0</v>
      </c>
      <c r="I4468">
        <v>0</v>
      </c>
      <c r="J4468">
        <v>0</v>
      </c>
      <c r="K4468" t="s">
        <v>18124</v>
      </c>
    </row>
    <row r="4469" spans="1:11" x14ac:dyDescent="0.3">
      <c r="A4469" t="s">
        <v>18125</v>
      </c>
      <c r="B4469" t="s">
        <v>18126</v>
      </c>
      <c r="C4469" t="s">
        <v>558</v>
      </c>
      <c r="D4469" t="s">
        <v>18127</v>
      </c>
      <c r="E4469" t="s">
        <v>981</v>
      </c>
      <c r="F4469" t="s">
        <v>18128</v>
      </c>
      <c r="G4469" t="s">
        <v>42</v>
      </c>
      <c r="H4469">
        <v>0</v>
      </c>
      <c r="I4469">
        <v>0</v>
      </c>
      <c r="J4469">
        <v>0</v>
      </c>
      <c r="K4469" t="s">
        <v>18129</v>
      </c>
    </row>
    <row r="4470" spans="1:11" x14ac:dyDescent="0.3">
      <c r="A4470" t="s">
        <v>18130</v>
      </c>
      <c r="B4470" t="s">
        <v>18131</v>
      </c>
      <c r="C4470" t="s">
        <v>27</v>
      </c>
      <c r="D4470" t="s">
        <v>18132</v>
      </c>
      <c r="E4470" t="s">
        <v>1867</v>
      </c>
      <c r="F4470" t="s">
        <v>14941</v>
      </c>
      <c r="G4470" t="s">
        <v>42</v>
      </c>
      <c r="H4470">
        <v>0</v>
      </c>
      <c r="I4470">
        <v>0</v>
      </c>
      <c r="J4470">
        <v>0</v>
      </c>
      <c r="K4470" t="s">
        <v>18133</v>
      </c>
    </row>
    <row r="4471" spans="1:11" x14ac:dyDescent="0.3">
      <c r="A4471" t="s">
        <v>18134</v>
      </c>
      <c r="B4471" t="s">
        <v>18135</v>
      </c>
      <c r="C4471" t="s">
        <v>20</v>
      </c>
      <c r="D4471" t="s">
        <v>18136</v>
      </c>
      <c r="E4471" t="s">
        <v>14059</v>
      </c>
      <c r="F4471" t="s">
        <v>16</v>
      </c>
      <c r="G4471" t="s">
        <v>10656</v>
      </c>
      <c r="H4471">
        <v>0</v>
      </c>
      <c r="I4471">
        <v>0</v>
      </c>
      <c r="J4471">
        <v>0</v>
      </c>
      <c r="K4471" t="s">
        <v>18137</v>
      </c>
    </row>
    <row r="4472" spans="1:11" x14ac:dyDescent="0.3">
      <c r="A4472" t="s">
        <v>18138</v>
      </c>
      <c r="B4472" t="s">
        <v>18139</v>
      </c>
      <c r="C4472" t="s">
        <v>20</v>
      </c>
      <c r="D4472" t="s">
        <v>18140</v>
      </c>
      <c r="E4472" t="s">
        <v>14059</v>
      </c>
      <c r="F4472" t="s">
        <v>16</v>
      </c>
      <c r="G4472" t="s">
        <v>1463</v>
      </c>
      <c r="H4472">
        <v>0</v>
      </c>
      <c r="I4472">
        <v>0</v>
      </c>
      <c r="J4472">
        <v>0</v>
      </c>
      <c r="K4472" t="s">
        <v>18141</v>
      </c>
    </row>
    <row r="4473" spans="1:11" x14ac:dyDescent="0.3">
      <c r="A4473" t="s">
        <v>18142</v>
      </c>
      <c r="B4473" t="s">
        <v>18143</v>
      </c>
      <c r="C4473" t="s">
        <v>20</v>
      </c>
      <c r="D4473" t="s">
        <v>18144</v>
      </c>
      <c r="E4473" t="s">
        <v>14059</v>
      </c>
      <c r="F4473" t="s">
        <v>2286</v>
      </c>
      <c r="G4473" t="s">
        <v>42</v>
      </c>
      <c r="H4473">
        <v>0</v>
      </c>
      <c r="I4473">
        <v>0</v>
      </c>
      <c r="J4473">
        <v>0</v>
      </c>
      <c r="K4473" t="s">
        <v>18145</v>
      </c>
    </row>
    <row r="4474" spans="1:11" x14ac:dyDescent="0.3">
      <c r="A4474" t="s">
        <v>18146</v>
      </c>
      <c r="B4474" t="s">
        <v>18147</v>
      </c>
      <c r="C4474" t="s">
        <v>13</v>
      </c>
      <c r="D4474" t="s">
        <v>18148</v>
      </c>
      <c r="E4474" t="s">
        <v>13199</v>
      </c>
      <c r="F4474" t="s">
        <v>16</v>
      </c>
      <c r="G4474" t="s">
        <v>7000</v>
      </c>
      <c r="H4474">
        <v>0</v>
      </c>
      <c r="I4474">
        <v>0</v>
      </c>
      <c r="J4474">
        <v>0</v>
      </c>
      <c r="K4474" t="s">
        <v>18149</v>
      </c>
    </row>
    <row r="4475" spans="1:11" x14ac:dyDescent="0.3">
      <c r="A4475" t="s">
        <v>18150</v>
      </c>
      <c r="B4475" t="s">
        <v>18151</v>
      </c>
      <c r="C4475" t="s">
        <v>27</v>
      </c>
      <c r="D4475" t="s">
        <v>18152</v>
      </c>
      <c r="E4475" t="s">
        <v>1867</v>
      </c>
      <c r="F4475" t="s">
        <v>6622</v>
      </c>
      <c r="G4475" t="s">
        <v>42</v>
      </c>
      <c r="H4475">
        <v>0</v>
      </c>
      <c r="I4475">
        <v>0</v>
      </c>
      <c r="J4475">
        <v>0</v>
      </c>
      <c r="K4475" t="s">
        <v>18153</v>
      </c>
    </row>
    <row r="4476" spans="1:11" x14ac:dyDescent="0.3">
      <c r="A4476" t="s">
        <v>18154</v>
      </c>
      <c r="B4476" t="s">
        <v>18155</v>
      </c>
      <c r="C4476" t="s">
        <v>27</v>
      </c>
      <c r="D4476" t="s">
        <v>18156</v>
      </c>
      <c r="E4476" t="s">
        <v>1867</v>
      </c>
      <c r="F4476" t="s">
        <v>16</v>
      </c>
      <c r="G4476" t="s">
        <v>18157</v>
      </c>
      <c r="H4476">
        <v>0</v>
      </c>
      <c r="I4476">
        <v>0</v>
      </c>
      <c r="J4476">
        <v>0</v>
      </c>
      <c r="K4476" t="s">
        <v>18158</v>
      </c>
    </row>
    <row r="4477" spans="1:11" x14ac:dyDescent="0.3">
      <c r="A4477" t="s">
        <v>18159</v>
      </c>
      <c r="C4477" t="s">
        <v>558</v>
      </c>
      <c r="D4477" t="s">
        <v>18160</v>
      </c>
      <c r="E4477" t="s">
        <v>2102</v>
      </c>
      <c r="F4477" t="s">
        <v>41</v>
      </c>
      <c r="G4477" t="s">
        <v>7904</v>
      </c>
      <c r="H4477">
        <v>0</v>
      </c>
      <c r="I4477">
        <v>0</v>
      </c>
      <c r="J4477">
        <v>0</v>
      </c>
      <c r="K4477" t="s">
        <v>18161</v>
      </c>
    </row>
    <row r="4478" spans="1:11" x14ac:dyDescent="0.3">
      <c r="A4478" t="s">
        <v>18162</v>
      </c>
      <c r="B4478" t="s">
        <v>18163</v>
      </c>
      <c r="C4478" t="s">
        <v>558</v>
      </c>
      <c r="D4478" t="s">
        <v>18164</v>
      </c>
      <c r="E4478" t="s">
        <v>1090</v>
      </c>
      <c r="F4478" t="s">
        <v>16</v>
      </c>
      <c r="G4478" t="s">
        <v>4574</v>
      </c>
      <c r="H4478">
        <v>0</v>
      </c>
      <c r="I4478">
        <v>0</v>
      </c>
      <c r="J4478">
        <v>0</v>
      </c>
      <c r="K4478" t="s">
        <v>18165</v>
      </c>
    </row>
    <row r="4479" spans="1:11" x14ac:dyDescent="0.3">
      <c r="A4479" t="s">
        <v>18166</v>
      </c>
      <c r="C4479" t="s">
        <v>13</v>
      </c>
      <c r="D4479" t="s">
        <v>18167</v>
      </c>
      <c r="E4479" t="s">
        <v>15</v>
      </c>
      <c r="F4479" t="s">
        <v>41</v>
      </c>
      <c r="G4479" t="s">
        <v>42</v>
      </c>
      <c r="H4479">
        <v>0</v>
      </c>
      <c r="I4479">
        <v>0</v>
      </c>
      <c r="J4479">
        <v>0</v>
      </c>
      <c r="K4479" t="s">
        <v>18168</v>
      </c>
    </row>
    <row r="4480" spans="1:11" x14ac:dyDescent="0.3">
      <c r="A4480" t="s">
        <v>18169</v>
      </c>
      <c r="B4480" t="s">
        <v>10418</v>
      </c>
      <c r="C4480" t="s">
        <v>558</v>
      </c>
      <c r="D4480" t="s">
        <v>18170</v>
      </c>
      <c r="E4480" t="s">
        <v>1090</v>
      </c>
      <c r="F4480" t="s">
        <v>16</v>
      </c>
      <c r="G4480" t="s">
        <v>18171</v>
      </c>
      <c r="H4480">
        <v>0</v>
      </c>
      <c r="I4480">
        <v>0</v>
      </c>
      <c r="J4480">
        <v>0</v>
      </c>
      <c r="K4480" t="s">
        <v>18172</v>
      </c>
    </row>
    <row r="4481" spans="1:11" x14ac:dyDescent="0.3">
      <c r="A4481" t="s">
        <v>18173</v>
      </c>
      <c r="B4481" t="s">
        <v>18174</v>
      </c>
      <c r="C4481" t="s">
        <v>558</v>
      </c>
      <c r="D4481" t="s">
        <v>18175</v>
      </c>
      <c r="E4481" t="s">
        <v>1090</v>
      </c>
      <c r="F4481" t="s">
        <v>16</v>
      </c>
      <c r="G4481" t="s">
        <v>18176</v>
      </c>
      <c r="H4481">
        <v>0</v>
      </c>
      <c r="I4481">
        <v>0</v>
      </c>
      <c r="J4481">
        <v>0</v>
      </c>
      <c r="K4481" t="s">
        <v>18177</v>
      </c>
    </row>
    <row r="4482" spans="1:11" x14ac:dyDescent="0.3">
      <c r="A4482" t="s">
        <v>18178</v>
      </c>
      <c r="B4482" t="s">
        <v>18179</v>
      </c>
      <c r="C4482" t="s">
        <v>558</v>
      </c>
      <c r="D4482" t="s">
        <v>18180</v>
      </c>
      <c r="E4482" t="s">
        <v>1090</v>
      </c>
      <c r="F4482" t="s">
        <v>16</v>
      </c>
      <c r="G4482" t="s">
        <v>18181</v>
      </c>
      <c r="H4482">
        <v>0</v>
      </c>
      <c r="I4482">
        <v>0</v>
      </c>
      <c r="J4482">
        <v>0</v>
      </c>
      <c r="K4482" t="s">
        <v>18182</v>
      </c>
    </row>
    <row r="4483" spans="1:11" x14ac:dyDescent="0.3">
      <c r="A4483" t="s">
        <v>18183</v>
      </c>
      <c r="B4483" t="s">
        <v>18184</v>
      </c>
      <c r="C4483" t="s">
        <v>27</v>
      </c>
      <c r="D4483" t="s">
        <v>18185</v>
      </c>
      <c r="E4483" t="s">
        <v>1867</v>
      </c>
      <c r="F4483" t="s">
        <v>16</v>
      </c>
      <c r="G4483" t="s">
        <v>12458</v>
      </c>
      <c r="H4483">
        <v>0</v>
      </c>
      <c r="I4483">
        <v>0</v>
      </c>
      <c r="J4483">
        <v>0</v>
      </c>
      <c r="K4483" t="s">
        <v>18186</v>
      </c>
    </row>
    <row r="4484" spans="1:11" x14ac:dyDescent="0.3">
      <c r="A4484" t="s">
        <v>18187</v>
      </c>
      <c r="B4484" t="s">
        <v>18188</v>
      </c>
      <c r="C4484" t="s">
        <v>558</v>
      </c>
      <c r="D4484" t="s">
        <v>18189</v>
      </c>
      <c r="E4484" t="s">
        <v>1090</v>
      </c>
      <c r="F4484" t="s">
        <v>16</v>
      </c>
      <c r="G4484" t="s">
        <v>4044</v>
      </c>
      <c r="H4484">
        <v>0</v>
      </c>
      <c r="I4484">
        <v>0</v>
      </c>
      <c r="J4484">
        <v>0</v>
      </c>
      <c r="K4484" t="s">
        <v>18190</v>
      </c>
    </row>
    <row r="4485" spans="1:11" x14ac:dyDescent="0.3">
      <c r="A4485" t="s">
        <v>18191</v>
      </c>
      <c r="B4485" t="s">
        <v>18192</v>
      </c>
      <c r="C4485" t="s">
        <v>27</v>
      </c>
      <c r="D4485" t="s">
        <v>18193</v>
      </c>
      <c r="E4485" t="s">
        <v>1867</v>
      </c>
      <c r="F4485" t="s">
        <v>16</v>
      </c>
      <c r="G4485" t="s">
        <v>17</v>
      </c>
      <c r="H4485">
        <v>0</v>
      </c>
      <c r="I4485">
        <v>0</v>
      </c>
      <c r="J4485">
        <v>0</v>
      </c>
      <c r="K4485" t="s">
        <v>18194</v>
      </c>
    </row>
    <row r="4486" spans="1:11" x14ac:dyDescent="0.3">
      <c r="A4486" t="s">
        <v>18195</v>
      </c>
      <c r="B4486" t="s">
        <v>18196</v>
      </c>
      <c r="C4486" t="s">
        <v>558</v>
      </c>
      <c r="D4486" t="s">
        <v>18197</v>
      </c>
      <c r="E4486" t="s">
        <v>981</v>
      </c>
      <c r="F4486" t="s">
        <v>13924</v>
      </c>
      <c r="G4486" t="s">
        <v>42</v>
      </c>
      <c r="H4486">
        <v>0</v>
      </c>
      <c r="I4486">
        <v>0</v>
      </c>
      <c r="J4486">
        <v>0</v>
      </c>
      <c r="K4486" t="s">
        <v>18198</v>
      </c>
    </row>
    <row r="4487" spans="1:11" x14ac:dyDescent="0.3">
      <c r="A4487" t="s">
        <v>18199</v>
      </c>
      <c r="B4487" t="s">
        <v>18200</v>
      </c>
      <c r="C4487" t="s">
        <v>558</v>
      </c>
      <c r="D4487" t="s">
        <v>18201</v>
      </c>
      <c r="E4487" t="s">
        <v>560</v>
      </c>
      <c r="F4487" t="s">
        <v>11042</v>
      </c>
      <c r="G4487" t="s">
        <v>42</v>
      </c>
      <c r="H4487">
        <v>0</v>
      </c>
      <c r="I4487">
        <v>0</v>
      </c>
      <c r="J4487">
        <v>0</v>
      </c>
      <c r="K4487" t="s">
        <v>18202</v>
      </c>
    </row>
    <row r="4488" spans="1:11" x14ac:dyDescent="0.3">
      <c r="A4488" t="s">
        <v>18203</v>
      </c>
      <c r="B4488" t="s">
        <v>18204</v>
      </c>
      <c r="C4488" t="s">
        <v>20</v>
      </c>
      <c r="D4488" t="s">
        <v>18205</v>
      </c>
      <c r="E4488" t="s">
        <v>14059</v>
      </c>
      <c r="F4488" t="s">
        <v>7626</v>
      </c>
      <c r="G4488" t="s">
        <v>42</v>
      </c>
      <c r="H4488">
        <v>0</v>
      </c>
      <c r="I4488">
        <v>0</v>
      </c>
      <c r="J4488">
        <v>0</v>
      </c>
      <c r="K4488" t="s">
        <v>18206</v>
      </c>
    </row>
    <row r="4489" spans="1:11" x14ac:dyDescent="0.3">
      <c r="A4489" t="s">
        <v>18207</v>
      </c>
      <c r="C4489" t="s">
        <v>27</v>
      </c>
      <c r="D4489" t="s">
        <v>18208</v>
      </c>
      <c r="E4489" t="s">
        <v>1867</v>
      </c>
      <c r="F4489" t="s">
        <v>41</v>
      </c>
      <c r="G4489" t="s">
        <v>42</v>
      </c>
      <c r="H4489">
        <v>0</v>
      </c>
      <c r="I4489">
        <v>0</v>
      </c>
      <c r="J4489">
        <v>0</v>
      </c>
      <c r="K4489" t="s">
        <v>18209</v>
      </c>
    </row>
    <row r="4490" spans="1:11" x14ac:dyDescent="0.3">
      <c r="A4490" t="s">
        <v>18210</v>
      </c>
      <c r="B4490" t="s">
        <v>18211</v>
      </c>
      <c r="C4490" t="s">
        <v>27</v>
      </c>
      <c r="D4490" t="s">
        <v>18212</v>
      </c>
      <c r="E4490" t="s">
        <v>1867</v>
      </c>
      <c r="F4490" t="s">
        <v>9405</v>
      </c>
      <c r="G4490" t="s">
        <v>42</v>
      </c>
      <c r="H4490">
        <v>0</v>
      </c>
      <c r="I4490">
        <v>0</v>
      </c>
      <c r="J4490">
        <v>0</v>
      </c>
      <c r="K4490" t="s">
        <v>18213</v>
      </c>
    </row>
    <row r="4491" spans="1:11" x14ac:dyDescent="0.3">
      <c r="A4491" t="s">
        <v>18214</v>
      </c>
      <c r="B4491" t="s">
        <v>18215</v>
      </c>
      <c r="C4491" t="s">
        <v>20</v>
      </c>
      <c r="D4491" t="s">
        <v>18216</v>
      </c>
      <c r="E4491" t="s">
        <v>1867</v>
      </c>
      <c r="F4491" t="s">
        <v>1981</v>
      </c>
      <c r="G4491" t="s">
        <v>42</v>
      </c>
      <c r="H4491">
        <v>0</v>
      </c>
      <c r="I4491">
        <v>0</v>
      </c>
      <c r="J4491">
        <v>0</v>
      </c>
      <c r="K4491" t="s">
        <v>18217</v>
      </c>
    </row>
    <row r="4492" spans="1:11" x14ac:dyDescent="0.3">
      <c r="A4492" t="s">
        <v>18218</v>
      </c>
      <c r="B4492" t="s">
        <v>18219</v>
      </c>
      <c r="C4492" t="s">
        <v>20</v>
      </c>
      <c r="D4492" t="s">
        <v>18220</v>
      </c>
      <c r="E4492" t="s">
        <v>14059</v>
      </c>
      <c r="F4492" t="s">
        <v>18221</v>
      </c>
      <c r="G4492" t="s">
        <v>42</v>
      </c>
      <c r="H4492">
        <v>0</v>
      </c>
      <c r="I4492">
        <v>0</v>
      </c>
      <c r="J4492">
        <v>0</v>
      </c>
      <c r="K4492" t="s">
        <v>18222</v>
      </c>
    </row>
    <row r="4493" spans="1:11" x14ac:dyDescent="0.3">
      <c r="A4493" t="s">
        <v>18223</v>
      </c>
      <c r="B4493" t="s">
        <v>18224</v>
      </c>
      <c r="C4493" t="s">
        <v>20</v>
      </c>
      <c r="D4493" t="s">
        <v>18225</v>
      </c>
      <c r="E4493" t="s">
        <v>14059</v>
      </c>
      <c r="F4493" t="s">
        <v>1670</v>
      </c>
      <c r="G4493" t="s">
        <v>42</v>
      </c>
      <c r="H4493">
        <v>0</v>
      </c>
      <c r="I4493">
        <v>0</v>
      </c>
      <c r="J4493">
        <v>0</v>
      </c>
      <c r="K4493" t="s">
        <v>18226</v>
      </c>
    </row>
    <row r="4494" spans="1:11" x14ac:dyDescent="0.3">
      <c r="A4494" t="s">
        <v>18227</v>
      </c>
      <c r="B4494" t="s">
        <v>18228</v>
      </c>
      <c r="C4494" t="s">
        <v>558</v>
      </c>
      <c r="D4494" t="s">
        <v>18229</v>
      </c>
      <c r="E4494" t="s">
        <v>630</v>
      </c>
      <c r="F4494" t="s">
        <v>14941</v>
      </c>
      <c r="G4494" t="s">
        <v>42</v>
      </c>
      <c r="H4494">
        <v>0</v>
      </c>
      <c r="I4494">
        <v>0</v>
      </c>
      <c r="J4494">
        <v>0</v>
      </c>
      <c r="K4494" t="s">
        <v>18230</v>
      </c>
    </row>
    <row r="4495" spans="1:11" x14ac:dyDescent="0.3">
      <c r="A4495" t="s">
        <v>18231</v>
      </c>
      <c r="B4495" t="s">
        <v>10753</v>
      </c>
      <c r="C4495" t="s">
        <v>20</v>
      </c>
      <c r="D4495" t="s">
        <v>18232</v>
      </c>
      <c r="E4495" t="s">
        <v>14059</v>
      </c>
      <c r="F4495" t="s">
        <v>16</v>
      </c>
      <c r="G4495" t="s">
        <v>4543</v>
      </c>
      <c r="H4495">
        <v>0</v>
      </c>
      <c r="I4495">
        <v>0</v>
      </c>
      <c r="J4495">
        <v>0</v>
      </c>
      <c r="K4495" t="s">
        <v>18233</v>
      </c>
    </row>
    <row r="4496" spans="1:11" x14ac:dyDescent="0.3">
      <c r="A4496" t="s">
        <v>18234</v>
      </c>
      <c r="B4496" t="s">
        <v>18235</v>
      </c>
      <c r="C4496" t="s">
        <v>27</v>
      </c>
      <c r="D4496" t="s">
        <v>18236</v>
      </c>
      <c r="E4496" t="s">
        <v>1867</v>
      </c>
      <c r="F4496" t="s">
        <v>18237</v>
      </c>
      <c r="G4496" t="s">
        <v>42</v>
      </c>
      <c r="H4496">
        <v>0</v>
      </c>
      <c r="I4496">
        <v>0</v>
      </c>
      <c r="J4496">
        <v>0</v>
      </c>
      <c r="K4496" t="s">
        <v>18238</v>
      </c>
    </row>
    <row r="4497" spans="1:11" x14ac:dyDescent="0.3">
      <c r="A4497" t="s">
        <v>18239</v>
      </c>
      <c r="B4497" t="s">
        <v>18240</v>
      </c>
      <c r="C4497" t="s">
        <v>20</v>
      </c>
      <c r="D4497" t="s">
        <v>18241</v>
      </c>
      <c r="E4497" t="s">
        <v>14059</v>
      </c>
      <c r="F4497" t="s">
        <v>2956</v>
      </c>
      <c r="G4497" t="s">
        <v>42</v>
      </c>
      <c r="H4497">
        <v>0</v>
      </c>
      <c r="I4497">
        <v>0</v>
      </c>
      <c r="J4497">
        <v>0</v>
      </c>
      <c r="K4497" t="s">
        <v>18242</v>
      </c>
    </row>
    <row r="4498" spans="1:11" x14ac:dyDescent="0.3">
      <c r="A4498" t="s">
        <v>18243</v>
      </c>
      <c r="B4498" t="s">
        <v>18244</v>
      </c>
      <c r="C4498" t="s">
        <v>20</v>
      </c>
      <c r="D4498" t="s">
        <v>18245</v>
      </c>
      <c r="E4498" t="s">
        <v>14059</v>
      </c>
      <c r="F4498" t="s">
        <v>7594</v>
      </c>
      <c r="G4498" t="s">
        <v>42</v>
      </c>
      <c r="H4498">
        <v>0</v>
      </c>
      <c r="I4498">
        <v>0</v>
      </c>
      <c r="J4498">
        <v>0</v>
      </c>
      <c r="K4498" t="s">
        <v>18246</v>
      </c>
    </row>
    <row r="4499" spans="1:11" x14ac:dyDescent="0.3">
      <c r="A4499" t="s">
        <v>18247</v>
      </c>
      <c r="B4499" t="s">
        <v>18248</v>
      </c>
      <c r="C4499" t="s">
        <v>27</v>
      </c>
      <c r="D4499" t="s">
        <v>18249</v>
      </c>
      <c r="E4499" t="s">
        <v>1867</v>
      </c>
      <c r="F4499" t="s">
        <v>18250</v>
      </c>
      <c r="G4499" t="s">
        <v>42</v>
      </c>
      <c r="H4499">
        <v>0</v>
      </c>
      <c r="I4499">
        <v>0</v>
      </c>
      <c r="J4499">
        <v>0</v>
      </c>
      <c r="K4499" t="s">
        <v>18251</v>
      </c>
    </row>
    <row r="4500" spans="1:11" x14ac:dyDescent="0.3">
      <c r="A4500" t="s">
        <v>18252</v>
      </c>
      <c r="B4500" t="s">
        <v>18253</v>
      </c>
      <c r="C4500" t="s">
        <v>558</v>
      </c>
      <c r="D4500" t="s">
        <v>18254</v>
      </c>
      <c r="E4500" t="s">
        <v>1090</v>
      </c>
      <c r="F4500" t="s">
        <v>16</v>
      </c>
      <c r="G4500" t="s">
        <v>2318</v>
      </c>
      <c r="H4500">
        <v>0</v>
      </c>
      <c r="I4500">
        <v>0</v>
      </c>
      <c r="J4500">
        <v>0</v>
      </c>
      <c r="K4500" t="s">
        <v>18255</v>
      </c>
    </row>
    <row r="4501" spans="1:11" x14ac:dyDescent="0.3">
      <c r="A4501" t="s">
        <v>18256</v>
      </c>
      <c r="B4501" t="s">
        <v>18257</v>
      </c>
      <c r="C4501" t="s">
        <v>1159</v>
      </c>
      <c r="D4501" t="s">
        <v>18258</v>
      </c>
      <c r="E4501" t="s">
        <v>2421</v>
      </c>
      <c r="F4501" t="s">
        <v>16</v>
      </c>
      <c r="G4501" t="s">
        <v>8839</v>
      </c>
      <c r="H4501">
        <v>0</v>
      </c>
      <c r="I4501">
        <v>0</v>
      </c>
      <c r="J4501">
        <v>0</v>
      </c>
      <c r="K4501" t="s">
        <v>18259</v>
      </c>
    </row>
    <row r="4502" spans="1:11" x14ac:dyDescent="0.3">
      <c r="A4502" t="s">
        <v>18260</v>
      </c>
      <c r="B4502" t="s">
        <v>18261</v>
      </c>
      <c r="C4502" t="s">
        <v>27</v>
      </c>
      <c r="D4502" t="s">
        <v>18262</v>
      </c>
      <c r="E4502" t="s">
        <v>1867</v>
      </c>
      <c r="F4502" t="s">
        <v>2852</v>
      </c>
      <c r="G4502" t="s">
        <v>42</v>
      </c>
      <c r="H4502">
        <v>0</v>
      </c>
      <c r="I4502">
        <v>0</v>
      </c>
      <c r="J4502">
        <v>0</v>
      </c>
      <c r="K4502" t="s">
        <v>18263</v>
      </c>
    </row>
    <row r="4503" spans="1:11" x14ac:dyDescent="0.3">
      <c r="A4503" t="s">
        <v>18264</v>
      </c>
      <c r="B4503" t="s">
        <v>18265</v>
      </c>
      <c r="C4503" t="s">
        <v>147</v>
      </c>
      <c r="D4503" t="s">
        <v>18266</v>
      </c>
      <c r="E4503" t="s">
        <v>183</v>
      </c>
      <c r="F4503" t="s">
        <v>7012</v>
      </c>
      <c r="G4503" t="s">
        <v>42</v>
      </c>
      <c r="H4503">
        <v>0</v>
      </c>
      <c r="I4503">
        <v>0</v>
      </c>
      <c r="J4503">
        <v>0</v>
      </c>
      <c r="K4503" t="s">
        <v>18267</v>
      </c>
    </row>
    <row r="4504" spans="1:11" x14ac:dyDescent="0.3">
      <c r="A4504" t="s">
        <v>18268</v>
      </c>
      <c r="B4504" t="s">
        <v>18269</v>
      </c>
      <c r="C4504" t="s">
        <v>13</v>
      </c>
      <c r="E4504" t="s">
        <v>15</v>
      </c>
      <c r="F4504" t="s">
        <v>16</v>
      </c>
      <c r="G4504" t="s">
        <v>1004</v>
      </c>
      <c r="H4504">
        <v>0</v>
      </c>
      <c r="I4504">
        <v>0</v>
      </c>
      <c r="J4504">
        <v>0</v>
      </c>
      <c r="K4504" t="s">
        <v>18270</v>
      </c>
    </row>
    <row r="4505" spans="1:11" x14ac:dyDescent="0.3">
      <c r="A4505" t="s">
        <v>18271</v>
      </c>
      <c r="C4505" t="s">
        <v>558</v>
      </c>
      <c r="D4505" t="s">
        <v>18272</v>
      </c>
      <c r="E4505" t="s">
        <v>754</v>
      </c>
      <c r="F4505" t="s">
        <v>4174</v>
      </c>
      <c r="G4505" t="s">
        <v>42</v>
      </c>
      <c r="H4505">
        <v>0</v>
      </c>
      <c r="I4505">
        <v>0</v>
      </c>
      <c r="J4505">
        <v>0</v>
      </c>
      <c r="K4505" t="s">
        <v>18273</v>
      </c>
    </row>
    <row r="4506" spans="1:11" x14ac:dyDescent="0.3">
      <c r="A4506" t="s">
        <v>18274</v>
      </c>
      <c r="B4506" t="s">
        <v>18275</v>
      </c>
      <c r="C4506" t="s">
        <v>147</v>
      </c>
      <c r="D4506" t="s">
        <v>18276</v>
      </c>
      <c r="E4506" t="s">
        <v>183</v>
      </c>
      <c r="F4506" t="s">
        <v>845</v>
      </c>
      <c r="G4506" t="s">
        <v>42</v>
      </c>
      <c r="H4506">
        <v>0</v>
      </c>
      <c r="I4506">
        <v>0</v>
      </c>
      <c r="J4506">
        <v>0</v>
      </c>
      <c r="K4506" t="s">
        <v>18277</v>
      </c>
    </row>
    <row r="4507" spans="1:11" x14ac:dyDescent="0.3">
      <c r="A4507" t="s">
        <v>18278</v>
      </c>
      <c r="B4507" t="s">
        <v>18279</v>
      </c>
      <c r="C4507" t="s">
        <v>13</v>
      </c>
      <c r="D4507" t="s">
        <v>18280</v>
      </c>
      <c r="E4507" t="s">
        <v>13199</v>
      </c>
      <c r="F4507" t="s">
        <v>16</v>
      </c>
      <c r="G4507" t="s">
        <v>117</v>
      </c>
      <c r="H4507">
        <v>0</v>
      </c>
      <c r="I4507">
        <v>0</v>
      </c>
      <c r="J4507">
        <v>0</v>
      </c>
      <c r="K4507" t="s">
        <v>18281</v>
      </c>
    </row>
    <row r="4508" spans="1:11" x14ac:dyDescent="0.3">
      <c r="A4508" t="s">
        <v>18282</v>
      </c>
      <c r="B4508" t="s">
        <v>18283</v>
      </c>
      <c r="C4508" t="s">
        <v>558</v>
      </c>
      <c r="D4508" t="s">
        <v>18284</v>
      </c>
      <c r="E4508" t="s">
        <v>1090</v>
      </c>
      <c r="F4508" t="s">
        <v>16</v>
      </c>
      <c r="G4508" t="s">
        <v>18285</v>
      </c>
      <c r="H4508">
        <v>0</v>
      </c>
      <c r="I4508">
        <v>0</v>
      </c>
      <c r="J4508">
        <v>0</v>
      </c>
      <c r="K4508" t="s">
        <v>18286</v>
      </c>
    </row>
    <row r="4509" spans="1:11" x14ac:dyDescent="0.3">
      <c r="A4509" t="s">
        <v>18287</v>
      </c>
      <c r="C4509" t="s">
        <v>147</v>
      </c>
      <c r="D4509" t="s">
        <v>18288</v>
      </c>
      <c r="E4509" t="s">
        <v>183</v>
      </c>
      <c r="F4509" t="s">
        <v>8684</v>
      </c>
      <c r="G4509" t="s">
        <v>42</v>
      </c>
      <c r="H4509">
        <v>0</v>
      </c>
      <c r="I4509">
        <v>0</v>
      </c>
      <c r="J4509">
        <v>0</v>
      </c>
      <c r="K4509" t="s">
        <v>18289</v>
      </c>
    </row>
    <row r="4510" spans="1:11" x14ac:dyDescent="0.3">
      <c r="A4510" t="s">
        <v>18290</v>
      </c>
      <c r="B4510" t="s">
        <v>18291</v>
      </c>
      <c r="C4510" t="s">
        <v>20</v>
      </c>
      <c r="D4510" t="s">
        <v>18292</v>
      </c>
      <c r="E4510" t="s">
        <v>14059</v>
      </c>
      <c r="F4510" t="s">
        <v>160</v>
      </c>
      <c r="G4510" t="s">
        <v>42</v>
      </c>
      <c r="H4510">
        <v>0</v>
      </c>
      <c r="I4510">
        <v>0</v>
      </c>
      <c r="J4510">
        <v>0</v>
      </c>
      <c r="K4510" t="s">
        <v>18293</v>
      </c>
    </row>
    <row r="4511" spans="1:11" x14ac:dyDescent="0.3">
      <c r="A4511" t="s">
        <v>18294</v>
      </c>
      <c r="B4511" t="s">
        <v>18295</v>
      </c>
      <c r="C4511" t="s">
        <v>20</v>
      </c>
      <c r="D4511" t="s">
        <v>18296</v>
      </c>
      <c r="E4511" t="s">
        <v>14059</v>
      </c>
      <c r="F4511" t="s">
        <v>6442</v>
      </c>
      <c r="G4511" t="s">
        <v>42</v>
      </c>
      <c r="H4511">
        <v>0</v>
      </c>
      <c r="I4511">
        <v>0</v>
      </c>
      <c r="J4511">
        <v>0</v>
      </c>
      <c r="K4511" t="s">
        <v>18297</v>
      </c>
    </row>
    <row r="4512" spans="1:11" x14ac:dyDescent="0.3">
      <c r="A4512" t="s">
        <v>18298</v>
      </c>
      <c r="B4512" t="s">
        <v>18299</v>
      </c>
      <c r="C4512" t="s">
        <v>20</v>
      </c>
      <c r="D4512" t="s">
        <v>18300</v>
      </c>
      <c r="E4512" t="s">
        <v>14059</v>
      </c>
      <c r="F4512" t="s">
        <v>1573</v>
      </c>
      <c r="G4512" t="s">
        <v>42</v>
      </c>
      <c r="H4512">
        <v>0</v>
      </c>
      <c r="I4512">
        <v>0</v>
      </c>
      <c r="J4512">
        <v>0</v>
      </c>
      <c r="K4512" t="s">
        <v>18301</v>
      </c>
    </row>
    <row r="4513" spans="1:11" x14ac:dyDescent="0.3">
      <c r="A4513" t="s">
        <v>18302</v>
      </c>
      <c r="B4513" t="s">
        <v>18303</v>
      </c>
      <c r="C4513" t="s">
        <v>20</v>
      </c>
      <c r="D4513" t="s">
        <v>18304</v>
      </c>
      <c r="E4513" t="s">
        <v>14059</v>
      </c>
      <c r="F4513" t="s">
        <v>4497</v>
      </c>
      <c r="G4513" t="s">
        <v>42</v>
      </c>
      <c r="H4513">
        <v>0</v>
      </c>
      <c r="I4513">
        <v>0</v>
      </c>
      <c r="J4513">
        <v>0</v>
      </c>
      <c r="K4513" t="s">
        <v>18305</v>
      </c>
    </row>
    <row r="4514" spans="1:11" x14ac:dyDescent="0.3">
      <c r="A4514" t="s">
        <v>18306</v>
      </c>
      <c r="C4514" t="s">
        <v>558</v>
      </c>
      <c r="D4514" t="s">
        <v>18307</v>
      </c>
      <c r="E4514" t="s">
        <v>1090</v>
      </c>
      <c r="F4514" t="s">
        <v>482</v>
      </c>
      <c r="G4514" t="s">
        <v>4034</v>
      </c>
      <c r="H4514">
        <v>0</v>
      </c>
      <c r="I4514">
        <v>0</v>
      </c>
      <c r="J4514">
        <v>0</v>
      </c>
      <c r="K4514" t="s">
        <v>18308</v>
      </c>
    </row>
    <row r="4515" spans="1:11" x14ac:dyDescent="0.3">
      <c r="A4515" t="s">
        <v>18309</v>
      </c>
      <c r="B4515" t="s">
        <v>18310</v>
      </c>
      <c r="C4515" t="s">
        <v>20</v>
      </c>
      <c r="D4515" t="s">
        <v>18311</v>
      </c>
      <c r="E4515" t="s">
        <v>14059</v>
      </c>
      <c r="F4515" t="s">
        <v>1793</v>
      </c>
      <c r="G4515" t="s">
        <v>42</v>
      </c>
      <c r="H4515">
        <v>0</v>
      </c>
      <c r="I4515">
        <v>0</v>
      </c>
      <c r="J4515">
        <v>0</v>
      </c>
      <c r="K4515" t="s">
        <v>18312</v>
      </c>
    </row>
    <row r="4516" spans="1:11" x14ac:dyDescent="0.3">
      <c r="A4516" t="s">
        <v>18313</v>
      </c>
      <c r="C4516" t="s">
        <v>20</v>
      </c>
      <c r="D4516" t="s">
        <v>18314</v>
      </c>
      <c r="E4516" t="s">
        <v>14059</v>
      </c>
      <c r="F4516" t="s">
        <v>16</v>
      </c>
      <c r="G4516" t="s">
        <v>6400</v>
      </c>
      <c r="H4516">
        <v>0</v>
      </c>
      <c r="I4516">
        <v>0</v>
      </c>
      <c r="J4516">
        <v>0</v>
      </c>
      <c r="K4516" t="s">
        <v>18315</v>
      </c>
    </row>
    <row r="4517" spans="1:11" x14ac:dyDescent="0.3">
      <c r="A4517" t="s">
        <v>18316</v>
      </c>
      <c r="B4517" t="s">
        <v>18317</v>
      </c>
      <c r="C4517" t="s">
        <v>27</v>
      </c>
      <c r="D4517" t="s">
        <v>18318</v>
      </c>
      <c r="E4517" t="s">
        <v>1867</v>
      </c>
      <c r="F4517" t="s">
        <v>1324</v>
      </c>
      <c r="G4517" t="s">
        <v>42</v>
      </c>
      <c r="H4517">
        <v>0</v>
      </c>
      <c r="I4517">
        <v>0</v>
      </c>
      <c r="J4517">
        <v>0</v>
      </c>
      <c r="K4517" t="s">
        <v>18319</v>
      </c>
    </row>
    <row r="4518" spans="1:11" x14ac:dyDescent="0.3">
      <c r="A4518" t="s">
        <v>18320</v>
      </c>
      <c r="B4518" t="s">
        <v>18321</v>
      </c>
      <c r="C4518" t="s">
        <v>27</v>
      </c>
      <c r="D4518" t="s">
        <v>18322</v>
      </c>
      <c r="E4518" t="s">
        <v>1867</v>
      </c>
      <c r="F4518" t="s">
        <v>1751</v>
      </c>
      <c r="G4518" t="s">
        <v>42</v>
      </c>
      <c r="H4518">
        <v>0</v>
      </c>
      <c r="I4518">
        <v>0</v>
      </c>
      <c r="J4518">
        <v>0</v>
      </c>
      <c r="K4518" t="s">
        <v>18323</v>
      </c>
    </row>
    <row r="4519" spans="1:11" x14ac:dyDescent="0.3">
      <c r="A4519" t="s">
        <v>18324</v>
      </c>
      <c r="B4519" t="s">
        <v>18325</v>
      </c>
      <c r="C4519" t="s">
        <v>13</v>
      </c>
      <c r="D4519" t="s">
        <v>18326</v>
      </c>
      <c r="E4519" t="s">
        <v>13199</v>
      </c>
      <c r="F4519" t="s">
        <v>16</v>
      </c>
      <c r="G4519" t="s">
        <v>6617</v>
      </c>
      <c r="H4519">
        <v>0</v>
      </c>
      <c r="I4519">
        <v>0</v>
      </c>
      <c r="J4519">
        <v>0</v>
      </c>
      <c r="K4519" t="s">
        <v>18327</v>
      </c>
    </row>
    <row r="4520" spans="1:11" x14ac:dyDescent="0.3">
      <c r="A4520" t="s">
        <v>18328</v>
      </c>
      <c r="B4520" t="s">
        <v>18329</v>
      </c>
      <c r="C4520" t="s">
        <v>27</v>
      </c>
      <c r="D4520" t="s">
        <v>18330</v>
      </c>
      <c r="E4520" t="s">
        <v>1867</v>
      </c>
      <c r="F4520" t="s">
        <v>2595</v>
      </c>
      <c r="G4520" t="s">
        <v>42</v>
      </c>
      <c r="H4520">
        <v>0</v>
      </c>
      <c r="I4520">
        <v>0</v>
      </c>
      <c r="J4520">
        <v>0</v>
      </c>
      <c r="K4520" t="s">
        <v>18331</v>
      </c>
    </row>
    <row r="4521" spans="1:11" x14ac:dyDescent="0.3">
      <c r="A4521" t="s">
        <v>18332</v>
      </c>
      <c r="B4521" t="s">
        <v>18333</v>
      </c>
      <c r="C4521" t="s">
        <v>27</v>
      </c>
      <c r="D4521" t="s">
        <v>18334</v>
      </c>
      <c r="E4521" t="s">
        <v>1867</v>
      </c>
      <c r="F4521" t="s">
        <v>17463</v>
      </c>
      <c r="G4521" t="s">
        <v>42</v>
      </c>
      <c r="H4521">
        <v>0</v>
      </c>
      <c r="I4521">
        <v>0</v>
      </c>
      <c r="J4521">
        <v>0</v>
      </c>
      <c r="K4521" t="s">
        <v>18335</v>
      </c>
    </row>
    <row r="4522" spans="1:11" x14ac:dyDescent="0.3">
      <c r="A4522" t="s">
        <v>18336</v>
      </c>
      <c r="B4522" t="s">
        <v>18337</v>
      </c>
      <c r="C4522" t="s">
        <v>27</v>
      </c>
      <c r="D4522" t="s">
        <v>18338</v>
      </c>
      <c r="E4522" t="s">
        <v>1867</v>
      </c>
      <c r="F4522" t="s">
        <v>18339</v>
      </c>
      <c r="G4522" t="s">
        <v>42</v>
      </c>
      <c r="H4522">
        <v>0</v>
      </c>
      <c r="I4522">
        <v>0</v>
      </c>
      <c r="J4522">
        <v>0</v>
      </c>
      <c r="K4522" t="s">
        <v>18340</v>
      </c>
    </row>
    <row r="4523" spans="1:11" x14ac:dyDescent="0.3">
      <c r="A4523" t="s">
        <v>18341</v>
      </c>
      <c r="B4523" t="s">
        <v>18342</v>
      </c>
      <c r="C4523" t="s">
        <v>27</v>
      </c>
      <c r="D4523" t="s">
        <v>18343</v>
      </c>
      <c r="E4523" t="s">
        <v>1867</v>
      </c>
      <c r="F4523" t="s">
        <v>2703</v>
      </c>
      <c r="G4523" t="s">
        <v>42</v>
      </c>
      <c r="H4523">
        <v>0</v>
      </c>
      <c r="I4523">
        <v>0</v>
      </c>
      <c r="J4523">
        <v>0</v>
      </c>
      <c r="K4523" t="s">
        <v>18344</v>
      </c>
    </row>
    <row r="4524" spans="1:11" x14ac:dyDescent="0.3">
      <c r="A4524" t="s">
        <v>18345</v>
      </c>
      <c r="C4524" t="s">
        <v>558</v>
      </c>
      <c r="D4524" t="s">
        <v>18346</v>
      </c>
      <c r="E4524" t="s">
        <v>754</v>
      </c>
      <c r="F4524" t="s">
        <v>6890</v>
      </c>
      <c r="G4524" t="s">
        <v>42</v>
      </c>
      <c r="H4524">
        <v>0</v>
      </c>
      <c r="I4524">
        <v>0</v>
      </c>
      <c r="J4524">
        <v>0</v>
      </c>
      <c r="K4524" t="s">
        <v>18347</v>
      </c>
    </row>
    <row r="4525" spans="1:11" x14ac:dyDescent="0.3">
      <c r="A4525" t="s">
        <v>18348</v>
      </c>
      <c r="B4525" t="s">
        <v>18349</v>
      </c>
      <c r="C4525" t="s">
        <v>27</v>
      </c>
      <c r="D4525" t="s">
        <v>18350</v>
      </c>
      <c r="E4525" t="s">
        <v>1867</v>
      </c>
      <c r="F4525" t="s">
        <v>3310</v>
      </c>
      <c r="G4525" t="s">
        <v>42</v>
      </c>
      <c r="H4525">
        <v>0</v>
      </c>
      <c r="I4525">
        <v>0</v>
      </c>
      <c r="J4525">
        <v>0</v>
      </c>
      <c r="K4525" t="s">
        <v>18351</v>
      </c>
    </row>
    <row r="4526" spans="1:11" x14ac:dyDescent="0.3">
      <c r="A4526" t="s">
        <v>18352</v>
      </c>
      <c r="B4526" t="s">
        <v>18353</v>
      </c>
      <c r="C4526" t="s">
        <v>20</v>
      </c>
      <c r="D4526" t="s">
        <v>18354</v>
      </c>
      <c r="E4526" t="s">
        <v>14059</v>
      </c>
      <c r="F4526" t="s">
        <v>16</v>
      </c>
      <c r="G4526" t="s">
        <v>4993</v>
      </c>
      <c r="H4526">
        <v>0</v>
      </c>
      <c r="I4526">
        <v>0</v>
      </c>
      <c r="J4526">
        <v>0</v>
      </c>
      <c r="K4526" t="s">
        <v>18355</v>
      </c>
    </row>
    <row r="4527" spans="1:11" x14ac:dyDescent="0.3">
      <c r="A4527" t="s">
        <v>18356</v>
      </c>
      <c r="B4527" t="s">
        <v>18357</v>
      </c>
      <c r="C4527" t="s">
        <v>13</v>
      </c>
      <c r="D4527" t="s">
        <v>18358</v>
      </c>
      <c r="E4527" t="s">
        <v>13199</v>
      </c>
      <c r="F4527" t="s">
        <v>41</v>
      </c>
      <c r="G4527" t="s">
        <v>42</v>
      </c>
      <c r="H4527">
        <v>0</v>
      </c>
      <c r="I4527">
        <v>0</v>
      </c>
      <c r="J4527">
        <v>0</v>
      </c>
      <c r="K4527" t="s">
        <v>18359</v>
      </c>
    </row>
    <row r="4528" spans="1:11" x14ac:dyDescent="0.3">
      <c r="A4528" t="s">
        <v>18360</v>
      </c>
      <c r="B4528" t="s">
        <v>18361</v>
      </c>
      <c r="C4528" t="s">
        <v>13</v>
      </c>
      <c r="D4528" t="s">
        <v>18362</v>
      </c>
      <c r="E4528" t="s">
        <v>13199</v>
      </c>
      <c r="F4528" t="s">
        <v>16</v>
      </c>
      <c r="G4528" t="s">
        <v>1952</v>
      </c>
      <c r="H4528">
        <v>0</v>
      </c>
      <c r="I4528">
        <v>0</v>
      </c>
      <c r="J4528">
        <v>0</v>
      </c>
      <c r="K4528" t="s">
        <v>18363</v>
      </c>
    </row>
    <row r="4529" spans="1:11" x14ac:dyDescent="0.3">
      <c r="A4529" t="s">
        <v>18364</v>
      </c>
      <c r="B4529" t="s">
        <v>18361</v>
      </c>
      <c r="C4529" t="s">
        <v>13</v>
      </c>
      <c r="D4529" t="s">
        <v>18365</v>
      </c>
      <c r="E4529" t="s">
        <v>13199</v>
      </c>
      <c r="F4529" t="s">
        <v>41</v>
      </c>
      <c r="G4529" t="s">
        <v>42</v>
      </c>
      <c r="H4529">
        <v>0</v>
      </c>
      <c r="I4529">
        <v>0</v>
      </c>
      <c r="J4529">
        <v>0</v>
      </c>
      <c r="K4529" t="s">
        <v>18366</v>
      </c>
    </row>
    <row r="4530" spans="1:11" x14ac:dyDescent="0.3">
      <c r="A4530" t="s">
        <v>18367</v>
      </c>
      <c r="B4530" t="s">
        <v>18368</v>
      </c>
      <c r="C4530" t="s">
        <v>13</v>
      </c>
      <c r="D4530" t="s">
        <v>18369</v>
      </c>
      <c r="E4530" t="s">
        <v>13199</v>
      </c>
      <c r="F4530" t="s">
        <v>41</v>
      </c>
      <c r="G4530" t="s">
        <v>42</v>
      </c>
      <c r="H4530">
        <v>0</v>
      </c>
      <c r="I4530">
        <v>0</v>
      </c>
      <c r="J4530">
        <v>0</v>
      </c>
      <c r="K4530" t="s">
        <v>18370</v>
      </c>
    </row>
    <row r="4531" spans="1:11" x14ac:dyDescent="0.3">
      <c r="A4531" t="s">
        <v>18371</v>
      </c>
      <c r="B4531" t="s">
        <v>18372</v>
      </c>
      <c r="C4531" t="s">
        <v>20</v>
      </c>
      <c r="D4531" t="s">
        <v>18373</v>
      </c>
      <c r="E4531" t="s">
        <v>14059</v>
      </c>
      <c r="F4531" t="s">
        <v>4261</v>
      </c>
      <c r="G4531" t="s">
        <v>42</v>
      </c>
      <c r="H4531">
        <v>0</v>
      </c>
      <c r="I4531">
        <v>0</v>
      </c>
      <c r="J4531">
        <v>0</v>
      </c>
      <c r="K4531" t="s">
        <v>18374</v>
      </c>
    </row>
    <row r="4532" spans="1:11" x14ac:dyDescent="0.3">
      <c r="A4532" t="s">
        <v>18375</v>
      </c>
      <c r="B4532" t="s">
        <v>18376</v>
      </c>
      <c r="C4532" t="s">
        <v>558</v>
      </c>
      <c r="D4532" t="s">
        <v>18377</v>
      </c>
      <c r="E4532" t="s">
        <v>1090</v>
      </c>
      <c r="F4532" t="s">
        <v>16</v>
      </c>
      <c r="G4532" t="s">
        <v>5436</v>
      </c>
      <c r="H4532">
        <v>0</v>
      </c>
      <c r="I4532">
        <v>0</v>
      </c>
      <c r="J4532">
        <v>0</v>
      </c>
      <c r="K4532" t="s">
        <v>18378</v>
      </c>
    </row>
    <row r="4533" spans="1:11" x14ac:dyDescent="0.3">
      <c r="A4533" t="s">
        <v>18379</v>
      </c>
      <c r="B4533" t="s">
        <v>18380</v>
      </c>
      <c r="C4533" t="s">
        <v>20</v>
      </c>
      <c r="D4533" t="s">
        <v>18381</v>
      </c>
      <c r="E4533" t="s">
        <v>14059</v>
      </c>
      <c r="F4533" t="s">
        <v>2703</v>
      </c>
      <c r="G4533" t="s">
        <v>42</v>
      </c>
      <c r="H4533">
        <v>0</v>
      </c>
      <c r="I4533">
        <v>0</v>
      </c>
      <c r="J4533">
        <v>0</v>
      </c>
      <c r="K4533" t="s">
        <v>18382</v>
      </c>
    </row>
    <row r="4534" spans="1:11" x14ac:dyDescent="0.3">
      <c r="A4534" t="s">
        <v>18383</v>
      </c>
      <c r="B4534" t="s">
        <v>18384</v>
      </c>
      <c r="C4534" t="s">
        <v>27</v>
      </c>
      <c r="D4534" t="s">
        <v>18385</v>
      </c>
      <c r="E4534" t="s">
        <v>1867</v>
      </c>
      <c r="F4534" t="s">
        <v>2892</v>
      </c>
      <c r="G4534" t="s">
        <v>269</v>
      </c>
      <c r="H4534">
        <v>0</v>
      </c>
      <c r="I4534">
        <v>0</v>
      </c>
      <c r="J4534">
        <v>0</v>
      </c>
      <c r="K4534" t="s">
        <v>18386</v>
      </c>
    </row>
    <row r="4535" spans="1:11" x14ac:dyDescent="0.3">
      <c r="A4535" t="s">
        <v>18387</v>
      </c>
      <c r="B4535" t="s">
        <v>18388</v>
      </c>
      <c r="C4535" t="s">
        <v>27</v>
      </c>
      <c r="D4535" t="s">
        <v>18389</v>
      </c>
      <c r="E4535" t="s">
        <v>29</v>
      </c>
      <c r="F4535" t="s">
        <v>16</v>
      </c>
      <c r="G4535" t="s">
        <v>4763</v>
      </c>
      <c r="H4535">
        <v>0</v>
      </c>
      <c r="I4535">
        <v>0</v>
      </c>
      <c r="J4535">
        <v>0</v>
      </c>
      <c r="K4535" t="s">
        <v>18390</v>
      </c>
    </row>
    <row r="4536" spans="1:11" x14ac:dyDescent="0.3">
      <c r="A4536" t="s">
        <v>18391</v>
      </c>
      <c r="B4536" t="s">
        <v>18392</v>
      </c>
      <c r="C4536" t="s">
        <v>27</v>
      </c>
      <c r="D4536" t="s">
        <v>18393</v>
      </c>
      <c r="E4536" t="s">
        <v>1867</v>
      </c>
      <c r="F4536" t="s">
        <v>16</v>
      </c>
      <c r="G4536" t="s">
        <v>10373</v>
      </c>
      <c r="H4536">
        <v>0</v>
      </c>
      <c r="I4536">
        <v>0</v>
      </c>
      <c r="J4536">
        <v>0</v>
      </c>
      <c r="K4536" t="s">
        <v>18394</v>
      </c>
    </row>
    <row r="4537" spans="1:11" x14ac:dyDescent="0.3">
      <c r="A4537" t="s">
        <v>18395</v>
      </c>
      <c r="B4537" t="s">
        <v>18396</v>
      </c>
      <c r="C4537" t="s">
        <v>27</v>
      </c>
      <c r="D4537" t="s">
        <v>18397</v>
      </c>
      <c r="E4537" t="s">
        <v>1867</v>
      </c>
      <c r="F4537" t="s">
        <v>16</v>
      </c>
      <c r="G4537" t="s">
        <v>12652</v>
      </c>
      <c r="H4537">
        <v>0</v>
      </c>
      <c r="I4537">
        <v>0</v>
      </c>
      <c r="J4537">
        <v>0</v>
      </c>
      <c r="K4537" t="s">
        <v>18398</v>
      </c>
    </row>
    <row r="4538" spans="1:11" x14ac:dyDescent="0.3">
      <c r="A4538" t="s">
        <v>18399</v>
      </c>
      <c r="B4538" t="s">
        <v>18400</v>
      </c>
      <c r="C4538" t="s">
        <v>558</v>
      </c>
      <c r="D4538" t="s">
        <v>18401</v>
      </c>
      <c r="E4538" t="s">
        <v>630</v>
      </c>
      <c r="F4538" t="s">
        <v>16</v>
      </c>
      <c r="G4538" t="s">
        <v>4326</v>
      </c>
      <c r="H4538">
        <v>0</v>
      </c>
      <c r="I4538">
        <v>0</v>
      </c>
      <c r="J4538">
        <v>0</v>
      </c>
      <c r="K4538" t="s">
        <v>18402</v>
      </c>
    </row>
    <row r="4539" spans="1:11" x14ac:dyDescent="0.3">
      <c r="A4539" t="s">
        <v>18403</v>
      </c>
      <c r="B4539" t="s">
        <v>18404</v>
      </c>
      <c r="C4539" t="s">
        <v>27</v>
      </c>
      <c r="D4539" t="s">
        <v>18405</v>
      </c>
      <c r="E4539" t="s">
        <v>1867</v>
      </c>
      <c r="F4539" t="s">
        <v>16</v>
      </c>
      <c r="G4539" t="s">
        <v>3103</v>
      </c>
      <c r="H4539">
        <v>0</v>
      </c>
      <c r="I4539">
        <v>0</v>
      </c>
      <c r="J4539">
        <v>0</v>
      </c>
      <c r="K4539" t="s">
        <v>18406</v>
      </c>
    </row>
    <row r="4540" spans="1:11" x14ac:dyDescent="0.3">
      <c r="A4540" t="s">
        <v>18407</v>
      </c>
      <c r="B4540" t="s">
        <v>18408</v>
      </c>
      <c r="C4540" t="s">
        <v>27</v>
      </c>
      <c r="D4540" t="s">
        <v>18409</v>
      </c>
      <c r="E4540" t="s">
        <v>1867</v>
      </c>
      <c r="F4540" t="s">
        <v>16</v>
      </c>
      <c r="G4540" t="s">
        <v>18410</v>
      </c>
      <c r="H4540">
        <v>0</v>
      </c>
      <c r="I4540">
        <v>0</v>
      </c>
      <c r="J4540">
        <v>0</v>
      </c>
      <c r="K4540" t="s">
        <v>18411</v>
      </c>
    </row>
    <row r="4541" spans="1:11" x14ac:dyDescent="0.3">
      <c r="A4541" t="s">
        <v>18412</v>
      </c>
      <c r="B4541" t="s">
        <v>18413</v>
      </c>
      <c r="C4541" t="s">
        <v>27</v>
      </c>
      <c r="D4541" t="s">
        <v>18414</v>
      </c>
      <c r="E4541" t="s">
        <v>1867</v>
      </c>
      <c r="F4541" t="s">
        <v>18415</v>
      </c>
      <c r="G4541" t="s">
        <v>4044</v>
      </c>
      <c r="H4541">
        <v>0</v>
      </c>
      <c r="I4541">
        <v>0</v>
      </c>
      <c r="J4541">
        <v>0</v>
      </c>
      <c r="K4541" t="s">
        <v>18416</v>
      </c>
    </row>
    <row r="4542" spans="1:11" x14ac:dyDescent="0.3">
      <c r="A4542" t="s">
        <v>18417</v>
      </c>
      <c r="B4542" t="s">
        <v>18418</v>
      </c>
      <c r="C4542" t="s">
        <v>20</v>
      </c>
      <c r="D4542" t="s">
        <v>18419</v>
      </c>
      <c r="E4542" t="s">
        <v>14059</v>
      </c>
      <c r="F4542" t="s">
        <v>16</v>
      </c>
      <c r="G4542" t="s">
        <v>5120</v>
      </c>
      <c r="H4542">
        <v>0</v>
      </c>
      <c r="I4542">
        <v>0</v>
      </c>
      <c r="J4542">
        <v>0</v>
      </c>
      <c r="K4542" t="s">
        <v>18420</v>
      </c>
    </row>
    <row r="4543" spans="1:11" x14ac:dyDescent="0.3">
      <c r="A4543" t="s">
        <v>18421</v>
      </c>
      <c r="C4543" t="s">
        <v>1159</v>
      </c>
      <c r="D4543" t="s">
        <v>18422</v>
      </c>
      <c r="E4543" t="s">
        <v>2421</v>
      </c>
      <c r="F4543" t="s">
        <v>16</v>
      </c>
      <c r="G4543" t="s">
        <v>3717</v>
      </c>
      <c r="H4543">
        <v>0</v>
      </c>
      <c r="I4543">
        <v>0</v>
      </c>
      <c r="J4543">
        <v>0</v>
      </c>
      <c r="K4543" t="s">
        <v>18423</v>
      </c>
    </row>
    <row r="4544" spans="1:11" x14ac:dyDescent="0.3">
      <c r="A4544" t="s">
        <v>18424</v>
      </c>
      <c r="B4544" t="s">
        <v>18425</v>
      </c>
      <c r="C4544" t="s">
        <v>27</v>
      </c>
      <c r="D4544" t="s">
        <v>18426</v>
      </c>
      <c r="E4544" t="s">
        <v>1867</v>
      </c>
      <c r="F4544" t="s">
        <v>18427</v>
      </c>
      <c r="G4544" t="s">
        <v>42</v>
      </c>
      <c r="H4544">
        <v>0</v>
      </c>
      <c r="I4544">
        <v>0</v>
      </c>
      <c r="J4544">
        <v>0</v>
      </c>
      <c r="K4544" t="s">
        <v>18428</v>
      </c>
    </row>
    <row r="4545" spans="1:11" x14ac:dyDescent="0.3">
      <c r="A4545" t="s">
        <v>18429</v>
      </c>
      <c r="B4545" t="s">
        <v>18430</v>
      </c>
      <c r="C4545" t="s">
        <v>558</v>
      </c>
      <c r="D4545" t="s">
        <v>18431</v>
      </c>
      <c r="E4545" t="s">
        <v>2102</v>
      </c>
      <c r="F4545" t="s">
        <v>16</v>
      </c>
      <c r="G4545" t="s">
        <v>3043</v>
      </c>
      <c r="H4545">
        <v>0</v>
      </c>
      <c r="I4545">
        <v>0</v>
      </c>
      <c r="J4545">
        <v>0</v>
      </c>
      <c r="K4545" t="s">
        <v>18432</v>
      </c>
    </row>
    <row r="4546" spans="1:11" x14ac:dyDescent="0.3">
      <c r="A4546" t="s">
        <v>18433</v>
      </c>
      <c r="C4546" t="s">
        <v>147</v>
      </c>
      <c r="D4546" t="s">
        <v>18434</v>
      </c>
      <c r="E4546" t="s">
        <v>4768</v>
      </c>
      <c r="F4546" t="s">
        <v>18435</v>
      </c>
      <c r="G4546" t="s">
        <v>42</v>
      </c>
      <c r="H4546">
        <v>0</v>
      </c>
      <c r="I4546">
        <v>0</v>
      </c>
      <c r="J4546">
        <v>0</v>
      </c>
      <c r="K4546" t="s">
        <v>18436</v>
      </c>
    </row>
    <row r="4547" spans="1:11" x14ac:dyDescent="0.3">
      <c r="A4547" t="s">
        <v>18437</v>
      </c>
      <c r="B4547" t="s">
        <v>18438</v>
      </c>
      <c r="C4547" t="s">
        <v>27</v>
      </c>
      <c r="D4547" t="s">
        <v>18439</v>
      </c>
      <c r="E4547" t="s">
        <v>1867</v>
      </c>
      <c r="F4547" t="s">
        <v>12193</v>
      </c>
      <c r="G4547" t="s">
        <v>42</v>
      </c>
      <c r="H4547">
        <v>0</v>
      </c>
      <c r="I4547">
        <v>0</v>
      </c>
      <c r="J4547">
        <v>0</v>
      </c>
      <c r="K4547" t="s">
        <v>18440</v>
      </c>
    </row>
    <row r="4548" spans="1:11" x14ac:dyDescent="0.3">
      <c r="A4548" t="s">
        <v>18441</v>
      </c>
      <c r="B4548" t="s">
        <v>18442</v>
      </c>
      <c r="C4548" t="s">
        <v>27</v>
      </c>
      <c r="D4548" t="s">
        <v>18443</v>
      </c>
      <c r="E4548" t="s">
        <v>1867</v>
      </c>
      <c r="F4548" t="s">
        <v>12666</v>
      </c>
      <c r="G4548" t="s">
        <v>42</v>
      </c>
      <c r="H4548">
        <v>0</v>
      </c>
      <c r="I4548">
        <v>0</v>
      </c>
      <c r="J4548">
        <v>0</v>
      </c>
      <c r="K4548" t="s">
        <v>18444</v>
      </c>
    </row>
    <row r="4549" spans="1:11" x14ac:dyDescent="0.3">
      <c r="A4549" t="s">
        <v>18445</v>
      </c>
      <c r="B4549" t="s">
        <v>18446</v>
      </c>
      <c r="C4549" t="s">
        <v>27</v>
      </c>
      <c r="D4549" t="s">
        <v>18447</v>
      </c>
      <c r="E4549" t="s">
        <v>1867</v>
      </c>
      <c r="F4549" t="s">
        <v>8797</v>
      </c>
      <c r="G4549" t="s">
        <v>42</v>
      </c>
      <c r="H4549">
        <v>0</v>
      </c>
      <c r="I4549">
        <v>0</v>
      </c>
      <c r="J4549">
        <v>0</v>
      </c>
      <c r="K4549" t="s">
        <v>18448</v>
      </c>
    </row>
    <row r="4550" spans="1:11" x14ac:dyDescent="0.3">
      <c r="A4550" t="s">
        <v>18449</v>
      </c>
      <c r="B4550" t="s">
        <v>18450</v>
      </c>
      <c r="C4550" t="s">
        <v>27</v>
      </c>
      <c r="D4550" t="s">
        <v>18451</v>
      </c>
      <c r="E4550" t="s">
        <v>1867</v>
      </c>
      <c r="F4550" t="s">
        <v>11292</v>
      </c>
      <c r="G4550" t="s">
        <v>42</v>
      </c>
      <c r="H4550">
        <v>0</v>
      </c>
      <c r="I4550">
        <v>0</v>
      </c>
      <c r="J4550">
        <v>0</v>
      </c>
      <c r="K4550" t="s">
        <v>18452</v>
      </c>
    </row>
    <row r="4551" spans="1:11" x14ac:dyDescent="0.3">
      <c r="A4551" t="s">
        <v>18453</v>
      </c>
      <c r="B4551" t="s">
        <v>18454</v>
      </c>
      <c r="C4551" t="s">
        <v>20</v>
      </c>
      <c r="D4551" t="s">
        <v>18455</v>
      </c>
      <c r="E4551" t="s">
        <v>14059</v>
      </c>
      <c r="F4551" t="s">
        <v>16</v>
      </c>
      <c r="G4551" t="s">
        <v>5815</v>
      </c>
      <c r="H4551">
        <v>0</v>
      </c>
      <c r="I4551">
        <v>0</v>
      </c>
      <c r="J4551">
        <v>0</v>
      </c>
      <c r="K4551" t="s">
        <v>18456</v>
      </c>
    </row>
    <row r="4552" spans="1:11" x14ac:dyDescent="0.3">
      <c r="A4552" t="s">
        <v>18457</v>
      </c>
      <c r="B4552" t="s">
        <v>18458</v>
      </c>
      <c r="C4552" t="s">
        <v>13</v>
      </c>
      <c r="D4552" t="s">
        <v>18459</v>
      </c>
      <c r="E4552" t="s">
        <v>13199</v>
      </c>
      <c r="F4552" t="s">
        <v>16</v>
      </c>
      <c r="G4552" t="s">
        <v>6617</v>
      </c>
      <c r="H4552">
        <v>0</v>
      </c>
      <c r="I4552">
        <v>0</v>
      </c>
      <c r="J4552">
        <v>0</v>
      </c>
      <c r="K4552" t="s">
        <v>18460</v>
      </c>
    </row>
    <row r="4553" spans="1:11" x14ac:dyDescent="0.3">
      <c r="A4553" t="s">
        <v>18461</v>
      </c>
      <c r="B4553" t="s">
        <v>18462</v>
      </c>
      <c r="C4553" t="s">
        <v>20</v>
      </c>
      <c r="D4553" t="s">
        <v>18463</v>
      </c>
      <c r="E4553" t="s">
        <v>14059</v>
      </c>
      <c r="F4553" t="s">
        <v>16</v>
      </c>
      <c r="G4553" t="s">
        <v>4960</v>
      </c>
      <c r="H4553">
        <v>0</v>
      </c>
      <c r="I4553">
        <v>0</v>
      </c>
      <c r="J4553">
        <v>0</v>
      </c>
      <c r="K4553" t="s">
        <v>18464</v>
      </c>
    </row>
    <row r="4554" spans="1:11" x14ac:dyDescent="0.3">
      <c r="A4554" t="s">
        <v>18465</v>
      </c>
      <c r="C4554" t="s">
        <v>27</v>
      </c>
      <c r="D4554" t="s">
        <v>18466</v>
      </c>
      <c r="E4554" t="s">
        <v>1867</v>
      </c>
      <c r="F4554" t="s">
        <v>6061</v>
      </c>
      <c r="G4554" t="s">
        <v>42</v>
      </c>
      <c r="H4554">
        <v>0</v>
      </c>
      <c r="I4554">
        <v>0</v>
      </c>
      <c r="J4554">
        <v>0</v>
      </c>
      <c r="K4554" t="s">
        <v>18467</v>
      </c>
    </row>
    <row r="4555" spans="1:11" x14ac:dyDescent="0.3">
      <c r="A4555" t="s">
        <v>18468</v>
      </c>
      <c r="B4555" t="s">
        <v>18469</v>
      </c>
      <c r="C4555" t="s">
        <v>147</v>
      </c>
      <c r="D4555" t="s">
        <v>18470</v>
      </c>
      <c r="E4555" t="s">
        <v>183</v>
      </c>
      <c r="F4555" t="s">
        <v>1835</v>
      </c>
      <c r="G4555" t="s">
        <v>42</v>
      </c>
      <c r="H4555">
        <v>0</v>
      </c>
      <c r="I4555">
        <v>0</v>
      </c>
      <c r="J4555">
        <v>0</v>
      </c>
      <c r="K4555" t="s">
        <v>18471</v>
      </c>
    </row>
    <row r="4556" spans="1:11" x14ac:dyDescent="0.3">
      <c r="A4556" t="s">
        <v>18472</v>
      </c>
      <c r="B4556" t="s">
        <v>18473</v>
      </c>
      <c r="C4556" t="s">
        <v>20</v>
      </c>
      <c r="D4556" t="s">
        <v>18474</v>
      </c>
      <c r="E4556" t="s">
        <v>22</v>
      </c>
      <c r="F4556" t="s">
        <v>2956</v>
      </c>
      <c r="G4556" t="s">
        <v>42</v>
      </c>
      <c r="H4556">
        <v>0</v>
      </c>
      <c r="I4556">
        <v>0</v>
      </c>
      <c r="J4556">
        <v>0</v>
      </c>
      <c r="K4556" t="s">
        <v>18475</v>
      </c>
    </row>
    <row r="4557" spans="1:11" x14ac:dyDescent="0.3">
      <c r="A4557" t="s">
        <v>18476</v>
      </c>
      <c r="B4557" t="s">
        <v>18477</v>
      </c>
      <c r="C4557" t="s">
        <v>147</v>
      </c>
      <c r="D4557" t="s">
        <v>18478</v>
      </c>
      <c r="E4557" t="s">
        <v>183</v>
      </c>
      <c r="F4557" t="s">
        <v>3769</v>
      </c>
      <c r="G4557" t="s">
        <v>42</v>
      </c>
      <c r="H4557">
        <v>0</v>
      </c>
      <c r="I4557">
        <v>0</v>
      </c>
      <c r="J4557">
        <v>0</v>
      </c>
      <c r="K4557" t="s">
        <v>18479</v>
      </c>
    </row>
    <row r="4558" spans="1:11" x14ac:dyDescent="0.3">
      <c r="A4558" t="s">
        <v>18480</v>
      </c>
      <c r="B4558" t="s">
        <v>18481</v>
      </c>
      <c r="C4558" t="s">
        <v>147</v>
      </c>
      <c r="D4558" t="s">
        <v>18482</v>
      </c>
      <c r="E4558" t="s">
        <v>183</v>
      </c>
      <c r="F4558" t="s">
        <v>3981</v>
      </c>
      <c r="G4558" t="s">
        <v>42</v>
      </c>
      <c r="H4558">
        <v>0</v>
      </c>
      <c r="I4558">
        <v>0</v>
      </c>
      <c r="J4558">
        <v>0</v>
      </c>
      <c r="K4558" t="s">
        <v>18483</v>
      </c>
    </row>
    <row r="4559" spans="1:11" x14ac:dyDescent="0.3">
      <c r="A4559" t="s">
        <v>18484</v>
      </c>
      <c r="B4559" t="s">
        <v>18485</v>
      </c>
      <c r="C4559" t="s">
        <v>147</v>
      </c>
      <c r="D4559" t="s">
        <v>18486</v>
      </c>
      <c r="E4559" t="s">
        <v>183</v>
      </c>
      <c r="F4559" t="s">
        <v>1986</v>
      </c>
      <c r="G4559" t="s">
        <v>42</v>
      </c>
      <c r="H4559">
        <v>0</v>
      </c>
      <c r="I4559">
        <v>0</v>
      </c>
      <c r="J4559">
        <v>0</v>
      </c>
      <c r="K4559" t="s">
        <v>18487</v>
      </c>
    </row>
    <row r="4560" spans="1:11" x14ac:dyDescent="0.3">
      <c r="A4560" t="s">
        <v>18488</v>
      </c>
      <c r="B4560" t="s">
        <v>18489</v>
      </c>
      <c r="C4560" t="s">
        <v>147</v>
      </c>
      <c r="D4560" t="s">
        <v>18490</v>
      </c>
      <c r="E4560" t="s">
        <v>183</v>
      </c>
      <c r="F4560" t="s">
        <v>326</v>
      </c>
      <c r="G4560" t="s">
        <v>42</v>
      </c>
      <c r="H4560">
        <v>0</v>
      </c>
      <c r="I4560">
        <v>0</v>
      </c>
      <c r="J4560">
        <v>0</v>
      </c>
      <c r="K4560" t="s">
        <v>18491</v>
      </c>
    </row>
    <row r="4561" spans="1:11" x14ac:dyDescent="0.3">
      <c r="A4561" t="s">
        <v>18492</v>
      </c>
      <c r="B4561" t="s">
        <v>18493</v>
      </c>
      <c r="C4561" t="s">
        <v>147</v>
      </c>
      <c r="D4561" t="s">
        <v>18494</v>
      </c>
      <c r="E4561" t="s">
        <v>183</v>
      </c>
      <c r="F4561" t="s">
        <v>2770</v>
      </c>
      <c r="G4561" t="s">
        <v>42</v>
      </c>
      <c r="H4561">
        <v>0</v>
      </c>
      <c r="I4561">
        <v>0</v>
      </c>
      <c r="J4561">
        <v>0</v>
      </c>
      <c r="K4561" t="s">
        <v>18495</v>
      </c>
    </row>
    <row r="4562" spans="1:11" x14ac:dyDescent="0.3">
      <c r="A4562" t="s">
        <v>18496</v>
      </c>
      <c r="B4562" t="s">
        <v>18497</v>
      </c>
      <c r="C4562" t="s">
        <v>147</v>
      </c>
      <c r="D4562" t="s">
        <v>18498</v>
      </c>
      <c r="E4562" t="s">
        <v>183</v>
      </c>
      <c r="F4562" t="s">
        <v>5406</v>
      </c>
      <c r="G4562" t="s">
        <v>42</v>
      </c>
      <c r="H4562">
        <v>0</v>
      </c>
      <c r="I4562">
        <v>0</v>
      </c>
      <c r="J4562">
        <v>0</v>
      </c>
      <c r="K4562" t="s">
        <v>18499</v>
      </c>
    </row>
    <row r="4563" spans="1:11" x14ac:dyDescent="0.3">
      <c r="A4563" t="s">
        <v>18500</v>
      </c>
      <c r="B4563" t="s">
        <v>18501</v>
      </c>
      <c r="C4563" t="s">
        <v>147</v>
      </c>
      <c r="D4563" t="s">
        <v>18502</v>
      </c>
      <c r="E4563" t="s">
        <v>183</v>
      </c>
      <c r="F4563" t="s">
        <v>1674</v>
      </c>
      <c r="G4563" t="s">
        <v>42</v>
      </c>
      <c r="H4563">
        <v>0</v>
      </c>
      <c r="I4563">
        <v>0</v>
      </c>
      <c r="J4563">
        <v>0</v>
      </c>
      <c r="K4563" t="s">
        <v>18503</v>
      </c>
    </row>
    <row r="4564" spans="1:11" x14ac:dyDescent="0.3">
      <c r="A4564" t="s">
        <v>18504</v>
      </c>
      <c r="B4564" t="s">
        <v>18505</v>
      </c>
      <c r="C4564" t="s">
        <v>147</v>
      </c>
      <c r="D4564" t="s">
        <v>18506</v>
      </c>
      <c r="E4564" t="s">
        <v>183</v>
      </c>
      <c r="F4564" t="s">
        <v>2835</v>
      </c>
      <c r="G4564" t="s">
        <v>42</v>
      </c>
      <c r="H4564">
        <v>0</v>
      </c>
      <c r="I4564">
        <v>0</v>
      </c>
      <c r="J4564">
        <v>0</v>
      </c>
      <c r="K4564" t="s">
        <v>18507</v>
      </c>
    </row>
    <row r="4565" spans="1:11" x14ac:dyDescent="0.3">
      <c r="A4565" t="s">
        <v>18508</v>
      </c>
      <c r="B4565" t="s">
        <v>18509</v>
      </c>
      <c r="C4565" t="s">
        <v>1159</v>
      </c>
      <c r="D4565" t="s">
        <v>18510</v>
      </c>
      <c r="E4565" t="s">
        <v>14853</v>
      </c>
      <c r="F4565" t="s">
        <v>16</v>
      </c>
      <c r="G4565" t="s">
        <v>717</v>
      </c>
      <c r="H4565">
        <v>0</v>
      </c>
      <c r="I4565">
        <v>0</v>
      </c>
      <c r="J4565">
        <v>0</v>
      </c>
      <c r="K4565" t="s">
        <v>18511</v>
      </c>
    </row>
    <row r="4566" spans="1:11" x14ac:dyDescent="0.3">
      <c r="A4566" t="s">
        <v>18512</v>
      </c>
      <c r="B4566" t="s">
        <v>18513</v>
      </c>
      <c r="C4566" t="s">
        <v>20</v>
      </c>
      <c r="D4566" t="s">
        <v>18514</v>
      </c>
      <c r="E4566" t="s">
        <v>22</v>
      </c>
      <c r="F4566" t="s">
        <v>3484</v>
      </c>
      <c r="G4566" t="s">
        <v>10008</v>
      </c>
      <c r="H4566">
        <v>0</v>
      </c>
      <c r="I4566">
        <v>0</v>
      </c>
      <c r="J4566">
        <v>0</v>
      </c>
      <c r="K4566" t="s">
        <v>18515</v>
      </c>
    </row>
    <row r="4567" spans="1:11" x14ac:dyDescent="0.3">
      <c r="A4567" t="s">
        <v>18516</v>
      </c>
      <c r="B4567" t="s">
        <v>18517</v>
      </c>
      <c r="C4567" t="s">
        <v>466</v>
      </c>
      <c r="D4567" t="s">
        <v>18518</v>
      </c>
      <c r="E4567" t="s">
        <v>5396</v>
      </c>
      <c r="F4567" t="s">
        <v>16</v>
      </c>
      <c r="G4567" t="s">
        <v>6576</v>
      </c>
      <c r="H4567">
        <v>0</v>
      </c>
      <c r="I4567">
        <v>0</v>
      </c>
      <c r="J4567">
        <v>0</v>
      </c>
      <c r="K4567" t="s">
        <v>18519</v>
      </c>
    </row>
    <row r="4568" spans="1:11" x14ac:dyDescent="0.3">
      <c r="A4568" t="s">
        <v>18520</v>
      </c>
      <c r="B4568" t="s">
        <v>9111</v>
      </c>
      <c r="C4568" t="s">
        <v>558</v>
      </c>
      <c r="D4568" t="s">
        <v>18521</v>
      </c>
      <c r="E4568" t="s">
        <v>1090</v>
      </c>
      <c r="F4568" t="s">
        <v>16</v>
      </c>
      <c r="G4568" t="s">
        <v>18522</v>
      </c>
      <c r="H4568">
        <v>0</v>
      </c>
      <c r="I4568">
        <v>0</v>
      </c>
      <c r="J4568">
        <v>0</v>
      </c>
      <c r="K4568" t="s">
        <v>18523</v>
      </c>
    </row>
    <row r="4569" spans="1:11" x14ac:dyDescent="0.3">
      <c r="A4569" t="s">
        <v>18524</v>
      </c>
      <c r="C4569" t="s">
        <v>558</v>
      </c>
      <c r="D4569" t="s">
        <v>18525</v>
      </c>
      <c r="E4569" t="s">
        <v>1090</v>
      </c>
      <c r="F4569" t="s">
        <v>16</v>
      </c>
      <c r="G4569" t="s">
        <v>1127</v>
      </c>
      <c r="H4569">
        <v>0</v>
      </c>
      <c r="I4569">
        <v>0</v>
      </c>
      <c r="J4569">
        <v>0</v>
      </c>
      <c r="K4569" t="s">
        <v>18526</v>
      </c>
    </row>
    <row r="4570" spans="1:11" x14ac:dyDescent="0.3">
      <c r="A4570" t="s">
        <v>18527</v>
      </c>
      <c r="B4570" t="s">
        <v>18528</v>
      </c>
      <c r="C4570" t="s">
        <v>13</v>
      </c>
      <c r="D4570" t="s">
        <v>18529</v>
      </c>
      <c r="E4570" t="s">
        <v>13199</v>
      </c>
      <c r="F4570" t="s">
        <v>16</v>
      </c>
      <c r="G4570" t="s">
        <v>1952</v>
      </c>
      <c r="H4570">
        <v>0</v>
      </c>
      <c r="I4570">
        <v>0</v>
      </c>
      <c r="J4570">
        <v>0</v>
      </c>
      <c r="K4570" t="s">
        <v>18530</v>
      </c>
    </row>
    <row r="4571" spans="1:11" x14ac:dyDescent="0.3">
      <c r="A4571" t="s">
        <v>18531</v>
      </c>
      <c r="B4571" t="s">
        <v>18532</v>
      </c>
      <c r="C4571" t="s">
        <v>13</v>
      </c>
      <c r="D4571" t="s">
        <v>18533</v>
      </c>
      <c r="E4571" t="s">
        <v>13199</v>
      </c>
      <c r="F4571" t="s">
        <v>16</v>
      </c>
      <c r="G4571" t="s">
        <v>11774</v>
      </c>
      <c r="H4571">
        <v>0</v>
      </c>
      <c r="I4571">
        <v>0</v>
      </c>
      <c r="J4571">
        <v>0</v>
      </c>
      <c r="K4571" t="s">
        <v>18534</v>
      </c>
    </row>
    <row r="4572" spans="1:11" x14ac:dyDescent="0.3">
      <c r="A4572" t="s">
        <v>18535</v>
      </c>
      <c r="B4572" t="s">
        <v>18536</v>
      </c>
      <c r="C4572" t="s">
        <v>13</v>
      </c>
      <c r="D4572" t="e">
        <f>부유 분진.</f>
        <v>#NAME?</v>
      </c>
      <c r="E4572" t="s">
        <v>13199</v>
      </c>
      <c r="F4572" t="s">
        <v>16</v>
      </c>
      <c r="G4572" t="s">
        <v>1224</v>
      </c>
      <c r="H4572">
        <v>0</v>
      </c>
      <c r="I4572">
        <v>0</v>
      </c>
      <c r="J4572">
        <v>0</v>
      </c>
      <c r="K4572" t="s">
        <v>18537</v>
      </c>
    </row>
    <row r="4573" spans="1:11" x14ac:dyDescent="0.3">
      <c r="A4573" t="s">
        <v>18538</v>
      </c>
      <c r="B4573" t="s">
        <v>18539</v>
      </c>
      <c r="C4573" t="s">
        <v>13</v>
      </c>
      <c r="D4573" t="s">
        <v>18540</v>
      </c>
      <c r="E4573" t="s">
        <v>13199</v>
      </c>
      <c r="F4573" t="s">
        <v>16</v>
      </c>
      <c r="G4573" t="s">
        <v>904</v>
      </c>
      <c r="H4573">
        <v>0</v>
      </c>
      <c r="I4573">
        <v>0</v>
      </c>
      <c r="J4573">
        <v>0</v>
      </c>
      <c r="K4573" t="s">
        <v>18541</v>
      </c>
    </row>
    <row r="4574" spans="1:11" x14ac:dyDescent="0.3">
      <c r="A4574" t="s">
        <v>18542</v>
      </c>
      <c r="B4574" t="s">
        <v>18543</v>
      </c>
      <c r="C4574" t="s">
        <v>13</v>
      </c>
      <c r="D4574" t="s">
        <v>18544</v>
      </c>
      <c r="E4574" t="s">
        <v>13199</v>
      </c>
      <c r="F4574" t="s">
        <v>16</v>
      </c>
      <c r="G4574" t="s">
        <v>364</v>
      </c>
      <c r="H4574">
        <v>0</v>
      </c>
      <c r="I4574">
        <v>0</v>
      </c>
      <c r="J4574">
        <v>0</v>
      </c>
      <c r="K4574" t="s">
        <v>18545</v>
      </c>
    </row>
    <row r="4575" spans="1:11" x14ac:dyDescent="0.3">
      <c r="A4575" t="s">
        <v>18546</v>
      </c>
      <c r="C4575" t="s">
        <v>13</v>
      </c>
      <c r="D4575" t="e">
        <f>굽힘 강도.</f>
        <v>#NAME?</v>
      </c>
      <c r="E4575" t="s">
        <v>15</v>
      </c>
      <c r="F4575" t="s">
        <v>16</v>
      </c>
      <c r="G4575" t="s">
        <v>42</v>
      </c>
      <c r="H4575">
        <v>0</v>
      </c>
      <c r="I4575">
        <v>0</v>
      </c>
      <c r="J4575">
        <v>0</v>
      </c>
      <c r="K4575" t="s">
        <v>18547</v>
      </c>
    </row>
    <row r="4576" spans="1:11" x14ac:dyDescent="0.3">
      <c r="A4576" t="s">
        <v>18548</v>
      </c>
      <c r="B4576" t="s">
        <v>18549</v>
      </c>
      <c r="C4576" t="s">
        <v>13</v>
      </c>
      <c r="D4576" t="s">
        <v>18550</v>
      </c>
      <c r="E4576" t="s">
        <v>13199</v>
      </c>
      <c r="F4576" t="s">
        <v>16</v>
      </c>
      <c r="G4576" t="s">
        <v>60</v>
      </c>
      <c r="H4576">
        <v>0</v>
      </c>
      <c r="I4576">
        <v>0</v>
      </c>
      <c r="J4576">
        <v>0</v>
      </c>
      <c r="K4576" t="s">
        <v>18551</v>
      </c>
    </row>
    <row r="4577" spans="1:11" x14ac:dyDescent="0.3">
      <c r="A4577" t="s">
        <v>18552</v>
      </c>
      <c r="B4577" t="s">
        <v>18257</v>
      </c>
      <c r="C4577" t="s">
        <v>1159</v>
      </c>
      <c r="D4577" t="s">
        <v>18553</v>
      </c>
      <c r="E4577" t="s">
        <v>10552</v>
      </c>
      <c r="F4577" t="s">
        <v>16</v>
      </c>
      <c r="G4577" t="s">
        <v>1271</v>
      </c>
      <c r="H4577">
        <v>0</v>
      </c>
      <c r="I4577">
        <v>0</v>
      </c>
      <c r="J4577">
        <v>0</v>
      </c>
      <c r="K4577" t="s">
        <v>18554</v>
      </c>
    </row>
    <row r="4578" spans="1:11" x14ac:dyDescent="0.3">
      <c r="A4578" t="s">
        <v>18555</v>
      </c>
      <c r="B4578" t="s">
        <v>18556</v>
      </c>
      <c r="C4578" t="s">
        <v>1159</v>
      </c>
      <c r="D4578" t="s">
        <v>18557</v>
      </c>
      <c r="E4578" t="s">
        <v>10552</v>
      </c>
      <c r="F4578" t="s">
        <v>16</v>
      </c>
      <c r="G4578" t="s">
        <v>18558</v>
      </c>
      <c r="H4578">
        <v>0</v>
      </c>
      <c r="I4578">
        <v>0</v>
      </c>
      <c r="J4578">
        <v>0</v>
      </c>
      <c r="K4578" t="s">
        <v>18559</v>
      </c>
    </row>
    <row r="4579" spans="1:11" x14ac:dyDescent="0.3">
      <c r="A4579" t="s">
        <v>18560</v>
      </c>
      <c r="B4579" t="s">
        <v>14187</v>
      </c>
      <c r="C4579" t="s">
        <v>27</v>
      </c>
      <c r="D4579" t="s">
        <v>18561</v>
      </c>
      <c r="E4579" t="s">
        <v>1867</v>
      </c>
      <c r="F4579" t="s">
        <v>2449</v>
      </c>
      <c r="G4579" t="s">
        <v>42</v>
      </c>
      <c r="H4579">
        <v>0</v>
      </c>
      <c r="I4579">
        <v>0</v>
      </c>
      <c r="J4579">
        <v>0</v>
      </c>
      <c r="K4579" t="s">
        <v>18562</v>
      </c>
    </row>
    <row r="4580" spans="1:11" x14ac:dyDescent="0.3">
      <c r="A4580" t="s">
        <v>18563</v>
      </c>
      <c r="B4580" t="s">
        <v>18564</v>
      </c>
      <c r="C4580" t="s">
        <v>13</v>
      </c>
      <c r="D4580" t="s">
        <v>18565</v>
      </c>
      <c r="E4580" t="s">
        <v>13199</v>
      </c>
      <c r="F4580" t="s">
        <v>41</v>
      </c>
      <c r="G4580" t="s">
        <v>42</v>
      </c>
      <c r="H4580">
        <v>0</v>
      </c>
      <c r="I4580">
        <v>0</v>
      </c>
      <c r="J4580">
        <v>0</v>
      </c>
      <c r="K4580" t="s">
        <v>18566</v>
      </c>
    </row>
    <row r="4581" spans="1:11" x14ac:dyDescent="0.3">
      <c r="A4581" t="s">
        <v>18567</v>
      </c>
      <c r="B4581" t="s">
        <v>18568</v>
      </c>
      <c r="C4581" t="s">
        <v>13</v>
      </c>
      <c r="D4581" t="s">
        <v>18569</v>
      </c>
      <c r="E4581" t="s">
        <v>13199</v>
      </c>
      <c r="F4581" t="s">
        <v>16</v>
      </c>
      <c r="G4581" t="s">
        <v>11774</v>
      </c>
      <c r="H4581">
        <v>0</v>
      </c>
      <c r="I4581">
        <v>0</v>
      </c>
      <c r="J4581">
        <v>0</v>
      </c>
      <c r="K4581" t="s">
        <v>18570</v>
      </c>
    </row>
    <row r="4582" spans="1:11" x14ac:dyDescent="0.3">
      <c r="A4582" t="s">
        <v>18571</v>
      </c>
      <c r="B4582" t="s">
        <v>18572</v>
      </c>
      <c r="C4582" t="s">
        <v>27</v>
      </c>
      <c r="D4582" t="s">
        <v>18573</v>
      </c>
      <c r="E4582" t="s">
        <v>1867</v>
      </c>
      <c r="F4582" t="s">
        <v>16</v>
      </c>
      <c r="G4582" t="s">
        <v>2211</v>
      </c>
      <c r="H4582">
        <v>0</v>
      </c>
      <c r="I4582">
        <v>0</v>
      </c>
      <c r="J4582">
        <v>0</v>
      </c>
      <c r="K4582" t="s">
        <v>18574</v>
      </c>
    </row>
    <row r="4583" spans="1:11" x14ac:dyDescent="0.3">
      <c r="A4583" t="s">
        <v>18575</v>
      </c>
      <c r="B4583" t="s">
        <v>18576</v>
      </c>
      <c r="C4583" t="s">
        <v>13</v>
      </c>
      <c r="D4583" t="s">
        <v>18577</v>
      </c>
      <c r="E4583" t="s">
        <v>13199</v>
      </c>
      <c r="F4583" t="s">
        <v>41</v>
      </c>
      <c r="G4583" t="s">
        <v>42</v>
      </c>
      <c r="H4583">
        <v>0</v>
      </c>
      <c r="I4583">
        <v>0</v>
      </c>
      <c r="J4583">
        <v>0</v>
      </c>
      <c r="K4583" t="s">
        <v>18578</v>
      </c>
    </row>
    <row r="4584" spans="1:11" x14ac:dyDescent="0.3">
      <c r="A4584" t="s">
        <v>18579</v>
      </c>
      <c r="B4584" t="s">
        <v>18580</v>
      </c>
      <c r="C4584" t="s">
        <v>558</v>
      </c>
      <c r="D4584" t="s">
        <v>18581</v>
      </c>
      <c r="E4584" t="s">
        <v>1090</v>
      </c>
      <c r="F4584" t="s">
        <v>18582</v>
      </c>
      <c r="G4584" t="s">
        <v>10738</v>
      </c>
      <c r="H4584">
        <v>0</v>
      </c>
      <c r="I4584">
        <v>0</v>
      </c>
      <c r="J4584">
        <v>0</v>
      </c>
      <c r="K4584" t="s">
        <v>18583</v>
      </c>
    </row>
    <row r="4585" spans="1:11" x14ac:dyDescent="0.3">
      <c r="A4585" t="s">
        <v>18584</v>
      </c>
      <c r="B4585" t="s">
        <v>18585</v>
      </c>
      <c r="C4585" t="s">
        <v>558</v>
      </c>
      <c r="D4585" t="s">
        <v>18586</v>
      </c>
      <c r="E4585" t="s">
        <v>560</v>
      </c>
      <c r="F4585" t="s">
        <v>16</v>
      </c>
      <c r="G4585" t="s">
        <v>10138</v>
      </c>
      <c r="H4585">
        <v>0</v>
      </c>
      <c r="I4585">
        <v>0</v>
      </c>
      <c r="J4585">
        <v>0</v>
      </c>
      <c r="K4585" t="s">
        <v>18587</v>
      </c>
    </row>
    <row r="4586" spans="1:11" x14ac:dyDescent="0.3">
      <c r="A4586" t="s">
        <v>18588</v>
      </c>
      <c r="B4586" t="s">
        <v>18589</v>
      </c>
      <c r="C4586" t="s">
        <v>558</v>
      </c>
      <c r="D4586" t="s">
        <v>18590</v>
      </c>
      <c r="E4586" t="s">
        <v>560</v>
      </c>
      <c r="F4586" t="s">
        <v>16</v>
      </c>
      <c r="G4586" t="s">
        <v>18591</v>
      </c>
      <c r="H4586">
        <v>0</v>
      </c>
      <c r="I4586">
        <v>0</v>
      </c>
      <c r="J4586">
        <v>0</v>
      </c>
      <c r="K4586" t="s">
        <v>18592</v>
      </c>
    </row>
    <row r="4587" spans="1:11" x14ac:dyDescent="0.3">
      <c r="A4587" t="s">
        <v>18593</v>
      </c>
      <c r="B4587" t="s">
        <v>18594</v>
      </c>
      <c r="C4587" t="s">
        <v>558</v>
      </c>
      <c r="D4587" t="s">
        <v>18595</v>
      </c>
      <c r="E4587" t="s">
        <v>560</v>
      </c>
      <c r="F4587" t="s">
        <v>17463</v>
      </c>
      <c r="G4587" t="s">
        <v>42</v>
      </c>
      <c r="H4587">
        <v>0</v>
      </c>
      <c r="I4587">
        <v>0</v>
      </c>
      <c r="J4587">
        <v>0</v>
      </c>
      <c r="K4587" t="s">
        <v>18596</v>
      </c>
    </row>
    <row r="4588" spans="1:11" x14ac:dyDescent="0.3">
      <c r="A4588" t="s">
        <v>18597</v>
      </c>
      <c r="B4588" t="s">
        <v>18598</v>
      </c>
      <c r="C4588" t="s">
        <v>558</v>
      </c>
      <c r="D4588" t="s">
        <v>18599</v>
      </c>
      <c r="E4588" t="s">
        <v>560</v>
      </c>
      <c r="F4588" t="s">
        <v>1947</v>
      </c>
      <c r="G4588" t="s">
        <v>42</v>
      </c>
      <c r="H4588">
        <v>0</v>
      </c>
      <c r="I4588">
        <v>0</v>
      </c>
      <c r="J4588">
        <v>0</v>
      </c>
      <c r="K4588" t="s">
        <v>18600</v>
      </c>
    </row>
    <row r="4589" spans="1:11" x14ac:dyDescent="0.3">
      <c r="A4589" t="s">
        <v>18601</v>
      </c>
      <c r="B4589" t="s">
        <v>18602</v>
      </c>
      <c r="C4589" t="s">
        <v>558</v>
      </c>
      <c r="D4589" t="s">
        <v>18603</v>
      </c>
      <c r="E4589" t="s">
        <v>560</v>
      </c>
      <c r="F4589" t="s">
        <v>994</v>
      </c>
      <c r="G4589" t="s">
        <v>42</v>
      </c>
      <c r="H4589">
        <v>0</v>
      </c>
      <c r="I4589">
        <v>0</v>
      </c>
      <c r="J4589">
        <v>0</v>
      </c>
      <c r="K4589" t="s">
        <v>18604</v>
      </c>
    </row>
    <row r="4590" spans="1:11" x14ac:dyDescent="0.3">
      <c r="A4590" t="s">
        <v>18605</v>
      </c>
      <c r="C4590" t="s">
        <v>558</v>
      </c>
      <c r="D4590" t="s">
        <v>18606</v>
      </c>
      <c r="E4590" t="s">
        <v>18607</v>
      </c>
      <c r="F4590" t="s">
        <v>3296</v>
      </c>
      <c r="G4590" t="s">
        <v>42</v>
      </c>
      <c r="H4590">
        <v>0</v>
      </c>
      <c r="I4590">
        <v>0</v>
      </c>
      <c r="J4590">
        <v>0</v>
      </c>
      <c r="K4590" t="s">
        <v>18608</v>
      </c>
    </row>
    <row r="4591" spans="1:11" x14ac:dyDescent="0.3">
      <c r="A4591" t="s">
        <v>18609</v>
      </c>
      <c r="B4591" t="s">
        <v>18610</v>
      </c>
      <c r="C4591" t="s">
        <v>558</v>
      </c>
      <c r="D4591" t="s">
        <v>18611</v>
      </c>
      <c r="E4591" t="s">
        <v>560</v>
      </c>
      <c r="F4591" t="s">
        <v>18612</v>
      </c>
      <c r="G4591" t="s">
        <v>42</v>
      </c>
      <c r="H4591">
        <v>0</v>
      </c>
      <c r="I4591">
        <v>0</v>
      </c>
      <c r="J4591">
        <v>0</v>
      </c>
      <c r="K4591" t="s">
        <v>18613</v>
      </c>
    </row>
    <row r="4592" spans="1:11" x14ac:dyDescent="0.3">
      <c r="A4592" t="s">
        <v>18614</v>
      </c>
      <c r="C4592" t="s">
        <v>558</v>
      </c>
      <c r="D4592" t="s">
        <v>18615</v>
      </c>
      <c r="E4592" t="s">
        <v>1090</v>
      </c>
      <c r="F4592" t="s">
        <v>3033</v>
      </c>
      <c r="G4592" t="s">
        <v>42</v>
      </c>
      <c r="H4592">
        <v>0</v>
      </c>
      <c r="I4592">
        <v>0</v>
      </c>
      <c r="J4592">
        <v>0</v>
      </c>
      <c r="K4592" t="s">
        <v>18616</v>
      </c>
    </row>
    <row r="4593" spans="1:11" x14ac:dyDescent="0.3">
      <c r="A4593" t="s">
        <v>18617</v>
      </c>
      <c r="B4593" t="s">
        <v>18618</v>
      </c>
      <c r="C4593" t="s">
        <v>20</v>
      </c>
      <c r="E4593" t="s">
        <v>14059</v>
      </c>
      <c r="F4593" t="s">
        <v>16</v>
      </c>
      <c r="G4593" t="s">
        <v>8776</v>
      </c>
      <c r="H4593">
        <v>0</v>
      </c>
      <c r="I4593">
        <v>0</v>
      </c>
      <c r="J4593">
        <v>0</v>
      </c>
      <c r="K4593" t="s">
        <v>18619</v>
      </c>
    </row>
    <row r="4594" spans="1:11" x14ac:dyDescent="0.3">
      <c r="A4594" t="s">
        <v>18620</v>
      </c>
      <c r="B4594" t="s">
        <v>18621</v>
      </c>
      <c r="C4594" t="s">
        <v>558</v>
      </c>
      <c r="D4594" t="s">
        <v>18622</v>
      </c>
      <c r="E4594" t="s">
        <v>1090</v>
      </c>
      <c r="F4594" t="s">
        <v>16</v>
      </c>
      <c r="G4594" t="s">
        <v>777</v>
      </c>
      <c r="H4594">
        <v>0</v>
      </c>
      <c r="I4594">
        <v>0</v>
      </c>
      <c r="J4594">
        <v>0</v>
      </c>
      <c r="K4594" t="s">
        <v>18623</v>
      </c>
    </row>
    <row r="4595" spans="1:11" x14ac:dyDescent="0.3">
      <c r="A4595" t="s">
        <v>18624</v>
      </c>
      <c r="B4595" t="s">
        <v>18625</v>
      </c>
      <c r="C4595" t="s">
        <v>27</v>
      </c>
      <c r="D4595" t="s">
        <v>18626</v>
      </c>
      <c r="E4595" t="s">
        <v>1867</v>
      </c>
      <c r="F4595" t="s">
        <v>13880</v>
      </c>
      <c r="G4595" t="s">
        <v>42</v>
      </c>
      <c r="H4595">
        <v>0</v>
      </c>
      <c r="I4595">
        <v>0</v>
      </c>
      <c r="J4595">
        <v>0</v>
      </c>
      <c r="K4595" t="s">
        <v>18627</v>
      </c>
    </row>
    <row r="4596" spans="1:11" x14ac:dyDescent="0.3">
      <c r="A4596" t="s">
        <v>18628</v>
      </c>
      <c r="B4596" t="s">
        <v>18629</v>
      </c>
      <c r="C4596" t="s">
        <v>27</v>
      </c>
      <c r="D4596" t="s">
        <v>18630</v>
      </c>
      <c r="E4596" t="s">
        <v>1867</v>
      </c>
      <c r="F4596" t="s">
        <v>835</v>
      </c>
      <c r="G4596" t="s">
        <v>42</v>
      </c>
      <c r="H4596">
        <v>0</v>
      </c>
      <c r="I4596">
        <v>0</v>
      </c>
      <c r="J4596">
        <v>0</v>
      </c>
      <c r="K4596" t="s">
        <v>18631</v>
      </c>
    </row>
    <row r="4597" spans="1:11" x14ac:dyDescent="0.3">
      <c r="A4597" t="s">
        <v>18632</v>
      </c>
      <c r="B4597" t="s">
        <v>18633</v>
      </c>
      <c r="C4597" t="s">
        <v>558</v>
      </c>
      <c r="D4597" t="s">
        <v>18634</v>
      </c>
      <c r="E4597" t="s">
        <v>560</v>
      </c>
      <c r="F4597" t="s">
        <v>10639</v>
      </c>
      <c r="G4597" t="s">
        <v>3987</v>
      </c>
      <c r="H4597">
        <v>0</v>
      </c>
      <c r="I4597">
        <v>0</v>
      </c>
      <c r="J4597">
        <v>0</v>
      </c>
      <c r="K4597" t="s">
        <v>18635</v>
      </c>
    </row>
    <row r="4598" spans="1:11" x14ac:dyDescent="0.3">
      <c r="A4598" t="s">
        <v>18636</v>
      </c>
      <c r="B4598" t="s">
        <v>18637</v>
      </c>
      <c r="C4598" t="s">
        <v>558</v>
      </c>
      <c r="D4598" t="s">
        <v>18638</v>
      </c>
      <c r="E4598" t="s">
        <v>560</v>
      </c>
      <c r="F4598" t="s">
        <v>16</v>
      </c>
      <c r="G4598" t="s">
        <v>18639</v>
      </c>
      <c r="H4598">
        <v>0</v>
      </c>
      <c r="I4598">
        <v>0</v>
      </c>
      <c r="J4598">
        <v>0</v>
      </c>
      <c r="K4598" t="s">
        <v>18640</v>
      </c>
    </row>
    <row r="4599" spans="1:11" x14ac:dyDescent="0.3">
      <c r="A4599" t="s">
        <v>18641</v>
      </c>
      <c r="B4599" t="s">
        <v>18642</v>
      </c>
      <c r="C4599" t="s">
        <v>27</v>
      </c>
      <c r="D4599" t="e">
        <f>탄소 섬유.</f>
        <v>#NAME?</v>
      </c>
      <c r="E4599" t="s">
        <v>29</v>
      </c>
      <c r="F4599" t="s">
        <v>16</v>
      </c>
      <c r="G4599" t="s">
        <v>10827</v>
      </c>
      <c r="H4599">
        <v>0</v>
      </c>
      <c r="I4599">
        <v>0</v>
      </c>
      <c r="J4599">
        <v>0</v>
      </c>
      <c r="K4599" t="s">
        <v>18643</v>
      </c>
    </row>
    <row r="4600" spans="1:11" x14ac:dyDescent="0.3">
      <c r="A4600" t="s">
        <v>18644</v>
      </c>
      <c r="B4600" t="s">
        <v>18645</v>
      </c>
      <c r="C4600" t="s">
        <v>558</v>
      </c>
      <c r="D4600" t="s">
        <v>18646</v>
      </c>
      <c r="E4600" t="s">
        <v>1692</v>
      </c>
      <c r="F4600" t="s">
        <v>1506</v>
      </c>
      <c r="G4600" t="s">
        <v>42</v>
      </c>
      <c r="H4600">
        <v>0</v>
      </c>
      <c r="I4600">
        <v>0</v>
      </c>
      <c r="J4600">
        <v>0</v>
      </c>
      <c r="K4600" t="s">
        <v>18647</v>
      </c>
    </row>
    <row r="4601" spans="1:11" x14ac:dyDescent="0.3">
      <c r="A4601" t="s">
        <v>18648</v>
      </c>
      <c r="B4601" t="s">
        <v>18649</v>
      </c>
      <c r="C4601" t="s">
        <v>558</v>
      </c>
      <c r="D4601" t="s">
        <v>18650</v>
      </c>
      <c r="E4601" t="s">
        <v>560</v>
      </c>
      <c r="F4601" t="s">
        <v>16</v>
      </c>
      <c r="G4601" t="s">
        <v>18651</v>
      </c>
      <c r="H4601">
        <v>0</v>
      </c>
      <c r="I4601">
        <v>0</v>
      </c>
      <c r="J4601">
        <v>0</v>
      </c>
      <c r="K4601" t="s">
        <v>18652</v>
      </c>
    </row>
    <row r="4602" spans="1:11" x14ac:dyDescent="0.3">
      <c r="A4602" t="s">
        <v>18653</v>
      </c>
      <c r="B4602" t="s">
        <v>18654</v>
      </c>
      <c r="C4602" t="s">
        <v>558</v>
      </c>
      <c r="D4602" t="s">
        <v>18655</v>
      </c>
      <c r="E4602" t="s">
        <v>560</v>
      </c>
      <c r="F4602" t="s">
        <v>16</v>
      </c>
      <c r="G4602" t="s">
        <v>4671</v>
      </c>
      <c r="H4602">
        <v>0</v>
      </c>
      <c r="I4602">
        <v>0</v>
      </c>
      <c r="J4602">
        <v>0</v>
      </c>
      <c r="K4602" t="s">
        <v>18656</v>
      </c>
    </row>
    <row r="4603" spans="1:11" x14ac:dyDescent="0.3">
      <c r="A4603" t="s">
        <v>18657</v>
      </c>
      <c r="B4603" t="s">
        <v>18658</v>
      </c>
      <c r="C4603" t="s">
        <v>558</v>
      </c>
      <c r="D4603" t="s">
        <v>18659</v>
      </c>
      <c r="E4603" t="s">
        <v>560</v>
      </c>
      <c r="F4603" t="s">
        <v>16</v>
      </c>
      <c r="G4603" t="s">
        <v>12703</v>
      </c>
      <c r="H4603">
        <v>0</v>
      </c>
      <c r="I4603">
        <v>0</v>
      </c>
      <c r="J4603">
        <v>0</v>
      </c>
      <c r="K4603" t="s">
        <v>18660</v>
      </c>
    </row>
    <row r="4604" spans="1:11" x14ac:dyDescent="0.3">
      <c r="A4604" t="s">
        <v>18661</v>
      </c>
      <c r="C4604" t="s">
        <v>558</v>
      </c>
      <c r="D4604" t="s">
        <v>18662</v>
      </c>
      <c r="E4604" t="s">
        <v>560</v>
      </c>
      <c r="F4604" t="s">
        <v>16</v>
      </c>
      <c r="G4604" t="s">
        <v>1004</v>
      </c>
      <c r="H4604">
        <v>0</v>
      </c>
      <c r="I4604">
        <v>0</v>
      </c>
      <c r="J4604">
        <v>0</v>
      </c>
      <c r="K4604" t="s">
        <v>18663</v>
      </c>
    </row>
    <row r="4605" spans="1:11" x14ac:dyDescent="0.3">
      <c r="A4605" t="s">
        <v>18664</v>
      </c>
      <c r="C4605" t="s">
        <v>558</v>
      </c>
      <c r="D4605" t="s">
        <v>18665</v>
      </c>
      <c r="E4605" t="s">
        <v>560</v>
      </c>
      <c r="F4605" t="s">
        <v>16</v>
      </c>
      <c r="G4605" t="s">
        <v>6873</v>
      </c>
      <c r="H4605">
        <v>0</v>
      </c>
      <c r="I4605">
        <v>0</v>
      </c>
      <c r="J4605">
        <v>0</v>
      </c>
      <c r="K4605" t="s">
        <v>18666</v>
      </c>
    </row>
    <row r="4606" spans="1:11" x14ac:dyDescent="0.3">
      <c r="A4606" t="s">
        <v>18667</v>
      </c>
      <c r="B4606" t="s">
        <v>18668</v>
      </c>
      <c r="C4606" t="s">
        <v>558</v>
      </c>
      <c r="D4606" t="s">
        <v>18669</v>
      </c>
      <c r="E4606" t="s">
        <v>560</v>
      </c>
      <c r="F4606" t="s">
        <v>16</v>
      </c>
      <c r="G4606" t="s">
        <v>18670</v>
      </c>
      <c r="H4606">
        <v>0</v>
      </c>
      <c r="I4606">
        <v>0</v>
      </c>
      <c r="J4606">
        <v>0</v>
      </c>
      <c r="K4606" t="s">
        <v>18671</v>
      </c>
    </row>
    <row r="4607" spans="1:11" x14ac:dyDescent="0.3">
      <c r="A4607" t="s">
        <v>18672</v>
      </c>
      <c r="B4607" t="s">
        <v>18673</v>
      </c>
      <c r="C4607" t="s">
        <v>558</v>
      </c>
      <c r="D4607" t="s">
        <v>18674</v>
      </c>
      <c r="E4607" t="s">
        <v>560</v>
      </c>
      <c r="F4607" t="s">
        <v>16</v>
      </c>
      <c r="G4607" t="s">
        <v>10188</v>
      </c>
      <c r="H4607">
        <v>0</v>
      </c>
      <c r="I4607">
        <v>0</v>
      </c>
      <c r="J4607">
        <v>0</v>
      </c>
      <c r="K4607" t="s">
        <v>18675</v>
      </c>
    </row>
    <row r="4608" spans="1:11" x14ac:dyDescent="0.3">
      <c r="A4608" t="s">
        <v>18676</v>
      </c>
      <c r="B4608" t="s">
        <v>18677</v>
      </c>
      <c r="C4608" t="s">
        <v>558</v>
      </c>
      <c r="D4608" t="s">
        <v>18678</v>
      </c>
      <c r="E4608" t="s">
        <v>560</v>
      </c>
      <c r="F4608" t="s">
        <v>16</v>
      </c>
      <c r="G4608" t="s">
        <v>18679</v>
      </c>
      <c r="H4608">
        <v>0</v>
      </c>
      <c r="I4608">
        <v>0</v>
      </c>
      <c r="J4608">
        <v>0</v>
      </c>
      <c r="K4608" t="s">
        <v>18680</v>
      </c>
    </row>
    <row r="4609" spans="1:11" x14ac:dyDescent="0.3">
      <c r="A4609" t="s">
        <v>18681</v>
      </c>
      <c r="B4609" t="s">
        <v>18682</v>
      </c>
      <c r="C4609" t="s">
        <v>558</v>
      </c>
      <c r="D4609" t="s">
        <v>18683</v>
      </c>
      <c r="E4609" t="s">
        <v>560</v>
      </c>
      <c r="F4609" t="s">
        <v>2795</v>
      </c>
      <c r="G4609" t="s">
        <v>42</v>
      </c>
      <c r="H4609">
        <v>0</v>
      </c>
      <c r="I4609">
        <v>0</v>
      </c>
      <c r="J4609">
        <v>0</v>
      </c>
      <c r="K4609" t="s">
        <v>18684</v>
      </c>
    </row>
    <row r="4610" spans="1:11" x14ac:dyDescent="0.3">
      <c r="A4610" t="s">
        <v>18685</v>
      </c>
      <c r="B4610" t="s">
        <v>18686</v>
      </c>
      <c r="C4610" t="s">
        <v>558</v>
      </c>
      <c r="D4610" t="s">
        <v>18687</v>
      </c>
      <c r="E4610" t="s">
        <v>560</v>
      </c>
      <c r="F4610" t="s">
        <v>3484</v>
      </c>
      <c r="G4610" t="s">
        <v>42</v>
      </c>
      <c r="H4610">
        <v>0</v>
      </c>
      <c r="I4610">
        <v>0</v>
      </c>
      <c r="J4610">
        <v>0</v>
      </c>
      <c r="K4610" t="s">
        <v>18688</v>
      </c>
    </row>
    <row r="4611" spans="1:11" x14ac:dyDescent="0.3">
      <c r="A4611" t="s">
        <v>18689</v>
      </c>
      <c r="B4611" t="s">
        <v>18690</v>
      </c>
      <c r="C4611" t="s">
        <v>558</v>
      </c>
      <c r="D4611" t="s">
        <v>18691</v>
      </c>
      <c r="E4611" t="s">
        <v>1692</v>
      </c>
      <c r="F4611" t="s">
        <v>3296</v>
      </c>
      <c r="G4611" t="s">
        <v>42</v>
      </c>
      <c r="H4611">
        <v>0</v>
      </c>
      <c r="I4611">
        <v>0</v>
      </c>
      <c r="J4611">
        <v>0</v>
      </c>
      <c r="K4611" t="s">
        <v>18692</v>
      </c>
    </row>
    <row r="4612" spans="1:11" x14ac:dyDescent="0.3">
      <c r="A4612" t="s">
        <v>18693</v>
      </c>
      <c r="C4612" t="s">
        <v>558</v>
      </c>
      <c r="D4612" t="s">
        <v>18694</v>
      </c>
      <c r="E4612" t="s">
        <v>560</v>
      </c>
      <c r="F4612" t="s">
        <v>16</v>
      </c>
      <c r="G4612" t="s">
        <v>42</v>
      </c>
      <c r="H4612">
        <v>0</v>
      </c>
      <c r="I4612">
        <v>0</v>
      </c>
      <c r="J4612">
        <v>0</v>
      </c>
      <c r="K4612" t="s">
        <v>18695</v>
      </c>
    </row>
    <row r="4613" spans="1:11" x14ac:dyDescent="0.3">
      <c r="A4613" t="s">
        <v>18696</v>
      </c>
      <c r="C4613" t="s">
        <v>558</v>
      </c>
      <c r="D4613" t="s">
        <v>18697</v>
      </c>
      <c r="E4613" t="s">
        <v>560</v>
      </c>
      <c r="F4613" t="s">
        <v>6886</v>
      </c>
      <c r="G4613" t="s">
        <v>42</v>
      </c>
      <c r="H4613">
        <v>0</v>
      </c>
      <c r="I4613">
        <v>0</v>
      </c>
      <c r="J4613">
        <v>0</v>
      </c>
      <c r="K4613" t="s">
        <v>18698</v>
      </c>
    </row>
    <row r="4614" spans="1:11" x14ac:dyDescent="0.3">
      <c r="A4614" t="s">
        <v>18699</v>
      </c>
      <c r="B4614" t="s">
        <v>18700</v>
      </c>
      <c r="C4614" t="s">
        <v>558</v>
      </c>
      <c r="D4614" t="s">
        <v>18701</v>
      </c>
      <c r="E4614" t="s">
        <v>560</v>
      </c>
      <c r="F4614" t="s">
        <v>1674</v>
      </c>
      <c r="G4614" t="s">
        <v>42</v>
      </c>
      <c r="H4614">
        <v>0</v>
      </c>
      <c r="I4614">
        <v>0</v>
      </c>
      <c r="J4614">
        <v>0</v>
      </c>
      <c r="K4614" t="s">
        <v>18702</v>
      </c>
    </row>
    <row r="4615" spans="1:11" x14ac:dyDescent="0.3">
      <c r="A4615" t="s">
        <v>18703</v>
      </c>
      <c r="B4615" t="s">
        <v>18704</v>
      </c>
      <c r="C4615" t="s">
        <v>558</v>
      </c>
      <c r="D4615" t="s">
        <v>18705</v>
      </c>
      <c r="E4615" t="s">
        <v>560</v>
      </c>
      <c r="F4615" t="s">
        <v>6803</v>
      </c>
      <c r="G4615" t="s">
        <v>42</v>
      </c>
      <c r="H4615">
        <v>0</v>
      </c>
      <c r="I4615">
        <v>0</v>
      </c>
      <c r="J4615">
        <v>0</v>
      </c>
      <c r="K4615" t="s">
        <v>18706</v>
      </c>
    </row>
    <row r="4616" spans="1:11" x14ac:dyDescent="0.3">
      <c r="A4616" t="s">
        <v>18707</v>
      </c>
      <c r="B4616" t="s">
        <v>18708</v>
      </c>
      <c r="C4616" t="s">
        <v>558</v>
      </c>
      <c r="D4616" t="s">
        <v>18709</v>
      </c>
      <c r="E4616" t="s">
        <v>560</v>
      </c>
      <c r="F4616" t="s">
        <v>10547</v>
      </c>
      <c r="G4616" t="s">
        <v>42</v>
      </c>
      <c r="H4616">
        <v>0</v>
      </c>
      <c r="I4616">
        <v>0</v>
      </c>
      <c r="J4616">
        <v>0</v>
      </c>
      <c r="K4616" t="s">
        <v>18710</v>
      </c>
    </row>
    <row r="4617" spans="1:11" x14ac:dyDescent="0.3">
      <c r="A4617" t="s">
        <v>18711</v>
      </c>
      <c r="B4617" t="s">
        <v>18712</v>
      </c>
      <c r="C4617" t="s">
        <v>27</v>
      </c>
      <c r="D4617" t="s">
        <v>18713</v>
      </c>
      <c r="E4617" t="s">
        <v>1867</v>
      </c>
      <c r="F4617" t="s">
        <v>16</v>
      </c>
      <c r="G4617" t="s">
        <v>4938</v>
      </c>
      <c r="H4617">
        <v>0</v>
      </c>
      <c r="I4617">
        <v>0</v>
      </c>
      <c r="J4617">
        <v>0</v>
      </c>
      <c r="K4617" t="s">
        <v>18714</v>
      </c>
    </row>
    <row r="4618" spans="1:11" x14ac:dyDescent="0.3">
      <c r="A4618" t="s">
        <v>18715</v>
      </c>
      <c r="B4618" t="s">
        <v>18716</v>
      </c>
      <c r="C4618" t="s">
        <v>558</v>
      </c>
      <c r="D4618" t="s">
        <v>18717</v>
      </c>
      <c r="E4618" t="s">
        <v>2102</v>
      </c>
      <c r="F4618" t="s">
        <v>16</v>
      </c>
      <c r="G4618" t="s">
        <v>18718</v>
      </c>
      <c r="H4618">
        <v>0</v>
      </c>
      <c r="I4618">
        <v>0</v>
      </c>
      <c r="J4618">
        <v>0</v>
      </c>
      <c r="K4618" t="s">
        <v>18719</v>
      </c>
    </row>
    <row r="4619" spans="1:11" x14ac:dyDescent="0.3">
      <c r="A4619" t="s">
        <v>18720</v>
      </c>
      <c r="C4619" t="s">
        <v>20</v>
      </c>
      <c r="D4619" t="s">
        <v>18721</v>
      </c>
      <c r="E4619" t="s">
        <v>14059</v>
      </c>
      <c r="F4619" t="s">
        <v>2809</v>
      </c>
      <c r="G4619" t="s">
        <v>2422</v>
      </c>
      <c r="H4619">
        <v>0</v>
      </c>
      <c r="I4619">
        <v>0</v>
      </c>
      <c r="J4619">
        <v>0</v>
      </c>
      <c r="K4619" t="s">
        <v>18722</v>
      </c>
    </row>
    <row r="4620" spans="1:11" x14ac:dyDescent="0.3">
      <c r="A4620" t="s">
        <v>18723</v>
      </c>
      <c r="B4620" t="s">
        <v>18724</v>
      </c>
      <c r="C4620" t="s">
        <v>27</v>
      </c>
      <c r="E4620" t="s">
        <v>15</v>
      </c>
      <c r="F4620" t="s">
        <v>7086</v>
      </c>
      <c r="G4620" t="s">
        <v>42</v>
      </c>
      <c r="H4620">
        <v>0</v>
      </c>
      <c r="I4620">
        <v>0</v>
      </c>
      <c r="J4620">
        <v>0</v>
      </c>
      <c r="K4620" t="s">
        <v>18725</v>
      </c>
    </row>
    <row r="4621" spans="1:11" x14ac:dyDescent="0.3">
      <c r="A4621" t="s">
        <v>18726</v>
      </c>
      <c r="B4621" t="s">
        <v>18727</v>
      </c>
      <c r="C4621" t="s">
        <v>27</v>
      </c>
      <c r="D4621" t="s">
        <v>18728</v>
      </c>
      <c r="E4621" t="s">
        <v>1867</v>
      </c>
      <c r="F4621" t="s">
        <v>5406</v>
      </c>
      <c r="G4621" t="s">
        <v>42</v>
      </c>
      <c r="H4621">
        <v>0</v>
      </c>
      <c r="I4621">
        <v>0</v>
      </c>
      <c r="J4621">
        <v>0</v>
      </c>
      <c r="K4621" t="s">
        <v>18729</v>
      </c>
    </row>
    <row r="4622" spans="1:11" x14ac:dyDescent="0.3">
      <c r="A4622" t="s">
        <v>18730</v>
      </c>
      <c r="B4622" t="s">
        <v>18731</v>
      </c>
      <c r="C4622" t="s">
        <v>466</v>
      </c>
      <c r="D4622" t="s">
        <v>18732</v>
      </c>
      <c r="E4622" t="s">
        <v>5396</v>
      </c>
      <c r="F4622" t="s">
        <v>16</v>
      </c>
      <c r="G4622" t="s">
        <v>209</v>
      </c>
      <c r="H4622">
        <v>0</v>
      </c>
      <c r="I4622">
        <v>0</v>
      </c>
      <c r="J4622">
        <v>0</v>
      </c>
      <c r="K4622" t="s">
        <v>18733</v>
      </c>
    </row>
    <row r="4623" spans="1:11" x14ac:dyDescent="0.3">
      <c r="A4623" t="s">
        <v>18734</v>
      </c>
      <c r="B4623" t="s">
        <v>18735</v>
      </c>
      <c r="C4623" t="s">
        <v>558</v>
      </c>
      <c r="D4623" t="s">
        <v>18736</v>
      </c>
      <c r="E4623" t="s">
        <v>2102</v>
      </c>
      <c r="F4623" t="s">
        <v>41</v>
      </c>
      <c r="G4623" t="s">
        <v>42</v>
      </c>
      <c r="H4623">
        <v>0</v>
      </c>
      <c r="I4623">
        <v>0</v>
      </c>
      <c r="J4623">
        <v>0</v>
      </c>
      <c r="K4623" t="s">
        <v>18737</v>
      </c>
    </row>
    <row r="4624" spans="1:11" x14ac:dyDescent="0.3">
      <c r="A4624" t="s">
        <v>18738</v>
      </c>
      <c r="B4624" t="s">
        <v>18739</v>
      </c>
      <c r="C4624" t="s">
        <v>20</v>
      </c>
      <c r="D4624" t="s">
        <v>18740</v>
      </c>
      <c r="E4624" t="s">
        <v>14059</v>
      </c>
      <c r="F4624" t="s">
        <v>5406</v>
      </c>
      <c r="G4624" t="s">
        <v>9711</v>
      </c>
      <c r="H4624">
        <v>0</v>
      </c>
      <c r="I4624">
        <v>0</v>
      </c>
      <c r="J4624">
        <v>0</v>
      </c>
      <c r="K4624" t="s">
        <v>18741</v>
      </c>
    </row>
    <row r="4625" spans="1:11" x14ac:dyDescent="0.3">
      <c r="A4625" t="s">
        <v>18742</v>
      </c>
      <c r="B4625" t="s">
        <v>18743</v>
      </c>
      <c r="C4625" t="s">
        <v>20</v>
      </c>
      <c r="D4625" t="s">
        <v>18744</v>
      </c>
      <c r="E4625" t="s">
        <v>14059</v>
      </c>
      <c r="F4625" t="s">
        <v>16</v>
      </c>
      <c r="G4625" t="s">
        <v>13301</v>
      </c>
      <c r="H4625">
        <v>0</v>
      </c>
      <c r="I4625">
        <v>0</v>
      </c>
      <c r="J4625">
        <v>0</v>
      </c>
      <c r="K4625" t="s">
        <v>18745</v>
      </c>
    </row>
    <row r="4626" spans="1:11" x14ac:dyDescent="0.3">
      <c r="A4626" t="s">
        <v>18746</v>
      </c>
      <c r="B4626" t="s">
        <v>18747</v>
      </c>
      <c r="C4626" t="s">
        <v>20</v>
      </c>
      <c r="D4626" t="s">
        <v>18748</v>
      </c>
      <c r="E4626" t="s">
        <v>14059</v>
      </c>
      <c r="F4626" t="s">
        <v>16</v>
      </c>
      <c r="G4626" t="s">
        <v>2216</v>
      </c>
      <c r="H4626">
        <v>0</v>
      </c>
      <c r="I4626">
        <v>0</v>
      </c>
      <c r="J4626">
        <v>0</v>
      </c>
      <c r="K4626" t="s">
        <v>18749</v>
      </c>
    </row>
    <row r="4627" spans="1:11" x14ac:dyDescent="0.3">
      <c r="A4627" t="s">
        <v>18750</v>
      </c>
      <c r="B4627" t="s">
        <v>18751</v>
      </c>
      <c r="C4627" t="s">
        <v>20</v>
      </c>
      <c r="D4627" t="s">
        <v>18752</v>
      </c>
      <c r="E4627" t="s">
        <v>14059</v>
      </c>
      <c r="F4627" t="s">
        <v>16</v>
      </c>
      <c r="G4627" t="s">
        <v>2715</v>
      </c>
      <c r="H4627">
        <v>0</v>
      </c>
      <c r="I4627">
        <v>0</v>
      </c>
      <c r="J4627">
        <v>0</v>
      </c>
      <c r="K4627" t="s">
        <v>18753</v>
      </c>
    </row>
    <row r="4628" spans="1:11" x14ac:dyDescent="0.3">
      <c r="A4628" t="s">
        <v>18754</v>
      </c>
      <c r="B4628" t="s">
        <v>18755</v>
      </c>
      <c r="C4628" t="s">
        <v>20</v>
      </c>
      <c r="D4628" t="s">
        <v>18756</v>
      </c>
      <c r="E4628" t="s">
        <v>14059</v>
      </c>
      <c r="F4628" t="s">
        <v>16</v>
      </c>
      <c r="G4628" t="s">
        <v>1463</v>
      </c>
      <c r="H4628">
        <v>0</v>
      </c>
      <c r="I4628">
        <v>0</v>
      </c>
      <c r="J4628">
        <v>0</v>
      </c>
      <c r="K4628" t="s">
        <v>18757</v>
      </c>
    </row>
    <row r="4629" spans="1:11" x14ac:dyDescent="0.3">
      <c r="A4629" t="s">
        <v>18758</v>
      </c>
      <c r="B4629" t="s">
        <v>18759</v>
      </c>
      <c r="C4629" t="s">
        <v>20</v>
      </c>
      <c r="D4629" t="s">
        <v>18760</v>
      </c>
      <c r="E4629" t="s">
        <v>14059</v>
      </c>
      <c r="F4629" t="s">
        <v>16</v>
      </c>
      <c r="G4629" t="s">
        <v>11808</v>
      </c>
      <c r="H4629">
        <v>0</v>
      </c>
      <c r="I4629">
        <v>0</v>
      </c>
      <c r="J4629">
        <v>0</v>
      </c>
      <c r="K4629" t="s">
        <v>18761</v>
      </c>
    </row>
    <row r="4630" spans="1:11" x14ac:dyDescent="0.3">
      <c r="A4630" t="s">
        <v>18762</v>
      </c>
      <c r="B4630" t="s">
        <v>18763</v>
      </c>
      <c r="C4630" t="s">
        <v>20</v>
      </c>
      <c r="D4630" t="s">
        <v>18764</v>
      </c>
      <c r="E4630" t="s">
        <v>14059</v>
      </c>
      <c r="F4630" t="s">
        <v>16</v>
      </c>
      <c r="G4630" t="s">
        <v>2026</v>
      </c>
      <c r="H4630">
        <v>0</v>
      </c>
      <c r="I4630">
        <v>0</v>
      </c>
      <c r="J4630">
        <v>0</v>
      </c>
      <c r="K4630" t="s">
        <v>18765</v>
      </c>
    </row>
    <row r="4631" spans="1:11" x14ac:dyDescent="0.3">
      <c r="A4631" t="s">
        <v>18766</v>
      </c>
      <c r="B4631" t="s">
        <v>18767</v>
      </c>
      <c r="C4631" t="s">
        <v>20</v>
      </c>
      <c r="D4631" t="s">
        <v>18768</v>
      </c>
      <c r="E4631" t="s">
        <v>14059</v>
      </c>
      <c r="F4631" t="s">
        <v>16</v>
      </c>
      <c r="G4631" t="s">
        <v>7708</v>
      </c>
      <c r="H4631">
        <v>0</v>
      </c>
      <c r="I4631">
        <v>0</v>
      </c>
      <c r="J4631">
        <v>0</v>
      </c>
      <c r="K4631" t="s">
        <v>18769</v>
      </c>
    </row>
    <row r="4632" spans="1:11" x14ac:dyDescent="0.3">
      <c r="A4632" t="s">
        <v>18770</v>
      </c>
      <c r="B4632" t="s">
        <v>18771</v>
      </c>
      <c r="C4632" t="s">
        <v>466</v>
      </c>
      <c r="D4632" t="s">
        <v>18772</v>
      </c>
      <c r="E4632" t="s">
        <v>5396</v>
      </c>
      <c r="F4632" t="s">
        <v>16</v>
      </c>
      <c r="G4632" t="s">
        <v>6088</v>
      </c>
      <c r="H4632">
        <v>0</v>
      </c>
      <c r="I4632">
        <v>0</v>
      </c>
      <c r="J4632">
        <v>0</v>
      </c>
      <c r="K4632" t="s">
        <v>18773</v>
      </c>
    </row>
    <row r="4633" spans="1:11" x14ac:dyDescent="0.3">
      <c r="A4633" t="s">
        <v>18774</v>
      </c>
      <c r="B4633" t="s">
        <v>18775</v>
      </c>
      <c r="C4633" t="s">
        <v>20</v>
      </c>
      <c r="D4633" t="s">
        <v>18776</v>
      </c>
      <c r="E4633" t="s">
        <v>14059</v>
      </c>
      <c r="F4633" t="s">
        <v>16</v>
      </c>
      <c r="G4633" t="s">
        <v>6400</v>
      </c>
      <c r="H4633">
        <v>0</v>
      </c>
      <c r="I4633">
        <v>0</v>
      </c>
      <c r="J4633">
        <v>0</v>
      </c>
      <c r="K4633" t="s">
        <v>18777</v>
      </c>
    </row>
    <row r="4634" spans="1:11" x14ac:dyDescent="0.3">
      <c r="A4634" t="s">
        <v>18778</v>
      </c>
      <c r="B4634" t="s">
        <v>18779</v>
      </c>
      <c r="C4634" t="s">
        <v>20</v>
      </c>
      <c r="D4634" t="s">
        <v>18780</v>
      </c>
      <c r="E4634" t="s">
        <v>14059</v>
      </c>
      <c r="F4634" t="s">
        <v>16</v>
      </c>
      <c r="G4634" t="s">
        <v>4574</v>
      </c>
      <c r="H4634">
        <v>0</v>
      </c>
      <c r="I4634">
        <v>0</v>
      </c>
      <c r="J4634">
        <v>0</v>
      </c>
      <c r="K4634" t="s">
        <v>18781</v>
      </c>
    </row>
    <row r="4635" spans="1:11" x14ac:dyDescent="0.3">
      <c r="A4635" t="s">
        <v>18782</v>
      </c>
      <c r="B4635" t="s">
        <v>18783</v>
      </c>
      <c r="C4635" t="s">
        <v>20</v>
      </c>
      <c r="D4635" t="s">
        <v>18784</v>
      </c>
      <c r="E4635" t="s">
        <v>14059</v>
      </c>
      <c r="F4635" t="s">
        <v>16</v>
      </c>
      <c r="G4635" t="s">
        <v>4574</v>
      </c>
      <c r="H4635">
        <v>0</v>
      </c>
      <c r="I4635">
        <v>0</v>
      </c>
      <c r="J4635">
        <v>0</v>
      </c>
      <c r="K4635" t="s">
        <v>18785</v>
      </c>
    </row>
    <row r="4636" spans="1:11" x14ac:dyDescent="0.3">
      <c r="A4636" t="s">
        <v>18786</v>
      </c>
      <c r="C4636" t="s">
        <v>20</v>
      </c>
      <c r="D4636" t="s">
        <v>18787</v>
      </c>
      <c r="E4636" t="s">
        <v>14059</v>
      </c>
      <c r="F4636" t="s">
        <v>16</v>
      </c>
      <c r="G4636" t="s">
        <v>4960</v>
      </c>
      <c r="H4636">
        <v>0</v>
      </c>
      <c r="I4636">
        <v>0</v>
      </c>
      <c r="J4636">
        <v>0</v>
      </c>
      <c r="K4636" t="s">
        <v>18788</v>
      </c>
    </row>
    <row r="4637" spans="1:11" x14ac:dyDescent="0.3">
      <c r="A4637" t="s">
        <v>18789</v>
      </c>
      <c r="B4637" t="s">
        <v>18790</v>
      </c>
      <c r="C4637" t="s">
        <v>27</v>
      </c>
      <c r="D4637" t="s">
        <v>18791</v>
      </c>
      <c r="E4637" t="s">
        <v>1867</v>
      </c>
      <c r="F4637" t="s">
        <v>16</v>
      </c>
      <c r="G4637" t="s">
        <v>2951</v>
      </c>
      <c r="H4637">
        <v>0</v>
      </c>
      <c r="I4637">
        <v>0</v>
      </c>
      <c r="J4637">
        <v>0</v>
      </c>
      <c r="K4637" t="s">
        <v>18792</v>
      </c>
    </row>
    <row r="4638" spans="1:11" x14ac:dyDescent="0.3">
      <c r="A4638" t="s">
        <v>18793</v>
      </c>
      <c r="B4638" t="s">
        <v>18794</v>
      </c>
      <c r="C4638" t="s">
        <v>1159</v>
      </c>
      <c r="D4638" t="s">
        <v>18557</v>
      </c>
      <c r="E4638" t="s">
        <v>10552</v>
      </c>
      <c r="F4638" t="s">
        <v>16</v>
      </c>
      <c r="G4638" t="s">
        <v>3858</v>
      </c>
      <c r="H4638">
        <v>0</v>
      </c>
      <c r="I4638">
        <v>0</v>
      </c>
      <c r="J4638">
        <v>0</v>
      </c>
      <c r="K4638" t="s">
        <v>18795</v>
      </c>
    </row>
    <row r="4639" spans="1:11" x14ac:dyDescent="0.3">
      <c r="A4639" t="s">
        <v>18796</v>
      </c>
      <c r="B4639" t="s">
        <v>18797</v>
      </c>
      <c r="C4639" t="s">
        <v>558</v>
      </c>
      <c r="D4639" t="s">
        <v>18798</v>
      </c>
      <c r="E4639" t="s">
        <v>1122</v>
      </c>
      <c r="F4639" t="s">
        <v>1123</v>
      </c>
      <c r="G4639" t="s">
        <v>3945</v>
      </c>
      <c r="H4639">
        <v>0</v>
      </c>
      <c r="I4639">
        <v>0</v>
      </c>
      <c r="J4639">
        <v>0</v>
      </c>
      <c r="K4639" t="s">
        <v>18799</v>
      </c>
    </row>
    <row r="4640" spans="1:11" x14ac:dyDescent="0.3">
      <c r="A4640" t="s">
        <v>18800</v>
      </c>
      <c r="C4640" t="s">
        <v>27</v>
      </c>
      <c r="D4640" t="s">
        <v>18801</v>
      </c>
      <c r="E4640" t="s">
        <v>1867</v>
      </c>
      <c r="F4640" t="s">
        <v>16</v>
      </c>
      <c r="G4640" t="s">
        <v>42</v>
      </c>
      <c r="H4640">
        <v>0</v>
      </c>
      <c r="I4640">
        <v>0</v>
      </c>
      <c r="J4640">
        <v>0</v>
      </c>
      <c r="K4640" t="s">
        <v>18802</v>
      </c>
    </row>
    <row r="4641" spans="1:11" x14ac:dyDescent="0.3">
      <c r="A4641" t="s">
        <v>18803</v>
      </c>
      <c r="B4641" t="s">
        <v>18804</v>
      </c>
      <c r="C4641" t="s">
        <v>27</v>
      </c>
      <c r="D4641" t="s">
        <v>18805</v>
      </c>
      <c r="E4641" t="s">
        <v>1867</v>
      </c>
      <c r="F4641" t="s">
        <v>16</v>
      </c>
      <c r="G4641" t="s">
        <v>756</v>
      </c>
      <c r="H4641">
        <v>0</v>
      </c>
      <c r="I4641">
        <v>0</v>
      </c>
      <c r="J4641">
        <v>0</v>
      </c>
      <c r="K4641" t="s">
        <v>18806</v>
      </c>
    </row>
    <row r="4642" spans="1:11" x14ac:dyDescent="0.3">
      <c r="A4642" t="s">
        <v>18807</v>
      </c>
      <c r="B4642" t="s">
        <v>18808</v>
      </c>
      <c r="C4642" t="s">
        <v>558</v>
      </c>
      <c r="E4642" t="s">
        <v>1122</v>
      </c>
      <c r="F4642" t="s">
        <v>18809</v>
      </c>
      <c r="G4642" t="s">
        <v>42</v>
      </c>
      <c r="H4642">
        <v>0</v>
      </c>
      <c r="I4642">
        <v>0</v>
      </c>
      <c r="J4642">
        <v>0</v>
      </c>
      <c r="K4642" t="s">
        <v>18810</v>
      </c>
    </row>
    <row r="4643" spans="1:11" x14ac:dyDescent="0.3">
      <c r="A4643" t="s">
        <v>18811</v>
      </c>
      <c r="B4643" t="s">
        <v>18812</v>
      </c>
      <c r="C4643" t="s">
        <v>558</v>
      </c>
      <c r="D4643" t="s">
        <v>18813</v>
      </c>
      <c r="E4643" t="s">
        <v>1122</v>
      </c>
      <c r="F4643" t="s">
        <v>10047</v>
      </c>
      <c r="G4643" t="s">
        <v>42</v>
      </c>
      <c r="H4643">
        <v>0</v>
      </c>
      <c r="I4643">
        <v>0</v>
      </c>
      <c r="J4643">
        <v>0</v>
      </c>
      <c r="K4643" t="s">
        <v>18814</v>
      </c>
    </row>
    <row r="4644" spans="1:11" x14ac:dyDescent="0.3">
      <c r="A4644" t="s">
        <v>18815</v>
      </c>
      <c r="B4644" t="s">
        <v>18816</v>
      </c>
      <c r="C4644" t="s">
        <v>27</v>
      </c>
      <c r="D4644" t="s">
        <v>18817</v>
      </c>
      <c r="E4644" t="s">
        <v>1867</v>
      </c>
      <c r="F4644" t="s">
        <v>16</v>
      </c>
      <c r="G4644" t="s">
        <v>2586</v>
      </c>
      <c r="H4644">
        <v>0</v>
      </c>
      <c r="I4644">
        <v>0</v>
      </c>
      <c r="J4644">
        <v>0</v>
      </c>
      <c r="K4644" t="s">
        <v>18818</v>
      </c>
    </row>
    <row r="4645" spans="1:11" x14ac:dyDescent="0.3">
      <c r="A4645" t="s">
        <v>18819</v>
      </c>
      <c r="B4645" t="s">
        <v>18820</v>
      </c>
      <c r="C4645" t="s">
        <v>558</v>
      </c>
      <c r="D4645" t="s">
        <v>18821</v>
      </c>
      <c r="E4645" t="s">
        <v>1122</v>
      </c>
      <c r="F4645" t="s">
        <v>18822</v>
      </c>
      <c r="G4645" t="s">
        <v>42</v>
      </c>
      <c r="H4645">
        <v>0</v>
      </c>
      <c r="I4645">
        <v>0</v>
      </c>
      <c r="J4645">
        <v>0</v>
      </c>
      <c r="K4645" t="s">
        <v>18823</v>
      </c>
    </row>
    <row r="4646" spans="1:11" x14ac:dyDescent="0.3">
      <c r="A4646" t="s">
        <v>18824</v>
      </c>
      <c r="C4646" t="s">
        <v>558</v>
      </c>
      <c r="D4646" t="s">
        <v>18825</v>
      </c>
      <c r="E4646" t="s">
        <v>754</v>
      </c>
      <c r="F4646" t="s">
        <v>2286</v>
      </c>
      <c r="G4646" t="s">
        <v>18826</v>
      </c>
      <c r="H4646">
        <v>0</v>
      </c>
      <c r="I4646">
        <v>0</v>
      </c>
      <c r="J4646">
        <v>0</v>
      </c>
      <c r="K4646" t="s">
        <v>18827</v>
      </c>
    </row>
    <row r="4647" spans="1:11" x14ac:dyDescent="0.3">
      <c r="A4647" t="s">
        <v>18828</v>
      </c>
      <c r="B4647" t="s">
        <v>18829</v>
      </c>
      <c r="C4647" t="s">
        <v>558</v>
      </c>
      <c r="D4647" t="s">
        <v>18830</v>
      </c>
      <c r="E4647" t="s">
        <v>1122</v>
      </c>
      <c r="F4647" t="s">
        <v>12810</v>
      </c>
      <c r="G4647" t="s">
        <v>42</v>
      </c>
      <c r="H4647">
        <v>0</v>
      </c>
      <c r="I4647">
        <v>0</v>
      </c>
      <c r="J4647">
        <v>0</v>
      </c>
      <c r="K4647" t="s">
        <v>18831</v>
      </c>
    </row>
    <row r="4648" spans="1:11" x14ac:dyDescent="0.3">
      <c r="A4648" t="s">
        <v>18832</v>
      </c>
      <c r="B4648" t="s">
        <v>18833</v>
      </c>
      <c r="C4648" t="s">
        <v>558</v>
      </c>
      <c r="D4648" t="s">
        <v>18834</v>
      </c>
      <c r="E4648" t="s">
        <v>1122</v>
      </c>
      <c r="F4648" t="s">
        <v>1947</v>
      </c>
      <c r="G4648" t="s">
        <v>42</v>
      </c>
      <c r="H4648">
        <v>0</v>
      </c>
      <c r="I4648">
        <v>0</v>
      </c>
      <c r="J4648">
        <v>0</v>
      </c>
      <c r="K4648" t="s">
        <v>18835</v>
      </c>
    </row>
    <row r="4649" spans="1:11" x14ac:dyDescent="0.3">
      <c r="A4649" t="s">
        <v>18836</v>
      </c>
      <c r="B4649" t="s">
        <v>18837</v>
      </c>
      <c r="C4649" t="s">
        <v>466</v>
      </c>
      <c r="D4649" t="s">
        <v>18838</v>
      </c>
      <c r="E4649" t="s">
        <v>5396</v>
      </c>
      <c r="F4649" t="s">
        <v>16</v>
      </c>
      <c r="G4649" t="s">
        <v>756</v>
      </c>
      <c r="H4649">
        <v>0</v>
      </c>
      <c r="I4649">
        <v>0</v>
      </c>
      <c r="J4649">
        <v>0</v>
      </c>
      <c r="K4649" t="s">
        <v>18839</v>
      </c>
    </row>
    <row r="4650" spans="1:11" x14ac:dyDescent="0.3">
      <c r="A4650" t="s">
        <v>18840</v>
      </c>
      <c r="B4650" t="s">
        <v>18841</v>
      </c>
      <c r="C4650" t="s">
        <v>27</v>
      </c>
      <c r="D4650" t="s">
        <v>18842</v>
      </c>
      <c r="E4650" t="s">
        <v>1867</v>
      </c>
      <c r="F4650" t="s">
        <v>1845</v>
      </c>
      <c r="G4650" t="s">
        <v>42</v>
      </c>
      <c r="H4650">
        <v>0</v>
      </c>
      <c r="I4650">
        <v>0</v>
      </c>
      <c r="J4650">
        <v>0</v>
      </c>
      <c r="K4650" t="s">
        <v>18843</v>
      </c>
    </row>
    <row r="4651" spans="1:11" x14ac:dyDescent="0.3">
      <c r="A4651" t="s">
        <v>18844</v>
      </c>
      <c r="B4651" t="s">
        <v>18845</v>
      </c>
      <c r="C4651" t="s">
        <v>558</v>
      </c>
      <c r="D4651" t="s">
        <v>18846</v>
      </c>
      <c r="E4651" t="s">
        <v>981</v>
      </c>
      <c r="F4651" t="s">
        <v>2795</v>
      </c>
      <c r="G4651" t="s">
        <v>18847</v>
      </c>
      <c r="H4651">
        <v>0</v>
      </c>
      <c r="I4651">
        <v>0</v>
      </c>
      <c r="J4651">
        <v>0</v>
      </c>
      <c r="K4651" t="s">
        <v>18848</v>
      </c>
    </row>
    <row r="4652" spans="1:11" x14ac:dyDescent="0.3">
      <c r="A4652" t="s">
        <v>18849</v>
      </c>
      <c r="B4652" t="s">
        <v>18850</v>
      </c>
      <c r="C4652" t="s">
        <v>27</v>
      </c>
      <c r="D4652" t="s">
        <v>18851</v>
      </c>
      <c r="E4652" t="s">
        <v>1867</v>
      </c>
      <c r="F4652" t="s">
        <v>3638</v>
      </c>
      <c r="G4652" t="s">
        <v>42</v>
      </c>
      <c r="H4652">
        <v>0</v>
      </c>
      <c r="I4652">
        <v>0</v>
      </c>
      <c r="J4652">
        <v>0</v>
      </c>
      <c r="K4652" t="s">
        <v>18852</v>
      </c>
    </row>
    <row r="4653" spans="1:11" x14ac:dyDescent="0.3">
      <c r="A4653" t="s">
        <v>18853</v>
      </c>
      <c r="B4653" t="s">
        <v>18854</v>
      </c>
      <c r="C4653" t="s">
        <v>27</v>
      </c>
      <c r="D4653" t="s">
        <v>18855</v>
      </c>
      <c r="E4653" t="s">
        <v>1867</v>
      </c>
      <c r="F4653" t="s">
        <v>12188</v>
      </c>
      <c r="G4653" t="s">
        <v>42</v>
      </c>
      <c r="H4653">
        <v>0</v>
      </c>
      <c r="I4653">
        <v>0</v>
      </c>
      <c r="J4653">
        <v>0</v>
      </c>
      <c r="K4653" t="s">
        <v>18856</v>
      </c>
    </row>
    <row r="4654" spans="1:11" x14ac:dyDescent="0.3">
      <c r="A4654" t="s">
        <v>18857</v>
      </c>
      <c r="B4654" t="s">
        <v>18858</v>
      </c>
      <c r="C4654" t="s">
        <v>1159</v>
      </c>
      <c r="D4654" t="s">
        <v>18859</v>
      </c>
      <c r="E4654" t="s">
        <v>10552</v>
      </c>
      <c r="F4654" t="s">
        <v>16</v>
      </c>
      <c r="G4654" t="s">
        <v>10188</v>
      </c>
      <c r="H4654">
        <v>0</v>
      </c>
      <c r="I4654">
        <v>0</v>
      </c>
      <c r="J4654">
        <v>0</v>
      </c>
      <c r="K4654" t="s">
        <v>18860</v>
      </c>
    </row>
    <row r="4655" spans="1:11" x14ac:dyDescent="0.3">
      <c r="A4655" t="s">
        <v>18861</v>
      </c>
      <c r="B4655" t="s">
        <v>18862</v>
      </c>
      <c r="C4655" t="s">
        <v>558</v>
      </c>
      <c r="D4655" t="s">
        <v>18863</v>
      </c>
      <c r="E4655" t="s">
        <v>2102</v>
      </c>
      <c r="F4655" t="s">
        <v>2313</v>
      </c>
      <c r="G4655" t="s">
        <v>42</v>
      </c>
      <c r="H4655">
        <v>0</v>
      </c>
      <c r="I4655">
        <v>0</v>
      </c>
      <c r="J4655">
        <v>0</v>
      </c>
      <c r="K4655" t="s">
        <v>18864</v>
      </c>
    </row>
    <row r="4656" spans="1:11" x14ac:dyDescent="0.3">
      <c r="A4656" t="s">
        <v>18865</v>
      </c>
      <c r="B4656" t="s">
        <v>18866</v>
      </c>
      <c r="C4656" t="s">
        <v>558</v>
      </c>
      <c r="D4656" t="s">
        <v>18867</v>
      </c>
      <c r="E4656" t="s">
        <v>2102</v>
      </c>
      <c r="F4656" t="s">
        <v>12193</v>
      </c>
      <c r="G4656" t="s">
        <v>42</v>
      </c>
      <c r="H4656">
        <v>0</v>
      </c>
      <c r="I4656">
        <v>0</v>
      </c>
      <c r="J4656">
        <v>0</v>
      </c>
      <c r="K4656" t="s">
        <v>18868</v>
      </c>
    </row>
    <row r="4657" spans="1:11" x14ac:dyDescent="0.3">
      <c r="A4657" t="s">
        <v>18869</v>
      </c>
      <c r="B4657" t="s">
        <v>18870</v>
      </c>
      <c r="C4657" t="s">
        <v>20</v>
      </c>
      <c r="D4657" t="s">
        <v>18871</v>
      </c>
      <c r="E4657" t="s">
        <v>14059</v>
      </c>
      <c r="F4657" t="s">
        <v>9563</v>
      </c>
      <c r="G4657" t="s">
        <v>42</v>
      </c>
      <c r="H4657">
        <v>0</v>
      </c>
      <c r="I4657">
        <v>0</v>
      </c>
      <c r="J4657">
        <v>0</v>
      </c>
      <c r="K4657" t="s">
        <v>18872</v>
      </c>
    </row>
    <row r="4658" spans="1:11" x14ac:dyDescent="0.3">
      <c r="A4658" t="s">
        <v>18873</v>
      </c>
      <c r="B4658" t="s">
        <v>18874</v>
      </c>
      <c r="C4658" t="s">
        <v>27</v>
      </c>
      <c r="D4658" t="s">
        <v>18875</v>
      </c>
      <c r="E4658" t="s">
        <v>1867</v>
      </c>
      <c r="F4658" t="s">
        <v>16</v>
      </c>
      <c r="G4658" t="s">
        <v>5097</v>
      </c>
      <c r="H4658">
        <v>0</v>
      </c>
      <c r="I4658">
        <v>0</v>
      </c>
      <c r="J4658">
        <v>0</v>
      </c>
      <c r="K4658" t="s">
        <v>18876</v>
      </c>
    </row>
    <row r="4659" spans="1:11" x14ac:dyDescent="0.3">
      <c r="A4659" t="s">
        <v>18877</v>
      </c>
      <c r="B4659" t="s">
        <v>18878</v>
      </c>
      <c r="C4659" t="s">
        <v>27</v>
      </c>
      <c r="D4659" t="s">
        <v>18879</v>
      </c>
      <c r="E4659" t="s">
        <v>1867</v>
      </c>
      <c r="F4659" t="s">
        <v>4100</v>
      </c>
      <c r="G4659" t="s">
        <v>42</v>
      </c>
      <c r="H4659">
        <v>0</v>
      </c>
      <c r="I4659">
        <v>0</v>
      </c>
      <c r="J4659">
        <v>0</v>
      </c>
      <c r="K4659" t="s">
        <v>18880</v>
      </c>
    </row>
    <row r="4660" spans="1:11" x14ac:dyDescent="0.3">
      <c r="A4660" t="s">
        <v>18881</v>
      </c>
      <c r="B4660" t="s">
        <v>18882</v>
      </c>
      <c r="C4660" t="s">
        <v>13</v>
      </c>
      <c r="D4660" t="s">
        <v>18883</v>
      </c>
      <c r="E4660" t="s">
        <v>13199</v>
      </c>
      <c r="F4660" t="s">
        <v>41</v>
      </c>
      <c r="G4660" t="s">
        <v>42</v>
      </c>
      <c r="H4660">
        <v>0</v>
      </c>
      <c r="I4660">
        <v>0</v>
      </c>
      <c r="J4660">
        <v>0</v>
      </c>
      <c r="K4660" t="s">
        <v>18884</v>
      </c>
    </row>
    <row r="4661" spans="1:11" x14ac:dyDescent="0.3">
      <c r="A4661" t="s">
        <v>18885</v>
      </c>
      <c r="B4661" t="s">
        <v>18886</v>
      </c>
      <c r="C4661" t="s">
        <v>13</v>
      </c>
      <c r="D4661" t="s">
        <v>18887</v>
      </c>
      <c r="E4661" t="s">
        <v>13199</v>
      </c>
      <c r="F4661" t="s">
        <v>41</v>
      </c>
      <c r="G4661" t="s">
        <v>42</v>
      </c>
      <c r="H4661">
        <v>0</v>
      </c>
      <c r="I4661">
        <v>0</v>
      </c>
      <c r="J4661">
        <v>0</v>
      </c>
      <c r="K4661" t="s">
        <v>18888</v>
      </c>
    </row>
    <row r="4662" spans="1:11" x14ac:dyDescent="0.3">
      <c r="A4662" t="s">
        <v>18889</v>
      </c>
      <c r="B4662" t="s">
        <v>18890</v>
      </c>
      <c r="C4662" t="s">
        <v>147</v>
      </c>
      <c r="D4662" t="s">
        <v>18891</v>
      </c>
      <c r="E4662" t="s">
        <v>4768</v>
      </c>
      <c r="F4662" t="s">
        <v>41</v>
      </c>
      <c r="G4662" t="s">
        <v>42</v>
      </c>
      <c r="H4662">
        <v>0</v>
      </c>
      <c r="I4662">
        <v>0</v>
      </c>
      <c r="J4662">
        <v>0</v>
      </c>
      <c r="K4662" t="s">
        <v>18892</v>
      </c>
    </row>
    <row r="4663" spans="1:11" x14ac:dyDescent="0.3">
      <c r="A4663" t="s">
        <v>18893</v>
      </c>
      <c r="B4663" t="s">
        <v>18894</v>
      </c>
      <c r="C4663" t="s">
        <v>13</v>
      </c>
      <c r="D4663" t="s">
        <v>18895</v>
      </c>
      <c r="E4663" t="s">
        <v>13199</v>
      </c>
      <c r="F4663" t="s">
        <v>1835</v>
      </c>
      <c r="G4663" t="s">
        <v>1057</v>
      </c>
      <c r="H4663">
        <v>0</v>
      </c>
      <c r="I4663">
        <v>0</v>
      </c>
      <c r="J4663">
        <v>0</v>
      </c>
      <c r="K4663" t="s">
        <v>18896</v>
      </c>
    </row>
    <row r="4664" spans="1:11" x14ac:dyDescent="0.3">
      <c r="A4664" t="s">
        <v>18897</v>
      </c>
      <c r="B4664" t="s">
        <v>18898</v>
      </c>
      <c r="C4664" t="s">
        <v>13</v>
      </c>
      <c r="D4664" t="s">
        <v>18899</v>
      </c>
      <c r="E4664" t="s">
        <v>13199</v>
      </c>
      <c r="F4664" t="s">
        <v>41</v>
      </c>
      <c r="G4664" t="s">
        <v>42</v>
      </c>
      <c r="H4664">
        <v>0</v>
      </c>
      <c r="I4664">
        <v>0</v>
      </c>
      <c r="J4664">
        <v>0</v>
      </c>
      <c r="K4664" t="s">
        <v>18900</v>
      </c>
    </row>
    <row r="4665" spans="1:11" x14ac:dyDescent="0.3">
      <c r="A4665" t="s">
        <v>18901</v>
      </c>
      <c r="C4665" t="s">
        <v>1159</v>
      </c>
      <c r="D4665" t="s">
        <v>18902</v>
      </c>
      <c r="E4665" t="s">
        <v>10552</v>
      </c>
      <c r="F4665" t="s">
        <v>16</v>
      </c>
      <c r="G4665" t="s">
        <v>1496</v>
      </c>
      <c r="H4665">
        <v>0</v>
      </c>
      <c r="I4665">
        <v>0</v>
      </c>
      <c r="J4665">
        <v>0</v>
      </c>
      <c r="K4665" t="s">
        <v>18903</v>
      </c>
    </row>
    <row r="4666" spans="1:11" x14ac:dyDescent="0.3">
      <c r="A4666" t="s">
        <v>18904</v>
      </c>
      <c r="B4666" t="s">
        <v>14418</v>
      </c>
      <c r="C4666" t="s">
        <v>27</v>
      </c>
      <c r="D4666" t="s">
        <v>18905</v>
      </c>
      <c r="E4666" t="s">
        <v>1867</v>
      </c>
      <c r="F4666" t="s">
        <v>14759</v>
      </c>
      <c r="G4666" t="s">
        <v>42</v>
      </c>
      <c r="H4666">
        <v>0</v>
      </c>
      <c r="I4666">
        <v>0</v>
      </c>
      <c r="J4666">
        <v>0</v>
      </c>
      <c r="K4666" t="s">
        <v>18906</v>
      </c>
    </row>
    <row r="4667" spans="1:11" x14ac:dyDescent="0.3">
      <c r="A4667" t="s">
        <v>18907</v>
      </c>
      <c r="B4667" t="s">
        <v>18908</v>
      </c>
      <c r="C4667" t="s">
        <v>27</v>
      </c>
      <c r="D4667" t="s">
        <v>18909</v>
      </c>
      <c r="E4667" t="s">
        <v>1867</v>
      </c>
      <c r="F4667" t="s">
        <v>3267</v>
      </c>
      <c r="G4667" t="s">
        <v>42</v>
      </c>
      <c r="H4667">
        <v>0</v>
      </c>
      <c r="I4667">
        <v>0</v>
      </c>
      <c r="J4667">
        <v>0</v>
      </c>
      <c r="K4667" t="s">
        <v>18910</v>
      </c>
    </row>
    <row r="4668" spans="1:11" x14ac:dyDescent="0.3">
      <c r="A4668" t="s">
        <v>18911</v>
      </c>
      <c r="B4668" t="s">
        <v>18908</v>
      </c>
      <c r="C4668" t="s">
        <v>558</v>
      </c>
      <c r="D4668" t="s">
        <v>18912</v>
      </c>
      <c r="E4668" t="s">
        <v>1090</v>
      </c>
      <c r="F4668" t="s">
        <v>16</v>
      </c>
      <c r="G4668" t="s">
        <v>18285</v>
      </c>
      <c r="H4668">
        <v>0</v>
      </c>
      <c r="I4668">
        <v>0</v>
      </c>
      <c r="J4668">
        <v>0</v>
      </c>
      <c r="K4668" t="s">
        <v>18913</v>
      </c>
    </row>
    <row r="4669" spans="1:11" x14ac:dyDescent="0.3">
      <c r="A4669" t="s">
        <v>18914</v>
      </c>
      <c r="B4669" t="s">
        <v>18915</v>
      </c>
      <c r="C4669" t="s">
        <v>558</v>
      </c>
      <c r="D4669" t="s">
        <v>18916</v>
      </c>
      <c r="E4669" t="s">
        <v>1090</v>
      </c>
      <c r="F4669" t="s">
        <v>16</v>
      </c>
      <c r="G4669" t="s">
        <v>269</v>
      </c>
      <c r="H4669">
        <v>0</v>
      </c>
      <c r="I4669">
        <v>0</v>
      </c>
      <c r="J4669">
        <v>0</v>
      </c>
      <c r="K4669" t="s">
        <v>18917</v>
      </c>
    </row>
    <row r="4670" spans="1:11" x14ac:dyDescent="0.3">
      <c r="A4670" t="s">
        <v>18918</v>
      </c>
      <c r="B4670" t="s">
        <v>18919</v>
      </c>
      <c r="C4670" t="s">
        <v>20</v>
      </c>
      <c r="D4670" t="s">
        <v>18920</v>
      </c>
      <c r="E4670" t="s">
        <v>14059</v>
      </c>
      <c r="F4670" t="s">
        <v>3484</v>
      </c>
      <c r="G4670" t="s">
        <v>42</v>
      </c>
      <c r="H4670">
        <v>0</v>
      </c>
      <c r="I4670">
        <v>0</v>
      </c>
      <c r="J4670">
        <v>0</v>
      </c>
      <c r="K4670" t="s">
        <v>18921</v>
      </c>
    </row>
    <row r="4671" spans="1:11" x14ac:dyDescent="0.3">
      <c r="A4671" t="s">
        <v>18922</v>
      </c>
      <c r="B4671" t="s">
        <v>18923</v>
      </c>
      <c r="C4671" t="s">
        <v>20</v>
      </c>
      <c r="D4671" t="s">
        <v>18924</v>
      </c>
      <c r="E4671" t="s">
        <v>14059</v>
      </c>
      <c r="F4671" t="s">
        <v>1324</v>
      </c>
      <c r="G4671" t="s">
        <v>42</v>
      </c>
      <c r="H4671">
        <v>0</v>
      </c>
      <c r="I4671">
        <v>0</v>
      </c>
      <c r="J4671">
        <v>0</v>
      </c>
      <c r="K4671" t="s">
        <v>18925</v>
      </c>
    </row>
    <row r="4672" spans="1:11" x14ac:dyDescent="0.3">
      <c r="A4672" t="s">
        <v>18926</v>
      </c>
      <c r="B4672" t="s">
        <v>18927</v>
      </c>
      <c r="C4672" t="s">
        <v>20</v>
      </c>
      <c r="D4672" t="s">
        <v>18928</v>
      </c>
      <c r="E4672" t="s">
        <v>14059</v>
      </c>
      <c r="F4672" t="s">
        <v>4875</v>
      </c>
      <c r="G4672" t="s">
        <v>42</v>
      </c>
      <c r="H4672">
        <v>0</v>
      </c>
      <c r="I4672">
        <v>0</v>
      </c>
      <c r="J4672">
        <v>0</v>
      </c>
      <c r="K4672" t="s">
        <v>18929</v>
      </c>
    </row>
    <row r="4673" spans="1:11" x14ac:dyDescent="0.3">
      <c r="A4673" t="s">
        <v>18930</v>
      </c>
      <c r="B4673" t="s">
        <v>18931</v>
      </c>
      <c r="C4673" t="s">
        <v>13</v>
      </c>
      <c r="D4673" t="s">
        <v>18932</v>
      </c>
      <c r="E4673" t="s">
        <v>15</v>
      </c>
      <c r="F4673" t="s">
        <v>6584</v>
      </c>
      <c r="G4673" t="s">
        <v>17583</v>
      </c>
      <c r="H4673">
        <v>0</v>
      </c>
      <c r="I4673">
        <v>0</v>
      </c>
      <c r="J4673">
        <v>0</v>
      </c>
      <c r="K4673" t="s">
        <v>18933</v>
      </c>
    </row>
    <row r="4674" spans="1:11" x14ac:dyDescent="0.3">
      <c r="A4674" t="s">
        <v>18934</v>
      </c>
      <c r="C4674" t="s">
        <v>558</v>
      </c>
      <c r="D4674" t="s">
        <v>18935</v>
      </c>
      <c r="E4674" t="s">
        <v>1090</v>
      </c>
      <c r="F4674" t="s">
        <v>16</v>
      </c>
      <c r="G4674" t="s">
        <v>11985</v>
      </c>
      <c r="H4674">
        <v>0</v>
      </c>
      <c r="I4674">
        <v>0</v>
      </c>
      <c r="J4674">
        <v>0</v>
      </c>
      <c r="K4674" t="s">
        <v>18936</v>
      </c>
    </row>
    <row r="4675" spans="1:11" x14ac:dyDescent="0.3">
      <c r="A4675" t="s">
        <v>18937</v>
      </c>
      <c r="B4675" t="s">
        <v>18938</v>
      </c>
      <c r="C4675" t="s">
        <v>558</v>
      </c>
      <c r="D4675" t="s">
        <v>18939</v>
      </c>
      <c r="E4675" t="s">
        <v>560</v>
      </c>
      <c r="F4675" t="s">
        <v>3981</v>
      </c>
      <c r="G4675" t="s">
        <v>18940</v>
      </c>
      <c r="H4675">
        <v>0</v>
      </c>
      <c r="I4675">
        <v>0</v>
      </c>
      <c r="J4675">
        <v>0</v>
      </c>
      <c r="K4675" t="s">
        <v>18941</v>
      </c>
    </row>
    <row r="4676" spans="1:11" x14ac:dyDescent="0.3">
      <c r="A4676" t="s">
        <v>18942</v>
      </c>
      <c r="B4676" t="s">
        <v>18943</v>
      </c>
      <c r="C4676" t="s">
        <v>13</v>
      </c>
      <c r="D4676" t="s">
        <v>18944</v>
      </c>
      <c r="E4676" t="s">
        <v>13199</v>
      </c>
      <c r="F4676" t="s">
        <v>16</v>
      </c>
      <c r="G4676" t="s">
        <v>547</v>
      </c>
      <c r="H4676">
        <v>0</v>
      </c>
      <c r="I4676">
        <v>0</v>
      </c>
      <c r="J4676">
        <v>0</v>
      </c>
      <c r="K4676" t="s">
        <v>18945</v>
      </c>
    </row>
    <row r="4677" spans="1:11" x14ac:dyDescent="0.3">
      <c r="A4677" t="s">
        <v>18946</v>
      </c>
      <c r="B4677" t="s">
        <v>18947</v>
      </c>
      <c r="C4677" t="s">
        <v>13</v>
      </c>
      <c r="D4677" t="s">
        <v>18948</v>
      </c>
      <c r="E4677" t="s">
        <v>13199</v>
      </c>
      <c r="F4677" t="s">
        <v>16</v>
      </c>
      <c r="G4677" t="s">
        <v>9326</v>
      </c>
      <c r="H4677">
        <v>0</v>
      </c>
      <c r="I4677">
        <v>0</v>
      </c>
      <c r="J4677">
        <v>0</v>
      </c>
      <c r="K4677" t="s">
        <v>18949</v>
      </c>
    </row>
    <row r="4678" spans="1:11" x14ac:dyDescent="0.3">
      <c r="A4678" t="s">
        <v>18950</v>
      </c>
      <c r="B4678" t="s">
        <v>18951</v>
      </c>
      <c r="C4678" t="s">
        <v>13</v>
      </c>
      <c r="D4678" t="s">
        <v>18952</v>
      </c>
      <c r="E4678" t="s">
        <v>13199</v>
      </c>
      <c r="F4678" t="s">
        <v>16</v>
      </c>
      <c r="G4678" t="s">
        <v>4644</v>
      </c>
      <c r="H4678">
        <v>0</v>
      </c>
      <c r="I4678">
        <v>0</v>
      </c>
      <c r="J4678">
        <v>0</v>
      </c>
      <c r="K4678" t="s">
        <v>18953</v>
      </c>
    </row>
    <row r="4679" spans="1:11" x14ac:dyDescent="0.3">
      <c r="A4679" t="s">
        <v>18954</v>
      </c>
      <c r="B4679" t="s">
        <v>18955</v>
      </c>
      <c r="C4679" t="s">
        <v>13</v>
      </c>
      <c r="D4679" t="s">
        <v>18956</v>
      </c>
      <c r="E4679" t="s">
        <v>13199</v>
      </c>
      <c r="F4679" t="s">
        <v>41</v>
      </c>
      <c r="G4679" t="s">
        <v>42</v>
      </c>
      <c r="H4679">
        <v>0</v>
      </c>
      <c r="I4679">
        <v>0</v>
      </c>
      <c r="J4679">
        <v>0</v>
      </c>
      <c r="K4679" t="s">
        <v>18957</v>
      </c>
    </row>
    <row r="4680" spans="1:11" x14ac:dyDescent="0.3">
      <c r="A4680" t="s">
        <v>18958</v>
      </c>
      <c r="B4680" t="s">
        <v>18959</v>
      </c>
      <c r="C4680" t="s">
        <v>13</v>
      </c>
      <c r="D4680" t="s">
        <v>18960</v>
      </c>
      <c r="E4680" t="s">
        <v>13199</v>
      </c>
      <c r="F4680" t="s">
        <v>41</v>
      </c>
      <c r="G4680" t="s">
        <v>42</v>
      </c>
      <c r="H4680">
        <v>0</v>
      </c>
      <c r="I4680">
        <v>0</v>
      </c>
      <c r="J4680">
        <v>0</v>
      </c>
      <c r="K4680" t="s">
        <v>18961</v>
      </c>
    </row>
    <row r="4681" spans="1:11" x14ac:dyDescent="0.3">
      <c r="A4681" t="s">
        <v>18962</v>
      </c>
      <c r="B4681" t="s">
        <v>18963</v>
      </c>
      <c r="C4681" t="s">
        <v>13</v>
      </c>
      <c r="D4681" t="s">
        <v>18964</v>
      </c>
      <c r="E4681" t="s">
        <v>13199</v>
      </c>
      <c r="F4681" t="s">
        <v>13097</v>
      </c>
      <c r="G4681" t="s">
        <v>2350</v>
      </c>
      <c r="H4681">
        <v>0</v>
      </c>
      <c r="I4681">
        <v>0</v>
      </c>
      <c r="J4681">
        <v>0</v>
      </c>
      <c r="K4681" t="s">
        <v>18965</v>
      </c>
    </row>
    <row r="4682" spans="1:11" x14ac:dyDescent="0.3">
      <c r="A4682" t="s">
        <v>18966</v>
      </c>
      <c r="B4682" t="s">
        <v>18967</v>
      </c>
      <c r="C4682" t="s">
        <v>1159</v>
      </c>
      <c r="D4682" t="s">
        <v>18968</v>
      </c>
      <c r="E4682" t="s">
        <v>10552</v>
      </c>
      <c r="F4682" t="s">
        <v>16</v>
      </c>
      <c r="G4682" t="s">
        <v>16626</v>
      </c>
      <c r="H4682">
        <v>0</v>
      </c>
      <c r="I4682">
        <v>0</v>
      </c>
      <c r="J4682">
        <v>0</v>
      </c>
      <c r="K4682" t="s">
        <v>18969</v>
      </c>
    </row>
    <row r="4683" spans="1:11" x14ac:dyDescent="0.3">
      <c r="A4683" t="s">
        <v>18970</v>
      </c>
      <c r="B4683" t="s">
        <v>18971</v>
      </c>
      <c r="C4683" t="s">
        <v>27</v>
      </c>
      <c r="D4683" t="s">
        <v>18972</v>
      </c>
      <c r="E4683" t="s">
        <v>1867</v>
      </c>
      <c r="F4683" t="s">
        <v>6405</v>
      </c>
      <c r="G4683" t="s">
        <v>42</v>
      </c>
      <c r="H4683">
        <v>0</v>
      </c>
      <c r="I4683">
        <v>0</v>
      </c>
      <c r="J4683">
        <v>0</v>
      </c>
      <c r="K4683" t="s">
        <v>18973</v>
      </c>
    </row>
    <row r="4684" spans="1:11" x14ac:dyDescent="0.3">
      <c r="A4684" t="s">
        <v>18974</v>
      </c>
      <c r="C4684" t="s">
        <v>27</v>
      </c>
      <c r="D4684" t="s">
        <v>18975</v>
      </c>
      <c r="E4684" t="s">
        <v>29</v>
      </c>
      <c r="F4684" t="s">
        <v>41</v>
      </c>
      <c r="G4684" t="s">
        <v>42</v>
      </c>
      <c r="H4684">
        <v>0</v>
      </c>
      <c r="I4684">
        <v>0</v>
      </c>
      <c r="J4684">
        <v>0</v>
      </c>
      <c r="K4684" t="s">
        <v>18976</v>
      </c>
    </row>
    <row r="4685" spans="1:11" x14ac:dyDescent="0.3">
      <c r="A4685" t="s">
        <v>18977</v>
      </c>
      <c r="B4685" t="s">
        <v>18978</v>
      </c>
      <c r="C4685" t="s">
        <v>147</v>
      </c>
      <c r="D4685" t="s">
        <v>18979</v>
      </c>
      <c r="E4685" t="s">
        <v>183</v>
      </c>
      <c r="F4685" t="s">
        <v>6830</v>
      </c>
      <c r="G4685" t="s">
        <v>42</v>
      </c>
      <c r="H4685">
        <v>0</v>
      </c>
      <c r="I4685">
        <v>0</v>
      </c>
      <c r="J4685">
        <v>0</v>
      </c>
      <c r="K4685" t="s">
        <v>18980</v>
      </c>
    </row>
    <row r="4686" spans="1:11" x14ac:dyDescent="0.3">
      <c r="A4686" t="s">
        <v>18981</v>
      </c>
      <c r="B4686" t="s">
        <v>18982</v>
      </c>
      <c r="C4686" t="s">
        <v>27</v>
      </c>
      <c r="D4686" t="s">
        <v>18983</v>
      </c>
      <c r="E4686" t="s">
        <v>1867</v>
      </c>
      <c r="F4686" t="s">
        <v>16</v>
      </c>
      <c r="G4686" t="s">
        <v>1434</v>
      </c>
      <c r="H4686">
        <v>0</v>
      </c>
      <c r="I4686">
        <v>0</v>
      </c>
      <c r="J4686">
        <v>0</v>
      </c>
      <c r="K4686" t="s">
        <v>18984</v>
      </c>
    </row>
    <row r="4687" spans="1:11" x14ac:dyDescent="0.3">
      <c r="A4687" t="s">
        <v>18985</v>
      </c>
      <c r="B4687" t="s">
        <v>18986</v>
      </c>
      <c r="C4687" t="s">
        <v>27</v>
      </c>
      <c r="D4687" t="s">
        <v>18987</v>
      </c>
      <c r="E4687" t="s">
        <v>1867</v>
      </c>
      <c r="F4687" t="s">
        <v>16</v>
      </c>
      <c r="G4687" t="s">
        <v>17580</v>
      </c>
      <c r="H4687">
        <v>0</v>
      </c>
      <c r="I4687">
        <v>0</v>
      </c>
      <c r="J4687">
        <v>0</v>
      </c>
      <c r="K4687" t="s">
        <v>18988</v>
      </c>
    </row>
    <row r="4688" spans="1:11" x14ac:dyDescent="0.3">
      <c r="A4688" t="s">
        <v>18989</v>
      </c>
      <c r="B4688" t="s">
        <v>18990</v>
      </c>
      <c r="C4688" t="s">
        <v>27</v>
      </c>
      <c r="D4688" t="s">
        <v>18991</v>
      </c>
      <c r="E4688" t="s">
        <v>1867</v>
      </c>
      <c r="F4688" t="s">
        <v>16</v>
      </c>
      <c r="G4688" t="s">
        <v>3430</v>
      </c>
      <c r="H4688">
        <v>0</v>
      </c>
      <c r="I4688">
        <v>0</v>
      </c>
      <c r="J4688">
        <v>0</v>
      </c>
      <c r="K4688" t="s">
        <v>18992</v>
      </c>
    </row>
    <row r="4689" spans="1:11" x14ac:dyDescent="0.3">
      <c r="A4689" t="s">
        <v>18993</v>
      </c>
      <c r="B4689" t="s">
        <v>18994</v>
      </c>
      <c r="C4689" t="s">
        <v>20</v>
      </c>
      <c r="D4689" t="s">
        <v>18995</v>
      </c>
      <c r="E4689" t="s">
        <v>14059</v>
      </c>
      <c r="F4689" t="s">
        <v>16</v>
      </c>
      <c r="G4689" t="s">
        <v>42</v>
      </c>
      <c r="H4689">
        <v>0</v>
      </c>
      <c r="I4689">
        <v>0</v>
      </c>
      <c r="J4689">
        <v>0</v>
      </c>
      <c r="K4689" t="s">
        <v>18996</v>
      </c>
    </row>
    <row r="4690" spans="1:11" x14ac:dyDescent="0.3">
      <c r="A4690" t="s">
        <v>18997</v>
      </c>
      <c r="B4690" t="s">
        <v>18998</v>
      </c>
      <c r="C4690" t="s">
        <v>20</v>
      </c>
      <c r="D4690" t="s">
        <v>18999</v>
      </c>
      <c r="E4690" t="s">
        <v>14059</v>
      </c>
      <c r="F4690" t="s">
        <v>16</v>
      </c>
      <c r="G4690" t="s">
        <v>17857</v>
      </c>
      <c r="H4690">
        <v>0</v>
      </c>
      <c r="I4690">
        <v>0</v>
      </c>
      <c r="J4690">
        <v>0</v>
      </c>
      <c r="K4690" t="s">
        <v>19000</v>
      </c>
    </row>
    <row r="4691" spans="1:11" x14ac:dyDescent="0.3">
      <c r="A4691" t="s">
        <v>19001</v>
      </c>
      <c r="B4691" t="s">
        <v>19002</v>
      </c>
      <c r="C4691" t="s">
        <v>13</v>
      </c>
      <c r="D4691" t="s">
        <v>19003</v>
      </c>
      <c r="E4691" t="s">
        <v>13199</v>
      </c>
      <c r="F4691" t="s">
        <v>16</v>
      </c>
      <c r="G4691" t="s">
        <v>3142</v>
      </c>
      <c r="H4691">
        <v>0</v>
      </c>
      <c r="I4691">
        <v>0</v>
      </c>
      <c r="J4691">
        <v>0</v>
      </c>
      <c r="K4691" t="s">
        <v>19004</v>
      </c>
    </row>
    <row r="4692" spans="1:11" x14ac:dyDescent="0.3">
      <c r="A4692" t="s">
        <v>19005</v>
      </c>
      <c r="B4692" t="s">
        <v>19006</v>
      </c>
      <c r="C4692" t="s">
        <v>20</v>
      </c>
      <c r="D4692" t="s">
        <v>19007</v>
      </c>
      <c r="E4692" t="s">
        <v>14059</v>
      </c>
      <c r="F4692" t="s">
        <v>16</v>
      </c>
      <c r="G4692" t="s">
        <v>5838</v>
      </c>
      <c r="H4692">
        <v>0</v>
      </c>
      <c r="I4692">
        <v>0</v>
      </c>
      <c r="J4692">
        <v>0</v>
      </c>
      <c r="K4692" t="s">
        <v>19008</v>
      </c>
    </row>
    <row r="4693" spans="1:11" x14ac:dyDescent="0.3">
      <c r="A4693" t="s">
        <v>19009</v>
      </c>
      <c r="B4693" t="s">
        <v>19010</v>
      </c>
      <c r="C4693" t="s">
        <v>20</v>
      </c>
      <c r="D4693" t="s">
        <v>19011</v>
      </c>
      <c r="E4693" t="s">
        <v>14059</v>
      </c>
      <c r="F4693" t="s">
        <v>845</v>
      </c>
      <c r="G4693" t="s">
        <v>42</v>
      </c>
      <c r="H4693">
        <v>0</v>
      </c>
      <c r="I4693">
        <v>0</v>
      </c>
      <c r="J4693">
        <v>0</v>
      </c>
      <c r="K4693" t="s">
        <v>19012</v>
      </c>
    </row>
    <row r="4694" spans="1:11" x14ac:dyDescent="0.3">
      <c r="A4694" t="s">
        <v>19013</v>
      </c>
      <c r="B4694" t="s">
        <v>19014</v>
      </c>
      <c r="C4694" t="s">
        <v>558</v>
      </c>
      <c r="D4694" t="s">
        <v>19015</v>
      </c>
      <c r="E4694" t="s">
        <v>981</v>
      </c>
      <c r="F4694" t="s">
        <v>16</v>
      </c>
      <c r="G4694" t="s">
        <v>7351</v>
      </c>
      <c r="H4694">
        <v>0</v>
      </c>
      <c r="I4694">
        <v>0</v>
      </c>
      <c r="J4694">
        <v>0</v>
      </c>
      <c r="K4694" t="s">
        <v>19016</v>
      </c>
    </row>
    <row r="4695" spans="1:11" x14ac:dyDescent="0.3">
      <c r="A4695" t="s">
        <v>19017</v>
      </c>
      <c r="C4695" t="s">
        <v>558</v>
      </c>
      <c r="D4695" t="s">
        <v>19018</v>
      </c>
      <c r="E4695" t="s">
        <v>981</v>
      </c>
      <c r="F4695" t="s">
        <v>2482</v>
      </c>
      <c r="G4695" t="s">
        <v>42</v>
      </c>
      <c r="H4695">
        <v>0</v>
      </c>
      <c r="I4695">
        <v>0</v>
      </c>
      <c r="J4695">
        <v>0</v>
      </c>
      <c r="K4695" t="s">
        <v>19019</v>
      </c>
    </row>
    <row r="4696" spans="1:11" x14ac:dyDescent="0.3">
      <c r="A4696" t="s">
        <v>19020</v>
      </c>
      <c r="C4696" t="s">
        <v>27</v>
      </c>
      <c r="D4696" t="s">
        <v>19021</v>
      </c>
      <c r="E4696" t="s">
        <v>1867</v>
      </c>
      <c r="F4696" t="s">
        <v>1835</v>
      </c>
      <c r="G4696" t="s">
        <v>42</v>
      </c>
      <c r="H4696">
        <v>0</v>
      </c>
      <c r="I4696">
        <v>0</v>
      </c>
      <c r="J4696">
        <v>0</v>
      </c>
      <c r="K4696" t="s">
        <v>19022</v>
      </c>
    </row>
    <row r="4697" spans="1:11" x14ac:dyDescent="0.3">
      <c r="A4697" t="s">
        <v>19023</v>
      </c>
      <c r="C4697" t="s">
        <v>27</v>
      </c>
      <c r="D4697" t="s">
        <v>19024</v>
      </c>
      <c r="E4697" t="s">
        <v>1867</v>
      </c>
      <c r="F4697" t="s">
        <v>16</v>
      </c>
      <c r="G4697" t="s">
        <v>4933</v>
      </c>
      <c r="H4697">
        <v>0</v>
      </c>
      <c r="I4697">
        <v>0</v>
      </c>
      <c r="J4697">
        <v>0</v>
      </c>
      <c r="K4697" t="s">
        <v>19025</v>
      </c>
    </row>
    <row r="4698" spans="1:11" x14ac:dyDescent="0.3">
      <c r="A4698" t="s">
        <v>19026</v>
      </c>
      <c r="B4698" t="s">
        <v>19027</v>
      </c>
      <c r="C4698" t="s">
        <v>20</v>
      </c>
      <c r="D4698" t="s">
        <v>19028</v>
      </c>
      <c r="E4698" t="s">
        <v>14059</v>
      </c>
      <c r="F4698" t="s">
        <v>7555</v>
      </c>
      <c r="G4698" t="s">
        <v>42</v>
      </c>
      <c r="H4698">
        <v>0</v>
      </c>
      <c r="I4698">
        <v>0</v>
      </c>
      <c r="J4698">
        <v>0</v>
      </c>
      <c r="K4698" t="s">
        <v>19029</v>
      </c>
    </row>
    <row r="4699" spans="1:11" x14ac:dyDescent="0.3">
      <c r="A4699" t="s">
        <v>19030</v>
      </c>
      <c r="C4699" t="s">
        <v>20</v>
      </c>
      <c r="D4699" t="s">
        <v>19031</v>
      </c>
      <c r="E4699" t="s">
        <v>14059</v>
      </c>
      <c r="F4699" t="s">
        <v>16</v>
      </c>
      <c r="G4699" t="s">
        <v>9279</v>
      </c>
      <c r="H4699">
        <v>0</v>
      </c>
      <c r="I4699">
        <v>0</v>
      </c>
      <c r="J4699">
        <v>0</v>
      </c>
      <c r="K4699" t="s">
        <v>19032</v>
      </c>
    </row>
    <row r="4700" spans="1:11" x14ac:dyDescent="0.3">
      <c r="A4700" t="s">
        <v>19033</v>
      </c>
      <c r="C4700" t="s">
        <v>13</v>
      </c>
      <c r="D4700" t="s">
        <v>19034</v>
      </c>
      <c r="E4700" t="s">
        <v>13199</v>
      </c>
      <c r="F4700" t="s">
        <v>16</v>
      </c>
      <c r="G4700" t="s">
        <v>11774</v>
      </c>
      <c r="H4700">
        <v>0</v>
      </c>
      <c r="I4700">
        <v>0</v>
      </c>
      <c r="J4700">
        <v>0</v>
      </c>
      <c r="K4700" t="s">
        <v>19035</v>
      </c>
    </row>
    <row r="4701" spans="1:11" x14ac:dyDescent="0.3">
      <c r="A4701" t="s">
        <v>19036</v>
      </c>
      <c r="B4701" t="s">
        <v>19037</v>
      </c>
      <c r="C4701" t="s">
        <v>20</v>
      </c>
      <c r="D4701" t="s">
        <v>19038</v>
      </c>
      <c r="E4701" t="s">
        <v>14059</v>
      </c>
      <c r="F4701" t="s">
        <v>425</v>
      </c>
      <c r="G4701" t="s">
        <v>42</v>
      </c>
      <c r="H4701">
        <v>0</v>
      </c>
      <c r="I4701">
        <v>0</v>
      </c>
      <c r="J4701">
        <v>0</v>
      </c>
      <c r="K4701" t="s">
        <v>19039</v>
      </c>
    </row>
    <row r="4702" spans="1:11" x14ac:dyDescent="0.3">
      <c r="A4702" t="s">
        <v>19040</v>
      </c>
      <c r="B4702" t="s">
        <v>19041</v>
      </c>
      <c r="C4702" t="s">
        <v>20</v>
      </c>
      <c r="D4702" t="s">
        <v>19042</v>
      </c>
      <c r="E4702" t="s">
        <v>14059</v>
      </c>
      <c r="F4702" t="s">
        <v>10848</v>
      </c>
      <c r="G4702" t="s">
        <v>42</v>
      </c>
      <c r="H4702">
        <v>0</v>
      </c>
      <c r="I4702">
        <v>0</v>
      </c>
      <c r="J4702">
        <v>0</v>
      </c>
      <c r="K4702" t="s">
        <v>19043</v>
      </c>
    </row>
    <row r="4703" spans="1:11" x14ac:dyDescent="0.3">
      <c r="A4703" t="s">
        <v>19044</v>
      </c>
      <c r="B4703" t="s">
        <v>19045</v>
      </c>
      <c r="C4703" t="s">
        <v>20</v>
      </c>
      <c r="D4703" t="s">
        <v>19046</v>
      </c>
      <c r="E4703" t="s">
        <v>14059</v>
      </c>
      <c r="F4703" t="s">
        <v>2595</v>
      </c>
      <c r="G4703" t="s">
        <v>42</v>
      </c>
      <c r="H4703">
        <v>0</v>
      </c>
      <c r="I4703">
        <v>0</v>
      </c>
      <c r="J4703">
        <v>0</v>
      </c>
      <c r="K4703" t="s">
        <v>19047</v>
      </c>
    </row>
    <row r="4704" spans="1:11" x14ac:dyDescent="0.3">
      <c r="A4704" t="s">
        <v>19048</v>
      </c>
      <c r="C4704" t="s">
        <v>20</v>
      </c>
      <c r="D4704" t="s">
        <v>19049</v>
      </c>
      <c r="E4704" t="s">
        <v>14059</v>
      </c>
      <c r="F4704" t="s">
        <v>16</v>
      </c>
      <c r="G4704" t="s">
        <v>17075</v>
      </c>
      <c r="H4704">
        <v>0</v>
      </c>
      <c r="I4704">
        <v>0</v>
      </c>
      <c r="J4704">
        <v>0</v>
      </c>
      <c r="K4704" t="s">
        <v>19050</v>
      </c>
    </row>
    <row r="4705" spans="1:11" x14ac:dyDescent="0.3">
      <c r="A4705" t="s">
        <v>19051</v>
      </c>
      <c r="B4705" t="s">
        <v>19052</v>
      </c>
      <c r="C4705" t="s">
        <v>558</v>
      </c>
      <c r="D4705" t="s">
        <v>19053</v>
      </c>
      <c r="E4705" t="s">
        <v>1692</v>
      </c>
      <c r="F4705" t="s">
        <v>1252</v>
      </c>
      <c r="G4705" t="s">
        <v>2252</v>
      </c>
      <c r="H4705">
        <v>0</v>
      </c>
      <c r="I4705">
        <v>0</v>
      </c>
      <c r="J4705">
        <v>0</v>
      </c>
      <c r="K4705" t="s">
        <v>19054</v>
      </c>
    </row>
    <row r="4706" spans="1:11" x14ac:dyDescent="0.3">
      <c r="A4706" t="s">
        <v>19055</v>
      </c>
      <c r="B4706" t="s">
        <v>19056</v>
      </c>
      <c r="C4706" t="s">
        <v>20</v>
      </c>
      <c r="D4706" t="s">
        <v>19057</v>
      </c>
      <c r="E4706" t="s">
        <v>14059</v>
      </c>
      <c r="F4706" t="s">
        <v>3177</v>
      </c>
      <c r="G4706" t="s">
        <v>42</v>
      </c>
      <c r="H4706">
        <v>0</v>
      </c>
      <c r="I4706">
        <v>0</v>
      </c>
      <c r="J4706">
        <v>0</v>
      </c>
      <c r="K4706" t="s">
        <v>19058</v>
      </c>
    </row>
    <row r="4707" spans="1:11" x14ac:dyDescent="0.3">
      <c r="A4707" t="s">
        <v>19059</v>
      </c>
      <c r="B4707" t="s">
        <v>19060</v>
      </c>
      <c r="C4707" t="s">
        <v>13</v>
      </c>
      <c r="D4707" t="s">
        <v>19061</v>
      </c>
      <c r="E4707" t="s">
        <v>13199</v>
      </c>
      <c r="F4707" t="s">
        <v>16</v>
      </c>
      <c r="G4707" t="s">
        <v>5014</v>
      </c>
      <c r="H4707">
        <v>0</v>
      </c>
      <c r="I4707">
        <v>0</v>
      </c>
      <c r="J4707">
        <v>0</v>
      </c>
      <c r="K4707" t="s">
        <v>19062</v>
      </c>
    </row>
    <row r="4708" spans="1:11" x14ac:dyDescent="0.3">
      <c r="A4708" t="s">
        <v>19063</v>
      </c>
      <c r="B4708" t="s">
        <v>19064</v>
      </c>
      <c r="C4708" t="s">
        <v>13</v>
      </c>
      <c r="D4708" t="s">
        <v>19065</v>
      </c>
      <c r="E4708" t="s">
        <v>13199</v>
      </c>
      <c r="F4708" t="s">
        <v>16</v>
      </c>
      <c r="G4708" t="s">
        <v>4525</v>
      </c>
      <c r="H4708">
        <v>0</v>
      </c>
      <c r="I4708">
        <v>0</v>
      </c>
      <c r="J4708">
        <v>0</v>
      </c>
      <c r="K4708" t="s">
        <v>19066</v>
      </c>
    </row>
    <row r="4709" spans="1:11" x14ac:dyDescent="0.3">
      <c r="A4709" t="s">
        <v>19067</v>
      </c>
      <c r="B4709" t="s">
        <v>19068</v>
      </c>
      <c r="C4709" t="s">
        <v>13</v>
      </c>
      <c r="D4709" t="s">
        <v>19069</v>
      </c>
      <c r="E4709" t="s">
        <v>13199</v>
      </c>
      <c r="F4709" t="s">
        <v>16</v>
      </c>
      <c r="G4709" t="s">
        <v>8722</v>
      </c>
      <c r="H4709">
        <v>0</v>
      </c>
      <c r="I4709">
        <v>0</v>
      </c>
      <c r="J4709">
        <v>0</v>
      </c>
      <c r="K4709" t="s">
        <v>19070</v>
      </c>
    </row>
    <row r="4710" spans="1:11" x14ac:dyDescent="0.3">
      <c r="A4710" t="s">
        <v>19071</v>
      </c>
      <c r="B4710" t="s">
        <v>19072</v>
      </c>
      <c r="C4710" t="s">
        <v>13</v>
      </c>
      <c r="D4710" t="s">
        <v>19073</v>
      </c>
      <c r="E4710" t="s">
        <v>13199</v>
      </c>
      <c r="F4710" t="s">
        <v>16</v>
      </c>
      <c r="G4710" t="s">
        <v>78</v>
      </c>
      <c r="H4710">
        <v>0</v>
      </c>
      <c r="I4710">
        <v>0</v>
      </c>
      <c r="J4710">
        <v>0</v>
      </c>
      <c r="K4710" t="s">
        <v>19074</v>
      </c>
    </row>
    <row r="4711" spans="1:11" x14ac:dyDescent="0.3">
      <c r="A4711" t="s">
        <v>19075</v>
      </c>
      <c r="C4711" t="s">
        <v>13</v>
      </c>
      <c r="D4711" t="s">
        <v>19076</v>
      </c>
      <c r="E4711" t="s">
        <v>13199</v>
      </c>
      <c r="F4711" t="s">
        <v>16</v>
      </c>
      <c r="G4711" t="s">
        <v>603</v>
      </c>
      <c r="H4711">
        <v>0</v>
      </c>
      <c r="I4711">
        <v>0</v>
      </c>
      <c r="J4711">
        <v>0</v>
      </c>
      <c r="K4711" t="s">
        <v>19077</v>
      </c>
    </row>
    <row r="4712" spans="1:11" x14ac:dyDescent="0.3">
      <c r="A4712" t="s">
        <v>19078</v>
      </c>
      <c r="B4712" t="s">
        <v>19079</v>
      </c>
      <c r="C4712" t="s">
        <v>13</v>
      </c>
      <c r="D4712" t="s">
        <v>19080</v>
      </c>
      <c r="E4712" t="s">
        <v>13199</v>
      </c>
      <c r="F4712" t="s">
        <v>16</v>
      </c>
      <c r="G4712" t="s">
        <v>4525</v>
      </c>
      <c r="H4712">
        <v>0</v>
      </c>
      <c r="I4712">
        <v>0</v>
      </c>
      <c r="J4712">
        <v>0</v>
      </c>
      <c r="K4712" t="s">
        <v>19081</v>
      </c>
    </row>
    <row r="4713" spans="1:11" x14ac:dyDescent="0.3">
      <c r="A4713" t="s">
        <v>19082</v>
      </c>
      <c r="B4713" t="s">
        <v>19083</v>
      </c>
      <c r="C4713" t="s">
        <v>13</v>
      </c>
      <c r="D4713" t="s">
        <v>19084</v>
      </c>
      <c r="E4713" t="s">
        <v>13199</v>
      </c>
      <c r="F4713" t="s">
        <v>16</v>
      </c>
      <c r="G4713" t="s">
        <v>10661</v>
      </c>
      <c r="H4713">
        <v>0</v>
      </c>
      <c r="I4713">
        <v>0</v>
      </c>
      <c r="J4713">
        <v>0</v>
      </c>
      <c r="K4713" t="s">
        <v>19085</v>
      </c>
    </row>
    <row r="4714" spans="1:11" x14ac:dyDescent="0.3">
      <c r="A4714" t="s">
        <v>19086</v>
      </c>
      <c r="B4714" t="s">
        <v>19087</v>
      </c>
      <c r="C4714" t="s">
        <v>13</v>
      </c>
      <c r="D4714" t="s">
        <v>19088</v>
      </c>
      <c r="E4714" t="s">
        <v>13199</v>
      </c>
      <c r="F4714" t="s">
        <v>41</v>
      </c>
      <c r="G4714" t="s">
        <v>42</v>
      </c>
      <c r="H4714">
        <v>0</v>
      </c>
      <c r="I4714">
        <v>0</v>
      </c>
      <c r="J4714">
        <v>0</v>
      </c>
      <c r="K4714" t="s">
        <v>19089</v>
      </c>
    </row>
    <row r="4715" spans="1:11" x14ac:dyDescent="0.3">
      <c r="A4715" t="s">
        <v>19090</v>
      </c>
      <c r="B4715" t="s">
        <v>19091</v>
      </c>
      <c r="C4715" t="s">
        <v>13</v>
      </c>
      <c r="D4715" t="s">
        <v>19092</v>
      </c>
      <c r="E4715" t="s">
        <v>13199</v>
      </c>
      <c r="F4715" t="s">
        <v>41</v>
      </c>
      <c r="G4715" t="s">
        <v>42</v>
      </c>
      <c r="H4715">
        <v>0</v>
      </c>
      <c r="I4715">
        <v>0</v>
      </c>
      <c r="J4715">
        <v>0</v>
      </c>
      <c r="K4715" t="s">
        <v>19093</v>
      </c>
    </row>
    <row r="4716" spans="1:11" x14ac:dyDescent="0.3">
      <c r="A4716" t="s">
        <v>19094</v>
      </c>
      <c r="C4716" t="s">
        <v>558</v>
      </c>
      <c r="D4716" t="s">
        <v>19095</v>
      </c>
      <c r="E4716" t="s">
        <v>981</v>
      </c>
      <c r="F4716" t="s">
        <v>9786</v>
      </c>
      <c r="G4716" t="s">
        <v>42</v>
      </c>
      <c r="H4716">
        <v>0</v>
      </c>
      <c r="I4716">
        <v>0</v>
      </c>
      <c r="J4716">
        <v>0</v>
      </c>
      <c r="K4716" t="s">
        <v>19096</v>
      </c>
    </row>
    <row r="4717" spans="1:11" x14ac:dyDescent="0.3">
      <c r="A4717" t="s">
        <v>19097</v>
      </c>
      <c r="B4717" t="s">
        <v>19098</v>
      </c>
      <c r="C4717" t="s">
        <v>13</v>
      </c>
      <c r="D4717" t="s">
        <v>19099</v>
      </c>
      <c r="E4717" t="s">
        <v>13199</v>
      </c>
      <c r="F4717" t="s">
        <v>41</v>
      </c>
      <c r="G4717" t="s">
        <v>42</v>
      </c>
      <c r="H4717">
        <v>0</v>
      </c>
      <c r="I4717">
        <v>0</v>
      </c>
      <c r="J4717">
        <v>0</v>
      </c>
      <c r="K4717" t="s">
        <v>19100</v>
      </c>
    </row>
    <row r="4718" spans="1:11" x14ac:dyDescent="0.3">
      <c r="A4718" t="s">
        <v>19101</v>
      </c>
      <c r="B4718" t="s">
        <v>19102</v>
      </c>
      <c r="C4718" t="s">
        <v>13</v>
      </c>
      <c r="D4718" t="s">
        <v>19103</v>
      </c>
      <c r="E4718" t="s">
        <v>13199</v>
      </c>
      <c r="F4718" t="s">
        <v>41</v>
      </c>
      <c r="G4718" t="s">
        <v>42</v>
      </c>
      <c r="H4718">
        <v>0</v>
      </c>
      <c r="I4718">
        <v>0</v>
      </c>
      <c r="J4718">
        <v>0</v>
      </c>
      <c r="K4718" t="s">
        <v>19104</v>
      </c>
    </row>
    <row r="4719" spans="1:11" x14ac:dyDescent="0.3">
      <c r="A4719" t="s">
        <v>19105</v>
      </c>
      <c r="B4719" t="s">
        <v>19106</v>
      </c>
      <c r="C4719" t="s">
        <v>13</v>
      </c>
      <c r="D4719" t="s">
        <v>19107</v>
      </c>
      <c r="E4719" t="s">
        <v>13199</v>
      </c>
      <c r="F4719" t="s">
        <v>41</v>
      </c>
      <c r="G4719" t="s">
        <v>42</v>
      </c>
      <c r="H4719">
        <v>0</v>
      </c>
      <c r="I4719">
        <v>0</v>
      </c>
      <c r="J4719">
        <v>0</v>
      </c>
      <c r="K4719" t="s">
        <v>19108</v>
      </c>
    </row>
    <row r="4720" spans="1:11" x14ac:dyDescent="0.3">
      <c r="A4720" t="s">
        <v>19109</v>
      </c>
      <c r="B4720" t="s">
        <v>19110</v>
      </c>
      <c r="C4720" t="s">
        <v>20</v>
      </c>
      <c r="D4720" t="s">
        <v>19111</v>
      </c>
      <c r="E4720" t="s">
        <v>14059</v>
      </c>
      <c r="F4720" t="s">
        <v>3786</v>
      </c>
      <c r="G4720" t="s">
        <v>42</v>
      </c>
      <c r="H4720">
        <v>0</v>
      </c>
      <c r="I4720">
        <v>0</v>
      </c>
      <c r="J4720">
        <v>0</v>
      </c>
      <c r="K4720" t="s">
        <v>19112</v>
      </c>
    </row>
    <row r="4721" spans="1:11" x14ac:dyDescent="0.3">
      <c r="A4721" t="s">
        <v>19113</v>
      </c>
      <c r="B4721" t="s">
        <v>19114</v>
      </c>
      <c r="C4721" t="s">
        <v>20</v>
      </c>
      <c r="D4721" t="s">
        <v>19115</v>
      </c>
      <c r="E4721" t="s">
        <v>14059</v>
      </c>
      <c r="F4721" t="s">
        <v>16</v>
      </c>
      <c r="G4721" t="s">
        <v>3262</v>
      </c>
      <c r="H4721">
        <v>0</v>
      </c>
      <c r="I4721">
        <v>0</v>
      </c>
      <c r="J4721">
        <v>0</v>
      </c>
      <c r="K4721" t="s">
        <v>19116</v>
      </c>
    </row>
    <row r="4722" spans="1:11" x14ac:dyDescent="0.3">
      <c r="A4722" t="s">
        <v>19117</v>
      </c>
      <c r="B4722" t="s">
        <v>19118</v>
      </c>
      <c r="C4722" t="s">
        <v>558</v>
      </c>
      <c r="D4722" t="s">
        <v>19119</v>
      </c>
      <c r="E4722" t="s">
        <v>630</v>
      </c>
      <c r="F4722" t="s">
        <v>16</v>
      </c>
      <c r="G4722" t="s">
        <v>4960</v>
      </c>
      <c r="H4722">
        <v>0</v>
      </c>
      <c r="I4722">
        <v>0</v>
      </c>
      <c r="J4722">
        <v>0</v>
      </c>
      <c r="K4722" t="s">
        <v>19120</v>
      </c>
    </row>
    <row r="4723" spans="1:11" x14ac:dyDescent="0.3">
      <c r="A4723" t="s">
        <v>19121</v>
      </c>
      <c r="B4723" t="s">
        <v>19122</v>
      </c>
      <c r="C4723" t="s">
        <v>13</v>
      </c>
      <c r="D4723" t="s">
        <v>19123</v>
      </c>
      <c r="E4723" t="s">
        <v>13199</v>
      </c>
      <c r="F4723" t="s">
        <v>16</v>
      </c>
      <c r="G4723" t="s">
        <v>1952</v>
      </c>
      <c r="H4723">
        <v>0</v>
      </c>
      <c r="I4723">
        <v>0</v>
      </c>
      <c r="J4723">
        <v>0</v>
      </c>
      <c r="K4723" t="s">
        <v>19124</v>
      </c>
    </row>
    <row r="4724" spans="1:11" x14ac:dyDescent="0.3">
      <c r="A4724" t="s">
        <v>19125</v>
      </c>
      <c r="B4724" t="s">
        <v>19126</v>
      </c>
      <c r="C4724" t="s">
        <v>558</v>
      </c>
      <c r="D4724" t="s">
        <v>19127</v>
      </c>
      <c r="E4724" t="s">
        <v>630</v>
      </c>
      <c r="F4724" t="s">
        <v>16</v>
      </c>
      <c r="G4724" t="s">
        <v>15804</v>
      </c>
      <c r="H4724">
        <v>0</v>
      </c>
      <c r="I4724">
        <v>0</v>
      </c>
      <c r="J4724">
        <v>0</v>
      </c>
      <c r="K4724" t="s">
        <v>19128</v>
      </c>
    </row>
    <row r="4725" spans="1:11" x14ac:dyDescent="0.3">
      <c r="A4725" t="s">
        <v>19129</v>
      </c>
      <c r="B4725" t="s">
        <v>19130</v>
      </c>
      <c r="C4725" t="s">
        <v>558</v>
      </c>
      <c r="D4725" t="s">
        <v>19131</v>
      </c>
      <c r="E4725" t="s">
        <v>630</v>
      </c>
      <c r="F4725" t="s">
        <v>16</v>
      </c>
      <c r="G4725" t="s">
        <v>8894</v>
      </c>
      <c r="H4725">
        <v>0</v>
      </c>
      <c r="I4725">
        <v>0</v>
      </c>
      <c r="J4725">
        <v>0</v>
      </c>
      <c r="K4725" t="s">
        <v>19132</v>
      </c>
    </row>
    <row r="4726" spans="1:11" x14ac:dyDescent="0.3">
      <c r="A4726" t="s">
        <v>19133</v>
      </c>
      <c r="B4726" t="s">
        <v>19134</v>
      </c>
      <c r="C4726" t="s">
        <v>13</v>
      </c>
      <c r="D4726" t="s">
        <v>19135</v>
      </c>
      <c r="E4726" t="s">
        <v>13199</v>
      </c>
      <c r="F4726" t="s">
        <v>16</v>
      </c>
      <c r="G4726" t="s">
        <v>3216</v>
      </c>
      <c r="H4726">
        <v>0</v>
      </c>
      <c r="I4726">
        <v>0</v>
      </c>
      <c r="J4726">
        <v>0</v>
      </c>
      <c r="K4726" t="s">
        <v>19136</v>
      </c>
    </row>
    <row r="4727" spans="1:11" x14ac:dyDescent="0.3">
      <c r="A4727" t="s">
        <v>19137</v>
      </c>
      <c r="C4727" t="s">
        <v>558</v>
      </c>
      <c r="E4727" t="s">
        <v>981</v>
      </c>
      <c r="F4727" t="s">
        <v>2482</v>
      </c>
      <c r="G4727" t="s">
        <v>42</v>
      </c>
      <c r="H4727">
        <v>0</v>
      </c>
      <c r="I4727">
        <v>0</v>
      </c>
      <c r="J4727">
        <v>0</v>
      </c>
      <c r="K4727" t="s">
        <v>19138</v>
      </c>
    </row>
    <row r="4728" spans="1:11" x14ac:dyDescent="0.3">
      <c r="A4728" t="s">
        <v>19139</v>
      </c>
      <c r="B4728" t="s">
        <v>19140</v>
      </c>
      <c r="C4728" t="s">
        <v>13</v>
      </c>
      <c r="D4728" t="s">
        <v>19141</v>
      </c>
      <c r="E4728" t="s">
        <v>13199</v>
      </c>
      <c r="F4728" t="s">
        <v>41</v>
      </c>
      <c r="G4728" t="s">
        <v>42</v>
      </c>
      <c r="H4728">
        <v>0</v>
      </c>
      <c r="I4728">
        <v>0</v>
      </c>
      <c r="J4728">
        <v>0</v>
      </c>
      <c r="K4728" t="s">
        <v>19142</v>
      </c>
    </row>
    <row r="4729" spans="1:11" x14ac:dyDescent="0.3">
      <c r="A4729" t="s">
        <v>19143</v>
      </c>
      <c r="B4729" t="s">
        <v>19144</v>
      </c>
      <c r="C4729" t="s">
        <v>13</v>
      </c>
      <c r="D4729" t="s">
        <v>19145</v>
      </c>
      <c r="E4729" t="s">
        <v>13199</v>
      </c>
      <c r="F4729" t="s">
        <v>41</v>
      </c>
      <c r="G4729" t="s">
        <v>3987</v>
      </c>
      <c r="H4729">
        <v>0</v>
      </c>
      <c r="I4729">
        <v>0</v>
      </c>
      <c r="J4729">
        <v>0</v>
      </c>
      <c r="K4729" t="s">
        <v>19146</v>
      </c>
    </row>
    <row r="4730" spans="1:11" x14ac:dyDescent="0.3">
      <c r="A4730" t="s">
        <v>19147</v>
      </c>
      <c r="B4730" t="s">
        <v>19148</v>
      </c>
      <c r="C4730" t="s">
        <v>13</v>
      </c>
      <c r="D4730" t="s">
        <v>19149</v>
      </c>
      <c r="E4730" t="s">
        <v>13199</v>
      </c>
      <c r="F4730" t="s">
        <v>41</v>
      </c>
      <c r="G4730" t="s">
        <v>42</v>
      </c>
      <c r="H4730">
        <v>0</v>
      </c>
      <c r="I4730">
        <v>0</v>
      </c>
      <c r="J4730">
        <v>0</v>
      </c>
      <c r="K4730" t="s">
        <v>19150</v>
      </c>
    </row>
    <row r="4731" spans="1:11" x14ac:dyDescent="0.3">
      <c r="A4731" t="s">
        <v>19151</v>
      </c>
      <c r="B4731" t="s">
        <v>19152</v>
      </c>
      <c r="C4731" t="s">
        <v>13</v>
      </c>
      <c r="D4731" t="s">
        <v>19153</v>
      </c>
      <c r="E4731" t="s">
        <v>13199</v>
      </c>
      <c r="F4731" t="s">
        <v>16</v>
      </c>
      <c r="G4731" t="s">
        <v>10661</v>
      </c>
      <c r="H4731">
        <v>0</v>
      </c>
      <c r="I4731">
        <v>0</v>
      </c>
      <c r="J4731">
        <v>0</v>
      </c>
      <c r="K4731" t="s">
        <v>19154</v>
      </c>
    </row>
    <row r="4732" spans="1:11" x14ac:dyDescent="0.3">
      <c r="A4732" t="s">
        <v>19155</v>
      </c>
      <c r="C4732" t="s">
        <v>13</v>
      </c>
      <c r="D4732" t="s">
        <v>19156</v>
      </c>
      <c r="E4732" t="s">
        <v>13199</v>
      </c>
      <c r="F4732" t="s">
        <v>41</v>
      </c>
      <c r="G4732" t="s">
        <v>42</v>
      </c>
      <c r="H4732">
        <v>0</v>
      </c>
      <c r="I4732">
        <v>0</v>
      </c>
      <c r="J4732">
        <v>0</v>
      </c>
      <c r="K4732" t="s">
        <v>19157</v>
      </c>
    </row>
    <row r="4733" spans="1:11" x14ac:dyDescent="0.3">
      <c r="A4733" t="s">
        <v>19158</v>
      </c>
      <c r="B4733" t="s">
        <v>19159</v>
      </c>
      <c r="C4733" t="s">
        <v>13</v>
      </c>
      <c r="D4733" t="s">
        <v>19160</v>
      </c>
      <c r="E4733" t="s">
        <v>13199</v>
      </c>
      <c r="F4733" t="s">
        <v>41</v>
      </c>
      <c r="G4733" t="s">
        <v>42</v>
      </c>
      <c r="H4733">
        <v>0</v>
      </c>
      <c r="I4733">
        <v>0</v>
      </c>
      <c r="J4733">
        <v>0</v>
      </c>
      <c r="K4733" t="s">
        <v>19161</v>
      </c>
    </row>
    <row r="4734" spans="1:11" x14ac:dyDescent="0.3">
      <c r="A4734" t="s">
        <v>19162</v>
      </c>
      <c r="B4734" t="s">
        <v>19163</v>
      </c>
      <c r="C4734" t="s">
        <v>13</v>
      </c>
      <c r="D4734" t="s">
        <v>19164</v>
      </c>
      <c r="E4734" t="s">
        <v>13199</v>
      </c>
      <c r="F4734" t="s">
        <v>16</v>
      </c>
      <c r="G4734" t="s">
        <v>1737</v>
      </c>
      <c r="H4734">
        <v>0</v>
      </c>
      <c r="I4734">
        <v>0</v>
      </c>
      <c r="J4734">
        <v>0</v>
      </c>
      <c r="K4734" t="s">
        <v>19165</v>
      </c>
    </row>
    <row r="4735" spans="1:11" x14ac:dyDescent="0.3">
      <c r="A4735" t="s">
        <v>19166</v>
      </c>
      <c r="B4735" t="s">
        <v>19167</v>
      </c>
      <c r="C4735" t="s">
        <v>13</v>
      </c>
      <c r="D4735" t="s">
        <v>19168</v>
      </c>
      <c r="E4735" t="s">
        <v>13199</v>
      </c>
      <c r="F4735" t="s">
        <v>16</v>
      </c>
      <c r="G4735" t="s">
        <v>6617</v>
      </c>
      <c r="H4735">
        <v>0</v>
      </c>
      <c r="I4735">
        <v>0</v>
      </c>
      <c r="J4735">
        <v>0</v>
      </c>
      <c r="K4735" t="s">
        <v>19169</v>
      </c>
    </row>
    <row r="4736" spans="1:11" x14ac:dyDescent="0.3">
      <c r="A4736" t="s">
        <v>19170</v>
      </c>
      <c r="C4736" t="s">
        <v>13</v>
      </c>
      <c r="D4736" t="s">
        <v>19171</v>
      </c>
      <c r="E4736" t="s">
        <v>13199</v>
      </c>
      <c r="F4736" t="s">
        <v>41</v>
      </c>
      <c r="G4736" t="s">
        <v>42</v>
      </c>
      <c r="H4736">
        <v>0</v>
      </c>
      <c r="I4736">
        <v>0</v>
      </c>
      <c r="J4736">
        <v>0</v>
      </c>
      <c r="K4736" t="s">
        <v>19172</v>
      </c>
    </row>
    <row r="4737" spans="1:11" x14ac:dyDescent="0.3">
      <c r="A4737" t="s">
        <v>19173</v>
      </c>
      <c r="C4737" t="s">
        <v>13</v>
      </c>
      <c r="D4737" t="s">
        <v>19174</v>
      </c>
      <c r="E4737" t="s">
        <v>13199</v>
      </c>
      <c r="F4737" t="s">
        <v>41</v>
      </c>
      <c r="G4737" t="s">
        <v>42</v>
      </c>
      <c r="H4737">
        <v>0</v>
      </c>
      <c r="I4737">
        <v>0</v>
      </c>
      <c r="J4737">
        <v>0</v>
      </c>
      <c r="K4737" t="s">
        <v>19175</v>
      </c>
    </row>
    <row r="4738" spans="1:11" x14ac:dyDescent="0.3">
      <c r="A4738" t="s">
        <v>19176</v>
      </c>
      <c r="B4738" t="s">
        <v>19177</v>
      </c>
      <c r="C4738" t="s">
        <v>558</v>
      </c>
      <c r="D4738" t="s">
        <v>19178</v>
      </c>
      <c r="E4738" t="s">
        <v>981</v>
      </c>
      <c r="F4738" t="s">
        <v>19179</v>
      </c>
      <c r="G4738" t="s">
        <v>19180</v>
      </c>
      <c r="H4738">
        <v>0</v>
      </c>
      <c r="I4738">
        <v>0</v>
      </c>
      <c r="J4738">
        <v>0</v>
      </c>
      <c r="K4738" t="s">
        <v>19181</v>
      </c>
    </row>
    <row r="4739" spans="1:11" x14ac:dyDescent="0.3">
      <c r="A4739" t="s">
        <v>19182</v>
      </c>
      <c r="B4739" t="s">
        <v>19183</v>
      </c>
      <c r="C4739" t="s">
        <v>20</v>
      </c>
      <c r="D4739" t="s">
        <v>19184</v>
      </c>
      <c r="E4739" t="s">
        <v>14059</v>
      </c>
      <c r="F4739" t="s">
        <v>3538</v>
      </c>
      <c r="G4739" t="s">
        <v>23</v>
      </c>
      <c r="H4739">
        <v>0</v>
      </c>
      <c r="I4739">
        <v>0</v>
      </c>
      <c r="J4739">
        <v>0</v>
      </c>
      <c r="K4739" t="s">
        <v>19185</v>
      </c>
    </row>
    <row r="4740" spans="1:11" x14ac:dyDescent="0.3">
      <c r="A4740" t="s">
        <v>19186</v>
      </c>
      <c r="C4740" t="s">
        <v>558</v>
      </c>
      <c r="D4740" t="s">
        <v>19187</v>
      </c>
      <c r="E4740" t="s">
        <v>1090</v>
      </c>
      <c r="F4740" t="s">
        <v>16</v>
      </c>
      <c r="G4740" t="s">
        <v>4498</v>
      </c>
      <c r="H4740">
        <v>0</v>
      </c>
      <c r="I4740">
        <v>0</v>
      </c>
      <c r="J4740">
        <v>0</v>
      </c>
      <c r="K4740" t="s">
        <v>19188</v>
      </c>
    </row>
    <row r="4741" spans="1:11" x14ac:dyDescent="0.3">
      <c r="A4741" t="s">
        <v>19189</v>
      </c>
      <c r="B4741" t="s">
        <v>19190</v>
      </c>
      <c r="C4741" t="s">
        <v>558</v>
      </c>
      <c r="D4741" t="s">
        <v>19191</v>
      </c>
      <c r="E4741" t="s">
        <v>1090</v>
      </c>
      <c r="F4741" t="s">
        <v>16</v>
      </c>
      <c r="G4741" t="s">
        <v>2079</v>
      </c>
      <c r="H4741">
        <v>0</v>
      </c>
      <c r="I4741">
        <v>0</v>
      </c>
      <c r="J4741">
        <v>0</v>
      </c>
      <c r="K4741" t="s">
        <v>19192</v>
      </c>
    </row>
    <row r="4742" spans="1:11" x14ac:dyDescent="0.3">
      <c r="A4742" t="s">
        <v>19193</v>
      </c>
      <c r="B4742" t="s">
        <v>19194</v>
      </c>
      <c r="C4742" t="s">
        <v>558</v>
      </c>
      <c r="D4742" t="s">
        <v>19195</v>
      </c>
      <c r="E4742" t="s">
        <v>560</v>
      </c>
      <c r="F4742" t="s">
        <v>8181</v>
      </c>
      <c r="G4742" t="s">
        <v>1710</v>
      </c>
      <c r="H4742">
        <v>0</v>
      </c>
      <c r="I4742">
        <v>0</v>
      </c>
      <c r="J4742">
        <v>0</v>
      </c>
      <c r="K4742" t="s">
        <v>19196</v>
      </c>
    </row>
    <row r="4743" spans="1:11" x14ac:dyDescent="0.3">
      <c r="A4743" t="s">
        <v>2</v>
      </c>
      <c r="B4743" t="s">
        <v>19197</v>
      </c>
      <c r="C4743" t="s">
        <v>13</v>
      </c>
      <c r="E4743" t="s">
        <v>13199</v>
      </c>
      <c r="F4743" t="s">
        <v>16</v>
      </c>
      <c r="G4743" t="s">
        <v>19198</v>
      </c>
      <c r="H4743">
        <v>0</v>
      </c>
      <c r="I4743">
        <v>0</v>
      </c>
      <c r="J4743">
        <v>0</v>
      </c>
      <c r="K4743" t="s">
        <v>19199</v>
      </c>
    </row>
    <row r="4744" spans="1:11" x14ac:dyDescent="0.3">
      <c r="A4744" t="s">
        <v>19200</v>
      </c>
      <c r="B4744" t="s">
        <v>19201</v>
      </c>
      <c r="C4744" t="s">
        <v>20</v>
      </c>
      <c r="D4744" t="s">
        <v>19202</v>
      </c>
      <c r="E4744" t="s">
        <v>14059</v>
      </c>
      <c r="F4744" t="s">
        <v>16</v>
      </c>
      <c r="G4744" t="s">
        <v>6145</v>
      </c>
      <c r="H4744">
        <v>0</v>
      </c>
      <c r="I4744">
        <v>0</v>
      </c>
      <c r="J4744">
        <v>0</v>
      </c>
      <c r="K4744" t="s">
        <v>19203</v>
      </c>
    </row>
    <row r="4745" spans="1:11" x14ac:dyDescent="0.3">
      <c r="A4745" t="s">
        <v>19204</v>
      </c>
      <c r="B4745" t="s">
        <v>19205</v>
      </c>
      <c r="C4745" t="s">
        <v>13</v>
      </c>
      <c r="D4745" t="s">
        <v>19206</v>
      </c>
      <c r="E4745" t="s">
        <v>13199</v>
      </c>
      <c r="F4745" t="s">
        <v>41</v>
      </c>
      <c r="G4745" t="s">
        <v>42</v>
      </c>
      <c r="H4745">
        <v>0</v>
      </c>
      <c r="I4745">
        <v>0</v>
      </c>
      <c r="J4745">
        <v>0</v>
      </c>
      <c r="K4745" t="s">
        <v>19207</v>
      </c>
    </row>
    <row r="4746" spans="1:11" x14ac:dyDescent="0.3">
      <c r="A4746" t="s">
        <v>19208</v>
      </c>
      <c r="B4746" t="s">
        <v>19209</v>
      </c>
      <c r="C4746" t="s">
        <v>13</v>
      </c>
      <c r="D4746" t="s">
        <v>19210</v>
      </c>
      <c r="E4746" t="s">
        <v>13199</v>
      </c>
      <c r="F4746" t="s">
        <v>16</v>
      </c>
      <c r="G4746" t="s">
        <v>5547</v>
      </c>
      <c r="H4746">
        <v>0</v>
      </c>
      <c r="I4746">
        <v>0</v>
      </c>
      <c r="J4746">
        <v>0</v>
      </c>
      <c r="K4746" t="s">
        <v>19211</v>
      </c>
    </row>
    <row r="4747" spans="1:11" x14ac:dyDescent="0.3">
      <c r="A4747" t="s">
        <v>19212</v>
      </c>
      <c r="B4747" t="s">
        <v>19213</v>
      </c>
      <c r="C4747" t="s">
        <v>13</v>
      </c>
      <c r="D4747" t="s">
        <v>19214</v>
      </c>
      <c r="E4747" t="s">
        <v>13199</v>
      </c>
      <c r="F4747" t="s">
        <v>41</v>
      </c>
      <c r="G4747" t="s">
        <v>42</v>
      </c>
      <c r="H4747">
        <v>0</v>
      </c>
      <c r="I4747">
        <v>0</v>
      </c>
      <c r="J4747">
        <v>0</v>
      </c>
      <c r="K4747" t="s">
        <v>19215</v>
      </c>
    </row>
    <row r="4748" spans="1:11" x14ac:dyDescent="0.3">
      <c r="A4748" t="s">
        <v>19216</v>
      </c>
      <c r="B4748" t="s">
        <v>19217</v>
      </c>
      <c r="C4748" t="s">
        <v>27</v>
      </c>
      <c r="D4748" t="s">
        <v>19218</v>
      </c>
      <c r="E4748" t="s">
        <v>1867</v>
      </c>
      <c r="F4748" t="s">
        <v>7511</v>
      </c>
      <c r="G4748" t="s">
        <v>12585</v>
      </c>
      <c r="H4748">
        <v>0</v>
      </c>
      <c r="I4748">
        <v>0</v>
      </c>
      <c r="J4748">
        <v>0</v>
      </c>
      <c r="K4748" t="s">
        <v>19219</v>
      </c>
    </row>
    <row r="4749" spans="1:11" x14ac:dyDescent="0.3">
      <c r="A4749" t="s">
        <v>19220</v>
      </c>
      <c r="B4749" t="s">
        <v>19221</v>
      </c>
      <c r="C4749" t="s">
        <v>558</v>
      </c>
      <c r="D4749" t="s">
        <v>19222</v>
      </c>
      <c r="E4749" t="s">
        <v>895</v>
      </c>
      <c r="F4749" t="s">
        <v>8797</v>
      </c>
      <c r="G4749" t="s">
        <v>42</v>
      </c>
      <c r="H4749">
        <v>0</v>
      </c>
      <c r="I4749">
        <v>0</v>
      </c>
      <c r="J4749">
        <v>0</v>
      </c>
      <c r="K4749" t="s">
        <v>19223</v>
      </c>
    </row>
    <row r="4750" spans="1:11" x14ac:dyDescent="0.3">
      <c r="A4750" t="s">
        <v>19224</v>
      </c>
      <c r="B4750" t="s">
        <v>19225</v>
      </c>
      <c r="C4750" t="s">
        <v>13</v>
      </c>
      <c r="D4750" t="s">
        <v>19226</v>
      </c>
      <c r="E4750" t="s">
        <v>13199</v>
      </c>
      <c r="F4750" t="s">
        <v>16</v>
      </c>
      <c r="G4750" t="s">
        <v>603</v>
      </c>
      <c r="H4750">
        <v>0</v>
      </c>
      <c r="I4750">
        <v>0</v>
      </c>
      <c r="J4750">
        <v>0</v>
      </c>
      <c r="K4750" t="s">
        <v>19227</v>
      </c>
    </row>
    <row r="4751" spans="1:11" x14ac:dyDescent="0.3">
      <c r="A4751" t="s">
        <v>19228</v>
      </c>
      <c r="B4751" t="s">
        <v>19229</v>
      </c>
      <c r="C4751" t="s">
        <v>466</v>
      </c>
      <c r="D4751" t="s">
        <v>19230</v>
      </c>
      <c r="E4751" t="s">
        <v>5396</v>
      </c>
      <c r="F4751" t="s">
        <v>16</v>
      </c>
      <c r="G4751" t="s">
        <v>1894</v>
      </c>
      <c r="H4751">
        <v>0</v>
      </c>
      <c r="I4751">
        <v>0</v>
      </c>
      <c r="J4751">
        <v>0</v>
      </c>
      <c r="K4751" t="s">
        <v>19231</v>
      </c>
    </row>
    <row r="4752" spans="1:11" x14ac:dyDescent="0.3">
      <c r="A4752" t="s">
        <v>19232</v>
      </c>
      <c r="B4752" t="s">
        <v>19233</v>
      </c>
      <c r="C4752" t="s">
        <v>13</v>
      </c>
      <c r="D4752" t="s">
        <v>19234</v>
      </c>
      <c r="E4752" t="s">
        <v>13199</v>
      </c>
      <c r="F4752" t="s">
        <v>41</v>
      </c>
      <c r="G4752" t="s">
        <v>42</v>
      </c>
      <c r="H4752">
        <v>0</v>
      </c>
      <c r="I4752">
        <v>0</v>
      </c>
      <c r="J4752">
        <v>0</v>
      </c>
      <c r="K4752" t="s">
        <v>19235</v>
      </c>
    </row>
    <row r="4753" spans="1:11" x14ac:dyDescent="0.3">
      <c r="A4753" t="s">
        <v>19236</v>
      </c>
      <c r="B4753" t="s">
        <v>19237</v>
      </c>
      <c r="C4753" t="s">
        <v>13</v>
      </c>
      <c r="D4753" t="s">
        <v>19238</v>
      </c>
      <c r="E4753" t="s">
        <v>13199</v>
      </c>
      <c r="F4753" t="s">
        <v>41</v>
      </c>
      <c r="G4753" t="s">
        <v>42</v>
      </c>
      <c r="H4753">
        <v>0</v>
      </c>
      <c r="I4753">
        <v>0</v>
      </c>
      <c r="J4753">
        <v>0</v>
      </c>
      <c r="K4753" t="s">
        <v>19239</v>
      </c>
    </row>
    <row r="4754" spans="1:11" x14ac:dyDescent="0.3">
      <c r="A4754" t="s">
        <v>19240</v>
      </c>
      <c r="C4754" t="s">
        <v>147</v>
      </c>
      <c r="D4754" t="s">
        <v>19241</v>
      </c>
      <c r="E4754" t="s">
        <v>183</v>
      </c>
      <c r="F4754" t="s">
        <v>16</v>
      </c>
      <c r="G4754" t="s">
        <v>1481</v>
      </c>
      <c r="H4754">
        <v>0</v>
      </c>
      <c r="I4754">
        <v>0</v>
      </c>
      <c r="J4754">
        <v>0</v>
      </c>
      <c r="K4754" t="s">
        <v>19242</v>
      </c>
    </row>
    <row r="4755" spans="1:11" x14ac:dyDescent="0.3">
      <c r="A4755" t="s">
        <v>19243</v>
      </c>
      <c r="B4755" t="s">
        <v>19244</v>
      </c>
      <c r="C4755" t="s">
        <v>20</v>
      </c>
      <c r="D4755" t="s">
        <v>19245</v>
      </c>
      <c r="E4755" t="s">
        <v>14059</v>
      </c>
      <c r="F4755" t="s">
        <v>19246</v>
      </c>
      <c r="G4755" t="s">
        <v>5573</v>
      </c>
      <c r="H4755">
        <v>0</v>
      </c>
      <c r="I4755">
        <v>0</v>
      </c>
      <c r="J4755">
        <v>0</v>
      </c>
      <c r="K4755" t="s">
        <v>19247</v>
      </c>
    </row>
    <row r="4756" spans="1:11" x14ac:dyDescent="0.3">
      <c r="A4756" t="s">
        <v>19248</v>
      </c>
      <c r="B4756" t="s">
        <v>19249</v>
      </c>
      <c r="C4756" t="s">
        <v>13</v>
      </c>
      <c r="D4756" t="s">
        <v>19250</v>
      </c>
      <c r="E4756" t="s">
        <v>13199</v>
      </c>
      <c r="F4756" t="s">
        <v>10407</v>
      </c>
      <c r="G4756" t="s">
        <v>19251</v>
      </c>
      <c r="H4756">
        <v>0</v>
      </c>
      <c r="I4756">
        <v>0</v>
      </c>
      <c r="J4756">
        <v>0</v>
      </c>
      <c r="K4756" t="s">
        <v>19252</v>
      </c>
    </row>
    <row r="4757" spans="1:11" x14ac:dyDescent="0.3">
      <c r="A4757" t="s">
        <v>19253</v>
      </c>
      <c r="B4757" t="s">
        <v>19254</v>
      </c>
      <c r="C4757" t="s">
        <v>13</v>
      </c>
      <c r="D4757" t="s">
        <v>19255</v>
      </c>
      <c r="E4757" t="s">
        <v>13199</v>
      </c>
      <c r="F4757" t="s">
        <v>16</v>
      </c>
      <c r="G4757" t="s">
        <v>512</v>
      </c>
      <c r="H4757">
        <v>0</v>
      </c>
      <c r="I4757">
        <v>0</v>
      </c>
      <c r="J4757">
        <v>0</v>
      </c>
      <c r="K4757" t="s">
        <v>19256</v>
      </c>
    </row>
    <row r="4758" spans="1:11" x14ac:dyDescent="0.3">
      <c r="A4758" t="s">
        <v>19257</v>
      </c>
      <c r="B4758" t="s">
        <v>19258</v>
      </c>
      <c r="C4758" t="s">
        <v>27</v>
      </c>
      <c r="D4758" t="s">
        <v>19259</v>
      </c>
      <c r="E4758" t="s">
        <v>29</v>
      </c>
      <c r="F4758" t="s">
        <v>16</v>
      </c>
      <c r="G4758" t="s">
        <v>3291</v>
      </c>
      <c r="H4758">
        <v>0</v>
      </c>
      <c r="I4758">
        <v>0</v>
      </c>
      <c r="J4758">
        <v>0</v>
      </c>
      <c r="K4758" t="s">
        <v>19260</v>
      </c>
    </row>
    <row r="4759" spans="1:11" x14ac:dyDescent="0.3">
      <c r="A4759" t="s">
        <v>19261</v>
      </c>
      <c r="B4759" t="s">
        <v>19262</v>
      </c>
      <c r="C4759" t="s">
        <v>27</v>
      </c>
      <c r="D4759" t="s">
        <v>19263</v>
      </c>
      <c r="E4759" t="s">
        <v>1867</v>
      </c>
      <c r="F4759" t="s">
        <v>2361</v>
      </c>
      <c r="G4759" t="s">
        <v>107</v>
      </c>
      <c r="H4759">
        <v>0</v>
      </c>
      <c r="I4759">
        <v>0</v>
      </c>
      <c r="J4759">
        <v>0</v>
      </c>
      <c r="K4759" t="s">
        <v>19264</v>
      </c>
    </row>
    <row r="4760" spans="1:11" x14ac:dyDescent="0.3">
      <c r="A4760" t="s">
        <v>19265</v>
      </c>
      <c r="B4760" t="s">
        <v>19266</v>
      </c>
      <c r="C4760" t="s">
        <v>27</v>
      </c>
      <c r="D4760" t="s">
        <v>19267</v>
      </c>
      <c r="E4760" t="s">
        <v>1867</v>
      </c>
      <c r="F4760" t="s">
        <v>1531</v>
      </c>
      <c r="G4760" t="s">
        <v>42</v>
      </c>
      <c r="H4760">
        <v>0</v>
      </c>
      <c r="I4760">
        <v>0</v>
      </c>
      <c r="J4760">
        <v>0</v>
      </c>
      <c r="K4760" t="s">
        <v>19268</v>
      </c>
    </row>
    <row r="4761" spans="1:11" x14ac:dyDescent="0.3">
      <c r="A4761" t="s">
        <v>19269</v>
      </c>
      <c r="B4761" t="s">
        <v>19270</v>
      </c>
      <c r="C4761" t="s">
        <v>27</v>
      </c>
      <c r="D4761" t="s">
        <v>19271</v>
      </c>
      <c r="E4761" t="s">
        <v>1867</v>
      </c>
      <c r="F4761" t="s">
        <v>8797</v>
      </c>
      <c r="G4761" t="s">
        <v>42</v>
      </c>
      <c r="H4761">
        <v>0</v>
      </c>
      <c r="I4761">
        <v>0</v>
      </c>
      <c r="J4761">
        <v>0</v>
      </c>
      <c r="K4761" t="s">
        <v>19272</v>
      </c>
    </row>
    <row r="4762" spans="1:11" x14ac:dyDescent="0.3">
      <c r="A4762" t="s">
        <v>19273</v>
      </c>
      <c r="B4762" t="s">
        <v>19274</v>
      </c>
      <c r="C4762" t="s">
        <v>27</v>
      </c>
      <c r="D4762" t="s">
        <v>19275</v>
      </c>
      <c r="E4762" t="s">
        <v>1867</v>
      </c>
      <c r="F4762" t="s">
        <v>6890</v>
      </c>
      <c r="G4762" t="s">
        <v>42</v>
      </c>
      <c r="H4762">
        <v>0</v>
      </c>
      <c r="I4762">
        <v>0</v>
      </c>
      <c r="J4762">
        <v>0</v>
      </c>
      <c r="K4762" t="s">
        <v>19276</v>
      </c>
    </row>
    <row r="4763" spans="1:11" x14ac:dyDescent="0.3">
      <c r="A4763" t="s">
        <v>19277</v>
      </c>
      <c r="B4763" t="s">
        <v>19278</v>
      </c>
      <c r="C4763" t="s">
        <v>27</v>
      </c>
      <c r="D4763" t="s">
        <v>19279</v>
      </c>
      <c r="E4763" t="s">
        <v>1867</v>
      </c>
      <c r="F4763" t="s">
        <v>2703</v>
      </c>
      <c r="G4763" t="s">
        <v>42</v>
      </c>
      <c r="H4763">
        <v>0</v>
      </c>
      <c r="I4763">
        <v>0</v>
      </c>
      <c r="J4763">
        <v>0</v>
      </c>
      <c r="K4763" t="s">
        <v>19280</v>
      </c>
    </row>
    <row r="4764" spans="1:11" x14ac:dyDescent="0.3">
      <c r="A4764" t="s">
        <v>19281</v>
      </c>
      <c r="B4764" t="s">
        <v>19282</v>
      </c>
      <c r="C4764" t="s">
        <v>27</v>
      </c>
      <c r="D4764" t="s">
        <v>19283</v>
      </c>
      <c r="E4764" t="s">
        <v>1867</v>
      </c>
      <c r="F4764" t="s">
        <v>2852</v>
      </c>
      <c r="G4764" t="s">
        <v>42</v>
      </c>
      <c r="H4764">
        <v>0</v>
      </c>
      <c r="I4764">
        <v>0</v>
      </c>
      <c r="J4764">
        <v>0</v>
      </c>
      <c r="K4764" t="s">
        <v>19284</v>
      </c>
    </row>
    <row r="4765" spans="1:11" x14ac:dyDescent="0.3">
      <c r="A4765" t="s">
        <v>19285</v>
      </c>
      <c r="B4765" t="s">
        <v>19286</v>
      </c>
      <c r="C4765" t="s">
        <v>558</v>
      </c>
      <c r="D4765" t="s">
        <v>19287</v>
      </c>
      <c r="E4765" t="s">
        <v>560</v>
      </c>
      <c r="F4765" t="s">
        <v>16</v>
      </c>
      <c r="G4765" t="s">
        <v>14060</v>
      </c>
      <c r="H4765">
        <v>0</v>
      </c>
      <c r="I4765">
        <v>0</v>
      </c>
      <c r="J4765">
        <v>0</v>
      </c>
      <c r="K4765" t="s">
        <v>19288</v>
      </c>
    </row>
    <row r="4766" spans="1:11" x14ac:dyDescent="0.3">
      <c r="A4766" t="s">
        <v>19289</v>
      </c>
      <c r="B4766" t="s">
        <v>19290</v>
      </c>
      <c r="C4766" t="s">
        <v>27</v>
      </c>
      <c r="D4766" t="s">
        <v>19291</v>
      </c>
      <c r="E4766" t="s">
        <v>1867</v>
      </c>
      <c r="F4766" t="s">
        <v>1527</v>
      </c>
      <c r="G4766" t="s">
        <v>1396</v>
      </c>
      <c r="H4766">
        <v>0</v>
      </c>
      <c r="I4766">
        <v>0</v>
      </c>
      <c r="J4766">
        <v>0</v>
      </c>
      <c r="K4766" t="s">
        <v>19292</v>
      </c>
    </row>
    <row r="4767" spans="1:11" x14ac:dyDescent="0.3">
      <c r="A4767" t="s">
        <v>19293</v>
      </c>
      <c r="B4767" t="s">
        <v>19294</v>
      </c>
      <c r="C4767" t="s">
        <v>27</v>
      </c>
      <c r="D4767" t="s">
        <v>19295</v>
      </c>
      <c r="E4767" t="s">
        <v>29</v>
      </c>
      <c r="F4767" t="s">
        <v>16</v>
      </c>
      <c r="G4767" t="s">
        <v>10402</v>
      </c>
      <c r="H4767">
        <v>0</v>
      </c>
      <c r="I4767">
        <v>0</v>
      </c>
      <c r="J4767">
        <v>0</v>
      </c>
      <c r="K4767" t="s">
        <v>19296</v>
      </c>
    </row>
    <row r="4768" spans="1:11" x14ac:dyDescent="0.3">
      <c r="A4768" t="s">
        <v>19297</v>
      </c>
      <c r="B4768" t="s">
        <v>19298</v>
      </c>
      <c r="C4768" t="s">
        <v>13</v>
      </c>
      <c r="D4768" t="s">
        <v>19299</v>
      </c>
      <c r="E4768" t="s">
        <v>13199</v>
      </c>
      <c r="F4768" t="s">
        <v>41</v>
      </c>
      <c r="G4768" t="s">
        <v>42</v>
      </c>
      <c r="H4768">
        <v>0</v>
      </c>
      <c r="I4768">
        <v>0</v>
      </c>
      <c r="J4768">
        <v>0</v>
      </c>
      <c r="K4768" t="s">
        <v>19300</v>
      </c>
    </row>
    <row r="4769" spans="1:11" x14ac:dyDescent="0.3">
      <c r="A4769" t="s">
        <v>19301</v>
      </c>
      <c r="B4769" t="s">
        <v>19302</v>
      </c>
      <c r="C4769" t="s">
        <v>13</v>
      </c>
      <c r="D4769" t="s">
        <v>19303</v>
      </c>
      <c r="E4769" t="s">
        <v>13199</v>
      </c>
      <c r="F4769" t="s">
        <v>41</v>
      </c>
      <c r="G4769" t="s">
        <v>42</v>
      </c>
      <c r="H4769">
        <v>0</v>
      </c>
      <c r="I4769">
        <v>0</v>
      </c>
      <c r="J4769">
        <v>0</v>
      </c>
      <c r="K4769" t="s">
        <v>19304</v>
      </c>
    </row>
    <row r="4770" spans="1:11" x14ac:dyDescent="0.3">
      <c r="A4770" t="s">
        <v>19305</v>
      </c>
      <c r="B4770" t="s">
        <v>19306</v>
      </c>
      <c r="C4770" t="s">
        <v>13</v>
      </c>
      <c r="D4770" t="s">
        <v>19307</v>
      </c>
      <c r="E4770" t="s">
        <v>13199</v>
      </c>
      <c r="F4770" t="s">
        <v>41</v>
      </c>
      <c r="G4770" t="s">
        <v>42</v>
      </c>
      <c r="H4770">
        <v>0</v>
      </c>
      <c r="I4770">
        <v>0</v>
      </c>
      <c r="J4770">
        <v>0</v>
      </c>
      <c r="K4770" t="s">
        <v>19308</v>
      </c>
    </row>
    <row r="4771" spans="1:11" x14ac:dyDescent="0.3">
      <c r="A4771" t="s">
        <v>19309</v>
      </c>
      <c r="B4771" t="s">
        <v>19310</v>
      </c>
      <c r="C4771" t="s">
        <v>558</v>
      </c>
      <c r="D4771" t="s">
        <v>19311</v>
      </c>
      <c r="E4771" t="s">
        <v>560</v>
      </c>
      <c r="F4771" t="s">
        <v>1793</v>
      </c>
      <c r="G4771" t="s">
        <v>756</v>
      </c>
      <c r="H4771">
        <v>0</v>
      </c>
      <c r="I4771">
        <v>0</v>
      </c>
      <c r="J4771">
        <v>0</v>
      </c>
      <c r="K4771" t="s">
        <v>19312</v>
      </c>
    </row>
    <row r="4772" spans="1:11" x14ac:dyDescent="0.3">
      <c r="A4772" t="s">
        <v>19313</v>
      </c>
      <c r="B4772" t="s">
        <v>19314</v>
      </c>
      <c r="C4772" t="s">
        <v>20</v>
      </c>
      <c r="D4772" t="s">
        <v>19315</v>
      </c>
      <c r="E4772" t="s">
        <v>14059</v>
      </c>
      <c r="F4772" t="s">
        <v>3129</v>
      </c>
      <c r="G4772" t="s">
        <v>42</v>
      </c>
      <c r="H4772">
        <v>0</v>
      </c>
      <c r="I4772">
        <v>0</v>
      </c>
      <c r="J4772">
        <v>0</v>
      </c>
      <c r="K4772" t="s">
        <v>19316</v>
      </c>
    </row>
    <row r="4773" spans="1:11" x14ac:dyDescent="0.3">
      <c r="A4773" t="s">
        <v>19317</v>
      </c>
      <c r="B4773" t="s">
        <v>19318</v>
      </c>
      <c r="C4773" t="s">
        <v>20</v>
      </c>
      <c r="D4773" t="s">
        <v>19319</v>
      </c>
      <c r="E4773" t="s">
        <v>14059</v>
      </c>
      <c r="F4773" t="s">
        <v>3560</v>
      </c>
      <c r="G4773" t="s">
        <v>42</v>
      </c>
      <c r="H4773">
        <v>0</v>
      </c>
      <c r="I4773">
        <v>0</v>
      </c>
      <c r="J4773">
        <v>0</v>
      </c>
      <c r="K4773" t="s">
        <v>19320</v>
      </c>
    </row>
    <row r="4774" spans="1:11" x14ac:dyDescent="0.3">
      <c r="A4774" t="s">
        <v>19321</v>
      </c>
      <c r="B4774" t="s">
        <v>19322</v>
      </c>
      <c r="C4774" t="s">
        <v>20</v>
      </c>
      <c r="D4774" t="s">
        <v>19323</v>
      </c>
      <c r="E4774" t="s">
        <v>14059</v>
      </c>
      <c r="F4774" t="s">
        <v>19324</v>
      </c>
      <c r="G4774" t="s">
        <v>42</v>
      </c>
      <c r="H4774">
        <v>0</v>
      </c>
      <c r="I4774">
        <v>0</v>
      </c>
      <c r="J4774">
        <v>0</v>
      </c>
      <c r="K4774" t="s">
        <v>19325</v>
      </c>
    </row>
    <row r="4775" spans="1:11" x14ac:dyDescent="0.3">
      <c r="A4775" t="s">
        <v>19326</v>
      </c>
      <c r="B4775" t="s">
        <v>19327</v>
      </c>
      <c r="C4775" t="s">
        <v>558</v>
      </c>
      <c r="D4775" t="s">
        <v>19328</v>
      </c>
      <c r="E4775" t="s">
        <v>1090</v>
      </c>
      <c r="F4775" t="s">
        <v>16</v>
      </c>
      <c r="G4775" t="s">
        <v>1756</v>
      </c>
      <c r="H4775">
        <v>0</v>
      </c>
      <c r="I4775">
        <v>0</v>
      </c>
      <c r="J4775">
        <v>0</v>
      </c>
      <c r="K4775" t="s">
        <v>19329</v>
      </c>
    </row>
    <row r="4776" spans="1:11" x14ac:dyDescent="0.3">
      <c r="A4776" t="s">
        <v>19330</v>
      </c>
      <c r="B4776" t="s">
        <v>19331</v>
      </c>
      <c r="C4776" t="s">
        <v>27</v>
      </c>
      <c r="D4776" t="s">
        <v>19332</v>
      </c>
      <c r="E4776" t="s">
        <v>1867</v>
      </c>
      <c r="F4776" t="s">
        <v>1981</v>
      </c>
      <c r="G4776" t="s">
        <v>42</v>
      </c>
      <c r="H4776">
        <v>0</v>
      </c>
      <c r="I4776">
        <v>0</v>
      </c>
      <c r="J4776">
        <v>0</v>
      </c>
      <c r="K4776" t="s">
        <v>19333</v>
      </c>
    </row>
    <row r="4777" spans="1:11" x14ac:dyDescent="0.3">
      <c r="A4777" t="s">
        <v>19334</v>
      </c>
      <c r="B4777" t="s">
        <v>19335</v>
      </c>
      <c r="C4777" t="s">
        <v>27</v>
      </c>
      <c r="D4777" t="s">
        <v>19336</v>
      </c>
      <c r="E4777" t="s">
        <v>17709</v>
      </c>
      <c r="F4777" t="s">
        <v>755</v>
      </c>
      <c r="G4777" t="s">
        <v>2750</v>
      </c>
      <c r="H4777">
        <v>0</v>
      </c>
      <c r="I4777">
        <v>0</v>
      </c>
      <c r="J4777">
        <v>0</v>
      </c>
      <c r="K4777" t="s">
        <v>19337</v>
      </c>
    </row>
    <row r="4778" spans="1:11" x14ac:dyDescent="0.3">
      <c r="A4778" t="s">
        <v>19338</v>
      </c>
      <c r="B4778" t="s">
        <v>19339</v>
      </c>
      <c r="C4778" t="s">
        <v>558</v>
      </c>
      <c r="D4778" t="s">
        <v>19340</v>
      </c>
      <c r="E4778" t="s">
        <v>1692</v>
      </c>
      <c r="F4778" t="s">
        <v>1413</v>
      </c>
      <c r="G4778" t="s">
        <v>11576</v>
      </c>
      <c r="H4778">
        <v>0</v>
      </c>
      <c r="I4778">
        <v>0</v>
      </c>
      <c r="J4778">
        <v>0</v>
      </c>
      <c r="K4778" t="s">
        <v>19341</v>
      </c>
    </row>
    <row r="4779" spans="1:11" x14ac:dyDescent="0.3">
      <c r="A4779" t="s">
        <v>19342</v>
      </c>
      <c r="B4779" t="s">
        <v>19343</v>
      </c>
      <c r="C4779" t="s">
        <v>20</v>
      </c>
      <c r="D4779" t="s">
        <v>19344</v>
      </c>
      <c r="E4779" t="s">
        <v>14059</v>
      </c>
      <c r="F4779" t="s">
        <v>16</v>
      </c>
      <c r="G4779" t="s">
        <v>8258</v>
      </c>
      <c r="H4779">
        <v>0</v>
      </c>
      <c r="I4779">
        <v>0</v>
      </c>
      <c r="J4779">
        <v>0</v>
      </c>
      <c r="K4779" t="s">
        <v>19345</v>
      </c>
    </row>
    <row r="4780" spans="1:11" x14ac:dyDescent="0.3">
      <c r="A4780" t="s">
        <v>19346</v>
      </c>
      <c r="B4780" t="s">
        <v>19347</v>
      </c>
      <c r="C4780" t="s">
        <v>13</v>
      </c>
      <c r="D4780" t="s">
        <v>19348</v>
      </c>
      <c r="E4780" t="s">
        <v>13199</v>
      </c>
      <c r="F4780" t="s">
        <v>16</v>
      </c>
      <c r="G4780" t="s">
        <v>1062</v>
      </c>
      <c r="H4780">
        <v>0</v>
      </c>
      <c r="I4780">
        <v>0</v>
      </c>
      <c r="J4780">
        <v>0</v>
      </c>
      <c r="K4780" t="s">
        <v>19349</v>
      </c>
    </row>
    <row r="4781" spans="1:11" x14ac:dyDescent="0.3">
      <c r="A4781" t="s">
        <v>19350</v>
      </c>
      <c r="B4781" t="s">
        <v>19351</v>
      </c>
      <c r="C4781" t="s">
        <v>13</v>
      </c>
      <c r="D4781" t="s">
        <v>19352</v>
      </c>
      <c r="E4781" t="s">
        <v>13199</v>
      </c>
      <c r="F4781" t="s">
        <v>16</v>
      </c>
      <c r="G4781" t="s">
        <v>3244</v>
      </c>
      <c r="H4781">
        <v>0</v>
      </c>
      <c r="I4781">
        <v>0</v>
      </c>
      <c r="J4781">
        <v>0</v>
      </c>
      <c r="K4781" t="s">
        <v>19353</v>
      </c>
    </row>
    <row r="4782" spans="1:11" x14ac:dyDescent="0.3">
      <c r="A4782" t="s">
        <v>19354</v>
      </c>
      <c r="B4782" t="s">
        <v>19355</v>
      </c>
      <c r="C4782" t="s">
        <v>466</v>
      </c>
      <c r="D4782" t="s">
        <v>19356</v>
      </c>
      <c r="E4782" t="s">
        <v>5396</v>
      </c>
      <c r="F4782" t="s">
        <v>16</v>
      </c>
      <c r="G4782" t="s">
        <v>772</v>
      </c>
      <c r="H4782">
        <v>0</v>
      </c>
      <c r="I4782">
        <v>0</v>
      </c>
      <c r="J4782">
        <v>0</v>
      </c>
      <c r="K4782" t="s">
        <v>19357</v>
      </c>
    </row>
    <row r="4783" spans="1:11" x14ac:dyDescent="0.3">
      <c r="A4783" t="s">
        <v>19358</v>
      </c>
      <c r="B4783" t="s">
        <v>19359</v>
      </c>
      <c r="C4783" t="s">
        <v>13</v>
      </c>
      <c r="D4783" t="s">
        <v>19360</v>
      </c>
      <c r="E4783" t="s">
        <v>13199</v>
      </c>
      <c r="F4783" t="s">
        <v>16</v>
      </c>
      <c r="G4783" t="s">
        <v>2046</v>
      </c>
      <c r="H4783">
        <v>0</v>
      </c>
      <c r="I4783">
        <v>0</v>
      </c>
      <c r="J4783">
        <v>0</v>
      </c>
      <c r="K4783" t="s">
        <v>19361</v>
      </c>
    </row>
    <row r="4784" spans="1:11" x14ac:dyDescent="0.3">
      <c r="A4784" t="s">
        <v>19362</v>
      </c>
      <c r="B4784" t="s">
        <v>19363</v>
      </c>
      <c r="C4784" t="s">
        <v>13</v>
      </c>
      <c r="D4784" t="s">
        <v>19364</v>
      </c>
      <c r="E4784" t="s">
        <v>13199</v>
      </c>
      <c r="F4784" t="s">
        <v>16</v>
      </c>
      <c r="G4784" t="s">
        <v>7000</v>
      </c>
      <c r="H4784">
        <v>0</v>
      </c>
      <c r="I4784">
        <v>0</v>
      </c>
      <c r="J4784">
        <v>0</v>
      </c>
      <c r="K4784" t="s">
        <v>19365</v>
      </c>
    </row>
    <row r="4785" spans="1:11" x14ac:dyDescent="0.3">
      <c r="A4785" t="s">
        <v>19366</v>
      </c>
      <c r="B4785" t="s">
        <v>19367</v>
      </c>
      <c r="C4785" t="s">
        <v>27</v>
      </c>
      <c r="D4785" t="s">
        <v>19368</v>
      </c>
      <c r="E4785" t="s">
        <v>1867</v>
      </c>
      <c r="F4785" t="s">
        <v>7012</v>
      </c>
      <c r="G4785" t="s">
        <v>2906</v>
      </c>
      <c r="H4785">
        <v>0</v>
      </c>
      <c r="I4785">
        <v>0</v>
      </c>
      <c r="J4785">
        <v>0</v>
      </c>
      <c r="K4785" t="s">
        <v>19369</v>
      </c>
    </row>
    <row r="4786" spans="1:11" x14ac:dyDescent="0.3">
      <c r="A4786" t="s">
        <v>19370</v>
      </c>
      <c r="B4786" t="s">
        <v>19371</v>
      </c>
      <c r="C4786" t="s">
        <v>20</v>
      </c>
      <c r="D4786" t="s">
        <v>19372</v>
      </c>
      <c r="E4786" t="s">
        <v>14059</v>
      </c>
      <c r="F4786" t="s">
        <v>6890</v>
      </c>
      <c r="G4786" t="s">
        <v>42</v>
      </c>
      <c r="H4786">
        <v>0</v>
      </c>
      <c r="I4786">
        <v>0</v>
      </c>
      <c r="J4786">
        <v>0</v>
      </c>
      <c r="K4786" t="s">
        <v>19373</v>
      </c>
    </row>
    <row r="4787" spans="1:11" x14ac:dyDescent="0.3">
      <c r="A4787" t="s">
        <v>19374</v>
      </c>
      <c r="B4787" t="s">
        <v>19375</v>
      </c>
      <c r="C4787" t="s">
        <v>558</v>
      </c>
      <c r="D4787" t="s">
        <v>19376</v>
      </c>
      <c r="E4787" t="s">
        <v>1692</v>
      </c>
      <c r="F4787" t="s">
        <v>16</v>
      </c>
      <c r="G4787" t="s">
        <v>5387</v>
      </c>
      <c r="H4787">
        <v>0</v>
      </c>
      <c r="I4787">
        <v>0</v>
      </c>
      <c r="J4787">
        <v>0</v>
      </c>
      <c r="K4787" t="s">
        <v>19377</v>
      </c>
    </row>
    <row r="4788" spans="1:11" x14ac:dyDescent="0.3">
      <c r="A4788" t="s">
        <v>19378</v>
      </c>
      <c r="B4788" t="s">
        <v>19379</v>
      </c>
      <c r="C4788" t="s">
        <v>20</v>
      </c>
      <c r="D4788" t="s">
        <v>19380</v>
      </c>
      <c r="E4788" t="s">
        <v>14059</v>
      </c>
      <c r="F4788" t="s">
        <v>16</v>
      </c>
      <c r="G4788" t="s">
        <v>19381</v>
      </c>
      <c r="H4788">
        <v>0</v>
      </c>
      <c r="I4788">
        <v>0</v>
      </c>
      <c r="J4788">
        <v>0</v>
      </c>
      <c r="K4788" t="s">
        <v>19382</v>
      </c>
    </row>
    <row r="4789" spans="1:11" x14ac:dyDescent="0.3">
      <c r="A4789" t="s">
        <v>19383</v>
      </c>
      <c r="B4789" t="s">
        <v>19384</v>
      </c>
      <c r="C4789" t="s">
        <v>20</v>
      </c>
      <c r="D4789" t="s">
        <v>19385</v>
      </c>
      <c r="E4789" t="s">
        <v>14059</v>
      </c>
      <c r="F4789" t="s">
        <v>1850</v>
      </c>
      <c r="G4789" t="s">
        <v>9711</v>
      </c>
      <c r="H4789">
        <v>0</v>
      </c>
      <c r="I4789">
        <v>0</v>
      </c>
      <c r="J4789">
        <v>0</v>
      </c>
      <c r="K4789" t="s">
        <v>19386</v>
      </c>
    </row>
    <row r="4790" spans="1:11" x14ac:dyDescent="0.3">
      <c r="A4790" t="s">
        <v>19387</v>
      </c>
      <c r="C4790" t="s">
        <v>558</v>
      </c>
      <c r="D4790" t="s">
        <v>19388</v>
      </c>
      <c r="E4790" t="s">
        <v>1090</v>
      </c>
      <c r="F4790" t="s">
        <v>16</v>
      </c>
      <c r="G4790" t="s">
        <v>2065</v>
      </c>
      <c r="H4790">
        <v>0</v>
      </c>
      <c r="I4790">
        <v>0</v>
      </c>
      <c r="J4790">
        <v>0</v>
      </c>
      <c r="K4790" t="s">
        <v>19389</v>
      </c>
    </row>
    <row r="4791" spans="1:11" x14ac:dyDescent="0.3">
      <c r="A4791" t="s">
        <v>19390</v>
      </c>
      <c r="B4791" t="s">
        <v>19391</v>
      </c>
      <c r="C4791" t="s">
        <v>13</v>
      </c>
      <c r="D4791" t="s">
        <v>19392</v>
      </c>
      <c r="E4791" t="s">
        <v>13199</v>
      </c>
      <c r="F4791" t="s">
        <v>41</v>
      </c>
      <c r="G4791" t="s">
        <v>42</v>
      </c>
      <c r="H4791">
        <v>0</v>
      </c>
      <c r="I4791">
        <v>0</v>
      </c>
      <c r="J4791">
        <v>0</v>
      </c>
      <c r="K4791" t="s">
        <v>19393</v>
      </c>
    </row>
    <row r="4792" spans="1:11" x14ac:dyDescent="0.3">
      <c r="A4792" t="s">
        <v>19394</v>
      </c>
      <c r="B4792" t="s">
        <v>19395</v>
      </c>
      <c r="C4792" t="s">
        <v>13</v>
      </c>
      <c r="D4792" t="s">
        <v>19396</v>
      </c>
      <c r="E4792" t="s">
        <v>13199</v>
      </c>
      <c r="F4792" t="s">
        <v>41</v>
      </c>
      <c r="G4792" t="s">
        <v>42</v>
      </c>
      <c r="H4792">
        <v>0</v>
      </c>
      <c r="I4792">
        <v>0</v>
      </c>
      <c r="J4792">
        <v>0</v>
      </c>
      <c r="K4792" t="s">
        <v>19397</v>
      </c>
    </row>
    <row r="4793" spans="1:11" x14ac:dyDescent="0.3">
      <c r="A4793" t="s">
        <v>19398</v>
      </c>
      <c r="B4793" t="s">
        <v>19399</v>
      </c>
      <c r="C4793" t="s">
        <v>13</v>
      </c>
      <c r="D4793" t="s">
        <v>19400</v>
      </c>
      <c r="E4793" t="s">
        <v>13199</v>
      </c>
      <c r="F4793" t="s">
        <v>41</v>
      </c>
      <c r="G4793" t="s">
        <v>19401</v>
      </c>
      <c r="H4793">
        <v>0</v>
      </c>
      <c r="I4793">
        <v>0</v>
      </c>
      <c r="J4793">
        <v>0</v>
      </c>
      <c r="K4793" t="s">
        <v>19402</v>
      </c>
    </row>
    <row r="4794" spans="1:11" x14ac:dyDescent="0.3">
      <c r="A4794" t="s">
        <v>19403</v>
      </c>
      <c r="B4794" t="s">
        <v>19404</v>
      </c>
      <c r="C4794" t="s">
        <v>13</v>
      </c>
      <c r="D4794" t="s">
        <v>19405</v>
      </c>
      <c r="E4794" t="s">
        <v>13199</v>
      </c>
      <c r="F4794" t="s">
        <v>41</v>
      </c>
      <c r="G4794" t="s">
        <v>42</v>
      </c>
      <c r="H4794">
        <v>0</v>
      </c>
      <c r="I4794">
        <v>0</v>
      </c>
      <c r="J4794">
        <v>0</v>
      </c>
      <c r="K4794" t="s">
        <v>19406</v>
      </c>
    </row>
    <row r="4795" spans="1:11" x14ac:dyDescent="0.3">
      <c r="A4795" t="s">
        <v>19407</v>
      </c>
      <c r="B4795" t="s">
        <v>19408</v>
      </c>
      <c r="C4795" t="s">
        <v>20</v>
      </c>
      <c r="D4795" t="s">
        <v>19409</v>
      </c>
      <c r="E4795" t="s">
        <v>14059</v>
      </c>
      <c r="F4795" t="s">
        <v>7799</v>
      </c>
      <c r="G4795" t="s">
        <v>42</v>
      </c>
      <c r="H4795">
        <v>0</v>
      </c>
      <c r="I4795">
        <v>0</v>
      </c>
      <c r="J4795">
        <v>0</v>
      </c>
      <c r="K4795" t="s">
        <v>19410</v>
      </c>
    </row>
    <row r="4796" spans="1:11" x14ac:dyDescent="0.3">
      <c r="A4796" t="s">
        <v>19411</v>
      </c>
      <c r="B4796" t="s">
        <v>19412</v>
      </c>
      <c r="C4796" t="s">
        <v>20</v>
      </c>
      <c r="D4796" t="s">
        <v>19413</v>
      </c>
      <c r="E4796" t="s">
        <v>14059</v>
      </c>
      <c r="F4796" t="s">
        <v>16</v>
      </c>
      <c r="G4796" t="s">
        <v>469</v>
      </c>
      <c r="H4796">
        <v>0</v>
      </c>
      <c r="I4796">
        <v>0</v>
      </c>
      <c r="J4796">
        <v>0</v>
      </c>
      <c r="K4796" t="s">
        <v>19414</v>
      </c>
    </row>
    <row r="4797" spans="1:11" x14ac:dyDescent="0.3">
      <c r="A4797" t="s">
        <v>19415</v>
      </c>
      <c r="B4797" t="s">
        <v>19416</v>
      </c>
      <c r="C4797" t="s">
        <v>13</v>
      </c>
      <c r="D4797" t="s">
        <v>19417</v>
      </c>
      <c r="E4797" t="s">
        <v>15</v>
      </c>
      <c r="F4797" t="s">
        <v>41</v>
      </c>
      <c r="G4797" t="s">
        <v>42</v>
      </c>
      <c r="H4797">
        <v>0</v>
      </c>
      <c r="I4797">
        <v>0</v>
      </c>
      <c r="J4797">
        <v>0</v>
      </c>
      <c r="K4797" t="s">
        <v>19418</v>
      </c>
    </row>
    <row r="4798" spans="1:11" x14ac:dyDescent="0.3">
      <c r="A4798" t="s">
        <v>19419</v>
      </c>
      <c r="C4798" t="s">
        <v>27</v>
      </c>
      <c r="D4798" t="s">
        <v>19420</v>
      </c>
      <c r="E4798" t="s">
        <v>29</v>
      </c>
      <c r="F4798" t="s">
        <v>16</v>
      </c>
      <c r="G4798" t="s">
        <v>13480</v>
      </c>
      <c r="H4798">
        <v>0</v>
      </c>
      <c r="I4798">
        <v>0</v>
      </c>
      <c r="J4798">
        <v>0</v>
      </c>
      <c r="K4798" t="s">
        <v>19421</v>
      </c>
    </row>
    <row r="4799" spans="1:11" x14ac:dyDescent="0.3">
      <c r="A4799" t="s">
        <v>19422</v>
      </c>
      <c r="B4799" t="s">
        <v>19423</v>
      </c>
      <c r="C4799" t="s">
        <v>558</v>
      </c>
      <c r="D4799" t="s">
        <v>19424</v>
      </c>
      <c r="E4799" t="s">
        <v>1692</v>
      </c>
      <c r="F4799" t="s">
        <v>2111</v>
      </c>
      <c r="G4799" t="s">
        <v>42</v>
      </c>
      <c r="H4799">
        <v>0</v>
      </c>
      <c r="I4799">
        <v>0</v>
      </c>
      <c r="J4799">
        <v>0</v>
      </c>
      <c r="K4799" t="s">
        <v>19425</v>
      </c>
    </row>
    <row r="4800" spans="1:11" x14ac:dyDescent="0.3">
      <c r="A4800" t="s">
        <v>19426</v>
      </c>
      <c r="B4800" t="s">
        <v>19427</v>
      </c>
      <c r="C4800" t="s">
        <v>20</v>
      </c>
      <c r="D4800" t="s">
        <v>19428</v>
      </c>
      <c r="E4800" t="s">
        <v>14059</v>
      </c>
      <c r="F4800" t="s">
        <v>402</v>
      </c>
      <c r="G4800" t="s">
        <v>42</v>
      </c>
      <c r="H4800">
        <v>0</v>
      </c>
      <c r="I4800">
        <v>0</v>
      </c>
      <c r="J4800">
        <v>0</v>
      </c>
      <c r="K4800" t="s">
        <v>19429</v>
      </c>
    </row>
    <row r="4801" spans="1:11" x14ac:dyDescent="0.3">
      <c r="A4801" t="s">
        <v>19430</v>
      </c>
      <c r="B4801" t="s">
        <v>19431</v>
      </c>
      <c r="C4801" t="s">
        <v>20</v>
      </c>
      <c r="D4801" t="s">
        <v>19432</v>
      </c>
      <c r="E4801" t="s">
        <v>14059</v>
      </c>
      <c r="F4801" t="s">
        <v>7392</v>
      </c>
      <c r="G4801" t="s">
        <v>8098</v>
      </c>
      <c r="H4801">
        <v>0</v>
      </c>
      <c r="I4801">
        <v>0</v>
      </c>
      <c r="J4801">
        <v>0</v>
      </c>
      <c r="K4801" t="s">
        <v>19433</v>
      </c>
    </row>
    <row r="4802" spans="1:11" x14ac:dyDescent="0.3">
      <c r="A4802" t="s">
        <v>19434</v>
      </c>
      <c r="C4802" t="s">
        <v>13</v>
      </c>
      <c r="D4802" t="s">
        <v>19435</v>
      </c>
      <c r="E4802" t="s">
        <v>13199</v>
      </c>
      <c r="F4802" t="s">
        <v>16</v>
      </c>
      <c r="G4802" t="s">
        <v>5073</v>
      </c>
      <c r="H4802">
        <v>0</v>
      </c>
      <c r="I4802">
        <v>0</v>
      </c>
      <c r="J4802">
        <v>0</v>
      </c>
      <c r="K4802" t="s">
        <v>19436</v>
      </c>
    </row>
    <row r="4803" spans="1:11" x14ac:dyDescent="0.3">
      <c r="A4803" t="s">
        <v>19437</v>
      </c>
      <c r="B4803" t="s">
        <v>19438</v>
      </c>
      <c r="C4803" t="s">
        <v>13</v>
      </c>
      <c r="D4803" t="s">
        <v>19439</v>
      </c>
      <c r="E4803" t="s">
        <v>13199</v>
      </c>
      <c r="F4803" t="s">
        <v>41</v>
      </c>
      <c r="G4803" t="s">
        <v>42</v>
      </c>
      <c r="H4803">
        <v>0</v>
      </c>
      <c r="I4803">
        <v>0</v>
      </c>
      <c r="J4803">
        <v>0</v>
      </c>
      <c r="K4803" t="s">
        <v>19440</v>
      </c>
    </row>
    <row r="4804" spans="1:11" x14ac:dyDescent="0.3">
      <c r="A4804" t="s">
        <v>19441</v>
      </c>
      <c r="C4804" t="s">
        <v>20</v>
      </c>
      <c r="D4804" t="s">
        <v>19442</v>
      </c>
      <c r="E4804" t="s">
        <v>14059</v>
      </c>
      <c r="F4804" t="s">
        <v>16</v>
      </c>
      <c r="G4804" t="s">
        <v>1351</v>
      </c>
      <c r="H4804">
        <v>0</v>
      </c>
      <c r="I4804">
        <v>0</v>
      </c>
      <c r="J4804">
        <v>0</v>
      </c>
      <c r="K4804" t="s">
        <v>19443</v>
      </c>
    </row>
    <row r="4805" spans="1:11" x14ac:dyDescent="0.3">
      <c r="A4805" t="s">
        <v>19444</v>
      </c>
      <c r="B4805" t="s">
        <v>19445</v>
      </c>
      <c r="C4805" t="s">
        <v>13</v>
      </c>
      <c r="D4805" t="s">
        <v>19446</v>
      </c>
      <c r="E4805" t="s">
        <v>13199</v>
      </c>
      <c r="F4805" t="s">
        <v>16</v>
      </c>
      <c r="G4805" t="s">
        <v>1281</v>
      </c>
      <c r="H4805">
        <v>0</v>
      </c>
      <c r="I4805">
        <v>0</v>
      </c>
      <c r="J4805">
        <v>0</v>
      </c>
      <c r="K4805" t="s">
        <v>19447</v>
      </c>
    </row>
    <row r="4806" spans="1:11" x14ac:dyDescent="0.3">
      <c r="A4806" t="s">
        <v>19448</v>
      </c>
      <c r="B4806" t="s">
        <v>19449</v>
      </c>
      <c r="C4806" t="s">
        <v>20</v>
      </c>
      <c r="D4806" t="s">
        <v>19450</v>
      </c>
      <c r="E4806" t="s">
        <v>14059</v>
      </c>
      <c r="F4806" t="s">
        <v>1531</v>
      </c>
      <c r="G4806" t="s">
        <v>12458</v>
      </c>
      <c r="H4806">
        <v>0</v>
      </c>
      <c r="I4806">
        <v>0</v>
      </c>
      <c r="J4806">
        <v>0</v>
      </c>
      <c r="K4806" t="s">
        <v>19451</v>
      </c>
    </row>
    <row r="4807" spans="1:11" x14ac:dyDescent="0.3">
      <c r="A4807" t="s">
        <v>19452</v>
      </c>
      <c r="B4807" t="s">
        <v>19453</v>
      </c>
      <c r="C4807" t="s">
        <v>20</v>
      </c>
      <c r="D4807" t="s">
        <v>19454</v>
      </c>
      <c r="E4807" t="s">
        <v>14059</v>
      </c>
      <c r="F4807" t="s">
        <v>16</v>
      </c>
      <c r="G4807" t="s">
        <v>4993</v>
      </c>
      <c r="H4807">
        <v>0</v>
      </c>
      <c r="I4807">
        <v>0</v>
      </c>
      <c r="J4807">
        <v>0</v>
      </c>
      <c r="K4807" t="s">
        <v>19455</v>
      </c>
    </row>
    <row r="4808" spans="1:11" x14ac:dyDescent="0.3">
      <c r="A4808" t="s">
        <v>19456</v>
      </c>
      <c r="B4808" t="s">
        <v>19457</v>
      </c>
      <c r="C4808" t="s">
        <v>27</v>
      </c>
      <c r="D4808" t="s">
        <v>19458</v>
      </c>
      <c r="E4808" t="s">
        <v>1867</v>
      </c>
      <c r="F4808" t="s">
        <v>16</v>
      </c>
      <c r="G4808" t="s">
        <v>4671</v>
      </c>
      <c r="H4808">
        <v>0</v>
      </c>
      <c r="I4808">
        <v>0</v>
      </c>
      <c r="J4808">
        <v>0</v>
      </c>
      <c r="K4808" t="s">
        <v>19459</v>
      </c>
    </row>
    <row r="4809" spans="1:11" x14ac:dyDescent="0.3">
      <c r="A4809" t="s">
        <v>19460</v>
      </c>
      <c r="B4809" t="s">
        <v>19461</v>
      </c>
      <c r="C4809" t="s">
        <v>558</v>
      </c>
      <c r="D4809" t="s">
        <v>19462</v>
      </c>
      <c r="E4809" t="s">
        <v>754</v>
      </c>
      <c r="F4809" t="s">
        <v>19463</v>
      </c>
      <c r="G4809" t="s">
        <v>42</v>
      </c>
      <c r="H4809">
        <v>0</v>
      </c>
      <c r="I4809">
        <v>0</v>
      </c>
      <c r="J4809">
        <v>0</v>
      </c>
      <c r="K4809" t="s">
        <v>19464</v>
      </c>
    </row>
    <row r="4810" spans="1:11" x14ac:dyDescent="0.3">
      <c r="A4810" t="s">
        <v>19465</v>
      </c>
      <c r="B4810" t="s">
        <v>19466</v>
      </c>
      <c r="C4810" t="s">
        <v>27</v>
      </c>
      <c r="D4810" t="s">
        <v>19467</v>
      </c>
      <c r="E4810" t="s">
        <v>1867</v>
      </c>
      <c r="F4810" t="s">
        <v>5701</v>
      </c>
      <c r="G4810" t="s">
        <v>19468</v>
      </c>
      <c r="H4810">
        <v>0</v>
      </c>
      <c r="I4810">
        <v>0</v>
      </c>
      <c r="J4810">
        <v>0</v>
      </c>
      <c r="K4810" t="s">
        <v>19469</v>
      </c>
    </row>
    <row r="4811" spans="1:11" x14ac:dyDescent="0.3">
      <c r="A4811" t="s">
        <v>19470</v>
      </c>
      <c r="B4811" t="s">
        <v>19471</v>
      </c>
      <c r="C4811" t="s">
        <v>20</v>
      </c>
      <c r="D4811" t="s">
        <v>19472</v>
      </c>
      <c r="E4811" t="s">
        <v>14059</v>
      </c>
      <c r="F4811" t="s">
        <v>16</v>
      </c>
      <c r="G4811" t="s">
        <v>822</v>
      </c>
      <c r="H4811">
        <v>0</v>
      </c>
      <c r="I4811">
        <v>0</v>
      </c>
      <c r="J4811">
        <v>0</v>
      </c>
      <c r="K4811" t="s">
        <v>19473</v>
      </c>
    </row>
    <row r="4812" spans="1:11" x14ac:dyDescent="0.3">
      <c r="A4812" t="s">
        <v>19474</v>
      </c>
      <c r="B4812" t="s">
        <v>19475</v>
      </c>
      <c r="C4812" t="s">
        <v>1159</v>
      </c>
      <c r="D4812" t="s">
        <v>19476</v>
      </c>
      <c r="E4812" t="s">
        <v>14853</v>
      </c>
      <c r="F4812" t="s">
        <v>16</v>
      </c>
      <c r="G4812" t="s">
        <v>5527</v>
      </c>
      <c r="H4812">
        <v>0</v>
      </c>
      <c r="I4812">
        <v>0</v>
      </c>
      <c r="J4812">
        <v>0</v>
      </c>
      <c r="K4812" t="s">
        <v>19477</v>
      </c>
    </row>
    <row r="4813" spans="1:11" x14ac:dyDescent="0.3">
      <c r="A4813" t="s">
        <v>19478</v>
      </c>
      <c r="C4813" t="s">
        <v>13</v>
      </c>
      <c r="D4813" t="s">
        <v>19479</v>
      </c>
      <c r="E4813" t="s">
        <v>13199</v>
      </c>
      <c r="F4813" t="s">
        <v>41</v>
      </c>
      <c r="G4813" t="s">
        <v>42</v>
      </c>
      <c r="H4813">
        <v>0</v>
      </c>
      <c r="I4813">
        <v>0</v>
      </c>
      <c r="J4813">
        <v>0</v>
      </c>
      <c r="K4813" t="s">
        <v>19480</v>
      </c>
    </row>
    <row r="4814" spans="1:11" x14ac:dyDescent="0.3">
      <c r="A4814" t="s">
        <v>19481</v>
      </c>
      <c r="B4814" t="s">
        <v>19482</v>
      </c>
      <c r="C4814" t="s">
        <v>20</v>
      </c>
      <c r="E4814" t="s">
        <v>14059</v>
      </c>
      <c r="F4814" t="s">
        <v>19483</v>
      </c>
      <c r="G4814" t="s">
        <v>42</v>
      </c>
      <c r="H4814">
        <v>0</v>
      </c>
      <c r="I4814">
        <v>0</v>
      </c>
      <c r="J4814">
        <v>0</v>
      </c>
      <c r="K4814" t="s">
        <v>19484</v>
      </c>
    </row>
    <row r="4815" spans="1:11" x14ac:dyDescent="0.3">
      <c r="A4815" t="s">
        <v>19485</v>
      </c>
      <c r="C4815" t="s">
        <v>13</v>
      </c>
      <c r="D4815" t="s">
        <v>19486</v>
      </c>
      <c r="E4815" t="s">
        <v>13199</v>
      </c>
      <c r="F4815" t="s">
        <v>41</v>
      </c>
      <c r="G4815" t="s">
        <v>42</v>
      </c>
      <c r="H4815">
        <v>0</v>
      </c>
      <c r="I4815">
        <v>0</v>
      </c>
      <c r="J4815">
        <v>0</v>
      </c>
      <c r="K4815" t="s">
        <v>19487</v>
      </c>
    </row>
    <row r="4816" spans="1:11" x14ac:dyDescent="0.3">
      <c r="A4816" t="s">
        <v>19488</v>
      </c>
      <c r="B4816" t="s">
        <v>19489</v>
      </c>
      <c r="C4816" t="s">
        <v>13</v>
      </c>
      <c r="D4816" t="s">
        <v>19490</v>
      </c>
      <c r="E4816" t="s">
        <v>13199</v>
      </c>
      <c r="F4816" t="s">
        <v>16</v>
      </c>
      <c r="G4816" t="s">
        <v>2960</v>
      </c>
      <c r="H4816">
        <v>0</v>
      </c>
      <c r="I4816">
        <v>0</v>
      </c>
      <c r="J4816">
        <v>0</v>
      </c>
      <c r="K4816" t="s">
        <v>19491</v>
      </c>
    </row>
    <row r="4817" spans="1:11" x14ac:dyDescent="0.3">
      <c r="A4817" t="s">
        <v>19492</v>
      </c>
      <c r="B4817" t="s">
        <v>19493</v>
      </c>
      <c r="C4817" t="s">
        <v>13</v>
      </c>
      <c r="D4817" t="e">
        <f>포집 효율.</f>
        <v>#NAME?</v>
      </c>
      <c r="E4817" t="s">
        <v>13199</v>
      </c>
      <c r="F4817" t="s">
        <v>16</v>
      </c>
      <c r="G4817" t="s">
        <v>1224</v>
      </c>
      <c r="H4817">
        <v>0</v>
      </c>
      <c r="I4817">
        <v>0</v>
      </c>
      <c r="J4817">
        <v>0</v>
      </c>
      <c r="K4817" t="s">
        <v>19494</v>
      </c>
    </row>
    <row r="4818" spans="1:11" x14ac:dyDescent="0.3">
      <c r="A4818" t="s">
        <v>19495</v>
      </c>
      <c r="B4818" t="s">
        <v>19496</v>
      </c>
      <c r="C4818" t="s">
        <v>13</v>
      </c>
      <c r="D4818" t="e">
        <f>진애계.</f>
        <v>#NAME?</v>
      </c>
      <c r="E4818" t="s">
        <v>13199</v>
      </c>
      <c r="F4818" t="s">
        <v>16</v>
      </c>
      <c r="G4818" t="s">
        <v>1127</v>
      </c>
      <c r="H4818">
        <v>0</v>
      </c>
      <c r="I4818">
        <v>0</v>
      </c>
      <c r="J4818">
        <v>0</v>
      </c>
      <c r="K4818" t="s">
        <v>19497</v>
      </c>
    </row>
    <row r="4819" spans="1:11" x14ac:dyDescent="0.3">
      <c r="A4819" t="s">
        <v>19498</v>
      </c>
      <c r="B4819" t="s">
        <v>19499</v>
      </c>
      <c r="C4819" t="s">
        <v>20</v>
      </c>
      <c r="D4819" t="s">
        <v>19500</v>
      </c>
      <c r="E4819" t="s">
        <v>14059</v>
      </c>
      <c r="F4819" t="s">
        <v>71</v>
      </c>
      <c r="G4819" t="s">
        <v>42</v>
      </c>
      <c r="H4819">
        <v>0</v>
      </c>
      <c r="I4819">
        <v>0</v>
      </c>
      <c r="J4819">
        <v>0</v>
      </c>
      <c r="K4819" t="s">
        <v>19501</v>
      </c>
    </row>
    <row r="4820" spans="1:11" x14ac:dyDescent="0.3">
      <c r="A4820" t="s">
        <v>19502</v>
      </c>
      <c r="B4820" t="s">
        <v>19503</v>
      </c>
      <c r="C4820" t="s">
        <v>558</v>
      </c>
      <c r="D4820" t="s">
        <v>19504</v>
      </c>
      <c r="E4820" t="s">
        <v>754</v>
      </c>
      <c r="F4820" t="s">
        <v>15302</v>
      </c>
      <c r="G4820" t="s">
        <v>42</v>
      </c>
      <c r="H4820">
        <v>0</v>
      </c>
      <c r="I4820">
        <v>0</v>
      </c>
      <c r="J4820">
        <v>0</v>
      </c>
      <c r="K4820" t="s">
        <v>19505</v>
      </c>
    </row>
    <row r="4821" spans="1:11" x14ac:dyDescent="0.3">
      <c r="A4821" t="s">
        <v>19506</v>
      </c>
      <c r="B4821" t="s">
        <v>19507</v>
      </c>
      <c r="C4821" t="s">
        <v>27</v>
      </c>
      <c r="D4821" t="s">
        <v>19508</v>
      </c>
      <c r="E4821" t="s">
        <v>1867</v>
      </c>
      <c r="F4821" t="s">
        <v>11456</v>
      </c>
      <c r="G4821" t="s">
        <v>42</v>
      </c>
      <c r="H4821">
        <v>0</v>
      </c>
      <c r="I4821">
        <v>0</v>
      </c>
      <c r="J4821">
        <v>0</v>
      </c>
      <c r="K4821" t="s">
        <v>19509</v>
      </c>
    </row>
    <row r="4822" spans="1:11" x14ac:dyDescent="0.3">
      <c r="A4822" t="s">
        <v>19510</v>
      </c>
      <c r="B4822" t="s">
        <v>19511</v>
      </c>
      <c r="C4822" t="s">
        <v>558</v>
      </c>
      <c r="D4822" t="s">
        <v>19512</v>
      </c>
      <c r="E4822" t="s">
        <v>754</v>
      </c>
      <c r="F4822" t="s">
        <v>16</v>
      </c>
      <c r="G4822" t="s">
        <v>5843</v>
      </c>
      <c r="H4822">
        <v>0</v>
      </c>
      <c r="I4822">
        <v>0</v>
      </c>
      <c r="J4822">
        <v>0</v>
      </c>
      <c r="K4822" t="s">
        <v>19513</v>
      </c>
    </row>
    <row r="4823" spans="1:11" x14ac:dyDescent="0.3">
      <c r="A4823" t="s">
        <v>19514</v>
      </c>
      <c r="C4823" t="s">
        <v>27</v>
      </c>
      <c r="D4823" t="s">
        <v>19515</v>
      </c>
      <c r="E4823" t="s">
        <v>1867</v>
      </c>
      <c r="F4823" t="s">
        <v>16</v>
      </c>
      <c r="G4823" t="s">
        <v>6088</v>
      </c>
      <c r="H4823">
        <v>0</v>
      </c>
      <c r="I4823">
        <v>0</v>
      </c>
      <c r="J4823">
        <v>0</v>
      </c>
      <c r="K4823" t="s">
        <v>19516</v>
      </c>
    </row>
    <row r="4824" spans="1:11" x14ac:dyDescent="0.3">
      <c r="A4824" t="s">
        <v>19517</v>
      </c>
      <c r="B4824" t="s">
        <v>19518</v>
      </c>
      <c r="C4824" t="s">
        <v>27</v>
      </c>
      <c r="D4824" t="s">
        <v>19519</v>
      </c>
      <c r="E4824" t="s">
        <v>1867</v>
      </c>
      <c r="F4824" t="s">
        <v>16</v>
      </c>
      <c r="G4824" t="s">
        <v>15809</v>
      </c>
      <c r="H4824">
        <v>0</v>
      </c>
      <c r="I4824">
        <v>0</v>
      </c>
      <c r="J4824">
        <v>0</v>
      </c>
      <c r="K4824" t="s">
        <v>19520</v>
      </c>
    </row>
    <row r="4825" spans="1:11" x14ac:dyDescent="0.3">
      <c r="A4825" t="s">
        <v>19521</v>
      </c>
      <c r="B4825" t="s">
        <v>19522</v>
      </c>
      <c r="C4825" t="s">
        <v>27</v>
      </c>
      <c r="D4825" t="s">
        <v>19523</v>
      </c>
      <c r="E4825" t="s">
        <v>1867</v>
      </c>
      <c r="F4825" t="s">
        <v>9527</v>
      </c>
      <c r="G4825" t="s">
        <v>42</v>
      </c>
      <c r="H4825">
        <v>0</v>
      </c>
      <c r="I4825">
        <v>0</v>
      </c>
      <c r="J4825">
        <v>0</v>
      </c>
      <c r="K4825" t="s">
        <v>19524</v>
      </c>
    </row>
    <row r="4826" spans="1:11" x14ac:dyDescent="0.3">
      <c r="A4826" t="s">
        <v>19525</v>
      </c>
      <c r="B4826" t="s">
        <v>19526</v>
      </c>
      <c r="C4826" t="s">
        <v>20</v>
      </c>
      <c r="D4826" t="s">
        <v>19527</v>
      </c>
      <c r="E4826" t="s">
        <v>14059</v>
      </c>
      <c r="F4826" t="s">
        <v>5105</v>
      </c>
      <c r="G4826" t="s">
        <v>42</v>
      </c>
      <c r="H4826">
        <v>0</v>
      </c>
      <c r="I4826">
        <v>0</v>
      </c>
      <c r="J4826">
        <v>0</v>
      </c>
      <c r="K4826" t="s">
        <v>19528</v>
      </c>
    </row>
    <row r="4827" spans="1:11" x14ac:dyDescent="0.3">
      <c r="A4827" t="s">
        <v>19529</v>
      </c>
      <c r="B4827" t="s">
        <v>19530</v>
      </c>
      <c r="C4827" t="s">
        <v>13</v>
      </c>
      <c r="D4827" t="s">
        <v>19531</v>
      </c>
      <c r="E4827" t="s">
        <v>13199</v>
      </c>
      <c r="F4827" t="s">
        <v>41</v>
      </c>
      <c r="G4827" t="s">
        <v>42</v>
      </c>
      <c r="H4827">
        <v>0</v>
      </c>
      <c r="I4827">
        <v>0</v>
      </c>
      <c r="J4827">
        <v>0</v>
      </c>
      <c r="K4827" t="s">
        <v>19532</v>
      </c>
    </row>
    <row r="4828" spans="1:11" x14ac:dyDescent="0.3">
      <c r="A4828" t="s">
        <v>19533</v>
      </c>
      <c r="B4828" t="s">
        <v>19534</v>
      </c>
      <c r="C4828" t="s">
        <v>13</v>
      </c>
      <c r="D4828" t="s">
        <v>19535</v>
      </c>
      <c r="E4828" t="s">
        <v>13199</v>
      </c>
      <c r="F4828" t="s">
        <v>16</v>
      </c>
      <c r="G4828" t="s">
        <v>316</v>
      </c>
      <c r="H4828">
        <v>0</v>
      </c>
      <c r="I4828">
        <v>0</v>
      </c>
      <c r="J4828">
        <v>0</v>
      </c>
      <c r="K4828" t="s">
        <v>19536</v>
      </c>
    </row>
    <row r="4829" spans="1:11" x14ac:dyDescent="0.3">
      <c r="A4829" t="s">
        <v>19537</v>
      </c>
      <c r="B4829" t="s">
        <v>19538</v>
      </c>
      <c r="C4829" t="s">
        <v>558</v>
      </c>
      <c r="D4829" t="s">
        <v>19539</v>
      </c>
      <c r="E4829" t="s">
        <v>754</v>
      </c>
      <c r="F4829" t="s">
        <v>16</v>
      </c>
      <c r="G4829" t="s">
        <v>19540</v>
      </c>
      <c r="H4829">
        <v>0</v>
      </c>
      <c r="I4829">
        <v>0</v>
      </c>
      <c r="J4829">
        <v>0</v>
      </c>
      <c r="K4829" t="s">
        <v>19541</v>
      </c>
    </row>
    <row r="4830" spans="1:11" x14ac:dyDescent="0.3">
      <c r="A4830" t="s">
        <v>19542</v>
      </c>
      <c r="B4830" t="s">
        <v>19543</v>
      </c>
      <c r="C4830" t="s">
        <v>558</v>
      </c>
      <c r="D4830" t="s">
        <v>19544</v>
      </c>
      <c r="E4830" t="s">
        <v>1692</v>
      </c>
      <c r="F4830" t="s">
        <v>407</v>
      </c>
      <c r="G4830" t="s">
        <v>42</v>
      </c>
      <c r="H4830">
        <v>0</v>
      </c>
      <c r="I4830">
        <v>0</v>
      </c>
      <c r="J4830">
        <v>0</v>
      </c>
      <c r="K4830" t="s">
        <v>19545</v>
      </c>
    </row>
    <row r="4831" spans="1:11" x14ac:dyDescent="0.3">
      <c r="A4831" t="s">
        <v>19546</v>
      </c>
      <c r="B4831" t="s">
        <v>19547</v>
      </c>
      <c r="C4831" t="s">
        <v>558</v>
      </c>
      <c r="D4831" t="s">
        <v>19548</v>
      </c>
      <c r="E4831" t="s">
        <v>754</v>
      </c>
      <c r="F4831" t="s">
        <v>16</v>
      </c>
      <c r="G4831" t="s">
        <v>11104</v>
      </c>
      <c r="H4831">
        <v>0</v>
      </c>
      <c r="I4831">
        <v>0</v>
      </c>
      <c r="J4831">
        <v>0</v>
      </c>
      <c r="K4831" t="s">
        <v>19549</v>
      </c>
    </row>
    <row r="4832" spans="1:11" x14ac:dyDescent="0.3">
      <c r="A4832" t="s">
        <v>19550</v>
      </c>
      <c r="B4832" t="s">
        <v>19551</v>
      </c>
      <c r="C4832" t="s">
        <v>558</v>
      </c>
      <c r="D4832" t="s">
        <v>19552</v>
      </c>
      <c r="E4832" t="s">
        <v>754</v>
      </c>
      <c r="F4832" t="s">
        <v>16</v>
      </c>
      <c r="G4832" t="s">
        <v>3291</v>
      </c>
      <c r="H4832">
        <v>0</v>
      </c>
      <c r="I4832">
        <v>0</v>
      </c>
      <c r="J4832">
        <v>0</v>
      </c>
      <c r="K4832" t="s">
        <v>19553</v>
      </c>
    </row>
    <row r="4833" spans="1:11" x14ac:dyDescent="0.3">
      <c r="A4833" t="s">
        <v>19554</v>
      </c>
      <c r="B4833" t="s">
        <v>19555</v>
      </c>
      <c r="C4833" t="s">
        <v>13</v>
      </c>
      <c r="D4833" t="s">
        <v>19556</v>
      </c>
      <c r="E4833" t="s">
        <v>13199</v>
      </c>
      <c r="F4833" t="s">
        <v>41</v>
      </c>
      <c r="G4833" t="s">
        <v>42</v>
      </c>
      <c r="H4833">
        <v>0</v>
      </c>
      <c r="I4833">
        <v>0</v>
      </c>
      <c r="J4833">
        <v>0</v>
      </c>
      <c r="K4833" t="s">
        <v>19557</v>
      </c>
    </row>
    <row r="4834" spans="1:11" x14ac:dyDescent="0.3">
      <c r="A4834" t="s">
        <v>19558</v>
      </c>
      <c r="B4834" t="s">
        <v>19559</v>
      </c>
      <c r="C4834" t="s">
        <v>558</v>
      </c>
      <c r="D4834" t="s">
        <v>19560</v>
      </c>
      <c r="E4834" t="s">
        <v>895</v>
      </c>
      <c r="F4834" t="s">
        <v>17245</v>
      </c>
      <c r="G4834" t="s">
        <v>42</v>
      </c>
      <c r="H4834">
        <v>0</v>
      </c>
      <c r="I4834">
        <v>0</v>
      </c>
      <c r="J4834">
        <v>0</v>
      </c>
      <c r="K4834" t="s">
        <v>19561</v>
      </c>
    </row>
    <row r="4835" spans="1:11" x14ac:dyDescent="0.3">
      <c r="A4835" t="s">
        <v>19562</v>
      </c>
      <c r="B4835" t="s">
        <v>19563</v>
      </c>
      <c r="C4835" t="s">
        <v>20</v>
      </c>
      <c r="D4835" t="s">
        <v>19564</v>
      </c>
      <c r="E4835" t="s">
        <v>14059</v>
      </c>
      <c r="F4835" t="s">
        <v>16</v>
      </c>
      <c r="G4835" t="s">
        <v>19180</v>
      </c>
      <c r="H4835">
        <v>0</v>
      </c>
      <c r="I4835">
        <v>0</v>
      </c>
      <c r="J4835">
        <v>0</v>
      </c>
      <c r="K4835" t="s">
        <v>19565</v>
      </c>
    </row>
    <row r="4836" spans="1:11" x14ac:dyDescent="0.3">
      <c r="A4836" t="s">
        <v>19566</v>
      </c>
      <c r="B4836" t="s">
        <v>19567</v>
      </c>
      <c r="C4836" t="s">
        <v>13</v>
      </c>
      <c r="D4836" t="s">
        <v>19568</v>
      </c>
      <c r="E4836" t="s">
        <v>13199</v>
      </c>
      <c r="F4836" t="s">
        <v>41</v>
      </c>
      <c r="G4836" t="s">
        <v>42</v>
      </c>
      <c r="H4836">
        <v>0</v>
      </c>
      <c r="I4836">
        <v>0</v>
      </c>
      <c r="J4836">
        <v>0</v>
      </c>
      <c r="K4836" t="s">
        <v>19569</v>
      </c>
    </row>
    <row r="4837" spans="1:11" x14ac:dyDescent="0.3">
      <c r="A4837" t="s">
        <v>19570</v>
      </c>
      <c r="B4837" t="s">
        <v>19571</v>
      </c>
      <c r="C4837" t="s">
        <v>20</v>
      </c>
      <c r="D4837" t="s">
        <v>19572</v>
      </c>
      <c r="E4837" t="s">
        <v>14059</v>
      </c>
      <c r="F4837" t="s">
        <v>631</v>
      </c>
      <c r="G4837" t="s">
        <v>209</v>
      </c>
      <c r="H4837">
        <v>0</v>
      </c>
      <c r="I4837">
        <v>0</v>
      </c>
      <c r="J4837">
        <v>0</v>
      </c>
      <c r="K4837" t="s">
        <v>19573</v>
      </c>
    </row>
    <row r="4838" spans="1:11" x14ac:dyDescent="0.3">
      <c r="A4838" t="s">
        <v>19574</v>
      </c>
      <c r="C4838" t="s">
        <v>558</v>
      </c>
      <c r="D4838" t="s">
        <v>19575</v>
      </c>
      <c r="E4838" t="s">
        <v>560</v>
      </c>
      <c r="F4838" t="s">
        <v>16</v>
      </c>
      <c r="G4838" t="s">
        <v>10827</v>
      </c>
      <c r="H4838">
        <v>0</v>
      </c>
      <c r="I4838">
        <v>0</v>
      </c>
      <c r="J4838">
        <v>0</v>
      </c>
      <c r="K4838" t="s">
        <v>19576</v>
      </c>
    </row>
    <row r="4839" spans="1:11" x14ac:dyDescent="0.3">
      <c r="A4839" t="s">
        <v>19577</v>
      </c>
      <c r="B4839" t="s">
        <v>19578</v>
      </c>
      <c r="C4839" t="s">
        <v>466</v>
      </c>
      <c r="D4839" t="s">
        <v>19579</v>
      </c>
      <c r="E4839" t="s">
        <v>5396</v>
      </c>
      <c r="F4839" t="s">
        <v>16</v>
      </c>
      <c r="G4839" t="s">
        <v>19580</v>
      </c>
      <c r="H4839">
        <v>0</v>
      </c>
      <c r="I4839">
        <v>0</v>
      </c>
      <c r="J4839">
        <v>0</v>
      </c>
      <c r="K4839" t="s">
        <v>19581</v>
      </c>
    </row>
    <row r="4840" spans="1:11" x14ac:dyDescent="0.3">
      <c r="A4840" t="s">
        <v>19582</v>
      </c>
      <c r="B4840" t="s">
        <v>19583</v>
      </c>
      <c r="C4840" t="s">
        <v>558</v>
      </c>
      <c r="D4840" t="s">
        <v>19584</v>
      </c>
      <c r="E4840" t="s">
        <v>1692</v>
      </c>
      <c r="F4840" t="s">
        <v>1252</v>
      </c>
      <c r="G4840" t="s">
        <v>19585</v>
      </c>
      <c r="H4840">
        <v>0</v>
      </c>
      <c r="I4840">
        <v>0</v>
      </c>
      <c r="J4840">
        <v>0</v>
      </c>
      <c r="K4840" t="s">
        <v>19586</v>
      </c>
    </row>
    <row r="4841" spans="1:11" x14ac:dyDescent="0.3">
      <c r="A4841" t="s">
        <v>19587</v>
      </c>
      <c r="B4841" t="s">
        <v>19588</v>
      </c>
      <c r="C4841" t="s">
        <v>558</v>
      </c>
      <c r="D4841" t="s">
        <v>19589</v>
      </c>
      <c r="E4841" t="s">
        <v>560</v>
      </c>
      <c r="F4841" t="s">
        <v>7108</v>
      </c>
      <c r="G4841" t="s">
        <v>42</v>
      </c>
      <c r="H4841">
        <v>0</v>
      </c>
      <c r="I4841">
        <v>0</v>
      </c>
      <c r="J4841">
        <v>0</v>
      </c>
      <c r="K4841" t="s">
        <v>19590</v>
      </c>
    </row>
    <row r="4842" spans="1:11" x14ac:dyDescent="0.3">
      <c r="A4842" t="s">
        <v>19591</v>
      </c>
      <c r="C4842" t="s">
        <v>27</v>
      </c>
      <c r="D4842" t="s">
        <v>19592</v>
      </c>
      <c r="E4842" t="s">
        <v>1867</v>
      </c>
      <c r="F4842" t="s">
        <v>2000</v>
      </c>
      <c r="G4842" t="s">
        <v>42</v>
      </c>
      <c r="H4842">
        <v>0</v>
      </c>
      <c r="I4842">
        <v>0</v>
      </c>
      <c r="J4842">
        <v>0</v>
      </c>
      <c r="K4842" t="s">
        <v>19593</v>
      </c>
    </row>
    <row r="4843" spans="1:11" x14ac:dyDescent="0.3">
      <c r="A4843" t="s">
        <v>19594</v>
      </c>
      <c r="B4843" t="s">
        <v>19595</v>
      </c>
      <c r="C4843" t="s">
        <v>27</v>
      </c>
      <c r="D4843" t="s">
        <v>19596</v>
      </c>
      <c r="E4843" t="s">
        <v>1867</v>
      </c>
      <c r="F4843" t="s">
        <v>15181</v>
      </c>
      <c r="G4843" t="s">
        <v>42</v>
      </c>
      <c r="H4843">
        <v>0</v>
      </c>
      <c r="I4843">
        <v>0</v>
      </c>
      <c r="J4843">
        <v>0</v>
      </c>
      <c r="K4843" t="s">
        <v>19597</v>
      </c>
    </row>
    <row r="4844" spans="1:11" x14ac:dyDescent="0.3">
      <c r="A4844" t="s">
        <v>19598</v>
      </c>
      <c r="B4844" t="s">
        <v>19599</v>
      </c>
      <c r="C4844" t="s">
        <v>27</v>
      </c>
      <c r="D4844" t="s">
        <v>19600</v>
      </c>
      <c r="E4844" t="s">
        <v>1867</v>
      </c>
      <c r="F4844" t="s">
        <v>2482</v>
      </c>
      <c r="G4844" t="s">
        <v>42</v>
      </c>
      <c r="H4844">
        <v>0</v>
      </c>
      <c r="I4844">
        <v>0</v>
      </c>
      <c r="J4844">
        <v>0</v>
      </c>
      <c r="K4844" t="s">
        <v>19601</v>
      </c>
    </row>
    <row r="4845" spans="1:11" x14ac:dyDescent="0.3">
      <c r="A4845" t="s">
        <v>19602</v>
      </c>
      <c r="C4845" t="s">
        <v>558</v>
      </c>
      <c r="D4845" t="s">
        <v>19309</v>
      </c>
      <c r="E4845" t="s">
        <v>560</v>
      </c>
      <c r="F4845" t="s">
        <v>1674</v>
      </c>
      <c r="G4845" t="s">
        <v>12703</v>
      </c>
      <c r="H4845">
        <v>0</v>
      </c>
      <c r="I4845">
        <v>0</v>
      </c>
      <c r="J4845">
        <v>0</v>
      </c>
      <c r="K4845" t="s">
        <v>19603</v>
      </c>
    </row>
    <row r="4846" spans="1:11" x14ac:dyDescent="0.3">
      <c r="A4846" t="s">
        <v>19604</v>
      </c>
      <c r="B4846" t="s">
        <v>19605</v>
      </c>
      <c r="C4846" t="s">
        <v>27</v>
      </c>
      <c r="D4846" t="s">
        <v>19606</v>
      </c>
      <c r="E4846" t="s">
        <v>1867</v>
      </c>
      <c r="F4846" t="s">
        <v>1986</v>
      </c>
      <c r="G4846" t="s">
        <v>42</v>
      </c>
      <c r="H4846">
        <v>0</v>
      </c>
      <c r="I4846">
        <v>0</v>
      </c>
      <c r="J4846">
        <v>0</v>
      </c>
      <c r="K4846" t="s">
        <v>19607</v>
      </c>
    </row>
    <row r="4847" spans="1:11" x14ac:dyDescent="0.3">
      <c r="A4847" t="s">
        <v>19608</v>
      </c>
      <c r="C4847" t="s">
        <v>20</v>
      </c>
      <c r="D4847" t="s">
        <v>19609</v>
      </c>
      <c r="E4847" t="s">
        <v>14059</v>
      </c>
      <c r="F4847" t="s">
        <v>6915</v>
      </c>
      <c r="G4847" t="s">
        <v>42</v>
      </c>
      <c r="H4847">
        <v>0</v>
      </c>
      <c r="I4847">
        <v>0</v>
      </c>
      <c r="J4847">
        <v>0</v>
      </c>
      <c r="K4847" t="s">
        <v>19610</v>
      </c>
    </row>
    <row r="4848" spans="1:11" x14ac:dyDescent="0.3">
      <c r="A4848" t="s">
        <v>19611</v>
      </c>
      <c r="B4848" t="s">
        <v>19612</v>
      </c>
      <c r="C4848" t="s">
        <v>27</v>
      </c>
      <c r="D4848" t="s">
        <v>19613</v>
      </c>
      <c r="E4848" t="s">
        <v>1867</v>
      </c>
      <c r="F4848" t="s">
        <v>16</v>
      </c>
      <c r="G4848" t="s">
        <v>1639</v>
      </c>
      <c r="H4848">
        <v>0</v>
      </c>
      <c r="I4848">
        <v>0</v>
      </c>
      <c r="J4848">
        <v>0</v>
      </c>
      <c r="K4848" t="s">
        <v>19614</v>
      </c>
    </row>
    <row r="4849" spans="1:11" x14ac:dyDescent="0.3">
      <c r="A4849" t="s">
        <v>19615</v>
      </c>
      <c r="B4849" t="s">
        <v>19616</v>
      </c>
      <c r="C4849" t="s">
        <v>147</v>
      </c>
      <c r="D4849" t="s">
        <v>19617</v>
      </c>
      <c r="E4849" t="s">
        <v>183</v>
      </c>
      <c r="F4849" t="s">
        <v>5696</v>
      </c>
      <c r="G4849" t="s">
        <v>42</v>
      </c>
      <c r="H4849">
        <v>0</v>
      </c>
      <c r="I4849">
        <v>0</v>
      </c>
      <c r="J4849">
        <v>0</v>
      </c>
      <c r="K4849" t="s">
        <v>19618</v>
      </c>
    </row>
    <row r="4850" spans="1:11" x14ac:dyDescent="0.3">
      <c r="A4850" t="s">
        <v>19619</v>
      </c>
      <c r="B4850" t="s">
        <v>19620</v>
      </c>
      <c r="C4850" t="s">
        <v>558</v>
      </c>
      <c r="D4850" t="s">
        <v>19621</v>
      </c>
      <c r="E4850" t="s">
        <v>1692</v>
      </c>
      <c r="F4850" t="s">
        <v>16</v>
      </c>
      <c r="G4850" t="s">
        <v>4938</v>
      </c>
      <c r="H4850">
        <v>0</v>
      </c>
      <c r="I4850">
        <v>0</v>
      </c>
      <c r="J4850">
        <v>0</v>
      </c>
      <c r="K4850" t="s">
        <v>19622</v>
      </c>
    </row>
    <row r="4851" spans="1:11" x14ac:dyDescent="0.3">
      <c r="A4851" t="s">
        <v>19623</v>
      </c>
      <c r="B4851" t="s">
        <v>19624</v>
      </c>
      <c r="C4851" t="s">
        <v>147</v>
      </c>
      <c r="D4851" t="s">
        <v>19625</v>
      </c>
      <c r="E4851" t="s">
        <v>183</v>
      </c>
      <c r="F4851" t="s">
        <v>379</v>
      </c>
      <c r="G4851" t="s">
        <v>42</v>
      </c>
      <c r="H4851">
        <v>0</v>
      </c>
      <c r="I4851">
        <v>0</v>
      </c>
      <c r="J4851">
        <v>0</v>
      </c>
      <c r="K4851" t="s">
        <v>19626</v>
      </c>
    </row>
    <row r="4852" spans="1:11" x14ac:dyDescent="0.3">
      <c r="A4852" t="s">
        <v>19627</v>
      </c>
      <c r="B4852" t="s">
        <v>19628</v>
      </c>
      <c r="C4852" t="s">
        <v>147</v>
      </c>
      <c r="D4852" t="s">
        <v>19629</v>
      </c>
      <c r="E4852" t="s">
        <v>183</v>
      </c>
      <c r="F4852" t="s">
        <v>4497</v>
      </c>
      <c r="G4852" t="s">
        <v>42</v>
      </c>
      <c r="H4852">
        <v>0</v>
      </c>
      <c r="I4852">
        <v>0</v>
      </c>
      <c r="J4852">
        <v>0</v>
      </c>
      <c r="K4852" t="s">
        <v>19630</v>
      </c>
    </row>
    <row r="4853" spans="1:11" x14ac:dyDescent="0.3">
      <c r="A4853" t="s">
        <v>19631</v>
      </c>
      <c r="B4853" t="s">
        <v>19632</v>
      </c>
      <c r="C4853" t="s">
        <v>147</v>
      </c>
      <c r="D4853" t="s">
        <v>19633</v>
      </c>
      <c r="E4853" t="s">
        <v>183</v>
      </c>
      <c r="F4853" t="s">
        <v>3504</v>
      </c>
      <c r="G4853" t="s">
        <v>42</v>
      </c>
      <c r="H4853">
        <v>0</v>
      </c>
      <c r="I4853">
        <v>0</v>
      </c>
      <c r="J4853">
        <v>0</v>
      </c>
      <c r="K4853" t="s">
        <v>19634</v>
      </c>
    </row>
    <row r="4854" spans="1:11" x14ac:dyDescent="0.3">
      <c r="A4854" t="s">
        <v>19635</v>
      </c>
      <c r="B4854" t="s">
        <v>19636</v>
      </c>
      <c r="C4854" t="s">
        <v>13</v>
      </c>
      <c r="D4854" t="s">
        <v>19637</v>
      </c>
      <c r="E4854" t="s">
        <v>13199</v>
      </c>
      <c r="F4854" t="s">
        <v>16</v>
      </c>
      <c r="G4854" t="s">
        <v>5073</v>
      </c>
      <c r="H4854">
        <v>0</v>
      </c>
      <c r="I4854">
        <v>0</v>
      </c>
      <c r="J4854">
        <v>0</v>
      </c>
      <c r="K4854" t="s">
        <v>19638</v>
      </c>
    </row>
    <row r="4855" spans="1:11" x14ac:dyDescent="0.3">
      <c r="A4855" t="s">
        <v>19639</v>
      </c>
      <c r="B4855" t="s">
        <v>19640</v>
      </c>
      <c r="C4855" t="s">
        <v>20</v>
      </c>
      <c r="D4855" t="s">
        <v>19641</v>
      </c>
      <c r="E4855" t="s">
        <v>14059</v>
      </c>
      <c r="F4855" t="s">
        <v>16</v>
      </c>
      <c r="G4855" t="s">
        <v>14230</v>
      </c>
      <c r="H4855">
        <v>0</v>
      </c>
      <c r="I4855">
        <v>0</v>
      </c>
      <c r="J4855">
        <v>0</v>
      </c>
      <c r="K4855" t="s">
        <v>19642</v>
      </c>
    </row>
    <row r="4856" spans="1:11" x14ac:dyDescent="0.3">
      <c r="A4856" t="s">
        <v>19643</v>
      </c>
      <c r="B4856" t="s">
        <v>19644</v>
      </c>
      <c r="C4856" t="s">
        <v>147</v>
      </c>
      <c r="D4856" t="s">
        <v>19645</v>
      </c>
      <c r="E4856" t="s">
        <v>183</v>
      </c>
      <c r="F4856" t="s">
        <v>11244</v>
      </c>
      <c r="G4856" t="s">
        <v>42</v>
      </c>
      <c r="H4856">
        <v>0</v>
      </c>
      <c r="I4856">
        <v>0</v>
      </c>
      <c r="J4856">
        <v>0</v>
      </c>
      <c r="K4856" t="s">
        <v>19646</v>
      </c>
    </row>
    <row r="4857" spans="1:11" x14ac:dyDescent="0.3">
      <c r="A4857" t="s">
        <v>19647</v>
      </c>
      <c r="C4857" t="s">
        <v>558</v>
      </c>
      <c r="D4857" t="s">
        <v>19648</v>
      </c>
      <c r="E4857" t="s">
        <v>1692</v>
      </c>
      <c r="F4857" t="s">
        <v>16</v>
      </c>
      <c r="G4857" t="s">
        <v>42</v>
      </c>
      <c r="H4857">
        <v>0</v>
      </c>
      <c r="I4857">
        <v>0</v>
      </c>
      <c r="J4857">
        <v>0</v>
      </c>
      <c r="K4857" t="s">
        <v>19649</v>
      </c>
    </row>
    <row r="4858" spans="1:11" x14ac:dyDescent="0.3">
      <c r="A4858" t="s">
        <v>19650</v>
      </c>
      <c r="B4858" t="s">
        <v>19651</v>
      </c>
      <c r="C4858" t="s">
        <v>147</v>
      </c>
      <c r="D4858" t="s">
        <v>19652</v>
      </c>
      <c r="E4858" t="s">
        <v>183</v>
      </c>
      <c r="F4858" t="s">
        <v>482</v>
      </c>
      <c r="G4858" t="s">
        <v>42</v>
      </c>
      <c r="H4858">
        <v>0</v>
      </c>
      <c r="I4858">
        <v>0</v>
      </c>
      <c r="J4858">
        <v>0</v>
      </c>
      <c r="K4858" t="s">
        <v>19653</v>
      </c>
    </row>
    <row r="4859" spans="1:11" x14ac:dyDescent="0.3">
      <c r="A4859" t="s">
        <v>19654</v>
      </c>
      <c r="B4859" t="s">
        <v>19655</v>
      </c>
      <c r="C4859" t="s">
        <v>13</v>
      </c>
      <c r="D4859" t="s">
        <v>19656</v>
      </c>
      <c r="E4859" t="s">
        <v>13199</v>
      </c>
      <c r="F4859" t="s">
        <v>16</v>
      </c>
      <c r="G4859" t="s">
        <v>11774</v>
      </c>
      <c r="H4859">
        <v>0</v>
      </c>
      <c r="I4859">
        <v>0</v>
      </c>
      <c r="J4859">
        <v>0</v>
      </c>
      <c r="K4859" t="s">
        <v>19657</v>
      </c>
    </row>
    <row r="4860" spans="1:11" x14ac:dyDescent="0.3">
      <c r="A4860" t="s">
        <v>19658</v>
      </c>
      <c r="B4860" t="s">
        <v>19659</v>
      </c>
      <c r="C4860" t="s">
        <v>27</v>
      </c>
      <c r="D4860" t="s">
        <v>19660</v>
      </c>
      <c r="E4860" t="s">
        <v>1867</v>
      </c>
      <c r="F4860" t="s">
        <v>2572</v>
      </c>
      <c r="G4860" t="s">
        <v>5542</v>
      </c>
      <c r="H4860">
        <v>0</v>
      </c>
      <c r="I4860">
        <v>0</v>
      </c>
      <c r="J4860">
        <v>0</v>
      </c>
      <c r="K4860" t="s">
        <v>19661</v>
      </c>
    </row>
    <row r="4861" spans="1:11" x14ac:dyDescent="0.3">
      <c r="A4861" t="s">
        <v>19662</v>
      </c>
      <c r="C4861" t="s">
        <v>27</v>
      </c>
      <c r="D4861" t="s">
        <v>19663</v>
      </c>
      <c r="E4861" t="s">
        <v>1867</v>
      </c>
      <c r="F4861" t="s">
        <v>3177</v>
      </c>
      <c r="G4861" t="s">
        <v>42</v>
      </c>
      <c r="H4861">
        <v>0</v>
      </c>
      <c r="I4861">
        <v>0</v>
      </c>
      <c r="J4861">
        <v>0</v>
      </c>
      <c r="K4861" t="s">
        <v>19664</v>
      </c>
    </row>
    <row r="4862" spans="1:11" x14ac:dyDescent="0.3">
      <c r="A4862" t="s">
        <v>19665</v>
      </c>
      <c r="B4862" t="s">
        <v>19666</v>
      </c>
      <c r="C4862" t="s">
        <v>27</v>
      </c>
      <c r="E4862" t="s">
        <v>1867</v>
      </c>
      <c r="F4862" t="s">
        <v>2852</v>
      </c>
      <c r="G4862" t="s">
        <v>42</v>
      </c>
      <c r="H4862">
        <v>0</v>
      </c>
      <c r="I4862">
        <v>0</v>
      </c>
      <c r="J4862">
        <v>0</v>
      </c>
      <c r="K4862" t="s">
        <v>19667</v>
      </c>
    </row>
    <row r="4863" spans="1:11" x14ac:dyDescent="0.3">
      <c r="A4863" t="s">
        <v>19668</v>
      </c>
      <c r="B4863" t="s">
        <v>19669</v>
      </c>
      <c r="C4863" t="s">
        <v>27</v>
      </c>
      <c r="D4863" t="s">
        <v>19670</v>
      </c>
      <c r="E4863" t="s">
        <v>1867</v>
      </c>
      <c r="F4863" t="s">
        <v>1634</v>
      </c>
      <c r="G4863" t="s">
        <v>42</v>
      </c>
      <c r="H4863">
        <v>0</v>
      </c>
      <c r="I4863">
        <v>0</v>
      </c>
      <c r="J4863">
        <v>0</v>
      </c>
      <c r="K4863" t="s">
        <v>19671</v>
      </c>
    </row>
    <row r="4864" spans="1:11" x14ac:dyDescent="0.3">
      <c r="A4864" t="s">
        <v>19672</v>
      </c>
      <c r="B4864" t="s">
        <v>19673</v>
      </c>
      <c r="C4864" t="s">
        <v>558</v>
      </c>
      <c r="D4864" t="s">
        <v>19674</v>
      </c>
      <c r="E4864" t="s">
        <v>2102</v>
      </c>
      <c r="F4864" t="s">
        <v>16</v>
      </c>
      <c r="G4864" t="s">
        <v>4722</v>
      </c>
      <c r="H4864">
        <v>0</v>
      </c>
      <c r="I4864">
        <v>0</v>
      </c>
      <c r="J4864">
        <v>0</v>
      </c>
      <c r="K4864" t="s">
        <v>19675</v>
      </c>
    </row>
    <row r="4865" spans="1:11" x14ac:dyDescent="0.3">
      <c r="A4865" t="s">
        <v>19676</v>
      </c>
      <c r="B4865" t="s">
        <v>19677</v>
      </c>
      <c r="C4865" t="s">
        <v>27</v>
      </c>
      <c r="D4865" t="s">
        <v>19678</v>
      </c>
      <c r="E4865" t="s">
        <v>1867</v>
      </c>
      <c r="F4865" t="s">
        <v>1634</v>
      </c>
      <c r="G4865" t="s">
        <v>42</v>
      </c>
      <c r="H4865">
        <v>0</v>
      </c>
      <c r="I4865">
        <v>0</v>
      </c>
      <c r="J4865">
        <v>0</v>
      </c>
      <c r="K4865" t="s">
        <v>19679</v>
      </c>
    </row>
    <row r="4866" spans="1:11" x14ac:dyDescent="0.3">
      <c r="A4866" t="s">
        <v>19680</v>
      </c>
      <c r="B4866" t="s">
        <v>19681</v>
      </c>
      <c r="C4866" t="s">
        <v>13</v>
      </c>
      <c r="D4866" t="s">
        <v>19682</v>
      </c>
      <c r="E4866" t="s">
        <v>13199</v>
      </c>
      <c r="F4866" t="s">
        <v>16</v>
      </c>
      <c r="G4866" t="s">
        <v>5787</v>
      </c>
      <c r="H4866">
        <v>0</v>
      </c>
      <c r="I4866">
        <v>0</v>
      </c>
      <c r="J4866">
        <v>0</v>
      </c>
      <c r="K4866" t="s">
        <v>19683</v>
      </c>
    </row>
    <row r="4867" spans="1:11" x14ac:dyDescent="0.3">
      <c r="A4867" t="s">
        <v>19684</v>
      </c>
      <c r="B4867" t="s">
        <v>19685</v>
      </c>
      <c r="C4867" t="s">
        <v>558</v>
      </c>
      <c r="D4867" t="s">
        <v>19686</v>
      </c>
      <c r="E4867" t="s">
        <v>1692</v>
      </c>
      <c r="F4867" t="s">
        <v>9182</v>
      </c>
      <c r="G4867" t="s">
        <v>42</v>
      </c>
      <c r="H4867">
        <v>0</v>
      </c>
      <c r="I4867">
        <v>0</v>
      </c>
      <c r="J4867">
        <v>0</v>
      </c>
      <c r="K4867" t="s">
        <v>19687</v>
      </c>
    </row>
    <row r="4868" spans="1:11" x14ac:dyDescent="0.3">
      <c r="A4868" t="s">
        <v>19688</v>
      </c>
      <c r="B4868" t="s">
        <v>19689</v>
      </c>
      <c r="C4868" t="s">
        <v>13</v>
      </c>
      <c r="D4868" t="s">
        <v>19690</v>
      </c>
      <c r="E4868" t="s">
        <v>13199</v>
      </c>
      <c r="F4868" t="s">
        <v>16</v>
      </c>
      <c r="G4868" t="s">
        <v>1073</v>
      </c>
      <c r="H4868">
        <v>0</v>
      </c>
      <c r="I4868">
        <v>0</v>
      </c>
      <c r="J4868">
        <v>0</v>
      </c>
      <c r="K4868" t="s">
        <v>19691</v>
      </c>
    </row>
    <row r="4869" spans="1:11" x14ac:dyDescent="0.3">
      <c r="A4869" t="s">
        <v>19692</v>
      </c>
      <c r="B4869" t="s">
        <v>19693</v>
      </c>
      <c r="C4869" t="s">
        <v>558</v>
      </c>
      <c r="D4869" t="s">
        <v>19694</v>
      </c>
      <c r="E4869" t="s">
        <v>1090</v>
      </c>
      <c r="F4869" t="s">
        <v>16</v>
      </c>
      <c r="G4869" t="s">
        <v>9124</v>
      </c>
      <c r="H4869">
        <v>0</v>
      </c>
      <c r="I4869">
        <v>0</v>
      </c>
      <c r="J4869">
        <v>0</v>
      </c>
      <c r="K4869" t="s">
        <v>19695</v>
      </c>
    </row>
    <row r="4870" spans="1:11" x14ac:dyDescent="0.3">
      <c r="A4870" t="s">
        <v>19696</v>
      </c>
      <c r="C4870" t="s">
        <v>558</v>
      </c>
      <c r="D4870" t="s">
        <v>19697</v>
      </c>
      <c r="E4870" t="s">
        <v>19698</v>
      </c>
      <c r="F4870" t="s">
        <v>16</v>
      </c>
      <c r="G4870" t="s">
        <v>42</v>
      </c>
      <c r="H4870">
        <v>0</v>
      </c>
      <c r="I4870">
        <v>0</v>
      </c>
      <c r="J4870">
        <v>0</v>
      </c>
      <c r="K4870" t="s">
        <v>19699</v>
      </c>
    </row>
    <row r="4871" spans="1:11" x14ac:dyDescent="0.3">
      <c r="A4871" t="s">
        <v>19700</v>
      </c>
      <c r="B4871" t="s">
        <v>19701</v>
      </c>
      <c r="C4871" t="s">
        <v>20</v>
      </c>
      <c r="D4871" t="s">
        <v>19702</v>
      </c>
      <c r="E4871" t="s">
        <v>14059</v>
      </c>
      <c r="F4871" t="s">
        <v>4100</v>
      </c>
      <c r="G4871" t="s">
        <v>42</v>
      </c>
      <c r="H4871">
        <v>0</v>
      </c>
      <c r="I4871">
        <v>0</v>
      </c>
      <c r="J4871">
        <v>0</v>
      </c>
      <c r="K4871" t="s">
        <v>19703</v>
      </c>
    </row>
    <row r="4872" spans="1:11" x14ac:dyDescent="0.3">
      <c r="A4872" t="s">
        <v>19704</v>
      </c>
      <c r="B4872" t="s">
        <v>19705</v>
      </c>
      <c r="C4872" t="s">
        <v>27</v>
      </c>
      <c r="D4872" t="s">
        <v>19706</v>
      </c>
      <c r="E4872" t="s">
        <v>1867</v>
      </c>
      <c r="F4872" t="s">
        <v>1232</v>
      </c>
      <c r="G4872" t="s">
        <v>42</v>
      </c>
      <c r="H4872">
        <v>0</v>
      </c>
      <c r="I4872">
        <v>0</v>
      </c>
      <c r="J4872">
        <v>0</v>
      </c>
      <c r="K4872" t="s">
        <v>19707</v>
      </c>
    </row>
    <row r="4873" spans="1:11" x14ac:dyDescent="0.3">
      <c r="A4873" t="s">
        <v>19708</v>
      </c>
      <c r="B4873" t="s">
        <v>19709</v>
      </c>
      <c r="C4873" t="s">
        <v>558</v>
      </c>
      <c r="D4873" t="s">
        <v>19710</v>
      </c>
      <c r="E4873" t="s">
        <v>19698</v>
      </c>
      <c r="F4873" t="s">
        <v>16</v>
      </c>
      <c r="G4873" t="s">
        <v>12637</v>
      </c>
      <c r="H4873">
        <v>0</v>
      </c>
      <c r="I4873">
        <v>0</v>
      </c>
      <c r="J4873">
        <v>0</v>
      </c>
      <c r="K4873" t="s">
        <v>19711</v>
      </c>
    </row>
    <row r="4874" spans="1:11" x14ac:dyDescent="0.3">
      <c r="A4874" t="s">
        <v>19712</v>
      </c>
      <c r="B4874" t="s">
        <v>19713</v>
      </c>
      <c r="C4874" t="s">
        <v>13</v>
      </c>
      <c r="D4874" t="s">
        <v>19714</v>
      </c>
      <c r="E4874" t="s">
        <v>13199</v>
      </c>
      <c r="F4874" t="s">
        <v>16</v>
      </c>
      <c r="G4874" t="s">
        <v>887</v>
      </c>
      <c r="H4874">
        <v>0</v>
      </c>
      <c r="I4874">
        <v>0</v>
      </c>
      <c r="J4874">
        <v>0</v>
      </c>
      <c r="K4874" t="s">
        <v>19715</v>
      </c>
    </row>
    <row r="4875" spans="1:11" x14ac:dyDescent="0.3">
      <c r="A4875" t="s">
        <v>19716</v>
      </c>
      <c r="B4875" t="s">
        <v>19717</v>
      </c>
      <c r="C4875" t="s">
        <v>13</v>
      </c>
      <c r="D4875" t="s">
        <v>19718</v>
      </c>
      <c r="E4875" t="s">
        <v>13199</v>
      </c>
      <c r="F4875" t="s">
        <v>16</v>
      </c>
      <c r="G4875" t="s">
        <v>7855</v>
      </c>
      <c r="H4875">
        <v>0</v>
      </c>
      <c r="I4875">
        <v>0</v>
      </c>
      <c r="J4875">
        <v>0</v>
      </c>
      <c r="K4875" t="s">
        <v>19719</v>
      </c>
    </row>
    <row r="4876" spans="1:11" x14ac:dyDescent="0.3">
      <c r="A4876" t="s">
        <v>19720</v>
      </c>
      <c r="B4876" t="s">
        <v>19721</v>
      </c>
      <c r="C4876" t="s">
        <v>13</v>
      </c>
      <c r="D4876" t="s">
        <v>19722</v>
      </c>
      <c r="E4876" t="s">
        <v>13199</v>
      </c>
      <c r="F4876" t="s">
        <v>16</v>
      </c>
      <c r="G4876" t="s">
        <v>7855</v>
      </c>
      <c r="H4876">
        <v>0</v>
      </c>
      <c r="I4876">
        <v>0</v>
      </c>
      <c r="J4876">
        <v>0</v>
      </c>
      <c r="K4876" t="s">
        <v>19723</v>
      </c>
    </row>
    <row r="4877" spans="1:11" x14ac:dyDescent="0.3">
      <c r="A4877" t="s">
        <v>19724</v>
      </c>
      <c r="C4877" t="s">
        <v>558</v>
      </c>
      <c r="D4877" t="s">
        <v>19725</v>
      </c>
      <c r="E4877" t="s">
        <v>1692</v>
      </c>
      <c r="F4877" t="s">
        <v>1467</v>
      </c>
      <c r="G4877" t="s">
        <v>42</v>
      </c>
      <c r="H4877">
        <v>0</v>
      </c>
      <c r="I4877">
        <v>0</v>
      </c>
      <c r="J4877">
        <v>0</v>
      </c>
      <c r="K4877" t="s">
        <v>19726</v>
      </c>
    </row>
    <row r="4878" spans="1:11" x14ac:dyDescent="0.3">
      <c r="A4878" t="s">
        <v>19727</v>
      </c>
      <c r="C4878" t="s">
        <v>558</v>
      </c>
      <c r="D4878" t="s">
        <v>19728</v>
      </c>
      <c r="E4878" t="s">
        <v>560</v>
      </c>
      <c r="F4878" t="s">
        <v>8454</v>
      </c>
      <c r="G4878" t="s">
        <v>42</v>
      </c>
      <c r="H4878">
        <v>0</v>
      </c>
      <c r="I4878">
        <v>0</v>
      </c>
      <c r="J4878">
        <v>0</v>
      </c>
      <c r="K4878" t="s">
        <v>19729</v>
      </c>
    </row>
    <row r="4879" spans="1:11" x14ac:dyDescent="0.3">
      <c r="A4879" t="s">
        <v>19730</v>
      </c>
      <c r="B4879" t="s">
        <v>19731</v>
      </c>
      <c r="C4879" t="s">
        <v>27</v>
      </c>
      <c r="D4879" t="s">
        <v>19732</v>
      </c>
      <c r="E4879" t="s">
        <v>1867</v>
      </c>
      <c r="F4879" t="s">
        <v>16017</v>
      </c>
      <c r="G4879" t="s">
        <v>42</v>
      </c>
      <c r="H4879">
        <v>0</v>
      </c>
      <c r="I4879">
        <v>0</v>
      </c>
      <c r="J4879">
        <v>0</v>
      </c>
      <c r="K4879" t="s">
        <v>19733</v>
      </c>
    </row>
    <row r="4880" spans="1:11" x14ac:dyDescent="0.3">
      <c r="A4880" t="s">
        <v>19734</v>
      </c>
      <c r="B4880" t="s">
        <v>19735</v>
      </c>
      <c r="C4880" t="s">
        <v>27</v>
      </c>
      <c r="D4880" t="s">
        <v>19736</v>
      </c>
      <c r="E4880" t="s">
        <v>1867</v>
      </c>
      <c r="F4880" t="s">
        <v>3538</v>
      </c>
      <c r="G4880" t="s">
        <v>42</v>
      </c>
      <c r="H4880">
        <v>0</v>
      </c>
      <c r="I4880">
        <v>0</v>
      </c>
      <c r="J4880">
        <v>0</v>
      </c>
      <c r="K4880" t="s">
        <v>19737</v>
      </c>
    </row>
    <row r="4881" spans="1:11" x14ac:dyDescent="0.3">
      <c r="A4881" t="s">
        <v>19738</v>
      </c>
      <c r="B4881" t="s">
        <v>19739</v>
      </c>
      <c r="C4881" t="s">
        <v>27</v>
      </c>
      <c r="D4881" t="s">
        <v>19740</v>
      </c>
      <c r="E4881" t="s">
        <v>1867</v>
      </c>
      <c r="F4881" t="s">
        <v>7555</v>
      </c>
      <c r="G4881" t="s">
        <v>42</v>
      </c>
      <c r="H4881">
        <v>0</v>
      </c>
      <c r="I4881">
        <v>0</v>
      </c>
      <c r="J4881">
        <v>0</v>
      </c>
      <c r="K4881" t="s">
        <v>19741</v>
      </c>
    </row>
    <row r="4882" spans="1:11" x14ac:dyDescent="0.3">
      <c r="A4882" t="s">
        <v>19742</v>
      </c>
      <c r="B4882" t="s">
        <v>19743</v>
      </c>
      <c r="C4882" t="s">
        <v>27</v>
      </c>
      <c r="D4882" t="s">
        <v>19744</v>
      </c>
      <c r="E4882" t="s">
        <v>1867</v>
      </c>
      <c r="F4882" t="s">
        <v>3769</v>
      </c>
      <c r="G4882" t="s">
        <v>42</v>
      </c>
      <c r="H4882">
        <v>0</v>
      </c>
      <c r="I4882">
        <v>0</v>
      </c>
      <c r="J4882">
        <v>0</v>
      </c>
      <c r="K4882" t="s">
        <v>19745</v>
      </c>
    </row>
    <row r="4883" spans="1:11" x14ac:dyDescent="0.3">
      <c r="A4883" t="s">
        <v>19746</v>
      </c>
      <c r="B4883" t="s">
        <v>19747</v>
      </c>
      <c r="C4883" t="s">
        <v>27</v>
      </c>
      <c r="D4883" t="s">
        <v>19748</v>
      </c>
      <c r="E4883" t="s">
        <v>1867</v>
      </c>
      <c r="F4883" t="s">
        <v>10547</v>
      </c>
      <c r="G4883" t="s">
        <v>42</v>
      </c>
      <c r="H4883">
        <v>0</v>
      </c>
      <c r="I4883">
        <v>0</v>
      </c>
      <c r="J4883">
        <v>0</v>
      </c>
      <c r="K4883" t="s">
        <v>19749</v>
      </c>
    </row>
    <row r="4884" spans="1:11" x14ac:dyDescent="0.3">
      <c r="A4884" t="s">
        <v>19750</v>
      </c>
      <c r="B4884" t="s">
        <v>19751</v>
      </c>
      <c r="C4884" t="s">
        <v>27</v>
      </c>
      <c r="D4884" t="s">
        <v>19752</v>
      </c>
      <c r="E4884" t="s">
        <v>1867</v>
      </c>
      <c r="F4884" t="s">
        <v>1981</v>
      </c>
      <c r="G4884" t="s">
        <v>42</v>
      </c>
      <c r="H4884">
        <v>0</v>
      </c>
      <c r="I4884">
        <v>0</v>
      </c>
      <c r="J4884">
        <v>0</v>
      </c>
      <c r="K4884" t="s">
        <v>19753</v>
      </c>
    </row>
    <row r="4885" spans="1:11" x14ac:dyDescent="0.3">
      <c r="A4885" t="s">
        <v>19754</v>
      </c>
      <c r="B4885" t="s">
        <v>19755</v>
      </c>
      <c r="C4885" t="s">
        <v>13</v>
      </c>
      <c r="D4885" t="s">
        <v>19756</v>
      </c>
      <c r="E4885" t="s">
        <v>13199</v>
      </c>
      <c r="F4885" t="s">
        <v>16</v>
      </c>
      <c r="G4885" t="s">
        <v>3858</v>
      </c>
      <c r="H4885">
        <v>0</v>
      </c>
      <c r="I4885">
        <v>0</v>
      </c>
      <c r="J4885">
        <v>0</v>
      </c>
      <c r="K4885" t="s">
        <v>19757</v>
      </c>
    </row>
    <row r="4886" spans="1:11" x14ac:dyDescent="0.3">
      <c r="A4886" t="s">
        <v>19758</v>
      </c>
      <c r="B4886" t="s">
        <v>19759</v>
      </c>
      <c r="C4886" t="s">
        <v>147</v>
      </c>
      <c r="D4886" t="s">
        <v>19760</v>
      </c>
      <c r="E4886" t="s">
        <v>183</v>
      </c>
      <c r="F4886" t="s">
        <v>1986</v>
      </c>
      <c r="G4886" t="s">
        <v>2422</v>
      </c>
      <c r="H4886">
        <v>0</v>
      </c>
      <c r="I4886">
        <v>0</v>
      </c>
      <c r="J4886">
        <v>0</v>
      </c>
      <c r="K4886" t="s">
        <v>19761</v>
      </c>
    </row>
    <row r="4887" spans="1:11" x14ac:dyDescent="0.3">
      <c r="A4887" t="s">
        <v>19762</v>
      </c>
      <c r="B4887" t="s">
        <v>19763</v>
      </c>
      <c r="C4887" t="s">
        <v>147</v>
      </c>
      <c r="D4887" t="s">
        <v>19764</v>
      </c>
      <c r="E4887" t="s">
        <v>183</v>
      </c>
      <c r="F4887" t="s">
        <v>6383</v>
      </c>
      <c r="G4887" t="s">
        <v>42</v>
      </c>
      <c r="H4887">
        <v>0</v>
      </c>
      <c r="I4887">
        <v>0</v>
      </c>
      <c r="J4887">
        <v>0</v>
      </c>
      <c r="K4887" t="s">
        <v>19765</v>
      </c>
    </row>
    <row r="4888" spans="1:11" x14ac:dyDescent="0.3">
      <c r="A4888" t="s">
        <v>19766</v>
      </c>
      <c r="C4888" t="s">
        <v>558</v>
      </c>
      <c r="D4888" t="s">
        <v>19767</v>
      </c>
      <c r="E4888" t="s">
        <v>1692</v>
      </c>
      <c r="F4888" t="s">
        <v>16</v>
      </c>
      <c r="G4888" t="s">
        <v>42</v>
      </c>
      <c r="H4888">
        <v>0</v>
      </c>
      <c r="I4888">
        <v>0</v>
      </c>
      <c r="J4888">
        <v>0</v>
      </c>
      <c r="K4888" t="s">
        <v>19768</v>
      </c>
    </row>
    <row r="4889" spans="1:11" x14ac:dyDescent="0.3">
      <c r="A4889" t="s">
        <v>19769</v>
      </c>
      <c r="B4889" t="s">
        <v>19770</v>
      </c>
      <c r="C4889" t="s">
        <v>27</v>
      </c>
      <c r="D4889" t="s">
        <v>19771</v>
      </c>
      <c r="E4889" t="s">
        <v>1867</v>
      </c>
      <c r="F4889" t="s">
        <v>2144</v>
      </c>
      <c r="G4889" t="s">
        <v>8136</v>
      </c>
      <c r="H4889">
        <v>0</v>
      </c>
      <c r="I4889">
        <v>0</v>
      </c>
      <c r="J4889">
        <v>0</v>
      </c>
      <c r="K4889" t="s">
        <v>19772</v>
      </c>
    </row>
    <row r="4890" spans="1:11" x14ac:dyDescent="0.3">
      <c r="A4890" t="s">
        <v>19773</v>
      </c>
      <c r="B4890" t="s">
        <v>19774</v>
      </c>
      <c r="C4890" t="s">
        <v>466</v>
      </c>
      <c r="D4890" t="s">
        <v>19775</v>
      </c>
      <c r="E4890" t="s">
        <v>5396</v>
      </c>
      <c r="F4890" t="s">
        <v>16</v>
      </c>
      <c r="G4890" t="s">
        <v>5462</v>
      </c>
      <c r="H4890">
        <v>0</v>
      </c>
      <c r="I4890">
        <v>0</v>
      </c>
      <c r="J4890">
        <v>0</v>
      </c>
      <c r="K4890" t="s">
        <v>19776</v>
      </c>
    </row>
    <row r="4891" spans="1:11" x14ac:dyDescent="0.3">
      <c r="A4891" t="s">
        <v>19777</v>
      </c>
      <c r="B4891" t="s">
        <v>19778</v>
      </c>
      <c r="C4891" t="s">
        <v>20</v>
      </c>
      <c r="D4891" t="s">
        <v>19779</v>
      </c>
      <c r="E4891" t="s">
        <v>14059</v>
      </c>
      <c r="F4891" t="s">
        <v>16</v>
      </c>
      <c r="G4891" t="s">
        <v>19780</v>
      </c>
      <c r="H4891">
        <v>0</v>
      </c>
      <c r="I4891">
        <v>0</v>
      </c>
      <c r="J4891">
        <v>0</v>
      </c>
      <c r="K4891" t="s">
        <v>19781</v>
      </c>
    </row>
    <row r="4892" spans="1:11" x14ac:dyDescent="0.3">
      <c r="A4892" t="s">
        <v>19782</v>
      </c>
      <c r="C4892" t="s">
        <v>20</v>
      </c>
      <c r="D4892" t="s">
        <v>19783</v>
      </c>
      <c r="E4892" t="s">
        <v>14059</v>
      </c>
      <c r="F4892" t="s">
        <v>16</v>
      </c>
      <c r="G4892" t="s">
        <v>3093</v>
      </c>
      <c r="H4892">
        <v>0</v>
      </c>
      <c r="I4892">
        <v>0</v>
      </c>
      <c r="J4892">
        <v>0</v>
      </c>
      <c r="K4892" t="s">
        <v>19784</v>
      </c>
    </row>
    <row r="4893" spans="1:11" x14ac:dyDescent="0.3">
      <c r="A4893" t="s">
        <v>19785</v>
      </c>
      <c r="B4893" t="s">
        <v>19786</v>
      </c>
      <c r="C4893" t="s">
        <v>20</v>
      </c>
      <c r="D4893" t="s">
        <v>19787</v>
      </c>
      <c r="E4893" t="s">
        <v>14059</v>
      </c>
      <c r="F4893" t="s">
        <v>16</v>
      </c>
      <c r="G4893" t="s">
        <v>777</v>
      </c>
      <c r="H4893">
        <v>0</v>
      </c>
      <c r="I4893">
        <v>0</v>
      </c>
      <c r="J4893">
        <v>0</v>
      </c>
      <c r="K4893" t="s">
        <v>19788</v>
      </c>
    </row>
    <row r="4894" spans="1:11" x14ac:dyDescent="0.3">
      <c r="A4894" t="s">
        <v>19789</v>
      </c>
      <c r="B4894" t="s">
        <v>19790</v>
      </c>
      <c r="C4894" t="s">
        <v>27</v>
      </c>
      <c r="D4894" t="s">
        <v>19791</v>
      </c>
      <c r="E4894" t="s">
        <v>1867</v>
      </c>
      <c r="F4894" t="s">
        <v>1003</v>
      </c>
      <c r="G4894" t="s">
        <v>42</v>
      </c>
      <c r="H4894">
        <v>0</v>
      </c>
      <c r="I4894">
        <v>0</v>
      </c>
      <c r="J4894">
        <v>0</v>
      </c>
      <c r="K4894" t="s">
        <v>19792</v>
      </c>
    </row>
    <row r="4895" spans="1:11" x14ac:dyDescent="0.3">
      <c r="A4895" t="s">
        <v>19793</v>
      </c>
      <c r="B4895" t="s">
        <v>19794</v>
      </c>
      <c r="C4895" t="s">
        <v>20</v>
      </c>
      <c r="D4895" t="s">
        <v>19795</v>
      </c>
      <c r="E4895" t="s">
        <v>14059</v>
      </c>
      <c r="F4895" t="s">
        <v>2176</v>
      </c>
      <c r="G4895" t="s">
        <v>42</v>
      </c>
      <c r="H4895">
        <v>0</v>
      </c>
      <c r="I4895">
        <v>0</v>
      </c>
      <c r="J4895">
        <v>0</v>
      </c>
      <c r="K4895" t="s">
        <v>19796</v>
      </c>
    </row>
    <row r="4896" spans="1:11" x14ac:dyDescent="0.3">
      <c r="A4896" t="s">
        <v>19797</v>
      </c>
      <c r="B4896" t="s">
        <v>19798</v>
      </c>
      <c r="C4896" t="s">
        <v>27</v>
      </c>
      <c r="D4896" t="s">
        <v>19799</v>
      </c>
      <c r="E4896" t="s">
        <v>1867</v>
      </c>
      <c r="F4896" t="s">
        <v>845</v>
      </c>
      <c r="G4896" t="s">
        <v>42</v>
      </c>
      <c r="H4896">
        <v>0</v>
      </c>
      <c r="I4896">
        <v>0</v>
      </c>
      <c r="J4896">
        <v>0</v>
      </c>
      <c r="K4896" t="s">
        <v>19800</v>
      </c>
    </row>
    <row r="4897" spans="1:11" x14ac:dyDescent="0.3">
      <c r="A4897" t="s">
        <v>19801</v>
      </c>
      <c r="B4897" t="s">
        <v>19802</v>
      </c>
      <c r="C4897" t="s">
        <v>27</v>
      </c>
      <c r="D4897" t="s">
        <v>19803</v>
      </c>
      <c r="E4897" t="s">
        <v>29</v>
      </c>
      <c r="F4897" t="s">
        <v>16</v>
      </c>
      <c r="G4897" t="s">
        <v>2070</v>
      </c>
      <c r="H4897">
        <v>0</v>
      </c>
      <c r="I4897">
        <v>0</v>
      </c>
      <c r="J4897">
        <v>0</v>
      </c>
      <c r="K4897" t="s">
        <v>19804</v>
      </c>
    </row>
    <row r="4898" spans="1:11" x14ac:dyDescent="0.3">
      <c r="A4898" t="s">
        <v>19805</v>
      </c>
      <c r="B4898" t="s">
        <v>19806</v>
      </c>
      <c r="C4898" t="s">
        <v>558</v>
      </c>
      <c r="D4898" t="s">
        <v>19807</v>
      </c>
      <c r="E4898" t="s">
        <v>1692</v>
      </c>
      <c r="F4898" t="s">
        <v>16</v>
      </c>
      <c r="G4898" t="s">
        <v>1496</v>
      </c>
      <c r="H4898">
        <v>0</v>
      </c>
      <c r="I4898">
        <v>0</v>
      </c>
      <c r="J4898">
        <v>0</v>
      </c>
      <c r="K4898" t="s">
        <v>19808</v>
      </c>
    </row>
    <row r="4899" spans="1:11" x14ac:dyDescent="0.3">
      <c r="A4899" t="s">
        <v>19809</v>
      </c>
      <c r="B4899" t="s">
        <v>19810</v>
      </c>
      <c r="C4899" t="s">
        <v>27</v>
      </c>
      <c r="D4899" t="s">
        <v>19811</v>
      </c>
      <c r="E4899" t="s">
        <v>1867</v>
      </c>
      <c r="F4899" t="s">
        <v>1518</v>
      </c>
      <c r="G4899" t="s">
        <v>42</v>
      </c>
      <c r="H4899">
        <v>0</v>
      </c>
      <c r="I4899">
        <v>0</v>
      </c>
      <c r="J4899">
        <v>0</v>
      </c>
      <c r="K4899" t="s">
        <v>19812</v>
      </c>
    </row>
    <row r="4900" spans="1:11" x14ac:dyDescent="0.3">
      <c r="A4900" t="s">
        <v>19813</v>
      </c>
      <c r="B4900" t="s">
        <v>19814</v>
      </c>
      <c r="C4900" t="s">
        <v>27</v>
      </c>
      <c r="D4900" t="s">
        <v>19815</v>
      </c>
      <c r="E4900" t="s">
        <v>1867</v>
      </c>
      <c r="F4900" t="s">
        <v>17187</v>
      </c>
      <c r="G4900" t="s">
        <v>42</v>
      </c>
      <c r="H4900">
        <v>0</v>
      </c>
      <c r="I4900">
        <v>0</v>
      </c>
      <c r="J4900">
        <v>0</v>
      </c>
      <c r="K4900" t="s">
        <v>19816</v>
      </c>
    </row>
    <row r="4901" spans="1:11" x14ac:dyDescent="0.3">
      <c r="A4901" t="s">
        <v>19817</v>
      </c>
      <c r="B4901" t="s">
        <v>19818</v>
      </c>
      <c r="C4901" t="s">
        <v>27</v>
      </c>
      <c r="D4901" t="s">
        <v>19819</v>
      </c>
      <c r="E4901" t="s">
        <v>1867</v>
      </c>
      <c r="F4901" t="s">
        <v>2247</v>
      </c>
      <c r="G4901" t="s">
        <v>42</v>
      </c>
      <c r="H4901">
        <v>0</v>
      </c>
      <c r="I4901">
        <v>0</v>
      </c>
      <c r="J4901">
        <v>0</v>
      </c>
      <c r="K4901" t="s">
        <v>19820</v>
      </c>
    </row>
    <row r="4902" spans="1:11" x14ac:dyDescent="0.3">
      <c r="A4902" t="s">
        <v>19821</v>
      </c>
      <c r="B4902" t="s">
        <v>19822</v>
      </c>
      <c r="C4902" t="s">
        <v>147</v>
      </c>
      <c r="D4902" t="s">
        <v>19823</v>
      </c>
      <c r="E4902" t="s">
        <v>183</v>
      </c>
      <c r="F4902" t="s">
        <v>384</v>
      </c>
      <c r="G4902" t="s">
        <v>42</v>
      </c>
      <c r="H4902">
        <v>0</v>
      </c>
      <c r="I4902">
        <v>0</v>
      </c>
      <c r="J4902">
        <v>0</v>
      </c>
      <c r="K4902" t="s">
        <v>19824</v>
      </c>
    </row>
    <row r="4903" spans="1:11" x14ac:dyDescent="0.3">
      <c r="A4903" t="s">
        <v>19825</v>
      </c>
      <c r="B4903" t="s">
        <v>19826</v>
      </c>
      <c r="C4903" t="s">
        <v>20</v>
      </c>
      <c r="D4903" t="s">
        <v>19827</v>
      </c>
      <c r="E4903" t="s">
        <v>14059</v>
      </c>
      <c r="F4903" t="s">
        <v>1548</v>
      </c>
      <c r="G4903" t="s">
        <v>42</v>
      </c>
      <c r="H4903">
        <v>0</v>
      </c>
      <c r="I4903">
        <v>0</v>
      </c>
      <c r="J4903">
        <v>0</v>
      </c>
      <c r="K4903" t="s">
        <v>19828</v>
      </c>
    </row>
    <row r="4904" spans="1:11" x14ac:dyDescent="0.3">
      <c r="A4904" t="s">
        <v>19829</v>
      </c>
      <c r="C4904" t="s">
        <v>147</v>
      </c>
      <c r="D4904" t="s">
        <v>19830</v>
      </c>
      <c r="E4904" t="s">
        <v>183</v>
      </c>
      <c r="F4904" t="s">
        <v>1573</v>
      </c>
      <c r="G4904" t="s">
        <v>42</v>
      </c>
      <c r="H4904">
        <v>0</v>
      </c>
      <c r="I4904">
        <v>0</v>
      </c>
      <c r="J4904">
        <v>0</v>
      </c>
      <c r="K4904" t="s">
        <v>19831</v>
      </c>
    </row>
    <row r="4905" spans="1:11" x14ac:dyDescent="0.3">
      <c r="A4905" t="s">
        <v>19832</v>
      </c>
      <c r="B4905" t="s">
        <v>19833</v>
      </c>
      <c r="C4905" t="s">
        <v>147</v>
      </c>
      <c r="D4905" t="s">
        <v>19834</v>
      </c>
      <c r="E4905" t="s">
        <v>183</v>
      </c>
      <c r="F4905" t="s">
        <v>407</v>
      </c>
      <c r="G4905" t="s">
        <v>42</v>
      </c>
      <c r="H4905">
        <v>0</v>
      </c>
      <c r="I4905">
        <v>0</v>
      </c>
      <c r="J4905">
        <v>0</v>
      </c>
      <c r="K4905" t="s">
        <v>19835</v>
      </c>
    </row>
    <row r="4906" spans="1:11" x14ac:dyDescent="0.3">
      <c r="A4906" t="s">
        <v>19836</v>
      </c>
      <c r="B4906" t="s">
        <v>19837</v>
      </c>
      <c r="C4906" t="s">
        <v>147</v>
      </c>
      <c r="D4906" t="s">
        <v>19838</v>
      </c>
      <c r="E4906" t="s">
        <v>183</v>
      </c>
      <c r="F4906" t="s">
        <v>19839</v>
      </c>
      <c r="G4906" t="s">
        <v>42</v>
      </c>
      <c r="H4906">
        <v>0</v>
      </c>
      <c r="I4906">
        <v>0</v>
      </c>
      <c r="J4906">
        <v>0</v>
      </c>
      <c r="K4906" t="s">
        <v>19840</v>
      </c>
    </row>
    <row r="4907" spans="1:11" x14ac:dyDescent="0.3">
      <c r="A4907" t="s">
        <v>19841</v>
      </c>
      <c r="B4907" t="s">
        <v>19842</v>
      </c>
      <c r="C4907" t="s">
        <v>558</v>
      </c>
      <c r="D4907" t="s">
        <v>19843</v>
      </c>
      <c r="E4907" t="s">
        <v>1692</v>
      </c>
      <c r="F4907" t="s">
        <v>16</v>
      </c>
      <c r="G4907" t="s">
        <v>5302</v>
      </c>
      <c r="H4907">
        <v>0</v>
      </c>
      <c r="I4907">
        <v>0</v>
      </c>
      <c r="J4907">
        <v>0</v>
      </c>
      <c r="K4907" t="s">
        <v>19844</v>
      </c>
    </row>
    <row r="4908" spans="1:11" x14ac:dyDescent="0.3">
      <c r="A4908" t="s">
        <v>19845</v>
      </c>
      <c r="B4908" t="s">
        <v>19846</v>
      </c>
      <c r="C4908" t="s">
        <v>27</v>
      </c>
      <c r="D4908" t="s">
        <v>19847</v>
      </c>
      <c r="E4908" t="s">
        <v>1867</v>
      </c>
      <c r="F4908" t="s">
        <v>1646</v>
      </c>
      <c r="G4908" t="s">
        <v>42</v>
      </c>
      <c r="H4908">
        <v>0</v>
      </c>
      <c r="I4908">
        <v>0</v>
      </c>
      <c r="J4908">
        <v>0</v>
      </c>
      <c r="K4908" t="s">
        <v>19848</v>
      </c>
    </row>
    <row r="4909" spans="1:11" x14ac:dyDescent="0.3">
      <c r="A4909" t="s">
        <v>19849</v>
      </c>
      <c r="B4909" t="s">
        <v>19850</v>
      </c>
      <c r="C4909" t="s">
        <v>27</v>
      </c>
      <c r="D4909" t="s">
        <v>19851</v>
      </c>
      <c r="E4909" t="s">
        <v>1867</v>
      </c>
      <c r="F4909" t="s">
        <v>7622</v>
      </c>
      <c r="G4909" t="s">
        <v>42</v>
      </c>
      <c r="H4909">
        <v>0</v>
      </c>
      <c r="I4909">
        <v>0</v>
      </c>
      <c r="J4909">
        <v>0</v>
      </c>
      <c r="K4909" t="s">
        <v>19852</v>
      </c>
    </row>
    <row r="4910" spans="1:11" x14ac:dyDescent="0.3">
      <c r="A4910" t="s">
        <v>19853</v>
      </c>
      <c r="B4910" t="s">
        <v>19854</v>
      </c>
      <c r="C4910" t="s">
        <v>27</v>
      </c>
      <c r="D4910" t="s">
        <v>19855</v>
      </c>
      <c r="E4910" t="s">
        <v>1867</v>
      </c>
      <c r="F4910" t="s">
        <v>3277</v>
      </c>
      <c r="G4910" t="s">
        <v>42</v>
      </c>
      <c r="H4910">
        <v>0</v>
      </c>
      <c r="I4910">
        <v>0</v>
      </c>
      <c r="J4910">
        <v>0</v>
      </c>
      <c r="K4910" t="s">
        <v>19856</v>
      </c>
    </row>
    <row r="4911" spans="1:11" x14ac:dyDescent="0.3">
      <c r="A4911" t="s">
        <v>19857</v>
      </c>
      <c r="B4911" t="s">
        <v>19858</v>
      </c>
      <c r="C4911" t="s">
        <v>20</v>
      </c>
      <c r="D4911" t="s">
        <v>19859</v>
      </c>
      <c r="E4911" t="s">
        <v>14059</v>
      </c>
      <c r="F4911" t="s">
        <v>6383</v>
      </c>
      <c r="G4911" t="s">
        <v>42</v>
      </c>
      <c r="H4911">
        <v>0</v>
      </c>
      <c r="I4911">
        <v>0</v>
      </c>
      <c r="J4911">
        <v>0</v>
      </c>
      <c r="K4911" t="s">
        <v>19860</v>
      </c>
    </row>
    <row r="4912" spans="1:11" x14ac:dyDescent="0.3">
      <c r="A4912" t="s">
        <v>19861</v>
      </c>
      <c r="B4912" t="s">
        <v>19862</v>
      </c>
      <c r="C4912" t="s">
        <v>27</v>
      </c>
      <c r="D4912" t="s">
        <v>19863</v>
      </c>
      <c r="E4912" t="s">
        <v>1867</v>
      </c>
      <c r="F4912" t="s">
        <v>7169</v>
      </c>
      <c r="G4912" t="s">
        <v>42</v>
      </c>
      <c r="H4912">
        <v>0</v>
      </c>
      <c r="I4912">
        <v>0</v>
      </c>
      <c r="J4912">
        <v>0</v>
      </c>
      <c r="K4912" t="s">
        <v>19864</v>
      </c>
    </row>
    <row r="4913" spans="1:11" x14ac:dyDescent="0.3">
      <c r="A4913" t="s">
        <v>19865</v>
      </c>
      <c r="B4913" t="s">
        <v>19866</v>
      </c>
      <c r="C4913" t="s">
        <v>27</v>
      </c>
      <c r="D4913" t="s">
        <v>19867</v>
      </c>
      <c r="E4913" t="s">
        <v>1867</v>
      </c>
      <c r="F4913" t="s">
        <v>8771</v>
      </c>
      <c r="G4913" t="s">
        <v>42</v>
      </c>
      <c r="H4913">
        <v>0</v>
      </c>
      <c r="I4913">
        <v>0</v>
      </c>
      <c r="J4913">
        <v>0</v>
      </c>
      <c r="K4913" t="s">
        <v>19868</v>
      </c>
    </row>
    <row r="4914" spans="1:11" x14ac:dyDescent="0.3">
      <c r="A4914" t="s">
        <v>19869</v>
      </c>
      <c r="B4914" t="s">
        <v>19870</v>
      </c>
      <c r="C4914" t="s">
        <v>27</v>
      </c>
      <c r="D4914" t="s">
        <v>19871</v>
      </c>
      <c r="E4914" t="s">
        <v>1867</v>
      </c>
      <c r="F4914" t="s">
        <v>845</v>
      </c>
      <c r="G4914" t="s">
        <v>42</v>
      </c>
      <c r="H4914">
        <v>0</v>
      </c>
      <c r="I4914">
        <v>0</v>
      </c>
      <c r="J4914">
        <v>0</v>
      </c>
      <c r="K4914" t="s">
        <v>19872</v>
      </c>
    </row>
    <row r="4915" spans="1:11" x14ac:dyDescent="0.3">
      <c r="A4915" t="s">
        <v>19873</v>
      </c>
      <c r="B4915" t="s">
        <v>19874</v>
      </c>
      <c r="C4915" t="s">
        <v>27</v>
      </c>
      <c r="D4915" t="s">
        <v>19875</v>
      </c>
      <c r="E4915" t="s">
        <v>1867</v>
      </c>
      <c r="F4915" t="s">
        <v>2272</v>
      </c>
      <c r="G4915" t="s">
        <v>42</v>
      </c>
      <c r="H4915">
        <v>0</v>
      </c>
      <c r="I4915">
        <v>0</v>
      </c>
      <c r="J4915">
        <v>0</v>
      </c>
      <c r="K4915" t="s">
        <v>19876</v>
      </c>
    </row>
    <row r="4916" spans="1:11" x14ac:dyDescent="0.3">
      <c r="A4916" t="s">
        <v>19877</v>
      </c>
      <c r="B4916" t="s">
        <v>19878</v>
      </c>
      <c r="C4916" t="s">
        <v>147</v>
      </c>
      <c r="D4916" t="s">
        <v>19879</v>
      </c>
      <c r="E4916" t="s">
        <v>183</v>
      </c>
      <c r="F4916" t="s">
        <v>3177</v>
      </c>
      <c r="G4916" t="s">
        <v>42</v>
      </c>
      <c r="H4916">
        <v>0</v>
      </c>
      <c r="I4916">
        <v>0</v>
      </c>
      <c r="J4916">
        <v>0</v>
      </c>
      <c r="K4916" t="s">
        <v>19880</v>
      </c>
    </row>
    <row r="4917" spans="1:11" x14ac:dyDescent="0.3">
      <c r="A4917" t="s">
        <v>19881</v>
      </c>
      <c r="B4917" t="s">
        <v>19882</v>
      </c>
      <c r="C4917" t="s">
        <v>558</v>
      </c>
      <c r="D4917" t="s">
        <v>19883</v>
      </c>
      <c r="E4917" t="s">
        <v>895</v>
      </c>
      <c r="F4917" t="s">
        <v>19884</v>
      </c>
      <c r="G4917" t="s">
        <v>42</v>
      </c>
      <c r="H4917">
        <v>0</v>
      </c>
      <c r="I4917">
        <v>0</v>
      </c>
      <c r="J4917">
        <v>0</v>
      </c>
      <c r="K4917" t="s">
        <v>19885</v>
      </c>
    </row>
    <row r="4918" spans="1:11" x14ac:dyDescent="0.3">
      <c r="A4918" t="s">
        <v>19886</v>
      </c>
      <c r="B4918" t="s">
        <v>19887</v>
      </c>
      <c r="C4918" t="s">
        <v>147</v>
      </c>
      <c r="D4918" t="s">
        <v>19888</v>
      </c>
      <c r="E4918" t="s">
        <v>183</v>
      </c>
      <c r="F4918" t="s">
        <v>2272</v>
      </c>
      <c r="G4918" t="s">
        <v>42</v>
      </c>
      <c r="H4918">
        <v>0</v>
      </c>
      <c r="I4918">
        <v>0</v>
      </c>
      <c r="J4918">
        <v>0</v>
      </c>
      <c r="K4918" t="s">
        <v>19889</v>
      </c>
    </row>
    <row r="4919" spans="1:11" x14ac:dyDescent="0.3">
      <c r="A4919" t="s">
        <v>19890</v>
      </c>
      <c r="B4919" t="s">
        <v>19891</v>
      </c>
      <c r="C4919" t="s">
        <v>558</v>
      </c>
      <c r="D4919" t="s">
        <v>19892</v>
      </c>
      <c r="E4919" t="s">
        <v>560</v>
      </c>
      <c r="F4919" t="s">
        <v>1850</v>
      </c>
      <c r="G4919" t="s">
        <v>1271</v>
      </c>
      <c r="H4919">
        <v>0</v>
      </c>
      <c r="I4919">
        <v>0</v>
      </c>
      <c r="J4919">
        <v>0</v>
      </c>
      <c r="K4919" t="s">
        <v>19893</v>
      </c>
    </row>
    <row r="4920" spans="1:11" x14ac:dyDescent="0.3">
      <c r="A4920" t="s">
        <v>19894</v>
      </c>
      <c r="B4920" t="s">
        <v>19895</v>
      </c>
      <c r="C4920" t="s">
        <v>558</v>
      </c>
      <c r="D4920" t="s">
        <v>19896</v>
      </c>
      <c r="E4920" t="s">
        <v>560</v>
      </c>
      <c r="F4920" t="s">
        <v>16</v>
      </c>
      <c r="G4920" t="s">
        <v>91</v>
      </c>
      <c r="H4920">
        <v>0</v>
      </c>
      <c r="I4920">
        <v>0</v>
      </c>
      <c r="J4920">
        <v>0</v>
      </c>
      <c r="K4920" t="s">
        <v>19897</v>
      </c>
    </row>
    <row r="4921" spans="1:11" x14ac:dyDescent="0.3">
      <c r="A4921" t="s">
        <v>19898</v>
      </c>
      <c r="B4921" t="s">
        <v>19899</v>
      </c>
      <c r="C4921" t="s">
        <v>558</v>
      </c>
      <c r="D4921" t="s">
        <v>19900</v>
      </c>
      <c r="E4921" t="s">
        <v>1090</v>
      </c>
      <c r="F4921" t="s">
        <v>16</v>
      </c>
      <c r="G4921" t="s">
        <v>19901</v>
      </c>
      <c r="H4921">
        <v>0</v>
      </c>
      <c r="I4921">
        <v>0</v>
      </c>
      <c r="J4921">
        <v>0</v>
      </c>
      <c r="K4921" t="s">
        <v>19902</v>
      </c>
    </row>
    <row r="4922" spans="1:11" x14ac:dyDescent="0.3">
      <c r="A4922" t="s">
        <v>19903</v>
      </c>
      <c r="B4922" t="s">
        <v>19904</v>
      </c>
      <c r="C4922" t="s">
        <v>558</v>
      </c>
      <c r="D4922" t="s">
        <v>19905</v>
      </c>
      <c r="E4922" t="s">
        <v>560</v>
      </c>
      <c r="F4922" t="s">
        <v>6113</v>
      </c>
      <c r="G4922" t="s">
        <v>42</v>
      </c>
      <c r="H4922">
        <v>0</v>
      </c>
      <c r="I4922">
        <v>0</v>
      </c>
      <c r="J4922">
        <v>0</v>
      </c>
      <c r="K4922" t="s">
        <v>19906</v>
      </c>
    </row>
    <row r="4923" spans="1:11" x14ac:dyDescent="0.3">
      <c r="A4923" t="s">
        <v>19907</v>
      </c>
      <c r="B4923" t="s">
        <v>19908</v>
      </c>
      <c r="C4923" t="s">
        <v>20</v>
      </c>
      <c r="D4923" t="s">
        <v>19909</v>
      </c>
      <c r="E4923" t="s">
        <v>14059</v>
      </c>
      <c r="F4923" t="s">
        <v>16</v>
      </c>
      <c r="G4923" t="s">
        <v>19910</v>
      </c>
      <c r="H4923">
        <v>0</v>
      </c>
      <c r="I4923">
        <v>0</v>
      </c>
      <c r="J4923">
        <v>0</v>
      </c>
      <c r="K4923" t="s">
        <v>19911</v>
      </c>
    </row>
    <row r="4924" spans="1:11" x14ac:dyDescent="0.3">
      <c r="A4924" t="s">
        <v>19912</v>
      </c>
      <c r="B4924" t="s">
        <v>19913</v>
      </c>
      <c r="C4924" t="s">
        <v>20</v>
      </c>
      <c r="E4924" t="s">
        <v>14059</v>
      </c>
      <c r="F4924" t="s">
        <v>16</v>
      </c>
      <c r="G4924" t="s">
        <v>1004</v>
      </c>
      <c r="H4924">
        <v>0</v>
      </c>
      <c r="I4924">
        <v>0</v>
      </c>
      <c r="J4924">
        <v>0</v>
      </c>
      <c r="K4924" t="s">
        <v>19914</v>
      </c>
    </row>
    <row r="4925" spans="1:11" x14ac:dyDescent="0.3">
      <c r="A4925" t="s">
        <v>19915</v>
      </c>
      <c r="B4925" t="s">
        <v>19916</v>
      </c>
      <c r="C4925" t="s">
        <v>20</v>
      </c>
      <c r="D4925" t="s">
        <v>19917</v>
      </c>
      <c r="E4925" t="s">
        <v>14059</v>
      </c>
      <c r="F4925" t="s">
        <v>16</v>
      </c>
      <c r="G4925" t="s">
        <v>6400</v>
      </c>
      <c r="H4925">
        <v>0</v>
      </c>
      <c r="I4925">
        <v>0</v>
      </c>
      <c r="J4925">
        <v>0</v>
      </c>
      <c r="K4925" t="s">
        <v>19918</v>
      </c>
    </row>
    <row r="4926" spans="1:11" x14ac:dyDescent="0.3">
      <c r="A4926" t="s">
        <v>19919</v>
      </c>
      <c r="B4926" t="s">
        <v>19920</v>
      </c>
      <c r="C4926" t="s">
        <v>558</v>
      </c>
      <c r="D4926" t="s">
        <v>19921</v>
      </c>
      <c r="E4926" t="s">
        <v>1090</v>
      </c>
      <c r="F4926" t="s">
        <v>2000</v>
      </c>
      <c r="G4926" t="s">
        <v>42</v>
      </c>
      <c r="H4926">
        <v>0</v>
      </c>
      <c r="I4926">
        <v>0</v>
      </c>
      <c r="J4926">
        <v>0</v>
      </c>
      <c r="K4926" t="s">
        <v>19922</v>
      </c>
    </row>
    <row r="4927" spans="1:11" x14ac:dyDescent="0.3">
      <c r="A4927" t="s">
        <v>19923</v>
      </c>
      <c r="B4927" t="s">
        <v>19924</v>
      </c>
      <c r="C4927" t="s">
        <v>13</v>
      </c>
      <c r="D4927" t="s">
        <v>19925</v>
      </c>
      <c r="E4927" t="s">
        <v>15</v>
      </c>
      <c r="F4927" t="s">
        <v>19926</v>
      </c>
      <c r="G4927" t="s">
        <v>4933</v>
      </c>
      <c r="H4927">
        <v>0</v>
      </c>
      <c r="I4927">
        <v>0</v>
      </c>
      <c r="J4927">
        <v>0</v>
      </c>
      <c r="K4927" t="s">
        <v>19927</v>
      </c>
    </row>
    <row r="4928" spans="1:11" x14ac:dyDescent="0.3">
      <c r="A4928" t="s">
        <v>19928</v>
      </c>
      <c r="B4928" t="s">
        <v>19929</v>
      </c>
      <c r="C4928" t="s">
        <v>27</v>
      </c>
      <c r="D4928" t="s">
        <v>19930</v>
      </c>
      <c r="E4928" t="s">
        <v>1867</v>
      </c>
      <c r="F4928" t="s">
        <v>16</v>
      </c>
      <c r="G4928" t="s">
        <v>12652</v>
      </c>
      <c r="H4928">
        <v>0</v>
      </c>
      <c r="I4928">
        <v>0</v>
      </c>
      <c r="J4928">
        <v>0</v>
      </c>
      <c r="K4928" t="s">
        <v>19931</v>
      </c>
    </row>
    <row r="4929" spans="1:11" x14ac:dyDescent="0.3">
      <c r="A4929" t="s">
        <v>19932</v>
      </c>
      <c r="B4929" t="s">
        <v>19933</v>
      </c>
      <c r="C4929" t="s">
        <v>558</v>
      </c>
      <c r="D4929" t="s">
        <v>19934</v>
      </c>
      <c r="E4929" t="s">
        <v>754</v>
      </c>
      <c r="F4929" t="s">
        <v>7044</v>
      </c>
      <c r="G4929" t="s">
        <v>42</v>
      </c>
      <c r="H4929">
        <v>0</v>
      </c>
      <c r="I4929">
        <v>0</v>
      </c>
      <c r="J4929">
        <v>0</v>
      </c>
      <c r="K4929" t="s">
        <v>19935</v>
      </c>
    </row>
    <row r="4930" spans="1:11" x14ac:dyDescent="0.3">
      <c r="A4930" t="s">
        <v>19936</v>
      </c>
      <c r="C4930" t="s">
        <v>20</v>
      </c>
      <c r="D4930" t="s">
        <v>19937</v>
      </c>
      <c r="E4930" t="s">
        <v>14059</v>
      </c>
      <c r="F4930" t="s">
        <v>16</v>
      </c>
      <c r="G4930" t="s">
        <v>1457</v>
      </c>
      <c r="H4930">
        <v>0</v>
      </c>
      <c r="I4930">
        <v>0</v>
      </c>
      <c r="J4930">
        <v>0</v>
      </c>
      <c r="K4930" t="s">
        <v>19938</v>
      </c>
    </row>
    <row r="4931" spans="1:11" x14ac:dyDescent="0.3">
      <c r="A4931" t="s">
        <v>19939</v>
      </c>
      <c r="B4931" t="s">
        <v>19940</v>
      </c>
      <c r="C4931" t="s">
        <v>558</v>
      </c>
      <c r="D4931" t="s">
        <v>19941</v>
      </c>
      <c r="E4931" t="s">
        <v>1090</v>
      </c>
      <c r="F4931" t="s">
        <v>1531</v>
      </c>
      <c r="G4931" t="s">
        <v>42</v>
      </c>
      <c r="H4931">
        <v>0</v>
      </c>
      <c r="I4931">
        <v>0</v>
      </c>
      <c r="J4931">
        <v>0</v>
      </c>
      <c r="K4931" t="s">
        <v>19942</v>
      </c>
    </row>
    <row r="4932" spans="1:11" x14ac:dyDescent="0.3">
      <c r="A4932" t="s">
        <v>19943</v>
      </c>
      <c r="B4932" t="s">
        <v>19944</v>
      </c>
      <c r="C4932" t="s">
        <v>20</v>
      </c>
      <c r="D4932" t="s">
        <v>19945</v>
      </c>
      <c r="E4932" t="s">
        <v>14059</v>
      </c>
      <c r="F4932" t="s">
        <v>16</v>
      </c>
      <c r="G4932" t="s">
        <v>951</v>
      </c>
      <c r="H4932">
        <v>0</v>
      </c>
      <c r="I4932">
        <v>0</v>
      </c>
      <c r="J4932">
        <v>0</v>
      </c>
      <c r="K4932" t="s">
        <v>19946</v>
      </c>
    </row>
    <row r="4933" spans="1:11" x14ac:dyDescent="0.3">
      <c r="A4933" t="s">
        <v>19947</v>
      </c>
      <c r="B4933" t="s">
        <v>19948</v>
      </c>
      <c r="C4933" t="s">
        <v>20</v>
      </c>
      <c r="D4933" t="s">
        <v>19949</v>
      </c>
      <c r="E4933" t="s">
        <v>14059</v>
      </c>
      <c r="F4933" t="s">
        <v>16</v>
      </c>
      <c r="G4933" t="s">
        <v>4960</v>
      </c>
      <c r="H4933">
        <v>0</v>
      </c>
      <c r="I4933">
        <v>0</v>
      </c>
      <c r="J4933">
        <v>0</v>
      </c>
      <c r="K4933" t="s">
        <v>19950</v>
      </c>
    </row>
    <row r="4934" spans="1:11" x14ac:dyDescent="0.3">
      <c r="A4934" t="s">
        <v>19951</v>
      </c>
      <c r="B4934" t="s">
        <v>19952</v>
      </c>
      <c r="C4934" t="s">
        <v>558</v>
      </c>
      <c r="D4934" t="s">
        <v>19953</v>
      </c>
      <c r="E4934" t="s">
        <v>630</v>
      </c>
      <c r="F4934" t="s">
        <v>16</v>
      </c>
      <c r="G4934" t="s">
        <v>17259</v>
      </c>
      <c r="H4934">
        <v>0</v>
      </c>
      <c r="I4934">
        <v>0</v>
      </c>
      <c r="J4934">
        <v>0</v>
      </c>
      <c r="K4934" t="s">
        <v>19954</v>
      </c>
    </row>
    <row r="4935" spans="1:11" x14ac:dyDescent="0.3">
      <c r="A4935" t="s">
        <v>19955</v>
      </c>
      <c r="B4935" t="s">
        <v>19956</v>
      </c>
      <c r="C4935" t="s">
        <v>558</v>
      </c>
      <c r="D4935" t="s">
        <v>19957</v>
      </c>
      <c r="E4935" t="s">
        <v>1090</v>
      </c>
      <c r="F4935" t="s">
        <v>16</v>
      </c>
      <c r="G4935" t="s">
        <v>1124</v>
      </c>
      <c r="H4935">
        <v>0</v>
      </c>
      <c r="I4935">
        <v>0</v>
      </c>
      <c r="J4935">
        <v>0</v>
      </c>
      <c r="K4935" t="s">
        <v>19958</v>
      </c>
    </row>
    <row r="4936" spans="1:11" x14ac:dyDescent="0.3">
      <c r="A4936" t="s">
        <v>19959</v>
      </c>
      <c r="B4936" t="s">
        <v>19960</v>
      </c>
      <c r="C4936" t="s">
        <v>558</v>
      </c>
      <c r="D4936" t="s">
        <v>19961</v>
      </c>
      <c r="E4936" t="s">
        <v>560</v>
      </c>
      <c r="F4936" t="s">
        <v>13950</v>
      </c>
      <c r="G4936" t="s">
        <v>42</v>
      </c>
      <c r="H4936">
        <v>0</v>
      </c>
      <c r="I4936">
        <v>0</v>
      </c>
      <c r="J4936">
        <v>0</v>
      </c>
      <c r="K4936" t="s">
        <v>19962</v>
      </c>
    </row>
    <row r="4937" spans="1:11" x14ac:dyDescent="0.3">
      <c r="A4937" t="s">
        <v>19963</v>
      </c>
      <c r="B4937" t="s">
        <v>19964</v>
      </c>
      <c r="C4937" t="s">
        <v>558</v>
      </c>
      <c r="D4937" t="s">
        <v>19965</v>
      </c>
      <c r="E4937" t="s">
        <v>981</v>
      </c>
      <c r="F4937" t="s">
        <v>8558</v>
      </c>
      <c r="G4937" t="s">
        <v>42</v>
      </c>
      <c r="H4937">
        <v>0</v>
      </c>
      <c r="I4937">
        <v>0</v>
      </c>
      <c r="J4937">
        <v>0</v>
      </c>
      <c r="K4937" t="s">
        <v>19966</v>
      </c>
    </row>
    <row r="4938" spans="1:11" x14ac:dyDescent="0.3">
      <c r="A4938" t="s">
        <v>19967</v>
      </c>
      <c r="B4938" t="s">
        <v>19968</v>
      </c>
      <c r="C4938" t="s">
        <v>27</v>
      </c>
      <c r="D4938" t="s">
        <v>19969</v>
      </c>
      <c r="E4938" t="s">
        <v>1867</v>
      </c>
      <c r="F4938" t="s">
        <v>7555</v>
      </c>
      <c r="G4938" t="s">
        <v>42</v>
      </c>
      <c r="H4938">
        <v>0</v>
      </c>
      <c r="I4938">
        <v>0</v>
      </c>
      <c r="J4938">
        <v>0</v>
      </c>
      <c r="K4938" t="s">
        <v>19970</v>
      </c>
    </row>
    <row r="4939" spans="1:11" x14ac:dyDescent="0.3">
      <c r="A4939" t="s">
        <v>19971</v>
      </c>
      <c r="C4939" t="s">
        <v>27</v>
      </c>
      <c r="D4939" t="s">
        <v>19972</v>
      </c>
      <c r="E4939" t="s">
        <v>1867</v>
      </c>
      <c r="F4939" t="s">
        <v>16</v>
      </c>
      <c r="G4939" t="s">
        <v>5387</v>
      </c>
      <c r="H4939">
        <v>0</v>
      </c>
      <c r="I4939">
        <v>0</v>
      </c>
      <c r="J4939">
        <v>0</v>
      </c>
      <c r="K4939" t="s">
        <v>19973</v>
      </c>
    </row>
    <row r="4940" spans="1:11" x14ac:dyDescent="0.3">
      <c r="A4940" t="s">
        <v>19974</v>
      </c>
      <c r="B4940" t="s">
        <v>19975</v>
      </c>
      <c r="C4940" t="s">
        <v>27</v>
      </c>
      <c r="D4940" t="s">
        <v>19976</v>
      </c>
      <c r="E4940" t="s">
        <v>1867</v>
      </c>
      <c r="F4940" t="s">
        <v>16</v>
      </c>
      <c r="G4940" t="s">
        <v>3950</v>
      </c>
      <c r="H4940">
        <v>0</v>
      </c>
      <c r="I4940">
        <v>0</v>
      </c>
      <c r="J4940">
        <v>0</v>
      </c>
      <c r="K4940" t="s">
        <v>19977</v>
      </c>
    </row>
    <row r="4941" spans="1:11" x14ac:dyDescent="0.3">
      <c r="A4941" t="s">
        <v>19978</v>
      </c>
      <c r="B4941" t="s">
        <v>19979</v>
      </c>
      <c r="C4941" t="s">
        <v>147</v>
      </c>
      <c r="D4941" t="s">
        <v>19980</v>
      </c>
      <c r="E4941" t="s">
        <v>183</v>
      </c>
      <c r="F4941" t="s">
        <v>3412</v>
      </c>
      <c r="G4941" t="s">
        <v>42</v>
      </c>
      <c r="H4941">
        <v>0</v>
      </c>
      <c r="I4941">
        <v>0</v>
      </c>
      <c r="J4941">
        <v>0</v>
      </c>
      <c r="K4941" t="s">
        <v>19981</v>
      </c>
    </row>
    <row r="4942" spans="1:11" x14ac:dyDescent="0.3">
      <c r="A4942" t="s">
        <v>19982</v>
      </c>
      <c r="B4942" t="s">
        <v>14418</v>
      </c>
      <c r="C4942" t="s">
        <v>27</v>
      </c>
      <c r="D4942" t="s">
        <v>19983</v>
      </c>
      <c r="E4942" t="s">
        <v>1867</v>
      </c>
      <c r="F4942" t="s">
        <v>2665</v>
      </c>
      <c r="G4942" t="s">
        <v>42</v>
      </c>
      <c r="H4942">
        <v>0</v>
      </c>
      <c r="I4942">
        <v>0</v>
      </c>
      <c r="J4942">
        <v>0</v>
      </c>
      <c r="K4942" t="s">
        <v>19984</v>
      </c>
    </row>
    <row r="4943" spans="1:11" x14ac:dyDescent="0.3">
      <c r="A4943" t="s">
        <v>19985</v>
      </c>
      <c r="B4943" t="s">
        <v>19986</v>
      </c>
      <c r="C4943" t="s">
        <v>147</v>
      </c>
      <c r="D4943" t="s">
        <v>19987</v>
      </c>
      <c r="E4943" t="s">
        <v>183</v>
      </c>
      <c r="F4943" t="s">
        <v>7626</v>
      </c>
      <c r="G4943" t="s">
        <v>14230</v>
      </c>
      <c r="H4943">
        <v>0</v>
      </c>
      <c r="I4943">
        <v>0</v>
      </c>
      <c r="J4943">
        <v>0</v>
      </c>
      <c r="K4943" t="s">
        <v>19988</v>
      </c>
    </row>
    <row r="4944" spans="1:11" x14ac:dyDescent="0.3">
      <c r="A4944" t="s">
        <v>19989</v>
      </c>
      <c r="B4944" t="s">
        <v>19990</v>
      </c>
      <c r="C4944" t="s">
        <v>147</v>
      </c>
      <c r="D4944" t="s">
        <v>19991</v>
      </c>
      <c r="E4944" t="s">
        <v>183</v>
      </c>
      <c r="F4944" t="s">
        <v>10428</v>
      </c>
      <c r="G4944" t="s">
        <v>42</v>
      </c>
      <c r="H4944">
        <v>0</v>
      </c>
      <c r="I4944">
        <v>0</v>
      </c>
      <c r="J4944">
        <v>0</v>
      </c>
      <c r="K4944" t="s">
        <v>19992</v>
      </c>
    </row>
    <row r="4945" spans="1:11" x14ac:dyDescent="0.3">
      <c r="A4945" t="s">
        <v>19993</v>
      </c>
      <c r="B4945" t="s">
        <v>19994</v>
      </c>
      <c r="C4945" t="s">
        <v>13</v>
      </c>
      <c r="D4945" t="s">
        <v>19995</v>
      </c>
      <c r="E4945" t="s">
        <v>13199</v>
      </c>
      <c r="F4945" t="s">
        <v>16</v>
      </c>
      <c r="G4945" t="s">
        <v>19996</v>
      </c>
      <c r="H4945">
        <v>0</v>
      </c>
      <c r="I4945">
        <v>0</v>
      </c>
      <c r="J4945">
        <v>0</v>
      </c>
      <c r="K4945" t="s">
        <v>19997</v>
      </c>
    </row>
    <row r="4946" spans="1:11" x14ac:dyDescent="0.3">
      <c r="A4946" t="s">
        <v>19998</v>
      </c>
      <c r="B4946" t="s">
        <v>19999</v>
      </c>
      <c r="C4946" t="s">
        <v>13</v>
      </c>
      <c r="D4946" t="s">
        <v>20000</v>
      </c>
      <c r="E4946" t="s">
        <v>13199</v>
      </c>
      <c r="F4946" t="s">
        <v>16</v>
      </c>
      <c r="G4946" t="s">
        <v>30</v>
      </c>
      <c r="H4946">
        <v>0</v>
      </c>
      <c r="I4946">
        <v>0</v>
      </c>
      <c r="J4946">
        <v>0</v>
      </c>
      <c r="K4946" t="s">
        <v>20001</v>
      </c>
    </row>
    <row r="4947" spans="1:11" x14ac:dyDescent="0.3">
      <c r="A4947" t="s">
        <v>20002</v>
      </c>
      <c r="B4947" t="s">
        <v>20003</v>
      </c>
      <c r="C4947" t="s">
        <v>13</v>
      </c>
      <c r="D4947" t="s">
        <v>20004</v>
      </c>
      <c r="E4947" t="s">
        <v>13199</v>
      </c>
      <c r="F4947" t="s">
        <v>41</v>
      </c>
      <c r="G4947" t="s">
        <v>42</v>
      </c>
      <c r="H4947">
        <v>0</v>
      </c>
      <c r="I4947">
        <v>0</v>
      </c>
      <c r="J4947">
        <v>0</v>
      </c>
      <c r="K4947" t="s">
        <v>20005</v>
      </c>
    </row>
    <row r="4948" spans="1:11" x14ac:dyDescent="0.3">
      <c r="A4948" t="s">
        <v>20006</v>
      </c>
      <c r="B4948" t="s">
        <v>20007</v>
      </c>
      <c r="C4948" t="s">
        <v>147</v>
      </c>
      <c r="D4948" t="s">
        <v>20008</v>
      </c>
      <c r="E4948" t="s">
        <v>183</v>
      </c>
      <c r="F4948" t="s">
        <v>2361</v>
      </c>
      <c r="G4948" t="s">
        <v>42</v>
      </c>
      <c r="H4948">
        <v>0</v>
      </c>
      <c r="I4948">
        <v>0</v>
      </c>
      <c r="J4948">
        <v>0</v>
      </c>
      <c r="K4948" t="s">
        <v>20009</v>
      </c>
    </row>
    <row r="4949" spans="1:11" x14ac:dyDescent="0.3">
      <c r="A4949" t="s">
        <v>20010</v>
      </c>
      <c r="B4949" t="s">
        <v>20011</v>
      </c>
      <c r="C4949" t="s">
        <v>147</v>
      </c>
      <c r="D4949" t="s">
        <v>20012</v>
      </c>
      <c r="E4949" t="s">
        <v>183</v>
      </c>
      <c r="F4949" t="s">
        <v>1986</v>
      </c>
      <c r="G4949" t="s">
        <v>42</v>
      </c>
      <c r="H4949">
        <v>0</v>
      </c>
      <c r="I4949">
        <v>0</v>
      </c>
      <c r="J4949">
        <v>0</v>
      </c>
      <c r="K4949" t="s">
        <v>20013</v>
      </c>
    </row>
    <row r="4950" spans="1:11" x14ac:dyDescent="0.3">
      <c r="A4950" t="s">
        <v>20014</v>
      </c>
      <c r="B4950" t="s">
        <v>20015</v>
      </c>
      <c r="C4950" t="s">
        <v>27</v>
      </c>
      <c r="D4950" t="s">
        <v>20016</v>
      </c>
      <c r="E4950" t="s">
        <v>1867</v>
      </c>
      <c r="F4950" t="s">
        <v>16</v>
      </c>
      <c r="G4950" t="s">
        <v>4039</v>
      </c>
      <c r="H4950">
        <v>0</v>
      </c>
      <c r="I4950">
        <v>0</v>
      </c>
      <c r="J4950">
        <v>0</v>
      </c>
      <c r="K4950" t="s">
        <v>20017</v>
      </c>
    </row>
    <row r="4951" spans="1:11" x14ac:dyDescent="0.3">
      <c r="A4951" t="s">
        <v>20018</v>
      </c>
      <c r="B4951" t="s">
        <v>20019</v>
      </c>
      <c r="C4951" t="s">
        <v>27</v>
      </c>
      <c r="D4951" t="s">
        <v>20020</v>
      </c>
      <c r="E4951" t="s">
        <v>1867</v>
      </c>
      <c r="F4951" t="s">
        <v>1405</v>
      </c>
      <c r="G4951" t="s">
        <v>42</v>
      </c>
      <c r="H4951">
        <v>0</v>
      </c>
      <c r="I4951">
        <v>0</v>
      </c>
      <c r="J4951">
        <v>0</v>
      </c>
      <c r="K4951" t="s">
        <v>20021</v>
      </c>
    </row>
    <row r="4952" spans="1:11" x14ac:dyDescent="0.3">
      <c r="A4952" t="s">
        <v>20022</v>
      </c>
      <c r="B4952" t="s">
        <v>20023</v>
      </c>
      <c r="C4952" t="s">
        <v>27</v>
      </c>
      <c r="D4952" t="s">
        <v>20024</v>
      </c>
      <c r="E4952" t="s">
        <v>1867</v>
      </c>
      <c r="F4952" t="s">
        <v>3638</v>
      </c>
      <c r="G4952" t="s">
        <v>42</v>
      </c>
      <c r="H4952">
        <v>0</v>
      </c>
      <c r="I4952">
        <v>0</v>
      </c>
      <c r="J4952">
        <v>0</v>
      </c>
      <c r="K4952" t="s">
        <v>20025</v>
      </c>
    </row>
    <row r="4953" spans="1:11" x14ac:dyDescent="0.3">
      <c r="A4953" t="s">
        <v>20026</v>
      </c>
      <c r="B4953" t="s">
        <v>20027</v>
      </c>
      <c r="C4953" t="s">
        <v>13</v>
      </c>
      <c r="D4953" t="s">
        <v>20028</v>
      </c>
      <c r="E4953" t="s">
        <v>13199</v>
      </c>
      <c r="F4953" t="s">
        <v>16</v>
      </c>
      <c r="G4953" t="s">
        <v>5843</v>
      </c>
      <c r="H4953">
        <v>0</v>
      </c>
      <c r="I4953">
        <v>0</v>
      </c>
      <c r="J4953">
        <v>0</v>
      </c>
      <c r="K4953" t="s">
        <v>20029</v>
      </c>
    </row>
    <row r="4954" spans="1:11" x14ac:dyDescent="0.3">
      <c r="A4954" t="s">
        <v>20030</v>
      </c>
      <c r="B4954" t="s">
        <v>20031</v>
      </c>
      <c r="C4954" t="s">
        <v>27</v>
      </c>
      <c r="D4954" t="s">
        <v>20032</v>
      </c>
      <c r="E4954" t="s">
        <v>1867</v>
      </c>
      <c r="F4954" t="s">
        <v>4373</v>
      </c>
      <c r="G4954" t="s">
        <v>42</v>
      </c>
      <c r="H4954">
        <v>0</v>
      </c>
      <c r="I4954">
        <v>0</v>
      </c>
      <c r="J4954">
        <v>0</v>
      </c>
      <c r="K4954" t="s">
        <v>20033</v>
      </c>
    </row>
    <row r="4955" spans="1:11" x14ac:dyDescent="0.3">
      <c r="A4955" t="s">
        <v>20034</v>
      </c>
      <c r="B4955" t="s">
        <v>20035</v>
      </c>
      <c r="C4955" t="s">
        <v>558</v>
      </c>
      <c r="D4955" t="s">
        <v>20036</v>
      </c>
      <c r="E4955" t="s">
        <v>1090</v>
      </c>
      <c r="F4955" t="s">
        <v>16</v>
      </c>
      <c r="G4955" t="s">
        <v>2189</v>
      </c>
      <c r="H4955">
        <v>0</v>
      </c>
      <c r="I4955">
        <v>0</v>
      </c>
      <c r="J4955">
        <v>0</v>
      </c>
      <c r="K4955" t="s">
        <v>20037</v>
      </c>
    </row>
    <row r="4956" spans="1:11" x14ac:dyDescent="0.3">
      <c r="A4956" t="s">
        <v>20038</v>
      </c>
      <c r="C4956" t="s">
        <v>558</v>
      </c>
      <c r="D4956" t="s">
        <v>20039</v>
      </c>
      <c r="E4956" t="s">
        <v>19698</v>
      </c>
      <c r="F4956" t="s">
        <v>16</v>
      </c>
      <c r="G4956" t="s">
        <v>42</v>
      </c>
      <c r="H4956">
        <v>0</v>
      </c>
      <c r="I4956">
        <v>0</v>
      </c>
      <c r="J4956">
        <v>0</v>
      </c>
      <c r="K4956" t="s">
        <v>20040</v>
      </c>
    </row>
    <row r="4957" spans="1:11" x14ac:dyDescent="0.3">
      <c r="A4957" t="s">
        <v>20041</v>
      </c>
      <c r="B4957" t="s">
        <v>20042</v>
      </c>
      <c r="C4957" t="s">
        <v>20</v>
      </c>
      <c r="D4957" t="s">
        <v>20043</v>
      </c>
      <c r="E4957" t="s">
        <v>14059</v>
      </c>
      <c r="F4957" t="s">
        <v>16</v>
      </c>
      <c r="G4957" t="s">
        <v>1639</v>
      </c>
      <c r="H4957">
        <v>0</v>
      </c>
      <c r="I4957">
        <v>0</v>
      </c>
      <c r="J4957">
        <v>0</v>
      </c>
      <c r="K4957" t="s">
        <v>20044</v>
      </c>
    </row>
    <row r="4958" spans="1:11" x14ac:dyDescent="0.3">
      <c r="A4958" t="s">
        <v>20045</v>
      </c>
      <c r="B4958" t="s">
        <v>20046</v>
      </c>
      <c r="C4958" t="s">
        <v>27</v>
      </c>
      <c r="D4958" t="s">
        <v>20047</v>
      </c>
      <c r="E4958" t="s">
        <v>1867</v>
      </c>
      <c r="F4958" t="s">
        <v>1793</v>
      </c>
      <c r="G4958" t="s">
        <v>42</v>
      </c>
      <c r="H4958">
        <v>0</v>
      </c>
      <c r="I4958">
        <v>0</v>
      </c>
      <c r="J4958">
        <v>0</v>
      </c>
      <c r="K4958" t="s">
        <v>20048</v>
      </c>
    </row>
    <row r="4959" spans="1:11" x14ac:dyDescent="0.3">
      <c r="A4959" t="s">
        <v>19728</v>
      </c>
      <c r="B4959" t="s">
        <v>20049</v>
      </c>
      <c r="C4959" t="s">
        <v>558</v>
      </c>
      <c r="D4959" t="s">
        <v>20050</v>
      </c>
      <c r="E4959" t="s">
        <v>560</v>
      </c>
      <c r="F4959" t="s">
        <v>1918</v>
      </c>
      <c r="G4959" t="s">
        <v>42</v>
      </c>
      <c r="H4959">
        <v>0</v>
      </c>
      <c r="I4959">
        <v>0</v>
      </c>
      <c r="J4959">
        <v>0</v>
      </c>
      <c r="K4959" t="s">
        <v>20051</v>
      </c>
    </row>
    <row r="4960" spans="1:11" x14ac:dyDescent="0.3">
      <c r="A4960" t="s">
        <v>20052</v>
      </c>
      <c r="B4960" t="s">
        <v>20053</v>
      </c>
      <c r="C4960" t="s">
        <v>558</v>
      </c>
      <c r="D4960" t="s">
        <v>20054</v>
      </c>
      <c r="E4960" t="s">
        <v>19698</v>
      </c>
      <c r="F4960" t="s">
        <v>16</v>
      </c>
      <c r="G4960" t="s">
        <v>20055</v>
      </c>
      <c r="H4960">
        <v>0</v>
      </c>
      <c r="I4960">
        <v>0</v>
      </c>
      <c r="J4960">
        <v>0</v>
      </c>
      <c r="K4960" t="s">
        <v>20056</v>
      </c>
    </row>
    <row r="4961" spans="1:11" x14ac:dyDescent="0.3">
      <c r="A4961" t="s">
        <v>20057</v>
      </c>
      <c r="B4961" t="s">
        <v>20058</v>
      </c>
      <c r="C4961" t="s">
        <v>27</v>
      </c>
      <c r="D4961" t="s">
        <v>20059</v>
      </c>
      <c r="E4961" t="s">
        <v>1867</v>
      </c>
      <c r="F4961" t="s">
        <v>16</v>
      </c>
      <c r="G4961" t="s">
        <v>20060</v>
      </c>
      <c r="H4961">
        <v>0</v>
      </c>
      <c r="I4961">
        <v>0</v>
      </c>
      <c r="J4961">
        <v>0</v>
      </c>
      <c r="K4961" t="s">
        <v>20061</v>
      </c>
    </row>
    <row r="4962" spans="1:11" x14ac:dyDescent="0.3">
      <c r="A4962" t="s">
        <v>20062</v>
      </c>
      <c r="B4962" t="s">
        <v>20063</v>
      </c>
      <c r="C4962" t="s">
        <v>558</v>
      </c>
      <c r="D4962" t="s">
        <v>20064</v>
      </c>
      <c r="E4962" t="s">
        <v>19698</v>
      </c>
      <c r="F4962" t="s">
        <v>16</v>
      </c>
      <c r="G4962" t="s">
        <v>8458</v>
      </c>
      <c r="H4962">
        <v>0</v>
      </c>
      <c r="I4962">
        <v>0</v>
      </c>
      <c r="J4962">
        <v>0</v>
      </c>
      <c r="K4962" t="s">
        <v>20065</v>
      </c>
    </row>
    <row r="4963" spans="1:11" x14ac:dyDescent="0.3">
      <c r="A4963" t="s">
        <v>20066</v>
      </c>
      <c r="B4963" t="s">
        <v>20067</v>
      </c>
      <c r="C4963" t="s">
        <v>27</v>
      </c>
      <c r="D4963" t="s">
        <v>20068</v>
      </c>
      <c r="E4963" t="s">
        <v>1867</v>
      </c>
      <c r="F4963" t="s">
        <v>7609</v>
      </c>
      <c r="G4963" t="s">
        <v>42</v>
      </c>
      <c r="H4963">
        <v>0</v>
      </c>
      <c r="I4963">
        <v>0</v>
      </c>
      <c r="J4963">
        <v>0</v>
      </c>
      <c r="K4963" t="s">
        <v>20069</v>
      </c>
    </row>
    <row r="4964" spans="1:11" x14ac:dyDescent="0.3">
      <c r="A4964" t="s">
        <v>20070</v>
      </c>
      <c r="B4964" t="s">
        <v>20071</v>
      </c>
      <c r="C4964" t="s">
        <v>27</v>
      </c>
      <c r="D4964" t="s">
        <v>20072</v>
      </c>
      <c r="E4964" t="s">
        <v>1867</v>
      </c>
      <c r="F4964" t="s">
        <v>4267</v>
      </c>
      <c r="G4964" t="s">
        <v>42</v>
      </c>
      <c r="H4964">
        <v>0</v>
      </c>
      <c r="I4964">
        <v>0</v>
      </c>
      <c r="J4964">
        <v>0</v>
      </c>
      <c r="K4964" t="s">
        <v>20073</v>
      </c>
    </row>
    <row r="4965" spans="1:11" x14ac:dyDescent="0.3">
      <c r="A4965" t="s">
        <v>20074</v>
      </c>
      <c r="B4965" t="s">
        <v>20075</v>
      </c>
      <c r="C4965" t="s">
        <v>27</v>
      </c>
      <c r="D4965" t="s">
        <v>20076</v>
      </c>
      <c r="E4965" t="s">
        <v>1867</v>
      </c>
      <c r="F4965" t="s">
        <v>7594</v>
      </c>
      <c r="G4965" t="s">
        <v>42</v>
      </c>
      <c r="H4965">
        <v>0</v>
      </c>
      <c r="I4965">
        <v>0</v>
      </c>
      <c r="J4965">
        <v>0</v>
      </c>
      <c r="K4965" t="s">
        <v>20077</v>
      </c>
    </row>
    <row r="4966" spans="1:11" x14ac:dyDescent="0.3">
      <c r="A4966" t="s">
        <v>20078</v>
      </c>
      <c r="B4966" t="s">
        <v>20079</v>
      </c>
      <c r="C4966" t="s">
        <v>13</v>
      </c>
      <c r="E4966" t="s">
        <v>15</v>
      </c>
      <c r="F4966" t="s">
        <v>20080</v>
      </c>
      <c r="G4966" t="s">
        <v>851</v>
      </c>
      <c r="H4966">
        <v>0</v>
      </c>
      <c r="I4966">
        <v>0</v>
      </c>
      <c r="J4966">
        <v>0</v>
      </c>
      <c r="K4966" t="s">
        <v>20081</v>
      </c>
    </row>
    <row r="4967" spans="1:11" x14ac:dyDescent="0.3">
      <c r="A4967" t="s">
        <v>20082</v>
      </c>
      <c r="B4967" t="s">
        <v>20083</v>
      </c>
      <c r="C4967" t="s">
        <v>27</v>
      </c>
      <c r="D4967" t="s">
        <v>20084</v>
      </c>
      <c r="E4967" t="s">
        <v>1867</v>
      </c>
      <c r="F4967" t="s">
        <v>4261</v>
      </c>
      <c r="G4967" t="s">
        <v>42</v>
      </c>
      <c r="H4967">
        <v>0</v>
      </c>
      <c r="I4967">
        <v>0</v>
      </c>
      <c r="J4967">
        <v>0</v>
      </c>
      <c r="K4967" t="s">
        <v>20085</v>
      </c>
    </row>
    <row r="4968" spans="1:11" x14ac:dyDescent="0.3">
      <c r="A4968" t="s">
        <v>20086</v>
      </c>
      <c r="C4968" t="s">
        <v>13</v>
      </c>
      <c r="D4968" t="s">
        <v>20087</v>
      </c>
      <c r="E4968" t="s">
        <v>13199</v>
      </c>
      <c r="F4968" t="s">
        <v>16</v>
      </c>
      <c r="G4968" t="s">
        <v>42</v>
      </c>
      <c r="H4968">
        <v>0</v>
      </c>
      <c r="I4968">
        <v>0</v>
      </c>
      <c r="J4968">
        <v>0</v>
      </c>
      <c r="K4968" t="s">
        <v>20088</v>
      </c>
    </row>
    <row r="4969" spans="1:11" x14ac:dyDescent="0.3">
      <c r="A4969" t="s">
        <v>20089</v>
      </c>
      <c r="B4969" t="s">
        <v>20090</v>
      </c>
      <c r="C4969" t="s">
        <v>147</v>
      </c>
      <c r="D4969" t="s">
        <v>20091</v>
      </c>
      <c r="E4969" t="s">
        <v>183</v>
      </c>
      <c r="F4969" t="s">
        <v>1247</v>
      </c>
      <c r="G4969" t="s">
        <v>42</v>
      </c>
      <c r="H4969">
        <v>0</v>
      </c>
      <c r="I4969">
        <v>0</v>
      </c>
      <c r="J4969">
        <v>0</v>
      </c>
      <c r="K4969" t="s">
        <v>20092</v>
      </c>
    </row>
    <row r="4970" spans="1:11" x14ac:dyDescent="0.3">
      <c r="A4970" t="s">
        <v>20093</v>
      </c>
      <c r="B4970" t="s">
        <v>20094</v>
      </c>
      <c r="C4970" t="s">
        <v>27</v>
      </c>
      <c r="D4970" t="s">
        <v>20095</v>
      </c>
      <c r="E4970" t="s">
        <v>1867</v>
      </c>
      <c r="F4970" t="s">
        <v>11585</v>
      </c>
      <c r="G4970" t="s">
        <v>42</v>
      </c>
      <c r="H4970">
        <v>0</v>
      </c>
      <c r="I4970">
        <v>0</v>
      </c>
      <c r="J4970">
        <v>0</v>
      </c>
      <c r="K4970" t="s">
        <v>20096</v>
      </c>
    </row>
    <row r="4971" spans="1:11" x14ac:dyDescent="0.3">
      <c r="A4971" t="s">
        <v>20097</v>
      </c>
      <c r="B4971" t="s">
        <v>20098</v>
      </c>
      <c r="C4971" t="s">
        <v>27</v>
      </c>
      <c r="D4971" t="s">
        <v>20099</v>
      </c>
      <c r="E4971" t="s">
        <v>1867</v>
      </c>
      <c r="F4971" t="s">
        <v>7030</v>
      </c>
      <c r="G4971" t="s">
        <v>42</v>
      </c>
      <c r="H4971">
        <v>0</v>
      </c>
      <c r="I4971">
        <v>0</v>
      </c>
      <c r="J4971">
        <v>0</v>
      </c>
      <c r="K4971" t="s">
        <v>20100</v>
      </c>
    </row>
    <row r="4972" spans="1:11" x14ac:dyDescent="0.3">
      <c r="A4972" t="s">
        <v>20101</v>
      </c>
      <c r="B4972" t="s">
        <v>20102</v>
      </c>
      <c r="C4972" t="s">
        <v>27</v>
      </c>
      <c r="D4972" t="s">
        <v>20103</v>
      </c>
      <c r="E4972" t="s">
        <v>1867</v>
      </c>
      <c r="F4972" t="s">
        <v>12094</v>
      </c>
      <c r="G4972" t="s">
        <v>42</v>
      </c>
      <c r="H4972">
        <v>0</v>
      </c>
      <c r="I4972">
        <v>0</v>
      </c>
      <c r="J4972">
        <v>0</v>
      </c>
      <c r="K4972" t="s">
        <v>20104</v>
      </c>
    </row>
    <row r="4973" spans="1:11" x14ac:dyDescent="0.3">
      <c r="A4973" t="s">
        <v>20105</v>
      </c>
      <c r="B4973" t="s">
        <v>20106</v>
      </c>
      <c r="C4973" t="s">
        <v>27</v>
      </c>
      <c r="D4973" t="s">
        <v>20107</v>
      </c>
      <c r="E4973" t="s">
        <v>1867</v>
      </c>
      <c r="F4973" t="s">
        <v>16</v>
      </c>
      <c r="G4973" t="s">
        <v>6145</v>
      </c>
      <c r="H4973">
        <v>0</v>
      </c>
      <c r="I4973">
        <v>0</v>
      </c>
      <c r="J4973">
        <v>0</v>
      </c>
      <c r="K4973" t="s">
        <v>20108</v>
      </c>
    </row>
    <row r="4974" spans="1:11" x14ac:dyDescent="0.3">
      <c r="A4974" t="s">
        <v>20109</v>
      </c>
      <c r="B4974" t="s">
        <v>20110</v>
      </c>
      <c r="C4974" t="s">
        <v>27</v>
      </c>
      <c r="D4974" t="s">
        <v>20111</v>
      </c>
      <c r="E4974" t="s">
        <v>1867</v>
      </c>
      <c r="F4974" t="s">
        <v>16</v>
      </c>
      <c r="G4974" t="s">
        <v>542</v>
      </c>
      <c r="H4974">
        <v>0</v>
      </c>
      <c r="I4974">
        <v>0</v>
      </c>
      <c r="J4974">
        <v>0</v>
      </c>
      <c r="K4974" t="s">
        <v>20112</v>
      </c>
    </row>
    <row r="4975" spans="1:11" x14ac:dyDescent="0.3">
      <c r="A4975" t="s">
        <v>20113</v>
      </c>
      <c r="B4975" t="s">
        <v>20114</v>
      </c>
      <c r="C4975" t="s">
        <v>27</v>
      </c>
      <c r="D4975" t="s">
        <v>20115</v>
      </c>
      <c r="E4975" t="s">
        <v>1867</v>
      </c>
      <c r="F4975" t="s">
        <v>2852</v>
      </c>
      <c r="G4975" t="s">
        <v>42</v>
      </c>
      <c r="H4975">
        <v>0</v>
      </c>
      <c r="I4975">
        <v>0</v>
      </c>
      <c r="J4975">
        <v>0</v>
      </c>
      <c r="K4975" t="s">
        <v>20116</v>
      </c>
    </row>
    <row r="4976" spans="1:11" x14ac:dyDescent="0.3">
      <c r="A4976" t="s">
        <v>20117</v>
      </c>
      <c r="B4976" t="s">
        <v>20118</v>
      </c>
      <c r="C4976" t="s">
        <v>27</v>
      </c>
      <c r="D4976" t="s">
        <v>20119</v>
      </c>
      <c r="E4976" t="s">
        <v>1867</v>
      </c>
      <c r="F4976" t="s">
        <v>1527</v>
      </c>
      <c r="G4976" t="s">
        <v>42</v>
      </c>
      <c r="H4976">
        <v>0</v>
      </c>
      <c r="I4976">
        <v>0</v>
      </c>
      <c r="J4976">
        <v>0</v>
      </c>
      <c r="K4976" t="s">
        <v>20120</v>
      </c>
    </row>
    <row r="4977" spans="1:11" x14ac:dyDescent="0.3">
      <c r="A4977" t="s">
        <v>20121</v>
      </c>
      <c r="B4977" t="s">
        <v>20122</v>
      </c>
      <c r="C4977" t="s">
        <v>13</v>
      </c>
      <c r="D4977" t="s">
        <v>20123</v>
      </c>
      <c r="E4977" t="s">
        <v>15</v>
      </c>
      <c r="F4977" t="s">
        <v>41</v>
      </c>
      <c r="G4977" t="s">
        <v>42</v>
      </c>
      <c r="H4977">
        <v>0</v>
      </c>
      <c r="I4977">
        <v>0</v>
      </c>
      <c r="J4977">
        <v>0</v>
      </c>
      <c r="K4977" t="s">
        <v>20124</v>
      </c>
    </row>
    <row r="4978" spans="1:11" x14ac:dyDescent="0.3">
      <c r="A4978" t="s">
        <v>20125</v>
      </c>
      <c r="B4978" t="s">
        <v>20126</v>
      </c>
      <c r="C4978" t="s">
        <v>27</v>
      </c>
      <c r="D4978" t="s">
        <v>20127</v>
      </c>
      <c r="E4978" t="s">
        <v>1867</v>
      </c>
      <c r="F4978" t="s">
        <v>2286</v>
      </c>
      <c r="G4978" t="s">
        <v>42</v>
      </c>
      <c r="H4978">
        <v>0</v>
      </c>
      <c r="I4978">
        <v>0</v>
      </c>
      <c r="J4978">
        <v>0</v>
      </c>
      <c r="K4978" t="s">
        <v>20128</v>
      </c>
    </row>
    <row r="4979" spans="1:11" x14ac:dyDescent="0.3">
      <c r="A4979" t="s">
        <v>20129</v>
      </c>
      <c r="C4979" t="s">
        <v>27</v>
      </c>
      <c r="D4979" t="s">
        <v>20130</v>
      </c>
      <c r="E4979" t="s">
        <v>1867</v>
      </c>
      <c r="F4979" t="s">
        <v>3590</v>
      </c>
      <c r="G4979" t="s">
        <v>42</v>
      </c>
      <c r="H4979">
        <v>0</v>
      </c>
      <c r="I4979">
        <v>0</v>
      </c>
      <c r="J4979">
        <v>0</v>
      </c>
      <c r="K4979" t="s">
        <v>20131</v>
      </c>
    </row>
    <row r="4980" spans="1:11" x14ac:dyDescent="0.3">
      <c r="A4980" t="s">
        <v>20132</v>
      </c>
      <c r="C4980" t="s">
        <v>147</v>
      </c>
      <c r="D4980" t="s">
        <v>20133</v>
      </c>
      <c r="E4980" t="s">
        <v>183</v>
      </c>
      <c r="F4980" t="s">
        <v>9246</v>
      </c>
      <c r="G4980" t="s">
        <v>42</v>
      </c>
      <c r="H4980">
        <v>0</v>
      </c>
      <c r="I4980">
        <v>0</v>
      </c>
      <c r="J4980">
        <v>0</v>
      </c>
      <c r="K4980" t="s">
        <v>20134</v>
      </c>
    </row>
    <row r="4981" spans="1:11" x14ac:dyDescent="0.3">
      <c r="A4981" t="s">
        <v>20135</v>
      </c>
      <c r="B4981" t="s">
        <v>20136</v>
      </c>
      <c r="C4981" t="s">
        <v>558</v>
      </c>
      <c r="D4981" t="s">
        <v>20137</v>
      </c>
      <c r="E4981" t="s">
        <v>754</v>
      </c>
      <c r="F4981" t="s">
        <v>16</v>
      </c>
      <c r="G4981" t="s">
        <v>13204</v>
      </c>
      <c r="H4981">
        <v>0</v>
      </c>
      <c r="I4981">
        <v>0</v>
      </c>
      <c r="J4981">
        <v>0</v>
      </c>
      <c r="K4981" t="s">
        <v>20138</v>
      </c>
    </row>
    <row r="4982" spans="1:11" x14ac:dyDescent="0.3">
      <c r="A4982" t="s">
        <v>20139</v>
      </c>
      <c r="C4982" t="s">
        <v>558</v>
      </c>
      <c r="D4982" t="s">
        <v>20140</v>
      </c>
      <c r="E4982" t="s">
        <v>754</v>
      </c>
      <c r="F4982" t="s">
        <v>16</v>
      </c>
      <c r="G4982" t="s">
        <v>12703</v>
      </c>
      <c r="H4982">
        <v>0</v>
      </c>
      <c r="I4982">
        <v>0</v>
      </c>
      <c r="J4982">
        <v>0</v>
      </c>
      <c r="K4982" t="s">
        <v>20141</v>
      </c>
    </row>
    <row r="4983" spans="1:11" x14ac:dyDescent="0.3">
      <c r="A4983" t="s">
        <v>20142</v>
      </c>
      <c r="B4983" t="s">
        <v>20143</v>
      </c>
      <c r="C4983" t="s">
        <v>558</v>
      </c>
      <c r="D4983" t="s">
        <v>20144</v>
      </c>
      <c r="E4983" t="s">
        <v>754</v>
      </c>
      <c r="F4983" t="s">
        <v>16</v>
      </c>
      <c r="G4983" t="s">
        <v>8202</v>
      </c>
      <c r="H4983">
        <v>0</v>
      </c>
      <c r="I4983">
        <v>0</v>
      </c>
      <c r="J4983">
        <v>0</v>
      </c>
      <c r="K4983" t="s">
        <v>20145</v>
      </c>
    </row>
    <row r="4984" spans="1:11" x14ac:dyDescent="0.3">
      <c r="A4984" t="s">
        <v>20146</v>
      </c>
      <c r="B4984" t="s">
        <v>20147</v>
      </c>
      <c r="C4984" t="s">
        <v>558</v>
      </c>
      <c r="D4984" t="s">
        <v>20148</v>
      </c>
      <c r="E4984" t="s">
        <v>754</v>
      </c>
      <c r="F4984" t="s">
        <v>16</v>
      </c>
      <c r="G4984" t="s">
        <v>1952</v>
      </c>
      <c r="H4984">
        <v>0</v>
      </c>
      <c r="I4984">
        <v>0</v>
      </c>
      <c r="J4984">
        <v>0</v>
      </c>
      <c r="K4984" t="s">
        <v>20149</v>
      </c>
    </row>
    <row r="4985" spans="1:11" x14ac:dyDescent="0.3">
      <c r="A4985" t="s">
        <v>20150</v>
      </c>
      <c r="B4985" t="s">
        <v>20151</v>
      </c>
      <c r="C4985" t="s">
        <v>27</v>
      </c>
      <c r="D4985" t="s">
        <v>20152</v>
      </c>
      <c r="E4985" t="s">
        <v>1867</v>
      </c>
      <c r="F4985" t="s">
        <v>412</v>
      </c>
      <c r="G4985" t="s">
        <v>42</v>
      </c>
      <c r="H4985">
        <v>0</v>
      </c>
      <c r="I4985">
        <v>0</v>
      </c>
      <c r="J4985">
        <v>0</v>
      </c>
      <c r="K4985" t="s">
        <v>20153</v>
      </c>
    </row>
    <row r="4986" spans="1:11" x14ac:dyDescent="0.3">
      <c r="A4986" t="s">
        <v>20154</v>
      </c>
      <c r="B4986" t="s">
        <v>20155</v>
      </c>
      <c r="C4986" t="s">
        <v>558</v>
      </c>
      <c r="D4986" t="s">
        <v>20156</v>
      </c>
      <c r="E4986" t="s">
        <v>754</v>
      </c>
      <c r="F4986" t="s">
        <v>16284</v>
      </c>
      <c r="G4986" t="s">
        <v>42</v>
      </c>
      <c r="H4986">
        <v>0</v>
      </c>
      <c r="I4986">
        <v>0</v>
      </c>
      <c r="J4986">
        <v>0</v>
      </c>
      <c r="K4986" t="s">
        <v>20157</v>
      </c>
    </row>
    <row r="4987" spans="1:11" x14ac:dyDescent="0.3">
      <c r="A4987" t="s">
        <v>20158</v>
      </c>
      <c r="C4987" t="s">
        <v>558</v>
      </c>
      <c r="D4987" t="s">
        <v>20159</v>
      </c>
      <c r="E4987" t="s">
        <v>754</v>
      </c>
      <c r="F4987" t="s">
        <v>16</v>
      </c>
      <c r="G4987" t="s">
        <v>12703</v>
      </c>
      <c r="H4987">
        <v>0</v>
      </c>
      <c r="I4987">
        <v>0</v>
      </c>
      <c r="J4987">
        <v>0</v>
      </c>
      <c r="K4987" t="s">
        <v>20160</v>
      </c>
    </row>
    <row r="4988" spans="1:11" x14ac:dyDescent="0.3">
      <c r="A4988" t="s">
        <v>20161</v>
      </c>
      <c r="C4988" t="s">
        <v>558</v>
      </c>
      <c r="D4988" t="s">
        <v>19686</v>
      </c>
      <c r="E4988" t="s">
        <v>1692</v>
      </c>
      <c r="F4988" t="s">
        <v>2720</v>
      </c>
      <c r="G4988" t="s">
        <v>6088</v>
      </c>
      <c r="H4988">
        <v>0</v>
      </c>
      <c r="I4988">
        <v>0</v>
      </c>
      <c r="J4988">
        <v>0</v>
      </c>
      <c r="K4988" t="s">
        <v>20162</v>
      </c>
    </row>
    <row r="4989" spans="1:11" x14ac:dyDescent="0.3">
      <c r="A4989" t="s">
        <v>20163</v>
      </c>
      <c r="C4989" t="s">
        <v>147</v>
      </c>
      <c r="D4989" t="s">
        <v>20164</v>
      </c>
      <c r="E4989" t="s">
        <v>183</v>
      </c>
      <c r="F4989" t="s">
        <v>19839</v>
      </c>
      <c r="G4989" t="s">
        <v>42</v>
      </c>
      <c r="H4989">
        <v>0</v>
      </c>
      <c r="I4989">
        <v>0</v>
      </c>
      <c r="J4989">
        <v>0</v>
      </c>
      <c r="K4989" t="s">
        <v>20165</v>
      </c>
    </row>
    <row r="4990" spans="1:11" x14ac:dyDescent="0.3">
      <c r="A4990" t="s">
        <v>20166</v>
      </c>
      <c r="C4990" t="s">
        <v>27</v>
      </c>
      <c r="D4990" t="s">
        <v>20167</v>
      </c>
      <c r="E4990" t="s">
        <v>1867</v>
      </c>
      <c r="F4990" t="s">
        <v>6061</v>
      </c>
      <c r="G4990" t="s">
        <v>42</v>
      </c>
      <c r="H4990">
        <v>0</v>
      </c>
      <c r="I4990">
        <v>0</v>
      </c>
      <c r="J4990">
        <v>0</v>
      </c>
      <c r="K4990" t="s">
        <v>20168</v>
      </c>
    </row>
    <row r="4991" spans="1:11" x14ac:dyDescent="0.3">
      <c r="A4991" t="s">
        <v>20169</v>
      </c>
      <c r="B4991" t="s">
        <v>20170</v>
      </c>
      <c r="C4991" t="s">
        <v>27</v>
      </c>
      <c r="D4991" t="s">
        <v>20171</v>
      </c>
      <c r="E4991" t="s">
        <v>1867</v>
      </c>
      <c r="F4991" t="s">
        <v>1638</v>
      </c>
      <c r="G4991" t="s">
        <v>18558</v>
      </c>
      <c r="H4991">
        <v>0</v>
      </c>
      <c r="I4991">
        <v>0</v>
      </c>
      <c r="J4991">
        <v>0</v>
      </c>
      <c r="K4991" t="s">
        <v>20172</v>
      </c>
    </row>
    <row r="4992" spans="1:11" x14ac:dyDescent="0.3">
      <c r="A4992" t="s">
        <v>20173</v>
      </c>
      <c r="B4992" t="s">
        <v>20174</v>
      </c>
      <c r="C4992" t="s">
        <v>20</v>
      </c>
      <c r="D4992" t="s">
        <v>20175</v>
      </c>
      <c r="E4992" t="s">
        <v>14059</v>
      </c>
      <c r="F4992" t="s">
        <v>11456</v>
      </c>
      <c r="G4992" t="s">
        <v>15333</v>
      </c>
      <c r="H4992">
        <v>0</v>
      </c>
      <c r="I4992">
        <v>0</v>
      </c>
      <c r="J4992">
        <v>0</v>
      </c>
      <c r="K4992" t="s">
        <v>20176</v>
      </c>
    </row>
    <row r="4993" spans="1:11" x14ac:dyDescent="0.3">
      <c r="A4993" t="s">
        <v>20177</v>
      </c>
      <c r="B4993" t="s">
        <v>20178</v>
      </c>
      <c r="C4993" t="s">
        <v>20</v>
      </c>
      <c r="D4993" t="s">
        <v>20179</v>
      </c>
      <c r="E4993" t="s">
        <v>14059</v>
      </c>
      <c r="F4993" t="s">
        <v>16</v>
      </c>
      <c r="G4993" t="s">
        <v>2211</v>
      </c>
      <c r="H4993">
        <v>0</v>
      </c>
      <c r="I4993">
        <v>0</v>
      </c>
      <c r="J4993">
        <v>0</v>
      </c>
      <c r="K4993" t="s">
        <v>20180</v>
      </c>
    </row>
    <row r="4994" spans="1:11" x14ac:dyDescent="0.3">
      <c r="A4994" t="s">
        <v>20181</v>
      </c>
      <c r="C4994" t="s">
        <v>27</v>
      </c>
      <c r="D4994" t="s">
        <v>20182</v>
      </c>
      <c r="E4994" t="s">
        <v>1867</v>
      </c>
      <c r="F4994" t="s">
        <v>6622</v>
      </c>
      <c r="G4994" t="s">
        <v>42</v>
      </c>
      <c r="H4994">
        <v>0</v>
      </c>
      <c r="I4994">
        <v>0</v>
      </c>
      <c r="J4994">
        <v>0</v>
      </c>
      <c r="K4994" t="s">
        <v>20183</v>
      </c>
    </row>
    <row r="4995" spans="1:11" x14ac:dyDescent="0.3">
      <c r="A4995" t="s">
        <v>20184</v>
      </c>
      <c r="B4995" t="s">
        <v>20185</v>
      </c>
      <c r="C4995" t="s">
        <v>20</v>
      </c>
      <c r="D4995" t="s">
        <v>20186</v>
      </c>
      <c r="E4995" t="s">
        <v>14059</v>
      </c>
      <c r="F4995" t="s">
        <v>7582</v>
      </c>
      <c r="G4995" t="s">
        <v>16626</v>
      </c>
      <c r="H4995">
        <v>0</v>
      </c>
      <c r="I4995">
        <v>0</v>
      </c>
      <c r="J4995">
        <v>0</v>
      </c>
      <c r="K4995" t="s">
        <v>20187</v>
      </c>
    </row>
    <row r="4996" spans="1:11" x14ac:dyDescent="0.3">
      <c r="A4996" t="s">
        <v>20188</v>
      </c>
      <c r="B4996" t="s">
        <v>20189</v>
      </c>
      <c r="C4996" t="s">
        <v>27</v>
      </c>
      <c r="D4996" t="s">
        <v>20190</v>
      </c>
      <c r="E4996" t="s">
        <v>1867</v>
      </c>
      <c r="F4996" t="s">
        <v>16</v>
      </c>
      <c r="G4996" t="s">
        <v>269</v>
      </c>
      <c r="H4996">
        <v>0</v>
      </c>
      <c r="I4996">
        <v>0</v>
      </c>
      <c r="J4996">
        <v>0</v>
      </c>
      <c r="K4996" t="s">
        <v>20191</v>
      </c>
    </row>
    <row r="4997" spans="1:11" x14ac:dyDescent="0.3">
      <c r="A4997" t="s">
        <v>20192</v>
      </c>
      <c r="C4997" t="s">
        <v>27</v>
      </c>
      <c r="D4997" t="s">
        <v>20193</v>
      </c>
      <c r="E4997" t="s">
        <v>1867</v>
      </c>
      <c r="F4997" t="s">
        <v>16</v>
      </c>
      <c r="G4997" t="s">
        <v>3301</v>
      </c>
      <c r="H4997">
        <v>0</v>
      </c>
      <c r="I4997">
        <v>0</v>
      </c>
      <c r="J4997">
        <v>0</v>
      </c>
      <c r="K4997" t="s">
        <v>20194</v>
      </c>
    </row>
    <row r="4998" spans="1:11" x14ac:dyDescent="0.3">
      <c r="A4998" t="s">
        <v>20195</v>
      </c>
      <c r="C4998" t="s">
        <v>27</v>
      </c>
      <c r="D4998" t="s">
        <v>20196</v>
      </c>
      <c r="E4998" t="s">
        <v>1867</v>
      </c>
      <c r="F4998" t="s">
        <v>16</v>
      </c>
      <c r="G4998" t="s">
        <v>7236</v>
      </c>
      <c r="H4998">
        <v>0</v>
      </c>
      <c r="I4998">
        <v>0</v>
      </c>
      <c r="J4998">
        <v>0</v>
      </c>
      <c r="K4998" t="s">
        <v>20197</v>
      </c>
    </row>
    <row r="4999" spans="1:11" x14ac:dyDescent="0.3">
      <c r="A4999" t="s">
        <v>20198</v>
      </c>
      <c r="B4999" t="s">
        <v>20199</v>
      </c>
      <c r="C4999" t="s">
        <v>20</v>
      </c>
      <c r="D4999" t="s">
        <v>20200</v>
      </c>
      <c r="E4999" t="s">
        <v>10552</v>
      </c>
      <c r="F4999" t="s">
        <v>16</v>
      </c>
      <c r="G4999" t="s">
        <v>14230</v>
      </c>
      <c r="H4999">
        <v>0</v>
      </c>
      <c r="I4999">
        <v>0</v>
      </c>
      <c r="J4999">
        <v>0</v>
      </c>
      <c r="K4999" t="s">
        <v>20201</v>
      </c>
    </row>
    <row r="5000" spans="1:11" x14ac:dyDescent="0.3">
      <c r="A5000" t="s">
        <v>20202</v>
      </c>
      <c r="B5000" t="s">
        <v>20203</v>
      </c>
      <c r="C5000" t="s">
        <v>13</v>
      </c>
      <c r="D5000" t="s">
        <v>20204</v>
      </c>
      <c r="E5000" t="s">
        <v>15</v>
      </c>
      <c r="F5000" t="s">
        <v>16</v>
      </c>
      <c r="G5000" t="s">
        <v>7885</v>
      </c>
      <c r="H5000">
        <v>0</v>
      </c>
      <c r="I5000">
        <v>0</v>
      </c>
      <c r="J5000">
        <v>0</v>
      </c>
      <c r="K5000" t="s">
        <v>20205</v>
      </c>
    </row>
    <row r="5001" spans="1:11" x14ac:dyDescent="0.3">
      <c r="A5001" t="s">
        <v>20206</v>
      </c>
      <c r="C5001" t="s">
        <v>558</v>
      </c>
      <c r="D5001" t="s">
        <v>20207</v>
      </c>
      <c r="E5001" t="s">
        <v>754</v>
      </c>
      <c r="F5001" t="s">
        <v>16</v>
      </c>
      <c r="G5001" t="s">
        <v>6546</v>
      </c>
      <c r="H5001">
        <v>0</v>
      </c>
      <c r="I5001">
        <v>0</v>
      </c>
      <c r="J5001">
        <v>0</v>
      </c>
      <c r="K5001" t="s">
        <v>20208</v>
      </c>
    </row>
    <row r="5002" spans="1:11" x14ac:dyDescent="0.3">
      <c r="A5002" t="s">
        <v>20209</v>
      </c>
      <c r="C5002" t="s">
        <v>558</v>
      </c>
      <c r="D5002" t="s">
        <v>20210</v>
      </c>
      <c r="E5002" t="s">
        <v>1090</v>
      </c>
      <c r="F5002" t="s">
        <v>16</v>
      </c>
      <c r="G5002" t="s">
        <v>8202</v>
      </c>
      <c r="H5002">
        <v>0</v>
      </c>
      <c r="I5002">
        <v>0</v>
      </c>
      <c r="J5002">
        <v>0</v>
      </c>
      <c r="K5002" t="s">
        <v>20211</v>
      </c>
    </row>
    <row r="5003" spans="1:11" x14ac:dyDescent="0.3">
      <c r="A5003" t="s">
        <v>20212</v>
      </c>
      <c r="C5003" t="s">
        <v>558</v>
      </c>
      <c r="D5003" t="s">
        <v>20213</v>
      </c>
      <c r="E5003" t="s">
        <v>1090</v>
      </c>
      <c r="F5003" t="s">
        <v>16</v>
      </c>
      <c r="G5003" t="s">
        <v>1127</v>
      </c>
      <c r="H5003">
        <v>0</v>
      </c>
      <c r="I5003">
        <v>0</v>
      </c>
      <c r="J5003">
        <v>0</v>
      </c>
      <c r="K5003" t="s">
        <v>20214</v>
      </c>
    </row>
    <row r="5004" spans="1:11" x14ac:dyDescent="0.3">
      <c r="A5004" t="s">
        <v>20215</v>
      </c>
      <c r="C5004" t="s">
        <v>558</v>
      </c>
      <c r="D5004" t="s">
        <v>20216</v>
      </c>
      <c r="E5004" t="s">
        <v>1090</v>
      </c>
      <c r="F5004" t="s">
        <v>16</v>
      </c>
      <c r="G5004" t="s">
        <v>20217</v>
      </c>
      <c r="H5004">
        <v>0</v>
      </c>
      <c r="I5004">
        <v>0</v>
      </c>
      <c r="J5004">
        <v>0</v>
      </c>
      <c r="K5004" t="s">
        <v>20218</v>
      </c>
    </row>
    <row r="5005" spans="1:11" x14ac:dyDescent="0.3">
      <c r="A5005" t="s">
        <v>20219</v>
      </c>
      <c r="C5005" t="s">
        <v>20</v>
      </c>
      <c r="E5005" t="s">
        <v>14059</v>
      </c>
      <c r="F5005" t="s">
        <v>14181</v>
      </c>
      <c r="G5005" t="s">
        <v>42</v>
      </c>
      <c r="H5005">
        <v>0</v>
      </c>
      <c r="I5005">
        <v>0</v>
      </c>
      <c r="J5005">
        <v>0</v>
      </c>
      <c r="K5005" t="s">
        <v>20220</v>
      </c>
    </row>
    <row r="5006" spans="1:11" x14ac:dyDescent="0.3">
      <c r="A5006" t="s">
        <v>20221</v>
      </c>
      <c r="B5006" t="s">
        <v>20222</v>
      </c>
      <c r="C5006" t="s">
        <v>558</v>
      </c>
      <c r="D5006" t="s">
        <v>20223</v>
      </c>
      <c r="E5006" t="s">
        <v>1122</v>
      </c>
      <c r="F5006" t="s">
        <v>1715</v>
      </c>
      <c r="G5006" t="s">
        <v>42</v>
      </c>
      <c r="H5006">
        <v>0</v>
      </c>
      <c r="I5006">
        <v>0</v>
      </c>
      <c r="J5006">
        <v>0</v>
      </c>
      <c r="K5006" t="s">
        <v>20224</v>
      </c>
    </row>
    <row r="5007" spans="1:11" x14ac:dyDescent="0.3">
      <c r="A5007" t="s">
        <v>20225</v>
      </c>
      <c r="C5007" t="s">
        <v>27</v>
      </c>
      <c r="D5007" t="s">
        <v>20226</v>
      </c>
      <c r="E5007" t="s">
        <v>1867</v>
      </c>
      <c r="F5007" t="s">
        <v>15338</v>
      </c>
      <c r="G5007" t="s">
        <v>42</v>
      </c>
      <c r="H5007">
        <v>0</v>
      </c>
      <c r="I5007">
        <v>0</v>
      </c>
      <c r="J5007">
        <v>0</v>
      </c>
      <c r="K5007" t="s">
        <v>20227</v>
      </c>
    </row>
    <row r="5008" spans="1:11" x14ac:dyDescent="0.3">
      <c r="A5008" t="s">
        <v>20228</v>
      </c>
      <c r="B5008" t="s">
        <v>20229</v>
      </c>
      <c r="C5008" t="s">
        <v>27</v>
      </c>
      <c r="D5008" t="s">
        <v>20230</v>
      </c>
      <c r="E5008" t="s">
        <v>29</v>
      </c>
      <c r="F5008" t="s">
        <v>41</v>
      </c>
      <c r="G5008" t="s">
        <v>42</v>
      </c>
      <c r="H5008">
        <v>0</v>
      </c>
      <c r="I5008">
        <v>0</v>
      </c>
      <c r="J5008">
        <v>0</v>
      </c>
      <c r="K5008" t="s">
        <v>20231</v>
      </c>
    </row>
    <row r="5009" spans="1:11" x14ac:dyDescent="0.3">
      <c r="A5009" t="s">
        <v>20232</v>
      </c>
      <c r="C5009" t="s">
        <v>558</v>
      </c>
      <c r="D5009" t="s">
        <v>20233</v>
      </c>
      <c r="E5009" t="s">
        <v>1090</v>
      </c>
      <c r="F5009" t="s">
        <v>16</v>
      </c>
      <c r="G5009" t="s">
        <v>2122</v>
      </c>
      <c r="H5009">
        <v>0</v>
      </c>
      <c r="I5009">
        <v>0</v>
      </c>
      <c r="J5009">
        <v>0</v>
      </c>
      <c r="K5009" t="s">
        <v>20234</v>
      </c>
    </row>
    <row r="5010" spans="1:11" x14ac:dyDescent="0.3">
      <c r="A5010" t="s">
        <v>20235</v>
      </c>
      <c r="C5010" t="s">
        <v>558</v>
      </c>
      <c r="D5010" t="s">
        <v>20236</v>
      </c>
      <c r="E5010" t="s">
        <v>1090</v>
      </c>
      <c r="F5010" t="s">
        <v>16</v>
      </c>
      <c r="G5010" t="s">
        <v>20060</v>
      </c>
      <c r="H5010">
        <v>0</v>
      </c>
      <c r="I5010">
        <v>0</v>
      </c>
      <c r="J5010">
        <v>0</v>
      </c>
      <c r="K5010" t="s">
        <v>20237</v>
      </c>
    </row>
    <row r="5011" spans="1:11" x14ac:dyDescent="0.3">
      <c r="A5011" t="s">
        <v>20238</v>
      </c>
      <c r="C5011" t="s">
        <v>27</v>
      </c>
      <c r="D5011" t="s">
        <v>20239</v>
      </c>
      <c r="E5011" t="s">
        <v>1867</v>
      </c>
      <c r="F5011" t="s">
        <v>326</v>
      </c>
      <c r="G5011" t="s">
        <v>822</v>
      </c>
      <c r="H5011">
        <v>0</v>
      </c>
      <c r="I5011">
        <v>0</v>
      </c>
      <c r="J5011">
        <v>0</v>
      </c>
      <c r="K5011" t="s">
        <v>20240</v>
      </c>
    </row>
    <row r="5012" spans="1:11" x14ac:dyDescent="0.3">
      <c r="A5012" t="s">
        <v>20241</v>
      </c>
      <c r="B5012" t="s">
        <v>20242</v>
      </c>
      <c r="C5012" t="s">
        <v>27</v>
      </c>
      <c r="D5012" t="s">
        <v>20243</v>
      </c>
      <c r="E5012" t="s">
        <v>1867</v>
      </c>
      <c r="F5012" t="s">
        <v>16</v>
      </c>
      <c r="G5012" t="s">
        <v>269</v>
      </c>
      <c r="H5012">
        <v>0</v>
      </c>
      <c r="I5012">
        <v>0</v>
      </c>
      <c r="J5012">
        <v>0</v>
      </c>
      <c r="K5012" t="s">
        <v>20244</v>
      </c>
    </row>
    <row r="5013" spans="1:11" x14ac:dyDescent="0.3">
      <c r="A5013" t="s">
        <v>20245</v>
      </c>
      <c r="B5013" t="s">
        <v>20246</v>
      </c>
      <c r="C5013" t="s">
        <v>147</v>
      </c>
      <c r="D5013" t="s">
        <v>20247</v>
      </c>
      <c r="E5013" t="s">
        <v>183</v>
      </c>
      <c r="F5013" t="s">
        <v>9405</v>
      </c>
      <c r="G5013" t="s">
        <v>42</v>
      </c>
      <c r="H5013">
        <v>0</v>
      </c>
      <c r="I5013">
        <v>0</v>
      </c>
      <c r="J5013">
        <v>0</v>
      </c>
      <c r="K5013" t="s">
        <v>20248</v>
      </c>
    </row>
    <row r="5014" spans="1:11" x14ac:dyDescent="0.3">
      <c r="A5014" t="s">
        <v>20249</v>
      </c>
      <c r="B5014" t="s">
        <v>20250</v>
      </c>
      <c r="C5014" t="s">
        <v>558</v>
      </c>
      <c r="D5014" t="s">
        <v>20251</v>
      </c>
      <c r="E5014" t="s">
        <v>895</v>
      </c>
      <c r="F5014" t="s">
        <v>2585</v>
      </c>
      <c r="G5014" t="s">
        <v>42</v>
      </c>
      <c r="H5014">
        <v>0</v>
      </c>
      <c r="I5014">
        <v>0</v>
      </c>
      <c r="J5014">
        <v>0</v>
      </c>
      <c r="K5014" t="s">
        <v>20252</v>
      </c>
    </row>
    <row r="5015" spans="1:11" x14ac:dyDescent="0.3">
      <c r="A5015" t="s">
        <v>20253</v>
      </c>
      <c r="C5015" t="s">
        <v>13</v>
      </c>
      <c r="D5015" t="s">
        <v>20254</v>
      </c>
      <c r="E5015" t="s">
        <v>13199</v>
      </c>
      <c r="F5015" t="s">
        <v>41</v>
      </c>
      <c r="G5015" t="s">
        <v>42</v>
      </c>
      <c r="H5015">
        <v>0</v>
      </c>
      <c r="I5015">
        <v>0</v>
      </c>
      <c r="J5015">
        <v>0</v>
      </c>
      <c r="K5015" t="s">
        <v>20255</v>
      </c>
    </row>
    <row r="5016" spans="1:11" x14ac:dyDescent="0.3">
      <c r="A5016" t="s">
        <v>20256</v>
      </c>
      <c r="B5016" t="s">
        <v>20257</v>
      </c>
      <c r="C5016" t="s">
        <v>20</v>
      </c>
      <c r="E5016" t="s">
        <v>14059</v>
      </c>
      <c r="F5016" t="s">
        <v>3638</v>
      </c>
      <c r="G5016" t="s">
        <v>42</v>
      </c>
      <c r="H5016">
        <v>0</v>
      </c>
      <c r="I5016">
        <v>0</v>
      </c>
      <c r="J5016">
        <v>0</v>
      </c>
      <c r="K5016" t="s">
        <v>20258</v>
      </c>
    </row>
    <row r="5017" spans="1:11" x14ac:dyDescent="0.3">
      <c r="A5017" t="s">
        <v>20259</v>
      </c>
      <c r="C5017" t="s">
        <v>27</v>
      </c>
      <c r="D5017" t="s">
        <v>20260</v>
      </c>
      <c r="E5017" t="s">
        <v>1867</v>
      </c>
      <c r="F5017" t="s">
        <v>6886</v>
      </c>
      <c r="G5017" t="s">
        <v>42</v>
      </c>
      <c r="H5017">
        <v>0</v>
      </c>
      <c r="I5017">
        <v>0</v>
      </c>
      <c r="J5017">
        <v>0</v>
      </c>
      <c r="K5017" t="s">
        <v>20261</v>
      </c>
    </row>
    <row r="5018" spans="1:11" x14ac:dyDescent="0.3">
      <c r="A5018" t="s">
        <v>20262</v>
      </c>
      <c r="C5018" t="s">
        <v>27</v>
      </c>
      <c r="D5018" t="s">
        <v>20263</v>
      </c>
      <c r="E5018" t="s">
        <v>1867</v>
      </c>
      <c r="F5018" t="s">
        <v>2770</v>
      </c>
      <c r="G5018" t="s">
        <v>42</v>
      </c>
      <c r="H5018">
        <v>0</v>
      </c>
      <c r="I5018">
        <v>0</v>
      </c>
      <c r="J5018">
        <v>0</v>
      </c>
      <c r="K5018" t="s">
        <v>20264</v>
      </c>
    </row>
    <row r="5019" spans="1:11" x14ac:dyDescent="0.3">
      <c r="A5019" t="s">
        <v>20265</v>
      </c>
      <c r="B5019" t="s">
        <v>20266</v>
      </c>
      <c r="C5019" t="s">
        <v>20</v>
      </c>
      <c r="D5019" t="s">
        <v>20267</v>
      </c>
      <c r="E5019" t="s">
        <v>14059</v>
      </c>
      <c r="F5019" t="s">
        <v>16</v>
      </c>
      <c r="G5019" t="s">
        <v>8258</v>
      </c>
      <c r="H5019">
        <v>0</v>
      </c>
      <c r="I5019">
        <v>0</v>
      </c>
      <c r="J5019">
        <v>0</v>
      </c>
      <c r="K5019" t="s">
        <v>20268</v>
      </c>
    </row>
    <row r="5020" spans="1:11" x14ac:dyDescent="0.3">
      <c r="A5020" t="s">
        <v>20269</v>
      </c>
      <c r="B5020" t="s">
        <v>20270</v>
      </c>
      <c r="C5020" t="s">
        <v>27</v>
      </c>
      <c r="D5020" t="s">
        <v>20271</v>
      </c>
      <c r="E5020" t="s">
        <v>1867</v>
      </c>
      <c r="F5020" t="s">
        <v>835</v>
      </c>
      <c r="G5020" t="s">
        <v>859</v>
      </c>
      <c r="H5020">
        <v>0</v>
      </c>
      <c r="I5020">
        <v>0</v>
      </c>
      <c r="J5020">
        <v>0</v>
      </c>
      <c r="K5020" t="s">
        <v>20272</v>
      </c>
    </row>
    <row r="5021" spans="1:11" x14ac:dyDescent="0.3">
      <c r="A5021" t="s">
        <v>20273</v>
      </c>
      <c r="B5021" t="s">
        <v>20274</v>
      </c>
      <c r="C5021" t="s">
        <v>13</v>
      </c>
      <c r="D5021" t="s">
        <v>20275</v>
      </c>
      <c r="E5021" t="s">
        <v>13199</v>
      </c>
      <c r="F5021" t="s">
        <v>41</v>
      </c>
      <c r="G5021" t="s">
        <v>42</v>
      </c>
      <c r="H5021">
        <v>0</v>
      </c>
      <c r="I5021">
        <v>0</v>
      </c>
      <c r="J5021">
        <v>0</v>
      </c>
      <c r="K5021" t="s">
        <v>20276</v>
      </c>
    </row>
    <row r="5022" spans="1:11" x14ac:dyDescent="0.3">
      <c r="A5022" t="s">
        <v>20277</v>
      </c>
      <c r="B5022" t="s">
        <v>20278</v>
      </c>
      <c r="C5022" t="s">
        <v>13</v>
      </c>
      <c r="D5022" t="s">
        <v>20279</v>
      </c>
      <c r="E5022" t="s">
        <v>13199</v>
      </c>
      <c r="F5022" t="s">
        <v>41</v>
      </c>
      <c r="G5022" t="s">
        <v>42</v>
      </c>
      <c r="H5022">
        <v>0</v>
      </c>
      <c r="I5022">
        <v>0</v>
      </c>
      <c r="J5022">
        <v>0</v>
      </c>
      <c r="K5022" t="s">
        <v>20280</v>
      </c>
    </row>
    <row r="5023" spans="1:11" x14ac:dyDescent="0.3">
      <c r="A5023" t="s">
        <v>20281</v>
      </c>
      <c r="B5023" t="s">
        <v>20282</v>
      </c>
      <c r="C5023" t="s">
        <v>13</v>
      </c>
      <c r="D5023" t="s">
        <v>20283</v>
      </c>
      <c r="E5023" t="s">
        <v>15</v>
      </c>
      <c r="F5023" t="s">
        <v>16</v>
      </c>
      <c r="G5023" t="s">
        <v>18558</v>
      </c>
      <c r="H5023">
        <v>0</v>
      </c>
      <c r="I5023">
        <v>0</v>
      </c>
      <c r="J5023">
        <v>0</v>
      </c>
      <c r="K5023" t="s">
        <v>20284</v>
      </c>
    </row>
    <row r="5024" spans="1:11" x14ac:dyDescent="0.3">
      <c r="A5024" t="s">
        <v>20285</v>
      </c>
      <c r="B5024" t="s">
        <v>20286</v>
      </c>
      <c r="C5024" t="s">
        <v>13</v>
      </c>
      <c r="D5024" t="s">
        <v>20287</v>
      </c>
      <c r="E5024" t="s">
        <v>13199</v>
      </c>
      <c r="F5024" t="s">
        <v>41</v>
      </c>
      <c r="G5024" t="s">
        <v>42</v>
      </c>
      <c r="H5024">
        <v>0</v>
      </c>
      <c r="I5024">
        <v>0</v>
      </c>
      <c r="J5024">
        <v>0</v>
      </c>
      <c r="K5024" t="s">
        <v>20288</v>
      </c>
    </row>
    <row r="5025" spans="1:11" x14ac:dyDescent="0.3">
      <c r="A5025" t="s">
        <v>20289</v>
      </c>
      <c r="B5025" t="s">
        <v>20290</v>
      </c>
      <c r="C5025" t="s">
        <v>13</v>
      </c>
      <c r="D5025" t="s">
        <v>20291</v>
      </c>
      <c r="E5025" t="s">
        <v>13199</v>
      </c>
      <c r="F5025" t="s">
        <v>41</v>
      </c>
      <c r="G5025" t="s">
        <v>42</v>
      </c>
      <c r="H5025">
        <v>0</v>
      </c>
      <c r="I5025">
        <v>0</v>
      </c>
      <c r="J5025">
        <v>0</v>
      </c>
      <c r="K5025" t="s">
        <v>20292</v>
      </c>
    </row>
    <row r="5026" spans="1:11" x14ac:dyDescent="0.3">
      <c r="A5026" t="s">
        <v>20293</v>
      </c>
      <c r="B5026" t="s">
        <v>20294</v>
      </c>
      <c r="C5026" t="s">
        <v>27</v>
      </c>
      <c r="D5026" t="s">
        <v>20295</v>
      </c>
      <c r="E5026" t="s">
        <v>1867</v>
      </c>
      <c r="F5026" t="s">
        <v>1634</v>
      </c>
      <c r="G5026" t="s">
        <v>42</v>
      </c>
      <c r="H5026">
        <v>0</v>
      </c>
      <c r="I5026">
        <v>0</v>
      </c>
      <c r="J5026">
        <v>0</v>
      </c>
      <c r="K5026" t="s">
        <v>20296</v>
      </c>
    </row>
    <row r="5027" spans="1:11" x14ac:dyDescent="0.3">
      <c r="A5027" t="s">
        <v>20297</v>
      </c>
      <c r="C5027" t="s">
        <v>13</v>
      </c>
      <c r="D5027" t="s">
        <v>20298</v>
      </c>
      <c r="E5027" t="s">
        <v>13199</v>
      </c>
      <c r="F5027" t="s">
        <v>16</v>
      </c>
      <c r="G5027" t="s">
        <v>20299</v>
      </c>
      <c r="H5027">
        <v>0</v>
      </c>
      <c r="I5027">
        <v>0</v>
      </c>
      <c r="J5027">
        <v>0</v>
      </c>
      <c r="K5027" t="s">
        <v>20300</v>
      </c>
    </row>
    <row r="5028" spans="1:11" x14ac:dyDescent="0.3">
      <c r="A5028" t="s">
        <v>20301</v>
      </c>
      <c r="B5028" t="s">
        <v>20302</v>
      </c>
      <c r="C5028" t="s">
        <v>13</v>
      </c>
      <c r="D5028" t="s">
        <v>20303</v>
      </c>
      <c r="E5028" t="s">
        <v>13199</v>
      </c>
      <c r="F5028" t="s">
        <v>16</v>
      </c>
      <c r="G5028" t="s">
        <v>973</v>
      </c>
      <c r="H5028">
        <v>0</v>
      </c>
      <c r="I5028">
        <v>0</v>
      </c>
      <c r="J5028">
        <v>0</v>
      </c>
      <c r="K5028" t="s">
        <v>20304</v>
      </c>
    </row>
    <row r="5029" spans="1:11" x14ac:dyDescent="0.3">
      <c r="A5029" t="s">
        <v>20305</v>
      </c>
      <c r="B5029" t="s">
        <v>20306</v>
      </c>
      <c r="C5029" t="s">
        <v>27</v>
      </c>
      <c r="D5029" t="s">
        <v>20307</v>
      </c>
      <c r="E5029" t="s">
        <v>1867</v>
      </c>
      <c r="F5029" t="s">
        <v>11585</v>
      </c>
      <c r="G5029" t="s">
        <v>42</v>
      </c>
      <c r="H5029">
        <v>0</v>
      </c>
      <c r="I5029">
        <v>0</v>
      </c>
      <c r="J5029">
        <v>0</v>
      </c>
      <c r="K5029" t="s">
        <v>20308</v>
      </c>
    </row>
    <row r="5030" spans="1:11" x14ac:dyDescent="0.3">
      <c r="A5030" t="s">
        <v>20309</v>
      </c>
      <c r="B5030" t="s">
        <v>20306</v>
      </c>
      <c r="C5030" t="s">
        <v>27</v>
      </c>
      <c r="D5030" t="s">
        <v>20310</v>
      </c>
      <c r="E5030" t="s">
        <v>1867</v>
      </c>
      <c r="F5030" t="s">
        <v>402</v>
      </c>
      <c r="G5030" t="s">
        <v>42</v>
      </c>
      <c r="H5030">
        <v>0</v>
      </c>
      <c r="I5030">
        <v>0</v>
      </c>
      <c r="J5030">
        <v>0</v>
      </c>
      <c r="K5030" t="s">
        <v>20311</v>
      </c>
    </row>
    <row r="5031" spans="1:11" x14ac:dyDescent="0.3">
      <c r="A5031" t="s">
        <v>20312</v>
      </c>
      <c r="B5031" t="s">
        <v>20313</v>
      </c>
      <c r="C5031" t="s">
        <v>27</v>
      </c>
      <c r="D5031" t="s">
        <v>20314</v>
      </c>
      <c r="E5031" t="s">
        <v>1867</v>
      </c>
      <c r="F5031" t="s">
        <v>3504</v>
      </c>
      <c r="G5031" t="s">
        <v>42</v>
      </c>
      <c r="H5031">
        <v>0</v>
      </c>
      <c r="I5031">
        <v>0</v>
      </c>
      <c r="J5031">
        <v>0</v>
      </c>
      <c r="K5031" t="s">
        <v>20315</v>
      </c>
    </row>
    <row r="5032" spans="1:11" x14ac:dyDescent="0.3">
      <c r="A5032" t="s">
        <v>20316</v>
      </c>
      <c r="B5032" t="s">
        <v>20317</v>
      </c>
      <c r="C5032" t="s">
        <v>13</v>
      </c>
      <c r="D5032" t="s">
        <v>20318</v>
      </c>
      <c r="E5032" t="s">
        <v>13199</v>
      </c>
      <c r="F5032" t="s">
        <v>41</v>
      </c>
      <c r="G5032" t="s">
        <v>42</v>
      </c>
      <c r="H5032">
        <v>0</v>
      </c>
      <c r="I5032">
        <v>0</v>
      </c>
      <c r="J5032">
        <v>0</v>
      </c>
      <c r="K5032" t="s">
        <v>20319</v>
      </c>
    </row>
    <row r="5033" spans="1:11" x14ac:dyDescent="0.3">
      <c r="A5033" t="s">
        <v>20320</v>
      </c>
      <c r="B5033" t="s">
        <v>20321</v>
      </c>
      <c r="C5033" t="s">
        <v>13</v>
      </c>
      <c r="D5033" t="s">
        <v>20322</v>
      </c>
      <c r="E5033" t="s">
        <v>13199</v>
      </c>
      <c r="F5033" t="s">
        <v>10806</v>
      </c>
      <c r="G5033" t="s">
        <v>42</v>
      </c>
      <c r="H5033">
        <v>0</v>
      </c>
      <c r="I5033">
        <v>0</v>
      </c>
      <c r="J5033">
        <v>0</v>
      </c>
      <c r="K5033" t="s">
        <v>20323</v>
      </c>
    </row>
    <row r="5034" spans="1:11" x14ac:dyDescent="0.3">
      <c r="A5034" t="s">
        <v>20324</v>
      </c>
      <c r="B5034" t="s">
        <v>20325</v>
      </c>
      <c r="C5034" t="s">
        <v>558</v>
      </c>
      <c r="D5034" t="s">
        <v>20326</v>
      </c>
      <c r="E5034" t="s">
        <v>895</v>
      </c>
      <c r="F5034" t="s">
        <v>2703</v>
      </c>
      <c r="G5034" t="s">
        <v>42</v>
      </c>
      <c r="H5034">
        <v>0</v>
      </c>
      <c r="I5034">
        <v>0</v>
      </c>
      <c r="J5034">
        <v>0</v>
      </c>
      <c r="K5034" t="s">
        <v>20327</v>
      </c>
    </row>
    <row r="5035" spans="1:11" x14ac:dyDescent="0.3">
      <c r="A5035" t="s">
        <v>20328</v>
      </c>
      <c r="B5035" t="s">
        <v>20329</v>
      </c>
      <c r="C5035" t="s">
        <v>13</v>
      </c>
      <c r="D5035" t="s">
        <v>20330</v>
      </c>
      <c r="E5035" t="s">
        <v>13199</v>
      </c>
      <c r="F5035" t="s">
        <v>41</v>
      </c>
      <c r="G5035" t="s">
        <v>42</v>
      </c>
      <c r="H5035">
        <v>0</v>
      </c>
      <c r="I5035">
        <v>0</v>
      </c>
      <c r="J5035">
        <v>0</v>
      </c>
      <c r="K5035" t="s">
        <v>20331</v>
      </c>
    </row>
    <row r="5036" spans="1:11" x14ac:dyDescent="0.3">
      <c r="A5036" t="s">
        <v>20332</v>
      </c>
      <c r="B5036" t="s">
        <v>20333</v>
      </c>
      <c r="C5036" t="s">
        <v>27</v>
      </c>
      <c r="D5036" t="s">
        <v>20334</v>
      </c>
      <c r="E5036" t="s">
        <v>1867</v>
      </c>
      <c r="F5036" t="s">
        <v>6405</v>
      </c>
      <c r="G5036" t="s">
        <v>42</v>
      </c>
      <c r="H5036">
        <v>0</v>
      </c>
      <c r="I5036">
        <v>0</v>
      </c>
      <c r="J5036">
        <v>0</v>
      </c>
      <c r="K5036" t="s">
        <v>20335</v>
      </c>
    </row>
    <row r="5037" spans="1:11" x14ac:dyDescent="0.3">
      <c r="A5037" t="s">
        <v>20336</v>
      </c>
      <c r="B5037" t="s">
        <v>20337</v>
      </c>
      <c r="C5037" t="s">
        <v>27</v>
      </c>
      <c r="D5037" t="s">
        <v>20338</v>
      </c>
      <c r="E5037" t="s">
        <v>1867</v>
      </c>
      <c r="F5037" t="s">
        <v>7061</v>
      </c>
      <c r="G5037" t="s">
        <v>42</v>
      </c>
      <c r="H5037">
        <v>0</v>
      </c>
      <c r="I5037">
        <v>0</v>
      </c>
      <c r="J5037">
        <v>0</v>
      </c>
      <c r="K5037" t="s">
        <v>20339</v>
      </c>
    </row>
    <row r="5038" spans="1:11" x14ac:dyDescent="0.3">
      <c r="A5038" t="s">
        <v>20340</v>
      </c>
      <c r="B5038" t="s">
        <v>20341</v>
      </c>
      <c r="C5038" t="s">
        <v>27</v>
      </c>
      <c r="D5038" t="s">
        <v>20342</v>
      </c>
      <c r="E5038" t="s">
        <v>1867</v>
      </c>
      <c r="F5038" t="s">
        <v>1590</v>
      </c>
      <c r="G5038" t="s">
        <v>42</v>
      </c>
      <c r="H5038">
        <v>0</v>
      </c>
      <c r="I5038">
        <v>0</v>
      </c>
      <c r="J5038">
        <v>0</v>
      </c>
      <c r="K5038" t="s">
        <v>20343</v>
      </c>
    </row>
    <row r="5039" spans="1:11" x14ac:dyDescent="0.3">
      <c r="A5039" t="s">
        <v>20344</v>
      </c>
      <c r="B5039" t="s">
        <v>20345</v>
      </c>
      <c r="C5039" t="s">
        <v>27</v>
      </c>
      <c r="D5039" t="s">
        <v>20346</v>
      </c>
      <c r="E5039" t="s">
        <v>1867</v>
      </c>
      <c r="F5039" t="s">
        <v>7061</v>
      </c>
      <c r="G5039" t="s">
        <v>42</v>
      </c>
      <c r="H5039">
        <v>0</v>
      </c>
      <c r="I5039">
        <v>0</v>
      </c>
      <c r="J5039">
        <v>0</v>
      </c>
      <c r="K5039" t="s">
        <v>20347</v>
      </c>
    </row>
    <row r="5040" spans="1:11" x14ac:dyDescent="0.3">
      <c r="A5040" t="s">
        <v>20348</v>
      </c>
      <c r="B5040" t="s">
        <v>20349</v>
      </c>
      <c r="C5040" t="s">
        <v>27</v>
      </c>
      <c r="D5040" t="s">
        <v>20350</v>
      </c>
      <c r="E5040" t="s">
        <v>1867</v>
      </c>
      <c r="F5040" t="s">
        <v>3196</v>
      </c>
      <c r="G5040" t="s">
        <v>42</v>
      </c>
      <c r="H5040">
        <v>0</v>
      </c>
      <c r="I5040">
        <v>0</v>
      </c>
      <c r="J5040">
        <v>0</v>
      </c>
      <c r="K5040" t="s">
        <v>20351</v>
      </c>
    </row>
    <row r="5041" spans="1:11" x14ac:dyDescent="0.3">
      <c r="A5041" t="s">
        <v>20352</v>
      </c>
      <c r="B5041" t="s">
        <v>20353</v>
      </c>
      <c r="C5041" t="s">
        <v>13</v>
      </c>
      <c r="D5041" t="s">
        <v>20354</v>
      </c>
      <c r="E5041" t="s">
        <v>13199</v>
      </c>
      <c r="F5041" t="s">
        <v>16</v>
      </c>
      <c r="G5041" t="s">
        <v>7669</v>
      </c>
      <c r="H5041">
        <v>0</v>
      </c>
      <c r="I5041">
        <v>0</v>
      </c>
      <c r="J5041">
        <v>0</v>
      </c>
      <c r="K5041" t="s">
        <v>20355</v>
      </c>
    </row>
    <row r="5042" spans="1:11" x14ac:dyDescent="0.3">
      <c r="A5042" t="s">
        <v>20356</v>
      </c>
      <c r="B5042" t="s">
        <v>20357</v>
      </c>
      <c r="C5042" t="s">
        <v>27</v>
      </c>
      <c r="D5042" t="s">
        <v>20358</v>
      </c>
      <c r="E5042" t="s">
        <v>1867</v>
      </c>
      <c r="F5042" t="s">
        <v>2036</v>
      </c>
      <c r="G5042" t="s">
        <v>42</v>
      </c>
      <c r="H5042">
        <v>0</v>
      </c>
      <c r="I5042">
        <v>0</v>
      </c>
      <c r="J5042">
        <v>0</v>
      </c>
      <c r="K5042" t="s">
        <v>20359</v>
      </c>
    </row>
    <row r="5043" spans="1:11" x14ac:dyDescent="0.3">
      <c r="A5043" t="s">
        <v>20360</v>
      </c>
      <c r="B5043" t="s">
        <v>20361</v>
      </c>
      <c r="C5043" t="s">
        <v>27</v>
      </c>
      <c r="D5043" t="s">
        <v>20362</v>
      </c>
      <c r="E5043" t="s">
        <v>1867</v>
      </c>
      <c r="F5043" t="s">
        <v>2036</v>
      </c>
      <c r="G5043" t="s">
        <v>20363</v>
      </c>
      <c r="H5043">
        <v>0</v>
      </c>
      <c r="I5043">
        <v>0</v>
      </c>
      <c r="J5043">
        <v>0</v>
      </c>
      <c r="K5043" t="s">
        <v>20364</v>
      </c>
    </row>
    <row r="5044" spans="1:11" x14ac:dyDescent="0.3">
      <c r="A5044" t="s">
        <v>20365</v>
      </c>
      <c r="B5044" t="s">
        <v>20366</v>
      </c>
      <c r="C5044" t="s">
        <v>558</v>
      </c>
      <c r="D5044" t="s">
        <v>20367</v>
      </c>
      <c r="E5044" t="s">
        <v>895</v>
      </c>
      <c r="F5044" t="s">
        <v>2814</v>
      </c>
      <c r="G5044" t="s">
        <v>4671</v>
      </c>
      <c r="H5044">
        <v>0</v>
      </c>
      <c r="I5044">
        <v>0</v>
      </c>
      <c r="J5044">
        <v>0</v>
      </c>
      <c r="K5044" t="s">
        <v>20368</v>
      </c>
    </row>
    <row r="5045" spans="1:11" x14ac:dyDescent="0.3">
      <c r="A5045" t="s">
        <v>20369</v>
      </c>
      <c r="B5045" t="s">
        <v>20370</v>
      </c>
      <c r="C5045" t="s">
        <v>558</v>
      </c>
      <c r="D5045" t="s">
        <v>20371</v>
      </c>
      <c r="E5045" t="s">
        <v>630</v>
      </c>
      <c r="F5045" t="s">
        <v>2919</v>
      </c>
      <c r="G5045" t="s">
        <v>42</v>
      </c>
      <c r="H5045">
        <v>0</v>
      </c>
      <c r="I5045">
        <v>0</v>
      </c>
      <c r="J5045">
        <v>0</v>
      </c>
      <c r="K5045" t="s">
        <v>20372</v>
      </c>
    </row>
    <row r="5046" spans="1:11" x14ac:dyDescent="0.3">
      <c r="A5046" t="s">
        <v>20373</v>
      </c>
      <c r="B5046" t="s">
        <v>20374</v>
      </c>
      <c r="C5046" t="s">
        <v>27</v>
      </c>
      <c r="D5046" t="s">
        <v>20375</v>
      </c>
      <c r="E5046" t="s">
        <v>1867</v>
      </c>
      <c r="F5046" t="s">
        <v>11311</v>
      </c>
      <c r="G5046" t="s">
        <v>42</v>
      </c>
      <c r="H5046">
        <v>0</v>
      </c>
      <c r="I5046">
        <v>0</v>
      </c>
      <c r="J5046">
        <v>0</v>
      </c>
      <c r="K5046" t="s">
        <v>20376</v>
      </c>
    </row>
    <row r="5047" spans="1:11" x14ac:dyDescent="0.3">
      <c r="A5047" t="s">
        <v>20377</v>
      </c>
      <c r="B5047" t="s">
        <v>20378</v>
      </c>
      <c r="C5047" t="s">
        <v>27</v>
      </c>
      <c r="D5047" t="s">
        <v>20379</v>
      </c>
      <c r="E5047" t="s">
        <v>1867</v>
      </c>
      <c r="F5047" t="s">
        <v>10378</v>
      </c>
      <c r="G5047" t="s">
        <v>42</v>
      </c>
      <c r="H5047">
        <v>0</v>
      </c>
      <c r="I5047">
        <v>0</v>
      </c>
      <c r="J5047">
        <v>0</v>
      </c>
      <c r="K5047" t="s">
        <v>20380</v>
      </c>
    </row>
    <row r="5048" spans="1:11" x14ac:dyDescent="0.3">
      <c r="A5048" t="s">
        <v>20381</v>
      </c>
      <c r="B5048" t="s">
        <v>20382</v>
      </c>
      <c r="C5048" t="s">
        <v>27</v>
      </c>
      <c r="D5048" t="s">
        <v>20383</v>
      </c>
      <c r="E5048" t="s">
        <v>1867</v>
      </c>
      <c r="F5048" t="s">
        <v>10378</v>
      </c>
      <c r="G5048" t="s">
        <v>42</v>
      </c>
      <c r="H5048">
        <v>0</v>
      </c>
      <c r="I5048">
        <v>0</v>
      </c>
      <c r="J5048">
        <v>0</v>
      </c>
      <c r="K5048" t="s">
        <v>20384</v>
      </c>
    </row>
    <row r="5049" spans="1:11" x14ac:dyDescent="0.3">
      <c r="A5049" t="s">
        <v>20385</v>
      </c>
      <c r="B5049" t="s">
        <v>20386</v>
      </c>
      <c r="C5049" t="s">
        <v>13</v>
      </c>
      <c r="D5049" t="s">
        <v>20387</v>
      </c>
      <c r="E5049" t="s">
        <v>13199</v>
      </c>
      <c r="F5049" t="s">
        <v>16</v>
      </c>
      <c r="G5049" t="s">
        <v>117</v>
      </c>
      <c r="H5049">
        <v>0</v>
      </c>
      <c r="I5049">
        <v>0</v>
      </c>
      <c r="J5049">
        <v>0</v>
      </c>
      <c r="K5049" t="s">
        <v>20388</v>
      </c>
    </row>
    <row r="5050" spans="1:11" x14ac:dyDescent="0.3">
      <c r="A5050" t="s">
        <v>20389</v>
      </c>
      <c r="C5050" t="s">
        <v>27</v>
      </c>
      <c r="D5050" t="s">
        <v>20390</v>
      </c>
      <c r="E5050" t="s">
        <v>1867</v>
      </c>
      <c r="F5050" t="s">
        <v>16</v>
      </c>
      <c r="G5050" t="s">
        <v>12619</v>
      </c>
      <c r="H5050">
        <v>0</v>
      </c>
      <c r="I5050">
        <v>0</v>
      </c>
      <c r="J5050">
        <v>0</v>
      </c>
      <c r="K5050" t="s">
        <v>20391</v>
      </c>
    </row>
    <row r="5051" spans="1:11" x14ac:dyDescent="0.3">
      <c r="A5051" t="s">
        <v>20392</v>
      </c>
      <c r="B5051" t="s">
        <v>20393</v>
      </c>
      <c r="C5051" t="s">
        <v>27</v>
      </c>
      <c r="D5051" t="s">
        <v>20394</v>
      </c>
      <c r="E5051" t="s">
        <v>1867</v>
      </c>
      <c r="F5051" t="s">
        <v>3257</v>
      </c>
      <c r="G5051" t="s">
        <v>42</v>
      </c>
      <c r="H5051">
        <v>0</v>
      </c>
      <c r="I5051">
        <v>0</v>
      </c>
      <c r="J5051">
        <v>0</v>
      </c>
      <c r="K5051" t="s">
        <v>20395</v>
      </c>
    </row>
    <row r="5052" spans="1:11" x14ac:dyDescent="0.3">
      <c r="A5052" t="s">
        <v>20396</v>
      </c>
      <c r="B5052" t="s">
        <v>20397</v>
      </c>
      <c r="C5052" t="s">
        <v>20</v>
      </c>
      <c r="D5052" t="s">
        <v>20398</v>
      </c>
      <c r="E5052" t="s">
        <v>14059</v>
      </c>
      <c r="F5052" t="s">
        <v>14759</v>
      </c>
      <c r="G5052" t="s">
        <v>42</v>
      </c>
      <c r="H5052">
        <v>0</v>
      </c>
      <c r="I5052">
        <v>0</v>
      </c>
      <c r="J5052">
        <v>0</v>
      </c>
      <c r="K5052" t="s">
        <v>20399</v>
      </c>
    </row>
    <row r="5053" spans="1:11" x14ac:dyDescent="0.3">
      <c r="A5053" t="s">
        <v>20400</v>
      </c>
      <c r="B5053" t="s">
        <v>20401</v>
      </c>
      <c r="C5053" t="s">
        <v>13</v>
      </c>
      <c r="D5053" t="s">
        <v>20402</v>
      </c>
      <c r="E5053" t="s">
        <v>15</v>
      </c>
      <c r="F5053" t="s">
        <v>41</v>
      </c>
      <c r="G5053" t="s">
        <v>42</v>
      </c>
      <c r="H5053">
        <v>0</v>
      </c>
      <c r="I5053">
        <v>0</v>
      </c>
      <c r="J5053">
        <v>0</v>
      </c>
      <c r="K5053" t="s">
        <v>20403</v>
      </c>
    </row>
    <row r="5054" spans="1:11" x14ac:dyDescent="0.3">
      <c r="A5054" t="s">
        <v>20404</v>
      </c>
      <c r="B5054" t="s">
        <v>20405</v>
      </c>
      <c r="C5054" t="s">
        <v>20</v>
      </c>
      <c r="D5054" t="s">
        <v>20406</v>
      </c>
      <c r="E5054" t="s">
        <v>14059</v>
      </c>
      <c r="F5054" t="s">
        <v>4297</v>
      </c>
      <c r="G5054" t="s">
        <v>13237</v>
      </c>
      <c r="H5054">
        <v>0</v>
      </c>
      <c r="I5054">
        <v>0</v>
      </c>
      <c r="J5054">
        <v>0</v>
      </c>
      <c r="K5054" t="s">
        <v>20407</v>
      </c>
    </row>
    <row r="5055" spans="1:11" x14ac:dyDescent="0.3">
      <c r="A5055" t="s">
        <v>20408</v>
      </c>
      <c r="B5055" t="s">
        <v>20409</v>
      </c>
      <c r="C5055" t="s">
        <v>558</v>
      </c>
      <c r="D5055" t="s">
        <v>20410</v>
      </c>
      <c r="E5055" t="s">
        <v>1090</v>
      </c>
      <c r="F5055" t="s">
        <v>20411</v>
      </c>
      <c r="G5055" t="s">
        <v>42</v>
      </c>
      <c r="H5055">
        <v>0</v>
      </c>
      <c r="I5055">
        <v>0</v>
      </c>
      <c r="J5055">
        <v>0</v>
      </c>
      <c r="K5055" t="s">
        <v>20412</v>
      </c>
    </row>
    <row r="5056" spans="1:11" x14ac:dyDescent="0.3">
      <c r="A5056" t="s">
        <v>20413</v>
      </c>
      <c r="C5056" t="s">
        <v>27</v>
      </c>
      <c r="D5056" t="s">
        <v>20414</v>
      </c>
      <c r="E5056" t="s">
        <v>1867</v>
      </c>
      <c r="F5056" t="s">
        <v>3786</v>
      </c>
      <c r="G5056" t="s">
        <v>42</v>
      </c>
      <c r="H5056">
        <v>0</v>
      </c>
      <c r="I5056">
        <v>0</v>
      </c>
      <c r="J5056">
        <v>0</v>
      </c>
      <c r="K5056" t="s">
        <v>20415</v>
      </c>
    </row>
    <row r="5057" spans="1:11" x14ac:dyDescent="0.3">
      <c r="A5057" t="s">
        <v>20416</v>
      </c>
      <c r="B5057" t="s">
        <v>20417</v>
      </c>
      <c r="C5057" t="s">
        <v>27</v>
      </c>
      <c r="D5057" t="s">
        <v>20418</v>
      </c>
      <c r="E5057" t="s">
        <v>1867</v>
      </c>
      <c r="F5057" t="s">
        <v>12094</v>
      </c>
      <c r="G5057" t="s">
        <v>42</v>
      </c>
      <c r="H5057">
        <v>0</v>
      </c>
      <c r="I5057">
        <v>0</v>
      </c>
      <c r="J5057">
        <v>0</v>
      </c>
      <c r="K5057" t="s">
        <v>20419</v>
      </c>
    </row>
    <row r="5058" spans="1:11" x14ac:dyDescent="0.3">
      <c r="A5058" t="s">
        <v>20420</v>
      </c>
      <c r="B5058" t="s">
        <v>20421</v>
      </c>
      <c r="C5058" t="s">
        <v>20</v>
      </c>
      <c r="D5058" t="s">
        <v>20422</v>
      </c>
      <c r="E5058" t="s">
        <v>14059</v>
      </c>
      <c r="F5058" t="s">
        <v>16</v>
      </c>
      <c r="G5058" t="s">
        <v>3430</v>
      </c>
      <c r="H5058">
        <v>0</v>
      </c>
      <c r="I5058">
        <v>0</v>
      </c>
      <c r="J5058">
        <v>0</v>
      </c>
      <c r="K5058" t="s">
        <v>20423</v>
      </c>
    </row>
    <row r="5059" spans="1:11" x14ac:dyDescent="0.3">
      <c r="A5059" t="s">
        <v>20424</v>
      </c>
      <c r="B5059" t="s">
        <v>20425</v>
      </c>
      <c r="C5059" t="s">
        <v>20</v>
      </c>
      <c r="D5059" t="s">
        <v>20426</v>
      </c>
      <c r="E5059" t="s">
        <v>14059</v>
      </c>
      <c r="F5059" t="s">
        <v>7582</v>
      </c>
      <c r="G5059" t="s">
        <v>42</v>
      </c>
      <c r="H5059">
        <v>0</v>
      </c>
      <c r="I5059">
        <v>0</v>
      </c>
      <c r="J5059">
        <v>0</v>
      </c>
      <c r="K5059" t="s">
        <v>20427</v>
      </c>
    </row>
    <row r="5060" spans="1:11" x14ac:dyDescent="0.3">
      <c r="A5060" t="s">
        <v>20428</v>
      </c>
      <c r="B5060" t="s">
        <v>20429</v>
      </c>
      <c r="C5060" t="s">
        <v>27</v>
      </c>
      <c r="D5060" t="s">
        <v>20430</v>
      </c>
      <c r="E5060" t="s">
        <v>1867</v>
      </c>
      <c r="F5060" t="s">
        <v>7061</v>
      </c>
      <c r="G5060" t="s">
        <v>42</v>
      </c>
      <c r="H5060">
        <v>0</v>
      </c>
      <c r="I5060">
        <v>0</v>
      </c>
      <c r="J5060">
        <v>0</v>
      </c>
      <c r="K5060" t="s">
        <v>20431</v>
      </c>
    </row>
    <row r="5061" spans="1:11" x14ac:dyDescent="0.3">
      <c r="A5061" t="s">
        <v>20432</v>
      </c>
      <c r="C5061" t="s">
        <v>27</v>
      </c>
      <c r="D5061" t="s">
        <v>20433</v>
      </c>
      <c r="E5061" t="s">
        <v>1867</v>
      </c>
      <c r="F5061" t="s">
        <v>20434</v>
      </c>
      <c r="G5061" t="s">
        <v>42</v>
      </c>
      <c r="H5061">
        <v>0</v>
      </c>
      <c r="I5061">
        <v>0</v>
      </c>
      <c r="J5061">
        <v>0</v>
      </c>
      <c r="K5061" t="s">
        <v>20435</v>
      </c>
    </row>
    <row r="5062" spans="1:11" x14ac:dyDescent="0.3">
      <c r="A5062" t="s">
        <v>20436</v>
      </c>
      <c r="C5062" t="s">
        <v>27</v>
      </c>
      <c r="D5062" t="s">
        <v>20437</v>
      </c>
      <c r="E5062" t="s">
        <v>1867</v>
      </c>
      <c r="F5062" t="s">
        <v>1723</v>
      </c>
      <c r="G5062" t="s">
        <v>42</v>
      </c>
      <c r="H5062">
        <v>0</v>
      </c>
      <c r="I5062">
        <v>0</v>
      </c>
      <c r="J5062">
        <v>0</v>
      </c>
      <c r="K5062" t="s">
        <v>20438</v>
      </c>
    </row>
    <row r="5063" spans="1:11" x14ac:dyDescent="0.3">
      <c r="A5063" t="s">
        <v>20439</v>
      </c>
      <c r="B5063" t="s">
        <v>20440</v>
      </c>
      <c r="C5063" t="s">
        <v>558</v>
      </c>
      <c r="D5063" t="s">
        <v>20441</v>
      </c>
      <c r="E5063" t="s">
        <v>981</v>
      </c>
      <c r="F5063" t="s">
        <v>7594</v>
      </c>
      <c r="G5063" t="s">
        <v>42</v>
      </c>
      <c r="H5063">
        <v>0</v>
      </c>
      <c r="I5063">
        <v>0</v>
      </c>
      <c r="J5063">
        <v>0</v>
      </c>
      <c r="K5063" t="s">
        <v>20442</v>
      </c>
    </row>
    <row r="5064" spans="1:11" x14ac:dyDescent="0.3">
      <c r="A5064" t="s">
        <v>20443</v>
      </c>
      <c r="B5064" t="s">
        <v>20444</v>
      </c>
      <c r="C5064" t="s">
        <v>27</v>
      </c>
      <c r="D5064" t="s">
        <v>20445</v>
      </c>
      <c r="E5064" t="s">
        <v>1867</v>
      </c>
      <c r="F5064" t="s">
        <v>2852</v>
      </c>
      <c r="G5064" t="s">
        <v>42</v>
      </c>
      <c r="H5064">
        <v>0</v>
      </c>
      <c r="I5064">
        <v>0</v>
      </c>
      <c r="J5064">
        <v>0</v>
      </c>
      <c r="K5064" t="s">
        <v>20446</v>
      </c>
    </row>
    <row r="5065" spans="1:11" x14ac:dyDescent="0.3">
      <c r="A5065" t="s">
        <v>20447</v>
      </c>
      <c r="C5065" t="s">
        <v>27</v>
      </c>
      <c r="D5065" t="s">
        <v>20448</v>
      </c>
      <c r="E5065" t="s">
        <v>1867</v>
      </c>
      <c r="F5065" t="s">
        <v>1670</v>
      </c>
      <c r="G5065" t="s">
        <v>42</v>
      </c>
      <c r="H5065">
        <v>0</v>
      </c>
      <c r="I5065">
        <v>0</v>
      </c>
      <c r="J5065">
        <v>0</v>
      </c>
      <c r="K5065" t="s">
        <v>20449</v>
      </c>
    </row>
    <row r="5066" spans="1:11" x14ac:dyDescent="0.3">
      <c r="A5066" t="s">
        <v>20450</v>
      </c>
      <c r="C5066" t="s">
        <v>27</v>
      </c>
      <c r="D5066" t="s">
        <v>20451</v>
      </c>
      <c r="E5066" t="s">
        <v>1867</v>
      </c>
      <c r="F5066" t="s">
        <v>8797</v>
      </c>
      <c r="G5066" t="s">
        <v>42</v>
      </c>
      <c r="H5066">
        <v>0</v>
      </c>
      <c r="I5066">
        <v>0</v>
      </c>
      <c r="J5066">
        <v>0</v>
      </c>
      <c r="K5066" t="s">
        <v>20452</v>
      </c>
    </row>
    <row r="5067" spans="1:11" x14ac:dyDescent="0.3">
      <c r="A5067" t="s">
        <v>20453</v>
      </c>
      <c r="B5067" t="s">
        <v>20454</v>
      </c>
      <c r="C5067" t="s">
        <v>20</v>
      </c>
      <c r="D5067" t="s">
        <v>20455</v>
      </c>
      <c r="E5067" t="s">
        <v>14059</v>
      </c>
      <c r="F5067" t="s">
        <v>14941</v>
      </c>
      <c r="G5067" t="s">
        <v>23</v>
      </c>
      <c r="H5067">
        <v>0</v>
      </c>
      <c r="I5067">
        <v>0</v>
      </c>
      <c r="J5067">
        <v>0</v>
      </c>
      <c r="K5067" t="s">
        <v>20456</v>
      </c>
    </row>
    <row r="5068" spans="1:11" x14ac:dyDescent="0.3">
      <c r="A5068" t="s">
        <v>20457</v>
      </c>
      <c r="B5068" t="s">
        <v>20458</v>
      </c>
      <c r="C5068" t="s">
        <v>20</v>
      </c>
      <c r="D5068" t="s">
        <v>20459</v>
      </c>
      <c r="E5068" t="s">
        <v>14059</v>
      </c>
      <c r="F5068" t="s">
        <v>302</v>
      </c>
      <c r="G5068" t="s">
        <v>42</v>
      </c>
      <c r="H5068">
        <v>0</v>
      </c>
      <c r="I5068">
        <v>0</v>
      </c>
      <c r="J5068">
        <v>0</v>
      </c>
      <c r="K5068" t="s">
        <v>20460</v>
      </c>
    </row>
    <row r="5069" spans="1:11" x14ac:dyDescent="0.3">
      <c r="A5069" t="s">
        <v>20461</v>
      </c>
      <c r="B5069" t="s">
        <v>20462</v>
      </c>
      <c r="C5069" t="s">
        <v>20</v>
      </c>
      <c r="D5069" t="s">
        <v>20463</v>
      </c>
      <c r="E5069" t="s">
        <v>14059</v>
      </c>
      <c r="F5069" t="s">
        <v>4100</v>
      </c>
      <c r="G5069" t="s">
        <v>42</v>
      </c>
      <c r="H5069">
        <v>0</v>
      </c>
      <c r="I5069">
        <v>0</v>
      </c>
      <c r="J5069">
        <v>0</v>
      </c>
      <c r="K5069" t="s">
        <v>20464</v>
      </c>
    </row>
    <row r="5070" spans="1:11" x14ac:dyDescent="0.3">
      <c r="A5070" t="s">
        <v>20465</v>
      </c>
      <c r="B5070" t="s">
        <v>20466</v>
      </c>
      <c r="C5070" t="s">
        <v>27</v>
      </c>
      <c r="D5070" t="s">
        <v>20467</v>
      </c>
      <c r="E5070" t="s">
        <v>1867</v>
      </c>
      <c r="F5070" t="s">
        <v>3074</v>
      </c>
      <c r="G5070" t="s">
        <v>42</v>
      </c>
      <c r="H5070">
        <v>0</v>
      </c>
      <c r="I5070">
        <v>0</v>
      </c>
      <c r="J5070">
        <v>0</v>
      </c>
      <c r="K5070" t="s">
        <v>20468</v>
      </c>
    </row>
    <row r="5071" spans="1:11" x14ac:dyDescent="0.3">
      <c r="A5071" t="s">
        <v>20469</v>
      </c>
      <c r="B5071" t="s">
        <v>20470</v>
      </c>
      <c r="C5071" t="s">
        <v>27</v>
      </c>
      <c r="D5071" t="s">
        <v>20471</v>
      </c>
      <c r="E5071" t="s">
        <v>1867</v>
      </c>
      <c r="F5071" t="s">
        <v>7622</v>
      </c>
      <c r="G5071" t="s">
        <v>42</v>
      </c>
      <c r="H5071">
        <v>0</v>
      </c>
      <c r="I5071">
        <v>0</v>
      </c>
      <c r="J5071">
        <v>0</v>
      </c>
      <c r="K5071" t="s">
        <v>20472</v>
      </c>
    </row>
    <row r="5072" spans="1:11" x14ac:dyDescent="0.3">
      <c r="A5072" t="s">
        <v>20473</v>
      </c>
      <c r="B5072" t="s">
        <v>20474</v>
      </c>
      <c r="C5072" t="s">
        <v>20</v>
      </c>
      <c r="D5072" t="s">
        <v>20475</v>
      </c>
      <c r="E5072" t="s">
        <v>14059</v>
      </c>
      <c r="F5072" t="s">
        <v>20476</v>
      </c>
      <c r="G5072" t="s">
        <v>42</v>
      </c>
      <c r="H5072">
        <v>0</v>
      </c>
      <c r="I5072">
        <v>0</v>
      </c>
      <c r="J5072">
        <v>0</v>
      </c>
      <c r="K5072" t="s">
        <v>20477</v>
      </c>
    </row>
    <row r="5073" spans="1:11" x14ac:dyDescent="0.3">
      <c r="A5073" t="s">
        <v>20478</v>
      </c>
      <c r="B5073" t="s">
        <v>20479</v>
      </c>
      <c r="C5073" t="s">
        <v>27</v>
      </c>
      <c r="D5073" t="s">
        <v>20480</v>
      </c>
      <c r="E5073" t="s">
        <v>1867</v>
      </c>
      <c r="F5073" t="s">
        <v>2883</v>
      </c>
      <c r="G5073" t="s">
        <v>42</v>
      </c>
      <c r="H5073">
        <v>0</v>
      </c>
      <c r="I5073">
        <v>0</v>
      </c>
      <c r="J5073">
        <v>0</v>
      </c>
      <c r="K5073" t="s">
        <v>20481</v>
      </c>
    </row>
    <row r="5074" spans="1:11" x14ac:dyDescent="0.3">
      <c r="A5074" t="s">
        <v>20482</v>
      </c>
      <c r="B5074" t="s">
        <v>20483</v>
      </c>
      <c r="C5074" t="s">
        <v>147</v>
      </c>
      <c r="D5074" t="s">
        <v>20484</v>
      </c>
      <c r="E5074" t="s">
        <v>4768</v>
      </c>
      <c r="F5074" t="s">
        <v>13826</v>
      </c>
      <c r="G5074" t="s">
        <v>42</v>
      </c>
      <c r="H5074">
        <v>0</v>
      </c>
      <c r="I5074">
        <v>0</v>
      </c>
      <c r="J5074">
        <v>0</v>
      </c>
      <c r="K5074" t="s">
        <v>20485</v>
      </c>
    </row>
    <row r="5075" spans="1:11" x14ac:dyDescent="0.3">
      <c r="A5075" t="s">
        <v>20486</v>
      </c>
      <c r="B5075" t="s">
        <v>20487</v>
      </c>
      <c r="C5075" t="s">
        <v>27</v>
      </c>
      <c r="D5075" t="s">
        <v>20488</v>
      </c>
      <c r="E5075" t="s">
        <v>1867</v>
      </c>
      <c r="F5075" t="s">
        <v>16</v>
      </c>
      <c r="G5075" t="s">
        <v>12395</v>
      </c>
      <c r="H5075">
        <v>0</v>
      </c>
      <c r="I5075">
        <v>0</v>
      </c>
      <c r="J5075">
        <v>0</v>
      </c>
      <c r="K5075" t="s">
        <v>20489</v>
      </c>
    </row>
    <row r="5076" spans="1:11" x14ac:dyDescent="0.3">
      <c r="A5076" t="s">
        <v>20490</v>
      </c>
      <c r="C5076" t="s">
        <v>27</v>
      </c>
      <c r="D5076" t="s">
        <v>20491</v>
      </c>
      <c r="E5076" t="s">
        <v>1867</v>
      </c>
      <c r="F5076" t="s">
        <v>12900</v>
      </c>
      <c r="G5076" t="s">
        <v>42</v>
      </c>
      <c r="H5076">
        <v>0</v>
      </c>
      <c r="I5076">
        <v>0</v>
      </c>
      <c r="J5076">
        <v>0</v>
      </c>
      <c r="K5076" t="s">
        <v>20492</v>
      </c>
    </row>
    <row r="5077" spans="1:11" x14ac:dyDescent="0.3">
      <c r="A5077" t="s">
        <v>20493</v>
      </c>
      <c r="B5077" t="s">
        <v>20494</v>
      </c>
      <c r="C5077" t="s">
        <v>13</v>
      </c>
      <c r="D5077" t="s">
        <v>20495</v>
      </c>
      <c r="E5077" t="s">
        <v>13199</v>
      </c>
      <c r="F5077" t="s">
        <v>41</v>
      </c>
      <c r="G5077" t="s">
        <v>42</v>
      </c>
      <c r="H5077">
        <v>0</v>
      </c>
      <c r="I5077">
        <v>0</v>
      </c>
      <c r="J5077">
        <v>0</v>
      </c>
      <c r="K5077" t="s">
        <v>20496</v>
      </c>
    </row>
    <row r="5078" spans="1:11" x14ac:dyDescent="0.3">
      <c r="A5078" t="s">
        <v>20497</v>
      </c>
      <c r="B5078" t="s">
        <v>20498</v>
      </c>
      <c r="C5078" t="s">
        <v>27</v>
      </c>
      <c r="D5078" t="s">
        <v>20499</v>
      </c>
      <c r="E5078" t="s">
        <v>1867</v>
      </c>
      <c r="F5078" t="s">
        <v>16</v>
      </c>
      <c r="G5078" t="s">
        <v>10138</v>
      </c>
      <c r="H5078">
        <v>0</v>
      </c>
      <c r="I5078">
        <v>0</v>
      </c>
      <c r="J5078">
        <v>0</v>
      </c>
      <c r="K5078" t="s">
        <v>20500</v>
      </c>
    </row>
    <row r="5079" spans="1:11" x14ac:dyDescent="0.3">
      <c r="A5079" t="s">
        <v>20501</v>
      </c>
      <c r="B5079" t="s">
        <v>20502</v>
      </c>
      <c r="C5079" t="s">
        <v>27</v>
      </c>
      <c r="D5079" t="s">
        <v>20503</v>
      </c>
      <c r="E5079" t="s">
        <v>1867</v>
      </c>
      <c r="F5079" t="s">
        <v>2770</v>
      </c>
      <c r="G5079" t="s">
        <v>42</v>
      </c>
      <c r="H5079">
        <v>0</v>
      </c>
      <c r="I5079">
        <v>0</v>
      </c>
      <c r="J5079">
        <v>0</v>
      </c>
      <c r="K5079" t="s">
        <v>20504</v>
      </c>
    </row>
    <row r="5080" spans="1:11" x14ac:dyDescent="0.3">
      <c r="A5080" t="s">
        <v>20505</v>
      </c>
      <c r="B5080" t="s">
        <v>20506</v>
      </c>
      <c r="C5080" t="s">
        <v>13</v>
      </c>
      <c r="D5080" t="s">
        <v>20507</v>
      </c>
      <c r="E5080" t="s">
        <v>13199</v>
      </c>
      <c r="F5080" t="s">
        <v>16</v>
      </c>
      <c r="G5080" t="s">
        <v>4861</v>
      </c>
      <c r="H5080">
        <v>0</v>
      </c>
      <c r="I5080">
        <v>0</v>
      </c>
      <c r="J5080">
        <v>0</v>
      </c>
      <c r="K5080" t="s">
        <v>20508</v>
      </c>
    </row>
    <row r="5081" spans="1:11" x14ac:dyDescent="0.3">
      <c r="A5081" t="s">
        <v>20509</v>
      </c>
      <c r="B5081" t="s">
        <v>20510</v>
      </c>
      <c r="C5081" t="s">
        <v>27</v>
      </c>
      <c r="D5081" t="s">
        <v>20511</v>
      </c>
      <c r="E5081" t="s">
        <v>1867</v>
      </c>
      <c r="F5081" t="s">
        <v>16</v>
      </c>
      <c r="G5081" t="s">
        <v>1693</v>
      </c>
      <c r="H5081">
        <v>0</v>
      </c>
      <c r="I5081">
        <v>0</v>
      </c>
      <c r="J5081">
        <v>0</v>
      </c>
      <c r="K5081" t="s">
        <v>20512</v>
      </c>
    </row>
    <row r="5082" spans="1:11" x14ac:dyDescent="0.3">
      <c r="A5082" t="s">
        <v>20513</v>
      </c>
      <c r="B5082" t="s">
        <v>20514</v>
      </c>
      <c r="C5082" t="s">
        <v>13</v>
      </c>
      <c r="D5082" t="s">
        <v>20515</v>
      </c>
      <c r="E5082" t="s">
        <v>13199</v>
      </c>
      <c r="F5082" t="s">
        <v>12188</v>
      </c>
      <c r="G5082" t="s">
        <v>311</v>
      </c>
      <c r="H5082">
        <v>0</v>
      </c>
      <c r="I5082">
        <v>0</v>
      </c>
      <c r="J5082">
        <v>0</v>
      </c>
      <c r="K5082" t="s">
        <v>20516</v>
      </c>
    </row>
    <row r="5083" spans="1:11" x14ac:dyDescent="0.3">
      <c r="A5083" t="s">
        <v>20517</v>
      </c>
      <c r="B5083" t="s">
        <v>20518</v>
      </c>
      <c r="C5083" t="s">
        <v>13</v>
      </c>
      <c r="D5083" t="s">
        <v>20519</v>
      </c>
      <c r="E5083" t="s">
        <v>13199</v>
      </c>
      <c r="F5083" t="s">
        <v>16</v>
      </c>
      <c r="G5083" t="s">
        <v>8986</v>
      </c>
      <c r="H5083">
        <v>0</v>
      </c>
      <c r="I5083">
        <v>0</v>
      </c>
      <c r="J5083">
        <v>0</v>
      </c>
      <c r="K5083" t="s">
        <v>20520</v>
      </c>
    </row>
    <row r="5084" spans="1:11" x14ac:dyDescent="0.3">
      <c r="A5084" t="s">
        <v>20521</v>
      </c>
      <c r="B5084" t="s">
        <v>20522</v>
      </c>
      <c r="C5084" t="s">
        <v>13</v>
      </c>
      <c r="D5084" t="s">
        <v>20523</v>
      </c>
      <c r="E5084" t="s">
        <v>13199</v>
      </c>
      <c r="F5084" t="s">
        <v>41</v>
      </c>
      <c r="G5084" t="s">
        <v>42</v>
      </c>
      <c r="H5084">
        <v>0</v>
      </c>
      <c r="I5084">
        <v>0</v>
      </c>
      <c r="J5084">
        <v>0</v>
      </c>
      <c r="K5084" t="s">
        <v>20524</v>
      </c>
    </row>
    <row r="5085" spans="1:11" x14ac:dyDescent="0.3">
      <c r="A5085" t="s">
        <v>20525</v>
      </c>
      <c r="B5085" t="s">
        <v>20526</v>
      </c>
      <c r="C5085" t="s">
        <v>20</v>
      </c>
      <c r="D5085" t="s">
        <v>20527</v>
      </c>
      <c r="E5085" t="s">
        <v>22</v>
      </c>
      <c r="F5085" t="s">
        <v>16</v>
      </c>
      <c r="G5085" t="s">
        <v>3186</v>
      </c>
      <c r="H5085">
        <v>0</v>
      </c>
      <c r="I5085">
        <v>0</v>
      </c>
      <c r="J5085">
        <v>0</v>
      </c>
      <c r="K5085" t="s">
        <v>20528</v>
      </c>
    </row>
    <row r="5086" spans="1:11" x14ac:dyDescent="0.3">
      <c r="A5086" t="s">
        <v>20529</v>
      </c>
      <c r="B5086" t="s">
        <v>20530</v>
      </c>
      <c r="C5086" t="s">
        <v>13</v>
      </c>
      <c r="D5086" t="s">
        <v>20531</v>
      </c>
      <c r="E5086" t="s">
        <v>13199</v>
      </c>
      <c r="F5086" t="s">
        <v>41</v>
      </c>
      <c r="G5086" t="s">
        <v>42</v>
      </c>
      <c r="H5086">
        <v>0</v>
      </c>
      <c r="I5086">
        <v>0</v>
      </c>
      <c r="J5086">
        <v>0</v>
      </c>
      <c r="K5086" t="s">
        <v>20532</v>
      </c>
    </row>
    <row r="5087" spans="1:11" x14ac:dyDescent="0.3">
      <c r="A5087" t="s">
        <v>20533</v>
      </c>
      <c r="B5087" t="s">
        <v>20534</v>
      </c>
      <c r="C5087" t="s">
        <v>27</v>
      </c>
      <c r="D5087" t="s">
        <v>20535</v>
      </c>
      <c r="E5087" t="s">
        <v>1867</v>
      </c>
      <c r="F5087" t="s">
        <v>14613</v>
      </c>
      <c r="G5087" t="s">
        <v>42</v>
      </c>
      <c r="H5087">
        <v>0</v>
      </c>
      <c r="I5087">
        <v>0</v>
      </c>
      <c r="J5087">
        <v>0</v>
      </c>
      <c r="K5087" t="s">
        <v>20536</v>
      </c>
    </row>
    <row r="5088" spans="1:11" x14ac:dyDescent="0.3">
      <c r="A5088" t="s">
        <v>20537</v>
      </c>
      <c r="B5088" t="s">
        <v>20538</v>
      </c>
      <c r="C5088" t="s">
        <v>27</v>
      </c>
      <c r="D5088" t="s">
        <v>20539</v>
      </c>
      <c r="E5088" t="s">
        <v>1867</v>
      </c>
      <c r="F5088" t="s">
        <v>13097</v>
      </c>
      <c r="G5088" t="s">
        <v>17075</v>
      </c>
      <c r="H5088">
        <v>0</v>
      </c>
      <c r="I5088">
        <v>0</v>
      </c>
      <c r="J5088">
        <v>0</v>
      </c>
      <c r="K5088" t="s">
        <v>20540</v>
      </c>
    </row>
    <row r="5089" spans="1:11" x14ac:dyDescent="0.3">
      <c r="A5089" t="s">
        <v>20541</v>
      </c>
      <c r="B5089" t="s">
        <v>10550</v>
      </c>
      <c r="C5089" t="s">
        <v>20</v>
      </c>
      <c r="D5089" t="s">
        <v>20542</v>
      </c>
      <c r="E5089" t="s">
        <v>14059</v>
      </c>
      <c r="F5089" t="s">
        <v>16</v>
      </c>
      <c r="G5089" t="s">
        <v>12174</v>
      </c>
      <c r="H5089">
        <v>0</v>
      </c>
      <c r="I5089">
        <v>0</v>
      </c>
      <c r="J5089">
        <v>0</v>
      </c>
      <c r="K5089" t="s">
        <v>20543</v>
      </c>
    </row>
    <row r="5090" spans="1:11" x14ac:dyDescent="0.3">
      <c r="A5090" t="s">
        <v>20544</v>
      </c>
      <c r="B5090" t="s">
        <v>20545</v>
      </c>
      <c r="C5090" t="s">
        <v>27</v>
      </c>
      <c r="D5090" t="s">
        <v>20546</v>
      </c>
      <c r="E5090" t="s">
        <v>1867</v>
      </c>
      <c r="F5090" t="s">
        <v>16</v>
      </c>
      <c r="G5090" t="s">
        <v>107</v>
      </c>
      <c r="H5090">
        <v>0</v>
      </c>
      <c r="I5090">
        <v>0</v>
      </c>
      <c r="J5090">
        <v>0</v>
      </c>
      <c r="K5090" t="s">
        <v>20547</v>
      </c>
    </row>
    <row r="5091" spans="1:11" x14ac:dyDescent="0.3">
      <c r="A5091" t="s">
        <v>20548</v>
      </c>
      <c r="B5091" t="s">
        <v>20549</v>
      </c>
      <c r="C5091" t="s">
        <v>20</v>
      </c>
      <c r="D5091" t="s">
        <v>20550</v>
      </c>
      <c r="E5091" t="s">
        <v>14059</v>
      </c>
      <c r="F5091" t="s">
        <v>16</v>
      </c>
      <c r="G5091" t="s">
        <v>14060</v>
      </c>
      <c r="H5091">
        <v>0</v>
      </c>
      <c r="I5091">
        <v>0</v>
      </c>
      <c r="J5091">
        <v>0</v>
      </c>
      <c r="K5091" t="s">
        <v>20551</v>
      </c>
    </row>
    <row r="5092" spans="1:11" x14ac:dyDescent="0.3">
      <c r="A5092" t="s">
        <v>20552</v>
      </c>
      <c r="B5092" t="s">
        <v>20553</v>
      </c>
      <c r="C5092" t="s">
        <v>20</v>
      </c>
      <c r="D5092" t="s">
        <v>20554</v>
      </c>
      <c r="E5092" t="s">
        <v>14059</v>
      </c>
      <c r="F5092" t="s">
        <v>16</v>
      </c>
      <c r="G5092" t="s">
        <v>2853</v>
      </c>
      <c r="H5092">
        <v>0</v>
      </c>
      <c r="I5092">
        <v>0</v>
      </c>
      <c r="J5092">
        <v>0</v>
      </c>
      <c r="K5092" t="s">
        <v>20555</v>
      </c>
    </row>
    <row r="5093" spans="1:11" x14ac:dyDescent="0.3">
      <c r="A5093" t="s">
        <v>20556</v>
      </c>
      <c r="B5093" t="s">
        <v>10550</v>
      </c>
      <c r="C5093" t="s">
        <v>27</v>
      </c>
      <c r="D5093" t="s">
        <v>20557</v>
      </c>
      <c r="E5093" t="s">
        <v>1867</v>
      </c>
      <c r="F5093" t="s">
        <v>4174</v>
      </c>
      <c r="G5093" t="s">
        <v>42</v>
      </c>
      <c r="H5093">
        <v>0</v>
      </c>
      <c r="I5093">
        <v>0</v>
      </c>
      <c r="J5093">
        <v>0</v>
      </c>
      <c r="K5093" t="s">
        <v>20558</v>
      </c>
    </row>
    <row r="5094" spans="1:11" x14ac:dyDescent="0.3">
      <c r="A5094" t="s">
        <v>20559</v>
      </c>
      <c r="B5094" t="s">
        <v>10550</v>
      </c>
      <c r="C5094" t="s">
        <v>27</v>
      </c>
      <c r="D5094" t="s">
        <v>20560</v>
      </c>
      <c r="E5094" t="s">
        <v>1867</v>
      </c>
      <c r="F5094" t="s">
        <v>1674</v>
      </c>
      <c r="G5094" t="s">
        <v>42</v>
      </c>
      <c r="H5094">
        <v>0</v>
      </c>
      <c r="I5094">
        <v>0</v>
      </c>
      <c r="J5094">
        <v>0</v>
      </c>
      <c r="K5094" t="s">
        <v>20561</v>
      </c>
    </row>
    <row r="5095" spans="1:11" x14ac:dyDescent="0.3">
      <c r="A5095" t="s">
        <v>20562</v>
      </c>
      <c r="B5095" t="s">
        <v>10550</v>
      </c>
      <c r="C5095" t="s">
        <v>27</v>
      </c>
      <c r="D5095" t="s">
        <v>20563</v>
      </c>
      <c r="E5095" t="s">
        <v>1867</v>
      </c>
      <c r="F5095" t="s">
        <v>4000</v>
      </c>
      <c r="G5095" t="s">
        <v>42</v>
      </c>
      <c r="H5095">
        <v>0</v>
      </c>
      <c r="I5095">
        <v>0</v>
      </c>
      <c r="J5095">
        <v>0</v>
      </c>
      <c r="K5095" t="s">
        <v>20564</v>
      </c>
    </row>
    <row r="5096" spans="1:11" x14ac:dyDescent="0.3">
      <c r="A5096" t="s">
        <v>20565</v>
      </c>
      <c r="B5096" t="s">
        <v>20566</v>
      </c>
      <c r="C5096" t="s">
        <v>20</v>
      </c>
      <c r="D5096" t="s">
        <v>20567</v>
      </c>
      <c r="E5096" t="s">
        <v>22</v>
      </c>
      <c r="F5096" t="s">
        <v>16</v>
      </c>
      <c r="G5096" t="s">
        <v>8098</v>
      </c>
      <c r="H5096">
        <v>0</v>
      </c>
      <c r="I5096">
        <v>0</v>
      </c>
      <c r="J5096">
        <v>0</v>
      </c>
      <c r="K5096" t="s">
        <v>20568</v>
      </c>
    </row>
    <row r="5097" spans="1:11" x14ac:dyDescent="0.3">
      <c r="A5097" t="s">
        <v>20569</v>
      </c>
      <c r="B5097" t="s">
        <v>20570</v>
      </c>
      <c r="C5097" t="s">
        <v>27</v>
      </c>
      <c r="D5097" t="s">
        <v>20571</v>
      </c>
      <c r="E5097" t="s">
        <v>29</v>
      </c>
      <c r="F5097" t="s">
        <v>41</v>
      </c>
      <c r="G5097" t="s">
        <v>42</v>
      </c>
      <c r="H5097">
        <v>0</v>
      </c>
      <c r="I5097">
        <v>0</v>
      </c>
      <c r="J5097">
        <v>0</v>
      </c>
      <c r="K5097" t="s">
        <v>20572</v>
      </c>
    </row>
    <row r="5098" spans="1:11" x14ac:dyDescent="0.3">
      <c r="A5098" t="s">
        <v>20573</v>
      </c>
      <c r="B5098" t="s">
        <v>20574</v>
      </c>
      <c r="C5098" t="s">
        <v>20</v>
      </c>
      <c r="D5098" t="s">
        <v>20575</v>
      </c>
      <c r="E5098" t="s">
        <v>14059</v>
      </c>
      <c r="F5098" t="s">
        <v>10378</v>
      </c>
      <c r="G5098" t="s">
        <v>42</v>
      </c>
      <c r="H5098">
        <v>0</v>
      </c>
      <c r="I5098">
        <v>0</v>
      </c>
      <c r="J5098">
        <v>0</v>
      </c>
      <c r="K5098" t="s">
        <v>20576</v>
      </c>
    </row>
    <row r="5099" spans="1:11" x14ac:dyDescent="0.3">
      <c r="A5099" t="s">
        <v>20577</v>
      </c>
      <c r="B5099" t="s">
        <v>20578</v>
      </c>
      <c r="C5099" t="s">
        <v>27</v>
      </c>
      <c r="D5099" t="s">
        <v>20579</v>
      </c>
      <c r="E5099" t="s">
        <v>1867</v>
      </c>
      <c r="F5099" t="s">
        <v>4769</v>
      </c>
      <c r="G5099" t="s">
        <v>42</v>
      </c>
      <c r="H5099">
        <v>0</v>
      </c>
      <c r="I5099">
        <v>0</v>
      </c>
      <c r="J5099">
        <v>0</v>
      </c>
      <c r="K5099" t="s">
        <v>20580</v>
      </c>
    </row>
    <row r="5100" spans="1:11" x14ac:dyDescent="0.3">
      <c r="A5100" t="s">
        <v>20581</v>
      </c>
      <c r="B5100" t="s">
        <v>20582</v>
      </c>
      <c r="C5100" t="s">
        <v>27</v>
      </c>
      <c r="D5100" t="s">
        <v>20583</v>
      </c>
      <c r="E5100" t="s">
        <v>1867</v>
      </c>
      <c r="F5100" t="s">
        <v>1751</v>
      </c>
      <c r="G5100" t="s">
        <v>42</v>
      </c>
      <c r="H5100">
        <v>0</v>
      </c>
      <c r="I5100">
        <v>0</v>
      </c>
      <c r="J5100">
        <v>0</v>
      </c>
      <c r="K5100" t="s">
        <v>20584</v>
      </c>
    </row>
    <row r="5101" spans="1:11" x14ac:dyDescent="0.3">
      <c r="A5101" t="s">
        <v>20585</v>
      </c>
      <c r="B5101" t="s">
        <v>20586</v>
      </c>
      <c r="C5101" t="s">
        <v>558</v>
      </c>
      <c r="D5101" t="s">
        <v>20587</v>
      </c>
      <c r="E5101" t="s">
        <v>1122</v>
      </c>
      <c r="F5101" t="s">
        <v>18427</v>
      </c>
      <c r="G5101" t="s">
        <v>42</v>
      </c>
      <c r="H5101">
        <v>0</v>
      </c>
      <c r="I5101">
        <v>0</v>
      </c>
      <c r="J5101">
        <v>0</v>
      </c>
      <c r="K5101" t="s">
        <v>20588</v>
      </c>
    </row>
    <row r="5102" spans="1:11" x14ac:dyDescent="0.3">
      <c r="A5102" t="s">
        <v>20589</v>
      </c>
      <c r="B5102" t="s">
        <v>20590</v>
      </c>
      <c r="C5102" t="s">
        <v>13</v>
      </c>
      <c r="D5102" t="s">
        <v>20591</v>
      </c>
      <c r="E5102" t="s">
        <v>13199</v>
      </c>
      <c r="F5102" t="s">
        <v>41</v>
      </c>
      <c r="G5102" t="s">
        <v>42</v>
      </c>
      <c r="H5102">
        <v>0</v>
      </c>
      <c r="I5102">
        <v>0</v>
      </c>
      <c r="J5102">
        <v>0</v>
      </c>
      <c r="K5102" t="s">
        <v>20592</v>
      </c>
    </row>
    <row r="5103" spans="1:11" x14ac:dyDescent="0.3">
      <c r="A5103" t="s">
        <v>20593</v>
      </c>
      <c r="B5103" t="s">
        <v>20594</v>
      </c>
      <c r="C5103" t="s">
        <v>27</v>
      </c>
      <c r="D5103" t="s">
        <v>20595</v>
      </c>
      <c r="E5103" t="s">
        <v>1867</v>
      </c>
      <c r="F5103" t="s">
        <v>1751</v>
      </c>
      <c r="G5103" t="s">
        <v>42</v>
      </c>
      <c r="H5103">
        <v>0</v>
      </c>
      <c r="I5103">
        <v>0</v>
      </c>
      <c r="J5103">
        <v>0</v>
      </c>
      <c r="K5103" t="s">
        <v>20596</v>
      </c>
    </row>
    <row r="5104" spans="1:11" x14ac:dyDescent="0.3">
      <c r="A5104" t="s">
        <v>20597</v>
      </c>
      <c r="B5104" t="s">
        <v>20598</v>
      </c>
      <c r="C5104" t="s">
        <v>27</v>
      </c>
      <c r="D5104" t="s">
        <v>20599</v>
      </c>
      <c r="E5104" t="s">
        <v>1867</v>
      </c>
      <c r="F5104" t="s">
        <v>5281</v>
      </c>
      <c r="G5104" t="s">
        <v>42</v>
      </c>
      <c r="H5104">
        <v>0</v>
      </c>
      <c r="I5104">
        <v>0</v>
      </c>
      <c r="J5104">
        <v>0</v>
      </c>
      <c r="K5104" t="s">
        <v>20600</v>
      </c>
    </row>
    <row r="5105" spans="1:11" x14ac:dyDescent="0.3">
      <c r="A5105" t="s">
        <v>20601</v>
      </c>
      <c r="B5105" t="s">
        <v>20602</v>
      </c>
      <c r="C5105" t="s">
        <v>27</v>
      </c>
      <c r="D5105" t="s">
        <v>20603</v>
      </c>
      <c r="E5105" t="s">
        <v>1867</v>
      </c>
      <c r="F5105" t="s">
        <v>1961</v>
      </c>
      <c r="G5105" t="s">
        <v>42</v>
      </c>
      <c r="H5105">
        <v>0</v>
      </c>
      <c r="I5105">
        <v>0</v>
      </c>
      <c r="J5105">
        <v>0</v>
      </c>
      <c r="K5105" t="s">
        <v>20604</v>
      </c>
    </row>
    <row r="5106" spans="1:11" x14ac:dyDescent="0.3">
      <c r="A5106" t="s">
        <v>20605</v>
      </c>
      <c r="B5106" t="s">
        <v>20606</v>
      </c>
      <c r="C5106" t="s">
        <v>27</v>
      </c>
      <c r="D5106" t="s">
        <v>20607</v>
      </c>
      <c r="E5106" t="s">
        <v>1867</v>
      </c>
      <c r="F5106" t="s">
        <v>20608</v>
      </c>
      <c r="G5106" t="s">
        <v>42</v>
      </c>
      <c r="H5106">
        <v>0</v>
      </c>
      <c r="I5106">
        <v>0</v>
      </c>
      <c r="J5106">
        <v>0</v>
      </c>
      <c r="K5106" t="s">
        <v>20609</v>
      </c>
    </row>
    <row r="5107" spans="1:11" x14ac:dyDescent="0.3">
      <c r="A5107" t="s">
        <v>20610</v>
      </c>
      <c r="B5107" t="s">
        <v>20611</v>
      </c>
      <c r="C5107" t="s">
        <v>558</v>
      </c>
      <c r="D5107" t="s">
        <v>20612</v>
      </c>
      <c r="E5107" t="s">
        <v>981</v>
      </c>
      <c r="F5107" t="s">
        <v>3521</v>
      </c>
      <c r="G5107" t="s">
        <v>3158</v>
      </c>
      <c r="H5107">
        <v>0</v>
      </c>
      <c r="I5107">
        <v>0</v>
      </c>
      <c r="J5107">
        <v>0</v>
      </c>
      <c r="K5107" t="s">
        <v>20613</v>
      </c>
    </row>
    <row r="5108" spans="1:11" x14ac:dyDescent="0.3">
      <c r="A5108" t="s">
        <v>20614</v>
      </c>
      <c r="C5108" t="s">
        <v>27</v>
      </c>
      <c r="D5108" t="s">
        <v>20615</v>
      </c>
      <c r="E5108" t="s">
        <v>1867</v>
      </c>
      <c r="F5108" t="s">
        <v>1143</v>
      </c>
      <c r="G5108" t="s">
        <v>42</v>
      </c>
      <c r="H5108">
        <v>0</v>
      </c>
      <c r="I5108">
        <v>0</v>
      </c>
      <c r="J5108">
        <v>0</v>
      </c>
      <c r="K5108" t="s">
        <v>20616</v>
      </c>
    </row>
    <row r="5109" spans="1:11" x14ac:dyDescent="0.3">
      <c r="A5109" t="s">
        <v>20617</v>
      </c>
      <c r="B5109" t="s">
        <v>20618</v>
      </c>
      <c r="C5109" t="s">
        <v>558</v>
      </c>
      <c r="D5109" t="s">
        <v>20619</v>
      </c>
      <c r="E5109" t="s">
        <v>1122</v>
      </c>
      <c r="F5109" t="s">
        <v>1467</v>
      </c>
      <c r="G5109" t="s">
        <v>42</v>
      </c>
      <c r="H5109">
        <v>0</v>
      </c>
      <c r="I5109">
        <v>0</v>
      </c>
      <c r="J5109">
        <v>0</v>
      </c>
      <c r="K5109" t="s">
        <v>20620</v>
      </c>
    </row>
    <row r="5110" spans="1:11" x14ac:dyDescent="0.3">
      <c r="A5110" t="s">
        <v>20621</v>
      </c>
      <c r="B5110" t="s">
        <v>20622</v>
      </c>
      <c r="C5110" t="s">
        <v>466</v>
      </c>
      <c r="D5110" t="s">
        <v>20623</v>
      </c>
      <c r="E5110" t="s">
        <v>20624</v>
      </c>
      <c r="F5110" t="s">
        <v>41</v>
      </c>
      <c r="G5110" t="s">
        <v>42</v>
      </c>
      <c r="H5110">
        <v>0</v>
      </c>
      <c r="I5110">
        <v>0</v>
      </c>
      <c r="J5110">
        <v>0</v>
      </c>
      <c r="K5110" t="s">
        <v>20625</v>
      </c>
    </row>
    <row r="5111" spans="1:11" x14ac:dyDescent="0.3">
      <c r="A5111" t="s">
        <v>20626</v>
      </c>
      <c r="B5111" t="s">
        <v>20627</v>
      </c>
      <c r="C5111" t="s">
        <v>27</v>
      </c>
      <c r="D5111" t="s">
        <v>20628</v>
      </c>
      <c r="E5111" t="s">
        <v>1867</v>
      </c>
      <c r="F5111" t="s">
        <v>2313</v>
      </c>
      <c r="G5111" t="s">
        <v>42</v>
      </c>
      <c r="H5111">
        <v>0</v>
      </c>
      <c r="I5111">
        <v>0</v>
      </c>
      <c r="J5111">
        <v>0</v>
      </c>
      <c r="K5111" t="s">
        <v>20629</v>
      </c>
    </row>
    <row r="5112" spans="1:11" x14ac:dyDescent="0.3">
      <c r="A5112" t="s">
        <v>20630</v>
      </c>
      <c r="B5112" t="s">
        <v>20631</v>
      </c>
      <c r="C5112" t="s">
        <v>20</v>
      </c>
      <c r="D5112" t="s">
        <v>20632</v>
      </c>
      <c r="E5112" t="s">
        <v>14059</v>
      </c>
      <c r="F5112" t="s">
        <v>1573</v>
      </c>
      <c r="G5112" t="s">
        <v>42</v>
      </c>
      <c r="H5112">
        <v>0</v>
      </c>
      <c r="I5112">
        <v>0</v>
      </c>
      <c r="J5112">
        <v>0</v>
      </c>
      <c r="K5112" t="s">
        <v>20633</v>
      </c>
    </row>
    <row r="5113" spans="1:11" x14ac:dyDescent="0.3">
      <c r="A5113" t="s">
        <v>20634</v>
      </c>
      <c r="B5113" t="s">
        <v>20534</v>
      </c>
      <c r="C5113" t="s">
        <v>27</v>
      </c>
      <c r="D5113" t="s">
        <v>20635</v>
      </c>
      <c r="E5113" t="s">
        <v>1867</v>
      </c>
      <c r="F5113" t="s">
        <v>16</v>
      </c>
      <c r="G5113" t="s">
        <v>12395</v>
      </c>
      <c r="H5113">
        <v>0</v>
      </c>
      <c r="I5113">
        <v>0</v>
      </c>
      <c r="J5113">
        <v>0</v>
      </c>
      <c r="K5113" t="s">
        <v>20636</v>
      </c>
    </row>
    <row r="5114" spans="1:11" x14ac:dyDescent="0.3">
      <c r="A5114" t="s">
        <v>20637</v>
      </c>
      <c r="B5114" t="s">
        <v>20638</v>
      </c>
      <c r="C5114" t="s">
        <v>27</v>
      </c>
      <c r="D5114" t="s">
        <v>20639</v>
      </c>
      <c r="E5114" t="s">
        <v>1867</v>
      </c>
      <c r="F5114" t="s">
        <v>16</v>
      </c>
      <c r="G5114" t="s">
        <v>10755</v>
      </c>
      <c r="H5114">
        <v>0</v>
      </c>
      <c r="I5114">
        <v>0</v>
      </c>
      <c r="J5114">
        <v>0</v>
      </c>
      <c r="K5114" t="s">
        <v>20640</v>
      </c>
    </row>
    <row r="5115" spans="1:11" x14ac:dyDescent="0.3">
      <c r="A5115" t="s">
        <v>20641</v>
      </c>
      <c r="B5115" t="s">
        <v>20642</v>
      </c>
      <c r="C5115" t="s">
        <v>27</v>
      </c>
      <c r="D5115" t="s">
        <v>20643</v>
      </c>
      <c r="E5115" t="s">
        <v>1867</v>
      </c>
      <c r="F5115" t="s">
        <v>15103</v>
      </c>
      <c r="G5115" t="s">
        <v>1271</v>
      </c>
      <c r="H5115">
        <v>0</v>
      </c>
      <c r="I5115">
        <v>0</v>
      </c>
      <c r="J5115">
        <v>0</v>
      </c>
      <c r="K5115" t="s">
        <v>20644</v>
      </c>
    </row>
    <row r="5116" spans="1:11" x14ac:dyDescent="0.3">
      <c r="A5116" t="s">
        <v>20645</v>
      </c>
      <c r="B5116" t="s">
        <v>20646</v>
      </c>
      <c r="C5116" t="s">
        <v>13</v>
      </c>
      <c r="D5116" t="s">
        <v>20647</v>
      </c>
      <c r="E5116" t="s">
        <v>15</v>
      </c>
      <c r="F5116" t="s">
        <v>16</v>
      </c>
      <c r="G5116" t="s">
        <v>2350</v>
      </c>
      <c r="H5116">
        <v>0</v>
      </c>
      <c r="I5116">
        <v>0</v>
      </c>
      <c r="J5116">
        <v>0</v>
      </c>
      <c r="K5116" t="s">
        <v>20648</v>
      </c>
    </row>
    <row r="5117" spans="1:11" x14ac:dyDescent="0.3">
      <c r="A5117" t="s">
        <v>20649</v>
      </c>
      <c r="B5117" t="s">
        <v>20650</v>
      </c>
      <c r="C5117" t="s">
        <v>13</v>
      </c>
      <c r="D5117" t="s">
        <v>20651</v>
      </c>
      <c r="E5117" t="s">
        <v>13199</v>
      </c>
      <c r="F5117" t="s">
        <v>41</v>
      </c>
      <c r="G5117" t="s">
        <v>42</v>
      </c>
      <c r="H5117">
        <v>0</v>
      </c>
      <c r="I5117">
        <v>0</v>
      </c>
      <c r="J5117">
        <v>0</v>
      </c>
      <c r="K5117" t="s">
        <v>20652</v>
      </c>
    </row>
    <row r="5118" spans="1:11" x14ac:dyDescent="0.3">
      <c r="A5118" t="s">
        <v>20653</v>
      </c>
      <c r="B5118" t="s">
        <v>20654</v>
      </c>
      <c r="C5118" t="s">
        <v>27</v>
      </c>
      <c r="D5118" t="s">
        <v>20655</v>
      </c>
      <c r="E5118" t="s">
        <v>1867</v>
      </c>
      <c r="F5118" t="s">
        <v>16</v>
      </c>
      <c r="G5118" t="s">
        <v>7288</v>
      </c>
      <c r="H5118">
        <v>0</v>
      </c>
      <c r="I5118">
        <v>0</v>
      </c>
      <c r="J5118">
        <v>0</v>
      </c>
      <c r="K5118" t="s">
        <v>20656</v>
      </c>
    </row>
    <row r="5119" spans="1:11" x14ac:dyDescent="0.3">
      <c r="A5119" t="s">
        <v>20657</v>
      </c>
      <c r="B5119" t="s">
        <v>20658</v>
      </c>
      <c r="C5119" t="s">
        <v>27</v>
      </c>
      <c r="D5119" t="s">
        <v>20659</v>
      </c>
      <c r="E5119" t="s">
        <v>1867</v>
      </c>
      <c r="F5119" t="s">
        <v>20080</v>
      </c>
      <c r="G5119" t="s">
        <v>42</v>
      </c>
      <c r="H5119">
        <v>0</v>
      </c>
      <c r="I5119">
        <v>0</v>
      </c>
      <c r="J5119">
        <v>0</v>
      </c>
      <c r="K5119" t="s">
        <v>20660</v>
      </c>
    </row>
    <row r="5120" spans="1:11" x14ac:dyDescent="0.3">
      <c r="A5120" t="s">
        <v>20661</v>
      </c>
      <c r="B5120" t="s">
        <v>20662</v>
      </c>
      <c r="C5120" t="s">
        <v>27</v>
      </c>
      <c r="D5120" t="s">
        <v>20663</v>
      </c>
      <c r="E5120" t="s">
        <v>1867</v>
      </c>
      <c r="F5120" t="s">
        <v>16</v>
      </c>
      <c r="G5120" t="s">
        <v>20664</v>
      </c>
      <c r="H5120">
        <v>0</v>
      </c>
      <c r="I5120">
        <v>0</v>
      </c>
      <c r="J5120">
        <v>0</v>
      </c>
      <c r="K5120" t="s">
        <v>20665</v>
      </c>
    </row>
    <row r="5121" spans="1:11" x14ac:dyDescent="0.3">
      <c r="A5121" t="s">
        <v>20666</v>
      </c>
      <c r="B5121" t="s">
        <v>20667</v>
      </c>
      <c r="C5121" t="s">
        <v>147</v>
      </c>
      <c r="D5121" t="s">
        <v>20668</v>
      </c>
      <c r="E5121" t="s">
        <v>183</v>
      </c>
      <c r="F5121" t="s">
        <v>1674</v>
      </c>
      <c r="G5121" t="s">
        <v>42</v>
      </c>
      <c r="H5121">
        <v>0</v>
      </c>
      <c r="I5121">
        <v>0</v>
      </c>
      <c r="J5121">
        <v>0</v>
      </c>
      <c r="K5121" t="s">
        <v>20669</v>
      </c>
    </row>
    <row r="5122" spans="1:11" x14ac:dyDescent="0.3">
      <c r="A5122" t="s">
        <v>20670</v>
      </c>
      <c r="B5122" t="s">
        <v>20671</v>
      </c>
      <c r="C5122" t="s">
        <v>13</v>
      </c>
      <c r="D5122" t="s">
        <v>20672</v>
      </c>
      <c r="E5122" t="s">
        <v>13199</v>
      </c>
      <c r="F5122" t="s">
        <v>16</v>
      </c>
      <c r="G5122" t="s">
        <v>3291</v>
      </c>
      <c r="H5122">
        <v>0</v>
      </c>
      <c r="I5122">
        <v>0</v>
      </c>
      <c r="J5122">
        <v>0</v>
      </c>
      <c r="K5122" t="s">
        <v>20673</v>
      </c>
    </row>
    <row r="5123" spans="1:11" x14ac:dyDescent="0.3">
      <c r="A5123" t="s">
        <v>20674</v>
      </c>
      <c r="B5123" t="s">
        <v>20675</v>
      </c>
      <c r="C5123" t="s">
        <v>27</v>
      </c>
      <c r="D5123" t="s">
        <v>20676</v>
      </c>
      <c r="E5123" t="s">
        <v>1867</v>
      </c>
      <c r="F5123" t="s">
        <v>845</v>
      </c>
      <c r="G5123" t="s">
        <v>14569</v>
      </c>
      <c r="H5123">
        <v>0</v>
      </c>
      <c r="I5123">
        <v>0</v>
      </c>
      <c r="J5123">
        <v>0</v>
      </c>
      <c r="K5123" t="s">
        <v>20677</v>
      </c>
    </row>
    <row r="5124" spans="1:11" x14ac:dyDescent="0.3">
      <c r="A5124" t="s">
        <v>20678</v>
      </c>
      <c r="B5124" t="s">
        <v>20679</v>
      </c>
      <c r="C5124" t="s">
        <v>27</v>
      </c>
      <c r="D5124" t="s">
        <v>20680</v>
      </c>
      <c r="E5124" t="s">
        <v>1867</v>
      </c>
      <c r="F5124" t="s">
        <v>71</v>
      </c>
      <c r="G5124" t="s">
        <v>7803</v>
      </c>
      <c r="H5124">
        <v>0</v>
      </c>
      <c r="I5124">
        <v>0</v>
      </c>
      <c r="J5124">
        <v>0</v>
      </c>
      <c r="K5124" t="s">
        <v>20681</v>
      </c>
    </row>
    <row r="5125" spans="1:11" x14ac:dyDescent="0.3">
      <c r="A5125" t="s">
        <v>20682</v>
      </c>
      <c r="B5125" t="s">
        <v>20683</v>
      </c>
      <c r="C5125" t="s">
        <v>27</v>
      </c>
      <c r="D5125" t="s">
        <v>20684</v>
      </c>
      <c r="E5125" t="s">
        <v>1867</v>
      </c>
      <c r="F5125" t="s">
        <v>6657</v>
      </c>
      <c r="G5125" t="s">
        <v>42</v>
      </c>
      <c r="H5125">
        <v>0</v>
      </c>
      <c r="I5125">
        <v>0</v>
      </c>
      <c r="J5125">
        <v>0</v>
      </c>
      <c r="K5125" t="s">
        <v>20685</v>
      </c>
    </row>
    <row r="5126" spans="1:11" x14ac:dyDescent="0.3">
      <c r="A5126" t="s">
        <v>20686</v>
      </c>
      <c r="B5126" t="s">
        <v>20687</v>
      </c>
      <c r="C5126" t="s">
        <v>27</v>
      </c>
      <c r="D5126" t="s">
        <v>20688</v>
      </c>
      <c r="E5126" t="s">
        <v>1867</v>
      </c>
      <c r="F5126" t="s">
        <v>2237</v>
      </c>
      <c r="G5126" t="s">
        <v>42</v>
      </c>
      <c r="H5126">
        <v>0</v>
      </c>
      <c r="I5126">
        <v>0</v>
      </c>
      <c r="J5126">
        <v>0</v>
      </c>
      <c r="K5126" t="s">
        <v>20689</v>
      </c>
    </row>
    <row r="5127" spans="1:11" x14ac:dyDescent="0.3">
      <c r="A5127" t="s">
        <v>20690</v>
      </c>
      <c r="B5127" t="s">
        <v>20691</v>
      </c>
      <c r="C5127" t="s">
        <v>27</v>
      </c>
      <c r="D5127" t="s">
        <v>20692</v>
      </c>
      <c r="E5127" t="s">
        <v>1867</v>
      </c>
      <c r="F5127" t="s">
        <v>3769</v>
      </c>
      <c r="G5127" t="s">
        <v>42</v>
      </c>
      <c r="H5127">
        <v>0</v>
      </c>
      <c r="I5127">
        <v>0</v>
      </c>
      <c r="J5127">
        <v>0</v>
      </c>
      <c r="K5127" t="s">
        <v>20693</v>
      </c>
    </row>
    <row r="5128" spans="1:11" x14ac:dyDescent="0.3">
      <c r="A5128" t="s">
        <v>20694</v>
      </c>
      <c r="B5128" t="s">
        <v>20695</v>
      </c>
      <c r="C5128" t="s">
        <v>27</v>
      </c>
      <c r="D5128" t="s">
        <v>20696</v>
      </c>
      <c r="E5128" t="s">
        <v>1867</v>
      </c>
      <c r="F5128" t="s">
        <v>1793</v>
      </c>
      <c r="G5128" t="s">
        <v>42</v>
      </c>
      <c r="H5128">
        <v>0</v>
      </c>
      <c r="I5128">
        <v>0</v>
      </c>
      <c r="J5128">
        <v>0</v>
      </c>
      <c r="K5128" t="s">
        <v>20697</v>
      </c>
    </row>
    <row r="5129" spans="1:11" x14ac:dyDescent="0.3">
      <c r="A5129" t="s">
        <v>20698</v>
      </c>
      <c r="B5129" t="s">
        <v>20699</v>
      </c>
      <c r="C5129" t="s">
        <v>27</v>
      </c>
      <c r="D5129" t="s">
        <v>20700</v>
      </c>
      <c r="E5129" t="s">
        <v>1867</v>
      </c>
      <c r="F5129" t="s">
        <v>1232</v>
      </c>
      <c r="G5129" t="s">
        <v>42</v>
      </c>
      <c r="H5129">
        <v>0</v>
      </c>
      <c r="I5129">
        <v>0</v>
      </c>
      <c r="J5129">
        <v>0</v>
      </c>
      <c r="K5129" t="s">
        <v>20701</v>
      </c>
    </row>
    <row r="5130" spans="1:11" x14ac:dyDescent="0.3">
      <c r="A5130" t="s">
        <v>20702</v>
      </c>
      <c r="B5130" t="s">
        <v>20703</v>
      </c>
      <c r="C5130" t="s">
        <v>27</v>
      </c>
      <c r="D5130" t="s">
        <v>20704</v>
      </c>
      <c r="E5130" t="s">
        <v>1867</v>
      </c>
      <c r="F5130" t="s">
        <v>1687</v>
      </c>
      <c r="G5130" t="s">
        <v>42</v>
      </c>
      <c r="H5130">
        <v>0</v>
      </c>
      <c r="I5130">
        <v>0</v>
      </c>
      <c r="J5130">
        <v>0</v>
      </c>
      <c r="K5130" t="s">
        <v>20705</v>
      </c>
    </row>
    <row r="5131" spans="1:11" x14ac:dyDescent="0.3">
      <c r="A5131" t="s">
        <v>20706</v>
      </c>
      <c r="B5131" t="s">
        <v>20707</v>
      </c>
      <c r="C5131" t="s">
        <v>27</v>
      </c>
      <c r="D5131" t="s">
        <v>20708</v>
      </c>
      <c r="E5131" t="s">
        <v>1867</v>
      </c>
      <c r="F5131" t="s">
        <v>707</v>
      </c>
      <c r="G5131" t="s">
        <v>42</v>
      </c>
      <c r="H5131">
        <v>0</v>
      </c>
      <c r="I5131">
        <v>0</v>
      </c>
      <c r="J5131">
        <v>0</v>
      </c>
      <c r="K5131" t="s">
        <v>20709</v>
      </c>
    </row>
    <row r="5132" spans="1:11" x14ac:dyDescent="0.3">
      <c r="A5132" t="s">
        <v>20710</v>
      </c>
      <c r="B5132" t="s">
        <v>20711</v>
      </c>
      <c r="C5132" t="s">
        <v>27</v>
      </c>
      <c r="D5132" t="s">
        <v>20712</v>
      </c>
      <c r="E5132" t="s">
        <v>1867</v>
      </c>
      <c r="F5132" t="s">
        <v>9116</v>
      </c>
      <c r="G5132" t="s">
        <v>42</v>
      </c>
      <c r="H5132">
        <v>0</v>
      </c>
      <c r="I5132">
        <v>0</v>
      </c>
      <c r="J5132">
        <v>0</v>
      </c>
      <c r="K5132" t="s">
        <v>20713</v>
      </c>
    </row>
    <row r="5133" spans="1:11" x14ac:dyDescent="0.3">
      <c r="A5133" t="s">
        <v>20714</v>
      </c>
      <c r="B5133" t="s">
        <v>20715</v>
      </c>
      <c r="C5133" t="s">
        <v>27</v>
      </c>
      <c r="D5133" t="s">
        <v>20716</v>
      </c>
      <c r="E5133" t="s">
        <v>1867</v>
      </c>
      <c r="F5133" t="s">
        <v>11585</v>
      </c>
      <c r="G5133" t="s">
        <v>42</v>
      </c>
      <c r="H5133">
        <v>0</v>
      </c>
      <c r="I5133">
        <v>0</v>
      </c>
      <c r="J5133">
        <v>0</v>
      </c>
      <c r="K5133" t="s">
        <v>20717</v>
      </c>
    </row>
    <row r="5134" spans="1:11" x14ac:dyDescent="0.3">
      <c r="A5134" t="s">
        <v>20718</v>
      </c>
      <c r="B5134" t="s">
        <v>20719</v>
      </c>
      <c r="C5134" t="s">
        <v>27</v>
      </c>
      <c r="D5134" t="s">
        <v>20720</v>
      </c>
      <c r="E5134" t="s">
        <v>29</v>
      </c>
      <c r="F5134" t="s">
        <v>41</v>
      </c>
      <c r="G5134" t="s">
        <v>42</v>
      </c>
      <c r="H5134">
        <v>0</v>
      </c>
      <c r="I5134">
        <v>0</v>
      </c>
      <c r="J5134">
        <v>0</v>
      </c>
      <c r="K5134" t="s">
        <v>20721</v>
      </c>
    </row>
    <row r="5135" spans="1:11" x14ac:dyDescent="0.3">
      <c r="A5135" t="s">
        <v>20722</v>
      </c>
      <c r="B5135" t="s">
        <v>20723</v>
      </c>
      <c r="C5135" t="s">
        <v>27</v>
      </c>
      <c r="D5135" t="s">
        <v>20724</v>
      </c>
      <c r="E5135" t="s">
        <v>1867</v>
      </c>
      <c r="F5135" t="s">
        <v>5733</v>
      </c>
      <c r="G5135" t="s">
        <v>42</v>
      </c>
      <c r="H5135">
        <v>0</v>
      </c>
      <c r="I5135">
        <v>0</v>
      </c>
      <c r="J5135">
        <v>0</v>
      </c>
      <c r="K5135" t="s">
        <v>20725</v>
      </c>
    </row>
    <row r="5136" spans="1:11" x14ac:dyDescent="0.3">
      <c r="A5136" t="s">
        <v>20726</v>
      </c>
      <c r="B5136" t="s">
        <v>11528</v>
      </c>
      <c r="C5136" t="s">
        <v>27</v>
      </c>
      <c r="D5136" t="s">
        <v>20727</v>
      </c>
      <c r="E5136" t="s">
        <v>1867</v>
      </c>
      <c r="F5136" t="s">
        <v>16</v>
      </c>
      <c r="G5136" t="s">
        <v>9711</v>
      </c>
      <c r="H5136">
        <v>0</v>
      </c>
      <c r="I5136">
        <v>0</v>
      </c>
      <c r="J5136">
        <v>0</v>
      </c>
      <c r="K5136" t="s">
        <v>20728</v>
      </c>
    </row>
    <row r="5137" spans="1:11" x14ac:dyDescent="0.3">
      <c r="A5137" t="s">
        <v>20729</v>
      </c>
      <c r="B5137" t="s">
        <v>20730</v>
      </c>
      <c r="C5137" t="s">
        <v>20</v>
      </c>
      <c r="D5137" t="s">
        <v>20731</v>
      </c>
      <c r="E5137" t="s">
        <v>14059</v>
      </c>
      <c r="F5137" t="s">
        <v>16</v>
      </c>
      <c r="G5137" t="s">
        <v>11808</v>
      </c>
      <c r="H5137">
        <v>0</v>
      </c>
      <c r="I5137">
        <v>0</v>
      </c>
      <c r="J5137">
        <v>0</v>
      </c>
      <c r="K5137" t="s">
        <v>20732</v>
      </c>
    </row>
    <row r="5138" spans="1:11" x14ac:dyDescent="0.3">
      <c r="A5138" t="s">
        <v>20733</v>
      </c>
      <c r="B5138" t="s">
        <v>20734</v>
      </c>
      <c r="C5138" t="s">
        <v>13</v>
      </c>
      <c r="D5138" t="s">
        <v>20735</v>
      </c>
      <c r="E5138" t="s">
        <v>13199</v>
      </c>
      <c r="F5138" t="s">
        <v>41</v>
      </c>
      <c r="G5138" t="s">
        <v>42</v>
      </c>
      <c r="H5138">
        <v>0</v>
      </c>
      <c r="I5138">
        <v>0</v>
      </c>
      <c r="J5138">
        <v>0</v>
      </c>
      <c r="K5138" t="s">
        <v>20736</v>
      </c>
    </row>
    <row r="5139" spans="1:11" x14ac:dyDescent="0.3">
      <c r="A5139" t="s">
        <v>20737</v>
      </c>
      <c r="B5139" t="s">
        <v>20738</v>
      </c>
      <c r="C5139" t="s">
        <v>13</v>
      </c>
      <c r="D5139" t="s">
        <v>20739</v>
      </c>
      <c r="E5139" t="s">
        <v>13199</v>
      </c>
      <c r="F5139" t="s">
        <v>41</v>
      </c>
      <c r="G5139" t="s">
        <v>42</v>
      </c>
      <c r="H5139">
        <v>0</v>
      </c>
      <c r="I5139">
        <v>0</v>
      </c>
      <c r="J5139">
        <v>0</v>
      </c>
      <c r="K5139" t="s">
        <v>20740</v>
      </c>
    </row>
    <row r="5140" spans="1:11" x14ac:dyDescent="0.3">
      <c r="A5140" t="s">
        <v>20741</v>
      </c>
      <c r="B5140" t="s">
        <v>20742</v>
      </c>
      <c r="C5140" t="s">
        <v>558</v>
      </c>
      <c r="D5140" t="s">
        <v>20743</v>
      </c>
      <c r="E5140" t="s">
        <v>1090</v>
      </c>
      <c r="F5140" t="s">
        <v>16</v>
      </c>
      <c r="G5140" t="s">
        <v>3385</v>
      </c>
      <c r="H5140">
        <v>0</v>
      </c>
      <c r="I5140">
        <v>0</v>
      </c>
      <c r="J5140">
        <v>0</v>
      </c>
      <c r="K5140" t="s">
        <v>20744</v>
      </c>
    </row>
    <row r="5141" spans="1:11" x14ac:dyDescent="0.3">
      <c r="A5141" t="s">
        <v>20745</v>
      </c>
      <c r="C5141" t="s">
        <v>558</v>
      </c>
      <c r="D5141" t="s">
        <v>20746</v>
      </c>
      <c r="E5141" t="s">
        <v>560</v>
      </c>
      <c r="F5141" t="s">
        <v>1981</v>
      </c>
      <c r="G5141" t="s">
        <v>42</v>
      </c>
      <c r="H5141">
        <v>0</v>
      </c>
      <c r="I5141">
        <v>0</v>
      </c>
      <c r="J5141">
        <v>0</v>
      </c>
      <c r="K5141" t="s">
        <v>20747</v>
      </c>
    </row>
    <row r="5142" spans="1:11" x14ac:dyDescent="0.3">
      <c r="A5142" t="s">
        <v>20748</v>
      </c>
      <c r="C5142" t="s">
        <v>558</v>
      </c>
      <c r="D5142" t="s">
        <v>20749</v>
      </c>
      <c r="E5142" t="s">
        <v>1090</v>
      </c>
      <c r="F5142" t="s">
        <v>165</v>
      </c>
      <c r="G5142" t="s">
        <v>42</v>
      </c>
      <c r="H5142">
        <v>0</v>
      </c>
      <c r="I5142">
        <v>0</v>
      </c>
      <c r="J5142">
        <v>0</v>
      </c>
      <c r="K5142" t="s">
        <v>20750</v>
      </c>
    </row>
    <row r="5143" spans="1:11" x14ac:dyDescent="0.3">
      <c r="A5143" t="s">
        <v>20751</v>
      </c>
      <c r="B5143" t="s">
        <v>20752</v>
      </c>
      <c r="C5143" t="s">
        <v>27</v>
      </c>
      <c r="D5143" t="s">
        <v>20753</v>
      </c>
      <c r="E5143" t="s">
        <v>29</v>
      </c>
      <c r="F5143" t="s">
        <v>41</v>
      </c>
      <c r="G5143" t="s">
        <v>42</v>
      </c>
      <c r="H5143">
        <v>0</v>
      </c>
      <c r="I5143">
        <v>0</v>
      </c>
      <c r="J5143">
        <v>0</v>
      </c>
      <c r="K5143" t="s">
        <v>20754</v>
      </c>
    </row>
    <row r="5144" spans="1:11" x14ac:dyDescent="0.3">
      <c r="A5144" t="s">
        <v>20755</v>
      </c>
      <c r="B5144" t="s">
        <v>20756</v>
      </c>
      <c r="C5144" t="s">
        <v>558</v>
      </c>
      <c r="D5144" t="s">
        <v>20757</v>
      </c>
      <c r="E5144" t="s">
        <v>754</v>
      </c>
      <c r="F5144" t="s">
        <v>13885</v>
      </c>
      <c r="G5144" t="s">
        <v>42</v>
      </c>
      <c r="H5144">
        <v>0</v>
      </c>
      <c r="I5144">
        <v>0</v>
      </c>
      <c r="J5144">
        <v>0</v>
      </c>
      <c r="K5144" t="s">
        <v>20758</v>
      </c>
    </row>
    <row r="5145" spans="1:11" x14ac:dyDescent="0.3">
      <c r="A5145" t="s">
        <v>20759</v>
      </c>
      <c r="B5145" t="s">
        <v>20760</v>
      </c>
      <c r="C5145" t="s">
        <v>558</v>
      </c>
      <c r="D5145" t="s">
        <v>20761</v>
      </c>
      <c r="E5145" t="s">
        <v>1122</v>
      </c>
      <c r="F5145" t="s">
        <v>7529</v>
      </c>
      <c r="G5145" t="s">
        <v>42</v>
      </c>
      <c r="H5145">
        <v>0</v>
      </c>
      <c r="I5145">
        <v>0</v>
      </c>
      <c r="J5145">
        <v>0</v>
      </c>
      <c r="K5145" t="s">
        <v>20762</v>
      </c>
    </row>
    <row r="5146" spans="1:11" x14ac:dyDescent="0.3">
      <c r="A5146" t="s">
        <v>20763</v>
      </c>
      <c r="B5146" t="s">
        <v>20764</v>
      </c>
      <c r="C5146" t="s">
        <v>147</v>
      </c>
      <c r="D5146" t="s">
        <v>20765</v>
      </c>
      <c r="E5146" t="s">
        <v>183</v>
      </c>
      <c r="F5146" t="s">
        <v>7555</v>
      </c>
      <c r="G5146" t="s">
        <v>42</v>
      </c>
      <c r="H5146">
        <v>0</v>
      </c>
      <c r="I5146">
        <v>0</v>
      </c>
      <c r="J5146">
        <v>0</v>
      </c>
      <c r="K5146" t="s">
        <v>20766</v>
      </c>
    </row>
    <row r="5147" spans="1:11" x14ac:dyDescent="0.3">
      <c r="A5147" t="s">
        <v>20767</v>
      </c>
      <c r="C5147" t="s">
        <v>27</v>
      </c>
      <c r="D5147" t="s">
        <v>20768</v>
      </c>
      <c r="E5147" t="s">
        <v>1867</v>
      </c>
      <c r="F5147" t="s">
        <v>5882</v>
      </c>
      <c r="G5147" t="s">
        <v>529</v>
      </c>
      <c r="H5147">
        <v>0</v>
      </c>
      <c r="I5147">
        <v>0</v>
      </c>
      <c r="J5147">
        <v>0</v>
      </c>
      <c r="K5147" t="s">
        <v>20769</v>
      </c>
    </row>
    <row r="5148" spans="1:11" x14ac:dyDescent="0.3">
      <c r="A5148" t="s">
        <v>20770</v>
      </c>
      <c r="B5148" t="s">
        <v>20771</v>
      </c>
      <c r="C5148" t="s">
        <v>558</v>
      </c>
      <c r="D5148" t="s">
        <v>20772</v>
      </c>
      <c r="E5148" t="s">
        <v>1090</v>
      </c>
      <c r="F5148" t="s">
        <v>16</v>
      </c>
      <c r="G5148" t="s">
        <v>20773</v>
      </c>
      <c r="H5148">
        <v>0</v>
      </c>
      <c r="I5148">
        <v>0</v>
      </c>
      <c r="J5148">
        <v>0</v>
      </c>
      <c r="K5148" t="s">
        <v>20774</v>
      </c>
    </row>
    <row r="5149" spans="1:11" x14ac:dyDescent="0.3">
      <c r="A5149" t="s">
        <v>20775</v>
      </c>
      <c r="B5149" t="s">
        <v>20776</v>
      </c>
      <c r="C5149" t="s">
        <v>13</v>
      </c>
      <c r="D5149" t="s">
        <v>20777</v>
      </c>
      <c r="E5149" t="s">
        <v>13199</v>
      </c>
      <c r="F5149" t="s">
        <v>16</v>
      </c>
      <c r="G5149" t="s">
        <v>9640</v>
      </c>
      <c r="H5149">
        <v>0</v>
      </c>
      <c r="I5149">
        <v>0</v>
      </c>
      <c r="J5149">
        <v>0</v>
      </c>
      <c r="K5149" t="s">
        <v>20778</v>
      </c>
    </row>
    <row r="5150" spans="1:11" x14ac:dyDescent="0.3">
      <c r="A5150" t="s">
        <v>20779</v>
      </c>
      <c r="B5150" t="s">
        <v>20780</v>
      </c>
      <c r="C5150" t="s">
        <v>558</v>
      </c>
      <c r="D5150" t="s">
        <v>20781</v>
      </c>
      <c r="E5150" t="s">
        <v>630</v>
      </c>
      <c r="F5150" t="s">
        <v>3267</v>
      </c>
      <c r="G5150" t="s">
        <v>42</v>
      </c>
      <c r="H5150">
        <v>0</v>
      </c>
      <c r="I5150">
        <v>0</v>
      </c>
      <c r="J5150">
        <v>0</v>
      </c>
      <c r="K5150" t="s">
        <v>20782</v>
      </c>
    </row>
    <row r="5151" spans="1:11" x14ac:dyDescent="0.3">
      <c r="A5151" t="s">
        <v>20783</v>
      </c>
      <c r="C5151" t="s">
        <v>558</v>
      </c>
      <c r="D5151" t="s">
        <v>20784</v>
      </c>
      <c r="E5151" t="s">
        <v>1090</v>
      </c>
      <c r="F5151" t="s">
        <v>16</v>
      </c>
      <c r="G5151" t="s">
        <v>18558</v>
      </c>
      <c r="H5151">
        <v>0</v>
      </c>
      <c r="I5151">
        <v>0</v>
      </c>
      <c r="J5151">
        <v>0</v>
      </c>
      <c r="K5151" t="s">
        <v>20785</v>
      </c>
    </row>
    <row r="5152" spans="1:11" x14ac:dyDescent="0.3">
      <c r="A5152" t="s">
        <v>20786</v>
      </c>
      <c r="C5152" t="s">
        <v>558</v>
      </c>
      <c r="D5152" t="s">
        <v>20787</v>
      </c>
      <c r="E5152" t="s">
        <v>1090</v>
      </c>
      <c r="F5152" t="s">
        <v>16</v>
      </c>
      <c r="G5152" t="s">
        <v>20788</v>
      </c>
      <c r="H5152">
        <v>0</v>
      </c>
      <c r="I5152">
        <v>0</v>
      </c>
      <c r="J5152">
        <v>0</v>
      </c>
      <c r="K5152" t="s">
        <v>20789</v>
      </c>
    </row>
    <row r="5153" spans="1:11" x14ac:dyDescent="0.3">
      <c r="A5153" t="s">
        <v>20790</v>
      </c>
      <c r="C5153" t="s">
        <v>27</v>
      </c>
      <c r="D5153" t="s">
        <v>20791</v>
      </c>
      <c r="E5153" t="s">
        <v>1867</v>
      </c>
      <c r="F5153" t="s">
        <v>16</v>
      </c>
      <c r="G5153" t="s">
        <v>9279</v>
      </c>
      <c r="H5153">
        <v>0</v>
      </c>
      <c r="I5153">
        <v>0</v>
      </c>
      <c r="J5153">
        <v>0</v>
      </c>
      <c r="K5153" t="s">
        <v>20792</v>
      </c>
    </row>
    <row r="5154" spans="1:11" x14ac:dyDescent="0.3">
      <c r="A5154" t="s">
        <v>20793</v>
      </c>
      <c r="C5154" t="s">
        <v>27</v>
      </c>
      <c r="D5154" t="s">
        <v>20794</v>
      </c>
      <c r="E5154" t="s">
        <v>1867</v>
      </c>
      <c r="F5154" t="s">
        <v>3102</v>
      </c>
      <c r="G5154" t="s">
        <v>42</v>
      </c>
      <c r="H5154">
        <v>0</v>
      </c>
      <c r="I5154">
        <v>0</v>
      </c>
      <c r="J5154">
        <v>0</v>
      </c>
      <c r="K5154" t="s">
        <v>20795</v>
      </c>
    </row>
    <row r="5155" spans="1:11" x14ac:dyDescent="0.3">
      <c r="A5155" t="s">
        <v>20796</v>
      </c>
      <c r="C5155" t="s">
        <v>27</v>
      </c>
      <c r="D5155" t="s">
        <v>20797</v>
      </c>
      <c r="E5155" t="s">
        <v>1867</v>
      </c>
      <c r="F5155" t="s">
        <v>2286</v>
      </c>
      <c r="G5155" t="s">
        <v>2252</v>
      </c>
      <c r="H5155">
        <v>0</v>
      </c>
      <c r="I5155">
        <v>0</v>
      </c>
      <c r="J5155">
        <v>0</v>
      </c>
      <c r="K5155" t="s">
        <v>20798</v>
      </c>
    </row>
    <row r="5156" spans="1:11" x14ac:dyDescent="0.3">
      <c r="A5156" t="s">
        <v>20799</v>
      </c>
      <c r="B5156" t="s">
        <v>20800</v>
      </c>
      <c r="C5156" t="s">
        <v>147</v>
      </c>
      <c r="D5156" t="s">
        <v>20801</v>
      </c>
      <c r="E5156" t="s">
        <v>183</v>
      </c>
      <c r="F5156" t="s">
        <v>1590</v>
      </c>
      <c r="G5156" t="s">
        <v>42</v>
      </c>
      <c r="H5156">
        <v>0</v>
      </c>
      <c r="I5156">
        <v>0</v>
      </c>
      <c r="J5156">
        <v>0</v>
      </c>
      <c r="K5156" t="s">
        <v>20802</v>
      </c>
    </row>
    <row r="5157" spans="1:11" x14ac:dyDescent="0.3">
      <c r="A5157" t="s">
        <v>20803</v>
      </c>
      <c r="B5157" t="s">
        <v>20804</v>
      </c>
      <c r="C5157" t="s">
        <v>558</v>
      </c>
      <c r="D5157" t="s">
        <v>20805</v>
      </c>
      <c r="E5157" t="s">
        <v>1090</v>
      </c>
      <c r="F5157" t="s">
        <v>402</v>
      </c>
      <c r="G5157" t="s">
        <v>5542</v>
      </c>
      <c r="H5157">
        <v>0</v>
      </c>
      <c r="I5157">
        <v>0</v>
      </c>
      <c r="J5157">
        <v>0</v>
      </c>
      <c r="K5157" t="s">
        <v>20806</v>
      </c>
    </row>
    <row r="5158" spans="1:11" x14ac:dyDescent="0.3">
      <c r="A5158" t="s">
        <v>20807</v>
      </c>
      <c r="B5158" t="s">
        <v>20808</v>
      </c>
      <c r="C5158" t="s">
        <v>558</v>
      </c>
      <c r="D5158" t="s">
        <v>20809</v>
      </c>
      <c r="E5158" t="s">
        <v>1090</v>
      </c>
      <c r="F5158" t="s">
        <v>20810</v>
      </c>
      <c r="G5158" t="s">
        <v>8098</v>
      </c>
      <c r="H5158">
        <v>0</v>
      </c>
      <c r="I5158">
        <v>0</v>
      </c>
      <c r="J5158">
        <v>0</v>
      </c>
      <c r="K5158" t="s">
        <v>20811</v>
      </c>
    </row>
    <row r="5159" spans="1:11" x14ac:dyDescent="0.3">
      <c r="A5159" t="s">
        <v>20812</v>
      </c>
      <c r="B5159" t="s">
        <v>20804</v>
      </c>
      <c r="C5159" t="s">
        <v>558</v>
      </c>
      <c r="D5159" t="s">
        <v>20813</v>
      </c>
      <c r="E5159" t="s">
        <v>1090</v>
      </c>
      <c r="F5159" t="s">
        <v>15739</v>
      </c>
      <c r="G5159" t="s">
        <v>4273</v>
      </c>
      <c r="H5159">
        <v>0</v>
      </c>
      <c r="I5159">
        <v>0</v>
      </c>
      <c r="J5159">
        <v>0</v>
      </c>
      <c r="K5159" t="s">
        <v>20814</v>
      </c>
    </row>
    <row r="5160" spans="1:11" x14ac:dyDescent="0.3">
      <c r="A5160" t="s">
        <v>20815</v>
      </c>
      <c r="B5160" t="s">
        <v>20816</v>
      </c>
      <c r="C5160" t="s">
        <v>27</v>
      </c>
      <c r="D5160" t="s">
        <v>20817</v>
      </c>
      <c r="E5160" t="s">
        <v>1867</v>
      </c>
      <c r="F5160" t="s">
        <v>2901</v>
      </c>
      <c r="G5160" t="s">
        <v>42</v>
      </c>
      <c r="H5160">
        <v>0</v>
      </c>
      <c r="I5160">
        <v>0</v>
      </c>
      <c r="J5160">
        <v>0</v>
      </c>
      <c r="K5160" t="s">
        <v>20818</v>
      </c>
    </row>
    <row r="5161" spans="1:11" x14ac:dyDescent="0.3">
      <c r="A5161" t="s">
        <v>20819</v>
      </c>
      <c r="B5161" t="s">
        <v>20820</v>
      </c>
      <c r="C5161" t="s">
        <v>558</v>
      </c>
      <c r="D5161" t="s">
        <v>20821</v>
      </c>
      <c r="E5161" t="s">
        <v>630</v>
      </c>
      <c r="F5161" t="s">
        <v>3769</v>
      </c>
      <c r="G5161" t="s">
        <v>42</v>
      </c>
      <c r="H5161">
        <v>0</v>
      </c>
      <c r="I5161">
        <v>0</v>
      </c>
      <c r="J5161">
        <v>0</v>
      </c>
      <c r="K5161" t="s">
        <v>20822</v>
      </c>
    </row>
    <row r="5162" spans="1:11" x14ac:dyDescent="0.3">
      <c r="A5162" t="s">
        <v>20823</v>
      </c>
      <c r="C5162" t="s">
        <v>558</v>
      </c>
      <c r="D5162" t="s">
        <v>20824</v>
      </c>
      <c r="E5162" t="s">
        <v>1090</v>
      </c>
      <c r="F5162" t="s">
        <v>20825</v>
      </c>
      <c r="G5162" t="s">
        <v>3301</v>
      </c>
      <c r="H5162">
        <v>0</v>
      </c>
      <c r="I5162">
        <v>0</v>
      </c>
      <c r="J5162">
        <v>0</v>
      </c>
      <c r="K5162" t="s">
        <v>20826</v>
      </c>
    </row>
    <row r="5163" spans="1:11" x14ac:dyDescent="0.3">
      <c r="A5163" t="s">
        <v>20827</v>
      </c>
      <c r="C5163" t="s">
        <v>558</v>
      </c>
      <c r="D5163" t="s">
        <v>20828</v>
      </c>
      <c r="E5163" t="s">
        <v>1090</v>
      </c>
      <c r="F5163" t="s">
        <v>16</v>
      </c>
      <c r="G5163" t="s">
        <v>20829</v>
      </c>
      <c r="H5163">
        <v>0</v>
      </c>
      <c r="I5163">
        <v>0</v>
      </c>
      <c r="J5163">
        <v>0</v>
      </c>
      <c r="K5163" t="s">
        <v>20830</v>
      </c>
    </row>
    <row r="5164" spans="1:11" x14ac:dyDescent="0.3">
      <c r="A5164" t="s">
        <v>20831</v>
      </c>
      <c r="B5164" t="s">
        <v>20832</v>
      </c>
      <c r="C5164" t="s">
        <v>558</v>
      </c>
      <c r="D5164" t="s">
        <v>20833</v>
      </c>
      <c r="E5164" t="s">
        <v>1090</v>
      </c>
      <c r="F5164" t="s">
        <v>16</v>
      </c>
      <c r="G5164" t="s">
        <v>12767</v>
      </c>
      <c r="H5164">
        <v>0</v>
      </c>
      <c r="I5164">
        <v>0</v>
      </c>
      <c r="J5164">
        <v>0</v>
      </c>
      <c r="K5164" t="s">
        <v>20834</v>
      </c>
    </row>
    <row r="5165" spans="1:11" x14ac:dyDescent="0.3">
      <c r="A5165" t="s">
        <v>20835</v>
      </c>
      <c r="C5165" t="s">
        <v>558</v>
      </c>
      <c r="D5165" t="s">
        <v>20836</v>
      </c>
      <c r="E5165" t="s">
        <v>1090</v>
      </c>
      <c r="F5165" t="s">
        <v>16</v>
      </c>
      <c r="G5165" t="s">
        <v>15540</v>
      </c>
      <c r="H5165">
        <v>0</v>
      </c>
      <c r="I5165">
        <v>0</v>
      </c>
      <c r="J5165">
        <v>0</v>
      </c>
      <c r="K5165" t="s">
        <v>20837</v>
      </c>
    </row>
    <row r="5166" spans="1:11" x14ac:dyDescent="0.3">
      <c r="A5166" t="s">
        <v>20838</v>
      </c>
      <c r="C5166" t="s">
        <v>27</v>
      </c>
      <c r="D5166" t="s">
        <v>20839</v>
      </c>
      <c r="E5166" t="s">
        <v>1867</v>
      </c>
      <c r="F5166" t="s">
        <v>6622</v>
      </c>
      <c r="G5166" t="s">
        <v>42</v>
      </c>
      <c r="H5166">
        <v>0</v>
      </c>
      <c r="I5166">
        <v>0</v>
      </c>
      <c r="J5166">
        <v>0</v>
      </c>
      <c r="K5166" t="s">
        <v>20840</v>
      </c>
    </row>
    <row r="5167" spans="1:11" x14ac:dyDescent="0.3">
      <c r="A5167" t="s">
        <v>20841</v>
      </c>
      <c r="B5167" t="s">
        <v>20832</v>
      </c>
      <c r="C5167" t="s">
        <v>27</v>
      </c>
      <c r="D5167" t="s">
        <v>20842</v>
      </c>
      <c r="E5167" t="s">
        <v>1867</v>
      </c>
      <c r="F5167" t="s">
        <v>4959</v>
      </c>
      <c r="G5167" t="s">
        <v>42</v>
      </c>
      <c r="H5167">
        <v>0</v>
      </c>
      <c r="I5167">
        <v>0</v>
      </c>
      <c r="J5167">
        <v>0</v>
      </c>
      <c r="K5167" t="s">
        <v>20843</v>
      </c>
    </row>
    <row r="5168" spans="1:11" x14ac:dyDescent="0.3">
      <c r="A5168" t="s">
        <v>20844</v>
      </c>
      <c r="B5168" t="s">
        <v>20845</v>
      </c>
      <c r="C5168" t="s">
        <v>558</v>
      </c>
      <c r="D5168" t="s">
        <v>20846</v>
      </c>
      <c r="E5168" t="s">
        <v>1090</v>
      </c>
      <c r="F5168" t="s">
        <v>15302</v>
      </c>
      <c r="G5168" t="s">
        <v>2836</v>
      </c>
      <c r="H5168">
        <v>0</v>
      </c>
      <c r="I5168">
        <v>0</v>
      </c>
      <c r="J5168">
        <v>0</v>
      </c>
      <c r="K5168" t="s">
        <v>20847</v>
      </c>
    </row>
    <row r="5169" spans="1:11" x14ac:dyDescent="0.3">
      <c r="A5169" t="s">
        <v>20848</v>
      </c>
      <c r="B5169" t="s">
        <v>20849</v>
      </c>
      <c r="C5169" t="s">
        <v>558</v>
      </c>
      <c r="D5169" t="s">
        <v>20850</v>
      </c>
      <c r="E5169" t="s">
        <v>1090</v>
      </c>
      <c r="F5169" t="s">
        <v>16</v>
      </c>
      <c r="G5169" t="s">
        <v>3694</v>
      </c>
      <c r="H5169">
        <v>0</v>
      </c>
      <c r="I5169">
        <v>0</v>
      </c>
      <c r="J5169">
        <v>0</v>
      </c>
      <c r="K5169" t="s">
        <v>20851</v>
      </c>
    </row>
    <row r="5170" spans="1:11" x14ac:dyDescent="0.3">
      <c r="A5170" t="s">
        <v>20852</v>
      </c>
      <c r="B5170" t="s">
        <v>20853</v>
      </c>
      <c r="C5170" t="s">
        <v>558</v>
      </c>
      <c r="D5170" t="s">
        <v>20854</v>
      </c>
      <c r="E5170" t="s">
        <v>1090</v>
      </c>
      <c r="F5170" t="s">
        <v>6505</v>
      </c>
      <c r="G5170" t="s">
        <v>14569</v>
      </c>
      <c r="H5170">
        <v>0</v>
      </c>
      <c r="I5170">
        <v>0</v>
      </c>
      <c r="J5170">
        <v>0</v>
      </c>
      <c r="K5170" t="s">
        <v>20855</v>
      </c>
    </row>
    <row r="5171" spans="1:11" x14ac:dyDescent="0.3">
      <c r="A5171" t="s">
        <v>20856</v>
      </c>
      <c r="B5171" t="s">
        <v>20849</v>
      </c>
      <c r="C5171" t="s">
        <v>27</v>
      </c>
      <c r="D5171" t="s">
        <v>20857</v>
      </c>
      <c r="E5171" t="s">
        <v>1867</v>
      </c>
      <c r="F5171" t="s">
        <v>7428</v>
      </c>
      <c r="G5171" t="s">
        <v>42</v>
      </c>
      <c r="H5171">
        <v>0</v>
      </c>
      <c r="I5171">
        <v>0</v>
      </c>
      <c r="J5171">
        <v>0</v>
      </c>
      <c r="K5171" t="s">
        <v>20858</v>
      </c>
    </row>
    <row r="5172" spans="1:11" x14ac:dyDescent="0.3">
      <c r="A5172" t="s">
        <v>20859</v>
      </c>
      <c r="C5172" t="s">
        <v>27</v>
      </c>
      <c r="D5172" t="s">
        <v>20860</v>
      </c>
      <c r="E5172" t="s">
        <v>29</v>
      </c>
      <c r="F5172" t="s">
        <v>41</v>
      </c>
      <c r="G5172" t="s">
        <v>42</v>
      </c>
      <c r="H5172">
        <v>0</v>
      </c>
      <c r="I5172">
        <v>0</v>
      </c>
      <c r="J5172">
        <v>0</v>
      </c>
      <c r="K5172" t="s">
        <v>20861</v>
      </c>
    </row>
    <row r="5173" spans="1:11" x14ac:dyDescent="0.3">
      <c r="A5173" t="s">
        <v>20862</v>
      </c>
      <c r="B5173" t="s">
        <v>20863</v>
      </c>
      <c r="C5173" t="s">
        <v>27</v>
      </c>
      <c r="D5173" t="s">
        <v>20864</v>
      </c>
      <c r="E5173" t="s">
        <v>1867</v>
      </c>
      <c r="F5173" t="s">
        <v>397</v>
      </c>
      <c r="G5173" t="s">
        <v>42</v>
      </c>
      <c r="H5173">
        <v>0</v>
      </c>
      <c r="I5173">
        <v>0</v>
      </c>
      <c r="J5173">
        <v>0</v>
      </c>
      <c r="K5173" t="s">
        <v>20865</v>
      </c>
    </row>
    <row r="5174" spans="1:11" x14ac:dyDescent="0.3">
      <c r="A5174" t="s">
        <v>20866</v>
      </c>
      <c r="B5174" t="s">
        <v>20867</v>
      </c>
      <c r="C5174" t="s">
        <v>27</v>
      </c>
      <c r="D5174" t="s">
        <v>20868</v>
      </c>
      <c r="E5174" t="s">
        <v>1867</v>
      </c>
      <c r="F5174" t="s">
        <v>7555</v>
      </c>
      <c r="G5174" t="s">
        <v>42</v>
      </c>
      <c r="H5174">
        <v>0</v>
      </c>
      <c r="I5174">
        <v>0</v>
      </c>
      <c r="J5174">
        <v>0</v>
      </c>
      <c r="K5174" t="s">
        <v>20869</v>
      </c>
    </row>
    <row r="5175" spans="1:11" x14ac:dyDescent="0.3">
      <c r="A5175" t="s">
        <v>20870</v>
      </c>
      <c r="B5175" t="s">
        <v>20871</v>
      </c>
      <c r="C5175" t="s">
        <v>27</v>
      </c>
      <c r="D5175" t="s">
        <v>20872</v>
      </c>
      <c r="E5175" t="s">
        <v>1867</v>
      </c>
      <c r="F5175" t="s">
        <v>7044</v>
      </c>
      <c r="G5175" t="s">
        <v>42</v>
      </c>
      <c r="H5175">
        <v>0</v>
      </c>
      <c r="I5175">
        <v>0</v>
      </c>
      <c r="J5175">
        <v>0</v>
      </c>
      <c r="K5175" t="s">
        <v>20873</v>
      </c>
    </row>
    <row r="5176" spans="1:11" x14ac:dyDescent="0.3">
      <c r="A5176" t="s">
        <v>20874</v>
      </c>
      <c r="B5176" t="s">
        <v>20875</v>
      </c>
      <c r="C5176" t="s">
        <v>27</v>
      </c>
      <c r="D5176" t="s">
        <v>20876</v>
      </c>
      <c r="E5176" t="s">
        <v>1867</v>
      </c>
      <c r="F5176" t="s">
        <v>7169</v>
      </c>
      <c r="G5176" t="s">
        <v>42</v>
      </c>
      <c r="H5176">
        <v>0</v>
      </c>
      <c r="I5176">
        <v>0</v>
      </c>
      <c r="J5176">
        <v>0</v>
      </c>
      <c r="K5176" t="s">
        <v>20877</v>
      </c>
    </row>
    <row r="5177" spans="1:11" x14ac:dyDescent="0.3">
      <c r="A5177" t="s">
        <v>20878</v>
      </c>
      <c r="B5177" t="s">
        <v>20879</v>
      </c>
      <c r="C5177" t="s">
        <v>27</v>
      </c>
      <c r="D5177" t="s">
        <v>20880</v>
      </c>
      <c r="E5177" t="s">
        <v>1867</v>
      </c>
      <c r="F5177" t="s">
        <v>2914</v>
      </c>
      <c r="G5177" t="s">
        <v>42</v>
      </c>
      <c r="H5177">
        <v>0</v>
      </c>
      <c r="I5177">
        <v>0</v>
      </c>
      <c r="J5177">
        <v>0</v>
      </c>
      <c r="K5177" t="s">
        <v>20881</v>
      </c>
    </row>
    <row r="5178" spans="1:11" x14ac:dyDescent="0.3">
      <c r="A5178" t="s">
        <v>20882</v>
      </c>
      <c r="B5178" t="s">
        <v>20883</v>
      </c>
      <c r="C5178" t="s">
        <v>27</v>
      </c>
      <c r="D5178" t="s">
        <v>20884</v>
      </c>
      <c r="E5178" t="s">
        <v>1867</v>
      </c>
      <c r="F5178" t="s">
        <v>3944</v>
      </c>
      <c r="G5178" t="s">
        <v>42</v>
      </c>
      <c r="H5178">
        <v>0</v>
      </c>
      <c r="I5178">
        <v>0</v>
      </c>
      <c r="J5178">
        <v>0</v>
      </c>
      <c r="K5178" t="s">
        <v>20885</v>
      </c>
    </row>
    <row r="5179" spans="1:11" x14ac:dyDescent="0.3">
      <c r="A5179" t="s">
        <v>20886</v>
      </c>
      <c r="B5179" t="s">
        <v>20887</v>
      </c>
      <c r="C5179" t="s">
        <v>27</v>
      </c>
      <c r="D5179" t="s">
        <v>20888</v>
      </c>
      <c r="E5179" t="s">
        <v>1867</v>
      </c>
      <c r="F5179" t="s">
        <v>10848</v>
      </c>
      <c r="G5179" t="s">
        <v>42</v>
      </c>
      <c r="H5179">
        <v>0</v>
      </c>
      <c r="I5179">
        <v>0</v>
      </c>
      <c r="J5179">
        <v>0</v>
      </c>
      <c r="K5179" t="s">
        <v>20889</v>
      </c>
    </row>
    <row r="5180" spans="1:11" x14ac:dyDescent="0.3">
      <c r="A5180" t="s">
        <v>20890</v>
      </c>
      <c r="B5180" t="s">
        <v>20891</v>
      </c>
      <c r="C5180" t="s">
        <v>27</v>
      </c>
      <c r="D5180" t="s">
        <v>20892</v>
      </c>
      <c r="E5180" t="s">
        <v>1867</v>
      </c>
      <c r="F5180" t="s">
        <v>5696</v>
      </c>
      <c r="G5180" t="s">
        <v>42</v>
      </c>
      <c r="H5180">
        <v>0</v>
      </c>
      <c r="I5180">
        <v>0</v>
      </c>
      <c r="J5180">
        <v>0</v>
      </c>
      <c r="K5180" t="s">
        <v>20893</v>
      </c>
    </row>
    <row r="5181" spans="1:11" x14ac:dyDescent="0.3">
      <c r="A5181" t="s">
        <v>20894</v>
      </c>
      <c r="B5181" t="s">
        <v>20895</v>
      </c>
      <c r="C5181" t="s">
        <v>27</v>
      </c>
      <c r="D5181" t="s">
        <v>20896</v>
      </c>
      <c r="E5181" t="s">
        <v>1867</v>
      </c>
      <c r="F5181" t="s">
        <v>17463</v>
      </c>
      <c r="G5181" t="s">
        <v>42</v>
      </c>
      <c r="H5181">
        <v>0</v>
      </c>
      <c r="I5181">
        <v>0</v>
      </c>
      <c r="J5181">
        <v>0</v>
      </c>
      <c r="K5181" t="s">
        <v>20897</v>
      </c>
    </row>
    <row r="5182" spans="1:11" x14ac:dyDescent="0.3">
      <c r="A5182" t="s">
        <v>20898</v>
      </c>
      <c r="B5182" t="s">
        <v>20899</v>
      </c>
      <c r="C5182" t="s">
        <v>27</v>
      </c>
      <c r="D5182" t="s">
        <v>20900</v>
      </c>
      <c r="E5182" t="s">
        <v>1867</v>
      </c>
      <c r="F5182" t="s">
        <v>1634</v>
      </c>
      <c r="G5182" t="s">
        <v>42</v>
      </c>
      <c r="H5182">
        <v>0</v>
      </c>
      <c r="I5182">
        <v>0</v>
      </c>
      <c r="J5182">
        <v>0</v>
      </c>
      <c r="K5182" t="s">
        <v>20901</v>
      </c>
    </row>
    <row r="5183" spans="1:11" x14ac:dyDescent="0.3">
      <c r="A5183" t="s">
        <v>20902</v>
      </c>
      <c r="B5183" t="s">
        <v>20903</v>
      </c>
      <c r="C5183" t="s">
        <v>27</v>
      </c>
      <c r="D5183" t="s">
        <v>20904</v>
      </c>
      <c r="E5183" t="s">
        <v>29</v>
      </c>
      <c r="F5183" t="s">
        <v>41</v>
      </c>
      <c r="G5183" t="s">
        <v>42</v>
      </c>
      <c r="H5183">
        <v>0</v>
      </c>
      <c r="I5183">
        <v>0</v>
      </c>
      <c r="J5183">
        <v>0</v>
      </c>
      <c r="K5183" t="s">
        <v>20905</v>
      </c>
    </row>
    <row r="5184" spans="1:11" x14ac:dyDescent="0.3">
      <c r="A5184" t="s">
        <v>20906</v>
      </c>
      <c r="B5184" t="s">
        <v>20907</v>
      </c>
      <c r="C5184" t="s">
        <v>27</v>
      </c>
      <c r="D5184" t="s">
        <v>20908</v>
      </c>
      <c r="E5184" t="s">
        <v>1867</v>
      </c>
      <c r="F5184" t="s">
        <v>1247</v>
      </c>
      <c r="G5184" t="s">
        <v>42</v>
      </c>
      <c r="H5184">
        <v>0</v>
      </c>
      <c r="I5184">
        <v>0</v>
      </c>
      <c r="J5184">
        <v>0</v>
      </c>
      <c r="K5184" t="s">
        <v>20909</v>
      </c>
    </row>
    <row r="5185" spans="1:11" x14ac:dyDescent="0.3">
      <c r="A5185" t="s">
        <v>20910</v>
      </c>
      <c r="B5185" t="s">
        <v>20911</v>
      </c>
      <c r="C5185" t="s">
        <v>27</v>
      </c>
      <c r="D5185" t="s">
        <v>20912</v>
      </c>
      <c r="E5185" t="s">
        <v>1867</v>
      </c>
      <c r="F5185" t="s">
        <v>1531</v>
      </c>
      <c r="G5185" t="s">
        <v>42</v>
      </c>
      <c r="H5185">
        <v>0</v>
      </c>
      <c r="I5185">
        <v>0</v>
      </c>
      <c r="J5185">
        <v>0</v>
      </c>
      <c r="K5185" t="s">
        <v>20913</v>
      </c>
    </row>
    <row r="5186" spans="1:11" x14ac:dyDescent="0.3">
      <c r="A5186" t="s">
        <v>20914</v>
      </c>
      <c r="B5186" t="s">
        <v>20915</v>
      </c>
      <c r="C5186" t="s">
        <v>558</v>
      </c>
      <c r="D5186" t="s">
        <v>20916</v>
      </c>
      <c r="E5186" t="s">
        <v>1090</v>
      </c>
      <c r="F5186" t="s">
        <v>16</v>
      </c>
      <c r="G5186" t="s">
        <v>8991</v>
      </c>
      <c r="H5186">
        <v>0</v>
      </c>
      <c r="I5186">
        <v>0</v>
      </c>
      <c r="J5186">
        <v>0</v>
      </c>
      <c r="K5186" t="s">
        <v>20917</v>
      </c>
    </row>
    <row r="5187" spans="1:11" x14ac:dyDescent="0.3">
      <c r="A5187" t="s">
        <v>20918</v>
      </c>
      <c r="B5187" t="s">
        <v>20919</v>
      </c>
      <c r="C5187" t="s">
        <v>558</v>
      </c>
      <c r="D5187" t="s">
        <v>20920</v>
      </c>
      <c r="E5187" t="s">
        <v>1090</v>
      </c>
      <c r="F5187" t="s">
        <v>18612</v>
      </c>
      <c r="G5187" t="s">
        <v>42</v>
      </c>
      <c r="H5187">
        <v>0</v>
      </c>
      <c r="I5187">
        <v>0</v>
      </c>
      <c r="J5187">
        <v>0</v>
      </c>
      <c r="K5187" t="s">
        <v>20921</v>
      </c>
    </row>
    <row r="5188" spans="1:11" x14ac:dyDescent="0.3">
      <c r="A5188" t="s">
        <v>20922</v>
      </c>
      <c r="C5188" t="s">
        <v>558</v>
      </c>
      <c r="D5188" t="s">
        <v>20923</v>
      </c>
      <c r="E5188" t="s">
        <v>1090</v>
      </c>
      <c r="F5188" t="s">
        <v>16</v>
      </c>
      <c r="G5188" t="s">
        <v>20924</v>
      </c>
      <c r="H5188">
        <v>0</v>
      </c>
      <c r="I5188">
        <v>0</v>
      </c>
      <c r="J5188">
        <v>0</v>
      </c>
      <c r="K5188" t="s">
        <v>20925</v>
      </c>
    </row>
    <row r="5189" spans="1:11" x14ac:dyDescent="0.3">
      <c r="A5189" t="s">
        <v>20926</v>
      </c>
      <c r="B5189" t="s">
        <v>20927</v>
      </c>
      <c r="C5189" t="s">
        <v>13</v>
      </c>
      <c r="D5189" t="s">
        <v>20928</v>
      </c>
      <c r="E5189" t="s">
        <v>13199</v>
      </c>
      <c r="F5189" t="s">
        <v>20929</v>
      </c>
      <c r="G5189" t="s">
        <v>9609</v>
      </c>
      <c r="H5189">
        <v>0</v>
      </c>
      <c r="I5189">
        <v>0</v>
      </c>
      <c r="J5189">
        <v>0</v>
      </c>
      <c r="K5189" t="s">
        <v>20930</v>
      </c>
    </row>
    <row r="5190" spans="1:11" x14ac:dyDescent="0.3">
      <c r="A5190" t="s">
        <v>20931</v>
      </c>
      <c r="B5190" t="s">
        <v>20932</v>
      </c>
      <c r="C5190" t="s">
        <v>20</v>
      </c>
      <c r="D5190" t="s">
        <v>20933</v>
      </c>
      <c r="E5190" t="s">
        <v>14059</v>
      </c>
      <c r="F5190" t="s">
        <v>16</v>
      </c>
      <c r="G5190" t="s">
        <v>951</v>
      </c>
      <c r="H5190">
        <v>0</v>
      </c>
      <c r="I5190">
        <v>0</v>
      </c>
      <c r="J5190">
        <v>0</v>
      </c>
      <c r="K5190" t="s">
        <v>20934</v>
      </c>
    </row>
    <row r="5191" spans="1:11" x14ac:dyDescent="0.3">
      <c r="A5191" t="s">
        <v>20935</v>
      </c>
      <c r="B5191" t="s">
        <v>20936</v>
      </c>
      <c r="C5191" t="s">
        <v>558</v>
      </c>
      <c r="D5191" t="s">
        <v>20937</v>
      </c>
      <c r="E5191" t="s">
        <v>630</v>
      </c>
      <c r="F5191" t="s">
        <v>16</v>
      </c>
      <c r="G5191" t="s">
        <v>756</v>
      </c>
      <c r="H5191">
        <v>0</v>
      </c>
      <c r="I5191">
        <v>0</v>
      </c>
      <c r="J5191">
        <v>0</v>
      </c>
      <c r="K5191" t="s">
        <v>20938</v>
      </c>
    </row>
    <row r="5192" spans="1:11" x14ac:dyDescent="0.3">
      <c r="A5192" t="s">
        <v>20939</v>
      </c>
      <c r="B5192" t="s">
        <v>20932</v>
      </c>
      <c r="C5192" t="s">
        <v>27</v>
      </c>
      <c r="D5192" t="s">
        <v>20940</v>
      </c>
      <c r="E5192" t="s">
        <v>1867</v>
      </c>
      <c r="F5192" t="s">
        <v>6061</v>
      </c>
      <c r="G5192" t="s">
        <v>42</v>
      </c>
      <c r="H5192">
        <v>0</v>
      </c>
      <c r="I5192">
        <v>0</v>
      </c>
      <c r="J5192">
        <v>0</v>
      </c>
      <c r="K5192" t="s">
        <v>20941</v>
      </c>
    </row>
    <row r="5193" spans="1:11" x14ac:dyDescent="0.3">
      <c r="A5193" t="s">
        <v>20942</v>
      </c>
      <c r="B5193" t="s">
        <v>20932</v>
      </c>
      <c r="C5193" t="s">
        <v>27</v>
      </c>
      <c r="D5193" t="s">
        <v>20943</v>
      </c>
      <c r="E5193" t="s">
        <v>1867</v>
      </c>
      <c r="F5193" t="s">
        <v>14582</v>
      </c>
      <c r="G5193" t="s">
        <v>42</v>
      </c>
      <c r="H5193">
        <v>0</v>
      </c>
      <c r="I5193">
        <v>0</v>
      </c>
      <c r="J5193">
        <v>0</v>
      </c>
      <c r="K5193" t="s">
        <v>20944</v>
      </c>
    </row>
    <row r="5194" spans="1:11" x14ac:dyDescent="0.3">
      <c r="A5194" t="s">
        <v>20945</v>
      </c>
      <c r="B5194" t="s">
        <v>20946</v>
      </c>
      <c r="C5194" t="s">
        <v>147</v>
      </c>
      <c r="D5194" t="s">
        <v>20947</v>
      </c>
      <c r="E5194" t="s">
        <v>4768</v>
      </c>
      <c r="F5194" t="s">
        <v>16</v>
      </c>
      <c r="G5194" t="s">
        <v>20948</v>
      </c>
      <c r="H5194">
        <v>0</v>
      </c>
      <c r="I5194">
        <v>0</v>
      </c>
      <c r="J5194">
        <v>0</v>
      </c>
      <c r="K5194" t="s">
        <v>20949</v>
      </c>
    </row>
    <row r="5195" spans="1:11" x14ac:dyDescent="0.3">
      <c r="A5195" t="s">
        <v>20950</v>
      </c>
      <c r="B5195" t="s">
        <v>20951</v>
      </c>
      <c r="C5195" t="s">
        <v>558</v>
      </c>
      <c r="D5195" t="s">
        <v>19725</v>
      </c>
      <c r="E5195" t="s">
        <v>1692</v>
      </c>
      <c r="F5195" t="s">
        <v>1506</v>
      </c>
      <c r="G5195" t="s">
        <v>2951</v>
      </c>
      <c r="H5195">
        <v>0</v>
      </c>
      <c r="I5195">
        <v>0</v>
      </c>
      <c r="J5195">
        <v>0</v>
      </c>
      <c r="K5195" t="s">
        <v>20952</v>
      </c>
    </row>
    <row r="5196" spans="1:11" x14ac:dyDescent="0.3">
      <c r="A5196" t="s">
        <v>20953</v>
      </c>
      <c r="B5196" t="s">
        <v>20932</v>
      </c>
      <c r="C5196" t="s">
        <v>27</v>
      </c>
      <c r="D5196" t="s">
        <v>20954</v>
      </c>
      <c r="E5196" t="s">
        <v>1867</v>
      </c>
      <c r="F5196" t="s">
        <v>7061</v>
      </c>
      <c r="G5196" t="s">
        <v>42</v>
      </c>
      <c r="H5196">
        <v>0</v>
      </c>
      <c r="I5196">
        <v>0</v>
      </c>
      <c r="J5196">
        <v>0</v>
      </c>
      <c r="K5196" t="s">
        <v>20955</v>
      </c>
    </row>
    <row r="5197" spans="1:11" x14ac:dyDescent="0.3">
      <c r="A5197" t="s">
        <v>20956</v>
      </c>
      <c r="B5197" t="s">
        <v>20957</v>
      </c>
      <c r="C5197" t="s">
        <v>27</v>
      </c>
      <c r="D5197" t="s">
        <v>20958</v>
      </c>
      <c r="E5197" t="s">
        <v>1867</v>
      </c>
      <c r="F5197" t="s">
        <v>14508</v>
      </c>
      <c r="G5197" t="s">
        <v>42</v>
      </c>
      <c r="H5197">
        <v>0</v>
      </c>
      <c r="I5197">
        <v>0</v>
      </c>
      <c r="J5197">
        <v>0</v>
      </c>
      <c r="K5197" t="s">
        <v>20959</v>
      </c>
    </row>
    <row r="5198" spans="1:11" x14ac:dyDescent="0.3">
      <c r="A5198" t="s">
        <v>20960</v>
      </c>
      <c r="B5198" t="s">
        <v>20961</v>
      </c>
      <c r="C5198" t="s">
        <v>27</v>
      </c>
      <c r="D5198" t="s">
        <v>20962</v>
      </c>
      <c r="E5198" t="s">
        <v>1867</v>
      </c>
      <c r="F5198" t="s">
        <v>5882</v>
      </c>
      <c r="G5198" t="s">
        <v>42</v>
      </c>
      <c r="H5198">
        <v>0</v>
      </c>
      <c r="I5198">
        <v>0</v>
      </c>
      <c r="J5198">
        <v>0</v>
      </c>
      <c r="K5198" t="s">
        <v>20963</v>
      </c>
    </row>
    <row r="5199" spans="1:11" x14ac:dyDescent="0.3">
      <c r="A5199" t="s">
        <v>20964</v>
      </c>
      <c r="C5199" t="s">
        <v>27</v>
      </c>
      <c r="D5199" t="s">
        <v>20965</v>
      </c>
      <c r="E5199" t="s">
        <v>1867</v>
      </c>
      <c r="F5199" t="s">
        <v>1981</v>
      </c>
      <c r="G5199" t="s">
        <v>42</v>
      </c>
      <c r="H5199">
        <v>0</v>
      </c>
      <c r="I5199">
        <v>0</v>
      </c>
      <c r="J5199">
        <v>0</v>
      </c>
      <c r="K5199" t="s">
        <v>20966</v>
      </c>
    </row>
    <row r="5200" spans="1:11" x14ac:dyDescent="0.3">
      <c r="A5200" t="s">
        <v>20967</v>
      </c>
      <c r="B5200" t="s">
        <v>20936</v>
      </c>
      <c r="C5200" t="s">
        <v>27</v>
      </c>
      <c r="D5200" t="s">
        <v>20968</v>
      </c>
      <c r="E5200" t="s">
        <v>1867</v>
      </c>
      <c r="F5200" t="s">
        <v>7555</v>
      </c>
      <c r="G5200" t="s">
        <v>42</v>
      </c>
      <c r="H5200">
        <v>0</v>
      </c>
      <c r="I5200">
        <v>0</v>
      </c>
      <c r="J5200">
        <v>0</v>
      </c>
      <c r="K5200" t="s">
        <v>20969</v>
      </c>
    </row>
    <row r="5201" spans="1:11" x14ac:dyDescent="0.3">
      <c r="A5201" t="s">
        <v>20970</v>
      </c>
      <c r="B5201" t="s">
        <v>20971</v>
      </c>
      <c r="C5201" t="s">
        <v>27</v>
      </c>
      <c r="D5201" t="s">
        <v>20972</v>
      </c>
      <c r="E5201" t="s">
        <v>1867</v>
      </c>
      <c r="F5201" t="s">
        <v>6584</v>
      </c>
      <c r="G5201" t="s">
        <v>42</v>
      </c>
      <c r="H5201">
        <v>0</v>
      </c>
      <c r="I5201">
        <v>0</v>
      </c>
      <c r="J5201">
        <v>0</v>
      </c>
      <c r="K5201" t="s">
        <v>20973</v>
      </c>
    </row>
    <row r="5202" spans="1:11" x14ac:dyDescent="0.3">
      <c r="A5202" t="s">
        <v>20974</v>
      </c>
      <c r="B5202" t="s">
        <v>20975</v>
      </c>
      <c r="C5202" t="s">
        <v>13</v>
      </c>
      <c r="D5202" t="s">
        <v>20976</v>
      </c>
      <c r="E5202" t="s">
        <v>13199</v>
      </c>
      <c r="F5202" t="s">
        <v>16</v>
      </c>
      <c r="G5202" t="s">
        <v>2088</v>
      </c>
      <c r="H5202">
        <v>0</v>
      </c>
      <c r="I5202">
        <v>0</v>
      </c>
      <c r="J5202">
        <v>0</v>
      </c>
      <c r="K5202" t="s">
        <v>20977</v>
      </c>
    </row>
    <row r="5203" spans="1:11" x14ac:dyDescent="0.3">
      <c r="A5203" t="s">
        <v>20978</v>
      </c>
      <c r="B5203" t="s">
        <v>20979</v>
      </c>
      <c r="C5203" t="s">
        <v>13</v>
      </c>
      <c r="D5203" t="s">
        <v>20980</v>
      </c>
      <c r="E5203" t="s">
        <v>13199</v>
      </c>
      <c r="F5203" t="s">
        <v>16</v>
      </c>
      <c r="G5203" t="s">
        <v>3216</v>
      </c>
      <c r="H5203">
        <v>0</v>
      </c>
      <c r="I5203">
        <v>0</v>
      </c>
      <c r="J5203">
        <v>0</v>
      </c>
      <c r="K5203" t="s">
        <v>20981</v>
      </c>
    </row>
    <row r="5204" spans="1:11" x14ac:dyDescent="0.3">
      <c r="A5204" t="s">
        <v>20982</v>
      </c>
      <c r="B5204" t="s">
        <v>20983</v>
      </c>
      <c r="C5204" t="s">
        <v>13</v>
      </c>
      <c r="D5204" t="s">
        <v>20984</v>
      </c>
      <c r="E5204" t="s">
        <v>13199</v>
      </c>
      <c r="F5204" t="s">
        <v>41</v>
      </c>
      <c r="G5204" t="s">
        <v>42</v>
      </c>
      <c r="H5204">
        <v>0</v>
      </c>
      <c r="I5204">
        <v>0</v>
      </c>
      <c r="J5204">
        <v>0</v>
      </c>
      <c r="K5204" t="s">
        <v>20985</v>
      </c>
    </row>
    <row r="5205" spans="1:11" x14ac:dyDescent="0.3">
      <c r="A5205" t="s">
        <v>20986</v>
      </c>
      <c r="B5205" t="s">
        <v>20987</v>
      </c>
      <c r="C5205" t="s">
        <v>558</v>
      </c>
      <c r="D5205" t="s">
        <v>19725</v>
      </c>
      <c r="E5205" t="s">
        <v>1692</v>
      </c>
      <c r="F5205" t="s">
        <v>755</v>
      </c>
      <c r="G5205" t="s">
        <v>42</v>
      </c>
      <c r="H5205">
        <v>0</v>
      </c>
      <c r="I5205">
        <v>0</v>
      </c>
      <c r="J5205">
        <v>0</v>
      </c>
      <c r="K5205" t="s">
        <v>20988</v>
      </c>
    </row>
    <row r="5206" spans="1:11" x14ac:dyDescent="0.3">
      <c r="A5206" t="s">
        <v>20989</v>
      </c>
      <c r="B5206" t="s">
        <v>20990</v>
      </c>
      <c r="C5206" t="s">
        <v>13</v>
      </c>
      <c r="D5206" t="s">
        <v>20991</v>
      </c>
      <c r="E5206" t="s">
        <v>13199</v>
      </c>
      <c r="F5206" t="s">
        <v>41</v>
      </c>
      <c r="G5206" t="s">
        <v>42</v>
      </c>
      <c r="H5206">
        <v>0</v>
      </c>
      <c r="I5206">
        <v>0</v>
      </c>
      <c r="J5206">
        <v>0</v>
      </c>
      <c r="K5206" t="s">
        <v>20992</v>
      </c>
    </row>
    <row r="5207" spans="1:11" x14ac:dyDescent="0.3">
      <c r="A5207" t="s">
        <v>20965</v>
      </c>
      <c r="B5207" t="s">
        <v>20993</v>
      </c>
      <c r="C5207" t="s">
        <v>20</v>
      </c>
      <c r="D5207" t="s">
        <v>20994</v>
      </c>
      <c r="E5207" t="s">
        <v>14059</v>
      </c>
      <c r="F5207" t="s">
        <v>1868</v>
      </c>
      <c r="G5207" t="s">
        <v>42</v>
      </c>
      <c r="H5207">
        <v>0</v>
      </c>
      <c r="I5207">
        <v>0</v>
      </c>
      <c r="J5207">
        <v>0</v>
      </c>
      <c r="K5207" t="s">
        <v>20995</v>
      </c>
    </row>
    <row r="5208" spans="1:11" x14ac:dyDescent="0.3">
      <c r="A5208" t="s">
        <v>20996</v>
      </c>
      <c r="B5208" t="s">
        <v>20997</v>
      </c>
      <c r="C5208" t="s">
        <v>558</v>
      </c>
      <c r="D5208" t="s">
        <v>20998</v>
      </c>
      <c r="E5208" t="s">
        <v>754</v>
      </c>
      <c r="F5208" t="s">
        <v>20999</v>
      </c>
      <c r="G5208" t="s">
        <v>42</v>
      </c>
      <c r="H5208">
        <v>0</v>
      </c>
      <c r="I5208">
        <v>0</v>
      </c>
      <c r="J5208">
        <v>0</v>
      </c>
      <c r="K5208" t="s">
        <v>21000</v>
      </c>
    </row>
    <row r="5209" spans="1:11" x14ac:dyDescent="0.3">
      <c r="A5209" t="s">
        <v>21001</v>
      </c>
      <c r="B5209" t="s">
        <v>21002</v>
      </c>
      <c r="C5209" t="s">
        <v>20</v>
      </c>
      <c r="D5209" t="s">
        <v>21003</v>
      </c>
      <c r="E5209" t="s">
        <v>14059</v>
      </c>
      <c r="F5209" t="s">
        <v>21004</v>
      </c>
      <c r="G5209" t="s">
        <v>42</v>
      </c>
      <c r="H5209">
        <v>0</v>
      </c>
      <c r="I5209">
        <v>0</v>
      </c>
      <c r="J5209">
        <v>0</v>
      </c>
      <c r="K5209" t="s">
        <v>21005</v>
      </c>
    </row>
    <row r="5210" spans="1:11" x14ac:dyDescent="0.3">
      <c r="A5210" t="s">
        <v>21006</v>
      </c>
      <c r="B5210" t="s">
        <v>21007</v>
      </c>
      <c r="C5210" t="s">
        <v>13</v>
      </c>
      <c r="D5210" t="s">
        <v>21008</v>
      </c>
      <c r="E5210" t="s">
        <v>13199</v>
      </c>
      <c r="F5210" t="s">
        <v>16</v>
      </c>
      <c r="G5210" t="s">
        <v>83</v>
      </c>
      <c r="H5210">
        <v>0</v>
      </c>
      <c r="I5210">
        <v>0</v>
      </c>
      <c r="J5210">
        <v>0</v>
      </c>
      <c r="K5210" t="s">
        <v>21009</v>
      </c>
    </row>
    <row r="5211" spans="1:11" x14ac:dyDescent="0.3">
      <c r="A5211" t="s">
        <v>21010</v>
      </c>
      <c r="B5211" t="s">
        <v>21011</v>
      </c>
      <c r="C5211" t="s">
        <v>558</v>
      </c>
      <c r="D5211" t="s">
        <v>21012</v>
      </c>
      <c r="E5211" t="s">
        <v>560</v>
      </c>
      <c r="F5211" t="s">
        <v>16</v>
      </c>
      <c r="G5211" t="s">
        <v>2623</v>
      </c>
      <c r="H5211">
        <v>0</v>
      </c>
      <c r="I5211">
        <v>0</v>
      </c>
      <c r="J5211">
        <v>0</v>
      </c>
      <c r="K5211" t="s">
        <v>21013</v>
      </c>
    </row>
    <row r="5212" spans="1:11" x14ac:dyDescent="0.3">
      <c r="A5212" t="s">
        <v>21014</v>
      </c>
      <c r="B5212" t="s">
        <v>21015</v>
      </c>
      <c r="C5212" t="s">
        <v>13</v>
      </c>
      <c r="D5212" t="s">
        <v>21016</v>
      </c>
      <c r="E5212" t="s">
        <v>13199</v>
      </c>
      <c r="F5212" t="s">
        <v>16</v>
      </c>
      <c r="G5212" t="s">
        <v>7669</v>
      </c>
      <c r="H5212">
        <v>0</v>
      </c>
      <c r="I5212">
        <v>0</v>
      </c>
      <c r="J5212">
        <v>0</v>
      </c>
      <c r="K5212" t="s">
        <v>21017</v>
      </c>
    </row>
    <row r="5213" spans="1:11" x14ac:dyDescent="0.3">
      <c r="A5213" t="s">
        <v>21018</v>
      </c>
      <c r="B5213" t="s">
        <v>21019</v>
      </c>
      <c r="C5213" t="s">
        <v>13</v>
      </c>
      <c r="D5213" t="s">
        <v>21020</v>
      </c>
      <c r="E5213" t="s">
        <v>13199</v>
      </c>
      <c r="F5213" t="s">
        <v>16</v>
      </c>
      <c r="G5213" t="s">
        <v>900</v>
      </c>
      <c r="H5213">
        <v>0</v>
      </c>
      <c r="I5213">
        <v>0</v>
      </c>
      <c r="J5213">
        <v>0</v>
      </c>
      <c r="K5213" t="s">
        <v>21021</v>
      </c>
    </row>
    <row r="5214" spans="1:11" x14ac:dyDescent="0.3">
      <c r="A5214" t="s">
        <v>21022</v>
      </c>
      <c r="B5214" t="s">
        <v>21023</v>
      </c>
      <c r="C5214" t="s">
        <v>558</v>
      </c>
      <c r="D5214" t="s">
        <v>21024</v>
      </c>
      <c r="E5214" t="s">
        <v>1692</v>
      </c>
      <c r="F5214" t="s">
        <v>16</v>
      </c>
      <c r="G5214" t="s">
        <v>42</v>
      </c>
      <c r="H5214">
        <v>0</v>
      </c>
      <c r="I5214">
        <v>0</v>
      </c>
      <c r="J5214">
        <v>0</v>
      </c>
      <c r="K5214" t="s">
        <v>21025</v>
      </c>
    </row>
    <row r="5215" spans="1:11" x14ac:dyDescent="0.3">
      <c r="A5215" t="s">
        <v>21026</v>
      </c>
      <c r="B5215" t="s">
        <v>21027</v>
      </c>
      <c r="C5215" t="s">
        <v>558</v>
      </c>
      <c r="D5215" t="s">
        <v>21028</v>
      </c>
      <c r="E5215" t="s">
        <v>560</v>
      </c>
      <c r="F5215" t="s">
        <v>16</v>
      </c>
      <c r="G5215" t="s">
        <v>21029</v>
      </c>
      <c r="H5215">
        <v>0</v>
      </c>
      <c r="I5215">
        <v>0</v>
      </c>
      <c r="J5215">
        <v>0</v>
      </c>
      <c r="K5215" t="s">
        <v>21030</v>
      </c>
    </row>
    <row r="5216" spans="1:11" x14ac:dyDescent="0.3">
      <c r="A5216" t="s">
        <v>21031</v>
      </c>
      <c r="C5216" t="s">
        <v>20</v>
      </c>
      <c r="D5216" t="s">
        <v>21032</v>
      </c>
      <c r="E5216" t="s">
        <v>14059</v>
      </c>
      <c r="F5216" t="s">
        <v>755</v>
      </c>
      <c r="G5216" t="s">
        <v>42</v>
      </c>
      <c r="H5216">
        <v>0</v>
      </c>
      <c r="I5216">
        <v>0</v>
      </c>
      <c r="J5216">
        <v>0</v>
      </c>
      <c r="K5216" t="s">
        <v>21033</v>
      </c>
    </row>
    <row r="5217" spans="1:11" x14ac:dyDescent="0.3">
      <c r="A5217" t="s">
        <v>21034</v>
      </c>
      <c r="B5217" t="s">
        <v>21035</v>
      </c>
      <c r="C5217" t="s">
        <v>20</v>
      </c>
      <c r="D5217" t="s">
        <v>21036</v>
      </c>
      <c r="E5217" t="s">
        <v>14059</v>
      </c>
      <c r="F5217" t="s">
        <v>840</v>
      </c>
      <c r="G5217" t="s">
        <v>42</v>
      </c>
      <c r="H5217">
        <v>0</v>
      </c>
      <c r="I5217">
        <v>0</v>
      </c>
      <c r="J5217">
        <v>0</v>
      </c>
      <c r="K5217" t="s">
        <v>21037</v>
      </c>
    </row>
    <row r="5218" spans="1:11" x14ac:dyDescent="0.3">
      <c r="A5218" t="s">
        <v>21038</v>
      </c>
      <c r="C5218" t="s">
        <v>558</v>
      </c>
      <c r="D5218" t="s">
        <v>21039</v>
      </c>
      <c r="E5218" t="s">
        <v>560</v>
      </c>
      <c r="F5218" t="s">
        <v>2000</v>
      </c>
      <c r="G5218" t="s">
        <v>42</v>
      </c>
      <c r="H5218">
        <v>0</v>
      </c>
      <c r="I5218">
        <v>0</v>
      </c>
      <c r="J5218">
        <v>0</v>
      </c>
      <c r="K5218" t="s">
        <v>21040</v>
      </c>
    </row>
    <row r="5219" spans="1:11" x14ac:dyDescent="0.3">
      <c r="A5219" t="s">
        <v>21041</v>
      </c>
      <c r="B5219" t="s">
        <v>21042</v>
      </c>
      <c r="C5219" t="s">
        <v>558</v>
      </c>
      <c r="D5219" t="s">
        <v>21043</v>
      </c>
      <c r="E5219" t="s">
        <v>560</v>
      </c>
      <c r="F5219" t="s">
        <v>10848</v>
      </c>
      <c r="G5219" t="s">
        <v>42</v>
      </c>
      <c r="H5219">
        <v>0</v>
      </c>
      <c r="I5219">
        <v>0</v>
      </c>
      <c r="J5219">
        <v>0</v>
      </c>
      <c r="K5219" t="s">
        <v>21044</v>
      </c>
    </row>
    <row r="5220" spans="1:11" x14ac:dyDescent="0.3">
      <c r="A5220" t="s">
        <v>21045</v>
      </c>
      <c r="B5220" t="s">
        <v>21046</v>
      </c>
      <c r="C5220" t="s">
        <v>558</v>
      </c>
      <c r="D5220" t="s">
        <v>21047</v>
      </c>
      <c r="E5220" t="s">
        <v>1090</v>
      </c>
      <c r="F5220" t="s">
        <v>16849</v>
      </c>
      <c r="G5220" t="s">
        <v>5327</v>
      </c>
      <c r="H5220">
        <v>0</v>
      </c>
      <c r="I5220">
        <v>0</v>
      </c>
      <c r="J5220">
        <v>0</v>
      </c>
      <c r="K5220" t="s">
        <v>21048</v>
      </c>
    </row>
    <row r="5221" spans="1:11" x14ac:dyDescent="0.3">
      <c r="A5221" t="s">
        <v>21049</v>
      </c>
      <c r="B5221" t="s">
        <v>21050</v>
      </c>
      <c r="C5221" t="s">
        <v>27</v>
      </c>
      <c r="D5221" t="s">
        <v>21051</v>
      </c>
      <c r="E5221" t="s">
        <v>1867</v>
      </c>
      <c r="F5221" t="s">
        <v>3412</v>
      </c>
      <c r="G5221" t="s">
        <v>42</v>
      </c>
      <c r="H5221">
        <v>0</v>
      </c>
      <c r="I5221">
        <v>0</v>
      </c>
      <c r="J5221">
        <v>0</v>
      </c>
      <c r="K5221" t="s">
        <v>21052</v>
      </c>
    </row>
    <row r="5222" spans="1:11" x14ac:dyDescent="0.3">
      <c r="A5222" t="s">
        <v>21053</v>
      </c>
      <c r="B5222" t="s">
        <v>21054</v>
      </c>
      <c r="C5222" t="s">
        <v>558</v>
      </c>
      <c r="D5222" t="s">
        <v>21055</v>
      </c>
      <c r="E5222" t="s">
        <v>630</v>
      </c>
      <c r="F5222" t="s">
        <v>16</v>
      </c>
      <c r="G5222" t="s">
        <v>777</v>
      </c>
      <c r="H5222">
        <v>0</v>
      </c>
      <c r="I5222">
        <v>0</v>
      </c>
      <c r="J5222">
        <v>0</v>
      </c>
      <c r="K5222" t="s">
        <v>21056</v>
      </c>
    </row>
    <row r="5223" spans="1:11" x14ac:dyDescent="0.3">
      <c r="A5223" t="s">
        <v>21057</v>
      </c>
      <c r="B5223" t="s">
        <v>21058</v>
      </c>
      <c r="C5223" t="s">
        <v>27</v>
      </c>
      <c r="D5223" t="s">
        <v>21059</v>
      </c>
      <c r="E5223" t="s">
        <v>1867</v>
      </c>
      <c r="F5223" t="s">
        <v>302</v>
      </c>
      <c r="G5223" t="s">
        <v>42</v>
      </c>
      <c r="H5223">
        <v>0</v>
      </c>
      <c r="I5223">
        <v>0</v>
      </c>
      <c r="J5223">
        <v>0</v>
      </c>
      <c r="K5223" t="s">
        <v>21060</v>
      </c>
    </row>
    <row r="5224" spans="1:11" x14ac:dyDescent="0.3">
      <c r="A5224" t="s">
        <v>21061</v>
      </c>
      <c r="B5224" t="s">
        <v>21062</v>
      </c>
      <c r="C5224" t="s">
        <v>1159</v>
      </c>
      <c r="D5224" t="s">
        <v>21063</v>
      </c>
      <c r="E5224" t="s">
        <v>14853</v>
      </c>
      <c r="F5224" t="s">
        <v>16</v>
      </c>
      <c r="G5224" t="s">
        <v>1351</v>
      </c>
      <c r="H5224">
        <v>0</v>
      </c>
      <c r="I5224">
        <v>0</v>
      </c>
      <c r="J5224">
        <v>0</v>
      </c>
      <c r="K5224" t="s">
        <v>21064</v>
      </c>
    </row>
    <row r="5225" spans="1:11" x14ac:dyDescent="0.3">
      <c r="A5225" t="s">
        <v>21065</v>
      </c>
      <c r="B5225" t="s">
        <v>21066</v>
      </c>
      <c r="C5225" t="s">
        <v>558</v>
      </c>
      <c r="D5225" t="s">
        <v>21067</v>
      </c>
      <c r="E5225" t="s">
        <v>19698</v>
      </c>
      <c r="F5225" t="s">
        <v>16</v>
      </c>
      <c r="G5225" t="s">
        <v>21068</v>
      </c>
      <c r="H5225">
        <v>0</v>
      </c>
      <c r="I5225">
        <v>0</v>
      </c>
      <c r="J5225">
        <v>0</v>
      </c>
      <c r="K5225" t="s">
        <v>21069</v>
      </c>
    </row>
    <row r="5226" spans="1:11" x14ac:dyDescent="0.3">
      <c r="A5226" t="s">
        <v>21070</v>
      </c>
      <c r="B5226" t="s">
        <v>21071</v>
      </c>
      <c r="C5226" t="s">
        <v>558</v>
      </c>
      <c r="D5226" t="s">
        <v>21072</v>
      </c>
      <c r="E5226" t="s">
        <v>1090</v>
      </c>
      <c r="F5226" t="s">
        <v>16</v>
      </c>
      <c r="G5226" t="s">
        <v>21073</v>
      </c>
      <c r="H5226">
        <v>0</v>
      </c>
      <c r="I5226">
        <v>0</v>
      </c>
      <c r="J5226">
        <v>0</v>
      </c>
      <c r="K5226" t="s">
        <v>21074</v>
      </c>
    </row>
    <row r="5227" spans="1:11" x14ac:dyDescent="0.3">
      <c r="A5227" t="s">
        <v>21075</v>
      </c>
      <c r="B5227" t="s">
        <v>8751</v>
      </c>
      <c r="C5227" t="s">
        <v>27</v>
      </c>
      <c r="D5227" t="s">
        <v>21076</v>
      </c>
      <c r="E5227" t="s">
        <v>1867</v>
      </c>
      <c r="F5227" t="s">
        <v>6975</v>
      </c>
      <c r="G5227" t="s">
        <v>42</v>
      </c>
      <c r="H5227">
        <v>0</v>
      </c>
      <c r="I5227">
        <v>0</v>
      </c>
      <c r="J5227">
        <v>0</v>
      </c>
      <c r="K5227" t="s">
        <v>21077</v>
      </c>
    </row>
    <row r="5228" spans="1:11" x14ac:dyDescent="0.3">
      <c r="A5228" t="s">
        <v>21078</v>
      </c>
      <c r="B5228" t="s">
        <v>21079</v>
      </c>
      <c r="C5228" t="s">
        <v>27</v>
      </c>
      <c r="D5228" t="s">
        <v>21080</v>
      </c>
      <c r="E5228" t="s">
        <v>1867</v>
      </c>
      <c r="F5228" t="s">
        <v>650</v>
      </c>
      <c r="G5228" t="s">
        <v>42</v>
      </c>
      <c r="H5228">
        <v>0</v>
      </c>
      <c r="I5228">
        <v>0</v>
      </c>
      <c r="J5228">
        <v>0</v>
      </c>
      <c r="K5228" t="s">
        <v>21081</v>
      </c>
    </row>
    <row r="5229" spans="1:11" x14ac:dyDescent="0.3">
      <c r="A5229" t="s">
        <v>21082</v>
      </c>
      <c r="B5229" t="s">
        <v>21083</v>
      </c>
      <c r="C5229" t="s">
        <v>558</v>
      </c>
      <c r="D5229" t="s">
        <v>21084</v>
      </c>
      <c r="E5229" t="s">
        <v>1122</v>
      </c>
      <c r="F5229" t="s">
        <v>1531</v>
      </c>
      <c r="G5229" t="s">
        <v>42</v>
      </c>
      <c r="H5229">
        <v>0</v>
      </c>
      <c r="I5229">
        <v>0</v>
      </c>
      <c r="J5229">
        <v>0</v>
      </c>
      <c r="K5229" t="s">
        <v>21085</v>
      </c>
    </row>
    <row r="5230" spans="1:11" x14ac:dyDescent="0.3">
      <c r="A5230" t="s">
        <v>21086</v>
      </c>
      <c r="B5230" t="s">
        <v>21087</v>
      </c>
      <c r="C5230" t="s">
        <v>27</v>
      </c>
      <c r="D5230" t="s">
        <v>21088</v>
      </c>
      <c r="E5230" t="s">
        <v>1867</v>
      </c>
      <c r="F5230" t="s">
        <v>1918</v>
      </c>
      <c r="G5230" t="s">
        <v>42</v>
      </c>
      <c r="H5230">
        <v>0</v>
      </c>
      <c r="I5230">
        <v>0</v>
      </c>
      <c r="J5230">
        <v>0</v>
      </c>
      <c r="K5230" t="s">
        <v>21089</v>
      </c>
    </row>
    <row r="5231" spans="1:11" x14ac:dyDescent="0.3">
      <c r="A5231" t="s">
        <v>21090</v>
      </c>
      <c r="C5231" t="s">
        <v>27</v>
      </c>
      <c r="D5231" t="s">
        <v>21091</v>
      </c>
      <c r="E5231" t="s">
        <v>1867</v>
      </c>
      <c r="F5231" t="s">
        <v>10179</v>
      </c>
      <c r="G5231" t="s">
        <v>42</v>
      </c>
      <c r="H5231">
        <v>0</v>
      </c>
      <c r="I5231">
        <v>0</v>
      </c>
      <c r="J5231">
        <v>0</v>
      </c>
      <c r="K5231" t="s">
        <v>21092</v>
      </c>
    </row>
    <row r="5232" spans="1:11" x14ac:dyDescent="0.3">
      <c r="A5232" t="s">
        <v>21093</v>
      </c>
      <c r="B5232" t="s">
        <v>21094</v>
      </c>
      <c r="C5232" t="s">
        <v>558</v>
      </c>
      <c r="D5232" t="s">
        <v>21095</v>
      </c>
      <c r="E5232" t="s">
        <v>1692</v>
      </c>
      <c r="F5232" t="s">
        <v>15338</v>
      </c>
      <c r="G5232" t="s">
        <v>2775</v>
      </c>
      <c r="H5232">
        <v>0</v>
      </c>
      <c r="I5232">
        <v>0</v>
      </c>
      <c r="J5232">
        <v>0</v>
      </c>
      <c r="K5232" t="s">
        <v>21096</v>
      </c>
    </row>
    <row r="5233" spans="1:11" x14ac:dyDescent="0.3">
      <c r="A5233" t="s">
        <v>21097</v>
      </c>
      <c r="B5233" t="s">
        <v>21098</v>
      </c>
      <c r="C5233" t="s">
        <v>558</v>
      </c>
      <c r="D5233" t="s">
        <v>21099</v>
      </c>
      <c r="E5233" t="s">
        <v>1122</v>
      </c>
      <c r="F5233" t="s">
        <v>21100</v>
      </c>
      <c r="G5233" t="s">
        <v>42</v>
      </c>
      <c r="H5233">
        <v>0</v>
      </c>
      <c r="I5233">
        <v>0</v>
      </c>
      <c r="J5233">
        <v>0</v>
      </c>
      <c r="K5233" t="s">
        <v>21101</v>
      </c>
    </row>
    <row r="5234" spans="1:11" x14ac:dyDescent="0.3">
      <c r="A5234" t="s">
        <v>21102</v>
      </c>
      <c r="B5234" t="s">
        <v>21087</v>
      </c>
      <c r="C5234" t="s">
        <v>27</v>
      </c>
      <c r="D5234" t="s">
        <v>21103</v>
      </c>
      <c r="E5234" t="s">
        <v>1867</v>
      </c>
      <c r="F5234" t="s">
        <v>16</v>
      </c>
      <c r="G5234" t="s">
        <v>20664</v>
      </c>
      <c r="H5234">
        <v>0</v>
      </c>
      <c r="I5234">
        <v>0</v>
      </c>
      <c r="J5234">
        <v>0</v>
      </c>
      <c r="K5234" t="s">
        <v>21104</v>
      </c>
    </row>
    <row r="5235" spans="1:11" x14ac:dyDescent="0.3">
      <c r="A5235" t="s">
        <v>21105</v>
      </c>
      <c r="B5235" t="s">
        <v>21106</v>
      </c>
      <c r="C5235" t="s">
        <v>27</v>
      </c>
      <c r="D5235" t="s">
        <v>21107</v>
      </c>
      <c r="E5235" t="s">
        <v>1867</v>
      </c>
      <c r="F5235" t="s">
        <v>1405</v>
      </c>
      <c r="G5235" t="s">
        <v>42</v>
      </c>
      <c r="H5235">
        <v>0</v>
      </c>
      <c r="I5235">
        <v>0</v>
      </c>
      <c r="J5235">
        <v>0</v>
      </c>
      <c r="K5235" t="s">
        <v>21108</v>
      </c>
    </row>
    <row r="5236" spans="1:11" x14ac:dyDescent="0.3">
      <c r="A5236" t="s">
        <v>21109</v>
      </c>
      <c r="B5236" t="s">
        <v>21110</v>
      </c>
      <c r="C5236" t="s">
        <v>13</v>
      </c>
      <c r="D5236" t="s">
        <v>21111</v>
      </c>
      <c r="E5236" t="s">
        <v>13199</v>
      </c>
      <c r="F5236" t="s">
        <v>41</v>
      </c>
      <c r="G5236" t="s">
        <v>42</v>
      </c>
      <c r="H5236">
        <v>0</v>
      </c>
      <c r="I5236">
        <v>0</v>
      </c>
      <c r="J5236">
        <v>0</v>
      </c>
      <c r="K5236" t="s">
        <v>21112</v>
      </c>
    </row>
    <row r="5237" spans="1:11" x14ac:dyDescent="0.3">
      <c r="A5237" t="s">
        <v>21113</v>
      </c>
      <c r="B5237" t="s">
        <v>21114</v>
      </c>
      <c r="C5237" t="s">
        <v>558</v>
      </c>
      <c r="D5237" t="s">
        <v>21115</v>
      </c>
      <c r="E5237" t="s">
        <v>1090</v>
      </c>
      <c r="F5237" t="s">
        <v>16</v>
      </c>
      <c r="G5237" t="s">
        <v>2648</v>
      </c>
      <c r="H5237">
        <v>0</v>
      </c>
      <c r="I5237">
        <v>0</v>
      </c>
      <c r="J5237">
        <v>0</v>
      </c>
      <c r="K5237" t="s">
        <v>21116</v>
      </c>
    </row>
    <row r="5238" spans="1:11" x14ac:dyDescent="0.3">
      <c r="A5238" t="s">
        <v>21117</v>
      </c>
      <c r="B5238" t="s">
        <v>21118</v>
      </c>
      <c r="C5238" t="s">
        <v>27</v>
      </c>
      <c r="D5238" t="s">
        <v>21119</v>
      </c>
      <c r="E5238" t="s">
        <v>1867</v>
      </c>
      <c r="F5238" t="s">
        <v>16</v>
      </c>
      <c r="G5238" t="s">
        <v>9279</v>
      </c>
      <c r="H5238">
        <v>0</v>
      </c>
      <c r="I5238">
        <v>0</v>
      </c>
      <c r="J5238">
        <v>0</v>
      </c>
      <c r="K5238" t="s">
        <v>21120</v>
      </c>
    </row>
    <row r="5239" spans="1:11" x14ac:dyDescent="0.3">
      <c r="A5239" t="s">
        <v>21121</v>
      </c>
      <c r="B5239" t="s">
        <v>21122</v>
      </c>
      <c r="C5239" t="s">
        <v>558</v>
      </c>
      <c r="D5239" t="s">
        <v>21123</v>
      </c>
      <c r="E5239" t="s">
        <v>1090</v>
      </c>
      <c r="F5239" t="s">
        <v>16</v>
      </c>
      <c r="G5239" t="s">
        <v>91</v>
      </c>
      <c r="H5239">
        <v>0</v>
      </c>
      <c r="I5239">
        <v>0</v>
      </c>
      <c r="J5239">
        <v>0</v>
      </c>
      <c r="K5239" t="s">
        <v>21124</v>
      </c>
    </row>
    <row r="5240" spans="1:11" x14ac:dyDescent="0.3">
      <c r="A5240" t="s">
        <v>21125</v>
      </c>
      <c r="B5240" t="s">
        <v>21126</v>
      </c>
      <c r="C5240" t="s">
        <v>20</v>
      </c>
      <c r="D5240" t="s">
        <v>21127</v>
      </c>
      <c r="E5240" t="s">
        <v>14059</v>
      </c>
      <c r="F5240" t="s">
        <v>16</v>
      </c>
      <c r="G5240" t="s">
        <v>9124</v>
      </c>
      <c r="H5240">
        <v>0</v>
      </c>
      <c r="I5240">
        <v>0</v>
      </c>
      <c r="J5240">
        <v>0</v>
      </c>
      <c r="K5240" t="s">
        <v>21128</v>
      </c>
    </row>
    <row r="5241" spans="1:11" x14ac:dyDescent="0.3">
      <c r="A5241" t="s">
        <v>21129</v>
      </c>
      <c r="B5241" t="s">
        <v>21130</v>
      </c>
      <c r="C5241" t="s">
        <v>13</v>
      </c>
      <c r="D5241" t="s">
        <v>21131</v>
      </c>
      <c r="E5241" t="s">
        <v>13199</v>
      </c>
      <c r="F5241" t="s">
        <v>16</v>
      </c>
      <c r="G5241" t="s">
        <v>17021</v>
      </c>
      <c r="H5241">
        <v>0</v>
      </c>
      <c r="I5241">
        <v>0</v>
      </c>
      <c r="J5241">
        <v>0</v>
      </c>
      <c r="K5241" t="s">
        <v>21132</v>
      </c>
    </row>
    <row r="5242" spans="1:11" x14ac:dyDescent="0.3">
      <c r="A5242" t="s">
        <v>21133</v>
      </c>
      <c r="B5242" t="s">
        <v>21134</v>
      </c>
      <c r="C5242" t="s">
        <v>20</v>
      </c>
      <c r="D5242" t="s">
        <v>21135</v>
      </c>
      <c r="E5242" t="s">
        <v>14059</v>
      </c>
      <c r="F5242" t="s">
        <v>397</v>
      </c>
      <c r="G5242" t="s">
        <v>42</v>
      </c>
      <c r="H5242">
        <v>0</v>
      </c>
      <c r="I5242">
        <v>0</v>
      </c>
      <c r="J5242">
        <v>0</v>
      </c>
      <c r="K5242" t="s">
        <v>21136</v>
      </c>
    </row>
    <row r="5243" spans="1:11" x14ac:dyDescent="0.3">
      <c r="A5243" t="s">
        <v>21137</v>
      </c>
      <c r="B5243" t="s">
        <v>21138</v>
      </c>
      <c r="C5243" t="s">
        <v>20</v>
      </c>
      <c r="D5243" t="s">
        <v>21139</v>
      </c>
      <c r="E5243" t="s">
        <v>14059</v>
      </c>
      <c r="F5243" t="s">
        <v>2814</v>
      </c>
      <c r="G5243" t="s">
        <v>19468</v>
      </c>
      <c r="H5243">
        <v>0</v>
      </c>
      <c r="I5243">
        <v>0</v>
      </c>
      <c r="J5243">
        <v>0</v>
      </c>
      <c r="K5243" t="s">
        <v>21140</v>
      </c>
    </row>
    <row r="5244" spans="1:11" x14ac:dyDescent="0.3">
      <c r="A5244" t="s">
        <v>21141</v>
      </c>
      <c r="B5244" t="s">
        <v>21142</v>
      </c>
      <c r="C5244" t="s">
        <v>20</v>
      </c>
      <c r="D5244" t="s">
        <v>21143</v>
      </c>
      <c r="E5244" t="s">
        <v>14059</v>
      </c>
      <c r="F5244" t="s">
        <v>5701</v>
      </c>
      <c r="G5244" t="s">
        <v>42</v>
      </c>
      <c r="H5244">
        <v>0</v>
      </c>
      <c r="I5244">
        <v>0</v>
      </c>
      <c r="J5244">
        <v>0</v>
      </c>
      <c r="K5244" t="s">
        <v>21144</v>
      </c>
    </row>
    <row r="5245" spans="1:11" x14ac:dyDescent="0.3">
      <c r="A5245" t="s">
        <v>21145</v>
      </c>
      <c r="B5245" t="s">
        <v>21146</v>
      </c>
      <c r="C5245" t="s">
        <v>20</v>
      </c>
      <c r="D5245" t="s">
        <v>21147</v>
      </c>
      <c r="E5245" t="s">
        <v>14059</v>
      </c>
      <c r="F5245" t="s">
        <v>7493</v>
      </c>
      <c r="G5245" t="s">
        <v>42</v>
      </c>
      <c r="H5245">
        <v>0</v>
      </c>
      <c r="I5245">
        <v>0</v>
      </c>
      <c r="J5245">
        <v>0</v>
      </c>
      <c r="K5245" t="s">
        <v>21148</v>
      </c>
    </row>
    <row r="5246" spans="1:11" x14ac:dyDescent="0.3">
      <c r="A5246" t="s">
        <v>21149</v>
      </c>
      <c r="B5246" t="s">
        <v>21150</v>
      </c>
      <c r="C5246" t="s">
        <v>13</v>
      </c>
      <c r="D5246" t="s">
        <v>21151</v>
      </c>
      <c r="E5246" t="s">
        <v>13199</v>
      </c>
      <c r="F5246" t="s">
        <v>41</v>
      </c>
      <c r="G5246" t="s">
        <v>42</v>
      </c>
      <c r="H5246">
        <v>0</v>
      </c>
      <c r="I5246">
        <v>0</v>
      </c>
      <c r="J5246">
        <v>0</v>
      </c>
      <c r="K5246" t="s">
        <v>21152</v>
      </c>
    </row>
    <row r="5247" spans="1:11" x14ac:dyDescent="0.3">
      <c r="A5247" t="s">
        <v>21153</v>
      </c>
      <c r="C5247" t="s">
        <v>20</v>
      </c>
      <c r="D5247" t="s">
        <v>21154</v>
      </c>
      <c r="E5247" t="s">
        <v>14059</v>
      </c>
      <c r="F5247" t="s">
        <v>16</v>
      </c>
      <c r="G5247" t="s">
        <v>1351</v>
      </c>
      <c r="H5247">
        <v>0</v>
      </c>
      <c r="I5247">
        <v>0</v>
      </c>
      <c r="J5247">
        <v>0</v>
      </c>
      <c r="K5247" t="s">
        <v>21155</v>
      </c>
    </row>
    <row r="5248" spans="1:11" x14ac:dyDescent="0.3">
      <c r="A5248" t="s">
        <v>21156</v>
      </c>
      <c r="B5248" t="s">
        <v>21157</v>
      </c>
      <c r="C5248" t="s">
        <v>20</v>
      </c>
      <c r="D5248" t="s">
        <v>21158</v>
      </c>
      <c r="E5248" t="s">
        <v>14059</v>
      </c>
      <c r="F5248" t="s">
        <v>16</v>
      </c>
      <c r="G5248" t="s">
        <v>9519</v>
      </c>
      <c r="H5248">
        <v>0</v>
      </c>
      <c r="I5248">
        <v>0</v>
      </c>
      <c r="J5248">
        <v>0</v>
      </c>
      <c r="K5248" t="s">
        <v>21159</v>
      </c>
    </row>
    <row r="5249" spans="1:11" x14ac:dyDescent="0.3">
      <c r="A5249" t="s">
        <v>21160</v>
      </c>
      <c r="B5249" t="s">
        <v>21161</v>
      </c>
      <c r="C5249" t="s">
        <v>20</v>
      </c>
      <c r="D5249" t="s">
        <v>21162</v>
      </c>
      <c r="E5249" t="s">
        <v>14059</v>
      </c>
      <c r="F5249" t="s">
        <v>16</v>
      </c>
      <c r="G5249" t="s">
        <v>4183</v>
      </c>
      <c r="H5249">
        <v>0</v>
      </c>
      <c r="I5249">
        <v>0</v>
      </c>
      <c r="J5249">
        <v>0</v>
      </c>
      <c r="K5249" t="s">
        <v>21163</v>
      </c>
    </row>
    <row r="5250" spans="1:11" x14ac:dyDescent="0.3">
      <c r="A5250" t="s">
        <v>21164</v>
      </c>
      <c r="B5250" t="s">
        <v>21165</v>
      </c>
      <c r="C5250" t="s">
        <v>20</v>
      </c>
      <c r="D5250" t="s">
        <v>21166</v>
      </c>
      <c r="E5250" t="s">
        <v>14059</v>
      </c>
      <c r="F5250" t="s">
        <v>16</v>
      </c>
      <c r="G5250" t="s">
        <v>6400</v>
      </c>
      <c r="H5250">
        <v>0</v>
      </c>
      <c r="I5250">
        <v>0</v>
      </c>
      <c r="J5250">
        <v>0</v>
      </c>
      <c r="K5250" t="s">
        <v>21167</v>
      </c>
    </row>
    <row r="5251" spans="1:11" x14ac:dyDescent="0.3">
      <c r="A5251" t="s">
        <v>21168</v>
      </c>
      <c r="B5251" t="s">
        <v>21169</v>
      </c>
      <c r="C5251" t="s">
        <v>13</v>
      </c>
      <c r="D5251" t="s">
        <v>21170</v>
      </c>
      <c r="E5251" t="s">
        <v>13199</v>
      </c>
      <c r="F5251" t="s">
        <v>2703</v>
      </c>
      <c r="G5251" t="s">
        <v>42</v>
      </c>
      <c r="H5251">
        <v>0</v>
      </c>
      <c r="I5251">
        <v>0</v>
      </c>
      <c r="J5251">
        <v>0</v>
      </c>
      <c r="K5251" t="s">
        <v>21171</v>
      </c>
    </row>
    <row r="5252" spans="1:11" x14ac:dyDescent="0.3">
      <c r="A5252" t="s">
        <v>21172</v>
      </c>
      <c r="B5252" t="s">
        <v>21173</v>
      </c>
      <c r="C5252" t="s">
        <v>13</v>
      </c>
      <c r="D5252" t="s">
        <v>21174</v>
      </c>
      <c r="E5252" t="s">
        <v>15</v>
      </c>
      <c r="F5252" t="s">
        <v>16</v>
      </c>
      <c r="G5252" t="s">
        <v>13433</v>
      </c>
      <c r="H5252">
        <v>0</v>
      </c>
      <c r="I5252">
        <v>0</v>
      </c>
      <c r="J5252">
        <v>0</v>
      </c>
      <c r="K5252" t="s">
        <v>21175</v>
      </c>
    </row>
    <row r="5253" spans="1:11" x14ac:dyDescent="0.3">
      <c r="A5253" t="s">
        <v>21176</v>
      </c>
      <c r="B5253" t="s">
        <v>21177</v>
      </c>
      <c r="C5253" t="s">
        <v>13</v>
      </c>
      <c r="D5253" t="s">
        <v>21178</v>
      </c>
      <c r="E5253" t="s">
        <v>13199</v>
      </c>
      <c r="F5253" t="s">
        <v>41</v>
      </c>
      <c r="G5253" t="s">
        <v>42</v>
      </c>
      <c r="H5253">
        <v>0</v>
      </c>
      <c r="I5253">
        <v>0</v>
      </c>
      <c r="J5253">
        <v>0</v>
      </c>
      <c r="K5253" t="s">
        <v>21179</v>
      </c>
    </row>
    <row r="5254" spans="1:11" x14ac:dyDescent="0.3">
      <c r="A5254" t="s">
        <v>21180</v>
      </c>
      <c r="B5254" t="s">
        <v>21181</v>
      </c>
      <c r="C5254" t="s">
        <v>13</v>
      </c>
      <c r="D5254" t="s">
        <v>21182</v>
      </c>
      <c r="E5254" t="s">
        <v>13199</v>
      </c>
      <c r="F5254" t="s">
        <v>16</v>
      </c>
      <c r="G5254" t="s">
        <v>9855</v>
      </c>
      <c r="H5254">
        <v>0</v>
      </c>
      <c r="I5254">
        <v>0</v>
      </c>
      <c r="J5254">
        <v>0</v>
      </c>
      <c r="K5254" t="s">
        <v>21183</v>
      </c>
    </row>
    <row r="5255" spans="1:11" x14ac:dyDescent="0.3">
      <c r="A5255" t="s">
        <v>21184</v>
      </c>
      <c r="B5255" t="s">
        <v>21185</v>
      </c>
      <c r="C5255" t="s">
        <v>27</v>
      </c>
      <c r="D5255" t="s">
        <v>21186</v>
      </c>
      <c r="E5255" t="s">
        <v>1867</v>
      </c>
      <c r="F5255" t="s">
        <v>7594</v>
      </c>
      <c r="G5255" t="s">
        <v>42</v>
      </c>
      <c r="H5255">
        <v>0</v>
      </c>
      <c r="I5255">
        <v>0</v>
      </c>
      <c r="J5255">
        <v>0</v>
      </c>
      <c r="K5255" t="s">
        <v>21187</v>
      </c>
    </row>
    <row r="5256" spans="1:11" x14ac:dyDescent="0.3">
      <c r="A5256" t="s">
        <v>21188</v>
      </c>
      <c r="B5256" t="s">
        <v>21189</v>
      </c>
      <c r="C5256" t="s">
        <v>558</v>
      </c>
      <c r="D5256" t="s">
        <v>21190</v>
      </c>
      <c r="E5256" t="s">
        <v>560</v>
      </c>
      <c r="F5256" t="s">
        <v>16</v>
      </c>
      <c r="G5256" t="s">
        <v>17764</v>
      </c>
      <c r="H5256">
        <v>0</v>
      </c>
      <c r="I5256">
        <v>0</v>
      </c>
      <c r="J5256">
        <v>0</v>
      </c>
      <c r="K5256" t="s">
        <v>21191</v>
      </c>
    </row>
    <row r="5257" spans="1:11" x14ac:dyDescent="0.3">
      <c r="A5257" t="s">
        <v>21192</v>
      </c>
      <c r="B5257" t="s">
        <v>21193</v>
      </c>
      <c r="C5257" t="s">
        <v>558</v>
      </c>
      <c r="D5257" t="s">
        <v>21194</v>
      </c>
      <c r="E5257" t="s">
        <v>560</v>
      </c>
      <c r="F5257" t="s">
        <v>16</v>
      </c>
      <c r="G5257" t="s">
        <v>3624</v>
      </c>
      <c r="H5257">
        <v>0</v>
      </c>
      <c r="I5257">
        <v>0</v>
      </c>
      <c r="J5257">
        <v>0</v>
      </c>
      <c r="K5257" t="s">
        <v>21195</v>
      </c>
    </row>
    <row r="5258" spans="1:11" x14ac:dyDescent="0.3">
      <c r="A5258" t="s">
        <v>21196</v>
      </c>
      <c r="B5258" t="s">
        <v>21197</v>
      </c>
      <c r="C5258" t="s">
        <v>27</v>
      </c>
      <c r="D5258" t="s">
        <v>21198</v>
      </c>
      <c r="E5258" t="s">
        <v>1867</v>
      </c>
      <c r="F5258" t="s">
        <v>5105</v>
      </c>
      <c r="G5258" t="s">
        <v>10373</v>
      </c>
      <c r="H5258">
        <v>0</v>
      </c>
      <c r="I5258">
        <v>0</v>
      </c>
      <c r="J5258">
        <v>0</v>
      </c>
      <c r="K5258" t="s">
        <v>21199</v>
      </c>
    </row>
    <row r="5259" spans="1:11" x14ac:dyDescent="0.3">
      <c r="A5259" t="s">
        <v>21200</v>
      </c>
      <c r="B5259" t="s">
        <v>21201</v>
      </c>
      <c r="C5259" t="s">
        <v>20</v>
      </c>
      <c r="D5259" t="s">
        <v>21202</v>
      </c>
      <c r="E5259" t="s">
        <v>14059</v>
      </c>
      <c r="F5259" t="s">
        <v>16</v>
      </c>
      <c r="G5259" t="s">
        <v>4326</v>
      </c>
      <c r="H5259">
        <v>0</v>
      </c>
      <c r="I5259">
        <v>0</v>
      </c>
      <c r="J5259">
        <v>0</v>
      </c>
      <c r="K5259" t="s">
        <v>21203</v>
      </c>
    </row>
    <row r="5260" spans="1:11" x14ac:dyDescent="0.3">
      <c r="A5260" t="s">
        <v>21204</v>
      </c>
      <c r="C5260" t="s">
        <v>27</v>
      </c>
      <c r="D5260" t="s">
        <v>21205</v>
      </c>
      <c r="E5260" t="s">
        <v>1867</v>
      </c>
      <c r="F5260" t="s">
        <v>16</v>
      </c>
      <c r="G5260" t="s">
        <v>42</v>
      </c>
      <c r="H5260">
        <v>0</v>
      </c>
      <c r="I5260">
        <v>0</v>
      </c>
      <c r="J5260">
        <v>0</v>
      </c>
      <c r="K5260" t="s">
        <v>21206</v>
      </c>
    </row>
    <row r="5261" spans="1:11" x14ac:dyDescent="0.3">
      <c r="A5261" t="s">
        <v>21207</v>
      </c>
      <c r="B5261" t="s">
        <v>21208</v>
      </c>
      <c r="C5261" t="s">
        <v>13</v>
      </c>
      <c r="D5261" t="s">
        <v>21209</v>
      </c>
      <c r="E5261" t="s">
        <v>13199</v>
      </c>
      <c r="F5261" t="s">
        <v>10275</v>
      </c>
      <c r="G5261" t="s">
        <v>822</v>
      </c>
      <c r="H5261">
        <v>0</v>
      </c>
      <c r="I5261">
        <v>0</v>
      </c>
      <c r="J5261">
        <v>0</v>
      </c>
      <c r="K5261" t="s">
        <v>21210</v>
      </c>
    </row>
    <row r="5262" spans="1:11" x14ac:dyDescent="0.3">
      <c r="A5262" t="s">
        <v>21211</v>
      </c>
      <c r="B5262" t="s">
        <v>21212</v>
      </c>
      <c r="C5262" t="s">
        <v>13</v>
      </c>
      <c r="D5262" t="s">
        <v>21213</v>
      </c>
      <c r="E5262" t="s">
        <v>13199</v>
      </c>
      <c r="F5262" t="s">
        <v>13392</v>
      </c>
      <c r="G5262" t="s">
        <v>1439</v>
      </c>
      <c r="H5262">
        <v>0</v>
      </c>
      <c r="I5262">
        <v>0</v>
      </c>
      <c r="J5262">
        <v>0</v>
      </c>
      <c r="K5262" t="s">
        <v>21214</v>
      </c>
    </row>
    <row r="5263" spans="1:11" x14ac:dyDescent="0.3">
      <c r="A5263" t="s">
        <v>21215</v>
      </c>
      <c r="B5263" t="s">
        <v>21216</v>
      </c>
      <c r="C5263" t="s">
        <v>13</v>
      </c>
      <c r="D5263" t="s">
        <v>21217</v>
      </c>
      <c r="E5263" t="s">
        <v>15</v>
      </c>
      <c r="F5263" t="s">
        <v>16</v>
      </c>
      <c r="G5263" t="s">
        <v>20829</v>
      </c>
      <c r="H5263">
        <v>0</v>
      </c>
      <c r="I5263">
        <v>0</v>
      </c>
      <c r="J5263">
        <v>0</v>
      </c>
      <c r="K5263" t="s">
        <v>21218</v>
      </c>
    </row>
    <row r="5264" spans="1:11" x14ac:dyDescent="0.3">
      <c r="A5264" t="s">
        <v>21219</v>
      </c>
      <c r="B5264" t="s">
        <v>21220</v>
      </c>
      <c r="C5264" t="s">
        <v>13</v>
      </c>
      <c r="D5264" t="s">
        <v>21221</v>
      </c>
      <c r="E5264" t="s">
        <v>13199</v>
      </c>
      <c r="F5264" t="s">
        <v>16</v>
      </c>
      <c r="G5264" t="s">
        <v>2088</v>
      </c>
      <c r="H5264">
        <v>0</v>
      </c>
      <c r="I5264">
        <v>0</v>
      </c>
      <c r="J5264">
        <v>0</v>
      </c>
      <c r="K5264" t="s">
        <v>21222</v>
      </c>
    </row>
    <row r="5265" spans="1:11" x14ac:dyDescent="0.3">
      <c r="A5265" t="s">
        <v>21223</v>
      </c>
      <c r="B5265" t="s">
        <v>21224</v>
      </c>
      <c r="C5265" t="s">
        <v>27</v>
      </c>
      <c r="D5265" t="s">
        <v>21225</v>
      </c>
      <c r="E5265" t="s">
        <v>1867</v>
      </c>
      <c r="F5265" t="s">
        <v>2541</v>
      </c>
      <c r="G5265" t="s">
        <v>42</v>
      </c>
      <c r="H5265">
        <v>0</v>
      </c>
      <c r="I5265">
        <v>0</v>
      </c>
      <c r="J5265">
        <v>0</v>
      </c>
      <c r="K5265" t="s">
        <v>21226</v>
      </c>
    </row>
    <row r="5266" spans="1:11" x14ac:dyDescent="0.3">
      <c r="A5266" t="s">
        <v>21227</v>
      </c>
      <c r="B5266" t="s">
        <v>21228</v>
      </c>
      <c r="C5266" t="s">
        <v>13</v>
      </c>
      <c r="D5266" t="s">
        <v>21229</v>
      </c>
      <c r="E5266" t="s">
        <v>13199</v>
      </c>
      <c r="F5266" t="s">
        <v>41</v>
      </c>
      <c r="G5266" t="s">
        <v>42</v>
      </c>
      <c r="H5266">
        <v>0</v>
      </c>
      <c r="I5266">
        <v>0</v>
      </c>
      <c r="J5266">
        <v>0</v>
      </c>
      <c r="K5266" t="s">
        <v>21230</v>
      </c>
    </row>
    <row r="5267" spans="1:11" x14ac:dyDescent="0.3">
      <c r="A5267" t="s">
        <v>21231</v>
      </c>
      <c r="B5267" t="s">
        <v>21232</v>
      </c>
      <c r="C5267" t="s">
        <v>558</v>
      </c>
      <c r="D5267" t="s">
        <v>21233</v>
      </c>
      <c r="E5267" t="s">
        <v>19698</v>
      </c>
      <c r="F5267" t="s">
        <v>16</v>
      </c>
      <c r="G5267" t="s">
        <v>2853</v>
      </c>
      <c r="H5267">
        <v>0</v>
      </c>
      <c r="I5267">
        <v>0</v>
      </c>
      <c r="J5267">
        <v>0</v>
      </c>
      <c r="K5267" t="s">
        <v>21234</v>
      </c>
    </row>
    <row r="5268" spans="1:11" x14ac:dyDescent="0.3">
      <c r="A5268" t="s">
        <v>21235</v>
      </c>
      <c r="B5268" t="s">
        <v>21236</v>
      </c>
      <c r="C5268" t="s">
        <v>558</v>
      </c>
      <c r="D5268" t="s">
        <v>21237</v>
      </c>
      <c r="E5268" t="s">
        <v>19698</v>
      </c>
      <c r="F5268" t="s">
        <v>8554</v>
      </c>
      <c r="G5268" t="s">
        <v>42</v>
      </c>
      <c r="H5268">
        <v>0</v>
      </c>
      <c r="I5268">
        <v>0</v>
      </c>
      <c r="J5268">
        <v>0</v>
      </c>
      <c r="K5268" t="s">
        <v>21238</v>
      </c>
    </row>
    <row r="5269" spans="1:11" x14ac:dyDescent="0.3">
      <c r="A5269" t="s">
        <v>21239</v>
      </c>
      <c r="B5269" t="s">
        <v>21240</v>
      </c>
      <c r="C5269" t="s">
        <v>558</v>
      </c>
      <c r="D5269" t="s">
        <v>21241</v>
      </c>
      <c r="E5269" t="s">
        <v>560</v>
      </c>
      <c r="F5269" t="s">
        <v>1590</v>
      </c>
      <c r="G5269" t="s">
        <v>42</v>
      </c>
      <c r="H5269">
        <v>0</v>
      </c>
      <c r="I5269">
        <v>0</v>
      </c>
      <c r="J5269">
        <v>0</v>
      </c>
      <c r="K5269" t="s">
        <v>21242</v>
      </c>
    </row>
    <row r="5270" spans="1:11" x14ac:dyDescent="0.3">
      <c r="A5270" t="s">
        <v>21243</v>
      </c>
      <c r="B5270" t="s">
        <v>21244</v>
      </c>
      <c r="C5270" t="s">
        <v>13</v>
      </c>
      <c r="D5270" t="s">
        <v>21245</v>
      </c>
      <c r="E5270" t="s">
        <v>13199</v>
      </c>
      <c r="F5270" t="s">
        <v>16</v>
      </c>
      <c r="G5270" t="s">
        <v>6551</v>
      </c>
      <c r="H5270">
        <v>0</v>
      </c>
      <c r="I5270">
        <v>0</v>
      </c>
      <c r="J5270">
        <v>0</v>
      </c>
      <c r="K5270" t="s">
        <v>21246</v>
      </c>
    </row>
    <row r="5271" spans="1:11" x14ac:dyDescent="0.3">
      <c r="A5271" t="s">
        <v>21247</v>
      </c>
      <c r="B5271" t="s">
        <v>21248</v>
      </c>
      <c r="C5271" t="s">
        <v>13</v>
      </c>
      <c r="D5271" t="s">
        <v>21249</v>
      </c>
      <c r="E5271" t="s">
        <v>13199</v>
      </c>
      <c r="F5271" t="s">
        <v>41</v>
      </c>
      <c r="G5271" t="s">
        <v>42</v>
      </c>
      <c r="H5271">
        <v>0</v>
      </c>
      <c r="I5271">
        <v>0</v>
      </c>
      <c r="J5271">
        <v>0</v>
      </c>
      <c r="K5271" t="s">
        <v>21250</v>
      </c>
    </row>
    <row r="5272" spans="1:11" x14ac:dyDescent="0.3">
      <c r="A5272" t="s">
        <v>21251</v>
      </c>
      <c r="B5272" t="s">
        <v>21252</v>
      </c>
      <c r="C5272" t="s">
        <v>13</v>
      </c>
      <c r="D5272" t="s">
        <v>21253</v>
      </c>
      <c r="E5272" t="s">
        <v>13199</v>
      </c>
      <c r="F5272" t="s">
        <v>16</v>
      </c>
      <c r="G5272" t="s">
        <v>117</v>
      </c>
      <c r="H5272">
        <v>0</v>
      </c>
      <c r="I5272">
        <v>0</v>
      </c>
      <c r="J5272">
        <v>0</v>
      </c>
      <c r="K5272" t="s">
        <v>21254</v>
      </c>
    </row>
    <row r="5273" spans="1:11" x14ac:dyDescent="0.3">
      <c r="A5273" t="s">
        <v>21255</v>
      </c>
      <c r="B5273" t="s">
        <v>21256</v>
      </c>
      <c r="C5273" t="s">
        <v>27</v>
      </c>
      <c r="D5273" t="s">
        <v>21257</v>
      </c>
      <c r="E5273" t="s">
        <v>1867</v>
      </c>
      <c r="F5273" t="s">
        <v>2901</v>
      </c>
      <c r="G5273" t="s">
        <v>17583</v>
      </c>
      <c r="H5273">
        <v>0</v>
      </c>
      <c r="I5273">
        <v>0</v>
      </c>
      <c r="J5273">
        <v>0</v>
      </c>
      <c r="K5273" t="s">
        <v>21258</v>
      </c>
    </row>
    <row r="5274" spans="1:11" x14ac:dyDescent="0.3">
      <c r="A5274" t="s">
        <v>21259</v>
      </c>
      <c r="B5274" t="s">
        <v>21260</v>
      </c>
      <c r="C5274" t="s">
        <v>13</v>
      </c>
      <c r="D5274" t="s">
        <v>21261</v>
      </c>
      <c r="E5274" t="s">
        <v>15</v>
      </c>
      <c r="F5274" t="s">
        <v>16</v>
      </c>
      <c r="G5274" t="s">
        <v>10661</v>
      </c>
      <c r="H5274">
        <v>0</v>
      </c>
      <c r="I5274">
        <v>0</v>
      </c>
      <c r="J5274">
        <v>0</v>
      </c>
      <c r="K5274" t="s">
        <v>21262</v>
      </c>
    </row>
    <row r="5275" spans="1:11" x14ac:dyDescent="0.3">
      <c r="A5275" t="s">
        <v>21263</v>
      </c>
      <c r="B5275" t="s">
        <v>21264</v>
      </c>
      <c r="C5275" t="s">
        <v>27</v>
      </c>
      <c r="D5275" t="s">
        <v>21265</v>
      </c>
      <c r="E5275" t="s">
        <v>1867</v>
      </c>
      <c r="F5275" t="s">
        <v>3786</v>
      </c>
      <c r="G5275" t="s">
        <v>42</v>
      </c>
      <c r="H5275">
        <v>0</v>
      </c>
      <c r="I5275">
        <v>0</v>
      </c>
      <c r="J5275">
        <v>0</v>
      </c>
      <c r="K5275" t="s">
        <v>21266</v>
      </c>
    </row>
    <row r="5276" spans="1:11" x14ac:dyDescent="0.3">
      <c r="A5276" t="s">
        <v>21267</v>
      </c>
      <c r="B5276" t="s">
        <v>21268</v>
      </c>
      <c r="C5276" t="s">
        <v>466</v>
      </c>
      <c r="D5276" t="s">
        <v>21269</v>
      </c>
      <c r="E5276" t="s">
        <v>5396</v>
      </c>
      <c r="F5276" t="s">
        <v>16</v>
      </c>
      <c r="G5276" t="s">
        <v>4712</v>
      </c>
      <c r="H5276">
        <v>0</v>
      </c>
      <c r="I5276">
        <v>0</v>
      </c>
      <c r="J5276">
        <v>0</v>
      </c>
      <c r="K5276" t="s">
        <v>21270</v>
      </c>
    </row>
    <row r="5277" spans="1:11" x14ac:dyDescent="0.3">
      <c r="A5277" t="s">
        <v>21271</v>
      </c>
      <c r="B5277" t="s">
        <v>21272</v>
      </c>
      <c r="C5277" t="s">
        <v>27</v>
      </c>
      <c r="D5277" t="s">
        <v>21273</v>
      </c>
      <c r="E5277" t="s">
        <v>1867</v>
      </c>
      <c r="F5277" t="s">
        <v>1324</v>
      </c>
      <c r="G5277" t="s">
        <v>42</v>
      </c>
      <c r="H5277">
        <v>0</v>
      </c>
      <c r="I5277">
        <v>0</v>
      </c>
      <c r="J5277">
        <v>0</v>
      </c>
      <c r="K5277" t="s">
        <v>21274</v>
      </c>
    </row>
    <row r="5278" spans="1:11" x14ac:dyDescent="0.3">
      <c r="A5278" t="s">
        <v>21275</v>
      </c>
      <c r="B5278" t="s">
        <v>21276</v>
      </c>
      <c r="C5278" t="s">
        <v>27</v>
      </c>
      <c r="D5278" t="s">
        <v>21277</v>
      </c>
      <c r="E5278" t="s">
        <v>1867</v>
      </c>
      <c r="F5278" t="s">
        <v>6405</v>
      </c>
      <c r="G5278" t="s">
        <v>42</v>
      </c>
      <c r="H5278">
        <v>0</v>
      </c>
      <c r="I5278">
        <v>0</v>
      </c>
      <c r="J5278">
        <v>0</v>
      </c>
      <c r="K5278" t="s">
        <v>21278</v>
      </c>
    </row>
    <row r="5279" spans="1:11" x14ac:dyDescent="0.3">
      <c r="A5279" t="s">
        <v>21279</v>
      </c>
      <c r="B5279" t="s">
        <v>21280</v>
      </c>
      <c r="C5279" t="s">
        <v>27</v>
      </c>
      <c r="D5279" t="s">
        <v>21281</v>
      </c>
      <c r="E5279" t="s">
        <v>1867</v>
      </c>
      <c r="F5279" t="s">
        <v>4297</v>
      </c>
      <c r="G5279" t="s">
        <v>42</v>
      </c>
      <c r="H5279">
        <v>0</v>
      </c>
      <c r="I5279">
        <v>0</v>
      </c>
      <c r="J5279">
        <v>0</v>
      </c>
      <c r="K5279" t="s">
        <v>21282</v>
      </c>
    </row>
    <row r="5280" spans="1:11" x14ac:dyDescent="0.3">
      <c r="A5280" t="s">
        <v>21283</v>
      </c>
      <c r="B5280" t="s">
        <v>21284</v>
      </c>
      <c r="C5280" t="s">
        <v>558</v>
      </c>
      <c r="D5280" t="s">
        <v>21285</v>
      </c>
      <c r="E5280" t="s">
        <v>1090</v>
      </c>
      <c r="F5280" t="s">
        <v>21286</v>
      </c>
      <c r="G5280" t="s">
        <v>3987</v>
      </c>
      <c r="H5280">
        <v>0</v>
      </c>
      <c r="I5280">
        <v>0</v>
      </c>
      <c r="J5280">
        <v>0</v>
      </c>
      <c r="K5280" t="s">
        <v>21287</v>
      </c>
    </row>
    <row r="5281" spans="1:11" x14ac:dyDescent="0.3">
      <c r="A5281" t="s">
        <v>21288</v>
      </c>
      <c r="B5281" t="s">
        <v>21289</v>
      </c>
      <c r="C5281" t="s">
        <v>147</v>
      </c>
      <c r="D5281" t="s">
        <v>21290</v>
      </c>
      <c r="E5281" t="s">
        <v>183</v>
      </c>
      <c r="F5281" t="s">
        <v>1981</v>
      </c>
      <c r="G5281" t="s">
        <v>42</v>
      </c>
      <c r="H5281">
        <v>0</v>
      </c>
      <c r="I5281">
        <v>0</v>
      </c>
      <c r="J5281">
        <v>0</v>
      </c>
      <c r="K5281" t="s">
        <v>21291</v>
      </c>
    </row>
    <row r="5282" spans="1:11" x14ac:dyDescent="0.3">
      <c r="A5282" t="s">
        <v>21292</v>
      </c>
      <c r="B5282" t="s">
        <v>21293</v>
      </c>
      <c r="C5282" t="s">
        <v>20</v>
      </c>
      <c r="D5282" t="s">
        <v>21294</v>
      </c>
      <c r="E5282" t="s">
        <v>22</v>
      </c>
      <c r="F5282" t="s">
        <v>16</v>
      </c>
      <c r="G5282" t="s">
        <v>5462</v>
      </c>
      <c r="H5282">
        <v>0</v>
      </c>
      <c r="I5282">
        <v>0</v>
      </c>
      <c r="J5282">
        <v>0</v>
      </c>
      <c r="K5282" t="s">
        <v>21295</v>
      </c>
    </row>
    <row r="5283" spans="1:11" x14ac:dyDescent="0.3">
      <c r="A5283" t="s">
        <v>21296</v>
      </c>
      <c r="B5283" t="s">
        <v>21297</v>
      </c>
      <c r="C5283" t="s">
        <v>147</v>
      </c>
      <c r="D5283" t="s">
        <v>21298</v>
      </c>
      <c r="E5283" t="s">
        <v>183</v>
      </c>
      <c r="F5283" t="s">
        <v>994</v>
      </c>
      <c r="G5283" t="s">
        <v>42</v>
      </c>
      <c r="H5283">
        <v>0</v>
      </c>
      <c r="I5283">
        <v>0</v>
      </c>
      <c r="J5283">
        <v>0</v>
      </c>
      <c r="K5283" t="s">
        <v>21299</v>
      </c>
    </row>
    <row r="5284" spans="1:11" x14ac:dyDescent="0.3">
      <c r="A5284" t="s">
        <v>21300</v>
      </c>
      <c r="B5284" t="s">
        <v>21301</v>
      </c>
      <c r="C5284" t="s">
        <v>13</v>
      </c>
      <c r="D5284" t="s">
        <v>21302</v>
      </c>
      <c r="E5284" t="s">
        <v>13199</v>
      </c>
      <c r="F5284" t="s">
        <v>41</v>
      </c>
      <c r="G5284" t="s">
        <v>42</v>
      </c>
      <c r="H5284">
        <v>0</v>
      </c>
      <c r="I5284">
        <v>0</v>
      </c>
      <c r="J5284">
        <v>0</v>
      </c>
      <c r="K5284" t="s">
        <v>21303</v>
      </c>
    </row>
    <row r="5285" spans="1:11" x14ac:dyDescent="0.3">
      <c r="A5285" t="s">
        <v>21304</v>
      </c>
      <c r="B5285" t="s">
        <v>21305</v>
      </c>
      <c r="C5285" t="s">
        <v>13</v>
      </c>
      <c r="D5285" t="s">
        <v>21306</v>
      </c>
      <c r="E5285" t="s">
        <v>13199</v>
      </c>
      <c r="F5285" t="s">
        <v>16</v>
      </c>
      <c r="G5285" t="s">
        <v>21307</v>
      </c>
      <c r="H5285">
        <v>0</v>
      </c>
      <c r="I5285">
        <v>0</v>
      </c>
      <c r="J5285">
        <v>0</v>
      </c>
      <c r="K5285" t="s">
        <v>21308</v>
      </c>
    </row>
    <row r="5286" spans="1:11" x14ac:dyDescent="0.3">
      <c r="A5286" t="s">
        <v>21309</v>
      </c>
      <c r="B5286" t="s">
        <v>21310</v>
      </c>
      <c r="C5286" t="s">
        <v>13</v>
      </c>
      <c r="D5286" t="s">
        <v>21311</v>
      </c>
      <c r="E5286" t="s">
        <v>13199</v>
      </c>
      <c r="F5286" t="s">
        <v>16</v>
      </c>
      <c r="G5286" t="s">
        <v>316</v>
      </c>
      <c r="H5286">
        <v>0</v>
      </c>
      <c r="I5286">
        <v>0</v>
      </c>
      <c r="J5286">
        <v>0</v>
      </c>
      <c r="K5286" t="s">
        <v>21312</v>
      </c>
    </row>
    <row r="5287" spans="1:11" x14ac:dyDescent="0.3">
      <c r="A5287" t="s">
        <v>21313</v>
      </c>
      <c r="B5287" t="s">
        <v>21314</v>
      </c>
      <c r="C5287" t="s">
        <v>13</v>
      </c>
      <c r="D5287" t="s">
        <v>21315</v>
      </c>
      <c r="E5287" t="s">
        <v>13199</v>
      </c>
      <c r="F5287" t="s">
        <v>16</v>
      </c>
      <c r="G5287" t="s">
        <v>21307</v>
      </c>
      <c r="H5287">
        <v>0</v>
      </c>
      <c r="I5287">
        <v>0</v>
      </c>
      <c r="J5287">
        <v>0</v>
      </c>
      <c r="K5287" t="s">
        <v>21316</v>
      </c>
    </row>
    <row r="5288" spans="1:11" x14ac:dyDescent="0.3">
      <c r="A5288" t="s">
        <v>21317</v>
      </c>
      <c r="B5288" t="s">
        <v>21318</v>
      </c>
      <c r="C5288" t="s">
        <v>558</v>
      </c>
      <c r="D5288" t="s">
        <v>21319</v>
      </c>
      <c r="E5288" t="s">
        <v>1462</v>
      </c>
      <c r="F5288" t="s">
        <v>16</v>
      </c>
      <c r="G5288" t="s">
        <v>6487</v>
      </c>
      <c r="H5288">
        <v>0</v>
      </c>
      <c r="I5288">
        <v>0</v>
      </c>
      <c r="J5288">
        <v>0</v>
      </c>
      <c r="K5288" t="s">
        <v>21320</v>
      </c>
    </row>
    <row r="5289" spans="1:11" x14ac:dyDescent="0.3">
      <c r="A5289" t="s">
        <v>21321</v>
      </c>
      <c r="B5289" t="s">
        <v>21322</v>
      </c>
      <c r="C5289" t="s">
        <v>27</v>
      </c>
      <c r="D5289" t="s">
        <v>21323</v>
      </c>
      <c r="E5289" t="s">
        <v>1867</v>
      </c>
      <c r="F5289" t="s">
        <v>16</v>
      </c>
      <c r="G5289" t="s">
        <v>14656</v>
      </c>
      <c r="H5289">
        <v>0</v>
      </c>
      <c r="I5289">
        <v>0</v>
      </c>
      <c r="J5289">
        <v>0</v>
      </c>
      <c r="K5289" t="s">
        <v>21324</v>
      </c>
    </row>
    <row r="5290" spans="1:11" x14ac:dyDescent="0.3">
      <c r="A5290" t="s">
        <v>21325</v>
      </c>
      <c r="B5290" t="s">
        <v>21326</v>
      </c>
      <c r="C5290" t="s">
        <v>27</v>
      </c>
      <c r="D5290" t="s">
        <v>21327</v>
      </c>
      <c r="E5290" t="s">
        <v>1867</v>
      </c>
      <c r="F5290" t="s">
        <v>5898</v>
      </c>
      <c r="G5290" t="s">
        <v>42</v>
      </c>
      <c r="H5290">
        <v>0</v>
      </c>
      <c r="I5290">
        <v>0</v>
      </c>
      <c r="J5290">
        <v>0</v>
      </c>
      <c r="K5290" t="s">
        <v>21328</v>
      </c>
    </row>
    <row r="5291" spans="1:11" x14ac:dyDescent="0.3">
      <c r="A5291" t="s">
        <v>21329</v>
      </c>
      <c r="B5291" t="s">
        <v>21330</v>
      </c>
      <c r="C5291" t="s">
        <v>13</v>
      </c>
      <c r="D5291" t="s">
        <v>21331</v>
      </c>
      <c r="E5291" t="s">
        <v>15</v>
      </c>
      <c r="F5291" t="s">
        <v>16</v>
      </c>
      <c r="G5291" t="s">
        <v>594</v>
      </c>
      <c r="H5291">
        <v>0</v>
      </c>
      <c r="I5291">
        <v>0</v>
      </c>
      <c r="J5291">
        <v>0</v>
      </c>
      <c r="K5291" t="s">
        <v>21332</v>
      </c>
    </row>
    <row r="5292" spans="1:11" x14ac:dyDescent="0.3">
      <c r="A5292" t="s">
        <v>21333</v>
      </c>
      <c r="C5292" t="s">
        <v>27</v>
      </c>
      <c r="D5292" t="s">
        <v>21334</v>
      </c>
      <c r="E5292" t="s">
        <v>1867</v>
      </c>
      <c r="F5292" t="s">
        <v>16</v>
      </c>
      <c r="G5292" t="s">
        <v>21335</v>
      </c>
      <c r="H5292">
        <v>0</v>
      </c>
      <c r="I5292">
        <v>0</v>
      </c>
      <c r="J5292">
        <v>0</v>
      </c>
      <c r="K5292" t="s">
        <v>21336</v>
      </c>
    </row>
    <row r="5293" spans="1:11" x14ac:dyDescent="0.3">
      <c r="A5293" t="s">
        <v>21337</v>
      </c>
      <c r="B5293" t="s">
        <v>21338</v>
      </c>
      <c r="C5293" t="s">
        <v>147</v>
      </c>
      <c r="D5293" t="s">
        <v>21339</v>
      </c>
      <c r="E5293" t="s">
        <v>183</v>
      </c>
      <c r="F5293" t="s">
        <v>21340</v>
      </c>
      <c r="G5293" t="s">
        <v>42</v>
      </c>
      <c r="H5293">
        <v>0</v>
      </c>
      <c r="I5293">
        <v>0</v>
      </c>
      <c r="J5293">
        <v>0</v>
      </c>
      <c r="K5293" t="s">
        <v>21341</v>
      </c>
    </row>
    <row r="5294" spans="1:11" x14ac:dyDescent="0.3">
      <c r="A5294" t="s">
        <v>21342</v>
      </c>
      <c r="B5294" t="s">
        <v>21343</v>
      </c>
      <c r="C5294" t="s">
        <v>27</v>
      </c>
      <c r="D5294" t="s">
        <v>21344</v>
      </c>
      <c r="E5294" t="s">
        <v>1867</v>
      </c>
      <c r="F5294" t="s">
        <v>16</v>
      </c>
      <c r="G5294" t="s">
        <v>1463</v>
      </c>
      <c r="H5294">
        <v>0</v>
      </c>
      <c r="I5294">
        <v>0</v>
      </c>
      <c r="J5294">
        <v>0</v>
      </c>
      <c r="K5294" t="s">
        <v>21345</v>
      </c>
    </row>
    <row r="5295" spans="1:11" x14ac:dyDescent="0.3">
      <c r="A5295" t="s">
        <v>21346</v>
      </c>
      <c r="B5295" t="s">
        <v>21347</v>
      </c>
      <c r="C5295" t="s">
        <v>13</v>
      </c>
      <c r="D5295" t="s">
        <v>21348</v>
      </c>
      <c r="E5295" t="s">
        <v>13199</v>
      </c>
      <c r="F5295" t="s">
        <v>41</v>
      </c>
      <c r="G5295" t="s">
        <v>42</v>
      </c>
      <c r="H5295">
        <v>0</v>
      </c>
      <c r="I5295">
        <v>0</v>
      </c>
      <c r="J5295">
        <v>0</v>
      </c>
      <c r="K5295" t="s">
        <v>21349</v>
      </c>
    </row>
    <row r="5296" spans="1:11" x14ac:dyDescent="0.3">
      <c r="A5296" t="s">
        <v>21350</v>
      </c>
      <c r="B5296" t="s">
        <v>21351</v>
      </c>
      <c r="C5296" t="s">
        <v>13</v>
      </c>
      <c r="D5296" t="s">
        <v>21352</v>
      </c>
      <c r="E5296" t="s">
        <v>13199</v>
      </c>
      <c r="F5296" t="s">
        <v>41</v>
      </c>
      <c r="G5296" t="s">
        <v>42</v>
      </c>
      <c r="H5296">
        <v>0</v>
      </c>
      <c r="I5296">
        <v>0</v>
      </c>
      <c r="J5296">
        <v>0</v>
      </c>
      <c r="K5296" t="s">
        <v>21353</v>
      </c>
    </row>
    <row r="5297" spans="1:11" x14ac:dyDescent="0.3">
      <c r="A5297" t="s">
        <v>21354</v>
      </c>
      <c r="B5297" t="s">
        <v>21355</v>
      </c>
      <c r="C5297" t="s">
        <v>27</v>
      </c>
      <c r="D5297" t="s">
        <v>21356</v>
      </c>
      <c r="E5297" t="s">
        <v>1867</v>
      </c>
      <c r="F5297" t="s">
        <v>16</v>
      </c>
      <c r="G5297" t="s">
        <v>777</v>
      </c>
      <c r="H5297">
        <v>0</v>
      </c>
      <c r="I5297">
        <v>0</v>
      </c>
      <c r="J5297">
        <v>0</v>
      </c>
      <c r="K5297" t="s">
        <v>21357</v>
      </c>
    </row>
    <row r="5298" spans="1:11" x14ac:dyDescent="0.3">
      <c r="A5298" t="s">
        <v>21358</v>
      </c>
      <c r="C5298" t="s">
        <v>27</v>
      </c>
      <c r="D5298" t="s">
        <v>21359</v>
      </c>
      <c r="E5298" t="s">
        <v>1867</v>
      </c>
      <c r="F5298" t="s">
        <v>6405</v>
      </c>
      <c r="G5298" t="s">
        <v>42</v>
      </c>
      <c r="H5298">
        <v>0</v>
      </c>
      <c r="I5298">
        <v>0</v>
      </c>
      <c r="J5298">
        <v>0</v>
      </c>
      <c r="K5298" t="s">
        <v>21360</v>
      </c>
    </row>
    <row r="5299" spans="1:11" x14ac:dyDescent="0.3">
      <c r="A5299" t="s">
        <v>21361</v>
      </c>
      <c r="C5299" t="s">
        <v>20</v>
      </c>
      <c r="D5299" t="s">
        <v>21362</v>
      </c>
      <c r="E5299" t="s">
        <v>14059</v>
      </c>
      <c r="F5299" t="s">
        <v>16</v>
      </c>
      <c r="G5299" t="s">
        <v>3301</v>
      </c>
      <c r="H5299">
        <v>0</v>
      </c>
      <c r="I5299">
        <v>0</v>
      </c>
      <c r="J5299">
        <v>0</v>
      </c>
      <c r="K5299" t="s">
        <v>21363</v>
      </c>
    </row>
    <row r="5300" spans="1:11" x14ac:dyDescent="0.3">
      <c r="A5300" t="s">
        <v>21364</v>
      </c>
      <c r="B5300" t="s">
        <v>21365</v>
      </c>
      <c r="C5300" t="s">
        <v>13</v>
      </c>
      <c r="D5300" t="s">
        <v>21366</v>
      </c>
      <c r="E5300" t="s">
        <v>13199</v>
      </c>
      <c r="F5300" t="s">
        <v>16</v>
      </c>
      <c r="G5300" t="s">
        <v>5509</v>
      </c>
      <c r="H5300">
        <v>0</v>
      </c>
      <c r="I5300">
        <v>0</v>
      </c>
      <c r="J5300">
        <v>0</v>
      </c>
      <c r="K5300" t="s">
        <v>21367</v>
      </c>
    </row>
    <row r="5301" spans="1:11" x14ac:dyDescent="0.3">
      <c r="A5301" t="s">
        <v>21368</v>
      </c>
      <c r="B5301" t="s">
        <v>21369</v>
      </c>
      <c r="C5301" t="s">
        <v>558</v>
      </c>
      <c r="D5301" t="s">
        <v>21370</v>
      </c>
      <c r="E5301" t="s">
        <v>895</v>
      </c>
      <c r="F5301" t="s">
        <v>16</v>
      </c>
      <c r="G5301" t="s">
        <v>21371</v>
      </c>
      <c r="H5301">
        <v>0</v>
      </c>
      <c r="I5301">
        <v>0</v>
      </c>
      <c r="J5301">
        <v>0</v>
      </c>
      <c r="K5301" t="s">
        <v>21372</v>
      </c>
    </row>
    <row r="5302" spans="1:11" x14ac:dyDescent="0.3">
      <c r="A5302" t="s">
        <v>21373</v>
      </c>
      <c r="B5302" t="s">
        <v>21374</v>
      </c>
      <c r="C5302" t="s">
        <v>13</v>
      </c>
      <c r="D5302" t="s">
        <v>21375</v>
      </c>
      <c r="E5302" t="s">
        <v>13199</v>
      </c>
      <c r="F5302" t="s">
        <v>16</v>
      </c>
      <c r="G5302" t="s">
        <v>3791</v>
      </c>
      <c r="H5302">
        <v>0</v>
      </c>
      <c r="I5302">
        <v>0</v>
      </c>
      <c r="J5302">
        <v>0</v>
      </c>
      <c r="K5302" t="s">
        <v>21376</v>
      </c>
    </row>
    <row r="5303" spans="1:11" x14ac:dyDescent="0.3">
      <c r="A5303" t="s">
        <v>21377</v>
      </c>
      <c r="B5303" t="s">
        <v>21378</v>
      </c>
      <c r="C5303" t="s">
        <v>558</v>
      </c>
      <c r="D5303" t="s">
        <v>21379</v>
      </c>
      <c r="E5303" t="s">
        <v>560</v>
      </c>
      <c r="F5303" t="s">
        <v>16</v>
      </c>
      <c r="G5303" t="s">
        <v>3158</v>
      </c>
      <c r="H5303">
        <v>0</v>
      </c>
      <c r="I5303">
        <v>0</v>
      </c>
      <c r="J5303">
        <v>0</v>
      </c>
      <c r="K5303" t="s">
        <v>21380</v>
      </c>
    </row>
    <row r="5304" spans="1:11" x14ac:dyDescent="0.3">
      <c r="A5304" t="s">
        <v>21381</v>
      </c>
      <c r="B5304" t="s">
        <v>21382</v>
      </c>
      <c r="C5304" t="s">
        <v>13</v>
      </c>
      <c r="D5304" t="s">
        <v>21383</v>
      </c>
      <c r="E5304" t="s">
        <v>13199</v>
      </c>
      <c r="F5304" t="s">
        <v>16</v>
      </c>
      <c r="G5304" t="s">
        <v>2323</v>
      </c>
      <c r="H5304">
        <v>0</v>
      </c>
      <c r="I5304">
        <v>0</v>
      </c>
      <c r="J5304">
        <v>0</v>
      </c>
      <c r="K5304" t="s">
        <v>21384</v>
      </c>
    </row>
    <row r="5305" spans="1:11" x14ac:dyDescent="0.3">
      <c r="A5305" t="s">
        <v>21385</v>
      </c>
      <c r="B5305" t="s">
        <v>21386</v>
      </c>
      <c r="C5305" t="s">
        <v>558</v>
      </c>
      <c r="D5305" t="s">
        <v>21387</v>
      </c>
      <c r="E5305" t="s">
        <v>560</v>
      </c>
      <c r="F5305" t="s">
        <v>16</v>
      </c>
      <c r="G5305" t="s">
        <v>12342</v>
      </c>
      <c r="H5305">
        <v>0</v>
      </c>
      <c r="I5305">
        <v>0</v>
      </c>
      <c r="J5305">
        <v>0</v>
      </c>
      <c r="K5305" t="s">
        <v>21388</v>
      </c>
    </row>
    <row r="5306" spans="1:11" x14ac:dyDescent="0.3">
      <c r="A5306" t="s">
        <v>21389</v>
      </c>
      <c r="B5306" t="s">
        <v>21390</v>
      </c>
      <c r="C5306" t="s">
        <v>558</v>
      </c>
      <c r="D5306" t="s">
        <v>21391</v>
      </c>
      <c r="E5306" t="s">
        <v>560</v>
      </c>
      <c r="F5306" t="s">
        <v>16</v>
      </c>
      <c r="G5306" t="s">
        <v>2303</v>
      </c>
      <c r="H5306">
        <v>0</v>
      </c>
      <c r="I5306">
        <v>0</v>
      </c>
      <c r="J5306">
        <v>0</v>
      </c>
      <c r="K5306" t="s">
        <v>21392</v>
      </c>
    </row>
    <row r="5307" spans="1:11" x14ac:dyDescent="0.3">
      <c r="A5307" t="s">
        <v>21393</v>
      </c>
      <c r="B5307" t="s">
        <v>21394</v>
      </c>
      <c r="C5307" t="s">
        <v>13</v>
      </c>
      <c r="D5307" t="s">
        <v>21395</v>
      </c>
      <c r="E5307" t="s">
        <v>13199</v>
      </c>
      <c r="F5307" t="s">
        <v>16</v>
      </c>
      <c r="G5307" t="s">
        <v>4763</v>
      </c>
      <c r="H5307">
        <v>0</v>
      </c>
      <c r="I5307">
        <v>0</v>
      </c>
      <c r="J5307">
        <v>0</v>
      </c>
      <c r="K5307" t="s">
        <v>21396</v>
      </c>
    </row>
    <row r="5308" spans="1:11" x14ac:dyDescent="0.3">
      <c r="A5308" t="s">
        <v>21397</v>
      </c>
      <c r="C5308" t="s">
        <v>27</v>
      </c>
      <c r="D5308" t="s">
        <v>21398</v>
      </c>
      <c r="E5308" t="s">
        <v>1867</v>
      </c>
      <c r="F5308" t="s">
        <v>1564</v>
      </c>
      <c r="G5308" t="s">
        <v>42</v>
      </c>
      <c r="H5308">
        <v>0</v>
      </c>
      <c r="I5308">
        <v>0</v>
      </c>
      <c r="J5308">
        <v>0</v>
      </c>
      <c r="K5308" t="s">
        <v>21399</v>
      </c>
    </row>
    <row r="5309" spans="1:11" x14ac:dyDescent="0.3">
      <c r="A5309" t="s">
        <v>21400</v>
      </c>
      <c r="B5309" t="s">
        <v>21401</v>
      </c>
      <c r="C5309" t="s">
        <v>558</v>
      </c>
      <c r="D5309" t="s">
        <v>21402</v>
      </c>
      <c r="E5309" t="s">
        <v>2102</v>
      </c>
      <c r="F5309" t="s">
        <v>16</v>
      </c>
      <c r="G5309" t="s">
        <v>21403</v>
      </c>
      <c r="H5309">
        <v>0</v>
      </c>
      <c r="I5309">
        <v>0</v>
      </c>
      <c r="J5309">
        <v>0</v>
      </c>
      <c r="K5309" t="s">
        <v>21404</v>
      </c>
    </row>
    <row r="5310" spans="1:11" x14ac:dyDescent="0.3">
      <c r="A5310" t="s">
        <v>21405</v>
      </c>
      <c r="B5310" t="s">
        <v>21406</v>
      </c>
      <c r="C5310" t="s">
        <v>27</v>
      </c>
      <c r="D5310" t="s">
        <v>21407</v>
      </c>
      <c r="E5310" t="s">
        <v>1867</v>
      </c>
      <c r="F5310" t="s">
        <v>1751</v>
      </c>
      <c r="G5310" t="s">
        <v>42</v>
      </c>
      <c r="H5310">
        <v>0</v>
      </c>
      <c r="I5310">
        <v>0</v>
      </c>
      <c r="J5310">
        <v>0</v>
      </c>
      <c r="K5310" t="s">
        <v>21408</v>
      </c>
    </row>
    <row r="5311" spans="1:11" x14ac:dyDescent="0.3">
      <c r="A5311" t="s">
        <v>21409</v>
      </c>
      <c r="B5311" t="s">
        <v>21410</v>
      </c>
      <c r="C5311" t="s">
        <v>558</v>
      </c>
      <c r="D5311" t="s">
        <v>21411</v>
      </c>
      <c r="E5311" t="s">
        <v>1462</v>
      </c>
      <c r="F5311" t="s">
        <v>1991</v>
      </c>
      <c r="G5311" t="s">
        <v>7288</v>
      </c>
      <c r="H5311">
        <v>0</v>
      </c>
      <c r="I5311">
        <v>0</v>
      </c>
      <c r="J5311">
        <v>0</v>
      </c>
      <c r="K5311" t="s">
        <v>21412</v>
      </c>
    </row>
    <row r="5312" spans="1:11" x14ac:dyDescent="0.3">
      <c r="A5312" t="s">
        <v>21413</v>
      </c>
      <c r="B5312" t="s">
        <v>21414</v>
      </c>
      <c r="C5312" t="s">
        <v>1159</v>
      </c>
      <c r="D5312" t="s">
        <v>21415</v>
      </c>
      <c r="E5312" t="s">
        <v>10552</v>
      </c>
      <c r="F5312" t="s">
        <v>41</v>
      </c>
      <c r="G5312" t="s">
        <v>42</v>
      </c>
      <c r="H5312">
        <v>0</v>
      </c>
      <c r="I5312">
        <v>0</v>
      </c>
      <c r="J5312">
        <v>0</v>
      </c>
      <c r="K5312" t="s">
        <v>21416</v>
      </c>
    </row>
    <row r="5313" spans="1:11" x14ac:dyDescent="0.3">
      <c r="A5313" t="s">
        <v>21417</v>
      </c>
      <c r="B5313" t="s">
        <v>21418</v>
      </c>
      <c r="C5313" t="s">
        <v>558</v>
      </c>
      <c r="D5313" t="s">
        <v>21419</v>
      </c>
      <c r="E5313" t="s">
        <v>1462</v>
      </c>
      <c r="F5313" t="s">
        <v>16</v>
      </c>
      <c r="G5313" t="s">
        <v>1612</v>
      </c>
      <c r="H5313">
        <v>0</v>
      </c>
      <c r="I5313">
        <v>0</v>
      </c>
      <c r="J5313">
        <v>0</v>
      </c>
      <c r="K5313" t="s">
        <v>21420</v>
      </c>
    </row>
    <row r="5314" spans="1:11" x14ac:dyDescent="0.3">
      <c r="A5314" t="s">
        <v>21421</v>
      </c>
      <c r="B5314" t="s">
        <v>21422</v>
      </c>
      <c r="C5314" t="s">
        <v>1159</v>
      </c>
      <c r="D5314" t="s">
        <v>21423</v>
      </c>
      <c r="E5314" t="s">
        <v>10552</v>
      </c>
      <c r="F5314" t="s">
        <v>41</v>
      </c>
      <c r="G5314" t="s">
        <v>42</v>
      </c>
      <c r="H5314">
        <v>0</v>
      </c>
      <c r="I5314">
        <v>0</v>
      </c>
      <c r="J5314">
        <v>0</v>
      </c>
      <c r="K5314" t="s">
        <v>21424</v>
      </c>
    </row>
    <row r="5315" spans="1:11" x14ac:dyDescent="0.3">
      <c r="A5315" t="s">
        <v>21425</v>
      </c>
      <c r="B5315" t="s">
        <v>21426</v>
      </c>
      <c r="C5315" t="s">
        <v>558</v>
      </c>
      <c r="D5315" t="s">
        <v>21427</v>
      </c>
      <c r="E5315" t="s">
        <v>1462</v>
      </c>
      <c r="F5315" t="s">
        <v>3843</v>
      </c>
      <c r="G5315" t="s">
        <v>3186</v>
      </c>
      <c r="H5315">
        <v>0</v>
      </c>
      <c r="I5315">
        <v>0</v>
      </c>
      <c r="J5315">
        <v>0</v>
      </c>
      <c r="K5315" t="s">
        <v>21428</v>
      </c>
    </row>
    <row r="5316" spans="1:11" x14ac:dyDescent="0.3">
      <c r="A5316" t="s">
        <v>21429</v>
      </c>
      <c r="B5316" t="s">
        <v>21430</v>
      </c>
      <c r="C5316" t="s">
        <v>558</v>
      </c>
      <c r="D5316" t="s">
        <v>21431</v>
      </c>
      <c r="E5316" t="s">
        <v>2102</v>
      </c>
      <c r="F5316" t="s">
        <v>16</v>
      </c>
      <c r="G5316" t="s">
        <v>21432</v>
      </c>
      <c r="H5316">
        <v>0</v>
      </c>
      <c r="I5316">
        <v>0</v>
      </c>
      <c r="J5316">
        <v>0</v>
      </c>
      <c r="K5316" t="s">
        <v>21433</v>
      </c>
    </row>
    <row r="5317" spans="1:11" x14ac:dyDescent="0.3">
      <c r="A5317" t="s">
        <v>21434</v>
      </c>
      <c r="B5317" t="s">
        <v>21435</v>
      </c>
      <c r="C5317" t="s">
        <v>20</v>
      </c>
      <c r="D5317" t="s">
        <v>21436</v>
      </c>
      <c r="E5317" t="s">
        <v>14059</v>
      </c>
      <c r="F5317" t="s">
        <v>16</v>
      </c>
      <c r="G5317" t="s">
        <v>4856</v>
      </c>
      <c r="H5317">
        <v>0</v>
      </c>
      <c r="I5317">
        <v>0</v>
      </c>
      <c r="J5317">
        <v>0</v>
      </c>
      <c r="K5317" t="s">
        <v>21437</v>
      </c>
    </row>
    <row r="5318" spans="1:11" x14ac:dyDescent="0.3">
      <c r="A5318" t="s">
        <v>21438</v>
      </c>
      <c r="B5318" t="s">
        <v>21439</v>
      </c>
      <c r="C5318" t="s">
        <v>27</v>
      </c>
      <c r="D5318" t="s">
        <v>21440</v>
      </c>
      <c r="E5318" t="s">
        <v>1867</v>
      </c>
      <c r="F5318" t="s">
        <v>1013</v>
      </c>
      <c r="G5318" t="s">
        <v>42</v>
      </c>
      <c r="H5318">
        <v>0</v>
      </c>
      <c r="I5318">
        <v>0</v>
      </c>
      <c r="J5318">
        <v>0</v>
      </c>
      <c r="K5318" t="s">
        <v>21441</v>
      </c>
    </row>
    <row r="5319" spans="1:11" x14ac:dyDescent="0.3">
      <c r="A5319" t="s">
        <v>21442</v>
      </c>
      <c r="C5319" t="s">
        <v>20</v>
      </c>
      <c r="D5319" t="s">
        <v>21443</v>
      </c>
      <c r="E5319" t="s">
        <v>14059</v>
      </c>
      <c r="F5319" t="s">
        <v>16</v>
      </c>
      <c r="G5319" t="s">
        <v>9124</v>
      </c>
      <c r="H5319">
        <v>0</v>
      </c>
      <c r="I5319">
        <v>0</v>
      </c>
      <c r="J5319">
        <v>0</v>
      </c>
      <c r="K5319" t="s">
        <v>21444</v>
      </c>
    </row>
    <row r="5320" spans="1:11" x14ac:dyDescent="0.3">
      <c r="A5320" t="s">
        <v>21445</v>
      </c>
      <c r="C5320" t="s">
        <v>27</v>
      </c>
      <c r="D5320" t="s">
        <v>21446</v>
      </c>
      <c r="E5320" t="s">
        <v>1867</v>
      </c>
      <c r="F5320" t="s">
        <v>16</v>
      </c>
      <c r="G5320" t="s">
        <v>42</v>
      </c>
      <c r="H5320">
        <v>0</v>
      </c>
      <c r="I5320">
        <v>0</v>
      </c>
      <c r="J5320">
        <v>0</v>
      </c>
      <c r="K5320" t="s">
        <v>21447</v>
      </c>
    </row>
    <row r="5321" spans="1:11" x14ac:dyDescent="0.3">
      <c r="A5321" t="s">
        <v>21448</v>
      </c>
      <c r="B5321" t="s">
        <v>21449</v>
      </c>
      <c r="C5321" t="s">
        <v>27</v>
      </c>
      <c r="D5321" t="s">
        <v>21450</v>
      </c>
      <c r="E5321" t="s">
        <v>1867</v>
      </c>
      <c r="F5321" t="s">
        <v>1214</v>
      </c>
      <c r="G5321" t="s">
        <v>42</v>
      </c>
      <c r="H5321">
        <v>0</v>
      </c>
      <c r="I5321">
        <v>0</v>
      </c>
      <c r="J5321">
        <v>0</v>
      </c>
      <c r="K5321" t="s">
        <v>21451</v>
      </c>
    </row>
    <row r="5322" spans="1:11" x14ac:dyDescent="0.3">
      <c r="A5322" t="s">
        <v>21452</v>
      </c>
      <c r="B5322" t="s">
        <v>21453</v>
      </c>
      <c r="C5322" t="s">
        <v>558</v>
      </c>
      <c r="D5322" t="s">
        <v>21454</v>
      </c>
      <c r="E5322" t="s">
        <v>1462</v>
      </c>
      <c r="F5322" t="s">
        <v>16</v>
      </c>
      <c r="G5322" t="s">
        <v>12703</v>
      </c>
      <c r="H5322">
        <v>0</v>
      </c>
      <c r="I5322">
        <v>0</v>
      </c>
      <c r="J5322">
        <v>0</v>
      </c>
      <c r="K5322" t="s">
        <v>21455</v>
      </c>
    </row>
    <row r="5323" spans="1:11" x14ac:dyDescent="0.3">
      <c r="A5323" t="s">
        <v>21456</v>
      </c>
      <c r="B5323" t="s">
        <v>21457</v>
      </c>
      <c r="C5323" t="s">
        <v>1159</v>
      </c>
      <c r="D5323" t="s">
        <v>21458</v>
      </c>
      <c r="E5323" t="s">
        <v>1161</v>
      </c>
      <c r="F5323" t="s">
        <v>16</v>
      </c>
      <c r="G5323" t="s">
        <v>12637</v>
      </c>
      <c r="H5323">
        <v>0</v>
      </c>
      <c r="I5323">
        <v>0</v>
      </c>
      <c r="J5323">
        <v>0</v>
      </c>
      <c r="K5323" t="s">
        <v>21459</v>
      </c>
    </row>
    <row r="5324" spans="1:11" x14ac:dyDescent="0.3">
      <c r="A5324" t="s">
        <v>21460</v>
      </c>
      <c r="B5324" t="s">
        <v>21461</v>
      </c>
      <c r="C5324" t="s">
        <v>558</v>
      </c>
      <c r="D5324" t="s">
        <v>21462</v>
      </c>
      <c r="E5324" t="s">
        <v>630</v>
      </c>
      <c r="F5324" t="s">
        <v>16</v>
      </c>
      <c r="G5324" t="s">
        <v>3301</v>
      </c>
      <c r="H5324">
        <v>0</v>
      </c>
      <c r="I5324">
        <v>0</v>
      </c>
      <c r="J5324">
        <v>0</v>
      </c>
      <c r="K5324" t="s">
        <v>21463</v>
      </c>
    </row>
    <row r="5325" spans="1:11" x14ac:dyDescent="0.3">
      <c r="A5325" t="s">
        <v>21464</v>
      </c>
      <c r="C5325" t="s">
        <v>27</v>
      </c>
      <c r="D5325" t="s">
        <v>21465</v>
      </c>
      <c r="E5325" t="s">
        <v>1867</v>
      </c>
      <c r="F5325" t="s">
        <v>379</v>
      </c>
      <c r="G5325" t="s">
        <v>42</v>
      </c>
      <c r="H5325">
        <v>0</v>
      </c>
      <c r="I5325">
        <v>0</v>
      </c>
      <c r="J5325">
        <v>0</v>
      </c>
      <c r="K5325" t="s">
        <v>21466</v>
      </c>
    </row>
    <row r="5326" spans="1:11" x14ac:dyDescent="0.3">
      <c r="A5326" t="s">
        <v>21467</v>
      </c>
      <c r="B5326" t="s">
        <v>21468</v>
      </c>
      <c r="C5326" t="s">
        <v>27</v>
      </c>
      <c r="D5326" t="s">
        <v>21469</v>
      </c>
      <c r="E5326" t="s">
        <v>1867</v>
      </c>
      <c r="F5326" t="s">
        <v>16</v>
      </c>
      <c r="G5326" t="s">
        <v>2906</v>
      </c>
      <c r="H5326">
        <v>0</v>
      </c>
      <c r="I5326">
        <v>0</v>
      </c>
      <c r="J5326">
        <v>0</v>
      </c>
      <c r="K5326" t="s">
        <v>21470</v>
      </c>
    </row>
    <row r="5327" spans="1:11" x14ac:dyDescent="0.3">
      <c r="A5327" t="s">
        <v>21471</v>
      </c>
      <c r="C5327" t="s">
        <v>27</v>
      </c>
      <c r="D5327" t="s">
        <v>21472</v>
      </c>
      <c r="E5327" t="s">
        <v>1867</v>
      </c>
      <c r="F5327" t="s">
        <v>11456</v>
      </c>
      <c r="G5327" t="s">
        <v>42</v>
      </c>
      <c r="H5327">
        <v>0</v>
      </c>
      <c r="I5327">
        <v>0</v>
      </c>
      <c r="J5327">
        <v>0</v>
      </c>
      <c r="K5327" t="s">
        <v>21473</v>
      </c>
    </row>
    <row r="5328" spans="1:11" x14ac:dyDescent="0.3">
      <c r="A5328" t="s">
        <v>21474</v>
      </c>
      <c r="B5328" t="s">
        <v>21475</v>
      </c>
      <c r="C5328" t="s">
        <v>27</v>
      </c>
      <c r="D5328" t="s">
        <v>21476</v>
      </c>
      <c r="E5328" t="s">
        <v>1867</v>
      </c>
      <c r="F5328" t="s">
        <v>2000</v>
      </c>
      <c r="G5328" t="s">
        <v>42</v>
      </c>
      <c r="H5328">
        <v>0</v>
      </c>
      <c r="I5328">
        <v>0</v>
      </c>
      <c r="J5328">
        <v>0</v>
      </c>
      <c r="K5328" t="s">
        <v>21477</v>
      </c>
    </row>
    <row r="5329" spans="1:11" x14ac:dyDescent="0.3">
      <c r="A5329" t="s">
        <v>21478</v>
      </c>
      <c r="B5329" t="s">
        <v>21479</v>
      </c>
      <c r="C5329" t="s">
        <v>558</v>
      </c>
      <c r="D5329" t="s">
        <v>21480</v>
      </c>
      <c r="E5329" t="s">
        <v>560</v>
      </c>
      <c r="F5329" t="s">
        <v>16</v>
      </c>
      <c r="G5329" t="s">
        <v>8935</v>
      </c>
      <c r="H5329">
        <v>0</v>
      </c>
      <c r="I5329">
        <v>0</v>
      </c>
      <c r="J5329">
        <v>0</v>
      </c>
      <c r="K5329" t="s">
        <v>21481</v>
      </c>
    </row>
    <row r="5330" spans="1:11" x14ac:dyDescent="0.3">
      <c r="A5330" t="s">
        <v>21482</v>
      </c>
      <c r="B5330" t="s">
        <v>21483</v>
      </c>
      <c r="C5330" t="s">
        <v>13</v>
      </c>
      <c r="D5330" t="s">
        <v>21484</v>
      </c>
      <c r="E5330" t="s">
        <v>15</v>
      </c>
      <c r="F5330" t="s">
        <v>16</v>
      </c>
      <c r="G5330" t="s">
        <v>8986</v>
      </c>
      <c r="H5330">
        <v>0</v>
      </c>
      <c r="I5330">
        <v>0</v>
      </c>
      <c r="J5330">
        <v>0</v>
      </c>
      <c r="K5330" t="s">
        <v>21485</v>
      </c>
    </row>
    <row r="5331" spans="1:11" x14ac:dyDescent="0.3">
      <c r="A5331" t="s">
        <v>21486</v>
      </c>
      <c r="B5331" t="s">
        <v>21487</v>
      </c>
      <c r="C5331" t="s">
        <v>27</v>
      </c>
      <c r="D5331" t="s">
        <v>21488</v>
      </c>
      <c r="E5331" t="s">
        <v>1867</v>
      </c>
      <c r="F5331" t="s">
        <v>11585</v>
      </c>
      <c r="G5331" t="s">
        <v>42</v>
      </c>
      <c r="H5331">
        <v>0</v>
      </c>
      <c r="I5331">
        <v>0</v>
      </c>
      <c r="J5331">
        <v>0</v>
      </c>
      <c r="K5331" t="s">
        <v>21489</v>
      </c>
    </row>
    <row r="5332" spans="1:11" x14ac:dyDescent="0.3">
      <c r="A5332" t="s">
        <v>21490</v>
      </c>
      <c r="B5332" t="s">
        <v>21491</v>
      </c>
      <c r="C5332" t="s">
        <v>20</v>
      </c>
      <c r="D5332" t="s">
        <v>21492</v>
      </c>
      <c r="E5332" t="s">
        <v>14059</v>
      </c>
      <c r="F5332" t="s">
        <v>4024</v>
      </c>
      <c r="G5332" t="s">
        <v>1966</v>
      </c>
      <c r="H5332">
        <v>0</v>
      </c>
      <c r="I5332">
        <v>0</v>
      </c>
      <c r="J5332">
        <v>0</v>
      </c>
      <c r="K5332" t="s">
        <v>21493</v>
      </c>
    </row>
    <row r="5333" spans="1:11" x14ac:dyDescent="0.3">
      <c r="A5333" t="s">
        <v>21494</v>
      </c>
      <c r="C5333" t="s">
        <v>27</v>
      </c>
      <c r="D5333" t="s">
        <v>21495</v>
      </c>
      <c r="E5333" t="s">
        <v>1867</v>
      </c>
      <c r="F5333" t="s">
        <v>16</v>
      </c>
      <c r="G5333" t="s">
        <v>209</v>
      </c>
      <c r="H5333">
        <v>0</v>
      </c>
      <c r="I5333">
        <v>0</v>
      </c>
      <c r="J5333">
        <v>0</v>
      </c>
      <c r="K5333" t="s">
        <v>21496</v>
      </c>
    </row>
    <row r="5334" spans="1:11" x14ac:dyDescent="0.3">
      <c r="A5334" t="s">
        <v>21497</v>
      </c>
      <c r="B5334" t="s">
        <v>21498</v>
      </c>
      <c r="C5334" t="s">
        <v>27</v>
      </c>
      <c r="D5334" t="s">
        <v>21499</v>
      </c>
      <c r="E5334" t="s">
        <v>1867</v>
      </c>
      <c r="F5334" t="s">
        <v>16</v>
      </c>
      <c r="G5334" t="s">
        <v>3356</v>
      </c>
      <c r="H5334">
        <v>0</v>
      </c>
      <c r="I5334">
        <v>0</v>
      </c>
      <c r="J5334">
        <v>0</v>
      </c>
      <c r="K5334" t="s">
        <v>21500</v>
      </c>
    </row>
    <row r="5335" spans="1:11" x14ac:dyDescent="0.3">
      <c r="A5335" t="s">
        <v>21501</v>
      </c>
      <c r="B5335" t="s">
        <v>21502</v>
      </c>
      <c r="C5335" t="s">
        <v>27</v>
      </c>
      <c r="D5335" t="s">
        <v>21503</v>
      </c>
      <c r="E5335" t="s">
        <v>1867</v>
      </c>
      <c r="F5335" t="s">
        <v>16</v>
      </c>
      <c r="G5335" t="s">
        <v>2853</v>
      </c>
      <c r="H5335">
        <v>0</v>
      </c>
      <c r="I5335">
        <v>0</v>
      </c>
      <c r="J5335">
        <v>0</v>
      </c>
      <c r="K5335" t="s">
        <v>21504</v>
      </c>
    </row>
    <row r="5336" spans="1:11" x14ac:dyDescent="0.3">
      <c r="A5336" t="s">
        <v>21505</v>
      </c>
      <c r="B5336" t="s">
        <v>21506</v>
      </c>
      <c r="C5336" t="s">
        <v>558</v>
      </c>
      <c r="D5336" t="s">
        <v>21507</v>
      </c>
      <c r="E5336" t="s">
        <v>19698</v>
      </c>
      <c r="F5336" t="s">
        <v>16</v>
      </c>
      <c r="G5336" t="s">
        <v>756</v>
      </c>
      <c r="H5336">
        <v>0</v>
      </c>
      <c r="I5336">
        <v>0</v>
      </c>
      <c r="J5336">
        <v>0</v>
      </c>
      <c r="K5336" t="s">
        <v>21508</v>
      </c>
    </row>
    <row r="5337" spans="1:11" x14ac:dyDescent="0.3">
      <c r="A5337" t="s">
        <v>21509</v>
      </c>
      <c r="B5337" t="s">
        <v>21510</v>
      </c>
      <c r="C5337" t="s">
        <v>558</v>
      </c>
      <c r="D5337" t="s">
        <v>21511</v>
      </c>
      <c r="E5337" t="s">
        <v>19698</v>
      </c>
      <c r="F5337" t="s">
        <v>16</v>
      </c>
      <c r="G5337" t="s">
        <v>12524</v>
      </c>
      <c r="H5337">
        <v>0</v>
      </c>
      <c r="I5337">
        <v>0</v>
      </c>
      <c r="J5337">
        <v>0</v>
      </c>
      <c r="K5337" t="s">
        <v>21512</v>
      </c>
    </row>
    <row r="5338" spans="1:11" x14ac:dyDescent="0.3">
      <c r="A5338" t="s">
        <v>21513</v>
      </c>
      <c r="B5338" t="s">
        <v>21514</v>
      </c>
      <c r="C5338" t="s">
        <v>20</v>
      </c>
      <c r="D5338" t="s">
        <v>21515</v>
      </c>
      <c r="E5338" t="s">
        <v>14059</v>
      </c>
      <c r="F5338" t="s">
        <v>5281</v>
      </c>
      <c r="G5338" t="s">
        <v>42</v>
      </c>
      <c r="H5338">
        <v>0</v>
      </c>
      <c r="I5338">
        <v>0</v>
      </c>
      <c r="J5338">
        <v>0</v>
      </c>
      <c r="K5338" t="s">
        <v>21516</v>
      </c>
    </row>
    <row r="5339" spans="1:11" x14ac:dyDescent="0.3">
      <c r="A5339" t="s">
        <v>21517</v>
      </c>
      <c r="C5339" t="s">
        <v>558</v>
      </c>
      <c r="D5339" t="e">
        <f>비탈 꼬리</f>
        <v>#NAME?</v>
      </c>
      <c r="E5339" t="s">
        <v>19698</v>
      </c>
      <c r="F5339" t="s">
        <v>16</v>
      </c>
      <c r="G5339" t="s">
        <v>1127</v>
      </c>
      <c r="H5339">
        <v>0</v>
      </c>
      <c r="I5339">
        <v>0</v>
      </c>
      <c r="J5339">
        <v>0</v>
      </c>
      <c r="K5339" t="s">
        <v>21518</v>
      </c>
    </row>
    <row r="5340" spans="1:11" x14ac:dyDescent="0.3">
      <c r="A5340" t="s">
        <v>21519</v>
      </c>
      <c r="B5340" t="s">
        <v>21520</v>
      </c>
      <c r="C5340" t="s">
        <v>558</v>
      </c>
      <c r="D5340" t="s">
        <v>21521</v>
      </c>
      <c r="E5340" t="s">
        <v>19698</v>
      </c>
      <c r="F5340" t="s">
        <v>16</v>
      </c>
      <c r="G5340" t="s">
        <v>21522</v>
      </c>
      <c r="H5340">
        <v>0</v>
      </c>
      <c r="I5340">
        <v>0</v>
      </c>
      <c r="J5340">
        <v>0</v>
      </c>
      <c r="K5340" t="s">
        <v>21523</v>
      </c>
    </row>
    <row r="5341" spans="1:11" x14ac:dyDescent="0.3">
      <c r="A5341" t="s">
        <v>21524</v>
      </c>
      <c r="B5341" t="s">
        <v>21525</v>
      </c>
      <c r="C5341" t="s">
        <v>27</v>
      </c>
      <c r="D5341" t="s">
        <v>21526</v>
      </c>
      <c r="E5341" t="s">
        <v>29</v>
      </c>
      <c r="F5341" t="s">
        <v>41</v>
      </c>
      <c r="G5341" t="s">
        <v>42</v>
      </c>
      <c r="H5341">
        <v>0</v>
      </c>
      <c r="I5341">
        <v>0</v>
      </c>
      <c r="J5341">
        <v>0</v>
      </c>
      <c r="K5341" t="s">
        <v>21527</v>
      </c>
    </row>
    <row r="5342" spans="1:11" x14ac:dyDescent="0.3">
      <c r="A5342" t="s">
        <v>21528</v>
      </c>
      <c r="B5342" t="s">
        <v>21529</v>
      </c>
      <c r="C5342" t="s">
        <v>558</v>
      </c>
      <c r="D5342" t="s">
        <v>21530</v>
      </c>
      <c r="E5342" t="s">
        <v>19698</v>
      </c>
      <c r="F5342" t="s">
        <v>16</v>
      </c>
      <c r="G5342" t="s">
        <v>13809</v>
      </c>
      <c r="H5342">
        <v>0</v>
      </c>
      <c r="I5342">
        <v>0</v>
      </c>
      <c r="J5342">
        <v>0</v>
      </c>
      <c r="K5342" t="s">
        <v>21531</v>
      </c>
    </row>
    <row r="5343" spans="1:11" x14ac:dyDescent="0.3">
      <c r="A5343" t="s">
        <v>21532</v>
      </c>
      <c r="B5343" t="s">
        <v>21533</v>
      </c>
      <c r="C5343" t="s">
        <v>558</v>
      </c>
      <c r="D5343" t="s">
        <v>21534</v>
      </c>
      <c r="E5343" t="s">
        <v>19698</v>
      </c>
      <c r="F5343" t="s">
        <v>16</v>
      </c>
      <c r="G5343" t="s">
        <v>21535</v>
      </c>
      <c r="H5343">
        <v>0</v>
      </c>
      <c r="I5343">
        <v>0</v>
      </c>
      <c r="J5343">
        <v>0</v>
      </c>
      <c r="K5343" t="s">
        <v>21536</v>
      </c>
    </row>
    <row r="5344" spans="1:11" x14ac:dyDescent="0.3">
      <c r="A5344" t="s">
        <v>21537</v>
      </c>
      <c r="C5344" t="s">
        <v>27</v>
      </c>
      <c r="D5344" t="s">
        <v>21538</v>
      </c>
      <c r="E5344" t="s">
        <v>1867</v>
      </c>
      <c r="F5344" t="s">
        <v>1548</v>
      </c>
      <c r="G5344" t="s">
        <v>42</v>
      </c>
      <c r="H5344">
        <v>0</v>
      </c>
      <c r="I5344">
        <v>0</v>
      </c>
      <c r="J5344">
        <v>0</v>
      </c>
      <c r="K5344" t="s">
        <v>21539</v>
      </c>
    </row>
    <row r="5345" spans="1:11" x14ac:dyDescent="0.3">
      <c r="A5345" t="s">
        <v>21540</v>
      </c>
      <c r="B5345" t="s">
        <v>21541</v>
      </c>
      <c r="C5345" t="s">
        <v>27</v>
      </c>
      <c r="D5345" t="s">
        <v>21495</v>
      </c>
      <c r="E5345" t="s">
        <v>1867</v>
      </c>
      <c r="F5345" t="s">
        <v>16</v>
      </c>
      <c r="G5345" t="s">
        <v>14745</v>
      </c>
      <c r="H5345">
        <v>0</v>
      </c>
      <c r="I5345">
        <v>0</v>
      </c>
      <c r="J5345">
        <v>0</v>
      </c>
      <c r="K5345" t="s">
        <v>21542</v>
      </c>
    </row>
    <row r="5346" spans="1:11" x14ac:dyDescent="0.3">
      <c r="A5346" t="s">
        <v>21543</v>
      </c>
      <c r="B5346" t="s">
        <v>21544</v>
      </c>
      <c r="C5346" t="s">
        <v>27</v>
      </c>
      <c r="D5346" t="s">
        <v>21545</v>
      </c>
      <c r="E5346" t="s">
        <v>1867</v>
      </c>
      <c r="F5346" t="s">
        <v>384</v>
      </c>
      <c r="G5346" t="s">
        <v>42</v>
      </c>
      <c r="H5346">
        <v>0</v>
      </c>
      <c r="I5346">
        <v>0</v>
      </c>
      <c r="J5346">
        <v>0</v>
      </c>
      <c r="K5346" t="s">
        <v>21546</v>
      </c>
    </row>
    <row r="5347" spans="1:11" x14ac:dyDescent="0.3">
      <c r="A5347" t="s">
        <v>21547</v>
      </c>
      <c r="B5347" t="s">
        <v>21548</v>
      </c>
      <c r="C5347" t="s">
        <v>27</v>
      </c>
      <c r="D5347" t="s">
        <v>21549</v>
      </c>
      <c r="E5347" t="s">
        <v>1867</v>
      </c>
      <c r="F5347" t="s">
        <v>845</v>
      </c>
      <c r="G5347" t="s">
        <v>42</v>
      </c>
      <c r="H5347">
        <v>0</v>
      </c>
      <c r="I5347">
        <v>0</v>
      </c>
      <c r="J5347">
        <v>0</v>
      </c>
      <c r="K5347" t="s">
        <v>21550</v>
      </c>
    </row>
    <row r="5348" spans="1:11" x14ac:dyDescent="0.3">
      <c r="A5348" t="s">
        <v>21551</v>
      </c>
      <c r="B5348" t="s">
        <v>21552</v>
      </c>
      <c r="C5348" t="s">
        <v>27</v>
      </c>
      <c r="D5348" t="s">
        <v>21553</v>
      </c>
      <c r="E5348" t="s">
        <v>1867</v>
      </c>
      <c r="F5348" t="s">
        <v>16</v>
      </c>
      <c r="G5348" t="s">
        <v>1639</v>
      </c>
      <c r="H5348">
        <v>0</v>
      </c>
      <c r="I5348">
        <v>0</v>
      </c>
      <c r="J5348">
        <v>0</v>
      </c>
      <c r="K5348" t="s">
        <v>21554</v>
      </c>
    </row>
    <row r="5349" spans="1:11" x14ac:dyDescent="0.3">
      <c r="A5349" t="s">
        <v>21555</v>
      </c>
      <c r="B5349" t="s">
        <v>21556</v>
      </c>
      <c r="C5349" t="s">
        <v>27</v>
      </c>
      <c r="D5349" t="s">
        <v>21557</v>
      </c>
      <c r="E5349" t="s">
        <v>1867</v>
      </c>
      <c r="F5349" t="s">
        <v>5701</v>
      </c>
      <c r="G5349" t="s">
        <v>42</v>
      </c>
      <c r="H5349">
        <v>0</v>
      </c>
      <c r="I5349">
        <v>0</v>
      </c>
      <c r="J5349">
        <v>0</v>
      </c>
      <c r="K5349" t="s">
        <v>21558</v>
      </c>
    </row>
    <row r="5350" spans="1:11" x14ac:dyDescent="0.3">
      <c r="A5350" t="s">
        <v>21559</v>
      </c>
      <c r="B5350" t="s">
        <v>21560</v>
      </c>
      <c r="C5350" t="s">
        <v>27</v>
      </c>
      <c r="D5350" t="s">
        <v>21561</v>
      </c>
      <c r="E5350" t="s">
        <v>1867</v>
      </c>
      <c r="F5350" t="s">
        <v>369</v>
      </c>
      <c r="G5350" t="s">
        <v>42</v>
      </c>
      <c r="H5350">
        <v>0</v>
      </c>
      <c r="I5350">
        <v>0</v>
      </c>
      <c r="J5350">
        <v>0</v>
      </c>
      <c r="K5350" t="s">
        <v>21562</v>
      </c>
    </row>
    <row r="5351" spans="1:11" x14ac:dyDescent="0.3">
      <c r="A5351" t="s">
        <v>21563</v>
      </c>
      <c r="B5351" t="s">
        <v>21564</v>
      </c>
      <c r="C5351" t="s">
        <v>558</v>
      </c>
      <c r="D5351" t="s">
        <v>21565</v>
      </c>
      <c r="E5351" t="s">
        <v>630</v>
      </c>
      <c r="F5351" t="s">
        <v>6717</v>
      </c>
      <c r="G5351" t="s">
        <v>42</v>
      </c>
      <c r="H5351">
        <v>0</v>
      </c>
      <c r="I5351">
        <v>0</v>
      </c>
      <c r="J5351">
        <v>0</v>
      </c>
      <c r="K5351" t="s">
        <v>21566</v>
      </c>
    </row>
    <row r="5352" spans="1:11" x14ac:dyDescent="0.3">
      <c r="A5352" t="s">
        <v>21567</v>
      </c>
      <c r="B5352" t="s">
        <v>21568</v>
      </c>
      <c r="C5352" t="s">
        <v>147</v>
      </c>
      <c r="D5352" t="s">
        <v>21569</v>
      </c>
      <c r="E5352" t="s">
        <v>183</v>
      </c>
      <c r="F5352" t="s">
        <v>13271</v>
      </c>
      <c r="G5352" t="s">
        <v>42</v>
      </c>
      <c r="H5352">
        <v>0</v>
      </c>
      <c r="I5352">
        <v>0</v>
      </c>
      <c r="J5352">
        <v>0</v>
      </c>
      <c r="K5352" t="s">
        <v>21570</v>
      </c>
    </row>
    <row r="5353" spans="1:11" x14ac:dyDescent="0.3">
      <c r="A5353" t="s">
        <v>21571</v>
      </c>
      <c r="C5353" t="s">
        <v>27</v>
      </c>
      <c r="D5353" t="s">
        <v>21572</v>
      </c>
      <c r="E5353" t="s">
        <v>1867</v>
      </c>
      <c r="F5353" t="s">
        <v>12347</v>
      </c>
      <c r="G5353" t="s">
        <v>42</v>
      </c>
      <c r="H5353">
        <v>0</v>
      </c>
      <c r="I5353">
        <v>0</v>
      </c>
      <c r="J5353">
        <v>0</v>
      </c>
      <c r="K5353" t="s">
        <v>21573</v>
      </c>
    </row>
    <row r="5354" spans="1:11" x14ac:dyDescent="0.3">
      <c r="A5354" t="s">
        <v>21574</v>
      </c>
      <c r="B5354" t="s">
        <v>21575</v>
      </c>
      <c r="C5354" t="s">
        <v>558</v>
      </c>
      <c r="D5354" t="s">
        <v>21576</v>
      </c>
      <c r="E5354" t="s">
        <v>560</v>
      </c>
      <c r="F5354" t="s">
        <v>6669</v>
      </c>
      <c r="G5354" t="s">
        <v>107</v>
      </c>
      <c r="H5354">
        <v>0</v>
      </c>
      <c r="I5354">
        <v>0</v>
      </c>
      <c r="J5354">
        <v>0</v>
      </c>
      <c r="K5354" t="s">
        <v>21577</v>
      </c>
    </row>
    <row r="5355" spans="1:11" x14ac:dyDescent="0.3">
      <c r="A5355" t="s">
        <v>21578</v>
      </c>
      <c r="B5355" t="s">
        <v>21579</v>
      </c>
      <c r="C5355" t="s">
        <v>558</v>
      </c>
      <c r="D5355" t="s">
        <v>21580</v>
      </c>
      <c r="E5355" t="s">
        <v>560</v>
      </c>
      <c r="F5355" t="s">
        <v>16</v>
      </c>
      <c r="G5355" t="s">
        <v>21581</v>
      </c>
      <c r="H5355">
        <v>0</v>
      </c>
      <c r="I5355">
        <v>0</v>
      </c>
      <c r="J5355">
        <v>0</v>
      </c>
      <c r="K5355" t="s">
        <v>21582</v>
      </c>
    </row>
    <row r="5356" spans="1:11" x14ac:dyDescent="0.3">
      <c r="A5356" t="s">
        <v>21583</v>
      </c>
      <c r="B5356" t="s">
        <v>21584</v>
      </c>
      <c r="C5356" t="s">
        <v>558</v>
      </c>
      <c r="D5356" t="s">
        <v>21585</v>
      </c>
      <c r="E5356" t="s">
        <v>560</v>
      </c>
      <c r="F5356" t="s">
        <v>16</v>
      </c>
      <c r="G5356" t="s">
        <v>951</v>
      </c>
      <c r="H5356">
        <v>0</v>
      </c>
      <c r="I5356">
        <v>0</v>
      </c>
      <c r="J5356">
        <v>0</v>
      </c>
      <c r="K5356" t="s">
        <v>21586</v>
      </c>
    </row>
    <row r="5357" spans="1:11" x14ac:dyDescent="0.3">
      <c r="A5357" t="s">
        <v>21587</v>
      </c>
      <c r="B5357" t="s">
        <v>21588</v>
      </c>
      <c r="C5357" t="s">
        <v>558</v>
      </c>
      <c r="D5357" t="s">
        <v>21589</v>
      </c>
      <c r="E5357" t="s">
        <v>560</v>
      </c>
      <c r="F5357" t="s">
        <v>16</v>
      </c>
      <c r="G5357" t="s">
        <v>756</v>
      </c>
      <c r="H5357">
        <v>0</v>
      </c>
      <c r="I5357">
        <v>0</v>
      </c>
      <c r="J5357">
        <v>0</v>
      </c>
      <c r="K5357" t="s">
        <v>21590</v>
      </c>
    </row>
    <row r="5358" spans="1:11" x14ac:dyDescent="0.3">
      <c r="A5358" t="s">
        <v>21591</v>
      </c>
      <c r="B5358" t="s">
        <v>21592</v>
      </c>
      <c r="C5358" t="s">
        <v>558</v>
      </c>
      <c r="D5358" t="s">
        <v>21593</v>
      </c>
      <c r="E5358" t="s">
        <v>560</v>
      </c>
      <c r="F5358" t="s">
        <v>16</v>
      </c>
      <c r="G5358" t="s">
        <v>9663</v>
      </c>
      <c r="H5358">
        <v>0</v>
      </c>
      <c r="I5358">
        <v>0</v>
      </c>
      <c r="J5358">
        <v>0</v>
      </c>
      <c r="K5358" t="s">
        <v>21594</v>
      </c>
    </row>
    <row r="5359" spans="1:11" x14ac:dyDescent="0.3">
      <c r="A5359" t="s">
        <v>21595</v>
      </c>
      <c r="B5359" t="s">
        <v>21596</v>
      </c>
      <c r="C5359" t="s">
        <v>558</v>
      </c>
      <c r="D5359" t="s">
        <v>21597</v>
      </c>
      <c r="E5359" t="s">
        <v>560</v>
      </c>
      <c r="F5359" t="s">
        <v>16</v>
      </c>
      <c r="G5359" t="s">
        <v>2586</v>
      </c>
      <c r="H5359">
        <v>0</v>
      </c>
      <c r="I5359">
        <v>0</v>
      </c>
      <c r="J5359">
        <v>0</v>
      </c>
      <c r="K5359" t="s">
        <v>21598</v>
      </c>
    </row>
    <row r="5360" spans="1:11" x14ac:dyDescent="0.3">
      <c r="A5360" t="s">
        <v>21599</v>
      </c>
      <c r="B5360" t="s">
        <v>21600</v>
      </c>
      <c r="C5360" t="s">
        <v>27</v>
      </c>
      <c r="D5360" t="s">
        <v>21601</v>
      </c>
      <c r="E5360" t="s">
        <v>1867</v>
      </c>
      <c r="F5360" t="s">
        <v>16</v>
      </c>
      <c r="G5360" t="s">
        <v>21602</v>
      </c>
      <c r="H5360">
        <v>0</v>
      </c>
      <c r="I5360">
        <v>0</v>
      </c>
      <c r="J5360">
        <v>0</v>
      </c>
      <c r="K5360" t="s">
        <v>21603</v>
      </c>
    </row>
    <row r="5361" spans="1:11" x14ac:dyDescent="0.3">
      <c r="A5361" t="s">
        <v>21604</v>
      </c>
      <c r="B5361" t="s">
        <v>21605</v>
      </c>
      <c r="C5361" t="s">
        <v>13</v>
      </c>
      <c r="D5361" t="s">
        <v>21606</v>
      </c>
      <c r="E5361" t="s">
        <v>15</v>
      </c>
      <c r="F5361" t="s">
        <v>41</v>
      </c>
      <c r="G5361" t="s">
        <v>42</v>
      </c>
      <c r="H5361">
        <v>0</v>
      </c>
      <c r="I5361">
        <v>0</v>
      </c>
      <c r="J5361">
        <v>0</v>
      </c>
      <c r="K5361" t="s">
        <v>21607</v>
      </c>
    </row>
    <row r="5362" spans="1:11" x14ac:dyDescent="0.3">
      <c r="A5362" t="s">
        <v>21608</v>
      </c>
      <c r="B5362" t="s">
        <v>21609</v>
      </c>
      <c r="C5362" t="s">
        <v>558</v>
      </c>
      <c r="D5362" t="s">
        <v>21610</v>
      </c>
      <c r="E5362" t="s">
        <v>560</v>
      </c>
      <c r="F5362" t="s">
        <v>16</v>
      </c>
      <c r="G5362" t="s">
        <v>1439</v>
      </c>
      <c r="H5362">
        <v>0</v>
      </c>
      <c r="I5362">
        <v>0</v>
      </c>
      <c r="J5362">
        <v>0</v>
      </c>
      <c r="K5362" t="s">
        <v>21611</v>
      </c>
    </row>
    <row r="5363" spans="1:11" x14ac:dyDescent="0.3">
      <c r="A5363" t="s">
        <v>21612</v>
      </c>
      <c r="B5363" t="s">
        <v>21613</v>
      </c>
      <c r="C5363" t="s">
        <v>558</v>
      </c>
      <c r="D5363" t="s">
        <v>21614</v>
      </c>
      <c r="E5363" t="s">
        <v>560</v>
      </c>
      <c r="F5363" t="s">
        <v>16</v>
      </c>
      <c r="G5363" t="s">
        <v>21615</v>
      </c>
      <c r="H5363">
        <v>0</v>
      </c>
      <c r="I5363">
        <v>0</v>
      </c>
      <c r="J5363">
        <v>0</v>
      </c>
      <c r="K5363" t="s">
        <v>21616</v>
      </c>
    </row>
    <row r="5364" spans="1:11" x14ac:dyDescent="0.3">
      <c r="A5364" t="s">
        <v>21617</v>
      </c>
      <c r="B5364" t="s">
        <v>21618</v>
      </c>
      <c r="C5364" t="s">
        <v>558</v>
      </c>
      <c r="D5364" t="s">
        <v>21619</v>
      </c>
      <c r="E5364" t="s">
        <v>560</v>
      </c>
      <c r="F5364" t="s">
        <v>16</v>
      </c>
      <c r="G5364" t="s">
        <v>7708</v>
      </c>
      <c r="H5364">
        <v>0</v>
      </c>
      <c r="I5364">
        <v>0</v>
      </c>
      <c r="J5364">
        <v>0</v>
      </c>
      <c r="K5364" t="s">
        <v>21620</v>
      </c>
    </row>
    <row r="5365" spans="1:11" x14ac:dyDescent="0.3">
      <c r="A5365" t="s">
        <v>21621</v>
      </c>
      <c r="B5365" t="s">
        <v>21622</v>
      </c>
      <c r="C5365" t="s">
        <v>558</v>
      </c>
      <c r="D5365" t="s">
        <v>21623</v>
      </c>
      <c r="E5365" t="s">
        <v>560</v>
      </c>
      <c r="F5365" t="s">
        <v>16</v>
      </c>
      <c r="G5365" t="s">
        <v>4039</v>
      </c>
      <c r="H5365">
        <v>0</v>
      </c>
      <c r="I5365">
        <v>0</v>
      </c>
      <c r="J5365">
        <v>0</v>
      </c>
      <c r="K5365" t="s">
        <v>21624</v>
      </c>
    </row>
    <row r="5366" spans="1:11" x14ac:dyDescent="0.3">
      <c r="A5366" t="s">
        <v>21625</v>
      </c>
      <c r="B5366" t="s">
        <v>21626</v>
      </c>
      <c r="C5366" t="s">
        <v>558</v>
      </c>
      <c r="D5366" t="s">
        <v>21627</v>
      </c>
      <c r="E5366" t="s">
        <v>560</v>
      </c>
      <c r="F5366" t="s">
        <v>2927</v>
      </c>
      <c r="G5366" t="s">
        <v>1496</v>
      </c>
      <c r="H5366">
        <v>0</v>
      </c>
      <c r="I5366">
        <v>0</v>
      </c>
      <c r="J5366">
        <v>0</v>
      </c>
      <c r="K5366" t="s">
        <v>21628</v>
      </c>
    </row>
    <row r="5367" spans="1:11" x14ac:dyDescent="0.3">
      <c r="A5367" t="s">
        <v>21629</v>
      </c>
      <c r="B5367" t="s">
        <v>21630</v>
      </c>
      <c r="C5367" t="s">
        <v>558</v>
      </c>
      <c r="D5367" t="s">
        <v>21631</v>
      </c>
      <c r="E5367" t="s">
        <v>2102</v>
      </c>
      <c r="F5367" t="s">
        <v>1252</v>
      </c>
      <c r="G5367" t="s">
        <v>42</v>
      </c>
      <c r="H5367">
        <v>0</v>
      </c>
      <c r="I5367">
        <v>0</v>
      </c>
      <c r="J5367">
        <v>0</v>
      </c>
      <c r="K5367" t="s">
        <v>21632</v>
      </c>
    </row>
    <row r="5368" spans="1:11" x14ac:dyDescent="0.3">
      <c r="A5368" t="s">
        <v>21633</v>
      </c>
      <c r="B5368" t="s">
        <v>21634</v>
      </c>
      <c r="C5368" t="s">
        <v>558</v>
      </c>
      <c r="D5368" t="s">
        <v>21635</v>
      </c>
      <c r="E5368" t="s">
        <v>1462</v>
      </c>
      <c r="F5368" t="s">
        <v>14613</v>
      </c>
      <c r="G5368" t="s">
        <v>42</v>
      </c>
      <c r="H5368">
        <v>0</v>
      </c>
      <c r="I5368">
        <v>0</v>
      </c>
      <c r="J5368">
        <v>0</v>
      </c>
      <c r="K5368" t="s">
        <v>21636</v>
      </c>
    </row>
    <row r="5369" spans="1:11" x14ac:dyDescent="0.3">
      <c r="A5369" t="s">
        <v>21637</v>
      </c>
      <c r="C5369" t="s">
        <v>558</v>
      </c>
      <c r="D5369" t="s">
        <v>21638</v>
      </c>
      <c r="E5369" t="s">
        <v>1462</v>
      </c>
      <c r="F5369" t="s">
        <v>755</v>
      </c>
      <c r="G5369" t="s">
        <v>42</v>
      </c>
      <c r="H5369">
        <v>0</v>
      </c>
      <c r="I5369">
        <v>0</v>
      </c>
      <c r="J5369">
        <v>0</v>
      </c>
      <c r="K5369" t="s">
        <v>21639</v>
      </c>
    </row>
    <row r="5370" spans="1:11" x14ac:dyDescent="0.3">
      <c r="A5370" t="s">
        <v>21640</v>
      </c>
      <c r="C5370" t="s">
        <v>27</v>
      </c>
      <c r="D5370" t="s">
        <v>21641</v>
      </c>
      <c r="E5370" t="s">
        <v>1867</v>
      </c>
      <c r="F5370" t="s">
        <v>1590</v>
      </c>
      <c r="G5370" t="s">
        <v>42</v>
      </c>
      <c r="H5370">
        <v>0</v>
      </c>
      <c r="I5370">
        <v>0</v>
      </c>
      <c r="J5370">
        <v>0</v>
      </c>
      <c r="K5370" t="s">
        <v>21642</v>
      </c>
    </row>
    <row r="5371" spans="1:11" x14ac:dyDescent="0.3">
      <c r="A5371" t="s">
        <v>21643</v>
      </c>
      <c r="B5371" t="s">
        <v>21644</v>
      </c>
      <c r="C5371" t="s">
        <v>27</v>
      </c>
      <c r="D5371" t="s">
        <v>21645</v>
      </c>
      <c r="E5371" t="s">
        <v>1867</v>
      </c>
      <c r="F5371" t="s">
        <v>6825</v>
      </c>
      <c r="G5371" t="s">
        <v>42</v>
      </c>
      <c r="H5371">
        <v>0</v>
      </c>
      <c r="I5371">
        <v>0</v>
      </c>
      <c r="J5371">
        <v>0</v>
      </c>
      <c r="K5371" t="s">
        <v>21646</v>
      </c>
    </row>
    <row r="5372" spans="1:11" x14ac:dyDescent="0.3">
      <c r="A5372" t="s">
        <v>21647</v>
      </c>
      <c r="C5372" t="s">
        <v>27</v>
      </c>
      <c r="D5372" t="s">
        <v>21648</v>
      </c>
      <c r="E5372" t="s">
        <v>1867</v>
      </c>
      <c r="F5372" t="s">
        <v>830</v>
      </c>
      <c r="G5372" t="s">
        <v>42</v>
      </c>
      <c r="H5372">
        <v>0</v>
      </c>
      <c r="I5372">
        <v>0</v>
      </c>
      <c r="J5372">
        <v>0</v>
      </c>
      <c r="K5372" t="s">
        <v>21649</v>
      </c>
    </row>
    <row r="5373" spans="1:11" x14ac:dyDescent="0.3">
      <c r="A5373" t="s">
        <v>21650</v>
      </c>
      <c r="B5373" t="s">
        <v>21651</v>
      </c>
      <c r="C5373" t="s">
        <v>558</v>
      </c>
      <c r="D5373" t="s">
        <v>21652</v>
      </c>
      <c r="E5373" t="s">
        <v>1462</v>
      </c>
      <c r="F5373" t="s">
        <v>16</v>
      </c>
      <c r="G5373" t="s">
        <v>18285</v>
      </c>
      <c r="H5373">
        <v>0</v>
      </c>
      <c r="I5373">
        <v>0</v>
      </c>
      <c r="J5373">
        <v>0</v>
      </c>
      <c r="K5373" t="s">
        <v>21653</v>
      </c>
    </row>
    <row r="5374" spans="1:11" x14ac:dyDescent="0.3">
      <c r="A5374" t="s">
        <v>21654</v>
      </c>
      <c r="B5374" t="s">
        <v>21655</v>
      </c>
      <c r="C5374" t="s">
        <v>13</v>
      </c>
      <c r="D5374" t="s">
        <v>21656</v>
      </c>
      <c r="E5374" t="s">
        <v>15</v>
      </c>
      <c r="F5374" t="s">
        <v>16</v>
      </c>
      <c r="G5374" t="s">
        <v>4749</v>
      </c>
      <c r="H5374">
        <v>0</v>
      </c>
      <c r="I5374">
        <v>0</v>
      </c>
      <c r="J5374">
        <v>0</v>
      </c>
      <c r="K5374" t="s">
        <v>21657</v>
      </c>
    </row>
    <row r="5375" spans="1:11" x14ac:dyDescent="0.3">
      <c r="A5375" t="s">
        <v>21658</v>
      </c>
      <c r="B5375" t="s">
        <v>21659</v>
      </c>
      <c r="C5375" t="s">
        <v>27</v>
      </c>
      <c r="D5375" t="s">
        <v>21660</v>
      </c>
      <c r="E5375" t="s">
        <v>29</v>
      </c>
      <c r="F5375" t="s">
        <v>41</v>
      </c>
      <c r="G5375" t="s">
        <v>42</v>
      </c>
      <c r="H5375">
        <v>0</v>
      </c>
      <c r="I5375">
        <v>0</v>
      </c>
      <c r="J5375">
        <v>0</v>
      </c>
      <c r="K5375" t="s">
        <v>21661</v>
      </c>
    </row>
    <row r="5376" spans="1:11" x14ac:dyDescent="0.3">
      <c r="A5376" t="s">
        <v>21662</v>
      </c>
      <c r="B5376" t="s">
        <v>21663</v>
      </c>
      <c r="C5376" t="s">
        <v>558</v>
      </c>
      <c r="D5376" t="s">
        <v>21664</v>
      </c>
      <c r="E5376" t="s">
        <v>1462</v>
      </c>
      <c r="F5376" t="s">
        <v>16</v>
      </c>
      <c r="G5376" t="s">
        <v>3422</v>
      </c>
      <c r="H5376">
        <v>0</v>
      </c>
      <c r="I5376">
        <v>0</v>
      </c>
      <c r="J5376">
        <v>0</v>
      </c>
      <c r="K5376" t="s">
        <v>21665</v>
      </c>
    </row>
    <row r="5377" spans="1:11" x14ac:dyDescent="0.3">
      <c r="A5377" t="s">
        <v>21666</v>
      </c>
      <c r="B5377" t="s">
        <v>21667</v>
      </c>
      <c r="C5377" t="s">
        <v>558</v>
      </c>
      <c r="D5377" t="s">
        <v>21668</v>
      </c>
      <c r="E5377" t="s">
        <v>1462</v>
      </c>
      <c r="F5377" t="s">
        <v>16012</v>
      </c>
      <c r="G5377" t="s">
        <v>42</v>
      </c>
      <c r="H5377">
        <v>0</v>
      </c>
      <c r="I5377">
        <v>0</v>
      </c>
      <c r="J5377">
        <v>0</v>
      </c>
      <c r="K5377" t="s">
        <v>21669</v>
      </c>
    </row>
    <row r="5378" spans="1:11" x14ac:dyDescent="0.3">
      <c r="A5378" t="s">
        <v>21670</v>
      </c>
      <c r="B5378" t="s">
        <v>21671</v>
      </c>
      <c r="C5378" t="s">
        <v>27</v>
      </c>
      <c r="D5378" t="s">
        <v>21672</v>
      </c>
      <c r="E5378" t="s">
        <v>1867</v>
      </c>
      <c r="F5378" t="s">
        <v>19246</v>
      </c>
      <c r="G5378" t="s">
        <v>42</v>
      </c>
      <c r="H5378">
        <v>0</v>
      </c>
      <c r="I5378">
        <v>0</v>
      </c>
      <c r="J5378">
        <v>0</v>
      </c>
      <c r="K5378" t="s">
        <v>21673</v>
      </c>
    </row>
    <row r="5379" spans="1:11" x14ac:dyDescent="0.3">
      <c r="A5379" t="s">
        <v>21674</v>
      </c>
      <c r="B5379" t="s">
        <v>21675</v>
      </c>
      <c r="C5379" t="s">
        <v>558</v>
      </c>
      <c r="D5379" t="s">
        <v>21676</v>
      </c>
      <c r="E5379" t="s">
        <v>19698</v>
      </c>
      <c r="F5379" t="s">
        <v>16</v>
      </c>
      <c r="G5379" t="s">
        <v>126</v>
      </c>
      <c r="H5379">
        <v>0</v>
      </c>
      <c r="I5379">
        <v>0</v>
      </c>
      <c r="J5379">
        <v>0</v>
      </c>
      <c r="K5379" t="s">
        <v>21677</v>
      </c>
    </row>
    <row r="5380" spans="1:11" x14ac:dyDescent="0.3">
      <c r="A5380" t="s">
        <v>21678</v>
      </c>
      <c r="B5380" t="s">
        <v>21679</v>
      </c>
      <c r="C5380" t="s">
        <v>27</v>
      </c>
      <c r="D5380" t="s">
        <v>21680</v>
      </c>
      <c r="E5380" t="s">
        <v>1867</v>
      </c>
      <c r="F5380" t="s">
        <v>1237</v>
      </c>
      <c r="G5380" t="s">
        <v>42</v>
      </c>
      <c r="H5380">
        <v>0</v>
      </c>
      <c r="I5380">
        <v>0</v>
      </c>
      <c r="J5380">
        <v>0</v>
      </c>
      <c r="K5380" t="s">
        <v>21681</v>
      </c>
    </row>
    <row r="5381" spans="1:11" x14ac:dyDescent="0.3">
      <c r="A5381" t="s">
        <v>21682</v>
      </c>
      <c r="B5381" t="s">
        <v>21683</v>
      </c>
      <c r="C5381" t="s">
        <v>147</v>
      </c>
      <c r="D5381" t="s">
        <v>21684</v>
      </c>
      <c r="E5381" t="s">
        <v>183</v>
      </c>
      <c r="F5381" t="s">
        <v>6825</v>
      </c>
      <c r="G5381" t="s">
        <v>209</v>
      </c>
      <c r="H5381">
        <v>0</v>
      </c>
      <c r="I5381">
        <v>0</v>
      </c>
      <c r="J5381">
        <v>0</v>
      </c>
      <c r="K5381" t="s">
        <v>21685</v>
      </c>
    </row>
    <row r="5382" spans="1:11" x14ac:dyDescent="0.3">
      <c r="A5382" t="s">
        <v>21686</v>
      </c>
      <c r="C5382" t="s">
        <v>27</v>
      </c>
      <c r="D5382" t="s">
        <v>21687</v>
      </c>
      <c r="E5382" t="s">
        <v>1867</v>
      </c>
      <c r="F5382" t="s">
        <v>1252</v>
      </c>
      <c r="G5382" t="s">
        <v>42</v>
      </c>
      <c r="H5382">
        <v>0</v>
      </c>
      <c r="I5382">
        <v>0</v>
      </c>
      <c r="J5382">
        <v>0</v>
      </c>
      <c r="K5382" t="s">
        <v>21688</v>
      </c>
    </row>
    <row r="5383" spans="1:11" x14ac:dyDescent="0.3">
      <c r="A5383" t="s">
        <v>21689</v>
      </c>
      <c r="C5383" t="s">
        <v>20</v>
      </c>
      <c r="D5383" t="s">
        <v>21690</v>
      </c>
      <c r="E5383" t="s">
        <v>14059</v>
      </c>
      <c r="F5383" t="s">
        <v>16</v>
      </c>
      <c r="G5383" t="s">
        <v>16626</v>
      </c>
      <c r="H5383">
        <v>0</v>
      </c>
      <c r="I5383">
        <v>0</v>
      </c>
      <c r="J5383">
        <v>0</v>
      </c>
      <c r="K5383" t="s">
        <v>21691</v>
      </c>
    </row>
    <row r="5384" spans="1:11" x14ac:dyDescent="0.3">
      <c r="A5384" t="s">
        <v>21692</v>
      </c>
      <c r="B5384" t="s">
        <v>21693</v>
      </c>
      <c r="C5384" t="s">
        <v>13</v>
      </c>
      <c r="D5384" t="s">
        <v>21694</v>
      </c>
      <c r="E5384" t="s">
        <v>13199</v>
      </c>
      <c r="F5384" t="s">
        <v>41</v>
      </c>
      <c r="G5384" t="s">
        <v>42</v>
      </c>
      <c r="H5384">
        <v>0</v>
      </c>
      <c r="I5384">
        <v>0</v>
      </c>
      <c r="J5384">
        <v>0</v>
      </c>
      <c r="K5384" t="s">
        <v>21695</v>
      </c>
    </row>
    <row r="5385" spans="1:11" x14ac:dyDescent="0.3">
      <c r="A5385" t="s">
        <v>21696</v>
      </c>
      <c r="B5385" t="s">
        <v>21697</v>
      </c>
      <c r="C5385" t="s">
        <v>27</v>
      </c>
      <c r="D5385" t="s">
        <v>21698</v>
      </c>
      <c r="E5385" t="s">
        <v>1867</v>
      </c>
      <c r="F5385" t="s">
        <v>21699</v>
      </c>
      <c r="G5385" t="s">
        <v>42</v>
      </c>
      <c r="H5385">
        <v>0</v>
      </c>
      <c r="I5385">
        <v>0</v>
      </c>
      <c r="J5385">
        <v>0</v>
      </c>
      <c r="K5385" t="s">
        <v>21700</v>
      </c>
    </row>
    <row r="5386" spans="1:11" x14ac:dyDescent="0.3">
      <c r="A5386" t="s">
        <v>21701</v>
      </c>
      <c r="B5386" t="s">
        <v>21702</v>
      </c>
      <c r="C5386" t="s">
        <v>27</v>
      </c>
      <c r="D5386" t="s">
        <v>21703</v>
      </c>
      <c r="E5386" t="s">
        <v>29</v>
      </c>
      <c r="F5386" t="s">
        <v>41</v>
      </c>
      <c r="G5386" t="s">
        <v>42</v>
      </c>
      <c r="H5386">
        <v>0</v>
      </c>
      <c r="I5386">
        <v>0</v>
      </c>
      <c r="J5386">
        <v>0</v>
      </c>
      <c r="K5386" t="s">
        <v>21704</v>
      </c>
    </row>
    <row r="5387" spans="1:11" x14ac:dyDescent="0.3">
      <c r="A5387" t="s">
        <v>21705</v>
      </c>
      <c r="B5387" t="s">
        <v>21706</v>
      </c>
      <c r="C5387" t="s">
        <v>27</v>
      </c>
      <c r="D5387" t="s">
        <v>21707</v>
      </c>
      <c r="E5387" t="s">
        <v>1867</v>
      </c>
      <c r="F5387" t="s">
        <v>5696</v>
      </c>
      <c r="G5387" t="s">
        <v>16663</v>
      </c>
      <c r="H5387">
        <v>0</v>
      </c>
      <c r="I5387">
        <v>0</v>
      </c>
      <c r="J5387">
        <v>0</v>
      </c>
      <c r="K5387" t="s">
        <v>21708</v>
      </c>
    </row>
    <row r="5388" spans="1:11" x14ac:dyDescent="0.3">
      <c r="A5388" t="s">
        <v>21709</v>
      </c>
      <c r="B5388" t="s">
        <v>21710</v>
      </c>
      <c r="C5388" t="s">
        <v>27</v>
      </c>
      <c r="D5388" t="s">
        <v>21711</v>
      </c>
      <c r="E5388" t="s">
        <v>1867</v>
      </c>
      <c r="F5388" t="s">
        <v>1947</v>
      </c>
      <c r="G5388" t="s">
        <v>42</v>
      </c>
      <c r="H5388">
        <v>0</v>
      </c>
      <c r="I5388">
        <v>0</v>
      </c>
      <c r="J5388">
        <v>0</v>
      </c>
      <c r="K5388" t="s">
        <v>21712</v>
      </c>
    </row>
    <row r="5389" spans="1:11" x14ac:dyDescent="0.3">
      <c r="A5389" t="s">
        <v>21713</v>
      </c>
      <c r="B5389" t="s">
        <v>21714</v>
      </c>
      <c r="C5389" t="s">
        <v>27</v>
      </c>
      <c r="E5389" t="s">
        <v>1867</v>
      </c>
      <c r="F5389" t="s">
        <v>2361</v>
      </c>
      <c r="G5389" t="s">
        <v>42</v>
      </c>
      <c r="H5389">
        <v>0</v>
      </c>
      <c r="I5389">
        <v>0</v>
      </c>
      <c r="J5389">
        <v>0</v>
      </c>
      <c r="K5389" t="s">
        <v>21715</v>
      </c>
    </row>
    <row r="5390" spans="1:11" x14ac:dyDescent="0.3">
      <c r="A5390" t="s">
        <v>21716</v>
      </c>
      <c r="B5390" t="s">
        <v>21717</v>
      </c>
      <c r="C5390" t="s">
        <v>558</v>
      </c>
      <c r="D5390" t="s">
        <v>21718</v>
      </c>
      <c r="E5390" t="s">
        <v>560</v>
      </c>
      <c r="F5390" t="s">
        <v>16</v>
      </c>
      <c r="G5390" t="s">
        <v>16815</v>
      </c>
      <c r="H5390">
        <v>0</v>
      </c>
      <c r="I5390">
        <v>0</v>
      </c>
      <c r="J5390">
        <v>0</v>
      </c>
      <c r="K5390" t="s">
        <v>21719</v>
      </c>
    </row>
    <row r="5391" spans="1:11" x14ac:dyDescent="0.3">
      <c r="A5391" t="s">
        <v>21720</v>
      </c>
      <c r="B5391" t="s">
        <v>21721</v>
      </c>
      <c r="C5391" t="s">
        <v>13</v>
      </c>
      <c r="D5391" t="s">
        <v>21722</v>
      </c>
      <c r="E5391" t="s">
        <v>13199</v>
      </c>
      <c r="F5391" t="s">
        <v>41</v>
      </c>
      <c r="G5391" t="s">
        <v>42</v>
      </c>
      <c r="H5391">
        <v>0</v>
      </c>
      <c r="I5391">
        <v>0</v>
      </c>
      <c r="J5391">
        <v>0</v>
      </c>
      <c r="K5391" t="s">
        <v>21723</v>
      </c>
    </row>
    <row r="5392" spans="1:11" x14ac:dyDescent="0.3">
      <c r="A5392" t="s">
        <v>21724</v>
      </c>
      <c r="B5392" t="s">
        <v>21725</v>
      </c>
      <c r="C5392" t="s">
        <v>27</v>
      </c>
      <c r="D5392" t="s">
        <v>21726</v>
      </c>
      <c r="E5392" t="s">
        <v>1867</v>
      </c>
      <c r="F5392" t="s">
        <v>7555</v>
      </c>
      <c r="G5392" t="s">
        <v>42</v>
      </c>
      <c r="H5392">
        <v>0</v>
      </c>
      <c r="I5392">
        <v>0</v>
      </c>
      <c r="J5392">
        <v>0</v>
      </c>
      <c r="K5392" t="s">
        <v>21727</v>
      </c>
    </row>
    <row r="5393" spans="1:11" x14ac:dyDescent="0.3">
      <c r="A5393" t="s">
        <v>21728</v>
      </c>
      <c r="B5393" t="s">
        <v>21729</v>
      </c>
      <c r="C5393" t="s">
        <v>27</v>
      </c>
      <c r="D5393" t="s">
        <v>21730</v>
      </c>
      <c r="E5393" t="s">
        <v>1867</v>
      </c>
      <c r="F5393" t="s">
        <v>1324</v>
      </c>
      <c r="G5393" t="s">
        <v>42</v>
      </c>
      <c r="H5393">
        <v>0</v>
      </c>
      <c r="I5393">
        <v>0</v>
      </c>
      <c r="J5393">
        <v>0</v>
      </c>
      <c r="K5393" t="s">
        <v>21731</v>
      </c>
    </row>
    <row r="5394" spans="1:11" x14ac:dyDescent="0.3">
      <c r="A5394" t="s">
        <v>21732</v>
      </c>
      <c r="B5394" t="s">
        <v>21733</v>
      </c>
      <c r="C5394" t="s">
        <v>20</v>
      </c>
      <c r="D5394" t="s">
        <v>21734</v>
      </c>
      <c r="E5394" t="s">
        <v>14059</v>
      </c>
      <c r="F5394" t="s">
        <v>16</v>
      </c>
      <c r="G5394" t="s">
        <v>2401</v>
      </c>
      <c r="H5394">
        <v>0</v>
      </c>
      <c r="I5394">
        <v>0</v>
      </c>
      <c r="J5394">
        <v>0</v>
      </c>
      <c r="K5394" t="s">
        <v>21735</v>
      </c>
    </row>
    <row r="5395" spans="1:11" x14ac:dyDescent="0.3">
      <c r="A5395" t="s">
        <v>21736</v>
      </c>
      <c r="B5395" t="s">
        <v>21737</v>
      </c>
      <c r="C5395" t="s">
        <v>20</v>
      </c>
      <c r="D5395" t="s">
        <v>21738</v>
      </c>
      <c r="E5395" t="s">
        <v>14059</v>
      </c>
      <c r="F5395" t="s">
        <v>16</v>
      </c>
      <c r="G5395" t="s">
        <v>6088</v>
      </c>
      <c r="H5395">
        <v>0</v>
      </c>
      <c r="I5395">
        <v>0</v>
      </c>
      <c r="J5395">
        <v>0</v>
      </c>
      <c r="K5395" t="s">
        <v>21739</v>
      </c>
    </row>
    <row r="5396" spans="1:11" x14ac:dyDescent="0.3">
      <c r="A5396" t="s">
        <v>21740</v>
      </c>
      <c r="B5396" t="s">
        <v>21741</v>
      </c>
      <c r="C5396" t="s">
        <v>27</v>
      </c>
      <c r="D5396" t="s">
        <v>21742</v>
      </c>
      <c r="E5396" t="s">
        <v>29</v>
      </c>
      <c r="F5396" t="s">
        <v>41</v>
      </c>
      <c r="G5396" t="s">
        <v>42</v>
      </c>
      <c r="H5396">
        <v>0</v>
      </c>
      <c r="I5396">
        <v>0</v>
      </c>
      <c r="J5396">
        <v>0</v>
      </c>
      <c r="K5396" t="s">
        <v>21743</v>
      </c>
    </row>
    <row r="5397" spans="1:11" x14ac:dyDescent="0.3">
      <c r="A5397" t="s">
        <v>21744</v>
      </c>
      <c r="B5397" t="s">
        <v>21745</v>
      </c>
      <c r="C5397" t="s">
        <v>27</v>
      </c>
      <c r="D5397" t="s">
        <v>21746</v>
      </c>
      <c r="E5397" t="s">
        <v>1867</v>
      </c>
      <c r="F5397" t="s">
        <v>6890</v>
      </c>
      <c r="G5397" t="s">
        <v>42</v>
      </c>
      <c r="H5397">
        <v>0</v>
      </c>
      <c r="I5397">
        <v>0</v>
      </c>
      <c r="J5397">
        <v>0</v>
      </c>
      <c r="K5397" t="s">
        <v>21747</v>
      </c>
    </row>
    <row r="5398" spans="1:11" x14ac:dyDescent="0.3">
      <c r="A5398" t="s">
        <v>21748</v>
      </c>
      <c r="B5398" t="s">
        <v>21749</v>
      </c>
      <c r="C5398" t="s">
        <v>27</v>
      </c>
      <c r="D5398" t="s">
        <v>21750</v>
      </c>
      <c r="E5398" t="s">
        <v>1867</v>
      </c>
      <c r="F5398" t="s">
        <v>16</v>
      </c>
      <c r="G5398" t="s">
        <v>1501</v>
      </c>
      <c r="H5398">
        <v>0</v>
      </c>
      <c r="I5398">
        <v>0</v>
      </c>
      <c r="J5398">
        <v>0</v>
      </c>
      <c r="K5398" t="s">
        <v>21751</v>
      </c>
    </row>
    <row r="5399" spans="1:11" x14ac:dyDescent="0.3">
      <c r="A5399" t="s">
        <v>21752</v>
      </c>
      <c r="B5399" t="s">
        <v>21753</v>
      </c>
      <c r="C5399" t="s">
        <v>1159</v>
      </c>
      <c r="D5399" t="s">
        <v>21754</v>
      </c>
      <c r="E5399" t="s">
        <v>1161</v>
      </c>
      <c r="F5399" t="s">
        <v>16</v>
      </c>
      <c r="G5399" t="s">
        <v>1639</v>
      </c>
      <c r="H5399">
        <v>0</v>
      </c>
      <c r="I5399">
        <v>0</v>
      </c>
      <c r="J5399">
        <v>0</v>
      </c>
      <c r="K5399" t="s">
        <v>21755</v>
      </c>
    </row>
    <row r="5400" spans="1:11" x14ac:dyDescent="0.3">
      <c r="A5400" t="s">
        <v>21756</v>
      </c>
      <c r="C5400" t="s">
        <v>27</v>
      </c>
      <c r="D5400" t="s">
        <v>21757</v>
      </c>
      <c r="E5400" t="s">
        <v>1867</v>
      </c>
      <c r="F5400" t="s">
        <v>1918</v>
      </c>
      <c r="G5400" t="s">
        <v>42</v>
      </c>
      <c r="H5400">
        <v>0</v>
      </c>
      <c r="I5400">
        <v>0</v>
      </c>
      <c r="J5400">
        <v>0</v>
      </c>
      <c r="K5400" t="s">
        <v>21758</v>
      </c>
    </row>
    <row r="5401" spans="1:11" x14ac:dyDescent="0.3">
      <c r="A5401" t="s">
        <v>21759</v>
      </c>
      <c r="C5401" t="s">
        <v>558</v>
      </c>
      <c r="D5401" t="s">
        <v>21760</v>
      </c>
      <c r="E5401" t="s">
        <v>1472</v>
      </c>
      <c r="F5401" t="s">
        <v>16</v>
      </c>
      <c r="G5401" t="s">
        <v>17844</v>
      </c>
      <c r="H5401">
        <v>0</v>
      </c>
      <c r="I5401">
        <v>0</v>
      </c>
      <c r="J5401">
        <v>0</v>
      </c>
      <c r="K5401" t="s">
        <v>21761</v>
      </c>
    </row>
    <row r="5402" spans="1:11" x14ac:dyDescent="0.3">
      <c r="A5402" t="s">
        <v>21762</v>
      </c>
      <c r="B5402" t="s">
        <v>21763</v>
      </c>
      <c r="C5402" t="s">
        <v>13</v>
      </c>
      <c r="D5402" t="s">
        <v>21764</v>
      </c>
      <c r="E5402" t="s">
        <v>15</v>
      </c>
      <c r="F5402" t="s">
        <v>41</v>
      </c>
      <c r="G5402" t="s">
        <v>42</v>
      </c>
      <c r="H5402">
        <v>0</v>
      </c>
      <c r="I5402">
        <v>0</v>
      </c>
      <c r="J5402">
        <v>0</v>
      </c>
      <c r="K5402" t="s">
        <v>21765</v>
      </c>
    </row>
    <row r="5403" spans="1:11" x14ac:dyDescent="0.3">
      <c r="A5403" t="s">
        <v>21766</v>
      </c>
      <c r="B5403" t="s">
        <v>21767</v>
      </c>
      <c r="C5403" t="s">
        <v>20</v>
      </c>
      <c r="D5403" t="s">
        <v>21768</v>
      </c>
      <c r="E5403" t="s">
        <v>14059</v>
      </c>
      <c r="F5403" t="s">
        <v>2482</v>
      </c>
      <c r="G5403" t="s">
        <v>42</v>
      </c>
      <c r="H5403">
        <v>0</v>
      </c>
      <c r="I5403">
        <v>0</v>
      </c>
      <c r="J5403">
        <v>0</v>
      </c>
      <c r="K5403" t="s">
        <v>21769</v>
      </c>
    </row>
    <row r="5404" spans="1:11" x14ac:dyDescent="0.3">
      <c r="A5404" t="s">
        <v>21770</v>
      </c>
      <c r="B5404" t="s">
        <v>21771</v>
      </c>
      <c r="C5404" t="s">
        <v>20</v>
      </c>
      <c r="D5404" t="s">
        <v>21772</v>
      </c>
      <c r="E5404" t="s">
        <v>14059</v>
      </c>
      <c r="F5404" t="s">
        <v>302</v>
      </c>
      <c r="G5404" t="s">
        <v>4938</v>
      </c>
      <c r="H5404">
        <v>0</v>
      </c>
      <c r="I5404">
        <v>0</v>
      </c>
      <c r="J5404">
        <v>0</v>
      </c>
      <c r="K5404" t="s">
        <v>21773</v>
      </c>
    </row>
    <row r="5405" spans="1:11" x14ac:dyDescent="0.3">
      <c r="A5405" t="s">
        <v>21774</v>
      </c>
      <c r="B5405" t="s">
        <v>21775</v>
      </c>
      <c r="C5405" t="s">
        <v>13</v>
      </c>
      <c r="D5405" t="s">
        <v>21776</v>
      </c>
      <c r="E5405" t="s">
        <v>15</v>
      </c>
      <c r="F5405" t="s">
        <v>41</v>
      </c>
      <c r="G5405" t="s">
        <v>42</v>
      </c>
      <c r="H5405">
        <v>0</v>
      </c>
      <c r="I5405">
        <v>0</v>
      </c>
      <c r="J5405">
        <v>0</v>
      </c>
      <c r="K5405" t="s">
        <v>21777</v>
      </c>
    </row>
    <row r="5406" spans="1:11" x14ac:dyDescent="0.3">
      <c r="A5406" t="s">
        <v>21778</v>
      </c>
      <c r="B5406" t="s">
        <v>21779</v>
      </c>
      <c r="C5406" t="s">
        <v>20</v>
      </c>
      <c r="D5406" t="s">
        <v>21780</v>
      </c>
      <c r="E5406" t="s">
        <v>14059</v>
      </c>
      <c r="F5406" t="s">
        <v>16</v>
      </c>
      <c r="G5406" t="s">
        <v>17</v>
      </c>
      <c r="H5406">
        <v>0</v>
      </c>
      <c r="I5406">
        <v>0</v>
      </c>
      <c r="J5406">
        <v>0</v>
      </c>
      <c r="K5406" t="s">
        <v>21781</v>
      </c>
    </row>
    <row r="5407" spans="1:11" x14ac:dyDescent="0.3">
      <c r="A5407" t="s">
        <v>21782</v>
      </c>
      <c r="C5407" t="s">
        <v>20</v>
      </c>
      <c r="D5407" t="s">
        <v>21783</v>
      </c>
      <c r="E5407" t="s">
        <v>14059</v>
      </c>
      <c r="F5407" t="s">
        <v>16</v>
      </c>
      <c r="G5407" t="s">
        <v>21784</v>
      </c>
      <c r="H5407">
        <v>0</v>
      </c>
      <c r="I5407">
        <v>0</v>
      </c>
      <c r="J5407">
        <v>0</v>
      </c>
      <c r="K5407" t="s">
        <v>21785</v>
      </c>
    </row>
    <row r="5408" spans="1:11" x14ac:dyDescent="0.3">
      <c r="A5408" t="s">
        <v>21786</v>
      </c>
      <c r="B5408" t="s">
        <v>9111</v>
      </c>
      <c r="C5408" t="s">
        <v>20</v>
      </c>
      <c r="D5408" t="s">
        <v>21787</v>
      </c>
      <c r="E5408" t="s">
        <v>14059</v>
      </c>
      <c r="F5408" t="s">
        <v>16</v>
      </c>
      <c r="G5408" t="s">
        <v>3413</v>
      </c>
      <c r="H5408">
        <v>0</v>
      </c>
      <c r="I5408">
        <v>0</v>
      </c>
      <c r="J5408">
        <v>0</v>
      </c>
      <c r="K5408" t="s">
        <v>21788</v>
      </c>
    </row>
    <row r="5409" spans="1:11" x14ac:dyDescent="0.3">
      <c r="A5409" t="s">
        <v>21789</v>
      </c>
      <c r="C5409" t="s">
        <v>20</v>
      </c>
      <c r="D5409" t="s">
        <v>21790</v>
      </c>
      <c r="E5409" t="s">
        <v>14059</v>
      </c>
      <c r="F5409" t="s">
        <v>16</v>
      </c>
      <c r="G5409" t="s">
        <v>269</v>
      </c>
      <c r="H5409">
        <v>0</v>
      </c>
      <c r="I5409">
        <v>0</v>
      </c>
      <c r="J5409">
        <v>0</v>
      </c>
      <c r="K5409" t="s">
        <v>21791</v>
      </c>
    </row>
    <row r="5410" spans="1:11" x14ac:dyDescent="0.3">
      <c r="A5410" t="s">
        <v>21792</v>
      </c>
      <c r="B5410" t="s">
        <v>21793</v>
      </c>
      <c r="C5410" t="s">
        <v>20</v>
      </c>
      <c r="D5410" t="s">
        <v>21794</v>
      </c>
      <c r="E5410" t="s">
        <v>14059</v>
      </c>
      <c r="F5410" t="s">
        <v>16</v>
      </c>
      <c r="G5410" t="s">
        <v>7717</v>
      </c>
      <c r="H5410">
        <v>0</v>
      </c>
      <c r="I5410">
        <v>0</v>
      </c>
      <c r="J5410">
        <v>0</v>
      </c>
      <c r="K5410" t="s">
        <v>21795</v>
      </c>
    </row>
    <row r="5411" spans="1:11" x14ac:dyDescent="0.3">
      <c r="A5411" t="s">
        <v>21796</v>
      </c>
      <c r="B5411" t="s">
        <v>21797</v>
      </c>
      <c r="C5411" t="s">
        <v>20</v>
      </c>
      <c r="D5411" t="s">
        <v>21798</v>
      </c>
      <c r="E5411" t="s">
        <v>14059</v>
      </c>
      <c r="F5411" t="s">
        <v>2595</v>
      </c>
      <c r="G5411" t="s">
        <v>10188</v>
      </c>
      <c r="H5411">
        <v>0</v>
      </c>
      <c r="I5411">
        <v>0</v>
      </c>
      <c r="J5411">
        <v>0</v>
      </c>
      <c r="K5411" t="s">
        <v>21799</v>
      </c>
    </row>
    <row r="5412" spans="1:11" x14ac:dyDescent="0.3">
      <c r="A5412" t="s">
        <v>21800</v>
      </c>
      <c r="B5412" t="s">
        <v>21801</v>
      </c>
      <c r="C5412" t="s">
        <v>13</v>
      </c>
      <c r="D5412" t="s">
        <v>21802</v>
      </c>
      <c r="E5412" t="s">
        <v>15</v>
      </c>
      <c r="F5412" t="s">
        <v>41</v>
      </c>
      <c r="G5412" t="s">
        <v>42</v>
      </c>
      <c r="H5412">
        <v>0</v>
      </c>
      <c r="I5412">
        <v>0</v>
      </c>
      <c r="J5412">
        <v>0</v>
      </c>
      <c r="K5412" t="s">
        <v>21803</v>
      </c>
    </row>
    <row r="5413" spans="1:11" x14ac:dyDescent="0.3">
      <c r="A5413" t="s">
        <v>21804</v>
      </c>
      <c r="B5413" t="s">
        <v>21805</v>
      </c>
      <c r="C5413" t="s">
        <v>1159</v>
      </c>
      <c r="D5413" t="s">
        <v>21806</v>
      </c>
      <c r="E5413" t="s">
        <v>14853</v>
      </c>
      <c r="F5413" t="s">
        <v>16</v>
      </c>
      <c r="G5413" t="s">
        <v>1822</v>
      </c>
      <c r="H5413">
        <v>0</v>
      </c>
      <c r="I5413">
        <v>0</v>
      </c>
      <c r="J5413">
        <v>0</v>
      </c>
      <c r="K5413" t="s">
        <v>21807</v>
      </c>
    </row>
    <row r="5414" spans="1:11" x14ac:dyDescent="0.3">
      <c r="A5414" t="s">
        <v>21808</v>
      </c>
      <c r="B5414" t="s">
        <v>21809</v>
      </c>
      <c r="C5414" t="s">
        <v>13</v>
      </c>
      <c r="D5414" t="s">
        <v>21810</v>
      </c>
      <c r="E5414" t="s">
        <v>13199</v>
      </c>
      <c r="F5414" t="s">
        <v>16</v>
      </c>
      <c r="G5414" t="s">
        <v>5495</v>
      </c>
      <c r="H5414">
        <v>0</v>
      </c>
      <c r="I5414">
        <v>0</v>
      </c>
      <c r="J5414">
        <v>0</v>
      </c>
      <c r="K5414" t="s">
        <v>21811</v>
      </c>
    </row>
    <row r="5415" spans="1:11" x14ac:dyDescent="0.3">
      <c r="A5415" t="s">
        <v>21812</v>
      </c>
      <c r="B5415" t="s">
        <v>21813</v>
      </c>
      <c r="C5415" t="s">
        <v>558</v>
      </c>
      <c r="D5415" t="s">
        <v>21814</v>
      </c>
      <c r="E5415" t="s">
        <v>630</v>
      </c>
      <c r="F5415" t="s">
        <v>16</v>
      </c>
      <c r="G5415" t="s">
        <v>3413</v>
      </c>
      <c r="H5415">
        <v>0</v>
      </c>
      <c r="I5415">
        <v>0</v>
      </c>
      <c r="J5415">
        <v>0</v>
      </c>
      <c r="K5415" t="s">
        <v>21815</v>
      </c>
    </row>
    <row r="5416" spans="1:11" x14ac:dyDescent="0.3">
      <c r="A5416" t="s">
        <v>21816</v>
      </c>
      <c r="C5416" t="s">
        <v>20</v>
      </c>
      <c r="D5416" t="s">
        <v>21817</v>
      </c>
      <c r="E5416" t="s">
        <v>14059</v>
      </c>
      <c r="F5416" t="s">
        <v>2852</v>
      </c>
      <c r="G5416" t="s">
        <v>1351</v>
      </c>
      <c r="H5416">
        <v>0</v>
      </c>
      <c r="I5416">
        <v>0</v>
      </c>
      <c r="J5416">
        <v>0</v>
      </c>
      <c r="K5416" t="s">
        <v>21818</v>
      </c>
    </row>
    <row r="5417" spans="1:11" x14ac:dyDescent="0.3">
      <c r="A5417" t="s">
        <v>21819</v>
      </c>
      <c r="B5417" t="s">
        <v>21820</v>
      </c>
      <c r="C5417" t="s">
        <v>13</v>
      </c>
      <c r="D5417" t="s">
        <v>21821</v>
      </c>
      <c r="E5417" t="s">
        <v>13199</v>
      </c>
      <c r="F5417" t="s">
        <v>16</v>
      </c>
      <c r="G5417" t="s">
        <v>9559</v>
      </c>
      <c r="H5417">
        <v>0</v>
      </c>
      <c r="I5417">
        <v>0</v>
      </c>
      <c r="J5417">
        <v>0</v>
      </c>
      <c r="K5417" t="s">
        <v>21822</v>
      </c>
    </row>
    <row r="5418" spans="1:11" x14ac:dyDescent="0.3">
      <c r="A5418" t="s">
        <v>21823</v>
      </c>
      <c r="B5418" t="s">
        <v>21824</v>
      </c>
      <c r="C5418" t="s">
        <v>20</v>
      </c>
      <c r="D5418" t="s">
        <v>21825</v>
      </c>
      <c r="E5418" t="s">
        <v>14059</v>
      </c>
      <c r="F5418" t="s">
        <v>3412</v>
      </c>
      <c r="G5418" t="s">
        <v>42</v>
      </c>
      <c r="H5418">
        <v>0</v>
      </c>
      <c r="I5418">
        <v>0</v>
      </c>
      <c r="J5418">
        <v>0</v>
      </c>
      <c r="K5418" t="s">
        <v>21826</v>
      </c>
    </row>
    <row r="5419" spans="1:11" x14ac:dyDescent="0.3">
      <c r="A5419" t="s">
        <v>21827</v>
      </c>
      <c r="B5419" t="s">
        <v>21828</v>
      </c>
      <c r="C5419" t="s">
        <v>27</v>
      </c>
      <c r="D5419" t="s">
        <v>21829</v>
      </c>
      <c r="E5419" t="s">
        <v>1867</v>
      </c>
      <c r="F5419" t="s">
        <v>3074</v>
      </c>
      <c r="G5419" t="s">
        <v>42</v>
      </c>
      <c r="H5419">
        <v>0</v>
      </c>
      <c r="I5419">
        <v>0</v>
      </c>
      <c r="J5419">
        <v>0</v>
      </c>
      <c r="K5419" t="s">
        <v>21830</v>
      </c>
    </row>
    <row r="5420" spans="1:11" x14ac:dyDescent="0.3">
      <c r="A5420" t="s">
        <v>21831</v>
      </c>
      <c r="C5420" t="s">
        <v>27</v>
      </c>
      <c r="D5420" t="s">
        <v>21832</v>
      </c>
      <c r="E5420" t="s">
        <v>1867</v>
      </c>
      <c r="F5420" t="s">
        <v>1013</v>
      </c>
      <c r="G5420" t="s">
        <v>42</v>
      </c>
      <c r="H5420">
        <v>0</v>
      </c>
      <c r="I5420">
        <v>0</v>
      </c>
      <c r="J5420">
        <v>0</v>
      </c>
      <c r="K5420" t="s">
        <v>21833</v>
      </c>
    </row>
    <row r="5421" spans="1:11" x14ac:dyDescent="0.3">
      <c r="A5421" t="s">
        <v>21834</v>
      </c>
      <c r="B5421" t="s">
        <v>21835</v>
      </c>
      <c r="C5421" t="s">
        <v>27</v>
      </c>
      <c r="D5421" t="s">
        <v>21836</v>
      </c>
      <c r="E5421" t="s">
        <v>29</v>
      </c>
      <c r="F5421" t="s">
        <v>41</v>
      </c>
      <c r="G5421" t="s">
        <v>42</v>
      </c>
      <c r="H5421">
        <v>0</v>
      </c>
      <c r="I5421">
        <v>0</v>
      </c>
      <c r="J5421">
        <v>0</v>
      </c>
      <c r="K5421" t="s">
        <v>21837</v>
      </c>
    </row>
    <row r="5422" spans="1:11" x14ac:dyDescent="0.3">
      <c r="A5422" t="s">
        <v>21838</v>
      </c>
      <c r="C5422" t="s">
        <v>27</v>
      </c>
      <c r="D5422" t="s">
        <v>21839</v>
      </c>
      <c r="E5422" t="s">
        <v>1867</v>
      </c>
      <c r="F5422" t="s">
        <v>17187</v>
      </c>
      <c r="G5422" t="s">
        <v>42</v>
      </c>
      <c r="H5422">
        <v>0</v>
      </c>
      <c r="I5422">
        <v>0</v>
      </c>
      <c r="J5422">
        <v>0</v>
      </c>
      <c r="K5422" t="s">
        <v>21840</v>
      </c>
    </row>
    <row r="5423" spans="1:11" x14ac:dyDescent="0.3">
      <c r="A5423" t="s">
        <v>21841</v>
      </c>
      <c r="B5423" t="s">
        <v>21842</v>
      </c>
      <c r="C5423" t="s">
        <v>147</v>
      </c>
      <c r="D5423" t="s">
        <v>21843</v>
      </c>
      <c r="E5423" t="s">
        <v>183</v>
      </c>
      <c r="F5423" t="s">
        <v>1947</v>
      </c>
      <c r="G5423" t="s">
        <v>42</v>
      </c>
      <c r="H5423">
        <v>0</v>
      </c>
      <c r="I5423">
        <v>0</v>
      </c>
      <c r="J5423">
        <v>0</v>
      </c>
      <c r="K5423" t="s">
        <v>21844</v>
      </c>
    </row>
    <row r="5424" spans="1:11" x14ac:dyDescent="0.3">
      <c r="A5424" t="s">
        <v>21845</v>
      </c>
      <c r="B5424" t="s">
        <v>21846</v>
      </c>
      <c r="C5424" t="s">
        <v>558</v>
      </c>
      <c r="D5424" t="s">
        <v>21847</v>
      </c>
      <c r="E5424" t="s">
        <v>1472</v>
      </c>
      <c r="F5424" t="s">
        <v>15527</v>
      </c>
      <c r="G5424" t="s">
        <v>42</v>
      </c>
      <c r="H5424">
        <v>0</v>
      </c>
      <c r="I5424">
        <v>0</v>
      </c>
      <c r="J5424">
        <v>0</v>
      </c>
      <c r="K5424" t="s">
        <v>21848</v>
      </c>
    </row>
    <row r="5425" spans="1:11" x14ac:dyDescent="0.3">
      <c r="A5425" t="s">
        <v>21849</v>
      </c>
      <c r="B5425" t="s">
        <v>21846</v>
      </c>
      <c r="C5425" t="s">
        <v>558</v>
      </c>
      <c r="D5425" t="s">
        <v>21850</v>
      </c>
      <c r="E5425" t="s">
        <v>1472</v>
      </c>
      <c r="F5425" t="s">
        <v>1143</v>
      </c>
      <c r="G5425" t="s">
        <v>42</v>
      </c>
      <c r="H5425">
        <v>0</v>
      </c>
      <c r="I5425">
        <v>0</v>
      </c>
      <c r="J5425">
        <v>0</v>
      </c>
      <c r="K5425" t="s">
        <v>21851</v>
      </c>
    </row>
    <row r="5426" spans="1:11" x14ac:dyDescent="0.3">
      <c r="A5426" t="s">
        <v>21852</v>
      </c>
      <c r="B5426" t="s">
        <v>21853</v>
      </c>
      <c r="C5426" t="s">
        <v>558</v>
      </c>
      <c r="D5426" t="s">
        <v>21854</v>
      </c>
      <c r="E5426" t="s">
        <v>1472</v>
      </c>
      <c r="F5426" t="s">
        <v>2804</v>
      </c>
      <c r="G5426" t="s">
        <v>42</v>
      </c>
      <c r="H5426">
        <v>0</v>
      </c>
      <c r="I5426">
        <v>0</v>
      </c>
      <c r="J5426">
        <v>0</v>
      </c>
      <c r="K5426" t="s">
        <v>21855</v>
      </c>
    </row>
    <row r="5427" spans="1:11" x14ac:dyDescent="0.3">
      <c r="A5427" t="s">
        <v>21856</v>
      </c>
      <c r="B5427" t="s">
        <v>21857</v>
      </c>
      <c r="C5427" t="s">
        <v>558</v>
      </c>
      <c r="D5427" t="s">
        <v>21858</v>
      </c>
      <c r="E5427" t="s">
        <v>1472</v>
      </c>
      <c r="F5427" t="s">
        <v>8771</v>
      </c>
      <c r="G5427" t="s">
        <v>42</v>
      </c>
      <c r="H5427">
        <v>0</v>
      </c>
      <c r="I5427">
        <v>0</v>
      </c>
      <c r="J5427">
        <v>0</v>
      </c>
      <c r="K5427" t="s">
        <v>21859</v>
      </c>
    </row>
    <row r="5428" spans="1:11" x14ac:dyDescent="0.3">
      <c r="A5428" t="s">
        <v>21860</v>
      </c>
      <c r="C5428" t="s">
        <v>27</v>
      </c>
      <c r="D5428" t="s">
        <v>21861</v>
      </c>
      <c r="E5428" t="s">
        <v>1867</v>
      </c>
      <c r="F5428" t="s">
        <v>21862</v>
      </c>
      <c r="G5428" t="s">
        <v>42</v>
      </c>
      <c r="H5428">
        <v>0</v>
      </c>
      <c r="I5428">
        <v>0</v>
      </c>
      <c r="J5428">
        <v>0</v>
      </c>
      <c r="K5428" t="s">
        <v>21863</v>
      </c>
    </row>
    <row r="5429" spans="1:11" x14ac:dyDescent="0.3">
      <c r="A5429" t="s">
        <v>21864</v>
      </c>
      <c r="B5429" t="s">
        <v>21865</v>
      </c>
      <c r="C5429" t="s">
        <v>558</v>
      </c>
      <c r="D5429" t="s">
        <v>21866</v>
      </c>
      <c r="E5429" t="s">
        <v>1462</v>
      </c>
      <c r="F5429" t="s">
        <v>16</v>
      </c>
      <c r="G5429" t="s">
        <v>21867</v>
      </c>
      <c r="H5429">
        <v>0</v>
      </c>
      <c r="I5429">
        <v>0</v>
      </c>
      <c r="J5429">
        <v>0</v>
      </c>
      <c r="K5429" t="s">
        <v>21868</v>
      </c>
    </row>
    <row r="5430" spans="1:11" x14ac:dyDescent="0.3">
      <c r="A5430" t="s">
        <v>21869</v>
      </c>
      <c r="C5430" t="s">
        <v>27</v>
      </c>
      <c r="D5430" t="s">
        <v>21870</v>
      </c>
      <c r="E5430" t="s">
        <v>1867</v>
      </c>
      <c r="F5430" t="s">
        <v>18435</v>
      </c>
      <c r="G5430" t="s">
        <v>42</v>
      </c>
      <c r="H5430">
        <v>0</v>
      </c>
      <c r="I5430">
        <v>0</v>
      </c>
      <c r="J5430">
        <v>0</v>
      </c>
      <c r="K5430" t="s">
        <v>21871</v>
      </c>
    </row>
    <row r="5431" spans="1:11" x14ac:dyDescent="0.3">
      <c r="A5431" t="s">
        <v>21872</v>
      </c>
      <c r="C5431" t="s">
        <v>27</v>
      </c>
      <c r="D5431" t="s">
        <v>21873</v>
      </c>
      <c r="E5431" t="s">
        <v>1867</v>
      </c>
      <c r="F5431" t="s">
        <v>3196</v>
      </c>
      <c r="G5431" t="s">
        <v>42</v>
      </c>
      <c r="H5431">
        <v>0</v>
      </c>
      <c r="I5431">
        <v>0</v>
      </c>
      <c r="J5431">
        <v>0</v>
      </c>
      <c r="K5431" t="s">
        <v>21874</v>
      </c>
    </row>
    <row r="5432" spans="1:11" x14ac:dyDescent="0.3">
      <c r="A5432" t="s">
        <v>21875</v>
      </c>
      <c r="B5432" t="s">
        <v>21876</v>
      </c>
      <c r="C5432" t="s">
        <v>558</v>
      </c>
      <c r="D5432" t="s">
        <v>21877</v>
      </c>
      <c r="E5432" t="s">
        <v>630</v>
      </c>
      <c r="F5432" t="s">
        <v>21878</v>
      </c>
      <c r="G5432" t="s">
        <v>42</v>
      </c>
      <c r="H5432">
        <v>0</v>
      </c>
      <c r="I5432">
        <v>0</v>
      </c>
      <c r="J5432">
        <v>0</v>
      </c>
      <c r="K5432" t="s">
        <v>21879</v>
      </c>
    </row>
    <row r="5433" spans="1:11" x14ac:dyDescent="0.3">
      <c r="A5433" t="s">
        <v>21880</v>
      </c>
      <c r="C5433" t="s">
        <v>27</v>
      </c>
      <c r="D5433" t="s">
        <v>21881</v>
      </c>
      <c r="E5433" t="s">
        <v>1867</v>
      </c>
      <c r="F5433" t="s">
        <v>16</v>
      </c>
      <c r="G5433" t="s">
        <v>1496</v>
      </c>
      <c r="H5433">
        <v>0</v>
      </c>
      <c r="I5433">
        <v>0</v>
      </c>
      <c r="J5433">
        <v>0</v>
      </c>
      <c r="K5433" t="s">
        <v>21882</v>
      </c>
    </row>
    <row r="5434" spans="1:11" x14ac:dyDescent="0.3">
      <c r="A5434" t="s">
        <v>21883</v>
      </c>
      <c r="B5434" t="s">
        <v>21884</v>
      </c>
      <c r="C5434" t="s">
        <v>558</v>
      </c>
      <c r="D5434" t="s">
        <v>21885</v>
      </c>
      <c r="E5434" t="s">
        <v>19698</v>
      </c>
      <c r="F5434" t="s">
        <v>6825</v>
      </c>
      <c r="G5434" t="s">
        <v>42</v>
      </c>
      <c r="H5434">
        <v>0</v>
      </c>
      <c r="I5434">
        <v>0</v>
      </c>
      <c r="J5434">
        <v>0</v>
      </c>
      <c r="K5434" t="s">
        <v>21886</v>
      </c>
    </row>
    <row r="5435" spans="1:11" x14ac:dyDescent="0.3">
      <c r="A5435" t="s">
        <v>21887</v>
      </c>
      <c r="B5435" t="s">
        <v>21888</v>
      </c>
      <c r="C5435" t="s">
        <v>27</v>
      </c>
      <c r="D5435" t="s">
        <v>21889</v>
      </c>
      <c r="E5435" t="s">
        <v>1867</v>
      </c>
      <c r="F5435" t="s">
        <v>4959</v>
      </c>
      <c r="G5435" t="s">
        <v>42</v>
      </c>
      <c r="H5435">
        <v>0</v>
      </c>
      <c r="I5435">
        <v>0</v>
      </c>
      <c r="J5435">
        <v>0</v>
      </c>
      <c r="K5435" t="s">
        <v>21890</v>
      </c>
    </row>
    <row r="5436" spans="1:11" x14ac:dyDescent="0.3">
      <c r="A5436" t="s">
        <v>21891</v>
      </c>
      <c r="B5436" t="s">
        <v>21892</v>
      </c>
      <c r="C5436" t="s">
        <v>27</v>
      </c>
      <c r="D5436" t="s">
        <v>21893</v>
      </c>
      <c r="E5436" t="s">
        <v>1867</v>
      </c>
      <c r="F5436" t="s">
        <v>13955</v>
      </c>
      <c r="G5436" t="s">
        <v>42</v>
      </c>
      <c r="H5436">
        <v>0</v>
      </c>
      <c r="I5436">
        <v>0</v>
      </c>
      <c r="J5436">
        <v>0</v>
      </c>
      <c r="K5436" t="s">
        <v>21894</v>
      </c>
    </row>
    <row r="5437" spans="1:11" x14ac:dyDescent="0.3">
      <c r="A5437" t="s">
        <v>21895</v>
      </c>
      <c r="C5437" t="s">
        <v>27</v>
      </c>
      <c r="D5437" t="s">
        <v>21896</v>
      </c>
      <c r="E5437" t="s">
        <v>1867</v>
      </c>
      <c r="F5437" t="s">
        <v>2361</v>
      </c>
      <c r="G5437" t="s">
        <v>42</v>
      </c>
      <c r="H5437">
        <v>0</v>
      </c>
      <c r="I5437">
        <v>0</v>
      </c>
      <c r="J5437">
        <v>0</v>
      </c>
      <c r="K5437" t="s">
        <v>21897</v>
      </c>
    </row>
    <row r="5438" spans="1:11" x14ac:dyDescent="0.3">
      <c r="A5438" t="s">
        <v>21898</v>
      </c>
      <c r="B5438" t="s">
        <v>21899</v>
      </c>
      <c r="C5438" t="s">
        <v>27</v>
      </c>
      <c r="D5438" t="s">
        <v>21900</v>
      </c>
      <c r="E5438" t="s">
        <v>1867</v>
      </c>
      <c r="F5438" t="s">
        <v>11172</v>
      </c>
      <c r="G5438" t="s">
        <v>42</v>
      </c>
      <c r="H5438">
        <v>0</v>
      </c>
      <c r="I5438">
        <v>0</v>
      </c>
      <c r="J5438">
        <v>0</v>
      </c>
      <c r="K5438" t="s">
        <v>21901</v>
      </c>
    </row>
    <row r="5439" spans="1:11" x14ac:dyDescent="0.3">
      <c r="A5439" t="s">
        <v>21902</v>
      </c>
      <c r="B5439" t="s">
        <v>21903</v>
      </c>
      <c r="C5439" t="s">
        <v>27</v>
      </c>
      <c r="D5439" t="s">
        <v>21904</v>
      </c>
      <c r="E5439" t="s">
        <v>1867</v>
      </c>
      <c r="F5439" t="s">
        <v>3911</v>
      </c>
      <c r="G5439" t="s">
        <v>42</v>
      </c>
      <c r="H5439">
        <v>0</v>
      </c>
      <c r="I5439">
        <v>0</v>
      </c>
      <c r="J5439">
        <v>0</v>
      </c>
      <c r="K5439" t="s">
        <v>21905</v>
      </c>
    </row>
    <row r="5440" spans="1:11" x14ac:dyDescent="0.3">
      <c r="A5440" t="s">
        <v>21906</v>
      </c>
      <c r="B5440" t="s">
        <v>21907</v>
      </c>
      <c r="C5440" t="s">
        <v>27</v>
      </c>
      <c r="D5440" t="s">
        <v>21908</v>
      </c>
      <c r="E5440" t="s">
        <v>1867</v>
      </c>
      <c r="F5440" t="s">
        <v>2892</v>
      </c>
      <c r="G5440" t="s">
        <v>42</v>
      </c>
      <c r="H5440">
        <v>0</v>
      </c>
      <c r="I5440">
        <v>0</v>
      </c>
      <c r="J5440">
        <v>0</v>
      </c>
      <c r="K5440" t="s">
        <v>21909</v>
      </c>
    </row>
    <row r="5441" spans="1:11" x14ac:dyDescent="0.3">
      <c r="A5441" t="s">
        <v>21910</v>
      </c>
      <c r="C5441" t="s">
        <v>27</v>
      </c>
      <c r="D5441" t="s">
        <v>21911</v>
      </c>
      <c r="E5441" t="s">
        <v>1867</v>
      </c>
      <c r="F5441" t="s">
        <v>1840</v>
      </c>
      <c r="G5441" t="s">
        <v>42</v>
      </c>
      <c r="H5441">
        <v>0</v>
      </c>
      <c r="I5441">
        <v>0</v>
      </c>
      <c r="J5441">
        <v>0</v>
      </c>
      <c r="K5441" t="s">
        <v>21912</v>
      </c>
    </row>
    <row r="5442" spans="1:11" x14ac:dyDescent="0.3">
      <c r="A5442" t="s">
        <v>21913</v>
      </c>
      <c r="B5442" t="s">
        <v>21914</v>
      </c>
      <c r="C5442" t="s">
        <v>558</v>
      </c>
      <c r="D5442" t="s">
        <v>21915</v>
      </c>
      <c r="E5442" t="s">
        <v>2102</v>
      </c>
      <c r="F5442" t="s">
        <v>2242</v>
      </c>
      <c r="G5442" t="s">
        <v>42</v>
      </c>
      <c r="H5442">
        <v>0</v>
      </c>
      <c r="I5442">
        <v>0</v>
      </c>
      <c r="J5442">
        <v>0</v>
      </c>
      <c r="K5442" t="s">
        <v>21916</v>
      </c>
    </row>
    <row r="5443" spans="1:11" x14ac:dyDescent="0.3">
      <c r="A5443" t="s">
        <v>21917</v>
      </c>
      <c r="B5443" t="s">
        <v>21918</v>
      </c>
      <c r="C5443" t="s">
        <v>27</v>
      </c>
      <c r="D5443" t="s">
        <v>21919</v>
      </c>
      <c r="E5443" t="s">
        <v>1867</v>
      </c>
      <c r="F5443" t="s">
        <v>1324</v>
      </c>
      <c r="G5443" t="s">
        <v>42</v>
      </c>
      <c r="H5443">
        <v>0</v>
      </c>
      <c r="I5443">
        <v>0</v>
      </c>
      <c r="J5443">
        <v>0</v>
      </c>
      <c r="K5443" t="s">
        <v>21920</v>
      </c>
    </row>
    <row r="5444" spans="1:11" x14ac:dyDescent="0.3">
      <c r="A5444" t="s">
        <v>21921</v>
      </c>
      <c r="C5444" t="s">
        <v>27</v>
      </c>
      <c r="D5444" t="s">
        <v>21922</v>
      </c>
      <c r="E5444" t="s">
        <v>1867</v>
      </c>
      <c r="F5444" t="s">
        <v>7555</v>
      </c>
      <c r="G5444" t="s">
        <v>42</v>
      </c>
      <c r="H5444">
        <v>0</v>
      </c>
      <c r="I5444">
        <v>0</v>
      </c>
      <c r="J5444">
        <v>0</v>
      </c>
      <c r="K5444" t="s">
        <v>21923</v>
      </c>
    </row>
    <row r="5445" spans="1:11" x14ac:dyDescent="0.3">
      <c r="A5445" t="s">
        <v>21924</v>
      </c>
      <c r="B5445" t="s">
        <v>21925</v>
      </c>
      <c r="C5445" t="s">
        <v>27</v>
      </c>
      <c r="D5445" t="s">
        <v>21926</v>
      </c>
      <c r="E5445" t="s">
        <v>1867</v>
      </c>
      <c r="F5445" t="s">
        <v>3565</v>
      </c>
      <c r="G5445" t="s">
        <v>42</v>
      </c>
      <c r="H5445">
        <v>0</v>
      </c>
      <c r="I5445">
        <v>0</v>
      </c>
      <c r="J5445">
        <v>0</v>
      </c>
      <c r="K5445" t="s">
        <v>21927</v>
      </c>
    </row>
    <row r="5446" spans="1:11" x14ac:dyDescent="0.3">
      <c r="A5446" t="s">
        <v>21928</v>
      </c>
      <c r="B5446" t="s">
        <v>21929</v>
      </c>
      <c r="C5446" t="s">
        <v>13</v>
      </c>
      <c r="D5446" t="s">
        <v>21930</v>
      </c>
      <c r="E5446" t="s">
        <v>13199</v>
      </c>
      <c r="F5446" t="s">
        <v>16</v>
      </c>
      <c r="G5446" t="s">
        <v>7669</v>
      </c>
      <c r="H5446">
        <v>0</v>
      </c>
      <c r="I5446">
        <v>0</v>
      </c>
      <c r="J5446">
        <v>0</v>
      </c>
      <c r="K5446" t="s">
        <v>21931</v>
      </c>
    </row>
    <row r="5447" spans="1:11" x14ac:dyDescent="0.3">
      <c r="A5447" t="s">
        <v>21932</v>
      </c>
      <c r="B5447" t="s">
        <v>21933</v>
      </c>
      <c r="C5447" t="s">
        <v>13</v>
      </c>
      <c r="D5447" t="s">
        <v>21934</v>
      </c>
      <c r="E5447" t="s">
        <v>13199</v>
      </c>
      <c r="F5447" t="s">
        <v>16</v>
      </c>
      <c r="G5447" t="s">
        <v>364</v>
      </c>
      <c r="H5447">
        <v>0</v>
      </c>
      <c r="I5447">
        <v>0</v>
      </c>
      <c r="J5447">
        <v>0</v>
      </c>
      <c r="K5447" t="s">
        <v>21935</v>
      </c>
    </row>
    <row r="5448" spans="1:11" x14ac:dyDescent="0.3">
      <c r="A5448" t="s">
        <v>21936</v>
      </c>
      <c r="B5448" t="s">
        <v>21937</v>
      </c>
      <c r="C5448" t="s">
        <v>20</v>
      </c>
      <c r="D5448" t="s">
        <v>21938</v>
      </c>
      <c r="E5448" t="s">
        <v>14059</v>
      </c>
      <c r="F5448" t="s">
        <v>16</v>
      </c>
      <c r="G5448" t="s">
        <v>5302</v>
      </c>
      <c r="H5448">
        <v>0</v>
      </c>
      <c r="I5448">
        <v>0</v>
      </c>
      <c r="J5448">
        <v>0</v>
      </c>
      <c r="K5448" t="s">
        <v>21939</v>
      </c>
    </row>
    <row r="5449" spans="1:11" x14ac:dyDescent="0.3">
      <c r="A5449" t="s">
        <v>21940</v>
      </c>
      <c r="C5449" t="s">
        <v>13</v>
      </c>
      <c r="D5449" t="s">
        <v>21941</v>
      </c>
      <c r="E5449" t="s">
        <v>13199</v>
      </c>
      <c r="F5449" t="s">
        <v>41</v>
      </c>
      <c r="G5449" t="s">
        <v>42</v>
      </c>
      <c r="H5449">
        <v>0</v>
      </c>
      <c r="I5449">
        <v>0</v>
      </c>
      <c r="J5449">
        <v>0</v>
      </c>
      <c r="K5449" t="s">
        <v>21942</v>
      </c>
    </row>
    <row r="5450" spans="1:11" x14ac:dyDescent="0.3">
      <c r="A5450" t="s">
        <v>21943</v>
      </c>
      <c r="C5450" t="s">
        <v>13</v>
      </c>
      <c r="D5450" t="s">
        <v>21944</v>
      </c>
      <c r="E5450" t="s">
        <v>13199</v>
      </c>
      <c r="F5450" t="s">
        <v>41</v>
      </c>
      <c r="G5450" t="s">
        <v>42</v>
      </c>
      <c r="H5450">
        <v>0</v>
      </c>
      <c r="I5450">
        <v>0</v>
      </c>
      <c r="J5450">
        <v>0</v>
      </c>
      <c r="K5450" t="s">
        <v>21945</v>
      </c>
    </row>
    <row r="5451" spans="1:11" x14ac:dyDescent="0.3">
      <c r="A5451" t="s">
        <v>21946</v>
      </c>
      <c r="B5451" t="s">
        <v>21947</v>
      </c>
      <c r="C5451" t="s">
        <v>27</v>
      </c>
      <c r="D5451" t="s">
        <v>21948</v>
      </c>
      <c r="E5451" t="s">
        <v>29</v>
      </c>
      <c r="F5451" t="s">
        <v>41</v>
      </c>
      <c r="G5451" t="s">
        <v>42</v>
      </c>
      <c r="H5451">
        <v>0</v>
      </c>
      <c r="I5451">
        <v>0</v>
      </c>
      <c r="J5451">
        <v>0</v>
      </c>
      <c r="K5451" t="s">
        <v>21949</v>
      </c>
    </row>
    <row r="5452" spans="1:11" x14ac:dyDescent="0.3">
      <c r="A5452" t="s">
        <v>21950</v>
      </c>
      <c r="C5452" t="s">
        <v>147</v>
      </c>
      <c r="D5452" t="s">
        <v>21951</v>
      </c>
      <c r="E5452" t="s">
        <v>1867</v>
      </c>
      <c r="F5452" t="s">
        <v>21952</v>
      </c>
      <c r="G5452" t="s">
        <v>42</v>
      </c>
      <c r="H5452">
        <v>0</v>
      </c>
      <c r="I5452">
        <v>0</v>
      </c>
      <c r="J5452">
        <v>0</v>
      </c>
      <c r="K5452" t="s">
        <v>21953</v>
      </c>
    </row>
    <row r="5453" spans="1:11" x14ac:dyDescent="0.3">
      <c r="A5453" t="s">
        <v>21954</v>
      </c>
      <c r="B5453" t="s">
        <v>21955</v>
      </c>
      <c r="C5453" t="s">
        <v>558</v>
      </c>
      <c r="D5453" t="s">
        <v>21956</v>
      </c>
      <c r="E5453" t="s">
        <v>754</v>
      </c>
      <c r="F5453" t="s">
        <v>41</v>
      </c>
      <c r="G5453" t="s">
        <v>42</v>
      </c>
      <c r="H5453">
        <v>0</v>
      </c>
      <c r="I5453">
        <v>0</v>
      </c>
      <c r="J5453">
        <v>0</v>
      </c>
      <c r="K5453" t="s">
        <v>21957</v>
      </c>
    </row>
    <row r="5454" spans="1:11" x14ac:dyDescent="0.3">
      <c r="A5454" t="s">
        <v>21958</v>
      </c>
      <c r="C5454" t="s">
        <v>27</v>
      </c>
      <c r="D5454" t="s">
        <v>21959</v>
      </c>
      <c r="E5454" t="s">
        <v>1867</v>
      </c>
      <c r="F5454" t="s">
        <v>326</v>
      </c>
      <c r="G5454" t="s">
        <v>42</v>
      </c>
      <c r="H5454">
        <v>0</v>
      </c>
      <c r="I5454">
        <v>0</v>
      </c>
      <c r="J5454">
        <v>0</v>
      </c>
      <c r="K5454" t="s">
        <v>21960</v>
      </c>
    </row>
    <row r="5455" spans="1:11" x14ac:dyDescent="0.3">
      <c r="A5455" t="s">
        <v>21961</v>
      </c>
      <c r="B5455" t="s">
        <v>21962</v>
      </c>
      <c r="C5455" t="s">
        <v>27</v>
      </c>
      <c r="D5455" t="s">
        <v>21963</v>
      </c>
      <c r="E5455" t="s">
        <v>1867</v>
      </c>
      <c r="F5455" t="s">
        <v>21964</v>
      </c>
      <c r="G5455" t="s">
        <v>42</v>
      </c>
      <c r="H5455">
        <v>0</v>
      </c>
      <c r="I5455">
        <v>0</v>
      </c>
      <c r="J5455">
        <v>0</v>
      </c>
      <c r="K5455" t="s">
        <v>21965</v>
      </c>
    </row>
    <row r="5456" spans="1:11" x14ac:dyDescent="0.3">
      <c r="A5456" t="s">
        <v>21966</v>
      </c>
      <c r="B5456" t="s">
        <v>21967</v>
      </c>
      <c r="C5456" t="s">
        <v>27</v>
      </c>
      <c r="D5456" t="s">
        <v>21968</v>
      </c>
      <c r="E5456" t="s">
        <v>1867</v>
      </c>
      <c r="F5456" t="s">
        <v>302</v>
      </c>
      <c r="G5456" t="s">
        <v>42</v>
      </c>
      <c r="H5456">
        <v>0</v>
      </c>
      <c r="I5456">
        <v>0</v>
      </c>
      <c r="J5456">
        <v>0</v>
      </c>
      <c r="K5456" t="s">
        <v>21969</v>
      </c>
    </row>
    <row r="5457" spans="1:11" x14ac:dyDescent="0.3">
      <c r="A5457" t="s">
        <v>21970</v>
      </c>
      <c r="B5457" t="s">
        <v>21971</v>
      </c>
      <c r="C5457" t="s">
        <v>27</v>
      </c>
      <c r="D5457" t="s">
        <v>21972</v>
      </c>
      <c r="E5457" t="s">
        <v>1867</v>
      </c>
      <c r="F5457" t="s">
        <v>7044</v>
      </c>
      <c r="G5457" t="s">
        <v>42</v>
      </c>
      <c r="H5457">
        <v>0</v>
      </c>
      <c r="I5457">
        <v>0</v>
      </c>
      <c r="J5457">
        <v>0</v>
      </c>
      <c r="K5457" t="s">
        <v>21973</v>
      </c>
    </row>
    <row r="5458" spans="1:11" x14ac:dyDescent="0.3">
      <c r="A5458" t="s">
        <v>21974</v>
      </c>
      <c r="B5458" t="s">
        <v>21975</v>
      </c>
      <c r="C5458" t="s">
        <v>27</v>
      </c>
      <c r="D5458" t="s">
        <v>21976</v>
      </c>
      <c r="E5458" t="s">
        <v>1867</v>
      </c>
      <c r="F5458" t="s">
        <v>10848</v>
      </c>
      <c r="G5458" t="s">
        <v>42</v>
      </c>
      <c r="H5458">
        <v>0</v>
      </c>
      <c r="I5458">
        <v>0</v>
      </c>
      <c r="J5458">
        <v>0</v>
      </c>
      <c r="K5458" t="s">
        <v>21977</v>
      </c>
    </row>
    <row r="5459" spans="1:11" x14ac:dyDescent="0.3">
      <c r="A5459" t="s">
        <v>21978</v>
      </c>
      <c r="B5459" t="s">
        <v>21979</v>
      </c>
      <c r="C5459" t="s">
        <v>558</v>
      </c>
      <c r="D5459" t="s">
        <v>21980</v>
      </c>
      <c r="E5459" t="s">
        <v>1472</v>
      </c>
      <c r="F5459" t="s">
        <v>17508</v>
      </c>
      <c r="G5459" t="s">
        <v>42</v>
      </c>
      <c r="H5459">
        <v>0</v>
      </c>
      <c r="I5459">
        <v>0</v>
      </c>
      <c r="J5459">
        <v>0</v>
      </c>
      <c r="K5459" t="s">
        <v>21981</v>
      </c>
    </row>
    <row r="5460" spans="1:11" x14ac:dyDescent="0.3">
      <c r="A5460" t="s">
        <v>21982</v>
      </c>
      <c r="B5460" t="s">
        <v>21983</v>
      </c>
      <c r="C5460" t="s">
        <v>27</v>
      </c>
      <c r="D5460" t="s">
        <v>21984</v>
      </c>
      <c r="E5460" t="s">
        <v>1867</v>
      </c>
      <c r="F5460" t="s">
        <v>1678</v>
      </c>
      <c r="G5460" t="s">
        <v>42</v>
      </c>
      <c r="H5460">
        <v>0</v>
      </c>
      <c r="I5460">
        <v>0</v>
      </c>
      <c r="J5460">
        <v>0</v>
      </c>
      <c r="K5460" t="s">
        <v>21985</v>
      </c>
    </row>
    <row r="5461" spans="1:11" x14ac:dyDescent="0.3">
      <c r="A5461" t="s">
        <v>21986</v>
      </c>
      <c r="B5461" t="s">
        <v>21987</v>
      </c>
      <c r="C5461" t="s">
        <v>13</v>
      </c>
      <c r="D5461" t="s">
        <v>21988</v>
      </c>
      <c r="E5461" t="s">
        <v>15</v>
      </c>
      <c r="F5461" t="s">
        <v>16</v>
      </c>
      <c r="G5461" t="s">
        <v>21989</v>
      </c>
      <c r="H5461">
        <v>0</v>
      </c>
      <c r="I5461">
        <v>0</v>
      </c>
      <c r="J5461">
        <v>0</v>
      </c>
      <c r="K5461" t="s">
        <v>21990</v>
      </c>
    </row>
    <row r="5462" spans="1:11" x14ac:dyDescent="0.3">
      <c r="A5462" t="s">
        <v>21991</v>
      </c>
      <c r="B5462" t="s">
        <v>21992</v>
      </c>
      <c r="C5462" t="s">
        <v>20</v>
      </c>
      <c r="D5462" t="s">
        <v>21993</v>
      </c>
      <c r="E5462" t="s">
        <v>22</v>
      </c>
      <c r="F5462" t="s">
        <v>9527</v>
      </c>
      <c r="G5462" t="s">
        <v>42</v>
      </c>
      <c r="H5462">
        <v>0</v>
      </c>
      <c r="I5462">
        <v>0</v>
      </c>
      <c r="J5462">
        <v>0</v>
      </c>
      <c r="K5462" t="s">
        <v>21994</v>
      </c>
    </row>
    <row r="5463" spans="1:11" x14ac:dyDescent="0.3">
      <c r="A5463" t="s">
        <v>21995</v>
      </c>
      <c r="C5463" t="s">
        <v>27</v>
      </c>
      <c r="E5463" t="s">
        <v>1867</v>
      </c>
      <c r="F5463" t="s">
        <v>1413</v>
      </c>
      <c r="G5463" t="s">
        <v>42</v>
      </c>
      <c r="H5463">
        <v>0</v>
      </c>
      <c r="I5463">
        <v>0</v>
      </c>
      <c r="J5463">
        <v>0</v>
      </c>
      <c r="K5463" t="s">
        <v>21996</v>
      </c>
    </row>
    <row r="5464" spans="1:11" x14ac:dyDescent="0.3">
      <c r="A5464" t="s">
        <v>21997</v>
      </c>
      <c r="B5464" t="s">
        <v>21998</v>
      </c>
      <c r="C5464" t="s">
        <v>558</v>
      </c>
      <c r="D5464" t="s">
        <v>21999</v>
      </c>
      <c r="E5464" t="s">
        <v>1472</v>
      </c>
      <c r="F5464" t="s">
        <v>7511</v>
      </c>
      <c r="G5464" t="s">
        <v>42</v>
      </c>
      <c r="H5464">
        <v>0</v>
      </c>
      <c r="I5464">
        <v>0</v>
      </c>
      <c r="J5464">
        <v>0</v>
      </c>
      <c r="K5464" t="s">
        <v>22000</v>
      </c>
    </row>
    <row r="5465" spans="1:11" x14ac:dyDescent="0.3">
      <c r="A5465" t="s">
        <v>22001</v>
      </c>
      <c r="C5465" t="s">
        <v>558</v>
      </c>
      <c r="D5465" t="s">
        <v>22002</v>
      </c>
      <c r="E5465" t="s">
        <v>560</v>
      </c>
      <c r="F5465" t="s">
        <v>5340</v>
      </c>
      <c r="G5465" t="s">
        <v>42</v>
      </c>
      <c r="H5465">
        <v>0</v>
      </c>
      <c r="I5465">
        <v>0</v>
      </c>
      <c r="J5465">
        <v>0</v>
      </c>
      <c r="K5465" t="s">
        <v>22003</v>
      </c>
    </row>
    <row r="5466" spans="1:11" x14ac:dyDescent="0.3">
      <c r="A5466" t="s">
        <v>22004</v>
      </c>
      <c r="B5466" t="s">
        <v>22005</v>
      </c>
      <c r="C5466" t="s">
        <v>27</v>
      </c>
      <c r="D5466" t="s">
        <v>22006</v>
      </c>
      <c r="E5466" t="s">
        <v>1867</v>
      </c>
      <c r="F5466" t="s">
        <v>1947</v>
      </c>
      <c r="G5466" t="s">
        <v>42</v>
      </c>
      <c r="H5466">
        <v>0</v>
      </c>
      <c r="I5466">
        <v>0</v>
      </c>
      <c r="J5466">
        <v>0</v>
      </c>
      <c r="K5466" t="s">
        <v>22007</v>
      </c>
    </row>
    <row r="5467" spans="1:11" x14ac:dyDescent="0.3">
      <c r="A5467" t="s">
        <v>22008</v>
      </c>
      <c r="B5467" t="s">
        <v>21888</v>
      </c>
      <c r="C5467" t="s">
        <v>27</v>
      </c>
      <c r="D5467" t="s">
        <v>22009</v>
      </c>
      <c r="E5467" t="s">
        <v>1867</v>
      </c>
      <c r="F5467" t="s">
        <v>1715</v>
      </c>
      <c r="G5467" t="s">
        <v>42</v>
      </c>
      <c r="H5467">
        <v>0</v>
      </c>
      <c r="I5467">
        <v>0</v>
      </c>
      <c r="J5467">
        <v>0</v>
      </c>
      <c r="K5467" t="s">
        <v>22010</v>
      </c>
    </row>
    <row r="5468" spans="1:11" x14ac:dyDescent="0.3">
      <c r="A5468" t="s">
        <v>22011</v>
      </c>
      <c r="B5468" t="s">
        <v>22012</v>
      </c>
      <c r="C5468" t="s">
        <v>558</v>
      </c>
      <c r="D5468" t="s">
        <v>22013</v>
      </c>
      <c r="E5468" t="s">
        <v>1462</v>
      </c>
      <c r="F5468" t="s">
        <v>2703</v>
      </c>
      <c r="G5468" t="s">
        <v>42</v>
      </c>
      <c r="H5468">
        <v>0</v>
      </c>
      <c r="I5468">
        <v>0</v>
      </c>
      <c r="J5468">
        <v>0</v>
      </c>
      <c r="K5468" t="s">
        <v>22014</v>
      </c>
    </row>
    <row r="5469" spans="1:11" x14ac:dyDescent="0.3">
      <c r="A5469" t="s">
        <v>22015</v>
      </c>
      <c r="B5469" t="s">
        <v>22016</v>
      </c>
      <c r="C5469" t="s">
        <v>558</v>
      </c>
      <c r="D5469" t="s">
        <v>22017</v>
      </c>
      <c r="E5469" t="s">
        <v>560</v>
      </c>
      <c r="F5469" t="s">
        <v>1067</v>
      </c>
      <c r="G5469" t="s">
        <v>42</v>
      </c>
      <c r="H5469">
        <v>0</v>
      </c>
      <c r="I5469">
        <v>0</v>
      </c>
      <c r="J5469">
        <v>0</v>
      </c>
      <c r="K5469" t="s">
        <v>22018</v>
      </c>
    </row>
    <row r="5470" spans="1:11" x14ac:dyDescent="0.3">
      <c r="A5470" t="s">
        <v>22019</v>
      </c>
      <c r="B5470" t="s">
        <v>22020</v>
      </c>
      <c r="C5470" t="s">
        <v>13</v>
      </c>
      <c r="D5470" t="s">
        <v>22021</v>
      </c>
      <c r="E5470" t="s">
        <v>13199</v>
      </c>
      <c r="F5470" t="s">
        <v>16</v>
      </c>
      <c r="G5470" t="s">
        <v>12324</v>
      </c>
      <c r="H5470">
        <v>0</v>
      </c>
      <c r="I5470">
        <v>0</v>
      </c>
      <c r="J5470">
        <v>0</v>
      </c>
      <c r="K5470" t="s">
        <v>22022</v>
      </c>
    </row>
    <row r="5471" spans="1:11" x14ac:dyDescent="0.3">
      <c r="A5471" t="s">
        <v>22023</v>
      </c>
      <c r="B5471" t="s">
        <v>22024</v>
      </c>
      <c r="C5471" t="s">
        <v>13</v>
      </c>
      <c r="D5471" t="s">
        <v>22025</v>
      </c>
      <c r="E5471" t="s">
        <v>15</v>
      </c>
      <c r="F5471" t="s">
        <v>14208</v>
      </c>
      <c r="G5471" t="s">
        <v>42</v>
      </c>
      <c r="H5471">
        <v>0</v>
      </c>
      <c r="I5471">
        <v>0</v>
      </c>
      <c r="J5471">
        <v>0</v>
      </c>
      <c r="K5471" t="s">
        <v>22026</v>
      </c>
    </row>
    <row r="5472" spans="1:11" x14ac:dyDescent="0.3">
      <c r="A5472" t="s">
        <v>22027</v>
      </c>
      <c r="B5472" t="s">
        <v>22028</v>
      </c>
      <c r="C5472" t="s">
        <v>27</v>
      </c>
      <c r="D5472" t="s">
        <v>22029</v>
      </c>
      <c r="E5472" t="s">
        <v>1867</v>
      </c>
      <c r="F5472" t="s">
        <v>16</v>
      </c>
      <c r="G5472" t="s">
        <v>817</v>
      </c>
      <c r="H5472">
        <v>0</v>
      </c>
      <c r="I5472">
        <v>0</v>
      </c>
      <c r="J5472">
        <v>0</v>
      </c>
      <c r="K5472" t="s">
        <v>22030</v>
      </c>
    </row>
    <row r="5473" spans="1:11" x14ac:dyDescent="0.3">
      <c r="A5473" t="s">
        <v>22031</v>
      </c>
      <c r="B5473" t="s">
        <v>22032</v>
      </c>
      <c r="C5473" t="s">
        <v>27</v>
      </c>
      <c r="D5473" t="s">
        <v>22033</v>
      </c>
      <c r="E5473" t="s">
        <v>1867</v>
      </c>
      <c r="F5473" t="s">
        <v>16</v>
      </c>
      <c r="G5473" t="s">
        <v>15297</v>
      </c>
      <c r="H5473">
        <v>0</v>
      </c>
      <c r="I5473">
        <v>0</v>
      </c>
      <c r="J5473">
        <v>0</v>
      </c>
      <c r="K5473" t="s">
        <v>22034</v>
      </c>
    </row>
    <row r="5474" spans="1:11" x14ac:dyDescent="0.3">
      <c r="A5474" t="s">
        <v>22035</v>
      </c>
      <c r="B5474" t="s">
        <v>22036</v>
      </c>
      <c r="C5474" t="s">
        <v>27</v>
      </c>
      <c r="D5474" t="s">
        <v>22037</v>
      </c>
      <c r="E5474" t="s">
        <v>1867</v>
      </c>
      <c r="F5474" t="s">
        <v>2176</v>
      </c>
      <c r="G5474" t="s">
        <v>42</v>
      </c>
      <c r="H5474">
        <v>0</v>
      </c>
      <c r="I5474">
        <v>0</v>
      </c>
      <c r="J5474">
        <v>0</v>
      </c>
      <c r="K5474" t="s">
        <v>22038</v>
      </c>
    </row>
    <row r="5475" spans="1:11" x14ac:dyDescent="0.3">
      <c r="A5475" t="s">
        <v>22039</v>
      </c>
      <c r="C5475" t="s">
        <v>558</v>
      </c>
      <c r="D5475" t="s">
        <v>22040</v>
      </c>
      <c r="E5475" t="s">
        <v>1472</v>
      </c>
      <c r="F5475" t="s">
        <v>1452</v>
      </c>
      <c r="G5475" t="s">
        <v>529</v>
      </c>
      <c r="H5475">
        <v>0</v>
      </c>
      <c r="I5475">
        <v>0</v>
      </c>
      <c r="J5475">
        <v>0</v>
      </c>
      <c r="K5475" t="s">
        <v>22041</v>
      </c>
    </row>
    <row r="5476" spans="1:11" x14ac:dyDescent="0.3">
      <c r="A5476" t="s">
        <v>22042</v>
      </c>
      <c r="B5476" t="s">
        <v>22043</v>
      </c>
      <c r="C5476" t="s">
        <v>27</v>
      </c>
      <c r="D5476" t="s">
        <v>22044</v>
      </c>
      <c r="E5476" t="s">
        <v>1867</v>
      </c>
      <c r="F5476" t="s">
        <v>1715</v>
      </c>
      <c r="G5476" t="s">
        <v>42</v>
      </c>
      <c r="H5476">
        <v>0</v>
      </c>
      <c r="I5476">
        <v>0</v>
      </c>
      <c r="J5476">
        <v>0</v>
      </c>
      <c r="K5476" t="s">
        <v>22045</v>
      </c>
    </row>
    <row r="5477" spans="1:11" x14ac:dyDescent="0.3">
      <c r="A5477" t="s">
        <v>22046</v>
      </c>
      <c r="B5477" t="s">
        <v>22047</v>
      </c>
      <c r="C5477" t="s">
        <v>27</v>
      </c>
      <c r="D5477" t="s">
        <v>22048</v>
      </c>
      <c r="E5477" t="s">
        <v>1867</v>
      </c>
      <c r="F5477" t="s">
        <v>7645</v>
      </c>
      <c r="G5477" t="s">
        <v>42</v>
      </c>
      <c r="H5477">
        <v>0</v>
      </c>
      <c r="I5477">
        <v>0</v>
      </c>
      <c r="J5477">
        <v>0</v>
      </c>
      <c r="K5477" t="s">
        <v>22049</v>
      </c>
    </row>
    <row r="5478" spans="1:11" x14ac:dyDescent="0.3">
      <c r="A5478" t="s">
        <v>22050</v>
      </c>
      <c r="B5478" t="s">
        <v>22051</v>
      </c>
      <c r="C5478" t="s">
        <v>27</v>
      </c>
      <c r="D5478" t="s">
        <v>22052</v>
      </c>
      <c r="E5478" t="s">
        <v>1867</v>
      </c>
      <c r="F5478" t="s">
        <v>3282</v>
      </c>
      <c r="G5478" t="s">
        <v>42</v>
      </c>
      <c r="H5478">
        <v>0</v>
      </c>
      <c r="I5478">
        <v>0</v>
      </c>
      <c r="J5478">
        <v>0</v>
      </c>
      <c r="K5478" t="s">
        <v>22053</v>
      </c>
    </row>
    <row r="5479" spans="1:11" x14ac:dyDescent="0.3">
      <c r="A5479" t="s">
        <v>22054</v>
      </c>
      <c r="B5479" t="s">
        <v>22055</v>
      </c>
      <c r="C5479" t="s">
        <v>27</v>
      </c>
      <c r="D5479" t="s">
        <v>22056</v>
      </c>
      <c r="E5479" t="s">
        <v>1867</v>
      </c>
      <c r="F5479" t="s">
        <v>650</v>
      </c>
      <c r="G5479" t="s">
        <v>42</v>
      </c>
      <c r="H5479">
        <v>0</v>
      </c>
      <c r="I5479">
        <v>0</v>
      </c>
      <c r="J5479">
        <v>0</v>
      </c>
      <c r="K5479" t="s">
        <v>22057</v>
      </c>
    </row>
    <row r="5480" spans="1:11" x14ac:dyDescent="0.3">
      <c r="A5480" t="s">
        <v>22058</v>
      </c>
      <c r="C5480" t="s">
        <v>27</v>
      </c>
      <c r="D5480" t="s">
        <v>22059</v>
      </c>
      <c r="E5480" t="s">
        <v>1867</v>
      </c>
      <c r="F5480" t="s">
        <v>2449</v>
      </c>
      <c r="G5480" t="s">
        <v>42</v>
      </c>
      <c r="H5480">
        <v>0</v>
      </c>
      <c r="I5480">
        <v>0</v>
      </c>
      <c r="J5480">
        <v>0</v>
      </c>
      <c r="K5480" t="s">
        <v>22060</v>
      </c>
    </row>
    <row r="5481" spans="1:11" x14ac:dyDescent="0.3">
      <c r="A5481" t="s">
        <v>22061</v>
      </c>
      <c r="B5481" t="s">
        <v>22062</v>
      </c>
      <c r="C5481" t="s">
        <v>27</v>
      </c>
      <c r="D5481" t="s">
        <v>22063</v>
      </c>
      <c r="E5481" t="s">
        <v>1867</v>
      </c>
      <c r="F5481" t="s">
        <v>11292</v>
      </c>
      <c r="G5481" t="s">
        <v>42</v>
      </c>
      <c r="H5481">
        <v>0</v>
      </c>
      <c r="I5481">
        <v>0</v>
      </c>
      <c r="J5481">
        <v>0</v>
      </c>
      <c r="K5481" t="s">
        <v>22064</v>
      </c>
    </row>
    <row r="5482" spans="1:11" x14ac:dyDescent="0.3">
      <c r="A5482" t="s">
        <v>22065</v>
      </c>
      <c r="B5482" t="s">
        <v>22066</v>
      </c>
      <c r="C5482" t="s">
        <v>13</v>
      </c>
      <c r="D5482" t="s">
        <v>22067</v>
      </c>
      <c r="E5482" t="s">
        <v>15</v>
      </c>
      <c r="F5482" t="s">
        <v>7488</v>
      </c>
      <c r="G5482" t="s">
        <v>42</v>
      </c>
      <c r="H5482">
        <v>0</v>
      </c>
      <c r="I5482">
        <v>0</v>
      </c>
      <c r="J5482">
        <v>0</v>
      </c>
      <c r="K5482" t="s">
        <v>22068</v>
      </c>
    </row>
    <row r="5483" spans="1:11" x14ac:dyDescent="0.3">
      <c r="A5483" t="s">
        <v>22069</v>
      </c>
      <c r="B5483" t="s">
        <v>22070</v>
      </c>
      <c r="C5483" t="s">
        <v>27</v>
      </c>
      <c r="D5483" t="s">
        <v>22071</v>
      </c>
      <c r="E5483" t="s">
        <v>1867</v>
      </c>
      <c r="F5483" t="s">
        <v>2286</v>
      </c>
      <c r="G5483" t="s">
        <v>42</v>
      </c>
      <c r="H5483">
        <v>0</v>
      </c>
      <c r="I5483">
        <v>0</v>
      </c>
      <c r="J5483">
        <v>0</v>
      </c>
      <c r="K5483" t="s">
        <v>22072</v>
      </c>
    </row>
    <row r="5484" spans="1:11" x14ac:dyDescent="0.3">
      <c r="A5484" t="s">
        <v>22073</v>
      </c>
      <c r="B5484" t="s">
        <v>22074</v>
      </c>
      <c r="C5484" t="s">
        <v>27</v>
      </c>
      <c r="D5484" t="s">
        <v>22075</v>
      </c>
      <c r="E5484" t="s">
        <v>1867</v>
      </c>
      <c r="F5484" t="s">
        <v>607</v>
      </c>
      <c r="G5484" t="s">
        <v>42</v>
      </c>
      <c r="H5484">
        <v>0</v>
      </c>
      <c r="I5484">
        <v>0</v>
      </c>
      <c r="J5484">
        <v>0</v>
      </c>
      <c r="K5484" t="s">
        <v>22076</v>
      </c>
    </row>
    <row r="5485" spans="1:11" x14ac:dyDescent="0.3">
      <c r="A5485" t="s">
        <v>22077</v>
      </c>
      <c r="B5485" t="s">
        <v>22078</v>
      </c>
      <c r="C5485" t="s">
        <v>27</v>
      </c>
      <c r="D5485" t="s">
        <v>22079</v>
      </c>
      <c r="E5485" t="s">
        <v>1867</v>
      </c>
      <c r="F5485" t="s">
        <v>16</v>
      </c>
      <c r="G5485" t="s">
        <v>17259</v>
      </c>
      <c r="H5485">
        <v>0</v>
      </c>
      <c r="I5485">
        <v>0</v>
      </c>
      <c r="J5485">
        <v>0</v>
      </c>
      <c r="K5485" t="s">
        <v>22080</v>
      </c>
    </row>
    <row r="5486" spans="1:11" x14ac:dyDescent="0.3">
      <c r="A5486" t="s">
        <v>22081</v>
      </c>
      <c r="C5486" t="s">
        <v>27</v>
      </c>
      <c r="D5486" t="s">
        <v>22082</v>
      </c>
      <c r="E5486" t="s">
        <v>1867</v>
      </c>
      <c r="F5486" t="s">
        <v>16</v>
      </c>
      <c r="G5486" t="s">
        <v>2026</v>
      </c>
      <c r="H5486">
        <v>0</v>
      </c>
      <c r="I5486">
        <v>0</v>
      </c>
      <c r="J5486">
        <v>0</v>
      </c>
      <c r="K5486" t="s">
        <v>22083</v>
      </c>
    </row>
    <row r="5487" spans="1:11" x14ac:dyDescent="0.3">
      <c r="A5487" t="s">
        <v>22084</v>
      </c>
      <c r="B5487" t="s">
        <v>22085</v>
      </c>
      <c r="C5487" t="s">
        <v>27</v>
      </c>
      <c r="D5487" t="s">
        <v>22086</v>
      </c>
      <c r="E5487" t="s">
        <v>1867</v>
      </c>
      <c r="F5487" t="s">
        <v>3129</v>
      </c>
      <c r="G5487" t="s">
        <v>42</v>
      </c>
      <c r="H5487">
        <v>0</v>
      </c>
      <c r="I5487">
        <v>0</v>
      </c>
      <c r="J5487">
        <v>0</v>
      </c>
      <c r="K5487" t="s">
        <v>22087</v>
      </c>
    </row>
    <row r="5488" spans="1:11" x14ac:dyDescent="0.3">
      <c r="A5488" t="s">
        <v>22088</v>
      </c>
      <c r="B5488" t="s">
        <v>22089</v>
      </c>
      <c r="C5488" t="s">
        <v>147</v>
      </c>
      <c r="D5488" t="s">
        <v>22090</v>
      </c>
      <c r="E5488" t="s">
        <v>183</v>
      </c>
      <c r="F5488" t="s">
        <v>1531</v>
      </c>
      <c r="G5488" t="s">
        <v>42</v>
      </c>
      <c r="H5488">
        <v>0</v>
      </c>
      <c r="I5488">
        <v>0</v>
      </c>
      <c r="J5488">
        <v>0</v>
      </c>
      <c r="K5488" t="s">
        <v>22091</v>
      </c>
    </row>
    <row r="5489" spans="1:11" x14ac:dyDescent="0.3">
      <c r="A5489" t="s">
        <v>22092</v>
      </c>
      <c r="B5489" t="s">
        <v>22093</v>
      </c>
      <c r="C5489" t="s">
        <v>558</v>
      </c>
      <c r="D5489" t="s">
        <v>22094</v>
      </c>
      <c r="E5489" t="s">
        <v>1122</v>
      </c>
      <c r="F5489" t="s">
        <v>3565</v>
      </c>
      <c r="G5489" t="s">
        <v>22095</v>
      </c>
      <c r="H5489">
        <v>0</v>
      </c>
      <c r="I5489">
        <v>0</v>
      </c>
      <c r="J5489">
        <v>0</v>
      </c>
      <c r="K5489" t="s">
        <v>22096</v>
      </c>
    </row>
    <row r="5490" spans="1:11" x14ac:dyDescent="0.3">
      <c r="A5490" t="s">
        <v>22097</v>
      </c>
      <c r="B5490" t="s">
        <v>22098</v>
      </c>
      <c r="C5490" t="s">
        <v>27</v>
      </c>
      <c r="D5490" t="s">
        <v>22099</v>
      </c>
      <c r="E5490" t="s">
        <v>1867</v>
      </c>
      <c r="F5490" t="s">
        <v>2804</v>
      </c>
      <c r="G5490" t="s">
        <v>42</v>
      </c>
      <c r="H5490">
        <v>0</v>
      </c>
      <c r="I5490">
        <v>0</v>
      </c>
      <c r="J5490">
        <v>0</v>
      </c>
      <c r="K5490" t="s">
        <v>22100</v>
      </c>
    </row>
    <row r="5491" spans="1:11" x14ac:dyDescent="0.3">
      <c r="A5491" t="s">
        <v>22101</v>
      </c>
      <c r="C5491" t="s">
        <v>27</v>
      </c>
      <c r="D5491" t="s">
        <v>22102</v>
      </c>
      <c r="E5491" t="s">
        <v>1867</v>
      </c>
      <c r="F5491" t="s">
        <v>22103</v>
      </c>
      <c r="G5491" t="s">
        <v>42</v>
      </c>
      <c r="H5491">
        <v>0</v>
      </c>
      <c r="I5491">
        <v>0</v>
      </c>
      <c r="J5491">
        <v>0</v>
      </c>
      <c r="K5491" t="s">
        <v>22104</v>
      </c>
    </row>
    <row r="5492" spans="1:11" x14ac:dyDescent="0.3">
      <c r="A5492" t="s">
        <v>22105</v>
      </c>
      <c r="B5492" t="s">
        <v>22106</v>
      </c>
      <c r="C5492" t="s">
        <v>27</v>
      </c>
      <c r="D5492" t="s">
        <v>22107</v>
      </c>
      <c r="E5492" t="s">
        <v>1867</v>
      </c>
      <c r="F5492" t="s">
        <v>4643</v>
      </c>
      <c r="G5492" t="s">
        <v>42</v>
      </c>
      <c r="H5492">
        <v>0</v>
      </c>
      <c r="I5492">
        <v>0</v>
      </c>
      <c r="J5492">
        <v>0</v>
      </c>
      <c r="K5492" t="s">
        <v>22108</v>
      </c>
    </row>
    <row r="5493" spans="1:11" x14ac:dyDescent="0.3">
      <c r="A5493" t="s">
        <v>22109</v>
      </c>
      <c r="B5493" t="s">
        <v>22110</v>
      </c>
      <c r="C5493" t="s">
        <v>20</v>
      </c>
      <c r="D5493" t="s">
        <v>22111</v>
      </c>
      <c r="E5493" t="s">
        <v>22</v>
      </c>
      <c r="F5493" t="s">
        <v>5696</v>
      </c>
      <c r="G5493" t="s">
        <v>42</v>
      </c>
      <c r="H5493">
        <v>0</v>
      </c>
      <c r="I5493">
        <v>0</v>
      </c>
      <c r="J5493">
        <v>0</v>
      </c>
      <c r="K5493" t="s">
        <v>22112</v>
      </c>
    </row>
    <row r="5494" spans="1:11" x14ac:dyDescent="0.3">
      <c r="A5494" t="s">
        <v>22113</v>
      </c>
      <c r="B5494" t="s">
        <v>22114</v>
      </c>
      <c r="C5494" t="s">
        <v>27</v>
      </c>
      <c r="D5494" t="s">
        <v>22115</v>
      </c>
      <c r="E5494" t="s">
        <v>1867</v>
      </c>
      <c r="F5494" t="s">
        <v>5882</v>
      </c>
      <c r="G5494" t="s">
        <v>42</v>
      </c>
      <c r="H5494">
        <v>0</v>
      </c>
      <c r="I5494">
        <v>0</v>
      </c>
      <c r="J5494">
        <v>0</v>
      </c>
      <c r="K5494" t="s">
        <v>22116</v>
      </c>
    </row>
    <row r="5495" spans="1:11" x14ac:dyDescent="0.3">
      <c r="A5495" t="s">
        <v>22117</v>
      </c>
      <c r="B5495" t="s">
        <v>22118</v>
      </c>
      <c r="C5495" t="s">
        <v>27</v>
      </c>
      <c r="D5495" t="s">
        <v>22119</v>
      </c>
      <c r="E5495" t="s">
        <v>1867</v>
      </c>
      <c r="F5495" t="s">
        <v>3821</v>
      </c>
      <c r="G5495" t="s">
        <v>42</v>
      </c>
      <c r="H5495">
        <v>0</v>
      </c>
      <c r="I5495">
        <v>0</v>
      </c>
      <c r="J5495">
        <v>0</v>
      </c>
      <c r="K5495" t="s">
        <v>22120</v>
      </c>
    </row>
    <row r="5496" spans="1:11" x14ac:dyDescent="0.3">
      <c r="A5496" t="s">
        <v>22121</v>
      </c>
      <c r="C5496" t="s">
        <v>27</v>
      </c>
      <c r="D5496" t="s">
        <v>22122</v>
      </c>
      <c r="E5496" t="s">
        <v>1867</v>
      </c>
      <c r="F5496" t="s">
        <v>15881</v>
      </c>
      <c r="G5496" t="s">
        <v>42</v>
      </c>
      <c r="H5496">
        <v>0</v>
      </c>
      <c r="I5496">
        <v>0</v>
      </c>
      <c r="J5496">
        <v>0</v>
      </c>
      <c r="K5496" t="s">
        <v>22123</v>
      </c>
    </row>
    <row r="5497" spans="1:11" x14ac:dyDescent="0.3">
      <c r="A5497" t="s">
        <v>22124</v>
      </c>
      <c r="B5497" t="s">
        <v>22125</v>
      </c>
      <c r="C5497" t="s">
        <v>27</v>
      </c>
      <c r="D5497" t="s">
        <v>22126</v>
      </c>
      <c r="E5497" t="s">
        <v>1867</v>
      </c>
      <c r="F5497" t="s">
        <v>2527</v>
      </c>
      <c r="G5497" t="s">
        <v>42</v>
      </c>
      <c r="H5497">
        <v>0</v>
      </c>
      <c r="I5497">
        <v>0</v>
      </c>
      <c r="J5497">
        <v>0</v>
      </c>
      <c r="K5497" t="s">
        <v>22127</v>
      </c>
    </row>
    <row r="5498" spans="1:11" x14ac:dyDescent="0.3">
      <c r="A5498" t="s">
        <v>22128</v>
      </c>
      <c r="B5498" t="s">
        <v>22114</v>
      </c>
      <c r="C5498" t="s">
        <v>27</v>
      </c>
      <c r="D5498" t="s">
        <v>22129</v>
      </c>
      <c r="E5498" t="s">
        <v>1867</v>
      </c>
      <c r="F5498" t="s">
        <v>18435</v>
      </c>
      <c r="G5498" t="s">
        <v>42</v>
      </c>
      <c r="H5498">
        <v>0</v>
      </c>
      <c r="I5498">
        <v>0</v>
      </c>
      <c r="J5498">
        <v>0</v>
      </c>
      <c r="K5498" t="s">
        <v>22130</v>
      </c>
    </row>
    <row r="5499" spans="1:11" x14ac:dyDescent="0.3">
      <c r="A5499" t="s">
        <v>22131</v>
      </c>
      <c r="C5499" t="s">
        <v>27</v>
      </c>
      <c r="D5499" t="s">
        <v>22132</v>
      </c>
      <c r="E5499" t="s">
        <v>1867</v>
      </c>
      <c r="F5499" t="s">
        <v>8454</v>
      </c>
      <c r="G5499" t="s">
        <v>42</v>
      </c>
      <c r="H5499">
        <v>0</v>
      </c>
      <c r="I5499">
        <v>0</v>
      </c>
      <c r="J5499">
        <v>0</v>
      </c>
      <c r="K5499" t="s">
        <v>22133</v>
      </c>
    </row>
    <row r="5500" spans="1:11" x14ac:dyDescent="0.3">
      <c r="A5500" t="s">
        <v>22134</v>
      </c>
      <c r="C5500" t="s">
        <v>20</v>
      </c>
      <c r="D5500" t="s">
        <v>22135</v>
      </c>
      <c r="E5500" t="s">
        <v>14059</v>
      </c>
      <c r="F5500" t="s">
        <v>16</v>
      </c>
      <c r="G5500" t="s">
        <v>15804</v>
      </c>
      <c r="H5500">
        <v>0</v>
      </c>
      <c r="I5500">
        <v>0</v>
      </c>
      <c r="J5500">
        <v>0</v>
      </c>
      <c r="K5500" t="s">
        <v>22136</v>
      </c>
    </row>
    <row r="5501" spans="1:11" x14ac:dyDescent="0.3">
      <c r="A5501" t="s">
        <v>22137</v>
      </c>
      <c r="B5501" t="s">
        <v>22138</v>
      </c>
      <c r="C5501" t="s">
        <v>13</v>
      </c>
      <c r="D5501" t="s">
        <v>22139</v>
      </c>
      <c r="E5501" t="s">
        <v>13199</v>
      </c>
      <c r="F5501" t="s">
        <v>16</v>
      </c>
      <c r="G5501" t="s">
        <v>5843</v>
      </c>
      <c r="H5501">
        <v>0</v>
      </c>
      <c r="I5501">
        <v>0</v>
      </c>
      <c r="J5501">
        <v>0</v>
      </c>
      <c r="K5501" t="s">
        <v>22140</v>
      </c>
    </row>
    <row r="5502" spans="1:11" x14ac:dyDescent="0.3">
      <c r="A5502" t="s">
        <v>22141</v>
      </c>
      <c r="B5502" t="s">
        <v>22142</v>
      </c>
      <c r="C5502" t="s">
        <v>558</v>
      </c>
      <c r="D5502" t="s">
        <v>22143</v>
      </c>
      <c r="E5502" t="s">
        <v>754</v>
      </c>
      <c r="F5502" t="s">
        <v>16</v>
      </c>
      <c r="G5502" t="s">
        <v>3885</v>
      </c>
      <c r="H5502">
        <v>0</v>
      </c>
      <c r="I5502">
        <v>0</v>
      </c>
      <c r="J5502">
        <v>0</v>
      </c>
      <c r="K5502" t="s">
        <v>22144</v>
      </c>
    </row>
    <row r="5503" spans="1:11" x14ac:dyDescent="0.3">
      <c r="A5503" t="s">
        <v>22145</v>
      </c>
      <c r="B5503" t="s">
        <v>22146</v>
      </c>
      <c r="C5503" t="s">
        <v>558</v>
      </c>
      <c r="D5503" t="s">
        <v>22147</v>
      </c>
      <c r="E5503" t="s">
        <v>630</v>
      </c>
      <c r="F5503" t="s">
        <v>16</v>
      </c>
      <c r="G5503" t="s">
        <v>4183</v>
      </c>
      <c r="H5503">
        <v>0</v>
      </c>
      <c r="I5503">
        <v>0</v>
      </c>
      <c r="J5503">
        <v>0</v>
      </c>
      <c r="K5503" t="s">
        <v>22148</v>
      </c>
    </row>
    <row r="5504" spans="1:11" x14ac:dyDescent="0.3">
      <c r="A5504" t="s">
        <v>22149</v>
      </c>
      <c r="B5504" t="s">
        <v>22150</v>
      </c>
      <c r="C5504" t="s">
        <v>1159</v>
      </c>
      <c r="D5504" t="s">
        <v>22151</v>
      </c>
      <c r="E5504" t="s">
        <v>2421</v>
      </c>
      <c r="F5504" t="s">
        <v>16</v>
      </c>
      <c r="G5504" t="s">
        <v>2715</v>
      </c>
      <c r="H5504">
        <v>0</v>
      </c>
      <c r="I5504">
        <v>0</v>
      </c>
      <c r="J5504">
        <v>0</v>
      </c>
      <c r="K5504" t="s">
        <v>22152</v>
      </c>
    </row>
    <row r="5505" spans="1:11" x14ac:dyDescent="0.3">
      <c r="A5505" t="s">
        <v>22153</v>
      </c>
      <c r="B5505" t="s">
        <v>22154</v>
      </c>
      <c r="C5505" t="s">
        <v>558</v>
      </c>
      <c r="D5505" t="s">
        <v>22155</v>
      </c>
      <c r="E5505" t="s">
        <v>1462</v>
      </c>
      <c r="F5505" t="s">
        <v>1531</v>
      </c>
      <c r="G5505" t="s">
        <v>42</v>
      </c>
      <c r="H5505">
        <v>0</v>
      </c>
      <c r="I5505">
        <v>0</v>
      </c>
      <c r="J5505">
        <v>0</v>
      </c>
      <c r="K5505" t="s">
        <v>22156</v>
      </c>
    </row>
    <row r="5506" spans="1:11" x14ac:dyDescent="0.3">
      <c r="A5506" t="s">
        <v>22157</v>
      </c>
      <c r="B5506" t="s">
        <v>22158</v>
      </c>
      <c r="C5506" t="s">
        <v>13</v>
      </c>
      <c r="D5506" t="s">
        <v>22159</v>
      </c>
      <c r="E5506" t="s">
        <v>13199</v>
      </c>
      <c r="F5506" t="s">
        <v>16</v>
      </c>
      <c r="G5506" t="s">
        <v>9609</v>
      </c>
      <c r="H5506">
        <v>0</v>
      </c>
      <c r="I5506">
        <v>0</v>
      </c>
      <c r="J5506">
        <v>0</v>
      </c>
      <c r="K5506" t="s">
        <v>22160</v>
      </c>
    </row>
    <row r="5507" spans="1:11" x14ac:dyDescent="0.3">
      <c r="A5507" t="s">
        <v>22161</v>
      </c>
      <c r="B5507" t="s">
        <v>22162</v>
      </c>
      <c r="C5507" t="s">
        <v>20</v>
      </c>
      <c r="D5507" t="s">
        <v>22163</v>
      </c>
      <c r="E5507" t="s">
        <v>14059</v>
      </c>
      <c r="F5507" t="s">
        <v>3565</v>
      </c>
      <c r="G5507" t="s">
        <v>8136</v>
      </c>
      <c r="H5507">
        <v>0</v>
      </c>
      <c r="I5507">
        <v>0</v>
      </c>
      <c r="J5507">
        <v>0</v>
      </c>
      <c r="K5507" t="s">
        <v>22164</v>
      </c>
    </row>
    <row r="5508" spans="1:11" x14ac:dyDescent="0.3">
      <c r="A5508" t="s">
        <v>22165</v>
      </c>
      <c r="C5508" t="s">
        <v>20</v>
      </c>
      <c r="D5508" t="s">
        <v>22166</v>
      </c>
      <c r="E5508" t="s">
        <v>14059</v>
      </c>
      <c r="F5508" t="s">
        <v>16</v>
      </c>
      <c r="G5508" t="s">
        <v>42</v>
      </c>
      <c r="H5508">
        <v>0</v>
      </c>
      <c r="I5508">
        <v>0</v>
      </c>
      <c r="J5508">
        <v>0</v>
      </c>
      <c r="K5508" t="s">
        <v>22167</v>
      </c>
    </row>
    <row r="5509" spans="1:11" x14ac:dyDescent="0.3">
      <c r="A5509" t="s">
        <v>22168</v>
      </c>
      <c r="C5509" t="s">
        <v>20</v>
      </c>
      <c r="D5509" t="s">
        <v>22169</v>
      </c>
      <c r="E5509" t="s">
        <v>14059</v>
      </c>
      <c r="F5509" t="s">
        <v>870</v>
      </c>
      <c r="G5509" t="s">
        <v>42</v>
      </c>
      <c r="H5509">
        <v>0</v>
      </c>
      <c r="I5509">
        <v>0</v>
      </c>
      <c r="J5509">
        <v>0</v>
      </c>
      <c r="K5509" t="s">
        <v>22170</v>
      </c>
    </row>
    <row r="5510" spans="1:11" x14ac:dyDescent="0.3">
      <c r="A5510" t="s">
        <v>22171</v>
      </c>
      <c r="B5510" t="s">
        <v>22172</v>
      </c>
      <c r="C5510" t="s">
        <v>13</v>
      </c>
      <c r="D5510" t="s">
        <v>22173</v>
      </c>
      <c r="E5510" t="s">
        <v>13199</v>
      </c>
      <c r="F5510" t="s">
        <v>16</v>
      </c>
      <c r="G5510" t="s">
        <v>1073</v>
      </c>
      <c r="H5510">
        <v>0</v>
      </c>
      <c r="I5510">
        <v>0</v>
      </c>
      <c r="J5510">
        <v>0</v>
      </c>
      <c r="K5510" t="s">
        <v>22174</v>
      </c>
    </row>
    <row r="5511" spans="1:11" x14ac:dyDescent="0.3">
      <c r="A5511" t="s">
        <v>22175</v>
      </c>
      <c r="B5511" t="s">
        <v>22176</v>
      </c>
      <c r="C5511" t="s">
        <v>13</v>
      </c>
      <c r="D5511" t="s">
        <v>22177</v>
      </c>
      <c r="E5511" t="s">
        <v>13199</v>
      </c>
      <c r="F5511" t="s">
        <v>16</v>
      </c>
      <c r="G5511" t="s">
        <v>83</v>
      </c>
      <c r="H5511">
        <v>0</v>
      </c>
      <c r="I5511">
        <v>0</v>
      </c>
      <c r="J5511">
        <v>0</v>
      </c>
      <c r="K5511" t="s">
        <v>22178</v>
      </c>
    </row>
    <row r="5512" spans="1:11" x14ac:dyDescent="0.3">
      <c r="A5512" t="s">
        <v>22179</v>
      </c>
      <c r="C5512" t="s">
        <v>27</v>
      </c>
      <c r="D5512" t="s">
        <v>22180</v>
      </c>
      <c r="E5512" t="s">
        <v>1867</v>
      </c>
      <c r="F5512" t="s">
        <v>1067</v>
      </c>
      <c r="G5512" t="s">
        <v>42</v>
      </c>
      <c r="H5512">
        <v>0</v>
      </c>
      <c r="I5512">
        <v>0</v>
      </c>
      <c r="J5512">
        <v>0</v>
      </c>
      <c r="K5512" t="s">
        <v>22181</v>
      </c>
    </row>
    <row r="5513" spans="1:11" x14ac:dyDescent="0.3">
      <c r="A5513" t="s">
        <v>22182</v>
      </c>
      <c r="C5513" t="s">
        <v>27</v>
      </c>
      <c r="D5513" t="s">
        <v>22183</v>
      </c>
      <c r="E5513" t="s">
        <v>1867</v>
      </c>
      <c r="F5513" t="s">
        <v>716</v>
      </c>
      <c r="G5513" t="s">
        <v>42</v>
      </c>
      <c r="H5513">
        <v>0</v>
      </c>
      <c r="I5513">
        <v>0</v>
      </c>
      <c r="J5513">
        <v>0</v>
      </c>
      <c r="K5513" t="s">
        <v>22184</v>
      </c>
    </row>
    <row r="5514" spans="1:11" x14ac:dyDescent="0.3">
      <c r="A5514" t="s">
        <v>22185</v>
      </c>
      <c r="B5514" t="s">
        <v>22186</v>
      </c>
      <c r="C5514" t="s">
        <v>558</v>
      </c>
      <c r="D5514" t="s">
        <v>22187</v>
      </c>
      <c r="E5514" t="s">
        <v>1472</v>
      </c>
      <c r="F5514" t="s">
        <v>2703</v>
      </c>
      <c r="G5514" t="s">
        <v>42</v>
      </c>
      <c r="H5514">
        <v>0</v>
      </c>
      <c r="I5514">
        <v>0</v>
      </c>
      <c r="J5514">
        <v>0</v>
      </c>
      <c r="K5514" t="s">
        <v>22188</v>
      </c>
    </row>
    <row r="5515" spans="1:11" x14ac:dyDescent="0.3">
      <c r="A5515" t="s">
        <v>22189</v>
      </c>
      <c r="C5515" t="s">
        <v>558</v>
      </c>
      <c r="D5515" t="s">
        <v>22190</v>
      </c>
      <c r="E5515" t="s">
        <v>1472</v>
      </c>
      <c r="F5515" t="s">
        <v>7511</v>
      </c>
      <c r="G5515" t="s">
        <v>42</v>
      </c>
      <c r="H5515">
        <v>0</v>
      </c>
      <c r="I5515">
        <v>0</v>
      </c>
      <c r="J5515">
        <v>0</v>
      </c>
      <c r="K5515" t="s">
        <v>22191</v>
      </c>
    </row>
    <row r="5516" spans="1:11" x14ac:dyDescent="0.3">
      <c r="A5516" t="s">
        <v>22192</v>
      </c>
      <c r="C5516" t="s">
        <v>27</v>
      </c>
      <c r="D5516" t="s">
        <v>22193</v>
      </c>
      <c r="E5516" t="s">
        <v>1867</v>
      </c>
      <c r="F5516" t="s">
        <v>6383</v>
      </c>
      <c r="G5516" t="s">
        <v>42</v>
      </c>
      <c r="H5516">
        <v>0</v>
      </c>
      <c r="I5516">
        <v>0</v>
      </c>
      <c r="J5516">
        <v>0</v>
      </c>
      <c r="K5516" t="s">
        <v>22194</v>
      </c>
    </row>
    <row r="5517" spans="1:11" x14ac:dyDescent="0.3">
      <c r="A5517" t="s">
        <v>22195</v>
      </c>
      <c r="C5517" t="s">
        <v>27</v>
      </c>
      <c r="D5517" t="s">
        <v>22196</v>
      </c>
      <c r="E5517" t="s">
        <v>1867</v>
      </c>
      <c r="F5517" t="s">
        <v>1252</v>
      </c>
      <c r="G5517" t="s">
        <v>42</v>
      </c>
      <c r="H5517">
        <v>0</v>
      </c>
      <c r="I5517">
        <v>0</v>
      </c>
      <c r="J5517">
        <v>0</v>
      </c>
      <c r="K5517" t="s">
        <v>22197</v>
      </c>
    </row>
    <row r="5518" spans="1:11" x14ac:dyDescent="0.3">
      <c r="A5518" t="s">
        <v>22198</v>
      </c>
      <c r="C5518" t="s">
        <v>27</v>
      </c>
      <c r="D5518" t="s">
        <v>22199</v>
      </c>
      <c r="E5518" t="s">
        <v>1867</v>
      </c>
      <c r="F5518" t="s">
        <v>10848</v>
      </c>
      <c r="G5518" t="s">
        <v>42</v>
      </c>
      <c r="H5518">
        <v>0</v>
      </c>
      <c r="I5518">
        <v>0</v>
      </c>
      <c r="J5518">
        <v>0</v>
      </c>
      <c r="K5518" t="s">
        <v>22200</v>
      </c>
    </row>
    <row r="5519" spans="1:11" x14ac:dyDescent="0.3">
      <c r="A5519" t="s">
        <v>22201</v>
      </c>
      <c r="C5519" t="s">
        <v>27</v>
      </c>
      <c r="D5519" t="s">
        <v>22202</v>
      </c>
      <c r="E5519" t="s">
        <v>1867</v>
      </c>
      <c r="F5519" t="s">
        <v>2809</v>
      </c>
      <c r="G5519" t="s">
        <v>42</v>
      </c>
      <c r="H5519">
        <v>0</v>
      </c>
      <c r="I5519">
        <v>0</v>
      </c>
      <c r="J5519">
        <v>0</v>
      </c>
      <c r="K5519" t="s">
        <v>22203</v>
      </c>
    </row>
    <row r="5520" spans="1:11" x14ac:dyDescent="0.3">
      <c r="A5520" t="s">
        <v>22204</v>
      </c>
      <c r="B5520" t="s">
        <v>7779</v>
      </c>
      <c r="C5520" t="s">
        <v>558</v>
      </c>
      <c r="D5520" t="s">
        <v>22205</v>
      </c>
      <c r="E5520" t="s">
        <v>754</v>
      </c>
      <c r="F5520" t="s">
        <v>41</v>
      </c>
      <c r="G5520" t="s">
        <v>42</v>
      </c>
      <c r="H5520">
        <v>0</v>
      </c>
      <c r="I5520">
        <v>0</v>
      </c>
      <c r="J5520">
        <v>0</v>
      </c>
      <c r="K5520" t="s">
        <v>22206</v>
      </c>
    </row>
    <row r="5521" spans="1:11" x14ac:dyDescent="0.3">
      <c r="A5521" t="s">
        <v>22207</v>
      </c>
      <c r="C5521" t="s">
        <v>558</v>
      </c>
      <c r="D5521" t="s">
        <v>22208</v>
      </c>
      <c r="E5521" t="s">
        <v>754</v>
      </c>
      <c r="F5521" t="s">
        <v>41</v>
      </c>
      <c r="G5521" t="s">
        <v>42</v>
      </c>
      <c r="H5521">
        <v>0</v>
      </c>
      <c r="I5521">
        <v>0</v>
      </c>
      <c r="J5521">
        <v>0</v>
      </c>
      <c r="K5521" t="s">
        <v>22209</v>
      </c>
    </row>
    <row r="5522" spans="1:11" x14ac:dyDescent="0.3">
      <c r="A5522" t="s">
        <v>22210</v>
      </c>
      <c r="B5522" t="s">
        <v>22211</v>
      </c>
      <c r="C5522" t="s">
        <v>558</v>
      </c>
      <c r="D5522" t="s">
        <v>22212</v>
      </c>
      <c r="E5522" t="s">
        <v>981</v>
      </c>
      <c r="F5522" t="s">
        <v>4100</v>
      </c>
      <c r="G5522" t="s">
        <v>3361</v>
      </c>
      <c r="H5522">
        <v>0</v>
      </c>
      <c r="I5522">
        <v>0</v>
      </c>
      <c r="J5522">
        <v>0</v>
      </c>
      <c r="K5522" t="s">
        <v>22213</v>
      </c>
    </row>
    <row r="5523" spans="1:11" x14ac:dyDescent="0.3">
      <c r="A5523" t="s">
        <v>22214</v>
      </c>
      <c r="B5523" t="s">
        <v>22215</v>
      </c>
      <c r="C5523" t="s">
        <v>558</v>
      </c>
      <c r="D5523" t="s">
        <v>22216</v>
      </c>
      <c r="E5523" t="s">
        <v>560</v>
      </c>
      <c r="F5523" t="s">
        <v>3322</v>
      </c>
      <c r="G5523" t="s">
        <v>42</v>
      </c>
      <c r="H5523">
        <v>0</v>
      </c>
      <c r="I5523">
        <v>0</v>
      </c>
      <c r="J5523">
        <v>0</v>
      </c>
      <c r="K5523" t="s">
        <v>22217</v>
      </c>
    </row>
    <row r="5524" spans="1:11" x14ac:dyDescent="0.3">
      <c r="A5524" t="s">
        <v>22218</v>
      </c>
      <c r="B5524" t="s">
        <v>22219</v>
      </c>
      <c r="C5524" t="s">
        <v>558</v>
      </c>
      <c r="D5524" t="s">
        <v>22220</v>
      </c>
      <c r="E5524" t="s">
        <v>560</v>
      </c>
      <c r="F5524" t="s">
        <v>10347</v>
      </c>
      <c r="G5524" t="s">
        <v>42</v>
      </c>
      <c r="H5524">
        <v>0</v>
      </c>
      <c r="I5524">
        <v>0</v>
      </c>
      <c r="J5524">
        <v>0</v>
      </c>
      <c r="K5524" t="s">
        <v>22221</v>
      </c>
    </row>
    <row r="5525" spans="1:11" x14ac:dyDescent="0.3">
      <c r="A5525" t="s">
        <v>22222</v>
      </c>
      <c r="B5525" t="s">
        <v>22223</v>
      </c>
      <c r="C5525" t="s">
        <v>27</v>
      </c>
      <c r="D5525" t="s">
        <v>22224</v>
      </c>
      <c r="E5525" t="s">
        <v>1867</v>
      </c>
      <c r="F5525" t="s">
        <v>1531</v>
      </c>
      <c r="G5525" t="s">
        <v>42</v>
      </c>
      <c r="H5525">
        <v>0</v>
      </c>
      <c r="I5525">
        <v>0</v>
      </c>
      <c r="J5525">
        <v>0</v>
      </c>
      <c r="K5525" t="s">
        <v>22225</v>
      </c>
    </row>
    <row r="5526" spans="1:11" x14ac:dyDescent="0.3">
      <c r="A5526" t="s">
        <v>22226</v>
      </c>
      <c r="B5526" t="s">
        <v>22227</v>
      </c>
      <c r="C5526" t="s">
        <v>558</v>
      </c>
      <c r="D5526" t="s">
        <v>22228</v>
      </c>
      <c r="E5526" t="s">
        <v>754</v>
      </c>
      <c r="F5526" t="s">
        <v>16</v>
      </c>
      <c r="G5526" t="s">
        <v>374</v>
      </c>
      <c r="H5526">
        <v>0</v>
      </c>
      <c r="I5526">
        <v>0</v>
      </c>
      <c r="J5526">
        <v>0</v>
      </c>
      <c r="K5526" t="s">
        <v>22229</v>
      </c>
    </row>
    <row r="5527" spans="1:11" x14ac:dyDescent="0.3">
      <c r="A5527" t="s">
        <v>22230</v>
      </c>
      <c r="B5527" t="s">
        <v>22231</v>
      </c>
      <c r="C5527" t="s">
        <v>20</v>
      </c>
      <c r="D5527" t="s">
        <v>22232</v>
      </c>
      <c r="E5527" t="s">
        <v>14059</v>
      </c>
      <c r="F5527" t="s">
        <v>16</v>
      </c>
      <c r="G5527" t="s">
        <v>16663</v>
      </c>
      <c r="H5527">
        <v>0</v>
      </c>
      <c r="I5527">
        <v>0</v>
      </c>
      <c r="J5527">
        <v>0</v>
      </c>
      <c r="K5527" t="s">
        <v>22233</v>
      </c>
    </row>
    <row r="5528" spans="1:11" x14ac:dyDescent="0.3">
      <c r="A5528" t="s">
        <v>22234</v>
      </c>
      <c r="B5528" t="s">
        <v>22235</v>
      </c>
      <c r="C5528" t="s">
        <v>27</v>
      </c>
      <c r="D5528" t="s">
        <v>22236</v>
      </c>
      <c r="E5528" t="s">
        <v>1867</v>
      </c>
      <c r="F5528" t="s">
        <v>1237</v>
      </c>
      <c r="G5528" t="s">
        <v>42</v>
      </c>
      <c r="H5528">
        <v>0</v>
      </c>
      <c r="I5528">
        <v>0</v>
      </c>
      <c r="J5528">
        <v>0</v>
      </c>
      <c r="K5528" t="s">
        <v>22237</v>
      </c>
    </row>
    <row r="5529" spans="1:11" x14ac:dyDescent="0.3">
      <c r="A5529" t="s">
        <v>22238</v>
      </c>
      <c r="B5529" t="s">
        <v>22227</v>
      </c>
      <c r="C5529" t="s">
        <v>558</v>
      </c>
      <c r="D5529" t="s">
        <v>22239</v>
      </c>
      <c r="E5529" t="s">
        <v>754</v>
      </c>
      <c r="F5529" t="s">
        <v>41</v>
      </c>
      <c r="G5529" t="s">
        <v>42</v>
      </c>
      <c r="H5529">
        <v>0</v>
      </c>
      <c r="I5529">
        <v>0</v>
      </c>
      <c r="J5529">
        <v>0</v>
      </c>
      <c r="K5529" t="s">
        <v>22240</v>
      </c>
    </row>
    <row r="5530" spans="1:11" x14ac:dyDescent="0.3">
      <c r="A5530" t="s">
        <v>22241</v>
      </c>
      <c r="C5530" t="s">
        <v>20</v>
      </c>
      <c r="D5530" t="s">
        <v>22242</v>
      </c>
      <c r="E5530" t="s">
        <v>14059</v>
      </c>
      <c r="F5530" t="s">
        <v>2595</v>
      </c>
      <c r="G5530" t="s">
        <v>42</v>
      </c>
      <c r="H5530">
        <v>0</v>
      </c>
      <c r="I5530">
        <v>0</v>
      </c>
      <c r="J5530">
        <v>0</v>
      </c>
      <c r="K5530" t="s">
        <v>22243</v>
      </c>
    </row>
    <row r="5531" spans="1:11" x14ac:dyDescent="0.3">
      <c r="A5531" t="s">
        <v>22244</v>
      </c>
      <c r="B5531" t="s">
        <v>22245</v>
      </c>
      <c r="C5531" t="s">
        <v>20</v>
      </c>
      <c r="D5531" t="s">
        <v>22246</v>
      </c>
      <c r="E5531" t="s">
        <v>14059</v>
      </c>
      <c r="F5531" t="s">
        <v>5406</v>
      </c>
      <c r="G5531" t="s">
        <v>42</v>
      </c>
      <c r="H5531">
        <v>0</v>
      </c>
      <c r="I5531">
        <v>0</v>
      </c>
      <c r="J5531">
        <v>0</v>
      </c>
      <c r="K5531" t="s">
        <v>22247</v>
      </c>
    </row>
    <row r="5532" spans="1:11" x14ac:dyDescent="0.3">
      <c r="A5532" t="s">
        <v>22248</v>
      </c>
      <c r="C5532" t="s">
        <v>558</v>
      </c>
      <c r="D5532" t="s">
        <v>22249</v>
      </c>
      <c r="E5532" t="s">
        <v>981</v>
      </c>
      <c r="F5532" t="s">
        <v>16</v>
      </c>
      <c r="G5532" t="s">
        <v>42</v>
      </c>
      <c r="H5532">
        <v>0</v>
      </c>
      <c r="I5532">
        <v>0</v>
      </c>
      <c r="J5532">
        <v>0</v>
      </c>
      <c r="K5532" t="s">
        <v>22250</v>
      </c>
    </row>
    <row r="5533" spans="1:11" x14ac:dyDescent="0.3">
      <c r="A5533" t="s">
        <v>22251</v>
      </c>
      <c r="B5533" t="s">
        <v>22252</v>
      </c>
      <c r="C5533" t="s">
        <v>558</v>
      </c>
      <c r="D5533" t="s">
        <v>22253</v>
      </c>
      <c r="E5533" t="s">
        <v>1122</v>
      </c>
      <c r="F5533" t="s">
        <v>1687</v>
      </c>
      <c r="G5533" t="s">
        <v>42</v>
      </c>
      <c r="H5533">
        <v>0</v>
      </c>
      <c r="I5533">
        <v>0</v>
      </c>
      <c r="J5533">
        <v>0</v>
      </c>
      <c r="K5533" t="s">
        <v>22254</v>
      </c>
    </row>
    <row r="5534" spans="1:11" x14ac:dyDescent="0.3">
      <c r="A5534" t="s">
        <v>22255</v>
      </c>
      <c r="B5534" t="s">
        <v>22256</v>
      </c>
      <c r="C5534" t="s">
        <v>558</v>
      </c>
      <c r="D5534" t="s">
        <v>22257</v>
      </c>
      <c r="E5534" t="s">
        <v>754</v>
      </c>
      <c r="F5534" t="s">
        <v>41</v>
      </c>
      <c r="G5534" t="s">
        <v>42</v>
      </c>
      <c r="H5534">
        <v>0</v>
      </c>
      <c r="I5534">
        <v>0</v>
      </c>
      <c r="J5534">
        <v>0</v>
      </c>
      <c r="K5534" t="s">
        <v>22258</v>
      </c>
    </row>
    <row r="5535" spans="1:11" x14ac:dyDescent="0.3">
      <c r="A5535" t="s">
        <v>22259</v>
      </c>
      <c r="C5535" t="s">
        <v>27</v>
      </c>
      <c r="D5535" t="s">
        <v>22260</v>
      </c>
      <c r="E5535" t="s">
        <v>1867</v>
      </c>
      <c r="F5535" t="s">
        <v>1214</v>
      </c>
      <c r="G5535" t="s">
        <v>42</v>
      </c>
      <c r="H5535">
        <v>0</v>
      </c>
      <c r="I5535">
        <v>0</v>
      </c>
      <c r="J5535">
        <v>0</v>
      </c>
      <c r="K5535" t="s">
        <v>22261</v>
      </c>
    </row>
    <row r="5536" spans="1:11" x14ac:dyDescent="0.3">
      <c r="A5536" t="s">
        <v>22262</v>
      </c>
      <c r="B5536" t="s">
        <v>22263</v>
      </c>
      <c r="C5536" t="s">
        <v>27</v>
      </c>
      <c r="D5536" t="s">
        <v>22264</v>
      </c>
      <c r="E5536" t="s">
        <v>1867</v>
      </c>
      <c r="F5536" t="s">
        <v>16</v>
      </c>
      <c r="G5536" t="s">
        <v>6145</v>
      </c>
      <c r="H5536">
        <v>0</v>
      </c>
      <c r="I5536">
        <v>0</v>
      </c>
      <c r="J5536">
        <v>0</v>
      </c>
      <c r="K5536" t="s">
        <v>22265</v>
      </c>
    </row>
    <row r="5537" spans="1:11" x14ac:dyDescent="0.3">
      <c r="A5537" t="s">
        <v>22266</v>
      </c>
      <c r="B5537" t="s">
        <v>22267</v>
      </c>
      <c r="C5537" t="s">
        <v>27</v>
      </c>
      <c r="D5537" t="s">
        <v>22268</v>
      </c>
      <c r="E5537" t="s">
        <v>1867</v>
      </c>
      <c r="F5537" t="s">
        <v>2541</v>
      </c>
      <c r="G5537" t="s">
        <v>42</v>
      </c>
      <c r="H5537">
        <v>0</v>
      </c>
      <c r="I5537">
        <v>0</v>
      </c>
      <c r="J5537">
        <v>0</v>
      </c>
      <c r="K5537" t="s">
        <v>22269</v>
      </c>
    </row>
    <row r="5538" spans="1:11" x14ac:dyDescent="0.3">
      <c r="A5538" t="s">
        <v>22270</v>
      </c>
      <c r="C5538" t="s">
        <v>27</v>
      </c>
      <c r="D5538" t="s">
        <v>22271</v>
      </c>
      <c r="E5538" t="s">
        <v>1867</v>
      </c>
      <c r="F5538" t="s">
        <v>5105</v>
      </c>
      <c r="G5538" t="s">
        <v>42</v>
      </c>
      <c r="H5538">
        <v>0</v>
      </c>
      <c r="I5538">
        <v>0</v>
      </c>
      <c r="J5538">
        <v>0</v>
      </c>
      <c r="K5538" t="s">
        <v>22272</v>
      </c>
    </row>
    <row r="5539" spans="1:11" x14ac:dyDescent="0.3">
      <c r="A5539" t="s">
        <v>22273</v>
      </c>
      <c r="C5539" t="s">
        <v>558</v>
      </c>
      <c r="D5539" t="s">
        <v>22274</v>
      </c>
      <c r="E5539" t="s">
        <v>754</v>
      </c>
      <c r="F5539" t="s">
        <v>16</v>
      </c>
      <c r="G5539" t="s">
        <v>566</v>
      </c>
      <c r="H5539">
        <v>0</v>
      </c>
      <c r="I5539">
        <v>0</v>
      </c>
      <c r="J5539">
        <v>0</v>
      </c>
      <c r="K5539" t="s">
        <v>22275</v>
      </c>
    </row>
    <row r="5540" spans="1:11" x14ac:dyDescent="0.3">
      <c r="A5540" t="s">
        <v>22276</v>
      </c>
      <c r="B5540" t="s">
        <v>22277</v>
      </c>
      <c r="C5540" t="s">
        <v>558</v>
      </c>
      <c r="D5540" t="s">
        <v>22278</v>
      </c>
      <c r="E5540" t="s">
        <v>754</v>
      </c>
      <c r="F5540" t="s">
        <v>16</v>
      </c>
      <c r="G5540" t="s">
        <v>8722</v>
      </c>
      <c r="H5540">
        <v>0</v>
      </c>
      <c r="I5540">
        <v>0</v>
      </c>
      <c r="J5540">
        <v>0</v>
      </c>
      <c r="K5540" t="s">
        <v>22279</v>
      </c>
    </row>
    <row r="5541" spans="1:11" x14ac:dyDescent="0.3">
      <c r="A5541" t="s">
        <v>22280</v>
      </c>
      <c r="B5541" t="s">
        <v>22281</v>
      </c>
      <c r="C5541" t="s">
        <v>558</v>
      </c>
      <c r="D5541" t="s">
        <v>22282</v>
      </c>
      <c r="E5541" t="s">
        <v>981</v>
      </c>
      <c r="F5541" t="s">
        <v>16</v>
      </c>
      <c r="G5541" t="s">
        <v>22283</v>
      </c>
      <c r="H5541">
        <v>0</v>
      </c>
      <c r="I5541">
        <v>0</v>
      </c>
      <c r="J5541">
        <v>0</v>
      </c>
      <c r="K5541" t="s">
        <v>22284</v>
      </c>
    </row>
    <row r="5542" spans="1:11" x14ac:dyDescent="0.3">
      <c r="A5542" t="s">
        <v>22285</v>
      </c>
      <c r="C5542" t="s">
        <v>558</v>
      </c>
      <c r="D5542" t="s">
        <v>22286</v>
      </c>
      <c r="E5542" t="s">
        <v>754</v>
      </c>
      <c r="F5542" t="s">
        <v>41</v>
      </c>
      <c r="G5542" t="s">
        <v>42</v>
      </c>
      <c r="H5542">
        <v>0</v>
      </c>
      <c r="I5542">
        <v>0</v>
      </c>
      <c r="J5542">
        <v>0</v>
      </c>
      <c r="K5542" t="s">
        <v>22287</v>
      </c>
    </row>
    <row r="5543" spans="1:11" x14ac:dyDescent="0.3">
      <c r="A5543" t="s">
        <v>22288</v>
      </c>
      <c r="C5543" t="s">
        <v>558</v>
      </c>
      <c r="D5543" t="s">
        <v>22289</v>
      </c>
      <c r="E5543" t="s">
        <v>1122</v>
      </c>
      <c r="F5543" t="s">
        <v>41</v>
      </c>
      <c r="G5543" t="s">
        <v>42</v>
      </c>
      <c r="H5543">
        <v>0</v>
      </c>
      <c r="I5543">
        <v>0</v>
      </c>
      <c r="J5543">
        <v>0</v>
      </c>
      <c r="K5543" t="s">
        <v>22290</v>
      </c>
    </row>
    <row r="5544" spans="1:11" x14ac:dyDescent="0.3">
      <c r="A5544" t="s">
        <v>19332</v>
      </c>
      <c r="B5544" t="s">
        <v>22291</v>
      </c>
      <c r="C5544" t="s">
        <v>27</v>
      </c>
      <c r="D5544" t="s">
        <v>22292</v>
      </c>
      <c r="E5544" t="s">
        <v>1867</v>
      </c>
      <c r="F5544" t="s">
        <v>5898</v>
      </c>
      <c r="G5544" t="s">
        <v>22293</v>
      </c>
      <c r="H5544">
        <v>0</v>
      </c>
      <c r="I5544">
        <v>0</v>
      </c>
      <c r="J5544">
        <v>0</v>
      </c>
      <c r="K5544" t="s">
        <v>22294</v>
      </c>
    </row>
    <row r="5545" spans="1:11" x14ac:dyDescent="0.3">
      <c r="A5545" t="s">
        <v>22295</v>
      </c>
      <c r="B5545" t="s">
        <v>22296</v>
      </c>
      <c r="C5545" t="s">
        <v>27</v>
      </c>
      <c r="D5545" t="s">
        <v>22297</v>
      </c>
      <c r="E5545" t="s">
        <v>1867</v>
      </c>
      <c r="F5545" t="s">
        <v>16</v>
      </c>
      <c r="G5545" t="s">
        <v>22298</v>
      </c>
      <c r="H5545">
        <v>0</v>
      </c>
      <c r="I5545">
        <v>0</v>
      </c>
      <c r="J5545">
        <v>0</v>
      </c>
      <c r="K5545" t="s">
        <v>22299</v>
      </c>
    </row>
    <row r="5546" spans="1:11" x14ac:dyDescent="0.3">
      <c r="A5546" t="s">
        <v>22300</v>
      </c>
      <c r="B5546" t="s">
        <v>22301</v>
      </c>
      <c r="C5546" t="s">
        <v>27</v>
      </c>
      <c r="D5546" t="s">
        <v>22302</v>
      </c>
      <c r="E5546" t="s">
        <v>1867</v>
      </c>
      <c r="F5546" t="s">
        <v>16</v>
      </c>
      <c r="G5546" t="s">
        <v>6576</v>
      </c>
      <c r="H5546">
        <v>0</v>
      </c>
      <c r="I5546">
        <v>0</v>
      </c>
      <c r="J5546">
        <v>0</v>
      </c>
      <c r="K5546" t="s">
        <v>22303</v>
      </c>
    </row>
    <row r="5547" spans="1:11" x14ac:dyDescent="0.3">
      <c r="A5547" t="s">
        <v>22304</v>
      </c>
      <c r="B5547" t="s">
        <v>22305</v>
      </c>
      <c r="C5547" t="s">
        <v>27</v>
      </c>
      <c r="D5547" t="s">
        <v>22306</v>
      </c>
      <c r="E5547" t="s">
        <v>1867</v>
      </c>
      <c r="F5547" t="s">
        <v>4985</v>
      </c>
      <c r="G5547" t="s">
        <v>42</v>
      </c>
      <c r="H5547">
        <v>0</v>
      </c>
      <c r="I5547">
        <v>0</v>
      </c>
      <c r="J5547">
        <v>0</v>
      </c>
      <c r="K5547" t="s">
        <v>22307</v>
      </c>
    </row>
    <row r="5548" spans="1:11" x14ac:dyDescent="0.3">
      <c r="A5548" t="s">
        <v>22308</v>
      </c>
      <c r="B5548" t="s">
        <v>22309</v>
      </c>
      <c r="C5548" t="s">
        <v>558</v>
      </c>
      <c r="D5548" t="s">
        <v>22310</v>
      </c>
      <c r="E5548" t="s">
        <v>1462</v>
      </c>
      <c r="F5548" t="s">
        <v>16</v>
      </c>
      <c r="G5548" t="s">
        <v>1439</v>
      </c>
      <c r="H5548">
        <v>0</v>
      </c>
      <c r="I5548">
        <v>0</v>
      </c>
      <c r="J5548">
        <v>0</v>
      </c>
      <c r="K5548" t="s">
        <v>22311</v>
      </c>
    </row>
    <row r="5549" spans="1:11" x14ac:dyDescent="0.3">
      <c r="A5549" t="s">
        <v>22312</v>
      </c>
      <c r="C5549" t="s">
        <v>27</v>
      </c>
      <c r="D5549" t="s">
        <v>22313</v>
      </c>
      <c r="E5549" t="s">
        <v>1867</v>
      </c>
      <c r="F5549" t="s">
        <v>2770</v>
      </c>
      <c r="G5549" t="s">
        <v>42</v>
      </c>
      <c r="H5549">
        <v>0</v>
      </c>
      <c r="I5549">
        <v>0</v>
      </c>
      <c r="J5549">
        <v>0</v>
      </c>
      <c r="K5549" t="s">
        <v>22314</v>
      </c>
    </row>
    <row r="5550" spans="1:11" x14ac:dyDescent="0.3">
      <c r="A5550" t="s">
        <v>22315</v>
      </c>
      <c r="B5550" t="s">
        <v>22316</v>
      </c>
      <c r="C5550" t="s">
        <v>27</v>
      </c>
      <c r="D5550" t="s">
        <v>22317</v>
      </c>
      <c r="E5550" t="s">
        <v>1867</v>
      </c>
      <c r="F5550" t="s">
        <v>2361</v>
      </c>
      <c r="G5550" t="s">
        <v>19780</v>
      </c>
      <c r="H5550">
        <v>0</v>
      </c>
      <c r="I5550">
        <v>0</v>
      </c>
      <c r="J5550">
        <v>0</v>
      </c>
      <c r="K5550" t="s">
        <v>22318</v>
      </c>
    </row>
    <row r="5551" spans="1:11" x14ac:dyDescent="0.3">
      <c r="A5551" t="s">
        <v>22319</v>
      </c>
      <c r="B5551" t="s">
        <v>22320</v>
      </c>
      <c r="C5551" t="s">
        <v>27</v>
      </c>
      <c r="D5551" t="s">
        <v>22321</v>
      </c>
      <c r="E5551" t="s">
        <v>1867</v>
      </c>
      <c r="F5551" t="s">
        <v>14759</v>
      </c>
      <c r="G5551" t="s">
        <v>42</v>
      </c>
      <c r="H5551">
        <v>0</v>
      </c>
      <c r="I5551">
        <v>0</v>
      </c>
      <c r="J5551">
        <v>0</v>
      </c>
      <c r="K5551" t="s">
        <v>22322</v>
      </c>
    </row>
    <row r="5552" spans="1:11" x14ac:dyDescent="0.3">
      <c r="A5552" t="s">
        <v>22323</v>
      </c>
      <c r="B5552" t="s">
        <v>22324</v>
      </c>
      <c r="C5552" t="s">
        <v>147</v>
      </c>
      <c r="D5552" t="s">
        <v>22325</v>
      </c>
      <c r="E5552" t="s">
        <v>183</v>
      </c>
      <c r="F5552" t="s">
        <v>3257</v>
      </c>
      <c r="G5552" t="s">
        <v>42</v>
      </c>
      <c r="H5552">
        <v>0</v>
      </c>
      <c r="I5552">
        <v>0</v>
      </c>
      <c r="J5552">
        <v>0</v>
      </c>
      <c r="K5552" t="s">
        <v>22326</v>
      </c>
    </row>
    <row r="5553" spans="1:11" x14ac:dyDescent="0.3">
      <c r="A5553" t="s">
        <v>22327</v>
      </c>
      <c r="B5553" t="s">
        <v>22328</v>
      </c>
      <c r="C5553" t="s">
        <v>20</v>
      </c>
      <c r="D5553" t="s">
        <v>22329</v>
      </c>
      <c r="E5553" t="s">
        <v>14059</v>
      </c>
      <c r="F5553" t="s">
        <v>716</v>
      </c>
      <c r="G5553" t="s">
        <v>42</v>
      </c>
      <c r="H5553">
        <v>0</v>
      </c>
      <c r="I5553">
        <v>0</v>
      </c>
      <c r="J5553">
        <v>0</v>
      </c>
      <c r="K5553" t="s">
        <v>22330</v>
      </c>
    </row>
    <row r="5554" spans="1:11" x14ac:dyDescent="0.3">
      <c r="A5554" t="s">
        <v>22331</v>
      </c>
      <c r="B5554" t="s">
        <v>22332</v>
      </c>
      <c r="C5554" t="s">
        <v>558</v>
      </c>
      <c r="D5554" t="s">
        <v>22333</v>
      </c>
      <c r="E5554" t="s">
        <v>754</v>
      </c>
      <c r="F5554" t="s">
        <v>41</v>
      </c>
      <c r="G5554" t="s">
        <v>42</v>
      </c>
      <c r="H5554">
        <v>0</v>
      </c>
      <c r="I5554">
        <v>0</v>
      </c>
      <c r="J5554">
        <v>0</v>
      </c>
      <c r="K5554" t="s">
        <v>22334</v>
      </c>
    </row>
    <row r="5555" spans="1:11" x14ac:dyDescent="0.3">
      <c r="A5555" t="s">
        <v>22335</v>
      </c>
      <c r="B5555" t="s">
        <v>22336</v>
      </c>
      <c r="C5555" t="s">
        <v>20</v>
      </c>
      <c r="D5555" t="s">
        <v>22337</v>
      </c>
      <c r="E5555" t="s">
        <v>14059</v>
      </c>
      <c r="F5555" t="s">
        <v>165</v>
      </c>
      <c r="G5555" t="s">
        <v>42</v>
      </c>
      <c r="H5555">
        <v>0</v>
      </c>
      <c r="I5555">
        <v>0</v>
      </c>
      <c r="J5555">
        <v>0</v>
      </c>
      <c r="K5555" t="s">
        <v>22338</v>
      </c>
    </row>
    <row r="5556" spans="1:11" x14ac:dyDescent="0.3">
      <c r="A5556" t="s">
        <v>22339</v>
      </c>
      <c r="C5556" t="s">
        <v>20</v>
      </c>
      <c r="D5556" t="s">
        <v>22340</v>
      </c>
      <c r="E5556" t="s">
        <v>14059</v>
      </c>
      <c r="F5556" t="s">
        <v>1646</v>
      </c>
      <c r="G5556" t="s">
        <v>42</v>
      </c>
      <c r="H5556">
        <v>0</v>
      </c>
      <c r="I5556">
        <v>0</v>
      </c>
      <c r="J5556">
        <v>0</v>
      </c>
      <c r="K5556" t="s">
        <v>22341</v>
      </c>
    </row>
    <row r="5557" spans="1:11" x14ac:dyDescent="0.3">
      <c r="A5557" t="s">
        <v>22342</v>
      </c>
      <c r="B5557" t="s">
        <v>22343</v>
      </c>
      <c r="C5557" t="s">
        <v>27</v>
      </c>
      <c r="D5557" t="s">
        <v>22344</v>
      </c>
      <c r="E5557" t="s">
        <v>1867</v>
      </c>
      <c r="F5557" t="s">
        <v>6429</v>
      </c>
      <c r="G5557" t="s">
        <v>42</v>
      </c>
      <c r="H5557">
        <v>0</v>
      </c>
      <c r="I5557">
        <v>0</v>
      </c>
      <c r="J5557">
        <v>0</v>
      </c>
      <c r="K5557" t="s">
        <v>22345</v>
      </c>
    </row>
    <row r="5558" spans="1:11" x14ac:dyDescent="0.3">
      <c r="A5558" t="s">
        <v>22346</v>
      </c>
      <c r="B5558" t="s">
        <v>22347</v>
      </c>
      <c r="C5558" t="s">
        <v>20</v>
      </c>
      <c r="D5558" t="s">
        <v>22348</v>
      </c>
      <c r="E5558" t="s">
        <v>14059</v>
      </c>
      <c r="F5558" t="s">
        <v>2572</v>
      </c>
      <c r="G5558" t="s">
        <v>42</v>
      </c>
      <c r="H5558">
        <v>0</v>
      </c>
      <c r="I5558">
        <v>0</v>
      </c>
      <c r="J5558">
        <v>0</v>
      </c>
      <c r="K5558" t="s">
        <v>22349</v>
      </c>
    </row>
    <row r="5559" spans="1:11" x14ac:dyDescent="0.3">
      <c r="A5559" t="s">
        <v>22350</v>
      </c>
      <c r="B5559" t="s">
        <v>22351</v>
      </c>
      <c r="C5559" t="s">
        <v>558</v>
      </c>
      <c r="D5559" t="s">
        <v>22352</v>
      </c>
      <c r="E5559" t="s">
        <v>754</v>
      </c>
      <c r="F5559" t="s">
        <v>16919</v>
      </c>
      <c r="G5559" t="s">
        <v>42</v>
      </c>
      <c r="H5559">
        <v>0</v>
      </c>
      <c r="I5559">
        <v>0</v>
      </c>
      <c r="J5559">
        <v>0</v>
      </c>
      <c r="K5559" t="s">
        <v>22353</v>
      </c>
    </row>
    <row r="5560" spans="1:11" x14ac:dyDescent="0.3">
      <c r="A5560" t="s">
        <v>22354</v>
      </c>
      <c r="C5560" t="s">
        <v>27</v>
      </c>
      <c r="D5560" t="s">
        <v>22355</v>
      </c>
      <c r="E5560" t="s">
        <v>1867</v>
      </c>
      <c r="F5560" t="s">
        <v>15181</v>
      </c>
      <c r="G5560" t="s">
        <v>42</v>
      </c>
      <c r="H5560">
        <v>0</v>
      </c>
      <c r="I5560">
        <v>0</v>
      </c>
      <c r="J5560">
        <v>0</v>
      </c>
      <c r="K5560" t="s">
        <v>22356</v>
      </c>
    </row>
    <row r="5561" spans="1:11" x14ac:dyDescent="0.3">
      <c r="A5561" t="s">
        <v>22357</v>
      </c>
      <c r="B5561" t="s">
        <v>22358</v>
      </c>
      <c r="C5561" t="s">
        <v>13</v>
      </c>
      <c r="D5561" t="s">
        <v>22359</v>
      </c>
      <c r="E5561" t="s">
        <v>15</v>
      </c>
      <c r="F5561" t="s">
        <v>16</v>
      </c>
      <c r="G5561" t="s">
        <v>846</v>
      </c>
      <c r="H5561">
        <v>0</v>
      </c>
      <c r="I5561">
        <v>0</v>
      </c>
      <c r="J5561">
        <v>0</v>
      </c>
      <c r="K5561" t="s">
        <v>22360</v>
      </c>
    </row>
    <row r="5562" spans="1:11" x14ac:dyDescent="0.3">
      <c r="A5562" t="s">
        <v>22361</v>
      </c>
      <c r="B5562" t="s">
        <v>22362</v>
      </c>
      <c r="C5562" t="s">
        <v>27</v>
      </c>
      <c r="D5562" t="s">
        <v>22363</v>
      </c>
      <c r="E5562" t="s">
        <v>29</v>
      </c>
      <c r="F5562" t="s">
        <v>41</v>
      </c>
      <c r="G5562" t="s">
        <v>42</v>
      </c>
      <c r="H5562">
        <v>0</v>
      </c>
      <c r="I5562">
        <v>0</v>
      </c>
      <c r="J5562">
        <v>0</v>
      </c>
      <c r="K5562" t="s">
        <v>22364</v>
      </c>
    </row>
    <row r="5563" spans="1:11" x14ac:dyDescent="0.3">
      <c r="A5563" t="s">
        <v>22365</v>
      </c>
      <c r="B5563" t="s">
        <v>22366</v>
      </c>
      <c r="C5563" t="s">
        <v>27</v>
      </c>
      <c r="D5563" t="s">
        <v>22367</v>
      </c>
      <c r="E5563" t="s">
        <v>1867</v>
      </c>
      <c r="F5563" t="s">
        <v>14941</v>
      </c>
      <c r="G5563" t="s">
        <v>42</v>
      </c>
      <c r="H5563">
        <v>0</v>
      </c>
      <c r="I5563">
        <v>0</v>
      </c>
      <c r="J5563">
        <v>0</v>
      </c>
      <c r="K5563" t="s">
        <v>22368</v>
      </c>
    </row>
    <row r="5564" spans="1:11" x14ac:dyDescent="0.3">
      <c r="A5564" t="s">
        <v>22369</v>
      </c>
      <c r="B5564" t="s">
        <v>22370</v>
      </c>
      <c r="C5564" t="s">
        <v>27</v>
      </c>
      <c r="D5564" t="s">
        <v>22371</v>
      </c>
      <c r="E5564" t="s">
        <v>1867</v>
      </c>
      <c r="F5564" t="s">
        <v>22372</v>
      </c>
      <c r="G5564" t="s">
        <v>42</v>
      </c>
      <c r="H5564">
        <v>0</v>
      </c>
      <c r="I5564">
        <v>0</v>
      </c>
      <c r="J5564">
        <v>0</v>
      </c>
      <c r="K5564" t="s">
        <v>22373</v>
      </c>
    </row>
    <row r="5565" spans="1:11" x14ac:dyDescent="0.3">
      <c r="A5565" t="s">
        <v>22374</v>
      </c>
      <c r="B5565" t="s">
        <v>22375</v>
      </c>
      <c r="C5565" t="s">
        <v>27</v>
      </c>
      <c r="D5565" t="s">
        <v>22376</v>
      </c>
      <c r="E5565" t="s">
        <v>1867</v>
      </c>
      <c r="F5565" t="s">
        <v>6442</v>
      </c>
      <c r="G5565" t="s">
        <v>42</v>
      </c>
      <c r="H5565">
        <v>0</v>
      </c>
      <c r="I5565">
        <v>0</v>
      </c>
      <c r="J5565">
        <v>0</v>
      </c>
      <c r="K5565" t="s">
        <v>22377</v>
      </c>
    </row>
    <row r="5566" spans="1:11" x14ac:dyDescent="0.3">
      <c r="A5566" t="s">
        <v>22378</v>
      </c>
      <c r="C5566" t="s">
        <v>27</v>
      </c>
      <c r="D5566" t="s">
        <v>22379</v>
      </c>
      <c r="E5566" t="s">
        <v>1867</v>
      </c>
      <c r="F5566" t="s">
        <v>7609</v>
      </c>
      <c r="G5566" t="s">
        <v>42</v>
      </c>
      <c r="H5566">
        <v>0</v>
      </c>
      <c r="I5566">
        <v>0</v>
      </c>
      <c r="J5566">
        <v>0</v>
      </c>
      <c r="K5566" t="s">
        <v>22380</v>
      </c>
    </row>
    <row r="5567" spans="1:11" x14ac:dyDescent="0.3">
      <c r="A5567" t="s">
        <v>22381</v>
      </c>
      <c r="B5567" t="s">
        <v>22382</v>
      </c>
      <c r="C5567" t="s">
        <v>27</v>
      </c>
      <c r="D5567" t="s">
        <v>22383</v>
      </c>
      <c r="E5567" t="s">
        <v>1867</v>
      </c>
      <c r="F5567" t="s">
        <v>4643</v>
      </c>
      <c r="G5567" t="s">
        <v>42</v>
      </c>
      <c r="H5567">
        <v>0</v>
      </c>
      <c r="I5567">
        <v>0</v>
      </c>
      <c r="J5567">
        <v>0</v>
      </c>
      <c r="K5567" t="s">
        <v>22384</v>
      </c>
    </row>
    <row r="5568" spans="1:11" x14ac:dyDescent="0.3">
      <c r="A5568" t="s">
        <v>22385</v>
      </c>
      <c r="C5568" t="s">
        <v>27</v>
      </c>
      <c r="D5568" t="s">
        <v>22386</v>
      </c>
      <c r="E5568" t="s">
        <v>1867</v>
      </c>
      <c r="F5568" t="s">
        <v>14077</v>
      </c>
      <c r="G5568" t="s">
        <v>42</v>
      </c>
      <c r="H5568">
        <v>0</v>
      </c>
      <c r="I5568">
        <v>0</v>
      </c>
      <c r="J5568">
        <v>0</v>
      </c>
      <c r="K5568" t="s">
        <v>22387</v>
      </c>
    </row>
    <row r="5569" spans="1:11" x14ac:dyDescent="0.3">
      <c r="A5569" t="s">
        <v>22388</v>
      </c>
      <c r="B5569" t="s">
        <v>22389</v>
      </c>
      <c r="C5569" t="s">
        <v>27</v>
      </c>
      <c r="D5569" t="s">
        <v>22390</v>
      </c>
      <c r="E5569" t="s">
        <v>1867</v>
      </c>
      <c r="F5569" t="s">
        <v>2720</v>
      </c>
      <c r="G5569" t="s">
        <v>42</v>
      </c>
      <c r="H5569">
        <v>0</v>
      </c>
      <c r="I5569">
        <v>0</v>
      </c>
      <c r="J5569">
        <v>0</v>
      </c>
      <c r="K5569" t="s">
        <v>22391</v>
      </c>
    </row>
    <row r="5570" spans="1:11" x14ac:dyDescent="0.3">
      <c r="A5570" t="s">
        <v>22392</v>
      </c>
      <c r="C5570" t="s">
        <v>27</v>
      </c>
      <c r="D5570" t="s">
        <v>22393</v>
      </c>
      <c r="E5570" t="s">
        <v>1867</v>
      </c>
      <c r="F5570" t="s">
        <v>7645</v>
      </c>
      <c r="G5570" t="s">
        <v>42</v>
      </c>
      <c r="H5570">
        <v>0</v>
      </c>
      <c r="I5570">
        <v>0</v>
      </c>
      <c r="J5570">
        <v>0</v>
      </c>
      <c r="K5570" t="s">
        <v>22394</v>
      </c>
    </row>
    <row r="5571" spans="1:11" x14ac:dyDescent="0.3">
      <c r="A5571" t="s">
        <v>22395</v>
      </c>
      <c r="B5571" t="s">
        <v>22396</v>
      </c>
      <c r="C5571" t="s">
        <v>558</v>
      </c>
      <c r="D5571" t="s">
        <v>22397</v>
      </c>
      <c r="E5571" t="s">
        <v>560</v>
      </c>
      <c r="F5571" t="s">
        <v>16</v>
      </c>
      <c r="G5571" t="s">
        <v>4574</v>
      </c>
      <c r="H5571">
        <v>0</v>
      </c>
      <c r="I5571">
        <v>0</v>
      </c>
      <c r="J5571">
        <v>0</v>
      </c>
      <c r="K5571" t="s">
        <v>22398</v>
      </c>
    </row>
    <row r="5572" spans="1:11" x14ac:dyDescent="0.3">
      <c r="A5572" t="s">
        <v>22399</v>
      </c>
      <c r="B5572" t="s">
        <v>22400</v>
      </c>
      <c r="C5572" t="s">
        <v>20</v>
      </c>
      <c r="D5572" t="s">
        <v>22401</v>
      </c>
      <c r="E5572" t="s">
        <v>14059</v>
      </c>
      <c r="F5572" t="s">
        <v>2385</v>
      </c>
      <c r="G5572" t="s">
        <v>42</v>
      </c>
      <c r="H5572">
        <v>0</v>
      </c>
      <c r="I5572">
        <v>0</v>
      </c>
      <c r="J5572">
        <v>0</v>
      </c>
      <c r="K5572" t="s">
        <v>22402</v>
      </c>
    </row>
    <row r="5573" spans="1:11" x14ac:dyDescent="0.3">
      <c r="A5573" t="s">
        <v>22403</v>
      </c>
      <c r="B5573" t="s">
        <v>22404</v>
      </c>
      <c r="C5573" t="s">
        <v>27</v>
      </c>
      <c r="D5573" t="s">
        <v>22405</v>
      </c>
      <c r="E5573" t="s">
        <v>29</v>
      </c>
      <c r="F5573" t="s">
        <v>41</v>
      </c>
      <c r="G5573" t="s">
        <v>42</v>
      </c>
      <c r="H5573">
        <v>0</v>
      </c>
      <c r="I5573">
        <v>0</v>
      </c>
      <c r="J5573">
        <v>0</v>
      </c>
      <c r="K5573" t="s">
        <v>22406</v>
      </c>
    </row>
    <row r="5574" spans="1:11" x14ac:dyDescent="0.3">
      <c r="A5574" t="s">
        <v>22407</v>
      </c>
      <c r="B5574" t="s">
        <v>22408</v>
      </c>
      <c r="C5574" t="s">
        <v>147</v>
      </c>
      <c r="D5574" t="s">
        <v>22409</v>
      </c>
      <c r="E5574" t="s">
        <v>183</v>
      </c>
      <c r="F5574" t="s">
        <v>8563</v>
      </c>
      <c r="G5574" t="s">
        <v>42</v>
      </c>
      <c r="H5574">
        <v>0</v>
      </c>
      <c r="I5574">
        <v>0</v>
      </c>
      <c r="J5574">
        <v>0</v>
      </c>
      <c r="K5574" t="s">
        <v>22410</v>
      </c>
    </row>
    <row r="5575" spans="1:11" x14ac:dyDescent="0.3">
      <c r="A5575" t="s">
        <v>22411</v>
      </c>
      <c r="B5575" t="s">
        <v>22412</v>
      </c>
      <c r="C5575" t="s">
        <v>27</v>
      </c>
      <c r="D5575" t="s">
        <v>22413</v>
      </c>
      <c r="E5575" t="s">
        <v>1867</v>
      </c>
      <c r="F5575" t="s">
        <v>6584</v>
      </c>
      <c r="G5575" t="s">
        <v>42</v>
      </c>
      <c r="H5575">
        <v>0</v>
      </c>
      <c r="I5575">
        <v>0</v>
      </c>
      <c r="J5575">
        <v>0</v>
      </c>
      <c r="K5575" t="s">
        <v>22414</v>
      </c>
    </row>
    <row r="5576" spans="1:11" x14ac:dyDescent="0.3">
      <c r="A5576" t="s">
        <v>22415</v>
      </c>
      <c r="B5576" t="s">
        <v>22416</v>
      </c>
      <c r="C5576" t="s">
        <v>27</v>
      </c>
      <c r="D5576" t="s">
        <v>22417</v>
      </c>
      <c r="E5576" t="s">
        <v>1867</v>
      </c>
      <c r="F5576" t="s">
        <v>2286</v>
      </c>
      <c r="G5576" t="s">
        <v>42</v>
      </c>
      <c r="H5576">
        <v>0</v>
      </c>
      <c r="I5576">
        <v>0</v>
      </c>
      <c r="J5576">
        <v>0</v>
      </c>
      <c r="K5576" t="s">
        <v>22418</v>
      </c>
    </row>
    <row r="5577" spans="1:11" x14ac:dyDescent="0.3">
      <c r="A5577" t="s">
        <v>22419</v>
      </c>
      <c r="B5577" t="s">
        <v>22420</v>
      </c>
      <c r="C5577" t="s">
        <v>27</v>
      </c>
      <c r="D5577" t="s">
        <v>22421</v>
      </c>
      <c r="E5577" t="s">
        <v>1867</v>
      </c>
      <c r="F5577" t="s">
        <v>22372</v>
      </c>
      <c r="G5577" t="s">
        <v>42</v>
      </c>
      <c r="H5577">
        <v>0</v>
      </c>
      <c r="I5577">
        <v>0</v>
      </c>
      <c r="J5577">
        <v>0</v>
      </c>
      <c r="K5577" t="s">
        <v>22422</v>
      </c>
    </row>
    <row r="5578" spans="1:11" x14ac:dyDescent="0.3">
      <c r="A5578" t="s">
        <v>22423</v>
      </c>
      <c r="B5578" t="s">
        <v>22424</v>
      </c>
      <c r="C5578" t="s">
        <v>27</v>
      </c>
      <c r="D5578" t="s">
        <v>22425</v>
      </c>
      <c r="E5578" t="s">
        <v>1867</v>
      </c>
      <c r="F5578" t="s">
        <v>369</v>
      </c>
      <c r="G5578" t="s">
        <v>42</v>
      </c>
      <c r="H5578">
        <v>0</v>
      </c>
      <c r="I5578">
        <v>0</v>
      </c>
      <c r="J5578">
        <v>0</v>
      </c>
      <c r="K5578" t="s">
        <v>22426</v>
      </c>
    </row>
    <row r="5579" spans="1:11" x14ac:dyDescent="0.3">
      <c r="A5579" t="s">
        <v>22427</v>
      </c>
      <c r="B5579" t="s">
        <v>22428</v>
      </c>
      <c r="C5579" t="s">
        <v>27</v>
      </c>
      <c r="D5579" t="s">
        <v>22429</v>
      </c>
      <c r="E5579" t="s">
        <v>1867</v>
      </c>
      <c r="F5579" t="s">
        <v>3821</v>
      </c>
      <c r="G5579" t="s">
        <v>42</v>
      </c>
      <c r="H5579">
        <v>0</v>
      </c>
      <c r="I5579">
        <v>0</v>
      </c>
      <c r="J5579">
        <v>0</v>
      </c>
      <c r="K5579" t="s">
        <v>22430</v>
      </c>
    </row>
    <row r="5580" spans="1:11" x14ac:dyDescent="0.3">
      <c r="A5580" t="s">
        <v>22431</v>
      </c>
      <c r="B5580" t="s">
        <v>22432</v>
      </c>
      <c r="C5580" t="s">
        <v>1159</v>
      </c>
      <c r="D5580" t="s">
        <v>22433</v>
      </c>
      <c r="E5580" t="s">
        <v>1161</v>
      </c>
      <c r="F5580" t="s">
        <v>7506</v>
      </c>
      <c r="G5580" t="s">
        <v>42</v>
      </c>
      <c r="H5580">
        <v>0</v>
      </c>
      <c r="I5580">
        <v>0</v>
      </c>
      <c r="J5580">
        <v>0</v>
      </c>
      <c r="K5580" t="s">
        <v>22434</v>
      </c>
    </row>
    <row r="5581" spans="1:11" x14ac:dyDescent="0.3">
      <c r="A5581" t="s">
        <v>22435</v>
      </c>
      <c r="B5581" t="s">
        <v>22436</v>
      </c>
      <c r="C5581" t="s">
        <v>27</v>
      </c>
      <c r="D5581" t="s">
        <v>22437</v>
      </c>
      <c r="E5581" t="s">
        <v>1867</v>
      </c>
      <c r="F5581" t="s">
        <v>6717</v>
      </c>
      <c r="G5581" t="s">
        <v>42</v>
      </c>
      <c r="H5581">
        <v>0</v>
      </c>
      <c r="I5581">
        <v>0</v>
      </c>
      <c r="J5581">
        <v>0</v>
      </c>
      <c r="K5581" t="s">
        <v>22438</v>
      </c>
    </row>
    <row r="5582" spans="1:11" x14ac:dyDescent="0.3">
      <c r="A5582" t="s">
        <v>22439</v>
      </c>
      <c r="C5582" t="s">
        <v>27</v>
      </c>
      <c r="D5582" t="s">
        <v>22440</v>
      </c>
      <c r="E5582" t="s">
        <v>29</v>
      </c>
      <c r="F5582" t="s">
        <v>41</v>
      </c>
      <c r="G5582" t="s">
        <v>42</v>
      </c>
      <c r="H5582">
        <v>0</v>
      </c>
      <c r="I5582">
        <v>0</v>
      </c>
      <c r="J5582">
        <v>0</v>
      </c>
      <c r="K5582" t="s">
        <v>22441</v>
      </c>
    </row>
    <row r="5583" spans="1:11" x14ac:dyDescent="0.3">
      <c r="A5583" t="s">
        <v>22442</v>
      </c>
      <c r="B5583" t="s">
        <v>22443</v>
      </c>
      <c r="C5583" t="s">
        <v>27</v>
      </c>
      <c r="D5583" t="s">
        <v>22444</v>
      </c>
      <c r="E5583" t="s">
        <v>1867</v>
      </c>
      <c r="F5583" t="s">
        <v>4609</v>
      </c>
      <c r="G5583" t="s">
        <v>3858</v>
      </c>
      <c r="H5583">
        <v>0</v>
      </c>
      <c r="I5583">
        <v>0</v>
      </c>
      <c r="J5583">
        <v>0</v>
      </c>
      <c r="K5583" t="s">
        <v>22445</v>
      </c>
    </row>
    <row r="5584" spans="1:11" x14ac:dyDescent="0.3">
      <c r="A5584" t="s">
        <v>22446</v>
      </c>
      <c r="B5584" t="s">
        <v>22447</v>
      </c>
      <c r="C5584" t="s">
        <v>27</v>
      </c>
      <c r="D5584" t="s">
        <v>22448</v>
      </c>
      <c r="E5584" t="s">
        <v>1867</v>
      </c>
      <c r="F5584" t="s">
        <v>631</v>
      </c>
      <c r="G5584" t="s">
        <v>42</v>
      </c>
      <c r="H5584">
        <v>0</v>
      </c>
      <c r="I5584">
        <v>0</v>
      </c>
      <c r="J5584">
        <v>0</v>
      </c>
      <c r="K5584" t="s">
        <v>22449</v>
      </c>
    </row>
    <row r="5585" spans="1:11" x14ac:dyDescent="0.3">
      <c r="A5585" t="s">
        <v>22450</v>
      </c>
      <c r="B5585" t="s">
        <v>22451</v>
      </c>
      <c r="C5585" t="s">
        <v>27</v>
      </c>
      <c r="D5585" t="s">
        <v>22452</v>
      </c>
      <c r="E5585" t="s">
        <v>1867</v>
      </c>
      <c r="F5585" t="s">
        <v>3643</v>
      </c>
      <c r="G5585" t="s">
        <v>42</v>
      </c>
      <c r="H5585">
        <v>0</v>
      </c>
      <c r="I5585">
        <v>0</v>
      </c>
      <c r="J5585">
        <v>0</v>
      </c>
      <c r="K5585" t="s">
        <v>22453</v>
      </c>
    </row>
    <row r="5586" spans="1:11" x14ac:dyDescent="0.3">
      <c r="A5586" t="s">
        <v>22454</v>
      </c>
      <c r="B5586" t="s">
        <v>22455</v>
      </c>
      <c r="C5586" t="s">
        <v>558</v>
      </c>
      <c r="D5586" t="s">
        <v>22456</v>
      </c>
      <c r="E5586" t="s">
        <v>754</v>
      </c>
      <c r="F5586" t="s">
        <v>16</v>
      </c>
      <c r="G5586" t="s">
        <v>637</v>
      </c>
      <c r="H5586">
        <v>0</v>
      </c>
      <c r="I5586">
        <v>0</v>
      </c>
      <c r="J5586">
        <v>0</v>
      </c>
      <c r="K5586" t="s">
        <v>22457</v>
      </c>
    </row>
    <row r="5587" spans="1:11" x14ac:dyDescent="0.3">
      <c r="A5587" t="s">
        <v>22458</v>
      </c>
      <c r="B5587" t="s">
        <v>22459</v>
      </c>
      <c r="C5587" t="s">
        <v>558</v>
      </c>
      <c r="D5587" t="s">
        <v>22460</v>
      </c>
      <c r="E5587" t="s">
        <v>754</v>
      </c>
      <c r="F5587" t="s">
        <v>16</v>
      </c>
      <c r="G5587" t="s">
        <v>4754</v>
      </c>
      <c r="H5587">
        <v>0</v>
      </c>
      <c r="I5587">
        <v>0</v>
      </c>
      <c r="J5587">
        <v>0</v>
      </c>
      <c r="K5587" t="s">
        <v>22461</v>
      </c>
    </row>
    <row r="5588" spans="1:11" x14ac:dyDescent="0.3">
      <c r="A5588" t="s">
        <v>22462</v>
      </c>
      <c r="C5588" t="s">
        <v>27</v>
      </c>
      <c r="D5588" t="s">
        <v>22463</v>
      </c>
      <c r="E5588" t="s">
        <v>1867</v>
      </c>
      <c r="F5588" t="s">
        <v>3257</v>
      </c>
      <c r="G5588" t="s">
        <v>42</v>
      </c>
      <c r="H5588">
        <v>0</v>
      </c>
      <c r="I5588">
        <v>0</v>
      </c>
      <c r="J5588">
        <v>0</v>
      </c>
      <c r="K5588" t="s">
        <v>22464</v>
      </c>
    </row>
    <row r="5589" spans="1:11" x14ac:dyDescent="0.3">
      <c r="A5589" t="s">
        <v>22465</v>
      </c>
      <c r="B5589" t="s">
        <v>22466</v>
      </c>
      <c r="C5589" t="s">
        <v>558</v>
      </c>
      <c r="D5589" t="s">
        <v>22467</v>
      </c>
      <c r="E5589" t="s">
        <v>630</v>
      </c>
      <c r="F5589" t="s">
        <v>3560</v>
      </c>
      <c r="G5589" t="s">
        <v>42</v>
      </c>
      <c r="H5589">
        <v>0</v>
      </c>
      <c r="I5589">
        <v>0</v>
      </c>
      <c r="J5589">
        <v>0</v>
      </c>
      <c r="K5589" t="s">
        <v>22468</v>
      </c>
    </row>
    <row r="5590" spans="1:11" x14ac:dyDescent="0.3">
      <c r="A5590" t="s">
        <v>22469</v>
      </c>
      <c r="B5590" t="s">
        <v>22470</v>
      </c>
      <c r="C5590" t="s">
        <v>27</v>
      </c>
      <c r="D5590" t="s">
        <v>22471</v>
      </c>
      <c r="E5590" t="s">
        <v>1867</v>
      </c>
      <c r="F5590" t="s">
        <v>3200</v>
      </c>
      <c r="G5590" t="s">
        <v>42</v>
      </c>
      <c r="H5590">
        <v>0</v>
      </c>
      <c r="I5590">
        <v>0</v>
      </c>
      <c r="J5590">
        <v>0</v>
      </c>
      <c r="K5590" t="s">
        <v>22472</v>
      </c>
    </row>
    <row r="5591" spans="1:11" x14ac:dyDescent="0.3">
      <c r="A5591" t="s">
        <v>22473</v>
      </c>
      <c r="B5591" t="s">
        <v>22474</v>
      </c>
      <c r="C5591" t="s">
        <v>27</v>
      </c>
      <c r="D5591" t="s">
        <v>22475</v>
      </c>
      <c r="E5591" t="s">
        <v>1867</v>
      </c>
      <c r="F5591" t="s">
        <v>4696</v>
      </c>
      <c r="G5591" t="s">
        <v>42</v>
      </c>
      <c r="H5591">
        <v>0</v>
      </c>
      <c r="I5591">
        <v>0</v>
      </c>
      <c r="J5591">
        <v>0</v>
      </c>
      <c r="K5591" t="s">
        <v>22476</v>
      </c>
    </row>
    <row r="5592" spans="1:11" x14ac:dyDescent="0.3">
      <c r="A5592" t="s">
        <v>22477</v>
      </c>
      <c r="B5592" t="s">
        <v>22478</v>
      </c>
      <c r="C5592" t="s">
        <v>27</v>
      </c>
      <c r="D5592" t="s">
        <v>22479</v>
      </c>
      <c r="E5592" t="s">
        <v>29</v>
      </c>
      <c r="F5592" t="s">
        <v>16</v>
      </c>
      <c r="G5592" t="s">
        <v>9591</v>
      </c>
      <c r="H5592">
        <v>0</v>
      </c>
      <c r="I5592">
        <v>0</v>
      </c>
      <c r="J5592">
        <v>0</v>
      </c>
      <c r="K5592" t="s">
        <v>22480</v>
      </c>
    </row>
    <row r="5593" spans="1:11" x14ac:dyDescent="0.3">
      <c r="A5593" t="s">
        <v>22481</v>
      </c>
      <c r="B5593" t="s">
        <v>22482</v>
      </c>
      <c r="C5593" t="s">
        <v>147</v>
      </c>
      <c r="D5593" t="s">
        <v>22483</v>
      </c>
      <c r="E5593" t="s">
        <v>183</v>
      </c>
      <c r="F5593" t="s">
        <v>8771</v>
      </c>
      <c r="G5593" t="s">
        <v>42</v>
      </c>
      <c r="H5593">
        <v>0</v>
      </c>
      <c r="I5593">
        <v>0</v>
      </c>
      <c r="J5593">
        <v>0</v>
      </c>
      <c r="K5593" t="s">
        <v>22484</v>
      </c>
    </row>
    <row r="5594" spans="1:11" x14ac:dyDescent="0.3">
      <c r="A5594" t="s">
        <v>22485</v>
      </c>
      <c r="B5594" t="s">
        <v>22486</v>
      </c>
      <c r="C5594" t="s">
        <v>147</v>
      </c>
      <c r="D5594" t="s">
        <v>22487</v>
      </c>
      <c r="E5594" t="s">
        <v>183</v>
      </c>
      <c r="F5594" t="s">
        <v>1506</v>
      </c>
      <c r="G5594" t="s">
        <v>42</v>
      </c>
      <c r="H5594">
        <v>0</v>
      </c>
      <c r="I5594">
        <v>0</v>
      </c>
      <c r="J5594">
        <v>0</v>
      </c>
      <c r="K5594" t="s">
        <v>22488</v>
      </c>
    </row>
    <row r="5595" spans="1:11" x14ac:dyDescent="0.3">
      <c r="A5595" t="s">
        <v>22489</v>
      </c>
      <c r="B5595" t="s">
        <v>22490</v>
      </c>
      <c r="C5595" t="s">
        <v>147</v>
      </c>
      <c r="D5595" t="s">
        <v>22491</v>
      </c>
      <c r="E5595" t="s">
        <v>183</v>
      </c>
      <c r="F5595" t="s">
        <v>2437</v>
      </c>
      <c r="G5595" t="s">
        <v>42</v>
      </c>
      <c r="H5595">
        <v>0</v>
      </c>
      <c r="I5595">
        <v>0</v>
      </c>
      <c r="J5595">
        <v>0</v>
      </c>
      <c r="K5595" t="s">
        <v>22492</v>
      </c>
    </row>
    <row r="5596" spans="1:11" x14ac:dyDescent="0.3">
      <c r="A5596" t="s">
        <v>22493</v>
      </c>
      <c r="B5596" t="s">
        <v>22494</v>
      </c>
      <c r="C5596" t="s">
        <v>147</v>
      </c>
      <c r="D5596" t="s">
        <v>22495</v>
      </c>
      <c r="E5596" t="s">
        <v>183</v>
      </c>
      <c r="F5596" t="s">
        <v>9911</v>
      </c>
      <c r="G5596" t="s">
        <v>42</v>
      </c>
      <c r="H5596">
        <v>0</v>
      </c>
      <c r="I5596">
        <v>0</v>
      </c>
      <c r="J5596">
        <v>0</v>
      </c>
      <c r="K5596" t="s">
        <v>22496</v>
      </c>
    </row>
    <row r="5597" spans="1:11" x14ac:dyDescent="0.3">
      <c r="A5597" t="s">
        <v>22497</v>
      </c>
      <c r="B5597" t="s">
        <v>22498</v>
      </c>
      <c r="C5597" t="s">
        <v>20</v>
      </c>
      <c r="D5597" t="s">
        <v>22499</v>
      </c>
      <c r="E5597" t="s">
        <v>14059</v>
      </c>
      <c r="F5597" t="s">
        <v>16</v>
      </c>
      <c r="G5597" t="s">
        <v>22500</v>
      </c>
      <c r="H5597">
        <v>0</v>
      </c>
      <c r="I5597">
        <v>0</v>
      </c>
      <c r="J5597">
        <v>0</v>
      </c>
      <c r="K5597" t="s">
        <v>22501</v>
      </c>
    </row>
    <row r="5598" spans="1:11" x14ac:dyDescent="0.3">
      <c r="A5598" t="s">
        <v>22502</v>
      </c>
      <c r="B5598" t="s">
        <v>22503</v>
      </c>
      <c r="C5598" t="s">
        <v>147</v>
      </c>
      <c r="D5598" t="s">
        <v>22504</v>
      </c>
      <c r="E5598" t="s">
        <v>183</v>
      </c>
      <c r="F5598" t="s">
        <v>16017</v>
      </c>
      <c r="G5598" t="s">
        <v>42</v>
      </c>
      <c r="H5598">
        <v>0</v>
      </c>
      <c r="I5598">
        <v>0</v>
      </c>
      <c r="J5598">
        <v>0</v>
      </c>
      <c r="K5598" t="s">
        <v>22505</v>
      </c>
    </row>
    <row r="5599" spans="1:11" x14ac:dyDescent="0.3">
      <c r="A5599" t="s">
        <v>22506</v>
      </c>
      <c r="B5599" t="s">
        <v>22507</v>
      </c>
      <c r="C5599" t="s">
        <v>27</v>
      </c>
      <c r="D5599" t="s">
        <v>22508</v>
      </c>
      <c r="E5599" t="s">
        <v>29</v>
      </c>
      <c r="F5599" t="s">
        <v>41</v>
      </c>
      <c r="G5599" t="s">
        <v>42</v>
      </c>
      <c r="H5599">
        <v>0</v>
      </c>
      <c r="I5599">
        <v>0</v>
      </c>
      <c r="J5599">
        <v>0</v>
      </c>
      <c r="K5599" t="s">
        <v>22509</v>
      </c>
    </row>
    <row r="5600" spans="1:11" x14ac:dyDescent="0.3">
      <c r="A5600" t="s">
        <v>22510</v>
      </c>
      <c r="B5600" t="s">
        <v>22511</v>
      </c>
      <c r="C5600" t="s">
        <v>147</v>
      </c>
      <c r="D5600" t="s">
        <v>22512</v>
      </c>
      <c r="E5600" t="s">
        <v>183</v>
      </c>
      <c r="F5600" t="s">
        <v>3643</v>
      </c>
      <c r="G5600" t="s">
        <v>42</v>
      </c>
      <c r="H5600">
        <v>0</v>
      </c>
      <c r="I5600">
        <v>0</v>
      </c>
      <c r="J5600">
        <v>0</v>
      </c>
      <c r="K5600" t="s">
        <v>22513</v>
      </c>
    </row>
    <row r="5601" spans="1:11" x14ac:dyDescent="0.3">
      <c r="A5601" t="s">
        <v>22514</v>
      </c>
      <c r="B5601" t="s">
        <v>22515</v>
      </c>
      <c r="C5601" t="s">
        <v>147</v>
      </c>
      <c r="D5601" t="s">
        <v>22516</v>
      </c>
      <c r="E5601" t="s">
        <v>183</v>
      </c>
      <c r="F5601" t="s">
        <v>1518</v>
      </c>
      <c r="G5601" t="s">
        <v>42</v>
      </c>
      <c r="H5601">
        <v>0</v>
      </c>
      <c r="I5601">
        <v>0</v>
      </c>
      <c r="J5601">
        <v>0</v>
      </c>
      <c r="K5601" t="s">
        <v>22517</v>
      </c>
    </row>
    <row r="5602" spans="1:11" x14ac:dyDescent="0.3">
      <c r="A5602" t="s">
        <v>22518</v>
      </c>
      <c r="B5602" t="s">
        <v>22519</v>
      </c>
      <c r="C5602" t="s">
        <v>147</v>
      </c>
      <c r="D5602" t="s">
        <v>22520</v>
      </c>
      <c r="E5602" t="s">
        <v>183</v>
      </c>
      <c r="F5602" t="s">
        <v>4100</v>
      </c>
      <c r="G5602" t="s">
        <v>5327</v>
      </c>
      <c r="H5602">
        <v>0</v>
      </c>
      <c r="I5602">
        <v>0</v>
      </c>
      <c r="J5602">
        <v>0</v>
      </c>
      <c r="K5602" t="s">
        <v>22521</v>
      </c>
    </row>
    <row r="5603" spans="1:11" x14ac:dyDescent="0.3">
      <c r="A5603" t="s">
        <v>22522</v>
      </c>
      <c r="B5603" t="s">
        <v>22523</v>
      </c>
      <c r="C5603" t="s">
        <v>147</v>
      </c>
      <c r="D5603" t="s">
        <v>22524</v>
      </c>
      <c r="E5603" t="s">
        <v>183</v>
      </c>
      <c r="F5603" t="s">
        <v>1536</v>
      </c>
      <c r="G5603" t="s">
        <v>19180</v>
      </c>
      <c r="H5603">
        <v>0</v>
      </c>
      <c r="I5603">
        <v>0</v>
      </c>
      <c r="J5603">
        <v>0</v>
      </c>
      <c r="K5603" t="s">
        <v>22525</v>
      </c>
    </row>
    <row r="5604" spans="1:11" x14ac:dyDescent="0.3">
      <c r="A5604" t="s">
        <v>22526</v>
      </c>
      <c r="B5604" t="s">
        <v>22527</v>
      </c>
      <c r="C5604" t="s">
        <v>558</v>
      </c>
      <c r="D5604" t="s">
        <v>22528</v>
      </c>
      <c r="E5604" t="s">
        <v>1472</v>
      </c>
      <c r="F5604" t="s">
        <v>22529</v>
      </c>
      <c r="G5604" t="s">
        <v>42</v>
      </c>
      <c r="H5604">
        <v>0</v>
      </c>
      <c r="I5604">
        <v>0</v>
      </c>
      <c r="J5604">
        <v>0</v>
      </c>
      <c r="K5604" t="s">
        <v>22530</v>
      </c>
    </row>
    <row r="5605" spans="1:11" x14ac:dyDescent="0.3">
      <c r="A5605" t="s">
        <v>22531</v>
      </c>
      <c r="B5605" t="s">
        <v>22532</v>
      </c>
      <c r="C5605" t="s">
        <v>147</v>
      </c>
      <c r="D5605" t="s">
        <v>22533</v>
      </c>
      <c r="E5605" t="s">
        <v>183</v>
      </c>
      <c r="F5605" t="s">
        <v>19884</v>
      </c>
      <c r="G5605" t="s">
        <v>42</v>
      </c>
      <c r="H5605">
        <v>0</v>
      </c>
      <c r="I5605">
        <v>0</v>
      </c>
      <c r="J5605">
        <v>0</v>
      </c>
      <c r="K5605" t="s">
        <v>22534</v>
      </c>
    </row>
    <row r="5606" spans="1:11" x14ac:dyDescent="0.3">
      <c r="A5606" t="s">
        <v>22535</v>
      </c>
      <c r="C5606" t="s">
        <v>27</v>
      </c>
      <c r="D5606" t="s">
        <v>22536</v>
      </c>
      <c r="E5606" t="s">
        <v>29</v>
      </c>
      <c r="F5606" t="s">
        <v>41</v>
      </c>
      <c r="G5606" t="s">
        <v>42</v>
      </c>
      <c r="H5606">
        <v>0</v>
      </c>
      <c r="I5606">
        <v>0</v>
      </c>
      <c r="J5606">
        <v>0</v>
      </c>
      <c r="K5606" t="s">
        <v>22537</v>
      </c>
    </row>
    <row r="5607" spans="1:11" x14ac:dyDescent="0.3">
      <c r="A5607" t="s">
        <v>22538</v>
      </c>
      <c r="B5607" t="s">
        <v>22539</v>
      </c>
      <c r="C5607" t="s">
        <v>147</v>
      </c>
      <c r="D5607" t="s">
        <v>22540</v>
      </c>
      <c r="E5607" t="s">
        <v>183</v>
      </c>
      <c r="F5607" t="s">
        <v>1013</v>
      </c>
      <c r="G5607" t="s">
        <v>42</v>
      </c>
      <c r="H5607">
        <v>0</v>
      </c>
      <c r="I5607">
        <v>0</v>
      </c>
      <c r="J5607">
        <v>0</v>
      </c>
      <c r="K5607" t="s">
        <v>22541</v>
      </c>
    </row>
    <row r="5608" spans="1:11" x14ac:dyDescent="0.3">
      <c r="A5608" t="s">
        <v>22542</v>
      </c>
      <c r="B5608" t="s">
        <v>22543</v>
      </c>
      <c r="C5608" t="s">
        <v>147</v>
      </c>
      <c r="D5608" t="s">
        <v>22544</v>
      </c>
      <c r="E5608" t="s">
        <v>183</v>
      </c>
      <c r="F5608" t="s">
        <v>3129</v>
      </c>
      <c r="G5608" t="s">
        <v>42</v>
      </c>
      <c r="H5608">
        <v>0</v>
      </c>
      <c r="I5608">
        <v>0</v>
      </c>
      <c r="J5608">
        <v>0</v>
      </c>
      <c r="K5608" t="s">
        <v>22545</v>
      </c>
    </row>
    <row r="5609" spans="1:11" x14ac:dyDescent="0.3">
      <c r="A5609" t="s">
        <v>22546</v>
      </c>
      <c r="B5609" t="s">
        <v>22547</v>
      </c>
      <c r="C5609" t="s">
        <v>20</v>
      </c>
      <c r="D5609" t="s">
        <v>22548</v>
      </c>
      <c r="E5609" t="s">
        <v>14059</v>
      </c>
      <c r="F5609" t="s">
        <v>9116</v>
      </c>
      <c r="G5609" t="s">
        <v>42</v>
      </c>
      <c r="H5609">
        <v>0</v>
      </c>
      <c r="I5609">
        <v>0</v>
      </c>
      <c r="J5609">
        <v>0</v>
      </c>
      <c r="K5609" t="s">
        <v>22549</v>
      </c>
    </row>
    <row r="5610" spans="1:11" x14ac:dyDescent="0.3">
      <c r="A5610" t="s">
        <v>22550</v>
      </c>
      <c r="B5610" t="s">
        <v>22551</v>
      </c>
      <c r="C5610" t="s">
        <v>20</v>
      </c>
      <c r="D5610" t="s">
        <v>22552</v>
      </c>
      <c r="E5610" t="s">
        <v>14059</v>
      </c>
      <c r="F5610" t="s">
        <v>16</v>
      </c>
      <c r="G5610" t="s">
        <v>4943</v>
      </c>
      <c r="H5610">
        <v>0</v>
      </c>
      <c r="I5610">
        <v>0</v>
      </c>
      <c r="J5610">
        <v>0</v>
      </c>
      <c r="K5610" t="s">
        <v>22553</v>
      </c>
    </row>
    <row r="5611" spans="1:11" x14ac:dyDescent="0.3">
      <c r="A5611" t="s">
        <v>22554</v>
      </c>
      <c r="B5611" t="s">
        <v>22555</v>
      </c>
      <c r="C5611" t="s">
        <v>27</v>
      </c>
      <c r="D5611" t="s">
        <v>22556</v>
      </c>
      <c r="E5611" t="s">
        <v>1867</v>
      </c>
      <c r="F5611" t="s">
        <v>170</v>
      </c>
      <c r="G5611" t="s">
        <v>42</v>
      </c>
      <c r="H5611">
        <v>0</v>
      </c>
      <c r="I5611">
        <v>0</v>
      </c>
      <c r="J5611">
        <v>0</v>
      </c>
      <c r="K5611" t="s">
        <v>22557</v>
      </c>
    </row>
    <row r="5612" spans="1:11" x14ac:dyDescent="0.3">
      <c r="A5612" t="s">
        <v>22558</v>
      </c>
      <c r="C5612" t="s">
        <v>27</v>
      </c>
      <c r="D5612" t="s">
        <v>22559</v>
      </c>
      <c r="E5612" t="s">
        <v>1867</v>
      </c>
      <c r="F5612" t="s">
        <v>1835</v>
      </c>
      <c r="G5612" t="s">
        <v>42</v>
      </c>
      <c r="H5612">
        <v>0</v>
      </c>
      <c r="I5612">
        <v>0</v>
      </c>
      <c r="J5612">
        <v>0</v>
      </c>
      <c r="K5612" t="s">
        <v>22560</v>
      </c>
    </row>
    <row r="5613" spans="1:11" x14ac:dyDescent="0.3">
      <c r="A5613" t="s">
        <v>22561</v>
      </c>
      <c r="C5613" t="s">
        <v>27</v>
      </c>
      <c r="D5613" t="s">
        <v>22562</v>
      </c>
      <c r="E5613" t="s">
        <v>1867</v>
      </c>
      <c r="F5613" t="s">
        <v>12347</v>
      </c>
      <c r="G5613" t="s">
        <v>42</v>
      </c>
      <c r="H5613">
        <v>0</v>
      </c>
      <c r="I5613">
        <v>0</v>
      </c>
      <c r="J5613">
        <v>0</v>
      </c>
      <c r="K5613" t="s">
        <v>22563</v>
      </c>
    </row>
    <row r="5614" spans="1:11" x14ac:dyDescent="0.3">
      <c r="A5614" t="s">
        <v>22564</v>
      </c>
      <c r="B5614" t="s">
        <v>22565</v>
      </c>
      <c r="C5614" t="s">
        <v>13</v>
      </c>
      <c r="D5614" t="s">
        <v>22566</v>
      </c>
      <c r="E5614" t="s">
        <v>13199</v>
      </c>
      <c r="F5614" t="s">
        <v>16</v>
      </c>
      <c r="G5614" t="s">
        <v>4644</v>
      </c>
      <c r="H5614">
        <v>0</v>
      </c>
      <c r="I5614">
        <v>0</v>
      </c>
      <c r="J5614">
        <v>0</v>
      </c>
      <c r="K5614" t="s">
        <v>22567</v>
      </c>
    </row>
    <row r="5615" spans="1:11" x14ac:dyDescent="0.3">
      <c r="A5615" t="s">
        <v>22568</v>
      </c>
      <c r="B5615" t="s">
        <v>22569</v>
      </c>
      <c r="C5615" t="s">
        <v>13</v>
      </c>
      <c r="D5615" t="s">
        <v>22570</v>
      </c>
      <c r="E5615" t="s">
        <v>13199</v>
      </c>
      <c r="F5615" t="s">
        <v>41</v>
      </c>
      <c r="G5615" t="s">
        <v>42</v>
      </c>
      <c r="H5615">
        <v>0</v>
      </c>
      <c r="I5615">
        <v>0</v>
      </c>
      <c r="J5615">
        <v>0</v>
      </c>
      <c r="K5615" t="s">
        <v>22571</v>
      </c>
    </row>
    <row r="5616" spans="1:11" x14ac:dyDescent="0.3">
      <c r="A5616" t="s">
        <v>22572</v>
      </c>
      <c r="B5616" t="s">
        <v>22573</v>
      </c>
      <c r="C5616" t="s">
        <v>558</v>
      </c>
      <c r="D5616" t="s">
        <v>22574</v>
      </c>
      <c r="E5616" t="s">
        <v>630</v>
      </c>
      <c r="F5616" t="s">
        <v>1531</v>
      </c>
      <c r="G5616" t="s">
        <v>42</v>
      </c>
      <c r="H5616">
        <v>0</v>
      </c>
      <c r="I5616">
        <v>0</v>
      </c>
      <c r="J5616">
        <v>0</v>
      </c>
      <c r="K5616" t="s">
        <v>22575</v>
      </c>
    </row>
    <row r="5617" spans="1:11" x14ac:dyDescent="0.3">
      <c r="A5617" t="s">
        <v>22576</v>
      </c>
      <c r="B5617" t="s">
        <v>22577</v>
      </c>
      <c r="C5617" t="s">
        <v>147</v>
      </c>
      <c r="D5617" t="s">
        <v>22578</v>
      </c>
      <c r="E5617" t="s">
        <v>183</v>
      </c>
      <c r="F5617" t="s">
        <v>1590</v>
      </c>
      <c r="G5617" t="s">
        <v>42</v>
      </c>
      <c r="H5617">
        <v>0</v>
      </c>
      <c r="I5617">
        <v>0</v>
      </c>
      <c r="J5617">
        <v>0</v>
      </c>
      <c r="K5617" t="s">
        <v>22579</v>
      </c>
    </row>
    <row r="5618" spans="1:11" x14ac:dyDescent="0.3">
      <c r="A5618" t="s">
        <v>22580</v>
      </c>
      <c r="B5618" t="s">
        <v>22581</v>
      </c>
      <c r="C5618" t="s">
        <v>147</v>
      </c>
      <c r="D5618" t="s">
        <v>22582</v>
      </c>
      <c r="E5618" t="s">
        <v>183</v>
      </c>
      <c r="F5618" t="s">
        <v>2437</v>
      </c>
      <c r="G5618" t="s">
        <v>42</v>
      </c>
      <c r="H5618">
        <v>0</v>
      </c>
      <c r="I5618">
        <v>0</v>
      </c>
      <c r="J5618">
        <v>0</v>
      </c>
      <c r="K5618" t="s">
        <v>22583</v>
      </c>
    </row>
    <row r="5619" spans="1:11" x14ac:dyDescent="0.3">
      <c r="A5619" t="s">
        <v>22584</v>
      </c>
      <c r="C5619" t="s">
        <v>13</v>
      </c>
      <c r="D5619" t="s">
        <v>22585</v>
      </c>
      <c r="E5619" t="s">
        <v>13199</v>
      </c>
      <c r="F5619" t="s">
        <v>16</v>
      </c>
      <c r="G5619" t="s">
        <v>42</v>
      </c>
      <c r="H5619">
        <v>0</v>
      </c>
      <c r="I5619">
        <v>0</v>
      </c>
      <c r="J5619">
        <v>0</v>
      </c>
      <c r="K5619" t="s">
        <v>22586</v>
      </c>
    </row>
    <row r="5620" spans="1:11" x14ac:dyDescent="0.3">
      <c r="A5620" t="s">
        <v>22587</v>
      </c>
      <c r="B5620" t="s">
        <v>22588</v>
      </c>
      <c r="C5620" t="s">
        <v>147</v>
      </c>
      <c r="D5620" t="s">
        <v>22589</v>
      </c>
      <c r="E5620" t="s">
        <v>183</v>
      </c>
      <c r="F5620" t="s">
        <v>9173</v>
      </c>
      <c r="G5620" t="s">
        <v>42</v>
      </c>
      <c r="H5620">
        <v>0</v>
      </c>
      <c r="I5620">
        <v>0</v>
      </c>
      <c r="J5620">
        <v>0</v>
      </c>
      <c r="K5620" t="s">
        <v>22590</v>
      </c>
    </row>
    <row r="5621" spans="1:11" x14ac:dyDescent="0.3">
      <c r="A5621" t="s">
        <v>22591</v>
      </c>
      <c r="B5621" t="s">
        <v>22592</v>
      </c>
      <c r="C5621" t="s">
        <v>20</v>
      </c>
      <c r="D5621" t="s">
        <v>22593</v>
      </c>
      <c r="E5621" t="s">
        <v>14059</v>
      </c>
      <c r="F5621" t="s">
        <v>2361</v>
      </c>
      <c r="G5621" t="s">
        <v>2422</v>
      </c>
      <c r="H5621">
        <v>0</v>
      </c>
      <c r="I5621">
        <v>0</v>
      </c>
      <c r="J5621">
        <v>0</v>
      </c>
      <c r="K5621" t="s">
        <v>22594</v>
      </c>
    </row>
    <row r="5622" spans="1:11" x14ac:dyDescent="0.3">
      <c r="A5622" t="s">
        <v>22595</v>
      </c>
      <c r="C5622" t="s">
        <v>27</v>
      </c>
      <c r="D5622" t="s">
        <v>22596</v>
      </c>
      <c r="E5622" t="s">
        <v>1867</v>
      </c>
      <c r="F5622" t="s">
        <v>15176</v>
      </c>
      <c r="G5622" t="s">
        <v>42</v>
      </c>
      <c r="H5622">
        <v>0</v>
      </c>
      <c r="I5622">
        <v>0</v>
      </c>
      <c r="J5622">
        <v>0</v>
      </c>
      <c r="K5622" t="s">
        <v>22597</v>
      </c>
    </row>
    <row r="5623" spans="1:11" x14ac:dyDescent="0.3">
      <c r="A5623" t="s">
        <v>22598</v>
      </c>
      <c r="B5623" t="s">
        <v>22599</v>
      </c>
      <c r="C5623" t="s">
        <v>558</v>
      </c>
      <c r="D5623" t="s">
        <v>22600</v>
      </c>
      <c r="E5623" t="s">
        <v>19698</v>
      </c>
      <c r="F5623" t="s">
        <v>16</v>
      </c>
      <c r="G5623" t="s">
        <v>7781</v>
      </c>
      <c r="H5623">
        <v>0</v>
      </c>
      <c r="I5623">
        <v>0</v>
      </c>
      <c r="J5623">
        <v>0</v>
      </c>
      <c r="K5623" t="s">
        <v>22601</v>
      </c>
    </row>
    <row r="5624" spans="1:11" x14ac:dyDescent="0.3">
      <c r="A5624" t="s">
        <v>22602</v>
      </c>
      <c r="C5624" t="s">
        <v>27</v>
      </c>
      <c r="D5624" t="s">
        <v>22603</v>
      </c>
      <c r="E5624" t="s">
        <v>29</v>
      </c>
      <c r="F5624" t="s">
        <v>41</v>
      </c>
      <c r="G5624" t="s">
        <v>42</v>
      </c>
      <c r="H5624">
        <v>0</v>
      </c>
      <c r="I5624">
        <v>0</v>
      </c>
      <c r="J5624">
        <v>0</v>
      </c>
      <c r="K5624" t="s">
        <v>22604</v>
      </c>
    </row>
    <row r="5625" spans="1:11" x14ac:dyDescent="0.3">
      <c r="A5625" t="s">
        <v>22605</v>
      </c>
      <c r="B5625" t="s">
        <v>22606</v>
      </c>
      <c r="C5625" t="s">
        <v>466</v>
      </c>
      <c r="D5625" t="s">
        <v>22607</v>
      </c>
      <c r="E5625" t="s">
        <v>5396</v>
      </c>
      <c r="F5625" t="s">
        <v>16</v>
      </c>
      <c r="G5625" t="s">
        <v>16663</v>
      </c>
      <c r="H5625">
        <v>0</v>
      </c>
      <c r="I5625">
        <v>0</v>
      </c>
      <c r="J5625">
        <v>0</v>
      </c>
      <c r="K5625" t="s">
        <v>22608</v>
      </c>
    </row>
    <row r="5626" spans="1:11" x14ac:dyDescent="0.3">
      <c r="A5626" t="s">
        <v>22609</v>
      </c>
      <c r="B5626" t="s">
        <v>22610</v>
      </c>
      <c r="C5626" t="s">
        <v>558</v>
      </c>
      <c r="D5626" t="s">
        <v>22611</v>
      </c>
      <c r="E5626" t="s">
        <v>19698</v>
      </c>
      <c r="F5626" t="s">
        <v>16</v>
      </c>
      <c r="G5626" t="s">
        <v>4712</v>
      </c>
      <c r="H5626">
        <v>0</v>
      </c>
      <c r="I5626">
        <v>0</v>
      </c>
      <c r="J5626">
        <v>0</v>
      </c>
      <c r="K5626" t="s">
        <v>22612</v>
      </c>
    </row>
    <row r="5627" spans="1:11" x14ac:dyDescent="0.3">
      <c r="A5627" t="s">
        <v>22613</v>
      </c>
      <c r="B5627" t="s">
        <v>22614</v>
      </c>
      <c r="C5627" t="s">
        <v>558</v>
      </c>
      <c r="D5627" t="s">
        <v>22615</v>
      </c>
      <c r="E5627" t="s">
        <v>19698</v>
      </c>
      <c r="F5627" t="s">
        <v>16</v>
      </c>
      <c r="G5627" t="s">
        <v>566</v>
      </c>
      <c r="H5627">
        <v>0</v>
      </c>
      <c r="I5627">
        <v>0</v>
      </c>
      <c r="J5627">
        <v>0</v>
      </c>
      <c r="K5627" t="s">
        <v>22616</v>
      </c>
    </row>
    <row r="5628" spans="1:11" x14ac:dyDescent="0.3">
      <c r="A5628" t="s">
        <v>22617</v>
      </c>
      <c r="B5628" t="s">
        <v>22618</v>
      </c>
      <c r="C5628" t="s">
        <v>20</v>
      </c>
      <c r="D5628" t="s">
        <v>22619</v>
      </c>
      <c r="E5628" t="s">
        <v>14059</v>
      </c>
      <c r="F5628" t="s">
        <v>16</v>
      </c>
      <c r="G5628" t="s">
        <v>7288</v>
      </c>
      <c r="H5628">
        <v>0</v>
      </c>
      <c r="I5628">
        <v>0</v>
      </c>
      <c r="J5628">
        <v>0</v>
      </c>
      <c r="K5628" t="s">
        <v>22620</v>
      </c>
    </row>
    <row r="5629" spans="1:11" x14ac:dyDescent="0.3">
      <c r="A5629" t="s">
        <v>22621</v>
      </c>
      <c r="B5629" t="s">
        <v>22622</v>
      </c>
      <c r="C5629" t="s">
        <v>558</v>
      </c>
      <c r="D5629" t="s">
        <v>22623</v>
      </c>
      <c r="E5629" t="s">
        <v>19698</v>
      </c>
      <c r="F5629" t="s">
        <v>16</v>
      </c>
      <c r="G5629" t="s">
        <v>487</v>
      </c>
      <c r="H5629">
        <v>0</v>
      </c>
      <c r="I5629">
        <v>0</v>
      </c>
      <c r="J5629">
        <v>0</v>
      </c>
      <c r="K5629" t="s">
        <v>22624</v>
      </c>
    </row>
    <row r="5630" spans="1:11" x14ac:dyDescent="0.3">
      <c r="A5630" t="s">
        <v>22625</v>
      </c>
      <c r="B5630" t="s">
        <v>22626</v>
      </c>
      <c r="C5630" t="s">
        <v>27</v>
      </c>
      <c r="D5630" t="s">
        <v>22627</v>
      </c>
      <c r="E5630" t="s">
        <v>1867</v>
      </c>
      <c r="F5630" t="s">
        <v>2272</v>
      </c>
      <c r="G5630" t="s">
        <v>42</v>
      </c>
      <c r="H5630">
        <v>0</v>
      </c>
      <c r="I5630">
        <v>0</v>
      </c>
      <c r="J5630">
        <v>0</v>
      </c>
      <c r="K5630" t="s">
        <v>22628</v>
      </c>
    </row>
    <row r="5631" spans="1:11" x14ac:dyDescent="0.3">
      <c r="A5631" t="s">
        <v>22629</v>
      </c>
      <c r="B5631" t="s">
        <v>22630</v>
      </c>
      <c r="C5631" t="s">
        <v>558</v>
      </c>
      <c r="D5631" t="s">
        <v>22631</v>
      </c>
      <c r="E5631" t="s">
        <v>560</v>
      </c>
      <c r="F5631" t="s">
        <v>16</v>
      </c>
      <c r="G5631" t="s">
        <v>17363</v>
      </c>
      <c r="H5631">
        <v>0</v>
      </c>
      <c r="I5631">
        <v>0</v>
      </c>
      <c r="J5631">
        <v>0</v>
      </c>
      <c r="K5631" t="s">
        <v>22632</v>
      </c>
    </row>
    <row r="5632" spans="1:11" x14ac:dyDescent="0.3">
      <c r="A5632" t="s">
        <v>22633</v>
      </c>
      <c r="B5632" t="s">
        <v>22634</v>
      </c>
      <c r="C5632" t="s">
        <v>147</v>
      </c>
      <c r="D5632" t="s">
        <v>22635</v>
      </c>
      <c r="E5632" t="s">
        <v>183</v>
      </c>
      <c r="F5632" t="s">
        <v>17901</v>
      </c>
      <c r="G5632" t="s">
        <v>42</v>
      </c>
      <c r="H5632">
        <v>0</v>
      </c>
      <c r="I5632">
        <v>0</v>
      </c>
      <c r="J5632">
        <v>0</v>
      </c>
      <c r="K5632" t="s">
        <v>22636</v>
      </c>
    </row>
    <row r="5633" spans="1:11" x14ac:dyDescent="0.3">
      <c r="A5633" t="s">
        <v>22637</v>
      </c>
      <c r="C5633" t="s">
        <v>20</v>
      </c>
      <c r="D5633" t="s">
        <v>22638</v>
      </c>
      <c r="E5633" t="s">
        <v>14059</v>
      </c>
      <c r="F5633" t="s">
        <v>6061</v>
      </c>
      <c r="G5633" t="s">
        <v>42</v>
      </c>
      <c r="H5633">
        <v>0</v>
      </c>
      <c r="I5633">
        <v>0</v>
      </c>
      <c r="J5633">
        <v>0</v>
      </c>
      <c r="K5633" t="s">
        <v>22639</v>
      </c>
    </row>
    <row r="5634" spans="1:11" x14ac:dyDescent="0.3">
      <c r="A5634" t="s">
        <v>22640</v>
      </c>
      <c r="B5634" t="s">
        <v>22641</v>
      </c>
      <c r="C5634" t="s">
        <v>20</v>
      </c>
      <c r="D5634" t="s">
        <v>22642</v>
      </c>
      <c r="E5634" t="s">
        <v>14059</v>
      </c>
      <c r="F5634" t="s">
        <v>14759</v>
      </c>
      <c r="G5634" t="s">
        <v>42</v>
      </c>
      <c r="H5634">
        <v>0</v>
      </c>
      <c r="I5634">
        <v>0</v>
      </c>
      <c r="J5634">
        <v>0</v>
      </c>
      <c r="K5634" t="s">
        <v>22643</v>
      </c>
    </row>
    <row r="5635" spans="1:11" x14ac:dyDescent="0.3">
      <c r="A5635" t="s">
        <v>22644</v>
      </c>
      <c r="C5635" t="s">
        <v>27</v>
      </c>
      <c r="D5635" t="s">
        <v>22645</v>
      </c>
      <c r="E5635" t="s">
        <v>29</v>
      </c>
      <c r="F5635" t="s">
        <v>41</v>
      </c>
      <c r="G5635" t="s">
        <v>42</v>
      </c>
      <c r="H5635">
        <v>0</v>
      </c>
      <c r="I5635">
        <v>0</v>
      </c>
      <c r="J5635">
        <v>0</v>
      </c>
      <c r="K5635" t="s">
        <v>22646</v>
      </c>
    </row>
    <row r="5636" spans="1:11" x14ac:dyDescent="0.3">
      <c r="A5636" t="s">
        <v>22647</v>
      </c>
      <c r="B5636" t="s">
        <v>22648</v>
      </c>
      <c r="C5636" t="s">
        <v>27</v>
      </c>
      <c r="D5636" t="s">
        <v>22649</v>
      </c>
      <c r="E5636" t="s">
        <v>1867</v>
      </c>
      <c r="F5636" t="s">
        <v>6825</v>
      </c>
      <c r="G5636" t="s">
        <v>42</v>
      </c>
      <c r="H5636">
        <v>0</v>
      </c>
      <c r="I5636">
        <v>0</v>
      </c>
      <c r="J5636">
        <v>0</v>
      </c>
      <c r="K5636" t="s">
        <v>22650</v>
      </c>
    </row>
    <row r="5637" spans="1:11" x14ac:dyDescent="0.3">
      <c r="A5637" t="s">
        <v>22651</v>
      </c>
      <c r="C5637" t="s">
        <v>27</v>
      </c>
      <c r="D5637" t="s">
        <v>22652</v>
      </c>
      <c r="E5637" t="s">
        <v>1867</v>
      </c>
      <c r="F5637" t="s">
        <v>4609</v>
      </c>
      <c r="G5637" t="s">
        <v>42</v>
      </c>
      <c r="H5637">
        <v>0</v>
      </c>
      <c r="I5637">
        <v>0</v>
      </c>
      <c r="J5637">
        <v>0</v>
      </c>
      <c r="K5637" t="s">
        <v>22653</v>
      </c>
    </row>
    <row r="5638" spans="1:11" x14ac:dyDescent="0.3">
      <c r="A5638" t="s">
        <v>22654</v>
      </c>
      <c r="B5638" t="s">
        <v>22655</v>
      </c>
      <c r="C5638" t="s">
        <v>27</v>
      </c>
      <c r="D5638" t="s">
        <v>22656</v>
      </c>
      <c r="E5638" t="s">
        <v>1867</v>
      </c>
      <c r="F5638" t="s">
        <v>2482</v>
      </c>
      <c r="G5638" t="s">
        <v>42</v>
      </c>
      <c r="H5638">
        <v>0</v>
      </c>
      <c r="I5638">
        <v>0</v>
      </c>
      <c r="J5638">
        <v>0</v>
      </c>
      <c r="K5638" t="s">
        <v>22657</v>
      </c>
    </row>
    <row r="5639" spans="1:11" x14ac:dyDescent="0.3">
      <c r="A5639" t="s">
        <v>22658</v>
      </c>
      <c r="C5639" t="s">
        <v>27</v>
      </c>
      <c r="D5639" t="s">
        <v>22659</v>
      </c>
      <c r="E5639" t="s">
        <v>1867</v>
      </c>
      <c r="F5639" t="s">
        <v>15181</v>
      </c>
      <c r="G5639" t="s">
        <v>42</v>
      </c>
      <c r="H5639">
        <v>0</v>
      </c>
      <c r="I5639">
        <v>0</v>
      </c>
      <c r="J5639">
        <v>0</v>
      </c>
      <c r="K5639" t="s">
        <v>22660</v>
      </c>
    </row>
    <row r="5640" spans="1:11" x14ac:dyDescent="0.3">
      <c r="A5640" t="s">
        <v>22661</v>
      </c>
      <c r="B5640" t="s">
        <v>22662</v>
      </c>
      <c r="C5640" t="s">
        <v>20</v>
      </c>
      <c r="D5640" t="s">
        <v>22663</v>
      </c>
      <c r="E5640" t="s">
        <v>14059</v>
      </c>
      <c r="F5640" t="s">
        <v>14508</v>
      </c>
      <c r="G5640" t="s">
        <v>42</v>
      </c>
      <c r="H5640">
        <v>0</v>
      </c>
      <c r="I5640">
        <v>0</v>
      </c>
      <c r="J5640">
        <v>0</v>
      </c>
      <c r="K5640" t="s">
        <v>22664</v>
      </c>
    </row>
    <row r="5641" spans="1:11" x14ac:dyDescent="0.3">
      <c r="A5641" t="s">
        <v>22665</v>
      </c>
      <c r="B5641" t="s">
        <v>22666</v>
      </c>
      <c r="C5641" t="s">
        <v>20</v>
      </c>
      <c r="D5641" t="s">
        <v>22667</v>
      </c>
      <c r="E5641" t="s">
        <v>14059</v>
      </c>
      <c r="F5641" t="s">
        <v>1531</v>
      </c>
      <c r="G5641" t="s">
        <v>42</v>
      </c>
      <c r="H5641">
        <v>0</v>
      </c>
      <c r="I5641">
        <v>0</v>
      </c>
      <c r="J5641">
        <v>0</v>
      </c>
      <c r="K5641" t="s">
        <v>22668</v>
      </c>
    </row>
    <row r="5642" spans="1:11" x14ac:dyDescent="0.3">
      <c r="A5642" t="s">
        <v>22669</v>
      </c>
      <c r="B5642" t="s">
        <v>22670</v>
      </c>
      <c r="C5642" t="s">
        <v>20</v>
      </c>
      <c r="D5642" t="s">
        <v>22671</v>
      </c>
      <c r="E5642" t="s">
        <v>14059</v>
      </c>
      <c r="F5642" t="s">
        <v>7493</v>
      </c>
      <c r="G5642" t="s">
        <v>8145</v>
      </c>
      <c r="H5642">
        <v>0</v>
      </c>
      <c r="I5642">
        <v>0</v>
      </c>
      <c r="J5642">
        <v>0</v>
      </c>
      <c r="K5642" t="s">
        <v>22672</v>
      </c>
    </row>
    <row r="5643" spans="1:11" x14ac:dyDescent="0.3">
      <c r="A5643" t="s">
        <v>22673</v>
      </c>
      <c r="B5643" t="s">
        <v>22674</v>
      </c>
      <c r="C5643" t="s">
        <v>27</v>
      </c>
      <c r="D5643" t="s">
        <v>22675</v>
      </c>
      <c r="E5643" t="s">
        <v>1867</v>
      </c>
      <c r="F5643" t="s">
        <v>2224</v>
      </c>
      <c r="G5643" t="s">
        <v>851</v>
      </c>
      <c r="H5643">
        <v>0</v>
      </c>
      <c r="I5643">
        <v>0</v>
      </c>
      <c r="J5643">
        <v>0</v>
      </c>
      <c r="K5643" t="s">
        <v>22676</v>
      </c>
    </row>
    <row r="5644" spans="1:11" x14ac:dyDescent="0.3">
      <c r="A5644" t="s">
        <v>22677</v>
      </c>
      <c r="B5644" t="s">
        <v>22678</v>
      </c>
      <c r="C5644" t="s">
        <v>558</v>
      </c>
      <c r="D5644" t="s">
        <v>22679</v>
      </c>
      <c r="E5644" t="s">
        <v>630</v>
      </c>
      <c r="F5644" t="s">
        <v>14582</v>
      </c>
      <c r="G5644" t="s">
        <v>42</v>
      </c>
      <c r="H5644">
        <v>0</v>
      </c>
      <c r="I5644">
        <v>0</v>
      </c>
      <c r="J5644">
        <v>0</v>
      </c>
      <c r="K5644" t="s">
        <v>22680</v>
      </c>
    </row>
    <row r="5645" spans="1:11" x14ac:dyDescent="0.3">
      <c r="A5645" t="s">
        <v>22681</v>
      </c>
      <c r="C5645" t="s">
        <v>27</v>
      </c>
      <c r="D5645" t="s">
        <v>22682</v>
      </c>
      <c r="E5645" t="s">
        <v>1867</v>
      </c>
      <c r="F5645" t="s">
        <v>16</v>
      </c>
      <c r="G5645" t="s">
        <v>10532</v>
      </c>
      <c r="H5645">
        <v>0</v>
      </c>
      <c r="I5645">
        <v>0</v>
      </c>
      <c r="J5645">
        <v>0</v>
      </c>
      <c r="K5645" t="s">
        <v>22683</v>
      </c>
    </row>
    <row r="5646" spans="1:11" x14ac:dyDescent="0.3">
      <c r="A5646" t="s">
        <v>22684</v>
      </c>
      <c r="C5646" t="s">
        <v>27</v>
      </c>
      <c r="D5646" t="s">
        <v>22685</v>
      </c>
      <c r="E5646" t="s">
        <v>1867</v>
      </c>
      <c r="F5646" t="s">
        <v>16</v>
      </c>
      <c r="G5646" t="s">
        <v>1934</v>
      </c>
      <c r="H5646">
        <v>0</v>
      </c>
      <c r="I5646">
        <v>0</v>
      </c>
      <c r="J5646">
        <v>0</v>
      </c>
      <c r="K5646" t="s">
        <v>22686</v>
      </c>
    </row>
    <row r="5647" spans="1:11" x14ac:dyDescent="0.3">
      <c r="A5647" t="s">
        <v>22687</v>
      </c>
      <c r="C5647" t="s">
        <v>558</v>
      </c>
      <c r="D5647" t="s">
        <v>22688</v>
      </c>
      <c r="E5647" t="s">
        <v>1472</v>
      </c>
      <c r="F5647" t="s">
        <v>16</v>
      </c>
      <c r="G5647" t="s">
        <v>21602</v>
      </c>
      <c r="H5647">
        <v>0</v>
      </c>
      <c r="I5647">
        <v>0</v>
      </c>
      <c r="J5647">
        <v>0</v>
      </c>
      <c r="K5647" t="s">
        <v>22689</v>
      </c>
    </row>
    <row r="5648" spans="1:11" x14ac:dyDescent="0.3">
      <c r="A5648" t="s">
        <v>22690</v>
      </c>
      <c r="B5648" t="s">
        <v>22691</v>
      </c>
      <c r="C5648" t="s">
        <v>147</v>
      </c>
      <c r="D5648" t="s">
        <v>22692</v>
      </c>
      <c r="E5648" t="s">
        <v>183</v>
      </c>
      <c r="F5648" t="s">
        <v>14181</v>
      </c>
      <c r="G5648" t="s">
        <v>42</v>
      </c>
      <c r="H5648">
        <v>0</v>
      </c>
      <c r="I5648">
        <v>0</v>
      </c>
      <c r="J5648">
        <v>0</v>
      </c>
      <c r="K5648" t="s">
        <v>22693</v>
      </c>
    </row>
    <row r="5649" spans="1:11" x14ac:dyDescent="0.3">
      <c r="A5649" t="s">
        <v>22694</v>
      </c>
      <c r="B5649" t="s">
        <v>22695</v>
      </c>
      <c r="C5649" t="s">
        <v>558</v>
      </c>
      <c r="D5649" t="s">
        <v>22696</v>
      </c>
      <c r="E5649" t="s">
        <v>1122</v>
      </c>
      <c r="F5649" t="s">
        <v>22697</v>
      </c>
      <c r="G5649" t="s">
        <v>42</v>
      </c>
      <c r="H5649">
        <v>0</v>
      </c>
      <c r="I5649">
        <v>0</v>
      </c>
      <c r="J5649">
        <v>0</v>
      </c>
      <c r="K5649" t="s">
        <v>22698</v>
      </c>
    </row>
    <row r="5650" spans="1:11" x14ac:dyDescent="0.3">
      <c r="A5650" t="s">
        <v>22699</v>
      </c>
      <c r="B5650" t="s">
        <v>22700</v>
      </c>
      <c r="C5650" t="s">
        <v>27</v>
      </c>
      <c r="D5650" t="s">
        <v>22701</v>
      </c>
      <c r="E5650" t="s">
        <v>1867</v>
      </c>
      <c r="F5650" t="s">
        <v>2770</v>
      </c>
      <c r="G5650" t="s">
        <v>42</v>
      </c>
      <c r="H5650">
        <v>0</v>
      </c>
      <c r="I5650">
        <v>0</v>
      </c>
      <c r="J5650">
        <v>0</v>
      </c>
      <c r="K5650" t="s">
        <v>22702</v>
      </c>
    </row>
    <row r="5651" spans="1:11" x14ac:dyDescent="0.3">
      <c r="A5651" t="s">
        <v>22703</v>
      </c>
      <c r="B5651" t="s">
        <v>22704</v>
      </c>
      <c r="C5651" t="s">
        <v>27</v>
      </c>
      <c r="D5651" t="s">
        <v>22705</v>
      </c>
      <c r="E5651" t="s">
        <v>1867</v>
      </c>
      <c r="F5651" t="s">
        <v>1467</v>
      </c>
      <c r="G5651" t="s">
        <v>42</v>
      </c>
      <c r="H5651">
        <v>0</v>
      </c>
      <c r="I5651">
        <v>0</v>
      </c>
      <c r="J5651">
        <v>0</v>
      </c>
      <c r="K5651" t="s">
        <v>22706</v>
      </c>
    </row>
    <row r="5652" spans="1:11" x14ac:dyDescent="0.3">
      <c r="A5652" t="s">
        <v>22707</v>
      </c>
      <c r="B5652" t="s">
        <v>22708</v>
      </c>
      <c r="C5652" t="s">
        <v>27</v>
      </c>
      <c r="D5652" t="s">
        <v>22709</v>
      </c>
      <c r="E5652" t="s">
        <v>1867</v>
      </c>
      <c r="F5652" t="s">
        <v>2703</v>
      </c>
      <c r="G5652" t="s">
        <v>42</v>
      </c>
      <c r="H5652">
        <v>0</v>
      </c>
      <c r="I5652">
        <v>0</v>
      </c>
      <c r="J5652">
        <v>0</v>
      </c>
      <c r="K5652" t="s">
        <v>22710</v>
      </c>
    </row>
    <row r="5653" spans="1:11" x14ac:dyDescent="0.3">
      <c r="A5653" t="s">
        <v>22711</v>
      </c>
      <c r="C5653" t="s">
        <v>27</v>
      </c>
      <c r="D5653" t="s">
        <v>22712</v>
      </c>
      <c r="E5653" t="s">
        <v>1867</v>
      </c>
      <c r="F5653" t="s">
        <v>1674</v>
      </c>
      <c r="G5653" t="s">
        <v>42</v>
      </c>
      <c r="H5653">
        <v>0</v>
      </c>
      <c r="I5653">
        <v>0</v>
      </c>
      <c r="J5653">
        <v>0</v>
      </c>
      <c r="K5653" t="s">
        <v>22713</v>
      </c>
    </row>
    <row r="5654" spans="1:11" x14ac:dyDescent="0.3">
      <c r="A5654" t="s">
        <v>22714</v>
      </c>
      <c r="B5654" t="s">
        <v>22715</v>
      </c>
      <c r="C5654" t="s">
        <v>13</v>
      </c>
      <c r="D5654" t="s">
        <v>22716</v>
      </c>
      <c r="E5654" t="s">
        <v>15</v>
      </c>
      <c r="F5654" t="s">
        <v>16</v>
      </c>
      <c r="G5654" t="s">
        <v>15846</v>
      </c>
      <c r="H5654">
        <v>0</v>
      </c>
      <c r="I5654">
        <v>0</v>
      </c>
      <c r="J5654">
        <v>0</v>
      </c>
      <c r="K5654" t="s">
        <v>22717</v>
      </c>
    </row>
    <row r="5655" spans="1:11" x14ac:dyDescent="0.3">
      <c r="A5655" t="s">
        <v>22718</v>
      </c>
      <c r="C5655" t="s">
        <v>27</v>
      </c>
      <c r="D5655" t="s">
        <v>22719</v>
      </c>
      <c r="E5655" t="s">
        <v>29</v>
      </c>
      <c r="F5655" t="s">
        <v>41</v>
      </c>
      <c r="G5655" t="s">
        <v>42</v>
      </c>
      <c r="H5655">
        <v>0</v>
      </c>
      <c r="I5655">
        <v>0</v>
      </c>
      <c r="J5655">
        <v>0</v>
      </c>
      <c r="K5655" t="s">
        <v>22720</v>
      </c>
    </row>
    <row r="5656" spans="1:11" x14ac:dyDescent="0.3">
      <c r="A5656" t="s">
        <v>22721</v>
      </c>
      <c r="B5656" t="s">
        <v>22722</v>
      </c>
      <c r="C5656" t="s">
        <v>27</v>
      </c>
      <c r="D5656" t="s">
        <v>22723</v>
      </c>
      <c r="E5656" t="s">
        <v>1867</v>
      </c>
      <c r="F5656" t="s">
        <v>10905</v>
      </c>
      <c r="G5656" t="s">
        <v>22724</v>
      </c>
      <c r="H5656">
        <v>0</v>
      </c>
      <c r="I5656">
        <v>0</v>
      </c>
      <c r="J5656">
        <v>0</v>
      </c>
      <c r="K5656" t="s">
        <v>22725</v>
      </c>
    </row>
    <row r="5657" spans="1:11" x14ac:dyDescent="0.3">
      <c r="A5657" t="s">
        <v>22726</v>
      </c>
      <c r="B5657" t="s">
        <v>22727</v>
      </c>
      <c r="C5657" t="s">
        <v>558</v>
      </c>
      <c r="D5657" t="s">
        <v>22728</v>
      </c>
      <c r="E5657" t="s">
        <v>754</v>
      </c>
      <c r="F5657" t="s">
        <v>41</v>
      </c>
      <c r="G5657" t="s">
        <v>42</v>
      </c>
      <c r="H5657">
        <v>0</v>
      </c>
      <c r="I5657">
        <v>0</v>
      </c>
      <c r="J5657">
        <v>0</v>
      </c>
      <c r="K5657" t="s">
        <v>22729</v>
      </c>
    </row>
    <row r="5658" spans="1:11" x14ac:dyDescent="0.3">
      <c r="A5658" t="s">
        <v>22730</v>
      </c>
      <c r="B5658" t="s">
        <v>22731</v>
      </c>
      <c r="C5658" t="s">
        <v>147</v>
      </c>
      <c r="D5658" t="s">
        <v>22732</v>
      </c>
      <c r="E5658" t="s">
        <v>183</v>
      </c>
      <c r="F5658" t="s">
        <v>16153</v>
      </c>
      <c r="G5658" t="s">
        <v>42</v>
      </c>
      <c r="H5658">
        <v>0</v>
      </c>
      <c r="I5658">
        <v>0</v>
      </c>
      <c r="J5658">
        <v>0</v>
      </c>
      <c r="K5658" t="s">
        <v>22733</v>
      </c>
    </row>
    <row r="5659" spans="1:11" x14ac:dyDescent="0.3">
      <c r="A5659" t="s">
        <v>22734</v>
      </c>
      <c r="B5659" t="s">
        <v>3329</v>
      </c>
      <c r="C5659" t="s">
        <v>20</v>
      </c>
      <c r="D5659" t="s">
        <v>22735</v>
      </c>
      <c r="E5659" t="s">
        <v>14059</v>
      </c>
      <c r="F5659" t="s">
        <v>16</v>
      </c>
      <c r="G5659" t="s">
        <v>22736</v>
      </c>
      <c r="H5659">
        <v>0</v>
      </c>
      <c r="I5659">
        <v>0</v>
      </c>
      <c r="J5659">
        <v>0</v>
      </c>
      <c r="K5659" t="s">
        <v>22737</v>
      </c>
    </row>
    <row r="5660" spans="1:11" x14ac:dyDescent="0.3">
      <c r="A5660" t="s">
        <v>22738</v>
      </c>
      <c r="B5660" t="s">
        <v>22739</v>
      </c>
      <c r="C5660" t="s">
        <v>20</v>
      </c>
      <c r="D5660" t="s">
        <v>22740</v>
      </c>
      <c r="E5660" t="s">
        <v>14059</v>
      </c>
      <c r="F5660" t="s">
        <v>16</v>
      </c>
      <c r="G5660" t="s">
        <v>7904</v>
      </c>
      <c r="H5660">
        <v>0</v>
      </c>
      <c r="I5660">
        <v>0</v>
      </c>
      <c r="J5660">
        <v>0</v>
      </c>
      <c r="K5660" t="s">
        <v>22741</v>
      </c>
    </row>
    <row r="5661" spans="1:11" x14ac:dyDescent="0.3">
      <c r="A5661" t="s">
        <v>22742</v>
      </c>
      <c r="C5661" t="s">
        <v>20</v>
      </c>
      <c r="D5661" t="s">
        <v>22743</v>
      </c>
      <c r="E5661" t="s">
        <v>14059</v>
      </c>
      <c r="F5661" t="s">
        <v>16</v>
      </c>
      <c r="G5661" t="s">
        <v>3120</v>
      </c>
      <c r="H5661">
        <v>0</v>
      </c>
      <c r="I5661">
        <v>0</v>
      </c>
      <c r="J5661">
        <v>0</v>
      </c>
      <c r="K5661" t="s">
        <v>22744</v>
      </c>
    </row>
    <row r="5662" spans="1:11" x14ac:dyDescent="0.3">
      <c r="A5662" t="s">
        <v>22745</v>
      </c>
      <c r="B5662" t="s">
        <v>22746</v>
      </c>
      <c r="C5662" t="s">
        <v>466</v>
      </c>
      <c r="D5662" t="s">
        <v>22747</v>
      </c>
      <c r="E5662" t="s">
        <v>5396</v>
      </c>
      <c r="F5662" t="s">
        <v>41</v>
      </c>
      <c r="G5662" t="s">
        <v>42</v>
      </c>
      <c r="H5662">
        <v>0</v>
      </c>
      <c r="I5662">
        <v>0</v>
      </c>
      <c r="J5662">
        <v>0</v>
      </c>
      <c r="K5662" t="s">
        <v>22748</v>
      </c>
    </row>
    <row r="5663" spans="1:11" x14ac:dyDescent="0.3">
      <c r="A5663" t="s">
        <v>22749</v>
      </c>
      <c r="C5663" t="s">
        <v>27</v>
      </c>
      <c r="D5663" t="s">
        <v>22750</v>
      </c>
      <c r="E5663" t="s">
        <v>29</v>
      </c>
      <c r="F5663" t="s">
        <v>41</v>
      </c>
      <c r="G5663" t="s">
        <v>42</v>
      </c>
      <c r="H5663">
        <v>0</v>
      </c>
      <c r="I5663">
        <v>0</v>
      </c>
      <c r="J5663">
        <v>0</v>
      </c>
      <c r="K5663" t="s">
        <v>22751</v>
      </c>
    </row>
    <row r="5664" spans="1:11" x14ac:dyDescent="0.3">
      <c r="A5664" t="s">
        <v>22752</v>
      </c>
      <c r="B5664" t="s">
        <v>22753</v>
      </c>
      <c r="C5664" t="s">
        <v>13</v>
      </c>
      <c r="D5664" t="s">
        <v>22754</v>
      </c>
      <c r="E5664" t="s">
        <v>13199</v>
      </c>
      <c r="F5664" t="s">
        <v>41</v>
      </c>
      <c r="G5664" t="s">
        <v>42</v>
      </c>
      <c r="H5664">
        <v>0</v>
      </c>
      <c r="I5664">
        <v>0</v>
      </c>
      <c r="J5664">
        <v>0</v>
      </c>
      <c r="K5664" t="s">
        <v>22755</v>
      </c>
    </row>
    <row r="5665" spans="1:11" x14ac:dyDescent="0.3">
      <c r="A5665" t="s">
        <v>22756</v>
      </c>
      <c r="B5665" t="s">
        <v>22757</v>
      </c>
      <c r="C5665" t="s">
        <v>13</v>
      </c>
      <c r="D5665" t="s">
        <v>22758</v>
      </c>
      <c r="E5665" t="s">
        <v>13199</v>
      </c>
      <c r="F5665" t="s">
        <v>41</v>
      </c>
      <c r="G5665" t="s">
        <v>42</v>
      </c>
      <c r="H5665">
        <v>0</v>
      </c>
      <c r="I5665">
        <v>0</v>
      </c>
      <c r="J5665">
        <v>0</v>
      </c>
      <c r="K5665" t="s">
        <v>22759</v>
      </c>
    </row>
    <row r="5666" spans="1:11" x14ac:dyDescent="0.3">
      <c r="A5666" t="s">
        <v>22760</v>
      </c>
      <c r="B5666" t="s">
        <v>22761</v>
      </c>
      <c r="C5666" t="s">
        <v>147</v>
      </c>
      <c r="D5666" t="s">
        <v>22762</v>
      </c>
      <c r="E5666" t="s">
        <v>183</v>
      </c>
      <c r="F5666" t="s">
        <v>2486</v>
      </c>
      <c r="G5666" t="s">
        <v>42</v>
      </c>
      <c r="H5666">
        <v>0</v>
      </c>
      <c r="I5666">
        <v>0</v>
      </c>
      <c r="J5666">
        <v>0</v>
      </c>
      <c r="K5666" t="s">
        <v>22763</v>
      </c>
    </row>
    <row r="5667" spans="1:11" x14ac:dyDescent="0.3">
      <c r="A5667" t="s">
        <v>22764</v>
      </c>
      <c r="B5667" t="s">
        <v>22765</v>
      </c>
      <c r="C5667" t="s">
        <v>13</v>
      </c>
      <c r="D5667" t="s">
        <v>22766</v>
      </c>
      <c r="E5667" t="s">
        <v>13199</v>
      </c>
      <c r="F5667" t="s">
        <v>16</v>
      </c>
      <c r="G5667" t="s">
        <v>8722</v>
      </c>
      <c r="H5667">
        <v>0</v>
      </c>
      <c r="I5667">
        <v>0</v>
      </c>
      <c r="J5667">
        <v>0</v>
      </c>
      <c r="K5667" t="s">
        <v>22767</v>
      </c>
    </row>
    <row r="5668" spans="1:11" x14ac:dyDescent="0.3">
      <c r="A5668" t="s">
        <v>22768</v>
      </c>
      <c r="B5668" t="s">
        <v>22769</v>
      </c>
      <c r="C5668" t="s">
        <v>27</v>
      </c>
      <c r="D5668" t="s">
        <v>22770</v>
      </c>
      <c r="E5668" t="s">
        <v>1867</v>
      </c>
      <c r="F5668" t="s">
        <v>1620</v>
      </c>
      <c r="G5668" t="s">
        <v>42</v>
      </c>
      <c r="H5668">
        <v>0</v>
      </c>
      <c r="I5668">
        <v>0</v>
      </c>
      <c r="J5668">
        <v>0</v>
      </c>
      <c r="K5668" t="s">
        <v>22771</v>
      </c>
    </row>
    <row r="5669" spans="1:11" x14ac:dyDescent="0.3">
      <c r="A5669" t="s">
        <v>22772</v>
      </c>
      <c r="B5669" t="s">
        <v>22773</v>
      </c>
      <c r="C5669" t="s">
        <v>27</v>
      </c>
      <c r="D5669" t="s">
        <v>22774</v>
      </c>
      <c r="E5669" t="s">
        <v>1867</v>
      </c>
      <c r="F5669" t="s">
        <v>14582</v>
      </c>
      <c r="G5669" t="s">
        <v>42</v>
      </c>
      <c r="H5669">
        <v>0</v>
      </c>
      <c r="I5669">
        <v>0</v>
      </c>
      <c r="J5669">
        <v>0</v>
      </c>
      <c r="K5669" t="s">
        <v>22775</v>
      </c>
    </row>
    <row r="5670" spans="1:11" x14ac:dyDescent="0.3">
      <c r="A5670" t="s">
        <v>22776</v>
      </c>
      <c r="B5670" t="s">
        <v>22777</v>
      </c>
      <c r="C5670" t="s">
        <v>27</v>
      </c>
      <c r="E5670" t="s">
        <v>1867</v>
      </c>
      <c r="F5670" t="s">
        <v>302</v>
      </c>
      <c r="G5670" t="s">
        <v>42</v>
      </c>
      <c r="H5670">
        <v>0</v>
      </c>
      <c r="I5670">
        <v>0</v>
      </c>
      <c r="J5670">
        <v>0</v>
      </c>
      <c r="K5670" t="s">
        <v>22778</v>
      </c>
    </row>
    <row r="5671" spans="1:11" x14ac:dyDescent="0.3">
      <c r="A5671" t="s">
        <v>22779</v>
      </c>
      <c r="B5671" t="s">
        <v>22780</v>
      </c>
      <c r="C5671" t="s">
        <v>147</v>
      </c>
      <c r="D5671" t="s">
        <v>22781</v>
      </c>
      <c r="E5671" t="s">
        <v>183</v>
      </c>
      <c r="F5671" t="s">
        <v>302</v>
      </c>
      <c r="G5671" t="s">
        <v>42</v>
      </c>
      <c r="H5671">
        <v>0</v>
      </c>
      <c r="I5671">
        <v>0</v>
      </c>
      <c r="J5671">
        <v>0</v>
      </c>
      <c r="K5671" t="s">
        <v>22782</v>
      </c>
    </row>
    <row r="5672" spans="1:11" x14ac:dyDescent="0.3">
      <c r="A5672" t="s">
        <v>22783</v>
      </c>
      <c r="B5672" t="s">
        <v>22784</v>
      </c>
      <c r="C5672" t="s">
        <v>13</v>
      </c>
      <c r="D5672" t="s">
        <v>22785</v>
      </c>
      <c r="E5672" t="s">
        <v>15</v>
      </c>
      <c r="F5672" t="s">
        <v>41</v>
      </c>
      <c r="G5672" t="s">
        <v>42</v>
      </c>
      <c r="H5672">
        <v>0</v>
      </c>
      <c r="I5672">
        <v>0</v>
      </c>
      <c r="J5672">
        <v>0</v>
      </c>
      <c r="K5672" t="s">
        <v>22786</v>
      </c>
    </row>
    <row r="5673" spans="1:11" x14ac:dyDescent="0.3">
      <c r="A5673" t="s">
        <v>22787</v>
      </c>
      <c r="C5673" t="s">
        <v>558</v>
      </c>
      <c r="D5673" t="s">
        <v>22788</v>
      </c>
      <c r="E5673" t="s">
        <v>754</v>
      </c>
      <c r="F5673" t="s">
        <v>41</v>
      </c>
      <c r="G5673" t="s">
        <v>42</v>
      </c>
      <c r="H5673">
        <v>0</v>
      </c>
      <c r="I5673">
        <v>0</v>
      </c>
      <c r="J5673">
        <v>0</v>
      </c>
      <c r="K5673" t="s">
        <v>22789</v>
      </c>
    </row>
    <row r="5674" spans="1:11" x14ac:dyDescent="0.3">
      <c r="A5674" t="s">
        <v>22790</v>
      </c>
      <c r="B5674" t="s">
        <v>22791</v>
      </c>
      <c r="C5674" t="s">
        <v>27</v>
      </c>
      <c r="D5674" t="s">
        <v>22792</v>
      </c>
      <c r="E5674" t="s">
        <v>1867</v>
      </c>
      <c r="F5674" t="s">
        <v>7622</v>
      </c>
      <c r="G5674" t="s">
        <v>12619</v>
      </c>
      <c r="H5674">
        <v>0</v>
      </c>
      <c r="I5674">
        <v>0</v>
      </c>
      <c r="J5674">
        <v>0</v>
      </c>
      <c r="K5674" t="s">
        <v>22793</v>
      </c>
    </row>
    <row r="5675" spans="1:11" x14ac:dyDescent="0.3">
      <c r="A5675" t="s">
        <v>22794</v>
      </c>
      <c r="B5675" t="s">
        <v>22795</v>
      </c>
      <c r="C5675" t="s">
        <v>20</v>
      </c>
      <c r="D5675" t="s">
        <v>22796</v>
      </c>
      <c r="E5675" t="s">
        <v>14059</v>
      </c>
      <c r="F5675" t="s">
        <v>16</v>
      </c>
      <c r="G5675" t="s">
        <v>22797</v>
      </c>
      <c r="H5675">
        <v>0</v>
      </c>
      <c r="I5675">
        <v>0</v>
      </c>
      <c r="J5675">
        <v>0</v>
      </c>
      <c r="K5675" t="s">
        <v>22798</v>
      </c>
    </row>
    <row r="5676" spans="1:11" x14ac:dyDescent="0.3">
      <c r="A5676" t="s">
        <v>22799</v>
      </c>
      <c r="B5676" t="s">
        <v>22800</v>
      </c>
      <c r="C5676" t="s">
        <v>20</v>
      </c>
      <c r="D5676" t="s">
        <v>22801</v>
      </c>
      <c r="E5676" t="s">
        <v>14059</v>
      </c>
      <c r="F5676" t="s">
        <v>16</v>
      </c>
      <c r="G5676" t="s">
        <v>951</v>
      </c>
      <c r="H5676">
        <v>0</v>
      </c>
      <c r="I5676">
        <v>0</v>
      </c>
      <c r="J5676">
        <v>0</v>
      </c>
      <c r="K5676" t="s">
        <v>22802</v>
      </c>
    </row>
    <row r="5677" spans="1:11" x14ac:dyDescent="0.3">
      <c r="A5677" t="s">
        <v>22803</v>
      </c>
      <c r="B5677" t="s">
        <v>22804</v>
      </c>
      <c r="C5677" t="s">
        <v>13</v>
      </c>
      <c r="D5677" t="s">
        <v>22805</v>
      </c>
      <c r="E5677" t="s">
        <v>13199</v>
      </c>
      <c r="F5677" t="s">
        <v>16</v>
      </c>
      <c r="G5677" t="s">
        <v>512</v>
      </c>
      <c r="H5677">
        <v>0</v>
      </c>
      <c r="I5677">
        <v>0</v>
      </c>
      <c r="J5677">
        <v>0</v>
      </c>
      <c r="K5677" t="s">
        <v>22806</v>
      </c>
    </row>
    <row r="5678" spans="1:11" x14ac:dyDescent="0.3">
      <c r="A5678" t="s">
        <v>22807</v>
      </c>
      <c r="C5678" t="s">
        <v>27</v>
      </c>
      <c r="D5678" t="s">
        <v>22808</v>
      </c>
      <c r="E5678" t="s">
        <v>29</v>
      </c>
      <c r="F5678" t="s">
        <v>41</v>
      </c>
      <c r="G5678" t="s">
        <v>42</v>
      </c>
      <c r="H5678">
        <v>0</v>
      </c>
      <c r="I5678">
        <v>0</v>
      </c>
      <c r="J5678">
        <v>0</v>
      </c>
      <c r="K5678" t="s">
        <v>22809</v>
      </c>
    </row>
    <row r="5679" spans="1:11" x14ac:dyDescent="0.3">
      <c r="A5679" t="s">
        <v>22810</v>
      </c>
      <c r="C5679" t="s">
        <v>27</v>
      </c>
      <c r="D5679" t="s">
        <v>22811</v>
      </c>
      <c r="E5679" t="s">
        <v>1867</v>
      </c>
      <c r="F5679" t="s">
        <v>16</v>
      </c>
      <c r="G5679" t="s">
        <v>7277</v>
      </c>
      <c r="H5679">
        <v>0</v>
      </c>
      <c r="I5679">
        <v>0</v>
      </c>
      <c r="J5679">
        <v>0</v>
      </c>
      <c r="K5679" t="s">
        <v>22812</v>
      </c>
    </row>
    <row r="5680" spans="1:11" x14ac:dyDescent="0.3">
      <c r="A5680" t="s">
        <v>22813</v>
      </c>
      <c r="B5680" t="s">
        <v>22814</v>
      </c>
      <c r="C5680" t="s">
        <v>558</v>
      </c>
      <c r="D5680" t="s">
        <v>22815</v>
      </c>
      <c r="E5680" t="s">
        <v>754</v>
      </c>
      <c r="F5680" t="s">
        <v>16</v>
      </c>
      <c r="G5680" t="s">
        <v>11774</v>
      </c>
      <c r="H5680">
        <v>0</v>
      </c>
      <c r="I5680">
        <v>0</v>
      </c>
      <c r="J5680">
        <v>0</v>
      </c>
      <c r="K5680" t="s">
        <v>22816</v>
      </c>
    </row>
    <row r="5681" spans="1:11" x14ac:dyDescent="0.3">
      <c r="A5681" t="s">
        <v>22817</v>
      </c>
      <c r="B5681" t="s">
        <v>22818</v>
      </c>
      <c r="C5681" t="s">
        <v>27</v>
      </c>
      <c r="D5681" t="s">
        <v>22819</v>
      </c>
      <c r="E5681" t="s">
        <v>1867</v>
      </c>
      <c r="F5681" t="s">
        <v>8181</v>
      </c>
      <c r="G5681" t="s">
        <v>42</v>
      </c>
      <c r="H5681">
        <v>0</v>
      </c>
      <c r="I5681">
        <v>0</v>
      </c>
      <c r="J5681">
        <v>0</v>
      </c>
      <c r="K5681" t="s">
        <v>22820</v>
      </c>
    </row>
    <row r="5682" spans="1:11" x14ac:dyDescent="0.3">
      <c r="A5682" t="s">
        <v>22821</v>
      </c>
      <c r="B5682" t="s">
        <v>22822</v>
      </c>
      <c r="C5682" t="s">
        <v>558</v>
      </c>
      <c r="D5682" t="s">
        <v>22823</v>
      </c>
      <c r="E5682" t="s">
        <v>754</v>
      </c>
      <c r="F5682" t="s">
        <v>41</v>
      </c>
      <c r="G5682" t="s">
        <v>42</v>
      </c>
      <c r="H5682">
        <v>0</v>
      </c>
      <c r="I5682">
        <v>0</v>
      </c>
      <c r="J5682">
        <v>0</v>
      </c>
      <c r="K5682" t="s">
        <v>22824</v>
      </c>
    </row>
    <row r="5683" spans="1:11" x14ac:dyDescent="0.3">
      <c r="A5683" t="s">
        <v>22825</v>
      </c>
      <c r="B5683" t="s">
        <v>22826</v>
      </c>
      <c r="C5683" t="s">
        <v>20</v>
      </c>
      <c r="D5683" t="s">
        <v>22827</v>
      </c>
      <c r="E5683" t="s">
        <v>14059</v>
      </c>
      <c r="F5683" t="s">
        <v>16</v>
      </c>
      <c r="G5683" t="s">
        <v>8145</v>
      </c>
      <c r="H5683">
        <v>0</v>
      </c>
      <c r="I5683">
        <v>0</v>
      </c>
      <c r="J5683">
        <v>0</v>
      </c>
      <c r="K5683" t="s">
        <v>22828</v>
      </c>
    </row>
    <row r="5684" spans="1:11" x14ac:dyDescent="0.3">
      <c r="A5684" t="s">
        <v>22829</v>
      </c>
      <c r="B5684" t="s">
        <v>22830</v>
      </c>
      <c r="C5684" t="s">
        <v>27</v>
      </c>
      <c r="D5684" t="s">
        <v>22831</v>
      </c>
      <c r="E5684" t="s">
        <v>1867</v>
      </c>
      <c r="F5684" t="s">
        <v>11292</v>
      </c>
      <c r="G5684" t="s">
        <v>42</v>
      </c>
      <c r="H5684">
        <v>0</v>
      </c>
      <c r="I5684">
        <v>0</v>
      </c>
      <c r="J5684">
        <v>0</v>
      </c>
      <c r="K5684" t="s">
        <v>22832</v>
      </c>
    </row>
    <row r="5685" spans="1:11" x14ac:dyDescent="0.3">
      <c r="A5685" t="s">
        <v>22833</v>
      </c>
      <c r="B5685" t="s">
        <v>22834</v>
      </c>
      <c r="C5685" t="s">
        <v>20</v>
      </c>
      <c r="D5685" t="s">
        <v>22835</v>
      </c>
      <c r="E5685" t="s">
        <v>14059</v>
      </c>
      <c r="F5685" t="s">
        <v>16</v>
      </c>
      <c r="G5685" t="s">
        <v>7236</v>
      </c>
      <c r="H5685">
        <v>0</v>
      </c>
      <c r="I5685">
        <v>0</v>
      </c>
      <c r="J5685">
        <v>0</v>
      </c>
      <c r="K5685" t="s">
        <v>22836</v>
      </c>
    </row>
    <row r="5686" spans="1:11" x14ac:dyDescent="0.3">
      <c r="A5686" t="s">
        <v>22837</v>
      </c>
      <c r="B5686" t="s">
        <v>16898</v>
      </c>
      <c r="C5686" t="s">
        <v>13</v>
      </c>
      <c r="D5686" t="e">
        <f>소음계.</f>
        <v>#NAME?</v>
      </c>
      <c r="E5686" t="s">
        <v>13199</v>
      </c>
      <c r="F5686" t="s">
        <v>16</v>
      </c>
      <c r="G5686" t="s">
        <v>1127</v>
      </c>
      <c r="H5686">
        <v>0</v>
      </c>
      <c r="I5686">
        <v>0</v>
      </c>
      <c r="J5686">
        <v>0</v>
      </c>
      <c r="K5686" t="s">
        <v>22838</v>
      </c>
    </row>
    <row r="5687" spans="1:11" x14ac:dyDescent="0.3">
      <c r="A5687" t="s">
        <v>22839</v>
      </c>
      <c r="B5687" t="s">
        <v>22840</v>
      </c>
      <c r="C5687" t="s">
        <v>13</v>
      </c>
      <c r="D5687" t="s">
        <v>22841</v>
      </c>
      <c r="E5687" t="s">
        <v>13199</v>
      </c>
      <c r="F5687" t="s">
        <v>16</v>
      </c>
      <c r="G5687" t="s">
        <v>3291</v>
      </c>
      <c r="H5687">
        <v>0</v>
      </c>
      <c r="I5687">
        <v>0</v>
      </c>
      <c r="J5687">
        <v>0</v>
      </c>
      <c r="K5687" t="s">
        <v>22842</v>
      </c>
    </row>
    <row r="5688" spans="1:11" x14ac:dyDescent="0.3">
      <c r="A5688" t="s">
        <v>22843</v>
      </c>
      <c r="C5688" t="s">
        <v>27</v>
      </c>
      <c r="D5688" t="s">
        <v>22508</v>
      </c>
      <c r="E5688" t="s">
        <v>29</v>
      </c>
      <c r="F5688" t="s">
        <v>41</v>
      </c>
      <c r="G5688" t="s">
        <v>42</v>
      </c>
      <c r="H5688">
        <v>0</v>
      </c>
      <c r="I5688">
        <v>0</v>
      </c>
      <c r="J5688">
        <v>0</v>
      </c>
      <c r="K5688" t="s">
        <v>22844</v>
      </c>
    </row>
    <row r="5689" spans="1:11" x14ac:dyDescent="0.3">
      <c r="A5689" t="s">
        <v>22845</v>
      </c>
      <c r="B5689" t="s">
        <v>22846</v>
      </c>
      <c r="C5689" t="s">
        <v>13</v>
      </c>
      <c r="D5689" t="s">
        <v>22847</v>
      </c>
      <c r="E5689" t="s">
        <v>13199</v>
      </c>
      <c r="F5689" t="s">
        <v>16</v>
      </c>
      <c r="G5689" t="s">
        <v>12901</v>
      </c>
      <c r="H5689">
        <v>0</v>
      </c>
      <c r="I5689">
        <v>0</v>
      </c>
      <c r="J5689">
        <v>0</v>
      </c>
      <c r="K5689" t="s">
        <v>22848</v>
      </c>
    </row>
    <row r="5690" spans="1:11" x14ac:dyDescent="0.3">
      <c r="A5690" t="s">
        <v>22849</v>
      </c>
      <c r="B5690" t="s">
        <v>22850</v>
      </c>
      <c r="C5690" t="s">
        <v>558</v>
      </c>
      <c r="D5690" t="s">
        <v>22851</v>
      </c>
      <c r="E5690" t="s">
        <v>2102</v>
      </c>
      <c r="F5690" t="s">
        <v>6890</v>
      </c>
      <c r="G5690" t="s">
        <v>22852</v>
      </c>
      <c r="H5690">
        <v>0</v>
      </c>
      <c r="I5690">
        <v>0</v>
      </c>
      <c r="J5690">
        <v>0</v>
      </c>
      <c r="K5690" t="s">
        <v>22853</v>
      </c>
    </row>
    <row r="5691" spans="1:11" x14ac:dyDescent="0.3">
      <c r="A5691" t="s">
        <v>22854</v>
      </c>
      <c r="B5691" t="s">
        <v>22855</v>
      </c>
      <c r="C5691" t="s">
        <v>27</v>
      </c>
      <c r="D5691" t="s">
        <v>22856</v>
      </c>
      <c r="E5691" t="s">
        <v>1867</v>
      </c>
      <c r="F5691" t="s">
        <v>160</v>
      </c>
      <c r="G5691" t="s">
        <v>42</v>
      </c>
      <c r="H5691">
        <v>0</v>
      </c>
      <c r="I5691">
        <v>0</v>
      </c>
      <c r="J5691">
        <v>0</v>
      </c>
      <c r="K5691" t="s">
        <v>22857</v>
      </c>
    </row>
    <row r="5692" spans="1:11" x14ac:dyDescent="0.3">
      <c r="A5692" t="s">
        <v>22858</v>
      </c>
      <c r="B5692" t="s">
        <v>22859</v>
      </c>
      <c r="C5692" t="s">
        <v>147</v>
      </c>
      <c r="D5692" t="s">
        <v>22860</v>
      </c>
      <c r="E5692" t="s">
        <v>183</v>
      </c>
      <c r="F5692" t="s">
        <v>3421</v>
      </c>
      <c r="G5692" t="s">
        <v>42</v>
      </c>
      <c r="H5692">
        <v>0</v>
      </c>
      <c r="I5692">
        <v>0</v>
      </c>
      <c r="J5692">
        <v>0</v>
      </c>
      <c r="K5692" t="s">
        <v>22861</v>
      </c>
    </row>
    <row r="5693" spans="1:11" x14ac:dyDescent="0.3">
      <c r="A5693" t="s">
        <v>22862</v>
      </c>
      <c r="B5693" t="s">
        <v>22863</v>
      </c>
      <c r="C5693" t="s">
        <v>558</v>
      </c>
      <c r="D5693" t="s">
        <v>22864</v>
      </c>
      <c r="E5693" t="s">
        <v>560</v>
      </c>
      <c r="F5693" t="s">
        <v>1981</v>
      </c>
      <c r="G5693" t="s">
        <v>42</v>
      </c>
      <c r="H5693">
        <v>0</v>
      </c>
      <c r="I5693">
        <v>0</v>
      </c>
      <c r="J5693">
        <v>0</v>
      </c>
      <c r="K5693" t="s">
        <v>22865</v>
      </c>
    </row>
    <row r="5694" spans="1:11" x14ac:dyDescent="0.3">
      <c r="A5694" t="s">
        <v>22866</v>
      </c>
      <c r="B5694" t="s">
        <v>22867</v>
      </c>
      <c r="C5694" t="s">
        <v>27</v>
      </c>
      <c r="D5694" t="s">
        <v>22868</v>
      </c>
      <c r="E5694" t="s">
        <v>1867</v>
      </c>
      <c r="F5694" t="s">
        <v>384</v>
      </c>
      <c r="G5694" t="s">
        <v>42</v>
      </c>
      <c r="H5694">
        <v>0</v>
      </c>
      <c r="I5694">
        <v>0</v>
      </c>
      <c r="J5694">
        <v>0</v>
      </c>
      <c r="K5694" t="s">
        <v>22869</v>
      </c>
    </row>
    <row r="5695" spans="1:11" x14ac:dyDescent="0.3">
      <c r="A5695" t="s">
        <v>22870</v>
      </c>
      <c r="B5695" t="s">
        <v>22871</v>
      </c>
      <c r="C5695" t="s">
        <v>27</v>
      </c>
      <c r="D5695" t="s">
        <v>22872</v>
      </c>
      <c r="E5695" t="s">
        <v>1867</v>
      </c>
      <c r="F5695" t="s">
        <v>2482</v>
      </c>
      <c r="G5695" t="s">
        <v>42</v>
      </c>
      <c r="H5695">
        <v>0</v>
      </c>
      <c r="I5695">
        <v>0</v>
      </c>
      <c r="J5695">
        <v>0</v>
      </c>
      <c r="K5695" t="s">
        <v>22873</v>
      </c>
    </row>
    <row r="5696" spans="1:11" x14ac:dyDescent="0.3">
      <c r="A5696" t="s">
        <v>22874</v>
      </c>
      <c r="B5696" t="s">
        <v>22875</v>
      </c>
      <c r="C5696" t="s">
        <v>558</v>
      </c>
      <c r="D5696" t="s">
        <v>22876</v>
      </c>
      <c r="E5696" t="s">
        <v>560</v>
      </c>
      <c r="F5696" t="s">
        <v>16</v>
      </c>
      <c r="G5696" t="s">
        <v>18826</v>
      </c>
      <c r="H5696">
        <v>0</v>
      </c>
      <c r="I5696">
        <v>0</v>
      </c>
      <c r="J5696">
        <v>0</v>
      </c>
      <c r="K5696" t="s">
        <v>22877</v>
      </c>
    </row>
    <row r="5697" spans="1:11" x14ac:dyDescent="0.3">
      <c r="A5697" t="s">
        <v>22878</v>
      </c>
      <c r="C5697" t="s">
        <v>27</v>
      </c>
      <c r="D5697" t="s">
        <v>22879</v>
      </c>
      <c r="E5697" t="s">
        <v>29</v>
      </c>
      <c r="F5697" t="s">
        <v>41</v>
      </c>
      <c r="G5697" t="s">
        <v>42</v>
      </c>
      <c r="H5697">
        <v>0</v>
      </c>
      <c r="I5697">
        <v>0</v>
      </c>
      <c r="J5697">
        <v>0</v>
      </c>
      <c r="K5697" t="s">
        <v>22880</v>
      </c>
    </row>
    <row r="5698" spans="1:11" x14ac:dyDescent="0.3">
      <c r="A5698" t="s">
        <v>22881</v>
      </c>
      <c r="B5698" t="s">
        <v>22882</v>
      </c>
      <c r="C5698" t="s">
        <v>20</v>
      </c>
      <c r="D5698" t="s">
        <v>22883</v>
      </c>
      <c r="E5698" t="s">
        <v>14059</v>
      </c>
      <c r="F5698" t="s">
        <v>16</v>
      </c>
      <c r="G5698" t="s">
        <v>756</v>
      </c>
      <c r="H5698">
        <v>0</v>
      </c>
      <c r="I5698">
        <v>0</v>
      </c>
      <c r="J5698">
        <v>0</v>
      </c>
      <c r="K5698" t="s">
        <v>22884</v>
      </c>
    </row>
    <row r="5699" spans="1:11" x14ac:dyDescent="0.3">
      <c r="A5699" t="s">
        <v>22885</v>
      </c>
      <c r="B5699" t="s">
        <v>22886</v>
      </c>
      <c r="C5699" t="s">
        <v>27</v>
      </c>
      <c r="D5699" t="s">
        <v>22887</v>
      </c>
      <c r="E5699" t="s">
        <v>1867</v>
      </c>
      <c r="F5699" t="s">
        <v>3257</v>
      </c>
      <c r="G5699" t="s">
        <v>42</v>
      </c>
      <c r="H5699">
        <v>0</v>
      </c>
      <c r="I5699">
        <v>0</v>
      </c>
      <c r="J5699">
        <v>0</v>
      </c>
      <c r="K5699" t="s">
        <v>22888</v>
      </c>
    </row>
    <row r="5700" spans="1:11" x14ac:dyDescent="0.3">
      <c r="A5700" t="s">
        <v>22889</v>
      </c>
      <c r="B5700" t="s">
        <v>22890</v>
      </c>
      <c r="C5700" t="s">
        <v>20</v>
      </c>
      <c r="D5700" t="s">
        <v>22891</v>
      </c>
      <c r="E5700" t="s">
        <v>14059</v>
      </c>
      <c r="F5700" t="s">
        <v>16</v>
      </c>
      <c r="G5700" t="s">
        <v>12619</v>
      </c>
      <c r="H5700">
        <v>0</v>
      </c>
      <c r="I5700">
        <v>0</v>
      </c>
      <c r="J5700">
        <v>0</v>
      </c>
      <c r="K5700" t="s">
        <v>22892</v>
      </c>
    </row>
    <row r="5701" spans="1:11" x14ac:dyDescent="0.3">
      <c r="A5701" t="s">
        <v>22893</v>
      </c>
      <c r="B5701" t="s">
        <v>22894</v>
      </c>
      <c r="C5701" t="s">
        <v>27</v>
      </c>
      <c r="D5701" t="s">
        <v>22895</v>
      </c>
      <c r="E5701" t="s">
        <v>1867</v>
      </c>
      <c r="F5701" t="s">
        <v>13885</v>
      </c>
      <c r="G5701" t="s">
        <v>42</v>
      </c>
      <c r="H5701">
        <v>0</v>
      </c>
      <c r="I5701">
        <v>0</v>
      </c>
      <c r="J5701">
        <v>0</v>
      </c>
      <c r="K5701" t="s">
        <v>22896</v>
      </c>
    </row>
    <row r="5702" spans="1:11" x14ac:dyDescent="0.3">
      <c r="A5702" t="s">
        <v>22897</v>
      </c>
      <c r="B5702" t="s">
        <v>22898</v>
      </c>
      <c r="C5702" t="s">
        <v>27</v>
      </c>
      <c r="D5702" t="s">
        <v>22899</v>
      </c>
      <c r="E5702" t="s">
        <v>1867</v>
      </c>
      <c r="F5702" t="s">
        <v>835</v>
      </c>
      <c r="G5702" t="s">
        <v>42</v>
      </c>
      <c r="H5702">
        <v>0</v>
      </c>
      <c r="I5702">
        <v>0</v>
      </c>
      <c r="J5702">
        <v>0</v>
      </c>
      <c r="K5702" t="s">
        <v>22900</v>
      </c>
    </row>
    <row r="5703" spans="1:11" x14ac:dyDescent="0.3">
      <c r="A5703" t="s">
        <v>22901</v>
      </c>
      <c r="B5703" t="s">
        <v>22902</v>
      </c>
      <c r="C5703" t="s">
        <v>27</v>
      </c>
      <c r="D5703" t="s">
        <v>22903</v>
      </c>
      <c r="E5703" t="s">
        <v>1867</v>
      </c>
      <c r="F5703" t="s">
        <v>835</v>
      </c>
      <c r="G5703" t="s">
        <v>42</v>
      </c>
      <c r="H5703">
        <v>0</v>
      </c>
      <c r="I5703">
        <v>0</v>
      </c>
      <c r="J5703">
        <v>0</v>
      </c>
      <c r="K5703" t="s">
        <v>22904</v>
      </c>
    </row>
    <row r="5704" spans="1:11" x14ac:dyDescent="0.3">
      <c r="A5704" t="s">
        <v>22905</v>
      </c>
      <c r="B5704" t="s">
        <v>22906</v>
      </c>
      <c r="C5704" t="s">
        <v>27</v>
      </c>
      <c r="D5704" t="s">
        <v>22907</v>
      </c>
      <c r="E5704" t="s">
        <v>1867</v>
      </c>
      <c r="F5704" t="s">
        <v>2572</v>
      </c>
      <c r="G5704" t="s">
        <v>42</v>
      </c>
      <c r="H5704">
        <v>0</v>
      </c>
      <c r="I5704">
        <v>0</v>
      </c>
      <c r="J5704">
        <v>0</v>
      </c>
      <c r="K5704" t="s">
        <v>22908</v>
      </c>
    </row>
    <row r="5705" spans="1:11" x14ac:dyDescent="0.3">
      <c r="A5705" t="s">
        <v>22909</v>
      </c>
      <c r="B5705" t="s">
        <v>22910</v>
      </c>
      <c r="C5705" t="s">
        <v>558</v>
      </c>
      <c r="D5705" t="s">
        <v>22911</v>
      </c>
      <c r="E5705" t="s">
        <v>1692</v>
      </c>
      <c r="F5705" t="s">
        <v>1247</v>
      </c>
      <c r="G5705" t="s">
        <v>7351</v>
      </c>
      <c r="H5705">
        <v>0</v>
      </c>
      <c r="I5705">
        <v>0</v>
      </c>
      <c r="J5705">
        <v>0</v>
      </c>
      <c r="K5705" t="s">
        <v>22912</v>
      </c>
    </row>
    <row r="5706" spans="1:11" x14ac:dyDescent="0.3">
      <c r="A5706" t="s">
        <v>22913</v>
      </c>
      <c r="B5706" t="s">
        <v>22914</v>
      </c>
      <c r="C5706" t="s">
        <v>20</v>
      </c>
      <c r="D5706" t="s">
        <v>22915</v>
      </c>
      <c r="E5706" t="s">
        <v>14059</v>
      </c>
      <c r="F5706" t="s">
        <v>16</v>
      </c>
      <c r="G5706" t="s">
        <v>12348</v>
      </c>
      <c r="H5706">
        <v>0</v>
      </c>
      <c r="I5706">
        <v>0</v>
      </c>
      <c r="J5706">
        <v>0</v>
      </c>
      <c r="K5706" t="s">
        <v>22916</v>
      </c>
    </row>
    <row r="5707" spans="1:11" x14ac:dyDescent="0.3">
      <c r="A5707" t="s">
        <v>22917</v>
      </c>
      <c r="B5707" t="s">
        <v>22918</v>
      </c>
      <c r="C5707" t="s">
        <v>13</v>
      </c>
      <c r="D5707" t="s">
        <v>22919</v>
      </c>
      <c r="E5707" t="s">
        <v>13199</v>
      </c>
      <c r="F5707" t="s">
        <v>41</v>
      </c>
      <c r="G5707" t="s">
        <v>42</v>
      </c>
      <c r="H5707">
        <v>0</v>
      </c>
      <c r="I5707">
        <v>0</v>
      </c>
      <c r="J5707">
        <v>0</v>
      </c>
      <c r="K5707" t="s">
        <v>22920</v>
      </c>
    </row>
    <row r="5708" spans="1:11" x14ac:dyDescent="0.3">
      <c r="A5708" t="s">
        <v>22921</v>
      </c>
      <c r="B5708" t="s">
        <v>22918</v>
      </c>
      <c r="C5708" t="s">
        <v>13</v>
      </c>
      <c r="D5708" t="s">
        <v>22919</v>
      </c>
      <c r="E5708" t="s">
        <v>13199</v>
      </c>
      <c r="F5708" t="s">
        <v>16</v>
      </c>
      <c r="G5708" t="s">
        <v>22922</v>
      </c>
      <c r="H5708">
        <v>0</v>
      </c>
      <c r="I5708">
        <v>0</v>
      </c>
      <c r="J5708">
        <v>0</v>
      </c>
      <c r="K5708" t="s">
        <v>22923</v>
      </c>
    </row>
    <row r="5709" spans="1:11" x14ac:dyDescent="0.3">
      <c r="A5709" t="s">
        <v>22924</v>
      </c>
      <c r="B5709" t="s">
        <v>22925</v>
      </c>
      <c r="C5709" t="s">
        <v>27</v>
      </c>
      <c r="D5709" t="s">
        <v>22926</v>
      </c>
      <c r="E5709" t="s">
        <v>1867</v>
      </c>
      <c r="F5709" t="s">
        <v>22927</v>
      </c>
      <c r="G5709" t="s">
        <v>42</v>
      </c>
      <c r="H5709">
        <v>0</v>
      </c>
      <c r="I5709">
        <v>0</v>
      </c>
      <c r="J5709">
        <v>0</v>
      </c>
      <c r="K5709" t="s">
        <v>22928</v>
      </c>
    </row>
    <row r="5710" spans="1:11" x14ac:dyDescent="0.3">
      <c r="A5710" t="s">
        <v>22929</v>
      </c>
      <c r="B5710" t="s">
        <v>22930</v>
      </c>
      <c r="C5710" t="s">
        <v>558</v>
      </c>
      <c r="D5710" t="s">
        <v>22931</v>
      </c>
      <c r="E5710" t="s">
        <v>560</v>
      </c>
      <c r="F5710" t="s">
        <v>2852</v>
      </c>
      <c r="G5710" t="s">
        <v>7351</v>
      </c>
      <c r="H5710">
        <v>0</v>
      </c>
      <c r="I5710">
        <v>0</v>
      </c>
      <c r="J5710">
        <v>0</v>
      </c>
      <c r="K5710" t="s">
        <v>22932</v>
      </c>
    </row>
    <row r="5711" spans="1:11" x14ac:dyDescent="0.3">
      <c r="A5711" t="s">
        <v>22933</v>
      </c>
      <c r="B5711" t="s">
        <v>22934</v>
      </c>
      <c r="C5711" t="s">
        <v>20</v>
      </c>
      <c r="D5711" t="s">
        <v>22935</v>
      </c>
      <c r="E5711" t="s">
        <v>14059</v>
      </c>
      <c r="F5711" t="s">
        <v>7555</v>
      </c>
      <c r="G5711" t="s">
        <v>42</v>
      </c>
      <c r="H5711">
        <v>0</v>
      </c>
      <c r="I5711">
        <v>0</v>
      </c>
      <c r="J5711">
        <v>0</v>
      </c>
      <c r="K5711" t="s">
        <v>22936</v>
      </c>
    </row>
    <row r="5712" spans="1:11" x14ac:dyDescent="0.3">
      <c r="A5712" t="s">
        <v>22937</v>
      </c>
      <c r="B5712" t="s">
        <v>22938</v>
      </c>
      <c r="C5712" t="s">
        <v>558</v>
      </c>
      <c r="D5712" t="s">
        <v>22939</v>
      </c>
      <c r="E5712" t="s">
        <v>1692</v>
      </c>
      <c r="F5712" t="s">
        <v>16</v>
      </c>
      <c r="G5712" t="s">
        <v>4574</v>
      </c>
      <c r="H5712">
        <v>0</v>
      </c>
      <c r="I5712">
        <v>0</v>
      </c>
      <c r="J5712">
        <v>0</v>
      </c>
      <c r="K5712" t="s">
        <v>22940</v>
      </c>
    </row>
    <row r="5713" spans="1:11" x14ac:dyDescent="0.3">
      <c r="A5713" t="s">
        <v>22941</v>
      </c>
      <c r="B5713" t="s">
        <v>22942</v>
      </c>
      <c r="C5713" t="s">
        <v>13</v>
      </c>
      <c r="D5713" t="s">
        <v>22943</v>
      </c>
      <c r="E5713" t="s">
        <v>13199</v>
      </c>
      <c r="F5713" t="s">
        <v>3004</v>
      </c>
      <c r="G5713" t="s">
        <v>7351</v>
      </c>
      <c r="H5713">
        <v>0</v>
      </c>
      <c r="I5713">
        <v>0</v>
      </c>
      <c r="J5713">
        <v>0</v>
      </c>
      <c r="K5713" t="s">
        <v>22944</v>
      </c>
    </row>
    <row r="5714" spans="1:11" x14ac:dyDescent="0.3">
      <c r="A5714" t="s">
        <v>22945</v>
      </c>
      <c r="B5714" t="s">
        <v>22946</v>
      </c>
      <c r="C5714" t="s">
        <v>13</v>
      </c>
      <c r="D5714" t="s">
        <v>22947</v>
      </c>
      <c r="E5714" t="s">
        <v>13199</v>
      </c>
      <c r="F5714" t="s">
        <v>16</v>
      </c>
      <c r="G5714" t="s">
        <v>8162</v>
      </c>
      <c r="H5714">
        <v>0</v>
      </c>
      <c r="I5714">
        <v>0</v>
      </c>
      <c r="J5714">
        <v>0</v>
      </c>
      <c r="K5714" t="s">
        <v>22948</v>
      </c>
    </row>
    <row r="5715" spans="1:11" x14ac:dyDescent="0.3">
      <c r="A5715" t="s">
        <v>22949</v>
      </c>
      <c r="B5715" t="s">
        <v>22950</v>
      </c>
      <c r="C5715" t="s">
        <v>27</v>
      </c>
      <c r="D5715" t="s">
        <v>22951</v>
      </c>
      <c r="E5715" t="s">
        <v>1867</v>
      </c>
      <c r="F5715" t="s">
        <v>5281</v>
      </c>
      <c r="G5715" t="s">
        <v>42</v>
      </c>
      <c r="H5715">
        <v>0</v>
      </c>
      <c r="I5715">
        <v>0</v>
      </c>
      <c r="J5715">
        <v>0</v>
      </c>
      <c r="K5715" t="s">
        <v>22952</v>
      </c>
    </row>
    <row r="5716" spans="1:11" x14ac:dyDescent="0.3">
      <c r="A5716" t="s">
        <v>22953</v>
      </c>
      <c r="C5716" t="s">
        <v>20</v>
      </c>
      <c r="D5716" t="s">
        <v>22954</v>
      </c>
      <c r="E5716" t="s">
        <v>14059</v>
      </c>
      <c r="F5716" t="s">
        <v>16</v>
      </c>
      <c r="G5716" t="s">
        <v>42</v>
      </c>
      <c r="H5716">
        <v>0</v>
      </c>
      <c r="I5716">
        <v>0</v>
      </c>
      <c r="J5716">
        <v>0</v>
      </c>
      <c r="K5716" t="s">
        <v>22955</v>
      </c>
    </row>
    <row r="5717" spans="1:11" x14ac:dyDescent="0.3">
      <c r="A5717" t="s">
        <v>22956</v>
      </c>
      <c r="B5717" t="s">
        <v>18747</v>
      </c>
      <c r="C5717" t="s">
        <v>20</v>
      </c>
      <c r="D5717" t="s">
        <v>22957</v>
      </c>
      <c r="E5717" t="s">
        <v>14059</v>
      </c>
      <c r="F5717" t="s">
        <v>16</v>
      </c>
      <c r="G5717" t="s">
        <v>16663</v>
      </c>
      <c r="H5717">
        <v>0</v>
      </c>
      <c r="I5717">
        <v>0</v>
      </c>
      <c r="J5717">
        <v>0</v>
      </c>
      <c r="K5717" t="s">
        <v>22958</v>
      </c>
    </row>
    <row r="5718" spans="1:11" x14ac:dyDescent="0.3">
      <c r="A5718" t="s">
        <v>22959</v>
      </c>
      <c r="B5718" t="s">
        <v>18751</v>
      </c>
      <c r="C5718" t="s">
        <v>20</v>
      </c>
      <c r="D5718" t="s">
        <v>22960</v>
      </c>
      <c r="E5718" t="s">
        <v>14059</v>
      </c>
      <c r="F5718" t="s">
        <v>16</v>
      </c>
      <c r="G5718" t="s">
        <v>13739</v>
      </c>
      <c r="H5718">
        <v>0</v>
      </c>
      <c r="I5718">
        <v>0</v>
      </c>
      <c r="J5718">
        <v>0</v>
      </c>
      <c r="K5718" t="s">
        <v>22961</v>
      </c>
    </row>
    <row r="5719" spans="1:11" x14ac:dyDescent="0.3">
      <c r="A5719" t="s">
        <v>22962</v>
      </c>
      <c r="B5719" t="s">
        <v>22963</v>
      </c>
      <c r="C5719" t="s">
        <v>13</v>
      </c>
      <c r="D5719" t="s">
        <v>22964</v>
      </c>
      <c r="E5719" t="s">
        <v>13199</v>
      </c>
      <c r="F5719" t="s">
        <v>41</v>
      </c>
      <c r="G5719" t="s">
        <v>42</v>
      </c>
      <c r="H5719">
        <v>0</v>
      </c>
      <c r="I5719">
        <v>0</v>
      </c>
      <c r="J5719">
        <v>0</v>
      </c>
      <c r="K5719" t="s">
        <v>22965</v>
      </c>
    </row>
    <row r="5720" spans="1:11" x14ac:dyDescent="0.3">
      <c r="A5720" t="s">
        <v>22966</v>
      </c>
      <c r="B5720" t="s">
        <v>22967</v>
      </c>
      <c r="C5720" t="s">
        <v>13</v>
      </c>
      <c r="D5720" t="s">
        <v>22968</v>
      </c>
      <c r="E5720" t="s">
        <v>13199</v>
      </c>
      <c r="F5720" t="s">
        <v>16</v>
      </c>
      <c r="G5720" t="s">
        <v>2350</v>
      </c>
      <c r="H5720">
        <v>0</v>
      </c>
      <c r="I5720">
        <v>0</v>
      </c>
      <c r="J5720">
        <v>0</v>
      </c>
      <c r="K5720" t="s">
        <v>22969</v>
      </c>
    </row>
    <row r="5721" spans="1:11" x14ac:dyDescent="0.3">
      <c r="A5721" t="s">
        <v>22970</v>
      </c>
      <c r="B5721" t="s">
        <v>22971</v>
      </c>
      <c r="C5721" t="s">
        <v>13</v>
      </c>
      <c r="D5721" t="s">
        <v>22972</v>
      </c>
      <c r="E5721" t="s">
        <v>13199</v>
      </c>
      <c r="F5721" t="s">
        <v>41</v>
      </c>
      <c r="G5721" t="s">
        <v>42</v>
      </c>
      <c r="H5721">
        <v>0</v>
      </c>
      <c r="I5721">
        <v>0</v>
      </c>
      <c r="J5721">
        <v>0</v>
      </c>
      <c r="K5721" t="s">
        <v>22973</v>
      </c>
    </row>
    <row r="5722" spans="1:11" x14ac:dyDescent="0.3">
      <c r="A5722" t="s">
        <v>22974</v>
      </c>
      <c r="B5722" t="s">
        <v>22975</v>
      </c>
      <c r="C5722" t="s">
        <v>558</v>
      </c>
      <c r="D5722" t="s">
        <v>22976</v>
      </c>
      <c r="E5722" t="s">
        <v>1692</v>
      </c>
      <c r="F5722" t="s">
        <v>16</v>
      </c>
      <c r="G5722" t="s">
        <v>822</v>
      </c>
      <c r="H5722">
        <v>0</v>
      </c>
      <c r="I5722">
        <v>0</v>
      </c>
      <c r="J5722">
        <v>0</v>
      </c>
      <c r="K5722" t="s">
        <v>22977</v>
      </c>
    </row>
    <row r="5723" spans="1:11" x14ac:dyDescent="0.3">
      <c r="A5723" t="s">
        <v>22978</v>
      </c>
      <c r="B5723" t="s">
        <v>22979</v>
      </c>
      <c r="C5723" t="s">
        <v>20</v>
      </c>
      <c r="D5723" t="s">
        <v>22980</v>
      </c>
      <c r="E5723" t="s">
        <v>14059</v>
      </c>
      <c r="F5723" t="s">
        <v>16</v>
      </c>
      <c r="G5723" t="s">
        <v>3301</v>
      </c>
      <c r="H5723">
        <v>0</v>
      </c>
      <c r="I5723">
        <v>0</v>
      </c>
      <c r="J5723">
        <v>0</v>
      </c>
      <c r="K5723" t="s">
        <v>22981</v>
      </c>
    </row>
    <row r="5724" spans="1:11" x14ac:dyDescent="0.3">
      <c r="A5724" t="s">
        <v>22982</v>
      </c>
      <c r="B5724" t="s">
        <v>22983</v>
      </c>
      <c r="C5724" t="s">
        <v>558</v>
      </c>
      <c r="D5724" t="s">
        <v>22984</v>
      </c>
      <c r="E5724" t="s">
        <v>1462</v>
      </c>
      <c r="F5724" t="s">
        <v>5696</v>
      </c>
      <c r="G5724" t="s">
        <v>42</v>
      </c>
      <c r="H5724">
        <v>0</v>
      </c>
      <c r="I5724">
        <v>0</v>
      </c>
      <c r="J5724">
        <v>0</v>
      </c>
      <c r="K5724" t="s">
        <v>22985</v>
      </c>
    </row>
    <row r="5725" spans="1:11" x14ac:dyDescent="0.3">
      <c r="A5725" t="s">
        <v>22986</v>
      </c>
      <c r="B5725" t="s">
        <v>22987</v>
      </c>
      <c r="C5725" t="s">
        <v>558</v>
      </c>
      <c r="D5725" t="s">
        <v>22988</v>
      </c>
      <c r="E5725" t="s">
        <v>560</v>
      </c>
      <c r="F5725" t="s">
        <v>22989</v>
      </c>
      <c r="G5725" t="s">
        <v>42</v>
      </c>
      <c r="H5725">
        <v>0</v>
      </c>
      <c r="I5725">
        <v>0</v>
      </c>
      <c r="J5725">
        <v>0</v>
      </c>
      <c r="K5725" t="s">
        <v>22990</v>
      </c>
    </row>
    <row r="5726" spans="1:11" x14ac:dyDescent="0.3">
      <c r="A5726" t="s">
        <v>22991</v>
      </c>
      <c r="B5726" t="s">
        <v>22992</v>
      </c>
      <c r="C5726" t="s">
        <v>13</v>
      </c>
      <c r="D5726" t="s">
        <v>22993</v>
      </c>
      <c r="E5726" t="s">
        <v>13199</v>
      </c>
      <c r="F5726" t="s">
        <v>16</v>
      </c>
      <c r="G5726" t="s">
        <v>864</v>
      </c>
      <c r="H5726">
        <v>0</v>
      </c>
      <c r="I5726">
        <v>0</v>
      </c>
      <c r="J5726">
        <v>0</v>
      </c>
      <c r="K5726" t="s">
        <v>22994</v>
      </c>
    </row>
    <row r="5727" spans="1:11" x14ac:dyDescent="0.3">
      <c r="A5727" t="s">
        <v>22995</v>
      </c>
      <c r="B5727" t="s">
        <v>22996</v>
      </c>
      <c r="C5727" t="s">
        <v>20</v>
      </c>
      <c r="D5727" t="s">
        <v>22997</v>
      </c>
      <c r="E5727" t="s">
        <v>14059</v>
      </c>
      <c r="F5727" t="s">
        <v>2437</v>
      </c>
      <c r="G5727" t="s">
        <v>13894</v>
      </c>
      <c r="H5727">
        <v>0</v>
      </c>
      <c r="I5727">
        <v>0</v>
      </c>
      <c r="J5727">
        <v>0</v>
      </c>
      <c r="K5727" t="s">
        <v>22998</v>
      </c>
    </row>
    <row r="5728" spans="1:11" x14ac:dyDescent="0.3">
      <c r="A5728" t="s">
        <v>22999</v>
      </c>
      <c r="B5728" t="s">
        <v>23000</v>
      </c>
      <c r="C5728" t="s">
        <v>147</v>
      </c>
      <c r="D5728" t="s">
        <v>23001</v>
      </c>
      <c r="E5728" t="s">
        <v>183</v>
      </c>
      <c r="F5728" t="s">
        <v>6825</v>
      </c>
      <c r="G5728" t="s">
        <v>42</v>
      </c>
      <c r="H5728">
        <v>0</v>
      </c>
      <c r="I5728">
        <v>0</v>
      </c>
      <c r="J5728">
        <v>0</v>
      </c>
      <c r="K5728" t="s">
        <v>23002</v>
      </c>
    </row>
    <row r="5729" spans="1:11" x14ac:dyDescent="0.3">
      <c r="A5729" t="s">
        <v>23003</v>
      </c>
      <c r="B5729" t="s">
        <v>23004</v>
      </c>
      <c r="C5729" t="s">
        <v>558</v>
      </c>
      <c r="D5729" t="s">
        <v>23005</v>
      </c>
      <c r="E5729" t="s">
        <v>754</v>
      </c>
      <c r="F5729" t="s">
        <v>41</v>
      </c>
      <c r="G5729" t="s">
        <v>42</v>
      </c>
      <c r="H5729">
        <v>0</v>
      </c>
      <c r="I5729">
        <v>0</v>
      </c>
      <c r="J5729">
        <v>0</v>
      </c>
      <c r="K5729" t="s">
        <v>23006</v>
      </c>
    </row>
    <row r="5730" spans="1:11" x14ac:dyDescent="0.3">
      <c r="A5730" t="s">
        <v>23007</v>
      </c>
      <c r="C5730" t="s">
        <v>27</v>
      </c>
      <c r="D5730" t="s">
        <v>23008</v>
      </c>
      <c r="E5730" t="s">
        <v>1867</v>
      </c>
      <c r="F5730" t="s">
        <v>16</v>
      </c>
      <c r="G5730" t="s">
        <v>42</v>
      </c>
      <c r="H5730">
        <v>0</v>
      </c>
      <c r="I5730">
        <v>0</v>
      </c>
      <c r="J5730">
        <v>0</v>
      </c>
      <c r="K5730" t="s">
        <v>23009</v>
      </c>
    </row>
    <row r="5731" spans="1:11" x14ac:dyDescent="0.3">
      <c r="A5731" t="s">
        <v>23010</v>
      </c>
      <c r="B5731" t="s">
        <v>23011</v>
      </c>
      <c r="C5731" t="s">
        <v>147</v>
      </c>
      <c r="D5731" t="s">
        <v>23012</v>
      </c>
      <c r="E5731" t="s">
        <v>183</v>
      </c>
      <c r="F5731" t="s">
        <v>4769</v>
      </c>
      <c r="G5731" t="s">
        <v>42</v>
      </c>
      <c r="H5731">
        <v>0</v>
      </c>
      <c r="I5731">
        <v>0</v>
      </c>
      <c r="J5731">
        <v>0</v>
      </c>
      <c r="K5731" t="s">
        <v>23013</v>
      </c>
    </row>
    <row r="5732" spans="1:11" x14ac:dyDescent="0.3">
      <c r="A5732" t="s">
        <v>23014</v>
      </c>
      <c r="B5732" t="s">
        <v>23015</v>
      </c>
      <c r="C5732" t="s">
        <v>558</v>
      </c>
      <c r="D5732" t="s">
        <v>23016</v>
      </c>
      <c r="E5732" t="s">
        <v>1692</v>
      </c>
      <c r="F5732" t="s">
        <v>5406</v>
      </c>
      <c r="G5732" t="s">
        <v>42</v>
      </c>
      <c r="H5732">
        <v>0</v>
      </c>
      <c r="I5732">
        <v>0</v>
      </c>
      <c r="J5732">
        <v>0</v>
      </c>
      <c r="K5732" t="s">
        <v>23017</v>
      </c>
    </row>
    <row r="5733" spans="1:11" x14ac:dyDescent="0.3">
      <c r="A5733" t="s">
        <v>23018</v>
      </c>
      <c r="B5733" t="s">
        <v>23019</v>
      </c>
      <c r="C5733" t="s">
        <v>558</v>
      </c>
      <c r="D5733" t="s">
        <v>23020</v>
      </c>
      <c r="E5733" t="s">
        <v>560</v>
      </c>
      <c r="F5733" t="s">
        <v>16</v>
      </c>
      <c r="G5733" t="s">
        <v>5110</v>
      </c>
      <c r="H5733">
        <v>0</v>
      </c>
      <c r="I5733">
        <v>0</v>
      </c>
      <c r="J5733">
        <v>0</v>
      </c>
      <c r="K5733" t="s">
        <v>23021</v>
      </c>
    </row>
    <row r="5734" spans="1:11" x14ac:dyDescent="0.3">
      <c r="A5734" t="s">
        <v>23022</v>
      </c>
      <c r="B5734" t="s">
        <v>23023</v>
      </c>
      <c r="C5734" t="s">
        <v>558</v>
      </c>
      <c r="D5734" t="s">
        <v>23024</v>
      </c>
      <c r="E5734" t="s">
        <v>754</v>
      </c>
      <c r="F5734" t="s">
        <v>6890</v>
      </c>
      <c r="G5734" t="s">
        <v>5843</v>
      </c>
      <c r="H5734">
        <v>0</v>
      </c>
      <c r="I5734">
        <v>0</v>
      </c>
      <c r="J5734">
        <v>0</v>
      </c>
      <c r="K5734" t="s">
        <v>23025</v>
      </c>
    </row>
    <row r="5735" spans="1:11" x14ac:dyDescent="0.3">
      <c r="A5735" t="s">
        <v>23026</v>
      </c>
      <c r="B5735" t="s">
        <v>23027</v>
      </c>
      <c r="C5735" t="s">
        <v>20</v>
      </c>
      <c r="D5735" t="s">
        <v>23028</v>
      </c>
      <c r="E5735" t="s">
        <v>14059</v>
      </c>
      <c r="F5735" t="s">
        <v>4100</v>
      </c>
      <c r="G5735" t="s">
        <v>1822</v>
      </c>
      <c r="H5735">
        <v>0</v>
      </c>
      <c r="I5735">
        <v>0</v>
      </c>
      <c r="J5735">
        <v>0</v>
      </c>
      <c r="K5735" t="s">
        <v>23029</v>
      </c>
    </row>
    <row r="5736" spans="1:11" x14ac:dyDescent="0.3">
      <c r="A5736" t="s">
        <v>23030</v>
      </c>
      <c r="B5736" t="s">
        <v>23031</v>
      </c>
      <c r="C5736" t="s">
        <v>147</v>
      </c>
      <c r="D5736" t="s">
        <v>23032</v>
      </c>
      <c r="E5736" t="s">
        <v>183</v>
      </c>
      <c r="F5736" t="s">
        <v>5105</v>
      </c>
      <c r="G5736" t="s">
        <v>42</v>
      </c>
      <c r="H5736">
        <v>0</v>
      </c>
      <c r="I5736">
        <v>0</v>
      </c>
      <c r="J5736">
        <v>0</v>
      </c>
      <c r="K5736" t="s">
        <v>23033</v>
      </c>
    </row>
    <row r="5737" spans="1:11" x14ac:dyDescent="0.3">
      <c r="A5737" t="s">
        <v>23034</v>
      </c>
      <c r="B5737" t="s">
        <v>9770</v>
      </c>
      <c r="C5737" t="s">
        <v>27</v>
      </c>
      <c r="D5737" t="s">
        <v>23035</v>
      </c>
      <c r="E5737" t="s">
        <v>1867</v>
      </c>
      <c r="F5737" t="s">
        <v>16</v>
      </c>
      <c r="G5737" t="s">
        <v>11001</v>
      </c>
      <c r="H5737">
        <v>0</v>
      </c>
      <c r="I5737">
        <v>0</v>
      </c>
      <c r="J5737">
        <v>0</v>
      </c>
      <c r="K5737" t="s">
        <v>23036</v>
      </c>
    </row>
    <row r="5738" spans="1:11" x14ac:dyDescent="0.3">
      <c r="A5738" t="s">
        <v>23037</v>
      </c>
      <c r="B5738" t="s">
        <v>23038</v>
      </c>
      <c r="C5738" t="s">
        <v>27</v>
      </c>
      <c r="D5738" t="s">
        <v>23039</v>
      </c>
      <c r="E5738" t="s">
        <v>1867</v>
      </c>
      <c r="F5738" t="s">
        <v>11456</v>
      </c>
      <c r="G5738" t="s">
        <v>42</v>
      </c>
      <c r="H5738">
        <v>0</v>
      </c>
      <c r="I5738">
        <v>0</v>
      </c>
      <c r="J5738">
        <v>0</v>
      </c>
      <c r="K5738" t="s">
        <v>23040</v>
      </c>
    </row>
    <row r="5739" spans="1:11" x14ac:dyDescent="0.3">
      <c r="A5739" t="s">
        <v>23041</v>
      </c>
      <c r="B5739" t="s">
        <v>23042</v>
      </c>
      <c r="C5739" t="s">
        <v>13</v>
      </c>
      <c r="D5739" t="s">
        <v>23043</v>
      </c>
      <c r="E5739" t="s">
        <v>15</v>
      </c>
      <c r="F5739" t="s">
        <v>16</v>
      </c>
      <c r="G5739" t="s">
        <v>23044</v>
      </c>
      <c r="H5739">
        <v>0</v>
      </c>
      <c r="I5739">
        <v>0</v>
      </c>
      <c r="J5739">
        <v>0</v>
      </c>
      <c r="K5739" t="s">
        <v>23045</v>
      </c>
    </row>
    <row r="5740" spans="1:11" x14ac:dyDescent="0.3">
      <c r="A5740" t="s">
        <v>23046</v>
      </c>
      <c r="B5740" t="s">
        <v>23047</v>
      </c>
      <c r="C5740" t="s">
        <v>558</v>
      </c>
      <c r="D5740" t="s">
        <v>23048</v>
      </c>
      <c r="E5740" t="s">
        <v>1692</v>
      </c>
      <c r="F5740" t="s">
        <v>71</v>
      </c>
      <c r="G5740" t="s">
        <v>4604</v>
      </c>
      <c r="H5740">
        <v>0</v>
      </c>
      <c r="I5740">
        <v>0</v>
      </c>
      <c r="J5740">
        <v>0</v>
      </c>
      <c r="K5740" t="s">
        <v>23049</v>
      </c>
    </row>
    <row r="5741" spans="1:11" x14ac:dyDescent="0.3">
      <c r="A5741" t="s">
        <v>23050</v>
      </c>
      <c r="B5741" t="s">
        <v>23051</v>
      </c>
      <c r="C5741" t="s">
        <v>147</v>
      </c>
      <c r="D5741" t="s">
        <v>23052</v>
      </c>
      <c r="E5741" t="s">
        <v>183</v>
      </c>
      <c r="F5741" t="s">
        <v>7061</v>
      </c>
      <c r="G5741" t="s">
        <v>42</v>
      </c>
      <c r="H5741">
        <v>0</v>
      </c>
      <c r="I5741">
        <v>0</v>
      </c>
      <c r="J5741">
        <v>0</v>
      </c>
      <c r="K5741" t="s">
        <v>23053</v>
      </c>
    </row>
    <row r="5742" spans="1:11" x14ac:dyDescent="0.3">
      <c r="A5742" t="s">
        <v>23054</v>
      </c>
      <c r="B5742" t="s">
        <v>23055</v>
      </c>
      <c r="C5742" t="s">
        <v>13</v>
      </c>
      <c r="D5742" t="s">
        <v>23056</v>
      </c>
      <c r="E5742" t="s">
        <v>13199</v>
      </c>
      <c r="F5742" t="s">
        <v>16</v>
      </c>
      <c r="G5742" t="s">
        <v>3244</v>
      </c>
      <c r="H5742">
        <v>0</v>
      </c>
      <c r="I5742">
        <v>0</v>
      </c>
      <c r="J5742">
        <v>0</v>
      </c>
      <c r="K5742" t="s">
        <v>23057</v>
      </c>
    </row>
    <row r="5743" spans="1:11" x14ac:dyDescent="0.3">
      <c r="A5743" t="s">
        <v>23058</v>
      </c>
      <c r="B5743" t="s">
        <v>23059</v>
      </c>
      <c r="C5743" t="s">
        <v>147</v>
      </c>
      <c r="D5743" t="s">
        <v>23060</v>
      </c>
      <c r="E5743" t="s">
        <v>183</v>
      </c>
      <c r="F5743" t="s">
        <v>3296</v>
      </c>
      <c r="G5743" t="s">
        <v>42</v>
      </c>
      <c r="H5743">
        <v>0</v>
      </c>
      <c r="I5743">
        <v>0</v>
      </c>
      <c r="J5743">
        <v>0</v>
      </c>
      <c r="K5743" t="s">
        <v>23061</v>
      </c>
    </row>
    <row r="5744" spans="1:11" x14ac:dyDescent="0.3">
      <c r="A5744" t="s">
        <v>23062</v>
      </c>
      <c r="B5744" t="s">
        <v>23063</v>
      </c>
      <c r="C5744" t="s">
        <v>27</v>
      </c>
      <c r="D5744" t="s">
        <v>23064</v>
      </c>
      <c r="E5744" t="s">
        <v>1867</v>
      </c>
      <c r="F5744" t="s">
        <v>840</v>
      </c>
      <c r="G5744" t="s">
        <v>42</v>
      </c>
      <c r="H5744">
        <v>0</v>
      </c>
      <c r="I5744">
        <v>0</v>
      </c>
      <c r="J5744">
        <v>0</v>
      </c>
      <c r="K5744" t="s">
        <v>23065</v>
      </c>
    </row>
    <row r="5745" spans="1:11" x14ac:dyDescent="0.3">
      <c r="A5745" t="s">
        <v>23066</v>
      </c>
      <c r="B5745" t="s">
        <v>23067</v>
      </c>
      <c r="C5745" t="s">
        <v>147</v>
      </c>
      <c r="D5745" t="s">
        <v>23068</v>
      </c>
      <c r="E5745" t="s">
        <v>183</v>
      </c>
      <c r="F5745" t="s">
        <v>1247</v>
      </c>
      <c r="G5745" t="s">
        <v>42</v>
      </c>
      <c r="H5745">
        <v>0</v>
      </c>
      <c r="I5745">
        <v>0</v>
      </c>
      <c r="J5745">
        <v>0</v>
      </c>
      <c r="K5745" t="s">
        <v>23069</v>
      </c>
    </row>
    <row r="5746" spans="1:11" x14ac:dyDescent="0.3">
      <c r="A5746" t="s">
        <v>23070</v>
      </c>
      <c r="B5746" t="s">
        <v>23071</v>
      </c>
      <c r="C5746" t="s">
        <v>27</v>
      </c>
      <c r="D5746" t="s">
        <v>23072</v>
      </c>
      <c r="E5746" t="s">
        <v>1867</v>
      </c>
      <c r="F5746" t="s">
        <v>16</v>
      </c>
      <c r="G5746" t="s">
        <v>1481</v>
      </c>
      <c r="H5746">
        <v>0</v>
      </c>
      <c r="I5746">
        <v>0</v>
      </c>
      <c r="J5746">
        <v>0</v>
      </c>
      <c r="K5746" t="s">
        <v>23073</v>
      </c>
    </row>
    <row r="5747" spans="1:11" x14ac:dyDescent="0.3">
      <c r="A5747" t="s">
        <v>23074</v>
      </c>
      <c r="B5747" t="s">
        <v>23075</v>
      </c>
      <c r="C5747" t="s">
        <v>147</v>
      </c>
      <c r="D5747" t="s">
        <v>23076</v>
      </c>
      <c r="E5747" t="s">
        <v>183</v>
      </c>
      <c r="F5747" t="s">
        <v>2454</v>
      </c>
      <c r="G5747" t="s">
        <v>42</v>
      </c>
      <c r="H5747">
        <v>0</v>
      </c>
      <c r="I5747">
        <v>0</v>
      </c>
      <c r="J5747">
        <v>0</v>
      </c>
      <c r="K5747" t="s">
        <v>23077</v>
      </c>
    </row>
    <row r="5748" spans="1:11" x14ac:dyDescent="0.3">
      <c r="A5748" t="s">
        <v>23078</v>
      </c>
      <c r="B5748" t="s">
        <v>23079</v>
      </c>
      <c r="C5748" t="s">
        <v>558</v>
      </c>
      <c r="D5748" t="s">
        <v>23080</v>
      </c>
      <c r="E5748" t="s">
        <v>754</v>
      </c>
      <c r="F5748" t="s">
        <v>41</v>
      </c>
      <c r="G5748" t="s">
        <v>42</v>
      </c>
      <c r="H5748">
        <v>0</v>
      </c>
      <c r="I5748">
        <v>0</v>
      </c>
      <c r="J5748">
        <v>0</v>
      </c>
      <c r="K5748" t="s">
        <v>23081</v>
      </c>
    </row>
    <row r="5749" spans="1:11" x14ac:dyDescent="0.3">
      <c r="A5749" t="s">
        <v>23082</v>
      </c>
      <c r="B5749" t="s">
        <v>23083</v>
      </c>
      <c r="C5749" t="s">
        <v>13</v>
      </c>
      <c r="D5749" t="s">
        <v>23084</v>
      </c>
      <c r="E5749" t="s">
        <v>13199</v>
      </c>
      <c r="F5749" t="s">
        <v>16</v>
      </c>
      <c r="G5749" t="s">
        <v>1952</v>
      </c>
      <c r="H5749">
        <v>0</v>
      </c>
      <c r="I5749">
        <v>0</v>
      </c>
      <c r="J5749">
        <v>0</v>
      </c>
      <c r="K5749" t="s">
        <v>23085</v>
      </c>
    </row>
    <row r="5750" spans="1:11" x14ac:dyDescent="0.3">
      <c r="A5750" t="s">
        <v>23086</v>
      </c>
      <c r="B5750" t="s">
        <v>23087</v>
      </c>
      <c r="C5750" t="s">
        <v>558</v>
      </c>
      <c r="D5750" t="s">
        <v>23088</v>
      </c>
      <c r="E5750" t="s">
        <v>630</v>
      </c>
      <c r="F5750" t="s">
        <v>6717</v>
      </c>
      <c r="G5750" t="s">
        <v>3235</v>
      </c>
      <c r="H5750">
        <v>0</v>
      </c>
      <c r="I5750">
        <v>0</v>
      </c>
      <c r="J5750">
        <v>0</v>
      </c>
      <c r="K5750" t="s">
        <v>23089</v>
      </c>
    </row>
    <row r="5751" spans="1:11" x14ac:dyDescent="0.3">
      <c r="A5751" t="s">
        <v>23090</v>
      </c>
      <c r="B5751" t="s">
        <v>23091</v>
      </c>
      <c r="C5751" t="s">
        <v>558</v>
      </c>
      <c r="D5751" t="s">
        <v>23092</v>
      </c>
      <c r="E5751" t="s">
        <v>19698</v>
      </c>
      <c r="F5751" t="s">
        <v>16</v>
      </c>
      <c r="G5751" t="s">
        <v>4485</v>
      </c>
      <c r="H5751">
        <v>0</v>
      </c>
      <c r="I5751">
        <v>0</v>
      </c>
      <c r="J5751">
        <v>0</v>
      </c>
      <c r="K5751" t="s">
        <v>23093</v>
      </c>
    </row>
    <row r="5752" spans="1:11" x14ac:dyDescent="0.3">
      <c r="A5752" t="s">
        <v>23094</v>
      </c>
      <c r="C5752" t="s">
        <v>27</v>
      </c>
      <c r="D5752" t="s">
        <v>23095</v>
      </c>
      <c r="E5752" t="s">
        <v>1867</v>
      </c>
      <c r="F5752" t="s">
        <v>5985</v>
      </c>
      <c r="G5752" t="s">
        <v>42</v>
      </c>
      <c r="H5752">
        <v>0</v>
      </c>
      <c r="I5752">
        <v>0</v>
      </c>
      <c r="J5752">
        <v>0</v>
      </c>
      <c r="K5752" t="s">
        <v>23096</v>
      </c>
    </row>
    <row r="5753" spans="1:11" x14ac:dyDescent="0.3">
      <c r="A5753" t="s">
        <v>23097</v>
      </c>
      <c r="B5753" t="s">
        <v>23098</v>
      </c>
      <c r="C5753" t="s">
        <v>27</v>
      </c>
      <c r="D5753" t="s">
        <v>23099</v>
      </c>
      <c r="E5753" t="s">
        <v>1867</v>
      </c>
      <c r="F5753" t="s">
        <v>7012</v>
      </c>
      <c r="G5753" t="s">
        <v>42</v>
      </c>
      <c r="H5753">
        <v>0</v>
      </c>
      <c r="I5753">
        <v>0</v>
      </c>
      <c r="J5753">
        <v>0</v>
      </c>
      <c r="K5753" t="s">
        <v>23100</v>
      </c>
    </row>
    <row r="5754" spans="1:11" x14ac:dyDescent="0.3">
      <c r="A5754" t="s">
        <v>23101</v>
      </c>
      <c r="B5754" t="s">
        <v>23102</v>
      </c>
      <c r="C5754" t="s">
        <v>558</v>
      </c>
      <c r="D5754" t="s">
        <v>23103</v>
      </c>
      <c r="E5754" t="s">
        <v>19698</v>
      </c>
      <c r="F5754" t="s">
        <v>1143</v>
      </c>
      <c r="G5754" t="s">
        <v>42</v>
      </c>
      <c r="H5754">
        <v>0</v>
      </c>
      <c r="I5754">
        <v>0</v>
      </c>
      <c r="J5754">
        <v>0</v>
      </c>
      <c r="K5754" t="s">
        <v>23104</v>
      </c>
    </row>
    <row r="5755" spans="1:11" x14ac:dyDescent="0.3">
      <c r="A5755" t="s">
        <v>23105</v>
      </c>
      <c r="B5755" t="s">
        <v>23106</v>
      </c>
      <c r="C5755" t="s">
        <v>558</v>
      </c>
      <c r="D5755" t="s">
        <v>23107</v>
      </c>
      <c r="E5755" t="s">
        <v>19698</v>
      </c>
      <c r="F5755" t="s">
        <v>16</v>
      </c>
      <c r="G5755" t="s">
        <v>23108</v>
      </c>
      <c r="H5755">
        <v>0</v>
      </c>
      <c r="I5755">
        <v>0</v>
      </c>
      <c r="J5755">
        <v>0</v>
      </c>
      <c r="K5755" t="s">
        <v>23109</v>
      </c>
    </row>
    <row r="5756" spans="1:11" x14ac:dyDescent="0.3">
      <c r="A5756" t="s">
        <v>23110</v>
      </c>
      <c r="C5756" t="s">
        <v>27</v>
      </c>
      <c r="D5756" t="s">
        <v>23111</v>
      </c>
      <c r="E5756" t="s">
        <v>1867</v>
      </c>
      <c r="F5756" t="s">
        <v>2354</v>
      </c>
      <c r="G5756" t="s">
        <v>42</v>
      </c>
      <c r="H5756">
        <v>0</v>
      </c>
      <c r="I5756">
        <v>0</v>
      </c>
      <c r="J5756">
        <v>0</v>
      </c>
      <c r="K5756" t="s">
        <v>23112</v>
      </c>
    </row>
    <row r="5757" spans="1:11" x14ac:dyDescent="0.3">
      <c r="A5757" t="s">
        <v>23113</v>
      </c>
      <c r="B5757" t="s">
        <v>23114</v>
      </c>
      <c r="C5757" t="s">
        <v>147</v>
      </c>
      <c r="D5757" t="s">
        <v>23115</v>
      </c>
      <c r="E5757" t="s">
        <v>183</v>
      </c>
      <c r="F5757" t="s">
        <v>7017</v>
      </c>
      <c r="G5757" t="s">
        <v>42</v>
      </c>
      <c r="H5757">
        <v>0</v>
      </c>
      <c r="I5757">
        <v>0</v>
      </c>
      <c r="J5757">
        <v>0</v>
      </c>
      <c r="K5757" t="s">
        <v>23116</v>
      </c>
    </row>
    <row r="5758" spans="1:11" x14ac:dyDescent="0.3">
      <c r="A5758" t="s">
        <v>23117</v>
      </c>
      <c r="B5758" t="s">
        <v>23118</v>
      </c>
      <c r="C5758" t="s">
        <v>147</v>
      </c>
      <c r="D5758" t="s">
        <v>23119</v>
      </c>
      <c r="E5758" t="s">
        <v>183</v>
      </c>
      <c r="F5758" t="s">
        <v>1548</v>
      </c>
      <c r="G5758" t="s">
        <v>42</v>
      </c>
      <c r="H5758">
        <v>0</v>
      </c>
      <c r="I5758">
        <v>0</v>
      </c>
      <c r="J5758">
        <v>0</v>
      </c>
      <c r="K5758" t="s">
        <v>23120</v>
      </c>
    </row>
    <row r="5759" spans="1:11" x14ac:dyDescent="0.3">
      <c r="A5759" t="s">
        <v>23121</v>
      </c>
      <c r="B5759" t="s">
        <v>23122</v>
      </c>
      <c r="C5759" t="s">
        <v>558</v>
      </c>
      <c r="D5759" t="s">
        <v>23123</v>
      </c>
      <c r="E5759" t="s">
        <v>630</v>
      </c>
      <c r="F5759" t="s">
        <v>16</v>
      </c>
      <c r="G5759" t="s">
        <v>18558</v>
      </c>
      <c r="H5759">
        <v>0</v>
      </c>
      <c r="I5759">
        <v>0</v>
      </c>
      <c r="J5759">
        <v>0</v>
      </c>
      <c r="K5759" t="s">
        <v>23124</v>
      </c>
    </row>
    <row r="5760" spans="1:11" x14ac:dyDescent="0.3">
      <c r="A5760" t="s">
        <v>23125</v>
      </c>
      <c r="B5760" t="s">
        <v>23126</v>
      </c>
      <c r="C5760" t="s">
        <v>147</v>
      </c>
      <c r="D5760" t="s">
        <v>23127</v>
      </c>
      <c r="E5760" t="s">
        <v>183</v>
      </c>
      <c r="F5760" t="s">
        <v>321</v>
      </c>
      <c r="G5760" t="s">
        <v>756</v>
      </c>
      <c r="H5760">
        <v>0</v>
      </c>
      <c r="I5760">
        <v>0</v>
      </c>
      <c r="J5760">
        <v>0</v>
      </c>
      <c r="K5760" t="s">
        <v>23128</v>
      </c>
    </row>
    <row r="5761" spans="1:11" x14ac:dyDescent="0.3">
      <c r="A5761" t="s">
        <v>23129</v>
      </c>
      <c r="C5761" t="s">
        <v>20</v>
      </c>
      <c r="D5761" t="s">
        <v>23130</v>
      </c>
      <c r="E5761" t="s">
        <v>14059</v>
      </c>
      <c r="F5761" t="s">
        <v>16</v>
      </c>
      <c r="G5761" t="s">
        <v>42</v>
      </c>
      <c r="H5761">
        <v>0</v>
      </c>
      <c r="I5761">
        <v>0</v>
      </c>
      <c r="J5761">
        <v>0</v>
      </c>
      <c r="K5761" t="s">
        <v>23131</v>
      </c>
    </row>
    <row r="5762" spans="1:11" x14ac:dyDescent="0.3">
      <c r="A5762" t="s">
        <v>23132</v>
      </c>
      <c r="B5762" t="s">
        <v>23133</v>
      </c>
      <c r="C5762" t="s">
        <v>20</v>
      </c>
      <c r="D5762" t="s">
        <v>23134</v>
      </c>
      <c r="E5762" t="s">
        <v>14059</v>
      </c>
      <c r="F5762" t="s">
        <v>16</v>
      </c>
      <c r="G5762" t="s">
        <v>3717</v>
      </c>
      <c r="H5762">
        <v>0</v>
      </c>
      <c r="I5762">
        <v>0</v>
      </c>
      <c r="J5762">
        <v>0</v>
      </c>
      <c r="K5762" t="s">
        <v>23135</v>
      </c>
    </row>
    <row r="5763" spans="1:11" x14ac:dyDescent="0.3">
      <c r="A5763" t="s">
        <v>23136</v>
      </c>
      <c r="B5763" t="s">
        <v>23137</v>
      </c>
      <c r="C5763" t="s">
        <v>27</v>
      </c>
      <c r="D5763" t="s">
        <v>23138</v>
      </c>
      <c r="E5763" t="s">
        <v>1867</v>
      </c>
      <c r="F5763" t="s">
        <v>326</v>
      </c>
      <c r="G5763" t="s">
        <v>42</v>
      </c>
      <c r="H5763">
        <v>0</v>
      </c>
      <c r="I5763">
        <v>0</v>
      </c>
      <c r="J5763">
        <v>0</v>
      </c>
      <c r="K5763" t="s">
        <v>23139</v>
      </c>
    </row>
    <row r="5764" spans="1:11" x14ac:dyDescent="0.3">
      <c r="A5764" t="s">
        <v>23140</v>
      </c>
      <c r="B5764" t="s">
        <v>23141</v>
      </c>
      <c r="C5764" t="s">
        <v>27</v>
      </c>
      <c r="D5764" t="s">
        <v>23142</v>
      </c>
      <c r="E5764" t="s">
        <v>1867</v>
      </c>
      <c r="F5764" t="s">
        <v>3177</v>
      </c>
      <c r="G5764" t="s">
        <v>42</v>
      </c>
      <c r="H5764">
        <v>0</v>
      </c>
      <c r="I5764">
        <v>0</v>
      </c>
      <c r="J5764">
        <v>0</v>
      </c>
      <c r="K5764" t="s">
        <v>23143</v>
      </c>
    </row>
    <row r="5765" spans="1:11" x14ac:dyDescent="0.3">
      <c r="A5765" t="s">
        <v>23144</v>
      </c>
      <c r="B5765" t="s">
        <v>23145</v>
      </c>
      <c r="C5765" t="s">
        <v>27</v>
      </c>
      <c r="D5765" t="s">
        <v>23146</v>
      </c>
      <c r="E5765" t="s">
        <v>1867</v>
      </c>
      <c r="F5765" t="s">
        <v>16</v>
      </c>
      <c r="G5765" t="s">
        <v>8365</v>
      </c>
      <c r="H5765">
        <v>0</v>
      </c>
      <c r="I5765">
        <v>0</v>
      </c>
      <c r="J5765">
        <v>0</v>
      </c>
      <c r="K5765" t="s">
        <v>23147</v>
      </c>
    </row>
    <row r="5766" spans="1:11" x14ac:dyDescent="0.3">
      <c r="A5766" t="s">
        <v>23148</v>
      </c>
      <c r="C5766" t="s">
        <v>27</v>
      </c>
      <c r="D5766" t="s">
        <v>23149</v>
      </c>
      <c r="E5766" t="s">
        <v>1867</v>
      </c>
      <c r="F5766" t="s">
        <v>2482</v>
      </c>
      <c r="G5766" t="s">
        <v>42</v>
      </c>
      <c r="H5766">
        <v>0</v>
      </c>
      <c r="I5766">
        <v>0</v>
      </c>
      <c r="J5766">
        <v>0</v>
      </c>
      <c r="K5766" t="s">
        <v>23150</v>
      </c>
    </row>
    <row r="5767" spans="1:11" x14ac:dyDescent="0.3">
      <c r="A5767" t="s">
        <v>23151</v>
      </c>
      <c r="B5767" t="s">
        <v>23152</v>
      </c>
      <c r="C5767" t="s">
        <v>27</v>
      </c>
      <c r="D5767" t="s">
        <v>23146</v>
      </c>
      <c r="E5767" t="s">
        <v>1867</v>
      </c>
      <c r="F5767" t="s">
        <v>6657</v>
      </c>
      <c r="G5767" t="s">
        <v>42</v>
      </c>
      <c r="H5767">
        <v>0</v>
      </c>
      <c r="I5767">
        <v>0</v>
      </c>
      <c r="J5767">
        <v>0</v>
      </c>
      <c r="K5767" t="s">
        <v>23153</v>
      </c>
    </row>
    <row r="5768" spans="1:11" x14ac:dyDescent="0.3">
      <c r="A5768" t="s">
        <v>23154</v>
      </c>
      <c r="B5768" t="s">
        <v>23155</v>
      </c>
      <c r="C5768" t="s">
        <v>558</v>
      </c>
      <c r="D5768" t="s">
        <v>23156</v>
      </c>
      <c r="E5768" t="s">
        <v>630</v>
      </c>
      <c r="F5768" t="s">
        <v>16</v>
      </c>
      <c r="G5768" t="s">
        <v>22922</v>
      </c>
      <c r="H5768">
        <v>0</v>
      </c>
      <c r="I5768">
        <v>0</v>
      </c>
      <c r="J5768">
        <v>0</v>
      </c>
      <c r="K5768" t="s">
        <v>23157</v>
      </c>
    </row>
    <row r="5769" spans="1:11" x14ac:dyDescent="0.3">
      <c r="A5769" t="s">
        <v>23158</v>
      </c>
      <c r="B5769" t="s">
        <v>23159</v>
      </c>
      <c r="C5769" t="s">
        <v>27</v>
      </c>
      <c r="D5769" t="s">
        <v>23160</v>
      </c>
      <c r="E5769" t="s">
        <v>1867</v>
      </c>
      <c r="F5769" t="s">
        <v>11311</v>
      </c>
      <c r="G5769" t="s">
        <v>42</v>
      </c>
      <c r="H5769">
        <v>0</v>
      </c>
      <c r="I5769">
        <v>0</v>
      </c>
      <c r="J5769">
        <v>0</v>
      </c>
      <c r="K5769" t="s">
        <v>23161</v>
      </c>
    </row>
    <row r="5770" spans="1:11" x14ac:dyDescent="0.3">
      <c r="A5770" t="s">
        <v>23162</v>
      </c>
      <c r="B5770" t="s">
        <v>23163</v>
      </c>
      <c r="C5770" t="s">
        <v>27</v>
      </c>
      <c r="D5770" t="s">
        <v>23164</v>
      </c>
      <c r="E5770" t="s">
        <v>1867</v>
      </c>
      <c r="F5770" t="s">
        <v>412</v>
      </c>
      <c r="G5770" t="s">
        <v>42</v>
      </c>
      <c r="H5770">
        <v>0</v>
      </c>
      <c r="I5770">
        <v>0</v>
      </c>
      <c r="J5770">
        <v>0</v>
      </c>
      <c r="K5770" t="s">
        <v>23165</v>
      </c>
    </row>
    <row r="5771" spans="1:11" x14ac:dyDescent="0.3">
      <c r="A5771" t="s">
        <v>23166</v>
      </c>
      <c r="B5771" t="s">
        <v>23167</v>
      </c>
      <c r="C5771" t="s">
        <v>27</v>
      </c>
      <c r="D5771" t="s">
        <v>23168</v>
      </c>
      <c r="E5771" t="s">
        <v>1867</v>
      </c>
      <c r="F5771" t="s">
        <v>3565</v>
      </c>
      <c r="G5771" t="s">
        <v>42</v>
      </c>
      <c r="H5771">
        <v>0</v>
      </c>
      <c r="I5771">
        <v>0</v>
      </c>
      <c r="J5771">
        <v>0</v>
      </c>
      <c r="K5771" t="s">
        <v>23169</v>
      </c>
    </row>
    <row r="5772" spans="1:11" x14ac:dyDescent="0.3">
      <c r="A5772" t="s">
        <v>23170</v>
      </c>
      <c r="B5772" t="s">
        <v>4047</v>
      </c>
      <c r="C5772" t="s">
        <v>27</v>
      </c>
      <c r="D5772" t="s">
        <v>23171</v>
      </c>
      <c r="E5772" t="s">
        <v>1867</v>
      </c>
      <c r="F5772" t="s">
        <v>3033</v>
      </c>
      <c r="G5772" t="s">
        <v>42</v>
      </c>
      <c r="H5772">
        <v>0</v>
      </c>
      <c r="I5772">
        <v>0</v>
      </c>
      <c r="J5772">
        <v>0</v>
      </c>
      <c r="K5772" t="s">
        <v>23172</v>
      </c>
    </row>
    <row r="5773" spans="1:11" x14ac:dyDescent="0.3">
      <c r="A5773" t="s">
        <v>23173</v>
      </c>
      <c r="B5773" t="s">
        <v>23174</v>
      </c>
      <c r="C5773" t="s">
        <v>27</v>
      </c>
      <c r="D5773" t="s">
        <v>23175</v>
      </c>
      <c r="E5773" t="s">
        <v>1867</v>
      </c>
      <c r="F5773" t="s">
        <v>11510</v>
      </c>
      <c r="G5773" t="s">
        <v>42</v>
      </c>
      <c r="H5773">
        <v>0</v>
      </c>
      <c r="I5773">
        <v>0</v>
      </c>
      <c r="J5773">
        <v>0</v>
      </c>
      <c r="K5773" t="s">
        <v>23176</v>
      </c>
    </row>
    <row r="5774" spans="1:11" x14ac:dyDescent="0.3">
      <c r="A5774" t="s">
        <v>23177</v>
      </c>
      <c r="B5774" t="s">
        <v>23178</v>
      </c>
      <c r="C5774" t="s">
        <v>147</v>
      </c>
      <c r="D5774" t="s">
        <v>23179</v>
      </c>
      <c r="E5774" t="s">
        <v>183</v>
      </c>
      <c r="F5774" t="s">
        <v>14077</v>
      </c>
      <c r="G5774" t="s">
        <v>42</v>
      </c>
      <c r="H5774">
        <v>0</v>
      </c>
      <c r="I5774">
        <v>0</v>
      </c>
      <c r="J5774">
        <v>0</v>
      </c>
      <c r="K5774" t="s">
        <v>23180</v>
      </c>
    </row>
    <row r="5775" spans="1:11" x14ac:dyDescent="0.3">
      <c r="A5775" t="s">
        <v>23181</v>
      </c>
      <c r="B5775" t="s">
        <v>23182</v>
      </c>
      <c r="C5775" t="s">
        <v>558</v>
      </c>
      <c r="D5775" t="s">
        <v>23183</v>
      </c>
      <c r="E5775" t="s">
        <v>19698</v>
      </c>
      <c r="F5775" t="s">
        <v>16</v>
      </c>
      <c r="G5775" t="s">
        <v>19540</v>
      </c>
      <c r="H5775">
        <v>0</v>
      </c>
      <c r="I5775">
        <v>0</v>
      </c>
      <c r="J5775">
        <v>0</v>
      </c>
      <c r="K5775" t="s">
        <v>23184</v>
      </c>
    </row>
    <row r="5776" spans="1:11" x14ac:dyDescent="0.3">
      <c r="A5776" t="s">
        <v>23185</v>
      </c>
      <c r="B5776" t="s">
        <v>23186</v>
      </c>
      <c r="C5776" t="s">
        <v>27</v>
      </c>
      <c r="D5776" t="s">
        <v>23187</v>
      </c>
      <c r="E5776" t="s">
        <v>1867</v>
      </c>
      <c r="F5776" t="s">
        <v>4267</v>
      </c>
      <c r="G5776" t="s">
        <v>42</v>
      </c>
      <c r="H5776">
        <v>0</v>
      </c>
      <c r="I5776">
        <v>0</v>
      </c>
      <c r="J5776">
        <v>0</v>
      </c>
      <c r="K5776" t="s">
        <v>23188</v>
      </c>
    </row>
    <row r="5777" spans="1:11" x14ac:dyDescent="0.3">
      <c r="A5777" t="s">
        <v>23189</v>
      </c>
      <c r="C5777" t="s">
        <v>558</v>
      </c>
      <c r="D5777" t="s">
        <v>23190</v>
      </c>
      <c r="E5777" t="s">
        <v>630</v>
      </c>
      <c r="F5777" t="s">
        <v>2804</v>
      </c>
      <c r="G5777" t="s">
        <v>42</v>
      </c>
      <c r="H5777">
        <v>0</v>
      </c>
      <c r="I5777">
        <v>0</v>
      </c>
      <c r="J5777">
        <v>0</v>
      </c>
      <c r="K5777" t="s">
        <v>23191</v>
      </c>
    </row>
    <row r="5778" spans="1:11" x14ac:dyDescent="0.3">
      <c r="A5778" t="s">
        <v>23192</v>
      </c>
      <c r="B5778" t="s">
        <v>23193</v>
      </c>
      <c r="C5778" t="s">
        <v>20</v>
      </c>
      <c r="D5778" t="s">
        <v>23194</v>
      </c>
      <c r="E5778" t="s">
        <v>14059</v>
      </c>
      <c r="F5778" t="s">
        <v>20434</v>
      </c>
      <c r="G5778" t="s">
        <v>42</v>
      </c>
      <c r="H5778">
        <v>0</v>
      </c>
      <c r="I5778">
        <v>0</v>
      </c>
      <c r="J5778">
        <v>0</v>
      </c>
      <c r="K5778" t="s">
        <v>23195</v>
      </c>
    </row>
    <row r="5779" spans="1:11" x14ac:dyDescent="0.3">
      <c r="A5779" t="s">
        <v>23196</v>
      </c>
      <c r="B5779" t="s">
        <v>23197</v>
      </c>
      <c r="C5779" t="s">
        <v>20</v>
      </c>
      <c r="D5779" t="s">
        <v>23198</v>
      </c>
      <c r="E5779" t="s">
        <v>14059</v>
      </c>
      <c r="F5779" t="s">
        <v>2361</v>
      </c>
      <c r="G5779" t="s">
        <v>42</v>
      </c>
      <c r="H5779">
        <v>0</v>
      </c>
      <c r="I5779">
        <v>0</v>
      </c>
      <c r="J5779">
        <v>0</v>
      </c>
      <c r="K5779" t="s">
        <v>23199</v>
      </c>
    </row>
    <row r="5780" spans="1:11" x14ac:dyDescent="0.3">
      <c r="A5780" t="s">
        <v>23200</v>
      </c>
      <c r="C5780" t="s">
        <v>20</v>
      </c>
      <c r="D5780" t="s">
        <v>23201</v>
      </c>
      <c r="E5780" t="s">
        <v>14059</v>
      </c>
      <c r="F5780" t="s">
        <v>4497</v>
      </c>
      <c r="G5780" t="s">
        <v>42</v>
      </c>
      <c r="H5780">
        <v>0</v>
      </c>
      <c r="I5780">
        <v>0</v>
      </c>
      <c r="J5780">
        <v>0</v>
      </c>
      <c r="K5780" t="s">
        <v>23202</v>
      </c>
    </row>
    <row r="5781" spans="1:11" x14ac:dyDescent="0.3">
      <c r="A5781" t="s">
        <v>23203</v>
      </c>
      <c r="B5781" t="s">
        <v>23204</v>
      </c>
      <c r="C5781" t="s">
        <v>20</v>
      </c>
      <c r="D5781" t="s">
        <v>23205</v>
      </c>
      <c r="E5781" t="s">
        <v>14059</v>
      </c>
      <c r="F5781" t="s">
        <v>16</v>
      </c>
      <c r="G5781" t="s">
        <v>817</v>
      </c>
      <c r="H5781">
        <v>0</v>
      </c>
      <c r="I5781">
        <v>0</v>
      </c>
      <c r="J5781">
        <v>0</v>
      </c>
      <c r="K5781" t="s">
        <v>23206</v>
      </c>
    </row>
    <row r="5782" spans="1:11" x14ac:dyDescent="0.3">
      <c r="A5782" t="s">
        <v>23207</v>
      </c>
      <c r="B5782" t="s">
        <v>23208</v>
      </c>
      <c r="C5782" t="s">
        <v>147</v>
      </c>
      <c r="D5782" t="s">
        <v>23209</v>
      </c>
      <c r="E5782" t="s">
        <v>183</v>
      </c>
      <c r="F5782" t="s">
        <v>835</v>
      </c>
      <c r="G5782" t="s">
        <v>42</v>
      </c>
      <c r="H5782">
        <v>0</v>
      </c>
      <c r="I5782">
        <v>0</v>
      </c>
      <c r="J5782">
        <v>0</v>
      </c>
      <c r="K5782" t="s">
        <v>23210</v>
      </c>
    </row>
    <row r="5783" spans="1:11" x14ac:dyDescent="0.3">
      <c r="A5783" t="s">
        <v>23211</v>
      </c>
      <c r="B5783" t="s">
        <v>23212</v>
      </c>
      <c r="C5783" t="s">
        <v>27</v>
      </c>
      <c r="D5783" t="s">
        <v>23213</v>
      </c>
      <c r="E5783" t="s">
        <v>1867</v>
      </c>
      <c r="F5783" t="s">
        <v>191</v>
      </c>
      <c r="G5783" t="s">
        <v>42</v>
      </c>
      <c r="H5783">
        <v>0</v>
      </c>
      <c r="I5783">
        <v>0</v>
      </c>
      <c r="J5783">
        <v>0</v>
      </c>
      <c r="K5783" t="s">
        <v>23214</v>
      </c>
    </row>
    <row r="5784" spans="1:11" x14ac:dyDescent="0.3">
      <c r="A5784" t="s">
        <v>23215</v>
      </c>
      <c r="B5784" t="s">
        <v>23216</v>
      </c>
      <c r="C5784" t="s">
        <v>27</v>
      </c>
      <c r="D5784" t="s">
        <v>23217</v>
      </c>
      <c r="E5784" t="s">
        <v>1867</v>
      </c>
      <c r="F5784" t="s">
        <v>845</v>
      </c>
      <c r="G5784" t="s">
        <v>42</v>
      </c>
      <c r="H5784">
        <v>0</v>
      </c>
      <c r="I5784">
        <v>0</v>
      </c>
      <c r="J5784">
        <v>0</v>
      </c>
      <c r="K5784" t="s">
        <v>23218</v>
      </c>
    </row>
    <row r="5785" spans="1:11" x14ac:dyDescent="0.3">
      <c r="A5785" t="s">
        <v>23219</v>
      </c>
      <c r="B5785" t="s">
        <v>23220</v>
      </c>
      <c r="C5785" t="s">
        <v>27</v>
      </c>
      <c r="D5785" t="s">
        <v>23221</v>
      </c>
      <c r="E5785" t="s">
        <v>1867</v>
      </c>
      <c r="F5785" t="s">
        <v>16</v>
      </c>
      <c r="G5785" t="s">
        <v>22283</v>
      </c>
      <c r="H5785">
        <v>0</v>
      </c>
      <c r="I5785">
        <v>0</v>
      </c>
      <c r="J5785">
        <v>0</v>
      </c>
      <c r="K5785" t="s">
        <v>23222</v>
      </c>
    </row>
    <row r="5786" spans="1:11" x14ac:dyDescent="0.3">
      <c r="A5786" t="s">
        <v>23223</v>
      </c>
      <c r="C5786" t="s">
        <v>558</v>
      </c>
      <c r="D5786" t="s">
        <v>23224</v>
      </c>
      <c r="E5786" t="s">
        <v>754</v>
      </c>
      <c r="F5786" t="s">
        <v>41</v>
      </c>
      <c r="G5786" t="s">
        <v>42</v>
      </c>
      <c r="H5786">
        <v>0</v>
      </c>
      <c r="I5786">
        <v>0</v>
      </c>
      <c r="J5786">
        <v>0</v>
      </c>
      <c r="K5786" t="s">
        <v>23225</v>
      </c>
    </row>
    <row r="5787" spans="1:11" x14ac:dyDescent="0.3">
      <c r="A5787" t="s">
        <v>23226</v>
      </c>
      <c r="C5787" t="s">
        <v>13</v>
      </c>
      <c r="D5787" t="s">
        <v>23227</v>
      </c>
      <c r="E5787" t="s">
        <v>15</v>
      </c>
      <c r="F5787" t="s">
        <v>41</v>
      </c>
      <c r="G5787" t="s">
        <v>42</v>
      </c>
      <c r="H5787">
        <v>0</v>
      </c>
      <c r="I5787">
        <v>0</v>
      </c>
      <c r="J5787">
        <v>0</v>
      </c>
      <c r="K5787" t="s">
        <v>23228</v>
      </c>
    </row>
    <row r="5788" spans="1:11" x14ac:dyDescent="0.3">
      <c r="A5788" t="s">
        <v>23229</v>
      </c>
      <c r="C5788" t="s">
        <v>147</v>
      </c>
      <c r="D5788" t="s">
        <v>23230</v>
      </c>
      <c r="E5788" t="s">
        <v>183</v>
      </c>
      <c r="F5788" t="s">
        <v>16</v>
      </c>
      <c r="G5788" t="s">
        <v>2093</v>
      </c>
      <c r="H5788">
        <v>0</v>
      </c>
      <c r="I5788">
        <v>0</v>
      </c>
      <c r="J5788">
        <v>0</v>
      </c>
      <c r="K5788" t="s">
        <v>23231</v>
      </c>
    </row>
    <row r="5789" spans="1:11" x14ac:dyDescent="0.3">
      <c r="A5789" t="s">
        <v>23232</v>
      </c>
      <c r="B5789" t="s">
        <v>23233</v>
      </c>
      <c r="C5789" t="s">
        <v>13</v>
      </c>
      <c r="D5789" t="s">
        <v>23234</v>
      </c>
      <c r="E5789" t="s">
        <v>13199</v>
      </c>
      <c r="F5789" t="s">
        <v>41</v>
      </c>
      <c r="G5789" t="s">
        <v>42</v>
      </c>
      <c r="H5789">
        <v>0</v>
      </c>
      <c r="I5789">
        <v>0</v>
      </c>
      <c r="J5789">
        <v>0</v>
      </c>
      <c r="K5789" t="s">
        <v>23235</v>
      </c>
    </row>
    <row r="5790" spans="1:11" x14ac:dyDescent="0.3">
      <c r="A5790" t="s">
        <v>23236</v>
      </c>
      <c r="B5790" t="s">
        <v>23237</v>
      </c>
      <c r="C5790" t="s">
        <v>20</v>
      </c>
      <c r="D5790" t="s">
        <v>23238</v>
      </c>
      <c r="E5790" t="s">
        <v>14059</v>
      </c>
      <c r="F5790" t="s">
        <v>16</v>
      </c>
      <c r="G5790" t="s">
        <v>4326</v>
      </c>
      <c r="H5790">
        <v>0</v>
      </c>
      <c r="I5790">
        <v>0</v>
      </c>
      <c r="J5790">
        <v>0</v>
      </c>
      <c r="K5790" t="s">
        <v>23239</v>
      </c>
    </row>
    <row r="5791" spans="1:11" x14ac:dyDescent="0.3">
      <c r="A5791" t="s">
        <v>23240</v>
      </c>
      <c r="B5791" t="s">
        <v>23241</v>
      </c>
      <c r="C5791" t="s">
        <v>20</v>
      </c>
      <c r="D5791" t="s">
        <v>23242</v>
      </c>
      <c r="E5791" t="s">
        <v>14059</v>
      </c>
      <c r="F5791" t="s">
        <v>16</v>
      </c>
      <c r="G5791" t="s">
        <v>499</v>
      </c>
      <c r="H5791">
        <v>0</v>
      </c>
      <c r="I5791">
        <v>0</v>
      </c>
      <c r="J5791">
        <v>0</v>
      </c>
      <c r="K5791" t="s">
        <v>23243</v>
      </c>
    </row>
    <row r="5792" spans="1:11" x14ac:dyDescent="0.3">
      <c r="A5792" t="s">
        <v>23244</v>
      </c>
      <c r="B5792" t="s">
        <v>23245</v>
      </c>
      <c r="C5792" t="s">
        <v>20</v>
      </c>
      <c r="D5792" t="s">
        <v>23246</v>
      </c>
      <c r="E5792" t="s">
        <v>14059</v>
      </c>
      <c r="F5792" t="s">
        <v>16</v>
      </c>
      <c r="G5792" t="s">
        <v>2836</v>
      </c>
      <c r="H5792">
        <v>0</v>
      </c>
      <c r="I5792">
        <v>0</v>
      </c>
      <c r="J5792">
        <v>0</v>
      </c>
      <c r="K5792" t="s">
        <v>23247</v>
      </c>
    </row>
    <row r="5793" spans="1:11" x14ac:dyDescent="0.3">
      <c r="A5793" t="s">
        <v>23248</v>
      </c>
      <c r="B5793" t="s">
        <v>23249</v>
      </c>
      <c r="C5793" t="s">
        <v>27</v>
      </c>
      <c r="D5793" t="s">
        <v>23250</v>
      </c>
      <c r="E5793" t="s">
        <v>29</v>
      </c>
      <c r="F5793" t="s">
        <v>41</v>
      </c>
      <c r="G5793" t="s">
        <v>42</v>
      </c>
      <c r="H5793">
        <v>0</v>
      </c>
      <c r="I5793">
        <v>0</v>
      </c>
      <c r="J5793">
        <v>0</v>
      </c>
      <c r="K5793" t="s">
        <v>23251</v>
      </c>
    </row>
    <row r="5794" spans="1:11" x14ac:dyDescent="0.3">
      <c r="A5794" t="s">
        <v>23252</v>
      </c>
      <c r="B5794" t="s">
        <v>23253</v>
      </c>
      <c r="C5794" t="s">
        <v>27</v>
      </c>
      <c r="D5794" t="s">
        <v>23254</v>
      </c>
      <c r="E5794" t="s">
        <v>1867</v>
      </c>
      <c r="F5794" t="s">
        <v>3911</v>
      </c>
      <c r="G5794" t="s">
        <v>42</v>
      </c>
      <c r="H5794">
        <v>0</v>
      </c>
      <c r="I5794">
        <v>0</v>
      </c>
      <c r="J5794">
        <v>0</v>
      </c>
      <c r="K5794" t="s">
        <v>23255</v>
      </c>
    </row>
    <row r="5795" spans="1:11" x14ac:dyDescent="0.3">
      <c r="A5795" t="s">
        <v>23256</v>
      </c>
      <c r="B5795" t="s">
        <v>23257</v>
      </c>
      <c r="C5795" t="s">
        <v>13</v>
      </c>
      <c r="D5795" t="s">
        <v>23258</v>
      </c>
      <c r="E5795" t="s">
        <v>13199</v>
      </c>
      <c r="F5795" t="s">
        <v>41</v>
      </c>
      <c r="G5795" t="s">
        <v>42</v>
      </c>
      <c r="H5795">
        <v>0</v>
      </c>
      <c r="I5795">
        <v>0</v>
      </c>
      <c r="J5795">
        <v>0</v>
      </c>
      <c r="K5795" t="s">
        <v>23259</v>
      </c>
    </row>
    <row r="5796" spans="1:11" x14ac:dyDescent="0.3">
      <c r="A5796" t="s">
        <v>23260</v>
      </c>
      <c r="B5796" t="s">
        <v>23261</v>
      </c>
      <c r="C5796" t="s">
        <v>27</v>
      </c>
      <c r="D5796" t="s">
        <v>23262</v>
      </c>
      <c r="E5796" t="s">
        <v>1867</v>
      </c>
      <c r="F5796" t="s">
        <v>3038</v>
      </c>
      <c r="G5796" t="s">
        <v>42</v>
      </c>
      <c r="H5796">
        <v>0</v>
      </c>
      <c r="I5796">
        <v>0</v>
      </c>
      <c r="J5796">
        <v>0</v>
      </c>
      <c r="K5796" t="s">
        <v>23263</v>
      </c>
    </row>
    <row r="5797" spans="1:11" x14ac:dyDescent="0.3">
      <c r="A5797" t="s">
        <v>23264</v>
      </c>
      <c r="B5797" t="s">
        <v>23265</v>
      </c>
      <c r="C5797" t="s">
        <v>27</v>
      </c>
      <c r="D5797" t="s">
        <v>23266</v>
      </c>
      <c r="E5797" t="s">
        <v>1867</v>
      </c>
      <c r="F5797" t="s">
        <v>6886</v>
      </c>
      <c r="G5797" t="s">
        <v>42</v>
      </c>
      <c r="H5797">
        <v>0</v>
      </c>
      <c r="I5797">
        <v>0</v>
      </c>
      <c r="J5797">
        <v>0</v>
      </c>
      <c r="K5797" t="s">
        <v>23267</v>
      </c>
    </row>
    <row r="5798" spans="1:11" x14ac:dyDescent="0.3">
      <c r="A5798" t="s">
        <v>23268</v>
      </c>
      <c r="B5798" t="s">
        <v>23269</v>
      </c>
      <c r="C5798" t="s">
        <v>27</v>
      </c>
      <c r="D5798" t="s">
        <v>23270</v>
      </c>
      <c r="E5798" t="s">
        <v>1867</v>
      </c>
      <c r="F5798" t="s">
        <v>2703</v>
      </c>
      <c r="G5798" t="s">
        <v>42</v>
      </c>
      <c r="H5798">
        <v>0</v>
      </c>
      <c r="I5798">
        <v>0</v>
      </c>
      <c r="J5798">
        <v>0</v>
      </c>
      <c r="K5798" t="s">
        <v>23271</v>
      </c>
    </row>
    <row r="5799" spans="1:11" x14ac:dyDescent="0.3">
      <c r="A5799" t="s">
        <v>23272</v>
      </c>
      <c r="B5799" t="s">
        <v>23273</v>
      </c>
      <c r="C5799" t="s">
        <v>27</v>
      </c>
      <c r="D5799" t="s">
        <v>23274</v>
      </c>
      <c r="E5799" t="s">
        <v>1867</v>
      </c>
      <c r="F5799" t="s">
        <v>16</v>
      </c>
      <c r="G5799" t="s">
        <v>1162</v>
      </c>
      <c r="H5799">
        <v>0</v>
      </c>
      <c r="I5799">
        <v>0</v>
      </c>
      <c r="J5799">
        <v>0</v>
      </c>
      <c r="K5799" t="s">
        <v>23275</v>
      </c>
    </row>
    <row r="5800" spans="1:11" x14ac:dyDescent="0.3">
      <c r="A5800" t="s">
        <v>23276</v>
      </c>
      <c r="C5800" t="s">
        <v>13</v>
      </c>
      <c r="D5800" t="s">
        <v>23227</v>
      </c>
      <c r="E5800" t="s">
        <v>15</v>
      </c>
      <c r="F5800" t="s">
        <v>41</v>
      </c>
      <c r="G5800" t="s">
        <v>42</v>
      </c>
      <c r="H5800">
        <v>0</v>
      </c>
      <c r="I5800">
        <v>0</v>
      </c>
      <c r="J5800">
        <v>0</v>
      </c>
      <c r="K5800" t="s">
        <v>23277</v>
      </c>
    </row>
    <row r="5801" spans="1:11" x14ac:dyDescent="0.3">
      <c r="A5801" t="s">
        <v>23278</v>
      </c>
      <c r="B5801" t="s">
        <v>23279</v>
      </c>
      <c r="C5801" t="s">
        <v>27</v>
      </c>
      <c r="D5801" t="s">
        <v>23280</v>
      </c>
      <c r="E5801" t="s">
        <v>1867</v>
      </c>
      <c r="F5801" t="s">
        <v>16</v>
      </c>
      <c r="G5801" t="s">
        <v>4498</v>
      </c>
      <c r="H5801">
        <v>0</v>
      </c>
      <c r="I5801">
        <v>0</v>
      </c>
      <c r="J5801">
        <v>0</v>
      </c>
      <c r="K5801" t="s">
        <v>23281</v>
      </c>
    </row>
    <row r="5802" spans="1:11" x14ac:dyDescent="0.3">
      <c r="A5802" t="s">
        <v>23282</v>
      </c>
      <c r="B5802" t="s">
        <v>23283</v>
      </c>
      <c r="C5802" t="s">
        <v>27</v>
      </c>
      <c r="D5802" t="s">
        <v>23284</v>
      </c>
      <c r="E5802" t="s">
        <v>1867</v>
      </c>
      <c r="F5802" t="s">
        <v>7622</v>
      </c>
      <c r="G5802" t="s">
        <v>23285</v>
      </c>
      <c r="H5802">
        <v>0</v>
      </c>
      <c r="I5802">
        <v>0</v>
      </c>
      <c r="J5802">
        <v>0</v>
      </c>
      <c r="K5802" t="s">
        <v>23286</v>
      </c>
    </row>
    <row r="5803" spans="1:11" x14ac:dyDescent="0.3">
      <c r="A5803" t="s">
        <v>23287</v>
      </c>
      <c r="B5803" t="s">
        <v>23288</v>
      </c>
      <c r="C5803" t="s">
        <v>20</v>
      </c>
      <c r="D5803" t="s">
        <v>23289</v>
      </c>
      <c r="E5803" t="s">
        <v>14059</v>
      </c>
      <c r="F5803" t="s">
        <v>16</v>
      </c>
      <c r="G5803" t="s">
        <v>4993</v>
      </c>
      <c r="H5803">
        <v>0</v>
      </c>
      <c r="I5803">
        <v>0</v>
      </c>
      <c r="J5803">
        <v>0</v>
      </c>
      <c r="K5803" t="s">
        <v>23290</v>
      </c>
    </row>
    <row r="5804" spans="1:11" x14ac:dyDescent="0.3">
      <c r="A5804" t="s">
        <v>23291</v>
      </c>
      <c r="B5804" t="s">
        <v>23292</v>
      </c>
      <c r="C5804" t="s">
        <v>558</v>
      </c>
      <c r="D5804" t="s">
        <v>23293</v>
      </c>
      <c r="E5804" t="s">
        <v>754</v>
      </c>
      <c r="F5804" t="s">
        <v>41</v>
      </c>
      <c r="G5804" t="s">
        <v>42</v>
      </c>
      <c r="H5804">
        <v>0</v>
      </c>
      <c r="I5804">
        <v>0</v>
      </c>
      <c r="J5804">
        <v>0</v>
      </c>
      <c r="K5804" t="s">
        <v>23294</v>
      </c>
    </row>
    <row r="5805" spans="1:11" x14ac:dyDescent="0.3">
      <c r="A5805" t="s">
        <v>23295</v>
      </c>
      <c r="B5805" t="s">
        <v>23296</v>
      </c>
      <c r="C5805" t="s">
        <v>27</v>
      </c>
      <c r="D5805" t="s">
        <v>23297</v>
      </c>
      <c r="E5805" t="s">
        <v>1867</v>
      </c>
      <c r="F5805" t="s">
        <v>1981</v>
      </c>
      <c r="G5805" t="s">
        <v>42</v>
      </c>
      <c r="H5805">
        <v>0</v>
      </c>
      <c r="I5805">
        <v>0</v>
      </c>
      <c r="J5805">
        <v>0</v>
      </c>
      <c r="K5805" t="s">
        <v>23298</v>
      </c>
    </row>
    <row r="5806" spans="1:11" x14ac:dyDescent="0.3">
      <c r="A5806" t="s">
        <v>23299</v>
      </c>
      <c r="B5806" t="s">
        <v>23300</v>
      </c>
      <c r="C5806" t="s">
        <v>20</v>
      </c>
      <c r="D5806" t="s">
        <v>23301</v>
      </c>
      <c r="E5806" t="s">
        <v>14059</v>
      </c>
      <c r="F5806" t="s">
        <v>16</v>
      </c>
      <c r="G5806" t="s">
        <v>817</v>
      </c>
      <c r="H5806">
        <v>0</v>
      </c>
      <c r="I5806">
        <v>0</v>
      </c>
      <c r="J5806">
        <v>0</v>
      </c>
      <c r="K5806" t="s">
        <v>23302</v>
      </c>
    </row>
    <row r="5807" spans="1:11" x14ac:dyDescent="0.3">
      <c r="A5807" t="s">
        <v>23303</v>
      </c>
      <c r="B5807" t="s">
        <v>23304</v>
      </c>
      <c r="C5807" t="s">
        <v>13</v>
      </c>
      <c r="D5807" t="s">
        <v>23305</v>
      </c>
      <c r="E5807" t="s">
        <v>13199</v>
      </c>
      <c r="F5807" t="s">
        <v>16</v>
      </c>
      <c r="G5807" t="s">
        <v>1100</v>
      </c>
      <c r="H5807">
        <v>0</v>
      </c>
      <c r="I5807">
        <v>0</v>
      </c>
      <c r="J5807">
        <v>0</v>
      </c>
      <c r="K5807" t="s">
        <v>23306</v>
      </c>
    </row>
    <row r="5808" spans="1:11" x14ac:dyDescent="0.3">
      <c r="A5808" t="s">
        <v>23307</v>
      </c>
      <c r="B5808" t="s">
        <v>23308</v>
      </c>
      <c r="C5808" t="s">
        <v>13</v>
      </c>
      <c r="D5808" t="s">
        <v>23309</v>
      </c>
      <c r="E5808" t="s">
        <v>13199</v>
      </c>
      <c r="F5808" t="s">
        <v>16</v>
      </c>
      <c r="G5808" t="s">
        <v>3142</v>
      </c>
      <c r="H5808">
        <v>0</v>
      </c>
      <c r="I5808">
        <v>0</v>
      </c>
      <c r="J5808">
        <v>0</v>
      </c>
      <c r="K5808" t="s">
        <v>23310</v>
      </c>
    </row>
    <row r="5809" spans="1:11" x14ac:dyDescent="0.3">
      <c r="A5809" t="s">
        <v>23311</v>
      </c>
      <c r="B5809" t="s">
        <v>23312</v>
      </c>
      <c r="C5809" t="s">
        <v>27</v>
      </c>
      <c r="D5809" t="s">
        <v>23313</v>
      </c>
      <c r="E5809" t="s">
        <v>1867</v>
      </c>
      <c r="F5809" t="s">
        <v>6825</v>
      </c>
      <c r="G5809" t="s">
        <v>42</v>
      </c>
      <c r="H5809">
        <v>0</v>
      </c>
      <c r="I5809">
        <v>0</v>
      </c>
      <c r="J5809">
        <v>0</v>
      </c>
      <c r="K5809" t="s">
        <v>23314</v>
      </c>
    </row>
    <row r="5810" spans="1:11" x14ac:dyDescent="0.3">
      <c r="A5810" t="s">
        <v>23315</v>
      </c>
      <c r="C5810" t="s">
        <v>13</v>
      </c>
      <c r="D5810" t="s">
        <v>23227</v>
      </c>
      <c r="E5810" t="s">
        <v>15</v>
      </c>
      <c r="F5810" t="s">
        <v>41</v>
      </c>
      <c r="G5810" t="s">
        <v>42</v>
      </c>
      <c r="H5810">
        <v>0</v>
      </c>
      <c r="I5810">
        <v>0</v>
      </c>
      <c r="J5810">
        <v>0</v>
      </c>
      <c r="K5810" t="s">
        <v>23316</v>
      </c>
    </row>
    <row r="5811" spans="1:11" x14ac:dyDescent="0.3">
      <c r="A5811" t="s">
        <v>23317</v>
      </c>
      <c r="B5811" t="s">
        <v>23318</v>
      </c>
      <c r="C5811" t="s">
        <v>466</v>
      </c>
      <c r="D5811" t="s">
        <v>23319</v>
      </c>
      <c r="E5811" t="s">
        <v>5396</v>
      </c>
      <c r="F5811" t="s">
        <v>3421</v>
      </c>
      <c r="G5811" t="s">
        <v>42</v>
      </c>
      <c r="H5811">
        <v>0</v>
      </c>
      <c r="I5811">
        <v>0</v>
      </c>
      <c r="J5811">
        <v>0</v>
      </c>
      <c r="K5811" t="s">
        <v>23320</v>
      </c>
    </row>
    <row r="5812" spans="1:11" x14ac:dyDescent="0.3">
      <c r="A5812" t="s">
        <v>23321</v>
      </c>
      <c r="B5812" t="s">
        <v>23322</v>
      </c>
      <c r="C5812" t="s">
        <v>147</v>
      </c>
      <c r="D5812" t="s">
        <v>23323</v>
      </c>
      <c r="E5812" t="s">
        <v>183</v>
      </c>
      <c r="F5812" t="s">
        <v>1135</v>
      </c>
      <c r="G5812" t="s">
        <v>42</v>
      </c>
      <c r="H5812">
        <v>0</v>
      </c>
      <c r="I5812">
        <v>0</v>
      </c>
      <c r="J5812">
        <v>0</v>
      </c>
      <c r="K5812" t="s">
        <v>23324</v>
      </c>
    </row>
    <row r="5813" spans="1:11" x14ac:dyDescent="0.3">
      <c r="A5813" t="s">
        <v>23325</v>
      </c>
      <c r="B5813" t="s">
        <v>23326</v>
      </c>
      <c r="C5813" t="s">
        <v>20</v>
      </c>
      <c r="D5813" t="s">
        <v>23327</v>
      </c>
      <c r="E5813" t="s">
        <v>14059</v>
      </c>
      <c r="F5813" t="s">
        <v>7609</v>
      </c>
      <c r="G5813" t="s">
        <v>42</v>
      </c>
      <c r="H5813">
        <v>0</v>
      </c>
      <c r="I5813">
        <v>0</v>
      </c>
      <c r="J5813">
        <v>0</v>
      </c>
      <c r="K5813" t="s">
        <v>23328</v>
      </c>
    </row>
    <row r="5814" spans="1:11" x14ac:dyDescent="0.3">
      <c r="A5814" t="s">
        <v>23329</v>
      </c>
      <c r="B5814" t="s">
        <v>23330</v>
      </c>
      <c r="C5814" t="s">
        <v>27</v>
      </c>
      <c r="D5814" t="s">
        <v>23331</v>
      </c>
      <c r="E5814" t="s">
        <v>1867</v>
      </c>
      <c r="F5814" t="s">
        <v>16</v>
      </c>
      <c r="G5814" t="s">
        <v>15799</v>
      </c>
      <c r="H5814">
        <v>0</v>
      </c>
      <c r="I5814">
        <v>0</v>
      </c>
      <c r="J5814">
        <v>0</v>
      </c>
      <c r="K5814" t="s">
        <v>23332</v>
      </c>
    </row>
    <row r="5815" spans="1:11" x14ac:dyDescent="0.3">
      <c r="A5815" t="s">
        <v>23333</v>
      </c>
      <c r="C5815" t="s">
        <v>147</v>
      </c>
      <c r="D5815" t="s">
        <v>23334</v>
      </c>
      <c r="E5815" t="s">
        <v>183</v>
      </c>
      <c r="F5815" t="s">
        <v>16</v>
      </c>
      <c r="G5815" t="s">
        <v>23</v>
      </c>
      <c r="H5815">
        <v>0</v>
      </c>
      <c r="I5815">
        <v>0</v>
      </c>
      <c r="J5815">
        <v>0</v>
      </c>
      <c r="K5815" t="s">
        <v>23335</v>
      </c>
    </row>
    <row r="5816" spans="1:11" x14ac:dyDescent="0.3">
      <c r="A5816" t="s">
        <v>23336</v>
      </c>
      <c r="B5816" t="s">
        <v>23337</v>
      </c>
      <c r="C5816" t="s">
        <v>147</v>
      </c>
      <c r="D5816" t="s">
        <v>12848</v>
      </c>
      <c r="E5816" t="s">
        <v>183</v>
      </c>
      <c r="F5816" t="s">
        <v>16</v>
      </c>
      <c r="G5816" t="s">
        <v>42</v>
      </c>
      <c r="H5816">
        <v>0</v>
      </c>
      <c r="I5816">
        <v>0</v>
      </c>
      <c r="J5816">
        <v>0</v>
      </c>
      <c r="K5816" t="s">
        <v>23338</v>
      </c>
    </row>
    <row r="5817" spans="1:11" x14ac:dyDescent="0.3">
      <c r="A5817" t="s">
        <v>23339</v>
      </c>
      <c r="C5817" t="s">
        <v>20</v>
      </c>
      <c r="D5817" t="s">
        <v>23340</v>
      </c>
      <c r="E5817" t="s">
        <v>14059</v>
      </c>
      <c r="F5817" t="s">
        <v>16</v>
      </c>
      <c r="G5817" t="s">
        <v>107</v>
      </c>
      <c r="H5817">
        <v>0</v>
      </c>
      <c r="I5817">
        <v>0</v>
      </c>
      <c r="J5817">
        <v>0</v>
      </c>
      <c r="K5817" t="s">
        <v>23341</v>
      </c>
    </row>
    <row r="5818" spans="1:11" x14ac:dyDescent="0.3">
      <c r="A5818" t="s">
        <v>23342</v>
      </c>
      <c r="B5818" t="s">
        <v>23343</v>
      </c>
      <c r="C5818" t="s">
        <v>27</v>
      </c>
      <c r="D5818" t="s">
        <v>23344</v>
      </c>
      <c r="E5818" t="s">
        <v>1867</v>
      </c>
      <c r="F5818" t="s">
        <v>14941</v>
      </c>
      <c r="G5818" t="s">
        <v>42</v>
      </c>
      <c r="H5818">
        <v>0</v>
      </c>
      <c r="I5818">
        <v>0</v>
      </c>
      <c r="J5818">
        <v>0</v>
      </c>
      <c r="K5818" t="s">
        <v>23345</v>
      </c>
    </row>
    <row r="5819" spans="1:11" x14ac:dyDescent="0.3">
      <c r="A5819" t="s">
        <v>23346</v>
      </c>
      <c r="B5819" t="s">
        <v>23347</v>
      </c>
      <c r="C5819" t="s">
        <v>147</v>
      </c>
      <c r="D5819" t="s">
        <v>23348</v>
      </c>
      <c r="E5819" t="s">
        <v>183</v>
      </c>
      <c r="F5819" t="s">
        <v>840</v>
      </c>
      <c r="G5819" t="s">
        <v>42</v>
      </c>
      <c r="H5819">
        <v>0</v>
      </c>
      <c r="I5819">
        <v>0</v>
      </c>
      <c r="J5819">
        <v>0</v>
      </c>
      <c r="K5819" t="s">
        <v>23349</v>
      </c>
    </row>
    <row r="5820" spans="1:11" x14ac:dyDescent="0.3">
      <c r="A5820" t="s">
        <v>23350</v>
      </c>
      <c r="C5820" t="s">
        <v>27</v>
      </c>
      <c r="D5820" t="s">
        <v>23351</v>
      </c>
      <c r="E5820" t="s">
        <v>29</v>
      </c>
      <c r="F5820" t="s">
        <v>41</v>
      </c>
      <c r="G5820" t="s">
        <v>42</v>
      </c>
      <c r="H5820">
        <v>0</v>
      </c>
      <c r="I5820">
        <v>0</v>
      </c>
      <c r="J5820">
        <v>0</v>
      </c>
      <c r="K5820" t="s">
        <v>23352</v>
      </c>
    </row>
    <row r="5821" spans="1:11" x14ac:dyDescent="0.3">
      <c r="A5821" t="s">
        <v>23353</v>
      </c>
      <c r="B5821" t="s">
        <v>14985</v>
      </c>
      <c r="C5821" t="s">
        <v>20</v>
      </c>
      <c r="D5821" t="s">
        <v>23354</v>
      </c>
      <c r="E5821" t="s">
        <v>14059</v>
      </c>
      <c r="F5821" t="s">
        <v>16</v>
      </c>
      <c r="G5821" t="s">
        <v>3168</v>
      </c>
      <c r="H5821">
        <v>0</v>
      </c>
      <c r="I5821">
        <v>0</v>
      </c>
      <c r="J5821">
        <v>0</v>
      </c>
      <c r="K5821" t="s">
        <v>23355</v>
      </c>
    </row>
    <row r="5822" spans="1:11" x14ac:dyDescent="0.3">
      <c r="A5822" t="s">
        <v>23356</v>
      </c>
      <c r="B5822" t="s">
        <v>23357</v>
      </c>
      <c r="C5822" t="s">
        <v>27</v>
      </c>
      <c r="D5822" t="s">
        <v>23358</v>
      </c>
      <c r="E5822" t="s">
        <v>1867</v>
      </c>
      <c r="F5822" t="s">
        <v>170</v>
      </c>
      <c r="G5822" t="s">
        <v>42</v>
      </c>
      <c r="H5822">
        <v>0</v>
      </c>
      <c r="I5822">
        <v>0</v>
      </c>
      <c r="J5822">
        <v>0</v>
      </c>
      <c r="K5822" t="s">
        <v>23359</v>
      </c>
    </row>
    <row r="5823" spans="1:11" x14ac:dyDescent="0.3">
      <c r="A5823" t="s">
        <v>23360</v>
      </c>
      <c r="B5823" t="s">
        <v>23361</v>
      </c>
      <c r="C5823" t="s">
        <v>13</v>
      </c>
      <c r="D5823" t="s">
        <v>23362</v>
      </c>
      <c r="E5823" t="s">
        <v>13199</v>
      </c>
      <c r="F5823" t="s">
        <v>16</v>
      </c>
      <c r="G5823" t="s">
        <v>11774</v>
      </c>
      <c r="H5823">
        <v>0</v>
      </c>
      <c r="I5823">
        <v>0</v>
      </c>
      <c r="J5823">
        <v>0</v>
      </c>
      <c r="K5823" t="s">
        <v>23363</v>
      </c>
    </row>
    <row r="5824" spans="1:11" x14ac:dyDescent="0.3">
      <c r="A5824" t="s">
        <v>23364</v>
      </c>
      <c r="B5824" t="s">
        <v>23365</v>
      </c>
      <c r="C5824" t="s">
        <v>558</v>
      </c>
      <c r="D5824" t="s">
        <v>23366</v>
      </c>
      <c r="E5824" t="s">
        <v>19698</v>
      </c>
      <c r="F5824" t="s">
        <v>16</v>
      </c>
      <c r="G5824" t="s">
        <v>3120</v>
      </c>
      <c r="H5824">
        <v>0</v>
      </c>
      <c r="I5824">
        <v>0</v>
      </c>
      <c r="J5824">
        <v>0</v>
      </c>
      <c r="K5824" t="s">
        <v>23367</v>
      </c>
    </row>
    <row r="5825" spans="1:11" x14ac:dyDescent="0.3">
      <c r="A5825" t="s">
        <v>23368</v>
      </c>
      <c r="B5825" t="s">
        <v>23369</v>
      </c>
      <c r="C5825" t="s">
        <v>558</v>
      </c>
      <c r="D5825" t="s">
        <v>23370</v>
      </c>
      <c r="E5825" t="s">
        <v>630</v>
      </c>
      <c r="F5825" t="s">
        <v>16</v>
      </c>
      <c r="G5825" t="s">
        <v>7763</v>
      </c>
      <c r="H5825">
        <v>0</v>
      </c>
      <c r="I5825">
        <v>0</v>
      </c>
      <c r="J5825">
        <v>0</v>
      </c>
      <c r="K5825" t="s">
        <v>23371</v>
      </c>
    </row>
    <row r="5826" spans="1:11" x14ac:dyDescent="0.3">
      <c r="A5826" t="s">
        <v>23372</v>
      </c>
      <c r="B5826" t="s">
        <v>23373</v>
      </c>
      <c r="C5826" t="s">
        <v>558</v>
      </c>
      <c r="D5826" t="s">
        <v>23374</v>
      </c>
      <c r="E5826" t="s">
        <v>630</v>
      </c>
      <c r="F5826" t="s">
        <v>16</v>
      </c>
      <c r="G5826" t="s">
        <v>16240</v>
      </c>
      <c r="H5826">
        <v>0</v>
      </c>
      <c r="I5826">
        <v>0</v>
      </c>
      <c r="J5826">
        <v>0</v>
      </c>
      <c r="K5826" t="s">
        <v>23375</v>
      </c>
    </row>
    <row r="5827" spans="1:11" x14ac:dyDescent="0.3">
      <c r="A5827" t="s">
        <v>23376</v>
      </c>
      <c r="B5827" t="s">
        <v>23377</v>
      </c>
      <c r="C5827" t="s">
        <v>27</v>
      </c>
      <c r="D5827" t="s">
        <v>23378</v>
      </c>
      <c r="E5827" t="s">
        <v>1867</v>
      </c>
      <c r="F5827" t="s">
        <v>20825</v>
      </c>
      <c r="G5827" t="s">
        <v>42</v>
      </c>
      <c r="H5827">
        <v>0</v>
      </c>
      <c r="I5827">
        <v>0</v>
      </c>
      <c r="J5827">
        <v>0</v>
      </c>
      <c r="K5827" t="s">
        <v>23379</v>
      </c>
    </row>
    <row r="5828" spans="1:11" x14ac:dyDescent="0.3">
      <c r="A5828" t="s">
        <v>23380</v>
      </c>
      <c r="B5828" t="s">
        <v>23381</v>
      </c>
      <c r="C5828" t="s">
        <v>27</v>
      </c>
      <c r="D5828" t="s">
        <v>23382</v>
      </c>
      <c r="E5828" t="s">
        <v>1867</v>
      </c>
      <c r="F5828" t="s">
        <v>1793</v>
      </c>
      <c r="G5828" t="s">
        <v>42</v>
      </c>
      <c r="H5828">
        <v>0</v>
      </c>
      <c r="I5828">
        <v>0</v>
      </c>
      <c r="J5828">
        <v>0</v>
      </c>
      <c r="K5828" t="s">
        <v>23383</v>
      </c>
    </row>
    <row r="5829" spans="1:11" x14ac:dyDescent="0.3">
      <c r="A5829" t="s">
        <v>23384</v>
      </c>
      <c r="B5829" t="s">
        <v>23385</v>
      </c>
      <c r="C5829" t="s">
        <v>27</v>
      </c>
      <c r="D5829" t="s">
        <v>23386</v>
      </c>
      <c r="E5829" t="s">
        <v>1867</v>
      </c>
      <c r="F5829" t="s">
        <v>9405</v>
      </c>
      <c r="G5829" t="s">
        <v>42</v>
      </c>
      <c r="H5829">
        <v>0</v>
      </c>
      <c r="I5829">
        <v>0</v>
      </c>
      <c r="J5829">
        <v>0</v>
      </c>
      <c r="K5829" t="s">
        <v>23387</v>
      </c>
    </row>
    <row r="5830" spans="1:11" x14ac:dyDescent="0.3">
      <c r="A5830" t="s">
        <v>23388</v>
      </c>
      <c r="B5830" t="s">
        <v>23389</v>
      </c>
      <c r="C5830" t="s">
        <v>13</v>
      </c>
      <c r="D5830" t="s">
        <v>23390</v>
      </c>
      <c r="E5830" t="s">
        <v>15</v>
      </c>
      <c r="F5830" t="s">
        <v>16</v>
      </c>
      <c r="G5830" t="s">
        <v>8956</v>
      </c>
      <c r="H5830">
        <v>0</v>
      </c>
      <c r="I5830">
        <v>0</v>
      </c>
      <c r="J5830">
        <v>0</v>
      </c>
      <c r="K5830" t="s">
        <v>23391</v>
      </c>
    </row>
    <row r="5831" spans="1:11" x14ac:dyDescent="0.3">
      <c r="A5831" t="s">
        <v>23392</v>
      </c>
      <c r="B5831" t="s">
        <v>23393</v>
      </c>
      <c r="C5831" t="s">
        <v>558</v>
      </c>
      <c r="D5831" t="s">
        <v>23394</v>
      </c>
      <c r="E5831" t="s">
        <v>754</v>
      </c>
      <c r="F5831" t="s">
        <v>16</v>
      </c>
      <c r="G5831" t="s">
        <v>3235</v>
      </c>
      <c r="H5831">
        <v>0</v>
      </c>
      <c r="I5831">
        <v>0</v>
      </c>
      <c r="J5831">
        <v>0</v>
      </c>
      <c r="K5831" t="s">
        <v>23395</v>
      </c>
    </row>
    <row r="5832" spans="1:11" x14ac:dyDescent="0.3">
      <c r="A5832" t="s">
        <v>23396</v>
      </c>
      <c r="B5832" t="s">
        <v>23397</v>
      </c>
      <c r="C5832" t="s">
        <v>27</v>
      </c>
      <c r="D5832" t="s">
        <v>23398</v>
      </c>
      <c r="E5832" t="s">
        <v>1867</v>
      </c>
      <c r="F5832" t="s">
        <v>8485</v>
      </c>
      <c r="G5832" t="s">
        <v>42</v>
      </c>
      <c r="H5832">
        <v>0</v>
      </c>
      <c r="I5832">
        <v>0</v>
      </c>
      <c r="J5832">
        <v>0</v>
      </c>
      <c r="K5832" t="s">
        <v>23399</v>
      </c>
    </row>
    <row r="5833" spans="1:11" x14ac:dyDescent="0.3">
      <c r="A5833" t="s">
        <v>23400</v>
      </c>
      <c r="B5833" t="s">
        <v>23401</v>
      </c>
      <c r="C5833" t="s">
        <v>27</v>
      </c>
      <c r="D5833" t="s">
        <v>23402</v>
      </c>
      <c r="E5833" t="s">
        <v>1867</v>
      </c>
      <c r="F5833" t="s">
        <v>2237</v>
      </c>
      <c r="G5833" t="s">
        <v>42</v>
      </c>
      <c r="H5833">
        <v>0</v>
      </c>
      <c r="I5833">
        <v>0</v>
      </c>
      <c r="J5833">
        <v>0</v>
      </c>
      <c r="K5833" t="s">
        <v>23403</v>
      </c>
    </row>
    <row r="5834" spans="1:11" x14ac:dyDescent="0.3">
      <c r="A5834" t="s">
        <v>23404</v>
      </c>
      <c r="B5834" t="s">
        <v>23405</v>
      </c>
      <c r="C5834" t="s">
        <v>27</v>
      </c>
      <c r="D5834" t="s">
        <v>23406</v>
      </c>
      <c r="E5834" t="s">
        <v>1867</v>
      </c>
      <c r="F5834" t="s">
        <v>8320</v>
      </c>
      <c r="G5834" t="s">
        <v>42</v>
      </c>
      <c r="H5834">
        <v>0</v>
      </c>
      <c r="I5834">
        <v>0</v>
      </c>
      <c r="J5834">
        <v>0</v>
      </c>
      <c r="K5834" t="s">
        <v>23407</v>
      </c>
    </row>
    <row r="5835" spans="1:11" x14ac:dyDescent="0.3">
      <c r="A5835" t="s">
        <v>23408</v>
      </c>
      <c r="B5835" t="s">
        <v>23409</v>
      </c>
      <c r="C5835" t="s">
        <v>27</v>
      </c>
      <c r="D5835" t="s">
        <v>23410</v>
      </c>
      <c r="E5835" t="s">
        <v>1867</v>
      </c>
      <c r="F5835" t="s">
        <v>12794</v>
      </c>
      <c r="G5835" t="s">
        <v>42</v>
      </c>
      <c r="H5835">
        <v>0</v>
      </c>
      <c r="I5835">
        <v>0</v>
      </c>
      <c r="J5835">
        <v>0</v>
      </c>
      <c r="K5835" t="s">
        <v>23411</v>
      </c>
    </row>
    <row r="5836" spans="1:11" x14ac:dyDescent="0.3">
      <c r="A5836" t="s">
        <v>23412</v>
      </c>
      <c r="B5836" t="s">
        <v>23413</v>
      </c>
      <c r="C5836" t="s">
        <v>27</v>
      </c>
      <c r="D5836" t="s">
        <v>23414</v>
      </c>
      <c r="E5836" t="s">
        <v>1867</v>
      </c>
      <c r="F5836" t="s">
        <v>23415</v>
      </c>
      <c r="G5836" t="s">
        <v>42</v>
      </c>
      <c r="H5836">
        <v>0</v>
      </c>
      <c r="I5836">
        <v>0</v>
      </c>
      <c r="J5836">
        <v>0</v>
      </c>
      <c r="K5836" t="s">
        <v>23416</v>
      </c>
    </row>
    <row r="5837" spans="1:11" x14ac:dyDescent="0.3">
      <c r="A5837" t="s">
        <v>23417</v>
      </c>
      <c r="B5837" t="s">
        <v>23418</v>
      </c>
      <c r="C5837" t="s">
        <v>27</v>
      </c>
      <c r="D5837" t="s">
        <v>23419</v>
      </c>
      <c r="E5837" t="s">
        <v>1867</v>
      </c>
      <c r="F5837" t="s">
        <v>17074</v>
      </c>
      <c r="G5837" t="s">
        <v>42</v>
      </c>
      <c r="H5837">
        <v>0</v>
      </c>
      <c r="I5837">
        <v>0</v>
      </c>
      <c r="J5837">
        <v>0</v>
      </c>
      <c r="K5837" t="s">
        <v>23420</v>
      </c>
    </row>
    <row r="5838" spans="1:11" x14ac:dyDescent="0.3">
      <c r="A5838" t="s">
        <v>23421</v>
      </c>
      <c r="B5838" t="s">
        <v>23422</v>
      </c>
      <c r="C5838" t="s">
        <v>558</v>
      </c>
      <c r="D5838" t="s">
        <v>23423</v>
      </c>
      <c r="E5838" t="s">
        <v>630</v>
      </c>
      <c r="F5838" t="s">
        <v>16</v>
      </c>
      <c r="G5838" t="s">
        <v>5120</v>
      </c>
      <c r="H5838">
        <v>0</v>
      </c>
      <c r="I5838">
        <v>0</v>
      </c>
      <c r="J5838">
        <v>0</v>
      </c>
      <c r="K5838" t="s">
        <v>23424</v>
      </c>
    </row>
    <row r="5839" spans="1:11" x14ac:dyDescent="0.3">
      <c r="A5839" t="s">
        <v>23425</v>
      </c>
      <c r="B5839" t="s">
        <v>23426</v>
      </c>
      <c r="C5839" t="s">
        <v>27</v>
      </c>
      <c r="D5839" t="s">
        <v>23427</v>
      </c>
      <c r="E5839" t="s">
        <v>1867</v>
      </c>
      <c r="F5839" t="s">
        <v>607</v>
      </c>
      <c r="G5839" t="s">
        <v>42</v>
      </c>
      <c r="H5839">
        <v>0</v>
      </c>
      <c r="I5839">
        <v>0</v>
      </c>
      <c r="J5839">
        <v>0</v>
      </c>
      <c r="K5839" t="s">
        <v>23428</v>
      </c>
    </row>
    <row r="5840" spans="1:11" x14ac:dyDescent="0.3">
      <c r="A5840" t="s">
        <v>23429</v>
      </c>
      <c r="B5840" t="s">
        <v>23422</v>
      </c>
      <c r="C5840" t="s">
        <v>27</v>
      </c>
      <c r="D5840" t="s">
        <v>23430</v>
      </c>
      <c r="E5840" t="s">
        <v>1867</v>
      </c>
      <c r="F5840" t="s">
        <v>21340</v>
      </c>
      <c r="G5840" t="s">
        <v>42</v>
      </c>
      <c r="H5840">
        <v>0</v>
      </c>
      <c r="I5840">
        <v>0</v>
      </c>
      <c r="J5840">
        <v>0</v>
      </c>
      <c r="K5840" t="s">
        <v>23431</v>
      </c>
    </row>
    <row r="5841" spans="1:11" x14ac:dyDescent="0.3">
      <c r="A5841" t="s">
        <v>23432</v>
      </c>
      <c r="B5841" t="s">
        <v>23433</v>
      </c>
      <c r="C5841" t="s">
        <v>558</v>
      </c>
      <c r="D5841" t="s">
        <v>23434</v>
      </c>
      <c r="E5841" t="s">
        <v>754</v>
      </c>
      <c r="F5841" t="s">
        <v>16</v>
      </c>
      <c r="G5841" t="s">
        <v>13739</v>
      </c>
      <c r="H5841">
        <v>0</v>
      </c>
      <c r="I5841">
        <v>0</v>
      </c>
      <c r="J5841">
        <v>0</v>
      </c>
      <c r="K5841" t="s">
        <v>23435</v>
      </c>
    </row>
    <row r="5842" spans="1:11" x14ac:dyDescent="0.3">
      <c r="A5842" t="s">
        <v>23436</v>
      </c>
      <c r="B5842" t="s">
        <v>23437</v>
      </c>
      <c r="C5842" t="s">
        <v>558</v>
      </c>
      <c r="D5842" t="s">
        <v>23438</v>
      </c>
      <c r="E5842" t="s">
        <v>560</v>
      </c>
      <c r="F5842" t="s">
        <v>2442</v>
      </c>
      <c r="G5842" t="s">
        <v>42</v>
      </c>
      <c r="H5842">
        <v>0</v>
      </c>
      <c r="I5842">
        <v>0</v>
      </c>
      <c r="J5842">
        <v>0</v>
      </c>
      <c r="K5842" t="s">
        <v>23439</v>
      </c>
    </row>
    <row r="5843" spans="1:11" x14ac:dyDescent="0.3">
      <c r="A5843" t="s">
        <v>23440</v>
      </c>
      <c r="B5843" t="s">
        <v>23441</v>
      </c>
      <c r="C5843" t="s">
        <v>558</v>
      </c>
      <c r="D5843" t="s">
        <v>23442</v>
      </c>
      <c r="E5843" t="s">
        <v>560</v>
      </c>
      <c r="F5843" t="s">
        <v>19839</v>
      </c>
      <c r="G5843" t="s">
        <v>42</v>
      </c>
      <c r="H5843">
        <v>0</v>
      </c>
      <c r="I5843">
        <v>0</v>
      </c>
      <c r="J5843">
        <v>0</v>
      </c>
      <c r="K5843" t="s">
        <v>23443</v>
      </c>
    </row>
    <row r="5844" spans="1:11" x14ac:dyDescent="0.3">
      <c r="A5844" t="s">
        <v>23444</v>
      </c>
      <c r="C5844" t="s">
        <v>20</v>
      </c>
      <c r="D5844" t="s">
        <v>23445</v>
      </c>
      <c r="E5844" t="s">
        <v>14059</v>
      </c>
      <c r="F5844" t="s">
        <v>16</v>
      </c>
      <c r="G5844" t="s">
        <v>6744</v>
      </c>
      <c r="H5844">
        <v>0</v>
      </c>
      <c r="I5844">
        <v>0</v>
      </c>
      <c r="J5844">
        <v>0</v>
      </c>
      <c r="K5844" t="s">
        <v>23446</v>
      </c>
    </row>
    <row r="5845" spans="1:11" x14ac:dyDescent="0.3">
      <c r="A5845" t="s">
        <v>23447</v>
      </c>
      <c r="C5845" t="s">
        <v>27</v>
      </c>
      <c r="D5845" t="s">
        <v>23448</v>
      </c>
      <c r="E5845" t="s">
        <v>1867</v>
      </c>
      <c r="F5845" t="s">
        <v>16</v>
      </c>
      <c r="G5845" t="s">
        <v>10755</v>
      </c>
      <c r="H5845">
        <v>0</v>
      </c>
      <c r="I5845">
        <v>0</v>
      </c>
      <c r="J5845">
        <v>0</v>
      </c>
      <c r="K5845" t="s">
        <v>23449</v>
      </c>
    </row>
    <row r="5846" spans="1:11" x14ac:dyDescent="0.3">
      <c r="A5846" t="s">
        <v>23450</v>
      </c>
      <c r="B5846" t="s">
        <v>23451</v>
      </c>
      <c r="C5846" t="s">
        <v>27</v>
      </c>
      <c r="D5846" t="s">
        <v>23452</v>
      </c>
      <c r="E5846" t="s">
        <v>1867</v>
      </c>
      <c r="F5846" t="s">
        <v>16</v>
      </c>
      <c r="G5846" t="s">
        <v>23453</v>
      </c>
      <c r="H5846">
        <v>0</v>
      </c>
      <c r="I5846">
        <v>0</v>
      </c>
      <c r="J5846">
        <v>0</v>
      </c>
      <c r="K5846" t="s">
        <v>23454</v>
      </c>
    </row>
    <row r="5847" spans="1:11" x14ac:dyDescent="0.3">
      <c r="A5847" t="s">
        <v>23455</v>
      </c>
      <c r="B5847" t="s">
        <v>23456</v>
      </c>
      <c r="C5847" t="s">
        <v>20</v>
      </c>
      <c r="D5847" t="s">
        <v>23457</v>
      </c>
      <c r="E5847" t="s">
        <v>14059</v>
      </c>
      <c r="F5847" t="s">
        <v>968</v>
      </c>
      <c r="G5847" t="s">
        <v>42</v>
      </c>
      <c r="H5847">
        <v>0</v>
      </c>
      <c r="I5847">
        <v>0</v>
      </c>
      <c r="J5847">
        <v>0</v>
      </c>
      <c r="K5847" t="s">
        <v>23458</v>
      </c>
    </row>
    <row r="5848" spans="1:11" x14ac:dyDescent="0.3">
      <c r="A5848" t="s">
        <v>23459</v>
      </c>
      <c r="B5848" t="s">
        <v>23460</v>
      </c>
      <c r="C5848" t="s">
        <v>466</v>
      </c>
      <c r="D5848" t="s">
        <v>23461</v>
      </c>
      <c r="E5848" t="s">
        <v>5396</v>
      </c>
      <c r="F5848" t="s">
        <v>16</v>
      </c>
      <c r="G5848" t="s">
        <v>23462</v>
      </c>
      <c r="H5848">
        <v>0</v>
      </c>
      <c r="I5848">
        <v>0</v>
      </c>
      <c r="J5848">
        <v>0</v>
      </c>
      <c r="K5848" t="s">
        <v>23463</v>
      </c>
    </row>
    <row r="5849" spans="1:11" x14ac:dyDescent="0.3">
      <c r="A5849" t="s">
        <v>23464</v>
      </c>
      <c r="B5849" t="s">
        <v>23465</v>
      </c>
      <c r="C5849" t="s">
        <v>27</v>
      </c>
      <c r="D5849" t="s">
        <v>23466</v>
      </c>
      <c r="E5849" t="s">
        <v>29</v>
      </c>
      <c r="F5849" t="s">
        <v>41</v>
      </c>
      <c r="G5849" t="s">
        <v>42</v>
      </c>
      <c r="H5849">
        <v>0</v>
      </c>
      <c r="I5849">
        <v>0</v>
      </c>
      <c r="J5849">
        <v>0</v>
      </c>
      <c r="K5849" t="s">
        <v>23467</v>
      </c>
    </row>
    <row r="5850" spans="1:11" x14ac:dyDescent="0.3">
      <c r="A5850" t="s">
        <v>23468</v>
      </c>
      <c r="C5850" t="s">
        <v>13</v>
      </c>
      <c r="D5850" t="s">
        <v>23469</v>
      </c>
      <c r="E5850" t="s">
        <v>13199</v>
      </c>
      <c r="F5850" t="s">
        <v>41</v>
      </c>
      <c r="G5850" t="s">
        <v>42</v>
      </c>
      <c r="H5850">
        <v>0</v>
      </c>
      <c r="I5850">
        <v>0</v>
      </c>
      <c r="J5850">
        <v>0</v>
      </c>
      <c r="K5850" t="s">
        <v>23470</v>
      </c>
    </row>
    <row r="5851" spans="1:11" x14ac:dyDescent="0.3">
      <c r="A5851" t="s">
        <v>23471</v>
      </c>
      <c r="B5851" t="s">
        <v>23472</v>
      </c>
      <c r="C5851" t="s">
        <v>20</v>
      </c>
      <c r="D5851" t="s">
        <v>23473</v>
      </c>
      <c r="E5851" t="s">
        <v>14059</v>
      </c>
      <c r="F5851" t="s">
        <v>10378</v>
      </c>
      <c r="G5851" t="s">
        <v>42</v>
      </c>
      <c r="H5851">
        <v>0</v>
      </c>
      <c r="I5851">
        <v>0</v>
      </c>
      <c r="J5851">
        <v>0</v>
      </c>
      <c r="K5851" t="s">
        <v>23474</v>
      </c>
    </row>
    <row r="5852" spans="1:11" x14ac:dyDescent="0.3">
      <c r="A5852" t="s">
        <v>23475</v>
      </c>
      <c r="B5852" t="s">
        <v>23476</v>
      </c>
      <c r="C5852" t="s">
        <v>20</v>
      </c>
      <c r="D5852" t="s">
        <v>23477</v>
      </c>
      <c r="E5852" t="s">
        <v>14059</v>
      </c>
      <c r="F5852" t="s">
        <v>9563</v>
      </c>
      <c r="G5852" t="s">
        <v>42</v>
      </c>
      <c r="H5852">
        <v>0</v>
      </c>
      <c r="I5852">
        <v>0</v>
      </c>
      <c r="J5852">
        <v>0</v>
      </c>
      <c r="K5852" t="s">
        <v>23478</v>
      </c>
    </row>
    <row r="5853" spans="1:11" x14ac:dyDescent="0.3">
      <c r="A5853" t="s">
        <v>23479</v>
      </c>
      <c r="B5853" t="s">
        <v>23480</v>
      </c>
      <c r="C5853" t="s">
        <v>27</v>
      </c>
      <c r="D5853" t="s">
        <v>23481</v>
      </c>
      <c r="E5853" t="s">
        <v>1867</v>
      </c>
      <c r="F5853" t="s">
        <v>18435</v>
      </c>
      <c r="G5853" t="s">
        <v>42</v>
      </c>
      <c r="H5853">
        <v>0</v>
      </c>
      <c r="I5853">
        <v>0</v>
      </c>
      <c r="J5853">
        <v>0</v>
      </c>
      <c r="K5853" t="s">
        <v>23482</v>
      </c>
    </row>
    <row r="5854" spans="1:11" x14ac:dyDescent="0.3">
      <c r="A5854" t="s">
        <v>23483</v>
      </c>
      <c r="B5854" t="s">
        <v>23484</v>
      </c>
      <c r="C5854" t="s">
        <v>558</v>
      </c>
      <c r="D5854" t="s">
        <v>23485</v>
      </c>
      <c r="E5854" t="s">
        <v>1462</v>
      </c>
      <c r="F5854" t="s">
        <v>16</v>
      </c>
      <c r="G5854" t="s">
        <v>23486</v>
      </c>
      <c r="H5854">
        <v>0</v>
      </c>
      <c r="I5854">
        <v>0</v>
      </c>
      <c r="J5854">
        <v>0</v>
      </c>
      <c r="K5854" t="s">
        <v>23487</v>
      </c>
    </row>
    <row r="5855" spans="1:11" x14ac:dyDescent="0.3">
      <c r="A5855" t="s">
        <v>23488</v>
      </c>
      <c r="B5855" t="s">
        <v>23489</v>
      </c>
      <c r="C5855" t="s">
        <v>147</v>
      </c>
      <c r="D5855" t="s">
        <v>23490</v>
      </c>
      <c r="E5855" t="s">
        <v>183</v>
      </c>
      <c r="F5855" t="s">
        <v>3834</v>
      </c>
      <c r="G5855" t="s">
        <v>42</v>
      </c>
      <c r="H5855">
        <v>0</v>
      </c>
      <c r="I5855">
        <v>0</v>
      </c>
      <c r="J5855">
        <v>0</v>
      </c>
      <c r="K5855" t="s">
        <v>23491</v>
      </c>
    </row>
    <row r="5856" spans="1:11" x14ac:dyDescent="0.3">
      <c r="A5856" t="s">
        <v>23492</v>
      </c>
      <c r="B5856" t="s">
        <v>23493</v>
      </c>
      <c r="C5856" t="s">
        <v>27</v>
      </c>
      <c r="D5856" t="s">
        <v>23494</v>
      </c>
      <c r="E5856" t="s">
        <v>1867</v>
      </c>
      <c r="F5856" t="s">
        <v>1723</v>
      </c>
      <c r="G5856" t="s">
        <v>3987</v>
      </c>
      <c r="H5856">
        <v>0</v>
      </c>
      <c r="I5856">
        <v>0</v>
      </c>
      <c r="J5856">
        <v>0</v>
      </c>
      <c r="K5856" t="s">
        <v>23495</v>
      </c>
    </row>
    <row r="5857" spans="1:11" x14ac:dyDescent="0.3">
      <c r="A5857" t="s">
        <v>23496</v>
      </c>
      <c r="B5857" t="s">
        <v>23497</v>
      </c>
      <c r="C5857" t="s">
        <v>13</v>
      </c>
      <c r="D5857" t="s">
        <v>23498</v>
      </c>
      <c r="E5857" t="s">
        <v>15</v>
      </c>
      <c r="F5857" t="s">
        <v>16</v>
      </c>
      <c r="G5857" t="s">
        <v>4754</v>
      </c>
      <c r="H5857">
        <v>0</v>
      </c>
      <c r="I5857">
        <v>0</v>
      </c>
      <c r="J5857">
        <v>0</v>
      </c>
      <c r="K5857" t="s">
        <v>23499</v>
      </c>
    </row>
    <row r="5858" spans="1:11" x14ac:dyDescent="0.3">
      <c r="A5858" t="s">
        <v>23500</v>
      </c>
      <c r="B5858" t="s">
        <v>23501</v>
      </c>
      <c r="C5858" t="s">
        <v>27</v>
      </c>
      <c r="D5858" t="s">
        <v>23502</v>
      </c>
      <c r="E5858" t="s">
        <v>1867</v>
      </c>
      <c r="F5858" t="s">
        <v>5898</v>
      </c>
      <c r="G5858" t="s">
        <v>42</v>
      </c>
      <c r="H5858">
        <v>0</v>
      </c>
      <c r="I5858">
        <v>0</v>
      </c>
      <c r="J5858">
        <v>0</v>
      </c>
      <c r="K5858" t="s">
        <v>23503</v>
      </c>
    </row>
    <row r="5859" spans="1:11" x14ac:dyDescent="0.3">
      <c r="A5859" t="s">
        <v>23504</v>
      </c>
      <c r="B5859" t="s">
        <v>23505</v>
      </c>
      <c r="C5859" t="s">
        <v>27</v>
      </c>
      <c r="D5859" t="s">
        <v>23506</v>
      </c>
      <c r="E5859" t="s">
        <v>1867</v>
      </c>
      <c r="F5859" t="s">
        <v>16381</v>
      </c>
      <c r="G5859" t="s">
        <v>42</v>
      </c>
      <c r="H5859">
        <v>0</v>
      </c>
      <c r="I5859">
        <v>0</v>
      </c>
      <c r="J5859">
        <v>0</v>
      </c>
      <c r="K5859" t="s">
        <v>23507</v>
      </c>
    </row>
    <row r="5860" spans="1:11" x14ac:dyDescent="0.3">
      <c r="A5860" t="s">
        <v>23508</v>
      </c>
      <c r="B5860" t="s">
        <v>23509</v>
      </c>
      <c r="C5860" t="s">
        <v>27</v>
      </c>
      <c r="D5860" t="s">
        <v>23510</v>
      </c>
      <c r="E5860" t="s">
        <v>1867</v>
      </c>
      <c r="F5860" t="s">
        <v>15863</v>
      </c>
      <c r="G5860" t="s">
        <v>42</v>
      </c>
      <c r="H5860">
        <v>0</v>
      </c>
      <c r="I5860">
        <v>0</v>
      </c>
      <c r="J5860">
        <v>0</v>
      </c>
      <c r="K5860" t="s">
        <v>23511</v>
      </c>
    </row>
    <row r="5861" spans="1:11" x14ac:dyDescent="0.3">
      <c r="A5861" t="s">
        <v>23512</v>
      </c>
      <c r="C5861" t="s">
        <v>27</v>
      </c>
      <c r="D5861" t="s">
        <v>23513</v>
      </c>
      <c r="E5861" t="s">
        <v>1867</v>
      </c>
      <c r="F5861" t="s">
        <v>14508</v>
      </c>
      <c r="G5861" t="s">
        <v>42</v>
      </c>
      <c r="H5861">
        <v>0</v>
      </c>
      <c r="I5861">
        <v>0</v>
      </c>
      <c r="J5861">
        <v>0</v>
      </c>
      <c r="K5861" t="s">
        <v>23514</v>
      </c>
    </row>
    <row r="5862" spans="1:11" x14ac:dyDescent="0.3">
      <c r="A5862" t="s">
        <v>23515</v>
      </c>
      <c r="B5862" t="s">
        <v>23516</v>
      </c>
      <c r="C5862" t="s">
        <v>20</v>
      </c>
      <c r="D5862" t="s">
        <v>23517</v>
      </c>
      <c r="E5862" t="s">
        <v>14059</v>
      </c>
      <c r="F5862" t="s">
        <v>389</v>
      </c>
      <c r="G5862" t="s">
        <v>42</v>
      </c>
      <c r="H5862">
        <v>0</v>
      </c>
      <c r="I5862">
        <v>0</v>
      </c>
      <c r="J5862">
        <v>0</v>
      </c>
      <c r="K5862" t="s">
        <v>23518</v>
      </c>
    </row>
    <row r="5863" spans="1:11" x14ac:dyDescent="0.3">
      <c r="A5863" t="s">
        <v>23519</v>
      </c>
      <c r="B5863" t="s">
        <v>23520</v>
      </c>
      <c r="C5863" t="s">
        <v>20</v>
      </c>
      <c r="D5863" t="s">
        <v>23521</v>
      </c>
      <c r="E5863" t="s">
        <v>14059</v>
      </c>
      <c r="F5863" t="s">
        <v>3484</v>
      </c>
      <c r="G5863" t="s">
        <v>42</v>
      </c>
      <c r="H5863">
        <v>0</v>
      </c>
      <c r="I5863">
        <v>0</v>
      </c>
      <c r="J5863">
        <v>0</v>
      </c>
      <c r="K5863" t="s">
        <v>23522</v>
      </c>
    </row>
    <row r="5864" spans="1:11" x14ac:dyDescent="0.3">
      <c r="A5864" t="s">
        <v>23523</v>
      </c>
      <c r="B5864" t="s">
        <v>23524</v>
      </c>
      <c r="C5864" t="s">
        <v>27</v>
      </c>
      <c r="D5864" t="s">
        <v>23525</v>
      </c>
      <c r="E5864" t="s">
        <v>1867</v>
      </c>
      <c r="F5864" t="s">
        <v>2703</v>
      </c>
      <c r="G5864" t="s">
        <v>42</v>
      </c>
      <c r="H5864">
        <v>0</v>
      </c>
      <c r="I5864">
        <v>0</v>
      </c>
      <c r="J5864">
        <v>0</v>
      </c>
      <c r="K5864" t="s">
        <v>23526</v>
      </c>
    </row>
    <row r="5865" spans="1:11" x14ac:dyDescent="0.3">
      <c r="A5865" t="s">
        <v>23527</v>
      </c>
      <c r="B5865" t="s">
        <v>23528</v>
      </c>
      <c r="C5865" t="s">
        <v>27</v>
      </c>
      <c r="D5865" t="s">
        <v>23529</v>
      </c>
      <c r="E5865" t="s">
        <v>1867</v>
      </c>
      <c r="F5865" t="s">
        <v>17901</v>
      </c>
      <c r="G5865" t="s">
        <v>42</v>
      </c>
      <c r="H5865">
        <v>0</v>
      </c>
      <c r="I5865">
        <v>0</v>
      </c>
      <c r="J5865">
        <v>0</v>
      </c>
      <c r="K5865" t="s">
        <v>23530</v>
      </c>
    </row>
    <row r="5866" spans="1:11" x14ac:dyDescent="0.3">
      <c r="A5866" t="s">
        <v>23531</v>
      </c>
      <c r="B5866" t="s">
        <v>23532</v>
      </c>
      <c r="C5866" t="s">
        <v>27</v>
      </c>
      <c r="D5866" t="s">
        <v>23533</v>
      </c>
      <c r="E5866" t="s">
        <v>1867</v>
      </c>
      <c r="F5866" t="s">
        <v>191</v>
      </c>
      <c r="G5866" t="s">
        <v>42</v>
      </c>
      <c r="H5866">
        <v>0</v>
      </c>
      <c r="I5866">
        <v>0</v>
      </c>
      <c r="J5866">
        <v>0</v>
      </c>
      <c r="K5866" t="s">
        <v>23534</v>
      </c>
    </row>
    <row r="5867" spans="1:11" x14ac:dyDescent="0.3">
      <c r="A5867" t="s">
        <v>23535</v>
      </c>
      <c r="C5867" t="s">
        <v>27</v>
      </c>
      <c r="D5867" t="s">
        <v>23536</v>
      </c>
      <c r="E5867" t="s">
        <v>29</v>
      </c>
      <c r="F5867" t="s">
        <v>41</v>
      </c>
      <c r="G5867" t="s">
        <v>42</v>
      </c>
      <c r="H5867">
        <v>0</v>
      </c>
      <c r="I5867">
        <v>0</v>
      </c>
      <c r="J5867">
        <v>0</v>
      </c>
      <c r="K5867" t="s">
        <v>23537</v>
      </c>
    </row>
    <row r="5868" spans="1:11" x14ac:dyDescent="0.3">
      <c r="A5868" t="s">
        <v>23538</v>
      </c>
      <c r="B5868" t="s">
        <v>23539</v>
      </c>
      <c r="C5868" t="s">
        <v>558</v>
      </c>
      <c r="D5868" t="s">
        <v>23540</v>
      </c>
      <c r="E5868" t="s">
        <v>1472</v>
      </c>
      <c r="F5868" t="s">
        <v>1886</v>
      </c>
      <c r="G5868" t="s">
        <v>1271</v>
      </c>
      <c r="H5868">
        <v>0</v>
      </c>
      <c r="I5868">
        <v>0</v>
      </c>
      <c r="J5868">
        <v>0</v>
      </c>
      <c r="K5868" t="s">
        <v>23541</v>
      </c>
    </row>
    <row r="5869" spans="1:11" x14ac:dyDescent="0.3">
      <c r="A5869" t="s">
        <v>23542</v>
      </c>
      <c r="C5869" t="s">
        <v>558</v>
      </c>
      <c r="D5869" t="s">
        <v>23543</v>
      </c>
      <c r="E5869" t="s">
        <v>1472</v>
      </c>
      <c r="F5869" t="s">
        <v>16</v>
      </c>
      <c r="G5869" t="s">
        <v>4574</v>
      </c>
      <c r="H5869">
        <v>0</v>
      </c>
      <c r="I5869">
        <v>0</v>
      </c>
      <c r="J5869">
        <v>0</v>
      </c>
      <c r="K5869" t="s">
        <v>23544</v>
      </c>
    </row>
    <row r="5870" spans="1:11" x14ac:dyDescent="0.3">
      <c r="A5870" t="s">
        <v>23545</v>
      </c>
      <c r="B5870" t="s">
        <v>23546</v>
      </c>
      <c r="C5870" t="s">
        <v>27</v>
      </c>
      <c r="D5870" t="s">
        <v>23547</v>
      </c>
      <c r="E5870" t="s">
        <v>1867</v>
      </c>
      <c r="F5870" t="s">
        <v>9182</v>
      </c>
      <c r="G5870" t="s">
        <v>42</v>
      </c>
      <c r="H5870">
        <v>0</v>
      </c>
      <c r="I5870">
        <v>0</v>
      </c>
      <c r="J5870">
        <v>0</v>
      </c>
      <c r="K5870" t="s">
        <v>23548</v>
      </c>
    </row>
    <row r="5871" spans="1:11" x14ac:dyDescent="0.3">
      <c r="A5871" t="s">
        <v>23549</v>
      </c>
      <c r="C5871" t="s">
        <v>558</v>
      </c>
      <c r="D5871" t="s">
        <v>23550</v>
      </c>
      <c r="E5871" t="s">
        <v>1472</v>
      </c>
      <c r="F5871" t="s">
        <v>160</v>
      </c>
      <c r="G5871" t="s">
        <v>14060</v>
      </c>
      <c r="H5871">
        <v>0</v>
      </c>
      <c r="I5871">
        <v>0</v>
      </c>
      <c r="J5871">
        <v>0</v>
      </c>
      <c r="K5871" t="s">
        <v>23551</v>
      </c>
    </row>
    <row r="5872" spans="1:11" x14ac:dyDescent="0.3">
      <c r="A5872" t="s">
        <v>23552</v>
      </c>
      <c r="B5872" t="s">
        <v>23553</v>
      </c>
      <c r="C5872" t="s">
        <v>27</v>
      </c>
      <c r="D5872" t="s">
        <v>23554</v>
      </c>
      <c r="E5872" t="s">
        <v>1867</v>
      </c>
      <c r="F5872" t="s">
        <v>4000</v>
      </c>
      <c r="G5872" t="s">
        <v>42</v>
      </c>
      <c r="H5872">
        <v>0</v>
      </c>
      <c r="I5872">
        <v>0</v>
      </c>
      <c r="J5872">
        <v>0</v>
      </c>
      <c r="K5872" t="s">
        <v>23555</v>
      </c>
    </row>
    <row r="5873" spans="1:11" x14ac:dyDescent="0.3">
      <c r="A5873" t="s">
        <v>23556</v>
      </c>
      <c r="B5873" t="s">
        <v>23557</v>
      </c>
      <c r="C5873" t="s">
        <v>27</v>
      </c>
      <c r="D5873" t="s">
        <v>23558</v>
      </c>
      <c r="E5873" t="s">
        <v>1867</v>
      </c>
      <c r="F5873" t="s">
        <v>6657</v>
      </c>
      <c r="G5873" t="s">
        <v>42</v>
      </c>
      <c r="H5873">
        <v>0</v>
      </c>
      <c r="I5873">
        <v>0</v>
      </c>
      <c r="J5873">
        <v>0</v>
      </c>
      <c r="K5873" t="s">
        <v>23559</v>
      </c>
    </row>
    <row r="5874" spans="1:11" x14ac:dyDescent="0.3">
      <c r="A5874" t="s">
        <v>23560</v>
      </c>
      <c r="B5874" t="s">
        <v>23561</v>
      </c>
      <c r="C5874" t="s">
        <v>27</v>
      </c>
      <c r="D5874" t="s">
        <v>23562</v>
      </c>
      <c r="E5874" t="s">
        <v>1867</v>
      </c>
      <c r="F5874" t="s">
        <v>1518</v>
      </c>
      <c r="G5874" t="s">
        <v>42</v>
      </c>
      <c r="H5874">
        <v>0</v>
      </c>
      <c r="I5874">
        <v>0</v>
      </c>
      <c r="J5874">
        <v>0</v>
      </c>
      <c r="K5874" t="s">
        <v>23563</v>
      </c>
    </row>
    <row r="5875" spans="1:11" x14ac:dyDescent="0.3">
      <c r="A5875" t="s">
        <v>23564</v>
      </c>
      <c r="B5875" t="s">
        <v>23565</v>
      </c>
      <c r="C5875" t="s">
        <v>20</v>
      </c>
      <c r="D5875" t="s">
        <v>23566</v>
      </c>
      <c r="E5875" t="s">
        <v>14059</v>
      </c>
      <c r="F5875" t="s">
        <v>16</v>
      </c>
      <c r="G5875" t="s">
        <v>2422</v>
      </c>
      <c r="H5875">
        <v>0</v>
      </c>
      <c r="I5875">
        <v>0</v>
      </c>
      <c r="J5875">
        <v>0</v>
      </c>
      <c r="K5875" t="s">
        <v>23567</v>
      </c>
    </row>
    <row r="5876" spans="1:11" x14ac:dyDescent="0.3">
      <c r="A5876" t="s">
        <v>23568</v>
      </c>
      <c r="C5876" t="s">
        <v>558</v>
      </c>
      <c r="D5876" t="s">
        <v>23569</v>
      </c>
      <c r="E5876" t="s">
        <v>981</v>
      </c>
      <c r="F5876" t="s">
        <v>41</v>
      </c>
      <c r="G5876" t="s">
        <v>42</v>
      </c>
      <c r="H5876">
        <v>0</v>
      </c>
      <c r="I5876">
        <v>0</v>
      </c>
      <c r="J5876">
        <v>0</v>
      </c>
      <c r="K5876" t="s">
        <v>23570</v>
      </c>
    </row>
    <row r="5877" spans="1:11" x14ac:dyDescent="0.3">
      <c r="A5877" t="s">
        <v>23571</v>
      </c>
      <c r="B5877" t="s">
        <v>23565</v>
      </c>
      <c r="C5877" t="s">
        <v>20</v>
      </c>
      <c r="D5877" t="s">
        <v>23572</v>
      </c>
      <c r="E5877" t="s">
        <v>14059</v>
      </c>
      <c r="F5877" t="s">
        <v>16</v>
      </c>
      <c r="G5877" t="s">
        <v>1693</v>
      </c>
      <c r="H5877">
        <v>0</v>
      </c>
      <c r="I5877">
        <v>0</v>
      </c>
      <c r="J5877">
        <v>0</v>
      </c>
      <c r="K5877" t="s">
        <v>23573</v>
      </c>
    </row>
    <row r="5878" spans="1:11" x14ac:dyDescent="0.3">
      <c r="A5878" t="s">
        <v>23574</v>
      </c>
      <c r="B5878" t="s">
        <v>23575</v>
      </c>
      <c r="C5878" t="s">
        <v>20</v>
      </c>
      <c r="D5878" t="s">
        <v>23576</v>
      </c>
      <c r="E5878" t="s">
        <v>14059</v>
      </c>
      <c r="F5878" t="s">
        <v>16</v>
      </c>
      <c r="G5878" t="s">
        <v>5302</v>
      </c>
      <c r="H5878">
        <v>0</v>
      </c>
      <c r="I5878">
        <v>0</v>
      </c>
      <c r="J5878">
        <v>0</v>
      </c>
      <c r="K5878" t="s">
        <v>23577</v>
      </c>
    </row>
    <row r="5879" spans="1:11" x14ac:dyDescent="0.3">
      <c r="A5879" t="s">
        <v>23578</v>
      </c>
      <c r="B5879" t="s">
        <v>23579</v>
      </c>
      <c r="C5879" t="s">
        <v>20</v>
      </c>
      <c r="D5879" t="s">
        <v>23580</v>
      </c>
      <c r="E5879" t="s">
        <v>14059</v>
      </c>
      <c r="F5879" t="s">
        <v>1850</v>
      </c>
      <c r="G5879" t="s">
        <v>42</v>
      </c>
      <c r="H5879">
        <v>0</v>
      </c>
      <c r="I5879">
        <v>0</v>
      </c>
      <c r="J5879">
        <v>0</v>
      </c>
      <c r="K5879" t="s">
        <v>23581</v>
      </c>
    </row>
    <row r="5880" spans="1:11" x14ac:dyDescent="0.3">
      <c r="A5880" t="s">
        <v>23582</v>
      </c>
      <c r="B5880" t="s">
        <v>23583</v>
      </c>
      <c r="C5880" t="s">
        <v>20</v>
      </c>
      <c r="D5880" t="s">
        <v>23584</v>
      </c>
      <c r="E5880" t="s">
        <v>14059</v>
      </c>
      <c r="F5880" t="s">
        <v>845</v>
      </c>
      <c r="G5880" t="s">
        <v>42</v>
      </c>
      <c r="H5880">
        <v>0</v>
      </c>
      <c r="I5880">
        <v>0</v>
      </c>
      <c r="J5880">
        <v>0</v>
      </c>
      <c r="K5880" t="s">
        <v>23585</v>
      </c>
    </row>
    <row r="5881" spans="1:11" x14ac:dyDescent="0.3">
      <c r="A5881" t="s">
        <v>23586</v>
      </c>
      <c r="C5881" t="s">
        <v>27</v>
      </c>
      <c r="D5881" t="s">
        <v>23587</v>
      </c>
      <c r="E5881" t="s">
        <v>1867</v>
      </c>
      <c r="F5881" t="s">
        <v>13885</v>
      </c>
      <c r="G5881" t="s">
        <v>42</v>
      </c>
      <c r="H5881">
        <v>0</v>
      </c>
      <c r="I5881">
        <v>0</v>
      </c>
      <c r="J5881">
        <v>0</v>
      </c>
      <c r="K5881" t="s">
        <v>23588</v>
      </c>
    </row>
    <row r="5882" spans="1:11" x14ac:dyDescent="0.3">
      <c r="A5882" t="s">
        <v>23589</v>
      </c>
      <c r="B5882" t="s">
        <v>23590</v>
      </c>
      <c r="C5882" t="s">
        <v>27</v>
      </c>
      <c r="D5882" t="s">
        <v>23591</v>
      </c>
      <c r="E5882" t="s">
        <v>1867</v>
      </c>
      <c r="F5882" t="s">
        <v>15739</v>
      </c>
      <c r="G5882" t="s">
        <v>42</v>
      </c>
      <c r="H5882">
        <v>0</v>
      </c>
      <c r="I5882">
        <v>0</v>
      </c>
      <c r="J5882">
        <v>0</v>
      </c>
      <c r="K5882" t="s">
        <v>23592</v>
      </c>
    </row>
    <row r="5883" spans="1:11" x14ac:dyDescent="0.3">
      <c r="A5883" t="s">
        <v>23593</v>
      </c>
      <c r="C5883" t="s">
        <v>558</v>
      </c>
      <c r="D5883" t="s">
        <v>23594</v>
      </c>
      <c r="E5883" t="s">
        <v>754</v>
      </c>
      <c r="F5883" t="s">
        <v>16</v>
      </c>
      <c r="G5883" t="s">
        <v>42</v>
      </c>
      <c r="H5883">
        <v>0</v>
      </c>
      <c r="I5883">
        <v>0</v>
      </c>
      <c r="J5883">
        <v>0</v>
      </c>
      <c r="K5883" t="s">
        <v>23595</v>
      </c>
    </row>
    <row r="5884" spans="1:11" x14ac:dyDescent="0.3">
      <c r="A5884" t="s">
        <v>23596</v>
      </c>
      <c r="B5884" t="s">
        <v>23597</v>
      </c>
      <c r="C5884" t="s">
        <v>27</v>
      </c>
      <c r="D5884" t="s">
        <v>23598</v>
      </c>
      <c r="E5884" t="s">
        <v>1867</v>
      </c>
      <c r="F5884" t="s">
        <v>3038</v>
      </c>
      <c r="G5884" t="s">
        <v>4502</v>
      </c>
      <c r="H5884">
        <v>0</v>
      </c>
      <c r="I5884">
        <v>0</v>
      </c>
      <c r="J5884">
        <v>0</v>
      </c>
      <c r="K5884" t="s">
        <v>23599</v>
      </c>
    </row>
    <row r="5885" spans="1:11" x14ac:dyDescent="0.3">
      <c r="A5885" t="s">
        <v>23600</v>
      </c>
      <c r="B5885" t="s">
        <v>23601</v>
      </c>
      <c r="C5885" t="s">
        <v>27</v>
      </c>
      <c r="D5885" t="s">
        <v>23602</v>
      </c>
      <c r="E5885" t="s">
        <v>1867</v>
      </c>
      <c r="F5885" t="s">
        <v>5281</v>
      </c>
      <c r="G5885" t="s">
        <v>42</v>
      </c>
      <c r="H5885">
        <v>0</v>
      </c>
      <c r="I5885">
        <v>0</v>
      </c>
      <c r="J5885">
        <v>0</v>
      </c>
      <c r="K5885" t="s">
        <v>23603</v>
      </c>
    </row>
    <row r="5886" spans="1:11" x14ac:dyDescent="0.3">
      <c r="A5886" t="s">
        <v>23604</v>
      </c>
      <c r="B5886" t="s">
        <v>23605</v>
      </c>
      <c r="C5886" t="s">
        <v>20</v>
      </c>
      <c r="D5886" t="s">
        <v>23606</v>
      </c>
      <c r="E5886" t="s">
        <v>14059</v>
      </c>
      <c r="F5886" t="s">
        <v>16</v>
      </c>
      <c r="G5886" t="s">
        <v>7387</v>
      </c>
      <c r="H5886">
        <v>0</v>
      </c>
      <c r="I5886">
        <v>0</v>
      </c>
      <c r="J5886">
        <v>0</v>
      </c>
      <c r="K5886" t="s">
        <v>23607</v>
      </c>
    </row>
    <row r="5887" spans="1:11" x14ac:dyDescent="0.3">
      <c r="A5887" t="s">
        <v>23608</v>
      </c>
      <c r="B5887" t="s">
        <v>23609</v>
      </c>
      <c r="C5887" t="s">
        <v>27</v>
      </c>
      <c r="D5887" t="s">
        <v>23610</v>
      </c>
      <c r="E5887" t="s">
        <v>1867</v>
      </c>
      <c r="F5887" t="s">
        <v>1518</v>
      </c>
      <c r="G5887" t="s">
        <v>42</v>
      </c>
      <c r="H5887">
        <v>0</v>
      </c>
      <c r="I5887">
        <v>0</v>
      </c>
      <c r="J5887">
        <v>0</v>
      </c>
      <c r="K5887" t="s">
        <v>23611</v>
      </c>
    </row>
    <row r="5888" spans="1:11" x14ac:dyDescent="0.3">
      <c r="A5888" t="s">
        <v>23612</v>
      </c>
      <c r="B5888" t="s">
        <v>23613</v>
      </c>
      <c r="C5888" t="s">
        <v>27</v>
      </c>
      <c r="D5888" t="s">
        <v>23614</v>
      </c>
      <c r="E5888" t="s">
        <v>1867</v>
      </c>
      <c r="F5888" t="s">
        <v>16</v>
      </c>
      <c r="G5888" t="s">
        <v>4604</v>
      </c>
      <c r="H5888">
        <v>0</v>
      </c>
      <c r="I5888">
        <v>0</v>
      </c>
      <c r="J5888">
        <v>0</v>
      </c>
      <c r="K5888" t="s">
        <v>23615</v>
      </c>
    </row>
    <row r="5889" spans="1:11" x14ac:dyDescent="0.3">
      <c r="A5889" t="s">
        <v>23616</v>
      </c>
      <c r="B5889" t="s">
        <v>23617</v>
      </c>
      <c r="C5889" t="s">
        <v>27</v>
      </c>
      <c r="D5889" t="s">
        <v>23618</v>
      </c>
      <c r="E5889" t="s">
        <v>1867</v>
      </c>
      <c r="F5889" t="s">
        <v>16</v>
      </c>
      <c r="G5889" t="s">
        <v>3656</v>
      </c>
      <c r="H5889">
        <v>0</v>
      </c>
      <c r="I5889">
        <v>0</v>
      </c>
      <c r="J5889">
        <v>0</v>
      </c>
      <c r="K5889" t="s">
        <v>23619</v>
      </c>
    </row>
    <row r="5890" spans="1:11" x14ac:dyDescent="0.3">
      <c r="A5890" t="s">
        <v>23620</v>
      </c>
      <c r="B5890" t="s">
        <v>23621</v>
      </c>
      <c r="C5890" t="s">
        <v>13</v>
      </c>
      <c r="D5890" t="s">
        <v>23622</v>
      </c>
      <c r="E5890" t="s">
        <v>13199</v>
      </c>
      <c r="F5890" t="s">
        <v>11408</v>
      </c>
      <c r="G5890" t="s">
        <v>3656</v>
      </c>
      <c r="H5890">
        <v>0</v>
      </c>
      <c r="I5890">
        <v>0</v>
      </c>
      <c r="J5890">
        <v>0</v>
      </c>
      <c r="K5890" t="s">
        <v>23623</v>
      </c>
    </row>
    <row r="5891" spans="1:11" x14ac:dyDescent="0.3">
      <c r="A5891" t="s">
        <v>23624</v>
      </c>
      <c r="B5891" t="s">
        <v>23625</v>
      </c>
      <c r="C5891" t="s">
        <v>27</v>
      </c>
      <c r="D5891" t="s">
        <v>23626</v>
      </c>
      <c r="E5891" t="s">
        <v>1867</v>
      </c>
      <c r="F5891" t="s">
        <v>407</v>
      </c>
      <c r="G5891" t="s">
        <v>42</v>
      </c>
      <c r="H5891">
        <v>0</v>
      </c>
      <c r="I5891">
        <v>0</v>
      </c>
      <c r="J5891">
        <v>0</v>
      </c>
      <c r="K5891" t="s">
        <v>23627</v>
      </c>
    </row>
    <row r="5892" spans="1:11" x14ac:dyDescent="0.3">
      <c r="A5892" t="s">
        <v>23628</v>
      </c>
      <c r="C5892" t="s">
        <v>27</v>
      </c>
      <c r="D5892" t="s">
        <v>23629</v>
      </c>
      <c r="E5892" t="s">
        <v>1867</v>
      </c>
      <c r="F5892" t="s">
        <v>6886</v>
      </c>
      <c r="G5892" t="s">
        <v>42</v>
      </c>
      <c r="H5892">
        <v>0</v>
      </c>
      <c r="I5892">
        <v>0</v>
      </c>
      <c r="J5892">
        <v>0</v>
      </c>
      <c r="K5892" t="s">
        <v>23630</v>
      </c>
    </row>
    <row r="5893" spans="1:11" x14ac:dyDescent="0.3">
      <c r="A5893" t="s">
        <v>23631</v>
      </c>
      <c r="C5893" t="s">
        <v>27</v>
      </c>
      <c r="D5893" t="s">
        <v>23632</v>
      </c>
      <c r="E5893" t="s">
        <v>1867</v>
      </c>
      <c r="F5893" t="s">
        <v>20080</v>
      </c>
      <c r="G5893" t="s">
        <v>42</v>
      </c>
      <c r="H5893">
        <v>0</v>
      </c>
      <c r="I5893">
        <v>0</v>
      </c>
      <c r="J5893">
        <v>0</v>
      </c>
      <c r="K5893" t="s">
        <v>23633</v>
      </c>
    </row>
    <row r="5894" spans="1:11" x14ac:dyDescent="0.3">
      <c r="A5894" t="s">
        <v>23634</v>
      </c>
      <c r="B5894" t="s">
        <v>23635</v>
      </c>
      <c r="C5894" t="s">
        <v>558</v>
      </c>
      <c r="D5894" t="s">
        <v>23636</v>
      </c>
      <c r="E5894" t="s">
        <v>1472</v>
      </c>
      <c r="F5894" t="s">
        <v>650</v>
      </c>
      <c r="G5894" t="s">
        <v>2750</v>
      </c>
      <c r="H5894">
        <v>0</v>
      </c>
      <c r="I5894">
        <v>0</v>
      </c>
      <c r="J5894">
        <v>0</v>
      </c>
      <c r="K5894" t="s">
        <v>23637</v>
      </c>
    </row>
    <row r="5895" spans="1:11" x14ac:dyDescent="0.3">
      <c r="A5895" t="s">
        <v>23638</v>
      </c>
      <c r="B5895" t="s">
        <v>23639</v>
      </c>
      <c r="C5895" t="s">
        <v>20</v>
      </c>
      <c r="D5895" t="s">
        <v>23640</v>
      </c>
      <c r="E5895" t="s">
        <v>14059</v>
      </c>
      <c r="F5895" t="s">
        <v>6429</v>
      </c>
      <c r="G5895" t="s">
        <v>42</v>
      </c>
      <c r="H5895">
        <v>0</v>
      </c>
      <c r="I5895">
        <v>0</v>
      </c>
      <c r="J5895">
        <v>0</v>
      </c>
      <c r="K5895" t="s">
        <v>23641</v>
      </c>
    </row>
    <row r="5896" spans="1:11" x14ac:dyDescent="0.3">
      <c r="A5896" t="s">
        <v>23642</v>
      </c>
      <c r="C5896" t="s">
        <v>558</v>
      </c>
      <c r="D5896" t="s">
        <v>23643</v>
      </c>
      <c r="E5896" t="s">
        <v>1472</v>
      </c>
      <c r="F5896" t="s">
        <v>1981</v>
      </c>
      <c r="G5896" t="s">
        <v>42</v>
      </c>
      <c r="H5896">
        <v>0</v>
      </c>
      <c r="I5896">
        <v>0</v>
      </c>
      <c r="J5896">
        <v>0</v>
      </c>
      <c r="K5896" t="s">
        <v>23644</v>
      </c>
    </row>
    <row r="5897" spans="1:11" x14ac:dyDescent="0.3">
      <c r="A5897" t="s">
        <v>23645</v>
      </c>
      <c r="C5897" t="s">
        <v>558</v>
      </c>
      <c r="D5897" t="s">
        <v>23646</v>
      </c>
      <c r="E5897" t="s">
        <v>1472</v>
      </c>
      <c r="F5897" t="s">
        <v>160</v>
      </c>
      <c r="G5897" t="s">
        <v>42</v>
      </c>
      <c r="H5897">
        <v>0</v>
      </c>
      <c r="I5897">
        <v>0</v>
      </c>
      <c r="J5897">
        <v>0</v>
      </c>
      <c r="K5897" t="s">
        <v>23647</v>
      </c>
    </row>
    <row r="5898" spans="1:11" x14ac:dyDescent="0.3">
      <c r="A5898" t="s">
        <v>23648</v>
      </c>
      <c r="B5898" t="s">
        <v>23649</v>
      </c>
      <c r="C5898" t="s">
        <v>20</v>
      </c>
      <c r="D5898" t="s">
        <v>23650</v>
      </c>
      <c r="E5898" t="s">
        <v>14059</v>
      </c>
      <c r="F5898" t="s">
        <v>9563</v>
      </c>
      <c r="G5898" t="s">
        <v>42</v>
      </c>
      <c r="H5898">
        <v>0</v>
      </c>
      <c r="I5898">
        <v>0</v>
      </c>
      <c r="J5898">
        <v>0</v>
      </c>
      <c r="K5898" t="s">
        <v>23651</v>
      </c>
    </row>
    <row r="5899" spans="1:11" x14ac:dyDescent="0.3">
      <c r="A5899" t="s">
        <v>23652</v>
      </c>
      <c r="C5899" t="s">
        <v>20</v>
      </c>
      <c r="D5899" t="s">
        <v>23653</v>
      </c>
      <c r="E5899" t="s">
        <v>14059</v>
      </c>
      <c r="F5899" t="s">
        <v>3129</v>
      </c>
      <c r="G5899" t="s">
        <v>42</v>
      </c>
      <c r="H5899">
        <v>0</v>
      </c>
      <c r="I5899">
        <v>0</v>
      </c>
      <c r="J5899">
        <v>0</v>
      </c>
      <c r="K5899" t="s">
        <v>23654</v>
      </c>
    </row>
    <row r="5900" spans="1:11" x14ac:dyDescent="0.3">
      <c r="A5900" t="s">
        <v>23655</v>
      </c>
      <c r="C5900" t="s">
        <v>27</v>
      </c>
      <c r="D5900" t="s">
        <v>23656</v>
      </c>
      <c r="E5900" t="s">
        <v>1867</v>
      </c>
      <c r="F5900" t="s">
        <v>2804</v>
      </c>
      <c r="G5900" t="s">
        <v>42</v>
      </c>
      <c r="H5900">
        <v>0</v>
      </c>
      <c r="I5900">
        <v>0</v>
      </c>
      <c r="J5900">
        <v>0</v>
      </c>
      <c r="K5900" t="s">
        <v>23657</v>
      </c>
    </row>
    <row r="5901" spans="1:11" x14ac:dyDescent="0.3">
      <c r="A5901" t="s">
        <v>23658</v>
      </c>
      <c r="B5901" t="s">
        <v>23659</v>
      </c>
      <c r="C5901" t="s">
        <v>20</v>
      </c>
      <c r="D5901" t="s">
        <v>23660</v>
      </c>
      <c r="E5901" t="s">
        <v>14059</v>
      </c>
      <c r="F5901" t="s">
        <v>5406</v>
      </c>
      <c r="G5901" t="s">
        <v>42</v>
      </c>
      <c r="H5901">
        <v>0</v>
      </c>
      <c r="I5901">
        <v>0</v>
      </c>
      <c r="J5901">
        <v>0</v>
      </c>
      <c r="K5901" t="s">
        <v>23661</v>
      </c>
    </row>
    <row r="5902" spans="1:11" x14ac:dyDescent="0.3">
      <c r="A5902" t="s">
        <v>23662</v>
      </c>
      <c r="B5902" t="s">
        <v>23663</v>
      </c>
      <c r="C5902" t="s">
        <v>20</v>
      </c>
      <c r="D5902" t="s">
        <v>23664</v>
      </c>
      <c r="E5902" t="s">
        <v>14059</v>
      </c>
      <c r="F5902" t="s">
        <v>4100</v>
      </c>
      <c r="G5902" t="s">
        <v>6752</v>
      </c>
      <c r="H5902">
        <v>0</v>
      </c>
      <c r="I5902">
        <v>0</v>
      </c>
      <c r="J5902">
        <v>0</v>
      </c>
      <c r="K5902" t="s">
        <v>23665</v>
      </c>
    </row>
    <row r="5903" spans="1:11" x14ac:dyDescent="0.3">
      <c r="A5903" t="s">
        <v>23666</v>
      </c>
      <c r="C5903" t="s">
        <v>20</v>
      </c>
      <c r="D5903" t="s">
        <v>23667</v>
      </c>
      <c r="E5903" t="s">
        <v>22</v>
      </c>
      <c r="F5903" t="s">
        <v>191</v>
      </c>
      <c r="G5903" t="s">
        <v>42</v>
      </c>
      <c r="H5903">
        <v>0</v>
      </c>
      <c r="I5903">
        <v>0</v>
      </c>
      <c r="J5903">
        <v>0</v>
      </c>
      <c r="K5903" t="s">
        <v>23668</v>
      </c>
    </row>
    <row r="5904" spans="1:11" x14ac:dyDescent="0.3">
      <c r="A5904" t="s">
        <v>23669</v>
      </c>
      <c r="C5904" t="s">
        <v>27</v>
      </c>
      <c r="D5904" t="s">
        <v>23670</v>
      </c>
      <c r="E5904" t="s">
        <v>1867</v>
      </c>
      <c r="F5904" t="s">
        <v>21340</v>
      </c>
      <c r="G5904" t="s">
        <v>42</v>
      </c>
      <c r="H5904">
        <v>0</v>
      </c>
      <c r="I5904">
        <v>0</v>
      </c>
      <c r="J5904">
        <v>0</v>
      </c>
      <c r="K5904" t="s">
        <v>23671</v>
      </c>
    </row>
    <row r="5905" spans="1:11" x14ac:dyDescent="0.3">
      <c r="A5905" t="s">
        <v>23672</v>
      </c>
      <c r="B5905" t="s">
        <v>23673</v>
      </c>
      <c r="C5905" t="s">
        <v>147</v>
      </c>
      <c r="D5905" t="s">
        <v>23674</v>
      </c>
      <c r="E5905" t="s">
        <v>183</v>
      </c>
      <c r="F5905" t="s">
        <v>11456</v>
      </c>
      <c r="G5905" t="s">
        <v>42</v>
      </c>
      <c r="H5905">
        <v>0</v>
      </c>
      <c r="I5905">
        <v>0</v>
      </c>
      <c r="J5905">
        <v>0</v>
      </c>
      <c r="K5905" t="s">
        <v>23675</v>
      </c>
    </row>
    <row r="5906" spans="1:11" x14ac:dyDescent="0.3">
      <c r="A5906" t="s">
        <v>23676</v>
      </c>
      <c r="B5906" t="s">
        <v>23677</v>
      </c>
      <c r="C5906" t="s">
        <v>147</v>
      </c>
      <c r="D5906" t="s">
        <v>23678</v>
      </c>
      <c r="E5906" t="s">
        <v>183</v>
      </c>
      <c r="F5906" t="s">
        <v>302</v>
      </c>
      <c r="G5906" t="s">
        <v>42</v>
      </c>
      <c r="H5906">
        <v>0</v>
      </c>
      <c r="I5906">
        <v>0</v>
      </c>
      <c r="J5906">
        <v>0</v>
      </c>
      <c r="K5906" t="s">
        <v>23679</v>
      </c>
    </row>
    <row r="5907" spans="1:11" x14ac:dyDescent="0.3">
      <c r="A5907" t="s">
        <v>23680</v>
      </c>
      <c r="B5907" t="s">
        <v>23681</v>
      </c>
      <c r="C5907" t="s">
        <v>147</v>
      </c>
      <c r="D5907" t="s">
        <v>23682</v>
      </c>
      <c r="E5907" t="s">
        <v>183</v>
      </c>
      <c r="F5907" t="s">
        <v>1670</v>
      </c>
      <c r="G5907" t="s">
        <v>42</v>
      </c>
      <c r="H5907">
        <v>0</v>
      </c>
      <c r="I5907">
        <v>0</v>
      </c>
      <c r="J5907">
        <v>0</v>
      </c>
      <c r="K5907" t="s">
        <v>23683</v>
      </c>
    </row>
    <row r="5908" spans="1:11" x14ac:dyDescent="0.3">
      <c r="A5908" t="s">
        <v>23684</v>
      </c>
      <c r="C5908" t="s">
        <v>27</v>
      </c>
      <c r="D5908" t="s">
        <v>23685</v>
      </c>
      <c r="E5908" t="s">
        <v>1867</v>
      </c>
      <c r="F5908" t="s">
        <v>1845</v>
      </c>
      <c r="G5908" t="s">
        <v>42</v>
      </c>
      <c r="H5908">
        <v>0</v>
      </c>
      <c r="I5908">
        <v>0</v>
      </c>
      <c r="J5908">
        <v>0</v>
      </c>
      <c r="K5908" t="s">
        <v>23686</v>
      </c>
    </row>
    <row r="5909" spans="1:11" x14ac:dyDescent="0.3">
      <c r="A5909" t="s">
        <v>23687</v>
      </c>
      <c r="B5909" t="s">
        <v>23688</v>
      </c>
      <c r="C5909" t="s">
        <v>20</v>
      </c>
      <c r="D5909" t="s">
        <v>23689</v>
      </c>
      <c r="E5909" t="s">
        <v>14059</v>
      </c>
      <c r="F5909" t="s">
        <v>1886</v>
      </c>
      <c r="G5909" t="s">
        <v>14745</v>
      </c>
      <c r="H5909">
        <v>0</v>
      </c>
      <c r="I5909">
        <v>0</v>
      </c>
      <c r="J5909">
        <v>0</v>
      </c>
      <c r="K5909" t="s">
        <v>23690</v>
      </c>
    </row>
    <row r="5910" spans="1:11" x14ac:dyDescent="0.3">
      <c r="A5910" t="s">
        <v>23691</v>
      </c>
      <c r="B5910" t="s">
        <v>23692</v>
      </c>
      <c r="C5910" t="s">
        <v>13</v>
      </c>
      <c r="D5910" t="s">
        <v>23693</v>
      </c>
      <c r="E5910" t="s">
        <v>13199</v>
      </c>
      <c r="F5910" t="s">
        <v>16</v>
      </c>
      <c r="G5910" t="s">
        <v>12719</v>
      </c>
      <c r="H5910">
        <v>0</v>
      </c>
      <c r="I5910">
        <v>0</v>
      </c>
      <c r="J5910">
        <v>0</v>
      </c>
      <c r="K5910" t="s">
        <v>23694</v>
      </c>
    </row>
    <row r="5911" spans="1:11" x14ac:dyDescent="0.3">
      <c r="A5911" t="s">
        <v>23695</v>
      </c>
      <c r="B5911" t="s">
        <v>23696</v>
      </c>
      <c r="C5911" t="s">
        <v>13</v>
      </c>
      <c r="D5911" t="s">
        <v>23697</v>
      </c>
      <c r="E5911" t="s">
        <v>13199</v>
      </c>
      <c r="F5911" t="s">
        <v>16</v>
      </c>
      <c r="G5911" t="s">
        <v>973</v>
      </c>
      <c r="H5911">
        <v>0</v>
      </c>
      <c r="I5911">
        <v>0</v>
      </c>
      <c r="J5911">
        <v>0</v>
      </c>
      <c r="K5911" t="s">
        <v>23698</v>
      </c>
    </row>
    <row r="5912" spans="1:11" x14ac:dyDescent="0.3">
      <c r="A5912" t="s">
        <v>23699</v>
      </c>
      <c r="C5912" t="s">
        <v>13</v>
      </c>
      <c r="D5912" t="s">
        <v>23700</v>
      </c>
      <c r="E5912" t="s">
        <v>13199</v>
      </c>
      <c r="F5912" t="s">
        <v>41</v>
      </c>
      <c r="G5912" t="s">
        <v>42</v>
      </c>
      <c r="H5912">
        <v>0</v>
      </c>
      <c r="I5912">
        <v>0</v>
      </c>
      <c r="J5912">
        <v>0</v>
      </c>
      <c r="K5912" t="s">
        <v>23701</v>
      </c>
    </row>
    <row r="5913" spans="1:11" x14ac:dyDescent="0.3">
      <c r="A5913" t="s">
        <v>23702</v>
      </c>
      <c r="C5913" t="s">
        <v>13</v>
      </c>
      <c r="D5913" t="s">
        <v>23703</v>
      </c>
      <c r="E5913" t="s">
        <v>13199</v>
      </c>
      <c r="F5913" t="s">
        <v>5312</v>
      </c>
      <c r="G5913" t="s">
        <v>42</v>
      </c>
      <c r="H5913">
        <v>0</v>
      </c>
      <c r="I5913">
        <v>0</v>
      </c>
      <c r="J5913">
        <v>0</v>
      </c>
      <c r="K5913" t="s">
        <v>23704</v>
      </c>
    </row>
    <row r="5914" spans="1:11" x14ac:dyDescent="0.3">
      <c r="A5914" t="s">
        <v>23705</v>
      </c>
      <c r="B5914" t="s">
        <v>23706</v>
      </c>
      <c r="C5914" t="s">
        <v>27</v>
      </c>
      <c r="D5914" t="s">
        <v>23707</v>
      </c>
      <c r="E5914" t="s">
        <v>29</v>
      </c>
      <c r="F5914" t="s">
        <v>16</v>
      </c>
      <c r="G5914" t="s">
        <v>60</v>
      </c>
      <c r="H5914">
        <v>0</v>
      </c>
      <c r="I5914">
        <v>0</v>
      </c>
      <c r="J5914">
        <v>0</v>
      </c>
      <c r="K5914" t="s">
        <v>23708</v>
      </c>
    </row>
    <row r="5915" spans="1:11" x14ac:dyDescent="0.3">
      <c r="A5915" t="s">
        <v>23709</v>
      </c>
      <c r="B5915" t="s">
        <v>23710</v>
      </c>
      <c r="C5915" t="s">
        <v>13</v>
      </c>
      <c r="D5915" t="s">
        <v>23711</v>
      </c>
      <c r="E5915" t="s">
        <v>13199</v>
      </c>
      <c r="F5915" t="s">
        <v>41</v>
      </c>
      <c r="G5915" t="s">
        <v>42</v>
      </c>
      <c r="H5915">
        <v>0</v>
      </c>
      <c r="I5915">
        <v>0</v>
      </c>
      <c r="J5915">
        <v>0</v>
      </c>
      <c r="K5915" t="s">
        <v>23712</v>
      </c>
    </row>
    <row r="5916" spans="1:11" x14ac:dyDescent="0.3">
      <c r="A5916" t="s">
        <v>23713</v>
      </c>
      <c r="B5916" t="s">
        <v>23714</v>
      </c>
      <c r="C5916" t="s">
        <v>13</v>
      </c>
      <c r="D5916" t="s">
        <v>23715</v>
      </c>
      <c r="E5916" t="s">
        <v>13199</v>
      </c>
      <c r="F5916" t="s">
        <v>41</v>
      </c>
      <c r="G5916" t="s">
        <v>42</v>
      </c>
      <c r="H5916">
        <v>0</v>
      </c>
      <c r="I5916">
        <v>0</v>
      </c>
      <c r="J5916">
        <v>0</v>
      </c>
      <c r="K5916" t="s">
        <v>23716</v>
      </c>
    </row>
    <row r="5917" spans="1:11" x14ac:dyDescent="0.3">
      <c r="A5917" t="s">
        <v>23717</v>
      </c>
      <c r="C5917" t="s">
        <v>13</v>
      </c>
      <c r="D5917" t="s">
        <v>23700</v>
      </c>
      <c r="E5917" t="s">
        <v>13199</v>
      </c>
      <c r="F5917" t="s">
        <v>41</v>
      </c>
      <c r="G5917" t="s">
        <v>42</v>
      </c>
      <c r="H5917">
        <v>0</v>
      </c>
      <c r="I5917">
        <v>0</v>
      </c>
      <c r="J5917">
        <v>0</v>
      </c>
      <c r="K5917" t="s">
        <v>23718</v>
      </c>
    </row>
    <row r="5918" spans="1:11" x14ac:dyDescent="0.3">
      <c r="A5918" t="s">
        <v>23719</v>
      </c>
      <c r="B5918" t="s">
        <v>23714</v>
      </c>
      <c r="C5918" t="s">
        <v>13</v>
      </c>
      <c r="D5918" t="s">
        <v>23715</v>
      </c>
      <c r="E5918" t="s">
        <v>13199</v>
      </c>
      <c r="F5918" t="s">
        <v>41</v>
      </c>
      <c r="G5918" t="s">
        <v>42</v>
      </c>
      <c r="H5918">
        <v>0</v>
      </c>
      <c r="I5918">
        <v>0</v>
      </c>
      <c r="J5918">
        <v>0</v>
      </c>
      <c r="K5918" t="s">
        <v>23720</v>
      </c>
    </row>
    <row r="5919" spans="1:11" x14ac:dyDescent="0.3">
      <c r="A5919" t="s">
        <v>23721</v>
      </c>
      <c r="C5919" t="s">
        <v>558</v>
      </c>
      <c r="D5919" t="s">
        <v>23722</v>
      </c>
      <c r="E5919" t="s">
        <v>1472</v>
      </c>
      <c r="F5919" t="s">
        <v>402</v>
      </c>
      <c r="G5919" t="s">
        <v>42</v>
      </c>
      <c r="H5919">
        <v>0</v>
      </c>
      <c r="I5919">
        <v>0</v>
      </c>
      <c r="J5919">
        <v>0</v>
      </c>
      <c r="K5919" t="s">
        <v>23723</v>
      </c>
    </row>
    <row r="5920" spans="1:11" x14ac:dyDescent="0.3">
      <c r="A5920" t="s">
        <v>23724</v>
      </c>
      <c r="C5920" t="s">
        <v>27</v>
      </c>
      <c r="D5920" t="s">
        <v>23725</v>
      </c>
      <c r="E5920" t="s">
        <v>1867</v>
      </c>
      <c r="F5920" t="s">
        <v>430</v>
      </c>
      <c r="G5920" t="s">
        <v>42</v>
      </c>
      <c r="H5920">
        <v>0</v>
      </c>
      <c r="I5920">
        <v>0</v>
      </c>
      <c r="J5920">
        <v>0</v>
      </c>
      <c r="K5920" t="s">
        <v>23726</v>
      </c>
    </row>
    <row r="5921" spans="1:11" x14ac:dyDescent="0.3">
      <c r="A5921" t="s">
        <v>23727</v>
      </c>
      <c r="B5921" t="s">
        <v>23728</v>
      </c>
      <c r="C5921" t="s">
        <v>558</v>
      </c>
      <c r="D5921" t="s">
        <v>23729</v>
      </c>
      <c r="E5921" t="s">
        <v>1472</v>
      </c>
      <c r="F5921" t="s">
        <v>160</v>
      </c>
      <c r="G5921" t="s">
        <v>6088</v>
      </c>
      <c r="H5921">
        <v>0</v>
      </c>
      <c r="I5921">
        <v>0</v>
      </c>
      <c r="J5921">
        <v>0</v>
      </c>
      <c r="K5921" t="s">
        <v>23730</v>
      </c>
    </row>
    <row r="5922" spans="1:11" x14ac:dyDescent="0.3">
      <c r="A5922" t="s">
        <v>23731</v>
      </c>
      <c r="B5922" t="s">
        <v>23732</v>
      </c>
      <c r="C5922" t="s">
        <v>13</v>
      </c>
      <c r="D5922" t="s">
        <v>23733</v>
      </c>
      <c r="E5922" t="s">
        <v>13199</v>
      </c>
      <c r="F5922" t="s">
        <v>16</v>
      </c>
      <c r="G5922" t="s">
        <v>7000</v>
      </c>
      <c r="H5922">
        <v>0</v>
      </c>
      <c r="I5922">
        <v>0</v>
      </c>
      <c r="J5922">
        <v>0</v>
      </c>
      <c r="K5922" t="s">
        <v>23734</v>
      </c>
    </row>
    <row r="5923" spans="1:11" x14ac:dyDescent="0.3">
      <c r="A5923" t="s">
        <v>23735</v>
      </c>
      <c r="C5923" t="s">
        <v>27</v>
      </c>
      <c r="D5923" t="s">
        <v>23736</v>
      </c>
      <c r="E5923" t="s">
        <v>1867</v>
      </c>
      <c r="F5923" t="s">
        <v>22372</v>
      </c>
      <c r="G5923" t="s">
        <v>42</v>
      </c>
      <c r="H5923">
        <v>0</v>
      </c>
      <c r="I5923">
        <v>0</v>
      </c>
      <c r="J5923">
        <v>0</v>
      </c>
      <c r="K5923" t="s">
        <v>23737</v>
      </c>
    </row>
    <row r="5924" spans="1:11" x14ac:dyDescent="0.3">
      <c r="A5924" t="s">
        <v>23738</v>
      </c>
      <c r="B5924" t="s">
        <v>23739</v>
      </c>
      <c r="C5924" t="s">
        <v>13</v>
      </c>
      <c r="D5924" t="s">
        <v>23740</v>
      </c>
      <c r="E5924" t="s">
        <v>15</v>
      </c>
      <c r="F5924" t="s">
        <v>16</v>
      </c>
      <c r="G5924" t="s">
        <v>200</v>
      </c>
      <c r="H5924">
        <v>0</v>
      </c>
      <c r="I5924">
        <v>0</v>
      </c>
      <c r="J5924">
        <v>0</v>
      </c>
      <c r="K5924" t="s">
        <v>23741</v>
      </c>
    </row>
    <row r="5925" spans="1:11" x14ac:dyDescent="0.3">
      <c r="A5925" t="s">
        <v>23742</v>
      </c>
      <c r="B5925" t="s">
        <v>23743</v>
      </c>
      <c r="C5925" t="s">
        <v>20</v>
      </c>
      <c r="D5925" t="s">
        <v>23744</v>
      </c>
      <c r="E5925" t="s">
        <v>22</v>
      </c>
      <c r="F5925" t="s">
        <v>6622</v>
      </c>
      <c r="G5925" t="s">
        <v>42</v>
      </c>
      <c r="H5925">
        <v>0</v>
      </c>
      <c r="I5925">
        <v>0</v>
      </c>
      <c r="J5925">
        <v>0</v>
      </c>
      <c r="K5925" t="s">
        <v>23745</v>
      </c>
    </row>
    <row r="5926" spans="1:11" x14ac:dyDescent="0.3">
      <c r="A5926" t="s">
        <v>23746</v>
      </c>
      <c r="C5926" t="s">
        <v>558</v>
      </c>
      <c r="D5926" t="s">
        <v>23747</v>
      </c>
      <c r="E5926" t="s">
        <v>1472</v>
      </c>
      <c r="F5926" t="s">
        <v>15181</v>
      </c>
      <c r="G5926" t="s">
        <v>3158</v>
      </c>
      <c r="H5926">
        <v>0</v>
      </c>
      <c r="I5926">
        <v>0</v>
      </c>
      <c r="J5926">
        <v>0</v>
      </c>
      <c r="K5926" t="s">
        <v>23748</v>
      </c>
    </row>
    <row r="5927" spans="1:11" x14ac:dyDescent="0.3">
      <c r="A5927" t="s">
        <v>23749</v>
      </c>
      <c r="B5927" t="s">
        <v>23750</v>
      </c>
      <c r="C5927" t="s">
        <v>147</v>
      </c>
      <c r="D5927" t="s">
        <v>23751</v>
      </c>
      <c r="E5927" t="s">
        <v>183</v>
      </c>
      <c r="F5927" t="s">
        <v>15176</v>
      </c>
      <c r="G5927" t="s">
        <v>42</v>
      </c>
      <c r="H5927">
        <v>0</v>
      </c>
      <c r="I5927">
        <v>0</v>
      </c>
      <c r="J5927">
        <v>0</v>
      </c>
      <c r="K5927" t="s">
        <v>23752</v>
      </c>
    </row>
    <row r="5928" spans="1:11" x14ac:dyDescent="0.3">
      <c r="A5928" t="s">
        <v>23753</v>
      </c>
      <c r="B5928" t="s">
        <v>23754</v>
      </c>
      <c r="C5928" t="s">
        <v>466</v>
      </c>
      <c r="D5928" t="s">
        <v>23755</v>
      </c>
      <c r="E5928" t="s">
        <v>5396</v>
      </c>
      <c r="F5928" t="s">
        <v>1845</v>
      </c>
      <c r="G5928" t="s">
        <v>42</v>
      </c>
      <c r="H5928">
        <v>0</v>
      </c>
      <c r="I5928">
        <v>0</v>
      </c>
      <c r="J5928">
        <v>0</v>
      </c>
      <c r="K5928" t="s">
        <v>23756</v>
      </c>
    </row>
    <row r="5929" spans="1:11" x14ac:dyDescent="0.3">
      <c r="A5929" t="s">
        <v>23757</v>
      </c>
      <c r="B5929" t="s">
        <v>23758</v>
      </c>
      <c r="C5929" t="s">
        <v>27</v>
      </c>
      <c r="D5929" t="s">
        <v>23759</v>
      </c>
      <c r="E5929" t="s">
        <v>1867</v>
      </c>
      <c r="F5929" t="s">
        <v>3834</v>
      </c>
      <c r="G5929" t="s">
        <v>42</v>
      </c>
      <c r="H5929">
        <v>0</v>
      </c>
      <c r="I5929">
        <v>0</v>
      </c>
      <c r="J5929">
        <v>0</v>
      </c>
      <c r="K5929" t="s">
        <v>23760</v>
      </c>
    </row>
    <row r="5930" spans="1:11" x14ac:dyDescent="0.3">
      <c r="A5930" t="s">
        <v>23761</v>
      </c>
      <c r="B5930" t="s">
        <v>23762</v>
      </c>
      <c r="C5930" t="s">
        <v>558</v>
      </c>
      <c r="D5930" t="s">
        <v>23763</v>
      </c>
      <c r="E5930" t="s">
        <v>560</v>
      </c>
      <c r="F5930" t="s">
        <v>16</v>
      </c>
      <c r="G5930" t="s">
        <v>23764</v>
      </c>
      <c r="H5930">
        <v>0</v>
      </c>
      <c r="I5930">
        <v>0</v>
      </c>
      <c r="J5930">
        <v>0</v>
      </c>
      <c r="K5930" t="s">
        <v>23765</v>
      </c>
    </row>
    <row r="5931" spans="1:11" x14ac:dyDescent="0.3">
      <c r="A5931" t="s">
        <v>23766</v>
      </c>
      <c r="B5931" t="s">
        <v>23767</v>
      </c>
      <c r="C5931" t="s">
        <v>27</v>
      </c>
      <c r="D5931" t="s">
        <v>23768</v>
      </c>
      <c r="E5931" t="s">
        <v>1867</v>
      </c>
      <c r="F5931" t="s">
        <v>16</v>
      </c>
      <c r="G5931" t="s">
        <v>7143</v>
      </c>
      <c r="H5931">
        <v>0</v>
      </c>
      <c r="I5931">
        <v>0</v>
      </c>
      <c r="J5931">
        <v>0</v>
      </c>
      <c r="K5931" t="s">
        <v>23769</v>
      </c>
    </row>
    <row r="5932" spans="1:11" x14ac:dyDescent="0.3">
      <c r="A5932" t="s">
        <v>23770</v>
      </c>
      <c r="B5932" t="s">
        <v>23771</v>
      </c>
      <c r="C5932" t="s">
        <v>20</v>
      </c>
      <c r="D5932" t="s">
        <v>23772</v>
      </c>
      <c r="E5932" t="s">
        <v>14059</v>
      </c>
      <c r="F5932" t="s">
        <v>16</v>
      </c>
      <c r="G5932" t="s">
        <v>14656</v>
      </c>
      <c r="H5932">
        <v>0</v>
      </c>
      <c r="I5932">
        <v>0</v>
      </c>
      <c r="J5932">
        <v>0</v>
      </c>
      <c r="K5932" t="s">
        <v>23773</v>
      </c>
    </row>
    <row r="5933" spans="1:11" x14ac:dyDescent="0.3">
      <c r="A5933" t="s">
        <v>23774</v>
      </c>
      <c r="B5933" t="s">
        <v>23775</v>
      </c>
      <c r="C5933" t="s">
        <v>558</v>
      </c>
      <c r="D5933" t="s">
        <v>23776</v>
      </c>
      <c r="E5933" t="s">
        <v>19698</v>
      </c>
      <c r="F5933" t="s">
        <v>16</v>
      </c>
      <c r="G5933" t="s">
        <v>9591</v>
      </c>
      <c r="H5933">
        <v>0</v>
      </c>
      <c r="I5933">
        <v>0</v>
      </c>
      <c r="J5933">
        <v>0</v>
      </c>
      <c r="K5933" t="s">
        <v>23777</v>
      </c>
    </row>
    <row r="5934" spans="1:11" x14ac:dyDescent="0.3">
      <c r="A5934" t="s">
        <v>23778</v>
      </c>
      <c r="B5934" t="s">
        <v>23779</v>
      </c>
      <c r="C5934" t="s">
        <v>20</v>
      </c>
      <c r="D5934" t="s">
        <v>23780</v>
      </c>
      <c r="E5934" t="s">
        <v>22</v>
      </c>
      <c r="F5934" t="s">
        <v>5105</v>
      </c>
      <c r="G5934" t="s">
        <v>42</v>
      </c>
      <c r="H5934">
        <v>0</v>
      </c>
      <c r="I5934">
        <v>0</v>
      </c>
      <c r="J5934">
        <v>0</v>
      </c>
      <c r="K5934" t="s">
        <v>23781</v>
      </c>
    </row>
    <row r="5935" spans="1:11" x14ac:dyDescent="0.3">
      <c r="A5935" t="s">
        <v>23782</v>
      </c>
      <c r="B5935" t="s">
        <v>23783</v>
      </c>
      <c r="C5935" t="s">
        <v>27</v>
      </c>
      <c r="D5935" t="s">
        <v>23784</v>
      </c>
      <c r="E5935" t="s">
        <v>1867</v>
      </c>
      <c r="F5935" t="s">
        <v>16</v>
      </c>
      <c r="G5935" t="s">
        <v>817</v>
      </c>
      <c r="H5935">
        <v>0</v>
      </c>
      <c r="I5935">
        <v>0</v>
      </c>
      <c r="J5935">
        <v>0</v>
      </c>
      <c r="K5935" t="s">
        <v>23785</v>
      </c>
    </row>
    <row r="5936" spans="1:11" x14ac:dyDescent="0.3">
      <c r="A5936" t="s">
        <v>23786</v>
      </c>
      <c r="B5936" t="s">
        <v>23787</v>
      </c>
      <c r="C5936" t="s">
        <v>558</v>
      </c>
      <c r="D5936" t="s">
        <v>23788</v>
      </c>
      <c r="E5936" t="s">
        <v>560</v>
      </c>
      <c r="F5936" t="s">
        <v>2247</v>
      </c>
      <c r="G5936" t="s">
        <v>42</v>
      </c>
      <c r="H5936">
        <v>0</v>
      </c>
      <c r="I5936">
        <v>0</v>
      </c>
      <c r="J5936">
        <v>0</v>
      </c>
      <c r="K5936" t="s">
        <v>23789</v>
      </c>
    </row>
    <row r="5937" spans="1:11" x14ac:dyDescent="0.3">
      <c r="A5937" t="s">
        <v>23790</v>
      </c>
      <c r="B5937" t="s">
        <v>23791</v>
      </c>
      <c r="C5937" t="s">
        <v>20</v>
      </c>
      <c r="D5937" t="s">
        <v>23792</v>
      </c>
      <c r="E5937" t="s">
        <v>14059</v>
      </c>
      <c r="F5937" t="s">
        <v>2901</v>
      </c>
      <c r="G5937" t="s">
        <v>5573</v>
      </c>
      <c r="H5937">
        <v>0</v>
      </c>
      <c r="I5937">
        <v>0</v>
      </c>
      <c r="J5937">
        <v>0</v>
      </c>
      <c r="K5937" t="s">
        <v>23793</v>
      </c>
    </row>
    <row r="5938" spans="1:11" x14ac:dyDescent="0.3">
      <c r="A5938" t="s">
        <v>23794</v>
      </c>
      <c r="B5938" t="s">
        <v>23795</v>
      </c>
      <c r="C5938" t="s">
        <v>27</v>
      </c>
      <c r="D5938" t="s">
        <v>23796</v>
      </c>
      <c r="E5938" t="s">
        <v>1867</v>
      </c>
      <c r="F5938" t="s">
        <v>1840</v>
      </c>
      <c r="G5938" t="s">
        <v>42</v>
      </c>
      <c r="H5938">
        <v>0</v>
      </c>
      <c r="I5938">
        <v>0</v>
      </c>
      <c r="J5938">
        <v>0</v>
      </c>
      <c r="K5938" t="s">
        <v>23797</v>
      </c>
    </row>
    <row r="5939" spans="1:11" x14ac:dyDescent="0.3">
      <c r="A5939" t="s">
        <v>23798</v>
      </c>
      <c r="C5939" t="s">
        <v>27</v>
      </c>
      <c r="D5939" t="s">
        <v>23799</v>
      </c>
      <c r="E5939" t="s">
        <v>1867</v>
      </c>
      <c r="F5939" t="s">
        <v>4159</v>
      </c>
      <c r="G5939" t="s">
        <v>42</v>
      </c>
      <c r="H5939">
        <v>0</v>
      </c>
      <c r="I5939">
        <v>0</v>
      </c>
      <c r="J5939">
        <v>0</v>
      </c>
      <c r="K5939" t="s">
        <v>23800</v>
      </c>
    </row>
    <row r="5940" spans="1:11" x14ac:dyDescent="0.3">
      <c r="A5940" t="s">
        <v>23801</v>
      </c>
      <c r="B5940" t="s">
        <v>23802</v>
      </c>
      <c r="C5940" t="s">
        <v>27</v>
      </c>
      <c r="D5940" t="s">
        <v>23803</v>
      </c>
      <c r="E5940" t="s">
        <v>1867</v>
      </c>
      <c r="F5940" t="s">
        <v>23804</v>
      </c>
      <c r="G5940" t="s">
        <v>42</v>
      </c>
      <c r="H5940">
        <v>0</v>
      </c>
      <c r="I5940">
        <v>0</v>
      </c>
      <c r="J5940">
        <v>0</v>
      </c>
      <c r="K5940" t="s">
        <v>23805</v>
      </c>
    </row>
    <row r="5941" spans="1:11" x14ac:dyDescent="0.3">
      <c r="A5941" t="s">
        <v>23806</v>
      </c>
      <c r="B5941" t="s">
        <v>23807</v>
      </c>
      <c r="C5941" t="s">
        <v>558</v>
      </c>
      <c r="D5941" t="s">
        <v>23808</v>
      </c>
      <c r="E5941" t="s">
        <v>560</v>
      </c>
      <c r="F5941" t="s">
        <v>994</v>
      </c>
      <c r="G5941" t="s">
        <v>42</v>
      </c>
      <c r="H5941">
        <v>0</v>
      </c>
      <c r="I5941">
        <v>0</v>
      </c>
      <c r="J5941">
        <v>0</v>
      </c>
      <c r="K5941" t="s">
        <v>23809</v>
      </c>
    </row>
    <row r="5942" spans="1:11" x14ac:dyDescent="0.3">
      <c r="A5942" t="s">
        <v>23810</v>
      </c>
      <c r="B5942" t="s">
        <v>23811</v>
      </c>
      <c r="C5942" t="s">
        <v>20</v>
      </c>
      <c r="D5942" t="s">
        <v>23812</v>
      </c>
      <c r="E5942" t="s">
        <v>22</v>
      </c>
      <c r="F5942" t="s">
        <v>2286</v>
      </c>
      <c r="G5942" t="s">
        <v>42</v>
      </c>
      <c r="H5942">
        <v>0</v>
      </c>
      <c r="I5942">
        <v>0</v>
      </c>
      <c r="J5942">
        <v>0</v>
      </c>
      <c r="K5942" t="s">
        <v>23813</v>
      </c>
    </row>
    <row r="5943" spans="1:11" x14ac:dyDescent="0.3">
      <c r="A5943" t="s">
        <v>23814</v>
      </c>
      <c r="B5943" t="s">
        <v>23815</v>
      </c>
      <c r="C5943" t="s">
        <v>558</v>
      </c>
      <c r="D5943" t="s">
        <v>23816</v>
      </c>
      <c r="E5943" t="s">
        <v>1472</v>
      </c>
      <c r="F5943" t="s">
        <v>16</v>
      </c>
      <c r="G5943" t="s">
        <v>3624</v>
      </c>
      <c r="H5943">
        <v>0</v>
      </c>
      <c r="I5943">
        <v>0</v>
      </c>
      <c r="J5943">
        <v>0</v>
      </c>
      <c r="K5943" t="s">
        <v>23817</v>
      </c>
    </row>
    <row r="5944" spans="1:11" x14ac:dyDescent="0.3">
      <c r="A5944" t="s">
        <v>23818</v>
      </c>
      <c r="C5944" t="s">
        <v>27</v>
      </c>
      <c r="D5944" t="s">
        <v>23819</v>
      </c>
      <c r="E5944" t="s">
        <v>1867</v>
      </c>
      <c r="F5944" t="s">
        <v>1886</v>
      </c>
      <c r="G5944" t="s">
        <v>42</v>
      </c>
      <c r="H5944">
        <v>0</v>
      </c>
      <c r="I5944">
        <v>0</v>
      </c>
      <c r="J5944">
        <v>0</v>
      </c>
      <c r="K5944" t="s">
        <v>23820</v>
      </c>
    </row>
    <row r="5945" spans="1:11" x14ac:dyDescent="0.3">
      <c r="A5945" t="s">
        <v>23821</v>
      </c>
      <c r="B5945" t="s">
        <v>23822</v>
      </c>
      <c r="C5945" t="s">
        <v>20</v>
      </c>
      <c r="D5945" t="s">
        <v>23823</v>
      </c>
      <c r="E5945" t="s">
        <v>14059</v>
      </c>
      <c r="F5945" t="s">
        <v>397</v>
      </c>
      <c r="G5945" t="s">
        <v>42</v>
      </c>
      <c r="H5945">
        <v>0</v>
      </c>
      <c r="I5945">
        <v>0</v>
      </c>
      <c r="J5945">
        <v>0</v>
      </c>
      <c r="K5945" t="s">
        <v>23824</v>
      </c>
    </row>
    <row r="5946" spans="1:11" x14ac:dyDescent="0.3">
      <c r="A5946" t="s">
        <v>23825</v>
      </c>
      <c r="B5946" t="s">
        <v>23826</v>
      </c>
      <c r="C5946" t="s">
        <v>13</v>
      </c>
      <c r="D5946" t="s">
        <v>23827</v>
      </c>
      <c r="E5946" t="s">
        <v>13199</v>
      </c>
      <c r="F5946" t="s">
        <v>16</v>
      </c>
      <c r="G5946" t="s">
        <v>7414</v>
      </c>
      <c r="H5946">
        <v>0</v>
      </c>
      <c r="I5946">
        <v>0</v>
      </c>
      <c r="J5946">
        <v>0</v>
      </c>
      <c r="K5946" t="s">
        <v>23828</v>
      </c>
    </row>
    <row r="5947" spans="1:11" x14ac:dyDescent="0.3">
      <c r="A5947" t="s">
        <v>23829</v>
      </c>
      <c r="B5947" t="s">
        <v>23830</v>
      </c>
      <c r="C5947" t="s">
        <v>13</v>
      </c>
      <c r="D5947" t="s">
        <v>23831</v>
      </c>
      <c r="E5947" t="s">
        <v>13199</v>
      </c>
      <c r="F5947" t="s">
        <v>16</v>
      </c>
      <c r="G5947" t="s">
        <v>904</v>
      </c>
      <c r="H5947">
        <v>0</v>
      </c>
      <c r="I5947">
        <v>0</v>
      </c>
      <c r="J5947">
        <v>0</v>
      </c>
      <c r="K5947" t="s">
        <v>23832</v>
      </c>
    </row>
    <row r="5948" spans="1:11" x14ac:dyDescent="0.3">
      <c r="A5948" t="s">
        <v>23833</v>
      </c>
      <c r="B5948" t="s">
        <v>23834</v>
      </c>
      <c r="C5948" t="s">
        <v>558</v>
      </c>
      <c r="D5948" t="s">
        <v>23835</v>
      </c>
      <c r="E5948" t="s">
        <v>754</v>
      </c>
      <c r="F5948" t="s">
        <v>19463</v>
      </c>
      <c r="G5948" t="s">
        <v>42</v>
      </c>
      <c r="H5948">
        <v>0</v>
      </c>
      <c r="I5948">
        <v>0</v>
      </c>
      <c r="J5948">
        <v>0</v>
      </c>
      <c r="K5948" t="s">
        <v>23836</v>
      </c>
    </row>
    <row r="5949" spans="1:11" x14ac:dyDescent="0.3">
      <c r="A5949" t="s">
        <v>23837</v>
      </c>
      <c r="C5949" t="s">
        <v>558</v>
      </c>
      <c r="D5949" t="s">
        <v>23838</v>
      </c>
      <c r="E5949" t="s">
        <v>754</v>
      </c>
      <c r="F5949" t="s">
        <v>41</v>
      </c>
      <c r="G5949" t="s">
        <v>42</v>
      </c>
      <c r="H5949">
        <v>0</v>
      </c>
      <c r="I5949">
        <v>0</v>
      </c>
      <c r="J5949">
        <v>0</v>
      </c>
      <c r="K5949" t="s">
        <v>23839</v>
      </c>
    </row>
    <row r="5950" spans="1:11" x14ac:dyDescent="0.3">
      <c r="A5950" t="s">
        <v>23840</v>
      </c>
      <c r="B5950" t="s">
        <v>23841</v>
      </c>
      <c r="C5950" t="s">
        <v>558</v>
      </c>
      <c r="D5950" t="s">
        <v>23842</v>
      </c>
      <c r="E5950" t="s">
        <v>754</v>
      </c>
      <c r="F5950" t="s">
        <v>41</v>
      </c>
      <c r="G5950" t="s">
        <v>42</v>
      </c>
      <c r="H5950">
        <v>0</v>
      </c>
      <c r="I5950">
        <v>0</v>
      </c>
      <c r="J5950">
        <v>0</v>
      </c>
      <c r="K5950" t="s">
        <v>23843</v>
      </c>
    </row>
    <row r="5951" spans="1:11" x14ac:dyDescent="0.3">
      <c r="A5951" t="s">
        <v>23844</v>
      </c>
      <c r="B5951" t="s">
        <v>23845</v>
      </c>
      <c r="C5951" t="s">
        <v>558</v>
      </c>
      <c r="D5951" t="s">
        <v>23846</v>
      </c>
      <c r="E5951" t="s">
        <v>1472</v>
      </c>
      <c r="F5951" t="s">
        <v>18221</v>
      </c>
      <c r="G5951" t="s">
        <v>42</v>
      </c>
      <c r="H5951">
        <v>0</v>
      </c>
      <c r="I5951">
        <v>0</v>
      </c>
      <c r="J5951">
        <v>0</v>
      </c>
      <c r="K5951" t="s">
        <v>23847</v>
      </c>
    </row>
    <row r="5952" spans="1:11" x14ac:dyDescent="0.3">
      <c r="A5952" t="s">
        <v>23848</v>
      </c>
      <c r="B5952" t="s">
        <v>23849</v>
      </c>
      <c r="C5952" t="s">
        <v>558</v>
      </c>
      <c r="D5952" t="s">
        <v>23850</v>
      </c>
      <c r="E5952" t="s">
        <v>754</v>
      </c>
      <c r="F5952" t="s">
        <v>41</v>
      </c>
      <c r="G5952" t="s">
        <v>42</v>
      </c>
      <c r="H5952">
        <v>0</v>
      </c>
      <c r="I5952">
        <v>0</v>
      </c>
      <c r="J5952">
        <v>0</v>
      </c>
      <c r="K5952" t="s">
        <v>23851</v>
      </c>
    </row>
    <row r="5953" spans="1:11" x14ac:dyDescent="0.3">
      <c r="A5953" t="s">
        <v>23852</v>
      </c>
      <c r="B5953" t="s">
        <v>23853</v>
      </c>
      <c r="C5953" t="s">
        <v>20</v>
      </c>
      <c r="D5953" t="s">
        <v>23854</v>
      </c>
      <c r="E5953" t="s">
        <v>14059</v>
      </c>
      <c r="F5953" t="s">
        <v>10378</v>
      </c>
      <c r="G5953" t="s">
        <v>42</v>
      </c>
      <c r="H5953">
        <v>0</v>
      </c>
      <c r="I5953">
        <v>0</v>
      </c>
      <c r="J5953">
        <v>0</v>
      </c>
      <c r="K5953" t="s">
        <v>23855</v>
      </c>
    </row>
    <row r="5954" spans="1:11" x14ac:dyDescent="0.3">
      <c r="A5954" t="s">
        <v>23856</v>
      </c>
      <c r="B5954" t="s">
        <v>23857</v>
      </c>
      <c r="C5954" t="s">
        <v>27</v>
      </c>
      <c r="D5954" t="s">
        <v>23858</v>
      </c>
      <c r="E5954" t="s">
        <v>1867</v>
      </c>
      <c r="F5954" t="s">
        <v>4609</v>
      </c>
      <c r="G5954" t="s">
        <v>23859</v>
      </c>
      <c r="H5954">
        <v>0</v>
      </c>
      <c r="I5954">
        <v>0</v>
      </c>
      <c r="J5954">
        <v>0</v>
      </c>
      <c r="K5954" t="s">
        <v>23860</v>
      </c>
    </row>
    <row r="5955" spans="1:11" x14ac:dyDescent="0.3">
      <c r="A5955" t="s">
        <v>23861</v>
      </c>
      <c r="B5955" t="s">
        <v>23862</v>
      </c>
      <c r="C5955" t="s">
        <v>27</v>
      </c>
      <c r="D5955" t="s">
        <v>23863</v>
      </c>
      <c r="E5955" t="s">
        <v>1867</v>
      </c>
      <c r="F5955" t="s">
        <v>16</v>
      </c>
      <c r="G5955" t="s">
        <v>879</v>
      </c>
      <c r="H5955">
        <v>0</v>
      </c>
      <c r="I5955">
        <v>0</v>
      </c>
      <c r="J5955">
        <v>0</v>
      </c>
      <c r="K5955" t="s">
        <v>23864</v>
      </c>
    </row>
    <row r="5956" spans="1:11" x14ac:dyDescent="0.3">
      <c r="A5956" t="s">
        <v>23865</v>
      </c>
      <c r="B5956" t="s">
        <v>23866</v>
      </c>
      <c r="C5956" t="s">
        <v>27</v>
      </c>
      <c r="D5956" t="s">
        <v>23867</v>
      </c>
      <c r="E5956" t="s">
        <v>1867</v>
      </c>
      <c r="F5956" t="s">
        <v>16</v>
      </c>
      <c r="G5956" t="s">
        <v>3422</v>
      </c>
      <c r="H5956">
        <v>0</v>
      </c>
      <c r="I5956">
        <v>0</v>
      </c>
      <c r="J5956">
        <v>0</v>
      </c>
      <c r="K5956" t="s">
        <v>23868</v>
      </c>
    </row>
    <row r="5957" spans="1:11" x14ac:dyDescent="0.3">
      <c r="A5957" t="s">
        <v>23869</v>
      </c>
      <c r="B5957" t="s">
        <v>23870</v>
      </c>
      <c r="C5957" t="s">
        <v>27</v>
      </c>
      <c r="D5957" t="s">
        <v>23871</v>
      </c>
      <c r="E5957" t="s">
        <v>1867</v>
      </c>
      <c r="F5957" t="s">
        <v>302</v>
      </c>
      <c r="G5957" t="s">
        <v>42</v>
      </c>
      <c r="H5957">
        <v>0</v>
      </c>
      <c r="I5957">
        <v>0</v>
      </c>
      <c r="J5957">
        <v>0</v>
      </c>
      <c r="K5957" t="s">
        <v>23872</v>
      </c>
    </row>
    <row r="5958" spans="1:11" x14ac:dyDescent="0.3">
      <c r="A5958" t="s">
        <v>23873</v>
      </c>
      <c r="B5958" t="s">
        <v>23874</v>
      </c>
      <c r="C5958" t="s">
        <v>27</v>
      </c>
      <c r="D5958" t="s">
        <v>23875</v>
      </c>
      <c r="E5958" t="s">
        <v>1867</v>
      </c>
      <c r="F5958" t="s">
        <v>402</v>
      </c>
      <c r="G5958" t="s">
        <v>42</v>
      </c>
      <c r="H5958">
        <v>0</v>
      </c>
      <c r="I5958">
        <v>0</v>
      </c>
      <c r="J5958">
        <v>0</v>
      </c>
      <c r="K5958" t="s">
        <v>23876</v>
      </c>
    </row>
    <row r="5959" spans="1:11" x14ac:dyDescent="0.3">
      <c r="A5959" t="s">
        <v>23877</v>
      </c>
      <c r="B5959" t="s">
        <v>23878</v>
      </c>
      <c r="C5959" t="s">
        <v>27</v>
      </c>
      <c r="D5959" t="s">
        <v>23879</v>
      </c>
      <c r="E5959" t="s">
        <v>1867</v>
      </c>
      <c r="F5959" t="s">
        <v>16465</v>
      </c>
      <c r="G5959" t="s">
        <v>42</v>
      </c>
      <c r="H5959">
        <v>0</v>
      </c>
      <c r="I5959">
        <v>0</v>
      </c>
      <c r="J5959">
        <v>0</v>
      </c>
      <c r="K5959" t="s">
        <v>23880</v>
      </c>
    </row>
    <row r="5960" spans="1:11" x14ac:dyDescent="0.3">
      <c r="A5960" t="s">
        <v>23881</v>
      </c>
      <c r="B5960" t="s">
        <v>23882</v>
      </c>
      <c r="C5960" t="s">
        <v>147</v>
      </c>
      <c r="D5960" t="s">
        <v>23883</v>
      </c>
      <c r="E5960" t="s">
        <v>183</v>
      </c>
      <c r="F5960" t="s">
        <v>2665</v>
      </c>
      <c r="G5960" t="s">
        <v>42</v>
      </c>
      <c r="H5960">
        <v>0</v>
      </c>
      <c r="I5960">
        <v>0</v>
      </c>
      <c r="J5960">
        <v>0</v>
      </c>
      <c r="K5960" t="s">
        <v>23884</v>
      </c>
    </row>
    <row r="5961" spans="1:11" x14ac:dyDescent="0.3">
      <c r="A5961" t="s">
        <v>23885</v>
      </c>
      <c r="B5961" t="s">
        <v>23886</v>
      </c>
      <c r="C5961" t="s">
        <v>558</v>
      </c>
      <c r="D5961" t="s">
        <v>23887</v>
      </c>
      <c r="E5961" t="s">
        <v>981</v>
      </c>
      <c r="F5961" t="s">
        <v>23888</v>
      </c>
      <c r="G5961" t="s">
        <v>42</v>
      </c>
      <c r="H5961">
        <v>0</v>
      </c>
      <c r="I5961">
        <v>0</v>
      </c>
      <c r="J5961">
        <v>0</v>
      </c>
      <c r="K5961" t="s">
        <v>23889</v>
      </c>
    </row>
    <row r="5962" spans="1:11" x14ac:dyDescent="0.3">
      <c r="A5962" t="s">
        <v>23890</v>
      </c>
      <c r="B5962" t="s">
        <v>23891</v>
      </c>
      <c r="C5962" t="s">
        <v>147</v>
      </c>
      <c r="D5962" t="s">
        <v>23892</v>
      </c>
      <c r="E5962" t="s">
        <v>183</v>
      </c>
      <c r="F5962" t="s">
        <v>4609</v>
      </c>
      <c r="G5962" t="s">
        <v>42</v>
      </c>
      <c r="H5962">
        <v>0</v>
      </c>
      <c r="I5962">
        <v>0</v>
      </c>
      <c r="J5962">
        <v>0</v>
      </c>
      <c r="K5962" t="s">
        <v>23893</v>
      </c>
    </row>
    <row r="5963" spans="1:11" x14ac:dyDescent="0.3">
      <c r="A5963" t="s">
        <v>23894</v>
      </c>
      <c r="B5963" t="s">
        <v>23895</v>
      </c>
      <c r="C5963" t="s">
        <v>147</v>
      </c>
      <c r="D5963" t="s">
        <v>23896</v>
      </c>
      <c r="E5963" t="s">
        <v>183</v>
      </c>
      <c r="F5963" t="s">
        <v>1143</v>
      </c>
      <c r="G5963" t="s">
        <v>42</v>
      </c>
      <c r="H5963">
        <v>0</v>
      </c>
      <c r="I5963">
        <v>0</v>
      </c>
      <c r="J5963">
        <v>0</v>
      </c>
      <c r="K5963" t="s">
        <v>23897</v>
      </c>
    </row>
    <row r="5964" spans="1:11" x14ac:dyDescent="0.3">
      <c r="A5964" t="s">
        <v>23898</v>
      </c>
      <c r="C5964" t="s">
        <v>558</v>
      </c>
      <c r="D5964" t="s">
        <v>23899</v>
      </c>
      <c r="E5964" t="s">
        <v>1472</v>
      </c>
      <c r="F5964" t="s">
        <v>15881</v>
      </c>
      <c r="G5964" t="s">
        <v>42</v>
      </c>
      <c r="H5964">
        <v>0</v>
      </c>
      <c r="I5964">
        <v>0</v>
      </c>
      <c r="J5964">
        <v>0</v>
      </c>
      <c r="K5964" t="s">
        <v>23900</v>
      </c>
    </row>
    <row r="5965" spans="1:11" x14ac:dyDescent="0.3">
      <c r="A5965" t="s">
        <v>23901</v>
      </c>
      <c r="B5965" t="s">
        <v>23902</v>
      </c>
      <c r="C5965" t="s">
        <v>558</v>
      </c>
      <c r="D5965" t="s">
        <v>23903</v>
      </c>
      <c r="E5965" t="s">
        <v>560</v>
      </c>
      <c r="F5965" t="s">
        <v>10325</v>
      </c>
      <c r="G5965" t="s">
        <v>42</v>
      </c>
      <c r="H5965">
        <v>0</v>
      </c>
      <c r="I5965">
        <v>0</v>
      </c>
      <c r="J5965">
        <v>0</v>
      </c>
      <c r="K5965" t="s">
        <v>23904</v>
      </c>
    </row>
    <row r="5966" spans="1:11" x14ac:dyDescent="0.3">
      <c r="A5966" t="s">
        <v>23905</v>
      </c>
      <c r="B5966" t="s">
        <v>23906</v>
      </c>
      <c r="C5966" t="s">
        <v>558</v>
      </c>
      <c r="D5966" t="s">
        <v>23907</v>
      </c>
      <c r="E5966" t="s">
        <v>560</v>
      </c>
      <c r="F5966" t="s">
        <v>3603</v>
      </c>
      <c r="G5966" t="s">
        <v>42</v>
      </c>
      <c r="H5966">
        <v>0</v>
      </c>
      <c r="I5966">
        <v>0</v>
      </c>
      <c r="J5966">
        <v>0</v>
      </c>
      <c r="K5966" t="s">
        <v>23908</v>
      </c>
    </row>
    <row r="5967" spans="1:11" x14ac:dyDescent="0.3">
      <c r="A5967" t="s">
        <v>23909</v>
      </c>
      <c r="B5967" t="s">
        <v>23910</v>
      </c>
      <c r="C5967" t="s">
        <v>27</v>
      </c>
      <c r="D5967" t="s">
        <v>23911</v>
      </c>
      <c r="E5967" t="s">
        <v>1867</v>
      </c>
      <c r="F5967" t="s">
        <v>2257</v>
      </c>
      <c r="G5967" t="s">
        <v>42</v>
      </c>
      <c r="H5967">
        <v>0</v>
      </c>
      <c r="I5967">
        <v>0</v>
      </c>
      <c r="J5967">
        <v>0</v>
      </c>
      <c r="K5967" t="s">
        <v>23912</v>
      </c>
    </row>
    <row r="5968" spans="1:11" x14ac:dyDescent="0.3">
      <c r="A5968" t="s">
        <v>23913</v>
      </c>
      <c r="B5968" t="s">
        <v>23914</v>
      </c>
      <c r="C5968" t="s">
        <v>27</v>
      </c>
      <c r="D5968" t="s">
        <v>23915</v>
      </c>
      <c r="E5968" t="s">
        <v>1867</v>
      </c>
      <c r="F5968" t="s">
        <v>11456</v>
      </c>
      <c r="G5968" t="s">
        <v>42</v>
      </c>
      <c r="H5968">
        <v>0</v>
      </c>
      <c r="I5968">
        <v>0</v>
      </c>
      <c r="J5968">
        <v>0</v>
      </c>
      <c r="K5968" t="s">
        <v>23916</v>
      </c>
    </row>
    <row r="5969" spans="1:11" x14ac:dyDescent="0.3">
      <c r="A5969" t="s">
        <v>23917</v>
      </c>
      <c r="B5969" t="s">
        <v>23918</v>
      </c>
      <c r="C5969" t="s">
        <v>27</v>
      </c>
      <c r="D5969" t="s">
        <v>23919</v>
      </c>
      <c r="E5969" t="s">
        <v>1867</v>
      </c>
      <c r="F5969" t="s">
        <v>16</v>
      </c>
      <c r="G5969" t="s">
        <v>15027</v>
      </c>
      <c r="H5969">
        <v>0</v>
      </c>
      <c r="I5969">
        <v>0</v>
      </c>
      <c r="J5969">
        <v>0</v>
      </c>
      <c r="K5969" t="s">
        <v>23920</v>
      </c>
    </row>
    <row r="5970" spans="1:11" x14ac:dyDescent="0.3">
      <c r="A5970" t="s">
        <v>23921</v>
      </c>
      <c r="B5970" t="s">
        <v>23922</v>
      </c>
      <c r="C5970" t="s">
        <v>147</v>
      </c>
      <c r="D5970" t="s">
        <v>23923</v>
      </c>
      <c r="E5970" t="s">
        <v>4768</v>
      </c>
      <c r="F5970" t="s">
        <v>835</v>
      </c>
      <c r="G5970" t="s">
        <v>42</v>
      </c>
      <c r="H5970">
        <v>0</v>
      </c>
      <c r="I5970">
        <v>0</v>
      </c>
      <c r="J5970">
        <v>0</v>
      </c>
      <c r="K5970" t="s">
        <v>23924</v>
      </c>
    </row>
    <row r="5971" spans="1:11" x14ac:dyDescent="0.3">
      <c r="A5971" t="s">
        <v>23925</v>
      </c>
      <c r="B5971" t="s">
        <v>23926</v>
      </c>
      <c r="C5971" t="s">
        <v>558</v>
      </c>
      <c r="D5971" t="s">
        <v>23927</v>
      </c>
      <c r="E5971" t="s">
        <v>560</v>
      </c>
      <c r="F5971" t="s">
        <v>2795</v>
      </c>
      <c r="G5971" t="s">
        <v>42</v>
      </c>
      <c r="H5971">
        <v>0</v>
      </c>
      <c r="I5971">
        <v>0</v>
      </c>
      <c r="J5971">
        <v>0</v>
      </c>
      <c r="K5971" t="s">
        <v>23928</v>
      </c>
    </row>
    <row r="5972" spans="1:11" x14ac:dyDescent="0.3">
      <c r="A5972" t="s">
        <v>23929</v>
      </c>
      <c r="B5972" t="s">
        <v>23930</v>
      </c>
      <c r="C5972" t="s">
        <v>558</v>
      </c>
      <c r="D5972" t="s">
        <v>23931</v>
      </c>
      <c r="E5972" t="s">
        <v>560</v>
      </c>
      <c r="F5972" t="s">
        <v>23932</v>
      </c>
      <c r="G5972" t="s">
        <v>2093</v>
      </c>
      <c r="H5972">
        <v>0</v>
      </c>
      <c r="I5972">
        <v>0</v>
      </c>
      <c r="J5972">
        <v>0</v>
      </c>
      <c r="K5972" t="s">
        <v>23933</v>
      </c>
    </row>
    <row r="5973" spans="1:11" x14ac:dyDescent="0.3">
      <c r="A5973" t="s">
        <v>23934</v>
      </c>
      <c r="C5973" t="s">
        <v>558</v>
      </c>
      <c r="D5973" t="s">
        <v>23927</v>
      </c>
      <c r="E5973" t="s">
        <v>560</v>
      </c>
      <c r="F5973" t="s">
        <v>4609</v>
      </c>
      <c r="G5973" t="s">
        <v>42</v>
      </c>
      <c r="H5973">
        <v>0</v>
      </c>
      <c r="I5973">
        <v>0</v>
      </c>
      <c r="J5973">
        <v>0</v>
      </c>
      <c r="K5973" t="s">
        <v>23935</v>
      </c>
    </row>
    <row r="5974" spans="1:11" x14ac:dyDescent="0.3">
      <c r="A5974" t="s">
        <v>23936</v>
      </c>
      <c r="C5974" t="s">
        <v>558</v>
      </c>
      <c r="D5974" t="s">
        <v>23925</v>
      </c>
      <c r="E5974" t="s">
        <v>560</v>
      </c>
      <c r="F5974" t="s">
        <v>23937</v>
      </c>
      <c r="G5974" t="s">
        <v>42</v>
      </c>
      <c r="H5974">
        <v>0</v>
      </c>
      <c r="I5974">
        <v>0</v>
      </c>
      <c r="J5974">
        <v>0</v>
      </c>
      <c r="K5974" t="s">
        <v>23938</v>
      </c>
    </row>
    <row r="5975" spans="1:11" x14ac:dyDescent="0.3">
      <c r="A5975" t="s">
        <v>23939</v>
      </c>
      <c r="B5975" t="s">
        <v>23940</v>
      </c>
      <c r="C5975" t="s">
        <v>147</v>
      </c>
      <c r="D5975" t="s">
        <v>23941</v>
      </c>
      <c r="E5975" t="s">
        <v>183</v>
      </c>
      <c r="F5975" t="s">
        <v>3421</v>
      </c>
      <c r="G5975" t="s">
        <v>23285</v>
      </c>
      <c r="H5975">
        <v>0</v>
      </c>
      <c r="I5975">
        <v>0</v>
      </c>
      <c r="J5975">
        <v>0</v>
      </c>
      <c r="K5975" t="s">
        <v>23942</v>
      </c>
    </row>
    <row r="5976" spans="1:11" x14ac:dyDescent="0.3">
      <c r="A5976" t="s">
        <v>23943</v>
      </c>
      <c r="B5976" t="s">
        <v>23944</v>
      </c>
      <c r="C5976" t="s">
        <v>27</v>
      </c>
      <c r="D5976" t="s">
        <v>23945</v>
      </c>
      <c r="E5976" t="s">
        <v>1867</v>
      </c>
      <c r="F5976" t="s">
        <v>2313</v>
      </c>
      <c r="G5976" t="s">
        <v>42</v>
      </c>
      <c r="H5976">
        <v>0</v>
      </c>
      <c r="I5976">
        <v>0</v>
      </c>
      <c r="J5976">
        <v>0</v>
      </c>
      <c r="K5976" t="s">
        <v>23946</v>
      </c>
    </row>
    <row r="5977" spans="1:11" x14ac:dyDescent="0.3">
      <c r="A5977" t="s">
        <v>23947</v>
      </c>
      <c r="C5977" t="s">
        <v>27</v>
      </c>
      <c r="D5977" t="s">
        <v>23948</v>
      </c>
      <c r="E5977" t="s">
        <v>1867</v>
      </c>
      <c r="F5977" t="s">
        <v>3911</v>
      </c>
      <c r="G5977" t="s">
        <v>42</v>
      </c>
      <c r="H5977">
        <v>0</v>
      </c>
      <c r="I5977">
        <v>0</v>
      </c>
      <c r="J5977">
        <v>0</v>
      </c>
      <c r="K5977" t="s">
        <v>23949</v>
      </c>
    </row>
    <row r="5978" spans="1:11" x14ac:dyDescent="0.3">
      <c r="A5978" t="s">
        <v>23950</v>
      </c>
      <c r="B5978" t="s">
        <v>23951</v>
      </c>
      <c r="C5978" t="s">
        <v>27</v>
      </c>
      <c r="D5978" t="s">
        <v>23952</v>
      </c>
      <c r="E5978" t="s">
        <v>1867</v>
      </c>
      <c r="F5978" t="s">
        <v>1981</v>
      </c>
      <c r="G5978" t="s">
        <v>42</v>
      </c>
      <c r="H5978">
        <v>0</v>
      </c>
      <c r="I5978">
        <v>0</v>
      </c>
      <c r="J5978">
        <v>0</v>
      </c>
      <c r="K5978" t="s">
        <v>23953</v>
      </c>
    </row>
    <row r="5979" spans="1:11" x14ac:dyDescent="0.3">
      <c r="A5979" t="s">
        <v>23954</v>
      </c>
      <c r="C5979" t="s">
        <v>558</v>
      </c>
      <c r="D5979" t="s">
        <v>23955</v>
      </c>
      <c r="E5979" t="s">
        <v>1472</v>
      </c>
      <c r="F5979" t="s">
        <v>16</v>
      </c>
      <c r="G5979" t="s">
        <v>16192</v>
      </c>
      <c r="H5979">
        <v>0</v>
      </c>
      <c r="I5979">
        <v>0</v>
      </c>
      <c r="J5979">
        <v>0</v>
      </c>
      <c r="K5979" t="s">
        <v>23956</v>
      </c>
    </row>
    <row r="5980" spans="1:11" x14ac:dyDescent="0.3">
      <c r="A5980" t="s">
        <v>23957</v>
      </c>
      <c r="B5980" t="s">
        <v>23958</v>
      </c>
      <c r="C5980" t="s">
        <v>147</v>
      </c>
      <c r="D5980" t="s">
        <v>23959</v>
      </c>
      <c r="E5980" t="s">
        <v>4768</v>
      </c>
      <c r="F5980" t="s">
        <v>3421</v>
      </c>
      <c r="G5980" t="s">
        <v>42</v>
      </c>
      <c r="H5980">
        <v>0</v>
      </c>
      <c r="I5980">
        <v>0</v>
      </c>
      <c r="J5980">
        <v>0</v>
      </c>
      <c r="K5980" t="s">
        <v>23960</v>
      </c>
    </row>
    <row r="5981" spans="1:11" x14ac:dyDescent="0.3">
      <c r="A5981" t="s">
        <v>23961</v>
      </c>
      <c r="B5981" t="s">
        <v>23962</v>
      </c>
      <c r="C5981" t="s">
        <v>13</v>
      </c>
      <c r="D5981" t="s">
        <v>23963</v>
      </c>
      <c r="E5981" t="s">
        <v>23964</v>
      </c>
      <c r="F5981" t="s">
        <v>16</v>
      </c>
      <c r="G5981" t="s">
        <v>23965</v>
      </c>
      <c r="H5981">
        <v>0</v>
      </c>
      <c r="I5981">
        <v>0</v>
      </c>
      <c r="J5981">
        <v>0</v>
      </c>
      <c r="K5981" t="s">
        <v>23966</v>
      </c>
    </row>
    <row r="5982" spans="1:11" x14ac:dyDescent="0.3">
      <c r="A5982" t="s">
        <v>23967</v>
      </c>
      <c r="B5982" t="s">
        <v>23968</v>
      </c>
      <c r="C5982" t="s">
        <v>558</v>
      </c>
      <c r="D5982" t="s">
        <v>23969</v>
      </c>
      <c r="E5982" t="s">
        <v>1472</v>
      </c>
      <c r="F5982" t="s">
        <v>10870</v>
      </c>
      <c r="G5982" t="s">
        <v>42</v>
      </c>
      <c r="H5982">
        <v>0</v>
      </c>
      <c r="I5982">
        <v>0</v>
      </c>
      <c r="J5982">
        <v>0</v>
      </c>
      <c r="K5982" t="s">
        <v>23970</v>
      </c>
    </row>
    <row r="5983" spans="1:11" x14ac:dyDescent="0.3">
      <c r="A5983" t="s">
        <v>23971</v>
      </c>
      <c r="B5983" t="s">
        <v>23972</v>
      </c>
      <c r="C5983" t="s">
        <v>558</v>
      </c>
      <c r="D5983" t="s">
        <v>23973</v>
      </c>
      <c r="E5983" t="s">
        <v>1472</v>
      </c>
      <c r="F5983" t="s">
        <v>16465</v>
      </c>
      <c r="G5983" t="s">
        <v>42</v>
      </c>
      <c r="H5983">
        <v>0</v>
      </c>
      <c r="I5983">
        <v>0</v>
      </c>
      <c r="J5983">
        <v>0</v>
      </c>
      <c r="K5983" t="s">
        <v>23974</v>
      </c>
    </row>
    <row r="5984" spans="1:11" x14ac:dyDescent="0.3">
      <c r="A5984" t="s">
        <v>23975</v>
      </c>
      <c r="B5984" t="s">
        <v>23976</v>
      </c>
      <c r="C5984" t="s">
        <v>558</v>
      </c>
      <c r="D5984" t="s">
        <v>23977</v>
      </c>
      <c r="E5984" t="s">
        <v>1472</v>
      </c>
      <c r="F5984" t="s">
        <v>5340</v>
      </c>
      <c r="G5984" t="s">
        <v>42</v>
      </c>
      <c r="H5984">
        <v>0</v>
      </c>
      <c r="I5984">
        <v>0</v>
      </c>
      <c r="J5984">
        <v>0</v>
      </c>
      <c r="K5984" t="s">
        <v>23978</v>
      </c>
    </row>
    <row r="5985" spans="1:11" x14ac:dyDescent="0.3">
      <c r="A5985" t="s">
        <v>23979</v>
      </c>
      <c r="B5985" t="s">
        <v>23980</v>
      </c>
      <c r="C5985" t="s">
        <v>558</v>
      </c>
      <c r="D5985" t="s">
        <v>23981</v>
      </c>
      <c r="E5985" t="s">
        <v>1122</v>
      </c>
      <c r="F5985" t="s">
        <v>3102</v>
      </c>
      <c r="G5985" t="s">
        <v>42</v>
      </c>
      <c r="H5985">
        <v>0</v>
      </c>
      <c r="I5985">
        <v>0</v>
      </c>
      <c r="J5985">
        <v>0</v>
      </c>
      <c r="K5985" t="s">
        <v>23982</v>
      </c>
    </row>
    <row r="5986" spans="1:11" x14ac:dyDescent="0.3">
      <c r="A5986" t="s">
        <v>23983</v>
      </c>
      <c r="B5986" t="s">
        <v>23984</v>
      </c>
      <c r="C5986" t="s">
        <v>558</v>
      </c>
      <c r="D5986" t="s">
        <v>23985</v>
      </c>
      <c r="E5986" t="s">
        <v>1122</v>
      </c>
      <c r="F5986" t="s">
        <v>13720</v>
      </c>
      <c r="G5986" t="s">
        <v>42</v>
      </c>
      <c r="H5986">
        <v>0</v>
      </c>
      <c r="I5986">
        <v>0</v>
      </c>
      <c r="J5986">
        <v>0</v>
      </c>
      <c r="K5986" t="s">
        <v>23986</v>
      </c>
    </row>
    <row r="5987" spans="1:11" x14ac:dyDescent="0.3">
      <c r="A5987" t="s">
        <v>23987</v>
      </c>
      <c r="B5987" t="s">
        <v>23988</v>
      </c>
      <c r="C5987" t="s">
        <v>147</v>
      </c>
      <c r="D5987" t="s">
        <v>23989</v>
      </c>
      <c r="E5987" t="s">
        <v>183</v>
      </c>
      <c r="F5987" t="s">
        <v>4336</v>
      </c>
      <c r="G5987" t="s">
        <v>42</v>
      </c>
      <c r="H5987">
        <v>0</v>
      </c>
      <c r="I5987">
        <v>0</v>
      </c>
      <c r="J5987">
        <v>0</v>
      </c>
      <c r="K5987" t="s">
        <v>23990</v>
      </c>
    </row>
    <row r="5988" spans="1:11" x14ac:dyDescent="0.3">
      <c r="A5988" t="s">
        <v>23991</v>
      </c>
      <c r="C5988" t="s">
        <v>147</v>
      </c>
      <c r="D5988" t="s">
        <v>23992</v>
      </c>
      <c r="E5988" t="s">
        <v>183</v>
      </c>
      <c r="F5988" t="s">
        <v>2770</v>
      </c>
      <c r="G5988" t="s">
        <v>42</v>
      </c>
      <c r="H5988">
        <v>0</v>
      </c>
      <c r="I5988">
        <v>0</v>
      </c>
      <c r="J5988">
        <v>0</v>
      </c>
      <c r="K5988" t="s">
        <v>23993</v>
      </c>
    </row>
    <row r="5989" spans="1:11" x14ac:dyDescent="0.3">
      <c r="A5989" t="s">
        <v>23994</v>
      </c>
      <c r="B5989" t="s">
        <v>4329</v>
      </c>
      <c r="C5989" t="s">
        <v>147</v>
      </c>
      <c r="D5989" t="s">
        <v>23995</v>
      </c>
      <c r="E5989" t="s">
        <v>4768</v>
      </c>
      <c r="F5989" t="s">
        <v>1793</v>
      </c>
      <c r="G5989" t="s">
        <v>42</v>
      </c>
      <c r="H5989">
        <v>0</v>
      </c>
      <c r="I5989">
        <v>0</v>
      </c>
      <c r="J5989">
        <v>0</v>
      </c>
      <c r="K5989" t="s">
        <v>23996</v>
      </c>
    </row>
    <row r="5990" spans="1:11" x14ac:dyDescent="0.3">
      <c r="A5990" t="s">
        <v>23997</v>
      </c>
      <c r="B5990" t="s">
        <v>23998</v>
      </c>
      <c r="C5990" t="s">
        <v>147</v>
      </c>
      <c r="D5990" t="s">
        <v>23999</v>
      </c>
      <c r="E5990" t="s">
        <v>183</v>
      </c>
      <c r="F5990" t="s">
        <v>2703</v>
      </c>
      <c r="G5990" t="s">
        <v>42</v>
      </c>
      <c r="H5990">
        <v>0</v>
      </c>
      <c r="I5990">
        <v>0</v>
      </c>
      <c r="J5990">
        <v>0</v>
      </c>
      <c r="K5990" t="s">
        <v>24000</v>
      </c>
    </row>
    <row r="5991" spans="1:11" x14ac:dyDescent="0.3">
      <c r="A5991" t="s">
        <v>24001</v>
      </c>
      <c r="C5991" t="s">
        <v>558</v>
      </c>
      <c r="D5991" t="s">
        <v>24002</v>
      </c>
      <c r="E5991" t="s">
        <v>560</v>
      </c>
      <c r="F5991" t="s">
        <v>16</v>
      </c>
      <c r="G5991" t="s">
        <v>42</v>
      </c>
      <c r="H5991">
        <v>0</v>
      </c>
      <c r="I5991">
        <v>0</v>
      </c>
      <c r="J5991">
        <v>0</v>
      </c>
      <c r="K5991" t="s">
        <v>24003</v>
      </c>
    </row>
    <row r="5992" spans="1:11" x14ac:dyDescent="0.3">
      <c r="A5992" t="s">
        <v>24004</v>
      </c>
      <c r="B5992" t="s">
        <v>24005</v>
      </c>
      <c r="C5992" t="s">
        <v>558</v>
      </c>
      <c r="D5992" t="s">
        <v>24006</v>
      </c>
      <c r="E5992" t="s">
        <v>560</v>
      </c>
      <c r="F5992" t="s">
        <v>2795</v>
      </c>
      <c r="G5992" t="s">
        <v>42</v>
      </c>
      <c r="H5992">
        <v>0</v>
      </c>
      <c r="I5992">
        <v>0</v>
      </c>
      <c r="J5992">
        <v>0</v>
      </c>
      <c r="K5992" t="s">
        <v>24007</v>
      </c>
    </row>
    <row r="5993" spans="1:11" x14ac:dyDescent="0.3">
      <c r="A5993" t="s">
        <v>24008</v>
      </c>
      <c r="B5993" t="s">
        <v>24009</v>
      </c>
      <c r="C5993" t="s">
        <v>13</v>
      </c>
      <c r="D5993" t="s">
        <v>24010</v>
      </c>
      <c r="E5993" t="s">
        <v>23964</v>
      </c>
      <c r="F5993" t="s">
        <v>4297</v>
      </c>
      <c r="G5993" t="s">
        <v>42</v>
      </c>
      <c r="H5993">
        <v>0</v>
      </c>
      <c r="I5993">
        <v>0</v>
      </c>
      <c r="J5993">
        <v>0</v>
      </c>
      <c r="K5993" t="s">
        <v>24011</v>
      </c>
    </row>
    <row r="5994" spans="1:11" x14ac:dyDescent="0.3">
      <c r="A5994" t="s">
        <v>24012</v>
      </c>
      <c r="B5994" t="s">
        <v>24013</v>
      </c>
      <c r="C5994" t="s">
        <v>13</v>
      </c>
      <c r="D5994" t="s">
        <v>24014</v>
      </c>
      <c r="E5994" t="s">
        <v>23964</v>
      </c>
      <c r="F5994" t="s">
        <v>2914</v>
      </c>
      <c r="G5994" t="s">
        <v>42</v>
      </c>
      <c r="H5994">
        <v>0</v>
      </c>
      <c r="I5994">
        <v>0</v>
      </c>
      <c r="J5994">
        <v>0</v>
      </c>
      <c r="K5994" t="s">
        <v>24015</v>
      </c>
    </row>
    <row r="5995" spans="1:11" x14ac:dyDescent="0.3">
      <c r="A5995" t="s">
        <v>24016</v>
      </c>
      <c r="B5995" t="s">
        <v>24017</v>
      </c>
      <c r="C5995" t="s">
        <v>13</v>
      </c>
      <c r="D5995" t="s">
        <v>24018</v>
      </c>
      <c r="E5995" t="s">
        <v>23964</v>
      </c>
      <c r="F5995" t="s">
        <v>9911</v>
      </c>
      <c r="G5995" t="s">
        <v>42</v>
      </c>
      <c r="H5995">
        <v>0</v>
      </c>
      <c r="I5995">
        <v>0</v>
      </c>
      <c r="J5995">
        <v>0</v>
      </c>
      <c r="K5995" t="s">
        <v>24019</v>
      </c>
    </row>
    <row r="5996" spans="1:11" x14ac:dyDescent="0.3">
      <c r="A5996" t="s">
        <v>24020</v>
      </c>
      <c r="B5996" t="s">
        <v>24021</v>
      </c>
      <c r="C5996" t="s">
        <v>147</v>
      </c>
      <c r="D5996" t="s">
        <v>24022</v>
      </c>
      <c r="E5996" t="s">
        <v>4768</v>
      </c>
      <c r="F5996" t="s">
        <v>16705</v>
      </c>
      <c r="G5996" t="s">
        <v>42</v>
      </c>
      <c r="H5996">
        <v>0</v>
      </c>
      <c r="I5996">
        <v>0</v>
      </c>
      <c r="J5996">
        <v>0</v>
      </c>
      <c r="K5996" t="s">
        <v>24023</v>
      </c>
    </row>
    <row r="5997" spans="1:11" x14ac:dyDescent="0.3">
      <c r="A5997" t="s">
        <v>24024</v>
      </c>
      <c r="B5997" t="s">
        <v>24025</v>
      </c>
      <c r="C5997" t="s">
        <v>147</v>
      </c>
      <c r="D5997" t="s">
        <v>24026</v>
      </c>
      <c r="E5997" t="s">
        <v>183</v>
      </c>
      <c r="F5997" t="s">
        <v>6825</v>
      </c>
      <c r="G5997" t="s">
        <v>42</v>
      </c>
      <c r="H5997">
        <v>0</v>
      </c>
      <c r="I5997">
        <v>0</v>
      </c>
      <c r="J5997">
        <v>0</v>
      </c>
      <c r="K5997" t="s">
        <v>24027</v>
      </c>
    </row>
    <row r="5998" spans="1:11" x14ac:dyDescent="0.3">
      <c r="A5998" t="s">
        <v>24028</v>
      </c>
      <c r="B5998" t="s">
        <v>24029</v>
      </c>
      <c r="C5998" t="s">
        <v>147</v>
      </c>
      <c r="D5998" t="s">
        <v>24030</v>
      </c>
      <c r="E5998" t="s">
        <v>183</v>
      </c>
      <c r="F5998" t="s">
        <v>10428</v>
      </c>
      <c r="G5998" t="s">
        <v>42</v>
      </c>
      <c r="H5998">
        <v>0</v>
      </c>
      <c r="I5998">
        <v>0</v>
      </c>
      <c r="J5998">
        <v>0</v>
      </c>
      <c r="K5998" t="s">
        <v>24031</v>
      </c>
    </row>
    <row r="5999" spans="1:11" x14ac:dyDescent="0.3">
      <c r="A5999" t="s">
        <v>24032</v>
      </c>
      <c r="C5999" t="s">
        <v>558</v>
      </c>
      <c r="D5999" t="s">
        <v>24033</v>
      </c>
      <c r="E5999" t="s">
        <v>754</v>
      </c>
      <c r="F5999" t="s">
        <v>41</v>
      </c>
      <c r="G5999" t="s">
        <v>42</v>
      </c>
      <c r="H5999">
        <v>0</v>
      </c>
      <c r="I5999">
        <v>0</v>
      </c>
      <c r="J5999">
        <v>0</v>
      </c>
      <c r="K5999" t="s">
        <v>24034</v>
      </c>
    </row>
    <row r="6000" spans="1:11" x14ac:dyDescent="0.3">
      <c r="A6000" t="s">
        <v>24035</v>
      </c>
      <c r="B6000" t="s">
        <v>24036</v>
      </c>
      <c r="C6000" t="s">
        <v>147</v>
      </c>
      <c r="D6000" t="s">
        <v>24037</v>
      </c>
      <c r="E6000" t="s">
        <v>183</v>
      </c>
      <c r="F6000" t="s">
        <v>631</v>
      </c>
      <c r="G6000" t="s">
        <v>42</v>
      </c>
      <c r="H6000">
        <v>0</v>
      </c>
      <c r="I6000">
        <v>0</v>
      </c>
      <c r="J6000">
        <v>0</v>
      </c>
      <c r="K6000" t="s">
        <v>24038</v>
      </c>
    </row>
    <row r="6001" spans="1:11" x14ac:dyDescent="0.3">
      <c r="A6001" t="s">
        <v>24039</v>
      </c>
      <c r="B6001" t="s">
        <v>24040</v>
      </c>
      <c r="C6001" t="s">
        <v>147</v>
      </c>
      <c r="D6001" t="s">
        <v>24041</v>
      </c>
      <c r="E6001" t="s">
        <v>4768</v>
      </c>
      <c r="F6001" t="s">
        <v>1590</v>
      </c>
      <c r="G6001" t="s">
        <v>42</v>
      </c>
      <c r="H6001">
        <v>0</v>
      </c>
      <c r="I6001">
        <v>0</v>
      </c>
      <c r="J6001">
        <v>0</v>
      </c>
      <c r="K6001" t="s">
        <v>24042</v>
      </c>
    </row>
    <row r="6002" spans="1:11" x14ac:dyDescent="0.3">
      <c r="A6002" t="s">
        <v>24043</v>
      </c>
      <c r="B6002" t="s">
        <v>24044</v>
      </c>
      <c r="C6002" t="s">
        <v>20</v>
      </c>
      <c r="D6002" t="s">
        <v>24045</v>
      </c>
      <c r="E6002" t="s">
        <v>14059</v>
      </c>
      <c r="F6002" t="s">
        <v>804</v>
      </c>
      <c r="G6002" t="s">
        <v>42</v>
      </c>
      <c r="H6002">
        <v>0</v>
      </c>
      <c r="I6002">
        <v>0</v>
      </c>
      <c r="J6002">
        <v>0</v>
      </c>
      <c r="K6002" t="s">
        <v>24046</v>
      </c>
    </row>
    <row r="6003" spans="1:11" x14ac:dyDescent="0.3">
      <c r="A6003" t="s">
        <v>24047</v>
      </c>
      <c r="B6003" t="s">
        <v>24048</v>
      </c>
      <c r="C6003" t="s">
        <v>27</v>
      </c>
      <c r="D6003" t="s">
        <v>24049</v>
      </c>
      <c r="E6003" t="s">
        <v>1867</v>
      </c>
      <c r="F6003" t="s">
        <v>14941</v>
      </c>
      <c r="G6003" t="s">
        <v>42</v>
      </c>
      <c r="H6003">
        <v>0</v>
      </c>
      <c r="I6003">
        <v>0</v>
      </c>
      <c r="J6003">
        <v>0</v>
      </c>
      <c r="K6003" t="s">
        <v>24050</v>
      </c>
    </row>
    <row r="6004" spans="1:11" x14ac:dyDescent="0.3">
      <c r="A6004" t="s">
        <v>24051</v>
      </c>
      <c r="B6004" t="s">
        <v>24052</v>
      </c>
      <c r="C6004" t="s">
        <v>147</v>
      </c>
      <c r="D6004" t="s">
        <v>24053</v>
      </c>
      <c r="E6004" t="s">
        <v>183</v>
      </c>
      <c r="F6004" t="s">
        <v>71</v>
      </c>
      <c r="G6004" t="s">
        <v>42</v>
      </c>
      <c r="H6004">
        <v>0</v>
      </c>
      <c r="I6004">
        <v>0</v>
      </c>
      <c r="J6004">
        <v>0</v>
      </c>
      <c r="K6004" t="s">
        <v>24054</v>
      </c>
    </row>
    <row r="6005" spans="1:11" x14ac:dyDescent="0.3">
      <c r="A6005" t="s">
        <v>24055</v>
      </c>
      <c r="B6005" t="s">
        <v>24056</v>
      </c>
      <c r="C6005" t="s">
        <v>558</v>
      </c>
      <c r="D6005" t="s">
        <v>24057</v>
      </c>
      <c r="E6005" t="s">
        <v>754</v>
      </c>
      <c r="F6005" t="s">
        <v>24058</v>
      </c>
      <c r="G6005" t="s">
        <v>42</v>
      </c>
      <c r="H6005">
        <v>0</v>
      </c>
      <c r="I6005">
        <v>0</v>
      </c>
      <c r="J6005">
        <v>0</v>
      </c>
      <c r="K6005" t="s">
        <v>24059</v>
      </c>
    </row>
    <row r="6006" spans="1:11" x14ac:dyDescent="0.3">
      <c r="A6006" t="s">
        <v>24060</v>
      </c>
      <c r="B6006" t="s">
        <v>24061</v>
      </c>
      <c r="C6006" t="s">
        <v>13</v>
      </c>
      <c r="D6006" t="s">
        <v>24062</v>
      </c>
      <c r="E6006" t="s">
        <v>23964</v>
      </c>
      <c r="F6006" t="s">
        <v>10939</v>
      </c>
      <c r="G6006" t="s">
        <v>42</v>
      </c>
      <c r="H6006">
        <v>0</v>
      </c>
      <c r="I6006">
        <v>0</v>
      </c>
      <c r="J6006">
        <v>0</v>
      </c>
      <c r="K6006" t="s">
        <v>24063</v>
      </c>
    </row>
    <row r="6007" spans="1:11" x14ac:dyDescent="0.3">
      <c r="A6007" t="s">
        <v>24064</v>
      </c>
      <c r="B6007" t="s">
        <v>24065</v>
      </c>
      <c r="C6007" t="s">
        <v>13</v>
      </c>
      <c r="D6007" t="s">
        <v>24066</v>
      </c>
      <c r="E6007" t="s">
        <v>15</v>
      </c>
      <c r="F6007" t="s">
        <v>16</v>
      </c>
      <c r="G6007" t="s">
        <v>4420</v>
      </c>
      <c r="H6007">
        <v>0</v>
      </c>
      <c r="I6007">
        <v>0</v>
      </c>
      <c r="J6007">
        <v>0</v>
      </c>
      <c r="K6007" t="s">
        <v>24067</v>
      </c>
    </row>
    <row r="6008" spans="1:11" x14ac:dyDescent="0.3">
      <c r="A6008" t="s">
        <v>24068</v>
      </c>
      <c r="C6008" t="s">
        <v>147</v>
      </c>
      <c r="D6008" t="s">
        <v>24069</v>
      </c>
      <c r="E6008" t="s">
        <v>4768</v>
      </c>
      <c r="F6008" t="s">
        <v>16256</v>
      </c>
      <c r="G6008" t="s">
        <v>42</v>
      </c>
      <c r="H6008">
        <v>0</v>
      </c>
      <c r="I6008">
        <v>0</v>
      </c>
      <c r="J6008">
        <v>0</v>
      </c>
      <c r="K6008" t="s">
        <v>24070</v>
      </c>
    </row>
    <row r="6009" spans="1:11" x14ac:dyDescent="0.3">
      <c r="A6009" t="s">
        <v>24071</v>
      </c>
      <c r="B6009" t="s">
        <v>24072</v>
      </c>
      <c r="C6009" t="s">
        <v>147</v>
      </c>
      <c r="D6009" t="s">
        <v>24073</v>
      </c>
      <c r="E6009" t="s">
        <v>183</v>
      </c>
      <c r="F6009" t="s">
        <v>2454</v>
      </c>
      <c r="G6009" t="s">
        <v>42</v>
      </c>
      <c r="H6009">
        <v>0</v>
      </c>
      <c r="I6009">
        <v>0</v>
      </c>
      <c r="J6009">
        <v>0</v>
      </c>
      <c r="K6009" t="s">
        <v>24074</v>
      </c>
    </row>
    <row r="6010" spans="1:11" x14ac:dyDescent="0.3">
      <c r="A6010" t="s">
        <v>24075</v>
      </c>
      <c r="B6010" t="s">
        <v>24076</v>
      </c>
      <c r="C6010" t="s">
        <v>13</v>
      </c>
      <c r="D6010" t="s">
        <v>24077</v>
      </c>
      <c r="E6010" t="s">
        <v>23964</v>
      </c>
      <c r="F6010" t="s">
        <v>16</v>
      </c>
      <c r="G6010" t="s">
        <v>24078</v>
      </c>
      <c r="H6010">
        <v>0</v>
      </c>
      <c r="I6010">
        <v>0</v>
      </c>
      <c r="J6010">
        <v>0</v>
      </c>
      <c r="K6010" t="s">
        <v>24079</v>
      </c>
    </row>
    <row r="6011" spans="1:11" x14ac:dyDescent="0.3">
      <c r="A6011" t="s">
        <v>24080</v>
      </c>
      <c r="B6011" t="s">
        <v>24081</v>
      </c>
      <c r="C6011" t="s">
        <v>558</v>
      </c>
      <c r="D6011" t="s">
        <v>24082</v>
      </c>
      <c r="E6011" t="s">
        <v>19698</v>
      </c>
      <c r="F6011" t="s">
        <v>16</v>
      </c>
      <c r="G6011" t="s">
        <v>2823</v>
      </c>
      <c r="H6011">
        <v>0</v>
      </c>
      <c r="I6011">
        <v>0</v>
      </c>
      <c r="J6011">
        <v>0</v>
      </c>
      <c r="K6011" t="s">
        <v>24083</v>
      </c>
    </row>
    <row r="6012" spans="1:11" x14ac:dyDescent="0.3">
      <c r="A6012" t="s">
        <v>24084</v>
      </c>
      <c r="B6012" t="s">
        <v>24085</v>
      </c>
      <c r="C6012" t="s">
        <v>558</v>
      </c>
      <c r="D6012" t="s">
        <v>24086</v>
      </c>
      <c r="E6012" t="s">
        <v>560</v>
      </c>
      <c r="F6012" t="s">
        <v>16</v>
      </c>
      <c r="G6012" t="s">
        <v>22797</v>
      </c>
      <c r="H6012">
        <v>0</v>
      </c>
      <c r="I6012">
        <v>0</v>
      </c>
      <c r="J6012">
        <v>0</v>
      </c>
      <c r="K6012" t="s">
        <v>24087</v>
      </c>
    </row>
    <row r="6013" spans="1:11" x14ac:dyDescent="0.3">
      <c r="A6013" t="s">
        <v>24088</v>
      </c>
      <c r="B6013" t="s">
        <v>24089</v>
      </c>
      <c r="C6013" t="s">
        <v>27</v>
      </c>
      <c r="D6013" t="s">
        <v>24090</v>
      </c>
      <c r="E6013" t="s">
        <v>1867</v>
      </c>
      <c r="F6013" t="s">
        <v>3249</v>
      </c>
      <c r="G6013" t="s">
        <v>42</v>
      </c>
      <c r="H6013">
        <v>0</v>
      </c>
      <c r="I6013">
        <v>0</v>
      </c>
      <c r="J6013">
        <v>0</v>
      </c>
      <c r="K6013" t="s">
        <v>24091</v>
      </c>
    </row>
    <row r="6014" spans="1:11" x14ac:dyDescent="0.3">
      <c r="A6014" t="s">
        <v>24092</v>
      </c>
      <c r="B6014" t="s">
        <v>24093</v>
      </c>
      <c r="C6014" t="s">
        <v>27</v>
      </c>
      <c r="D6014" t="s">
        <v>24094</v>
      </c>
      <c r="E6014" t="s">
        <v>1867</v>
      </c>
      <c r="F6014" t="s">
        <v>870</v>
      </c>
      <c r="G6014" t="s">
        <v>42</v>
      </c>
      <c r="H6014">
        <v>0</v>
      </c>
      <c r="I6014">
        <v>0</v>
      </c>
      <c r="J6014">
        <v>0</v>
      </c>
      <c r="K6014" t="s">
        <v>24095</v>
      </c>
    </row>
    <row r="6015" spans="1:11" x14ac:dyDescent="0.3">
      <c r="A6015" t="s">
        <v>24096</v>
      </c>
      <c r="B6015" t="s">
        <v>24097</v>
      </c>
      <c r="C6015" t="s">
        <v>147</v>
      </c>
      <c r="D6015" t="s">
        <v>24098</v>
      </c>
      <c r="E6015" t="s">
        <v>183</v>
      </c>
      <c r="F6015" t="s">
        <v>4920</v>
      </c>
      <c r="G6015" t="s">
        <v>42</v>
      </c>
      <c r="H6015">
        <v>0</v>
      </c>
      <c r="I6015">
        <v>0</v>
      </c>
      <c r="J6015">
        <v>0</v>
      </c>
      <c r="K6015" t="s">
        <v>24099</v>
      </c>
    </row>
    <row r="6016" spans="1:11" x14ac:dyDescent="0.3">
      <c r="A6016" t="s">
        <v>24100</v>
      </c>
      <c r="B6016" t="s">
        <v>24101</v>
      </c>
      <c r="C6016" t="s">
        <v>27</v>
      </c>
      <c r="D6016" t="s">
        <v>24102</v>
      </c>
      <c r="E6016" t="s">
        <v>1867</v>
      </c>
      <c r="F6016" t="s">
        <v>384</v>
      </c>
      <c r="G6016" t="s">
        <v>42</v>
      </c>
      <c r="H6016">
        <v>0</v>
      </c>
      <c r="I6016">
        <v>0</v>
      </c>
      <c r="J6016">
        <v>0</v>
      </c>
      <c r="K6016" t="s">
        <v>24103</v>
      </c>
    </row>
    <row r="6017" spans="1:11" x14ac:dyDescent="0.3">
      <c r="A6017" t="s">
        <v>24104</v>
      </c>
      <c r="C6017" t="s">
        <v>27</v>
      </c>
      <c r="D6017" t="s">
        <v>24105</v>
      </c>
      <c r="E6017" t="s">
        <v>1867</v>
      </c>
      <c r="F6017" t="s">
        <v>15181</v>
      </c>
      <c r="G6017" t="s">
        <v>42</v>
      </c>
      <c r="H6017">
        <v>0</v>
      </c>
      <c r="I6017">
        <v>0</v>
      </c>
      <c r="J6017">
        <v>0</v>
      </c>
      <c r="K6017" t="s">
        <v>24106</v>
      </c>
    </row>
    <row r="6018" spans="1:11" x14ac:dyDescent="0.3">
      <c r="A6018" t="s">
        <v>24107</v>
      </c>
      <c r="C6018" t="s">
        <v>147</v>
      </c>
      <c r="D6018" t="s">
        <v>17621</v>
      </c>
      <c r="E6018" t="s">
        <v>4768</v>
      </c>
      <c r="F6018" t="s">
        <v>41</v>
      </c>
      <c r="G6018" t="s">
        <v>42</v>
      </c>
      <c r="H6018">
        <v>0</v>
      </c>
      <c r="I6018">
        <v>0</v>
      </c>
      <c r="J6018">
        <v>0</v>
      </c>
      <c r="K6018" t="s">
        <v>24108</v>
      </c>
    </row>
    <row r="6019" spans="1:11" x14ac:dyDescent="0.3">
      <c r="A6019" t="s">
        <v>24109</v>
      </c>
      <c r="B6019" t="s">
        <v>24110</v>
      </c>
      <c r="C6019" t="s">
        <v>558</v>
      </c>
      <c r="D6019" t="s">
        <v>24111</v>
      </c>
      <c r="E6019" t="s">
        <v>560</v>
      </c>
      <c r="F6019" t="s">
        <v>24112</v>
      </c>
      <c r="G6019" t="s">
        <v>42</v>
      </c>
      <c r="H6019">
        <v>0</v>
      </c>
      <c r="I6019">
        <v>0</v>
      </c>
      <c r="J6019">
        <v>0</v>
      </c>
      <c r="K6019" t="s">
        <v>24113</v>
      </c>
    </row>
    <row r="6020" spans="1:11" x14ac:dyDescent="0.3">
      <c r="A6020" t="s">
        <v>24114</v>
      </c>
      <c r="B6020" t="s">
        <v>24115</v>
      </c>
      <c r="C6020" t="s">
        <v>147</v>
      </c>
      <c r="D6020" t="s">
        <v>24116</v>
      </c>
      <c r="E6020" t="s">
        <v>183</v>
      </c>
      <c r="F6020" t="s">
        <v>165</v>
      </c>
      <c r="G6020" t="s">
        <v>42</v>
      </c>
      <c r="H6020">
        <v>0</v>
      </c>
      <c r="I6020">
        <v>0</v>
      </c>
      <c r="J6020">
        <v>0</v>
      </c>
      <c r="K6020" t="s">
        <v>24117</v>
      </c>
    </row>
    <row r="6021" spans="1:11" x14ac:dyDescent="0.3">
      <c r="A6021" t="s">
        <v>24118</v>
      </c>
      <c r="B6021" t="s">
        <v>24119</v>
      </c>
      <c r="C6021" t="s">
        <v>147</v>
      </c>
      <c r="D6021" t="s">
        <v>24120</v>
      </c>
      <c r="E6021" t="s">
        <v>183</v>
      </c>
      <c r="F6021" t="s">
        <v>7555</v>
      </c>
      <c r="G6021" t="s">
        <v>42</v>
      </c>
      <c r="H6021">
        <v>0</v>
      </c>
      <c r="I6021">
        <v>0</v>
      </c>
      <c r="J6021">
        <v>0</v>
      </c>
      <c r="K6021" t="s">
        <v>24121</v>
      </c>
    </row>
    <row r="6022" spans="1:11" x14ac:dyDescent="0.3">
      <c r="A6022" t="s">
        <v>24122</v>
      </c>
      <c r="B6022" t="s">
        <v>24123</v>
      </c>
      <c r="C6022" t="s">
        <v>20</v>
      </c>
      <c r="D6022" t="s">
        <v>24124</v>
      </c>
      <c r="E6022" t="s">
        <v>14059</v>
      </c>
      <c r="F6022" t="s">
        <v>3267</v>
      </c>
      <c r="G6022" t="s">
        <v>42</v>
      </c>
      <c r="H6022">
        <v>0</v>
      </c>
      <c r="I6022">
        <v>0</v>
      </c>
      <c r="J6022">
        <v>0</v>
      </c>
      <c r="K6022" t="s">
        <v>24125</v>
      </c>
    </row>
    <row r="6023" spans="1:11" x14ac:dyDescent="0.3">
      <c r="A6023" t="s">
        <v>24126</v>
      </c>
      <c r="C6023" t="s">
        <v>27</v>
      </c>
      <c r="D6023" t="s">
        <v>24127</v>
      </c>
      <c r="E6023" t="s">
        <v>1867</v>
      </c>
      <c r="F6023" t="s">
        <v>1536</v>
      </c>
      <c r="G6023" t="s">
        <v>42</v>
      </c>
      <c r="H6023">
        <v>0</v>
      </c>
      <c r="I6023">
        <v>0</v>
      </c>
      <c r="J6023">
        <v>0</v>
      </c>
      <c r="K6023" t="s">
        <v>24128</v>
      </c>
    </row>
    <row r="6024" spans="1:11" x14ac:dyDescent="0.3">
      <c r="A6024" t="s">
        <v>24129</v>
      </c>
      <c r="B6024" t="s">
        <v>24130</v>
      </c>
      <c r="C6024" t="s">
        <v>27</v>
      </c>
      <c r="D6024" t="s">
        <v>24131</v>
      </c>
      <c r="E6024" t="s">
        <v>1867</v>
      </c>
      <c r="F6024" t="s">
        <v>2000</v>
      </c>
      <c r="G6024" t="s">
        <v>42</v>
      </c>
      <c r="H6024">
        <v>0</v>
      </c>
      <c r="I6024">
        <v>0</v>
      </c>
      <c r="J6024">
        <v>0</v>
      </c>
      <c r="K6024" t="s">
        <v>24132</v>
      </c>
    </row>
    <row r="6025" spans="1:11" x14ac:dyDescent="0.3">
      <c r="A6025" t="s">
        <v>24133</v>
      </c>
      <c r="B6025" t="s">
        <v>24134</v>
      </c>
      <c r="C6025" t="s">
        <v>27</v>
      </c>
      <c r="D6025" t="s">
        <v>24135</v>
      </c>
      <c r="E6025" t="s">
        <v>1867</v>
      </c>
      <c r="F6025" t="s">
        <v>14181</v>
      </c>
      <c r="G6025" t="s">
        <v>42</v>
      </c>
      <c r="H6025">
        <v>0</v>
      </c>
      <c r="I6025">
        <v>0</v>
      </c>
      <c r="J6025">
        <v>0</v>
      </c>
      <c r="K6025" t="s">
        <v>24136</v>
      </c>
    </row>
    <row r="6026" spans="1:11" x14ac:dyDescent="0.3">
      <c r="A6026" t="s">
        <v>24137</v>
      </c>
      <c r="B6026" t="s">
        <v>24138</v>
      </c>
      <c r="C6026" t="s">
        <v>27</v>
      </c>
      <c r="D6026" t="s">
        <v>24139</v>
      </c>
      <c r="E6026" t="s">
        <v>1867</v>
      </c>
      <c r="F6026" t="s">
        <v>1947</v>
      </c>
      <c r="G6026" t="s">
        <v>42</v>
      </c>
      <c r="H6026">
        <v>0</v>
      </c>
      <c r="I6026">
        <v>0</v>
      </c>
      <c r="J6026">
        <v>0</v>
      </c>
      <c r="K6026" t="s">
        <v>24140</v>
      </c>
    </row>
    <row r="6027" spans="1:11" x14ac:dyDescent="0.3">
      <c r="A6027" t="s">
        <v>24141</v>
      </c>
      <c r="B6027" t="s">
        <v>24142</v>
      </c>
      <c r="C6027" t="s">
        <v>27</v>
      </c>
      <c r="D6027" t="s">
        <v>24143</v>
      </c>
      <c r="E6027" t="s">
        <v>1867</v>
      </c>
      <c r="F6027" t="s">
        <v>650</v>
      </c>
      <c r="G6027" t="s">
        <v>42</v>
      </c>
      <c r="H6027">
        <v>0</v>
      </c>
      <c r="I6027">
        <v>0</v>
      </c>
      <c r="J6027">
        <v>0</v>
      </c>
      <c r="K6027" t="s">
        <v>24144</v>
      </c>
    </row>
    <row r="6028" spans="1:11" x14ac:dyDescent="0.3">
      <c r="A6028" t="s">
        <v>24145</v>
      </c>
      <c r="B6028" t="s">
        <v>24146</v>
      </c>
      <c r="C6028" t="s">
        <v>20</v>
      </c>
      <c r="D6028" t="s">
        <v>24147</v>
      </c>
      <c r="E6028" t="s">
        <v>22</v>
      </c>
      <c r="F6028" t="s">
        <v>16</v>
      </c>
      <c r="G6028" t="s">
        <v>12458</v>
      </c>
      <c r="H6028">
        <v>0</v>
      </c>
      <c r="I6028">
        <v>0</v>
      </c>
      <c r="J6028">
        <v>0</v>
      </c>
      <c r="K6028" t="s">
        <v>24148</v>
      </c>
    </row>
    <row r="6029" spans="1:11" x14ac:dyDescent="0.3">
      <c r="A6029" t="s">
        <v>24149</v>
      </c>
      <c r="B6029" t="s">
        <v>24150</v>
      </c>
      <c r="C6029" t="s">
        <v>27</v>
      </c>
      <c r="D6029" t="s">
        <v>24151</v>
      </c>
      <c r="E6029" t="s">
        <v>1867</v>
      </c>
      <c r="F6029" t="s">
        <v>13789</v>
      </c>
      <c r="G6029" t="s">
        <v>42</v>
      </c>
      <c r="H6029">
        <v>0</v>
      </c>
      <c r="I6029">
        <v>0</v>
      </c>
      <c r="J6029">
        <v>0</v>
      </c>
      <c r="K6029" t="s">
        <v>24152</v>
      </c>
    </row>
    <row r="6030" spans="1:11" x14ac:dyDescent="0.3">
      <c r="A6030" t="s">
        <v>24153</v>
      </c>
      <c r="B6030" t="s">
        <v>24154</v>
      </c>
      <c r="C6030" t="s">
        <v>558</v>
      </c>
      <c r="D6030" t="s">
        <v>24155</v>
      </c>
      <c r="E6030" t="s">
        <v>560</v>
      </c>
      <c r="F6030" t="s">
        <v>24156</v>
      </c>
      <c r="G6030" t="s">
        <v>42</v>
      </c>
      <c r="H6030">
        <v>0</v>
      </c>
      <c r="I6030">
        <v>0</v>
      </c>
      <c r="J6030">
        <v>0</v>
      </c>
      <c r="K6030" t="s">
        <v>24157</v>
      </c>
    </row>
    <row r="6031" spans="1:11" x14ac:dyDescent="0.3">
      <c r="A6031" t="s">
        <v>24158</v>
      </c>
      <c r="C6031" t="s">
        <v>558</v>
      </c>
      <c r="D6031" t="s">
        <v>24159</v>
      </c>
      <c r="E6031" t="s">
        <v>560</v>
      </c>
      <c r="F6031" t="s">
        <v>2703</v>
      </c>
      <c r="G6031" t="s">
        <v>42</v>
      </c>
      <c r="H6031">
        <v>0</v>
      </c>
      <c r="I6031">
        <v>0</v>
      </c>
      <c r="J6031">
        <v>0</v>
      </c>
      <c r="K6031" t="s">
        <v>24160</v>
      </c>
    </row>
    <row r="6032" spans="1:11" x14ac:dyDescent="0.3">
      <c r="A6032" t="s">
        <v>24161</v>
      </c>
      <c r="B6032" t="s">
        <v>24162</v>
      </c>
      <c r="C6032" t="s">
        <v>558</v>
      </c>
      <c r="D6032" t="s">
        <v>24163</v>
      </c>
      <c r="E6032" t="s">
        <v>560</v>
      </c>
      <c r="F6032" t="s">
        <v>2332</v>
      </c>
      <c r="G6032" t="s">
        <v>42</v>
      </c>
      <c r="H6032">
        <v>0</v>
      </c>
      <c r="I6032">
        <v>0</v>
      </c>
      <c r="J6032">
        <v>0</v>
      </c>
      <c r="K6032" t="s">
        <v>24164</v>
      </c>
    </row>
    <row r="6033" spans="1:11" x14ac:dyDescent="0.3">
      <c r="A6033" t="s">
        <v>24165</v>
      </c>
      <c r="C6033" t="s">
        <v>147</v>
      </c>
      <c r="D6033" t="s">
        <v>24166</v>
      </c>
      <c r="E6033" t="s">
        <v>183</v>
      </c>
      <c r="F6033" t="s">
        <v>18435</v>
      </c>
      <c r="G6033" t="s">
        <v>42</v>
      </c>
      <c r="H6033">
        <v>0</v>
      </c>
      <c r="I6033">
        <v>0</v>
      </c>
      <c r="J6033">
        <v>0</v>
      </c>
      <c r="K6033" t="s">
        <v>24167</v>
      </c>
    </row>
    <row r="6034" spans="1:11" x14ac:dyDescent="0.3">
      <c r="A6034" t="s">
        <v>24168</v>
      </c>
      <c r="C6034" t="s">
        <v>558</v>
      </c>
      <c r="D6034" t="s">
        <v>23840</v>
      </c>
      <c r="E6034" t="s">
        <v>560</v>
      </c>
      <c r="F6034" t="s">
        <v>1947</v>
      </c>
      <c r="G6034" t="s">
        <v>42</v>
      </c>
      <c r="H6034">
        <v>0</v>
      </c>
      <c r="I6034">
        <v>0</v>
      </c>
      <c r="J6034">
        <v>0</v>
      </c>
      <c r="K6034" t="s">
        <v>24169</v>
      </c>
    </row>
    <row r="6035" spans="1:11" x14ac:dyDescent="0.3">
      <c r="A6035" t="s">
        <v>24170</v>
      </c>
      <c r="C6035" t="s">
        <v>558</v>
      </c>
      <c r="D6035" t="s">
        <v>24171</v>
      </c>
      <c r="E6035" t="s">
        <v>560</v>
      </c>
      <c r="F6035" t="s">
        <v>4261</v>
      </c>
      <c r="G6035" t="s">
        <v>42</v>
      </c>
      <c r="H6035">
        <v>0</v>
      </c>
      <c r="I6035">
        <v>0</v>
      </c>
      <c r="J6035">
        <v>0</v>
      </c>
      <c r="K6035" t="s">
        <v>24172</v>
      </c>
    </row>
    <row r="6036" spans="1:11" x14ac:dyDescent="0.3">
      <c r="A6036" t="s">
        <v>24173</v>
      </c>
      <c r="B6036" t="s">
        <v>24174</v>
      </c>
      <c r="C6036" t="s">
        <v>27</v>
      </c>
      <c r="D6036" t="s">
        <v>24175</v>
      </c>
      <c r="E6036" t="s">
        <v>1867</v>
      </c>
      <c r="F6036" t="s">
        <v>24176</v>
      </c>
      <c r="G6036" t="s">
        <v>42</v>
      </c>
      <c r="H6036">
        <v>0</v>
      </c>
      <c r="I6036">
        <v>0</v>
      </c>
      <c r="J6036">
        <v>0</v>
      </c>
      <c r="K6036" t="s">
        <v>24177</v>
      </c>
    </row>
    <row r="6037" spans="1:11" x14ac:dyDescent="0.3">
      <c r="A6037" t="s">
        <v>24178</v>
      </c>
      <c r="B6037" t="s">
        <v>24179</v>
      </c>
      <c r="C6037" t="s">
        <v>20</v>
      </c>
      <c r="D6037" t="e">
        <f>개가식</f>
        <v>#NAME?</v>
      </c>
      <c r="E6037" t="s">
        <v>22</v>
      </c>
      <c r="F6037" t="s">
        <v>6152</v>
      </c>
      <c r="G6037" t="s">
        <v>42</v>
      </c>
      <c r="H6037">
        <v>0</v>
      </c>
      <c r="I6037">
        <v>0</v>
      </c>
      <c r="J6037">
        <v>0</v>
      </c>
      <c r="K6037" t="s">
        <v>24180</v>
      </c>
    </row>
    <row r="6038" spans="1:11" x14ac:dyDescent="0.3">
      <c r="A6038" t="s">
        <v>24181</v>
      </c>
      <c r="B6038" t="s">
        <v>24182</v>
      </c>
      <c r="C6038" t="s">
        <v>27</v>
      </c>
      <c r="D6038" t="s">
        <v>24183</v>
      </c>
      <c r="E6038" t="s">
        <v>1867</v>
      </c>
      <c r="F6038" t="s">
        <v>2286</v>
      </c>
      <c r="G6038" t="s">
        <v>42</v>
      </c>
      <c r="H6038">
        <v>0</v>
      </c>
      <c r="I6038">
        <v>0</v>
      </c>
      <c r="J6038">
        <v>0</v>
      </c>
      <c r="K6038" t="s">
        <v>24184</v>
      </c>
    </row>
    <row r="6039" spans="1:11" x14ac:dyDescent="0.3">
      <c r="A6039" t="s">
        <v>24185</v>
      </c>
      <c r="B6039" t="s">
        <v>24186</v>
      </c>
      <c r="C6039" t="s">
        <v>27</v>
      </c>
      <c r="D6039" t="s">
        <v>24187</v>
      </c>
      <c r="E6039" t="s">
        <v>1867</v>
      </c>
      <c r="F6039" t="s">
        <v>9527</v>
      </c>
      <c r="G6039" t="s">
        <v>42</v>
      </c>
      <c r="H6039">
        <v>0</v>
      </c>
      <c r="I6039">
        <v>0</v>
      </c>
      <c r="J6039">
        <v>0</v>
      </c>
      <c r="K6039" t="s">
        <v>24188</v>
      </c>
    </row>
    <row r="6040" spans="1:11" x14ac:dyDescent="0.3">
      <c r="A6040" t="s">
        <v>24189</v>
      </c>
      <c r="B6040" t="s">
        <v>24190</v>
      </c>
      <c r="C6040" t="s">
        <v>27</v>
      </c>
      <c r="D6040" t="s">
        <v>24191</v>
      </c>
      <c r="E6040" t="s">
        <v>1867</v>
      </c>
      <c r="F6040" t="s">
        <v>2795</v>
      </c>
      <c r="G6040" t="s">
        <v>42</v>
      </c>
      <c r="H6040">
        <v>0</v>
      </c>
      <c r="I6040">
        <v>0</v>
      </c>
      <c r="J6040">
        <v>0</v>
      </c>
      <c r="K6040" t="s">
        <v>24192</v>
      </c>
    </row>
    <row r="6041" spans="1:11" x14ac:dyDescent="0.3">
      <c r="A6041" t="s">
        <v>24193</v>
      </c>
      <c r="B6041" t="s">
        <v>24194</v>
      </c>
      <c r="C6041" t="s">
        <v>27</v>
      </c>
      <c r="D6041" t="s">
        <v>24195</v>
      </c>
      <c r="E6041" t="s">
        <v>1867</v>
      </c>
      <c r="F6041" t="s">
        <v>18427</v>
      </c>
      <c r="G6041" t="s">
        <v>42</v>
      </c>
      <c r="H6041">
        <v>0</v>
      </c>
      <c r="I6041">
        <v>0</v>
      </c>
      <c r="J6041">
        <v>0</v>
      </c>
      <c r="K6041" t="s">
        <v>24196</v>
      </c>
    </row>
    <row r="6042" spans="1:11" x14ac:dyDescent="0.3">
      <c r="A6042" t="s">
        <v>24197</v>
      </c>
      <c r="B6042" t="s">
        <v>24198</v>
      </c>
      <c r="C6042" t="s">
        <v>27</v>
      </c>
      <c r="D6042" t="s">
        <v>24199</v>
      </c>
      <c r="E6042" t="s">
        <v>1867</v>
      </c>
      <c r="F6042" t="s">
        <v>10378</v>
      </c>
      <c r="G6042" t="s">
        <v>42</v>
      </c>
      <c r="H6042">
        <v>0</v>
      </c>
      <c r="I6042">
        <v>0</v>
      </c>
      <c r="J6042">
        <v>0</v>
      </c>
      <c r="K6042" t="s">
        <v>24200</v>
      </c>
    </row>
    <row r="6043" spans="1:11" x14ac:dyDescent="0.3">
      <c r="A6043" t="s">
        <v>24201</v>
      </c>
      <c r="B6043" t="s">
        <v>24202</v>
      </c>
      <c r="C6043" t="s">
        <v>13</v>
      </c>
      <c r="D6043" t="s">
        <v>24203</v>
      </c>
      <c r="E6043" t="s">
        <v>23964</v>
      </c>
      <c r="F6043" t="s">
        <v>16</v>
      </c>
      <c r="G6043" t="s">
        <v>10008</v>
      </c>
      <c r="H6043">
        <v>0</v>
      </c>
      <c r="I6043">
        <v>0</v>
      </c>
      <c r="J6043">
        <v>0</v>
      </c>
      <c r="K6043" t="s">
        <v>24204</v>
      </c>
    </row>
    <row r="6044" spans="1:11" x14ac:dyDescent="0.3">
      <c r="A6044" t="s">
        <v>24205</v>
      </c>
      <c r="C6044" t="s">
        <v>27</v>
      </c>
      <c r="D6044" t="s">
        <v>24206</v>
      </c>
      <c r="E6044" t="s">
        <v>1867</v>
      </c>
      <c r="F6044" t="s">
        <v>1868</v>
      </c>
      <c r="G6044" t="s">
        <v>42</v>
      </c>
      <c r="H6044">
        <v>0</v>
      </c>
      <c r="I6044">
        <v>0</v>
      </c>
      <c r="J6044">
        <v>0</v>
      </c>
      <c r="K6044" t="s">
        <v>24207</v>
      </c>
    </row>
    <row r="6045" spans="1:11" x14ac:dyDescent="0.3">
      <c r="A6045" t="s">
        <v>24208</v>
      </c>
      <c r="C6045" t="s">
        <v>147</v>
      </c>
      <c r="D6045" t="s">
        <v>24209</v>
      </c>
      <c r="E6045" t="s">
        <v>183</v>
      </c>
      <c r="F6045" t="s">
        <v>7095</v>
      </c>
      <c r="G6045" t="s">
        <v>42</v>
      </c>
      <c r="H6045">
        <v>0</v>
      </c>
      <c r="I6045">
        <v>0</v>
      </c>
      <c r="J6045">
        <v>0</v>
      </c>
      <c r="K6045" t="s">
        <v>24210</v>
      </c>
    </row>
    <row r="6046" spans="1:11" x14ac:dyDescent="0.3">
      <c r="A6046" t="s">
        <v>24211</v>
      </c>
      <c r="B6046" t="s">
        <v>24212</v>
      </c>
      <c r="C6046" t="s">
        <v>147</v>
      </c>
      <c r="D6046" t="s">
        <v>24213</v>
      </c>
      <c r="E6046" t="s">
        <v>183</v>
      </c>
      <c r="F6046" t="s">
        <v>1242</v>
      </c>
      <c r="G6046" t="s">
        <v>42</v>
      </c>
      <c r="H6046">
        <v>0</v>
      </c>
      <c r="I6046">
        <v>0</v>
      </c>
      <c r="J6046">
        <v>0</v>
      </c>
      <c r="K6046" t="s">
        <v>24214</v>
      </c>
    </row>
    <row r="6047" spans="1:11" x14ac:dyDescent="0.3">
      <c r="A6047" t="s">
        <v>24215</v>
      </c>
      <c r="B6047" t="s">
        <v>24216</v>
      </c>
      <c r="C6047" t="s">
        <v>20</v>
      </c>
      <c r="D6047" t="s">
        <v>24217</v>
      </c>
      <c r="E6047" t="s">
        <v>22</v>
      </c>
      <c r="F6047" t="s">
        <v>11585</v>
      </c>
      <c r="G6047" t="s">
        <v>879</v>
      </c>
      <c r="H6047">
        <v>0</v>
      </c>
      <c r="I6047">
        <v>0</v>
      </c>
      <c r="J6047">
        <v>0</v>
      </c>
      <c r="K6047" t="s">
        <v>24218</v>
      </c>
    </row>
    <row r="6048" spans="1:11" x14ac:dyDescent="0.3">
      <c r="A6048" t="s">
        <v>24219</v>
      </c>
      <c r="C6048" t="s">
        <v>27</v>
      </c>
      <c r="D6048" t="s">
        <v>24220</v>
      </c>
      <c r="E6048" t="s">
        <v>1867</v>
      </c>
      <c r="F6048" t="s">
        <v>7626</v>
      </c>
      <c r="G6048" t="s">
        <v>42</v>
      </c>
      <c r="H6048">
        <v>0</v>
      </c>
      <c r="I6048">
        <v>0</v>
      </c>
      <c r="J6048">
        <v>0</v>
      </c>
      <c r="K6048" t="s">
        <v>24221</v>
      </c>
    </row>
    <row r="6049" spans="1:11" x14ac:dyDescent="0.3">
      <c r="A6049" t="s">
        <v>24222</v>
      </c>
      <c r="B6049" t="s">
        <v>24223</v>
      </c>
      <c r="C6049" t="s">
        <v>147</v>
      </c>
      <c r="D6049" t="s">
        <v>24224</v>
      </c>
      <c r="E6049" t="s">
        <v>183</v>
      </c>
      <c r="F6049" t="s">
        <v>22697</v>
      </c>
      <c r="G6049" t="s">
        <v>42</v>
      </c>
      <c r="H6049">
        <v>0</v>
      </c>
      <c r="I6049">
        <v>0</v>
      </c>
      <c r="J6049">
        <v>0</v>
      </c>
      <c r="K6049" t="s">
        <v>24225</v>
      </c>
    </row>
    <row r="6050" spans="1:11" x14ac:dyDescent="0.3">
      <c r="A6050" t="s">
        <v>24226</v>
      </c>
      <c r="B6050" t="s">
        <v>24227</v>
      </c>
      <c r="C6050" t="s">
        <v>147</v>
      </c>
      <c r="D6050" t="s">
        <v>24228</v>
      </c>
      <c r="E6050" t="s">
        <v>183</v>
      </c>
      <c r="F6050" t="s">
        <v>3102</v>
      </c>
      <c r="G6050" t="s">
        <v>42</v>
      </c>
      <c r="H6050">
        <v>0</v>
      </c>
      <c r="I6050">
        <v>0</v>
      </c>
      <c r="J6050">
        <v>0</v>
      </c>
      <c r="K6050" t="s">
        <v>24229</v>
      </c>
    </row>
    <row r="6051" spans="1:11" x14ac:dyDescent="0.3">
      <c r="A6051" t="s">
        <v>24230</v>
      </c>
      <c r="B6051" t="s">
        <v>24231</v>
      </c>
      <c r="C6051" t="s">
        <v>20</v>
      </c>
      <c r="D6051" t="s">
        <v>24232</v>
      </c>
      <c r="E6051" t="s">
        <v>14059</v>
      </c>
      <c r="F6051" t="s">
        <v>21340</v>
      </c>
      <c r="G6051" t="s">
        <v>42</v>
      </c>
      <c r="H6051">
        <v>0</v>
      </c>
      <c r="I6051">
        <v>0</v>
      </c>
      <c r="J6051">
        <v>0</v>
      </c>
      <c r="K6051" t="s">
        <v>24233</v>
      </c>
    </row>
    <row r="6052" spans="1:11" x14ac:dyDescent="0.3">
      <c r="A6052" t="s">
        <v>24234</v>
      </c>
      <c r="B6052" t="s">
        <v>24235</v>
      </c>
      <c r="C6052" t="s">
        <v>20</v>
      </c>
      <c r="D6052" t="s">
        <v>24236</v>
      </c>
      <c r="E6052" t="s">
        <v>14059</v>
      </c>
      <c r="F6052" t="s">
        <v>3033</v>
      </c>
      <c r="G6052" t="s">
        <v>42</v>
      </c>
      <c r="H6052">
        <v>0</v>
      </c>
      <c r="I6052">
        <v>0</v>
      </c>
      <c r="J6052">
        <v>0</v>
      </c>
      <c r="K6052" t="s">
        <v>24237</v>
      </c>
    </row>
    <row r="6053" spans="1:11" x14ac:dyDescent="0.3">
      <c r="A6053" t="s">
        <v>24238</v>
      </c>
      <c r="B6053" t="s">
        <v>24239</v>
      </c>
      <c r="C6053" t="s">
        <v>13</v>
      </c>
      <c r="D6053" t="s">
        <v>24240</v>
      </c>
      <c r="E6053" t="s">
        <v>15</v>
      </c>
      <c r="F6053" t="s">
        <v>16</v>
      </c>
      <c r="G6053" t="s">
        <v>3935</v>
      </c>
      <c r="H6053">
        <v>0</v>
      </c>
      <c r="I6053">
        <v>0</v>
      </c>
      <c r="J6053">
        <v>0</v>
      </c>
      <c r="K6053" t="s">
        <v>24241</v>
      </c>
    </row>
    <row r="6054" spans="1:11" x14ac:dyDescent="0.3">
      <c r="A6054" t="s">
        <v>24242</v>
      </c>
      <c r="B6054" t="s">
        <v>24243</v>
      </c>
      <c r="C6054" t="s">
        <v>558</v>
      </c>
      <c r="D6054" t="s">
        <v>24244</v>
      </c>
      <c r="E6054" t="s">
        <v>1462</v>
      </c>
      <c r="F6054" t="s">
        <v>16</v>
      </c>
      <c r="G6054" t="s">
        <v>24245</v>
      </c>
      <c r="H6054">
        <v>0</v>
      </c>
      <c r="I6054">
        <v>0</v>
      </c>
      <c r="J6054">
        <v>0</v>
      </c>
      <c r="K6054" t="s">
        <v>24246</v>
      </c>
    </row>
    <row r="6055" spans="1:11" x14ac:dyDescent="0.3">
      <c r="A6055" t="s">
        <v>24247</v>
      </c>
      <c r="B6055" t="s">
        <v>24248</v>
      </c>
      <c r="C6055" t="s">
        <v>558</v>
      </c>
      <c r="D6055" t="s">
        <v>24249</v>
      </c>
      <c r="E6055" t="s">
        <v>1462</v>
      </c>
      <c r="F6055" t="s">
        <v>16</v>
      </c>
      <c r="G6055" t="s">
        <v>8365</v>
      </c>
      <c r="H6055">
        <v>0</v>
      </c>
      <c r="I6055">
        <v>0</v>
      </c>
      <c r="J6055">
        <v>0</v>
      </c>
      <c r="K6055" t="s">
        <v>24250</v>
      </c>
    </row>
    <row r="6056" spans="1:11" x14ac:dyDescent="0.3">
      <c r="A6056" t="s">
        <v>24251</v>
      </c>
      <c r="B6056" t="s">
        <v>24252</v>
      </c>
      <c r="C6056" t="s">
        <v>20</v>
      </c>
      <c r="D6056" t="s">
        <v>24253</v>
      </c>
      <c r="E6056" t="s">
        <v>14059</v>
      </c>
      <c r="F6056" t="s">
        <v>16</v>
      </c>
      <c r="G6056" t="s">
        <v>16824</v>
      </c>
      <c r="H6056">
        <v>0</v>
      </c>
      <c r="I6056">
        <v>0</v>
      </c>
      <c r="J6056">
        <v>0</v>
      </c>
      <c r="K6056" t="s">
        <v>24254</v>
      </c>
    </row>
    <row r="6057" spans="1:11" x14ac:dyDescent="0.3">
      <c r="A6057" t="s">
        <v>24255</v>
      </c>
      <c r="B6057" t="s">
        <v>24256</v>
      </c>
      <c r="C6057" t="s">
        <v>558</v>
      </c>
      <c r="D6057" t="s">
        <v>24257</v>
      </c>
      <c r="E6057" t="s">
        <v>560</v>
      </c>
      <c r="F6057" t="s">
        <v>16</v>
      </c>
      <c r="G6057" t="s">
        <v>24258</v>
      </c>
      <c r="H6057">
        <v>0</v>
      </c>
      <c r="I6057">
        <v>0</v>
      </c>
      <c r="J6057">
        <v>0</v>
      </c>
      <c r="K6057" t="s">
        <v>24259</v>
      </c>
    </row>
    <row r="6058" spans="1:11" x14ac:dyDescent="0.3">
      <c r="A6058" t="s">
        <v>24260</v>
      </c>
      <c r="C6058" t="s">
        <v>558</v>
      </c>
      <c r="D6058" t="s">
        <v>24261</v>
      </c>
      <c r="E6058" t="s">
        <v>981</v>
      </c>
      <c r="F6058" t="s">
        <v>16</v>
      </c>
      <c r="G6058" t="s">
        <v>2401</v>
      </c>
      <c r="H6058">
        <v>0</v>
      </c>
      <c r="I6058">
        <v>0</v>
      </c>
      <c r="J6058">
        <v>0</v>
      </c>
      <c r="K6058" t="s">
        <v>24262</v>
      </c>
    </row>
    <row r="6059" spans="1:11" x14ac:dyDescent="0.3">
      <c r="A6059" t="s">
        <v>24263</v>
      </c>
      <c r="B6059" t="s">
        <v>24264</v>
      </c>
      <c r="C6059" t="s">
        <v>558</v>
      </c>
      <c r="D6059" t="s">
        <v>24265</v>
      </c>
      <c r="E6059" t="s">
        <v>1462</v>
      </c>
      <c r="F6059" t="s">
        <v>16</v>
      </c>
      <c r="G6059" t="s">
        <v>5387</v>
      </c>
      <c r="H6059">
        <v>0</v>
      </c>
      <c r="I6059">
        <v>0</v>
      </c>
      <c r="J6059">
        <v>0</v>
      </c>
      <c r="K6059" t="s">
        <v>24266</v>
      </c>
    </row>
    <row r="6060" spans="1:11" x14ac:dyDescent="0.3">
      <c r="A6060" t="s">
        <v>24267</v>
      </c>
      <c r="B6060" t="s">
        <v>24268</v>
      </c>
      <c r="C6060" t="s">
        <v>558</v>
      </c>
      <c r="D6060" t="s">
        <v>24269</v>
      </c>
      <c r="E6060" t="s">
        <v>560</v>
      </c>
      <c r="F6060" t="s">
        <v>16</v>
      </c>
      <c r="G6060" t="s">
        <v>24270</v>
      </c>
      <c r="H6060">
        <v>0</v>
      </c>
      <c r="I6060">
        <v>0</v>
      </c>
      <c r="J6060">
        <v>0</v>
      </c>
      <c r="K6060" t="s">
        <v>24271</v>
      </c>
    </row>
    <row r="6061" spans="1:11" x14ac:dyDescent="0.3">
      <c r="A6061" t="s">
        <v>24272</v>
      </c>
      <c r="B6061" t="s">
        <v>24273</v>
      </c>
      <c r="C6061" t="s">
        <v>20</v>
      </c>
      <c r="D6061" t="s">
        <v>24274</v>
      </c>
      <c r="E6061" t="s">
        <v>14059</v>
      </c>
      <c r="F6061" t="s">
        <v>11510</v>
      </c>
      <c r="G6061" t="s">
        <v>42</v>
      </c>
      <c r="H6061">
        <v>0</v>
      </c>
      <c r="I6061">
        <v>0</v>
      </c>
      <c r="J6061">
        <v>0</v>
      </c>
      <c r="K6061" t="s">
        <v>24275</v>
      </c>
    </row>
    <row r="6062" spans="1:11" x14ac:dyDescent="0.3">
      <c r="A6062" t="s">
        <v>24276</v>
      </c>
      <c r="B6062" t="s">
        <v>24277</v>
      </c>
      <c r="C6062" t="s">
        <v>20</v>
      </c>
      <c r="D6062" t="s">
        <v>24278</v>
      </c>
      <c r="E6062" t="s">
        <v>14059</v>
      </c>
      <c r="F6062" t="s">
        <v>9116</v>
      </c>
      <c r="G6062" t="s">
        <v>42</v>
      </c>
      <c r="H6062">
        <v>0</v>
      </c>
      <c r="I6062">
        <v>0</v>
      </c>
      <c r="J6062">
        <v>0</v>
      </c>
      <c r="K6062" t="s">
        <v>24279</v>
      </c>
    </row>
    <row r="6063" spans="1:11" x14ac:dyDescent="0.3">
      <c r="A6063" t="s">
        <v>24280</v>
      </c>
      <c r="B6063" t="s">
        <v>24281</v>
      </c>
      <c r="C6063" t="s">
        <v>20</v>
      </c>
      <c r="D6063" t="s">
        <v>24282</v>
      </c>
      <c r="E6063" t="s">
        <v>14059</v>
      </c>
      <c r="F6063" t="s">
        <v>16</v>
      </c>
      <c r="G6063" t="s">
        <v>4993</v>
      </c>
      <c r="H6063">
        <v>0</v>
      </c>
      <c r="I6063">
        <v>0</v>
      </c>
      <c r="J6063">
        <v>0</v>
      </c>
      <c r="K6063" t="s">
        <v>24283</v>
      </c>
    </row>
    <row r="6064" spans="1:11" x14ac:dyDescent="0.3">
      <c r="A6064" t="s">
        <v>24284</v>
      </c>
      <c r="B6064" t="s">
        <v>24285</v>
      </c>
      <c r="C6064" t="s">
        <v>27</v>
      </c>
      <c r="D6064" t="s">
        <v>24286</v>
      </c>
      <c r="E6064" t="s">
        <v>1867</v>
      </c>
      <c r="F6064" t="s">
        <v>4000</v>
      </c>
      <c r="G6064" t="s">
        <v>42</v>
      </c>
      <c r="H6064">
        <v>0</v>
      </c>
      <c r="I6064">
        <v>0</v>
      </c>
      <c r="J6064">
        <v>0</v>
      </c>
      <c r="K6064" t="s">
        <v>24287</v>
      </c>
    </row>
    <row r="6065" spans="1:11" x14ac:dyDescent="0.3">
      <c r="A6065" t="s">
        <v>24288</v>
      </c>
      <c r="B6065" t="s">
        <v>24289</v>
      </c>
      <c r="C6065" t="s">
        <v>558</v>
      </c>
      <c r="D6065" t="s">
        <v>24290</v>
      </c>
      <c r="E6065" t="s">
        <v>754</v>
      </c>
      <c r="F6065" t="s">
        <v>41</v>
      </c>
      <c r="G6065" t="s">
        <v>42</v>
      </c>
      <c r="H6065">
        <v>0</v>
      </c>
      <c r="I6065">
        <v>0</v>
      </c>
      <c r="J6065">
        <v>0</v>
      </c>
      <c r="K6065" t="s">
        <v>24291</v>
      </c>
    </row>
    <row r="6066" spans="1:11" x14ac:dyDescent="0.3">
      <c r="A6066" t="s">
        <v>24292</v>
      </c>
      <c r="B6066" t="s">
        <v>24293</v>
      </c>
      <c r="C6066" t="s">
        <v>13</v>
      </c>
      <c r="D6066" t="s">
        <v>24294</v>
      </c>
      <c r="E6066" t="s">
        <v>15</v>
      </c>
      <c r="F6066" t="s">
        <v>16</v>
      </c>
      <c r="G6066" t="s">
        <v>8722</v>
      </c>
      <c r="H6066">
        <v>0</v>
      </c>
      <c r="I6066">
        <v>0</v>
      </c>
      <c r="J6066">
        <v>0</v>
      </c>
      <c r="K6066" t="s">
        <v>24295</v>
      </c>
    </row>
    <row r="6067" spans="1:11" x14ac:dyDescent="0.3">
      <c r="A6067" t="s">
        <v>24296</v>
      </c>
      <c r="C6067" t="s">
        <v>558</v>
      </c>
      <c r="D6067" t="s">
        <v>24297</v>
      </c>
      <c r="E6067" t="s">
        <v>754</v>
      </c>
      <c r="F6067" t="s">
        <v>16</v>
      </c>
      <c r="G6067" t="s">
        <v>12906</v>
      </c>
      <c r="H6067">
        <v>0</v>
      </c>
      <c r="I6067">
        <v>0</v>
      </c>
      <c r="J6067">
        <v>0</v>
      </c>
      <c r="K6067" t="s">
        <v>24298</v>
      </c>
    </row>
    <row r="6068" spans="1:11" x14ac:dyDescent="0.3">
      <c r="A6068" t="s">
        <v>24299</v>
      </c>
      <c r="C6068" t="s">
        <v>558</v>
      </c>
      <c r="D6068" t="s">
        <v>24300</v>
      </c>
      <c r="E6068" t="s">
        <v>1472</v>
      </c>
      <c r="F6068" t="s">
        <v>16</v>
      </c>
      <c r="G6068" t="s">
        <v>42</v>
      </c>
      <c r="H6068">
        <v>0</v>
      </c>
      <c r="I6068">
        <v>0</v>
      </c>
      <c r="J6068">
        <v>0</v>
      </c>
      <c r="K6068" t="s">
        <v>24301</v>
      </c>
    </row>
    <row r="6069" spans="1:11" x14ac:dyDescent="0.3">
      <c r="A6069" t="s">
        <v>24302</v>
      </c>
      <c r="B6069" t="s">
        <v>24303</v>
      </c>
      <c r="C6069" t="s">
        <v>558</v>
      </c>
      <c r="D6069" t="s">
        <v>24304</v>
      </c>
      <c r="E6069" t="s">
        <v>1122</v>
      </c>
      <c r="F6069" t="s">
        <v>16</v>
      </c>
      <c r="G6069" t="s">
        <v>24305</v>
      </c>
      <c r="H6069">
        <v>0</v>
      </c>
      <c r="I6069">
        <v>0</v>
      </c>
      <c r="J6069">
        <v>0</v>
      </c>
      <c r="K6069" t="s">
        <v>24306</v>
      </c>
    </row>
    <row r="6070" spans="1:11" x14ac:dyDescent="0.3">
      <c r="A6070" t="s">
        <v>24307</v>
      </c>
      <c r="B6070" t="s">
        <v>24308</v>
      </c>
      <c r="C6070" t="s">
        <v>13</v>
      </c>
      <c r="D6070" t="s">
        <v>24309</v>
      </c>
      <c r="E6070" t="s">
        <v>23964</v>
      </c>
      <c r="F6070" t="s">
        <v>16</v>
      </c>
      <c r="G6070" t="s">
        <v>23453</v>
      </c>
      <c r="H6070">
        <v>0</v>
      </c>
      <c r="I6070">
        <v>0</v>
      </c>
      <c r="J6070">
        <v>0</v>
      </c>
      <c r="K6070" t="s">
        <v>24310</v>
      </c>
    </row>
    <row r="6071" spans="1:11" x14ac:dyDescent="0.3">
      <c r="A6071" t="s">
        <v>24311</v>
      </c>
      <c r="B6071" t="s">
        <v>24312</v>
      </c>
      <c r="C6071" t="s">
        <v>13</v>
      </c>
      <c r="D6071" t="s">
        <v>24309</v>
      </c>
      <c r="E6071" t="s">
        <v>23964</v>
      </c>
      <c r="F6071" t="s">
        <v>16</v>
      </c>
      <c r="G6071" t="s">
        <v>3043</v>
      </c>
      <c r="H6071">
        <v>0</v>
      </c>
      <c r="I6071">
        <v>0</v>
      </c>
      <c r="J6071">
        <v>0</v>
      </c>
      <c r="K6071" t="s">
        <v>24313</v>
      </c>
    </row>
    <row r="6072" spans="1:11" x14ac:dyDescent="0.3">
      <c r="A6072" t="s">
        <v>24314</v>
      </c>
      <c r="C6072" t="s">
        <v>558</v>
      </c>
      <c r="D6072" t="s">
        <v>24315</v>
      </c>
      <c r="E6072" t="s">
        <v>560</v>
      </c>
      <c r="F6072" t="s">
        <v>16</v>
      </c>
      <c r="G6072" t="s">
        <v>42</v>
      </c>
      <c r="H6072">
        <v>0</v>
      </c>
      <c r="I6072">
        <v>0</v>
      </c>
      <c r="J6072">
        <v>0</v>
      </c>
      <c r="K6072" t="s">
        <v>24316</v>
      </c>
    </row>
    <row r="6073" spans="1:11" x14ac:dyDescent="0.3">
      <c r="A6073" t="s">
        <v>24317</v>
      </c>
      <c r="B6073" t="s">
        <v>24318</v>
      </c>
      <c r="C6073" t="s">
        <v>13</v>
      </c>
      <c r="D6073" t="s">
        <v>24319</v>
      </c>
      <c r="E6073" t="s">
        <v>23964</v>
      </c>
      <c r="F6073" t="s">
        <v>16</v>
      </c>
      <c r="G6073" t="s">
        <v>18522</v>
      </c>
      <c r="H6073">
        <v>0</v>
      </c>
      <c r="I6073">
        <v>0</v>
      </c>
      <c r="J6073">
        <v>0</v>
      </c>
      <c r="K6073" t="s">
        <v>24320</v>
      </c>
    </row>
    <row r="6074" spans="1:11" x14ac:dyDescent="0.3">
      <c r="A6074" t="s">
        <v>24321</v>
      </c>
      <c r="C6074" t="s">
        <v>558</v>
      </c>
      <c r="D6074" t="s">
        <v>24322</v>
      </c>
      <c r="E6074" t="s">
        <v>560</v>
      </c>
      <c r="F6074" t="s">
        <v>16</v>
      </c>
      <c r="G6074" t="s">
        <v>42</v>
      </c>
      <c r="H6074">
        <v>0</v>
      </c>
      <c r="I6074">
        <v>0</v>
      </c>
      <c r="J6074">
        <v>0</v>
      </c>
      <c r="K6074" t="s">
        <v>24323</v>
      </c>
    </row>
    <row r="6075" spans="1:11" x14ac:dyDescent="0.3">
      <c r="A6075" t="s">
        <v>24324</v>
      </c>
      <c r="B6075" t="s">
        <v>24325</v>
      </c>
      <c r="C6075" t="s">
        <v>13</v>
      </c>
      <c r="D6075" t="s">
        <v>24326</v>
      </c>
      <c r="E6075" t="s">
        <v>15</v>
      </c>
      <c r="F6075" t="s">
        <v>16</v>
      </c>
      <c r="G6075" t="s">
        <v>2350</v>
      </c>
      <c r="H6075">
        <v>0</v>
      </c>
      <c r="I6075">
        <v>0</v>
      </c>
      <c r="J6075">
        <v>0</v>
      </c>
      <c r="K6075" t="s">
        <v>24327</v>
      </c>
    </row>
    <row r="6076" spans="1:11" x14ac:dyDescent="0.3">
      <c r="A6076" t="s">
        <v>24328</v>
      </c>
      <c r="B6076" t="s">
        <v>24329</v>
      </c>
      <c r="C6076" t="s">
        <v>13</v>
      </c>
      <c r="D6076" t="s">
        <v>24330</v>
      </c>
      <c r="E6076" t="s">
        <v>23964</v>
      </c>
      <c r="F6076" t="s">
        <v>16</v>
      </c>
      <c r="G6076" t="s">
        <v>17844</v>
      </c>
      <c r="H6076">
        <v>0</v>
      </c>
      <c r="I6076">
        <v>0</v>
      </c>
      <c r="J6076">
        <v>0</v>
      </c>
      <c r="K6076" t="s">
        <v>24331</v>
      </c>
    </row>
    <row r="6077" spans="1:11" x14ac:dyDescent="0.3">
      <c r="A6077" t="s">
        <v>24332</v>
      </c>
      <c r="B6077" t="s">
        <v>24333</v>
      </c>
      <c r="C6077" t="s">
        <v>13</v>
      </c>
      <c r="D6077" t="s">
        <v>24334</v>
      </c>
      <c r="E6077" t="s">
        <v>23964</v>
      </c>
      <c r="F6077" t="s">
        <v>16</v>
      </c>
      <c r="G6077" t="s">
        <v>756</v>
      </c>
      <c r="H6077">
        <v>0</v>
      </c>
      <c r="I6077">
        <v>0</v>
      </c>
      <c r="J6077">
        <v>0</v>
      </c>
      <c r="K6077" t="s">
        <v>24335</v>
      </c>
    </row>
    <row r="6078" spans="1:11" x14ac:dyDescent="0.3">
      <c r="A6078" t="s">
        <v>24336</v>
      </c>
      <c r="B6078" t="s">
        <v>24337</v>
      </c>
      <c r="C6078" t="s">
        <v>13</v>
      </c>
      <c r="D6078" t="s">
        <v>24338</v>
      </c>
      <c r="E6078" t="s">
        <v>23964</v>
      </c>
      <c r="F6078" t="s">
        <v>16</v>
      </c>
      <c r="G6078" t="s">
        <v>16192</v>
      </c>
      <c r="H6078">
        <v>0</v>
      </c>
      <c r="I6078">
        <v>0</v>
      </c>
      <c r="J6078">
        <v>0</v>
      </c>
      <c r="K6078" t="s">
        <v>24339</v>
      </c>
    </row>
    <row r="6079" spans="1:11" x14ac:dyDescent="0.3">
      <c r="A6079" t="s">
        <v>24340</v>
      </c>
      <c r="B6079" t="s">
        <v>24341</v>
      </c>
      <c r="C6079" t="s">
        <v>13</v>
      </c>
      <c r="D6079" t="s">
        <v>24342</v>
      </c>
      <c r="E6079" t="s">
        <v>23964</v>
      </c>
      <c r="F6079" t="s">
        <v>16</v>
      </c>
      <c r="G6079" t="s">
        <v>2586</v>
      </c>
      <c r="H6079">
        <v>0</v>
      </c>
      <c r="I6079">
        <v>0</v>
      </c>
      <c r="J6079">
        <v>0</v>
      </c>
      <c r="K6079" t="s">
        <v>24343</v>
      </c>
    </row>
    <row r="6080" spans="1:11" x14ac:dyDescent="0.3">
      <c r="A6080" t="s">
        <v>24344</v>
      </c>
      <c r="B6080" t="s">
        <v>24345</v>
      </c>
      <c r="C6080" t="s">
        <v>13</v>
      </c>
      <c r="D6080" t="s">
        <v>24346</v>
      </c>
      <c r="E6080" t="s">
        <v>23964</v>
      </c>
      <c r="F6080" t="s">
        <v>9563</v>
      </c>
      <c r="G6080" t="s">
        <v>42</v>
      </c>
      <c r="H6080">
        <v>0</v>
      </c>
      <c r="I6080">
        <v>0</v>
      </c>
      <c r="J6080">
        <v>0</v>
      </c>
      <c r="K6080" t="s">
        <v>24347</v>
      </c>
    </row>
    <row r="6081" spans="1:11" x14ac:dyDescent="0.3">
      <c r="A6081" t="s">
        <v>24348</v>
      </c>
      <c r="B6081" t="s">
        <v>24349</v>
      </c>
      <c r="C6081" t="s">
        <v>558</v>
      </c>
      <c r="D6081" t="s">
        <v>24350</v>
      </c>
      <c r="E6081" t="s">
        <v>560</v>
      </c>
      <c r="F6081" t="s">
        <v>16</v>
      </c>
      <c r="G6081" t="s">
        <v>10661</v>
      </c>
      <c r="H6081">
        <v>0</v>
      </c>
      <c r="I6081">
        <v>0</v>
      </c>
      <c r="J6081">
        <v>0</v>
      </c>
      <c r="K6081" t="s">
        <v>24351</v>
      </c>
    </row>
    <row r="6082" spans="1:11" x14ac:dyDescent="0.3">
      <c r="A6082" t="s">
        <v>24352</v>
      </c>
      <c r="B6082" t="s">
        <v>24353</v>
      </c>
      <c r="C6082" t="s">
        <v>20</v>
      </c>
      <c r="D6082" t="s">
        <v>24354</v>
      </c>
      <c r="E6082" t="s">
        <v>22</v>
      </c>
      <c r="F6082" t="s">
        <v>326</v>
      </c>
      <c r="G6082" t="s">
        <v>2836</v>
      </c>
      <c r="H6082">
        <v>0</v>
      </c>
      <c r="I6082">
        <v>0</v>
      </c>
      <c r="J6082">
        <v>0</v>
      </c>
      <c r="K6082" t="s">
        <v>24355</v>
      </c>
    </row>
    <row r="6083" spans="1:11" x14ac:dyDescent="0.3">
      <c r="A6083" t="s">
        <v>24356</v>
      </c>
      <c r="B6083" t="s">
        <v>24357</v>
      </c>
      <c r="C6083" t="s">
        <v>558</v>
      </c>
      <c r="D6083" t="s">
        <v>24358</v>
      </c>
      <c r="E6083" t="s">
        <v>19698</v>
      </c>
      <c r="F6083" t="s">
        <v>16</v>
      </c>
      <c r="G6083" t="s">
        <v>4420</v>
      </c>
      <c r="H6083">
        <v>0</v>
      </c>
      <c r="I6083">
        <v>0</v>
      </c>
      <c r="J6083">
        <v>0</v>
      </c>
      <c r="K6083" t="s">
        <v>24359</v>
      </c>
    </row>
    <row r="6084" spans="1:11" x14ac:dyDescent="0.3">
      <c r="A6084" t="s">
        <v>24360</v>
      </c>
      <c r="B6084" t="s">
        <v>24361</v>
      </c>
      <c r="C6084" t="s">
        <v>558</v>
      </c>
      <c r="D6084" t="s">
        <v>24362</v>
      </c>
      <c r="E6084" t="s">
        <v>754</v>
      </c>
      <c r="F6084" t="s">
        <v>16</v>
      </c>
      <c r="G6084" t="s">
        <v>35</v>
      </c>
      <c r="H6084">
        <v>0</v>
      </c>
      <c r="I6084">
        <v>0</v>
      </c>
      <c r="J6084">
        <v>0</v>
      </c>
      <c r="K6084" t="s">
        <v>24363</v>
      </c>
    </row>
    <row r="6085" spans="1:11" x14ac:dyDescent="0.3">
      <c r="A6085" t="s">
        <v>24364</v>
      </c>
      <c r="B6085" t="s">
        <v>24365</v>
      </c>
      <c r="C6085" t="s">
        <v>13</v>
      </c>
      <c r="D6085" t="s">
        <v>24366</v>
      </c>
      <c r="E6085" t="s">
        <v>23964</v>
      </c>
      <c r="F6085" t="s">
        <v>2361</v>
      </c>
      <c r="G6085" t="s">
        <v>42</v>
      </c>
      <c r="H6085">
        <v>0</v>
      </c>
      <c r="I6085">
        <v>0</v>
      </c>
      <c r="J6085">
        <v>0</v>
      </c>
      <c r="K6085" t="s">
        <v>24367</v>
      </c>
    </row>
    <row r="6086" spans="1:11" x14ac:dyDescent="0.3">
      <c r="A6086" t="s">
        <v>24368</v>
      </c>
      <c r="C6086" t="s">
        <v>27</v>
      </c>
      <c r="D6086" t="s">
        <v>24369</v>
      </c>
      <c r="E6086" t="s">
        <v>1867</v>
      </c>
      <c r="F6086" t="s">
        <v>11311</v>
      </c>
      <c r="G6086" t="s">
        <v>42</v>
      </c>
      <c r="H6086">
        <v>0</v>
      </c>
      <c r="I6086">
        <v>0</v>
      </c>
      <c r="J6086">
        <v>0</v>
      </c>
      <c r="K6086" t="s">
        <v>24370</v>
      </c>
    </row>
    <row r="6087" spans="1:11" x14ac:dyDescent="0.3">
      <c r="A6087" t="s">
        <v>24371</v>
      </c>
      <c r="B6087" t="s">
        <v>24372</v>
      </c>
      <c r="C6087" t="s">
        <v>13</v>
      </c>
      <c r="D6087" t="s">
        <v>24373</v>
      </c>
      <c r="E6087" t="s">
        <v>23964</v>
      </c>
      <c r="F6087" t="s">
        <v>1590</v>
      </c>
      <c r="G6087" t="s">
        <v>42</v>
      </c>
      <c r="H6087">
        <v>0</v>
      </c>
      <c r="I6087">
        <v>0</v>
      </c>
      <c r="J6087">
        <v>0</v>
      </c>
      <c r="K6087" t="s">
        <v>24374</v>
      </c>
    </row>
    <row r="6088" spans="1:11" x14ac:dyDescent="0.3">
      <c r="A6088" t="s">
        <v>24375</v>
      </c>
      <c r="C6088" t="s">
        <v>13</v>
      </c>
      <c r="D6088" t="s">
        <v>24376</v>
      </c>
      <c r="E6088" t="s">
        <v>23964</v>
      </c>
      <c r="F6088" t="s">
        <v>4609</v>
      </c>
      <c r="G6088" t="s">
        <v>42</v>
      </c>
      <c r="H6088">
        <v>0</v>
      </c>
      <c r="I6088">
        <v>0</v>
      </c>
      <c r="J6088">
        <v>0</v>
      </c>
      <c r="K6088" t="s">
        <v>24377</v>
      </c>
    </row>
    <row r="6089" spans="1:11" x14ac:dyDescent="0.3">
      <c r="A6089" t="s">
        <v>24378</v>
      </c>
      <c r="B6089" t="s">
        <v>24379</v>
      </c>
      <c r="C6089" t="s">
        <v>27</v>
      </c>
      <c r="D6089" t="s">
        <v>24380</v>
      </c>
      <c r="E6089" t="s">
        <v>1867</v>
      </c>
      <c r="F6089" t="s">
        <v>835</v>
      </c>
      <c r="G6089" t="s">
        <v>6088</v>
      </c>
      <c r="H6089">
        <v>0</v>
      </c>
      <c r="I6089">
        <v>0</v>
      </c>
      <c r="J6089">
        <v>0</v>
      </c>
      <c r="K6089" t="s">
        <v>24381</v>
      </c>
    </row>
    <row r="6090" spans="1:11" x14ac:dyDescent="0.3">
      <c r="A6090" t="s">
        <v>24382</v>
      </c>
      <c r="B6090" t="s">
        <v>24383</v>
      </c>
      <c r="C6090" t="s">
        <v>558</v>
      </c>
      <c r="D6090" t="s">
        <v>24384</v>
      </c>
      <c r="E6090" t="s">
        <v>754</v>
      </c>
      <c r="F6090" t="s">
        <v>16</v>
      </c>
      <c r="G6090" t="s">
        <v>13712</v>
      </c>
      <c r="H6090">
        <v>0</v>
      </c>
      <c r="I6090">
        <v>0</v>
      </c>
      <c r="J6090">
        <v>0</v>
      </c>
      <c r="K6090" t="s">
        <v>24385</v>
      </c>
    </row>
    <row r="6091" spans="1:11" x14ac:dyDescent="0.3">
      <c r="A6091" t="s">
        <v>24386</v>
      </c>
      <c r="B6091" t="s">
        <v>24387</v>
      </c>
      <c r="C6091" t="s">
        <v>147</v>
      </c>
      <c r="D6091" t="s">
        <v>24388</v>
      </c>
      <c r="E6091" t="s">
        <v>183</v>
      </c>
      <c r="F6091" t="s">
        <v>18221</v>
      </c>
      <c r="G6091" t="s">
        <v>42</v>
      </c>
      <c r="H6091">
        <v>0</v>
      </c>
      <c r="I6091">
        <v>0</v>
      </c>
      <c r="J6091">
        <v>0</v>
      </c>
      <c r="K6091" t="s">
        <v>24389</v>
      </c>
    </row>
    <row r="6092" spans="1:11" x14ac:dyDescent="0.3">
      <c r="A6092" t="s">
        <v>24390</v>
      </c>
      <c r="B6092" t="s">
        <v>24391</v>
      </c>
      <c r="C6092" t="s">
        <v>147</v>
      </c>
      <c r="D6092" t="s">
        <v>24392</v>
      </c>
      <c r="E6092" t="s">
        <v>183</v>
      </c>
      <c r="F6092" t="s">
        <v>716</v>
      </c>
      <c r="G6092" t="s">
        <v>42</v>
      </c>
      <c r="H6092">
        <v>0</v>
      </c>
      <c r="I6092">
        <v>0</v>
      </c>
      <c r="J6092">
        <v>0</v>
      </c>
      <c r="K6092" t="s">
        <v>24393</v>
      </c>
    </row>
    <row r="6093" spans="1:11" x14ac:dyDescent="0.3">
      <c r="A6093" t="s">
        <v>24394</v>
      </c>
      <c r="B6093" t="s">
        <v>24395</v>
      </c>
      <c r="C6093" t="s">
        <v>27</v>
      </c>
      <c r="D6093" t="s">
        <v>24396</v>
      </c>
      <c r="E6093" t="s">
        <v>1867</v>
      </c>
      <c r="F6093" t="s">
        <v>7594</v>
      </c>
      <c r="G6093" t="s">
        <v>8055</v>
      </c>
      <c r="H6093">
        <v>0</v>
      </c>
      <c r="I6093">
        <v>0</v>
      </c>
      <c r="J6093">
        <v>0</v>
      </c>
      <c r="K6093" t="s">
        <v>24397</v>
      </c>
    </row>
    <row r="6094" spans="1:11" x14ac:dyDescent="0.3">
      <c r="A6094" t="s">
        <v>24398</v>
      </c>
      <c r="B6094" t="s">
        <v>24399</v>
      </c>
      <c r="C6094" t="s">
        <v>147</v>
      </c>
      <c r="D6094" t="s">
        <v>24400</v>
      </c>
      <c r="E6094" t="s">
        <v>183</v>
      </c>
      <c r="F6094" t="s">
        <v>7012</v>
      </c>
      <c r="G6094" t="s">
        <v>42</v>
      </c>
      <c r="H6094">
        <v>0</v>
      </c>
      <c r="I6094">
        <v>0</v>
      </c>
      <c r="J6094">
        <v>0</v>
      </c>
      <c r="K6094" t="s">
        <v>24401</v>
      </c>
    </row>
    <row r="6095" spans="1:11" x14ac:dyDescent="0.3">
      <c r="A6095" t="s">
        <v>24402</v>
      </c>
      <c r="C6095" t="s">
        <v>27</v>
      </c>
      <c r="D6095" t="s">
        <v>24403</v>
      </c>
      <c r="E6095" t="s">
        <v>1867</v>
      </c>
      <c r="F6095" t="s">
        <v>16</v>
      </c>
      <c r="G6095" t="s">
        <v>5327</v>
      </c>
      <c r="H6095">
        <v>0</v>
      </c>
      <c r="I6095">
        <v>0</v>
      </c>
      <c r="J6095">
        <v>0</v>
      </c>
      <c r="K6095" t="s">
        <v>24404</v>
      </c>
    </row>
    <row r="6096" spans="1:11" x14ac:dyDescent="0.3">
      <c r="A6096" t="s">
        <v>24405</v>
      </c>
      <c r="B6096" t="s">
        <v>24406</v>
      </c>
      <c r="C6096" t="s">
        <v>558</v>
      </c>
      <c r="D6096" t="s">
        <v>24407</v>
      </c>
      <c r="E6096" t="s">
        <v>1122</v>
      </c>
      <c r="F6096" t="s">
        <v>18339</v>
      </c>
      <c r="G6096" t="s">
        <v>42</v>
      </c>
      <c r="H6096">
        <v>0</v>
      </c>
      <c r="I6096">
        <v>0</v>
      </c>
      <c r="J6096">
        <v>0</v>
      </c>
      <c r="K6096" t="s">
        <v>24408</v>
      </c>
    </row>
    <row r="6097" spans="1:11" x14ac:dyDescent="0.3">
      <c r="A6097" t="s">
        <v>24409</v>
      </c>
      <c r="B6097" t="s">
        <v>24410</v>
      </c>
      <c r="C6097" t="s">
        <v>27</v>
      </c>
      <c r="D6097" t="s">
        <v>24411</v>
      </c>
      <c r="E6097" t="s">
        <v>1867</v>
      </c>
      <c r="F6097" t="s">
        <v>2111</v>
      </c>
      <c r="G6097" t="s">
        <v>42</v>
      </c>
      <c r="H6097">
        <v>0</v>
      </c>
      <c r="I6097">
        <v>0</v>
      </c>
      <c r="J6097">
        <v>0</v>
      </c>
      <c r="K6097" t="s">
        <v>24412</v>
      </c>
    </row>
    <row r="6098" spans="1:11" x14ac:dyDescent="0.3">
      <c r="A6098" t="s">
        <v>24413</v>
      </c>
      <c r="B6098" t="s">
        <v>24414</v>
      </c>
      <c r="C6098" t="s">
        <v>20</v>
      </c>
      <c r="D6098" t="s">
        <v>24415</v>
      </c>
      <c r="E6098" t="s">
        <v>14059</v>
      </c>
      <c r="F6098" t="s">
        <v>2595</v>
      </c>
      <c r="G6098" t="s">
        <v>1756</v>
      </c>
      <c r="H6098">
        <v>0</v>
      </c>
      <c r="I6098">
        <v>0</v>
      </c>
      <c r="J6098">
        <v>0</v>
      </c>
      <c r="K6098" t="s">
        <v>24416</v>
      </c>
    </row>
    <row r="6099" spans="1:11" x14ac:dyDescent="0.3">
      <c r="A6099" t="s">
        <v>24417</v>
      </c>
      <c r="B6099" t="s">
        <v>24418</v>
      </c>
      <c r="C6099" t="s">
        <v>147</v>
      </c>
      <c r="D6099" t="s">
        <v>24419</v>
      </c>
      <c r="E6099" t="s">
        <v>183</v>
      </c>
      <c r="F6099" t="s">
        <v>3412</v>
      </c>
      <c r="G6099" t="s">
        <v>24420</v>
      </c>
      <c r="H6099">
        <v>0</v>
      </c>
      <c r="I6099">
        <v>0</v>
      </c>
      <c r="J6099">
        <v>0</v>
      </c>
      <c r="K6099" t="s">
        <v>24421</v>
      </c>
    </row>
    <row r="6100" spans="1:11" x14ac:dyDescent="0.3">
      <c r="A6100" t="s">
        <v>24422</v>
      </c>
      <c r="B6100" t="s">
        <v>24423</v>
      </c>
      <c r="C6100" t="s">
        <v>20</v>
      </c>
      <c r="D6100" t="s">
        <v>24424</v>
      </c>
      <c r="E6100" t="s">
        <v>14059</v>
      </c>
      <c r="F6100" t="s">
        <v>16</v>
      </c>
      <c r="G6100" t="s">
        <v>14592</v>
      </c>
      <c r="H6100">
        <v>0</v>
      </c>
      <c r="I6100">
        <v>0</v>
      </c>
      <c r="J6100">
        <v>0</v>
      </c>
      <c r="K6100" t="s">
        <v>24425</v>
      </c>
    </row>
    <row r="6101" spans="1:11" x14ac:dyDescent="0.3">
      <c r="A6101" t="s">
        <v>24426</v>
      </c>
      <c r="B6101" t="s">
        <v>24427</v>
      </c>
      <c r="C6101" t="s">
        <v>20</v>
      </c>
      <c r="D6101" t="s">
        <v>24428</v>
      </c>
      <c r="E6101" t="s">
        <v>14059</v>
      </c>
      <c r="F6101" t="s">
        <v>16</v>
      </c>
      <c r="G6101" t="s">
        <v>4933</v>
      </c>
      <c r="H6101">
        <v>0</v>
      </c>
      <c r="I6101">
        <v>0</v>
      </c>
      <c r="J6101">
        <v>0</v>
      </c>
      <c r="K6101" t="s">
        <v>24429</v>
      </c>
    </row>
    <row r="6102" spans="1:11" x14ac:dyDescent="0.3">
      <c r="A6102" t="s">
        <v>24430</v>
      </c>
      <c r="B6102" t="s">
        <v>24431</v>
      </c>
      <c r="C6102" t="s">
        <v>558</v>
      </c>
      <c r="D6102" t="s">
        <v>24432</v>
      </c>
      <c r="E6102" t="s">
        <v>560</v>
      </c>
      <c r="F6102" t="s">
        <v>24433</v>
      </c>
      <c r="G6102" t="s">
        <v>42</v>
      </c>
      <c r="H6102">
        <v>0</v>
      </c>
      <c r="I6102">
        <v>0</v>
      </c>
      <c r="J6102">
        <v>0</v>
      </c>
      <c r="K6102" t="s">
        <v>24434</v>
      </c>
    </row>
    <row r="6103" spans="1:11" x14ac:dyDescent="0.3">
      <c r="A6103" t="s">
        <v>24435</v>
      </c>
      <c r="B6103" t="s">
        <v>24436</v>
      </c>
      <c r="C6103" t="s">
        <v>13</v>
      </c>
      <c r="D6103" t="s">
        <v>24437</v>
      </c>
      <c r="E6103" t="s">
        <v>23964</v>
      </c>
      <c r="F6103" t="s">
        <v>16</v>
      </c>
      <c r="G6103" t="s">
        <v>15540</v>
      </c>
      <c r="H6103">
        <v>0</v>
      </c>
      <c r="I6103">
        <v>0</v>
      </c>
      <c r="J6103">
        <v>0</v>
      </c>
      <c r="K6103" t="s">
        <v>24438</v>
      </c>
    </row>
    <row r="6104" spans="1:11" x14ac:dyDescent="0.3">
      <c r="A6104" t="s">
        <v>24439</v>
      </c>
      <c r="C6104" t="s">
        <v>27</v>
      </c>
      <c r="D6104" t="s">
        <v>24440</v>
      </c>
      <c r="E6104" t="s">
        <v>1867</v>
      </c>
      <c r="F6104" t="s">
        <v>7017</v>
      </c>
      <c r="G6104" t="s">
        <v>42</v>
      </c>
      <c r="H6104">
        <v>0</v>
      </c>
      <c r="I6104">
        <v>0</v>
      </c>
      <c r="J6104">
        <v>0</v>
      </c>
      <c r="K6104" t="s">
        <v>24441</v>
      </c>
    </row>
    <row r="6105" spans="1:11" x14ac:dyDescent="0.3">
      <c r="A6105" t="s">
        <v>24442</v>
      </c>
      <c r="B6105" t="s">
        <v>24443</v>
      </c>
      <c r="C6105" t="s">
        <v>27</v>
      </c>
      <c r="D6105" t="s">
        <v>24444</v>
      </c>
      <c r="E6105" t="s">
        <v>1867</v>
      </c>
      <c r="F6105" t="s">
        <v>1723</v>
      </c>
      <c r="G6105" t="s">
        <v>42</v>
      </c>
      <c r="H6105">
        <v>0</v>
      </c>
      <c r="I6105">
        <v>0</v>
      </c>
      <c r="J6105">
        <v>0</v>
      </c>
      <c r="K6105" t="s">
        <v>24445</v>
      </c>
    </row>
    <row r="6106" spans="1:11" x14ac:dyDescent="0.3">
      <c r="A6106" t="s">
        <v>24446</v>
      </c>
      <c r="B6106" t="s">
        <v>24447</v>
      </c>
      <c r="C6106" t="s">
        <v>13</v>
      </c>
      <c r="D6106" t="s">
        <v>24448</v>
      </c>
      <c r="E6106" t="s">
        <v>23964</v>
      </c>
      <c r="F6106" t="s">
        <v>16</v>
      </c>
      <c r="G6106" t="s">
        <v>4543</v>
      </c>
      <c r="H6106">
        <v>0</v>
      </c>
      <c r="I6106">
        <v>0</v>
      </c>
      <c r="J6106">
        <v>0</v>
      </c>
      <c r="K6106" t="s">
        <v>24449</v>
      </c>
    </row>
    <row r="6107" spans="1:11" x14ac:dyDescent="0.3">
      <c r="A6107" t="s">
        <v>24450</v>
      </c>
      <c r="B6107" t="s">
        <v>24451</v>
      </c>
      <c r="C6107" t="s">
        <v>13</v>
      </c>
      <c r="D6107" t="s">
        <v>24452</v>
      </c>
      <c r="E6107" t="s">
        <v>23964</v>
      </c>
      <c r="F6107" t="s">
        <v>16</v>
      </c>
      <c r="G6107" t="s">
        <v>1496</v>
      </c>
      <c r="H6107">
        <v>0</v>
      </c>
      <c r="I6107">
        <v>0</v>
      </c>
      <c r="J6107">
        <v>0</v>
      </c>
      <c r="K6107" t="s">
        <v>24453</v>
      </c>
    </row>
    <row r="6108" spans="1:11" x14ac:dyDescent="0.3">
      <c r="A6108" t="s">
        <v>24454</v>
      </c>
      <c r="B6108" t="s">
        <v>24455</v>
      </c>
      <c r="C6108" t="s">
        <v>27</v>
      </c>
      <c r="D6108" t="s">
        <v>24456</v>
      </c>
      <c r="E6108" t="s">
        <v>1867</v>
      </c>
      <c r="F6108" t="s">
        <v>2437</v>
      </c>
      <c r="G6108" t="s">
        <v>42</v>
      </c>
      <c r="H6108">
        <v>0</v>
      </c>
      <c r="I6108">
        <v>0</v>
      </c>
      <c r="J6108">
        <v>0</v>
      </c>
      <c r="K6108" t="s">
        <v>24457</v>
      </c>
    </row>
    <row r="6109" spans="1:11" x14ac:dyDescent="0.3">
      <c r="A6109" t="s">
        <v>24458</v>
      </c>
      <c r="B6109" t="s">
        <v>24459</v>
      </c>
      <c r="C6109" t="s">
        <v>558</v>
      </c>
      <c r="D6109" t="s">
        <v>24460</v>
      </c>
      <c r="E6109" t="s">
        <v>754</v>
      </c>
      <c r="F6109" t="s">
        <v>41</v>
      </c>
      <c r="G6109" t="s">
        <v>14230</v>
      </c>
      <c r="H6109">
        <v>0</v>
      </c>
      <c r="I6109">
        <v>0</v>
      </c>
      <c r="J6109">
        <v>0</v>
      </c>
      <c r="K6109" t="s">
        <v>24461</v>
      </c>
    </row>
    <row r="6110" spans="1:11" x14ac:dyDescent="0.3">
      <c r="A6110" t="s">
        <v>24462</v>
      </c>
      <c r="B6110" t="s">
        <v>24463</v>
      </c>
      <c r="C6110" t="s">
        <v>1159</v>
      </c>
      <c r="D6110" t="s">
        <v>24464</v>
      </c>
      <c r="E6110" t="s">
        <v>2421</v>
      </c>
      <c r="F6110" t="s">
        <v>16</v>
      </c>
      <c r="G6110" t="s">
        <v>209</v>
      </c>
      <c r="H6110">
        <v>0</v>
      </c>
      <c r="I6110">
        <v>0</v>
      </c>
      <c r="J6110">
        <v>0</v>
      </c>
      <c r="K6110" t="s">
        <v>24465</v>
      </c>
    </row>
    <row r="6111" spans="1:11" x14ac:dyDescent="0.3">
      <c r="A6111" t="s">
        <v>24466</v>
      </c>
      <c r="B6111" t="s">
        <v>24467</v>
      </c>
      <c r="C6111" t="s">
        <v>13</v>
      </c>
      <c r="D6111" t="s">
        <v>24468</v>
      </c>
      <c r="E6111" t="s">
        <v>15</v>
      </c>
      <c r="F6111" t="s">
        <v>16</v>
      </c>
      <c r="G6111" t="s">
        <v>575</v>
      </c>
      <c r="H6111">
        <v>0</v>
      </c>
      <c r="I6111">
        <v>0</v>
      </c>
      <c r="J6111">
        <v>0</v>
      </c>
      <c r="K6111" t="s">
        <v>24469</v>
      </c>
    </row>
    <row r="6112" spans="1:11" x14ac:dyDescent="0.3">
      <c r="A6112" t="s">
        <v>24470</v>
      </c>
      <c r="B6112" t="s">
        <v>24471</v>
      </c>
      <c r="C6112" t="s">
        <v>20</v>
      </c>
      <c r="D6112" t="s">
        <v>24472</v>
      </c>
      <c r="E6112" t="s">
        <v>14059</v>
      </c>
      <c r="F6112" t="s">
        <v>1452</v>
      </c>
      <c r="G6112" t="s">
        <v>42</v>
      </c>
      <c r="H6112">
        <v>0</v>
      </c>
      <c r="I6112">
        <v>0</v>
      </c>
      <c r="J6112">
        <v>0</v>
      </c>
      <c r="K6112" t="s">
        <v>24473</v>
      </c>
    </row>
    <row r="6113" spans="1:11" x14ac:dyDescent="0.3">
      <c r="A6113" t="s">
        <v>24474</v>
      </c>
      <c r="B6113" t="s">
        <v>24475</v>
      </c>
      <c r="C6113" t="s">
        <v>20</v>
      </c>
      <c r="D6113" t="s">
        <v>24476</v>
      </c>
      <c r="E6113" t="s">
        <v>14059</v>
      </c>
      <c r="F6113" t="s">
        <v>1324</v>
      </c>
      <c r="G6113" t="s">
        <v>42</v>
      </c>
      <c r="H6113">
        <v>0</v>
      </c>
      <c r="I6113">
        <v>0</v>
      </c>
      <c r="J6113">
        <v>0</v>
      </c>
      <c r="K6113" t="s">
        <v>24477</v>
      </c>
    </row>
    <row r="6114" spans="1:11" x14ac:dyDescent="0.3">
      <c r="A6114" t="s">
        <v>24478</v>
      </c>
      <c r="C6114" t="s">
        <v>13</v>
      </c>
      <c r="D6114" t="s">
        <v>24479</v>
      </c>
      <c r="E6114" t="s">
        <v>23964</v>
      </c>
      <c r="F6114" t="s">
        <v>16</v>
      </c>
      <c r="G6114" t="s">
        <v>264</v>
      </c>
      <c r="H6114">
        <v>0</v>
      </c>
      <c r="I6114">
        <v>0</v>
      </c>
      <c r="J6114">
        <v>0</v>
      </c>
      <c r="K6114" t="s">
        <v>24480</v>
      </c>
    </row>
    <row r="6115" spans="1:11" x14ac:dyDescent="0.3">
      <c r="A6115" t="s">
        <v>24481</v>
      </c>
      <c r="C6115" t="s">
        <v>558</v>
      </c>
      <c r="D6115" t="s">
        <v>24482</v>
      </c>
      <c r="E6115" t="s">
        <v>19698</v>
      </c>
      <c r="F6115" t="s">
        <v>16</v>
      </c>
      <c r="G6115" t="s">
        <v>42</v>
      </c>
      <c r="H6115">
        <v>0</v>
      </c>
      <c r="I6115">
        <v>0</v>
      </c>
      <c r="J6115">
        <v>0</v>
      </c>
      <c r="K6115" t="s">
        <v>24483</v>
      </c>
    </row>
    <row r="6116" spans="1:11" x14ac:dyDescent="0.3">
      <c r="A6116" t="s">
        <v>24484</v>
      </c>
      <c r="B6116" t="s">
        <v>24485</v>
      </c>
      <c r="C6116" t="s">
        <v>20</v>
      </c>
      <c r="D6116" t="s">
        <v>24486</v>
      </c>
      <c r="E6116" t="s">
        <v>14059</v>
      </c>
      <c r="F6116" t="s">
        <v>16</v>
      </c>
      <c r="G6116" t="s">
        <v>4671</v>
      </c>
      <c r="H6116">
        <v>0</v>
      </c>
      <c r="I6116">
        <v>0</v>
      </c>
      <c r="J6116">
        <v>0</v>
      </c>
      <c r="K6116" t="s">
        <v>24487</v>
      </c>
    </row>
    <row r="6117" spans="1:11" x14ac:dyDescent="0.3">
      <c r="A6117" t="s">
        <v>24488</v>
      </c>
      <c r="B6117" t="s">
        <v>24489</v>
      </c>
      <c r="C6117" t="s">
        <v>20</v>
      </c>
      <c r="D6117" t="s">
        <v>24490</v>
      </c>
      <c r="E6117" t="s">
        <v>14059</v>
      </c>
      <c r="F6117" t="s">
        <v>16</v>
      </c>
      <c r="G6117" t="s">
        <v>3479</v>
      </c>
      <c r="H6117">
        <v>0</v>
      </c>
      <c r="I6117">
        <v>0</v>
      </c>
      <c r="J6117">
        <v>0</v>
      </c>
      <c r="K6117" t="s">
        <v>24491</v>
      </c>
    </row>
    <row r="6118" spans="1:11" x14ac:dyDescent="0.3">
      <c r="A6118" t="s">
        <v>24492</v>
      </c>
      <c r="C6118" t="s">
        <v>27</v>
      </c>
      <c r="D6118" t="s">
        <v>24493</v>
      </c>
      <c r="E6118" t="s">
        <v>1867</v>
      </c>
      <c r="F6118" t="s">
        <v>1845</v>
      </c>
      <c r="G6118" t="s">
        <v>42</v>
      </c>
      <c r="H6118">
        <v>0</v>
      </c>
      <c r="I6118">
        <v>0</v>
      </c>
      <c r="J6118">
        <v>0</v>
      </c>
      <c r="K6118" t="s">
        <v>24494</v>
      </c>
    </row>
    <row r="6119" spans="1:11" x14ac:dyDescent="0.3">
      <c r="A6119" t="s">
        <v>24495</v>
      </c>
      <c r="B6119" t="s">
        <v>24496</v>
      </c>
      <c r="C6119" t="s">
        <v>27</v>
      </c>
      <c r="D6119" t="s">
        <v>24497</v>
      </c>
      <c r="E6119" t="s">
        <v>1867</v>
      </c>
      <c r="F6119" t="s">
        <v>1947</v>
      </c>
      <c r="G6119" t="s">
        <v>42</v>
      </c>
      <c r="H6119">
        <v>0</v>
      </c>
      <c r="I6119">
        <v>0</v>
      </c>
      <c r="J6119">
        <v>0</v>
      </c>
      <c r="K6119" t="s">
        <v>24498</v>
      </c>
    </row>
    <row r="6120" spans="1:11" x14ac:dyDescent="0.3">
      <c r="A6120" t="s">
        <v>24499</v>
      </c>
      <c r="B6120" t="s">
        <v>24500</v>
      </c>
      <c r="C6120" t="s">
        <v>20</v>
      </c>
      <c r="D6120" t="s">
        <v>24501</v>
      </c>
      <c r="E6120" t="s">
        <v>14059</v>
      </c>
      <c r="F6120" t="s">
        <v>3769</v>
      </c>
      <c r="G6120" t="s">
        <v>3858</v>
      </c>
      <c r="H6120">
        <v>0</v>
      </c>
      <c r="I6120">
        <v>0</v>
      </c>
      <c r="J6120">
        <v>0</v>
      </c>
      <c r="K6120" t="s">
        <v>24502</v>
      </c>
    </row>
    <row r="6121" spans="1:11" x14ac:dyDescent="0.3">
      <c r="A6121" t="s">
        <v>24503</v>
      </c>
      <c r="B6121" t="s">
        <v>24504</v>
      </c>
      <c r="C6121" t="s">
        <v>20</v>
      </c>
      <c r="D6121" t="s">
        <v>24505</v>
      </c>
      <c r="E6121" t="s">
        <v>14059</v>
      </c>
      <c r="F6121" t="s">
        <v>755</v>
      </c>
      <c r="G6121" t="s">
        <v>42</v>
      </c>
      <c r="H6121">
        <v>0</v>
      </c>
      <c r="I6121">
        <v>0</v>
      </c>
      <c r="J6121">
        <v>0</v>
      </c>
      <c r="K6121" t="s">
        <v>24506</v>
      </c>
    </row>
    <row r="6122" spans="1:11" x14ac:dyDescent="0.3">
      <c r="A6122" t="s">
        <v>24507</v>
      </c>
      <c r="B6122" t="s">
        <v>24508</v>
      </c>
      <c r="C6122" t="s">
        <v>20</v>
      </c>
      <c r="D6122" t="s">
        <v>24509</v>
      </c>
      <c r="E6122" t="s">
        <v>22</v>
      </c>
      <c r="F6122" t="s">
        <v>9527</v>
      </c>
      <c r="G6122" t="s">
        <v>42</v>
      </c>
      <c r="H6122">
        <v>0</v>
      </c>
      <c r="I6122">
        <v>0</v>
      </c>
      <c r="J6122">
        <v>0</v>
      </c>
      <c r="K6122" t="s">
        <v>24510</v>
      </c>
    </row>
    <row r="6123" spans="1:11" x14ac:dyDescent="0.3">
      <c r="A6123" t="s">
        <v>24511</v>
      </c>
      <c r="B6123" t="s">
        <v>24512</v>
      </c>
      <c r="C6123" t="s">
        <v>27</v>
      </c>
      <c r="D6123" t="s">
        <v>24513</v>
      </c>
      <c r="E6123" t="s">
        <v>1867</v>
      </c>
      <c r="F6123" t="s">
        <v>716</v>
      </c>
      <c r="G6123" t="s">
        <v>42</v>
      </c>
      <c r="H6123">
        <v>0</v>
      </c>
      <c r="I6123">
        <v>0</v>
      </c>
      <c r="J6123">
        <v>0</v>
      </c>
      <c r="K6123" t="s">
        <v>24514</v>
      </c>
    </row>
    <row r="6124" spans="1:11" x14ac:dyDescent="0.3">
      <c r="A6124" t="s">
        <v>24515</v>
      </c>
      <c r="C6124" t="s">
        <v>27</v>
      </c>
      <c r="D6124" t="s">
        <v>24516</v>
      </c>
      <c r="E6124" t="s">
        <v>1867</v>
      </c>
      <c r="F6124" t="s">
        <v>2111</v>
      </c>
      <c r="G6124" t="s">
        <v>42</v>
      </c>
      <c r="H6124">
        <v>0</v>
      </c>
      <c r="I6124">
        <v>0</v>
      </c>
      <c r="J6124">
        <v>0</v>
      </c>
      <c r="K6124" t="s">
        <v>24517</v>
      </c>
    </row>
    <row r="6125" spans="1:11" x14ac:dyDescent="0.3">
      <c r="A6125" t="s">
        <v>24518</v>
      </c>
      <c r="B6125" t="s">
        <v>24519</v>
      </c>
      <c r="C6125" t="s">
        <v>13</v>
      </c>
      <c r="D6125" t="s">
        <v>24520</v>
      </c>
      <c r="E6125" t="s">
        <v>23964</v>
      </c>
      <c r="F6125" t="s">
        <v>16</v>
      </c>
      <c r="G6125" t="s">
        <v>1710</v>
      </c>
      <c r="H6125">
        <v>0</v>
      </c>
      <c r="I6125">
        <v>0</v>
      </c>
      <c r="J6125">
        <v>0</v>
      </c>
      <c r="K6125" t="s">
        <v>24521</v>
      </c>
    </row>
    <row r="6126" spans="1:11" x14ac:dyDescent="0.3">
      <c r="A6126" t="s">
        <v>24522</v>
      </c>
      <c r="B6126" t="s">
        <v>24523</v>
      </c>
      <c r="C6126" t="s">
        <v>13</v>
      </c>
      <c r="D6126" t="s">
        <v>24524</v>
      </c>
      <c r="E6126" t="s">
        <v>23964</v>
      </c>
      <c r="F6126" t="s">
        <v>2720</v>
      </c>
      <c r="G6126" t="s">
        <v>3235</v>
      </c>
      <c r="H6126">
        <v>0</v>
      </c>
      <c r="I6126">
        <v>0</v>
      </c>
      <c r="J6126">
        <v>0</v>
      </c>
      <c r="K6126" t="s">
        <v>24525</v>
      </c>
    </row>
    <row r="6127" spans="1:11" x14ac:dyDescent="0.3">
      <c r="A6127" t="s">
        <v>24526</v>
      </c>
      <c r="B6127" t="s">
        <v>24527</v>
      </c>
      <c r="C6127" t="s">
        <v>13</v>
      </c>
      <c r="D6127" t="s">
        <v>24528</v>
      </c>
      <c r="E6127" t="s">
        <v>23964</v>
      </c>
      <c r="F6127" t="s">
        <v>16</v>
      </c>
      <c r="G6127" t="s">
        <v>7236</v>
      </c>
      <c r="H6127">
        <v>0</v>
      </c>
      <c r="I6127">
        <v>0</v>
      </c>
      <c r="J6127">
        <v>0</v>
      </c>
      <c r="K6127" t="s">
        <v>24529</v>
      </c>
    </row>
    <row r="6128" spans="1:11" x14ac:dyDescent="0.3">
      <c r="A6128" t="s">
        <v>24530</v>
      </c>
      <c r="B6128" t="s">
        <v>24531</v>
      </c>
      <c r="C6128" t="s">
        <v>558</v>
      </c>
      <c r="D6128" t="s">
        <v>24532</v>
      </c>
      <c r="E6128" t="s">
        <v>19698</v>
      </c>
      <c r="F6128" t="s">
        <v>17508</v>
      </c>
      <c r="G6128" t="s">
        <v>24533</v>
      </c>
      <c r="H6128">
        <v>0</v>
      </c>
      <c r="I6128">
        <v>0</v>
      </c>
      <c r="J6128">
        <v>0</v>
      </c>
      <c r="K6128" t="s">
        <v>24534</v>
      </c>
    </row>
    <row r="6129" spans="1:11" x14ac:dyDescent="0.3">
      <c r="A6129" t="s">
        <v>24535</v>
      </c>
      <c r="B6129" t="s">
        <v>24536</v>
      </c>
      <c r="C6129" t="s">
        <v>13</v>
      </c>
      <c r="D6129" t="s">
        <v>24537</v>
      </c>
      <c r="E6129" t="s">
        <v>23964</v>
      </c>
      <c r="F6129" t="s">
        <v>16</v>
      </c>
      <c r="G6129" t="s">
        <v>9108</v>
      </c>
      <c r="H6129">
        <v>0</v>
      </c>
      <c r="I6129">
        <v>0</v>
      </c>
      <c r="J6129">
        <v>0</v>
      </c>
      <c r="K6129" t="s">
        <v>24538</v>
      </c>
    </row>
    <row r="6130" spans="1:11" x14ac:dyDescent="0.3">
      <c r="A6130" t="s">
        <v>24539</v>
      </c>
      <c r="B6130" t="s">
        <v>24540</v>
      </c>
      <c r="C6130" t="s">
        <v>558</v>
      </c>
      <c r="D6130" t="s">
        <v>24541</v>
      </c>
      <c r="E6130" t="s">
        <v>560</v>
      </c>
      <c r="F6130" t="s">
        <v>1638</v>
      </c>
      <c r="G6130" t="s">
        <v>42</v>
      </c>
      <c r="H6130">
        <v>0</v>
      </c>
      <c r="I6130">
        <v>0</v>
      </c>
      <c r="J6130">
        <v>0</v>
      </c>
      <c r="K6130" t="s">
        <v>24542</v>
      </c>
    </row>
    <row r="6131" spans="1:11" x14ac:dyDescent="0.3">
      <c r="A6131" t="s">
        <v>24543</v>
      </c>
      <c r="B6131" t="s">
        <v>24544</v>
      </c>
      <c r="C6131" t="s">
        <v>558</v>
      </c>
      <c r="D6131" t="s">
        <v>24545</v>
      </c>
      <c r="E6131" t="s">
        <v>895</v>
      </c>
      <c r="F6131" t="s">
        <v>16</v>
      </c>
      <c r="G6131" t="s">
        <v>12956</v>
      </c>
      <c r="H6131">
        <v>0</v>
      </c>
      <c r="I6131">
        <v>0</v>
      </c>
      <c r="J6131">
        <v>0</v>
      </c>
      <c r="K6131" t="s">
        <v>24546</v>
      </c>
    </row>
    <row r="6132" spans="1:11" x14ac:dyDescent="0.3">
      <c r="A6132" t="s">
        <v>24547</v>
      </c>
      <c r="B6132" t="s">
        <v>24548</v>
      </c>
      <c r="C6132" t="s">
        <v>20</v>
      </c>
      <c r="D6132" t="s">
        <v>24549</v>
      </c>
      <c r="E6132" t="s">
        <v>22</v>
      </c>
      <c r="F6132" t="s">
        <v>2919</v>
      </c>
      <c r="G6132" t="s">
        <v>269</v>
      </c>
      <c r="H6132">
        <v>0</v>
      </c>
      <c r="I6132">
        <v>0</v>
      </c>
      <c r="J6132">
        <v>0</v>
      </c>
      <c r="K6132" t="s">
        <v>24550</v>
      </c>
    </row>
    <row r="6133" spans="1:11" x14ac:dyDescent="0.3">
      <c r="A6133" t="s">
        <v>24551</v>
      </c>
      <c r="B6133" t="s">
        <v>24552</v>
      </c>
      <c r="C6133" t="s">
        <v>558</v>
      </c>
      <c r="D6133" t="s">
        <v>24553</v>
      </c>
      <c r="E6133" t="s">
        <v>895</v>
      </c>
      <c r="F6133" t="s">
        <v>16</v>
      </c>
      <c r="G6133" t="s">
        <v>22095</v>
      </c>
      <c r="H6133">
        <v>0</v>
      </c>
      <c r="I6133">
        <v>0</v>
      </c>
      <c r="J6133">
        <v>0</v>
      </c>
      <c r="K6133" t="s">
        <v>24554</v>
      </c>
    </row>
    <row r="6134" spans="1:11" x14ac:dyDescent="0.3">
      <c r="A6134" t="s">
        <v>24555</v>
      </c>
      <c r="C6134" t="s">
        <v>20</v>
      </c>
      <c r="D6134" t="s">
        <v>24556</v>
      </c>
      <c r="E6134" t="s">
        <v>14059</v>
      </c>
      <c r="F6134" t="s">
        <v>16</v>
      </c>
      <c r="G6134" t="s">
        <v>7717</v>
      </c>
      <c r="H6134">
        <v>0</v>
      </c>
      <c r="I6134">
        <v>0</v>
      </c>
      <c r="J6134">
        <v>0</v>
      </c>
      <c r="K6134" t="s">
        <v>24557</v>
      </c>
    </row>
    <row r="6135" spans="1:11" x14ac:dyDescent="0.3">
      <c r="A6135" t="s">
        <v>24558</v>
      </c>
      <c r="B6135" t="s">
        <v>24559</v>
      </c>
      <c r="C6135" t="s">
        <v>1159</v>
      </c>
      <c r="D6135" t="s">
        <v>24560</v>
      </c>
      <c r="E6135" t="s">
        <v>2421</v>
      </c>
      <c r="F6135" t="s">
        <v>16</v>
      </c>
      <c r="G6135" t="s">
        <v>8377</v>
      </c>
      <c r="H6135">
        <v>0</v>
      </c>
      <c r="I6135">
        <v>0</v>
      </c>
      <c r="J6135">
        <v>0</v>
      </c>
      <c r="K6135" t="s">
        <v>24561</v>
      </c>
    </row>
    <row r="6136" spans="1:11" x14ac:dyDescent="0.3">
      <c r="A6136" t="s">
        <v>24562</v>
      </c>
      <c r="B6136" t="s">
        <v>24563</v>
      </c>
      <c r="C6136" t="s">
        <v>558</v>
      </c>
      <c r="D6136" t="s">
        <v>24564</v>
      </c>
      <c r="E6136" t="s">
        <v>895</v>
      </c>
      <c r="F6136" t="s">
        <v>10275</v>
      </c>
      <c r="G6136" t="s">
        <v>42</v>
      </c>
      <c r="H6136">
        <v>0</v>
      </c>
      <c r="I6136">
        <v>0</v>
      </c>
      <c r="J6136">
        <v>0</v>
      </c>
      <c r="K6136" t="s">
        <v>24565</v>
      </c>
    </row>
    <row r="6137" spans="1:11" x14ac:dyDescent="0.3">
      <c r="A6137" t="s">
        <v>24566</v>
      </c>
      <c r="C6137" t="s">
        <v>558</v>
      </c>
      <c r="D6137" t="s">
        <v>24567</v>
      </c>
      <c r="E6137" t="s">
        <v>754</v>
      </c>
      <c r="F6137" t="s">
        <v>41</v>
      </c>
      <c r="G6137" t="s">
        <v>42</v>
      </c>
      <c r="H6137">
        <v>0</v>
      </c>
      <c r="I6137">
        <v>0</v>
      </c>
      <c r="J6137">
        <v>0</v>
      </c>
      <c r="K6137" t="s">
        <v>24568</v>
      </c>
    </row>
    <row r="6138" spans="1:11" x14ac:dyDescent="0.3">
      <c r="A6138" t="s">
        <v>24569</v>
      </c>
      <c r="B6138" t="s">
        <v>24570</v>
      </c>
      <c r="C6138" t="s">
        <v>20</v>
      </c>
      <c r="D6138" t="s">
        <v>24571</v>
      </c>
      <c r="E6138" t="s">
        <v>14059</v>
      </c>
      <c r="F6138" t="s">
        <v>16</v>
      </c>
      <c r="G6138" t="s">
        <v>3235</v>
      </c>
      <c r="H6138">
        <v>0</v>
      </c>
      <c r="I6138">
        <v>0</v>
      </c>
      <c r="J6138">
        <v>0</v>
      </c>
      <c r="K6138" t="s">
        <v>24572</v>
      </c>
    </row>
    <row r="6139" spans="1:11" x14ac:dyDescent="0.3">
      <c r="A6139" t="s">
        <v>24573</v>
      </c>
      <c r="C6139" t="s">
        <v>20</v>
      </c>
      <c r="D6139" t="s">
        <v>24574</v>
      </c>
      <c r="E6139" t="s">
        <v>14059</v>
      </c>
      <c r="F6139" t="s">
        <v>16</v>
      </c>
      <c r="G6139" t="s">
        <v>5569</v>
      </c>
      <c r="H6139">
        <v>0</v>
      </c>
      <c r="I6139">
        <v>0</v>
      </c>
      <c r="J6139">
        <v>0</v>
      </c>
      <c r="K6139" t="s">
        <v>24575</v>
      </c>
    </row>
    <row r="6140" spans="1:11" x14ac:dyDescent="0.3">
      <c r="A6140" t="s">
        <v>24576</v>
      </c>
      <c r="C6140" t="s">
        <v>20</v>
      </c>
      <c r="D6140" t="s">
        <v>24577</v>
      </c>
      <c r="E6140" t="s">
        <v>14059</v>
      </c>
      <c r="F6140" t="s">
        <v>13789</v>
      </c>
      <c r="G6140" t="s">
        <v>42</v>
      </c>
      <c r="H6140">
        <v>0</v>
      </c>
      <c r="I6140">
        <v>0</v>
      </c>
      <c r="J6140">
        <v>0</v>
      </c>
      <c r="K6140" t="s">
        <v>24578</v>
      </c>
    </row>
    <row r="6141" spans="1:11" x14ac:dyDescent="0.3">
      <c r="A6141" t="s">
        <v>24579</v>
      </c>
      <c r="B6141" t="s">
        <v>24580</v>
      </c>
      <c r="C6141" t="s">
        <v>147</v>
      </c>
      <c r="D6141" t="s">
        <v>24581</v>
      </c>
      <c r="E6141" t="s">
        <v>4768</v>
      </c>
      <c r="F6141" t="s">
        <v>7555</v>
      </c>
      <c r="G6141" t="s">
        <v>42</v>
      </c>
      <c r="H6141">
        <v>0</v>
      </c>
      <c r="I6141">
        <v>0</v>
      </c>
      <c r="J6141">
        <v>0</v>
      </c>
      <c r="K6141" t="s">
        <v>24582</v>
      </c>
    </row>
    <row r="6142" spans="1:11" x14ac:dyDescent="0.3">
      <c r="A6142" t="s">
        <v>24583</v>
      </c>
      <c r="B6142" t="s">
        <v>24584</v>
      </c>
      <c r="C6142" t="s">
        <v>20</v>
      </c>
      <c r="D6142" t="s">
        <v>24585</v>
      </c>
      <c r="E6142" t="s">
        <v>14059</v>
      </c>
      <c r="F6142" t="s">
        <v>1678</v>
      </c>
      <c r="G6142" t="s">
        <v>42</v>
      </c>
      <c r="H6142">
        <v>0</v>
      </c>
      <c r="I6142">
        <v>0</v>
      </c>
      <c r="J6142">
        <v>0</v>
      </c>
      <c r="K6142" t="s">
        <v>24586</v>
      </c>
    </row>
    <row r="6143" spans="1:11" x14ac:dyDescent="0.3">
      <c r="A6143" t="s">
        <v>24587</v>
      </c>
      <c r="B6143" t="s">
        <v>24588</v>
      </c>
      <c r="C6143" t="s">
        <v>558</v>
      </c>
      <c r="D6143" t="s">
        <v>24589</v>
      </c>
      <c r="E6143" t="s">
        <v>1472</v>
      </c>
      <c r="F6143" t="s">
        <v>11456</v>
      </c>
      <c r="G6143" t="s">
        <v>42</v>
      </c>
      <c r="H6143">
        <v>0</v>
      </c>
      <c r="I6143">
        <v>0</v>
      </c>
      <c r="J6143">
        <v>0</v>
      </c>
      <c r="K6143" t="s">
        <v>24590</v>
      </c>
    </row>
    <row r="6144" spans="1:11" x14ac:dyDescent="0.3">
      <c r="A6144" t="s">
        <v>24591</v>
      </c>
      <c r="B6144" t="s">
        <v>24592</v>
      </c>
      <c r="C6144" t="s">
        <v>20</v>
      </c>
      <c r="D6144" t="s">
        <v>24593</v>
      </c>
      <c r="E6144" t="s">
        <v>14059</v>
      </c>
      <c r="F6144" t="s">
        <v>8797</v>
      </c>
      <c r="G6144" t="s">
        <v>4856</v>
      </c>
      <c r="H6144">
        <v>0</v>
      </c>
      <c r="I6144">
        <v>0</v>
      </c>
      <c r="J6144">
        <v>0</v>
      </c>
      <c r="K6144" t="s">
        <v>24594</v>
      </c>
    </row>
    <row r="6145" spans="1:11" x14ac:dyDescent="0.3">
      <c r="A6145" t="s">
        <v>24595</v>
      </c>
      <c r="B6145" t="s">
        <v>24596</v>
      </c>
      <c r="C6145" t="s">
        <v>13</v>
      </c>
      <c r="D6145" t="s">
        <v>24597</v>
      </c>
      <c r="E6145" t="s">
        <v>23964</v>
      </c>
      <c r="F6145" t="s">
        <v>7594</v>
      </c>
      <c r="G6145" t="s">
        <v>42</v>
      </c>
      <c r="H6145">
        <v>0</v>
      </c>
      <c r="I6145">
        <v>0</v>
      </c>
      <c r="J6145">
        <v>0</v>
      </c>
      <c r="K6145" t="s">
        <v>24598</v>
      </c>
    </row>
    <row r="6146" spans="1:11" x14ac:dyDescent="0.3">
      <c r="A6146" t="s">
        <v>24599</v>
      </c>
      <c r="B6146" t="s">
        <v>24600</v>
      </c>
      <c r="C6146" t="s">
        <v>27</v>
      </c>
      <c r="D6146" t="s">
        <v>24601</v>
      </c>
      <c r="E6146" t="s">
        <v>1867</v>
      </c>
      <c r="F6146" t="s">
        <v>16</v>
      </c>
      <c r="G6146" t="s">
        <v>1899</v>
      </c>
      <c r="H6146">
        <v>0</v>
      </c>
      <c r="I6146">
        <v>0</v>
      </c>
      <c r="J6146">
        <v>0</v>
      </c>
      <c r="K6146" t="s">
        <v>24602</v>
      </c>
    </row>
    <row r="6147" spans="1:11" x14ac:dyDescent="0.3">
      <c r="A6147" t="s">
        <v>24603</v>
      </c>
      <c r="B6147" t="s">
        <v>24604</v>
      </c>
      <c r="C6147" t="s">
        <v>27</v>
      </c>
      <c r="D6147" t="s">
        <v>24605</v>
      </c>
      <c r="E6147" t="s">
        <v>1867</v>
      </c>
      <c r="F6147" t="s">
        <v>2956</v>
      </c>
      <c r="G6147" t="s">
        <v>42</v>
      </c>
      <c r="H6147">
        <v>0</v>
      </c>
      <c r="I6147">
        <v>0</v>
      </c>
      <c r="J6147">
        <v>0</v>
      </c>
      <c r="K6147" t="s">
        <v>24606</v>
      </c>
    </row>
    <row r="6148" spans="1:11" x14ac:dyDescent="0.3">
      <c r="A6148" t="s">
        <v>24607</v>
      </c>
      <c r="B6148" t="s">
        <v>24608</v>
      </c>
      <c r="C6148" t="s">
        <v>27</v>
      </c>
      <c r="D6148" t="s">
        <v>24609</v>
      </c>
      <c r="E6148" t="s">
        <v>1867</v>
      </c>
      <c r="F6148" t="s">
        <v>16</v>
      </c>
      <c r="G6148" t="s">
        <v>12342</v>
      </c>
      <c r="H6148">
        <v>0</v>
      </c>
      <c r="I6148">
        <v>0</v>
      </c>
      <c r="J6148">
        <v>0</v>
      </c>
      <c r="K6148" t="s">
        <v>24610</v>
      </c>
    </row>
    <row r="6149" spans="1:11" x14ac:dyDescent="0.3">
      <c r="A6149" t="s">
        <v>24611</v>
      </c>
      <c r="B6149" t="s">
        <v>24612</v>
      </c>
      <c r="C6149" t="s">
        <v>20</v>
      </c>
      <c r="D6149" t="s">
        <v>24613</v>
      </c>
      <c r="E6149" t="s">
        <v>22</v>
      </c>
      <c r="F6149" t="s">
        <v>3769</v>
      </c>
      <c r="G6149" t="s">
        <v>42</v>
      </c>
      <c r="H6149">
        <v>0</v>
      </c>
      <c r="I6149">
        <v>0</v>
      </c>
      <c r="J6149">
        <v>0</v>
      </c>
      <c r="K6149" t="s">
        <v>24614</v>
      </c>
    </row>
    <row r="6150" spans="1:11" x14ac:dyDescent="0.3">
      <c r="A6150" t="s">
        <v>24615</v>
      </c>
      <c r="B6150" t="s">
        <v>24616</v>
      </c>
      <c r="C6150" t="s">
        <v>27</v>
      </c>
      <c r="D6150" t="s">
        <v>24617</v>
      </c>
      <c r="E6150" t="s">
        <v>1867</v>
      </c>
      <c r="F6150" t="s">
        <v>16</v>
      </c>
      <c r="G6150" t="s">
        <v>3103</v>
      </c>
      <c r="H6150">
        <v>0</v>
      </c>
      <c r="I6150">
        <v>0</v>
      </c>
      <c r="J6150">
        <v>0</v>
      </c>
      <c r="K6150" t="s">
        <v>24618</v>
      </c>
    </row>
    <row r="6151" spans="1:11" x14ac:dyDescent="0.3">
      <c r="A6151" t="s">
        <v>24619</v>
      </c>
      <c r="B6151" t="s">
        <v>24620</v>
      </c>
      <c r="C6151" t="s">
        <v>13</v>
      </c>
      <c r="D6151" t="s">
        <v>24621</v>
      </c>
      <c r="E6151" t="s">
        <v>23964</v>
      </c>
      <c r="F6151" t="s">
        <v>2354</v>
      </c>
      <c r="G6151" t="s">
        <v>42</v>
      </c>
      <c r="H6151">
        <v>0</v>
      </c>
      <c r="I6151">
        <v>0</v>
      </c>
      <c r="J6151">
        <v>0</v>
      </c>
      <c r="K6151" t="s">
        <v>24622</v>
      </c>
    </row>
    <row r="6152" spans="1:11" x14ac:dyDescent="0.3">
      <c r="A6152" t="s">
        <v>24623</v>
      </c>
      <c r="B6152" t="s">
        <v>24624</v>
      </c>
      <c r="C6152" t="s">
        <v>466</v>
      </c>
      <c r="D6152" t="s">
        <v>24625</v>
      </c>
      <c r="E6152" t="s">
        <v>5396</v>
      </c>
      <c r="F6152" t="s">
        <v>16</v>
      </c>
      <c r="G6152" t="s">
        <v>1439</v>
      </c>
      <c r="H6152">
        <v>0</v>
      </c>
      <c r="I6152">
        <v>0</v>
      </c>
      <c r="J6152">
        <v>0</v>
      </c>
      <c r="K6152" t="s">
        <v>24626</v>
      </c>
    </row>
    <row r="6153" spans="1:11" x14ac:dyDescent="0.3">
      <c r="A6153" t="s">
        <v>24627</v>
      </c>
      <c r="B6153" t="s">
        <v>24628</v>
      </c>
      <c r="C6153" t="s">
        <v>558</v>
      </c>
      <c r="D6153" t="s">
        <v>24629</v>
      </c>
      <c r="E6153" t="s">
        <v>560</v>
      </c>
      <c r="F6153" t="s">
        <v>16</v>
      </c>
      <c r="G6153" t="s">
        <v>17857</v>
      </c>
      <c r="H6153">
        <v>0</v>
      </c>
      <c r="I6153">
        <v>0</v>
      </c>
      <c r="J6153">
        <v>0</v>
      </c>
      <c r="K6153" t="s">
        <v>24630</v>
      </c>
    </row>
    <row r="6154" spans="1:11" x14ac:dyDescent="0.3">
      <c r="A6154" t="s">
        <v>24631</v>
      </c>
      <c r="B6154" t="s">
        <v>24632</v>
      </c>
      <c r="C6154" t="s">
        <v>558</v>
      </c>
      <c r="D6154" t="s">
        <v>24633</v>
      </c>
      <c r="E6154" t="s">
        <v>1472</v>
      </c>
      <c r="F6154" t="s">
        <v>7799</v>
      </c>
      <c r="G6154" t="s">
        <v>777</v>
      </c>
      <c r="H6154">
        <v>0</v>
      </c>
      <c r="I6154">
        <v>0</v>
      </c>
      <c r="J6154">
        <v>0</v>
      </c>
      <c r="K6154" t="s">
        <v>24634</v>
      </c>
    </row>
    <row r="6155" spans="1:11" x14ac:dyDescent="0.3">
      <c r="A6155" t="s">
        <v>24635</v>
      </c>
      <c r="C6155" t="s">
        <v>558</v>
      </c>
      <c r="D6155" t="s">
        <v>24636</v>
      </c>
      <c r="E6155" t="s">
        <v>754</v>
      </c>
      <c r="F6155" t="s">
        <v>16</v>
      </c>
      <c r="G6155" t="s">
        <v>24637</v>
      </c>
      <c r="H6155">
        <v>0</v>
      </c>
      <c r="I6155">
        <v>0</v>
      </c>
      <c r="J6155">
        <v>0</v>
      </c>
      <c r="K6155" t="s">
        <v>24638</v>
      </c>
    </row>
    <row r="6156" spans="1:11" x14ac:dyDescent="0.3">
      <c r="A6156" t="s">
        <v>24639</v>
      </c>
      <c r="C6156" t="s">
        <v>558</v>
      </c>
      <c r="D6156" t="s">
        <v>24640</v>
      </c>
      <c r="E6156" t="s">
        <v>1090</v>
      </c>
      <c r="F6156" t="s">
        <v>16</v>
      </c>
      <c r="G6156" t="s">
        <v>9663</v>
      </c>
      <c r="H6156">
        <v>0</v>
      </c>
      <c r="I6156">
        <v>0</v>
      </c>
      <c r="J6156">
        <v>0</v>
      </c>
      <c r="K6156" t="s">
        <v>24641</v>
      </c>
    </row>
    <row r="6157" spans="1:11" x14ac:dyDescent="0.3">
      <c r="A6157" t="s">
        <v>24642</v>
      </c>
      <c r="C6157" t="s">
        <v>558</v>
      </c>
      <c r="D6157" t="s">
        <v>24643</v>
      </c>
      <c r="E6157" t="s">
        <v>1472</v>
      </c>
      <c r="F6157" t="s">
        <v>16</v>
      </c>
      <c r="G6157" t="s">
        <v>16621</v>
      </c>
      <c r="H6157">
        <v>0</v>
      </c>
      <c r="I6157">
        <v>0</v>
      </c>
      <c r="J6157">
        <v>0</v>
      </c>
      <c r="K6157" t="s">
        <v>24644</v>
      </c>
    </row>
    <row r="6158" spans="1:11" x14ac:dyDescent="0.3">
      <c r="A6158" t="s">
        <v>24645</v>
      </c>
      <c r="C6158" t="s">
        <v>558</v>
      </c>
      <c r="D6158" t="s">
        <v>24646</v>
      </c>
      <c r="E6158" t="s">
        <v>1472</v>
      </c>
      <c r="F6158" t="s">
        <v>16</v>
      </c>
      <c r="G6158" t="s">
        <v>14419</v>
      </c>
      <c r="H6158">
        <v>0</v>
      </c>
      <c r="I6158">
        <v>0</v>
      </c>
      <c r="J6158">
        <v>0</v>
      </c>
      <c r="K6158" t="s">
        <v>24647</v>
      </c>
    </row>
    <row r="6159" spans="1:11" x14ac:dyDescent="0.3">
      <c r="A6159" t="s">
        <v>24648</v>
      </c>
      <c r="C6159" t="s">
        <v>558</v>
      </c>
      <c r="D6159" t="s">
        <v>24649</v>
      </c>
      <c r="E6159" t="s">
        <v>1472</v>
      </c>
      <c r="F6159" t="s">
        <v>16</v>
      </c>
      <c r="G6159" t="s">
        <v>4960</v>
      </c>
      <c r="H6159">
        <v>0</v>
      </c>
      <c r="I6159">
        <v>0</v>
      </c>
      <c r="J6159">
        <v>0</v>
      </c>
      <c r="K6159" t="s">
        <v>24650</v>
      </c>
    </row>
    <row r="6160" spans="1:11" x14ac:dyDescent="0.3">
      <c r="A6160" t="s">
        <v>24651</v>
      </c>
      <c r="B6160" t="s">
        <v>24652</v>
      </c>
      <c r="C6160" t="s">
        <v>147</v>
      </c>
      <c r="D6160" t="s">
        <v>24653</v>
      </c>
      <c r="E6160" t="s">
        <v>4768</v>
      </c>
      <c r="F6160" t="s">
        <v>1135</v>
      </c>
      <c r="G6160" t="s">
        <v>42</v>
      </c>
      <c r="H6160">
        <v>0</v>
      </c>
      <c r="I6160">
        <v>0</v>
      </c>
      <c r="J6160">
        <v>0</v>
      </c>
      <c r="K6160" t="s">
        <v>24654</v>
      </c>
    </row>
    <row r="6161" spans="1:11" x14ac:dyDescent="0.3">
      <c r="A6161" t="s">
        <v>24655</v>
      </c>
      <c r="C6161" t="s">
        <v>558</v>
      </c>
      <c r="D6161" t="s">
        <v>24656</v>
      </c>
      <c r="E6161" t="s">
        <v>1472</v>
      </c>
      <c r="F6161" t="s">
        <v>16</v>
      </c>
      <c r="G6161" t="s">
        <v>16416</v>
      </c>
      <c r="H6161">
        <v>0</v>
      </c>
      <c r="I6161">
        <v>0</v>
      </c>
      <c r="J6161">
        <v>0</v>
      </c>
      <c r="K6161" t="s">
        <v>24657</v>
      </c>
    </row>
    <row r="6162" spans="1:11" x14ac:dyDescent="0.3">
      <c r="A6162" t="s">
        <v>24658</v>
      </c>
      <c r="B6162" t="s">
        <v>24659</v>
      </c>
      <c r="C6162" t="s">
        <v>558</v>
      </c>
      <c r="D6162" t="s">
        <v>24660</v>
      </c>
      <c r="E6162" t="s">
        <v>1472</v>
      </c>
      <c r="F6162" t="s">
        <v>16</v>
      </c>
      <c r="G6162" t="s">
        <v>21602</v>
      </c>
      <c r="H6162">
        <v>0</v>
      </c>
      <c r="I6162">
        <v>0</v>
      </c>
      <c r="J6162">
        <v>0</v>
      </c>
      <c r="K6162" t="s">
        <v>24661</v>
      </c>
    </row>
    <row r="6163" spans="1:11" x14ac:dyDescent="0.3">
      <c r="A6163" t="s">
        <v>24662</v>
      </c>
      <c r="B6163" t="s">
        <v>24663</v>
      </c>
      <c r="C6163" t="s">
        <v>558</v>
      </c>
      <c r="D6163" t="s">
        <v>24664</v>
      </c>
      <c r="E6163" t="s">
        <v>1472</v>
      </c>
      <c r="F6163" t="s">
        <v>16</v>
      </c>
      <c r="G6163" t="s">
        <v>9279</v>
      </c>
      <c r="H6163">
        <v>0</v>
      </c>
      <c r="I6163">
        <v>0</v>
      </c>
      <c r="J6163">
        <v>0</v>
      </c>
      <c r="K6163" t="s">
        <v>24665</v>
      </c>
    </row>
    <row r="6164" spans="1:11" x14ac:dyDescent="0.3">
      <c r="A6164" t="s">
        <v>24666</v>
      </c>
      <c r="C6164" t="s">
        <v>558</v>
      </c>
      <c r="D6164" t="s">
        <v>10210</v>
      </c>
      <c r="E6164" t="s">
        <v>754</v>
      </c>
      <c r="F6164" t="s">
        <v>41</v>
      </c>
      <c r="G6164" t="s">
        <v>42</v>
      </c>
      <c r="H6164">
        <v>0</v>
      </c>
      <c r="I6164">
        <v>0</v>
      </c>
      <c r="J6164">
        <v>0</v>
      </c>
      <c r="K6164" t="s">
        <v>24667</v>
      </c>
    </row>
    <row r="6165" spans="1:11" x14ac:dyDescent="0.3">
      <c r="A6165" t="s">
        <v>24668</v>
      </c>
      <c r="B6165" t="s">
        <v>24669</v>
      </c>
      <c r="C6165" t="s">
        <v>558</v>
      </c>
      <c r="D6165" t="s">
        <v>24670</v>
      </c>
      <c r="E6165" t="s">
        <v>1122</v>
      </c>
      <c r="F6165" t="s">
        <v>1531</v>
      </c>
      <c r="G6165" t="s">
        <v>42</v>
      </c>
      <c r="H6165">
        <v>0</v>
      </c>
      <c r="I6165">
        <v>0</v>
      </c>
      <c r="J6165">
        <v>0</v>
      </c>
      <c r="K6165" t="s">
        <v>24671</v>
      </c>
    </row>
    <row r="6166" spans="1:11" x14ac:dyDescent="0.3">
      <c r="A6166" t="s">
        <v>24672</v>
      </c>
      <c r="C6166" t="s">
        <v>558</v>
      </c>
      <c r="D6166" t="s">
        <v>10210</v>
      </c>
      <c r="E6166" t="s">
        <v>754</v>
      </c>
      <c r="F6166" t="s">
        <v>41</v>
      </c>
      <c r="G6166" t="s">
        <v>42</v>
      </c>
      <c r="H6166">
        <v>0</v>
      </c>
      <c r="I6166">
        <v>0</v>
      </c>
      <c r="J6166">
        <v>0</v>
      </c>
      <c r="K6166" t="s">
        <v>24673</v>
      </c>
    </row>
    <row r="6167" spans="1:11" x14ac:dyDescent="0.3">
      <c r="A6167" t="s">
        <v>24674</v>
      </c>
      <c r="B6167" t="s">
        <v>24675</v>
      </c>
      <c r="C6167" t="s">
        <v>558</v>
      </c>
      <c r="D6167" t="s">
        <v>24676</v>
      </c>
      <c r="E6167" t="s">
        <v>754</v>
      </c>
      <c r="F6167" t="s">
        <v>1247</v>
      </c>
      <c r="G6167" t="s">
        <v>9519</v>
      </c>
      <c r="H6167">
        <v>0</v>
      </c>
      <c r="I6167">
        <v>0</v>
      </c>
      <c r="J6167">
        <v>0</v>
      </c>
      <c r="K6167" t="s">
        <v>24677</v>
      </c>
    </row>
    <row r="6168" spans="1:11" x14ac:dyDescent="0.3">
      <c r="A6168" t="s">
        <v>24678</v>
      </c>
      <c r="C6168" t="s">
        <v>558</v>
      </c>
      <c r="D6168" t="s">
        <v>24679</v>
      </c>
      <c r="E6168" t="s">
        <v>754</v>
      </c>
      <c r="F6168" t="s">
        <v>16</v>
      </c>
      <c r="G6168" t="s">
        <v>12703</v>
      </c>
      <c r="H6168">
        <v>0</v>
      </c>
      <c r="I6168">
        <v>0</v>
      </c>
      <c r="J6168">
        <v>0</v>
      </c>
      <c r="K6168" t="s">
        <v>24680</v>
      </c>
    </row>
    <row r="6169" spans="1:11" x14ac:dyDescent="0.3">
      <c r="A6169" t="s">
        <v>24681</v>
      </c>
      <c r="B6169" t="s">
        <v>24682</v>
      </c>
      <c r="C6169" t="s">
        <v>558</v>
      </c>
      <c r="D6169" t="s">
        <v>24683</v>
      </c>
      <c r="E6169" t="s">
        <v>754</v>
      </c>
      <c r="F6169" t="s">
        <v>16</v>
      </c>
      <c r="G6169" t="s">
        <v>35</v>
      </c>
      <c r="H6169">
        <v>0</v>
      </c>
      <c r="I6169">
        <v>0</v>
      </c>
      <c r="J6169">
        <v>0</v>
      </c>
      <c r="K6169" t="s">
        <v>24684</v>
      </c>
    </row>
    <row r="6170" spans="1:11" x14ac:dyDescent="0.3">
      <c r="A6170" t="s">
        <v>24685</v>
      </c>
      <c r="B6170" t="s">
        <v>24686</v>
      </c>
      <c r="C6170" t="s">
        <v>20</v>
      </c>
      <c r="D6170" t="s">
        <v>24687</v>
      </c>
      <c r="E6170" t="s">
        <v>22</v>
      </c>
      <c r="F6170" t="s">
        <v>16</v>
      </c>
      <c r="G6170" t="s">
        <v>2026</v>
      </c>
      <c r="H6170">
        <v>0</v>
      </c>
      <c r="I6170">
        <v>0</v>
      </c>
      <c r="J6170">
        <v>0</v>
      </c>
      <c r="K6170" t="s">
        <v>24688</v>
      </c>
    </row>
    <row r="6171" spans="1:11" x14ac:dyDescent="0.3">
      <c r="A6171" t="s">
        <v>24689</v>
      </c>
      <c r="B6171" t="s">
        <v>24690</v>
      </c>
      <c r="C6171" t="s">
        <v>558</v>
      </c>
      <c r="D6171" t="s">
        <v>24691</v>
      </c>
      <c r="E6171" t="s">
        <v>754</v>
      </c>
      <c r="F6171" t="s">
        <v>8797</v>
      </c>
      <c r="G6171" t="s">
        <v>42</v>
      </c>
      <c r="H6171">
        <v>0</v>
      </c>
      <c r="I6171">
        <v>0</v>
      </c>
      <c r="J6171">
        <v>0</v>
      </c>
      <c r="K6171" t="s">
        <v>24692</v>
      </c>
    </row>
    <row r="6172" spans="1:11" x14ac:dyDescent="0.3">
      <c r="A6172" t="s">
        <v>24693</v>
      </c>
      <c r="B6172" t="s">
        <v>24694</v>
      </c>
      <c r="C6172" t="s">
        <v>20</v>
      </c>
      <c r="D6172" t="s">
        <v>24695</v>
      </c>
      <c r="E6172" t="s">
        <v>14059</v>
      </c>
      <c r="F6172" t="s">
        <v>11456</v>
      </c>
      <c r="G6172" t="s">
        <v>42</v>
      </c>
      <c r="H6172">
        <v>0</v>
      </c>
      <c r="I6172">
        <v>0</v>
      </c>
      <c r="J6172">
        <v>0</v>
      </c>
      <c r="K6172" t="s">
        <v>24696</v>
      </c>
    </row>
    <row r="6173" spans="1:11" x14ac:dyDescent="0.3">
      <c r="A6173" t="s">
        <v>24697</v>
      </c>
      <c r="C6173" t="s">
        <v>558</v>
      </c>
      <c r="D6173" t="s">
        <v>24698</v>
      </c>
      <c r="E6173" t="s">
        <v>1462</v>
      </c>
      <c r="F6173" t="s">
        <v>16</v>
      </c>
      <c r="G6173" t="s">
        <v>2613</v>
      </c>
      <c r="H6173">
        <v>0</v>
      </c>
      <c r="I6173">
        <v>0</v>
      </c>
      <c r="J6173">
        <v>0</v>
      </c>
      <c r="K6173" t="s">
        <v>24699</v>
      </c>
    </row>
    <row r="6174" spans="1:11" x14ac:dyDescent="0.3">
      <c r="A6174" t="s">
        <v>24700</v>
      </c>
      <c r="B6174" t="s">
        <v>24701</v>
      </c>
      <c r="C6174" t="s">
        <v>558</v>
      </c>
      <c r="D6174" t="s">
        <v>24702</v>
      </c>
      <c r="E6174" t="s">
        <v>754</v>
      </c>
      <c r="F6174" t="s">
        <v>41</v>
      </c>
      <c r="G6174" t="s">
        <v>42</v>
      </c>
      <c r="H6174">
        <v>0</v>
      </c>
      <c r="I6174">
        <v>0</v>
      </c>
      <c r="J6174">
        <v>0</v>
      </c>
      <c r="K6174" t="s">
        <v>24703</v>
      </c>
    </row>
    <row r="6175" spans="1:11" x14ac:dyDescent="0.3">
      <c r="A6175" t="s">
        <v>24704</v>
      </c>
      <c r="B6175" t="s">
        <v>24705</v>
      </c>
      <c r="C6175" t="s">
        <v>558</v>
      </c>
      <c r="D6175" t="s">
        <v>24706</v>
      </c>
      <c r="E6175" t="s">
        <v>1472</v>
      </c>
      <c r="F6175" t="s">
        <v>2835</v>
      </c>
      <c r="G6175" t="s">
        <v>42</v>
      </c>
      <c r="H6175">
        <v>0</v>
      </c>
      <c r="I6175">
        <v>0</v>
      </c>
      <c r="J6175">
        <v>0</v>
      </c>
      <c r="K6175" t="s">
        <v>24707</v>
      </c>
    </row>
    <row r="6176" spans="1:11" x14ac:dyDescent="0.3">
      <c r="A6176" t="s">
        <v>24708</v>
      </c>
      <c r="B6176" t="s">
        <v>24709</v>
      </c>
      <c r="C6176" t="s">
        <v>13</v>
      </c>
      <c r="D6176" t="s">
        <v>24710</v>
      </c>
      <c r="E6176" t="s">
        <v>23964</v>
      </c>
      <c r="F6176" t="s">
        <v>755</v>
      </c>
      <c r="G6176" t="s">
        <v>42</v>
      </c>
      <c r="H6176">
        <v>0</v>
      </c>
      <c r="I6176">
        <v>0</v>
      </c>
      <c r="J6176">
        <v>0</v>
      </c>
      <c r="K6176" t="s">
        <v>24711</v>
      </c>
    </row>
    <row r="6177" spans="1:11" x14ac:dyDescent="0.3">
      <c r="A6177" t="s">
        <v>24712</v>
      </c>
      <c r="B6177" t="s">
        <v>24713</v>
      </c>
      <c r="C6177" t="s">
        <v>20</v>
      </c>
      <c r="D6177" t="s">
        <v>24714</v>
      </c>
      <c r="E6177" t="s">
        <v>14059</v>
      </c>
      <c r="F6177" t="s">
        <v>2286</v>
      </c>
      <c r="G6177" t="s">
        <v>42</v>
      </c>
      <c r="H6177">
        <v>0</v>
      </c>
      <c r="I6177">
        <v>0</v>
      </c>
      <c r="J6177">
        <v>0</v>
      </c>
      <c r="K6177" t="s">
        <v>24715</v>
      </c>
    </row>
    <row r="6178" spans="1:11" x14ac:dyDescent="0.3">
      <c r="A6178" t="s">
        <v>24716</v>
      </c>
      <c r="C6178" t="s">
        <v>20</v>
      </c>
      <c r="D6178" t="s">
        <v>24717</v>
      </c>
      <c r="E6178" t="s">
        <v>14059</v>
      </c>
      <c r="F6178" t="s">
        <v>16</v>
      </c>
      <c r="G6178" t="s">
        <v>822</v>
      </c>
      <c r="H6178">
        <v>0</v>
      </c>
      <c r="I6178">
        <v>0</v>
      </c>
      <c r="J6178">
        <v>0</v>
      </c>
      <c r="K6178" t="s">
        <v>24718</v>
      </c>
    </row>
    <row r="6179" spans="1:11" x14ac:dyDescent="0.3">
      <c r="A6179" t="s">
        <v>24719</v>
      </c>
      <c r="B6179" t="s">
        <v>24720</v>
      </c>
      <c r="C6179" t="s">
        <v>13</v>
      </c>
      <c r="D6179" t="s">
        <v>24721</v>
      </c>
      <c r="E6179" t="s">
        <v>15</v>
      </c>
      <c r="F6179" t="s">
        <v>16</v>
      </c>
      <c r="G6179" t="s">
        <v>566</v>
      </c>
      <c r="H6179">
        <v>0</v>
      </c>
      <c r="I6179">
        <v>0</v>
      </c>
      <c r="J6179">
        <v>0</v>
      </c>
      <c r="K6179" t="s">
        <v>24722</v>
      </c>
    </row>
    <row r="6180" spans="1:11" x14ac:dyDescent="0.3">
      <c r="A6180" t="s">
        <v>24723</v>
      </c>
      <c r="B6180" t="s">
        <v>24724</v>
      </c>
      <c r="C6180" t="s">
        <v>147</v>
      </c>
      <c r="D6180" t="s">
        <v>24725</v>
      </c>
      <c r="E6180" t="s">
        <v>4768</v>
      </c>
      <c r="F6180" t="s">
        <v>3764</v>
      </c>
      <c r="G6180" t="s">
        <v>42</v>
      </c>
      <c r="H6180">
        <v>0</v>
      </c>
      <c r="I6180">
        <v>0</v>
      </c>
      <c r="J6180">
        <v>0</v>
      </c>
      <c r="K6180" t="s">
        <v>24726</v>
      </c>
    </row>
    <row r="6181" spans="1:11" x14ac:dyDescent="0.3">
      <c r="A6181" t="s">
        <v>24727</v>
      </c>
      <c r="C6181" t="s">
        <v>20</v>
      </c>
      <c r="D6181" t="s">
        <v>24728</v>
      </c>
      <c r="E6181" t="s">
        <v>14059</v>
      </c>
      <c r="F6181" t="s">
        <v>16</v>
      </c>
      <c r="G6181" t="s">
        <v>4574</v>
      </c>
      <c r="H6181">
        <v>0</v>
      </c>
      <c r="I6181">
        <v>0</v>
      </c>
      <c r="J6181">
        <v>0</v>
      </c>
      <c r="K6181" t="s">
        <v>24729</v>
      </c>
    </row>
    <row r="6182" spans="1:11" x14ac:dyDescent="0.3">
      <c r="A6182" t="s">
        <v>24730</v>
      </c>
      <c r="C6182" t="s">
        <v>20</v>
      </c>
      <c r="D6182" t="s">
        <v>24731</v>
      </c>
      <c r="E6182" t="s">
        <v>14059</v>
      </c>
      <c r="F6182" t="s">
        <v>16</v>
      </c>
      <c r="G6182" t="s">
        <v>879</v>
      </c>
      <c r="H6182">
        <v>0</v>
      </c>
      <c r="I6182">
        <v>0</v>
      </c>
      <c r="J6182">
        <v>0</v>
      </c>
      <c r="K6182" t="s">
        <v>24732</v>
      </c>
    </row>
    <row r="6183" spans="1:11" x14ac:dyDescent="0.3">
      <c r="A6183" t="s">
        <v>24733</v>
      </c>
      <c r="B6183" t="s">
        <v>24734</v>
      </c>
      <c r="C6183" t="s">
        <v>20</v>
      </c>
      <c r="D6183" t="s">
        <v>24735</v>
      </c>
      <c r="E6183" t="s">
        <v>14059</v>
      </c>
      <c r="F6183" t="s">
        <v>16</v>
      </c>
      <c r="G6183" t="s">
        <v>1434</v>
      </c>
      <c r="H6183">
        <v>0</v>
      </c>
      <c r="I6183">
        <v>0</v>
      </c>
      <c r="J6183">
        <v>0</v>
      </c>
      <c r="K6183" t="s">
        <v>24736</v>
      </c>
    </row>
    <row r="6184" spans="1:11" x14ac:dyDescent="0.3">
      <c r="A6184" t="s">
        <v>24737</v>
      </c>
      <c r="B6184" t="s">
        <v>24738</v>
      </c>
      <c r="C6184" t="s">
        <v>466</v>
      </c>
      <c r="D6184" t="s">
        <v>24739</v>
      </c>
      <c r="E6184" t="s">
        <v>5396</v>
      </c>
      <c r="F6184" t="s">
        <v>16</v>
      </c>
      <c r="G6184" t="s">
        <v>10738</v>
      </c>
      <c r="H6184">
        <v>0</v>
      </c>
      <c r="I6184">
        <v>0</v>
      </c>
      <c r="J6184">
        <v>0</v>
      </c>
      <c r="K6184" t="s">
        <v>24740</v>
      </c>
    </row>
    <row r="6185" spans="1:11" x14ac:dyDescent="0.3">
      <c r="A6185" t="s">
        <v>24741</v>
      </c>
      <c r="B6185" t="s">
        <v>24742</v>
      </c>
      <c r="C6185" t="s">
        <v>20</v>
      </c>
      <c r="D6185" t="s">
        <v>24743</v>
      </c>
      <c r="E6185" t="s">
        <v>14059</v>
      </c>
      <c r="F6185" t="s">
        <v>16</v>
      </c>
      <c r="G6185" t="s">
        <v>4993</v>
      </c>
      <c r="H6185">
        <v>0</v>
      </c>
      <c r="I6185">
        <v>0</v>
      </c>
      <c r="J6185">
        <v>0</v>
      </c>
      <c r="K6185" t="s">
        <v>24744</v>
      </c>
    </row>
    <row r="6186" spans="1:11" x14ac:dyDescent="0.3">
      <c r="A6186" t="s">
        <v>24745</v>
      </c>
      <c r="B6186" t="s">
        <v>24746</v>
      </c>
      <c r="C6186" t="s">
        <v>558</v>
      </c>
      <c r="D6186" t="s">
        <v>24747</v>
      </c>
      <c r="E6186" t="s">
        <v>1472</v>
      </c>
      <c r="F6186" t="s">
        <v>3267</v>
      </c>
      <c r="G6186" t="s">
        <v>42</v>
      </c>
      <c r="H6186">
        <v>0</v>
      </c>
      <c r="I6186">
        <v>0</v>
      </c>
      <c r="J6186">
        <v>0</v>
      </c>
      <c r="K6186" t="s">
        <v>24748</v>
      </c>
    </row>
    <row r="6187" spans="1:11" x14ac:dyDescent="0.3">
      <c r="A6187" t="s">
        <v>24749</v>
      </c>
      <c r="B6187" t="s">
        <v>24750</v>
      </c>
      <c r="C6187" t="s">
        <v>20</v>
      </c>
      <c r="D6187" t="s">
        <v>24751</v>
      </c>
      <c r="E6187" t="s">
        <v>14059</v>
      </c>
      <c r="F6187" t="s">
        <v>4875</v>
      </c>
      <c r="G6187" t="s">
        <v>42</v>
      </c>
      <c r="H6187">
        <v>0</v>
      </c>
      <c r="I6187">
        <v>0</v>
      </c>
      <c r="J6187">
        <v>0</v>
      </c>
      <c r="K6187" t="s">
        <v>24752</v>
      </c>
    </row>
    <row r="6188" spans="1:11" x14ac:dyDescent="0.3">
      <c r="A6188" t="s">
        <v>24753</v>
      </c>
      <c r="B6188" t="s">
        <v>24754</v>
      </c>
      <c r="C6188" t="s">
        <v>20</v>
      </c>
      <c r="D6188" t="s">
        <v>24755</v>
      </c>
      <c r="E6188" t="s">
        <v>14059</v>
      </c>
      <c r="F6188" t="s">
        <v>1646</v>
      </c>
      <c r="G6188" t="s">
        <v>42</v>
      </c>
      <c r="H6188">
        <v>0</v>
      </c>
      <c r="I6188">
        <v>0</v>
      </c>
      <c r="J6188">
        <v>0</v>
      </c>
      <c r="K6188" t="s">
        <v>24756</v>
      </c>
    </row>
    <row r="6189" spans="1:11" x14ac:dyDescent="0.3">
      <c r="A6189" t="s">
        <v>24757</v>
      </c>
      <c r="B6189" t="s">
        <v>24758</v>
      </c>
      <c r="C6189" t="s">
        <v>147</v>
      </c>
      <c r="D6189" t="s">
        <v>24759</v>
      </c>
      <c r="E6189" t="s">
        <v>4768</v>
      </c>
      <c r="F6189" t="s">
        <v>8684</v>
      </c>
      <c r="G6189" t="s">
        <v>42</v>
      </c>
      <c r="H6189">
        <v>0</v>
      </c>
      <c r="I6189">
        <v>0</v>
      </c>
      <c r="J6189">
        <v>0</v>
      </c>
      <c r="K6189" t="s">
        <v>24760</v>
      </c>
    </row>
    <row r="6190" spans="1:11" x14ac:dyDescent="0.3">
      <c r="A6190" t="s">
        <v>24761</v>
      </c>
      <c r="B6190" t="s">
        <v>24762</v>
      </c>
      <c r="C6190" t="s">
        <v>20</v>
      </c>
      <c r="D6190" t="s">
        <v>24763</v>
      </c>
      <c r="E6190" t="s">
        <v>14059</v>
      </c>
      <c r="F6190" t="s">
        <v>5406</v>
      </c>
      <c r="G6190" t="s">
        <v>42</v>
      </c>
      <c r="H6190">
        <v>0</v>
      </c>
      <c r="I6190">
        <v>0</v>
      </c>
      <c r="J6190">
        <v>0</v>
      </c>
      <c r="K6190" t="s">
        <v>24764</v>
      </c>
    </row>
    <row r="6191" spans="1:11" x14ac:dyDescent="0.3">
      <c r="A6191" t="s">
        <v>24765</v>
      </c>
      <c r="C6191" t="s">
        <v>27</v>
      </c>
      <c r="D6191" t="s">
        <v>24766</v>
      </c>
      <c r="E6191" t="s">
        <v>1867</v>
      </c>
      <c r="F6191" t="s">
        <v>11510</v>
      </c>
      <c r="G6191" t="s">
        <v>42</v>
      </c>
      <c r="H6191">
        <v>0</v>
      </c>
      <c r="I6191">
        <v>0</v>
      </c>
      <c r="J6191">
        <v>0</v>
      </c>
      <c r="K6191" t="s">
        <v>24767</v>
      </c>
    </row>
    <row r="6192" spans="1:11" x14ac:dyDescent="0.3">
      <c r="A6192" t="s">
        <v>24768</v>
      </c>
      <c r="C6192" t="s">
        <v>27</v>
      </c>
      <c r="D6192" t="s">
        <v>24769</v>
      </c>
      <c r="E6192" t="s">
        <v>1867</v>
      </c>
      <c r="F6192" t="s">
        <v>16</v>
      </c>
      <c r="G6192" t="s">
        <v>11920</v>
      </c>
      <c r="H6192">
        <v>0</v>
      </c>
      <c r="I6192">
        <v>0</v>
      </c>
      <c r="J6192">
        <v>0</v>
      </c>
      <c r="K6192" t="s">
        <v>24770</v>
      </c>
    </row>
    <row r="6193" spans="1:11" x14ac:dyDescent="0.3">
      <c r="A6193" t="s">
        <v>24771</v>
      </c>
      <c r="B6193" t="s">
        <v>24772</v>
      </c>
      <c r="C6193" t="s">
        <v>13</v>
      </c>
      <c r="D6193" t="s">
        <v>24773</v>
      </c>
      <c r="E6193" t="s">
        <v>23964</v>
      </c>
      <c r="F6193" t="s">
        <v>16</v>
      </c>
      <c r="G6193" t="s">
        <v>5649</v>
      </c>
      <c r="H6193">
        <v>0</v>
      </c>
      <c r="I6193">
        <v>0</v>
      </c>
      <c r="J6193">
        <v>0</v>
      </c>
      <c r="K6193" t="s">
        <v>24774</v>
      </c>
    </row>
    <row r="6194" spans="1:11" x14ac:dyDescent="0.3">
      <c r="A6194" t="s">
        <v>24775</v>
      </c>
      <c r="C6194" t="s">
        <v>558</v>
      </c>
      <c r="D6194" t="s">
        <v>24776</v>
      </c>
      <c r="E6194" t="s">
        <v>560</v>
      </c>
      <c r="F6194" t="s">
        <v>16</v>
      </c>
      <c r="G6194" t="s">
        <v>214</v>
      </c>
      <c r="H6194">
        <v>0</v>
      </c>
      <c r="I6194">
        <v>0</v>
      </c>
      <c r="J6194">
        <v>0</v>
      </c>
      <c r="K6194" t="s">
        <v>24777</v>
      </c>
    </row>
    <row r="6195" spans="1:11" x14ac:dyDescent="0.3">
      <c r="A6195" t="s">
        <v>24778</v>
      </c>
      <c r="C6195" t="s">
        <v>558</v>
      </c>
      <c r="D6195" t="s">
        <v>24779</v>
      </c>
      <c r="E6195" t="s">
        <v>1472</v>
      </c>
      <c r="F6195" t="s">
        <v>22697</v>
      </c>
      <c r="G6195" t="s">
        <v>42</v>
      </c>
      <c r="H6195">
        <v>0</v>
      </c>
      <c r="I6195">
        <v>0</v>
      </c>
      <c r="J6195">
        <v>0</v>
      </c>
      <c r="K6195" t="s">
        <v>24780</v>
      </c>
    </row>
    <row r="6196" spans="1:11" x14ac:dyDescent="0.3">
      <c r="A6196" t="s">
        <v>24781</v>
      </c>
      <c r="B6196" t="s">
        <v>24782</v>
      </c>
      <c r="C6196" t="s">
        <v>558</v>
      </c>
      <c r="D6196" t="s">
        <v>24783</v>
      </c>
      <c r="E6196" t="s">
        <v>1472</v>
      </c>
      <c r="F6196" t="s">
        <v>3484</v>
      </c>
      <c r="G6196" t="s">
        <v>42</v>
      </c>
      <c r="H6196">
        <v>0</v>
      </c>
      <c r="I6196">
        <v>0</v>
      </c>
      <c r="J6196">
        <v>0</v>
      </c>
      <c r="K6196" t="s">
        <v>24784</v>
      </c>
    </row>
    <row r="6197" spans="1:11" x14ac:dyDescent="0.3">
      <c r="A6197" t="s">
        <v>24785</v>
      </c>
      <c r="B6197" t="s">
        <v>24786</v>
      </c>
      <c r="C6197" t="s">
        <v>558</v>
      </c>
      <c r="D6197" t="s">
        <v>24787</v>
      </c>
      <c r="E6197" t="s">
        <v>1472</v>
      </c>
      <c r="F6197" t="s">
        <v>2354</v>
      </c>
      <c r="G6197" t="s">
        <v>42</v>
      </c>
      <c r="H6197">
        <v>0</v>
      </c>
      <c r="I6197">
        <v>0</v>
      </c>
      <c r="J6197">
        <v>0</v>
      </c>
      <c r="K6197" t="s">
        <v>24788</v>
      </c>
    </row>
    <row r="6198" spans="1:11" x14ac:dyDescent="0.3">
      <c r="A6198" t="s">
        <v>24789</v>
      </c>
      <c r="B6198" t="s">
        <v>24790</v>
      </c>
      <c r="C6198" t="s">
        <v>558</v>
      </c>
      <c r="D6198" t="s">
        <v>24791</v>
      </c>
      <c r="E6198" t="s">
        <v>2102</v>
      </c>
      <c r="F6198" t="s">
        <v>16</v>
      </c>
      <c r="G6198" t="s">
        <v>6920</v>
      </c>
      <c r="H6198">
        <v>0</v>
      </c>
      <c r="I6198">
        <v>0</v>
      </c>
      <c r="J6198">
        <v>0</v>
      </c>
      <c r="K6198" t="s">
        <v>24792</v>
      </c>
    </row>
    <row r="6199" spans="1:11" x14ac:dyDescent="0.3">
      <c r="A6199" t="s">
        <v>24793</v>
      </c>
      <c r="B6199" t="s">
        <v>24794</v>
      </c>
      <c r="C6199" t="s">
        <v>558</v>
      </c>
      <c r="D6199" t="s">
        <v>24795</v>
      </c>
      <c r="E6199" t="s">
        <v>754</v>
      </c>
      <c r="F6199" t="s">
        <v>10253</v>
      </c>
      <c r="G6199" t="s">
        <v>42</v>
      </c>
      <c r="H6199">
        <v>0</v>
      </c>
      <c r="I6199">
        <v>0</v>
      </c>
      <c r="J6199">
        <v>0</v>
      </c>
      <c r="K6199" t="s">
        <v>24796</v>
      </c>
    </row>
    <row r="6200" spans="1:11" x14ac:dyDescent="0.3">
      <c r="A6200" t="s">
        <v>24797</v>
      </c>
      <c r="C6200" t="s">
        <v>1159</v>
      </c>
      <c r="D6200" t="s">
        <v>24798</v>
      </c>
      <c r="E6200" t="s">
        <v>2421</v>
      </c>
      <c r="F6200" t="s">
        <v>16</v>
      </c>
      <c r="G6200" t="s">
        <v>42</v>
      </c>
      <c r="H6200">
        <v>0</v>
      </c>
      <c r="I6200">
        <v>0</v>
      </c>
      <c r="J6200">
        <v>0</v>
      </c>
      <c r="K6200" t="s">
        <v>24799</v>
      </c>
    </row>
    <row r="6201" spans="1:11" x14ac:dyDescent="0.3">
      <c r="A6201" t="s">
        <v>24800</v>
      </c>
      <c r="B6201" t="s">
        <v>24801</v>
      </c>
      <c r="C6201" t="s">
        <v>558</v>
      </c>
      <c r="D6201" t="s">
        <v>24802</v>
      </c>
      <c r="E6201" t="s">
        <v>1462</v>
      </c>
      <c r="F6201" t="s">
        <v>16</v>
      </c>
      <c r="G6201" t="s">
        <v>8098</v>
      </c>
      <c r="H6201">
        <v>0</v>
      </c>
      <c r="I6201">
        <v>0</v>
      </c>
      <c r="J6201">
        <v>0</v>
      </c>
      <c r="K6201" t="s">
        <v>24803</v>
      </c>
    </row>
    <row r="6202" spans="1:11" x14ac:dyDescent="0.3">
      <c r="A6202" t="s">
        <v>24804</v>
      </c>
      <c r="B6202" t="s">
        <v>24805</v>
      </c>
      <c r="C6202" t="s">
        <v>13</v>
      </c>
      <c r="D6202" t="s">
        <v>24806</v>
      </c>
      <c r="E6202" t="s">
        <v>23964</v>
      </c>
      <c r="F6202" t="s">
        <v>11456</v>
      </c>
      <c r="G6202" t="s">
        <v>42</v>
      </c>
      <c r="H6202">
        <v>0</v>
      </c>
      <c r="I6202">
        <v>0</v>
      </c>
      <c r="J6202">
        <v>0</v>
      </c>
      <c r="K6202" t="s">
        <v>24807</v>
      </c>
    </row>
    <row r="6203" spans="1:11" x14ac:dyDescent="0.3">
      <c r="A6203" t="s">
        <v>24808</v>
      </c>
      <c r="B6203" t="s">
        <v>24809</v>
      </c>
      <c r="C6203" t="s">
        <v>558</v>
      </c>
      <c r="D6203" t="s">
        <v>24810</v>
      </c>
      <c r="E6203" t="s">
        <v>1122</v>
      </c>
      <c r="F6203" t="s">
        <v>7169</v>
      </c>
      <c r="G6203" t="s">
        <v>42</v>
      </c>
      <c r="H6203">
        <v>0</v>
      </c>
      <c r="I6203">
        <v>0</v>
      </c>
      <c r="J6203">
        <v>0</v>
      </c>
      <c r="K6203" t="s">
        <v>24811</v>
      </c>
    </row>
    <row r="6204" spans="1:11" x14ac:dyDescent="0.3">
      <c r="A6204" t="s">
        <v>24812</v>
      </c>
      <c r="C6204" t="s">
        <v>20</v>
      </c>
      <c r="D6204" t="s">
        <v>24813</v>
      </c>
      <c r="E6204" t="s">
        <v>14059</v>
      </c>
      <c r="F6204" t="s">
        <v>16</v>
      </c>
      <c r="G6204" t="s">
        <v>3163</v>
      </c>
      <c r="H6204">
        <v>0</v>
      </c>
      <c r="I6204">
        <v>0</v>
      </c>
      <c r="J6204">
        <v>0</v>
      </c>
      <c r="K6204" t="s">
        <v>24814</v>
      </c>
    </row>
    <row r="6205" spans="1:11" x14ac:dyDescent="0.3">
      <c r="A6205" t="s">
        <v>24815</v>
      </c>
      <c r="B6205" t="s">
        <v>24816</v>
      </c>
      <c r="C6205" t="s">
        <v>558</v>
      </c>
      <c r="D6205" t="s">
        <v>24817</v>
      </c>
      <c r="E6205" t="s">
        <v>1462</v>
      </c>
      <c r="F6205" t="s">
        <v>17187</v>
      </c>
      <c r="G6205" t="s">
        <v>42</v>
      </c>
      <c r="H6205">
        <v>0</v>
      </c>
      <c r="I6205">
        <v>0</v>
      </c>
      <c r="J6205">
        <v>0</v>
      </c>
      <c r="K6205" t="s">
        <v>24818</v>
      </c>
    </row>
    <row r="6206" spans="1:11" x14ac:dyDescent="0.3">
      <c r="A6206" t="s">
        <v>24819</v>
      </c>
      <c r="B6206" t="s">
        <v>24820</v>
      </c>
      <c r="C6206" t="s">
        <v>558</v>
      </c>
      <c r="D6206" t="s">
        <v>24821</v>
      </c>
      <c r="E6206" t="s">
        <v>1462</v>
      </c>
      <c r="F6206" t="s">
        <v>5340</v>
      </c>
      <c r="G6206" t="s">
        <v>42</v>
      </c>
      <c r="H6206">
        <v>0</v>
      </c>
      <c r="I6206">
        <v>0</v>
      </c>
      <c r="J6206">
        <v>0</v>
      </c>
      <c r="K6206" t="s">
        <v>24822</v>
      </c>
    </row>
    <row r="6207" spans="1:11" x14ac:dyDescent="0.3">
      <c r="A6207" t="s">
        <v>24823</v>
      </c>
      <c r="C6207" t="s">
        <v>558</v>
      </c>
      <c r="D6207" t="s">
        <v>24824</v>
      </c>
      <c r="E6207" t="s">
        <v>560</v>
      </c>
      <c r="F6207" t="s">
        <v>16</v>
      </c>
      <c r="G6207" t="s">
        <v>13539</v>
      </c>
      <c r="H6207">
        <v>0</v>
      </c>
      <c r="I6207">
        <v>0</v>
      </c>
      <c r="J6207">
        <v>0</v>
      </c>
      <c r="K6207" t="s">
        <v>24825</v>
      </c>
    </row>
    <row r="6208" spans="1:11" x14ac:dyDescent="0.3">
      <c r="A6208" t="s">
        <v>24826</v>
      </c>
      <c r="B6208" t="s">
        <v>24827</v>
      </c>
      <c r="C6208" t="s">
        <v>558</v>
      </c>
      <c r="D6208" t="s">
        <v>24828</v>
      </c>
      <c r="E6208" t="s">
        <v>630</v>
      </c>
      <c r="F6208" t="s">
        <v>16</v>
      </c>
      <c r="G6208" t="s">
        <v>9778</v>
      </c>
      <c r="H6208">
        <v>0</v>
      </c>
      <c r="I6208">
        <v>0</v>
      </c>
      <c r="J6208">
        <v>0</v>
      </c>
      <c r="K6208" t="s">
        <v>24829</v>
      </c>
    </row>
    <row r="6209" spans="1:11" x14ac:dyDescent="0.3">
      <c r="A6209" t="s">
        <v>24830</v>
      </c>
      <c r="B6209" t="s">
        <v>24831</v>
      </c>
      <c r="C6209" t="s">
        <v>13</v>
      </c>
      <c r="D6209" t="s">
        <v>24832</v>
      </c>
      <c r="E6209" t="s">
        <v>23964</v>
      </c>
      <c r="F6209" t="s">
        <v>24833</v>
      </c>
      <c r="G6209" t="s">
        <v>42</v>
      </c>
      <c r="H6209">
        <v>0</v>
      </c>
      <c r="I6209">
        <v>0</v>
      </c>
      <c r="J6209">
        <v>0</v>
      </c>
      <c r="K6209" t="s">
        <v>24834</v>
      </c>
    </row>
    <row r="6210" spans="1:11" x14ac:dyDescent="0.3">
      <c r="A6210" t="s">
        <v>24835</v>
      </c>
      <c r="C6210" t="s">
        <v>13</v>
      </c>
      <c r="D6210" t="e">
        <f>상향환기</f>
        <v>#NAME?</v>
      </c>
      <c r="E6210" t="s">
        <v>23964</v>
      </c>
      <c r="F6210" t="s">
        <v>1590</v>
      </c>
      <c r="G6210" t="s">
        <v>42</v>
      </c>
      <c r="H6210">
        <v>0</v>
      </c>
      <c r="I6210">
        <v>0</v>
      </c>
      <c r="J6210">
        <v>0</v>
      </c>
      <c r="K6210" t="s">
        <v>24836</v>
      </c>
    </row>
    <row r="6211" spans="1:11" x14ac:dyDescent="0.3">
      <c r="A6211" t="s">
        <v>24837</v>
      </c>
      <c r="B6211" t="s">
        <v>24838</v>
      </c>
      <c r="C6211" t="s">
        <v>27</v>
      </c>
      <c r="D6211" t="s">
        <v>24839</v>
      </c>
      <c r="E6211" t="s">
        <v>1867</v>
      </c>
      <c r="F6211" t="s">
        <v>7017</v>
      </c>
      <c r="G6211" t="s">
        <v>42</v>
      </c>
      <c r="H6211">
        <v>0</v>
      </c>
      <c r="I6211">
        <v>0</v>
      </c>
      <c r="J6211">
        <v>0</v>
      </c>
      <c r="K6211" t="s">
        <v>24840</v>
      </c>
    </row>
    <row r="6212" spans="1:11" x14ac:dyDescent="0.3">
      <c r="A6212" t="s">
        <v>24841</v>
      </c>
      <c r="C6212" t="s">
        <v>13</v>
      </c>
      <c r="D6212" t="e">
        <f>상향환기</f>
        <v>#NAME?</v>
      </c>
      <c r="E6212" t="s">
        <v>23964</v>
      </c>
      <c r="F6212" t="s">
        <v>3257</v>
      </c>
      <c r="G6212" t="s">
        <v>42</v>
      </c>
      <c r="H6212">
        <v>0</v>
      </c>
      <c r="I6212">
        <v>0</v>
      </c>
      <c r="J6212">
        <v>0</v>
      </c>
      <c r="K6212" t="s">
        <v>24842</v>
      </c>
    </row>
    <row r="6213" spans="1:11" x14ac:dyDescent="0.3">
      <c r="A6213" t="s">
        <v>24843</v>
      </c>
      <c r="B6213" t="s">
        <v>24844</v>
      </c>
      <c r="C6213" t="s">
        <v>13</v>
      </c>
      <c r="D6213" t="s">
        <v>24845</v>
      </c>
      <c r="E6213" t="s">
        <v>23964</v>
      </c>
      <c r="F6213" t="s">
        <v>10325</v>
      </c>
      <c r="G6213" t="s">
        <v>42</v>
      </c>
      <c r="H6213">
        <v>0</v>
      </c>
      <c r="I6213">
        <v>0</v>
      </c>
      <c r="J6213">
        <v>0</v>
      </c>
      <c r="K6213" t="s">
        <v>24846</v>
      </c>
    </row>
    <row r="6214" spans="1:11" x14ac:dyDescent="0.3">
      <c r="A6214" t="s">
        <v>24847</v>
      </c>
      <c r="B6214" t="s">
        <v>24848</v>
      </c>
      <c r="C6214" t="s">
        <v>558</v>
      </c>
      <c r="D6214" t="s">
        <v>24849</v>
      </c>
      <c r="E6214" t="s">
        <v>754</v>
      </c>
      <c r="F6214" t="s">
        <v>17320</v>
      </c>
      <c r="G6214" t="s">
        <v>12342</v>
      </c>
      <c r="H6214">
        <v>0</v>
      </c>
      <c r="I6214">
        <v>0</v>
      </c>
      <c r="J6214">
        <v>0</v>
      </c>
      <c r="K6214" t="s">
        <v>24850</v>
      </c>
    </row>
    <row r="6215" spans="1:11" x14ac:dyDescent="0.3">
      <c r="A6215" t="s">
        <v>24851</v>
      </c>
      <c r="C6215" t="s">
        <v>20</v>
      </c>
      <c r="D6215" t="s">
        <v>24852</v>
      </c>
      <c r="E6215" t="s">
        <v>22</v>
      </c>
      <c r="F6215" t="s">
        <v>4497</v>
      </c>
      <c r="G6215" t="s">
        <v>42</v>
      </c>
      <c r="H6215">
        <v>0</v>
      </c>
      <c r="I6215">
        <v>0</v>
      </c>
      <c r="J6215">
        <v>0</v>
      </c>
      <c r="K6215" t="s">
        <v>24853</v>
      </c>
    </row>
    <row r="6216" spans="1:11" x14ac:dyDescent="0.3">
      <c r="A6216" t="s">
        <v>24854</v>
      </c>
      <c r="B6216" t="s">
        <v>24855</v>
      </c>
      <c r="C6216" t="s">
        <v>20</v>
      </c>
      <c r="D6216" t="s">
        <v>24856</v>
      </c>
      <c r="E6216" t="s">
        <v>14059</v>
      </c>
      <c r="F6216" t="s">
        <v>16</v>
      </c>
      <c r="G6216" t="s">
        <v>12458</v>
      </c>
      <c r="H6216">
        <v>0</v>
      </c>
      <c r="I6216">
        <v>0</v>
      </c>
      <c r="J6216">
        <v>0</v>
      </c>
      <c r="K6216" t="s">
        <v>24857</v>
      </c>
    </row>
    <row r="6217" spans="1:11" x14ac:dyDescent="0.3">
      <c r="A6217" t="s">
        <v>24858</v>
      </c>
      <c r="B6217" t="s">
        <v>24859</v>
      </c>
      <c r="C6217" t="s">
        <v>13</v>
      </c>
      <c r="D6217" t="s">
        <v>24860</v>
      </c>
      <c r="E6217" t="s">
        <v>23964</v>
      </c>
      <c r="F6217" t="s">
        <v>16</v>
      </c>
      <c r="G6217" t="s">
        <v>20948</v>
      </c>
      <c r="H6217">
        <v>0</v>
      </c>
      <c r="I6217">
        <v>0</v>
      </c>
      <c r="J6217">
        <v>0</v>
      </c>
      <c r="K6217" t="s">
        <v>24861</v>
      </c>
    </row>
    <row r="6218" spans="1:11" x14ac:dyDescent="0.3">
      <c r="A6218" t="s">
        <v>24862</v>
      </c>
      <c r="C6218" t="s">
        <v>20</v>
      </c>
      <c r="D6218" t="s">
        <v>24863</v>
      </c>
      <c r="E6218" t="s">
        <v>14059</v>
      </c>
      <c r="F6218" t="s">
        <v>16</v>
      </c>
      <c r="G6218" t="s">
        <v>2853</v>
      </c>
      <c r="H6218">
        <v>0</v>
      </c>
      <c r="I6218">
        <v>0</v>
      </c>
      <c r="J6218">
        <v>0</v>
      </c>
      <c r="K6218" t="s">
        <v>24864</v>
      </c>
    </row>
    <row r="6219" spans="1:11" x14ac:dyDescent="0.3">
      <c r="A6219" t="s">
        <v>24865</v>
      </c>
      <c r="B6219" t="s">
        <v>24866</v>
      </c>
      <c r="C6219" t="s">
        <v>558</v>
      </c>
      <c r="D6219" t="s">
        <v>24867</v>
      </c>
      <c r="E6219" t="s">
        <v>560</v>
      </c>
      <c r="F6219" t="s">
        <v>16</v>
      </c>
      <c r="G6219" t="s">
        <v>23764</v>
      </c>
      <c r="H6219">
        <v>0</v>
      </c>
      <c r="I6219">
        <v>0</v>
      </c>
      <c r="J6219">
        <v>0</v>
      </c>
      <c r="K6219" t="s">
        <v>24868</v>
      </c>
    </row>
    <row r="6220" spans="1:11" x14ac:dyDescent="0.3">
      <c r="A6220" t="s">
        <v>24869</v>
      </c>
      <c r="B6220" t="s">
        <v>24870</v>
      </c>
      <c r="C6220" t="s">
        <v>558</v>
      </c>
      <c r="D6220" t="s">
        <v>24871</v>
      </c>
      <c r="E6220" t="s">
        <v>560</v>
      </c>
      <c r="F6220" t="s">
        <v>16</v>
      </c>
      <c r="G6220" t="s">
        <v>8776</v>
      </c>
      <c r="H6220">
        <v>0</v>
      </c>
      <c r="I6220">
        <v>0</v>
      </c>
      <c r="J6220">
        <v>0</v>
      </c>
      <c r="K6220" t="s">
        <v>24872</v>
      </c>
    </row>
    <row r="6221" spans="1:11" x14ac:dyDescent="0.3">
      <c r="A6221" t="s">
        <v>24873</v>
      </c>
      <c r="B6221" t="s">
        <v>24874</v>
      </c>
      <c r="C6221" t="s">
        <v>20</v>
      </c>
      <c r="D6221" t="s">
        <v>24875</v>
      </c>
      <c r="E6221" t="s">
        <v>14059</v>
      </c>
      <c r="F6221" t="s">
        <v>1506</v>
      </c>
      <c r="G6221" t="s">
        <v>42</v>
      </c>
      <c r="H6221">
        <v>0</v>
      </c>
      <c r="I6221">
        <v>0</v>
      </c>
      <c r="J6221">
        <v>0</v>
      </c>
      <c r="K6221" t="s">
        <v>24876</v>
      </c>
    </row>
    <row r="6222" spans="1:11" x14ac:dyDescent="0.3">
      <c r="A6222" t="s">
        <v>24877</v>
      </c>
      <c r="B6222" t="s">
        <v>24878</v>
      </c>
      <c r="C6222" t="s">
        <v>27</v>
      </c>
      <c r="D6222" t="s">
        <v>24879</v>
      </c>
      <c r="E6222" t="s">
        <v>29</v>
      </c>
      <c r="F6222" t="s">
        <v>41</v>
      </c>
      <c r="G6222" t="s">
        <v>42</v>
      </c>
      <c r="H6222">
        <v>0</v>
      </c>
      <c r="I6222">
        <v>0</v>
      </c>
      <c r="J6222">
        <v>0</v>
      </c>
      <c r="K6222" t="s">
        <v>24880</v>
      </c>
    </row>
    <row r="6223" spans="1:11" x14ac:dyDescent="0.3">
      <c r="A6223" t="s">
        <v>24881</v>
      </c>
      <c r="B6223" t="s">
        <v>24882</v>
      </c>
      <c r="C6223" t="s">
        <v>27</v>
      </c>
      <c r="D6223" t="s">
        <v>24883</v>
      </c>
      <c r="E6223" t="s">
        <v>1867</v>
      </c>
      <c r="F6223" t="s">
        <v>2835</v>
      </c>
      <c r="G6223" t="s">
        <v>42</v>
      </c>
      <c r="H6223">
        <v>0</v>
      </c>
      <c r="I6223">
        <v>0</v>
      </c>
      <c r="J6223">
        <v>0</v>
      </c>
      <c r="K6223" t="s">
        <v>24884</v>
      </c>
    </row>
    <row r="6224" spans="1:11" x14ac:dyDescent="0.3">
      <c r="A6224" t="s">
        <v>24885</v>
      </c>
      <c r="C6224" t="s">
        <v>27</v>
      </c>
      <c r="D6224" t="s">
        <v>24886</v>
      </c>
      <c r="E6224" t="s">
        <v>1867</v>
      </c>
      <c r="F6224" t="s">
        <v>1723</v>
      </c>
      <c r="G6224" t="s">
        <v>42</v>
      </c>
      <c r="H6224">
        <v>0</v>
      </c>
      <c r="I6224">
        <v>0</v>
      </c>
      <c r="J6224">
        <v>0</v>
      </c>
      <c r="K6224" t="s">
        <v>24887</v>
      </c>
    </row>
    <row r="6225" spans="1:11" x14ac:dyDescent="0.3">
      <c r="A6225" t="s">
        <v>24888</v>
      </c>
      <c r="B6225" t="s">
        <v>24889</v>
      </c>
      <c r="C6225" t="s">
        <v>558</v>
      </c>
      <c r="D6225" t="s">
        <v>24890</v>
      </c>
      <c r="E6225" t="s">
        <v>754</v>
      </c>
      <c r="F6225" t="s">
        <v>1595</v>
      </c>
      <c r="G6225" t="s">
        <v>42</v>
      </c>
      <c r="H6225">
        <v>0</v>
      </c>
      <c r="I6225">
        <v>0</v>
      </c>
      <c r="J6225">
        <v>0</v>
      </c>
      <c r="K6225" t="s">
        <v>24891</v>
      </c>
    </row>
    <row r="6226" spans="1:11" x14ac:dyDescent="0.3">
      <c r="A6226" t="s">
        <v>24892</v>
      </c>
      <c r="B6226" t="s">
        <v>24893</v>
      </c>
      <c r="C6226" t="s">
        <v>558</v>
      </c>
      <c r="D6226" t="s">
        <v>24894</v>
      </c>
      <c r="E6226" t="s">
        <v>630</v>
      </c>
      <c r="F6226" t="s">
        <v>16</v>
      </c>
      <c r="G6226" t="s">
        <v>1004</v>
      </c>
      <c r="H6226">
        <v>0</v>
      </c>
      <c r="I6226">
        <v>0</v>
      </c>
      <c r="J6226">
        <v>0</v>
      </c>
      <c r="K6226" t="s">
        <v>24895</v>
      </c>
    </row>
    <row r="6227" spans="1:11" x14ac:dyDescent="0.3">
      <c r="A6227" t="s">
        <v>24896</v>
      </c>
      <c r="C6227" t="s">
        <v>147</v>
      </c>
      <c r="D6227" t="s">
        <v>24897</v>
      </c>
      <c r="E6227" t="s">
        <v>183</v>
      </c>
      <c r="F6227" t="s">
        <v>16381</v>
      </c>
      <c r="G6227" t="s">
        <v>42</v>
      </c>
      <c r="H6227">
        <v>0</v>
      </c>
      <c r="I6227">
        <v>0</v>
      </c>
      <c r="J6227">
        <v>0</v>
      </c>
      <c r="K6227" t="s">
        <v>24898</v>
      </c>
    </row>
    <row r="6228" spans="1:11" x14ac:dyDescent="0.3">
      <c r="A6228" t="s">
        <v>24899</v>
      </c>
      <c r="B6228" t="s">
        <v>24900</v>
      </c>
      <c r="C6228" t="s">
        <v>147</v>
      </c>
      <c r="D6228" t="s">
        <v>24901</v>
      </c>
      <c r="E6228" t="s">
        <v>183</v>
      </c>
      <c r="F6228" t="s">
        <v>8797</v>
      </c>
      <c r="G6228" t="s">
        <v>42</v>
      </c>
      <c r="H6228">
        <v>0</v>
      </c>
      <c r="I6228">
        <v>0</v>
      </c>
      <c r="J6228">
        <v>0</v>
      </c>
      <c r="K6228" t="s">
        <v>24902</v>
      </c>
    </row>
    <row r="6229" spans="1:11" x14ac:dyDescent="0.3">
      <c r="A6229" t="s">
        <v>24903</v>
      </c>
      <c r="B6229" t="s">
        <v>24904</v>
      </c>
      <c r="C6229" t="s">
        <v>27</v>
      </c>
      <c r="D6229" t="s">
        <v>24905</v>
      </c>
      <c r="E6229" t="s">
        <v>1867</v>
      </c>
      <c r="F6229" t="s">
        <v>4985</v>
      </c>
      <c r="G6229" t="s">
        <v>42</v>
      </c>
      <c r="H6229">
        <v>0</v>
      </c>
      <c r="I6229">
        <v>0</v>
      </c>
      <c r="J6229">
        <v>0</v>
      </c>
      <c r="K6229" t="s">
        <v>24906</v>
      </c>
    </row>
    <row r="6230" spans="1:11" x14ac:dyDescent="0.3">
      <c r="A6230" t="s">
        <v>24907</v>
      </c>
      <c r="B6230" t="s">
        <v>24908</v>
      </c>
      <c r="C6230" t="s">
        <v>27</v>
      </c>
      <c r="D6230" t="s">
        <v>24909</v>
      </c>
      <c r="E6230" t="s">
        <v>1867</v>
      </c>
      <c r="F6230" t="s">
        <v>1247</v>
      </c>
      <c r="G6230" t="s">
        <v>42</v>
      </c>
      <c r="H6230">
        <v>0</v>
      </c>
      <c r="I6230">
        <v>0</v>
      </c>
      <c r="J6230">
        <v>0</v>
      </c>
      <c r="K6230" t="s">
        <v>24910</v>
      </c>
    </row>
    <row r="6231" spans="1:11" x14ac:dyDescent="0.3">
      <c r="A6231" t="s">
        <v>24911</v>
      </c>
      <c r="B6231" t="s">
        <v>24912</v>
      </c>
      <c r="C6231" t="s">
        <v>27</v>
      </c>
      <c r="D6231" t="s">
        <v>24913</v>
      </c>
      <c r="E6231" t="s">
        <v>1867</v>
      </c>
      <c r="F6231" t="s">
        <v>24914</v>
      </c>
      <c r="G6231" t="s">
        <v>42</v>
      </c>
      <c r="H6231">
        <v>0</v>
      </c>
      <c r="I6231">
        <v>0</v>
      </c>
      <c r="J6231">
        <v>0</v>
      </c>
      <c r="K6231" t="s">
        <v>24915</v>
      </c>
    </row>
    <row r="6232" spans="1:11" x14ac:dyDescent="0.3">
      <c r="A6232" t="s">
        <v>24916</v>
      </c>
      <c r="B6232" t="s">
        <v>24917</v>
      </c>
      <c r="C6232" t="s">
        <v>27</v>
      </c>
      <c r="D6232" t="s">
        <v>24918</v>
      </c>
      <c r="E6232" t="s">
        <v>1867</v>
      </c>
      <c r="F6232" t="s">
        <v>14181</v>
      </c>
      <c r="G6232" t="s">
        <v>42</v>
      </c>
      <c r="H6232">
        <v>0</v>
      </c>
      <c r="I6232">
        <v>0</v>
      </c>
      <c r="J6232">
        <v>0</v>
      </c>
      <c r="K6232" t="s">
        <v>24919</v>
      </c>
    </row>
    <row r="6233" spans="1:11" x14ac:dyDescent="0.3">
      <c r="A6233" t="s">
        <v>24920</v>
      </c>
      <c r="B6233" t="s">
        <v>24921</v>
      </c>
      <c r="C6233" t="s">
        <v>27</v>
      </c>
      <c r="D6233" t="s">
        <v>24922</v>
      </c>
      <c r="E6233" t="s">
        <v>1867</v>
      </c>
      <c r="F6233" t="s">
        <v>5281</v>
      </c>
      <c r="G6233" t="s">
        <v>42</v>
      </c>
      <c r="H6233">
        <v>0</v>
      </c>
      <c r="I6233">
        <v>0</v>
      </c>
      <c r="J6233">
        <v>0</v>
      </c>
      <c r="K6233" t="s">
        <v>24923</v>
      </c>
    </row>
    <row r="6234" spans="1:11" x14ac:dyDescent="0.3">
      <c r="A6234" t="s">
        <v>24924</v>
      </c>
      <c r="B6234" t="s">
        <v>24925</v>
      </c>
      <c r="C6234" t="s">
        <v>1159</v>
      </c>
      <c r="D6234" t="s">
        <v>24926</v>
      </c>
      <c r="E6234" t="s">
        <v>2421</v>
      </c>
      <c r="F6234" t="s">
        <v>16</v>
      </c>
      <c r="G6234" t="s">
        <v>18558</v>
      </c>
      <c r="H6234">
        <v>0</v>
      </c>
      <c r="I6234">
        <v>0</v>
      </c>
      <c r="J6234">
        <v>0</v>
      </c>
      <c r="K6234" t="s">
        <v>24927</v>
      </c>
    </row>
    <row r="6235" spans="1:11" x14ac:dyDescent="0.3">
      <c r="A6235" t="s">
        <v>24928</v>
      </c>
      <c r="C6235" t="s">
        <v>147</v>
      </c>
      <c r="D6235" t="s">
        <v>24929</v>
      </c>
      <c r="E6235" t="s">
        <v>183</v>
      </c>
      <c r="F6235" t="s">
        <v>2720</v>
      </c>
      <c r="G6235" t="s">
        <v>42</v>
      </c>
      <c r="H6235">
        <v>0</v>
      </c>
      <c r="I6235">
        <v>0</v>
      </c>
      <c r="J6235">
        <v>0</v>
      </c>
      <c r="K6235" t="s">
        <v>24930</v>
      </c>
    </row>
    <row r="6236" spans="1:11" x14ac:dyDescent="0.3">
      <c r="A6236" t="s">
        <v>24931</v>
      </c>
      <c r="B6236" t="s">
        <v>24932</v>
      </c>
      <c r="C6236" t="s">
        <v>20</v>
      </c>
      <c r="D6236" t="s">
        <v>24933</v>
      </c>
      <c r="E6236" t="s">
        <v>14059</v>
      </c>
      <c r="F6236" t="s">
        <v>16</v>
      </c>
      <c r="G6236" t="s">
        <v>8377</v>
      </c>
      <c r="H6236">
        <v>0</v>
      </c>
      <c r="I6236">
        <v>0</v>
      </c>
      <c r="J6236">
        <v>0</v>
      </c>
      <c r="K6236" t="s">
        <v>24934</v>
      </c>
    </row>
    <row r="6237" spans="1:11" x14ac:dyDescent="0.3">
      <c r="A6237" t="s">
        <v>24935</v>
      </c>
      <c r="C6237" t="s">
        <v>558</v>
      </c>
      <c r="D6237" t="s">
        <v>24936</v>
      </c>
      <c r="E6237" t="s">
        <v>19698</v>
      </c>
      <c r="F6237" t="s">
        <v>16</v>
      </c>
      <c r="G6237" t="s">
        <v>42</v>
      </c>
      <c r="H6237">
        <v>0</v>
      </c>
      <c r="I6237">
        <v>0</v>
      </c>
      <c r="J6237">
        <v>0</v>
      </c>
      <c r="K6237" t="s">
        <v>24937</v>
      </c>
    </row>
    <row r="6238" spans="1:11" x14ac:dyDescent="0.3">
      <c r="A6238" t="s">
        <v>24938</v>
      </c>
      <c r="B6238" t="s">
        <v>24939</v>
      </c>
      <c r="C6238" t="s">
        <v>20</v>
      </c>
      <c r="D6238" t="s">
        <v>24940</v>
      </c>
      <c r="E6238" t="s">
        <v>22</v>
      </c>
      <c r="F6238" t="s">
        <v>16</v>
      </c>
      <c r="G6238" t="s">
        <v>10373</v>
      </c>
      <c r="H6238">
        <v>0</v>
      </c>
      <c r="I6238">
        <v>0</v>
      </c>
      <c r="J6238">
        <v>0</v>
      </c>
      <c r="K6238" t="s">
        <v>24941</v>
      </c>
    </row>
    <row r="6239" spans="1:11" x14ac:dyDescent="0.3">
      <c r="A6239" t="s">
        <v>24942</v>
      </c>
      <c r="B6239" t="s">
        <v>24943</v>
      </c>
      <c r="C6239" t="s">
        <v>27</v>
      </c>
      <c r="D6239" t="s">
        <v>24944</v>
      </c>
      <c r="E6239" t="s">
        <v>1867</v>
      </c>
      <c r="F6239" t="s">
        <v>4609</v>
      </c>
      <c r="G6239" t="s">
        <v>6044</v>
      </c>
      <c r="H6239">
        <v>0</v>
      </c>
      <c r="I6239">
        <v>0</v>
      </c>
      <c r="J6239">
        <v>0</v>
      </c>
      <c r="K6239" t="s">
        <v>24945</v>
      </c>
    </row>
    <row r="6240" spans="1:11" x14ac:dyDescent="0.3">
      <c r="A6240" t="s">
        <v>24946</v>
      </c>
      <c r="B6240" t="s">
        <v>24947</v>
      </c>
      <c r="C6240" t="s">
        <v>147</v>
      </c>
      <c r="D6240" t="s">
        <v>24948</v>
      </c>
      <c r="E6240" t="s">
        <v>183</v>
      </c>
      <c r="F6240" t="s">
        <v>14816</v>
      </c>
      <c r="G6240" t="s">
        <v>42</v>
      </c>
      <c r="H6240">
        <v>0</v>
      </c>
      <c r="I6240">
        <v>0</v>
      </c>
      <c r="J6240">
        <v>0</v>
      </c>
      <c r="K6240" t="s">
        <v>24949</v>
      </c>
    </row>
    <row r="6241" spans="1:11" x14ac:dyDescent="0.3">
      <c r="A6241" t="s">
        <v>24950</v>
      </c>
      <c r="B6241" t="s">
        <v>22704</v>
      </c>
      <c r="C6241" t="s">
        <v>27</v>
      </c>
      <c r="D6241" t="s">
        <v>24951</v>
      </c>
      <c r="E6241" t="s">
        <v>1867</v>
      </c>
      <c r="F6241" t="s">
        <v>1252</v>
      </c>
      <c r="G6241" t="s">
        <v>42</v>
      </c>
      <c r="H6241">
        <v>0</v>
      </c>
      <c r="I6241">
        <v>0</v>
      </c>
      <c r="J6241">
        <v>0</v>
      </c>
      <c r="K6241" t="s">
        <v>24952</v>
      </c>
    </row>
    <row r="6242" spans="1:11" x14ac:dyDescent="0.3">
      <c r="A6242" t="s">
        <v>24953</v>
      </c>
      <c r="B6242" t="s">
        <v>8652</v>
      </c>
      <c r="C6242" t="s">
        <v>27</v>
      </c>
      <c r="D6242" t="s">
        <v>24954</v>
      </c>
      <c r="E6242" t="s">
        <v>1867</v>
      </c>
      <c r="F6242" t="s">
        <v>24955</v>
      </c>
      <c r="G6242" t="s">
        <v>42</v>
      </c>
      <c r="H6242">
        <v>0</v>
      </c>
      <c r="I6242">
        <v>0</v>
      </c>
      <c r="J6242">
        <v>0</v>
      </c>
      <c r="K6242" t="s">
        <v>24956</v>
      </c>
    </row>
    <row r="6243" spans="1:11" x14ac:dyDescent="0.3">
      <c r="A6243" t="s">
        <v>24957</v>
      </c>
      <c r="C6243" t="s">
        <v>27</v>
      </c>
      <c r="D6243" t="s">
        <v>24958</v>
      </c>
      <c r="E6243" t="s">
        <v>1867</v>
      </c>
      <c r="F6243" t="s">
        <v>4159</v>
      </c>
      <c r="G6243" t="s">
        <v>42</v>
      </c>
      <c r="H6243">
        <v>0</v>
      </c>
      <c r="I6243">
        <v>0</v>
      </c>
      <c r="J6243">
        <v>0</v>
      </c>
      <c r="K6243" t="s">
        <v>24959</v>
      </c>
    </row>
    <row r="6244" spans="1:11" x14ac:dyDescent="0.3">
      <c r="A6244" t="s">
        <v>24960</v>
      </c>
      <c r="B6244" t="s">
        <v>24961</v>
      </c>
      <c r="C6244" t="s">
        <v>27</v>
      </c>
      <c r="D6244" t="s">
        <v>24962</v>
      </c>
      <c r="E6244" t="s">
        <v>1867</v>
      </c>
      <c r="F6244" t="s">
        <v>1981</v>
      </c>
      <c r="G6244" t="s">
        <v>42</v>
      </c>
      <c r="H6244">
        <v>0</v>
      </c>
      <c r="I6244">
        <v>0</v>
      </c>
      <c r="J6244">
        <v>0</v>
      </c>
      <c r="K6244" t="s">
        <v>24963</v>
      </c>
    </row>
    <row r="6245" spans="1:11" x14ac:dyDescent="0.3">
      <c r="A6245" t="s">
        <v>24964</v>
      </c>
      <c r="C6245" t="s">
        <v>27</v>
      </c>
      <c r="D6245" t="s">
        <v>24965</v>
      </c>
      <c r="E6245" t="s">
        <v>1867</v>
      </c>
      <c r="F6245" t="s">
        <v>2393</v>
      </c>
      <c r="G6245" t="s">
        <v>42</v>
      </c>
      <c r="H6245">
        <v>0</v>
      </c>
      <c r="I6245">
        <v>0</v>
      </c>
      <c r="J6245">
        <v>0</v>
      </c>
      <c r="K6245" t="s">
        <v>24966</v>
      </c>
    </row>
    <row r="6246" spans="1:11" x14ac:dyDescent="0.3">
      <c r="A6246" t="s">
        <v>24967</v>
      </c>
      <c r="B6246" t="s">
        <v>24968</v>
      </c>
      <c r="C6246" t="s">
        <v>27</v>
      </c>
      <c r="D6246" t="s">
        <v>24969</v>
      </c>
      <c r="E6246" t="s">
        <v>1867</v>
      </c>
      <c r="F6246" t="s">
        <v>7392</v>
      </c>
      <c r="G6246" t="s">
        <v>42</v>
      </c>
      <c r="H6246">
        <v>0</v>
      </c>
      <c r="I6246">
        <v>0</v>
      </c>
      <c r="J6246">
        <v>0</v>
      </c>
      <c r="K6246" t="s">
        <v>24970</v>
      </c>
    </row>
    <row r="6247" spans="1:11" x14ac:dyDescent="0.3">
      <c r="A6247" t="s">
        <v>24971</v>
      </c>
      <c r="B6247" t="s">
        <v>24972</v>
      </c>
      <c r="C6247" t="s">
        <v>27</v>
      </c>
      <c r="D6247" t="s">
        <v>24973</v>
      </c>
      <c r="E6247" t="s">
        <v>1867</v>
      </c>
      <c r="F6247" t="s">
        <v>9563</v>
      </c>
      <c r="G6247" t="s">
        <v>42</v>
      </c>
      <c r="H6247">
        <v>0</v>
      </c>
      <c r="I6247">
        <v>0</v>
      </c>
      <c r="J6247">
        <v>0</v>
      </c>
      <c r="K6247" t="s">
        <v>24974</v>
      </c>
    </row>
    <row r="6248" spans="1:11" x14ac:dyDescent="0.3">
      <c r="A6248" t="s">
        <v>24975</v>
      </c>
      <c r="B6248" t="s">
        <v>24976</v>
      </c>
      <c r="C6248" t="s">
        <v>27</v>
      </c>
      <c r="D6248" t="s">
        <v>24977</v>
      </c>
      <c r="E6248" t="s">
        <v>1867</v>
      </c>
      <c r="F6248" t="s">
        <v>3033</v>
      </c>
      <c r="G6248" t="s">
        <v>1457</v>
      </c>
      <c r="H6248">
        <v>0</v>
      </c>
      <c r="I6248">
        <v>0</v>
      </c>
      <c r="J6248">
        <v>0</v>
      </c>
      <c r="K6248" t="s">
        <v>24978</v>
      </c>
    </row>
    <row r="6249" spans="1:11" x14ac:dyDescent="0.3">
      <c r="A6249" t="s">
        <v>24979</v>
      </c>
      <c r="B6249" t="s">
        <v>24980</v>
      </c>
      <c r="C6249" t="s">
        <v>27</v>
      </c>
      <c r="D6249" t="s">
        <v>24981</v>
      </c>
      <c r="E6249" t="s">
        <v>1867</v>
      </c>
      <c r="F6249" t="s">
        <v>6061</v>
      </c>
      <c r="G6249" t="s">
        <v>42</v>
      </c>
      <c r="H6249">
        <v>0</v>
      </c>
      <c r="I6249">
        <v>0</v>
      </c>
      <c r="J6249">
        <v>0</v>
      </c>
      <c r="K6249" t="s">
        <v>24982</v>
      </c>
    </row>
    <row r="6250" spans="1:11" x14ac:dyDescent="0.3">
      <c r="A6250" t="s">
        <v>24983</v>
      </c>
      <c r="B6250" t="s">
        <v>24984</v>
      </c>
      <c r="C6250" t="s">
        <v>27</v>
      </c>
      <c r="D6250" t="s">
        <v>24985</v>
      </c>
      <c r="E6250" t="s">
        <v>1867</v>
      </c>
      <c r="F6250" t="s">
        <v>4336</v>
      </c>
      <c r="G6250" t="s">
        <v>42</v>
      </c>
      <c r="H6250">
        <v>0</v>
      </c>
      <c r="I6250">
        <v>0</v>
      </c>
      <c r="J6250">
        <v>0</v>
      </c>
      <c r="K6250" t="s">
        <v>24986</v>
      </c>
    </row>
    <row r="6251" spans="1:11" x14ac:dyDescent="0.3">
      <c r="A6251" t="s">
        <v>24987</v>
      </c>
      <c r="B6251" t="s">
        <v>24988</v>
      </c>
      <c r="C6251" t="s">
        <v>27</v>
      </c>
      <c r="D6251" t="s">
        <v>24989</v>
      </c>
      <c r="E6251" t="s">
        <v>1867</v>
      </c>
      <c r="F6251" t="s">
        <v>7626</v>
      </c>
      <c r="G6251" t="s">
        <v>42</v>
      </c>
      <c r="H6251">
        <v>0</v>
      </c>
      <c r="I6251">
        <v>0</v>
      </c>
      <c r="J6251">
        <v>0</v>
      </c>
      <c r="K6251" t="s">
        <v>24990</v>
      </c>
    </row>
    <row r="6252" spans="1:11" x14ac:dyDescent="0.3">
      <c r="A6252" t="s">
        <v>24991</v>
      </c>
      <c r="B6252" t="s">
        <v>24992</v>
      </c>
      <c r="C6252" t="s">
        <v>27</v>
      </c>
      <c r="D6252" t="s">
        <v>24993</v>
      </c>
      <c r="E6252" t="s">
        <v>1867</v>
      </c>
      <c r="F6252" t="s">
        <v>9405</v>
      </c>
      <c r="G6252" t="s">
        <v>42</v>
      </c>
      <c r="H6252">
        <v>0</v>
      </c>
      <c r="I6252">
        <v>0</v>
      </c>
      <c r="J6252">
        <v>0</v>
      </c>
      <c r="K6252" t="s">
        <v>24994</v>
      </c>
    </row>
    <row r="6253" spans="1:11" x14ac:dyDescent="0.3">
      <c r="A6253" t="s">
        <v>24995</v>
      </c>
      <c r="B6253" t="s">
        <v>24996</v>
      </c>
      <c r="C6253" t="s">
        <v>20</v>
      </c>
      <c r="D6253" t="s">
        <v>24997</v>
      </c>
      <c r="E6253" t="s">
        <v>14059</v>
      </c>
      <c r="F6253" t="s">
        <v>16</v>
      </c>
      <c r="G6253" t="s">
        <v>1934</v>
      </c>
      <c r="H6253">
        <v>0</v>
      </c>
      <c r="I6253">
        <v>0</v>
      </c>
      <c r="J6253">
        <v>0</v>
      </c>
      <c r="K6253" t="s">
        <v>24998</v>
      </c>
    </row>
    <row r="6254" spans="1:11" x14ac:dyDescent="0.3">
      <c r="A6254" t="s">
        <v>24999</v>
      </c>
      <c r="B6254" t="s">
        <v>25000</v>
      </c>
      <c r="C6254" t="s">
        <v>13</v>
      </c>
      <c r="D6254" t="s">
        <v>25001</v>
      </c>
      <c r="E6254" t="s">
        <v>23964</v>
      </c>
      <c r="F6254" t="s">
        <v>2482</v>
      </c>
      <c r="G6254" t="s">
        <v>2906</v>
      </c>
      <c r="H6254">
        <v>0</v>
      </c>
      <c r="I6254">
        <v>0</v>
      </c>
      <c r="J6254">
        <v>0</v>
      </c>
      <c r="K6254" t="s">
        <v>25002</v>
      </c>
    </row>
    <row r="6255" spans="1:11" x14ac:dyDescent="0.3">
      <c r="A6255" t="s">
        <v>25003</v>
      </c>
      <c r="B6255" t="s">
        <v>25004</v>
      </c>
      <c r="C6255" t="s">
        <v>13</v>
      </c>
      <c r="D6255" t="s">
        <v>25005</v>
      </c>
      <c r="E6255" t="s">
        <v>23964</v>
      </c>
      <c r="F6255" t="s">
        <v>16</v>
      </c>
      <c r="G6255" t="s">
        <v>5631</v>
      </c>
      <c r="H6255">
        <v>0</v>
      </c>
      <c r="I6255">
        <v>0</v>
      </c>
      <c r="J6255">
        <v>0</v>
      </c>
      <c r="K6255" t="s">
        <v>25006</v>
      </c>
    </row>
    <row r="6256" spans="1:11" x14ac:dyDescent="0.3">
      <c r="A6256" t="s">
        <v>25007</v>
      </c>
      <c r="B6256" t="s">
        <v>25008</v>
      </c>
      <c r="C6256" t="s">
        <v>27</v>
      </c>
      <c r="D6256" t="s">
        <v>25009</v>
      </c>
      <c r="E6256" t="s">
        <v>29</v>
      </c>
      <c r="F6256" t="s">
        <v>41</v>
      </c>
      <c r="G6256" t="s">
        <v>42</v>
      </c>
      <c r="H6256">
        <v>0</v>
      </c>
      <c r="I6256">
        <v>0</v>
      </c>
      <c r="J6256">
        <v>0</v>
      </c>
      <c r="K6256" t="s">
        <v>25010</v>
      </c>
    </row>
    <row r="6257" spans="1:11" x14ac:dyDescent="0.3">
      <c r="A6257" t="s">
        <v>25011</v>
      </c>
      <c r="B6257" t="s">
        <v>25012</v>
      </c>
      <c r="C6257" t="s">
        <v>13</v>
      </c>
      <c r="D6257" t="s">
        <v>25013</v>
      </c>
      <c r="E6257" t="s">
        <v>23964</v>
      </c>
      <c r="F6257" t="s">
        <v>1793</v>
      </c>
      <c r="G6257" t="s">
        <v>4520</v>
      </c>
      <c r="H6257">
        <v>0</v>
      </c>
      <c r="I6257">
        <v>0</v>
      </c>
      <c r="J6257">
        <v>0</v>
      </c>
      <c r="K6257" t="s">
        <v>25014</v>
      </c>
    </row>
    <row r="6258" spans="1:11" x14ac:dyDescent="0.3">
      <c r="A6258" t="s">
        <v>25015</v>
      </c>
      <c r="B6258" t="s">
        <v>25016</v>
      </c>
      <c r="C6258" t="s">
        <v>13</v>
      </c>
      <c r="D6258" t="s">
        <v>25017</v>
      </c>
      <c r="E6258" t="s">
        <v>23964</v>
      </c>
      <c r="F6258" t="s">
        <v>16</v>
      </c>
      <c r="G6258" t="s">
        <v>2470</v>
      </c>
      <c r="H6258">
        <v>0</v>
      </c>
      <c r="I6258">
        <v>0</v>
      </c>
      <c r="J6258">
        <v>0</v>
      </c>
      <c r="K6258" t="s">
        <v>25018</v>
      </c>
    </row>
    <row r="6259" spans="1:11" x14ac:dyDescent="0.3">
      <c r="A6259" t="s">
        <v>25019</v>
      </c>
      <c r="B6259" t="s">
        <v>25020</v>
      </c>
      <c r="C6259" t="s">
        <v>13</v>
      </c>
      <c r="D6259" t="s">
        <v>25021</v>
      </c>
      <c r="E6259" t="s">
        <v>23964</v>
      </c>
      <c r="F6259" t="s">
        <v>2144</v>
      </c>
      <c r="G6259" t="s">
        <v>3628</v>
      </c>
      <c r="H6259">
        <v>0</v>
      </c>
      <c r="I6259">
        <v>0</v>
      </c>
      <c r="J6259">
        <v>0</v>
      </c>
      <c r="K6259" t="s">
        <v>25022</v>
      </c>
    </row>
    <row r="6260" spans="1:11" x14ac:dyDescent="0.3">
      <c r="A6260" t="s">
        <v>25023</v>
      </c>
      <c r="B6260" t="s">
        <v>25024</v>
      </c>
      <c r="C6260" t="s">
        <v>13</v>
      </c>
      <c r="D6260" t="s">
        <v>25025</v>
      </c>
      <c r="E6260" t="s">
        <v>23964</v>
      </c>
      <c r="F6260" t="s">
        <v>170</v>
      </c>
      <c r="G6260" t="s">
        <v>2026</v>
      </c>
      <c r="H6260">
        <v>0</v>
      </c>
      <c r="I6260">
        <v>0</v>
      </c>
      <c r="J6260">
        <v>0</v>
      </c>
      <c r="K6260" t="s">
        <v>25026</v>
      </c>
    </row>
    <row r="6261" spans="1:11" x14ac:dyDescent="0.3">
      <c r="A6261" t="s">
        <v>25027</v>
      </c>
      <c r="B6261" t="s">
        <v>25028</v>
      </c>
      <c r="C6261" t="s">
        <v>13</v>
      </c>
      <c r="D6261" t="s">
        <v>25029</v>
      </c>
      <c r="E6261" t="s">
        <v>23964</v>
      </c>
      <c r="F6261" t="s">
        <v>1123</v>
      </c>
      <c r="G6261" t="s">
        <v>3050</v>
      </c>
      <c r="H6261">
        <v>0</v>
      </c>
      <c r="I6261">
        <v>0</v>
      </c>
      <c r="J6261">
        <v>0</v>
      </c>
      <c r="K6261" t="s">
        <v>25030</v>
      </c>
    </row>
    <row r="6262" spans="1:11" x14ac:dyDescent="0.3">
      <c r="A6262" t="s">
        <v>25031</v>
      </c>
      <c r="B6262" t="s">
        <v>25032</v>
      </c>
      <c r="C6262" t="s">
        <v>13</v>
      </c>
      <c r="D6262" t="s">
        <v>25033</v>
      </c>
      <c r="E6262" t="s">
        <v>23964</v>
      </c>
      <c r="F6262" t="s">
        <v>16</v>
      </c>
      <c r="G6262" t="s">
        <v>1934</v>
      </c>
      <c r="H6262">
        <v>0</v>
      </c>
      <c r="I6262">
        <v>0</v>
      </c>
      <c r="J6262">
        <v>0</v>
      </c>
      <c r="K6262" t="s">
        <v>25034</v>
      </c>
    </row>
    <row r="6263" spans="1:11" x14ac:dyDescent="0.3">
      <c r="A6263" t="s">
        <v>25035</v>
      </c>
      <c r="B6263" t="s">
        <v>25036</v>
      </c>
      <c r="C6263" t="s">
        <v>13</v>
      </c>
      <c r="D6263" t="s">
        <v>25037</v>
      </c>
      <c r="E6263" t="s">
        <v>15</v>
      </c>
      <c r="F6263" t="s">
        <v>41</v>
      </c>
      <c r="G6263" t="s">
        <v>42</v>
      </c>
      <c r="H6263">
        <v>0</v>
      </c>
      <c r="I6263">
        <v>0</v>
      </c>
      <c r="J6263">
        <v>0</v>
      </c>
      <c r="K6263" t="s">
        <v>25038</v>
      </c>
    </row>
    <row r="6264" spans="1:11" x14ac:dyDescent="0.3">
      <c r="A6264" t="s">
        <v>25039</v>
      </c>
      <c r="B6264" t="s">
        <v>25040</v>
      </c>
      <c r="C6264" t="s">
        <v>13</v>
      </c>
      <c r="D6264" t="s">
        <v>25041</v>
      </c>
      <c r="E6264" t="s">
        <v>23964</v>
      </c>
      <c r="F6264" t="s">
        <v>3786</v>
      </c>
      <c r="G6264" t="s">
        <v>6006</v>
      </c>
      <c r="H6264">
        <v>0</v>
      </c>
      <c r="I6264">
        <v>0</v>
      </c>
      <c r="J6264">
        <v>0</v>
      </c>
      <c r="K6264" t="s">
        <v>25042</v>
      </c>
    </row>
    <row r="6265" spans="1:11" x14ac:dyDescent="0.3">
      <c r="A6265" t="s">
        <v>25043</v>
      </c>
      <c r="B6265" t="s">
        <v>25044</v>
      </c>
      <c r="C6265" t="s">
        <v>27</v>
      </c>
      <c r="D6265" t="s">
        <v>25045</v>
      </c>
      <c r="E6265" t="s">
        <v>1867</v>
      </c>
      <c r="F6265" t="s">
        <v>16</v>
      </c>
      <c r="G6265" t="s">
        <v>3191</v>
      </c>
      <c r="H6265">
        <v>0</v>
      </c>
      <c r="I6265">
        <v>0</v>
      </c>
      <c r="J6265">
        <v>0</v>
      </c>
      <c r="K6265" t="s">
        <v>25046</v>
      </c>
    </row>
    <row r="6266" spans="1:11" x14ac:dyDescent="0.3">
      <c r="A6266" t="s">
        <v>25047</v>
      </c>
      <c r="B6266" t="s">
        <v>25048</v>
      </c>
      <c r="C6266" t="s">
        <v>27</v>
      </c>
      <c r="D6266" t="s">
        <v>25049</v>
      </c>
      <c r="E6266" t="s">
        <v>29</v>
      </c>
      <c r="F6266" t="s">
        <v>41</v>
      </c>
      <c r="G6266" t="s">
        <v>42</v>
      </c>
      <c r="H6266">
        <v>0</v>
      </c>
      <c r="I6266">
        <v>0</v>
      </c>
      <c r="J6266">
        <v>0</v>
      </c>
      <c r="K6266" t="s">
        <v>25050</v>
      </c>
    </row>
    <row r="6267" spans="1:11" x14ac:dyDescent="0.3">
      <c r="A6267" t="s">
        <v>25051</v>
      </c>
      <c r="B6267" t="s">
        <v>25052</v>
      </c>
      <c r="C6267" t="s">
        <v>27</v>
      </c>
      <c r="D6267" t="s">
        <v>25053</v>
      </c>
      <c r="E6267" t="s">
        <v>1867</v>
      </c>
      <c r="F6267" t="s">
        <v>7622</v>
      </c>
      <c r="G6267" t="s">
        <v>42</v>
      </c>
      <c r="H6267">
        <v>0</v>
      </c>
      <c r="I6267">
        <v>0</v>
      </c>
      <c r="J6267">
        <v>0</v>
      </c>
      <c r="K6267" t="s">
        <v>25054</v>
      </c>
    </row>
    <row r="6268" spans="1:11" x14ac:dyDescent="0.3">
      <c r="A6268" t="s">
        <v>25055</v>
      </c>
      <c r="B6268" t="s">
        <v>25056</v>
      </c>
      <c r="C6268" t="s">
        <v>27</v>
      </c>
      <c r="D6268" t="s">
        <v>25057</v>
      </c>
      <c r="E6268" t="s">
        <v>1867</v>
      </c>
      <c r="F6268" t="s">
        <v>13955</v>
      </c>
      <c r="G6268" t="s">
        <v>42</v>
      </c>
      <c r="H6268">
        <v>0</v>
      </c>
      <c r="I6268">
        <v>0</v>
      </c>
      <c r="J6268">
        <v>0</v>
      </c>
      <c r="K6268" t="s">
        <v>25058</v>
      </c>
    </row>
    <row r="6269" spans="1:11" x14ac:dyDescent="0.3">
      <c r="A6269" t="s">
        <v>25059</v>
      </c>
      <c r="B6269" t="s">
        <v>25060</v>
      </c>
      <c r="C6269" t="s">
        <v>13</v>
      </c>
      <c r="D6269" t="s">
        <v>25061</v>
      </c>
      <c r="E6269" t="s">
        <v>23964</v>
      </c>
      <c r="F6269" t="s">
        <v>15181</v>
      </c>
      <c r="G6269" t="s">
        <v>4938</v>
      </c>
      <c r="H6269">
        <v>0</v>
      </c>
      <c r="I6269">
        <v>0</v>
      </c>
      <c r="J6269">
        <v>0</v>
      </c>
      <c r="K6269" t="s">
        <v>25062</v>
      </c>
    </row>
    <row r="6270" spans="1:11" x14ac:dyDescent="0.3">
      <c r="A6270" t="s">
        <v>25063</v>
      </c>
      <c r="B6270" t="s">
        <v>25064</v>
      </c>
      <c r="C6270" t="s">
        <v>13</v>
      </c>
      <c r="D6270" t="s">
        <v>25065</v>
      </c>
      <c r="E6270" t="s">
        <v>23964</v>
      </c>
      <c r="F6270" t="s">
        <v>16</v>
      </c>
      <c r="G6270" t="s">
        <v>25066</v>
      </c>
      <c r="H6270">
        <v>0</v>
      </c>
      <c r="I6270">
        <v>0</v>
      </c>
      <c r="J6270">
        <v>0</v>
      </c>
      <c r="K6270" t="s">
        <v>25067</v>
      </c>
    </row>
    <row r="6271" spans="1:11" x14ac:dyDescent="0.3">
      <c r="A6271" t="s">
        <v>25068</v>
      </c>
      <c r="B6271" t="s">
        <v>25069</v>
      </c>
      <c r="C6271" t="s">
        <v>13</v>
      </c>
      <c r="D6271" t="s">
        <v>25070</v>
      </c>
      <c r="E6271" t="s">
        <v>23964</v>
      </c>
      <c r="F6271" t="s">
        <v>2595</v>
      </c>
      <c r="G6271" t="s">
        <v>4183</v>
      </c>
      <c r="H6271">
        <v>0</v>
      </c>
      <c r="I6271">
        <v>0</v>
      </c>
      <c r="J6271">
        <v>0</v>
      </c>
      <c r="K6271" t="s">
        <v>25071</v>
      </c>
    </row>
    <row r="6272" spans="1:11" x14ac:dyDescent="0.3">
      <c r="A6272" t="s">
        <v>25072</v>
      </c>
      <c r="B6272" t="s">
        <v>25073</v>
      </c>
      <c r="C6272" t="s">
        <v>13</v>
      </c>
      <c r="D6272" t="s">
        <v>25074</v>
      </c>
      <c r="E6272" t="s">
        <v>23964</v>
      </c>
      <c r="F6272" t="s">
        <v>71</v>
      </c>
      <c r="G6272" t="s">
        <v>1463</v>
      </c>
      <c r="H6272">
        <v>0</v>
      </c>
      <c r="I6272">
        <v>0</v>
      </c>
      <c r="J6272">
        <v>0</v>
      </c>
      <c r="K6272" t="s">
        <v>25075</v>
      </c>
    </row>
    <row r="6273" spans="1:11" x14ac:dyDescent="0.3">
      <c r="A6273" t="s">
        <v>25076</v>
      </c>
      <c r="B6273" t="s">
        <v>25077</v>
      </c>
      <c r="C6273" t="s">
        <v>27</v>
      </c>
      <c r="D6273" t="s">
        <v>25078</v>
      </c>
      <c r="E6273" t="s">
        <v>1867</v>
      </c>
      <c r="F6273" t="s">
        <v>3257</v>
      </c>
      <c r="G6273" t="s">
        <v>42</v>
      </c>
      <c r="H6273">
        <v>0</v>
      </c>
      <c r="I6273">
        <v>0</v>
      </c>
      <c r="J6273">
        <v>0</v>
      </c>
      <c r="K6273" t="s">
        <v>25079</v>
      </c>
    </row>
    <row r="6274" spans="1:11" x14ac:dyDescent="0.3">
      <c r="A6274" t="s">
        <v>25080</v>
      </c>
      <c r="B6274" t="s">
        <v>25081</v>
      </c>
      <c r="C6274" t="s">
        <v>27</v>
      </c>
      <c r="D6274" t="s">
        <v>25082</v>
      </c>
      <c r="E6274" t="s">
        <v>1867</v>
      </c>
      <c r="F6274" t="s">
        <v>16</v>
      </c>
      <c r="G6274" t="s">
        <v>8595</v>
      </c>
      <c r="H6274">
        <v>0</v>
      </c>
      <c r="I6274">
        <v>0</v>
      </c>
      <c r="J6274">
        <v>0</v>
      </c>
      <c r="K6274" t="s">
        <v>25083</v>
      </c>
    </row>
    <row r="6275" spans="1:11" x14ac:dyDescent="0.3">
      <c r="A6275" t="s">
        <v>25084</v>
      </c>
      <c r="B6275" t="s">
        <v>25085</v>
      </c>
      <c r="C6275" t="s">
        <v>13</v>
      </c>
      <c r="D6275" t="s">
        <v>25086</v>
      </c>
      <c r="E6275" t="s">
        <v>23964</v>
      </c>
      <c r="F6275" t="s">
        <v>11244</v>
      </c>
      <c r="G6275" t="s">
        <v>269</v>
      </c>
      <c r="H6275">
        <v>0</v>
      </c>
      <c r="I6275">
        <v>0</v>
      </c>
      <c r="J6275">
        <v>0</v>
      </c>
      <c r="K6275" t="s">
        <v>25087</v>
      </c>
    </row>
    <row r="6276" spans="1:11" x14ac:dyDescent="0.3">
      <c r="A6276" t="s">
        <v>25088</v>
      </c>
      <c r="B6276" t="s">
        <v>25089</v>
      </c>
      <c r="C6276" t="s">
        <v>27</v>
      </c>
      <c r="D6276" t="s">
        <v>25090</v>
      </c>
      <c r="E6276" t="s">
        <v>1867</v>
      </c>
      <c r="F6276" t="s">
        <v>412</v>
      </c>
      <c r="G6276" t="s">
        <v>15333</v>
      </c>
      <c r="H6276">
        <v>0</v>
      </c>
      <c r="I6276">
        <v>0</v>
      </c>
      <c r="J6276">
        <v>0</v>
      </c>
      <c r="K6276" t="s">
        <v>25091</v>
      </c>
    </row>
    <row r="6277" spans="1:11" x14ac:dyDescent="0.3">
      <c r="A6277" t="s">
        <v>25092</v>
      </c>
      <c r="B6277" t="s">
        <v>25093</v>
      </c>
      <c r="C6277" t="s">
        <v>27</v>
      </c>
      <c r="D6277" t="s">
        <v>25094</v>
      </c>
      <c r="E6277" t="s">
        <v>1867</v>
      </c>
      <c r="F6277" t="s">
        <v>4609</v>
      </c>
      <c r="G6277" t="s">
        <v>42</v>
      </c>
      <c r="H6277">
        <v>0</v>
      </c>
      <c r="I6277">
        <v>0</v>
      </c>
      <c r="J6277">
        <v>0</v>
      </c>
      <c r="K6277" t="s">
        <v>25095</v>
      </c>
    </row>
    <row r="6278" spans="1:11" x14ac:dyDescent="0.3">
      <c r="A6278" t="s">
        <v>25096</v>
      </c>
      <c r="B6278" t="s">
        <v>25097</v>
      </c>
      <c r="C6278" t="s">
        <v>20</v>
      </c>
      <c r="D6278" t="s">
        <v>25098</v>
      </c>
      <c r="E6278" t="s">
        <v>22</v>
      </c>
      <c r="F6278" t="s">
        <v>16</v>
      </c>
      <c r="G6278" t="s">
        <v>859</v>
      </c>
      <c r="H6278">
        <v>0</v>
      </c>
      <c r="I6278">
        <v>0</v>
      </c>
      <c r="J6278">
        <v>0</v>
      </c>
      <c r="K6278" t="s">
        <v>25099</v>
      </c>
    </row>
    <row r="6279" spans="1:11" x14ac:dyDescent="0.3">
      <c r="A6279" t="s">
        <v>25100</v>
      </c>
      <c r="B6279" t="s">
        <v>25101</v>
      </c>
      <c r="C6279" t="s">
        <v>13</v>
      </c>
      <c r="D6279" t="s">
        <v>25102</v>
      </c>
      <c r="E6279" t="s">
        <v>23964</v>
      </c>
      <c r="F6279" t="s">
        <v>15971</v>
      </c>
      <c r="G6279" t="s">
        <v>24533</v>
      </c>
      <c r="H6279">
        <v>0</v>
      </c>
      <c r="I6279">
        <v>0</v>
      </c>
      <c r="J6279">
        <v>0</v>
      </c>
      <c r="K6279" t="s">
        <v>25103</v>
      </c>
    </row>
    <row r="6280" spans="1:11" x14ac:dyDescent="0.3">
      <c r="A6280" t="s">
        <v>25104</v>
      </c>
      <c r="B6280" t="s">
        <v>25105</v>
      </c>
      <c r="C6280" t="s">
        <v>13</v>
      </c>
      <c r="D6280" t="s">
        <v>25106</v>
      </c>
      <c r="E6280" t="s">
        <v>23964</v>
      </c>
      <c r="F6280" t="s">
        <v>9173</v>
      </c>
      <c r="G6280" t="s">
        <v>4993</v>
      </c>
      <c r="H6280">
        <v>0</v>
      </c>
      <c r="I6280">
        <v>0</v>
      </c>
      <c r="J6280">
        <v>0</v>
      </c>
      <c r="K6280" t="s">
        <v>25107</v>
      </c>
    </row>
    <row r="6281" spans="1:11" x14ac:dyDescent="0.3">
      <c r="A6281" t="s">
        <v>25108</v>
      </c>
      <c r="B6281" t="s">
        <v>25109</v>
      </c>
      <c r="C6281" t="s">
        <v>466</v>
      </c>
      <c r="D6281" t="s">
        <v>25110</v>
      </c>
      <c r="E6281" t="s">
        <v>761</v>
      </c>
      <c r="F6281" t="s">
        <v>16</v>
      </c>
      <c r="G6281" t="s">
        <v>2836</v>
      </c>
      <c r="H6281">
        <v>0</v>
      </c>
      <c r="I6281">
        <v>0</v>
      </c>
      <c r="J6281">
        <v>0</v>
      </c>
      <c r="K6281" t="s">
        <v>25111</v>
      </c>
    </row>
    <row r="6282" spans="1:11" x14ac:dyDescent="0.3">
      <c r="A6282" t="s">
        <v>25112</v>
      </c>
      <c r="B6282" t="s">
        <v>25113</v>
      </c>
      <c r="C6282" t="s">
        <v>13</v>
      </c>
      <c r="D6282" t="s">
        <v>25114</v>
      </c>
      <c r="E6282" t="s">
        <v>23964</v>
      </c>
      <c r="F6282" t="s">
        <v>1996</v>
      </c>
      <c r="G6282" t="s">
        <v>25115</v>
      </c>
      <c r="H6282">
        <v>0</v>
      </c>
      <c r="I6282">
        <v>0</v>
      </c>
      <c r="J6282">
        <v>0</v>
      </c>
      <c r="K6282" t="s">
        <v>25116</v>
      </c>
    </row>
    <row r="6283" spans="1:11" x14ac:dyDescent="0.3">
      <c r="A6283" t="s">
        <v>25117</v>
      </c>
      <c r="B6283" t="s">
        <v>25118</v>
      </c>
      <c r="C6283" t="s">
        <v>13</v>
      </c>
      <c r="D6283" t="s">
        <v>25119</v>
      </c>
      <c r="E6283" t="s">
        <v>23964</v>
      </c>
      <c r="F6283" t="s">
        <v>384</v>
      </c>
      <c r="G6283" t="s">
        <v>1766</v>
      </c>
      <c r="H6283">
        <v>0</v>
      </c>
      <c r="I6283">
        <v>0</v>
      </c>
      <c r="J6283">
        <v>0</v>
      </c>
      <c r="K6283" t="s">
        <v>25120</v>
      </c>
    </row>
    <row r="6284" spans="1:11" x14ac:dyDescent="0.3">
      <c r="A6284" t="s">
        <v>25121</v>
      </c>
      <c r="B6284" t="s">
        <v>25122</v>
      </c>
      <c r="C6284" t="s">
        <v>27</v>
      </c>
      <c r="D6284" t="s">
        <v>25123</v>
      </c>
      <c r="E6284" t="s">
        <v>1867</v>
      </c>
      <c r="F6284" t="s">
        <v>2892</v>
      </c>
      <c r="G6284" t="s">
        <v>42</v>
      </c>
      <c r="H6284">
        <v>0</v>
      </c>
      <c r="I6284">
        <v>0</v>
      </c>
      <c r="J6284">
        <v>0</v>
      </c>
      <c r="K6284" t="s">
        <v>25124</v>
      </c>
    </row>
    <row r="6285" spans="1:11" x14ac:dyDescent="0.3">
      <c r="A6285" t="s">
        <v>25125</v>
      </c>
      <c r="B6285" t="s">
        <v>25126</v>
      </c>
      <c r="C6285" t="s">
        <v>13</v>
      </c>
      <c r="D6285" t="s">
        <v>25127</v>
      </c>
      <c r="E6285" t="s">
        <v>23964</v>
      </c>
      <c r="F6285" t="s">
        <v>407</v>
      </c>
      <c r="G6285" t="s">
        <v>25128</v>
      </c>
      <c r="H6285">
        <v>0</v>
      </c>
      <c r="I6285">
        <v>0</v>
      </c>
      <c r="J6285">
        <v>0</v>
      </c>
      <c r="K6285" t="s">
        <v>25129</v>
      </c>
    </row>
    <row r="6286" spans="1:11" x14ac:dyDescent="0.3">
      <c r="A6286" t="s">
        <v>25130</v>
      </c>
      <c r="B6286" t="s">
        <v>25131</v>
      </c>
      <c r="C6286" t="s">
        <v>13</v>
      </c>
      <c r="D6286" t="s">
        <v>25132</v>
      </c>
      <c r="E6286" t="s">
        <v>23964</v>
      </c>
      <c r="F6286" t="s">
        <v>2541</v>
      </c>
      <c r="G6286" t="s">
        <v>7387</v>
      </c>
      <c r="H6286">
        <v>0</v>
      </c>
      <c r="I6286">
        <v>0</v>
      </c>
      <c r="J6286">
        <v>0</v>
      </c>
      <c r="K6286" t="s">
        <v>25133</v>
      </c>
    </row>
    <row r="6287" spans="1:11" x14ac:dyDescent="0.3">
      <c r="A6287" t="s">
        <v>25134</v>
      </c>
      <c r="B6287" t="s">
        <v>25135</v>
      </c>
      <c r="C6287" t="s">
        <v>13</v>
      </c>
      <c r="D6287" t="s">
        <v>25136</v>
      </c>
      <c r="E6287" t="s">
        <v>23964</v>
      </c>
      <c r="F6287" t="s">
        <v>16</v>
      </c>
      <c r="G6287" t="s">
        <v>13894</v>
      </c>
      <c r="H6287">
        <v>0</v>
      </c>
      <c r="I6287">
        <v>0</v>
      </c>
      <c r="J6287">
        <v>0</v>
      </c>
      <c r="K6287" t="s">
        <v>25137</v>
      </c>
    </row>
    <row r="6288" spans="1:11" x14ac:dyDescent="0.3">
      <c r="A6288" t="s">
        <v>25138</v>
      </c>
      <c r="B6288" t="s">
        <v>25139</v>
      </c>
      <c r="C6288" t="s">
        <v>13</v>
      </c>
      <c r="D6288" t="e">
        <f>색채 계획.</f>
        <v>#NAME?</v>
      </c>
      <c r="E6288" t="s">
        <v>23964</v>
      </c>
      <c r="F6288" t="s">
        <v>16</v>
      </c>
      <c r="G6288" t="s">
        <v>3858</v>
      </c>
      <c r="H6288">
        <v>0</v>
      </c>
      <c r="I6288">
        <v>0</v>
      </c>
      <c r="J6288">
        <v>0</v>
      </c>
      <c r="K6288" t="s">
        <v>25140</v>
      </c>
    </row>
    <row r="6289" spans="1:11" x14ac:dyDescent="0.3">
      <c r="A6289" t="s">
        <v>25141</v>
      </c>
      <c r="C6289" t="s">
        <v>20</v>
      </c>
      <c r="D6289" t="s">
        <v>25142</v>
      </c>
      <c r="E6289" t="s">
        <v>14059</v>
      </c>
      <c r="F6289" t="s">
        <v>16</v>
      </c>
      <c r="G6289" t="s">
        <v>42</v>
      </c>
      <c r="H6289">
        <v>0</v>
      </c>
      <c r="I6289">
        <v>0</v>
      </c>
      <c r="J6289">
        <v>0</v>
      </c>
      <c r="K6289" t="s">
        <v>25143</v>
      </c>
    </row>
    <row r="6290" spans="1:11" x14ac:dyDescent="0.3">
      <c r="A6290" t="s">
        <v>25144</v>
      </c>
      <c r="B6290" t="s">
        <v>25145</v>
      </c>
      <c r="C6290" t="s">
        <v>27</v>
      </c>
      <c r="D6290" t="s">
        <v>25146</v>
      </c>
      <c r="E6290" t="s">
        <v>1867</v>
      </c>
      <c r="F6290" t="s">
        <v>14181</v>
      </c>
      <c r="G6290" t="s">
        <v>42</v>
      </c>
      <c r="H6290">
        <v>0</v>
      </c>
      <c r="I6290">
        <v>0</v>
      </c>
      <c r="J6290">
        <v>0</v>
      </c>
      <c r="K6290" t="s">
        <v>25147</v>
      </c>
    </row>
    <row r="6291" spans="1:11" x14ac:dyDescent="0.3">
      <c r="A6291" t="s">
        <v>25148</v>
      </c>
      <c r="B6291" t="s">
        <v>25149</v>
      </c>
      <c r="C6291" t="s">
        <v>20</v>
      </c>
      <c r="D6291" t="s">
        <v>25150</v>
      </c>
      <c r="E6291" t="s">
        <v>14059</v>
      </c>
      <c r="F6291" t="s">
        <v>4497</v>
      </c>
      <c r="G6291" t="s">
        <v>42</v>
      </c>
      <c r="H6291">
        <v>0</v>
      </c>
      <c r="I6291">
        <v>0</v>
      </c>
      <c r="J6291">
        <v>0</v>
      </c>
      <c r="K6291" t="s">
        <v>25151</v>
      </c>
    </row>
    <row r="6292" spans="1:11" x14ac:dyDescent="0.3">
      <c r="A6292" t="s">
        <v>25152</v>
      </c>
      <c r="C6292" t="s">
        <v>20</v>
      </c>
      <c r="D6292" t="s">
        <v>25153</v>
      </c>
      <c r="E6292" t="s">
        <v>22</v>
      </c>
      <c r="F6292" t="s">
        <v>16</v>
      </c>
      <c r="G6292" t="s">
        <v>1934</v>
      </c>
      <c r="H6292">
        <v>0</v>
      </c>
      <c r="I6292">
        <v>0</v>
      </c>
      <c r="J6292">
        <v>0</v>
      </c>
      <c r="K6292" t="s">
        <v>25154</v>
      </c>
    </row>
    <row r="6293" spans="1:11" x14ac:dyDescent="0.3">
      <c r="A6293" t="s">
        <v>25155</v>
      </c>
      <c r="B6293" t="s">
        <v>25156</v>
      </c>
      <c r="C6293" t="s">
        <v>20</v>
      </c>
      <c r="D6293" t="s">
        <v>25157</v>
      </c>
      <c r="E6293" t="s">
        <v>14059</v>
      </c>
      <c r="F6293" t="s">
        <v>5733</v>
      </c>
      <c r="G6293" t="s">
        <v>42</v>
      </c>
      <c r="H6293">
        <v>0</v>
      </c>
      <c r="I6293">
        <v>0</v>
      </c>
      <c r="J6293">
        <v>0</v>
      </c>
      <c r="K6293" t="s">
        <v>25158</v>
      </c>
    </row>
    <row r="6294" spans="1:11" x14ac:dyDescent="0.3">
      <c r="A6294" t="s">
        <v>25159</v>
      </c>
      <c r="B6294" t="s">
        <v>25160</v>
      </c>
      <c r="C6294" t="s">
        <v>27</v>
      </c>
      <c r="D6294" t="s">
        <v>25161</v>
      </c>
      <c r="E6294" t="s">
        <v>1867</v>
      </c>
      <c r="F6294" t="s">
        <v>160</v>
      </c>
      <c r="G6294" t="s">
        <v>42</v>
      </c>
      <c r="H6294">
        <v>0</v>
      </c>
      <c r="I6294">
        <v>0</v>
      </c>
      <c r="J6294">
        <v>0</v>
      </c>
      <c r="K6294" t="s">
        <v>25162</v>
      </c>
    </row>
    <row r="6295" spans="1:11" x14ac:dyDescent="0.3">
      <c r="A6295" t="s">
        <v>25163</v>
      </c>
      <c r="B6295" t="s">
        <v>25164</v>
      </c>
      <c r="C6295" t="s">
        <v>20</v>
      </c>
      <c r="D6295" t="s">
        <v>25165</v>
      </c>
      <c r="E6295" t="s">
        <v>14059</v>
      </c>
      <c r="F6295" t="s">
        <v>412</v>
      </c>
      <c r="G6295" t="s">
        <v>42</v>
      </c>
      <c r="H6295">
        <v>0</v>
      </c>
      <c r="I6295">
        <v>0</v>
      </c>
      <c r="J6295">
        <v>0</v>
      </c>
      <c r="K6295" t="s">
        <v>25166</v>
      </c>
    </row>
    <row r="6296" spans="1:11" x14ac:dyDescent="0.3">
      <c r="A6296" t="s">
        <v>25167</v>
      </c>
      <c r="B6296" t="s">
        <v>25168</v>
      </c>
      <c r="C6296" t="s">
        <v>20</v>
      </c>
      <c r="D6296" t="s">
        <v>25169</v>
      </c>
      <c r="E6296" t="s">
        <v>14059</v>
      </c>
      <c r="F6296" t="s">
        <v>4336</v>
      </c>
      <c r="G6296" t="s">
        <v>42</v>
      </c>
      <c r="H6296">
        <v>0</v>
      </c>
      <c r="I6296">
        <v>0</v>
      </c>
      <c r="J6296">
        <v>0</v>
      </c>
      <c r="K6296" t="s">
        <v>25170</v>
      </c>
    </row>
    <row r="6297" spans="1:11" x14ac:dyDescent="0.3">
      <c r="A6297" t="s">
        <v>25171</v>
      </c>
      <c r="B6297" t="s">
        <v>25172</v>
      </c>
      <c r="C6297" t="s">
        <v>13</v>
      </c>
      <c r="D6297" t="s">
        <v>25173</v>
      </c>
      <c r="E6297" t="s">
        <v>23964</v>
      </c>
      <c r="F6297" t="s">
        <v>982</v>
      </c>
      <c r="G6297" t="s">
        <v>23</v>
      </c>
      <c r="H6297">
        <v>0</v>
      </c>
      <c r="I6297">
        <v>0</v>
      </c>
      <c r="J6297">
        <v>0</v>
      </c>
      <c r="K6297" t="s">
        <v>25174</v>
      </c>
    </row>
    <row r="6298" spans="1:11" x14ac:dyDescent="0.3">
      <c r="A6298" t="s">
        <v>25175</v>
      </c>
      <c r="B6298" t="s">
        <v>25176</v>
      </c>
      <c r="C6298" t="s">
        <v>27</v>
      </c>
      <c r="D6298" t="s">
        <v>25177</v>
      </c>
      <c r="E6298" t="s">
        <v>1867</v>
      </c>
      <c r="F6298" t="s">
        <v>16</v>
      </c>
      <c r="G6298" t="s">
        <v>209</v>
      </c>
      <c r="H6298">
        <v>0</v>
      </c>
      <c r="I6298">
        <v>0</v>
      </c>
      <c r="J6298">
        <v>0</v>
      </c>
      <c r="K6298" t="s">
        <v>25178</v>
      </c>
    </row>
    <row r="6299" spans="1:11" x14ac:dyDescent="0.3">
      <c r="A6299" t="s">
        <v>25179</v>
      </c>
      <c r="B6299" t="s">
        <v>25180</v>
      </c>
      <c r="C6299" t="s">
        <v>20</v>
      </c>
      <c r="D6299" t="s">
        <v>25181</v>
      </c>
      <c r="E6299" t="s">
        <v>14059</v>
      </c>
      <c r="F6299" t="s">
        <v>20434</v>
      </c>
      <c r="G6299" t="s">
        <v>42</v>
      </c>
      <c r="H6299">
        <v>0</v>
      </c>
      <c r="I6299">
        <v>0</v>
      </c>
      <c r="J6299">
        <v>0</v>
      </c>
      <c r="K6299" t="s">
        <v>25182</v>
      </c>
    </row>
    <row r="6300" spans="1:11" x14ac:dyDescent="0.3">
      <c r="A6300" t="s">
        <v>25183</v>
      </c>
      <c r="B6300" t="s">
        <v>25184</v>
      </c>
      <c r="C6300" t="s">
        <v>27</v>
      </c>
      <c r="D6300" t="s">
        <v>25185</v>
      </c>
      <c r="E6300" t="s">
        <v>1867</v>
      </c>
      <c r="F6300" t="s">
        <v>17484</v>
      </c>
      <c r="G6300" t="s">
        <v>42</v>
      </c>
      <c r="H6300">
        <v>0</v>
      </c>
      <c r="I6300">
        <v>0</v>
      </c>
      <c r="J6300">
        <v>0</v>
      </c>
      <c r="K6300" t="s">
        <v>25186</v>
      </c>
    </row>
    <row r="6301" spans="1:11" x14ac:dyDescent="0.3">
      <c r="A6301" t="s">
        <v>25187</v>
      </c>
      <c r="C6301" t="s">
        <v>13</v>
      </c>
      <c r="D6301" t="s">
        <v>25188</v>
      </c>
      <c r="E6301" t="s">
        <v>23964</v>
      </c>
      <c r="F6301" t="s">
        <v>16</v>
      </c>
      <c r="G6301" t="s">
        <v>42</v>
      </c>
      <c r="H6301">
        <v>0</v>
      </c>
      <c r="I6301">
        <v>0</v>
      </c>
      <c r="J6301">
        <v>0</v>
      </c>
      <c r="K6301" t="s">
        <v>25189</v>
      </c>
    </row>
    <row r="6302" spans="1:11" x14ac:dyDescent="0.3">
      <c r="A6302" t="s">
        <v>25190</v>
      </c>
      <c r="B6302" t="s">
        <v>25191</v>
      </c>
      <c r="C6302" t="s">
        <v>20</v>
      </c>
      <c r="D6302" t="s">
        <v>25192</v>
      </c>
      <c r="E6302" t="s">
        <v>22</v>
      </c>
      <c r="F6302" t="s">
        <v>16</v>
      </c>
      <c r="G6302" t="s">
        <v>5327</v>
      </c>
      <c r="H6302">
        <v>0</v>
      </c>
      <c r="I6302">
        <v>0</v>
      </c>
      <c r="J6302">
        <v>0</v>
      </c>
      <c r="K6302" t="s">
        <v>25193</v>
      </c>
    </row>
    <row r="6303" spans="1:11" x14ac:dyDescent="0.3">
      <c r="A6303" t="s">
        <v>25194</v>
      </c>
      <c r="B6303" t="s">
        <v>25195</v>
      </c>
      <c r="C6303" t="s">
        <v>558</v>
      </c>
      <c r="D6303" t="s">
        <v>25196</v>
      </c>
      <c r="E6303" t="s">
        <v>19698</v>
      </c>
      <c r="F6303" t="s">
        <v>16</v>
      </c>
      <c r="G6303" t="s">
        <v>25197</v>
      </c>
      <c r="H6303">
        <v>0</v>
      </c>
      <c r="I6303">
        <v>0</v>
      </c>
      <c r="J6303">
        <v>0</v>
      </c>
      <c r="K6303" t="s">
        <v>25198</v>
      </c>
    </row>
    <row r="6304" spans="1:11" x14ac:dyDescent="0.3">
      <c r="A6304" t="s">
        <v>25199</v>
      </c>
      <c r="B6304" t="s">
        <v>25200</v>
      </c>
      <c r="C6304" t="s">
        <v>558</v>
      </c>
      <c r="D6304" t="s">
        <v>25201</v>
      </c>
      <c r="E6304" t="s">
        <v>19698</v>
      </c>
      <c r="F6304" t="s">
        <v>16</v>
      </c>
      <c r="G6304" t="s">
        <v>17844</v>
      </c>
      <c r="H6304">
        <v>0</v>
      </c>
      <c r="I6304">
        <v>0</v>
      </c>
      <c r="J6304">
        <v>0</v>
      </c>
      <c r="K6304" t="s">
        <v>25202</v>
      </c>
    </row>
    <row r="6305" spans="1:11" x14ac:dyDescent="0.3">
      <c r="A6305" t="s">
        <v>25203</v>
      </c>
      <c r="B6305" t="s">
        <v>25204</v>
      </c>
      <c r="C6305" t="s">
        <v>27</v>
      </c>
      <c r="D6305" t="s">
        <v>25205</v>
      </c>
      <c r="E6305" t="s">
        <v>1867</v>
      </c>
      <c r="F6305" t="s">
        <v>16</v>
      </c>
      <c r="G6305" t="s">
        <v>7708</v>
      </c>
      <c r="H6305">
        <v>0</v>
      </c>
      <c r="I6305">
        <v>0</v>
      </c>
      <c r="J6305">
        <v>0</v>
      </c>
      <c r="K6305" t="s">
        <v>25206</v>
      </c>
    </row>
    <row r="6306" spans="1:11" x14ac:dyDescent="0.3">
      <c r="A6306" t="s">
        <v>25207</v>
      </c>
      <c r="B6306" t="s">
        <v>25208</v>
      </c>
      <c r="C6306" t="s">
        <v>27</v>
      </c>
      <c r="D6306" t="s">
        <v>25209</v>
      </c>
      <c r="E6306" t="s">
        <v>1867</v>
      </c>
      <c r="F6306" t="s">
        <v>16</v>
      </c>
      <c r="G6306" t="s">
        <v>25210</v>
      </c>
      <c r="H6306">
        <v>0</v>
      </c>
      <c r="I6306">
        <v>0</v>
      </c>
      <c r="J6306">
        <v>0</v>
      </c>
      <c r="K6306" t="s">
        <v>25211</v>
      </c>
    </row>
    <row r="6307" spans="1:11" x14ac:dyDescent="0.3">
      <c r="A6307" t="s">
        <v>25212</v>
      </c>
      <c r="B6307" t="s">
        <v>25213</v>
      </c>
      <c r="C6307" t="s">
        <v>20</v>
      </c>
      <c r="D6307" t="s">
        <v>25214</v>
      </c>
      <c r="E6307" t="s">
        <v>22</v>
      </c>
      <c r="F6307" t="s">
        <v>6890</v>
      </c>
      <c r="G6307" t="s">
        <v>42</v>
      </c>
      <c r="H6307">
        <v>0</v>
      </c>
      <c r="I6307">
        <v>0</v>
      </c>
      <c r="J6307">
        <v>0</v>
      </c>
      <c r="K6307" t="s">
        <v>25215</v>
      </c>
    </row>
    <row r="6308" spans="1:11" x14ac:dyDescent="0.3">
      <c r="A6308" t="s">
        <v>25216</v>
      </c>
      <c r="B6308" t="s">
        <v>25200</v>
      </c>
      <c r="C6308" t="s">
        <v>27</v>
      </c>
      <c r="D6308" t="s">
        <v>25217</v>
      </c>
      <c r="E6308" t="s">
        <v>1867</v>
      </c>
      <c r="F6308" t="s">
        <v>7799</v>
      </c>
      <c r="G6308" t="s">
        <v>42</v>
      </c>
      <c r="H6308">
        <v>0</v>
      </c>
      <c r="I6308">
        <v>0</v>
      </c>
      <c r="J6308">
        <v>0</v>
      </c>
      <c r="K6308" t="s">
        <v>25218</v>
      </c>
    </row>
    <row r="6309" spans="1:11" x14ac:dyDescent="0.3">
      <c r="A6309" t="s">
        <v>25219</v>
      </c>
      <c r="B6309" t="s">
        <v>25220</v>
      </c>
      <c r="C6309" t="s">
        <v>27</v>
      </c>
      <c r="D6309" t="s">
        <v>25221</v>
      </c>
      <c r="E6309" t="s">
        <v>1867</v>
      </c>
      <c r="F6309" t="s">
        <v>2361</v>
      </c>
      <c r="G6309" t="s">
        <v>42</v>
      </c>
      <c r="H6309">
        <v>0</v>
      </c>
      <c r="I6309">
        <v>0</v>
      </c>
      <c r="J6309">
        <v>0</v>
      </c>
      <c r="K6309" t="s">
        <v>25222</v>
      </c>
    </row>
    <row r="6310" spans="1:11" x14ac:dyDescent="0.3">
      <c r="A6310" t="s">
        <v>25223</v>
      </c>
      <c r="B6310" t="s">
        <v>25224</v>
      </c>
      <c r="C6310" t="s">
        <v>27</v>
      </c>
      <c r="D6310" t="s">
        <v>25225</v>
      </c>
      <c r="E6310" t="s">
        <v>1867</v>
      </c>
      <c r="F6310" t="s">
        <v>1868</v>
      </c>
      <c r="G6310" t="s">
        <v>42</v>
      </c>
      <c r="H6310">
        <v>0</v>
      </c>
      <c r="I6310">
        <v>0</v>
      </c>
      <c r="J6310">
        <v>0</v>
      </c>
      <c r="K6310" t="s">
        <v>25226</v>
      </c>
    </row>
    <row r="6311" spans="1:11" x14ac:dyDescent="0.3">
      <c r="A6311" t="s">
        <v>25227</v>
      </c>
      <c r="B6311" t="s">
        <v>25228</v>
      </c>
      <c r="C6311" t="s">
        <v>27</v>
      </c>
      <c r="D6311" t="s">
        <v>25229</v>
      </c>
      <c r="E6311" t="s">
        <v>1867</v>
      </c>
      <c r="F6311" t="s">
        <v>3380</v>
      </c>
      <c r="G6311" t="s">
        <v>42</v>
      </c>
      <c r="H6311">
        <v>0</v>
      </c>
      <c r="I6311">
        <v>0</v>
      </c>
      <c r="J6311">
        <v>0</v>
      </c>
      <c r="K6311" t="s">
        <v>25230</v>
      </c>
    </row>
    <row r="6312" spans="1:11" x14ac:dyDescent="0.3">
      <c r="A6312" t="s">
        <v>25231</v>
      </c>
      <c r="B6312" t="s">
        <v>25232</v>
      </c>
      <c r="C6312" t="s">
        <v>27</v>
      </c>
      <c r="D6312" t="s">
        <v>25233</v>
      </c>
      <c r="E6312" t="s">
        <v>1867</v>
      </c>
      <c r="F6312" t="s">
        <v>25234</v>
      </c>
      <c r="G6312" t="s">
        <v>42</v>
      </c>
      <c r="H6312">
        <v>0</v>
      </c>
      <c r="I6312">
        <v>0</v>
      </c>
      <c r="J6312">
        <v>0</v>
      </c>
      <c r="K6312" t="s">
        <v>25235</v>
      </c>
    </row>
    <row r="6313" spans="1:11" x14ac:dyDescent="0.3">
      <c r="A6313" t="s">
        <v>25236</v>
      </c>
      <c r="B6313" t="s">
        <v>25237</v>
      </c>
      <c r="C6313" t="s">
        <v>27</v>
      </c>
      <c r="D6313" t="s">
        <v>25238</v>
      </c>
      <c r="E6313" t="s">
        <v>1867</v>
      </c>
      <c r="F6313" t="s">
        <v>7374</v>
      </c>
      <c r="G6313" t="s">
        <v>42</v>
      </c>
      <c r="H6313">
        <v>0</v>
      </c>
      <c r="I6313">
        <v>0</v>
      </c>
      <c r="J6313">
        <v>0</v>
      </c>
      <c r="K6313" t="s">
        <v>25239</v>
      </c>
    </row>
    <row r="6314" spans="1:11" x14ac:dyDescent="0.3">
      <c r="A6314" t="s">
        <v>25240</v>
      </c>
      <c r="B6314" t="s">
        <v>25241</v>
      </c>
      <c r="C6314" t="s">
        <v>27</v>
      </c>
      <c r="D6314" t="s">
        <v>25242</v>
      </c>
      <c r="E6314" t="s">
        <v>1867</v>
      </c>
      <c r="F6314" t="s">
        <v>22372</v>
      </c>
      <c r="G6314" t="s">
        <v>42</v>
      </c>
      <c r="H6314">
        <v>0</v>
      </c>
      <c r="I6314">
        <v>0</v>
      </c>
      <c r="J6314">
        <v>0</v>
      </c>
      <c r="K6314" t="s">
        <v>25243</v>
      </c>
    </row>
    <row r="6315" spans="1:11" x14ac:dyDescent="0.3">
      <c r="A6315" t="s">
        <v>25244</v>
      </c>
      <c r="B6315" t="s">
        <v>25245</v>
      </c>
      <c r="C6315" t="s">
        <v>558</v>
      </c>
      <c r="D6315" t="s">
        <v>25246</v>
      </c>
      <c r="E6315" t="s">
        <v>754</v>
      </c>
      <c r="F6315" t="s">
        <v>16</v>
      </c>
      <c r="G6315" t="s">
        <v>9931</v>
      </c>
      <c r="H6315">
        <v>0</v>
      </c>
      <c r="I6315">
        <v>0</v>
      </c>
      <c r="J6315">
        <v>0</v>
      </c>
      <c r="K6315" t="s">
        <v>25247</v>
      </c>
    </row>
    <row r="6316" spans="1:11" x14ac:dyDescent="0.3">
      <c r="A6316" t="s">
        <v>25248</v>
      </c>
      <c r="B6316" t="s">
        <v>25249</v>
      </c>
      <c r="C6316" t="s">
        <v>558</v>
      </c>
      <c r="D6316" t="s">
        <v>25250</v>
      </c>
      <c r="E6316" t="s">
        <v>754</v>
      </c>
      <c r="F6316" t="s">
        <v>16</v>
      </c>
      <c r="G6316" t="s">
        <v>25251</v>
      </c>
      <c r="H6316">
        <v>0</v>
      </c>
      <c r="I6316">
        <v>0</v>
      </c>
      <c r="J6316">
        <v>0</v>
      </c>
      <c r="K6316" t="s">
        <v>25252</v>
      </c>
    </row>
    <row r="6317" spans="1:11" x14ac:dyDescent="0.3">
      <c r="A6317" t="s">
        <v>25253</v>
      </c>
      <c r="B6317" t="s">
        <v>25254</v>
      </c>
      <c r="C6317" t="s">
        <v>20</v>
      </c>
      <c r="D6317" t="s">
        <v>25255</v>
      </c>
      <c r="E6317" t="s">
        <v>22</v>
      </c>
      <c r="F6317" t="s">
        <v>2892</v>
      </c>
      <c r="G6317" t="s">
        <v>42</v>
      </c>
      <c r="H6317">
        <v>0</v>
      </c>
      <c r="I6317">
        <v>0</v>
      </c>
      <c r="J6317">
        <v>0</v>
      </c>
      <c r="K6317" t="s">
        <v>25256</v>
      </c>
    </row>
    <row r="6318" spans="1:11" x14ac:dyDescent="0.3">
      <c r="A6318" t="s">
        <v>25257</v>
      </c>
      <c r="B6318" t="s">
        <v>25258</v>
      </c>
      <c r="C6318" t="s">
        <v>27</v>
      </c>
      <c r="D6318" t="s">
        <v>25259</v>
      </c>
      <c r="E6318" t="s">
        <v>1867</v>
      </c>
      <c r="F6318" t="s">
        <v>12609</v>
      </c>
      <c r="G6318" t="s">
        <v>42</v>
      </c>
      <c r="H6318">
        <v>0</v>
      </c>
      <c r="I6318">
        <v>0</v>
      </c>
      <c r="J6318">
        <v>0</v>
      </c>
      <c r="K6318" t="s">
        <v>25260</v>
      </c>
    </row>
    <row r="6319" spans="1:11" x14ac:dyDescent="0.3">
      <c r="A6319" t="s">
        <v>25261</v>
      </c>
      <c r="B6319" t="s">
        <v>25262</v>
      </c>
      <c r="C6319" t="s">
        <v>27</v>
      </c>
      <c r="D6319" t="s">
        <v>25263</v>
      </c>
      <c r="E6319" t="s">
        <v>1867</v>
      </c>
      <c r="F6319" t="s">
        <v>7321</v>
      </c>
      <c r="G6319" t="s">
        <v>42</v>
      </c>
      <c r="H6319">
        <v>0</v>
      </c>
      <c r="I6319">
        <v>0</v>
      </c>
      <c r="J6319">
        <v>0</v>
      </c>
      <c r="K6319" t="s">
        <v>25264</v>
      </c>
    </row>
    <row r="6320" spans="1:11" x14ac:dyDescent="0.3">
      <c r="A6320" t="s">
        <v>25265</v>
      </c>
      <c r="B6320" t="s">
        <v>25266</v>
      </c>
      <c r="C6320" t="s">
        <v>27</v>
      </c>
      <c r="D6320" t="s">
        <v>25259</v>
      </c>
      <c r="E6320" t="s">
        <v>1867</v>
      </c>
      <c r="F6320" t="s">
        <v>2449</v>
      </c>
      <c r="G6320" t="s">
        <v>42</v>
      </c>
      <c r="H6320">
        <v>0</v>
      </c>
      <c r="I6320">
        <v>0</v>
      </c>
      <c r="J6320">
        <v>0</v>
      </c>
      <c r="K6320" t="s">
        <v>25267</v>
      </c>
    </row>
    <row r="6321" spans="1:11" x14ac:dyDescent="0.3">
      <c r="A6321" t="s">
        <v>25268</v>
      </c>
      <c r="B6321" t="s">
        <v>25269</v>
      </c>
      <c r="C6321" t="s">
        <v>27</v>
      </c>
      <c r="D6321" t="s">
        <v>25270</v>
      </c>
      <c r="E6321" t="s">
        <v>1867</v>
      </c>
      <c r="F6321" t="s">
        <v>10848</v>
      </c>
      <c r="G6321" t="s">
        <v>42</v>
      </c>
      <c r="H6321">
        <v>0</v>
      </c>
      <c r="I6321">
        <v>0</v>
      </c>
      <c r="J6321">
        <v>0</v>
      </c>
      <c r="K6321" t="s">
        <v>25271</v>
      </c>
    </row>
    <row r="6322" spans="1:11" x14ac:dyDescent="0.3">
      <c r="A6322" t="s">
        <v>25272</v>
      </c>
      <c r="C6322" t="s">
        <v>27</v>
      </c>
      <c r="D6322" t="s">
        <v>25273</v>
      </c>
      <c r="E6322" t="s">
        <v>1867</v>
      </c>
      <c r="F6322" t="s">
        <v>3452</v>
      </c>
      <c r="G6322" t="s">
        <v>42</v>
      </c>
      <c r="H6322">
        <v>0</v>
      </c>
      <c r="I6322">
        <v>0</v>
      </c>
      <c r="J6322">
        <v>0</v>
      </c>
      <c r="K6322" t="s">
        <v>25274</v>
      </c>
    </row>
    <row r="6323" spans="1:11" x14ac:dyDescent="0.3">
      <c r="A6323" t="s">
        <v>25275</v>
      </c>
      <c r="B6323" t="s">
        <v>5187</v>
      </c>
      <c r="C6323" t="s">
        <v>27</v>
      </c>
      <c r="D6323" t="s">
        <v>25276</v>
      </c>
      <c r="E6323" t="s">
        <v>1867</v>
      </c>
      <c r="F6323" t="s">
        <v>13880</v>
      </c>
      <c r="G6323" t="s">
        <v>42</v>
      </c>
      <c r="H6323">
        <v>0</v>
      </c>
      <c r="I6323">
        <v>0</v>
      </c>
      <c r="J6323">
        <v>0</v>
      </c>
      <c r="K6323" t="s">
        <v>25277</v>
      </c>
    </row>
    <row r="6324" spans="1:11" x14ac:dyDescent="0.3">
      <c r="A6324" t="s">
        <v>25278</v>
      </c>
      <c r="B6324" t="s">
        <v>25279</v>
      </c>
      <c r="C6324" t="s">
        <v>27</v>
      </c>
      <c r="D6324" t="s">
        <v>25280</v>
      </c>
      <c r="E6324" t="s">
        <v>1867</v>
      </c>
      <c r="F6324" t="s">
        <v>25281</v>
      </c>
      <c r="G6324" t="s">
        <v>42</v>
      </c>
      <c r="H6324">
        <v>0</v>
      </c>
      <c r="I6324">
        <v>0</v>
      </c>
      <c r="J6324">
        <v>0</v>
      </c>
      <c r="K6324" t="s">
        <v>25282</v>
      </c>
    </row>
    <row r="6325" spans="1:11" x14ac:dyDescent="0.3">
      <c r="A6325" t="s">
        <v>25283</v>
      </c>
      <c r="B6325" t="s">
        <v>25284</v>
      </c>
      <c r="C6325" t="s">
        <v>558</v>
      </c>
      <c r="D6325" t="s">
        <v>25285</v>
      </c>
      <c r="E6325" t="s">
        <v>19698</v>
      </c>
      <c r="F6325" t="s">
        <v>11585</v>
      </c>
      <c r="G6325" t="s">
        <v>2542</v>
      </c>
      <c r="H6325">
        <v>0</v>
      </c>
      <c r="I6325">
        <v>0</v>
      </c>
      <c r="J6325">
        <v>0</v>
      </c>
      <c r="K6325" t="s">
        <v>25286</v>
      </c>
    </row>
    <row r="6326" spans="1:11" x14ac:dyDescent="0.3">
      <c r="A6326" t="s">
        <v>25287</v>
      </c>
      <c r="B6326" t="s">
        <v>25288</v>
      </c>
      <c r="C6326" t="s">
        <v>466</v>
      </c>
      <c r="D6326" t="s">
        <v>25289</v>
      </c>
      <c r="E6326" t="s">
        <v>761</v>
      </c>
      <c r="F6326" t="s">
        <v>16</v>
      </c>
      <c r="G6326" t="s">
        <v>2093</v>
      </c>
      <c r="H6326">
        <v>0</v>
      </c>
      <c r="I6326">
        <v>0</v>
      </c>
      <c r="J6326">
        <v>0</v>
      </c>
      <c r="K6326" t="s">
        <v>25290</v>
      </c>
    </row>
    <row r="6327" spans="1:11" x14ac:dyDescent="0.3">
      <c r="A6327" t="s">
        <v>25291</v>
      </c>
      <c r="B6327" t="s">
        <v>25292</v>
      </c>
      <c r="C6327" t="s">
        <v>20</v>
      </c>
      <c r="D6327" t="s">
        <v>25293</v>
      </c>
      <c r="E6327" t="s">
        <v>14059</v>
      </c>
      <c r="F6327" t="s">
        <v>1986</v>
      </c>
      <c r="G6327" t="s">
        <v>42</v>
      </c>
      <c r="H6327">
        <v>0</v>
      </c>
      <c r="I6327">
        <v>0</v>
      </c>
      <c r="J6327">
        <v>0</v>
      </c>
      <c r="K6327" t="s">
        <v>25294</v>
      </c>
    </row>
    <row r="6328" spans="1:11" x14ac:dyDescent="0.3">
      <c r="A6328" t="s">
        <v>25295</v>
      </c>
      <c r="B6328" t="s">
        <v>25296</v>
      </c>
      <c r="C6328" t="s">
        <v>558</v>
      </c>
      <c r="D6328" t="s">
        <v>25297</v>
      </c>
      <c r="E6328" t="s">
        <v>19698</v>
      </c>
      <c r="F6328" t="s">
        <v>16</v>
      </c>
      <c r="G6328" t="s">
        <v>22797</v>
      </c>
      <c r="H6328">
        <v>0</v>
      </c>
      <c r="I6328">
        <v>0</v>
      </c>
      <c r="J6328">
        <v>0</v>
      </c>
      <c r="K6328" t="s">
        <v>25298</v>
      </c>
    </row>
    <row r="6329" spans="1:11" x14ac:dyDescent="0.3">
      <c r="A6329" t="s">
        <v>25299</v>
      </c>
      <c r="B6329" t="s">
        <v>25300</v>
      </c>
      <c r="C6329" t="s">
        <v>27</v>
      </c>
      <c r="D6329" t="s">
        <v>25301</v>
      </c>
      <c r="E6329" t="s">
        <v>1867</v>
      </c>
      <c r="F6329" t="s">
        <v>1590</v>
      </c>
      <c r="G6329" t="s">
        <v>42</v>
      </c>
      <c r="H6329">
        <v>0</v>
      </c>
      <c r="I6329">
        <v>0</v>
      </c>
      <c r="J6329">
        <v>0</v>
      </c>
      <c r="K6329" t="s">
        <v>25302</v>
      </c>
    </row>
    <row r="6330" spans="1:11" x14ac:dyDescent="0.3">
      <c r="A6330" t="s">
        <v>25303</v>
      </c>
      <c r="B6330" t="s">
        <v>25296</v>
      </c>
      <c r="C6330" t="s">
        <v>27</v>
      </c>
      <c r="D6330" t="s">
        <v>25304</v>
      </c>
      <c r="E6330" t="s">
        <v>1867</v>
      </c>
      <c r="F6330" t="s">
        <v>3538</v>
      </c>
      <c r="G6330" t="s">
        <v>42</v>
      </c>
      <c r="H6330">
        <v>0</v>
      </c>
      <c r="I6330">
        <v>0</v>
      </c>
      <c r="J6330">
        <v>0</v>
      </c>
      <c r="K6330" t="s">
        <v>25305</v>
      </c>
    </row>
    <row r="6331" spans="1:11" x14ac:dyDescent="0.3">
      <c r="A6331" t="s">
        <v>25306</v>
      </c>
      <c r="B6331" t="s">
        <v>25307</v>
      </c>
      <c r="C6331" t="s">
        <v>20</v>
      </c>
      <c r="D6331" t="s">
        <v>25308</v>
      </c>
      <c r="E6331" t="s">
        <v>14059</v>
      </c>
      <c r="F6331" t="s">
        <v>71</v>
      </c>
      <c r="G6331" t="s">
        <v>42</v>
      </c>
      <c r="H6331">
        <v>0</v>
      </c>
      <c r="I6331">
        <v>0</v>
      </c>
      <c r="J6331">
        <v>0</v>
      </c>
      <c r="K6331" t="s">
        <v>25309</v>
      </c>
    </row>
    <row r="6332" spans="1:11" x14ac:dyDescent="0.3">
      <c r="A6332" t="s">
        <v>25310</v>
      </c>
      <c r="B6332" t="s">
        <v>23004</v>
      </c>
      <c r="C6332" t="s">
        <v>558</v>
      </c>
      <c r="D6332" t="s">
        <v>25311</v>
      </c>
      <c r="E6332" t="s">
        <v>754</v>
      </c>
      <c r="F6332" t="s">
        <v>7044</v>
      </c>
      <c r="G6332" t="s">
        <v>1481</v>
      </c>
      <c r="H6332">
        <v>0</v>
      </c>
      <c r="I6332">
        <v>0</v>
      </c>
      <c r="J6332">
        <v>0</v>
      </c>
      <c r="K6332" t="s">
        <v>25312</v>
      </c>
    </row>
    <row r="6333" spans="1:11" x14ac:dyDescent="0.3">
      <c r="A6333" t="s">
        <v>25313</v>
      </c>
      <c r="B6333" t="s">
        <v>25314</v>
      </c>
      <c r="C6333" t="s">
        <v>20</v>
      </c>
      <c r="D6333" t="s">
        <v>25315</v>
      </c>
      <c r="E6333" t="s">
        <v>14059</v>
      </c>
      <c r="F6333" t="s">
        <v>5281</v>
      </c>
      <c r="G6333" t="s">
        <v>42</v>
      </c>
      <c r="H6333">
        <v>0</v>
      </c>
      <c r="I6333">
        <v>0</v>
      </c>
      <c r="J6333">
        <v>0</v>
      </c>
      <c r="K6333" t="s">
        <v>25316</v>
      </c>
    </row>
    <row r="6334" spans="1:11" x14ac:dyDescent="0.3">
      <c r="A6334" t="s">
        <v>25317</v>
      </c>
      <c r="B6334" t="s">
        <v>25318</v>
      </c>
      <c r="C6334" t="s">
        <v>20</v>
      </c>
      <c r="D6334" t="s">
        <v>25319</v>
      </c>
      <c r="E6334" t="s">
        <v>14059</v>
      </c>
      <c r="F6334" t="s">
        <v>326</v>
      </c>
      <c r="G6334" t="s">
        <v>42</v>
      </c>
      <c r="H6334">
        <v>0</v>
      </c>
      <c r="I6334">
        <v>0</v>
      </c>
      <c r="J6334">
        <v>0</v>
      </c>
      <c r="K6334" t="s">
        <v>25320</v>
      </c>
    </row>
    <row r="6335" spans="1:11" x14ac:dyDescent="0.3">
      <c r="A6335" t="s">
        <v>25321</v>
      </c>
      <c r="B6335" t="s">
        <v>25322</v>
      </c>
      <c r="C6335" t="s">
        <v>20</v>
      </c>
      <c r="D6335" t="s">
        <v>25323</v>
      </c>
      <c r="E6335" t="s">
        <v>14059</v>
      </c>
      <c r="F6335" t="s">
        <v>2286</v>
      </c>
      <c r="G6335" t="s">
        <v>42</v>
      </c>
      <c r="H6335">
        <v>0</v>
      </c>
      <c r="I6335">
        <v>0</v>
      </c>
      <c r="J6335">
        <v>0</v>
      </c>
      <c r="K6335" t="s">
        <v>25324</v>
      </c>
    </row>
    <row r="6336" spans="1:11" x14ac:dyDescent="0.3">
      <c r="A6336" t="s">
        <v>25325</v>
      </c>
      <c r="C6336" t="s">
        <v>147</v>
      </c>
      <c r="D6336" t="s">
        <v>25326</v>
      </c>
      <c r="E6336" t="s">
        <v>183</v>
      </c>
      <c r="F6336" t="s">
        <v>2595</v>
      </c>
      <c r="G6336" t="s">
        <v>42</v>
      </c>
      <c r="H6336">
        <v>0</v>
      </c>
      <c r="I6336">
        <v>0</v>
      </c>
      <c r="J6336">
        <v>0</v>
      </c>
      <c r="K6336" t="s">
        <v>25327</v>
      </c>
    </row>
    <row r="6337" spans="1:11" x14ac:dyDescent="0.3">
      <c r="A6337" t="s">
        <v>25328</v>
      </c>
      <c r="B6337" t="s">
        <v>25329</v>
      </c>
      <c r="C6337" t="s">
        <v>558</v>
      </c>
      <c r="D6337" t="s">
        <v>25330</v>
      </c>
      <c r="E6337" t="s">
        <v>560</v>
      </c>
      <c r="F6337" t="s">
        <v>16</v>
      </c>
      <c r="G6337" t="s">
        <v>2216</v>
      </c>
      <c r="H6337">
        <v>0</v>
      </c>
      <c r="I6337">
        <v>0</v>
      </c>
      <c r="J6337">
        <v>0</v>
      </c>
      <c r="K6337" t="s">
        <v>25331</v>
      </c>
    </row>
    <row r="6338" spans="1:11" x14ac:dyDescent="0.3">
      <c r="A6338" t="s">
        <v>25332</v>
      </c>
      <c r="B6338" t="s">
        <v>25333</v>
      </c>
      <c r="C6338" t="s">
        <v>558</v>
      </c>
      <c r="D6338" t="s">
        <v>25334</v>
      </c>
      <c r="E6338" t="s">
        <v>560</v>
      </c>
      <c r="F6338" t="s">
        <v>16</v>
      </c>
      <c r="G6338" t="s">
        <v>18157</v>
      </c>
      <c r="H6338">
        <v>0</v>
      </c>
      <c r="I6338">
        <v>0</v>
      </c>
      <c r="J6338">
        <v>0</v>
      </c>
      <c r="K6338" t="s">
        <v>25335</v>
      </c>
    </row>
    <row r="6339" spans="1:11" x14ac:dyDescent="0.3">
      <c r="A6339" t="s">
        <v>25336</v>
      </c>
      <c r="B6339" t="s">
        <v>25337</v>
      </c>
      <c r="C6339" t="s">
        <v>27</v>
      </c>
      <c r="D6339" t="s">
        <v>25338</v>
      </c>
      <c r="E6339" t="s">
        <v>1867</v>
      </c>
      <c r="F6339" t="s">
        <v>2809</v>
      </c>
      <c r="G6339" t="s">
        <v>42</v>
      </c>
      <c r="H6339">
        <v>0</v>
      </c>
      <c r="I6339">
        <v>0</v>
      </c>
      <c r="J6339">
        <v>0</v>
      </c>
      <c r="K6339" t="s">
        <v>25339</v>
      </c>
    </row>
    <row r="6340" spans="1:11" x14ac:dyDescent="0.3">
      <c r="A6340" t="s">
        <v>25340</v>
      </c>
      <c r="B6340" t="s">
        <v>25341</v>
      </c>
      <c r="C6340" t="s">
        <v>13</v>
      </c>
      <c r="D6340" t="s">
        <v>25342</v>
      </c>
      <c r="E6340" t="s">
        <v>23964</v>
      </c>
      <c r="F6340" t="s">
        <v>16</v>
      </c>
      <c r="G6340" t="s">
        <v>12299</v>
      </c>
      <c r="H6340">
        <v>0</v>
      </c>
      <c r="I6340">
        <v>0</v>
      </c>
      <c r="J6340">
        <v>0</v>
      </c>
      <c r="K6340" t="s">
        <v>25343</v>
      </c>
    </row>
    <row r="6341" spans="1:11" x14ac:dyDescent="0.3">
      <c r="A6341" t="s">
        <v>25344</v>
      </c>
      <c r="B6341" t="s">
        <v>25345</v>
      </c>
      <c r="C6341" t="s">
        <v>13</v>
      </c>
      <c r="D6341" t="e">
        <f>생기상학.</f>
        <v>#NAME?</v>
      </c>
      <c r="E6341" t="s">
        <v>23964</v>
      </c>
      <c r="F6341" t="s">
        <v>16</v>
      </c>
      <c r="G6341" t="s">
        <v>14569</v>
      </c>
      <c r="H6341">
        <v>0</v>
      </c>
      <c r="I6341">
        <v>0</v>
      </c>
      <c r="J6341">
        <v>0</v>
      </c>
      <c r="K6341" t="s">
        <v>25346</v>
      </c>
    </row>
    <row r="6342" spans="1:11" x14ac:dyDescent="0.3">
      <c r="A6342" t="s">
        <v>25347</v>
      </c>
      <c r="B6342" t="s">
        <v>25348</v>
      </c>
      <c r="C6342" t="s">
        <v>27</v>
      </c>
      <c r="D6342" t="s">
        <v>25349</v>
      </c>
      <c r="E6342" t="s">
        <v>1867</v>
      </c>
      <c r="F6342" t="s">
        <v>1715</v>
      </c>
      <c r="G6342" t="s">
        <v>42</v>
      </c>
      <c r="H6342">
        <v>0</v>
      </c>
      <c r="I6342">
        <v>0</v>
      </c>
      <c r="J6342">
        <v>0</v>
      </c>
      <c r="K6342" t="s">
        <v>25350</v>
      </c>
    </row>
    <row r="6343" spans="1:11" x14ac:dyDescent="0.3">
      <c r="A6343" t="s">
        <v>25351</v>
      </c>
      <c r="B6343" t="s">
        <v>25352</v>
      </c>
      <c r="C6343" t="s">
        <v>20</v>
      </c>
      <c r="D6343" t="s">
        <v>25353</v>
      </c>
      <c r="E6343" t="s">
        <v>14059</v>
      </c>
      <c r="F6343" t="s">
        <v>16</v>
      </c>
      <c r="G6343" t="s">
        <v>4543</v>
      </c>
      <c r="H6343">
        <v>0</v>
      </c>
      <c r="I6343">
        <v>0</v>
      </c>
      <c r="J6343">
        <v>0</v>
      </c>
      <c r="K6343" t="s">
        <v>25354</v>
      </c>
    </row>
    <row r="6344" spans="1:11" x14ac:dyDescent="0.3">
      <c r="A6344" t="s">
        <v>25355</v>
      </c>
      <c r="B6344" t="s">
        <v>25356</v>
      </c>
      <c r="C6344" t="s">
        <v>27</v>
      </c>
      <c r="D6344" t="s">
        <v>25357</v>
      </c>
      <c r="E6344" t="s">
        <v>1867</v>
      </c>
      <c r="F6344" t="s">
        <v>16</v>
      </c>
      <c r="G6344" t="s">
        <v>17075</v>
      </c>
      <c r="H6344">
        <v>0</v>
      </c>
      <c r="I6344">
        <v>0</v>
      </c>
      <c r="J6344">
        <v>0</v>
      </c>
      <c r="K6344" t="s">
        <v>25358</v>
      </c>
    </row>
    <row r="6345" spans="1:11" x14ac:dyDescent="0.3">
      <c r="A6345" t="s">
        <v>25359</v>
      </c>
      <c r="B6345" t="s">
        <v>25360</v>
      </c>
      <c r="C6345" t="s">
        <v>13</v>
      </c>
      <c r="D6345" t="s">
        <v>25361</v>
      </c>
      <c r="E6345" t="s">
        <v>23964</v>
      </c>
      <c r="F6345" t="s">
        <v>16</v>
      </c>
      <c r="G6345" t="s">
        <v>3356</v>
      </c>
      <c r="H6345">
        <v>0</v>
      </c>
      <c r="I6345">
        <v>0</v>
      </c>
      <c r="J6345">
        <v>0</v>
      </c>
      <c r="K6345" t="s">
        <v>25362</v>
      </c>
    </row>
    <row r="6346" spans="1:11" x14ac:dyDescent="0.3">
      <c r="A6346" t="s">
        <v>25363</v>
      </c>
      <c r="B6346" t="s">
        <v>25364</v>
      </c>
      <c r="C6346" t="s">
        <v>13</v>
      </c>
      <c r="D6346" t="s">
        <v>25365</v>
      </c>
      <c r="E6346" t="s">
        <v>23964</v>
      </c>
      <c r="F6346" t="s">
        <v>16</v>
      </c>
      <c r="G6346" t="s">
        <v>13136</v>
      </c>
      <c r="H6346">
        <v>0</v>
      </c>
      <c r="I6346">
        <v>0</v>
      </c>
      <c r="J6346">
        <v>0</v>
      </c>
      <c r="K6346" t="s">
        <v>25366</v>
      </c>
    </row>
    <row r="6347" spans="1:11" x14ac:dyDescent="0.3">
      <c r="A6347" t="s">
        <v>25367</v>
      </c>
      <c r="B6347" t="s">
        <v>25368</v>
      </c>
      <c r="C6347" t="s">
        <v>13</v>
      </c>
      <c r="D6347" t="e">
        <f>생물 처리</f>
        <v>#NAME?</v>
      </c>
      <c r="E6347" t="s">
        <v>23964</v>
      </c>
      <c r="F6347" t="s">
        <v>16</v>
      </c>
      <c r="G6347" t="s">
        <v>14230</v>
      </c>
      <c r="H6347">
        <v>0</v>
      </c>
      <c r="I6347">
        <v>0</v>
      </c>
      <c r="J6347">
        <v>0</v>
      </c>
      <c r="K6347" t="s">
        <v>25369</v>
      </c>
    </row>
    <row r="6348" spans="1:11" x14ac:dyDescent="0.3">
      <c r="A6348" t="s">
        <v>25370</v>
      </c>
      <c r="B6348" t="s">
        <v>11588</v>
      </c>
      <c r="C6348" t="s">
        <v>13</v>
      </c>
      <c r="D6348" t="s">
        <v>25371</v>
      </c>
      <c r="E6348" t="s">
        <v>23964</v>
      </c>
      <c r="F6348" t="s">
        <v>16</v>
      </c>
      <c r="G6348" t="s">
        <v>18171</v>
      </c>
      <c r="H6348">
        <v>0</v>
      </c>
      <c r="I6348">
        <v>0</v>
      </c>
      <c r="J6348">
        <v>0</v>
      </c>
      <c r="K6348" t="s">
        <v>25372</v>
      </c>
    </row>
    <row r="6349" spans="1:11" x14ac:dyDescent="0.3">
      <c r="A6349" t="s">
        <v>25373</v>
      </c>
      <c r="B6349" t="s">
        <v>25374</v>
      </c>
      <c r="C6349" t="s">
        <v>13</v>
      </c>
      <c r="D6349" t="s">
        <v>25375</v>
      </c>
      <c r="E6349" t="s">
        <v>23964</v>
      </c>
      <c r="F6349" t="s">
        <v>16</v>
      </c>
      <c r="G6349" t="s">
        <v>12767</v>
      </c>
      <c r="H6349">
        <v>0</v>
      </c>
      <c r="I6349">
        <v>0</v>
      </c>
      <c r="J6349">
        <v>0</v>
      </c>
      <c r="K6349" t="s">
        <v>25376</v>
      </c>
    </row>
    <row r="6350" spans="1:11" x14ac:dyDescent="0.3">
      <c r="A6350" t="s">
        <v>25377</v>
      </c>
      <c r="B6350" t="s">
        <v>25378</v>
      </c>
      <c r="C6350" t="s">
        <v>1159</v>
      </c>
      <c r="D6350" t="s">
        <v>25379</v>
      </c>
      <c r="E6350" t="s">
        <v>14853</v>
      </c>
      <c r="F6350" t="s">
        <v>16</v>
      </c>
      <c r="G6350" t="s">
        <v>10101</v>
      </c>
      <c r="H6350">
        <v>0</v>
      </c>
      <c r="I6350">
        <v>0</v>
      </c>
      <c r="J6350">
        <v>0</v>
      </c>
      <c r="K6350" t="s">
        <v>25380</v>
      </c>
    </row>
    <row r="6351" spans="1:11" x14ac:dyDescent="0.3">
      <c r="A6351" t="s">
        <v>25381</v>
      </c>
      <c r="B6351" t="s">
        <v>25382</v>
      </c>
      <c r="C6351" t="s">
        <v>20</v>
      </c>
      <c r="D6351" t="s">
        <v>25383</v>
      </c>
      <c r="E6351" t="s">
        <v>22</v>
      </c>
      <c r="F6351" t="s">
        <v>1906</v>
      </c>
      <c r="G6351" t="s">
        <v>42</v>
      </c>
      <c r="H6351">
        <v>0</v>
      </c>
      <c r="I6351">
        <v>0</v>
      </c>
      <c r="J6351">
        <v>0</v>
      </c>
      <c r="K6351" t="s">
        <v>25384</v>
      </c>
    </row>
    <row r="6352" spans="1:11" x14ac:dyDescent="0.3">
      <c r="A6352" t="s">
        <v>25385</v>
      </c>
      <c r="B6352" t="s">
        <v>25386</v>
      </c>
      <c r="C6352" t="s">
        <v>466</v>
      </c>
      <c r="D6352" t="s">
        <v>25387</v>
      </c>
      <c r="E6352" t="s">
        <v>5396</v>
      </c>
      <c r="F6352" t="s">
        <v>389</v>
      </c>
      <c r="G6352" t="s">
        <v>42</v>
      </c>
      <c r="H6352">
        <v>0</v>
      </c>
      <c r="I6352">
        <v>0</v>
      </c>
      <c r="J6352">
        <v>0</v>
      </c>
      <c r="K6352" t="s">
        <v>25388</v>
      </c>
    </row>
    <row r="6353" spans="1:11" x14ac:dyDescent="0.3">
      <c r="A6353" t="s">
        <v>25389</v>
      </c>
      <c r="B6353" t="s">
        <v>25390</v>
      </c>
      <c r="C6353" t="s">
        <v>27</v>
      </c>
      <c r="D6353" t="s">
        <v>25391</v>
      </c>
      <c r="E6353" t="s">
        <v>1867</v>
      </c>
      <c r="F6353" t="s">
        <v>2572</v>
      </c>
      <c r="G6353" t="s">
        <v>1693</v>
      </c>
      <c r="H6353">
        <v>0</v>
      </c>
      <c r="I6353">
        <v>0</v>
      </c>
      <c r="J6353">
        <v>0</v>
      </c>
      <c r="K6353" t="s">
        <v>25392</v>
      </c>
    </row>
    <row r="6354" spans="1:11" x14ac:dyDescent="0.3">
      <c r="A6354" t="s">
        <v>25393</v>
      </c>
      <c r="B6354" t="s">
        <v>25394</v>
      </c>
      <c r="C6354" t="s">
        <v>27</v>
      </c>
      <c r="D6354" t="s">
        <v>25395</v>
      </c>
      <c r="E6354" t="s">
        <v>1867</v>
      </c>
      <c r="F6354" t="s">
        <v>17304</v>
      </c>
      <c r="G6354" t="s">
        <v>42</v>
      </c>
      <c r="H6354">
        <v>0</v>
      </c>
      <c r="I6354">
        <v>0</v>
      </c>
      <c r="J6354">
        <v>0</v>
      </c>
      <c r="K6354" t="s">
        <v>25396</v>
      </c>
    </row>
    <row r="6355" spans="1:11" x14ac:dyDescent="0.3">
      <c r="A6355" t="s">
        <v>25397</v>
      </c>
      <c r="B6355" t="s">
        <v>25398</v>
      </c>
      <c r="C6355" t="s">
        <v>27</v>
      </c>
      <c r="D6355" t="s">
        <v>25399</v>
      </c>
      <c r="E6355" t="s">
        <v>1867</v>
      </c>
      <c r="F6355" t="s">
        <v>9398</v>
      </c>
      <c r="G6355" t="s">
        <v>42</v>
      </c>
      <c r="H6355">
        <v>0</v>
      </c>
      <c r="I6355">
        <v>0</v>
      </c>
      <c r="J6355">
        <v>0</v>
      </c>
      <c r="K6355" t="s">
        <v>25400</v>
      </c>
    </row>
    <row r="6356" spans="1:11" x14ac:dyDescent="0.3">
      <c r="A6356" t="s">
        <v>25401</v>
      </c>
      <c r="B6356" t="s">
        <v>25402</v>
      </c>
      <c r="C6356" t="s">
        <v>27</v>
      </c>
      <c r="D6356" t="s">
        <v>25403</v>
      </c>
      <c r="E6356" t="s">
        <v>1867</v>
      </c>
      <c r="F6356" t="s">
        <v>16</v>
      </c>
      <c r="G6356" t="s">
        <v>2216</v>
      </c>
      <c r="H6356">
        <v>0</v>
      </c>
      <c r="I6356">
        <v>0</v>
      </c>
      <c r="J6356">
        <v>0</v>
      </c>
      <c r="K6356" t="s">
        <v>25404</v>
      </c>
    </row>
    <row r="6357" spans="1:11" x14ac:dyDescent="0.3">
      <c r="A6357" t="s">
        <v>25405</v>
      </c>
      <c r="C6357" t="s">
        <v>27</v>
      </c>
      <c r="D6357" t="e">
        <f>생애 온실 효과 가스 평가</f>
        <v>#NAME?</v>
      </c>
      <c r="E6357" t="s">
        <v>1867</v>
      </c>
      <c r="F6357" t="s">
        <v>16</v>
      </c>
      <c r="G6357" t="s">
        <v>1496</v>
      </c>
      <c r="H6357">
        <v>0</v>
      </c>
      <c r="I6357">
        <v>0</v>
      </c>
      <c r="J6357">
        <v>0</v>
      </c>
      <c r="K6357" t="s">
        <v>25406</v>
      </c>
    </row>
    <row r="6358" spans="1:11" x14ac:dyDescent="0.3">
      <c r="A6358" t="s">
        <v>25407</v>
      </c>
      <c r="B6358" t="s">
        <v>25408</v>
      </c>
      <c r="C6358" t="s">
        <v>20</v>
      </c>
      <c r="D6358" t="s">
        <v>25409</v>
      </c>
      <c r="E6358" t="s">
        <v>14059</v>
      </c>
      <c r="F6358" t="s">
        <v>16</v>
      </c>
      <c r="G6358" t="s">
        <v>4712</v>
      </c>
      <c r="H6358">
        <v>0</v>
      </c>
      <c r="I6358">
        <v>0</v>
      </c>
      <c r="J6358">
        <v>0</v>
      </c>
      <c r="K6358" t="s">
        <v>25410</v>
      </c>
    </row>
    <row r="6359" spans="1:11" x14ac:dyDescent="0.3">
      <c r="A6359" t="s">
        <v>25411</v>
      </c>
      <c r="B6359" t="s">
        <v>25412</v>
      </c>
      <c r="C6359" t="s">
        <v>27</v>
      </c>
      <c r="D6359" t="s">
        <v>25413</v>
      </c>
      <c r="E6359" t="s">
        <v>1867</v>
      </c>
      <c r="F6359" t="s">
        <v>71</v>
      </c>
      <c r="G6359" t="s">
        <v>42</v>
      </c>
      <c r="H6359">
        <v>0</v>
      </c>
      <c r="I6359">
        <v>0</v>
      </c>
      <c r="J6359">
        <v>0</v>
      </c>
      <c r="K6359" t="s">
        <v>25414</v>
      </c>
    </row>
    <row r="6360" spans="1:11" x14ac:dyDescent="0.3">
      <c r="A6360" t="s">
        <v>25415</v>
      </c>
      <c r="B6360" t="s">
        <v>25416</v>
      </c>
      <c r="C6360" t="s">
        <v>27</v>
      </c>
      <c r="D6360" t="s">
        <v>25417</v>
      </c>
      <c r="E6360" t="s">
        <v>1867</v>
      </c>
      <c r="F6360" t="s">
        <v>4959</v>
      </c>
      <c r="G6360" t="s">
        <v>42</v>
      </c>
      <c r="H6360">
        <v>0</v>
      </c>
      <c r="I6360">
        <v>0</v>
      </c>
      <c r="J6360">
        <v>0</v>
      </c>
      <c r="K6360" t="s">
        <v>25418</v>
      </c>
    </row>
    <row r="6361" spans="1:11" x14ac:dyDescent="0.3">
      <c r="A6361" t="s">
        <v>25419</v>
      </c>
      <c r="B6361" t="s">
        <v>25420</v>
      </c>
      <c r="C6361" t="s">
        <v>20</v>
      </c>
      <c r="D6361" t="s">
        <v>25421</v>
      </c>
      <c r="E6361" t="s">
        <v>14059</v>
      </c>
      <c r="F6361" t="s">
        <v>16</v>
      </c>
      <c r="G6361" t="s">
        <v>2613</v>
      </c>
      <c r="H6361">
        <v>0</v>
      </c>
      <c r="I6361">
        <v>0</v>
      </c>
      <c r="J6361">
        <v>0</v>
      </c>
      <c r="K6361" t="s">
        <v>25422</v>
      </c>
    </row>
    <row r="6362" spans="1:11" x14ac:dyDescent="0.3">
      <c r="A6362" t="s">
        <v>25423</v>
      </c>
      <c r="B6362" t="s">
        <v>25424</v>
      </c>
      <c r="C6362" t="s">
        <v>13</v>
      </c>
      <c r="D6362" t="s">
        <v>25425</v>
      </c>
      <c r="E6362" t="s">
        <v>23964</v>
      </c>
      <c r="F6362" t="s">
        <v>21286</v>
      </c>
      <c r="G6362" t="s">
        <v>42</v>
      </c>
      <c r="H6362">
        <v>0</v>
      </c>
      <c r="I6362">
        <v>0</v>
      </c>
      <c r="J6362">
        <v>0</v>
      </c>
      <c r="K6362" t="s">
        <v>25426</v>
      </c>
    </row>
    <row r="6363" spans="1:11" x14ac:dyDescent="0.3">
      <c r="A6363" t="s">
        <v>25427</v>
      </c>
      <c r="B6363" t="s">
        <v>25428</v>
      </c>
      <c r="C6363" t="s">
        <v>20</v>
      </c>
      <c r="D6363" t="s">
        <v>25429</v>
      </c>
      <c r="E6363" t="s">
        <v>22</v>
      </c>
      <c r="F6363" t="s">
        <v>6405</v>
      </c>
      <c r="G6363" t="s">
        <v>4717</v>
      </c>
      <c r="H6363">
        <v>0</v>
      </c>
      <c r="I6363">
        <v>0</v>
      </c>
      <c r="J6363">
        <v>0</v>
      </c>
      <c r="K6363" t="s">
        <v>25430</v>
      </c>
    </row>
    <row r="6364" spans="1:11" x14ac:dyDescent="0.3">
      <c r="A6364" t="s">
        <v>25431</v>
      </c>
      <c r="B6364" t="s">
        <v>25432</v>
      </c>
      <c r="C6364" t="s">
        <v>27</v>
      </c>
      <c r="D6364" t="s">
        <v>25433</v>
      </c>
      <c r="E6364" t="s">
        <v>1867</v>
      </c>
      <c r="F6364" t="s">
        <v>15176</v>
      </c>
      <c r="G6364" t="s">
        <v>42</v>
      </c>
      <c r="H6364">
        <v>0</v>
      </c>
      <c r="I6364">
        <v>0</v>
      </c>
      <c r="J6364">
        <v>0</v>
      </c>
      <c r="K6364" t="s">
        <v>25434</v>
      </c>
    </row>
    <row r="6365" spans="1:11" x14ac:dyDescent="0.3">
      <c r="A6365" t="s">
        <v>25435</v>
      </c>
      <c r="B6365" t="s">
        <v>25436</v>
      </c>
      <c r="C6365" t="s">
        <v>27</v>
      </c>
      <c r="D6365" t="s">
        <v>25437</v>
      </c>
      <c r="E6365" t="s">
        <v>1867</v>
      </c>
      <c r="F6365" t="s">
        <v>2804</v>
      </c>
      <c r="G6365" t="s">
        <v>42</v>
      </c>
      <c r="H6365">
        <v>0</v>
      </c>
      <c r="I6365">
        <v>0</v>
      </c>
      <c r="J6365">
        <v>0</v>
      </c>
      <c r="K6365" t="s">
        <v>25438</v>
      </c>
    </row>
    <row r="6366" spans="1:11" x14ac:dyDescent="0.3">
      <c r="A6366" t="s">
        <v>25439</v>
      </c>
      <c r="B6366" t="s">
        <v>25440</v>
      </c>
      <c r="C6366" t="s">
        <v>20</v>
      </c>
      <c r="D6366" t="s">
        <v>25441</v>
      </c>
      <c r="E6366" t="s">
        <v>14059</v>
      </c>
      <c r="F6366" t="s">
        <v>16</v>
      </c>
      <c r="G6366" t="s">
        <v>499</v>
      </c>
      <c r="H6366">
        <v>0</v>
      </c>
      <c r="I6366">
        <v>0</v>
      </c>
      <c r="J6366">
        <v>0</v>
      </c>
      <c r="K6366" t="s">
        <v>25442</v>
      </c>
    </row>
    <row r="6367" spans="1:11" x14ac:dyDescent="0.3">
      <c r="A6367" t="s">
        <v>25443</v>
      </c>
      <c r="B6367" t="s">
        <v>25444</v>
      </c>
      <c r="C6367" t="s">
        <v>27</v>
      </c>
      <c r="D6367" t="s">
        <v>25445</v>
      </c>
      <c r="E6367" t="s">
        <v>1867</v>
      </c>
      <c r="F6367" t="s">
        <v>3282</v>
      </c>
      <c r="G6367" t="s">
        <v>42</v>
      </c>
      <c r="H6367">
        <v>0</v>
      </c>
      <c r="I6367">
        <v>0</v>
      </c>
      <c r="J6367">
        <v>0</v>
      </c>
      <c r="K6367" t="s">
        <v>25446</v>
      </c>
    </row>
    <row r="6368" spans="1:11" x14ac:dyDescent="0.3">
      <c r="A6368" t="s">
        <v>25447</v>
      </c>
      <c r="B6368" t="s">
        <v>25448</v>
      </c>
      <c r="C6368" t="s">
        <v>20</v>
      </c>
      <c r="D6368" t="s">
        <v>25449</v>
      </c>
      <c r="E6368" t="s">
        <v>14059</v>
      </c>
      <c r="F6368" t="s">
        <v>16</v>
      </c>
      <c r="G6368" t="s">
        <v>22797</v>
      </c>
      <c r="H6368">
        <v>0</v>
      </c>
      <c r="I6368">
        <v>0</v>
      </c>
      <c r="J6368">
        <v>0</v>
      </c>
      <c r="K6368" t="s">
        <v>25450</v>
      </c>
    </row>
    <row r="6369" spans="1:11" x14ac:dyDescent="0.3">
      <c r="A6369" t="s">
        <v>25451</v>
      </c>
      <c r="B6369" t="s">
        <v>25452</v>
      </c>
      <c r="C6369" t="s">
        <v>466</v>
      </c>
      <c r="D6369" t="s">
        <v>25453</v>
      </c>
      <c r="E6369" t="s">
        <v>5396</v>
      </c>
      <c r="F6369" t="s">
        <v>16</v>
      </c>
      <c r="G6369" t="s">
        <v>1271</v>
      </c>
      <c r="H6369">
        <v>0</v>
      </c>
      <c r="I6369">
        <v>0</v>
      </c>
      <c r="J6369">
        <v>0</v>
      </c>
      <c r="K6369" t="s">
        <v>25454</v>
      </c>
    </row>
    <row r="6370" spans="1:11" x14ac:dyDescent="0.3">
      <c r="A6370" t="s">
        <v>25455</v>
      </c>
      <c r="B6370" t="s">
        <v>25456</v>
      </c>
      <c r="C6370" t="s">
        <v>466</v>
      </c>
      <c r="D6370" t="s">
        <v>25457</v>
      </c>
      <c r="E6370" t="s">
        <v>5396</v>
      </c>
      <c r="F6370" t="s">
        <v>16</v>
      </c>
      <c r="G6370" t="s">
        <v>17</v>
      </c>
      <c r="H6370">
        <v>0</v>
      </c>
      <c r="I6370">
        <v>0</v>
      </c>
      <c r="J6370">
        <v>0</v>
      </c>
      <c r="K6370" t="s">
        <v>25458</v>
      </c>
    </row>
    <row r="6371" spans="1:11" x14ac:dyDescent="0.3">
      <c r="A6371" t="s">
        <v>25459</v>
      </c>
      <c r="B6371" t="s">
        <v>25460</v>
      </c>
      <c r="C6371" t="s">
        <v>20</v>
      </c>
      <c r="D6371" t="s">
        <v>25461</v>
      </c>
      <c r="E6371" t="s">
        <v>14059</v>
      </c>
      <c r="F6371" t="s">
        <v>16</v>
      </c>
      <c r="G6371" t="s">
        <v>4993</v>
      </c>
      <c r="H6371">
        <v>0</v>
      </c>
      <c r="I6371">
        <v>0</v>
      </c>
      <c r="J6371">
        <v>0</v>
      </c>
      <c r="K6371" t="s">
        <v>25462</v>
      </c>
    </row>
    <row r="6372" spans="1:11" x14ac:dyDescent="0.3">
      <c r="A6372" t="s">
        <v>25463</v>
      </c>
      <c r="B6372" t="s">
        <v>25464</v>
      </c>
      <c r="C6372" t="s">
        <v>20</v>
      </c>
      <c r="D6372" t="s">
        <v>25465</v>
      </c>
      <c r="E6372" t="s">
        <v>22</v>
      </c>
      <c r="F6372" t="s">
        <v>3565</v>
      </c>
      <c r="G6372" t="s">
        <v>42</v>
      </c>
      <c r="H6372">
        <v>0</v>
      </c>
      <c r="I6372">
        <v>0</v>
      </c>
      <c r="J6372">
        <v>0</v>
      </c>
      <c r="K6372" t="s">
        <v>25466</v>
      </c>
    </row>
    <row r="6373" spans="1:11" x14ac:dyDescent="0.3">
      <c r="A6373" t="s">
        <v>25467</v>
      </c>
      <c r="B6373" t="s">
        <v>25468</v>
      </c>
      <c r="C6373" t="s">
        <v>20</v>
      </c>
      <c r="D6373" t="s">
        <v>25469</v>
      </c>
      <c r="E6373" t="s">
        <v>14059</v>
      </c>
      <c r="F6373" t="s">
        <v>16</v>
      </c>
      <c r="G6373" t="s">
        <v>25470</v>
      </c>
      <c r="H6373">
        <v>0</v>
      </c>
      <c r="I6373">
        <v>0</v>
      </c>
      <c r="J6373">
        <v>0</v>
      </c>
      <c r="K6373" t="s">
        <v>25471</v>
      </c>
    </row>
    <row r="6374" spans="1:11" x14ac:dyDescent="0.3">
      <c r="A6374" t="s">
        <v>25472</v>
      </c>
      <c r="B6374" t="s">
        <v>25473</v>
      </c>
      <c r="C6374" t="s">
        <v>20</v>
      </c>
      <c r="D6374" t="s">
        <v>25474</v>
      </c>
      <c r="E6374" t="s">
        <v>14059</v>
      </c>
      <c r="F6374" t="s">
        <v>16</v>
      </c>
      <c r="G6374" t="s">
        <v>2836</v>
      </c>
      <c r="H6374">
        <v>0</v>
      </c>
      <c r="I6374">
        <v>0</v>
      </c>
      <c r="J6374">
        <v>0</v>
      </c>
      <c r="K6374" t="s">
        <v>25475</v>
      </c>
    </row>
    <row r="6375" spans="1:11" x14ac:dyDescent="0.3">
      <c r="A6375" t="s">
        <v>25476</v>
      </c>
      <c r="B6375" t="s">
        <v>25477</v>
      </c>
      <c r="C6375" t="s">
        <v>20</v>
      </c>
      <c r="D6375" t="s">
        <v>25478</v>
      </c>
      <c r="E6375" t="s">
        <v>14059</v>
      </c>
      <c r="F6375" t="s">
        <v>16</v>
      </c>
      <c r="G6375" t="s">
        <v>1463</v>
      </c>
      <c r="H6375">
        <v>0</v>
      </c>
      <c r="I6375">
        <v>0</v>
      </c>
      <c r="J6375">
        <v>0</v>
      </c>
      <c r="K6375" t="s">
        <v>25479</v>
      </c>
    </row>
    <row r="6376" spans="1:11" x14ac:dyDescent="0.3">
      <c r="A6376" t="s">
        <v>25480</v>
      </c>
      <c r="B6376" t="s">
        <v>25481</v>
      </c>
      <c r="C6376" t="s">
        <v>20</v>
      </c>
      <c r="D6376" t="s">
        <v>25482</v>
      </c>
      <c r="E6376" t="s">
        <v>14059</v>
      </c>
      <c r="F6376" t="s">
        <v>16</v>
      </c>
      <c r="G6376" t="s">
        <v>8365</v>
      </c>
      <c r="H6376">
        <v>0</v>
      </c>
      <c r="I6376">
        <v>0</v>
      </c>
      <c r="J6376">
        <v>0</v>
      </c>
      <c r="K6376" t="s">
        <v>25483</v>
      </c>
    </row>
    <row r="6377" spans="1:11" x14ac:dyDescent="0.3">
      <c r="A6377" t="s">
        <v>25484</v>
      </c>
      <c r="B6377" t="s">
        <v>25485</v>
      </c>
      <c r="C6377" t="s">
        <v>20</v>
      </c>
      <c r="D6377" t="s">
        <v>25486</v>
      </c>
      <c r="E6377" t="s">
        <v>14059</v>
      </c>
      <c r="F6377" t="s">
        <v>16</v>
      </c>
      <c r="G6377" t="s">
        <v>1693</v>
      </c>
      <c r="H6377">
        <v>0</v>
      </c>
      <c r="I6377">
        <v>0</v>
      </c>
      <c r="J6377">
        <v>0</v>
      </c>
      <c r="K6377" t="s">
        <v>25487</v>
      </c>
    </row>
    <row r="6378" spans="1:11" x14ac:dyDescent="0.3">
      <c r="A6378" t="s">
        <v>25488</v>
      </c>
      <c r="C6378" t="s">
        <v>13</v>
      </c>
      <c r="D6378" t="s">
        <v>25489</v>
      </c>
      <c r="E6378" t="s">
        <v>23964</v>
      </c>
      <c r="F6378" t="s">
        <v>16</v>
      </c>
      <c r="G6378" t="s">
        <v>8767</v>
      </c>
      <c r="H6378">
        <v>0</v>
      </c>
      <c r="I6378">
        <v>0</v>
      </c>
      <c r="J6378">
        <v>0</v>
      </c>
      <c r="K6378" t="s">
        <v>25490</v>
      </c>
    </row>
    <row r="6379" spans="1:11" x14ac:dyDescent="0.3">
      <c r="A6379" t="s">
        <v>25491</v>
      </c>
      <c r="B6379" t="s">
        <v>25492</v>
      </c>
      <c r="C6379" t="s">
        <v>20</v>
      </c>
      <c r="D6379" t="s">
        <v>25493</v>
      </c>
      <c r="E6379" t="s">
        <v>14059</v>
      </c>
      <c r="F6379" t="s">
        <v>16</v>
      </c>
      <c r="G6379" t="s">
        <v>6816</v>
      </c>
      <c r="H6379">
        <v>0</v>
      </c>
      <c r="I6379">
        <v>0</v>
      </c>
      <c r="J6379">
        <v>0</v>
      </c>
      <c r="K6379" t="s">
        <v>25494</v>
      </c>
    </row>
    <row r="6380" spans="1:11" x14ac:dyDescent="0.3">
      <c r="A6380" t="s">
        <v>25495</v>
      </c>
      <c r="B6380" t="s">
        <v>25496</v>
      </c>
      <c r="C6380" t="s">
        <v>20</v>
      </c>
      <c r="D6380" t="s">
        <v>25497</v>
      </c>
      <c r="E6380" t="s">
        <v>14059</v>
      </c>
      <c r="F6380" t="s">
        <v>16</v>
      </c>
      <c r="G6380" t="s">
        <v>14060</v>
      </c>
      <c r="H6380">
        <v>0</v>
      </c>
      <c r="I6380">
        <v>0</v>
      </c>
      <c r="J6380">
        <v>0</v>
      </c>
      <c r="K6380" t="s">
        <v>25498</v>
      </c>
    </row>
    <row r="6381" spans="1:11" x14ac:dyDescent="0.3">
      <c r="A6381" t="s">
        <v>25499</v>
      </c>
      <c r="B6381" t="s">
        <v>25500</v>
      </c>
      <c r="C6381" t="s">
        <v>20</v>
      </c>
      <c r="D6381" t="s">
        <v>25501</v>
      </c>
      <c r="E6381" t="s">
        <v>22</v>
      </c>
      <c r="F6381" t="s">
        <v>6622</v>
      </c>
      <c r="G6381" t="s">
        <v>42</v>
      </c>
      <c r="H6381">
        <v>0</v>
      </c>
      <c r="I6381">
        <v>0</v>
      </c>
      <c r="J6381">
        <v>0</v>
      </c>
      <c r="K6381" t="s">
        <v>25502</v>
      </c>
    </row>
    <row r="6382" spans="1:11" x14ac:dyDescent="0.3">
      <c r="A6382" t="s">
        <v>25503</v>
      </c>
      <c r="B6382" t="s">
        <v>25504</v>
      </c>
      <c r="C6382" t="s">
        <v>20</v>
      </c>
      <c r="D6382" t="s">
        <v>25505</v>
      </c>
      <c r="E6382" t="s">
        <v>14059</v>
      </c>
      <c r="F6382" t="s">
        <v>16</v>
      </c>
      <c r="G6382" t="s">
        <v>5387</v>
      </c>
      <c r="H6382">
        <v>0</v>
      </c>
      <c r="I6382">
        <v>0</v>
      </c>
      <c r="J6382">
        <v>0</v>
      </c>
      <c r="K6382" t="s">
        <v>25506</v>
      </c>
    </row>
    <row r="6383" spans="1:11" x14ac:dyDescent="0.3">
      <c r="A6383" t="s">
        <v>25507</v>
      </c>
      <c r="B6383" t="s">
        <v>25508</v>
      </c>
      <c r="C6383" t="s">
        <v>20</v>
      </c>
      <c r="D6383" t="s">
        <v>25509</v>
      </c>
      <c r="E6383" t="s">
        <v>14059</v>
      </c>
      <c r="F6383" t="s">
        <v>16</v>
      </c>
      <c r="G6383" t="s">
        <v>2401</v>
      </c>
      <c r="H6383">
        <v>0</v>
      </c>
      <c r="I6383">
        <v>0</v>
      </c>
      <c r="J6383">
        <v>0</v>
      </c>
      <c r="K6383" t="s">
        <v>25510</v>
      </c>
    </row>
    <row r="6384" spans="1:11" x14ac:dyDescent="0.3">
      <c r="A6384" t="s">
        <v>25511</v>
      </c>
      <c r="C6384" t="s">
        <v>20</v>
      </c>
      <c r="D6384" t="s">
        <v>25512</v>
      </c>
      <c r="E6384" t="s">
        <v>14059</v>
      </c>
      <c r="F6384" t="s">
        <v>16</v>
      </c>
      <c r="G6384" t="s">
        <v>209</v>
      </c>
      <c r="H6384">
        <v>0</v>
      </c>
      <c r="I6384">
        <v>0</v>
      </c>
      <c r="J6384">
        <v>0</v>
      </c>
      <c r="K6384" t="s">
        <v>25513</v>
      </c>
    </row>
    <row r="6385" spans="1:11" x14ac:dyDescent="0.3">
      <c r="A6385" t="s">
        <v>25514</v>
      </c>
      <c r="B6385" t="s">
        <v>25515</v>
      </c>
      <c r="C6385" t="s">
        <v>20</v>
      </c>
      <c r="D6385" t="s">
        <v>25516</v>
      </c>
      <c r="E6385" t="s">
        <v>14059</v>
      </c>
      <c r="F6385" t="s">
        <v>16</v>
      </c>
      <c r="G6385" t="s">
        <v>25517</v>
      </c>
      <c r="H6385">
        <v>0</v>
      </c>
      <c r="I6385">
        <v>0</v>
      </c>
      <c r="J6385">
        <v>0</v>
      </c>
      <c r="K6385" t="s">
        <v>25518</v>
      </c>
    </row>
    <row r="6386" spans="1:11" x14ac:dyDescent="0.3">
      <c r="A6386" t="s">
        <v>25519</v>
      </c>
      <c r="B6386" t="s">
        <v>25520</v>
      </c>
      <c r="C6386" t="s">
        <v>20</v>
      </c>
      <c r="D6386" t="s">
        <v>25521</v>
      </c>
      <c r="E6386" t="s">
        <v>14059</v>
      </c>
      <c r="F6386" t="s">
        <v>16</v>
      </c>
      <c r="G6386" t="s">
        <v>17764</v>
      </c>
      <c r="H6386">
        <v>0</v>
      </c>
      <c r="I6386">
        <v>0</v>
      </c>
      <c r="J6386">
        <v>0</v>
      </c>
      <c r="K6386" t="s">
        <v>25522</v>
      </c>
    </row>
    <row r="6387" spans="1:11" x14ac:dyDescent="0.3">
      <c r="A6387" t="s">
        <v>25523</v>
      </c>
      <c r="B6387" t="s">
        <v>25524</v>
      </c>
      <c r="C6387" t="s">
        <v>20</v>
      </c>
      <c r="D6387" t="s">
        <v>25525</v>
      </c>
      <c r="E6387" t="s">
        <v>14059</v>
      </c>
      <c r="F6387" t="s">
        <v>16</v>
      </c>
      <c r="G6387" t="s">
        <v>5097</v>
      </c>
      <c r="H6387">
        <v>0</v>
      </c>
      <c r="I6387">
        <v>0</v>
      </c>
      <c r="J6387">
        <v>0</v>
      </c>
      <c r="K6387" t="s">
        <v>25526</v>
      </c>
    </row>
    <row r="6388" spans="1:11" x14ac:dyDescent="0.3">
      <c r="A6388" t="s">
        <v>25527</v>
      </c>
      <c r="B6388" t="s">
        <v>25528</v>
      </c>
      <c r="C6388" t="s">
        <v>20</v>
      </c>
      <c r="D6388" t="s">
        <v>25529</v>
      </c>
      <c r="E6388" t="s">
        <v>14059</v>
      </c>
      <c r="F6388" t="s">
        <v>16</v>
      </c>
      <c r="G6388" t="s">
        <v>3581</v>
      </c>
      <c r="H6388">
        <v>0</v>
      </c>
      <c r="I6388">
        <v>0</v>
      </c>
      <c r="J6388">
        <v>0</v>
      </c>
      <c r="K6388" t="s">
        <v>25530</v>
      </c>
    </row>
    <row r="6389" spans="1:11" x14ac:dyDescent="0.3">
      <c r="A6389" t="s">
        <v>25531</v>
      </c>
      <c r="B6389" t="s">
        <v>25532</v>
      </c>
      <c r="C6389" t="s">
        <v>20</v>
      </c>
      <c r="D6389" t="s">
        <v>25533</v>
      </c>
      <c r="E6389" t="s">
        <v>14059</v>
      </c>
      <c r="F6389" t="s">
        <v>384</v>
      </c>
      <c r="G6389" t="s">
        <v>42</v>
      </c>
      <c r="H6389">
        <v>0</v>
      </c>
      <c r="I6389">
        <v>0</v>
      </c>
      <c r="J6389">
        <v>0</v>
      </c>
      <c r="K6389" t="s">
        <v>25534</v>
      </c>
    </row>
    <row r="6390" spans="1:11" x14ac:dyDescent="0.3">
      <c r="A6390" t="s">
        <v>25535</v>
      </c>
      <c r="B6390" t="s">
        <v>25536</v>
      </c>
      <c r="C6390" t="s">
        <v>13</v>
      </c>
      <c r="D6390" t="s">
        <v>25537</v>
      </c>
      <c r="E6390" t="s">
        <v>15</v>
      </c>
      <c r="F6390" t="s">
        <v>16</v>
      </c>
      <c r="G6390" t="s">
        <v>13136</v>
      </c>
      <c r="H6390">
        <v>0</v>
      </c>
      <c r="I6390">
        <v>0</v>
      </c>
      <c r="J6390">
        <v>0</v>
      </c>
      <c r="K6390" t="s">
        <v>25538</v>
      </c>
    </row>
    <row r="6391" spans="1:11" x14ac:dyDescent="0.3">
      <c r="A6391" t="s">
        <v>25539</v>
      </c>
      <c r="B6391" t="s">
        <v>25540</v>
      </c>
      <c r="C6391" t="s">
        <v>27</v>
      </c>
      <c r="D6391" t="s">
        <v>25541</v>
      </c>
      <c r="E6391" t="s">
        <v>29</v>
      </c>
      <c r="F6391" t="s">
        <v>41</v>
      </c>
      <c r="G6391" t="s">
        <v>42</v>
      </c>
      <c r="H6391">
        <v>0</v>
      </c>
      <c r="I6391">
        <v>0</v>
      </c>
      <c r="J6391">
        <v>0</v>
      </c>
      <c r="K6391" t="s">
        <v>25542</v>
      </c>
    </row>
    <row r="6392" spans="1:11" x14ac:dyDescent="0.3">
      <c r="A6392" t="s">
        <v>25543</v>
      </c>
      <c r="B6392" t="s">
        <v>25544</v>
      </c>
      <c r="C6392" t="s">
        <v>20</v>
      </c>
      <c r="D6392" t="s">
        <v>25545</v>
      </c>
      <c r="E6392" t="s">
        <v>14059</v>
      </c>
      <c r="F6392" t="s">
        <v>16</v>
      </c>
      <c r="G6392" t="s">
        <v>632</v>
      </c>
      <c r="H6392">
        <v>0</v>
      </c>
      <c r="I6392">
        <v>0</v>
      </c>
      <c r="J6392">
        <v>0</v>
      </c>
      <c r="K6392" t="s">
        <v>25546</v>
      </c>
    </row>
    <row r="6393" spans="1:11" x14ac:dyDescent="0.3">
      <c r="A6393" t="s">
        <v>25547</v>
      </c>
      <c r="B6393" t="s">
        <v>25548</v>
      </c>
      <c r="C6393" t="s">
        <v>20</v>
      </c>
      <c r="D6393" t="s">
        <v>25549</v>
      </c>
      <c r="E6393" t="s">
        <v>14059</v>
      </c>
      <c r="F6393" t="s">
        <v>16</v>
      </c>
      <c r="G6393" t="s">
        <v>9108</v>
      </c>
      <c r="H6393">
        <v>0</v>
      </c>
      <c r="I6393">
        <v>0</v>
      </c>
      <c r="J6393">
        <v>0</v>
      </c>
      <c r="K6393" t="s">
        <v>25550</v>
      </c>
    </row>
    <row r="6394" spans="1:11" x14ac:dyDescent="0.3">
      <c r="A6394" t="s">
        <v>25551</v>
      </c>
      <c r="B6394" t="s">
        <v>25552</v>
      </c>
      <c r="C6394" t="s">
        <v>20</v>
      </c>
      <c r="D6394" t="s">
        <v>25553</v>
      </c>
      <c r="E6394" t="s">
        <v>14059</v>
      </c>
      <c r="F6394" t="s">
        <v>5696</v>
      </c>
      <c r="G6394" t="s">
        <v>42</v>
      </c>
      <c r="H6394">
        <v>0</v>
      </c>
      <c r="I6394">
        <v>0</v>
      </c>
      <c r="J6394">
        <v>0</v>
      </c>
      <c r="K6394" t="s">
        <v>25554</v>
      </c>
    </row>
    <row r="6395" spans="1:11" x14ac:dyDescent="0.3">
      <c r="A6395" t="s">
        <v>25555</v>
      </c>
      <c r="B6395" t="s">
        <v>25556</v>
      </c>
      <c r="C6395" t="s">
        <v>20</v>
      </c>
      <c r="D6395" t="s">
        <v>25557</v>
      </c>
      <c r="E6395" t="s">
        <v>14059</v>
      </c>
      <c r="F6395" t="s">
        <v>1242</v>
      </c>
      <c r="G6395" t="s">
        <v>42</v>
      </c>
      <c r="H6395">
        <v>0</v>
      </c>
      <c r="I6395">
        <v>0</v>
      </c>
      <c r="J6395">
        <v>0</v>
      </c>
      <c r="K6395" t="s">
        <v>25558</v>
      </c>
    </row>
    <row r="6396" spans="1:11" x14ac:dyDescent="0.3">
      <c r="A6396" t="s">
        <v>25559</v>
      </c>
      <c r="B6396" t="s">
        <v>25560</v>
      </c>
      <c r="C6396" t="s">
        <v>27</v>
      </c>
      <c r="D6396" t="s">
        <v>25561</v>
      </c>
      <c r="E6396" t="s">
        <v>1867</v>
      </c>
      <c r="F6396" t="s">
        <v>16</v>
      </c>
      <c r="G6396" t="s">
        <v>4044</v>
      </c>
      <c r="H6396">
        <v>0</v>
      </c>
      <c r="I6396">
        <v>0</v>
      </c>
      <c r="J6396">
        <v>0</v>
      </c>
      <c r="K6396" t="s">
        <v>25562</v>
      </c>
    </row>
    <row r="6397" spans="1:11" x14ac:dyDescent="0.3">
      <c r="A6397" t="s">
        <v>25563</v>
      </c>
      <c r="B6397" t="s">
        <v>25564</v>
      </c>
      <c r="C6397" t="s">
        <v>558</v>
      </c>
      <c r="D6397" t="s">
        <v>25565</v>
      </c>
      <c r="E6397" t="s">
        <v>1462</v>
      </c>
      <c r="F6397" t="s">
        <v>2486</v>
      </c>
      <c r="G6397" t="s">
        <v>42</v>
      </c>
      <c r="H6397">
        <v>0</v>
      </c>
      <c r="I6397">
        <v>0</v>
      </c>
      <c r="J6397">
        <v>0</v>
      </c>
      <c r="K6397" t="s">
        <v>25566</v>
      </c>
    </row>
    <row r="6398" spans="1:11" x14ac:dyDescent="0.3">
      <c r="A6398" t="s">
        <v>25567</v>
      </c>
      <c r="B6398" t="s">
        <v>25568</v>
      </c>
      <c r="C6398" t="s">
        <v>27</v>
      </c>
      <c r="D6398" t="s">
        <v>25569</v>
      </c>
      <c r="E6398" t="s">
        <v>1867</v>
      </c>
      <c r="F6398" t="s">
        <v>16</v>
      </c>
      <c r="G6398" t="s">
        <v>18558</v>
      </c>
      <c r="H6398">
        <v>0</v>
      </c>
      <c r="I6398">
        <v>0</v>
      </c>
      <c r="J6398">
        <v>0</v>
      </c>
      <c r="K6398" t="s">
        <v>25570</v>
      </c>
    </row>
    <row r="6399" spans="1:11" x14ac:dyDescent="0.3">
      <c r="A6399" t="s">
        <v>25571</v>
      </c>
      <c r="B6399" t="s">
        <v>25572</v>
      </c>
      <c r="C6399" t="s">
        <v>20</v>
      </c>
      <c r="D6399" t="s">
        <v>25573</v>
      </c>
      <c r="E6399" t="s">
        <v>14059</v>
      </c>
      <c r="F6399" t="s">
        <v>4174</v>
      </c>
      <c r="G6399" t="s">
        <v>42</v>
      </c>
      <c r="H6399">
        <v>0</v>
      </c>
      <c r="I6399">
        <v>0</v>
      </c>
      <c r="J6399">
        <v>0</v>
      </c>
      <c r="K6399" t="s">
        <v>25574</v>
      </c>
    </row>
    <row r="6400" spans="1:11" x14ac:dyDescent="0.3">
      <c r="A6400" t="s">
        <v>25575</v>
      </c>
      <c r="B6400" t="s">
        <v>25576</v>
      </c>
      <c r="C6400" t="s">
        <v>20</v>
      </c>
      <c r="D6400" t="s">
        <v>25577</v>
      </c>
      <c r="E6400" t="s">
        <v>14059</v>
      </c>
      <c r="F6400" t="s">
        <v>6975</v>
      </c>
      <c r="G6400" t="s">
        <v>2715</v>
      </c>
      <c r="H6400">
        <v>0</v>
      </c>
      <c r="I6400">
        <v>0</v>
      </c>
      <c r="J6400">
        <v>0</v>
      </c>
      <c r="K6400" t="s">
        <v>25578</v>
      </c>
    </row>
    <row r="6401" spans="1:11" x14ac:dyDescent="0.3">
      <c r="A6401" t="s">
        <v>25579</v>
      </c>
      <c r="B6401" t="s">
        <v>25580</v>
      </c>
      <c r="C6401" t="s">
        <v>466</v>
      </c>
      <c r="D6401" t="s">
        <v>25581</v>
      </c>
      <c r="E6401" t="s">
        <v>761</v>
      </c>
      <c r="F6401" t="s">
        <v>16</v>
      </c>
      <c r="G6401" t="s">
        <v>6487</v>
      </c>
      <c r="H6401">
        <v>0</v>
      </c>
      <c r="I6401">
        <v>0</v>
      </c>
      <c r="J6401">
        <v>0</v>
      </c>
      <c r="K6401" t="s">
        <v>25582</v>
      </c>
    </row>
    <row r="6402" spans="1:11" x14ac:dyDescent="0.3">
      <c r="A6402" t="s">
        <v>25583</v>
      </c>
      <c r="B6402" t="s">
        <v>25584</v>
      </c>
      <c r="C6402" t="s">
        <v>558</v>
      </c>
      <c r="D6402" t="s">
        <v>25585</v>
      </c>
      <c r="E6402" t="s">
        <v>754</v>
      </c>
      <c r="F6402" t="s">
        <v>25586</v>
      </c>
      <c r="G6402" t="s">
        <v>13246</v>
      </c>
      <c r="H6402">
        <v>0</v>
      </c>
      <c r="I6402">
        <v>0</v>
      </c>
      <c r="J6402">
        <v>0</v>
      </c>
      <c r="K6402" t="s">
        <v>25587</v>
      </c>
    </row>
    <row r="6403" spans="1:11" x14ac:dyDescent="0.3">
      <c r="A6403" t="s">
        <v>25588</v>
      </c>
      <c r="B6403" t="s">
        <v>25589</v>
      </c>
      <c r="C6403" t="s">
        <v>558</v>
      </c>
      <c r="D6403" t="s">
        <v>25590</v>
      </c>
      <c r="E6403" t="s">
        <v>754</v>
      </c>
      <c r="F6403" t="s">
        <v>41</v>
      </c>
      <c r="G6403" t="s">
        <v>42</v>
      </c>
      <c r="H6403">
        <v>0</v>
      </c>
      <c r="I6403">
        <v>0</v>
      </c>
      <c r="J6403">
        <v>0</v>
      </c>
      <c r="K6403" t="s">
        <v>25591</v>
      </c>
    </row>
    <row r="6404" spans="1:11" x14ac:dyDescent="0.3">
      <c r="A6404" t="s">
        <v>25592</v>
      </c>
      <c r="C6404" t="s">
        <v>20</v>
      </c>
      <c r="D6404" t="s">
        <v>25593</v>
      </c>
      <c r="E6404" t="s">
        <v>14059</v>
      </c>
      <c r="F6404" t="s">
        <v>1247</v>
      </c>
      <c r="G6404" t="s">
        <v>42</v>
      </c>
      <c r="H6404">
        <v>0</v>
      </c>
      <c r="I6404">
        <v>0</v>
      </c>
      <c r="J6404">
        <v>0</v>
      </c>
      <c r="K6404" t="s">
        <v>25594</v>
      </c>
    </row>
    <row r="6405" spans="1:11" x14ac:dyDescent="0.3">
      <c r="A6405" t="s">
        <v>25595</v>
      </c>
      <c r="B6405" t="s">
        <v>25596</v>
      </c>
      <c r="C6405" t="s">
        <v>558</v>
      </c>
      <c r="D6405" t="s">
        <v>25597</v>
      </c>
      <c r="E6405" t="s">
        <v>754</v>
      </c>
      <c r="F6405" t="s">
        <v>2532</v>
      </c>
      <c r="G6405" t="s">
        <v>9338</v>
      </c>
      <c r="H6405">
        <v>0</v>
      </c>
      <c r="I6405">
        <v>0</v>
      </c>
      <c r="J6405">
        <v>0</v>
      </c>
      <c r="K6405" t="s">
        <v>25598</v>
      </c>
    </row>
    <row r="6406" spans="1:11" x14ac:dyDescent="0.3">
      <c r="A6406" t="s">
        <v>25599</v>
      </c>
      <c r="B6406" t="s">
        <v>25600</v>
      </c>
      <c r="C6406" t="s">
        <v>558</v>
      </c>
      <c r="D6406" t="s">
        <v>25601</v>
      </c>
      <c r="E6406" t="s">
        <v>754</v>
      </c>
      <c r="F6406" t="s">
        <v>16</v>
      </c>
      <c r="G6406" t="s">
        <v>4604</v>
      </c>
      <c r="H6406">
        <v>0</v>
      </c>
      <c r="I6406">
        <v>0</v>
      </c>
      <c r="J6406">
        <v>0</v>
      </c>
      <c r="K6406" t="s">
        <v>25602</v>
      </c>
    </row>
    <row r="6407" spans="1:11" x14ac:dyDescent="0.3">
      <c r="A6407" t="s">
        <v>25603</v>
      </c>
      <c r="B6407" t="s">
        <v>25604</v>
      </c>
      <c r="C6407" t="s">
        <v>20</v>
      </c>
      <c r="D6407" t="s">
        <v>25605</v>
      </c>
      <c r="E6407" t="s">
        <v>14059</v>
      </c>
      <c r="F6407" t="s">
        <v>14613</v>
      </c>
      <c r="G6407" t="s">
        <v>107</v>
      </c>
      <c r="H6407">
        <v>0</v>
      </c>
      <c r="I6407">
        <v>0</v>
      </c>
      <c r="J6407">
        <v>0</v>
      </c>
      <c r="K6407" t="s">
        <v>25606</v>
      </c>
    </row>
    <row r="6408" spans="1:11" x14ac:dyDescent="0.3">
      <c r="A6408" t="s">
        <v>25607</v>
      </c>
      <c r="B6408" t="s">
        <v>25608</v>
      </c>
      <c r="C6408" t="s">
        <v>20</v>
      </c>
      <c r="D6408" t="s">
        <v>25609</v>
      </c>
      <c r="E6408" t="s">
        <v>14059</v>
      </c>
      <c r="F6408" t="s">
        <v>13097</v>
      </c>
      <c r="G6408" t="s">
        <v>3987</v>
      </c>
      <c r="H6408">
        <v>0</v>
      </c>
      <c r="I6408">
        <v>0</v>
      </c>
      <c r="J6408">
        <v>0</v>
      </c>
      <c r="K6408" t="s">
        <v>25610</v>
      </c>
    </row>
    <row r="6409" spans="1:11" x14ac:dyDescent="0.3">
      <c r="A6409" t="s">
        <v>25611</v>
      </c>
      <c r="B6409" t="s">
        <v>25612</v>
      </c>
      <c r="C6409" t="s">
        <v>20</v>
      </c>
      <c r="D6409" t="s">
        <v>25613</v>
      </c>
      <c r="E6409" t="s">
        <v>14059</v>
      </c>
      <c r="F6409" t="s">
        <v>150</v>
      </c>
      <c r="G6409" t="s">
        <v>8098</v>
      </c>
      <c r="H6409">
        <v>0</v>
      </c>
      <c r="I6409">
        <v>0</v>
      </c>
      <c r="J6409">
        <v>0</v>
      </c>
      <c r="K6409" t="s">
        <v>25614</v>
      </c>
    </row>
    <row r="6410" spans="1:11" x14ac:dyDescent="0.3">
      <c r="A6410" t="s">
        <v>25615</v>
      </c>
      <c r="B6410" t="s">
        <v>25616</v>
      </c>
      <c r="C6410" t="s">
        <v>558</v>
      </c>
      <c r="D6410" t="s">
        <v>25617</v>
      </c>
      <c r="E6410" t="s">
        <v>754</v>
      </c>
      <c r="F6410" t="s">
        <v>2595</v>
      </c>
      <c r="G6410" t="s">
        <v>2189</v>
      </c>
      <c r="H6410">
        <v>0</v>
      </c>
      <c r="I6410">
        <v>0</v>
      </c>
      <c r="J6410">
        <v>0</v>
      </c>
      <c r="K6410" t="s">
        <v>25618</v>
      </c>
    </row>
    <row r="6411" spans="1:11" x14ac:dyDescent="0.3">
      <c r="A6411" t="s">
        <v>25619</v>
      </c>
      <c r="C6411" t="s">
        <v>558</v>
      </c>
      <c r="D6411" t="s">
        <v>25620</v>
      </c>
      <c r="E6411" t="s">
        <v>1472</v>
      </c>
      <c r="F6411" t="s">
        <v>16</v>
      </c>
      <c r="G6411" t="s">
        <v>25128</v>
      </c>
      <c r="H6411">
        <v>0</v>
      </c>
      <c r="I6411">
        <v>0</v>
      </c>
      <c r="J6411">
        <v>0</v>
      </c>
      <c r="K6411" t="s">
        <v>25621</v>
      </c>
    </row>
    <row r="6412" spans="1:11" x14ac:dyDescent="0.3">
      <c r="A6412" t="s">
        <v>25622</v>
      </c>
      <c r="B6412" t="s">
        <v>25623</v>
      </c>
      <c r="C6412" t="s">
        <v>13</v>
      </c>
      <c r="D6412" t="s">
        <v>25624</v>
      </c>
      <c r="E6412" t="s">
        <v>15</v>
      </c>
      <c r="F6412" t="s">
        <v>16</v>
      </c>
      <c r="G6412" t="s">
        <v>864</v>
      </c>
      <c r="H6412">
        <v>0</v>
      </c>
      <c r="I6412">
        <v>0</v>
      </c>
      <c r="J6412">
        <v>0</v>
      </c>
      <c r="K6412" t="s">
        <v>25625</v>
      </c>
    </row>
    <row r="6413" spans="1:11" x14ac:dyDescent="0.3">
      <c r="A6413" t="s">
        <v>25626</v>
      </c>
      <c r="B6413" t="s">
        <v>25627</v>
      </c>
      <c r="C6413" t="s">
        <v>558</v>
      </c>
      <c r="D6413" t="s">
        <v>25628</v>
      </c>
      <c r="E6413" t="s">
        <v>1472</v>
      </c>
      <c r="F6413" t="s">
        <v>16</v>
      </c>
      <c r="G6413" t="s">
        <v>13739</v>
      </c>
      <c r="H6413">
        <v>0</v>
      </c>
      <c r="I6413">
        <v>0</v>
      </c>
      <c r="J6413">
        <v>0</v>
      </c>
      <c r="K6413" t="s">
        <v>25629</v>
      </c>
    </row>
    <row r="6414" spans="1:11" x14ac:dyDescent="0.3">
      <c r="A6414" t="s">
        <v>25630</v>
      </c>
      <c r="B6414" t="s">
        <v>25631</v>
      </c>
      <c r="C6414" t="s">
        <v>558</v>
      </c>
      <c r="D6414" t="s">
        <v>25632</v>
      </c>
      <c r="E6414" t="s">
        <v>1472</v>
      </c>
      <c r="F6414" t="s">
        <v>1506</v>
      </c>
      <c r="G6414" t="s">
        <v>42</v>
      </c>
      <c r="H6414">
        <v>0</v>
      </c>
      <c r="I6414">
        <v>0</v>
      </c>
      <c r="J6414">
        <v>0</v>
      </c>
      <c r="K6414" t="s">
        <v>25633</v>
      </c>
    </row>
    <row r="6415" spans="1:11" x14ac:dyDescent="0.3">
      <c r="A6415" t="s">
        <v>25634</v>
      </c>
      <c r="B6415" t="s">
        <v>25635</v>
      </c>
      <c r="C6415" t="s">
        <v>558</v>
      </c>
      <c r="D6415" t="s">
        <v>25636</v>
      </c>
      <c r="E6415" t="s">
        <v>1472</v>
      </c>
      <c r="F6415" t="s">
        <v>1981</v>
      </c>
      <c r="G6415" t="s">
        <v>42</v>
      </c>
      <c r="H6415">
        <v>0</v>
      </c>
      <c r="I6415">
        <v>0</v>
      </c>
      <c r="J6415">
        <v>0</v>
      </c>
      <c r="K6415" t="s">
        <v>25637</v>
      </c>
    </row>
    <row r="6416" spans="1:11" x14ac:dyDescent="0.3">
      <c r="A6416" t="s">
        <v>25638</v>
      </c>
      <c r="C6416" t="s">
        <v>558</v>
      </c>
      <c r="D6416" t="s">
        <v>25639</v>
      </c>
      <c r="E6416" t="s">
        <v>1472</v>
      </c>
      <c r="F6416" t="s">
        <v>3412</v>
      </c>
      <c r="G6416" t="s">
        <v>42</v>
      </c>
      <c r="H6416">
        <v>0</v>
      </c>
      <c r="I6416">
        <v>0</v>
      </c>
      <c r="J6416">
        <v>0</v>
      </c>
      <c r="K6416" t="s">
        <v>25640</v>
      </c>
    </row>
    <row r="6417" spans="1:11" x14ac:dyDescent="0.3">
      <c r="A6417" t="s">
        <v>25641</v>
      </c>
      <c r="B6417" t="s">
        <v>25642</v>
      </c>
      <c r="C6417" t="s">
        <v>558</v>
      </c>
      <c r="D6417" t="s">
        <v>25643</v>
      </c>
      <c r="E6417" t="s">
        <v>1472</v>
      </c>
      <c r="F6417" t="s">
        <v>2703</v>
      </c>
      <c r="G6417" t="s">
        <v>42</v>
      </c>
      <c r="H6417">
        <v>0</v>
      </c>
      <c r="I6417">
        <v>0</v>
      </c>
      <c r="J6417">
        <v>0</v>
      </c>
      <c r="K6417" t="s">
        <v>25644</v>
      </c>
    </row>
    <row r="6418" spans="1:11" x14ac:dyDescent="0.3">
      <c r="A6418" t="s">
        <v>25645</v>
      </c>
      <c r="C6418" t="s">
        <v>558</v>
      </c>
      <c r="D6418" t="s">
        <v>25620</v>
      </c>
      <c r="E6418" t="s">
        <v>1472</v>
      </c>
      <c r="F6418" t="s">
        <v>1947</v>
      </c>
      <c r="G6418" t="s">
        <v>42</v>
      </c>
      <c r="H6418">
        <v>0</v>
      </c>
      <c r="I6418">
        <v>0</v>
      </c>
      <c r="J6418">
        <v>0</v>
      </c>
      <c r="K6418" t="s">
        <v>25646</v>
      </c>
    </row>
    <row r="6419" spans="1:11" x14ac:dyDescent="0.3">
      <c r="A6419" t="s">
        <v>25647</v>
      </c>
      <c r="B6419" t="s">
        <v>25648</v>
      </c>
      <c r="C6419" t="s">
        <v>147</v>
      </c>
      <c r="D6419" t="s">
        <v>25649</v>
      </c>
      <c r="E6419" t="s">
        <v>183</v>
      </c>
      <c r="F6419" t="s">
        <v>9911</v>
      </c>
      <c r="G6419" t="s">
        <v>42</v>
      </c>
      <c r="H6419">
        <v>0</v>
      </c>
      <c r="I6419">
        <v>0</v>
      </c>
      <c r="J6419">
        <v>0</v>
      </c>
      <c r="K6419" t="s">
        <v>25650</v>
      </c>
    </row>
    <row r="6420" spans="1:11" x14ac:dyDescent="0.3">
      <c r="A6420" t="s">
        <v>25651</v>
      </c>
      <c r="B6420" t="s">
        <v>25652</v>
      </c>
      <c r="C6420" t="s">
        <v>147</v>
      </c>
      <c r="D6420" t="s">
        <v>25653</v>
      </c>
      <c r="E6420" t="s">
        <v>183</v>
      </c>
      <c r="F6420" t="s">
        <v>9786</v>
      </c>
      <c r="G6420" t="s">
        <v>42</v>
      </c>
      <c r="H6420">
        <v>0</v>
      </c>
      <c r="I6420">
        <v>0</v>
      </c>
      <c r="J6420">
        <v>0</v>
      </c>
      <c r="K6420" t="s">
        <v>25654</v>
      </c>
    </row>
    <row r="6421" spans="1:11" x14ac:dyDescent="0.3">
      <c r="A6421" t="s">
        <v>25655</v>
      </c>
      <c r="C6421" t="s">
        <v>558</v>
      </c>
      <c r="D6421" t="s">
        <v>25656</v>
      </c>
      <c r="E6421" t="s">
        <v>1472</v>
      </c>
      <c r="F6421" t="s">
        <v>4000</v>
      </c>
      <c r="G6421" t="s">
        <v>42</v>
      </c>
      <c r="H6421">
        <v>0</v>
      </c>
      <c r="I6421">
        <v>0</v>
      </c>
      <c r="J6421">
        <v>0</v>
      </c>
      <c r="K6421" t="s">
        <v>25657</v>
      </c>
    </row>
    <row r="6422" spans="1:11" x14ac:dyDescent="0.3">
      <c r="A6422" t="s">
        <v>25658</v>
      </c>
      <c r="C6422" t="s">
        <v>20</v>
      </c>
      <c r="D6422" t="s">
        <v>25659</v>
      </c>
      <c r="E6422" t="s">
        <v>14059</v>
      </c>
      <c r="F6422" t="s">
        <v>1518</v>
      </c>
      <c r="G6422" t="s">
        <v>42</v>
      </c>
      <c r="H6422">
        <v>0</v>
      </c>
      <c r="I6422">
        <v>0</v>
      </c>
      <c r="J6422">
        <v>0</v>
      </c>
      <c r="K6422" t="s">
        <v>25660</v>
      </c>
    </row>
    <row r="6423" spans="1:11" x14ac:dyDescent="0.3">
      <c r="A6423" t="s">
        <v>25661</v>
      </c>
      <c r="B6423" t="s">
        <v>25662</v>
      </c>
      <c r="C6423" t="s">
        <v>13</v>
      </c>
      <c r="D6423" t="s">
        <v>25663</v>
      </c>
      <c r="E6423" t="s">
        <v>15</v>
      </c>
      <c r="F6423" t="s">
        <v>16</v>
      </c>
      <c r="G6423" t="s">
        <v>11774</v>
      </c>
      <c r="H6423">
        <v>0</v>
      </c>
      <c r="I6423">
        <v>0</v>
      </c>
      <c r="J6423">
        <v>0</v>
      </c>
      <c r="K6423" t="s">
        <v>25664</v>
      </c>
    </row>
    <row r="6424" spans="1:11" x14ac:dyDescent="0.3">
      <c r="A6424" t="s">
        <v>25665</v>
      </c>
      <c r="B6424" t="s">
        <v>25666</v>
      </c>
      <c r="C6424" t="s">
        <v>20</v>
      </c>
      <c r="D6424" t="s">
        <v>25667</v>
      </c>
      <c r="E6424" t="s">
        <v>14059</v>
      </c>
      <c r="F6424" t="s">
        <v>16</v>
      </c>
      <c r="G6424" t="s">
        <v>9617</v>
      </c>
      <c r="H6424">
        <v>0</v>
      </c>
      <c r="I6424">
        <v>0</v>
      </c>
      <c r="J6424">
        <v>0</v>
      </c>
      <c r="K6424" t="s">
        <v>25668</v>
      </c>
    </row>
    <row r="6425" spans="1:11" x14ac:dyDescent="0.3">
      <c r="A6425" t="s">
        <v>25669</v>
      </c>
      <c r="C6425" t="s">
        <v>27</v>
      </c>
      <c r="D6425" t="s">
        <v>25670</v>
      </c>
      <c r="E6425" t="s">
        <v>1867</v>
      </c>
      <c r="F6425" t="s">
        <v>11456</v>
      </c>
      <c r="G6425" t="s">
        <v>42</v>
      </c>
      <c r="H6425">
        <v>0</v>
      </c>
      <c r="I6425">
        <v>0</v>
      </c>
      <c r="J6425">
        <v>0</v>
      </c>
      <c r="K6425" t="s">
        <v>25671</v>
      </c>
    </row>
    <row r="6426" spans="1:11" x14ac:dyDescent="0.3">
      <c r="A6426" t="s">
        <v>25672</v>
      </c>
      <c r="B6426" t="s">
        <v>25673</v>
      </c>
      <c r="C6426" t="s">
        <v>13</v>
      </c>
      <c r="D6426" t="s">
        <v>25674</v>
      </c>
      <c r="E6426" t="s">
        <v>23964</v>
      </c>
      <c r="F6426" t="s">
        <v>16</v>
      </c>
      <c r="G6426" t="s">
        <v>25675</v>
      </c>
      <c r="H6426">
        <v>0</v>
      </c>
      <c r="I6426">
        <v>0</v>
      </c>
      <c r="J6426">
        <v>0</v>
      </c>
      <c r="K6426" t="s">
        <v>25676</v>
      </c>
    </row>
    <row r="6427" spans="1:11" x14ac:dyDescent="0.3">
      <c r="A6427" t="s">
        <v>25677</v>
      </c>
      <c r="B6427" t="s">
        <v>25678</v>
      </c>
      <c r="C6427" t="s">
        <v>13</v>
      </c>
      <c r="D6427" t="s">
        <v>25679</v>
      </c>
      <c r="E6427" t="s">
        <v>23964</v>
      </c>
      <c r="F6427" t="s">
        <v>16</v>
      </c>
      <c r="G6427" t="s">
        <v>1766</v>
      </c>
      <c r="H6427">
        <v>0</v>
      </c>
      <c r="I6427">
        <v>0</v>
      </c>
      <c r="J6427">
        <v>0</v>
      </c>
      <c r="K6427" t="s">
        <v>25680</v>
      </c>
    </row>
    <row r="6428" spans="1:11" x14ac:dyDescent="0.3">
      <c r="A6428" t="s">
        <v>25681</v>
      </c>
      <c r="C6428" t="s">
        <v>13</v>
      </c>
      <c r="D6428" t="s">
        <v>25682</v>
      </c>
      <c r="E6428" t="s">
        <v>23964</v>
      </c>
      <c r="F6428" t="s">
        <v>16</v>
      </c>
      <c r="G6428" t="s">
        <v>42</v>
      </c>
      <c r="H6428">
        <v>0</v>
      </c>
      <c r="I6428">
        <v>0</v>
      </c>
      <c r="J6428">
        <v>0</v>
      </c>
      <c r="K6428" t="s">
        <v>25683</v>
      </c>
    </row>
    <row r="6429" spans="1:11" x14ac:dyDescent="0.3">
      <c r="A6429" t="s">
        <v>25684</v>
      </c>
      <c r="B6429" t="s">
        <v>25685</v>
      </c>
      <c r="C6429" t="s">
        <v>13</v>
      </c>
      <c r="D6429" t="s">
        <v>25686</v>
      </c>
      <c r="E6429" t="s">
        <v>23964</v>
      </c>
      <c r="F6429" t="s">
        <v>3310</v>
      </c>
      <c r="G6429" t="s">
        <v>42</v>
      </c>
      <c r="H6429">
        <v>0</v>
      </c>
      <c r="I6429">
        <v>0</v>
      </c>
      <c r="J6429">
        <v>0</v>
      </c>
      <c r="K6429" t="s">
        <v>25687</v>
      </c>
    </row>
    <row r="6430" spans="1:11" x14ac:dyDescent="0.3">
      <c r="A6430" t="s">
        <v>25688</v>
      </c>
      <c r="C6430" t="s">
        <v>27</v>
      </c>
      <c r="D6430" t="s">
        <v>25689</v>
      </c>
      <c r="E6430" t="s">
        <v>1867</v>
      </c>
      <c r="F6430" t="s">
        <v>16</v>
      </c>
      <c r="G6430" t="s">
        <v>8258</v>
      </c>
      <c r="H6430">
        <v>0</v>
      </c>
      <c r="I6430">
        <v>0</v>
      </c>
      <c r="J6430">
        <v>0</v>
      </c>
      <c r="K6430" t="s">
        <v>25690</v>
      </c>
    </row>
    <row r="6431" spans="1:11" x14ac:dyDescent="0.3">
      <c r="A6431" t="s">
        <v>25691</v>
      </c>
      <c r="B6431" t="s">
        <v>25692</v>
      </c>
      <c r="C6431" t="s">
        <v>27</v>
      </c>
      <c r="D6431" t="s">
        <v>25693</v>
      </c>
      <c r="E6431" t="s">
        <v>1867</v>
      </c>
      <c r="F6431" t="s">
        <v>6825</v>
      </c>
      <c r="G6431" t="s">
        <v>42</v>
      </c>
      <c r="H6431">
        <v>0</v>
      </c>
      <c r="I6431">
        <v>0</v>
      </c>
      <c r="J6431">
        <v>0</v>
      </c>
      <c r="K6431" t="s">
        <v>25694</v>
      </c>
    </row>
    <row r="6432" spans="1:11" x14ac:dyDescent="0.3">
      <c r="A6432" t="s">
        <v>25695</v>
      </c>
      <c r="B6432" t="s">
        <v>25696</v>
      </c>
      <c r="C6432" t="s">
        <v>27</v>
      </c>
      <c r="D6432" t="s">
        <v>25697</v>
      </c>
      <c r="E6432" t="s">
        <v>29</v>
      </c>
      <c r="F6432" t="s">
        <v>41</v>
      </c>
      <c r="G6432" t="s">
        <v>42</v>
      </c>
      <c r="H6432">
        <v>0</v>
      </c>
      <c r="I6432">
        <v>0</v>
      </c>
      <c r="J6432">
        <v>0</v>
      </c>
      <c r="K6432" t="s">
        <v>25698</v>
      </c>
    </row>
    <row r="6433" spans="1:11" x14ac:dyDescent="0.3">
      <c r="A6433" t="s">
        <v>25699</v>
      </c>
      <c r="B6433" t="s">
        <v>25700</v>
      </c>
      <c r="C6433" t="s">
        <v>27</v>
      </c>
      <c r="D6433" t="s">
        <v>25701</v>
      </c>
      <c r="E6433" t="s">
        <v>1867</v>
      </c>
      <c r="F6433" t="s">
        <v>25702</v>
      </c>
      <c r="G6433" t="s">
        <v>42</v>
      </c>
      <c r="H6433">
        <v>0</v>
      </c>
      <c r="I6433">
        <v>0</v>
      </c>
      <c r="J6433">
        <v>0</v>
      </c>
      <c r="K6433" t="s">
        <v>25703</v>
      </c>
    </row>
    <row r="6434" spans="1:11" x14ac:dyDescent="0.3">
      <c r="A6434" t="s">
        <v>25704</v>
      </c>
      <c r="B6434" t="s">
        <v>25705</v>
      </c>
      <c r="C6434" t="s">
        <v>27</v>
      </c>
      <c r="D6434" t="s">
        <v>25706</v>
      </c>
      <c r="E6434" t="s">
        <v>1867</v>
      </c>
      <c r="F6434" t="s">
        <v>425</v>
      </c>
      <c r="G6434" t="s">
        <v>42</v>
      </c>
      <c r="H6434">
        <v>0</v>
      </c>
      <c r="I6434">
        <v>0</v>
      </c>
      <c r="J6434">
        <v>0</v>
      </c>
      <c r="K6434" t="s">
        <v>25707</v>
      </c>
    </row>
    <row r="6435" spans="1:11" x14ac:dyDescent="0.3">
      <c r="A6435" t="s">
        <v>25708</v>
      </c>
      <c r="B6435" t="s">
        <v>25709</v>
      </c>
      <c r="C6435" t="s">
        <v>558</v>
      </c>
      <c r="D6435" t="s">
        <v>25710</v>
      </c>
      <c r="E6435" t="s">
        <v>1462</v>
      </c>
      <c r="F6435" t="s">
        <v>16</v>
      </c>
      <c r="G6435" t="s">
        <v>15759</v>
      </c>
      <c r="H6435">
        <v>0</v>
      </c>
      <c r="I6435">
        <v>0</v>
      </c>
      <c r="J6435">
        <v>0</v>
      </c>
      <c r="K6435" t="s">
        <v>25711</v>
      </c>
    </row>
    <row r="6436" spans="1:11" x14ac:dyDescent="0.3">
      <c r="A6436" t="s">
        <v>25712</v>
      </c>
      <c r="B6436" t="s">
        <v>25713</v>
      </c>
      <c r="C6436" t="s">
        <v>13</v>
      </c>
      <c r="D6436" t="s">
        <v>25714</v>
      </c>
      <c r="E6436" t="s">
        <v>23964</v>
      </c>
      <c r="F6436" t="s">
        <v>16</v>
      </c>
      <c r="G6436" t="s">
        <v>20773</v>
      </c>
      <c r="H6436">
        <v>0</v>
      </c>
      <c r="I6436">
        <v>0</v>
      </c>
      <c r="J6436">
        <v>0</v>
      </c>
      <c r="K6436" t="s">
        <v>25715</v>
      </c>
    </row>
    <row r="6437" spans="1:11" x14ac:dyDescent="0.3">
      <c r="A6437" t="s">
        <v>25716</v>
      </c>
      <c r="C6437" t="s">
        <v>27</v>
      </c>
      <c r="D6437" t="s">
        <v>25717</v>
      </c>
      <c r="E6437" t="s">
        <v>1867</v>
      </c>
      <c r="F6437" t="s">
        <v>2449</v>
      </c>
      <c r="G6437" t="s">
        <v>42</v>
      </c>
      <c r="H6437">
        <v>0</v>
      </c>
      <c r="I6437">
        <v>0</v>
      </c>
      <c r="J6437">
        <v>0</v>
      </c>
      <c r="K6437" t="s">
        <v>25718</v>
      </c>
    </row>
    <row r="6438" spans="1:11" x14ac:dyDescent="0.3">
      <c r="A6438" t="s">
        <v>25719</v>
      </c>
      <c r="B6438" t="s">
        <v>25720</v>
      </c>
      <c r="C6438" t="s">
        <v>558</v>
      </c>
      <c r="D6438" t="s">
        <v>25721</v>
      </c>
      <c r="E6438" t="s">
        <v>630</v>
      </c>
      <c r="F6438" t="s">
        <v>16</v>
      </c>
      <c r="G6438" t="s">
        <v>17075</v>
      </c>
      <c r="H6438">
        <v>0</v>
      </c>
      <c r="I6438">
        <v>0</v>
      </c>
      <c r="J6438">
        <v>0</v>
      </c>
      <c r="K6438" t="s">
        <v>25722</v>
      </c>
    </row>
    <row r="6439" spans="1:11" x14ac:dyDescent="0.3">
      <c r="A6439" t="s">
        <v>25723</v>
      </c>
      <c r="B6439" t="s">
        <v>25720</v>
      </c>
      <c r="C6439" t="s">
        <v>27</v>
      </c>
      <c r="D6439" t="s">
        <v>25724</v>
      </c>
      <c r="E6439" t="s">
        <v>1867</v>
      </c>
      <c r="F6439" t="s">
        <v>24833</v>
      </c>
      <c r="G6439" t="s">
        <v>42</v>
      </c>
      <c r="H6439">
        <v>0</v>
      </c>
      <c r="I6439">
        <v>0</v>
      </c>
      <c r="J6439">
        <v>0</v>
      </c>
      <c r="K6439" t="s">
        <v>25725</v>
      </c>
    </row>
    <row r="6440" spans="1:11" x14ac:dyDescent="0.3">
      <c r="A6440" t="s">
        <v>25726</v>
      </c>
      <c r="B6440" t="s">
        <v>25727</v>
      </c>
      <c r="C6440" t="s">
        <v>13</v>
      </c>
      <c r="D6440" t="s">
        <v>25728</v>
      </c>
      <c r="E6440" t="s">
        <v>23964</v>
      </c>
      <c r="F6440" t="s">
        <v>16</v>
      </c>
      <c r="G6440" t="s">
        <v>17764</v>
      </c>
      <c r="H6440">
        <v>0</v>
      </c>
      <c r="I6440">
        <v>0</v>
      </c>
      <c r="J6440">
        <v>0</v>
      </c>
      <c r="K6440" t="s">
        <v>25729</v>
      </c>
    </row>
    <row r="6441" spans="1:11" x14ac:dyDescent="0.3">
      <c r="A6441" t="s">
        <v>25730</v>
      </c>
      <c r="B6441" t="s">
        <v>25731</v>
      </c>
      <c r="C6441" t="s">
        <v>558</v>
      </c>
      <c r="D6441" t="s">
        <v>25732</v>
      </c>
      <c r="E6441" t="s">
        <v>754</v>
      </c>
      <c r="F6441" t="s">
        <v>16</v>
      </c>
      <c r="G6441" t="s">
        <v>9591</v>
      </c>
      <c r="H6441">
        <v>0</v>
      </c>
      <c r="I6441">
        <v>0</v>
      </c>
      <c r="J6441">
        <v>0</v>
      </c>
      <c r="K6441" t="s">
        <v>25733</v>
      </c>
    </row>
    <row r="6442" spans="1:11" x14ac:dyDescent="0.3">
      <c r="A6442" t="s">
        <v>25734</v>
      </c>
      <c r="B6442" t="s">
        <v>25735</v>
      </c>
      <c r="C6442" t="s">
        <v>27</v>
      </c>
      <c r="D6442" t="s">
        <v>25736</v>
      </c>
      <c r="E6442" t="s">
        <v>29</v>
      </c>
      <c r="F6442" t="s">
        <v>41</v>
      </c>
      <c r="G6442" t="s">
        <v>42</v>
      </c>
      <c r="H6442">
        <v>0</v>
      </c>
      <c r="I6442">
        <v>0</v>
      </c>
      <c r="J6442">
        <v>0</v>
      </c>
      <c r="K6442" t="s">
        <v>25737</v>
      </c>
    </row>
    <row r="6443" spans="1:11" x14ac:dyDescent="0.3">
      <c r="A6443" t="s">
        <v>25738</v>
      </c>
      <c r="B6443" t="s">
        <v>25739</v>
      </c>
      <c r="C6443" t="s">
        <v>558</v>
      </c>
      <c r="D6443" t="s">
        <v>25740</v>
      </c>
      <c r="E6443" t="s">
        <v>754</v>
      </c>
      <c r="F6443" t="s">
        <v>16</v>
      </c>
      <c r="G6443" t="s">
        <v>1391</v>
      </c>
      <c r="H6443">
        <v>0</v>
      </c>
      <c r="I6443">
        <v>0</v>
      </c>
      <c r="J6443">
        <v>0</v>
      </c>
      <c r="K6443" t="s">
        <v>25741</v>
      </c>
    </row>
    <row r="6444" spans="1:11" x14ac:dyDescent="0.3">
      <c r="A6444" t="s">
        <v>25742</v>
      </c>
      <c r="B6444" t="s">
        <v>25743</v>
      </c>
      <c r="C6444" t="s">
        <v>558</v>
      </c>
      <c r="D6444" t="s">
        <v>25744</v>
      </c>
      <c r="E6444" t="s">
        <v>754</v>
      </c>
      <c r="F6444" t="s">
        <v>16</v>
      </c>
      <c r="G6444" t="s">
        <v>25745</v>
      </c>
      <c r="H6444">
        <v>0</v>
      </c>
      <c r="I6444">
        <v>0</v>
      </c>
      <c r="J6444">
        <v>0</v>
      </c>
      <c r="K6444" t="s">
        <v>25746</v>
      </c>
    </row>
    <row r="6445" spans="1:11" x14ac:dyDescent="0.3">
      <c r="A6445" t="s">
        <v>25747</v>
      </c>
      <c r="B6445" t="s">
        <v>25748</v>
      </c>
      <c r="C6445" t="s">
        <v>27</v>
      </c>
      <c r="D6445" t="s">
        <v>25749</v>
      </c>
      <c r="E6445" t="s">
        <v>1867</v>
      </c>
      <c r="F6445" t="s">
        <v>7506</v>
      </c>
      <c r="G6445" t="s">
        <v>42</v>
      </c>
      <c r="H6445">
        <v>0</v>
      </c>
      <c r="I6445">
        <v>0</v>
      </c>
      <c r="J6445">
        <v>0</v>
      </c>
      <c r="K6445" t="s">
        <v>25750</v>
      </c>
    </row>
    <row r="6446" spans="1:11" x14ac:dyDescent="0.3">
      <c r="A6446" t="s">
        <v>25751</v>
      </c>
      <c r="B6446" t="s">
        <v>25752</v>
      </c>
      <c r="C6446" t="s">
        <v>20</v>
      </c>
      <c r="D6446" t="s">
        <v>25753</v>
      </c>
      <c r="E6446" t="s">
        <v>14059</v>
      </c>
      <c r="F6446" t="s">
        <v>16</v>
      </c>
      <c r="G6446" t="s">
        <v>4044</v>
      </c>
      <c r="H6446">
        <v>0</v>
      </c>
      <c r="I6446">
        <v>0</v>
      </c>
      <c r="J6446">
        <v>0</v>
      </c>
      <c r="K6446" t="s">
        <v>25754</v>
      </c>
    </row>
    <row r="6447" spans="1:11" x14ac:dyDescent="0.3">
      <c r="A6447" t="s">
        <v>25755</v>
      </c>
      <c r="B6447" t="s">
        <v>25756</v>
      </c>
      <c r="C6447" t="s">
        <v>13</v>
      </c>
      <c r="D6447" t="s">
        <v>25757</v>
      </c>
      <c r="E6447" t="s">
        <v>23964</v>
      </c>
      <c r="F6447" t="s">
        <v>16</v>
      </c>
      <c r="G6447" t="s">
        <v>15540</v>
      </c>
      <c r="H6447">
        <v>0</v>
      </c>
      <c r="I6447">
        <v>0</v>
      </c>
      <c r="J6447">
        <v>0</v>
      </c>
      <c r="K6447" t="s">
        <v>25758</v>
      </c>
    </row>
    <row r="6448" spans="1:11" x14ac:dyDescent="0.3">
      <c r="A6448" t="s">
        <v>25759</v>
      </c>
      <c r="B6448" t="s">
        <v>25760</v>
      </c>
      <c r="C6448" t="s">
        <v>466</v>
      </c>
      <c r="D6448" t="s">
        <v>25761</v>
      </c>
      <c r="E6448" t="s">
        <v>5396</v>
      </c>
      <c r="F6448" t="s">
        <v>16</v>
      </c>
      <c r="G6448" t="s">
        <v>2613</v>
      </c>
      <c r="H6448">
        <v>0</v>
      </c>
      <c r="I6448">
        <v>0</v>
      </c>
      <c r="J6448">
        <v>0</v>
      </c>
      <c r="K6448" t="s">
        <v>25762</v>
      </c>
    </row>
    <row r="6449" spans="1:11" x14ac:dyDescent="0.3">
      <c r="A6449" t="s">
        <v>25763</v>
      </c>
      <c r="B6449" t="s">
        <v>25764</v>
      </c>
      <c r="C6449" t="s">
        <v>466</v>
      </c>
      <c r="D6449" t="s">
        <v>25765</v>
      </c>
      <c r="E6449" t="s">
        <v>5396</v>
      </c>
      <c r="F6449" t="s">
        <v>16</v>
      </c>
      <c r="G6449" t="s">
        <v>1894</v>
      </c>
      <c r="H6449">
        <v>0</v>
      </c>
      <c r="I6449">
        <v>0</v>
      </c>
      <c r="J6449">
        <v>0</v>
      </c>
      <c r="K6449" t="s">
        <v>25766</v>
      </c>
    </row>
    <row r="6450" spans="1:11" x14ac:dyDescent="0.3">
      <c r="A6450" t="s">
        <v>25767</v>
      </c>
      <c r="B6450" t="s">
        <v>25768</v>
      </c>
      <c r="C6450" t="s">
        <v>13</v>
      </c>
      <c r="D6450" t="s">
        <v>25769</v>
      </c>
      <c r="E6450" t="s">
        <v>23964</v>
      </c>
      <c r="F6450" t="s">
        <v>16</v>
      </c>
      <c r="G6450" t="s">
        <v>25770</v>
      </c>
      <c r="H6450">
        <v>0</v>
      </c>
      <c r="I6450">
        <v>0</v>
      </c>
      <c r="J6450">
        <v>0</v>
      </c>
      <c r="K6450" t="s">
        <v>25771</v>
      </c>
    </row>
    <row r="6451" spans="1:11" x14ac:dyDescent="0.3">
      <c r="A6451" t="s">
        <v>25772</v>
      </c>
      <c r="B6451" t="s">
        <v>25773</v>
      </c>
      <c r="C6451" t="s">
        <v>27</v>
      </c>
      <c r="D6451" t="s">
        <v>25774</v>
      </c>
      <c r="E6451" t="s">
        <v>29</v>
      </c>
      <c r="F6451" t="s">
        <v>41</v>
      </c>
      <c r="G6451" t="s">
        <v>42</v>
      </c>
      <c r="H6451">
        <v>0</v>
      </c>
      <c r="I6451">
        <v>0</v>
      </c>
      <c r="J6451">
        <v>0</v>
      </c>
      <c r="K6451" t="s">
        <v>25775</v>
      </c>
    </row>
    <row r="6452" spans="1:11" x14ac:dyDescent="0.3">
      <c r="A6452" t="s">
        <v>25776</v>
      </c>
      <c r="B6452" t="s">
        <v>25777</v>
      </c>
      <c r="C6452" t="s">
        <v>13</v>
      </c>
      <c r="D6452" t="s">
        <v>25778</v>
      </c>
      <c r="E6452" t="s">
        <v>23964</v>
      </c>
      <c r="F6452" t="s">
        <v>16</v>
      </c>
      <c r="G6452" t="s">
        <v>25779</v>
      </c>
      <c r="H6452">
        <v>0</v>
      </c>
      <c r="I6452">
        <v>0</v>
      </c>
      <c r="J6452">
        <v>0</v>
      </c>
      <c r="K6452" t="s">
        <v>25780</v>
      </c>
    </row>
    <row r="6453" spans="1:11" x14ac:dyDescent="0.3">
      <c r="A6453" t="s">
        <v>25781</v>
      </c>
      <c r="B6453" t="s">
        <v>25760</v>
      </c>
      <c r="C6453" t="s">
        <v>20</v>
      </c>
      <c r="D6453" t="s">
        <v>25782</v>
      </c>
      <c r="E6453" t="s">
        <v>14059</v>
      </c>
      <c r="F6453" t="s">
        <v>302</v>
      </c>
      <c r="G6453" t="s">
        <v>42</v>
      </c>
      <c r="H6453">
        <v>0</v>
      </c>
      <c r="I6453">
        <v>0</v>
      </c>
      <c r="J6453">
        <v>0</v>
      </c>
      <c r="K6453" t="s">
        <v>25783</v>
      </c>
    </row>
    <row r="6454" spans="1:11" x14ac:dyDescent="0.3">
      <c r="A6454" t="s">
        <v>25784</v>
      </c>
      <c r="B6454" t="s">
        <v>25785</v>
      </c>
      <c r="C6454" t="s">
        <v>27</v>
      </c>
      <c r="D6454" t="s">
        <v>25786</v>
      </c>
      <c r="E6454" t="s">
        <v>1867</v>
      </c>
      <c r="F6454" t="s">
        <v>16600</v>
      </c>
      <c r="G6454" t="s">
        <v>42</v>
      </c>
      <c r="H6454">
        <v>0</v>
      </c>
      <c r="I6454">
        <v>0</v>
      </c>
      <c r="J6454">
        <v>0</v>
      </c>
      <c r="K6454" t="s">
        <v>25787</v>
      </c>
    </row>
    <row r="6455" spans="1:11" x14ac:dyDescent="0.3">
      <c r="A6455" t="s">
        <v>25788</v>
      </c>
      <c r="B6455" t="s">
        <v>25789</v>
      </c>
      <c r="C6455" t="s">
        <v>20</v>
      </c>
      <c r="D6455" t="s">
        <v>25790</v>
      </c>
      <c r="E6455" t="s">
        <v>14059</v>
      </c>
      <c r="F6455" t="s">
        <v>13271</v>
      </c>
      <c r="G6455" t="s">
        <v>42</v>
      </c>
      <c r="H6455">
        <v>0</v>
      </c>
      <c r="I6455">
        <v>0</v>
      </c>
      <c r="J6455">
        <v>0</v>
      </c>
      <c r="K6455" t="s">
        <v>25791</v>
      </c>
    </row>
    <row r="6456" spans="1:11" x14ac:dyDescent="0.3">
      <c r="A6456" t="s">
        <v>25792</v>
      </c>
      <c r="B6456" t="s">
        <v>25793</v>
      </c>
      <c r="C6456" t="s">
        <v>147</v>
      </c>
      <c r="D6456" t="s">
        <v>25794</v>
      </c>
      <c r="E6456" t="s">
        <v>183</v>
      </c>
      <c r="F6456" t="s">
        <v>4875</v>
      </c>
      <c r="G6456" t="s">
        <v>42</v>
      </c>
      <c r="H6456">
        <v>0</v>
      </c>
      <c r="I6456">
        <v>0</v>
      </c>
      <c r="J6456">
        <v>0</v>
      </c>
      <c r="K6456" t="s">
        <v>25795</v>
      </c>
    </row>
    <row r="6457" spans="1:11" x14ac:dyDescent="0.3">
      <c r="A6457" t="s">
        <v>25796</v>
      </c>
      <c r="B6457" t="s">
        <v>25797</v>
      </c>
      <c r="C6457" t="s">
        <v>13</v>
      </c>
      <c r="D6457" t="s">
        <v>25798</v>
      </c>
      <c r="E6457" t="s">
        <v>23964</v>
      </c>
      <c r="F6457" t="s">
        <v>16</v>
      </c>
      <c r="G6457" t="s">
        <v>25799</v>
      </c>
      <c r="H6457">
        <v>0</v>
      </c>
      <c r="I6457">
        <v>0</v>
      </c>
      <c r="J6457">
        <v>0</v>
      </c>
      <c r="K6457" t="s">
        <v>25800</v>
      </c>
    </row>
    <row r="6458" spans="1:11" x14ac:dyDescent="0.3">
      <c r="A6458" t="s">
        <v>25801</v>
      </c>
      <c r="B6458" t="s">
        <v>25802</v>
      </c>
      <c r="C6458" t="s">
        <v>466</v>
      </c>
      <c r="D6458" t="s">
        <v>25803</v>
      </c>
      <c r="E6458" t="s">
        <v>5396</v>
      </c>
      <c r="F6458" t="s">
        <v>16</v>
      </c>
      <c r="G6458" t="s">
        <v>3168</v>
      </c>
      <c r="H6458">
        <v>0</v>
      </c>
      <c r="I6458">
        <v>0</v>
      </c>
      <c r="J6458">
        <v>0</v>
      </c>
      <c r="K6458" t="s">
        <v>25804</v>
      </c>
    </row>
    <row r="6459" spans="1:11" x14ac:dyDescent="0.3">
      <c r="A6459" t="s">
        <v>25805</v>
      </c>
      <c r="B6459" t="s">
        <v>25806</v>
      </c>
      <c r="C6459" t="s">
        <v>27</v>
      </c>
      <c r="D6459" t="s">
        <v>25807</v>
      </c>
      <c r="E6459" t="s">
        <v>29</v>
      </c>
      <c r="F6459" t="s">
        <v>41</v>
      </c>
      <c r="G6459" t="s">
        <v>42</v>
      </c>
      <c r="H6459">
        <v>0</v>
      </c>
      <c r="I6459">
        <v>0</v>
      </c>
      <c r="J6459">
        <v>0</v>
      </c>
      <c r="K6459" t="s">
        <v>25808</v>
      </c>
    </row>
    <row r="6460" spans="1:11" x14ac:dyDescent="0.3">
      <c r="A6460" t="s">
        <v>25809</v>
      </c>
      <c r="B6460" t="s">
        <v>25810</v>
      </c>
      <c r="C6460" t="s">
        <v>20</v>
      </c>
      <c r="D6460" t="s">
        <v>25811</v>
      </c>
      <c r="E6460" t="s">
        <v>14059</v>
      </c>
      <c r="F6460" t="s">
        <v>16</v>
      </c>
      <c r="G6460" t="s">
        <v>1710</v>
      </c>
      <c r="H6460">
        <v>0</v>
      </c>
      <c r="I6460">
        <v>0</v>
      </c>
      <c r="J6460">
        <v>0</v>
      </c>
      <c r="K6460" t="s">
        <v>25812</v>
      </c>
    </row>
    <row r="6461" spans="1:11" x14ac:dyDescent="0.3">
      <c r="A6461" t="s">
        <v>25813</v>
      </c>
      <c r="B6461" t="s">
        <v>25814</v>
      </c>
      <c r="C6461" t="s">
        <v>27</v>
      </c>
      <c r="D6461" t="s">
        <v>25815</v>
      </c>
      <c r="E6461" t="s">
        <v>1867</v>
      </c>
      <c r="F6461" t="s">
        <v>4643</v>
      </c>
      <c r="G6461" t="s">
        <v>42</v>
      </c>
      <c r="H6461">
        <v>0</v>
      </c>
      <c r="I6461">
        <v>0</v>
      </c>
      <c r="J6461">
        <v>0</v>
      </c>
      <c r="K6461" t="s">
        <v>25816</v>
      </c>
    </row>
    <row r="6462" spans="1:11" x14ac:dyDescent="0.3">
      <c r="A6462" t="s">
        <v>25817</v>
      </c>
      <c r="B6462" t="s">
        <v>25818</v>
      </c>
      <c r="C6462" t="s">
        <v>558</v>
      </c>
      <c r="D6462" t="s">
        <v>25819</v>
      </c>
      <c r="E6462" t="s">
        <v>1462</v>
      </c>
      <c r="F6462" t="s">
        <v>16</v>
      </c>
      <c r="G6462" t="s">
        <v>1162</v>
      </c>
      <c r="H6462">
        <v>0</v>
      </c>
      <c r="I6462">
        <v>0</v>
      </c>
      <c r="J6462">
        <v>0</v>
      </c>
      <c r="K6462" t="s">
        <v>25820</v>
      </c>
    </row>
    <row r="6463" spans="1:11" x14ac:dyDescent="0.3">
      <c r="A6463" t="s">
        <v>25821</v>
      </c>
      <c r="C6463" t="s">
        <v>20</v>
      </c>
      <c r="D6463" t="s">
        <v>25822</v>
      </c>
      <c r="E6463" t="s">
        <v>14059</v>
      </c>
      <c r="F6463" t="s">
        <v>16</v>
      </c>
      <c r="G6463" t="s">
        <v>8365</v>
      </c>
      <c r="H6463">
        <v>0</v>
      </c>
      <c r="I6463">
        <v>0</v>
      </c>
      <c r="J6463">
        <v>0</v>
      </c>
      <c r="K6463" t="s">
        <v>25823</v>
      </c>
    </row>
    <row r="6464" spans="1:11" x14ac:dyDescent="0.3">
      <c r="A6464" t="s">
        <v>25824</v>
      </c>
      <c r="B6464" t="s">
        <v>25825</v>
      </c>
      <c r="C6464" t="s">
        <v>13</v>
      </c>
      <c r="D6464" t="s">
        <v>25826</v>
      </c>
      <c r="E6464" t="s">
        <v>23964</v>
      </c>
      <c r="F6464" t="s">
        <v>16</v>
      </c>
      <c r="G6464" t="s">
        <v>17001</v>
      </c>
      <c r="H6464">
        <v>0</v>
      </c>
      <c r="I6464">
        <v>0</v>
      </c>
      <c r="J6464">
        <v>0</v>
      </c>
      <c r="K6464" t="s">
        <v>25827</v>
      </c>
    </row>
    <row r="6465" spans="1:11" x14ac:dyDescent="0.3">
      <c r="A6465" t="s">
        <v>25828</v>
      </c>
      <c r="B6465" t="s">
        <v>25829</v>
      </c>
      <c r="C6465" t="s">
        <v>147</v>
      </c>
      <c r="D6465" t="s">
        <v>25830</v>
      </c>
      <c r="E6465" t="s">
        <v>183</v>
      </c>
      <c r="F6465" t="s">
        <v>2595</v>
      </c>
      <c r="G6465" t="s">
        <v>6487</v>
      </c>
      <c r="H6465">
        <v>0</v>
      </c>
      <c r="I6465">
        <v>0</v>
      </c>
      <c r="J6465">
        <v>0</v>
      </c>
      <c r="K6465" t="s">
        <v>25831</v>
      </c>
    </row>
    <row r="6466" spans="1:11" x14ac:dyDescent="0.3">
      <c r="A6466" t="s">
        <v>25832</v>
      </c>
      <c r="B6466" t="s">
        <v>25833</v>
      </c>
      <c r="C6466" t="s">
        <v>27</v>
      </c>
      <c r="D6466" t="s">
        <v>25834</v>
      </c>
      <c r="E6466" t="s">
        <v>29</v>
      </c>
      <c r="F6466" t="s">
        <v>41</v>
      </c>
      <c r="G6466" t="s">
        <v>42</v>
      </c>
      <c r="H6466">
        <v>0</v>
      </c>
      <c r="I6466">
        <v>0</v>
      </c>
      <c r="J6466">
        <v>0</v>
      </c>
      <c r="K6466" t="s">
        <v>25835</v>
      </c>
    </row>
    <row r="6467" spans="1:11" x14ac:dyDescent="0.3">
      <c r="A6467" t="s">
        <v>25836</v>
      </c>
      <c r="B6467" t="s">
        <v>25837</v>
      </c>
      <c r="C6467" t="s">
        <v>20</v>
      </c>
      <c r="D6467" t="s">
        <v>25838</v>
      </c>
      <c r="E6467" t="s">
        <v>14059</v>
      </c>
      <c r="F6467" t="s">
        <v>2286</v>
      </c>
      <c r="G6467" t="s">
        <v>25839</v>
      </c>
      <c r="H6467">
        <v>0</v>
      </c>
      <c r="I6467">
        <v>0</v>
      </c>
      <c r="J6467">
        <v>0</v>
      </c>
      <c r="K6467" t="s">
        <v>25840</v>
      </c>
    </row>
    <row r="6468" spans="1:11" x14ac:dyDescent="0.3">
      <c r="A6468" t="s">
        <v>25841</v>
      </c>
      <c r="B6468" t="s">
        <v>25842</v>
      </c>
      <c r="C6468" t="s">
        <v>27</v>
      </c>
      <c r="D6468" t="s">
        <v>25843</v>
      </c>
      <c r="E6468" t="s">
        <v>1867</v>
      </c>
      <c r="F6468" t="s">
        <v>25844</v>
      </c>
      <c r="G6468" t="s">
        <v>42</v>
      </c>
      <c r="H6468">
        <v>0</v>
      </c>
      <c r="I6468">
        <v>0</v>
      </c>
      <c r="J6468">
        <v>0</v>
      </c>
      <c r="K6468" t="s">
        <v>25845</v>
      </c>
    </row>
    <row r="6469" spans="1:11" x14ac:dyDescent="0.3">
      <c r="A6469" t="s">
        <v>25846</v>
      </c>
      <c r="B6469" t="s">
        <v>25847</v>
      </c>
      <c r="C6469" t="s">
        <v>13</v>
      </c>
      <c r="D6469" t="s">
        <v>25848</v>
      </c>
      <c r="E6469" t="s">
        <v>23964</v>
      </c>
      <c r="F6469" t="s">
        <v>16</v>
      </c>
      <c r="G6469" t="s">
        <v>18001</v>
      </c>
      <c r="H6469">
        <v>0</v>
      </c>
      <c r="I6469">
        <v>0</v>
      </c>
      <c r="J6469">
        <v>0</v>
      </c>
      <c r="K6469" t="s">
        <v>25849</v>
      </c>
    </row>
    <row r="6470" spans="1:11" x14ac:dyDescent="0.3">
      <c r="A6470" t="s">
        <v>25850</v>
      </c>
      <c r="B6470" t="s">
        <v>25851</v>
      </c>
      <c r="C6470" t="s">
        <v>27</v>
      </c>
      <c r="D6470" t="s">
        <v>25852</v>
      </c>
      <c r="E6470" t="s">
        <v>1867</v>
      </c>
      <c r="F6470" t="s">
        <v>16</v>
      </c>
      <c r="G6470" t="s">
        <v>9711</v>
      </c>
      <c r="H6470">
        <v>0</v>
      </c>
      <c r="I6470">
        <v>0</v>
      </c>
      <c r="J6470">
        <v>0</v>
      </c>
      <c r="K6470" t="s">
        <v>25853</v>
      </c>
    </row>
    <row r="6471" spans="1:11" x14ac:dyDescent="0.3">
      <c r="A6471" t="s">
        <v>25854</v>
      </c>
      <c r="B6471" t="s">
        <v>25855</v>
      </c>
      <c r="C6471" t="s">
        <v>466</v>
      </c>
      <c r="D6471" t="s">
        <v>25856</v>
      </c>
      <c r="E6471" t="s">
        <v>5396</v>
      </c>
      <c r="F6471" t="s">
        <v>3872</v>
      </c>
      <c r="G6471" t="s">
        <v>1710</v>
      </c>
      <c r="H6471">
        <v>0</v>
      </c>
      <c r="I6471">
        <v>0</v>
      </c>
      <c r="J6471">
        <v>0</v>
      </c>
      <c r="K6471" t="s">
        <v>25857</v>
      </c>
    </row>
    <row r="6472" spans="1:11" x14ac:dyDescent="0.3">
      <c r="A6472" t="s">
        <v>25858</v>
      </c>
      <c r="B6472" t="s">
        <v>25859</v>
      </c>
      <c r="C6472" t="s">
        <v>27</v>
      </c>
      <c r="D6472" t="s">
        <v>25860</v>
      </c>
      <c r="E6472" t="s">
        <v>1867</v>
      </c>
      <c r="F6472" t="s">
        <v>14780</v>
      </c>
      <c r="G6472" t="s">
        <v>42</v>
      </c>
      <c r="H6472">
        <v>0</v>
      </c>
      <c r="I6472">
        <v>0</v>
      </c>
      <c r="J6472">
        <v>0</v>
      </c>
      <c r="K6472" t="s">
        <v>25861</v>
      </c>
    </row>
    <row r="6473" spans="1:11" x14ac:dyDescent="0.3">
      <c r="A6473" t="s">
        <v>25862</v>
      </c>
      <c r="B6473" t="s">
        <v>25863</v>
      </c>
      <c r="C6473" t="s">
        <v>27</v>
      </c>
      <c r="D6473" t="s">
        <v>25864</v>
      </c>
      <c r="E6473" t="s">
        <v>1867</v>
      </c>
      <c r="F6473" t="s">
        <v>3590</v>
      </c>
      <c r="G6473" t="s">
        <v>42</v>
      </c>
      <c r="H6473">
        <v>0</v>
      </c>
      <c r="I6473">
        <v>0</v>
      </c>
      <c r="J6473">
        <v>0</v>
      </c>
      <c r="K6473" t="s">
        <v>25865</v>
      </c>
    </row>
    <row r="6474" spans="1:11" x14ac:dyDescent="0.3">
      <c r="A6474" t="s">
        <v>25866</v>
      </c>
      <c r="B6474" t="s">
        <v>25867</v>
      </c>
      <c r="C6474" t="s">
        <v>20</v>
      </c>
      <c r="D6474" t="s">
        <v>25868</v>
      </c>
      <c r="E6474" t="s">
        <v>14059</v>
      </c>
      <c r="F6474" t="s">
        <v>16</v>
      </c>
      <c r="G6474" t="s">
        <v>8098</v>
      </c>
      <c r="H6474">
        <v>0</v>
      </c>
      <c r="I6474">
        <v>0</v>
      </c>
      <c r="J6474">
        <v>0</v>
      </c>
      <c r="K6474" t="s">
        <v>25869</v>
      </c>
    </row>
    <row r="6475" spans="1:11" x14ac:dyDescent="0.3">
      <c r="A6475" t="s">
        <v>25870</v>
      </c>
      <c r="B6475" t="s">
        <v>25871</v>
      </c>
      <c r="C6475" t="s">
        <v>13</v>
      </c>
      <c r="D6475" t="s">
        <v>25872</v>
      </c>
      <c r="E6475" t="s">
        <v>23964</v>
      </c>
      <c r="F6475" t="s">
        <v>16</v>
      </c>
      <c r="G6475" t="s">
        <v>5120</v>
      </c>
      <c r="H6475">
        <v>0</v>
      </c>
      <c r="I6475">
        <v>0</v>
      </c>
      <c r="J6475">
        <v>0</v>
      </c>
      <c r="K6475" t="s">
        <v>25873</v>
      </c>
    </row>
    <row r="6476" spans="1:11" x14ac:dyDescent="0.3">
      <c r="A6476" t="s">
        <v>25874</v>
      </c>
      <c r="B6476" t="s">
        <v>25875</v>
      </c>
      <c r="C6476" t="s">
        <v>20</v>
      </c>
      <c r="D6476" t="s">
        <v>25876</v>
      </c>
      <c r="E6476" t="s">
        <v>22</v>
      </c>
      <c r="F6476" t="s">
        <v>2703</v>
      </c>
      <c r="G6476" t="s">
        <v>42</v>
      </c>
      <c r="H6476">
        <v>0</v>
      </c>
      <c r="I6476">
        <v>0</v>
      </c>
      <c r="J6476">
        <v>0</v>
      </c>
      <c r="K6476" t="s">
        <v>25877</v>
      </c>
    </row>
    <row r="6477" spans="1:11" x14ac:dyDescent="0.3">
      <c r="A6477" t="s">
        <v>25878</v>
      </c>
      <c r="C6477" t="s">
        <v>558</v>
      </c>
      <c r="D6477" t="s">
        <v>25879</v>
      </c>
      <c r="E6477" t="s">
        <v>560</v>
      </c>
      <c r="F6477" t="s">
        <v>16</v>
      </c>
      <c r="G6477" t="s">
        <v>42</v>
      </c>
      <c r="H6477">
        <v>0</v>
      </c>
      <c r="I6477">
        <v>0</v>
      </c>
      <c r="J6477">
        <v>0</v>
      </c>
      <c r="K6477" t="s">
        <v>25880</v>
      </c>
    </row>
    <row r="6478" spans="1:11" x14ac:dyDescent="0.3">
      <c r="A6478" t="s">
        <v>25881</v>
      </c>
      <c r="B6478" t="s">
        <v>25882</v>
      </c>
      <c r="C6478" t="s">
        <v>13</v>
      </c>
      <c r="D6478" t="e">
        <f>회로 차단기</f>
        <v>#NAME?</v>
      </c>
      <c r="E6478" t="s">
        <v>23964</v>
      </c>
      <c r="F6478" t="s">
        <v>16</v>
      </c>
      <c r="G6478" t="s">
        <v>13539</v>
      </c>
      <c r="H6478">
        <v>0</v>
      </c>
      <c r="I6478">
        <v>0</v>
      </c>
      <c r="J6478">
        <v>0</v>
      </c>
      <c r="K6478" t="s">
        <v>25883</v>
      </c>
    </row>
    <row r="6479" spans="1:11" x14ac:dyDescent="0.3">
      <c r="A6479" t="s">
        <v>25884</v>
      </c>
      <c r="B6479" t="s">
        <v>25885</v>
      </c>
      <c r="C6479" t="s">
        <v>27</v>
      </c>
      <c r="D6479" t="s">
        <v>25886</v>
      </c>
      <c r="E6479" t="s">
        <v>1867</v>
      </c>
      <c r="F6479" t="s">
        <v>12955</v>
      </c>
      <c r="G6479" t="s">
        <v>42</v>
      </c>
      <c r="H6479">
        <v>0</v>
      </c>
      <c r="I6479">
        <v>0</v>
      </c>
      <c r="J6479">
        <v>0</v>
      </c>
      <c r="K6479" t="s">
        <v>25887</v>
      </c>
    </row>
    <row r="6480" spans="1:11" x14ac:dyDescent="0.3">
      <c r="A6480" t="s">
        <v>25888</v>
      </c>
      <c r="B6480" t="s">
        <v>25889</v>
      </c>
      <c r="C6480" t="s">
        <v>20</v>
      </c>
      <c r="D6480" t="s">
        <v>25890</v>
      </c>
      <c r="E6480" t="s">
        <v>14059</v>
      </c>
      <c r="F6480" t="s">
        <v>16</v>
      </c>
      <c r="G6480" t="s">
        <v>5588</v>
      </c>
      <c r="H6480">
        <v>0</v>
      </c>
      <c r="I6480">
        <v>0</v>
      </c>
      <c r="J6480">
        <v>0</v>
      </c>
      <c r="K6480" t="s">
        <v>25891</v>
      </c>
    </row>
    <row r="6481" spans="1:11" x14ac:dyDescent="0.3">
      <c r="A6481" t="s">
        <v>25892</v>
      </c>
      <c r="B6481" t="s">
        <v>25893</v>
      </c>
      <c r="C6481" t="s">
        <v>20</v>
      </c>
      <c r="D6481" t="s">
        <v>25894</v>
      </c>
      <c r="E6481" t="s">
        <v>14059</v>
      </c>
      <c r="F6481" t="s">
        <v>16</v>
      </c>
      <c r="G6481" t="s">
        <v>2506</v>
      </c>
      <c r="H6481">
        <v>0</v>
      </c>
      <c r="I6481">
        <v>0</v>
      </c>
      <c r="J6481">
        <v>0</v>
      </c>
      <c r="K6481" t="s">
        <v>25895</v>
      </c>
    </row>
    <row r="6482" spans="1:11" x14ac:dyDescent="0.3">
      <c r="A6482" t="s">
        <v>25896</v>
      </c>
      <c r="B6482" t="s">
        <v>25897</v>
      </c>
      <c r="C6482" t="s">
        <v>13</v>
      </c>
      <c r="D6482" t="s">
        <v>25898</v>
      </c>
      <c r="E6482" t="s">
        <v>23964</v>
      </c>
      <c r="F6482" t="s">
        <v>16</v>
      </c>
      <c r="G6482" t="s">
        <v>24533</v>
      </c>
      <c r="H6482">
        <v>0</v>
      </c>
      <c r="I6482">
        <v>0</v>
      </c>
      <c r="J6482">
        <v>0</v>
      </c>
      <c r="K6482" t="s">
        <v>25899</v>
      </c>
    </row>
    <row r="6483" spans="1:11" x14ac:dyDescent="0.3">
      <c r="A6483" t="s">
        <v>25900</v>
      </c>
      <c r="B6483" t="s">
        <v>25901</v>
      </c>
      <c r="C6483" t="s">
        <v>20</v>
      </c>
      <c r="D6483" t="s">
        <v>25902</v>
      </c>
      <c r="E6483" t="s">
        <v>14059</v>
      </c>
      <c r="F6483" t="s">
        <v>16</v>
      </c>
      <c r="G6483" t="s">
        <v>4326</v>
      </c>
      <c r="H6483">
        <v>0</v>
      </c>
      <c r="I6483">
        <v>0</v>
      </c>
      <c r="J6483">
        <v>0</v>
      </c>
      <c r="K6483" t="s">
        <v>25903</v>
      </c>
    </row>
    <row r="6484" spans="1:11" x14ac:dyDescent="0.3">
      <c r="A6484" t="s">
        <v>25904</v>
      </c>
      <c r="B6484" t="s">
        <v>25905</v>
      </c>
      <c r="C6484" t="s">
        <v>20</v>
      </c>
      <c r="D6484" t="s">
        <v>25906</v>
      </c>
      <c r="E6484" t="s">
        <v>14059</v>
      </c>
      <c r="F6484" t="s">
        <v>7582</v>
      </c>
      <c r="G6484" t="s">
        <v>42</v>
      </c>
      <c r="H6484">
        <v>0</v>
      </c>
      <c r="I6484">
        <v>0</v>
      </c>
      <c r="J6484">
        <v>0</v>
      </c>
      <c r="K6484" t="s">
        <v>25907</v>
      </c>
    </row>
    <row r="6485" spans="1:11" x14ac:dyDescent="0.3">
      <c r="A6485" t="s">
        <v>25908</v>
      </c>
      <c r="B6485" t="s">
        <v>25909</v>
      </c>
      <c r="C6485" t="s">
        <v>147</v>
      </c>
      <c r="D6485" t="s">
        <v>25910</v>
      </c>
      <c r="E6485" t="s">
        <v>183</v>
      </c>
      <c r="F6485" t="s">
        <v>16</v>
      </c>
      <c r="G6485" t="s">
        <v>42</v>
      </c>
      <c r="H6485">
        <v>0</v>
      </c>
      <c r="I6485">
        <v>0</v>
      </c>
      <c r="J6485">
        <v>0</v>
      </c>
      <c r="K6485" t="s">
        <v>25911</v>
      </c>
    </row>
    <row r="6486" spans="1:11" x14ac:dyDescent="0.3">
      <c r="A6486" t="s">
        <v>25912</v>
      </c>
      <c r="B6486" t="s">
        <v>25913</v>
      </c>
      <c r="C6486" t="s">
        <v>13</v>
      </c>
      <c r="D6486" t="s">
        <v>25914</v>
      </c>
      <c r="E6486" t="s">
        <v>15</v>
      </c>
      <c r="F6486" t="s">
        <v>16</v>
      </c>
      <c r="G6486" t="s">
        <v>1414</v>
      </c>
      <c r="H6486">
        <v>0</v>
      </c>
      <c r="I6486">
        <v>0</v>
      </c>
      <c r="J6486">
        <v>0</v>
      </c>
      <c r="K6486" t="s">
        <v>25915</v>
      </c>
    </row>
    <row r="6487" spans="1:11" x14ac:dyDescent="0.3">
      <c r="A6487" t="s">
        <v>25916</v>
      </c>
      <c r="B6487" t="s">
        <v>25917</v>
      </c>
      <c r="C6487" t="s">
        <v>20</v>
      </c>
      <c r="D6487" t="s">
        <v>25918</v>
      </c>
      <c r="E6487" t="s">
        <v>22</v>
      </c>
      <c r="F6487" t="s">
        <v>9182</v>
      </c>
      <c r="G6487" t="s">
        <v>42</v>
      </c>
      <c r="H6487">
        <v>0</v>
      </c>
      <c r="I6487">
        <v>0</v>
      </c>
      <c r="J6487">
        <v>0</v>
      </c>
      <c r="K6487" t="s">
        <v>25919</v>
      </c>
    </row>
    <row r="6488" spans="1:11" x14ac:dyDescent="0.3">
      <c r="A6488" t="s">
        <v>25920</v>
      </c>
      <c r="B6488" t="s">
        <v>25921</v>
      </c>
      <c r="C6488" t="s">
        <v>27</v>
      </c>
      <c r="D6488" t="s">
        <v>25922</v>
      </c>
      <c r="E6488" t="s">
        <v>1867</v>
      </c>
      <c r="F6488" t="s">
        <v>4000</v>
      </c>
      <c r="G6488" t="s">
        <v>42</v>
      </c>
      <c r="H6488">
        <v>0</v>
      </c>
      <c r="I6488">
        <v>0</v>
      </c>
      <c r="J6488">
        <v>0</v>
      </c>
      <c r="K6488" t="s">
        <v>25923</v>
      </c>
    </row>
    <row r="6489" spans="1:11" x14ac:dyDescent="0.3">
      <c r="A6489" t="s">
        <v>25924</v>
      </c>
      <c r="B6489" t="s">
        <v>25925</v>
      </c>
      <c r="C6489" t="s">
        <v>27</v>
      </c>
      <c r="D6489" t="s">
        <v>25926</v>
      </c>
      <c r="E6489" t="s">
        <v>1867</v>
      </c>
      <c r="F6489" t="s">
        <v>3484</v>
      </c>
      <c r="G6489" t="s">
        <v>42</v>
      </c>
      <c r="H6489">
        <v>0</v>
      </c>
      <c r="I6489">
        <v>0</v>
      </c>
      <c r="J6489">
        <v>0</v>
      </c>
      <c r="K6489" t="s">
        <v>25927</v>
      </c>
    </row>
    <row r="6490" spans="1:11" x14ac:dyDescent="0.3">
      <c r="A6490" t="s">
        <v>25928</v>
      </c>
      <c r="B6490" t="s">
        <v>25929</v>
      </c>
      <c r="C6490" t="s">
        <v>27</v>
      </c>
      <c r="D6490" t="s">
        <v>25930</v>
      </c>
      <c r="E6490" t="s">
        <v>1867</v>
      </c>
      <c r="F6490" t="s">
        <v>6886</v>
      </c>
      <c r="G6490" t="s">
        <v>5573</v>
      </c>
      <c r="H6490">
        <v>0</v>
      </c>
      <c r="I6490">
        <v>0</v>
      </c>
      <c r="J6490">
        <v>0</v>
      </c>
      <c r="K6490" t="s">
        <v>25931</v>
      </c>
    </row>
    <row r="6491" spans="1:11" x14ac:dyDescent="0.3">
      <c r="A6491" t="s">
        <v>25932</v>
      </c>
      <c r="B6491" t="s">
        <v>25933</v>
      </c>
      <c r="C6491" t="s">
        <v>27</v>
      </c>
      <c r="D6491" t="s">
        <v>25934</v>
      </c>
      <c r="E6491" t="s">
        <v>1867</v>
      </c>
      <c r="F6491" t="s">
        <v>16</v>
      </c>
      <c r="G6491" t="s">
        <v>14272</v>
      </c>
      <c r="H6491">
        <v>0</v>
      </c>
      <c r="I6491">
        <v>0</v>
      </c>
      <c r="J6491">
        <v>0</v>
      </c>
      <c r="K6491" t="s">
        <v>25935</v>
      </c>
    </row>
    <row r="6492" spans="1:11" x14ac:dyDescent="0.3">
      <c r="A6492" t="s">
        <v>25936</v>
      </c>
      <c r="B6492" t="s">
        <v>25937</v>
      </c>
      <c r="C6492" t="s">
        <v>27</v>
      </c>
      <c r="D6492" t="s">
        <v>25938</v>
      </c>
      <c r="E6492" t="s">
        <v>1867</v>
      </c>
      <c r="F6492" t="s">
        <v>18415</v>
      </c>
      <c r="G6492" t="s">
        <v>42</v>
      </c>
      <c r="H6492">
        <v>0</v>
      </c>
      <c r="I6492">
        <v>0</v>
      </c>
      <c r="J6492">
        <v>0</v>
      </c>
      <c r="K6492" t="s">
        <v>25939</v>
      </c>
    </row>
    <row r="6493" spans="1:11" x14ac:dyDescent="0.3">
      <c r="A6493" t="s">
        <v>25940</v>
      </c>
      <c r="B6493" t="s">
        <v>25941</v>
      </c>
      <c r="C6493" t="s">
        <v>27</v>
      </c>
      <c r="D6493" t="s">
        <v>25942</v>
      </c>
      <c r="E6493" t="s">
        <v>1867</v>
      </c>
      <c r="F6493" t="s">
        <v>10179</v>
      </c>
      <c r="G6493" t="s">
        <v>42</v>
      </c>
      <c r="H6493">
        <v>0</v>
      </c>
      <c r="I6493">
        <v>0</v>
      </c>
      <c r="J6493">
        <v>0</v>
      </c>
      <c r="K6493" t="s">
        <v>25943</v>
      </c>
    </row>
    <row r="6494" spans="1:11" x14ac:dyDescent="0.3">
      <c r="A6494" t="s">
        <v>25944</v>
      </c>
      <c r="C6494" t="s">
        <v>27</v>
      </c>
      <c r="D6494" t="s">
        <v>25945</v>
      </c>
      <c r="E6494" t="s">
        <v>1867</v>
      </c>
      <c r="F6494" t="s">
        <v>1886</v>
      </c>
      <c r="G6494" t="s">
        <v>42</v>
      </c>
      <c r="H6494">
        <v>0</v>
      </c>
      <c r="I6494">
        <v>0</v>
      </c>
      <c r="J6494">
        <v>0</v>
      </c>
      <c r="K6494" t="s">
        <v>25946</v>
      </c>
    </row>
    <row r="6495" spans="1:11" x14ac:dyDescent="0.3">
      <c r="A6495" t="s">
        <v>25947</v>
      </c>
      <c r="B6495" t="s">
        <v>25948</v>
      </c>
      <c r="C6495" t="s">
        <v>27</v>
      </c>
      <c r="D6495" t="s">
        <v>25949</v>
      </c>
      <c r="E6495" t="s">
        <v>1867</v>
      </c>
      <c r="F6495" t="s">
        <v>25950</v>
      </c>
      <c r="G6495" t="s">
        <v>42</v>
      </c>
      <c r="H6495">
        <v>0</v>
      </c>
      <c r="I6495">
        <v>0</v>
      </c>
      <c r="J6495">
        <v>0</v>
      </c>
      <c r="K6495" t="s">
        <v>25951</v>
      </c>
    </row>
    <row r="6496" spans="1:11" x14ac:dyDescent="0.3">
      <c r="A6496" t="s">
        <v>25952</v>
      </c>
      <c r="C6496" t="s">
        <v>27</v>
      </c>
      <c r="D6496" t="s">
        <v>25953</v>
      </c>
      <c r="E6496" t="s">
        <v>1867</v>
      </c>
      <c r="F6496" t="s">
        <v>6584</v>
      </c>
      <c r="G6496" t="s">
        <v>42</v>
      </c>
      <c r="H6496">
        <v>0</v>
      </c>
      <c r="I6496">
        <v>0</v>
      </c>
      <c r="J6496">
        <v>0</v>
      </c>
      <c r="K6496" t="s">
        <v>25954</v>
      </c>
    </row>
    <row r="6497" spans="1:11" x14ac:dyDescent="0.3">
      <c r="A6497" t="s">
        <v>25955</v>
      </c>
      <c r="C6497" t="s">
        <v>27</v>
      </c>
      <c r="D6497" t="s">
        <v>25956</v>
      </c>
      <c r="E6497" t="s">
        <v>1867</v>
      </c>
      <c r="F6497" t="s">
        <v>1590</v>
      </c>
      <c r="G6497" t="s">
        <v>42</v>
      </c>
      <c r="H6497">
        <v>0</v>
      </c>
      <c r="I6497">
        <v>0</v>
      </c>
      <c r="J6497">
        <v>0</v>
      </c>
      <c r="K6497" t="s">
        <v>25957</v>
      </c>
    </row>
    <row r="6498" spans="1:11" x14ac:dyDescent="0.3">
      <c r="A6498" t="s">
        <v>25958</v>
      </c>
      <c r="B6498" t="s">
        <v>25959</v>
      </c>
      <c r="C6498" t="s">
        <v>27</v>
      </c>
      <c r="D6498" t="s">
        <v>25960</v>
      </c>
      <c r="E6498" t="s">
        <v>1867</v>
      </c>
      <c r="F6498" t="s">
        <v>2354</v>
      </c>
      <c r="G6498" t="s">
        <v>42</v>
      </c>
      <c r="H6498">
        <v>0</v>
      </c>
      <c r="I6498">
        <v>0</v>
      </c>
      <c r="J6498">
        <v>0</v>
      </c>
      <c r="K6498" t="s">
        <v>25961</v>
      </c>
    </row>
    <row r="6499" spans="1:11" x14ac:dyDescent="0.3">
      <c r="A6499" t="s">
        <v>25962</v>
      </c>
      <c r="B6499" t="s">
        <v>25963</v>
      </c>
      <c r="C6499" t="s">
        <v>27</v>
      </c>
      <c r="D6499" t="s">
        <v>25964</v>
      </c>
      <c r="E6499" t="s">
        <v>1867</v>
      </c>
      <c r="F6499" t="s">
        <v>3638</v>
      </c>
      <c r="G6499" t="s">
        <v>42</v>
      </c>
      <c r="H6499">
        <v>0</v>
      </c>
      <c r="I6499">
        <v>0</v>
      </c>
      <c r="J6499">
        <v>0</v>
      </c>
      <c r="K6499" t="s">
        <v>25965</v>
      </c>
    </row>
    <row r="6500" spans="1:11" x14ac:dyDescent="0.3">
      <c r="A6500" t="s">
        <v>25966</v>
      </c>
      <c r="B6500" t="s">
        <v>25967</v>
      </c>
      <c r="C6500" t="s">
        <v>27</v>
      </c>
      <c r="D6500" t="s">
        <v>25968</v>
      </c>
      <c r="E6500" t="s">
        <v>1867</v>
      </c>
      <c r="F6500" t="s">
        <v>3565</v>
      </c>
      <c r="G6500" t="s">
        <v>42</v>
      </c>
      <c r="H6500">
        <v>0</v>
      </c>
      <c r="I6500">
        <v>0</v>
      </c>
      <c r="J6500">
        <v>0</v>
      </c>
      <c r="K6500" t="s">
        <v>25969</v>
      </c>
    </row>
    <row r="6501" spans="1:11" x14ac:dyDescent="0.3">
      <c r="A6501" t="s">
        <v>25970</v>
      </c>
      <c r="B6501" t="s">
        <v>25971</v>
      </c>
      <c r="C6501" t="s">
        <v>27</v>
      </c>
      <c r="D6501" t="s">
        <v>25972</v>
      </c>
      <c r="E6501" t="s">
        <v>1867</v>
      </c>
      <c r="F6501" t="s">
        <v>1620</v>
      </c>
      <c r="G6501" t="s">
        <v>42</v>
      </c>
      <c r="H6501">
        <v>0</v>
      </c>
      <c r="I6501">
        <v>0</v>
      </c>
      <c r="J6501">
        <v>0</v>
      </c>
      <c r="K6501" t="s">
        <v>25973</v>
      </c>
    </row>
    <row r="6502" spans="1:11" x14ac:dyDescent="0.3">
      <c r="A6502" t="s">
        <v>25974</v>
      </c>
      <c r="B6502" t="s">
        <v>25975</v>
      </c>
      <c r="C6502" t="s">
        <v>27</v>
      </c>
      <c r="D6502" t="s">
        <v>25976</v>
      </c>
      <c r="E6502" t="s">
        <v>1867</v>
      </c>
      <c r="F6502" t="s">
        <v>3854</v>
      </c>
      <c r="G6502" t="s">
        <v>42</v>
      </c>
      <c r="H6502">
        <v>0</v>
      </c>
      <c r="I6502">
        <v>0</v>
      </c>
      <c r="J6502">
        <v>0</v>
      </c>
      <c r="K6502" t="s">
        <v>25977</v>
      </c>
    </row>
    <row r="6503" spans="1:11" x14ac:dyDescent="0.3">
      <c r="A6503" t="s">
        <v>25978</v>
      </c>
      <c r="B6503" t="s">
        <v>25979</v>
      </c>
      <c r="C6503" t="s">
        <v>27</v>
      </c>
      <c r="D6503" t="s">
        <v>25980</v>
      </c>
      <c r="E6503" t="s">
        <v>1867</v>
      </c>
      <c r="F6503" t="s">
        <v>1413</v>
      </c>
      <c r="G6503" t="s">
        <v>42</v>
      </c>
      <c r="H6503">
        <v>0</v>
      </c>
      <c r="I6503">
        <v>0</v>
      </c>
      <c r="J6503">
        <v>0</v>
      </c>
      <c r="K6503" t="s">
        <v>25981</v>
      </c>
    </row>
    <row r="6504" spans="1:11" x14ac:dyDescent="0.3">
      <c r="A6504" t="s">
        <v>25982</v>
      </c>
      <c r="B6504" t="s">
        <v>25983</v>
      </c>
      <c r="C6504" t="s">
        <v>27</v>
      </c>
      <c r="D6504" t="s">
        <v>25984</v>
      </c>
      <c r="E6504" t="s">
        <v>1867</v>
      </c>
      <c r="F6504" t="s">
        <v>25985</v>
      </c>
      <c r="G6504" t="s">
        <v>42</v>
      </c>
      <c r="H6504">
        <v>0</v>
      </c>
      <c r="I6504">
        <v>0</v>
      </c>
      <c r="J6504">
        <v>0</v>
      </c>
      <c r="K6504" t="s">
        <v>25986</v>
      </c>
    </row>
    <row r="6505" spans="1:11" x14ac:dyDescent="0.3">
      <c r="A6505" t="s">
        <v>25987</v>
      </c>
      <c r="B6505" t="s">
        <v>25988</v>
      </c>
      <c r="C6505" t="s">
        <v>27</v>
      </c>
      <c r="D6505" t="s">
        <v>25989</v>
      </c>
      <c r="E6505" t="s">
        <v>1867</v>
      </c>
      <c r="F6505" t="s">
        <v>1247</v>
      </c>
      <c r="G6505" t="s">
        <v>2542</v>
      </c>
      <c r="H6505">
        <v>0</v>
      </c>
      <c r="I6505">
        <v>0</v>
      </c>
      <c r="J6505">
        <v>0</v>
      </c>
      <c r="K6505" t="s">
        <v>25990</v>
      </c>
    </row>
    <row r="6506" spans="1:11" x14ac:dyDescent="0.3">
      <c r="A6506" t="s">
        <v>25991</v>
      </c>
      <c r="C6506" t="s">
        <v>20</v>
      </c>
      <c r="D6506" t="s">
        <v>25992</v>
      </c>
      <c r="E6506" t="s">
        <v>22</v>
      </c>
      <c r="F6506" t="s">
        <v>16</v>
      </c>
      <c r="G6506" t="s">
        <v>7236</v>
      </c>
      <c r="H6506">
        <v>0</v>
      </c>
      <c r="I6506">
        <v>0</v>
      </c>
      <c r="J6506">
        <v>0</v>
      </c>
      <c r="K6506" t="s">
        <v>25993</v>
      </c>
    </row>
    <row r="6507" spans="1:11" x14ac:dyDescent="0.3">
      <c r="A6507" t="s">
        <v>25994</v>
      </c>
      <c r="B6507" t="s">
        <v>25995</v>
      </c>
      <c r="C6507" t="s">
        <v>27</v>
      </c>
      <c r="D6507" t="s">
        <v>25996</v>
      </c>
      <c r="E6507" t="s">
        <v>1867</v>
      </c>
      <c r="F6507" t="s">
        <v>25997</v>
      </c>
      <c r="G6507" t="s">
        <v>42</v>
      </c>
      <c r="H6507">
        <v>0</v>
      </c>
      <c r="I6507">
        <v>0</v>
      </c>
      <c r="J6507">
        <v>0</v>
      </c>
      <c r="K6507" t="s">
        <v>25998</v>
      </c>
    </row>
    <row r="6508" spans="1:11" x14ac:dyDescent="0.3">
      <c r="A6508" t="s">
        <v>25999</v>
      </c>
      <c r="B6508" t="s">
        <v>26000</v>
      </c>
      <c r="C6508" t="s">
        <v>27</v>
      </c>
      <c r="D6508" t="s">
        <v>26001</v>
      </c>
      <c r="E6508" t="s">
        <v>1867</v>
      </c>
      <c r="F6508" t="s">
        <v>3026</v>
      </c>
      <c r="G6508" t="s">
        <v>8365</v>
      </c>
      <c r="H6508">
        <v>0</v>
      </c>
      <c r="I6508">
        <v>0</v>
      </c>
      <c r="J6508">
        <v>0</v>
      </c>
      <c r="K6508" t="s">
        <v>26002</v>
      </c>
    </row>
    <row r="6509" spans="1:11" x14ac:dyDescent="0.3">
      <c r="A6509" t="s">
        <v>26003</v>
      </c>
      <c r="B6509" t="s">
        <v>26004</v>
      </c>
      <c r="C6509" t="s">
        <v>27</v>
      </c>
      <c r="D6509" t="s">
        <v>26005</v>
      </c>
      <c r="E6509" t="s">
        <v>1867</v>
      </c>
      <c r="F6509" t="s">
        <v>16</v>
      </c>
      <c r="G6509" t="s">
        <v>2542</v>
      </c>
      <c r="H6509">
        <v>0</v>
      </c>
      <c r="I6509">
        <v>0</v>
      </c>
      <c r="J6509">
        <v>0</v>
      </c>
      <c r="K6509" t="s">
        <v>26006</v>
      </c>
    </row>
    <row r="6510" spans="1:11" x14ac:dyDescent="0.3">
      <c r="A6510" t="s">
        <v>26007</v>
      </c>
      <c r="C6510" t="s">
        <v>558</v>
      </c>
      <c r="D6510" t="s">
        <v>26008</v>
      </c>
      <c r="E6510" t="s">
        <v>1122</v>
      </c>
      <c r="F6510" t="s">
        <v>7488</v>
      </c>
      <c r="G6510" t="s">
        <v>42</v>
      </c>
      <c r="H6510">
        <v>0</v>
      </c>
      <c r="I6510">
        <v>0</v>
      </c>
      <c r="J6510">
        <v>0</v>
      </c>
      <c r="K6510" t="s">
        <v>26009</v>
      </c>
    </row>
    <row r="6511" spans="1:11" x14ac:dyDescent="0.3">
      <c r="A6511" t="s">
        <v>26010</v>
      </c>
      <c r="B6511" t="s">
        <v>26011</v>
      </c>
      <c r="C6511" t="s">
        <v>147</v>
      </c>
      <c r="D6511" t="s">
        <v>26012</v>
      </c>
      <c r="E6511" t="s">
        <v>183</v>
      </c>
      <c r="F6511" t="s">
        <v>2652</v>
      </c>
      <c r="G6511" t="s">
        <v>42</v>
      </c>
      <c r="H6511">
        <v>0</v>
      </c>
      <c r="I6511">
        <v>0</v>
      </c>
      <c r="J6511">
        <v>0</v>
      </c>
      <c r="K6511" t="s">
        <v>26013</v>
      </c>
    </row>
    <row r="6512" spans="1:11" x14ac:dyDescent="0.3">
      <c r="A6512" t="s">
        <v>26014</v>
      </c>
      <c r="B6512" t="s">
        <v>26015</v>
      </c>
      <c r="C6512" t="s">
        <v>147</v>
      </c>
      <c r="D6512" t="s">
        <v>26016</v>
      </c>
      <c r="E6512" t="s">
        <v>183</v>
      </c>
      <c r="F6512" t="s">
        <v>1214</v>
      </c>
      <c r="G6512" t="s">
        <v>42</v>
      </c>
      <c r="H6512">
        <v>0</v>
      </c>
      <c r="I6512">
        <v>0</v>
      </c>
      <c r="J6512">
        <v>0</v>
      </c>
      <c r="K6512" t="s">
        <v>26017</v>
      </c>
    </row>
    <row r="6513" spans="1:11" x14ac:dyDescent="0.3">
      <c r="A6513" t="s">
        <v>26018</v>
      </c>
      <c r="B6513" t="s">
        <v>26019</v>
      </c>
      <c r="C6513" t="s">
        <v>27</v>
      </c>
      <c r="D6513" t="s">
        <v>26020</v>
      </c>
      <c r="E6513" t="s">
        <v>1867</v>
      </c>
      <c r="F6513" t="s">
        <v>16</v>
      </c>
      <c r="G6513" t="s">
        <v>26021</v>
      </c>
      <c r="H6513">
        <v>0</v>
      </c>
      <c r="I6513">
        <v>0</v>
      </c>
      <c r="J6513">
        <v>0</v>
      </c>
      <c r="K6513" t="s">
        <v>26022</v>
      </c>
    </row>
    <row r="6514" spans="1:11" x14ac:dyDescent="0.3">
      <c r="A6514" t="s">
        <v>26023</v>
      </c>
      <c r="B6514" t="s">
        <v>26024</v>
      </c>
      <c r="C6514" t="s">
        <v>27</v>
      </c>
      <c r="D6514" t="s">
        <v>26025</v>
      </c>
      <c r="E6514" t="s">
        <v>1867</v>
      </c>
      <c r="F6514" t="s">
        <v>6584</v>
      </c>
      <c r="G6514" t="s">
        <v>42</v>
      </c>
      <c r="H6514">
        <v>0</v>
      </c>
      <c r="I6514">
        <v>0</v>
      </c>
      <c r="J6514">
        <v>0</v>
      </c>
      <c r="K6514" t="s">
        <v>26026</v>
      </c>
    </row>
    <row r="6515" spans="1:11" x14ac:dyDescent="0.3">
      <c r="A6515" t="s">
        <v>26027</v>
      </c>
      <c r="B6515" t="s">
        <v>26028</v>
      </c>
      <c r="C6515" t="s">
        <v>27</v>
      </c>
      <c r="D6515" t="s">
        <v>26029</v>
      </c>
      <c r="E6515" t="s">
        <v>1867</v>
      </c>
      <c r="F6515" t="s">
        <v>16</v>
      </c>
      <c r="G6515" t="s">
        <v>756</v>
      </c>
      <c r="H6515">
        <v>0</v>
      </c>
      <c r="I6515">
        <v>0</v>
      </c>
      <c r="J6515">
        <v>0</v>
      </c>
      <c r="K6515" t="s">
        <v>26030</v>
      </c>
    </row>
    <row r="6516" spans="1:11" x14ac:dyDescent="0.3">
      <c r="A6516" t="s">
        <v>26031</v>
      </c>
      <c r="B6516" t="s">
        <v>26032</v>
      </c>
      <c r="C6516" t="s">
        <v>13</v>
      </c>
      <c r="D6516" t="s">
        <v>26033</v>
      </c>
      <c r="E6516" t="s">
        <v>15</v>
      </c>
      <c r="F6516" t="s">
        <v>16</v>
      </c>
      <c r="G6516" t="s">
        <v>547</v>
      </c>
      <c r="H6516">
        <v>0</v>
      </c>
      <c r="I6516">
        <v>0</v>
      </c>
      <c r="J6516">
        <v>0</v>
      </c>
      <c r="K6516" t="s">
        <v>26034</v>
      </c>
    </row>
    <row r="6517" spans="1:11" x14ac:dyDescent="0.3">
      <c r="A6517" t="s">
        <v>26035</v>
      </c>
      <c r="B6517" t="s">
        <v>26036</v>
      </c>
      <c r="C6517" t="s">
        <v>147</v>
      </c>
      <c r="D6517" t="s">
        <v>26037</v>
      </c>
      <c r="E6517" t="s">
        <v>183</v>
      </c>
      <c r="F6517" t="s">
        <v>5696</v>
      </c>
      <c r="G6517" t="s">
        <v>42</v>
      </c>
      <c r="H6517">
        <v>0</v>
      </c>
      <c r="I6517">
        <v>0</v>
      </c>
      <c r="J6517">
        <v>0</v>
      </c>
      <c r="K6517" t="s">
        <v>26038</v>
      </c>
    </row>
    <row r="6518" spans="1:11" x14ac:dyDescent="0.3">
      <c r="A6518" t="s">
        <v>26039</v>
      </c>
      <c r="B6518" t="s">
        <v>26040</v>
      </c>
      <c r="C6518" t="s">
        <v>147</v>
      </c>
      <c r="D6518" t="s">
        <v>26041</v>
      </c>
      <c r="E6518" t="s">
        <v>183</v>
      </c>
      <c r="F6518" t="s">
        <v>755</v>
      </c>
      <c r="G6518" t="s">
        <v>42</v>
      </c>
      <c r="H6518">
        <v>0</v>
      </c>
      <c r="I6518">
        <v>0</v>
      </c>
      <c r="J6518">
        <v>0</v>
      </c>
      <c r="K6518" t="s">
        <v>26042</v>
      </c>
    </row>
    <row r="6519" spans="1:11" x14ac:dyDescent="0.3">
      <c r="A6519" t="s">
        <v>26043</v>
      </c>
      <c r="B6519" t="s">
        <v>26044</v>
      </c>
      <c r="C6519" t="s">
        <v>27</v>
      </c>
      <c r="D6519" t="s">
        <v>26045</v>
      </c>
      <c r="E6519" t="s">
        <v>1867</v>
      </c>
      <c r="F6519" t="s">
        <v>13789</v>
      </c>
      <c r="G6519" t="s">
        <v>42</v>
      </c>
      <c r="H6519">
        <v>0</v>
      </c>
      <c r="I6519">
        <v>0</v>
      </c>
      <c r="J6519">
        <v>0</v>
      </c>
      <c r="K6519" t="s">
        <v>26046</v>
      </c>
    </row>
    <row r="6520" spans="1:11" x14ac:dyDescent="0.3">
      <c r="A6520" t="s">
        <v>26047</v>
      </c>
      <c r="B6520" t="s">
        <v>26048</v>
      </c>
      <c r="C6520" t="s">
        <v>147</v>
      </c>
      <c r="D6520" t="s">
        <v>26049</v>
      </c>
      <c r="E6520" t="s">
        <v>183</v>
      </c>
      <c r="F6520" t="s">
        <v>4959</v>
      </c>
      <c r="G6520" t="s">
        <v>42</v>
      </c>
      <c r="H6520">
        <v>0</v>
      </c>
      <c r="I6520">
        <v>0</v>
      </c>
      <c r="J6520">
        <v>0</v>
      </c>
      <c r="K6520" t="s">
        <v>26050</v>
      </c>
    </row>
    <row r="6521" spans="1:11" x14ac:dyDescent="0.3">
      <c r="A6521" t="s">
        <v>26051</v>
      </c>
      <c r="B6521" t="s">
        <v>26052</v>
      </c>
      <c r="C6521" t="s">
        <v>27</v>
      </c>
      <c r="D6521" t="s">
        <v>26053</v>
      </c>
      <c r="E6521" t="s">
        <v>1867</v>
      </c>
      <c r="F6521" t="s">
        <v>15706</v>
      </c>
      <c r="G6521" t="s">
        <v>16626</v>
      </c>
      <c r="H6521">
        <v>0</v>
      </c>
      <c r="I6521">
        <v>0</v>
      </c>
      <c r="J6521">
        <v>0</v>
      </c>
      <c r="K6521" t="s">
        <v>26054</v>
      </c>
    </row>
    <row r="6522" spans="1:11" x14ac:dyDescent="0.3">
      <c r="A6522" t="s">
        <v>26055</v>
      </c>
      <c r="B6522" t="s">
        <v>26056</v>
      </c>
      <c r="C6522" t="s">
        <v>27</v>
      </c>
      <c r="D6522" t="s">
        <v>26057</v>
      </c>
      <c r="E6522" t="s">
        <v>1867</v>
      </c>
      <c r="F6522" t="s">
        <v>16</v>
      </c>
      <c r="G6522" t="s">
        <v>4866</v>
      </c>
      <c r="H6522">
        <v>0</v>
      </c>
      <c r="I6522">
        <v>0</v>
      </c>
      <c r="J6522">
        <v>0</v>
      </c>
      <c r="K6522" t="s">
        <v>26058</v>
      </c>
    </row>
    <row r="6523" spans="1:11" x14ac:dyDescent="0.3">
      <c r="A6523" t="s">
        <v>26059</v>
      </c>
      <c r="B6523" t="s">
        <v>26060</v>
      </c>
      <c r="C6523" t="s">
        <v>27</v>
      </c>
      <c r="D6523" t="s">
        <v>26061</v>
      </c>
      <c r="E6523" t="s">
        <v>1867</v>
      </c>
      <c r="F6523" t="s">
        <v>16</v>
      </c>
      <c r="G6523" t="s">
        <v>1496</v>
      </c>
      <c r="H6523">
        <v>0</v>
      </c>
      <c r="I6523">
        <v>0</v>
      </c>
      <c r="J6523">
        <v>0</v>
      </c>
      <c r="K6523" t="s">
        <v>26062</v>
      </c>
    </row>
    <row r="6524" spans="1:11" x14ac:dyDescent="0.3">
      <c r="A6524" t="s">
        <v>26063</v>
      </c>
      <c r="B6524" t="s">
        <v>26064</v>
      </c>
      <c r="C6524" t="s">
        <v>20</v>
      </c>
      <c r="D6524" t="s">
        <v>26065</v>
      </c>
      <c r="E6524" t="s">
        <v>22</v>
      </c>
      <c r="F6524" t="s">
        <v>4174</v>
      </c>
      <c r="G6524" t="s">
        <v>42</v>
      </c>
      <c r="H6524">
        <v>0</v>
      </c>
      <c r="I6524">
        <v>0</v>
      </c>
      <c r="J6524">
        <v>0</v>
      </c>
      <c r="K6524" t="s">
        <v>26066</v>
      </c>
    </row>
    <row r="6525" spans="1:11" x14ac:dyDescent="0.3">
      <c r="A6525" t="s">
        <v>26067</v>
      </c>
      <c r="B6525" t="s">
        <v>26068</v>
      </c>
      <c r="C6525" t="s">
        <v>27</v>
      </c>
      <c r="D6525" t="s">
        <v>26069</v>
      </c>
      <c r="E6525" t="s">
        <v>1867</v>
      </c>
      <c r="F6525" t="s">
        <v>16</v>
      </c>
      <c r="G6525" t="s">
        <v>5387</v>
      </c>
      <c r="H6525">
        <v>0</v>
      </c>
      <c r="I6525">
        <v>0</v>
      </c>
      <c r="J6525">
        <v>0</v>
      </c>
      <c r="K6525" t="s">
        <v>26070</v>
      </c>
    </row>
    <row r="6526" spans="1:11" x14ac:dyDescent="0.3">
      <c r="A6526" t="s">
        <v>26071</v>
      </c>
      <c r="B6526" t="s">
        <v>26072</v>
      </c>
      <c r="C6526" t="s">
        <v>27</v>
      </c>
      <c r="D6526" t="s">
        <v>26073</v>
      </c>
      <c r="E6526" t="s">
        <v>1867</v>
      </c>
      <c r="F6526" t="s">
        <v>16</v>
      </c>
      <c r="G6526" t="s">
        <v>26074</v>
      </c>
      <c r="H6526">
        <v>0</v>
      </c>
      <c r="I6526">
        <v>0</v>
      </c>
      <c r="J6526">
        <v>0</v>
      </c>
      <c r="K6526" t="s">
        <v>26075</v>
      </c>
    </row>
    <row r="6527" spans="1:11" x14ac:dyDescent="0.3">
      <c r="A6527" t="s">
        <v>26076</v>
      </c>
      <c r="C6527" t="s">
        <v>27</v>
      </c>
      <c r="D6527" t="s">
        <v>26077</v>
      </c>
      <c r="E6527" t="s">
        <v>1867</v>
      </c>
      <c r="F6527" t="s">
        <v>10325</v>
      </c>
      <c r="G6527" t="s">
        <v>42</v>
      </c>
      <c r="H6527">
        <v>0</v>
      </c>
      <c r="I6527">
        <v>0</v>
      </c>
      <c r="J6527">
        <v>0</v>
      </c>
      <c r="K6527" t="s">
        <v>26078</v>
      </c>
    </row>
    <row r="6528" spans="1:11" x14ac:dyDescent="0.3">
      <c r="A6528" t="s">
        <v>26079</v>
      </c>
      <c r="B6528" t="s">
        <v>26080</v>
      </c>
      <c r="C6528" t="s">
        <v>27</v>
      </c>
      <c r="D6528" t="s">
        <v>26081</v>
      </c>
      <c r="E6528" t="s">
        <v>1867</v>
      </c>
      <c r="F6528" t="s">
        <v>16017</v>
      </c>
      <c r="G6528" t="s">
        <v>42</v>
      </c>
      <c r="H6528">
        <v>0</v>
      </c>
      <c r="I6528">
        <v>0</v>
      </c>
      <c r="J6528">
        <v>0</v>
      </c>
      <c r="K6528" t="s">
        <v>26082</v>
      </c>
    </row>
    <row r="6529" spans="1:11" x14ac:dyDescent="0.3">
      <c r="A6529" t="s">
        <v>26083</v>
      </c>
      <c r="B6529" t="s">
        <v>26084</v>
      </c>
      <c r="C6529" t="s">
        <v>27</v>
      </c>
      <c r="D6529" t="s">
        <v>26085</v>
      </c>
      <c r="E6529" t="s">
        <v>1867</v>
      </c>
      <c r="F6529" t="s">
        <v>6622</v>
      </c>
      <c r="G6529" t="s">
        <v>42</v>
      </c>
      <c r="H6529">
        <v>0</v>
      </c>
      <c r="I6529">
        <v>0</v>
      </c>
      <c r="J6529">
        <v>0</v>
      </c>
      <c r="K6529" t="s">
        <v>26086</v>
      </c>
    </row>
    <row r="6530" spans="1:11" x14ac:dyDescent="0.3">
      <c r="A6530" t="s">
        <v>26087</v>
      </c>
      <c r="B6530" t="s">
        <v>26088</v>
      </c>
      <c r="C6530" t="s">
        <v>27</v>
      </c>
      <c r="D6530" t="s">
        <v>26089</v>
      </c>
      <c r="E6530" t="s">
        <v>1867</v>
      </c>
      <c r="F6530" t="s">
        <v>15527</v>
      </c>
      <c r="G6530" t="s">
        <v>42</v>
      </c>
      <c r="H6530">
        <v>0</v>
      </c>
      <c r="I6530">
        <v>0</v>
      </c>
      <c r="J6530">
        <v>0</v>
      </c>
      <c r="K6530" t="s">
        <v>26090</v>
      </c>
    </row>
    <row r="6531" spans="1:11" x14ac:dyDescent="0.3">
      <c r="A6531" t="s">
        <v>26091</v>
      </c>
      <c r="B6531" t="s">
        <v>26092</v>
      </c>
      <c r="C6531" t="s">
        <v>27</v>
      </c>
      <c r="D6531" t="s">
        <v>26093</v>
      </c>
      <c r="E6531" t="s">
        <v>1867</v>
      </c>
      <c r="F6531" t="s">
        <v>17187</v>
      </c>
      <c r="G6531" t="s">
        <v>42</v>
      </c>
      <c r="H6531">
        <v>0</v>
      </c>
      <c r="I6531">
        <v>0</v>
      </c>
      <c r="J6531">
        <v>0</v>
      </c>
      <c r="K6531" t="s">
        <v>26094</v>
      </c>
    </row>
    <row r="6532" spans="1:11" x14ac:dyDescent="0.3">
      <c r="A6532" t="s">
        <v>26095</v>
      </c>
      <c r="B6532" t="s">
        <v>26096</v>
      </c>
      <c r="C6532" t="s">
        <v>27</v>
      </c>
      <c r="D6532" t="s">
        <v>26097</v>
      </c>
      <c r="E6532" t="s">
        <v>1867</v>
      </c>
      <c r="F6532" t="s">
        <v>7012</v>
      </c>
      <c r="G6532" t="s">
        <v>42</v>
      </c>
      <c r="H6532">
        <v>0</v>
      </c>
      <c r="I6532">
        <v>0</v>
      </c>
      <c r="J6532">
        <v>0</v>
      </c>
      <c r="K6532" t="s">
        <v>26098</v>
      </c>
    </row>
    <row r="6533" spans="1:11" x14ac:dyDescent="0.3">
      <c r="A6533" t="s">
        <v>26099</v>
      </c>
      <c r="B6533" t="s">
        <v>26100</v>
      </c>
      <c r="C6533" t="s">
        <v>27</v>
      </c>
      <c r="D6533" t="s">
        <v>26101</v>
      </c>
      <c r="E6533" t="s">
        <v>1867</v>
      </c>
      <c r="F6533" t="s">
        <v>5733</v>
      </c>
      <c r="G6533" t="s">
        <v>42</v>
      </c>
      <c r="H6533">
        <v>0</v>
      </c>
      <c r="I6533">
        <v>0</v>
      </c>
      <c r="J6533">
        <v>0</v>
      </c>
      <c r="K6533" t="s">
        <v>26102</v>
      </c>
    </row>
    <row r="6534" spans="1:11" x14ac:dyDescent="0.3">
      <c r="A6534" t="s">
        <v>26103</v>
      </c>
      <c r="C6534" t="s">
        <v>27</v>
      </c>
      <c r="D6534" t="s">
        <v>26104</v>
      </c>
      <c r="E6534" t="s">
        <v>1867</v>
      </c>
      <c r="F6534" t="s">
        <v>19926</v>
      </c>
      <c r="G6534" t="s">
        <v>42</v>
      </c>
      <c r="H6534">
        <v>0</v>
      </c>
      <c r="I6534">
        <v>0</v>
      </c>
      <c r="J6534">
        <v>0</v>
      </c>
      <c r="K6534" t="s">
        <v>26105</v>
      </c>
    </row>
    <row r="6535" spans="1:11" x14ac:dyDescent="0.3">
      <c r="A6535" t="s">
        <v>26106</v>
      </c>
      <c r="B6535" t="s">
        <v>26107</v>
      </c>
      <c r="C6535" t="s">
        <v>27</v>
      </c>
      <c r="D6535" t="s">
        <v>26108</v>
      </c>
      <c r="E6535" t="s">
        <v>1867</v>
      </c>
      <c r="F6535" t="s">
        <v>7044</v>
      </c>
      <c r="G6535" t="s">
        <v>42</v>
      </c>
      <c r="H6535">
        <v>0</v>
      </c>
      <c r="I6535">
        <v>0</v>
      </c>
      <c r="J6535">
        <v>0</v>
      </c>
      <c r="K6535" t="s">
        <v>26109</v>
      </c>
    </row>
    <row r="6536" spans="1:11" x14ac:dyDescent="0.3">
      <c r="A6536" t="s">
        <v>26110</v>
      </c>
      <c r="B6536" t="s">
        <v>26111</v>
      </c>
      <c r="C6536" t="s">
        <v>27</v>
      </c>
      <c r="D6536" t="s">
        <v>26112</v>
      </c>
      <c r="E6536" t="s">
        <v>1867</v>
      </c>
      <c r="F6536" t="s">
        <v>2892</v>
      </c>
      <c r="G6536" t="s">
        <v>42</v>
      </c>
      <c r="H6536">
        <v>0</v>
      </c>
      <c r="I6536">
        <v>0</v>
      </c>
      <c r="J6536">
        <v>0</v>
      </c>
      <c r="K6536" t="s">
        <v>26113</v>
      </c>
    </row>
    <row r="6537" spans="1:11" x14ac:dyDescent="0.3">
      <c r="A6537" t="s">
        <v>26114</v>
      </c>
      <c r="B6537" t="s">
        <v>26115</v>
      </c>
      <c r="C6537" t="s">
        <v>27</v>
      </c>
      <c r="D6537" t="s">
        <v>26116</v>
      </c>
      <c r="E6537" t="s">
        <v>1867</v>
      </c>
      <c r="F6537" t="s">
        <v>17901</v>
      </c>
      <c r="G6537" t="s">
        <v>42</v>
      </c>
      <c r="H6537">
        <v>0</v>
      </c>
      <c r="I6537">
        <v>0</v>
      </c>
      <c r="J6537">
        <v>0</v>
      </c>
      <c r="K6537" t="s">
        <v>26117</v>
      </c>
    </row>
    <row r="6538" spans="1:11" x14ac:dyDescent="0.3">
      <c r="A6538" t="s">
        <v>26118</v>
      </c>
      <c r="B6538" t="s">
        <v>26119</v>
      </c>
      <c r="C6538" t="s">
        <v>27</v>
      </c>
      <c r="D6538" t="s">
        <v>26057</v>
      </c>
      <c r="E6538" t="s">
        <v>1867</v>
      </c>
      <c r="F6538" t="s">
        <v>3821</v>
      </c>
      <c r="G6538" t="s">
        <v>42</v>
      </c>
      <c r="H6538">
        <v>0</v>
      </c>
      <c r="I6538">
        <v>0</v>
      </c>
      <c r="J6538">
        <v>0</v>
      </c>
      <c r="K6538" t="s">
        <v>26120</v>
      </c>
    </row>
    <row r="6539" spans="1:11" x14ac:dyDescent="0.3">
      <c r="A6539" t="s">
        <v>26121</v>
      </c>
      <c r="B6539" t="s">
        <v>26122</v>
      </c>
      <c r="C6539" t="s">
        <v>27</v>
      </c>
      <c r="D6539" t="s">
        <v>26123</v>
      </c>
      <c r="E6539" t="s">
        <v>1867</v>
      </c>
      <c r="F6539" t="s">
        <v>3786</v>
      </c>
      <c r="G6539" t="s">
        <v>42</v>
      </c>
      <c r="H6539">
        <v>0</v>
      </c>
      <c r="I6539">
        <v>0</v>
      </c>
      <c r="J6539">
        <v>0</v>
      </c>
      <c r="K6539" t="s">
        <v>26124</v>
      </c>
    </row>
    <row r="6540" spans="1:11" x14ac:dyDescent="0.3">
      <c r="A6540" t="s">
        <v>26125</v>
      </c>
      <c r="B6540" t="s">
        <v>26126</v>
      </c>
      <c r="C6540" t="s">
        <v>27</v>
      </c>
      <c r="D6540" t="s">
        <v>26127</v>
      </c>
      <c r="E6540" t="s">
        <v>1867</v>
      </c>
      <c r="F6540" t="s">
        <v>6669</v>
      </c>
      <c r="G6540" t="s">
        <v>42</v>
      </c>
      <c r="H6540">
        <v>0</v>
      </c>
      <c r="I6540">
        <v>0</v>
      </c>
      <c r="J6540">
        <v>0</v>
      </c>
      <c r="K6540" t="s">
        <v>26128</v>
      </c>
    </row>
    <row r="6541" spans="1:11" x14ac:dyDescent="0.3">
      <c r="A6541" t="s">
        <v>26129</v>
      </c>
      <c r="B6541" t="s">
        <v>26130</v>
      </c>
      <c r="C6541" t="s">
        <v>27</v>
      </c>
      <c r="D6541" t="s">
        <v>26131</v>
      </c>
      <c r="E6541" t="s">
        <v>1867</v>
      </c>
      <c r="F6541" t="s">
        <v>2237</v>
      </c>
      <c r="G6541" t="s">
        <v>42</v>
      </c>
      <c r="H6541">
        <v>0</v>
      </c>
      <c r="I6541">
        <v>0</v>
      </c>
      <c r="J6541">
        <v>0</v>
      </c>
      <c r="K6541" t="s">
        <v>26132</v>
      </c>
    </row>
    <row r="6542" spans="1:11" x14ac:dyDescent="0.3">
      <c r="A6542" t="s">
        <v>26133</v>
      </c>
      <c r="B6542" t="s">
        <v>26134</v>
      </c>
      <c r="C6542" t="s">
        <v>27</v>
      </c>
      <c r="D6542" t="s">
        <v>26135</v>
      </c>
      <c r="E6542" t="s">
        <v>1867</v>
      </c>
      <c r="F6542" t="s">
        <v>2795</v>
      </c>
      <c r="G6542" t="s">
        <v>42</v>
      </c>
      <c r="H6542">
        <v>0</v>
      </c>
      <c r="I6542">
        <v>0</v>
      </c>
      <c r="J6542">
        <v>0</v>
      </c>
      <c r="K6542" t="s">
        <v>26136</v>
      </c>
    </row>
    <row r="6543" spans="1:11" x14ac:dyDescent="0.3">
      <c r="A6543" t="s">
        <v>26137</v>
      </c>
      <c r="B6543" t="s">
        <v>26138</v>
      </c>
      <c r="C6543" t="s">
        <v>27</v>
      </c>
      <c r="D6543" t="s">
        <v>26073</v>
      </c>
      <c r="E6543" t="s">
        <v>1867</v>
      </c>
      <c r="F6543" t="s">
        <v>26139</v>
      </c>
      <c r="G6543" t="s">
        <v>42</v>
      </c>
      <c r="H6543">
        <v>0</v>
      </c>
      <c r="I6543">
        <v>0</v>
      </c>
      <c r="J6543">
        <v>0</v>
      </c>
      <c r="K6543" t="s">
        <v>26140</v>
      </c>
    </row>
    <row r="6544" spans="1:11" x14ac:dyDescent="0.3">
      <c r="A6544" t="s">
        <v>26141</v>
      </c>
      <c r="C6544" t="s">
        <v>27</v>
      </c>
      <c r="D6544" t="s">
        <v>26142</v>
      </c>
      <c r="E6544" t="s">
        <v>1867</v>
      </c>
      <c r="F6544" t="s">
        <v>2527</v>
      </c>
      <c r="G6544" t="s">
        <v>42</v>
      </c>
      <c r="H6544">
        <v>0</v>
      </c>
      <c r="I6544">
        <v>0</v>
      </c>
      <c r="J6544">
        <v>0</v>
      </c>
      <c r="K6544" t="s">
        <v>26143</v>
      </c>
    </row>
    <row r="6545" spans="1:11" x14ac:dyDescent="0.3">
      <c r="A6545" t="s">
        <v>26144</v>
      </c>
      <c r="B6545" t="s">
        <v>26145</v>
      </c>
      <c r="C6545" t="s">
        <v>13</v>
      </c>
      <c r="D6545" t="s">
        <v>26146</v>
      </c>
      <c r="E6545" t="s">
        <v>15</v>
      </c>
      <c r="F6545" t="s">
        <v>16</v>
      </c>
      <c r="G6545" t="s">
        <v>1062</v>
      </c>
      <c r="H6545">
        <v>0</v>
      </c>
      <c r="I6545">
        <v>0</v>
      </c>
      <c r="J6545">
        <v>0</v>
      </c>
      <c r="K6545" t="s">
        <v>26147</v>
      </c>
    </row>
    <row r="6546" spans="1:11" x14ac:dyDescent="0.3">
      <c r="A6546" t="s">
        <v>26148</v>
      </c>
      <c r="C6546" t="s">
        <v>27</v>
      </c>
      <c r="D6546" t="s">
        <v>26149</v>
      </c>
      <c r="E6546" t="s">
        <v>1867</v>
      </c>
      <c r="F6546" t="s">
        <v>19483</v>
      </c>
      <c r="G6546" t="s">
        <v>42</v>
      </c>
      <c r="H6546">
        <v>0</v>
      </c>
      <c r="I6546">
        <v>0</v>
      </c>
      <c r="J6546">
        <v>0</v>
      </c>
      <c r="K6546" t="s">
        <v>26150</v>
      </c>
    </row>
    <row r="6547" spans="1:11" x14ac:dyDescent="0.3">
      <c r="A6547" t="s">
        <v>26151</v>
      </c>
      <c r="B6547" t="s">
        <v>26152</v>
      </c>
      <c r="C6547" t="s">
        <v>27</v>
      </c>
      <c r="D6547" t="s">
        <v>26153</v>
      </c>
      <c r="E6547" t="s">
        <v>1867</v>
      </c>
      <c r="F6547" t="s">
        <v>13950</v>
      </c>
      <c r="G6547" t="s">
        <v>42</v>
      </c>
      <c r="H6547">
        <v>0</v>
      </c>
      <c r="I6547">
        <v>0</v>
      </c>
      <c r="J6547">
        <v>0</v>
      </c>
      <c r="K6547" t="s">
        <v>26154</v>
      </c>
    </row>
    <row r="6548" spans="1:11" x14ac:dyDescent="0.3">
      <c r="A6548" t="s">
        <v>26155</v>
      </c>
      <c r="B6548" t="s">
        <v>26156</v>
      </c>
      <c r="C6548" t="s">
        <v>27</v>
      </c>
      <c r="D6548" t="s">
        <v>26157</v>
      </c>
      <c r="E6548" t="s">
        <v>1867</v>
      </c>
      <c r="F6548" t="s">
        <v>1850</v>
      </c>
      <c r="G6548" t="s">
        <v>42</v>
      </c>
      <c r="H6548">
        <v>0</v>
      </c>
      <c r="I6548">
        <v>0</v>
      </c>
      <c r="J6548">
        <v>0</v>
      </c>
      <c r="K6548" t="s">
        <v>26158</v>
      </c>
    </row>
    <row r="6549" spans="1:11" x14ac:dyDescent="0.3">
      <c r="A6549" t="s">
        <v>26159</v>
      </c>
      <c r="B6549" t="s">
        <v>26160</v>
      </c>
      <c r="C6549" t="s">
        <v>27</v>
      </c>
      <c r="D6549" t="s">
        <v>26161</v>
      </c>
      <c r="E6549" t="s">
        <v>1867</v>
      </c>
      <c r="F6549" t="s">
        <v>1981</v>
      </c>
      <c r="G6549" t="s">
        <v>42</v>
      </c>
      <c r="H6549">
        <v>0</v>
      </c>
      <c r="I6549">
        <v>0</v>
      </c>
      <c r="J6549">
        <v>0</v>
      </c>
      <c r="K6549" t="s">
        <v>26162</v>
      </c>
    </row>
    <row r="6550" spans="1:11" x14ac:dyDescent="0.3">
      <c r="A6550" t="s">
        <v>26163</v>
      </c>
      <c r="B6550" t="s">
        <v>26164</v>
      </c>
      <c r="C6550" t="s">
        <v>27</v>
      </c>
      <c r="D6550" t="s">
        <v>26165</v>
      </c>
      <c r="E6550" t="s">
        <v>1867</v>
      </c>
      <c r="F6550" t="s">
        <v>22697</v>
      </c>
      <c r="G6550" t="s">
        <v>42</v>
      </c>
      <c r="H6550">
        <v>0</v>
      </c>
      <c r="I6550">
        <v>0</v>
      </c>
      <c r="J6550">
        <v>0</v>
      </c>
      <c r="K6550" t="s">
        <v>26166</v>
      </c>
    </row>
    <row r="6551" spans="1:11" x14ac:dyDescent="0.3">
      <c r="A6551" t="s">
        <v>26167</v>
      </c>
      <c r="B6551" t="s">
        <v>26168</v>
      </c>
      <c r="C6551" t="s">
        <v>27</v>
      </c>
      <c r="D6551" t="s">
        <v>26169</v>
      </c>
      <c r="E6551" t="s">
        <v>1867</v>
      </c>
      <c r="F6551" t="s">
        <v>7493</v>
      </c>
      <c r="G6551" t="s">
        <v>42</v>
      </c>
      <c r="H6551">
        <v>0</v>
      </c>
      <c r="I6551">
        <v>0</v>
      </c>
      <c r="J6551">
        <v>0</v>
      </c>
      <c r="K6551" t="s">
        <v>26170</v>
      </c>
    </row>
    <row r="6552" spans="1:11" x14ac:dyDescent="0.3">
      <c r="A6552" t="s">
        <v>26171</v>
      </c>
      <c r="B6552" t="s">
        <v>26172</v>
      </c>
      <c r="C6552" t="s">
        <v>27</v>
      </c>
      <c r="D6552" t="s">
        <v>26173</v>
      </c>
      <c r="E6552" t="s">
        <v>1867</v>
      </c>
      <c r="F6552" t="s">
        <v>11585</v>
      </c>
      <c r="G6552" t="s">
        <v>42</v>
      </c>
      <c r="H6552">
        <v>0</v>
      </c>
      <c r="I6552">
        <v>0</v>
      </c>
      <c r="J6552">
        <v>0</v>
      </c>
      <c r="K6552" t="s">
        <v>26174</v>
      </c>
    </row>
    <row r="6553" spans="1:11" x14ac:dyDescent="0.3">
      <c r="A6553" t="s">
        <v>26175</v>
      </c>
      <c r="B6553" t="s">
        <v>26176</v>
      </c>
      <c r="C6553" t="s">
        <v>27</v>
      </c>
      <c r="D6553" t="s">
        <v>26177</v>
      </c>
      <c r="E6553" t="s">
        <v>1867</v>
      </c>
      <c r="F6553" t="s">
        <v>1467</v>
      </c>
      <c r="G6553" t="s">
        <v>42</v>
      </c>
      <c r="H6553">
        <v>0</v>
      </c>
      <c r="I6553">
        <v>0</v>
      </c>
      <c r="J6553">
        <v>0</v>
      </c>
      <c r="K6553" t="s">
        <v>26178</v>
      </c>
    </row>
    <row r="6554" spans="1:11" x14ac:dyDescent="0.3">
      <c r="A6554" t="s">
        <v>26179</v>
      </c>
      <c r="B6554" t="s">
        <v>26180</v>
      </c>
      <c r="C6554" t="s">
        <v>27</v>
      </c>
      <c r="D6554" t="s">
        <v>26181</v>
      </c>
      <c r="E6554" t="s">
        <v>1867</v>
      </c>
      <c r="F6554" t="s">
        <v>3555</v>
      </c>
      <c r="G6554" t="s">
        <v>42</v>
      </c>
      <c r="H6554">
        <v>0</v>
      </c>
      <c r="I6554">
        <v>0</v>
      </c>
      <c r="J6554">
        <v>0</v>
      </c>
      <c r="K6554" t="s">
        <v>26182</v>
      </c>
    </row>
    <row r="6555" spans="1:11" x14ac:dyDescent="0.3">
      <c r="A6555" t="s">
        <v>26183</v>
      </c>
      <c r="B6555" t="s">
        <v>26184</v>
      </c>
      <c r="C6555" t="s">
        <v>27</v>
      </c>
      <c r="D6555" t="s">
        <v>26185</v>
      </c>
      <c r="E6555" t="s">
        <v>1867</v>
      </c>
      <c r="F6555" t="s">
        <v>17508</v>
      </c>
      <c r="G6555" t="s">
        <v>42</v>
      </c>
      <c r="H6555">
        <v>0</v>
      </c>
      <c r="I6555">
        <v>0</v>
      </c>
      <c r="J6555">
        <v>0</v>
      </c>
      <c r="K6555" t="s">
        <v>26186</v>
      </c>
    </row>
    <row r="6556" spans="1:11" x14ac:dyDescent="0.3">
      <c r="A6556" t="s">
        <v>26187</v>
      </c>
      <c r="B6556" t="s">
        <v>26188</v>
      </c>
      <c r="C6556" t="s">
        <v>27</v>
      </c>
      <c r="D6556" t="s">
        <v>26189</v>
      </c>
      <c r="E6556" t="s">
        <v>1867</v>
      </c>
      <c r="F6556" t="s">
        <v>1723</v>
      </c>
      <c r="G6556" t="s">
        <v>42</v>
      </c>
      <c r="H6556">
        <v>0</v>
      </c>
      <c r="I6556">
        <v>0</v>
      </c>
      <c r="J6556">
        <v>0</v>
      </c>
      <c r="K6556" t="s">
        <v>26190</v>
      </c>
    </row>
    <row r="6557" spans="1:11" x14ac:dyDescent="0.3">
      <c r="A6557" t="s">
        <v>26191</v>
      </c>
      <c r="B6557" t="s">
        <v>26192</v>
      </c>
      <c r="C6557" t="s">
        <v>27</v>
      </c>
      <c r="D6557" t="s">
        <v>26193</v>
      </c>
      <c r="E6557" t="s">
        <v>1867</v>
      </c>
      <c r="F6557" t="s">
        <v>2919</v>
      </c>
      <c r="G6557" t="s">
        <v>42</v>
      </c>
      <c r="H6557">
        <v>0</v>
      </c>
      <c r="I6557">
        <v>0</v>
      </c>
      <c r="J6557">
        <v>0</v>
      </c>
      <c r="K6557" t="s">
        <v>26194</v>
      </c>
    </row>
    <row r="6558" spans="1:11" x14ac:dyDescent="0.3">
      <c r="A6558" t="s">
        <v>26195</v>
      </c>
      <c r="B6558" t="s">
        <v>26196</v>
      </c>
      <c r="C6558" t="s">
        <v>27</v>
      </c>
      <c r="D6558" t="s">
        <v>26197</v>
      </c>
      <c r="E6558" t="s">
        <v>1867</v>
      </c>
      <c r="F6558" t="s">
        <v>165</v>
      </c>
      <c r="G6558" t="s">
        <v>42</v>
      </c>
      <c r="H6558">
        <v>0</v>
      </c>
      <c r="I6558">
        <v>0</v>
      </c>
      <c r="J6558">
        <v>0</v>
      </c>
      <c r="K6558" t="s">
        <v>26198</v>
      </c>
    </row>
    <row r="6559" spans="1:11" x14ac:dyDescent="0.3">
      <c r="A6559" t="s">
        <v>26199</v>
      </c>
      <c r="B6559" t="s">
        <v>26200</v>
      </c>
      <c r="C6559" t="s">
        <v>27</v>
      </c>
      <c r="D6559" t="s">
        <v>26201</v>
      </c>
      <c r="E6559" t="s">
        <v>1867</v>
      </c>
      <c r="F6559" t="s">
        <v>13053</v>
      </c>
      <c r="G6559" t="s">
        <v>42</v>
      </c>
      <c r="H6559">
        <v>0</v>
      </c>
      <c r="I6559">
        <v>0</v>
      </c>
      <c r="J6559">
        <v>0</v>
      </c>
      <c r="K6559" t="s">
        <v>26202</v>
      </c>
    </row>
    <row r="6560" spans="1:11" x14ac:dyDescent="0.3">
      <c r="A6560" t="s">
        <v>26203</v>
      </c>
      <c r="C6560" t="s">
        <v>27</v>
      </c>
      <c r="D6560" t="s">
        <v>26204</v>
      </c>
      <c r="E6560" t="s">
        <v>1867</v>
      </c>
      <c r="F6560" t="s">
        <v>6584</v>
      </c>
      <c r="G6560" t="s">
        <v>42</v>
      </c>
      <c r="H6560">
        <v>0</v>
      </c>
      <c r="I6560">
        <v>0</v>
      </c>
      <c r="J6560">
        <v>0</v>
      </c>
      <c r="K6560" t="s">
        <v>26205</v>
      </c>
    </row>
    <row r="6561" spans="1:11" x14ac:dyDescent="0.3">
      <c r="A6561" t="s">
        <v>26206</v>
      </c>
      <c r="B6561" t="s">
        <v>26207</v>
      </c>
      <c r="C6561" t="s">
        <v>147</v>
      </c>
      <c r="D6561" t="s">
        <v>26208</v>
      </c>
      <c r="E6561" t="s">
        <v>183</v>
      </c>
      <c r="F6561" t="s">
        <v>2956</v>
      </c>
      <c r="G6561" t="s">
        <v>42</v>
      </c>
      <c r="H6561">
        <v>0</v>
      </c>
      <c r="I6561">
        <v>0</v>
      </c>
      <c r="J6561">
        <v>0</v>
      </c>
      <c r="K6561" t="s">
        <v>26209</v>
      </c>
    </row>
    <row r="6562" spans="1:11" x14ac:dyDescent="0.3">
      <c r="A6562" t="s">
        <v>26210</v>
      </c>
      <c r="B6562" t="s">
        <v>26211</v>
      </c>
      <c r="C6562" t="s">
        <v>27</v>
      </c>
      <c r="D6562" t="s">
        <v>26212</v>
      </c>
      <c r="E6562" t="s">
        <v>1867</v>
      </c>
      <c r="F6562" t="s">
        <v>3821</v>
      </c>
      <c r="G6562" t="s">
        <v>42</v>
      </c>
      <c r="H6562">
        <v>0</v>
      </c>
      <c r="I6562">
        <v>0</v>
      </c>
      <c r="J6562">
        <v>0</v>
      </c>
      <c r="K6562" t="s">
        <v>26213</v>
      </c>
    </row>
    <row r="6563" spans="1:11" x14ac:dyDescent="0.3">
      <c r="A6563" t="s">
        <v>26214</v>
      </c>
      <c r="C6563" t="s">
        <v>27</v>
      </c>
      <c r="D6563" t="s">
        <v>26215</v>
      </c>
      <c r="E6563" t="s">
        <v>1867</v>
      </c>
      <c r="F6563" t="s">
        <v>2286</v>
      </c>
      <c r="G6563" t="s">
        <v>42</v>
      </c>
      <c r="H6563">
        <v>0</v>
      </c>
      <c r="I6563">
        <v>0</v>
      </c>
      <c r="J6563">
        <v>0</v>
      </c>
      <c r="K6563" t="s">
        <v>26216</v>
      </c>
    </row>
    <row r="6564" spans="1:11" x14ac:dyDescent="0.3">
      <c r="A6564" t="s">
        <v>26217</v>
      </c>
      <c r="B6564" t="s">
        <v>26218</v>
      </c>
      <c r="C6564" t="s">
        <v>147</v>
      </c>
      <c r="D6564" t="s">
        <v>26219</v>
      </c>
      <c r="E6564" t="s">
        <v>183</v>
      </c>
      <c r="F6564" t="s">
        <v>1918</v>
      </c>
      <c r="G6564" t="s">
        <v>42</v>
      </c>
      <c r="H6564">
        <v>0</v>
      </c>
      <c r="I6564">
        <v>0</v>
      </c>
      <c r="J6564">
        <v>0</v>
      </c>
      <c r="K6564" t="s">
        <v>26220</v>
      </c>
    </row>
    <row r="6565" spans="1:11" x14ac:dyDescent="0.3">
      <c r="A6565" t="s">
        <v>26221</v>
      </c>
      <c r="B6565" t="s">
        <v>26222</v>
      </c>
      <c r="C6565" t="s">
        <v>558</v>
      </c>
      <c r="D6565" t="s">
        <v>26223</v>
      </c>
      <c r="E6565" t="s">
        <v>19698</v>
      </c>
      <c r="F6565" t="s">
        <v>2892</v>
      </c>
      <c r="G6565" t="s">
        <v>3863</v>
      </c>
      <c r="H6565">
        <v>0</v>
      </c>
      <c r="I6565">
        <v>0</v>
      </c>
      <c r="J6565">
        <v>0</v>
      </c>
      <c r="K6565" t="s">
        <v>26224</v>
      </c>
    </row>
    <row r="6566" spans="1:11" x14ac:dyDescent="0.3">
      <c r="A6566" t="s">
        <v>26225</v>
      </c>
      <c r="B6566" t="s">
        <v>26226</v>
      </c>
      <c r="C6566" t="s">
        <v>558</v>
      </c>
      <c r="D6566" t="s">
        <v>26227</v>
      </c>
      <c r="E6566" t="s">
        <v>1692</v>
      </c>
      <c r="F6566" t="s">
        <v>16</v>
      </c>
      <c r="G6566" t="s">
        <v>3413</v>
      </c>
      <c r="H6566">
        <v>0</v>
      </c>
      <c r="I6566">
        <v>0</v>
      </c>
      <c r="J6566">
        <v>0</v>
      </c>
      <c r="K6566" t="s">
        <v>26228</v>
      </c>
    </row>
    <row r="6567" spans="1:11" x14ac:dyDescent="0.3">
      <c r="A6567" t="s">
        <v>26229</v>
      </c>
      <c r="B6567" t="s">
        <v>26230</v>
      </c>
      <c r="C6567" t="s">
        <v>27</v>
      </c>
      <c r="D6567" t="s">
        <v>26231</v>
      </c>
      <c r="E6567" t="s">
        <v>1867</v>
      </c>
      <c r="F6567" t="s">
        <v>3277</v>
      </c>
      <c r="G6567" t="s">
        <v>42</v>
      </c>
      <c r="H6567">
        <v>0</v>
      </c>
      <c r="I6567">
        <v>0</v>
      </c>
      <c r="J6567">
        <v>0</v>
      </c>
      <c r="K6567" t="s">
        <v>26232</v>
      </c>
    </row>
    <row r="6568" spans="1:11" x14ac:dyDescent="0.3">
      <c r="A6568" t="s">
        <v>26233</v>
      </c>
      <c r="C6568" t="s">
        <v>27</v>
      </c>
      <c r="D6568" t="s">
        <v>26234</v>
      </c>
      <c r="E6568" t="s">
        <v>1867</v>
      </c>
      <c r="F6568" t="s">
        <v>707</v>
      </c>
      <c r="G6568" t="s">
        <v>1351</v>
      </c>
      <c r="H6568">
        <v>0</v>
      </c>
      <c r="I6568">
        <v>0</v>
      </c>
      <c r="J6568">
        <v>0</v>
      </c>
      <c r="K6568" t="s">
        <v>26235</v>
      </c>
    </row>
    <row r="6569" spans="1:11" x14ac:dyDescent="0.3">
      <c r="A6569" t="s">
        <v>26236</v>
      </c>
      <c r="B6569" t="s">
        <v>26237</v>
      </c>
      <c r="C6569" t="s">
        <v>147</v>
      </c>
      <c r="D6569" t="s">
        <v>26238</v>
      </c>
      <c r="E6569" t="s">
        <v>183</v>
      </c>
      <c r="F6569" t="s">
        <v>2224</v>
      </c>
      <c r="G6569" t="s">
        <v>42</v>
      </c>
      <c r="H6569">
        <v>0</v>
      </c>
      <c r="I6569">
        <v>0</v>
      </c>
      <c r="J6569">
        <v>0</v>
      </c>
      <c r="K6569" t="s">
        <v>26239</v>
      </c>
    </row>
    <row r="6570" spans="1:11" x14ac:dyDescent="0.3">
      <c r="A6570" t="s">
        <v>26240</v>
      </c>
      <c r="C6570" t="s">
        <v>27</v>
      </c>
      <c r="D6570" t="s">
        <v>26241</v>
      </c>
      <c r="E6570" t="s">
        <v>1867</v>
      </c>
      <c r="F6570" t="s">
        <v>2036</v>
      </c>
      <c r="G6570" t="s">
        <v>42</v>
      </c>
      <c r="H6570">
        <v>0</v>
      </c>
      <c r="I6570">
        <v>0</v>
      </c>
      <c r="J6570">
        <v>0</v>
      </c>
      <c r="K6570" t="s">
        <v>26242</v>
      </c>
    </row>
    <row r="6571" spans="1:11" x14ac:dyDescent="0.3">
      <c r="A6571" t="s">
        <v>26243</v>
      </c>
      <c r="B6571" t="s">
        <v>26244</v>
      </c>
      <c r="C6571" t="s">
        <v>27</v>
      </c>
      <c r="E6571" t="s">
        <v>1867</v>
      </c>
      <c r="F6571" t="s">
        <v>1242</v>
      </c>
      <c r="G6571" t="s">
        <v>42</v>
      </c>
      <c r="H6571">
        <v>0</v>
      </c>
      <c r="I6571">
        <v>0</v>
      </c>
      <c r="J6571">
        <v>0</v>
      </c>
      <c r="K6571" t="s">
        <v>26245</v>
      </c>
    </row>
    <row r="6572" spans="1:11" x14ac:dyDescent="0.3">
      <c r="A6572" t="s">
        <v>26246</v>
      </c>
      <c r="B6572" t="s">
        <v>26247</v>
      </c>
      <c r="C6572" t="s">
        <v>27</v>
      </c>
      <c r="D6572" t="s">
        <v>26248</v>
      </c>
      <c r="E6572" t="s">
        <v>1867</v>
      </c>
      <c r="F6572" t="s">
        <v>2804</v>
      </c>
      <c r="G6572" t="s">
        <v>42</v>
      </c>
      <c r="H6572">
        <v>0</v>
      </c>
      <c r="I6572">
        <v>0</v>
      </c>
      <c r="J6572">
        <v>0</v>
      </c>
      <c r="K6572" t="s">
        <v>26249</v>
      </c>
    </row>
    <row r="6573" spans="1:11" x14ac:dyDescent="0.3">
      <c r="A6573" t="s">
        <v>26250</v>
      </c>
      <c r="B6573" t="s">
        <v>26251</v>
      </c>
      <c r="C6573" t="s">
        <v>27</v>
      </c>
      <c r="D6573" t="s">
        <v>26252</v>
      </c>
      <c r="E6573" t="s">
        <v>1867</v>
      </c>
      <c r="F6573" t="s">
        <v>11585</v>
      </c>
      <c r="G6573" t="s">
        <v>42</v>
      </c>
      <c r="H6573">
        <v>0</v>
      </c>
      <c r="I6573">
        <v>0</v>
      </c>
      <c r="J6573">
        <v>0</v>
      </c>
      <c r="K6573" t="s">
        <v>26253</v>
      </c>
    </row>
    <row r="6574" spans="1:11" x14ac:dyDescent="0.3">
      <c r="A6574" t="s">
        <v>26254</v>
      </c>
      <c r="B6574" t="s">
        <v>26255</v>
      </c>
      <c r="C6574" t="s">
        <v>27</v>
      </c>
      <c r="D6574" t="s">
        <v>26256</v>
      </c>
      <c r="E6574" t="s">
        <v>1867</v>
      </c>
      <c r="F6574" t="s">
        <v>1723</v>
      </c>
      <c r="G6574" t="s">
        <v>42</v>
      </c>
      <c r="H6574">
        <v>0</v>
      </c>
      <c r="I6574">
        <v>0</v>
      </c>
      <c r="J6574">
        <v>0</v>
      </c>
      <c r="K6574" t="s">
        <v>26257</v>
      </c>
    </row>
    <row r="6575" spans="1:11" x14ac:dyDescent="0.3">
      <c r="A6575" t="s">
        <v>26258</v>
      </c>
      <c r="B6575" t="s">
        <v>26259</v>
      </c>
      <c r="C6575" t="s">
        <v>27</v>
      </c>
      <c r="D6575" t="s">
        <v>26260</v>
      </c>
      <c r="E6575" t="s">
        <v>1867</v>
      </c>
      <c r="F6575" t="s">
        <v>6657</v>
      </c>
      <c r="G6575" t="s">
        <v>42</v>
      </c>
      <c r="H6575">
        <v>0</v>
      </c>
      <c r="I6575">
        <v>0</v>
      </c>
      <c r="J6575">
        <v>0</v>
      </c>
      <c r="K6575" t="s">
        <v>26261</v>
      </c>
    </row>
    <row r="6576" spans="1:11" x14ac:dyDescent="0.3">
      <c r="A6576" t="s">
        <v>26262</v>
      </c>
      <c r="C6576" t="s">
        <v>13</v>
      </c>
      <c r="D6576" t="s">
        <v>26263</v>
      </c>
      <c r="E6576" t="s">
        <v>23964</v>
      </c>
      <c r="F6576" t="s">
        <v>4696</v>
      </c>
      <c r="G6576" t="s">
        <v>42</v>
      </c>
      <c r="H6576">
        <v>0</v>
      </c>
      <c r="I6576">
        <v>0</v>
      </c>
      <c r="J6576">
        <v>0</v>
      </c>
      <c r="K6576" t="s">
        <v>26264</v>
      </c>
    </row>
    <row r="6577" spans="1:11" x14ac:dyDescent="0.3">
      <c r="A6577" t="s">
        <v>26265</v>
      </c>
      <c r="B6577" t="s">
        <v>26266</v>
      </c>
      <c r="C6577" t="s">
        <v>27</v>
      </c>
      <c r="D6577" t="s">
        <v>26267</v>
      </c>
      <c r="E6577" t="s">
        <v>1867</v>
      </c>
      <c r="F6577" t="s">
        <v>15706</v>
      </c>
      <c r="G6577" t="s">
        <v>42</v>
      </c>
      <c r="H6577">
        <v>0</v>
      </c>
      <c r="I6577">
        <v>0</v>
      </c>
      <c r="J6577">
        <v>0</v>
      </c>
      <c r="K6577" t="s">
        <v>26268</v>
      </c>
    </row>
    <row r="6578" spans="1:11" x14ac:dyDescent="0.3">
      <c r="A6578" t="s">
        <v>26269</v>
      </c>
      <c r="B6578" t="s">
        <v>26270</v>
      </c>
      <c r="C6578" t="s">
        <v>27</v>
      </c>
      <c r="D6578" t="s">
        <v>26271</v>
      </c>
      <c r="E6578" t="s">
        <v>1867</v>
      </c>
      <c r="F6578" t="s">
        <v>430</v>
      </c>
      <c r="G6578" t="s">
        <v>42</v>
      </c>
      <c r="H6578">
        <v>0</v>
      </c>
      <c r="I6578">
        <v>0</v>
      </c>
      <c r="J6578">
        <v>0</v>
      </c>
      <c r="K6578" t="s">
        <v>26272</v>
      </c>
    </row>
    <row r="6579" spans="1:11" x14ac:dyDescent="0.3">
      <c r="A6579" t="s">
        <v>26273</v>
      </c>
      <c r="B6579" t="s">
        <v>26274</v>
      </c>
      <c r="C6579" t="s">
        <v>27</v>
      </c>
      <c r="D6579" t="e">
        <f>임계 경로법.</f>
        <v>#NAME?</v>
      </c>
      <c r="E6579" t="s">
        <v>29</v>
      </c>
      <c r="F6579" t="s">
        <v>16</v>
      </c>
      <c r="G6579" t="s">
        <v>17391</v>
      </c>
      <c r="H6579">
        <v>0</v>
      </c>
      <c r="I6579">
        <v>0</v>
      </c>
      <c r="J6579">
        <v>0</v>
      </c>
      <c r="K6579" t="s">
        <v>26275</v>
      </c>
    </row>
    <row r="6580" spans="1:11" x14ac:dyDescent="0.3">
      <c r="A6580" t="s">
        <v>26276</v>
      </c>
      <c r="B6580" t="s">
        <v>26277</v>
      </c>
      <c r="C6580" t="s">
        <v>13</v>
      </c>
      <c r="D6580" t="s">
        <v>26278</v>
      </c>
      <c r="E6580" t="s">
        <v>15</v>
      </c>
      <c r="F6580" t="s">
        <v>16</v>
      </c>
      <c r="G6580" t="s">
        <v>2323</v>
      </c>
      <c r="H6580">
        <v>0</v>
      </c>
      <c r="I6580">
        <v>0</v>
      </c>
      <c r="J6580">
        <v>0</v>
      </c>
      <c r="K6580" t="s">
        <v>26279</v>
      </c>
    </row>
    <row r="6581" spans="1:11" x14ac:dyDescent="0.3">
      <c r="A6581" t="s">
        <v>26280</v>
      </c>
      <c r="B6581" t="s">
        <v>26281</v>
      </c>
      <c r="C6581" t="s">
        <v>27</v>
      </c>
      <c r="D6581" t="s">
        <v>26282</v>
      </c>
      <c r="E6581" t="s">
        <v>1867</v>
      </c>
      <c r="F6581" t="s">
        <v>968</v>
      </c>
      <c r="G6581" t="s">
        <v>42</v>
      </c>
      <c r="H6581">
        <v>0</v>
      </c>
      <c r="I6581">
        <v>0</v>
      </c>
      <c r="J6581">
        <v>0</v>
      </c>
      <c r="K6581" t="s">
        <v>26283</v>
      </c>
    </row>
    <row r="6582" spans="1:11" x14ac:dyDescent="0.3">
      <c r="A6582" t="s">
        <v>26284</v>
      </c>
      <c r="B6582" t="s">
        <v>26285</v>
      </c>
      <c r="C6582" t="s">
        <v>27</v>
      </c>
      <c r="D6582" t="s">
        <v>26286</v>
      </c>
      <c r="E6582" t="s">
        <v>1867</v>
      </c>
      <c r="F6582" t="s">
        <v>1247</v>
      </c>
      <c r="G6582" t="s">
        <v>42</v>
      </c>
      <c r="H6582">
        <v>0</v>
      </c>
      <c r="I6582">
        <v>0</v>
      </c>
      <c r="J6582">
        <v>0</v>
      </c>
      <c r="K6582" t="s">
        <v>26287</v>
      </c>
    </row>
    <row r="6583" spans="1:11" x14ac:dyDescent="0.3">
      <c r="A6583" t="s">
        <v>26288</v>
      </c>
      <c r="B6583" t="s">
        <v>26289</v>
      </c>
      <c r="C6583" t="s">
        <v>27</v>
      </c>
      <c r="D6583" t="s">
        <v>26290</v>
      </c>
      <c r="E6583" t="s">
        <v>1867</v>
      </c>
      <c r="F6583" t="s">
        <v>13924</v>
      </c>
      <c r="G6583" t="s">
        <v>42</v>
      </c>
      <c r="H6583">
        <v>0</v>
      </c>
      <c r="I6583">
        <v>0</v>
      </c>
      <c r="J6583">
        <v>0</v>
      </c>
      <c r="K6583" t="s">
        <v>26291</v>
      </c>
    </row>
    <row r="6584" spans="1:11" x14ac:dyDescent="0.3">
      <c r="A6584" t="s">
        <v>26292</v>
      </c>
      <c r="B6584" t="s">
        <v>26293</v>
      </c>
      <c r="C6584" t="s">
        <v>27</v>
      </c>
      <c r="D6584" t="s">
        <v>26294</v>
      </c>
      <c r="E6584" t="s">
        <v>1867</v>
      </c>
      <c r="F6584" t="s">
        <v>14582</v>
      </c>
      <c r="G6584" t="s">
        <v>42</v>
      </c>
      <c r="H6584">
        <v>0</v>
      </c>
      <c r="I6584">
        <v>0</v>
      </c>
      <c r="J6584">
        <v>0</v>
      </c>
      <c r="K6584" t="s">
        <v>26295</v>
      </c>
    </row>
    <row r="6585" spans="1:11" x14ac:dyDescent="0.3">
      <c r="A6585" t="s">
        <v>26296</v>
      </c>
      <c r="B6585" t="s">
        <v>26297</v>
      </c>
      <c r="C6585" t="s">
        <v>27</v>
      </c>
      <c r="D6585" t="s">
        <v>26298</v>
      </c>
      <c r="E6585" t="s">
        <v>1867</v>
      </c>
      <c r="F6585" t="s">
        <v>12661</v>
      </c>
      <c r="G6585" t="s">
        <v>42</v>
      </c>
      <c r="H6585">
        <v>0</v>
      </c>
      <c r="I6585">
        <v>0</v>
      </c>
      <c r="J6585">
        <v>0</v>
      </c>
      <c r="K6585" t="s">
        <v>26299</v>
      </c>
    </row>
    <row r="6586" spans="1:11" x14ac:dyDescent="0.3">
      <c r="A6586" t="s">
        <v>26300</v>
      </c>
      <c r="C6586" t="s">
        <v>27</v>
      </c>
      <c r="D6586" t="s">
        <v>26301</v>
      </c>
      <c r="E6586" t="s">
        <v>1867</v>
      </c>
      <c r="F6586" t="s">
        <v>26302</v>
      </c>
      <c r="G6586" t="s">
        <v>42</v>
      </c>
      <c r="H6586">
        <v>0</v>
      </c>
      <c r="I6586">
        <v>0</v>
      </c>
      <c r="J6586">
        <v>0</v>
      </c>
      <c r="K6586" t="s">
        <v>26303</v>
      </c>
    </row>
    <row r="6587" spans="1:11" x14ac:dyDescent="0.3">
      <c r="A6587" t="s">
        <v>26304</v>
      </c>
      <c r="C6587" t="s">
        <v>27</v>
      </c>
      <c r="D6587" t="s">
        <v>26305</v>
      </c>
      <c r="E6587" t="s">
        <v>1867</v>
      </c>
      <c r="F6587" t="s">
        <v>7044</v>
      </c>
      <c r="G6587" t="s">
        <v>42</v>
      </c>
      <c r="H6587">
        <v>0</v>
      </c>
      <c r="I6587">
        <v>0</v>
      </c>
      <c r="J6587">
        <v>0</v>
      </c>
      <c r="K6587" t="s">
        <v>26306</v>
      </c>
    </row>
    <row r="6588" spans="1:11" x14ac:dyDescent="0.3">
      <c r="A6588" t="s">
        <v>26307</v>
      </c>
      <c r="B6588" t="s">
        <v>26308</v>
      </c>
      <c r="C6588" t="s">
        <v>27</v>
      </c>
      <c r="D6588" t="s">
        <v>26309</v>
      </c>
      <c r="E6588" t="s">
        <v>1867</v>
      </c>
      <c r="F6588" t="s">
        <v>7169</v>
      </c>
      <c r="G6588" t="s">
        <v>42</v>
      </c>
      <c r="H6588">
        <v>0</v>
      </c>
      <c r="I6588">
        <v>0</v>
      </c>
      <c r="J6588">
        <v>0</v>
      </c>
      <c r="K6588" t="s">
        <v>26310</v>
      </c>
    </row>
    <row r="6589" spans="1:11" x14ac:dyDescent="0.3">
      <c r="A6589" t="s">
        <v>26311</v>
      </c>
      <c r="B6589" t="s">
        <v>26312</v>
      </c>
      <c r="C6589" t="s">
        <v>27</v>
      </c>
      <c r="D6589" t="s">
        <v>26313</v>
      </c>
      <c r="E6589" t="s">
        <v>1867</v>
      </c>
      <c r="F6589" t="s">
        <v>4024</v>
      </c>
      <c r="G6589" t="s">
        <v>42</v>
      </c>
      <c r="H6589">
        <v>0</v>
      </c>
      <c r="I6589">
        <v>0</v>
      </c>
      <c r="J6589">
        <v>0</v>
      </c>
      <c r="K6589" t="s">
        <v>26314</v>
      </c>
    </row>
    <row r="6590" spans="1:11" x14ac:dyDescent="0.3">
      <c r="A6590" t="s">
        <v>26315</v>
      </c>
      <c r="B6590" t="s">
        <v>26316</v>
      </c>
      <c r="C6590" t="s">
        <v>27</v>
      </c>
      <c r="D6590" t="s">
        <v>26317</v>
      </c>
      <c r="E6590" t="s">
        <v>1867</v>
      </c>
      <c r="F6590" t="s">
        <v>1237</v>
      </c>
      <c r="G6590" t="s">
        <v>42</v>
      </c>
      <c r="H6590">
        <v>0</v>
      </c>
      <c r="I6590">
        <v>0</v>
      </c>
      <c r="J6590">
        <v>0</v>
      </c>
      <c r="K6590" t="s">
        <v>26318</v>
      </c>
    </row>
    <row r="6591" spans="1:11" x14ac:dyDescent="0.3">
      <c r="A6591" t="s">
        <v>26319</v>
      </c>
      <c r="B6591" t="s">
        <v>26320</v>
      </c>
      <c r="C6591" t="s">
        <v>20</v>
      </c>
      <c r="D6591" t="s">
        <v>26321</v>
      </c>
      <c r="E6591" t="s">
        <v>22</v>
      </c>
      <c r="F6591" t="s">
        <v>4985</v>
      </c>
      <c r="G6591" t="s">
        <v>42</v>
      </c>
      <c r="H6591">
        <v>0</v>
      </c>
      <c r="I6591">
        <v>0</v>
      </c>
      <c r="J6591">
        <v>0</v>
      </c>
      <c r="K6591" t="s">
        <v>26322</v>
      </c>
    </row>
    <row r="6592" spans="1:11" x14ac:dyDescent="0.3">
      <c r="A6592" t="s">
        <v>26323</v>
      </c>
      <c r="B6592" t="s">
        <v>26324</v>
      </c>
      <c r="C6592" t="s">
        <v>27</v>
      </c>
      <c r="D6592" t="s">
        <v>26325</v>
      </c>
      <c r="E6592" t="s">
        <v>1867</v>
      </c>
      <c r="F6592" t="s">
        <v>3412</v>
      </c>
      <c r="G6592" t="s">
        <v>42</v>
      </c>
      <c r="H6592">
        <v>0</v>
      </c>
      <c r="I6592">
        <v>0</v>
      </c>
      <c r="J6592">
        <v>0</v>
      </c>
      <c r="K6592" t="s">
        <v>26326</v>
      </c>
    </row>
    <row r="6593" spans="1:11" x14ac:dyDescent="0.3">
      <c r="A6593" t="s">
        <v>26327</v>
      </c>
      <c r="B6593" t="s">
        <v>26328</v>
      </c>
      <c r="C6593" t="s">
        <v>20</v>
      </c>
      <c r="D6593" t="s">
        <v>26329</v>
      </c>
      <c r="E6593" t="s">
        <v>14059</v>
      </c>
      <c r="F6593" t="s">
        <v>16</v>
      </c>
      <c r="G6593" t="s">
        <v>209</v>
      </c>
      <c r="H6593">
        <v>0</v>
      </c>
      <c r="I6593">
        <v>0</v>
      </c>
      <c r="J6593">
        <v>0</v>
      </c>
      <c r="K6593" t="s">
        <v>26330</v>
      </c>
    </row>
    <row r="6594" spans="1:11" x14ac:dyDescent="0.3">
      <c r="A6594" t="s">
        <v>26331</v>
      </c>
      <c r="B6594" t="s">
        <v>26332</v>
      </c>
      <c r="C6594" t="s">
        <v>558</v>
      </c>
      <c r="D6594" t="s">
        <v>26008</v>
      </c>
      <c r="E6594" t="s">
        <v>1122</v>
      </c>
      <c r="F6594" t="s">
        <v>16</v>
      </c>
      <c r="G6594" t="s">
        <v>3987</v>
      </c>
      <c r="H6594">
        <v>0</v>
      </c>
      <c r="I6594">
        <v>0</v>
      </c>
      <c r="J6594">
        <v>0</v>
      </c>
      <c r="K6594" t="s">
        <v>26333</v>
      </c>
    </row>
    <row r="6595" spans="1:11" x14ac:dyDescent="0.3">
      <c r="A6595" t="s">
        <v>26334</v>
      </c>
      <c r="B6595" t="s">
        <v>26335</v>
      </c>
      <c r="C6595" t="s">
        <v>20</v>
      </c>
      <c r="D6595" t="s">
        <v>26336</v>
      </c>
      <c r="E6595" t="s">
        <v>14059</v>
      </c>
      <c r="F6595" t="s">
        <v>6383</v>
      </c>
      <c r="G6595" t="s">
        <v>42</v>
      </c>
      <c r="H6595">
        <v>0</v>
      </c>
      <c r="I6595">
        <v>0</v>
      </c>
      <c r="J6595">
        <v>0</v>
      </c>
      <c r="K6595" t="s">
        <v>26337</v>
      </c>
    </row>
    <row r="6596" spans="1:11" x14ac:dyDescent="0.3">
      <c r="A6596" t="s">
        <v>26338</v>
      </c>
      <c r="B6596" t="s">
        <v>26339</v>
      </c>
      <c r="C6596" t="s">
        <v>20</v>
      </c>
      <c r="D6596" t="s">
        <v>26340</v>
      </c>
      <c r="E6596" t="s">
        <v>14059</v>
      </c>
      <c r="F6596" t="s">
        <v>7392</v>
      </c>
      <c r="G6596" t="s">
        <v>42</v>
      </c>
      <c r="H6596">
        <v>0</v>
      </c>
      <c r="I6596">
        <v>0</v>
      </c>
      <c r="J6596">
        <v>0</v>
      </c>
      <c r="K6596" t="s">
        <v>26341</v>
      </c>
    </row>
    <row r="6597" spans="1:11" x14ac:dyDescent="0.3">
      <c r="A6597" t="s">
        <v>26342</v>
      </c>
      <c r="B6597" t="s">
        <v>26343</v>
      </c>
      <c r="C6597" t="s">
        <v>20</v>
      </c>
      <c r="D6597" t="s">
        <v>26344</v>
      </c>
      <c r="E6597" t="s">
        <v>14059</v>
      </c>
      <c r="F6597" t="s">
        <v>1840</v>
      </c>
      <c r="G6597" t="s">
        <v>42</v>
      </c>
      <c r="H6597">
        <v>0</v>
      </c>
      <c r="I6597">
        <v>0</v>
      </c>
      <c r="J6597">
        <v>0</v>
      </c>
      <c r="K6597" t="s">
        <v>26345</v>
      </c>
    </row>
    <row r="6598" spans="1:11" x14ac:dyDescent="0.3">
      <c r="A6598" t="s">
        <v>26346</v>
      </c>
      <c r="B6598" t="s">
        <v>26347</v>
      </c>
      <c r="C6598" t="s">
        <v>27</v>
      </c>
      <c r="D6598" t="s">
        <v>26348</v>
      </c>
      <c r="E6598" t="s">
        <v>1867</v>
      </c>
      <c r="F6598" t="s">
        <v>2703</v>
      </c>
      <c r="G6598" t="s">
        <v>42</v>
      </c>
      <c r="H6598">
        <v>0</v>
      </c>
      <c r="I6598">
        <v>0</v>
      </c>
      <c r="J6598">
        <v>0</v>
      </c>
      <c r="K6598" t="s">
        <v>26349</v>
      </c>
    </row>
    <row r="6599" spans="1:11" x14ac:dyDescent="0.3">
      <c r="A6599" t="s">
        <v>26350</v>
      </c>
      <c r="B6599" t="s">
        <v>26351</v>
      </c>
      <c r="C6599" t="s">
        <v>20</v>
      </c>
      <c r="D6599" t="s">
        <v>26352</v>
      </c>
      <c r="E6599" t="s">
        <v>14059</v>
      </c>
      <c r="F6599" t="s">
        <v>3200</v>
      </c>
      <c r="G6599" t="s">
        <v>42</v>
      </c>
      <c r="H6599">
        <v>0</v>
      </c>
      <c r="I6599">
        <v>0</v>
      </c>
      <c r="J6599">
        <v>0</v>
      </c>
      <c r="K6599" t="s">
        <v>26353</v>
      </c>
    </row>
    <row r="6600" spans="1:11" x14ac:dyDescent="0.3">
      <c r="A6600" t="s">
        <v>26354</v>
      </c>
      <c r="B6600" t="s">
        <v>26355</v>
      </c>
      <c r="C6600" t="s">
        <v>20</v>
      </c>
      <c r="D6600" t="s">
        <v>26356</v>
      </c>
      <c r="E6600" t="s">
        <v>14059</v>
      </c>
      <c r="F6600" t="s">
        <v>3786</v>
      </c>
      <c r="G6600" t="s">
        <v>42</v>
      </c>
      <c r="H6600">
        <v>0</v>
      </c>
      <c r="I6600">
        <v>0</v>
      </c>
      <c r="J6600">
        <v>0</v>
      </c>
      <c r="K6600" t="s">
        <v>26357</v>
      </c>
    </row>
    <row r="6601" spans="1:11" x14ac:dyDescent="0.3">
      <c r="A6601" t="s">
        <v>26358</v>
      </c>
      <c r="B6601" t="s">
        <v>26359</v>
      </c>
      <c r="C6601" t="s">
        <v>13</v>
      </c>
      <c r="D6601" t="s">
        <v>26360</v>
      </c>
      <c r="E6601" t="s">
        <v>15</v>
      </c>
      <c r="F6601" t="s">
        <v>16</v>
      </c>
      <c r="G6601" t="s">
        <v>9855</v>
      </c>
      <c r="H6601">
        <v>0</v>
      </c>
      <c r="I6601">
        <v>0</v>
      </c>
      <c r="J6601">
        <v>0</v>
      </c>
      <c r="K6601" t="s">
        <v>26361</v>
      </c>
    </row>
    <row r="6602" spans="1:11" x14ac:dyDescent="0.3">
      <c r="A6602" t="s">
        <v>26362</v>
      </c>
      <c r="B6602" t="s">
        <v>26363</v>
      </c>
      <c r="C6602" t="s">
        <v>27</v>
      </c>
      <c r="D6602" t="s">
        <v>26364</v>
      </c>
      <c r="E6602" t="s">
        <v>1867</v>
      </c>
      <c r="F6602" t="s">
        <v>2257</v>
      </c>
      <c r="G6602" t="s">
        <v>42</v>
      </c>
      <c r="H6602">
        <v>0</v>
      </c>
      <c r="I6602">
        <v>0</v>
      </c>
      <c r="J6602">
        <v>0</v>
      </c>
      <c r="K6602" t="s">
        <v>26365</v>
      </c>
    </row>
    <row r="6603" spans="1:11" x14ac:dyDescent="0.3">
      <c r="A6603" t="s">
        <v>26366</v>
      </c>
      <c r="B6603" t="s">
        <v>26367</v>
      </c>
      <c r="C6603" t="s">
        <v>20</v>
      </c>
      <c r="D6603" t="s">
        <v>26368</v>
      </c>
      <c r="E6603" t="s">
        <v>14059</v>
      </c>
      <c r="F6603" t="s">
        <v>22372</v>
      </c>
      <c r="G6603" t="s">
        <v>42</v>
      </c>
      <c r="H6603">
        <v>0</v>
      </c>
      <c r="I6603">
        <v>0</v>
      </c>
      <c r="J6603">
        <v>0</v>
      </c>
      <c r="K6603" t="s">
        <v>26369</v>
      </c>
    </row>
    <row r="6604" spans="1:11" x14ac:dyDescent="0.3">
      <c r="A6604" t="s">
        <v>26370</v>
      </c>
      <c r="B6604" t="s">
        <v>26371</v>
      </c>
      <c r="C6604" t="s">
        <v>147</v>
      </c>
      <c r="D6604" t="s">
        <v>26372</v>
      </c>
      <c r="E6604" t="s">
        <v>183</v>
      </c>
      <c r="F6604" t="s">
        <v>19483</v>
      </c>
      <c r="G6604" t="s">
        <v>42</v>
      </c>
      <c r="H6604">
        <v>0</v>
      </c>
      <c r="I6604">
        <v>0</v>
      </c>
      <c r="J6604">
        <v>0</v>
      </c>
      <c r="K6604" t="s">
        <v>26373</v>
      </c>
    </row>
    <row r="6605" spans="1:11" x14ac:dyDescent="0.3">
      <c r="A6605" t="s">
        <v>26374</v>
      </c>
      <c r="B6605" t="s">
        <v>26375</v>
      </c>
      <c r="C6605" t="s">
        <v>27</v>
      </c>
      <c r="D6605" t="s">
        <v>26376</v>
      </c>
      <c r="E6605" t="s">
        <v>1867</v>
      </c>
      <c r="F6605" t="s">
        <v>20476</v>
      </c>
      <c r="G6605" t="s">
        <v>264</v>
      </c>
      <c r="H6605">
        <v>0</v>
      </c>
      <c r="I6605">
        <v>0</v>
      </c>
      <c r="J6605">
        <v>0</v>
      </c>
      <c r="K6605" t="s">
        <v>26377</v>
      </c>
    </row>
    <row r="6606" spans="1:11" x14ac:dyDescent="0.3">
      <c r="A6606" t="s">
        <v>26378</v>
      </c>
      <c r="B6606" t="s">
        <v>26379</v>
      </c>
      <c r="C6606" t="s">
        <v>27</v>
      </c>
      <c r="D6606" t="s">
        <v>26380</v>
      </c>
      <c r="E6606" t="s">
        <v>1867</v>
      </c>
      <c r="F6606" t="s">
        <v>7017</v>
      </c>
      <c r="G6606" t="s">
        <v>42</v>
      </c>
      <c r="H6606">
        <v>0</v>
      </c>
      <c r="I6606">
        <v>0</v>
      </c>
      <c r="J6606">
        <v>0</v>
      </c>
      <c r="K6606" t="s">
        <v>26381</v>
      </c>
    </row>
    <row r="6607" spans="1:11" x14ac:dyDescent="0.3">
      <c r="A6607" t="s">
        <v>26382</v>
      </c>
      <c r="B6607" t="s">
        <v>26383</v>
      </c>
      <c r="C6607" t="s">
        <v>27</v>
      </c>
      <c r="D6607" t="s">
        <v>26384</v>
      </c>
      <c r="E6607" t="s">
        <v>1867</v>
      </c>
      <c r="F6607" t="s">
        <v>26385</v>
      </c>
      <c r="G6607" t="s">
        <v>42</v>
      </c>
      <c r="H6607">
        <v>0</v>
      </c>
      <c r="I6607">
        <v>0</v>
      </c>
      <c r="J6607">
        <v>0</v>
      </c>
      <c r="K6607" t="s">
        <v>26386</v>
      </c>
    </row>
    <row r="6608" spans="1:11" x14ac:dyDescent="0.3">
      <c r="A6608" t="s">
        <v>26387</v>
      </c>
      <c r="C6608" t="s">
        <v>27</v>
      </c>
      <c r="D6608" t="s">
        <v>26388</v>
      </c>
      <c r="E6608" t="s">
        <v>1867</v>
      </c>
      <c r="F6608" t="s">
        <v>15176</v>
      </c>
      <c r="G6608" t="s">
        <v>42</v>
      </c>
      <c r="H6608">
        <v>0</v>
      </c>
      <c r="I6608">
        <v>0</v>
      </c>
      <c r="J6608">
        <v>0</v>
      </c>
      <c r="K6608" t="s">
        <v>26389</v>
      </c>
    </row>
    <row r="6609" spans="1:11" x14ac:dyDescent="0.3">
      <c r="A6609" t="s">
        <v>26390</v>
      </c>
      <c r="B6609" t="s">
        <v>26391</v>
      </c>
      <c r="C6609" t="s">
        <v>27</v>
      </c>
      <c r="D6609" t="s">
        <v>26392</v>
      </c>
      <c r="E6609" t="s">
        <v>1867</v>
      </c>
      <c r="F6609" t="s">
        <v>24833</v>
      </c>
      <c r="G6609" t="s">
        <v>42</v>
      </c>
      <c r="H6609">
        <v>0</v>
      </c>
      <c r="I6609">
        <v>0</v>
      </c>
      <c r="J6609">
        <v>0</v>
      </c>
      <c r="K6609" t="s">
        <v>26393</v>
      </c>
    </row>
    <row r="6610" spans="1:11" x14ac:dyDescent="0.3">
      <c r="A6610" t="s">
        <v>26394</v>
      </c>
      <c r="B6610" t="s">
        <v>26395</v>
      </c>
      <c r="C6610" t="s">
        <v>27</v>
      </c>
      <c r="D6610" t="s">
        <v>26396</v>
      </c>
      <c r="E6610" t="s">
        <v>1867</v>
      </c>
      <c r="F6610" t="s">
        <v>4297</v>
      </c>
      <c r="G6610" t="s">
        <v>42</v>
      </c>
      <c r="H6610">
        <v>0</v>
      </c>
      <c r="I6610">
        <v>0</v>
      </c>
      <c r="J6610">
        <v>0</v>
      </c>
      <c r="K6610" t="s">
        <v>26397</v>
      </c>
    </row>
    <row r="6611" spans="1:11" x14ac:dyDescent="0.3">
      <c r="A6611" t="s">
        <v>26398</v>
      </c>
      <c r="B6611" t="s">
        <v>26399</v>
      </c>
      <c r="C6611" t="s">
        <v>13</v>
      </c>
      <c r="D6611" t="s">
        <v>26400</v>
      </c>
      <c r="E6611" t="s">
        <v>15</v>
      </c>
      <c r="F6611" t="s">
        <v>41</v>
      </c>
      <c r="G6611" t="s">
        <v>42</v>
      </c>
      <c r="H6611">
        <v>0</v>
      </c>
      <c r="I6611">
        <v>0</v>
      </c>
      <c r="J6611">
        <v>0</v>
      </c>
      <c r="K6611" t="s">
        <v>26401</v>
      </c>
    </row>
    <row r="6612" spans="1:11" x14ac:dyDescent="0.3">
      <c r="A6612" t="s">
        <v>26402</v>
      </c>
      <c r="B6612" t="s">
        <v>26403</v>
      </c>
      <c r="C6612" t="s">
        <v>27</v>
      </c>
      <c r="D6612" t="s">
        <v>26404</v>
      </c>
      <c r="E6612" t="s">
        <v>1867</v>
      </c>
      <c r="F6612" t="s">
        <v>16</v>
      </c>
      <c r="G6612" t="s">
        <v>42</v>
      </c>
      <c r="H6612">
        <v>0</v>
      </c>
      <c r="I6612">
        <v>0</v>
      </c>
      <c r="J6612">
        <v>0</v>
      </c>
      <c r="K6612" t="s">
        <v>26405</v>
      </c>
    </row>
    <row r="6613" spans="1:11" x14ac:dyDescent="0.3">
      <c r="A6613" t="s">
        <v>26406</v>
      </c>
      <c r="B6613" t="s">
        <v>26407</v>
      </c>
      <c r="C6613" t="s">
        <v>27</v>
      </c>
      <c r="D6613" t="s">
        <v>26408</v>
      </c>
      <c r="E6613" t="s">
        <v>1867</v>
      </c>
      <c r="F6613" t="s">
        <v>2313</v>
      </c>
      <c r="G6613" t="s">
        <v>42</v>
      </c>
      <c r="H6613">
        <v>0</v>
      </c>
      <c r="I6613">
        <v>0</v>
      </c>
      <c r="J6613">
        <v>0</v>
      </c>
      <c r="K6613" t="s">
        <v>26409</v>
      </c>
    </row>
    <row r="6614" spans="1:11" x14ac:dyDescent="0.3">
      <c r="A6614" t="s">
        <v>26410</v>
      </c>
      <c r="B6614" t="s">
        <v>26411</v>
      </c>
      <c r="C6614" t="s">
        <v>27</v>
      </c>
      <c r="D6614" t="s">
        <v>26412</v>
      </c>
      <c r="E6614" t="s">
        <v>1867</v>
      </c>
      <c r="F6614" t="s">
        <v>3981</v>
      </c>
      <c r="G6614" t="s">
        <v>1351</v>
      </c>
      <c r="H6614">
        <v>0</v>
      </c>
      <c r="I6614">
        <v>0</v>
      </c>
      <c r="J6614">
        <v>0</v>
      </c>
      <c r="K6614" t="s">
        <v>26413</v>
      </c>
    </row>
    <row r="6615" spans="1:11" x14ac:dyDescent="0.3">
      <c r="A6615" t="s">
        <v>26414</v>
      </c>
      <c r="C6615" t="s">
        <v>27</v>
      </c>
      <c r="D6615" t="s">
        <v>26415</v>
      </c>
      <c r="E6615" t="s">
        <v>1867</v>
      </c>
      <c r="F6615" t="s">
        <v>2585</v>
      </c>
      <c r="G6615" t="s">
        <v>8692</v>
      </c>
      <c r="H6615">
        <v>0</v>
      </c>
      <c r="I6615">
        <v>0</v>
      </c>
      <c r="J6615">
        <v>0</v>
      </c>
      <c r="K6615" t="s">
        <v>26416</v>
      </c>
    </row>
    <row r="6616" spans="1:11" x14ac:dyDescent="0.3">
      <c r="A6616" t="s">
        <v>26417</v>
      </c>
      <c r="B6616" t="s">
        <v>26418</v>
      </c>
      <c r="C6616" t="s">
        <v>27</v>
      </c>
      <c r="D6616" t="s">
        <v>26419</v>
      </c>
      <c r="E6616" t="s">
        <v>1867</v>
      </c>
      <c r="F6616" t="s">
        <v>170</v>
      </c>
      <c r="G6616" t="s">
        <v>42</v>
      </c>
      <c r="H6616">
        <v>0</v>
      </c>
      <c r="I6616">
        <v>0</v>
      </c>
      <c r="J6616">
        <v>0</v>
      </c>
      <c r="K6616" t="s">
        <v>26420</v>
      </c>
    </row>
    <row r="6617" spans="1:11" x14ac:dyDescent="0.3">
      <c r="A6617" t="s">
        <v>26421</v>
      </c>
      <c r="C6617" t="s">
        <v>27</v>
      </c>
      <c r="D6617" t="e">
        <f>석회죽 = 석회유.</f>
        <v>#NAME?</v>
      </c>
      <c r="E6617" t="s">
        <v>1867</v>
      </c>
      <c r="F6617" t="s">
        <v>1590</v>
      </c>
      <c r="G6617" t="s">
        <v>42</v>
      </c>
      <c r="H6617">
        <v>0</v>
      </c>
      <c r="I6617">
        <v>0</v>
      </c>
      <c r="J6617">
        <v>0</v>
      </c>
      <c r="K6617" t="s">
        <v>26422</v>
      </c>
    </row>
    <row r="6618" spans="1:11" x14ac:dyDescent="0.3">
      <c r="A6618" t="s">
        <v>26423</v>
      </c>
      <c r="B6618" t="s">
        <v>26424</v>
      </c>
      <c r="C6618" t="s">
        <v>27</v>
      </c>
      <c r="D6618" t="s">
        <v>26425</v>
      </c>
      <c r="E6618" t="s">
        <v>1867</v>
      </c>
      <c r="F6618" t="s">
        <v>15338</v>
      </c>
      <c r="G6618" t="s">
        <v>42</v>
      </c>
      <c r="H6618">
        <v>0</v>
      </c>
      <c r="I6618">
        <v>0</v>
      </c>
      <c r="J6618">
        <v>0</v>
      </c>
      <c r="K6618" t="s">
        <v>26426</v>
      </c>
    </row>
    <row r="6619" spans="1:11" x14ac:dyDescent="0.3">
      <c r="A6619" t="s">
        <v>26427</v>
      </c>
      <c r="B6619" t="s">
        <v>26407</v>
      </c>
      <c r="C6619" t="s">
        <v>27</v>
      </c>
      <c r="D6619" t="s">
        <v>26428</v>
      </c>
      <c r="E6619" t="s">
        <v>1867</v>
      </c>
      <c r="F6619" t="s">
        <v>15338</v>
      </c>
      <c r="G6619" t="s">
        <v>42</v>
      </c>
      <c r="H6619">
        <v>0</v>
      </c>
      <c r="I6619">
        <v>0</v>
      </c>
      <c r="J6619">
        <v>0</v>
      </c>
      <c r="K6619" t="s">
        <v>26429</v>
      </c>
    </row>
    <row r="6620" spans="1:11" x14ac:dyDescent="0.3">
      <c r="A6620" t="s">
        <v>26430</v>
      </c>
      <c r="B6620" t="s">
        <v>26431</v>
      </c>
      <c r="C6620" t="s">
        <v>20</v>
      </c>
      <c r="D6620" t="s">
        <v>26432</v>
      </c>
      <c r="E6620" t="s">
        <v>14059</v>
      </c>
      <c r="F6620" t="s">
        <v>2437</v>
      </c>
      <c r="G6620" t="s">
        <v>42</v>
      </c>
      <c r="H6620">
        <v>0</v>
      </c>
      <c r="I6620">
        <v>0</v>
      </c>
      <c r="J6620">
        <v>0</v>
      </c>
      <c r="K6620" t="s">
        <v>26433</v>
      </c>
    </row>
    <row r="6621" spans="1:11" x14ac:dyDescent="0.3">
      <c r="A6621" t="s">
        <v>26434</v>
      </c>
      <c r="B6621" t="s">
        <v>26435</v>
      </c>
      <c r="C6621" t="s">
        <v>558</v>
      </c>
      <c r="D6621" t="s">
        <v>26436</v>
      </c>
      <c r="E6621" t="s">
        <v>754</v>
      </c>
      <c r="F6621" t="s">
        <v>16</v>
      </c>
      <c r="G6621" t="s">
        <v>20829</v>
      </c>
      <c r="H6621">
        <v>0</v>
      </c>
      <c r="I6621">
        <v>0</v>
      </c>
      <c r="J6621">
        <v>0</v>
      </c>
      <c r="K6621" t="s">
        <v>26437</v>
      </c>
    </row>
    <row r="6622" spans="1:11" x14ac:dyDescent="0.3">
      <c r="A6622" t="s">
        <v>26438</v>
      </c>
      <c r="B6622" t="s">
        <v>26439</v>
      </c>
      <c r="C6622" t="s">
        <v>13</v>
      </c>
      <c r="D6622" t="s">
        <v>26440</v>
      </c>
      <c r="E6622" t="s">
        <v>15</v>
      </c>
      <c r="F6622" t="s">
        <v>41</v>
      </c>
      <c r="G6622" t="s">
        <v>42</v>
      </c>
      <c r="H6622">
        <v>0</v>
      </c>
      <c r="I6622">
        <v>0</v>
      </c>
      <c r="J6622">
        <v>0</v>
      </c>
      <c r="K6622" t="s">
        <v>26441</v>
      </c>
    </row>
    <row r="6623" spans="1:11" x14ac:dyDescent="0.3">
      <c r="A6623" t="s">
        <v>26442</v>
      </c>
      <c r="B6623" t="s">
        <v>26443</v>
      </c>
      <c r="C6623" t="s">
        <v>13</v>
      </c>
      <c r="D6623" t="e">
        <f ca="1">일조 조정(日照調整)</f>
        <v>#NAME?</v>
      </c>
      <c r="E6623" t="s">
        <v>23964</v>
      </c>
      <c r="F6623" t="s">
        <v>16</v>
      </c>
      <c r="G6623" t="s">
        <v>26444</v>
      </c>
      <c r="H6623">
        <v>0</v>
      </c>
      <c r="I6623">
        <v>0</v>
      </c>
      <c r="J6623">
        <v>0</v>
      </c>
      <c r="K6623" t="s">
        <v>26445</v>
      </c>
    </row>
    <row r="6624" spans="1:11" x14ac:dyDescent="0.3">
      <c r="A6624" t="s">
        <v>26446</v>
      </c>
      <c r="B6624" t="s">
        <v>26447</v>
      </c>
      <c r="C6624" t="s">
        <v>20</v>
      </c>
      <c r="D6624" t="s">
        <v>26448</v>
      </c>
      <c r="E6624" t="s">
        <v>14059</v>
      </c>
      <c r="F6624" t="s">
        <v>3786</v>
      </c>
      <c r="G6624" t="s">
        <v>42</v>
      </c>
      <c r="H6624">
        <v>0</v>
      </c>
      <c r="I6624">
        <v>0</v>
      </c>
      <c r="J6624">
        <v>0</v>
      </c>
      <c r="K6624" t="s">
        <v>26449</v>
      </c>
    </row>
    <row r="6625" spans="1:11" x14ac:dyDescent="0.3">
      <c r="A6625" t="s">
        <v>26450</v>
      </c>
      <c r="B6625" t="s">
        <v>26451</v>
      </c>
      <c r="C6625" t="s">
        <v>20</v>
      </c>
      <c r="D6625" t="s">
        <v>26452</v>
      </c>
      <c r="E6625" t="s">
        <v>14059</v>
      </c>
      <c r="F6625" t="s">
        <v>16</v>
      </c>
      <c r="G6625" t="s">
        <v>2715</v>
      </c>
      <c r="H6625">
        <v>0</v>
      </c>
      <c r="I6625">
        <v>0</v>
      </c>
      <c r="J6625">
        <v>0</v>
      </c>
      <c r="K6625" t="s">
        <v>26453</v>
      </c>
    </row>
    <row r="6626" spans="1:11" x14ac:dyDescent="0.3">
      <c r="A6626" t="s">
        <v>26454</v>
      </c>
      <c r="C6626" t="s">
        <v>13</v>
      </c>
      <c r="D6626" t="s">
        <v>26455</v>
      </c>
      <c r="E6626" t="s">
        <v>23964</v>
      </c>
      <c r="F6626" t="s">
        <v>16</v>
      </c>
      <c r="G6626" t="s">
        <v>12348</v>
      </c>
      <c r="H6626">
        <v>0</v>
      </c>
      <c r="I6626">
        <v>0</v>
      </c>
      <c r="J6626">
        <v>0</v>
      </c>
      <c r="K6626" t="s">
        <v>26456</v>
      </c>
    </row>
    <row r="6627" spans="1:11" x14ac:dyDescent="0.3">
      <c r="A6627" t="s">
        <v>26457</v>
      </c>
      <c r="B6627" t="s">
        <v>26458</v>
      </c>
      <c r="C6627" t="s">
        <v>147</v>
      </c>
      <c r="D6627" t="s">
        <v>26459</v>
      </c>
      <c r="E6627" t="s">
        <v>183</v>
      </c>
      <c r="F6627" t="s">
        <v>1148</v>
      </c>
      <c r="G6627" t="s">
        <v>42</v>
      </c>
      <c r="H6627">
        <v>0</v>
      </c>
      <c r="I6627">
        <v>0</v>
      </c>
      <c r="J6627">
        <v>0</v>
      </c>
      <c r="K6627" t="s">
        <v>26460</v>
      </c>
    </row>
    <row r="6628" spans="1:11" x14ac:dyDescent="0.3">
      <c r="A6628" t="s">
        <v>26461</v>
      </c>
      <c r="B6628" t="s">
        <v>26462</v>
      </c>
      <c r="C6628" t="s">
        <v>558</v>
      </c>
      <c r="D6628" t="s">
        <v>26463</v>
      </c>
      <c r="E6628" t="s">
        <v>19698</v>
      </c>
      <c r="F6628" t="s">
        <v>16</v>
      </c>
      <c r="G6628" t="s">
        <v>18181</v>
      </c>
      <c r="H6628">
        <v>0</v>
      </c>
      <c r="I6628">
        <v>0</v>
      </c>
      <c r="J6628">
        <v>0</v>
      </c>
      <c r="K6628" t="s">
        <v>26464</v>
      </c>
    </row>
    <row r="6629" spans="1:11" x14ac:dyDescent="0.3">
      <c r="A6629" t="s">
        <v>26465</v>
      </c>
      <c r="B6629" t="s">
        <v>26466</v>
      </c>
      <c r="C6629" t="s">
        <v>147</v>
      </c>
      <c r="D6629" t="s">
        <v>26467</v>
      </c>
      <c r="E6629" t="s">
        <v>183</v>
      </c>
      <c r="F6629" t="s">
        <v>1590</v>
      </c>
      <c r="G6629" t="s">
        <v>42</v>
      </c>
      <c r="H6629">
        <v>0</v>
      </c>
      <c r="I6629">
        <v>0</v>
      </c>
      <c r="J6629">
        <v>0</v>
      </c>
      <c r="K6629" t="s">
        <v>26468</v>
      </c>
    </row>
    <row r="6630" spans="1:11" x14ac:dyDescent="0.3">
      <c r="A6630" t="s">
        <v>26469</v>
      </c>
      <c r="B6630" t="s">
        <v>26470</v>
      </c>
      <c r="C6630" t="s">
        <v>558</v>
      </c>
      <c r="D6630" t="s">
        <v>26471</v>
      </c>
      <c r="E6630" t="s">
        <v>19698</v>
      </c>
      <c r="F6630" t="s">
        <v>41</v>
      </c>
      <c r="G6630" t="s">
        <v>42</v>
      </c>
      <c r="H6630">
        <v>0</v>
      </c>
      <c r="I6630">
        <v>0</v>
      </c>
      <c r="J6630">
        <v>0</v>
      </c>
      <c r="K6630" t="s">
        <v>26472</v>
      </c>
    </row>
    <row r="6631" spans="1:11" x14ac:dyDescent="0.3">
      <c r="A6631" t="s">
        <v>26473</v>
      </c>
      <c r="B6631" t="s">
        <v>26474</v>
      </c>
      <c r="C6631" t="s">
        <v>147</v>
      </c>
      <c r="D6631" t="s">
        <v>26475</v>
      </c>
      <c r="E6631" t="s">
        <v>183</v>
      </c>
      <c r="F6631" t="s">
        <v>845</v>
      </c>
      <c r="G6631" t="s">
        <v>42</v>
      </c>
      <c r="H6631">
        <v>0</v>
      </c>
      <c r="I6631">
        <v>0</v>
      </c>
      <c r="J6631">
        <v>0</v>
      </c>
      <c r="K6631" t="s">
        <v>26476</v>
      </c>
    </row>
    <row r="6632" spans="1:11" x14ac:dyDescent="0.3">
      <c r="A6632" t="s">
        <v>26477</v>
      </c>
      <c r="B6632" t="s">
        <v>26478</v>
      </c>
      <c r="C6632" t="s">
        <v>20</v>
      </c>
      <c r="D6632" t="s">
        <v>26479</v>
      </c>
      <c r="E6632" t="s">
        <v>14059</v>
      </c>
      <c r="F6632" t="s">
        <v>170</v>
      </c>
      <c r="G6632" t="s">
        <v>42</v>
      </c>
      <c r="H6632">
        <v>0</v>
      </c>
      <c r="I6632">
        <v>0</v>
      </c>
      <c r="J6632">
        <v>0</v>
      </c>
      <c r="K6632" t="s">
        <v>26480</v>
      </c>
    </row>
    <row r="6633" spans="1:11" x14ac:dyDescent="0.3">
      <c r="A6633" t="s">
        <v>26481</v>
      </c>
      <c r="B6633" t="s">
        <v>26482</v>
      </c>
      <c r="C6633" t="s">
        <v>20</v>
      </c>
      <c r="D6633" t="s">
        <v>26483</v>
      </c>
      <c r="E6633" t="s">
        <v>14059</v>
      </c>
      <c r="F6633" t="s">
        <v>2852</v>
      </c>
      <c r="G6633" t="s">
        <v>42</v>
      </c>
      <c r="H6633">
        <v>0</v>
      </c>
      <c r="I6633">
        <v>0</v>
      </c>
      <c r="J6633">
        <v>0</v>
      </c>
      <c r="K6633" t="s">
        <v>26484</v>
      </c>
    </row>
    <row r="6634" spans="1:11" x14ac:dyDescent="0.3">
      <c r="A6634" t="s">
        <v>26485</v>
      </c>
      <c r="B6634" t="s">
        <v>26486</v>
      </c>
      <c r="C6634" t="s">
        <v>466</v>
      </c>
      <c r="D6634" t="s">
        <v>26487</v>
      </c>
      <c r="E6634" t="s">
        <v>26488</v>
      </c>
      <c r="F6634" t="s">
        <v>16</v>
      </c>
      <c r="G6634" t="s">
        <v>19401</v>
      </c>
      <c r="H6634">
        <v>0</v>
      </c>
      <c r="I6634">
        <v>0</v>
      </c>
      <c r="J6634">
        <v>0</v>
      </c>
      <c r="K6634" t="s">
        <v>26489</v>
      </c>
    </row>
    <row r="6635" spans="1:11" x14ac:dyDescent="0.3">
      <c r="A6635" t="s">
        <v>26490</v>
      </c>
      <c r="B6635" t="s">
        <v>26491</v>
      </c>
      <c r="C6635" t="s">
        <v>13</v>
      </c>
      <c r="D6635" t="s">
        <v>26492</v>
      </c>
      <c r="E6635" t="s">
        <v>23964</v>
      </c>
      <c r="F6635" t="s">
        <v>16</v>
      </c>
      <c r="G6635" t="s">
        <v>787</v>
      </c>
      <c r="H6635">
        <v>0</v>
      </c>
      <c r="I6635">
        <v>0</v>
      </c>
      <c r="J6635">
        <v>0</v>
      </c>
      <c r="K6635" t="s">
        <v>26493</v>
      </c>
    </row>
    <row r="6636" spans="1:11" x14ac:dyDescent="0.3">
      <c r="A6636" t="s">
        <v>26494</v>
      </c>
      <c r="C6636" t="s">
        <v>20</v>
      </c>
      <c r="D6636" t="s">
        <v>26495</v>
      </c>
      <c r="E6636" t="s">
        <v>14059</v>
      </c>
      <c r="F6636" t="s">
        <v>2585</v>
      </c>
      <c r="G6636" t="s">
        <v>1162</v>
      </c>
      <c r="H6636">
        <v>0</v>
      </c>
      <c r="I6636">
        <v>0</v>
      </c>
      <c r="J6636">
        <v>0</v>
      </c>
      <c r="K6636" t="s">
        <v>26496</v>
      </c>
    </row>
    <row r="6637" spans="1:11" x14ac:dyDescent="0.3">
      <c r="A6637" t="s">
        <v>26497</v>
      </c>
      <c r="C6637" t="s">
        <v>27</v>
      </c>
      <c r="D6637" t="s">
        <v>26498</v>
      </c>
      <c r="E6637" t="s">
        <v>29</v>
      </c>
      <c r="F6637" t="s">
        <v>16</v>
      </c>
      <c r="G6637" t="s">
        <v>42</v>
      </c>
      <c r="H6637">
        <v>0</v>
      </c>
      <c r="I6637">
        <v>0</v>
      </c>
      <c r="J6637">
        <v>0</v>
      </c>
      <c r="K6637" t="s">
        <v>26499</v>
      </c>
    </row>
    <row r="6638" spans="1:11" x14ac:dyDescent="0.3">
      <c r="A6638" t="s">
        <v>26500</v>
      </c>
      <c r="B6638" t="s">
        <v>26501</v>
      </c>
      <c r="C6638" t="s">
        <v>466</v>
      </c>
      <c r="D6638" t="s">
        <v>26502</v>
      </c>
      <c r="E6638" t="s">
        <v>26488</v>
      </c>
      <c r="F6638" t="s">
        <v>16</v>
      </c>
      <c r="G6638" t="s">
        <v>6920</v>
      </c>
      <c r="H6638">
        <v>0</v>
      </c>
      <c r="I6638">
        <v>0</v>
      </c>
      <c r="J6638">
        <v>0</v>
      </c>
      <c r="K6638" t="s">
        <v>26503</v>
      </c>
    </row>
    <row r="6639" spans="1:11" x14ac:dyDescent="0.3">
      <c r="A6639" t="s">
        <v>26504</v>
      </c>
      <c r="B6639" t="s">
        <v>26505</v>
      </c>
      <c r="C6639" t="s">
        <v>466</v>
      </c>
      <c r="D6639" t="s">
        <v>26506</v>
      </c>
      <c r="E6639" t="s">
        <v>26488</v>
      </c>
      <c r="F6639" t="s">
        <v>16</v>
      </c>
      <c r="G6639" t="s">
        <v>23764</v>
      </c>
      <c r="H6639">
        <v>0</v>
      </c>
      <c r="I6639">
        <v>0</v>
      </c>
      <c r="J6639">
        <v>0</v>
      </c>
      <c r="K6639" t="s">
        <v>26507</v>
      </c>
    </row>
    <row r="6640" spans="1:11" x14ac:dyDescent="0.3">
      <c r="A6640" t="s">
        <v>26508</v>
      </c>
      <c r="B6640" t="s">
        <v>26509</v>
      </c>
      <c r="C6640" t="s">
        <v>20</v>
      </c>
      <c r="D6640" t="s">
        <v>26510</v>
      </c>
      <c r="E6640" t="s">
        <v>14059</v>
      </c>
      <c r="F6640" t="s">
        <v>6975</v>
      </c>
      <c r="G6640" t="s">
        <v>4165</v>
      </c>
      <c r="H6640">
        <v>0</v>
      </c>
      <c r="I6640">
        <v>0</v>
      </c>
      <c r="J6640">
        <v>0</v>
      </c>
      <c r="K6640" t="s">
        <v>26511</v>
      </c>
    </row>
    <row r="6641" spans="1:11" x14ac:dyDescent="0.3">
      <c r="A6641" t="s">
        <v>26512</v>
      </c>
      <c r="B6641" t="s">
        <v>26513</v>
      </c>
      <c r="C6641" t="s">
        <v>20</v>
      </c>
      <c r="D6641" t="s">
        <v>26514</v>
      </c>
      <c r="E6641" t="s">
        <v>14059</v>
      </c>
      <c r="F6641" t="s">
        <v>16</v>
      </c>
      <c r="G6641" t="s">
        <v>3987</v>
      </c>
      <c r="H6641">
        <v>0</v>
      </c>
      <c r="I6641">
        <v>0</v>
      </c>
      <c r="J6641">
        <v>0</v>
      </c>
      <c r="K6641" t="s">
        <v>26515</v>
      </c>
    </row>
    <row r="6642" spans="1:11" x14ac:dyDescent="0.3">
      <c r="A6642" t="s">
        <v>26516</v>
      </c>
      <c r="B6642" t="s">
        <v>26517</v>
      </c>
      <c r="C6642" t="s">
        <v>20</v>
      </c>
      <c r="D6642" t="s">
        <v>26518</v>
      </c>
      <c r="E6642" t="s">
        <v>14059</v>
      </c>
      <c r="F6642" t="s">
        <v>1232</v>
      </c>
      <c r="G6642" t="s">
        <v>42</v>
      </c>
      <c r="H6642">
        <v>0</v>
      </c>
      <c r="I6642">
        <v>0</v>
      </c>
      <c r="J6642">
        <v>0</v>
      </c>
      <c r="K6642" t="s">
        <v>26519</v>
      </c>
    </row>
    <row r="6643" spans="1:11" x14ac:dyDescent="0.3">
      <c r="A6643" t="s">
        <v>26520</v>
      </c>
      <c r="B6643" t="s">
        <v>26521</v>
      </c>
      <c r="C6643" t="s">
        <v>27</v>
      </c>
      <c r="D6643" t="s">
        <v>26522</v>
      </c>
      <c r="E6643" t="s">
        <v>1867</v>
      </c>
      <c r="F6643" t="s">
        <v>2892</v>
      </c>
      <c r="G6643" t="s">
        <v>42</v>
      </c>
      <c r="H6643">
        <v>0</v>
      </c>
      <c r="I6643">
        <v>0</v>
      </c>
      <c r="J6643">
        <v>0</v>
      </c>
      <c r="K6643" t="s">
        <v>26523</v>
      </c>
    </row>
    <row r="6644" spans="1:11" x14ac:dyDescent="0.3">
      <c r="A6644" t="s">
        <v>26524</v>
      </c>
      <c r="C6644" t="s">
        <v>20</v>
      </c>
      <c r="D6644" t="s">
        <v>26525</v>
      </c>
      <c r="E6644" t="s">
        <v>14059</v>
      </c>
      <c r="F6644" t="s">
        <v>4024</v>
      </c>
      <c r="G6644" t="s">
        <v>42</v>
      </c>
      <c r="H6644">
        <v>0</v>
      </c>
      <c r="I6644">
        <v>0</v>
      </c>
      <c r="J6644">
        <v>0</v>
      </c>
      <c r="K6644" t="s">
        <v>26526</v>
      </c>
    </row>
    <row r="6645" spans="1:11" x14ac:dyDescent="0.3">
      <c r="A6645" t="s">
        <v>26527</v>
      </c>
      <c r="B6645" t="s">
        <v>26528</v>
      </c>
      <c r="C6645" t="s">
        <v>20</v>
      </c>
      <c r="D6645" t="s">
        <v>26529</v>
      </c>
      <c r="E6645" t="s">
        <v>14059</v>
      </c>
      <c r="F6645" t="s">
        <v>3555</v>
      </c>
      <c r="G6645" t="s">
        <v>42</v>
      </c>
      <c r="H6645">
        <v>0</v>
      </c>
      <c r="I6645">
        <v>0</v>
      </c>
      <c r="J6645">
        <v>0</v>
      </c>
      <c r="K6645" t="s">
        <v>26530</v>
      </c>
    </row>
    <row r="6646" spans="1:11" x14ac:dyDescent="0.3">
      <c r="A6646" t="s">
        <v>26531</v>
      </c>
      <c r="B6646" t="s">
        <v>26532</v>
      </c>
      <c r="C6646" t="s">
        <v>20</v>
      </c>
      <c r="D6646" t="s">
        <v>26533</v>
      </c>
      <c r="E6646" t="s">
        <v>14059</v>
      </c>
      <c r="F6646" t="s">
        <v>10378</v>
      </c>
      <c r="G6646" t="s">
        <v>12342</v>
      </c>
      <c r="H6646">
        <v>0</v>
      </c>
      <c r="I6646">
        <v>0</v>
      </c>
      <c r="J6646">
        <v>0</v>
      </c>
      <c r="K6646" t="s">
        <v>26534</v>
      </c>
    </row>
    <row r="6647" spans="1:11" x14ac:dyDescent="0.3">
      <c r="A6647" t="s">
        <v>26535</v>
      </c>
      <c r="B6647" t="s">
        <v>26536</v>
      </c>
      <c r="C6647" t="s">
        <v>27</v>
      </c>
      <c r="D6647" t="s">
        <v>26537</v>
      </c>
      <c r="E6647" t="s">
        <v>1867</v>
      </c>
      <c r="F6647" t="s">
        <v>16</v>
      </c>
      <c r="G6647" t="s">
        <v>10138</v>
      </c>
      <c r="H6647">
        <v>0</v>
      </c>
      <c r="I6647">
        <v>0</v>
      </c>
      <c r="J6647">
        <v>0</v>
      </c>
      <c r="K6647" t="s">
        <v>26538</v>
      </c>
    </row>
    <row r="6648" spans="1:11" x14ac:dyDescent="0.3">
      <c r="A6648" t="s">
        <v>26539</v>
      </c>
      <c r="B6648" t="s">
        <v>26540</v>
      </c>
      <c r="C6648" t="s">
        <v>466</v>
      </c>
      <c r="D6648" t="s">
        <v>26541</v>
      </c>
      <c r="E6648" t="s">
        <v>26488</v>
      </c>
      <c r="F6648" t="s">
        <v>16</v>
      </c>
      <c r="G6648" t="s">
        <v>9279</v>
      </c>
      <c r="H6648">
        <v>0</v>
      </c>
      <c r="I6648">
        <v>0</v>
      </c>
      <c r="J6648">
        <v>0</v>
      </c>
      <c r="K6648" t="s">
        <v>26542</v>
      </c>
    </row>
    <row r="6649" spans="1:11" x14ac:dyDescent="0.3">
      <c r="A6649" t="s">
        <v>26543</v>
      </c>
      <c r="B6649" t="s">
        <v>26544</v>
      </c>
      <c r="C6649" t="s">
        <v>13</v>
      </c>
      <c r="D6649" t="s">
        <v>26545</v>
      </c>
      <c r="E6649" t="s">
        <v>23964</v>
      </c>
      <c r="F6649" t="s">
        <v>16</v>
      </c>
      <c r="G6649" t="s">
        <v>8098</v>
      </c>
      <c r="H6649">
        <v>0</v>
      </c>
      <c r="I6649">
        <v>0</v>
      </c>
      <c r="J6649">
        <v>0</v>
      </c>
      <c r="K6649" t="s">
        <v>26546</v>
      </c>
    </row>
    <row r="6650" spans="1:11" x14ac:dyDescent="0.3">
      <c r="A6650" t="s">
        <v>26547</v>
      </c>
      <c r="B6650" t="s">
        <v>26548</v>
      </c>
      <c r="C6650" t="s">
        <v>558</v>
      </c>
      <c r="D6650" t="s">
        <v>26549</v>
      </c>
      <c r="E6650" t="s">
        <v>754</v>
      </c>
      <c r="F6650" t="s">
        <v>16</v>
      </c>
      <c r="G6650" t="s">
        <v>603</v>
      </c>
      <c r="H6650">
        <v>0</v>
      </c>
      <c r="I6650">
        <v>0</v>
      </c>
      <c r="J6650">
        <v>0</v>
      </c>
      <c r="K6650" t="s">
        <v>26550</v>
      </c>
    </row>
    <row r="6651" spans="1:11" x14ac:dyDescent="0.3">
      <c r="A6651" t="s">
        <v>26551</v>
      </c>
      <c r="C6651" t="s">
        <v>466</v>
      </c>
      <c r="E6651" t="s">
        <v>26488</v>
      </c>
      <c r="F6651" t="s">
        <v>16</v>
      </c>
      <c r="G6651" t="s">
        <v>12174</v>
      </c>
      <c r="H6651">
        <v>0</v>
      </c>
      <c r="I6651">
        <v>0</v>
      </c>
      <c r="J6651">
        <v>0</v>
      </c>
      <c r="K6651" t="s">
        <v>26552</v>
      </c>
    </row>
    <row r="6652" spans="1:11" x14ac:dyDescent="0.3">
      <c r="A6652" t="s">
        <v>26553</v>
      </c>
      <c r="B6652" t="s">
        <v>26554</v>
      </c>
      <c r="C6652" t="s">
        <v>27</v>
      </c>
      <c r="D6652" t="s">
        <v>26555</v>
      </c>
      <c r="E6652" t="s">
        <v>1867</v>
      </c>
      <c r="F6652" t="s">
        <v>10378</v>
      </c>
      <c r="G6652" t="s">
        <v>42</v>
      </c>
      <c r="H6652">
        <v>0</v>
      </c>
      <c r="I6652">
        <v>0</v>
      </c>
      <c r="J6652">
        <v>0</v>
      </c>
      <c r="K6652" t="s">
        <v>26556</v>
      </c>
    </row>
    <row r="6653" spans="1:11" x14ac:dyDescent="0.3">
      <c r="A6653" t="s">
        <v>26557</v>
      </c>
      <c r="B6653" t="s">
        <v>26558</v>
      </c>
      <c r="C6653" t="s">
        <v>27</v>
      </c>
      <c r="D6653" t="s">
        <v>26559</v>
      </c>
      <c r="E6653" t="s">
        <v>1867</v>
      </c>
      <c r="F6653" t="s">
        <v>2665</v>
      </c>
      <c r="G6653" t="s">
        <v>42</v>
      </c>
      <c r="H6653">
        <v>0</v>
      </c>
      <c r="I6653">
        <v>0</v>
      </c>
      <c r="J6653">
        <v>0</v>
      </c>
      <c r="K6653" t="s">
        <v>26560</v>
      </c>
    </row>
    <row r="6654" spans="1:11" x14ac:dyDescent="0.3">
      <c r="A6654" t="s">
        <v>26561</v>
      </c>
      <c r="B6654" t="s">
        <v>26562</v>
      </c>
      <c r="C6654" t="s">
        <v>466</v>
      </c>
      <c r="D6654" t="s">
        <v>26563</v>
      </c>
      <c r="E6654" t="s">
        <v>26488</v>
      </c>
      <c r="F6654" t="s">
        <v>16</v>
      </c>
      <c r="G6654" t="s">
        <v>1639</v>
      </c>
      <c r="H6654">
        <v>0</v>
      </c>
      <c r="I6654">
        <v>0</v>
      </c>
      <c r="J6654">
        <v>0</v>
      </c>
      <c r="K6654" t="s">
        <v>26564</v>
      </c>
    </row>
    <row r="6655" spans="1:11" x14ac:dyDescent="0.3">
      <c r="A6655" t="s">
        <v>26565</v>
      </c>
      <c r="C6655" t="s">
        <v>466</v>
      </c>
      <c r="D6655" t="s">
        <v>26566</v>
      </c>
      <c r="E6655" t="s">
        <v>26488</v>
      </c>
      <c r="F6655" t="s">
        <v>16</v>
      </c>
      <c r="G6655" t="s">
        <v>42</v>
      </c>
      <c r="H6655">
        <v>0</v>
      </c>
      <c r="I6655">
        <v>0</v>
      </c>
      <c r="J6655">
        <v>0</v>
      </c>
      <c r="K6655" t="s">
        <v>26567</v>
      </c>
    </row>
    <row r="6656" spans="1:11" x14ac:dyDescent="0.3">
      <c r="A6656" t="s">
        <v>26568</v>
      </c>
      <c r="B6656" t="s">
        <v>26569</v>
      </c>
      <c r="C6656" t="s">
        <v>27</v>
      </c>
      <c r="D6656" t="s">
        <v>26570</v>
      </c>
      <c r="E6656" t="s">
        <v>1867</v>
      </c>
      <c r="F6656" t="s">
        <v>16</v>
      </c>
      <c r="G6656" t="s">
        <v>6088</v>
      </c>
      <c r="H6656">
        <v>0</v>
      </c>
      <c r="I6656">
        <v>0</v>
      </c>
      <c r="J6656">
        <v>0</v>
      </c>
      <c r="K6656" t="s">
        <v>26571</v>
      </c>
    </row>
    <row r="6657" spans="1:11" x14ac:dyDescent="0.3">
      <c r="A6657" t="s">
        <v>26572</v>
      </c>
      <c r="C6657" t="s">
        <v>13</v>
      </c>
      <c r="D6657" t="s">
        <v>26573</v>
      </c>
      <c r="E6657" t="s">
        <v>23964</v>
      </c>
      <c r="F6657" t="s">
        <v>3821</v>
      </c>
      <c r="G6657" t="s">
        <v>42</v>
      </c>
      <c r="H6657">
        <v>0</v>
      </c>
      <c r="I6657">
        <v>0</v>
      </c>
      <c r="J6657">
        <v>0</v>
      </c>
      <c r="K6657" t="s">
        <v>26574</v>
      </c>
    </row>
    <row r="6658" spans="1:11" x14ac:dyDescent="0.3">
      <c r="A6658" t="s">
        <v>26575</v>
      </c>
      <c r="B6658" t="s">
        <v>26576</v>
      </c>
      <c r="C6658" t="s">
        <v>20</v>
      </c>
      <c r="D6658" t="s">
        <v>26577</v>
      </c>
      <c r="E6658" t="s">
        <v>14059</v>
      </c>
      <c r="F6658" t="s">
        <v>16128</v>
      </c>
      <c r="G6658" t="s">
        <v>42</v>
      </c>
      <c r="H6658">
        <v>0</v>
      </c>
      <c r="I6658">
        <v>0</v>
      </c>
      <c r="J6658">
        <v>0</v>
      </c>
      <c r="K6658" t="s">
        <v>26578</v>
      </c>
    </row>
    <row r="6659" spans="1:11" x14ac:dyDescent="0.3">
      <c r="A6659" t="s">
        <v>26579</v>
      </c>
      <c r="B6659" t="s">
        <v>26580</v>
      </c>
      <c r="C6659" t="s">
        <v>13</v>
      </c>
      <c r="D6659" t="s">
        <v>26581</v>
      </c>
      <c r="E6659" t="s">
        <v>23964</v>
      </c>
      <c r="F6659" t="s">
        <v>16</v>
      </c>
      <c r="G6659" t="s">
        <v>25210</v>
      </c>
      <c r="H6659">
        <v>0</v>
      </c>
      <c r="I6659">
        <v>0</v>
      </c>
      <c r="J6659">
        <v>0</v>
      </c>
      <c r="K6659" t="s">
        <v>26582</v>
      </c>
    </row>
    <row r="6660" spans="1:11" x14ac:dyDescent="0.3">
      <c r="A6660" t="s">
        <v>26583</v>
      </c>
      <c r="B6660" t="s">
        <v>26584</v>
      </c>
      <c r="C6660" t="s">
        <v>20</v>
      </c>
      <c r="D6660" t="s">
        <v>26585</v>
      </c>
      <c r="E6660" t="s">
        <v>14059</v>
      </c>
      <c r="F6660" t="s">
        <v>4959</v>
      </c>
      <c r="G6660" t="s">
        <v>42</v>
      </c>
      <c r="H6660">
        <v>0</v>
      </c>
      <c r="I6660">
        <v>0</v>
      </c>
      <c r="J6660">
        <v>0</v>
      </c>
      <c r="K6660" t="s">
        <v>26586</v>
      </c>
    </row>
    <row r="6661" spans="1:11" x14ac:dyDescent="0.3">
      <c r="A6661" t="s">
        <v>26587</v>
      </c>
      <c r="B6661" t="s">
        <v>26588</v>
      </c>
      <c r="C6661" t="s">
        <v>147</v>
      </c>
      <c r="D6661" t="s">
        <v>26589</v>
      </c>
      <c r="E6661" t="s">
        <v>183</v>
      </c>
      <c r="F6661" t="s">
        <v>25950</v>
      </c>
      <c r="G6661" t="s">
        <v>42</v>
      </c>
      <c r="H6661">
        <v>0</v>
      </c>
      <c r="I6661">
        <v>0</v>
      </c>
      <c r="J6661">
        <v>0</v>
      </c>
      <c r="K6661" t="s">
        <v>26590</v>
      </c>
    </row>
    <row r="6662" spans="1:11" x14ac:dyDescent="0.3">
      <c r="A6662" t="s">
        <v>26591</v>
      </c>
      <c r="B6662" t="s">
        <v>26592</v>
      </c>
      <c r="C6662" t="s">
        <v>147</v>
      </c>
      <c r="D6662" t="s">
        <v>26593</v>
      </c>
      <c r="E6662" t="s">
        <v>183</v>
      </c>
      <c r="F6662" t="s">
        <v>2286</v>
      </c>
      <c r="G6662" t="s">
        <v>42</v>
      </c>
      <c r="H6662">
        <v>0</v>
      </c>
      <c r="I6662">
        <v>0</v>
      </c>
      <c r="J6662">
        <v>0</v>
      </c>
      <c r="K6662" t="s">
        <v>26594</v>
      </c>
    </row>
    <row r="6663" spans="1:11" x14ac:dyDescent="0.3">
      <c r="A6663" t="s">
        <v>26595</v>
      </c>
      <c r="B6663" t="s">
        <v>26596</v>
      </c>
      <c r="C6663" t="s">
        <v>147</v>
      </c>
      <c r="D6663" t="s">
        <v>26597</v>
      </c>
      <c r="E6663" t="s">
        <v>183</v>
      </c>
      <c r="F6663" t="s">
        <v>2835</v>
      </c>
      <c r="G6663" t="s">
        <v>42</v>
      </c>
      <c r="H6663">
        <v>0</v>
      </c>
      <c r="I6663">
        <v>0</v>
      </c>
      <c r="J6663">
        <v>0</v>
      </c>
      <c r="K6663" t="s">
        <v>26598</v>
      </c>
    </row>
    <row r="6664" spans="1:11" x14ac:dyDescent="0.3">
      <c r="A6664" t="s">
        <v>26599</v>
      </c>
      <c r="B6664" t="s">
        <v>26600</v>
      </c>
      <c r="C6664" t="s">
        <v>147</v>
      </c>
      <c r="D6664" t="s">
        <v>26601</v>
      </c>
      <c r="E6664" t="s">
        <v>183</v>
      </c>
      <c r="F6664" t="s">
        <v>3504</v>
      </c>
      <c r="G6664" t="s">
        <v>42</v>
      </c>
      <c r="H6664">
        <v>0</v>
      </c>
      <c r="I6664">
        <v>0</v>
      </c>
      <c r="J6664">
        <v>0</v>
      </c>
      <c r="K6664" t="s">
        <v>26602</v>
      </c>
    </row>
    <row r="6665" spans="1:11" x14ac:dyDescent="0.3">
      <c r="A6665" t="s">
        <v>26603</v>
      </c>
      <c r="B6665" t="s">
        <v>26604</v>
      </c>
      <c r="C6665" t="s">
        <v>147</v>
      </c>
      <c r="D6665" t="s">
        <v>26587</v>
      </c>
      <c r="E6665" t="s">
        <v>183</v>
      </c>
      <c r="F6665" t="s">
        <v>2770</v>
      </c>
      <c r="G6665" t="s">
        <v>42</v>
      </c>
      <c r="H6665">
        <v>0</v>
      </c>
      <c r="I6665">
        <v>0</v>
      </c>
      <c r="J6665">
        <v>0</v>
      </c>
      <c r="K6665" t="s">
        <v>26605</v>
      </c>
    </row>
    <row r="6666" spans="1:11" x14ac:dyDescent="0.3">
      <c r="A6666" t="s">
        <v>26606</v>
      </c>
      <c r="C6666" t="s">
        <v>147</v>
      </c>
      <c r="D6666" t="s">
        <v>26599</v>
      </c>
      <c r="E6666" t="s">
        <v>183</v>
      </c>
      <c r="F6666" t="s">
        <v>1947</v>
      </c>
      <c r="G6666" t="s">
        <v>42</v>
      </c>
      <c r="H6666">
        <v>0</v>
      </c>
      <c r="I6666">
        <v>0</v>
      </c>
      <c r="J6666">
        <v>0</v>
      </c>
      <c r="K6666" t="s">
        <v>26607</v>
      </c>
    </row>
    <row r="6667" spans="1:11" x14ac:dyDescent="0.3">
      <c r="A6667" t="s">
        <v>26608</v>
      </c>
      <c r="B6667" t="s">
        <v>26604</v>
      </c>
      <c r="C6667" t="s">
        <v>147</v>
      </c>
      <c r="D6667" t="s">
        <v>26603</v>
      </c>
      <c r="E6667" t="s">
        <v>183</v>
      </c>
      <c r="F6667" t="s">
        <v>4769</v>
      </c>
      <c r="G6667" t="s">
        <v>42</v>
      </c>
      <c r="H6667">
        <v>0</v>
      </c>
      <c r="I6667">
        <v>0</v>
      </c>
      <c r="J6667">
        <v>0</v>
      </c>
      <c r="K6667" t="s">
        <v>26609</v>
      </c>
    </row>
    <row r="6668" spans="1:11" x14ac:dyDescent="0.3">
      <c r="A6668" t="s">
        <v>26610</v>
      </c>
      <c r="B6668" t="s">
        <v>26611</v>
      </c>
      <c r="C6668" t="s">
        <v>147</v>
      </c>
      <c r="D6668" t="s">
        <v>26612</v>
      </c>
      <c r="E6668" t="s">
        <v>183</v>
      </c>
      <c r="F6668" t="s">
        <v>1638</v>
      </c>
      <c r="G6668" t="s">
        <v>42</v>
      </c>
      <c r="H6668">
        <v>0</v>
      </c>
      <c r="I6668">
        <v>0</v>
      </c>
      <c r="J6668">
        <v>0</v>
      </c>
      <c r="K6668" t="s">
        <v>26613</v>
      </c>
    </row>
    <row r="6669" spans="1:11" x14ac:dyDescent="0.3">
      <c r="A6669" t="s">
        <v>26614</v>
      </c>
      <c r="B6669" t="s">
        <v>26615</v>
      </c>
      <c r="C6669" t="s">
        <v>558</v>
      </c>
      <c r="D6669" t="s">
        <v>26616</v>
      </c>
      <c r="E6669" t="s">
        <v>560</v>
      </c>
      <c r="F6669" t="s">
        <v>16</v>
      </c>
      <c r="G6669" t="s">
        <v>20788</v>
      </c>
      <c r="H6669">
        <v>0</v>
      </c>
      <c r="I6669">
        <v>0</v>
      </c>
      <c r="J6669">
        <v>0</v>
      </c>
      <c r="K6669" t="s">
        <v>26617</v>
      </c>
    </row>
    <row r="6670" spans="1:11" x14ac:dyDescent="0.3">
      <c r="A6670" t="s">
        <v>26618</v>
      </c>
      <c r="B6670" t="s">
        <v>26619</v>
      </c>
      <c r="C6670" t="s">
        <v>20</v>
      </c>
      <c r="D6670" t="s">
        <v>26620</v>
      </c>
      <c r="E6670" t="s">
        <v>14059</v>
      </c>
      <c r="F6670" t="s">
        <v>6383</v>
      </c>
      <c r="G6670" t="s">
        <v>42</v>
      </c>
      <c r="H6670">
        <v>0</v>
      </c>
      <c r="I6670">
        <v>0</v>
      </c>
      <c r="J6670">
        <v>0</v>
      </c>
      <c r="K6670" t="s">
        <v>26621</v>
      </c>
    </row>
    <row r="6671" spans="1:11" x14ac:dyDescent="0.3">
      <c r="A6671" t="s">
        <v>26622</v>
      </c>
      <c r="B6671" t="s">
        <v>26623</v>
      </c>
      <c r="C6671" t="s">
        <v>27</v>
      </c>
      <c r="D6671" t="s">
        <v>26624</v>
      </c>
      <c r="E6671" t="s">
        <v>1867</v>
      </c>
      <c r="F6671" t="s">
        <v>16</v>
      </c>
      <c r="G6671" t="s">
        <v>4183</v>
      </c>
      <c r="H6671">
        <v>0</v>
      </c>
      <c r="I6671">
        <v>0</v>
      </c>
      <c r="J6671">
        <v>0</v>
      </c>
      <c r="K6671" t="s">
        <v>26625</v>
      </c>
    </row>
    <row r="6672" spans="1:11" x14ac:dyDescent="0.3">
      <c r="A6672" t="s">
        <v>26626</v>
      </c>
      <c r="B6672" t="s">
        <v>26627</v>
      </c>
      <c r="C6672" t="s">
        <v>147</v>
      </c>
      <c r="D6672" t="s">
        <v>26628</v>
      </c>
      <c r="E6672" t="s">
        <v>183</v>
      </c>
      <c r="F6672" t="s">
        <v>302</v>
      </c>
      <c r="G6672" t="s">
        <v>42</v>
      </c>
      <c r="H6672">
        <v>0</v>
      </c>
      <c r="I6672">
        <v>0</v>
      </c>
      <c r="J6672">
        <v>0</v>
      </c>
      <c r="K6672" t="s">
        <v>26629</v>
      </c>
    </row>
    <row r="6673" spans="1:11" x14ac:dyDescent="0.3">
      <c r="A6673" t="s">
        <v>26630</v>
      </c>
      <c r="B6673" t="s">
        <v>26631</v>
      </c>
      <c r="C6673" t="s">
        <v>13</v>
      </c>
      <c r="D6673" t="s">
        <v>26632</v>
      </c>
      <c r="E6673" t="s">
        <v>15</v>
      </c>
      <c r="F6673" t="s">
        <v>16</v>
      </c>
      <c r="G6673" t="s">
        <v>5547</v>
      </c>
      <c r="H6673">
        <v>0</v>
      </c>
      <c r="I6673">
        <v>0</v>
      </c>
      <c r="J6673">
        <v>0</v>
      </c>
      <c r="K6673" t="s">
        <v>26633</v>
      </c>
    </row>
    <row r="6674" spans="1:11" x14ac:dyDescent="0.3">
      <c r="A6674" t="s">
        <v>26634</v>
      </c>
      <c r="B6674" t="s">
        <v>26635</v>
      </c>
      <c r="C6674" t="s">
        <v>27</v>
      </c>
      <c r="D6674" t="s">
        <v>26636</v>
      </c>
      <c r="E6674" t="s">
        <v>1867</v>
      </c>
      <c r="F6674" t="s">
        <v>840</v>
      </c>
      <c r="G6674" t="s">
        <v>42</v>
      </c>
      <c r="H6674">
        <v>0</v>
      </c>
      <c r="I6674">
        <v>0</v>
      </c>
      <c r="J6674">
        <v>0</v>
      </c>
      <c r="K6674" t="s">
        <v>26637</v>
      </c>
    </row>
    <row r="6675" spans="1:11" x14ac:dyDescent="0.3">
      <c r="A6675" t="s">
        <v>26638</v>
      </c>
      <c r="B6675" t="s">
        <v>26639</v>
      </c>
      <c r="C6675" t="s">
        <v>20</v>
      </c>
      <c r="D6675" t="s">
        <v>26640</v>
      </c>
      <c r="E6675" t="s">
        <v>14059</v>
      </c>
      <c r="F6675" t="s">
        <v>16</v>
      </c>
      <c r="G6675" t="s">
        <v>22283</v>
      </c>
      <c r="H6675">
        <v>0</v>
      </c>
      <c r="I6675">
        <v>0</v>
      </c>
      <c r="J6675">
        <v>0</v>
      </c>
      <c r="K6675" t="s">
        <v>26641</v>
      </c>
    </row>
    <row r="6676" spans="1:11" x14ac:dyDescent="0.3">
      <c r="A6676" t="s">
        <v>26642</v>
      </c>
      <c r="B6676" t="s">
        <v>26643</v>
      </c>
      <c r="C6676" t="s">
        <v>13</v>
      </c>
      <c r="D6676" t="s">
        <v>26644</v>
      </c>
      <c r="E6676" t="s">
        <v>23964</v>
      </c>
      <c r="F6676" t="s">
        <v>16</v>
      </c>
      <c r="G6676" t="s">
        <v>7708</v>
      </c>
      <c r="H6676">
        <v>0</v>
      </c>
      <c r="I6676">
        <v>0</v>
      </c>
      <c r="J6676">
        <v>0</v>
      </c>
      <c r="K6676" t="s">
        <v>26645</v>
      </c>
    </row>
    <row r="6677" spans="1:11" x14ac:dyDescent="0.3">
      <c r="A6677" t="s">
        <v>26646</v>
      </c>
      <c r="B6677" t="s">
        <v>26647</v>
      </c>
      <c r="C6677" t="s">
        <v>13</v>
      </c>
      <c r="E6677" t="s">
        <v>23964</v>
      </c>
      <c r="F6677" t="s">
        <v>16</v>
      </c>
      <c r="G6677" t="s">
        <v>269</v>
      </c>
      <c r="H6677">
        <v>0</v>
      </c>
      <c r="I6677">
        <v>0</v>
      </c>
      <c r="J6677">
        <v>0</v>
      </c>
      <c r="K6677" t="s">
        <v>26648</v>
      </c>
    </row>
    <row r="6678" spans="1:11" x14ac:dyDescent="0.3">
      <c r="A6678" t="s">
        <v>26649</v>
      </c>
      <c r="B6678" t="s">
        <v>26650</v>
      </c>
      <c r="C6678" t="s">
        <v>13</v>
      </c>
      <c r="D6678" t="s">
        <v>26651</v>
      </c>
      <c r="E6678" t="s">
        <v>23964</v>
      </c>
      <c r="F6678" t="s">
        <v>16</v>
      </c>
      <c r="G6678" t="s">
        <v>3043</v>
      </c>
      <c r="H6678">
        <v>0</v>
      </c>
      <c r="I6678">
        <v>0</v>
      </c>
      <c r="J6678">
        <v>0</v>
      </c>
      <c r="K6678" t="s">
        <v>26652</v>
      </c>
    </row>
    <row r="6679" spans="1:11" x14ac:dyDescent="0.3">
      <c r="A6679" t="s">
        <v>26653</v>
      </c>
      <c r="B6679" t="s">
        <v>26654</v>
      </c>
      <c r="C6679" t="s">
        <v>13</v>
      </c>
      <c r="D6679" t="s">
        <v>26655</v>
      </c>
      <c r="E6679" t="s">
        <v>23964</v>
      </c>
      <c r="F6679" t="s">
        <v>16</v>
      </c>
      <c r="G6679" t="s">
        <v>3361</v>
      </c>
      <c r="H6679">
        <v>0</v>
      </c>
      <c r="I6679">
        <v>0</v>
      </c>
      <c r="J6679">
        <v>0</v>
      </c>
      <c r="K6679" t="s">
        <v>26656</v>
      </c>
    </row>
    <row r="6680" spans="1:11" x14ac:dyDescent="0.3">
      <c r="A6680" t="s">
        <v>26657</v>
      </c>
      <c r="B6680" t="s">
        <v>26658</v>
      </c>
      <c r="C6680" t="s">
        <v>20</v>
      </c>
      <c r="D6680" t="s">
        <v>26659</v>
      </c>
      <c r="E6680" t="s">
        <v>14059</v>
      </c>
      <c r="F6680" t="s">
        <v>6717</v>
      </c>
      <c r="G6680" t="s">
        <v>42</v>
      </c>
      <c r="H6680">
        <v>0</v>
      </c>
      <c r="I6680">
        <v>0</v>
      </c>
      <c r="J6680">
        <v>0</v>
      </c>
      <c r="K6680" t="s">
        <v>26660</v>
      </c>
    </row>
    <row r="6681" spans="1:11" x14ac:dyDescent="0.3">
      <c r="A6681" t="s">
        <v>26661</v>
      </c>
      <c r="B6681" t="s">
        <v>26662</v>
      </c>
      <c r="C6681" t="s">
        <v>20</v>
      </c>
      <c r="D6681" t="s">
        <v>26663</v>
      </c>
      <c r="E6681" t="s">
        <v>14059</v>
      </c>
      <c r="F6681" t="s">
        <v>160</v>
      </c>
      <c r="G6681" t="s">
        <v>42</v>
      </c>
      <c r="H6681">
        <v>0</v>
      </c>
      <c r="I6681">
        <v>0</v>
      </c>
      <c r="J6681">
        <v>0</v>
      </c>
      <c r="K6681" t="s">
        <v>26664</v>
      </c>
    </row>
    <row r="6682" spans="1:11" x14ac:dyDescent="0.3">
      <c r="A6682" t="s">
        <v>26665</v>
      </c>
      <c r="B6682" t="s">
        <v>26666</v>
      </c>
      <c r="C6682" t="s">
        <v>20</v>
      </c>
      <c r="D6682" t="s">
        <v>26667</v>
      </c>
      <c r="E6682" t="s">
        <v>14059</v>
      </c>
      <c r="F6682" t="s">
        <v>1845</v>
      </c>
      <c r="G6682" t="s">
        <v>42</v>
      </c>
      <c r="H6682">
        <v>0</v>
      </c>
      <c r="I6682">
        <v>0</v>
      </c>
      <c r="J6682">
        <v>0</v>
      </c>
      <c r="K6682" t="s">
        <v>26668</v>
      </c>
    </row>
    <row r="6683" spans="1:11" x14ac:dyDescent="0.3">
      <c r="A6683" t="s">
        <v>26669</v>
      </c>
      <c r="C6683" t="s">
        <v>27</v>
      </c>
      <c r="D6683" t="s">
        <v>26670</v>
      </c>
      <c r="E6683" t="s">
        <v>1867</v>
      </c>
      <c r="F6683" t="s">
        <v>16</v>
      </c>
      <c r="G6683" t="s">
        <v>5527</v>
      </c>
      <c r="H6683">
        <v>0</v>
      </c>
      <c r="I6683">
        <v>0</v>
      </c>
      <c r="J6683">
        <v>0</v>
      </c>
      <c r="K6683" t="s">
        <v>26671</v>
      </c>
    </row>
    <row r="6684" spans="1:11" x14ac:dyDescent="0.3">
      <c r="A6684" t="s">
        <v>26672</v>
      </c>
      <c r="B6684" t="s">
        <v>26673</v>
      </c>
      <c r="C6684" t="s">
        <v>558</v>
      </c>
      <c r="D6684" t="s">
        <v>26674</v>
      </c>
      <c r="E6684" t="s">
        <v>560</v>
      </c>
      <c r="F6684" t="s">
        <v>26675</v>
      </c>
      <c r="G6684" t="s">
        <v>42</v>
      </c>
      <c r="H6684">
        <v>0</v>
      </c>
      <c r="I6684">
        <v>0</v>
      </c>
      <c r="J6684">
        <v>0</v>
      </c>
      <c r="K6684" t="s">
        <v>26676</v>
      </c>
    </row>
    <row r="6685" spans="1:11" x14ac:dyDescent="0.3">
      <c r="A6685" t="s">
        <v>26677</v>
      </c>
      <c r="B6685" t="s">
        <v>26678</v>
      </c>
      <c r="C6685" t="s">
        <v>27</v>
      </c>
      <c r="D6685" t="s">
        <v>26679</v>
      </c>
      <c r="E6685" t="s">
        <v>1867</v>
      </c>
      <c r="F6685" t="s">
        <v>16</v>
      </c>
      <c r="G6685" t="s">
        <v>13712</v>
      </c>
      <c r="H6685">
        <v>0</v>
      </c>
      <c r="I6685">
        <v>0</v>
      </c>
      <c r="J6685">
        <v>0</v>
      </c>
      <c r="K6685" t="s">
        <v>26680</v>
      </c>
    </row>
    <row r="6686" spans="1:11" x14ac:dyDescent="0.3">
      <c r="A6686" t="s">
        <v>26681</v>
      </c>
      <c r="B6686" t="s">
        <v>22942</v>
      </c>
      <c r="C6686" t="s">
        <v>558</v>
      </c>
      <c r="D6686" t="s">
        <v>26682</v>
      </c>
      <c r="E6686" t="s">
        <v>1462</v>
      </c>
      <c r="F6686" t="s">
        <v>16</v>
      </c>
      <c r="G6686" t="s">
        <v>107</v>
      </c>
      <c r="H6686">
        <v>0</v>
      </c>
      <c r="I6686">
        <v>0</v>
      </c>
      <c r="J6686">
        <v>0</v>
      </c>
      <c r="K6686" t="s">
        <v>26683</v>
      </c>
    </row>
    <row r="6687" spans="1:11" x14ac:dyDescent="0.3">
      <c r="A6687" t="s">
        <v>26684</v>
      </c>
      <c r="B6687" t="s">
        <v>26685</v>
      </c>
      <c r="C6687" t="s">
        <v>558</v>
      </c>
      <c r="D6687" t="s">
        <v>26686</v>
      </c>
      <c r="E6687" t="s">
        <v>895</v>
      </c>
      <c r="F6687" t="s">
        <v>16</v>
      </c>
      <c r="G6687" t="s">
        <v>4943</v>
      </c>
      <c r="H6687">
        <v>0</v>
      </c>
      <c r="I6687">
        <v>0</v>
      </c>
      <c r="J6687">
        <v>0</v>
      </c>
      <c r="K6687" t="s">
        <v>26687</v>
      </c>
    </row>
    <row r="6688" spans="1:11" x14ac:dyDescent="0.3">
      <c r="A6688" t="s">
        <v>26688</v>
      </c>
      <c r="B6688" t="s">
        <v>26689</v>
      </c>
      <c r="C6688" t="s">
        <v>558</v>
      </c>
      <c r="D6688" t="s">
        <v>26690</v>
      </c>
      <c r="E6688" t="s">
        <v>19698</v>
      </c>
      <c r="F6688" t="s">
        <v>16</v>
      </c>
      <c r="G6688" t="s">
        <v>26691</v>
      </c>
      <c r="H6688">
        <v>0</v>
      </c>
      <c r="I6688">
        <v>0</v>
      </c>
      <c r="J6688">
        <v>0</v>
      </c>
      <c r="K6688" t="s">
        <v>26692</v>
      </c>
    </row>
    <row r="6689" spans="1:11" x14ac:dyDescent="0.3">
      <c r="A6689" t="s">
        <v>26693</v>
      </c>
      <c r="B6689" t="s">
        <v>26694</v>
      </c>
      <c r="C6689" t="s">
        <v>558</v>
      </c>
      <c r="D6689" t="s">
        <v>26695</v>
      </c>
      <c r="E6689" t="s">
        <v>19698</v>
      </c>
      <c r="F6689" t="s">
        <v>16</v>
      </c>
      <c r="G6689" t="s">
        <v>26696</v>
      </c>
      <c r="H6689">
        <v>0</v>
      </c>
      <c r="I6689">
        <v>0</v>
      </c>
      <c r="J6689">
        <v>0</v>
      </c>
      <c r="K6689" t="s">
        <v>26697</v>
      </c>
    </row>
    <row r="6690" spans="1:11" x14ac:dyDescent="0.3">
      <c r="A6690" t="s">
        <v>26698</v>
      </c>
      <c r="B6690" t="s">
        <v>26699</v>
      </c>
      <c r="C6690" t="s">
        <v>27</v>
      </c>
      <c r="D6690" t="s">
        <v>26700</v>
      </c>
      <c r="E6690" t="s">
        <v>29</v>
      </c>
      <c r="F6690" t="s">
        <v>41</v>
      </c>
      <c r="G6690" t="s">
        <v>42</v>
      </c>
      <c r="H6690">
        <v>0</v>
      </c>
      <c r="I6690">
        <v>0</v>
      </c>
      <c r="J6690">
        <v>0</v>
      </c>
      <c r="K6690" t="s">
        <v>26701</v>
      </c>
    </row>
    <row r="6691" spans="1:11" x14ac:dyDescent="0.3">
      <c r="A6691" t="s">
        <v>26702</v>
      </c>
      <c r="B6691" t="s">
        <v>26703</v>
      </c>
      <c r="C6691" t="s">
        <v>558</v>
      </c>
      <c r="D6691" t="s">
        <v>26704</v>
      </c>
      <c r="E6691" t="s">
        <v>895</v>
      </c>
      <c r="F6691" t="s">
        <v>16</v>
      </c>
      <c r="G6691" t="s">
        <v>15333</v>
      </c>
      <c r="H6691">
        <v>0</v>
      </c>
      <c r="I6691">
        <v>0</v>
      </c>
      <c r="J6691">
        <v>0</v>
      </c>
      <c r="K6691" t="s">
        <v>26705</v>
      </c>
    </row>
    <row r="6692" spans="1:11" x14ac:dyDescent="0.3">
      <c r="A6692" t="s">
        <v>26706</v>
      </c>
      <c r="B6692" t="s">
        <v>26707</v>
      </c>
      <c r="C6692" t="s">
        <v>20</v>
      </c>
      <c r="D6692" t="s">
        <v>26708</v>
      </c>
      <c r="E6692" t="s">
        <v>14059</v>
      </c>
      <c r="F6692" t="s">
        <v>326</v>
      </c>
      <c r="G6692" t="s">
        <v>42</v>
      </c>
      <c r="H6692">
        <v>0</v>
      </c>
      <c r="I6692">
        <v>0</v>
      </c>
      <c r="J6692">
        <v>0</v>
      </c>
      <c r="K6692" t="s">
        <v>26709</v>
      </c>
    </row>
    <row r="6693" spans="1:11" x14ac:dyDescent="0.3">
      <c r="A6693" t="s">
        <v>26710</v>
      </c>
      <c r="B6693" t="s">
        <v>26711</v>
      </c>
      <c r="C6693" t="s">
        <v>27</v>
      </c>
      <c r="D6693" t="s">
        <v>26712</v>
      </c>
      <c r="E6693" t="s">
        <v>1867</v>
      </c>
      <c r="F6693" t="s">
        <v>10052</v>
      </c>
      <c r="G6693" t="s">
        <v>42</v>
      </c>
      <c r="H6693">
        <v>0</v>
      </c>
      <c r="I6693">
        <v>0</v>
      </c>
      <c r="J6693">
        <v>0</v>
      </c>
      <c r="K6693" t="s">
        <v>26713</v>
      </c>
    </row>
    <row r="6694" spans="1:11" x14ac:dyDescent="0.3">
      <c r="A6694" t="s">
        <v>26714</v>
      </c>
      <c r="B6694" t="s">
        <v>26715</v>
      </c>
      <c r="C6694" t="s">
        <v>27</v>
      </c>
      <c r="D6694" t="s">
        <v>26716</v>
      </c>
      <c r="E6694" t="s">
        <v>1867</v>
      </c>
      <c r="F6694" t="s">
        <v>5760</v>
      </c>
      <c r="G6694" t="s">
        <v>42</v>
      </c>
      <c r="H6694">
        <v>0</v>
      </c>
      <c r="I6694">
        <v>0</v>
      </c>
      <c r="J6694">
        <v>0</v>
      </c>
      <c r="K6694" t="s">
        <v>26717</v>
      </c>
    </row>
    <row r="6695" spans="1:11" x14ac:dyDescent="0.3">
      <c r="A6695" t="s">
        <v>26718</v>
      </c>
      <c r="B6695" t="s">
        <v>26719</v>
      </c>
      <c r="C6695" t="s">
        <v>27</v>
      </c>
      <c r="D6695" t="s">
        <v>26720</v>
      </c>
      <c r="E6695" t="s">
        <v>1867</v>
      </c>
      <c r="F6695" t="s">
        <v>5898</v>
      </c>
      <c r="G6695" t="s">
        <v>42</v>
      </c>
      <c r="H6695">
        <v>0</v>
      </c>
      <c r="I6695">
        <v>0</v>
      </c>
      <c r="J6695">
        <v>0</v>
      </c>
      <c r="K6695" t="s">
        <v>26721</v>
      </c>
    </row>
    <row r="6696" spans="1:11" x14ac:dyDescent="0.3">
      <c r="A6696" t="s">
        <v>26722</v>
      </c>
      <c r="B6696" t="s">
        <v>26723</v>
      </c>
      <c r="C6696" t="s">
        <v>558</v>
      </c>
      <c r="D6696" t="s">
        <v>26724</v>
      </c>
      <c r="E6696" t="s">
        <v>560</v>
      </c>
      <c r="F6696" t="s">
        <v>16</v>
      </c>
      <c r="G6696" t="s">
        <v>3413</v>
      </c>
      <c r="H6696">
        <v>0</v>
      </c>
      <c r="I6696">
        <v>0</v>
      </c>
      <c r="J6696">
        <v>0</v>
      </c>
      <c r="K6696" t="s">
        <v>26725</v>
      </c>
    </row>
    <row r="6697" spans="1:11" x14ac:dyDescent="0.3">
      <c r="A6697" t="s">
        <v>26726</v>
      </c>
      <c r="B6697" t="s">
        <v>26727</v>
      </c>
      <c r="C6697" t="s">
        <v>558</v>
      </c>
      <c r="D6697" t="s">
        <v>26728</v>
      </c>
      <c r="E6697" t="s">
        <v>560</v>
      </c>
      <c r="F6697" t="s">
        <v>16</v>
      </c>
      <c r="G6697" t="s">
        <v>5387</v>
      </c>
      <c r="H6697">
        <v>0</v>
      </c>
      <c r="I6697">
        <v>0</v>
      </c>
      <c r="J6697">
        <v>0</v>
      </c>
      <c r="K6697" t="s">
        <v>26729</v>
      </c>
    </row>
    <row r="6698" spans="1:11" x14ac:dyDescent="0.3">
      <c r="A6698" t="s">
        <v>26730</v>
      </c>
      <c r="B6698" t="s">
        <v>26731</v>
      </c>
      <c r="C6698" t="s">
        <v>13</v>
      </c>
      <c r="D6698" t="s">
        <v>26732</v>
      </c>
      <c r="E6698" t="s">
        <v>23964</v>
      </c>
      <c r="F6698" t="s">
        <v>16</v>
      </c>
      <c r="G6698" t="s">
        <v>6088</v>
      </c>
      <c r="H6698">
        <v>0</v>
      </c>
      <c r="I6698">
        <v>0</v>
      </c>
      <c r="J6698">
        <v>0</v>
      </c>
      <c r="K6698" t="s">
        <v>26733</v>
      </c>
    </row>
    <row r="6699" spans="1:11" x14ac:dyDescent="0.3">
      <c r="A6699" t="s">
        <v>26734</v>
      </c>
      <c r="B6699" t="s">
        <v>465</v>
      </c>
      <c r="C6699" t="s">
        <v>466</v>
      </c>
      <c r="D6699" t="s">
        <v>26735</v>
      </c>
      <c r="E6699" t="s">
        <v>26488</v>
      </c>
      <c r="F6699" t="s">
        <v>16</v>
      </c>
      <c r="G6699" t="s">
        <v>26736</v>
      </c>
      <c r="H6699">
        <v>0</v>
      </c>
      <c r="I6699">
        <v>0</v>
      </c>
      <c r="J6699">
        <v>0</v>
      </c>
      <c r="K6699" t="s">
        <v>26737</v>
      </c>
    </row>
    <row r="6700" spans="1:11" x14ac:dyDescent="0.3">
      <c r="A6700" t="s">
        <v>26738</v>
      </c>
      <c r="B6700" t="s">
        <v>26739</v>
      </c>
      <c r="C6700" t="s">
        <v>147</v>
      </c>
      <c r="D6700" t="s">
        <v>26740</v>
      </c>
      <c r="E6700" t="s">
        <v>4768</v>
      </c>
      <c r="F6700" t="s">
        <v>11292</v>
      </c>
      <c r="G6700" t="s">
        <v>42</v>
      </c>
      <c r="H6700">
        <v>0</v>
      </c>
      <c r="I6700">
        <v>0</v>
      </c>
      <c r="J6700">
        <v>0</v>
      </c>
      <c r="K6700" t="s">
        <v>26741</v>
      </c>
    </row>
    <row r="6701" spans="1:11" x14ac:dyDescent="0.3">
      <c r="A6701" t="s">
        <v>26742</v>
      </c>
      <c r="B6701" t="s">
        <v>26743</v>
      </c>
      <c r="C6701" t="s">
        <v>558</v>
      </c>
      <c r="D6701" t="s">
        <v>26744</v>
      </c>
      <c r="E6701" t="s">
        <v>560</v>
      </c>
      <c r="F6701" t="s">
        <v>16</v>
      </c>
      <c r="G6701" t="s">
        <v>5120</v>
      </c>
      <c r="H6701">
        <v>0</v>
      </c>
      <c r="I6701">
        <v>0</v>
      </c>
      <c r="J6701">
        <v>0</v>
      </c>
      <c r="K6701" t="s">
        <v>26745</v>
      </c>
    </row>
    <row r="6702" spans="1:11" x14ac:dyDescent="0.3">
      <c r="A6702" t="s">
        <v>26746</v>
      </c>
      <c r="C6702" t="s">
        <v>558</v>
      </c>
      <c r="D6702" t="s">
        <v>26747</v>
      </c>
      <c r="E6702" t="s">
        <v>560</v>
      </c>
      <c r="F6702" t="s">
        <v>16</v>
      </c>
      <c r="G6702" t="s">
        <v>42</v>
      </c>
      <c r="H6702">
        <v>0</v>
      </c>
      <c r="I6702">
        <v>0</v>
      </c>
      <c r="J6702">
        <v>0</v>
      </c>
      <c r="K6702" t="s">
        <v>26748</v>
      </c>
    </row>
    <row r="6703" spans="1:11" x14ac:dyDescent="0.3">
      <c r="A6703" t="s">
        <v>26749</v>
      </c>
      <c r="B6703" t="s">
        <v>26750</v>
      </c>
      <c r="C6703" t="s">
        <v>558</v>
      </c>
      <c r="D6703" t="s">
        <v>26751</v>
      </c>
      <c r="E6703" t="s">
        <v>560</v>
      </c>
      <c r="F6703" t="s">
        <v>16</v>
      </c>
      <c r="G6703" t="s">
        <v>15809</v>
      </c>
      <c r="H6703">
        <v>0</v>
      </c>
      <c r="I6703">
        <v>0</v>
      </c>
      <c r="J6703">
        <v>0</v>
      </c>
      <c r="K6703" t="s">
        <v>26752</v>
      </c>
    </row>
    <row r="6704" spans="1:11" x14ac:dyDescent="0.3">
      <c r="A6704" t="s">
        <v>26753</v>
      </c>
      <c r="B6704" t="s">
        <v>26754</v>
      </c>
      <c r="C6704" t="s">
        <v>558</v>
      </c>
      <c r="D6704" t="s">
        <v>26755</v>
      </c>
      <c r="E6704" t="s">
        <v>1462</v>
      </c>
      <c r="F6704" t="s">
        <v>16</v>
      </c>
      <c r="G6704" t="s">
        <v>4671</v>
      </c>
      <c r="H6704">
        <v>0</v>
      </c>
      <c r="I6704">
        <v>0</v>
      </c>
      <c r="J6704">
        <v>0</v>
      </c>
      <c r="K6704" t="s">
        <v>26756</v>
      </c>
    </row>
    <row r="6705" spans="1:11" x14ac:dyDescent="0.3">
      <c r="A6705" t="s">
        <v>26757</v>
      </c>
      <c r="B6705" t="s">
        <v>26758</v>
      </c>
      <c r="C6705" t="s">
        <v>27</v>
      </c>
      <c r="D6705" t="s">
        <v>26759</v>
      </c>
      <c r="E6705" t="s">
        <v>1867</v>
      </c>
      <c r="F6705" t="s">
        <v>14508</v>
      </c>
      <c r="G6705" t="s">
        <v>20363</v>
      </c>
      <c r="H6705">
        <v>0</v>
      </c>
      <c r="I6705">
        <v>0</v>
      </c>
      <c r="J6705">
        <v>0</v>
      </c>
      <c r="K6705" t="s">
        <v>26760</v>
      </c>
    </row>
    <row r="6706" spans="1:11" x14ac:dyDescent="0.3">
      <c r="A6706" t="s">
        <v>26761</v>
      </c>
      <c r="B6706" t="s">
        <v>26762</v>
      </c>
      <c r="C6706" t="s">
        <v>20</v>
      </c>
      <c r="D6706" t="s">
        <v>26763</v>
      </c>
      <c r="E6706" t="s">
        <v>14059</v>
      </c>
      <c r="F6706" t="s">
        <v>3296</v>
      </c>
      <c r="G6706" t="s">
        <v>42</v>
      </c>
      <c r="H6706">
        <v>0</v>
      </c>
      <c r="I6706">
        <v>0</v>
      </c>
      <c r="J6706">
        <v>0</v>
      </c>
      <c r="K6706" t="s">
        <v>26764</v>
      </c>
    </row>
    <row r="6707" spans="1:11" x14ac:dyDescent="0.3">
      <c r="A6707" t="s">
        <v>26765</v>
      </c>
      <c r="B6707" t="s">
        <v>26766</v>
      </c>
      <c r="C6707" t="s">
        <v>20</v>
      </c>
      <c r="D6707" t="s">
        <v>26767</v>
      </c>
      <c r="E6707" t="s">
        <v>14059</v>
      </c>
      <c r="F6707" t="s">
        <v>3412</v>
      </c>
      <c r="G6707" t="s">
        <v>42</v>
      </c>
      <c r="H6707">
        <v>0</v>
      </c>
      <c r="I6707">
        <v>0</v>
      </c>
      <c r="J6707">
        <v>0</v>
      </c>
      <c r="K6707" t="s">
        <v>26768</v>
      </c>
    </row>
    <row r="6708" spans="1:11" x14ac:dyDescent="0.3">
      <c r="A6708" t="s">
        <v>26769</v>
      </c>
      <c r="B6708" t="s">
        <v>26770</v>
      </c>
      <c r="C6708" t="s">
        <v>13</v>
      </c>
      <c r="D6708" t="s">
        <v>26771</v>
      </c>
      <c r="E6708" t="s">
        <v>23964</v>
      </c>
      <c r="F6708" t="s">
        <v>2795</v>
      </c>
      <c r="G6708" t="s">
        <v>42</v>
      </c>
      <c r="H6708">
        <v>0</v>
      </c>
      <c r="I6708">
        <v>0</v>
      </c>
      <c r="J6708">
        <v>0</v>
      </c>
      <c r="K6708" t="s">
        <v>26772</v>
      </c>
    </row>
    <row r="6709" spans="1:11" x14ac:dyDescent="0.3">
      <c r="A6709" t="s">
        <v>26773</v>
      </c>
      <c r="B6709" t="s">
        <v>26774</v>
      </c>
      <c r="C6709" t="s">
        <v>147</v>
      </c>
      <c r="D6709" t="s">
        <v>26775</v>
      </c>
      <c r="E6709" t="s">
        <v>4768</v>
      </c>
      <c r="F6709" t="s">
        <v>955</v>
      </c>
      <c r="G6709" t="s">
        <v>42</v>
      </c>
      <c r="H6709">
        <v>0</v>
      </c>
      <c r="I6709">
        <v>0</v>
      </c>
      <c r="J6709">
        <v>0</v>
      </c>
      <c r="K6709" t="s">
        <v>26776</v>
      </c>
    </row>
    <row r="6710" spans="1:11" x14ac:dyDescent="0.3">
      <c r="A6710" t="s">
        <v>26777</v>
      </c>
      <c r="B6710" t="s">
        <v>26778</v>
      </c>
      <c r="C6710" t="s">
        <v>27</v>
      </c>
      <c r="D6710" t="s">
        <v>26779</v>
      </c>
      <c r="E6710" t="s">
        <v>1867</v>
      </c>
      <c r="F6710" t="s">
        <v>1835</v>
      </c>
      <c r="G6710" t="s">
        <v>42</v>
      </c>
      <c r="H6710">
        <v>0</v>
      </c>
      <c r="I6710">
        <v>0</v>
      </c>
      <c r="J6710">
        <v>0</v>
      </c>
      <c r="K6710" t="s">
        <v>26780</v>
      </c>
    </row>
    <row r="6711" spans="1:11" x14ac:dyDescent="0.3">
      <c r="A6711" t="s">
        <v>26781</v>
      </c>
      <c r="B6711" t="s">
        <v>26782</v>
      </c>
      <c r="C6711" t="s">
        <v>20</v>
      </c>
      <c r="D6711" t="s">
        <v>26783</v>
      </c>
      <c r="E6711" t="s">
        <v>14059</v>
      </c>
      <c r="F6711" t="s">
        <v>4696</v>
      </c>
      <c r="G6711" t="s">
        <v>42</v>
      </c>
      <c r="H6711">
        <v>0</v>
      </c>
      <c r="I6711">
        <v>0</v>
      </c>
      <c r="J6711">
        <v>0</v>
      </c>
      <c r="K6711" t="s">
        <v>26784</v>
      </c>
    </row>
    <row r="6712" spans="1:11" x14ac:dyDescent="0.3">
      <c r="A6712" t="s">
        <v>26785</v>
      </c>
      <c r="B6712" t="s">
        <v>26786</v>
      </c>
      <c r="C6712" t="s">
        <v>20</v>
      </c>
      <c r="D6712" t="s">
        <v>26787</v>
      </c>
      <c r="E6712" t="s">
        <v>14059</v>
      </c>
      <c r="F6712" t="s">
        <v>2144</v>
      </c>
      <c r="G6712" t="s">
        <v>529</v>
      </c>
      <c r="H6712">
        <v>0</v>
      </c>
      <c r="I6712">
        <v>0</v>
      </c>
      <c r="J6712">
        <v>1</v>
      </c>
      <c r="K6712" t="s">
        <v>26788</v>
      </c>
    </row>
    <row r="6713" spans="1:11" x14ac:dyDescent="0.3">
      <c r="A6713" t="s">
        <v>26789</v>
      </c>
      <c r="B6713" t="s">
        <v>26790</v>
      </c>
      <c r="C6713" t="s">
        <v>466</v>
      </c>
      <c r="D6713" t="s">
        <v>26791</v>
      </c>
      <c r="E6713" t="s">
        <v>26488</v>
      </c>
      <c r="F6713" t="s">
        <v>16</v>
      </c>
      <c r="G6713" t="s">
        <v>2623</v>
      </c>
      <c r="H6713">
        <v>0</v>
      </c>
      <c r="I6713">
        <v>0</v>
      </c>
      <c r="J6713">
        <v>0</v>
      </c>
      <c r="K6713" t="s">
        <v>26792</v>
      </c>
    </row>
    <row r="6714" spans="1:11" x14ac:dyDescent="0.3">
      <c r="A6714" t="s">
        <v>26793</v>
      </c>
      <c r="B6714" t="s">
        <v>26794</v>
      </c>
      <c r="C6714" t="s">
        <v>558</v>
      </c>
      <c r="D6714" t="s">
        <v>26795</v>
      </c>
      <c r="E6714" t="s">
        <v>754</v>
      </c>
      <c r="F6714" t="s">
        <v>16</v>
      </c>
      <c r="G6714" t="s">
        <v>4731</v>
      </c>
      <c r="H6714">
        <v>0</v>
      </c>
      <c r="I6714">
        <v>0</v>
      </c>
      <c r="J6714">
        <v>0</v>
      </c>
      <c r="K6714" t="s">
        <v>26796</v>
      </c>
    </row>
    <row r="6715" spans="1:11" x14ac:dyDescent="0.3">
      <c r="A6715" t="s">
        <v>26797</v>
      </c>
      <c r="B6715" t="s">
        <v>26798</v>
      </c>
      <c r="C6715" t="s">
        <v>558</v>
      </c>
      <c r="D6715" t="s">
        <v>26799</v>
      </c>
      <c r="E6715" t="s">
        <v>630</v>
      </c>
      <c r="F6715" t="s">
        <v>3412</v>
      </c>
      <c r="G6715" t="s">
        <v>6487</v>
      </c>
      <c r="H6715">
        <v>0</v>
      </c>
      <c r="I6715">
        <v>0</v>
      </c>
      <c r="J6715">
        <v>0</v>
      </c>
      <c r="K6715" t="s">
        <v>26800</v>
      </c>
    </row>
    <row r="6716" spans="1:11" x14ac:dyDescent="0.3">
      <c r="A6716" t="s">
        <v>26801</v>
      </c>
      <c r="B6716" t="s">
        <v>26802</v>
      </c>
      <c r="C6716" t="s">
        <v>20</v>
      </c>
      <c r="D6716" t="s">
        <v>26803</v>
      </c>
      <c r="E6716" t="s">
        <v>14059</v>
      </c>
      <c r="F6716" t="s">
        <v>16</v>
      </c>
      <c r="G6716" t="s">
        <v>1899</v>
      </c>
      <c r="H6716">
        <v>0</v>
      </c>
      <c r="I6716">
        <v>0</v>
      </c>
      <c r="J6716">
        <v>0</v>
      </c>
      <c r="K6716" t="s">
        <v>26804</v>
      </c>
    </row>
    <row r="6717" spans="1:11" x14ac:dyDescent="0.3">
      <c r="A6717" t="s">
        <v>26805</v>
      </c>
      <c r="B6717" t="s">
        <v>26806</v>
      </c>
      <c r="C6717" t="s">
        <v>20</v>
      </c>
      <c r="D6717" t="s">
        <v>26807</v>
      </c>
      <c r="E6717" t="s">
        <v>14059</v>
      </c>
      <c r="F6717" t="s">
        <v>16</v>
      </c>
      <c r="G6717" t="s">
        <v>269</v>
      </c>
      <c r="H6717">
        <v>0</v>
      </c>
      <c r="I6717">
        <v>0</v>
      </c>
      <c r="J6717">
        <v>0</v>
      </c>
      <c r="K6717" t="s">
        <v>26808</v>
      </c>
    </row>
    <row r="6718" spans="1:11" x14ac:dyDescent="0.3">
      <c r="A6718" t="s">
        <v>26809</v>
      </c>
      <c r="B6718" t="s">
        <v>26810</v>
      </c>
      <c r="C6718" t="s">
        <v>466</v>
      </c>
      <c r="D6718" t="s">
        <v>26811</v>
      </c>
      <c r="E6718" t="s">
        <v>26488</v>
      </c>
      <c r="F6718" t="s">
        <v>16</v>
      </c>
      <c r="G6718" t="s">
        <v>756</v>
      </c>
      <c r="H6718">
        <v>0</v>
      </c>
      <c r="I6718">
        <v>0</v>
      </c>
      <c r="J6718">
        <v>0</v>
      </c>
      <c r="K6718" t="s">
        <v>26812</v>
      </c>
    </row>
    <row r="6719" spans="1:11" x14ac:dyDescent="0.3">
      <c r="A6719" t="s">
        <v>26813</v>
      </c>
      <c r="B6719" t="s">
        <v>26814</v>
      </c>
      <c r="C6719" t="s">
        <v>558</v>
      </c>
      <c r="D6719" t="s">
        <v>26815</v>
      </c>
      <c r="E6719" t="s">
        <v>895</v>
      </c>
      <c r="F6719" t="s">
        <v>16</v>
      </c>
      <c r="G6719" t="s">
        <v>1463</v>
      </c>
      <c r="H6719">
        <v>0</v>
      </c>
      <c r="I6719">
        <v>0</v>
      </c>
      <c r="J6719">
        <v>0</v>
      </c>
      <c r="K6719" t="s">
        <v>26816</v>
      </c>
    </row>
    <row r="6720" spans="1:11" x14ac:dyDescent="0.3">
      <c r="A6720" t="s">
        <v>26817</v>
      </c>
      <c r="B6720" t="s">
        <v>26818</v>
      </c>
      <c r="C6720" t="s">
        <v>558</v>
      </c>
      <c r="D6720" t="s">
        <v>26819</v>
      </c>
      <c r="E6720" t="s">
        <v>754</v>
      </c>
      <c r="F6720" t="s">
        <v>16</v>
      </c>
      <c r="G6720" t="s">
        <v>9640</v>
      </c>
      <c r="H6720">
        <v>0</v>
      </c>
      <c r="I6720">
        <v>0</v>
      </c>
      <c r="J6720">
        <v>0</v>
      </c>
      <c r="K6720" t="s">
        <v>26820</v>
      </c>
    </row>
    <row r="6721" spans="1:11" x14ac:dyDescent="0.3">
      <c r="A6721" t="s">
        <v>26821</v>
      </c>
      <c r="B6721" t="s">
        <v>26822</v>
      </c>
      <c r="C6721" t="s">
        <v>558</v>
      </c>
      <c r="D6721" t="s">
        <v>26823</v>
      </c>
      <c r="E6721" t="s">
        <v>630</v>
      </c>
      <c r="F6721" t="s">
        <v>16</v>
      </c>
      <c r="G6721" t="s">
        <v>2951</v>
      </c>
      <c r="H6721">
        <v>0</v>
      </c>
      <c r="I6721">
        <v>0</v>
      </c>
      <c r="J6721">
        <v>0</v>
      </c>
      <c r="K6721" t="s">
        <v>26824</v>
      </c>
    </row>
    <row r="6722" spans="1:11" x14ac:dyDescent="0.3">
      <c r="A6722" t="s">
        <v>26825</v>
      </c>
      <c r="B6722" t="s">
        <v>26826</v>
      </c>
      <c r="C6722" t="s">
        <v>558</v>
      </c>
      <c r="D6722" t="s">
        <v>26827</v>
      </c>
      <c r="E6722" t="s">
        <v>754</v>
      </c>
      <c r="F6722" t="s">
        <v>16</v>
      </c>
      <c r="G6722" t="s">
        <v>6520</v>
      </c>
      <c r="H6722">
        <v>0</v>
      </c>
      <c r="I6722">
        <v>0</v>
      </c>
      <c r="J6722">
        <v>0</v>
      </c>
      <c r="K6722" t="s">
        <v>26828</v>
      </c>
    </row>
    <row r="6723" spans="1:11" x14ac:dyDescent="0.3">
      <c r="A6723" t="s">
        <v>26829</v>
      </c>
      <c r="B6723" t="s">
        <v>26830</v>
      </c>
      <c r="C6723" t="s">
        <v>20</v>
      </c>
      <c r="D6723" t="s">
        <v>26831</v>
      </c>
      <c r="E6723" t="s">
        <v>14059</v>
      </c>
      <c r="F6723" t="s">
        <v>16</v>
      </c>
      <c r="G6723" t="s">
        <v>8145</v>
      </c>
      <c r="H6723">
        <v>0</v>
      </c>
      <c r="I6723">
        <v>0</v>
      </c>
      <c r="J6723">
        <v>0</v>
      </c>
      <c r="K6723" t="s">
        <v>26832</v>
      </c>
    </row>
    <row r="6724" spans="1:11" x14ac:dyDescent="0.3">
      <c r="A6724" t="s">
        <v>26833</v>
      </c>
      <c r="B6724" t="s">
        <v>26834</v>
      </c>
      <c r="C6724" t="s">
        <v>1159</v>
      </c>
      <c r="D6724" t="s">
        <v>26835</v>
      </c>
      <c r="E6724" t="s">
        <v>10552</v>
      </c>
      <c r="F6724" t="s">
        <v>16</v>
      </c>
      <c r="G6724" t="s">
        <v>4933</v>
      </c>
      <c r="H6724">
        <v>0</v>
      </c>
      <c r="I6724">
        <v>0</v>
      </c>
      <c r="J6724">
        <v>0</v>
      </c>
      <c r="K6724" t="s">
        <v>26836</v>
      </c>
    </row>
    <row r="6725" spans="1:11" x14ac:dyDescent="0.3">
      <c r="A6725" t="s">
        <v>26837</v>
      </c>
      <c r="B6725" t="s">
        <v>26838</v>
      </c>
      <c r="C6725" t="s">
        <v>558</v>
      </c>
      <c r="D6725" t="s">
        <v>26839</v>
      </c>
      <c r="E6725" t="s">
        <v>895</v>
      </c>
      <c r="F6725" t="s">
        <v>16</v>
      </c>
      <c r="G6725" t="s">
        <v>3950</v>
      </c>
      <c r="H6725">
        <v>0</v>
      </c>
      <c r="I6725">
        <v>0</v>
      </c>
      <c r="J6725">
        <v>0</v>
      </c>
      <c r="K6725" t="s">
        <v>26840</v>
      </c>
    </row>
    <row r="6726" spans="1:11" x14ac:dyDescent="0.3">
      <c r="A6726" t="s">
        <v>26841</v>
      </c>
      <c r="B6726" t="s">
        <v>26842</v>
      </c>
      <c r="C6726" t="s">
        <v>20</v>
      </c>
      <c r="D6726" t="s">
        <v>26843</v>
      </c>
      <c r="E6726" t="s">
        <v>14059</v>
      </c>
      <c r="F6726" t="s">
        <v>1564</v>
      </c>
      <c r="G6726" t="s">
        <v>42</v>
      </c>
      <c r="H6726">
        <v>0</v>
      </c>
      <c r="I6726">
        <v>0</v>
      </c>
      <c r="J6726">
        <v>0</v>
      </c>
      <c r="K6726" t="s">
        <v>26844</v>
      </c>
    </row>
    <row r="6727" spans="1:11" x14ac:dyDescent="0.3">
      <c r="A6727" t="s">
        <v>26845</v>
      </c>
      <c r="B6727" t="s">
        <v>26846</v>
      </c>
      <c r="C6727" t="s">
        <v>558</v>
      </c>
      <c r="D6727" t="s">
        <v>26847</v>
      </c>
      <c r="E6727" t="s">
        <v>630</v>
      </c>
      <c r="F6727" t="s">
        <v>16</v>
      </c>
      <c r="G6727" t="s">
        <v>15631</v>
      </c>
      <c r="H6727">
        <v>0</v>
      </c>
      <c r="I6727">
        <v>0</v>
      </c>
      <c r="J6727">
        <v>0</v>
      </c>
      <c r="K6727" t="s">
        <v>26848</v>
      </c>
    </row>
    <row r="6728" spans="1:11" x14ac:dyDescent="0.3">
      <c r="A6728" t="s">
        <v>26849</v>
      </c>
      <c r="B6728" t="s">
        <v>26850</v>
      </c>
      <c r="C6728" t="s">
        <v>13</v>
      </c>
      <c r="D6728" t="s">
        <v>26851</v>
      </c>
      <c r="E6728" t="s">
        <v>23964</v>
      </c>
      <c r="F6728" t="s">
        <v>16</v>
      </c>
      <c r="G6728" t="s">
        <v>469</v>
      </c>
      <c r="H6728">
        <v>0</v>
      </c>
      <c r="I6728">
        <v>0</v>
      </c>
      <c r="J6728">
        <v>0</v>
      </c>
      <c r="K6728" t="s">
        <v>26852</v>
      </c>
    </row>
    <row r="6729" spans="1:11" x14ac:dyDescent="0.3">
      <c r="A6729" t="s">
        <v>26853</v>
      </c>
      <c r="B6729" t="s">
        <v>26854</v>
      </c>
      <c r="C6729" t="s">
        <v>20</v>
      </c>
      <c r="D6729" t="s">
        <v>26855</v>
      </c>
      <c r="E6729" t="s">
        <v>14059</v>
      </c>
      <c r="F6729" t="s">
        <v>1646</v>
      </c>
      <c r="G6729" t="s">
        <v>42</v>
      </c>
      <c r="H6729">
        <v>0</v>
      </c>
      <c r="I6729">
        <v>0</v>
      </c>
      <c r="J6729">
        <v>0</v>
      </c>
      <c r="K6729" t="s">
        <v>26856</v>
      </c>
    </row>
    <row r="6730" spans="1:11" x14ac:dyDescent="0.3">
      <c r="A6730" t="s">
        <v>26857</v>
      </c>
      <c r="B6730" t="s">
        <v>26858</v>
      </c>
      <c r="C6730" t="s">
        <v>20</v>
      </c>
      <c r="D6730" t="s">
        <v>26859</v>
      </c>
      <c r="E6730" t="s">
        <v>14059</v>
      </c>
      <c r="F6730" t="s">
        <v>17508</v>
      </c>
      <c r="G6730" t="s">
        <v>42</v>
      </c>
      <c r="H6730">
        <v>0</v>
      </c>
      <c r="I6730">
        <v>0</v>
      </c>
      <c r="J6730">
        <v>0</v>
      </c>
      <c r="K6730" t="s">
        <v>26860</v>
      </c>
    </row>
    <row r="6731" spans="1:11" x14ac:dyDescent="0.3">
      <c r="A6731" t="s">
        <v>26861</v>
      </c>
      <c r="B6731" t="s">
        <v>26862</v>
      </c>
      <c r="C6731" t="s">
        <v>20</v>
      </c>
      <c r="D6731" t="s">
        <v>26863</v>
      </c>
      <c r="E6731" t="s">
        <v>14059</v>
      </c>
      <c r="F6731" t="s">
        <v>1845</v>
      </c>
      <c r="G6731" t="s">
        <v>42</v>
      </c>
      <c r="H6731">
        <v>0</v>
      </c>
      <c r="I6731">
        <v>0</v>
      </c>
      <c r="J6731">
        <v>0</v>
      </c>
      <c r="K6731" t="s">
        <v>26864</v>
      </c>
    </row>
    <row r="6732" spans="1:11" x14ac:dyDescent="0.3">
      <c r="A6732" t="s">
        <v>26865</v>
      </c>
      <c r="B6732" t="s">
        <v>26866</v>
      </c>
      <c r="C6732" t="s">
        <v>20</v>
      </c>
      <c r="D6732" t="s">
        <v>26867</v>
      </c>
      <c r="E6732" t="s">
        <v>14059</v>
      </c>
      <c r="F6732" t="s">
        <v>5863</v>
      </c>
      <c r="G6732" t="s">
        <v>42</v>
      </c>
      <c r="H6732">
        <v>0</v>
      </c>
      <c r="I6732">
        <v>0</v>
      </c>
      <c r="J6732">
        <v>0</v>
      </c>
      <c r="K6732" t="s">
        <v>26868</v>
      </c>
    </row>
    <row r="6733" spans="1:11" x14ac:dyDescent="0.3">
      <c r="A6733" t="s">
        <v>26869</v>
      </c>
      <c r="B6733" t="s">
        <v>26870</v>
      </c>
      <c r="C6733" t="s">
        <v>20</v>
      </c>
      <c r="D6733" t="s">
        <v>26871</v>
      </c>
      <c r="E6733" t="s">
        <v>14059</v>
      </c>
      <c r="F6733" t="s">
        <v>1835</v>
      </c>
      <c r="G6733" t="s">
        <v>42</v>
      </c>
      <c r="H6733">
        <v>0</v>
      </c>
      <c r="I6733">
        <v>0</v>
      </c>
      <c r="J6733">
        <v>0</v>
      </c>
      <c r="K6733" t="s">
        <v>26872</v>
      </c>
    </row>
    <row r="6734" spans="1:11" x14ac:dyDescent="0.3">
      <c r="A6734" t="s">
        <v>26873</v>
      </c>
      <c r="B6734" t="s">
        <v>26874</v>
      </c>
      <c r="C6734" t="s">
        <v>558</v>
      </c>
      <c r="D6734" t="s">
        <v>26875</v>
      </c>
      <c r="E6734" t="s">
        <v>754</v>
      </c>
      <c r="F6734" t="s">
        <v>10835</v>
      </c>
      <c r="G6734" t="s">
        <v>42</v>
      </c>
      <c r="H6734">
        <v>0</v>
      </c>
      <c r="I6734">
        <v>0</v>
      </c>
      <c r="J6734">
        <v>0</v>
      </c>
      <c r="K6734" t="s">
        <v>26876</v>
      </c>
    </row>
    <row r="6735" spans="1:11" x14ac:dyDescent="0.3">
      <c r="A6735" t="s">
        <v>26877</v>
      </c>
      <c r="B6735" t="s">
        <v>26878</v>
      </c>
      <c r="C6735" t="s">
        <v>20</v>
      </c>
      <c r="D6735" t="s">
        <v>26879</v>
      </c>
      <c r="E6735" t="s">
        <v>14059</v>
      </c>
      <c r="F6735" t="s">
        <v>4959</v>
      </c>
      <c r="G6735" t="s">
        <v>269</v>
      </c>
      <c r="H6735">
        <v>0</v>
      </c>
      <c r="I6735">
        <v>0</v>
      </c>
      <c r="J6735">
        <v>0</v>
      </c>
      <c r="K6735" t="s">
        <v>26880</v>
      </c>
    </row>
    <row r="6736" spans="1:11" x14ac:dyDescent="0.3">
      <c r="A6736" t="s">
        <v>26881</v>
      </c>
      <c r="B6736" t="s">
        <v>26882</v>
      </c>
      <c r="C6736" t="s">
        <v>20</v>
      </c>
      <c r="D6736" t="s">
        <v>26883</v>
      </c>
      <c r="E6736" t="s">
        <v>14059</v>
      </c>
      <c r="F6736" t="s">
        <v>9563</v>
      </c>
      <c r="G6736" t="s">
        <v>42</v>
      </c>
      <c r="H6736">
        <v>0</v>
      </c>
      <c r="I6736">
        <v>0</v>
      </c>
      <c r="J6736">
        <v>0</v>
      </c>
      <c r="K6736" t="s">
        <v>26884</v>
      </c>
    </row>
    <row r="6737" spans="1:11" x14ac:dyDescent="0.3">
      <c r="A6737" t="s">
        <v>26885</v>
      </c>
      <c r="B6737" t="s">
        <v>26886</v>
      </c>
      <c r="C6737" t="s">
        <v>20</v>
      </c>
      <c r="D6737" t="s">
        <v>26887</v>
      </c>
      <c r="E6737" t="s">
        <v>14059</v>
      </c>
      <c r="F6737" t="s">
        <v>16</v>
      </c>
      <c r="G6737" t="s">
        <v>11985</v>
      </c>
      <c r="H6737">
        <v>0</v>
      </c>
      <c r="I6737">
        <v>0</v>
      </c>
      <c r="J6737">
        <v>0</v>
      </c>
      <c r="K6737" t="s">
        <v>26888</v>
      </c>
    </row>
    <row r="6738" spans="1:11" x14ac:dyDescent="0.3">
      <c r="A6738" t="s">
        <v>26889</v>
      </c>
      <c r="B6738" t="s">
        <v>26890</v>
      </c>
      <c r="C6738" t="s">
        <v>558</v>
      </c>
      <c r="D6738" t="s">
        <v>26891</v>
      </c>
      <c r="E6738" t="s">
        <v>630</v>
      </c>
      <c r="F6738" t="s">
        <v>16</v>
      </c>
      <c r="G6738" t="s">
        <v>9067</v>
      </c>
      <c r="H6738">
        <v>0</v>
      </c>
      <c r="I6738">
        <v>0</v>
      </c>
      <c r="J6738">
        <v>0</v>
      </c>
      <c r="K6738" t="s">
        <v>26892</v>
      </c>
    </row>
    <row r="6739" spans="1:11" x14ac:dyDescent="0.3">
      <c r="A6739" t="s">
        <v>26893</v>
      </c>
      <c r="B6739" t="s">
        <v>26894</v>
      </c>
      <c r="C6739" t="s">
        <v>20</v>
      </c>
      <c r="D6739" t="s">
        <v>26895</v>
      </c>
      <c r="E6739" t="s">
        <v>14059</v>
      </c>
      <c r="F6739" t="s">
        <v>7626</v>
      </c>
      <c r="G6739" t="s">
        <v>42</v>
      </c>
      <c r="H6739">
        <v>0</v>
      </c>
      <c r="I6739">
        <v>0</v>
      </c>
      <c r="J6739">
        <v>0</v>
      </c>
      <c r="K6739" t="s">
        <v>26896</v>
      </c>
    </row>
    <row r="6740" spans="1:11" x14ac:dyDescent="0.3">
      <c r="A6740" t="s">
        <v>26897</v>
      </c>
      <c r="B6740" t="s">
        <v>26898</v>
      </c>
      <c r="C6740" t="s">
        <v>13</v>
      </c>
      <c r="D6740" t="s">
        <v>26899</v>
      </c>
      <c r="E6740" t="s">
        <v>23964</v>
      </c>
      <c r="F6740" t="s">
        <v>16</v>
      </c>
      <c r="G6740" t="s">
        <v>4450</v>
      </c>
      <c r="H6740">
        <v>0</v>
      </c>
      <c r="I6740">
        <v>0</v>
      </c>
      <c r="J6740">
        <v>0</v>
      </c>
      <c r="K6740" t="s">
        <v>26900</v>
      </c>
    </row>
    <row r="6741" spans="1:11" x14ac:dyDescent="0.3">
      <c r="A6741" t="s">
        <v>26901</v>
      </c>
      <c r="B6741" t="s">
        <v>26902</v>
      </c>
      <c r="C6741" t="s">
        <v>13</v>
      </c>
      <c r="D6741" t="s">
        <v>26903</v>
      </c>
      <c r="E6741" t="s">
        <v>23964</v>
      </c>
      <c r="F6741" t="s">
        <v>16</v>
      </c>
      <c r="G6741" t="s">
        <v>91</v>
      </c>
      <c r="H6741">
        <v>0</v>
      </c>
      <c r="I6741">
        <v>0</v>
      </c>
      <c r="J6741">
        <v>0</v>
      </c>
      <c r="K6741" t="s">
        <v>26904</v>
      </c>
    </row>
    <row r="6742" spans="1:11" x14ac:dyDescent="0.3">
      <c r="A6742" t="s">
        <v>26905</v>
      </c>
      <c r="B6742" t="s">
        <v>26906</v>
      </c>
      <c r="C6742" t="s">
        <v>13</v>
      </c>
      <c r="D6742" t="s">
        <v>26907</v>
      </c>
      <c r="E6742" t="s">
        <v>23964</v>
      </c>
      <c r="F6742" t="s">
        <v>16</v>
      </c>
      <c r="G6742" t="s">
        <v>1899</v>
      </c>
      <c r="H6742">
        <v>0</v>
      </c>
      <c r="I6742">
        <v>0</v>
      </c>
      <c r="J6742">
        <v>0</v>
      </c>
      <c r="K6742" t="s">
        <v>26908</v>
      </c>
    </row>
    <row r="6743" spans="1:11" x14ac:dyDescent="0.3">
      <c r="A6743" t="s">
        <v>26909</v>
      </c>
      <c r="B6743" t="s">
        <v>26910</v>
      </c>
      <c r="C6743" t="s">
        <v>13</v>
      </c>
      <c r="D6743" t="s">
        <v>26911</v>
      </c>
      <c r="E6743" t="s">
        <v>23964</v>
      </c>
      <c r="F6743" t="s">
        <v>16</v>
      </c>
      <c r="G6743" t="s">
        <v>2060</v>
      </c>
      <c r="H6743">
        <v>0</v>
      </c>
      <c r="I6743">
        <v>0</v>
      </c>
      <c r="J6743">
        <v>0</v>
      </c>
      <c r="K6743" t="s">
        <v>26912</v>
      </c>
    </row>
    <row r="6744" spans="1:11" x14ac:dyDescent="0.3">
      <c r="A6744" t="s">
        <v>26913</v>
      </c>
      <c r="B6744" t="s">
        <v>26914</v>
      </c>
      <c r="C6744" t="s">
        <v>20</v>
      </c>
      <c r="D6744" t="s">
        <v>26915</v>
      </c>
      <c r="E6744" t="s">
        <v>14059</v>
      </c>
      <c r="F6744" t="s">
        <v>1536</v>
      </c>
      <c r="G6744" t="s">
        <v>42</v>
      </c>
      <c r="H6744">
        <v>0</v>
      </c>
      <c r="I6744">
        <v>0</v>
      </c>
      <c r="J6744">
        <v>0</v>
      </c>
      <c r="K6744" t="s">
        <v>26916</v>
      </c>
    </row>
    <row r="6745" spans="1:11" x14ac:dyDescent="0.3">
      <c r="A6745" t="s">
        <v>26917</v>
      </c>
      <c r="B6745" t="s">
        <v>26918</v>
      </c>
      <c r="C6745" t="s">
        <v>20</v>
      </c>
      <c r="D6745" t="s">
        <v>26919</v>
      </c>
      <c r="E6745" t="s">
        <v>14059</v>
      </c>
      <c r="F6745" t="s">
        <v>1536</v>
      </c>
      <c r="G6745" t="s">
        <v>42</v>
      </c>
      <c r="H6745">
        <v>0</v>
      </c>
      <c r="I6745">
        <v>0</v>
      </c>
      <c r="J6745">
        <v>0</v>
      </c>
      <c r="K6745" t="s">
        <v>26920</v>
      </c>
    </row>
    <row r="6746" spans="1:11" x14ac:dyDescent="0.3">
      <c r="A6746" t="s">
        <v>26921</v>
      </c>
      <c r="B6746" t="s">
        <v>26922</v>
      </c>
      <c r="C6746" t="s">
        <v>558</v>
      </c>
      <c r="D6746" t="s">
        <v>26923</v>
      </c>
      <c r="E6746" t="s">
        <v>895</v>
      </c>
      <c r="F6746" t="s">
        <v>3296</v>
      </c>
      <c r="G6746" t="s">
        <v>42</v>
      </c>
      <c r="H6746">
        <v>0</v>
      </c>
      <c r="I6746">
        <v>0</v>
      </c>
      <c r="J6746">
        <v>0</v>
      </c>
      <c r="K6746" t="s">
        <v>26924</v>
      </c>
    </row>
    <row r="6747" spans="1:11" x14ac:dyDescent="0.3">
      <c r="A6747" t="s">
        <v>26925</v>
      </c>
      <c r="B6747" t="s">
        <v>26926</v>
      </c>
      <c r="C6747" t="s">
        <v>20</v>
      </c>
      <c r="D6747" t="s">
        <v>26927</v>
      </c>
      <c r="E6747" t="s">
        <v>14059</v>
      </c>
      <c r="F6747" t="s">
        <v>8797</v>
      </c>
      <c r="G6747" t="s">
        <v>42</v>
      </c>
      <c r="H6747">
        <v>0</v>
      </c>
      <c r="I6747">
        <v>0</v>
      </c>
      <c r="J6747">
        <v>0</v>
      </c>
      <c r="K6747" t="s">
        <v>26928</v>
      </c>
    </row>
    <row r="6748" spans="1:11" x14ac:dyDescent="0.3">
      <c r="A6748" t="s">
        <v>26929</v>
      </c>
      <c r="B6748" t="s">
        <v>26930</v>
      </c>
      <c r="C6748" t="s">
        <v>20</v>
      </c>
      <c r="D6748" t="s">
        <v>26931</v>
      </c>
      <c r="E6748" t="s">
        <v>22</v>
      </c>
      <c r="F6748" t="s">
        <v>302</v>
      </c>
      <c r="G6748" t="s">
        <v>4034</v>
      </c>
      <c r="H6748">
        <v>0</v>
      </c>
      <c r="I6748">
        <v>0</v>
      </c>
      <c r="J6748">
        <v>0</v>
      </c>
      <c r="K6748" t="s">
        <v>26932</v>
      </c>
    </row>
    <row r="6749" spans="1:11" x14ac:dyDescent="0.3">
      <c r="A6749" t="s">
        <v>26933</v>
      </c>
      <c r="B6749" t="s">
        <v>26934</v>
      </c>
      <c r="C6749" t="s">
        <v>20</v>
      </c>
      <c r="D6749" t="s">
        <v>26935</v>
      </c>
      <c r="E6749" t="s">
        <v>14059</v>
      </c>
      <c r="F6749" t="s">
        <v>835</v>
      </c>
      <c r="G6749" t="s">
        <v>42</v>
      </c>
      <c r="H6749">
        <v>0</v>
      </c>
      <c r="I6749">
        <v>0</v>
      </c>
      <c r="J6749">
        <v>0</v>
      </c>
      <c r="K6749" t="s">
        <v>26936</v>
      </c>
    </row>
    <row r="6750" spans="1:11" x14ac:dyDescent="0.3">
      <c r="A6750" t="s">
        <v>26937</v>
      </c>
      <c r="B6750" t="s">
        <v>26938</v>
      </c>
      <c r="C6750" t="s">
        <v>20</v>
      </c>
      <c r="D6750" t="s">
        <v>26939</v>
      </c>
      <c r="E6750" t="s">
        <v>14059</v>
      </c>
      <c r="F6750" t="s">
        <v>3643</v>
      </c>
      <c r="G6750" t="s">
        <v>14592</v>
      </c>
      <c r="H6750">
        <v>0</v>
      </c>
      <c r="I6750">
        <v>0</v>
      </c>
      <c r="J6750">
        <v>0</v>
      </c>
      <c r="K6750" t="s">
        <v>26940</v>
      </c>
    </row>
    <row r="6751" spans="1:11" x14ac:dyDescent="0.3">
      <c r="A6751" t="s">
        <v>26941</v>
      </c>
      <c r="C6751" t="s">
        <v>13</v>
      </c>
      <c r="D6751" t="s">
        <v>26942</v>
      </c>
      <c r="E6751" t="s">
        <v>23964</v>
      </c>
      <c r="F6751" t="s">
        <v>16128</v>
      </c>
      <c r="G6751" t="s">
        <v>42</v>
      </c>
      <c r="H6751">
        <v>0</v>
      </c>
      <c r="I6751">
        <v>0</v>
      </c>
      <c r="J6751">
        <v>0</v>
      </c>
      <c r="K6751" t="s">
        <v>26943</v>
      </c>
    </row>
    <row r="6752" spans="1:11" x14ac:dyDescent="0.3">
      <c r="A6752" t="s">
        <v>26944</v>
      </c>
      <c r="B6752" t="s">
        <v>26945</v>
      </c>
      <c r="C6752" t="s">
        <v>27</v>
      </c>
      <c r="D6752" t="s">
        <v>26946</v>
      </c>
      <c r="E6752" t="s">
        <v>1867</v>
      </c>
      <c r="F6752" t="s">
        <v>16</v>
      </c>
      <c r="G6752" t="s">
        <v>3581</v>
      </c>
      <c r="H6752">
        <v>0</v>
      </c>
      <c r="I6752">
        <v>0</v>
      </c>
      <c r="J6752">
        <v>0</v>
      </c>
      <c r="K6752" t="s">
        <v>26947</v>
      </c>
    </row>
    <row r="6753" spans="1:11" x14ac:dyDescent="0.3">
      <c r="A6753" t="s">
        <v>26948</v>
      </c>
      <c r="B6753" t="s">
        <v>26949</v>
      </c>
      <c r="C6753" t="s">
        <v>558</v>
      </c>
      <c r="D6753" t="s">
        <v>26950</v>
      </c>
      <c r="E6753" t="s">
        <v>895</v>
      </c>
      <c r="F6753" t="s">
        <v>16</v>
      </c>
      <c r="G6753" t="s">
        <v>24258</v>
      </c>
      <c r="H6753">
        <v>0</v>
      </c>
      <c r="I6753">
        <v>0</v>
      </c>
      <c r="J6753">
        <v>0</v>
      </c>
      <c r="K6753" t="s">
        <v>26951</v>
      </c>
    </row>
    <row r="6754" spans="1:11" x14ac:dyDescent="0.3">
      <c r="A6754" t="s">
        <v>26952</v>
      </c>
      <c r="B6754" t="s">
        <v>26953</v>
      </c>
      <c r="C6754" t="s">
        <v>13</v>
      </c>
      <c r="D6754" t="s">
        <v>26954</v>
      </c>
      <c r="E6754" t="s">
        <v>23964</v>
      </c>
      <c r="F6754" t="s">
        <v>3911</v>
      </c>
      <c r="G6754" t="s">
        <v>42</v>
      </c>
      <c r="H6754">
        <v>0</v>
      </c>
      <c r="I6754">
        <v>0</v>
      </c>
      <c r="J6754">
        <v>0</v>
      </c>
      <c r="K6754" t="s">
        <v>26955</v>
      </c>
    </row>
    <row r="6755" spans="1:11" x14ac:dyDescent="0.3">
      <c r="A6755" t="s">
        <v>26956</v>
      </c>
      <c r="B6755" t="s">
        <v>26957</v>
      </c>
      <c r="C6755" t="s">
        <v>27</v>
      </c>
      <c r="D6755" t="e">
        <f>클로로프렌 고무.</f>
        <v>#NAME?</v>
      </c>
      <c r="E6755" t="s">
        <v>29</v>
      </c>
      <c r="F6755" t="s">
        <v>16</v>
      </c>
      <c r="G6755" t="s">
        <v>26958</v>
      </c>
      <c r="H6755">
        <v>0</v>
      </c>
      <c r="I6755">
        <v>0</v>
      </c>
      <c r="J6755">
        <v>0</v>
      </c>
      <c r="K6755" t="s">
        <v>26959</v>
      </c>
    </row>
    <row r="6756" spans="1:11" x14ac:dyDescent="0.3">
      <c r="A6756" t="s">
        <v>26960</v>
      </c>
      <c r="B6756" t="s">
        <v>26961</v>
      </c>
      <c r="C6756" t="s">
        <v>13</v>
      </c>
      <c r="D6756" t="s">
        <v>26962</v>
      </c>
      <c r="E6756" t="s">
        <v>23964</v>
      </c>
      <c r="F6756" t="s">
        <v>7012</v>
      </c>
      <c r="G6756" t="s">
        <v>42</v>
      </c>
      <c r="H6756">
        <v>0</v>
      </c>
      <c r="I6756">
        <v>0</v>
      </c>
      <c r="J6756">
        <v>0</v>
      </c>
      <c r="K6756" t="s">
        <v>26963</v>
      </c>
    </row>
    <row r="6757" spans="1:11" x14ac:dyDescent="0.3">
      <c r="A6757" t="s">
        <v>26964</v>
      </c>
      <c r="B6757" t="s">
        <v>26965</v>
      </c>
      <c r="C6757" t="s">
        <v>13</v>
      </c>
      <c r="D6757" t="s">
        <v>26966</v>
      </c>
      <c r="E6757" t="s">
        <v>23964</v>
      </c>
      <c r="F6757" t="s">
        <v>4174</v>
      </c>
      <c r="G6757" t="s">
        <v>42</v>
      </c>
      <c r="H6757">
        <v>0</v>
      </c>
      <c r="I6757">
        <v>0</v>
      </c>
      <c r="J6757">
        <v>0</v>
      </c>
      <c r="K6757" t="s">
        <v>26967</v>
      </c>
    </row>
    <row r="6758" spans="1:11" x14ac:dyDescent="0.3">
      <c r="A6758" t="s">
        <v>26968</v>
      </c>
      <c r="B6758" t="s">
        <v>26969</v>
      </c>
      <c r="C6758" t="s">
        <v>13</v>
      </c>
      <c r="D6758" t="s">
        <v>26970</v>
      </c>
      <c r="E6758" t="s">
        <v>23964</v>
      </c>
      <c r="F6758" t="s">
        <v>2000</v>
      </c>
      <c r="G6758" t="s">
        <v>42</v>
      </c>
      <c r="H6758">
        <v>0</v>
      </c>
      <c r="I6758">
        <v>0</v>
      </c>
      <c r="J6758">
        <v>0</v>
      </c>
      <c r="K6758" t="s">
        <v>26971</v>
      </c>
    </row>
    <row r="6759" spans="1:11" x14ac:dyDescent="0.3">
      <c r="A6759" t="s">
        <v>26972</v>
      </c>
      <c r="B6759" t="s">
        <v>26973</v>
      </c>
      <c r="C6759" t="s">
        <v>13</v>
      </c>
      <c r="D6759" t="s">
        <v>26974</v>
      </c>
      <c r="E6759" t="s">
        <v>23964</v>
      </c>
      <c r="F6759" t="s">
        <v>5696</v>
      </c>
      <c r="G6759" t="s">
        <v>42</v>
      </c>
      <c r="H6759">
        <v>0</v>
      </c>
      <c r="I6759">
        <v>0</v>
      </c>
      <c r="J6759">
        <v>0</v>
      </c>
      <c r="K6759" t="s">
        <v>26975</v>
      </c>
    </row>
    <row r="6760" spans="1:11" x14ac:dyDescent="0.3">
      <c r="A6760" t="s">
        <v>26976</v>
      </c>
      <c r="B6760" t="s">
        <v>26977</v>
      </c>
      <c r="C6760" t="s">
        <v>13</v>
      </c>
      <c r="D6760" t="s">
        <v>26978</v>
      </c>
      <c r="E6760" t="s">
        <v>23964</v>
      </c>
      <c r="F6760" t="s">
        <v>16</v>
      </c>
      <c r="G6760" t="s">
        <v>2542</v>
      </c>
      <c r="H6760">
        <v>0</v>
      </c>
      <c r="I6760">
        <v>0</v>
      </c>
      <c r="J6760">
        <v>0</v>
      </c>
      <c r="K6760" t="s">
        <v>26979</v>
      </c>
    </row>
    <row r="6761" spans="1:11" x14ac:dyDescent="0.3">
      <c r="A6761" t="s">
        <v>26980</v>
      </c>
      <c r="B6761" t="s">
        <v>26981</v>
      </c>
      <c r="C6761" t="s">
        <v>20</v>
      </c>
      <c r="D6761" t="s">
        <v>26982</v>
      </c>
      <c r="E6761" t="s">
        <v>14059</v>
      </c>
      <c r="F6761" t="s">
        <v>16</v>
      </c>
      <c r="G6761" t="s">
        <v>14592</v>
      </c>
      <c r="H6761">
        <v>0</v>
      </c>
      <c r="I6761">
        <v>0</v>
      </c>
      <c r="J6761">
        <v>0</v>
      </c>
      <c r="K6761" t="s">
        <v>26983</v>
      </c>
    </row>
    <row r="6762" spans="1:11" x14ac:dyDescent="0.3">
      <c r="A6762" t="s">
        <v>26984</v>
      </c>
      <c r="B6762" t="s">
        <v>26985</v>
      </c>
      <c r="C6762" t="s">
        <v>147</v>
      </c>
      <c r="D6762" t="s">
        <v>26986</v>
      </c>
      <c r="E6762" t="s">
        <v>183</v>
      </c>
      <c r="F6762" t="s">
        <v>631</v>
      </c>
      <c r="G6762" t="s">
        <v>42</v>
      </c>
      <c r="H6762">
        <v>0</v>
      </c>
      <c r="I6762">
        <v>0</v>
      </c>
      <c r="J6762">
        <v>0</v>
      </c>
      <c r="K6762" t="s">
        <v>26987</v>
      </c>
    </row>
    <row r="6763" spans="1:11" x14ac:dyDescent="0.3">
      <c r="A6763" t="s">
        <v>26988</v>
      </c>
      <c r="B6763" t="s">
        <v>26989</v>
      </c>
      <c r="C6763" t="s">
        <v>20</v>
      </c>
      <c r="D6763" t="s">
        <v>26990</v>
      </c>
      <c r="E6763" t="s">
        <v>14059</v>
      </c>
      <c r="F6763" t="s">
        <v>7609</v>
      </c>
      <c r="G6763" t="s">
        <v>42</v>
      </c>
      <c r="H6763">
        <v>0</v>
      </c>
      <c r="I6763">
        <v>0</v>
      </c>
      <c r="J6763">
        <v>0</v>
      </c>
      <c r="K6763" t="s">
        <v>26991</v>
      </c>
    </row>
    <row r="6764" spans="1:11" x14ac:dyDescent="0.3">
      <c r="A6764" t="s">
        <v>26992</v>
      </c>
      <c r="B6764" t="s">
        <v>26993</v>
      </c>
      <c r="C6764" t="s">
        <v>20</v>
      </c>
      <c r="D6764" t="s">
        <v>26994</v>
      </c>
      <c r="E6764" t="s">
        <v>22</v>
      </c>
      <c r="F6764" t="s">
        <v>384</v>
      </c>
      <c r="G6764" t="s">
        <v>756</v>
      </c>
      <c r="H6764">
        <v>0</v>
      </c>
      <c r="I6764">
        <v>0</v>
      </c>
      <c r="J6764">
        <v>0</v>
      </c>
      <c r="K6764" t="s">
        <v>26995</v>
      </c>
    </row>
    <row r="6765" spans="1:11" x14ac:dyDescent="0.3">
      <c r="A6765" t="s">
        <v>26996</v>
      </c>
      <c r="B6765" t="s">
        <v>26997</v>
      </c>
      <c r="C6765" t="s">
        <v>13</v>
      </c>
      <c r="D6765" t="s">
        <v>26998</v>
      </c>
      <c r="E6765" t="s">
        <v>23964</v>
      </c>
      <c r="F6765" t="s">
        <v>16</v>
      </c>
      <c r="G6765" t="s">
        <v>26999</v>
      </c>
      <c r="H6765">
        <v>0</v>
      </c>
      <c r="I6765">
        <v>0</v>
      </c>
      <c r="J6765">
        <v>0</v>
      </c>
      <c r="K6765" t="s">
        <v>27000</v>
      </c>
    </row>
    <row r="6766" spans="1:11" x14ac:dyDescent="0.3">
      <c r="A6766" t="s">
        <v>27001</v>
      </c>
      <c r="C6766" t="s">
        <v>20</v>
      </c>
      <c r="D6766" t="s">
        <v>27002</v>
      </c>
      <c r="E6766" t="s">
        <v>14059</v>
      </c>
      <c r="F6766" t="s">
        <v>16</v>
      </c>
      <c r="G6766" t="s">
        <v>2211</v>
      </c>
      <c r="H6766">
        <v>0</v>
      </c>
      <c r="I6766">
        <v>0</v>
      </c>
      <c r="J6766">
        <v>0</v>
      </c>
      <c r="K6766" t="s">
        <v>27003</v>
      </c>
    </row>
    <row r="6767" spans="1:11" x14ac:dyDescent="0.3">
      <c r="A6767" t="s">
        <v>27004</v>
      </c>
      <c r="B6767" t="s">
        <v>27005</v>
      </c>
      <c r="C6767" t="s">
        <v>13</v>
      </c>
      <c r="D6767" t="s">
        <v>27006</v>
      </c>
      <c r="E6767" t="s">
        <v>23964</v>
      </c>
      <c r="F6767" t="s">
        <v>2892</v>
      </c>
      <c r="G6767" t="s">
        <v>42</v>
      </c>
      <c r="H6767">
        <v>0</v>
      </c>
      <c r="I6767">
        <v>0</v>
      </c>
      <c r="J6767">
        <v>0</v>
      </c>
      <c r="K6767" t="s">
        <v>27007</v>
      </c>
    </row>
    <row r="6768" spans="1:11" x14ac:dyDescent="0.3">
      <c r="A6768" t="s">
        <v>27008</v>
      </c>
      <c r="B6768" t="s">
        <v>27009</v>
      </c>
      <c r="C6768" t="s">
        <v>20</v>
      </c>
      <c r="D6768" t="s">
        <v>27010</v>
      </c>
      <c r="E6768" t="s">
        <v>14059</v>
      </c>
      <c r="F6768" t="s">
        <v>16</v>
      </c>
      <c r="G6768" t="s">
        <v>1439</v>
      </c>
      <c r="H6768">
        <v>0</v>
      </c>
      <c r="I6768">
        <v>0</v>
      </c>
      <c r="J6768">
        <v>0</v>
      </c>
      <c r="K6768" t="s">
        <v>27011</v>
      </c>
    </row>
    <row r="6769" spans="1:11" x14ac:dyDescent="0.3">
      <c r="A6769" t="s">
        <v>27012</v>
      </c>
      <c r="B6769" t="s">
        <v>27013</v>
      </c>
      <c r="C6769" t="s">
        <v>27</v>
      </c>
      <c r="D6769" t="s">
        <v>27014</v>
      </c>
      <c r="E6769" t="s">
        <v>1867</v>
      </c>
      <c r="F6769" t="s">
        <v>16</v>
      </c>
      <c r="G6769" t="s">
        <v>25210</v>
      </c>
      <c r="H6769">
        <v>0</v>
      </c>
      <c r="I6769">
        <v>0</v>
      </c>
      <c r="J6769">
        <v>0</v>
      </c>
      <c r="K6769" t="s">
        <v>27015</v>
      </c>
    </row>
    <row r="6770" spans="1:11" x14ac:dyDescent="0.3">
      <c r="A6770" t="s">
        <v>27016</v>
      </c>
      <c r="B6770" t="s">
        <v>27017</v>
      </c>
      <c r="C6770" t="s">
        <v>27</v>
      </c>
      <c r="D6770" t="s">
        <v>27018</v>
      </c>
      <c r="E6770" t="s">
        <v>1867</v>
      </c>
      <c r="F6770" t="s">
        <v>16</v>
      </c>
      <c r="G6770" t="s">
        <v>2750</v>
      </c>
      <c r="H6770">
        <v>0</v>
      </c>
      <c r="I6770">
        <v>0</v>
      </c>
      <c r="J6770">
        <v>0</v>
      </c>
      <c r="K6770" t="s">
        <v>27019</v>
      </c>
    </row>
    <row r="6771" spans="1:11" x14ac:dyDescent="0.3">
      <c r="A6771" t="s">
        <v>27020</v>
      </c>
      <c r="C6771" t="s">
        <v>558</v>
      </c>
      <c r="D6771" t="s">
        <v>27021</v>
      </c>
      <c r="E6771" t="s">
        <v>895</v>
      </c>
      <c r="F6771" t="s">
        <v>41</v>
      </c>
      <c r="G6771" t="s">
        <v>42</v>
      </c>
      <c r="H6771">
        <v>0</v>
      </c>
      <c r="I6771">
        <v>0</v>
      </c>
      <c r="J6771">
        <v>0</v>
      </c>
      <c r="K6771" t="s">
        <v>27022</v>
      </c>
    </row>
    <row r="6772" spans="1:11" x14ac:dyDescent="0.3">
      <c r="A6772" t="s">
        <v>27023</v>
      </c>
      <c r="B6772" t="s">
        <v>27024</v>
      </c>
      <c r="C6772" t="s">
        <v>20</v>
      </c>
      <c r="D6772" t="s">
        <v>27025</v>
      </c>
      <c r="E6772" t="s">
        <v>14059</v>
      </c>
      <c r="F6772" t="s">
        <v>16</v>
      </c>
      <c r="G6772" t="s">
        <v>13213</v>
      </c>
      <c r="H6772">
        <v>0</v>
      </c>
      <c r="I6772">
        <v>0</v>
      </c>
      <c r="J6772">
        <v>0</v>
      </c>
      <c r="K6772" t="s">
        <v>27026</v>
      </c>
    </row>
    <row r="6773" spans="1:11" x14ac:dyDescent="0.3">
      <c r="A6773" t="s">
        <v>27027</v>
      </c>
      <c r="B6773" t="s">
        <v>27028</v>
      </c>
      <c r="C6773" t="s">
        <v>27</v>
      </c>
      <c r="D6773" t="s">
        <v>27029</v>
      </c>
      <c r="E6773" t="s">
        <v>1867</v>
      </c>
      <c r="F6773" t="s">
        <v>16</v>
      </c>
      <c r="G6773" t="s">
        <v>5302</v>
      </c>
      <c r="H6773">
        <v>0</v>
      </c>
      <c r="I6773">
        <v>0</v>
      </c>
      <c r="J6773">
        <v>0</v>
      </c>
      <c r="K6773" t="s">
        <v>27030</v>
      </c>
    </row>
    <row r="6774" spans="1:11" x14ac:dyDescent="0.3">
      <c r="A6774" t="s">
        <v>27031</v>
      </c>
      <c r="C6774" t="s">
        <v>27</v>
      </c>
      <c r="D6774" t="s">
        <v>27032</v>
      </c>
      <c r="E6774" t="s">
        <v>1867</v>
      </c>
      <c r="F6774" t="s">
        <v>716</v>
      </c>
      <c r="G6774" t="s">
        <v>42</v>
      </c>
      <c r="H6774">
        <v>0</v>
      </c>
      <c r="I6774">
        <v>0</v>
      </c>
      <c r="J6774">
        <v>0</v>
      </c>
      <c r="K6774" t="s">
        <v>27033</v>
      </c>
    </row>
    <row r="6775" spans="1:11" x14ac:dyDescent="0.3">
      <c r="A6775" t="s">
        <v>27034</v>
      </c>
      <c r="B6775" t="s">
        <v>27035</v>
      </c>
      <c r="C6775" t="s">
        <v>20</v>
      </c>
      <c r="D6775" t="s">
        <v>27036</v>
      </c>
      <c r="E6775" t="s">
        <v>14059</v>
      </c>
      <c r="F6775" t="s">
        <v>7017</v>
      </c>
      <c r="G6775" t="s">
        <v>42</v>
      </c>
      <c r="H6775">
        <v>0</v>
      </c>
      <c r="I6775">
        <v>0</v>
      </c>
      <c r="J6775">
        <v>0</v>
      </c>
      <c r="K6775" t="s">
        <v>27037</v>
      </c>
    </row>
    <row r="6776" spans="1:11" x14ac:dyDescent="0.3">
      <c r="A6776" t="s">
        <v>27038</v>
      </c>
      <c r="B6776" t="s">
        <v>27039</v>
      </c>
      <c r="C6776" t="s">
        <v>27</v>
      </c>
      <c r="D6776" t="s">
        <v>27040</v>
      </c>
      <c r="E6776" t="s">
        <v>1867</v>
      </c>
      <c r="F6776" t="s">
        <v>7493</v>
      </c>
      <c r="G6776" t="s">
        <v>17857</v>
      </c>
      <c r="H6776">
        <v>0</v>
      </c>
      <c r="I6776">
        <v>0</v>
      </c>
      <c r="J6776">
        <v>0</v>
      </c>
      <c r="K6776" t="s">
        <v>27041</v>
      </c>
    </row>
    <row r="6777" spans="1:11" x14ac:dyDescent="0.3">
      <c r="A6777" t="s">
        <v>27042</v>
      </c>
      <c r="B6777" t="s">
        <v>27043</v>
      </c>
      <c r="C6777" t="s">
        <v>20</v>
      </c>
      <c r="D6777" t="s">
        <v>27044</v>
      </c>
      <c r="E6777" t="s">
        <v>14059</v>
      </c>
      <c r="F6777" t="s">
        <v>2036</v>
      </c>
      <c r="G6777" t="s">
        <v>42</v>
      </c>
      <c r="H6777">
        <v>0</v>
      </c>
      <c r="I6777">
        <v>0</v>
      </c>
      <c r="J6777">
        <v>0</v>
      </c>
      <c r="K6777" t="s">
        <v>27045</v>
      </c>
    </row>
    <row r="6778" spans="1:11" x14ac:dyDescent="0.3">
      <c r="A6778" t="s">
        <v>27046</v>
      </c>
      <c r="B6778" t="s">
        <v>27047</v>
      </c>
      <c r="C6778" t="s">
        <v>27</v>
      </c>
      <c r="D6778" t="s">
        <v>27048</v>
      </c>
      <c r="E6778" t="s">
        <v>1867</v>
      </c>
      <c r="F6778" t="s">
        <v>16</v>
      </c>
      <c r="G6778" t="s">
        <v>25770</v>
      </c>
      <c r="H6778">
        <v>0</v>
      </c>
      <c r="I6778">
        <v>0</v>
      </c>
      <c r="J6778">
        <v>0</v>
      </c>
      <c r="K6778" t="s">
        <v>27049</v>
      </c>
    </row>
    <row r="6779" spans="1:11" x14ac:dyDescent="0.3">
      <c r="A6779" t="s">
        <v>27050</v>
      </c>
      <c r="B6779" t="s">
        <v>27051</v>
      </c>
      <c r="C6779" t="s">
        <v>27</v>
      </c>
      <c r="D6779" t="s">
        <v>27052</v>
      </c>
      <c r="E6779" t="s">
        <v>1867</v>
      </c>
      <c r="F6779" t="s">
        <v>16</v>
      </c>
      <c r="G6779" t="s">
        <v>14272</v>
      </c>
      <c r="H6779">
        <v>0</v>
      </c>
      <c r="I6779">
        <v>0</v>
      </c>
      <c r="J6779">
        <v>0</v>
      </c>
      <c r="K6779" t="s">
        <v>27053</v>
      </c>
    </row>
    <row r="6780" spans="1:11" x14ac:dyDescent="0.3">
      <c r="A6780" t="s">
        <v>27054</v>
      </c>
      <c r="B6780" t="s">
        <v>27055</v>
      </c>
      <c r="C6780" t="s">
        <v>13</v>
      </c>
      <c r="D6780" t="s">
        <v>27056</v>
      </c>
      <c r="E6780" t="s">
        <v>15</v>
      </c>
      <c r="F6780" t="s">
        <v>16</v>
      </c>
      <c r="G6780" t="s">
        <v>2051</v>
      </c>
      <c r="H6780">
        <v>0</v>
      </c>
      <c r="I6780">
        <v>0</v>
      </c>
      <c r="J6780">
        <v>0</v>
      </c>
      <c r="K6780" t="s">
        <v>27057</v>
      </c>
    </row>
    <row r="6781" spans="1:11" x14ac:dyDescent="0.3">
      <c r="A6781" t="s">
        <v>27058</v>
      </c>
      <c r="B6781" t="s">
        <v>27059</v>
      </c>
      <c r="C6781" t="s">
        <v>27</v>
      </c>
      <c r="D6781" t="s">
        <v>27060</v>
      </c>
      <c r="E6781" t="s">
        <v>1867</v>
      </c>
      <c r="F6781" t="s">
        <v>16</v>
      </c>
      <c r="G6781" t="s">
        <v>5120</v>
      </c>
      <c r="H6781">
        <v>0</v>
      </c>
      <c r="I6781">
        <v>0</v>
      </c>
      <c r="J6781">
        <v>0</v>
      </c>
      <c r="K6781" t="s">
        <v>27061</v>
      </c>
    </row>
    <row r="6782" spans="1:11" x14ac:dyDescent="0.3">
      <c r="A6782" t="s">
        <v>27062</v>
      </c>
      <c r="B6782" t="s">
        <v>27063</v>
      </c>
      <c r="C6782" t="s">
        <v>27</v>
      </c>
      <c r="D6782" t="s">
        <v>27064</v>
      </c>
      <c r="E6782" t="s">
        <v>1867</v>
      </c>
      <c r="F6782" t="s">
        <v>16</v>
      </c>
      <c r="G6782" t="s">
        <v>3103</v>
      </c>
      <c r="H6782">
        <v>0</v>
      </c>
      <c r="I6782">
        <v>0</v>
      </c>
      <c r="J6782">
        <v>0</v>
      </c>
      <c r="K6782" t="s">
        <v>27065</v>
      </c>
    </row>
    <row r="6783" spans="1:11" x14ac:dyDescent="0.3">
      <c r="A6783" t="s">
        <v>27066</v>
      </c>
      <c r="B6783" t="s">
        <v>27067</v>
      </c>
      <c r="C6783" t="s">
        <v>27</v>
      </c>
      <c r="D6783" t="s">
        <v>27068</v>
      </c>
      <c r="E6783" t="s">
        <v>1867</v>
      </c>
      <c r="F6783" t="s">
        <v>16</v>
      </c>
      <c r="G6783" t="s">
        <v>8595</v>
      </c>
      <c r="H6783">
        <v>0</v>
      </c>
      <c r="I6783">
        <v>0</v>
      </c>
      <c r="J6783">
        <v>0</v>
      </c>
      <c r="K6783" t="s">
        <v>27069</v>
      </c>
    </row>
    <row r="6784" spans="1:11" x14ac:dyDescent="0.3">
      <c r="A6784" t="s">
        <v>27070</v>
      </c>
      <c r="B6784" t="s">
        <v>27071</v>
      </c>
      <c r="C6784" t="s">
        <v>27</v>
      </c>
      <c r="D6784" t="s">
        <v>27072</v>
      </c>
      <c r="E6784" t="s">
        <v>1867</v>
      </c>
      <c r="F6784" t="s">
        <v>16</v>
      </c>
      <c r="G6784" t="s">
        <v>24258</v>
      </c>
      <c r="H6784">
        <v>0</v>
      </c>
      <c r="I6784">
        <v>0</v>
      </c>
      <c r="J6784">
        <v>0</v>
      </c>
      <c r="K6784" t="s">
        <v>27073</v>
      </c>
    </row>
    <row r="6785" spans="1:11" x14ac:dyDescent="0.3">
      <c r="A6785" t="s">
        <v>27074</v>
      </c>
      <c r="B6785" t="s">
        <v>27075</v>
      </c>
      <c r="C6785" t="s">
        <v>27</v>
      </c>
      <c r="D6785" t="s">
        <v>27076</v>
      </c>
      <c r="E6785" t="s">
        <v>1867</v>
      </c>
      <c r="F6785" t="s">
        <v>16</v>
      </c>
      <c r="G6785" t="s">
        <v>632</v>
      </c>
      <c r="H6785">
        <v>0</v>
      </c>
      <c r="I6785">
        <v>0</v>
      </c>
      <c r="J6785">
        <v>0</v>
      </c>
      <c r="K6785" t="s">
        <v>27077</v>
      </c>
    </row>
    <row r="6786" spans="1:11" x14ac:dyDescent="0.3">
      <c r="A6786" t="s">
        <v>27078</v>
      </c>
      <c r="B6786" t="s">
        <v>27079</v>
      </c>
      <c r="C6786" t="s">
        <v>27</v>
      </c>
      <c r="D6786" t="s">
        <v>27080</v>
      </c>
      <c r="E6786" t="s">
        <v>1867</v>
      </c>
      <c r="F6786" t="s">
        <v>10022</v>
      </c>
      <c r="G6786" t="s">
        <v>42</v>
      </c>
      <c r="H6786">
        <v>0</v>
      </c>
      <c r="I6786">
        <v>0</v>
      </c>
      <c r="J6786">
        <v>0</v>
      </c>
      <c r="K6786" t="s">
        <v>27081</v>
      </c>
    </row>
    <row r="6787" spans="1:11" x14ac:dyDescent="0.3">
      <c r="A6787" t="s">
        <v>27082</v>
      </c>
      <c r="B6787" t="s">
        <v>27083</v>
      </c>
      <c r="C6787" t="s">
        <v>27</v>
      </c>
      <c r="D6787" t="s">
        <v>27084</v>
      </c>
      <c r="E6787" t="s">
        <v>1867</v>
      </c>
      <c r="F6787" t="s">
        <v>14591</v>
      </c>
      <c r="G6787" t="s">
        <v>42</v>
      </c>
      <c r="H6787">
        <v>0</v>
      </c>
      <c r="I6787">
        <v>0</v>
      </c>
      <c r="J6787">
        <v>0</v>
      </c>
      <c r="K6787" t="s">
        <v>27085</v>
      </c>
    </row>
    <row r="6788" spans="1:11" x14ac:dyDescent="0.3">
      <c r="A6788" t="s">
        <v>27086</v>
      </c>
      <c r="B6788" t="s">
        <v>27087</v>
      </c>
      <c r="C6788" t="s">
        <v>558</v>
      </c>
      <c r="D6788" t="s">
        <v>27088</v>
      </c>
      <c r="E6788" t="s">
        <v>560</v>
      </c>
      <c r="F6788" t="s">
        <v>11207</v>
      </c>
      <c r="G6788" t="s">
        <v>42</v>
      </c>
      <c r="H6788">
        <v>0</v>
      </c>
      <c r="I6788">
        <v>0</v>
      </c>
      <c r="J6788">
        <v>0</v>
      </c>
      <c r="K6788" t="s">
        <v>27089</v>
      </c>
    </row>
    <row r="6789" spans="1:11" x14ac:dyDescent="0.3">
      <c r="A6789" t="s">
        <v>27090</v>
      </c>
      <c r="B6789" t="s">
        <v>27091</v>
      </c>
      <c r="C6789" t="s">
        <v>27</v>
      </c>
      <c r="D6789" t="s">
        <v>27092</v>
      </c>
      <c r="E6789" t="s">
        <v>1867</v>
      </c>
      <c r="F6789" t="s">
        <v>6890</v>
      </c>
      <c r="G6789" t="s">
        <v>42</v>
      </c>
      <c r="H6789">
        <v>0</v>
      </c>
      <c r="I6789">
        <v>0</v>
      </c>
      <c r="J6789">
        <v>0</v>
      </c>
      <c r="K6789" t="s">
        <v>27093</v>
      </c>
    </row>
    <row r="6790" spans="1:11" x14ac:dyDescent="0.3">
      <c r="A6790" t="s">
        <v>27094</v>
      </c>
      <c r="C6790" t="s">
        <v>27</v>
      </c>
      <c r="D6790" t="s">
        <v>27095</v>
      </c>
      <c r="E6790" t="s">
        <v>29</v>
      </c>
      <c r="F6790" t="s">
        <v>41</v>
      </c>
      <c r="G6790" t="s">
        <v>42</v>
      </c>
      <c r="H6790">
        <v>0</v>
      </c>
      <c r="I6790">
        <v>0</v>
      </c>
      <c r="J6790">
        <v>0</v>
      </c>
      <c r="K6790" t="s">
        <v>27096</v>
      </c>
    </row>
    <row r="6791" spans="1:11" x14ac:dyDescent="0.3">
      <c r="A6791" t="s">
        <v>27097</v>
      </c>
      <c r="C6791" t="s">
        <v>27</v>
      </c>
      <c r="D6791" t="s">
        <v>27098</v>
      </c>
      <c r="E6791" t="s">
        <v>1867</v>
      </c>
      <c r="F6791" t="s">
        <v>7622</v>
      </c>
      <c r="G6791" t="s">
        <v>42</v>
      </c>
      <c r="H6791">
        <v>0</v>
      </c>
      <c r="I6791">
        <v>0</v>
      </c>
      <c r="J6791">
        <v>0</v>
      </c>
      <c r="K6791" t="s">
        <v>27099</v>
      </c>
    </row>
    <row r="6792" spans="1:11" x14ac:dyDescent="0.3">
      <c r="A6792" t="s">
        <v>27100</v>
      </c>
      <c r="B6792" t="s">
        <v>27101</v>
      </c>
      <c r="C6792" t="s">
        <v>27</v>
      </c>
      <c r="D6792" t="s">
        <v>27102</v>
      </c>
      <c r="E6792" t="s">
        <v>1867</v>
      </c>
      <c r="F6792" t="s">
        <v>3257</v>
      </c>
      <c r="G6792" t="s">
        <v>42</v>
      </c>
      <c r="H6792">
        <v>0</v>
      </c>
      <c r="I6792">
        <v>0</v>
      </c>
      <c r="J6792">
        <v>0</v>
      </c>
      <c r="K6792" t="s">
        <v>27103</v>
      </c>
    </row>
    <row r="6793" spans="1:11" x14ac:dyDescent="0.3">
      <c r="A6793" t="s">
        <v>27104</v>
      </c>
      <c r="B6793" t="s">
        <v>27105</v>
      </c>
      <c r="C6793" t="s">
        <v>27</v>
      </c>
      <c r="D6793" t="s">
        <v>27106</v>
      </c>
      <c r="E6793" t="s">
        <v>1867</v>
      </c>
      <c r="F6793" t="s">
        <v>15056</v>
      </c>
      <c r="G6793" t="s">
        <v>22736</v>
      </c>
      <c r="H6793">
        <v>0</v>
      </c>
      <c r="I6793">
        <v>0</v>
      </c>
      <c r="J6793">
        <v>0</v>
      </c>
      <c r="K6793" t="s">
        <v>27107</v>
      </c>
    </row>
    <row r="6794" spans="1:11" x14ac:dyDescent="0.3">
      <c r="A6794" t="s">
        <v>27108</v>
      </c>
      <c r="B6794" t="s">
        <v>27109</v>
      </c>
      <c r="C6794" t="s">
        <v>27</v>
      </c>
      <c r="D6794" t="s">
        <v>27110</v>
      </c>
      <c r="E6794" t="s">
        <v>1867</v>
      </c>
      <c r="F6794" t="s">
        <v>4920</v>
      </c>
      <c r="G6794" t="s">
        <v>42</v>
      </c>
      <c r="H6794">
        <v>0</v>
      </c>
      <c r="I6794">
        <v>0</v>
      </c>
      <c r="J6794">
        <v>0</v>
      </c>
      <c r="K6794" t="s">
        <v>27111</v>
      </c>
    </row>
    <row r="6795" spans="1:11" x14ac:dyDescent="0.3">
      <c r="A6795" t="s">
        <v>27112</v>
      </c>
      <c r="B6795" t="s">
        <v>27113</v>
      </c>
      <c r="C6795" t="s">
        <v>27</v>
      </c>
      <c r="D6795" t="s">
        <v>27114</v>
      </c>
      <c r="E6795" t="s">
        <v>1867</v>
      </c>
      <c r="F6795" t="s">
        <v>7529</v>
      </c>
      <c r="G6795" t="s">
        <v>42</v>
      </c>
      <c r="H6795">
        <v>0</v>
      </c>
      <c r="I6795">
        <v>0</v>
      </c>
      <c r="J6795">
        <v>0</v>
      </c>
      <c r="K6795" t="s">
        <v>27115</v>
      </c>
    </row>
    <row r="6796" spans="1:11" x14ac:dyDescent="0.3">
      <c r="A6796" t="s">
        <v>27116</v>
      </c>
      <c r="B6796" t="s">
        <v>27117</v>
      </c>
      <c r="C6796" t="s">
        <v>20</v>
      </c>
      <c r="D6796" t="s">
        <v>27118</v>
      </c>
      <c r="E6796" t="s">
        <v>14059</v>
      </c>
      <c r="F6796" t="s">
        <v>16</v>
      </c>
      <c r="G6796" t="s">
        <v>16688</v>
      </c>
      <c r="H6796">
        <v>0</v>
      </c>
      <c r="I6796">
        <v>0</v>
      </c>
      <c r="J6796">
        <v>0</v>
      </c>
      <c r="K6796" t="s">
        <v>27119</v>
      </c>
    </row>
    <row r="6797" spans="1:11" x14ac:dyDescent="0.3">
      <c r="A6797" t="s">
        <v>27120</v>
      </c>
      <c r="C6797" t="s">
        <v>27</v>
      </c>
      <c r="D6797" t="s">
        <v>27121</v>
      </c>
      <c r="E6797" t="s">
        <v>1867</v>
      </c>
      <c r="F6797" t="s">
        <v>845</v>
      </c>
      <c r="G6797" t="s">
        <v>42</v>
      </c>
      <c r="H6797">
        <v>0</v>
      </c>
      <c r="I6797">
        <v>0</v>
      </c>
      <c r="J6797">
        <v>0</v>
      </c>
      <c r="K6797" t="s">
        <v>27122</v>
      </c>
    </row>
    <row r="6798" spans="1:11" x14ac:dyDescent="0.3">
      <c r="A6798" t="s">
        <v>27123</v>
      </c>
      <c r="B6798" t="s">
        <v>27124</v>
      </c>
      <c r="C6798" t="s">
        <v>13</v>
      </c>
      <c r="D6798" t="s">
        <v>27125</v>
      </c>
      <c r="E6798" t="s">
        <v>15</v>
      </c>
      <c r="F6798" t="s">
        <v>41</v>
      </c>
      <c r="G6798" t="s">
        <v>42</v>
      </c>
      <c r="H6798">
        <v>0</v>
      </c>
      <c r="I6798">
        <v>0</v>
      </c>
      <c r="J6798">
        <v>0</v>
      </c>
      <c r="K6798" t="s">
        <v>27126</v>
      </c>
    </row>
    <row r="6799" spans="1:11" x14ac:dyDescent="0.3">
      <c r="A6799" t="s">
        <v>27127</v>
      </c>
      <c r="B6799" t="s">
        <v>27128</v>
      </c>
      <c r="C6799" t="s">
        <v>20</v>
      </c>
      <c r="D6799" t="s">
        <v>27129</v>
      </c>
      <c r="E6799" t="s">
        <v>14059</v>
      </c>
      <c r="F6799" t="s">
        <v>430</v>
      </c>
      <c r="G6799" t="s">
        <v>42</v>
      </c>
      <c r="H6799">
        <v>0</v>
      </c>
      <c r="I6799">
        <v>0</v>
      </c>
      <c r="J6799">
        <v>0</v>
      </c>
      <c r="K6799" t="s">
        <v>27130</v>
      </c>
    </row>
    <row r="6800" spans="1:11" x14ac:dyDescent="0.3">
      <c r="A6800" t="s">
        <v>27131</v>
      </c>
      <c r="C6800" t="s">
        <v>466</v>
      </c>
      <c r="D6800" t="s">
        <v>27132</v>
      </c>
      <c r="E6800" t="s">
        <v>26488</v>
      </c>
      <c r="F6800" t="s">
        <v>16</v>
      </c>
      <c r="G6800" t="s">
        <v>17844</v>
      </c>
      <c r="H6800">
        <v>0</v>
      </c>
      <c r="I6800">
        <v>0</v>
      </c>
      <c r="J6800">
        <v>0</v>
      </c>
      <c r="K6800" t="s">
        <v>27133</v>
      </c>
    </row>
    <row r="6801" spans="1:11" x14ac:dyDescent="0.3">
      <c r="A6801" t="s">
        <v>27134</v>
      </c>
      <c r="C6801" t="s">
        <v>558</v>
      </c>
      <c r="D6801" t="s">
        <v>27135</v>
      </c>
      <c r="E6801" t="s">
        <v>1472</v>
      </c>
      <c r="F6801" t="s">
        <v>16</v>
      </c>
      <c r="G6801" t="s">
        <v>27136</v>
      </c>
      <c r="H6801">
        <v>0</v>
      </c>
      <c r="I6801">
        <v>0</v>
      </c>
      <c r="J6801">
        <v>0</v>
      </c>
      <c r="K6801" t="s">
        <v>27137</v>
      </c>
    </row>
    <row r="6802" spans="1:11" x14ac:dyDescent="0.3">
      <c r="A6802" t="s">
        <v>27138</v>
      </c>
      <c r="C6802" t="s">
        <v>13</v>
      </c>
      <c r="D6802" t="s">
        <v>27139</v>
      </c>
      <c r="E6802" t="s">
        <v>15</v>
      </c>
      <c r="F6802" t="s">
        <v>13789</v>
      </c>
      <c r="G6802" t="s">
        <v>4525</v>
      </c>
      <c r="H6802">
        <v>0</v>
      </c>
      <c r="I6802">
        <v>0</v>
      </c>
      <c r="J6802">
        <v>0</v>
      </c>
      <c r="K6802" t="s">
        <v>27140</v>
      </c>
    </row>
    <row r="6803" spans="1:11" x14ac:dyDescent="0.3">
      <c r="A6803" t="s">
        <v>27141</v>
      </c>
      <c r="B6803" t="s">
        <v>27142</v>
      </c>
      <c r="C6803" t="s">
        <v>466</v>
      </c>
      <c r="D6803" t="s">
        <v>27143</v>
      </c>
      <c r="E6803" t="s">
        <v>26488</v>
      </c>
      <c r="F6803" t="s">
        <v>16</v>
      </c>
      <c r="G6803" t="s">
        <v>4450</v>
      </c>
      <c r="H6803">
        <v>0</v>
      </c>
      <c r="I6803">
        <v>0</v>
      </c>
      <c r="J6803">
        <v>0</v>
      </c>
      <c r="K6803" t="s">
        <v>27144</v>
      </c>
    </row>
    <row r="6804" spans="1:11" x14ac:dyDescent="0.3">
      <c r="A6804" t="s">
        <v>27145</v>
      </c>
      <c r="B6804" t="s">
        <v>27146</v>
      </c>
      <c r="C6804" t="s">
        <v>558</v>
      </c>
      <c r="D6804" t="s">
        <v>27147</v>
      </c>
      <c r="E6804" t="s">
        <v>560</v>
      </c>
      <c r="F6804" t="s">
        <v>16</v>
      </c>
      <c r="G6804" t="s">
        <v>822</v>
      </c>
      <c r="H6804">
        <v>0</v>
      </c>
      <c r="I6804">
        <v>0</v>
      </c>
      <c r="J6804">
        <v>0</v>
      </c>
      <c r="K6804" t="s">
        <v>27148</v>
      </c>
    </row>
    <row r="6805" spans="1:11" x14ac:dyDescent="0.3">
      <c r="A6805" t="s">
        <v>27149</v>
      </c>
      <c r="B6805" t="s">
        <v>27150</v>
      </c>
      <c r="C6805" t="s">
        <v>20</v>
      </c>
      <c r="D6805" t="s">
        <v>27151</v>
      </c>
      <c r="E6805" t="s">
        <v>14059</v>
      </c>
      <c r="F6805" t="s">
        <v>16</v>
      </c>
      <c r="G6805" t="s">
        <v>15631</v>
      </c>
      <c r="H6805">
        <v>0</v>
      </c>
      <c r="I6805">
        <v>0</v>
      </c>
      <c r="J6805">
        <v>0</v>
      </c>
      <c r="K6805" t="s">
        <v>27152</v>
      </c>
    </row>
    <row r="6806" spans="1:11" x14ac:dyDescent="0.3">
      <c r="A6806" t="s">
        <v>27153</v>
      </c>
      <c r="C6806" t="s">
        <v>20</v>
      </c>
      <c r="D6806" t="s">
        <v>27154</v>
      </c>
      <c r="E6806" t="s">
        <v>14059</v>
      </c>
      <c r="F6806" t="s">
        <v>16</v>
      </c>
      <c r="G6806" t="s">
        <v>9124</v>
      </c>
      <c r="H6806">
        <v>0</v>
      </c>
      <c r="I6806">
        <v>0</v>
      </c>
      <c r="J6806">
        <v>0</v>
      </c>
      <c r="K6806" t="s">
        <v>27155</v>
      </c>
    </row>
    <row r="6807" spans="1:11" x14ac:dyDescent="0.3">
      <c r="A6807" t="s">
        <v>27156</v>
      </c>
      <c r="C6807" t="s">
        <v>20</v>
      </c>
      <c r="D6807" t="s">
        <v>27157</v>
      </c>
      <c r="E6807" t="s">
        <v>14059</v>
      </c>
      <c r="F6807" t="s">
        <v>16</v>
      </c>
      <c r="G6807" t="s">
        <v>3479</v>
      </c>
      <c r="H6807">
        <v>0</v>
      </c>
      <c r="I6807">
        <v>0</v>
      </c>
      <c r="J6807">
        <v>0</v>
      </c>
      <c r="K6807" t="s">
        <v>27158</v>
      </c>
    </row>
    <row r="6808" spans="1:11" x14ac:dyDescent="0.3">
      <c r="A6808" t="s">
        <v>27159</v>
      </c>
      <c r="B6808" t="s">
        <v>27160</v>
      </c>
      <c r="C6808" t="s">
        <v>13</v>
      </c>
      <c r="D6808" t="s">
        <v>27161</v>
      </c>
      <c r="E6808" t="s">
        <v>23964</v>
      </c>
      <c r="F6808" t="s">
        <v>1247</v>
      </c>
      <c r="G6808" t="s">
        <v>42</v>
      </c>
      <c r="H6808">
        <v>0</v>
      </c>
      <c r="I6808">
        <v>0</v>
      </c>
      <c r="J6808">
        <v>0</v>
      </c>
      <c r="K6808" t="s">
        <v>27162</v>
      </c>
    </row>
    <row r="6809" spans="1:11" x14ac:dyDescent="0.3">
      <c r="A6809" t="s">
        <v>27163</v>
      </c>
      <c r="C6809" t="s">
        <v>13</v>
      </c>
      <c r="D6809" t="s">
        <v>27164</v>
      </c>
      <c r="E6809" t="s">
        <v>23964</v>
      </c>
      <c r="F6809" t="s">
        <v>321</v>
      </c>
      <c r="G6809" t="s">
        <v>42</v>
      </c>
      <c r="H6809">
        <v>0</v>
      </c>
      <c r="I6809">
        <v>0</v>
      </c>
      <c r="J6809">
        <v>0</v>
      </c>
      <c r="K6809" t="s">
        <v>27165</v>
      </c>
    </row>
    <row r="6810" spans="1:11" x14ac:dyDescent="0.3">
      <c r="A6810" t="s">
        <v>27166</v>
      </c>
      <c r="C6810" t="s">
        <v>558</v>
      </c>
      <c r="D6810" t="s">
        <v>27167</v>
      </c>
      <c r="E6810" t="s">
        <v>1462</v>
      </c>
      <c r="F6810" t="s">
        <v>16</v>
      </c>
      <c r="G6810" t="s">
        <v>777</v>
      </c>
      <c r="H6810">
        <v>0</v>
      </c>
      <c r="I6810">
        <v>0</v>
      </c>
      <c r="J6810">
        <v>0</v>
      </c>
      <c r="K6810" t="s">
        <v>27168</v>
      </c>
    </row>
    <row r="6811" spans="1:11" x14ac:dyDescent="0.3">
      <c r="A6811" t="s">
        <v>27169</v>
      </c>
      <c r="B6811" t="s">
        <v>27170</v>
      </c>
      <c r="C6811" t="s">
        <v>13</v>
      </c>
      <c r="D6811" t="s">
        <v>27171</v>
      </c>
      <c r="E6811" t="s">
        <v>23964</v>
      </c>
      <c r="F6811" t="s">
        <v>3638</v>
      </c>
      <c r="G6811" t="s">
        <v>42</v>
      </c>
      <c r="H6811">
        <v>0</v>
      </c>
      <c r="I6811">
        <v>0</v>
      </c>
      <c r="J6811">
        <v>0</v>
      </c>
      <c r="K6811" t="s">
        <v>27172</v>
      </c>
    </row>
    <row r="6812" spans="1:11" x14ac:dyDescent="0.3">
      <c r="A6812" t="s">
        <v>27173</v>
      </c>
      <c r="B6812" t="s">
        <v>27174</v>
      </c>
      <c r="C6812" t="s">
        <v>20</v>
      </c>
      <c r="D6812" t="s">
        <v>27175</v>
      </c>
      <c r="E6812" t="s">
        <v>14059</v>
      </c>
      <c r="F6812" t="s">
        <v>16</v>
      </c>
      <c r="G6812" t="s">
        <v>6752</v>
      </c>
      <c r="H6812">
        <v>0</v>
      </c>
      <c r="I6812">
        <v>0</v>
      </c>
      <c r="J6812">
        <v>0</v>
      </c>
      <c r="K6812" t="s">
        <v>27176</v>
      </c>
    </row>
    <row r="6813" spans="1:11" x14ac:dyDescent="0.3">
      <c r="A6813" t="s">
        <v>27177</v>
      </c>
      <c r="B6813" t="s">
        <v>27178</v>
      </c>
      <c r="C6813" t="s">
        <v>13</v>
      </c>
      <c r="D6813" t="s">
        <v>27179</v>
      </c>
      <c r="E6813" t="s">
        <v>15</v>
      </c>
      <c r="F6813" t="s">
        <v>16</v>
      </c>
      <c r="G6813" t="s">
        <v>887</v>
      </c>
      <c r="H6813">
        <v>0</v>
      </c>
      <c r="I6813">
        <v>0</v>
      </c>
      <c r="J6813">
        <v>0</v>
      </c>
      <c r="K6813" t="s">
        <v>27180</v>
      </c>
    </row>
    <row r="6814" spans="1:11" x14ac:dyDescent="0.3">
      <c r="A6814" t="s">
        <v>27181</v>
      </c>
      <c r="B6814" t="s">
        <v>27182</v>
      </c>
      <c r="C6814" t="s">
        <v>147</v>
      </c>
      <c r="D6814" t="s">
        <v>27183</v>
      </c>
      <c r="E6814" t="s">
        <v>183</v>
      </c>
      <c r="F6814" t="s">
        <v>2720</v>
      </c>
      <c r="G6814" t="s">
        <v>42</v>
      </c>
      <c r="H6814">
        <v>0</v>
      </c>
      <c r="I6814">
        <v>0</v>
      </c>
      <c r="J6814">
        <v>0</v>
      </c>
      <c r="K6814" t="s">
        <v>27184</v>
      </c>
    </row>
    <row r="6815" spans="1:11" x14ac:dyDescent="0.3">
      <c r="A6815" t="s">
        <v>27185</v>
      </c>
      <c r="B6815" t="s">
        <v>27186</v>
      </c>
      <c r="C6815" t="s">
        <v>147</v>
      </c>
      <c r="D6815" t="s">
        <v>27187</v>
      </c>
      <c r="E6815" t="s">
        <v>183</v>
      </c>
      <c r="F6815" t="s">
        <v>27188</v>
      </c>
      <c r="G6815" t="s">
        <v>42</v>
      </c>
      <c r="H6815">
        <v>0</v>
      </c>
      <c r="I6815">
        <v>0</v>
      </c>
      <c r="J6815">
        <v>0</v>
      </c>
      <c r="K6815" t="s">
        <v>27189</v>
      </c>
    </row>
    <row r="6816" spans="1:11" x14ac:dyDescent="0.3">
      <c r="A6816" t="s">
        <v>27190</v>
      </c>
      <c r="B6816" t="s">
        <v>27191</v>
      </c>
      <c r="C6816" t="s">
        <v>147</v>
      </c>
      <c r="D6816" t="s">
        <v>27192</v>
      </c>
      <c r="E6816" t="s">
        <v>183</v>
      </c>
      <c r="F6816" t="s">
        <v>8797</v>
      </c>
      <c r="G6816" t="s">
        <v>42</v>
      </c>
      <c r="H6816">
        <v>0</v>
      </c>
      <c r="I6816">
        <v>0</v>
      </c>
      <c r="J6816">
        <v>0</v>
      </c>
      <c r="K6816" t="s">
        <v>27193</v>
      </c>
    </row>
    <row r="6817" spans="1:11" x14ac:dyDescent="0.3">
      <c r="A6817" t="s">
        <v>27194</v>
      </c>
      <c r="C6817" t="s">
        <v>20</v>
      </c>
      <c r="D6817" t="s">
        <v>27195</v>
      </c>
      <c r="E6817" t="s">
        <v>14059</v>
      </c>
      <c r="F6817" t="s">
        <v>16</v>
      </c>
      <c r="G6817" t="s">
        <v>777</v>
      </c>
      <c r="H6817">
        <v>0</v>
      </c>
      <c r="I6817">
        <v>0</v>
      </c>
      <c r="J6817">
        <v>0</v>
      </c>
      <c r="K6817" t="s">
        <v>27196</v>
      </c>
    </row>
    <row r="6818" spans="1:11" x14ac:dyDescent="0.3">
      <c r="A6818" t="s">
        <v>27197</v>
      </c>
      <c r="B6818" t="s">
        <v>27198</v>
      </c>
      <c r="C6818" t="s">
        <v>20</v>
      </c>
      <c r="D6818" t="s">
        <v>27199</v>
      </c>
      <c r="E6818" t="s">
        <v>14059</v>
      </c>
      <c r="F6818" t="s">
        <v>16</v>
      </c>
      <c r="G6818" t="s">
        <v>12619</v>
      </c>
      <c r="H6818">
        <v>0</v>
      </c>
      <c r="I6818">
        <v>0</v>
      </c>
      <c r="J6818">
        <v>0</v>
      </c>
      <c r="K6818" t="s">
        <v>27200</v>
      </c>
    </row>
    <row r="6819" spans="1:11" x14ac:dyDescent="0.3">
      <c r="A6819" t="s">
        <v>27201</v>
      </c>
      <c r="B6819" t="s">
        <v>27202</v>
      </c>
      <c r="C6819" t="s">
        <v>1159</v>
      </c>
      <c r="D6819" t="s">
        <v>27203</v>
      </c>
      <c r="E6819" t="s">
        <v>10552</v>
      </c>
      <c r="F6819" t="s">
        <v>16</v>
      </c>
      <c r="G6819" t="s">
        <v>5631</v>
      </c>
      <c r="H6819">
        <v>0</v>
      </c>
      <c r="I6819">
        <v>0</v>
      </c>
      <c r="J6819">
        <v>0</v>
      </c>
      <c r="K6819" t="s">
        <v>27204</v>
      </c>
    </row>
    <row r="6820" spans="1:11" x14ac:dyDescent="0.3">
      <c r="A6820" t="s">
        <v>27205</v>
      </c>
      <c r="B6820" t="s">
        <v>27206</v>
      </c>
      <c r="C6820" t="s">
        <v>20</v>
      </c>
      <c r="D6820" t="s">
        <v>27207</v>
      </c>
      <c r="E6820" t="s">
        <v>22</v>
      </c>
      <c r="F6820" t="s">
        <v>417</v>
      </c>
      <c r="G6820" t="s">
        <v>42</v>
      </c>
      <c r="H6820">
        <v>0</v>
      </c>
      <c r="I6820">
        <v>0</v>
      </c>
      <c r="J6820">
        <v>0</v>
      </c>
      <c r="K6820" t="s">
        <v>27208</v>
      </c>
    </row>
    <row r="6821" spans="1:11" x14ac:dyDescent="0.3">
      <c r="A6821" t="s">
        <v>27209</v>
      </c>
      <c r="B6821" t="s">
        <v>27210</v>
      </c>
      <c r="C6821" t="s">
        <v>27</v>
      </c>
      <c r="D6821" t="s">
        <v>27211</v>
      </c>
      <c r="E6821" t="s">
        <v>1867</v>
      </c>
      <c r="F6821" t="s">
        <v>2361</v>
      </c>
      <c r="G6821" t="s">
        <v>42</v>
      </c>
      <c r="H6821">
        <v>0</v>
      </c>
      <c r="I6821">
        <v>0</v>
      </c>
      <c r="J6821">
        <v>0</v>
      </c>
      <c r="K6821" t="s">
        <v>27212</v>
      </c>
    </row>
    <row r="6822" spans="1:11" x14ac:dyDescent="0.3">
      <c r="A6822" t="s">
        <v>27213</v>
      </c>
      <c r="B6822" t="s">
        <v>27214</v>
      </c>
      <c r="C6822" t="s">
        <v>147</v>
      </c>
      <c r="D6822" t="s">
        <v>27215</v>
      </c>
      <c r="E6822" t="s">
        <v>183</v>
      </c>
      <c r="F6822" t="s">
        <v>9173</v>
      </c>
      <c r="G6822" t="s">
        <v>42</v>
      </c>
      <c r="H6822">
        <v>0</v>
      </c>
      <c r="I6822">
        <v>0</v>
      </c>
      <c r="J6822">
        <v>0</v>
      </c>
      <c r="K6822" t="s">
        <v>27216</v>
      </c>
    </row>
    <row r="6823" spans="1:11" x14ac:dyDescent="0.3">
      <c r="A6823" t="s">
        <v>27217</v>
      </c>
      <c r="B6823" t="s">
        <v>27218</v>
      </c>
      <c r="C6823" t="s">
        <v>20</v>
      </c>
      <c r="D6823" t="s">
        <v>27219</v>
      </c>
      <c r="E6823" t="s">
        <v>14059</v>
      </c>
      <c r="F6823" t="s">
        <v>16</v>
      </c>
      <c r="G6823" t="s">
        <v>14060</v>
      </c>
      <c r="H6823">
        <v>0</v>
      </c>
      <c r="I6823">
        <v>0</v>
      </c>
      <c r="J6823">
        <v>0</v>
      </c>
      <c r="K6823" t="s">
        <v>27220</v>
      </c>
    </row>
    <row r="6824" spans="1:11" x14ac:dyDescent="0.3">
      <c r="A6824" t="s">
        <v>27221</v>
      </c>
      <c r="B6824" t="s">
        <v>27222</v>
      </c>
      <c r="C6824" t="s">
        <v>466</v>
      </c>
      <c r="D6824" t="s">
        <v>27223</v>
      </c>
      <c r="E6824" t="s">
        <v>26488</v>
      </c>
      <c r="F6824" t="s">
        <v>16</v>
      </c>
      <c r="G6824" t="s">
        <v>27224</v>
      </c>
      <c r="H6824">
        <v>0</v>
      </c>
      <c r="I6824">
        <v>0</v>
      </c>
      <c r="J6824">
        <v>0</v>
      </c>
      <c r="K6824" t="s">
        <v>27225</v>
      </c>
    </row>
    <row r="6825" spans="1:11" x14ac:dyDescent="0.3">
      <c r="A6825" t="s">
        <v>27226</v>
      </c>
      <c r="B6825" t="s">
        <v>27227</v>
      </c>
      <c r="C6825" t="s">
        <v>13</v>
      </c>
      <c r="D6825" t="s">
        <v>27228</v>
      </c>
      <c r="E6825" t="s">
        <v>23964</v>
      </c>
      <c r="F6825" t="s">
        <v>16</v>
      </c>
      <c r="G6825" t="s">
        <v>25799</v>
      </c>
      <c r="H6825">
        <v>0</v>
      </c>
      <c r="I6825">
        <v>0</v>
      </c>
      <c r="J6825">
        <v>0</v>
      </c>
      <c r="K6825" t="s">
        <v>27229</v>
      </c>
    </row>
    <row r="6826" spans="1:11" x14ac:dyDescent="0.3">
      <c r="A6826" t="s">
        <v>27230</v>
      </c>
      <c r="C6826" t="s">
        <v>466</v>
      </c>
      <c r="D6826" t="s">
        <v>27231</v>
      </c>
      <c r="E6826" t="s">
        <v>26488</v>
      </c>
      <c r="F6826" t="s">
        <v>16</v>
      </c>
      <c r="G6826" t="s">
        <v>15804</v>
      </c>
      <c r="H6826">
        <v>0</v>
      </c>
      <c r="I6826">
        <v>0</v>
      </c>
      <c r="J6826">
        <v>0</v>
      </c>
      <c r="K6826" t="s">
        <v>27232</v>
      </c>
    </row>
    <row r="6827" spans="1:11" x14ac:dyDescent="0.3">
      <c r="A6827" t="s">
        <v>27233</v>
      </c>
      <c r="B6827" t="s">
        <v>27234</v>
      </c>
      <c r="C6827" t="s">
        <v>27</v>
      </c>
      <c r="D6827" t="s">
        <v>27235</v>
      </c>
      <c r="E6827" t="s">
        <v>1867</v>
      </c>
      <c r="F6827" t="s">
        <v>1135</v>
      </c>
      <c r="G6827" t="s">
        <v>21335</v>
      </c>
      <c r="H6827">
        <v>0</v>
      </c>
      <c r="I6827">
        <v>0</v>
      </c>
      <c r="J6827">
        <v>0</v>
      </c>
      <c r="K6827" t="s">
        <v>27236</v>
      </c>
    </row>
    <row r="6828" spans="1:11" x14ac:dyDescent="0.3">
      <c r="A6828" t="s">
        <v>27237</v>
      </c>
      <c r="C6828" t="s">
        <v>13</v>
      </c>
      <c r="D6828" t="s">
        <v>27238</v>
      </c>
      <c r="E6828" t="s">
        <v>15</v>
      </c>
      <c r="F6828" t="s">
        <v>41</v>
      </c>
      <c r="G6828" t="s">
        <v>42</v>
      </c>
      <c r="H6828">
        <v>0</v>
      </c>
      <c r="I6828">
        <v>0</v>
      </c>
      <c r="J6828">
        <v>0</v>
      </c>
      <c r="K6828" t="s">
        <v>27239</v>
      </c>
    </row>
    <row r="6829" spans="1:11" x14ac:dyDescent="0.3">
      <c r="A6829" t="s">
        <v>27240</v>
      </c>
      <c r="B6829" t="s">
        <v>27241</v>
      </c>
      <c r="C6829" t="s">
        <v>13</v>
      </c>
      <c r="D6829" t="s">
        <v>27242</v>
      </c>
      <c r="E6829" t="s">
        <v>23964</v>
      </c>
      <c r="F6829" t="s">
        <v>16</v>
      </c>
      <c r="G6829" t="s">
        <v>27243</v>
      </c>
      <c r="H6829">
        <v>0</v>
      </c>
      <c r="I6829">
        <v>0</v>
      </c>
      <c r="J6829">
        <v>0</v>
      </c>
      <c r="K6829" t="s">
        <v>27244</v>
      </c>
    </row>
    <row r="6830" spans="1:11" x14ac:dyDescent="0.3">
      <c r="A6830" t="s">
        <v>27245</v>
      </c>
      <c r="B6830" t="s">
        <v>27246</v>
      </c>
      <c r="C6830" t="s">
        <v>20</v>
      </c>
      <c r="D6830" t="s">
        <v>27247</v>
      </c>
      <c r="E6830" t="s">
        <v>14059</v>
      </c>
      <c r="F6830" t="s">
        <v>27248</v>
      </c>
      <c r="G6830" t="s">
        <v>42</v>
      </c>
      <c r="H6830">
        <v>0</v>
      </c>
      <c r="I6830">
        <v>0</v>
      </c>
      <c r="J6830">
        <v>0</v>
      </c>
      <c r="K6830" t="s">
        <v>27249</v>
      </c>
    </row>
    <row r="6831" spans="1:11" x14ac:dyDescent="0.3">
      <c r="A6831" t="s">
        <v>27250</v>
      </c>
      <c r="B6831" t="s">
        <v>27251</v>
      </c>
      <c r="C6831" t="s">
        <v>20</v>
      </c>
      <c r="D6831" t="s">
        <v>27252</v>
      </c>
      <c r="E6831" t="s">
        <v>14059</v>
      </c>
      <c r="F6831" t="s">
        <v>2956</v>
      </c>
      <c r="G6831" t="s">
        <v>3858</v>
      </c>
      <c r="H6831">
        <v>0</v>
      </c>
      <c r="I6831">
        <v>0</v>
      </c>
      <c r="J6831">
        <v>0</v>
      </c>
      <c r="K6831" t="s">
        <v>27253</v>
      </c>
    </row>
    <row r="6832" spans="1:11" x14ac:dyDescent="0.3">
      <c r="A6832" t="s">
        <v>27254</v>
      </c>
      <c r="B6832" t="s">
        <v>27255</v>
      </c>
      <c r="C6832" t="s">
        <v>558</v>
      </c>
      <c r="D6832" t="s">
        <v>27256</v>
      </c>
      <c r="E6832" t="s">
        <v>19698</v>
      </c>
      <c r="F6832" t="s">
        <v>16</v>
      </c>
      <c r="G6832" t="s">
        <v>91</v>
      </c>
      <c r="H6832">
        <v>0</v>
      </c>
      <c r="I6832">
        <v>0</v>
      </c>
      <c r="J6832">
        <v>0</v>
      </c>
      <c r="K6832" t="s">
        <v>27257</v>
      </c>
    </row>
    <row r="6833" spans="1:11" x14ac:dyDescent="0.3">
      <c r="A6833" t="s">
        <v>27258</v>
      </c>
      <c r="B6833" t="s">
        <v>27259</v>
      </c>
      <c r="C6833" t="s">
        <v>147</v>
      </c>
      <c r="D6833" t="s">
        <v>27260</v>
      </c>
      <c r="E6833" t="s">
        <v>149</v>
      </c>
      <c r="F6833" t="s">
        <v>16</v>
      </c>
      <c r="G6833" t="s">
        <v>27261</v>
      </c>
      <c r="H6833">
        <v>0</v>
      </c>
      <c r="I6833">
        <v>0</v>
      </c>
      <c r="J6833">
        <v>0</v>
      </c>
      <c r="K6833" t="s">
        <v>27262</v>
      </c>
    </row>
    <row r="6834" spans="1:11" x14ac:dyDescent="0.3">
      <c r="A6834" t="s">
        <v>27263</v>
      </c>
      <c r="B6834" t="s">
        <v>27264</v>
      </c>
      <c r="C6834" t="s">
        <v>13</v>
      </c>
      <c r="D6834" t="s">
        <v>27265</v>
      </c>
      <c r="E6834" t="s">
        <v>23964</v>
      </c>
      <c r="F6834" t="s">
        <v>16</v>
      </c>
      <c r="G6834" t="s">
        <v>27266</v>
      </c>
      <c r="H6834">
        <v>0</v>
      </c>
      <c r="I6834">
        <v>0</v>
      </c>
      <c r="J6834">
        <v>0</v>
      </c>
      <c r="K6834" t="s">
        <v>27267</v>
      </c>
    </row>
    <row r="6835" spans="1:11" x14ac:dyDescent="0.3">
      <c r="A6835" t="s">
        <v>27268</v>
      </c>
      <c r="B6835" t="s">
        <v>27269</v>
      </c>
      <c r="C6835" t="s">
        <v>13</v>
      </c>
      <c r="D6835" t="s">
        <v>27270</v>
      </c>
      <c r="E6835" t="s">
        <v>23964</v>
      </c>
      <c r="F6835" t="s">
        <v>16</v>
      </c>
      <c r="G6835" t="s">
        <v>8991</v>
      </c>
      <c r="H6835">
        <v>0</v>
      </c>
      <c r="I6835">
        <v>0</v>
      </c>
      <c r="J6835">
        <v>0</v>
      </c>
      <c r="K6835" t="s">
        <v>27271</v>
      </c>
    </row>
    <row r="6836" spans="1:11" x14ac:dyDescent="0.3">
      <c r="A6836" t="s">
        <v>27272</v>
      </c>
      <c r="B6836" t="s">
        <v>27273</v>
      </c>
      <c r="C6836" t="s">
        <v>13</v>
      </c>
      <c r="D6836" t="s">
        <v>27274</v>
      </c>
      <c r="E6836" t="s">
        <v>15</v>
      </c>
      <c r="F6836" t="s">
        <v>16</v>
      </c>
      <c r="G6836" t="s">
        <v>2350</v>
      </c>
      <c r="H6836">
        <v>0</v>
      </c>
      <c r="I6836">
        <v>0</v>
      </c>
      <c r="J6836">
        <v>0</v>
      </c>
      <c r="K6836" t="s">
        <v>27275</v>
      </c>
    </row>
    <row r="6837" spans="1:11" x14ac:dyDescent="0.3">
      <c r="A6837" t="s">
        <v>27276</v>
      </c>
      <c r="B6837" t="s">
        <v>27277</v>
      </c>
      <c r="C6837" t="s">
        <v>27</v>
      </c>
      <c r="D6837" t="s">
        <v>27278</v>
      </c>
      <c r="E6837" t="s">
        <v>29</v>
      </c>
      <c r="F6837" t="s">
        <v>41</v>
      </c>
      <c r="G6837" t="s">
        <v>2542</v>
      </c>
      <c r="H6837">
        <v>0</v>
      </c>
      <c r="I6837">
        <v>0</v>
      </c>
      <c r="J6837">
        <v>0</v>
      </c>
      <c r="K6837" t="s">
        <v>27279</v>
      </c>
    </row>
    <row r="6838" spans="1:11" x14ac:dyDescent="0.3">
      <c r="A6838" t="s">
        <v>27280</v>
      </c>
      <c r="B6838" t="s">
        <v>27281</v>
      </c>
      <c r="C6838" t="s">
        <v>27</v>
      </c>
      <c r="D6838" t="s">
        <v>27282</v>
      </c>
      <c r="E6838" t="s">
        <v>1867</v>
      </c>
      <c r="F6838" t="s">
        <v>16</v>
      </c>
      <c r="G6838" t="s">
        <v>777</v>
      </c>
      <c r="H6838">
        <v>0</v>
      </c>
      <c r="I6838">
        <v>0</v>
      </c>
      <c r="J6838">
        <v>0</v>
      </c>
      <c r="K6838" t="s">
        <v>27283</v>
      </c>
    </row>
    <row r="6839" spans="1:11" x14ac:dyDescent="0.3">
      <c r="A6839" t="s">
        <v>27284</v>
      </c>
      <c r="B6839" t="s">
        <v>27285</v>
      </c>
      <c r="C6839" t="s">
        <v>20</v>
      </c>
      <c r="D6839" t="s">
        <v>27286</v>
      </c>
      <c r="E6839" t="s">
        <v>14059</v>
      </c>
      <c r="F6839" t="s">
        <v>16</v>
      </c>
      <c r="G6839" t="s">
        <v>16416</v>
      </c>
      <c r="H6839">
        <v>0</v>
      </c>
      <c r="I6839">
        <v>0</v>
      </c>
      <c r="J6839">
        <v>0</v>
      </c>
      <c r="K6839" t="s">
        <v>27287</v>
      </c>
    </row>
    <row r="6840" spans="1:11" x14ac:dyDescent="0.3">
      <c r="A6840" t="s">
        <v>27288</v>
      </c>
      <c r="B6840" t="s">
        <v>27289</v>
      </c>
      <c r="C6840" t="s">
        <v>27</v>
      </c>
      <c r="D6840" t="s">
        <v>27290</v>
      </c>
      <c r="E6840" t="s">
        <v>1867</v>
      </c>
      <c r="F6840" t="s">
        <v>379</v>
      </c>
      <c r="G6840" t="s">
        <v>42</v>
      </c>
      <c r="H6840">
        <v>0</v>
      </c>
      <c r="I6840">
        <v>0</v>
      </c>
      <c r="J6840">
        <v>0</v>
      </c>
      <c r="K6840" t="s">
        <v>27291</v>
      </c>
    </row>
    <row r="6841" spans="1:11" x14ac:dyDescent="0.3">
      <c r="A6841" t="s">
        <v>27292</v>
      </c>
      <c r="B6841" t="s">
        <v>27293</v>
      </c>
      <c r="C6841" t="s">
        <v>27</v>
      </c>
      <c r="D6841" t="s">
        <v>27294</v>
      </c>
      <c r="E6841" t="s">
        <v>1867</v>
      </c>
      <c r="F6841" t="s">
        <v>2482</v>
      </c>
      <c r="G6841" t="s">
        <v>42</v>
      </c>
      <c r="H6841">
        <v>0</v>
      </c>
      <c r="I6841">
        <v>0</v>
      </c>
      <c r="J6841">
        <v>0</v>
      </c>
      <c r="K6841" t="s">
        <v>27295</v>
      </c>
    </row>
    <row r="6842" spans="1:11" x14ac:dyDescent="0.3">
      <c r="A6842" t="s">
        <v>27296</v>
      </c>
      <c r="B6842" t="s">
        <v>27297</v>
      </c>
      <c r="C6842" t="s">
        <v>27</v>
      </c>
      <c r="D6842" t="s">
        <v>27298</v>
      </c>
      <c r="E6842" t="s">
        <v>1867</v>
      </c>
      <c r="F6842" t="s">
        <v>3538</v>
      </c>
      <c r="G6842" t="s">
        <v>42</v>
      </c>
      <c r="H6842">
        <v>0</v>
      </c>
      <c r="I6842">
        <v>0</v>
      </c>
      <c r="J6842">
        <v>0</v>
      </c>
      <c r="K6842" t="s">
        <v>27299</v>
      </c>
    </row>
    <row r="6843" spans="1:11" x14ac:dyDescent="0.3">
      <c r="A6843" t="s">
        <v>27300</v>
      </c>
      <c r="B6843" t="s">
        <v>27301</v>
      </c>
      <c r="C6843" t="s">
        <v>20</v>
      </c>
      <c r="D6843" t="s">
        <v>27302</v>
      </c>
      <c r="E6843" t="s">
        <v>14059</v>
      </c>
      <c r="F6843" t="s">
        <v>16</v>
      </c>
      <c r="G6843" t="s">
        <v>6487</v>
      </c>
      <c r="H6843">
        <v>0</v>
      </c>
      <c r="I6843">
        <v>0</v>
      </c>
      <c r="J6843">
        <v>0</v>
      </c>
      <c r="K6843" t="s">
        <v>27303</v>
      </c>
    </row>
    <row r="6844" spans="1:11" x14ac:dyDescent="0.3">
      <c r="A6844" t="s">
        <v>27304</v>
      </c>
      <c r="B6844" t="s">
        <v>27305</v>
      </c>
      <c r="C6844" t="s">
        <v>147</v>
      </c>
      <c r="D6844" t="s">
        <v>27306</v>
      </c>
      <c r="E6844" t="s">
        <v>149</v>
      </c>
      <c r="F6844" t="s">
        <v>4336</v>
      </c>
      <c r="G6844" t="s">
        <v>42</v>
      </c>
      <c r="H6844">
        <v>0</v>
      </c>
      <c r="I6844">
        <v>0</v>
      </c>
      <c r="J6844">
        <v>0</v>
      </c>
      <c r="K6844" t="s">
        <v>27307</v>
      </c>
    </row>
    <row r="6845" spans="1:11" x14ac:dyDescent="0.3">
      <c r="A6845" t="s">
        <v>27308</v>
      </c>
      <c r="B6845" t="s">
        <v>27309</v>
      </c>
      <c r="C6845" t="s">
        <v>20</v>
      </c>
      <c r="D6845" t="s">
        <v>27310</v>
      </c>
      <c r="E6845" t="s">
        <v>14059</v>
      </c>
      <c r="F6845" t="s">
        <v>3452</v>
      </c>
      <c r="G6845" t="s">
        <v>42</v>
      </c>
      <c r="H6845">
        <v>0</v>
      </c>
      <c r="I6845">
        <v>0</v>
      </c>
      <c r="J6845">
        <v>0</v>
      </c>
      <c r="K6845" t="s">
        <v>27311</v>
      </c>
    </row>
    <row r="6846" spans="1:11" x14ac:dyDescent="0.3">
      <c r="A6846" t="s">
        <v>27312</v>
      </c>
      <c r="C6846" t="s">
        <v>20</v>
      </c>
      <c r="D6846" t="s">
        <v>27313</v>
      </c>
      <c r="E6846" t="s">
        <v>14059</v>
      </c>
      <c r="F6846" t="s">
        <v>3484</v>
      </c>
      <c r="G6846" t="s">
        <v>42</v>
      </c>
      <c r="H6846">
        <v>0</v>
      </c>
      <c r="I6846">
        <v>0</v>
      </c>
      <c r="J6846">
        <v>0</v>
      </c>
      <c r="K6846" t="s">
        <v>27314</v>
      </c>
    </row>
    <row r="6847" spans="1:11" x14ac:dyDescent="0.3">
      <c r="A6847" t="s">
        <v>27315</v>
      </c>
      <c r="B6847" t="s">
        <v>27316</v>
      </c>
      <c r="C6847" t="s">
        <v>20</v>
      </c>
      <c r="D6847" t="s">
        <v>27317</v>
      </c>
      <c r="E6847" t="s">
        <v>14059</v>
      </c>
      <c r="F6847" t="s">
        <v>3074</v>
      </c>
      <c r="G6847" t="s">
        <v>16824</v>
      </c>
      <c r="H6847">
        <v>0</v>
      </c>
      <c r="I6847">
        <v>0</v>
      </c>
      <c r="J6847">
        <v>0</v>
      </c>
      <c r="K6847" t="s">
        <v>27318</v>
      </c>
    </row>
    <row r="6848" spans="1:11" x14ac:dyDescent="0.3">
      <c r="A6848" t="s">
        <v>27319</v>
      </c>
      <c r="B6848" t="s">
        <v>27320</v>
      </c>
      <c r="C6848" t="s">
        <v>20</v>
      </c>
      <c r="D6848" t="s">
        <v>27321</v>
      </c>
      <c r="E6848" t="s">
        <v>22</v>
      </c>
      <c r="F6848" t="s">
        <v>5819</v>
      </c>
      <c r="G6848" t="s">
        <v>42</v>
      </c>
      <c r="H6848">
        <v>0</v>
      </c>
      <c r="I6848">
        <v>0</v>
      </c>
      <c r="J6848">
        <v>0</v>
      </c>
      <c r="K6848" t="s">
        <v>27322</v>
      </c>
    </row>
    <row r="6849" spans="1:11" x14ac:dyDescent="0.3">
      <c r="A6849" t="s">
        <v>27323</v>
      </c>
      <c r="B6849" t="s">
        <v>27324</v>
      </c>
      <c r="C6849" t="s">
        <v>20</v>
      </c>
      <c r="D6849" t="s">
        <v>27325</v>
      </c>
      <c r="E6849" t="s">
        <v>14059</v>
      </c>
      <c r="F6849" t="s">
        <v>1013</v>
      </c>
      <c r="G6849" t="s">
        <v>42</v>
      </c>
      <c r="H6849">
        <v>0</v>
      </c>
      <c r="I6849">
        <v>0</v>
      </c>
      <c r="J6849">
        <v>0</v>
      </c>
      <c r="K6849" t="s">
        <v>27326</v>
      </c>
    </row>
    <row r="6850" spans="1:11" x14ac:dyDescent="0.3">
      <c r="A6850" t="s">
        <v>27327</v>
      </c>
      <c r="B6850" t="s">
        <v>27328</v>
      </c>
      <c r="C6850" t="s">
        <v>20</v>
      </c>
      <c r="D6850" t="s">
        <v>27329</v>
      </c>
      <c r="E6850" t="s">
        <v>14059</v>
      </c>
      <c r="F6850" t="s">
        <v>2486</v>
      </c>
      <c r="G6850" t="s">
        <v>42</v>
      </c>
      <c r="H6850">
        <v>0</v>
      </c>
      <c r="I6850">
        <v>0</v>
      </c>
      <c r="J6850">
        <v>0</v>
      </c>
      <c r="K6850" t="s">
        <v>27330</v>
      </c>
    </row>
    <row r="6851" spans="1:11" x14ac:dyDescent="0.3">
      <c r="A6851" t="s">
        <v>27331</v>
      </c>
      <c r="B6851" t="s">
        <v>27332</v>
      </c>
      <c r="C6851" t="s">
        <v>27</v>
      </c>
      <c r="D6851" t="s">
        <v>27333</v>
      </c>
      <c r="E6851" t="s">
        <v>1867</v>
      </c>
      <c r="F6851" t="s">
        <v>16</v>
      </c>
      <c r="G6851" t="s">
        <v>23965</v>
      </c>
      <c r="H6851">
        <v>0</v>
      </c>
      <c r="I6851">
        <v>0</v>
      </c>
      <c r="J6851">
        <v>0</v>
      </c>
      <c r="K6851" t="s">
        <v>27334</v>
      </c>
    </row>
    <row r="6852" spans="1:11" x14ac:dyDescent="0.3">
      <c r="A6852" t="s">
        <v>27335</v>
      </c>
      <c r="B6852" t="s">
        <v>27336</v>
      </c>
      <c r="C6852" t="s">
        <v>147</v>
      </c>
      <c r="D6852" t="s">
        <v>27337</v>
      </c>
      <c r="E6852" t="s">
        <v>149</v>
      </c>
      <c r="F6852" t="s">
        <v>1247</v>
      </c>
      <c r="G6852" t="s">
        <v>42</v>
      </c>
      <c r="H6852">
        <v>0</v>
      </c>
      <c r="I6852">
        <v>0</v>
      </c>
      <c r="J6852">
        <v>0</v>
      </c>
      <c r="K6852" t="s">
        <v>27338</v>
      </c>
    </row>
    <row r="6853" spans="1:11" x14ac:dyDescent="0.3">
      <c r="A6853" t="s">
        <v>27339</v>
      </c>
      <c r="B6853" t="s">
        <v>27340</v>
      </c>
      <c r="C6853" t="s">
        <v>147</v>
      </c>
      <c r="D6853" t="s">
        <v>27341</v>
      </c>
      <c r="E6853" t="s">
        <v>149</v>
      </c>
      <c r="F6853" t="s">
        <v>1143</v>
      </c>
      <c r="G6853" t="s">
        <v>42</v>
      </c>
      <c r="H6853">
        <v>0</v>
      </c>
      <c r="I6853">
        <v>0</v>
      </c>
      <c r="J6853">
        <v>0</v>
      </c>
      <c r="K6853" t="s">
        <v>27342</v>
      </c>
    </row>
    <row r="6854" spans="1:11" x14ac:dyDescent="0.3">
      <c r="A6854" t="s">
        <v>27343</v>
      </c>
      <c r="B6854" t="s">
        <v>27344</v>
      </c>
      <c r="C6854" t="s">
        <v>13</v>
      </c>
      <c r="D6854" t="s">
        <v>27345</v>
      </c>
      <c r="E6854" t="s">
        <v>23964</v>
      </c>
      <c r="F6854" t="s">
        <v>16</v>
      </c>
      <c r="G6854" t="s">
        <v>14304</v>
      </c>
      <c r="H6854">
        <v>0</v>
      </c>
      <c r="I6854">
        <v>0</v>
      </c>
      <c r="J6854">
        <v>0</v>
      </c>
      <c r="K6854" t="s">
        <v>27346</v>
      </c>
    </row>
    <row r="6855" spans="1:11" x14ac:dyDescent="0.3">
      <c r="A6855" t="s">
        <v>27347</v>
      </c>
      <c r="C6855" t="s">
        <v>27</v>
      </c>
      <c r="D6855" t="s">
        <v>27348</v>
      </c>
      <c r="E6855" t="s">
        <v>1867</v>
      </c>
      <c r="F6855" t="s">
        <v>1670</v>
      </c>
      <c r="G6855" t="s">
        <v>3168</v>
      </c>
      <c r="H6855">
        <v>0</v>
      </c>
      <c r="I6855">
        <v>0</v>
      </c>
      <c r="J6855">
        <v>0</v>
      </c>
      <c r="K6855" t="s">
        <v>27349</v>
      </c>
    </row>
    <row r="6856" spans="1:11" x14ac:dyDescent="0.3">
      <c r="A6856" t="s">
        <v>27350</v>
      </c>
      <c r="B6856" t="s">
        <v>27351</v>
      </c>
      <c r="C6856" t="s">
        <v>27</v>
      </c>
      <c r="D6856" t="s">
        <v>27352</v>
      </c>
      <c r="E6856" t="s">
        <v>1867</v>
      </c>
      <c r="F6856" t="s">
        <v>16</v>
      </c>
      <c r="G6856" t="s">
        <v>11481</v>
      </c>
      <c r="H6856">
        <v>0</v>
      </c>
      <c r="I6856">
        <v>0</v>
      </c>
      <c r="J6856">
        <v>0</v>
      </c>
      <c r="K6856" t="s">
        <v>27353</v>
      </c>
    </row>
    <row r="6857" spans="1:11" x14ac:dyDescent="0.3">
      <c r="A6857" t="s">
        <v>27354</v>
      </c>
      <c r="C6857" t="s">
        <v>20</v>
      </c>
      <c r="D6857" t="s">
        <v>27355</v>
      </c>
      <c r="E6857" t="s">
        <v>14059</v>
      </c>
      <c r="F6857" t="s">
        <v>6975</v>
      </c>
      <c r="G6857" t="s">
        <v>42</v>
      </c>
      <c r="H6857">
        <v>0</v>
      </c>
      <c r="I6857">
        <v>0</v>
      </c>
      <c r="J6857">
        <v>0</v>
      </c>
      <c r="K6857" t="s">
        <v>27356</v>
      </c>
    </row>
    <row r="6858" spans="1:11" x14ac:dyDescent="0.3">
      <c r="A6858" t="s">
        <v>27357</v>
      </c>
      <c r="B6858" t="s">
        <v>27358</v>
      </c>
      <c r="C6858" t="s">
        <v>20</v>
      </c>
      <c r="D6858" t="s">
        <v>27359</v>
      </c>
      <c r="E6858" t="s">
        <v>22</v>
      </c>
      <c r="F6858" t="s">
        <v>1531</v>
      </c>
      <c r="G6858" t="s">
        <v>18285</v>
      </c>
      <c r="H6858">
        <v>0</v>
      </c>
      <c r="I6858">
        <v>0</v>
      </c>
      <c r="J6858">
        <v>0</v>
      </c>
      <c r="K6858" t="s">
        <v>27360</v>
      </c>
    </row>
    <row r="6859" spans="1:11" x14ac:dyDescent="0.3">
      <c r="A6859" t="s">
        <v>27361</v>
      </c>
      <c r="B6859" t="s">
        <v>27362</v>
      </c>
      <c r="C6859" t="s">
        <v>27</v>
      </c>
      <c r="D6859" t="s">
        <v>27363</v>
      </c>
      <c r="E6859" t="s">
        <v>1867</v>
      </c>
      <c r="F6859" t="s">
        <v>16</v>
      </c>
      <c r="G6859" t="s">
        <v>22095</v>
      </c>
      <c r="H6859">
        <v>0</v>
      </c>
      <c r="I6859">
        <v>0</v>
      </c>
      <c r="J6859">
        <v>0</v>
      </c>
      <c r="K6859" t="s">
        <v>27364</v>
      </c>
    </row>
    <row r="6860" spans="1:11" x14ac:dyDescent="0.3">
      <c r="A6860" t="s">
        <v>27365</v>
      </c>
      <c r="B6860" t="s">
        <v>27366</v>
      </c>
      <c r="C6860" t="s">
        <v>558</v>
      </c>
      <c r="D6860" t="s">
        <v>27367</v>
      </c>
      <c r="E6860" t="s">
        <v>19698</v>
      </c>
      <c r="F6860" t="s">
        <v>16</v>
      </c>
      <c r="G6860" t="s">
        <v>462</v>
      </c>
      <c r="H6860">
        <v>0</v>
      </c>
      <c r="I6860">
        <v>0</v>
      </c>
      <c r="J6860">
        <v>0</v>
      </c>
      <c r="K6860" t="s">
        <v>27368</v>
      </c>
    </row>
    <row r="6861" spans="1:11" x14ac:dyDescent="0.3">
      <c r="A6861" t="s">
        <v>27369</v>
      </c>
      <c r="B6861" t="s">
        <v>27370</v>
      </c>
      <c r="C6861" t="s">
        <v>558</v>
      </c>
      <c r="D6861" t="s">
        <v>27371</v>
      </c>
      <c r="E6861" t="s">
        <v>754</v>
      </c>
      <c r="F6861" t="s">
        <v>41</v>
      </c>
      <c r="G6861" t="s">
        <v>42</v>
      </c>
      <c r="H6861">
        <v>0</v>
      </c>
      <c r="I6861">
        <v>0</v>
      </c>
      <c r="J6861">
        <v>0</v>
      </c>
      <c r="K6861" t="s">
        <v>27372</v>
      </c>
    </row>
    <row r="6862" spans="1:11" x14ac:dyDescent="0.3">
      <c r="A6862" t="s">
        <v>27373</v>
      </c>
      <c r="B6862" t="s">
        <v>27374</v>
      </c>
      <c r="C6862" t="s">
        <v>558</v>
      </c>
      <c r="D6862" t="s">
        <v>27375</v>
      </c>
      <c r="E6862" t="s">
        <v>1122</v>
      </c>
      <c r="F6862" t="s">
        <v>27376</v>
      </c>
      <c r="G6862" t="s">
        <v>42</v>
      </c>
      <c r="H6862">
        <v>0</v>
      </c>
      <c r="I6862">
        <v>0</v>
      </c>
      <c r="J6862">
        <v>0</v>
      </c>
      <c r="K6862" t="s">
        <v>27377</v>
      </c>
    </row>
    <row r="6863" spans="1:11" x14ac:dyDescent="0.3">
      <c r="A6863" t="s">
        <v>27378</v>
      </c>
      <c r="B6863" t="s">
        <v>27370</v>
      </c>
      <c r="C6863" t="s">
        <v>558</v>
      </c>
      <c r="D6863" t="s">
        <v>27379</v>
      </c>
      <c r="E6863" t="s">
        <v>754</v>
      </c>
      <c r="F6863" t="s">
        <v>16</v>
      </c>
      <c r="G6863" t="s">
        <v>20829</v>
      </c>
      <c r="H6863">
        <v>0</v>
      </c>
      <c r="I6863">
        <v>0</v>
      </c>
      <c r="J6863">
        <v>0</v>
      </c>
      <c r="K6863" t="s">
        <v>27380</v>
      </c>
    </row>
    <row r="6864" spans="1:11" x14ac:dyDescent="0.3">
      <c r="A6864" t="s">
        <v>27381</v>
      </c>
      <c r="B6864" t="s">
        <v>27382</v>
      </c>
      <c r="C6864" t="s">
        <v>20</v>
      </c>
      <c r="D6864" t="s">
        <v>27383</v>
      </c>
      <c r="E6864" t="s">
        <v>14059</v>
      </c>
      <c r="F6864" t="s">
        <v>16</v>
      </c>
      <c r="G6864" t="s">
        <v>6576</v>
      </c>
      <c r="H6864">
        <v>0</v>
      </c>
      <c r="I6864">
        <v>0</v>
      </c>
      <c r="J6864">
        <v>0</v>
      </c>
      <c r="K6864" t="s">
        <v>27384</v>
      </c>
    </row>
    <row r="6865" spans="1:11" x14ac:dyDescent="0.3">
      <c r="A6865" t="s">
        <v>27385</v>
      </c>
      <c r="B6865" t="s">
        <v>27386</v>
      </c>
      <c r="C6865" t="s">
        <v>20</v>
      </c>
      <c r="D6865" t="s">
        <v>27387</v>
      </c>
      <c r="E6865" t="s">
        <v>14059</v>
      </c>
      <c r="F6865" t="s">
        <v>16</v>
      </c>
      <c r="G6865" t="s">
        <v>1756</v>
      </c>
      <c r="H6865">
        <v>0</v>
      </c>
      <c r="I6865">
        <v>0</v>
      </c>
      <c r="J6865">
        <v>0</v>
      </c>
      <c r="K6865" t="s">
        <v>27388</v>
      </c>
    </row>
    <row r="6866" spans="1:11" x14ac:dyDescent="0.3">
      <c r="A6866" t="s">
        <v>27389</v>
      </c>
      <c r="B6866" t="s">
        <v>27390</v>
      </c>
      <c r="C6866" t="s">
        <v>20</v>
      </c>
      <c r="D6866" t="s">
        <v>27391</v>
      </c>
      <c r="E6866" t="s">
        <v>27392</v>
      </c>
      <c r="F6866" t="s">
        <v>16</v>
      </c>
      <c r="G6866" t="s">
        <v>15631</v>
      </c>
      <c r="H6866">
        <v>0</v>
      </c>
      <c r="I6866">
        <v>0</v>
      </c>
      <c r="J6866">
        <v>0</v>
      </c>
      <c r="K6866" t="s">
        <v>27393</v>
      </c>
    </row>
    <row r="6867" spans="1:11" x14ac:dyDescent="0.3">
      <c r="A6867" t="s">
        <v>27394</v>
      </c>
      <c r="B6867" t="s">
        <v>27395</v>
      </c>
      <c r="C6867" t="s">
        <v>466</v>
      </c>
      <c r="D6867" t="s">
        <v>27396</v>
      </c>
      <c r="E6867" t="s">
        <v>26488</v>
      </c>
      <c r="F6867" t="s">
        <v>16</v>
      </c>
      <c r="G6867" t="s">
        <v>1271</v>
      </c>
      <c r="H6867">
        <v>0</v>
      </c>
      <c r="I6867">
        <v>0</v>
      </c>
      <c r="J6867">
        <v>0</v>
      </c>
      <c r="K6867" t="s">
        <v>27397</v>
      </c>
    </row>
    <row r="6868" spans="1:11" x14ac:dyDescent="0.3">
      <c r="A6868" t="s">
        <v>27398</v>
      </c>
      <c r="B6868" t="s">
        <v>27399</v>
      </c>
      <c r="C6868" t="s">
        <v>13</v>
      </c>
      <c r="D6868" t="s">
        <v>27400</v>
      </c>
      <c r="E6868" t="s">
        <v>15</v>
      </c>
      <c r="F6868" t="s">
        <v>41</v>
      </c>
      <c r="G6868" t="s">
        <v>42</v>
      </c>
      <c r="H6868">
        <v>0</v>
      </c>
      <c r="I6868">
        <v>0</v>
      </c>
      <c r="J6868">
        <v>0</v>
      </c>
      <c r="K6868" t="s">
        <v>27401</v>
      </c>
    </row>
    <row r="6869" spans="1:11" x14ac:dyDescent="0.3">
      <c r="A6869" t="s">
        <v>27402</v>
      </c>
      <c r="B6869" t="s">
        <v>27403</v>
      </c>
      <c r="C6869" t="s">
        <v>27</v>
      </c>
      <c r="D6869" t="s">
        <v>27404</v>
      </c>
      <c r="E6869" t="s">
        <v>1867</v>
      </c>
      <c r="F6869" t="s">
        <v>1506</v>
      </c>
      <c r="G6869" t="s">
        <v>42</v>
      </c>
      <c r="H6869">
        <v>0</v>
      </c>
      <c r="I6869">
        <v>0</v>
      </c>
      <c r="J6869">
        <v>0</v>
      </c>
      <c r="K6869" t="s">
        <v>27405</v>
      </c>
    </row>
    <row r="6870" spans="1:11" x14ac:dyDescent="0.3">
      <c r="A6870" t="s">
        <v>27406</v>
      </c>
      <c r="B6870" t="s">
        <v>27407</v>
      </c>
      <c r="C6870" t="s">
        <v>27</v>
      </c>
      <c r="D6870" t="s">
        <v>27408</v>
      </c>
      <c r="E6870" t="s">
        <v>1867</v>
      </c>
      <c r="F6870" t="s">
        <v>16</v>
      </c>
      <c r="G6870" t="s">
        <v>3262</v>
      </c>
      <c r="H6870">
        <v>0</v>
      </c>
      <c r="I6870">
        <v>0</v>
      </c>
      <c r="J6870">
        <v>0</v>
      </c>
      <c r="K6870" t="s">
        <v>27409</v>
      </c>
    </row>
    <row r="6871" spans="1:11" x14ac:dyDescent="0.3">
      <c r="A6871" t="s">
        <v>27410</v>
      </c>
      <c r="B6871" t="s">
        <v>27411</v>
      </c>
      <c r="C6871" t="s">
        <v>466</v>
      </c>
      <c r="D6871" t="s">
        <v>27412</v>
      </c>
      <c r="E6871" t="s">
        <v>26488</v>
      </c>
      <c r="F6871" t="s">
        <v>16</v>
      </c>
      <c r="G6871" t="s">
        <v>3039</v>
      </c>
      <c r="H6871">
        <v>0</v>
      </c>
      <c r="I6871">
        <v>0</v>
      </c>
      <c r="J6871">
        <v>0</v>
      </c>
      <c r="K6871" t="s">
        <v>27413</v>
      </c>
    </row>
    <row r="6872" spans="1:11" x14ac:dyDescent="0.3">
      <c r="A6872" t="s">
        <v>27414</v>
      </c>
      <c r="B6872" t="s">
        <v>27415</v>
      </c>
      <c r="C6872" t="s">
        <v>20</v>
      </c>
      <c r="D6872" t="s">
        <v>27416</v>
      </c>
      <c r="E6872" t="s">
        <v>27392</v>
      </c>
      <c r="F6872" t="s">
        <v>6830</v>
      </c>
      <c r="G6872" t="s">
        <v>1894</v>
      </c>
      <c r="H6872">
        <v>0</v>
      </c>
      <c r="I6872">
        <v>0</v>
      </c>
      <c r="J6872">
        <v>0</v>
      </c>
      <c r="K6872" t="s">
        <v>27417</v>
      </c>
    </row>
    <row r="6873" spans="1:11" x14ac:dyDescent="0.3">
      <c r="A6873" t="s">
        <v>27418</v>
      </c>
      <c r="B6873" t="s">
        <v>27419</v>
      </c>
      <c r="C6873" t="s">
        <v>20</v>
      </c>
      <c r="D6873" t="s">
        <v>27420</v>
      </c>
      <c r="E6873" t="s">
        <v>27392</v>
      </c>
      <c r="F6873" t="s">
        <v>4497</v>
      </c>
      <c r="G6873" t="s">
        <v>42</v>
      </c>
      <c r="H6873">
        <v>0</v>
      </c>
      <c r="I6873">
        <v>0</v>
      </c>
      <c r="J6873">
        <v>0</v>
      </c>
      <c r="K6873" t="s">
        <v>27421</v>
      </c>
    </row>
    <row r="6874" spans="1:11" x14ac:dyDescent="0.3">
      <c r="A6874" t="s">
        <v>27422</v>
      </c>
      <c r="C6874" t="s">
        <v>20</v>
      </c>
      <c r="D6874" t="s">
        <v>27423</v>
      </c>
      <c r="E6874" t="s">
        <v>27392</v>
      </c>
      <c r="F6874" t="s">
        <v>16</v>
      </c>
      <c r="G6874" t="s">
        <v>27424</v>
      </c>
      <c r="H6874">
        <v>0</v>
      </c>
      <c r="I6874">
        <v>0</v>
      </c>
      <c r="J6874">
        <v>0</v>
      </c>
      <c r="K6874" t="s">
        <v>27425</v>
      </c>
    </row>
    <row r="6875" spans="1:11" x14ac:dyDescent="0.3">
      <c r="A6875" t="s">
        <v>27426</v>
      </c>
      <c r="B6875" t="s">
        <v>27427</v>
      </c>
      <c r="C6875" t="s">
        <v>147</v>
      </c>
      <c r="D6875" t="s">
        <v>27428</v>
      </c>
      <c r="E6875" t="s">
        <v>4768</v>
      </c>
      <c r="F6875" t="s">
        <v>7799</v>
      </c>
      <c r="G6875" t="s">
        <v>42</v>
      </c>
      <c r="H6875">
        <v>0</v>
      </c>
      <c r="I6875">
        <v>0</v>
      </c>
      <c r="J6875">
        <v>0</v>
      </c>
      <c r="K6875" t="s">
        <v>27429</v>
      </c>
    </row>
    <row r="6876" spans="1:11" x14ac:dyDescent="0.3">
      <c r="A6876" t="s">
        <v>27430</v>
      </c>
      <c r="B6876" t="s">
        <v>27431</v>
      </c>
      <c r="C6876" t="s">
        <v>27</v>
      </c>
      <c r="D6876" t="s">
        <v>27432</v>
      </c>
      <c r="E6876" t="s">
        <v>1867</v>
      </c>
      <c r="F6876" t="s">
        <v>16</v>
      </c>
      <c r="G6876" t="s">
        <v>6487</v>
      </c>
      <c r="H6876">
        <v>0</v>
      </c>
      <c r="I6876">
        <v>0</v>
      </c>
      <c r="J6876">
        <v>0</v>
      </c>
      <c r="K6876" t="s">
        <v>27433</v>
      </c>
    </row>
    <row r="6877" spans="1:11" x14ac:dyDescent="0.3">
      <c r="A6877" t="s">
        <v>27434</v>
      </c>
      <c r="B6877" t="s">
        <v>7566</v>
      </c>
      <c r="C6877" t="s">
        <v>558</v>
      </c>
      <c r="D6877" t="s">
        <v>27435</v>
      </c>
      <c r="E6877" t="s">
        <v>1472</v>
      </c>
      <c r="F6877" t="s">
        <v>16</v>
      </c>
      <c r="G6877" t="s">
        <v>9279</v>
      </c>
      <c r="H6877">
        <v>0</v>
      </c>
      <c r="I6877">
        <v>0</v>
      </c>
      <c r="J6877">
        <v>0</v>
      </c>
      <c r="K6877" t="s">
        <v>27436</v>
      </c>
    </row>
    <row r="6878" spans="1:11" x14ac:dyDescent="0.3">
      <c r="A6878" t="s">
        <v>27437</v>
      </c>
      <c r="B6878" t="s">
        <v>27438</v>
      </c>
      <c r="C6878" t="s">
        <v>558</v>
      </c>
      <c r="D6878" t="s">
        <v>27439</v>
      </c>
      <c r="E6878" t="s">
        <v>630</v>
      </c>
      <c r="F6878" t="s">
        <v>16</v>
      </c>
      <c r="G6878" t="s">
        <v>1004</v>
      </c>
      <c r="H6878">
        <v>0</v>
      </c>
      <c r="I6878">
        <v>0</v>
      </c>
      <c r="J6878">
        <v>0</v>
      </c>
      <c r="K6878" t="s">
        <v>27440</v>
      </c>
    </row>
    <row r="6879" spans="1:11" x14ac:dyDescent="0.3">
      <c r="A6879" t="s">
        <v>27441</v>
      </c>
      <c r="B6879" t="s">
        <v>26474</v>
      </c>
      <c r="C6879" t="s">
        <v>558</v>
      </c>
      <c r="D6879" t="s">
        <v>27442</v>
      </c>
      <c r="E6879" t="s">
        <v>1472</v>
      </c>
      <c r="F6879" t="s">
        <v>16</v>
      </c>
      <c r="G6879" t="s">
        <v>2775</v>
      </c>
      <c r="H6879">
        <v>0</v>
      </c>
      <c r="I6879">
        <v>0</v>
      </c>
      <c r="J6879">
        <v>0</v>
      </c>
      <c r="K6879" t="s">
        <v>27443</v>
      </c>
    </row>
    <row r="6880" spans="1:11" x14ac:dyDescent="0.3">
      <c r="A6880" t="s">
        <v>27444</v>
      </c>
      <c r="B6880" t="s">
        <v>27445</v>
      </c>
      <c r="C6880" t="s">
        <v>27</v>
      </c>
      <c r="D6880" t="s">
        <v>27446</v>
      </c>
      <c r="E6880" t="s">
        <v>1867</v>
      </c>
      <c r="F6880" t="s">
        <v>16</v>
      </c>
      <c r="G6880" t="s">
        <v>3669</v>
      </c>
      <c r="H6880">
        <v>0</v>
      </c>
      <c r="I6880">
        <v>0</v>
      </c>
      <c r="J6880">
        <v>0</v>
      </c>
      <c r="K6880" t="s">
        <v>27447</v>
      </c>
    </row>
    <row r="6881" spans="1:11" x14ac:dyDescent="0.3">
      <c r="A6881" t="s">
        <v>27448</v>
      </c>
      <c r="B6881" t="s">
        <v>27449</v>
      </c>
      <c r="C6881" t="s">
        <v>27</v>
      </c>
      <c r="D6881" t="s">
        <v>27450</v>
      </c>
      <c r="E6881" t="s">
        <v>1867</v>
      </c>
      <c r="F6881" t="s">
        <v>16</v>
      </c>
      <c r="G6881" t="s">
        <v>8098</v>
      </c>
      <c r="H6881">
        <v>0</v>
      </c>
      <c r="I6881">
        <v>0</v>
      </c>
      <c r="J6881">
        <v>0</v>
      </c>
      <c r="K6881" t="s">
        <v>27451</v>
      </c>
    </row>
    <row r="6882" spans="1:11" x14ac:dyDescent="0.3">
      <c r="A6882" t="s">
        <v>27452</v>
      </c>
      <c r="C6882" t="s">
        <v>27</v>
      </c>
      <c r="D6882" t="s">
        <v>27453</v>
      </c>
      <c r="E6882" t="s">
        <v>1867</v>
      </c>
      <c r="F6882" t="s">
        <v>3074</v>
      </c>
      <c r="G6882" t="s">
        <v>42</v>
      </c>
      <c r="H6882">
        <v>0</v>
      </c>
      <c r="I6882">
        <v>0</v>
      </c>
      <c r="J6882">
        <v>0</v>
      </c>
      <c r="K6882" t="s">
        <v>27454</v>
      </c>
    </row>
    <row r="6883" spans="1:11" x14ac:dyDescent="0.3">
      <c r="A6883" t="s">
        <v>27455</v>
      </c>
      <c r="B6883" t="s">
        <v>27456</v>
      </c>
      <c r="C6883" t="s">
        <v>27</v>
      </c>
      <c r="D6883" t="s">
        <v>27457</v>
      </c>
      <c r="E6883" t="s">
        <v>1867</v>
      </c>
      <c r="F6883" t="s">
        <v>7609</v>
      </c>
      <c r="G6883" t="s">
        <v>42</v>
      </c>
      <c r="H6883">
        <v>0</v>
      </c>
      <c r="I6883">
        <v>0</v>
      </c>
      <c r="J6883">
        <v>0</v>
      </c>
      <c r="K6883" t="s">
        <v>27458</v>
      </c>
    </row>
    <row r="6884" spans="1:11" x14ac:dyDescent="0.3">
      <c r="A6884" t="s">
        <v>27459</v>
      </c>
      <c r="B6884" t="s">
        <v>27460</v>
      </c>
      <c r="C6884" t="s">
        <v>147</v>
      </c>
      <c r="D6884" t="s">
        <v>27461</v>
      </c>
      <c r="E6884" t="s">
        <v>4768</v>
      </c>
      <c r="F6884" t="s">
        <v>27462</v>
      </c>
      <c r="G6884" t="s">
        <v>42</v>
      </c>
      <c r="H6884">
        <v>0</v>
      </c>
      <c r="I6884">
        <v>0</v>
      </c>
      <c r="J6884">
        <v>0</v>
      </c>
      <c r="K6884" t="s">
        <v>27463</v>
      </c>
    </row>
    <row r="6885" spans="1:11" x14ac:dyDescent="0.3">
      <c r="A6885" t="s">
        <v>27464</v>
      </c>
      <c r="B6885" t="s">
        <v>27465</v>
      </c>
      <c r="C6885" t="s">
        <v>558</v>
      </c>
      <c r="D6885" t="s">
        <v>27466</v>
      </c>
      <c r="E6885" t="s">
        <v>1122</v>
      </c>
      <c r="F6885" t="s">
        <v>16</v>
      </c>
      <c r="G6885" t="s">
        <v>11144</v>
      </c>
      <c r="H6885">
        <v>0</v>
      </c>
      <c r="I6885">
        <v>0</v>
      </c>
      <c r="J6885">
        <v>0</v>
      </c>
      <c r="K6885" t="s">
        <v>27467</v>
      </c>
    </row>
    <row r="6886" spans="1:11" x14ac:dyDescent="0.3">
      <c r="A6886" t="s">
        <v>27468</v>
      </c>
      <c r="B6886" t="s">
        <v>27469</v>
      </c>
      <c r="C6886" t="s">
        <v>27</v>
      </c>
      <c r="D6886" t="s">
        <v>27470</v>
      </c>
      <c r="E6886" t="s">
        <v>1867</v>
      </c>
      <c r="F6886" t="s">
        <v>26302</v>
      </c>
      <c r="G6886" t="s">
        <v>42</v>
      </c>
      <c r="H6886">
        <v>0</v>
      </c>
      <c r="I6886">
        <v>0</v>
      </c>
      <c r="J6886">
        <v>0</v>
      </c>
      <c r="K6886" t="s">
        <v>27471</v>
      </c>
    </row>
    <row r="6887" spans="1:11" x14ac:dyDescent="0.3">
      <c r="A6887" t="s">
        <v>27472</v>
      </c>
      <c r="B6887" t="s">
        <v>27473</v>
      </c>
      <c r="C6887" t="s">
        <v>27</v>
      </c>
      <c r="D6887" t="s">
        <v>27474</v>
      </c>
      <c r="E6887" t="s">
        <v>1867</v>
      </c>
      <c r="F6887" t="s">
        <v>2116</v>
      </c>
      <c r="G6887" t="s">
        <v>42</v>
      </c>
      <c r="H6887">
        <v>0</v>
      </c>
      <c r="I6887">
        <v>0</v>
      </c>
      <c r="J6887">
        <v>0</v>
      </c>
      <c r="K6887" t="s">
        <v>27475</v>
      </c>
    </row>
    <row r="6888" spans="1:11" x14ac:dyDescent="0.3">
      <c r="A6888" t="s">
        <v>27476</v>
      </c>
      <c r="B6888" t="s">
        <v>27477</v>
      </c>
      <c r="C6888" t="s">
        <v>27</v>
      </c>
      <c r="D6888" t="s">
        <v>27478</v>
      </c>
      <c r="E6888" t="s">
        <v>1867</v>
      </c>
      <c r="F6888" t="s">
        <v>3821</v>
      </c>
      <c r="G6888" t="s">
        <v>42</v>
      </c>
      <c r="H6888">
        <v>0</v>
      </c>
      <c r="I6888">
        <v>0</v>
      </c>
      <c r="J6888">
        <v>0</v>
      </c>
      <c r="K6888" t="s">
        <v>27479</v>
      </c>
    </row>
    <row r="6889" spans="1:11" x14ac:dyDescent="0.3">
      <c r="A6889" t="s">
        <v>27480</v>
      </c>
      <c r="B6889" t="s">
        <v>27481</v>
      </c>
      <c r="C6889" t="s">
        <v>27</v>
      </c>
      <c r="D6889" t="s">
        <v>27482</v>
      </c>
      <c r="E6889" t="s">
        <v>1867</v>
      </c>
      <c r="F6889" t="s">
        <v>2770</v>
      </c>
      <c r="G6889" t="s">
        <v>42</v>
      </c>
      <c r="H6889">
        <v>0</v>
      </c>
      <c r="I6889">
        <v>0</v>
      </c>
      <c r="J6889">
        <v>0</v>
      </c>
      <c r="K6889" t="s">
        <v>27483</v>
      </c>
    </row>
    <row r="6890" spans="1:11" x14ac:dyDescent="0.3">
      <c r="A6890" t="s">
        <v>27484</v>
      </c>
      <c r="B6890" t="s">
        <v>27485</v>
      </c>
      <c r="C6890" t="s">
        <v>558</v>
      </c>
      <c r="D6890" t="s">
        <v>27486</v>
      </c>
      <c r="E6890" t="s">
        <v>560</v>
      </c>
      <c r="F6890" t="s">
        <v>41</v>
      </c>
      <c r="G6890" t="s">
        <v>42</v>
      </c>
      <c r="H6890">
        <v>0</v>
      </c>
      <c r="I6890">
        <v>0</v>
      </c>
      <c r="J6890">
        <v>0</v>
      </c>
      <c r="K6890" t="s">
        <v>27487</v>
      </c>
    </row>
    <row r="6891" spans="1:11" x14ac:dyDescent="0.3">
      <c r="A6891" t="s">
        <v>27488</v>
      </c>
      <c r="B6891" t="s">
        <v>27489</v>
      </c>
      <c r="C6891" t="s">
        <v>558</v>
      </c>
      <c r="D6891" t="s">
        <v>27490</v>
      </c>
      <c r="E6891" t="s">
        <v>560</v>
      </c>
      <c r="F6891" t="s">
        <v>16012</v>
      </c>
      <c r="G6891" t="s">
        <v>42</v>
      </c>
      <c r="H6891">
        <v>0</v>
      </c>
      <c r="I6891">
        <v>0</v>
      </c>
      <c r="J6891">
        <v>0</v>
      </c>
      <c r="K6891" t="s">
        <v>27491</v>
      </c>
    </row>
    <row r="6892" spans="1:11" x14ac:dyDescent="0.3">
      <c r="A6892" t="s">
        <v>27492</v>
      </c>
      <c r="B6892" t="s">
        <v>27493</v>
      </c>
      <c r="C6892" t="s">
        <v>558</v>
      </c>
      <c r="D6892" t="s">
        <v>27494</v>
      </c>
      <c r="E6892" t="s">
        <v>560</v>
      </c>
      <c r="F6892" t="s">
        <v>1986</v>
      </c>
      <c r="G6892" t="s">
        <v>42</v>
      </c>
      <c r="H6892">
        <v>0</v>
      </c>
      <c r="I6892">
        <v>0</v>
      </c>
      <c r="J6892">
        <v>0</v>
      </c>
      <c r="K6892" t="s">
        <v>27495</v>
      </c>
    </row>
    <row r="6893" spans="1:11" x14ac:dyDescent="0.3">
      <c r="A6893" t="s">
        <v>27496</v>
      </c>
      <c r="C6893" t="s">
        <v>558</v>
      </c>
      <c r="D6893" t="s">
        <v>27497</v>
      </c>
      <c r="E6893" t="s">
        <v>560</v>
      </c>
      <c r="F6893" t="s">
        <v>2703</v>
      </c>
      <c r="G6893" t="s">
        <v>42</v>
      </c>
      <c r="H6893">
        <v>0</v>
      </c>
      <c r="I6893">
        <v>0</v>
      </c>
      <c r="J6893">
        <v>0</v>
      </c>
      <c r="K6893" t="s">
        <v>27498</v>
      </c>
    </row>
    <row r="6894" spans="1:11" x14ac:dyDescent="0.3">
      <c r="A6894" t="s">
        <v>27499</v>
      </c>
      <c r="B6894" t="s">
        <v>27500</v>
      </c>
      <c r="C6894" t="s">
        <v>558</v>
      </c>
      <c r="D6894" t="s">
        <v>27501</v>
      </c>
      <c r="E6894" t="s">
        <v>754</v>
      </c>
      <c r="F6894" t="s">
        <v>7511</v>
      </c>
      <c r="G6894" t="s">
        <v>42</v>
      </c>
      <c r="H6894">
        <v>0</v>
      </c>
      <c r="I6894">
        <v>0</v>
      </c>
      <c r="J6894">
        <v>0</v>
      </c>
      <c r="K6894" t="s">
        <v>27502</v>
      </c>
    </row>
    <row r="6895" spans="1:11" x14ac:dyDescent="0.3">
      <c r="A6895" t="s">
        <v>27503</v>
      </c>
      <c r="B6895" t="s">
        <v>27504</v>
      </c>
      <c r="C6895" t="s">
        <v>27</v>
      </c>
      <c r="D6895" t="s">
        <v>27505</v>
      </c>
      <c r="E6895" t="s">
        <v>29</v>
      </c>
      <c r="F6895" t="s">
        <v>41</v>
      </c>
      <c r="G6895" t="s">
        <v>42</v>
      </c>
      <c r="H6895">
        <v>0</v>
      </c>
      <c r="I6895">
        <v>0</v>
      </c>
      <c r="J6895">
        <v>0</v>
      </c>
      <c r="K6895" t="s">
        <v>27506</v>
      </c>
    </row>
    <row r="6896" spans="1:11" x14ac:dyDescent="0.3">
      <c r="A6896" t="s">
        <v>27507</v>
      </c>
      <c r="B6896" t="s">
        <v>27508</v>
      </c>
      <c r="C6896" t="s">
        <v>20</v>
      </c>
      <c r="D6896" t="s">
        <v>27509</v>
      </c>
      <c r="E6896" t="s">
        <v>27392</v>
      </c>
      <c r="F6896" t="s">
        <v>16</v>
      </c>
      <c r="G6896" t="s">
        <v>4960</v>
      </c>
      <c r="H6896">
        <v>0</v>
      </c>
      <c r="I6896">
        <v>0</v>
      </c>
      <c r="J6896">
        <v>0</v>
      </c>
      <c r="K6896" t="s">
        <v>27510</v>
      </c>
    </row>
    <row r="6897" spans="1:11" x14ac:dyDescent="0.3">
      <c r="A6897" t="s">
        <v>27511</v>
      </c>
      <c r="C6897" t="s">
        <v>558</v>
      </c>
      <c r="D6897" t="s">
        <v>27512</v>
      </c>
      <c r="E6897" t="s">
        <v>1472</v>
      </c>
      <c r="F6897" t="s">
        <v>16</v>
      </c>
      <c r="G6897" t="s">
        <v>10138</v>
      </c>
      <c r="H6897">
        <v>0</v>
      </c>
      <c r="I6897">
        <v>0</v>
      </c>
      <c r="J6897">
        <v>0</v>
      </c>
      <c r="K6897" t="s">
        <v>27513</v>
      </c>
    </row>
    <row r="6898" spans="1:11" x14ac:dyDescent="0.3">
      <c r="A6898" t="s">
        <v>27514</v>
      </c>
      <c r="C6898" t="s">
        <v>558</v>
      </c>
      <c r="D6898" t="s">
        <v>27515</v>
      </c>
      <c r="E6898" t="s">
        <v>1472</v>
      </c>
      <c r="F6898" t="s">
        <v>16</v>
      </c>
      <c r="G6898" t="s">
        <v>27516</v>
      </c>
      <c r="H6898">
        <v>0</v>
      </c>
      <c r="I6898">
        <v>0</v>
      </c>
      <c r="J6898">
        <v>0</v>
      </c>
      <c r="K6898" t="s">
        <v>27517</v>
      </c>
    </row>
    <row r="6899" spans="1:11" x14ac:dyDescent="0.3">
      <c r="A6899" t="s">
        <v>27518</v>
      </c>
      <c r="B6899" t="s">
        <v>27519</v>
      </c>
      <c r="C6899" t="s">
        <v>27</v>
      </c>
      <c r="D6899" t="s">
        <v>27520</v>
      </c>
      <c r="E6899" t="s">
        <v>1867</v>
      </c>
      <c r="F6899" t="s">
        <v>3911</v>
      </c>
      <c r="G6899" t="s">
        <v>42</v>
      </c>
      <c r="H6899">
        <v>0</v>
      </c>
      <c r="I6899">
        <v>0</v>
      </c>
      <c r="J6899">
        <v>0</v>
      </c>
      <c r="K6899" t="s">
        <v>27521</v>
      </c>
    </row>
    <row r="6900" spans="1:11" x14ac:dyDescent="0.3">
      <c r="A6900" t="s">
        <v>27522</v>
      </c>
      <c r="B6900" t="s">
        <v>27523</v>
      </c>
      <c r="C6900" t="s">
        <v>27</v>
      </c>
      <c r="D6900" t="s">
        <v>27524</v>
      </c>
      <c r="E6900" t="s">
        <v>1867</v>
      </c>
      <c r="F6900" t="s">
        <v>2036</v>
      </c>
      <c r="G6900" t="s">
        <v>42</v>
      </c>
      <c r="H6900">
        <v>0</v>
      </c>
      <c r="I6900">
        <v>0</v>
      </c>
      <c r="J6900">
        <v>0</v>
      </c>
      <c r="K6900" t="s">
        <v>27525</v>
      </c>
    </row>
    <row r="6901" spans="1:11" x14ac:dyDescent="0.3">
      <c r="A6901" t="s">
        <v>27526</v>
      </c>
      <c r="B6901" t="s">
        <v>27527</v>
      </c>
      <c r="C6901" t="s">
        <v>27</v>
      </c>
      <c r="D6901" t="s">
        <v>27528</v>
      </c>
      <c r="E6901" t="s">
        <v>1867</v>
      </c>
      <c r="F6901" t="s">
        <v>1850</v>
      </c>
      <c r="G6901" t="s">
        <v>42</v>
      </c>
      <c r="H6901">
        <v>0</v>
      </c>
      <c r="I6901">
        <v>0</v>
      </c>
      <c r="J6901">
        <v>0</v>
      </c>
      <c r="K6901" t="s">
        <v>27529</v>
      </c>
    </row>
    <row r="6902" spans="1:11" x14ac:dyDescent="0.3">
      <c r="A6902" t="s">
        <v>27530</v>
      </c>
      <c r="B6902" t="s">
        <v>27531</v>
      </c>
      <c r="C6902" t="s">
        <v>558</v>
      </c>
      <c r="D6902" t="s">
        <v>27532</v>
      </c>
      <c r="E6902" t="s">
        <v>560</v>
      </c>
      <c r="F6902" t="s">
        <v>41</v>
      </c>
      <c r="G6902" t="s">
        <v>42</v>
      </c>
      <c r="H6902">
        <v>0</v>
      </c>
      <c r="I6902">
        <v>0</v>
      </c>
      <c r="J6902">
        <v>0</v>
      </c>
      <c r="K6902" t="s">
        <v>27533</v>
      </c>
    </row>
    <row r="6903" spans="1:11" x14ac:dyDescent="0.3">
      <c r="A6903" t="s">
        <v>27534</v>
      </c>
      <c r="B6903" t="s">
        <v>27523</v>
      </c>
      <c r="C6903" t="s">
        <v>27</v>
      </c>
      <c r="D6903" t="s">
        <v>27535</v>
      </c>
      <c r="E6903" t="s">
        <v>1867</v>
      </c>
      <c r="F6903" t="s">
        <v>402</v>
      </c>
      <c r="G6903" t="s">
        <v>42</v>
      </c>
      <c r="H6903">
        <v>0</v>
      </c>
      <c r="I6903">
        <v>0</v>
      </c>
      <c r="J6903">
        <v>0</v>
      </c>
      <c r="K6903" t="s">
        <v>27536</v>
      </c>
    </row>
    <row r="6904" spans="1:11" x14ac:dyDescent="0.3">
      <c r="A6904" t="s">
        <v>27537</v>
      </c>
      <c r="B6904" t="s">
        <v>27538</v>
      </c>
      <c r="C6904" t="s">
        <v>27</v>
      </c>
      <c r="D6904" t="s">
        <v>27539</v>
      </c>
      <c r="E6904" t="s">
        <v>1867</v>
      </c>
      <c r="F6904" t="s">
        <v>19483</v>
      </c>
      <c r="G6904" t="s">
        <v>42</v>
      </c>
      <c r="H6904">
        <v>0</v>
      </c>
      <c r="I6904">
        <v>0</v>
      </c>
      <c r="J6904">
        <v>0</v>
      </c>
      <c r="K6904" t="s">
        <v>27540</v>
      </c>
    </row>
    <row r="6905" spans="1:11" x14ac:dyDescent="0.3">
      <c r="A6905" t="s">
        <v>27541</v>
      </c>
      <c r="B6905" t="s">
        <v>27542</v>
      </c>
      <c r="C6905" t="s">
        <v>27</v>
      </c>
      <c r="D6905" t="s">
        <v>27543</v>
      </c>
      <c r="E6905" t="s">
        <v>1867</v>
      </c>
      <c r="F6905" t="s">
        <v>2116</v>
      </c>
      <c r="G6905" t="s">
        <v>42</v>
      </c>
      <c r="H6905">
        <v>0</v>
      </c>
      <c r="I6905">
        <v>0</v>
      </c>
      <c r="J6905">
        <v>0</v>
      </c>
      <c r="K6905" t="s">
        <v>27544</v>
      </c>
    </row>
    <row r="6906" spans="1:11" x14ac:dyDescent="0.3">
      <c r="A6906" t="s">
        <v>27545</v>
      </c>
      <c r="B6906" t="s">
        <v>27546</v>
      </c>
      <c r="C6906" t="s">
        <v>27</v>
      </c>
      <c r="D6906" t="s">
        <v>27547</v>
      </c>
      <c r="E6906" t="s">
        <v>29</v>
      </c>
      <c r="F6906" t="s">
        <v>41</v>
      </c>
      <c r="G6906" t="s">
        <v>42</v>
      </c>
      <c r="H6906">
        <v>0</v>
      </c>
      <c r="I6906">
        <v>0</v>
      </c>
      <c r="J6906">
        <v>0</v>
      </c>
      <c r="K6906" t="s">
        <v>27548</v>
      </c>
    </row>
    <row r="6907" spans="1:11" x14ac:dyDescent="0.3">
      <c r="A6907" t="s">
        <v>27549</v>
      </c>
      <c r="B6907" t="s">
        <v>27550</v>
      </c>
      <c r="C6907" t="s">
        <v>27</v>
      </c>
      <c r="D6907" t="s">
        <v>27551</v>
      </c>
      <c r="E6907" t="s">
        <v>1867</v>
      </c>
      <c r="F6907" t="s">
        <v>2361</v>
      </c>
      <c r="G6907" t="s">
        <v>42</v>
      </c>
      <c r="H6907">
        <v>0</v>
      </c>
      <c r="I6907">
        <v>0</v>
      </c>
      <c r="J6907">
        <v>0</v>
      </c>
      <c r="K6907" t="s">
        <v>27552</v>
      </c>
    </row>
    <row r="6908" spans="1:11" x14ac:dyDescent="0.3">
      <c r="A6908" t="s">
        <v>27553</v>
      </c>
      <c r="B6908" t="s">
        <v>27554</v>
      </c>
      <c r="C6908" t="s">
        <v>27</v>
      </c>
      <c r="D6908" t="s">
        <v>27555</v>
      </c>
      <c r="E6908" t="s">
        <v>1867</v>
      </c>
      <c r="F6908" t="s">
        <v>1135</v>
      </c>
      <c r="G6908" t="s">
        <v>42</v>
      </c>
      <c r="H6908">
        <v>0</v>
      </c>
      <c r="I6908">
        <v>0</v>
      </c>
      <c r="J6908">
        <v>0</v>
      </c>
      <c r="K6908" t="s">
        <v>27556</v>
      </c>
    </row>
    <row r="6909" spans="1:11" x14ac:dyDescent="0.3">
      <c r="A6909" t="s">
        <v>27557</v>
      </c>
      <c r="B6909" t="s">
        <v>27558</v>
      </c>
      <c r="C6909" t="s">
        <v>27</v>
      </c>
      <c r="D6909" t="s">
        <v>27559</v>
      </c>
      <c r="E6909" t="s">
        <v>1867</v>
      </c>
      <c r="F6909" t="s">
        <v>4297</v>
      </c>
      <c r="G6909" t="s">
        <v>42</v>
      </c>
      <c r="H6909">
        <v>0</v>
      </c>
      <c r="I6909">
        <v>0</v>
      </c>
      <c r="J6909">
        <v>0</v>
      </c>
      <c r="K6909" t="s">
        <v>27560</v>
      </c>
    </row>
    <row r="6910" spans="1:11" x14ac:dyDescent="0.3">
      <c r="A6910" t="s">
        <v>27561</v>
      </c>
      <c r="B6910" t="s">
        <v>27562</v>
      </c>
      <c r="C6910" t="s">
        <v>27</v>
      </c>
      <c r="D6910" t="s">
        <v>27563</v>
      </c>
      <c r="E6910" t="s">
        <v>1867</v>
      </c>
      <c r="F6910" t="s">
        <v>1405</v>
      </c>
      <c r="G6910" t="s">
        <v>42</v>
      </c>
      <c r="H6910">
        <v>0</v>
      </c>
      <c r="I6910">
        <v>0</v>
      </c>
      <c r="J6910">
        <v>0</v>
      </c>
      <c r="K6910" t="s">
        <v>27564</v>
      </c>
    </row>
    <row r="6911" spans="1:11" x14ac:dyDescent="0.3">
      <c r="A6911" t="s">
        <v>27565</v>
      </c>
      <c r="C6911" t="s">
        <v>558</v>
      </c>
      <c r="D6911" t="s">
        <v>27566</v>
      </c>
      <c r="E6911" t="s">
        <v>560</v>
      </c>
      <c r="F6911" t="s">
        <v>16</v>
      </c>
      <c r="G6911" t="s">
        <v>4326</v>
      </c>
      <c r="H6911">
        <v>0</v>
      </c>
      <c r="I6911">
        <v>0</v>
      </c>
      <c r="J6911">
        <v>0</v>
      </c>
      <c r="K6911" t="s">
        <v>27567</v>
      </c>
    </row>
    <row r="6912" spans="1:11" x14ac:dyDescent="0.3">
      <c r="A6912" t="s">
        <v>27568</v>
      </c>
      <c r="B6912" t="s">
        <v>27569</v>
      </c>
      <c r="C6912" t="s">
        <v>27</v>
      </c>
      <c r="D6912" t="s">
        <v>27570</v>
      </c>
      <c r="E6912" t="s">
        <v>1867</v>
      </c>
      <c r="F6912" t="s">
        <v>3452</v>
      </c>
      <c r="G6912" t="s">
        <v>42</v>
      </c>
      <c r="H6912">
        <v>0</v>
      </c>
      <c r="I6912">
        <v>0</v>
      </c>
      <c r="J6912">
        <v>0</v>
      </c>
      <c r="K6912" t="s">
        <v>27571</v>
      </c>
    </row>
    <row r="6913" spans="1:11" x14ac:dyDescent="0.3">
      <c r="A6913" t="s">
        <v>27572</v>
      </c>
      <c r="B6913" t="s">
        <v>27573</v>
      </c>
      <c r="C6913" t="s">
        <v>558</v>
      </c>
      <c r="D6913" t="s">
        <v>27574</v>
      </c>
      <c r="E6913" t="s">
        <v>1472</v>
      </c>
      <c r="F6913" t="s">
        <v>15706</v>
      </c>
      <c r="G6913" t="s">
        <v>42</v>
      </c>
      <c r="H6913">
        <v>0</v>
      </c>
      <c r="I6913">
        <v>0</v>
      </c>
      <c r="J6913">
        <v>0</v>
      </c>
      <c r="K6913" t="s">
        <v>27575</v>
      </c>
    </row>
    <row r="6914" spans="1:11" x14ac:dyDescent="0.3">
      <c r="A6914" t="s">
        <v>27576</v>
      </c>
      <c r="B6914" t="s">
        <v>27577</v>
      </c>
      <c r="C6914" t="s">
        <v>558</v>
      </c>
      <c r="D6914" t="s">
        <v>27578</v>
      </c>
      <c r="E6914" t="s">
        <v>1472</v>
      </c>
      <c r="F6914" t="s">
        <v>16</v>
      </c>
      <c r="G6914" t="s">
        <v>11144</v>
      </c>
      <c r="H6914">
        <v>0</v>
      </c>
      <c r="I6914">
        <v>0</v>
      </c>
      <c r="J6914">
        <v>0</v>
      </c>
      <c r="K6914" t="s">
        <v>27579</v>
      </c>
    </row>
    <row r="6915" spans="1:11" x14ac:dyDescent="0.3">
      <c r="A6915" t="s">
        <v>27580</v>
      </c>
      <c r="B6915" t="s">
        <v>27581</v>
      </c>
      <c r="C6915" t="s">
        <v>27</v>
      </c>
      <c r="D6915" t="s">
        <v>27582</v>
      </c>
      <c r="E6915" t="s">
        <v>1867</v>
      </c>
      <c r="F6915" t="s">
        <v>7095</v>
      </c>
      <c r="G6915" t="s">
        <v>42</v>
      </c>
      <c r="H6915">
        <v>0</v>
      </c>
      <c r="I6915">
        <v>0</v>
      </c>
      <c r="J6915">
        <v>0</v>
      </c>
      <c r="K6915" t="s">
        <v>27583</v>
      </c>
    </row>
    <row r="6916" spans="1:11" x14ac:dyDescent="0.3">
      <c r="A6916" t="s">
        <v>27584</v>
      </c>
      <c r="B6916" t="s">
        <v>27585</v>
      </c>
      <c r="C6916" t="s">
        <v>558</v>
      </c>
      <c r="D6916" t="s">
        <v>27586</v>
      </c>
      <c r="E6916" t="s">
        <v>19698</v>
      </c>
      <c r="F6916" t="s">
        <v>1918</v>
      </c>
      <c r="G6916" t="s">
        <v>1091</v>
      </c>
      <c r="H6916">
        <v>0</v>
      </c>
      <c r="I6916">
        <v>0</v>
      </c>
      <c r="J6916">
        <v>0</v>
      </c>
      <c r="K6916" t="s">
        <v>27587</v>
      </c>
    </row>
    <row r="6917" spans="1:11" x14ac:dyDescent="0.3">
      <c r="A6917" t="s">
        <v>27588</v>
      </c>
      <c r="C6917" t="s">
        <v>27</v>
      </c>
      <c r="D6917" t="s">
        <v>27589</v>
      </c>
      <c r="E6917" t="s">
        <v>1867</v>
      </c>
      <c r="F6917" t="s">
        <v>2892</v>
      </c>
      <c r="G6917" t="s">
        <v>42</v>
      </c>
      <c r="H6917">
        <v>0</v>
      </c>
      <c r="I6917">
        <v>0</v>
      </c>
      <c r="J6917">
        <v>0</v>
      </c>
      <c r="K6917" t="s">
        <v>27590</v>
      </c>
    </row>
    <row r="6918" spans="1:11" x14ac:dyDescent="0.3">
      <c r="A6918" t="s">
        <v>27591</v>
      </c>
      <c r="B6918" t="s">
        <v>27592</v>
      </c>
      <c r="C6918" t="s">
        <v>147</v>
      </c>
      <c r="D6918" t="s">
        <v>27593</v>
      </c>
      <c r="E6918" t="s">
        <v>149</v>
      </c>
      <c r="F6918" t="s">
        <v>2385</v>
      </c>
      <c r="G6918" t="s">
        <v>42</v>
      </c>
      <c r="H6918">
        <v>0</v>
      </c>
      <c r="I6918">
        <v>0</v>
      </c>
      <c r="J6918">
        <v>0</v>
      </c>
      <c r="K6918" t="s">
        <v>27594</v>
      </c>
    </row>
    <row r="6919" spans="1:11" x14ac:dyDescent="0.3">
      <c r="A6919" t="s">
        <v>27595</v>
      </c>
      <c r="C6919" t="s">
        <v>147</v>
      </c>
      <c r="D6919" t="s">
        <v>27596</v>
      </c>
      <c r="E6919" t="s">
        <v>149</v>
      </c>
      <c r="F6919" t="s">
        <v>840</v>
      </c>
      <c r="G6919" t="s">
        <v>42</v>
      </c>
      <c r="H6919">
        <v>0</v>
      </c>
      <c r="I6919">
        <v>0</v>
      </c>
      <c r="J6919">
        <v>0</v>
      </c>
      <c r="K6919" t="s">
        <v>27597</v>
      </c>
    </row>
    <row r="6920" spans="1:11" x14ac:dyDescent="0.3">
      <c r="A6920" t="s">
        <v>27598</v>
      </c>
      <c r="B6920" t="s">
        <v>27599</v>
      </c>
      <c r="C6920" t="s">
        <v>20</v>
      </c>
      <c r="D6920" t="s">
        <v>27600</v>
      </c>
      <c r="E6920" t="s">
        <v>27392</v>
      </c>
      <c r="F6920" t="s">
        <v>16</v>
      </c>
      <c r="G6920" t="s">
        <v>27601</v>
      </c>
      <c r="H6920">
        <v>0</v>
      </c>
      <c r="I6920">
        <v>0</v>
      </c>
      <c r="J6920">
        <v>0</v>
      </c>
      <c r="K6920" t="s">
        <v>27602</v>
      </c>
    </row>
    <row r="6921" spans="1:11" x14ac:dyDescent="0.3">
      <c r="A6921" t="s">
        <v>27603</v>
      </c>
      <c r="B6921" t="s">
        <v>27604</v>
      </c>
      <c r="C6921" t="s">
        <v>13</v>
      </c>
      <c r="D6921" t="s">
        <v>27605</v>
      </c>
      <c r="E6921" t="s">
        <v>23964</v>
      </c>
      <c r="F6921" t="s">
        <v>1732</v>
      </c>
      <c r="G6921" t="s">
        <v>8877</v>
      </c>
      <c r="H6921">
        <v>0</v>
      </c>
      <c r="I6921">
        <v>0</v>
      </c>
      <c r="J6921">
        <v>0</v>
      </c>
      <c r="K6921" t="s">
        <v>27606</v>
      </c>
    </row>
    <row r="6922" spans="1:11" x14ac:dyDescent="0.3">
      <c r="A6922" t="s">
        <v>27607</v>
      </c>
      <c r="B6922" t="s">
        <v>27608</v>
      </c>
      <c r="C6922" t="s">
        <v>20</v>
      </c>
      <c r="D6922" t="s">
        <v>27609</v>
      </c>
      <c r="E6922" t="s">
        <v>27392</v>
      </c>
      <c r="F6922" t="s">
        <v>26385</v>
      </c>
      <c r="G6922" t="s">
        <v>42</v>
      </c>
      <c r="H6922">
        <v>0</v>
      </c>
      <c r="I6922">
        <v>0</v>
      </c>
      <c r="J6922">
        <v>0</v>
      </c>
      <c r="K6922" t="s">
        <v>27610</v>
      </c>
    </row>
    <row r="6923" spans="1:11" x14ac:dyDescent="0.3">
      <c r="A6923" t="s">
        <v>27611</v>
      </c>
      <c r="B6923" t="s">
        <v>27612</v>
      </c>
      <c r="C6923" t="s">
        <v>20</v>
      </c>
      <c r="D6923" t="s">
        <v>27613</v>
      </c>
      <c r="E6923" t="s">
        <v>27392</v>
      </c>
      <c r="F6923" t="s">
        <v>16</v>
      </c>
      <c r="G6923" t="s">
        <v>23462</v>
      </c>
      <c r="H6923">
        <v>0</v>
      </c>
      <c r="I6923">
        <v>0</v>
      </c>
      <c r="J6923">
        <v>0</v>
      </c>
      <c r="K6923" t="s">
        <v>27614</v>
      </c>
    </row>
    <row r="6924" spans="1:11" x14ac:dyDescent="0.3">
      <c r="A6924" t="s">
        <v>27615</v>
      </c>
      <c r="C6924" t="s">
        <v>27</v>
      </c>
      <c r="D6924" t="s">
        <v>27616</v>
      </c>
      <c r="E6924" t="s">
        <v>1867</v>
      </c>
      <c r="F6924" t="s">
        <v>5760</v>
      </c>
      <c r="G6924" t="s">
        <v>42</v>
      </c>
      <c r="H6924">
        <v>0</v>
      </c>
      <c r="I6924">
        <v>0</v>
      </c>
      <c r="J6924">
        <v>0</v>
      </c>
      <c r="K6924" t="s">
        <v>27617</v>
      </c>
    </row>
    <row r="6925" spans="1:11" x14ac:dyDescent="0.3">
      <c r="A6925" t="s">
        <v>27618</v>
      </c>
      <c r="B6925" t="s">
        <v>27619</v>
      </c>
      <c r="C6925" t="s">
        <v>27</v>
      </c>
      <c r="D6925" t="s">
        <v>27620</v>
      </c>
      <c r="E6925" t="s">
        <v>1867</v>
      </c>
      <c r="F6925" t="s">
        <v>18339</v>
      </c>
      <c r="G6925" t="s">
        <v>42</v>
      </c>
      <c r="H6925">
        <v>0</v>
      </c>
      <c r="I6925">
        <v>0</v>
      </c>
      <c r="J6925">
        <v>0</v>
      </c>
      <c r="K6925" t="s">
        <v>27621</v>
      </c>
    </row>
    <row r="6926" spans="1:11" x14ac:dyDescent="0.3">
      <c r="A6926" t="s">
        <v>27622</v>
      </c>
      <c r="C6926" t="s">
        <v>20</v>
      </c>
      <c r="D6926" t="s">
        <v>27623</v>
      </c>
      <c r="E6926" t="s">
        <v>22</v>
      </c>
      <c r="F6926" t="s">
        <v>16</v>
      </c>
      <c r="G6926" t="s">
        <v>12458</v>
      </c>
      <c r="H6926">
        <v>0</v>
      </c>
      <c r="I6926">
        <v>0</v>
      </c>
      <c r="J6926">
        <v>0</v>
      </c>
      <c r="K6926" t="s">
        <v>27624</v>
      </c>
    </row>
    <row r="6927" spans="1:11" x14ac:dyDescent="0.3">
      <c r="A6927" t="s">
        <v>27625</v>
      </c>
      <c r="B6927" t="s">
        <v>27626</v>
      </c>
      <c r="C6927" t="s">
        <v>27</v>
      </c>
      <c r="D6927" t="s">
        <v>27627</v>
      </c>
      <c r="E6927" t="s">
        <v>1867</v>
      </c>
      <c r="F6927" t="s">
        <v>27628</v>
      </c>
      <c r="G6927" t="s">
        <v>42</v>
      </c>
      <c r="H6927">
        <v>0</v>
      </c>
      <c r="I6927">
        <v>0</v>
      </c>
      <c r="J6927">
        <v>0</v>
      </c>
      <c r="K6927" t="s">
        <v>27629</v>
      </c>
    </row>
    <row r="6928" spans="1:11" x14ac:dyDescent="0.3">
      <c r="A6928" t="s">
        <v>27630</v>
      </c>
      <c r="C6928" t="s">
        <v>27</v>
      </c>
      <c r="D6928" t="s">
        <v>27631</v>
      </c>
      <c r="E6928" t="s">
        <v>1867</v>
      </c>
      <c r="F6928" t="s">
        <v>3282</v>
      </c>
      <c r="G6928" t="s">
        <v>42</v>
      </c>
      <c r="H6928">
        <v>0</v>
      </c>
      <c r="I6928">
        <v>0</v>
      </c>
      <c r="J6928">
        <v>0</v>
      </c>
      <c r="K6928" t="s">
        <v>27632</v>
      </c>
    </row>
    <row r="6929" spans="1:11" x14ac:dyDescent="0.3">
      <c r="A6929" t="s">
        <v>27633</v>
      </c>
      <c r="B6929" t="s">
        <v>27634</v>
      </c>
      <c r="C6929" t="s">
        <v>27</v>
      </c>
      <c r="D6929" t="s">
        <v>27635</v>
      </c>
      <c r="E6929" t="s">
        <v>1867</v>
      </c>
      <c r="F6929" t="s">
        <v>26302</v>
      </c>
      <c r="G6929" t="s">
        <v>42</v>
      </c>
      <c r="H6929">
        <v>0</v>
      </c>
      <c r="I6929">
        <v>0</v>
      </c>
      <c r="J6929">
        <v>0</v>
      </c>
      <c r="K6929" t="s">
        <v>27636</v>
      </c>
    </row>
    <row r="6930" spans="1:11" x14ac:dyDescent="0.3">
      <c r="A6930" t="s">
        <v>27637</v>
      </c>
      <c r="B6930" t="s">
        <v>27638</v>
      </c>
      <c r="C6930" t="s">
        <v>20</v>
      </c>
      <c r="D6930" t="s">
        <v>27639</v>
      </c>
      <c r="E6930" t="s">
        <v>27392</v>
      </c>
      <c r="F6930" t="s">
        <v>16</v>
      </c>
      <c r="G6930" t="s">
        <v>7288</v>
      </c>
      <c r="H6930">
        <v>0</v>
      </c>
      <c r="I6930">
        <v>0</v>
      </c>
      <c r="J6930">
        <v>0</v>
      </c>
      <c r="K6930" t="s">
        <v>27640</v>
      </c>
    </row>
    <row r="6931" spans="1:11" x14ac:dyDescent="0.3">
      <c r="A6931" t="s">
        <v>27641</v>
      </c>
      <c r="C6931" t="s">
        <v>20</v>
      </c>
      <c r="D6931" t="s">
        <v>27642</v>
      </c>
      <c r="E6931" t="s">
        <v>27392</v>
      </c>
      <c r="F6931" t="s">
        <v>16</v>
      </c>
      <c r="G6931" t="s">
        <v>7288</v>
      </c>
      <c r="H6931">
        <v>0</v>
      </c>
      <c r="I6931">
        <v>0</v>
      </c>
      <c r="J6931">
        <v>0</v>
      </c>
      <c r="K6931" t="s">
        <v>27643</v>
      </c>
    </row>
    <row r="6932" spans="1:11" x14ac:dyDescent="0.3">
      <c r="A6932" t="s">
        <v>27644</v>
      </c>
      <c r="B6932" t="s">
        <v>27645</v>
      </c>
      <c r="C6932" t="s">
        <v>20</v>
      </c>
      <c r="D6932" t="s">
        <v>27646</v>
      </c>
      <c r="E6932" t="s">
        <v>27392</v>
      </c>
      <c r="F6932" t="s">
        <v>16</v>
      </c>
      <c r="G6932" t="s">
        <v>23044</v>
      </c>
      <c r="H6932">
        <v>0</v>
      </c>
      <c r="I6932">
        <v>0</v>
      </c>
      <c r="J6932">
        <v>0</v>
      </c>
      <c r="K6932" t="s">
        <v>27647</v>
      </c>
    </row>
    <row r="6933" spans="1:11" x14ac:dyDescent="0.3">
      <c r="A6933" t="s">
        <v>27648</v>
      </c>
      <c r="B6933" t="s">
        <v>27649</v>
      </c>
      <c r="C6933" t="s">
        <v>27</v>
      </c>
      <c r="D6933" t="s">
        <v>27650</v>
      </c>
      <c r="E6933" t="s">
        <v>1867</v>
      </c>
      <c r="F6933" t="s">
        <v>16</v>
      </c>
      <c r="G6933" t="s">
        <v>5838</v>
      </c>
      <c r="H6933">
        <v>0</v>
      </c>
      <c r="I6933">
        <v>0</v>
      </c>
      <c r="J6933">
        <v>0</v>
      </c>
      <c r="K6933" t="s">
        <v>27651</v>
      </c>
    </row>
    <row r="6934" spans="1:11" x14ac:dyDescent="0.3">
      <c r="A6934" t="s">
        <v>27652</v>
      </c>
      <c r="B6934" t="s">
        <v>27653</v>
      </c>
      <c r="C6934" t="s">
        <v>13</v>
      </c>
      <c r="D6934" t="s">
        <v>27654</v>
      </c>
      <c r="E6934" t="s">
        <v>23964</v>
      </c>
      <c r="F6934" t="s">
        <v>16</v>
      </c>
      <c r="G6934" t="s">
        <v>846</v>
      </c>
      <c r="H6934">
        <v>0</v>
      </c>
      <c r="I6934">
        <v>0</v>
      </c>
      <c r="J6934">
        <v>0</v>
      </c>
      <c r="K6934" t="s">
        <v>27655</v>
      </c>
    </row>
    <row r="6935" spans="1:11" x14ac:dyDescent="0.3">
      <c r="A6935" t="s">
        <v>27656</v>
      </c>
      <c r="B6935" t="s">
        <v>27657</v>
      </c>
      <c r="C6935" t="s">
        <v>20</v>
      </c>
      <c r="D6935" t="s">
        <v>27658</v>
      </c>
      <c r="E6935" t="s">
        <v>27392</v>
      </c>
      <c r="F6935" t="s">
        <v>16</v>
      </c>
      <c r="G6935" t="s">
        <v>27659</v>
      </c>
      <c r="H6935">
        <v>0</v>
      </c>
      <c r="I6935">
        <v>0</v>
      </c>
      <c r="J6935">
        <v>0</v>
      </c>
      <c r="K6935" t="s">
        <v>27660</v>
      </c>
    </row>
    <row r="6936" spans="1:11" x14ac:dyDescent="0.3">
      <c r="A6936" t="s">
        <v>27661</v>
      </c>
      <c r="B6936" t="s">
        <v>27662</v>
      </c>
      <c r="C6936" t="s">
        <v>27</v>
      </c>
      <c r="D6936" t="s">
        <v>27663</v>
      </c>
      <c r="E6936" t="s">
        <v>29</v>
      </c>
      <c r="F6936" t="s">
        <v>16</v>
      </c>
      <c r="G6936" t="s">
        <v>12324</v>
      </c>
      <c r="H6936">
        <v>0</v>
      </c>
      <c r="I6936">
        <v>0</v>
      </c>
      <c r="J6936">
        <v>0</v>
      </c>
      <c r="K6936" t="s">
        <v>27664</v>
      </c>
    </row>
    <row r="6937" spans="1:11" x14ac:dyDescent="0.3">
      <c r="A6937" t="s">
        <v>27665</v>
      </c>
      <c r="B6937" t="s">
        <v>27666</v>
      </c>
      <c r="C6937" t="s">
        <v>20</v>
      </c>
      <c r="D6937" t="s">
        <v>27667</v>
      </c>
      <c r="E6937" t="s">
        <v>22</v>
      </c>
      <c r="F6937" t="s">
        <v>1678</v>
      </c>
      <c r="G6937" t="s">
        <v>42</v>
      </c>
      <c r="H6937">
        <v>0</v>
      </c>
      <c r="I6937">
        <v>0</v>
      </c>
      <c r="J6937">
        <v>0</v>
      </c>
      <c r="K6937" t="s">
        <v>27668</v>
      </c>
    </row>
    <row r="6938" spans="1:11" x14ac:dyDescent="0.3">
      <c r="A6938" t="s">
        <v>27669</v>
      </c>
      <c r="B6938" t="s">
        <v>27670</v>
      </c>
      <c r="C6938" t="s">
        <v>20</v>
      </c>
      <c r="D6938" t="s">
        <v>27671</v>
      </c>
      <c r="E6938" t="s">
        <v>27392</v>
      </c>
      <c r="F6938" t="s">
        <v>5583</v>
      </c>
      <c r="G6938" t="s">
        <v>42</v>
      </c>
      <c r="H6938">
        <v>0</v>
      </c>
      <c r="I6938">
        <v>0</v>
      </c>
      <c r="J6938">
        <v>0</v>
      </c>
      <c r="K6938" t="s">
        <v>27672</v>
      </c>
    </row>
    <row r="6939" spans="1:11" x14ac:dyDescent="0.3">
      <c r="A6939" t="s">
        <v>27673</v>
      </c>
      <c r="B6939" t="s">
        <v>27674</v>
      </c>
      <c r="C6939" t="s">
        <v>147</v>
      </c>
      <c r="D6939" t="s">
        <v>27675</v>
      </c>
      <c r="E6939" t="s">
        <v>149</v>
      </c>
      <c r="F6939" t="s">
        <v>3074</v>
      </c>
      <c r="G6939" t="s">
        <v>42</v>
      </c>
      <c r="H6939">
        <v>0</v>
      </c>
      <c r="I6939">
        <v>0</v>
      </c>
      <c r="J6939">
        <v>0</v>
      </c>
      <c r="K6939" t="s">
        <v>27676</v>
      </c>
    </row>
    <row r="6940" spans="1:11" x14ac:dyDescent="0.3">
      <c r="A6940" t="s">
        <v>27677</v>
      </c>
      <c r="B6940" t="s">
        <v>27678</v>
      </c>
      <c r="C6940" t="s">
        <v>558</v>
      </c>
      <c r="D6940" t="s">
        <v>27679</v>
      </c>
      <c r="E6940" t="s">
        <v>754</v>
      </c>
      <c r="F6940" t="s">
        <v>16</v>
      </c>
      <c r="G6940" t="s">
        <v>9931</v>
      </c>
      <c r="H6940">
        <v>0</v>
      </c>
      <c r="I6940">
        <v>0</v>
      </c>
      <c r="J6940">
        <v>0</v>
      </c>
      <c r="K6940" t="s">
        <v>27680</v>
      </c>
    </row>
    <row r="6941" spans="1:11" x14ac:dyDescent="0.3">
      <c r="A6941" t="s">
        <v>27681</v>
      </c>
      <c r="B6941" t="s">
        <v>27682</v>
      </c>
      <c r="C6941" t="s">
        <v>27</v>
      </c>
      <c r="D6941" t="s">
        <v>27683</v>
      </c>
      <c r="E6941" t="s">
        <v>1867</v>
      </c>
      <c r="F6941" t="s">
        <v>397</v>
      </c>
      <c r="G6941" t="s">
        <v>42</v>
      </c>
      <c r="H6941">
        <v>0</v>
      </c>
      <c r="I6941">
        <v>0</v>
      </c>
      <c r="J6941">
        <v>0</v>
      </c>
      <c r="K6941" t="s">
        <v>27684</v>
      </c>
    </row>
    <row r="6942" spans="1:11" x14ac:dyDescent="0.3">
      <c r="A6942" t="s">
        <v>27685</v>
      </c>
      <c r="B6942" t="s">
        <v>27686</v>
      </c>
      <c r="C6942" t="s">
        <v>27</v>
      </c>
      <c r="D6942" t="s">
        <v>27687</v>
      </c>
      <c r="E6942" t="s">
        <v>1867</v>
      </c>
      <c r="F6942" t="s">
        <v>7493</v>
      </c>
      <c r="G6942" t="s">
        <v>42</v>
      </c>
      <c r="H6942">
        <v>0</v>
      </c>
      <c r="I6942">
        <v>0</v>
      </c>
      <c r="J6942">
        <v>0</v>
      </c>
      <c r="K6942" t="s">
        <v>27688</v>
      </c>
    </row>
    <row r="6943" spans="1:11" x14ac:dyDescent="0.3">
      <c r="A6943" t="s">
        <v>27689</v>
      </c>
      <c r="B6943" t="s">
        <v>27690</v>
      </c>
      <c r="C6943" t="s">
        <v>27</v>
      </c>
      <c r="D6943" t="s">
        <v>27691</v>
      </c>
      <c r="E6943" t="s">
        <v>1867</v>
      </c>
      <c r="F6943" t="s">
        <v>3026</v>
      </c>
      <c r="G6943" t="s">
        <v>42</v>
      </c>
      <c r="H6943">
        <v>0</v>
      </c>
      <c r="I6943">
        <v>0</v>
      </c>
      <c r="J6943">
        <v>0</v>
      </c>
      <c r="K6943" t="s">
        <v>27692</v>
      </c>
    </row>
    <row r="6944" spans="1:11" x14ac:dyDescent="0.3">
      <c r="A6944" t="s">
        <v>27693</v>
      </c>
      <c r="B6944" t="s">
        <v>27694</v>
      </c>
      <c r="C6944" t="s">
        <v>20</v>
      </c>
      <c r="D6944" t="s">
        <v>27695</v>
      </c>
      <c r="E6944" t="s">
        <v>27392</v>
      </c>
      <c r="F6944" t="s">
        <v>27696</v>
      </c>
      <c r="G6944" t="s">
        <v>42</v>
      </c>
      <c r="H6944">
        <v>0</v>
      </c>
      <c r="I6944">
        <v>0</v>
      </c>
      <c r="J6944">
        <v>0</v>
      </c>
      <c r="K6944" t="s">
        <v>27697</v>
      </c>
    </row>
    <row r="6945" spans="1:11" x14ac:dyDescent="0.3">
      <c r="A6945" t="s">
        <v>27698</v>
      </c>
      <c r="B6945" t="s">
        <v>27699</v>
      </c>
      <c r="C6945" t="s">
        <v>20</v>
      </c>
      <c r="D6945" t="s">
        <v>27700</v>
      </c>
      <c r="E6945" t="s">
        <v>27392</v>
      </c>
      <c r="F6945" t="s">
        <v>3638</v>
      </c>
      <c r="G6945" t="s">
        <v>42</v>
      </c>
      <c r="H6945">
        <v>0</v>
      </c>
      <c r="I6945">
        <v>0</v>
      </c>
      <c r="J6945">
        <v>0</v>
      </c>
      <c r="K6945" t="s">
        <v>27701</v>
      </c>
    </row>
    <row r="6946" spans="1:11" x14ac:dyDescent="0.3">
      <c r="A6946" t="s">
        <v>27702</v>
      </c>
      <c r="B6946" t="s">
        <v>27703</v>
      </c>
      <c r="C6946" t="s">
        <v>147</v>
      </c>
      <c r="D6946" t="s">
        <v>27704</v>
      </c>
      <c r="E6946" t="s">
        <v>4768</v>
      </c>
      <c r="F6946" t="s">
        <v>3421</v>
      </c>
      <c r="G6946" t="s">
        <v>42</v>
      </c>
      <c r="H6946">
        <v>0</v>
      </c>
      <c r="I6946">
        <v>0</v>
      </c>
      <c r="J6946">
        <v>0</v>
      </c>
      <c r="K6946" t="s">
        <v>27705</v>
      </c>
    </row>
    <row r="6947" spans="1:11" x14ac:dyDescent="0.3">
      <c r="A6947" t="s">
        <v>27706</v>
      </c>
      <c r="C6947" t="s">
        <v>558</v>
      </c>
      <c r="D6947" t="s">
        <v>27707</v>
      </c>
      <c r="E6947" t="s">
        <v>19698</v>
      </c>
      <c r="F6947" t="s">
        <v>2000</v>
      </c>
      <c r="G6947" t="s">
        <v>15846</v>
      </c>
      <c r="H6947">
        <v>0</v>
      </c>
      <c r="I6947">
        <v>0</v>
      </c>
      <c r="J6947">
        <v>0</v>
      </c>
      <c r="K6947" t="s">
        <v>27708</v>
      </c>
    </row>
    <row r="6948" spans="1:11" x14ac:dyDescent="0.3">
      <c r="A6948" t="s">
        <v>27709</v>
      </c>
      <c r="B6948" t="s">
        <v>27710</v>
      </c>
      <c r="C6948" t="s">
        <v>147</v>
      </c>
      <c r="D6948" t="s">
        <v>27711</v>
      </c>
      <c r="E6948" t="s">
        <v>149</v>
      </c>
      <c r="F6948" t="s">
        <v>6825</v>
      </c>
      <c r="G6948" t="s">
        <v>42</v>
      </c>
      <c r="H6948">
        <v>0</v>
      </c>
      <c r="I6948">
        <v>0</v>
      </c>
      <c r="J6948">
        <v>0</v>
      </c>
      <c r="K6948" t="s">
        <v>27712</v>
      </c>
    </row>
    <row r="6949" spans="1:11" x14ac:dyDescent="0.3">
      <c r="A6949" t="s">
        <v>27713</v>
      </c>
      <c r="B6949" t="s">
        <v>27714</v>
      </c>
      <c r="C6949" t="s">
        <v>147</v>
      </c>
      <c r="D6949" t="s">
        <v>27715</v>
      </c>
      <c r="E6949" t="s">
        <v>149</v>
      </c>
      <c r="F6949" t="s">
        <v>1452</v>
      </c>
      <c r="G6949" t="s">
        <v>42</v>
      </c>
      <c r="H6949">
        <v>0</v>
      </c>
      <c r="I6949">
        <v>0</v>
      </c>
      <c r="J6949">
        <v>0</v>
      </c>
      <c r="K6949" t="s">
        <v>27716</v>
      </c>
    </row>
    <row r="6950" spans="1:11" x14ac:dyDescent="0.3">
      <c r="A6950" t="s">
        <v>27717</v>
      </c>
      <c r="B6950" t="s">
        <v>27718</v>
      </c>
      <c r="C6950" t="s">
        <v>147</v>
      </c>
      <c r="D6950" t="s">
        <v>27719</v>
      </c>
      <c r="E6950" t="s">
        <v>149</v>
      </c>
      <c r="F6950" t="s">
        <v>2914</v>
      </c>
      <c r="G6950" t="s">
        <v>42</v>
      </c>
      <c r="H6950">
        <v>0</v>
      </c>
      <c r="I6950">
        <v>0</v>
      </c>
      <c r="J6950">
        <v>0</v>
      </c>
      <c r="K6950" t="s">
        <v>27720</v>
      </c>
    </row>
    <row r="6951" spans="1:11" x14ac:dyDescent="0.3">
      <c r="A6951" t="s">
        <v>27721</v>
      </c>
      <c r="B6951" t="s">
        <v>27722</v>
      </c>
      <c r="C6951" t="s">
        <v>27</v>
      </c>
      <c r="D6951" t="s">
        <v>27723</v>
      </c>
      <c r="E6951" t="s">
        <v>1867</v>
      </c>
      <c r="F6951" t="s">
        <v>12900</v>
      </c>
      <c r="G6951" t="s">
        <v>42</v>
      </c>
      <c r="H6951">
        <v>0</v>
      </c>
      <c r="I6951">
        <v>0</v>
      </c>
      <c r="J6951">
        <v>0</v>
      </c>
      <c r="K6951" t="s">
        <v>27724</v>
      </c>
    </row>
    <row r="6952" spans="1:11" x14ac:dyDescent="0.3">
      <c r="A6952" t="s">
        <v>27725</v>
      </c>
      <c r="C6952" t="s">
        <v>20</v>
      </c>
      <c r="D6952" t="s">
        <v>27726</v>
      </c>
      <c r="E6952" t="s">
        <v>27392</v>
      </c>
      <c r="F6952" t="s">
        <v>1986</v>
      </c>
      <c r="G6952" t="s">
        <v>42</v>
      </c>
      <c r="H6952">
        <v>0</v>
      </c>
      <c r="I6952">
        <v>0</v>
      </c>
      <c r="J6952">
        <v>0</v>
      </c>
      <c r="K6952" t="s">
        <v>27727</v>
      </c>
    </row>
    <row r="6953" spans="1:11" x14ac:dyDescent="0.3">
      <c r="A6953" t="s">
        <v>27728</v>
      </c>
      <c r="C6953" t="s">
        <v>20</v>
      </c>
      <c r="D6953" t="s">
        <v>27729</v>
      </c>
      <c r="E6953" t="s">
        <v>27392</v>
      </c>
      <c r="F6953" t="s">
        <v>2454</v>
      </c>
      <c r="G6953" t="s">
        <v>42</v>
      </c>
      <c r="H6953">
        <v>0</v>
      </c>
      <c r="I6953">
        <v>0</v>
      </c>
      <c r="J6953">
        <v>0</v>
      </c>
      <c r="K6953" t="s">
        <v>27730</v>
      </c>
    </row>
    <row r="6954" spans="1:11" x14ac:dyDescent="0.3">
      <c r="A6954" t="s">
        <v>27731</v>
      </c>
      <c r="C6954" t="s">
        <v>27</v>
      </c>
      <c r="E6954" t="s">
        <v>1867</v>
      </c>
      <c r="F6954" t="s">
        <v>15056</v>
      </c>
      <c r="G6954" t="s">
        <v>42</v>
      </c>
      <c r="H6954">
        <v>0</v>
      </c>
      <c r="I6954">
        <v>0</v>
      </c>
      <c r="J6954">
        <v>0</v>
      </c>
      <c r="K6954" t="s">
        <v>27732</v>
      </c>
    </row>
    <row r="6955" spans="1:11" x14ac:dyDescent="0.3">
      <c r="A6955" t="s">
        <v>27733</v>
      </c>
      <c r="B6955" t="s">
        <v>27734</v>
      </c>
      <c r="C6955" t="s">
        <v>27</v>
      </c>
      <c r="D6955" t="s">
        <v>27735</v>
      </c>
      <c r="E6955" t="s">
        <v>1867</v>
      </c>
      <c r="F6955" t="s">
        <v>3310</v>
      </c>
      <c r="G6955" t="s">
        <v>8595</v>
      </c>
      <c r="H6955">
        <v>0</v>
      </c>
      <c r="I6955">
        <v>0</v>
      </c>
      <c r="J6955">
        <v>0</v>
      </c>
      <c r="K6955" t="s">
        <v>27736</v>
      </c>
    </row>
    <row r="6956" spans="1:11" x14ac:dyDescent="0.3">
      <c r="A6956" t="s">
        <v>27737</v>
      </c>
      <c r="C6956" t="s">
        <v>147</v>
      </c>
      <c r="D6956" t="s">
        <v>27738</v>
      </c>
      <c r="E6956" t="s">
        <v>4768</v>
      </c>
      <c r="F6956" t="s">
        <v>10052</v>
      </c>
      <c r="G6956" t="s">
        <v>42</v>
      </c>
      <c r="H6956">
        <v>0</v>
      </c>
      <c r="I6956">
        <v>0</v>
      </c>
      <c r="J6956">
        <v>0</v>
      </c>
      <c r="K6956" t="s">
        <v>27739</v>
      </c>
    </row>
    <row r="6957" spans="1:11" x14ac:dyDescent="0.3">
      <c r="A6957" t="s">
        <v>27740</v>
      </c>
      <c r="B6957" t="s">
        <v>27741</v>
      </c>
      <c r="C6957" t="s">
        <v>558</v>
      </c>
      <c r="D6957" t="s">
        <v>27742</v>
      </c>
      <c r="E6957" t="s">
        <v>1472</v>
      </c>
      <c r="F6957" t="s">
        <v>16</v>
      </c>
      <c r="G6957" t="s">
        <v>12767</v>
      </c>
      <c r="H6957">
        <v>0</v>
      </c>
      <c r="I6957">
        <v>0</v>
      </c>
      <c r="J6957">
        <v>0</v>
      </c>
      <c r="K6957" t="s">
        <v>27743</v>
      </c>
    </row>
    <row r="6958" spans="1:11" x14ac:dyDescent="0.3">
      <c r="A6958" t="s">
        <v>27744</v>
      </c>
      <c r="C6958" t="s">
        <v>558</v>
      </c>
      <c r="D6958" t="s">
        <v>27745</v>
      </c>
      <c r="E6958" t="s">
        <v>1472</v>
      </c>
      <c r="F6958" t="s">
        <v>16</v>
      </c>
      <c r="G6958" t="s">
        <v>817</v>
      </c>
      <c r="H6958">
        <v>0</v>
      </c>
      <c r="I6958">
        <v>0</v>
      </c>
      <c r="J6958">
        <v>0</v>
      </c>
      <c r="K6958" t="s">
        <v>27746</v>
      </c>
    </row>
    <row r="6959" spans="1:11" x14ac:dyDescent="0.3">
      <c r="A6959" t="s">
        <v>27747</v>
      </c>
      <c r="C6959" t="s">
        <v>27</v>
      </c>
      <c r="D6959" t="s">
        <v>27748</v>
      </c>
      <c r="E6959" t="s">
        <v>1867</v>
      </c>
      <c r="F6959" t="s">
        <v>4024</v>
      </c>
      <c r="G6959" t="s">
        <v>42</v>
      </c>
      <c r="H6959">
        <v>0</v>
      </c>
      <c r="I6959">
        <v>0</v>
      </c>
      <c r="J6959">
        <v>0</v>
      </c>
      <c r="K6959" t="s">
        <v>27749</v>
      </c>
    </row>
    <row r="6960" spans="1:11" x14ac:dyDescent="0.3">
      <c r="A6960" t="s">
        <v>27750</v>
      </c>
      <c r="B6960" t="s">
        <v>27751</v>
      </c>
      <c r="C6960" t="s">
        <v>27</v>
      </c>
      <c r="D6960" t="s">
        <v>27752</v>
      </c>
      <c r="E6960" t="s">
        <v>1867</v>
      </c>
      <c r="F6960" t="s">
        <v>1662</v>
      </c>
      <c r="G6960" t="s">
        <v>42</v>
      </c>
      <c r="H6960">
        <v>0</v>
      </c>
      <c r="I6960">
        <v>0</v>
      </c>
      <c r="J6960">
        <v>0</v>
      </c>
      <c r="K6960" t="s">
        <v>27753</v>
      </c>
    </row>
    <row r="6961" spans="1:11" x14ac:dyDescent="0.3">
      <c r="A6961" t="s">
        <v>27754</v>
      </c>
      <c r="B6961" t="s">
        <v>27755</v>
      </c>
      <c r="C6961" t="s">
        <v>27</v>
      </c>
      <c r="D6961" t="s">
        <v>27756</v>
      </c>
      <c r="E6961" t="s">
        <v>1867</v>
      </c>
      <c r="F6961" t="s">
        <v>2914</v>
      </c>
      <c r="G6961" t="s">
        <v>42</v>
      </c>
      <c r="H6961">
        <v>0</v>
      </c>
      <c r="I6961">
        <v>0</v>
      </c>
      <c r="J6961">
        <v>0</v>
      </c>
      <c r="K6961" t="s">
        <v>27757</v>
      </c>
    </row>
    <row r="6962" spans="1:11" x14ac:dyDescent="0.3">
      <c r="A6962" t="s">
        <v>27758</v>
      </c>
      <c r="B6962" t="s">
        <v>27759</v>
      </c>
      <c r="C6962" t="s">
        <v>13</v>
      </c>
      <c r="D6962" t="s">
        <v>27760</v>
      </c>
      <c r="E6962" t="s">
        <v>23964</v>
      </c>
      <c r="F6962" t="s">
        <v>1845</v>
      </c>
      <c r="G6962" t="s">
        <v>42</v>
      </c>
      <c r="H6962">
        <v>0</v>
      </c>
      <c r="I6962">
        <v>0</v>
      </c>
      <c r="J6962">
        <v>0</v>
      </c>
      <c r="K6962" t="s">
        <v>27761</v>
      </c>
    </row>
    <row r="6963" spans="1:11" x14ac:dyDescent="0.3">
      <c r="A6963" t="s">
        <v>27762</v>
      </c>
      <c r="B6963" t="s">
        <v>27763</v>
      </c>
      <c r="C6963" t="s">
        <v>13</v>
      </c>
      <c r="D6963" t="s">
        <v>27764</v>
      </c>
      <c r="E6963" t="s">
        <v>23964</v>
      </c>
      <c r="F6963" t="s">
        <v>3555</v>
      </c>
      <c r="G6963" t="s">
        <v>3235</v>
      </c>
      <c r="H6963">
        <v>0</v>
      </c>
      <c r="I6963">
        <v>0</v>
      </c>
      <c r="J6963">
        <v>0</v>
      </c>
      <c r="K6963" t="s">
        <v>27765</v>
      </c>
    </row>
    <row r="6964" spans="1:11" x14ac:dyDescent="0.3">
      <c r="A6964" t="s">
        <v>27766</v>
      </c>
      <c r="B6964" t="s">
        <v>27767</v>
      </c>
      <c r="C6964" t="s">
        <v>1159</v>
      </c>
      <c r="D6964" t="s">
        <v>27768</v>
      </c>
      <c r="E6964" t="s">
        <v>10552</v>
      </c>
      <c r="F6964" t="s">
        <v>16</v>
      </c>
      <c r="G6964" t="s">
        <v>21784</v>
      </c>
      <c r="H6964">
        <v>0</v>
      </c>
      <c r="I6964">
        <v>0</v>
      </c>
      <c r="J6964">
        <v>0</v>
      </c>
      <c r="K6964" t="s">
        <v>27769</v>
      </c>
    </row>
    <row r="6965" spans="1:11" x14ac:dyDescent="0.3">
      <c r="A6965" t="s">
        <v>27770</v>
      </c>
      <c r="C6965" t="s">
        <v>147</v>
      </c>
      <c r="D6965" t="s">
        <v>27771</v>
      </c>
      <c r="E6965" t="s">
        <v>4768</v>
      </c>
      <c r="F6965" t="s">
        <v>16381</v>
      </c>
      <c r="G6965" t="s">
        <v>42</v>
      </c>
      <c r="H6965">
        <v>0</v>
      </c>
      <c r="I6965">
        <v>0</v>
      </c>
      <c r="J6965">
        <v>0</v>
      </c>
      <c r="K6965" t="s">
        <v>27772</v>
      </c>
    </row>
    <row r="6966" spans="1:11" x14ac:dyDescent="0.3">
      <c r="A6966" t="s">
        <v>27773</v>
      </c>
      <c r="B6966" t="s">
        <v>27774</v>
      </c>
      <c r="C6966" t="s">
        <v>558</v>
      </c>
      <c r="D6966" t="s">
        <v>27775</v>
      </c>
      <c r="E6966" t="s">
        <v>560</v>
      </c>
      <c r="F6966" t="s">
        <v>3786</v>
      </c>
      <c r="G6966" t="s">
        <v>3422</v>
      </c>
      <c r="H6966">
        <v>0</v>
      </c>
      <c r="I6966">
        <v>0</v>
      </c>
      <c r="J6966">
        <v>0</v>
      </c>
      <c r="K6966" t="s">
        <v>27776</v>
      </c>
    </row>
    <row r="6967" spans="1:11" x14ac:dyDescent="0.3">
      <c r="A6967" t="s">
        <v>27777</v>
      </c>
      <c r="B6967" t="s">
        <v>27778</v>
      </c>
      <c r="C6967" t="s">
        <v>20</v>
      </c>
      <c r="D6967" t="s">
        <v>27779</v>
      </c>
      <c r="E6967" t="s">
        <v>27392</v>
      </c>
      <c r="F6967" t="s">
        <v>27780</v>
      </c>
      <c r="G6967" t="s">
        <v>42</v>
      </c>
      <c r="H6967">
        <v>0</v>
      </c>
      <c r="I6967">
        <v>0</v>
      </c>
      <c r="J6967">
        <v>0</v>
      </c>
      <c r="K6967" t="s">
        <v>27781</v>
      </c>
    </row>
    <row r="6968" spans="1:11" x14ac:dyDescent="0.3">
      <c r="A6968" t="s">
        <v>27782</v>
      </c>
      <c r="C6968" t="s">
        <v>13</v>
      </c>
      <c r="D6968" t="s">
        <v>27783</v>
      </c>
      <c r="E6968" t="s">
        <v>23964</v>
      </c>
      <c r="F6968" t="s">
        <v>16</v>
      </c>
      <c r="G6968" t="s">
        <v>12652</v>
      </c>
      <c r="H6968">
        <v>0</v>
      </c>
      <c r="I6968">
        <v>0</v>
      </c>
      <c r="J6968">
        <v>0</v>
      </c>
      <c r="K6968" t="s">
        <v>27784</v>
      </c>
    </row>
    <row r="6969" spans="1:11" x14ac:dyDescent="0.3">
      <c r="A6969" t="s">
        <v>27785</v>
      </c>
      <c r="B6969" t="s">
        <v>27786</v>
      </c>
      <c r="C6969" t="s">
        <v>13</v>
      </c>
      <c r="D6969" t="s">
        <v>27787</v>
      </c>
      <c r="E6969" t="s">
        <v>23964</v>
      </c>
      <c r="F6969" t="s">
        <v>412</v>
      </c>
      <c r="G6969" t="s">
        <v>42</v>
      </c>
      <c r="H6969">
        <v>0</v>
      </c>
      <c r="I6969">
        <v>0</v>
      </c>
      <c r="J6969">
        <v>0</v>
      </c>
      <c r="K6969" t="s">
        <v>27788</v>
      </c>
    </row>
    <row r="6970" spans="1:11" x14ac:dyDescent="0.3">
      <c r="A6970" t="s">
        <v>27789</v>
      </c>
      <c r="B6970" t="s">
        <v>27790</v>
      </c>
      <c r="C6970" t="s">
        <v>13</v>
      </c>
      <c r="D6970" t="s">
        <v>27791</v>
      </c>
      <c r="E6970" t="s">
        <v>23964</v>
      </c>
      <c r="F6970" t="s">
        <v>17320</v>
      </c>
      <c r="G6970" t="s">
        <v>42</v>
      </c>
      <c r="H6970">
        <v>0</v>
      </c>
      <c r="I6970">
        <v>0</v>
      </c>
      <c r="J6970">
        <v>0</v>
      </c>
      <c r="K6970" t="s">
        <v>27792</v>
      </c>
    </row>
    <row r="6971" spans="1:11" x14ac:dyDescent="0.3">
      <c r="A6971" t="s">
        <v>27793</v>
      </c>
      <c r="B6971" t="s">
        <v>27794</v>
      </c>
      <c r="C6971" t="s">
        <v>27</v>
      </c>
      <c r="D6971" t="s">
        <v>27795</v>
      </c>
      <c r="E6971" t="s">
        <v>1867</v>
      </c>
      <c r="F6971" t="s">
        <v>16</v>
      </c>
      <c r="G6971" t="s">
        <v>17908</v>
      </c>
      <c r="H6971">
        <v>0</v>
      </c>
      <c r="I6971">
        <v>0</v>
      </c>
      <c r="J6971">
        <v>0</v>
      </c>
      <c r="K6971" t="s">
        <v>27796</v>
      </c>
    </row>
    <row r="6972" spans="1:11" x14ac:dyDescent="0.3">
      <c r="A6972" t="s">
        <v>27797</v>
      </c>
      <c r="C6972" t="s">
        <v>27</v>
      </c>
      <c r="D6972" t="s">
        <v>27798</v>
      </c>
      <c r="E6972" t="s">
        <v>1867</v>
      </c>
      <c r="F6972" t="s">
        <v>16</v>
      </c>
      <c r="G6972" t="s">
        <v>42</v>
      </c>
      <c r="H6972">
        <v>0</v>
      </c>
      <c r="I6972">
        <v>0</v>
      </c>
      <c r="J6972">
        <v>0</v>
      </c>
      <c r="K6972" t="s">
        <v>27799</v>
      </c>
    </row>
    <row r="6973" spans="1:11" x14ac:dyDescent="0.3">
      <c r="A6973" t="s">
        <v>27800</v>
      </c>
      <c r="B6973" t="s">
        <v>27801</v>
      </c>
      <c r="C6973" t="s">
        <v>20</v>
      </c>
      <c r="D6973" t="s">
        <v>27802</v>
      </c>
      <c r="E6973" t="s">
        <v>22</v>
      </c>
      <c r="F6973" t="s">
        <v>7529</v>
      </c>
      <c r="G6973" t="s">
        <v>10008</v>
      </c>
      <c r="H6973">
        <v>0</v>
      </c>
      <c r="I6973">
        <v>0</v>
      </c>
      <c r="J6973">
        <v>0</v>
      </c>
      <c r="K6973" t="s">
        <v>27803</v>
      </c>
    </row>
    <row r="6974" spans="1:11" x14ac:dyDescent="0.3">
      <c r="A6974" t="s">
        <v>27804</v>
      </c>
      <c r="B6974" t="s">
        <v>27805</v>
      </c>
      <c r="C6974" t="s">
        <v>27</v>
      </c>
      <c r="D6974" t="s">
        <v>27806</v>
      </c>
      <c r="E6974" t="s">
        <v>1867</v>
      </c>
      <c r="F6974" t="s">
        <v>16</v>
      </c>
      <c r="G6974" t="s">
        <v>9108</v>
      </c>
      <c r="H6974">
        <v>0</v>
      </c>
      <c r="I6974">
        <v>0</v>
      </c>
      <c r="J6974">
        <v>0</v>
      </c>
      <c r="K6974" t="s">
        <v>27807</v>
      </c>
    </row>
    <row r="6975" spans="1:11" x14ac:dyDescent="0.3">
      <c r="A6975" t="s">
        <v>27808</v>
      </c>
      <c r="B6975" t="s">
        <v>27809</v>
      </c>
      <c r="C6975" t="s">
        <v>13</v>
      </c>
      <c r="D6975" t="s">
        <v>27810</v>
      </c>
      <c r="E6975" t="s">
        <v>23964</v>
      </c>
      <c r="F6975" t="s">
        <v>18250</v>
      </c>
      <c r="G6975" t="s">
        <v>42</v>
      </c>
      <c r="H6975">
        <v>0</v>
      </c>
      <c r="I6975">
        <v>0</v>
      </c>
      <c r="J6975">
        <v>0</v>
      </c>
      <c r="K6975" t="s">
        <v>27811</v>
      </c>
    </row>
    <row r="6976" spans="1:11" x14ac:dyDescent="0.3">
      <c r="A6976" t="s">
        <v>27812</v>
      </c>
      <c r="B6976" t="s">
        <v>27813</v>
      </c>
      <c r="C6976" t="s">
        <v>13</v>
      </c>
      <c r="D6976" t="s">
        <v>27814</v>
      </c>
      <c r="E6976" t="s">
        <v>23964</v>
      </c>
      <c r="F6976" t="s">
        <v>2956</v>
      </c>
      <c r="G6976" t="s">
        <v>42</v>
      </c>
      <c r="H6976">
        <v>0</v>
      </c>
      <c r="I6976">
        <v>0</v>
      </c>
      <c r="J6976">
        <v>0</v>
      </c>
      <c r="K6976" t="s">
        <v>27815</v>
      </c>
    </row>
    <row r="6977" spans="1:11" x14ac:dyDescent="0.3">
      <c r="A6977" t="s">
        <v>27816</v>
      </c>
      <c r="B6977" t="s">
        <v>27817</v>
      </c>
      <c r="C6977" t="s">
        <v>20</v>
      </c>
      <c r="D6977" t="s">
        <v>27818</v>
      </c>
      <c r="E6977" t="s">
        <v>27392</v>
      </c>
      <c r="F6977" t="s">
        <v>994</v>
      </c>
      <c r="G6977" t="s">
        <v>42</v>
      </c>
      <c r="H6977">
        <v>0</v>
      </c>
      <c r="I6977">
        <v>0</v>
      </c>
      <c r="J6977">
        <v>0</v>
      </c>
      <c r="K6977" t="s">
        <v>27819</v>
      </c>
    </row>
    <row r="6978" spans="1:11" x14ac:dyDescent="0.3">
      <c r="A6978" t="s">
        <v>27820</v>
      </c>
      <c r="C6978" t="s">
        <v>20</v>
      </c>
      <c r="D6978" t="s">
        <v>27821</v>
      </c>
      <c r="E6978" t="s">
        <v>27392</v>
      </c>
      <c r="F6978" t="s">
        <v>16</v>
      </c>
      <c r="G6978" t="s">
        <v>13739</v>
      </c>
      <c r="H6978">
        <v>0</v>
      </c>
      <c r="I6978">
        <v>0</v>
      </c>
      <c r="J6978">
        <v>0</v>
      </c>
      <c r="K6978" t="s">
        <v>27822</v>
      </c>
    </row>
    <row r="6979" spans="1:11" x14ac:dyDescent="0.3">
      <c r="A6979" t="s">
        <v>27823</v>
      </c>
      <c r="B6979" t="s">
        <v>27824</v>
      </c>
      <c r="C6979" t="s">
        <v>13</v>
      </c>
      <c r="D6979" t="s">
        <v>27825</v>
      </c>
      <c r="E6979" t="s">
        <v>23964</v>
      </c>
      <c r="F6979" t="s">
        <v>6405</v>
      </c>
      <c r="G6979" t="s">
        <v>42</v>
      </c>
      <c r="H6979">
        <v>0</v>
      </c>
      <c r="I6979">
        <v>0</v>
      </c>
      <c r="J6979">
        <v>0</v>
      </c>
      <c r="K6979" t="s">
        <v>27826</v>
      </c>
    </row>
    <row r="6980" spans="1:11" x14ac:dyDescent="0.3">
      <c r="A6980" t="s">
        <v>27827</v>
      </c>
      <c r="B6980" t="s">
        <v>27828</v>
      </c>
      <c r="C6980" t="s">
        <v>13</v>
      </c>
      <c r="D6980" t="s">
        <v>27829</v>
      </c>
      <c r="E6980" t="s">
        <v>23964</v>
      </c>
      <c r="F6980" t="s">
        <v>4643</v>
      </c>
      <c r="G6980" t="s">
        <v>42</v>
      </c>
      <c r="H6980">
        <v>0</v>
      </c>
      <c r="I6980">
        <v>0</v>
      </c>
      <c r="J6980">
        <v>0</v>
      </c>
      <c r="K6980" t="s">
        <v>27830</v>
      </c>
    </row>
    <row r="6981" spans="1:11" x14ac:dyDescent="0.3">
      <c r="A6981" t="s">
        <v>27831</v>
      </c>
      <c r="B6981" t="s">
        <v>27832</v>
      </c>
      <c r="C6981" t="s">
        <v>20</v>
      </c>
      <c r="D6981" t="s">
        <v>27833</v>
      </c>
      <c r="E6981" t="s">
        <v>27392</v>
      </c>
      <c r="F6981" t="s">
        <v>16</v>
      </c>
      <c r="G6981" t="s">
        <v>8377</v>
      </c>
      <c r="H6981">
        <v>0</v>
      </c>
      <c r="I6981">
        <v>0</v>
      </c>
      <c r="J6981">
        <v>0</v>
      </c>
      <c r="K6981" t="s">
        <v>27834</v>
      </c>
    </row>
    <row r="6982" spans="1:11" x14ac:dyDescent="0.3">
      <c r="A6982" t="s">
        <v>27835</v>
      </c>
      <c r="B6982" t="s">
        <v>27836</v>
      </c>
      <c r="C6982" t="s">
        <v>20</v>
      </c>
      <c r="D6982" t="s">
        <v>27837</v>
      </c>
      <c r="E6982" t="s">
        <v>27392</v>
      </c>
      <c r="F6982" t="s">
        <v>16</v>
      </c>
      <c r="G6982" t="s">
        <v>14113</v>
      </c>
      <c r="H6982">
        <v>0</v>
      </c>
      <c r="I6982">
        <v>0</v>
      </c>
      <c r="J6982">
        <v>0</v>
      </c>
      <c r="K6982" t="s">
        <v>27838</v>
      </c>
    </row>
    <row r="6983" spans="1:11" x14ac:dyDescent="0.3">
      <c r="A6983" t="s">
        <v>27839</v>
      </c>
      <c r="B6983" t="s">
        <v>27840</v>
      </c>
      <c r="C6983" t="s">
        <v>20</v>
      </c>
      <c r="D6983" t="s">
        <v>27841</v>
      </c>
      <c r="E6983" t="s">
        <v>27392</v>
      </c>
      <c r="F6983" t="s">
        <v>16</v>
      </c>
      <c r="G6983" t="s">
        <v>14960</v>
      </c>
      <c r="H6983">
        <v>0</v>
      </c>
      <c r="I6983">
        <v>0</v>
      </c>
      <c r="J6983">
        <v>0</v>
      </c>
      <c r="K6983" t="s">
        <v>27842</v>
      </c>
    </row>
    <row r="6984" spans="1:11" x14ac:dyDescent="0.3">
      <c r="A6984" t="s">
        <v>27843</v>
      </c>
      <c r="B6984" t="s">
        <v>27844</v>
      </c>
      <c r="C6984" t="s">
        <v>13</v>
      </c>
      <c r="D6984" t="s">
        <v>27845</v>
      </c>
      <c r="E6984" t="s">
        <v>23964</v>
      </c>
      <c r="F6984" t="s">
        <v>1548</v>
      </c>
      <c r="G6984" t="s">
        <v>4960</v>
      </c>
      <c r="H6984">
        <v>0</v>
      </c>
      <c r="I6984">
        <v>0</v>
      </c>
      <c r="J6984">
        <v>0</v>
      </c>
      <c r="K6984" t="s">
        <v>27846</v>
      </c>
    </row>
    <row r="6985" spans="1:11" x14ac:dyDescent="0.3">
      <c r="A6985" t="s">
        <v>27847</v>
      </c>
      <c r="B6985" t="s">
        <v>27848</v>
      </c>
      <c r="C6985" t="s">
        <v>20</v>
      </c>
      <c r="D6985" t="s">
        <v>27849</v>
      </c>
      <c r="E6985" t="s">
        <v>27392</v>
      </c>
      <c r="F6985" t="s">
        <v>12341</v>
      </c>
      <c r="G6985" t="s">
        <v>42</v>
      </c>
      <c r="H6985">
        <v>0</v>
      </c>
      <c r="I6985">
        <v>0</v>
      </c>
      <c r="J6985">
        <v>0</v>
      </c>
      <c r="K6985" t="s">
        <v>27850</v>
      </c>
    </row>
    <row r="6986" spans="1:11" x14ac:dyDescent="0.3">
      <c r="A6986" t="s">
        <v>27851</v>
      </c>
      <c r="B6986" t="s">
        <v>27852</v>
      </c>
      <c r="C6986" t="s">
        <v>20</v>
      </c>
      <c r="D6986" t="s">
        <v>27853</v>
      </c>
      <c r="E6986" t="s">
        <v>27392</v>
      </c>
      <c r="F6986" t="s">
        <v>27854</v>
      </c>
      <c r="G6986" t="s">
        <v>42</v>
      </c>
      <c r="H6986">
        <v>0</v>
      </c>
      <c r="I6986">
        <v>0</v>
      </c>
      <c r="J6986">
        <v>0</v>
      </c>
      <c r="K6986" t="s">
        <v>27855</v>
      </c>
    </row>
    <row r="6987" spans="1:11" x14ac:dyDescent="0.3">
      <c r="A6987" t="s">
        <v>27856</v>
      </c>
      <c r="B6987" t="s">
        <v>27857</v>
      </c>
      <c r="C6987" t="s">
        <v>27</v>
      </c>
      <c r="D6987" t="s">
        <v>27858</v>
      </c>
      <c r="E6987" t="s">
        <v>1867</v>
      </c>
      <c r="F6987" t="s">
        <v>21952</v>
      </c>
      <c r="G6987" t="s">
        <v>42</v>
      </c>
      <c r="H6987">
        <v>0</v>
      </c>
      <c r="I6987">
        <v>0</v>
      </c>
      <c r="J6987">
        <v>0</v>
      </c>
      <c r="K6987" t="s">
        <v>27859</v>
      </c>
    </row>
    <row r="6988" spans="1:11" x14ac:dyDescent="0.3">
      <c r="A6988" t="s">
        <v>27860</v>
      </c>
      <c r="B6988" t="s">
        <v>27861</v>
      </c>
      <c r="C6988" t="s">
        <v>27</v>
      </c>
      <c r="D6988" t="s">
        <v>27862</v>
      </c>
      <c r="E6988" t="s">
        <v>1867</v>
      </c>
      <c r="F6988" t="s">
        <v>1991</v>
      </c>
      <c r="G6988" t="s">
        <v>42</v>
      </c>
      <c r="H6988">
        <v>0</v>
      </c>
      <c r="I6988">
        <v>0</v>
      </c>
      <c r="J6988">
        <v>0</v>
      </c>
      <c r="K6988" t="s">
        <v>27863</v>
      </c>
    </row>
    <row r="6989" spans="1:11" x14ac:dyDescent="0.3">
      <c r="A6989" t="s">
        <v>27864</v>
      </c>
      <c r="B6989" t="s">
        <v>27865</v>
      </c>
      <c r="C6989" t="s">
        <v>20</v>
      </c>
      <c r="D6989" t="s">
        <v>27866</v>
      </c>
      <c r="E6989" t="s">
        <v>27392</v>
      </c>
      <c r="F6989" t="s">
        <v>16</v>
      </c>
      <c r="G6989" t="s">
        <v>17391</v>
      </c>
      <c r="H6989">
        <v>0</v>
      </c>
      <c r="I6989">
        <v>0</v>
      </c>
      <c r="J6989">
        <v>0</v>
      </c>
      <c r="K6989" t="s">
        <v>27867</v>
      </c>
    </row>
    <row r="6990" spans="1:11" x14ac:dyDescent="0.3">
      <c r="A6990" t="s">
        <v>27868</v>
      </c>
      <c r="C6990" t="s">
        <v>27</v>
      </c>
      <c r="D6990" t="s">
        <v>27869</v>
      </c>
      <c r="E6990" t="s">
        <v>1867</v>
      </c>
      <c r="F6990" t="s">
        <v>22372</v>
      </c>
      <c r="G6990" t="s">
        <v>42</v>
      </c>
      <c r="H6990">
        <v>0</v>
      </c>
      <c r="I6990">
        <v>0</v>
      </c>
      <c r="J6990">
        <v>0</v>
      </c>
      <c r="K6990" t="s">
        <v>27870</v>
      </c>
    </row>
    <row r="6991" spans="1:11" x14ac:dyDescent="0.3">
      <c r="A6991" t="s">
        <v>27871</v>
      </c>
      <c r="B6991" t="s">
        <v>27872</v>
      </c>
      <c r="C6991" t="s">
        <v>27</v>
      </c>
      <c r="D6991" t="s">
        <v>27873</v>
      </c>
      <c r="E6991" t="s">
        <v>1867</v>
      </c>
      <c r="F6991" t="s">
        <v>16</v>
      </c>
      <c r="G6991" t="s">
        <v>4574</v>
      </c>
      <c r="H6991">
        <v>0</v>
      </c>
      <c r="I6991">
        <v>0</v>
      </c>
      <c r="J6991">
        <v>0</v>
      </c>
      <c r="K6991" t="s">
        <v>27874</v>
      </c>
    </row>
    <row r="6992" spans="1:11" x14ac:dyDescent="0.3">
      <c r="A6992" t="s">
        <v>27875</v>
      </c>
      <c r="B6992" t="s">
        <v>27876</v>
      </c>
      <c r="C6992" t="s">
        <v>27</v>
      </c>
      <c r="D6992" t="s">
        <v>27877</v>
      </c>
      <c r="E6992" t="s">
        <v>1867</v>
      </c>
      <c r="F6992" t="s">
        <v>5696</v>
      </c>
      <c r="G6992" t="s">
        <v>42</v>
      </c>
      <c r="H6992">
        <v>0</v>
      </c>
      <c r="I6992">
        <v>0</v>
      </c>
      <c r="J6992">
        <v>0</v>
      </c>
      <c r="K6992" t="s">
        <v>27878</v>
      </c>
    </row>
    <row r="6993" spans="1:11" x14ac:dyDescent="0.3">
      <c r="A6993" t="s">
        <v>27879</v>
      </c>
      <c r="C6993" t="s">
        <v>20</v>
      </c>
      <c r="D6993" t="s">
        <v>27880</v>
      </c>
      <c r="E6993" t="s">
        <v>27392</v>
      </c>
      <c r="F6993" t="s">
        <v>1670</v>
      </c>
      <c r="G6993" t="s">
        <v>42</v>
      </c>
      <c r="H6993">
        <v>0</v>
      </c>
      <c r="I6993">
        <v>0</v>
      </c>
      <c r="J6993">
        <v>0</v>
      </c>
      <c r="K6993" t="s">
        <v>27881</v>
      </c>
    </row>
    <row r="6994" spans="1:11" x14ac:dyDescent="0.3">
      <c r="A6994" t="s">
        <v>27882</v>
      </c>
      <c r="B6994" t="s">
        <v>27883</v>
      </c>
      <c r="C6994" t="s">
        <v>27</v>
      </c>
      <c r="D6994" t="s">
        <v>27884</v>
      </c>
      <c r="E6994" t="s">
        <v>1867</v>
      </c>
      <c r="F6994" t="s">
        <v>9438</v>
      </c>
      <c r="G6994" t="s">
        <v>15297</v>
      </c>
      <c r="H6994">
        <v>0</v>
      </c>
      <c r="I6994">
        <v>0</v>
      </c>
      <c r="J6994">
        <v>0</v>
      </c>
      <c r="K6994" t="s">
        <v>27885</v>
      </c>
    </row>
    <row r="6995" spans="1:11" x14ac:dyDescent="0.3">
      <c r="A6995" t="s">
        <v>27886</v>
      </c>
      <c r="B6995" t="s">
        <v>27887</v>
      </c>
      <c r="C6995" t="s">
        <v>13</v>
      </c>
      <c r="D6995" t="s">
        <v>27888</v>
      </c>
      <c r="E6995" t="s">
        <v>23964</v>
      </c>
      <c r="F6995" t="s">
        <v>16</v>
      </c>
      <c r="G6995" t="s">
        <v>4044</v>
      </c>
      <c r="H6995">
        <v>0</v>
      </c>
      <c r="I6995">
        <v>0</v>
      </c>
      <c r="J6995">
        <v>0</v>
      </c>
      <c r="K6995" t="s">
        <v>27889</v>
      </c>
    </row>
    <row r="6996" spans="1:11" x14ac:dyDescent="0.3">
      <c r="A6996" t="s">
        <v>27890</v>
      </c>
      <c r="C6996" t="s">
        <v>20</v>
      </c>
      <c r="D6996" t="s">
        <v>27891</v>
      </c>
      <c r="E6996" t="s">
        <v>27392</v>
      </c>
      <c r="F6996" t="s">
        <v>3257</v>
      </c>
      <c r="G6996" t="s">
        <v>42</v>
      </c>
      <c r="H6996">
        <v>0</v>
      </c>
      <c r="I6996">
        <v>0</v>
      </c>
      <c r="J6996">
        <v>0</v>
      </c>
      <c r="K6996" t="s">
        <v>27892</v>
      </c>
    </row>
    <row r="6997" spans="1:11" x14ac:dyDescent="0.3">
      <c r="A6997" t="s">
        <v>27893</v>
      </c>
      <c r="B6997" t="s">
        <v>27894</v>
      </c>
      <c r="C6997" t="s">
        <v>13</v>
      </c>
      <c r="D6997" t="s">
        <v>27895</v>
      </c>
      <c r="E6997" t="s">
        <v>23964</v>
      </c>
      <c r="F6997" t="s">
        <v>14181</v>
      </c>
      <c r="G6997" t="s">
        <v>42</v>
      </c>
      <c r="H6997">
        <v>0</v>
      </c>
      <c r="I6997">
        <v>0</v>
      </c>
      <c r="J6997">
        <v>0</v>
      </c>
      <c r="K6997" t="s">
        <v>27896</v>
      </c>
    </row>
    <row r="6998" spans="1:11" x14ac:dyDescent="0.3">
      <c r="A6998" t="s">
        <v>27897</v>
      </c>
      <c r="C6998" t="s">
        <v>13</v>
      </c>
      <c r="D6998" t="e">
        <f>섹셔널보일러</f>
        <v>#NAME?</v>
      </c>
      <c r="E6998" t="s">
        <v>23964</v>
      </c>
      <c r="F6998" t="s">
        <v>3196</v>
      </c>
      <c r="G6998" t="s">
        <v>42</v>
      </c>
      <c r="H6998">
        <v>0</v>
      </c>
      <c r="I6998">
        <v>0</v>
      </c>
      <c r="J6998">
        <v>0</v>
      </c>
      <c r="K6998" t="s">
        <v>27898</v>
      </c>
    </row>
    <row r="6999" spans="1:11" x14ac:dyDescent="0.3">
      <c r="A6999" t="s">
        <v>27899</v>
      </c>
      <c r="B6999" t="s">
        <v>27900</v>
      </c>
      <c r="C6999" t="s">
        <v>466</v>
      </c>
      <c r="D6999" t="s">
        <v>27901</v>
      </c>
      <c r="E6999" t="s">
        <v>26488</v>
      </c>
      <c r="F6999" t="s">
        <v>16</v>
      </c>
      <c r="G6999" t="s">
        <v>4183</v>
      </c>
      <c r="H6999">
        <v>0</v>
      </c>
      <c r="I6999">
        <v>0</v>
      </c>
      <c r="J6999">
        <v>0</v>
      </c>
      <c r="K6999" t="s">
        <v>27902</v>
      </c>
    </row>
    <row r="7000" spans="1:11" x14ac:dyDescent="0.3">
      <c r="A7000" t="s">
        <v>27903</v>
      </c>
      <c r="B7000" t="s">
        <v>27904</v>
      </c>
      <c r="C7000" t="s">
        <v>466</v>
      </c>
      <c r="D7000" t="s">
        <v>27905</v>
      </c>
      <c r="E7000" t="s">
        <v>26488</v>
      </c>
      <c r="F7000" t="s">
        <v>16</v>
      </c>
      <c r="G7000" t="s">
        <v>1496</v>
      </c>
      <c r="H7000">
        <v>0</v>
      </c>
      <c r="I7000">
        <v>0</v>
      </c>
      <c r="J7000">
        <v>0</v>
      </c>
      <c r="K7000" t="s">
        <v>27906</v>
      </c>
    </row>
    <row r="7001" spans="1:11" x14ac:dyDescent="0.3">
      <c r="A7001" t="s">
        <v>27907</v>
      </c>
      <c r="B7001" t="s">
        <v>27908</v>
      </c>
      <c r="C7001" t="s">
        <v>20</v>
      </c>
      <c r="D7001" t="s">
        <v>27909</v>
      </c>
      <c r="E7001" t="s">
        <v>22</v>
      </c>
      <c r="F7001" t="s">
        <v>16</v>
      </c>
      <c r="G7001" t="s">
        <v>2216</v>
      </c>
      <c r="H7001">
        <v>0</v>
      </c>
      <c r="I7001">
        <v>0</v>
      </c>
      <c r="J7001">
        <v>0</v>
      </c>
      <c r="K7001" t="s">
        <v>27910</v>
      </c>
    </row>
    <row r="7002" spans="1:11" x14ac:dyDescent="0.3">
      <c r="A7002" t="s">
        <v>27911</v>
      </c>
      <c r="B7002" t="s">
        <v>27912</v>
      </c>
      <c r="C7002" t="s">
        <v>27</v>
      </c>
      <c r="D7002" t="s">
        <v>27913</v>
      </c>
      <c r="E7002" t="s">
        <v>1867</v>
      </c>
      <c r="F7002" t="s">
        <v>19483</v>
      </c>
      <c r="G7002" t="s">
        <v>42</v>
      </c>
      <c r="H7002">
        <v>0</v>
      </c>
      <c r="I7002">
        <v>0</v>
      </c>
      <c r="J7002">
        <v>0</v>
      </c>
      <c r="K7002" t="s">
        <v>27914</v>
      </c>
    </row>
    <row r="7003" spans="1:11" x14ac:dyDescent="0.3">
      <c r="A7003" t="s">
        <v>27915</v>
      </c>
      <c r="B7003" t="s">
        <v>27916</v>
      </c>
      <c r="C7003" t="s">
        <v>20</v>
      </c>
      <c r="D7003" t="s">
        <v>27917</v>
      </c>
      <c r="E7003" t="s">
        <v>27392</v>
      </c>
      <c r="F7003" t="s">
        <v>16</v>
      </c>
      <c r="G7003" t="s">
        <v>4034</v>
      </c>
      <c r="H7003">
        <v>0</v>
      </c>
      <c r="I7003">
        <v>0</v>
      </c>
      <c r="J7003">
        <v>0</v>
      </c>
      <c r="K7003" t="s">
        <v>27918</v>
      </c>
    </row>
    <row r="7004" spans="1:11" x14ac:dyDescent="0.3">
      <c r="A7004" t="s">
        <v>27919</v>
      </c>
      <c r="C7004" t="s">
        <v>20</v>
      </c>
      <c r="D7004" t="e">
        <f>센트럴 방식</f>
        <v>#NAME?</v>
      </c>
      <c r="E7004" t="s">
        <v>23964</v>
      </c>
      <c r="F7004" t="s">
        <v>16</v>
      </c>
      <c r="G7004" t="s">
        <v>35</v>
      </c>
      <c r="H7004">
        <v>0</v>
      </c>
      <c r="I7004">
        <v>0</v>
      </c>
      <c r="J7004">
        <v>0</v>
      </c>
      <c r="K7004" t="s">
        <v>27920</v>
      </c>
    </row>
    <row r="7005" spans="1:11" x14ac:dyDescent="0.3">
      <c r="A7005" t="s">
        <v>27921</v>
      </c>
      <c r="B7005" t="s">
        <v>27922</v>
      </c>
      <c r="C7005" t="s">
        <v>27</v>
      </c>
      <c r="D7005" t="s">
        <v>27923</v>
      </c>
      <c r="E7005" t="s">
        <v>1867</v>
      </c>
      <c r="F7005" t="s">
        <v>2852</v>
      </c>
      <c r="G7005" t="s">
        <v>42</v>
      </c>
      <c r="H7005">
        <v>0</v>
      </c>
      <c r="I7005">
        <v>0</v>
      </c>
      <c r="J7005">
        <v>0</v>
      </c>
      <c r="K7005" t="s">
        <v>27924</v>
      </c>
    </row>
    <row r="7006" spans="1:11" x14ac:dyDescent="0.3">
      <c r="A7006" t="s">
        <v>27925</v>
      </c>
      <c r="B7006" t="s">
        <v>27926</v>
      </c>
      <c r="C7006" t="s">
        <v>27</v>
      </c>
      <c r="D7006" t="s">
        <v>27927</v>
      </c>
      <c r="E7006" t="s">
        <v>1867</v>
      </c>
      <c r="F7006" t="s">
        <v>6383</v>
      </c>
      <c r="G7006" t="s">
        <v>42</v>
      </c>
      <c r="H7006">
        <v>0</v>
      </c>
      <c r="I7006">
        <v>0</v>
      </c>
      <c r="J7006">
        <v>0</v>
      </c>
      <c r="K7006" t="s">
        <v>27928</v>
      </c>
    </row>
    <row r="7007" spans="1:11" x14ac:dyDescent="0.3">
      <c r="A7007" t="s">
        <v>27929</v>
      </c>
      <c r="C7007" t="s">
        <v>13</v>
      </c>
      <c r="D7007" t="e">
        <f>중앙난방</f>
        <v>#NAME?</v>
      </c>
      <c r="E7007" t="s">
        <v>23964</v>
      </c>
      <c r="F7007" t="s">
        <v>1590</v>
      </c>
      <c r="G7007" t="s">
        <v>42</v>
      </c>
      <c r="H7007">
        <v>0</v>
      </c>
      <c r="I7007">
        <v>0</v>
      </c>
      <c r="J7007">
        <v>0</v>
      </c>
      <c r="K7007" t="s">
        <v>27930</v>
      </c>
    </row>
    <row r="7008" spans="1:11" x14ac:dyDescent="0.3">
      <c r="A7008" t="s">
        <v>27931</v>
      </c>
      <c r="B7008" t="s">
        <v>27932</v>
      </c>
      <c r="C7008" t="s">
        <v>13</v>
      </c>
      <c r="D7008" t="s">
        <v>27933</v>
      </c>
      <c r="E7008" t="s">
        <v>23964</v>
      </c>
      <c r="F7008" t="s">
        <v>16</v>
      </c>
      <c r="G7008" t="s">
        <v>10008</v>
      </c>
      <c r="H7008">
        <v>0</v>
      </c>
      <c r="I7008">
        <v>0</v>
      </c>
      <c r="J7008">
        <v>0</v>
      </c>
      <c r="K7008" t="s">
        <v>27934</v>
      </c>
    </row>
    <row r="7009" spans="1:11" x14ac:dyDescent="0.3">
      <c r="A7009" t="s">
        <v>27935</v>
      </c>
      <c r="C7009" t="s">
        <v>27</v>
      </c>
      <c r="D7009" t="e">
        <f>폴리머 개질 아스팔트.</f>
        <v>#NAME?</v>
      </c>
      <c r="E7009" t="s">
        <v>29</v>
      </c>
      <c r="F7009" t="s">
        <v>16</v>
      </c>
      <c r="G7009" t="s">
        <v>1540</v>
      </c>
      <c r="H7009">
        <v>0</v>
      </c>
      <c r="I7009">
        <v>0</v>
      </c>
      <c r="J7009">
        <v>0</v>
      </c>
      <c r="K7009" t="s">
        <v>27936</v>
      </c>
    </row>
    <row r="7010" spans="1:11" x14ac:dyDescent="0.3">
      <c r="A7010" t="s">
        <v>27937</v>
      </c>
      <c r="B7010" t="s">
        <v>27938</v>
      </c>
      <c r="C7010" t="s">
        <v>147</v>
      </c>
      <c r="D7010" t="s">
        <v>27939</v>
      </c>
      <c r="E7010" t="s">
        <v>149</v>
      </c>
      <c r="F7010" t="s">
        <v>2703</v>
      </c>
      <c r="G7010" t="s">
        <v>42</v>
      </c>
      <c r="H7010">
        <v>0</v>
      </c>
      <c r="I7010">
        <v>0</v>
      </c>
      <c r="J7010">
        <v>0</v>
      </c>
      <c r="K7010" t="s">
        <v>27940</v>
      </c>
    </row>
    <row r="7011" spans="1:11" x14ac:dyDescent="0.3">
      <c r="A7011" t="s">
        <v>27941</v>
      </c>
      <c r="B7011" t="s">
        <v>27942</v>
      </c>
      <c r="C7011" t="s">
        <v>20</v>
      </c>
      <c r="D7011" t="s">
        <v>27943</v>
      </c>
      <c r="E7011" t="s">
        <v>27392</v>
      </c>
      <c r="F7011" t="s">
        <v>22103</v>
      </c>
      <c r="G7011" t="s">
        <v>42</v>
      </c>
      <c r="H7011">
        <v>0</v>
      </c>
      <c r="I7011">
        <v>0</v>
      </c>
      <c r="J7011">
        <v>0</v>
      </c>
      <c r="K7011" t="s">
        <v>27944</v>
      </c>
    </row>
    <row r="7012" spans="1:11" x14ac:dyDescent="0.3">
      <c r="A7012" t="s">
        <v>27945</v>
      </c>
      <c r="B7012" t="s">
        <v>27946</v>
      </c>
      <c r="C7012" t="s">
        <v>27</v>
      </c>
      <c r="D7012" t="s">
        <v>27947</v>
      </c>
      <c r="E7012" t="s">
        <v>1867</v>
      </c>
      <c r="F7012" t="s">
        <v>1419</v>
      </c>
      <c r="G7012" t="s">
        <v>42</v>
      </c>
      <c r="H7012">
        <v>0</v>
      </c>
      <c r="I7012">
        <v>0</v>
      </c>
      <c r="J7012">
        <v>0</v>
      </c>
      <c r="K7012" t="s">
        <v>27948</v>
      </c>
    </row>
    <row r="7013" spans="1:11" x14ac:dyDescent="0.3">
      <c r="A7013" t="s">
        <v>27949</v>
      </c>
      <c r="B7013" t="s">
        <v>27950</v>
      </c>
      <c r="C7013" t="s">
        <v>27</v>
      </c>
      <c r="D7013" t="s">
        <v>27951</v>
      </c>
      <c r="E7013" t="s">
        <v>1867</v>
      </c>
      <c r="F7013" t="s">
        <v>2286</v>
      </c>
      <c r="G7013" t="s">
        <v>42</v>
      </c>
      <c r="H7013">
        <v>0</v>
      </c>
      <c r="I7013">
        <v>0</v>
      </c>
      <c r="J7013">
        <v>0</v>
      </c>
      <c r="K7013" t="s">
        <v>27952</v>
      </c>
    </row>
    <row r="7014" spans="1:11" x14ac:dyDescent="0.3">
      <c r="A7014" t="s">
        <v>27953</v>
      </c>
      <c r="B7014" t="s">
        <v>27954</v>
      </c>
      <c r="C7014" t="s">
        <v>27</v>
      </c>
      <c r="D7014" t="s">
        <v>27955</v>
      </c>
      <c r="E7014" t="s">
        <v>1867</v>
      </c>
      <c r="F7014" t="s">
        <v>20411</v>
      </c>
      <c r="G7014" t="s">
        <v>42</v>
      </c>
      <c r="H7014">
        <v>0</v>
      </c>
      <c r="I7014">
        <v>0</v>
      </c>
      <c r="J7014">
        <v>0</v>
      </c>
      <c r="K7014" t="s">
        <v>27956</v>
      </c>
    </row>
    <row r="7015" spans="1:11" x14ac:dyDescent="0.3">
      <c r="A7015" t="s">
        <v>27957</v>
      </c>
      <c r="B7015" t="s">
        <v>27958</v>
      </c>
      <c r="C7015" t="s">
        <v>27</v>
      </c>
      <c r="D7015" t="s">
        <v>27959</v>
      </c>
      <c r="E7015" t="s">
        <v>1867</v>
      </c>
      <c r="F7015" t="s">
        <v>16</v>
      </c>
      <c r="G7015" t="s">
        <v>9778</v>
      </c>
      <c r="H7015">
        <v>0</v>
      </c>
      <c r="I7015">
        <v>0</v>
      </c>
      <c r="J7015">
        <v>0</v>
      </c>
      <c r="K7015" t="s">
        <v>27960</v>
      </c>
    </row>
    <row r="7016" spans="1:11" x14ac:dyDescent="0.3">
      <c r="A7016" t="s">
        <v>27961</v>
      </c>
      <c r="B7016" t="s">
        <v>27962</v>
      </c>
      <c r="C7016" t="s">
        <v>27</v>
      </c>
      <c r="D7016" t="s">
        <v>27963</v>
      </c>
      <c r="E7016" t="s">
        <v>1867</v>
      </c>
      <c r="F7016" t="s">
        <v>4875</v>
      </c>
      <c r="G7016" t="s">
        <v>42</v>
      </c>
      <c r="H7016">
        <v>0</v>
      </c>
      <c r="I7016">
        <v>0</v>
      </c>
      <c r="J7016">
        <v>0</v>
      </c>
      <c r="K7016" t="s">
        <v>27964</v>
      </c>
    </row>
    <row r="7017" spans="1:11" x14ac:dyDescent="0.3">
      <c r="A7017" t="s">
        <v>27965</v>
      </c>
      <c r="B7017" t="s">
        <v>27966</v>
      </c>
      <c r="C7017" t="s">
        <v>27</v>
      </c>
      <c r="D7017" t="s">
        <v>27967</v>
      </c>
      <c r="E7017" t="s">
        <v>1867</v>
      </c>
      <c r="F7017" t="s">
        <v>16</v>
      </c>
      <c r="G7017" t="s">
        <v>3356</v>
      </c>
      <c r="H7017">
        <v>0</v>
      </c>
      <c r="I7017">
        <v>0</v>
      </c>
      <c r="J7017">
        <v>0</v>
      </c>
      <c r="K7017" t="s">
        <v>27968</v>
      </c>
    </row>
    <row r="7018" spans="1:11" x14ac:dyDescent="0.3">
      <c r="A7018" t="s">
        <v>27969</v>
      </c>
      <c r="B7018" t="s">
        <v>27970</v>
      </c>
      <c r="C7018" t="s">
        <v>27</v>
      </c>
      <c r="D7018" t="s">
        <v>27971</v>
      </c>
      <c r="E7018" t="s">
        <v>1867</v>
      </c>
      <c r="F7018" t="s">
        <v>16</v>
      </c>
      <c r="G7018" t="s">
        <v>16192</v>
      </c>
      <c r="H7018">
        <v>0</v>
      </c>
      <c r="I7018">
        <v>0</v>
      </c>
      <c r="J7018">
        <v>0</v>
      </c>
      <c r="K7018" t="s">
        <v>27972</v>
      </c>
    </row>
    <row r="7019" spans="1:11" x14ac:dyDescent="0.3">
      <c r="A7019" t="s">
        <v>27973</v>
      </c>
      <c r="B7019" t="s">
        <v>27974</v>
      </c>
      <c r="C7019" t="s">
        <v>27</v>
      </c>
      <c r="D7019" t="e">
        <f>칼슘 설포알루미네이트.</f>
        <v>#NAME?</v>
      </c>
      <c r="E7019" t="s">
        <v>29</v>
      </c>
      <c r="F7019" t="s">
        <v>16</v>
      </c>
      <c r="G7019" t="s">
        <v>8512</v>
      </c>
      <c r="H7019">
        <v>0</v>
      </c>
      <c r="I7019">
        <v>0</v>
      </c>
      <c r="J7019">
        <v>0</v>
      </c>
      <c r="K7019" t="s">
        <v>27975</v>
      </c>
    </row>
    <row r="7020" spans="1:11" x14ac:dyDescent="0.3">
      <c r="A7020" t="s">
        <v>27976</v>
      </c>
      <c r="B7020" t="s">
        <v>27977</v>
      </c>
      <c r="C7020" t="s">
        <v>20</v>
      </c>
      <c r="D7020" t="s">
        <v>27978</v>
      </c>
      <c r="E7020" t="s">
        <v>22</v>
      </c>
      <c r="F7020" t="s">
        <v>845</v>
      </c>
      <c r="G7020" t="s">
        <v>13739</v>
      </c>
      <c r="H7020">
        <v>0</v>
      </c>
      <c r="I7020">
        <v>0</v>
      </c>
      <c r="J7020">
        <v>0</v>
      </c>
      <c r="K7020" t="s">
        <v>27979</v>
      </c>
    </row>
    <row r="7021" spans="1:11" x14ac:dyDescent="0.3">
      <c r="A7021" t="s">
        <v>27980</v>
      </c>
      <c r="B7021" t="s">
        <v>27981</v>
      </c>
      <c r="C7021" t="s">
        <v>466</v>
      </c>
      <c r="D7021" t="s">
        <v>27982</v>
      </c>
      <c r="E7021" t="s">
        <v>26488</v>
      </c>
      <c r="F7021" t="s">
        <v>16</v>
      </c>
      <c r="G7021" t="s">
        <v>1496</v>
      </c>
      <c r="H7021">
        <v>0</v>
      </c>
      <c r="I7021">
        <v>0</v>
      </c>
      <c r="J7021">
        <v>0</v>
      </c>
      <c r="K7021" t="s">
        <v>27983</v>
      </c>
    </row>
    <row r="7022" spans="1:11" x14ac:dyDescent="0.3">
      <c r="A7022" t="s">
        <v>27984</v>
      </c>
      <c r="B7022" t="s">
        <v>27985</v>
      </c>
      <c r="C7022" t="s">
        <v>13</v>
      </c>
      <c r="D7022" t="s">
        <v>27986</v>
      </c>
      <c r="E7022" t="s">
        <v>23964</v>
      </c>
      <c r="F7022" t="s">
        <v>16</v>
      </c>
      <c r="G7022" t="s">
        <v>17</v>
      </c>
      <c r="H7022">
        <v>0</v>
      </c>
      <c r="I7022">
        <v>0</v>
      </c>
      <c r="J7022">
        <v>0</v>
      </c>
      <c r="K7022" t="s">
        <v>27987</v>
      </c>
    </row>
    <row r="7023" spans="1:11" x14ac:dyDescent="0.3">
      <c r="A7023" t="s">
        <v>27988</v>
      </c>
      <c r="B7023" t="s">
        <v>27989</v>
      </c>
      <c r="C7023" t="s">
        <v>27</v>
      </c>
      <c r="D7023" t="s">
        <v>27990</v>
      </c>
      <c r="E7023" t="s">
        <v>1867</v>
      </c>
      <c r="F7023" t="s">
        <v>4373</v>
      </c>
      <c r="G7023" t="s">
        <v>6044</v>
      </c>
      <c r="H7023">
        <v>0</v>
      </c>
      <c r="I7023">
        <v>0</v>
      </c>
      <c r="J7023">
        <v>0</v>
      </c>
      <c r="K7023" t="s">
        <v>27991</v>
      </c>
    </row>
    <row r="7024" spans="1:11" x14ac:dyDescent="0.3">
      <c r="A7024" t="s">
        <v>27992</v>
      </c>
      <c r="B7024" t="s">
        <v>27993</v>
      </c>
      <c r="C7024" t="s">
        <v>27</v>
      </c>
      <c r="D7024" t="s">
        <v>27994</v>
      </c>
      <c r="E7024" t="s">
        <v>1867</v>
      </c>
      <c r="F7024" t="s">
        <v>369</v>
      </c>
      <c r="G7024" t="s">
        <v>42</v>
      </c>
      <c r="H7024">
        <v>0</v>
      </c>
      <c r="I7024">
        <v>0</v>
      </c>
      <c r="J7024">
        <v>0</v>
      </c>
      <c r="K7024" t="s">
        <v>27995</v>
      </c>
    </row>
    <row r="7025" spans="1:11" x14ac:dyDescent="0.3">
      <c r="A7025" t="s">
        <v>27996</v>
      </c>
      <c r="B7025" t="s">
        <v>27997</v>
      </c>
      <c r="C7025" t="s">
        <v>27</v>
      </c>
      <c r="D7025" t="s">
        <v>27998</v>
      </c>
      <c r="E7025" t="s">
        <v>1867</v>
      </c>
      <c r="F7025" t="s">
        <v>3038</v>
      </c>
      <c r="G7025" t="s">
        <v>42</v>
      </c>
      <c r="H7025">
        <v>0</v>
      </c>
      <c r="I7025">
        <v>0</v>
      </c>
      <c r="J7025">
        <v>0</v>
      </c>
      <c r="K7025" t="s">
        <v>27999</v>
      </c>
    </row>
    <row r="7026" spans="1:11" x14ac:dyDescent="0.3">
      <c r="A7026" t="s">
        <v>28000</v>
      </c>
      <c r="B7026" t="s">
        <v>28001</v>
      </c>
      <c r="C7026" t="s">
        <v>13</v>
      </c>
      <c r="D7026" t="s">
        <v>28002</v>
      </c>
      <c r="E7026" t="s">
        <v>23964</v>
      </c>
      <c r="F7026" t="s">
        <v>22103</v>
      </c>
      <c r="G7026" t="s">
        <v>42</v>
      </c>
      <c r="H7026">
        <v>0</v>
      </c>
      <c r="I7026">
        <v>0</v>
      </c>
      <c r="J7026">
        <v>0</v>
      </c>
      <c r="K7026" t="s">
        <v>28003</v>
      </c>
    </row>
    <row r="7027" spans="1:11" x14ac:dyDescent="0.3">
      <c r="A7027" t="s">
        <v>28004</v>
      </c>
      <c r="B7027" t="s">
        <v>28005</v>
      </c>
      <c r="C7027" t="s">
        <v>20</v>
      </c>
      <c r="D7027" t="s">
        <v>28006</v>
      </c>
      <c r="E7027" t="s">
        <v>27392</v>
      </c>
      <c r="F7027" t="s">
        <v>9405</v>
      </c>
      <c r="G7027" t="s">
        <v>42</v>
      </c>
      <c r="H7027">
        <v>0</v>
      </c>
      <c r="I7027">
        <v>0</v>
      </c>
      <c r="J7027">
        <v>0</v>
      </c>
      <c r="K7027" t="s">
        <v>28007</v>
      </c>
    </row>
    <row r="7028" spans="1:11" x14ac:dyDescent="0.3">
      <c r="A7028" t="s">
        <v>28008</v>
      </c>
      <c r="B7028" t="s">
        <v>28009</v>
      </c>
      <c r="C7028" t="s">
        <v>20</v>
      </c>
      <c r="D7028" t="s">
        <v>28010</v>
      </c>
      <c r="E7028" t="s">
        <v>27392</v>
      </c>
      <c r="F7028" t="s">
        <v>5552</v>
      </c>
      <c r="G7028" t="s">
        <v>42</v>
      </c>
      <c r="H7028">
        <v>0</v>
      </c>
      <c r="I7028">
        <v>0</v>
      </c>
      <c r="J7028">
        <v>0</v>
      </c>
      <c r="K7028" t="s">
        <v>28011</v>
      </c>
    </row>
    <row r="7029" spans="1:11" x14ac:dyDescent="0.3">
      <c r="A7029" t="s">
        <v>28012</v>
      </c>
      <c r="B7029" t="s">
        <v>28013</v>
      </c>
      <c r="C7029" t="s">
        <v>20</v>
      </c>
      <c r="D7029" t="s">
        <v>28014</v>
      </c>
      <c r="E7029" t="s">
        <v>27392</v>
      </c>
      <c r="F7029" t="s">
        <v>28015</v>
      </c>
      <c r="G7029" t="s">
        <v>42</v>
      </c>
      <c r="H7029">
        <v>0</v>
      </c>
      <c r="I7029">
        <v>0</v>
      </c>
      <c r="J7029">
        <v>0</v>
      </c>
      <c r="K7029" t="s">
        <v>28016</v>
      </c>
    </row>
    <row r="7030" spans="1:11" x14ac:dyDescent="0.3">
      <c r="A7030" t="s">
        <v>28017</v>
      </c>
      <c r="B7030" t="s">
        <v>28018</v>
      </c>
      <c r="C7030" t="s">
        <v>466</v>
      </c>
      <c r="D7030" t="s">
        <v>28019</v>
      </c>
      <c r="E7030" t="s">
        <v>26488</v>
      </c>
      <c r="F7030" t="s">
        <v>16</v>
      </c>
      <c r="G7030" t="s">
        <v>23</v>
      </c>
      <c r="H7030">
        <v>0</v>
      </c>
      <c r="I7030">
        <v>0</v>
      </c>
      <c r="J7030">
        <v>0</v>
      </c>
      <c r="K7030" t="s">
        <v>28020</v>
      </c>
    </row>
    <row r="7031" spans="1:11" x14ac:dyDescent="0.3">
      <c r="A7031" t="s">
        <v>28021</v>
      </c>
      <c r="B7031" t="s">
        <v>28022</v>
      </c>
      <c r="C7031" t="s">
        <v>558</v>
      </c>
      <c r="D7031" t="s">
        <v>28023</v>
      </c>
      <c r="E7031" t="s">
        <v>754</v>
      </c>
      <c r="F7031" t="s">
        <v>1678</v>
      </c>
      <c r="G7031" t="s">
        <v>28024</v>
      </c>
      <c r="H7031">
        <v>0</v>
      </c>
      <c r="I7031">
        <v>0</v>
      </c>
      <c r="J7031">
        <v>0</v>
      </c>
      <c r="K7031" t="s">
        <v>28025</v>
      </c>
    </row>
    <row r="7032" spans="1:11" x14ac:dyDescent="0.3">
      <c r="A7032" t="s">
        <v>28026</v>
      </c>
      <c r="C7032" t="s">
        <v>558</v>
      </c>
      <c r="D7032" t="s">
        <v>28027</v>
      </c>
      <c r="E7032" t="s">
        <v>754</v>
      </c>
      <c r="F7032" t="s">
        <v>16</v>
      </c>
      <c r="G7032" t="s">
        <v>42</v>
      </c>
      <c r="H7032">
        <v>0</v>
      </c>
      <c r="I7032">
        <v>0</v>
      </c>
      <c r="J7032">
        <v>0</v>
      </c>
      <c r="K7032" t="s">
        <v>28028</v>
      </c>
    </row>
    <row r="7033" spans="1:11" x14ac:dyDescent="0.3">
      <c r="A7033" t="s">
        <v>28029</v>
      </c>
      <c r="B7033" t="s">
        <v>28030</v>
      </c>
      <c r="C7033" t="s">
        <v>558</v>
      </c>
      <c r="D7033" t="s">
        <v>28031</v>
      </c>
      <c r="E7033" t="s">
        <v>754</v>
      </c>
      <c r="F7033" t="s">
        <v>16</v>
      </c>
      <c r="G7033" t="s">
        <v>35</v>
      </c>
      <c r="H7033">
        <v>0</v>
      </c>
      <c r="I7033">
        <v>0</v>
      </c>
      <c r="J7033">
        <v>0</v>
      </c>
      <c r="K7033" t="s">
        <v>28032</v>
      </c>
    </row>
    <row r="7034" spans="1:11" x14ac:dyDescent="0.3">
      <c r="A7034" t="s">
        <v>28033</v>
      </c>
      <c r="B7034" t="s">
        <v>28034</v>
      </c>
      <c r="C7034" t="s">
        <v>558</v>
      </c>
      <c r="D7034" t="s">
        <v>28035</v>
      </c>
      <c r="E7034" t="s">
        <v>754</v>
      </c>
      <c r="F7034" t="s">
        <v>16</v>
      </c>
      <c r="G7034" t="s">
        <v>9640</v>
      </c>
      <c r="H7034">
        <v>0</v>
      </c>
      <c r="I7034">
        <v>0</v>
      </c>
      <c r="J7034">
        <v>0</v>
      </c>
      <c r="K7034" t="s">
        <v>28036</v>
      </c>
    </row>
    <row r="7035" spans="1:11" x14ac:dyDescent="0.3">
      <c r="A7035" t="s">
        <v>28037</v>
      </c>
      <c r="B7035" t="s">
        <v>28038</v>
      </c>
      <c r="C7035" t="s">
        <v>20</v>
      </c>
      <c r="D7035" t="s">
        <v>28039</v>
      </c>
      <c r="E7035" t="s">
        <v>22</v>
      </c>
      <c r="F7035" t="s">
        <v>16</v>
      </c>
      <c r="G7035" t="s">
        <v>7236</v>
      </c>
      <c r="H7035">
        <v>0</v>
      </c>
      <c r="I7035">
        <v>0</v>
      </c>
      <c r="J7035">
        <v>0</v>
      </c>
      <c r="K7035" t="s">
        <v>28040</v>
      </c>
    </row>
    <row r="7036" spans="1:11" x14ac:dyDescent="0.3">
      <c r="A7036" t="s">
        <v>28041</v>
      </c>
      <c r="B7036" t="s">
        <v>28042</v>
      </c>
      <c r="C7036" t="s">
        <v>558</v>
      </c>
      <c r="D7036" t="s">
        <v>28043</v>
      </c>
      <c r="E7036" t="s">
        <v>754</v>
      </c>
      <c r="F7036" t="s">
        <v>16</v>
      </c>
      <c r="G7036" t="s">
        <v>4644</v>
      </c>
      <c r="H7036">
        <v>0</v>
      </c>
      <c r="I7036">
        <v>0</v>
      </c>
      <c r="J7036">
        <v>0</v>
      </c>
      <c r="K7036" t="s">
        <v>28044</v>
      </c>
    </row>
    <row r="7037" spans="1:11" x14ac:dyDescent="0.3">
      <c r="A7037" t="s">
        <v>28045</v>
      </c>
      <c r="B7037" t="s">
        <v>28046</v>
      </c>
      <c r="C7037" t="s">
        <v>558</v>
      </c>
      <c r="D7037" t="s">
        <v>28047</v>
      </c>
      <c r="E7037" t="s">
        <v>754</v>
      </c>
      <c r="F7037" t="s">
        <v>3774</v>
      </c>
      <c r="G7037" t="s">
        <v>632</v>
      </c>
      <c r="H7037">
        <v>0</v>
      </c>
      <c r="I7037">
        <v>0</v>
      </c>
      <c r="J7037">
        <v>0</v>
      </c>
      <c r="K7037" t="s">
        <v>28048</v>
      </c>
    </row>
    <row r="7038" spans="1:11" x14ac:dyDescent="0.3">
      <c r="A7038" t="s">
        <v>28049</v>
      </c>
      <c r="B7038" t="s">
        <v>28050</v>
      </c>
      <c r="C7038" t="s">
        <v>27</v>
      </c>
      <c r="D7038" t="s">
        <v>28051</v>
      </c>
      <c r="E7038" t="s">
        <v>1867</v>
      </c>
      <c r="F7038" t="s">
        <v>1452</v>
      </c>
      <c r="G7038" t="s">
        <v>42</v>
      </c>
      <c r="H7038">
        <v>0</v>
      </c>
      <c r="I7038">
        <v>0</v>
      </c>
      <c r="J7038">
        <v>0</v>
      </c>
      <c r="K7038" t="s">
        <v>28052</v>
      </c>
    </row>
    <row r="7039" spans="1:11" x14ac:dyDescent="0.3">
      <c r="A7039" t="s">
        <v>28053</v>
      </c>
      <c r="B7039" t="s">
        <v>28054</v>
      </c>
      <c r="C7039" t="s">
        <v>27</v>
      </c>
      <c r="D7039" t="s">
        <v>28055</v>
      </c>
      <c r="E7039" t="s">
        <v>1867</v>
      </c>
      <c r="F7039" t="s">
        <v>15056</v>
      </c>
      <c r="G7039" t="s">
        <v>42</v>
      </c>
      <c r="H7039">
        <v>0</v>
      </c>
      <c r="I7039">
        <v>0</v>
      </c>
      <c r="J7039">
        <v>0</v>
      </c>
      <c r="K7039" t="s">
        <v>28056</v>
      </c>
    </row>
    <row r="7040" spans="1:11" x14ac:dyDescent="0.3">
      <c r="A7040" t="s">
        <v>28057</v>
      </c>
      <c r="C7040" t="s">
        <v>27</v>
      </c>
      <c r="D7040" t="s">
        <v>28058</v>
      </c>
      <c r="E7040" t="s">
        <v>1867</v>
      </c>
      <c r="F7040" t="s">
        <v>631</v>
      </c>
      <c r="G7040" t="s">
        <v>42</v>
      </c>
      <c r="H7040">
        <v>0</v>
      </c>
      <c r="I7040">
        <v>0</v>
      </c>
      <c r="J7040">
        <v>0</v>
      </c>
      <c r="K7040" t="s">
        <v>28059</v>
      </c>
    </row>
    <row r="7041" spans="1:11" x14ac:dyDescent="0.3">
      <c r="A7041" t="s">
        <v>28060</v>
      </c>
      <c r="B7041" t="s">
        <v>28061</v>
      </c>
      <c r="C7041" t="s">
        <v>13</v>
      </c>
      <c r="D7041" t="s">
        <v>28062</v>
      </c>
      <c r="E7041" t="s">
        <v>23964</v>
      </c>
      <c r="F7041" t="s">
        <v>16</v>
      </c>
      <c r="G7041" t="s">
        <v>11985</v>
      </c>
      <c r="H7041">
        <v>0</v>
      </c>
      <c r="I7041">
        <v>0</v>
      </c>
      <c r="J7041">
        <v>0</v>
      </c>
      <c r="K7041" t="s">
        <v>28063</v>
      </c>
    </row>
    <row r="7042" spans="1:11" x14ac:dyDescent="0.3">
      <c r="A7042" t="s">
        <v>28064</v>
      </c>
      <c r="B7042" t="s">
        <v>28065</v>
      </c>
      <c r="C7042" t="s">
        <v>466</v>
      </c>
      <c r="D7042" t="s">
        <v>28066</v>
      </c>
      <c r="E7042" t="s">
        <v>26488</v>
      </c>
      <c r="F7042" t="s">
        <v>3560</v>
      </c>
      <c r="G7042" t="s">
        <v>1382</v>
      </c>
      <c r="H7042">
        <v>0</v>
      </c>
      <c r="I7042">
        <v>0</v>
      </c>
      <c r="J7042">
        <v>0</v>
      </c>
      <c r="K7042" t="s">
        <v>28067</v>
      </c>
    </row>
    <row r="7043" spans="1:11" x14ac:dyDescent="0.3">
      <c r="A7043" t="s">
        <v>28068</v>
      </c>
      <c r="B7043" t="s">
        <v>28069</v>
      </c>
      <c r="C7043" t="s">
        <v>27</v>
      </c>
      <c r="D7043" t="s">
        <v>28070</v>
      </c>
      <c r="E7043" t="s">
        <v>29</v>
      </c>
      <c r="F7043" t="s">
        <v>41</v>
      </c>
      <c r="G7043" t="s">
        <v>42</v>
      </c>
      <c r="H7043">
        <v>0</v>
      </c>
      <c r="I7043">
        <v>0</v>
      </c>
      <c r="J7043">
        <v>0</v>
      </c>
      <c r="K7043" t="s">
        <v>28071</v>
      </c>
    </row>
    <row r="7044" spans="1:11" x14ac:dyDescent="0.3">
      <c r="A7044" t="s">
        <v>28072</v>
      </c>
      <c r="B7044" t="s">
        <v>28073</v>
      </c>
      <c r="C7044" t="s">
        <v>20</v>
      </c>
      <c r="D7044" t="s">
        <v>28074</v>
      </c>
      <c r="E7044" t="s">
        <v>27392</v>
      </c>
      <c r="F7044" t="s">
        <v>4643</v>
      </c>
      <c r="G7044" t="s">
        <v>42</v>
      </c>
      <c r="H7044">
        <v>0</v>
      </c>
      <c r="I7044">
        <v>0</v>
      </c>
      <c r="J7044">
        <v>0</v>
      </c>
      <c r="K7044" t="s">
        <v>28075</v>
      </c>
    </row>
    <row r="7045" spans="1:11" x14ac:dyDescent="0.3">
      <c r="A7045" t="s">
        <v>28076</v>
      </c>
      <c r="C7045" t="s">
        <v>20</v>
      </c>
      <c r="D7045" t="s">
        <v>28077</v>
      </c>
      <c r="E7045" t="s">
        <v>27392</v>
      </c>
      <c r="F7045" t="s">
        <v>14780</v>
      </c>
      <c r="G7045" t="s">
        <v>42</v>
      </c>
      <c r="H7045">
        <v>0</v>
      </c>
      <c r="I7045">
        <v>0</v>
      </c>
      <c r="J7045">
        <v>0</v>
      </c>
      <c r="K7045" t="s">
        <v>28078</v>
      </c>
    </row>
    <row r="7046" spans="1:11" x14ac:dyDescent="0.3">
      <c r="A7046" t="s">
        <v>28079</v>
      </c>
      <c r="C7046" t="s">
        <v>147</v>
      </c>
      <c r="D7046" t="s">
        <v>28080</v>
      </c>
      <c r="E7046" t="s">
        <v>149</v>
      </c>
      <c r="F7046" t="s">
        <v>631</v>
      </c>
      <c r="G7046" t="s">
        <v>42</v>
      </c>
      <c r="H7046">
        <v>0</v>
      </c>
      <c r="I7046">
        <v>0</v>
      </c>
      <c r="J7046">
        <v>0</v>
      </c>
      <c r="K7046" t="s">
        <v>28081</v>
      </c>
    </row>
    <row r="7047" spans="1:11" x14ac:dyDescent="0.3">
      <c r="A7047" t="s">
        <v>28082</v>
      </c>
      <c r="B7047" t="s">
        <v>28083</v>
      </c>
      <c r="C7047" t="s">
        <v>27</v>
      </c>
      <c r="D7047" t="s">
        <v>28084</v>
      </c>
      <c r="E7047" t="s">
        <v>1867</v>
      </c>
      <c r="F7047" t="s">
        <v>1013</v>
      </c>
      <c r="G7047" t="s">
        <v>42</v>
      </c>
      <c r="H7047">
        <v>0</v>
      </c>
      <c r="I7047">
        <v>0</v>
      </c>
      <c r="J7047">
        <v>0</v>
      </c>
      <c r="K7047" t="s">
        <v>28085</v>
      </c>
    </row>
    <row r="7048" spans="1:11" x14ac:dyDescent="0.3">
      <c r="A7048" t="s">
        <v>28086</v>
      </c>
      <c r="B7048" t="s">
        <v>28087</v>
      </c>
      <c r="C7048" t="s">
        <v>20</v>
      </c>
      <c r="D7048" t="s">
        <v>28088</v>
      </c>
      <c r="E7048" t="s">
        <v>27392</v>
      </c>
      <c r="F7048" t="s">
        <v>7325</v>
      </c>
      <c r="G7048" t="s">
        <v>42</v>
      </c>
      <c r="H7048">
        <v>0</v>
      </c>
      <c r="I7048">
        <v>0</v>
      </c>
      <c r="J7048">
        <v>0</v>
      </c>
      <c r="K7048" t="s">
        <v>28089</v>
      </c>
    </row>
    <row r="7049" spans="1:11" x14ac:dyDescent="0.3">
      <c r="A7049" t="s">
        <v>28090</v>
      </c>
      <c r="C7049" t="s">
        <v>27</v>
      </c>
      <c r="D7049" t="s">
        <v>28091</v>
      </c>
      <c r="E7049" t="s">
        <v>1867</v>
      </c>
      <c r="F7049" t="s">
        <v>4609</v>
      </c>
      <c r="G7049" t="s">
        <v>42</v>
      </c>
      <c r="H7049">
        <v>0</v>
      </c>
      <c r="I7049">
        <v>0</v>
      </c>
      <c r="J7049">
        <v>0</v>
      </c>
      <c r="K7049" t="s">
        <v>28092</v>
      </c>
    </row>
    <row r="7050" spans="1:11" x14ac:dyDescent="0.3">
      <c r="A7050" t="s">
        <v>28093</v>
      </c>
      <c r="C7050" t="s">
        <v>27</v>
      </c>
      <c r="D7050" t="s">
        <v>28094</v>
      </c>
      <c r="E7050" t="s">
        <v>1867</v>
      </c>
      <c r="F7050" t="s">
        <v>10848</v>
      </c>
      <c r="G7050" t="s">
        <v>42</v>
      </c>
      <c r="H7050">
        <v>0</v>
      </c>
      <c r="I7050">
        <v>0</v>
      </c>
      <c r="J7050">
        <v>0</v>
      </c>
      <c r="K7050" t="s">
        <v>28095</v>
      </c>
    </row>
    <row r="7051" spans="1:11" x14ac:dyDescent="0.3">
      <c r="A7051" t="s">
        <v>28096</v>
      </c>
      <c r="B7051" t="s">
        <v>28097</v>
      </c>
      <c r="C7051" t="s">
        <v>20</v>
      </c>
      <c r="D7051" t="s">
        <v>28098</v>
      </c>
      <c r="E7051" t="s">
        <v>27392</v>
      </c>
      <c r="F7051" t="s">
        <v>16</v>
      </c>
      <c r="G7051" t="s">
        <v>4415</v>
      </c>
      <c r="H7051">
        <v>0</v>
      </c>
      <c r="I7051">
        <v>0</v>
      </c>
      <c r="J7051">
        <v>0</v>
      </c>
      <c r="K7051" t="s">
        <v>28099</v>
      </c>
    </row>
    <row r="7052" spans="1:11" x14ac:dyDescent="0.3">
      <c r="A7052" t="s">
        <v>28100</v>
      </c>
      <c r="B7052" t="s">
        <v>28101</v>
      </c>
      <c r="C7052" t="s">
        <v>147</v>
      </c>
      <c r="D7052" t="e">
        <f>개초장</f>
        <v>#NAME?</v>
      </c>
      <c r="E7052" t="s">
        <v>4768</v>
      </c>
      <c r="F7052" t="s">
        <v>19483</v>
      </c>
      <c r="G7052" t="s">
        <v>42</v>
      </c>
      <c r="H7052">
        <v>0</v>
      </c>
      <c r="I7052">
        <v>0</v>
      </c>
      <c r="J7052">
        <v>0</v>
      </c>
      <c r="K7052" t="s">
        <v>28102</v>
      </c>
    </row>
    <row r="7053" spans="1:11" x14ac:dyDescent="0.3">
      <c r="A7053" t="s">
        <v>28103</v>
      </c>
      <c r="C7053" t="s">
        <v>147</v>
      </c>
      <c r="D7053" t="s">
        <v>28104</v>
      </c>
      <c r="E7053" t="s">
        <v>149</v>
      </c>
      <c r="F7053" t="s">
        <v>71</v>
      </c>
      <c r="G7053" t="s">
        <v>42</v>
      </c>
      <c r="H7053">
        <v>0</v>
      </c>
      <c r="I7053">
        <v>0</v>
      </c>
      <c r="J7053">
        <v>0</v>
      </c>
      <c r="K7053" t="s">
        <v>28105</v>
      </c>
    </row>
    <row r="7054" spans="1:11" x14ac:dyDescent="0.3">
      <c r="A7054" t="s">
        <v>28106</v>
      </c>
      <c r="B7054" t="s">
        <v>28107</v>
      </c>
      <c r="C7054" t="s">
        <v>20</v>
      </c>
      <c r="D7054" t="s">
        <v>28108</v>
      </c>
      <c r="E7054" t="s">
        <v>27392</v>
      </c>
      <c r="F7054" t="s">
        <v>1918</v>
      </c>
      <c r="G7054" t="s">
        <v>16485</v>
      </c>
      <c r="H7054">
        <v>0</v>
      </c>
      <c r="I7054">
        <v>0</v>
      </c>
      <c r="J7054">
        <v>0</v>
      </c>
      <c r="K7054" t="s">
        <v>28109</v>
      </c>
    </row>
    <row r="7055" spans="1:11" x14ac:dyDescent="0.3">
      <c r="A7055" t="s">
        <v>28110</v>
      </c>
      <c r="B7055" t="s">
        <v>28111</v>
      </c>
      <c r="C7055" t="s">
        <v>558</v>
      </c>
      <c r="D7055" t="s">
        <v>28112</v>
      </c>
      <c r="E7055" t="s">
        <v>19698</v>
      </c>
      <c r="F7055" t="s">
        <v>16</v>
      </c>
      <c r="G7055" t="s">
        <v>96</v>
      </c>
      <c r="H7055">
        <v>0</v>
      </c>
      <c r="I7055">
        <v>0</v>
      </c>
      <c r="J7055">
        <v>0</v>
      </c>
      <c r="K7055" t="s">
        <v>28113</v>
      </c>
    </row>
    <row r="7056" spans="1:11" x14ac:dyDescent="0.3">
      <c r="A7056" t="s">
        <v>28114</v>
      </c>
      <c r="B7056" t="s">
        <v>28115</v>
      </c>
      <c r="C7056" t="s">
        <v>27</v>
      </c>
      <c r="D7056" t="s">
        <v>28116</v>
      </c>
      <c r="E7056" t="s">
        <v>1867</v>
      </c>
      <c r="F7056" t="s">
        <v>2585</v>
      </c>
      <c r="G7056" t="s">
        <v>42</v>
      </c>
      <c r="H7056">
        <v>0</v>
      </c>
      <c r="I7056">
        <v>0</v>
      </c>
      <c r="J7056">
        <v>0</v>
      </c>
      <c r="K7056" t="s">
        <v>28117</v>
      </c>
    </row>
    <row r="7057" spans="1:11" x14ac:dyDescent="0.3">
      <c r="A7057" t="s">
        <v>28118</v>
      </c>
      <c r="C7057" t="s">
        <v>20</v>
      </c>
      <c r="D7057" t="s">
        <v>28119</v>
      </c>
      <c r="E7057" t="s">
        <v>27392</v>
      </c>
      <c r="F7057" t="s">
        <v>16</v>
      </c>
      <c r="G7057" t="s">
        <v>28120</v>
      </c>
      <c r="H7057">
        <v>0</v>
      </c>
      <c r="I7057">
        <v>0</v>
      </c>
      <c r="J7057">
        <v>0</v>
      </c>
      <c r="K7057" t="s">
        <v>28121</v>
      </c>
    </row>
    <row r="7058" spans="1:11" x14ac:dyDescent="0.3">
      <c r="A7058" t="s">
        <v>28122</v>
      </c>
      <c r="B7058" t="s">
        <v>28123</v>
      </c>
      <c r="C7058" t="s">
        <v>27</v>
      </c>
      <c r="D7058" t="s">
        <v>28124</v>
      </c>
      <c r="E7058" t="s">
        <v>1867</v>
      </c>
      <c r="F7058" t="s">
        <v>16</v>
      </c>
      <c r="G7058" t="s">
        <v>15799</v>
      </c>
      <c r="H7058">
        <v>0</v>
      </c>
      <c r="I7058">
        <v>0</v>
      </c>
      <c r="J7058">
        <v>0</v>
      </c>
      <c r="K7058" t="s">
        <v>28125</v>
      </c>
    </row>
    <row r="7059" spans="1:11" x14ac:dyDescent="0.3">
      <c r="A7059" t="s">
        <v>28126</v>
      </c>
      <c r="B7059" t="s">
        <v>28127</v>
      </c>
      <c r="C7059" t="s">
        <v>27</v>
      </c>
      <c r="D7059" t="s">
        <v>28128</v>
      </c>
      <c r="E7059" t="s">
        <v>1867</v>
      </c>
      <c r="F7059" t="s">
        <v>1548</v>
      </c>
      <c r="G7059" t="s">
        <v>42</v>
      </c>
      <c r="H7059">
        <v>0</v>
      </c>
      <c r="I7059">
        <v>0</v>
      </c>
      <c r="J7059">
        <v>0</v>
      </c>
      <c r="K7059" t="s">
        <v>28129</v>
      </c>
    </row>
    <row r="7060" spans="1:11" x14ac:dyDescent="0.3">
      <c r="A7060" t="s">
        <v>28130</v>
      </c>
      <c r="B7060" t="s">
        <v>28131</v>
      </c>
      <c r="C7060" t="s">
        <v>27</v>
      </c>
      <c r="D7060" t="s">
        <v>28132</v>
      </c>
      <c r="E7060" t="s">
        <v>1867</v>
      </c>
      <c r="F7060" t="s">
        <v>1918</v>
      </c>
      <c r="G7060" t="s">
        <v>42</v>
      </c>
      <c r="H7060">
        <v>0</v>
      </c>
      <c r="I7060">
        <v>0</v>
      </c>
      <c r="J7060">
        <v>0</v>
      </c>
      <c r="K7060" t="s">
        <v>28133</v>
      </c>
    </row>
    <row r="7061" spans="1:11" x14ac:dyDescent="0.3">
      <c r="A7061" t="s">
        <v>28134</v>
      </c>
      <c r="B7061" t="s">
        <v>28135</v>
      </c>
      <c r="C7061" t="s">
        <v>27</v>
      </c>
      <c r="D7061" t="s">
        <v>28136</v>
      </c>
      <c r="E7061" t="s">
        <v>1867</v>
      </c>
      <c r="F7061" t="s">
        <v>16</v>
      </c>
      <c r="G7061" t="s">
        <v>18718</v>
      </c>
      <c r="H7061">
        <v>0</v>
      </c>
      <c r="I7061">
        <v>0</v>
      </c>
      <c r="J7061">
        <v>0</v>
      </c>
      <c r="K7061" t="s">
        <v>28137</v>
      </c>
    </row>
    <row r="7062" spans="1:11" x14ac:dyDescent="0.3">
      <c r="A7062" t="s">
        <v>28138</v>
      </c>
      <c r="B7062" t="s">
        <v>28139</v>
      </c>
      <c r="C7062" t="s">
        <v>147</v>
      </c>
      <c r="D7062" t="s">
        <v>28140</v>
      </c>
      <c r="E7062" t="s">
        <v>149</v>
      </c>
      <c r="F7062" t="s">
        <v>804</v>
      </c>
      <c r="G7062" t="s">
        <v>42</v>
      </c>
      <c r="H7062">
        <v>0</v>
      </c>
      <c r="I7062">
        <v>0</v>
      </c>
      <c r="J7062">
        <v>0</v>
      </c>
      <c r="K7062" t="s">
        <v>28141</v>
      </c>
    </row>
    <row r="7063" spans="1:11" x14ac:dyDescent="0.3">
      <c r="A7063" t="s">
        <v>28142</v>
      </c>
      <c r="B7063" t="s">
        <v>28143</v>
      </c>
      <c r="C7063" t="s">
        <v>13</v>
      </c>
      <c r="D7063" t="s">
        <v>28144</v>
      </c>
      <c r="E7063" t="s">
        <v>23964</v>
      </c>
      <c r="F7063" t="s">
        <v>16</v>
      </c>
      <c r="G7063" t="s">
        <v>16824</v>
      </c>
      <c r="H7063">
        <v>0</v>
      </c>
      <c r="I7063">
        <v>0</v>
      </c>
      <c r="J7063">
        <v>0</v>
      </c>
      <c r="K7063" t="s">
        <v>28145</v>
      </c>
    </row>
    <row r="7064" spans="1:11" x14ac:dyDescent="0.3">
      <c r="A7064" t="s">
        <v>28146</v>
      </c>
      <c r="B7064" t="s">
        <v>28147</v>
      </c>
      <c r="C7064" t="s">
        <v>20</v>
      </c>
      <c r="D7064" t="s">
        <v>28148</v>
      </c>
      <c r="E7064" t="s">
        <v>27392</v>
      </c>
      <c r="F7064" t="s">
        <v>10275</v>
      </c>
      <c r="G7064" t="s">
        <v>42</v>
      </c>
      <c r="H7064">
        <v>0</v>
      </c>
      <c r="I7064">
        <v>0</v>
      </c>
      <c r="J7064">
        <v>0</v>
      </c>
      <c r="K7064" t="s">
        <v>28149</v>
      </c>
    </row>
    <row r="7065" spans="1:11" x14ac:dyDescent="0.3">
      <c r="A7065" t="s">
        <v>28150</v>
      </c>
      <c r="B7065" t="s">
        <v>28151</v>
      </c>
      <c r="C7065" t="s">
        <v>13</v>
      </c>
      <c r="D7065" t="s">
        <v>28152</v>
      </c>
      <c r="E7065" t="s">
        <v>23964</v>
      </c>
      <c r="F7065" t="s">
        <v>6975</v>
      </c>
      <c r="G7065" t="s">
        <v>9124</v>
      </c>
      <c r="H7065">
        <v>0</v>
      </c>
      <c r="I7065">
        <v>0</v>
      </c>
      <c r="J7065">
        <v>0</v>
      </c>
      <c r="K7065" t="s">
        <v>28153</v>
      </c>
    </row>
    <row r="7066" spans="1:11" x14ac:dyDescent="0.3">
      <c r="A7066" t="s">
        <v>28154</v>
      </c>
      <c r="B7066" t="s">
        <v>28155</v>
      </c>
      <c r="C7066" t="s">
        <v>27</v>
      </c>
      <c r="D7066" t="s">
        <v>28156</v>
      </c>
      <c r="E7066" t="s">
        <v>1867</v>
      </c>
      <c r="F7066" t="s">
        <v>835</v>
      </c>
      <c r="G7066" t="s">
        <v>42</v>
      </c>
      <c r="H7066">
        <v>0</v>
      </c>
      <c r="I7066">
        <v>0</v>
      </c>
      <c r="J7066">
        <v>0</v>
      </c>
      <c r="K7066" t="s">
        <v>28157</v>
      </c>
    </row>
    <row r="7067" spans="1:11" x14ac:dyDescent="0.3">
      <c r="A7067" t="s">
        <v>28158</v>
      </c>
      <c r="B7067" t="s">
        <v>28159</v>
      </c>
      <c r="C7067" t="s">
        <v>27</v>
      </c>
      <c r="D7067" t="s">
        <v>28160</v>
      </c>
      <c r="E7067" t="s">
        <v>1867</v>
      </c>
      <c r="F7067" t="s">
        <v>16</v>
      </c>
      <c r="G7067" t="s">
        <v>1899</v>
      </c>
      <c r="H7067">
        <v>0</v>
      </c>
      <c r="I7067">
        <v>0</v>
      </c>
      <c r="J7067">
        <v>0</v>
      </c>
      <c r="K7067" t="s">
        <v>28161</v>
      </c>
    </row>
    <row r="7068" spans="1:11" x14ac:dyDescent="0.3">
      <c r="A7068" t="s">
        <v>28162</v>
      </c>
      <c r="B7068" t="s">
        <v>28163</v>
      </c>
      <c r="C7068" t="s">
        <v>27</v>
      </c>
      <c r="D7068" t="s">
        <v>28164</v>
      </c>
      <c r="E7068" t="s">
        <v>1867</v>
      </c>
      <c r="F7068" t="s">
        <v>16</v>
      </c>
      <c r="G7068" t="s">
        <v>7351</v>
      </c>
      <c r="H7068">
        <v>0</v>
      </c>
      <c r="I7068">
        <v>0</v>
      </c>
      <c r="J7068">
        <v>0</v>
      </c>
      <c r="K7068" t="s">
        <v>28165</v>
      </c>
    </row>
    <row r="7069" spans="1:11" x14ac:dyDescent="0.3">
      <c r="A7069" t="s">
        <v>28166</v>
      </c>
      <c r="B7069" t="s">
        <v>28167</v>
      </c>
      <c r="C7069" t="s">
        <v>147</v>
      </c>
      <c r="D7069" t="s">
        <v>28168</v>
      </c>
      <c r="E7069" t="s">
        <v>4768</v>
      </c>
      <c r="F7069" t="s">
        <v>2835</v>
      </c>
      <c r="G7069" t="s">
        <v>42</v>
      </c>
      <c r="H7069">
        <v>0</v>
      </c>
      <c r="I7069">
        <v>0</v>
      </c>
      <c r="J7069">
        <v>0</v>
      </c>
      <c r="K7069" t="s">
        <v>28169</v>
      </c>
    </row>
    <row r="7070" spans="1:11" x14ac:dyDescent="0.3">
      <c r="A7070" t="s">
        <v>28170</v>
      </c>
      <c r="B7070" t="s">
        <v>28171</v>
      </c>
      <c r="C7070" t="s">
        <v>147</v>
      </c>
      <c r="D7070" t="s">
        <v>28172</v>
      </c>
      <c r="E7070" t="s">
        <v>149</v>
      </c>
      <c r="F7070" t="s">
        <v>1961</v>
      </c>
      <c r="G7070" t="s">
        <v>42</v>
      </c>
      <c r="H7070">
        <v>0</v>
      </c>
      <c r="I7070">
        <v>0</v>
      </c>
      <c r="J7070">
        <v>0</v>
      </c>
      <c r="K7070" t="s">
        <v>28173</v>
      </c>
    </row>
    <row r="7071" spans="1:11" x14ac:dyDescent="0.3">
      <c r="A7071" t="s">
        <v>28174</v>
      </c>
      <c r="B7071" t="s">
        <v>28175</v>
      </c>
      <c r="C7071" t="s">
        <v>147</v>
      </c>
      <c r="D7071" t="s">
        <v>28176</v>
      </c>
      <c r="E7071" t="s">
        <v>149</v>
      </c>
      <c r="F7071" t="s">
        <v>11510</v>
      </c>
      <c r="G7071" t="s">
        <v>42</v>
      </c>
      <c r="H7071">
        <v>0</v>
      </c>
      <c r="I7071">
        <v>0</v>
      </c>
      <c r="J7071">
        <v>0</v>
      </c>
      <c r="K7071" t="s">
        <v>28177</v>
      </c>
    </row>
    <row r="7072" spans="1:11" x14ac:dyDescent="0.3">
      <c r="A7072" t="s">
        <v>28178</v>
      </c>
      <c r="B7072" t="s">
        <v>28179</v>
      </c>
      <c r="C7072" t="s">
        <v>147</v>
      </c>
      <c r="D7072" t="s">
        <v>28180</v>
      </c>
      <c r="E7072" t="s">
        <v>149</v>
      </c>
      <c r="F7072" t="s">
        <v>17508</v>
      </c>
      <c r="G7072" t="s">
        <v>42</v>
      </c>
      <c r="H7072">
        <v>0</v>
      </c>
      <c r="I7072">
        <v>0</v>
      </c>
      <c r="J7072">
        <v>0</v>
      </c>
      <c r="K7072" t="s">
        <v>28181</v>
      </c>
    </row>
    <row r="7073" spans="1:11" x14ac:dyDescent="0.3">
      <c r="A7073" t="s">
        <v>28182</v>
      </c>
      <c r="B7073" t="s">
        <v>28183</v>
      </c>
      <c r="C7073" t="s">
        <v>147</v>
      </c>
      <c r="D7073" t="s">
        <v>28184</v>
      </c>
      <c r="E7073" t="s">
        <v>149</v>
      </c>
      <c r="F7073" t="s">
        <v>407</v>
      </c>
      <c r="G7073" t="s">
        <v>42</v>
      </c>
      <c r="H7073">
        <v>0</v>
      </c>
      <c r="I7073">
        <v>0</v>
      </c>
      <c r="J7073">
        <v>0</v>
      </c>
      <c r="K7073" t="s">
        <v>28185</v>
      </c>
    </row>
    <row r="7074" spans="1:11" x14ac:dyDescent="0.3">
      <c r="A7074" t="s">
        <v>28186</v>
      </c>
      <c r="B7074" t="s">
        <v>28187</v>
      </c>
      <c r="C7074" t="s">
        <v>147</v>
      </c>
      <c r="D7074" t="s">
        <v>28188</v>
      </c>
      <c r="E7074" t="s">
        <v>149</v>
      </c>
      <c r="F7074" t="s">
        <v>2116</v>
      </c>
      <c r="G7074" t="s">
        <v>42</v>
      </c>
      <c r="H7074">
        <v>0</v>
      </c>
      <c r="I7074">
        <v>0</v>
      </c>
      <c r="J7074">
        <v>0</v>
      </c>
      <c r="K7074" t="s">
        <v>28189</v>
      </c>
    </row>
    <row r="7075" spans="1:11" x14ac:dyDescent="0.3">
      <c r="A7075" t="s">
        <v>28190</v>
      </c>
      <c r="B7075" t="s">
        <v>28191</v>
      </c>
      <c r="C7075" t="s">
        <v>147</v>
      </c>
      <c r="D7075" t="s">
        <v>28192</v>
      </c>
      <c r="E7075" t="s">
        <v>149</v>
      </c>
      <c r="F7075" t="s">
        <v>14582</v>
      </c>
      <c r="G7075" t="s">
        <v>42</v>
      </c>
      <c r="H7075">
        <v>0</v>
      </c>
      <c r="I7075">
        <v>0</v>
      </c>
      <c r="J7075">
        <v>0</v>
      </c>
      <c r="K7075" t="s">
        <v>28193</v>
      </c>
    </row>
    <row r="7076" spans="1:11" x14ac:dyDescent="0.3">
      <c r="A7076" t="s">
        <v>28194</v>
      </c>
      <c r="B7076" t="s">
        <v>28195</v>
      </c>
      <c r="C7076" t="s">
        <v>558</v>
      </c>
      <c r="D7076" t="s">
        <v>28196</v>
      </c>
      <c r="E7076" t="s">
        <v>1462</v>
      </c>
      <c r="F7076" t="s">
        <v>19926</v>
      </c>
      <c r="G7076" t="s">
        <v>42</v>
      </c>
      <c r="H7076">
        <v>0</v>
      </c>
      <c r="I7076">
        <v>0</v>
      </c>
      <c r="J7076">
        <v>0</v>
      </c>
      <c r="K7076" t="s">
        <v>28197</v>
      </c>
    </row>
    <row r="7077" spans="1:11" x14ac:dyDescent="0.3">
      <c r="A7077" t="s">
        <v>28198</v>
      </c>
      <c r="B7077" t="s">
        <v>28199</v>
      </c>
      <c r="C7077" t="s">
        <v>27</v>
      </c>
      <c r="D7077" t="s">
        <v>28200</v>
      </c>
      <c r="E7077" t="s">
        <v>1867</v>
      </c>
      <c r="F7077" t="s">
        <v>840</v>
      </c>
      <c r="G7077" t="s">
        <v>42</v>
      </c>
      <c r="H7077">
        <v>0</v>
      </c>
      <c r="I7077">
        <v>0</v>
      </c>
      <c r="J7077">
        <v>0</v>
      </c>
      <c r="K7077" t="s">
        <v>28201</v>
      </c>
    </row>
    <row r="7078" spans="1:11" x14ac:dyDescent="0.3">
      <c r="A7078" t="s">
        <v>28202</v>
      </c>
      <c r="B7078" t="s">
        <v>28203</v>
      </c>
      <c r="C7078" t="s">
        <v>27</v>
      </c>
      <c r="D7078" t="s">
        <v>28204</v>
      </c>
      <c r="E7078" t="s">
        <v>1867</v>
      </c>
      <c r="F7078" t="s">
        <v>2176</v>
      </c>
      <c r="G7078" t="s">
        <v>42</v>
      </c>
      <c r="H7078">
        <v>0</v>
      </c>
      <c r="I7078">
        <v>0</v>
      </c>
      <c r="J7078">
        <v>0</v>
      </c>
      <c r="K7078" t="s">
        <v>28205</v>
      </c>
    </row>
    <row r="7079" spans="1:11" x14ac:dyDescent="0.3">
      <c r="A7079" t="s">
        <v>28206</v>
      </c>
      <c r="C7079" t="s">
        <v>147</v>
      </c>
      <c r="D7079" t="s">
        <v>28207</v>
      </c>
      <c r="E7079" t="s">
        <v>4768</v>
      </c>
      <c r="F7079" t="s">
        <v>41</v>
      </c>
      <c r="G7079" t="s">
        <v>42</v>
      </c>
      <c r="H7079">
        <v>0</v>
      </c>
      <c r="I7079">
        <v>0</v>
      </c>
      <c r="J7079">
        <v>0</v>
      </c>
      <c r="K7079" t="s">
        <v>28208</v>
      </c>
    </row>
    <row r="7080" spans="1:11" x14ac:dyDescent="0.3">
      <c r="A7080" t="s">
        <v>28209</v>
      </c>
      <c r="C7080" t="s">
        <v>466</v>
      </c>
      <c r="D7080" t="s">
        <v>28210</v>
      </c>
      <c r="E7080" t="s">
        <v>26488</v>
      </c>
      <c r="F7080" t="s">
        <v>16</v>
      </c>
      <c r="G7080" t="s">
        <v>42</v>
      </c>
      <c r="H7080">
        <v>0</v>
      </c>
      <c r="I7080">
        <v>0</v>
      </c>
      <c r="J7080">
        <v>0</v>
      </c>
      <c r="K7080" t="s">
        <v>28211</v>
      </c>
    </row>
    <row r="7081" spans="1:11" x14ac:dyDescent="0.3">
      <c r="A7081" t="s">
        <v>28212</v>
      </c>
      <c r="B7081" t="s">
        <v>28213</v>
      </c>
      <c r="C7081" t="s">
        <v>20</v>
      </c>
      <c r="D7081" t="s">
        <v>28214</v>
      </c>
      <c r="E7081" t="s">
        <v>27392</v>
      </c>
      <c r="F7081" t="s">
        <v>28215</v>
      </c>
      <c r="G7081" t="s">
        <v>42</v>
      </c>
      <c r="H7081">
        <v>0</v>
      </c>
      <c r="I7081">
        <v>0</v>
      </c>
      <c r="J7081">
        <v>0</v>
      </c>
      <c r="K7081" t="s">
        <v>28216</v>
      </c>
    </row>
    <row r="7082" spans="1:11" x14ac:dyDescent="0.3">
      <c r="A7082" t="s">
        <v>28217</v>
      </c>
      <c r="B7082" t="s">
        <v>28218</v>
      </c>
      <c r="C7082" t="s">
        <v>20</v>
      </c>
      <c r="D7082" t="s">
        <v>28219</v>
      </c>
      <c r="E7082" t="s">
        <v>27392</v>
      </c>
      <c r="F7082" t="s">
        <v>41</v>
      </c>
      <c r="G7082" t="s">
        <v>42</v>
      </c>
      <c r="H7082">
        <v>0</v>
      </c>
      <c r="I7082">
        <v>0</v>
      </c>
      <c r="J7082">
        <v>0</v>
      </c>
      <c r="K7082" t="s">
        <v>28220</v>
      </c>
    </row>
    <row r="7083" spans="1:11" x14ac:dyDescent="0.3">
      <c r="A7083" t="s">
        <v>28221</v>
      </c>
      <c r="B7083" t="s">
        <v>28222</v>
      </c>
      <c r="C7083" t="s">
        <v>147</v>
      </c>
      <c r="D7083" t="s">
        <v>28223</v>
      </c>
      <c r="E7083" t="s">
        <v>149</v>
      </c>
      <c r="F7083" t="s">
        <v>22927</v>
      </c>
      <c r="G7083" t="s">
        <v>42</v>
      </c>
      <c r="H7083">
        <v>0</v>
      </c>
      <c r="I7083">
        <v>0</v>
      </c>
      <c r="J7083">
        <v>0</v>
      </c>
      <c r="K7083" t="s">
        <v>28224</v>
      </c>
    </row>
    <row r="7084" spans="1:11" x14ac:dyDescent="0.3">
      <c r="A7084" t="s">
        <v>28225</v>
      </c>
      <c r="B7084" t="s">
        <v>28226</v>
      </c>
      <c r="C7084" t="s">
        <v>147</v>
      </c>
      <c r="D7084" t="s">
        <v>28227</v>
      </c>
      <c r="E7084" t="s">
        <v>149</v>
      </c>
      <c r="F7084" t="s">
        <v>7044</v>
      </c>
      <c r="G7084" t="s">
        <v>42</v>
      </c>
      <c r="H7084">
        <v>0</v>
      </c>
      <c r="I7084">
        <v>0</v>
      </c>
      <c r="J7084">
        <v>0</v>
      </c>
      <c r="K7084" t="s">
        <v>28228</v>
      </c>
    </row>
    <row r="7085" spans="1:11" x14ac:dyDescent="0.3">
      <c r="A7085" t="s">
        <v>28229</v>
      </c>
      <c r="B7085" t="s">
        <v>28230</v>
      </c>
      <c r="C7085" t="s">
        <v>147</v>
      </c>
      <c r="D7085" t="s">
        <v>28231</v>
      </c>
      <c r="E7085" t="s">
        <v>149</v>
      </c>
      <c r="F7085" t="s">
        <v>1013</v>
      </c>
      <c r="G7085" t="s">
        <v>42</v>
      </c>
      <c r="H7085">
        <v>0</v>
      </c>
      <c r="I7085">
        <v>0</v>
      </c>
      <c r="J7085">
        <v>0</v>
      </c>
      <c r="K7085" t="s">
        <v>28232</v>
      </c>
    </row>
    <row r="7086" spans="1:11" x14ac:dyDescent="0.3">
      <c r="A7086" t="s">
        <v>28233</v>
      </c>
      <c r="C7086" t="s">
        <v>147</v>
      </c>
      <c r="D7086" t="s">
        <v>28234</v>
      </c>
      <c r="E7086" t="s">
        <v>149</v>
      </c>
      <c r="F7086" t="s">
        <v>1324</v>
      </c>
      <c r="G7086" t="s">
        <v>42</v>
      </c>
      <c r="H7086">
        <v>0</v>
      </c>
      <c r="I7086">
        <v>0</v>
      </c>
      <c r="J7086">
        <v>0</v>
      </c>
      <c r="K7086" t="s">
        <v>28235</v>
      </c>
    </row>
    <row r="7087" spans="1:11" x14ac:dyDescent="0.3">
      <c r="A7087" t="s">
        <v>28236</v>
      </c>
      <c r="B7087" t="s">
        <v>28237</v>
      </c>
      <c r="C7087" t="s">
        <v>147</v>
      </c>
      <c r="D7087" t="s">
        <v>28238</v>
      </c>
      <c r="E7087" t="s">
        <v>149</v>
      </c>
      <c r="F7087" t="s">
        <v>2770</v>
      </c>
      <c r="G7087" t="s">
        <v>42</v>
      </c>
      <c r="H7087">
        <v>0</v>
      </c>
      <c r="I7087">
        <v>0</v>
      </c>
      <c r="J7087">
        <v>0</v>
      </c>
      <c r="K7087" t="s">
        <v>28239</v>
      </c>
    </row>
    <row r="7088" spans="1:11" x14ac:dyDescent="0.3">
      <c r="A7088" t="s">
        <v>28240</v>
      </c>
      <c r="B7088" t="s">
        <v>28241</v>
      </c>
      <c r="C7088" t="s">
        <v>20</v>
      </c>
      <c r="D7088" t="s">
        <v>28242</v>
      </c>
      <c r="E7088" t="s">
        <v>22</v>
      </c>
      <c r="F7088" t="s">
        <v>4985</v>
      </c>
      <c r="G7088" t="s">
        <v>3103</v>
      </c>
      <c r="H7088">
        <v>0</v>
      </c>
      <c r="I7088">
        <v>0</v>
      </c>
      <c r="J7088">
        <v>0</v>
      </c>
      <c r="K7088" t="s">
        <v>28243</v>
      </c>
    </row>
    <row r="7089" spans="1:11" x14ac:dyDescent="0.3">
      <c r="A7089" t="s">
        <v>28244</v>
      </c>
      <c r="B7089" t="s">
        <v>28245</v>
      </c>
      <c r="C7089" t="s">
        <v>147</v>
      </c>
      <c r="D7089" t="s">
        <v>28246</v>
      </c>
      <c r="E7089" t="s">
        <v>149</v>
      </c>
      <c r="F7089" t="s">
        <v>22927</v>
      </c>
      <c r="G7089" t="s">
        <v>42</v>
      </c>
      <c r="H7089">
        <v>0</v>
      </c>
      <c r="I7089">
        <v>0</v>
      </c>
      <c r="J7089">
        <v>0</v>
      </c>
      <c r="K7089" t="s">
        <v>28247</v>
      </c>
    </row>
    <row r="7090" spans="1:11" x14ac:dyDescent="0.3">
      <c r="A7090" t="s">
        <v>28248</v>
      </c>
      <c r="B7090" t="s">
        <v>28249</v>
      </c>
      <c r="C7090" t="s">
        <v>147</v>
      </c>
      <c r="D7090" t="s">
        <v>28250</v>
      </c>
      <c r="E7090" t="s">
        <v>149</v>
      </c>
      <c r="F7090" t="s">
        <v>11456</v>
      </c>
      <c r="G7090" t="s">
        <v>42</v>
      </c>
      <c r="H7090">
        <v>0</v>
      </c>
      <c r="I7090">
        <v>0</v>
      </c>
      <c r="J7090">
        <v>0</v>
      </c>
      <c r="K7090" t="s">
        <v>28251</v>
      </c>
    </row>
    <row r="7091" spans="1:11" x14ac:dyDescent="0.3">
      <c r="A7091" t="s">
        <v>28252</v>
      </c>
      <c r="B7091" t="s">
        <v>28222</v>
      </c>
      <c r="C7091" t="s">
        <v>147</v>
      </c>
      <c r="D7091" t="s">
        <v>28253</v>
      </c>
      <c r="E7091" t="s">
        <v>149</v>
      </c>
      <c r="F7091" t="s">
        <v>1886</v>
      </c>
      <c r="G7091" t="s">
        <v>42</v>
      </c>
      <c r="H7091">
        <v>0</v>
      </c>
      <c r="I7091">
        <v>0</v>
      </c>
      <c r="J7091">
        <v>0</v>
      </c>
      <c r="K7091" t="s">
        <v>28254</v>
      </c>
    </row>
    <row r="7092" spans="1:11" x14ac:dyDescent="0.3">
      <c r="A7092" t="s">
        <v>28255</v>
      </c>
      <c r="B7092" t="s">
        <v>28256</v>
      </c>
      <c r="C7092" t="s">
        <v>147</v>
      </c>
      <c r="D7092" t="s">
        <v>28257</v>
      </c>
      <c r="E7092" t="s">
        <v>149</v>
      </c>
      <c r="F7092" t="s">
        <v>1840</v>
      </c>
      <c r="G7092" t="s">
        <v>42</v>
      </c>
      <c r="H7092">
        <v>0</v>
      </c>
      <c r="I7092">
        <v>0</v>
      </c>
      <c r="J7092">
        <v>0</v>
      </c>
      <c r="K7092" t="s">
        <v>28258</v>
      </c>
    </row>
    <row r="7093" spans="1:11" x14ac:dyDescent="0.3">
      <c r="A7093" t="s">
        <v>28259</v>
      </c>
      <c r="B7093" t="s">
        <v>28260</v>
      </c>
      <c r="C7093" t="s">
        <v>13</v>
      </c>
      <c r="D7093" t="s">
        <v>28261</v>
      </c>
      <c r="E7093" t="s">
        <v>23964</v>
      </c>
      <c r="F7093" t="s">
        <v>16</v>
      </c>
      <c r="G7093" t="s">
        <v>3628</v>
      </c>
      <c r="H7093">
        <v>0</v>
      </c>
      <c r="I7093">
        <v>0</v>
      </c>
      <c r="J7093">
        <v>0</v>
      </c>
      <c r="K7093" t="s">
        <v>28262</v>
      </c>
    </row>
    <row r="7094" spans="1:11" x14ac:dyDescent="0.3">
      <c r="A7094" t="s">
        <v>28263</v>
      </c>
      <c r="B7094" t="s">
        <v>28264</v>
      </c>
      <c r="C7094" t="s">
        <v>13</v>
      </c>
      <c r="D7094" t="s">
        <v>28265</v>
      </c>
      <c r="E7094" t="s">
        <v>23964</v>
      </c>
      <c r="F7094" t="s">
        <v>16</v>
      </c>
      <c r="G7094" t="s">
        <v>499</v>
      </c>
      <c r="H7094">
        <v>0</v>
      </c>
      <c r="I7094">
        <v>0</v>
      </c>
      <c r="J7094">
        <v>0</v>
      </c>
      <c r="K7094" t="s">
        <v>28266</v>
      </c>
    </row>
    <row r="7095" spans="1:11" x14ac:dyDescent="0.3">
      <c r="A7095" t="s">
        <v>28267</v>
      </c>
      <c r="B7095" t="s">
        <v>28268</v>
      </c>
      <c r="C7095" t="s">
        <v>13</v>
      </c>
      <c r="D7095" t="s">
        <v>28269</v>
      </c>
      <c r="E7095" t="s">
        <v>23964</v>
      </c>
      <c r="F7095" t="s">
        <v>16</v>
      </c>
      <c r="G7095" t="s">
        <v>4712</v>
      </c>
      <c r="H7095">
        <v>0</v>
      </c>
      <c r="I7095">
        <v>0</v>
      </c>
      <c r="J7095">
        <v>0</v>
      </c>
      <c r="K7095" t="s">
        <v>28270</v>
      </c>
    </row>
    <row r="7096" spans="1:11" x14ac:dyDescent="0.3">
      <c r="A7096" t="s">
        <v>28271</v>
      </c>
      <c r="B7096" t="s">
        <v>28272</v>
      </c>
      <c r="C7096" t="s">
        <v>147</v>
      </c>
      <c r="D7096" t="s">
        <v>28273</v>
      </c>
      <c r="E7096" t="s">
        <v>4768</v>
      </c>
      <c r="F7096" t="s">
        <v>3038</v>
      </c>
      <c r="G7096" t="s">
        <v>3656</v>
      </c>
      <c r="H7096">
        <v>0</v>
      </c>
      <c r="I7096">
        <v>0</v>
      </c>
      <c r="J7096">
        <v>0</v>
      </c>
      <c r="K7096" t="s">
        <v>28274</v>
      </c>
    </row>
    <row r="7097" spans="1:11" x14ac:dyDescent="0.3">
      <c r="A7097" t="s">
        <v>28275</v>
      </c>
      <c r="B7097" t="s">
        <v>28276</v>
      </c>
      <c r="C7097" t="s">
        <v>13</v>
      </c>
      <c r="D7097" t="s">
        <v>28277</v>
      </c>
      <c r="E7097" t="s">
        <v>23964</v>
      </c>
      <c r="F7097" t="s">
        <v>16</v>
      </c>
      <c r="G7097" t="s">
        <v>4671</v>
      </c>
      <c r="H7097">
        <v>0</v>
      </c>
      <c r="I7097">
        <v>0</v>
      </c>
      <c r="J7097">
        <v>0</v>
      </c>
      <c r="K7097" t="s">
        <v>28278</v>
      </c>
    </row>
    <row r="7098" spans="1:11" x14ac:dyDescent="0.3">
      <c r="A7098" t="s">
        <v>28279</v>
      </c>
      <c r="B7098" t="s">
        <v>28280</v>
      </c>
      <c r="C7098" t="s">
        <v>13</v>
      </c>
      <c r="E7098" t="s">
        <v>23964</v>
      </c>
      <c r="F7098" t="s">
        <v>16</v>
      </c>
      <c r="G7098" t="s">
        <v>3581</v>
      </c>
      <c r="H7098">
        <v>0</v>
      </c>
      <c r="I7098">
        <v>0</v>
      </c>
      <c r="J7098">
        <v>0</v>
      </c>
      <c r="K7098" t="s">
        <v>28281</v>
      </c>
    </row>
    <row r="7099" spans="1:11" x14ac:dyDescent="0.3">
      <c r="A7099" t="s">
        <v>28282</v>
      </c>
      <c r="B7099" t="s">
        <v>28283</v>
      </c>
      <c r="C7099" t="s">
        <v>13</v>
      </c>
      <c r="D7099" t="s">
        <v>28284</v>
      </c>
      <c r="E7099" t="s">
        <v>23964</v>
      </c>
      <c r="F7099" t="s">
        <v>16</v>
      </c>
      <c r="G7099" t="s">
        <v>14592</v>
      </c>
      <c r="H7099">
        <v>0</v>
      </c>
      <c r="I7099">
        <v>0</v>
      </c>
      <c r="J7099">
        <v>0</v>
      </c>
      <c r="K7099" t="s">
        <v>28285</v>
      </c>
    </row>
    <row r="7100" spans="1:11" x14ac:dyDescent="0.3">
      <c r="A7100" t="s">
        <v>28286</v>
      </c>
      <c r="B7100" t="s">
        <v>28287</v>
      </c>
      <c r="C7100" t="s">
        <v>13</v>
      </c>
      <c r="D7100" t="s">
        <v>28288</v>
      </c>
      <c r="E7100" t="s">
        <v>23964</v>
      </c>
      <c r="F7100" t="s">
        <v>16</v>
      </c>
      <c r="G7100" t="s">
        <v>91</v>
      </c>
      <c r="H7100">
        <v>0</v>
      </c>
      <c r="I7100">
        <v>0</v>
      </c>
      <c r="J7100">
        <v>0</v>
      </c>
      <c r="K7100" t="s">
        <v>28289</v>
      </c>
    </row>
    <row r="7101" spans="1:11" x14ac:dyDescent="0.3">
      <c r="A7101" t="s">
        <v>28290</v>
      </c>
      <c r="B7101" t="s">
        <v>28291</v>
      </c>
      <c r="C7101" t="s">
        <v>13</v>
      </c>
      <c r="D7101" t="s">
        <v>28292</v>
      </c>
      <c r="E7101" t="s">
        <v>23964</v>
      </c>
      <c r="F7101" t="s">
        <v>16</v>
      </c>
      <c r="G7101" t="s">
        <v>1481</v>
      </c>
      <c r="H7101">
        <v>0</v>
      </c>
      <c r="I7101">
        <v>0</v>
      </c>
      <c r="J7101">
        <v>0</v>
      </c>
      <c r="K7101" t="s">
        <v>28293</v>
      </c>
    </row>
    <row r="7102" spans="1:11" x14ac:dyDescent="0.3">
      <c r="A7102" t="s">
        <v>28294</v>
      </c>
      <c r="C7102" t="s">
        <v>13</v>
      </c>
      <c r="D7102" t="s">
        <v>28295</v>
      </c>
      <c r="E7102" t="s">
        <v>23964</v>
      </c>
      <c r="F7102" t="s">
        <v>425</v>
      </c>
      <c r="G7102" t="s">
        <v>42</v>
      </c>
      <c r="H7102">
        <v>0</v>
      </c>
      <c r="I7102">
        <v>0</v>
      </c>
      <c r="J7102">
        <v>0</v>
      </c>
      <c r="K7102" t="s">
        <v>28296</v>
      </c>
    </row>
    <row r="7103" spans="1:11" x14ac:dyDescent="0.3">
      <c r="A7103" t="s">
        <v>28297</v>
      </c>
      <c r="B7103" t="s">
        <v>28298</v>
      </c>
      <c r="C7103" t="s">
        <v>13</v>
      </c>
      <c r="D7103" t="s">
        <v>28299</v>
      </c>
      <c r="E7103" t="s">
        <v>23964</v>
      </c>
      <c r="F7103" t="s">
        <v>16</v>
      </c>
      <c r="G7103" t="s">
        <v>1004</v>
      </c>
      <c r="H7103">
        <v>0</v>
      </c>
      <c r="I7103">
        <v>0</v>
      </c>
      <c r="J7103">
        <v>0</v>
      </c>
      <c r="K7103" t="s">
        <v>28300</v>
      </c>
    </row>
    <row r="7104" spans="1:11" x14ac:dyDescent="0.3">
      <c r="A7104" t="s">
        <v>28301</v>
      </c>
      <c r="C7104" t="s">
        <v>13</v>
      </c>
      <c r="D7104" t="s">
        <v>28302</v>
      </c>
      <c r="E7104" t="s">
        <v>23964</v>
      </c>
      <c r="F7104" t="s">
        <v>16</v>
      </c>
      <c r="G7104" t="s">
        <v>3950</v>
      </c>
      <c r="H7104">
        <v>0</v>
      </c>
      <c r="I7104">
        <v>0</v>
      </c>
      <c r="J7104">
        <v>0</v>
      </c>
      <c r="K7104" t="s">
        <v>28303</v>
      </c>
    </row>
    <row r="7105" spans="1:11" x14ac:dyDescent="0.3">
      <c r="A7105" t="s">
        <v>28304</v>
      </c>
      <c r="C7105" t="s">
        <v>13</v>
      </c>
      <c r="E7105" t="s">
        <v>23964</v>
      </c>
      <c r="F7105" t="s">
        <v>16</v>
      </c>
      <c r="G7105" t="s">
        <v>17001</v>
      </c>
      <c r="H7105">
        <v>0</v>
      </c>
      <c r="I7105">
        <v>0</v>
      </c>
      <c r="J7105">
        <v>0</v>
      </c>
      <c r="K7105" t="s">
        <v>28305</v>
      </c>
    </row>
    <row r="7106" spans="1:11" x14ac:dyDescent="0.3">
      <c r="A7106" t="s">
        <v>28306</v>
      </c>
      <c r="C7106" t="s">
        <v>558</v>
      </c>
      <c r="E7106" t="s">
        <v>981</v>
      </c>
      <c r="F7106" t="s">
        <v>16</v>
      </c>
      <c r="G7106" t="s">
        <v>859</v>
      </c>
      <c r="H7106">
        <v>0</v>
      </c>
      <c r="I7106">
        <v>0</v>
      </c>
      <c r="J7106">
        <v>1</v>
      </c>
      <c r="K7106" t="s">
        <v>28307</v>
      </c>
    </row>
    <row r="7107" spans="1:11" x14ac:dyDescent="0.3">
      <c r="A7107" t="s">
        <v>28308</v>
      </c>
      <c r="B7107" t="s">
        <v>28309</v>
      </c>
      <c r="C7107" t="s">
        <v>147</v>
      </c>
      <c r="D7107" t="s">
        <v>28310</v>
      </c>
      <c r="E7107" t="s">
        <v>4768</v>
      </c>
      <c r="F7107" t="s">
        <v>2892</v>
      </c>
      <c r="G7107" t="s">
        <v>42</v>
      </c>
      <c r="H7107">
        <v>0</v>
      </c>
      <c r="I7107">
        <v>0</v>
      </c>
      <c r="J7107">
        <v>0</v>
      </c>
      <c r="K7107" t="s">
        <v>28311</v>
      </c>
    </row>
    <row r="7108" spans="1:11" x14ac:dyDescent="0.3">
      <c r="A7108" t="s">
        <v>28312</v>
      </c>
      <c r="B7108" t="s">
        <v>28313</v>
      </c>
      <c r="C7108" t="s">
        <v>13</v>
      </c>
      <c r="D7108" t="s">
        <v>28314</v>
      </c>
      <c r="E7108" t="s">
        <v>23964</v>
      </c>
      <c r="F7108" t="s">
        <v>16</v>
      </c>
      <c r="G7108" t="s">
        <v>5327</v>
      </c>
      <c r="H7108">
        <v>0</v>
      </c>
      <c r="I7108">
        <v>0</v>
      </c>
      <c r="J7108">
        <v>0</v>
      </c>
      <c r="K7108" t="s">
        <v>28315</v>
      </c>
    </row>
    <row r="7109" spans="1:11" x14ac:dyDescent="0.3">
      <c r="A7109" t="s">
        <v>28316</v>
      </c>
      <c r="B7109" t="s">
        <v>28317</v>
      </c>
      <c r="C7109" t="s">
        <v>13</v>
      </c>
      <c r="D7109" t="s">
        <v>28318</v>
      </c>
      <c r="E7109" t="s">
        <v>23964</v>
      </c>
      <c r="F7109" t="s">
        <v>16</v>
      </c>
      <c r="G7109" t="s">
        <v>21432</v>
      </c>
      <c r="H7109">
        <v>0</v>
      </c>
      <c r="I7109">
        <v>0</v>
      </c>
      <c r="J7109">
        <v>0</v>
      </c>
      <c r="K7109" t="s">
        <v>28319</v>
      </c>
    </row>
    <row r="7110" spans="1:11" x14ac:dyDescent="0.3">
      <c r="A7110" t="s">
        <v>28320</v>
      </c>
      <c r="B7110" t="s">
        <v>28321</v>
      </c>
      <c r="C7110" t="s">
        <v>13</v>
      </c>
      <c r="D7110" t="s">
        <v>28322</v>
      </c>
      <c r="E7110" t="s">
        <v>23964</v>
      </c>
      <c r="F7110" t="s">
        <v>16</v>
      </c>
      <c r="G7110" t="s">
        <v>777</v>
      </c>
      <c r="H7110">
        <v>0</v>
      </c>
      <c r="I7110">
        <v>0</v>
      </c>
      <c r="J7110">
        <v>0</v>
      </c>
      <c r="K7110" t="s">
        <v>28323</v>
      </c>
    </row>
    <row r="7111" spans="1:11" x14ac:dyDescent="0.3">
      <c r="A7111" t="s">
        <v>28324</v>
      </c>
      <c r="C7111" t="s">
        <v>147</v>
      </c>
      <c r="D7111" t="s">
        <v>28325</v>
      </c>
      <c r="E7111" t="s">
        <v>149</v>
      </c>
      <c r="F7111" t="s">
        <v>2385</v>
      </c>
      <c r="G7111" t="s">
        <v>42</v>
      </c>
      <c r="H7111">
        <v>0</v>
      </c>
      <c r="I7111">
        <v>0</v>
      </c>
      <c r="J7111">
        <v>0</v>
      </c>
      <c r="K7111" t="s">
        <v>28326</v>
      </c>
    </row>
    <row r="7112" spans="1:11" x14ac:dyDescent="0.3">
      <c r="A7112" t="s">
        <v>28327</v>
      </c>
      <c r="B7112" t="s">
        <v>28328</v>
      </c>
      <c r="C7112" t="s">
        <v>20</v>
      </c>
      <c r="D7112" t="s">
        <v>28329</v>
      </c>
      <c r="E7112" t="s">
        <v>27392</v>
      </c>
      <c r="F7112" t="s">
        <v>16</v>
      </c>
      <c r="G7112" t="s">
        <v>5064</v>
      </c>
      <c r="H7112">
        <v>0</v>
      </c>
      <c r="I7112">
        <v>0</v>
      </c>
      <c r="J7112">
        <v>0</v>
      </c>
      <c r="K7112" t="s">
        <v>28330</v>
      </c>
    </row>
    <row r="7113" spans="1:11" x14ac:dyDescent="0.3">
      <c r="A7113" t="s">
        <v>28331</v>
      </c>
      <c r="C7113" t="s">
        <v>147</v>
      </c>
      <c r="D7113" t="s">
        <v>28332</v>
      </c>
      <c r="E7113" t="s">
        <v>149</v>
      </c>
      <c r="F7113" t="s">
        <v>15881</v>
      </c>
      <c r="G7113" t="s">
        <v>42</v>
      </c>
      <c r="H7113">
        <v>0</v>
      </c>
      <c r="I7113">
        <v>0</v>
      </c>
      <c r="J7113">
        <v>0</v>
      </c>
      <c r="K7113" t="s">
        <v>28333</v>
      </c>
    </row>
    <row r="7114" spans="1:11" x14ac:dyDescent="0.3">
      <c r="A7114" t="s">
        <v>28334</v>
      </c>
      <c r="B7114" t="s">
        <v>28335</v>
      </c>
      <c r="C7114" t="s">
        <v>466</v>
      </c>
      <c r="D7114" t="s">
        <v>28336</v>
      </c>
      <c r="E7114" t="s">
        <v>26488</v>
      </c>
      <c r="F7114" t="s">
        <v>16</v>
      </c>
      <c r="G7114" t="s">
        <v>25779</v>
      </c>
      <c r="H7114">
        <v>0</v>
      </c>
      <c r="I7114">
        <v>0</v>
      </c>
      <c r="J7114">
        <v>0</v>
      </c>
      <c r="K7114" t="s">
        <v>28337</v>
      </c>
    </row>
    <row r="7115" spans="1:11" x14ac:dyDescent="0.3">
      <c r="A7115" t="s">
        <v>28338</v>
      </c>
      <c r="B7115" t="s">
        <v>28339</v>
      </c>
      <c r="C7115" t="s">
        <v>558</v>
      </c>
      <c r="D7115" t="s">
        <v>28340</v>
      </c>
      <c r="E7115" t="s">
        <v>630</v>
      </c>
      <c r="F7115" t="s">
        <v>16</v>
      </c>
      <c r="G7115" t="s">
        <v>6006</v>
      </c>
      <c r="H7115">
        <v>0</v>
      </c>
      <c r="I7115">
        <v>0</v>
      </c>
      <c r="J7115">
        <v>0</v>
      </c>
      <c r="K7115" t="s">
        <v>28341</v>
      </c>
    </row>
    <row r="7116" spans="1:11" x14ac:dyDescent="0.3">
      <c r="A7116" t="s">
        <v>28342</v>
      </c>
      <c r="B7116" t="s">
        <v>28343</v>
      </c>
      <c r="C7116" t="s">
        <v>27</v>
      </c>
      <c r="D7116" t="s">
        <v>28344</v>
      </c>
      <c r="E7116" t="s">
        <v>1867</v>
      </c>
      <c r="F7116" t="s">
        <v>1886</v>
      </c>
      <c r="G7116" t="s">
        <v>42</v>
      </c>
      <c r="H7116">
        <v>0</v>
      </c>
      <c r="I7116">
        <v>0</v>
      </c>
      <c r="J7116">
        <v>0</v>
      </c>
      <c r="K7116" t="s">
        <v>28345</v>
      </c>
    </row>
    <row r="7117" spans="1:11" x14ac:dyDescent="0.3">
      <c r="A7117" t="s">
        <v>28346</v>
      </c>
      <c r="B7117" t="s">
        <v>28347</v>
      </c>
      <c r="C7117" t="s">
        <v>147</v>
      </c>
      <c r="D7117" t="s">
        <v>28348</v>
      </c>
      <c r="E7117" t="s">
        <v>4768</v>
      </c>
      <c r="F7117" t="s">
        <v>3074</v>
      </c>
      <c r="G7117" t="s">
        <v>42</v>
      </c>
      <c r="H7117">
        <v>0</v>
      </c>
      <c r="I7117">
        <v>0</v>
      </c>
      <c r="J7117">
        <v>0</v>
      </c>
      <c r="K7117" t="s">
        <v>28349</v>
      </c>
    </row>
    <row r="7118" spans="1:11" x14ac:dyDescent="0.3">
      <c r="A7118" t="s">
        <v>28350</v>
      </c>
      <c r="B7118" t="s">
        <v>28351</v>
      </c>
      <c r="C7118" t="s">
        <v>147</v>
      </c>
      <c r="D7118" t="s">
        <v>28352</v>
      </c>
      <c r="E7118" t="s">
        <v>149</v>
      </c>
      <c r="F7118" t="s">
        <v>3484</v>
      </c>
      <c r="G7118" t="s">
        <v>42</v>
      </c>
      <c r="H7118">
        <v>0</v>
      </c>
      <c r="I7118">
        <v>0</v>
      </c>
      <c r="J7118">
        <v>0</v>
      </c>
      <c r="K7118" t="s">
        <v>28353</v>
      </c>
    </row>
    <row r="7119" spans="1:11" x14ac:dyDescent="0.3">
      <c r="A7119" t="s">
        <v>28354</v>
      </c>
      <c r="B7119" t="s">
        <v>28355</v>
      </c>
      <c r="C7119" t="s">
        <v>20</v>
      </c>
      <c r="D7119" t="s">
        <v>28356</v>
      </c>
      <c r="E7119" t="s">
        <v>27392</v>
      </c>
      <c r="F7119" t="s">
        <v>15462</v>
      </c>
      <c r="G7119" t="s">
        <v>42</v>
      </c>
      <c r="H7119">
        <v>0</v>
      </c>
      <c r="I7119">
        <v>0</v>
      </c>
      <c r="J7119">
        <v>0</v>
      </c>
      <c r="K7119" t="s">
        <v>28357</v>
      </c>
    </row>
    <row r="7120" spans="1:11" x14ac:dyDescent="0.3">
      <c r="A7120" t="s">
        <v>28358</v>
      </c>
      <c r="B7120" t="s">
        <v>28359</v>
      </c>
      <c r="C7120" t="s">
        <v>558</v>
      </c>
      <c r="D7120" t="s">
        <v>28360</v>
      </c>
      <c r="E7120" t="s">
        <v>895</v>
      </c>
      <c r="F7120" t="s">
        <v>16</v>
      </c>
      <c r="G7120" t="s">
        <v>11973</v>
      </c>
      <c r="H7120">
        <v>0</v>
      </c>
      <c r="I7120">
        <v>0</v>
      </c>
      <c r="J7120">
        <v>0</v>
      </c>
      <c r="K7120" t="s">
        <v>28361</v>
      </c>
    </row>
    <row r="7121" spans="1:11" x14ac:dyDescent="0.3">
      <c r="A7121" t="s">
        <v>28362</v>
      </c>
      <c r="B7121" t="s">
        <v>28363</v>
      </c>
      <c r="C7121" t="s">
        <v>20</v>
      </c>
      <c r="D7121" t="s">
        <v>28364</v>
      </c>
      <c r="E7121" t="s">
        <v>27392</v>
      </c>
      <c r="F7121" t="s">
        <v>1590</v>
      </c>
      <c r="G7121" t="s">
        <v>9124</v>
      </c>
      <c r="H7121">
        <v>0</v>
      </c>
      <c r="I7121">
        <v>0</v>
      </c>
      <c r="J7121">
        <v>0</v>
      </c>
      <c r="K7121" t="s">
        <v>28365</v>
      </c>
    </row>
    <row r="7122" spans="1:11" x14ac:dyDescent="0.3">
      <c r="A7122" t="s">
        <v>28366</v>
      </c>
      <c r="B7122" t="s">
        <v>28367</v>
      </c>
      <c r="C7122" t="s">
        <v>20</v>
      </c>
      <c r="D7122" t="s">
        <v>28368</v>
      </c>
      <c r="E7122" t="s">
        <v>27392</v>
      </c>
      <c r="F7122" t="s">
        <v>16</v>
      </c>
      <c r="G7122" t="s">
        <v>27136</v>
      </c>
      <c r="H7122">
        <v>0</v>
      </c>
      <c r="I7122">
        <v>0</v>
      </c>
      <c r="J7122">
        <v>0</v>
      </c>
      <c r="K7122" t="s">
        <v>28369</v>
      </c>
    </row>
    <row r="7123" spans="1:11" x14ac:dyDescent="0.3">
      <c r="A7123" t="s">
        <v>28370</v>
      </c>
      <c r="B7123" t="s">
        <v>28371</v>
      </c>
      <c r="C7123" t="s">
        <v>13</v>
      </c>
      <c r="E7123" t="s">
        <v>23964</v>
      </c>
      <c r="F7123" t="s">
        <v>16</v>
      </c>
      <c r="G7123" t="s">
        <v>2866</v>
      </c>
      <c r="H7123">
        <v>0</v>
      </c>
      <c r="I7123">
        <v>0</v>
      </c>
      <c r="J7123">
        <v>0</v>
      </c>
      <c r="K7123" t="s">
        <v>28372</v>
      </c>
    </row>
    <row r="7124" spans="1:11" x14ac:dyDescent="0.3">
      <c r="A7124" t="s">
        <v>28373</v>
      </c>
      <c r="B7124" t="s">
        <v>28374</v>
      </c>
      <c r="C7124" t="s">
        <v>20</v>
      </c>
      <c r="D7124" t="s">
        <v>28375</v>
      </c>
      <c r="E7124" t="s">
        <v>27392</v>
      </c>
      <c r="F7124" t="s">
        <v>16</v>
      </c>
      <c r="G7124" t="s">
        <v>7781</v>
      </c>
      <c r="H7124">
        <v>0</v>
      </c>
      <c r="I7124">
        <v>0</v>
      </c>
      <c r="J7124">
        <v>0</v>
      </c>
      <c r="K7124" t="s">
        <v>28376</v>
      </c>
    </row>
    <row r="7125" spans="1:11" x14ac:dyDescent="0.3">
      <c r="A7125" t="s">
        <v>28377</v>
      </c>
      <c r="B7125" t="s">
        <v>28378</v>
      </c>
      <c r="C7125" t="s">
        <v>20</v>
      </c>
      <c r="D7125" t="s">
        <v>28379</v>
      </c>
      <c r="E7125" t="s">
        <v>27392</v>
      </c>
      <c r="F7125" t="s">
        <v>15108</v>
      </c>
      <c r="G7125" t="s">
        <v>42</v>
      </c>
      <c r="H7125">
        <v>0</v>
      </c>
      <c r="I7125">
        <v>0</v>
      </c>
      <c r="J7125">
        <v>0</v>
      </c>
      <c r="K7125" t="s">
        <v>28380</v>
      </c>
    </row>
    <row r="7126" spans="1:11" x14ac:dyDescent="0.3">
      <c r="A7126" t="s">
        <v>28381</v>
      </c>
      <c r="B7126" t="s">
        <v>28382</v>
      </c>
      <c r="C7126" t="s">
        <v>20</v>
      </c>
      <c r="D7126" t="s">
        <v>28383</v>
      </c>
      <c r="E7126" t="s">
        <v>27392</v>
      </c>
      <c r="F7126" t="s">
        <v>7609</v>
      </c>
      <c r="G7126" t="s">
        <v>42</v>
      </c>
      <c r="H7126">
        <v>0</v>
      </c>
      <c r="I7126">
        <v>0</v>
      </c>
      <c r="J7126">
        <v>0</v>
      </c>
      <c r="K7126" t="s">
        <v>28384</v>
      </c>
    </row>
    <row r="7127" spans="1:11" x14ac:dyDescent="0.3">
      <c r="A7127" t="s">
        <v>28385</v>
      </c>
      <c r="B7127" t="s">
        <v>28386</v>
      </c>
      <c r="C7127" t="s">
        <v>20</v>
      </c>
      <c r="D7127" t="s">
        <v>28387</v>
      </c>
      <c r="E7127" t="s">
        <v>27392</v>
      </c>
      <c r="F7127" t="s">
        <v>1906</v>
      </c>
      <c r="G7127" t="s">
        <v>42</v>
      </c>
      <c r="H7127">
        <v>0</v>
      </c>
      <c r="I7127">
        <v>0</v>
      </c>
      <c r="J7127">
        <v>0</v>
      </c>
      <c r="K7127" t="s">
        <v>28388</v>
      </c>
    </row>
    <row r="7128" spans="1:11" x14ac:dyDescent="0.3">
      <c r="A7128" t="s">
        <v>28389</v>
      </c>
      <c r="B7128" t="s">
        <v>28390</v>
      </c>
      <c r="C7128" t="s">
        <v>20</v>
      </c>
      <c r="D7128" t="s">
        <v>28391</v>
      </c>
      <c r="E7128" t="s">
        <v>27392</v>
      </c>
      <c r="F7128" t="s">
        <v>15971</v>
      </c>
      <c r="G7128" t="s">
        <v>42</v>
      </c>
      <c r="H7128">
        <v>0</v>
      </c>
      <c r="I7128">
        <v>0</v>
      </c>
      <c r="J7128">
        <v>0</v>
      </c>
      <c r="K7128" t="s">
        <v>28392</v>
      </c>
    </row>
    <row r="7129" spans="1:11" x14ac:dyDescent="0.3">
      <c r="A7129" t="s">
        <v>28393</v>
      </c>
      <c r="B7129" t="s">
        <v>28394</v>
      </c>
      <c r="C7129" t="s">
        <v>20</v>
      </c>
      <c r="D7129" t="s">
        <v>28395</v>
      </c>
      <c r="E7129" t="s">
        <v>27392</v>
      </c>
      <c r="F7129" t="s">
        <v>16</v>
      </c>
      <c r="G7129" t="s">
        <v>10755</v>
      </c>
      <c r="H7129">
        <v>0</v>
      </c>
      <c r="I7129">
        <v>0</v>
      </c>
      <c r="J7129">
        <v>0</v>
      </c>
      <c r="K7129" t="s">
        <v>28396</v>
      </c>
    </row>
    <row r="7130" spans="1:11" x14ac:dyDescent="0.3">
      <c r="A7130" t="s">
        <v>28397</v>
      </c>
      <c r="B7130" t="s">
        <v>28398</v>
      </c>
      <c r="C7130" t="s">
        <v>13</v>
      </c>
      <c r="D7130" t="s">
        <v>28399</v>
      </c>
      <c r="E7130" t="s">
        <v>23964</v>
      </c>
      <c r="F7130" t="s">
        <v>5701</v>
      </c>
      <c r="G7130" t="s">
        <v>42</v>
      </c>
      <c r="H7130">
        <v>0</v>
      </c>
      <c r="I7130">
        <v>0</v>
      </c>
      <c r="J7130">
        <v>0</v>
      </c>
      <c r="K7130" t="s">
        <v>28400</v>
      </c>
    </row>
    <row r="7131" spans="1:11" x14ac:dyDescent="0.3">
      <c r="A7131" t="s">
        <v>28401</v>
      </c>
      <c r="B7131" t="s">
        <v>28402</v>
      </c>
      <c r="C7131" t="s">
        <v>20</v>
      </c>
      <c r="D7131" t="s">
        <v>28403</v>
      </c>
      <c r="E7131" t="s">
        <v>27392</v>
      </c>
      <c r="F7131" t="s">
        <v>16350</v>
      </c>
      <c r="G7131" t="s">
        <v>42</v>
      </c>
      <c r="H7131">
        <v>0</v>
      </c>
      <c r="I7131">
        <v>0</v>
      </c>
      <c r="J7131">
        <v>0</v>
      </c>
      <c r="K7131" t="s">
        <v>28404</v>
      </c>
    </row>
    <row r="7132" spans="1:11" x14ac:dyDescent="0.3">
      <c r="A7132" t="s">
        <v>28405</v>
      </c>
      <c r="B7132" t="s">
        <v>28406</v>
      </c>
      <c r="C7132" t="s">
        <v>13</v>
      </c>
      <c r="D7132" t="s">
        <v>28407</v>
      </c>
      <c r="E7132" t="s">
        <v>23964</v>
      </c>
      <c r="F7132" t="s">
        <v>3296</v>
      </c>
      <c r="G7132" t="s">
        <v>42</v>
      </c>
      <c r="H7132">
        <v>0</v>
      </c>
      <c r="I7132">
        <v>0</v>
      </c>
      <c r="J7132">
        <v>0</v>
      </c>
      <c r="K7132" t="s">
        <v>28408</v>
      </c>
    </row>
    <row r="7133" spans="1:11" x14ac:dyDescent="0.3">
      <c r="A7133" t="s">
        <v>28409</v>
      </c>
      <c r="B7133" t="s">
        <v>28410</v>
      </c>
      <c r="C7133" t="s">
        <v>13</v>
      </c>
      <c r="D7133" t="s">
        <v>28411</v>
      </c>
      <c r="E7133" t="s">
        <v>23964</v>
      </c>
      <c r="F7133" t="s">
        <v>1237</v>
      </c>
      <c r="G7133" t="s">
        <v>42</v>
      </c>
      <c r="H7133">
        <v>0</v>
      </c>
      <c r="I7133">
        <v>0</v>
      </c>
      <c r="J7133">
        <v>0</v>
      </c>
      <c r="K7133" t="s">
        <v>28412</v>
      </c>
    </row>
    <row r="7134" spans="1:11" x14ac:dyDescent="0.3">
      <c r="A7134" t="s">
        <v>28413</v>
      </c>
      <c r="B7134" t="s">
        <v>28414</v>
      </c>
      <c r="C7134" t="s">
        <v>13</v>
      </c>
      <c r="D7134" t="s">
        <v>28415</v>
      </c>
      <c r="E7134" t="s">
        <v>23964</v>
      </c>
      <c r="F7134" t="s">
        <v>5273</v>
      </c>
      <c r="G7134" t="s">
        <v>42</v>
      </c>
      <c r="H7134">
        <v>0</v>
      </c>
      <c r="I7134">
        <v>0</v>
      </c>
      <c r="J7134">
        <v>0</v>
      </c>
      <c r="K7134" t="s">
        <v>28416</v>
      </c>
    </row>
    <row r="7135" spans="1:11" x14ac:dyDescent="0.3">
      <c r="A7135" t="s">
        <v>28417</v>
      </c>
      <c r="B7135" t="s">
        <v>28163</v>
      </c>
      <c r="C7135" t="s">
        <v>27</v>
      </c>
      <c r="D7135" t="s">
        <v>28418</v>
      </c>
      <c r="E7135" t="s">
        <v>1867</v>
      </c>
      <c r="F7135" t="s">
        <v>3643</v>
      </c>
      <c r="G7135" t="s">
        <v>42</v>
      </c>
      <c r="H7135">
        <v>0</v>
      </c>
      <c r="I7135">
        <v>0</v>
      </c>
      <c r="J7135">
        <v>0</v>
      </c>
      <c r="K7135" t="s">
        <v>28419</v>
      </c>
    </row>
    <row r="7136" spans="1:11" x14ac:dyDescent="0.3">
      <c r="A7136" t="s">
        <v>28420</v>
      </c>
      <c r="B7136" t="s">
        <v>28421</v>
      </c>
      <c r="C7136" t="s">
        <v>558</v>
      </c>
      <c r="D7136" t="s">
        <v>28422</v>
      </c>
      <c r="E7136" t="s">
        <v>1472</v>
      </c>
      <c r="F7136" t="s">
        <v>4261</v>
      </c>
      <c r="G7136" t="s">
        <v>12887</v>
      </c>
      <c r="H7136">
        <v>0</v>
      </c>
      <c r="I7136">
        <v>0</v>
      </c>
      <c r="J7136">
        <v>0</v>
      </c>
      <c r="K7136" t="s">
        <v>28423</v>
      </c>
    </row>
    <row r="7137" spans="1:11" x14ac:dyDescent="0.3">
      <c r="A7137" t="s">
        <v>28424</v>
      </c>
      <c r="B7137" t="s">
        <v>28425</v>
      </c>
      <c r="C7137" t="s">
        <v>13</v>
      </c>
      <c r="D7137" t="s">
        <v>28426</v>
      </c>
      <c r="E7137" t="s">
        <v>23964</v>
      </c>
      <c r="F7137" t="s">
        <v>425</v>
      </c>
      <c r="G7137" t="s">
        <v>10656</v>
      </c>
      <c r="H7137">
        <v>0</v>
      </c>
      <c r="I7137">
        <v>0</v>
      </c>
      <c r="J7137">
        <v>0</v>
      </c>
      <c r="K7137" t="s">
        <v>28427</v>
      </c>
    </row>
    <row r="7138" spans="1:11" x14ac:dyDescent="0.3">
      <c r="A7138" t="s">
        <v>28428</v>
      </c>
      <c r="B7138" t="s">
        <v>28429</v>
      </c>
      <c r="C7138" t="s">
        <v>27</v>
      </c>
      <c r="D7138" t="s">
        <v>28430</v>
      </c>
      <c r="E7138" t="s">
        <v>1867</v>
      </c>
      <c r="F7138" t="s">
        <v>4000</v>
      </c>
      <c r="G7138" t="s">
        <v>42</v>
      </c>
      <c r="H7138">
        <v>0</v>
      </c>
      <c r="I7138">
        <v>0</v>
      </c>
      <c r="J7138">
        <v>0</v>
      </c>
      <c r="K7138" t="s">
        <v>28431</v>
      </c>
    </row>
    <row r="7139" spans="1:11" x14ac:dyDescent="0.3">
      <c r="A7139" t="s">
        <v>28432</v>
      </c>
      <c r="C7139" t="s">
        <v>466</v>
      </c>
      <c r="D7139" t="s">
        <v>28433</v>
      </c>
      <c r="E7139" t="s">
        <v>26488</v>
      </c>
      <c r="F7139" t="s">
        <v>1242</v>
      </c>
      <c r="G7139" t="s">
        <v>42</v>
      </c>
      <c r="H7139">
        <v>0</v>
      </c>
      <c r="I7139">
        <v>0</v>
      </c>
      <c r="J7139">
        <v>0</v>
      </c>
      <c r="K7139" t="s">
        <v>28434</v>
      </c>
    </row>
    <row r="7140" spans="1:11" x14ac:dyDescent="0.3">
      <c r="A7140" t="s">
        <v>28435</v>
      </c>
      <c r="B7140" t="s">
        <v>28436</v>
      </c>
      <c r="C7140" t="s">
        <v>13</v>
      </c>
      <c r="D7140" t="s">
        <v>28437</v>
      </c>
      <c r="E7140" t="s">
        <v>23964</v>
      </c>
      <c r="F7140" t="s">
        <v>16</v>
      </c>
      <c r="G7140" t="s">
        <v>1481</v>
      </c>
      <c r="H7140">
        <v>0</v>
      </c>
      <c r="I7140">
        <v>0</v>
      </c>
      <c r="J7140">
        <v>0</v>
      </c>
      <c r="K7140" t="s">
        <v>28438</v>
      </c>
    </row>
    <row r="7141" spans="1:11" x14ac:dyDescent="0.3">
      <c r="A7141" t="s">
        <v>28439</v>
      </c>
      <c r="B7141" t="s">
        <v>28440</v>
      </c>
      <c r="C7141" t="s">
        <v>20</v>
      </c>
      <c r="D7141" t="s">
        <v>28441</v>
      </c>
      <c r="E7141" t="s">
        <v>27392</v>
      </c>
      <c r="F7141" t="s">
        <v>28442</v>
      </c>
      <c r="G7141" t="s">
        <v>42</v>
      </c>
      <c r="H7141">
        <v>0</v>
      </c>
      <c r="I7141">
        <v>0</v>
      </c>
      <c r="J7141">
        <v>0</v>
      </c>
      <c r="K7141" t="s">
        <v>28443</v>
      </c>
    </row>
    <row r="7142" spans="1:11" x14ac:dyDescent="0.3">
      <c r="A7142" t="s">
        <v>28444</v>
      </c>
      <c r="B7142" t="s">
        <v>28445</v>
      </c>
      <c r="C7142" t="s">
        <v>147</v>
      </c>
      <c r="D7142" t="s">
        <v>28446</v>
      </c>
      <c r="E7142" t="s">
        <v>4768</v>
      </c>
      <c r="F7142" t="s">
        <v>1013</v>
      </c>
      <c r="G7142" t="s">
        <v>42</v>
      </c>
      <c r="H7142">
        <v>0</v>
      </c>
      <c r="I7142">
        <v>0</v>
      </c>
      <c r="J7142">
        <v>0</v>
      </c>
      <c r="K7142" t="s">
        <v>28447</v>
      </c>
    </row>
    <row r="7143" spans="1:11" x14ac:dyDescent="0.3">
      <c r="A7143" t="s">
        <v>28448</v>
      </c>
      <c r="B7143" t="s">
        <v>28449</v>
      </c>
      <c r="C7143" t="s">
        <v>27</v>
      </c>
      <c r="D7143" t="s">
        <v>28450</v>
      </c>
      <c r="E7143" t="s">
        <v>1867</v>
      </c>
      <c r="F7143" t="s">
        <v>6061</v>
      </c>
      <c r="G7143" t="s">
        <v>7904</v>
      </c>
      <c r="H7143">
        <v>0</v>
      </c>
      <c r="I7143">
        <v>0</v>
      </c>
      <c r="J7143">
        <v>0</v>
      </c>
      <c r="K7143" t="s">
        <v>28451</v>
      </c>
    </row>
    <row r="7144" spans="1:11" x14ac:dyDescent="0.3">
      <c r="A7144" t="s">
        <v>28452</v>
      </c>
      <c r="B7144" t="s">
        <v>28453</v>
      </c>
      <c r="C7144" t="s">
        <v>27</v>
      </c>
      <c r="D7144" t="s">
        <v>28454</v>
      </c>
      <c r="E7144" t="s">
        <v>1867</v>
      </c>
      <c r="F7144" t="s">
        <v>397</v>
      </c>
      <c r="G7144" t="s">
        <v>42</v>
      </c>
      <c r="H7144">
        <v>0</v>
      </c>
      <c r="I7144">
        <v>0</v>
      </c>
      <c r="J7144">
        <v>0</v>
      </c>
      <c r="K7144" t="s">
        <v>28455</v>
      </c>
    </row>
    <row r="7145" spans="1:11" x14ac:dyDescent="0.3">
      <c r="A7145" t="s">
        <v>28456</v>
      </c>
      <c r="B7145" t="s">
        <v>28457</v>
      </c>
      <c r="C7145" t="s">
        <v>27</v>
      </c>
      <c r="D7145" t="s">
        <v>28458</v>
      </c>
      <c r="E7145" t="s">
        <v>1867</v>
      </c>
      <c r="F7145" t="s">
        <v>6975</v>
      </c>
      <c r="G7145" t="s">
        <v>6044</v>
      </c>
      <c r="H7145">
        <v>0</v>
      </c>
      <c r="I7145">
        <v>0</v>
      </c>
      <c r="J7145">
        <v>0</v>
      </c>
      <c r="K7145" t="s">
        <v>28459</v>
      </c>
    </row>
    <row r="7146" spans="1:11" x14ac:dyDescent="0.3">
      <c r="A7146" t="s">
        <v>28460</v>
      </c>
      <c r="B7146" t="s">
        <v>28461</v>
      </c>
      <c r="C7146" t="s">
        <v>558</v>
      </c>
      <c r="D7146" t="s">
        <v>28462</v>
      </c>
      <c r="E7146" t="s">
        <v>1122</v>
      </c>
      <c r="F7146" t="s">
        <v>16</v>
      </c>
      <c r="G7146" t="s">
        <v>7763</v>
      </c>
      <c r="H7146">
        <v>0</v>
      </c>
      <c r="I7146">
        <v>0</v>
      </c>
      <c r="J7146">
        <v>0</v>
      </c>
      <c r="K7146" t="s">
        <v>28463</v>
      </c>
    </row>
    <row r="7147" spans="1:11" x14ac:dyDescent="0.3">
      <c r="A7147" t="s">
        <v>28464</v>
      </c>
      <c r="B7147" t="s">
        <v>28465</v>
      </c>
      <c r="C7147" t="s">
        <v>20</v>
      </c>
      <c r="D7147" t="s">
        <v>28466</v>
      </c>
      <c r="E7147" t="s">
        <v>27392</v>
      </c>
      <c r="F7147" t="s">
        <v>3633</v>
      </c>
      <c r="G7147" t="s">
        <v>42</v>
      </c>
      <c r="H7147">
        <v>0</v>
      </c>
      <c r="I7147">
        <v>0</v>
      </c>
      <c r="J7147">
        <v>0</v>
      </c>
      <c r="K7147" t="s">
        <v>28467</v>
      </c>
    </row>
    <row r="7148" spans="1:11" x14ac:dyDescent="0.3">
      <c r="A7148" t="s">
        <v>28468</v>
      </c>
      <c r="B7148" t="s">
        <v>28469</v>
      </c>
      <c r="C7148" t="s">
        <v>20</v>
      </c>
      <c r="D7148" t="s">
        <v>28470</v>
      </c>
      <c r="E7148" t="s">
        <v>27392</v>
      </c>
      <c r="F7148" t="s">
        <v>1981</v>
      </c>
      <c r="G7148" t="s">
        <v>42</v>
      </c>
      <c r="H7148">
        <v>0</v>
      </c>
      <c r="I7148">
        <v>0</v>
      </c>
      <c r="J7148">
        <v>0</v>
      </c>
      <c r="K7148" t="s">
        <v>28471</v>
      </c>
    </row>
    <row r="7149" spans="1:11" x14ac:dyDescent="0.3">
      <c r="A7149" t="s">
        <v>28472</v>
      </c>
      <c r="B7149" t="s">
        <v>27297</v>
      </c>
      <c r="C7149" t="s">
        <v>558</v>
      </c>
      <c r="D7149" t="s">
        <v>28473</v>
      </c>
      <c r="E7149" t="s">
        <v>560</v>
      </c>
      <c r="F7149" t="s">
        <v>16</v>
      </c>
      <c r="G7149" t="s">
        <v>5097</v>
      </c>
      <c r="H7149">
        <v>0</v>
      </c>
      <c r="I7149">
        <v>0</v>
      </c>
      <c r="J7149">
        <v>0</v>
      </c>
      <c r="K7149" t="s">
        <v>28474</v>
      </c>
    </row>
    <row r="7150" spans="1:11" x14ac:dyDescent="0.3">
      <c r="A7150" t="s">
        <v>28475</v>
      </c>
      <c r="B7150" t="s">
        <v>28476</v>
      </c>
      <c r="C7150" t="s">
        <v>558</v>
      </c>
      <c r="D7150" t="s">
        <v>28477</v>
      </c>
      <c r="E7150" t="s">
        <v>560</v>
      </c>
      <c r="F7150" t="s">
        <v>16</v>
      </c>
      <c r="G7150" t="s">
        <v>1710</v>
      </c>
      <c r="H7150">
        <v>0</v>
      </c>
      <c r="I7150">
        <v>0</v>
      </c>
      <c r="J7150">
        <v>0</v>
      </c>
      <c r="K7150" t="s">
        <v>28478</v>
      </c>
    </row>
    <row r="7151" spans="1:11" x14ac:dyDescent="0.3">
      <c r="A7151" t="s">
        <v>28479</v>
      </c>
      <c r="B7151" t="s">
        <v>28480</v>
      </c>
      <c r="C7151" t="s">
        <v>558</v>
      </c>
      <c r="D7151" t="s">
        <v>28481</v>
      </c>
      <c r="E7151" t="s">
        <v>560</v>
      </c>
      <c r="F7151" t="s">
        <v>16</v>
      </c>
      <c r="G7151" t="s">
        <v>11525</v>
      </c>
      <c r="H7151">
        <v>0</v>
      </c>
      <c r="I7151">
        <v>0</v>
      </c>
      <c r="J7151">
        <v>0</v>
      </c>
      <c r="K7151" t="s">
        <v>28482</v>
      </c>
    </row>
    <row r="7152" spans="1:11" x14ac:dyDescent="0.3">
      <c r="A7152" t="s">
        <v>28483</v>
      </c>
      <c r="B7152" t="s">
        <v>28484</v>
      </c>
      <c r="C7152" t="s">
        <v>27</v>
      </c>
      <c r="D7152" t="s">
        <v>28485</v>
      </c>
      <c r="E7152" t="s">
        <v>29</v>
      </c>
      <c r="F7152" t="s">
        <v>41</v>
      </c>
      <c r="G7152" t="s">
        <v>42</v>
      </c>
      <c r="H7152">
        <v>0</v>
      </c>
      <c r="I7152">
        <v>0</v>
      </c>
      <c r="J7152">
        <v>0</v>
      </c>
      <c r="K7152" t="s">
        <v>28486</v>
      </c>
    </row>
    <row r="7153" spans="1:11" x14ac:dyDescent="0.3">
      <c r="A7153" t="s">
        <v>28487</v>
      </c>
      <c r="B7153" t="s">
        <v>28488</v>
      </c>
      <c r="C7153" t="s">
        <v>27</v>
      </c>
      <c r="D7153" t="s">
        <v>28489</v>
      </c>
      <c r="E7153" t="s">
        <v>1867</v>
      </c>
      <c r="F7153" t="s">
        <v>16</v>
      </c>
      <c r="G7153" t="s">
        <v>1162</v>
      </c>
      <c r="H7153">
        <v>0</v>
      </c>
      <c r="I7153">
        <v>0</v>
      </c>
      <c r="J7153">
        <v>0</v>
      </c>
      <c r="K7153" t="s">
        <v>28490</v>
      </c>
    </row>
    <row r="7154" spans="1:11" x14ac:dyDescent="0.3">
      <c r="A7154" t="s">
        <v>28491</v>
      </c>
      <c r="B7154" t="s">
        <v>28492</v>
      </c>
      <c r="C7154" t="s">
        <v>558</v>
      </c>
      <c r="D7154" t="s">
        <v>28493</v>
      </c>
      <c r="E7154" t="s">
        <v>560</v>
      </c>
      <c r="F7154" t="s">
        <v>16</v>
      </c>
      <c r="G7154" t="s">
        <v>18119</v>
      </c>
      <c r="H7154">
        <v>0</v>
      </c>
      <c r="I7154">
        <v>0</v>
      </c>
      <c r="J7154">
        <v>0</v>
      </c>
      <c r="K7154" t="s">
        <v>28494</v>
      </c>
    </row>
    <row r="7155" spans="1:11" x14ac:dyDescent="0.3">
      <c r="A7155" t="s">
        <v>28495</v>
      </c>
      <c r="B7155" t="s">
        <v>28496</v>
      </c>
      <c r="C7155" t="s">
        <v>558</v>
      </c>
      <c r="D7155" t="s">
        <v>28497</v>
      </c>
      <c r="E7155" t="s">
        <v>560</v>
      </c>
      <c r="F7155" t="s">
        <v>16</v>
      </c>
      <c r="G7155" t="s">
        <v>8697</v>
      </c>
      <c r="H7155">
        <v>0</v>
      </c>
      <c r="I7155">
        <v>0</v>
      </c>
      <c r="J7155">
        <v>0</v>
      </c>
      <c r="K7155" t="s">
        <v>28498</v>
      </c>
    </row>
    <row r="7156" spans="1:11" x14ac:dyDescent="0.3">
      <c r="A7156" t="s">
        <v>28499</v>
      </c>
      <c r="B7156" t="s">
        <v>28500</v>
      </c>
      <c r="C7156" t="s">
        <v>558</v>
      </c>
      <c r="D7156" t="s">
        <v>28501</v>
      </c>
      <c r="E7156" t="s">
        <v>754</v>
      </c>
      <c r="F7156" t="s">
        <v>16</v>
      </c>
      <c r="G7156" t="s">
        <v>4485</v>
      </c>
      <c r="H7156">
        <v>0</v>
      </c>
      <c r="I7156">
        <v>0</v>
      </c>
      <c r="J7156">
        <v>0</v>
      </c>
      <c r="K7156" t="s">
        <v>28502</v>
      </c>
    </row>
    <row r="7157" spans="1:11" x14ac:dyDescent="0.3">
      <c r="A7157" t="s">
        <v>28503</v>
      </c>
      <c r="B7157" t="s">
        <v>28504</v>
      </c>
      <c r="C7157" t="s">
        <v>558</v>
      </c>
      <c r="D7157" t="s">
        <v>28505</v>
      </c>
      <c r="E7157" t="s">
        <v>560</v>
      </c>
      <c r="F7157" t="s">
        <v>16</v>
      </c>
      <c r="G7157" t="s">
        <v>20788</v>
      </c>
      <c r="H7157">
        <v>0</v>
      </c>
      <c r="I7157">
        <v>0</v>
      </c>
      <c r="J7157">
        <v>0</v>
      </c>
      <c r="K7157" t="s">
        <v>28506</v>
      </c>
    </row>
    <row r="7158" spans="1:11" x14ac:dyDescent="0.3">
      <c r="A7158" t="s">
        <v>28507</v>
      </c>
      <c r="B7158" t="s">
        <v>28508</v>
      </c>
      <c r="C7158" t="s">
        <v>558</v>
      </c>
      <c r="D7158" t="s">
        <v>28509</v>
      </c>
      <c r="E7158" t="s">
        <v>28510</v>
      </c>
      <c r="F7158" t="s">
        <v>16</v>
      </c>
      <c r="G7158" t="s">
        <v>15631</v>
      </c>
      <c r="H7158">
        <v>0</v>
      </c>
      <c r="I7158">
        <v>0</v>
      </c>
      <c r="J7158">
        <v>0</v>
      </c>
      <c r="K7158" t="s">
        <v>28511</v>
      </c>
    </row>
    <row r="7159" spans="1:11" x14ac:dyDescent="0.3">
      <c r="A7159" t="s">
        <v>28512</v>
      </c>
      <c r="C7159" t="s">
        <v>558</v>
      </c>
      <c r="D7159" t="s">
        <v>28513</v>
      </c>
      <c r="E7159" t="s">
        <v>28510</v>
      </c>
      <c r="F7159" t="s">
        <v>16</v>
      </c>
      <c r="G7159" t="s">
        <v>6816</v>
      </c>
      <c r="H7159">
        <v>0</v>
      </c>
      <c r="I7159">
        <v>0</v>
      </c>
      <c r="J7159">
        <v>0</v>
      </c>
      <c r="K7159" t="s">
        <v>28514</v>
      </c>
    </row>
    <row r="7160" spans="1:11" x14ac:dyDescent="0.3">
      <c r="A7160" t="s">
        <v>28515</v>
      </c>
      <c r="B7160" t="s">
        <v>28516</v>
      </c>
      <c r="C7160" t="s">
        <v>558</v>
      </c>
      <c r="D7160" t="s">
        <v>28517</v>
      </c>
      <c r="E7160" t="s">
        <v>28510</v>
      </c>
      <c r="F7160" t="s">
        <v>16</v>
      </c>
      <c r="G7160" t="s">
        <v>19401</v>
      </c>
      <c r="H7160">
        <v>0</v>
      </c>
      <c r="I7160">
        <v>0</v>
      </c>
      <c r="J7160">
        <v>0</v>
      </c>
      <c r="K7160" t="s">
        <v>28518</v>
      </c>
    </row>
    <row r="7161" spans="1:11" x14ac:dyDescent="0.3">
      <c r="A7161" t="s">
        <v>28519</v>
      </c>
      <c r="B7161" t="s">
        <v>28520</v>
      </c>
      <c r="C7161" t="s">
        <v>558</v>
      </c>
      <c r="D7161" t="s">
        <v>28521</v>
      </c>
      <c r="E7161" t="s">
        <v>28510</v>
      </c>
      <c r="F7161" t="s">
        <v>16</v>
      </c>
      <c r="G7161" t="s">
        <v>756</v>
      </c>
      <c r="H7161">
        <v>0</v>
      </c>
      <c r="I7161">
        <v>0</v>
      </c>
      <c r="J7161">
        <v>0</v>
      </c>
      <c r="K7161" t="s">
        <v>28522</v>
      </c>
    </row>
    <row r="7162" spans="1:11" x14ac:dyDescent="0.3">
      <c r="A7162" t="s">
        <v>28523</v>
      </c>
      <c r="B7162" t="s">
        <v>28524</v>
      </c>
      <c r="C7162" t="s">
        <v>558</v>
      </c>
      <c r="D7162" t="s">
        <v>28525</v>
      </c>
      <c r="E7162" t="s">
        <v>19698</v>
      </c>
      <c r="F7162" t="s">
        <v>16</v>
      </c>
      <c r="G7162" t="s">
        <v>26736</v>
      </c>
      <c r="H7162">
        <v>0</v>
      </c>
      <c r="I7162">
        <v>0</v>
      </c>
      <c r="J7162">
        <v>0</v>
      </c>
      <c r="K7162" t="s">
        <v>28526</v>
      </c>
    </row>
    <row r="7163" spans="1:11" x14ac:dyDescent="0.3">
      <c r="A7163" t="s">
        <v>28527</v>
      </c>
      <c r="B7163" t="s">
        <v>28528</v>
      </c>
      <c r="C7163" t="s">
        <v>147</v>
      </c>
      <c r="D7163" t="s">
        <v>28529</v>
      </c>
      <c r="E7163" t="s">
        <v>4768</v>
      </c>
      <c r="F7163" t="s">
        <v>13885</v>
      </c>
      <c r="G7163" t="s">
        <v>42</v>
      </c>
      <c r="H7163">
        <v>0</v>
      </c>
      <c r="I7163">
        <v>0</v>
      </c>
      <c r="J7163">
        <v>0</v>
      </c>
      <c r="K7163" t="s">
        <v>28530</v>
      </c>
    </row>
    <row r="7164" spans="1:11" x14ac:dyDescent="0.3">
      <c r="A7164" t="s">
        <v>28531</v>
      </c>
      <c r="B7164" t="s">
        <v>28532</v>
      </c>
      <c r="C7164" t="s">
        <v>558</v>
      </c>
      <c r="D7164" t="s">
        <v>28533</v>
      </c>
      <c r="E7164" t="s">
        <v>19698</v>
      </c>
      <c r="F7164" t="s">
        <v>16</v>
      </c>
      <c r="G7164" t="s">
        <v>3262</v>
      </c>
      <c r="H7164">
        <v>0</v>
      </c>
      <c r="I7164">
        <v>0</v>
      </c>
      <c r="J7164">
        <v>0</v>
      </c>
      <c r="K7164" t="s">
        <v>28534</v>
      </c>
    </row>
    <row r="7165" spans="1:11" x14ac:dyDescent="0.3">
      <c r="A7165" t="s">
        <v>28535</v>
      </c>
      <c r="B7165" t="s">
        <v>28536</v>
      </c>
      <c r="C7165" t="s">
        <v>558</v>
      </c>
      <c r="D7165" t="s">
        <v>28537</v>
      </c>
      <c r="E7165" t="s">
        <v>19698</v>
      </c>
      <c r="F7165" t="s">
        <v>16</v>
      </c>
      <c r="G7165" t="s">
        <v>27136</v>
      </c>
      <c r="H7165">
        <v>0</v>
      </c>
      <c r="I7165">
        <v>0</v>
      </c>
      <c r="J7165">
        <v>0</v>
      </c>
      <c r="K7165" t="s">
        <v>28538</v>
      </c>
    </row>
    <row r="7166" spans="1:11" x14ac:dyDescent="0.3">
      <c r="A7166" t="s">
        <v>28539</v>
      </c>
      <c r="B7166" t="s">
        <v>28540</v>
      </c>
      <c r="C7166" t="s">
        <v>558</v>
      </c>
      <c r="D7166" t="s">
        <v>28541</v>
      </c>
      <c r="E7166" t="s">
        <v>28510</v>
      </c>
      <c r="F7166" t="s">
        <v>16</v>
      </c>
      <c r="G7166" t="s">
        <v>13894</v>
      </c>
      <c r="H7166">
        <v>0</v>
      </c>
      <c r="I7166">
        <v>0</v>
      </c>
      <c r="J7166">
        <v>0</v>
      </c>
      <c r="K7166" t="s">
        <v>28542</v>
      </c>
    </row>
    <row r="7167" spans="1:11" x14ac:dyDescent="0.3">
      <c r="A7167" t="s">
        <v>28543</v>
      </c>
      <c r="B7167" t="s">
        <v>28544</v>
      </c>
      <c r="C7167" t="s">
        <v>558</v>
      </c>
      <c r="D7167" t="s">
        <v>28545</v>
      </c>
      <c r="E7167" t="s">
        <v>28510</v>
      </c>
      <c r="F7167" t="s">
        <v>16</v>
      </c>
      <c r="G7167" t="s">
        <v>10738</v>
      </c>
      <c r="H7167">
        <v>0</v>
      </c>
      <c r="I7167">
        <v>0</v>
      </c>
      <c r="J7167">
        <v>0</v>
      </c>
      <c r="K7167" t="s">
        <v>28546</v>
      </c>
    </row>
    <row r="7168" spans="1:11" x14ac:dyDescent="0.3">
      <c r="A7168" t="s">
        <v>28547</v>
      </c>
      <c r="B7168" t="s">
        <v>28548</v>
      </c>
      <c r="C7168" t="s">
        <v>558</v>
      </c>
      <c r="D7168" t="s">
        <v>28549</v>
      </c>
      <c r="E7168" t="s">
        <v>28510</v>
      </c>
      <c r="F7168" t="s">
        <v>16</v>
      </c>
      <c r="G7168" t="s">
        <v>2866</v>
      </c>
      <c r="H7168">
        <v>0</v>
      </c>
      <c r="I7168">
        <v>0</v>
      </c>
      <c r="J7168">
        <v>0</v>
      </c>
      <c r="K7168" t="s">
        <v>28550</v>
      </c>
    </row>
    <row r="7169" spans="1:11" x14ac:dyDescent="0.3">
      <c r="A7169" t="s">
        <v>28551</v>
      </c>
      <c r="B7169" t="s">
        <v>28552</v>
      </c>
      <c r="C7169" t="s">
        <v>27</v>
      </c>
      <c r="D7169" t="s">
        <v>28553</v>
      </c>
      <c r="E7169" t="s">
        <v>1867</v>
      </c>
      <c r="F7169" t="s">
        <v>2770</v>
      </c>
      <c r="G7169" t="s">
        <v>42</v>
      </c>
      <c r="H7169">
        <v>0</v>
      </c>
      <c r="I7169">
        <v>0</v>
      </c>
      <c r="J7169">
        <v>0</v>
      </c>
      <c r="K7169" t="s">
        <v>28554</v>
      </c>
    </row>
    <row r="7170" spans="1:11" x14ac:dyDescent="0.3">
      <c r="A7170" t="s">
        <v>28555</v>
      </c>
      <c r="C7170" t="s">
        <v>558</v>
      </c>
      <c r="D7170" t="s">
        <v>28556</v>
      </c>
      <c r="E7170" t="s">
        <v>28510</v>
      </c>
      <c r="F7170" t="s">
        <v>3981</v>
      </c>
      <c r="G7170" t="s">
        <v>42</v>
      </c>
      <c r="H7170">
        <v>0</v>
      </c>
      <c r="I7170">
        <v>0</v>
      </c>
      <c r="J7170">
        <v>0</v>
      </c>
      <c r="K7170" t="s">
        <v>28557</v>
      </c>
    </row>
    <row r="7171" spans="1:11" x14ac:dyDescent="0.3">
      <c r="A7171" t="s">
        <v>28558</v>
      </c>
      <c r="B7171" t="s">
        <v>28559</v>
      </c>
      <c r="C7171" t="s">
        <v>558</v>
      </c>
      <c r="D7171" t="s">
        <v>28560</v>
      </c>
      <c r="E7171" t="s">
        <v>28510</v>
      </c>
      <c r="F7171" t="s">
        <v>7529</v>
      </c>
      <c r="G7171" t="s">
        <v>42</v>
      </c>
      <c r="H7171">
        <v>0</v>
      </c>
      <c r="I7171">
        <v>0</v>
      </c>
      <c r="J7171">
        <v>0</v>
      </c>
      <c r="K7171" t="s">
        <v>28561</v>
      </c>
    </row>
    <row r="7172" spans="1:11" x14ac:dyDescent="0.3">
      <c r="A7172" t="s">
        <v>28562</v>
      </c>
      <c r="B7172" t="s">
        <v>28563</v>
      </c>
      <c r="C7172" t="s">
        <v>27</v>
      </c>
      <c r="D7172" t="s">
        <v>28564</v>
      </c>
      <c r="E7172" t="s">
        <v>1867</v>
      </c>
      <c r="F7172" t="s">
        <v>707</v>
      </c>
      <c r="G7172" t="s">
        <v>13739</v>
      </c>
      <c r="H7172">
        <v>0</v>
      </c>
      <c r="I7172">
        <v>0</v>
      </c>
      <c r="J7172">
        <v>0</v>
      </c>
      <c r="K7172" t="s">
        <v>28565</v>
      </c>
    </row>
    <row r="7173" spans="1:11" x14ac:dyDescent="0.3">
      <c r="A7173" t="s">
        <v>28566</v>
      </c>
      <c r="B7173" t="s">
        <v>28567</v>
      </c>
      <c r="C7173" t="s">
        <v>558</v>
      </c>
      <c r="D7173" t="s">
        <v>28568</v>
      </c>
      <c r="E7173" t="s">
        <v>19698</v>
      </c>
      <c r="F7173" t="s">
        <v>28569</v>
      </c>
      <c r="G7173" t="s">
        <v>42</v>
      </c>
      <c r="H7173">
        <v>0</v>
      </c>
      <c r="I7173">
        <v>0</v>
      </c>
      <c r="J7173">
        <v>0</v>
      </c>
      <c r="K7173" t="s">
        <v>28570</v>
      </c>
    </row>
    <row r="7174" spans="1:11" x14ac:dyDescent="0.3">
      <c r="A7174" t="s">
        <v>28571</v>
      </c>
      <c r="B7174" t="s">
        <v>28572</v>
      </c>
      <c r="C7174" t="s">
        <v>147</v>
      </c>
      <c r="D7174" t="s">
        <v>28573</v>
      </c>
      <c r="E7174" t="s">
        <v>4768</v>
      </c>
      <c r="F7174" t="s">
        <v>13826</v>
      </c>
      <c r="G7174" t="s">
        <v>42</v>
      </c>
      <c r="H7174">
        <v>0</v>
      </c>
      <c r="I7174">
        <v>0</v>
      </c>
      <c r="J7174">
        <v>0</v>
      </c>
      <c r="K7174" t="s">
        <v>28574</v>
      </c>
    </row>
    <row r="7175" spans="1:11" x14ac:dyDescent="0.3">
      <c r="A7175" t="s">
        <v>28575</v>
      </c>
      <c r="B7175" t="s">
        <v>28576</v>
      </c>
      <c r="C7175" t="s">
        <v>558</v>
      </c>
      <c r="D7175" t="s">
        <v>28577</v>
      </c>
      <c r="E7175" t="s">
        <v>28510</v>
      </c>
      <c r="F7175" t="s">
        <v>16</v>
      </c>
      <c r="G7175" t="s">
        <v>19401</v>
      </c>
      <c r="H7175">
        <v>0</v>
      </c>
      <c r="I7175">
        <v>0</v>
      </c>
      <c r="J7175">
        <v>0</v>
      </c>
      <c r="K7175" t="s">
        <v>28578</v>
      </c>
    </row>
    <row r="7176" spans="1:11" x14ac:dyDescent="0.3">
      <c r="A7176" t="s">
        <v>28579</v>
      </c>
      <c r="B7176" t="s">
        <v>28580</v>
      </c>
      <c r="C7176" t="s">
        <v>558</v>
      </c>
      <c r="D7176" t="s">
        <v>28581</v>
      </c>
      <c r="E7176" t="s">
        <v>19698</v>
      </c>
      <c r="F7176" t="s">
        <v>41</v>
      </c>
      <c r="G7176" t="s">
        <v>42</v>
      </c>
      <c r="H7176">
        <v>0</v>
      </c>
      <c r="I7176">
        <v>0</v>
      </c>
      <c r="J7176">
        <v>0</v>
      </c>
      <c r="K7176" t="s">
        <v>28582</v>
      </c>
    </row>
    <row r="7177" spans="1:11" x14ac:dyDescent="0.3">
      <c r="A7177" t="s">
        <v>28583</v>
      </c>
      <c r="B7177" t="s">
        <v>28584</v>
      </c>
      <c r="C7177" t="s">
        <v>558</v>
      </c>
      <c r="D7177" t="s">
        <v>28585</v>
      </c>
      <c r="E7177" t="s">
        <v>28510</v>
      </c>
      <c r="F7177" t="s">
        <v>1573</v>
      </c>
      <c r="G7177" t="s">
        <v>42</v>
      </c>
      <c r="H7177">
        <v>0</v>
      </c>
      <c r="I7177">
        <v>0</v>
      </c>
      <c r="J7177">
        <v>0</v>
      </c>
      <c r="K7177" t="s">
        <v>28586</v>
      </c>
    </row>
    <row r="7178" spans="1:11" x14ac:dyDescent="0.3">
      <c r="A7178" t="s">
        <v>28587</v>
      </c>
      <c r="B7178" t="s">
        <v>28588</v>
      </c>
      <c r="C7178" t="s">
        <v>558</v>
      </c>
      <c r="D7178" t="s">
        <v>28589</v>
      </c>
      <c r="E7178" t="s">
        <v>28510</v>
      </c>
      <c r="F7178" t="s">
        <v>7511</v>
      </c>
      <c r="G7178" t="s">
        <v>42</v>
      </c>
      <c r="H7178">
        <v>0</v>
      </c>
      <c r="I7178">
        <v>0</v>
      </c>
      <c r="J7178">
        <v>0</v>
      </c>
      <c r="K7178" t="s">
        <v>28590</v>
      </c>
    </row>
    <row r="7179" spans="1:11" x14ac:dyDescent="0.3">
      <c r="A7179" t="s">
        <v>28591</v>
      </c>
      <c r="B7179" t="s">
        <v>28592</v>
      </c>
      <c r="C7179" t="s">
        <v>558</v>
      </c>
      <c r="D7179" t="s">
        <v>28593</v>
      </c>
      <c r="E7179" t="s">
        <v>754</v>
      </c>
      <c r="F7179" t="s">
        <v>28594</v>
      </c>
      <c r="G7179" t="s">
        <v>42</v>
      </c>
      <c r="H7179">
        <v>0</v>
      </c>
      <c r="I7179">
        <v>0</v>
      </c>
      <c r="J7179">
        <v>0</v>
      </c>
      <c r="K7179" t="s">
        <v>28595</v>
      </c>
    </row>
    <row r="7180" spans="1:11" x14ac:dyDescent="0.3">
      <c r="A7180" t="s">
        <v>28596</v>
      </c>
      <c r="B7180" t="s">
        <v>28597</v>
      </c>
      <c r="C7180" t="s">
        <v>558</v>
      </c>
      <c r="D7180" t="s">
        <v>28598</v>
      </c>
      <c r="E7180" t="s">
        <v>28510</v>
      </c>
      <c r="F7180" t="s">
        <v>2919</v>
      </c>
      <c r="G7180" t="s">
        <v>12458</v>
      </c>
      <c r="H7180">
        <v>0</v>
      </c>
      <c r="I7180">
        <v>0</v>
      </c>
      <c r="J7180">
        <v>0</v>
      </c>
      <c r="K7180" t="s">
        <v>28599</v>
      </c>
    </row>
    <row r="7181" spans="1:11" x14ac:dyDescent="0.3">
      <c r="A7181" t="s">
        <v>28600</v>
      </c>
      <c r="B7181" t="s">
        <v>28601</v>
      </c>
      <c r="C7181" t="s">
        <v>558</v>
      </c>
      <c r="D7181" t="s">
        <v>28602</v>
      </c>
      <c r="E7181" t="s">
        <v>28510</v>
      </c>
      <c r="F7181" t="s">
        <v>2454</v>
      </c>
      <c r="G7181" t="s">
        <v>42</v>
      </c>
      <c r="H7181">
        <v>0</v>
      </c>
      <c r="I7181">
        <v>0</v>
      </c>
      <c r="J7181">
        <v>0</v>
      </c>
      <c r="K7181" t="s">
        <v>28603</v>
      </c>
    </row>
    <row r="7182" spans="1:11" x14ac:dyDescent="0.3">
      <c r="A7182" t="s">
        <v>28604</v>
      </c>
      <c r="B7182" t="s">
        <v>28605</v>
      </c>
      <c r="C7182" t="s">
        <v>558</v>
      </c>
      <c r="D7182" t="s">
        <v>28606</v>
      </c>
      <c r="E7182" t="s">
        <v>19698</v>
      </c>
      <c r="F7182" t="s">
        <v>5326</v>
      </c>
      <c r="G7182" t="s">
        <v>42</v>
      </c>
      <c r="H7182">
        <v>0</v>
      </c>
      <c r="I7182">
        <v>0</v>
      </c>
      <c r="J7182">
        <v>0</v>
      </c>
      <c r="K7182" t="s">
        <v>28607</v>
      </c>
    </row>
    <row r="7183" spans="1:11" x14ac:dyDescent="0.3">
      <c r="A7183" t="s">
        <v>28608</v>
      </c>
      <c r="B7183" t="s">
        <v>28609</v>
      </c>
      <c r="C7183" t="s">
        <v>558</v>
      </c>
      <c r="D7183" t="s">
        <v>28610</v>
      </c>
      <c r="E7183" t="s">
        <v>28510</v>
      </c>
      <c r="F7183" t="s">
        <v>331</v>
      </c>
      <c r="G7183" t="s">
        <v>42</v>
      </c>
      <c r="H7183">
        <v>0</v>
      </c>
      <c r="I7183">
        <v>0</v>
      </c>
      <c r="J7183">
        <v>0</v>
      </c>
      <c r="K7183" t="s">
        <v>28611</v>
      </c>
    </row>
    <row r="7184" spans="1:11" x14ac:dyDescent="0.3">
      <c r="A7184" t="s">
        <v>28612</v>
      </c>
      <c r="B7184" t="s">
        <v>28613</v>
      </c>
      <c r="C7184" t="s">
        <v>558</v>
      </c>
      <c r="D7184" t="s">
        <v>28614</v>
      </c>
      <c r="E7184" t="s">
        <v>28510</v>
      </c>
      <c r="F7184" t="s">
        <v>7622</v>
      </c>
      <c r="G7184" t="s">
        <v>42</v>
      </c>
      <c r="H7184">
        <v>0</v>
      </c>
      <c r="I7184">
        <v>0</v>
      </c>
      <c r="J7184">
        <v>0</v>
      </c>
      <c r="K7184" t="s">
        <v>28615</v>
      </c>
    </row>
    <row r="7185" spans="1:11" x14ac:dyDescent="0.3">
      <c r="A7185" t="s">
        <v>28616</v>
      </c>
      <c r="B7185" t="s">
        <v>28617</v>
      </c>
      <c r="C7185" t="s">
        <v>558</v>
      </c>
      <c r="D7185" t="s">
        <v>28618</v>
      </c>
      <c r="E7185" t="s">
        <v>28510</v>
      </c>
      <c r="F7185" t="s">
        <v>6405</v>
      </c>
      <c r="G7185" t="s">
        <v>42</v>
      </c>
      <c r="H7185">
        <v>0</v>
      </c>
      <c r="I7185">
        <v>0</v>
      </c>
      <c r="J7185">
        <v>0</v>
      </c>
      <c r="K7185" t="s">
        <v>28619</v>
      </c>
    </row>
    <row r="7186" spans="1:11" x14ac:dyDescent="0.3">
      <c r="A7186" t="s">
        <v>28620</v>
      </c>
      <c r="B7186" t="s">
        <v>28621</v>
      </c>
      <c r="C7186" t="s">
        <v>558</v>
      </c>
      <c r="D7186" t="s">
        <v>28622</v>
      </c>
      <c r="E7186" t="s">
        <v>19698</v>
      </c>
      <c r="F7186" t="s">
        <v>28623</v>
      </c>
      <c r="G7186" t="s">
        <v>42</v>
      </c>
      <c r="H7186">
        <v>0</v>
      </c>
      <c r="I7186">
        <v>0</v>
      </c>
      <c r="J7186">
        <v>0</v>
      </c>
      <c r="K7186" t="s">
        <v>28624</v>
      </c>
    </row>
    <row r="7187" spans="1:11" x14ac:dyDescent="0.3">
      <c r="A7187" t="s">
        <v>28625</v>
      </c>
      <c r="B7187" t="s">
        <v>28626</v>
      </c>
      <c r="C7187" t="s">
        <v>27</v>
      </c>
      <c r="D7187" t="s">
        <v>28627</v>
      </c>
      <c r="E7187" t="s">
        <v>1867</v>
      </c>
      <c r="F7187" t="s">
        <v>21286</v>
      </c>
      <c r="G7187" t="s">
        <v>42</v>
      </c>
      <c r="H7187">
        <v>0</v>
      </c>
      <c r="I7187">
        <v>0</v>
      </c>
      <c r="J7187">
        <v>0</v>
      </c>
      <c r="K7187" t="s">
        <v>28628</v>
      </c>
    </row>
    <row r="7188" spans="1:11" x14ac:dyDescent="0.3">
      <c r="A7188" t="s">
        <v>28629</v>
      </c>
      <c r="B7188" t="s">
        <v>28630</v>
      </c>
      <c r="C7188" t="s">
        <v>27</v>
      </c>
      <c r="D7188" t="s">
        <v>28631</v>
      </c>
      <c r="E7188" t="s">
        <v>1867</v>
      </c>
      <c r="F7188" t="s">
        <v>1886</v>
      </c>
      <c r="G7188" t="s">
        <v>42</v>
      </c>
      <c r="H7188">
        <v>0</v>
      </c>
      <c r="I7188">
        <v>0</v>
      </c>
      <c r="J7188">
        <v>0</v>
      </c>
      <c r="K7188" t="s">
        <v>28632</v>
      </c>
    </row>
    <row r="7189" spans="1:11" x14ac:dyDescent="0.3">
      <c r="A7189" t="s">
        <v>28633</v>
      </c>
      <c r="B7189" t="s">
        <v>28634</v>
      </c>
      <c r="C7189" t="s">
        <v>20</v>
      </c>
      <c r="D7189" t="s">
        <v>28635</v>
      </c>
      <c r="E7189" t="s">
        <v>27392</v>
      </c>
      <c r="F7189" t="s">
        <v>16</v>
      </c>
      <c r="G7189" t="s">
        <v>6862</v>
      </c>
      <c r="H7189">
        <v>0</v>
      </c>
      <c r="I7189">
        <v>0</v>
      </c>
      <c r="J7189">
        <v>0</v>
      </c>
      <c r="K7189" t="s">
        <v>28636</v>
      </c>
    </row>
    <row r="7190" spans="1:11" x14ac:dyDescent="0.3">
      <c r="A7190" t="s">
        <v>28637</v>
      </c>
      <c r="B7190" t="s">
        <v>28638</v>
      </c>
      <c r="C7190" t="s">
        <v>27</v>
      </c>
      <c r="D7190" t="s">
        <v>28639</v>
      </c>
      <c r="E7190" t="s">
        <v>1867</v>
      </c>
      <c r="F7190" t="s">
        <v>16</v>
      </c>
      <c r="G7190" t="s">
        <v>3987</v>
      </c>
      <c r="H7190">
        <v>0</v>
      </c>
      <c r="I7190">
        <v>0</v>
      </c>
      <c r="J7190">
        <v>0</v>
      </c>
      <c r="K7190" t="s">
        <v>28640</v>
      </c>
    </row>
    <row r="7191" spans="1:11" x14ac:dyDescent="0.3">
      <c r="A7191" t="s">
        <v>28641</v>
      </c>
      <c r="C7191" t="s">
        <v>20</v>
      </c>
      <c r="D7191" t="e">
        <f>솟을</f>
        <v>#NAME?</v>
      </c>
      <c r="E7191" t="s">
        <v>27392</v>
      </c>
      <c r="F7191" t="s">
        <v>1947</v>
      </c>
      <c r="G7191" t="s">
        <v>42</v>
      </c>
      <c r="H7191">
        <v>0</v>
      </c>
      <c r="I7191">
        <v>0</v>
      </c>
      <c r="J7191">
        <v>0</v>
      </c>
      <c r="K7191" t="s">
        <v>28642</v>
      </c>
    </row>
    <row r="7192" spans="1:11" x14ac:dyDescent="0.3">
      <c r="A7192" t="s">
        <v>28643</v>
      </c>
      <c r="B7192" t="s">
        <v>28644</v>
      </c>
      <c r="C7192" t="s">
        <v>20</v>
      </c>
      <c r="D7192" t="s">
        <v>28645</v>
      </c>
      <c r="E7192" t="s">
        <v>27392</v>
      </c>
      <c r="F7192" t="s">
        <v>16</v>
      </c>
      <c r="G7192" t="s">
        <v>11481</v>
      </c>
      <c r="H7192">
        <v>0</v>
      </c>
      <c r="I7192">
        <v>0</v>
      </c>
      <c r="J7192">
        <v>0</v>
      </c>
      <c r="K7192" t="s">
        <v>28646</v>
      </c>
    </row>
    <row r="7193" spans="1:11" x14ac:dyDescent="0.3">
      <c r="A7193" t="s">
        <v>28647</v>
      </c>
      <c r="B7193" t="s">
        <v>28648</v>
      </c>
      <c r="C7193" t="s">
        <v>20</v>
      </c>
      <c r="D7193" t="s">
        <v>28649</v>
      </c>
      <c r="E7193" t="s">
        <v>27392</v>
      </c>
      <c r="F7193" t="s">
        <v>16</v>
      </c>
      <c r="G7193" t="s">
        <v>91</v>
      </c>
      <c r="H7193">
        <v>0</v>
      </c>
      <c r="I7193">
        <v>0</v>
      </c>
      <c r="J7193">
        <v>0</v>
      </c>
      <c r="K7193" t="s">
        <v>28650</v>
      </c>
    </row>
    <row r="7194" spans="1:11" x14ac:dyDescent="0.3">
      <c r="A7194" t="s">
        <v>28651</v>
      </c>
      <c r="B7194" t="s">
        <v>28652</v>
      </c>
      <c r="C7194" t="s">
        <v>20</v>
      </c>
      <c r="D7194" t="s">
        <v>28653</v>
      </c>
      <c r="E7194" t="s">
        <v>27392</v>
      </c>
      <c r="F7194" t="s">
        <v>16</v>
      </c>
      <c r="G7194" t="s">
        <v>28654</v>
      </c>
      <c r="H7194">
        <v>0</v>
      </c>
      <c r="I7194">
        <v>0</v>
      </c>
      <c r="J7194">
        <v>0</v>
      </c>
      <c r="K7194" t="s">
        <v>28655</v>
      </c>
    </row>
    <row r="7195" spans="1:11" x14ac:dyDescent="0.3">
      <c r="A7195" t="s">
        <v>28656</v>
      </c>
      <c r="B7195" t="s">
        <v>28657</v>
      </c>
      <c r="C7195" t="s">
        <v>13</v>
      </c>
      <c r="D7195" t="s">
        <v>28658</v>
      </c>
      <c r="E7195" t="s">
        <v>15</v>
      </c>
      <c r="F7195" t="s">
        <v>1506</v>
      </c>
      <c r="G7195" t="s">
        <v>8722</v>
      </c>
      <c r="H7195">
        <v>0</v>
      </c>
      <c r="I7195">
        <v>0</v>
      </c>
      <c r="J7195">
        <v>0</v>
      </c>
      <c r="K7195" t="s">
        <v>28659</v>
      </c>
    </row>
    <row r="7196" spans="1:11" x14ac:dyDescent="0.3">
      <c r="A7196" t="s">
        <v>28660</v>
      </c>
      <c r="B7196" t="s">
        <v>28661</v>
      </c>
      <c r="C7196" t="s">
        <v>20</v>
      </c>
      <c r="D7196" t="s">
        <v>28662</v>
      </c>
      <c r="E7196" t="s">
        <v>27392</v>
      </c>
      <c r="F7196" t="s">
        <v>16</v>
      </c>
      <c r="G7196" t="s">
        <v>24258</v>
      </c>
      <c r="H7196">
        <v>0</v>
      </c>
      <c r="I7196">
        <v>0</v>
      </c>
      <c r="J7196">
        <v>0</v>
      </c>
      <c r="K7196" t="s">
        <v>28663</v>
      </c>
    </row>
    <row r="7197" spans="1:11" x14ac:dyDescent="0.3">
      <c r="A7197" t="s">
        <v>28664</v>
      </c>
      <c r="B7197" t="s">
        <v>28665</v>
      </c>
      <c r="C7197" t="s">
        <v>20</v>
      </c>
      <c r="D7197" t="s">
        <v>28666</v>
      </c>
      <c r="E7197" t="s">
        <v>27392</v>
      </c>
      <c r="F7197" t="s">
        <v>2703</v>
      </c>
      <c r="G7197" t="s">
        <v>42</v>
      </c>
      <c r="H7197">
        <v>0</v>
      </c>
      <c r="I7197">
        <v>0</v>
      </c>
      <c r="J7197">
        <v>0</v>
      </c>
      <c r="K7197" t="s">
        <v>28667</v>
      </c>
    </row>
    <row r="7198" spans="1:11" x14ac:dyDescent="0.3">
      <c r="A7198" t="s">
        <v>28668</v>
      </c>
      <c r="B7198" t="s">
        <v>28669</v>
      </c>
      <c r="C7198" t="s">
        <v>20</v>
      </c>
      <c r="D7198" t="s">
        <v>28670</v>
      </c>
      <c r="E7198" t="s">
        <v>27392</v>
      </c>
      <c r="F7198" t="s">
        <v>16</v>
      </c>
      <c r="G7198" t="s">
        <v>5120</v>
      </c>
      <c r="H7198">
        <v>0</v>
      </c>
      <c r="I7198">
        <v>0</v>
      </c>
      <c r="J7198">
        <v>0</v>
      </c>
      <c r="K7198" t="s">
        <v>28671</v>
      </c>
    </row>
    <row r="7199" spans="1:11" x14ac:dyDescent="0.3">
      <c r="A7199" t="s">
        <v>28672</v>
      </c>
      <c r="C7199" t="s">
        <v>27</v>
      </c>
      <c r="D7199" t="s">
        <v>28673</v>
      </c>
      <c r="E7199" t="s">
        <v>1867</v>
      </c>
      <c r="F7199" t="s">
        <v>1467</v>
      </c>
      <c r="G7199" t="s">
        <v>42</v>
      </c>
      <c r="H7199">
        <v>0</v>
      </c>
      <c r="I7199">
        <v>0</v>
      </c>
      <c r="J7199">
        <v>0</v>
      </c>
      <c r="K7199" t="s">
        <v>28674</v>
      </c>
    </row>
    <row r="7200" spans="1:11" x14ac:dyDescent="0.3">
      <c r="A7200" t="s">
        <v>28675</v>
      </c>
      <c r="B7200" t="s">
        <v>28676</v>
      </c>
      <c r="C7200" t="s">
        <v>27</v>
      </c>
      <c r="D7200" t="s">
        <v>28677</v>
      </c>
      <c r="E7200" t="s">
        <v>1867</v>
      </c>
      <c r="F7200" t="s">
        <v>16</v>
      </c>
      <c r="G7200" t="s">
        <v>9186</v>
      </c>
      <c r="H7200">
        <v>0</v>
      </c>
      <c r="I7200">
        <v>0</v>
      </c>
      <c r="J7200">
        <v>0</v>
      </c>
      <c r="K7200" t="s">
        <v>28678</v>
      </c>
    </row>
    <row r="7201" spans="1:11" x14ac:dyDescent="0.3">
      <c r="A7201" t="s">
        <v>28679</v>
      </c>
      <c r="B7201" t="s">
        <v>28680</v>
      </c>
      <c r="C7201" t="s">
        <v>20</v>
      </c>
      <c r="D7201" t="s">
        <v>28681</v>
      </c>
      <c r="E7201" t="s">
        <v>27392</v>
      </c>
      <c r="F7201" t="s">
        <v>16</v>
      </c>
      <c r="G7201" t="s">
        <v>3489</v>
      </c>
      <c r="H7201">
        <v>0</v>
      </c>
      <c r="I7201">
        <v>0</v>
      </c>
      <c r="J7201">
        <v>0</v>
      </c>
      <c r="K7201" t="s">
        <v>28682</v>
      </c>
    </row>
    <row r="7202" spans="1:11" x14ac:dyDescent="0.3">
      <c r="A7202" t="s">
        <v>28683</v>
      </c>
      <c r="B7202" t="s">
        <v>28684</v>
      </c>
      <c r="C7202" t="s">
        <v>27</v>
      </c>
      <c r="D7202" t="s">
        <v>28685</v>
      </c>
      <c r="E7202" t="s">
        <v>1867</v>
      </c>
      <c r="F7202" t="s">
        <v>16</v>
      </c>
      <c r="G7202" t="s">
        <v>13213</v>
      </c>
      <c r="H7202">
        <v>0</v>
      </c>
      <c r="I7202">
        <v>0</v>
      </c>
      <c r="J7202">
        <v>0</v>
      </c>
      <c r="K7202" t="s">
        <v>28686</v>
      </c>
    </row>
    <row r="7203" spans="1:11" x14ac:dyDescent="0.3">
      <c r="A7203" t="s">
        <v>28687</v>
      </c>
      <c r="B7203" t="s">
        <v>28688</v>
      </c>
      <c r="C7203" t="s">
        <v>13</v>
      </c>
      <c r="D7203" t="s">
        <v>28689</v>
      </c>
      <c r="E7203" t="s">
        <v>23964</v>
      </c>
      <c r="F7203" t="s">
        <v>16</v>
      </c>
      <c r="G7203" t="s">
        <v>4960</v>
      </c>
      <c r="H7203">
        <v>0</v>
      </c>
      <c r="I7203">
        <v>0</v>
      </c>
      <c r="J7203">
        <v>0</v>
      </c>
      <c r="K7203" t="s">
        <v>28690</v>
      </c>
    </row>
    <row r="7204" spans="1:11" x14ac:dyDescent="0.3">
      <c r="A7204" t="s">
        <v>28691</v>
      </c>
      <c r="B7204" t="s">
        <v>28692</v>
      </c>
      <c r="C7204" t="s">
        <v>27</v>
      </c>
      <c r="D7204" t="s">
        <v>28693</v>
      </c>
      <c r="E7204" t="s">
        <v>29</v>
      </c>
      <c r="F7204" t="s">
        <v>16</v>
      </c>
      <c r="G7204" t="s">
        <v>2686</v>
      </c>
      <c r="H7204">
        <v>0</v>
      </c>
      <c r="I7204">
        <v>0</v>
      </c>
      <c r="J7204">
        <v>0</v>
      </c>
      <c r="K7204" t="s">
        <v>28694</v>
      </c>
    </row>
    <row r="7205" spans="1:11" x14ac:dyDescent="0.3">
      <c r="A7205" t="s">
        <v>28695</v>
      </c>
      <c r="B7205" t="s">
        <v>28696</v>
      </c>
      <c r="C7205" t="s">
        <v>13</v>
      </c>
      <c r="D7205" t="s">
        <v>28697</v>
      </c>
      <c r="E7205" t="s">
        <v>15</v>
      </c>
      <c r="F7205" t="s">
        <v>41</v>
      </c>
      <c r="G7205" t="s">
        <v>42</v>
      </c>
      <c r="H7205">
        <v>0</v>
      </c>
      <c r="I7205">
        <v>0</v>
      </c>
      <c r="J7205">
        <v>0</v>
      </c>
      <c r="K7205" t="s">
        <v>28698</v>
      </c>
    </row>
    <row r="7206" spans="1:11" x14ac:dyDescent="0.3">
      <c r="A7206" t="s">
        <v>28699</v>
      </c>
      <c r="B7206" t="s">
        <v>28700</v>
      </c>
      <c r="C7206" t="s">
        <v>20</v>
      </c>
      <c r="D7206" t="s">
        <v>28701</v>
      </c>
      <c r="E7206" t="s">
        <v>27392</v>
      </c>
      <c r="F7206" t="s">
        <v>6405</v>
      </c>
      <c r="G7206" t="s">
        <v>42</v>
      </c>
      <c r="H7206">
        <v>0</v>
      </c>
      <c r="I7206">
        <v>0</v>
      </c>
      <c r="J7206">
        <v>0</v>
      </c>
      <c r="K7206" t="s">
        <v>28702</v>
      </c>
    </row>
    <row r="7207" spans="1:11" x14ac:dyDescent="0.3">
      <c r="A7207" t="s">
        <v>28703</v>
      </c>
      <c r="B7207" t="s">
        <v>28704</v>
      </c>
      <c r="C7207" t="s">
        <v>27</v>
      </c>
      <c r="D7207" t="s">
        <v>28705</v>
      </c>
      <c r="E7207" t="s">
        <v>1867</v>
      </c>
      <c r="F7207" t="s">
        <v>15056</v>
      </c>
      <c r="G7207" t="s">
        <v>42</v>
      </c>
      <c r="H7207">
        <v>0</v>
      </c>
      <c r="I7207">
        <v>0</v>
      </c>
      <c r="J7207">
        <v>0</v>
      </c>
      <c r="K7207" t="s">
        <v>28706</v>
      </c>
    </row>
    <row r="7208" spans="1:11" x14ac:dyDescent="0.3">
      <c r="A7208" t="s">
        <v>28707</v>
      </c>
      <c r="B7208" t="s">
        <v>28708</v>
      </c>
      <c r="C7208" t="s">
        <v>13</v>
      </c>
      <c r="D7208" t="s">
        <v>28709</v>
      </c>
      <c r="E7208" t="s">
        <v>23964</v>
      </c>
      <c r="F7208" t="s">
        <v>28710</v>
      </c>
      <c r="G7208" t="s">
        <v>42</v>
      </c>
      <c r="H7208">
        <v>0</v>
      </c>
      <c r="I7208">
        <v>0</v>
      </c>
      <c r="J7208">
        <v>0</v>
      </c>
      <c r="K7208" t="s">
        <v>28711</v>
      </c>
    </row>
    <row r="7209" spans="1:11" x14ac:dyDescent="0.3">
      <c r="A7209" t="s">
        <v>28712</v>
      </c>
      <c r="C7209" t="s">
        <v>27</v>
      </c>
      <c r="D7209" t="s">
        <v>28713</v>
      </c>
      <c r="E7209" t="s">
        <v>1867</v>
      </c>
      <c r="F7209" t="s">
        <v>16</v>
      </c>
      <c r="G7209" t="s">
        <v>3262</v>
      </c>
      <c r="H7209">
        <v>0</v>
      </c>
      <c r="I7209">
        <v>0</v>
      </c>
      <c r="J7209">
        <v>0</v>
      </c>
      <c r="K7209" t="s">
        <v>28714</v>
      </c>
    </row>
    <row r="7210" spans="1:11" x14ac:dyDescent="0.3">
      <c r="A7210" t="s">
        <v>28715</v>
      </c>
      <c r="B7210" t="s">
        <v>28716</v>
      </c>
      <c r="C7210" t="s">
        <v>558</v>
      </c>
      <c r="D7210" t="s">
        <v>28717</v>
      </c>
      <c r="E7210" t="s">
        <v>895</v>
      </c>
      <c r="F7210" t="s">
        <v>16</v>
      </c>
      <c r="G7210" t="s">
        <v>8935</v>
      </c>
      <c r="H7210">
        <v>0</v>
      </c>
      <c r="I7210">
        <v>0</v>
      </c>
      <c r="J7210">
        <v>0</v>
      </c>
      <c r="K7210" t="s">
        <v>28718</v>
      </c>
    </row>
    <row r="7211" spans="1:11" x14ac:dyDescent="0.3">
      <c r="A7211" t="s">
        <v>28719</v>
      </c>
      <c r="B7211" t="s">
        <v>28720</v>
      </c>
      <c r="C7211" t="s">
        <v>20</v>
      </c>
      <c r="D7211" t="s">
        <v>28721</v>
      </c>
      <c r="E7211" t="s">
        <v>22</v>
      </c>
      <c r="F7211" t="s">
        <v>1247</v>
      </c>
      <c r="G7211" t="s">
        <v>42</v>
      </c>
      <c r="H7211">
        <v>0</v>
      </c>
      <c r="I7211">
        <v>0</v>
      </c>
      <c r="J7211">
        <v>0</v>
      </c>
      <c r="K7211" t="s">
        <v>28722</v>
      </c>
    </row>
    <row r="7212" spans="1:11" x14ac:dyDescent="0.3">
      <c r="A7212" t="s">
        <v>28723</v>
      </c>
      <c r="C7212" t="s">
        <v>27</v>
      </c>
      <c r="D7212" t="s">
        <v>28724</v>
      </c>
      <c r="E7212" t="s">
        <v>1867</v>
      </c>
      <c r="F7212" t="s">
        <v>397</v>
      </c>
      <c r="G7212" t="s">
        <v>4712</v>
      </c>
      <c r="H7212">
        <v>0</v>
      </c>
      <c r="I7212">
        <v>0</v>
      </c>
      <c r="J7212">
        <v>0</v>
      </c>
      <c r="K7212" t="s">
        <v>28725</v>
      </c>
    </row>
    <row r="7213" spans="1:11" x14ac:dyDescent="0.3">
      <c r="A7213" t="s">
        <v>28726</v>
      </c>
      <c r="B7213" t="s">
        <v>28727</v>
      </c>
      <c r="C7213" t="s">
        <v>27</v>
      </c>
      <c r="D7213" t="s">
        <v>28418</v>
      </c>
      <c r="E7213" t="s">
        <v>1867</v>
      </c>
      <c r="F7213" t="s">
        <v>2361</v>
      </c>
      <c r="G7213" t="s">
        <v>42</v>
      </c>
      <c r="H7213">
        <v>0</v>
      </c>
      <c r="I7213">
        <v>0</v>
      </c>
      <c r="J7213">
        <v>0</v>
      </c>
      <c r="K7213" t="s">
        <v>28728</v>
      </c>
    </row>
    <row r="7214" spans="1:11" x14ac:dyDescent="0.3">
      <c r="A7214" t="s">
        <v>28729</v>
      </c>
      <c r="B7214" t="s">
        <v>28730</v>
      </c>
      <c r="C7214" t="s">
        <v>27</v>
      </c>
      <c r="D7214" t="s">
        <v>28731</v>
      </c>
      <c r="E7214" t="s">
        <v>1867</v>
      </c>
      <c r="F7214" t="s">
        <v>4643</v>
      </c>
      <c r="G7214" t="s">
        <v>42</v>
      </c>
      <c r="H7214">
        <v>0</v>
      </c>
      <c r="I7214">
        <v>0</v>
      </c>
      <c r="J7214">
        <v>0</v>
      </c>
      <c r="K7214" t="s">
        <v>28732</v>
      </c>
    </row>
    <row r="7215" spans="1:11" x14ac:dyDescent="0.3">
      <c r="A7215" t="s">
        <v>28733</v>
      </c>
      <c r="B7215" t="s">
        <v>28734</v>
      </c>
      <c r="C7215" t="s">
        <v>20</v>
      </c>
      <c r="D7215" t="s">
        <v>28735</v>
      </c>
      <c r="E7215" t="s">
        <v>27392</v>
      </c>
      <c r="F7215" t="s">
        <v>1638</v>
      </c>
      <c r="G7215" t="s">
        <v>1162</v>
      </c>
      <c r="H7215">
        <v>0</v>
      </c>
      <c r="I7215">
        <v>0</v>
      </c>
      <c r="J7215">
        <v>0</v>
      </c>
      <c r="K7215" t="s">
        <v>28736</v>
      </c>
    </row>
    <row r="7216" spans="1:11" x14ac:dyDescent="0.3">
      <c r="A7216" t="s">
        <v>28737</v>
      </c>
      <c r="B7216" t="s">
        <v>28738</v>
      </c>
      <c r="C7216" t="s">
        <v>13</v>
      </c>
      <c r="D7216" t="s">
        <v>28739</v>
      </c>
      <c r="E7216" t="s">
        <v>23964</v>
      </c>
      <c r="F7216" t="s">
        <v>16</v>
      </c>
      <c r="G7216" t="s">
        <v>1477</v>
      </c>
      <c r="H7216">
        <v>0</v>
      </c>
      <c r="I7216">
        <v>0</v>
      </c>
      <c r="J7216">
        <v>0</v>
      </c>
      <c r="K7216" t="s">
        <v>28740</v>
      </c>
    </row>
    <row r="7217" spans="1:11" x14ac:dyDescent="0.3">
      <c r="A7217" t="s">
        <v>28741</v>
      </c>
      <c r="B7217" t="s">
        <v>28742</v>
      </c>
      <c r="C7217" t="s">
        <v>147</v>
      </c>
      <c r="D7217" t="s">
        <v>28743</v>
      </c>
      <c r="E7217" t="s">
        <v>4768</v>
      </c>
      <c r="F7217" t="s">
        <v>1947</v>
      </c>
      <c r="G7217" t="s">
        <v>42</v>
      </c>
      <c r="H7217">
        <v>0</v>
      </c>
      <c r="I7217">
        <v>0</v>
      </c>
      <c r="J7217">
        <v>0</v>
      </c>
      <c r="K7217" t="s">
        <v>28744</v>
      </c>
    </row>
    <row r="7218" spans="1:11" x14ac:dyDescent="0.3">
      <c r="A7218" t="s">
        <v>28745</v>
      </c>
      <c r="B7218" t="s">
        <v>28746</v>
      </c>
      <c r="C7218" t="s">
        <v>13</v>
      </c>
      <c r="D7218" t="s">
        <v>28747</v>
      </c>
      <c r="E7218" t="s">
        <v>23964</v>
      </c>
      <c r="F7218" t="s">
        <v>16</v>
      </c>
      <c r="G7218" t="s">
        <v>11481</v>
      </c>
      <c r="H7218">
        <v>0</v>
      </c>
      <c r="I7218">
        <v>0</v>
      </c>
      <c r="J7218">
        <v>0</v>
      </c>
      <c r="K7218" t="s">
        <v>28748</v>
      </c>
    </row>
    <row r="7219" spans="1:11" x14ac:dyDescent="0.3">
      <c r="A7219" t="s">
        <v>28749</v>
      </c>
      <c r="B7219" t="s">
        <v>28750</v>
      </c>
      <c r="C7219" t="s">
        <v>13</v>
      </c>
      <c r="D7219" t="s">
        <v>28751</v>
      </c>
      <c r="E7219" t="s">
        <v>23964</v>
      </c>
      <c r="F7219" t="s">
        <v>16</v>
      </c>
      <c r="G7219" t="s">
        <v>3413</v>
      </c>
      <c r="H7219">
        <v>0</v>
      </c>
      <c r="I7219">
        <v>0</v>
      </c>
      <c r="J7219">
        <v>0</v>
      </c>
      <c r="K7219" t="s">
        <v>28752</v>
      </c>
    </row>
    <row r="7220" spans="1:11" x14ac:dyDescent="0.3">
      <c r="A7220" t="s">
        <v>28753</v>
      </c>
      <c r="B7220" t="s">
        <v>28754</v>
      </c>
      <c r="C7220" t="s">
        <v>13</v>
      </c>
      <c r="D7220" t="s">
        <v>28755</v>
      </c>
      <c r="E7220" t="s">
        <v>23964</v>
      </c>
      <c r="F7220" t="s">
        <v>16</v>
      </c>
      <c r="G7220" t="s">
        <v>3430</v>
      </c>
      <c r="H7220">
        <v>0</v>
      </c>
      <c r="I7220">
        <v>0</v>
      </c>
      <c r="J7220">
        <v>0</v>
      </c>
      <c r="K7220" t="s">
        <v>28756</v>
      </c>
    </row>
    <row r="7221" spans="1:11" x14ac:dyDescent="0.3">
      <c r="A7221" t="s">
        <v>28757</v>
      </c>
      <c r="B7221" t="s">
        <v>28758</v>
      </c>
      <c r="C7221" t="s">
        <v>27</v>
      </c>
      <c r="D7221" t="s">
        <v>28759</v>
      </c>
      <c r="E7221" t="s">
        <v>1867</v>
      </c>
      <c r="F7221" t="s">
        <v>3484</v>
      </c>
      <c r="G7221" t="s">
        <v>42</v>
      </c>
      <c r="H7221">
        <v>0</v>
      </c>
      <c r="I7221">
        <v>0</v>
      </c>
      <c r="J7221">
        <v>0</v>
      </c>
      <c r="K7221" t="s">
        <v>28760</v>
      </c>
    </row>
    <row r="7222" spans="1:11" x14ac:dyDescent="0.3">
      <c r="A7222" t="s">
        <v>28761</v>
      </c>
      <c r="B7222" t="s">
        <v>28762</v>
      </c>
      <c r="C7222" t="s">
        <v>13</v>
      </c>
      <c r="D7222" t="s">
        <v>28763</v>
      </c>
      <c r="E7222" t="s">
        <v>23964</v>
      </c>
      <c r="F7222" t="s">
        <v>11456</v>
      </c>
      <c r="G7222" t="s">
        <v>499</v>
      </c>
      <c r="H7222">
        <v>0</v>
      </c>
      <c r="I7222">
        <v>0</v>
      </c>
      <c r="J7222">
        <v>0</v>
      </c>
      <c r="K7222" t="s">
        <v>28764</v>
      </c>
    </row>
    <row r="7223" spans="1:11" x14ac:dyDescent="0.3">
      <c r="A7223" t="s">
        <v>28765</v>
      </c>
      <c r="B7223" t="s">
        <v>28766</v>
      </c>
      <c r="C7223" t="s">
        <v>20</v>
      </c>
      <c r="D7223" t="s">
        <v>28767</v>
      </c>
      <c r="E7223" t="s">
        <v>27392</v>
      </c>
      <c r="F7223" t="s">
        <v>6622</v>
      </c>
      <c r="G7223" t="s">
        <v>42</v>
      </c>
      <c r="H7223">
        <v>0</v>
      </c>
      <c r="I7223">
        <v>0</v>
      </c>
      <c r="J7223">
        <v>0</v>
      </c>
      <c r="K7223" t="s">
        <v>28768</v>
      </c>
    </row>
    <row r="7224" spans="1:11" x14ac:dyDescent="0.3">
      <c r="A7224" t="s">
        <v>28769</v>
      </c>
      <c r="B7224" t="s">
        <v>28770</v>
      </c>
      <c r="C7224" t="s">
        <v>20</v>
      </c>
      <c r="D7224" t="s">
        <v>28771</v>
      </c>
      <c r="E7224" t="s">
        <v>27392</v>
      </c>
      <c r="F7224" t="s">
        <v>1793</v>
      </c>
      <c r="G7224" t="s">
        <v>42</v>
      </c>
      <c r="H7224">
        <v>0</v>
      </c>
      <c r="I7224">
        <v>0</v>
      </c>
      <c r="J7224">
        <v>0</v>
      </c>
      <c r="K7224" t="s">
        <v>28772</v>
      </c>
    </row>
    <row r="7225" spans="1:11" x14ac:dyDescent="0.3">
      <c r="A7225" t="s">
        <v>28773</v>
      </c>
      <c r="B7225" t="s">
        <v>28774</v>
      </c>
      <c r="C7225" t="s">
        <v>27</v>
      </c>
      <c r="D7225" t="s">
        <v>28775</v>
      </c>
      <c r="E7225" t="s">
        <v>1867</v>
      </c>
      <c r="F7225" t="s">
        <v>165</v>
      </c>
      <c r="G7225" t="s">
        <v>5838</v>
      </c>
      <c r="H7225">
        <v>0</v>
      </c>
      <c r="I7225">
        <v>0</v>
      </c>
      <c r="J7225">
        <v>0</v>
      </c>
      <c r="K7225" t="s">
        <v>28776</v>
      </c>
    </row>
    <row r="7226" spans="1:11" x14ac:dyDescent="0.3">
      <c r="A7226" t="s">
        <v>28777</v>
      </c>
      <c r="B7226" t="s">
        <v>28778</v>
      </c>
      <c r="C7226" t="s">
        <v>13</v>
      </c>
      <c r="D7226" t="s">
        <v>28779</v>
      </c>
      <c r="E7226" t="s">
        <v>23964</v>
      </c>
      <c r="F7226" t="s">
        <v>968</v>
      </c>
      <c r="G7226" t="s">
        <v>42</v>
      </c>
      <c r="H7226">
        <v>0</v>
      </c>
      <c r="I7226">
        <v>0</v>
      </c>
      <c r="J7226">
        <v>0</v>
      </c>
      <c r="K7226" t="s">
        <v>28780</v>
      </c>
    </row>
    <row r="7227" spans="1:11" x14ac:dyDescent="0.3">
      <c r="A7227" t="s">
        <v>28781</v>
      </c>
      <c r="B7227" t="s">
        <v>28782</v>
      </c>
      <c r="C7227" t="s">
        <v>27</v>
      </c>
      <c r="D7227" t="s">
        <v>28783</v>
      </c>
      <c r="E7227" t="s">
        <v>29</v>
      </c>
      <c r="F7227" t="s">
        <v>41</v>
      </c>
      <c r="G7227" t="s">
        <v>42</v>
      </c>
      <c r="H7227">
        <v>0</v>
      </c>
      <c r="I7227">
        <v>0</v>
      </c>
      <c r="J7227">
        <v>0</v>
      </c>
      <c r="K7227" t="s">
        <v>28784</v>
      </c>
    </row>
    <row r="7228" spans="1:11" x14ac:dyDescent="0.3">
      <c r="A7228" t="s">
        <v>28785</v>
      </c>
      <c r="C7228" t="s">
        <v>13</v>
      </c>
      <c r="D7228" t="s">
        <v>28786</v>
      </c>
      <c r="E7228" t="s">
        <v>23964</v>
      </c>
      <c r="F7228" t="s">
        <v>16</v>
      </c>
      <c r="G7228" t="s">
        <v>42</v>
      </c>
      <c r="H7228">
        <v>0</v>
      </c>
      <c r="I7228">
        <v>0</v>
      </c>
      <c r="J7228">
        <v>0</v>
      </c>
      <c r="K7228" t="s">
        <v>28787</v>
      </c>
    </row>
    <row r="7229" spans="1:11" x14ac:dyDescent="0.3">
      <c r="A7229" t="s">
        <v>28788</v>
      </c>
      <c r="B7229" t="s">
        <v>28789</v>
      </c>
      <c r="C7229" t="s">
        <v>13</v>
      </c>
      <c r="D7229" t="s">
        <v>28790</v>
      </c>
      <c r="E7229" t="s">
        <v>23964</v>
      </c>
      <c r="F7229" t="s">
        <v>16</v>
      </c>
      <c r="G7229" t="s">
        <v>11525</v>
      </c>
      <c r="H7229">
        <v>0</v>
      </c>
      <c r="I7229">
        <v>0</v>
      </c>
      <c r="J7229">
        <v>0</v>
      </c>
      <c r="K7229" t="s">
        <v>28791</v>
      </c>
    </row>
    <row r="7230" spans="1:11" x14ac:dyDescent="0.3">
      <c r="A7230" t="s">
        <v>28792</v>
      </c>
      <c r="B7230" t="s">
        <v>28793</v>
      </c>
      <c r="C7230" t="s">
        <v>13</v>
      </c>
      <c r="D7230" t="s">
        <v>28794</v>
      </c>
      <c r="E7230" t="s">
        <v>23964</v>
      </c>
      <c r="F7230" t="s">
        <v>16</v>
      </c>
      <c r="G7230" t="s">
        <v>18591</v>
      </c>
      <c r="H7230">
        <v>0</v>
      </c>
      <c r="I7230">
        <v>0</v>
      </c>
      <c r="J7230">
        <v>0</v>
      </c>
      <c r="K7230" t="s">
        <v>28795</v>
      </c>
    </row>
    <row r="7231" spans="1:11" x14ac:dyDescent="0.3">
      <c r="A7231" t="s">
        <v>28796</v>
      </c>
      <c r="B7231" t="s">
        <v>28797</v>
      </c>
      <c r="C7231" t="s">
        <v>13</v>
      </c>
      <c r="D7231" t="s">
        <v>28798</v>
      </c>
      <c r="E7231" t="s">
        <v>23964</v>
      </c>
      <c r="F7231" t="s">
        <v>28215</v>
      </c>
      <c r="G7231" t="s">
        <v>42</v>
      </c>
      <c r="H7231">
        <v>0</v>
      </c>
      <c r="I7231">
        <v>0</v>
      </c>
      <c r="J7231">
        <v>0</v>
      </c>
      <c r="K7231" t="s">
        <v>28799</v>
      </c>
    </row>
    <row r="7232" spans="1:11" x14ac:dyDescent="0.3">
      <c r="A7232" t="s">
        <v>28800</v>
      </c>
      <c r="B7232" t="s">
        <v>28801</v>
      </c>
      <c r="C7232" t="s">
        <v>13</v>
      </c>
      <c r="D7232" t="s">
        <v>28802</v>
      </c>
      <c r="E7232" t="s">
        <v>23964</v>
      </c>
      <c r="F7232" t="s">
        <v>4985</v>
      </c>
      <c r="G7232" t="s">
        <v>42</v>
      </c>
      <c r="H7232">
        <v>0</v>
      </c>
      <c r="I7232">
        <v>0</v>
      </c>
      <c r="J7232">
        <v>0</v>
      </c>
      <c r="K7232" t="s">
        <v>28803</v>
      </c>
    </row>
    <row r="7233" spans="1:11" x14ac:dyDescent="0.3">
      <c r="A7233" t="s">
        <v>28804</v>
      </c>
      <c r="B7233" t="s">
        <v>28805</v>
      </c>
      <c r="C7233" t="s">
        <v>27</v>
      </c>
      <c r="D7233" t="s">
        <v>28806</v>
      </c>
      <c r="E7233" t="s">
        <v>1867</v>
      </c>
      <c r="F7233" t="s">
        <v>607</v>
      </c>
      <c r="G7233" t="s">
        <v>42</v>
      </c>
      <c r="H7233">
        <v>0</v>
      </c>
      <c r="I7233">
        <v>0</v>
      </c>
      <c r="J7233">
        <v>0</v>
      </c>
      <c r="K7233" t="s">
        <v>28807</v>
      </c>
    </row>
    <row r="7234" spans="1:11" x14ac:dyDescent="0.3">
      <c r="A7234" t="s">
        <v>28808</v>
      </c>
      <c r="B7234" t="s">
        <v>28809</v>
      </c>
      <c r="C7234" t="s">
        <v>27</v>
      </c>
      <c r="D7234" t="s">
        <v>28810</v>
      </c>
      <c r="E7234" t="s">
        <v>1867</v>
      </c>
      <c r="F7234" t="s">
        <v>7645</v>
      </c>
      <c r="G7234" t="s">
        <v>42</v>
      </c>
      <c r="H7234">
        <v>0</v>
      </c>
      <c r="I7234">
        <v>0</v>
      </c>
      <c r="J7234">
        <v>0</v>
      </c>
      <c r="K7234" t="s">
        <v>28811</v>
      </c>
    </row>
    <row r="7235" spans="1:11" x14ac:dyDescent="0.3">
      <c r="A7235" t="s">
        <v>28812</v>
      </c>
      <c r="B7235" t="s">
        <v>28813</v>
      </c>
      <c r="C7235" t="s">
        <v>27</v>
      </c>
      <c r="D7235" t="s">
        <v>28814</v>
      </c>
      <c r="E7235" t="s">
        <v>1867</v>
      </c>
      <c r="F7235" t="s">
        <v>5976</v>
      </c>
      <c r="G7235" t="s">
        <v>42</v>
      </c>
      <c r="H7235">
        <v>0</v>
      </c>
      <c r="I7235">
        <v>0</v>
      </c>
      <c r="J7235">
        <v>0</v>
      </c>
      <c r="K7235" t="s">
        <v>28815</v>
      </c>
    </row>
    <row r="7236" spans="1:11" x14ac:dyDescent="0.3">
      <c r="A7236" t="s">
        <v>28816</v>
      </c>
      <c r="B7236" t="s">
        <v>28817</v>
      </c>
      <c r="C7236" t="s">
        <v>27</v>
      </c>
      <c r="D7236" t="s">
        <v>28818</v>
      </c>
      <c r="E7236" t="s">
        <v>29</v>
      </c>
      <c r="F7236" t="s">
        <v>41</v>
      </c>
      <c r="G7236" t="s">
        <v>42</v>
      </c>
      <c r="H7236">
        <v>0</v>
      </c>
      <c r="I7236">
        <v>0</v>
      </c>
      <c r="J7236">
        <v>0</v>
      </c>
      <c r="K7236" t="s">
        <v>28819</v>
      </c>
    </row>
    <row r="7237" spans="1:11" x14ac:dyDescent="0.3">
      <c r="A7237" t="s">
        <v>28820</v>
      </c>
      <c r="B7237" t="s">
        <v>28821</v>
      </c>
      <c r="C7237" t="s">
        <v>27</v>
      </c>
      <c r="D7237" t="s">
        <v>28822</v>
      </c>
      <c r="E7237" t="s">
        <v>1867</v>
      </c>
      <c r="F7237" t="s">
        <v>3872</v>
      </c>
      <c r="G7237" t="s">
        <v>42</v>
      </c>
      <c r="H7237">
        <v>0</v>
      </c>
      <c r="I7237">
        <v>0</v>
      </c>
      <c r="J7237">
        <v>0</v>
      </c>
      <c r="K7237" t="s">
        <v>28823</v>
      </c>
    </row>
    <row r="7238" spans="1:11" x14ac:dyDescent="0.3">
      <c r="A7238" t="s">
        <v>28824</v>
      </c>
      <c r="B7238" t="s">
        <v>28825</v>
      </c>
      <c r="C7238" t="s">
        <v>13</v>
      </c>
      <c r="D7238" t="s">
        <v>28826</v>
      </c>
      <c r="E7238" t="s">
        <v>23964</v>
      </c>
      <c r="F7238" t="s">
        <v>707</v>
      </c>
      <c r="G7238" t="s">
        <v>42</v>
      </c>
      <c r="H7238">
        <v>0</v>
      </c>
      <c r="I7238">
        <v>0</v>
      </c>
      <c r="J7238">
        <v>0</v>
      </c>
      <c r="K7238" t="s">
        <v>28827</v>
      </c>
    </row>
    <row r="7239" spans="1:11" x14ac:dyDescent="0.3">
      <c r="A7239" t="s">
        <v>28828</v>
      </c>
      <c r="B7239" t="s">
        <v>28829</v>
      </c>
      <c r="C7239" t="s">
        <v>27</v>
      </c>
      <c r="D7239" t="s">
        <v>28830</v>
      </c>
      <c r="E7239" t="s">
        <v>1867</v>
      </c>
      <c r="F7239" t="s">
        <v>3066</v>
      </c>
      <c r="G7239" t="s">
        <v>42</v>
      </c>
      <c r="H7239">
        <v>0</v>
      </c>
      <c r="I7239">
        <v>0</v>
      </c>
      <c r="J7239">
        <v>0</v>
      </c>
      <c r="K7239" t="s">
        <v>28831</v>
      </c>
    </row>
    <row r="7240" spans="1:11" x14ac:dyDescent="0.3">
      <c r="A7240" t="s">
        <v>28832</v>
      </c>
      <c r="B7240" t="s">
        <v>28833</v>
      </c>
      <c r="C7240" t="s">
        <v>27</v>
      </c>
      <c r="D7240" t="s">
        <v>28834</v>
      </c>
      <c r="E7240" t="s">
        <v>1867</v>
      </c>
      <c r="F7240" t="s">
        <v>11585</v>
      </c>
      <c r="G7240" t="s">
        <v>269</v>
      </c>
      <c r="H7240">
        <v>0</v>
      </c>
      <c r="I7240">
        <v>0</v>
      </c>
      <c r="J7240">
        <v>0</v>
      </c>
      <c r="K7240" t="s">
        <v>28835</v>
      </c>
    </row>
    <row r="7241" spans="1:11" x14ac:dyDescent="0.3">
      <c r="A7241" t="s">
        <v>28836</v>
      </c>
      <c r="B7241" t="s">
        <v>28837</v>
      </c>
      <c r="C7241" t="s">
        <v>27</v>
      </c>
      <c r="D7241" t="s">
        <v>28838</v>
      </c>
      <c r="E7241" t="s">
        <v>1867</v>
      </c>
      <c r="F7241" t="s">
        <v>755</v>
      </c>
      <c r="G7241" t="s">
        <v>42</v>
      </c>
      <c r="H7241">
        <v>0</v>
      </c>
      <c r="I7241">
        <v>0</v>
      </c>
      <c r="J7241">
        <v>0</v>
      </c>
      <c r="K7241" t="s">
        <v>28839</v>
      </c>
    </row>
    <row r="7242" spans="1:11" x14ac:dyDescent="0.3">
      <c r="A7242" t="s">
        <v>28840</v>
      </c>
      <c r="B7242" t="s">
        <v>28841</v>
      </c>
      <c r="C7242" t="s">
        <v>27</v>
      </c>
      <c r="D7242" t="s">
        <v>28842</v>
      </c>
      <c r="E7242" t="s">
        <v>1867</v>
      </c>
      <c r="F7242" t="s">
        <v>13955</v>
      </c>
      <c r="G7242" t="s">
        <v>42</v>
      </c>
      <c r="H7242">
        <v>0</v>
      </c>
      <c r="I7242">
        <v>0</v>
      </c>
      <c r="J7242">
        <v>0</v>
      </c>
      <c r="K7242" t="s">
        <v>28843</v>
      </c>
    </row>
    <row r="7243" spans="1:11" x14ac:dyDescent="0.3">
      <c r="A7243" t="s">
        <v>28844</v>
      </c>
      <c r="B7243" t="s">
        <v>28845</v>
      </c>
      <c r="C7243" t="s">
        <v>13</v>
      </c>
      <c r="D7243" t="s">
        <v>28846</v>
      </c>
      <c r="E7243" t="s">
        <v>23964</v>
      </c>
      <c r="F7243" t="s">
        <v>11311</v>
      </c>
      <c r="G7243" t="s">
        <v>42</v>
      </c>
      <c r="H7243">
        <v>0</v>
      </c>
      <c r="I7243">
        <v>0</v>
      </c>
      <c r="J7243">
        <v>0</v>
      </c>
      <c r="K7243" t="s">
        <v>28847</v>
      </c>
    </row>
    <row r="7244" spans="1:11" x14ac:dyDescent="0.3">
      <c r="A7244" t="s">
        <v>28848</v>
      </c>
      <c r="B7244" t="s">
        <v>28849</v>
      </c>
      <c r="C7244" t="s">
        <v>27</v>
      </c>
      <c r="D7244" t="s">
        <v>28850</v>
      </c>
      <c r="E7244" t="s">
        <v>1867</v>
      </c>
      <c r="F7244" t="s">
        <v>16</v>
      </c>
      <c r="G7244" t="s">
        <v>529</v>
      </c>
      <c r="H7244">
        <v>0</v>
      </c>
      <c r="I7244">
        <v>0</v>
      </c>
      <c r="J7244">
        <v>0</v>
      </c>
      <c r="K7244" t="s">
        <v>28851</v>
      </c>
    </row>
    <row r="7245" spans="1:11" x14ac:dyDescent="0.3">
      <c r="A7245" t="s">
        <v>28852</v>
      </c>
      <c r="B7245" t="s">
        <v>28853</v>
      </c>
      <c r="C7245" t="s">
        <v>466</v>
      </c>
      <c r="D7245" t="s">
        <v>28854</v>
      </c>
      <c r="E7245" t="s">
        <v>26488</v>
      </c>
      <c r="F7245" t="s">
        <v>16</v>
      </c>
      <c r="G7245" t="s">
        <v>6920</v>
      </c>
      <c r="H7245">
        <v>0</v>
      </c>
      <c r="I7245">
        <v>0</v>
      </c>
      <c r="J7245">
        <v>0</v>
      </c>
      <c r="K7245" t="s">
        <v>28855</v>
      </c>
    </row>
    <row r="7246" spans="1:11" x14ac:dyDescent="0.3">
      <c r="A7246" t="s">
        <v>28856</v>
      </c>
      <c r="C7246" t="s">
        <v>20</v>
      </c>
      <c r="D7246" t="s">
        <v>28857</v>
      </c>
      <c r="E7246" t="s">
        <v>22</v>
      </c>
      <c r="F7246" t="s">
        <v>7017</v>
      </c>
      <c r="G7246" t="s">
        <v>42</v>
      </c>
      <c r="H7246">
        <v>0</v>
      </c>
      <c r="I7246">
        <v>0</v>
      </c>
      <c r="J7246">
        <v>0</v>
      </c>
      <c r="K7246" t="s">
        <v>28858</v>
      </c>
    </row>
    <row r="7247" spans="1:11" x14ac:dyDescent="0.3">
      <c r="A7247" t="s">
        <v>28859</v>
      </c>
      <c r="B7247" t="s">
        <v>28860</v>
      </c>
      <c r="C7247" t="s">
        <v>466</v>
      </c>
      <c r="D7247" t="s">
        <v>28861</v>
      </c>
      <c r="E7247" t="s">
        <v>26488</v>
      </c>
      <c r="F7247" t="s">
        <v>16</v>
      </c>
      <c r="G7247" t="s">
        <v>13739</v>
      </c>
      <c r="H7247">
        <v>0</v>
      </c>
      <c r="I7247">
        <v>0</v>
      </c>
      <c r="J7247">
        <v>0</v>
      </c>
      <c r="K7247" t="s">
        <v>28862</v>
      </c>
    </row>
    <row r="7248" spans="1:11" x14ac:dyDescent="0.3">
      <c r="A7248" t="s">
        <v>28863</v>
      </c>
      <c r="B7248" t="s">
        <v>28864</v>
      </c>
      <c r="C7248" t="s">
        <v>147</v>
      </c>
      <c r="D7248" t="s">
        <v>28865</v>
      </c>
      <c r="E7248" t="s">
        <v>149</v>
      </c>
      <c r="F7248" t="s">
        <v>9182</v>
      </c>
      <c r="G7248" t="s">
        <v>42</v>
      </c>
      <c r="H7248">
        <v>0</v>
      </c>
      <c r="I7248">
        <v>0</v>
      </c>
      <c r="J7248">
        <v>0</v>
      </c>
      <c r="K7248" t="s">
        <v>28866</v>
      </c>
    </row>
    <row r="7249" spans="1:11" x14ac:dyDescent="0.3">
      <c r="A7249" t="s">
        <v>28867</v>
      </c>
      <c r="B7249" t="s">
        <v>28868</v>
      </c>
      <c r="C7249" t="s">
        <v>147</v>
      </c>
      <c r="D7249" t="s">
        <v>28869</v>
      </c>
      <c r="E7249" t="s">
        <v>149</v>
      </c>
      <c r="F7249" t="s">
        <v>1793</v>
      </c>
      <c r="G7249" t="s">
        <v>42</v>
      </c>
      <c r="H7249">
        <v>0</v>
      </c>
      <c r="I7249">
        <v>0</v>
      </c>
      <c r="J7249">
        <v>0</v>
      </c>
      <c r="K7249" t="s">
        <v>28870</v>
      </c>
    </row>
    <row r="7250" spans="1:11" x14ac:dyDescent="0.3">
      <c r="A7250" t="s">
        <v>28871</v>
      </c>
      <c r="B7250" t="s">
        <v>28872</v>
      </c>
      <c r="C7250" t="s">
        <v>147</v>
      </c>
      <c r="D7250" t="s">
        <v>28873</v>
      </c>
      <c r="E7250" t="s">
        <v>149</v>
      </c>
      <c r="F7250" t="s">
        <v>1324</v>
      </c>
      <c r="G7250" t="s">
        <v>42</v>
      </c>
      <c r="H7250">
        <v>0</v>
      </c>
      <c r="I7250">
        <v>0</v>
      </c>
      <c r="J7250">
        <v>0</v>
      </c>
      <c r="K7250" t="s">
        <v>28874</v>
      </c>
    </row>
    <row r="7251" spans="1:11" x14ac:dyDescent="0.3">
      <c r="A7251" t="s">
        <v>28875</v>
      </c>
      <c r="B7251" t="s">
        <v>28876</v>
      </c>
      <c r="C7251" t="s">
        <v>27</v>
      </c>
      <c r="E7251" t="s">
        <v>1867</v>
      </c>
      <c r="F7251" t="s">
        <v>1527</v>
      </c>
      <c r="G7251" t="s">
        <v>4866</v>
      </c>
      <c r="H7251">
        <v>0</v>
      </c>
      <c r="I7251">
        <v>0</v>
      </c>
      <c r="J7251">
        <v>0</v>
      </c>
      <c r="K7251" t="s">
        <v>28877</v>
      </c>
    </row>
    <row r="7252" spans="1:11" x14ac:dyDescent="0.3">
      <c r="A7252" t="s">
        <v>28878</v>
      </c>
      <c r="B7252" t="s">
        <v>28879</v>
      </c>
      <c r="C7252" t="s">
        <v>27</v>
      </c>
      <c r="D7252" t="s">
        <v>28880</v>
      </c>
      <c r="E7252" t="s">
        <v>1867</v>
      </c>
      <c r="F7252" t="s">
        <v>16</v>
      </c>
      <c r="G7252" t="s">
        <v>13237</v>
      </c>
      <c r="H7252">
        <v>0</v>
      </c>
      <c r="I7252">
        <v>0</v>
      </c>
      <c r="J7252">
        <v>0</v>
      </c>
      <c r="K7252" t="s">
        <v>28881</v>
      </c>
    </row>
    <row r="7253" spans="1:11" x14ac:dyDescent="0.3">
      <c r="A7253" t="s">
        <v>28882</v>
      </c>
      <c r="B7253" t="s">
        <v>28883</v>
      </c>
      <c r="C7253" t="s">
        <v>13</v>
      </c>
      <c r="D7253" t="s">
        <v>28884</v>
      </c>
      <c r="E7253" t="s">
        <v>23964</v>
      </c>
      <c r="F7253" t="s">
        <v>10547</v>
      </c>
      <c r="G7253" t="s">
        <v>42</v>
      </c>
      <c r="H7253">
        <v>0</v>
      </c>
      <c r="I7253">
        <v>0</v>
      </c>
      <c r="J7253">
        <v>0</v>
      </c>
      <c r="K7253" t="s">
        <v>28885</v>
      </c>
    </row>
    <row r="7254" spans="1:11" x14ac:dyDescent="0.3">
      <c r="A7254" t="s">
        <v>28886</v>
      </c>
      <c r="B7254" t="s">
        <v>28887</v>
      </c>
      <c r="C7254" t="s">
        <v>13</v>
      </c>
      <c r="D7254" t="s">
        <v>28888</v>
      </c>
      <c r="E7254" t="s">
        <v>23964</v>
      </c>
      <c r="F7254" t="s">
        <v>1634</v>
      </c>
      <c r="G7254" t="s">
        <v>42</v>
      </c>
      <c r="H7254">
        <v>0</v>
      </c>
      <c r="I7254">
        <v>0</v>
      </c>
      <c r="J7254">
        <v>0</v>
      </c>
      <c r="K7254" t="s">
        <v>28889</v>
      </c>
    </row>
    <row r="7255" spans="1:11" x14ac:dyDescent="0.3">
      <c r="A7255" t="s">
        <v>28890</v>
      </c>
      <c r="C7255" t="s">
        <v>27</v>
      </c>
      <c r="D7255" t="s">
        <v>28891</v>
      </c>
      <c r="E7255" t="s">
        <v>1867</v>
      </c>
      <c r="F7255" t="s">
        <v>3412</v>
      </c>
      <c r="G7255" t="s">
        <v>42</v>
      </c>
      <c r="H7255">
        <v>0</v>
      </c>
      <c r="I7255">
        <v>0</v>
      </c>
      <c r="J7255">
        <v>0</v>
      </c>
      <c r="K7255" t="s">
        <v>28892</v>
      </c>
    </row>
    <row r="7256" spans="1:11" x14ac:dyDescent="0.3">
      <c r="A7256" t="s">
        <v>28893</v>
      </c>
      <c r="B7256" t="s">
        <v>28894</v>
      </c>
      <c r="C7256" t="s">
        <v>20</v>
      </c>
      <c r="D7256" t="s">
        <v>28895</v>
      </c>
      <c r="E7256" t="s">
        <v>22</v>
      </c>
      <c r="F7256" t="s">
        <v>10179</v>
      </c>
      <c r="G7256" t="s">
        <v>42</v>
      </c>
      <c r="H7256">
        <v>0</v>
      </c>
      <c r="I7256">
        <v>0</v>
      </c>
      <c r="J7256">
        <v>0</v>
      </c>
      <c r="K7256" t="s">
        <v>28896</v>
      </c>
    </row>
    <row r="7257" spans="1:11" x14ac:dyDescent="0.3">
      <c r="A7257" t="s">
        <v>28897</v>
      </c>
      <c r="C7257" t="s">
        <v>27</v>
      </c>
      <c r="D7257" t="s">
        <v>28898</v>
      </c>
      <c r="E7257" t="s">
        <v>1867</v>
      </c>
      <c r="F7257" t="s">
        <v>16</v>
      </c>
      <c r="G7257" t="s">
        <v>4933</v>
      </c>
      <c r="H7257">
        <v>0</v>
      </c>
      <c r="I7257">
        <v>0</v>
      </c>
      <c r="J7257">
        <v>0</v>
      </c>
      <c r="K7257" t="s">
        <v>28899</v>
      </c>
    </row>
    <row r="7258" spans="1:11" x14ac:dyDescent="0.3">
      <c r="A7258" t="s">
        <v>28900</v>
      </c>
      <c r="B7258" t="s">
        <v>28901</v>
      </c>
      <c r="C7258" t="s">
        <v>27</v>
      </c>
      <c r="D7258" t="s">
        <v>28902</v>
      </c>
      <c r="E7258" t="s">
        <v>1867</v>
      </c>
      <c r="F7258" t="s">
        <v>6496</v>
      </c>
      <c r="G7258" t="s">
        <v>42</v>
      </c>
      <c r="H7258">
        <v>0</v>
      </c>
      <c r="I7258">
        <v>0</v>
      </c>
      <c r="J7258">
        <v>0</v>
      </c>
      <c r="K7258" t="s">
        <v>28903</v>
      </c>
    </row>
    <row r="7259" spans="1:11" x14ac:dyDescent="0.3">
      <c r="A7259" t="s">
        <v>28904</v>
      </c>
      <c r="B7259" t="s">
        <v>28905</v>
      </c>
      <c r="C7259" t="s">
        <v>558</v>
      </c>
      <c r="D7259" t="s">
        <v>28906</v>
      </c>
      <c r="E7259" t="s">
        <v>1472</v>
      </c>
      <c r="F7259" t="s">
        <v>16</v>
      </c>
      <c r="G7259" t="s">
        <v>23</v>
      </c>
      <c r="H7259">
        <v>0</v>
      </c>
      <c r="I7259">
        <v>0</v>
      </c>
      <c r="J7259">
        <v>0</v>
      </c>
      <c r="K7259" t="s">
        <v>28907</v>
      </c>
    </row>
    <row r="7260" spans="1:11" x14ac:dyDescent="0.3">
      <c r="A7260" t="s">
        <v>28908</v>
      </c>
      <c r="B7260" t="s">
        <v>23565</v>
      </c>
      <c r="C7260" t="s">
        <v>20</v>
      </c>
      <c r="D7260" t="s">
        <v>28909</v>
      </c>
      <c r="E7260" t="s">
        <v>27392</v>
      </c>
      <c r="F7260" t="s">
        <v>1467</v>
      </c>
      <c r="G7260" t="s">
        <v>42</v>
      </c>
      <c r="H7260">
        <v>0</v>
      </c>
      <c r="I7260">
        <v>0</v>
      </c>
      <c r="J7260">
        <v>0</v>
      </c>
      <c r="K7260" t="s">
        <v>28910</v>
      </c>
    </row>
    <row r="7261" spans="1:11" x14ac:dyDescent="0.3">
      <c r="A7261" t="s">
        <v>28911</v>
      </c>
      <c r="B7261" t="s">
        <v>28912</v>
      </c>
      <c r="C7261" t="s">
        <v>13</v>
      </c>
      <c r="D7261" t="s">
        <v>28913</v>
      </c>
      <c r="E7261" t="s">
        <v>23964</v>
      </c>
      <c r="F7261" t="s">
        <v>16</v>
      </c>
      <c r="G7261" t="s">
        <v>5569</v>
      </c>
      <c r="H7261">
        <v>0</v>
      </c>
      <c r="I7261">
        <v>0</v>
      </c>
      <c r="J7261">
        <v>0</v>
      </c>
      <c r="K7261" t="s">
        <v>28914</v>
      </c>
    </row>
    <row r="7262" spans="1:11" x14ac:dyDescent="0.3">
      <c r="A7262" t="s">
        <v>28915</v>
      </c>
      <c r="B7262" t="s">
        <v>28916</v>
      </c>
      <c r="C7262" t="s">
        <v>27</v>
      </c>
      <c r="D7262" t="s">
        <v>28917</v>
      </c>
      <c r="E7262" t="s">
        <v>1867</v>
      </c>
      <c r="F7262" t="s">
        <v>11292</v>
      </c>
      <c r="G7262" t="s">
        <v>13237</v>
      </c>
      <c r="H7262">
        <v>0</v>
      </c>
      <c r="I7262">
        <v>0</v>
      </c>
      <c r="J7262">
        <v>0</v>
      </c>
      <c r="K7262" t="s">
        <v>28918</v>
      </c>
    </row>
    <row r="7263" spans="1:11" x14ac:dyDescent="0.3">
      <c r="A7263" t="s">
        <v>28919</v>
      </c>
      <c r="B7263" t="s">
        <v>28920</v>
      </c>
      <c r="C7263" t="s">
        <v>558</v>
      </c>
      <c r="D7263" t="s">
        <v>28921</v>
      </c>
      <c r="E7263" t="s">
        <v>1122</v>
      </c>
      <c r="F7263" t="s">
        <v>28215</v>
      </c>
      <c r="G7263" t="s">
        <v>42</v>
      </c>
      <c r="H7263">
        <v>0</v>
      </c>
      <c r="I7263">
        <v>0</v>
      </c>
      <c r="J7263">
        <v>0</v>
      </c>
      <c r="K7263" t="s">
        <v>28922</v>
      </c>
    </row>
    <row r="7264" spans="1:11" x14ac:dyDescent="0.3">
      <c r="A7264" t="s">
        <v>28923</v>
      </c>
      <c r="C7264" t="s">
        <v>558</v>
      </c>
      <c r="D7264" t="s">
        <v>28924</v>
      </c>
      <c r="E7264" t="s">
        <v>1472</v>
      </c>
      <c r="F7264" t="s">
        <v>16</v>
      </c>
      <c r="G7264" t="s">
        <v>1701</v>
      </c>
      <c r="H7264">
        <v>0</v>
      </c>
      <c r="I7264">
        <v>0</v>
      </c>
      <c r="J7264">
        <v>0</v>
      </c>
      <c r="K7264" t="s">
        <v>28925</v>
      </c>
    </row>
    <row r="7265" spans="1:11" x14ac:dyDescent="0.3">
      <c r="A7265" t="s">
        <v>28926</v>
      </c>
      <c r="B7265" t="s">
        <v>28927</v>
      </c>
      <c r="C7265" t="s">
        <v>20</v>
      </c>
      <c r="D7265" t="s">
        <v>28928</v>
      </c>
      <c r="E7265" t="s">
        <v>22</v>
      </c>
      <c r="F7265" t="s">
        <v>845</v>
      </c>
      <c r="G7265" t="s">
        <v>42</v>
      </c>
      <c r="H7265">
        <v>0</v>
      </c>
      <c r="I7265">
        <v>0</v>
      </c>
      <c r="J7265">
        <v>0</v>
      </c>
      <c r="K7265" t="s">
        <v>28929</v>
      </c>
    </row>
    <row r="7266" spans="1:11" x14ac:dyDescent="0.3">
      <c r="A7266" t="s">
        <v>28930</v>
      </c>
      <c r="B7266" t="s">
        <v>28931</v>
      </c>
      <c r="C7266" t="s">
        <v>27</v>
      </c>
      <c r="D7266" t="s">
        <v>28932</v>
      </c>
      <c r="E7266" t="s">
        <v>1867</v>
      </c>
      <c r="F7266" t="s">
        <v>3555</v>
      </c>
      <c r="G7266" t="s">
        <v>42</v>
      </c>
      <c r="H7266">
        <v>0</v>
      </c>
      <c r="I7266">
        <v>0</v>
      </c>
      <c r="J7266">
        <v>0</v>
      </c>
      <c r="K7266" t="s">
        <v>28933</v>
      </c>
    </row>
    <row r="7267" spans="1:11" x14ac:dyDescent="0.3">
      <c r="A7267" t="s">
        <v>28934</v>
      </c>
      <c r="B7267" t="s">
        <v>28935</v>
      </c>
      <c r="C7267" t="s">
        <v>20</v>
      </c>
      <c r="D7267" t="s">
        <v>28936</v>
      </c>
      <c r="E7267" t="s">
        <v>27392</v>
      </c>
      <c r="F7267" t="s">
        <v>1148</v>
      </c>
      <c r="G7267" t="s">
        <v>28937</v>
      </c>
      <c r="H7267">
        <v>0</v>
      </c>
      <c r="I7267">
        <v>0</v>
      </c>
      <c r="J7267">
        <v>0</v>
      </c>
      <c r="K7267" t="s">
        <v>28938</v>
      </c>
    </row>
    <row r="7268" spans="1:11" x14ac:dyDescent="0.3">
      <c r="A7268" t="s">
        <v>28939</v>
      </c>
      <c r="B7268" t="s">
        <v>28940</v>
      </c>
      <c r="C7268" t="s">
        <v>13</v>
      </c>
      <c r="D7268" t="s">
        <v>28941</v>
      </c>
      <c r="E7268" t="s">
        <v>23964</v>
      </c>
      <c r="F7268" t="s">
        <v>16</v>
      </c>
      <c r="G7268" t="s">
        <v>18591</v>
      </c>
      <c r="H7268">
        <v>0</v>
      </c>
      <c r="I7268">
        <v>0</v>
      </c>
      <c r="J7268">
        <v>0</v>
      </c>
      <c r="K7268" t="s">
        <v>28942</v>
      </c>
    </row>
    <row r="7269" spans="1:11" x14ac:dyDescent="0.3">
      <c r="A7269" t="s">
        <v>28943</v>
      </c>
      <c r="B7269" t="s">
        <v>28944</v>
      </c>
      <c r="C7269" t="s">
        <v>13</v>
      </c>
      <c r="D7269" t="s">
        <v>28945</v>
      </c>
      <c r="E7269" t="s">
        <v>23964</v>
      </c>
      <c r="F7269" t="s">
        <v>12900</v>
      </c>
      <c r="G7269" t="s">
        <v>25517</v>
      </c>
      <c r="H7269">
        <v>0</v>
      </c>
      <c r="I7269">
        <v>0</v>
      </c>
      <c r="J7269">
        <v>0</v>
      </c>
      <c r="K7269" t="s">
        <v>28946</v>
      </c>
    </row>
    <row r="7270" spans="1:11" x14ac:dyDescent="0.3">
      <c r="A7270" t="s">
        <v>28947</v>
      </c>
      <c r="B7270" t="s">
        <v>28948</v>
      </c>
      <c r="C7270" t="s">
        <v>13</v>
      </c>
      <c r="D7270" t="s">
        <v>28949</v>
      </c>
      <c r="E7270" t="s">
        <v>23964</v>
      </c>
      <c r="F7270" t="s">
        <v>1918</v>
      </c>
      <c r="G7270" t="s">
        <v>42</v>
      </c>
      <c r="H7270">
        <v>0</v>
      </c>
      <c r="I7270">
        <v>0</v>
      </c>
      <c r="J7270">
        <v>0</v>
      </c>
      <c r="K7270" t="s">
        <v>28950</v>
      </c>
    </row>
    <row r="7271" spans="1:11" x14ac:dyDescent="0.3">
      <c r="A7271" t="s">
        <v>28951</v>
      </c>
      <c r="B7271" t="s">
        <v>28952</v>
      </c>
      <c r="C7271" t="s">
        <v>20</v>
      </c>
      <c r="D7271" t="s">
        <v>28953</v>
      </c>
      <c r="E7271" t="s">
        <v>27392</v>
      </c>
      <c r="F7271" t="s">
        <v>16</v>
      </c>
      <c r="G7271" t="s">
        <v>5815</v>
      </c>
      <c r="H7271">
        <v>0</v>
      </c>
      <c r="I7271">
        <v>0</v>
      </c>
      <c r="J7271">
        <v>0</v>
      </c>
      <c r="K7271" t="s">
        <v>28954</v>
      </c>
    </row>
    <row r="7272" spans="1:11" x14ac:dyDescent="0.3">
      <c r="A7272" t="s">
        <v>28955</v>
      </c>
      <c r="B7272" t="s">
        <v>28956</v>
      </c>
      <c r="C7272" t="s">
        <v>13</v>
      </c>
      <c r="D7272" t="s">
        <v>28957</v>
      </c>
      <c r="E7272" t="s">
        <v>23964</v>
      </c>
      <c r="F7272" t="s">
        <v>1135</v>
      </c>
      <c r="G7272" t="s">
        <v>42</v>
      </c>
      <c r="H7272">
        <v>0</v>
      </c>
      <c r="I7272">
        <v>0</v>
      </c>
      <c r="J7272">
        <v>0</v>
      </c>
      <c r="K7272" t="s">
        <v>28958</v>
      </c>
    </row>
    <row r="7273" spans="1:11" x14ac:dyDescent="0.3">
      <c r="A7273" t="s">
        <v>28959</v>
      </c>
      <c r="B7273" t="s">
        <v>28960</v>
      </c>
      <c r="C7273" t="s">
        <v>20</v>
      </c>
      <c r="D7273" t="s">
        <v>28961</v>
      </c>
      <c r="E7273" t="s">
        <v>27392</v>
      </c>
      <c r="F7273" t="s">
        <v>16</v>
      </c>
      <c r="G7273" t="s">
        <v>311</v>
      </c>
      <c r="H7273">
        <v>0</v>
      </c>
      <c r="I7273">
        <v>0</v>
      </c>
      <c r="J7273">
        <v>0</v>
      </c>
      <c r="K7273" t="s">
        <v>28962</v>
      </c>
    </row>
    <row r="7274" spans="1:11" x14ac:dyDescent="0.3">
      <c r="A7274" t="s">
        <v>28963</v>
      </c>
      <c r="B7274" t="s">
        <v>28964</v>
      </c>
      <c r="C7274" t="s">
        <v>13</v>
      </c>
      <c r="D7274" t="s">
        <v>28965</v>
      </c>
      <c r="E7274" t="s">
        <v>23964</v>
      </c>
      <c r="F7274" t="s">
        <v>4267</v>
      </c>
      <c r="G7274" t="s">
        <v>2422</v>
      </c>
      <c r="H7274">
        <v>0</v>
      </c>
      <c r="I7274">
        <v>0</v>
      </c>
      <c r="J7274">
        <v>0</v>
      </c>
      <c r="K7274" t="s">
        <v>28966</v>
      </c>
    </row>
    <row r="7275" spans="1:11" x14ac:dyDescent="0.3">
      <c r="A7275" t="s">
        <v>28967</v>
      </c>
      <c r="B7275" t="s">
        <v>28968</v>
      </c>
      <c r="C7275" t="s">
        <v>13</v>
      </c>
      <c r="D7275" t="s">
        <v>28969</v>
      </c>
      <c r="E7275" t="s">
        <v>23964</v>
      </c>
      <c r="F7275" t="s">
        <v>4100</v>
      </c>
      <c r="G7275" t="s">
        <v>42</v>
      </c>
      <c r="H7275">
        <v>0</v>
      </c>
      <c r="I7275">
        <v>0</v>
      </c>
      <c r="J7275">
        <v>0</v>
      </c>
      <c r="K7275" t="s">
        <v>28970</v>
      </c>
    </row>
    <row r="7276" spans="1:11" x14ac:dyDescent="0.3">
      <c r="A7276" t="s">
        <v>28971</v>
      </c>
      <c r="B7276" t="s">
        <v>28972</v>
      </c>
      <c r="C7276" t="s">
        <v>13</v>
      </c>
      <c r="D7276" t="s">
        <v>28973</v>
      </c>
      <c r="E7276" t="s">
        <v>23964</v>
      </c>
      <c r="F7276" t="s">
        <v>1835</v>
      </c>
      <c r="G7276" t="s">
        <v>42</v>
      </c>
      <c r="H7276">
        <v>0</v>
      </c>
      <c r="I7276">
        <v>0</v>
      </c>
      <c r="J7276">
        <v>0</v>
      </c>
      <c r="K7276" t="s">
        <v>28974</v>
      </c>
    </row>
    <row r="7277" spans="1:11" x14ac:dyDescent="0.3">
      <c r="A7277" t="s">
        <v>28975</v>
      </c>
      <c r="B7277" t="s">
        <v>28976</v>
      </c>
      <c r="C7277" t="s">
        <v>13</v>
      </c>
      <c r="D7277" t="s">
        <v>28977</v>
      </c>
      <c r="E7277" t="s">
        <v>23964</v>
      </c>
      <c r="F7277" t="s">
        <v>2393</v>
      </c>
      <c r="G7277" t="s">
        <v>42</v>
      </c>
      <c r="H7277">
        <v>0</v>
      </c>
      <c r="I7277">
        <v>0</v>
      </c>
      <c r="J7277">
        <v>0</v>
      </c>
      <c r="K7277" t="s">
        <v>28978</v>
      </c>
    </row>
    <row r="7278" spans="1:11" x14ac:dyDescent="0.3">
      <c r="A7278" t="s">
        <v>28979</v>
      </c>
      <c r="B7278" t="s">
        <v>28980</v>
      </c>
      <c r="C7278" t="s">
        <v>27</v>
      </c>
      <c r="D7278" t="s">
        <v>28981</v>
      </c>
      <c r="E7278" t="s">
        <v>1867</v>
      </c>
      <c r="F7278" t="s">
        <v>16</v>
      </c>
      <c r="G7278" t="s">
        <v>12458</v>
      </c>
      <c r="H7278">
        <v>0</v>
      </c>
      <c r="I7278">
        <v>0</v>
      </c>
      <c r="J7278">
        <v>0</v>
      </c>
      <c r="K7278" t="s">
        <v>28982</v>
      </c>
    </row>
    <row r="7279" spans="1:11" x14ac:dyDescent="0.3">
      <c r="A7279" t="s">
        <v>28983</v>
      </c>
      <c r="C7279" t="s">
        <v>27</v>
      </c>
      <c r="D7279" t="s">
        <v>28984</v>
      </c>
      <c r="E7279" t="s">
        <v>1867</v>
      </c>
      <c r="F7279" t="s">
        <v>11585</v>
      </c>
      <c r="G7279" t="s">
        <v>42</v>
      </c>
      <c r="H7279">
        <v>0</v>
      </c>
      <c r="I7279">
        <v>0</v>
      </c>
      <c r="J7279">
        <v>0</v>
      </c>
      <c r="K7279" t="s">
        <v>28985</v>
      </c>
    </row>
    <row r="7280" spans="1:11" x14ac:dyDescent="0.3">
      <c r="A7280" t="s">
        <v>28986</v>
      </c>
      <c r="C7280" t="s">
        <v>147</v>
      </c>
      <c r="D7280" t="s">
        <v>28987</v>
      </c>
      <c r="E7280" t="s">
        <v>149</v>
      </c>
      <c r="F7280" t="s">
        <v>407</v>
      </c>
      <c r="G7280" t="s">
        <v>42</v>
      </c>
      <c r="H7280">
        <v>0</v>
      </c>
      <c r="I7280">
        <v>0</v>
      </c>
      <c r="J7280">
        <v>0</v>
      </c>
      <c r="K7280" t="s">
        <v>28988</v>
      </c>
    </row>
    <row r="7281" spans="1:11" x14ac:dyDescent="0.3">
      <c r="A7281" t="s">
        <v>28989</v>
      </c>
      <c r="B7281" t="s">
        <v>28990</v>
      </c>
      <c r="C7281" t="s">
        <v>27</v>
      </c>
      <c r="D7281" t="s">
        <v>28991</v>
      </c>
      <c r="E7281" t="s">
        <v>1867</v>
      </c>
      <c r="F7281" t="s">
        <v>1981</v>
      </c>
      <c r="G7281" t="s">
        <v>42</v>
      </c>
      <c r="H7281">
        <v>0</v>
      </c>
      <c r="I7281">
        <v>0</v>
      </c>
      <c r="J7281">
        <v>0</v>
      </c>
      <c r="K7281" t="s">
        <v>28992</v>
      </c>
    </row>
    <row r="7282" spans="1:11" x14ac:dyDescent="0.3">
      <c r="A7282" t="s">
        <v>28993</v>
      </c>
      <c r="B7282" t="s">
        <v>28994</v>
      </c>
      <c r="C7282" t="s">
        <v>558</v>
      </c>
      <c r="D7282" t="s">
        <v>28995</v>
      </c>
      <c r="E7282" t="s">
        <v>19698</v>
      </c>
      <c r="F7282" t="s">
        <v>16</v>
      </c>
      <c r="G7282" t="s">
        <v>27516</v>
      </c>
      <c r="H7282">
        <v>0</v>
      </c>
      <c r="I7282">
        <v>0</v>
      </c>
      <c r="J7282">
        <v>0</v>
      </c>
      <c r="K7282" t="s">
        <v>28996</v>
      </c>
    </row>
    <row r="7283" spans="1:11" x14ac:dyDescent="0.3">
      <c r="A7283" t="s">
        <v>28997</v>
      </c>
      <c r="B7283" t="s">
        <v>28998</v>
      </c>
      <c r="C7283" t="s">
        <v>20</v>
      </c>
      <c r="D7283" t="s">
        <v>28999</v>
      </c>
      <c r="E7283" t="s">
        <v>22</v>
      </c>
      <c r="F7283" t="s">
        <v>29000</v>
      </c>
      <c r="G7283" t="s">
        <v>42</v>
      </c>
      <c r="H7283">
        <v>0</v>
      </c>
      <c r="I7283">
        <v>0</v>
      </c>
      <c r="J7283">
        <v>0</v>
      </c>
      <c r="K7283" t="s">
        <v>29001</v>
      </c>
    </row>
    <row r="7284" spans="1:11" x14ac:dyDescent="0.3">
      <c r="A7284" t="s">
        <v>29002</v>
      </c>
      <c r="B7284" t="s">
        <v>29003</v>
      </c>
      <c r="C7284" t="s">
        <v>13</v>
      </c>
      <c r="D7284" t="s">
        <v>29004</v>
      </c>
      <c r="E7284" t="s">
        <v>23964</v>
      </c>
      <c r="F7284" t="s">
        <v>16</v>
      </c>
      <c r="G7284" t="s">
        <v>4933</v>
      </c>
      <c r="H7284">
        <v>0</v>
      </c>
      <c r="I7284">
        <v>0</v>
      </c>
      <c r="J7284">
        <v>0</v>
      </c>
      <c r="K7284" t="s">
        <v>29005</v>
      </c>
    </row>
    <row r="7285" spans="1:11" x14ac:dyDescent="0.3">
      <c r="A7285" t="s">
        <v>29006</v>
      </c>
      <c r="B7285" t="s">
        <v>29007</v>
      </c>
      <c r="C7285" t="s">
        <v>466</v>
      </c>
      <c r="D7285" t="s">
        <v>29008</v>
      </c>
      <c r="E7285" t="s">
        <v>26488</v>
      </c>
      <c r="F7285" t="s">
        <v>16</v>
      </c>
      <c r="G7285" t="s">
        <v>1701</v>
      </c>
      <c r="H7285">
        <v>0</v>
      </c>
      <c r="I7285">
        <v>0</v>
      </c>
      <c r="J7285">
        <v>0</v>
      </c>
      <c r="K7285" t="s">
        <v>29009</v>
      </c>
    </row>
    <row r="7286" spans="1:11" x14ac:dyDescent="0.3">
      <c r="A7286" t="s">
        <v>29010</v>
      </c>
      <c r="B7286" t="s">
        <v>29011</v>
      </c>
      <c r="C7286" t="s">
        <v>13</v>
      </c>
      <c r="D7286" t="s">
        <v>29012</v>
      </c>
      <c r="E7286" t="s">
        <v>23964</v>
      </c>
      <c r="F7286" t="s">
        <v>16</v>
      </c>
      <c r="G7286" t="s">
        <v>5441</v>
      </c>
      <c r="H7286">
        <v>0</v>
      </c>
      <c r="I7286">
        <v>0</v>
      </c>
      <c r="J7286">
        <v>0</v>
      </c>
      <c r="K7286" t="s">
        <v>29013</v>
      </c>
    </row>
    <row r="7287" spans="1:11" x14ac:dyDescent="0.3">
      <c r="A7287" t="s">
        <v>29014</v>
      </c>
      <c r="B7287" t="s">
        <v>29015</v>
      </c>
      <c r="C7287" t="s">
        <v>13</v>
      </c>
      <c r="D7287" t="s">
        <v>29016</v>
      </c>
      <c r="E7287" t="s">
        <v>23964</v>
      </c>
      <c r="F7287" t="s">
        <v>16</v>
      </c>
      <c r="G7287" t="s">
        <v>6760</v>
      </c>
      <c r="H7287">
        <v>0</v>
      </c>
      <c r="I7287">
        <v>0</v>
      </c>
      <c r="J7287">
        <v>0</v>
      </c>
      <c r="K7287" t="s">
        <v>29017</v>
      </c>
    </row>
    <row r="7288" spans="1:11" x14ac:dyDescent="0.3">
      <c r="A7288" t="s">
        <v>29018</v>
      </c>
      <c r="B7288" t="s">
        <v>29019</v>
      </c>
      <c r="C7288" t="s">
        <v>13</v>
      </c>
      <c r="D7288" t="s">
        <v>29020</v>
      </c>
      <c r="E7288" t="s">
        <v>23964</v>
      </c>
      <c r="F7288" t="s">
        <v>16</v>
      </c>
      <c r="G7288" t="s">
        <v>8365</v>
      </c>
      <c r="H7288">
        <v>0</v>
      </c>
      <c r="I7288">
        <v>0</v>
      </c>
      <c r="J7288">
        <v>0</v>
      </c>
      <c r="K7288" t="s">
        <v>29021</v>
      </c>
    </row>
    <row r="7289" spans="1:11" x14ac:dyDescent="0.3">
      <c r="A7289" t="s">
        <v>29022</v>
      </c>
      <c r="B7289" t="s">
        <v>29023</v>
      </c>
      <c r="C7289" t="s">
        <v>13</v>
      </c>
      <c r="D7289" t="s">
        <v>29024</v>
      </c>
      <c r="E7289" t="s">
        <v>23964</v>
      </c>
      <c r="F7289" t="s">
        <v>16</v>
      </c>
      <c r="G7289" t="s">
        <v>822</v>
      </c>
      <c r="H7289">
        <v>0</v>
      </c>
      <c r="I7289">
        <v>0</v>
      </c>
      <c r="J7289">
        <v>0</v>
      </c>
      <c r="K7289" t="s">
        <v>29025</v>
      </c>
    </row>
    <row r="7290" spans="1:11" x14ac:dyDescent="0.3">
      <c r="A7290" t="s">
        <v>29026</v>
      </c>
      <c r="B7290" t="s">
        <v>29027</v>
      </c>
      <c r="C7290" t="s">
        <v>13</v>
      </c>
      <c r="D7290" t="s">
        <v>29028</v>
      </c>
      <c r="E7290" t="s">
        <v>23964</v>
      </c>
      <c r="F7290" t="s">
        <v>16</v>
      </c>
      <c r="G7290" t="s">
        <v>5387</v>
      </c>
      <c r="H7290">
        <v>0</v>
      </c>
      <c r="I7290">
        <v>0</v>
      </c>
      <c r="J7290">
        <v>0</v>
      </c>
      <c r="K7290" t="s">
        <v>29029</v>
      </c>
    </row>
    <row r="7291" spans="1:11" x14ac:dyDescent="0.3">
      <c r="A7291" t="s">
        <v>29030</v>
      </c>
      <c r="B7291" t="s">
        <v>29031</v>
      </c>
      <c r="C7291" t="s">
        <v>558</v>
      </c>
      <c r="D7291" t="s">
        <v>29032</v>
      </c>
      <c r="E7291" t="s">
        <v>895</v>
      </c>
      <c r="F7291" t="s">
        <v>16</v>
      </c>
      <c r="G7291" t="s">
        <v>4717</v>
      </c>
      <c r="H7291">
        <v>0</v>
      </c>
      <c r="I7291">
        <v>0</v>
      </c>
      <c r="J7291">
        <v>0</v>
      </c>
      <c r="K7291" t="s">
        <v>29033</v>
      </c>
    </row>
    <row r="7292" spans="1:11" x14ac:dyDescent="0.3">
      <c r="A7292" t="s">
        <v>29034</v>
      </c>
      <c r="B7292" t="s">
        <v>29035</v>
      </c>
      <c r="C7292" t="s">
        <v>27</v>
      </c>
      <c r="D7292" t="e">
        <f>내구성 지수.</f>
        <v>#NAME?</v>
      </c>
      <c r="E7292" t="s">
        <v>29</v>
      </c>
      <c r="F7292" t="s">
        <v>16</v>
      </c>
      <c r="G7292" t="s">
        <v>637</v>
      </c>
      <c r="H7292">
        <v>0</v>
      </c>
      <c r="I7292">
        <v>0</v>
      </c>
      <c r="J7292">
        <v>0</v>
      </c>
      <c r="K7292" t="s">
        <v>29036</v>
      </c>
    </row>
    <row r="7293" spans="1:11" x14ac:dyDescent="0.3">
      <c r="A7293" t="s">
        <v>29037</v>
      </c>
      <c r="B7293" t="s">
        <v>29038</v>
      </c>
      <c r="C7293" t="s">
        <v>20</v>
      </c>
      <c r="D7293" t="s">
        <v>29039</v>
      </c>
      <c r="E7293" t="s">
        <v>22</v>
      </c>
      <c r="F7293" t="s">
        <v>2176</v>
      </c>
      <c r="G7293" t="s">
        <v>42</v>
      </c>
      <c r="H7293">
        <v>0</v>
      </c>
      <c r="I7293">
        <v>0</v>
      </c>
      <c r="J7293">
        <v>0</v>
      </c>
      <c r="K7293" t="s">
        <v>29040</v>
      </c>
    </row>
    <row r="7294" spans="1:11" x14ac:dyDescent="0.3">
      <c r="A7294" t="s">
        <v>29041</v>
      </c>
      <c r="B7294" t="s">
        <v>29042</v>
      </c>
      <c r="C7294" t="s">
        <v>558</v>
      </c>
      <c r="D7294" t="s">
        <v>29043</v>
      </c>
      <c r="E7294" t="s">
        <v>28510</v>
      </c>
      <c r="F7294" t="s">
        <v>16</v>
      </c>
      <c r="G7294" t="s">
        <v>12342</v>
      </c>
      <c r="H7294">
        <v>0</v>
      </c>
      <c r="I7294">
        <v>0</v>
      </c>
      <c r="J7294">
        <v>0</v>
      </c>
      <c r="K7294" t="s">
        <v>29044</v>
      </c>
    </row>
    <row r="7295" spans="1:11" x14ac:dyDescent="0.3">
      <c r="A7295" t="s">
        <v>29045</v>
      </c>
      <c r="B7295" t="s">
        <v>29046</v>
      </c>
      <c r="C7295" t="s">
        <v>13</v>
      </c>
      <c r="D7295" t="s">
        <v>29047</v>
      </c>
      <c r="E7295" t="s">
        <v>23964</v>
      </c>
      <c r="F7295" t="s">
        <v>16</v>
      </c>
      <c r="G7295" t="s">
        <v>20664</v>
      </c>
      <c r="H7295">
        <v>0</v>
      </c>
      <c r="I7295">
        <v>0</v>
      </c>
      <c r="J7295">
        <v>0</v>
      </c>
      <c r="K7295" t="s">
        <v>29048</v>
      </c>
    </row>
    <row r="7296" spans="1:11" x14ac:dyDescent="0.3">
      <c r="A7296" t="s">
        <v>29049</v>
      </c>
      <c r="B7296" t="s">
        <v>29050</v>
      </c>
      <c r="C7296" t="s">
        <v>558</v>
      </c>
      <c r="D7296" t="s">
        <v>29051</v>
      </c>
      <c r="E7296" t="s">
        <v>895</v>
      </c>
      <c r="F7296" t="s">
        <v>1590</v>
      </c>
      <c r="G7296" t="s">
        <v>22852</v>
      </c>
      <c r="H7296">
        <v>0</v>
      </c>
      <c r="I7296">
        <v>0</v>
      </c>
      <c r="J7296">
        <v>0</v>
      </c>
      <c r="K7296" t="s">
        <v>29052</v>
      </c>
    </row>
    <row r="7297" spans="1:11" x14ac:dyDescent="0.3">
      <c r="A7297" t="s">
        <v>29053</v>
      </c>
      <c r="B7297" t="s">
        <v>29054</v>
      </c>
      <c r="C7297" t="s">
        <v>13</v>
      </c>
      <c r="D7297" t="s">
        <v>29055</v>
      </c>
      <c r="E7297" t="s">
        <v>23964</v>
      </c>
      <c r="F7297" t="s">
        <v>18582</v>
      </c>
      <c r="G7297" t="s">
        <v>42</v>
      </c>
      <c r="H7297">
        <v>0</v>
      </c>
      <c r="I7297">
        <v>0</v>
      </c>
      <c r="J7297">
        <v>0</v>
      </c>
      <c r="K7297" t="s">
        <v>29056</v>
      </c>
    </row>
    <row r="7298" spans="1:11" x14ac:dyDescent="0.3">
      <c r="A7298" t="s">
        <v>29057</v>
      </c>
      <c r="B7298" t="s">
        <v>18261</v>
      </c>
      <c r="C7298" t="s">
        <v>27</v>
      </c>
      <c r="E7298" t="s">
        <v>1867</v>
      </c>
      <c r="F7298" t="s">
        <v>26139</v>
      </c>
      <c r="G7298" t="s">
        <v>42</v>
      </c>
      <c r="H7298">
        <v>0</v>
      </c>
      <c r="I7298">
        <v>0</v>
      </c>
      <c r="J7298">
        <v>0</v>
      </c>
      <c r="K7298" t="s">
        <v>29058</v>
      </c>
    </row>
    <row r="7299" spans="1:11" x14ac:dyDescent="0.3">
      <c r="A7299" t="s">
        <v>29059</v>
      </c>
      <c r="B7299" t="s">
        <v>29060</v>
      </c>
      <c r="C7299" t="s">
        <v>20</v>
      </c>
      <c r="D7299" t="s">
        <v>29061</v>
      </c>
      <c r="E7299" t="s">
        <v>27392</v>
      </c>
      <c r="F7299" t="s">
        <v>4024</v>
      </c>
      <c r="G7299" t="s">
        <v>42</v>
      </c>
      <c r="H7299">
        <v>0</v>
      </c>
      <c r="I7299">
        <v>0</v>
      </c>
      <c r="J7299">
        <v>0</v>
      </c>
      <c r="K7299" t="s">
        <v>29062</v>
      </c>
    </row>
    <row r="7300" spans="1:11" x14ac:dyDescent="0.3">
      <c r="A7300" t="s">
        <v>29063</v>
      </c>
      <c r="C7300" t="s">
        <v>27</v>
      </c>
      <c r="D7300" t="s">
        <v>29064</v>
      </c>
      <c r="E7300" t="s">
        <v>1867</v>
      </c>
      <c r="F7300" t="s">
        <v>5701</v>
      </c>
      <c r="G7300" t="s">
        <v>42</v>
      </c>
      <c r="H7300">
        <v>0</v>
      </c>
      <c r="I7300">
        <v>0</v>
      </c>
      <c r="J7300">
        <v>0</v>
      </c>
      <c r="K7300" t="s">
        <v>29065</v>
      </c>
    </row>
    <row r="7301" spans="1:11" x14ac:dyDescent="0.3">
      <c r="A7301" t="s">
        <v>29066</v>
      </c>
      <c r="B7301" t="s">
        <v>29067</v>
      </c>
      <c r="C7301" t="s">
        <v>27</v>
      </c>
      <c r="D7301" t="s">
        <v>29068</v>
      </c>
      <c r="E7301" t="s">
        <v>1867</v>
      </c>
      <c r="F7301" t="s">
        <v>2804</v>
      </c>
      <c r="G7301" t="s">
        <v>42</v>
      </c>
      <c r="H7301">
        <v>0</v>
      </c>
      <c r="I7301">
        <v>0</v>
      </c>
      <c r="J7301">
        <v>0</v>
      </c>
      <c r="K7301" t="s">
        <v>29069</v>
      </c>
    </row>
    <row r="7302" spans="1:11" x14ac:dyDescent="0.3">
      <c r="A7302" t="s">
        <v>29070</v>
      </c>
      <c r="B7302" t="s">
        <v>29071</v>
      </c>
      <c r="C7302" t="s">
        <v>147</v>
      </c>
      <c r="D7302" t="s">
        <v>29072</v>
      </c>
      <c r="E7302" t="s">
        <v>4768</v>
      </c>
      <c r="F7302" t="s">
        <v>7594</v>
      </c>
      <c r="G7302" t="s">
        <v>42</v>
      </c>
      <c r="H7302">
        <v>0</v>
      </c>
      <c r="I7302">
        <v>0</v>
      </c>
      <c r="J7302">
        <v>0</v>
      </c>
      <c r="K7302" t="s">
        <v>29073</v>
      </c>
    </row>
    <row r="7303" spans="1:11" x14ac:dyDescent="0.3">
      <c r="A7303" t="s">
        <v>29074</v>
      </c>
      <c r="B7303" t="s">
        <v>29075</v>
      </c>
      <c r="C7303" t="s">
        <v>27</v>
      </c>
      <c r="D7303" t="s">
        <v>29076</v>
      </c>
      <c r="E7303" t="s">
        <v>1867</v>
      </c>
      <c r="F7303" t="s">
        <v>1518</v>
      </c>
      <c r="G7303" t="s">
        <v>42</v>
      </c>
      <c r="H7303">
        <v>0</v>
      </c>
      <c r="I7303">
        <v>0</v>
      </c>
      <c r="J7303">
        <v>0</v>
      </c>
      <c r="K7303" t="s">
        <v>29077</v>
      </c>
    </row>
    <row r="7304" spans="1:11" x14ac:dyDescent="0.3">
      <c r="A7304" t="s">
        <v>29078</v>
      </c>
      <c r="B7304" t="s">
        <v>29079</v>
      </c>
      <c r="C7304" t="s">
        <v>27</v>
      </c>
      <c r="D7304" t="s">
        <v>29080</v>
      </c>
      <c r="E7304" t="s">
        <v>1867</v>
      </c>
      <c r="F7304" t="s">
        <v>19926</v>
      </c>
      <c r="G7304" t="s">
        <v>42</v>
      </c>
      <c r="H7304">
        <v>0</v>
      </c>
      <c r="I7304">
        <v>0</v>
      </c>
      <c r="J7304">
        <v>0</v>
      </c>
      <c r="K7304" t="s">
        <v>29081</v>
      </c>
    </row>
    <row r="7305" spans="1:11" x14ac:dyDescent="0.3">
      <c r="A7305" t="s">
        <v>29082</v>
      </c>
      <c r="B7305" t="s">
        <v>29083</v>
      </c>
      <c r="C7305" t="s">
        <v>27</v>
      </c>
      <c r="D7305" t="s">
        <v>29084</v>
      </c>
      <c r="E7305" t="s">
        <v>1867</v>
      </c>
      <c r="F7305" t="s">
        <v>7017</v>
      </c>
      <c r="G7305" t="s">
        <v>42</v>
      </c>
      <c r="H7305">
        <v>0</v>
      </c>
      <c r="I7305">
        <v>0</v>
      </c>
      <c r="J7305">
        <v>0</v>
      </c>
      <c r="K7305" t="s">
        <v>29085</v>
      </c>
    </row>
    <row r="7306" spans="1:11" x14ac:dyDescent="0.3">
      <c r="A7306" t="s">
        <v>29086</v>
      </c>
      <c r="C7306" t="s">
        <v>147</v>
      </c>
      <c r="D7306" t="s">
        <v>29087</v>
      </c>
      <c r="E7306" t="s">
        <v>149</v>
      </c>
      <c r="F7306" t="s">
        <v>2595</v>
      </c>
      <c r="G7306" t="s">
        <v>42</v>
      </c>
      <c r="H7306">
        <v>0</v>
      </c>
      <c r="I7306">
        <v>0</v>
      </c>
      <c r="J7306">
        <v>0</v>
      </c>
      <c r="K7306" t="s">
        <v>29088</v>
      </c>
    </row>
    <row r="7307" spans="1:11" x14ac:dyDescent="0.3">
      <c r="A7307" t="s">
        <v>29089</v>
      </c>
      <c r="B7307" t="s">
        <v>29090</v>
      </c>
      <c r="C7307" t="s">
        <v>27</v>
      </c>
      <c r="D7307" t="s">
        <v>29091</v>
      </c>
      <c r="E7307" t="s">
        <v>1867</v>
      </c>
      <c r="F7307" t="s">
        <v>830</v>
      </c>
      <c r="G7307" t="s">
        <v>42</v>
      </c>
      <c r="H7307">
        <v>0</v>
      </c>
      <c r="I7307">
        <v>0</v>
      </c>
      <c r="J7307">
        <v>0</v>
      </c>
      <c r="K7307" t="s">
        <v>29092</v>
      </c>
    </row>
    <row r="7308" spans="1:11" x14ac:dyDescent="0.3">
      <c r="A7308" t="s">
        <v>29093</v>
      </c>
      <c r="B7308" t="s">
        <v>29094</v>
      </c>
      <c r="C7308" t="s">
        <v>27</v>
      </c>
      <c r="D7308" t="s">
        <v>29095</v>
      </c>
      <c r="E7308" t="s">
        <v>1867</v>
      </c>
      <c r="F7308" t="s">
        <v>3834</v>
      </c>
      <c r="G7308" t="s">
        <v>42</v>
      </c>
      <c r="H7308">
        <v>0</v>
      </c>
      <c r="I7308">
        <v>0</v>
      </c>
      <c r="J7308">
        <v>0</v>
      </c>
      <c r="K7308" t="s">
        <v>29096</v>
      </c>
    </row>
    <row r="7309" spans="1:11" x14ac:dyDescent="0.3">
      <c r="A7309" t="s">
        <v>29097</v>
      </c>
      <c r="B7309" t="s">
        <v>29098</v>
      </c>
      <c r="C7309" t="s">
        <v>27</v>
      </c>
      <c r="D7309" t="s">
        <v>29099</v>
      </c>
      <c r="E7309" t="s">
        <v>1867</v>
      </c>
      <c r="F7309" t="s">
        <v>11585</v>
      </c>
      <c r="G7309" t="s">
        <v>42</v>
      </c>
      <c r="H7309">
        <v>0</v>
      </c>
      <c r="I7309">
        <v>0</v>
      </c>
      <c r="J7309">
        <v>0</v>
      </c>
      <c r="K7309" t="s">
        <v>29100</v>
      </c>
    </row>
    <row r="7310" spans="1:11" x14ac:dyDescent="0.3">
      <c r="A7310" t="s">
        <v>29101</v>
      </c>
      <c r="B7310" t="s">
        <v>29102</v>
      </c>
      <c r="C7310" t="s">
        <v>27</v>
      </c>
      <c r="D7310" t="s">
        <v>29103</v>
      </c>
      <c r="E7310" t="s">
        <v>1867</v>
      </c>
      <c r="F7310" t="s">
        <v>2286</v>
      </c>
      <c r="G7310" t="s">
        <v>42</v>
      </c>
      <c r="H7310">
        <v>0</v>
      </c>
      <c r="I7310">
        <v>0</v>
      </c>
      <c r="J7310">
        <v>0</v>
      </c>
      <c r="K7310" t="s">
        <v>29104</v>
      </c>
    </row>
    <row r="7311" spans="1:11" x14ac:dyDescent="0.3">
      <c r="A7311" t="s">
        <v>29105</v>
      </c>
      <c r="B7311" t="s">
        <v>29106</v>
      </c>
      <c r="C7311" t="s">
        <v>27</v>
      </c>
      <c r="D7311" t="s">
        <v>29107</v>
      </c>
      <c r="E7311" t="s">
        <v>29</v>
      </c>
      <c r="F7311" t="s">
        <v>41</v>
      </c>
      <c r="G7311" t="s">
        <v>42</v>
      </c>
      <c r="H7311">
        <v>0</v>
      </c>
      <c r="I7311">
        <v>0</v>
      </c>
      <c r="J7311">
        <v>0</v>
      </c>
      <c r="K7311" t="s">
        <v>29108</v>
      </c>
    </row>
    <row r="7312" spans="1:11" x14ac:dyDescent="0.3">
      <c r="A7312" t="s">
        <v>29109</v>
      </c>
      <c r="C7312" t="s">
        <v>558</v>
      </c>
      <c r="D7312" t="s">
        <v>29110</v>
      </c>
      <c r="E7312" t="s">
        <v>19698</v>
      </c>
      <c r="F7312" t="s">
        <v>16</v>
      </c>
      <c r="G7312" t="s">
        <v>19996</v>
      </c>
      <c r="H7312">
        <v>0</v>
      </c>
      <c r="I7312">
        <v>0</v>
      </c>
      <c r="J7312">
        <v>0</v>
      </c>
      <c r="K7312" t="s">
        <v>29111</v>
      </c>
    </row>
    <row r="7313" spans="1:11" x14ac:dyDescent="0.3">
      <c r="A7313" t="s">
        <v>29112</v>
      </c>
      <c r="B7313" t="s">
        <v>29113</v>
      </c>
      <c r="C7313" t="s">
        <v>13</v>
      </c>
      <c r="D7313" t="s">
        <v>29114</v>
      </c>
      <c r="E7313" t="s">
        <v>23964</v>
      </c>
      <c r="F7313" t="s">
        <v>1620</v>
      </c>
      <c r="G7313" t="s">
        <v>12174</v>
      </c>
      <c r="H7313">
        <v>0</v>
      </c>
      <c r="I7313">
        <v>0</v>
      </c>
      <c r="J7313">
        <v>0</v>
      </c>
      <c r="K7313" t="s">
        <v>29115</v>
      </c>
    </row>
    <row r="7314" spans="1:11" x14ac:dyDescent="0.3">
      <c r="A7314" t="s">
        <v>29116</v>
      </c>
      <c r="B7314" t="s">
        <v>29117</v>
      </c>
      <c r="C7314" t="s">
        <v>27</v>
      </c>
      <c r="D7314" t="s">
        <v>29118</v>
      </c>
      <c r="E7314" t="s">
        <v>1867</v>
      </c>
      <c r="F7314" t="s">
        <v>24914</v>
      </c>
      <c r="G7314" t="s">
        <v>42</v>
      </c>
      <c r="H7314">
        <v>0</v>
      </c>
      <c r="I7314">
        <v>0</v>
      </c>
      <c r="J7314">
        <v>0</v>
      </c>
      <c r="K7314" t="s">
        <v>29119</v>
      </c>
    </row>
    <row r="7315" spans="1:11" x14ac:dyDescent="0.3">
      <c r="A7315" t="s">
        <v>29120</v>
      </c>
      <c r="B7315" t="s">
        <v>29121</v>
      </c>
      <c r="C7315" t="s">
        <v>27</v>
      </c>
      <c r="D7315" t="s">
        <v>29122</v>
      </c>
      <c r="E7315" t="s">
        <v>1867</v>
      </c>
      <c r="F7315" t="s">
        <v>2919</v>
      </c>
      <c r="G7315" t="s">
        <v>42</v>
      </c>
      <c r="H7315">
        <v>0</v>
      </c>
      <c r="I7315">
        <v>0</v>
      </c>
      <c r="J7315">
        <v>0</v>
      </c>
      <c r="K7315" t="s">
        <v>29123</v>
      </c>
    </row>
    <row r="7316" spans="1:11" x14ac:dyDescent="0.3">
      <c r="A7316" t="s">
        <v>29124</v>
      </c>
      <c r="B7316" t="s">
        <v>29125</v>
      </c>
      <c r="C7316" t="s">
        <v>27</v>
      </c>
      <c r="D7316" t="s">
        <v>29126</v>
      </c>
      <c r="E7316" t="s">
        <v>1867</v>
      </c>
      <c r="F7316" t="s">
        <v>24914</v>
      </c>
      <c r="G7316" t="s">
        <v>42</v>
      </c>
      <c r="H7316">
        <v>0</v>
      </c>
      <c r="I7316">
        <v>0</v>
      </c>
      <c r="J7316">
        <v>0</v>
      </c>
      <c r="K7316" t="s">
        <v>29127</v>
      </c>
    </row>
    <row r="7317" spans="1:11" x14ac:dyDescent="0.3">
      <c r="A7317" t="s">
        <v>29128</v>
      </c>
      <c r="C7317" t="s">
        <v>27</v>
      </c>
      <c r="D7317" t="s">
        <v>29129</v>
      </c>
      <c r="E7317" t="s">
        <v>1867</v>
      </c>
      <c r="F7317" t="s">
        <v>16</v>
      </c>
      <c r="G7317" t="s">
        <v>10373</v>
      </c>
      <c r="H7317">
        <v>0</v>
      </c>
      <c r="I7317">
        <v>0</v>
      </c>
      <c r="J7317">
        <v>0</v>
      </c>
      <c r="K7317" t="s">
        <v>29130</v>
      </c>
    </row>
    <row r="7318" spans="1:11" x14ac:dyDescent="0.3">
      <c r="A7318" t="s">
        <v>29131</v>
      </c>
      <c r="B7318" t="s">
        <v>29132</v>
      </c>
      <c r="C7318" t="s">
        <v>27</v>
      </c>
      <c r="D7318" t="s">
        <v>29133</v>
      </c>
      <c r="E7318" t="s">
        <v>1867</v>
      </c>
      <c r="F7318" t="s">
        <v>2313</v>
      </c>
      <c r="G7318" t="s">
        <v>42</v>
      </c>
      <c r="H7318">
        <v>0</v>
      </c>
      <c r="I7318">
        <v>0</v>
      </c>
      <c r="J7318">
        <v>0</v>
      </c>
      <c r="K7318" t="s">
        <v>29134</v>
      </c>
    </row>
    <row r="7319" spans="1:11" x14ac:dyDescent="0.3">
      <c r="A7319" t="s">
        <v>29135</v>
      </c>
      <c r="B7319" t="s">
        <v>29136</v>
      </c>
      <c r="C7319" t="s">
        <v>27</v>
      </c>
      <c r="D7319" t="s">
        <v>29137</v>
      </c>
      <c r="E7319" t="s">
        <v>1867</v>
      </c>
      <c r="F7319" t="s">
        <v>3277</v>
      </c>
      <c r="G7319" t="s">
        <v>10373</v>
      </c>
      <c r="H7319">
        <v>0</v>
      </c>
      <c r="I7319">
        <v>0</v>
      </c>
      <c r="J7319">
        <v>0</v>
      </c>
      <c r="K7319" t="s">
        <v>29138</v>
      </c>
    </row>
    <row r="7320" spans="1:11" x14ac:dyDescent="0.3">
      <c r="A7320" t="s">
        <v>29139</v>
      </c>
      <c r="B7320" t="s">
        <v>29140</v>
      </c>
      <c r="C7320" t="s">
        <v>1159</v>
      </c>
      <c r="D7320" t="s">
        <v>29141</v>
      </c>
      <c r="E7320" t="s">
        <v>10552</v>
      </c>
      <c r="F7320" t="s">
        <v>41</v>
      </c>
      <c r="G7320" t="s">
        <v>42</v>
      </c>
      <c r="H7320">
        <v>0</v>
      </c>
      <c r="I7320">
        <v>0</v>
      </c>
      <c r="J7320">
        <v>0</v>
      </c>
      <c r="K7320" t="s">
        <v>29142</v>
      </c>
    </row>
    <row r="7321" spans="1:11" x14ac:dyDescent="0.3">
      <c r="A7321" t="s">
        <v>29143</v>
      </c>
      <c r="B7321" t="s">
        <v>29144</v>
      </c>
      <c r="C7321" t="s">
        <v>27</v>
      </c>
      <c r="D7321" t="s">
        <v>29145</v>
      </c>
      <c r="E7321" t="s">
        <v>1867</v>
      </c>
      <c r="F7321" t="s">
        <v>29146</v>
      </c>
      <c r="G7321" t="s">
        <v>42</v>
      </c>
      <c r="H7321">
        <v>0</v>
      </c>
      <c r="I7321">
        <v>0</v>
      </c>
      <c r="J7321">
        <v>0</v>
      </c>
      <c r="K7321" t="s">
        <v>29147</v>
      </c>
    </row>
    <row r="7322" spans="1:11" x14ac:dyDescent="0.3">
      <c r="A7322" t="s">
        <v>29148</v>
      </c>
      <c r="B7322" t="s">
        <v>29149</v>
      </c>
      <c r="C7322" t="s">
        <v>27</v>
      </c>
      <c r="D7322" t="s">
        <v>29150</v>
      </c>
      <c r="E7322" t="s">
        <v>1867</v>
      </c>
      <c r="F7322" t="s">
        <v>1723</v>
      </c>
      <c r="G7322" t="s">
        <v>42</v>
      </c>
      <c r="H7322">
        <v>0</v>
      </c>
      <c r="I7322">
        <v>0</v>
      </c>
      <c r="J7322">
        <v>0</v>
      </c>
      <c r="K7322" t="s">
        <v>29151</v>
      </c>
    </row>
    <row r="7323" spans="1:11" x14ac:dyDescent="0.3">
      <c r="A7323" t="s">
        <v>29152</v>
      </c>
      <c r="B7323" t="s">
        <v>29153</v>
      </c>
      <c r="C7323" t="s">
        <v>27</v>
      </c>
      <c r="D7323" t="s">
        <v>29154</v>
      </c>
      <c r="E7323" t="s">
        <v>1867</v>
      </c>
      <c r="F7323" t="s">
        <v>71</v>
      </c>
      <c r="G7323" t="s">
        <v>42</v>
      </c>
      <c r="H7323">
        <v>0</v>
      </c>
      <c r="I7323">
        <v>0</v>
      </c>
      <c r="J7323">
        <v>0</v>
      </c>
      <c r="K7323" t="s">
        <v>29155</v>
      </c>
    </row>
    <row r="7324" spans="1:11" x14ac:dyDescent="0.3">
      <c r="A7324" t="s">
        <v>29156</v>
      </c>
      <c r="B7324" t="s">
        <v>29157</v>
      </c>
      <c r="C7324" t="s">
        <v>27</v>
      </c>
      <c r="D7324" t="s">
        <v>29158</v>
      </c>
      <c r="E7324" t="s">
        <v>1867</v>
      </c>
      <c r="F7324" t="s">
        <v>16</v>
      </c>
      <c r="G7324" t="s">
        <v>529</v>
      </c>
      <c r="H7324">
        <v>0</v>
      </c>
      <c r="I7324">
        <v>0</v>
      </c>
      <c r="J7324">
        <v>0</v>
      </c>
      <c r="K7324" t="s">
        <v>29159</v>
      </c>
    </row>
    <row r="7325" spans="1:11" x14ac:dyDescent="0.3">
      <c r="A7325" t="s">
        <v>29160</v>
      </c>
      <c r="B7325" t="s">
        <v>29161</v>
      </c>
      <c r="C7325" t="s">
        <v>27</v>
      </c>
      <c r="D7325" t="s">
        <v>29162</v>
      </c>
      <c r="E7325" t="s">
        <v>1867</v>
      </c>
      <c r="F7325" t="s">
        <v>1123</v>
      </c>
      <c r="G7325" t="s">
        <v>42</v>
      </c>
      <c r="H7325">
        <v>0</v>
      </c>
      <c r="I7325">
        <v>0</v>
      </c>
      <c r="J7325">
        <v>0</v>
      </c>
      <c r="K7325" t="s">
        <v>29163</v>
      </c>
    </row>
    <row r="7326" spans="1:11" x14ac:dyDescent="0.3">
      <c r="A7326" t="s">
        <v>29164</v>
      </c>
      <c r="C7326" t="s">
        <v>27</v>
      </c>
      <c r="D7326" t="s">
        <v>29165</v>
      </c>
      <c r="E7326" t="s">
        <v>1867</v>
      </c>
      <c r="F7326" t="s">
        <v>425</v>
      </c>
      <c r="G7326" t="s">
        <v>42</v>
      </c>
      <c r="H7326">
        <v>0</v>
      </c>
      <c r="I7326">
        <v>0</v>
      </c>
      <c r="J7326">
        <v>0</v>
      </c>
      <c r="K7326" t="s">
        <v>29166</v>
      </c>
    </row>
    <row r="7327" spans="1:11" x14ac:dyDescent="0.3">
      <c r="A7327" t="s">
        <v>29167</v>
      </c>
      <c r="C7327" t="s">
        <v>27</v>
      </c>
      <c r="D7327" t="s">
        <v>29168</v>
      </c>
      <c r="E7327" t="s">
        <v>1867</v>
      </c>
      <c r="F7327" t="s">
        <v>2144</v>
      </c>
      <c r="G7327" t="s">
        <v>42</v>
      </c>
      <c r="H7327">
        <v>0</v>
      </c>
      <c r="I7327">
        <v>0</v>
      </c>
      <c r="J7327">
        <v>0</v>
      </c>
      <c r="K7327" t="s">
        <v>29169</v>
      </c>
    </row>
    <row r="7328" spans="1:11" x14ac:dyDescent="0.3">
      <c r="A7328" t="s">
        <v>29170</v>
      </c>
      <c r="B7328" t="s">
        <v>29171</v>
      </c>
      <c r="C7328" t="s">
        <v>20</v>
      </c>
      <c r="D7328" t="s">
        <v>29172</v>
      </c>
      <c r="E7328" t="s">
        <v>22</v>
      </c>
      <c r="F7328" t="s">
        <v>4297</v>
      </c>
      <c r="G7328" t="s">
        <v>29173</v>
      </c>
      <c r="H7328">
        <v>0</v>
      </c>
      <c r="I7328">
        <v>0</v>
      </c>
      <c r="J7328">
        <v>0</v>
      </c>
      <c r="K7328" t="s">
        <v>29174</v>
      </c>
    </row>
    <row r="7329" spans="1:11" x14ac:dyDescent="0.3">
      <c r="A7329" t="s">
        <v>29175</v>
      </c>
      <c r="B7329" t="s">
        <v>29176</v>
      </c>
      <c r="C7329" t="s">
        <v>27</v>
      </c>
      <c r="D7329" t="s">
        <v>29177</v>
      </c>
      <c r="E7329" t="s">
        <v>1867</v>
      </c>
      <c r="F7329" t="s">
        <v>2919</v>
      </c>
      <c r="G7329" t="s">
        <v>822</v>
      </c>
      <c r="H7329">
        <v>0</v>
      </c>
      <c r="I7329">
        <v>0</v>
      </c>
      <c r="J7329">
        <v>0</v>
      </c>
      <c r="K7329" t="s">
        <v>29178</v>
      </c>
    </row>
    <row r="7330" spans="1:11" x14ac:dyDescent="0.3">
      <c r="A7330" t="s">
        <v>29179</v>
      </c>
      <c r="B7330" t="s">
        <v>29180</v>
      </c>
      <c r="C7330" t="s">
        <v>27</v>
      </c>
      <c r="D7330" t="s">
        <v>29181</v>
      </c>
      <c r="E7330" t="s">
        <v>1867</v>
      </c>
      <c r="F7330" t="s">
        <v>5696</v>
      </c>
      <c r="G7330" t="s">
        <v>42</v>
      </c>
      <c r="H7330">
        <v>0</v>
      </c>
      <c r="I7330">
        <v>0</v>
      </c>
      <c r="J7330">
        <v>0</v>
      </c>
      <c r="K7330" t="s">
        <v>29182</v>
      </c>
    </row>
    <row r="7331" spans="1:11" x14ac:dyDescent="0.3">
      <c r="A7331" t="s">
        <v>29183</v>
      </c>
      <c r="B7331" t="s">
        <v>29184</v>
      </c>
      <c r="C7331" t="s">
        <v>13</v>
      </c>
      <c r="D7331" t="s">
        <v>29185</v>
      </c>
      <c r="E7331" t="s">
        <v>23964</v>
      </c>
      <c r="F7331" t="s">
        <v>16</v>
      </c>
      <c r="G7331" t="s">
        <v>6006</v>
      </c>
      <c r="H7331">
        <v>0</v>
      </c>
      <c r="I7331">
        <v>0</v>
      </c>
      <c r="J7331">
        <v>0</v>
      </c>
      <c r="K7331" t="s">
        <v>29186</v>
      </c>
    </row>
    <row r="7332" spans="1:11" x14ac:dyDescent="0.3">
      <c r="A7332" t="s">
        <v>29187</v>
      </c>
      <c r="B7332" t="s">
        <v>29188</v>
      </c>
      <c r="C7332" t="s">
        <v>13</v>
      </c>
      <c r="D7332" t="s">
        <v>29189</v>
      </c>
      <c r="E7332" t="s">
        <v>23964</v>
      </c>
      <c r="F7332" t="s">
        <v>1527</v>
      </c>
      <c r="G7332" t="s">
        <v>42</v>
      </c>
      <c r="H7332">
        <v>0</v>
      </c>
      <c r="I7332">
        <v>0</v>
      </c>
      <c r="J7332">
        <v>0</v>
      </c>
      <c r="K7332" t="s">
        <v>29190</v>
      </c>
    </row>
    <row r="7333" spans="1:11" x14ac:dyDescent="0.3">
      <c r="A7333" t="s">
        <v>29191</v>
      </c>
      <c r="B7333" t="s">
        <v>29192</v>
      </c>
      <c r="C7333" t="s">
        <v>13</v>
      </c>
      <c r="D7333" t="s">
        <v>29193</v>
      </c>
      <c r="E7333" t="s">
        <v>23964</v>
      </c>
      <c r="F7333" t="s">
        <v>1981</v>
      </c>
      <c r="G7333" t="s">
        <v>42</v>
      </c>
      <c r="H7333">
        <v>0</v>
      </c>
      <c r="I7333">
        <v>0</v>
      </c>
      <c r="J7333">
        <v>0</v>
      </c>
      <c r="K7333" t="s">
        <v>29194</v>
      </c>
    </row>
    <row r="7334" spans="1:11" x14ac:dyDescent="0.3">
      <c r="A7334" t="s">
        <v>29195</v>
      </c>
      <c r="C7334" t="s">
        <v>27</v>
      </c>
      <c r="D7334" t="s">
        <v>29196</v>
      </c>
      <c r="E7334" t="s">
        <v>1867</v>
      </c>
      <c r="F7334" t="s">
        <v>3026</v>
      </c>
      <c r="G7334" t="s">
        <v>42</v>
      </c>
      <c r="H7334">
        <v>0</v>
      </c>
      <c r="I7334">
        <v>0</v>
      </c>
      <c r="J7334">
        <v>0</v>
      </c>
      <c r="K7334" t="s">
        <v>29197</v>
      </c>
    </row>
    <row r="7335" spans="1:11" x14ac:dyDescent="0.3">
      <c r="A7335" t="s">
        <v>29198</v>
      </c>
      <c r="C7335" t="s">
        <v>20</v>
      </c>
      <c r="D7335" t="s">
        <v>29199</v>
      </c>
      <c r="E7335" t="s">
        <v>27392</v>
      </c>
      <c r="F7335" t="s">
        <v>16</v>
      </c>
      <c r="G7335" t="s">
        <v>14745</v>
      </c>
      <c r="H7335">
        <v>0</v>
      </c>
      <c r="I7335">
        <v>0</v>
      </c>
      <c r="J7335">
        <v>0</v>
      </c>
      <c r="K7335" t="s">
        <v>29200</v>
      </c>
    </row>
    <row r="7336" spans="1:11" x14ac:dyDescent="0.3">
      <c r="A7336" t="s">
        <v>29201</v>
      </c>
      <c r="C7336" t="s">
        <v>20</v>
      </c>
      <c r="D7336" t="s">
        <v>29202</v>
      </c>
      <c r="E7336" t="s">
        <v>27392</v>
      </c>
      <c r="F7336" t="s">
        <v>16</v>
      </c>
      <c r="G7336" t="s">
        <v>2093</v>
      </c>
      <c r="H7336">
        <v>0</v>
      </c>
      <c r="I7336">
        <v>0</v>
      </c>
      <c r="J7336">
        <v>0</v>
      </c>
      <c r="K7336" t="s">
        <v>29203</v>
      </c>
    </row>
    <row r="7337" spans="1:11" x14ac:dyDescent="0.3">
      <c r="A7337" t="s">
        <v>29204</v>
      </c>
      <c r="B7337" t="s">
        <v>29125</v>
      </c>
      <c r="C7337" t="s">
        <v>27</v>
      </c>
      <c r="D7337" t="s">
        <v>29205</v>
      </c>
      <c r="E7337" t="s">
        <v>1867</v>
      </c>
      <c r="F7337" t="s">
        <v>4261</v>
      </c>
      <c r="G7337" t="s">
        <v>42</v>
      </c>
      <c r="H7337">
        <v>0</v>
      </c>
      <c r="I7337">
        <v>0</v>
      </c>
      <c r="J7337">
        <v>0</v>
      </c>
      <c r="K7337" t="s">
        <v>29206</v>
      </c>
    </row>
    <row r="7338" spans="1:11" x14ac:dyDescent="0.3">
      <c r="A7338" t="s">
        <v>29207</v>
      </c>
      <c r="B7338" t="s">
        <v>29208</v>
      </c>
      <c r="C7338" t="s">
        <v>27</v>
      </c>
      <c r="D7338" t="s">
        <v>29209</v>
      </c>
      <c r="E7338" t="s">
        <v>1867</v>
      </c>
      <c r="F7338" t="s">
        <v>1850</v>
      </c>
      <c r="G7338" t="s">
        <v>42</v>
      </c>
      <c r="H7338">
        <v>0</v>
      </c>
      <c r="I7338">
        <v>0</v>
      </c>
      <c r="J7338">
        <v>0</v>
      </c>
      <c r="K7338" t="s">
        <v>29210</v>
      </c>
    </row>
    <row r="7339" spans="1:11" x14ac:dyDescent="0.3">
      <c r="A7339" t="s">
        <v>29211</v>
      </c>
      <c r="B7339" t="s">
        <v>29212</v>
      </c>
      <c r="C7339" t="s">
        <v>27</v>
      </c>
      <c r="D7339" t="s">
        <v>29213</v>
      </c>
      <c r="E7339" t="s">
        <v>1867</v>
      </c>
      <c r="F7339" t="s">
        <v>389</v>
      </c>
      <c r="G7339" t="s">
        <v>42</v>
      </c>
      <c r="H7339">
        <v>0</v>
      </c>
      <c r="I7339">
        <v>0</v>
      </c>
      <c r="J7339">
        <v>0</v>
      </c>
      <c r="K7339" t="s">
        <v>29214</v>
      </c>
    </row>
    <row r="7340" spans="1:11" x14ac:dyDescent="0.3">
      <c r="A7340" t="s">
        <v>29215</v>
      </c>
      <c r="B7340" t="s">
        <v>29216</v>
      </c>
      <c r="C7340" t="s">
        <v>27</v>
      </c>
      <c r="D7340" t="s">
        <v>29217</v>
      </c>
      <c r="E7340" t="s">
        <v>1867</v>
      </c>
      <c r="F7340" t="s">
        <v>5696</v>
      </c>
      <c r="G7340" t="s">
        <v>42</v>
      </c>
      <c r="H7340">
        <v>0</v>
      </c>
      <c r="I7340">
        <v>0</v>
      </c>
      <c r="J7340">
        <v>0</v>
      </c>
      <c r="K7340" t="s">
        <v>29218</v>
      </c>
    </row>
    <row r="7341" spans="1:11" x14ac:dyDescent="0.3">
      <c r="A7341" t="s">
        <v>29219</v>
      </c>
      <c r="B7341" t="s">
        <v>29220</v>
      </c>
      <c r="C7341" t="s">
        <v>558</v>
      </c>
      <c r="D7341" t="s">
        <v>29221</v>
      </c>
      <c r="E7341" t="s">
        <v>1472</v>
      </c>
      <c r="F7341" t="s">
        <v>4643</v>
      </c>
      <c r="G7341" t="s">
        <v>6576</v>
      </c>
      <c r="H7341">
        <v>0</v>
      </c>
      <c r="I7341">
        <v>0</v>
      </c>
      <c r="J7341">
        <v>0</v>
      </c>
      <c r="K7341" t="s">
        <v>29222</v>
      </c>
    </row>
    <row r="7342" spans="1:11" x14ac:dyDescent="0.3">
      <c r="A7342" t="s">
        <v>29223</v>
      </c>
      <c r="B7342" t="s">
        <v>29224</v>
      </c>
      <c r="C7342" t="s">
        <v>27</v>
      </c>
      <c r="D7342" t="s">
        <v>29225</v>
      </c>
      <c r="E7342" t="s">
        <v>1867</v>
      </c>
      <c r="F7342" t="s">
        <v>3461</v>
      </c>
      <c r="G7342" t="s">
        <v>42</v>
      </c>
      <c r="H7342">
        <v>0</v>
      </c>
      <c r="I7342">
        <v>0</v>
      </c>
      <c r="J7342">
        <v>0</v>
      </c>
      <c r="K7342" t="s">
        <v>29226</v>
      </c>
    </row>
    <row r="7343" spans="1:11" x14ac:dyDescent="0.3">
      <c r="A7343" t="s">
        <v>29227</v>
      </c>
      <c r="C7343" t="s">
        <v>558</v>
      </c>
      <c r="D7343" t="s">
        <v>29228</v>
      </c>
      <c r="E7343" t="s">
        <v>1472</v>
      </c>
      <c r="F7343" t="s">
        <v>16</v>
      </c>
      <c r="G7343" t="s">
        <v>25115</v>
      </c>
      <c r="H7343">
        <v>0</v>
      </c>
      <c r="I7343">
        <v>0</v>
      </c>
      <c r="J7343">
        <v>0</v>
      </c>
      <c r="K7343" t="s">
        <v>29229</v>
      </c>
    </row>
    <row r="7344" spans="1:11" x14ac:dyDescent="0.3">
      <c r="A7344" t="s">
        <v>29230</v>
      </c>
      <c r="B7344" t="s">
        <v>12647</v>
      </c>
      <c r="C7344" t="s">
        <v>13</v>
      </c>
      <c r="E7344" t="s">
        <v>15</v>
      </c>
      <c r="F7344" t="s">
        <v>6584</v>
      </c>
      <c r="G7344" t="s">
        <v>42</v>
      </c>
      <c r="H7344">
        <v>0</v>
      </c>
      <c r="I7344">
        <v>0</v>
      </c>
      <c r="J7344">
        <v>0</v>
      </c>
      <c r="K7344" t="s">
        <v>29231</v>
      </c>
    </row>
    <row r="7345" spans="1:11" x14ac:dyDescent="0.3">
      <c r="A7345" t="s">
        <v>29232</v>
      </c>
      <c r="B7345" t="s">
        <v>29233</v>
      </c>
      <c r="C7345" t="s">
        <v>27</v>
      </c>
      <c r="D7345" t="s">
        <v>29234</v>
      </c>
      <c r="E7345" t="s">
        <v>1867</v>
      </c>
      <c r="F7345" t="s">
        <v>7428</v>
      </c>
      <c r="G7345" t="s">
        <v>42</v>
      </c>
      <c r="H7345">
        <v>0</v>
      </c>
      <c r="I7345">
        <v>0</v>
      </c>
      <c r="J7345">
        <v>0</v>
      </c>
      <c r="K7345" t="s">
        <v>29235</v>
      </c>
    </row>
    <row r="7346" spans="1:11" x14ac:dyDescent="0.3">
      <c r="A7346" t="s">
        <v>29236</v>
      </c>
      <c r="C7346" t="s">
        <v>27</v>
      </c>
      <c r="D7346" t="s">
        <v>29237</v>
      </c>
      <c r="E7346" t="s">
        <v>1867</v>
      </c>
      <c r="F7346" t="s">
        <v>6872</v>
      </c>
      <c r="G7346" t="s">
        <v>42</v>
      </c>
      <c r="H7346">
        <v>0</v>
      </c>
      <c r="I7346">
        <v>0</v>
      </c>
      <c r="J7346">
        <v>0</v>
      </c>
      <c r="K7346" t="s">
        <v>29238</v>
      </c>
    </row>
    <row r="7347" spans="1:11" x14ac:dyDescent="0.3">
      <c r="A7347" t="s">
        <v>29239</v>
      </c>
      <c r="C7347" t="s">
        <v>20</v>
      </c>
      <c r="D7347" t="s">
        <v>29240</v>
      </c>
      <c r="E7347" t="s">
        <v>27392</v>
      </c>
      <c r="F7347" t="s">
        <v>1662</v>
      </c>
      <c r="G7347" t="s">
        <v>42</v>
      </c>
      <c r="H7347">
        <v>0</v>
      </c>
      <c r="I7347">
        <v>0</v>
      </c>
      <c r="J7347">
        <v>0</v>
      </c>
      <c r="K7347" t="s">
        <v>29241</v>
      </c>
    </row>
    <row r="7348" spans="1:11" x14ac:dyDescent="0.3">
      <c r="A7348" t="s">
        <v>29242</v>
      </c>
      <c r="B7348" t="s">
        <v>29243</v>
      </c>
      <c r="C7348" t="s">
        <v>27</v>
      </c>
      <c r="D7348" t="s">
        <v>29244</v>
      </c>
      <c r="E7348" t="s">
        <v>1867</v>
      </c>
      <c r="F7348" t="s">
        <v>1611</v>
      </c>
      <c r="G7348" t="s">
        <v>42</v>
      </c>
      <c r="H7348">
        <v>0</v>
      </c>
      <c r="I7348">
        <v>0</v>
      </c>
      <c r="J7348">
        <v>0</v>
      </c>
      <c r="K7348" t="s">
        <v>29245</v>
      </c>
    </row>
    <row r="7349" spans="1:11" x14ac:dyDescent="0.3">
      <c r="A7349" t="s">
        <v>29246</v>
      </c>
      <c r="C7349" t="s">
        <v>27</v>
      </c>
      <c r="E7349" t="s">
        <v>1867</v>
      </c>
      <c r="F7349" t="s">
        <v>1723</v>
      </c>
      <c r="G7349" t="s">
        <v>42</v>
      </c>
      <c r="H7349">
        <v>0</v>
      </c>
      <c r="I7349">
        <v>0</v>
      </c>
      <c r="J7349">
        <v>0</v>
      </c>
      <c r="K7349" t="s">
        <v>29247</v>
      </c>
    </row>
    <row r="7350" spans="1:11" x14ac:dyDescent="0.3">
      <c r="A7350" t="s">
        <v>29248</v>
      </c>
      <c r="B7350" t="s">
        <v>29249</v>
      </c>
      <c r="C7350" t="s">
        <v>27</v>
      </c>
      <c r="D7350" t="s">
        <v>29250</v>
      </c>
      <c r="E7350" t="s">
        <v>1867</v>
      </c>
      <c r="F7350" t="s">
        <v>12193</v>
      </c>
      <c r="G7350" t="s">
        <v>42</v>
      </c>
      <c r="H7350">
        <v>0</v>
      </c>
      <c r="I7350">
        <v>0</v>
      </c>
      <c r="J7350">
        <v>0</v>
      </c>
      <c r="K7350" t="s">
        <v>29251</v>
      </c>
    </row>
    <row r="7351" spans="1:11" x14ac:dyDescent="0.3">
      <c r="A7351" t="s">
        <v>29252</v>
      </c>
      <c r="B7351" t="s">
        <v>29253</v>
      </c>
      <c r="C7351" t="s">
        <v>27</v>
      </c>
      <c r="D7351" t="s">
        <v>29254</v>
      </c>
      <c r="E7351" t="s">
        <v>1867</v>
      </c>
      <c r="F7351" t="s">
        <v>1947</v>
      </c>
      <c r="G7351" t="s">
        <v>42</v>
      </c>
      <c r="H7351">
        <v>0</v>
      </c>
      <c r="I7351">
        <v>0</v>
      </c>
      <c r="J7351">
        <v>0</v>
      </c>
      <c r="K7351" t="s">
        <v>29255</v>
      </c>
    </row>
    <row r="7352" spans="1:11" x14ac:dyDescent="0.3">
      <c r="A7352" t="s">
        <v>29256</v>
      </c>
      <c r="B7352" t="s">
        <v>29257</v>
      </c>
      <c r="C7352" t="s">
        <v>20</v>
      </c>
      <c r="D7352" t="s">
        <v>29258</v>
      </c>
      <c r="E7352" t="s">
        <v>22</v>
      </c>
      <c r="F7352" t="s">
        <v>8797</v>
      </c>
      <c r="G7352" t="s">
        <v>42</v>
      </c>
      <c r="H7352">
        <v>0</v>
      </c>
      <c r="I7352">
        <v>0</v>
      </c>
      <c r="J7352">
        <v>0</v>
      </c>
      <c r="K7352" t="s">
        <v>29259</v>
      </c>
    </row>
    <row r="7353" spans="1:11" x14ac:dyDescent="0.3">
      <c r="A7353" t="s">
        <v>29260</v>
      </c>
      <c r="C7353" t="s">
        <v>27</v>
      </c>
      <c r="D7353" t="s">
        <v>29261</v>
      </c>
      <c r="E7353" t="s">
        <v>1867</v>
      </c>
      <c r="F7353" t="s">
        <v>1548</v>
      </c>
      <c r="G7353" t="s">
        <v>42</v>
      </c>
      <c r="H7353">
        <v>0</v>
      </c>
      <c r="I7353">
        <v>0</v>
      </c>
      <c r="J7353">
        <v>0</v>
      </c>
      <c r="K7353" t="s">
        <v>29262</v>
      </c>
    </row>
    <row r="7354" spans="1:11" x14ac:dyDescent="0.3">
      <c r="A7354" t="s">
        <v>29263</v>
      </c>
      <c r="C7354" t="s">
        <v>27</v>
      </c>
      <c r="D7354" t="s">
        <v>29264</v>
      </c>
      <c r="E7354" t="s">
        <v>1867</v>
      </c>
      <c r="F7354" t="s">
        <v>4875</v>
      </c>
      <c r="G7354" t="s">
        <v>269</v>
      </c>
      <c r="H7354">
        <v>0</v>
      </c>
      <c r="I7354">
        <v>0</v>
      </c>
      <c r="J7354">
        <v>0</v>
      </c>
      <c r="K7354" t="s">
        <v>29265</v>
      </c>
    </row>
    <row r="7355" spans="1:11" x14ac:dyDescent="0.3">
      <c r="A7355" t="s">
        <v>29266</v>
      </c>
      <c r="C7355" t="s">
        <v>147</v>
      </c>
      <c r="D7355" t="s">
        <v>29267</v>
      </c>
      <c r="E7355" t="s">
        <v>149</v>
      </c>
      <c r="F7355" t="s">
        <v>1678</v>
      </c>
      <c r="G7355" t="s">
        <v>42</v>
      </c>
      <c r="H7355">
        <v>0</v>
      </c>
      <c r="I7355">
        <v>0</v>
      </c>
      <c r="J7355">
        <v>0</v>
      </c>
      <c r="K7355" t="s">
        <v>29268</v>
      </c>
    </row>
    <row r="7356" spans="1:11" x14ac:dyDescent="0.3">
      <c r="A7356" t="s">
        <v>29269</v>
      </c>
      <c r="B7356" t="s">
        <v>29270</v>
      </c>
      <c r="C7356" t="s">
        <v>147</v>
      </c>
      <c r="D7356" t="s">
        <v>29271</v>
      </c>
      <c r="E7356" t="s">
        <v>149</v>
      </c>
      <c r="F7356" t="s">
        <v>1961</v>
      </c>
      <c r="G7356" t="s">
        <v>42</v>
      </c>
      <c r="H7356">
        <v>0</v>
      </c>
      <c r="I7356">
        <v>0</v>
      </c>
      <c r="J7356">
        <v>0</v>
      </c>
      <c r="K7356" t="s">
        <v>29272</v>
      </c>
    </row>
    <row r="7357" spans="1:11" x14ac:dyDescent="0.3">
      <c r="A7357" t="s">
        <v>29273</v>
      </c>
      <c r="B7357" t="s">
        <v>29270</v>
      </c>
      <c r="C7357" t="s">
        <v>147</v>
      </c>
      <c r="D7357" t="s">
        <v>29274</v>
      </c>
      <c r="E7357" t="s">
        <v>149</v>
      </c>
      <c r="F7357" t="s">
        <v>11292</v>
      </c>
      <c r="G7357" t="s">
        <v>42</v>
      </c>
      <c r="H7357">
        <v>0</v>
      </c>
      <c r="I7357">
        <v>0</v>
      </c>
      <c r="J7357">
        <v>0</v>
      </c>
      <c r="K7357" t="s">
        <v>29275</v>
      </c>
    </row>
    <row r="7358" spans="1:11" x14ac:dyDescent="0.3">
      <c r="A7358" t="s">
        <v>29276</v>
      </c>
      <c r="C7358" t="s">
        <v>147</v>
      </c>
      <c r="D7358" t="s">
        <v>29277</v>
      </c>
      <c r="E7358" t="s">
        <v>149</v>
      </c>
      <c r="F7358" t="s">
        <v>3033</v>
      </c>
      <c r="G7358" t="s">
        <v>42</v>
      </c>
      <c r="H7358">
        <v>0</v>
      </c>
      <c r="I7358">
        <v>0</v>
      </c>
      <c r="J7358">
        <v>0</v>
      </c>
      <c r="K7358" t="s">
        <v>29278</v>
      </c>
    </row>
    <row r="7359" spans="1:11" x14ac:dyDescent="0.3">
      <c r="A7359" t="s">
        <v>29279</v>
      </c>
      <c r="B7359" t="s">
        <v>29280</v>
      </c>
      <c r="C7359" t="s">
        <v>147</v>
      </c>
      <c r="D7359" t="s">
        <v>29281</v>
      </c>
      <c r="E7359" t="s">
        <v>149</v>
      </c>
      <c r="F7359" t="s">
        <v>16</v>
      </c>
      <c r="G7359" t="s">
        <v>11525</v>
      </c>
      <c r="H7359">
        <v>0</v>
      </c>
      <c r="I7359">
        <v>0</v>
      </c>
      <c r="J7359">
        <v>0</v>
      </c>
      <c r="K7359" t="s">
        <v>29282</v>
      </c>
    </row>
    <row r="7360" spans="1:11" x14ac:dyDescent="0.3">
      <c r="A7360" t="s">
        <v>29283</v>
      </c>
      <c r="B7360" t="s">
        <v>29284</v>
      </c>
      <c r="C7360" t="s">
        <v>13</v>
      </c>
      <c r="D7360" t="s">
        <v>29285</v>
      </c>
      <c r="E7360" t="s">
        <v>23964</v>
      </c>
      <c r="F7360" t="s">
        <v>16</v>
      </c>
      <c r="G7360" t="s">
        <v>26444</v>
      </c>
      <c r="H7360">
        <v>0</v>
      </c>
      <c r="I7360">
        <v>0</v>
      </c>
      <c r="J7360">
        <v>0</v>
      </c>
      <c r="K7360" t="s">
        <v>29286</v>
      </c>
    </row>
    <row r="7361" spans="1:11" x14ac:dyDescent="0.3">
      <c r="A7361" t="s">
        <v>29287</v>
      </c>
      <c r="B7361" t="s">
        <v>29288</v>
      </c>
      <c r="C7361" t="s">
        <v>20</v>
      </c>
      <c r="D7361" t="s">
        <v>29289</v>
      </c>
      <c r="E7361" t="s">
        <v>22</v>
      </c>
      <c r="F7361" t="s">
        <v>16</v>
      </c>
      <c r="G7361" t="s">
        <v>756</v>
      </c>
      <c r="H7361">
        <v>0</v>
      </c>
      <c r="I7361">
        <v>0</v>
      </c>
      <c r="J7361">
        <v>0</v>
      </c>
      <c r="K7361" t="s">
        <v>29290</v>
      </c>
    </row>
    <row r="7362" spans="1:11" x14ac:dyDescent="0.3">
      <c r="A7362" t="s">
        <v>29291</v>
      </c>
      <c r="B7362" t="s">
        <v>29292</v>
      </c>
      <c r="C7362" t="s">
        <v>13</v>
      </c>
      <c r="D7362" t="s">
        <v>29293</v>
      </c>
      <c r="E7362" t="s">
        <v>23964</v>
      </c>
      <c r="F7362" t="s">
        <v>16</v>
      </c>
      <c r="G7362" t="s">
        <v>29294</v>
      </c>
      <c r="H7362">
        <v>0</v>
      </c>
      <c r="I7362">
        <v>0</v>
      </c>
      <c r="J7362">
        <v>0</v>
      </c>
      <c r="K7362" t="s">
        <v>29295</v>
      </c>
    </row>
    <row r="7363" spans="1:11" x14ac:dyDescent="0.3">
      <c r="A7363" t="s">
        <v>29296</v>
      </c>
      <c r="B7363" t="s">
        <v>29297</v>
      </c>
      <c r="C7363" t="s">
        <v>27</v>
      </c>
      <c r="D7363" t="s">
        <v>29298</v>
      </c>
      <c r="E7363" t="s">
        <v>1867</v>
      </c>
      <c r="F7363" t="s">
        <v>3296</v>
      </c>
      <c r="G7363" t="s">
        <v>42</v>
      </c>
      <c r="H7363">
        <v>0</v>
      </c>
      <c r="I7363">
        <v>0</v>
      </c>
      <c r="J7363">
        <v>0</v>
      </c>
      <c r="K7363" t="s">
        <v>29299</v>
      </c>
    </row>
    <row r="7364" spans="1:11" x14ac:dyDescent="0.3">
      <c r="A7364" t="s">
        <v>29300</v>
      </c>
      <c r="B7364" t="s">
        <v>29301</v>
      </c>
      <c r="C7364" t="s">
        <v>27</v>
      </c>
      <c r="D7364" t="s">
        <v>29302</v>
      </c>
      <c r="E7364" t="s">
        <v>1867</v>
      </c>
      <c r="F7364" t="s">
        <v>7511</v>
      </c>
      <c r="G7364" t="s">
        <v>42</v>
      </c>
      <c r="H7364">
        <v>0</v>
      </c>
      <c r="I7364">
        <v>0</v>
      </c>
      <c r="J7364">
        <v>0</v>
      </c>
      <c r="K7364" t="s">
        <v>29303</v>
      </c>
    </row>
    <row r="7365" spans="1:11" x14ac:dyDescent="0.3">
      <c r="A7365" t="s">
        <v>29304</v>
      </c>
      <c r="B7365" t="s">
        <v>29305</v>
      </c>
      <c r="C7365" t="s">
        <v>20</v>
      </c>
      <c r="D7365" t="s">
        <v>29306</v>
      </c>
      <c r="E7365" t="s">
        <v>27392</v>
      </c>
      <c r="F7365" t="s">
        <v>16</v>
      </c>
      <c r="G7365" t="s">
        <v>879</v>
      </c>
      <c r="H7365">
        <v>0</v>
      </c>
      <c r="I7365">
        <v>0</v>
      </c>
      <c r="J7365">
        <v>0</v>
      </c>
      <c r="K7365" t="s">
        <v>29307</v>
      </c>
    </row>
    <row r="7366" spans="1:11" x14ac:dyDescent="0.3">
      <c r="A7366" t="s">
        <v>29308</v>
      </c>
      <c r="B7366" t="s">
        <v>29309</v>
      </c>
      <c r="C7366" t="s">
        <v>558</v>
      </c>
      <c r="D7366" t="s">
        <v>29310</v>
      </c>
      <c r="E7366" t="s">
        <v>754</v>
      </c>
      <c r="F7366" t="s">
        <v>19926</v>
      </c>
      <c r="G7366" t="s">
        <v>42</v>
      </c>
      <c r="H7366">
        <v>0</v>
      </c>
      <c r="I7366">
        <v>0</v>
      </c>
      <c r="J7366">
        <v>0</v>
      </c>
      <c r="K7366" t="s">
        <v>29311</v>
      </c>
    </row>
    <row r="7367" spans="1:11" x14ac:dyDescent="0.3">
      <c r="A7367" t="s">
        <v>29312</v>
      </c>
      <c r="B7367" t="s">
        <v>29313</v>
      </c>
      <c r="C7367" t="s">
        <v>27</v>
      </c>
      <c r="D7367" t="s">
        <v>29314</v>
      </c>
      <c r="E7367" t="s">
        <v>1867</v>
      </c>
      <c r="F7367" t="s">
        <v>21100</v>
      </c>
      <c r="G7367" t="s">
        <v>42</v>
      </c>
      <c r="H7367">
        <v>0</v>
      </c>
      <c r="I7367">
        <v>0</v>
      </c>
      <c r="J7367">
        <v>0</v>
      </c>
      <c r="K7367" t="s">
        <v>29315</v>
      </c>
    </row>
    <row r="7368" spans="1:11" x14ac:dyDescent="0.3">
      <c r="A7368" t="s">
        <v>29316</v>
      </c>
      <c r="B7368" t="s">
        <v>29317</v>
      </c>
      <c r="C7368" t="s">
        <v>20</v>
      </c>
      <c r="D7368" t="s">
        <v>29318</v>
      </c>
      <c r="E7368" t="s">
        <v>27392</v>
      </c>
      <c r="F7368" t="s">
        <v>16</v>
      </c>
      <c r="G7368" t="s">
        <v>2060</v>
      </c>
      <c r="H7368">
        <v>0</v>
      </c>
      <c r="I7368">
        <v>0</v>
      </c>
      <c r="J7368">
        <v>0</v>
      </c>
      <c r="K7368" t="s">
        <v>29319</v>
      </c>
    </row>
    <row r="7369" spans="1:11" x14ac:dyDescent="0.3">
      <c r="A7369" t="s">
        <v>29320</v>
      </c>
      <c r="B7369" t="s">
        <v>29321</v>
      </c>
      <c r="C7369" t="s">
        <v>20</v>
      </c>
      <c r="D7369" t="s">
        <v>29322</v>
      </c>
      <c r="E7369" t="s">
        <v>27392</v>
      </c>
      <c r="F7369" t="s">
        <v>16</v>
      </c>
      <c r="G7369" t="s">
        <v>29323</v>
      </c>
      <c r="H7369">
        <v>0</v>
      </c>
      <c r="I7369">
        <v>0</v>
      </c>
      <c r="J7369">
        <v>0</v>
      </c>
      <c r="K7369" t="s">
        <v>29324</v>
      </c>
    </row>
    <row r="7370" spans="1:11" x14ac:dyDescent="0.3">
      <c r="A7370" t="s">
        <v>29325</v>
      </c>
      <c r="B7370" t="s">
        <v>20345</v>
      </c>
      <c r="C7370" t="s">
        <v>27</v>
      </c>
      <c r="D7370" t="s">
        <v>29326</v>
      </c>
      <c r="E7370" t="s">
        <v>1867</v>
      </c>
      <c r="F7370" t="s">
        <v>16</v>
      </c>
      <c r="G7370" t="s">
        <v>822</v>
      </c>
      <c r="H7370">
        <v>0</v>
      </c>
      <c r="I7370">
        <v>0</v>
      </c>
      <c r="J7370">
        <v>0</v>
      </c>
      <c r="K7370" t="s">
        <v>29327</v>
      </c>
    </row>
    <row r="7371" spans="1:11" x14ac:dyDescent="0.3">
      <c r="A7371" t="s">
        <v>29328</v>
      </c>
      <c r="B7371" t="s">
        <v>510</v>
      </c>
      <c r="C7371" t="s">
        <v>558</v>
      </c>
      <c r="D7371" t="s">
        <v>29329</v>
      </c>
      <c r="E7371" t="s">
        <v>19698</v>
      </c>
      <c r="F7371" t="s">
        <v>16</v>
      </c>
      <c r="G7371" t="s">
        <v>1952</v>
      </c>
      <c r="H7371">
        <v>0</v>
      </c>
      <c r="I7371">
        <v>0</v>
      </c>
      <c r="J7371">
        <v>0</v>
      </c>
      <c r="K7371" t="s">
        <v>29330</v>
      </c>
    </row>
    <row r="7372" spans="1:11" x14ac:dyDescent="0.3">
      <c r="A7372" t="s">
        <v>29331</v>
      </c>
      <c r="B7372" t="s">
        <v>20349</v>
      </c>
      <c r="C7372" t="s">
        <v>27</v>
      </c>
      <c r="D7372" t="s">
        <v>29332</v>
      </c>
      <c r="E7372" t="s">
        <v>1867</v>
      </c>
      <c r="F7372" t="s">
        <v>16</v>
      </c>
      <c r="G7372" t="s">
        <v>16663</v>
      </c>
      <c r="H7372">
        <v>0</v>
      </c>
      <c r="I7372">
        <v>0</v>
      </c>
      <c r="J7372">
        <v>0</v>
      </c>
      <c r="K7372" t="s">
        <v>29333</v>
      </c>
    </row>
    <row r="7373" spans="1:11" x14ac:dyDescent="0.3">
      <c r="A7373" t="s">
        <v>29334</v>
      </c>
      <c r="B7373" t="s">
        <v>29335</v>
      </c>
      <c r="C7373" t="s">
        <v>27</v>
      </c>
      <c r="D7373" t="s">
        <v>29336</v>
      </c>
      <c r="E7373" t="s">
        <v>1867</v>
      </c>
      <c r="F7373" t="s">
        <v>2111</v>
      </c>
      <c r="G7373" t="s">
        <v>42</v>
      </c>
      <c r="H7373">
        <v>0</v>
      </c>
      <c r="I7373">
        <v>0</v>
      </c>
      <c r="J7373">
        <v>0</v>
      </c>
      <c r="K7373" t="s">
        <v>29337</v>
      </c>
    </row>
    <row r="7374" spans="1:11" x14ac:dyDescent="0.3">
      <c r="A7374" t="s">
        <v>29338</v>
      </c>
      <c r="B7374" t="s">
        <v>29339</v>
      </c>
      <c r="C7374" t="s">
        <v>27</v>
      </c>
      <c r="D7374" t="s">
        <v>29340</v>
      </c>
      <c r="E7374" t="s">
        <v>1867</v>
      </c>
      <c r="F7374" t="s">
        <v>3177</v>
      </c>
      <c r="G7374" t="s">
        <v>42</v>
      </c>
      <c r="H7374">
        <v>0</v>
      </c>
      <c r="I7374">
        <v>0</v>
      </c>
      <c r="J7374">
        <v>0</v>
      </c>
      <c r="K7374" t="s">
        <v>29341</v>
      </c>
    </row>
    <row r="7375" spans="1:11" x14ac:dyDescent="0.3">
      <c r="A7375" t="s">
        <v>29342</v>
      </c>
      <c r="B7375" t="s">
        <v>29343</v>
      </c>
      <c r="C7375" t="s">
        <v>27</v>
      </c>
      <c r="D7375" t="s">
        <v>29344</v>
      </c>
      <c r="E7375" t="s">
        <v>1867</v>
      </c>
      <c r="F7375" t="s">
        <v>3296</v>
      </c>
      <c r="G7375" t="s">
        <v>42</v>
      </c>
      <c r="H7375">
        <v>0</v>
      </c>
      <c r="I7375">
        <v>0</v>
      </c>
      <c r="J7375">
        <v>0</v>
      </c>
      <c r="K7375" t="s">
        <v>29345</v>
      </c>
    </row>
    <row r="7376" spans="1:11" x14ac:dyDescent="0.3">
      <c r="A7376" t="s">
        <v>29346</v>
      </c>
      <c r="B7376" t="s">
        <v>29347</v>
      </c>
      <c r="C7376" t="s">
        <v>27</v>
      </c>
      <c r="D7376" t="s">
        <v>29348</v>
      </c>
      <c r="E7376" t="s">
        <v>1867</v>
      </c>
      <c r="F7376" t="s">
        <v>16</v>
      </c>
      <c r="G7376" t="s">
        <v>8577</v>
      </c>
      <c r="H7376">
        <v>0</v>
      </c>
      <c r="I7376">
        <v>0</v>
      </c>
      <c r="J7376">
        <v>0</v>
      </c>
      <c r="K7376" t="s">
        <v>29349</v>
      </c>
    </row>
    <row r="7377" spans="1:11" x14ac:dyDescent="0.3">
      <c r="A7377" t="s">
        <v>29350</v>
      </c>
      <c r="C7377" t="s">
        <v>147</v>
      </c>
      <c r="D7377" t="s">
        <v>29351</v>
      </c>
      <c r="E7377" t="s">
        <v>149</v>
      </c>
      <c r="F7377" t="s">
        <v>1678</v>
      </c>
      <c r="G7377" t="s">
        <v>42</v>
      </c>
      <c r="H7377">
        <v>0</v>
      </c>
      <c r="I7377">
        <v>0</v>
      </c>
      <c r="J7377">
        <v>0</v>
      </c>
      <c r="K7377" t="s">
        <v>29352</v>
      </c>
    </row>
    <row r="7378" spans="1:11" x14ac:dyDescent="0.3">
      <c r="A7378" t="s">
        <v>29353</v>
      </c>
      <c r="B7378" t="s">
        <v>29354</v>
      </c>
      <c r="C7378" t="s">
        <v>147</v>
      </c>
      <c r="D7378" t="s">
        <v>29355</v>
      </c>
      <c r="E7378" t="s">
        <v>149</v>
      </c>
      <c r="F7378" t="s">
        <v>2036</v>
      </c>
      <c r="G7378" t="s">
        <v>42</v>
      </c>
      <c r="H7378">
        <v>0</v>
      </c>
      <c r="I7378">
        <v>0</v>
      </c>
      <c r="J7378">
        <v>0</v>
      </c>
      <c r="K7378" t="s">
        <v>29356</v>
      </c>
    </row>
    <row r="7379" spans="1:11" x14ac:dyDescent="0.3">
      <c r="A7379" t="s">
        <v>29357</v>
      </c>
      <c r="C7379" t="s">
        <v>147</v>
      </c>
      <c r="D7379" t="s">
        <v>29358</v>
      </c>
      <c r="E7379" t="s">
        <v>149</v>
      </c>
      <c r="F7379" t="s">
        <v>14447</v>
      </c>
      <c r="G7379" t="s">
        <v>42</v>
      </c>
      <c r="H7379">
        <v>0</v>
      </c>
      <c r="I7379">
        <v>0</v>
      </c>
      <c r="J7379">
        <v>0</v>
      </c>
      <c r="K7379" t="s">
        <v>29359</v>
      </c>
    </row>
    <row r="7380" spans="1:11" x14ac:dyDescent="0.3">
      <c r="A7380" t="s">
        <v>29360</v>
      </c>
      <c r="C7380" t="s">
        <v>147</v>
      </c>
      <c r="D7380" t="s">
        <v>29361</v>
      </c>
      <c r="E7380" t="s">
        <v>149</v>
      </c>
      <c r="F7380" t="s">
        <v>10052</v>
      </c>
      <c r="G7380" t="s">
        <v>42</v>
      </c>
      <c r="H7380">
        <v>0</v>
      </c>
      <c r="I7380">
        <v>0</v>
      </c>
      <c r="J7380">
        <v>0</v>
      </c>
      <c r="K7380" t="s">
        <v>29362</v>
      </c>
    </row>
    <row r="7381" spans="1:11" x14ac:dyDescent="0.3">
      <c r="A7381" t="s">
        <v>29363</v>
      </c>
      <c r="B7381" t="s">
        <v>29364</v>
      </c>
      <c r="C7381" t="s">
        <v>147</v>
      </c>
      <c r="D7381" t="s">
        <v>29365</v>
      </c>
      <c r="E7381" t="s">
        <v>149</v>
      </c>
      <c r="F7381" t="s">
        <v>1531</v>
      </c>
      <c r="G7381" t="s">
        <v>42</v>
      </c>
      <c r="H7381">
        <v>0</v>
      </c>
      <c r="I7381">
        <v>0</v>
      </c>
      <c r="J7381">
        <v>0</v>
      </c>
      <c r="K7381" t="s">
        <v>29366</v>
      </c>
    </row>
    <row r="7382" spans="1:11" x14ac:dyDescent="0.3">
      <c r="A7382" t="s">
        <v>29367</v>
      </c>
      <c r="B7382" t="s">
        <v>29368</v>
      </c>
      <c r="C7382" t="s">
        <v>147</v>
      </c>
      <c r="D7382" t="s">
        <v>29369</v>
      </c>
      <c r="E7382" t="s">
        <v>149</v>
      </c>
      <c r="F7382" t="s">
        <v>8181</v>
      </c>
      <c r="G7382" t="s">
        <v>42</v>
      </c>
      <c r="H7382">
        <v>0</v>
      </c>
      <c r="I7382">
        <v>0</v>
      </c>
      <c r="J7382">
        <v>0</v>
      </c>
      <c r="K7382" t="s">
        <v>29370</v>
      </c>
    </row>
    <row r="7383" spans="1:11" x14ac:dyDescent="0.3">
      <c r="A7383" t="s">
        <v>29371</v>
      </c>
      <c r="B7383" t="s">
        <v>29372</v>
      </c>
      <c r="C7383" t="s">
        <v>147</v>
      </c>
      <c r="D7383" t="s">
        <v>29373</v>
      </c>
      <c r="E7383" t="s">
        <v>149</v>
      </c>
      <c r="F7383" t="s">
        <v>4643</v>
      </c>
      <c r="G7383" t="s">
        <v>42</v>
      </c>
      <c r="H7383">
        <v>0</v>
      </c>
      <c r="I7383">
        <v>0</v>
      </c>
      <c r="J7383">
        <v>0</v>
      </c>
      <c r="K7383" t="s">
        <v>29374</v>
      </c>
    </row>
    <row r="7384" spans="1:11" x14ac:dyDescent="0.3">
      <c r="A7384" t="s">
        <v>29375</v>
      </c>
      <c r="B7384" t="s">
        <v>29376</v>
      </c>
      <c r="C7384" t="s">
        <v>147</v>
      </c>
      <c r="D7384" t="s">
        <v>29377</v>
      </c>
      <c r="E7384" t="s">
        <v>149</v>
      </c>
      <c r="F7384" t="s">
        <v>6405</v>
      </c>
      <c r="G7384" t="s">
        <v>42</v>
      </c>
      <c r="H7384">
        <v>0</v>
      </c>
      <c r="I7384">
        <v>0</v>
      </c>
      <c r="J7384">
        <v>0</v>
      </c>
      <c r="K7384" t="s">
        <v>29378</v>
      </c>
    </row>
    <row r="7385" spans="1:11" x14ac:dyDescent="0.3">
      <c r="A7385" t="s">
        <v>29379</v>
      </c>
      <c r="C7385" t="s">
        <v>147</v>
      </c>
      <c r="D7385" t="s">
        <v>29380</v>
      </c>
      <c r="E7385" t="s">
        <v>149</v>
      </c>
      <c r="F7385" t="s">
        <v>1634</v>
      </c>
      <c r="G7385" t="s">
        <v>42</v>
      </c>
      <c r="H7385">
        <v>0</v>
      </c>
      <c r="I7385">
        <v>0</v>
      </c>
      <c r="J7385">
        <v>0</v>
      </c>
      <c r="K7385" t="s">
        <v>29381</v>
      </c>
    </row>
    <row r="7386" spans="1:11" x14ac:dyDescent="0.3">
      <c r="A7386" t="s">
        <v>29382</v>
      </c>
      <c r="C7386" t="s">
        <v>147</v>
      </c>
      <c r="D7386" t="s">
        <v>29383</v>
      </c>
      <c r="E7386" t="s">
        <v>149</v>
      </c>
      <c r="F7386" t="s">
        <v>2224</v>
      </c>
      <c r="G7386" t="s">
        <v>42</v>
      </c>
      <c r="H7386">
        <v>0</v>
      </c>
      <c r="I7386">
        <v>0</v>
      </c>
      <c r="J7386">
        <v>0</v>
      </c>
      <c r="K7386" t="s">
        <v>29384</v>
      </c>
    </row>
    <row r="7387" spans="1:11" x14ac:dyDescent="0.3">
      <c r="A7387" t="s">
        <v>29385</v>
      </c>
      <c r="B7387" t="s">
        <v>29386</v>
      </c>
      <c r="C7387" t="s">
        <v>147</v>
      </c>
      <c r="D7387" t="s">
        <v>29387</v>
      </c>
      <c r="E7387" t="s">
        <v>149</v>
      </c>
      <c r="F7387" t="s">
        <v>1247</v>
      </c>
      <c r="G7387" t="s">
        <v>42</v>
      </c>
      <c r="H7387">
        <v>0</v>
      </c>
      <c r="I7387">
        <v>0</v>
      </c>
      <c r="J7387">
        <v>0</v>
      </c>
      <c r="K7387" t="s">
        <v>29388</v>
      </c>
    </row>
    <row r="7388" spans="1:11" x14ac:dyDescent="0.3">
      <c r="A7388" t="s">
        <v>29389</v>
      </c>
      <c r="B7388" t="s">
        <v>29390</v>
      </c>
      <c r="C7388" t="s">
        <v>20</v>
      </c>
      <c r="D7388" t="s">
        <v>29391</v>
      </c>
      <c r="E7388" t="s">
        <v>22</v>
      </c>
      <c r="F7388" t="s">
        <v>369</v>
      </c>
      <c r="G7388" t="s">
        <v>5631</v>
      </c>
      <c r="H7388">
        <v>0</v>
      </c>
      <c r="I7388">
        <v>0</v>
      </c>
      <c r="J7388">
        <v>0</v>
      </c>
      <c r="K7388" t="s">
        <v>29392</v>
      </c>
    </row>
    <row r="7389" spans="1:11" x14ac:dyDescent="0.3">
      <c r="A7389" t="s">
        <v>29393</v>
      </c>
      <c r="B7389" t="s">
        <v>29394</v>
      </c>
      <c r="C7389" t="s">
        <v>147</v>
      </c>
      <c r="D7389" t="s">
        <v>29395</v>
      </c>
      <c r="E7389" t="s">
        <v>149</v>
      </c>
      <c r="F7389" t="s">
        <v>17734</v>
      </c>
      <c r="G7389" t="s">
        <v>42</v>
      </c>
      <c r="H7389">
        <v>0</v>
      </c>
      <c r="I7389">
        <v>0</v>
      </c>
      <c r="J7389">
        <v>0</v>
      </c>
      <c r="K7389" t="s">
        <v>29396</v>
      </c>
    </row>
    <row r="7390" spans="1:11" x14ac:dyDescent="0.3">
      <c r="A7390" t="s">
        <v>29397</v>
      </c>
      <c r="B7390" t="s">
        <v>29398</v>
      </c>
      <c r="C7390" t="s">
        <v>147</v>
      </c>
      <c r="D7390" t="s">
        <v>29399</v>
      </c>
      <c r="E7390" t="s">
        <v>149</v>
      </c>
      <c r="F7390" t="s">
        <v>3769</v>
      </c>
      <c r="G7390" t="s">
        <v>42</v>
      </c>
      <c r="H7390">
        <v>0</v>
      </c>
      <c r="I7390">
        <v>0</v>
      </c>
      <c r="J7390">
        <v>0</v>
      </c>
      <c r="K7390" t="s">
        <v>29400</v>
      </c>
    </row>
    <row r="7391" spans="1:11" x14ac:dyDescent="0.3">
      <c r="A7391" t="s">
        <v>29401</v>
      </c>
      <c r="B7391" t="s">
        <v>29402</v>
      </c>
      <c r="C7391" t="s">
        <v>147</v>
      </c>
      <c r="D7391" t="s">
        <v>29403</v>
      </c>
      <c r="E7391" t="s">
        <v>149</v>
      </c>
      <c r="F7391" t="s">
        <v>5882</v>
      </c>
      <c r="G7391" t="s">
        <v>42</v>
      </c>
      <c r="H7391">
        <v>0</v>
      </c>
      <c r="I7391">
        <v>0</v>
      </c>
      <c r="J7391">
        <v>0</v>
      </c>
      <c r="K7391" t="s">
        <v>29404</v>
      </c>
    </row>
    <row r="7392" spans="1:11" x14ac:dyDescent="0.3">
      <c r="A7392" t="s">
        <v>29405</v>
      </c>
      <c r="B7392" t="s">
        <v>12804</v>
      </c>
      <c r="C7392" t="s">
        <v>147</v>
      </c>
      <c r="D7392" t="s">
        <v>29406</v>
      </c>
      <c r="E7392" t="s">
        <v>149</v>
      </c>
      <c r="F7392" t="s">
        <v>830</v>
      </c>
      <c r="G7392" t="s">
        <v>42</v>
      </c>
      <c r="H7392">
        <v>0</v>
      </c>
      <c r="I7392">
        <v>0</v>
      </c>
      <c r="J7392">
        <v>0</v>
      </c>
      <c r="K7392" t="s">
        <v>29407</v>
      </c>
    </row>
    <row r="7393" spans="1:11" x14ac:dyDescent="0.3">
      <c r="A7393" t="s">
        <v>29408</v>
      </c>
      <c r="B7393" t="s">
        <v>29409</v>
      </c>
      <c r="C7393" t="s">
        <v>147</v>
      </c>
      <c r="D7393" t="s">
        <v>29410</v>
      </c>
      <c r="E7393" t="s">
        <v>149</v>
      </c>
      <c r="F7393" t="s">
        <v>29411</v>
      </c>
      <c r="G7393" t="s">
        <v>3489</v>
      </c>
      <c r="H7393">
        <v>0</v>
      </c>
      <c r="I7393">
        <v>0</v>
      </c>
      <c r="J7393">
        <v>0</v>
      </c>
      <c r="K7393" t="s">
        <v>29412</v>
      </c>
    </row>
    <row r="7394" spans="1:11" x14ac:dyDescent="0.3">
      <c r="A7394" t="s">
        <v>29413</v>
      </c>
      <c r="B7394" t="s">
        <v>29414</v>
      </c>
      <c r="C7394" t="s">
        <v>147</v>
      </c>
      <c r="D7394" t="s">
        <v>29415</v>
      </c>
      <c r="E7394" t="s">
        <v>149</v>
      </c>
      <c r="F7394" t="s">
        <v>7645</v>
      </c>
      <c r="G7394" t="s">
        <v>42</v>
      </c>
      <c r="H7394">
        <v>0</v>
      </c>
      <c r="I7394">
        <v>0</v>
      </c>
      <c r="J7394">
        <v>0</v>
      </c>
      <c r="K7394" t="s">
        <v>29416</v>
      </c>
    </row>
    <row r="7395" spans="1:11" x14ac:dyDescent="0.3">
      <c r="A7395" t="s">
        <v>29417</v>
      </c>
      <c r="B7395" t="s">
        <v>29418</v>
      </c>
      <c r="C7395" t="s">
        <v>147</v>
      </c>
      <c r="D7395" t="s">
        <v>29419</v>
      </c>
      <c r="E7395" t="s">
        <v>149</v>
      </c>
      <c r="F7395" t="s">
        <v>7493</v>
      </c>
      <c r="G7395" t="s">
        <v>42</v>
      </c>
      <c r="H7395">
        <v>0</v>
      </c>
      <c r="I7395">
        <v>0</v>
      </c>
      <c r="J7395">
        <v>0</v>
      </c>
      <c r="K7395" t="s">
        <v>29420</v>
      </c>
    </row>
    <row r="7396" spans="1:11" x14ac:dyDescent="0.3">
      <c r="A7396" t="s">
        <v>29421</v>
      </c>
      <c r="B7396" t="s">
        <v>29422</v>
      </c>
      <c r="C7396" t="s">
        <v>20</v>
      </c>
      <c r="D7396" t="s">
        <v>29423</v>
      </c>
      <c r="E7396" t="s">
        <v>27392</v>
      </c>
      <c r="F7396" t="s">
        <v>1247</v>
      </c>
      <c r="G7396" t="s">
        <v>11157</v>
      </c>
      <c r="H7396">
        <v>0</v>
      </c>
      <c r="I7396">
        <v>0</v>
      </c>
      <c r="J7396">
        <v>0</v>
      </c>
      <c r="K7396" t="s">
        <v>29424</v>
      </c>
    </row>
    <row r="7397" spans="1:11" x14ac:dyDescent="0.3">
      <c r="A7397" t="s">
        <v>29425</v>
      </c>
      <c r="B7397" t="s">
        <v>29426</v>
      </c>
      <c r="C7397" t="s">
        <v>27</v>
      </c>
      <c r="D7397" t="s">
        <v>29427</v>
      </c>
      <c r="E7397" t="s">
        <v>1867</v>
      </c>
      <c r="F7397" t="s">
        <v>11311</v>
      </c>
      <c r="G7397" t="s">
        <v>2211</v>
      </c>
      <c r="H7397">
        <v>0</v>
      </c>
      <c r="I7397">
        <v>0</v>
      </c>
      <c r="J7397">
        <v>0</v>
      </c>
      <c r="K7397" t="s">
        <v>29428</v>
      </c>
    </row>
    <row r="7398" spans="1:11" x14ac:dyDescent="0.3">
      <c r="A7398" t="s">
        <v>29429</v>
      </c>
      <c r="B7398" t="s">
        <v>29430</v>
      </c>
      <c r="C7398" t="s">
        <v>27</v>
      </c>
      <c r="D7398" t="s">
        <v>29431</v>
      </c>
      <c r="E7398" t="s">
        <v>1867</v>
      </c>
      <c r="F7398" t="s">
        <v>1003</v>
      </c>
      <c r="G7398" t="s">
        <v>42</v>
      </c>
      <c r="H7398">
        <v>0</v>
      </c>
      <c r="I7398">
        <v>0</v>
      </c>
      <c r="J7398">
        <v>0</v>
      </c>
      <c r="K7398" t="s">
        <v>29432</v>
      </c>
    </row>
    <row r="7399" spans="1:11" x14ac:dyDescent="0.3">
      <c r="A7399" t="s">
        <v>29433</v>
      </c>
      <c r="C7399" t="s">
        <v>27</v>
      </c>
      <c r="D7399" t="s">
        <v>29434</v>
      </c>
      <c r="E7399" t="s">
        <v>1867</v>
      </c>
      <c r="F7399" t="s">
        <v>1850</v>
      </c>
      <c r="G7399" t="s">
        <v>42</v>
      </c>
      <c r="H7399">
        <v>0</v>
      </c>
      <c r="I7399">
        <v>0</v>
      </c>
      <c r="J7399">
        <v>0</v>
      </c>
      <c r="K7399" t="s">
        <v>29435</v>
      </c>
    </row>
    <row r="7400" spans="1:11" x14ac:dyDescent="0.3">
      <c r="A7400" t="s">
        <v>29436</v>
      </c>
      <c r="B7400" t="s">
        <v>29437</v>
      </c>
      <c r="C7400" t="s">
        <v>27</v>
      </c>
      <c r="D7400" t="s">
        <v>29438</v>
      </c>
      <c r="E7400" t="s">
        <v>1867</v>
      </c>
      <c r="F7400" t="s">
        <v>14447</v>
      </c>
      <c r="G7400" t="s">
        <v>42</v>
      </c>
      <c r="H7400">
        <v>0</v>
      </c>
      <c r="I7400">
        <v>0</v>
      </c>
      <c r="J7400">
        <v>0</v>
      </c>
      <c r="K7400" t="s">
        <v>29439</v>
      </c>
    </row>
    <row r="7401" spans="1:11" x14ac:dyDescent="0.3">
      <c r="A7401" t="s">
        <v>29440</v>
      </c>
      <c r="B7401" t="s">
        <v>29441</v>
      </c>
      <c r="C7401" t="s">
        <v>13</v>
      </c>
      <c r="D7401" t="s">
        <v>29442</v>
      </c>
      <c r="E7401" t="s">
        <v>23964</v>
      </c>
      <c r="F7401" t="s">
        <v>16</v>
      </c>
      <c r="G7401" t="s">
        <v>24420</v>
      </c>
      <c r="H7401">
        <v>0</v>
      </c>
      <c r="I7401">
        <v>0</v>
      </c>
      <c r="J7401">
        <v>0</v>
      </c>
      <c r="K7401" t="s">
        <v>29443</v>
      </c>
    </row>
    <row r="7402" spans="1:11" x14ac:dyDescent="0.3">
      <c r="A7402" t="s">
        <v>29444</v>
      </c>
      <c r="B7402" t="s">
        <v>29445</v>
      </c>
      <c r="C7402" t="s">
        <v>13</v>
      </c>
      <c r="D7402" t="s">
        <v>29446</v>
      </c>
      <c r="E7402" t="s">
        <v>23964</v>
      </c>
      <c r="F7402" t="s">
        <v>15527</v>
      </c>
      <c r="G7402" t="s">
        <v>42</v>
      </c>
      <c r="H7402">
        <v>0</v>
      </c>
      <c r="I7402">
        <v>0</v>
      </c>
      <c r="J7402">
        <v>0</v>
      </c>
      <c r="K7402" t="s">
        <v>29447</v>
      </c>
    </row>
    <row r="7403" spans="1:11" x14ac:dyDescent="0.3">
      <c r="A7403" t="s">
        <v>29448</v>
      </c>
      <c r="B7403" t="s">
        <v>29449</v>
      </c>
      <c r="C7403" t="s">
        <v>20</v>
      </c>
      <c r="D7403" t="s">
        <v>29450</v>
      </c>
      <c r="E7403" t="s">
        <v>27392</v>
      </c>
      <c r="F7403" t="s">
        <v>16</v>
      </c>
      <c r="G7403" t="s">
        <v>26691</v>
      </c>
      <c r="H7403">
        <v>0</v>
      </c>
      <c r="I7403">
        <v>0</v>
      </c>
      <c r="J7403">
        <v>0</v>
      </c>
      <c r="K7403" t="s">
        <v>29451</v>
      </c>
    </row>
    <row r="7404" spans="1:11" x14ac:dyDescent="0.3">
      <c r="A7404" t="s">
        <v>29452</v>
      </c>
      <c r="C7404" t="s">
        <v>13</v>
      </c>
      <c r="D7404" t="s">
        <v>29453</v>
      </c>
      <c r="E7404" t="s">
        <v>23964</v>
      </c>
      <c r="F7404" t="s">
        <v>16</v>
      </c>
      <c r="G7404" t="s">
        <v>42</v>
      </c>
      <c r="H7404">
        <v>0</v>
      </c>
      <c r="I7404">
        <v>0</v>
      </c>
      <c r="J7404">
        <v>0</v>
      </c>
      <c r="K7404" t="s">
        <v>29454</v>
      </c>
    </row>
    <row r="7405" spans="1:11" x14ac:dyDescent="0.3">
      <c r="A7405" t="s">
        <v>29455</v>
      </c>
      <c r="B7405" t="s">
        <v>29456</v>
      </c>
      <c r="C7405" t="s">
        <v>13</v>
      </c>
      <c r="D7405" t="s">
        <v>29457</v>
      </c>
      <c r="E7405" t="s">
        <v>23964</v>
      </c>
      <c r="F7405" t="s">
        <v>16</v>
      </c>
      <c r="G7405" t="s">
        <v>4160</v>
      </c>
      <c r="H7405">
        <v>0</v>
      </c>
      <c r="I7405">
        <v>0</v>
      </c>
      <c r="J7405">
        <v>0</v>
      </c>
      <c r="K7405" t="s">
        <v>29458</v>
      </c>
    </row>
    <row r="7406" spans="1:11" x14ac:dyDescent="0.3">
      <c r="A7406" t="s">
        <v>29459</v>
      </c>
      <c r="B7406" t="s">
        <v>29460</v>
      </c>
      <c r="C7406" t="s">
        <v>27</v>
      </c>
      <c r="D7406" t="s">
        <v>29461</v>
      </c>
      <c r="E7406" t="s">
        <v>1867</v>
      </c>
      <c r="F7406" t="s">
        <v>2852</v>
      </c>
      <c r="G7406" t="s">
        <v>42</v>
      </c>
      <c r="H7406">
        <v>0</v>
      </c>
      <c r="I7406">
        <v>0</v>
      </c>
      <c r="J7406">
        <v>0</v>
      </c>
      <c r="K7406" t="s">
        <v>29462</v>
      </c>
    </row>
    <row r="7407" spans="1:11" x14ac:dyDescent="0.3">
      <c r="A7407" t="s">
        <v>29463</v>
      </c>
      <c r="B7407" t="s">
        <v>29464</v>
      </c>
      <c r="C7407" t="s">
        <v>27</v>
      </c>
      <c r="D7407" t="s">
        <v>29465</v>
      </c>
      <c r="E7407" t="s">
        <v>1867</v>
      </c>
      <c r="F7407" t="s">
        <v>845</v>
      </c>
      <c r="G7407" t="s">
        <v>42</v>
      </c>
      <c r="H7407">
        <v>0</v>
      </c>
      <c r="I7407">
        <v>0</v>
      </c>
      <c r="J7407">
        <v>0</v>
      </c>
      <c r="K7407" t="s">
        <v>29466</v>
      </c>
    </row>
    <row r="7408" spans="1:11" x14ac:dyDescent="0.3">
      <c r="A7408" t="s">
        <v>29467</v>
      </c>
      <c r="C7408" t="s">
        <v>13</v>
      </c>
      <c r="D7408" t="s">
        <v>29468</v>
      </c>
      <c r="E7408" t="s">
        <v>23964</v>
      </c>
      <c r="F7408" t="s">
        <v>7374</v>
      </c>
      <c r="G7408" t="s">
        <v>42</v>
      </c>
      <c r="H7408">
        <v>0</v>
      </c>
      <c r="I7408">
        <v>0</v>
      </c>
      <c r="J7408">
        <v>0</v>
      </c>
      <c r="K7408" t="s">
        <v>29469</v>
      </c>
    </row>
    <row r="7409" spans="1:11" x14ac:dyDescent="0.3">
      <c r="A7409" t="s">
        <v>29470</v>
      </c>
      <c r="B7409" t="s">
        <v>29471</v>
      </c>
      <c r="C7409" t="s">
        <v>27</v>
      </c>
      <c r="D7409" t="s">
        <v>29472</v>
      </c>
      <c r="E7409" t="s">
        <v>1867</v>
      </c>
      <c r="F7409" t="s">
        <v>5406</v>
      </c>
      <c r="G7409" t="s">
        <v>42</v>
      </c>
      <c r="H7409">
        <v>0</v>
      </c>
      <c r="I7409">
        <v>0</v>
      </c>
      <c r="J7409">
        <v>0</v>
      </c>
      <c r="K7409" t="s">
        <v>29473</v>
      </c>
    </row>
    <row r="7410" spans="1:11" x14ac:dyDescent="0.3">
      <c r="A7410" t="s">
        <v>29474</v>
      </c>
      <c r="B7410" t="s">
        <v>29475</v>
      </c>
      <c r="C7410" t="s">
        <v>13</v>
      </c>
      <c r="D7410" t="s">
        <v>29476</v>
      </c>
      <c r="E7410" t="s">
        <v>23964</v>
      </c>
      <c r="F7410" t="s">
        <v>7428</v>
      </c>
      <c r="G7410" t="s">
        <v>2613</v>
      </c>
      <c r="H7410">
        <v>0</v>
      </c>
      <c r="I7410">
        <v>0</v>
      </c>
      <c r="J7410">
        <v>0</v>
      </c>
      <c r="K7410" t="s">
        <v>29477</v>
      </c>
    </row>
    <row r="7411" spans="1:11" x14ac:dyDescent="0.3">
      <c r="A7411" t="s">
        <v>29478</v>
      </c>
      <c r="B7411" t="s">
        <v>29479</v>
      </c>
      <c r="C7411" t="s">
        <v>13</v>
      </c>
      <c r="D7411" t="s">
        <v>29480</v>
      </c>
      <c r="E7411" t="s">
        <v>23964</v>
      </c>
      <c r="F7411" t="s">
        <v>1531</v>
      </c>
      <c r="G7411" t="s">
        <v>42</v>
      </c>
      <c r="H7411">
        <v>0</v>
      </c>
      <c r="I7411">
        <v>0</v>
      </c>
      <c r="J7411">
        <v>0</v>
      </c>
      <c r="K7411" t="s">
        <v>29481</v>
      </c>
    </row>
    <row r="7412" spans="1:11" x14ac:dyDescent="0.3">
      <c r="A7412" t="s">
        <v>29482</v>
      </c>
      <c r="B7412" t="s">
        <v>29483</v>
      </c>
      <c r="C7412" t="s">
        <v>13</v>
      </c>
      <c r="D7412" t="s">
        <v>29484</v>
      </c>
      <c r="E7412" t="s">
        <v>23964</v>
      </c>
      <c r="F7412" t="s">
        <v>1947</v>
      </c>
      <c r="G7412" t="s">
        <v>42</v>
      </c>
      <c r="H7412">
        <v>0</v>
      </c>
      <c r="I7412">
        <v>0</v>
      </c>
      <c r="J7412">
        <v>0</v>
      </c>
      <c r="K7412" t="s">
        <v>29485</v>
      </c>
    </row>
    <row r="7413" spans="1:11" x14ac:dyDescent="0.3">
      <c r="A7413" t="s">
        <v>29486</v>
      </c>
      <c r="B7413" t="s">
        <v>29487</v>
      </c>
      <c r="C7413" t="s">
        <v>558</v>
      </c>
      <c r="D7413" t="s">
        <v>29488</v>
      </c>
      <c r="E7413" t="s">
        <v>2102</v>
      </c>
      <c r="F7413" t="s">
        <v>2257</v>
      </c>
      <c r="G7413" t="s">
        <v>42</v>
      </c>
      <c r="H7413">
        <v>0</v>
      </c>
      <c r="I7413">
        <v>0</v>
      </c>
      <c r="J7413">
        <v>0</v>
      </c>
      <c r="K7413" t="s">
        <v>29489</v>
      </c>
    </row>
    <row r="7414" spans="1:11" x14ac:dyDescent="0.3">
      <c r="A7414" t="s">
        <v>29490</v>
      </c>
      <c r="B7414" t="s">
        <v>29491</v>
      </c>
      <c r="C7414" t="s">
        <v>466</v>
      </c>
      <c r="D7414" t="s">
        <v>29492</v>
      </c>
      <c r="E7414" t="s">
        <v>26488</v>
      </c>
      <c r="F7414" t="s">
        <v>16</v>
      </c>
      <c r="G7414" t="s">
        <v>29493</v>
      </c>
      <c r="H7414">
        <v>0</v>
      </c>
      <c r="I7414">
        <v>0</v>
      </c>
      <c r="J7414">
        <v>0</v>
      </c>
      <c r="K7414" t="s">
        <v>29494</v>
      </c>
    </row>
    <row r="7415" spans="1:11" x14ac:dyDescent="0.3">
      <c r="A7415" t="s">
        <v>29495</v>
      </c>
      <c r="B7415" t="s">
        <v>18337</v>
      </c>
      <c r="C7415" t="s">
        <v>27</v>
      </c>
      <c r="D7415" t="s">
        <v>29496</v>
      </c>
      <c r="E7415" t="s">
        <v>1867</v>
      </c>
      <c r="F7415" t="s">
        <v>16</v>
      </c>
      <c r="G7415" t="s">
        <v>1766</v>
      </c>
      <c r="H7415">
        <v>0</v>
      </c>
      <c r="I7415">
        <v>0</v>
      </c>
      <c r="J7415">
        <v>0</v>
      </c>
      <c r="K7415" t="s">
        <v>29497</v>
      </c>
    </row>
    <row r="7416" spans="1:11" x14ac:dyDescent="0.3">
      <c r="A7416" t="s">
        <v>29498</v>
      </c>
      <c r="B7416" t="s">
        <v>29499</v>
      </c>
      <c r="C7416" t="s">
        <v>27</v>
      </c>
      <c r="D7416" t="s">
        <v>29500</v>
      </c>
      <c r="E7416" t="s">
        <v>1867</v>
      </c>
      <c r="F7416" t="s">
        <v>2814</v>
      </c>
      <c r="G7416" t="s">
        <v>42</v>
      </c>
      <c r="H7416">
        <v>0</v>
      </c>
      <c r="I7416">
        <v>0</v>
      </c>
      <c r="J7416">
        <v>0</v>
      </c>
      <c r="K7416" t="s">
        <v>29501</v>
      </c>
    </row>
    <row r="7417" spans="1:11" x14ac:dyDescent="0.3">
      <c r="A7417" t="s">
        <v>29502</v>
      </c>
      <c r="B7417" t="s">
        <v>29503</v>
      </c>
      <c r="C7417" t="s">
        <v>27</v>
      </c>
      <c r="D7417" t="s">
        <v>29504</v>
      </c>
      <c r="E7417" t="s">
        <v>1867</v>
      </c>
      <c r="F7417" t="s">
        <v>16</v>
      </c>
      <c r="G7417" t="s">
        <v>4671</v>
      </c>
      <c r="H7417">
        <v>0</v>
      </c>
      <c r="I7417">
        <v>0</v>
      </c>
      <c r="J7417">
        <v>0</v>
      </c>
      <c r="K7417" t="s">
        <v>29505</v>
      </c>
    </row>
    <row r="7418" spans="1:11" x14ac:dyDescent="0.3">
      <c r="A7418" t="s">
        <v>29506</v>
      </c>
      <c r="B7418" t="s">
        <v>29507</v>
      </c>
      <c r="C7418" t="s">
        <v>27</v>
      </c>
      <c r="D7418" t="s">
        <v>29508</v>
      </c>
      <c r="E7418" t="s">
        <v>1867</v>
      </c>
      <c r="F7418" t="s">
        <v>968</v>
      </c>
      <c r="G7418" t="s">
        <v>42</v>
      </c>
      <c r="H7418">
        <v>0</v>
      </c>
      <c r="I7418">
        <v>0</v>
      </c>
      <c r="J7418">
        <v>0</v>
      </c>
      <c r="K7418" t="s">
        <v>29509</v>
      </c>
    </row>
    <row r="7419" spans="1:11" x14ac:dyDescent="0.3">
      <c r="A7419" t="s">
        <v>29510</v>
      </c>
      <c r="B7419" t="s">
        <v>29511</v>
      </c>
      <c r="C7419" t="s">
        <v>27</v>
      </c>
      <c r="D7419" t="s">
        <v>29512</v>
      </c>
      <c r="E7419" t="s">
        <v>1867</v>
      </c>
      <c r="F7419" t="s">
        <v>14582</v>
      </c>
      <c r="G7419" t="s">
        <v>42</v>
      </c>
      <c r="H7419">
        <v>0</v>
      </c>
      <c r="I7419">
        <v>0</v>
      </c>
      <c r="J7419">
        <v>0</v>
      </c>
      <c r="K7419" t="s">
        <v>29513</v>
      </c>
    </row>
    <row r="7420" spans="1:11" x14ac:dyDescent="0.3">
      <c r="A7420" t="s">
        <v>29514</v>
      </c>
      <c r="B7420" t="s">
        <v>29515</v>
      </c>
      <c r="C7420" t="s">
        <v>20</v>
      </c>
      <c r="D7420" t="s">
        <v>29516</v>
      </c>
      <c r="E7420" t="s">
        <v>27392</v>
      </c>
      <c r="F7420" t="s">
        <v>16</v>
      </c>
      <c r="G7420" t="s">
        <v>7236</v>
      </c>
      <c r="H7420">
        <v>0</v>
      </c>
      <c r="I7420">
        <v>0</v>
      </c>
      <c r="J7420">
        <v>0</v>
      </c>
      <c r="K7420" t="s">
        <v>29517</v>
      </c>
    </row>
    <row r="7421" spans="1:11" x14ac:dyDescent="0.3">
      <c r="A7421" t="s">
        <v>29518</v>
      </c>
      <c r="B7421" t="s">
        <v>29519</v>
      </c>
      <c r="C7421" t="s">
        <v>27</v>
      </c>
      <c r="D7421" t="s">
        <v>29520</v>
      </c>
      <c r="E7421" t="s">
        <v>1867</v>
      </c>
      <c r="F7421" t="s">
        <v>3638</v>
      </c>
      <c r="G7421" t="s">
        <v>42</v>
      </c>
      <c r="H7421">
        <v>0</v>
      </c>
      <c r="I7421">
        <v>0</v>
      </c>
      <c r="J7421">
        <v>0</v>
      </c>
      <c r="K7421" t="s">
        <v>29521</v>
      </c>
    </row>
    <row r="7422" spans="1:11" x14ac:dyDescent="0.3">
      <c r="A7422" t="s">
        <v>29522</v>
      </c>
      <c r="B7422" t="s">
        <v>29523</v>
      </c>
      <c r="C7422" t="s">
        <v>1159</v>
      </c>
      <c r="D7422" t="s">
        <v>29524</v>
      </c>
      <c r="E7422" t="s">
        <v>2421</v>
      </c>
      <c r="F7422" t="s">
        <v>16</v>
      </c>
      <c r="G7422" t="s">
        <v>25517</v>
      </c>
      <c r="H7422">
        <v>0</v>
      </c>
      <c r="I7422">
        <v>0</v>
      </c>
      <c r="J7422">
        <v>0</v>
      </c>
      <c r="K7422" t="s">
        <v>29525</v>
      </c>
    </row>
    <row r="7423" spans="1:11" x14ac:dyDescent="0.3">
      <c r="A7423" t="s">
        <v>29526</v>
      </c>
      <c r="B7423" t="s">
        <v>29527</v>
      </c>
      <c r="C7423" t="s">
        <v>1159</v>
      </c>
      <c r="D7423" t="s">
        <v>29528</v>
      </c>
      <c r="E7423" t="s">
        <v>2421</v>
      </c>
      <c r="F7423" t="s">
        <v>16</v>
      </c>
      <c r="G7423" t="s">
        <v>25839</v>
      </c>
      <c r="H7423">
        <v>0</v>
      </c>
      <c r="I7423">
        <v>0</v>
      </c>
      <c r="J7423">
        <v>0</v>
      </c>
      <c r="K7423" t="s">
        <v>29529</v>
      </c>
    </row>
    <row r="7424" spans="1:11" x14ac:dyDescent="0.3">
      <c r="A7424" t="s">
        <v>29530</v>
      </c>
      <c r="C7424" t="s">
        <v>27</v>
      </c>
      <c r="D7424" t="s">
        <v>22289</v>
      </c>
      <c r="E7424" t="s">
        <v>29</v>
      </c>
      <c r="F7424" t="s">
        <v>41</v>
      </c>
      <c r="G7424" t="s">
        <v>42</v>
      </c>
      <c r="H7424">
        <v>0</v>
      </c>
      <c r="I7424">
        <v>0</v>
      </c>
      <c r="J7424">
        <v>0</v>
      </c>
      <c r="K7424" t="s">
        <v>29531</v>
      </c>
    </row>
    <row r="7425" spans="1:11" x14ac:dyDescent="0.3">
      <c r="A7425" t="s">
        <v>29532</v>
      </c>
      <c r="C7425" t="s">
        <v>27</v>
      </c>
      <c r="D7425" t="s">
        <v>29533</v>
      </c>
      <c r="E7425" t="s">
        <v>1867</v>
      </c>
      <c r="F7425" t="s">
        <v>2111</v>
      </c>
      <c r="G7425" t="s">
        <v>42</v>
      </c>
      <c r="H7425">
        <v>0</v>
      </c>
      <c r="I7425">
        <v>0</v>
      </c>
      <c r="J7425">
        <v>0</v>
      </c>
      <c r="K7425" t="s">
        <v>29534</v>
      </c>
    </row>
    <row r="7426" spans="1:11" x14ac:dyDescent="0.3">
      <c r="A7426" t="s">
        <v>29535</v>
      </c>
      <c r="B7426" t="s">
        <v>13353</v>
      </c>
      <c r="C7426" t="s">
        <v>27</v>
      </c>
      <c r="D7426" t="s">
        <v>29536</v>
      </c>
      <c r="E7426" t="s">
        <v>1867</v>
      </c>
      <c r="F7426" t="s">
        <v>7044</v>
      </c>
      <c r="G7426" t="s">
        <v>42</v>
      </c>
      <c r="H7426">
        <v>0</v>
      </c>
      <c r="I7426">
        <v>0</v>
      </c>
      <c r="J7426">
        <v>0</v>
      </c>
      <c r="K7426" t="s">
        <v>29537</v>
      </c>
    </row>
    <row r="7427" spans="1:11" x14ac:dyDescent="0.3">
      <c r="A7427" t="s">
        <v>29538</v>
      </c>
      <c r="C7427" t="s">
        <v>27</v>
      </c>
      <c r="D7427" t="s">
        <v>29539</v>
      </c>
      <c r="E7427" t="s">
        <v>1867</v>
      </c>
      <c r="F7427" t="s">
        <v>1845</v>
      </c>
      <c r="G7427" t="s">
        <v>42</v>
      </c>
      <c r="H7427">
        <v>0</v>
      </c>
      <c r="I7427">
        <v>0</v>
      </c>
      <c r="J7427">
        <v>0</v>
      </c>
      <c r="K7427" t="s">
        <v>29540</v>
      </c>
    </row>
    <row r="7428" spans="1:11" x14ac:dyDescent="0.3">
      <c r="A7428" t="s">
        <v>29541</v>
      </c>
      <c r="C7428" t="s">
        <v>147</v>
      </c>
      <c r="D7428" t="s">
        <v>29542</v>
      </c>
      <c r="E7428" t="s">
        <v>23964</v>
      </c>
      <c r="F7428" t="s">
        <v>7428</v>
      </c>
      <c r="G7428" t="s">
        <v>42</v>
      </c>
      <c r="H7428">
        <v>0</v>
      </c>
      <c r="I7428">
        <v>0</v>
      </c>
      <c r="J7428">
        <v>0</v>
      </c>
      <c r="K7428" t="s">
        <v>29543</v>
      </c>
    </row>
    <row r="7429" spans="1:11" x14ac:dyDescent="0.3">
      <c r="A7429" t="s">
        <v>29544</v>
      </c>
      <c r="B7429" t="s">
        <v>2151</v>
      </c>
      <c r="C7429" t="s">
        <v>27</v>
      </c>
      <c r="D7429" t="s">
        <v>29545</v>
      </c>
      <c r="E7429" t="s">
        <v>1867</v>
      </c>
      <c r="F7429" t="s">
        <v>16</v>
      </c>
      <c r="G7429" t="s">
        <v>22797</v>
      </c>
      <c r="H7429">
        <v>0</v>
      </c>
      <c r="I7429">
        <v>0</v>
      </c>
      <c r="J7429">
        <v>0</v>
      </c>
      <c r="K7429" t="s">
        <v>29546</v>
      </c>
    </row>
    <row r="7430" spans="1:11" x14ac:dyDescent="0.3">
      <c r="A7430" t="s">
        <v>29547</v>
      </c>
      <c r="B7430" t="s">
        <v>2151</v>
      </c>
      <c r="C7430" t="s">
        <v>27</v>
      </c>
      <c r="D7430" t="s">
        <v>29548</v>
      </c>
      <c r="E7430" t="s">
        <v>1867</v>
      </c>
      <c r="F7430" t="s">
        <v>11244</v>
      </c>
      <c r="G7430" t="s">
        <v>42</v>
      </c>
      <c r="H7430">
        <v>0</v>
      </c>
      <c r="I7430">
        <v>0</v>
      </c>
      <c r="J7430">
        <v>0</v>
      </c>
      <c r="K7430" t="s">
        <v>29549</v>
      </c>
    </row>
    <row r="7431" spans="1:11" x14ac:dyDescent="0.3">
      <c r="A7431" t="s">
        <v>29550</v>
      </c>
      <c r="B7431" t="s">
        <v>29551</v>
      </c>
      <c r="C7431" t="s">
        <v>27</v>
      </c>
      <c r="D7431" t="s">
        <v>29552</v>
      </c>
      <c r="E7431" t="s">
        <v>1867</v>
      </c>
      <c r="F7431" t="s">
        <v>29553</v>
      </c>
      <c r="G7431" t="s">
        <v>42</v>
      </c>
      <c r="H7431">
        <v>0</v>
      </c>
      <c r="I7431">
        <v>0</v>
      </c>
      <c r="J7431">
        <v>0</v>
      </c>
      <c r="K7431" t="s">
        <v>29554</v>
      </c>
    </row>
    <row r="7432" spans="1:11" x14ac:dyDescent="0.3">
      <c r="A7432" t="s">
        <v>29555</v>
      </c>
      <c r="B7432" t="s">
        <v>29556</v>
      </c>
      <c r="C7432" t="s">
        <v>27</v>
      </c>
      <c r="D7432" t="s">
        <v>29557</v>
      </c>
      <c r="E7432" t="s">
        <v>1867</v>
      </c>
      <c r="F7432" t="s">
        <v>165</v>
      </c>
      <c r="G7432" t="s">
        <v>42</v>
      </c>
      <c r="H7432">
        <v>0</v>
      </c>
      <c r="I7432">
        <v>0</v>
      </c>
      <c r="J7432">
        <v>0</v>
      </c>
      <c r="K7432" t="s">
        <v>29558</v>
      </c>
    </row>
    <row r="7433" spans="1:11" x14ac:dyDescent="0.3">
      <c r="A7433" t="s">
        <v>29559</v>
      </c>
      <c r="C7433" t="s">
        <v>27</v>
      </c>
      <c r="D7433" t="s">
        <v>29560</v>
      </c>
      <c r="E7433" t="s">
        <v>1867</v>
      </c>
      <c r="F7433" t="s">
        <v>29561</v>
      </c>
      <c r="G7433" t="s">
        <v>42</v>
      </c>
      <c r="H7433">
        <v>0</v>
      </c>
      <c r="I7433">
        <v>0</v>
      </c>
      <c r="J7433">
        <v>0</v>
      </c>
      <c r="K7433" t="s">
        <v>29562</v>
      </c>
    </row>
    <row r="7434" spans="1:11" x14ac:dyDescent="0.3">
      <c r="A7434" t="s">
        <v>29563</v>
      </c>
      <c r="B7434" t="s">
        <v>29564</v>
      </c>
      <c r="C7434" t="s">
        <v>27</v>
      </c>
      <c r="D7434" t="s">
        <v>29565</v>
      </c>
      <c r="E7434" t="s">
        <v>1867</v>
      </c>
      <c r="F7434" t="s">
        <v>7428</v>
      </c>
      <c r="G7434" t="s">
        <v>42</v>
      </c>
      <c r="H7434">
        <v>0</v>
      </c>
      <c r="I7434">
        <v>0</v>
      </c>
      <c r="J7434">
        <v>0</v>
      </c>
      <c r="K7434" t="s">
        <v>29566</v>
      </c>
    </row>
    <row r="7435" spans="1:11" x14ac:dyDescent="0.3">
      <c r="A7435" t="s">
        <v>29567</v>
      </c>
      <c r="B7435" t="s">
        <v>29568</v>
      </c>
      <c r="C7435" t="s">
        <v>147</v>
      </c>
      <c r="D7435" t="s">
        <v>29569</v>
      </c>
      <c r="E7435" t="s">
        <v>4768</v>
      </c>
      <c r="F7435" t="s">
        <v>10428</v>
      </c>
      <c r="G7435" t="s">
        <v>42</v>
      </c>
      <c r="H7435">
        <v>0</v>
      </c>
      <c r="I7435">
        <v>0</v>
      </c>
      <c r="J7435">
        <v>0</v>
      </c>
      <c r="K7435" t="s">
        <v>29570</v>
      </c>
    </row>
    <row r="7436" spans="1:11" x14ac:dyDescent="0.3">
      <c r="A7436" t="s">
        <v>29571</v>
      </c>
      <c r="B7436" t="s">
        <v>29572</v>
      </c>
      <c r="C7436" t="s">
        <v>27</v>
      </c>
      <c r="D7436" t="s">
        <v>29573</v>
      </c>
      <c r="E7436" t="s">
        <v>1867</v>
      </c>
      <c r="F7436" t="s">
        <v>2919</v>
      </c>
      <c r="G7436" t="s">
        <v>42</v>
      </c>
      <c r="H7436">
        <v>0</v>
      </c>
      <c r="I7436">
        <v>0</v>
      </c>
      <c r="J7436">
        <v>0</v>
      </c>
      <c r="K7436" t="s">
        <v>29574</v>
      </c>
    </row>
    <row r="7437" spans="1:11" x14ac:dyDescent="0.3">
      <c r="A7437" t="s">
        <v>29575</v>
      </c>
      <c r="B7437" t="s">
        <v>29576</v>
      </c>
      <c r="C7437" t="s">
        <v>147</v>
      </c>
      <c r="D7437" t="s">
        <v>29577</v>
      </c>
      <c r="E7437" t="s">
        <v>149</v>
      </c>
      <c r="F7437" t="s">
        <v>2361</v>
      </c>
      <c r="G7437" t="s">
        <v>42</v>
      </c>
      <c r="H7437">
        <v>0</v>
      </c>
      <c r="I7437">
        <v>0</v>
      </c>
      <c r="J7437">
        <v>0</v>
      </c>
      <c r="K7437" t="s">
        <v>29578</v>
      </c>
    </row>
    <row r="7438" spans="1:11" x14ac:dyDescent="0.3">
      <c r="A7438" t="s">
        <v>29579</v>
      </c>
      <c r="B7438" t="s">
        <v>29580</v>
      </c>
      <c r="C7438" t="s">
        <v>147</v>
      </c>
      <c r="D7438" t="s">
        <v>29581</v>
      </c>
      <c r="E7438" t="s">
        <v>149</v>
      </c>
      <c r="F7438" t="s">
        <v>5406</v>
      </c>
      <c r="G7438" t="s">
        <v>42</v>
      </c>
      <c r="H7438">
        <v>0</v>
      </c>
      <c r="I7438">
        <v>0</v>
      </c>
      <c r="J7438">
        <v>0</v>
      </c>
      <c r="K7438" t="s">
        <v>29582</v>
      </c>
    </row>
    <row r="7439" spans="1:11" x14ac:dyDescent="0.3">
      <c r="A7439" t="s">
        <v>29583</v>
      </c>
      <c r="B7439" t="s">
        <v>29584</v>
      </c>
      <c r="C7439" t="s">
        <v>147</v>
      </c>
      <c r="D7439" t="s">
        <v>29585</v>
      </c>
      <c r="E7439" t="s">
        <v>149</v>
      </c>
      <c r="F7439" t="s">
        <v>2892</v>
      </c>
      <c r="G7439" t="s">
        <v>42</v>
      </c>
      <c r="H7439">
        <v>0</v>
      </c>
      <c r="I7439">
        <v>0</v>
      </c>
      <c r="J7439">
        <v>0</v>
      </c>
      <c r="K7439" t="s">
        <v>29586</v>
      </c>
    </row>
    <row r="7440" spans="1:11" x14ac:dyDescent="0.3">
      <c r="A7440" t="s">
        <v>29587</v>
      </c>
      <c r="B7440" t="s">
        <v>29588</v>
      </c>
      <c r="C7440" t="s">
        <v>20</v>
      </c>
      <c r="D7440" t="s">
        <v>29589</v>
      </c>
      <c r="E7440" t="s">
        <v>27392</v>
      </c>
      <c r="F7440" t="s">
        <v>7012</v>
      </c>
      <c r="G7440" t="s">
        <v>2715</v>
      </c>
      <c r="H7440">
        <v>0</v>
      </c>
      <c r="I7440">
        <v>0</v>
      </c>
      <c r="J7440">
        <v>0</v>
      </c>
      <c r="K7440" t="s">
        <v>29590</v>
      </c>
    </row>
    <row r="7441" spans="1:11" x14ac:dyDescent="0.3">
      <c r="A7441" t="s">
        <v>29591</v>
      </c>
      <c r="B7441" t="s">
        <v>29592</v>
      </c>
      <c r="C7441" t="s">
        <v>147</v>
      </c>
      <c r="D7441" t="s">
        <v>29593</v>
      </c>
      <c r="E7441" t="s">
        <v>149</v>
      </c>
      <c r="F7441" t="s">
        <v>1991</v>
      </c>
      <c r="G7441" t="s">
        <v>42</v>
      </c>
      <c r="H7441">
        <v>0</v>
      </c>
      <c r="I7441">
        <v>0</v>
      </c>
      <c r="J7441">
        <v>0</v>
      </c>
      <c r="K7441" t="s">
        <v>29594</v>
      </c>
    </row>
    <row r="7442" spans="1:11" x14ac:dyDescent="0.3">
      <c r="A7442" t="s">
        <v>29595</v>
      </c>
      <c r="C7442" t="s">
        <v>147</v>
      </c>
      <c r="D7442" t="s">
        <v>29596</v>
      </c>
      <c r="E7442" t="s">
        <v>149</v>
      </c>
      <c r="F7442" t="s">
        <v>1590</v>
      </c>
      <c r="G7442" t="s">
        <v>42</v>
      </c>
      <c r="H7442">
        <v>0</v>
      </c>
      <c r="I7442">
        <v>0</v>
      </c>
      <c r="J7442">
        <v>0</v>
      </c>
      <c r="K7442" t="s">
        <v>29597</v>
      </c>
    </row>
    <row r="7443" spans="1:11" x14ac:dyDescent="0.3">
      <c r="A7443" t="s">
        <v>29598</v>
      </c>
      <c r="B7443" t="s">
        <v>29599</v>
      </c>
      <c r="C7443" t="s">
        <v>147</v>
      </c>
      <c r="D7443" t="s">
        <v>29600</v>
      </c>
      <c r="E7443" t="s">
        <v>149</v>
      </c>
      <c r="F7443" t="s">
        <v>3555</v>
      </c>
      <c r="G7443" t="s">
        <v>42</v>
      </c>
      <c r="H7443">
        <v>0</v>
      </c>
      <c r="I7443">
        <v>0</v>
      </c>
      <c r="J7443">
        <v>0</v>
      </c>
      <c r="K7443" t="s">
        <v>29601</v>
      </c>
    </row>
    <row r="7444" spans="1:11" x14ac:dyDescent="0.3">
      <c r="A7444" t="s">
        <v>29602</v>
      </c>
      <c r="B7444" t="s">
        <v>29603</v>
      </c>
      <c r="C7444" t="s">
        <v>27</v>
      </c>
      <c r="D7444" t="s">
        <v>29604</v>
      </c>
      <c r="E7444" t="s">
        <v>1867</v>
      </c>
      <c r="F7444" t="s">
        <v>379</v>
      </c>
      <c r="G7444" t="s">
        <v>42</v>
      </c>
      <c r="H7444">
        <v>0</v>
      </c>
      <c r="I7444">
        <v>0</v>
      </c>
      <c r="J7444">
        <v>0</v>
      </c>
      <c r="K7444" t="s">
        <v>29605</v>
      </c>
    </row>
    <row r="7445" spans="1:11" x14ac:dyDescent="0.3">
      <c r="A7445" t="s">
        <v>29606</v>
      </c>
      <c r="B7445" t="s">
        <v>29607</v>
      </c>
      <c r="C7445" t="s">
        <v>27</v>
      </c>
      <c r="D7445" t="s">
        <v>29608</v>
      </c>
      <c r="E7445" t="s">
        <v>1867</v>
      </c>
      <c r="F7445" t="s">
        <v>16</v>
      </c>
      <c r="G7445" t="s">
        <v>12342</v>
      </c>
      <c r="H7445">
        <v>0</v>
      </c>
      <c r="I7445">
        <v>0</v>
      </c>
      <c r="J7445">
        <v>0</v>
      </c>
      <c r="K7445" t="s">
        <v>29609</v>
      </c>
    </row>
    <row r="7446" spans="1:11" x14ac:dyDescent="0.3">
      <c r="A7446" t="s">
        <v>29610</v>
      </c>
      <c r="C7446" t="s">
        <v>466</v>
      </c>
      <c r="D7446" t="s">
        <v>29611</v>
      </c>
      <c r="E7446" t="s">
        <v>761</v>
      </c>
      <c r="F7446" t="s">
        <v>16</v>
      </c>
      <c r="G7446" t="s">
        <v>42</v>
      </c>
      <c r="H7446">
        <v>0</v>
      </c>
      <c r="I7446">
        <v>0</v>
      </c>
      <c r="J7446">
        <v>0</v>
      </c>
      <c r="K7446" t="s">
        <v>29612</v>
      </c>
    </row>
    <row r="7447" spans="1:11" x14ac:dyDescent="0.3">
      <c r="A7447" t="s">
        <v>29613</v>
      </c>
      <c r="C7447" t="s">
        <v>147</v>
      </c>
      <c r="D7447" t="s">
        <v>29614</v>
      </c>
      <c r="E7447" t="s">
        <v>149</v>
      </c>
      <c r="F7447" t="s">
        <v>6383</v>
      </c>
      <c r="G7447" t="s">
        <v>42</v>
      </c>
      <c r="H7447">
        <v>0</v>
      </c>
      <c r="I7447">
        <v>0</v>
      </c>
      <c r="J7447">
        <v>0</v>
      </c>
      <c r="K7447" t="s">
        <v>29615</v>
      </c>
    </row>
    <row r="7448" spans="1:11" x14ac:dyDescent="0.3">
      <c r="A7448" t="s">
        <v>29616</v>
      </c>
      <c r="C7448" t="s">
        <v>147</v>
      </c>
      <c r="D7448" t="s">
        <v>29617</v>
      </c>
      <c r="E7448" t="s">
        <v>149</v>
      </c>
      <c r="F7448" t="s">
        <v>2956</v>
      </c>
      <c r="G7448" t="s">
        <v>42</v>
      </c>
      <c r="H7448">
        <v>0</v>
      </c>
      <c r="I7448">
        <v>0</v>
      </c>
      <c r="J7448">
        <v>0</v>
      </c>
      <c r="K7448" t="s">
        <v>29618</v>
      </c>
    </row>
    <row r="7449" spans="1:11" x14ac:dyDescent="0.3">
      <c r="A7449" t="s">
        <v>29619</v>
      </c>
      <c r="C7449" t="s">
        <v>147</v>
      </c>
      <c r="D7449" t="s">
        <v>29620</v>
      </c>
      <c r="E7449" t="s">
        <v>149</v>
      </c>
      <c r="F7449" t="s">
        <v>18435</v>
      </c>
      <c r="G7449" t="s">
        <v>42</v>
      </c>
      <c r="H7449">
        <v>0</v>
      </c>
      <c r="I7449">
        <v>0</v>
      </c>
      <c r="J7449">
        <v>0</v>
      </c>
      <c r="K7449" t="s">
        <v>29621</v>
      </c>
    </row>
    <row r="7450" spans="1:11" x14ac:dyDescent="0.3">
      <c r="A7450" t="s">
        <v>29622</v>
      </c>
      <c r="C7450" t="s">
        <v>147</v>
      </c>
      <c r="D7450" t="s">
        <v>29623</v>
      </c>
      <c r="E7450" t="s">
        <v>149</v>
      </c>
      <c r="F7450" t="s">
        <v>2703</v>
      </c>
      <c r="G7450" t="s">
        <v>42</v>
      </c>
      <c r="H7450">
        <v>0</v>
      </c>
      <c r="I7450">
        <v>0</v>
      </c>
      <c r="J7450">
        <v>0</v>
      </c>
      <c r="K7450" t="s">
        <v>29624</v>
      </c>
    </row>
    <row r="7451" spans="1:11" x14ac:dyDescent="0.3">
      <c r="A7451" t="s">
        <v>29625</v>
      </c>
      <c r="C7451" t="s">
        <v>147</v>
      </c>
      <c r="D7451" t="s">
        <v>29626</v>
      </c>
      <c r="E7451" t="s">
        <v>149</v>
      </c>
      <c r="F7451" t="s">
        <v>9786</v>
      </c>
      <c r="G7451" t="s">
        <v>42</v>
      </c>
      <c r="H7451">
        <v>0</v>
      </c>
      <c r="I7451">
        <v>0</v>
      </c>
      <c r="J7451">
        <v>0</v>
      </c>
      <c r="K7451" t="s">
        <v>29627</v>
      </c>
    </row>
    <row r="7452" spans="1:11" x14ac:dyDescent="0.3">
      <c r="A7452" t="s">
        <v>29628</v>
      </c>
      <c r="B7452" t="s">
        <v>29629</v>
      </c>
      <c r="C7452" t="s">
        <v>27</v>
      </c>
      <c r="D7452" t="s">
        <v>29630</v>
      </c>
      <c r="E7452" t="s">
        <v>1867</v>
      </c>
      <c r="F7452" t="s">
        <v>7626</v>
      </c>
      <c r="G7452" t="s">
        <v>42</v>
      </c>
      <c r="H7452">
        <v>0</v>
      </c>
      <c r="I7452">
        <v>0</v>
      </c>
      <c r="J7452">
        <v>0</v>
      </c>
      <c r="K7452" t="s">
        <v>29631</v>
      </c>
    </row>
    <row r="7453" spans="1:11" x14ac:dyDescent="0.3">
      <c r="A7453" t="s">
        <v>29632</v>
      </c>
      <c r="B7453" t="s">
        <v>29633</v>
      </c>
      <c r="C7453" t="s">
        <v>27</v>
      </c>
      <c r="D7453" t="s">
        <v>29634</v>
      </c>
      <c r="E7453" t="s">
        <v>1867</v>
      </c>
      <c r="F7453" t="s">
        <v>18582</v>
      </c>
      <c r="G7453" t="s">
        <v>42</v>
      </c>
      <c r="H7453">
        <v>0</v>
      </c>
      <c r="I7453">
        <v>0</v>
      </c>
      <c r="J7453">
        <v>0</v>
      </c>
      <c r="K7453" t="s">
        <v>29635</v>
      </c>
    </row>
    <row r="7454" spans="1:11" x14ac:dyDescent="0.3">
      <c r="A7454" t="s">
        <v>29636</v>
      </c>
      <c r="C7454" t="s">
        <v>27</v>
      </c>
      <c r="D7454" t="s">
        <v>29637</v>
      </c>
      <c r="E7454" t="s">
        <v>1867</v>
      </c>
      <c r="F7454" t="s">
        <v>1590</v>
      </c>
      <c r="G7454" t="s">
        <v>42</v>
      </c>
      <c r="H7454">
        <v>0</v>
      </c>
      <c r="I7454">
        <v>0</v>
      </c>
      <c r="J7454">
        <v>0</v>
      </c>
      <c r="K7454" t="s">
        <v>29638</v>
      </c>
    </row>
    <row r="7455" spans="1:11" x14ac:dyDescent="0.3">
      <c r="A7455" t="s">
        <v>29639</v>
      </c>
      <c r="B7455" t="s">
        <v>29640</v>
      </c>
      <c r="C7455" t="s">
        <v>27</v>
      </c>
      <c r="D7455" t="s">
        <v>29641</v>
      </c>
      <c r="E7455" t="s">
        <v>1867</v>
      </c>
      <c r="F7455" t="s">
        <v>3638</v>
      </c>
      <c r="G7455" t="s">
        <v>42</v>
      </c>
      <c r="H7455">
        <v>0</v>
      </c>
      <c r="I7455">
        <v>0</v>
      </c>
      <c r="J7455">
        <v>0</v>
      </c>
      <c r="K7455" t="s">
        <v>29642</v>
      </c>
    </row>
    <row r="7456" spans="1:11" x14ac:dyDescent="0.3">
      <c r="A7456" t="s">
        <v>29643</v>
      </c>
      <c r="B7456" t="s">
        <v>29644</v>
      </c>
      <c r="C7456" t="s">
        <v>558</v>
      </c>
      <c r="D7456" t="s">
        <v>29645</v>
      </c>
      <c r="E7456" t="s">
        <v>754</v>
      </c>
      <c r="F7456" t="s">
        <v>16</v>
      </c>
      <c r="G7456" t="s">
        <v>6920</v>
      </c>
      <c r="H7456">
        <v>0</v>
      </c>
      <c r="I7456">
        <v>0</v>
      </c>
      <c r="J7456">
        <v>0</v>
      </c>
      <c r="K7456" t="s">
        <v>29646</v>
      </c>
    </row>
    <row r="7457" spans="1:11" x14ac:dyDescent="0.3">
      <c r="A7457" t="s">
        <v>29647</v>
      </c>
      <c r="B7457" t="s">
        <v>29648</v>
      </c>
      <c r="C7457" t="s">
        <v>27</v>
      </c>
      <c r="D7457" t="s">
        <v>29649</v>
      </c>
      <c r="E7457" t="s">
        <v>1867</v>
      </c>
      <c r="F7457" t="s">
        <v>1723</v>
      </c>
      <c r="G7457" t="s">
        <v>42</v>
      </c>
      <c r="H7457">
        <v>0</v>
      </c>
      <c r="I7457">
        <v>0</v>
      </c>
      <c r="J7457">
        <v>0</v>
      </c>
      <c r="K7457" t="s">
        <v>29650</v>
      </c>
    </row>
    <row r="7458" spans="1:11" x14ac:dyDescent="0.3">
      <c r="A7458" t="s">
        <v>29651</v>
      </c>
      <c r="B7458" t="s">
        <v>29652</v>
      </c>
      <c r="C7458" t="s">
        <v>27</v>
      </c>
      <c r="D7458" t="s">
        <v>29653</v>
      </c>
      <c r="E7458" t="s">
        <v>1867</v>
      </c>
      <c r="F7458" t="s">
        <v>2036</v>
      </c>
      <c r="G7458" t="s">
        <v>42</v>
      </c>
      <c r="H7458">
        <v>0</v>
      </c>
      <c r="I7458">
        <v>0</v>
      </c>
      <c r="J7458">
        <v>0</v>
      </c>
      <c r="K7458" t="s">
        <v>29654</v>
      </c>
    </row>
    <row r="7459" spans="1:11" x14ac:dyDescent="0.3">
      <c r="A7459" t="s">
        <v>29655</v>
      </c>
      <c r="C7459" t="s">
        <v>27</v>
      </c>
      <c r="D7459" t="s">
        <v>29656</v>
      </c>
      <c r="E7459" t="s">
        <v>1867</v>
      </c>
      <c r="F7459" t="s">
        <v>1723</v>
      </c>
      <c r="G7459" t="s">
        <v>42</v>
      </c>
      <c r="H7459">
        <v>0</v>
      </c>
      <c r="I7459">
        <v>0</v>
      </c>
      <c r="J7459">
        <v>0</v>
      </c>
      <c r="K7459" t="s">
        <v>29657</v>
      </c>
    </row>
    <row r="7460" spans="1:11" x14ac:dyDescent="0.3">
      <c r="A7460" t="s">
        <v>29658</v>
      </c>
      <c r="B7460" t="s">
        <v>29659</v>
      </c>
      <c r="C7460" t="s">
        <v>27</v>
      </c>
      <c r="D7460" t="s">
        <v>29660</v>
      </c>
      <c r="E7460" t="s">
        <v>1867</v>
      </c>
      <c r="F7460" t="s">
        <v>7428</v>
      </c>
      <c r="G7460" t="s">
        <v>42</v>
      </c>
      <c r="H7460">
        <v>0</v>
      </c>
      <c r="I7460">
        <v>0</v>
      </c>
      <c r="J7460">
        <v>0</v>
      </c>
      <c r="K7460" t="s">
        <v>29661</v>
      </c>
    </row>
    <row r="7461" spans="1:11" x14ac:dyDescent="0.3">
      <c r="A7461" t="s">
        <v>29662</v>
      </c>
      <c r="B7461" t="s">
        <v>29663</v>
      </c>
      <c r="C7461" t="s">
        <v>27</v>
      </c>
      <c r="D7461" t="s">
        <v>29664</v>
      </c>
      <c r="E7461" t="s">
        <v>1867</v>
      </c>
      <c r="F7461" t="s">
        <v>13720</v>
      </c>
      <c r="G7461" t="s">
        <v>42</v>
      </c>
      <c r="H7461">
        <v>0</v>
      </c>
      <c r="I7461">
        <v>0</v>
      </c>
      <c r="J7461">
        <v>0</v>
      </c>
      <c r="K7461" t="s">
        <v>29665</v>
      </c>
    </row>
    <row r="7462" spans="1:11" x14ac:dyDescent="0.3">
      <c r="A7462" t="s">
        <v>29666</v>
      </c>
      <c r="B7462" t="s">
        <v>29667</v>
      </c>
      <c r="C7462" t="s">
        <v>27</v>
      </c>
      <c r="D7462" t="s">
        <v>29668</v>
      </c>
      <c r="E7462" t="s">
        <v>1867</v>
      </c>
      <c r="F7462" t="s">
        <v>10022</v>
      </c>
      <c r="G7462" t="s">
        <v>42</v>
      </c>
      <c r="H7462">
        <v>0</v>
      </c>
      <c r="I7462">
        <v>0</v>
      </c>
      <c r="J7462">
        <v>0</v>
      </c>
      <c r="K7462" t="s">
        <v>29669</v>
      </c>
    </row>
    <row r="7463" spans="1:11" x14ac:dyDescent="0.3">
      <c r="A7463" t="s">
        <v>29670</v>
      </c>
      <c r="B7463" t="s">
        <v>29671</v>
      </c>
      <c r="C7463" t="s">
        <v>27</v>
      </c>
      <c r="D7463" t="s">
        <v>29672</v>
      </c>
      <c r="E7463" t="s">
        <v>1867</v>
      </c>
      <c r="F7463" t="s">
        <v>4497</v>
      </c>
      <c r="G7463" t="s">
        <v>42</v>
      </c>
      <c r="H7463">
        <v>0</v>
      </c>
      <c r="I7463">
        <v>0</v>
      </c>
      <c r="J7463">
        <v>0</v>
      </c>
      <c r="K7463" t="s">
        <v>29673</v>
      </c>
    </row>
    <row r="7464" spans="1:11" x14ac:dyDescent="0.3">
      <c r="A7464" t="s">
        <v>29674</v>
      </c>
      <c r="B7464" t="s">
        <v>29675</v>
      </c>
      <c r="C7464" t="s">
        <v>27</v>
      </c>
      <c r="D7464" t="s">
        <v>29676</v>
      </c>
      <c r="E7464" t="s">
        <v>29</v>
      </c>
      <c r="F7464" t="s">
        <v>41</v>
      </c>
      <c r="G7464" t="s">
        <v>42</v>
      </c>
      <c r="H7464">
        <v>0</v>
      </c>
      <c r="I7464">
        <v>0</v>
      </c>
      <c r="J7464">
        <v>0</v>
      </c>
      <c r="K7464" t="s">
        <v>29677</v>
      </c>
    </row>
    <row r="7465" spans="1:11" x14ac:dyDescent="0.3">
      <c r="A7465" t="s">
        <v>29678</v>
      </c>
      <c r="B7465" t="s">
        <v>29679</v>
      </c>
      <c r="C7465" t="s">
        <v>558</v>
      </c>
      <c r="D7465" t="s">
        <v>29680</v>
      </c>
      <c r="E7465" t="s">
        <v>1462</v>
      </c>
      <c r="F7465" t="s">
        <v>16</v>
      </c>
      <c r="G7465" t="s">
        <v>107</v>
      </c>
      <c r="H7465">
        <v>0</v>
      </c>
      <c r="I7465">
        <v>0</v>
      </c>
      <c r="J7465">
        <v>0</v>
      </c>
      <c r="K7465" t="s">
        <v>29681</v>
      </c>
    </row>
    <row r="7466" spans="1:11" x14ac:dyDescent="0.3">
      <c r="A7466" t="s">
        <v>29682</v>
      </c>
      <c r="B7466" t="s">
        <v>29683</v>
      </c>
      <c r="C7466" t="s">
        <v>20</v>
      </c>
      <c r="D7466" t="s">
        <v>29684</v>
      </c>
      <c r="E7466" t="s">
        <v>27392</v>
      </c>
      <c r="F7466" t="s">
        <v>16</v>
      </c>
      <c r="G7466" t="s">
        <v>817</v>
      </c>
      <c r="H7466">
        <v>0</v>
      </c>
      <c r="I7466">
        <v>0</v>
      </c>
      <c r="J7466">
        <v>0</v>
      </c>
      <c r="K7466" t="s">
        <v>29685</v>
      </c>
    </row>
    <row r="7467" spans="1:11" x14ac:dyDescent="0.3">
      <c r="A7467" t="s">
        <v>29686</v>
      </c>
      <c r="C7467" t="s">
        <v>27</v>
      </c>
      <c r="D7467" t="s">
        <v>29687</v>
      </c>
      <c r="E7467" t="s">
        <v>1867</v>
      </c>
      <c r="F7467" t="s">
        <v>12347</v>
      </c>
      <c r="G7467" t="s">
        <v>42</v>
      </c>
      <c r="H7467">
        <v>0</v>
      </c>
      <c r="I7467">
        <v>0</v>
      </c>
      <c r="J7467">
        <v>0</v>
      </c>
      <c r="K7467" t="s">
        <v>29688</v>
      </c>
    </row>
    <row r="7468" spans="1:11" x14ac:dyDescent="0.3">
      <c r="A7468" t="s">
        <v>29689</v>
      </c>
      <c r="C7468" t="s">
        <v>27</v>
      </c>
      <c r="D7468" t="s">
        <v>29690</v>
      </c>
      <c r="E7468" t="s">
        <v>1867</v>
      </c>
      <c r="F7468" t="s">
        <v>12900</v>
      </c>
      <c r="G7468" t="s">
        <v>42</v>
      </c>
      <c r="H7468">
        <v>0</v>
      </c>
      <c r="I7468">
        <v>0</v>
      </c>
      <c r="J7468">
        <v>0</v>
      </c>
      <c r="K7468" t="s">
        <v>29691</v>
      </c>
    </row>
    <row r="7469" spans="1:11" x14ac:dyDescent="0.3">
      <c r="A7469" t="s">
        <v>29692</v>
      </c>
      <c r="C7469" t="s">
        <v>27</v>
      </c>
      <c r="D7469" t="s">
        <v>29693</v>
      </c>
      <c r="E7469" t="s">
        <v>1867</v>
      </c>
      <c r="F7469" t="s">
        <v>2901</v>
      </c>
      <c r="G7469" t="s">
        <v>42</v>
      </c>
      <c r="H7469">
        <v>0</v>
      </c>
      <c r="I7469">
        <v>0</v>
      </c>
      <c r="J7469">
        <v>0</v>
      </c>
      <c r="K7469" t="s">
        <v>29694</v>
      </c>
    </row>
    <row r="7470" spans="1:11" x14ac:dyDescent="0.3">
      <c r="A7470" t="s">
        <v>29695</v>
      </c>
      <c r="B7470" t="s">
        <v>29696</v>
      </c>
      <c r="C7470" t="s">
        <v>466</v>
      </c>
      <c r="D7470" t="s">
        <v>29697</v>
      </c>
      <c r="E7470" t="s">
        <v>26488</v>
      </c>
      <c r="F7470" t="s">
        <v>16</v>
      </c>
      <c r="G7470" t="s">
        <v>8202</v>
      </c>
      <c r="H7470">
        <v>0</v>
      </c>
      <c r="I7470">
        <v>0</v>
      </c>
      <c r="J7470">
        <v>0</v>
      </c>
      <c r="K7470" t="s">
        <v>29698</v>
      </c>
    </row>
    <row r="7471" spans="1:11" x14ac:dyDescent="0.3">
      <c r="A7471" t="s">
        <v>29699</v>
      </c>
      <c r="B7471" t="s">
        <v>29700</v>
      </c>
      <c r="C7471" t="s">
        <v>20</v>
      </c>
      <c r="D7471" t="s">
        <v>29701</v>
      </c>
      <c r="E7471" t="s">
        <v>27392</v>
      </c>
      <c r="F7471" t="s">
        <v>16</v>
      </c>
      <c r="G7471" t="s">
        <v>529</v>
      </c>
      <c r="H7471">
        <v>0</v>
      </c>
      <c r="I7471">
        <v>0</v>
      </c>
      <c r="J7471">
        <v>0</v>
      </c>
      <c r="K7471" t="s">
        <v>29702</v>
      </c>
    </row>
    <row r="7472" spans="1:11" x14ac:dyDescent="0.3">
      <c r="A7472" t="s">
        <v>29703</v>
      </c>
      <c r="B7472" t="s">
        <v>29704</v>
      </c>
      <c r="C7472" t="s">
        <v>466</v>
      </c>
      <c r="D7472" t="s">
        <v>29705</v>
      </c>
      <c r="E7472" t="s">
        <v>26488</v>
      </c>
      <c r="F7472" t="s">
        <v>16</v>
      </c>
      <c r="G7472" t="s">
        <v>3987</v>
      </c>
      <c r="H7472">
        <v>0</v>
      </c>
      <c r="I7472">
        <v>0</v>
      </c>
      <c r="J7472">
        <v>0</v>
      </c>
      <c r="K7472" t="s">
        <v>29706</v>
      </c>
    </row>
    <row r="7473" spans="1:11" x14ac:dyDescent="0.3">
      <c r="A7473" t="s">
        <v>29707</v>
      </c>
      <c r="B7473" t="s">
        <v>29708</v>
      </c>
      <c r="C7473" t="s">
        <v>27</v>
      </c>
      <c r="D7473" t="s">
        <v>29709</v>
      </c>
      <c r="E7473" t="s">
        <v>1867</v>
      </c>
      <c r="F7473" t="s">
        <v>16</v>
      </c>
      <c r="G7473" t="s">
        <v>18285</v>
      </c>
      <c r="H7473">
        <v>0</v>
      </c>
      <c r="I7473">
        <v>0</v>
      </c>
      <c r="J7473">
        <v>0</v>
      </c>
      <c r="K7473" t="s">
        <v>29710</v>
      </c>
    </row>
    <row r="7474" spans="1:11" x14ac:dyDescent="0.3">
      <c r="A7474" t="s">
        <v>29711</v>
      </c>
      <c r="B7474" t="s">
        <v>29712</v>
      </c>
      <c r="C7474" t="s">
        <v>558</v>
      </c>
      <c r="D7474" t="s">
        <v>29713</v>
      </c>
      <c r="E7474" t="s">
        <v>1692</v>
      </c>
      <c r="F7474" t="s">
        <v>16</v>
      </c>
      <c r="G7474" t="s">
        <v>2906</v>
      </c>
      <c r="H7474">
        <v>0</v>
      </c>
      <c r="I7474">
        <v>0</v>
      </c>
      <c r="J7474">
        <v>0</v>
      </c>
      <c r="K7474" t="s">
        <v>29714</v>
      </c>
    </row>
    <row r="7475" spans="1:11" x14ac:dyDescent="0.3">
      <c r="A7475" t="s">
        <v>29715</v>
      </c>
      <c r="B7475" t="s">
        <v>29716</v>
      </c>
      <c r="C7475" t="s">
        <v>20</v>
      </c>
      <c r="D7475" t="s">
        <v>29717</v>
      </c>
      <c r="E7475" t="s">
        <v>22</v>
      </c>
      <c r="F7475" t="s">
        <v>16</v>
      </c>
      <c r="G7475" t="s">
        <v>14592</v>
      </c>
      <c r="H7475">
        <v>0</v>
      </c>
      <c r="I7475">
        <v>0</v>
      </c>
      <c r="J7475">
        <v>0</v>
      </c>
      <c r="K7475" t="s">
        <v>29718</v>
      </c>
    </row>
    <row r="7476" spans="1:11" x14ac:dyDescent="0.3">
      <c r="A7476" t="s">
        <v>29719</v>
      </c>
      <c r="B7476" t="s">
        <v>29720</v>
      </c>
      <c r="C7476" t="s">
        <v>20</v>
      </c>
      <c r="D7476" t="s">
        <v>29721</v>
      </c>
      <c r="E7476" t="s">
        <v>22</v>
      </c>
      <c r="F7476" t="s">
        <v>1247</v>
      </c>
      <c r="G7476" t="s">
        <v>42</v>
      </c>
      <c r="H7476">
        <v>0</v>
      </c>
      <c r="I7476">
        <v>0</v>
      </c>
      <c r="J7476">
        <v>0</v>
      </c>
      <c r="K7476" t="s">
        <v>29722</v>
      </c>
    </row>
    <row r="7477" spans="1:11" x14ac:dyDescent="0.3">
      <c r="A7477" t="s">
        <v>29723</v>
      </c>
      <c r="B7477" t="s">
        <v>29724</v>
      </c>
      <c r="C7477" t="s">
        <v>27</v>
      </c>
      <c r="D7477" t="s">
        <v>29725</v>
      </c>
      <c r="E7477" t="s">
        <v>1867</v>
      </c>
      <c r="F7477" t="s">
        <v>7582</v>
      </c>
      <c r="G7477" t="s">
        <v>42</v>
      </c>
      <c r="H7477">
        <v>0</v>
      </c>
      <c r="I7477">
        <v>0</v>
      </c>
      <c r="J7477">
        <v>0</v>
      </c>
      <c r="K7477" t="s">
        <v>29726</v>
      </c>
    </row>
    <row r="7478" spans="1:11" x14ac:dyDescent="0.3">
      <c r="A7478" t="s">
        <v>29727</v>
      </c>
      <c r="B7478" t="s">
        <v>29728</v>
      </c>
      <c r="C7478" t="s">
        <v>20</v>
      </c>
      <c r="D7478" t="s">
        <v>29729</v>
      </c>
      <c r="E7478" t="s">
        <v>27392</v>
      </c>
      <c r="F7478" t="s">
        <v>1531</v>
      </c>
      <c r="G7478" t="s">
        <v>42</v>
      </c>
      <c r="H7478">
        <v>0</v>
      </c>
      <c r="I7478">
        <v>0</v>
      </c>
      <c r="J7478">
        <v>0</v>
      </c>
      <c r="K7478" t="s">
        <v>29730</v>
      </c>
    </row>
    <row r="7479" spans="1:11" x14ac:dyDescent="0.3">
      <c r="A7479" t="s">
        <v>29731</v>
      </c>
      <c r="B7479" t="s">
        <v>29732</v>
      </c>
      <c r="C7479" t="s">
        <v>13</v>
      </c>
      <c r="D7479" t="s">
        <v>29733</v>
      </c>
      <c r="E7479" t="s">
        <v>23964</v>
      </c>
      <c r="F7479" t="s">
        <v>16</v>
      </c>
      <c r="G7479" t="s">
        <v>16663</v>
      </c>
      <c r="H7479">
        <v>0</v>
      </c>
      <c r="I7479">
        <v>0</v>
      </c>
      <c r="J7479">
        <v>0</v>
      </c>
      <c r="K7479" t="s">
        <v>29734</v>
      </c>
    </row>
    <row r="7480" spans="1:11" x14ac:dyDescent="0.3">
      <c r="A7480" t="s">
        <v>29735</v>
      </c>
      <c r="B7480" t="s">
        <v>29736</v>
      </c>
      <c r="C7480" t="s">
        <v>13</v>
      </c>
      <c r="D7480" t="s">
        <v>29737</v>
      </c>
      <c r="E7480" t="s">
        <v>23964</v>
      </c>
      <c r="F7480" t="s">
        <v>631</v>
      </c>
      <c r="G7480" t="s">
        <v>42</v>
      </c>
      <c r="H7480">
        <v>0</v>
      </c>
      <c r="I7480">
        <v>0</v>
      </c>
      <c r="J7480">
        <v>0</v>
      </c>
      <c r="K7480" t="s">
        <v>29738</v>
      </c>
    </row>
    <row r="7481" spans="1:11" x14ac:dyDescent="0.3">
      <c r="A7481" t="s">
        <v>29739</v>
      </c>
      <c r="B7481" t="s">
        <v>29740</v>
      </c>
      <c r="C7481" t="s">
        <v>20</v>
      </c>
      <c r="D7481" t="s">
        <v>29741</v>
      </c>
      <c r="E7481" t="s">
        <v>27392</v>
      </c>
      <c r="F7481" t="s">
        <v>16</v>
      </c>
      <c r="G7481" t="s">
        <v>7803</v>
      </c>
      <c r="H7481">
        <v>0</v>
      </c>
      <c r="I7481">
        <v>0</v>
      </c>
      <c r="J7481">
        <v>0</v>
      </c>
      <c r="K7481" t="s">
        <v>29742</v>
      </c>
    </row>
    <row r="7482" spans="1:11" x14ac:dyDescent="0.3">
      <c r="A7482" t="s">
        <v>29743</v>
      </c>
      <c r="B7482" t="s">
        <v>29744</v>
      </c>
      <c r="C7482" t="s">
        <v>27</v>
      </c>
      <c r="D7482" t="s">
        <v>29745</v>
      </c>
      <c r="E7482" t="s">
        <v>1867</v>
      </c>
      <c r="F7482" t="s">
        <v>1611</v>
      </c>
      <c r="G7482" t="s">
        <v>8365</v>
      </c>
      <c r="H7482">
        <v>0</v>
      </c>
      <c r="I7482">
        <v>0</v>
      </c>
      <c r="J7482">
        <v>0</v>
      </c>
      <c r="K7482" t="s">
        <v>29746</v>
      </c>
    </row>
    <row r="7483" spans="1:11" x14ac:dyDescent="0.3">
      <c r="A7483" t="s">
        <v>29747</v>
      </c>
      <c r="B7483" t="s">
        <v>29748</v>
      </c>
      <c r="C7483" t="s">
        <v>1159</v>
      </c>
      <c r="D7483" t="s">
        <v>29749</v>
      </c>
      <c r="E7483" t="s">
        <v>10552</v>
      </c>
      <c r="F7483" t="s">
        <v>16</v>
      </c>
      <c r="G7483" t="s">
        <v>19381</v>
      </c>
      <c r="H7483">
        <v>0</v>
      </c>
      <c r="I7483">
        <v>0</v>
      </c>
      <c r="J7483">
        <v>0</v>
      </c>
      <c r="K7483" t="s">
        <v>29750</v>
      </c>
    </row>
    <row r="7484" spans="1:11" x14ac:dyDescent="0.3">
      <c r="A7484" t="s">
        <v>29751</v>
      </c>
      <c r="C7484" t="s">
        <v>27</v>
      </c>
      <c r="D7484" t="s">
        <v>29752</v>
      </c>
      <c r="E7484" t="s">
        <v>29</v>
      </c>
      <c r="F7484" t="s">
        <v>41</v>
      </c>
      <c r="G7484" t="s">
        <v>42</v>
      </c>
      <c r="H7484">
        <v>0</v>
      </c>
      <c r="I7484">
        <v>0</v>
      </c>
      <c r="J7484">
        <v>0</v>
      </c>
      <c r="K7484" t="s">
        <v>29753</v>
      </c>
    </row>
    <row r="7485" spans="1:11" x14ac:dyDescent="0.3">
      <c r="A7485" t="s">
        <v>29754</v>
      </c>
      <c r="C7485" t="s">
        <v>27</v>
      </c>
      <c r="D7485" t="s">
        <v>29755</v>
      </c>
      <c r="E7485" t="s">
        <v>1867</v>
      </c>
      <c r="F7485" t="s">
        <v>7626</v>
      </c>
      <c r="G7485" t="s">
        <v>42</v>
      </c>
      <c r="H7485">
        <v>0</v>
      </c>
      <c r="I7485">
        <v>0</v>
      </c>
      <c r="J7485">
        <v>0</v>
      </c>
      <c r="K7485" t="s">
        <v>29756</v>
      </c>
    </row>
    <row r="7486" spans="1:11" x14ac:dyDescent="0.3">
      <c r="A7486" t="s">
        <v>29757</v>
      </c>
      <c r="B7486" t="s">
        <v>29758</v>
      </c>
      <c r="C7486" t="s">
        <v>27</v>
      </c>
      <c r="D7486" t="s">
        <v>29759</v>
      </c>
      <c r="E7486" t="s">
        <v>1867</v>
      </c>
      <c r="F7486" t="s">
        <v>4373</v>
      </c>
      <c r="G7486" t="s">
        <v>42</v>
      </c>
      <c r="H7486">
        <v>0</v>
      </c>
      <c r="I7486">
        <v>0</v>
      </c>
      <c r="J7486">
        <v>0</v>
      </c>
      <c r="K7486" t="s">
        <v>29760</v>
      </c>
    </row>
    <row r="7487" spans="1:11" x14ac:dyDescent="0.3">
      <c r="A7487" t="s">
        <v>29761</v>
      </c>
      <c r="B7487" t="s">
        <v>29762</v>
      </c>
      <c r="C7487" t="s">
        <v>20</v>
      </c>
      <c r="D7487" t="s">
        <v>29763</v>
      </c>
      <c r="E7487" t="s">
        <v>27392</v>
      </c>
      <c r="F7487" t="s">
        <v>16</v>
      </c>
      <c r="G7487" t="s">
        <v>8202</v>
      </c>
      <c r="H7487">
        <v>0</v>
      </c>
      <c r="I7487">
        <v>0</v>
      </c>
      <c r="J7487">
        <v>0</v>
      </c>
      <c r="K7487" t="s">
        <v>29764</v>
      </c>
    </row>
    <row r="7488" spans="1:11" x14ac:dyDescent="0.3">
      <c r="A7488" t="s">
        <v>29765</v>
      </c>
      <c r="B7488" t="s">
        <v>29766</v>
      </c>
      <c r="C7488" t="s">
        <v>13</v>
      </c>
      <c r="D7488" t="s">
        <v>29767</v>
      </c>
      <c r="E7488" t="s">
        <v>23964</v>
      </c>
      <c r="F7488" t="s">
        <v>1850</v>
      </c>
      <c r="G7488" t="s">
        <v>42</v>
      </c>
      <c r="H7488">
        <v>0</v>
      </c>
      <c r="I7488">
        <v>0</v>
      </c>
      <c r="J7488">
        <v>0</v>
      </c>
      <c r="K7488" t="s">
        <v>29768</v>
      </c>
    </row>
    <row r="7489" spans="1:11" x14ac:dyDescent="0.3">
      <c r="A7489" t="s">
        <v>29769</v>
      </c>
      <c r="B7489" t="s">
        <v>29125</v>
      </c>
      <c r="C7489" t="s">
        <v>27</v>
      </c>
      <c r="D7489" t="s">
        <v>29770</v>
      </c>
      <c r="E7489" t="s">
        <v>1867</v>
      </c>
      <c r="F7489" t="s">
        <v>1247</v>
      </c>
      <c r="G7489" t="s">
        <v>42</v>
      </c>
      <c r="H7489">
        <v>0</v>
      </c>
      <c r="I7489">
        <v>0</v>
      </c>
      <c r="J7489">
        <v>0</v>
      </c>
      <c r="K7489" t="s">
        <v>29771</v>
      </c>
    </row>
    <row r="7490" spans="1:11" x14ac:dyDescent="0.3">
      <c r="A7490" t="s">
        <v>29772</v>
      </c>
      <c r="B7490" t="s">
        <v>29773</v>
      </c>
      <c r="C7490" t="s">
        <v>27</v>
      </c>
      <c r="D7490" t="s">
        <v>29774</v>
      </c>
      <c r="E7490" t="s">
        <v>1867</v>
      </c>
      <c r="F7490" t="s">
        <v>12193</v>
      </c>
      <c r="G7490" t="s">
        <v>42</v>
      </c>
      <c r="H7490">
        <v>0</v>
      </c>
      <c r="I7490">
        <v>0</v>
      </c>
      <c r="J7490">
        <v>0</v>
      </c>
      <c r="K7490" t="s">
        <v>29775</v>
      </c>
    </row>
    <row r="7491" spans="1:11" x14ac:dyDescent="0.3">
      <c r="A7491" t="s">
        <v>29776</v>
      </c>
      <c r="B7491" t="s">
        <v>29777</v>
      </c>
      <c r="C7491" t="s">
        <v>20</v>
      </c>
      <c r="D7491" t="s">
        <v>29778</v>
      </c>
      <c r="E7491" t="s">
        <v>27392</v>
      </c>
      <c r="F7491" t="s">
        <v>1135</v>
      </c>
      <c r="G7491" t="s">
        <v>3361</v>
      </c>
      <c r="H7491">
        <v>0</v>
      </c>
      <c r="I7491">
        <v>0</v>
      </c>
      <c r="J7491">
        <v>0</v>
      </c>
      <c r="K7491" t="s">
        <v>29779</v>
      </c>
    </row>
    <row r="7492" spans="1:11" x14ac:dyDescent="0.3">
      <c r="A7492" t="s">
        <v>29780</v>
      </c>
      <c r="B7492" t="s">
        <v>29781</v>
      </c>
      <c r="C7492" t="s">
        <v>27</v>
      </c>
      <c r="D7492" t="s">
        <v>29782</v>
      </c>
      <c r="E7492" t="s">
        <v>1867</v>
      </c>
      <c r="F7492" t="s">
        <v>1723</v>
      </c>
      <c r="G7492" t="s">
        <v>42</v>
      </c>
      <c r="H7492">
        <v>0</v>
      </c>
      <c r="I7492">
        <v>0</v>
      </c>
      <c r="J7492">
        <v>0</v>
      </c>
      <c r="K7492" t="s">
        <v>29783</v>
      </c>
    </row>
    <row r="7493" spans="1:11" x14ac:dyDescent="0.3">
      <c r="A7493" t="s">
        <v>29784</v>
      </c>
      <c r="B7493" t="s">
        <v>29785</v>
      </c>
      <c r="C7493" t="s">
        <v>20</v>
      </c>
      <c r="D7493" t="s">
        <v>29786</v>
      </c>
      <c r="E7493" t="s">
        <v>22</v>
      </c>
      <c r="F7493" t="s">
        <v>1981</v>
      </c>
      <c r="G7493" t="s">
        <v>42</v>
      </c>
      <c r="H7493">
        <v>0</v>
      </c>
      <c r="I7493">
        <v>0</v>
      </c>
      <c r="J7493">
        <v>0</v>
      </c>
      <c r="K7493" t="s">
        <v>29787</v>
      </c>
    </row>
    <row r="7494" spans="1:11" x14ac:dyDescent="0.3">
      <c r="A7494" t="s">
        <v>29788</v>
      </c>
      <c r="B7494" t="s">
        <v>29789</v>
      </c>
      <c r="C7494" t="s">
        <v>27</v>
      </c>
      <c r="D7494" t="s">
        <v>29790</v>
      </c>
      <c r="E7494" t="s">
        <v>1867</v>
      </c>
      <c r="F7494" t="s">
        <v>14181</v>
      </c>
      <c r="G7494" t="s">
        <v>42</v>
      </c>
      <c r="H7494">
        <v>0</v>
      </c>
      <c r="I7494">
        <v>0</v>
      </c>
      <c r="J7494">
        <v>0</v>
      </c>
      <c r="K7494" t="s">
        <v>29791</v>
      </c>
    </row>
    <row r="7495" spans="1:11" x14ac:dyDescent="0.3">
      <c r="A7495" t="s">
        <v>29792</v>
      </c>
      <c r="B7495" t="s">
        <v>29793</v>
      </c>
      <c r="C7495" t="s">
        <v>27</v>
      </c>
      <c r="D7495" t="s">
        <v>29794</v>
      </c>
      <c r="E7495" t="s">
        <v>1867</v>
      </c>
      <c r="F7495" t="s">
        <v>1886</v>
      </c>
      <c r="G7495" t="s">
        <v>42</v>
      </c>
      <c r="H7495">
        <v>0</v>
      </c>
      <c r="I7495">
        <v>0</v>
      </c>
      <c r="J7495">
        <v>0</v>
      </c>
      <c r="K7495" t="s">
        <v>29795</v>
      </c>
    </row>
    <row r="7496" spans="1:11" x14ac:dyDescent="0.3">
      <c r="A7496" t="s">
        <v>29796</v>
      </c>
      <c r="B7496" t="s">
        <v>29797</v>
      </c>
      <c r="C7496" t="s">
        <v>13</v>
      </c>
      <c r="D7496" t="s">
        <v>29798</v>
      </c>
      <c r="E7496" t="s">
        <v>23964</v>
      </c>
      <c r="F7496" t="s">
        <v>1793</v>
      </c>
      <c r="G7496" t="s">
        <v>42</v>
      </c>
      <c r="H7496">
        <v>0</v>
      </c>
      <c r="I7496">
        <v>0</v>
      </c>
      <c r="J7496">
        <v>0</v>
      </c>
      <c r="K7496" t="s">
        <v>29799</v>
      </c>
    </row>
    <row r="7497" spans="1:11" x14ac:dyDescent="0.3">
      <c r="A7497" t="s">
        <v>29800</v>
      </c>
      <c r="C7497" t="s">
        <v>13</v>
      </c>
      <c r="D7497" t="e">
        <f>수관보일러</f>
        <v>#NAME?</v>
      </c>
      <c r="E7497" t="s">
        <v>23964</v>
      </c>
      <c r="F7497" t="s">
        <v>2835</v>
      </c>
      <c r="G7497" t="s">
        <v>42</v>
      </c>
      <c r="H7497">
        <v>0</v>
      </c>
      <c r="I7497">
        <v>0</v>
      </c>
      <c r="J7497">
        <v>0</v>
      </c>
      <c r="K7497" t="s">
        <v>29801</v>
      </c>
    </row>
    <row r="7498" spans="1:11" x14ac:dyDescent="0.3">
      <c r="A7498" t="s">
        <v>29802</v>
      </c>
      <c r="B7498" t="s">
        <v>29803</v>
      </c>
      <c r="C7498" t="s">
        <v>13</v>
      </c>
      <c r="D7498" t="s">
        <v>29804</v>
      </c>
      <c r="E7498" t="s">
        <v>23964</v>
      </c>
      <c r="F7498" t="s">
        <v>11585</v>
      </c>
      <c r="G7498" t="s">
        <v>42</v>
      </c>
      <c r="H7498">
        <v>0</v>
      </c>
      <c r="I7498">
        <v>0</v>
      </c>
      <c r="J7498">
        <v>0</v>
      </c>
      <c r="K7498" t="s">
        <v>29805</v>
      </c>
    </row>
    <row r="7499" spans="1:11" x14ac:dyDescent="0.3">
      <c r="A7499" t="s">
        <v>29806</v>
      </c>
      <c r="B7499" t="s">
        <v>29807</v>
      </c>
      <c r="C7499" t="s">
        <v>147</v>
      </c>
      <c r="D7499" t="s">
        <v>29808</v>
      </c>
      <c r="E7499" t="s">
        <v>149</v>
      </c>
      <c r="F7499" t="s">
        <v>3944</v>
      </c>
      <c r="G7499" t="s">
        <v>42</v>
      </c>
      <c r="H7499">
        <v>0</v>
      </c>
      <c r="I7499">
        <v>0</v>
      </c>
      <c r="J7499">
        <v>0</v>
      </c>
      <c r="K7499" t="s">
        <v>29809</v>
      </c>
    </row>
    <row r="7500" spans="1:11" x14ac:dyDescent="0.3">
      <c r="A7500" t="s">
        <v>29810</v>
      </c>
      <c r="B7500" t="s">
        <v>29811</v>
      </c>
      <c r="C7500" t="s">
        <v>27</v>
      </c>
      <c r="D7500" t="s">
        <v>29812</v>
      </c>
      <c r="E7500" t="s">
        <v>1867</v>
      </c>
      <c r="F7500" t="s">
        <v>13885</v>
      </c>
      <c r="G7500" t="s">
        <v>42</v>
      </c>
      <c r="H7500">
        <v>0</v>
      </c>
      <c r="I7500">
        <v>0</v>
      </c>
      <c r="J7500">
        <v>0</v>
      </c>
      <c r="K7500" t="s">
        <v>29813</v>
      </c>
    </row>
    <row r="7501" spans="1:11" x14ac:dyDescent="0.3">
      <c r="A7501" t="s">
        <v>29814</v>
      </c>
      <c r="C7501" t="s">
        <v>20</v>
      </c>
      <c r="D7501" t="s">
        <v>29815</v>
      </c>
      <c r="E7501" t="s">
        <v>27392</v>
      </c>
      <c r="F7501" t="s">
        <v>16</v>
      </c>
      <c r="G7501" t="s">
        <v>5327</v>
      </c>
      <c r="H7501">
        <v>0</v>
      </c>
      <c r="I7501">
        <v>0</v>
      </c>
      <c r="J7501">
        <v>0</v>
      </c>
      <c r="K7501" t="s">
        <v>29816</v>
      </c>
    </row>
    <row r="7502" spans="1:11" x14ac:dyDescent="0.3">
      <c r="A7502" t="s">
        <v>29817</v>
      </c>
      <c r="C7502" t="s">
        <v>147</v>
      </c>
      <c r="E7502" t="s">
        <v>149</v>
      </c>
      <c r="F7502" t="s">
        <v>16</v>
      </c>
      <c r="G7502" t="s">
        <v>23</v>
      </c>
      <c r="H7502">
        <v>0</v>
      </c>
      <c r="I7502">
        <v>0</v>
      </c>
      <c r="J7502">
        <v>0</v>
      </c>
      <c r="K7502" t="s">
        <v>29818</v>
      </c>
    </row>
    <row r="7503" spans="1:11" x14ac:dyDescent="0.3">
      <c r="A7503" t="s">
        <v>29819</v>
      </c>
      <c r="B7503" t="s">
        <v>29820</v>
      </c>
      <c r="C7503" t="s">
        <v>20</v>
      </c>
      <c r="D7503" t="s">
        <v>29821</v>
      </c>
      <c r="E7503" t="s">
        <v>27392</v>
      </c>
      <c r="F7503" t="s">
        <v>16</v>
      </c>
      <c r="G7503" t="s">
        <v>469</v>
      </c>
      <c r="H7503">
        <v>0</v>
      </c>
      <c r="I7503">
        <v>0</v>
      </c>
      <c r="J7503">
        <v>0</v>
      </c>
      <c r="K7503" t="s">
        <v>29822</v>
      </c>
    </row>
    <row r="7504" spans="1:11" x14ac:dyDescent="0.3">
      <c r="A7504" t="s">
        <v>29823</v>
      </c>
      <c r="B7504" t="s">
        <v>29824</v>
      </c>
      <c r="C7504" t="s">
        <v>558</v>
      </c>
      <c r="D7504" t="s">
        <v>29825</v>
      </c>
      <c r="E7504" t="s">
        <v>981</v>
      </c>
      <c r="F7504" t="s">
        <v>16</v>
      </c>
      <c r="G7504" t="s">
        <v>29826</v>
      </c>
      <c r="H7504">
        <v>0</v>
      </c>
      <c r="I7504">
        <v>0</v>
      </c>
      <c r="J7504">
        <v>0</v>
      </c>
      <c r="K7504" t="s">
        <v>29827</v>
      </c>
    </row>
    <row r="7505" spans="1:11" x14ac:dyDescent="0.3">
      <c r="A7505" t="s">
        <v>29828</v>
      </c>
      <c r="B7505" t="s">
        <v>29829</v>
      </c>
      <c r="C7505" t="s">
        <v>20</v>
      </c>
      <c r="D7505" t="s">
        <v>29830</v>
      </c>
      <c r="E7505" t="s">
        <v>27392</v>
      </c>
      <c r="F7505" t="s">
        <v>16</v>
      </c>
      <c r="G7505" t="s">
        <v>29831</v>
      </c>
      <c r="H7505">
        <v>0</v>
      </c>
      <c r="I7505">
        <v>0</v>
      </c>
      <c r="J7505">
        <v>0</v>
      </c>
      <c r="K7505" t="s">
        <v>29832</v>
      </c>
    </row>
    <row r="7506" spans="1:11" x14ac:dyDescent="0.3">
      <c r="A7506" t="s">
        <v>29833</v>
      </c>
      <c r="B7506" t="s">
        <v>29834</v>
      </c>
      <c r="C7506" t="s">
        <v>20</v>
      </c>
      <c r="D7506" t="s">
        <v>29835</v>
      </c>
      <c r="E7506" t="s">
        <v>27392</v>
      </c>
      <c r="F7506" t="s">
        <v>402</v>
      </c>
      <c r="G7506" t="s">
        <v>42</v>
      </c>
      <c r="H7506">
        <v>0</v>
      </c>
      <c r="I7506">
        <v>0</v>
      </c>
      <c r="J7506">
        <v>0</v>
      </c>
      <c r="K7506" t="s">
        <v>29836</v>
      </c>
    </row>
    <row r="7507" spans="1:11" x14ac:dyDescent="0.3">
      <c r="A7507" t="s">
        <v>29837</v>
      </c>
      <c r="B7507" t="s">
        <v>29838</v>
      </c>
      <c r="C7507" t="s">
        <v>13</v>
      </c>
      <c r="D7507" t="s">
        <v>29839</v>
      </c>
      <c r="E7507" t="s">
        <v>23964</v>
      </c>
      <c r="F7507" t="s">
        <v>2804</v>
      </c>
      <c r="G7507" t="s">
        <v>42</v>
      </c>
      <c r="H7507">
        <v>0</v>
      </c>
      <c r="I7507">
        <v>0</v>
      </c>
      <c r="J7507">
        <v>0</v>
      </c>
      <c r="K7507" t="s">
        <v>29840</v>
      </c>
    </row>
    <row r="7508" spans="1:11" x14ac:dyDescent="0.3">
      <c r="A7508" t="s">
        <v>29841</v>
      </c>
      <c r="B7508" t="s">
        <v>29842</v>
      </c>
      <c r="C7508" t="s">
        <v>13</v>
      </c>
      <c r="D7508" t="s">
        <v>29843</v>
      </c>
      <c r="E7508" t="s">
        <v>23964</v>
      </c>
      <c r="F7508" t="s">
        <v>16</v>
      </c>
      <c r="G7508" t="s">
        <v>8098</v>
      </c>
      <c r="H7508">
        <v>0</v>
      </c>
      <c r="I7508">
        <v>0</v>
      </c>
      <c r="J7508">
        <v>0</v>
      </c>
      <c r="K7508" t="s">
        <v>29844</v>
      </c>
    </row>
    <row r="7509" spans="1:11" x14ac:dyDescent="0.3">
      <c r="A7509" t="s">
        <v>29845</v>
      </c>
      <c r="B7509" t="s">
        <v>29846</v>
      </c>
      <c r="C7509" t="s">
        <v>13</v>
      </c>
      <c r="D7509" t="s">
        <v>29847</v>
      </c>
      <c r="E7509" t="s">
        <v>23964</v>
      </c>
      <c r="F7509" t="s">
        <v>3452</v>
      </c>
      <c r="G7509" t="s">
        <v>29848</v>
      </c>
      <c r="H7509">
        <v>0</v>
      </c>
      <c r="I7509">
        <v>0</v>
      </c>
      <c r="J7509">
        <v>0</v>
      </c>
      <c r="K7509" t="s">
        <v>29849</v>
      </c>
    </row>
    <row r="7510" spans="1:11" x14ac:dyDescent="0.3">
      <c r="A7510" t="s">
        <v>29850</v>
      </c>
      <c r="C7510" t="s">
        <v>13</v>
      </c>
      <c r="D7510" t="s">
        <v>29851</v>
      </c>
      <c r="E7510" t="s">
        <v>23964</v>
      </c>
      <c r="F7510" t="s">
        <v>16</v>
      </c>
      <c r="G7510" t="s">
        <v>12348</v>
      </c>
      <c r="H7510">
        <v>0</v>
      </c>
      <c r="I7510">
        <v>0</v>
      </c>
      <c r="J7510">
        <v>0</v>
      </c>
      <c r="K7510" t="s">
        <v>29852</v>
      </c>
    </row>
    <row r="7511" spans="1:11" x14ac:dyDescent="0.3">
      <c r="A7511" t="s">
        <v>29853</v>
      </c>
      <c r="B7511" t="s">
        <v>29854</v>
      </c>
      <c r="C7511" t="s">
        <v>13</v>
      </c>
      <c r="D7511" t="s">
        <v>29855</v>
      </c>
      <c r="E7511" t="s">
        <v>23964</v>
      </c>
      <c r="F7511" t="s">
        <v>16</v>
      </c>
      <c r="G7511" t="s">
        <v>4034</v>
      </c>
      <c r="H7511">
        <v>0</v>
      </c>
      <c r="I7511">
        <v>0</v>
      </c>
      <c r="J7511">
        <v>0</v>
      </c>
      <c r="K7511" t="s">
        <v>29856</v>
      </c>
    </row>
    <row r="7512" spans="1:11" x14ac:dyDescent="0.3">
      <c r="A7512" t="s">
        <v>29857</v>
      </c>
      <c r="B7512" t="s">
        <v>29858</v>
      </c>
      <c r="C7512" t="s">
        <v>466</v>
      </c>
      <c r="D7512" t="s">
        <v>29859</v>
      </c>
      <c r="E7512" t="s">
        <v>26488</v>
      </c>
      <c r="F7512" t="s">
        <v>17074</v>
      </c>
      <c r="G7512" t="s">
        <v>42</v>
      </c>
      <c r="H7512">
        <v>0</v>
      </c>
      <c r="I7512">
        <v>0</v>
      </c>
      <c r="J7512">
        <v>0</v>
      </c>
      <c r="K7512" t="s">
        <v>29860</v>
      </c>
    </row>
    <row r="7513" spans="1:11" x14ac:dyDescent="0.3">
      <c r="A7513" t="s">
        <v>29861</v>
      </c>
      <c r="B7513" t="s">
        <v>29862</v>
      </c>
      <c r="C7513" t="s">
        <v>13</v>
      </c>
      <c r="D7513" t="s">
        <v>29863</v>
      </c>
      <c r="E7513" t="s">
        <v>23964</v>
      </c>
      <c r="F7513" t="s">
        <v>12609</v>
      </c>
      <c r="G7513" t="s">
        <v>42</v>
      </c>
      <c r="H7513">
        <v>0</v>
      </c>
      <c r="I7513">
        <v>0</v>
      </c>
      <c r="J7513">
        <v>0</v>
      </c>
      <c r="K7513" t="s">
        <v>29864</v>
      </c>
    </row>
    <row r="7514" spans="1:11" x14ac:dyDescent="0.3">
      <c r="A7514" t="s">
        <v>29865</v>
      </c>
      <c r="B7514" t="s">
        <v>29866</v>
      </c>
      <c r="C7514" t="s">
        <v>13</v>
      </c>
      <c r="D7514" t="s">
        <v>29867</v>
      </c>
      <c r="E7514" t="s">
        <v>23964</v>
      </c>
      <c r="F7514" t="s">
        <v>29868</v>
      </c>
      <c r="G7514" t="s">
        <v>42</v>
      </c>
      <c r="H7514">
        <v>0</v>
      </c>
      <c r="I7514">
        <v>0</v>
      </c>
      <c r="J7514">
        <v>0</v>
      </c>
      <c r="K7514" t="s">
        <v>29869</v>
      </c>
    </row>
    <row r="7515" spans="1:11" x14ac:dyDescent="0.3">
      <c r="A7515" t="s">
        <v>29870</v>
      </c>
      <c r="B7515" t="s">
        <v>29871</v>
      </c>
      <c r="C7515" t="s">
        <v>27</v>
      </c>
      <c r="D7515" t="s">
        <v>29872</v>
      </c>
      <c r="E7515" t="s">
        <v>1867</v>
      </c>
      <c r="F7515" t="s">
        <v>3412</v>
      </c>
      <c r="G7515" t="s">
        <v>42</v>
      </c>
      <c r="H7515">
        <v>0</v>
      </c>
      <c r="I7515">
        <v>0</v>
      </c>
      <c r="J7515">
        <v>0</v>
      </c>
      <c r="K7515" t="s">
        <v>29873</v>
      </c>
    </row>
    <row r="7516" spans="1:11" x14ac:dyDescent="0.3">
      <c r="A7516" t="s">
        <v>29874</v>
      </c>
      <c r="C7516" t="s">
        <v>27</v>
      </c>
      <c r="D7516" t="s">
        <v>29875</v>
      </c>
      <c r="E7516" t="s">
        <v>1867</v>
      </c>
      <c r="F7516" t="s">
        <v>14780</v>
      </c>
      <c r="G7516" t="s">
        <v>42</v>
      </c>
      <c r="H7516">
        <v>0</v>
      </c>
      <c r="I7516">
        <v>0</v>
      </c>
      <c r="J7516">
        <v>0</v>
      </c>
      <c r="K7516" t="s">
        <v>29876</v>
      </c>
    </row>
    <row r="7517" spans="1:11" x14ac:dyDescent="0.3">
      <c r="A7517" t="s">
        <v>29877</v>
      </c>
      <c r="B7517" t="s">
        <v>29878</v>
      </c>
      <c r="C7517" t="s">
        <v>27</v>
      </c>
      <c r="D7517" t="s">
        <v>29879</v>
      </c>
      <c r="E7517" t="s">
        <v>1867</v>
      </c>
      <c r="F7517" t="s">
        <v>191</v>
      </c>
      <c r="G7517" t="s">
        <v>42</v>
      </c>
      <c r="H7517">
        <v>0</v>
      </c>
      <c r="I7517">
        <v>0</v>
      </c>
      <c r="J7517">
        <v>0</v>
      </c>
      <c r="K7517" t="s">
        <v>29880</v>
      </c>
    </row>
    <row r="7518" spans="1:11" x14ac:dyDescent="0.3">
      <c r="A7518" t="s">
        <v>29881</v>
      </c>
      <c r="C7518" t="s">
        <v>27</v>
      </c>
      <c r="D7518" t="s">
        <v>29882</v>
      </c>
      <c r="E7518" t="s">
        <v>1867</v>
      </c>
      <c r="F7518" t="s">
        <v>24914</v>
      </c>
      <c r="G7518" t="s">
        <v>42</v>
      </c>
      <c r="H7518">
        <v>0</v>
      </c>
      <c r="I7518">
        <v>0</v>
      </c>
      <c r="J7518">
        <v>0</v>
      </c>
      <c r="K7518" t="s">
        <v>29883</v>
      </c>
    </row>
    <row r="7519" spans="1:11" x14ac:dyDescent="0.3">
      <c r="A7519" t="s">
        <v>29884</v>
      </c>
      <c r="B7519" t="s">
        <v>29885</v>
      </c>
      <c r="C7519" t="s">
        <v>147</v>
      </c>
      <c r="D7519" t="s">
        <v>29886</v>
      </c>
      <c r="E7519" t="s">
        <v>149</v>
      </c>
      <c r="F7519" t="s">
        <v>845</v>
      </c>
      <c r="G7519" t="s">
        <v>7288</v>
      </c>
      <c r="H7519">
        <v>0</v>
      </c>
      <c r="I7519">
        <v>0</v>
      </c>
      <c r="J7519">
        <v>0</v>
      </c>
      <c r="K7519" t="s">
        <v>29887</v>
      </c>
    </row>
    <row r="7520" spans="1:11" x14ac:dyDescent="0.3">
      <c r="A7520" t="s">
        <v>29888</v>
      </c>
      <c r="C7520" t="s">
        <v>13</v>
      </c>
      <c r="D7520" t="s">
        <v>29889</v>
      </c>
      <c r="E7520" t="s">
        <v>23964</v>
      </c>
      <c r="F7520" t="s">
        <v>1595</v>
      </c>
      <c r="G7520" t="s">
        <v>42</v>
      </c>
      <c r="H7520">
        <v>0</v>
      </c>
      <c r="I7520">
        <v>0</v>
      </c>
      <c r="J7520">
        <v>0</v>
      </c>
      <c r="K7520" t="s">
        <v>29890</v>
      </c>
    </row>
    <row r="7521" spans="1:11" x14ac:dyDescent="0.3">
      <c r="A7521" t="s">
        <v>29891</v>
      </c>
      <c r="B7521" t="s">
        <v>18025</v>
      </c>
      <c r="C7521" t="s">
        <v>558</v>
      </c>
      <c r="D7521" t="s">
        <v>29892</v>
      </c>
      <c r="E7521" t="s">
        <v>19698</v>
      </c>
      <c r="F7521" t="s">
        <v>16</v>
      </c>
      <c r="G7521" t="s">
        <v>19198</v>
      </c>
      <c r="H7521">
        <v>0</v>
      </c>
      <c r="I7521">
        <v>0</v>
      </c>
      <c r="J7521">
        <v>0</v>
      </c>
      <c r="K7521" t="s">
        <v>29893</v>
      </c>
    </row>
    <row r="7522" spans="1:11" x14ac:dyDescent="0.3">
      <c r="A7522" t="s">
        <v>29894</v>
      </c>
      <c r="B7522" t="s">
        <v>29895</v>
      </c>
      <c r="C7522" t="s">
        <v>27</v>
      </c>
      <c r="D7522" t="s">
        <v>29896</v>
      </c>
      <c r="E7522" t="s">
        <v>1867</v>
      </c>
      <c r="F7522" t="s">
        <v>1947</v>
      </c>
      <c r="G7522" t="s">
        <v>42</v>
      </c>
      <c r="H7522">
        <v>0</v>
      </c>
      <c r="I7522">
        <v>0</v>
      </c>
      <c r="J7522">
        <v>0</v>
      </c>
      <c r="K7522" t="s">
        <v>29897</v>
      </c>
    </row>
    <row r="7523" spans="1:11" x14ac:dyDescent="0.3">
      <c r="A7523" t="s">
        <v>29898</v>
      </c>
      <c r="C7523" t="s">
        <v>27</v>
      </c>
      <c r="D7523" t="s">
        <v>29899</v>
      </c>
      <c r="E7523" t="s">
        <v>1867</v>
      </c>
      <c r="F7523" t="s">
        <v>1548</v>
      </c>
      <c r="G7523" t="s">
        <v>42</v>
      </c>
      <c r="H7523">
        <v>0</v>
      </c>
      <c r="I7523">
        <v>0</v>
      </c>
      <c r="J7523">
        <v>0</v>
      </c>
      <c r="K7523" t="s">
        <v>29900</v>
      </c>
    </row>
    <row r="7524" spans="1:11" x14ac:dyDescent="0.3">
      <c r="A7524" t="s">
        <v>29901</v>
      </c>
      <c r="B7524" t="s">
        <v>29902</v>
      </c>
      <c r="C7524" t="s">
        <v>27</v>
      </c>
      <c r="D7524" t="s">
        <v>29903</v>
      </c>
      <c r="E7524" t="s">
        <v>1867</v>
      </c>
      <c r="F7524" t="s">
        <v>412</v>
      </c>
      <c r="G7524" t="s">
        <v>42</v>
      </c>
      <c r="H7524">
        <v>0</v>
      </c>
      <c r="I7524">
        <v>0</v>
      </c>
      <c r="J7524">
        <v>0</v>
      </c>
      <c r="K7524" t="s">
        <v>29904</v>
      </c>
    </row>
    <row r="7525" spans="1:11" x14ac:dyDescent="0.3">
      <c r="A7525" t="s">
        <v>29905</v>
      </c>
      <c r="C7525" t="s">
        <v>27</v>
      </c>
      <c r="D7525" t="s">
        <v>29906</v>
      </c>
      <c r="E7525" t="s">
        <v>1867</v>
      </c>
      <c r="F7525" t="s">
        <v>6825</v>
      </c>
      <c r="G7525" t="s">
        <v>42</v>
      </c>
      <c r="H7525">
        <v>0</v>
      </c>
      <c r="I7525">
        <v>0</v>
      </c>
      <c r="J7525">
        <v>0</v>
      </c>
      <c r="K7525" t="s">
        <v>29907</v>
      </c>
    </row>
    <row r="7526" spans="1:11" x14ac:dyDescent="0.3">
      <c r="A7526" t="s">
        <v>29908</v>
      </c>
      <c r="B7526" t="s">
        <v>29909</v>
      </c>
      <c r="C7526" t="s">
        <v>27</v>
      </c>
      <c r="D7526" t="s">
        <v>29910</v>
      </c>
      <c r="E7526" t="s">
        <v>1867</v>
      </c>
      <c r="F7526" t="s">
        <v>4959</v>
      </c>
      <c r="G7526" t="s">
        <v>42</v>
      </c>
      <c r="H7526">
        <v>0</v>
      </c>
      <c r="I7526">
        <v>0</v>
      </c>
      <c r="J7526">
        <v>0</v>
      </c>
      <c r="K7526" t="s">
        <v>29911</v>
      </c>
    </row>
    <row r="7527" spans="1:11" x14ac:dyDescent="0.3">
      <c r="A7527" t="s">
        <v>29912</v>
      </c>
      <c r="B7527" t="s">
        <v>29913</v>
      </c>
      <c r="C7527" t="s">
        <v>558</v>
      </c>
      <c r="D7527" t="s">
        <v>29914</v>
      </c>
      <c r="E7527" t="s">
        <v>19698</v>
      </c>
      <c r="F7527" t="s">
        <v>29915</v>
      </c>
      <c r="G7527" t="s">
        <v>42</v>
      </c>
      <c r="H7527">
        <v>0</v>
      </c>
      <c r="I7527">
        <v>0</v>
      </c>
      <c r="J7527">
        <v>0</v>
      </c>
      <c r="K7527" t="s">
        <v>29916</v>
      </c>
    </row>
    <row r="7528" spans="1:11" x14ac:dyDescent="0.3">
      <c r="A7528" t="s">
        <v>29917</v>
      </c>
      <c r="B7528" t="s">
        <v>29918</v>
      </c>
      <c r="C7528" t="s">
        <v>558</v>
      </c>
      <c r="D7528" t="s">
        <v>29919</v>
      </c>
      <c r="E7528" t="s">
        <v>19698</v>
      </c>
      <c r="F7528" t="s">
        <v>12123</v>
      </c>
      <c r="G7528" t="s">
        <v>42</v>
      </c>
      <c r="H7528">
        <v>0</v>
      </c>
      <c r="I7528">
        <v>0</v>
      </c>
      <c r="J7528">
        <v>0</v>
      </c>
      <c r="K7528" t="s">
        <v>29920</v>
      </c>
    </row>
    <row r="7529" spans="1:11" x14ac:dyDescent="0.3">
      <c r="A7529" t="s">
        <v>29921</v>
      </c>
      <c r="C7529" t="s">
        <v>27</v>
      </c>
      <c r="D7529" t="s">
        <v>29922</v>
      </c>
      <c r="E7529" t="s">
        <v>1867</v>
      </c>
      <c r="F7529" t="s">
        <v>1751</v>
      </c>
      <c r="G7529" t="s">
        <v>42</v>
      </c>
      <c r="H7529">
        <v>0</v>
      </c>
      <c r="I7529">
        <v>0</v>
      </c>
      <c r="J7529">
        <v>0</v>
      </c>
      <c r="K7529" t="s">
        <v>29923</v>
      </c>
    </row>
    <row r="7530" spans="1:11" x14ac:dyDescent="0.3">
      <c r="A7530" t="s">
        <v>29924</v>
      </c>
      <c r="B7530" t="s">
        <v>29925</v>
      </c>
      <c r="C7530" t="s">
        <v>13</v>
      </c>
      <c r="D7530" t="s">
        <v>29926</v>
      </c>
      <c r="E7530" t="s">
        <v>23964</v>
      </c>
      <c r="F7530" t="s">
        <v>5406</v>
      </c>
      <c r="G7530" t="s">
        <v>42</v>
      </c>
      <c r="H7530">
        <v>0</v>
      </c>
      <c r="I7530">
        <v>0</v>
      </c>
      <c r="J7530">
        <v>0</v>
      </c>
      <c r="K7530" t="s">
        <v>29927</v>
      </c>
    </row>
    <row r="7531" spans="1:11" x14ac:dyDescent="0.3">
      <c r="A7531" t="s">
        <v>29928</v>
      </c>
      <c r="B7531" t="s">
        <v>29929</v>
      </c>
      <c r="C7531" t="s">
        <v>13</v>
      </c>
      <c r="D7531" t="s">
        <v>29930</v>
      </c>
      <c r="E7531" t="s">
        <v>23964</v>
      </c>
      <c r="F7531" t="s">
        <v>16</v>
      </c>
      <c r="G7531" t="s">
        <v>7763</v>
      </c>
      <c r="H7531">
        <v>0</v>
      </c>
      <c r="I7531">
        <v>0</v>
      </c>
      <c r="J7531">
        <v>0</v>
      </c>
      <c r="K7531" t="s">
        <v>29931</v>
      </c>
    </row>
    <row r="7532" spans="1:11" x14ac:dyDescent="0.3">
      <c r="A7532" t="s">
        <v>29932</v>
      </c>
      <c r="B7532" t="s">
        <v>29933</v>
      </c>
      <c r="C7532" t="s">
        <v>13</v>
      </c>
      <c r="D7532" t="s">
        <v>29934</v>
      </c>
      <c r="E7532" t="s">
        <v>23964</v>
      </c>
      <c r="F7532" t="s">
        <v>4985</v>
      </c>
      <c r="G7532" t="s">
        <v>42</v>
      </c>
      <c r="H7532">
        <v>0</v>
      </c>
      <c r="I7532">
        <v>0</v>
      </c>
      <c r="J7532">
        <v>0</v>
      </c>
      <c r="K7532" t="s">
        <v>29935</v>
      </c>
    </row>
    <row r="7533" spans="1:11" x14ac:dyDescent="0.3">
      <c r="A7533" t="s">
        <v>29936</v>
      </c>
      <c r="C7533" t="s">
        <v>13</v>
      </c>
      <c r="D7533" t="s">
        <v>29937</v>
      </c>
      <c r="E7533" t="s">
        <v>23964</v>
      </c>
      <c r="F7533" t="s">
        <v>16</v>
      </c>
      <c r="G7533" t="s">
        <v>5441</v>
      </c>
      <c r="H7533">
        <v>0</v>
      </c>
      <c r="I7533">
        <v>0</v>
      </c>
      <c r="J7533">
        <v>0</v>
      </c>
      <c r="K7533" t="s">
        <v>29938</v>
      </c>
    </row>
    <row r="7534" spans="1:11" x14ac:dyDescent="0.3">
      <c r="A7534" t="s">
        <v>29939</v>
      </c>
      <c r="B7534" t="s">
        <v>29940</v>
      </c>
      <c r="C7534" t="s">
        <v>13</v>
      </c>
      <c r="D7534" t="s">
        <v>29941</v>
      </c>
      <c r="E7534" t="s">
        <v>23964</v>
      </c>
      <c r="F7534" t="s">
        <v>16</v>
      </c>
      <c r="G7534" t="s">
        <v>24305</v>
      </c>
      <c r="H7534">
        <v>0</v>
      </c>
      <c r="I7534">
        <v>0</v>
      </c>
      <c r="J7534">
        <v>0</v>
      </c>
      <c r="K7534" t="s">
        <v>29942</v>
      </c>
    </row>
    <row r="7535" spans="1:11" x14ac:dyDescent="0.3">
      <c r="A7535" t="s">
        <v>29943</v>
      </c>
      <c r="B7535" t="s">
        <v>29944</v>
      </c>
      <c r="C7535" t="s">
        <v>27</v>
      </c>
      <c r="D7535" t="s">
        <v>29945</v>
      </c>
      <c r="E7535" t="s">
        <v>1867</v>
      </c>
      <c r="F7535" t="s">
        <v>3257</v>
      </c>
      <c r="G7535" t="s">
        <v>42</v>
      </c>
      <c r="H7535">
        <v>0</v>
      </c>
      <c r="I7535">
        <v>0</v>
      </c>
      <c r="J7535">
        <v>0</v>
      </c>
      <c r="K7535" t="s">
        <v>29946</v>
      </c>
    </row>
    <row r="7536" spans="1:11" x14ac:dyDescent="0.3">
      <c r="A7536" t="s">
        <v>29947</v>
      </c>
      <c r="C7536" t="s">
        <v>27</v>
      </c>
      <c r="D7536" t="s">
        <v>29948</v>
      </c>
      <c r="E7536" t="s">
        <v>1867</v>
      </c>
      <c r="F7536" t="s">
        <v>2224</v>
      </c>
      <c r="G7536" t="s">
        <v>1710</v>
      </c>
      <c r="H7536">
        <v>0</v>
      </c>
      <c r="I7536">
        <v>0</v>
      </c>
      <c r="J7536">
        <v>0</v>
      </c>
      <c r="K7536" t="s">
        <v>29949</v>
      </c>
    </row>
    <row r="7537" spans="1:11" x14ac:dyDescent="0.3">
      <c r="A7537" t="s">
        <v>29950</v>
      </c>
      <c r="B7537" t="s">
        <v>29951</v>
      </c>
      <c r="C7537" t="s">
        <v>27</v>
      </c>
      <c r="D7537" t="s">
        <v>29952</v>
      </c>
      <c r="E7537" t="s">
        <v>1867</v>
      </c>
      <c r="F7537" t="s">
        <v>3643</v>
      </c>
      <c r="G7537" t="s">
        <v>42</v>
      </c>
      <c r="H7537">
        <v>0</v>
      </c>
      <c r="I7537">
        <v>0</v>
      </c>
      <c r="J7537">
        <v>0</v>
      </c>
      <c r="K7537" t="s">
        <v>29953</v>
      </c>
    </row>
    <row r="7538" spans="1:11" x14ac:dyDescent="0.3">
      <c r="A7538" t="s">
        <v>29954</v>
      </c>
      <c r="B7538" t="s">
        <v>29955</v>
      </c>
      <c r="C7538" t="s">
        <v>13</v>
      </c>
      <c r="D7538" t="s">
        <v>29956</v>
      </c>
      <c r="E7538" t="s">
        <v>23964</v>
      </c>
      <c r="F7538" t="s">
        <v>16</v>
      </c>
      <c r="G7538" t="s">
        <v>756</v>
      </c>
      <c r="H7538">
        <v>0</v>
      </c>
      <c r="I7538">
        <v>0</v>
      </c>
      <c r="J7538">
        <v>0</v>
      </c>
      <c r="K7538" t="s">
        <v>29957</v>
      </c>
    </row>
    <row r="7539" spans="1:11" x14ac:dyDescent="0.3">
      <c r="A7539" t="s">
        <v>29958</v>
      </c>
      <c r="B7539" t="s">
        <v>29959</v>
      </c>
      <c r="C7539" t="s">
        <v>20</v>
      </c>
      <c r="D7539" t="s">
        <v>29960</v>
      </c>
      <c r="E7539" t="s">
        <v>22</v>
      </c>
      <c r="F7539" t="s">
        <v>12188</v>
      </c>
      <c r="G7539" t="s">
        <v>42</v>
      </c>
      <c r="H7539">
        <v>0</v>
      </c>
      <c r="I7539">
        <v>0</v>
      </c>
      <c r="J7539">
        <v>0</v>
      </c>
      <c r="K7539" t="s">
        <v>29961</v>
      </c>
    </row>
    <row r="7540" spans="1:11" x14ac:dyDescent="0.3">
      <c r="A7540" t="s">
        <v>29962</v>
      </c>
      <c r="B7540" t="s">
        <v>29963</v>
      </c>
      <c r="C7540" t="s">
        <v>27</v>
      </c>
      <c r="D7540" t="s">
        <v>29964</v>
      </c>
      <c r="E7540" t="s">
        <v>1867</v>
      </c>
      <c r="F7540" t="s">
        <v>8454</v>
      </c>
      <c r="G7540" t="s">
        <v>42</v>
      </c>
      <c r="H7540">
        <v>0</v>
      </c>
      <c r="I7540">
        <v>0</v>
      </c>
      <c r="J7540">
        <v>0</v>
      </c>
      <c r="K7540" t="s">
        <v>29965</v>
      </c>
    </row>
    <row r="7541" spans="1:11" x14ac:dyDescent="0.3">
      <c r="A7541" t="s">
        <v>29966</v>
      </c>
      <c r="B7541" t="s">
        <v>29967</v>
      </c>
      <c r="C7541" t="s">
        <v>27</v>
      </c>
      <c r="D7541" t="s">
        <v>29968</v>
      </c>
      <c r="E7541" t="s">
        <v>1867</v>
      </c>
      <c r="F7541" t="s">
        <v>150</v>
      </c>
      <c r="G7541" t="s">
        <v>42</v>
      </c>
      <c r="H7541">
        <v>0</v>
      </c>
      <c r="I7541">
        <v>0</v>
      </c>
      <c r="J7541">
        <v>0</v>
      </c>
      <c r="K7541" t="s">
        <v>29969</v>
      </c>
    </row>
    <row r="7542" spans="1:11" x14ac:dyDescent="0.3">
      <c r="A7542" t="s">
        <v>29970</v>
      </c>
      <c r="B7542" t="s">
        <v>29971</v>
      </c>
      <c r="C7542" t="s">
        <v>466</v>
      </c>
      <c r="D7542" t="s">
        <v>29972</v>
      </c>
      <c r="E7542" t="s">
        <v>26488</v>
      </c>
      <c r="F7542" t="s">
        <v>16</v>
      </c>
      <c r="G7542" t="s">
        <v>11481</v>
      </c>
      <c r="H7542">
        <v>0</v>
      </c>
      <c r="I7542">
        <v>0</v>
      </c>
      <c r="J7542">
        <v>0</v>
      </c>
      <c r="K7542" t="s">
        <v>29973</v>
      </c>
    </row>
    <row r="7543" spans="1:11" x14ac:dyDescent="0.3">
      <c r="A7543" t="s">
        <v>29974</v>
      </c>
      <c r="B7543" t="s">
        <v>29975</v>
      </c>
      <c r="C7543" t="s">
        <v>20</v>
      </c>
      <c r="D7543" t="s">
        <v>29976</v>
      </c>
      <c r="E7543" t="s">
        <v>27392</v>
      </c>
      <c r="F7543" t="s">
        <v>6830</v>
      </c>
      <c r="G7543" t="s">
        <v>42</v>
      </c>
      <c r="H7543">
        <v>0</v>
      </c>
      <c r="I7543">
        <v>0</v>
      </c>
      <c r="J7543">
        <v>0</v>
      </c>
      <c r="K7543" t="s">
        <v>29977</v>
      </c>
    </row>
    <row r="7544" spans="1:11" x14ac:dyDescent="0.3">
      <c r="A7544" t="s">
        <v>29978</v>
      </c>
      <c r="B7544" t="s">
        <v>29979</v>
      </c>
      <c r="C7544" t="s">
        <v>20</v>
      </c>
      <c r="D7544" t="s">
        <v>29980</v>
      </c>
      <c r="E7544" t="s">
        <v>27392</v>
      </c>
      <c r="F7544" t="s">
        <v>2703</v>
      </c>
      <c r="G7544" t="s">
        <v>42</v>
      </c>
      <c r="H7544">
        <v>0</v>
      </c>
      <c r="I7544">
        <v>0</v>
      </c>
      <c r="J7544">
        <v>0</v>
      </c>
      <c r="K7544" t="s">
        <v>29981</v>
      </c>
    </row>
    <row r="7545" spans="1:11" x14ac:dyDescent="0.3">
      <c r="A7545" t="s">
        <v>29982</v>
      </c>
      <c r="C7545" t="s">
        <v>27</v>
      </c>
      <c r="D7545" t="s">
        <v>29983</v>
      </c>
      <c r="E7545" t="s">
        <v>1867</v>
      </c>
      <c r="F7545" t="s">
        <v>16</v>
      </c>
      <c r="G7545" t="s">
        <v>8055</v>
      </c>
      <c r="H7545">
        <v>0</v>
      </c>
      <c r="I7545">
        <v>0</v>
      </c>
      <c r="J7545">
        <v>0</v>
      </c>
      <c r="K7545" t="s">
        <v>29984</v>
      </c>
    </row>
    <row r="7546" spans="1:11" x14ac:dyDescent="0.3">
      <c r="A7546" t="s">
        <v>29985</v>
      </c>
      <c r="B7546" t="s">
        <v>29986</v>
      </c>
      <c r="C7546" t="s">
        <v>20</v>
      </c>
      <c r="D7546" t="s">
        <v>29987</v>
      </c>
      <c r="E7546" t="s">
        <v>27392</v>
      </c>
      <c r="F7546" t="s">
        <v>16</v>
      </c>
      <c r="G7546" t="s">
        <v>1693</v>
      </c>
      <c r="H7546">
        <v>0</v>
      </c>
      <c r="I7546">
        <v>0</v>
      </c>
      <c r="J7546">
        <v>0</v>
      </c>
      <c r="K7546" t="s">
        <v>29988</v>
      </c>
    </row>
    <row r="7547" spans="1:11" x14ac:dyDescent="0.3">
      <c r="A7547" t="s">
        <v>29989</v>
      </c>
      <c r="B7547" t="s">
        <v>29990</v>
      </c>
      <c r="C7547" t="s">
        <v>20</v>
      </c>
      <c r="D7547" t="s">
        <v>29991</v>
      </c>
      <c r="E7547" t="s">
        <v>27392</v>
      </c>
      <c r="F7547" t="s">
        <v>16</v>
      </c>
      <c r="G7547" t="s">
        <v>4717</v>
      </c>
      <c r="H7547">
        <v>0</v>
      </c>
      <c r="I7547">
        <v>0</v>
      </c>
      <c r="J7547">
        <v>0</v>
      </c>
      <c r="K7547" t="s">
        <v>29992</v>
      </c>
    </row>
    <row r="7548" spans="1:11" x14ac:dyDescent="0.3">
      <c r="A7548" t="s">
        <v>29993</v>
      </c>
      <c r="B7548" t="s">
        <v>29955</v>
      </c>
      <c r="C7548" t="s">
        <v>13</v>
      </c>
      <c r="D7548" t="s">
        <v>29994</v>
      </c>
      <c r="E7548" t="s">
        <v>23964</v>
      </c>
      <c r="F7548" t="s">
        <v>16</v>
      </c>
      <c r="G7548" t="s">
        <v>17844</v>
      </c>
      <c r="H7548">
        <v>0</v>
      </c>
      <c r="I7548">
        <v>0</v>
      </c>
      <c r="J7548">
        <v>0</v>
      </c>
      <c r="K7548" t="s">
        <v>29995</v>
      </c>
    </row>
    <row r="7549" spans="1:11" x14ac:dyDescent="0.3">
      <c r="A7549" t="s">
        <v>29996</v>
      </c>
      <c r="C7549" t="s">
        <v>1159</v>
      </c>
      <c r="D7549" t="s">
        <v>16767</v>
      </c>
      <c r="E7549" t="s">
        <v>1161</v>
      </c>
      <c r="F7549" t="s">
        <v>16</v>
      </c>
      <c r="G7549" t="s">
        <v>42</v>
      </c>
      <c r="H7549">
        <v>0</v>
      </c>
      <c r="I7549">
        <v>0</v>
      </c>
      <c r="J7549">
        <v>0</v>
      </c>
      <c r="K7549" t="s">
        <v>29997</v>
      </c>
    </row>
    <row r="7550" spans="1:11" x14ac:dyDescent="0.3">
      <c r="A7550" t="s">
        <v>29998</v>
      </c>
      <c r="B7550" t="s">
        <v>29999</v>
      </c>
      <c r="C7550" t="s">
        <v>466</v>
      </c>
      <c r="D7550" t="s">
        <v>30000</v>
      </c>
      <c r="E7550" t="s">
        <v>26488</v>
      </c>
      <c r="F7550" t="s">
        <v>16</v>
      </c>
      <c r="G7550" t="s">
        <v>24420</v>
      </c>
      <c r="H7550">
        <v>0</v>
      </c>
      <c r="I7550">
        <v>0</v>
      </c>
      <c r="J7550">
        <v>0</v>
      </c>
      <c r="K7550" t="s">
        <v>30001</v>
      </c>
    </row>
    <row r="7551" spans="1:11" x14ac:dyDescent="0.3">
      <c r="A7551" t="s">
        <v>30002</v>
      </c>
      <c r="B7551" t="s">
        <v>30003</v>
      </c>
      <c r="C7551" t="s">
        <v>147</v>
      </c>
      <c r="D7551" t="s">
        <v>30004</v>
      </c>
      <c r="E7551" t="s">
        <v>149</v>
      </c>
      <c r="F7551" t="s">
        <v>2361</v>
      </c>
      <c r="G7551" t="s">
        <v>42</v>
      </c>
      <c r="H7551">
        <v>0</v>
      </c>
      <c r="I7551">
        <v>0</v>
      </c>
      <c r="J7551">
        <v>0</v>
      </c>
      <c r="K7551" t="s">
        <v>30005</v>
      </c>
    </row>
    <row r="7552" spans="1:11" x14ac:dyDescent="0.3">
      <c r="A7552" t="s">
        <v>30006</v>
      </c>
      <c r="C7552" t="s">
        <v>147</v>
      </c>
      <c r="D7552" t="s">
        <v>30007</v>
      </c>
      <c r="E7552" t="s">
        <v>149</v>
      </c>
      <c r="F7552" t="s">
        <v>2437</v>
      </c>
      <c r="G7552" t="s">
        <v>42</v>
      </c>
      <c r="H7552">
        <v>0</v>
      </c>
      <c r="I7552">
        <v>0</v>
      </c>
      <c r="J7552">
        <v>0</v>
      </c>
      <c r="K7552" t="s">
        <v>30008</v>
      </c>
    </row>
    <row r="7553" spans="1:11" x14ac:dyDescent="0.3">
      <c r="A7553" t="s">
        <v>30009</v>
      </c>
      <c r="C7553" t="s">
        <v>147</v>
      </c>
      <c r="D7553" t="s">
        <v>30010</v>
      </c>
      <c r="E7553" t="s">
        <v>149</v>
      </c>
      <c r="F7553" t="s">
        <v>4261</v>
      </c>
      <c r="G7553" t="s">
        <v>42</v>
      </c>
      <c r="H7553">
        <v>0</v>
      </c>
      <c r="I7553">
        <v>0</v>
      </c>
      <c r="J7553">
        <v>0</v>
      </c>
      <c r="K7553" t="s">
        <v>30011</v>
      </c>
    </row>
    <row r="7554" spans="1:11" x14ac:dyDescent="0.3">
      <c r="A7554" t="s">
        <v>30012</v>
      </c>
      <c r="B7554" t="s">
        <v>30013</v>
      </c>
      <c r="C7554" t="s">
        <v>147</v>
      </c>
      <c r="D7554" t="s">
        <v>30014</v>
      </c>
      <c r="E7554" t="s">
        <v>149</v>
      </c>
      <c r="F7554" t="s">
        <v>2770</v>
      </c>
      <c r="G7554" t="s">
        <v>42</v>
      </c>
      <c r="H7554">
        <v>0</v>
      </c>
      <c r="I7554">
        <v>0</v>
      </c>
      <c r="J7554">
        <v>0</v>
      </c>
      <c r="K7554" t="s">
        <v>30015</v>
      </c>
    </row>
    <row r="7555" spans="1:11" x14ac:dyDescent="0.3">
      <c r="A7555" t="s">
        <v>30016</v>
      </c>
      <c r="B7555" t="s">
        <v>30017</v>
      </c>
      <c r="C7555" t="s">
        <v>13</v>
      </c>
      <c r="D7555" t="s">
        <v>30018</v>
      </c>
      <c r="E7555" t="s">
        <v>23964</v>
      </c>
      <c r="F7555" t="s">
        <v>16</v>
      </c>
      <c r="G7555" t="s">
        <v>3669</v>
      </c>
      <c r="H7555">
        <v>0</v>
      </c>
      <c r="I7555">
        <v>0</v>
      </c>
      <c r="J7555">
        <v>0</v>
      </c>
      <c r="K7555" t="s">
        <v>30019</v>
      </c>
    </row>
    <row r="7556" spans="1:11" x14ac:dyDescent="0.3">
      <c r="A7556" t="s">
        <v>30020</v>
      </c>
      <c r="B7556" t="s">
        <v>30021</v>
      </c>
      <c r="C7556" t="s">
        <v>27</v>
      </c>
      <c r="D7556" t="s">
        <v>30022</v>
      </c>
      <c r="E7556" t="s">
        <v>1867</v>
      </c>
      <c r="F7556" t="s">
        <v>1405</v>
      </c>
      <c r="G7556" t="s">
        <v>42</v>
      </c>
      <c r="H7556">
        <v>0</v>
      </c>
      <c r="I7556">
        <v>0</v>
      </c>
      <c r="J7556">
        <v>0</v>
      </c>
      <c r="K7556" t="s">
        <v>30023</v>
      </c>
    </row>
    <row r="7557" spans="1:11" x14ac:dyDescent="0.3">
      <c r="A7557" t="s">
        <v>30024</v>
      </c>
      <c r="B7557" t="s">
        <v>30025</v>
      </c>
      <c r="C7557" t="s">
        <v>20</v>
      </c>
      <c r="D7557" t="s">
        <v>30026</v>
      </c>
      <c r="E7557" t="s">
        <v>27392</v>
      </c>
      <c r="F7557" t="s">
        <v>16</v>
      </c>
      <c r="G7557" t="s">
        <v>1162</v>
      </c>
      <c r="H7557">
        <v>0</v>
      </c>
      <c r="I7557">
        <v>0</v>
      </c>
      <c r="J7557">
        <v>0</v>
      </c>
      <c r="K7557" t="s">
        <v>30027</v>
      </c>
    </row>
    <row r="7558" spans="1:11" x14ac:dyDescent="0.3">
      <c r="A7558" t="s">
        <v>30028</v>
      </c>
      <c r="C7558" t="s">
        <v>20</v>
      </c>
      <c r="D7558" t="s">
        <v>30029</v>
      </c>
      <c r="E7558" t="s">
        <v>22</v>
      </c>
      <c r="F7558" t="s">
        <v>16</v>
      </c>
      <c r="G7558" t="s">
        <v>19180</v>
      </c>
      <c r="H7558">
        <v>0</v>
      </c>
      <c r="I7558">
        <v>0</v>
      </c>
      <c r="J7558">
        <v>0</v>
      </c>
      <c r="K7558" t="s">
        <v>30030</v>
      </c>
    </row>
    <row r="7559" spans="1:11" x14ac:dyDescent="0.3">
      <c r="A7559" t="s">
        <v>30031</v>
      </c>
      <c r="B7559" t="s">
        <v>30032</v>
      </c>
      <c r="C7559" t="s">
        <v>147</v>
      </c>
      <c r="D7559" t="e">
        <f>거멀띠장</f>
        <v>#NAME?</v>
      </c>
      <c r="E7559" t="s">
        <v>4768</v>
      </c>
      <c r="F7559" t="s">
        <v>2720</v>
      </c>
      <c r="G7559" t="s">
        <v>42</v>
      </c>
      <c r="H7559">
        <v>0</v>
      </c>
      <c r="I7559">
        <v>0</v>
      </c>
      <c r="J7559">
        <v>0</v>
      </c>
      <c r="K7559" t="s">
        <v>30033</v>
      </c>
    </row>
    <row r="7560" spans="1:11" x14ac:dyDescent="0.3">
      <c r="A7560" t="s">
        <v>30034</v>
      </c>
      <c r="B7560" t="s">
        <v>30035</v>
      </c>
      <c r="C7560" t="s">
        <v>147</v>
      </c>
      <c r="D7560" t="s">
        <v>30036</v>
      </c>
      <c r="E7560" t="s">
        <v>149</v>
      </c>
      <c r="F7560" t="s">
        <v>16465</v>
      </c>
      <c r="G7560" t="s">
        <v>42</v>
      </c>
      <c r="H7560">
        <v>0</v>
      </c>
      <c r="I7560">
        <v>0</v>
      </c>
      <c r="J7560">
        <v>0</v>
      </c>
      <c r="K7560" t="s">
        <v>30037</v>
      </c>
    </row>
    <row r="7561" spans="1:11" x14ac:dyDescent="0.3">
      <c r="A7561" t="s">
        <v>30038</v>
      </c>
      <c r="B7561" t="s">
        <v>30039</v>
      </c>
      <c r="C7561" t="s">
        <v>20</v>
      </c>
      <c r="D7561" t="s">
        <v>30040</v>
      </c>
      <c r="E7561" t="s">
        <v>27392</v>
      </c>
      <c r="F7561" t="s">
        <v>15381</v>
      </c>
      <c r="G7561" t="s">
        <v>42</v>
      </c>
      <c r="H7561">
        <v>0</v>
      </c>
      <c r="I7561">
        <v>0</v>
      </c>
      <c r="J7561">
        <v>0</v>
      </c>
      <c r="K7561" t="s">
        <v>30041</v>
      </c>
    </row>
    <row r="7562" spans="1:11" x14ac:dyDescent="0.3">
      <c r="A7562" t="s">
        <v>30042</v>
      </c>
      <c r="C7562" t="s">
        <v>147</v>
      </c>
      <c r="D7562" t="s">
        <v>30043</v>
      </c>
      <c r="E7562" t="s">
        <v>149</v>
      </c>
      <c r="F7562" t="s">
        <v>16</v>
      </c>
      <c r="G7562" t="s">
        <v>5387</v>
      </c>
      <c r="H7562">
        <v>0</v>
      </c>
      <c r="I7562">
        <v>0</v>
      </c>
      <c r="J7562">
        <v>0</v>
      </c>
      <c r="K7562" t="s">
        <v>30044</v>
      </c>
    </row>
    <row r="7563" spans="1:11" x14ac:dyDescent="0.3">
      <c r="A7563" t="s">
        <v>30045</v>
      </c>
      <c r="B7563" t="s">
        <v>30046</v>
      </c>
      <c r="C7563" t="s">
        <v>1159</v>
      </c>
      <c r="D7563" t="s">
        <v>30047</v>
      </c>
      <c r="E7563" t="s">
        <v>2421</v>
      </c>
      <c r="F7563" t="s">
        <v>16</v>
      </c>
      <c r="G7563" t="s">
        <v>19468</v>
      </c>
      <c r="H7563">
        <v>0</v>
      </c>
      <c r="I7563">
        <v>0</v>
      </c>
      <c r="J7563">
        <v>0</v>
      </c>
      <c r="K7563" t="s">
        <v>30048</v>
      </c>
    </row>
    <row r="7564" spans="1:11" x14ac:dyDescent="0.3">
      <c r="A7564" t="s">
        <v>30049</v>
      </c>
      <c r="B7564" t="s">
        <v>30050</v>
      </c>
      <c r="C7564" t="s">
        <v>1159</v>
      </c>
      <c r="D7564" t="s">
        <v>30051</v>
      </c>
      <c r="E7564" t="s">
        <v>2421</v>
      </c>
      <c r="F7564" t="s">
        <v>16</v>
      </c>
      <c r="G7564" t="s">
        <v>5527</v>
      </c>
      <c r="H7564">
        <v>0</v>
      </c>
      <c r="I7564">
        <v>0</v>
      </c>
      <c r="J7564">
        <v>0</v>
      </c>
      <c r="K7564" t="s">
        <v>30052</v>
      </c>
    </row>
    <row r="7565" spans="1:11" x14ac:dyDescent="0.3">
      <c r="A7565" t="s">
        <v>30053</v>
      </c>
      <c r="B7565" t="s">
        <v>30054</v>
      </c>
      <c r="C7565" t="s">
        <v>27</v>
      </c>
      <c r="D7565" t="s">
        <v>30055</v>
      </c>
      <c r="E7565" t="s">
        <v>1867</v>
      </c>
      <c r="F7565" t="s">
        <v>16</v>
      </c>
      <c r="G7565" t="s">
        <v>777</v>
      </c>
      <c r="H7565">
        <v>0</v>
      </c>
      <c r="I7565">
        <v>0</v>
      </c>
      <c r="J7565">
        <v>0</v>
      </c>
      <c r="K7565" t="s">
        <v>30056</v>
      </c>
    </row>
    <row r="7566" spans="1:11" x14ac:dyDescent="0.3">
      <c r="A7566" t="s">
        <v>30057</v>
      </c>
      <c r="B7566" t="s">
        <v>30058</v>
      </c>
      <c r="C7566" t="s">
        <v>13</v>
      </c>
      <c r="D7566" t="s">
        <v>30059</v>
      </c>
      <c r="E7566" t="s">
        <v>23964</v>
      </c>
      <c r="F7566" t="s">
        <v>71</v>
      </c>
      <c r="G7566" t="s">
        <v>42</v>
      </c>
      <c r="H7566">
        <v>0</v>
      </c>
      <c r="I7566">
        <v>0</v>
      </c>
      <c r="J7566">
        <v>0</v>
      </c>
      <c r="K7566" t="s">
        <v>30060</v>
      </c>
    </row>
    <row r="7567" spans="1:11" x14ac:dyDescent="0.3">
      <c r="A7567" t="s">
        <v>30061</v>
      </c>
      <c r="B7567" t="s">
        <v>30062</v>
      </c>
      <c r="C7567" t="s">
        <v>558</v>
      </c>
      <c r="D7567" t="s">
        <v>30063</v>
      </c>
      <c r="E7567" t="s">
        <v>19698</v>
      </c>
      <c r="F7567" t="s">
        <v>1531</v>
      </c>
      <c r="G7567" t="s">
        <v>3244</v>
      </c>
      <c r="H7567">
        <v>0</v>
      </c>
      <c r="I7567">
        <v>0</v>
      </c>
      <c r="J7567">
        <v>0</v>
      </c>
      <c r="K7567" t="s">
        <v>30064</v>
      </c>
    </row>
    <row r="7568" spans="1:11" x14ac:dyDescent="0.3">
      <c r="A7568" t="s">
        <v>30065</v>
      </c>
      <c r="C7568" t="s">
        <v>27</v>
      </c>
      <c r="D7568" t="s">
        <v>30066</v>
      </c>
      <c r="E7568" t="s">
        <v>1867</v>
      </c>
      <c r="F7568" t="s">
        <v>2720</v>
      </c>
      <c r="G7568" t="s">
        <v>42</v>
      </c>
      <c r="H7568">
        <v>0</v>
      </c>
      <c r="I7568">
        <v>0</v>
      </c>
      <c r="J7568">
        <v>0</v>
      </c>
      <c r="K7568" t="s">
        <v>30067</v>
      </c>
    </row>
    <row r="7569" spans="1:11" x14ac:dyDescent="0.3">
      <c r="A7569" t="s">
        <v>30068</v>
      </c>
      <c r="B7569" t="s">
        <v>30069</v>
      </c>
      <c r="C7569" t="s">
        <v>558</v>
      </c>
      <c r="D7569" t="s">
        <v>30070</v>
      </c>
      <c r="E7569" t="s">
        <v>981</v>
      </c>
      <c r="F7569" t="s">
        <v>1232</v>
      </c>
      <c r="G7569" t="s">
        <v>30071</v>
      </c>
      <c r="H7569">
        <v>0</v>
      </c>
      <c r="I7569">
        <v>0</v>
      </c>
      <c r="J7569">
        <v>0</v>
      </c>
      <c r="K7569" t="s">
        <v>30072</v>
      </c>
    </row>
    <row r="7570" spans="1:11" x14ac:dyDescent="0.3">
      <c r="A7570" t="s">
        <v>30073</v>
      </c>
      <c r="B7570" t="s">
        <v>30074</v>
      </c>
      <c r="C7570" t="s">
        <v>27</v>
      </c>
      <c r="D7570" t="s">
        <v>30075</v>
      </c>
      <c r="E7570" t="s">
        <v>1867</v>
      </c>
      <c r="F7570" t="s">
        <v>9911</v>
      </c>
      <c r="G7570" t="s">
        <v>42</v>
      </c>
      <c r="H7570">
        <v>0</v>
      </c>
      <c r="I7570">
        <v>0</v>
      </c>
      <c r="J7570">
        <v>0</v>
      </c>
      <c r="K7570" t="s">
        <v>30076</v>
      </c>
    </row>
    <row r="7571" spans="1:11" x14ac:dyDescent="0.3">
      <c r="A7571" t="s">
        <v>30077</v>
      </c>
      <c r="B7571" t="s">
        <v>30078</v>
      </c>
      <c r="C7571" t="s">
        <v>27</v>
      </c>
      <c r="D7571" t="s">
        <v>30079</v>
      </c>
      <c r="E7571" t="s">
        <v>1867</v>
      </c>
      <c r="F7571" t="s">
        <v>1247</v>
      </c>
      <c r="G7571" t="s">
        <v>42</v>
      </c>
      <c r="H7571">
        <v>0</v>
      </c>
      <c r="I7571">
        <v>0</v>
      </c>
      <c r="J7571">
        <v>0</v>
      </c>
      <c r="K7571" t="s">
        <v>30080</v>
      </c>
    </row>
    <row r="7572" spans="1:11" x14ac:dyDescent="0.3">
      <c r="A7572" t="s">
        <v>30081</v>
      </c>
      <c r="B7572" t="s">
        <v>30082</v>
      </c>
      <c r="C7572" t="s">
        <v>27</v>
      </c>
      <c r="D7572" t="s">
        <v>30083</v>
      </c>
      <c r="E7572" t="s">
        <v>1867</v>
      </c>
      <c r="F7572" t="s">
        <v>1918</v>
      </c>
      <c r="G7572" t="s">
        <v>42</v>
      </c>
      <c r="H7572">
        <v>0</v>
      </c>
      <c r="I7572">
        <v>0</v>
      </c>
      <c r="J7572">
        <v>0</v>
      </c>
      <c r="K7572" t="s">
        <v>30084</v>
      </c>
    </row>
    <row r="7573" spans="1:11" x14ac:dyDescent="0.3">
      <c r="A7573" t="s">
        <v>30085</v>
      </c>
      <c r="B7573" t="s">
        <v>30086</v>
      </c>
      <c r="C7573" t="s">
        <v>13</v>
      </c>
      <c r="D7573" t="s">
        <v>30087</v>
      </c>
      <c r="E7573" t="s">
        <v>23964</v>
      </c>
      <c r="F7573" t="s">
        <v>12727</v>
      </c>
      <c r="G7573" t="s">
        <v>42</v>
      </c>
      <c r="H7573">
        <v>0</v>
      </c>
      <c r="I7573">
        <v>0</v>
      </c>
      <c r="J7573">
        <v>0</v>
      </c>
      <c r="K7573" t="s">
        <v>30088</v>
      </c>
    </row>
    <row r="7574" spans="1:11" x14ac:dyDescent="0.3">
      <c r="A7574" t="s">
        <v>30089</v>
      </c>
      <c r="B7574" t="s">
        <v>30090</v>
      </c>
      <c r="C7574" t="s">
        <v>20</v>
      </c>
      <c r="D7574" t="s">
        <v>30091</v>
      </c>
      <c r="E7574" t="s">
        <v>27392</v>
      </c>
      <c r="F7574" t="s">
        <v>16</v>
      </c>
      <c r="G7574" t="s">
        <v>3361</v>
      </c>
      <c r="H7574">
        <v>0</v>
      </c>
      <c r="I7574">
        <v>0</v>
      </c>
      <c r="J7574">
        <v>0</v>
      </c>
      <c r="K7574" t="s">
        <v>30092</v>
      </c>
    </row>
    <row r="7575" spans="1:11" x14ac:dyDescent="0.3">
      <c r="A7575" t="s">
        <v>30093</v>
      </c>
      <c r="B7575" t="s">
        <v>30094</v>
      </c>
      <c r="C7575" t="s">
        <v>27</v>
      </c>
      <c r="D7575" t="s">
        <v>30095</v>
      </c>
      <c r="E7575" t="s">
        <v>1867</v>
      </c>
      <c r="F7575" t="s">
        <v>16</v>
      </c>
      <c r="G7575" t="s">
        <v>209</v>
      </c>
      <c r="H7575">
        <v>0</v>
      </c>
      <c r="I7575">
        <v>0</v>
      </c>
      <c r="J7575">
        <v>0</v>
      </c>
      <c r="K7575" t="s">
        <v>30096</v>
      </c>
    </row>
    <row r="7576" spans="1:11" x14ac:dyDescent="0.3">
      <c r="A7576" t="s">
        <v>30097</v>
      </c>
      <c r="B7576" t="s">
        <v>30098</v>
      </c>
      <c r="C7576" t="s">
        <v>13</v>
      </c>
      <c r="D7576" t="s">
        <v>30099</v>
      </c>
      <c r="E7576" t="s">
        <v>23964</v>
      </c>
      <c r="F7576" t="s">
        <v>9116</v>
      </c>
      <c r="G7576" t="s">
        <v>42</v>
      </c>
      <c r="H7576">
        <v>0</v>
      </c>
      <c r="I7576">
        <v>0</v>
      </c>
      <c r="J7576">
        <v>0</v>
      </c>
      <c r="K7576" t="s">
        <v>30100</v>
      </c>
    </row>
    <row r="7577" spans="1:11" x14ac:dyDescent="0.3">
      <c r="A7577" t="s">
        <v>30101</v>
      </c>
      <c r="B7577" t="s">
        <v>30102</v>
      </c>
      <c r="C7577" t="s">
        <v>20</v>
      </c>
      <c r="D7577" t="s">
        <v>30103</v>
      </c>
      <c r="E7577" t="s">
        <v>27392</v>
      </c>
      <c r="F7577" t="s">
        <v>30104</v>
      </c>
      <c r="G7577" t="s">
        <v>42</v>
      </c>
      <c r="H7577">
        <v>0</v>
      </c>
      <c r="I7577">
        <v>0</v>
      </c>
      <c r="J7577">
        <v>0</v>
      </c>
      <c r="K7577" t="s">
        <v>30105</v>
      </c>
    </row>
    <row r="7578" spans="1:11" x14ac:dyDescent="0.3">
      <c r="A7578" t="s">
        <v>30106</v>
      </c>
      <c r="B7578" t="s">
        <v>30107</v>
      </c>
      <c r="C7578" t="s">
        <v>147</v>
      </c>
      <c r="D7578" t="s">
        <v>30108</v>
      </c>
      <c r="E7578" t="s">
        <v>4768</v>
      </c>
      <c r="F7578" t="s">
        <v>30109</v>
      </c>
      <c r="G7578" t="s">
        <v>42</v>
      </c>
      <c r="H7578">
        <v>0</v>
      </c>
      <c r="I7578">
        <v>0</v>
      </c>
      <c r="J7578">
        <v>0</v>
      </c>
      <c r="K7578" t="s">
        <v>30110</v>
      </c>
    </row>
    <row r="7579" spans="1:11" x14ac:dyDescent="0.3">
      <c r="A7579" t="s">
        <v>30111</v>
      </c>
      <c r="B7579" t="s">
        <v>30112</v>
      </c>
      <c r="C7579" t="s">
        <v>466</v>
      </c>
      <c r="D7579" t="e">
        <f>수복</f>
        <v>#NAME?</v>
      </c>
      <c r="E7579" t="s">
        <v>26488</v>
      </c>
      <c r="F7579" t="s">
        <v>16</v>
      </c>
      <c r="G7579" t="s">
        <v>3987</v>
      </c>
      <c r="H7579">
        <v>0</v>
      </c>
      <c r="I7579">
        <v>0</v>
      </c>
      <c r="J7579">
        <v>0</v>
      </c>
      <c r="K7579" t="s">
        <v>30113</v>
      </c>
    </row>
    <row r="7580" spans="1:11" x14ac:dyDescent="0.3">
      <c r="A7580" t="s">
        <v>30114</v>
      </c>
      <c r="B7580" t="s">
        <v>30115</v>
      </c>
      <c r="C7580" t="s">
        <v>13</v>
      </c>
      <c r="D7580" t="s">
        <v>30116</v>
      </c>
      <c r="E7580" t="s">
        <v>23964</v>
      </c>
      <c r="F7580" t="s">
        <v>16</v>
      </c>
      <c r="G7580" t="s">
        <v>951</v>
      </c>
      <c r="H7580">
        <v>0</v>
      </c>
      <c r="I7580">
        <v>0</v>
      </c>
      <c r="J7580">
        <v>0</v>
      </c>
      <c r="K7580" t="s">
        <v>30117</v>
      </c>
    </row>
    <row r="7581" spans="1:11" x14ac:dyDescent="0.3">
      <c r="A7581" t="s">
        <v>30118</v>
      </c>
      <c r="B7581" t="s">
        <v>30119</v>
      </c>
      <c r="C7581" t="s">
        <v>13</v>
      </c>
      <c r="D7581" t="s">
        <v>30120</v>
      </c>
      <c r="E7581" t="s">
        <v>23964</v>
      </c>
      <c r="F7581" t="s">
        <v>16</v>
      </c>
      <c r="G7581" t="s">
        <v>8098</v>
      </c>
      <c r="H7581">
        <v>0</v>
      </c>
      <c r="I7581">
        <v>0</v>
      </c>
      <c r="J7581">
        <v>0</v>
      </c>
      <c r="K7581" t="s">
        <v>30121</v>
      </c>
    </row>
    <row r="7582" spans="1:11" x14ac:dyDescent="0.3">
      <c r="A7582" t="s">
        <v>30122</v>
      </c>
      <c r="B7582" t="s">
        <v>30123</v>
      </c>
      <c r="C7582" t="s">
        <v>13</v>
      </c>
      <c r="D7582" t="s">
        <v>30124</v>
      </c>
      <c r="E7582" t="s">
        <v>23964</v>
      </c>
      <c r="F7582" t="s">
        <v>16</v>
      </c>
      <c r="G7582" t="s">
        <v>2836</v>
      </c>
      <c r="H7582">
        <v>0</v>
      </c>
      <c r="I7582">
        <v>0</v>
      </c>
      <c r="J7582">
        <v>0</v>
      </c>
      <c r="K7582" t="s">
        <v>30125</v>
      </c>
    </row>
    <row r="7583" spans="1:11" x14ac:dyDescent="0.3">
      <c r="A7583" t="s">
        <v>30126</v>
      </c>
      <c r="B7583" t="s">
        <v>30127</v>
      </c>
      <c r="C7583" t="s">
        <v>27</v>
      </c>
      <c r="D7583" t="s">
        <v>30128</v>
      </c>
      <c r="E7583" t="s">
        <v>1867</v>
      </c>
      <c r="F7583" t="s">
        <v>835</v>
      </c>
      <c r="G7583" t="s">
        <v>42</v>
      </c>
      <c r="H7583">
        <v>0</v>
      </c>
      <c r="I7583">
        <v>0</v>
      </c>
      <c r="J7583">
        <v>0</v>
      </c>
      <c r="K7583" t="s">
        <v>30129</v>
      </c>
    </row>
    <row r="7584" spans="1:11" x14ac:dyDescent="0.3">
      <c r="A7584" t="s">
        <v>30130</v>
      </c>
      <c r="B7584" t="s">
        <v>30131</v>
      </c>
      <c r="C7584" t="s">
        <v>20</v>
      </c>
      <c r="D7584" t="s">
        <v>30132</v>
      </c>
      <c r="E7584" t="s">
        <v>27392</v>
      </c>
      <c r="F7584" t="s">
        <v>16</v>
      </c>
      <c r="G7584" t="s">
        <v>8595</v>
      </c>
      <c r="H7584">
        <v>0</v>
      </c>
      <c r="I7584">
        <v>0</v>
      </c>
      <c r="J7584">
        <v>0</v>
      </c>
      <c r="K7584" t="s">
        <v>30133</v>
      </c>
    </row>
    <row r="7585" spans="1:11" x14ac:dyDescent="0.3">
      <c r="A7585" t="s">
        <v>30134</v>
      </c>
      <c r="B7585" t="s">
        <v>30135</v>
      </c>
      <c r="C7585" t="s">
        <v>27</v>
      </c>
      <c r="D7585" t="s">
        <v>30136</v>
      </c>
      <c r="E7585" t="s">
        <v>1867</v>
      </c>
      <c r="F7585" t="s">
        <v>16</v>
      </c>
      <c r="G7585" t="s">
        <v>17583</v>
      </c>
      <c r="H7585">
        <v>0</v>
      </c>
      <c r="I7585">
        <v>0</v>
      </c>
      <c r="J7585">
        <v>0</v>
      </c>
      <c r="K7585" t="s">
        <v>30137</v>
      </c>
    </row>
    <row r="7586" spans="1:11" x14ac:dyDescent="0.3">
      <c r="A7586" t="s">
        <v>30138</v>
      </c>
      <c r="B7586" t="s">
        <v>30139</v>
      </c>
      <c r="C7586" t="s">
        <v>466</v>
      </c>
      <c r="D7586" t="s">
        <v>30140</v>
      </c>
      <c r="E7586" t="s">
        <v>26488</v>
      </c>
      <c r="F7586" t="s">
        <v>16</v>
      </c>
      <c r="G7586" t="s">
        <v>6400</v>
      </c>
      <c r="H7586">
        <v>0</v>
      </c>
      <c r="I7586">
        <v>0</v>
      </c>
      <c r="J7586">
        <v>0</v>
      </c>
      <c r="K7586" t="s">
        <v>30141</v>
      </c>
    </row>
    <row r="7587" spans="1:11" x14ac:dyDescent="0.3">
      <c r="A7587" t="s">
        <v>30142</v>
      </c>
      <c r="B7587" t="s">
        <v>30143</v>
      </c>
      <c r="C7587" t="s">
        <v>27</v>
      </c>
      <c r="D7587" t="s">
        <v>30144</v>
      </c>
      <c r="E7587" t="s">
        <v>1867</v>
      </c>
      <c r="F7587" t="s">
        <v>3267</v>
      </c>
      <c r="G7587" t="s">
        <v>42</v>
      </c>
      <c r="H7587">
        <v>0</v>
      </c>
      <c r="I7587">
        <v>0</v>
      </c>
      <c r="J7587">
        <v>0</v>
      </c>
      <c r="K7587" t="s">
        <v>30145</v>
      </c>
    </row>
    <row r="7588" spans="1:11" x14ac:dyDescent="0.3">
      <c r="A7588" t="s">
        <v>30146</v>
      </c>
      <c r="C7588" t="s">
        <v>147</v>
      </c>
      <c r="D7588" t="s">
        <v>30147</v>
      </c>
      <c r="E7588" t="s">
        <v>4768</v>
      </c>
      <c r="F7588" t="s">
        <v>17718</v>
      </c>
      <c r="G7588" t="s">
        <v>42</v>
      </c>
      <c r="H7588">
        <v>0</v>
      </c>
      <c r="I7588">
        <v>0</v>
      </c>
      <c r="J7588">
        <v>0</v>
      </c>
      <c r="K7588" t="s">
        <v>30148</v>
      </c>
    </row>
    <row r="7589" spans="1:11" x14ac:dyDescent="0.3">
      <c r="A7589" t="s">
        <v>30149</v>
      </c>
      <c r="C7589" t="s">
        <v>27</v>
      </c>
      <c r="D7589" t="s">
        <v>30150</v>
      </c>
      <c r="E7589" t="s">
        <v>1867</v>
      </c>
      <c r="F7589" t="s">
        <v>1868</v>
      </c>
      <c r="G7589" t="s">
        <v>42</v>
      </c>
      <c r="H7589">
        <v>0</v>
      </c>
      <c r="I7589">
        <v>0</v>
      </c>
      <c r="J7589">
        <v>0</v>
      </c>
      <c r="K7589" t="s">
        <v>30151</v>
      </c>
    </row>
    <row r="7590" spans="1:11" x14ac:dyDescent="0.3">
      <c r="A7590" t="s">
        <v>30152</v>
      </c>
      <c r="B7590" t="s">
        <v>30153</v>
      </c>
      <c r="C7590" t="s">
        <v>147</v>
      </c>
      <c r="D7590" t="s">
        <v>30154</v>
      </c>
      <c r="E7590" t="s">
        <v>149</v>
      </c>
      <c r="F7590" t="s">
        <v>7529</v>
      </c>
      <c r="G7590" t="s">
        <v>42</v>
      </c>
      <c r="H7590">
        <v>0</v>
      </c>
      <c r="I7590">
        <v>0</v>
      </c>
      <c r="J7590">
        <v>0</v>
      </c>
      <c r="K7590" t="s">
        <v>30155</v>
      </c>
    </row>
    <row r="7591" spans="1:11" x14ac:dyDescent="0.3">
      <c r="A7591" t="s">
        <v>30156</v>
      </c>
      <c r="B7591" t="s">
        <v>30157</v>
      </c>
      <c r="C7591" t="s">
        <v>466</v>
      </c>
      <c r="D7591" t="s">
        <v>30158</v>
      </c>
      <c r="E7591" t="s">
        <v>26488</v>
      </c>
      <c r="F7591" t="s">
        <v>3484</v>
      </c>
      <c r="G7591" t="s">
        <v>4034</v>
      </c>
      <c r="H7591">
        <v>0</v>
      </c>
      <c r="I7591">
        <v>0</v>
      </c>
      <c r="J7591">
        <v>0</v>
      </c>
      <c r="K7591" t="s">
        <v>30159</v>
      </c>
    </row>
    <row r="7592" spans="1:11" x14ac:dyDescent="0.3">
      <c r="A7592" t="s">
        <v>30160</v>
      </c>
      <c r="B7592" t="s">
        <v>30161</v>
      </c>
      <c r="C7592" t="s">
        <v>20</v>
      </c>
      <c r="D7592" t="s">
        <v>30162</v>
      </c>
      <c r="E7592" t="s">
        <v>27392</v>
      </c>
      <c r="F7592" t="s">
        <v>16</v>
      </c>
      <c r="G7592" t="s">
        <v>6006</v>
      </c>
      <c r="H7592">
        <v>0</v>
      </c>
      <c r="I7592">
        <v>0</v>
      </c>
      <c r="J7592">
        <v>0</v>
      </c>
      <c r="K7592" t="s">
        <v>30163</v>
      </c>
    </row>
    <row r="7593" spans="1:11" x14ac:dyDescent="0.3">
      <c r="A7593" t="s">
        <v>30164</v>
      </c>
      <c r="B7593" t="s">
        <v>30165</v>
      </c>
      <c r="C7593" t="s">
        <v>1159</v>
      </c>
      <c r="D7593" t="s">
        <v>30166</v>
      </c>
      <c r="E7593" t="s">
        <v>2421</v>
      </c>
      <c r="F7593" t="s">
        <v>16</v>
      </c>
      <c r="G7593" t="s">
        <v>18558</v>
      </c>
      <c r="H7593">
        <v>0</v>
      </c>
      <c r="I7593">
        <v>0</v>
      </c>
      <c r="J7593">
        <v>0</v>
      </c>
      <c r="K7593" t="s">
        <v>30167</v>
      </c>
    </row>
    <row r="7594" spans="1:11" x14ac:dyDescent="0.3">
      <c r="A7594" t="s">
        <v>30168</v>
      </c>
      <c r="B7594" t="s">
        <v>30169</v>
      </c>
      <c r="C7594" t="s">
        <v>27</v>
      </c>
      <c r="D7594" t="s">
        <v>30170</v>
      </c>
      <c r="E7594" t="s">
        <v>1867</v>
      </c>
      <c r="F7594" t="s">
        <v>2595</v>
      </c>
      <c r="G7594" t="s">
        <v>42</v>
      </c>
      <c r="H7594">
        <v>0</v>
      </c>
      <c r="I7594">
        <v>0</v>
      </c>
      <c r="J7594">
        <v>0</v>
      </c>
      <c r="K7594" t="s">
        <v>30171</v>
      </c>
    </row>
    <row r="7595" spans="1:11" x14ac:dyDescent="0.3">
      <c r="A7595" t="s">
        <v>30172</v>
      </c>
      <c r="B7595" t="s">
        <v>30173</v>
      </c>
      <c r="C7595" t="s">
        <v>27</v>
      </c>
      <c r="D7595" t="s">
        <v>30174</v>
      </c>
      <c r="E7595" t="s">
        <v>1867</v>
      </c>
      <c r="F7595" t="s">
        <v>16</v>
      </c>
      <c r="G7595" t="s">
        <v>30175</v>
      </c>
      <c r="H7595">
        <v>0</v>
      </c>
      <c r="I7595">
        <v>0</v>
      </c>
      <c r="J7595">
        <v>0</v>
      </c>
      <c r="K7595" t="s">
        <v>30176</v>
      </c>
    </row>
    <row r="7596" spans="1:11" x14ac:dyDescent="0.3">
      <c r="A7596" t="s">
        <v>30177</v>
      </c>
      <c r="B7596" t="s">
        <v>30178</v>
      </c>
      <c r="C7596" t="s">
        <v>27</v>
      </c>
      <c r="D7596" t="s">
        <v>30179</v>
      </c>
      <c r="E7596" t="s">
        <v>1867</v>
      </c>
      <c r="F7596" t="s">
        <v>16</v>
      </c>
      <c r="G7596" t="s">
        <v>1693</v>
      </c>
      <c r="H7596">
        <v>0</v>
      </c>
      <c r="I7596">
        <v>0</v>
      </c>
      <c r="J7596">
        <v>0</v>
      </c>
      <c r="K7596" t="s">
        <v>30180</v>
      </c>
    </row>
    <row r="7597" spans="1:11" x14ac:dyDescent="0.3">
      <c r="A7597" t="s">
        <v>30181</v>
      </c>
      <c r="B7597" t="s">
        <v>8088</v>
      </c>
      <c r="C7597" t="s">
        <v>27</v>
      </c>
      <c r="D7597" t="s">
        <v>30182</v>
      </c>
      <c r="E7597" t="s">
        <v>1867</v>
      </c>
      <c r="F7597" t="s">
        <v>30183</v>
      </c>
      <c r="G7597" t="s">
        <v>42</v>
      </c>
      <c r="H7597">
        <v>0</v>
      </c>
      <c r="I7597">
        <v>0</v>
      </c>
      <c r="J7597">
        <v>0</v>
      </c>
      <c r="K7597" t="s">
        <v>30184</v>
      </c>
    </row>
    <row r="7598" spans="1:11" x14ac:dyDescent="0.3">
      <c r="A7598" t="s">
        <v>30185</v>
      </c>
      <c r="B7598" t="s">
        <v>30186</v>
      </c>
      <c r="C7598" t="s">
        <v>27</v>
      </c>
      <c r="D7598" t="s">
        <v>30187</v>
      </c>
      <c r="E7598" t="s">
        <v>1867</v>
      </c>
      <c r="F7598" t="s">
        <v>13097</v>
      </c>
      <c r="G7598" t="s">
        <v>42</v>
      </c>
      <c r="H7598">
        <v>0</v>
      </c>
      <c r="I7598">
        <v>0</v>
      </c>
      <c r="J7598">
        <v>0</v>
      </c>
      <c r="K7598" t="s">
        <v>30188</v>
      </c>
    </row>
    <row r="7599" spans="1:11" x14ac:dyDescent="0.3">
      <c r="A7599" t="s">
        <v>30189</v>
      </c>
      <c r="B7599" t="s">
        <v>30190</v>
      </c>
      <c r="C7599" t="s">
        <v>27</v>
      </c>
      <c r="D7599" t="s">
        <v>30191</v>
      </c>
      <c r="E7599" t="s">
        <v>1867</v>
      </c>
      <c r="F7599" t="s">
        <v>384</v>
      </c>
      <c r="G7599" t="s">
        <v>1639</v>
      </c>
      <c r="H7599">
        <v>0</v>
      </c>
      <c r="I7599">
        <v>0</v>
      </c>
      <c r="J7599">
        <v>0</v>
      </c>
      <c r="K7599" t="s">
        <v>30192</v>
      </c>
    </row>
    <row r="7600" spans="1:11" x14ac:dyDescent="0.3">
      <c r="A7600" t="s">
        <v>30193</v>
      </c>
      <c r="B7600" t="s">
        <v>30194</v>
      </c>
      <c r="C7600" t="s">
        <v>27</v>
      </c>
      <c r="D7600" t="s">
        <v>30195</v>
      </c>
      <c r="E7600" t="s">
        <v>1867</v>
      </c>
      <c r="F7600" t="s">
        <v>4497</v>
      </c>
      <c r="G7600" t="s">
        <v>42</v>
      </c>
      <c r="H7600">
        <v>0</v>
      </c>
      <c r="I7600">
        <v>0</v>
      </c>
      <c r="J7600">
        <v>0</v>
      </c>
      <c r="K7600" t="s">
        <v>30196</v>
      </c>
    </row>
    <row r="7601" spans="1:11" x14ac:dyDescent="0.3">
      <c r="A7601" t="s">
        <v>30197</v>
      </c>
      <c r="B7601" t="s">
        <v>30198</v>
      </c>
      <c r="C7601" t="s">
        <v>27</v>
      </c>
      <c r="D7601" t="s">
        <v>30199</v>
      </c>
      <c r="E7601" t="s">
        <v>1867</v>
      </c>
      <c r="F7601" t="s">
        <v>2361</v>
      </c>
      <c r="G7601" t="s">
        <v>42</v>
      </c>
      <c r="H7601">
        <v>0</v>
      </c>
      <c r="I7601">
        <v>0</v>
      </c>
      <c r="J7601">
        <v>0</v>
      </c>
      <c r="K7601" t="s">
        <v>30200</v>
      </c>
    </row>
    <row r="7602" spans="1:11" x14ac:dyDescent="0.3">
      <c r="A7602" t="s">
        <v>30201</v>
      </c>
      <c r="B7602" t="s">
        <v>16513</v>
      </c>
      <c r="C7602" t="s">
        <v>147</v>
      </c>
      <c r="D7602" t="s">
        <v>30202</v>
      </c>
      <c r="E7602" t="s">
        <v>4768</v>
      </c>
      <c r="F7602" t="s">
        <v>1906</v>
      </c>
      <c r="G7602" t="s">
        <v>42</v>
      </c>
      <c r="H7602">
        <v>0</v>
      </c>
      <c r="I7602">
        <v>0</v>
      </c>
      <c r="J7602">
        <v>0</v>
      </c>
      <c r="K7602" t="s">
        <v>30203</v>
      </c>
    </row>
    <row r="7603" spans="1:11" x14ac:dyDescent="0.3">
      <c r="A7603" t="s">
        <v>30204</v>
      </c>
      <c r="B7603" t="s">
        <v>30205</v>
      </c>
      <c r="C7603" t="s">
        <v>20</v>
      </c>
      <c r="D7603" t="s">
        <v>30206</v>
      </c>
      <c r="E7603" t="s">
        <v>27392</v>
      </c>
      <c r="F7603" t="s">
        <v>2770</v>
      </c>
      <c r="G7603" t="s">
        <v>1481</v>
      </c>
      <c r="H7603">
        <v>0</v>
      </c>
      <c r="I7603">
        <v>0</v>
      </c>
      <c r="J7603">
        <v>0</v>
      </c>
      <c r="K7603" t="s">
        <v>30207</v>
      </c>
    </row>
    <row r="7604" spans="1:11" x14ac:dyDescent="0.3">
      <c r="A7604" t="s">
        <v>30208</v>
      </c>
      <c r="B7604" t="s">
        <v>30209</v>
      </c>
      <c r="C7604" t="s">
        <v>13</v>
      </c>
      <c r="D7604" t="s">
        <v>30210</v>
      </c>
      <c r="E7604" t="s">
        <v>23964</v>
      </c>
      <c r="F7604" t="s">
        <v>1013</v>
      </c>
      <c r="G7604" t="s">
        <v>42</v>
      </c>
      <c r="H7604">
        <v>0</v>
      </c>
      <c r="I7604">
        <v>0</v>
      </c>
      <c r="J7604">
        <v>0</v>
      </c>
      <c r="K7604" t="s">
        <v>30211</v>
      </c>
    </row>
    <row r="7605" spans="1:11" x14ac:dyDescent="0.3">
      <c r="A7605" t="s">
        <v>30212</v>
      </c>
      <c r="B7605" t="s">
        <v>30213</v>
      </c>
      <c r="C7605" t="s">
        <v>13</v>
      </c>
      <c r="D7605" t="s">
        <v>30214</v>
      </c>
      <c r="E7605" t="s">
        <v>23964</v>
      </c>
      <c r="F7605" t="s">
        <v>2814</v>
      </c>
      <c r="G7605" t="s">
        <v>42</v>
      </c>
      <c r="H7605">
        <v>0</v>
      </c>
      <c r="I7605">
        <v>0</v>
      </c>
      <c r="J7605">
        <v>0</v>
      </c>
      <c r="K7605" t="s">
        <v>30215</v>
      </c>
    </row>
    <row r="7606" spans="1:11" x14ac:dyDescent="0.3">
      <c r="A7606" t="s">
        <v>30216</v>
      </c>
      <c r="B7606" t="s">
        <v>30217</v>
      </c>
      <c r="C7606" t="s">
        <v>13</v>
      </c>
      <c r="D7606" t="s">
        <v>30218</v>
      </c>
      <c r="E7606" t="s">
        <v>23964</v>
      </c>
      <c r="F7606" t="s">
        <v>5273</v>
      </c>
      <c r="G7606" t="s">
        <v>42</v>
      </c>
      <c r="H7606">
        <v>0</v>
      </c>
      <c r="I7606">
        <v>0</v>
      </c>
      <c r="J7606">
        <v>0</v>
      </c>
      <c r="K7606" t="s">
        <v>30219</v>
      </c>
    </row>
    <row r="7607" spans="1:11" x14ac:dyDescent="0.3">
      <c r="A7607" t="s">
        <v>30220</v>
      </c>
      <c r="B7607" t="s">
        <v>30221</v>
      </c>
      <c r="C7607" t="s">
        <v>27</v>
      </c>
      <c r="D7607" t="s">
        <v>30222</v>
      </c>
      <c r="E7607" t="s">
        <v>1867</v>
      </c>
      <c r="F7607" t="s">
        <v>2804</v>
      </c>
      <c r="G7607" t="s">
        <v>42</v>
      </c>
      <c r="H7607">
        <v>0</v>
      </c>
      <c r="I7607">
        <v>0</v>
      </c>
      <c r="J7607">
        <v>0</v>
      </c>
      <c r="K7607" t="s">
        <v>30223</v>
      </c>
    </row>
    <row r="7608" spans="1:11" x14ac:dyDescent="0.3">
      <c r="A7608" t="s">
        <v>30224</v>
      </c>
      <c r="B7608" t="s">
        <v>30225</v>
      </c>
      <c r="C7608" t="s">
        <v>20</v>
      </c>
      <c r="D7608" t="s">
        <v>30226</v>
      </c>
      <c r="E7608" t="s">
        <v>27392</v>
      </c>
      <c r="F7608" t="s">
        <v>16</v>
      </c>
      <c r="G7608" t="s">
        <v>4044</v>
      </c>
      <c r="H7608">
        <v>0</v>
      </c>
      <c r="I7608">
        <v>0</v>
      </c>
      <c r="J7608">
        <v>0</v>
      </c>
      <c r="K7608" t="s">
        <v>30227</v>
      </c>
    </row>
    <row r="7609" spans="1:11" x14ac:dyDescent="0.3">
      <c r="A7609" t="s">
        <v>30228</v>
      </c>
      <c r="B7609" t="s">
        <v>30229</v>
      </c>
      <c r="C7609" t="s">
        <v>558</v>
      </c>
      <c r="D7609" t="s">
        <v>30230</v>
      </c>
      <c r="E7609" t="s">
        <v>630</v>
      </c>
      <c r="F7609" t="s">
        <v>16</v>
      </c>
      <c r="G7609" t="s">
        <v>3356</v>
      </c>
      <c r="H7609">
        <v>0</v>
      </c>
      <c r="I7609">
        <v>0</v>
      </c>
      <c r="J7609">
        <v>0</v>
      </c>
      <c r="K7609" t="s">
        <v>30231</v>
      </c>
    </row>
    <row r="7610" spans="1:11" x14ac:dyDescent="0.3">
      <c r="A7610" t="s">
        <v>30232</v>
      </c>
      <c r="B7610" t="s">
        <v>30233</v>
      </c>
      <c r="C7610" t="s">
        <v>27</v>
      </c>
      <c r="D7610" t="s">
        <v>30234</v>
      </c>
      <c r="E7610" t="s">
        <v>1867</v>
      </c>
      <c r="F7610" t="s">
        <v>16</v>
      </c>
      <c r="G7610" t="s">
        <v>5302</v>
      </c>
      <c r="H7610">
        <v>0</v>
      </c>
      <c r="I7610">
        <v>0</v>
      </c>
      <c r="J7610">
        <v>0</v>
      </c>
      <c r="K7610" t="s">
        <v>30235</v>
      </c>
    </row>
    <row r="7611" spans="1:11" x14ac:dyDescent="0.3">
      <c r="A7611" t="s">
        <v>30236</v>
      </c>
      <c r="B7611" t="s">
        <v>30237</v>
      </c>
      <c r="C7611" t="s">
        <v>27</v>
      </c>
      <c r="D7611" t="s">
        <v>30238</v>
      </c>
      <c r="E7611" t="s">
        <v>1867</v>
      </c>
      <c r="F7611" t="s">
        <v>16</v>
      </c>
      <c r="G7611" t="s">
        <v>817</v>
      </c>
      <c r="H7611">
        <v>0</v>
      </c>
      <c r="I7611">
        <v>0</v>
      </c>
      <c r="J7611">
        <v>0</v>
      </c>
      <c r="K7611" t="s">
        <v>30239</v>
      </c>
    </row>
    <row r="7612" spans="1:11" x14ac:dyDescent="0.3">
      <c r="A7612" t="s">
        <v>30240</v>
      </c>
      <c r="B7612" t="s">
        <v>30241</v>
      </c>
      <c r="C7612" t="s">
        <v>558</v>
      </c>
      <c r="D7612" t="s">
        <v>30242</v>
      </c>
      <c r="E7612" t="s">
        <v>895</v>
      </c>
      <c r="F7612" t="s">
        <v>16</v>
      </c>
      <c r="G7612" t="s">
        <v>6400</v>
      </c>
      <c r="H7612">
        <v>0</v>
      </c>
      <c r="I7612">
        <v>0</v>
      </c>
      <c r="J7612">
        <v>0</v>
      </c>
      <c r="K7612" t="s">
        <v>30243</v>
      </c>
    </row>
    <row r="7613" spans="1:11" x14ac:dyDescent="0.3">
      <c r="A7613" t="s">
        <v>30244</v>
      </c>
      <c r="B7613" t="s">
        <v>30245</v>
      </c>
      <c r="C7613" t="s">
        <v>147</v>
      </c>
      <c r="D7613" t="s">
        <v>30246</v>
      </c>
      <c r="E7613" t="s">
        <v>4768</v>
      </c>
      <c r="F7613" t="s">
        <v>30247</v>
      </c>
      <c r="G7613" t="s">
        <v>42</v>
      </c>
      <c r="H7613">
        <v>0</v>
      </c>
      <c r="I7613">
        <v>0</v>
      </c>
      <c r="J7613">
        <v>0</v>
      </c>
      <c r="K7613" t="s">
        <v>30248</v>
      </c>
    </row>
    <row r="7614" spans="1:11" x14ac:dyDescent="0.3">
      <c r="A7614" t="s">
        <v>30249</v>
      </c>
      <c r="B7614" t="s">
        <v>30250</v>
      </c>
      <c r="C7614" t="s">
        <v>13</v>
      </c>
      <c r="D7614" t="s">
        <v>30251</v>
      </c>
      <c r="E7614" t="s">
        <v>23964</v>
      </c>
      <c r="F7614" t="s">
        <v>1986</v>
      </c>
      <c r="G7614" t="s">
        <v>42</v>
      </c>
      <c r="H7614">
        <v>0</v>
      </c>
      <c r="I7614">
        <v>0</v>
      </c>
      <c r="J7614">
        <v>0</v>
      </c>
      <c r="K7614" t="s">
        <v>30252</v>
      </c>
    </row>
    <row r="7615" spans="1:11" x14ac:dyDescent="0.3">
      <c r="A7615" t="s">
        <v>30253</v>
      </c>
      <c r="C7615" t="s">
        <v>27</v>
      </c>
      <c r="D7615" t="s">
        <v>30254</v>
      </c>
      <c r="E7615" t="s">
        <v>1867</v>
      </c>
      <c r="F7615" t="s">
        <v>16</v>
      </c>
      <c r="G7615" t="s">
        <v>23285</v>
      </c>
      <c r="H7615">
        <v>0</v>
      </c>
      <c r="I7615">
        <v>0</v>
      </c>
      <c r="J7615">
        <v>0</v>
      </c>
      <c r="K7615" t="s">
        <v>30255</v>
      </c>
    </row>
    <row r="7616" spans="1:11" x14ac:dyDescent="0.3">
      <c r="A7616" t="s">
        <v>30256</v>
      </c>
      <c r="B7616" t="s">
        <v>30257</v>
      </c>
      <c r="C7616" t="s">
        <v>20</v>
      </c>
      <c r="D7616" t="s">
        <v>30258</v>
      </c>
      <c r="E7616" t="s">
        <v>27392</v>
      </c>
      <c r="F7616" t="s">
        <v>16</v>
      </c>
      <c r="G7616" t="s">
        <v>30259</v>
      </c>
      <c r="H7616">
        <v>0</v>
      </c>
      <c r="I7616">
        <v>0</v>
      </c>
      <c r="J7616">
        <v>0</v>
      </c>
      <c r="K7616" t="s">
        <v>30260</v>
      </c>
    </row>
    <row r="7617" spans="1:11" x14ac:dyDescent="0.3">
      <c r="A7617" t="s">
        <v>30261</v>
      </c>
      <c r="B7617" t="s">
        <v>30262</v>
      </c>
      <c r="C7617" t="s">
        <v>20</v>
      </c>
      <c r="D7617" t="s">
        <v>30263</v>
      </c>
      <c r="E7617" t="s">
        <v>27392</v>
      </c>
      <c r="F7617" t="s">
        <v>16</v>
      </c>
      <c r="G7617" t="s">
        <v>7236</v>
      </c>
      <c r="H7617">
        <v>0</v>
      </c>
      <c r="I7617">
        <v>0</v>
      </c>
      <c r="J7617">
        <v>0</v>
      </c>
      <c r="K7617" t="s">
        <v>30264</v>
      </c>
    </row>
    <row r="7618" spans="1:11" x14ac:dyDescent="0.3">
      <c r="A7618" t="s">
        <v>30265</v>
      </c>
      <c r="B7618" t="s">
        <v>30266</v>
      </c>
      <c r="C7618" t="s">
        <v>147</v>
      </c>
      <c r="D7618" t="s">
        <v>30267</v>
      </c>
      <c r="E7618" t="s">
        <v>4768</v>
      </c>
      <c r="F7618" t="s">
        <v>21100</v>
      </c>
      <c r="G7618" t="s">
        <v>42</v>
      </c>
      <c r="H7618">
        <v>0</v>
      </c>
      <c r="I7618">
        <v>0</v>
      </c>
      <c r="J7618">
        <v>0</v>
      </c>
      <c r="K7618" t="s">
        <v>30268</v>
      </c>
    </row>
    <row r="7619" spans="1:11" x14ac:dyDescent="0.3">
      <c r="A7619" t="s">
        <v>30269</v>
      </c>
      <c r="B7619" t="s">
        <v>30270</v>
      </c>
      <c r="C7619" t="s">
        <v>466</v>
      </c>
      <c r="D7619" t="s">
        <v>30271</v>
      </c>
      <c r="E7619" t="s">
        <v>26488</v>
      </c>
      <c r="F7619" t="s">
        <v>2454</v>
      </c>
      <c r="G7619" t="s">
        <v>42</v>
      </c>
      <c r="H7619">
        <v>0</v>
      </c>
      <c r="I7619">
        <v>0</v>
      </c>
      <c r="J7619">
        <v>0</v>
      </c>
      <c r="K7619" t="s">
        <v>30272</v>
      </c>
    </row>
    <row r="7620" spans="1:11" x14ac:dyDescent="0.3">
      <c r="A7620" t="s">
        <v>30273</v>
      </c>
      <c r="B7620" t="s">
        <v>30274</v>
      </c>
      <c r="C7620" t="s">
        <v>558</v>
      </c>
      <c r="D7620" t="s">
        <v>30275</v>
      </c>
      <c r="E7620" t="s">
        <v>28510</v>
      </c>
      <c r="F7620" t="s">
        <v>4100</v>
      </c>
      <c r="G7620" t="s">
        <v>42</v>
      </c>
      <c r="H7620">
        <v>0</v>
      </c>
      <c r="I7620">
        <v>0</v>
      </c>
      <c r="J7620">
        <v>0</v>
      </c>
      <c r="K7620" t="s">
        <v>30276</v>
      </c>
    </row>
    <row r="7621" spans="1:11" x14ac:dyDescent="0.3">
      <c r="A7621" t="s">
        <v>30277</v>
      </c>
      <c r="B7621" t="s">
        <v>30278</v>
      </c>
      <c r="C7621" t="s">
        <v>13</v>
      </c>
      <c r="D7621" t="s">
        <v>30279</v>
      </c>
      <c r="E7621" t="s">
        <v>23964</v>
      </c>
      <c r="F7621" t="s">
        <v>3249</v>
      </c>
      <c r="G7621" t="s">
        <v>42</v>
      </c>
      <c r="H7621">
        <v>0</v>
      </c>
      <c r="I7621">
        <v>0</v>
      </c>
      <c r="J7621">
        <v>0</v>
      </c>
      <c r="K7621" t="s">
        <v>30280</v>
      </c>
    </row>
    <row r="7622" spans="1:11" x14ac:dyDescent="0.3">
      <c r="A7622" t="s">
        <v>30281</v>
      </c>
      <c r="B7622" t="s">
        <v>30282</v>
      </c>
      <c r="C7622" t="s">
        <v>27</v>
      </c>
      <c r="D7622" t="s">
        <v>30283</v>
      </c>
      <c r="E7622" t="s">
        <v>1867</v>
      </c>
      <c r="F7622" t="s">
        <v>1232</v>
      </c>
      <c r="G7622" t="s">
        <v>19910</v>
      </c>
      <c r="H7622">
        <v>0</v>
      </c>
      <c r="I7622">
        <v>0</v>
      </c>
      <c r="J7622">
        <v>0</v>
      </c>
      <c r="K7622" t="s">
        <v>30284</v>
      </c>
    </row>
    <row r="7623" spans="1:11" x14ac:dyDescent="0.3">
      <c r="A7623" t="s">
        <v>30285</v>
      </c>
      <c r="B7623" t="s">
        <v>30286</v>
      </c>
      <c r="C7623" t="s">
        <v>558</v>
      </c>
      <c r="D7623" t="s">
        <v>30287</v>
      </c>
      <c r="E7623" t="s">
        <v>895</v>
      </c>
      <c r="F7623" t="s">
        <v>16</v>
      </c>
      <c r="G7623" t="s">
        <v>3361</v>
      </c>
      <c r="H7623">
        <v>0</v>
      </c>
      <c r="I7623">
        <v>0</v>
      </c>
      <c r="J7623">
        <v>0</v>
      </c>
      <c r="K7623" t="s">
        <v>30288</v>
      </c>
    </row>
    <row r="7624" spans="1:11" x14ac:dyDescent="0.3">
      <c r="A7624" t="s">
        <v>30289</v>
      </c>
      <c r="B7624" t="s">
        <v>30290</v>
      </c>
      <c r="C7624" t="s">
        <v>558</v>
      </c>
      <c r="D7624" t="s">
        <v>30291</v>
      </c>
      <c r="E7624" t="s">
        <v>895</v>
      </c>
      <c r="F7624" t="s">
        <v>16</v>
      </c>
      <c r="G7624" t="s">
        <v>3987</v>
      </c>
      <c r="H7624">
        <v>0</v>
      </c>
      <c r="I7624">
        <v>0</v>
      </c>
      <c r="J7624">
        <v>0</v>
      </c>
      <c r="K7624" t="s">
        <v>30292</v>
      </c>
    </row>
    <row r="7625" spans="1:11" x14ac:dyDescent="0.3">
      <c r="A7625" t="s">
        <v>30293</v>
      </c>
      <c r="B7625" t="s">
        <v>30294</v>
      </c>
      <c r="C7625" t="s">
        <v>13</v>
      </c>
      <c r="D7625" t="s">
        <v>30295</v>
      </c>
      <c r="E7625" t="s">
        <v>23964</v>
      </c>
      <c r="F7625" t="s">
        <v>16</v>
      </c>
      <c r="G7625" t="s">
        <v>18558</v>
      </c>
      <c r="H7625">
        <v>0</v>
      </c>
      <c r="I7625">
        <v>0</v>
      </c>
      <c r="J7625">
        <v>0</v>
      </c>
      <c r="K7625" t="s">
        <v>30296</v>
      </c>
    </row>
    <row r="7626" spans="1:11" x14ac:dyDescent="0.3">
      <c r="A7626" t="s">
        <v>30297</v>
      </c>
      <c r="B7626" t="s">
        <v>30298</v>
      </c>
      <c r="C7626" t="s">
        <v>13</v>
      </c>
      <c r="D7626" t="s">
        <v>30299</v>
      </c>
      <c r="E7626" t="s">
        <v>23964</v>
      </c>
      <c r="F7626" t="s">
        <v>6429</v>
      </c>
      <c r="G7626" t="s">
        <v>42</v>
      </c>
      <c r="H7626">
        <v>0</v>
      </c>
      <c r="I7626">
        <v>0</v>
      </c>
      <c r="J7626">
        <v>0</v>
      </c>
      <c r="K7626" t="s">
        <v>30300</v>
      </c>
    </row>
    <row r="7627" spans="1:11" x14ac:dyDescent="0.3">
      <c r="A7627" t="s">
        <v>30301</v>
      </c>
      <c r="B7627" t="s">
        <v>30302</v>
      </c>
      <c r="C7627" t="s">
        <v>147</v>
      </c>
      <c r="D7627" t="s">
        <v>30303</v>
      </c>
      <c r="E7627" t="s">
        <v>4768</v>
      </c>
      <c r="F7627" t="s">
        <v>5696</v>
      </c>
      <c r="G7627" t="s">
        <v>42</v>
      </c>
      <c r="H7627">
        <v>0</v>
      </c>
      <c r="I7627">
        <v>0</v>
      </c>
      <c r="J7627">
        <v>0</v>
      </c>
      <c r="K7627" t="s">
        <v>30304</v>
      </c>
    </row>
    <row r="7628" spans="1:11" x14ac:dyDescent="0.3">
      <c r="A7628" t="s">
        <v>30305</v>
      </c>
      <c r="B7628" t="s">
        <v>30306</v>
      </c>
      <c r="C7628" t="s">
        <v>13</v>
      </c>
      <c r="D7628" t="s">
        <v>30307</v>
      </c>
      <c r="E7628" t="s">
        <v>23964</v>
      </c>
      <c r="F7628" t="s">
        <v>23804</v>
      </c>
      <c r="G7628" t="s">
        <v>42</v>
      </c>
      <c r="H7628">
        <v>0</v>
      </c>
      <c r="I7628">
        <v>0</v>
      </c>
      <c r="J7628">
        <v>0</v>
      </c>
      <c r="K7628" t="s">
        <v>30308</v>
      </c>
    </row>
    <row r="7629" spans="1:11" x14ac:dyDescent="0.3">
      <c r="A7629" t="s">
        <v>30309</v>
      </c>
      <c r="B7629" t="s">
        <v>30310</v>
      </c>
      <c r="C7629" t="s">
        <v>13</v>
      </c>
      <c r="D7629" t="s">
        <v>30311</v>
      </c>
      <c r="E7629" t="s">
        <v>23964</v>
      </c>
      <c r="F7629" t="s">
        <v>1947</v>
      </c>
      <c r="G7629" t="s">
        <v>42</v>
      </c>
      <c r="H7629">
        <v>0</v>
      </c>
      <c r="I7629">
        <v>0</v>
      </c>
      <c r="J7629">
        <v>0</v>
      </c>
      <c r="K7629" t="s">
        <v>30312</v>
      </c>
    </row>
    <row r="7630" spans="1:11" x14ac:dyDescent="0.3">
      <c r="A7630" t="s">
        <v>30313</v>
      </c>
      <c r="B7630" t="s">
        <v>30314</v>
      </c>
      <c r="C7630" t="s">
        <v>558</v>
      </c>
      <c r="D7630" t="s">
        <v>30315</v>
      </c>
      <c r="E7630" t="s">
        <v>895</v>
      </c>
      <c r="F7630" t="s">
        <v>16</v>
      </c>
      <c r="G7630" t="s">
        <v>7763</v>
      </c>
      <c r="H7630">
        <v>0</v>
      </c>
      <c r="I7630">
        <v>0</v>
      </c>
      <c r="J7630">
        <v>0</v>
      </c>
      <c r="K7630" t="s">
        <v>30316</v>
      </c>
    </row>
    <row r="7631" spans="1:11" x14ac:dyDescent="0.3">
      <c r="A7631" t="s">
        <v>30317</v>
      </c>
      <c r="B7631" t="s">
        <v>30318</v>
      </c>
      <c r="C7631" t="s">
        <v>13</v>
      </c>
      <c r="D7631" t="s">
        <v>30295</v>
      </c>
      <c r="E7631" t="s">
        <v>23964</v>
      </c>
      <c r="F7631" t="s">
        <v>16128</v>
      </c>
      <c r="G7631" t="s">
        <v>42</v>
      </c>
      <c r="H7631">
        <v>0</v>
      </c>
      <c r="I7631">
        <v>0</v>
      </c>
      <c r="J7631">
        <v>0</v>
      </c>
      <c r="K7631" t="s">
        <v>30319</v>
      </c>
    </row>
    <row r="7632" spans="1:11" x14ac:dyDescent="0.3">
      <c r="A7632" t="s">
        <v>30320</v>
      </c>
      <c r="B7632" t="s">
        <v>30321</v>
      </c>
      <c r="C7632" t="s">
        <v>13</v>
      </c>
      <c r="D7632" t="s">
        <v>30322</v>
      </c>
      <c r="E7632" t="s">
        <v>23964</v>
      </c>
      <c r="F7632" t="s">
        <v>4154</v>
      </c>
      <c r="G7632" t="s">
        <v>42</v>
      </c>
      <c r="H7632">
        <v>0</v>
      </c>
      <c r="I7632">
        <v>0</v>
      </c>
      <c r="J7632">
        <v>0</v>
      </c>
      <c r="K7632" t="s">
        <v>30323</v>
      </c>
    </row>
    <row r="7633" spans="1:11" x14ac:dyDescent="0.3">
      <c r="A7633" t="s">
        <v>30324</v>
      </c>
      <c r="B7633" t="s">
        <v>30325</v>
      </c>
      <c r="C7633" t="s">
        <v>13</v>
      </c>
      <c r="D7633" t="s">
        <v>30326</v>
      </c>
      <c r="E7633" t="s">
        <v>23964</v>
      </c>
      <c r="F7633" t="s">
        <v>5985</v>
      </c>
      <c r="G7633" t="s">
        <v>42</v>
      </c>
      <c r="H7633">
        <v>0</v>
      </c>
      <c r="I7633">
        <v>0</v>
      </c>
      <c r="J7633">
        <v>0</v>
      </c>
      <c r="K7633" t="s">
        <v>30327</v>
      </c>
    </row>
    <row r="7634" spans="1:11" x14ac:dyDescent="0.3">
      <c r="A7634" t="s">
        <v>30328</v>
      </c>
      <c r="B7634" t="s">
        <v>30329</v>
      </c>
      <c r="C7634" t="s">
        <v>13</v>
      </c>
      <c r="D7634" t="s">
        <v>30330</v>
      </c>
      <c r="E7634" t="s">
        <v>23964</v>
      </c>
      <c r="F7634" t="s">
        <v>631</v>
      </c>
      <c r="G7634" t="s">
        <v>42</v>
      </c>
      <c r="H7634">
        <v>0</v>
      </c>
      <c r="I7634">
        <v>0</v>
      </c>
      <c r="J7634">
        <v>0</v>
      </c>
      <c r="K7634" t="s">
        <v>30331</v>
      </c>
    </row>
    <row r="7635" spans="1:11" x14ac:dyDescent="0.3">
      <c r="A7635" t="s">
        <v>30332</v>
      </c>
      <c r="B7635" t="s">
        <v>30333</v>
      </c>
      <c r="C7635" t="s">
        <v>27</v>
      </c>
      <c r="D7635" t="s">
        <v>30334</v>
      </c>
      <c r="E7635" t="s">
        <v>1867</v>
      </c>
      <c r="F7635" t="s">
        <v>28710</v>
      </c>
      <c r="G7635" t="s">
        <v>42</v>
      </c>
      <c r="H7635">
        <v>0</v>
      </c>
      <c r="I7635">
        <v>0</v>
      </c>
      <c r="J7635">
        <v>0</v>
      </c>
      <c r="K7635" t="s">
        <v>30335</v>
      </c>
    </row>
    <row r="7636" spans="1:11" x14ac:dyDescent="0.3">
      <c r="A7636" t="s">
        <v>30336</v>
      </c>
      <c r="B7636" t="s">
        <v>30337</v>
      </c>
      <c r="C7636" t="s">
        <v>147</v>
      </c>
      <c r="D7636" t="s">
        <v>30338</v>
      </c>
      <c r="E7636" t="s">
        <v>149</v>
      </c>
      <c r="F7636" t="s">
        <v>2361</v>
      </c>
      <c r="G7636" t="s">
        <v>42</v>
      </c>
      <c r="H7636">
        <v>0</v>
      </c>
      <c r="I7636">
        <v>0</v>
      </c>
      <c r="J7636">
        <v>0</v>
      </c>
      <c r="K7636" t="s">
        <v>30339</v>
      </c>
    </row>
    <row r="7637" spans="1:11" x14ac:dyDescent="0.3">
      <c r="A7637" t="s">
        <v>30340</v>
      </c>
      <c r="C7637" t="s">
        <v>147</v>
      </c>
      <c r="D7637" t="s">
        <v>30341</v>
      </c>
      <c r="E7637" t="s">
        <v>4768</v>
      </c>
      <c r="F7637" t="s">
        <v>3030</v>
      </c>
      <c r="G7637" t="s">
        <v>42</v>
      </c>
      <c r="H7637">
        <v>0</v>
      </c>
      <c r="I7637">
        <v>0</v>
      </c>
      <c r="J7637">
        <v>0</v>
      </c>
      <c r="K7637" t="s">
        <v>30342</v>
      </c>
    </row>
    <row r="7638" spans="1:11" x14ac:dyDescent="0.3">
      <c r="A7638" t="s">
        <v>30343</v>
      </c>
      <c r="B7638" t="s">
        <v>30344</v>
      </c>
      <c r="C7638" t="s">
        <v>147</v>
      </c>
      <c r="D7638" t="s">
        <v>30345</v>
      </c>
      <c r="E7638" t="s">
        <v>149</v>
      </c>
      <c r="F7638" t="s">
        <v>15056</v>
      </c>
      <c r="G7638" t="s">
        <v>42</v>
      </c>
      <c r="H7638">
        <v>0</v>
      </c>
      <c r="I7638">
        <v>0</v>
      </c>
      <c r="J7638">
        <v>0</v>
      </c>
      <c r="K7638" t="s">
        <v>30346</v>
      </c>
    </row>
    <row r="7639" spans="1:11" x14ac:dyDescent="0.3">
      <c r="A7639" t="s">
        <v>30347</v>
      </c>
      <c r="B7639" t="s">
        <v>30348</v>
      </c>
      <c r="C7639" t="s">
        <v>1159</v>
      </c>
      <c r="D7639" t="s">
        <v>30349</v>
      </c>
      <c r="E7639" t="s">
        <v>1161</v>
      </c>
      <c r="F7639" t="s">
        <v>16</v>
      </c>
      <c r="G7639" t="s">
        <v>4895</v>
      </c>
      <c r="H7639">
        <v>0</v>
      </c>
      <c r="I7639">
        <v>0</v>
      </c>
      <c r="J7639">
        <v>0</v>
      </c>
      <c r="K7639" t="s">
        <v>30350</v>
      </c>
    </row>
    <row r="7640" spans="1:11" x14ac:dyDescent="0.3">
      <c r="A7640" t="s">
        <v>30351</v>
      </c>
      <c r="B7640" t="s">
        <v>30352</v>
      </c>
      <c r="C7640" t="s">
        <v>147</v>
      </c>
      <c r="D7640" t="s">
        <v>30353</v>
      </c>
      <c r="E7640" t="s">
        <v>149</v>
      </c>
      <c r="F7640" t="s">
        <v>191</v>
      </c>
      <c r="G7640" t="s">
        <v>10008</v>
      </c>
      <c r="H7640">
        <v>0</v>
      </c>
      <c r="I7640">
        <v>0</v>
      </c>
      <c r="J7640">
        <v>0</v>
      </c>
      <c r="K7640" t="s">
        <v>30354</v>
      </c>
    </row>
    <row r="7641" spans="1:11" x14ac:dyDescent="0.3">
      <c r="A7641" t="s">
        <v>30355</v>
      </c>
      <c r="B7641" t="s">
        <v>30356</v>
      </c>
      <c r="C7641" t="s">
        <v>27</v>
      </c>
      <c r="D7641" t="s">
        <v>30357</v>
      </c>
      <c r="E7641" t="s">
        <v>1867</v>
      </c>
      <c r="F7641" t="s">
        <v>6830</v>
      </c>
      <c r="G7641" t="s">
        <v>42</v>
      </c>
      <c r="H7641">
        <v>0</v>
      </c>
      <c r="I7641">
        <v>0</v>
      </c>
      <c r="J7641">
        <v>0</v>
      </c>
      <c r="K7641" t="s">
        <v>30358</v>
      </c>
    </row>
    <row r="7642" spans="1:11" x14ac:dyDescent="0.3">
      <c r="A7642" t="s">
        <v>30359</v>
      </c>
      <c r="C7642" t="s">
        <v>27</v>
      </c>
      <c r="D7642" t="s">
        <v>30360</v>
      </c>
      <c r="E7642" t="s">
        <v>1867</v>
      </c>
      <c r="F7642" t="s">
        <v>30361</v>
      </c>
      <c r="G7642" t="s">
        <v>42</v>
      </c>
      <c r="H7642">
        <v>0</v>
      </c>
      <c r="I7642">
        <v>0</v>
      </c>
      <c r="J7642">
        <v>0</v>
      </c>
      <c r="K7642" t="s">
        <v>30362</v>
      </c>
    </row>
    <row r="7643" spans="1:11" x14ac:dyDescent="0.3">
      <c r="A7643" t="s">
        <v>30363</v>
      </c>
      <c r="C7643" t="s">
        <v>20</v>
      </c>
      <c r="D7643" t="s">
        <v>30364</v>
      </c>
      <c r="E7643" t="s">
        <v>27392</v>
      </c>
      <c r="F7643" t="s">
        <v>16</v>
      </c>
      <c r="G7643" t="s">
        <v>717</v>
      </c>
      <c r="H7643">
        <v>0</v>
      </c>
      <c r="I7643">
        <v>0</v>
      </c>
      <c r="J7643">
        <v>0</v>
      </c>
      <c r="K7643" t="s">
        <v>30365</v>
      </c>
    </row>
    <row r="7644" spans="1:11" x14ac:dyDescent="0.3">
      <c r="A7644" t="s">
        <v>30366</v>
      </c>
      <c r="B7644" t="s">
        <v>30367</v>
      </c>
      <c r="C7644" t="s">
        <v>13</v>
      </c>
      <c r="D7644" t="s">
        <v>30368</v>
      </c>
      <c r="E7644" t="s">
        <v>23964</v>
      </c>
      <c r="F7644" t="s">
        <v>3560</v>
      </c>
      <c r="G7644" t="s">
        <v>1439</v>
      </c>
      <c r="H7644">
        <v>0</v>
      </c>
      <c r="I7644">
        <v>0</v>
      </c>
      <c r="J7644">
        <v>0</v>
      </c>
      <c r="K7644" t="s">
        <v>30369</v>
      </c>
    </row>
    <row r="7645" spans="1:11" x14ac:dyDescent="0.3">
      <c r="A7645" t="s">
        <v>30370</v>
      </c>
      <c r="B7645" t="s">
        <v>30371</v>
      </c>
      <c r="C7645" t="s">
        <v>20</v>
      </c>
      <c r="D7645" t="s">
        <v>30372</v>
      </c>
      <c r="E7645" t="s">
        <v>27392</v>
      </c>
      <c r="F7645" t="s">
        <v>2313</v>
      </c>
      <c r="G7645" t="s">
        <v>42</v>
      </c>
      <c r="H7645">
        <v>0</v>
      </c>
      <c r="I7645">
        <v>0</v>
      </c>
      <c r="J7645">
        <v>0</v>
      </c>
      <c r="K7645" t="s">
        <v>30373</v>
      </c>
    </row>
    <row r="7646" spans="1:11" x14ac:dyDescent="0.3">
      <c r="A7646" t="s">
        <v>30374</v>
      </c>
      <c r="B7646" t="s">
        <v>30375</v>
      </c>
      <c r="C7646" t="s">
        <v>13</v>
      </c>
      <c r="D7646" t="s">
        <v>30376</v>
      </c>
      <c r="E7646" t="s">
        <v>15</v>
      </c>
      <c r="F7646" t="s">
        <v>16</v>
      </c>
      <c r="G7646" t="s">
        <v>3489</v>
      </c>
      <c r="H7646">
        <v>0</v>
      </c>
      <c r="I7646">
        <v>0</v>
      </c>
      <c r="J7646">
        <v>0</v>
      </c>
      <c r="K7646" t="s">
        <v>30377</v>
      </c>
    </row>
    <row r="7647" spans="1:11" x14ac:dyDescent="0.3">
      <c r="A7647" t="s">
        <v>30378</v>
      </c>
      <c r="C7647" t="s">
        <v>147</v>
      </c>
      <c r="D7647" t="s">
        <v>30379</v>
      </c>
      <c r="E7647" t="s">
        <v>4768</v>
      </c>
      <c r="F7647" t="s">
        <v>631</v>
      </c>
      <c r="G7647" t="s">
        <v>42</v>
      </c>
      <c r="H7647">
        <v>0</v>
      </c>
      <c r="I7647">
        <v>0</v>
      </c>
      <c r="J7647">
        <v>0</v>
      </c>
      <c r="K7647" t="s">
        <v>30380</v>
      </c>
    </row>
    <row r="7648" spans="1:11" x14ac:dyDescent="0.3">
      <c r="A7648" t="s">
        <v>30381</v>
      </c>
      <c r="B7648" t="s">
        <v>8222</v>
      </c>
      <c r="C7648" t="s">
        <v>466</v>
      </c>
      <c r="D7648" t="s">
        <v>30382</v>
      </c>
      <c r="E7648" t="s">
        <v>26488</v>
      </c>
      <c r="F7648" t="s">
        <v>16</v>
      </c>
      <c r="G7648" t="s">
        <v>11525</v>
      </c>
      <c r="H7648">
        <v>0</v>
      </c>
      <c r="I7648">
        <v>0</v>
      </c>
      <c r="J7648">
        <v>0</v>
      </c>
      <c r="K7648" t="s">
        <v>30383</v>
      </c>
    </row>
    <row r="7649" spans="1:11" x14ac:dyDescent="0.3">
      <c r="A7649" t="s">
        <v>30384</v>
      </c>
      <c r="B7649" t="s">
        <v>30385</v>
      </c>
      <c r="C7649" t="s">
        <v>13</v>
      </c>
      <c r="D7649" t="s">
        <v>30386</v>
      </c>
      <c r="E7649" t="s">
        <v>23964</v>
      </c>
      <c r="F7649" t="s">
        <v>16</v>
      </c>
      <c r="G7649" t="s">
        <v>3422</v>
      </c>
      <c r="H7649">
        <v>0</v>
      </c>
      <c r="I7649">
        <v>0</v>
      </c>
      <c r="J7649">
        <v>0</v>
      </c>
      <c r="K7649" t="s">
        <v>30387</v>
      </c>
    </row>
    <row r="7650" spans="1:11" x14ac:dyDescent="0.3">
      <c r="A7650" t="s">
        <v>30388</v>
      </c>
      <c r="B7650" t="s">
        <v>30389</v>
      </c>
      <c r="C7650" t="s">
        <v>20</v>
      </c>
      <c r="D7650" t="s">
        <v>30390</v>
      </c>
      <c r="E7650" t="s">
        <v>27392</v>
      </c>
      <c r="F7650" t="s">
        <v>12226</v>
      </c>
      <c r="G7650" t="s">
        <v>42</v>
      </c>
      <c r="H7650">
        <v>0</v>
      </c>
      <c r="I7650">
        <v>0</v>
      </c>
      <c r="J7650">
        <v>0</v>
      </c>
      <c r="K7650" t="s">
        <v>30391</v>
      </c>
    </row>
    <row r="7651" spans="1:11" x14ac:dyDescent="0.3">
      <c r="A7651" t="s">
        <v>30392</v>
      </c>
      <c r="B7651" t="s">
        <v>30393</v>
      </c>
      <c r="C7651" t="s">
        <v>13</v>
      </c>
      <c r="D7651" t="s">
        <v>30394</v>
      </c>
      <c r="E7651" t="s">
        <v>23964</v>
      </c>
      <c r="F7651" t="s">
        <v>3517</v>
      </c>
      <c r="G7651" t="s">
        <v>42</v>
      </c>
      <c r="H7651">
        <v>0</v>
      </c>
      <c r="I7651">
        <v>0</v>
      </c>
      <c r="J7651">
        <v>0</v>
      </c>
      <c r="K7651" t="s">
        <v>30395</v>
      </c>
    </row>
    <row r="7652" spans="1:11" x14ac:dyDescent="0.3">
      <c r="A7652" t="s">
        <v>30396</v>
      </c>
      <c r="B7652" t="s">
        <v>30397</v>
      </c>
      <c r="C7652" t="s">
        <v>13</v>
      </c>
      <c r="D7652" t="s">
        <v>30398</v>
      </c>
      <c r="E7652" t="s">
        <v>23964</v>
      </c>
      <c r="F7652" t="s">
        <v>16</v>
      </c>
      <c r="G7652" t="s">
        <v>1894</v>
      </c>
      <c r="H7652">
        <v>0</v>
      </c>
      <c r="I7652">
        <v>0</v>
      </c>
      <c r="J7652">
        <v>0</v>
      </c>
      <c r="K7652" t="s">
        <v>30399</v>
      </c>
    </row>
    <row r="7653" spans="1:11" x14ac:dyDescent="0.3">
      <c r="A7653" t="s">
        <v>30400</v>
      </c>
      <c r="B7653" t="s">
        <v>30401</v>
      </c>
      <c r="C7653" t="s">
        <v>13</v>
      </c>
      <c r="D7653" t="s">
        <v>30402</v>
      </c>
      <c r="E7653" t="s">
        <v>23964</v>
      </c>
      <c r="F7653" t="s">
        <v>16</v>
      </c>
      <c r="G7653" t="s">
        <v>20948</v>
      </c>
      <c r="H7653">
        <v>0</v>
      </c>
      <c r="I7653">
        <v>0</v>
      </c>
      <c r="J7653">
        <v>0</v>
      </c>
      <c r="K7653" t="s">
        <v>30403</v>
      </c>
    </row>
    <row r="7654" spans="1:11" x14ac:dyDescent="0.3">
      <c r="A7654" t="s">
        <v>30404</v>
      </c>
      <c r="B7654" t="s">
        <v>30405</v>
      </c>
      <c r="C7654" t="s">
        <v>13</v>
      </c>
      <c r="D7654" t="s">
        <v>30406</v>
      </c>
      <c r="E7654" t="s">
        <v>23964</v>
      </c>
      <c r="F7654" t="s">
        <v>16</v>
      </c>
      <c r="G7654" t="s">
        <v>3669</v>
      </c>
      <c r="H7654">
        <v>0</v>
      </c>
      <c r="I7654">
        <v>0</v>
      </c>
      <c r="J7654">
        <v>0</v>
      </c>
      <c r="K7654" t="s">
        <v>30407</v>
      </c>
    </row>
    <row r="7655" spans="1:11" x14ac:dyDescent="0.3">
      <c r="A7655" t="s">
        <v>30408</v>
      </c>
      <c r="B7655" t="s">
        <v>30409</v>
      </c>
      <c r="C7655" t="s">
        <v>13</v>
      </c>
      <c r="D7655" t="s">
        <v>30410</v>
      </c>
      <c r="E7655" t="s">
        <v>23964</v>
      </c>
      <c r="F7655" t="s">
        <v>15181</v>
      </c>
      <c r="G7655" t="s">
        <v>8911</v>
      </c>
      <c r="H7655">
        <v>0</v>
      </c>
      <c r="I7655">
        <v>0</v>
      </c>
      <c r="J7655">
        <v>0</v>
      </c>
      <c r="K7655" t="s">
        <v>30411</v>
      </c>
    </row>
    <row r="7656" spans="1:11" x14ac:dyDescent="0.3">
      <c r="A7656" t="s">
        <v>30412</v>
      </c>
      <c r="B7656" t="s">
        <v>30413</v>
      </c>
      <c r="C7656" t="s">
        <v>466</v>
      </c>
      <c r="D7656" t="s">
        <v>30414</v>
      </c>
      <c r="E7656" t="s">
        <v>26488</v>
      </c>
      <c r="F7656" t="s">
        <v>12727</v>
      </c>
      <c r="G7656" t="s">
        <v>42</v>
      </c>
      <c r="H7656">
        <v>0</v>
      </c>
      <c r="I7656">
        <v>0</v>
      </c>
      <c r="J7656">
        <v>0</v>
      </c>
      <c r="K7656" t="s">
        <v>30415</v>
      </c>
    </row>
    <row r="7657" spans="1:11" x14ac:dyDescent="0.3">
      <c r="A7657" t="s">
        <v>30416</v>
      </c>
      <c r="B7657" t="s">
        <v>30417</v>
      </c>
      <c r="C7657" t="s">
        <v>147</v>
      </c>
      <c r="D7657" t="s">
        <v>30418</v>
      </c>
      <c r="E7657" t="s">
        <v>4768</v>
      </c>
      <c r="F7657" t="s">
        <v>1981</v>
      </c>
      <c r="G7657" t="s">
        <v>42</v>
      </c>
      <c r="H7657">
        <v>0</v>
      </c>
      <c r="I7657">
        <v>0</v>
      </c>
      <c r="J7657">
        <v>0</v>
      </c>
      <c r="K7657" t="s">
        <v>30419</v>
      </c>
    </row>
    <row r="7658" spans="1:11" x14ac:dyDescent="0.3">
      <c r="A7658" t="s">
        <v>30420</v>
      </c>
      <c r="B7658" t="s">
        <v>30421</v>
      </c>
      <c r="C7658" t="s">
        <v>13</v>
      </c>
      <c r="D7658" t="s">
        <v>30422</v>
      </c>
      <c r="E7658" t="s">
        <v>23964</v>
      </c>
      <c r="F7658" t="s">
        <v>16</v>
      </c>
      <c r="G7658" t="s">
        <v>25675</v>
      </c>
      <c r="H7658">
        <v>0</v>
      </c>
      <c r="I7658">
        <v>0</v>
      </c>
      <c r="J7658">
        <v>0</v>
      </c>
      <c r="K7658" t="s">
        <v>30423</v>
      </c>
    </row>
    <row r="7659" spans="1:11" x14ac:dyDescent="0.3">
      <c r="A7659" t="s">
        <v>30424</v>
      </c>
      <c r="B7659" t="s">
        <v>30425</v>
      </c>
      <c r="C7659" t="s">
        <v>27</v>
      </c>
      <c r="D7659" t="s">
        <v>30426</v>
      </c>
      <c r="E7659" t="s">
        <v>1867</v>
      </c>
      <c r="F7659" t="s">
        <v>16017</v>
      </c>
      <c r="G7659" t="s">
        <v>42</v>
      </c>
      <c r="H7659">
        <v>0</v>
      </c>
      <c r="I7659">
        <v>0</v>
      </c>
      <c r="J7659">
        <v>0</v>
      </c>
      <c r="K7659" t="s">
        <v>30427</v>
      </c>
    </row>
    <row r="7660" spans="1:11" x14ac:dyDescent="0.3">
      <c r="A7660" t="s">
        <v>30428</v>
      </c>
      <c r="B7660" t="s">
        <v>30429</v>
      </c>
      <c r="C7660" t="s">
        <v>466</v>
      </c>
      <c r="D7660" t="s">
        <v>30430</v>
      </c>
      <c r="E7660" t="s">
        <v>26488</v>
      </c>
      <c r="F7660" t="s">
        <v>6890</v>
      </c>
      <c r="G7660" t="s">
        <v>42</v>
      </c>
      <c r="H7660">
        <v>0</v>
      </c>
      <c r="I7660">
        <v>0</v>
      </c>
      <c r="J7660">
        <v>0</v>
      </c>
      <c r="K7660" t="s">
        <v>30431</v>
      </c>
    </row>
    <row r="7661" spans="1:11" x14ac:dyDescent="0.3">
      <c r="A7661" t="s">
        <v>30432</v>
      </c>
      <c r="B7661" t="s">
        <v>30433</v>
      </c>
      <c r="C7661" t="s">
        <v>558</v>
      </c>
      <c r="D7661" t="s">
        <v>30434</v>
      </c>
      <c r="E7661" t="s">
        <v>981</v>
      </c>
      <c r="F7661" t="s">
        <v>16</v>
      </c>
      <c r="G7661" t="s">
        <v>23</v>
      </c>
      <c r="H7661">
        <v>0</v>
      </c>
      <c r="I7661">
        <v>0</v>
      </c>
      <c r="J7661">
        <v>0</v>
      </c>
      <c r="K7661" t="s">
        <v>30435</v>
      </c>
    </row>
    <row r="7662" spans="1:11" x14ac:dyDescent="0.3">
      <c r="A7662" t="s">
        <v>30436</v>
      </c>
      <c r="C7662" t="s">
        <v>466</v>
      </c>
      <c r="D7662" t="s">
        <v>30437</v>
      </c>
      <c r="E7662" t="s">
        <v>26488</v>
      </c>
      <c r="F7662" t="s">
        <v>16</v>
      </c>
      <c r="G7662" t="s">
        <v>16240</v>
      </c>
      <c r="H7662">
        <v>0</v>
      </c>
      <c r="I7662">
        <v>0</v>
      </c>
      <c r="J7662">
        <v>0</v>
      </c>
      <c r="K7662" t="s">
        <v>30438</v>
      </c>
    </row>
    <row r="7663" spans="1:11" x14ac:dyDescent="0.3">
      <c r="A7663" t="s">
        <v>30439</v>
      </c>
      <c r="B7663" t="s">
        <v>30440</v>
      </c>
      <c r="C7663" t="s">
        <v>13</v>
      </c>
      <c r="D7663" t="s">
        <v>30441</v>
      </c>
      <c r="E7663" t="s">
        <v>23964</v>
      </c>
      <c r="F7663" t="s">
        <v>16</v>
      </c>
      <c r="G7663" t="s">
        <v>17224</v>
      </c>
      <c r="H7663">
        <v>0</v>
      </c>
      <c r="I7663">
        <v>0</v>
      </c>
      <c r="J7663">
        <v>0</v>
      </c>
      <c r="K7663" t="s">
        <v>30442</v>
      </c>
    </row>
    <row r="7664" spans="1:11" x14ac:dyDescent="0.3">
      <c r="A7664" t="s">
        <v>30443</v>
      </c>
      <c r="B7664" t="s">
        <v>30444</v>
      </c>
      <c r="C7664" t="s">
        <v>147</v>
      </c>
      <c r="D7664" t="s">
        <v>30445</v>
      </c>
      <c r="E7664" t="s">
        <v>149</v>
      </c>
      <c r="F7664" t="s">
        <v>3565</v>
      </c>
      <c r="G7664" t="s">
        <v>42</v>
      </c>
      <c r="H7664">
        <v>0</v>
      </c>
      <c r="I7664">
        <v>0</v>
      </c>
      <c r="J7664">
        <v>0</v>
      </c>
      <c r="K7664" t="s">
        <v>30446</v>
      </c>
    </row>
    <row r="7665" spans="1:11" x14ac:dyDescent="0.3">
      <c r="A7665" t="s">
        <v>30447</v>
      </c>
      <c r="B7665" t="s">
        <v>30448</v>
      </c>
      <c r="C7665" t="s">
        <v>20</v>
      </c>
      <c r="D7665" t="s">
        <v>30449</v>
      </c>
      <c r="E7665" t="s">
        <v>27392</v>
      </c>
      <c r="F7665" t="s">
        <v>16</v>
      </c>
      <c r="G7665" t="s">
        <v>3301</v>
      </c>
      <c r="H7665">
        <v>0</v>
      </c>
      <c r="I7665">
        <v>0</v>
      </c>
      <c r="J7665">
        <v>0</v>
      </c>
      <c r="K7665" t="s">
        <v>30450</v>
      </c>
    </row>
    <row r="7666" spans="1:11" x14ac:dyDescent="0.3">
      <c r="A7666" t="s">
        <v>30451</v>
      </c>
      <c r="B7666" t="s">
        <v>30452</v>
      </c>
      <c r="C7666" t="s">
        <v>27</v>
      </c>
      <c r="D7666" t="s">
        <v>30453</v>
      </c>
      <c r="E7666" t="s">
        <v>1867</v>
      </c>
      <c r="F7666" t="s">
        <v>15863</v>
      </c>
      <c r="G7666" t="s">
        <v>42</v>
      </c>
      <c r="H7666">
        <v>0</v>
      </c>
      <c r="I7666">
        <v>0</v>
      </c>
      <c r="J7666">
        <v>0</v>
      </c>
      <c r="K7666" t="s">
        <v>30454</v>
      </c>
    </row>
    <row r="7667" spans="1:11" x14ac:dyDescent="0.3">
      <c r="A7667" t="s">
        <v>30455</v>
      </c>
      <c r="B7667" t="s">
        <v>30456</v>
      </c>
      <c r="C7667" t="s">
        <v>147</v>
      </c>
      <c r="D7667" t="s">
        <v>30457</v>
      </c>
      <c r="E7667" t="s">
        <v>149</v>
      </c>
      <c r="F7667" t="s">
        <v>12955</v>
      </c>
      <c r="G7667" t="s">
        <v>42</v>
      </c>
      <c r="H7667">
        <v>0</v>
      </c>
      <c r="I7667">
        <v>0</v>
      </c>
      <c r="J7667">
        <v>0</v>
      </c>
      <c r="K7667" t="s">
        <v>30458</v>
      </c>
    </row>
    <row r="7668" spans="1:11" x14ac:dyDescent="0.3">
      <c r="A7668" t="s">
        <v>30459</v>
      </c>
      <c r="B7668" t="s">
        <v>30460</v>
      </c>
      <c r="C7668" t="s">
        <v>558</v>
      </c>
      <c r="D7668" t="s">
        <v>30461</v>
      </c>
      <c r="E7668" t="s">
        <v>981</v>
      </c>
      <c r="F7668" t="s">
        <v>16</v>
      </c>
      <c r="G7668" t="s">
        <v>20060</v>
      </c>
      <c r="H7668">
        <v>0</v>
      </c>
      <c r="I7668">
        <v>0</v>
      </c>
      <c r="J7668">
        <v>0</v>
      </c>
      <c r="K7668" t="s">
        <v>30462</v>
      </c>
    </row>
    <row r="7669" spans="1:11" x14ac:dyDescent="0.3">
      <c r="A7669" t="s">
        <v>30463</v>
      </c>
      <c r="B7669" t="s">
        <v>30464</v>
      </c>
      <c r="C7669" t="s">
        <v>147</v>
      </c>
      <c r="D7669" t="s">
        <v>30465</v>
      </c>
      <c r="E7669" t="s">
        <v>149</v>
      </c>
      <c r="F7669" t="s">
        <v>22697</v>
      </c>
      <c r="G7669" t="s">
        <v>42</v>
      </c>
      <c r="H7669">
        <v>0</v>
      </c>
      <c r="I7669">
        <v>0</v>
      </c>
      <c r="J7669">
        <v>0</v>
      </c>
      <c r="K7669" t="s">
        <v>30466</v>
      </c>
    </row>
    <row r="7670" spans="1:11" x14ac:dyDescent="0.3">
      <c r="A7670" t="s">
        <v>30467</v>
      </c>
      <c r="B7670" t="s">
        <v>30468</v>
      </c>
      <c r="C7670" t="s">
        <v>147</v>
      </c>
      <c r="D7670" t="s">
        <v>30469</v>
      </c>
      <c r="E7670" t="s">
        <v>149</v>
      </c>
      <c r="F7670" t="s">
        <v>2770</v>
      </c>
      <c r="G7670" t="s">
        <v>42</v>
      </c>
      <c r="H7670">
        <v>0</v>
      </c>
      <c r="I7670">
        <v>0</v>
      </c>
      <c r="J7670">
        <v>0</v>
      </c>
      <c r="K7670" t="s">
        <v>30470</v>
      </c>
    </row>
    <row r="7671" spans="1:11" x14ac:dyDescent="0.3">
      <c r="A7671" t="s">
        <v>30471</v>
      </c>
      <c r="B7671" t="s">
        <v>30472</v>
      </c>
      <c r="C7671" t="s">
        <v>147</v>
      </c>
      <c r="D7671" t="s">
        <v>30473</v>
      </c>
      <c r="E7671" t="s">
        <v>149</v>
      </c>
      <c r="F7671" t="s">
        <v>4100</v>
      </c>
      <c r="G7671" t="s">
        <v>42</v>
      </c>
      <c r="H7671">
        <v>0</v>
      </c>
      <c r="I7671">
        <v>0</v>
      </c>
      <c r="J7671">
        <v>0</v>
      </c>
      <c r="K7671" t="s">
        <v>30474</v>
      </c>
    </row>
    <row r="7672" spans="1:11" x14ac:dyDescent="0.3">
      <c r="A7672" t="s">
        <v>30475</v>
      </c>
      <c r="B7672" t="s">
        <v>30476</v>
      </c>
      <c r="C7672" t="s">
        <v>20</v>
      </c>
      <c r="D7672" t="s">
        <v>30477</v>
      </c>
      <c r="E7672" t="s">
        <v>27392</v>
      </c>
      <c r="F7672" t="s">
        <v>71</v>
      </c>
      <c r="G7672" t="s">
        <v>42</v>
      </c>
      <c r="H7672">
        <v>0</v>
      </c>
      <c r="I7672">
        <v>0</v>
      </c>
      <c r="J7672">
        <v>0</v>
      </c>
      <c r="K7672" t="s">
        <v>30478</v>
      </c>
    </row>
    <row r="7673" spans="1:11" x14ac:dyDescent="0.3">
      <c r="A7673" t="s">
        <v>30479</v>
      </c>
      <c r="B7673" t="s">
        <v>30480</v>
      </c>
      <c r="C7673" t="s">
        <v>147</v>
      </c>
      <c r="D7673" t="s">
        <v>30481</v>
      </c>
      <c r="E7673" t="s">
        <v>149</v>
      </c>
      <c r="F7673" t="s">
        <v>7392</v>
      </c>
      <c r="G7673" t="s">
        <v>42</v>
      </c>
      <c r="H7673">
        <v>0</v>
      </c>
      <c r="I7673">
        <v>0</v>
      </c>
      <c r="J7673">
        <v>0</v>
      </c>
      <c r="K7673" t="s">
        <v>30482</v>
      </c>
    </row>
    <row r="7674" spans="1:11" x14ac:dyDescent="0.3">
      <c r="A7674" t="s">
        <v>30483</v>
      </c>
      <c r="B7674" t="s">
        <v>30484</v>
      </c>
      <c r="C7674" t="s">
        <v>147</v>
      </c>
      <c r="D7674" t="s">
        <v>30485</v>
      </c>
      <c r="E7674" t="s">
        <v>149</v>
      </c>
      <c r="F7674" t="s">
        <v>1452</v>
      </c>
      <c r="G7674" t="s">
        <v>42</v>
      </c>
      <c r="H7674">
        <v>0</v>
      </c>
      <c r="I7674">
        <v>0</v>
      </c>
      <c r="J7674">
        <v>0</v>
      </c>
      <c r="K7674" t="s">
        <v>30486</v>
      </c>
    </row>
    <row r="7675" spans="1:11" x14ac:dyDescent="0.3">
      <c r="A7675" t="s">
        <v>30487</v>
      </c>
      <c r="C7675" t="s">
        <v>27</v>
      </c>
      <c r="D7675" t="s">
        <v>30488</v>
      </c>
      <c r="E7675" t="s">
        <v>1867</v>
      </c>
      <c r="F7675" t="s">
        <v>397</v>
      </c>
      <c r="G7675" t="s">
        <v>42</v>
      </c>
      <c r="H7675">
        <v>0</v>
      </c>
      <c r="I7675">
        <v>0</v>
      </c>
      <c r="J7675">
        <v>0</v>
      </c>
      <c r="K7675" t="s">
        <v>30489</v>
      </c>
    </row>
    <row r="7676" spans="1:11" x14ac:dyDescent="0.3">
      <c r="A7676" t="s">
        <v>30490</v>
      </c>
      <c r="C7676" t="s">
        <v>27</v>
      </c>
      <c r="D7676" t="s">
        <v>30491</v>
      </c>
      <c r="E7676" t="s">
        <v>1867</v>
      </c>
      <c r="F7676" t="s">
        <v>1548</v>
      </c>
      <c r="G7676" t="s">
        <v>42</v>
      </c>
      <c r="H7676">
        <v>0</v>
      </c>
      <c r="I7676">
        <v>0</v>
      </c>
      <c r="J7676">
        <v>0</v>
      </c>
      <c r="K7676" t="s">
        <v>30492</v>
      </c>
    </row>
    <row r="7677" spans="1:11" x14ac:dyDescent="0.3">
      <c r="A7677" t="s">
        <v>30493</v>
      </c>
      <c r="B7677" t="s">
        <v>30494</v>
      </c>
      <c r="C7677" t="s">
        <v>13</v>
      </c>
      <c r="D7677" t="s">
        <v>30495</v>
      </c>
      <c r="E7677" t="s">
        <v>23964</v>
      </c>
      <c r="F7677" t="s">
        <v>3854</v>
      </c>
      <c r="G7677" t="s">
        <v>42</v>
      </c>
      <c r="H7677">
        <v>0</v>
      </c>
      <c r="I7677">
        <v>0</v>
      </c>
      <c r="J7677">
        <v>0</v>
      </c>
      <c r="K7677" t="s">
        <v>30496</v>
      </c>
    </row>
    <row r="7678" spans="1:11" x14ac:dyDescent="0.3">
      <c r="A7678" t="s">
        <v>30497</v>
      </c>
      <c r="B7678" t="s">
        <v>30498</v>
      </c>
      <c r="C7678" t="s">
        <v>27</v>
      </c>
      <c r="D7678" t="s">
        <v>30499</v>
      </c>
      <c r="E7678" t="s">
        <v>1867</v>
      </c>
      <c r="F7678" t="s">
        <v>16</v>
      </c>
      <c r="G7678" t="s">
        <v>1766</v>
      </c>
      <c r="H7678">
        <v>0</v>
      </c>
      <c r="I7678">
        <v>0</v>
      </c>
      <c r="J7678">
        <v>0</v>
      </c>
      <c r="K7678" t="s">
        <v>30500</v>
      </c>
    </row>
    <row r="7679" spans="1:11" x14ac:dyDescent="0.3">
      <c r="A7679" t="s">
        <v>30501</v>
      </c>
      <c r="B7679" t="s">
        <v>30502</v>
      </c>
      <c r="C7679" t="s">
        <v>147</v>
      </c>
      <c r="D7679" t="e">
        <f>거멀쇠</f>
        <v>#NAME?</v>
      </c>
      <c r="E7679" t="s">
        <v>4768</v>
      </c>
      <c r="F7679" t="s">
        <v>6061</v>
      </c>
      <c r="G7679" t="s">
        <v>29848</v>
      </c>
      <c r="H7679">
        <v>0</v>
      </c>
      <c r="I7679">
        <v>0</v>
      </c>
      <c r="J7679">
        <v>0</v>
      </c>
      <c r="K7679" t="s">
        <v>30503</v>
      </c>
    </row>
    <row r="7680" spans="1:11" x14ac:dyDescent="0.3">
      <c r="A7680" t="s">
        <v>30504</v>
      </c>
      <c r="B7680" t="s">
        <v>30505</v>
      </c>
      <c r="C7680" t="s">
        <v>27</v>
      </c>
      <c r="D7680" t="s">
        <v>30506</v>
      </c>
      <c r="E7680" t="s">
        <v>1867</v>
      </c>
      <c r="F7680" t="s">
        <v>16</v>
      </c>
      <c r="G7680" t="s">
        <v>30259</v>
      </c>
      <c r="H7680">
        <v>0</v>
      </c>
      <c r="I7680">
        <v>0</v>
      </c>
      <c r="J7680">
        <v>0</v>
      </c>
      <c r="K7680" t="s">
        <v>30507</v>
      </c>
    </row>
    <row r="7681" spans="1:11" x14ac:dyDescent="0.3">
      <c r="A7681" t="s">
        <v>30508</v>
      </c>
      <c r="B7681" t="s">
        <v>30509</v>
      </c>
      <c r="C7681" t="s">
        <v>13</v>
      </c>
      <c r="D7681" t="s">
        <v>30510</v>
      </c>
      <c r="E7681" t="s">
        <v>23964</v>
      </c>
      <c r="F7681" t="s">
        <v>16</v>
      </c>
      <c r="G7681" t="s">
        <v>3039</v>
      </c>
      <c r="H7681">
        <v>0</v>
      </c>
      <c r="I7681">
        <v>0</v>
      </c>
      <c r="J7681">
        <v>0</v>
      </c>
      <c r="K7681" t="s">
        <v>30511</v>
      </c>
    </row>
    <row r="7682" spans="1:11" x14ac:dyDescent="0.3">
      <c r="A7682" t="s">
        <v>30512</v>
      </c>
      <c r="B7682" t="s">
        <v>30513</v>
      </c>
      <c r="C7682" t="s">
        <v>13</v>
      </c>
      <c r="D7682" t="s">
        <v>30514</v>
      </c>
      <c r="E7682" t="s">
        <v>23964</v>
      </c>
      <c r="F7682" t="s">
        <v>16</v>
      </c>
      <c r="G7682" t="s">
        <v>4604</v>
      </c>
      <c r="H7682">
        <v>0</v>
      </c>
      <c r="I7682">
        <v>0</v>
      </c>
      <c r="J7682">
        <v>0</v>
      </c>
      <c r="K7682" t="s">
        <v>30515</v>
      </c>
    </row>
    <row r="7683" spans="1:11" x14ac:dyDescent="0.3">
      <c r="A7683" t="s">
        <v>30516</v>
      </c>
      <c r="B7683" t="s">
        <v>30517</v>
      </c>
      <c r="C7683" t="s">
        <v>13</v>
      </c>
      <c r="D7683" t="s">
        <v>30518</v>
      </c>
      <c r="E7683" t="s">
        <v>23964</v>
      </c>
      <c r="F7683" t="s">
        <v>16</v>
      </c>
      <c r="G7683" t="s">
        <v>3479</v>
      </c>
      <c r="H7683">
        <v>0</v>
      </c>
      <c r="I7683">
        <v>0</v>
      </c>
      <c r="J7683">
        <v>0</v>
      </c>
      <c r="K7683" t="s">
        <v>30519</v>
      </c>
    </row>
    <row r="7684" spans="1:11" x14ac:dyDescent="0.3">
      <c r="A7684" t="s">
        <v>30520</v>
      </c>
      <c r="B7684" t="s">
        <v>30521</v>
      </c>
      <c r="C7684" t="s">
        <v>13</v>
      </c>
      <c r="D7684" t="s">
        <v>30522</v>
      </c>
      <c r="E7684" t="s">
        <v>23964</v>
      </c>
      <c r="F7684" t="s">
        <v>16</v>
      </c>
      <c r="G7684" t="s">
        <v>27243</v>
      </c>
      <c r="H7684">
        <v>0</v>
      </c>
      <c r="I7684">
        <v>0</v>
      </c>
      <c r="J7684">
        <v>0</v>
      </c>
      <c r="K7684" t="s">
        <v>30523</v>
      </c>
    </row>
    <row r="7685" spans="1:11" x14ac:dyDescent="0.3">
      <c r="A7685" t="s">
        <v>30524</v>
      </c>
      <c r="C7685" t="s">
        <v>13</v>
      </c>
      <c r="D7685" t="s">
        <v>30525</v>
      </c>
      <c r="E7685" t="s">
        <v>23964</v>
      </c>
      <c r="F7685" t="s">
        <v>16</v>
      </c>
      <c r="G7685" t="s">
        <v>42</v>
      </c>
      <c r="H7685">
        <v>0</v>
      </c>
      <c r="I7685">
        <v>0</v>
      </c>
      <c r="J7685">
        <v>0</v>
      </c>
      <c r="K7685" t="s">
        <v>30526</v>
      </c>
    </row>
    <row r="7686" spans="1:11" x14ac:dyDescent="0.3">
      <c r="A7686" t="s">
        <v>30527</v>
      </c>
      <c r="B7686" t="s">
        <v>30528</v>
      </c>
      <c r="C7686" t="s">
        <v>147</v>
      </c>
      <c r="D7686" t="s">
        <v>30529</v>
      </c>
      <c r="E7686" t="s">
        <v>149</v>
      </c>
      <c r="F7686" t="s">
        <v>3277</v>
      </c>
      <c r="G7686" t="s">
        <v>42</v>
      </c>
      <c r="H7686">
        <v>0</v>
      </c>
      <c r="I7686">
        <v>0</v>
      </c>
      <c r="J7686">
        <v>0</v>
      </c>
      <c r="K7686" t="s">
        <v>30530</v>
      </c>
    </row>
    <row r="7687" spans="1:11" x14ac:dyDescent="0.3">
      <c r="A7687" t="s">
        <v>30531</v>
      </c>
      <c r="B7687" t="s">
        <v>30532</v>
      </c>
      <c r="C7687" t="s">
        <v>466</v>
      </c>
      <c r="D7687" t="s">
        <v>30533</v>
      </c>
      <c r="E7687" t="s">
        <v>26488</v>
      </c>
      <c r="F7687" t="s">
        <v>16</v>
      </c>
      <c r="G7687" t="s">
        <v>4993</v>
      </c>
      <c r="H7687">
        <v>0</v>
      </c>
      <c r="I7687">
        <v>0</v>
      </c>
      <c r="J7687">
        <v>0</v>
      </c>
      <c r="K7687" t="s">
        <v>30534</v>
      </c>
    </row>
    <row r="7688" spans="1:11" x14ac:dyDescent="0.3">
      <c r="A7688" t="s">
        <v>30535</v>
      </c>
      <c r="B7688" t="s">
        <v>30536</v>
      </c>
      <c r="C7688" t="s">
        <v>147</v>
      </c>
      <c r="D7688" t="s">
        <v>30537</v>
      </c>
      <c r="E7688" t="s">
        <v>4768</v>
      </c>
      <c r="F7688" t="s">
        <v>7794</v>
      </c>
      <c r="G7688" t="s">
        <v>42</v>
      </c>
      <c r="H7688">
        <v>0</v>
      </c>
      <c r="I7688">
        <v>0</v>
      </c>
      <c r="J7688">
        <v>0</v>
      </c>
      <c r="K7688" t="s">
        <v>30538</v>
      </c>
    </row>
    <row r="7689" spans="1:11" x14ac:dyDescent="0.3">
      <c r="A7689" t="s">
        <v>30539</v>
      </c>
      <c r="B7689" t="s">
        <v>30540</v>
      </c>
      <c r="C7689" t="s">
        <v>466</v>
      </c>
      <c r="D7689" t="s">
        <v>30541</v>
      </c>
      <c r="E7689" t="s">
        <v>26488</v>
      </c>
      <c r="F7689" t="s">
        <v>16</v>
      </c>
      <c r="G7689" t="s">
        <v>10527</v>
      </c>
      <c r="H7689">
        <v>0</v>
      </c>
      <c r="I7689">
        <v>0</v>
      </c>
      <c r="J7689">
        <v>0</v>
      </c>
      <c r="K7689" t="s">
        <v>30542</v>
      </c>
    </row>
    <row r="7690" spans="1:11" x14ac:dyDescent="0.3">
      <c r="A7690" t="s">
        <v>30543</v>
      </c>
      <c r="B7690" t="s">
        <v>30544</v>
      </c>
      <c r="C7690" t="s">
        <v>20</v>
      </c>
      <c r="D7690" t="s">
        <v>30545</v>
      </c>
      <c r="E7690" t="s">
        <v>27392</v>
      </c>
      <c r="F7690" t="s">
        <v>845</v>
      </c>
      <c r="G7690" t="s">
        <v>22298</v>
      </c>
      <c r="H7690">
        <v>0</v>
      </c>
      <c r="I7690">
        <v>0</v>
      </c>
      <c r="J7690">
        <v>0</v>
      </c>
      <c r="K7690" t="s">
        <v>30546</v>
      </c>
    </row>
    <row r="7691" spans="1:11" x14ac:dyDescent="0.3">
      <c r="A7691" t="s">
        <v>30547</v>
      </c>
      <c r="B7691" t="s">
        <v>30548</v>
      </c>
      <c r="C7691" t="s">
        <v>20</v>
      </c>
      <c r="D7691" t="s">
        <v>30549</v>
      </c>
      <c r="E7691" t="s">
        <v>27392</v>
      </c>
      <c r="F7691" t="s">
        <v>2313</v>
      </c>
      <c r="G7691" t="s">
        <v>42</v>
      </c>
      <c r="H7691">
        <v>0</v>
      </c>
      <c r="I7691">
        <v>0</v>
      </c>
      <c r="J7691">
        <v>0</v>
      </c>
      <c r="K7691" t="s">
        <v>30550</v>
      </c>
    </row>
    <row r="7692" spans="1:11" x14ac:dyDescent="0.3">
      <c r="A7692" t="s">
        <v>30551</v>
      </c>
      <c r="B7692" t="s">
        <v>8210</v>
      </c>
      <c r="C7692" t="s">
        <v>20</v>
      </c>
      <c r="D7692" t="s">
        <v>30552</v>
      </c>
      <c r="E7692" t="s">
        <v>27392</v>
      </c>
      <c r="F7692" t="s">
        <v>2599</v>
      </c>
      <c r="G7692" t="s">
        <v>42</v>
      </c>
      <c r="H7692">
        <v>0</v>
      </c>
      <c r="I7692">
        <v>0</v>
      </c>
      <c r="J7692">
        <v>0</v>
      </c>
      <c r="K7692" t="s">
        <v>30553</v>
      </c>
    </row>
    <row r="7693" spans="1:11" x14ac:dyDescent="0.3">
      <c r="A7693" t="s">
        <v>30554</v>
      </c>
      <c r="B7693" t="s">
        <v>30555</v>
      </c>
      <c r="C7693" t="s">
        <v>20</v>
      </c>
      <c r="D7693" t="s">
        <v>30556</v>
      </c>
      <c r="E7693" t="s">
        <v>27392</v>
      </c>
      <c r="F7693" t="s">
        <v>16</v>
      </c>
      <c r="G7693" t="s">
        <v>5120</v>
      </c>
      <c r="H7693">
        <v>0</v>
      </c>
      <c r="I7693">
        <v>0</v>
      </c>
      <c r="J7693">
        <v>0</v>
      </c>
      <c r="K7693" t="s">
        <v>30557</v>
      </c>
    </row>
    <row r="7694" spans="1:11" x14ac:dyDescent="0.3">
      <c r="A7694" t="s">
        <v>30558</v>
      </c>
      <c r="B7694" t="s">
        <v>30559</v>
      </c>
      <c r="C7694" t="s">
        <v>20</v>
      </c>
      <c r="D7694" t="s">
        <v>30560</v>
      </c>
      <c r="E7694" t="s">
        <v>27392</v>
      </c>
      <c r="F7694" t="s">
        <v>3196</v>
      </c>
      <c r="G7694" t="s">
        <v>42</v>
      </c>
      <c r="H7694">
        <v>0</v>
      </c>
      <c r="I7694">
        <v>0</v>
      </c>
      <c r="J7694">
        <v>0</v>
      </c>
      <c r="K7694" t="s">
        <v>30561</v>
      </c>
    </row>
    <row r="7695" spans="1:11" x14ac:dyDescent="0.3">
      <c r="A7695" t="s">
        <v>30562</v>
      </c>
      <c r="B7695" t="s">
        <v>30563</v>
      </c>
      <c r="C7695" t="s">
        <v>13</v>
      </c>
      <c r="E7695" t="s">
        <v>23964</v>
      </c>
      <c r="F7695" t="s">
        <v>16</v>
      </c>
      <c r="G7695" t="s">
        <v>26444</v>
      </c>
      <c r="H7695">
        <v>0</v>
      </c>
      <c r="I7695">
        <v>0</v>
      </c>
      <c r="J7695">
        <v>0</v>
      </c>
      <c r="K7695" t="s">
        <v>30564</v>
      </c>
    </row>
    <row r="7696" spans="1:11" x14ac:dyDescent="0.3">
      <c r="A7696" t="s">
        <v>30565</v>
      </c>
      <c r="B7696" t="s">
        <v>30566</v>
      </c>
      <c r="C7696" t="s">
        <v>13</v>
      </c>
      <c r="D7696" t="s">
        <v>30567</v>
      </c>
      <c r="E7696" t="s">
        <v>23964</v>
      </c>
      <c r="F7696" t="s">
        <v>16</v>
      </c>
      <c r="G7696" t="s">
        <v>5815</v>
      </c>
      <c r="H7696">
        <v>0</v>
      </c>
      <c r="I7696">
        <v>0</v>
      </c>
      <c r="J7696">
        <v>0</v>
      </c>
      <c r="K7696" t="s">
        <v>30568</v>
      </c>
    </row>
    <row r="7697" spans="1:11" x14ac:dyDescent="0.3">
      <c r="A7697" t="s">
        <v>30569</v>
      </c>
      <c r="B7697" t="s">
        <v>30570</v>
      </c>
      <c r="C7697" t="s">
        <v>27</v>
      </c>
      <c r="D7697" t="s">
        <v>30571</v>
      </c>
      <c r="E7697" t="s">
        <v>1867</v>
      </c>
      <c r="F7697" t="s">
        <v>2919</v>
      </c>
      <c r="G7697" t="s">
        <v>11104</v>
      </c>
      <c r="H7697">
        <v>0</v>
      </c>
      <c r="I7697">
        <v>0</v>
      </c>
      <c r="J7697">
        <v>0</v>
      </c>
      <c r="K7697" t="s">
        <v>30572</v>
      </c>
    </row>
    <row r="7698" spans="1:11" x14ac:dyDescent="0.3">
      <c r="A7698" t="s">
        <v>30573</v>
      </c>
      <c r="B7698" t="s">
        <v>30574</v>
      </c>
      <c r="C7698" t="s">
        <v>27</v>
      </c>
      <c r="D7698" t="s">
        <v>30575</v>
      </c>
      <c r="E7698" t="s">
        <v>1867</v>
      </c>
      <c r="F7698" t="s">
        <v>1634</v>
      </c>
      <c r="G7698" t="s">
        <v>4960</v>
      </c>
      <c r="H7698">
        <v>0</v>
      </c>
      <c r="I7698">
        <v>0</v>
      </c>
      <c r="J7698">
        <v>0</v>
      </c>
      <c r="K7698" t="s">
        <v>30576</v>
      </c>
    </row>
    <row r="7699" spans="1:11" x14ac:dyDescent="0.3">
      <c r="A7699" t="s">
        <v>30577</v>
      </c>
      <c r="B7699" t="s">
        <v>30578</v>
      </c>
      <c r="C7699" t="s">
        <v>27</v>
      </c>
      <c r="D7699" t="s">
        <v>30579</v>
      </c>
      <c r="E7699" t="s">
        <v>1867</v>
      </c>
      <c r="F7699" t="s">
        <v>2272</v>
      </c>
      <c r="G7699" t="s">
        <v>42</v>
      </c>
      <c r="H7699">
        <v>0</v>
      </c>
      <c r="I7699">
        <v>0</v>
      </c>
      <c r="J7699">
        <v>0</v>
      </c>
      <c r="K7699" t="s">
        <v>30580</v>
      </c>
    </row>
    <row r="7700" spans="1:11" x14ac:dyDescent="0.3">
      <c r="A7700" t="s">
        <v>30581</v>
      </c>
      <c r="B7700" t="s">
        <v>30582</v>
      </c>
      <c r="C7700" t="s">
        <v>558</v>
      </c>
      <c r="D7700" t="s">
        <v>30583</v>
      </c>
      <c r="E7700" t="s">
        <v>19698</v>
      </c>
      <c r="F7700" t="s">
        <v>16</v>
      </c>
      <c r="G7700" t="s">
        <v>1068</v>
      </c>
      <c r="H7700">
        <v>0</v>
      </c>
      <c r="I7700">
        <v>0</v>
      </c>
      <c r="J7700">
        <v>0</v>
      </c>
      <c r="K7700" t="s">
        <v>30584</v>
      </c>
    </row>
    <row r="7701" spans="1:11" x14ac:dyDescent="0.3">
      <c r="A7701" t="s">
        <v>30585</v>
      </c>
      <c r="B7701" t="s">
        <v>30586</v>
      </c>
      <c r="C7701" t="s">
        <v>27</v>
      </c>
      <c r="D7701" t="s">
        <v>30587</v>
      </c>
      <c r="E7701" t="s">
        <v>1867</v>
      </c>
      <c r="F7701" t="s">
        <v>16</v>
      </c>
      <c r="G7701" t="s">
        <v>822</v>
      </c>
      <c r="H7701">
        <v>0</v>
      </c>
      <c r="I7701">
        <v>0</v>
      </c>
      <c r="J7701">
        <v>0</v>
      </c>
      <c r="K7701" t="s">
        <v>30588</v>
      </c>
    </row>
    <row r="7702" spans="1:11" x14ac:dyDescent="0.3">
      <c r="A7702" t="s">
        <v>30589</v>
      </c>
      <c r="B7702" t="s">
        <v>30590</v>
      </c>
      <c r="C7702" t="s">
        <v>27</v>
      </c>
      <c r="D7702" t="s">
        <v>30591</v>
      </c>
      <c r="E7702" t="s">
        <v>1867</v>
      </c>
      <c r="F7702" t="s">
        <v>16</v>
      </c>
      <c r="G7702" t="s">
        <v>822</v>
      </c>
      <c r="H7702">
        <v>0</v>
      </c>
      <c r="I7702">
        <v>0</v>
      </c>
      <c r="J7702">
        <v>0</v>
      </c>
      <c r="K7702" t="s">
        <v>30592</v>
      </c>
    </row>
    <row r="7703" spans="1:11" x14ac:dyDescent="0.3">
      <c r="A7703" t="s">
        <v>30593</v>
      </c>
      <c r="B7703" t="s">
        <v>30594</v>
      </c>
      <c r="C7703" t="s">
        <v>1159</v>
      </c>
      <c r="D7703" t="s">
        <v>30595</v>
      </c>
      <c r="E7703" t="s">
        <v>10552</v>
      </c>
      <c r="F7703" t="s">
        <v>16</v>
      </c>
      <c r="G7703" t="s">
        <v>18558</v>
      </c>
      <c r="H7703">
        <v>0</v>
      </c>
      <c r="I7703">
        <v>0</v>
      </c>
      <c r="J7703">
        <v>0</v>
      </c>
      <c r="K7703" t="s">
        <v>30596</v>
      </c>
    </row>
    <row r="7704" spans="1:11" x14ac:dyDescent="0.3">
      <c r="A7704" t="s">
        <v>30597</v>
      </c>
      <c r="B7704" t="s">
        <v>30598</v>
      </c>
      <c r="C7704" t="s">
        <v>20</v>
      </c>
      <c r="D7704" t="s">
        <v>30599</v>
      </c>
      <c r="E7704" t="s">
        <v>27392</v>
      </c>
      <c r="F7704" t="s">
        <v>3521</v>
      </c>
      <c r="G7704" t="s">
        <v>42</v>
      </c>
      <c r="H7704">
        <v>0</v>
      </c>
      <c r="I7704">
        <v>0</v>
      </c>
      <c r="J7704">
        <v>0</v>
      </c>
      <c r="K7704" t="s">
        <v>30600</v>
      </c>
    </row>
    <row r="7705" spans="1:11" x14ac:dyDescent="0.3">
      <c r="A7705" t="s">
        <v>30601</v>
      </c>
      <c r="B7705" t="s">
        <v>30602</v>
      </c>
      <c r="C7705" t="s">
        <v>27</v>
      </c>
      <c r="D7705" t="s">
        <v>30603</v>
      </c>
      <c r="E7705" t="s">
        <v>1867</v>
      </c>
      <c r="F7705" t="s">
        <v>830</v>
      </c>
      <c r="G7705" t="s">
        <v>42</v>
      </c>
      <c r="H7705">
        <v>0</v>
      </c>
      <c r="I7705">
        <v>0</v>
      </c>
      <c r="J7705">
        <v>0</v>
      </c>
      <c r="K7705" t="s">
        <v>30604</v>
      </c>
    </row>
    <row r="7706" spans="1:11" x14ac:dyDescent="0.3">
      <c r="A7706" t="s">
        <v>30605</v>
      </c>
      <c r="B7706" t="s">
        <v>30606</v>
      </c>
      <c r="C7706" t="s">
        <v>27</v>
      </c>
      <c r="D7706" t="s">
        <v>30607</v>
      </c>
      <c r="E7706" t="s">
        <v>1867</v>
      </c>
      <c r="F7706" t="s">
        <v>1506</v>
      </c>
      <c r="G7706" t="s">
        <v>42</v>
      </c>
      <c r="H7706">
        <v>0</v>
      </c>
      <c r="I7706">
        <v>0</v>
      </c>
      <c r="J7706">
        <v>0</v>
      </c>
      <c r="K7706" t="s">
        <v>30608</v>
      </c>
    </row>
    <row r="7707" spans="1:11" x14ac:dyDescent="0.3">
      <c r="A7707" t="s">
        <v>30609</v>
      </c>
      <c r="C7707" t="s">
        <v>27</v>
      </c>
      <c r="D7707" t="s">
        <v>30610</v>
      </c>
      <c r="E7707" t="s">
        <v>1867</v>
      </c>
      <c r="F7707" t="s">
        <v>1467</v>
      </c>
      <c r="G7707" t="s">
        <v>42</v>
      </c>
      <c r="H7707">
        <v>0</v>
      </c>
      <c r="I7707">
        <v>0</v>
      </c>
      <c r="J7707">
        <v>0</v>
      </c>
      <c r="K7707" t="s">
        <v>30611</v>
      </c>
    </row>
    <row r="7708" spans="1:11" x14ac:dyDescent="0.3">
      <c r="A7708" t="s">
        <v>30612</v>
      </c>
      <c r="B7708" t="s">
        <v>30613</v>
      </c>
      <c r="C7708" t="s">
        <v>27</v>
      </c>
      <c r="D7708" t="s">
        <v>30614</v>
      </c>
      <c r="E7708" t="s">
        <v>1867</v>
      </c>
      <c r="F7708" t="s">
        <v>2437</v>
      </c>
      <c r="G7708" t="s">
        <v>42</v>
      </c>
      <c r="H7708">
        <v>0</v>
      </c>
      <c r="I7708">
        <v>0</v>
      </c>
      <c r="J7708">
        <v>0</v>
      </c>
      <c r="K7708" t="s">
        <v>30615</v>
      </c>
    </row>
    <row r="7709" spans="1:11" x14ac:dyDescent="0.3">
      <c r="A7709" t="s">
        <v>30616</v>
      </c>
      <c r="B7709" t="s">
        <v>30617</v>
      </c>
      <c r="C7709" t="s">
        <v>27</v>
      </c>
      <c r="D7709" t="s">
        <v>30618</v>
      </c>
      <c r="E7709" t="s">
        <v>1867</v>
      </c>
      <c r="F7709" t="s">
        <v>1573</v>
      </c>
      <c r="G7709" t="s">
        <v>42</v>
      </c>
      <c r="H7709">
        <v>0</v>
      </c>
      <c r="I7709">
        <v>0</v>
      </c>
      <c r="J7709">
        <v>0</v>
      </c>
      <c r="K7709" t="s">
        <v>30619</v>
      </c>
    </row>
    <row r="7710" spans="1:11" x14ac:dyDescent="0.3">
      <c r="A7710" t="s">
        <v>30620</v>
      </c>
      <c r="B7710" t="s">
        <v>30621</v>
      </c>
      <c r="C7710" t="s">
        <v>558</v>
      </c>
      <c r="D7710" t="s">
        <v>30622</v>
      </c>
      <c r="E7710" t="s">
        <v>1122</v>
      </c>
      <c r="F7710" t="s">
        <v>7044</v>
      </c>
      <c r="G7710" t="s">
        <v>42</v>
      </c>
      <c r="H7710">
        <v>0</v>
      </c>
      <c r="I7710">
        <v>0</v>
      </c>
      <c r="J7710">
        <v>0</v>
      </c>
      <c r="K7710" t="s">
        <v>30623</v>
      </c>
    </row>
    <row r="7711" spans="1:11" x14ac:dyDescent="0.3">
      <c r="A7711" t="s">
        <v>30624</v>
      </c>
      <c r="B7711" t="s">
        <v>30625</v>
      </c>
      <c r="C7711" t="s">
        <v>27</v>
      </c>
      <c r="D7711" t="s">
        <v>30626</v>
      </c>
      <c r="E7711" t="s">
        <v>1867</v>
      </c>
      <c r="F7711" t="s">
        <v>1564</v>
      </c>
      <c r="G7711" t="s">
        <v>42</v>
      </c>
      <c r="H7711">
        <v>0</v>
      </c>
      <c r="I7711">
        <v>0</v>
      </c>
      <c r="J7711">
        <v>0</v>
      </c>
      <c r="K7711" t="s">
        <v>30627</v>
      </c>
    </row>
    <row r="7712" spans="1:11" x14ac:dyDescent="0.3">
      <c r="A7712" t="s">
        <v>30628</v>
      </c>
      <c r="B7712" t="s">
        <v>30629</v>
      </c>
      <c r="C7712" t="s">
        <v>13</v>
      </c>
      <c r="D7712" t="s">
        <v>30630</v>
      </c>
      <c r="E7712" t="s">
        <v>15</v>
      </c>
      <c r="F7712" t="s">
        <v>4696</v>
      </c>
      <c r="G7712" t="s">
        <v>30631</v>
      </c>
      <c r="H7712">
        <v>0</v>
      </c>
      <c r="I7712">
        <v>0</v>
      </c>
      <c r="J7712">
        <v>0</v>
      </c>
      <c r="K7712" t="s">
        <v>30632</v>
      </c>
    </row>
    <row r="7713" spans="1:11" x14ac:dyDescent="0.3">
      <c r="A7713" t="s">
        <v>30633</v>
      </c>
      <c r="B7713" t="s">
        <v>30634</v>
      </c>
      <c r="C7713" t="s">
        <v>558</v>
      </c>
      <c r="D7713" t="s">
        <v>30635</v>
      </c>
      <c r="E7713" t="s">
        <v>1122</v>
      </c>
      <c r="F7713" t="s">
        <v>16017</v>
      </c>
      <c r="G7713" t="s">
        <v>42</v>
      </c>
      <c r="H7713">
        <v>0</v>
      </c>
      <c r="I7713">
        <v>0</v>
      </c>
      <c r="J7713">
        <v>0</v>
      </c>
      <c r="K7713" t="s">
        <v>30636</v>
      </c>
    </row>
    <row r="7714" spans="1:11" x14ac:dyDescent="0.3">
      <c r="A7714" t="s">
        <v>30637</v>
      </c>
      <c r="B7714" t="s">
        <v>30638</v>
      </c>
      <c r="C7714" t="s">
        <v>27</v>
      </c>
      <c r="D7714" t="s">
        <v>30639</v>
      </c>
      <c r="E7714" t="s">
        <v>1867</v>
      </c>
      <c r="F7714" t="s">
        <v>4643</v>
      </c>
      <c r="G7714" t="s">
        <v>42</v>
      </c>
      <c r="H7714">
        <v>0</v>
      </c>
      <c r="I7714">
        <v>0</v>
      </c>
      <c r="J7714">
        <v>0</v>
      </c>
      <c r="K7714" t="s">
        <v>30640</v>
      </c>
    </row>
    <row r="7715" spans="1:11" x14ac:dyDescent="0.3">
      <c r="A7715" t="s">
        <v>30641</v>
      </c>
      <c r="B7715" t="s">
        <v>30642</v>
      </c>
      <c r="C7715" t="s">
        <v>13</v>
      </c>
      <c r="D7715" t="s">
        <v>30643</v>
      </c>
      <c r="E7715" t="s">
        <v>23964</v>
      </c>
      <c r="F7715" t="s">
        <v>16</v>
      </c>
      <c r="G7715" t="s">
        <v>29173</v>
      </c>
      <c r="H7715">
        <v>0</v>
      </c>
      <c r="I7715">
        <v>0</v>
      </c>
      <c r="J7715">
        <v>0</v>
      </c>
      <c r="K7715" t="s">
        <v>30644</v>
      </c>
    </row>
    <row r="7716" spans="1:11" x14ac:dyDescent="0.3">
      <c r="A7716" t="s">
        <v>30645</v>
      </c>
      <c r="B7716" t="s">
        <v>30646</v>
      </c>
      <c r="C7716" t="s">
        <v>13</v>
      </c>
      <c r="D7716" t="s">
        <v>30647</v>
      </c>
      <c r="E7716" t="s">
        <v>23964</v>
      </c>
      <c r="F7716" t="s">
        <v>16</v>
      </c>
      <c r="G7716" t="s">
        <v>13712</v>
      </c>
      <c r="H7716">
        <v>0</v>
      </c>
      <c r="I7716">
        <v>0</v>
      </c>
      <c r="J7716">
        <v>0</v>
      </c>
      <c r="K7716" t="s">
        <v>30648</v>
      </c>
    </row>
    <row r="7717" spans="1:11" x14ac:dyDescent="0.3">
      <c r="A7717" t="s">
        <v>30649</v>
      </c>
      <c r="B7717" t="s">
        <v>30650</v>
      </c>
      <c r="C7717" t="s">
        <v>13</v>
      </c>
      <c r="D7717" t="s">
        <v>30651</v>
      </c>
      <c r="E7717" t="s">
        <v>23964</v>
      </c>
      <c r="F7717" t="s">
        <v>16</v>
      </c>
      <c r="G7717" t="s">
        <v>12458</v>
      </c>
      <c r="H7717">
        <v>0</v>
      </c>
      <c r="I7717">
        <v>0</v>
      </c>
      <c r="J7717">
        <v>0</v>
      </c>
      <c r="K7717" t="s">
        <v>30652</v>
      </c>
    </row>
    <row r="7718" spans="1:11" x14ac:dyDescent="0.3">
      <c r="A7718" t="s">
        <v>30653</v>
      </c>
      <c r="B7718" t="s">
        <v>30654</v>
      </c>
      <c r="C7718" t="s">
        <v>13</v>
      </c>
      <c r="D7718" t="s">
        <v>30655</v>
      </c>
      <c r="E7718" t="s">
        <v>23964</v>
      </c>
      <c r="F7718" t="s">
        <v>16</v>
      </c>
      <c r="G7718" t="s">
        <v>13770</v>
      </c>
      <c r="H7718">
        <v>0</v>
      </c>
      <c r="I7718">
        <v>0</v>
      </c>
      <c r="J7718">
        <v>0</v>
      </c>
      <c r="K7718" t="s">
        <v>30656</v>
      </c>
    </row>
    <row r="7719" spans="1:11" x14ac:dyDescent="0.3">
      <c r="A7719" t="s">
        <v>30657</v>
      </c>
      <c r="B7719" t="s">
        <v>30658</v>
      </c>
      <c r="C7719" t="s">
        <v>27</v>
      </c>
      <c r="D7719" t="s">
        <v>30659</v>
      </c>
      <c r="E7719" t="s">
        <v>1867</v>
      </c>
      <c r="F7719" t="s">
        <v>379</v>
      </c>
      <c r="G7719" t="s">
        <v>42</v>
      </c>
      <c r="H7719">
        <v>0</v>
      </c>
      <c r="I7719">
        <v>0</v>
      </c>
      <c r="J7719">
        <v>0</v>
      </c>
      <c r="K7719" t="s">
        <v>30660</v>
      </c>
    </row>
    <row r="7720" spans="1:11" x14ac:dyDescent="0.3">
      <c r="A7720" t="s">
        <v>30661</v>
      </c>
      <c r="B7720" t="s">
        <v>30662</v>
      </c>
      <c r="C7720" t="s">
        <v>27</v>
      </c>
      <c r="D7720" t="s">
        <v>30663</v>
      </c>
      <c r="E7720" t="s">
        <v>1867</v>
      </c>
      <c r="F7720" t="s">
        <v>18221</v>
      </c>
      <c r="G7720" t="s">
        <v>42</v>
      </c>
      <c r="H7720">
        <v>0</v>
      </c>
      <c r="I7720">
        <v>0</v>
      </c>
      <c r="J7720">
        <v>0</v>
      </c>
      <c r="K7720" t="s">
        <v>30664</v>
      </c>
    </row>
    <row r="7721" spans="1:11" x14ac:dyDescent="0.3">
      <c r="A7721" t="s">
        <v>30665</v>
      </c>
      <c r="B7721" t="s">
        <v>30666</v>
      </c>
      <c r="C7721" t="s">
        <v>27</v>
      </c>
      <c r="D7721" t="s">
        <v>30667</v>
      </c>
      <c r="E7721" t="s">
        <v>1867</v>
      </c>
      <c r="F7721" t="s">
        <v>30668</v>
      </c>
      <c r="G7721" t="s">
        <v>42</v>
      </c>
      <c r="H7721">
        <v>0</v>
      </c>
      <c r="I7721">
        <v>0</v>
      </c>
      <c r="J7721">
        <v>0</v>
      </c>
      <c r="K7721" t="s">
        <v>30669</v>
      </c>
    </row>
    <row r="7722" spans="1:11" x14ac:dyDescent="0.3">
      <c r="A7722" t="s">
        <v>30670</v>
      </c>
      <c r="B7722" t="s">
        <v>30671</v>
      </c>
      <c r="C7722" t="s">
        <v>27</v>
      </c>
      <c r="D7722" t="s">
        <v>30672</v>
      </c>
      <c r="E7722" t="s">
        <v>1867</v>
      </c>
      <c r="F7722" t="s">
        <v>7493</v>
      </c>
      <c r="G7722" t="s">
        <v>2422</v>
      </c>
      <c r="H7722">
        <v>0</v>
      </c>
      <c r="I7722">
        <v>0</v>
      </c>
      <c r="J7722">
        <v>0</v>
      </c>
      <c r="K7722" t="s">
        <v>30673</v>
      </c>
    </row>
    <row r="7723" spans="1:11" x14ac:dyDescent="0.3">
      <c r="A7723" t="s">
        <v>30674</v>
      </c>
      <c r="B7723" t="s">
        <v>30675</v>
      </c>
      <c r="C7723" t="s">
        <v>20</v>
      </c>
      <c r="D7723" t="s">
        <v>30676</v>
      </c>
      <c r="E7723" t="s">
        <v>22</v>
      </c>
      <c r="F7723" t="s">
        <v>302</v>
      </c>
      <c r="G7723" t="s">
        <v>42</v>
      </c>
      <c r="H7723">
        <v>0</v>
      </c>
      <c r="I7723">
        <v>0</v>
      </c>
      <c r="J7723">
        <v>0</v>
      </c>
      <c r="K7723" t="s">
        <v>30677</v>
      </c>
    </row>
    <row r="7724" spans="1:11" x14ac:dyDescent="0.3">
      <c r="A7724" t="s">
        <v>30678</v>
      </c>
      <c r="B7724" t="s">
        <v>30679</v>
      </c>
      <c r="C7724" t="s">
        <v>27</v>
      </c>
      <c r="D7724" t="s">
        <v>30680</v>
      </c>
      <c r="E7724" t="s">
        <v>1867</v>
      </c>
      <c r="F7724" t="s">
        <v>11994</v>
      </c>
      <c r="G7724" t="s">
        <v>42</v>
      </c>
      <c r="H7724">
        <v>0</v>
      </c>
      <c r="I7724">
        <v>0</v>
      </c>
      <c r="J7724">
        <v>0</v>
      </c>
      <c r="K7724" t="s">
        <v>30681</v>
      </c>
    </row>
    <row r="7725" spans="1:11" x14ac:dyDescent="0.3">
      <c r="A7725" t="s">
        <v>30682</v>
      </c>
      <c r="B7725" t="s">
        <v>30683</v>
      </c>
      <c r="C7725" t="s">
        <v>20</v>
      </c>
      <c r="D7725" t="s">
        <v>30684</v>
      </c>
      <c r="E7725" t="s">
        <v>27392</v>
      </c>
      <c r="F7725" t="s">
        <v>7493</v>
      </c>
      <c r="G7725" t="s">
        <v>2750</v>
      </c>
      <c r="H7725">
        <v>0</v>
      </c>
      <c r="I7725">
        <v>0</v>
      </c>
      <c r="J7725">
        <v>0</v>
      </c>
      <c r="K7725" t="s">
        <v>30685</v>
      </c>
    </row>
    <row r="7726" spans="1:11" x14ac:dyDescent="0.3">
      <c r="A7726" t="s">
        <v>30686</v>
      </c>
      <c r="B7726" t="s">
        <v>30687</v>
      </c>
      <c r="C7726" t="s">
        <v>27</v>
      </c>
      <c r="D7726" t="s">
        <v>30688</v>
      </c>
      <c r="E7726" t="s">
        <v>1867</v>
      </c>
      <c r="F7726" t="s">
        <v>16</v>
      </c>
      <c r="G7726" t="s">
        <v>11985</v>
      </c>
      <c r="H7726">
        <v>0</v>
      </c>
      <c r="I7726">
        <v>0</v>
      </c>
      <c r="J7726">
        <v>0</v>
      </c>
      <c r="K7726" t="s">
        <v>30689</v>
      </c>
    </row>
    <row r="7727" spans="1:11" x14ac:dyDescent="0.3">
      <c r="A7727" t="s">
        <v>30690</v>
      </c>
      <c r="B7727" t="s">
        <v>30691</v>
      </c>
      <c r="C7727" t="s">
        <v>20</v>
      </c>
      <c r="D7727" t="s">
        <v>30692</v>
      </c>
      <c r="E7727" t="s">
        <v>27392</v>
      </c>
      <c r="F7727" t="s">
        <v>3872</v>
      </c>
      <c r="G7727" t="s">
        <v>42</v>
      </c>
      <c r="H7727">
        <v>0</v>
      </c>
      <c r="I7727">
        <v>0</v>
      </c>
      <c r="J7727">
        <v>0</v>
      </c>
      <c r="K7727" t="s">
        <v>30693</v>
      </c>
    </row>
    <row r="7728" spans="1:11" x14ac:dyDescent="0.3">
      <c r="A7728" t="s">
        <v>30694</v>
      </c>
      <c r="B7728" t="s">
        <v>30695</v>
      </c>
      <c r="C7728" t="s">
        <v>558</v>
      </c>
      <c r="D7728" t="s">
        <v>30696</v>
      </c>
      <c r="E7728" t="s">
        <v>630</v>
      </c>
      <c r="F7728" t="s">
        <v>16</v>
      </c>
      <c r="G7728" t="s">
        <v>3356</v>
      </c>
      <c r="H7728">
        <v>0</v>
      </c>
      <c r="I7728">
        <v>0</v>
      </c>
      <c r="J7728">
        <v>0</v>
      </c>
      <c r="K7728" t="s">
        <v>30697</v>
      </c>
    </row>
    <row r="7729" spans="1:11" x14ac:dyDescent="0.3">
      <c r="A7729" t="s">
        <v>30698</v>
      </c>
      <c r="B7729" t="s">
        <v>30699</v>
      </c>
      <c r="C7729" t="s">
        <v>20</v>
      </c>
      <c r="D7729" t="s">
        <v>30700</v>
      </c>
      <c r="E7729" t="s">
        <v>27392</v>
      </c>
      <c r="F7729" t="s">
        <v>1674</v>
      </c>
      <c r="G7729" t="s">
        <v>42</v>
      </c>
      <c r="H7729">
        <v>0</v>
      </c>
      <c r="I7729">
        <v>0</v>
      </c>
      <c r="J7729">
        <v>0</v>
      </c>
      <c r="K7729" t="s">
        <v>30701</v>
      </c>
    </row>
    <row r="7730" spans="1:11" x14ac:dyDescent="0.3">
      <c r="A7730" t="s">
        <v>30702</v>
      </c>
      <c r="B7730" t="s">
        <v>30703</v>
      </c>
      <c r="C7730" t="s">
        <v>20</v>
      </c>
      <c r="D7730" t="s">
        <v>30704</v>
      </c>
      <c r="E7730" t="s">
        <v>27392</v>
      </c>
      <c r="F7730" t="s">
        <v>4643</v>
      </c>
      <c r="G7730" t="s">
        <v>42</v>
      </c>
      <c r="H7730">
        <v>0</v>
      </c>
      <c r="I7730">
        <v>0</v>
      </c>
      <c r="J7730">
        <v>0</v>
      </c>
      <c r="K7730" t="s">
        <v>30705</v>
      </c>
    </row>
    <row r="7731" spans="1:11" x14ac:dyDescent="0.3">
      <c r="A7731" t="s">
        <v>30706</v>
      </c>
      <c r="B7731" t="s">
        <v>30707</v>
      </c>
      <c r="C7731" t="s">
        <v>27</v>
      </c>
      <c r="D7731" t="s">
        <v>30708</v>
      </c>
      <c r="E7731" t="s">
        <v>1867</v>
      </c>
      <c r="F7731" t="s">
        <v>16</v>
      </c>
      <c r="G7731" t="s">
        <v>30709</v>
      </c>
      <c r="H7731">
        <v>0</v>
      </c>
      <c r="I7731">
        <v>0</v>
      </c>
      <c r="J7731">
        <v>0</v>
      </c>
      <c r="K7731" t="s">
        <v>30710</v>
      </c>
    </row>
    <row r="7732" spans="1:11" x14ac:dyDescent="0.3">
      <c r="A7732" t="s">
        <v>30711</v>
      </c>
      <c r="B7732" t="s">
        <v>30712</v>
      </c>
      <c r="C7732" t="s">
        <v>20</v>
      </c>
      <c r="D7732" t="s">
        <v>30713</v>
      </c>
      <c r="E7732" t="s">
        <v>27392</v>
      </c>
      <c r="F7732" t="s">
        <v>10870</v>
      </c>
      <c r="G7732" t="s">
        <v>42</v>
      </c>
      <c r="H7732">
        <v>0</v>
      </c>
      <c r="I7732">
        <v>0</v>
      </c>
      <c r="J7732">
        <v>0</v>
      </c>
      <c r="K7732" t="s">
        <v>30714</v>
      </c>
    </row>
    <row r="7733" spans="1:11" x14ac:dyDescent="0.3">
      <c r="A7733" t="s">
        <v>30715</v>
      </c>
      <c r="B7733" t="s">
        <v>30716</v>
      </c>
      <c r="C7733" t="s">
        <v>558</v>
      </c>
      <c r="D7733" t="s">
        <v>30717</v>
      </c>
      <c r="E7733" t="s">
        <v>981</v>
      </c>
      <c r="F7733" t="s">
        <v>16</v>
      </c>
      <c r="G7733" t="s">
        <v>15799</v>
      </c>
      <c r="H7733">
        <v>0</v>
      </c>
      <c r="I7733">
        <v>0</v>
      </c>
      <c r="J7733">
        <v>0</v>
      </c>
      <c r="K7733" t="s">
        <v>30718</v>
      </c>
    </row>
    <row r="7734" spans="1:11" x14ac:dyDescent="0.3">
      <c r="A7734" t="s">
        <v>30719</v>
      </c>
      <c r="B7734" t="s">
        <v>30720</v>
      </c>
      <c r="C7734" t="s">
        <v>20</v>
      </c>
      <c r="D7734" t="s">
        <v>30721</v>
      </c>
      <c r="E7734" t="s">
        <v>22</v>
      </c>
      <c r="F7734" t="s">
        <v>402</v>
      </c>
      <c r="G7734" t="s">
        <v>42</v>
      </c>
      <c r="H7734">
        <v>0</v>
      </c>
      <c r="I7734">
        <v>0</v>
      </c>
      <c r="J7734">
        <v>0</v>
      </c>
      <c r="K7734" t="s">
        <v>30722</v>
      </c>
    </row>
    <row r="7735" spans="1:11" x14ac:dyDescent="0.3">
      <c r="A7735" t="s">
        <v>30723</v>
      </c>
      <c r="C7735" t="s">
        <v>27</v>
      </c>
      <c r="D7735" t="s">
        <v>30724</v>
      </c>
      <c r="E7735" t="s">
        <v>1867</v>
      </c>
      <c r="F7735" t="s">
        <v>16</v>
      </c>
      <c r="G7735" t="s">
        <v>42</v>
      </c>
      <c r="H7735">
        <v>0</v>
      </c>
      <c r="I7735">
        <v>0</v>
      </c>
      <c r="J7735">
        <v>0</v>
      </c>
      <c r="K7735" t="s">
        <v>30725</v>
      </c>
    </row>
    <row r="7736" spans="1:11" x14ac:dyDescent="0.3">
      <c r="A7736" t="s">
        <v>30726</v>
      </c>
      <c r="C7736" t="s">
        <v>13</v>
      </c>
      <c r="D7736" t="s">
        <v>30727</v>
      </c>
      <c r="E7736" t="s">
        <v>23964</v>
      </c>
      <c r="F7736" t="s">
        <v>16</v>
      </c>
      <c r="G7736" t="s">
        <v>9773</v>
      </c>
      <c r="H7736">
        <v>0</v>
      </c>
      <c r="I7736">
        <v>0</v>
      </c>
      <c r="J7736">
        <v>0</v>
      </c>
      <c r="K7736" t="s">
        <v>30728</v>
      </c>
    </row>
    <row r="7737" spans="1:11" x14ac:dyDescent="0.3">
      <c r="A7737" t="s">
        <v>30729</v>
      </c>
      <c r="B7737" t="s">
        <v>30730</v>
      </c>
      <c r="C7737" t="s">
        <v>466</v>
      </c>
      <c r="D7737" t="s">
        <v>30731</v>
      </c>
      <c r="E7737" t="s">
        <v>26488</v>
      </c>
      <c r="F7737" t="s">
        <v>16</v>
      </c>
      <c r="G7737" t="s">
        <v>3361</v>
      </c>
      <c r="H7737">
        <v>0</v>
      </c>
      <c r="I7737">
        <v>0</v>
      </c>
      <c r="J7737">
        <v>0</v>
      </c>
      <c r="K7737" t="s">
        <v>30732</v>
      </c>
    </row>
    <row r="7738" spans="1:11" x14ac:dyDescent="0.3">
      <c r="A7738" t="s">
        <v>30733</v>
      </c>
      <c r="C7738" t="s">
        <v>558</v>
      </c>
      <c r="D7738" t="s">
        <v>30734</v>
      </c>
      <c r="E7738" t="s">
        <v>28510</v>
      </c>
      <c r="F7738" t="s">
        <v>16</v>
      </c>
      <c r="G7738" t="s">
        <v>1766</v>
      </c>
      <c r="H7738">
        <v>0</v>
      </c>
      <c r="I7738">
        <v>0</v>
      </c>
      <c r="J7738">
        <v>0</v>
      </c>
      <c r="K7738" t="s">
        <v>30735</v>
      </c>
    </row>
    <row r="7739" spans="1:11" x14ac:dyDescent="0.3">
      <c r="A7739" t="s">
        <v>30736</v>
      </c>
      <c r="B7739" t="s">
        <v>30737</v>
      </c>
      <c r="C7739" t="s">
        <v>13</v>
      </c>
      <c r="D7739" t="s">
        <v>30738</v>
      </c>
      <c r="E7739" t="s">
        <v>23964</v>
      </c>
      <c r="F7739" t="s">
        <v>16</v>
      </c>
      <c r="G7739" t="s">
        <v>5387</v>
      </c>
      <c r="H7739">
        <v>0</v>
      </c>
      <c r="I7739">
        <v>0</v>
      </c>
      <c r="J7739">
        <v>0</v>
      </c>
      <c r="K7739" t="s">
        <v>30739</v>
      </c>
    </row>
    <row r="7740" spans="1:11" x14ac:dyDescent="0.3">
      <c r="A7740" t="s">
        <v>30740</v>
      </c>
      <c r="B7740" t="s">
        <v>30741</v>
      </c>
      <c r="C7740" t="s">
        <v>558</v>
      </c>
      <c r="D7740" t="s">
        <v>30742</v>
      </c>
      <c r="E7740" t="s">
        <v>754</v>
      </c>
      <c r="F7740" t="s">
        <v>16</v>
      </c>
      <c r="G7740" t="s">
        <v>2648</v>
      </c>
      <c r="H7740">
        <v>0</v>
      </c>
      <c r="I7740">
        <v>0</v>
      </c>
      <c r="J7740">
        <v>0</v>
      </c>
      <c r="K7740" t="s">
        <v>30743</v>
      </c>
    </row>
    <row r="7741" spans="1:11" x14ac:dyDescent="0.3">
      <c r="A7741" t="s">
        <v>30744</v>
      </c>
      <c r="B7741" t="s">
        <v>30745</v>
      </c>
      <c r="C7741" t="s">
        <v>558</v>
      </c>
      <c r="D7741" t="s">
        <v>30746</v>
      </c>
      <c r="E7741" t="s">
        <v>1462</v>
      </c>
      <c r="F7741" t="s">
        <v>13186</v>
      </c>
      <c r="G7741" t="s">
        <v>42</v>
      </c>
      <c r="H7741">
        <v>0</v>
      </c>
      <c r="I7741">
        <v>0</v>
      </c>
      <c r="J7741">
        <v>0</v>
      </c>
      <c r="K7741" t="s">
        <v>30747</v>
      </c>
    </row>
    <row r="7742" spans="1:11" x14ac:dyDescent="0.3">
      <c r="A7742" t="s">
        <v>30748</v>
      </c>
      <c r="C7742" t="s">
        <v>558</v>
      </c>
      <c r="D7742" t="s">
        <v>30749</v>
      </c>
      <c r="E7742" t="s">
        <v>1122</v>
      </c>
      <c r="F7742" t="s">
        <v>3603</v>
      </c>
      <c r="G7742" t="s">
        <v>42</v>
      </c>
      <c r="H7742">
        <v>0</v>
      </c>
      <c r="I7742">
        <v>0</v>
      </c>
      <c r="J7742">
        <v>0</v>
      </c>
      <c r="K7742" t="s">
        <v>30750</v>
      </c>
    </row>
    <row r="7743" spans="1:11" x14ac:dyDescent="0.3">
      <c r="A7743" t="s">
        <v>30751</v>
      </c>
      <c r="B7743" t="s">
        <v>30752</v>
      </c>
      <c r="C7743" t="s">
        <v>20</v>
      </c>
      <c r="D7743" t="s">
        <v>30753</v>
      </c>
      <c r="E7743" t="s">
        <v>27392</v>
      </c>
      <c r="F7743" t="s">
        <v>5696</v>
      </c>
      <c r="G7743" t="s">
        <v>8577</v>
      </c>
      <c r="H7743">
        <v>0</v>
      </c>
      <c r="I7743">
        <v>0</v>
      </c>
      <c r="J7743">
        <v>0</v>
      </c>
      <c r="K7743" t="s">
        <v>30754</v>
      </c>
    </row>
    <row r="7744" spans="1:11" x14ac:dyDescent="0.3">
      <c r="A7744" t="s">
        <v>30755</v>
      </c>
      <c r="B7744" t="s">
        <v>30756</v>
      </c>
      <c r="C7744" t="s">
        <v>27</v>
      </c>
      <c r="D7744" t="s">
        <v>30757</v>
      </c>
      <c r="E7744" t="s">
        <v>1867</v>
      </c>
      <c r="F7744" t="s">
        <v>17187</v>
      </c>
      <c r="G7744" t="s">
        <v>42</v>
      </c>
      <c r="H7744">
        <v>0</v>
      </c>
      <c r="I7744">
        <v>0</v>
      </c>
      <c r="J7744">
        <v>0</v>
      </c>
      <c r="K7744" t="s">
        <v>30758</v>
      </c>
    </row>
    <row r="7745" spans="1:11" x14ac:dyDescent="0.3">
      <c r="A7745" t="s">
        <v>30759</v>
      </c>
      <c r="B7745" t="s">
        <v>30760</v>
      </c>
      <c r="C7745" t="s">
        <v>20</v>
      </c>
      <c r="D7745" t="s">
        <v>30761</v>
      </c>
      <c r="E7745" t="s">
        <v>27392</v>
      </c>
      <c r="F7745" t="s">
        <v>1662</v>
      </c>
      <c r="G7745" t="s">
        <v>42</v>
      </c>
      <c r="H7745">
        <v>0</v>
      </c>
      <c r="I7745">
        <v>0</v>
      </c>
      <c r="J7745">
        <v>0</v>
      </c>
      <c r="K7745" t="s">
        <v>30762</v>
      </c>
    </row>
    <row r="7746" spans="1:11" x14ac:dyDescent="0.3">
      <c r="A7746" t="s">
        <v>30763</v>
      </c>
      <c r="B7746" t="s">
        <v>30764</v>
      </c>
      <c r="C7746" t="s">
        <v>558</v>
      </c>
      <c r="D7746" t="s">
        <v>30765</v>
      </c>
      <c r="E7746" t="s">
        <v>28510</v>
      </c>
      <c r="F7746" t="s">
        <v>4024</v>
      </c>
      <c r="G7746" t="s">
        <v>42</v>
      </c>
      <c r="H7746">
        <v>0</v>
      </c>
      <c r="I7746">
        <v>0</v>
      </c>
      <c r="J7746">
        <v>0</v>
      </c>
      <c r="K7746" t="s">
        <v>30766</v>
      </c>
    </row>
    <row r="7747" spans="1:11" x14ac:dyDescent="0.3">
      <c r="A7747" t="s">
        <v>30767</v>
      </c>
      <c r="C7747" t="s">
        <v>20</v>
      </c>
      <c r="D7747" t="s">
        <v>30768</v>
      </c>
      <c r="E7747" t="s">
        <v>27392</v>
      </c>
      <c r="F7747" t="s">
        <v>16</v>
      </c>
      <c r="G7747" t="s">
        <v>42</v>
      </c>
      <c r="H7747">
        <v>0</v>
      </c>
      <c r="I7747">
        <v>0</v>
      </c>
      <c r="J7747">
        <v>0</v>
      </c>
      <c r="K7747" t="s">
        <v>30769</v>
      </c>
    </row>
    <row r="7748" spans="1:11" x14ac:dyDescent="0.3">
      <c r="A7748" t="s">
        <v>30770</v>
      </c>
      <c r="C7748" t="s">
        <v>27</v>
      </c>
      <c r="D7748" t="s">
        <v>30771</v>
      </c>
      <c r="E7748" t="s">
        <v>1867</v>
      </c>
      <c r="F7748" t="s">
        <v>2361</v>
      </c>
      <c r="G7748" t="s">
        <v>42</v>
      </c>
      <c r="H7748">
        <v>0</v>
      </c>
      <c r="I7748">
        <v>0</v>
      </c>
      <c r="J7748">
        <v>0</v>
      </c>
      <c r="K7748" t="s">
        <v>30772</v>
      </c>
    </row>
    <row r="7749" spans="1:11" x14ac:dyDescent="0.3">
      <c r="A7749" t="s">
        <v>30773</v>
      </c>
      <c r="C7749" t="s">
        <v>20</v>
      </c>
      <c r="D7749" t="s">
        <v>30774</v>
      </c>
      <c r="E7749" t="s">
        <v>27392</v>
      </c>
      <c r="F7749" t="s">
        <v>2814</v>
      </c>
      <c r="G7749" t="s">
        <v>42</v>
      </c>
      <c r="H7749">
        <v>0</v>
      </c>
      <c r="I7749">
        <v>0</v>
      </c>
      <c r="J7749">
        <v>0</v>
      </c>
      <c r="K7749" t="s">
        <v>30775</v>
      </c>
    </row>
    <row r="7750" spans="1:11" x14ac:dyDescent="0.3">
      <c r="A7750" t="s">
        <v>30776</v>
      </c>
      <c r="B7750" t="s">
        <v>30777</v>
      </c>
      <c r="C7750" t="s">
        <v>558</v>
      </c>
      <c r="D7750" t="s">
        <v>30778</v>
      </c>
      <c r="E7750" t="s">
        <v>754</v>
      </c>
      <c r="F7750" t="s">
        <v>16</v>
      </c>
      <c r="G7750" t="s">
        <v>756</v>
      </c>
      <c r="H7750">
        <v>0</v>
      </c>
      <c r="I7750">
        <v>0</v>
      </c>
      <c r="J7750">
        <v>0</v>
      </c>
      <c r="K7750" t="s">
        <v>30779</v>
      </c>
    </row>
    <row r="7751" spans="1:11" x14ac:dyDescent="0.3">
      <c r="A7751" t="s">
        <v>30780</v>
      </c>
      <c r="B7751" t="s">
        <v>30781</v>
      </c>
      <c r="C7751" t="s">
        <v>558</v>
      </c>
      <c r="D7751" t="s">
        <v>30782</v>
      </c>
      <c r="E7751" t="s">
        <v>28510</v>
      </c>
      <c r="F7751" t="s">
        <v>6825</v>
      </c>
      <c r="G7751" t="s">
        <v>42</v>
      </c>
      <c r="H7751">
        <v>0</v>
      </c>
      <c r="I7751">
        <v>0</v>
      </c>
      <c r="J7751">
        <v>0</v>
      </c>
      <c r="K7751" t="s">
        <v>30783</v>
      </c>
    </row>
    <row r="7752" spans="1:11" x14ac:dyDescent="0.3">
      <c r="A7752" t="s">
        <v>30784</v>
      </c>
      <c r="B7752" t="s">
        <v>30785</v>
      </c>
      <c r="C7752" t="s">
        <v>20</v>
      </c>
      <c r="D7752" t="s">
        <v>30786</v>
      </c>
      <c r="E7752" t="s">
        <v>27392</v>
      </c>
      <c r="F7752" t="s">
        <v>1996</v>
      </c>
      <c r="G7752" t="s">
        <v>42</v>
      </c>
      <c r="H7752">
        <v>0</v>
      </c>
      <c r="I7752">
        <v>0</v>
      </c>
      <c r="J7752">
        <v>0</v>
      </c>
      <c r="K7752" t="s">
        <v>30787</v>
      </c>
    </row>
    <row r="7753" spans="1:11" x14ac:dyDescent="0.3">
      <c r="A7753" t="s">
        <v>30788</v>
      </c>
      <c r="B7753" t="s">
        <v>30789</v>
      </c>
      <c r="C7753" t="s">
        <v>147</v>
      </c>
      <c r="D7753" t="s">
        <v>30790</v>
      </c>
      <c r="E7753" t="s">
        <v>149</v>
      </c>
      <c r="F7753" t="s">
        <v>160</v>
      </c>
      <c r="G7753" t="s">
        <v>22922</v>
      </c>
      <c r="H7753">
        <v>0</v>
      </c>
      <c r="I7753">
        <v>0</v>
      </c>
      <c r="J7753">
        <v>0</v>
      </c>
      <c r="K7753" t="s">
        <v>30791</v>
      </c>
    </row>
    <row r="7754" spans="1:11" x14ac:dyDescent="0.3">
      <c r="A7754" t="s">
        <v>30792</v>
      </c>
      <c r="B7754" t="s">
        <v>30793</v>
      </c>
      <c r="C7754" t="s">
        <v>27</v>
      </c>
      <c r="D7754" t="s">
        <v>30794</v>
      </c>
      <c r="E7754" t="s">
        <v>12540</v>
      </c>
      <c r="F7754" t="s">
        <v>1214</v>
      </c>
      <c r="G7754" t="s">
        <v>42</v>
      </c>
      <c r="H7754">
        <v>0</v>
      </c>
      <c r="I7754">
        <v>0</v>
      </c>
      <c r="J7754">
        <v>0</v>
      </c>
      <c r="K7754" t="s">
        <v>30795</v>
      </c>
    </row>
    <row r="7755" spans="1:11" x14ac:dyDescent="0.3">
      <c r="A7755" t="s">
        <v>30796</v>
      </c>
      <c r="B7755" t="s">
        <v>30797</v>
      </c>
      <c r="C7755" t="s">
        <v>558</v>
      </c>
      <c r="D7755" t="s">
        <v>30798</v>
      </c>
      <c r="E7755" t="s">
        <v>28510</v>
      </c>
      <c r="F7755" t="s">
        <v>1918</v>
      </c>
      <c r="G7755" t="s">
        <v>42</v>
      </c>
      <c r="H7755">
        <v>0</v>
      </c>
      <c r="I7755">
        <v>0</v>
      </c>
      <c r="J7755">
        <v>0</v>
      </c>
      <c r="K7755" t="s">
        <v>30799</v>
      </c>
    </row>
    <row r="7756" spans="1:11" x14ac:dyDescent="0.3">
      <c r="A7756" t="s">
        <v>30800</v>
      </c>
      <c r="B7756" t="s">
        <v>30801</v>
      </c>
      <c r="C7756" t="s">
        <v>27</v>
      </c>
      <c r="D7756" t="s">
        <v>30802</v>
      </c>
      <c r="E7756" t="s">
        <v>12540</v>
      </c>
      <c r="F7756" t="s">
        <v>6405</v>
      </c>
      <c r="G7756" t="s">
        <v>42</v>
      </c>
      <c r="H7756">
        <v>0</v>
      </c>
      <c r="I7756">
        <v>0</v>
      </c>
      <c r="J7756">
        <v>0</v>
      </c>
      <c r="K7756" t="s">
        <v>30803</v>
      </c>
    </row>
    <row r="7757" spans="1:11" x14ac:dyDescent="0.3">
      <c r="A7757" t="s">
        <v>30804</v>
      </c>
      <c r="B7757" t="s">
        <v>30805</v>
      </c>
      <c r="C7757" t="s">
        <v>20</v>
      </c>
      <c r="D7757" t="s">
        <v>30806</v>
      </c>
      <c r="E7757" t="s">
        <v>27392</v>
      </c>
      <c r="F7757" t="s">
        <v>1590</v>
      </c>
      <c r="G7757" t="s">
        <v>42</v>
      </c>
      <c r="H7757">
        <v>0</v>
      </c>
      <c r="I7757">
        <v>0</v>
      </c>
      <c r="J7757">
        <v>0</v>
      </c>
      <c r="K7757" t="s">
        <v>30807</v>
      </c>
    </row>
    <row r="7758" spans="1:11" x14ac:dyDescent="0.3">
      <c r="A7758" t="s">
        <v>30808</v>
      </c>
      <c r="B7758" t="s">
        <v>30809</v>
      </c>
      <c r="C7758" t="s">
        <v>558</v>
      </c>
      <c r="D7758" t="s">
        <v>30810</v>
      </c>
      <c r="E7758" t="s">
        <v>1462</v>
      </c>
      <c r="F7758" t="s">
        <v>4497</v>
      </c>
      <c r="G7758" t="s">
        <v>42</v>
      </c>
      <c r="H7758">
        <v>0</v>
      </c>
      <c r="I7758">
        <v>0</v>
      </c>
      <c r="J7758">
        <v>0</v>
      </c>
      <c r="K7758" t="s">
        <v>30811</v>
      </c>
    </row>
    <row r="7759" spans="1:11" x14ac:dyDescent="0.3">
      <c r="A7759" t="s">
        <v>30812</v>
      </c>
      <c r="B7759" t="s">
        <v>30813</v>
      </c>
      <c r="C7759" t="s">
        <v>20</v>
      </c>
      <c r="D7759" t="s">
        <v>30814</v>
      </c>
      <c r="E7759" t="s">
        <v>27392</v>
      </c>
      <c r="F7759" t="s">
        <v>17901</v>
      </c>
      <c r="G7759" t="s">
        <v>42</v>
      </c>
      <c r="H7759">
        <v>0</v>
      </c>
      <c r="I7759">
        <v>0</v>
      </c>
      <c r="J7759">
        <v>0</v>
      </c>
      <c r="K7759" t="s">
        <v>30815</v>
      </c>
    </row>
    <row r="7760" spans="1:11" x14ac:dyDescent="0.3">
      <c r="A7760" t="s">
        <v>30816</v>
      </c>
      <c r="B7760" t="s">
        <v>30817</v>
      </c>
      <c r="C7760" t="s">
        <v>20</v>
      </c>
      <c r="D7760" t="s">
        <v>30818</v>
      </c>
      <c r="E7760" t="s">
        <v>27392</v>
      </c>
      <c r="F7760" t="s">
        <v>4267</v>
      </c>
      <c r="G7760" t="s">
        <v>42</v>
      </c>
      <c r="H7760">
        <v>0</v>
      </c>
      <c r="I7760">
        <v>0</v>
      </c>
      <c r="J7760">
        <v>0</v>
      </c>
      <c r="K7760" t="s">
        <v>30819</v>
      </c>
    </row>
    <row r="7761" spans="1:11" x14ac:dyDescent="0.3">
      <c r="A7761" t="s">
        <v>30820</v>
      </c>
      <c r="B7761" t="s">
        <v>30821</v>
      </c>
      <c r="C7761" t="s">
        <v>558</v>
      </c>
      <c r="D7761" t="s">
        <v>30822</v>
      </c>
      <c r="E7761" t="s">
        <v>754</v>
      </c>
      <c r="F7761" t="s">
        <v>16</v>
      </c>
      <c r="G7761" t="s">
        <v>16688</v>
      </c>
      <c r="H7761">
        <v>0</v>
      </c>
      <c r="I7761">
        <v>0</v>
      </c>
      <c r="J7761">
        <v>0</v>
      </c>
      <c r="K7761" t="s">
        <v>30823</v>
      </c>
    </row>
    <row r="7762" spans="1:11" x14ac:dyDescent="0.3">
      <c r="A7762" t="s">
        <v>30824</v>
      </c>
      <c r="C7762" t="s">
        <v>27</v>
      </c>
      <c r="D7762" t="s">
        <v>30825</v>
      </c>
      <c r="E7762" t="s">
        <v>12540</v>
      </c>
      <c r="F7762" t="s">
        <v>12347</v>
      </c>
      <c r="G7762" t="s">
        <v>42</v>
      </c>
      <c r="H7762">
        <v>0</v>
      </c>
      <c r="I7762">
        <v>0</v>
      </c>
      <c r="J7762">
        <v>0</v>
      </c>
      <c r="K7762" t="s">
        <v>30826</v>
      </c>
    </row>
    <row r="7763" spans="1:11" x14ac:dyDescent="0.3">
      <c r="A7763" t="s">
        <v>30827</v>
      </c>
      <c r="B7763" t="s">
        <v>30828</v>
      </c>
      <c r="C7763" t="s">
        <v>27</v>
      </c>
      <c r="D7763" t="s">
        <v>30829</v>
      </c>
      <c r="E7763" t="s">
        <v>12540</v>
      </c>
      <c r="F7763" t="s">
        <v>14780</v>
      </c>
      <c r="G7763" t="s">
        <v>42</v>
      </c>
      <c r="H7763">
        <v>0</v>
      </c>
      <c r="I7763">
        <v>0</v>
      </c>
      <c r="J7763">
        <v>0</v>
      </c>
      <c r="K7763" t="s">
        <v>30830</v>
      </c>
    </row>
    <row r="7764" spans="1:11" x14ac:dyDescent="0.3">
      <c r="A7764" t="s">
        <v>30831</v>
      </c>
      <c r="B7764" t="s">
        <v>30832</v>
      </c>
      <c r="C7764" t="s">
        <v>558</v>
      </c>
      <c r="D7764" t="s">
        <v>30833</v>
      </c>
      <c r="E7764" t="s">
        <v>895</v>
      </c>
      <c r="F7764" t="s">
        <v>2454</v>
      </c>
      <c r="G7764" t="s">
        <v>42</v>
      </c>
      <c r="H7764">
        <v>0</v>
      </c>
      <c r="I7764">
        <v>0</v>
      </c>
      <c r="J7764">
        <v>0</v>
      </c>
      <c r="K7764" t="s">
        <v>30834</v>
      </c>
    </row>
    <row r="7765" spans="1:11" x14ac:dyDescent="0.3">
      <c r="A7765" t="s">
        <v>30835</v>
      </c>
      <c r="C7765" t="s">
        <v>20</v>
      </c>
      <c r="D7765" t="s">
        <v>30836</v>
      </c>
      <c r="E7765" t="s">
        <v>12540</v>
      </c>
      <c r="F7765" t="s">
        <v>16</v>
      </c>
      <c r="G7765" t="s">
        <v>42</v>
      </c>
      <c r="H7765">
        <v>0</v>
      </c>
      <c r="I7765">
        <v>0</v>
      </c>
      <c r="J7765">
        <v>0</v>
      </c>
      <c r="K7765" t="s">
        <v>30837</v>
      </c>
    </row>
    <row r="7766" spans="1:11" x14ac:dyDescent="0.3">
      <c r="A7766" t="s">
        <v>30838</v>
      </c>
      <c r="C7766" t="s">
        <v>13</v>
      </c>
      <c r="D7766" t="s">
        <v>30839</v>
      </c>
      <c r="E7766" t="s">
        <v>23964</v>
      </c>
      <c r="F7766" t="s">
        <v>16</v>
      </c>
      <c r="G7766" t="s">
        <v>5893</v>
      </c>
      <c r="H7766">
        <v>0</v>
      </c>
      <c r="I7766">
        <v>0</v>
      </c>
      <c r="J7766">
        <v>0</v>
      </c>
      <c r="K7766" t="s">
        <v>30840</v>
      </c>
    </row>
    <row r="7767" spans="1:11" x14ac:dyDescent="0.3">
      <c r="A7767" t="s">
        <v>30841</v>
      </c>
      <c r="B7767" t="s">
        <v>30842</v>
      </c>
      <c r="C7767" t="s">
        <v>20</v>
      </c>
      <c r="D7767" t="s">
        <v>30843</v>
      </c>
      <c r="E7767" t="s">
        <v>27392</v>
      </c>
      <c r="F7767" t="s">
        <v>1548</v>
      </c>
      <c r="G7767" t="s">
        <v>4933</v>
      </c>
      <c r="H7767">
        <v>0</v>
      </c>
      <c r="I7767">
        <v>0</v>
      </c>
      <c r="J7767">
        <v>0</v>
      </c>
      <c r="K7767" t="s">
        <v>30844</v>
      </c>
    </row>
    <row r="7768" spans="1:11" x14ac:dyDescent="0.3">
      <c r="A7768" t="s">
        <v>30845</v>
      </c>
      <c r="B7768" t="s">
        <v>30846</v>
      </c>
      <c r="C7768" t="s">
        <v>20</v>
      </c>
      <c r="D7768" t="s">
        <v>30847</v>
      </c>
      <c r="E7768" t="s">
        <v>27392</v>
      </c>
      <c r="F7768" t="s">
        <v>16</v>
      </c>
      <c r="G7768" t="s">
        <v>18826</v>
      </c>
      <c r="H7768">
        <v>0</v>
      </c>
      <c r="I7768">
        <v>0</v>
      </c>
      <c r="J7768">
        <v>0</v>
      </c>
      <c r="K7768" t="s">
        <v>30848</v>
      </c>
    </row>
    <row r="7769" spans="1:11" x14ac:dyDescent="0.3">
      <c r="A7769" t="s">
        <v>30849</v>
      </c>
      <c r="B7769" t="s">
        <v>30850</v>
      </c>
      <c r="C7769" t="s">
        <v>13</v>
      </c>
      <c r="D7769" t="s">
        <v>30851</v>
      </c>
      <c r="E7769" t="s">
        <v>23964</v>
      </c>
      <c r="F7769" t="s">
        <v>16</v>
      </c>
      <c r="G7769" t="s">
        <v>5327</v>
      </c>
      <c r="H7769">
        <v>0</v>
      </c>
      <c r="I7769">
        <v>0</v>
      </c>
      <c r="J7769">
        <v>0</v>
      </c>
      <c r="K7769" t="s">
        <v>30852</v>
      </c>
    </row>
    <row r="7770" spans="1:11" x14ac:dyDescent="0.3">
      <c r="A7770" t="s">
        <v>30853</v>
      </c>
      <c r="B7770" t="s">
        <v>30854</v>
      </c>
      <c r="C7770" t="s">
        <v>13</v>
      </c>
      <c r="D7770" t="s">
        <v>30855</v>
      </c>
      <c r="E7770" t="s">
        <v>23964</v>
      </c>
      <c r="F7770" t="s">
        <v>16</v>
      </c>
      <c r="G7770" t="s">
        <v>30856</v>
      </c>
      <c r="H7770">
        <v>0</v>
      </c>
      <c r="I7770">
        <v>0</v>
      </c>
      <c r="J7770">
        <v>0</v>
      </c>
      <c r="K7770" t="s">
        <v>30857</v>
      </c>
    </row>
    <row r="7771" spans="1:11" x14ac:dyDescent="0.3">
      <c r="A7771" t="s">
        <v>30858</v>
      </c>
      <c r="B7771" t="s">
        <v>30859</v>
      </c>
      <c r="C7771" t="s">
        <v>13</v>
      </c>
      <c r="D7771" t="s">
        <v>30860</v>
      </c>
      <c r="E7771" t="s">
        <v>754</v>
      </c>
      <c r="F7771" t="s">
        <v>16</v>
      </c>
      <c r="G7771" t="s">
        <v>9108</v>
      </c>
      <c r="H7771">
        <v>0</v>
      </c>
      <c r="I7771">
        <v>0</v>
      </c>
      <c r="J7771">
        <v>0</v>
      </c>
      <c r="K7771" t="s">
        <v>30861</v>
      </c>
    </row>
    <row r="7772" spans="1:11" x14ac:dyDescent="0.3">
      <c r="A7772" t="s">
        <v>30862</v>
      </c>
      <c r="B7772" t="s">
        <v>30863</v>
      </c>
      <c r="C7772" t="s">
        <v>20</v>
      </c>
      <c r="D7772" t="s">
        <v>30864</v>
      </c>
      <c r="E7772" t="s">
        <v>27392</v>
      </c>
      <c r="F7772" t="s">
        <v>1564</v>
      </c>
      <c r="G7772" t="s">
        <v>42</v>
      </c>
      <c r="H7772">
        <v>0</v>
      </c>
      <c r="I7772">
        <v>0</v>
      </c>
      <c r="J7772">
        <v>0</v>
      </c>
      <c r="K7772" t="s">
        <v>30865</v>
      </c>
    </row>
    <row r="7773" spans="1:11" x14ac:dyDescent="0.3">
      <c r="A7773" t="s">
        <v>30866</v>
      </c>
      <c r="B7773" t="s">
        <v>30867</v>
      </c>
      <c r="C7773" t="s">
        <v>20</v>
      </c>
      <c r="D7773" t="s">
        <v>30868</v>
      </c>
      <c r="E7773" t="s">
        <v>27392</v>
      </c>
      <c r="F7773" t="s">
        <v>7594</v>
      </c>
      <c r="G7773" t="s">
        <v>42</v>
      </c>
      <c r="H7773">
        <v>0</v>
      </c>
      <c r="I7773">
        <v>0</v>
      </c>
      <c r="J7773">
        <v>0</v>
      </c>
      <c r="K7773" t="s">
        <v>30869</v>
      </c>
    </row>
    <row r="7774" spans="1:11" x14ac:dyDescent="0.3">
      <c r="A7774" t="s">
        <v>30870</v>
      </c>
      <c r="B7774" t="s">
        <v>30871</v>
      </c>
      <c r="C7774" t="s">
        <v>27</v>
      </c>
      <c r="D7774" t="s">
        <v>30872</v>
      </c>
      <c r="E7774" t="s">
        <v>12540</v>
      </c>
      <c r="F7774" t="s">
        <v>11904</v>
      </c>
      <c r="G7774" t="s">
        <v>42</v>
      </c>
      <c r="H7774">
        <v>0</v>
      </c>
      <c r="I7774">
        <v>0</v>
      </c>
      <c r="J7774">
        <v>0</v>
      </c>
      <c r="K7774" t="s">
        <v>30873</v>
      </c>
    </row>
    <row r="7775" spans="1:11" x14ac:dyDescent="0.3">
      <c r="A7775" t="s">
        <v>30874</v>
      </c>
      <c r="B7775" t="s">
        <v>30875</v>
      </c>
      <c r="C7775" t="s">
        <v>13</v>
      </c>
      <c r="D7775" t="s">
        <v>30876</v>
      </c>
      <c r="E7775" t="s">
        <v>23964</v>
      </c>
      <c r="F7775" t="s">
        <v>16</v>
      </c>
      <c r="G7775" t="s">
        <v>15799</v>
      </c>
      <c r="H7775">
        <v>0</v>
      </c>
      <c r="I7775">
        <v>0</v>
      </c>
      <c r="J7775">
        <v>0</v>
      </c>
      <c r="K7775" t="s">
        <v>30877</v>
      </c>
    </row>
    <row r="7776" spans="1:11" x14ac:dyDescent="0.3">
      <c r="A7776" t="s">
        <v>30878</v>
      </c>
      <c r="B7776" t="s">
        <v>30879</v>
      </c>
      <c r="C7776" t="s">
        <v>13</v>
      </c>
      <c r="D7776" t="s">
        <v>30880</v>
      </c>
      <c r="E7776" t="s">
        <v>23964</v>
      </c>
      <c r="F7776" t="s">
        <v>16</v>
      </c>
      <c r="G7776" t="s">
        <v>777</v>
      </c>
      <c r="H7776">
        <v>0</v>
      </c>
      <c r="I7776">
        <v>0</v>
      </c>
      <c r="J7776">
        <v>0</v>
      </c>
      <c r="K7776" t="s">
        <v>30881</v>
      </c>
    </row>
    <row r="7777" spans="1:11" x14ac:dyDescent="0.3">
      <c r="A7777" t="s">
        <v>30882</v>
      </c>
      <c r="B7777" t="s">
        <v>30883</v>
      </c>
      <c r="C7777" t="s">
        <v>13</v>
      </c>
      <c r="D7777" t="s">
        <v>30884</v>
      </c>
      <c r="E7777" t="s">
        <v>23964</v>
      </c>
      <c r="F7777" t="s">
        <v>16</v>
      </c>
      <c r="G7777" t="s">
        <v>4900</v>
      </c>
      <c r="H7777">
        <v>0</v>
      </c>
      <c r="I7777">
        <v>0</v>
      </c>
      <c r="J7777">
        <v>0</v>
      </c>
      <c r="K7777" t="s">
        <v>30885</v>
      </c>
    </row>
    <row r="7778" spans="1:11" x14ac:dyDescent="0.3">
      <c r="A7778" t="s">
        <v>30886</v>
      </c>
      <c r="B7778" t="s">
        <v>30887</v>
      </c>
      <c r="C7778" t="s">
        <v>13</v>
      </c>
      <c r="D7778" t="s">
        <v>30888</v>
      </c>
      <c r="E7778" t="s">
        <v>23964</v>
      </c>
      <c r="F7778" t="s">
        <v>16</v>
      </c>
      <c r="G7778" t="s">
        <v>1439</v>
      </c>
      <c r="H7778">
        <v>0</v>
      </c>
      <c r="I7778">
        <v>0</v>
      </c>
      <c r="J7778">
        <v>0</v>
      </c>
      <c r="K7778" t="s">
        <v>30889</v>
      </c>
    </row>
    <row r="7779" spans="1:11" x14ac:dyDescent="0.3">
      <c r="A7779" t="s">
        <v>30890</v>
      </c>
      <c r="B7779" t="s">
        <v>30891</v>
      </c>
      <c r="C7779" t="s">
        <v>466</v>
      </c>
      <c r="D7779" t="s">
        <v>30892</v>
      </c>
      <c r="E7779" t="s">
        <v>26488</v>
      </c>
      <c r="F7779" t="s">
        <v>16</v>
      </c>
      <c r="G7779" t="s">
        <v>3694</v>
      </c>
      <c r="H7779">
        <v>0</v>
      </c>
      <c r="I7779">
        <v>0</v>
      </c>
      <c r="J7779">
        <v>0</v>
      </c>
      <c r="K7779" t="s">
        <v>30893</v>
      </c>
    </row>
    <row r="7780" spans="1:11" x14ac:dyDescent="0.3">
      <c r="A7780" t="s">
        <v>30894</v>
      </c>
      <c r="B7780" t="s">
        <v>30895</v>
      </c>
      <c r="C7780" t="s">
        <v>27</v>
      </c>
      <c r="D7780" t="s">
        <v>30896</v>
      </c>
      <c r="E7780" t="s">
        <v>12540</v>
      </c>
      <c r="F7780" t="s">
        <v>10814</v>
      </c>
      <c r="G7780" t="s">
        <v>42</v>
      </c>
      <c r="H7780">
        <v>0</v>
      </c>
      <c r="I7780">
        <v>0</v>
      </c>
      <c r="J7780">
        <v>0</v>
      </c>
      <c r="K7780" t="s">
        <v>30897</v>
      </c>
    </row>
    <row r="7781" spans="1:11" x14ac:dyDescent="0.3">
      <c r="A7781" t="s">
        <v>30898</v>
      </c>
      <c r="B7781" t="s">
        <v>30899</v>
      </c>
      <c r="C7781" t="s">
        <v>20</v>
      </c>
      <c r="D7781" t="s">
        <v>30900</v>
      </c>
      <c r="E7781" t="s">
        <v>22</v>
      </c>
      <c r="F7781" t="s">
        <v>7012</v>
      </c>
      <c r="G7781" t="s">
        <v>42</v>
      </c>
      <c r="H7781">
        <v>0</v>
      </c>
      <c r="I7781">
        <v>0</v>
      </c>
      <c r="J7781">
        <v>0</v>
      </c>
      <c r="K7781" t="s">
        <v>30901</v>
      </c>
    </row>
    <row r="7782" spans="1:11" x14ac:dyDescent="0.3">
      <c r="A7782" t="s">
        <v>30902</v>
      </c>
      <c r="B7782" t="s">
        <v>30903</v>
      </c>
      <c r="C7782" t="s">
        <v>20</v>
      </c>
      <c r="D7782" t="s">
        <v>30904</v>
      </c>
      <c r="E7782" t="s">
        <v>27392</v>
      </c>
      <c r="F7782" t="s">
        <v>27628</v>
      </c>
      <c r="G7782" t="s">
        <v>42</v>
      </c>
      <c r="H7782">
        <v>0</v>
      </c>
      <c r="I7782">
        <v>0</v>
      </c>
      <c r="J7782">
        <v>0</v>
      </c>
      <c r="K7782" t="s">
        <v>30905</v>
      </c>
    </row>
    <row r="7783" spans="1:11" x14ac:dyDescent="0.3">
      <c r="A7783" t="s">
        <v>30906</v>
      </c>
      <c r="B7783" t="s">
        <v>30907</v>
      </c>
      <c r="C7783" t="s">
        <v>20</v>
      </c>
      <c r="D7783" t="s">
        <v>30908</v>
      </c>
      <c r="E7783" t="s">
        <v>27392</v>
      </c>
      <c r="F7783" t="s">
        <v>1237</v>
      </c>
      <c r="G7783" t="s">
        <v>42</v>
      </c>
      <c r="H7783">
        <v>0</v>
      </c>
      <c r="I7783">
        <v>0</v>
      </c>
      <c r="J7783">
        <v>0</v>
      </c>
      <c r="K7783" t="s">
        <v>30909</v>
      </c>
    </row>
    <row r="7784" spans="1:11" x14ac:dyDescent="0.3">
      <c r="A7784" t="s">
        <v>30910</v>
      </c>
      <c r="B7784" t="s">
        <v>30911</v>
      </c>
      <c r="C7784" t="s">
        <v>20</v>
      </c>
      <c r="D7784" t="s">
        <v>30912</v>
      </c>
      <c r="E7784" t="s">
        <v>27392</v>
      </c>
      <c r="F7784" t="s">
        <v>10939</v>
      </c>
      <c r="G7784" t="s">
        <v>42</v>
      </c>
      <c r="H7784">
        <v>0</v>
      </c>
      <c r="I7784">
        <v>0</v>
      </c>
      <c r="J7784">
        <v>0</v>
      </c>
      <c r="K7784" t="s">
        <v>30913</v>
      </c>
    </row>
    <row r="7785" spans="1:11" x14ac:dyDescent="0.3">
      <c r="A7785" t="s">
        <v>30914</v>
      </c>
      <c r="B7785" t="s">
        <v>30915</v>
      </c>
      <c r="C7785" t="s">
        <v>20</v>
      </c>
      <c r="D7785" t="s">
        <v>30916</v>
      </c>
      <c r="E7785" t="s">
        <v>27392</v>
      </c>
      <c r="F7785" t="s">
        <v>2595</v>
      </c>
      <c r="G7785" t="s">
        <v>42</v>
      </c>
      <c r="H7785">
        <v>0</v>
      </c>
      <c r="I7785">
        <v>0</v>
      </c>
      <c r="J7785">
        <v>0</v>
      </c>
      <c r="K7785" t="s">
        <v>30917</v>
      </c>
    </row>
    <row r="7786" spans="1:11" x14ac:dyDescent="0.3">
      <c r="A7786" t="s">
        <v>30918</v>
      </c>
      <c r="C7786" t="s">
        <v>20</v>
      </c>
      <c r="D7786" t="s">
        <v>30919</v>
      </c>
      <c r="E7786" t="s">
        <v>22</v>
      </c>
      <c r="F7786" t="s">
        <v>16</v>
      </c>
      <c r="G7786" t="s">
        <v>8776</v>
      </c>
      <c r="H7786">
        <v>0</v>
      </c>
      <c r="I7786">
        <v>0</v>
      </c>
      <c r="J7786">
        <v>0</v>
      </c>
      <c r="K7786" t="s">
        <v>30920</v>
      </c>
    </row>
    <row r="7787" spans="1:11" x14ac:dyDescent="0.3">
      <c r="A7787" t="s">
        <v>30921</v>
      </c>
      <c r="B7787" t="s">
        <v>30922</v>
      </c>
      <c r="C7787" t="s">
        <v>558</v>
      </c>
      <c r="D7787" t="s">
        <v>30923</v>
      </c>
      <c r="E7787" t="s">
        <v>19698</v>
      </c>
      <c r="F7787" t="s">
        <v>16</v>
      </c>
      <c r="G7787" t="s">
        <v>364</v>
      </c>
      <c r="H7787">
        <v>0</v>
      </c>
      <c r="I7787">
        <v>0</v>
      </c>
      <c r="J7787">
        <v>0</v>
      </c>
      <c r="K7787" t="s">
        <v>30924</v>
      </c>
    </row>
    <row r="7788" spans="1:11" x14ac:dyDescent="0.3">
      <c r="A7788" t="s">
        <v>30925</v>
      </c>
      <c r="B7788" t="s">
        <v>30926</v>
      </c>
      <c r="C7788" t="s">
        <v>558</v>
      </c>
      <c r="D7788" t="s">
        <v>30927</v>
      </c>
      <c r="E7788" t="s">
        <v>1462</v>
      </c>
      <c r="F7788" t="s">
        <v>14591</v>
      </c>
      <c r="G7788" t="s">
        <v>42</v>
      </c>
      <c r="H7788">
        <v>0</v>
      </c>
      <c r="I7788">
        <v>0</v>
      </c>
      <c r="J7788">
        <v>0</v>
      </c>
      <c r="K7788" t="s">
        <v>30928</v>
      </c>
    </row>
    <row r="7789" spans="1:11" x14ac:dyDescent="0.3">
      <c r="A7789" t="s">
        <v>30929</v>
      </c>
      <c r="B7789" t="s">
        <v>30930</v>
      </c>
      <c r="C7789" t="s">
        <v>27</v>
      </c>
      <c r="D7789" t="s">
        <v>30931</v>
      </c>
      <c r="E7789" t="s">
        <v>12540</v>
      </c>
      <c r="F7789" t="s">
        <v>16</v>
      </c>
      <c r="G7789" t="s">
        <v>2046</v>
      </c>
      <c r="H7789">
        <v>0</v>
      </c>
      <c r="I7789">
        <v>0</v>
      </c>
      <c r="J7789">
        <v>0</v>
      </c>
      <c r="K7789" t="s">
        <v>30932</v>
      </c>
    </row>
    <row r="7790" spans="1:11" x14ac:dyDescent="0.3">
      <c r="A7790" t="s">
        <v>30933</v>
      </c>
      <c r="B7790" t="s">
        <v>30934</v>
      </c>
      <c r="C7790" t="s">
        <v>20</v>
      </c>
      <c r="D7790" t="s">
        <v>30935</v>
      </c>
      <c r="E7790" t="s">
        <v>27392</v>
      </c>
      <c r="F7790" t="s">
        <v>3560</v>
      </c>
      <c r="G7790" t="s">
        <v>42</v>
      </c>
      <c r="H7790">
        <v>0</v>
      </c>
      <c r="I7790">
        <v>0</v>
      </c>
      <c r="J7790">
        <v>0</v>
      </c>
      <c r="K7790" t="s">
        <v>30936</v>
      </c>
    </row>
    <row r="7791" spans="1:11" x14ac:dyDescent="0.3">
      <c r="A7791" t="s">
        <v>30937</v>
      </c>
      <c r="B7791" t="s">
        <v>30938</v>
      </c>
      <c r="C7791" t="s">
        <v>558</v>
      </c>
      <c r="D7791" t="s">
        <v>30939</v>
      </c>
      <c r="E7791" t="s">
        <v>1462</v>
      </c>
      <c r="F7791" t="s">
        <v>1674</v>
      </c>
      <c r="G7791" t="s">
        <v>42</v>
      </c>
      <c r="H7791">
        <v>0</v>
      </c>
      <c r="I7791">
        <v>0</v>
      </c>
      <c r="J7791">
        <v>0</v>
      </c>
      <c r="K7791" t="s">
        <v>30940</v>
      </c>
    </row>
    <row r="7792" spans="1:11" x14ac:dyDescent="0.3">
      <c r="A7792" t="s">
        <v>30941</v>
      </c>
      <c r="B7792" t="s">
        <v>30942</v>
      </c>
      <c r="C7792" t="s">
        <v>558</v>
      </c>
      <c r="D7792" t="s">
        <v>30943</v>
      </c>
      <c r="E7792" t="s">
        <v>28510</v>
      </c>
      <c r="F7792" t="s">
        <v>4174</v>
      </c>
      <c r="G7792" t="s">
        <v>42</v>
      </c>
      <c r="H7792">
        <v>0</v>
      </c>
      <c r="I7792">
        <v>0</v>
      </c>
      <c r="J7792">
        <v>0</v>
      </c>
      <c r="K7792" t="s">
        <v>30944</v>
      </c>
    </row>
    <row r="7793" spans="1:11" x14ac:dyDescent="0.3">
      <c r="A7793" t="s">
        <v>30945</v>
      </c>
      <c r="B7793" t="s">
        <v>30946</v>
      </c>
      <c r="C7793" t="s">
        <v>20</v>
      </c>
      <c r="D7793" t="s">
        <v>30947</v>
      </c>
      <c r="E7793" t="s">
        <v>27392</v>
      </c>
      <c r="F7793" t="s">
        <v>6405</v>
      </c>
      <c r="G7793" t="s">
        <v>42</v>
      </c>
      <c r="H7793">
        <v>0</v>
      </c>
      <c r="I7793">
        <v>0</v>
      </c>
      <c r="J7793">
        <v>0</v>
      </c>
      <c r="K7793" t="s">
        <v>30948</v>
      </c>
    </row>
    <row r="7794" spans="1:11" x14ac:dyDescent="0.3">
      <c r="A7794" t="s">
        <v>30949</v>
      </c>
      <c r="B7794" t="s">
        <v>30950</v>
      </c>
      <c r="C7794" t="s">
        <v>20</v>
      </c>
      <c r="D7794" t="s">
        <v>30951</v>
      </c>
      <c r="E7794" t="s">
        <v>27392</v>
      </c>
      <c r="F7794" t="s">
        <v>1536</v>
      </c>
      <c r="G7794" t="s">
        <v>42</v>
      </c>
      <c r="H7794">
        <v>0</v>
      </c>
      <c r="I7794">
        <v>0</v>
      </c>
      <c r="J7794">
        <v>0</v>
      </c>
      <c r="K7794" t="s">
        <v>30952</v>
      </c>
    </row>
    <row r="7795" spans="1:11" x14ac:dyDescent="0.3">
      <c r="A7795" t="s">
        <v>30953</v>
      </c>
      <c r="B7795" t="s">
        <v>30954</v>
      </c>
      <c r="C7795" t="s">
        <v>558</v>
      </c>
      <c r="D7795" t="s">
        <v>30955</v>
      </c>
      <c r="E7795" t="s">
        <v>19698</v>
      </c>
      <c r="F7795" t="s">
        <v>41</v>
      </c>
      <c r="G7795" t="s">
        <v>42</v>
      </c>
      <c r="H7795">
        <v>0</v>
      </c>
      <c r="I7795">
        <v>0</v>
      </c>
      <c r="J7795">
        <v>0</v>
      </c>
      <c r="K7795" t="s">
        <v>30956</v>
      </c>
    </row>
    <row r="7796" spans="1:11" x14ac:dyDescent="0.3">
      <c r="A7796" t="s">
        <v>30957</v>
      </c>
      <c r="C7796" t="s">
        <v>13</v>
      </c>
      <c r="D7796" t="s">
        <v>30958</v>
      </c>
      <c r="E7796" t="s">
        <v>23964</v>
      </c>
      <c r="F7796" t="s">
        <v>16</v>
      </c>
      <c r="G7796" t="s">
        <v>42</v>
      </c>
      <c r="H7796">
        <v>0</v>
      </c>
      <c r="I7796">
        <v>0</v>
      </c>
      <c r="J7796">
        <v>0</v>
      </c>
      <c r="K7796" t="s">
        <v>30959</v>
      </c>
    </row>
    <row r="7797" spans="1:11" x14ac:dyDescent="0.3">
      <c r="A7797" t="s">
        <v>30960</v>
      </c>
      <c r="B7797" t="s">
        <v>30961</v>
      </c>
      <c r="C7797" t="s">
        <v>20</v>
      </c>
      <c r="D7797" t="s">
        <v>30962</v>
      </c>
      <c r="E7797" t="s">
        <v>22</v>
      </c>
      <c r="F7797" t="s">
        <v>2919</v>
      </c>
      <c r="G7797" t="s">
        <v>42</v>
      </c>
      <c r="H7797">
        <v>0</v>
      </c>
      <c r="I7797">
        <v>0</v>
      </c>
      <c r="J7797">
        <v>0</v>
      </c>
      <c r="K7797" t="s">
        <v>30963</v>
      </c>
    </row>
    <row r="7798" spans="1:11" x14ac:dyDescent="0.3">
      <c r="A7798" t="s">
        <v>30964</v>
      </c>
      <c r="B7798" t="s">
        <v>30965</v>
      </c>
      <c r="C7798" t="s">
        <v>558</v>
      </c>
      <c r="D7798" t="s">
        <v>30966</v>
      </c>
      <c r="E7798" t="s">
        <v>28510</v>
      </c>
      <c r="F7798" t="s">
        <v>16</v>
      </c>
      <c r="G7798" t="s">
        <v>20664</v>
      </c>
      <c r="H7798">
        <v>0</v>
      </c>
      <c r="I7798">
        <v>0</v>
      </c>
      <c r="J7798">
        <v>0</v>
      </c>
      <c r="K7798" t="s">
        <v>30967</v>
      </c>
    </row>
    <row r="7799" spans="1:11" x14ac:dyDescent="0.3">
      <c r="A7799" t="s">
        <v>30968</v>
      </c>
      <c r="B7799" t="s">
        <v>30969</v>
      </c>
      <c r="C7799" t="s">
        <v>558</v>
      </c>
      <c r="D7799" t="s">
        <v>30970</v>
      </c>
      <c r="E7799" t="s">
        <v>1122</v>
      </c>
      <c r="F7799" t="s">
        <v>191</v>
      </c>
      <c r="G7799" t="s">
        <v>5327</v>
      </c>
      <c r="H7799">
        <v>0</v>
      </c>
      <c r="I7799">
        <v>0</v>
      </c>
      <c r="J7799">
        <v>0</v>
      </c>
      <c r="K7799" t="s">
        <v>30971</v>
      </c>
    </row>
    <row r="7800" spans="1:11" x14ac:dyDescent="0.3">
      <c r="A7800" t="s">
        <v>30972</v>
      </c>
      <c r="B7800" t="s">
        <v>30973</v>
      </c>
      <c r="C7800" t="s">
        <v>20</v>
      </c>
      <c r="D7800" t="s">
        <v>30974</v>
      </c>
      <c r="E7800" t="s">
        <v>27392</v>
      </c>
      <c r="F7800" t="s">
        <v>160</v>
      </c>
      <c r="G7800" t="s">
        <v>4960</v>
      </c>
      <c r="H7800">
        <v>0</v>
      </c>
      <c r="I7800">
        <v>0</v>
      </c>
      <c r="J7800">
        <v>0</v>
      </c>
      <c r="K7800" t="s">
        <v>30975</v>
      </c>
    </row>
    <row r="7801" spans="1:11" x14ac:dyDescent="0.3">
      <c r="A7801" t="s">
        <v>30976</v>
      </c>
      <c r="C7801" t="s">
        <v>27</v>
      </c>
      <c r="D7801" t="e">
        <f>블레이드.</f>
        <v>#NAME?</v>
      </c>
      <c r="E7801" t="s">
        <v>12540</v>
      </c>
      <c r="F7801" t="s">
        <v>3257</v>
      </c>
      <c r="G7801" t="s">
        <v>42</v>
      </c>
      <c r="H7801">
        <v>0</v>
      </c>
      <c r="I7801">
        <v>0</v>
      </c>
      <c r="J7801">
        <v>0</v>
      </c>
      <c r="K7801" t="s">
        <v>30977</v>
      </c>
    </row>
    <row r="7802" spans="1:11" x14ac:dyDescent="0.3">
      <c r="A7802" t="s">
        <v>30978</v>
      </c>
      <c r="B7802" t="s">
        <v>30979</v>
      </c>
      <c r="C7802" t="s">
        <v>558</v>
      </c>
      <c r="D7802" t="s">
        <v>30980</v>
      </c>
      <c r="E7802" t="s">
        <v>1462</v>
      </c>
      <c r="F7802" t="s">
        <v>16</v>
      </c>
      <c r="G7802" t="s">
        <v>30981</v>
      </c>
      <c r="H7802">
        <v>0</v>
      </c>
      <c r="I7802">
        <v>0</v>
      </c>
      <c r="J7802">
        <v>0</v>
      </c>
      <c r="K7802" t="s">
        <v>30982</v>
      </c>
    </row>
    <row r="7803" spans="1:11" x14ac:dyDescent="0.3">
      <c r="A7803" t="s">
        <v>30983</v>
      </c>
      <c r="B7803" t="s">
        <v>30984</v>
      </c>
      <c r="C7803" t="s">
        <v>20</v>
      </c>
      <c r="D7803" t="s">
        <v>30985</v>
      </c>
      <c r="E7803" t="s">
        <v>27392</v>
      </c>
      <c r="F7803" t="s">
        <v>16</v>
      </c>
      <c r="G7803" t="s">
        <v>1894</v>
      </c>
      <c r="H7803">
        <v>0</v>
      </c>
      <c r="I7803">
        <v>0</v>
      </c>
      <c r="J7803">
        <v>0</v>
      </c>
      <c r="K7803" t="s">
        <v>30986</v>
      </c>
    </row>
    <row r="7804" spans="1:11" x14ac:dyDescent="0.3">
      <c r="A7804" t="s">
        <v>30987</v>
      </c>
      <c r="B7804" t="s">
        <v>30988</v>
      </c>
      <c r="C7804" t="s">
        <v>20</v>
      </c>
      <c r="D7804" t="s">
        <v>30989</v>
      </c>
      <c r="E7804" t="s">
        <v>27392</v>
      </c>
      <c r="F7804" t="s">
        <v>16</v>
      </c>
      <c r="G7804" t="s">
        <v>12585</v>
      </c>
      <c r="H7804">
        <v>0</v>
      </c>
      <c r="I7804">
        <v>0</v>
      </c>
      <c r="J7804">
        <v>0</v>
      </c>
      <c r="K7804" t="s">
        <v>30990</v>
      </c>
    </row>
    <row r="7805" spans="1:11" x14ac:dyDescent="0.3">
      <c r="A7805" t="s">
        <v>30991</v>
      </c>
      <c r="B7805" t="s">
        <v>30992</v>
      </c>
      <c r="C7805" t="s">
        <v>147</v>
      </c>
      <c r="D7805" t="s">
        <v>30993</v>
      </c>
      <c r="E7805" t="s">
        <v>4768</v>
      </c>
      <c r="F7805" t="s">
        <v>1590</v>
      </c>
      <c r="G7805" t="s">
        <v>42</v>
      </c>
      <c r="H7805">
        <v>0</v>
      </c>
      <c r="I7805">
        <v>0</v>
      </c>
      <c r="J7805">
        <v>0</v>
      </c>
      <c r="K7805" t="s">
        <v>30994</v>
      </c>
    </row>
    <row r="7806" spans="1:11" x14ac:dyDescent="0.3">
      <c r="A7806" t="s">
        <v>30995</v>
      </c>
      <c r="B7806" t="s">
        <v>30996</v>
      </c>
      <c r="C7806" t="s">
        <v>558</v>
      </c>
      <c r="D7806" t="s">
        <v>30997</v>
      </c>
      <c r="E7806" t="s">
        <v>630</v>
      </c>
      <c r="F7806" t="s">
        <v>16</v>
      </c>
      <c r="G7806" t="s">
        <v>16824</v>
      </c>
      <c r="H7806">
        <v>0</v>
      </c>
      <c r="I7806">
        <v>0</v>
      </c>
      <c r="J7806">
        <v>0</v>
      </c>
      <c r="K7806" t="s">
        <v>30998</v>
      </c>
    </row>
    <row r="7807" spans="1:11" x14ac:dyDescent="0.3">
      <c r="A7807" t="s">
        <v>30999</v>
      </c>
      <c r="B7807" t="s">
        <v>31000</v>
      </c>
      <c r="C7807" t="s">
        <v>558</v>
      </c>
      <c r="D7807" t="s">
        <v>31001</v>
      </c>
      <c r="E7807" t="s">
        <v>630</v>
      </c>
      <c r="F7807" t="s">
        <v>16</v>
      </c>
      <c r="G7807" t="s">
        <v>13136</v>
      </c>
      <c r="H7807">
        <v>0</v>
      </c>
      <c r="I7807">
        <v>0</v>
      </c>
      <c r="J7807">
        <v>0</v>
      </c>
      <c r="K7807" t="s">
        <v>31002</v>
      </c>
    </row>
    <row r="7808" spans="1:11" x14ac:dyDescent="0.3">
      <c r="A7808" t="s">
        <v>31003</v>
      </c>
      <c r="C7808" t="s">
        <v>558</v>
      </c>
      <c r="D7808" t="s">
        <v>31004</v>
      </c>
      <c r="E7808" t="s">
        <v>19698</v>
      </c>
      <c r="F7808" t="s">
        <v>16</v>
      </c>
      <c r="G7808" t="s">
        <v>42</v>
      </c>
      <c r="H7808">
        <v>0</v>
      </c>
      <c r="I7808">
        <v>0</v>
      </c>
      <c r="J7808">
        <v>0</v>
      </c>
      <c r="K7808" t="s">
        <v>31005</v>
      </c>
    </row>
    <row r="7809" spans="1:11" x14ac:dyDescent="0.3">
      <c r="A7809" t="s">
        <v>31006</v>
      </c>
      <c r="B7809" t="s">
        <v>31007</v>
      </c>
      <c r="C7809" t="s">
        <v>558</v>
      </c>
      <c r="D7809" t="s">
        <v>31008</v>
      </c>
      <c r="E7809" t="s">
        <v>19698</v>
      </c>
      <c r="F7809" t="s">
        <v>16</v>
      </c>
      <c r="G7809" t="s">
        <v>31009</v>
      </c>
      <c r="H7809">
        <v>0</v>
      </c>
      <c r="I7809">
        <v>0</v>
      </c>
      <c r="J7809">
        <v>0</v>
      </c>
      <c r="K7809" t="s">
        <v>31010</v>
      </c>
    </row>
    <row r="7810" spans="1:11" x14ac:dyDescent="0.3">
      <c r="A7810" t="s">
        <v>31011</v>
      </c>
      <c r="B7810" t="s">
        <v>31012</v>
      </c>
      <c r="C7810" t="s">
        <v>558</v>
      </c>
      <c r="D7810" t="s">
        <v>31013</v>
      </c>
      <c r="E7810" t="s">
        <v>895</v>
      </c>
      <c r="F7810" t="s">
        <v>16</v>
      </c>
      <c r="G7810" t="s">
        <v>4044</v>
      </c>
      <c r="H7810">
        <v>0</v>
      </c>
      <c r="I7810">
        <v>0</v>
      </c>
      <c r="J7810">
        <v>0</v>
      </c>
      <c r="K7810" t="s">
        <v>31014</v>
      </c>
    </row>
    <row r="7811" spans="1:11" x14ac:dyDescent="0.3">
      <c r="A7811" t="s">
        <v>31015</v>
      </c>
      <c r="B7811" t="s">
        <v>31016</v>
      </c>
      <c r="C7811" t="s">
        <v>13</v>
      </c>
      <c r="D7811" t="s">
        <v>31017</v>
      </c>
      <c r="E7811" t="s">
        <v>23964</v>
      </c>
      <c r="F7811" t="s">
        <v>16</v>
      </c>
      <c r="G7811" t="s">
        <v>14304</v>
      </c>
      <c r="H7811">
        <v>0</v>
      </c>
      <c r="I7811">
        <v>0</v>
      </c>
      <c r="J7811">
        <v>0</v>
      </c>
      <c r="K7811" t="s">
        <v>31018</v>
      </c>
    </row>
    <row r="7812" spans="1:11" x14ac:dyDescent="0.3">
      <c r="A7812" t="s">
        <v>31019</v>
      </c>
      <c r="B7812" t="s">
        <v>31020</v>
      </c>
      <c r="C7812" t="s">
        <v>558</v>
      </c>
      <c r="D7812" t="s">
        <v>31021</v>
      </c>
      <c r="E7812" t="s">
        <v>1462</v>
      </c>
      <c r="F7812" t="s">
        <v>16</v>
      </c>
      <c r="G7812" t="s">
        <v>6760</v>
      </c>
      <c r="H7812">
        <v>0</v>
      </c>
      <c r="I7812">
        <v>0</v>
      </c>
      <c r="J7812">
        <v>0</v>
      </c>
      <c r="K7812" t="s">
        <v>31022</v>
      </c>
    </row>
    <row r="7813" spans="1:11" x14ac:dyDescent="0.3">
      <c r="A7813" t="s">
        <v>31023</v>
      </c>
      <c r="B7813" t="s">
        <v>31024</v>
      </c>
      <c r="C7813" t="s">
        <v>558</v>
      </c>
      <c r="D7813" t="s">
        <v>31025</v>
      </c>
      <c r="E7813" t="s">
        <v>895</v>
      </c>
      <c r="F7813" t="s">
        <v>16</v>
      </c>
      <c r="G7813" t="s">
        <v>11157</v>
      </c>
      <c r="H7813">
        <v>0</v>
      </c>
      <c r="I7813">
        <v>0</v>
      </c>
      <c r="J7813">
        <v>0</v>
      </c>
      <c r="K7813" t="s">
        <v>31026</v>
      </c>
    </row>
    <row r="7814" spans="1:11" x14ac:dyDescent="0.3">
      <c r="A7814" t="s">
        <v>31027</v>
      </c>
      <c r="C7814" t="s">
        <v>20</v>
      </c>
      <c r="D7814" t="s">
        <v>31028</v>
      </c>
      <c r="E7814" t="s">
        <v>27392</v>
      </c>
      <c r="F7814" t="s">
        <v>3412</v>
      </c>
      <c r="G7814" t="s">
        <v>42</v>
      </c>
      <c r="H7814">
        <v>0</v>
      </c>
      <c r="I7814">
        <v>0</v>
      </c>
      <c r="J7814">
        <v>0</v>
      </c>
      <c r="K7814" t="s">
        <v>31029</v>
      </c>
    </row>
    <row r="7815" spans="1:11" x14ac:dyDescent="0.3">
      <c r="A7815" t="s">
        <v>31030</v>
      </c>
      <c r="C7815" t="s">
        <v>20</v>
      </c>
      <c r="D7815" t="s">
        <v>31031</v>
      </c>
      <c r="E7815" t="s">
        <v>27392</v>
      </c>
      <c r="F7815" t="s">
        <v>12347</v>
      </c>
      <c r="G7815" t="s">
        <v>42</v>
      </c>
      <c r="H7815">
        <v>0</v>
      </c>
      <c r="I7815">
        <v>0</v>
      </c>
      <c r="J7815">
        <v>0</v>
      </c>
      <c r="K7815" t="s">
        <v>31032</v>
      </c>
    </row>
    <row r="7816" spans="1:11" x14ac:dyDescent="0.3">
      <c r="A7816" t="s">
        <v>31033</v>
      </c>
      <c r="B7816" t="s">
        <v>31034</v>
      </c>
      <c r="C7816" t="s">
        <v>20</v>
      </c>
      <c r="D7816" t="s">
        <v>31035</v>
      </c>
      <c r="E7816" t="s">
        <v>27392</v>
      </c>
      <c r="F7816" t="s">
        <v>430</v>
      </c>
      <c r="G7816" t="s">
        <v>42</v>
      </c>
      <c r="H7816">
        <v>0</v>
      </c>
      <c r="I7816">
        <v>0</v>
      </c>
      <c r="J7816">
        <v>0</v>
      </c>
      <c r="K7816" t="s">
        <v>31036</v>
      </c>
    </row>
    <row r="7817" spans="1:11" x14ac:dyDescent="0.3">
      <c r="A7817" t="s">
        <v>31037</v>
      </c>
      <c r="B7817" t="s">
        <v>31038</v>
      </c>
      <c r="C7817" t="s">
        <v>20</v>
      </c>
      <c r="D7817" t="s">
        <v>31039</v>
      </c>
      <c r="E7817" t="s">
        <v>27392</v>
      </c>
      <c r="F7817" t="s">
        <v>2313</v>
      </c>
      <c r="G7817" t="s">
        <v>42</v>
      </c>
      <c r="H7817">
        <v>0</v>
      </c>
      <c r="I7817">
        <v>0</v>
      </c>
      <c r="J7817">
        <v>0</v>
      </c>
      <c r="K7817" t="s">
        <v>31040</v>
      </c>
    </row>
    <row r="7818" spans="1:11" x14ac:dyDescent="0.3">
      <c r="A7818" t="s">
        <v>31041</v>
      </c>
      <c r="B7818" t="s">
        <v>31042</v>
      </c>
      <c r="C7818" t="s">
        <v>20</v>
      </c>
      <c r="D7818" t="s">
        <v>31043</v>
      </c>
      <c r="E7818" t="s">
        <v>27392</v>
      </c>
      <c r="F7818" t="s">
        <v>384</v>
      </c>
      <c r="G7818" t="s">
        <v>42</v>
      </c>
      <c r="H7818">
        <v>0</v>
      </c>
      <c r="I7818">
        <v>0</v>
      </c>
      <c r="J7818">
        <v>0</v>
      </c>
      <c r="K7818" t="s">
        <v>31044</v>
      </c>
    </row>
    <row r="7819" spans="1:11" x14ac:dyDescent="0.3">
      <c r="A7819" t="s">
        <v>31045</v>
      </c>
      <c r="B7819" t="s">
        <v>31046</v>
      </c>
      <c r="C7819" t="s">
        <v>20</v>
      </c>
      <c r="D7819" t="s">
        <v>31047</v>
      </c>
      <c r="E7819" t="s">
        <v>27392</v>
      </c>
      <c r="F7819" t="s">
        <v>6383</v>
      </c>
      <c r="G7819" t="s">
        <v>42</v>
      </c>
      <c r="H7819">
        <v>0</v>
      </c>
      <c r="I7819">
        <v>0</v>
      </c>
      <c r="J7819">
        <v>0</v>
      </c>
      <c r="K7819" t="s">
        <v>31048</v>
      </c>
    </row>
    <row r="7820" spans="1:11" x14ac:dyDescent="0.3">
      <c r="A7820" t="s">
        <v>31049</v>
      </c>
      <c r="B7820" t="s">
        <v>31050</v>
      </c>
      <c r="C7820" t="s">
        <v>27</v>
      </c>
      <c r="D7820" t="s">
        <v>31051</v>
      </c>
      <c r="E7820" t="s">
        <v>12540</v>
      </c>
      <c r="F7820" t="s">
        <v>41</v>
      </c>
      <c r="G7820" t="s">
        <v>42</v>
      </c>
      <c r="H7820">
        <v>0</v>
      </c>
      <c r="I7820">
        <v>0</v>
      </c>
      <c r="J7820">
        <v>0</v>
      </c>
      <c r="K7820" t="s">
        <v>31052</v>
      </c>
    </row>
    <row r="7821" spans="1:11" x14ac:dyDescent="0.3">
      <c r="A7821" t="s">
        <v>31053</v>
      </c>
      <c r="C7821" t="s">
        <v>20</v>
      </c>
      <c r="D7821" t="s">
        <v>31054</v>
      </c>
      <c r="E7821" t="s">
        <v>27392</v>
      </c>
      <c r="F7821" t="s">
        <v>31055</v>
      </c>
      <c r="G7821" t="s">
        <v>42</v>
      </c>
      <c r="H7821">
        <v>0</v>
      </c>
      <c r="I7821">
        <v>0</v>
      </c>
      <c r="J7821">
        <v>0</v>
      </c>
      <c r="K7821" t="s">
        <v>31056</v>
      </c>
    </row>
    <row r="7822" spans="1:11" x14ac:dyDescent="0.3">
      <c r="A7822" t="s">
        <v>31057</v>
      </c>
      <c r="B7822" t="s">
        <v>31058</v>
      </c>
      <c r="C7822" t="s">
        <v>147</v>
      </c>
      <c r="D7822" t="s">
        <v>31059</v>
      </c>
      <c r="E7822" t="s">
        <v>149</v>
      </c>
      <c r="F7822" t="s">
        <v>10378</v>
      </c>
      <c r="G7822" t="s">
        <v>42</v>
      </c>
      <c r="H7822">
        <v>0</v>
      </c>
      <c r="I7822">
        <v>0</v>
      </c>
      <c r="J7822">
        <v>0</v>
      </c>
      <c r="K7822" t="s">
        <v>31060</v>
      </c>
    </row>
    <row r="7823" spans="1:11" x14ac:dyDescent="0.3">
      <c r="A7823" t="s">
        <v>31061</v>
      </c>
      <c r="B7823" t="s">
        <v>31062</v>
      </c>
      <c r="C7823" t="s">
        <v>147</v>
      </c>
      <c r="D7823" t="s">
        <v>31063</v>
      </c>
      <c r="E7823" t="s">
        <v>149</v>
      </c>
      <c r="F7823" t="s">
        <v>1419</v>
      </c>
      <c r="G7823" t="s">
        <v>42</v>
      </c>
      <c r="H7823">
        <v>0</v>
      </c>
      <c r="I7823">
        <v>0</v>
      </c>
      <c r="J7823">
        <v>0</v>
      </c>
      <c r="K7823" t="s">
        <v>31064</v>
      </c>
    </row>
    <row r="7824" spans="1:11" x14ac:dyDescent="0.3">
      <c r="A7824" t="s">
        <v>31065</v>
      </c>
      <c r="B7824" t="s">
        <v>31066</v>
      </c>
      <c r="C7824" t="s">
        <v>13</v>
      </c>
      <c r="D7824" t="s">
        <v>31067</v>
      </c>
      <c r="E7824" t="s">
        <v>15</v>
      </c>
      <c r="F7824" t="s">
        <v>16</v>
      </c>
      <c r="G7824" t="s">
        <v>31068</v>
      </c>
      <c r="H7824">
        <v>0</v>
      </c>
      <c r="I7824">
        <v>0</v>
      </c>
      <c r="J7824">
        <v>0</v>
      </c>
      <c r="K7824" t="s">
        <v>31069</v>
      </c>
    </row>
    <row r="7825" spans="1:11" x14ac:dyDescent="0.3">
      <c r="A7825" t="s">
        <v>31070</v>
      </c>
      <c r="B7825" t="s">
        <v>31071</v>
      </c>
      <c r="C7825" t="s">
        <v>558</v>
      </c>
      <c r="D7825" t="s">
        <v>31072</v>
      </c>
      <c r="E7825" t="s">
        <v>630</v>
      </c>
      <c r="F7825" t="s">
        <v>22927</v>
      </c>
      <c r="G7825" t="s">
        <v>42</v>
      </c>
      <c r="H7825">
        <v>0</v>
      </c>
      <c r="I7825">
        <v>0</v>
      </c>
      <c r="J7825">
        <v>0</v>
      </c>
      <c r="K7825" t="s">
        <v>31073</v>
      </c>
    </row>
    <row r="7826" spans="1:11" x14ac:dyDescent="0.3">
      <c r="A7826" t="s">
        <v>31074</v>
      </c>
      <c r="B7826" t="s">
        <v>31075</v>
      </c>
      <c r="C7826" t="s">
        <v>20</v>
      </c>
      <c r="D7826" t="s">
        <v>31076</v>
      </c>
      <c r="E7826" t="s">
        <v>27392</v>
      </c>
      <c r="F7826" t="s">
        <v>2332</v>
      </c>
      <c r="G7826" t="s">
        <v>42</v>
      </c>
      <c r="H7826">
        <v>0</v>
      </c>
      <c r="I7826">
        <v>0</v>
      </c>
      <c r="J7826">
        <v>0</v>
      </c>
      <c r="K7826" t="s">
        <v>31077</v>
      </c>
    </row>
    <row r="7827" spans="1:11" x14ac:dyDescent="0.3">
      <c r="A7827" t="s">
        <v>31078</v>
      </c>
      <c r="B7827" t="s">
        <v>31079</v>
      </c>
      <c r="C7827" t="s">
        <v>558</v>
      </c>
      <c r="D7827" t="s">
        <v>31080</v>
      </c>
      <c r="E7827" t="s">
        <v>28510</v>
      </c>
      <c r="F7827" t="s">
        <v>4261</v>
      </c>
      <c r="G7827" t="s">
        <v>4574</v>
      </c>
      <c r="H7827">
        <v>0</v>
      </c>
      <c r="I7827">
        <v>0</v>
      </c>
      <c r="J7827">
        <v>0</v>
      </c>
      <c r="K7827" t="s">
        <v>31081</v>
      </c>
    </row>
    <row r="7828" spans="1:11" x14ac:dyDescent="0.3">
      <c r="A7828" t="s">
        <v>31082</v>
      </c>
      <c r="B7828" t="s">
        <v>31083</v>
      </c>
      <c r="C7828" t="s">
        <v>20</v>
      </c>
      <c r="D7828" t="s">
        <v>31084</v>
      </c>
      <c r="E7828" t="s">
        <v>27392</v>
      </c>
      <c r="F7828" t="s">
        <v>24112</v>
      </c>
      <c r="G7828" t="s">
        <v>42</v>
      </c>
      <c r="H7828">
        <v>0</v>
      </c>
      <c r="I7828">
        <v>0</v>
      </c>
      <c r="J7828">
        <v>0</v>
      </c>
      <c r="K7828" t="s">
        <v>31085</v>
      </c>
    </row>
    <row r="7829" spans="1:11" x14ac:dyDescent="0.3">
      <c r="A7829" t="s">
        <v>31086</v>
      </c>
      <c r="B7829" t="s">
        <v>31087</v>
      </c>
      <c r="C7829" t="s">
        <v>20</v>
      </c>
      <c r="D7829" t="s">
        <v>31088</v>
      </c>
      <c r="E7829" t="s">
        <v>27392</v>
      </c>
      <c r="F7829" t="s">
        <v>5583</v>
      </c>
      <c r="G7829" t="s">
        <v>42</v>
      </c>
      <c r="H7829">
        <v>0</v>
      </c>
      <c r="I7829">
        <v>0</v>
      </c>
      <c r="J7829">
        <v>0</v>
      </c>
      <c r="K7829" t="s">
        <v>31089</v>
      </c>
    </row>
    <row r="7830" spans="1:11" x14ac:dyDescent="0.3">
      <c r="A7830" t="s">
        <v>31090</v>
      </c>
      <c r="B7830" t="s">
        <v>31091</v>
      </c>
      <c r="C7830" t="s">
        <v>13</v>
      </c>
      <c r="D7830" t="s">
        <v>31092</v>
      </c>
      <c r="E7830" t="s">
        <v>23964</v>
      </c>
      <c r="F7830" t="s">
        <v>16</v>
      </c>
      <c r="G7830" t="s">
        <v>269</v>
      </c>
      <c r="H7830">
        <v>0</v>
      </c>
      <c r="I7830">
        <v>0</v>
      </c>
      <c r="J7830">
        <v>0</v>
      </c>
      <c r="K7830" t="s">
        <v>31093</v>
      </c>
    </row>
    <row r="7831" spans="1:11" x14ac:dyDescent="0.3">
      <c r="A7831" t="s">
        <v>31094</v>
      </c>
      <c r="C7831" t="s">
        <v>13</v>
      </c>
      <c r="D7831" t="s">
        <v>31095</v>
      </c>
      <c r="E7831" t="s">
        <v>23964</v>
      </c>
      <c r="F7831" t="s">
        <v>16</v>
      </c>
      <c r="G7831" t="s">
        <v>31096</v>
      </c>
      <c r="H7831">
        <v>0</v>
      </c>
      <c r="I7831">
        <v>0</v>
      </c>
      <c r="J7831">
        <v>0</v>
      </c>
      <c r="K7831" t="s">
        <v>31097</v>
      </c>
    </row>
    <row r="7832" spans="1:11" x14ac:dyDescent="0.3">
      <c r="A7832" t="s">
        <v>31098</v>
      </c>
      <c r="B7832" t="s">
        <v>31099</v>
      </c>
      <c r="C7832" t="s">
        <v>13</v>
      </c>
      <c r="D7832" t="s">
        <v>31100</v>
      </c>
      <c r="E7832" t="s">
        <v>23964</v>
      </c>
      <c r="F7832" t="s">
        <v>16</v>
      </c>
      <c r="G7832" t="s">
        <v>1488</v>
      </c>
      <c r="H7832">
        <v>0</v>
      </c>
      <c r="I7832">
        <v>0</v>
      </c>
      <c r="J7832">
        <v>0</v>
      </c>
      <c r="K7832" t="s">
        <v>31101</v>
      </c>
    </row>
    <row r="7833" spans="1:11" x14ac:dyDescent="0.3">
      <c r="A7833" t="s">
        <v>31102</v>
      </c>
      <c r="C7833" t="s">
        <v>13</v>
      </c>
      <c r="D7833" t="s">
        <v>31103</v>
      </c>
      <c r="E7833" t="s">
        <v>23964</v>
      </c>
      <c r="F7833" t="s">
        <v>16</v>
      </c>
      <c r="G7833" t="s">
        <v>31104</v>
      </c>
      <c r="H7833">
        <v>0</v>
      </c>
      <c r="I7833">
        <v>0</v>
      </c>
      <c r="J7833">
        <v>0</v>
      </c>
      <c r="K7833" t="s">
        <v>31105</v>
      </c>
    </row>
    <row r="7834" spans="1:11" x14ac:dyDescent="0.3">
      <c r="A7834" t="s">
        <v>31106</v>
      </c>
      <c r="B7834" t="s">
        <v>31107</v>
      </c>
      <c r="C7834" t="s">
        <v>13</v>
      </c>
      <c r="D7834" t="s">
        <v>31108</v>
      </c>
      <c r="E7834" t="s">
        <v>23964</v>
      </c>
      <c r="F7834" t="s">
        <v>16</v>
      </c>
      <c r="G7834" t="s">
        <v>11157</v>
      </c>
      <c r="H7834">
        <v>0</v>
      </c>
      <c r="I7834">
        <v>0</v>
      </c>
      <c r="J7834">
        <v>0</v>
      </c>
      <c r="K7834" t="s">
        <v>31109</v>
      </c>
    </row>
    <row r="7835" spans="1:11" x14ac:dyDescent="0.3">
      <c r="A7835" t="s">
        <v>31110</v>
      </c>
      <c r="B7835" t="s">
        <v>31111</v>
      </c>
      <c r="C7835" t="s">
        <v>13</v>
      </c>
      <c r="D7835" t="s">
        <v>31112</v>
      </c>
      <c r="E7835" t="s">
        <v>23964</v>
      </c>
      <c r="F7835" t="s">
        <v>16</v>
      </c>
      <c r="G7835" t="s">
        <v>846</v>
      </c>
      <c r="H7835">
        <v>0</v>
      </c>
      <c r="I7835">
        <v>0</v>
      </c>
      <c r="J7835">
        <v>0</v>
      </c>
      <c r="K7835" t="s">
        <v>31113</v>
      </c>
    </row>
    <row r="7836" spans="1:11" x14ac:dyDescent="0.3">
      <c r="A7836" t="s">
        <v>31114</v>
      </c>
      <c r="B7836" t="s">
        <v>31115</v>
      </c>
      <c r="C7836" t="s">
        <v>20</v>
      </c>
      <c r="D7836" t="s">
        <v>31116</v>
      </c>
      <c r="E7836" t="s">
        <v>22</v>
      </c>
      <c r="F7836" t="s">
        <v>1961</v>
      </c>
      <c r="G7836" t="s">
        <v>1162</v>
      </c>
      <c r="H7836">
        <v>0</v>
      </c>
      <c r="I7836">
        <v>0</v>
      </c>
      <c r="J7836">
        <v>0</v>
      </c>
      <c r="K7836" t="s">
        <v>31117</v>
      </c>
    </row>
    <row r="7837" spans="1:11" x14ac:dyDescent="0.3">
      <c r="A7837" t="s">
        <v>31118</v>
      </c>
      <c r="B7837" t="s">
        <v>31119</v>
      </c>
      <c r="C7837" t="s">
        <v>13</v>
      </c>
      <c r="D7837" t="s">
        <v>31120</v>
      </c>
      <c r="E7837" t="s">
        <v>23964</v>
      </c>
      <c r="F7837" t="s">
        <v>16</v>
      </c>
      <c r="G7837" t="s">
        <v>107</v>
      </c>
      <c r="H7837">
        <v>0</v>
      </c>
      <c r="I7837">
        <v>0</v>
      </c>
      <c r="J7837">
        <v>0</v>
      </c>
      <c r="K7837" t="s">
        <v>31121</v>
      </c>
    </row>
    <row r="7838" spans="1:11" x14ac:dyDescent="0.3">
      <c r="A7838" t="s">
        <v>31122</v>
      </c>
      <c r="B7838" t="s">
        <v>31123</v>
      </c>
      <c r="C7838" t="s">
        <v>13</v>
      </c>
      <c r="D7838" t="s">
        <v>31124</v>
      </c>
      <c r="E7838" t="s">
        <v>23964</v>
      </c>
      <c r="F7838" t="s">
        <v>16</v>
      </c>
      <c r="G7838" t="s">
        <v>1496</v>
      </c>
      <c r="H7838">
        <v>0</v>
      </c>
      <c r="I7838">
        <v>0</v>
      </c>
      <c r="J7838">
        <v>0</v>
      </c>
      <c r="K7838" t="s">
        <v>31125</v>
      </c>
    </row>
    <row r="7839" spans="1:11" x14ac:dyDescent="0.3">
      <c r="A7839" t="s">
        <v>31126</v>
      </c>
      <c r="C7839" t="s">
        <v>20</v>
      </c>
      <c r="D7839" t="s">
        <v>31127</v>
      </c>
      <c r="E7839" t="s">
        <v>27392</v>
      </c>
      <c r="F7839" t="s">
        <v>15876</v>
      </c>
      <c r="G7839" t="s">
        <v>42</v>
      </c>
      <c r="H7839">
        <v>0</v>
      </c>
      <c r="I7839">
        <v>0</v>
      </c>
      <c r="J7839">
        <v>0</v>
      </c>
      <c r="K7839" t="s">
        <v>31128</v>
      </c>
    </row>
    <row r="7840" spans="1:11" x14ac:dyDescent="0.3">
      <c r="A7840" t="s">
        <v>31129</v>
      </c>
      <c r="C7840" t="s">
        <v>20</v>
      </c>
      <c r="D7840" t="s">
        <v>31130</v>
      </c>
      <c r="E7840" t="s">
        <v>27392</v>
      </c>
      <c r="F7840" t="s">
        <v>14225</v>
      </c>
      <c r="G7840" t="s">
        <v>42</v>
      </c>
      <c r="H7840">
        <v>0</v>
      </c>
      <c r="I7840">
        <v>0</v>
      </c>
      <c r="J7840">
        <v>0</v>
      </c>
      <c r="K7840" t="s">
        <v>31131</v>
      </c>
    </row>
    <row r="7841" spans="1:11" x14ac:dyDescent="0.3">
      <c r="A7841" t="s">
        <v>31132</v>
      </c>
      <c r="B7841" t="s">
        <v>31133</v>
      </c>
      <c r="C7841" t="s">
        <v>20</v>
      </c>
      <c r="D7841" t="s">
        <v>31134</v>
      </c>
      <c r="E7841" t="s">
        <v>27392</v>
      </c>
      <c r="F7841" t="s">
        <v>4643</v>
      </c>
      <c r="G7841" t="s">
        <v>42</v>
      </c>
      <c r="H7841">
        <v>0</v>
      </c>
      <c r="I7841">
        <v>0</v>
      </c>
      <c r="J7841">
        <v>0</v>
      </c>
      <c r="K7841" t="s">
        <v>31135</v>
      </c>
    </row>
    <row r="7842" spans="1:11" x14ac:dyDescent="0.3">
      <c r="A7842" t="s">
        <v>31136</v>
      </c>
      <c r="B7842" t="s">
        <v>31137</v>
      </c>
      <c r="C7842" t="s">
        <v>20</v>
      </c>
      <c r="D7842" t="s">
        <v>31138</v>
      </c>
      <c r="E7842" t="s">
        <v>27392</v>
      </c>
      <c r="F7842" t="s">
        <v>9527</v>
      </c>
      <c r="G7842" t="s">
        <v>42</v>
      </c>
      <c r="H7842">
        <v>0</v>
      </c>
      <c r="I7842">
        <v>0</v>
      </c>
      <c r="J7842">
        <v>0</v>
      </c>
      <c r="K7842" t="s">
        <v>31139</v>
      </c>
    </row>
    <row r="7843" spans="1:11" x14ac:dyDescent="0.3">
      <c r="A7843" t="s">
        <v>31140</v>
      </c>
      <c r="B7843" t="s">
        <v>31141</v>
      </c>
      <c r="C7843" t="s">
        <v>20</v>
      </c>
      <c r="D7843" t="s">
        <v>31142</v>
      </c>
      <c r="E7843" t="s">
        <v>27392</v>
      </c>
      <c r="F7843" t="s">
        <v>31143</v>
      </c>
      <c r="G7843" t="s">
        <v>42</v>
      </c>
      <c r="H7843">
        <v>0</v>
      </c>
      <c r="I7843">
        <v>0</v>
      </c>
      <c r="J7843">
        <v>0</v>
      </c>
      <c r="K7843" t="s">
        <v>31144</v>
      </c>
    </row>
    <row r="7844" spans="1:11" x14ac:dyDescent="0.3">
      <c r="A7844" t="s">
        <v>31145</v>
      </c>
      <c r="B7844" t="s">
        <v>31146</v>
      </c>
      <c r="C7844" t="s">
        <v>20</v>
      </c>
      <c r="D7844" t="s">
        <v>31147</v>
      </c>
      <c r="E7844" t="s">
        <v>27392</v>
      </c>
      <c r="F7844" t="s">
        <v>41</v>
      </c>
      <c r="G7844" t="s">
        <v>42</v>
      </c>
      <c r="H7844">
        <v>0</v>
      </c>
      <c r="I7844">
        <v>0</v>
      </c>
      <c r="J7844">
        <v>0</v>
      </c>
      <c r="K7844" t="s">
        <v>31148</v>
      </c>
    </row>
    <row r="7845" spans="1:11" x14ac:dyDescent="0.3">
      <c r="A7845" t="s">
        <v>31149</v>
      </c>
      <c r="B7845" t="s">
        <v>31150</v>
      </c>
      <c r="C7845" t="s">
        <v>20</v>
      </c>
      <c r="D7845" t="s">
        <v>31151</v>
      </c>
      <c r="E7845" t="s">
        <v>27392</v>
      </c>
      <c r="F7845" t="s">
        <v>11585</v>
      </c>
      <c r="G7845" t="s">
        <v>269</v>
      </c>
      <c r="H7845">
        <v>0</v>
      </c>
      <c r="I7845">
        <v>0</v>
      </c>
      <c r="J7845">
        <v>0</v>
      </c>
      <c r="K7845" t="s">
        <v>31152</v>
      </c>
    </row>
    <row r="7846" spans="1:11" x14ac:dyDescent="0.3">
      <c r="A7846" t="s">
        <v>31153</v>
      </c>
      <c r="B7846" t="s">
        <v>31154</v>
      </c>
      <c r="C7846" t="s">
        <v>20</v>
      </c>
      <c r="D7846" t="s">
        <v>31155</v>
      </c>
      <c r="E7846" t="s">
        <v>27392</v>
      </c>
      <c r="F7846" t="s">
        <v>1788</v>
      </c>
      <c r="G7846" t="s">
        <v>42</v>
      </c>
      <c r="H7846">
        <v>0</v>
      </c>
      <c r="I7846">
        <v>0</v>
      </c>
      <c r="J7846">
        <v>0</v>
      </c>
      <c r="K7846" t="s">
        <v>31156</v>
      </c>
    </row>
    <row r="7847" spans="1:11" x14ac:dyDescent="0.3">
      <c r="A7847" t="s">
        <v>31157</v>
      </c>
      <c r="B7847" t="s">
        <v>31158</v>
      </c>
      <c r="C7847" t="s">
        <v>20</v>
      </c>
      <c r="D7847" t="s">
        <v>31159</v>
      </c>
      <c r="E7847" t="s">
        <v>22</v>
      </c>
      <c r="F7847" t="s">
        <v>16</v>
      </c>
      <c r="G7847" t="s">
        <v>3413</v>
      </c>
      <c r="H7847">
        <v>0</v>
      </c>
      <c r="I7847">
        <v>0</v>
      </c>
      <c r="J7847">
        <v>0</v>
      </c>
      <c r="K7847" t="s">
        <v>31160</v>
      </c>
    </row>
    <row r="7848" spans="1:11" x14ac:dyDescent="0.3">
      <c r="A7848" t="s">
        <v>31161</v>
      </c>
      <c r="C7848" t="s">
        <v>558</v>
      </c>
      <c r="D7848" t="s">
        <v>31162</v>
      </c>
      <c r="E7848" t="s">
        <v>1122</v>
      </c>
      <c r="F7848" t="s">
        <v>31163</v>
      </c>
      <c r="G7848" t="s">
        <v>42</v>
      </c>
      <c r="H7848">
        <v>0</v>
      </c>
      <c r="I7848">
        <v>0</v>
      </c>
      <c r="J7848">
        <v>0</v>
      </c>
      <c r="K7848" t="s">
        <v>31164</v>
      </c>
    </row>
    <row r="7849" spans="1:11" x14ac:dyDescent="0.3">
      <c r="A7849" t="s">
        <v>31165</v>
      </c>
      <c r="B7849" t="s">
        <v>31166</v>
      </c>
      <c r="C7849" t="s">
        <v>20</v>
      </c>
      <c r="D7849" t="s">
        <v>31167</v>
      </c>
      <c r="E7849" t="s">
        <v>27392</v>
      </c>
      <c r="F7849" t="s">
        <v>11456</v>
      </c>
      <c r="G7849" t="s">
        <v>42</v>
      </c>
      <c r="H7849">
        <v>0</v>
      </c>
      <c r="I7849">
        <v>0</v>
      </c>
      <c r="J7849">
        <v>0</v>
      </c>
      <c r="K7849" t="s">
        <v>31168</v>
      </c>
    </row>
    <row r="7850" spans="1:11" x14ac:dyDescent="0.3">
      <c r="A7850" t="s">
        <v>31169</v>
      </c>
      <c r="B7850" t="s">
        <v>31170</v>
      </c>
      <c r="C7850" t="s">
        <v>20</v>
      </c>
      <c r="D7850" t="s">
        <v>31171</v>
      </c>
      <c r="E7850" t="s">
        <v>27392</v>
      </c>
      <c r="F7850" t="s">
        <v>1247</v>
      </c>
      <c r="G7850" t="s">
        <v>42</v>
      </c>
      <c r="H7850">
        <v>0</v>
      </c>
      <c r="I7850">
        <v>0</v>
      </c>
      <c r="J7850">
        <v>0</v>
      </c>
      <c r="K7850" t="s">
        <v>31172</v>
      </c>
    </row>
    <row r="7851" spans="1:11" x14ac:dyDescent="0.3">
      <c r="A7851" t="s">
        <v>31173</v>
      </c>
      <c r="B7851" t="s">
        <v>31174</v>
      </c>
      <c r="C7851" t="s">
        <v>20</v>
      </c>
      <c r="D7851" t="s">
        <v>31175</v>
      </c>
      <c r="E7851" t="s">
        <v>27392</v>
      </c>
      <c r="F7851" t="s">
        <v>1148</v>
      </c>
      <c r="G7851" t="s">
        <v>5387</v>
      </c>
      <c r="H7851">
        <v>0</v>
      </c>
      <c r="I7851">
        <v>0</v>
      </c>
      <c r="J7851">
        <v>0</v>
      </c>
      <c r="K7851" t="s">
        <v>31176</v>
      </c>
    </row>
    <row r="7852" spans="1:11" x14ac:dyDescent="0.3">
      <c r="A7852" t="s">
        <v>31177</v>
      </c>
      <c r="B7852" t="s">
        <v>31178</v>
      </c>
      <c r="C7852" t="s">
        <v>20</v>
      </c>
      <c r="D7852" t="s">
        <v>31179</v>
      </c>
      <c r="E7852" t="s">
        <v>27392</v>
      </c>
      <c r="F7852" t="s">
        <v>1506</v>
      </c>
      <c r="G7852" t="s">
        <v>42</v>
      </c>
      <c r="H7852">
        <v>0</v>
      </c>
      <c r="I7852">
        <v>0</v>
      </c>
      <c r="J7852">
        <v>0</v>
      </c>
      <c r="K7852" t="s">
        <v>31180</v>
      </c>
    </row>
    <row r="7853" spans="1:11" x14ac:dyDescent="0.3">
      <c r="A7853" t="s">
        <v>31181</v>
      </c>
      <c r="B7853" t="s">
        <v>31182</v>
      </c>
      <c r="C7853" t="s">
        <v>20</v>
      </c>
      <c r="D7853" t="s">
        <v>31183</v>
      </c>
      <c r="E7853" t="s">
        <v>27392</v>
      </c>
      <c r="F7853" t="s">
        <v>1232</v>
      </c>
      <c r="G7853" t="s">
        <v>42</v>
      </c>
      <c r="H7853">
        <v>0</v>
      </c>
      <c r="I7853">
        <v>0</v>
      </c>
      <c r="J7853">
        <v>0</v>
      </c>
      <c r="K7853" t="s">
        <v>31184</v>
      </c>
    </row>
    <row r="7854" spans="1:11" x14ac:dyDescent="0.3">
      <c r="A7854" t="s">
        <v>31185</v>
      </c>
      <c r="B7854" t="s">
        <v>31186</v>
      </c>
      <c r="C7854" t="s">
        <v>20</v>
      </c>
      <c r="D7854" t="s">
        <v>31187</v>
      </c>
      <c r="E7854" t="s">
        <v>27392</v>
      </c>
      <c r="F7854" t="s">
        <v>2892</v>
      </c>
      <c r="G7854" t="s">
        <v>42</v>
      </c>
      <c r="H7854">
        <v>0</v>
      </c>
      <c r="I7854">
        <v>0</v>
      </c>
      <c r="J7854">
        <v>0</v>
      </c>
      <c r="K7854" t="s">
        <v>31188</v>
      </c>
    </row>
    <row r="7855" spans="1:11" x14ac:dyDescent="0.3">
      <c r="A7855" t="s">
        <v>31189</v>
      </c>
      <c r="B7855" t="s">
        <v>31190</v>
      </c>
      <c r="C7855" t="s">
        <v>27</v>
      </c>
      <c r="D7855" t="s">
        <v>31191</v>
      </c>
      <c r="E7855" t="s">
        <v>12540</v>
      </c>
      <c r="F7855" t="s">
        <v>13475</v>
      </c>
      <c r="G7855" t="s">
        <v>2721</v>
      </c>
      <c r="H7855">
        <v>0</v>
      </c>
      <c r="I7855">
        <v>0</v>
      </c>
      <c r="J7855">
        <v>0</v>
      </c>
      <c r="K7855" t="s">
        <v>31192</v>
      </c>
    </row>
    <row r="7856" spans="1:11" x14ac:dyDescent="0.3">
      <c r="A7856" t="s">
        <v>31193</v>
      </c>
      <c r="B7856" t="s">
        <v>31194</v>
      </c>
      <c r="C7856" t="s">
        <v>27</v>
      </c>
      <c r="D7856" t="s">
        <v>31195</v>
      </c>
      <c r="E7856" t="s">
        <v>12540</v>
      </c>
      <c r="F7856" t="s">
        <v>41</v>
      </c>
      <c r="G7856" t="s">
        <v>42</v>
      </c>
      <c r="H7856">
        <v>0</v>
      </c>
      <c r="I7856">
        <v>0</v>
      </c>
      <c r="J7856">
        <v>0</v>
      </c>
      <c r="K7856" t="s">
        <v>31196</v>
      </c>
    </row>
    <row r="7857" spans="1:11" x14ac:dyDescent="0.3">
      <c r="A7857" t="s">
        <v>31197</v>
      </c>
      <c r="B7857" t="s">
        <v>31198</v>
      </c>
      <c r="C7857" t="s">
        <v>20</v>
      </c>
      <c r="D7857" t="s">
        <v>31199</v>
      </c>
      <c r="E7857" t="s">
        <v>27392</v>
      </c>
      <c r="F7857" t="s">
        <v>1590</v>
      </c>
      <c r="G7857" t="s">
        <v>42</v>
      </c>
      <c r="H7857">
        <v>0</v>
      </c>
      <c r="I7857">
        <v>0</v>
      </c>
      <c r="J7857">
        <v>0</v>
      </c>
      <c r="K7857" t="s">
        <v>31200</v>
      </c>
    </row>
    <row r="7858" spans="1:11" x14ac:dyDescent="0.3">
      <c r="A7858" t="s">
        <v>31201</v>
      </c>
      <c r="B7858" t="s">
        <v>31202</v>
      </c>
      <c r="C7858" t="s">
        <v>20</v>
      </c>
      <c r="D7858" t="s">
        <v>31203</v>
      </c>
      <c r="E7858" t="s">
        <v>27392</v>
      </c>
      <c r="F7858" t="s">
        <v>2385</v>
      </c>
      <c r="G7858" t="s">
        <v>42</v>
      </c>
      <c r="H7858">
        <v>0</v>
      </c>
      <c r="I7858">
        <v>0</v>
      </c>
      <c r="J7858">
        <v>0</v>
      </c>
      <c r="K7858" t="s">
        <v>31204</v>
      </c>
    </row>
    <row r="7859" spans="1:11" x14ac:dyDescent="0.3">
      <c r="A7859" t="s">
        <v>31205</v>
      </c>
      <c r="B7859" t="s">
        <v>31206</v>
      </c>
      <c r="C7859" t="s">
        <v>20</v>
      </c>
      <c r="D7859" t="s">
        <v>31207</v>
      </c>
      <c r="E7859" t="s">
        <v>27392</v>
      </c>
      <c r="F7859" t="s">
        <v>3504</v>
      </c>
      <c r="G7859" t="s">
        <v>42</v>
      </c>
      <c r="H7859">
        <v>0</v>
      </c>
      <c r="I7859">
        <v>0</v>
      </c>
      <c r="J7859">
        <v>0</v>
      </c>
      <c r="K7859" t="s">
        <v>31208</v>
      </c>
    </row>
    <row r="7860" spans="1:11" x14ac:dyDescent="0.3">
      <c r="A7860" t="s">
        <v>31209</v>
      </c>
      <c r="B7860" t="s">
        <v>31210</v>
      </c>
      <c r="C7860" t="s">
        <v>20</v>
      </c>
      <c r="D7860" t="s">
        <v>31211</v>
      </c>
      <c r="E7860" t="s">
        <v>27392</v>
      </c>
      <c r="F7860" t="s">
        <v>1835</v>
      </c>
      <c r="G7860" t="s">
        <v>42</v>
      </c>
      <c r="H7860">
        <v>0</v>
      </c>
      <c r="I7860">
        <v>0</v>
      </c>
      <c r="J7860">
        <v>0</v>
      </c>
      <c r="K7860" t="s">
        <v>31212</v>
      </c>
    </row>
    <row r="7861" spans="1:11" x14ac:dyDescent="0.3">
      <c r="A7861" t="s">
        <v>31213</v>
      </c>
      <c r="B7861" t="s">
        <v>31214</v>
      </c>
      <c r="C7861" t="s">
        <v>558</v>
      </c>
      <c r="D7861" t="s">
        <v>31215</v>
      </c>
      <c r="E7861" t="s">
        <v>28510</v>
      </c>
      <c r="F7861" t="s">
        <v>4643</v>
      </c>
      <c r="G7861" t="s">
        <v>42</v>
      </c>
      <c r="H7861">
        <v>0</v>
      </c>
      <c r="I7861">
        <v>0</v>
      </c>
      <c r="J7861">
        <v>0</v>
      </c>
      <c r="K7861" t="s">
        <v>31216</v>
      </c>
    </row>
    <row r="7862" spans="1:11" x14ac:dyDescent="0.3">
      <c r="A7862" t="s">
        <v>31217</v>
      </c>
      <c r="B7862" t="s">
        <v>31218</v>
      </c>
      <c r="C7862" t="s">
        <v>27</v>
      </c>
      <c r="D7862" t="s">
        <v>31219</v>
      </c>
      <c r="E7862" t="s">
        <v>12540</v>
      </c>
      <c r="F7862" t="s">
        <v>41</v>
      </c>
      <c r="G7862" t="s">
        <v>42</v>
      </c>
      <c r="H7862">
        <v>0</v>
      </c>
      <c r="I7862">
        <v>0</v>
      </c>
      <c r="J7862">
        <v>0</v>
      </c>
      <c r="K7862" t="s">
        <v>31220</v>
      </c>
    </row>
    <row r="7863" spans="1:11" x14ac:dyDescent="0.3">
      <c r="A7863" t="s">
        <v>31221</v>
      </c>
      <c r="B7863" t="s">
        <v>31222</v>
      </c>
      <c r="C7863" t="s">
        <v>558</v>
      </c>
      <c r="D7863" t="s">
        <v>31223</v>
      </c>
      <c r="E7863" t="s">
        <v>895</v>
      </c>
      <c r="F7863" t="s">
        <v>31224</v>
      </c>
      <c r="G7863" t="s">
        <v>42</v>
      </c>
      <c r="H7863">
        <v>0</v>
      </c>
      <c r="I7863">
        <v>0</v>
      </c>
      <c r="J7863">
        <v>0</v>
      </c>
      <c r="K7863" t="s">
        <v>31225</v>
      </c>
    </row>
    <row r="7864" spans="1:11" x14ac:dyDescent="0.3">
      <c r="A7864" t="s">
        <v>31226</v>
      </c>
      <c r="C7864" t="s">
        <v>20</v>
      </c>
      <c r="D7864" t="s">
        <v>31227</v>
      </c>
      <c r="E7864" t="s">
        <v>27392</v>
      </c>
      <c r="F7864" t="s">
        <v>4373</v>
      </c>
      <c r="G7864" t="s">
        <v>42</v>
      </c>
      <c r="H7864">
        <v>0</v>
      </c>
      <c r="I7864">
        <v>0</v>
      </c>
      <c r="J7864">
        <v>0</v>
      </c>
      <c r="K7864" t="s">
        <v>31228</v>
      </c>
    </row>
    <row r="7865" spans="1:11" x14ac:dyDescent="0.3">
      <c r="A7865" t="s">
        <v>31229</v>
      </c>
      <c r="B7865" t="s">
        <v>31230</v>
      </c>
      <c r="C7865" t="s">
        <v>20</v>
      </c>
      <c r="D7865" t="s">
        <v>31231</v>
      </c>
      <c r="E7865" t="s">
        <v>27392</v>
      </c>
      <c r="F7865" t="s">
        <v>1845</v>
      </c>
      <c r="G7865" t="s">
        <v>42</v>
      </c>
      <c r="H7865">
        <v>0</v>
      </c>
      <c r="I7865">
        <v>0</v>
      </c>
      <c r="J7865">
        <v>0</v>
      </c>
      <c r="K7865" t="s">
        <v>31232</v>
      </c>
    </row>
    <row r="7866" spans="1:11" x14ac:dyDescent="0.3">
      <c r="A7866" t="s">
        <v>31233</v>
      </c>
      <c r="C7866" t="s">
        <v>20</v>
      </c>
      <c r="D7866" t="s">
        <v>31234</v>
      </c>
      <c r="E7866" t="s">
        <v>27392</v>
      </c>
      <c r="F7866" t="s">
        <v>1981</v>
      </c>
      <c r="G7866" t="s">
        <v>42</v>
      </c>
      <c r="H7866">
        <v>0</v>
      </c>
      <c r="I7866">
        <v>0</v>
      </c>
      <c r="J7866">
        <v>0</v>
      </c>
      <c r="K7866" t="s">
        <v>31235</v>
      </c>
    </row>
    <row r="7867" spans="1:11" x14ac:dyDescent="0.3">
      <c r="A7867" t="s">
        <v>31236</v>
      </c>
      <c r="B7867" t="s">
        <v>31237</v>
      </c>
      <c r="C7867" t="s">
        <v>20</v>
      </c>
      <c r="D7867" t="s">
        <v>31238</v>
      </c>
      <c r="E7867" t="s">
        <v>27392</v>
      </c>
      <c r="F7867" t="s">
        <v>9405</v>
      </c>
      <c r="G7867" t="s">
        <v>42</v>
      </c>
      <c r="H7867">
        <v>0</v>
      </c>
      <c r="I7867">
        <v>0</v>
      </c>
      <c r="J7867">
        <v>0</v>
      </c>
      <c r="K7867" t="s">
        <v>31239</v>
      </c>
    </row>
    <row r="7868" spans="1:11" x14ac:dyDescent="0.3">
      <c r="A7868" t="s">
        <v>31240</v>
      </c>
      <c r="B7868" t="s">
        <v>31241</v>
      </c>
      <c r="C7868" t="s">
        <v>20</v>
      </c>
      <c r="D7868" t="s">
        <v>31242</v>
      </c>
      <c r="E7868" t="s">
        <v>22</v>
      </c>
      <c r="F7868" t="s">
        <v>845</v>
      </c>
      <c r="G7868" t="s">
        <v>42</v>
      </c>
      <c r="H7868">
        <v>0</v>
      </c>
      <c r="I7868">
        <v>0</v>
      </c>
      <c r="J7868">
        <v>0</v>
      </c>
      <c r="K7868" t="s">
        <v>31243</v>
      </c>
    </row>
    <row r="7869" spans="1:11" x14ac:dyDescent="0.3">
      <c r="A7869" t="s">
        <v>31244</v>
      </c>
      <c r="B7869" t="s">
        <v>31245</v>
      </c>
      <c r="C7869" t="s">
        <v>558</v>
      </c>
      <c r="D7869" t="s">
        <v>31246</v>
      </c>
      <c r="E7869" t="s">
        <v>895</v>
      </c>
      <c r="F7869" t="s">
        <v>31055</v>
      </c>
      <c r="G7869" t="s">
        <v>42</v>
      </c>
      <c r="H7869">
        <v>0</v>
      </c>
      <c r="I7869">
        <v>0</v>
      </c>
      <c r="J7869">
        <v>0</v>
      </c>
      <c r="K7869" t="s">
        <v>31247</v>
      </c>
    </row>
    <row r="7870" spans="1:11" x14ac:dyDescent="0.3">
      <c r="A7870" t="s">
        <v>31248</v>
      </c>
      <c r="C7870" t="s">
        <v>20</v>
      </c>
      <c r="D7870" t="s">
        <v>31249</v>
      </c>
      <c r="E7870" t="s">
        <v>27392</v>
      </c>
      <c r="F7870" t="s">
        <v>16</v>
      </c>
      <c r="G7870" t="s">
        <v>42</v>
      </c>
      <c r="H7870">
        <v>0</v>
      </c>
      <c r="I7870">
        <v>0</v>
      </c>
      <c r="J7870">
        <v>0</v>
      </c>
      <c r="K7870" t="s">
        <v>31250</v>
      </c>
    </row>
    <row r="7871" spans="1:11" x14ac:dyDescent="0.3">
      <c r="A7871" t="s">
        <v>31251</v>
      </c>
      <c r="B7871" t="s">
        <v>31252</v>
      </c>
      <c r="C7871" t="s">
        <v>20</v>
      </c>
      <c r="D7871" t="s">
        <v>31253</v>
      </c>
      <c r="E7871" t="s">
        <v>27392</v>
      </c>
      <c r="F7871" t="s">
        <v>3102</v>
      </c>
      <c r="G7871" t="s">
        <v>42</v>
      </c>
      <c r="H7871">
        <v>0</v>
      </c>
      <c r="I7871">
        <v>0</v>
      </c>
      <c r="J7871">
        <v>0</v>
      </c>
      <c r="K7871" t="s">
        <v>31254</v>
      </c>
    </row>
    <row r="7872" spans="1:11" x14ac:dyDescent="0.3">
      <c r="A7872" t="s">
        <v>31255</v>
      </c>
      <c r="B7872" t="s">
        <v>31256</v>
      </c>
      <c r="C7872" t="s">
        <v>20</v>
      </c>
      <c r="D7872" t="s">
        <v>31257</v>
      </c>
      <c r="E7872" t="s">
        <v>27392</v>
      </c>
      <c r="F7872" t="s">
        <v>2919</v>
      </c>
      <c r="G7872" t="s">
        <v>42</v>
      </c>
      <c r="H7872">
        <v>0</v>
      </c>
      <c r="I7872">
        <v>0</v>
      </c>
      <c r="J7872">
        <v>0</v>
      </c>
      <c r="K7872" t="s">
        <v>31258</v>
      </c>
    </row>
    <row r="7873" spans="1:11" x14ac:dyDescent="0.3">
      <c r="A7873" t="s">
        <v>31259</v>
      </c>
      <c r="B7873" t="s">
        <v>31260</v>
      </c>
      <c r="C7873" t="s">
        <v>27</v>
      </c>
      <c r="D7873" t="s">
        <v>31261</v>
      </c>
      <c r="E7873" t="s">
        <v>12540</v>
      </c>
      <c r="F7873" t="s">
        <v>41</v>
      </c>
      <c r="G7873" t="s">
        <v>42</v>
      </c>
      <c r="H7873">
        <v>0</v>
      </c>
      <c r="I7873">
        <v>0</v>
      </c>
      <c r="J7873">
        <v>0</v>
      </c>
      <c r="K7873" t="s">
        <v>31262</v>
      </c>
    </row>
    <row r="7874" spans="1:11" x14ac:dyDescent="0.3">
      <c r="A7874" t="s">
        <v>31263</v>
      </c>
      <c r="B7874" t="s">
        <v>31264</v>
      </c>
      <c r="C7874" t="s">
        <v>27</v>
      </c>
      <c r="D7874" t="s">
        <v>31265</v>
      </c>
      <c r="E7874" t="s">
        <v>12540</v>
      </c>
      <c r="F7874" t="s">
        <v>41</v>
      </c>
      <c r="G7874" t="s">
        <v>42</v>
      </c>
      <c r="H7874">
        <v>0</v>
      </c>
      <c r="I7874">
        <v>0</v>
      </c>
      <c r="J7874">
        <v>0</v>
      </c>
      <c r="K7874" t="s">
        <v>31266</v>
      </c>
    </row>
    <row r="7875" spans="1:11" x14ac:dyDescent="0.3">
      <c r="A7875" t="s">
        <v>31267</v>
      </c>
      <c r="B7875" t="s">
        <v>31268</v>
      </c>
      <c r="C7875" t="s">
        <v>20</v>
      </c>
      <c r="D7875" t="s">
        <v>31269</v>
      </c>
      <c r="E7875" t="s">
        <v>27392</v>
      </c>
      <c r="F7875" t="s">
        <v>16</v>
      </c>
      <c r="G7875" t="s">
        <v>3163</v>
      </c>
      <c r="H7875">
        <v>0</v>
      </c>
      <c r="I7875">
        <v>0</v>
      </c>
      <c r="J7875">
        <v>0</v>
      </c>
      <c r="K7875" t="s">
        <v>31270</v>
      </c>
    </row>
    <row r="7876" spans="1:11" x14ac:dyDescent="0.3">
      <c r="A7876" t="s">
        <v>31271</v>
      </c>
      <c r="B7876" t="s">
        <v>31272</v>
      </c>
      <c r="C7876" t="s">
        <v>466</v>
      </c>
      <c r="D7876" t="s">
        <v>31273</v>
      </c>
      <c r="E7876" t="s">
        <v>26488</v>
      </c>
      <c r="F7876" t="s">
        <v>16</v>
      </c>
      <c r="G7876" t="s">
        <v>1124</v>
      </c>
      <c r="H7876">
        <v>0</v>
      </c>
      <c r="I7876">
        <v>0</v>
      </c>
      <c r="J7876">
        <v>0</v>
      </c>
      <c r="K7876" t="s">
        <v>31274</v>
      </c>
    </row>
    <row r="7877" spans="1:11" x14ac:dyDescent="0.3">
      <c r="A7877" t="s">
        <v>31275</v>
      </c>
      <c r="B7877" t="s">
        <v>31276</v>
      </c>
      <c r="C7877" t="s">
        <v>466</v>
      </c>
      <c r="D7877" t="s">
        <v>31277</v>
      </c>
      <c r="E7877" t="s">
        <v>26488</v>
      </c>
      <c r="F7877" t="s">
        <v>16</v>
      </c>
      <c r="G7877" t="s">
        <v>4044</v>
      </c>
      <c r="H7877">
        <v>0</v>
      </c>
      <c r="I7877">
        <v>0</v>
      </c>
      <c r="J7877">
        <v>0</v>
      </c>
      <c r="K7877" t="s">
        <v>31278</v>
      </c>
    </row>
    <row r="7878" spans="1:11" x14ac:dyDescent="0.3">
      <c r="A7878" t="s">
        <v>31279</v>
      </c>
      <c r="B7878" t="s">
        <v>31280</v>
      </c>
      <c r="C7878" t="s">
        <v>20</v>
      </c>
      <c r="D7878" t="s">
        <v>31281</v>
      </c>
      <c r="E7878" t="s">
        <v>22</v>
      </c>
      <c r="F7878" t="s">
        <v>16</v>
      </c>
      <c r="G7878" t="s">
        <v>2189</v>
      </c>
      <c r="H7878">
        <v>0</v>
      </c>
      <c r="I7878">
        <v>0</v>
      </c>
      <c r="J7878">
        <v>0</v>
      </c>
      <c r="K7878" t="s">
        <v>31282</v>
      </c>
    </row>
    <row r="7879" spans="1:11" x14ac:dyDescent="0.3">
      <c r="A7879" t="s">
        <v>31283</v>
      </c>
      <c r="B7879" t="s">
        <v>31284</v>
      </c>
      <c r="C7879" t="s">
        <v>147</v>
      </c>
      <c r="D7879" t="s">
        <v>31285</v>
      </c>
      <c r="E7879" t="s">
        <v>149</v>
      </c>
      <c r="F7879" t="s">
        <v>16</v>
      </c>
      <c r="G7879" t="s">
        <v>269</v>
      </c>
      <c r="H7879">
        <v>0</v>
      </c>
      <c r="I7879">
        <v>0</v>
      </c>
      <c r="J7879">
        <v>0</v>
      </c>
      <c r="K7879" t="s">
        <v>31286</v>
      </c>
    </row>
    <row r="7880" spans="1:11" x14ac:dyDescent="0.3">
      <c r="A7880" t="s">
        <v>31287</v>
      </c>
      <c r="C7880" t="s">
        <v>13</v>
      </c>
      <c r="D7880" t="s">
        <v>31288</v>
      </c>
      <c r="E7880" t="s">
        <v>23964</v>
      </c>
      <c r="F7880" t="s">
        <v>31289</v>
      </c>
      <c r="G7880" t="s">
        <v>42</v>
      </c>
      <c r="H7880">
        <v>0</v>
      </c>
      <c r="I7880">
        <v>0</v>
      </c>
      <c r="J7880">
        <v>0</v>
      </c>
      <c r="K7880" t="s">
        <v>31290</v>
      </c>
    </row>
    <row r="7881" spans="1:11" x14ac:dyDescent="0.3">
      <c r="A7881" t="s">
        <v>31291</v>
      </c>
      <c r="B7881" t="s">
        <v>31292</v>
      </c>
      <c r="C7881" t="s">
        <v>20</v>
      </c>
      <c r="D7881" t="s">
        <v>31293</v>
      </c>
      <c r="E7881" t="s">
        <v>27392</v>
      </c>
      <c r="F7881" t="s">
        <v>170</v>
      </c>
      <c r="G7881" t="s">
        <v>42</v>
      </c>
      <c r="H7881">
        <v>0</v>
      </c>
      <c r="I7881">
        <v>0</v>
      </c>
      <c r="J7881">
        <v>0</v>
      </c>
      <c r="K7881" t="s">
        <v>31294</v>
      </c>
    </row>
    <row r="7882" spans="1:11" x14ac:dyDescent="0.3">
      <c r="A7882" t="s">
        <v>31295</v>
      </c>
      <c r="B7882" t="s">
        <v>31296</v>
      </c>
      <c r="C7882" t="s">
        <v>20</v>
      </c>
      <c r="D7882" t="s">
        <v>31297</v>
      </c>
      <c r="E7882" t="s">
        <v>27392</v>
      </c>
      <c r="F7882" t="s">
        <v>3412</v>
      </c>
      <c r="G7882" t="s">
        <v>2216</v>
      </c>
      <c r="H7882">
        <v>0</v>
      </c>
      <c r="I7882">
        <v>0</v>
      </c>
      <c r="J7882">
        <v>0</v>
      </c>
      <c r="K7882" t="s">
        <v>31298</v>
      </c>
    </row>
    <row r="7883" spans="1:11" x14ac:dyDescent="0.3">
      <c r="A7883" t="s">
        <v>31299</v>
      </c>
      <c r="B7883" t="s">
        <v>31300</v>
      </c>
      <c r="C7883" t="s">
        <v>27</v>
      </c>
      <c r="D7883" t="s">
        <v>31301</v>
      </c>
      <c r="E7883" t="s">
        <v>12540</v>
      </c>
      <c r="F7883" t="s">
        <v>12044</v>
      </c>
      <c r="G7883" t="s">
        <v>42</v>
      </c>
      <c r="H7883">
        <v>0</v>
      </c>
      <c r="I7883">
        <v>0</v>
      </c>
      <c r="J7883">
        <v>0</v>
      </c>
      <c r="K7883" t="s">
        <v>31302</v>
      </c>
    </row>
    <row r="7884" spans="1:11" x14ac:dyDescent="0.3">
      <c r="A7884" t="s">
        <v>31303</v>
      </c>
      <c r="B7884" t="s">
        <v>31304</v>
      </c>
      <c r="C7884" t="s">
        <v>27</v>
      </c>
      <c r="D7884" t="s">
        <v>31305</v>
      </c>
      <c r="E7884" t="s">
        <v>12540</v>
      </c>
      <c r="F7884" t="s">
        <v>16</v>
      </c>
      <c r="G7884" t="s">
        <v>4754</v>
      </c>
      <c r="H7884">
        <v>0</v>
      </c>
      <c r="I7884">
        <v>0</v>
      </c>
      <c r="J7884">
        <v>0</v>
      </c>
      <c r="K7884" t="s">
        <v>31306</v>
      </c>
    </row>
    <row r="7885" spans="1:11" x14ac:dyDescent="0.3">
      <c r="A7885" t="s">
        <v>31307</v>
      </c>
      <c r="B7885" t="s">
        <v>31308</v>
      </c>
      <c r="C7885" t="s">
        <v>27</v>
      </c>
      <c r="D7885" t="s">
        <v>31309</v>
      </c>
      <c r="E7885" t="s">
        <v>12540</v>
      </c>
      <c r="F7885" t="s">
        <v>16</v>
      </c>
      <c r="G7885" t="s">
        <v>12324</v>
      </c>
      <c r="H7885">
        <v>0</v>
      </c>
      <c r="I7885">
        <v>0</v>
      </c>
      <c r="J7885">
        <v>0</v>
      </c>
      <c r="K7885" t="s">
        <v>31310</v>
      </c>
    </row>
    <row r="7886" spans="1:11" x14ac:dyDescent="0.3">
      <c r="A7886" t="s">
        <v>31311</v>
      </c>
      <c r="B7886" t="s">
        <v>31312</v>
      </c>
      <c r="C7886" t="s">
        <v>558</v>
      </c>
      <c r="D7886" t="s">
        <v>31313</v>
      </c>
      <c r="E7886" t="s">
        <v>1122</v>
      </c>
      <c r="F7886" t="s">
        <v>10052</v>
      </c>
      <c r="G7886" t="s">
        <v>5120</v>
      </c>
      <c r="H7886">
        <v>0</v>
      </c>
      <c r="I7886">
        <v>0</v>
      </c>
      <c r="J7886">
        <v>0</v>
      </c>
      <c r="K7886" t="s">
        <v>31314</v>
      </c>
    </row>
    <row r="7887" spans="1:11" x14ac:dyDescent="0.3">
      <c r="A7887" t="s">
        <v>31315</v>
      </c>
      <c r="B7887" t="s">
        <v>31316</v>
      </c>
      <c r="C7887" t="s">
        <v>558</v>
      </c>
      <c r="D7887" t="s">
        <v>31317</v>
      </c>
      <c r="E7887" t="s">
        <v>1122</v>
      </c>
      <c r="F7887" t="s">
        <v>2116</v>
      </c>
      <c r="G7887" t="s">
        <v>42</v>
      </c>
      <c r="H7887">
        <v>0</v>
      </c>
      <c r="I7887">
        <v>0</v>
      </c>
      <c r="J7887">
        <v>0</v>
      </c>
      <c r="K7887" t="s">
        <v>31318</v>
      </c>
    </row>
    <row r="7888" spans="1:11" x14ac:dyDescent="0.3">
      <c r="A7888" t="s">
        <v>31319</v>
      </c>
      <c r="B7888" t="s">
        <v>31320</v>
      </c>
      <c r="C7888" t="s">
        <v>20</v>
      </c>
      <c r="D7888" t="s">
        <v>31321</v>
      </c>
      <c r="E7888" t="s">
        <v>22</v>
      </c>
      <c r="F7888" t="s">
        <v>16</v>
      </c>
      <c r="G7888" t="s">
        <v>756</v>
      </c>
      <c r="H7888">
        <v>0</v>
      </c>
      <c r="I7888">
        <v>0</v>
      </c>
      <c r="J7888">
        <v>0</v>
      </c>
      <c r="K7888" t="s">
        <v>31322</v>
      </c>
    </row>
    <row r="7889" spans="1:11" x14ac:dyDescent="0.3">
      <c r="A7889" t="s">
        <v>31323</v>
      </c>
      <c r="B7889" t="s">
        <v>31324</v>
      </c>
      <c r="C7889" t="s">
        <v>20</v>
      </c>
      <c r="D7889" t="s">
        <v>31325</v>
      </c>
      <c r="E7889" t="s">
        <v>27392</v>
      </c>
      <c r="F7889" t="s">
        <v>16</v>
      </c>
      <c r="G7889" t="s">
        <v>2750</v>
      </c>
      <c r="H7889">
        <v>0</v>
      </c>
      <c r="I7889">
        <v>0</v>
      </c>
      <c r="J7889">
        <v>0</v>
      </c>
      <c r="K7889" t="s">
        <v>31326</v>
      </c>
    </row>
    <row r="7890" spans="1:11" x14ac:dyDescent="0.3">
      <c r="A7890" t="s">
        <v>31327</v>
      </c>
      <c r="B7890" t="s">
        <v>31328</v>
      </c>
      <c r="C7890" t="s">
        <v>20</v>
      </c>
      <c r="D7890" t="s">
        <v>31329</v>
      </c>
      <c r="E7890" t="s">
        <v>27392</v>
      </c>
      <c r="F7890" t="s">
        <v>16</v>
      </c>
      <c r="G7890" t="s">
        <v>7708</v>
      </c>
      <c r="H7890">
        <v>0</v>
      </c>
      <c r="I7890">
        <v>0</v>
      </c>
      <c r="J7890">
        <v>0</v>
      </c>
      <c r="K7890" t="s">
        <v>31330</v>
      </c>
    </row>
    <row r="7891" spans="1:11" x14ac:dyDescent="0.3">
      <c r="A7891" t="s">
        <v>31331</v>
      </c>
      <c r="B7891" t="s">
        <v>31332</v>
      </c>
      <c r="C7891" t="s">
        <v>20</v>
      </c>
      <c r="D7891" t="s">
        <v>31333</v>
      </c>
      <c r="E7891" t="s">
        <v>27392</v>
      </c>
      <c r="F7891" t="s">
        <v>16</v>
      </c>
      <c r="G7891" t="s">
        <v>269</v>
      </c>
      <c r="H7891">
        <v>0</v>
      </c>
      <c r="I7891">
        <v>0</v>
      </c>
      <c r="J7891">
        <v>0</v>
      </c>
      <c r="K7891" t="s">
        <v>31334</v>
      </c>
    </row>
    <row r="7892" spans="1:11" x14ac:dyDescent="0.3">
      <c r="A7892" t="s">
        <v>31335</v>
      </c>
      <c r="B7892" t="s">
        <v>31336</v>
      </c>
      <c r="C7892" t="s">
        <v>466</v>
      </c>
      <c r="D7892" t="s">
        <v>31337</v>
      </c>
      <c r="E7892" t="s">
        <v>26488</v>
      </c>
      <c r="F7892" t="s">
        <v>16</v>
      </c>
      <c r="G7892" t="s">
        <v>6816</v>
      </c>
      <c r="H7892">
        <v>0</v>
      </c>
      <c r="I7892">
        <v>0</v>
      </c>
      <c r="J7892">
        <v>0</v>
      </c>
      <c r="K7892" t="s">
        <v>31338</v>
      </c>
    </row>
    <row r="7893" spans="1:11" x14ac:dyDescent="0.3">
      <c r="A7893" t="s">
        <v>31339</v>
      </c>
      <c r="B7893" t="s">
        <v>31340</v>
      </c>
      <c r="C7893" t="s">
        <v>20</v>
      </c>
      <c r="D7893" t="s">
        <v>31341</v>
      </c>
      <c r="E7893" t="s">
        <v>27392</v>
      </c>
      <c r="F7893" t="s">
        <v>11244</v>
      </c>
      <c r="G7893" t="s">
        <v>42</v>
      </c>
      <c r="H7893">
        <v>0</v>
      </c>
      <c r="I7893">
        <v>0</v>
      </c>
      <c r="J7893">
        <v>0</v>
      </c>
      <c r="K7893" t="s">
        <v>31342</v>
      </c>
    </row>
    <row r="7894" spans="1:11" x14ac:dyDescent="0.3">
      <c r="A7894" t="s">
        <v>31343</v>
      </c>
      <c r="B7894" t="s">
        <v>31344</v>
      </c>
      <c r="C7894" t="s">
        <v>466</v>
      </c>
      <c r="D7894" t="s">
        <v>31345</v>
      </c>
      <c r="E7894" t="s">
        <v>26488</v>
      </c>
      <c r="F7894" t="s">
        <v>7529</v>
      </c>
      <c r="G7894" t="s">
        <v>42</v>
      </c>
      <c r="H7894">
        <v>0</v>
      </c>
      <c r="I7894">
        <v>0</v>
      </c>
      <c r="J7894">
        <v>0</v>
      </c>
      <c r="K7894" t="s">
        <v>31346</v>
      </c>
    </row>
    <row r="7895" spans="1:11" x14ac:dyDescent="0.3">
      <c r="A7895" t="s">
        <v>31347</v>
      </c>
      <c r="B7895" t="s">
        <v>31348</v>
      </c>
      <c r="C7895" t="s">
        <v>466</v>
      </c>
      <c r="D7895" t="s">
        <v>31349</v>
      </c>
      <c r="E7895" t="s">
        <v>26488</v>
      </c>
      <c r="F7895" t="s">
        <v>5882</v>
      </c>
      <c r="G7895" t="s">
        <v>777</v>
      </c>
      <c r="H7895">
        <v>0</v>
      </c>
      <c r="I7895">
        <v>0</v>
      </c>
      <c r="J7895">
        <v>0</v>
      </c>
      <c r="K7895" t="s">
        <v>31350</v>
      </c>
    </row>
    <row r="7896" spans="1:11" x14ac:dyDescent="0.3">
      <c r="A7896" t="s">
        <v>31351</v>
      </c>
      <c r="B7896" t="s">
        <v>31352</v>
      </c>
      <c r="C7896" t="s">
        <v>20</v>
      </c>
      <c r="D7896" t="s">
        <v>31353</v>
      </c>
      <c r="E7896" t="s">
        <v>27392</v>
      </c>
      <c r="F7896" t="s">
        <v>3296</v>
      </c>
      <c r="G7896" t="s">
        <v>42</v>
      </c>
      <c r="H7896">
        <v>0</v>
      </c>
      <c r="I7896">
        <v>0</v>
      </c>
      <c r="J7896">
        <v>0</v>
      </c>
      <c r="K7896" t="s">
        <v>31354</v>
      </c>
    </row>
    <row r="7897" spans="1:11" x14ac:dyDescent="0.3">
      <c r="A7897" t="s">
        <v>31355</v>
      </c>
      <c r="B7897" t="s">
        <v>31356</v>
      </c>
      <c r="C7897" t="s">
        <v>20</v>
      </c>
      <c r="D7897" t="s">
        <v>31357</v>
      </c>
      <c r="E7897" t="s">
        <v>27392</v>
      </c>
      <c r="F7897" t="s">
        <v>2703</v>
      </c>
      <c r="G7897" t="s">
        <v>42</v>
      </c>
      <c r="H7897">
        <v>0</v>
      </c>
      <c r="I7897">
        <v>0</v>
      </c>
      <c r="J7897">
        <v>0</v>
      </c>
      <c r="K7897" t="s">
        <v>31358</v>
      </c>
    </row>
    <row r="7898" spans="1:11" x14ac:dyDescent="0.3">
      <c r="A7898" t="s">
        <v>31359</v>
      </c>
      <c r="B7898" t="s">
        <v>31360</v>
      </c>
      <c r="C7898" t="s">
        <v>20</v>
      </c>
      <c r="D7898" t="s">
        <v>31361</v>
      </c>
      <c r="E7898" t="s">
        <v>22</v>
      </c>
      <c r="F7898" t="s">
        <v>16</v>
      </c>
      <c r="G7898" t="s">
        <v>7236</v>
      </c>
      <c r="H7898">
        <v>0</v>
      </c>
      <c r="I7898">
        <v>0</v>
      </c>
      <c r="J7898">
        <v>0</v>
      </c>
      <c r="K7898" t="s">
        <v>31362</v>
      </c>
    </row>
    <row r="7899" spans="1:11" x14ac:dyDescent="0.3">
      <c r="A7899" t="s">
        <v>31363</v>
      </c>
      <c r="B7899" t="s">
        <v>31364</v>
      </c>
      <c r="C7899" t="s">
        <v>20</v>
      </c>
      <c r="D7899" t="s">
        <v>31365</v>
      </c>
      <c r="E7899" t="s">
        <v>27392</v>
      </c>
      <c r="F7899" t="s">
        <v>2703</v>
      </c>
      <c r="G7899" t="s">
        <v>42</v>
      </c>
      <c r="H7899">
        <v>0</v>
      </c>
      <c r="I7899">
        <v>0</v>
      </c>
      <c r="J7899">
        <v>0</v>
      </c>
      <c r="K7899" t="s">
        <v>31366</v>
      </c>
    </row>
    <row r="7900" spans="1:11" x14ac:dyDescent="0.3">
      <c r="A7900" t="s">
        <v>31367</v>
      </c>
      <c r="B7900" t="s">
        <v>31368</v>
      </c>
      <c r="C7900" t="s">
        <v>20</v>
      </c>
      <c r="D7900" t="s">
        <v>31369</v>
      </c>
      <c r="E7900" t="s">
        <v>27392</v>
      </c>
      <c r="F7900" t="s">
        <v>1214</v>
      </c>
      <c r="G7900" t="s">
        <v>42</v>
      </c>
      <c r="H7900">
        <v>0</v>
      </c>
      <c r="I7900">
        <v>0</v>
      </c>
      <c r="J7900">
        <v>0</v>
      </c>
      <c r="K7900" t="s">
        <v>31370</v>
      </c>
    </row>
    <row r="7901" spans="1:11" x14ac:dyDescent="0.3">
      <c r="A7901" t="s">
        <v>31371</v>
      </c>
      <c r="B7901" t="s">
        <v>31372</v>
      </c>
      <c r="C7901" t="s">
        <v>20</v>
      </c>
      <c r="D7901" t="s">
        <v>31373</v>
      </c>
      <c r="E7901" t="s">
        <v>27392</v>
      </c>
      <c r="F7901" t="s">
        <v>12188</v>
      </c>
      <c r="G7901" t="s">
        <v>4034</v>
      </c>
      <c r="H7901">
        <v>0</v>
      </c>
      <c r="I7901">
        <v>0</v>
      </c>
      <c r="J7901">
        <v>0</v>
      </c>
      <c r="K7901" t="s">
        <v>31374</v>
      </c>
    </row>
    <row r="7902" spans="1:11" x14ac:dyDescent="0.3">
      <c r="A7902" t="s">
        <v>31375</v>
      </c>
      <c r="B7902" t="s">
        <v>31376</v>
      </c>
      <c r="C7902" t="s">
        <v>20</v>
      </c>
      <c r="D7902" t="s">
        <v>31377</v>
      </c>
      <c r="E7902" t="s">
        <v>27392</v>
      </c>
      <c r="F7902" t="s">
        <v>3412</v>
      </c>
      <c r="G7902" t="s">
        <v>42</v>
      </c>
      <c r="H7902">
        <v>0</v>
      </c>
      <c r="I7902">
        <v>0</v>
      </c>
      <c r="J7902">
        <v>0</v>
      </c>
      <c r="K7902" t="s">
        <v>31378</v>
      </c>
    </row>
    <row r="7903" spans="1:11" x14ac:dyDescent="0.3">
      <c r="A7903" t="s">
        <v>31379</v>
      </c>
      <c r="B7903" t="s">
        <v>31380</v>
      </c>
      <c r="C7903" t="s">
        <v>20</v>
      </c>
      <c r="D7903" t="s">
        <v>31381</v>
      </c>
      <c r="E7903" t="s">
        <v>27392</v>
      </c>
      <c r="F7903" t="s">
        <v>9911</v>
      </c>
      <c r="G7903" t="s">
        <v>42</v>
      </c>
      <c r="H7903">
        <v>0</v>
      </c>
      <c r="I7903">
        <v>0</v>
      </c>
      <c r="J7903">
        <v>0</v>
      </c>
      <c r="K7903" t="s">
        <v>31382</v>
      </c>
    </row>
    <row r="7904" spans="1:11" x14ac:dyDescent="0.3">
      <c r="A7904" t="s">
        <v>31383</v>
      </c>
      <c r="B7904" t="s">
        <v>31384</v>
      </c>
      <c r="C7904" t="s">
        <v>20</v>
      </c>
      <c r="D7904" t="s">
        <v>31385</v>
      </c>
      <c r="E7904" t="s">
        <v>27392</v>
      </c>
      <c r="F7904" t="s">
        <v>2585</v>
      </c>
      <c r="G7904" t="s">
        <v>42</v>
      </c>
      <c r="H7904">
        <v>0</v>
      </c>
      <c r="I7904">
        <v>0</v>
      </c>
      <c r="J7904">
        <v>0</v>
      </c>
      <c r="K7904" t="s">
        <v>31386</v>
      </c>
    </row>
    <row r="7905" spans="1:11" x14ac:dyDescent="0.3">
      <c r="A7905" t="s">
        <v>31387</v>
      </c>
      <c r="B7905" t="s">
        <v>31388</v>
      </c>
      <c r="C7905" t="s">
        <v>20</v>
      </c>
      <c r="D7905" t="s">
        <v>31389</v>
      </c>
      <c r="E7905" t="s">
        <v>27392</v>
      </c>
      <c r="F7905" t="s">
        <v>6589</v>
      </c>
      <c r="G7905" t="s">
        <v>42</v>
      </c>
      <c r="H7905">
        <v>0</v>
      </c>
      <c r="I7905">
        <v>0</v>
      </c>
      <c r="J7905">
        <v>0</v>
      </c>
      <c r="K7905" t="s">
        <v>31390</v>
      </c>
    </row>
    <row r="7906" spans="1:11" x14ac:dyDescent="0.3">
      <c r="A7906" t="s">
        <v>31391</v>
      </c>
      <c r="B7906" t="s">
        <v>31392</v>
      </c>
      <c r="C7906" t="s">
        <v>13</v>
      </c>
      <c r="D7906" t="s">
        <v>31393</v>
      </c>
      <c r="E7906" t="s">
        <v>15</v>
      </c>
      <c r="F7906" t="s">
        <v>16</v>
      </c>
      <c r="G7906" t="s">
        <v>5218</v>
      </c>
      <c r="H7906">
        <v>0</v>
      </c>
      <c r="I7906">
        <v>0</v>
      </c>
      <c r="J7906">
        <v>0</v>
      </c>
      <c r="K7906" t="s">
        <v>31394</v>
      </c>
    </row>
    <row r="7907" spans="1:11" x14ac:dyDescent="0.3">
      <c r="A7907" t="s">
        <v>31395</v>
      </c>
      <c r="B7907" t="s">
        <v>31396</v>
      </c>
      <c r="C7907" t="s">
        <v>20</v>
      </c>
      <c r="D7907" t="s">
        <v>31385</v>
      </c>
      <c r="E7907" t="s">
        <v>27392</v>
      </c>
      <c r="F7907" t="s">
        <v>6717</v>
      </c>
      <c r="G7907" t="s">
        <v>42</v>
      </c>
      <c r="H7907">
        <v>0</v>
      </c>
      <c r="I7907">
        <v>0</v>
      </c>
      <c r="J7907">
        <v>0</v>
      </c>
      <c r="K7907" t="s">
        <v>31397</v>
      </c>
    </row>
    <row r="7908" spans="1:11" x14ac:dyDescent="0.3">
      <c r="A7908" t="s">
        <v>31398</v>
      </c>
      <c r="B7908" t="s">
        <v>31399</v>
      </c>
      <c r="C7908" t="s">
        <v>20</v>
      </c>
      <c r="D7908" t="s">
        <v>31400</v>
      </c>
      <c r="E7908" t="s">
        <v>27392</v>
      </c>
      <c r="F7908" t="s">
        <v>16</v>
      </c>
      <c r="G7908" t="s">
        <v>42</v>
      </c>
      <c r="H7908">
        <v>0</v>
      </c>
      <c r="I7908">
        <v>0</v>
      </c>
      <c r="J7908">
        <v>0</v>
      </c>
      <c r="K7908" t="s">
        <v>31401</v>
      </c>
    </row>
    <row r="7909" spans="1:11" x14ac:dyDescent="0.3">
      <c r="A7909" t="s">
        <v>31402</v>
      </c>
      <c r="B7909" t="s">
        <v>31403</v>
      </c>
      <c r="C7909" t="s">
        <v>147</v>
      </c>
      <c r="D7909" t="s">
        <v>31404</v>
      </c>
      <c r="E7909" t="s">
        <v>149</v>
      </c>
      <c r="F7909" t="s">
        <v>4643</v>
      </c>
      <c r="G7909" t="s">
        <v>3598</v>
      </c>
      <c r="H7909">
        <v>0</v>
      </c>
      <c r="I7909">
        <v>0</v>
      </c>
      <c r="J7909">
        <v>0</v>
      </c>
      <c r="K7909" t="s">
        <v>31405</v>
      </c>
    </row>
    <row r="7910" spans="1:11" x14ac:dyDescent="0.3">
      <c r="A7910" t="s">
        <v>31406</v>
      </c>
      <c r="C7910" t="s">
        <v>13</v>
      </c>
      <c r="D7910" t="s">
        <v>31407</v>
      </c>
      <c r="E7910" t="s">
        <v>23964</v>
      </c>
      <c r="F7910" t="s">
        <v>16</v>
      </c>
      <c r="G7910" t="s">
        <v>5527</v>
      </c>
      <c r="H7910">
        <v>0</v>
      </c>
      <c r="I7910">
        <v>0</v>
      </c>
      <c r="J7910">
        <v>0</v>
      </c>
      <c r="K7910" t="s">
        <v>31408</v>
      </c>
    </row>
    <row r="7911" spans="1:11" x14ac:dyDescent="0.3">
      <c r="A7911" t="s">
        <v>31409</v>
      </c>
      <c r="B7911" t="s">
        <v>31410</v>
      </c>
      <c r="C7911" t="s">
        <v>558</v>
      </c>
      <c r="D7911" t="s">
        <v>31411</v>
      </c>
      <c r="E7911" t="s">
        <v>895</v>
      </c>
      <c r="F7911" t="s">
        <v>16</v>
      </c>
      <c r="G7911" t="s">
        <v>3598</v>
      </c>
      <c r="H7911">
        <v>0</v>
      </c>
      <c r="I7911">
        <v>0</v>
      </c>
      <c r="J7911">
        <v>0</v>
      </c>
      <c r="K7911" t="s">
        <v>31412</v>
      </c>
    </row>
    <row r="7912" spans="1:11" x14ac:dyDescent="0.3">
      <c r="A7912" t="s">
        <v>31413</v>
      </c>
      <c r="B7912" t="s">
        <v>31414</v>
      </c>
      <c r="C7912" t="s">
        <v>13</v>
      </c>
      <c r="D7912" t="s">
        <v>31415</v>
      </c>
      <c r="E7912" t="s">
        <v>23964</v>
      </c>
      <c r="F7912" t="s">
        <v>16</v>
      </c>
      <c r="G7912" t="s">
        <v>31416</v>
      </c>
      <c r="H7912">
        <v>0</v>
      </c>
      <c r="I7912">
        <v>0</v>
      </c>
      <c r="J7912">
        <v>0</v>
      </c>
      <c r="K7912" t="s">
        <v>31417</v>
      </c>
    </row>
    <row r="7913" spans="1:11" x14ac:dyDescent="0.3">
      <c r="A7913" t="s">
        <v>31418</v>
      </c>
      <c r="B7913" t="s">
        <v>31419</v>
      </c>
      <c r="C7913" t="s">
        <v>558</v>
      </c>
      <c r="D7913" t="s">
        <v>31420</v>
      </c>
      <c r="E7913" t="s">
        <v>895</v>
      </c>
      <c r="F7913" t="s">
        <v>1531</v>
      </c>
      <c r="G7913" t="s">
        <v>42</v>
      </c>
      <c r="H7913">
        <v>0</v>
      </c>
      <c r="I7913">
        <v>0</v>
      </c>
      <c r="J7913">
        <v>0</v>
      </c>
      <c r="K7913" t="s">
        <v>31421</v>
      </c>
    </row>
    <row r="7914" spans="1:11" x14ac:dyDescent="0.3">
      <c r="A7914" t="s">
        <v>31422</v>
      </c>
      <c r="B7914" t="s">
        <v>31423</v>
      </c>
      <c r="C7914" t="s">
        <v>558</v>
      </c>
      <c r="D7914" t="s">
        <v>31424</v>
      </c>
      <c r="E7914" t="s">
        <v>895</v>
      </c>
      <c r="F7914" t="s">
        <v>1324</v>
      </c>
      <c r="G7914" t="s">
        <v>42</v>
      </c>
      <c r="H7914">
        <v>0</v>
      </c>
      <c r="I7914">
        <v>0</v>
      </c>
      <c r="J7914">
        <v>0</v>
      </c>
      <c r="K7914" t="s">
        <v>31425</v>
      </c>
    </row>
    <row r="7915" spans="1:11" x14ac:dyDescent="0.3">
      <c r="A7915" t="s">
        <v>31426</v>
      </c>
      <c r="C7915" t="s">
        <v>27</v>
      </c>
      <c r="D7915" t="s">
        <v>31427</v>
      </c>
      <c r="E7915" t="s">
        <v>12540</v>
      </c>
      <c r="F7915" t="s">
        <v>7794</v>
      </c>
      <c r="G7915" t="s">
        <v>42</v>
      </c>
      <c r="H7915">
        <v>0</v>
      </c>
      <c r="I7915">
        <v>0</v>
      </c>
      <c r="J7915">
        <v>0</v>
      </c>
      <c r="K7915" t="s">
        <v>31428</v>
      </c>
    </row>
    <row r="7916" spans="1:11" x14ac:dyDescent="0.3">
      <c r="A7916" t="s">
        <v>31429</v>
      </c>
      <c r="B7916" t="s">
        <v>31430</v>
      </c>
      <c r="C7916" t="s">
        <v>27</v>
      </c>
      <c r="D7916" t="s">
        <v>31431</v>
      </c>
      <c r="E7916" t="s">
        <v>12540</v>
      </c>
      <c r="F7916" t="s">
        <v>16</v>
      </c>
      <c r="G7916" t="s">
        <v>3244</v>
      </c>
      <c r="H7916">
        <v>0</v>
      </c>
      <c r="I7916">
        <v>0</v>
      </c>
      <c r="J7916">
        <v>0</v>
      </c>
      <c r="K7916" t="s">
        <v>31432</v>
      </c>
    </row>
    <row r="7917" spans="1:11" x14ac:dyDescent="0.3">
      <c r="A7917" t="s">
        <v>31433</v>
      </c>
      <c r="B7917" t="s">
        <v>31434</v>
      </c>
      <c r="C7917" t="s">
        <v>20</v>
      </c>
      <c r="D7917" t="s">
        <v>31435</v>
      </c>
      <c r="E7917" t="s">
        <v>22</v>
      </c>
      <c r="F7917" t="s">
        <v>16</v>
      </c>
      <c r="G7917" t="s">
        <v>5631</v>
      </c>
      <c r="H7917">
        <v>0</v>
      </c>
      <c r="I7917">
        <v>0</v>
      </c>
      <c r="J7917">
        <v>0</v>
      </c>
      <c r="K7917" t="s">
        <v>31436</v>
      </c>
    </row>
    <row r="7918" spans="1:11" x14ac:dyDescent="0.3">
      <c r="A7918" t="s">
        <v>31437</v>
      </c>
      <c r="B7918" t="s">
        <v>31438</v>
      </c>
      <c r="C7918" t="s">
        <v>27</v>
      </c>
      <c r="D7918" t="s">
        <v>31439</v>
      </c>
      <c r="E7918" t="s">
        <v>12540</v>
      </c>
      <c r="F7918" t="s">
        <v>41</v>
      </c>
      <c r="G7918" t="s">
        <v>23</v>
      </c>
      <c r="H7918">
        <v>0</v>
      </c>
      <c r="I7918">
        <v>0</v>
      </c>
      <c r="J7918">
        <v>0</v>
      </c>
      <c r="K7918" t="s">
        <v>31440</v>
      </c>
    </row>
    <row r="7919" spans="1:11" x14ac:dyDescent="0.3">
      <c r="A7919" t="s">
        <v>31441</v>
      </c>
      <c r="B7919" t="s">
        <v>31442</v>
      </c>
      <c r="C7919" t="s">
        <v>27</v>
      </c>
      <c r="D7919" t="s">
        <v>31443</v>
      </c>
      <c r="E7919" t="s">
        <v>12540</v>
      </c>
      <c r="F7919" t="s">
        <v>41</v>
      </c>
      <c r="G7919" t="s">
        <v>42</v>
      </c>
      <c r="H7919">
        <v>0</v>
      </c>
      <c r="I7919">
        <v>0</v>
      </c>
      <c r="J7919">
        <v>0</v>
      </c>
      <c r="K7919" t="s">
        <v>31444</v>
      </c>
    </row>
    <row r="7920" spans="1:11" x14ac:dyDescent="0.3">
      <c r="A7920" t="s">
        <v>31445</v>
      </c>
      <c r="B7920" t="s">
        <v>31446</v>
      </c>
      <c r="C7920" t="s">
        <v>20</v>
      </c>
      <c r="D7920" t="s">
        <v>31447</v>
      </c>
      <c r="E7920" t="s">
        <v>27392</v>
      </c>
      <c r="F7920" t="s">
        <v>7392</v>
      </c>
      <c r="G7920" t="s">
        <v>42</v>
      </c>
      <c r="H7920">
        <v>0</v>
      </c>
      <c r="I7920">
        <v>0</v>
      </c>
      <c r="J7920">
        <v>0</v>
      </c>
      <c r="K7920" t="s">
        <v>31448</v>
      </c>
    </row>
    <row r="7921" spans="1:11" x14ac:dyDescent="0.3">
      <c r="A7921" t="s">
        <v>31449</v>
      </c>
      <c r="B7921" t="s">
        <v>31450</v>
      </c>
      <c r="C7921" t="s">
        <v>27</v>
      </c>
      <c r="D7921" t="s">
        <v>31451</v>
      </c>
      <c r="E7921" t="s">
        <v>12540</v>
      </c>
      <c r="F7921" t="s">
        <v>41</v>
      </c>
      <c r="G7921" t="s">
        <v>42</v>
      </c>
      <c r="H7921">
        <v>0</v>
      </c>
      <c r="I7921">
        <v>0</v>
      </c>
      <c r="J7921">
        <v>0</v>
      </c>
      <c r="K7921" t="s">
        <v>31452</v>
      </c>
    </row>
    <row r="7922" spans="1:11" x14ac:dyDescent="0.3">
      <c r="A7922" t="s">
        <v>31453</v>
      </c>
      <c r="B7922" t="s">
        <v>31454</v>
      </c>
      <c r="C7922" t="s">
        <v>558</v>
      </c>
      <c r="D7922" t="s">
        <v>31455</v>
      </c>
      <c r="E7922" t="s">
        <v>754</v>
      </c>
      <c r="F7922" t="s">
        <v>16</v>
      </c>
      <c r="G7922" t="s">
        <v>31456</v>
      </c>
      <c r="H7922">
        <v>0</v>
      </c>
      <c r="I7922">
        <v>0</v>
      </c>
      <c r="J7922">
        <v>0</v>
      </c>
      <c r="K7922" t="s">
        <v>31457</v>
      </c>
    </row>
    <row r="7923" spans="1:11" x14ac:dyDescent="0.3">
      <c r="A7923" t="s">
        <v>31458</v>
      </c>
      <c r="B7923" t="s">
        <v>31459</v>
      </c>
      <c r="C7923" t="s">
        <v>466</v>
      </c>
      <c r="D7923" t="s">
        <v>31460</v>
      </c>
      <c r="E7923" t="s">
        <v>26488</v>
      </c>
      <c r="F7923" t="s">
        <v>5701</v>
      </c>
      <c r="G7923" t="s">
        <v>4722</v>
      </c>
      <c r="H7923">
        <v>0</v>
      </c>
      <c r="I7923">
        <v>0</v>
      </c>
      <c r="J7923">
        <v>0</v>
      </c>
      <c r="K7923" t="s">
        <v>31461</v>
      </c>
    </row>
    <row r="7924" spans="1:11" x14ac:dyDescent="0.3">
      <c r="A7924" t="s">
        <v>31462</v>
      </c>
      <c r="B7924" t="s">
        <v>31463</v>
      </c>
      <c r="C7924" t="s">
        <v>13</v>
      </c>
      <c r="D7924" t="s">
        <v>31464</v>
      </c>
      <c r="E7924" t="s">
        <v>23964</v>
      </c>
      <c r="F7924" t="s">
        <v>16</v>
      </c>
      <c r="G7924" t="s">
        <v>8595</v>
      </c>
      <c r="H7924">
        <v>0</v>
      </c>
      <c r="I7924">
        <v>0</v>
      </c>
      <c r="J7924">
        <v>0</v>
      </c>
      <c r="K7924" t="s">
        <v>31465</v>
      </c>
    </row>
    <row r="7925" spans="1:11" x14ac:dyDescent="0.3">
      <c r="A7925" t="s">
        <v>31466</v>
      </c>
      <c r="B7925" t="s">
        <v>31467</v>
      </c>
      <c r="C7925" t="s">
        <v>20</v>
      </c>
      <c r="D7925" t="s">
        <v>31468</v>
      </c>
      <c r="E7925" t="s">
        <v>27392</v>
      </c>
      <c r="F7925" t="s">
        <v>16</v>
      </c>
      <c r="G7925" t="s">
        <v>6088</v>
      </c>
      <c r="H7925">
        <v>0</v>
      </c>
      <c r="I7925">
        <v>0</v>
      </c>
      <c r="J7925">
        <v>0</v>
      </c>
      <c r="K7925" t="s">
        <v>31469</v>
      </c>
    </row>
    <row r="7926" spans="1:11" x14ac:dyDescent="0.3">
      <c r="A7926" t="s">
        <v>31470</v>
      </c>
      <c r="B7926" t="s">
        <v>31471</v>
      </c>
      <c r="C7926" t="s">
        <v>558</v>
      </c>
      <c r="D7926" t="s">
        <v>31472</v>
      </c>
      <c r="E7926" t="s">
        <v>28510</v>
      </c>
      <c r="F7926" t="s">
        <v>16</v>
      </c>
      <c r="G7926" t="s">
        <v>1710</v>
      </c>
      <c r="H7926">
        <v>0</v>
      </c>
      <c r="I7926">
        <v>0</v>
      </c>
      <c r="J7926">
        <v>0</v>
      </c>
      <c r="K7926" t="s">
        <v>31473</v>
      </c>
    </row>
    <row r="7927" spans="1:11" x14ac:dyDescent="0.3">
      <c r="A7927" t="s">
        <v>31474</v>
      </c>
      <c r="B7927" t="s">
        <v>31475</v>
      </c>
      <c r="C7927" t="s">
        <v>20</v>
      </c>
      <c r="D7927" t="s">
        <v>31476</v>
      </c>
      <c r="E7927" t="s">
        <v>27392</v>
      </c>
      <c r="F7927" t="s">
        <v>4336</v>
      </c>
      <c r="G7927" t="s">
        <v>42</v>
      </c>
      <c r="H7927">
        <v>0</v>
      </c>
      <c r="I7927">
        <v>0</v>
      </c>
      <c r="J7927">
        <v>0</v>
      </c>
      <c r="K7927" t="s">
        <v>31477</v>
      </c>
    </row>
    <row r="7928" spans="1:11" x14ac:dyDescent="0.3">
      <c r="A7928" t="s">
        <v>31478</v>
      </c>
      <c r="B7928" t="s">
        <v>31479</v>
      </c>
      <c r="C7928" t="s">
        <v>558</v>
      </c>
      <c r="D7928" t="s">
        <v>31480</v>
      </c>
      <c r="E7928" t="s">
        <v>981</v>
      </c>
      <c r="F7928" t="s">
        <v>16</v>
      </c>
      <c r="G7928" t="s">
        <v>756</v>
      </c>
      <c r="H7928">
        <v>0</v>
      </c>
      <c r="I7928">
        <v>0</v>
      </c>
      <c r="J7928">
        <v>0</v>
      </c>
      <c r="K7928" t="s">
        <v>31481</v>
      </c>
    </row>
    <row r="7929" spans="1:11" x14ac:dyDescent="0.3">
      <c r="A7929" t="s">
        <v>31482</v>
      </c>
      <c r="C7929" t="s">
        <v>466</v>
      </c>
      <c r="D7929" t="s">
        <v>31483</v>
      </c>
      <c r="E7929" t="s">
        <v>761</v>
      </c>
      <c r="F7929" t="s">
        <v>16</v>
      </c>
      <c r="G7929" t="s">
        <v>17764</v>
      </c>
      <c r="H7929">
        <v>0</v>
      </c>
      <c r="I7929">
        <v>0</v>
      </c>
      <c r="J7929">
        <v>0</v>
      </c>
      <c r="K7929" t="s">
        <v>31484</v>
      </c>
    </row>
    <row r="7930" spans="1:11" x14ac:dyDescent="0.3">
      <c r="A7930" t="s">
        <v>31485</v>
      </c>
      <c r="B7930" t="s">
        <v>31486</v>
      </c>
      <c r="C7930" t="s">
        <v>20</v>
      </c>
      <c r="D7930" t="s">
        <v>31487</v>
      </c>
      <c r="E7930" t="s">
        <v>27392</v>
      </c>
      <c r="F7930" t="s">
        <v>10870</v>
      </c>
      <c r="G7930" t="s">
        <v>42</v>
      </c>
      <c r="H7930">
        <v>0</v>
      </c>
      <c r="I7930">
        <v>0</v>
      </c>
      <c r="J7930">
        <v>0</v>
      </c>
      <c r="K7930" t="s">
        <v>31488</v>
      </c>
    </row>
    <row r="7931" spans="1:11" x14ac:dyDescent="0.3">
      <c r="A7931" t="s">
        <v>31489</v>
      </c>
      <c r="B7931" t="s">
        <v>31490</v>
      </c>
      <c r="C7931" t="s">
        <v>13</v>
      </c>
      <c r="D7931" t="s">
        <v>31491</v>
      </c>
      <c r="E7931" t="s">
        <v>23964</v>
      </c>
      <c r="F7931" t="s">
        <v>6657</v>
      </c>
      <c r="G7931" t="s">
        <v>42</v>
      </c>
      <c r="H7931">
        <v>0</v>
      </c>
      <c r="I7931">
        <v>0</v>
      </c>
      <c r="J7931">
        <v>0</v>
      </c>
      <c r="K7931" t="s">
        <v>31492</v>
      </c>
    </row>
    <row r="7932" spans="1:11" x14ac:dyDescent="0.3">
      <c r="A7932" t="s">
        <v>31493</v>
      </c>
      <c r="B7932" t="s">
        <v>31494</v>
      </c>
      <c r="C7932" t="s">
        <v>20</v>
      </c>
      <c r="D7932" t="s">
        <v>31495</v>
      </c>
      <c r="E7932" t="s">
        <v>27392</v>
      </c>
      <c r="F7932" t="s">
        <v>830</v>
      </c>
      <c r="G7932" t="s">
        <v>42</v>
      </c>
      <c r="H7932">
        <v>0</v>
      </c>
      <c r="I7932">
        <v>0</v>
      </c>
      <c r="J7932">
        <v>0</v>
      </c>
      <c r="K7932" t="s">
        <v>31496</v>
      </c>
    </row>
    <row r="7933" spans="1:11" x14ac:dyDescent="0.3">
      <c r="A7933" t="s">
        <v>31497</v>
      </c>
      <c r="B7933" t="s">
        <v>31498</v>
      </c>
      <c r="C7933" t="s">
        <v>13</v>
      </c>
      <c r="D7933" t="s">
        <v>31499</v>
      </c>
      <c r="E7933" t="s">
        <v>23964</v>
      </c>
      <c r="F7933" t="s">
        <v>16</v>
      </c>
      <c r="G7933" t="s">
        <v>5069</v>
      </c>
      <c r="H7933">
        <v>0</v>
      </c>
      <c r="I7933">
        <v>0</v>
      </c>
      <c r="J7933">
        <v>0</v>
      </c>
      <c r="K7933" t="s">
        <v>31500</v>
      </c>
    </row>
    <row r="7934" spans="1:11" x14ac:dyDescent="0.3">
      <c r="A7934" t="s">
        <v>31501</v>
      </c>
      <c r="C7934" t="s">
        <v>13</v>
      </c>
      <c r="D7934" t="s">
        <v>31502</v>
      </c>
      <c r="E7934" t="s">
        <v>23964</v>
      </c>
      <c r="F7934" t="s">
        <v>16</v>
      </c>
      <c r="G7934" t="s">
        <v>42</v>
      </c>
      <c r="H7934">
        <v>0</v>
      </c>
      <c r="I7934">
        <v>0</v>
      </c>
      <c r="J7934">
        <v>0</v>
      </c>
      <c r="K7934" t="s">
        <v>31503</v>
      </c>
    </row>
    <row r="7935" spans="1:11" x14ac:dyDescent="0.3">
      <c r="A7935" t="s">
        <v>31504</v>
      </c>
      <c r="B7935" t="s">
        <v>31505</v>
      </c>
      <c r="C7935" t="s">
        <v>13</v>
      </c>
      <c r="D7935" t="s">
        <v>31506</v>
      </c>
      <c r="E7935" t="s">
        <v>23964</v>
      </c>
      <c r="F7935" t="s">
        <v>16</v>
      </c>
      <c r="G7935" t="s">
        <v>30071</v>
      </c>
      <c r="H7935">
        <v>0</v>
      </c>
      <c r="I7935">
        <v>0</v>
      </c>
      <c r="J7935">
        <v>0</v>
      </c>
      <c r="K7935" t="s">
        <v>31507</v>
      </c>
    </row>
    <row r="7936" spans="1:11" x14ac:dyDescent="0.3">
      <c r="A7936" t="s">
        <v>31508</v>
      </c>
      <c r="B7936" t="s">
        <v>31509</v>
      </c>
      <c r="C7936" t="s">
        <v>13</v>
      </c>
      <c r="D7936" t="s">
        <v>31510</v>
      </c>
      <c r="E7936" t="s">
        <v>23964</v>
      </c>
      <c r="F7936" t="s">
        <v>16</v>
      </c>
      <c r="G7936" t="s">
        <v>269</v>
      </c>
      <c r="H7936">
        <v>0</v>
      </c>
      <c r="I7936">
        <v>0</v>
      </c>
      <c r="J7936">
        <v>0</v>
      </c>
      <c r="K7936" t="s">
        <v>31511</v>
      </c>
    </row>
    <row r="7937" spans="1:11" x14ac:dyDescent="0.3">
      <c r="A7937" t="s">
        <v>31512</v>
      </c>
      <c r="B7937" t="s">
        <v>31513</v>
      </c>
      <c r="C7937" t="s">
        <v>20</v>
      </c>
      <c r="D7937" t="s">
        <v>31514</v>
      </c>
      <c r="E7937" t="s">
        <v>22</v>
      </c>
      <c r="F7937" t="s">
        <v>16</v>
      </c>
      <c r="G7937" t="s">
        <v>1639</v>
      </c>
      <c r="H7937">
        <v>0</v>
      </c>
      <c r="I7937">
        <v>0</v>
      </c>
      <c r="J7937">
        <v>0</v>
      </c>
      <c r="K7937" t="s">
        <v>31515</v>
      </c>
    </row>
    <row r="7938" spans="1:11" x14ac:dyDescent="0.3">
      <c r="A7938" t="s">
        <v>31516</v>
      </c>
      <c r="C7938" t="s">
        <v>466</v>
      </c>
      <c r="D7938" t="s">
        <v>31517</v>
      </c>
      <c r="E7938" t="s">
        <v>26488</v>
      </c>
      <c r="F7938" t="s">
        <v>16</v>
      </c>
      <c r="G7938" t="s">
        <v>42</v>
      </c>
      <c r="H7938">
        <v>0</v>
      </c>
      <c r="I7938">
        <v>0</v>
      </c>
      <c r="J7938">
        <v>0</v>
      </c>
      <c r="K7938" t="s">
        <v>31518</v>
      </c>
    </row>
    <row r="7939" spans="1:11" x14ac:dyDescent="0.3">
      <c r="A7939" t="s">
        <v>31519</v>
      </c>
      <c r="B7939" t="s">
        <v>31520</v>
      </c>
      <c r="C7939" t="s">
        <v>466</v>
      </c>
      <c r="D7939" t="s">
        <v>31521</v>
      </c>
      <c r="E7939" t="s">
        <v>26488</v>
      </c>
      <c r="F7939" t="s">
        <v>5457</v>
      </c>
      <c r="G7939" t="s">
        <v>42</v>
      </c>
      <c r="H7939">
        <v>0</v>
      </c>
      <c r="I7939">
        <v>0</v>
      </c>
      <c r="J7939">
        <v>0</v>
      </c>
      <c r="K7939" t="s">
        <v>31522</v>
      </c>
    </row>
    <row r="7940" spans="1:11" x14ac:dyDescent="0.3">
      <c r="A7940" t="s">
        <v>31523</v>
      </c>
      <c r="B7940" t="s">
        <v>31524</v>
      </c>
      <c r="C7940" t="s">
        <v>13</v>
      </c>
      <c r="D7940" t="s">
        <v>31525</v>
      </c>
      <c r="E7940" t="s">
        <v>23964</v>
      </c>
      <c r="F7940" t="s">
        <v>16</v>
      </c>
      <c r="G7940" t="s">
        <v>27261</v>
      </c>
      <c r="H7940">
        <v>0</v>
      </c>
      <c r="I7940">
        <v>0</v>
      </c>
      <c r="J7940">
        <v>0</v>
      </c>
      <c r="K7940" t="s">
        <v>31526</v>
      </c>
    </row>
    <row r="7941" spans="1:11" x14ac:dyDescent="0.3">
      <c r="A7941" t="s">
        <v>31527</v>
      </c>
      <c r="B7941" t="s">
        <v>31528</v>
      </c>
      <c r="C7941" t="s">
        <v>466</v>
      </c>
      <c r="D7941" t="s">
        <v>31529</v>
      </c>
      <c r="E7941" t="s">
        <v>26488</v>
      </c>
      <c r="F7941" t="s">
        <v>10179</v>
      </c>
      <c r="G7941" t="s">
        <v>27516</v>
      </c>
      <c r="H7941">
        <v>0</v>
      </c>
      <c r="I7941">
        <v>0</v>
      </c>
      <c r="J7941">
        <v>0</v>
      </c>
      <c r="K7941" t="s">
        <v>31530</v>
      </c>
    </row>
    <row r="7942" spans="1:11" x14ac:dyDescent="0.3">
      <c r="A7942" t="s">
        <v>31531</v>
      </c>
      <c r="B7942" t="s">
        <v>31532</v>
      </c>
      <c r="C7942" t="s">
        <v>13</v>
      </c>
      <c r="D7942" t="s">
        <v>31533</v>
      </c>
      <c r="E7942" t="s">
        <v>23964</v>
      </c>
      <c r="F7942" t="s">
        <v>16</v>
      </c>
      <c r="G7942" t="s">
        <v>12342</v>
      </c>
      <c r="H7942">
        <v>0</v>
      </c>
      <c r="I7942">
        <v>0</v>
      </c>
      <c r="J7942">
        <v>0</v>
      </c>
      <c r="K7942" t="s">
        <v>31534</v>
      </c>
    </row>
    <row r="7943" spans="1:11" x14ac:dyDescent="0.3">
      <c r="A7943" t="s">
        <v>31535</v>
      </c>
      <c r="B7943" t="s">
        <v>31536</v>
      </c>
      <c r="C7943" t="s">
        <v>466</v>
      </c>
      <c r="D7943" t="s">
        <v>31537</v>
      </c>
      <c r="E7943" t="s">
        <v>26488</v>
      </c>
      <c r="F7943" t="s">
        <v>16</v>
      </c>
      <c r="G7943" t="s">
        <v>2041</v>
      </c>
      <c r="H7943">
        <v>0</v>
      </c>
      <c r="I7943">
        <v>0</v>
      </c>
      <c r="J7943">
        <v>0</v>
      </c>
      <c r="K7943" t="s">
        <v>31538</v>
      </c>
    </row>
    <row r="7944" spans="1:11" x14ac:dyDescent="0.3">
      <c r="A7944" t="s">
        <v>31539</v>
      </c>
      <c r="B7944" t="s">
        <v>31540</v>
      </c>
      <c r="C7944" t="s">
        <v>20</v>
      </c>
      <c r="D7944" t="s">
        <v>31541</v>
      </c>
      <c r="E7944" t="s">
        <v>27392</v>
      </c>
      <c r="F7944" t="s">
        <v>3555</v>
      </c>
      <c r="G7944" t="s">
        <v>42</v>
      </c>
      <c r="H7944">
        <v>0</v>
      </c>
      <c r="I7944">
        <v>0</v>
      </c>
      <c r="J7944">
        <v>0</v>
      </c>
      <c r="K7944" t="s">
        <v>31542</v>
      </c>
    </row>
    <row r="7945" spans="1:11" x14ac:dyDescent="0.3">
      <c r="A7945" t="s">
        <v>31543</v>
      </c>
      <c r="B7945" t="s">
        <v>25520</v>
      </c>
      <c r="C7945" t="s">
        <v>20</v>
      </c>
      <c r="D7945" t="s">
        <v>31544</v>
      </c>
      <c r="E7945" t="s">
        <v>22</v>
      </c>
      <c r="F7945" t="s">
        <v>16</v>
      </c>
      <c r="G7945" t="s">
        <v>1934</v>
      </c>
      <c r="H7945">
        <v>0</v>
      </c>
      <c r="I7945">
        <v>0</v>
      </c>
      <c r="J7945">
        <v>0</v>
      </c>
      <c r="K7945" t="s">
        <v>31545</v>
      </c>
    </row>
    <row r="7946" spans="1:11" x14ac:dyDescent="0.3">
      <c r="A7946" t="s">
        <v>31546</v>
      </c>
      <c r="B7946" t="s">
        <v>31547</v>
      </c>
      <c r="C7946" t="s">
        <v>558</v>
      </c>
      <c r="D7946" t="s">
        <v>31548</v>
      </c>
      <c r="E7946" t="s">
        <v>28510</v>
      </c>
      <c r="F7946" t="s">
        <v>16</v>
      </c>
      <c r="G7946" t="s">
        <v>3950</v>
      </c>
      <c r="H7946">
        <v>0</v>
      </c>
      <c r="I7946">
        <v>0</v>
      </c>
      <c r="J7946">
        <v>0</v>
      </c>
      <c r="K7946" t="s">
        <v>31549</v>
      </c>
    </row>
    <row r="7947" spans="1:11" x14ac:dyDescent="0.3">
      <c r="A7947" t="s">
        <v>31550</v>
      </c>
      <c r="C7947" t="s">
        <v>20</v>
      </c>
      <c r="D7947" t="s">
        <v>31551</v>
      </c>
      <c r="E7947" t="s">
        <v>27392</v>
      </c>
      <c r="F7947" t="s">
        <v>6825</v>
      </c>
      <c r="G7947" t="s">
        <v>42</v>
      </c>
      <c r="H7947">
        <v>0</v>
      </c>
      <c r="I7947">
        <v>0</v>
      </c>
      <c r="J7947">
        <v>0</v>
      </c>
      <c r="K7947" t="s">
        <v>31552</v>
      </c>
    </row>
    <row r="7948" spans="1:11" x14ac:dyDescent="0.3">
      <c r="A7948" t="s">
        <v>31553</v>
      </c>
      <c r="B7948" t="s">
        <v>31554</v>
      </c>
      <c r="C7948" t="s">
        <v>27</v>
      </c>
      <c r="D7948" t="s">
        <v>31555</v>
      </c>
      <c r="E7948" t="s">
        <v>12540</v>
      </c>
      <c r="F7948" t="s">
        <v>41</v>
      </c>
      <c r="G7948" t="s">
        <v>42</v>
      </c>
      <c r="H7948">
        <v>0</v>
      </c>
      <c r="I7948">
        <v>0</v>
      </c>
      <c r="J7948">
        <v>0</v>
      </c>
      <c r="K7948" t="s">
        <v>31556</v>
      </c>
    </row>
    <row r="7949" spans="1:11" x14ac:dyDescent="0.3">
      <c r="A7949" t="s">
        <v>31557</v>
      </c>
      <c r="B7949" t="s">
        <v>31558</v>
      </c>
      <c r="C7949" t="s">
        <v>13</v>
      </c>
      <c r="D7949" t="s">
        <v>31559</v>
      </c>
      <c r="E7949" t="s">
        <v>23964</v>
      </c>
      <c r="F7949" t="s">
        <v>16</v>
      </c>
      <c r="G7949" t="s">
        <v>25770</v>
      </c>
      <c r="H7949">
        <v>0</v>
      </c>
      <c r="I7949">
        <v>0</v>
      </c>
      <c r="J7949">
        <v>0</v>
      </c>
      <c r="K7949" t="s">
        <v>31560</v>
      </c>
    </row>
    <row r="7950" spans="1:11" x14ac:dyDescent="0.3">
      <c r="A7950" t="s">
        <v>31561</v>
      </c>
      <c r="B7950" t="s">
        <v>31562</v>
      </c>
      <c r="C7950" t="s">
        <v>13</v>
      </c>
      <c r="D7950" t="s">
        <v>31563</v>
      </c>
      <c r="E7950" t="s">
        <v>23964</v>
      </c>
      <c r="F7950" t="s">
        <v>16</v>
      </c>
      <c r="G7950" t="s">
        <v>3955</v>
      </c>
      <c r="H7950">
        <v>0</v>
      </c>
      <c r="I7950">
        <v>0</v>
      </c>
      <c r="J7950">
        <v>0</v>
      </c>
      <c r="K7950" t="s">
        <v>31564</v>
      </c>
    </row>
    <row r="7951" spans="1:11" x14ac:dyDescent="0.3">
      <c r="A7951" t="s">
        <v>31565</v>
      </c>
      <c r="B7951" t="s">
        <v>31566</v>
      </c>
      <c r="C7951" t="s">
        <v>20</v>
      </c>
      <c r="D7951" t="s">
        <v>31567</v>
      </c>
      <c r="E7951" t="s">
        <v>27392</v>
      </c>
      <c r="F7951" t="s">
        <v>840</v>
      </c>
      <c r="G7951" t="s">
        <v>42</v>
      </c>
      <c r="H7951">
        <v>0</v>
      </c>
      <c r="I7951">
        <v>0</v>
      </c>
      <c r="J7951">
        <v>0</v>
      </c>
      <c r="K7951" t="s">
        <v>31568</v>
      </c>
    </row>
    <row r="7952" spans="1:11" x14ac:dyDescent="0.3">
      <c r="A7952" t="s">
        <v>31569</v>
      </c>
      <c r="C7952" t="s">
        <v>13</v>
      </c>
      <c r="D7952" t="s">
        <v>31570</v>
      </c>
      <c r="E7952" t="s">
        <v>23964</v>
      </c>
      <c r="F7952" t="s">
        <v>16</v>
      </c>
      <c r="G7952" t="s">
        <v>42</v>
      </c>
      <c r="H7952">
        <v>0</v>
      </c>
      <c r="I7952">
        <v>0</v>
      </c>
      <c r="J7952">
        <v>0</v>
      </c>
      <c r="K7952" t="s">
        <v>31571</v>
      </c>
    </row>
    <row r="7953" spans="1:11" x14ac:dyDescent="0.3">
      <c r="A7953" t="s">
        <v>31572</v>
      </c>
      <c r="B7953" t="s">
        <v>31573</v>
      </c>
      <c r="C7953" t="s">
        <v>466</v>
      </c>
      <c r="D7953" t="s">
        <v>31574</v>
      </c>
      <c r="E7953" t="s">
        <v>761</v>
      </c>
      <c r="F7953" t="s">
        <v>16</v>
      </c>
      <c r="G7953" t="s">
        <v>16192</v>
      </c>
      <c r="H7953">
        <v>0</v>
      </c>
      <c r="I7953">
        <v>0</v>
      </c>
      <c r="J7953">
        <v>0</v>
      </c>
      <c r="K7953" t="s">
        <v>31575</v>
      </c>
    </row>
    <row r="7954" spans="1:11" x14ac:dyDescent="0.3">
      <c r="A7954" t="s">
        <v>31576</v>
      </c>
      <c r="B7954" t="s">
        <v>31577</v>
      </c>
      <c r="C7954" t="s">
        <v>20</v>
      </c>
      <c r="D7954" t="s">
        <v>31578</v>
      </c>
      <c r="E7954" t="s">
        <v>27392</v>
      </c>
      <c r="F7954" t="s">
        <v>331</v>
      </c>
      <c r="G7954" t="s">
        <v>42</v>
      </c>
      <c r="H7954">
        <v>0</v>
      </c>
      <c r="I7954">
        <v>0</v>
      </c>
      <c r="J7954">
        <v>0</v>
      </c>
      <c r="K7954" t="s">
        <v>31579</v>
      </c>
    </row>
    <row r="7955" spans="1:11" x14ac:dyDescent="0.3">
      <c r="A7955" t="s">
        <v>31580</v>
      </c>
      <c r="B7955" t="s">
        <v>31581</v>
      </c>
      <c r="C7955" t="s">
        <v>20</v>
      </c>
      <c r="D7955" t="s">
        <v>31582</v>
      </c>
      <c r="E7955" t="s">
        <v>27392</v>
      </c>
      <c r="F7955" t="s">
        <v>5281</v>
      </c>
      <c r="G7955" t="s">
        <v>42</v>
      </c>
      <c r="H7955">
        <v>0</v>
      </c>
      <c r="I7955">
        <v>0</v>
      </c>
      <c r="J7955">
        <v>0</v>
      </c>
      <c r="K7955" t="s">
        <v>31583</v>
      </c>
    </row>
    <row r="7956" spans="1:11" x14ac:dyDescent="0.3">
      <c r="A7956" t="s">
        <v>31584</v>
      </c>
      <c r="C7956" t="s">
        <v>20</v>
      </c>
      <c r="D7956" t="s">
        <v>31585</v>
      </c>
      <c r="E7956" t="s">
        <v>27392</v>
      </c>
      <c r="F7956" t="s">
        <v>302</v>
      </c>
      <c r="G7956" t="s">
        <v>42</v>
      </c>
      <c r="H7956">
        <v>0</v>
      </c>
      <c r="I7956">
        <v>0</v>
      </c>
      <c r="J7956">
        <v>0</v>
      </c>
      <c r="K7956" t="s">
        <v>31586</v>
      </c>
    </row>
    <row r="7957" spans="1:11" x14ac:dyDescent="0.3">
      <c r="A7957" t="s">
        <v>31587</v>
      </c>
      <c r="B7957" t="s">
        <v>31588</v>
      </c>
      <c r="C7957" t="s">
        <v>27</v>
      </c>
      <c r="D7957" t="s">
        <v>31589</v>
      </c>
      <c r="E7957" t="s">
        <v>12540</v>
      </c>
      <c r="F7957" t="s">
        <v>16</v>
      </c>
      <c r="G7957" t="s">
        <v>1391</v>
      </c>
      <c r="H7957">
        <v>0</v>
      </c>
      <c r="I7957">
        <v>0</v>
      </c>
      <c r="J7957">
        <v>0</v>
      </c>
      <c r="K7957" t="s">
        <v>31590</v>
      </c>
    </row>
    <row r="7958" spans="1:11" x14ac:dyDescent="0.3">
      <c r="A7958" t="s">
        <v>31591</v>
      </c>
      <c r="B7958" t="s">
        <v>31592</v>
      </c>
      <c r="C7958" t="s">
        <v>20</v>
      </c>
      <c r="D7958" t="s">
        <v>31593</v>
      </c>
      <c r="E7958" t="s">
        <v>27392</v>
      </c>
      <c r="F7958" t="s">
        <v>1835</v>
      </c>
      <c r="G7958" t="s">
        <v>42</v>
      </c>
      <c r="H7958">
        <v>0</v>
      </c>
      <c r="I7958">
        <v>0</v>
      </c>
      <c r="J7958">
        <v>0</v>
      </c>
      <c r="K7958" t="s">
        <v>31594</v>
      </c>
    </row>
    <row r="7959" spans="1:11" x14ac:dyDescent="0.3">
      <c r="A7959" t="s">
        <v>31595</v>
      </c>
      <c r="B7959" t="s">
        <v>31596</v>
      </c>
      <c r="C7959" t="s">
        <v>20</v>
      </c>
      <c r="D7959" t="s">
        <v>31385</v>
      </c>
      <c r="E7959" t="s">
        <v>27392</v>
      </c>
      <c r="F7959" t="s">
        <v>3200</v>
      </c>
      <c r="G7959" t="s">
        <v>42</v>
      </c>
      <c r="H7959">
        <v>0</v>
      </c>
      <c r="I7959">
        <v>0</v>
      </c>
      <c r="J7959">
        <v>0</v>
      </c>
      <c r="K7959" t="s">
        <v>31597</v>
      </c>
    </row>
    <row r="7960" spans="1:11" x14ac:dyDescent="0.3">
      <c r="A7960" t="s">
        <v>31598</v>
      </c>
      <c r="B7960" t="s">
        <v>31599</v>
      </c>
      <c r="C7960" t="s">
        <v>20</v>
      </c>
      <c r="D7960" t="s">
        <v>31600</v>
      </c>
      <c r="E7960" t="s">
        <v>27392</v>
      </c>
      <c r="F7960" t="s">
        <v>9116</v>
      </c>
      <c r="G7960" t="s">
        <v>42</v>
      </c>
      <c r="H7960">
        <v>0</v>
      </c>
      <c r="I7960">
        <v>0</v>
      </c>
      <c r="J7960">
        <v>0</v>
      </c>
      <c r="K7960" t="s">
        <v>31601</v>
      </c>
    </row>
    <row r="7961" spans="1:11" x14ac:dyDescent="0.3">
      <c r="A7961" t="s">
        <v>31602</v>
      </c>
      <c r="B7961" t="s">
        <v>31603</v>
      </c>
      <c r="C7961" t="s">
        <v>20</v>
      </c>
      <c r="D7961" t="s">
        <v>31604</v>
      </c>
      <c r="E7961" t="s">
        <v>27392</v>
      </c>
      <c r="F7961" t="s">
        <v>1536</v>
      </c>
      <c r="G7961" t="s">
        <v>42</v>
      </c>
      <c r="H7961">
        <v>0</v>
      </c>
      <c r="I7961">
        <v>0</v>
      </c>
      <c r="J7961">
        <v>0</v>
      </c>
      <c r="K7961" t="s">
        <v>31605</v>
      </c>
    </row>
    <row r="7962" spans="1:11" x14ac:dyDescent="0.3">
      <c r="A7962" t="s">
        <v>31606</v>
      </c>
      <c r="C7962" t="s">
        <v>20</v>
      </c>
      <c r="D7962" t="s">
        <v>31607</v>
      </c>
      <c r="E7962" t="s">
        <v>27392</v>
      </c>
      <c r="F7962" t="s">
        <v>4643</v>
      </c>
      <c r="G7962" t="s">
        <v>42</v>
      </c>
      <c r="H7962">
        <v>0</v>
      </c>
      <c r="I7962">
        <v>0</v>
      </c>
      <c r="J7962">
        <v>0</v>
      </c>
      <c r="K7962" t="s">
        <v>31608</v>
      </c>
    </row>
    <row r="7963" spans="1:11" x14ac:dyDescent="0.3">
      <c r="A7963" t="s">
        <v>31609</v>
      </c>
      <c r="B7963" t="s">
        <v>31610</v>
      </c>
      <c r="C7963" t="s">
        <v>20</v>
      </c>
      <c r="D7963" t="s">
        <v>31611</v>
      </c>
      <c r="E7963" t="s">
        <v>22</v>
      </c>
      <c r="F7963" t="s">
        <v>16</v>
      </c>
      <c r="G7963" t="s">
        <v>4960</v>
      </c>
      <c r="H7963">
        <v>0</v>
      </c>
      <c r="I7963">
        <v>0</v>
      </c>
      <c r="J7963">
        <v>0</v>
      </c>
      <c r="K7963" t="s">
        <v>31612</v>
      </c>
    </row>
    <row r="7964" spans="1:11" x14ac:dyDescent="0.3">
      <c r="A7964" t="s">
        <v>31613</v>
      </c>
      <c r="B7964" t="s">
        <v>31614</v>
      </c>
      <c r="C7964" t="s">
        <v>20</v>
      </c>
      <c r="D7964" t="s">
        <v>31615</v>
      </c>
      <c r="E7964" t="s">
        <v>27392</v>
      </c>
      <c r="F7964" t="s">
        <v>5281</v>
      </c>
      <c r="G7964" t="s">
        <v>42</v>
      </c>
      <c r="H7964">
        <v>0</v>
      </c>
      <c r="I7964">
        <v>0</v>
      </c>
      <c r="J7964">
        <v>0</v>
      </c>
      <c r="K7964" t="s">
        <v>31616</v>
      </c>
    </row>
    <row r="7965" spans="1:11" x14ac:dyDescent="0.3">
      <c r="A7965" t="s">
        <v>31617</v>
      </c>
      <c r="B7965" t="s">
        <v>31618</v>
      </c>
      <c r="C7965" t="s">
        <v>20</v>
      </c>
      <c r="D7965" t="s">
        <v>31619</v>
      </c>
      <c r="E7965" t="s">
        <v>27392</v>
      </c>
      <c r="F7965" t="s">
        <v>2224</v>
      </c>
      <c r="G7965" t="s">
        <v>42</v>
      </c>
      <c r="H7965">
        <v>0</v>
      </c>
      <c r="I7965">
        <v>0</v>
      </c>
      <c r="J7965">
        <v>0</v>
      </c>
      <c r="K7965" t="s">
        <v>31620</v>
      </c>
    </row>
    <row r="7966" spans="1:11" x14ac:dyDescent="0.3">
      <c r="A7966" t="s">
        <v>31621</v>
      </c>
      <c r="C7966" t="s">
        <v>20</v>
      </c>
      <c r="D7966" t="s">
        <v>31622</v>
      </c>
      <c r="E7966" t="s">
        <v>27392</v>
      </c>
      <c r="F7966" t="s">
        <v>2486</v>
      </c>
      <c r="G7966" t="s">
        <v>42</v>
      </c>
      <c r="H7966">
        <v>0</v>
      </c>
      <c r="I7966">
        <v>0</v>
      </c>
      <c r="J7966">
        <v>0</v>
      </c>
      <c r="K7966" t="s">
        <v>31623</v>
      </c>
    </row>
    <row r="7967" spans="1:11" x14ac:dyDescent="0.3">
      <c r="A7967" t="s">
        <v>31624</v>
      </c>
      <c r="B7967" t="s">
        <v>31625</v>
      </c>
      <c r="C7967" t="s">
        <v>20</v>
      </c>
      <c r="D7967" t="s">
        <v>31626</v>
      </c>
      <c r="E7967" t="s">
        <v>27392</v>
      </c>
      <c r="F7967" t="s">
        <v>16465</v>
      </c>
      <c r="G7967" t="s">
        <v>42</v>
      </c>
      <c r="H7967">
        <v>0</v>
      </c>
      <c r="I7967">
        <v>0</v>
      </c>
      <c r="J7967">
        <v>0</v>
      </c>
      <c r="K7967" t="s">
        <v>31627</v>
      </c>
    </row>
    <row r="7968" spans="1:11" x14ac:dyDescent="0.3">
      <c r="A7968" t="s">
        <v>31628</v>
      </c>
      <c r="B7968" t="s">
        <v>31629</v>
      </c>
      <c r="C7968" t="s">
        <v>20</v>
      </c>
      <c r="D7968" t="s">
        <v>31630</v>
      </c>
      <c r="E7968" t="s">
        <v>27392</v>
      </c>
      <c r="F7968" t="s">
        <v>1590</v>
      </c>
      <c r="G7968" t="s">
        <v>42</v>
      </c>
      <c r="H7968">
        <v>0</v>
      </c>
      <c r="I7968">
        <v>0</v>
      </c>
      <c r="J7968">
        <v>0</v>
      </c>
      <c r="K7968" t="s">
        <v>31631</v>
      </c>
    </row>
    <row r="7969" spans="1:11" x14ac:dyDescent="0.3">
      <c r="A7969" t="s">
        <v>31632</v>
      </c>
      <c r="B7969" t="s">
        <v>7936</v>
      </c>
      <c r="C7969" t="s">
        <v>20</v>
      </c>
      <c r="D7969" t="s">
        <v>31633</v>
      </c>
      <c r="E7969" t="s">
        <v>27392</v>
      </c>
      <c r="F7969" t="s">
        <v>5281</v>
      </c>
      <c r="G7969" t="s">
        <v>42</v>
      </c>
      <c r="H7969">
        <v>0</v>
      </c>
      <c r="I7969">
        <v>0</v>
      </c>
      <c r="J7969">
        <v>0</v>
      </c>
      <c r="K7969" t="s">
        <v>31634</v>
      </c>
    </row>
    <row r="7970" spans="1:11" x14ac:dyDescent="0.3">
      <c r="A7970" t="s">
        <v>31635</v>
      </c>
      <c r="B7970" t="s">
        <v>31636</v>
      </c>
      <c r="C7970" t="s">
        <v>20</v>
      </c>
      <c r="D7970" t="s">
        <v>31637</v>
      </c>
      <c r="E7970" t="s">
        <v>27392</v>
      </c>
      <c r="F7970" t="s">
        <v>3026</v>
      </c>
      <c r="G7970" t="s">
        <v>6487</v>
      </c>
      <c r="H7970">
        <v>0</v>
      </c>
      <c r="I7970">
        <v>0</v>
      </c>
      <c r="J7970">
        <v>0</v>
      </c>
      <c r="K7970" t="s">
        <v>31638</v>
      </c>
    </row>
    <row r="7971" spans="1:11" x14ac:dyDescent="0.3">
      <c r="A7971" t="s">
        <v>31639</v>
      </c>
      <c r="C7971" t="s">
        <v>20</v>
      </c>
      <c r="D7971" t="s">
        <v>31640</v>
      </c>
      <c r="E7971" t="s">
        <v>27392</v>
      </c>
      <c r="F7971" t="s">
        <v>2257</v>
      </c>
      <c r="G7971" t="s">
        <v>42</v>
      </c>
      <c r="H7971">
        <v>0</v>
      </c>
      <c r="I7971">
        <v>0</v>
      </c>
      <c r="J7971">
        <v>0</v>
      </c>
      <c r="K7971" t="s">
        <v>31641</v>
      </c>
    </row>
    <row r="7972" spans="1:11" x14ac:dyDescent="0.3">
      <c r="A7972" t="s">
        <v>31642</v>
      </c>
      <c r="C7972" t="s">
        <v>20</v>
      </c>
      <c r="D7972" t="s">
        <v>31643</v>
      </c>
      <c r="E7972" t="s">
        <v>27392</v>
      </c>
      <c r="F7972" t="s">
        <v>331</v>
      </c>
      <c r="G7972" t="s">
        <v>42</v>
      </c>
      <c r="H7972">
        <v>0</v>
      </c>
      <c r="I7972">
        <v>0</v>
      </c>
      <c r="J7972">
        <v>0</v>
      </c>
      <c r="K7972" t="s">
        <v>31644</v>
      </c>
    </row>
    <row r="7973" spans="1:11" x14ac:dyDescent="0.3">
      <c r="A7973" t="s">
        <v>31645</v>
      </c>
      <c r="B7973" t="s">
        <v>29599</v>
      </c>
      <c r="C7973" t="s">
        <v>20</v>
      </c>
      <c r="D7973" t="s">
        <v>31646</v>
      </c>
      <c r="E7973" t="s">
        <v>27392</v>
      </c>
      <c r="F7973" t="s">
        <v>845</v>
      </c>
      <c r="G7973" t="s">
        <v>42</v>
      </c>
      <c r="H7973">
        <v>0</v>
      </c>
      <c r="I7973">
        <v>0</v>
      </c>
      <c r="J7973">
        <v>0</v>
      </c>
      <c r="K7973" t="s">
        <v>31647</v>
      </c>
    </row>
    <row r="7974" spans="1:11" x14ac:dyDescent="0.3">
      <c r="A7974" t="s">
        <v>31648</v>
      </c>
      <c r="B7974" t="s">
        <v>31649</v>
      </c>
      <c r="C7974" t="s">
        <v>20</v>
      </c>
      <c r="D7974" t="s">
        <v>31650</v>
      </c>
      <c r="E7974" t="s">
        <v>22</v>
      </c>
      <c r="F7974" t="s">
        <v>2703</v>
      </c>
      <c r="G7974" t="s">
        <v>42</v>
      </c>
      <c r="H7974">
        <v>0</v>
      </c>
      <c r="I7974">
        <v>0</v>
      </c>
      <c r="J7974">
        <v>0</v>
      </c>
      <c r="K7974" t="s">
        <v>31651</v>
      </c>
    </row>
    <row r="7975" spans="1:11" x14ac:dyDescent="0.3">
      <c r="A7975" t="s">
        <v>31652</v>
      </c>
      <c r="B7975" t="s">
        <v>31653</v>
      </c>
      <c r="C7975" t="s">
        <v>20</v>
      </c>
      <c r="D7975" t="s">
        <v>31654</v>
      </c>
      <c r="E7975" t="s">
        <v>27392</v>
      </c>
      <c r="F7975" t="s">
        <v>8797</v>
      </c>
      <c r="G7975" t="s">
        <v>42</v>
      </c>
      <c r="H7975">
        <v>0</v>
      </c>
      <c r="I7975">
        <v>0</v>
      </c>
      <c r="J7975">
        <v>0</v>
      </c>
      <c r="K7975" t="s">
        <v>31655</v>
      </c>
    </row>
    <row r="7976" spans="1:11" x14ac:dyDescent="0.3">
      <c r="A7976" t="s">
        <v>31656</v>
      </c>
      <c r="B7976" t="s">
        <v>31657</v>
      </c>
      <c r="C7976" t="s">
        <v>20</v>
      </c>
      <c r="D7976" t="s">
        <v>31658</v>
      </c>
      <c r="E7976" t="s">
        <v>27392</v>
      </c>
      <c r="F7976" t="s">
        <v>2892</v>
      </c>
      <c r="G7976" t="s">
        <v>42</v>
      </c>
      <c r="H7976">
        <v>0</v>
      </c>
      <c r="I7976">
        <v>0</v>
      </c>
      <c r="J7976">
        <v>0</v>
      </c>
      <c r="K7976" t="s">
        <v>31659</v>
      </c>
    </row>
    <row r="7977" spans="1:11" x14ac:dyDescent="0.3">
      <c r="A7977" t="s">
        <v>31660</v>
      </c>
      <c r="B7977" t="s">
        <v>31661</v>
      </c>
      <c r="C7977" t="s">
        <v>558</v>
      </c>
      <c r="D7977" t="s">
        <v>31662</v>
      </c>
      <c r="E7977" t="s">
        <v>1122</v>
      </c>
      <c r="F7977" t="s">
        <v>2354</v>
      </c>
      <c r="G7977" t="s">
        <v>42</v>
      </c>
      <c r="H7977">
        <v>0</v>
      </c>
      <c r="I7977">
        <v>0</v>
      </c>
      <c r="J7977">
        <v>0</v>
      </c>
      <c r="K7977" t="s">
        <v>31663</v>
      </c>
    </row>
    <row r="7978" spans="1:11" x14ac:dyDescent="0.3">
      <c r="A7978" t="s">
        <v>31664</v>
      </c>
      <c r="B7978" t="s">
        <v>31665</v>
      </c>
      <c r="C7978" t="s">
        <v>27</v>
      </c>
      <c r="D7978" t="s">
        <v>31666</v>
      </c>
      <c r="E7978" t="s">
        <v>12540</v>
      </c>
      <c r="F7978" t="s">
        <v>16</v>
      </c>
      <c r="G7978" t="s">
        <v>3863</v>
      </c>
      <c r="H7978">
        <v>0</v>
      </c>
      <c r="I7978">
        <v>0</v>
      </c>
      <c r="J7978">
        <v>0</v>
      </c>
      <c r="K7978" t="s">
        <v>31667</v>
      </c>
    </row>
    <row r="7979" spans="1:11" x14ac:dyDescent="0.3">
      <c r="A7979" t="s">
        <v>31668</v>
      </c>
      <c r="B7979" t="s">
        <v>31669</v>
      </c>
      <c r="C7979" t="s">
        <v>558</v>
      </c>
      <c r="D7979" t="s">
        <v>31670</v>
      </c>
      <c r="E7979" t="s">
        <v>1122</v>
      </c>
      <c r="F7979" t="s">
        <v>1531</v>
      </c>
      <c r="G7979" t="s">
        <v>42</v>
      </c>
      <c r="H7979">
        <v>0</v>
      </c>
      <c r="I7979">
        <v>0</v>
      </c>
      <c r="J7979">
        <v>0</v>
      </c>
      <c r="K7979" t="s">
        <v>31671</v>
      </c>
    </row>
    <row r="7980" spans="1:11" x14ac:dyDescent="0.3">
      <c r="A7980" t="s">
        <v>31672</v>
      </c>
      <c r="B7980" t="s">
        <v>31673</v>
      </c>
      <c r="C7980" t="s">
        <v>20</v>
      </c>
      <c r="D7980" t="s">
        <v>31674</v>
      </c>
      <c r="E7980" t="s">
        <v>27392</v>
      </c>
      <c r="F7980" t="s">
        <v>2703</v>
      </c>
      <c r="G7980" t="s">
        <v>42</v>
      </c>
      <c r="H7980">
        <v>0</v>
      </c>
      <c r="I7980">
        <v>0</v>
      </c>
      <c r="J7980">
        <v>0</v>
      </c>
      <c r="K7980" t="s">
        <v>31675</v>
      </c>
    </row>
    <row r="7981" spans="1:11" x14ac:dyDescent="0.3">
      <c r="A7981" t="s">
        <v>31676</v>
      </c>
      <c r="B7981" t="s">
        <v>31677</v>
      </c>
      <c r="C7981" t="s">
        <v>558</v>
      </c>
      <c r="D7981" t="s">
        <v>31678</v>
      </c>
      <c r="E7981" t="s">
        <v>754</v>
      </c>
      <c r="F7981" t="s">
        <v>16</v>
      </c>
      <c r="G7981" t="s">
        <v>7708</v>
      </c>
      <c r="H7981">
        <v>0</v>
      </c>
      <c r="I7981">
        <v>0</v>
      </c>
      <c r="J7981">
        <v>0</v>
      </c>
      <c r="K7981" t="s">
        <v>31679</v>
      </c>
    </row>
    <row r="7982" spans="1:11" x14ac:dyDescent="0.3">
      <c r="A7982" t="s">
        <v>31680</v>
      </c>
      <c r="C7982" t="s">
        <v>20</v>
      </c>
      <c r="D7982" t="e">
        <f>주각산형강</f>
        <v>#NAME?</v>
      </c>
      <c r="E7982" t="s">
        <v>27392</v>
      </c>
      <c r="F7982" t="s">
        <v>1947</v>
      </c>
      <c r="G7982" t="s">
        <v>42</v>
      </c>
      <c r="H7982">
        <v>0</v>
      </c>
      <c r="I7982">
        <v>0</v>
      </c>
      <c r="J7982">
        <v>0</v>
      </c>
      <c r="K7982" t="s">
        <v>31681</v>
      </c>
    </row>
    <row r="7983" spans="1:11" x14ac:dyDescent="0.3">
      <c r="A7983" t="s">
        <v>31682</v>
      </c>
      <c r="B7983" t="s">
        <v>31683</v>
      </c>
      <c r="C7983" t="s">
        <v>20</v>
      </c>
      <c r="D7983" t="s">
        <v>31684</v>
      </c>
      <c r="E7983" t="s">
        <v>27392</v>
      </c>
      <c r="F7983" t="s">
        <v>11585</v>
      </c>
      <c r="G7983" t="s">
        <v>42</v>
      </c>
      <c r="H7983">
        <v>0</v>
      </c>
      <c r="I7983">
        <v>0</v>
      </c>
      <c r="J7983">
        <v>0</v>
      </c>
      <c r="K7983" t="s">
        <v>31685</v>
      </c>
    </row>
    <row r="7984" spans="1:11" x14ac:dyDescent="0.3">
      <c r="A7984" t="s">
        <v>31686</v>
      </c>
      <c r="B7984" t="s">
        <v>31687</v>
      </c>
      <c r="C7984" t="s">
        <v>20</v>
      </c>
      <c r="D7984" t="s">
        <v>31688</v>
      </c>
      <c r="E7984" t="s">
        <v>22</v>
      </c>
      <c r="F7984" t="s">
        <v>384</v>
      </c>
      <c r="G7984" t="s">
        <v>42</v>
      </c>
      <c r="H7984">
        <v>0</v>
      </c>
      <c r="I7984">
        <v>0</v>
      </c>
      <c r="J7984">
        <v>0</v>
      </c>
      <c r="K7984" t="s">
        <v>31689</v>
      </c>
    </row>
    <row r="7985" spans="1:11" x14ac:dyDescent="0.3">
      <c r="A7985" t="s">
        <v>31690</v>
      </c>
      <c r="B7985" t="s">
        <v>31691</v>
      </c>
      <c r="C7985" t="s">
        <v>13</v>
      </c>
      <c r="D7985" t="s">
        <v>31692</v>
      </c>
      <c r="E7985" t="s">
        <v>23964</v>
      </c>
      <c r="F7985" t="s">
        <v>16</v>
      </c>
      <c r="G7985" t="s">
        <v>6006</v>
      </c>
      <c r="H7985">
        <v>0</v>
      </c>
      <c r="I7985">
        <v>0</v>
      </c>
      <c r="J7985">
        <v>0</v>
      </c>
      <c r="K7985" t="s">
        <v>31693</v>
      </c>
    </row>
    <row r="7986" spans="1:11" x14ac:dyDescent="0.3">
      <c r="A7986" t="s">
        <v>31694</v>
      </c>
      <c r="B7986" t="s">
        <v>31695</v>
      </c>
      <c r="C7986" t="s">
        <v>20</v>
      </c>
      <c r="D7986" t="s">
        <v>31696</v>
      </c>
      <c r="E7986" t="s">
        <v>27392</v>
      </c>
      <c r="F7986" t="s">
        <v>11456</v>
      </c>
      <c r="G7986" t="s">
        <v>822</v>
      </c>
      <c r="H7986">
        <v>0</v>
      </c>
      <c r="I7986">
        <v>0</v>
      </c>
      <c r="J7986">
        <v>0</v>
      </c>
      <c r="K7986" t="s">
        <v>31697</v>
      </c>
    </row>
    <row r="7987" spans="1:11" x14ac:dyDescent="0.3">
      <c r="A7987" t="s">
        <v>31698</v>
      </c>
      <c r="C7987" t="s">
        <v>27</v>
      </c>
      <c r="D7987" t="e">
        <f>콘크리트 펌프.</f>
        <v>#NAME?</v>
      </c>
      <c r="E7987" t="s">
        <v>12540</v>
      </c>
      <c r="F7987" t="s">
        <v>23937</v>
      </c>
      <c r="G7987" t="s">
        <v>42</v>
      </c>
      <c r="H7987">
        <v>0</v>
      </c>
      <c r="I7987">
        <v>0</v>
      </c>
      <c r="J7987">
        <v>0</v>
      </c>
      <c r="K7987" t="s">
        <v>31699</v>
      </c>
    </row>
    <row r="7988" spans="1:11" x14ac:dyDescent="0.3">
      <c r="A7988" t="s">
        <v>31700</v>
      </c>
      <c r="B7988" t="s">
        <v>31701</v>
      </c>
      <c r="C7988" t="s">
        <v>20</v>
      </c>
      <c r="D7988" t="s">
        <v>31702</v>
      </c>
      <c r="E7988" t="s">
        <v>27392</v>
      </c>
      <c r="F7988" t="s">
        <v>16</v>
      </c>
      <c r="G7988" t="s">
        <v>777</v>
      </c>
      <c r="H7988">
        <v>0</v>
      </c>
      <c r="I7988">
        <v>0</v>
      </c>
      <c r="J7988">
        <v>0</v>
      </c>
      <c r="K7988" t="s">
        <v>31703</v>
      </c>
    </row>
    <row r="7989" spans="1:11" x14ac:dyDescent="0.3">
      <c r="A7989" t="s">
        <v>31704</v>
      </c>
      <c r="C7989" t="s">
        <v>466</v>
      </c>
      <c r="D7989" t="s">
        <v>31705</v>
      </c>
      <c r="E7989" t="s">
        <v>26488</v>
      </c>
      <c r="F7989" t="s">
        <v>16</v>
      </c>
      <c r="G7989" t="s">
        <v>15631</v>
      </c>
      <c r="H7989">
        <v>0</v>
      </c>
      <c r="I7989">
        <v>0</v>
      </c>
      <c r="J7989">
        <v>0</v>
      </c>
      <c r="K7989" t="s">
        <v>31706</v>
      </c>
    </row>
    <row r="7990" spans="1:11" x14ac:dyDescent="0.3">
      <c r="A7990" t="s">
        <v>31707</v>
      </c>
      <c r="B7990" t="s">
        <v>31708</v>
      </c>
      <c r="C7990" t="s">
        <v>13</v>
      </c>
      <c r="D7990" t="s">
        <v>31709</v>
      </c>
      <c r="E7990" t="s">
        <v>23964</v>
      </c>
      <c r="F7990" t="s">
        <v>16</v>
      </c>
      <c r="G7990" t="s">
        <v>22852</v>
      </c>
      <c r="H7990">
        <v>0</v>
      </c>
      <c r="I7990">
        <v>0</v>
      </c>
      <c r="J7990">
        <v>0</v>
      </c>
      <c r="K7990" t="s">
        <v>31710</v>
      </c>
    </row>
    <row r="7991" spans="1:11" x14ac:dyDescent="0.3">
      <c r="A7991" t="s">
        <v>31711</v>
      </c>
      <c r="B7991" t="s">
        <v>31712</v>
      </c>
      <c r="C7991" t="s">
        <v>20</v>
      </c>
      <c r="D7991" t="s">
        <v>31713</v>
      </c>
      <c r="E7991" t="s">
        <v>27392</v>
      </c>
      <c r="F7991" t="s">
        <v>7012</v>
      </c>
      <c r="G7991" t="s">
        <v>8365</v>
      </c>
      <c r="H7991">
        <v>0</v>
      </c>
      <c r="I7991">
        <v>0</v>
      </c>
      <c r="J7991">
        <v>0</v>
      </c>
      <c r="K7991" t="s">
        <v>31714</v>
      </c>
    </row>
    <row r="7992" spans="1:11" x14ac:dyDescent="0.3">
      <c r="A7992" t="s">
        <v>31715</v>
      </c>
      <c r="B7992" t="s">
        <v>31716</v>
      </c>
      <c r="C7992" t="s">
        <v>20</v>
      </c>
      <c r="D7992" t="s">
        <v>31717</v>
      </c>
      <c r="E7992" t="s">
        <v>22</v>
      </c>
      <c r="F7992" t="s">
        <v>7044</v>
      </c>
      <c r="G7992" t="s">
        <v>42</v>
      </c>
      <c r="H7992">
        <v>0</v>
      </c>
      <c r="I7992">
        <v>0</v>
      </c>
      <c r="J7992">
        <v>0</v>
      </c>
      <c r="K7992" t="s">
        <v>31718</v>
      </c>
    </row>
    <row r="7993" spans="1:11" x14ac:dyDescent="0.3">
      <c r="A7993" t="s">
        <v>31719</v>
      </c>
      <c r="B7993" t="s">
        <v>31720</v>
      </c>
      <c r="C7993" t="s">
        <v>20</v>
      </c>
      <c r="D7993" t="s">
        <v>31721</v>
      </c>
      <c r="E7993" t="s">
        <v>27392</v>
      </c>
      <c r="F7993" t="s">
        <v>2454</v>
      </c>
      <c r="G7993" t="s">
        <v>42</v>
      </c>
      <c r="H7993">
        <v>0</v>
      </c>
      <c r="I7993">
        <v>0</v>
      </c>
      <c r="J7993">
        <v>0</v>
      </c>
      <c r="K7993" t="s">
        <v>31722</v>
      </c>
    </row>
    <row r="7994" spans="1:11" x14ac:dyDescent="0.3">
      <c r="A7994" t="s">
        <v>31723</v>
      </c>
      <c r="B7994" t="s">
        <v>31724</v>
      </c>
      <c r="C7994" t="s">
        <v>27</v>
      </c>
      <c r="D7994" t="e">
        <f>리밋 패스.</f>
        <v>#NAME?</v>
      </c>
      <c r="E7994" t="s">
        <v>12540</v>
      </c>
      <c r="F7994" t="s">
        <v>1947</v>
      </c>
      <c r="G7994" t="s">
        <v>42</v>
      </c>
      <c r="H7994">
        <v>0</v>
      </c>
      <c r="I7994">
        <v>0</v>
      </c>
      <c r="J7994">
        <v>0</v>
      </c>
      <c r="K7994" t="s">
        <v>31725</v>
      </c>
    </row>
    <row r="7995" spans="1:11" x14ac:dyDescent="0.3">
      <c r="A7995" t="s">
        <v>31726</v>
      </c>
      <c r="B7995" t="s">
        <v>31727</v>
      </c>
      <c r="C7995" t="s">
        <v>20</v>
      </c>
      <c r="D7995" t="s">
        <v>31728</v>
      </c>
      <c r="E7995" t="s">
        <v>27392</v>
      </c>
      <c r="F7995" t="s">
        <v>10458</v>
      </c>
      <c r="G7995" t="s">
        <v>42</v>
      </c>
      <c r="H7995">
        <v>0</v>
      </c>
      <c r="I7995">
        <v>0</v>
      </c>
      <c r="J7995">
        <v>0</v>
      </c>
      <c r="K7995" t="s">
        <v>31729</v>
      </c>
    </row>
    <row r="7996" spans="1:11" x14ac:dyDescent="0.3">
      <c r="A7996" t="s">
        <v>31730</v>
      </c>
      <c r="B7996" t="s">
        <v>31731</v>
      </c>
      <c r="C7996" t="s">
        <v>20</v>
      </c>
      <c r="D7996" t="s">
        <v>31732</v>
      </c>
      <c r="E7996" t="s">
        <v>27392</v>
      </c>
      <c r="F7996" t="s">
        <v>16</v>
      </c>
      <c r="G7996" t="s">
        <v>8377</v>
      </c>
      <c r="H7996">
        <v>0</v>
      </c>
      <c r="I7996">
        <v>0</v>
      </c>
      <c r="J7996">
        <v>0</v>
      </c>
      <c r="K7996" t="s">
        <v>31733</v>
      </c>
    </row>
    <row r="7997" spans="1:11" x14ac:dyDescent="0.3">
      <c r="A7997" t="s">
        <v>31734</v>
      </c>
      <c r="B7997" t="s">
        <v>31735</v>
      </c>
      <c r="C7997" t="s">
        <v>20</v>
      </c>
      <c r="D7997" t="s">
        <v>31736</v>
      </c>
      <c r="E7997" t="s">
        <v>27392</v>
      </c>
      <c r="F7997" t="s">
        <v>2454</v>
      </c>
      <c r="G7997" t="s">
        <v>42</v>
      </c>
      <c r="H7997">
        <v>0</v>
      </c>
      <c r="I7997">
        <v>0</v>
      </c>
      <c r="J7997">
        <v>0</v>
      </c>
      <c r="K7997" t="s">
        <v>31737</v>
      </c>
    </row>
    <row r="7998" spans="1:11" x14ac:dyDescent="0.3">
      <c r="A7998" t="s">
        <v>31738</v>
      </c>
      <c r="B7998" t="s">
        <v>31739</v>
      </c>
      <c r="C7998" t="s">
        <v>27</v>
      </c>
      <c r="D7998" t="s">
        <v>31740</v>
      </c>
      <c r="E7998" t="s">
        <v>12540</v>
      </c>
      <c r="F7998" t="s">
        <v>41</v>
      </c>
      <c r="G7998" t="s">
        <v>42</v>
      </c>
      <c r="H7998">
        <v>0</v>
      </c>
      <c r="I7998">
        <v>0</v>
      </c>
      <c r="J7998">
        <v>0</v>
      </c>
      <c r="K7998" t="s">
        <v>31741</v>
      </c>
    </row>
    <row r="7999" spans="1:11" x14ac:dyDescent="0.3">
      <c r="A7999" t="s">
        <v>31742</v>
      </c>
      <c r="B7999" t="s">
        <v>31743</v>
      </c>
      <c r="C7999" t="s">
        <v>20</v>
      </c>
      <c r="D7999" t="s">
        <v>31744</v>
      </c>
      <c r="E7999" t="s">
        <v>27392</v>
      </c>
      <c r="F7999" t="s">
        <v>2361</v>
      </c>
      <c r="G7999" t="s">
        <v>42</v>
      </c>
      <c r="H7999">
        <v>0</v>
      </c>
      <c r="I7999">
        <v>0</v>
      </c>
      <c r="J7999">
        <v>0</v>
      </c>
      <c r="K7999" t="s">
        <v>31745</v>
      </c>
    </row>
    <row r="8000" spans="1:11" x14ac:dyDescent="0.3">
      <c r="A8000" t="s">
        <v>31746</v>
      </c>
      <c r="B8000" t="s">
        <v>31747</v>
      </c>
      <c r="C8000" t="s">
        <v>20</v>
      </c>
      <c r="D8000" t="s">
        <v>31748</v>
      </c>
      <c r="E8000" t="s">
        <v>27392</v>
      </c>
      <c r="F8000" t="s">
        <v>2393</v>
      </c>
      <c r="G8000" t="s">
        <v>42</v>
      </c>
      <c r="H8000">
        <v>0</v>
      </c>
      <c r="I8000">
        <v>0</v>
      </c>
      <c r="J8000">
        <v>0</v>
      </c>
      <c r="K8000" t="s">
        <v>31749</v>
      </c>
    </row>
    <row r="8001" spans="1:11" x14ac:dyDescent="0.3">
      <c r="A8001" t="s">
        <v>31750</v>
      </c>
      <c r="B8001" t="s">
        <v>31751</v>
      </c>
      <c r="C8001" t="s">
        <v>13</v>
      </c>
      <c r="D8001" t="s">
        <v>31752</v>
      </c>
      <c r="E8001" t="s">
        <v>23964</v>
      </c>
      <c r="F8001" t="s">
        <v>16</v>
      </c>
      <c r="G8001" t="s">
        <v>31753</v>
      </c>
      <c r="H8001">
        <v>0</v>
      </c>
      <c r="I8001">
        <v>0</v>
      </c>
      <c r="J8001">
        <v>0</v>
      </c>
      <c r="K8001" t="s">
        <v>31754</v>
      </c>
    </row>
    <row r="8002" spans="1:11" x14ac:dyDescent="0.3">
      <c r="A8002" t="s">
        <v>31755</v>
      </c>
      <c r="C8002" t="s">
        <v>20</v>
      </c>
      <c r="D8002" t="s">
        <v>31756</v>
      </c>
      <c r="E8002" t="s">
        <v>27392</v>
      </c>
      <c r="F8002" t="s">
        <v>2224</v>
      </c>
      <c r="G8002" t="s">
        <v>42</v>
      </c>
      <c r="H8002">
        <v>0</v>
      </c>
      <c r="I8002">
        <v>0</v>
      </c>
      <c r="J8002">
        <v>0</v>
      </c>
      <c r="K8002" t="s">
        <v>31757</v>
      </c>
    </row>
    <row r="8003" spans="1:11" x14ac:dyDescent="0.3">
      <c r="A8003" t="s">
        <v>31758</v>
      </c>
      <c r="B8003" t="s">
        <v>31759</v>
      </c>
      <c r="C8003" t="s">
        <v>20</v>
      </c>
      <c r="D8003" t="e">
        <f>거주면적률</f>
        <v>#NAME?</v>
      </c>
      <c r="E8003" t="s">
        <v>22</v>
      </c>
      <c r="F8003" t="s">
        <v>9786</v>
      </c>
      <c r="G8003" t="s">
        <v>42</v>
      </c>
      <c r="H8003">
        <v>0</v>
      </c>
      <c r="I8003">
        <v>0</v>
      </c>
      <c r="J8003">
        <v>0</v>
      </c>
      <c r="K8003" t="s">
        <v>31760</v>
      </c>
    </row>
    <row r="8004" spans="1:11" x14ac:dyDescent="0.3">
      <c r="A8004" t="s">
        <v>31761</v>
      </c>
      <c r="B8004" t="s">
        <v>31762</v>
      </c>
      <c r="C8004" t="s">
        <v>20</v>
      </c>
      <c r="D8004" t="s">
        <v>31763</v>
      </c>
      <c r="E8004" t="s">
        <v>27392</v>
      </c>
      <c r="F8004" t="s">
        <v>16</v>
      </c>
      <c r="G8004" t="s">
        <v>22797</v>
      </c>
      <c r="H8004">
        <v>0</v>
      </c>
      <c r="I8004">
        <v>0</v>
      </c>
      <c r="J8004">
        <v>0</v>
      </c>
      <c r="K8004" t="s">
        <v>31764</v>
      </c>
    </row>
    <row r="8005" spans="1:11" x14ac:dyDescent="0.3">
      <c r="A8005" t="s">
        <v>31765</v>
      </c>
      <c r="B8005" t="s">
        <v>31766</v>
      </c>
      <c r="C8005" t="s">
        <v>27</v>
      </c>
      <c r="D8005" t="s">
        <v>31767</v>
      </c>
      <c r="E8005" t="s">
        <v>12540</v>
      </c>
      <c r="F8005" t="s">
        <v>2121</v>
      </c>
      <c r="G8005" t="s">
        <v>42</v>
      </c>
      <c r="H8005">
        <v>0</v>
      </c>
      <c r="I8005">
        <v>0</v>
      </c>
      <c r="J8005">
        <v>0</v>
      </c>
      <c r="K8005" t="s">
        <v>31768</v>
      </c>
    </row>
    <row r="8006" spans="1:11" x14ac:dyDescent="0.3">
      <c r="A8006" t="s">
        <v>31769</v>
      </c>
      <c r="B8006" t="s">
        <v>31770</v>
      </c>
      <c r="C8006" t="s">
        <v>13</v>
      </c>
      <c r="D8006" t="s">
        <v>31771</v>
      </c>
      <c r="E8006" t="s">
        <v>23964</v>
      </c>
      <c r="F8006" t="s">
        <v>16</v>
      </c>
      <c r="G8006" t="s">
        <v>8692</v>
      </c>
      <c r="H8006">
        <v>0</v>
      </c>
      <c r="I8006">
        <v>0</v>
      </c>
      <c r="J8006">
        <v>0</v>
      </c>
      <c r="K8006" t="s">
        <v>31772</v>
      </c>
    </row>
    <row r="8007" spans="1:11" x14ac:dyDescent="0.3">
      <c r="A8007" t="s">
        <v>31773</v>
      </c>
      <c r="C8007" t="s">
        <v>20</v>
      </c>
      <c r="D8007" t="s">
        <v>31774</v>
      </c>
      <c r="E8007" t="s">
        <v>27392</v>
      </c>
      <c r="F8007" t="s">
        <v>16</v>
      </c>
      <c r="G8007" t="s">
        <v>42</v>
      </c>
      <c r="H8007">
        <v>0</v>
      </c>
      <c r="I8007">
        <v>0</v>
      </c>
      <c r="J8007">
        <v>0</v>
      </c>
      <c r="K8007" t="s">
        <v>31775</v>
      </c>
    </row>
    <row r="8008" spans="1:11" x14ac:dyDescent="0.3">
      <c r="A8008" t="s">
        <v>31776</v>
      </c>
      <c r="B8008" t="s">
        <v>31777</v>
      </c>
      <c r="C8008" t="s">
        <v>20</v>
      </c>
      <c r="D8008" t="s">
        <v>31778</v>
      </c>
      <c r="E8008" t="s">
        <v>27392</v>
      </c>
      <c r="F8008" t="s">
        <v>379</v>
      </c>
      <c r="G8008" t="s">
        <v>42</v>
      </c>
      <c r="H8008">
        <v>0</v>
      </c>
      <c r="I8008">
        <v>0</v>
      </c>
      <c r="J8008">
        <v>0</v>
      </c>
      <c r="K8008" t="s">
        <v>31779</v>
      </c>
    </row>
    <row r="8009" spans="1:11" x14ac:dyDescent="0.3">
      <c r="A8009" t="s">
        <v>31780</v>
      </c>
      <c r="B8009" t="s">
        <v>31781</v>
      </c>
      <c r="C8009" t="s">
        <v>27</v>
      </c>
      <c r="D8009" t="s">
        <v>31782</v>
      </c>
      <c r="E8009" t="s">
        <v>12540</v>
      </c>
      <c r="F8009" t="s">
        <v>41</v>
      </c>
      <c r="G8009" t="s">
        <v>42</v>
      </c>
      <c r="H8009">
        <v>0</v>
      </c>
      <c r="I8009">
        <v>0</v>
      </c>
      <c r="J8009">
        <v>0</v>
      </c>
      <c r="K8009" t="s">
        <v>31783</v>
      </c>
    </row>
    <row r="8010" spans="1:11" x14ac:dyDescent="0.3">
      <c r="A8010" t="s">
        <v>31784</v>
      </c>
      <c r="C8010" t="s">
        <v>27</v>
      </c>
      <c r="D8010" t="s">
        <v>31785</v>
      </c>
      <c r="E8010" t="s">
        <v>12540</v>
      </c>
      <c r="F8010" t="s">
        <v>41</v>
      </c>
      <c r="G8010" t="s">
        <v>42</v>
      </c>
      <c r="H8010">
        <v>0</v>
      </c>
      <c r="I8010">
        <v>0</v>
      </c>
      <c r="J8010">
        <v>0</v>
      </c>
      <c r="K8010" t="s">
        <v>31786</v>
      </c>
    </row>
    <row r="8011" spans="1:11" x14ac:dyDescent="0.3">
      <c r="A8011" t="s">
        <v>31787</v>
      </c>
      <c r="B8011" t="s">
        <v>31788</v>
      </c>
      <c r="C8011" t="s">
        <v>27</v>
      </c>
      <c r="D8011" t="s">
        <v>31789</v>
      </c>
      <c r="E8011" t="s">
        <v>12540</v>
      </c>
      <c r="F8011" t="s">
        <v>41</v>
      </c>
      <c r="G8011" t="s">
        <v>42</v>
      </c>
      <c r="H8011">
        <v>0</v>
      </c>
      <c r="I8011">
        <v>0</v>
      </c>
      <c r="J8011">
        <v>0</v>
      </c>
      <c r="K8011" t="s">
        <v>31790</v>
      </c>
    </row>
    <row r="8012" spans="1:11" x14ac:dyDescent="0.3">
      <c r="A8012" t="s">
        <v>31791</v>
      </c>
      <c r="B8012" t="s">
        <v>31792</v>
      </c>
      <c r="C8012" t="s">
        <v>558</v>
      </c>
      <c r="D8012" t="s">
        <v>31793</v>
      </c>
      <c r="E8012" t="s">
        <v>19698</v>
      </c>
      <c r="F8012" t="s">
        <v>16</v>
      </c>
      <c r="G8012" t="s">
        <v>31794</v>
      </c>
      <c r="H8012">
        <v>0</v>
      </c>
      <c r="I8012">
        <v>0</v>
      </c>
      <c r="J8012">
        <v>0</v>
      </c>
      <c r="K8012" t="s">
        <v>31795</v>
      </c>
    </row>
    <row r="8013" spans="1:11" x14ac:dyDescent="0.3">
      <c r="A8013" t="s">
        <v>31796</v>
      </c>
      <c r="B8013" t="s">
        <v>31797</v>
      </c>
      <c r="C8013" t="s">
        <v>20</v>
      </c>
      <c r="D8013" t="s">
        <v>31798</v>
      </c>
      <c r="E8013" t="s">
        <v>22</v>
      </c>
      <c r="F8013" t="s">
        <v>14582</v>
      </c>
      <c r="G8013" t="s">
        <v>42</v>
      </c>
      <c r="H8013">
        <v>0</v>
      </c>
      <c r="I8013">
        <v>0</v>
      </c>
      <c r="J8013">
        <v>0</v>
      </c>
      <c r="K8013" t="s">
        <v>31799</v>
      </c>
    </row>
    <row r="8014" spans="1:11" x14ac:dyDescent="0.3">
      <c r="A8014" t="s">
        <v>31800</v>
      </c>
      <c r="B8014" t="s">
        <v>31801</v>
      </c>
      <c r="C8014" t="s">
        <v>558</v>
      </c>
      <c r="D8014" t="s">
        <v>31802</v>
      </c>
      <c r="E8014" t="s">
        <v>19698</v>
      </c>
      <c r="F8014" t="s">
        <v>16</v>
      </c>
      <c r="G8014" t="s">
        <v>31803</v>
      </c>
      <c r="H8014">
        <v>0</v>
      </c>
      <c r="I8014">
        <v>0</v>
      </c>
      <c r="J8014">
        <v>0</v>
      </c>
      <c r="K8014" t="s">
        <v>31804</v>
      </c>
    </row>
    <row r="8015" spans="1:11" x14ac:dyDescent="0.3">
      <c r="A8015" t="s">
        <v>31805</v>
      </c>
      <c r="B8015" t="s">
        <v>31806</v>
      </c>
      <c r="C8015" t="s">
        <v>558</v>
      </c>
      <c r="D8015" t="s">
        <v>31807</v>
      </c>
      <c r="E8015" t="s">
        <v>895</v>
      </c>
      <c r="F8015" t="s">
        <v>16</v>
      </c>
      <c r="G8015" t="s">
        <v>10537</v>
      </c>
      <c r="H8015">
        <v>0</v>
      </c>
      <c r="I8015">
        <v>0</v>
      </c>
      <c r="J8015">
        <v>0</v>
      </c>
      <c r="K8015" t="s">
        <v>31808</v>
      </c>
    </row>
    <row r="8016" spans="1:11" x14ac:dyDescent="0.3">
      <c r="A8016" t="s">
        <v>31809</v>
      </c>
      <c r="B8016" t="s">
        <v>31810</v>
      </c>
      <c r="C8016" t="s">
        <v>1159</v>
      </c>
      <c r="D8016" t="s">
        <v>31811</v>
      </c>
      <c r="E8016" t="s">
        <v>2421</v>
      </c>
      <c r="F8016" t="s">
        <v>16</v>
      </c>
      <c r="G8016" t="s">
        <v>4938</v>
      </c>
      <c r="H8016">
        <v>0</v>
      </c>
      <c r="I8016">
        <v>0</v>
      </c>
      <c r="J8016">
        <v>0</v>
      </c>
      <c r="K8016" t="s">
        <v>31812</v>
      </c>
    </row>
    <row r="8017" spans="1:11" x14ac:dyDescent="0.3">
      <c r="A8017" t="s">
        <v>31813</v>
      </c>
      <c r="B8017" t="s">
        <v>31814</v>
      </c>
      <c r="C8017" t="s">
        <v>27</v>
      </c>
      <c r="D8017" t="s">
        <v>31815</v>
      </c>
      <c r="E8017" t="s">
        <v>12540</v>
      </c>
      <c r="F8017" t="s">
        <v>41</v>
      </c>
      <c r="G8017" t="s">
        <v>42</v>
      </c>
      <c r="H8017">
        <v>0</v>
      </c>
      <c r="I8017">
        <v>0</v>
      </c>
      <c r="J8017">
        <v>0</v>
      </c>
      <c r="K8017" t="s">
        <v>31816</v>
      </c>
    </row>
    <row r="8018" spans="1:11" x14ac:dyDescent="0.3">
      <c r="A8018" t="s">
        <v>31817</v>
      </c>
      <c r="B8018" t="s">
        <v>28657</v>
      </c>
      <c r="C8018" t="s">
        <v>20</v>
      </c>
      <c r="D8018" t="s">
        <v>31818</v>
      </c>
      <c r="E8018" t="s">
        <v>27392</v>
      </c>
      <c r="F8018" t="s">
        <v>4100</v>
      </c>
      <c r="G8018" t="s">
        <v>42</v>
      </c>
      <c r="H8018">
        <v>0</v>
      </c>
      <c r="I8018">
        <v>0</v>
      </c>
      <c r="J8018">
        <v>0</v>
      </c>
      <c r="K8018" t="s">
        <v>31819</v>
      </c>
    </row>
    <row r="8019" spans="1:11" x14ac:dyDescent="0.3">
      <c r="A8019" t="s">
        <v>31820</v>
      </c>
      <c r="B8019" t="s">
        <v>31821</v>
      </c>
      <c r="C8019" t="s">
        <v>20</v>
      </c>
      <c r="D8019" t="s">
        <v>31822</v>
      </c>
      <c r="E8019" t="s">
        <v>27392</v>
      </c>
      <c r="F8019" t="s">
        <v>2919</v>
      </c>
      <c r="G8019" t="s">
        <v>42</v>
      </c>
      <c r="H8019">
        <v>0</v>
      </c>
      <c r="I8019">
        <v>0</v>
      </c>
      <c r="J8019">
        <v>0</v>
      </c>
      <c r="K8019" t="s">
        <v>31823</v>
      </c>
    </row>
    <row r="8020" spans="1:11" x14ac:dyDescent="0.3">
      <c r="A8020" t="s">
        <v>31824</v>
      </c>
      <c r="B8020" t="s">
        <v>31825</v>
      </c>
      <c r="C8020" t="s">
        <v>20</v>
      </c>
      <c r="D8020" t="s">
        <v>31826</v>
      </c>
      <c r="E8020" t="s">
        <v>27392</v>
      </c>
      <c r="F8020" t="s">
        <v>16</v>
      </c>
      <c r="G8020" t="s">
        <v>3955</v>
      </c>
      <c r="H8020">
        <v>0</v>
      </c>
      <c r="I8020">
        <v>0</v>
      </c>
      <c r="J8020">
        <v>0</v>
      </c>
      <c r="K8020" t="s">
        <v>31827</v>
      </c>
    </row>
    <row r="8021" spans="1:11" x14ac:dyDescent="0.3">
      <c r="A8021" t="s">
        <v>31828</v>
      </c>
      <c r="B8021" t="s">
        <v>31829</v>
      </c>
      <c r="C8021" t="s">
        <v>466</v>
      </c>
      <c r="D8021" t="s">
        <v>31830</v>
      </c>
      <c r="E8021" t="s">
        <v>26488</v>
      </c>
      <c r="F8021" t="s">
        <v>8797</v>
      </c>
      <c r="G8021" t="s">
        <v>42</v>
      </c>
      <c r="H8021">
        <v>0</v>
      </c>
      <c r="I8021">
        <v>0</v>
      </c>
      <c r="J8021">
        <v>0</v>
      </c>
      <c r="K8021" t="s">
        <v>31831</v>
      </c>
    </row>
    <row r="8022" spans="1:11" x14ac:dyDescent="0.3">
      <c r="A8022" t="s">
        <v>31832</v>
      </c>
      <c r="B8022" t="s">
        <v>31833</v>
      </c>
      <c r="C8022" t="s">
        <v>20</v>
      </c>
      <c r="D8022" t="s">
        <v>31834</v>
      </c>
      <c r="E8022" t="s">
        <v>27392</v>
      </c>
      <c r="F8022" t="s">
        <v>14759</v>
      </c>
      <c r="G8022" t="s">
        <v>42</v>
      </c>
      <c r="H8022">
        <v>0</v>
      </c>
      <c r="I8022">
        <v>0</v>
      </c>
      <c r="J8022">
        <v>0</v>
      </c>
      <c r="K8022" t="s">
        <v>31835</v>
      </c>
    </row>
    <row r="8023" spans="1:11" x14ac:dyDescent="0.3">
      <c r="A8023" t="s">
        <v>31836</v>
      </c>
      <c r="C8023" t="s">
        <v>558</v>
      </c>
      <c r="E8023" t="s">
        <v>981</v>
      </c>
      <c r="F8023" t="s">
        <v>16</v>
      </c>
      <c r="G8023" t="s">
        <v>469</v>
      </c>
      <c r="H8023">
        <v>0</v>
      </c>
      <c r="I8023">
        <v>0</v>
      </c>
      <c r="J8023">
        <v>0</v>
      </c>
      <c r="K8023" t="s">
        <v>31837</v>
      </c>
    </row>
    <row r="8024" spans="1:11" x14ac:dyDescent="0.3">
      <c r="A8024" t="s">
        <v>31838</v>
      </c>
      <c r="B8024" t="s">
        <v>31839</v>
      </c>
      <c r="C8024" t="s">
        <v>20</v>
      </c>
      <c r="D8024" t="s">
        <v>31840</v>
      </c>
      <c r="E8024" t="s">
        <v>27392</v>
      </c>
      <c r="F8024" t="s">
        <v>9563</v>
      </c>
      <c r="G8024" t="s">
        <v>42</v>
      </c>
      <c r="H8024">
        <v>0</v>
      </c>
      <c r="I8024">
        <v>0</v>
      </c>
      <c r="J8024">
        <v>0</v>
      </c>
      <c r="K8024" t="s">
        <v>31841</v>
      </c>
    </row>
    <row r="8025" spans="1:11" x14ac:dyDescent="0.3">
      <c r="A8025" t="s">
        <v>31842</v>
      </c>
      <c r="C8025" t="s">
        <v>20</v>
      </c>
      <c r="D8025" t="s">
        <v>31843</v>
      </c>
      <c r="E8025" t="s">
        <v>27392</v>
      </c>
      <c r="F8025" t="s">
        <v>6657</v>
      </c>
      <c r="G8025" t="s">
        <v>42</v>
      </c>
      <c r="H8025">
        <v>0</v>
      </c>
      <c r="I8025">
        <v>0</v>
      </c>
      <c r="J8025">
        <v>0</v>
      </c>
      <c r="K8025" t="s">
        <v>31844</v>
      </c>
    </row>
    <row r="8026" spans="1:11" x14ac:dyDescent="0.3">
      <c r="A8026" t="s">
        <v>31845</v>
      </c>
      <c r="B8026" t="s">
        <v>31846</v>
      </c>
      <c r="C8026" t="s">
        <v>20</v>
      </c>
      <c r="D8026" t="s">
        <v>31847</v>
      </c>
      <c r="E8026" t="s">
        <v>27392</v>
      </c>
      <c r="F8026" t="s">
        <v>4159</v>
      </c>
      <c r="G8026" t="s">
        <v>42</v>
      </c>
      <c r="H8026">
        <v>0</v>
      </c>
      <c r="I8026">
        <v>0</v>
      </c>
      <c r="J8026">
        <v>0</v>
      </c>
      <c r="K8026" t="s">
        <v>31848</v>
      </c>
    </row>
    <row r="8027" spans="1:11" x14ac:dyDescent="0.3">
      <c r="A8027" t="s">
        <v>31849</v>
      </c>
      <c r="B8027" t="s">
        <v>31850</v>
      </c>
      <c r="C8027" t="s">
        <v>20</v>
      </c>
      <c r="D8027" t="s">
        <v>31851</v>
      </c>
      <c r="E8027" t="s">
        <v>27392</v>
      </c>
      <c r="F8027" t="s">
        <v>845</v>
      </c>
      <c r="G8027" t="s">
        <v>42</v>
      </c>
      <c r="H8027">
        <v>0</v>
      </c>
      <c r="I8027">
        <v>0</v>
      </c>
      <c r="J8027">
        <v>0</v>
      </c>
      <c r="K8027" t="s">
        <v>31852</v>
      </c>
    </row>
    <row r="8028" spans="1:11" x14ac:dyDescent="0.3">
      <c r="A8028" t="s">
        <v>31853</v>
      </c>
      <c r="C8028" t="s">
        <v>20</v>
      </c>
      <c r="D8028" t="s">
        <v>31854</v>
      </c>
      <c r="E8028" t="s">
        <v>27392</v>
      </c>
      <c r="F8028" t="s">
        <v>6383</v>
      </c>
      <c r="G8028" t="s">
        <v>2252</v>
      </c>
      <c r="H8028">
        <v>0</v>
      </c>
      <c r="I8028">
        <v>0</v>
      </c>
      <c r="J8028">
        <v>0</v>
      </c>
      <c r="K8028" t="s">
        <v>31855</v>
      </c>
    </row>
    <row r="8029" spans="1:11" x14ac:dyDescent="0.3">
      <c r="A8029" t="s">
        <v>31856</v>
      </c>
      <c r="B8029" t="s">
        <v>31857</v>
      </c>
      <c r="C8029" t="s">
        <v>466</v>
      </c>
      <c r="D8029" t="s">
        <v>31858</v>
      </c>
      <c r="E8029" t="s">
        <v>26488</v>
      </c>
      <c r="F8029" t="s">
        <v>16</v>
      </c>
      <c r="G8029" t="s">
        <v>14592</v>
      </c>
      <c r="H8029">
        <v>0</v>
      </c>
      <c r="I8029">
        <v>0</v>
      </c>
      <c r="J8029">
        <v>0</v>
      </c>
      <c r="K8029" t="s">
        <v>31859</v>
      </c>
    </row>
    <row r="8030" spans="1:11" x14ac:dyDescent="0.3">
      <c r="A8030" t="s">
        <v>31860</v>
      </c>
      <c r="B8030" t="s">
        <v>31861</v>
      </c>
      <c r="C8030" t="s">
        <v>20</v>
      </c>
      <c r="D8030" t="s">
        <v>31862</v>
      </c>
      <c r="E8030" t="s">
        <v>27392</v>
      </c>
      <c r="F8030" t="s">
        <v>1237</v>
      </c>
      <c r="G8030" t="s">
        <v>42</v>
      </c>
      <c r="H8030">
        <v>0</v>
      </c>
      <c r="I8030">
        <v>0</v>
      </c>
      <c r="J8030">
        <v>0</v>
      </c>
      <c r="K8030" t="s">
        <v>31863</v>
      </c>
    </row>
    <row r="8031" spans="1:11" x14ac:dyDescent="0.3">
      <c r="A8031" t="s">
        <v>31864</v>
      </c>
      <c r="B8031" t="s">
        <v>31865</v>
      </c>
      <c r="C8031" t="s">
        <v>20</v>
      </c>
      <c r="D8031" t="s">
        <v>31866</v>
      </c>
      <c r="E8031" t="s">
        <v>27392</v>
      </c>
      <c r="F8031" t="s">
        <v>631</v>
      </c>
      <c r="G8031" t="s">
        <v>42</v>
      </c>
      <c r="H8031">
        <v>0</v>
      </c>
      <c r="I8031">
        <v>0</v>
      </c>
      <c r="J8031">
        <v>0</v>
      </c>
      <c r="K8031" t="s">
        <v>31867</v>
      </c>
    </row>
    <row r="8032" spans="1:11" x14ac:dyDescent="0.3">
      <c r="A8032" t="s">
        <v>31868</v>
      </c>
      <c r="B8032" t="s">
        <v>30266</v>
      </c>
      <c r="C8032" t="s">
        <v>27</v>
      </c>
      <c r="D8032" t="s">
        <v>31869</v>
      </c>
      <c r="E8032" t="s">
        <v>12540</v>
      </c>
      <c r="F8032" t="s">
        <v>16</v>
      </c>
      <c r="G8032" t="s">
        <v>4754</v>
      </c>
      <c r="H8032">
        <v>0</v>
      </c>
      <c r="I8032">
        <v>0</v>
      </c>
      <c r="J8032">
        <v>0</v>
      </c>
      <c r="K8032" t="s">
        <v>31870</v>
      </c>
    </row>
    <row r="8033" spans="1:11" x14ac:dyDescent="0.3">
      <c r="A8033" t="s">
        <v>31871</v>
      </c>
      <c r="B8033" t="s">
        <v>31872</v>
      </c>
      <c r="C8033" t="s">
        <v>20</v>
      </c>
      <c r="D8033" t="s">
        <v>31873</v>
      </c>
      <c r="E8033" t="s">
        <v>22</v>
      </c>
      <c r="F8033" t="s">
        <v>16</v>
      </c>
      <c r="G8033" t="s">
        <v>2836</v>
      </c>
      <c r="H8033">
        <v>0</v>
      </c>
      <c r="I8033">
        <v>0</v>
      </c>
      <c r="J8033">
        <v>0</v>
      </c>
      <c r="K8033" t="s">
        <v>31874</v>
      </c>
    </row>
    <row r="8034" spans="1:11" x14ac:dyDescent="0.3">
      <c r="A8034" t="s">
        <v>31875</v>
      </c>
      <c r="B8034" t="s">
        <v>30266</v>
      </c>
      <c r="C8034" t="s">
        <v>20</v>
      </c>
      <c r="D8034" t="s">
        <v>31876</v>
      </c>
      <c r="E8034" t="s">
        <v>27392</v>
      </c>
      <c r="F8034" t="s">
        <v>3786</v>
      </c>
      <c r="G8034" t="s">
        <v>42</v>
      </c>
      <c r="H8034">
        <v>0</v>
      </c>
      <c r="I8034">
        <v>0</v>
      </c>
      <c r="J8034">
        <v>0</v>
      </c>
      <c r="K8034" t="s">
        <v>31877</v>
      </c>
    </row>
    <row r="8035" spans="1:11" x14ac:dyDescent="0.3">
      <c r="A8035" t="s">
        <v>31878</v>
      </c>
      <c r="B8035" t="s">
        <v>31879</v>
      </c>
      <c r="C8035" t="s">
        <v>13</v>
      </c>
      <c r="D8035" t="s">
        <v>31880</v>
      </c>
      <c r="E8035" t="s">
        <v>23964</v>
      </c>
      <c r="F8035" t="s">
        <v>16</v>
      </c>
      <c r="G8035" t="s">
        <v>31881</v>
      </c>
      <c r="H8035">
        <v>0</v>
      </c>
      <c r="I8035">
        <v>0</v>
      </c>
      <c r="J8035">
        <v>0</v>
      </c>
      <c r="K8035" t="s">
        <v>31882</v>
      </c>
    </row>
    <row r="8036" spans="1:11" x14ac:dyDescent="0.3">
      <c r="A8036" t="s">
        <v>31883</v>
      </c>
      <c r="C8036" t="s">
        <v>558</v>
      </c>
      <c r="D8036" t="s">
        <v>31884</v>
      </c>
      <c r="E8036" t="s">
        <v>28510</v>
      </c>
      <c r="F8036" t="s">
        <v>7645</v>
      </c>
      <c r="G8036" t="s">
        <v>42</v>
      </c>
      <c r="H8036">
        <v>0</v>
      </c>
      <c r="I8036">
        <v>0</v>
      </c>
      <c r="J8036">
        <v>0</v>
      </c>
      <c r="K8036" t="s">
        <v>31885</v>
      </c>
    </row>
    <row r="8037" spans="1:11" x14ac:dyDescent="0.3">
      <c r="A8037" t="s">
        <v>31886</v>
      </c>
      <c r="B8037" t="s">
        <v>31887</v>
      </c>
      <c r="C8037" t="s">
        <v>27</v>
      </c>
      <c r="D8037" t="s">
        <v>31888</v>
      </c>
      <c r="E8037" t="s">
        <v>12540</v>
      </c>
      <c r="F8037" t="s">
        <v>41</v>
      </c>
      <c r="G8037" t="s">
        <v>42</v>
      </c>
      <c r="H8037">
        <v>0</v>
      </c>
      <c r="I8037">
        <v>0</v>
      </c>
      <c r="J8037">
        <v>0</v>
      </c>
      <c r="K8037" t="s">
        <v>31889</v>
      </c>
    </row>
    <row r="8038" spans="1:11" x14ac:dyDescent="0.3">
      <c r="A8038" t="s">
        <v>31890</v>
      </c>
      <c r="B8038" t="s">
        <v>31891</v>
      </c>
      <c r="C8038" t="s">
        <v>27</v>
      </c>
      <c r="D8038" t="s">
        <v>31892</v>
      </c>
      <c r="E8038" t="s">
        <v>12540</v>
      </c>
      <c r="F8038" t="s">
        <v>41</v>
      </c>
      <c r="G8038" t="s">
        <v>42</v>
      </c>
      <c r="H8038">
        <v>0</v>
      </c>
      <c r="I8038">
        <v>0</v>
      </c>
      <c r="J8038">
        <v>0</v>
      </c>
      <c r="K8038" t="s">
        <v>31893</v>
      </c>
    </row>
    <row r="8039" spans="1:11" x14ac:dyDescent="0.3">
      <c r="A8039" t="s">
        <v>31894</v>
      </c>
      <c r="B8039" t="s">
        <v>31887</v>
      </c>
      <c r="C8039" t="s">
        <v>558</v>
      </c>
      <c r="D8039" t="s">
        <v>31895</v>
      </c>
      <c r="E8039" t="s">
        <v>630</v>
      </c>
      <c r="F8039" t="s">
        <v>16</v>
      </c>
      <c r="G8039" t="s">
        <v>756</v>
      </c>
      <c r="H8039">
        <v>0</v>
      </c>
      <c r="I8039">
        <v>0</v>
      </c>
      <c r="J8039">
        <v>0</v>
      </c>
      <c r="K8039" t="s">
        <v>31896</v>
      </c>
    </row>
    <row r="8040" spans="1:11" x14ac:dyDescent="0.3">
      <c r="A8040" t="s">
        <v>31897</v>
      </c>
      <c r="B8040" t="s">
        <v>31898</v>
      </c>
      <c r="C8040" t="s">
        <v>20</v>
      </c>
      <c r="D8040" t="s">
        <v>31899</v>
      </c>
      <c r="E8040" t="s">
        <v>27392</v>
      </c>
      <c r="F8040" t="s">
        <v>1143</v>
      </c>
      <c r="G8040" t="s">
        <v>42</v>
      </c>
      <c r="H8040">
        <v>0</v>
      </c>
      <c r="I8040">
        <v>0</v>
      </c>
      <c r="J8040">
        <v>0</v>
      </c>
      <c r="K8040" t="s">
        <v>31900</v>
      </c>
    </row>
    <row r="8041" spans="1:11" x14ac:dyDescent="0.3">
      <c r="A8041" t="s">
        <v>31901</v>
      </c>
      <c r="B8041" t="s">
        <v>31902</v>
      </c>
      <c r="C8041" t="s">
        <v>13</v>
      </c>
      <c r="D8041" t="s">
        <v>31903</v>
      </c>
      <c r="E8041" t="s">
        <v>23964</v>
      </c>
      <c r="F8041" t="s">
        <v>16</v>
      </c>
      <c r="G8041" t="s">
        <v>2951</v>
      </c>
      <c r="H8041">
        <v>0</v>
      </c>
      <c r="I8041">
        <v>0</v>
      </c>
      <c r="J8041">
        <v>0</v>
      </c>
      <c r="K8041" t="s">
        <v>31904</v>
      </c>
    </row>
    <row r="8042" spans="1:11" x14ac:dyDescent="0.3">
      <c r="A8042" t="s">
        <v>31905</v>
      </c>
      <c r="B8042" t="s">
        <v>31906</v>
      </c>
      <c r="C8042" t="s">
        <v>20</v>
      </c>
      <c r="D8042" t="s">
        <v>31907</v>
      </c>
      <c r="E8042" t="s">
        <v>27392</v>
      </c>
      <c r="F8042" t="s">
        <v>3412</v>
      </c>
      <c r="G8042" t="s">
        <v>42</v>
      </c>
      <c r="H8042">
        <v>0</v>
      </c>
      <c r="I8042">
        <v>0</v>
      </c>
      <c r="J8042">
        <v>0</v>
      </c>
      <c r="K8042" t="s">
        <v>31908</v>
      </c>
    </row>
    <row r="8043" spans="1:11" x14ac:dyDescent="0.3">
      <c r="A8043" t="s">
        <v>31909</v>
      </c>
      <c r="B8043" t="s">
        <v>31910</v>
      </c>
      <c r="C8043" t="s">
        <v>20</v>
      </c>
      <c r="D8043" t="s">
        <v>31911</v>
      </c>
      <c r="E8043" t="s">
        <v>27392</v>
      </c>
      <c r="F8043" t="s">
        <v>16</v>
      </c>
      <c r="G8043" t="s">
        <v>42</v>
      </c>
      <c r="H8043">
        <v>0</v>
      </c>
      <c r="I8043">
        <v>0</v>
      </c>
      <c r="J8043">
        <v>0</v>
      </c>
      <c r="K8043" t="s">
        <v>31912</v>
      </c>
    </row>
    <row r="8044" spans="1:11" x14ac:dyDescent="0.3">
      <c r="A8044" t="s">
        <v>31913</v>
      </c>
      <c r="B8044" t="s">
        <v>31914</v>
      </c>
      <c r="C8044" t="s">
        <v>466</v>
      </c>
      <c r="D8044" t="s">
        <v>31915</v>
      </c>
      <c r="E8044" t="s">
        <v>26488</v>
      </c>
      <c r="F8044" t="s">
        <v>7799</v>
      </c>
      <c r="G8044" t="s">
        <v>7351</v>
      </c>
      <c r="H8044">
        <v>0</v>
      </c>
      <c r="I8044">
        <v>0</v>
      </c>
      <c r="J8044">
        <v>0</v>
      </c>
      <c r="K8044" t="s">
        <v>31916</v>
      </c>
    </row>
    <row r="8045" spans="1:11" x14ac:dyDescent="0.3">
      <c r="A8045" t="s">
        <v>31917</v>
      </c>
      <c r="B8045" t="s">
        <v>31918</v>
      </c>
      <c r="C8045" t="s">
        <v>20</v>
      </c>
      <c r="D8045" t="s">
        <v>31919</v>
      </c>
      <c r="E8045" t="s">
        <v>27392</v>
      </c>
      <c r="F8045" t="s">
        <v>16</v>
      </c>
      <c r="G8045" t="s">
        <v>2775</v>
      </c>
      <c r="H8045">
        <v>0</v>
      </c>
      <c r="I8045">
        <v>0</v>
      </c>
      <c r="J8045">
        <v>0</v>
      </c>
      <c r="K8045" t="s">
        <v>31920</v>
      </c>
    </row>
    <row r="8046" spans="1:11" x14ac:dyDescent="0.3">
      <c r="A8046" t="s">
        <v>31921</v>
      </c>
      <c r="B8046" t="s">
        <v>31922</v>
      </c>
      <c r="C8046" t="s">
        <v>27</v>
      </c>
      <c r="D8046" t="s">
        <v>31923</v>
      </c>
      <c r="E8046" t="s">
        <v>12540</v>
      </c>
      <c r="F8046" t="s">
        <v>16</v>
      </c>
      <c r="G8046" t="s">
        <v>2618</v>
      </c>
      <c r="H8046">
        <v>0</v>
      </c>
      <c r="I8046">
        <v>0</v>
      </c>
      <c r="J8046">
        <v>0</v>
      </c>
      <c r="K8046" t="s">
        <v>31924</v>
      </c>
    </row>
    <row r="8047" spans="1:11" x14ac:dyDescent="0.3">
      <c r="A8047" t="s">
        <v>31925</v>
      </c>
      <c r="B8047" t="s">
        <v>31926</v>
      </c>
      <c r="C8047" t="s">
        <v>558</v>
      </c>
      <c r="D8047" t="s">
        <v>31927</v>
      </c>
      <c r="E8047" t="s">
        <v>1462</v>
      </c>
      <c r="F8047" t="s">
        <v>16</v>
      </c>
      <c r="G8047" t="s">
        <v>469</v>
      </c>
      <c r="H8047">
        <v>0</v>
      </c>
      <c r="I8047">
        <v>0</v>
      </c>
      <c r="J8047">
        <v>0</v>
      </c>
      <c r="K8047" t="s">
        <v>31928</v>
      </c>
    </row>
    <row r="8048" spans="1:11" x14ac:dyDescent="0.3">
      <c r="A8048" t="s">
        <v>31929</v>
      </c>
      <c r="B8048" t="s">
        <v>31922</v>
      </c>
      <c r="C8048" t="s">
        <v>20</v>
      </c>
      <c r="D8048" t="s">
        <v>31930</v>
      </c>
      <c r="E8048" t="s">
        <v>27392</v>
      </c>
      <c r="F8048" t="s">
        <v>2892</v>
      </c>
      <c r="G8048" t="s">
        <v>42</v>
      </c>
      <c r="H8048">
        <v>0</v>
      </c>
      <c r="I8048">
        <v>0</v>
      </c>
      <c r="J8048">
        <v>0</v>
      </c>
      <c r="K8048" t="s">
        <v>31931</v>
      </c>
    </row>
    <row r="8049" spans="1:11" x14ac:dyDescent="0.3">
      <c r="A8049" t="s">
        <v>31932</v>
      </c>
      <c r="B8049" t="s">
        <v>31933</v>
      </c>
      <c r="C8049" t="s">
        <v>558</v>
      </c>
      <c r="D8049" t="s">
        <v>31934</v>
      </c>
      <c r="E8049" t="s">
        <v>19698</v>
      </c>
      <c r="F8049" t="s">
        <v>16</v>
      </c>
      <c r="G8049" t="s">
        <v>4356</v>
      </c>
      <c r="H8049">
        <v>0</v>
      </c>
      <c r="I8049">
        <v>0</v>
      </c>
      <c r="J8049">
        <v>0</v>
      </c>
      <c r="K8049" t="s">
        <v>31935</v>
      </c>
    </row>
    <row r="8050" spans="1:11" x14ac:dyDescent="0.3">
      <c r="A8050" t="s">
        <v>31936</v>
      </c>
      <c r="B8050" t="s">
        <v>31937</v>
      </c>
      <c r="C8050" t="s">
        <v>13</v>
      </c>
      <c r="D8050" t="s">
        <v>31938</v>
      </c>
      <c r="E8050" t="s">
        <v>15</v>
      </c>
      <c r="F8050" t="s">
        <v>16</v>
      </c>
      <c r="G8050" t="s">
        <v>973</v>
      </c>
      <c r="H8050">
        <v>0</v>
      </c>
      <c r="I8050">
        <v>0</v>
      </c>
      <c r="J8050">
        <v>0</v>
      </c>
      <c r="K8050" t="s">
        <v>31939</v>
      </c>
    </row>
    <row r="8051" spans="1:11" x14ac:dyDescent="0.3">
      <c r="A8051" t="s">
        <v>31940</v>
      </c>
      <c r="B8051" t="s">
        <v>31941</v>
      </c>
      <c r="C8051" t="s">
        <v>27</v>
      </c>
      <c r="D8051" t="s">
        <v>31942</v>
      </c>
      <c r="E8051" t="s">
        <v>23964</v>
      </c>
      <c r="F8051" t="s">
        <v>16</v>
      </c>
      <c r="G8051" t="s">
        <v>542</v>
      </c>
      <c r="H8051">
        <v>0</v>
      </c>
      <c r="I8051">
        <v>0</v>
      </c>
      <c r="J8051">
        <v>0</v>
      </c>
      <c r="K8051" t="s">
        <v>31943</v>
      </c>
    </row>
    <row r="8052" spans="1:11" x14ac:dyDescent="0.3">
      <c r="A8052" t="s">
        <v>31944</v>
      </c>
      <c r="B8052" t="s">
        <v>31945</v>
      </c>
      <c r="C8052" t="s">
        <v>466</v>
      </c>
      <c r="D8052" t="s">
        <v>31946</v>
      </c>
      <c r="E8052" t="s">
        <v>26488</v>
      </c>
      <c r="F8052" t="s">
        <v>16</v>
      </c>
      <c r="G8052" t="s">
        <v>10527</v>
      </c>
      <c r="H8052">
        <v>0</v>
      </c>
      <c r="I8052">
        <v>0</v>
      </c>
      <c r="J8052">
        <v>0</v>
      </c>
      <c r="K8052" t="s">
        <v>31947</v>
      </c>
    </row>
    <row r="8053" spans="1:11" x14ac:dyDescent="0.3">
      <c r="A8053" t="s">
        <v>31948</v>
      </c>
      <c r="B8053" t="s">
        <v>31949</v>
      </c>
      <c r="C8053" t="s">
        <v>466</v>
      </c>
      <c r="D8053" t="s">
        <v>31950</v>
      </c>
      <c r="E8053" t="s">
        <v>26488</v>
      </c>
      <c r="F8053" t="s">
        <v>16</v>
      </c>
      <c r="G8053" t="s">
        <v>442</v>
      </c>
      <c r="H8053">
        <v>0</v>
      </c>
      <c r="I8053">
        <v>0</v>
      </c>
      <c r="J8053">
        <v>0</v>
      </c>
      <c r="K8053" t="s">
        <v>31951</v>
      </c>
    </row>
    <row r="8054" spans="1:11" x14ac:dyDescent="0.3">
      <c r="A8054" t="s">
        <v>31952</v>
      </c>
      <c r="B8054" t="s">
        <v>31953</v>
      </c>
      <c r="C8054" t="s">
        <v>20</v>
      </c>
      <c r="D8054" t="s">
        <v>31954</v>
      </c>
      <c r="E8054" t="s">
        <v>27392</v>
      </c>
      <c r="F8054" t="s">
        <v>302</v>
      </c>
      <c r="G8054" t="s">
        <v>11576</v>
      </c>
      <c r="H8054">
        <v>0</v>
      </c>
      <c r="I8054">
        <v>0</v>
      </c>
      <c r="J8054">
        <v>0</v>
      </c>
      <c r="K8054" t="s">
        <v>31955</v>
      </c>
    </row>
    <row r="8055" spans="1:11" x14ac:dyDescent="0.3">
      <c r="A8055" t="s">
        <v>31956</v>
      </c>
      <c r="B8055" t="s">
        <v>31957</v>
      </c>
      <c r="C8055" t="s">
        <v>20</v>
      </c>
      <c r="D8055" t="s">
        <v>31958</v>
      </c>
      <c r="E8055" t="s">
        <v>27392</v>
      </c>
      <c r="F8055" t="s">
        <v>3638</v>
      </c>
      <c r="G8055" t="s">
        <v>42</v>
      </c>
      <c r="H8055">
        <v>0</v>
      </c>
      <c r="I8055">
        <v>0</v>
      </c>
      <c r="J8055">
        <v>0</v>
      </c>
      <c r="K8055" t="s">
        <v>31959</v>
      </c>
    </row>
    <row r="8056" spans="1:11" x14ac:dyDescent="0.3">
      <c r="A8056" t="s">
        <v>31960</v>
      </c>
      <c r="B8056" t="s">
        <v>31961</v>
      </c>
      <c r="C8056" t="s">
        <v>20</v>
      </c>
      <c r="D8056" t="s">
        <v>31962</v>
      </c>
      <c r="E8056" t="s">
        <v>27392</v>
      </c>
      <c r="F8056" t="s">
        <v>6825</v>
      </c>
      <c r="G8056" t="s">
        <v>42</v>
      </c>
      <c r="H8056">
        <v>0</v>
      </c>
      <c r="I8056">
        <v>0</v>
      </c>
      <c r="J8056">
        <v>0</v>
      </c>
      <c r="K8056" t="s">
        <v>31963</v>
      </c>
    </row>
    <row r="8057" spans="1:11" x14ac:dyDescent="0.3">
      <c r="A8057" t="s">
        <v>31964</v>
      </c>
      <c r="B8057" t="s">
        <v>31965</v>
      </c>
      <c r="C8057" t="s">
        <v>20</v>
      </c>
      <c r="D8057" t="s">
        <v>31966</v>
      </c>
      <c r="E8057" t="s">
        <v>27392</v>
      </c>
      <c r="F8057" t="s">
        <v>5312</v>
      </c>
      <c r="G8057" t="s">
        <v>42</v>
      </c>
      <c r="H8057">
        <v>0</v>
      </c>
      <c r="I8057">
        <v>0</v>
      </c>
      <c r="J8057">
        <v>0</v>
      </c>
      <c r="K8057" t="s">
        <v>31967</v>
      </c>
    </row>
    <row r="8058" spans="1:11" x14ac:dyDescent="0.3">
      <c r="A8058" t="s">
        <v>31968</v>
      </c>
      <c r="B8058" t="s">
        <v>31969</v>
      </c>
      <c r="C8058" t="s">
        <v>27</v>
      </c>
      <c r="D8058" t="s">
        <v>31970</v>
      </c>
      <c r="E8058" t="s">
        <v>12540</v>
      </c>
      <c r="F8058" t="s">
        <v>16</v>
      </c>
      <c r="G8058" t="s">
        <v>179</v>
      </c>
      <c r="H8058">
        <v>0</v>
      </c>
      <c r="I8058">
        <v>0</v>
      </c>
      <c r="J8058">
        <v>0</v>
      </c>
      <c r="K8058" t="s">
        <v>31971</v>
      </c>
    </row>
    <row r="8059" spans="1:11" x14ac:dyDescent="0.3">
      <c r="A8059" t="s">
        <v>31972</v>
      </c>
      <c r="C8059" t="s">
        <v>466</v>
      </c>
      <c r="D8059" t="s">
        <v>31973</v>
      </c>
      <c r="E8059" t="s">
        <v>26488</v>
      </c>
      <c r="F8059" t="s">
        <v>16</v>
      </c>
      <c r="G8059" t="s">
        <v>23764</v>
      </c>
      <c r="H8059">
        <v>0</v>
      </c>
      <c r="I8059">
        <v>0</v>
      </c>
      <c r="J8059">
        <v>0</v>
      </c>
      <c r="K8059" t="s">
        <v>31974</v>
      </c>
    </row>
    <row r="8060" spans="1:11" x14ac:dyDescent="0.3">
      <c r="A8060" t="s">
        <v>31975</v>
      </c>
      <c r="B8060" t="s">
        <v>31976</v>
      </c>
      <c r="C8060" t="s">
        <v>20</v>
      </c>
      <c r="D8060" t="s">
        <v>31977</v>
      </c>
      <c r="E8060" t="s">
        <v>22</v>
      </c>
      <c r="F8060" t="s">
        <v>1506</v>
      </c>
      <c r="G8060" t="s">
        <v>42</v>
      </c>
      <c r="H8060">
        <v>0</v>
      </c>
      <c r="I8060">
        <v>0</v>
      </c>
      <c r="J8060">
        <v>0</v>
      </c>
      <c r="K8060" t="s">
        <v>31978</v>
      </c>
    </row>
    <row r="8061" spans="1:11" x14ac:dyDescent="0.3">
      <c r="A8061" t="s">
        <v>31979</v>
      </c>
      <c r="B8061" t="s">
        <v>31980</v>
      </c>
      <c r="C8061" t="s">
        <v>27</v>
      </c>
      <c r="D8061" t="s">
        <v>31981</v>
      </c>
      <c r="E8061" t="s">
        <v>12540</v>
      </c>
      <c r="F8061" t="s">
        <v>41</v>
      </c>
      <c r="G8061" t="s">
        <v>8377</v>
      </c>
      <c r="H8061">
        <v>0</v>
      </c>
      <c r="I8061">
        <v>0</v>
      </c>
      <c r="J8061">
        <v>0</v>
      </c>
      <c r="K8061" t="s">
        <v>31982</v>
      </c>
    </row>
    <row r="8062" spans="1:11" x14ac:dyDescent="0.3">
      <c r="A8062" t="s">
        <v>31983</v>
      </c>
      <c r="B8062" t="s">
        <v>31984</v>
      </c>
      <c r="C8062" t="s">
        <v>20</v>
      </c>
      <c r="D8062" t="s">
        <v>31985</v>
      </c>
      <c r="E8062" t="s">
        <v>27392</v>
      </c>
      <c r="F8062" t="s">
        <v>2703</v>
      </c>
      <c r="G8062" t="s">
        <v>42</v>
      </c>
      <c r="H8062">
        <v>0</v>
      </c>
      <c r="I8062">
        <v>0</v>
      </c>
      <c r="J8062">
        <v>0</v>
      </c>
      <c r="K8062" t="s">
        <v>31986</v>
      </c>
    </row>
    <row r="8063" spans="1:11" x14ac:dyDescent="0.3">
      <c r="A8063" t="s">
        <v>31987</v>
      </c>
      <c r="B8063" t="s">
        <v>31988</v>
      </c>
      <c r="C8063" t="s">
        <v>20</v>
      </c>
      <c r="D8063" t="s">
        <v>31989</v>
      </c>
      <c r="E8063" t="s">
        <v>27392</v>
      </c>
      <c r="F8063" t="s">
        <v>5733</v>
      </c>
      <c r="G8063" t="s">
        <v>42</v>
      </c>
      <c r="H8063">
        <v>0</v>
      </c>
      <c r="I8063">
        <v>0</v>
      </c>
      <c r="J8063">
        <v>0</v>
      </c>
      <c r="K8063" t="s">
        <v>31990</v>
      </c>
    </row>
    <row r="8064" spans="1:11" x14ac:dyDescent="0.3">
      <c r="A8064" t="s">
        <v>31991</v>
      </c>
      <c r="B8064" t="s">
        <v>31992</v>
      </c>
      <c r="C8064" t="s">
        <v>13</v>
      </c>
      <c r="D8064" t="s">
        <v>31993</v>
      </c>
      <c r="E8064" t="s">
        <v>23964</v>
      </c>
      <c r="F8064" t="s">
        <v>16</v>
      </c>
      <c r="G8064" t="s">
        <v>24258</v>
      </c>
      <c r="H8064">
        <v>0</v>
      </c>
      <c r="I8064">
        <v>0</v>
      </c>
      <c r="J8064">
        <v>0</v>
      </c>
      <c r="K8064" t="s">
        <v>31994</v>
      </c>
    </row>
    <row r="8065" spans="1:11" x14ac:dyDescent="0.3">
      <c r="A8065" t="s">
        <v>31995</v>
      </c>
      <c r="B8065" t="s">
        <v>31996</v>
      </c>
      <c r="C8065" t="s">
        <v>558</v>
      </c>
      <c r="D8065" t="s">
        <v>31997</v>
      </c>
      <c r="E8065" t="s">
        <v>19698</v>
      </c>
      <c r="F8065" t="s">
        <v>16</v>
      </c>
      <c r="G8065" t="s">
        <v>126</v>
      </c>
      <c r="H8065">
        <v>0</v>
      </c>
      <c r="I8065">
        <v>0</v>
      </c>
      <c r="J8065">
        <v>0</v>
      </c>
      <c r="K8065" t="s">
        <v>31998</v>
      </c>
    </row>
    <row r="8066" spans="1:11" x14ac:dyDescent="0.3">
      <c r="A8066" t="s">
        <v>31999</v>
      </c>
      <c r="B8066" t="s">
        <v>32000</v>
      </c>
      <c r="C8066" t="s">
        <v>27</v>
      </c>
      <c r="D8066" t="s">
        <v>32001</v>
      </c>
      <c r="E8066" t="s">
        <v>12540</v>
      </c>
      <c r="F8066" t="s">
        <v>16</v>
      </c>
      <c r="G8066" t="s">
        <v>3791</v>
      </c>
      <c r="H8066">
        <v>0</v>
      </c>
      <c r="I8066">
        <v>0</v>
      </c>
      <c r="J8066">
        <v>0</v>
      </c>
      <c r="K8066" t="s">
        <v>32002</v>
      </c>
    </row>
    <row r="8067" spans="1:11" x14ac:dyDescent="0.3">
      <c r="A8067" t="s">
        <v>32003</v>
      </c>
      <c r="B8067" t="s">
        <v>32004</v>
      </c>
      <c r="C8067" t="s">
        <v>27</v>
      </c>
      <c r="D8067" t="s">
        <v>32005</v>
      </c>
      <c r="E8067" t="s">
        <v>12540</v>
      </c>
      <c r="F8067" t="s">
        <v>41</v>
      </c>
      <c r="G8067" t="s">
        <v>42</v>
      </c>
      <c r="H8067">
        <v>0</v>
      </c>
      <c r="I8067">
        <v>0</v>
      </c>
      <c r="J8067">
        <v>0</v>
      </c>
      <c r="K8067" t="s">
        <v>32006</v>
      </c>
    </row>
    <row r="8068" spans="1:11" x14ac:dyDescent="0.3">
      <c r="A8068" t="s">
        <v>32007</v>
      </c>
      <c r="B8068" t="s">
        <v>32008</v>
      </c>
      <c r="C8068" t="s">
        <v>27</v>
      </c>
      <c r="D8068" t="s">
        <v>32009</v>
      </c>
      <c r="E8068" t="s">
        <v>12540</v>
      </c>
      <c r="F8068" t="s">
        <v>41</v>
      </c>
      <c r="G8068" t="s">
        <v>42</v>
      </c>
      <c r="H8068">
        <v>0</v>
      </c>
      <c r="I8068">
        <v>0</v>
      </c>
      <c r="J8068">
        <v>0</v>
      </c>
      <c r="K8068" t="s">
        <v>32010</v>
      </c>
    </row>
    <row r="8069" spans="1:11" x14ac:dyDescent="0.3">
      <c r="A8069" t="s">
        <v>32011</v>
      </c>
      <c r="B8069" t="s">
        <v>32012</v>
      </c>
      <c r="C8069" t="s">
        <v>466</v>
      </c>
      <c r="D8069" t="s">
        <v>32013</v>
      </c>
      <c r="E8069" t="s">
        <v>26488</v>
      </c>
      <c r="F8069" t="s">
        <v>14447</v>
      </c>
      <c r="G8069" t="s">
        <v>5302</v>
      </c>
      <c r="H8069">
        <v>0</v>
      </c>
      <c r="I8069">
        <v>0</v>
      </c>
      <c r="J8069">
        <v>0</v>
      </c>
      <c r="K8069" t="s">
        <v>32014</v>
      </c>
    </row>
    <row r="8070" spans="1:11" x14ac:dyDescent="0.3">
      <c r="A8070" t="s">
        <v>32015</v>
      </c>
      <c r="B8070" t="s">
        <v>32016</v>
      </c>
      <c r="C8070" t="s">
        <v>466</v>
      </c>
      <c r="D8070" t="s">
        <v>32017</v>
      </c>
      <c r="E8070" t="s">
        <v>26488</v>
      </c>
      <c r="F8070" t="s">
        <v>16</v>
      </c>
      <c r="G8070" t="s">
        <v>2303</v>
      </c>
      <c r="H8070">
        <v>0</v>
      </c>
      <c r="I8070">
        <v>0</v>
      </c>
      <c r="J8070">
        <v>0</v>
      </c>
      <c r="K8070" t="s">
        <v>32018</v>
      </c>
    </row>
    <row r="8071" spans="1:11" x14ac:dyDescent="0.3">
      <c r="A8071" t="s">
        <v>32019</v>
      </c>
      <c r="B8071" t="s">
        <v>32020</v>
      </c>
      <c r="C8071" t="s">
        <v>20</v>
      </c>
      <c r="D8071" t="s">
        <v>32021</v>
      </c>
      <c r="E8071" t="s">
        <v>22</v>
      </c>
      <c r="F8071" t="s">
        <v>6383</v>
      </c>
      <c r="G8071" t="s">
        <v>42</v>
      </c>
      <c r="H8071">
        <v>0</v>
      </c>
      <c r="I8071">
        <v>0</v>
      </c>
      <c r="J8071">
        <v>0</v>
      </c>
      <c r="K8071" t="s">
        <v>32022</v>
      </c>
    </row>
    <row r="8072" spans="1:11" x14ac:dyDescent="0.3">
      <c r="A8072" t="s">
        <v>32023</v>
      </c>
      <c r="B8072" t="s">
        <v>32024</v>
      </c>
      <c r="C8072" t="s">
        <v>20</v>
      </c>
      <c r="D8072" t="s">
        <v>32025</v>
      </c>
      <c r="E8072" t="s">
        <v>27392</v>
      </c>
      <c r="F8072" t="s">
        <v>1324</v>
      </c>
      <c r="G8072" t="s">
        <v>42</v>
      </c>
      <c r="H8072">
        <v>0</v>
      </c>
      <c r="I8072">
        <v>0</v>
      </c>
      <c r="J8072">
        <v>0</v>
      </c>
      <c r="K8072" t="s">
        <v>32026</v>
      </c>
    </row>
    <row r="8073" spans="1:11" x14ac:dyDescent="0.3">
      <c r="A8073" t="s">
        <v>32027</v>
      </c>
      <c r="B8073" t="s">
        <v>21185</v>
      </c>
      <c r="C8073" t="s">
        <v>27</v>
      </c>
      <c r="D8073" t="s">
        <v>32028</v>
      </c>
      <c r="E8073" t="s">
        <v>12540</v>
      </c>
      <c r="F8073" t="s">
        <v>16</v>
      </c>
      <c r="G8073" t="s">
        <v>122</v>
      </c>
      <c r="H8073">
        <v>0</v>
      </c>
      <c r="I8073">
        <v>0</v>
      </c>
      <c r="J8073">
        <v>0</v>
      </c>
      <c r="K8073" t="s">
        <v>32029</v>
      </c>
    </row>
    <row r="8074" spans="1:11" x14ac:dyDescent="0.3">
      <c r="A8074" t="s">
        <v>32030</v>
      </c>
      <c r="B8074" t="s">
        <v>32031</v>
      </c>
      <c r="C8074" t="s">
        <v>20</v>
      </c>
      <c r="D8074" t="s">
        <v>32032</v>
      </c>
      <c r="E8074" t="s">
        <v>27392</v>
      </c>
      <c r="F8074" t="s">
        <v>16</v>
      </c>
      <c r="G8074" t="s">
        <v>1463</v>
      </c>
      <c r="H8074">
        <v>0</v>
      </c>
      <c r="I8074">
        <v>0</v>
      </c>
      <c r="J8074">
        <v>0</v>
      </c>
      <c r="K8074" t="s">
        <v>32033</v>
      </c>
    </row>
    <row r="8075" spans="1:11" x14ac:dyDescent="0.3">
      <c r="A8075" t="s">
        <v>32034</v>
      </c>
      <c r="B8075" t="s">
        <v>32035</v>
      </c>
      <c r="C8075" t="s">
        <v>27</v>
      </c>
      <c r="D8075" t="s">
        <v>32036</v>
      </c>
      <c r="E8075" t="s">
        <v>12540</v>
      </c>
      <c r="F8075" t="s">
        <v>1110</v>
      </c>
      <c r="G8075" t="s">
        <v>42</v>
      </c>
      <c r="H8075">
        <v>0</v>
      </c>
      <c r="I8075">
        <v>0</v>
      </c>
      <c r="J8075">
        <v>0</v>
      </c>
      <c r="K8075" t="s">
        <v>32037</v>
      </c>
    </row>
    <row r="8076" spans="1:11" x14ac:dyDescent="0.3">
      <c r="A8076" t="s">
        <v>32038</v>
      </c>
      <c r="B8076" t="s">
        <v>21185</v>
      </c>
      <c r="C8076" t="s">
        <v>27</v>
      </c>
      <c r="D8076" t="s">
        <v>32039</v>
      </c>
      <c r="E8076" t="s">
        <v>12540</v>
      </c>
      <c r="F8076" t="s">
        <v>5471</v>
      </c>
      <c r="G8076" t="s">
        <v>42</v>
      </c>
      <c r="H8076">
        <v>0</v>
      </c>
      <c r="I8076">
        <v>0</v>
      </c>
      <c r="J8076">
        <v>0</v>
      </c>
      <c r="K8076" t="s">
        <v>32040</v>
      </c>
    </row>
    <row r="8077" spans="1:11" x14ac:dyDescent="0.3">
      <c r="A8077" t="s">
        <v>32041</v>
      </c>
      <c r="B8077" t="s">
        <v>32042</v>
      </c>
      <c r="C8077" t="s">
        <v>27</v>
      </c>
      <c r="D8077" t="s">
        <v>32043</v>
      </c>
      <c r="E8077" t="s">
        <v>12540</v>
      </c>
      <c r="F8077" t="s">
        <v>41</v>
      </c>
      <c r="G8077" t="s">
        <v>42</v>
      </c>
      <c r="H8077">
        <v>0</v>
      </c>
      <c r="I8077">
        <v>0</v>
      </c>
      <c r="J8077">
        <v>0</v>
      </c>
      <c r="K8077" t="s">
        <v>32044</v>
      </c>
    </row>
    <row r="8078" spans="1:11" x14ac:dyDescent="0.3">
      <c r="A8078" t="s">
        <v>32045</v>
      </c>
      <c r="B8078" t="s">
        <v>32031</v>
      </c>
      <c r="C8078" t="s">
        <v>147</v>
      </c>
      <c r="D8078" t="s">
        <v>32046</v>
      </c>
      <c r="E8078" t="s">
        <v>149</v>
      </c>
      <c r="F8078" t="s">
        <v>3565</v>
      </c>
      <c r="G8078" t="s">
        <v>42</v>
      </c>
      <c r="H8078">
        <v>0</v>
      </c>
      <c r="I8078">
        <v>0</v>
      </c>
      <c r="J8078">
        <v>0</v>
      </c>
      <c r="K8078" t="s">
        <v>32047</v>
      </c>
    </row>
    <row r="8079" spans="1:11" x14ac:dyDescent="0.3">
      <c r="A8079" t="s">
        <v>32048</v>
      </c>
      <c r="B8079" t="s">
        <v>32049</v>
      </c>
      <c r="C8079" t="s">
        <v>20</v>
      </c>
      <c r="D8079" t="s">
        <v>32050</v>
      </c>
      <c r="E8079" t="s">
        <v>22</v>
      </c>
      <c r="F8079" t="s">
        <v>16</v>
      </c>
      <c r="G8079" t="s">
        <v>2189</v>
      </c>
      <c r="H8079">
        <v>0</v>
      </c>
      <c r="I8079">
        <v>0</v>
      </c>
      <c r="J8079">
        <v>0</v>
      </c>
      <c r="K8079" t="s">
        <v>32051</v>
      </c>
    </row>
    <row r="8080" spans="1:11" x14ac:dyDescent="0.3">
      <c r="A8080" t="s">
        <v>32052</v>
      </c>
      <c r="C8080" t="s">
        <v>13</v>
      </c>
      <c r="D8080" t="s">
        <v>32053</v>
      </c>
      <c r="E8080" t="s">
        <v>23964</v>
      </c>
      <c r="F8080" t="s">
        <v>16</v>
      </c>
      <c r="G8080" t="s">
        <v>42</v>
      </c>
      <c r="H8080">
        <v>0</v>
      </c>
      <c r="I8080">
        <v>0</v>
      </c>
      <c r="J8080">
        <v>0</v>
      </c>
      <c r="K8080" t="s">
        <v>32054</v>
      </c>
    </row>
    <row r="8081" spans="1:11" x14ac:dyDescent="0.3">
      <c r="A8081" t="s">
        <v>32055</v>
      </c>
      <c r="C8081" t="s">
        <v>27</v>
      </c>
      <c r="D8081" t="s">
        <v>32056</v>
      </c>
      <c r="E8081" t="s">
        <v>12540</v>
      </c>
      <c r="F8081" t="s">
        <v>16</v>
      </c>
      <c r="G8081" t="s">
        <v>32057</v>
      </c>
      <c r="H8081">
        <v>0</v>
      </c>
      <c r="I8081">
        <v>0</v>
      </c>
      <c r="J8081">
        <v>0</v>
      </c>
      <c r="K8081" t="s">
        <v>32058</v>
      </c>
    </row>
    <row r="8082" spans="1:11" x14ac:dyDescent="0.3">
      <c r="A8082" t="s">
        <v>32059</v>
      </c>
      <c r="B8082" t="s">
        <v>32060</v>
      </c>
      <c r="C8082" t="s">
        <v>13</v>
      </c>
      <c r="D8082" t="s">
        <v>32061</v>
      </c>
      <c r="E8082" t="s">
        <v>23964</v>
      </c>
      <c r="F8082" t="s">
        <v>17508</v>
      </c>
      <c r="G8082" t="s">
        <v>42</v>
      </c>
      <c r="H8082">
        <v>0</v>
      </c>
      <c r="I8082">
        <v>0</v>
      </c>
      <c r="J8082">
        <v>0</v>
      </c>
      <c r="K8082" t="s">
        <v>32062</v>
      </c>
    </row>
    <row r="8083" spans="1:11" x14ac:dyDescent="0.3">
      <c r="A8083" t="s">
        <v>32063</v>
      </c>
      <c r="B8083" t="s">
        <v>32064</v>
      </c>
      <c r="C8083" t="s">
        <v>147</v>
      </c>
      <c r="D8083" t="s">
        <v>32065</v>
      </c>
      <c r="E8083" t="s">
        <v>149</v>
      </c>
      <c r="F8083" t="s">
        <v>16</v>
      </c>
      <c r="G8083" t="s">
        <v>817</v>
      </c>
      <c r="H8083">
        <v>0</v>
      </c>
      <c r="I8083">
        <v>0</v>
      </c>
      <c r="J8083">
        <v>0</v>
      </c>
      <c r="K8083" t="s">
        <v>32066</v>
      </c>
    </row>
    <row r="8084" spans="1:11" x14ac:dyDescent="0.3">
      <c r="A8084" t="s">
        <v>32067</v>
      </c>
      <c r="B8084" t="s">
        <v>32068</v>
      </c>
      <c r="C8084" t="s">
        <v>466</v>
      </c>
      <c r="D8084" t="s">
        <v>32069</v>
      </c>
      <c r="E8084" t="s">
        <v>26488</v>
      </c>
      <c r="F8084" t="s">
        <v>6478</v>
      </c>
      <c r="G8084" t="s">
        <v>2026</v>
      </c>
      <c r="H8084">
        <v>0</v>
      </c>
      <c r="I8084">
        <v>0</v>
      </c>
      <c r="J8084">
        <v>0</v>
      </c>
      <c r="K8084" t="s">
        <v>32070</v>
      </c>
    </row>
    <row r="8085" spans="1:11" x14ac:dyDescent="0.3">
      <c r="A8085" t="s">
        <v>32071</v>
      </c>
      <c r="B8085" t="s">
        <v>32072</v>
      </c>
      <c r="C8085" t="s">
        <v>27</v>
      </c>
      <c r="D8085" t="e">
        <f>별꼴볼트.</f>
        <v>#NAME?</v>
      </c>
      <c r="E8085" t="s">
        <v>12540</v>
      </c>
      <c r="F8085" t="s">
        <v>3257</v>
      </c>
      <c r="G8085" t="s">
        <v>42</v>
      </c>
      <c r="H8085">
        <v>0</v>
      </c>
      <c r="I8085">
        <v>0</v>
      </c>
      <c r="J8085">
        <v>0</v>
      </c>
      <c r="K8085" t="s">
        <v>32073</v>
      </c>
    </row>
    <row r="8086" spans="1:11" x14ac:dyDescent="0.3">
      <c r="A8086" t="s">
        <v>32074</v>
      </c>
      <c r="B8086" t="s">
        <v>32075</v>
      </c>
      <c r="C8086" t="s">
        <v>20</v>
      </c>
      <c r="D8086" t="s">
        <v>32076</v>
      </c>
      <c r="E8086" t="s">
        <v>27392</v>
      </c>
      <c r="F8086" t="s">
        <v>3643</v>
      </c>
      <c r="G8086" t="s">
        <v>42</v>
      </c>
      <c r="H8086">
        <v>0</v>
      </c>
      <c r="I8086">
        <v>0</v>
      </c>
      <c r="J8086">
        <v>0</v>
      </c>
      <c r="K8086" t="s">
        <v>32077</v>
      </c>
    </row>
    <row r="8087" spans="1:11" x14ac:dyDescent="0.3">
      <c r="A8087" t="s">
        <v>32078</v>
      </c>
      <c r="B8087" t="s">
        <v>32079</v>
      </c>
      <c r="C8087" t="s">
        <v>20</v>
      </c>
      <c r="D8087" t="s">
        <v>32080</v>
      </c>
      <c r="E8087" t="s">
        <v>27392</v>
      </c>
      <c r="F8087" t="s">
        <v>5406</v>
      </c>
      <c r="G8087" t="s">
        <v>42</v>
      </c>
      <c r="H8087">
        <v>0</v>
      </c>
      <c r="I8087">
        <v>0</v>
      </c>
      <c r="J8087">
        <v>0</v>
      </c>
      <c r="K8087" t="s">
        <v>32081</v>
      </c>
    </row>
    <row r="8088" spans="1:11" x14ac:dyDescent="0.3">
      <c r="A8088" t="s">
        <v>32082</v>
      </c>
      <c r="B8088" t="s">
        <v>32083</v>
      </c>
      <c r="C8088" t="s">
        <v>20</v>
      </c>
      <c r="D8088" t="s">
        <v>32084</v>
      </c>
      <c r="E8088" t="s">
        <v>22</v>
      </c>
      <c r="F8088" t="s">
        <v>31163</v>
      </c>
      <c r="G8088" t="s">
        <v>42</v>
      </c>
      <c r="H8088">
        <v>0</v>
      </c>
      <c r="I8088">
        <v>0</v>
      </c>
      <c r="J8088">
        <v>0</v>
      </c>
      <c r="K8088" t="s">
        <v>32085</v>
      </c>
    </row>
    <row r="8089" spans="1:11" x14ac:dyDescent="0.3">
      <c r="A8089" t="s">
        <v>32086</v>
      </c>
      <c r="B8089" t="s">
        <v>32087</v>
      </c>
      <c r="C8089" t="s">
        <v>466</v>
      </c>
      <c r="D8089" t="s">
        <v>32088</v>
      </c>
      <c r="E8089" t="s">
        <v>26488</v>
      </c>
      <c r="F8089" t="s">
        <v>9438</v>
      </c>
      <c r="G8089" t="s">
        <v>4543</v>
      </c>
      <c r="H8089">
        <v>0</v>
      </c>
      <c r="I8089">
        <v>0</v>
      </c>
      <c r="J8089">
        <v>0</v>
      </c>
      <c r="K8089" t="s">
        <v>32089</v>
      </c>
    </row>
    <row r="8090" spans="1:11" x14ac:dyDescent="0.3">
      <c r="A8090" t="s">
        <v>32090</v>
      </c>
      <c r="B8090" t="s">
        <v>32091</v>
      </c>
      <c r="C8090" t="s">
        <v>27</v>
      </c>
      <c r="D8090" t="s">
        <v>32092</v>
      </c>
      <c r="E8090" t="s">
        <v>12540</v>
      </c>
      <c r="F8090" t="s">
        <v>41</v>
      </c>
      <c r="G8090" t="s">
        <v>42</v>
      </c>
      <c r="H8090">
        <v>0</v>
      </c>
      <c r="I8090">
        <v>0</v>
      </c>
      <c r="J8090">
        <v>0</v>
      </c>
      <c r="K8090" t="s">
        <v>32093</v>
      </c>
    </row>
    <row r="8091" spans="1:11" x14ac:dyDescent="0.3">
      <c r="A8091" t="s">
        <v>32094</v>
      </c>
      <c r="B8091" t="s">
        <v>32095</v>
      </c>
      <c r="C8091" t="s">
        <v>27</v>
      </c>
      <c r="D8091" t="s">
        <v>32096</v>
      </c>
      <c r="E8091" t="s">
        <v>12540</v>
      </c>
      <c r="F8091" t="s">
        <v>41</v>
      </c>
      <c r="G8091" t="s">
        <v>42</v>
      </c>
      <c r="H8091">
        <v>0</v>
      </c>
      <c r="I8091">
        <v>0</v>
      </c>
      <c r="J8091">
        <v>0</v>
      </c>
      <c r="K8091" t="s">
        <v>32097</v>
      </c>
    </row>
    <row r="8092" spans="1:11" x14ac:dyDescent="0.3">
      <c r="A8092" t="s">
        <v>32098</v>
      </c>
      <c r="B8092" t="s">
        <v>32099</v>
      </c>
      <c r="C8092" t="s">
        <v>27</v>
      </c>
      <c r="D8092" t="s">
        <v>32100</v>
      </c>
      <c r="E8092" t="s">
        <v>12540</v>
      </c>
      <c r="F8092" t="s">
        <v>16</v>
      </c>
      <c r="G8092" t="s">
        <v>1224</v>
      </c>
      <c r="H8092">
        <v>0</v>
      </c>
      <c r="I8092">
        <v>0</v>
      </c>
      <c r="J8092">
        <v>0</v>
      </c>
      <c r="K8092" t="s">
        <v>32101</v>
      </c>
    </row>
    <row r="8093" spans="1:11" x14ac:dyDescent="0.3">
      <c r="A8093" t="s">
        <v>32102</v>
      </c>
      <c r="B8093" t="s">
        <v>32103</v>
      </c>
      <c r="C8093" t="s">
        <v>27</v>
      </c>
      <c r="D8093" t="s">
        <v>32104</v>
      </c>
      <c r="E8093" t="s">
        <v>12540</v>
      </c>
      <c r="F8093" t="s">
        <v>16</v>
      </c>
      <c r="G8093" t="s">
        <v>6551</v>
      </c>
      <c r="H8093">
        <v>0</v>
      </c>
      <c r="I8093">
        <v>0</v>
      </c>
      <c r="J8093">
        <v>0</v>
      </c>
      <c r="K8093" t="s">
        <v>32105</v>
      </c>
    </row>
    <row r="8094" spans="1:11" x14ac:dyDescent="0.3">
      <c r="A8094" t="s">
        <v>32106</v>
      </c>
      <c r="B8094" t="s">
        <v>32107</v>
      </c>
      <c r="C8094" t="s">
        <v>20</v>
      </c>
      <c r="D8094" t="s">
        <v>32108</v>
      </c>
      <c r="E8094" t="s">
        <v>27392</v>
      </c>
      <c r="F8094" t="s">
        <v>326</v>
      </c>
      <c r="G8094" t="s">
        <v>42</v>
      </c>
      <c r="H8094">
        <v>0</v>
      </c>
      <c r="I8094">
        <v>0</v>
      </c>
      <c r="J8094">
        <v>0</v>
      </c>
      <c r="K8094" t="s">
        <v>32109</v>
      </c>
    </row>
    <row r="8095" spans="1:11" x14ac:dyDescent="0.3">
      <c r="A8095" t="s">
        <v>32110</v>
      </c>
      <c r="B8095" t="s">
        <v>32107</v>
      </c>
      <c r="C8095" t="s">
        <v>20</v>
      </c>
      <c r="D8095" t="s">
        <v>32111</v>
      </c>
      <c r="E8095" t="s">
        <v>27392</v>
      </c>
      <c r="F8095" t="s">
        <v>2901</v>
      </c>
      <c r="G8095" t="s">
        <v>42</v>
      </c>
      <c r="H8095">
        <v>0</v>
      </c>
      <c r="I8095">
        <v>0</v>
      </c>
      <c r="J8095">
        <v>0</v>
      </c>
      <c r="K8095" t="s">
        <v>32112</v>
      </c>
    </row>
    <row r="8096" spans="1:11" x14ac:dyDescent="0.3">
      <c r="A8096" t="s">
        <v>32113</v>
      </c>
      <c r="B8096" t="s">
        <v>32099</v>
      </c>
      <c r="C8096" t="s">
        <v>558</v>
      </c>
      <c r="D8096" t="s">
        <v>32114</v>
      </c>
      <c r="E8096" t="s">
        <v>630</v>
      </c>
      <c r="F8096" t="s">
        <v>1518</v>
      </c>
      <c r="G8096" t="s">
        <v>42</v>
      </c>
      <c r="H8096">
        <v>0</v>
      </c>
      <c r="I8096">
        <v>0</v>
      </c>
      <c r="J8096">
        <v>0</v>
      </c>
      <c r="K8096" t="s">
        <v>32115</v>
      </c>
    </row>
    <row r="8097" spans="1:11" x14ac:dyDescent="0.3">
      <c r="A8097" t="s">
        <v>32116</v>
      </c>
      <c r="B8097" t="s">
        <v>32117</v>
      </c>
      <c r="C8097" t="s">
        <v>466</v>
      </c>
      <c r="D8097" t="s">
        <v>32118</v>
      </c>
      <c r="E8097" t="s">
        <v>761</v>
      </c>
      <c r="F8097" t="s">
        <v>16</v>
      </c>
      <c r="G8097" t="s">
        <v>6576</v>
      </c>
      <c r="H8097">
        <v>0</v>
      </c>
      <c r="I8097">
        <v>0</v>
      </c>
      <c r="J8097">
        <v>0</v>
      </c>
      <c r="K8097" t="s">
        <v>32119</v>
      </c>
    </row>
    <row r="8098" spans="1:11" x14ac:dyDescent="0.3">
      <c r="A8098" t="s">
        <v>32120</v>
      </c>
      <c r="B8098" t="s">
        <v>32103</v>
      </c>
      <c r="C8098" t="s">
        <v>558</v>
      </c>
      <c r="D8098" t="s">
        <v>32121</v>
      </c>
      <c r="E8098" t="s">
        <v>32122</v>
      </c>
      <c r="F8098" t="s">
        <v>13880</v>
      </c>
      <c r="G8098" t="s">
        <v>42</v>
      </c>
      <c r="H8098">
        <v>0</v>
      </c>
      <c r="I8098">
        <v>0</v>
      </c>
      <c r="J8098">
        <v>0</v>
      </c>
      <c r="K8098" t="s">
        <v>32123</v>
      </c>
    </row>
    <row r="8099" spans="1:11" x14ac:dyDescent="0.3">
      <c r="A8099" t="s">
        <v>32124</v>
      </c>
      <c r="C8099" t="s">
        <v>558</v>
      </c>
      <c r="D8099" t="s">
        <v>32125</v>
      </c>
      <c r="E8099" t="s">
        <v>1122</v>
      </c>
      <c r="F8099" t="s">
        <v>41</v>
      </c>
      <c r="G8099" t="s">
        <v>15631</v>
      </c>
      <c r="H8099">
        <v>0</v>
      </c>
      <c r="I8099">
        <v>0</v>
      </c>
      <c r="J8099">
        <v>0</v>
      </c>
      <c r="K8099" t="s">
        <v>32126</v>
      </c>
    </row>
    <row r="8100" spans="1:11" x14ac:dyDescent="0.3">
      <c r="A8100" t="s">
        <v>32127</v>
      </c>
      <c r="B8100" t="s">
        <v>32128</v>
      </c>
      <c r="C8100" t="s">
        <v>558</v>
      </c>
      <c r="D8100" t="s">
        <v>32129</v>
      </c>
      <c r="E8100" t="s">
        <v>1462</v>
      </c>
      <c r="F8100" t="s">
        <v>16</v>
      </c>
      <c r="G8100" t="s">
        <v>26444</v>
      </c>
      <c r="H8100">
        <v>0</v>
      </c>
      <c r="I8100">
        <v>0</v>
      </c>
      <c r="J8100">
        <v>0</v>
      </c>
      <c r="K8100" t="s">
        <v>32130</v>
      </c>
    </row>
    <row r="8101" spans="1:11" x14ac:dyDescent="0.3">
      <c r="A8101" t="s">
        <v>32131</v>
      </c>
      <c r="B8101" t="s">
        <v>15465</v>
      </c>
      <c r="C8101" t="s">
        <v>20</v>
      </c>
      <c r="D8101" t="s">
        <v>32132</v>
      </c>
      <c r="E8101" t="s">
        <v>27392</v>
      </c>
      <c r="F8101" t="s">
        <v>22927</v>
      </c>
      <c r="G8101" t="s">
        <v>4671</v>
      </c>
      <c r="H8101">
        <v>0</v>
      </c>
      <c r="I8101">
        <v>0</v>
      </c>
      <c r="J8101">
        <v>0</v>
      </c>
      <c r="K8101" t="s">
        <v>32133</v>
      </c>
    </row>
    <row r="8102" spans="1:11" x14ac:dyDescent="0.3">
      <c r="A8102" t="s">
        <v>32134</v>
      </c>
      <c r="B8102" t="s">
        <v>32135</v>
      </c>
      <c r="C8102" t="s">
        <v>13</v>
      </c>
      <c r="D8102" t="s">
        <v>32136</v>
      </c>
      <c r="E8102" t="s">
        <v>23964</v>
      </c>
      <c r="F8102" t="s">
        <v>16</v>
      </c>
      <c r="G8102" t="s">
        <v>4574</v>
      </c>
      <c r="H8102">
        <v>0</v>
      </c>
      <c r="I8102">
        <v>0</v>
      </c>
      <c r="J8102">
        <v>0</v>
      </c>
      <c r="K8102" t="s">
        <v>32137</v>
      </c>
    </row>
    <row r="8103" spans="1:11" x14ac:dyDescent="0.3">
      <c r="A8103" t="s">
        <v>32138</v>
      </c>
      <c r="B8103" t="s">
        <v>32139</v>
      </c>
      <c r="C8103" t="s">
        <v>558</v>
      </c>
      <c r="D8103" t="s">
        <v>32140</v>
      </c>
      <c r="E8103" t="s">
        <v>1462</v>
      </c>
      <c r="F8103" t="s">
        <v>16</v>
      </c>
      <c r="G8103" t="s">
        <v>26999</v>
      </c>
      <c r="H8103">
        <v>0</v>
      </c>
      <c r="I8103">
        <v>0</v>
      </c>
      <c r="J8103">
        <v>0</v>
      </c>
      <c r="K8103" t="s">
        <v>32141</v>
      </c>
    </row>
    <row r="8104" spans="1:11" x14ac:dyDescent="0.3">
      <c r="A8104" t="s">
        <v>32142</v>
      </c>
      <c r="B8104" t="s">
        <v>32143</v>
      </c>
      <c r="C8104" t="s">
        <v>27</v>
      </c>
      <c r="D8104" t="s">
        <v>32144</v>
      </c>
      <c r="E8104" t="s">
        <v>12540</v>
      </c>
      <c r="F8104" t="s">
        <v>41</v>
      </c>
      <c r="G8104" t="s">
        <v>42</v>
      </c>
      <c r="H8104">
        <v>0</v>
      </c>
      <c r="I8104">
        <v>0</v>
      </c>
      <c r="J8104">
        <v>0</v>
      </c>
      <c r="K8104" t="s">
        <v>32145</v>
      </c>
    </row>
    <row r="8105" spans="1:11" x14ac:dyDescent="0.3">
      <c r="A8105" t="s">
        <v>32146</v>
      </c>
      <c r="B8105" t="s">
        <v>32147</v>
      </c>
      <c r="C8105" t="s">
        <v>27</v>
      </c>
      <c r="D8105" t="s">
        <v>32148</v>
      </c>
      <c r="E8105" t="s">
        <v>12540</v>
      </c>
      <c r="F8105" t="s">
        <v>41</v>
      </c>
      <c r="G8105" t="s">
        <v>42</v>
      </c>
      <c r="H8105">
        <v>0</v>
      </c>
      <c r="I8105">
        <v>0</v>
      </c>
      <c r="J8105">
        <v>0</v>
      </c>
      <c r="K8105" t="s">
        <v>32149</v>
      </c>
    </row>
    <row r="8106" spans="1:11" x14ac:dyDescent="0.3">
      <c r="A8106" t="s">
        <v>32150</v>
      </c>
      <c r="B8106" t="s">
        <v>32151</v>
      </c>
      <c r="C8106" t="s">
        <v>20</v>
      </c>
      <c r="D8106" t="s">
        <v>32152</v>
      </c>
      <c r="E8106" t="s">
        <v>27392</v>
      </c>
      <c r="F8106" t="s">
        <v>1947</v>
      </c>
      <c r="G8106" t="s">
        <v>42</v>
      </c>
      <c r="H8106">
        <v>0</v>
      </c>
      <c r="I8106">
        <v>0</v>
      </c>
      <c r="J8106">
        <v>0</v>
      </c>
      <c r="K8106" t="s">
        <v>32153</v>
      </c>
    </row>
    <row r="8107" spans="1:11" x14ac:dyDescent="0.3">
      <c r="A8107" t="s">
        <v>32154</v>
      </c>
      <c r="B8107" t="s">
        <v>32155</v>
      </c>
      <c r="C8107" t="s">
        <v>20</v>
      </c>
      <c r="D8107" t="s">
        <v>32156</v>
      </c>
      <c r="E8107" t="s">
        <v>22</v>
      </c>
      <c r="F8107" t="s">
        <v>71</v>
      </c>
      <c r="G8107" t="s">
        <v>42</v>
      </c>
      <c r="H8107">
        <v>0</v>
      </c>
      <c r="I8107">
        <v>0</v>
      </c>
      <c r="J8107">
        <v>0</v>
      </c>
      <c r="K8107" t="s">
        <v>32157</v>
      </c>
    </row>
    <row r="8108" spans="1:11" x14ac:dyDescent="0.3">
      <c r="A8108" t="s">
        <v>32158</v>
      </c>
      <c r="B8108" t="s">
        <v>32159</v>
      </c>
      <c r="C8108" t="s">
        <v>27</v>
      </c>
      <c r="D8108" t="s">
        <v>32160</v>
      </c>
      <c r="E8108" t="s">
        <v>12540</v>
      </c>
      <c r="F8108" t="s">
        <v>41</v>
      </c>
      <c r="G8108" t="s">
        <v>42</v>
      </c>
      <c r="H8108">
        <v>0</v>
      </c>
      <c r="I8108">
        <v>0</v>
      </c>
      <c r="J8108">
        <v>0</v>
      </c>
      <c r="K8108" t="s">
        <v>32161</v>
      </c>
    </row>
    <row r="8109" spans="1:11" x14ac:dyDescent="0.3">
      <c r="A8109" t="s">
        <v>32162</v>
      </c>
      <c r="C8109" t="s">
        <v>20</v>
      </c>
      <c r="D8109" t="s">
        <v>32163</v>
      </c>
      <c r="E8109" t="s">
        <v>27392</v>
      </c>
      <c r="F8109" t="s">
        <v>4261</v>
      </c>
      <c r="G8109" t="s">
        <v>16416</v>
      </c>
      <c r="H8109">
        <v>0</v>
      </c>
      <c r="I8109">
        <v>0</v>
      </c>
      <c r="J8109">
        <v>0</v>
      </c>
      <c r="K8109" t="s">
        <v>32164</v>
      </c>
    </row>
    <row r="8110" spans="1:11" x14ac:dyDescent="0.3">
      <c r="A8110" t="s">
        <v>32165</v>
      </c>
      <c r="B8110" t="s">
        <v>32166</v>
      </c>
      <c r="C8110" t="s">
        <v>20</v>
      </c>
      <c r="D8110" t="s">
        <v>32167</v>
      </c>
      <c r="E8110" t="s">
        <v>27392</v>
      </c>
      <c r="F8110" t="s">
        <v>14613</v>
      </c>
      <c r="G8110" t="s">
        <v>12174</v>
      </c>
      <c r="H8110">
        <v>0</v>
      </c>
      <c r="I8110">
        <v>0</v>
      </c>
      <c r="J8110">
        <v>0</v>
      </c>
      <c r="K8110" t="s">
        <v>32168</v>
      </c>
    </row>
    <row r="8111" spans="1:11" x14ac:dyDescent="0.3">
      <c r="A8111" t="s">
        <v>32169</v>
      </c>
      <c r="B8111" t="s">
        <v>32170</v>
      </c>
      <c r="C8111" t="s">
        <v>20</v>
      </c>
      <c r="D8111" t="s">
        <v>32171</v>
      </c>
      <c r="E8111" t="s">
        <v>27392</v>
      </c>
      <c r="F8111" t="s">
        <v>9786</v>
      </c>
      <c r="G8111" t="s">
        <v>42</v>
      </c>
      <c r="H8111">
        <v>0</v>
      </c>
      <c r="I8111">
        <v>0</v>
      </c>
      <c r="J8111">
        <v>0</v>
      </c>
      <c r="K8111" t="s">
        <v>32172</v>
      </c>
    </row>
    <row r="8112" spans="1:11" x14ac:dyDescent="0.3">
      <c r="A8112" t="s">
        <v>32173</v>
      </c>
      <c r="B8112" t="s">
        <v>32174</v>
      </c>
      <c r="C8112" t="s">
        <v>27</v>
      </c>
      <c r="D8112" t="s">
        <v>32175</v>
      </c>
      <c r="E8112" t="s">
        <v>12540</v>
      </c>
      <c r="F8112" t="s">
        <v>16</v>
      </c>
      <c r="G8112" t="s">
        <v>155</v>
      </c>
      <c r="H8112">
        <v>0</v>
      </c>
      <c r="I8112">
        <v>0</v>
      </c>
      <c r="J8112">
        <v>0</v>
      </c>
      <c r="K8112" t="s">
        <v>32176</v>
      </c>
    </row>
    <row r="8113" spans="1:11" x14ac:dyDescent="0.3">
      <c r="A8113" t="s">
        <v>32177</v>
      </c>
      <c r="B8113" t="s">
        <v>19850</v>
      </c>
      <c r="C8113" t="s">
        <v>20</v>
      </c>
      <c r="D8113" t="s">
        <v>32178</v>
      </c>
      <c r="E8113" t="s">
        <v>27392</v>
      </c>
      <c r="F8113" t="s">
        <v>389</v>
      </c>
      <c r="G8113" t="s">
        <v>3050</v>
      </c>
      <c r="H8113">
        <v>0</v>
      </c>
      <c r="I8113">
        <v>0</v>
      </c>
      <c r="J8113">
        <v>0</v>
      </c>
      <c r="K8113" t="s">
        <v>32179</v>
      </c>
    </row>
    <row r="8114" spans="1:11" x14ac:dyDescent="0.3">
      <c r="A8114" t="s">
        <v>32180</v>
      </c>
      <c r="C8114" t="s">
        <v>20</v>
      </c>
      <c r="D8114" t="s">
        <v>32181</v>
      </c>
      <c r="E8114" t="s">
        <v>27392</v>
      </c>
      <c r="F8114" t="s">
        <v>2176</v>
      </c>
      <c r="G8114" t="s">
        <v>42</v>
      </c>
      <c r="H8114">
        <v>0</v>
      </c>
      <c r="I8114">
        <v>0</v>
      </c>
      <c r="J8114">
        <v>0</v>
      </c>
      <c r="K8114" t="s">
        <v>32182</v>
      </c>
    </row>
    <row r="8115" spans="1:11" x14ac:dyDescent="0.3">
      <c r="A8115" t="s">
        <v>32183</v>
      </c>
      <c r="B8115" t="s">
        <v>32184</v>
      </c>
      <c r="C8115" t="s">
        <v>20</v>
      </c>
      <c r="D8115" t="s">
        <v>32185</v>
      </c>
      <c r="E8115" t="s">
        <v>27392</v>
      </c>
      <c r="F8115" t="s">
        <v>2498</v>
      </c>
      <c r="G8115" t="s">
        <v>42</v>
      </c>
      <c r="H8115">
        <v>0</v>
      </c>
      <c r="I8115">
        <v>0</v>
      </c>
      <c r="J8115">
        <v>0</v>
      </c>
      <c r="K8115" t="s">
        <v>32186</v>
      </c>
    </row>
    <row r="8116" spans="1:11" x14ac:dyDescent="0.3">
      <c r="A8116" t="s">
        <v>32187</v>
      </c>
      <c r="C8116" t="s">
        <v>558</v>
      </c>
      <c r="D8116" t="s">
        <v>32188</v>
      </c>
      <c r="E8116" t="s">
        <v>981</v>
      </c>
      <c r="F8116" t="s">
        <v>16</v>
      </c>
      <c r="G8116" t="s">
        <v>42</v>
      </c>
      <c r="H8116">
        <v>0</v>
      </c>
      <c r="I8116">
        <v>0</v>
      </c>
      <c r="J8116">
        <v>0</v>
      </c>
      <c r="K8116" t="s">
        <v>32189</v>
      </c>
    </row>
    <row r="8117" spans="1:11" x14ac:dyDescent="0.3">
      <c r="A8117" t="s">
        <v>32190</v>
      </c>
      <c r="B8117" t="s">
        <v>32191</v>
      </c>
      <c r="C8117" t="s">
        <v>147</v>
      </c>
      <c r="D8117" t="s">
        <v>32192</v>
      </c>
      <c r="E8117" t="s">
        <v>4768</v>
      </c>
      <c r="F8117" t="s">
        <v>10284</v>
      </c>
      <c r="G8117" t="s">
        <v>42</v>
      </c>
      <c r="H8117">
        <v>0</v>
      </c>
      <c r="I8117">
        <v>0</v>
      </c>
      <c r="J8117">
        <v>0</v>
      </c>
      <c r="K8117" t="s">
        <v>32193</v>
      </c>
    </row>
    <row r="8118" spans="1:11" x14ac:dyDescent="0.3">
      <c r="A8118" t="s">
        <v>32194</v>
      </c>
      <c r="B8118" t="s">
        <v>32195</v>
      </c>
      <c r="C8118" t="s">
        <v>13</v>
      </c>
      <c r="D8118" t="s">
        <v>32196</v>
      </c>
      <c r="E8118" t="s">
        <v>23964</v>
      </c>
      <c r="F8118" t="s">
        <v>1918</v>
      </c>
      <c r="G8118" t="s">
        <v>42</v>
      </c>
      <c r="H8118">
        <v>0</v>
      </c>
      <c r="I8118">
        <v>0</v>
      </c>
      <c r="J8118">
        <v>0</v>
      </c>
      <c r="K8118" t="s">
        <v>32197</v>
      </c>
    </row>
    <row r="8119" spans="1:11" x14ac:dyDescent="0.3">
      <c r="A8119" t="s">
        <v>32198</v>
      </c>
      <c r="C8119" t="s">
        <v>20</v>
      </c>
      <c r="D8119" t="s">
        <v>32199</v>
      </c>
      <c r="E8119" t="s">
        <v>27392</v>
      </c>
      <c r="F8119" t="s">
        <v>3643</v>
      </c>
      <c r="G8119" t="s">
        <v>42</v>
      </c>
      <c r="H8119">
        <v>0</v>
      </c>
      <c r="I8119">
        <v>0</v>
      </c>
      <c r="J8119">
        <v>0</v>
      </c>
      <c r="K8119" t="s">
        <v>32200</v>
      </c>
    </row>
    <row r="8120" spans="1:11" x14ac:dyDescent="0.3">
      <c r="A8120" t="s">
        <v>32201</v>
      </c>
      <c r="B8120" t="s">
        <v>32202</v>
      </c>
      <c r="C8120" t="s">
        <v>20</v>
      </c>
      <c r="D8120" t="s">
        <v>32203</v>
      </c>
      <c r="E8120" t="s">
        <v>27392</v>
      </c>
      <c r="F8120" t="s">
        <v>16</v>
      </c>
      <c r="G8120" t="s">
        <v>3103</v>
      </c>
      <c r="H8120">
        <v>0</v>
      </c>
      <c r="I8120">
        <v>0</v>
      </c>
      <c r="J8120">
        <v>0</v>
      </c>
      <c r="K8120" t="s">
        <v>32204</v>
      </c>
    </row>
    <row r="8121" spans="1:11" x14ac:dyDescent="0.3">
      <c r="A8121" t="s">
        <v>32205</v>
      </c>
      <c r="B8121" t="s">
        <v>32206</v>
      </c>
      <c r="C8121" t="s">
        <v>27</v>
      </c>
      <c r="D8121" t="s">
        <v>32207</v>
      </c>
      <c r="E8121" t="s">
        <v>12540</v>
      </c>
      <c r="F8121" t="s">
        <v>10253</v>
      </c>
      <c r="G8121" t="s">
        <v>42</v>
      </c>
      <c r="H8121">
        <v>0</v>
      </c>
      <c r="I8121">
        <v>0</v>
      </c>
      <c r="J8121">
        <v>0</v>
      </c>
      <c r="K8121" t="s">
        <v>32208</v>
      </c>
    </row>
    <row r="8122" spans="1:11" x14ac:dyDescent="0.3">
      <c r="A8122" t="s">
        <v>32209</v>
      </c>
      <c r="B8122" t="s">
        <v>32210</v>
      </c>
      <c r="C8122" t="s">
        <v>13</v>
      </c>
      <c r="D8122" t="s">
        <v>32211</v>
      </c>
      <c r="E8122" t="s">
        <v>23964</v>
      </c>
      <c r="F8122" t="s">
        <v>16</v>
      </c>
      <c r="G8122" t="s">
        <v>8377</v>
      </c>
      <c r="H8122">
        <v>0</v>
      </c>
      <c r="I8122">
        <v>0</v>
      </c>
      <c r="J8122">
        <v>0</v>
      </c>
      <c r="K8122" t="s">
        <v>32212</v>
      </c>
    </row>
    <row r="8123" spans="1:11" x14ac:dyDescent="0.3">
      <c r="A8123" t="s">
        <v>32213</v>
      </c>
      <c r="B8123" t="s">
        <v>32214</v>
      </c>
      <c r="C8123" t="s">
        <v>13</v>
      </c>
      <c r="D8123" t="s">
        <v>32215</v>
      </c>
      <c r="E8123" t="s">
        <v>23964</v>
      </c>
      <c r="F8123" t="s">
        <v>16</v>
      </c>
      <c r="G8123" t="s">
        <v>2542</v>
      </c>
      <c r="H8123">
        <v>0</v>
      </c>
      <c r="I8123">
        <v>0</v>
      </c>
      <c r="J8123">
        <v>0</v>
      </c>
      <c r="K8123" t="s">
        <v>32216</v>
      </c>
    </row>
    <row r="8124" spans="1:11" x14ac:dyDescent="0.3">
      <c r="A8124" t="s">
        <v>32217</v>
      </c>
      <c r="B8124" t="s">
        <v>32218</v>
      </c>
      <c r="C8124" t="s">
        <v>27</v>
      </c>
      <c r="D8124" t="s">
        <v>32219</v>
      </c>
      <c r="E8124" t="s">
        <v>12540</v>
      </c>
      <c r="F8124" t="s">
        <v>41</v>
      </c>
      <c r="G8124" t="s">
        <v>42</v>
      </c>
      <c r="H8124">
        <v>0</v>
      </c>
      <c r="I8124">
        <v>0</v>
      </c>
      <c r="J8124">
        <v>0</v>
      </c>
      <c r="K8124" t="s">
        <v>32220</v>
      </c>
    </row>
    <row r="8125" spans="1:11" x14ac:dyDescent="0.3">
      <c r="A8125" t="s">
        <v>32221</v>
      </c>
      <c r="B8125" t="s">
        <v>32222</v>
      </c>
      <c r="C8125" t="s">
        <v>558</v>
      </c>
      <c r="D8125" t="s">
        <v>32223</v>
      </c>
      <c r="E8125" t="s">
        <v>28510</v>
      </c>
      <c r="F8125" t="s">
        <v>16</v>
      </c>
      <c r="G8125" t="s">
        <v>4960</v>
      </c>
      <c r="H8125">
        <v>0</v>
      </c>
      <c r="I8125">
        <v>0</v>
      </c>
      <c r="J8125">
        <v>0</v>
      </c>
      <c r="K8125" t="s">
        <v>32224</v>
      </c>
    </row>
    <row r="8126" spans="1:11" x14ac:dyDescent="0.3">
      <c r="A8126" t="s">
        <v>32225</v>
      </c>
      <c r="B8126" t="s">
        <v>32226</v>
      </c>
      <c r="C8126" t="s">
        <v>147</v>
      </c>
      <c r="D8126" t="s">
        <v>32227</v>
      </c>
      <c r="E8126" t="s">
        <v>4768</v>
      </c>
      <c r="F8126" t="s">
        <v>32228</v>
      </c>
      <c r="G8126" t="s">
        <v>42</v>
      </c>
      <c r="H8126">
        <v>0</v>
      </c>
      <c r="I8126">
        <v>0</v>
      </c>
      <c r="J8126">
        <v>0</v>
      </c>
      <c r="K8126" t="s">
        <v>32229</v>
      </c>
    </row>
    <row r="8127" spans="1:11" x14ac:dyDescent="0.3">
      <c r="A8127" t="s">
        <v>32230</v>
      </c>
      <c r="B8127" t="s">
        <v>32231</v>
      </c>
      <c r="C8127" t="s">
        <v>13</v>
      </c>
      <c r="D8127" t="s">
        <v>32232</v>
      </c>
      <c r="E8127" t="s">
        <v>23964</v>
      </c>
      <c r="F8127" t="s">
        <v>16</v>
      </c>
      <c r="G8127" t="s">
        <v>13539</v>
      </c>
      <c r="H8127">
        <v>0</v>
      </c>
      <c r="I8127">
        <v>0</v>
      </c>
      <c r="J8127">
        <v>0</v>
      </c>
      <c r="K8127" t="s">
        <v>32233</v>
      </c>
    </row>
    <row r="8128" spans="1:11" x14ac:dyDescent="0.3">
      <c r="A8128" t="s">
        <v>32234</v>
      </c>
      <c r="B8128" t="s">
        <v>32235</v>
      </c>
      <c r="C8128" t="s">
        <v>20</v>
      </c>
      <c r="D8128" t="s">
        <v>32236</v>
      </c>
      <c r="E8128" t="s">
        <v>27392</v>
      </c>
      <c r="F8128" t="s">
        <v>840</v>
      </c>
      <c r="G8128" t="s">
        <v>42</v>
      </c>
      <c r="H8128">
        <v>0</v>
      </c>
      <c r="I8128">
        <v>0</v>
      </c>
      <c r="J8128">
        <v>0</v>
      </c>
      <c r="K8128" t="s">
        <v>32237</v>
      </c>
    </row>
    <row r="8129" spans="1:11" x14ac:dyDescent="0.3">
      <c r="A8129" t="s">
        <v>32238</v>
      </c>
      <c r="B8129" t="s">
        <v>32239</v>
      </c>
      <c r="C8129" t="s">
        <v>20</v>
      </c>
      <c r="D8129" t="s">
        <v>32240</v>
      </c>
      <c r="E8129" t="s">
        <v>27392</v>
      </c>
      <c r="F8129" t="s">
        <v>1886</v>
      </c>
      <c r="G8129" t="s">
        <v>7342</v>
      </c>
      <c r="H8129">
        <v>0</v>
      </c>
      <c r="I8129">
        <v>0</v>
      </c>
      <c r="J8129">
        <v>0</v>
      </c>
      <c r="K8129" t="s">
        <v>32241</v>
      </c>
    </row>
    <row r="8130" spans="1:11" x14ac:dyDescent="0.3">
      <c r="A8130" t="s">
        <v>32242</v>
      </c>
      <c r="B8130" t="s">
        <v>32243</v>
      </c>
      <c r="C8130" t="s">
        <v>27</v>
      </c>
      <c r="D8130" t="s">
        <v>32244</v>
      </c>
      <c r="E8130" t="s">
        <v>12540</v>
      </c>
      <c r="F8130" t="s">
        <v>41</v>
      </c>
      <c r="G8130" t="s">
        <v>42</v>
      </c>
      <c r="H8130">
        <v>0</v>
      </c>
      <c r="I8130">
        <v>0</v>
      </c>
      <c r="J8130">
        <v>0</v>
      </c>
      <c r="K8130" t="s">
        <v>32245</v>
      </c>
    </row>
    <row r="8131" spans="1:11" x14ac:dyDescent="0.3">
      <c r="A8131" t="s">
        <v>32246</v>
      </c>
      <c r="B8131" t="s">
        <v>32247</v>
      </c>
      <c r="C8131" t="s">
        <v>558</v>
      </c>
      <c r="D8131" t="s">
        <v>32248</v>
      </c>
      <c r="E8131" t="s">
        <v>28510</v>
      </c>
      <c r="F8131" t="s">
        <v>16</v>
      </c>
      <c r="G8131" t="s">
        <v>17001</v>
      </c>
      <c r="H8131">
        <v>0</v>
      </c>
      <c r="I8131">
        <v>0</v>
      </c>
      <c r="J8131">
        <v>0</v>
      </c>
      <c r="K8131" t="s">
        <v>32249</v>
      </c>
    </row>
    <row r="8132" spans="1:11" x14ac:dyDescent="0.3">
      <c r="A8132" t="s">
        <v>32250</v>
      </c>
      <c r="B8132" t="s">
        <v>32251</v>
      </c>
      <c r="C8132" t="s">
        <v>558</v>
      </c>
      <c r="D8132" t="s">
        <v>32252</v>
      </c>
      <c r="E8132" t="s">
        <v>28510</v>
      </c>
      <c r="F8132" t="s">
        <v>16</v>
      </c>
      <c r="G8132" t="s">
        <v>8894</v>
      </c>
      <c r="H8132">
        <v>0</v>
      </c>
      <c r="I8132">
        <v>0</v>
      </c>
      <c r="J8132">
        <v>0</v>
      </c>
      <c r="K8132" t="s">
        <v>32253</v>
      </c>
    </row>
    <row r="8133" spans="1:11" x14ac:dyDescent="0.3">
      <c r="A8133" t="s">
        <v>32254</v>
      </c>
      <c r="B8133" t="s">
        <v>32255</v>
      </c>
      <c r="C8133" t="s">
        <v>20</v>
      </c>
      <c r="D8133" t="s">
        <v>32256</v>
      </c>
      <c r="E8133" t="s">
        <v>27392</v>
      </c>
      <c r="F8133" t="s">
        <v>1845</v>
      </c>
      <c r="G8133" t="s">
        <v>19251</v>
      </c>
      <c r="H8133">
        <v>0</v>
      </c>
      <c r="I8133">
        <v>0</v>
      </c>
      <c r="J8133">
        <v>0</v>
      </c>
      <c r="K8133" t="s">
        <v>32257</v>
      </c>
    </row>
    <row r="8134" spans="1:11" x14ac:dyDescent="0.3">
      <c r="A8134" t="s">
        <v>32258</v>
      </c>
      <c r="B8134" t="s">
        <v>32259</v>
      </c>
      <c r="C8134" t="s">
        <v>20</v>
      </c>
      <c r="D8134" t="s">
        <v>32260</v>
      </c>
      <c r="E8134" t="s">
        <v>27392</v>
      </c>
      <c r="F8134" t="s">
        <v>5863</v>
      </c>
      <c r="G8134" t="s">
        <v>42</v>
      </c>
      <c r="H8134">
        <v>0</v>
      </c>
      <c r="I8134">
        <v>0</v>
      </c>
      <c r="J8134">
        <v>0</v>
      </c>
      <c r="K8134" t="s">
        <v>32261</v>
      </c>
    </row>
    <row r="8135" spans="1:11" x14ac:dyDescent="0.3">
      <c r="A8135" t="s">
        <v>32262</v>
      </c>
      <c r="C8135" t="s">
        <v>20</v>
      </c>
      <c r="D8135" t="s">
        <v>32263</v>
      </c>
      <c r="E8135" t="s">
        <v>22</v>
      </c>
      <c r="F8135" t="s">
        <v>5898</v>
      </c>
      <c r="G8135" t="s">
        <v>42</v>
      </c>
      <c r="H8135">
        <v>0</v>
      </c>
      <c r="I8135">
        <v>0</v>
      </c>
      <c r="J8135">
        <v>0</v>
      </c>
      <c r="K8135" t="s">
        <v>32264</v>
      </c>
    </row>
    <row r="8136" spans="1:11" x14ac:dyDescent="0.3">
      <c r="A8136" t="s">
        <v>32265</v>
      </c>
      <c r="B8136" t="s">
        <v>32266</v>
      </c>
      <c r="C8136" t="s">
        <v>27</v>
      </c>
      <c r="D8136" t="s">
        <v>32267</v>
      </c>
      <c r="E8136" t="s">
        <v>12540</v>
      </c>
      <c r="F8136" t="s">
        <v>41</v>
      </c>
      <c r="G8136" t="s">
        <v>42</v>
      </c>
      <c r="H8136">
        <v>0</v>
      </c>
      <c r="I8136">
        <v>0</v>
      </c>
      <c r="J8136">
        <v>0</v>
      </c>
      <c r="K8136" t="s">
        <v>32268</v>
      </c>
    </row>
    <row r="8137" spans="1:11" x14ac:dyDescent="0.3">
      <c r="A8137" t="s">
        <v>32269</v>
      </c>
      <c r="B8137" t="s">
        <v>32270</v>
      </c>
      <c r="C8137" t="s">
        <v>20</v>
      </c>
      <c r="D8137" t="s">
        <v>32271</v>
      </c>
      <c r="E8137" t="s">
        <v>27392</v>
      </c>
      <c r="F8137" t="s">
        <v>13885</v>
      </c>
      <c r="G8137" t="s">
        <v>42</v>
      </c>
      <c r="H8137">
        <v>0</v>
      </c>
      <c r="I8137">
        <v>0</v>
      </c>
      <c r="J8137">
        <v>0</v>
      </c>
      <c r="K8137" t="s">
        <v>32272</v>
      </c>
    </row>
    <row r="8138" spans="1:11" x14ac:dyDescent="0.3">
      <c r="A8138" t="s">
        <v>32273</v>
      </c>
      <c r="B8138" t="s">
        <v>32274</v>
      </c>
      <c r="C8138" t="s">
        <v>20</v>
      </c>
      <c r="D8138" t="s">
        <v>32275</v>
      </c>
      <c r="E8138" t="s">
        <v>27392</v>
      </c>
      <c r="F8138" t="s">
        <v>2176</v>
      </c>
      <c r="G8138" t="s">
        <v>42</v>
      </c>
      <c r="H8138">
        <v>0</v>
      </c>
      <c r="I8138">
        <v>0</v>
      </c>
      <c r="J8138">
        <v>0</v>
      </c>
      <c r="K8138" t="s">
        <v>32276</v>
      </c>
    </row>
    <row r="8139" spans="1:11" x14ac:dyDescent="0.3">
      <c r="A8139" t="s">
        <v>32277</v>
      </c>
      <c r="B8139" t="s">
        <v>32278</v>
      </c>
      <c r="C8139" t="s">
        <v>1159</v>
      </c>
      <c r="D8139" t="s">
        <v>32279</v>
      </c>
      <c r="E8139" t="s">
        <v>14853</v>
      </c>
      <c r="F8139" t="s">
        <v>16</v>
      </c>
      <c r="G8139" t="s">
        <v>1162</v>
      </c>
      <c r="H8139">
        <v>0</v>
      </c>
      <c r="I8139">
        <v>0</v>
      </c>
      <c r="J8139">
        <v>0</v>
      </c>
      <c r="K8139" t="s">
        <v>32280</v>
      </c>
    </row>
    <row r="8140" spans="1:11" x14ac:dyDescent="0.3">
      <c r="A8140" t="s">
        <v>32281</v>
      </c>
      <c r="B8140" t="s">
        <v>32282</v>
      </c>
      <c r="C8140" t="s">
        <v>27</v>
      </c>
      <c r="D8140" t="s">
        <v>32283</v>
      </c>
      <c r="E8140" t="s">
        <v>12540</v>
      </c>
      <c r="F8140" t="s">
        <v>16288</v>
      </c>
      <c r="G8140" t="s">
        <v>42</v>
      </c>
      <c r="H8140">
        <v>0</v>
      </c>
      <c r="I8140">
        <v>0</v>
      </c>
      <c r="J8140">
        <v>0</v>
      </c>
      <c r="K8140" t="s">
        <v>32284</v>
      </c>
    </row>
    <row r="8141" spans="1:11" x14ac:dyDescent="0.3">
      <c r="A8141" t="s">
        <v>32285</v>
      </c>
      <c r="B8141" t="s">
        <v>32286</v>
      </c>
      <c r="C8141" t="s">
        <v>27</v>
      </c>
      <c r="D8141" t="s">
        <v>32287</v>
      </c>
      <c r="E8141" t="s">
        <v>12540</v>
      </c>
      <c r="F8141" t="s">
        <v>41</v>
      </c>
      <c r="G8141" t="s">
        <v>42</v>
      </c>
      <c r="H8141">
        <v>0</v>
      </c>
      <c r="I8141">
        <v>0</v>
      </c>
      <c r="J8141">
        <v>0</v>
      </c>
      <c r="K8141" t="s">
        <v>32288</v>
      </c>
    </row>
    <row r="8142" spans="1:11" x14ac:dyDescent="0.3">
      <c r="A8142" t="s">
        <v>32289</v>
      </c>
      <c r="B8142" t="s">
        <v>32290</v>
      </c>
      <c r="C8142" t="s">
        <v>20</v>
      </c>
      <c r="D8142" t="s">
        <v>32291</v>
      </c>
      <c r="E8142" t="s">
        <v>27392</v>
      </c>
      <c r="F8142" t="s">
        <v>4336</v>
      </c>
      <c r="G8142" t="s">
        <v>4933</v>
      </c>
      <c r="H8142">
        <v>0</v>
      </c>
      <c r="I8142">
        <v>0</v>
      </c>
      <c r="J8142">
        <v>0</v>
      </c>
      <c r="K8142" t="s">
        <v>32292</v>
      </c>
    </row>
    <row r="8143" spans="1:11" x14ac:dyDescent="0.3">
      <c r="A8143" t="s">
        <v>32293</v>
      </c>
      <c r="B8143" t="s">
        <v>32294</v>
      </c>
      <c r="C8143" t="s">
        <v>20</v>
      </c>
      <c r="D8143" t="s">
        <v>32295</v>
      </c>
      <c r="E8143" t="s">
        <v>27392</v>
      </c>
      <c r="F8143" t="s">
        <v>16</v>
      </c>
      <c r="G8143" t="s">
        <v>19468</v>
      </c>
      <c r="H8143">
        <v>0</v>
      </c>
      <c r="I8143">
        <v>0</v>
      </c>
      <c r="J8143">
        <v>0</v>
      </c>
      <c r="K8143" t="s">
        <v>32296</v>
      </c>
    </row>
    <row r="8144" spans="1:11" x14ac:dyDescent="0.3">
      <c r="A8144" t="s">
        <v>32297</v>
      </c>
      <c r="C8144" t="s">
        <v>20</v>
      </c>
      <c r="D8144" t="s">
        <v>32298</v>
      </c>
      <c r="E8144" t="s">
        <v>22</v>
      </c>
      <c r="F8144" t="s">
        <v>16</v>
      </c>
      <c r="G8144" t="s">
        <v>42</v>
      </c>
      <c r="H8144">
        <v>0</v>
      </c>
      <c r="I8144">
        <v>0</v>
      </c>
      <c r="J8144">
        <v>0</v>
      </c>
      <c r="K8144" t="s">
        <v>32299</v>
      </c>
    </row>
    <row r="8145" spans="1:11" x14ac:dyDescent="0.3">
      <c r="A8145" t="s">
        <v>32300</v>
      </c>
      <c r="B8145" t="s">
        <v>32301</v>
      </c>
      <c r="C8145" t="s">
        <v>466</v>
      </c>
      <c r="D8145" t="s">
        <v>32302</v>
      </c>
      <c r="E8145" t="s">
        <v>26488</v>
      </c>
      <c r="F8145" t="s">
        <v>16</v>
      </c>
      <c r="G8145" t="s">
        <v>27243</v>
      </c>
      <c r="H8145">
        <v>0</v>
      </c>
      <c r="I8145">
        <v>0</v>
      </c>
      <c r="J8145">
        <v>0</v>
      </c>
      <c r="K8145" t="s">
        <v>32303</v>
      </c>
    </row>
    <row r="8146" spans="1:11" x14ac:dyDescent="0.3">
      <c r="A8146" t="s">
        <v>32304</v>
      </c>
      <c r="B8146" t="s">
        <v>32305</v>
      </c>
      <c r="C8146" t="s">
        <v>27</v>
      </c>
      <c r="D8146" t="s">
        <v>32306</v>
      </c>
      <c r="E8146" t="s">
        <v>12540</v>
      </c>
      <c r="F8146" t="s">
        <v>41</v>
      </c>
      <c r="G8146" t="s">
        <v>42</v>
      </c>
      <c r="H8146">
        <v>0</v>
      </c>
      <c r="I8146">
        <v>0</v>
      </c>
      <c r="J8146">
        <v>0</v>
      </c>
      <c r="K8146" t="s">
        <v>32307</v>
      </c>
    </row>
    <row r="8147" spans="1:11" x14ac:dyDescent="0.3">
      <c r="A8147" t="s">
        <v>32308</v>
      </c>
      <c r="B8147" t="s">
        <v>32309</v>
      </c>
      <c r="C8147" t="s">
        <v>558</v>
      </c>
      <c r="D8147" t="s">
        <v>32310</v>
      </c>
      <c r="E8147" t="s">
        <v>1122</v>
      </c>
      <c r="F8147" t="s">
        <v>13880</v>
      </c>
      <c r="G8147" t="s">
        <v>8911</v>
      </c>
      <c r="H8147">
        <v>0</v>
      </c>
      <c r="I8147">
        <v>0</v>
      </c>
      <c r="J8147">
        <v>0</v>
      </c>
      <c r="K8147" t="s">
        <v>32311</v>
      </c>
    </row>
    <row r="8148" spans="1:11" x14ac:dyDescent="0.3">
      <c r="A8148" t="s">
        <v>32312</v>
      </c>
      <c r="B8148" t="s">
        <v>32313</v>
      </c>
      <c r="C8148" t="s">
        <v>20</v>
      </c>
      <c r="D8148" t="s">
        <v>32314</v>
      </c>
      <c r="E8148" t="s">
        <v>27392</v>
      </c>
      <c r="F8148" t="s">
        <v>3074</v>
      </c>
      <c r="G8148" t="s">
        <v>42</v>
      </c>
      <c r="H8148">
        <v>0</v>
      </c>
      <c r="I8148">
        <v>0</v>
      </c>
      <c r="J8148">
        <v>0</v>
      </c>
      <c r="K8148" t="s">
        <v>32315</v>
      </c>
    </row>
    <row r="8149" spans="1:11" x14ac:dyDescent="0.3">
      <c r="A8149" t="s">
        <v>32316</v>
      </c>
      <c r="B8149" t="s">
        <v>32317</v>
      </c>
      <c r="C8149" t="s">
        <v>558</v>
      </c>
      <c r="D8149" t="s">
        <v>32318</v>
      </c>
      <c r="E8149" t="s">
        <v>32122</v>
      </c>
      <c r="F8149" t="s">
        <v>2247</v>
      </c>
      <c r="G8149" t="s">
        <v>42</v>
      </c>
      <c r="H8149">
        <v>0</v>
      </c>
      <c r="I8149">
        <v>0</v>
      </c>
      <c r="J8149">
        <v>0</v>
      </c>
      <c r="K8149" t="s">
        <v>32319</v>
      </c>
    </row>
    <row r="8150" spans="1:11" x14ac:dyDescent="0.3">
      <c r="A8150" t="s">
        <v>32320</v>
      </c>
      <c r="C8150" t="s">
        <v>558</v>
      </c>
      <c r="D8150" t="s">
        <v>32321</v>
      </c>
      <c r="E8150" t="s">
        <v>19698</v>
      </c>
      <c r="F8150" t="s">
        <v>16</v>
      </c>
      <c r="G8150" t="s">
        <v>42</v>
      </c>
      <c r="H8150">
        <v>0</v>
      </c>
      <c r="I8150">
        <v>0</v>
      </c>
      <c r="J8150">
        <v>0</v>
      </c>
      <c r="K8150" t="s">
        <v>32322</v>
      </c>
    </row>
    <row r="8151" spans="1:11" x14ac:dyDescent="0.3">
      <c r="A8151" t="s">
        <v>32323</v>
      </c>
      <c r="B8151" t="s">
        <v>32324</v>
      </c>
      <c r="C8151" t="s">
        <v>466</v>
      </c>
      <c r="D8151" t="s">
        <v>32325</v>
      </c>
      <c r="E8151" t="s">
        <v>26488</v>
      </c>
      <c r="F8151" t="s">
        <v>16</v>
      </c>
      <c r="G8151" t="s">
        <v>22724</v>
      </c>
      <c r="H8151">
        <v>0</v>
      </c>
      <c r="I8151">
        <v>0</v>
      </c>
      <c r="J8151">
        <v>0</v>
      </c>
      <c r="K8151" t="s">
        <v>32326</v>
      </c>
    </row>
    <row r="8152" spans="1:11" x14ac:dyDescent="0.3">
      <c r="A8152" t="s">
        <v>32327</v>
      </c>
      <c r="B8152" t="s">
        <v>32328</v>
      </c>
      <c r="C8152" t="s">
        <v>27</v>
      </c>
      <c r="D8152" t="s">
        <v>32329</v>
      </c>
      <c r="E8152" t="s">
        <v>12540</v>
      </c>
      <c r="F8152" t="s">
        <v>16</v>
      </c>
      <c r="G8152" t="s">
        <v>2686</v>
      </c>
      <c r="H8152">
        <v>0</v>
      </c>
      <c r="I8152">
        <v>0</v>
      </c>
      <c r="J8152">
        <v>0</v>
      </c>
      <c r="K8152" t="s">
        <v>32330</v>
      </c>
    </row>
    <row r="8153" spans="1:11" x14ac:dyDescent="0.3">
      <c r="A8153" t="s">
        <v>32331</v>
      </c>
      <c r="B8153" t="s">
        <v>32332</v>
      </c>
      <c r="C8153" t="s">
        <v>20</v>
      </c>
      <c r="D8153" t="s">
        <v>32333</v>
      </c>
      <c r="E8153" t="s">
        <v>22</v>
      </c>
      <c r="F8153" t="s">
        <v>5696</v>
      </c>
      <c r="G8153" t="s">
        <v>42</v>
      </c>
      <c r="H8153">
        <v>0</v>
      </c>
      <c r="I8153">
        <v>0</v>
      </c>
      <c r="J8153">
        <v>0</v>
      </c>
      <c r="K8153" t="s">
        <v>32334</v>
      </c>
    </row>
    <row r="8154" spans="1:11" x14ac:dyDescent="0.3">
      <c r="A8154" t="s">
        <v>32335</v>
      </c>
      <c r="B8154" t="s">
        <v>14298</v>
      </c>
      <c r="C8154" t="s">
        <v>558</v>
      </c>
      <c r="D8154" t="s">
        <v>32336</v>
      </c>
      <c r="E8154" t="s">
        <v>1462</v>
      </c>
      <c r="F8154" t="s">
        <v>1845</v>
      </c>
      <c r="G8154" t="s">
        <v>42</v>
      </c>
      <c r="H8154">
        <v>0</v>
      </c>
      <c r="I8154">
        <v>0</v>
      </c>
      <c r="J8154">
        <v>0</v>
      </c>
      <c r="K8154" t="s">
        <v>32337</v>
      </c>
    </row>
    <row r="8155" spans="1:11" x14ac:dyDescent="0.3">
      <c r="A8155" t="s">
        <v>32338</v>
      </c>
      <c r="C8155" t="s">
        <v>20</v>
      </c>
      <c r="D8155" t="s">
        <v>32339</v>
      </c>
      <c r="E8155" t="s">
        <v>27392</v>
      </c>
      <c r="F8155" t="s">
        <v>5560</v>
      </c>
      <c r="G8155" t="s">
        <v>5588</v>
      </c>
      <c r="H8155">
        <v>0</v>
      </c>
      <c r="I8155">
        <v>0</v>
      </c>
      <c r="J8155">
        <v>0</v>
      </c>
      <c r="K8155" t="s">
        <v>32340</v>
      </c>
    </row>
    <row r="8156" spans="1:11" x14ac:dyDescent="0.3">
      <c r="A8156" t="s">
        <v>32341</v>
      </c>
      <c r="B8156" t="s">
        <v>32342</v>
      </c>
      <c r="C8156" t="s">
        <v>27</v>
      </c>
      <c r="D8156" t="s">
        <v>32343</v>
      </c>
      <c r="E8156" t="s">
        <v>12540</v>
      </c>
      <c r="F8156" t="s">
        <v>16</v>
      </c>
      <c r="G8156" t="s">
        <v>1952</v>
      </c>
      <c r="H8156">
        <v>0</v>
      </c>
      <c r="I8156">
        <v>0</v>
      </c>
      <c r="J8156">
        <v>0</v>
      </c>
      <c r="K8156" t="s">
        <v>32344</v>
      </c>
    </row>
    <row r="8157" spans="1:11" x14ac:dyDescent="0.3">
      <c r="A8157" t="s">
        <v>32345</v>
      </c>
      <c r="B8157" t="s">
        <v>32346</v>
      </c>
      <c r="C8157" t="s">
        <v>558</v>
      </c>
      <c r="D8157" t="s">
        <v>32347</v>
      </c>
      <c r="E8157" t="s">
        <v>1462</v>
      </c>
      <c r="F8157" t="s">
        <v>16</v>
      </c>
      <c r="G8157" t="s">
        <v>9124</v>
      </c>
      <c r="H8157">
        <v>0</v>
      </c>
      <c r="I8157">
        <v>0</v>
      </c>
      <c r="J8157">
        <v>0</v>
      </c>
      <c r="K8157" t="s">
        <v>32348</v>
      </c>
    </row>
    <row r="8158" spans="1:11" x14ac:dyDescent="0.3">
      <c r="A8158" t="s">
        <v>32349</v>
      </c>
      <c r="B8158" t="s">
        <v>32350</v>
      </c>
      <c r="C8158" t="s">
        <v>27</v>
      </c>
      <c r="D8158" t="s">
        <v>32351</v>
      </c>
      <c r="E8158" t="s">
        <v>12540</v>
      </c>
      <c r="F8158" t="s">
        <v>41</v>
      </c>
      <c r="G8158" t="s">
        <v>8595</v>
      </c>
      <c r="H8158">
        <v>0</v>
      </c>
      <c r="I8158">
        <v>0</v>
      </c>
      <c r="J8158">
        <v>0</v>
      </c>
      <c r="K8158" t="s">
        <v>32352</v>
      </c>
    </row>
    <row r="8159" spans="1:11" x14ac:dyDescent="0.3">
      <c r="A8159" t="s">
        <v>32353</v>
      </c>
      <c r="B8159" t="s">
        <v>32354</v>
      </c>
      <c r="C8159" t="s">
        <v>558</v>
      </c>
      <c r="D8159" t="s">
        <v>32355</v>
      </c>
      <c r="E8159" t="s">
        <v>32122</v>
      </c>
      <c r="F8159" t="s">
        <v>16</v>
      </c>
      <c r="G8159" t="s">
        <v>3039</v>
      </c>
      <c r="H8159">
        <v>0</v>
      </c>
      <c r="I8159">
        <v>0</v>
      </c>
      <c r="J8159">
        <v>0</v>
      </c>
      <c r="K8159" t="s">
        <v>32356</v>
      </c>
    </row>
    <row r="8160" spans="1:11" x14ac:dyDescent="0.3">
      <c r="A8160" t="s">
        <v>32357</v>
      </c>
      <c r="B8160" t="s">
        <v>32358</v>
      </c>
      <c r="C8160" t="s">
        <v>27</v>
      </c>
      <c r="D8160" t="s">
        <v>32359</v>
      </c>
      <c r="E8160" t="s">
        <v>12540</v>
      </c>
      <c r="F8160" t="s">
        <v>16</v>
      </c>
      <c r="G8160" t="s">
        <v>303</v>
      </c>
      <c r="H8160">
        <v>0</v>
      </c>
      <c r="I8160">
        <v>0</v>
      </c>
      <c r="J8160">
        <v>0</v>
      </c>
      <c r="K8160" t="s">
        <v>32360</v>
      </c>
    </row>
    <row r="8161" spans="1:11" x14ac:dyDescent="0.3">
      <c r="A8161" t="s">
        <v>32361</v>
      </c>
      <c r="C8161" t="s">
        <v>27</v>
      </c>
      <c r="D8161" t="e">
        <f>싱글비드.</f>
        <v>#NAME?</v>
      </c>
      <c r="E8161" t="s">
        <v>12540</v>
      </c>
      <c r="F8161" t="s">
        <v>3257</v>
      </c>
      <c r="G8161" t="s">
        <v>42</v>
      </c>
      <c r="H8161">
        <v>0</v>
      </c>
      <c r="I8161">
        <v>0</v>
      </c>
      <c r="J8161">
        <v>0</v>
      </c>
      <c r="K8161" t="s">
        <v>32362</v>
      </c>
    </row>
    <row r="8162" spans="1:11" x14ac:dyDescent="0.3">
      <c r="A8162" t="s">
        <v>32363</v>
      </c>
      <c r="B8162" t="s">
        <v>32364</v>
      </c>
      <c r="C8162" t="s">
        <v>20</v>
      </c>
      <c r="D8162" t="s">
        <v>32365</v>
      </c>
      <c r="E8162" t="s">
        <v>27392</v>
      </c>
      <c r="F8162" t="s">
        <v>7555</v>
      </c>
      <c r="G8162" t="s">
        <v>42</v>
      </c>
      <c r="H8162">
        <v>0</v>
      </c>
      <c r="I8162">
        <v>0</v>
      </c>
      <c r="J8162">
        <v>0</v>
      </c>
      <c r="K8162" t="s">
        <v>32366</v>
      </c>
    </row>
    <row r="8163" spans="1:11" x14ac:dyDescent="0.3">
      <c r="A8163" t="s">
        <v>32367</v>
      </c>
      <c r="C8163" t="s">
        <v>558</v>
      </c>
      <c r="D8163" t="s">
        <v>32368</v>
      </c>
      <c r="E8163" t="s">
        <v>28510</v>
      </c>
      <c r="F8163" t="s">
        <v>20434</v>
      </c>
      <c r="G8163" t="s">
        <v>42</v>
      </c>
      <c r="H8163">
        <v>0</v>
      </c>
      <c r="I8163">
        <v>0</v>
      </c>
      <c r="J8163">
        <v>0</v>
      </c>
      <c r="K8163" t="s">
        <v>32369</v>
      </c>
    </row>
    <row r="8164" spans="1:11" x14ac:dyDescent="0.3">
      <c r="A8164" t="s">
        <v>32370</v>
      </c>
      <c r="B8164" t="s">
        <v>32371</v>
      </c>
      <c r="C8164" t="s">
        <v>27</v>
      </c>
      <c r="D8164" t="s">
        <v>32372</v>
      </c>
      <c r="E8164" t="s">
        <v>29</v>
      </c>
      <c r="F8164" t="s">
        <v>16</v>
      </c>
      <c r="G8164" t="s">
        <v>603</v>
      </c>
      <c r="H8164">
        <v>0</v>
      </c>
      <c r="I8164">
        <v>0</v>
      </c>
      <c r="J8164">
        <v>0</v>
      </c>
      <c r="K8164" t="s">
        <v>32373</v>
      </c>
    </row>
    <row r="8165" spans="1:11" x14ac:dyDescent="0.3">
      <c r="A8165" t="s">
        <v>32374</v>
      </c>
      <c r="B8165" t="s">
        <v>32375</v>
      </c>
      <c r="C8165" t="s">
        <v>558</v>
      </c>
      <c r="D8165" t="s">
        <v>32376</v>
      </c>
      <c r="E8165" t="s">
        <v>1462</v>
      </c>
      <c r="F8165" t="s">
        <v>16</v>
      </c>
      <c r="G8165" t="s">
        <v>269</v>
      </c>
      <c r="H8165">
        <v>0</v>
      </c>
      <c r="I8165">
        <v>0</v>
      </c>
      <c r="J8165">
        <v>0</v>
      </c>
      <c r="K8165" t="s">
        <v>32377</v>
      </c>
    </row>
    <row r="8166" spans="1:11" x14ac:dyDescent="0.3">
      <c r="A8166" t="s">
        <v>32378</v>
      </c>
      <c r="B8166" t="s">
        <v>32379</v>
      </c>
      <c r="C8166" t="s">
        <v>147</v>
      </c>
      <c r="D8166" t="s">
        <v>32380</v>
      </c>
      <c r="E8166" t="s">
        <v>149</v>
      </c>
      <c r="F8166" t="s">
        <v>32381</v>
      </c>
      <c r="G8166" t="s">
        <v>19180</v>
      </c>
      <c r="H8166">
        <v>0</v>
      </c>
      <c r="I8166">
        <v>0</v>
      </c>
      <c r="J8166">
        <v>0</v>
      </c>
      <c r="K8166" t="s">
        <v>32382</v>
      </c>
    </row>
    <row r="8167" spans="1:11" x14ac:dyDescent="0.3">
      <c r="A8167" t="s">
        <v>32383</v>
      </c>
      <c r="B8167" t="s">
        <v>32384</v>
      </c>
      <c r="C8167" t="s">
        <v>27</v>
      </c>
      <c r="D8167" t="s">
        <v>32385</v>
      </c>
      <c r="E8167" t="s">
        <v>12540</v>
      </c>
      <c r="F8167" t="s">
        <v>1625</v>
      </c>
      <c r="G8167" t="s">
        <v>42</v>
      </c>
      <c r="H8167">
        <v>0</v>
      </c>
      <c r="I8167">
        <v>0</v>
      </c>
      <c r="J8167">
        <v>0</v>
      </c>
      <c r="K8167" t="s">
        <v>32386</v>
      </c>
    </row>
    <row r="8168" spans="1:11" x14ac:dyDescent="0.3">
      <c r="A8168" t="s">
        <v>32387</v>
      </c>
      <c r="B8168" t="s">
        <v>32388</v>
      </c>
      <c r="C8168" t="s">
        <v>27</v>
      </c>
      <c r="D8168" t="s">
        <v>32389</v>
      </c>
      <c r="E8168" t="s">
        <v>12540</v>
      </c>
      <c r="F8168" t="s">
        <v>16</v>
      </c>
      <c r="G8168" t="s">
        <v>32390</v>
      </c>
      <c r="H8168">
        <v>0</v>
      </c>
      <c r="I8168">
        <v>0</v>
      </c>
      <c r="J8168">
        <v>0</v>
      </c>
      <c r="K8168" t="s">
        <v>32391</v>
      </c>
    </row>
    <row r="8169" spans="1:11" x14ac:dyDescent="0.3">
      <c r="A8169" t="s">
        <v>32392</v>
      </c>
      <c r="B8169" t="s">
        <v>32393</v>
      </c>
      <c r="C8169" t="s">
        <v>20</v>
      </c>
      <c r="D8169" t="s">
        <v>32394</v>
      </c>
      <c r="E8169" t="s">
        <v>27392</v>
      </c>
      <c r="F8169" t="s">
        <v>5733</v>
      </c>
      <c r="G8169" t="s">
        <v>42</v>
      </c>
      <c r="H8169">
        <v>0</v>
      </c>
      <c r="I8169">
        <v>0</v>
      </c>
      <c r="J8169">
        <v>0</v>
      </c>
      <c r="K8169" t="s">
        <v>32395</v>
      </c>
    </row>
    <row r="8170" spans="1:11" x14ac:dyDescent="0.3">
      <c r="A8170" t="s">
        <v>32396</v>
      </c>
      <c r="B8170" t="s">
        <v>32397</v>
      </c>
      <c r="C8170" t="s">
        <v>27</v>
      </c>
      <c r="D8170" t="s">
        <v>32398</v>
      </c>
      <c r="E8170" t="s">
        <v>12540</v>
      </c>
      <c r="F8170" t="s">
        <v>14121</v>
      </c>
      <c r="G8170" t="s">
        <v>42</v>
      </c>
      <c r="H8170">
        <v>0</v>
      </c>
      <c r="I8170">
        <v>0</v>
      </c>
      <c r="J8170">
        <v>0</v>
      </c>
      <c r="K8170" t="s">
        <v>32399</v>
      </c>
    </row>
    <row r="8171" spans="1:11" x14ac:dyDescent="0.3">
      <c r="A8171" t="s">
        <v>32400</v>
      </c>
      <c r="B8171" t="s">
        <v>32401</v>
      </c>
      <c r="C8171" t="s">
        <v>558</v>
      </c>
      <c r="D8171" t="s">
        <v>32402</v>
      </c>
      <c r="E8171" t="s">
        <v>895</v>
      </c>
      <c r="F8171" t="s">
        <v>16</v>
      </c>
      <c r="G8171" t="s">
        <v>1434</v>
      </c>
      <c r="H8171">
        <v>0</v>
      </c>
      <c r="I8171">
        <v>0</v>
      </c>
      <c r="J8171">
        <v>0</v>
      </c>
      <c r="K8171" t="s">
        <v>32403</v>
      </c>
    </row>
    <row r="8172" spans="1:11" x14ac:dyDescent="0.3">
      <c r="A8172" t="s">
        <v>32404</v>
      </c>
      <c r="B8172" t="s">
        <v>32405</v>
      </c>
      <c r="C8172" t="s">
        <v>558</v>
      </c>
      <c r="D8172" t="s">
        <v>32406</v>
      </c>
      <c r="E8172" t="s">
        <v>1462</v>
      </c>
      <c r="F8172" t="s">
        <v>16</v>
      </c>
      <c r="G8172" t="s">
        <v>20299</v>
      </c>
      <c r="H8172">
        <v>0</v>
      </c>
      <c r="I8172">
        <v>0</v>
      </c>
      <c r="J8172">
        <v>0</v>
      </c>
      <c r="K8172" t="s">
        <v>32407</v>
      </c>
    </row>
    <row r="8173" spans="1:11" x14ac:dyDescent="0.3">
      <c r="A8173" t="s">
        <v>32408</v>
      </c>
      <c r="B8173" t="s">
        <v>32409</v>
      </c>
      <c r="C8173" t="s">
        <v>27</v>
      </c>
      <c r="D8173" t="s">
        <v>32410</v>
      </c>
      <c r="E8173" t="s">
        <v>12540</v>
      </c>
      <c r="F8173" t="s">
        <v>41</v>
      </c>
      <c r="G8173" t="s">
        <v>42</v>
      </c>
      <c r="H8173">
        <v>0</v>
      </c>
      <c r="I8173">
        <v>0</v>
      </c>
      <c r="J8173">
        <v>0</v>
      </c>
      <c r="K8173" t="s">
        <v>32411</v>
      </c>
    </row>
    <row r="8174" spans="1:11" x14ac:dyDescent="0.3">
      <c r="A8174" t="s">
        <v>32412</v>
      </c>
      <c r="B8174" t="s">
        <v>32413</v>
      </c>
      <c r="C8174" t="s">
        <v>20</v>
      </c>
      <c r="D8174" t="s">
        <v>32414</v>
      </c>
      <c r="E8174" t="s">
        <v>27392</v>
      </c>
      <c r="F8174" t="s">
        <v>16</v>
      </c>
      <c r="G8174" t="s">
        <v>269</v>
      </c>
      <c r="H8174">
        <v>0</v>
      </c>
      <c r="I8174">
        <v>0</v>
      </c>
      <c r="J8174">
        <v>0</v>
      </c>
      <c r="K8174" t="s">
        <v>32415</v>
      </c>
    </row>
    <row r="8175" spans="1:11" x14ac:dyDescent="0.3">
      <c r="A8175" t="s">
        <v>32416</v>
      </c>
      <c r="B8175" t="s">
        <v>32417</v>
      </c>
      <c r="C8175" t="s">
        <v>27</v>
      </c>
      <c r="D8175" t="s">
        <v>32418</v>
      </c>
      <c r="E8175" t="s">
        <v>12540</v>
      </c>
      <c r="F8175" t="s">
        <v>16</v>
      </c>
      <c r="G8175" t="s">
        <v>4386</v>
      </c>
      <c r="H8175">
        <v>0</v>
      </c>
      <c r="I8175">
        <v>0</v>
      </c>
      <c r="J8175">
        <v>0</v>
      </c>
      <c r="K8175" t="s">
        <v>32419</v>
      </c>
    </row>
    <row r="8176" spans="1:11" x14ac:dyDescent="0.3">
      <c r="A8176" t="s">
        <v>32420</v>
      </c>
      <c r="B8176" t="s">
        <v>32421</v>
      </c>
      <c r="C8176" t="s">
        <v>558</v>
      </c>
      <c r="D8176" t="s">
        <v>32422</v>
      </c>
      <c r="E8176" t="s">
        <v>1462</v>
      </c>
      <c r="F8176" t="s">
        <v>16</v>
      </c>
      <c r="G8176" t="s">
        <v>2093</v>
      </c>
      <c r="H8176">
        <v>0</v>
      </c>
      <c r="I8176">
        <v>0</v>
      </c>
      <c r="J8176">
        <v>0</v>
      </c>
      <c r="K8176" t="s">
        <v>32423</v>
      </c>
    </row>
    <row r="8177" spans="1:11" x14ac:dyDescent="0.3">
      <c r="A8177" t="s">
        <v>32424</v>
      </c>
      <c r="B8177" t="s">
        <v>32425</v>
      </c>
      <c r="C8177" t="s">
        <v>13</v>
      </c>
      <c r="D8177" t="s">
        <v>32426</v>
      </c>
      <c r="E8177" t="s">
        <v>32427</v>
      </c>
      <c r="F8177" t="s">
        <v>16</v>
      </c>
      <c r="G8177" t="s">
        <v>15631</v>
      </c>
      <c r="H8177">
        <v>0</v>
      </c>
      <c r="I8177">
        <v>0</v>
      </c>
      <c r="J8177">
        <v>0</v>
      </c>
      <c r="K8177" t="s">
        <v>32428</v>
      </c>
    </row>
    <row r="8178" spans="1:11" x14ac:dyDescent="0.3">
      <c r="A8178" t="s">
        <v>32429</v>
      </c>
      <c r="C8178" t="s">
        <v>20</v>
      </c>
      <c r="E8178" t="s">
        <v>27392</v>
      </c>
      <c r="F8178" t="s">
        <v>20080</v>
      </c>
      <c r="G8178" t="s">
        <v>42</v>
      </c>
      <c r="H8178">
        <v>0</v>
      </c>
      <c r="I8178">
        <v>0</v>
      </c>
      <c r="J8178">
        <v>0</v>
      </c>
      <c r="K8178" t="s">
        <v>32430</v>
      </c>
    </row>
    <row r="8179" spans="1:11" x14ac:dyDescent="0.3">
      <c r="A8179" t="s">
        <v>32431</v>
      </c>
      <c r="B8179" t="s">
        <v>1499</v>
      </c>
      <c r="C8179" t="s">
        <v>20</v>
      </c>
      <c r="D8179" t="s">
        <v>32432</v>
      </c>
      <c r="E8179" t="s">
        <v>27392</v>
      </c>
      <c r="F8179" t="s">
        <v>7017</v>
      </c>
      <c r="G8179" t="s">
        <v>42</v>
      </c>
      <c r="H8179">
        <v>0</v>
      </c>
      <c r="I8179">
        <v>0</v>
      </c>
      <c r="J8179">
        <v>0</v>
      </c>
      <c r="K8179" t="s">
        <v>32433</v>
      </c>
    </row>
    <row r="8180" spans="1:11" x14ac:dyDescent="0.3">
      <c r="A8180" t="s">
        <v>32434</v>
      </c>
      <c r="B8180" t="s">
        <v>32435</v>
      </c>
      <c r="C8180" t="s">
        <v>558</v>
      </c>
      <c r="D8180" t="s">
        <v>32436</v>
      </c>
      <c r="E8180" t="s">
        <v>1462</v>
      </c>
      <c r="F8180" t="s">
        <v>12955</v>
      </c>
      <c r="G8180" t="s">
        <v>2422</v>
      </c>
      <c r="H8180">
        <v>0</v>
      </c>
      <c r="I8180">
        <v>0</v>
      </c>
      <c r="J8180">
        <v>0</v>
      </c>
      <c r="K8180" t="s">
        <v>32437</v>
      </c>
    </row>
    <row r="8181" spans="1:11" x14ac:dyDescent="0.3">
      <c r="A8181" t="s">
        <v>32438</v>
      </c>
      <c r="B8181" t="s">
        <v>32439</v>
      </c>
      <c r="C8181" t="s">
        <v>20</v>
      </c>
      <c r="D8181" t="s">
        <v>32440</v>
      </c>
      <c r="E8181" t="s">
        <v>27392</v>
      </c>
      <c r="F8181" t="s">
        <v>1247</v>
      </c>
      <c r="G8181" t="s">
        <v>42</v>
      </c>
      <c r="H8181">
        <v>0</v>
      </c>
      <c r="I8181">
        <v>0</v>
      </c>
      <c r="J8181">
        <v>0</v>
      </c>
      <c r="K8181" t="s">
        <v>32441</v>
      </c>
    </row>
    <row r="8182" spans="1:11" x14ac:dyDescent="0.3">
      <c r="A8182" t="s">
        <v>32442</v>
      </c>
      <c r="B8182" t="s">
        <v>32443</v>
      </c>
      <c r="C8182" t="s">
        <v>27</v>
      </c>
      <c r="D8182" t="s">
        <v>32444</v>
      </c>
      <c r="E8182" t="s">
        <v>29</v>
      </c>
      <c r="F8182" t="s">
        <v>16</v>
      </c>
      <c r="G8182" t="s">
        <v>4644</v>
      </c>
      <c r="H8182">
        <v>0</v>
      </c>
      <c r="I8182">
        <v>0</v>
      </c>
      <c r="J8182">
        <v>0</v>
      </c>
      <c r="K8182" t="s">
        <v>32445</v>
      </c>
    </row>
    <row r="8183" spans="1:11" x14ac:dyDescent="0.3">
      <c r="A8183" t="s">
        <v>32446</v>
      </c>
      <c r="B8183" t="s">
        <v>32447</v>
      </c>
      <c r="C8183" t="s">
        <v>27</v>
      </c>
      <c r="D8183" t="e">
        <f>폴리스티렌.</f>
        <v>#NAME?</v>
      </c>
      <c r="E8183" t="s">
        <v>12540</v>
      </c>
      <c r="F8183" t="s">
        <v>16</v>
      </c>
      <c r="G8183" t="s">
        <v>1224</v>
      </c>
      <c r="H8183">
        <v>0</v>
      </c>
      <c r="I8183">
        <v>0</v>
      </c>
      <c r="J8183">
        <v>0</v>
      </c>
      <c r="K8183" t="s">
        <v>32448</v>
      </c>
    </row>
    <row r="8184" spans="1:11" x14ac:dyDescent="0.3">
      <c r="A8184" t="s">
        <v>32449</v>
      </c>
      <c r="B8184" t="s">
        <v>32450</v>
      </c>
      <c r="C8184" t="s">
        <v>27</v>
      </c>
      <c r="D8184" t="s">
        <v>32451</v>
      </c>
      <c r="E8184" t="s">
        <v>12540</v>
      </c>
      <c r="F8184" t="s">
        <v>41</v>
      </c>
      <c r="G8184" t="s">
        <v>42</v>
      </c>
      <c r="H8184">
        <v>0</v>
      </c>
      <c r="I8184">
        <v>0</v>
      </c>
      <c r="J8184">
        <v>0</v>
      </c>
      <c r="K8184" t="s">
        <v>32452</v>
      </c>
    </row>
    <row r="8185" spans="1:11" x14ac:dyDescent="0.3">
      <c r="A8185" t="s">
        <v>32453</v>
      </c>
      <c r="C8185" t="s">
        <v>20</v>
      </c>
      <c r="D8185" t="s">
        <v>32454</v>
      </c>
      <c r="E8185" t="s">
        <v>27392</v>
      </c>
      <c r="F8185" t="s">
        <v>1247</v>
      </c>
      <c r="G8185" t="s">
        <v>42</v>
      </c>
      <c r="H8185">
        <v>0</v>
      </c>
      <c r="I8185">
        <v>0</v>
      </c>
      <c r="J8185">
        <v>0</v>
      </c>
      <c r="K8185" t="s">
        <v>32455</v>
      </c>
    </row>
    <row r="8186" spans="1:11" x14ac:dyDescent="0.3">
      <c r="A8186" t="s">
        <v>32456</v>
      </c>
      <c r="B8186" t="s">
        <v>32457</v>
      </c>
      <c r="C8186" t="s">
        <v>20</v>
      </c>
      <c r="D8186" t="s">
        <v>32458</v>
      </c>
      <c r="E8186" t="s">
        <v>27392</v>
      </c>
      <c r="F8186" t="s">
        <v>1531</v>
      </c>
      <c r="G8186" t="s">
        <v>4993</v>
      </c>
      <c r="H8186">
        <v>0</v>
      </c>
      <c r="I8186">
        <v>0</v>
      </c>
      <c r="J8186">
        <v>0</v>
      </c>
      <c r="K8186" t="s">
        <v>32459</v>
      </c>
    </row>
    <row r="8187" spans="1:11" x14ac:dyDescent="0.3">
      <c r="A8187" t="s">
        <v>32460</v>
      </c>
      <c r="B8187" t="s">
        <v>32461</v>
      </c>
      <c r="C8187" t="s">
        <v>558</v>
      </c>
      <c r="D8187" t="s">
        <v>32462</v>
      </c>
      <c r="E8187" t="s">
        <v>28510</v>
      </c>
      <c r="F8187" t="s">
        <v>1723</v>
      </c>
      <c r="G8187" t="s">
        <v>4502</v>
      </c>
      <c r="H8187">
        <v>0</v>
      </c>
      <c r="I8187">
        <v>0</v>
      </c>
      <c r="J8187">
        <v>0</v>
      </c>
      <c r="K8187" t="s">
        <v>32463</v>
      </c>
    </row>
    <row r="8188" spans="1:11" x14ac:dyDescent="0.3">
      <c r="A8188" t="s">
        <v>32464</v>
      </c>
      <c r="B8188" t="s">
        <v>32465</v>
      </c>
      <c r="C8188" t="s">
        <v>27</v>
      </c>
      <c r="D8188" t="s">
        <v>32466</v>
      </c>
      <c r="E8188" t="s">
        <v>12540</v>
      </c>
      <c r="F8188" t="s">
        <v>41</v>
      </c>
      <c r="G8188" t="s">
        <v>42</v>
      </c>
      <c r="H8188">
        <v>0</v>
      </c>
      <c r="I8188">
        <v>0</v>
      </c>
      <c r="J8188">
        <v>0</v>
      </c>
      <c r="K8188" t="s">
        <v>32467</v>
      </c>
    </row>
    <row r="8189" spans="1:11" x14ac:dyDescent="0.3">
      <c r="A8189" t="s">
        <v>32468</v>
      </c>
      <c r="B8189" t="s">
        <v>22231</v>
      </c>
      <c r="C8189" t="s">
        <v>20</v>
      </c>
      <c r="D8189" t="s">
        <v>32469</v>
      </c>
      <c r="E8189" t="s">
        <v>27392</v>
      </c>
      <c r="F8189" t="s">
        <v>2770</v>
      </c>
      <c r="G8189" t="s">
        <v>42</v>
      </c>
      <c r="H8189">
        <v>0</v>
      </c>
      <c r="I8189">
        <v>0</v>
      </c>
      <c r="J8189">
        <v>0</v>
      </c>
      <c r="K8189" t="s">
        <v>32470</v>
      </c>
    </row>
    <row r="8190" spans="1:11" x14ac:dyDescent="0.3">
      <c r="A8190" t="s">
        <v>32471</v>
      </c>
      <c r="B8190" t="s">
        <v>32472</v>
      </c>
      <c r="C8190" t="s">
        <v>20</v>
      </c>
      <c r="D8190" t="s">
        <v>32473</v>
      </c>
      <c r="E8190" t="s">
        <v>27392</v>
      </c>
      <c r="F8190" t="s">
        <v>1247</v>
      </c>
      <c r="G8190" t="s">
        <v>42</v>
      </c>
      <c r="H8190">
        <v>0</v>
      </c>
      <c r="I8190">
        <v>0</v>
      </c>
      <c r="J8190">
        <v>0</v>
      </c>
      <c r="K8190" t="s">
        <v>32474</v>
      </c>
    </row>
    <row r="8191" spans="1:11" x14ac:dyDescent="0.3">
      <c r="A8191" t="s">
        <v>32475</v>
      </c>
      <c r="B8191" t="s">
        <v>32476</v>
      </c>
      <c r="C8191" t="s">
        <v>20</v>
      </c>
      <c r="D8191" t="s">
        <v>32477</v>
      </c>
      <c r="E8191" t="s">
        <v>27392</v>
      </c>
      <c r="F8191" t="s">
        <v>1986</v>
      </c>
      <c r="G8191" t="s">
        <v>42</v>
      </c>
      <c r="H8191">
        <v>0</v>
      </c>
      <c r="I8191">
        <v>0</v>
      </c>
      <c r="J8191">
        <v>0</v>
      </c>
      <c r="K8191" t="s">
        <v>32478</v>
      </c>
    </row>
    <row r="8192" spans="1:11" x14ac:dyDescent="0.3">
      <c r="A8192" t="s">
        <v>32479</v>
      </c>
      <c r="B8192" t="s">
        <v>32480</v>
      </c>
      <c r="C8192" t="s">
        <v>27</v>
      </c>
      <c r="D8192" t="s">
        <v>32481</v>
      </c>
      <c r="E8192" t="s">
        <v>12540</v>
      </c>
      <c r="F8192" t="s">
        <v>41</v>
      </c>
      <c r="G8192" t="s">
        <v>42</v>
      </c>
      <c r="H8192">
        <v>0</v>
      </c>
      <c r="I8192">
        <v>0</v>
      </c>
      <c r="J8192">
        <v>0</v>
      </c>
      <c r="K8192" t="s">
        <v>32482</v>
      </c>
    </row>
    <row r="8193" spans="1:11" x14ac:dyDescent="0.3">
      <c r="A8193" t="s">
        <v>32483</v>
      </c>
      <c r="B8193" t="s">
        <v>32484</v>
      </c>
      <c r="C8193" t="s">
        <v>27</v>
      </c>
      <c r="D8193" t="s">
        <v>32485</v>
      </c>
      <c r="E8193" t="s">
        <v>29</v>
      </c>
      <c r="F8193" t="s">
        <v>16</v>
      </c>
      <c r="G8193" t="s">
        <v>4351</v>
      </c>
      <c r="H8193">
        <v>0</v>
      </c>
      <c r="I8193">
        <v>0</v>
      </c>
      <c r="J8193">
        <v>0</v>
      </c>
      <c r="K8193" t="s">
        <v>32486</v>
      </c>
    </row>
    <row r="8194" spans="1:11" x14ac:dyDescent="0.3">
      <c r="A8194" t="s">
        <v>32487</v>
      </c>
      <c r="B8194" t="s">
        <v>29603</v>
      </c>
      <c r="C8194" t="s">
        <v>20</v>
      </c>
      <c r="D8194" t="s">
        <v>32488</v>
      </c>
      <c r="E8194" t="s">
        <v>27392</v>
      </c>
      <c r="F8194" t="s">
        <v>16</v>
      </c>
      <c r="G8194" t="s">
        <v>269</v>
      </c>
      <c r="H8194">
        <v>0</v>
      </c>
      <c r="I8194">
        <v>0</v>
      </c>
      <c r="J8194">
        <v>0</v>
      </c>
      <c r="K8194" t="s">
        <v>32489</v>
      </c>
    </row>
    <row r="8195" spans="1:11" x14ac:dyDescent="0.3">
      <c r="A8195" t="s">
        <v>32490</v>
      </c>
      <c r="B8195" t="s">
        <v>32491</v>
      </c>
      <c r="C8195" t="s">
        <v>27</v>
      </c>
      <c r="D8195" t="s">
        <v>32492</v>
      </c>
      <c r="E8195" t="s">
        <v>12540</v>
      </c>
      <c r="F8195" t="s">
        <v>41</v>
      </c>
      <c r="G8195" t="s">
        <v>42</v>
      </c>
      <c r="H8195">
        <v>0</v>
      </c>
      <c r="I8195">
        <v>0</v>
      </c>
      <c r="J8195">
        <v>0</v>
      </c>
      <c r="K8195" t="s">
        <v>32493</v>
      </c>
    </row>
    <row r="8196" spans="1:11" x14ac:dyDescent="0.3">
      <c r="A8196" t="s">
        <v>32494</v>
      </c>
      <c r="B8196" t="s">
        <v>32495</v>
      </c>
      <c r="C8196" t="s">
        <v>558</v>
      </c>
      <c r="D8196" t="s">
        <v>32496</v>
      </c>
      <c r="E8196" t="s">
        <v>32122</v>
      </c>
      <c r="F8196" t="s">
        <v>6657</v>
      </c>
      <c r="G8196" t="s">
        <v>42</v>
      </c>
      <c r="H8196">
        <v>0</v>
      </c>
      <c r="I8196">
        <v>0</v>
      </c>
      <c r="J8196">
        <v>0</v>
      </c>
      <c r="K8196" t="s">
        <v>32497</v>
      </c>
    </row>
    <row r="8197" spans="1:11" x14ac:dyDescent="0.3">
      <c r="A8197" t="s">
        <v>32498</v>
      </c>
      <c r="B8197" t="s">
        <v>32499</v>
      </c>
      <c r="C8197" t="s">
        <v>20</v>
      </c>
      <c r="D8197" t="s">
        <v>32500</v>
      </c>
      <c r="E8197" t="s">
        <v>27392</v>
      </c>
      <c r="F8197" t="s">
        <v>2703</v>
      </c>
      <c r="G8197" t="s">
        <v>42</v>
      </c>
      <c r="H8197">
        <v>0</v>
      </c>
      <c r="I8197">
        <v>0</v>
      </c>
      <c r="J8197">
        <v>0</v>
      </c>
      <c r="K8197" t="s">
        <v>32501</v>
      </c>
    </row>
    <row r="8198" spans="1:11" x14ac:dyDescent="0.3">
      <c r="A8198" t="s">
        <v>32502</v>
      </c>
      <c r="B8198" t="s">
        <v>32503</v>
      </c>
      <c r="C8198" t="s">
        <v>13</v>
      </c>
      <c r="D8198" t="s">
        <v>32504</v>
      </c>
      <c r="E8198" t="s">
        <v>32427</v>
      </c>
      <c r="F8198" t="s">
        <v>7977</v>
      </c>
      <c r="G8198" t="s">
        <v>42</v>
      </c>
      <c r="H8198">
        <v>0</v>
      </c>
      <c r="I8198">
        <v>0</v>
      </c>
      <c r="J8198">
        <v>0</v>
      </c>
      <c r="K8198" t="s">
        <v>32505</v>
      </c>
    </row>
    <row r="8199" spans="1:11" x14ac:dyDescent="0.3">
      <c r="A8199" t="s">
        <v>32506</v>
      </c>
      <c r="B8199" t="s">
        <v>29603</v>
      </c>
      <c r="C8199" t="s">
        <v>20</v>
      </c>
      <c r="D8199" t="s">
        <v>32507</v>
      </c>
      <c r="E8199" t="s">
        <v>27392</v>
      </c>
      <c r="F8199" t="s">
        <v>7529</v>
      </c>
      <c r="G8199" t="s">
        <v>42</v>
      </c>
      <c r="H8199">
        <v>0</v>
      </c>
      <c r="I8199">
        <v>0</v>
      </c>
      <c r="J8199">
        <v>0</v>
      </c>
      <c r="K8199" t="s">
        <v>32508</v>
      </c>
    </row>
    <row r="8200" spans="1:11" x14ac:dyDescent="0.3">
      <c r="A8200" t="s">
        <v>32509</v>
      </c>
      <c r="B8200" t="s">
        <v>32510</v>
      </c>
      <c r="C8200" t="s">
        <v>20</v>
      </c>
      <c r="D8200" t="s">
        <v>32511</v>
      </c>
      <c r="E8200" t="s">
        <v>27392</v>
      </c>
      <c r="F8200" t="s">
        <v>845</v>
      </c>
      <c r="G8200" t="s">
        <v>42</v>
      </c>
      <c r="H8200">
        <v>0</v>
      </c>
      <c r="I8200">
        <v>0</v>
      </c>
      <c r="J8200">
        <v>0</v>
      </c>
      <c r="K8200" t="s">
        <v>32512</v>
      </c>
    </row>
    <row r="8201" spans="1:11" x14ac:dyDescent="0.3">
      <c r="A8201" t="s">
        <v>32513</v>
      </c>
      <c r="B8201" t="s">
        <v>32514</v>
      </c>
      <c r="C8201" t="s">
        <v>20</v>
      </c>
      <c r="D8201" t="s">
        <v>32515</v>
      </c>
      <c r="E8201" t="s">
        <v>27392</v>
      </c>
      <c r="F8201" t="s">
        <v>840</v>
      </c>
      <c r="G8201" t="s">
        <v>42</v>
      </c>
      <c r="H8201">
        <v>0</v>
      </c>
      <c r="I8201">
        <v>0</v>
      </c>
      <c r="J8201">
        <v>0</v>
      </c>
      <c r="K8201" t="s">
        <v>32516</v>
      </c>
    </row>
    <row r="8202" spans="1:11" x14ac:dyDescent="0.3">
      <c r="A8202" t="s">
        <v>32517</v>
      </c>
      <c r="B8202" t="s">
        <v>32518</v>
      </c>
      <c r="C8202" t="s">
        <v>20</v>
      </c>
      <c r="D8202" t="s">
        <v>32519</v>
      </c>
      <c r="E8202" t="s">
        <v>27392</v>
      </c>
      <c r="F8202" t="s">
        <v>160</v>
      </c>
      <c r="G8202" t="s">
        <v>42</v>
      </c>
      <c r="H8202">
        <v>0</v>
      </c>
      <c r="I8202">
        <v>0</v>
      </c>
      <c r="J8202">
        <v>0</v>
      </c>
      <c r="K8202" t="s">
        <v>32520</v>
      </c>
    </row>
    <row r="8203" spans="1:11" x14ac:dyDescent="0.3">
      <c r="A8203" t="s">
        <v>32521</v>
      </c>
      <c r="B8203" t="s">
        <v>13100</v>
      </c>
      <c r="C8203" t="s">
        <v>27</v>
      </c>
      <c r="D8203" t="s">
        <v>32522</v>
      </c>
      <c r="E8203" t="s">
        <v>29</v>
      </c>
      <c r="F8203" t="s">
        <v>16</v>
      </c>
      <c r="G8203" t="s">
        <v>5055</v>
      </c>
      <c r="H8203">
        <v>0</v>
      </c>
      <c r="I8203">
        <v>0</v>
      </c>
      <c r="J8203">
        <v>0</v>
      </c>
      <c r="K8203" t="s">
        <v>32523</v>
      </c>
    </row>
    <row r="8204" spans="1:11" x14ac:dyDescent="0.3">
      <c r="A8204" t="s">
        <v>32524</v>
      </c>
      <c r="B8204" t="s">
        <v>32525</v>
      </c>
      <c r="C8204" t="s">
        <v>13</v>
      </c>
      <c r="D8204" t="s">
        <v>32526</v>
      </c>
      <c r="E8204" t="s">
        <v>32427</v>
      </c>
      <c r="F8204" t="s">
        <v>16</v>
      </c>
      <c r="G8204" t="s">
        <v>12247</v>
      </c>
      <c r="H8204">
        <v>0</v>
      </c>
      <c r="I8204">
        <v>0</v>
      </c>
      <c r="J8204">
        <v>0</v>
      </c>
      <c r="K8204" t="s">
        <v>32527</v>
      </c>
    </row>
    <row r="8205" spans="1:11" x14ac:dyDescent="0.3">
      <c r="A8205" t="s">
        <v>32528</v>
      </c>
      <c r="B8205" t="s">
        <v>32529</v>
      </c>
      <c r="C8205" t="s">
        <v>13</v>
      </c>
      <c r="D8205" t="s">
        <v>32530</v>
      </c>
      <c r="E8205" t="s">
        <v>32427</v>
      </c>
      <c r="F8205" t="s">
        <v>16</v>
      </c>
      <c r="G8205" t="s">
        <v>5014</v>
      </c>
      <c r="H8205">
        <v>0</v>
      </c>
      <c r="I8205">
        <v>0</v>
      </c>
      <c r="J8205">
        <v>0</v>
      </c>
      <c r="K8205" t="s">
        <v>32531</v>
      </c>
    </row>
    <row r="8206" spans="1:11" x14ac:dyDescent="0.3">
      <c r="A8206" t="s">
        <v>32532</v>
      </c>
      <c r="B8206" t="s">
        <v>32529</v>
      </c>
      <c r="C8206" t="s">
        <v>27</v>
      </c>
      <c r="D8206" t="e">
        <f>증기해머.</f>
        <v>#NAME?</v>
      </c>
      <c r="E8206" t="s">
        <v>12540</v>
      </c>
      <c r="F8206" t="s">
        <v>3257</v>
      </c>
      <c r="G8206" t="s">
        <v>42</v>
      </c>
      <c r="H8206">
        <v>0</v>
      </c>
      <c r="I8206">
        <v>0</v>
      </c>
      <c r="J8206">
        <v>0</v>
      </c>
      <c r="K8206" t="s">
        <v>32533</v>
      </c>
    </row>
    <row r="8207" spans="1:11" x14ac:dyDescent="0.3">
      <c r="A8207" t="s">
        <v>32534</v>
      </c>
      <c r="B8207" t="s">
        <v>32535</v>
      </c>
      <c r="C8207" t="s">
        <v>20</v>
      </c>
      <c r="D8207" t="s">
        <v>32536</v>
      </c>
      <c r="E8207" t="s">
        <v>27392</v>
      </c>
      <c r="F8207" t="s">
        <v>22927</v>
      </c>
      <c r="G8207" t="s">
        <v>42</v>
      </c>
      <c r="H8207">
        <v>0</v>
      </c>
      <c r="I8207">
        <v>0</v>
      </c>
      <c r="J8207">
        <v>0</v>
      </c>
      <c r="K8207" t="s">
        <v>32537</v>
      </c>
    </row>
    <row r="8208" spans="1:11" x14ac:dyDescent="0.3">
      <c r="A8208" t="s">
        <v>32538</v>
      </c>
      <c r="C8208" t="s">
        <v>20</v>
      </c>
      <c r="D8208" t="s">
        <v>32539</v>
      </c>
      <c r="E8208" t="s">
        <v>27392</v>
      </c>
      <c r="F8208" t="s">
        <v>1531</v>
      </c>
      <c r="G8208" t="s">
        <v>42</v>
      </c>
      <c r="H8208">
        <v>0</v>
      </c>
      <c r="I8208">
        <v>0</v>
      </c>
      <c r="J8208">
        <v>0</v>
      </c>
      <c r="K8208" t="s">
        <v>32540</v>
      </c>
    </row>
    <row r="8209" spans="1:11" x14ac:dyDescent="0.3">
      <c r="A8209" t="s">
        <v>32541</v>
      </c>
      <c r="B8209" t="s">
        <v>32542</v>
      </c>
      <c r="C8209" t="s">
        <v>13</v>
      </c>
      <c r="D8209" t="s">
        <v>32543</v>
      </c>
      <c r="E8209" t="s">
        <v>32427</v>
      </c>
      <c r="F8209" t="s">
        <v>16</v>
      </c>
      <c r="G8209" t="s">
        <v>7669</v>
      </c>
      <c r="H8209">
        <v>0</v>
      </c>
      <c r="I8209">
        <v>0</v>
      </c>
      <c r="J8209">
        <v>0</v>
      </c>
      <c r="K8209" t="s">
        <v>32544</v>
      </c>
    </row>
    <row r="8210" spans="1:11" x14ac:dyDescent="0.3">
      <c r="A8210" t="s">
        <v>32545</v>
      </c>
      <c r="B8210" t="s">
        <v>32546</v>
      </c>
      <c r="C8210" t="s">
        <v>558</v>
      </c>
      <c r="D8210" t="s">
        <v>32547</v>
      </c>
      <c r="E8210" t="s">
        <v>1462</v>
      </c>
      <c r="F8210" t="s">
        <v>16</v>
      </c>
      <c r="G8210" t="s">
        <v>23</v>
      </c>
      <c r="H8210">
        <v>0</v>
      </c>
      <c r="I8210">
        <v>0</v>
      </c>
      <c r="J8210">
        <v>0</v>
      </c>
      <c r="K8210" t="s">
        <v>32548</v>
      </c>
    </row>
    <row r="8211" spans="1:11" x14ac:dyDescent="0.3">
      <c r="A8211" t="s">
        <v>32549</v>
      </c>
      <c r="C8211" t="s">
        <v>558</v>
      </c>
      <c r="D8211" t="s">
        <v>32550</v>
      </c>
      <c r="E8211" t="s">
        <v>1122</v>
      </c>
      <c r="F8211" t="s">
        <v>16</v>
      </c>
      <c r="G8211" t="s">
        <v>8512</v>
      </c>
      <c r="H8211">
        <v>0</v>
      </c>
      <c r="I8211">
        <v>0</v>
      </c>
      <c r="J8211">
        <v>0</v>
      </c>
      <c r="K8211" t="s">
        <v>32551</v>
      </c>
    </row>
    <row r="8212" spans="1:11" x14ac:dyDescent="0.3">
      <c r="A8212" t="s">
        <v>32552</v>
      </c>
      <c r="B8212" t="s">
        <v>32553</v>
      </c>
      <c r="C8212" t="s">
        <v>558</v>
      </c>
      <c r="D8212" t="s">
        <v>32554</v>
      </c>
      <c r="E8212" t="s">
        <v>32122</v>
      </c>
      <c r="F8212" t="s">
        <v>1324</v>
      </c>
      <c r="G8212" t="s">
        <v>42</v>
      </c>
      <c r="H8212">
        <v>0</v>
      </c>
      <c r="I8212">
        <v>0</v>
      </c>
      <c r="J8212">
        <v>0</v>
      </c>
      <c r="K8212" t="s">
        <v>32555</v>
      </c>
    </row>
    <row r="8213" spans="1:11" x14ac:dyDescent="0.3">
      <c r="A8213" t="s">
        <v>32556</v>
      </c>
      <c r="B8213" t="s">
        <v>32557</v>
      </c>
      <c r="C8213" t="s">
        <v>20</v>
      </c>
      <c r="D8213" t="s">
        <v>32558</v>
      </c>
      <c r="E8213" t="s">
        <v>27392</v>
      </c>
      <c r="F8213" t="s">
        <v>1620</v>
      </c>
      <c r="G8213" t="s">
        <v>4671</v>
      </c>
      <c r="H8213">
        <v>0</v>
      </c>
      <c r="I8213">
        <v>0</v>
      </c>
      <c r="J8213">
        <v>0</v>
      </c>
      <c r="K8213" t="s">
        <v>32559</v>
      </c>
    </row>
    <row r="8214" spans="1:11" x14ac:dyDescent="0.3">
      <c r="A8214" t="s">
        <v>32560</v>
      </c>
      <c r="C8214" t="s">
        <v>27</v>
      </c>
      <c r="D8214" t="e">
        <f>거친 대패</f>
        <v>#NAME?</v>
      </c>
      <c r="E8214" t="s">
        <v>29</v>
      </c>
      <c r="F8214" t="s">
        <v>16</v>
      </c>
      <c r="G8214" t="s">
        <v>3244</v>
      </c>
      <c r="H8214">
        <v>0</v>
      </c>
      <c r="I8214">
        <v>0</v>
      </c>
      <c r="J8214">
        <v>0</v>
      </c>
      <c r="K8214" t="s">
        <v>32561</v>
      </c>
    </row>
    <row r="8215" spans="1:11" x14ac:dyDescent="0.3">
      <c r="A8215" t="s">
        <v>32562</v>
      </c>
      <c r="B8215" t="s">
        <v>32563</v>
      </c>
      <c r="C8215" t="s">
        <v>20</v>
      </c>
      <c r="D8215" t="s">
        <v>32564</v>
      </c>
      <c r="E8215" t="s">
        <v>27392</v>
      </c>
      <c r="F8215" t="s">
        <v>2595</v>
      </c>
      <c r="G8215" t="s">
        <v>42</v>
      </c>
      <c r="H8215">
        <v>0</v>
      </c>
      <c r="I8215">
        <v>0</v>
      </c>
      <c r="J8215">
        <v>0</v>
      </c>
      <c r="K8215" t="s">
        <v>32565</v>
      </c>
    </row>
    <row r="8216" spans="1:11" x14ac:dyDescent="0.3">
      <c r="A8216" t="s">
        <v>32566</v>
      </c>
      <c r="B8216" t="s">
        <v>32567</v>
      </c>
      <c r="C8216" t="s">
        <v>20</v>
      </c>
      <c r="D8216" t="s">
        <v>32568</v>
      </c>
      <c r="E8216" t="s">
        <v>27392</v>
      </c>
      <c r="F8216" t="s">
        <v>2454</v>
      </c>
      <c r="G8216" t="s">
        <v>42</v>
      </c>
      <c r="H8216">
        <v>0</v>
      </c>
      <c r="I8216">
        <v>0</v>
      </c>
      <c r="J8216">
        <v>0</v>
      </c>
      <c r="K8216" t="s">
        <v>32569</v>
      </c>
    </row>
    <row r="8217" spans="1:11" x14ac:dyDescent="0.3">
      <c r="A8217" t="s">
        <v>32570</v>
      </c>
      <c r="B8217" t="s">
        <v>32571</v>
      </c>
      <c r="C8217" t="s">
        <v>27</v>
      </c>
      <c r="D8217" t="s">
        <v>32572</v>
      </c>
      <c r="E8217" t="s">
        <v>12540</v>
      </c>
      <c r="F8217" t="s">
        <v>41</v>
      </c>
      <c r="G8217" t="s">
        <v>26074</v>
      </c>
      <c r="H8217">
        <v>0</v>
      </c>
      <c r="I8217">
        <v>0</v>
      </c>
      <c r="J8217">
        <v>0</v>
      </c>
      <c r="K8217" t="s">
        <v>32573</v>
      </c>
    </row>
    <row r="8218" spans="1:11" x14ac:dyDescent="0.3">
      <c r="A8218" t="s">
        <v>32574</v>
      </c>
      <c r="C8218" t="s">
        <v>27</v>
      </c>
      <c r="D8218" t="s">
        <v>32575</v>
      </c>
      <c r="E8218" t="s">
        <v>12540</v>
      </c>
      <c r="F8218" t="s">
        <v>41</v>
      </c>
      <c r="G8218" t="s">
        <v>42</v>
      </c>
      <c r="H8218">
        <v>0</v>
      </c>
      <c r="I8218">
        <v>0</v>
      </c>
      <c r="J8218">
        <v>0</v>
      </c>
      <c r="K8218" t="s">
        <v>32576</v>
      </c>
    </row>
    <row r="8219" spans="1:11" x14ac:dyDescent="0.3">
      <c r="A8219" t="s">
        <v>32577</v>
      </c>
      <c r="B8219" t="s">
        <v>32578</v>
      </c>
      <c r="C8219" t="s">
        <v>147</v>
      </c>
      <c r="D8219" t="s">
        <v>32579</v>
      </c>
      <c r="E8219" t="s">
        <v>149</v>
      </c>
      <c r="F8219" t="s">
        <v>16</v>
      </c>
      <c r="G8219" t="s">
        <v>1869</v>
      </c>
      <c r="H8219">
        <v>0</v>
      </c>
      <c r="I8219">
        <v>0</v>
      </c>
      <c r="J8219">
        <v>0</v>
      </c>
      <c r="K8219" t="s">
        <v>32580</v>
      </c>
    </row>
    <row r="8220" spans="1:11" x14ac:dyDescent="0.3">
      <c r="A8220" t="s">
        <v>32581</v>
      </c>
      <c r="B8220" t="s">
        <v>32582</v>
      </c>
      <c r="C8220" t="s">
        <v>27</v>
      </c>
      <c r="D8220" t="s">
        <v>32583</v>
      </c>
      <c r="E8220" t="s">
        <v>12540</v>
      </c>
      <c r="F8220" t="s">
        <v>41</v>
      </c>
      <c r="G8220" t="s">
        <v>3987</v>
      </c>
      <c r="H8220">
        <v>0</v>
      </c>
      <c r="I8220">
        <v>0</v>
      </c>
      <c r="J8220">
        <v>0</v>
      </c>
      <c r="K8220" t="s">
        <v>32584</v>
      </c>
    </row>
    <row r="8221" spans="1:11" x14ac:dyDescent="0.3">
      <c r="A8221" t="s">
        <v>32585</v>
      </c>
      <c r="B8221" t="s">
        <v>32586</v>
      </c>
      <c r="C8221" t="s">
        <v>27</v>
      </c>
      <c r="D8221" t="s">
        <v>32587</v>
      </c>
      <c r="E8221" t="s">
        <v>12540</v>
      </c>
      <c r="F8221" t="s">
        <v>41</v>
      </c>
      <c r="G8221" t="s">
        <v>42</v>
      </c>
      <c r="H8221">
        <v>0</v>
      </c>
      <c r="I8221">
        <v>0</v>
      </c>
      <c r="J8221">
        <v>0</v>
      </c>
      <c r="K8221" t="s">
        <v>32588</v>
      </c>
    </row>
    <row r="8222" spans="1:11" x14ac:dyDescent="0.3">
      <c r="A8222" t="s">
        <v>32589</v>
      </c>
      <c r="B8222" t="s">
        <v>32590</v>
      </c>
      <c r="C8222" t="s">
        <v>27</v>
      </c>
      <c r="D8222" t="s">
        <v>32591</v>
      </c>
      <c r="E8222" t="s">
        <v>12540</v>
      </c>
      <c r="F8222" t="s">
        <v>41</v>
      </c>
      <c r="G8222" t="s">
        <v>42</v>
      </c>
      <c r="H8222">
        <v>0</v>
      </c>
      <c r="I8222">
        <v>0</v>
      </c>
      <c r="J8222">
        <v>0</v>
      </c>
      <c r="K8222" t="s">
        <v>32592</v>
      </c>
    </row>
    <row r="8223" spans="1:11" x14ac:dyDescent="0.3">
      <c r="A8223" t="s">
        <v>32593</v>
      </c>
      <c r="B8223" t="s">
        <v>32594</v>
      </c>
      <c r="C8223" t="s">
        <v>20</v>
      </c>
      <c r="D8223" t="s">
        <v>32595</v>
      </c>
      <c r="E8223" t="s">
        <v>27392</v>
      </c>
      <c r="F8223" t="s">
        <v>1793</v>
      </c>
      <c r="G8223" t="s">
        <v>5815</v>
      </c>
      <c r="H8223">
        <v>0</v>
      </c>
      <c r="I8223">
        <v>0</v>
      </c>
      <c r="J8223">
        <v>0</v>
      </c>
      <c r="K8223" t="s">
        <v>32596</v>
      </c>
    </row>
    <row r="8224" spans="1:11" x14ac:dyDescent="0.3">
      <c r="A8224" t="s">
        <v>32597</v>
      </c>
      <c r="C8224" t="s">
        <v>558</v>
      </c>
      <c r="D8224" t="s">
        <v>32598</v>
      </c>
      <c r="E8224" t="s">
        <v>32599</v>
      </c>
      <c r="F8224" t="s">
        <v>16</v>
      </c>
      <c r="G8224" t="s">
        <v>42</v>
      </c>
      <c r="H8224">
        <v>0</v>
      </c>
      <c r="I8224">
        <v>0</v>
      </c>
      <c r="J8224">
        <v>0</v>
      </c>
      <c r="K8224" t="s">
        <v>32600</v>
      </c>
    </row>
    <row r="8225" spans="1:11" x14ac:dyDescent="0.3">
      <c r="A8225" t="s">
        <v>32601</v>
      </c>
      <c r="B8225" t="s">
        <v>32602</v>
      </c>
      <c r="C8225" t="s">
        <v>20</v>
      </c>
      <c r="D8225" t="s">
        <v>32603</v>
      </c>
      <c r="E8225" t="s">
        <v>22</v>
      </c>
      <c r="F8225" t="s">
        <v>16</v>
      </c>
      <c r="G8225" t="s">
        <v>10738</v>
      </c>
      <c r="H8225">
        <v>0</v>
      </c>
      <c r="I8225">
        <v>0</v>
      </c>
      <c r="J8225">
        <v>0</v>
      </c>
      <c r="K8225" t="s">
        <v>32604</v>
      </c>
    </row>
    <row r="8226" spans="1:11" x14ac:dyDescent="0.3">
      <c r="A8226" t="s">
        <v>32605</v>
      </c>
      <c r="B8226" t="s">
        <v>32606</v>
      </c>
      <c r="C8226" t="s">
        <v>20</v>
      </c>
      <c r="D8226" t="s">
        <v>32607</v>
      </c>
      <c r="E8226" t="s">
        <v>27392</v>
      </c>
      <c r="F8226" t="s">
        <v>7524</v>
      </c>
      <c r="G8226" t="s">
        <v>42</v>
      </c>
      <c r="H8226">
        <v>0</v>
      </c>
      <c r="I8226">
        <v>0</v>
      </c>
      <c r="J8226">
        <v>0</v>
      </c>
      <c r="K8226" t="s">
        <v>32608</v>
      </c>
    </row>
    <row r="8227" spans="1:11" x14ac:dyDescent="0.3">
      <c r="A8227" t="s">
        <v>32609</v>
      </c>
      <c r="B8227" t="s">
        <v>32610</v>
      </c>
      <c r="C8227" t="s">
        <v>20</v>
      </c>
      <c r="D8227" t="s">
        <v>32611</v>
      </c>
      <c r="E8227" t="s">
        <v>27392</v>
      </c>
      <c r="F8227" t="s">
        <v>5281</v>
      </c>
      <c r="G8227" t="s">
        <v>42</v>
      </c>
      <c r="H8227">
        <v>0</v>
      </c>
      <c r="I8227">
        <v>0</v>
      </c>
      <c r="J8227">
        <v>0</v>
      </c>
      <c r="K8227" t="s">
        <v>32612</v>
      </c>
    </row>
    <row r="8228" spans="1:11" x14ac:dyDescent="0.3">
      <c r="A8228" t="s">
        <v>32613</v>
      </c>
      <c r="B8228" t="s">
        <v>32614</v>
      </c>
      <c r="C8228" t="s">
        <v>20</v>
      </c>
      <c r="D8228" t="s">
        <v>32615</v>
      </c>
      <c r="E8228" t="s">
        <v>27392</v>
      </c>
      <c r="F8228" t="s">
        <v>840</v>
      </c>
      <c r="G8228" t="s">
        <v>42</v>
      </c>
      <c r="H8228">
        <v>0</v>
      </c>
      <c r="I8228">
        <v>0</v>
      </c>
      <c r="J8228">
        <v>0</v>
      </c>
      <c r="K8228" t="s">
        <v>32616</v>
      </c>
    </row>
    <row r="8229" spans="1:11" x14ac:dyDescent="0.3">
      <c r="A8229" t="s">
        <v>32617</v>
      </c>
      <c r="B8229" t="s">
        <v>32618</v>
      </c>
      <c r="C8229" t="s">
        <v>20</v>
      </c>
      <c r="D8229" t="s">
        <v>32619</v>
      </c>
      <c r="E8229" t="s">
        <v>27392</v>
      </c>
      <c r="F8229" t="s">
        <v>1981</v>
      </c>
      <c r="G8229" t="s">
        <v>42</v>
      </c>
      <c r="H8229">
        <v>0</v>
      </c>
      <c r="I8229">
        <v>0</v>
      </c>
      <c r="J8229">
        <v>0</v>
      </c>
      <c r="K8229" t="s">
        <v>32620</v>
      </c>
    </row>
    <row r="8230" spans="1:11" x14ac:dyDescent="0.3">
      <c r="A8230" t="s">
        <v>32621</v>
      </c>
      <c r="C8230" t="s">
        <v>27</v>
      </c>
      <c r="D8230" t="e">
        <f>스패터.</f>
        <v>#NAME?</v>
      </c>
      <c r="E8230" t="s">
        <v>12540</v>
      </c>
      <c r="F8230" t="s">
        <v>1674</v>
      </c>
      <c r="G8230" t="s">
        <v>42</v>
      </c>
      <c r="H8230">
        <v>0</v>
      </c>
      <c r="I8230">
        <v>0</v>
      </c>
      <c r="J8230">
        <v>0</v>
      </c>
      <c r="K8230" t="s">
        <v>32622</v>
      </c>
    </row>
    <row r="8231" spans="1:11" x14ac:dyDescent="0.3">
      <c r="A8231" t="s">
        <v>32623</v>
      </c>
      <c r="C8231" t="s">
        <v>27</v>
      </c>
      <c r="D8231" t="e">
        <f>스패터손실.</f>
        <v>#NAME?</v>
      </c>
      <c r="E8231" t="s">
        <v>12540</v>
      </c>
      <c r="F8231" t="s">
        <v>1947</v>
      </c>
      <c r="G8231" t="s">
        <v>42</v>
      </c>
      <c r="H8231">
        <v>0</v>
      </c>
      <c r="I8231">
        <v>0</v>
      </c>
      <c r="J8231">
        <v>0</v>
      </c>
      <c r="K8231" t="s">
        <v>32624</v>
      </c>
    </row>
    <row r="8232" spans="1:11" x14ac:dyDescent="0.3">
      <c r="A8232" t="s">
        <v>32625</v>
      </c>
      <c r="B8232" t="s">
        <v>32626</v>
      </c>
      <c r="C8232" t="s">
        <v>20</v>
      </c>
      <c r="D8232" t="s">
        <v>32627</v>
      </c>
      <c r="E8232" t="s">
        <v>27392</v>
      </c>
      <c r="F8232" t="s">
        <v>1123</v>
      </c>
      <c r="G8232" t="s">
        <v>42</v>
      </c>
      <c r="H8232">
        <v>0</v>
      </c>
      <c r="I8232">
        <v>0</v>
      </c>
      <c r="J8232">
        <v>0</v>
      </c>
      <c r="K8232" t="s">
        <v>32628</v>
      </c>
    </row>
    <row r="8233" spans="1:11" x14ac:dyDescent="0.3">
      <c r="A8233" t="s">
        <v>32629</v>
      </c>
      <c r="B8233" t="s">
        <v>32630</v>
      </c>
      <c r="C8233" t="s">
        <v>20</v>
      </c>
      <c r="D8233" t="s">
        <v>32631</v>
      </c>
      <c r="E8233" t="s">
        <v>27392</v>
      </c>
      <c r="F8233" t="s">
        <v>2703</v>
      </c>
      <c r="G8233" t="s">
        <v>42</v>
      </c>
      <c r="H8233">
        <v>0</v>
      </c>
      <c r="I8233">
        <v>0</v>
      </c>
      <c r="J8233">
        <v>0</v>
      </c>
      <c r="K8233" t="s">
        <v>32632</v>
      </c>
    </row>
    <row r="8234" spans="1:11" x14ac:dyDescent="0.3">
      <c r="A8234" t="s">
        <v>32633</v>
      </c>
      <c r="C8234" t="s">
        <v>27</v>
      </c>
      <c r="D8234" t="e">
        <f>스패터.</f>
        <v>#NAME?</v>
      </c>
      <c r="E8234" t="s">
        <v>12540</v>
      </c>
      <c r="F8234" t="s">
        <v>1674</v>
      </c>
      <c r="G8234" t="s">
        <v>42</v>
      </c>
      <c r="H8234">
        <v>0</v>
      </c>
      <c r="I8234">
        <v>0</v>
      </c>
      <c r="J8234">
        <v>0</v>
      </c>
      <c r="K8234" t="s">
        <v>32634</v>
      </c>
    </row>
    <row r="8235" spans="1:11" x14ac:dyDescent="0.3">
      <c r="A8235" t="s">
        <v>32635</v>
      </c>
      <c r="B8235" t="s">
        <v>32636</v>
      </c>
      <c r="C8235" t="s">
        <v>27</v>
      </c>
      <c r="D8235" t="s">
        <v>32637</v>
      </c>
      <c r="E8235" t="s">
        <v>29</v>
      </c>
      <c r="F8235" t="s">
        <v>16</v>
      </c>
      <c r="G8235" t="s">
        <v>3244</v>
      </c>
      <c r="H8235">
        <v>0</v>
      </c>
      <c r="I8235">
        <v>0</v>
      </c>
      <c r="J8235">
        <v>0</v>
      </c>
      <c r="K8235" t="s">
        <v>32638</v>
      </c>
    </row>
    <row r="8236" spans="1:11" x14ac:dyDescent="0.3">
      <c r="A8236" t="s">
        <v>32639</v>
      </c>
      <c r="C8236" t="s">
        <v>27</v>
      </c>
      <c r="D8236" t="e">
        <f>스패터손실.</f>
        <v>#NAME?</v>
      </c>
      <c r="E8236" t="s">
        <v>12540</v>
      </c>
      <c r="F8236" t="s">
        <v>1947</v>
      </c>
      <c r="G8236" t="s">
        <v>42</v>
      </c>
      <c r="H8236">
        <v>0</v>
      </c>
      <c r="I8236">
        <v>0</v>
      </c>
      <c r="J8236">
        <v>0</v>
      </c>
      <c r="K8236" t="s">
        <v>32640</v>
      </c>
    </row>
    <row r="8237" spans="1:11" x14ac:dyDescent="0.3">
      <c r="A8237" t="s">
        <v>32641</v>
      </c>
      <c r="B8237" t="s">
        <v>24186</v>
      </c>
      <c r="C8237" t="s">
        <v>27</v>
      </c>
      <c r="D8237" t="s">
        <v>32642</v>
      </c>
      <c r="E8237" t="s">
        <v>12540</v>
      </c>
      <c r="F8237" t="s">
        <v>41</v>
      </c>
      <c r="G8237" t="s">
        <v>42</v>
      </c>
      <c r="H8237">
        <v>0</v>
      </c>
      <c r="I8237">
        <v>0</v>
      </c>
      <c r="J8237">
        <v>0</v>
      </c>
      <c r="K8237" t="s">
        <v>32643</v>
      </c>
    </row>
    <row r="8238" spans="1:11" x14ac:dyDescent="0.3">
      <c r="A8238" t="s">
        <v>32644</v>
      </c>
      <c r="B8238" t="s">
        <v>32645</v>
      </c>
      <c r="C8238" t="s">
        <v>558</v>
      </c>
      <c r="D8238" t="s">
        <v>8616</v>
      </c>
      <c r="E8238" t="s">
        <v>1122</v>
      </c>
      <c r="F8238" t="s">
        <v>7493</v>
      </c>
      <c r="G8238" t="s">
        <v>8258</v>
      </c>
      <c r="H8238">
        <v>0</v>
      </c>
      <c r="I8238">
        <v>0</v>
      </c>
      <c r="J8238">
        <v>0</v>
      </c>
      <c r="K8238" t="s">
        <v>32646</v>
      </c>
    </row>
    <row r="8239" spans="1:11" x14ac:dyDescent="0.3">
      <c r="A8239" t="s">
        <v>32647</v>
      </c>
      <c r="B8239" t="s">
        <v>32648</v>
      </c>
      <c r="C8239" t="s">
        <v>466</v>
      </c>
      <c r="D8239" t="s">
        <v>32649</v>
      </c>
      <c r="E8239" t="s">
        <v>26488</v>
      </c>
      <c r="F8239" t="s">
        <v>16</v>
      </c>
      <c r="G8239" t="s">
        <v>5649</v>
      </c>
      <c r="H8239">
        <v>0</v>
      </c>
      <c r="I8239">
        <v>0</v>
      </c>
      <c r="J8239">
        <v>0</v>
      </c>
      <c r="K8239" t="s">
        <v>32650</v>
      </c>
    </row>
    <row r="8240" spans="1:11" x14ac:dyDescent="0.3">
      <c r="A8240" t="s">
        <v>32651</v>
      </c>
      <c r="B8240" t="s">
        <v>32652</v>
      </c>
      <c r="C8240" t="s">
        <v>20</v>
      </c>
      <c r="D8240" t="s">
        <v>32653</v>
      </c>
      <c r="E8240" t="s">
        <v>27392</v>
      </c>
      <c r="F8240" t="s">
        <v>4985</v>
      </c>
      <c r="G8240" t="s">
        <v>42</v>
      </c>
      <c r="H8240">
        <v>0</v>
      </c>
      <c r="I8240">
        <v>0</v>
      </c>
      <c r="J8240">
        <v>0</v>
      </c>
      <c r="K8240" t="s">
        <v>32654</v>
      </c>
    </row>
    <row r="8241" spans="1:11" x14ac:dyDescent="0.3">
      <c r="A8241" t="s">
        <v>32655</v>
      </c>
      <c r="B8241" t="s">
        <v>32656</v>
      </c>
      <c r="C8241" t="s">
        <v>20</v>
      </c>
      <c r="D8241" t="s">
        <v>32657</v>
      </c>
      <c r="E8241" t="s">
        <v>27392</v>
      </c>
      <c r="F8241" t="s">
        <v>3026</v>
      </c>
      <c r="G8241" t="s">
        <v>42</v>
      </c>
      <c r="H8241">
        <v>0</v>
      </c>
      <c r="I8241">
        <v>0</v>
      </c>
      <c r="J8241">
        <v>0</v>
      </c>
      <c r="K8241" t="s">
        <v>32658</v>
      </c>
    </row>
    <row r="8242" spans="1:11" x14ac:dyDescent="0.3">
      <c r="A8242" t="s">
        <v>32659</v>
      </c>
      <c r="B8242" t="s">
        <v>32660</v>
      </c>
      <c r="C8242" t="s">
        <v>27</v>
      </c>
      <c r="D8242" t="s">
        <v>32661</v>
      </c>
      <c r="E8242" t="s">
        <v>12540</v>
      </c>
      <c r="F8242" t="s">
        <v>41</v>
      </c>
      <c r="G8242" t="s">
        <v>42</v>
      </c>
      <c r="H8242">
        <v>0</v>
      </c>
      <c r="I8242">
        <v>0</v>
      </c>
      <c r="J8242">
        <v>0</v>
      </c>
      <c r="K8242" t="s">
        <v>32662</v>
      </c>
    </row>
    <row r="8243" spans="1:11" x14ac:dyDescent="0.3">
      <c r="A8243" t="s">
        <v>32663</v>
      </c>
      <c r="B8243" t="s">
        <v>32664</v>
      </c>
      <c r="C8243" t="s">
        <v>20</v>
      </c>
      <c r="D8243" t="s">
        <v>32665</v>
      </c>
      <c r="E8243" t="s">
        <v>27392</v>
      </c>
      <c r="F8243" t="s">
        <v>3565</v>
      </c>
      <c r="G8243" t="s">
        <v>42</v>
      </c>
      <c r="H8243">
        <v>0</v>
      </c>
      <c r="I8243">
        <v>0</v>
      </c>
      <c r="J8243">
        <v>0</v>
      </c>
      <c r="K8243" t="s">
        <v>32666</v>
      </c>
    </row>
    <row r="8244" spans="1:11" x14ac:dyDescent="0.3">
      <c r="A8244" t="s">
        <v>32667</v>
      </c>
      <c r="C8244" t="s">
        <v>558</v>
      </c>
      <c r="D8244" t="s">
        <v>32668</v>
      </c>
      <c r="E8244" t="s">
        <v>2102</v>
      </c>
      <c r="F8244" t="s">
        <v>16</v>
      </c>
      <c r="G8244" t="s">
        <v>20217</v>
      </c>
      <c r="H8244">
        <v>0</v>
      </c>
      <c r="I8244">
        <v>0</v>
      </c>
      <c r="J8244">
        <v>0</v>
      </c>
      <c r="K8244" t="s">
        <v>32669</v>
      </c>
    </row>
    <row r="8245" spans="1:11" x14ac:dyDescent="0.3">
      <c r="A8245" t="s">
        <v>32670</v>
      </c>
      <c r="B8245" t="s">
        <v>32671</v>
      </c>
      <c r="C8245" t="s">
        <v>20</v>
      </c>
      <c r="D8245" t="s">
        <v>32672</v>
      </c>
      <c r="E8245" t="s">
        <v>27392</v>
      </c>
      <c r="F8245" t="s">
        <v>3066</v>
      </c>
      <c r="G8245" t="s">
        <v>42</v>
      </c>
      <c r="H8245">
        <v>0</v>
      </c>
      <c r="I8245">
        <v>0</v>
      </c>
      <c r="J8245">
        <v>0</v>
      </c>
      <c r="K8245" t="s">
        <v>32673</v>
      </c>
    </row>
    <row r="8246" spans="1:11" x14ac:dyDescent="0.3">
      <c r="A8246" t="s">
        <v>32674</v>
      </c>
      <c r="C8246" t="s">
        <v>20</v>
      </c>
      <c r="E8246" t="s">
        <v>27392</v>
      </c>
      <c r="F8246" t="s">
        <v>870</v>
      </c>
      <c r="G8246" t="s">
        <v>42</v>
      </c>
      <c r="H8246">
        <v>0</v>
      </c>
      <c r="I8246">
        <v>0</v>
      </c>
      <c r="J8246">
        <v>0</v>
      </c>
      <c r="K8246" t="s">
        <v>32675</v>
      </c>
    </row>
    <row r="8247" spans="1:11" x14ac:dyDescent="0.3">
      <c r="A8247" t="s">
        <v>32676</v>
      </c>
      <c r="B8247" t="s">
        <v>32677</v>
      </c>
      <c r="C8247" t="s">
        <v>558</v>
      </c>
      <c r="D8247" t="s">
        <v>32678</v>
      </c>
      <c r="E8247" t="s">
        <v>895</v>
      </c>
      <c r="F8247" t="s">
        <v>397</v>
      </c>
      <c r="G8247" t="s">
        <v>13739</v>
      </c>
      <c r="H8247">
        <v>0</v>
      </c>
      <c r="I8247">
        <v>0</v>
      </c>
      <c r="J8247">
        <v>0</v>
      </c>
      <c r="K8247" t="s">
        <v>32679</v>
      </c>
    </row>
    <row r="8248" spans="1:11" x14ac:dyDescent="0.3">
      <c r="A8248" t="s">
        <v>32680</v>
      </c>
      <c r="B8248" t="s">
        <v>32681</v>
      </c>
      <c r="C8248" t="s">
        <v>558</v>
      </c>
      <c r="D8248" t="s">
        <v>32682</v>
      </c>
      <c r="E8248" t="s">
        <v>895</v>
      </c>
      <c r="F8248" t="s">
        <v>16</v>
      </c>
      <c r="G8248" t="s">
        <v>8572</v>
      </c>
      <c r="H8248">
        <v>0</v>
      </c>
      <c r="I8248">
        <v>0</v>
      </c>
      <c r="J8248">
        <v>0</v>
      </c>
      <c r="K8248" t="s">
        <v>32683</v>
      </c>
    </row>
    <row r="8249" spans="1:11" x14ac:dyDescent="0.3">
      <c r="A8249" t="s">
        <v>32684</v>
      </c>
      <c r="C8249" t="s">
        <v>13</v>
      </c>
      <c r="D8249" t="s">
        <v>32685</v>
      </c>
      <c r="E8249" t="s">
        <v>32427</v>
      </c>
      <c r="F8249" t="s">
        <v>16</v>
      </c>
      <c r="G8249" t="s">
        <v>42</v>
      </c>
      <c r="H8249">
        <v>0</v>
      </c>
      <c r="I8249">
        <v>0</v>
      </c>
      <c r="J8249">
        <v>0</v>
      </c>
      <c r="K8249" t="s">
        <v>32686</v>
      </c>
    </row>
    <row r="8250" spans="1:11" x14ac:dyDescent="0.3">
      <c r="A8250" t="s">
        <v>32687</v>
      </c>
      <c r="B8250" t="s">
        <v>32688</v>
      </c>
      <c r="C8250" t="s">
        <v>13</v>
      </c>
      <c r="D8250" t="s">
        <v>32689</v>
      </c>
      <c r="E8250" t="s">
        <v>32427</v>
      </c>
      <c r="F8250" t="s">
        <v>16</v>
      </c>
      <c r="G8250" t="s">
        <v>23764</v>
      </c>
      <c r="H8250">
        <v>0</v>
      </c>
      <c r="I8250">
        <v>0</v>
      </c>
      <c r="J8250">
        <v>0</v>
      </c>
      <c r="K8250" t="s">
        <v>32690</v>
      </c>
    </row>
    <row r="8251" spans="1:11" x14ac:dyDescent="0.3">
      <c r="A8251" t="s">
        <v>32691</v>
      </c>
      <c r="B8251" t="s">
        <v>32692</v>
      </c>
      <c r="C8251" t="s">
        <v>558</v>
      </c>
      <c r="D8251" t="s">
        <v>32693</v>
      </c>
      <c r="E8251" t="s">
        <v>895</v>
      </c>
      <c r="F8251" t="s">
        <v>16</v>
      </c>
      <c r="G8251" t="s">
        <v>32694</v>
      </c>
      <c r="H8251">
        <v>0</v>
      </c>
      <c r="I8251">
        <v>0</v>
      </c>
      <c r="J8251">
        <v>0</v>
      </c>
      <c r="K8251" t="s">
        <v>32695</v>
      </c>
    </row>
    <row r="8252" spans="1:11" x14ac:dyDescent="0.3">
      <c r="A8252" t="s">
        <v>32696</v>
      </c>
      <c r="B8252" t="s">
        <v>32697</v>
      </c>
      <c r="C8252" t="s">
        <v>558</v>
      </c>
      <c r="D8252" t="s">
        <v>32698</v>
      </c>
      <c r="E8252" t="s">
        <v>895</v>
      </c>
      <c r="F8252" t="s">
        <v>16</v>
      </c>
      <c r="G8252" t="s">
        <v>7781</v>
      </c>
      <c r="H8252">
        <v>0</v>
      </c>
      <c r="I8252">
        <v>0</v>
      </c>
      <c r="J8252">
        <v>0</v>
      </c>
      <c r="K8252" t="s">
        <v>32699</v>
      </c>
    </row>
    <row r="8253" spans="1:11" x14ac:dyDescent="0.3">
      <c r="A8253" t="s">
        <v>32700</v>
      </c>
      <c r="B8253" t="s">
        <v>32701</v>
      </c>
      <c r="C8253" t="s">
        <v>13</v>
      </c>
      <c r="D8253" t="s">
        <v>32702</v>
      </c>
      <c r="E8253" t="s">
        <v>32427</v>
      </c>
      <c r="F8253" t="s">
        <v>16</v>
      </c>
      <c r="G8253" t="s">
        <v>9108</v>
      </c>
      <c r="H8253">
        <v>0</v>
      </c>
      <c r="I8253">
        <v>0</v>
      </c>
      <c r="J8253">
        <v>0</v>
      </c>
      <c r="K8253" t="s">
        <v>32703</v>
      </c>
    </row>
    <row r="8254" spans="1:11" x14ac:dyDescent="0.3">
      <c r="A8254" t="s">
        <v>32704</v>
      </c>
      <c r="C8254" t="s">
        <v>27</v>
      </c>
      <c r="D8254" t="s">
        <v>32705</v>
      </c>
      <c r="E8254" t="s">
        <v>29</v>
      </c>
      <c r="F8254" t="s">
        <v>16</v>
      </c>
      <c r="G8254" t="s">
        <v>42</v>
      </c>
      <c r="H8254">
        <v>0</v>
      </c>
      <c r="I8254">
        <v>0</v>
      </c>
      <c r="J8254">
        <v>0</v>
      </c>
      <c r="K8254" t="s">
        <v>32706</v>
      </c>
    </row>
    <row r="8255" spans="1:11" x14ac:dyDescent="0.3">
      <c r="A8255" t="s">
        <v>32707</v>
      </c>
      <c r="B8255" t="s">
        <v>32708</v>
      </c>
      <c r="C8255" t="s">
        <v>558</v>
      </c>
      <c r="D8255" t="s">
        <v>32709</v>
      </c>
      <c r="E8255" t="s">
        <v>895</v>
      </c>
      <c r="F8255" t="s">
        <v>16</v>
      </c>
      <c r="G8255" t="s">
        <v>32710</v>
      </c>
      <c r="H8255">
        <v>0</v>
      </c>
      <c r="I8255">
        <v>0</v>
      </c>
      <c r="J8255">
        <v>0</v>
      </c>
      <c r="K8255" t="s">
        <v>32711</v>
      </c>
    </row>
    <row r="8256" spans="1:11" x14ac:dyDescent="0.3">
      <c r="A8256" t="s">
        <v>32712</v>
      </c>
      <c r="C8256" t="s">
        <v>558</v>
      </c>
      <c r="D8256" t="s">
        <v>32713</v>
      </c>
      <c r="E8256" t="s">
        <v>895</v>
      </c>
      <c r="F8256" t="s">
        <v>16</v>
      </c>
      <c r="G8256" t="s">
        <v>42</v>
      </c>
      <c r="H8256">
        <v>0</v>
      </c>
      <c r="I8256">
        <v>0</v>
      </c>
      <c r="J8256">
        <v>0</v>
      </c>
      <c r="K8256" t="s">
        <v>32714</v>
      </c>
    </row>
    <row r="8257" spans="1:11" x14ac:dyDescent="0.3">
      <c r="A8257" t="s">
        <v>32715</v>
      </c>
      <c r="B8257" t="s">
        <v>32716</v>
      </c>
      <c r="C8257" t="s">
        <v>558</v>
      </c>
      <c r="D8257" t="s">
        <v>32717</v>
      </c>
      <c r="E8257" t="s">
        <v>895</v>
      </c>
      <c r="F8257" t="s">
        <v>16</v>
      </c>
      <c r="G8257" t="s">
        <v>10527</v>
      </c>
      <c r="H8257">
        <v>0</v>
      </c>
      <c r="I8257">
        <v>0</v>
      </c>
      <c r="J8257">
        <v>0</v>
      </c>
      <c r="K8257" t="s">
        <v>32718</v>
      </c>
    </row>
    <row r="8258" spans="1:11" x14ac:dyDescent="0.3">
      <c r="A8258" t="s">
        <v>32719</v>
      </c>
      <c r="B8258" t="s">
        <v>32720</v>
      </c>
      <c r="C8258" t="s">
        <v>27</v>
      </c>
      <c r="D8258" t="s">
        <v>32721</v>
      </c>
      <c r="E8258" t="s">
        <v>12540</v>
      </c>
      <c r="F8258" t="s">
        <v>41</v>
      </c>
      <c r="G8258" t="s">
        <v>42</v>
      </c>
      <c r="H8258">
        <v>0</v>
      </c>
      <c r="I8258">
        <v>0</v>
      </c>
      <c r="J8258">
        <v>0</v>
      </c>
      <c r="K8258" t="s">
        <v>32722</v>
      </c>
    </row>
    <row r="8259" spans="1:11" x14ac:dyDescent="0.3">
      <c r="A8259" t="s">
        <v>32723</v>
      </c>
      <c r="B8259" t="s">
        <v>32724</v>
      </c>
      <c r="C8259" t="s">
        <v>27</v>
      </c>
      <c r="D8259" t="s">
        <v>32725</v>
      </c>
      <c r="E8259" t="s">
        <v>12540</v>
      </c>
      <c r="F8259" t="s">
        <v>11177</v>
      </c>
      <c r="G8259" t="s">
        <v>42</v>
      </c>
      <c r="H8259">
        <v>0</v>
      </c>
      <c r="I8259">
        <v>0</v>
      </c>
      <c r="J8259">
        <v>0</v>
      </c>
      <c r="K8259" t="s">
        <v>32726</v>
      </c>
    </row>
    <row r="8260" spans="1:11" x14ac:dyDescent="0.3">
      <c r="A8260" t="s">
        <v>32727</v>
      </c>
      <c r="B8260" t="s">
        <v>32724</v>
      </c>
      <c r="C8260" t="s">
        <v>27</v>
      </c>
      <c r="D8260" t="s">
        <v>32728</v>
      </c>
      <c r="E8260" t="s">
        <v>12540</v>
      </c>
      <c r="F8260" t="s">
        <v>3739</v>
      </c>
      <c r="G8260" t="s">
        <v>42</v>
      </c>
      <c r="H8260">
        <v>0</v>
      </c>
      <c r="I8260">
        <v>0</v>
      </c>
      <c r="J8260">
        <v>0</v>
      </c>
      <c r="K8260" t="s">
        <v>32729</v>
      </c>
    </row>
    <row r="8261" spans="1:11" x14ac:dyDescent="0.3">
      <c r="A8261" t="s">
        <v>32730</v>
      </c>
      <c r="B8261" t="s">
        <v>32731</v>
      </c>
      <c r="C8261" t="s">
        <v>27</v>
      </c>
      <c r="D8261" t="s">
        <v>32732</v>
      </c>
      <c r="E8261" t="s">
        <v>12540</v>
      </c>
      <c r="F8261" t="s">
        <v>41</v>
      </c>
      <c r="G8261" t="s">
        <v>42</v>
      </c>
      <c r="H8261">
        <v>0</v>
      </c>
      <c r="I8261">
        <v>0</v>
      </c>
      <c r="J8261">
        <v>0</v>
      </c>
      <c r="K8261" t="s">
        <v>32733</v>
      </c>
    </row>
    <row r="8262" spans="1:11" x14ac:dyDescent="0.3">
      <c r="A8262" t="s">
        <v>32734</v>
      </c>
      <c r="B8262" t="s">
        <v>32735</v>
      </c>
      <c r="C8262" t="s">
        <v>20</v>
      </c>
      <c r="D8262" t="s">
        <v>32736</v>
      </c>
      <c r="E8262" t="s">
        <v>27392</v>
      </c>
      <c r="F8262" t="s">
        <v>16</v>
      </c>
      <c r="G8262" t="s">
        <v>5588</v>
      </c>
      <c r="H8262">
        <v>0</v>
      </c>
      <c r="I8262">
        <v>0</v>
      </c>
      <c r="J8262">
        <v>0</v>
      </c>
      <c r="K8262" t="s">
        <v>32737</v>
      </c>
    </row>
    <row r="8263" spans="1:11" x14ac:dyDescent="0.3">
      <c r="A8263" t="s">
        <v>32738</v>
      </c>
      <c r="B8263" t="s">
        <v>32739</v>
      </c>
      <c r="C8263" t="s">
        <v>20</v>
      </c>
      <c r="D8263" t="s">
        <v>32740</v>
      </c>
      <c r="E8263" t="s">
        <v>27392</v>
      </c>
      <c r="F8263" t="s">
        <v>3033</v>
      </c>
      <c r="G8263" t="s">
        <v>42</v>
      </c>
      <c r="H8263">
        <v>0</v>
      </c>
      <c r="I8263">
        <v>0</v>
      </c>
      <c r="J8263">
        <v>0</v>
      </c>
      <c r="K8263" t="s">
        <v>32741</v>
      </c>
    </row>
    <row r="8264" spans="1:11" x14ac:dyDescent="0.3">
      <c r="A8264" t="s">
        <v>32742</v>
      </c>
      <c r="B8264" t="s">
        <v>32743</v>
      </c>
      <c r="C8264" t="s">
        <v>27</v>
      </c>
      <c r="D8264" t="s">
        <v>32744</v>
      </c>
      <c r="E8264" t="s">
        <v>12540</v>
      </c>
      <c r="F8264" t="s">
        <v>41</v>
      </c>
      <c r="G8264" t="s">
        <v>42</v>
      </c>
      <c r="H8264">
        <v>0</v>
      </c>
      <c r="I8264">
        <v>0</v>
      </c>
      <c r="J8264">
        <v>0</v>
      </c>
      <c r="K8264" t="s">
        <v>32745</v>
      </c>
    </row>
    <row r="8265" spans="1:11" x14ac:dyDescent="0.3">
      <c r="A8265" t="s">
        <v>32746</v>
      </c>
      <c r="C8265" t="s">
        <v>27</v>
      </c>
      <c r="D8265" t="s">
        <v>32747</v>
      </c>
      <c r="E8265" t="s">
        <v>29</v>
      </c>
      <c r="F8265" t="s">
        <v>16</v>
      </c>
      <c r="G8265" t="s">
        <v>904</v>
      </c>
      <c r="H8265">
        <v>0</v>
      </c>
      <c r="I8265">
        <v>0</v>
      </c>
      <c r="J8265">
        <v>0</v>
      </c>
      <c r="K8265" t="s">
        <v>32748</v>
      </c>
    </row>
    <row r="8266" spans="1:11" x14ac:dyDescent="0.3">
      <c r="A8266" t="s">
        <v>32749</v>
      </c>
      <c r="B8266" t="s">
        <v>32750</v>
      </c>
      <c r="C8266" t="s">
        <v>20</v>
      </c>
      <c r="D8266" t="s">
        <v>32751</v>
      </c>
      <c r="E8266" t="s">
        <v>27392</v>
      </c>
      <c r="F8266" t="s">
        <v>11510</v>
      </c>
      <c r="G8266" t="s">
        <v>2951</v>
      </c>
      <c r="H8266">
        <v>0</v>
      </c>
      <c r="I8266">
        <v>0</v>
      </c>
      <c r="J8266">
        <v>0</v>
      </c>
      <c r="K8266" t="s">
        <v>32752</v>
      </c>
    </row>
    <row r="8267" spans="1:11" x14ac:dyDescent="0.3">
      <c r="A8267" t="s">
        <v>32753</v>
      </c>
      <c r="B8267" t="s">
        <v>32754</v>
      </c>
      <c r="C8267" t="s">
        <v>13</v>
      </c>
      <c r="D8267" t="s">
        <v>32755</v>
      </c>
      <c r="E8267" t="s">
        <v>32427</v>
      </c>
      <c r="F8267" t="s">
        <v>41</v>
      </c>
      <c r="G8267" t="s">
        <v>42</v>
      </c>
      <c r="H8267">
        <v>0</v>
      </c>
      <c r="I8267">
        <v>0</v>
      </c>
      <c r="J8267">
        <v>0</v>
      </c>
      <c r="K8267" t="s">
        <v>32756</v>
      </c>
    </row>
    <row r="8268" spans="1:11" x14ac:dyDescent="0.3">
      <c r="A8268" t="s">
        <v>32757</v>
      </c>
      <c r="C8268" t="s">
        <v>27</v>
      </c>
      <c r="D8268" t="e">
        <f>점용접.</f>
        <v>#NAME?</v>
      </c>
      <c r="E8268" t="s">
        <v>12540</v>
      </c>
      <c r="F8268" t="s">
        <v>1674</v>
      </c>
      <c r="G8268" t="s">
        <v>42</v>
      </c>
      <c r="H8268">
        <v>0</v>
      </c>
      <c r="I8268">
        <v>0</v>
      </c>
      <c r="J8268">
        <v>0</v>
      </c>
      <c r="K8268" t="s">
        <v>32758</v>
      </c>
    </row>
    <row r="8269" spans="1:11" x14ac:dyDescent="0.3">
      <c r="A8269" t="s">
        <v>32759</v>
      </c>
      <c r="B8269" t="s">
        <v>32760</v>
      </c>
      <c r="C8269" t="s">
        <v>13</v>
      </c>
      <c r="D8269" t="s">
        <v>32761</v>
      </c>
      <c r="E8269" t="s">
        <v>32427</v>
      </c>
      <c r="F8269" t="s">
        <v>10284</v>
      </c>
      <c r="G8269" t="s">
        <v>42</v>
      </c>
      <c r="H8269">
        <v>0</v>
      </c>
      <c r="I8269">
        <v>0</v>
      </c>
      <c r="J8269">
        <v>0</v>
      </c>
      <c r="K8269" t="s">
        <v>32762</v>
      </c>
    </row>
    <row r="8270" spans="1:11" x14ac:dyDescent="0.3">
      <c r="A8270" t="s">
        <v>32763</v>
      </c>
      <c r="B8270" t="s">
        <v>32764</v>
      </c>
      <c r="C8270" t="s">
        <v>27</v>
      </c>
      <c r="D8270" t="s">
        <v>32765</v>
      </c>
      <c r="E8270" t="s">
        <v>12540</v>
      </c>
      <c r="F8270" t="s">
        <v>16</v>
      </c>
      <c r="G8270" t="s">
        <v>4351</v>
      </c>
      <c r="H8270">
        <v>0</v>
      </c>
      <c r="I8270">
        <v>0</v>
      </c>
      <c r="J8270">
        <v>0</v>
      </c>
      <c r="K8270" t="s">
        <v>32766</v>
      </c>
    </row>
    <row r="8271" spans="1:11" x14ac:dyDescent="0.3">
      <c r="A8271" t="s">
        <v>32767</v>
      </c>
      <c r="B8271" t="s">
        <v>32768</v>
      </c>
      <c r="C8271" t="s">
        <v>13</v>
      </c>
      <c r="D8271" t="s">
        <v>32769</v>
      </c>
      <c r="E8271" t="s">
        <v>32427</v>
      </c>
      <c r="F8271" t="s">
        <v>16</v>
      </c>
      <c r="G8271" t="s">
        <v>17224</v>
      </c>
      <c r="H8271">
        <v>0</v>
      </c>
      <c r="I8271">
        <v>0</v>
      </c>
      <c r="J8271">
        <v>0</v>
      </c>
      <c r="K8271" t="s">
        <v>32770</v>
      </c>
    </row>
    <row r="8272" spans="1:11" x14ac:dyDescent="0.3">
      <c r="A8272" t="s">
        <v>32771</v>
      </c>
      <c r="B8272" t="s">
        <v>32760</v>
      </c>
      <c r="C8272" t="s">
        <v>13</v>
      </c>
      <c r="D8272" t="s">
        <v>32772</v>
      </c>
      <c r="E8272" t="s">
        <v>32427</v>
      </c>
      <c r="F8272" t="s">
        <v>16</v>
      </c>
      <c r="G8272" t="s">
        <v>2401</v>
      </c>
      <c r="H8272">
        <v>0</v>
      </c>
      <c r="I8272">
        <v>0</v>
      </c>
      <c r="J8272">
        <v>0</v>
      </c>
      <c r="K8272" t="s">
        <v>32773</v>
      </c>
    </row>
    <row r="8273" spans="1:11" x14ac:dyDescent="0.3">
      <c r="A8273" t="s">
        <v>32774</v>
      </c>
      <c r="B8273" t="s">
        <v>32775</v>
      </c>
      <c r="C8273" t="s">
        <v>13</v>
      </c>
      <c r="D8273" t="s">
        <v>32776</v>
      </c>
      <c r="E8273" t="s">
        <v>32427</v>
      </c>
      <c r="F8273" t="s">
        <v>16</v>
      </c>
      <c r="G8273" t="s">
        <v>20363</v>
      </c>
      <c r="H8273">
        <v>0</v>
      </c>
      <c r="I8273">
        <v>0</v>
      </c>
      <c r="J8273">
        <v>0</v>
      </c>
      <c r="K8273" t="s">
        <v>32777</v>
      </c>
    </row>
    <row r="8274" spans="1:11" x14ac:dyDescent="0.3">
      <c r="A8274" t="s">
        <v>32778</v>
      </c>
      <c r="B8274" t="s">
        <v>32779</v>
      </c>
      <c r="C8274" t="s">
        <v>558</v>
      </c>
      <c r="D8274" t="s">
        <v>32780</v>
      </c>
      <c r="E8274" t="s">
        <v>19698</v>
      </c>
      <c r="F8274" t="s">
        <v>16</v>
      </c>
      <c r="G8274" t="s">
        <v>122</v>
      </c>
      <c r="H8274">
        <v>0</v>
      </c>
      <c r="I8274">
        <v>0</v>
      </c>
      <c r="J8274">
        <v>0</v>
      </c>
      <c r="K8274" t="s">
        <v>32781</v>
      </c>
    </row>
    <row r="8275" spans="1:11" x14ac:dyDescent="0.3">
      <c r="A8275" t="s">
        <v>32782</v>
      </c>
      <c r="C8275" t="s">
        <v>27</v>
      </c>
      <c r="D8275" t="s">
        <v>32783</v>
      </c>
      <c r="E8275" t="s">
        <v>29</v>
      </c>
      <c r="F8275" t="s">
        <v>16</v>
      </c>
      <c r="G8275" t="s">
        <v>8722</v>
      </c>
      <c r="H8275">
        <v>0</v>
      </c>
      <c r="I8275">
        <v>0</v>
      </c>
      <c r="J8275">
        <v>0</v>
      </c>
      <c r="K8275" t="s">
        <v>32784</v>
      </c>
    </row>
    <row r="8276" spans="1:11" x14ac:dyDescent="0.3">
      <c r="A8276" t="s">
        <v>32785</v>
      </c>
      <c r="B8276" t="s">
        <v>32786</v>
      </c>
      <c r="C8276" t="s">
        <v>27</v>
      </c>
      <c r="D8276" t="s">
        <v>32787</v>
      </c>
      <c r="E8276" t="s">
        <v>12540</v>
      </c>
      <c r="F8276" t="s">
        <v>10959</v>
      </c>
      <c r="G8276" t="s">
        <v>42</v>
      </c>
      <c r="H8276">
        <v>0</v>
      </c>
      <c r="I8276">
        <v>0</v>
      </c>
      <c r="J8276">
        <v>0</v>
      </c>
      <c r="K8276" t="s">
        <v>32788</v>
      </c>
    </row>
    <row r="8277" spans="1:11" x14ac:dyDescent="0.3">
      <c r="A8277" t="s">
        <v>32789</v>
      </c>
      <c r="B8277" t="s">
        <v>32790</v>
      </c>
      <c r="C8277" t="s">
        <v>20</v>
      </c>
      <c r="D8277" t="s">
        <v>32791</v>
      </c>
      <c r="E8277" t="s">
        <v>27392</v>
      </c>
      <c r="F8277" t="s">
        <v>16</v>
      </c>
      <c r="G8277" t="s">
        <v>10373</v>
      </c>
      <c r="H8277">
        <v>0</v>
      </c>
      <c r="I8277">
        <v>0</v>
      </c>
      <c r="J8277">
        <v>0</v>
      </c>
      <c r="K8277" t="s">
        <v>32792</v>
      </c>
    </row>
    <row r="8278" spans="1:11" x14ac:dyDescent="0.3">
      <c r="A8278" t="s">
        <v>32793</v>
      </c>
      <c r="C8278" t="s">
        <v>27</v>
      </c>
      <c r="D8278" t="e">
        <f>뿜철 도장.</f>
        <v>#NAME?</v>
      </c>
      <c r="E8278" t="s">
        <v>12540</v>
      </c>
      <c r="F8278" t="s">
        <v>16</v>
      </c>
      <c r="G8278" t="s">
        <v>1224</v>
      </c>
      <c r="H8278">
        <v>0</v>
      </c>
      <c r="I8278">
        <v>0</v>
      </c>
      <c r="J8278">
        <v>0</v>
      </c>
      <c r="K8278" t="s">
        <v>32794</v>
      </c>
    </row>
    <row r="8279" spans="1:11" x14ac:dyDescent="0.3">
      <c r="A8279" t="s">
        <v>32795</v>
      </c>
      <c r="B8279" t="s">
        <v>32796</v>
      </c>
      <c r="C8279" t="s">
        <v>27</v>
      </c>
      <c r="D8279" t="s">
        <v>32797</v>
      </c>
      <c r="E8279" t="s">
        <v>12540</v>
      </c>
      <c r="F8279" t="s">
        <v>41</v>
      </c>
      <c r="G8279" t="s">
        <v>42</v>
      </c>
      <c r="H8279">
        <v>0</v>
      </c>
      <c r="I8279">
        <v>0</v>
      </c>
      <c r="J8279">
        <v>0</v>
      </c>
      <c r="K8279" t="s">
        <v>32798</v>
      </c>
    </row>
    <row r="8280" spans="1:11" x14ac:dyDescent="0.3">
      <c r="A8280" t="s">
        <v>32799</v>
      </c>
      <c r="B8280" t="s">
        <v>32800</v>
      </c>
      <c r="C8280" t="s">
        <v>27</v>
      </c>
      <c r="D8280" t="s">
        <v>32801</v>
      </c>
      <c r="E8280" t="s">
        <v>12540</v>
      </c>
      <c r="F8280" t="s">
        <v>41</v>
      </c>
      <c r="G8280" t="s">
        <v>42</v>
      </c>
      <c r="H8280">
        <v>0</v>
      </c>
      <c r="I8280">
        <v>0</v>
      </c>
      <c r="J8280">
        <v>0</v>
      </c>
      <c r="K8280" t="s">
        <v>32802</v>
      </c>
    </row>
    <row r="8281" spans="1:11" x14ac:dyDescent="0.3">
      <c r="A8281" t="s">
        <v>32803</v>
      </c>
      <c r="B8281" t="s">
        <v>22296</v>
      </c>
      <c r="C8281" t="s">
        <v>27</v>
      </c>
      <c r="D8281" t="s">
        <v>32804</v>
      </c>
      <c r="E8281" t="s">
        <v>12540</v>
      </c>
      <c r="F8281" t="s">
        <v>41</v>
      </c>
      <c r="G8281" t="s">
        <v>42</v>
      </c>
      <c r="H8281">
        <v>0</v>
      </c>
      <c r="I8281">
        <v>0</v>
      </c>
      <c r="J8281">
        <v>0</v>
      </c>
      <c r="K8281" t="s">
        <v>32805</v>
      </c>
    </row>
    <row r="8282" spans="1:11" x14ac:dyDescent="0.3">
      <c r="A8282" t="s">
        <v>32806</v>
      </c>
      <c r="B8282" t="s">
        <v>32807</v>
      </c>
      <c r="C8282" t="s">
        <v>20</v>
      </c>
      <c r="D8282" t="s">
        <v>32808</v>
      </c>
      <c r="E8282" t="s">
        <v>27392</v>
      </c>
      <c r="F8282" t="s">
        <v>2595</v>
      </c>
      <c r="G8282" t="s">
        <v>209</v>
      </c>
      <c r="H8282">
        <v>0</v>
      </c>
      <c r="I8282">
        <v>0</v>
      </c>
      <c r="J8282">
        <v>0</v>
      </c>
      <c r="K8282" t="s">
        <v>32809</v>
      </c>
    </row>
    <row r="8283" spans="1:11" x14ac:dyDescent="0.3">
      <c r="A8283" t="s">
        <v>32810</v>
      </c>
      <c r="B8283" t="s">
        <v>32811</v>
      </c>
      <c r="C8283" t="s">
        <v>27</v>
      </c>
      <c r="D8283" t="s">
        <v>32812</v>
      </c>
      <c r="E8283" t="s">
        <v>29</v>
      </c>
      <c r="F8283" t="s">
        <v>16</v>
      </c>
      <c r="G8283" t="s">
        <v>279</v>
      </c>
      <c r="H8283">
        <v>0</v>
      </c>
      <c r="I8283">
        <v>0</v>
      </c>
      <c r="J8283">
        <v>0</v>
      </c>
      <c r="K8283" t="s">
        <v>32813</v>
      </c>
    </row>
    <row r="8284" spans="1:11" x14ac:dyDescent="0.3">
      <c r="A8284" t="s">
        <v>32814</v>
      </c>
      <c r="B8284" t="s">
        <v>32815</v>
      </c>
      <c r="C8284" t="s">
        <v>558</v>
      </c>
      <c r="D8284" t="s">
        <v>32816</v>
      </c>
      <c r="E8284" t="s">
        <v>28510</v>
      </c>
      <c r="F8284" t="s">
        <v>16</v>
      </c>
      <c r="G8284" t="s">
        <v>3093</v>
      </c>
      <c r="H8284">
        <v>0</v>
      </c>
      <c r="I8284">
        <v>0</v>
      </c>
      <c r="J8284">
        <v>0</v>
      </c>
      <c r="K8284" t="s">
        <v>32817</v>
      </c>
    </row>
    <row r="8285" spans="1:11" x14ac:dyDescent="0.3">
      <c r="A8285" t="s">
        <v>32818</v>
      </c>
      <c r="B8285" t="s">
        <v>32819</v>
      </c>
      <c r="C8285" t="s">
        <v>13</v>
      </c>
      <c r="D8285" t="s">
        <v>32820</v>
      </c>
      <c r="E8285" t="s">
        <v>32427</v>
      </c>
      <c r="F8285" t="s">
        <v>16</v>
      </c>
      <c r="G8285" t="s">
        <v>2318</v>
      </c>
      <c r="H8285">
        <v>0</v>
      </c>
      <c r="I8285">
        <v>0</v>
      </c>
      <c r="J8285">
        <v>0</v>
      </c>
      <c r="K8285" t="s">
        <v>32821</v>
      </c>
    </row>
    <row r="8286" spans="1:11" x14ac:dyDescent="0.3">
      <c r="A8286" t="s">
        <v>32822</v>
      </c>
      <c r="B8286" t="s">
        <v>32823</v>
      </c>
      <c r="C8286" t="s">
        <v>558</v>
      </c>
      <c r="D8286" t="s">
        <v>32824</v>
      </c>
      <c r="E8286" t="s">
        <v>32122</v>
      </c>
      <c r="F8286" t="s">
        <v>16</v>
      </c>
      <c r="G8286" t="s">
        <v>3301</v>
      </c>
      <c r="H8286">
        <v>0</v>
      </c>
      <c r="I8286">
        <v>0</v>
      </c>
      <c r="J8286">
        <v>0</v>
      </c>
      <c r="K8286" t="s">
        <v>32825</v>
      </c>
    </row>
    <row r="8287" spans="1:11" x14ac:dyDescent="0.3">
      <c r="A8287" t="s">
        <v>32826</v>
      </c>
      <c r="B8287" t="s">
        <v>32827</v>
      </c>
      <c r="C8287" t="s">
        <v>13</v>
      </c>
      <c r="D8287" t="s">
        <v>32828</v>
      </c>
      <c r="E8287" t="s">
        <v>32427</v>
      </c>
      <c r="F8287" t="s">
        <v>16</v>
      </c>
      <c r="G8287" t="s">
        <v>11465</v>
      </c>
      <c r="H8287">
        <v>0</v>
      </c>
      <c r="I8287">
        <v>0</v>
      </c>
      <c r="J8287">
        <v>0</v>
      </c>
      <c r="K8287" t="s">
        <v>32829</v>
      </c>
    </row>
    <row r="8288" spans="1:11" x14ac:dyDescent="0.3">
      <c r="A8288" t="s">
        <v>32830</v>
      </c>
      <c r="B8288" t="s">
        <v>32831</v>
      </c>
      <c r="C8288" t="s">
        <v>20</v>
      </c>
      <c r="D8288" t="s">
        <v>32832</v>
      </c>
      <c r="E8288" t="s">
        <v>27392</v>
      </c>
      <c r="F8288" t="s">
        <v>16</v>
      </c>
      <c r="G8288" t="s">
        <v>3987</v>
      </c>
      <c r="H8288">
        <v>0</v>
      </c>
      <c r="I8288">
        <v>0</v>
      </c>
      <c r="J8288">
        <v>0</v>
      </c>
      <c r="K8288" t="s">
        <v>32833</v>
      </c>
    </row>
    <row r="8289" spans="1:11" x14ac:dyDescent="0.3">
      <c r="A8289" t="s">
        <v>32834</v>
      </c>
      <c r="B8289" t="s">
        <v>32835</v>
      </c>
      <c r="C8289" t="s">
        <v>13</v>
      </c>
      <c r="D8289" t="s">
        <v>32836</v>
      </c>
      <c r="E8289" t="s">
        <v>32427</v>
      </c>
      <c r="F8289" t="s">
        <v>16</v>
      </c>
      <c r="G8289" t="s">
        <v>5055</v>
      </c>
      <c r="H8289">
        <v>0</v>
      </c>
      <c r="I8289">
        <v>0</v>
      </c>
      <c r="J8289">
        <v>0</v>
      </c>
      <c r="K8289" t="s">
        <v>32837</v>
      </c>
    </row>
    <row r="8290" spans="1:11" x14ac:dyDescent="0.3">
      <c r="A8290" t="s">
        <v>32838</v>
      </c>
      <c r="C8290" t="s">
        <v>27</v>
      </c>
      <c r="D8290" t="s">
        <v>32839</v>
      </c>
      <c r="E8290" t="s">
        <v>12540</v>
      </c>
      <c r="F8290" t="s">
        <v>41</v>
      </c>
      <c r="G8290" t="s">
        <v>42</v>
      </c>
      <c r="H8290">
        <v>0</v>
      </c>
      <c r="I8290">
        <v>0</v>
      </c>
      <c r="J8290">
        <v>0</v>
      </c>
      <c r="K8290" t="s">
        <v>32840</v>
      </c>
    </row>
    <row r="8291" spans="1:11" x14ac:dyDescent="0.3">
      <c r="A8291" t="s">
        <v>32841</v>
      </c>
      <c r="B8291" t="s">
        <v>32842</v>
      </c>
      <c r="C8291" t="s">
        <v>27</v>
      </c>
      <c r="D8291" t="s">
        <v>32843</v>
      </c>
      <c r="E8291" t="s">
        <v>12540</v>
      </c>
      <c r="F8291" t="s">
        <v>41</v>
      </c>
      <c r="G8291" t="s">
        <v>42</v>
      </c>
      <c r="H8291">
        <v>0</v>
      </c>
      <c r="I8291">
        <v>0</v>
      </c>
      <c r="J8291">
        <v>0</v>
      </c>
      <c r="K8291" t="s">
        <v>32844</v>
      </c>
    </row>
    <row r="8292" spans="1:11" x14ac:dyDescent="0.3">
      <c r="A8292" t="s">
        <v>32845</v>
      </c>
      <c r="C8292" t="s">
        <v>27</v>
      </c>
      <c r="D8292" t="s">
        <v>32846</v>
      </c>
      <c r="E8292" t="s">
        <v>29</v>
      </c>
      <c r="F8292" t="s">
        <v>16</v>
      </c>
      <c r="G8292" t="s">
        <v>42</v>
      </c>
      <c r="H8292">
        <v>0</v>
      </c>
      <c r="I8292">
        <v>0</v>
      </c>
      <c r="J8292">
        <v>0</v>
      </c>
      <c r="K8292" t="s">
        <v>32847</v>
      </c>
    </row>
    <row r="8293" spans="1:11" x14ac:dyDescent="0.3">
      <c r="A8293" t="s">
        <v>32848</v>
      </c>
      <c r="B8293" t="s">
        <v>32849</v>
      </c>
      <c r="C8293" t="s">
        <v>27</v>
      </c>
      <c r="D8293" t="s">
        <v>32850</v>
      </c>
      <c r="E8293" t="s">
        <v>12540</v>
      </c>
      <c r="F8293" t="s">
        <v>41</v>
      </c>
      <c r="G8293" t="s">
        <v>42</v>
      </c>
      <c r="H8293">
        <v>0</v>
      </c>
      <c r="I8293">
        <v>0</v>
      </c>
      <c r="J8293">
        <v>0</v>
      </c>
      <c r="K8293" t="s">
        <v>32851</v>
      </c>
    </row>
    <row r="8294" spans="1:11" x14ac:dyDescent="0.3">
      <c r="A8294" t="s">
        <v>32852</v>
      </c>
      <c r="B8294" t="s">
        <v>32853</v>
      </c>
      <c r="C8294" t="s">
        <v>20</v>
      </c>
      <c r="D8294" t="s">
        <v>32854</v>
      </c>
      <c r="E8294" t="s">
        <v>27392</v>
      </c>
      <c r="F8294" t="s">
        <v>14181</v>
      </c>
      <c r="G8294" t="s">
        <v>8377</v>
      </c>
      <c r="H8294">
        <v>0</v>
      </c>
      <c r="I8294">
        <v>0</v>
      </c>
      <c r="J8294">
        <v>0</v>
      </c>
      <c r="K8294" t="s">
        <v>32855</v>
      </c>
    </row>
    <row r="8295" spans="1:11" x14ac:dyDescent="0.3">
      <c r="A8295" t="s">
        <v>32856</v>
      </c>
      <c r="B8295" t="s">
        <v>23710</v>
      </c>
      <c r="C8295" t="s">
        <v>13</v>
      </c>
      <c r="D8295" t="s">
        <v>32857</v>
      </c>
      <c r="E8295" t="s">
        <v>32427</v>
      </c>
      <c r="F8295" t="s">
        <v>2482</v>
      </c>
      <c r="G8295" t="s">
        <v>42</v>
      </c>
      <c r="H8295">
        <v>0</v>
      </c>
      <c r="I8295">
        <v>0</v>
      </c>
      <c r="J8295">
        <v>0</v>
      </c>
      <c r="K8295" t="s">
        <v>32858</v>
      </c>
    </row>
    <row r="8296" spans="1:11" x14ac:dyDescent="0.3">
      <c r="A8296" t="s">
        <v>32859</v>
      </c>
      <c r="B8296" t="s">
        <v>32860</v>
      </c>
      <c r="C8296" t="s">
        <v>558</v>
      </c>
      <c r="D8296" t="s">
        <v>32861</v>
      </c>
      <c r="E8296" t="s">
        <v>1462</v>
      </c>
      <c r="F8296" t="s">
        <v>650</v>
      </c>
      <c r="G8296" t="s">
        <v>42</v>
      </c>
      <c r="H8296">
        <v>0</v>
      </c>
      <c r="I8296">
        <v>0</v>
      </c>
      <c r="J8296">
        <v>0</v>
      </c>
      <c r="K8296" t="s">
        <v>32862</v>
      </c>
    </row>
    <row r="8297" spans="1:11" x14ac:dyDescent="0.3">
      <c r="A8297" t="s">
        <v>32863</v>
      </c>
      <c r="B8297" t="s">
        <v>32864</v>
      </c>
      <c r="C8297" t="s">
        <v>558</v>
      </c>
      <c r="D8297" t="s">
        <v>32865</v>
      </c>
      <c r="E8297" t="s">
        <v>32122</v>
      </c>
      <c r="F8297" t="s">
        <v>4609</v>
      </c>
      <c r="G8297" t="s">
        <v>42</v>
      </c>
      <c r="H8297">
        <v>0</v>
      </c>
      <c r="I8297">
        <v>0</v>
      </c>
      <c r="J8297">
        <v>0</v>
      </c>
      <c r="K8297" t="s">
        <v>32866</v>
      </c>
    </row>
    <row r="8298" spans="1:11" x14ac:dyDescent="0.3">
      <c r="A8298" t="s">
        <v>32867</v>
      </c>
      <c r="B8298" t="s">
        <v>32868</v>
      </c>
      <c r="C8298" t="s">
        <v>27</v>
      </c>
      <c r="D8298" t="s">
        <v>32869</v>
      </c>
      <c r="E8298" t="s">
        <v>12540</v>
      </c>
      <c r="F8298" t="s">
        <v>41</v>
      </c>
      <c r="G8298" t="s">
        <v>42</v>
      </c>
      <c r="H8298">
        <v>0</v>
      </c>
      <c r="I8298">
        <v>0</v>
      </c>
      <c r="J8298">
        <v>0</v>
      </c>
      <c r="K8298" t="s">
        <v>32870</v>
      </c>
    </row>
    <row r="8299" spans="1:11" x14ac:dyDescent="0.3">
      <c r="A8299" t="s">
        <v>32871</v>
      </c>
      <c r="B8299" t="s">
        <v>32872</v>
      </c>
      <c r="C8299" t="s">
        <v>27</v>
      </c>
      <c r="D8299" t="s">
        <v>32873</v>
      </c>
      <c r="E8299" t="s">
        <v>12540</v>
      </c>
      <c r="F8299" t="s">
        <v>41</v>
      </c>
      <c r="G8299" t="s">
        <v>42</v>
      </c>
      <c r="H8299">
        <v>0</v>
      </c>
      <c r="I8299">
        <v>0</v>
      </c>
      <c r="J8299">
        <v>0</v>
      </c>
      <c r="K8299" t="s">
        <v>32874</v>
      </c>
    </row>
    <row r="8300" spans="1:11" x14ac:dyDescent="0.3">
      <c r="A8300" t="s">
        <v>32875</v>
      </c>
      <c r="B8300" t="s">
        <v>32876</v>
      </c>
      <c r="C8300" t="s">
        <v>13</v>
      </c>
      <c r="D8300" t="s">
        <v>32877</v>
      </c>
      <c r="E8300" t="s">
        <v>32427</v>
      </c>
      <c r="F8300" t="s">
        <v>16</v>
      </c>
      <c r="G8300" t="s">
        <v>3244</v>
      </c>
      <c r="H8300">
        <v>0</v>
      </c>
      <c r="I8300">
        <v>0</v>
      </c>
      <c r="J8300">
        <v>0</v>
      </c>
      <c r="K8300" t="s">
        <v>32878</v>
      </c>
    </row>
    <row r="8301" spans="1:11" x14ac:dyDescent="0.3">
      <c r="A8301" t="s">
        <v>32879</v>
      </c>
      <c r="C8301" t="s">
        <v>558</v>
      </c>
      <c r="D8301" t="s">
        <v>32880</v>
      </c>
      <c r="E8301" t="s">
        <v>1692</v>
      </c>
      <c r="F8301" t="s">
        <v>16</v>
      </c>
      <c r="G8301" t="s">
        <v>6816</v>
      </c>
      <c r="H8301">
        <v>0</v>
      </c>
      <c r="I8301">
        <v>0</v>
      </c>
      <c r="J8301">
        <v>0</v>
      </c>
      <c r="K8301" t="s">
        <v>32881</v>
      </c>
    </row>
    <row r="8302" spans="1:11" x14ac:dyDescent="0.3">
      <c r="A8302" t="s">
        <v>32882</v>
      </c>
      <c r="B8302" t="s">
        <v>32883</v>
      </c>
      <c r="C8302" t="s">
        <v>20</v>
      </c>
      <c r="D8302" t="s">
        <v>32884</v>
      </c>
      <c r="E8302" t="s">
        <v>27392</v>
      </c>
      <c r="F8302" t="s">
        <v>2703</v>
      </c>
      <c r="G8302" t="s">
        <v>42</v>
      </c>
      <c r="H8302">
        <v>0</v>
      </c>
      <c r="I8302">
        <v>0</v>
      </c>
      <c r="J8302">
        <v>0</v>
      </c>
      <c r="K8302" t="s">
        <v>32885</v>
      </c>
    </row>
    <row r="8303" spans="1:11" x14ac:dyDescent="0.3">
      <c r="A8303" t="s">
        <v>32886</v>
      </c>
      <c r="B8303" t="s">
        <v>32887</v>
      </c>
      <c r="C8303" t="s">
        <v>27</v>
      </c>
      <c r="D8303" t="s">
        <v>32888</v>
      </c>
      <c r="E8303" t="s">
        <v>12540</v>
      </c>
      <c r="F8303" t="s">
        <v>41</v>
      </c>
      <c r="G8303" t="s">
        <v>42</v>
      </c>
      <c r="H8303">
        <v>0</v>
      </c>
      <c r="I8303">
        <v>0</v>
      </c>
      <c r="J8303">
        <v>0</v>
      </c>
      <c r="K8303" t="s">
        <v>32889</v>
      </c>
    </row>
    <row r="8304" spans="1:11" x14ac:dyDescent="0.3">
      <c r="A8304" t="s">
        <v>32890</v>
      </c>
      <c r="B8304" t="s">
        <v>32891</v>
      </c>
      <c r="C8304" t="s">
        <v>27</v>
      </c>
      <c r="D8304" t="s">
        <v>32892</v>
      </c>
      <c r="E8304" t="s">
        <v>12540</v>
      </c>
      <c r="F8304" t="s">
        <v>41</v>
      </c>
      <c r="G8304" t="s">
        <v>42</v>
      </c>
      <c r="H8304">
        <v>0</v>
      </c>
      <c r="I8304">
        <v>0</v>
      </c>
      <c r="J8304">
        <v>0</v>
      </c>
      <c r="K8304" t="s">
        <v>32893</v>
      </c>
    </row>
    <row r="8305" spans="1:11" x14ac:dyDescent="0.3">
      <c r="A8305" t="s">
        <v>32894</v>
      </c>
      <c r="B8305" t="s">
        <v>32895</v>
      </c>
      <c r="C8305" t="s">
        <v>558</v>
      </c>
      <c r="D8305" t="s">
        <v>32896</v>
      </c>
      <c r="E8305" t="s">
        <v>32122</v>
      </c>
      <c r="F8305" t="s">
        <v>7550</v>
      </c>
      <c r="G8305" t="s">
        <v>42</v>
      </c>
      <c r="H8305">
        <v>0</v>
      </c>
      <c r="I8305">
        <v>0</v>
      </c>
      <c r="J8305">
        <v>0</v>
      </c>
      <c r="K8305" t="s">
        <v>32897</v>
      </c>
    </row>
    <row r="8306" spans="1:11" x14ac:dyDescent="0.3">
      <c r="A8306" t="s">
        <v>32898</v>
      </c>
      <c r="B8306" t="s">
        <v>32899</v>
      </c>
      <c r="C8306" t="s">
        <v>558</v>
      </c>
      <c r="D8306" t="s">
        <v>32900</v>
      </c>
      <c r="E8306" t="s">
        <v>32122</v>
      </c>
      <c r="F8306" t="s">
        <v>16</v>
      </c>
      <c r="G8306" t="s">
        <v>26444</v>
      </c>
      <c r="H8306">
        <v>0</v>
      </c>
      <c r="I8306">
        <v>0</v>
      </c>
      <c r="J8306">
        <v>0</v>
      </c>
      <c r="K8306" t="s">
        <v>32901</v>
      </c>
    </row>
    <row r="8307" spans="1:11" x14ac:dyDescent="0.3">
      <c r="A8307" t="s">
        <v>32902</v>
      </c>
      <c r="B8307" t="s">
        <v>32903</v>
      </c>
      <c r="C8307" t="s">
        <v>13</v>
      </c>
      <c r="D8307" t="s">
        <v>32904</v>
      </c>
      <c r="E8307" t="s">
        <v>32427</v>
      </c>
      <c r="F8307" t="s">
        <v>41</v>
      </c>
      <c r="G8307" t="s">
        <v>42</v>
      </c>
      <c r="H8307">
        <v>0</v>
      </c>
      <c r="I8307">
        <v>0</v>
      </c>
      <c r="J8307">
        <v>0</v>
      </c>
      <c r="K8307" t="s">
        <v>32905</v>
      </c>
    </row>
    <row r="8308" spans="1:11" x14ac:dyDescent="0.3">
      <c r="A8308" t="s">
        <v>32906</v>
      </c>
      <c r="B8308" t="s">
        <v>32907</v>
      </c>
      <c r="C8308" t="s">
        <v>27</v>
      </c>
      <c r="D8308" t="s">
        <v>32908</v>
      </c>
      <c r="E8308" t="s">
        <v>29</v>
      </c>
      <c r="F8308" t="s">
        <v>41</v>
      </c>
      <c r="G8308" t="s">
        <v>42</v>
      </c>
      <c r="H8308">
        <v>0</v>
      </c>
      <c r="I8308">
        <v>0</v>
      </c>
      <c r="J8308">
        <v>0</v>
      </c>
      <c r="K8308" t="s">
        <v>32909</v>
      </c>
    </row>
    <row r="8309" spans="1:11" x14ac:dyDescent="0.3">
      <c r="A8309" t="s">
        <v>32910</v>
      </c>
      <c r="B8309" t="s">
        <v>32911</v>
      </c>
      <c r="C8309" t="s">
        <v>27</v>
      </c>
      <c r="D8309" t="s">
        <v>32912</v>
      </c>
      <c r="E8309" t="s">
        <v>12540</v>
      </c>
      <c r="F8309" t="s">
        <v>41</v>
      </c>
      <c r="G8309" t="s">
        <v>42</v>
      </c>
      <c r="H8309">
        <v>0</v>
      </c>
      <c r="I8309">
        <v>0</v>
      </c>
      <c r="J8309">
        <v>0</v>
      </c>
      <c r="K8309" t="s">
        <v>32913</v>
      </c>
    </row>
    <row r="8310" spans="1:11" x14ac:dyDescent="0.3">
      <c r="A8310" t="s">
        <v>32914</v>
      </c>
      <c r="B8310" t="s">
        <v>32915</v>
      </c>
      <c r="C8310" t="s">
        <v>147</v>
      </c>
      <c r="D8310" t="s">
        <v>32916</v>
      </c>
      <c r="E8310" t="s">
        <v>149</v>
      </c>
      <c r="F8310" t="s">
        <v>379</v>
      </c>
      <c r="G8310" t="s">
        <v>7387</v>
      </c>
      <c r="H8310">
        <v>0</v>
      </c>
      <c r="I8310">
        <v>0</v>
      </c>
      <c r="J8310">
        <v>0</v>
      </c>
      <c r="K8310" t="s">
        <v>32917</v>
      </c>
    </row>
    <row r="8311" spans="1:11" x14ac:dyDescent="0.3">
      <c r="A8311" t="s">
        <v>32918</v>
      </c>
      <c r="C8311" t="s">
        <v>20</v>
      </c>
      <c r="D8311" t="s">
        <v>32919</v>
      </c>
      <c r="E8311" t="s">
        <v>27392</v>
      </c>
      <c r="F8311" t="s">
        <v>16</v>
      </c>
      <c r="G8311" t="s">
        <v>7387</v>
      </c>
      <c r="H8311">
        <v>0</v>
      </c>
      <c r="I8311">
        <v>0</v>
      </c>
      <c r="J8311">
        <v>0</v>
      </c>
      <c r="K8311" t="s">
        <v>32920</v>
      </c>
    </row>
    <row r="8312" spans="1:11" x14ac:dyDescent="0.3">
      <c r="A8312" t="s">
        <v>32921</v>
      </c>
      <c r="B8312" t="s">
        <v>32922</v>
      </c>
      <c r="C8312" t="s">
        <v>20</v>
      </c>
      <c r="D8312" t="s">
        <v>32923</v>
      </c>
      <c r="E8312" t="s">
        <v>27392</v>
      </c>
      <c r="F8312" t="s">
        <v>16</v>
      </c>
      <c r="G8312" t="s">
        <v>2189</v>
      </c>
      <c r="H8312">
        <v>0</v>
      </c>
      <c r="I8312">
        <v>0</v>
      </c>
      <c r="J8312">
        <v>0</v>
      </c>
      <c r="K8312" t="s">
        <v>32924</v>
      </c>
    </row>
    <row r="8313" spans="1:11" x14ac:dyDescent="0.3">
      <c r="A8313" t="s">
        <v>32925</v>
      </c>
      <c r="B8313" t="s">
        <v>32926</v>
      </c>
      <c r="C8313" t="s">
        <v>27</v>
      </c>
      <c r="D8313" t="s">
        <v>32927</v>
      </c>
      <c r="E8313" t="s">
        <v>12540</v>
      </c>
      <c r="F8313" t="s">
        <v>16</v>
      </c>
      <c r="G8313" t="s">
        <v>32928</v>
      </c>
      <c r="H8313">
        <v>0</v>
      </c>
      <c r="I8313">
        <v>0</v>
      </c>
      <c r="J8313">
        <v>0</v>
      </c>
      <c r="K8313" t="s">
        <v>32929</v>
      </c>
    </row>
    <row r="8314" spans="1:11" x14ac:dyDescent="0.3">
      <c r="A8314" t="s">
        <v>32930</v>
      </c>
      <c r="B8314" t="s">
        <v>32931</v>
      </c>
      <c r="C8314" t="s">
        <v>27</v>
      </c>
      <c r="D8314" t="s">
        <v>32932</v>
      </c>
      <c r="E8314" t="s">
        <v>12540</v>
      </c>
      <c r="F8314" t="s">
        <v>32933</v>
      </c>
      <c r="G8314" t="s">
        <v>42</v>
      </c>
      <c r="H8314">
        <v>0</v>
      </c>
      <c r="I8314">
        <v>0</v>
      </c>
      <c r="J8314">
        <v>0</v>
      </c>
      <c r="K8314" t="s">
        <v>32934</v>
      </c>
    </row>
    <row r="8315" spans="1:11" x14ac:dyDescent="0.3">
      <c r="A8315" t="s">
        <v>32935</v>
      </c>
      <c r="C8315" t="s">
        <v>27</v>
      </c>
      <c r="D8315" t="e">
        <f>슬립폼공법.</f>
        <v>#NAME?</v>
      </c>
      <c r="E8315" t="s">
        <v>12540</v>
      </c>
      <c r="F8315" t="s">
        <v>1947</v>
      </c>
      <c r="G8315" t="s">
        <v>42</v>
      </c>
      <c r="H8315">
        <v>0</v>
      </c>
      <c r="I8315">
        <v>0</v>
      </c>
      <c r="J8315">
        <v>0</v>
      </c>
      <c r="K8315" t="s">
        <v>32936</v>
      </c>
    </row>
    <row r="8316" spans="1:11" x14ac:dyDescent="0.3">
      <c r="A8316" t="s">
        <v>32937</v>
      </c>
      <c r="B8316" t="s">
        <v>32938</v>
      </c>
      <c r="C8316" t="s">
        <v>27</v>
      </c>
      <c r="D8316" t="s">
        <v>32939</v>
      </c>
      <c r="E8316" t="s">
        <v>12540</v>
      </c>
      <c r="F8316" t="s">
        <v>41</v>
      </c>
      <c r="G8316" t="s">
        <v>42</v>
      </c>
      <c r="H8316">
        <v>0</v>
      </c>
      <c r="I8316">
        <v>0</v>
      </c>
      <c r="J8316">
        <v>0</v>
      </c>
      <c r="K8316" t="s">
        <v>32940</v>
      </c>
    </row>
    <row r="8317" spans="1:11" x14ac:dyDescent="0.3">
      <c r="A8317" t="s">
        <v>32941</v>
      </c>
      <c r="B8317" t="s">
        <v>32942</v>
      </c>
      <c r="C8317" t="s">
        <v>27</v>
      </c>
      <c r="D8317" t="s">
        <v>32943</v>
      </c>
      <c r="E8317" t="s">
        <v>12540</v>
      </c>
      <c r="F8317" t="s">
        <v>41</v>
      </c>
      <c r="G8317" t="s">
        <v>42</v>
      </c>
      <c r="H8317">
        <v>0</v>
      </c>
      <c r="I8317">
        <v>0</v>
      </c>
      <c r="J8317">
        <v>0</v>
      </c>
      <c r="K8317" t="s">
        <v>32944</v>
      </c>
    </row>
    <row r="8318" spans="1:11" x14ac:dyDescent="0.3">
      <c r="A8318" t="s">
        <v>32945</v>
      </c>
      <c r="B8318" t="s">
        <v>32946</v>
      </c>
      <c r="C8318" t="s">
        <v>27</v>
      </c>
      <c r="D8318" t="s">
        <v>32947</v>
      </c>
      <c r="E8318" t="s">
        <v>29</v>
      </c>
      <c r="F8318" t="s">
        <v>41</v>
      </c>
      <c r="G8318" t="s">
        <v>4993</v>
      </c>
      <c r="H8318">
        <v>0</v>
      </c>
      <c r="I8318">
        <v>0</v>
      </c>
      <c r="J8318">
        <v>0</v>
      </c>
      <c r="K8318" t="s">
        <v>32948</v>
      </c>
    </row>
    <row r="8319" spans="1:11" x14ac:dyDescent="0.3">
      <c r="A8319" t="s">
        <v>32949</v>
      </c>
      <c r="B8319" t="s">
        <v>32950</v>
      </c>
      <c r="C8319" t="s">
        <v>13</v>
      </c>
      <c r="D8319" t="s">
        <v>32951</v>
      </c>
      <c r="E8319" t="s">
        <v>32427</v>
      </c>
      <c r="F8319" t="s">
        <v>25950</v>
      </c>
      <c r="G8319" t="s">
        <v>12342</v>
      </c>
      <c r="H8319">
        <v>0</v>
      </c>
      <c r="I8319">
        <v>0</v>
      </c>
      <c r="J8319">
        <v>0</v>
      </c>
      <c r="K8319" t="s">
        <v>32952</v>
      </c>
    </row>
    <row r="8320" spans="1:11" x14ac:dyDescent="0.3">
      <c r="A8320" t="s">
        <v>32953</v>
      </c>
      <c r="B8320" t="s">
        <v>32954</v>
      </c>
      <c r="C8320" t="s">
        <v>558</v>
      </c>
      <c r="D8320" t="s">
        <v>32955</v>
      </c>
      <c r="E8320" t="s">
        <v>32122</v>
      </c>
      <c r="F8320" t="s">
        <v>16</v>
      </c>
      <c r="G8320" t="s">
        <v>8365</v>
      </c>
      <c r="H8320">
        <v>0</v>
      </c>
      <c r="I8320">
        <v>0</v>
      </c>
      <c r="J8320">
        <v>0</v>
      </c>
      <c r="K8320" t="s">
        <v>32956</v>
      </c>
    </row>
    <row r="8321" spans="1:11" x14ac:dyDescent="0.3">
      <c r="A8321" t="s">
        <v>32957</v>
      </c>
      <c r="B8321" t="s">
        <v>32958</v>
      </c>
      <c r="C8321" t="s">
        <v>558</v>
      </c>
      <c r="D8321" t="s">
        <v>32959</v>
      </c>
      <c r="E8321" t="s">
        <v>32122</v>
      </c>
      <c r="F8321" t="s">
        <v>16</v>
      </c>
      <c r="G8321" t="s">
        <v>3043</v>
      </c>
      <c r="H8321">
        <v>0</v>
      </c>
      <c r="I8321">
        <v>0</v>
      </c>
      <c r="J8321">
        <v>0</v>
      </c>
      <c r="K8321" t="s">
        <v>32960</v>
      </c>
    </row>
    <row r="8322" spans="1:11" x14ac:dyDescent="0.3">
      <c r="A8322" t="s">
        <v>32961</v>
      </c>
      <c r="C8322" t="s">
        <v>27</v>
      </c>
      <c r="D8322" t="s">
        <v>32962</v>
      </c>
      <c r="E8322" t="s">
        <v>12540</v>
      </c>
      <c r="F8322" t="s">
        <v>6825</v>
      </c>
      <c r="G8322" t="s">
        <v>42</v>
      </c>
      <c r="H8322">
        <v>0</v>
      </c>
      <c r="I8322">
        <v>0</v>
      </c>
      <c r="J8322">
        <v>0</v>
      </c>
      <c r="K8322" t="s">
        <v>32963</v>
      </c>
    </row>
    <row r="8323" spans="1:11" x14ac:dyDescent="0.3">
      <c r="A8323" t="s">
        <v>32964</v>
      </c>
      <c r="B8323" t="s">
        <v>32954</v>
      </c>
      <c r="C8323" t="s">
        <v>27</v>
      </c>
      <c r="D8323" t="s">
        <v>32965</v>
      </c>
      <c r="E8323" t="s">
        <v>12540</v>
      </c>
      <c r="F8323" t="s">
        <v>6915</v>
      </c>
      <c r="G8323" t="s">
        <v>42</v>
      </c>
      <c r="H8323">
        <v>0</v>
      </c>
      <c r="I8323">
        <v>0</v>
      </c>
      <c r="J8323">
        <v>0</v>
      </c>
      <c r="K8323" t="s">
        <v>32966</v>
      </c>
    </row>
    <row r="8324" spans="1:11" x14ac:dyDescent="0.3">
      <c r="A8324" t="s">
        <v>32967</v>
      </c>
      <c r="C8324" t="s">
        <v>27</v>
      </c>
      <c r="D8324" t="s">
        <v>32968</v>
      </c>
      <c r="E8324" t="s">
        <v>12540</v>
      </c>
      <c r="F8324" t="s">
        <v>41</v>
      </c>
      <c r="G8324" t="s">
        <v>42</v>
      </c>
      <c r="H8324">
        <v>0</v>
      </c>
      <c r="I8324">
        <v>0</v>
      </c>
      <c r="J8324">
        <v>0</v>
      </c>
      <c r="K8324" t="s">
        <v>32969</v>
      </c>
    </row>
    <row r="8325" spans="1:11" x14ac:dyDescent="0.3">
      <c r="A8325" t="s">
        <v>32970</v>
      </c>
      <c r="C8325" t="s">
        <v>27</v>
      </c>
      <c r="D8325" t="e">
        <f>광재벽돌.</f>
        <v>#NAME?</v>
      </c>
      <c r="E8325" t="s">
        <v>12540</v>
      </c>
      <c r="F8325" t="s">
        <v>3257</v>
      </c>
      <c r="G8325" t="s">
        <v>42</v>
      </c>
      <c r="H8325">
        <v>0</v>
      </c>
      <c r="I8325">
        <v>0</v>
      </c>
      <c r="J8325">
        <v>0</v>
      </c>
      <c r="K8325" t="s">
        <v>32971</v>
      </c>
    </row>
    <row r="8326" spans="1:11" x14ac:dyDescent="0.3">
      <c r="A8326" t="s">
        <v>32972</v>
      </c>
      <c r="C8326" t="s">
        <v>27</v>
      </c>
      <c r="D8326" t="s">
        <v>32973</v>
      </c>
      <c r="E8326" t="s">
        <v>12540</v>
      </c>
      <c r="F8326" t="s">
        <v>32974</v>
      </c>
      <c r="G8326" t="s">
        <v>42</v>
      </c>
      <c r="H8326">
        <v>0</v>
      </c>
      <c r="I8326">
        <v>0</v>
      </c>
      <c r="J8326">
        <v>0</v>
      </c>
      <c r="K8326" t="s">
        <v>32975</v>
      </c>
    </row>
    <row r="8327" spans="1:11" x14ac:dyDescent="0.3">
      <c r="A8327" t="s">
        <v>32976</v>
      </c>
      <c r="C8327" t="s">
        <v>27</v>
      </c>
      <c r="D8327" t="s">
        <v>32977</v>
      </c>
      <c r="E8327" t="s">
        <v>12540</v>
      </c>
      <c r="F8327" t="s">
        <v>32978</v>
      </c>
      <c r="G8327" t="s">
        <v>42</v>
      </c>
      <c r="H8327">
        <v>0</v>
      </c>
      <c r="I8327">
        <v>0</v>
      </c>
      <c r="J8327">
        <v>0</v>
      </c>
      <c r="K8327" t="s">
        <v>32979</v>
      </c>
    </row>
    <row r="8328" spans="1:11" x14ac:dyDescent="0.3">
      <c r="A8328" t="s">
        <v>32980</v>
      </c>
      <c r="C8328" t="s">
        <v>558</v>
      </c>
      <c r="D8328" t="s">
        <v>32981</v>
      </c>
      <c r="E8328" t="s">
        <v>1692</v>
      </c>
      <c r="F8328" t="s">
        <v>16</v>
      </c>
      <c r="G8328" t="s">
        <v>42</v>
      </c>
      <c r="H8328">
        <v>0</v>
      </c>
      <c r="I8328">
        <v>0</v>
      </c>
      <c r="J8328">
        <v>0</v>
      </c>
      <c r="K8328" t="s">
        <v>32982</v>
      </c>
    </row>
    <row r="8329" spans="1:11" x14ac:dyDescent="0.3">
      <c r="A8329" t="s">
        <v>32983</v>
      </c>
      <c r="B8329" t="s">
        <v>32984</v>
      </c>
      <c r="C8329" t="s">
        <v>27</v>
      </c>
      <c r="D8329" t="s">
        <v>32985</v>
      </c>
      <c r="E8329" t="s">
        <v>12540</v>
      </c>
      <c r="F8329" t="s">
        <v>41</v>
      </c>
      <c r="G8329" t="s">
        <v>42</v>
      </c>
      <c r="H8329">
        <v>0</v>
      </c>
      <c r="I8329">
        <v>0</v>
      </c>
      <c r="J8329">
        <v>0</v>
      </c>
      <c r="K8329" t="s">
        <v>32986</v>
      </c>
    </row>
    <row r="8330" spans="1:11" x14ac:dyDescent="0.3">
      <c r="A8330" t="s">
        <v>32987</v>
      </c>
      <c r="B8330" t="s">
        <v>32988</v>
      </c>
      <c r="C8330" t="s">
        <v>27</v>
      </c>
      <c r="D8330" t="s">
        <v>32989</v>
      </c>
      <c r="E8330" t="s">
        <v>12540</v>
      </c>
      <c r="F8330" t="s">
        <v>41</v>
      </c>
      <c r="G8330" t="s">
        <v>42</v>
      </c>
      <c r="H8330">
        <v>0</v>
      </c>
      <c r="I8330">
        <v>0</v>
      </c>
      <c r="J8330">
        <v>0</v>
      </c>
      <c r="K8330" t="s">
        <v>32990</v>
      </c>
    </row>
    <row r="8331" spans="1:11" x14ac:dyDescent="0.3">
      <c r="A8331" t="s">
        <v>32991</v>
      </c>
      <c r="B8331" t="s">
        <v>32992</v>
      </c>
      <c r="C8331" t="s">
        <v>27</v>
      </c>
      <c r="D8331" t="s">
        <v>32993</v>
      </c>
      <c r="E8331" t="s">
        <v>12540</v>
      </c>
      <c r="F8331" t="s">
        <v>41</v>
      </c>
      <c r="G8331" t="s">
        <v>42</v>
      </c>
      <c r="H8331">
        <v>0</v>
      </c>
      <c r="I8331">
        <v>0</v>
      </c>
      <c r="J8331">
        <v>0</v>
      </c>
      <c r="K8331" t="s">
        <v>32994</v>
      </c>
    </row>
    <row r="8332" spans="1:11" x14ac:dyDescent="0.3">
      <c r="A8332" t="s">
        <v>32995</v>
      </c>
      <c r="B8332" t="s">
        <v>32996</v>
      </c>
      <c r="C8332" t="s">
        <v>27</v>
      </c>
      <c r="D8332" t="s">
        <v>32997</v>
      </c>
      <c r="E8332" t="s">
        <v>12540</v>
      </c>
      <c r="F8332" t="s">
        <v>41</v>
      </c>
      <c r="G8332" t="s">
        <v>42</v>
      </c>
      <c r="H8332">
        <v>0</v>
      </c>
      <c r="I8332">
        <v>0</v>
      </c>
      <c r="J8332">
        <v>0</v>
      </c>
      <c r="K8332" t="s">
        <v>32998</v>
      </c>
    </row>
    <row r="8333" spans="1:11" x14ac:dyDescent="0.3">
      <c r="A8333" t="s">
        <v>32999</v>
      </c>
      <c r="B8333" t="s">
        <v>32958</v>
      </c>
      <c r="C8333" t="s">
        <v>27</v>
      </c>
      <c r="D8333" t="s">
        <v>33000</v>
      </c>
      <c r="E8333" t="s">
        <v>12540</v>
      </c>
      <c r="F8333" t="s">
        <v>41</v>
      </c>
      <c r="G8333" t="s">
        <v>42</v>
      </c>
      <c r="H8333">
        <v>0</v>
      </c>
      <c r="I8333">
        <v>0</v>
      </c>
      <c r="J8333">
        <v>0</v>
      </c>
      <c r="K8333" t="s">
        <v>33001</v>
      </c>
    </row>
    <row r="8334" spans="1:11" x14ac:dyDescent="0.3">
      <c r="A8334" t="s">
        <v>33002</v>
      </c>
      <c r="B8334" t="s">
        <v>33003</v>
      </c>
      <c r="C8334" t="s">
        <v>1159</v>
      </c>
      <c r="D8334" t="s">
        <v>33004</v>
      </c>
      <c r="E8334" t="s">
        <v>14853</v>
      </c>
      <c r="F8334" t="s">
        <v>16</v>
      </c>
      <c r="G8334" t="s">
        <v>1756</v>
      </c>
      <c r="H8334">
        <v>0</v>
      </c>
      <c r="I8334">
        <v>0</v>
      </c>
      <c r="J8334">
        <v>0</v>
      </c>
      <c r="K8334" t="s">
        <v>33005</v>
      </c>
    </row>
    <row r="8335" spans="1:11" x14ac:dyDescent="0.3">
      <c r="A8335" t="s">
        <v>33006</v>
      </c>
      <c r="B8335" t="s">
        <v>33007</v>
      </c>
      <c r="C8335" t="s">
        <v>558</v>
      </c>
      <c r="D8335" t="s">
        <v>33008</v>
      </c>
      <c r="E8335" t="s">
        <v>32599</v>
      </c>
      <c r="F8335" t="s">
        <v>41</v>
      </c>
      <c r="G8335" t="s">
        <v>3656</v>
      </c>
      <c r="H8335">
        <v>0</v>
      </c>
      <c r="I8335">
        <v>0</v>
      </c>
      <c r="J8335">
        <v>0</v>
      </c>
      <c r="K8335" t="s">
        <v>33009</v>
      </c>
    </row>
    <row r="8336" spans="1:11" x14ac:dyDescent="0.3">
      <c r="A8336" t="s">
        <v>33010</v>
      </c>
      <c r="B8336" t="s">
        <v>33011</v>
      </c>
      <c r="C8336" t="s">
        <v>558</v>
      </c>
      <c r="D8336" t="s">
        <v>33012</v>
      </c>
      <c r="E8336" t="s">
        <v>19698</v>
      </c>
      <c r="F8336" t="s">
        <v>16</v>
      </c>
      <c r="G8336" t="s">
        <v>23764</v>
      </c>
      <c r="H8336">
        <v>0</v>
      </c>
      <c r="I8336">
        <v>0</v>
      </c>
      <c r="J8336">
        <v>0</v>
      </c>
      <c r="K8336" t="s">
        <v>33013</v>
      </c>
    </row>
    <row r="8337" spans="1:11" x14ac:dyDescent="0.3">
      <c r="A8337" t="s">
        <v>33014</v>
      </c>
      <c r="B8337" t="s">
        <v>33015</v>
      </c>
      <c r="C8337" t="s">
        <v>558</v>
      </c>
      <c r="D8337" t="s">
        <v>33016</v>
      </c>
      <c r="E8337" t="s">
        <v>1462</v>
      </c>
      <c r="F8337" t="s">
        <v>16</v>
      </c>
      <c r="G8337" t="s">
        <v>1639</v>
      </c>
      <c r="H8337">
        <v>0</v>
      </c>
      <c r="I8337">
        <v>0</v>
      </c>
      <c r="J8337">
        <v>0</v>
      </c>
      <c r="K8337" t="s">
        <v>33017</v>
      </c>
    </row>
    <row r="8338" spans="1:11" x14ac:dyDescent="0.3">
      <c r="A8338" t="s">
        <v>33018</v>
      </c>
      <c r="B8338" t="s">
        <v>33019</v>
      </c>
      <c r="C8338" t="s">
        <v>27</v>
      </c>
      <c r="D8338" t="s">
        <v>33020</v>
      </c>
      <c r="E8338" t="s">
        <v>29</v>
      </c>
      <c r="F8338" t="s">
        <v>41</v>
      </c>
      <c r="G8338" t="s">
        <v>42</v>
      </c>
      <c r="H8338">
        <v>0</v>
      </c>
      <c r="I8338">
        <v>0</v>
      </c>
      <c r="J8338">
        <v>0</v>
      </c>
      <c r="K8338" t="s">
        <v>33021</v>
      </c>
    </row>
    <row r="8339" spans="1:11" x14ac:dyDescent="0.3">
      <c r="A8339" t="s">
        <v>33022</v>
      </c>
      <c r="B8339" t="s">
        <v>33023</v>
      </c>
      <c r="C8339" t="s">
        <v>558</v>
      </c>
      <c r="D8339" t="s">
        <v>33024</v>
      </c>
      <c r="E8339" t="s">
        <v>19698</v>
      </c>
      <c r="F8339" t="s">
        <v>1531</v>
      </c>
      <c r="G8339" t="s">
        <v>42</v>
      </c>
      <c r="H8339">
        <v>0</v>
      </c>
      <c r="I8339">
        <v>0</v>
      </c>
      <c r="J8339">
        <v>0</v>
      </c>
      <c r="K8339" t="s">
        <v>33025</v>
      </c>
    </row>
    <row r="8340" spans="1:11" x14ac:dyDescent="0.3">
      <c r="A8340" t="s">
        <v>33026</v>
      </c>
      <c r="B8340" t="s">
        <v>33027</v>
      </c>
      <c r="C8340" t="s">
        <v>558</v>
      </c>
      <c r="D8340" t="s">
        <v>33028</v>
      </c>
      <c r="E8340" t="s">
        <v>1462</v>
      </c>
      <c r="F8340" t="s">
        <v>1947</v>
      </c>
      <c r="G8340" t="s">
        <v>42</v>
      </c>
      <c r="H8340">
        <v>0</v>
      </c>
      <c r="I8340">
        <v>0</v>
      </c>
      <c r="J8340">
        <v>0</v>
      </c>
      <c r="K8340" t="s">
        <v>33029</v>
      </c>
    </row>
    <row r="8341" spans="1:11" x14ac:dyDescent="0.3">
      <c r="A8341" t="s">
        <v>33030</v>
      </c>
      <c r="B8341" t="s">
        <v>33031</v>
      </c>
      <c r="C8341" t="s">
        <v>27</v>
      </c>
      <c r="D8341" t="s">
        <v>33032</v>
      </c>
      <c r="E8341" t="s">
        <v>12540</v>
      </c>
      <c r="F8341" t="s">
        <v>41</v>
      </c>
      <c r="G8341" t="s">
        <v>42</v>
      </c>
      <c r="H8341">
        <v>0</v>
      </c>
      <c r="I8341">
        <v>0</v>
      </c>
      <c r="J8341">
        <v>0</v>
      </c>
      <c r="K8341" t="s">
        <v>33033</v>
      </c>
    </row>
    <row r="8342" spans="1:11" x14ac:dyDescent="0.3">
      <c r="A8342" t="s">
        <v>33034</v>
      </c>
      <c r="C8342" t="s">
        <v>558</v>
      </c>
      <c r="D8342" t="s">
        <v>33035</v>
      </c>
      <c r="E8342" t="s">
        <v>32599</v>
      </c>
      <c r="F8342" t="s">
        <v>41</v>
      </c>
      <c r="G8342" t="s">
        <v>42</v>
      </c>
      <c r="H8342">
        <v>0</v>
      </c>
      <c r="I8342">
        <v>0</v>
      </c>
      <c r="J8342">
        <v>0</v>
      </c>
      <c r="K8342" t="s">
        <v>33036</v>
      </c>
    </row>
    <row r="8343" spans="1:11" x14ac:dyDescent="0.3">
      <c r="A8343" t="s">
        <v>33037</v>
      </c>
      <c r="B8343" t="s">
        <v>33038</v>
      </c>
      <c r="C8343" t="s">
        <v>558</v>
      </c>
      <c r="D8343" t="s">
        <v>33039</v>
      </c>
      <c r="E8343" t="s">
        <v>32122</v>
      </c>
      <c r="F8343" t="s">
        <v>835</v>
      </c>
      <c r="G8343" t="s">
        <v>3858</v>
      </c>
      <c r="H8343">
        <v>0</v>
      </c>
      <c r="I8343">
        <v>0</v>
      </c>
      <c r="J8343">
        <v>0</v>
      </c>
      <c r="K8343" t="s">
        <v>33040</v>
      </c>
    </row>
    <row r="8344" spans="1:11" x14ac:dyDescent="0.3">
      <c r="A8344" t="s">
        <v>33041</v>
      </c>
      <c r="C8344" t="s">
        <v>13</v>
      </c>
      <c r="D8344" t="s">
        <v>33042</v>
      </c>
      <c r="E8344" t="s">
        <v>32427</v>
      </c>
      <c r="F8344" t="s">
        <v>16</v>
      </c>
      <c r="G8344" t="s">
        <v>11973</v>
      </c>
      <c r="H8344">
        <v>0</v>
      </c>
      <c r="I8344">
        <v>0</v>
      </c>
      <c r="J8344">
        <v>0</v>
      </c>
      <c r="K8344" t="s">
        <v>33043</v>
      </c>
    </row>
    <row r="8345" spans="1:11" x14ac:dyDescent="0.3">
      <c r="A8345" t="s">
        <v>19779</v>
      </c>
      <c r="B8345" t="s">
        <v>33044</v>
      </c>
      <c r="C8345" t="s">
        <v>20</v>
      </c>
      <c r="D8345" t="s">
        <v>33045</v>
      </c>
      <c r="E8345" t="s">
        <v>27392</v>
      </c>
      <c r="F8345" t="s">
        <v>1670</v>
      </c>
      <c r="G8345" t="s">
        <v>2542</v>
      </c>
      <c r="H8345">
        <v>0</v>
      </c>
      <c r="I8345">
        <v>0</v>
      </c>
      <c r="J8345">
        <v>0</v>
      </c>
      <c r="K8345" t="s">
        <v>33046</v>
      </c>
    </row>
    <row r="8346" spans="1:11" x14ac:dyDescent="0.3">
      <c r="A8346" t="s">
        <v>33047</v>
      </c>
      <c r="B8346" t="s">
        <v>33048</v>
      </c>
      <c r="C8346" t="s">
        <v>466</v>
      </c>
      <c r="D8346" t="s">
        <v>33049</v>
      </c>
      <c r="E8346" t="s">
        <v>26488</v>
      </c>
      <c r="F8346" t="s">
        <v>16</v>
      </c>
      <c r="G8346" t="s">
        <v>15333</v>
      </c>
      <c r="H8346">
        <v>0</v>
      </c>
      <c r="I8346">
        <v>0</v>
      </c>
      <c r="J8346">
        <v>0</v>
      </c>
      <c r="K8346" t="s">
        <v>33050</v>
      </c>
    </row>
    <row r="8347" spans="1:11" x14ac:dyDescent="0.3">
      <c r="A8347" t="s">
        <v>33051</v>
      </c>
      <c r="B8347" t="s">
        <v>19786</v>
      </c>
      <c r="C8347" t="s">
        <v>20</v>
      </c>
      <c r="D8347" t="s">
        <v>33052</v>
      </c>
      <c r="E8347" t="s">
        <v>27392</v>
      </c>
      <c r="F8347" t="s">
        <v>16</v>
      </c>
      <c r="G8347" t="s">
        <v>4165</v>
      </c>
      <c r="H8347">
        <v>0</v>
      </c>
      <c r="I8347">
        <v>0</v>
      </c>
      <c r="J8347">
        <v>0</v>
      </c>
      <c r="K8347" t="s">
        <v>33053</v>
      </c>
    </row>
    <row r="8348" spans="1:11" x14ac:dyDescent="0.3">
      <c r="A8348" t="s">
        <v>33054</v>
      </c>
      <c r="B8348" t="s">
        <v>33055</v>
      </c>
      <c r="C8348" t="s">
        <v>27</v>
      </c>
      <c r="D8348" t="s">
        <v>33056</v>
      </c>
      <c r="E8348" t="s">
        <v>29</v>
      </c>
      <c r="F8348" t="s">
        <v>41</v>
      </c>
      <c r="G8348" t="s">
        <v>42</v>
      </c>
      <c r="H8348">
        <v>0</v>
      </c>
      <c r="I8348">
        <v>0</v>
      </c>
      <c r="J8348">
        <v>0</v>
      </c>
      <c r="K8348" t="s">
        <v>33057</v>
      </c>
    </row>
    <row r="8349" spans="1:11" x14ac:dyDescent="0.3">
      <c r="A8349" t="s">
        <v>33058</v>
      </c>
      <c r="B8349" t="s">
        <v>33059</v>
      </c>
      <c r="C8349" t="s">
        <v>27</v>
      </c>
      <c r="D8349" t="s">
        <v>33060</v>
      </c>
      <c r="E8349" t="s">
        <v>12540</v>
      </c>
      <c r="F8349" t="s">
        <v>41</v>
      </c>
      <c r="G8349" t="s">
        <v>7236</v>
      </c>
      <c r="H8349">
        <v>0</v>
      </c>
      <c r="I8349">
        <v>0</v>
      </c>
      <c r="J8349">
        <v>0</v>
      </c>
      <c r="K8349" t="s">
        <v>33061</v>
      </c>
    </row>
    <row r="8350" spans="1:11" x14ac:dyDescent="0.3">
      <c r="A8350" t="s">
        <v>33062</v>
      </c>
      <c r="C8350" t="s">
        <v>27</v>
      </c>
      <c r="D8350" t="e">
        <f>슬럼프 저하.</f>
        <v>#NAME?</v>
      </c>
      <c r="E8350" t="s">
        <v>12540</v>
      </c>
      <c r="F8350" t="s">
        <v>16</v>
      </c>
      <c r="G8350" t="s">
        <v>126</v>
      </c>
      <c r="H8350">
        <v>0</v>
      </c>
      <c r="I8350">
        <v>0</v>
      </c>
      <c r="J8350">
        <v>0</v>
      </c>
      <c r="K8350" t="s">
        <v>33063</v>
      </c>
    </row>
    <row r="8351" spans="1:11" x14ac:dyDescent="0.3">
      <c r="A8351" t="s">
        <v>33064</v>
      </c>
      <c r="B8351" t="s">
        <v>33065</v>
      </c>
      <c r="C8351" t="s">
        <v>27</v>
      </c>
      <c r="D8351" t="s">
        <v>33066</v>
      </c>
      <c r="E8351" t="s">
        <v>12540</v>
      </c>
      <c r="F8351" t="s">
        <v>16</v>
      </c>
      <c r="G8351" t="s">
        <v>6617</v>
      </c>
      <c r="H8351">
        <v>0</v>
      </c>
      <c r="I8351">
        <v>0</v>
      </c>
      <c r="J8351">
        <v>0</v>
      </c>
      <c r="K8351" t="s">
        <v>33067</v>
      </c>
    </row>
    <row r="8352" spans="1:11" x14ac:dyDescent="0.3">
      <c r="A8352" t="s">
        <v>33068</v>
      </c>
      <c r="B8352" t="s">
        <v>33069</v>
      </c>
      <c r="C8352" t="s">
        <v>27</v>
      </c>
      <c r="D8352" t="s">
        <v>33070</v>
      </c>
      <c r="E8352" t="s">
        <v>12540</v>
      </c>
      <c r="F8352" t="s">
        <v>41</v>
      </c>
      <c r="G8352" t="s">
        <v>42</v>
      </c>
      <c r="H8352">
        <v>0</v>
      </c>
      <c r="I8352">
        <v>0</v>
      </c>
      <c r="J8352">
        <v>0</v>
      </c>
      <c r="K8352" t="s">
        <v>33071</v>
      </c>
    </row>
    <row r="8353" spans="1:11" x14ac:dyDescent="0.3">
      <c r="A8353" t="s">
        <v>33072</v>
      </c>
      <c r="B8353" t="s">
        <v>33073</v>
      </c>
      <c r="C8353" t="s">
        <v>27</v>
      </c>
      <c r="D8353" t="s">
        <v>33074</v>
      </c>
      <c r="E8353" t="s">
        <v>12540</v>
      </c>
      <c r="F8353" t="s">
        <v>41</v>
      </c>
      <c r="G8353" t="s">
        <v>42</v>
      </c>
      <c r="H8353">
        <v>0</v>
      </c>
      <c r="I8353">
        <v>0</v>
      </c>
      <c r="J8353">
        <v>0</v>
      </c>
      <c r="K8353" t="s">
        <v>33075</v>
      </c>
    </row>
    <row r="8354" spans="1:11" x14ac:dyDescent="0.3">
      <c r="A8354" t="s">
        <v>33076</v>
      </c>
      <c r="B8354" t="s">
        <v>33077</v>
      </c>
      <c r="C8354" t="s">
        <v>27</v>
      </c>
      <c r="D8354" t="s">
        <v>33078</v>
      </c>
      <c r="E8354" t="s">
        <v>12540</v>
      </c>
      <c r="F8354" t="s">
        <v>41</v>
      </c>
      <c r="G8354" t="s">
        <v>42</v>
      </c>
      <c r="H8354">
        <v>0</v>
      </c>
      <c r="I8354">
        <v>0</v>
      </c>
      <c r="J8354">
        <v>0</v>
      </c>
      <c r="K8354" t="s">
        <v>33079</v>
      </c>
    </row>
    <row r="8355" spans="1:11" x14ac:dyDescent="0.3">
      <c r="A8355" t="s">
        <v>33080</v>
      </c>
      <c r="B8355" t="s">
        <v>33081</v>
      </c>
      <c r="C8355" t="s">
        <v>558</v>
      </c>
      <c r="D8355" t="s">
        <v>33082</v>
      </c>
      <c r="E8355" t="s">
        <v>19698</v>
      </c>
      <c r="F8355" t="s">
        <v>16</v>
      </c>
      <c r="G8355" t="s">
        <v>3982</v>
      </c>
      <c r="H8355">
        <v>0</v>
      </c>
      <c r="I8355">
        <v>0</v>
      </c>
      <c r="J8355">
        <v>0</v>
      </c>
      <c r="K8355" t="s">
        <v>33083</v>
      </c>
    </row>
    <row r="8356" spans="1:11" x14ac:dyDescent="0.3">
      <c r="A8356" t="s">
        <v>33084</v>
      </c>
      <c r="B8356" t="s">
        <v>33085</v>
      </c>
      <c r="C8356" t="s">
        <v>558</v>
      </c>
      <c r="D8356" t="s">
        <v>33086</v>
      </c>
      <c r="E8356" t="s">
        <v>19698</v>
      </c>
      <c r="F8356" t="s">
        <v>16</v>
      </c>
      <c r="G8356" t="s">
        <v>20788</v>
      </c>
      <c r="H8356">
        <v>0</v>
      </c>
      <c r="I8356">
        <v>0</v>
      </c>
      <c r="J8356">
        <v>0</v>
      </c>
      <c r="K8356" t="s">
        <v>33087</v>
      </c>
    </row>
    <row r="8357" spans="1:11" x14ac:dyDescent="0.3">
      <c r="A8357" t="s">
        <v>33088</v>
      </c>
      <c r="B8357" t="s">
        <v>33089</v>
      </c>
      <c r="C8357" t="s">
        <v>27</v>
      </c>
      <c r="D8357" t="s">
        <v>33090</v>
      </c>
      <c r="E8357" t="s">
        <v>29</v>
      </c>
      <c r="F8357" t="s">
        <v>41</v>
      </c>
      <c r="G8357" t="s">
        <v>42</v>
      </c>
      <c r="H8357">
        <v>0</v>
      </c>
      <c r="I8357">
        <v>0</v>
      </c>
      <c r="J8357">
        <v>0</v>
      </c>
      <c r="K8357" t="s">
        <v>33091</v>
      </c>
    </row>
    <row r="8358" spans="1:11" x14ac:dyDescent="0.3">
      <c r="A8358" t="s">
        <v>33092</v>
      </c>
      <c r="B8358" t="s">
        <v>33093</v>
      </c>
      <c r="C8358" t="s">
        <v>27</v>
      </c>
      <c r="D8358" t="s">
        <v>33094</v>
      </c>
      <c r="E8358" t="s">
        <v>12540</v>
      </c>
      <c r="F8358" t="s">
        <v>41</v>
      </c>
      <c r="G8358" t="s">
        <v>5542</v>
      </c>
      <c r="H8358">
        <v>0</v>
      </c>
      <c r="I8358">
        <v>0</v>
      </c>
      <c r="J8358">
        <v>0</v>
      </c>
      <c r="K8358" t="s">
        <v>33095</v>
      </c>
    </row>
    <row r="8359" spans="1:11" x14ac:dyDescent="0.3">
      <c r="A8359" t="s">
        <v>33096</v>
      </c>
      <c r="B8359" t="s">
        <v>33097</v>
      </c>
      <c r="C8359" t="s">
        <v>27</v>
      </c>
      <c r="D8359" t="s">
        <v>33098</v>
      </c>
      <c r="E8359" t="s">
        <v>12540</v>
      </c>
      <c r="F8359" t="s">
        <v>16</v>
      </c>
      <c r="G8359" t="s">
        <v>1224</v>
      </c>
      <c r="H8359">
        <v>0</v>
      </c>
      <c r="I8359">
        <v>0</v>
      </c>
      <c r="J8359">
        <v>0</v>
      </c>
      <c r="K8359" t="s">
        <v>33099</v>
      </c>
    </row>
    <row r="8360" spans="1:11" x14ac:dyDescent="0.3">
      <c r="A8360" t="s">
        <v>33100</v>
      </c>
      <c r="B8360" t="s">
        <v>33101</v>
      </c>
      <c r="C8360" t="s">
        <v>27</v>
      </c>
      <c r="D8360" t="s">
        <v>33102</v>
      </c>
      <c r="E8360" t="s">
        <v>12540</v>
      </c>
      <c r="F8360" t="s">
        <v>41</v>
      </c>
      <c r="G8360" t="s">
        <v>42</v>
      </c>
      <c r="H8360">
        <v>0</v>
      </c>
      <c r="I8360">
        <v>0</v>
      </c>
      <c r="J8360">
        <v>0</v>
      </c>
      <c r="K8360" t="s">
        <v>33103</v>
      </c>
    </row>
    <row r="8361" spans="1:11" x14ac:dyDescent="0.3">
      <c r="A8361" t="s">
        <v>33104</v>
      </c>
      <c r="B8361" t="s">
        <v>33105</v>
      </c>
      <c r="C8361" t="s">
        <v>27</v>
      </c>
      <c r="D8361" t="s">
        <v>33106</v>
      </c>
      <c r="E8361" t="s">
        <v>12540</v>
      </c>
      <c r="F8361" t="s">
        <v>41</v>
      </c>
      <c r="G8361" t="s">
        <v>42</v>
      </c>
      <c r="H8361">
        <v>0</v>
      </c>
      <c r="I8361">
        <v>0</v>
      </c>
      <c r="J8361">
        <v>0</v>
      </c>
      <c r="K8361" t="s">
        <v>33107</v>
      </c>
    </row>
    <row r="8362" spans="1:11" x14ac:dyDescent="0.3">
      <c r="A8362" t="s">
        <v>33108</v>
      </c>
      <c r="B8362" t="s">
        <v>33109</v>
      </c>
      <c r="C8362" t="s">
        <v>27</v>
      </c>
      <c r="D8362" t="s">
        <v>33110</v>
      </c>
      <c r="E8362" t="s">
        <v>12540</v>
      </c>
      <c r="F8362" t="s">
        <v>41</v>
      </c>
      <c r="G8362" t="s">
        <v>42</v>
      </c>
      <c r="H8362">
        <v>0</v>
      </c>
      <c r="I8362">
        <v>0</v>
      </c>
      <c r="J8362">
        <v>0</v>
      </c>
      <c r="K8362" t="s">
        <v>33111</v>
      </c>
    </row>
    <row r="8363" spans="1:11" x14ac:dyDescent="0.3">
      <c r="A8363" t="s">
        <v>33112</v>
      </c>
      <c r="B8363" t="s">
        <v>33113</v>
      </c>
      <c r="C8363" t="s">
        <v>27</v>
      </c>
      <c r="D8363" t="s">
        <v>33114</v>
      </c>
      <c r="E8363" t="s">
        <v>12540</v>
      </c>
      <c r="F8363" t="s">
        <v>41</v>
      </c>
      <c r="G8363" t="s">
        <v>42</v>
      </c>
      <c r="H8363">
        <v>0</v>
      </c>
      <c r="I8363">
        <v>0</v>
      </c>
      <c r="J8363">
        <v>0</v>
      </c>
      <c r="K8363" t="s">
        <v>33115</v>
      </c>
    </row>
    <row r="8364" spans="1:11" x14ac:dyDescent="0.3">
      <c r="A8364" t="s">
        <v>33116</v>
      </c>
      <c r="C8364" t="s">
        <v>27</v>
      </c>
      <c r="D8364" t="s">
        <v>33117</v>
      </c>
      <c r="E8364" t="s">
        <v>12540</v>
      </c>
      <c r="F8364" t="s">
        <v>41</v>
      </c>
      <c r="G8364" t="s">
        <v>42</v>
      </c>
      <c r="H8364">
        <v>0</v>
      </c>
      <c r="I8364">
        <v>0</v>
      </c>
      <c r="J8364">
        <v>0</v>
      </c>
      <c r="K8364" t="s">
        <v>33118</v>
      </c>
    </row>
    <row r="8365" spans="1:11" x14ac:dyDescent="0.3">
      <c r="A8365" t="s">
        <v>33119</v>
      </c>
      <c r="B8365" t="s">
        <v>33120</v>
      </c>
      <c r="C8365" t="s">
        <v>20</v>
      </c>
      <c r="D8365" t="s">
        <v>33121</v>
      </c>
      <c r="E8365" t="s">
        <v>27392</v>
      </c>
      <c r="F8365" t="s">
        <v>16</v>
      </c>
      <c r="G8365" t="s">
        <v>2542</v>
      </c>
      <c r="H8365">
        <v>0</v>
      </c>
      <c r="I8365">
        <v>0</v>
      </c>
      <c r="J8365">
        <v>0</v>
      </c>
      <c r="K8365" t="s">
        <v>33122</v>
      </c>
    </row>
    <row r="8366" spans="1:11" x14ac:dyDescent="0.3">
      <c r="A8366" t="s">
        <v>33123</v>
      </c>
      <c r="B8366" t="s">
        <v>33124</v>
      </c>
      <c r="C8366" t="s">
        <v>13</v>
      </c>
      <c r="D8366" t="s">
        <v>33125</v>
      </c>
      <c r="E8366" t="s">
        <v>32427</v>
      </c>
      <c r="F8366" t="s">
        <v>16</v>
      </c>
      <c r="G8366" t="s">
        <v>11774</v>
      </c>
      <c r="H8366">
        <v>0</v>
      </c>
      <c r="I8366">
        <v>0</v>
      </c>
      <c r="J8366">
        <v>0</v>
      </c>
      <c r="K8366" t="s">
        <v>33126</v>
      </c>
    </row>
    <row r="8367" spans="1:11" x14ac:dyDescent="0.3">
      <c r="A8367" t="s">
        <v>33127</v>
      </c>
      <c r="B8367" t="s">
        <v>33128</v>
      </c>
      <c r="C8367" t="s">
        <v>13</v>
      </c>
      <c r="D8367" t="s">
        <v>33129</v>
      </c>
      <c r="E8367" t="s">
        <v>32427</v>
      </c>
      <c r="F8367" t="s">
        <v>16</v>
      </c>
      <c r="G8367" t="s">
        <v>12012</v>
      </c>
      <c r="H8367">
        <v>0</v>
      </c>
      <c r="I8367">
        <v>0</v>
      </c>
      <c r="J8367">
        <v>0</v>
      </c>
      <c r="K8367" t="s">
        <v>33130</v>
      </c>
    </row>
    <row r="8368" spans="1:11" x14ac:dyDescent="0.3">
      <c r="A8368" t="s">
        <v>33131</v>
      </c>
      <c r="B8368" t="s">
        <v>33132</v>
      </c>
      <c r="C8368" t="s">
        <v>27</v>
      </c>
      <c r="D8368" t="s">
        <v>33133</v>
      </c>
      <c r="E8368" t="s">
        <v>29</v>
      </c>
      <c r="F8368" t="s">
        <v>41</v>
      </c>
      <c r="G8368" t="s">
        <v>42</v>
      </c>
      <c r="H8368">
        <v>0</v>
      </c>
      <c r="I8368">
        <v>0</v>
      </c>
      <c r="J8368">
        <v>0</v>
      </c>
      <c r="K8368" t="s">
        <v>33134</v>
      </c>
    </row>
    <row r="8369" spans="1:11" x14ac:dyDescent="0.3">
      <c r="A8369" t="s">
        <v>33135</v>
      </c>
      <c r="C8369" t="s">
        <v>27</v>
      </c>
      <c r="D8369" t="e">
        <f>슬롯용접.</f>
        <v>#NAME?</v>
      </c>
      <c r="E8369" t="s">
        <v>12540</v>
      </c>
      <c r="F8369" t="s">
        <v>1674</v>
      </c>
      <c r="G8369" t="s">
        <v>42</v>
      </c>
      <c r="H8369">
        <v>0</v>
      </c>
      <c r="I8369">
        <v>0</v>
      </c>
      <c r="J8369">
        <v>0</v>
      </c>
      <c r="K8369" t="s">
        <v>33136</v>
      </c>
    </row>
    <row r="8370" spans="1:11" x14ac:dyDescent="0.3">
      <c r="A8370" t="s">
        <v>33137</v>
      </c>
      <c r="C8370" t="s">
        <v>466</v>
      </c>
      <c r="D8370" t="s">
        <v>33138</v>
      </c>
      <c r="E8370" t="s">
        <v>26488</v>
      </c>
      <c r="F8370" t="s">
        <v>16</v>
      </c>
      <c r="G8370" t="s">
        <v>13539</v>
      </c>
      <c r="H8370">
        <v>0</v>
      </c>
      <c r="I8370">
        <v>0</v>
      </c>
      <c r="J8370">
        <v>0</v>
      </c>
      <c r="K8370" t="s">
        <v>33139</v>
      </c>
    </row>
    <row r="8371" spans="1:11" x14ac:dyDescent="0.3">
      <c r="A8371" t="s">
        <v>33140</v>
      </c>
      <c r="B8371" t="s">
        <v>33141</v>
      </c>
      <c r="C8371" t="s">
        <v>13</v>
      </c>
      <c r="D8371" t="s">
        <v>33142</v>
      </c>
      <c r="E8371" t="s">
        <v>32427</v>
      </c>
      <c r="F8371" t="s">
        <v>16</v>
      </c>
      <c r="G8371" t="s">
        <v>462</v>
      </c>
      <c r="H8371">
        <v>0</v>
      </c>
      <c r="I8371">
        <v>0</v>
      </c>
      <c r="J8371">
        <v>0</v>
      </c>
      <c r="K8371" t="s">
        <v>33143</v>
      </c>
    </row>
    <row r="8372" spans="1:11" x14ac:dyDescent="0.3">
      <c r="A8372" t="s">
        <v>33144</v>
      </c>
      <c r="B8372" t="s">
        <v>33145</v>
      </c>
      <c r="C8372" t="s">
        <v>558</v>
      </c>
      <c r="D8372" t="s">
        <v>33146</v>
      </c>
      <c r="E8372" t="s">
        <v>32122</v>
      </c>
      <c r="F8372" t="s">
        <v>1634</v>
      </c>
      <c r="G8372" t="s">
        <v>42</v>
      </c>
      <c r="H8372">
        <v>0</v>
      </c>
      <c r="I8372">
        <v>0</v>
      </c>
      <c r="J8372">
        <v>0</v>
      </c>
      <c r="K8372" t="s">
        <v>33147</v>
      </c>
    </row>
    <row r="8373" spans="1:11" x14ac:dyDescent="0.3">
      <c r="A8373" t="s">
        <v>33148</v>
      </c>
      <c r="B8373" t="s">
        <v>33149</v>
      </c>
      <c r="C8373" t="s">
        <v>27</v>
      </c>
      <c r="D8373" t="s">
        <v>33150</v>
      </c>
      <c r="E8373" t="s">
        <v>12540</v>
      </c>
      <c r="F8373" t="s">
        <v>41</v>
      </c>
      <c r="G8373" t="s">
        <v>42</v>
      </c>
      <c r="H8373">
        <v>0</v>
      </c>
      <c r="I8373">
        <v>0</v>
      </c>
      <c r="J8373">
        <v>0</v>
      </c>
      <c r="K8373" t="s">
        <v>33151</v>
      </c>
    </row>
    <row r="8374" spans="1:11" x14ac:dyDescent="0.3">
      <c r="A8374" t="s">
        <v>33152</v>
      </c>
      <c r="B8374" t="s">
        <v>33153</v>
      </c>
      <c r="C8374" t="s">
        <v>27</v>
      </c>
      <c r="D8374" t="s">
        <v>33154</v>
      </c>
      <c r="E8374" t="s">
        <v>12540</v>
      </c>
      <c r="F8374" t="s">
        <v>41</v>
      </c>
      <c r="G8374" t="s">
        <v>42</v>
      </c>
      <c r="H8374">
        <v>0</v>
      </c>
      <c r="I8374">
        <v>0</v>
      </c>
      <c r="J8374">
        <v>0</v>
      </c>
      <c r="K8374" t="s">
        <v>33155</v>
      </c>
    </row>
    <row r="8375" spans="1:11" x14ac:dyDescent="0.3">
      <c r="A8375" t="s">
        <v>33156</v>
      </c>
      <c r="B8375" t="s">
        <v>33157</v>
      </c>
      <c r="C8375" t="s">
        <v>13</v>
      </c>
      <c r="D8375" t="s">
        <v>33158</v>
      </c>
      <c r="E8375" t="s">
        <v>32427</v>
      </c>
      <c r="F8375" t="s">
        <v>16</v>
      </c>
      <c r="G8375" t="s">
        <v>33159</v>
      </c>
      <c r="H8375">
        <v>0</v>
      </c>
      <c r="I8375">
        <v>0</v>
      </c>
      <c r="J8375">
        <v>0</v>
      </c>
      <c r="K8375" t="s">
        <v>33160</v>
      </c>
    </row>
    <row r="8376" spans="1:11" x14ac:dyDescent="0.3">
      <c r="A8376" t="s">
        <v>33161</v>
      </c>
      <c r="B8376" t="s">
        <v>33162</v>
      </c>
      <c r="C8376" t="s">
        <v>558</v>
      </c>
      <c r="D8376" t="s">
        <v>33163</v>
      </c>
      <c r="E8376" t="s">
        <v>1122</v>
      </c>
      <c r="F8376" t="s">
        <v>3026</v>
      </c>
      <c r="G8376" t="s">
        <v>499</v>
      </c>
      <c r="H8376">
        <v>0</v>
      </c>
      <c r="I8376">
        <v>0</v>
      </c>
      <c r="J8376">
        <v>0</v>
      </c>
      <c r="K8376" t="s">
        <v>33164</v>
      </c>
    </row>
    <row r="8377" spans="1:11" x14ac:dyDescent="0.3">
      <c r="A8377" t="s">
        <v>33165</v>
      </c>
      <c r="B8377" t="s">
        <v>33166</v>
      </c>
      <c r="C8377" t="s">
        <v>27</v>
      </c>
      <c r="D8377" t="s">
        <v>33167</v>
      </c>
      <c r="E8377" t="s">
        <v>29</v>
      </c>
      <c r="F8377" t="s">
        <v>41</v>
      </c>
      <c r="G8377" t="s">
        <v>42</v>
      </c>
      <c r="H8377">
        <v>0</v>
      </c>
      <c r="I8377">
        <v>0</v>
      </c>
      <c r="J8377">
        <v>0</v>
      </c>
      <c r="K8377" t="s">
        <v>33168</v>
      </c>
    </row>
    <row r="8378" spans="1:11" x14ac:dyDescent="0.3">
      <c r="A8378" t="s">
        <v>33169</v>
      </c>
      <c r="C8378" t="s">
        <v>13</v>
      </c>
      <c r="D8378" t="s">
        <v>33170</v>
      </c>
      <c r="E8378" t="s">
        <v>32427</v>
      </c>
      <c r="F8378" t="s">
        <v>16</v>
      </c>
      <c r="G8378" t="s">
        <v>2721</v>
      </c>
      <c r="H8378">
        <v>0</v>
      </c>
      <c r="I8378">
        <v>0</v>
      </c>
      <c r="J8378">
        <v>0</v>
      </c>
      <c r="K8378" t="s">
        <v>33171</v>
      </c>
    </row>
    <row r="8379" spans="1:11" x14ac:dyDescent="0.3">
      <c r="A8379" t="s">
        <v>33172</v>
      </c>
      <c r="B8379" t="s">
        <v>33173</v>
      </c>
      <c r="C8379" t="s">
        <v>27</v>
      </c>
      <c r="D8379" t="s">
        <v>33174</v>
      </c>
      <c r="E8379" t="s">
        <v>12540</v>
      </c>
      <c r="F8379" t="s">
        <v>7645</v>
      </c>
      <c r="G8379" t="s">
        <v>42</v>
      </c>
      <c r="H8379">
        <v>0</v>
      </c>
      <c r="I8379">
        <v>0</v>
      </c>
      <c r="J8379">
        <v>0</v>
      </c>
      <c r="K8379" t="s">
        <v>33175</v>
      </c>
    </row>
    <row r="8380" spans="1:11" x14ac:dyDescent="0.3">
      <c r="A8380" t="s">
        <v>33176</v>
      </c>
      <c r="C8380" t="s">
        <v>558</v>
      </c>
      <c r="D8380" t="s">
        <v>33177</v>
      </c>
      <c r="E8380" t="s">
        <v>28510</v>
      </c>
      <c r="F8380" t="s">
        <v>16</v>
      </c>
      <c r="G8380" t="s">
        <v>42</v>
      </c>
      <c r="H8380">
        <v>0</v>
      </c>
      <c r="I8380">
        <v>0</v>
      </c>
      <c r="J8380">
        <v>0</v>
      </c>
      <c r="K8380" t="s">
        <v>33178</v>
      </c>
    </row>
    <row r="8381" spans="1:11" x14ac:dyDescent="0.3">
      <c r="A8381" t="s">
        <v>33179</v>
      </c>
      <c r="C8381" t="s">
        <v>558</v>
      </c>
      <c r="D8381" t="s">
        <v>33177</v>
      </c>
      <c r="E8381" t="s">
        <v>28510</v>
      </c>
      <c r="F8381" t="s">
        <v>16</v>
      </c>
      <c r="G8381" t="s">
        <v>42</v>
      </c>
      <c r="H8381">
        <v>0</v>
      </c>
      <c r="I8381">
        <v>0</v>
      </c>
      <c r="J8381">
        <v>0</v>
      </c>
      <c r="K8381" t="s">
        <v>33180</v>
      </c>
    </row>
    <row r="8382" spans="1:11" x14ac:dyDescent="0.3">
      <c r="A8382" t="s">
        <v>33181</v>
      </c>
      <c r="C8382" t="s">
        <v>558</v>
      </c>
      <c r="D8382" t="s">
        <v>33182</v>
      </c>
      <c r="E8382" t="s">
        <v>1122</v>
      </c>
      <c r="F8382" t="s">
        <v>41</v>
      </c>
      <c r="G8382" t="s">
        <v>42</v>
      </c>
      <c r="H8382">
        <v>0</v>
      </c>
      <c r="I8382">
        <v>0</v>
      </c>
      <c r="J8382">
        <v>0</v>
      </c>
      <c r="K8382" t="s">
        <v>33183</v>
      </c>
    </row>
    <row r="8383" spans="1:11" x14ac:dyDescent="0.3">
      <c r="A8383" t="s">
        <v>33184</v>
      </c>
      <c r="B8383" t="s">
        <v>33185</v>
      </c>
      <c r="C8383" t="s">
        <v>13</v>
      </c>
      <c r="D8383" t="s">
        <v>33186</v>
      </c>
      <c r="E8383" t="s">
        <v>32427</v>
      </c>
      <c r="F8383" t="s">
        <v>41</v>
      </c>
      <c r="G8383" t="s">
        <v>42</v>
      </c>
      <c r="H8383">
        <v>0</v>
      </c>
      <c r="I8383">
        <v>0</v>
      </c>
      <c r="J8383">
        <v>0</v>
      </c>
      <c r="K8383" t="s">
        <v>33187</v>
      </c>
    </row>
    <row r="8384" spans="1:11" x14ac:dyDescent="0.3">
      <c r="A8384" t="s">
        <v>33188</v>
      </c>
      <c r="C8384" t="s">
        <v>558</v>
      </c>
      <c r="D8384" t="s">
        <v>33177</v>
      </c>
      <c r="E8384" t="s">
        <v>28510</v>
      </c>
      <c r="F8384" t="s">
        <v>16</v>
      </c>
      <c r="G8384" t="s">
        <v>42</v>
      </c>
      <c r="H8384">
        <v>0</v>
      </c>
      <c r="I8384">
        <v>0</v>
      </c>
      <c r="J8384">
        <v>0</v>
      </c>
      <c r="K8384" t="s">
        <v>33189</v>
      </c>
    </row>
    <row r="8385" spans="1:11" x14ac:dyDescent="0.3">
      <c r="A8385" t="s">
        <v>33190</v>
      </c>
      <c r="B8385" t="s">
        <v>33191</v>
      </c>
      <c r="C8385" t="s">
        <v>27</v>
      </c>
      <c r="D8385" t="s">
        <v>33192</v>
      </c>
      <c r="E8385" t="s">
        <v>29</v>
      </c>
      <c r="F8385" t="s">
        <v>41</v>
      </c>
      <c r="G8385" t="s">
        <v>42</v>
      </c>
      <c r="H8385">
        <v>0</v>
      </c>
      <c r="I8385">
        <v>0</v>
      </c>
      <c r="J8385">
        <v>0</v>
      </c>
      <c r="K8385" t="s">
        <v>33193</v>
      </c>
    </row>
    <row r="8386" spans="1:11" x14ac:dyDescent="0.3">
      <c r="A8386" t="s">
        <v>33194</v>
      </c>
      <c r="B8386" t="s">
        <v>33195</v>
      </c>
      <c r="C8386" t="s">
        <v>558</v>
      </c>
      <c r="D8386" t="s">
        <v>33196</v>
      </c>
      <c r="E8386" t="s">
        <v>28510</v>
      </c>
      <c r="F8386" t="s">
        <v>1845</v>
      </c>
      <c r="G8386" t="s">
        <v>42</v>
      </c>
      <c r="H8386">
        <v>0</v>
      </c>
      <c r="I8386">
        <v>0</v>
      </c>
      <c r="J8386">
        <v>0</v>
      </c>
      <c r="K8386" t="s">
        <v>33197</v>
      </c>
    </row>
    <row r="8387" spans="1:11" x14ac:dyDescent="0.3">
      <c r="A8387" t="s">
        <v>33198</v>
      </c>
      <c r="C8387" t="s">
        <v>27</v>
      </c>
      <c r="D8387" t="e">
        <f>슬리브너트.</f>
        <v>#NAME?</v>
      </c>
      <c r="E8387" t="s">
        <v>12540</v>
      </c>
      <c r="F8387" t="s">
        <v>1947</v>
      </c>
      <c r="G8387" t="s">
        <v>42</v>
      </c>
      <c r="H8387">
        <v>0</v>
      </c>
      <c r="I8387">
        <v>0</v>
      </c>
      <c r="J8387">
        <v>0</v>
      </c>
      <c r="K8387" t="s">
        <v>33199</v>
      </c>
    </row>
    <row r="8388" spans="1:11" x14ac:dyDescent="0.3">
      <c r="A8388" t="s">
        <v>33200</v>
      </c>
      <c r="C8388" t="s">
        <v>558</v>
      </c>
      <c r="D8388" t="s">
        <v>33177</v>
      </c>
      <c r="E8388" t="s">
        <v>28510</v>
      </c>
      <c r="F8388" t="s">
        <v>16</v>
      </c>
      <c r="G8388" t="s">
        <v>42</v>
      </c>
      <c r="H8388">
        <v>0</v>
      </c>
      <c r="I8388">
        <v>0</v>
      </c>
      <c r="J8388">
        <v>0</v>
      </c>
      <c r="K8388" t="s">
        <v>33201</v>
      </c>
    </row>
    <row r="8389" spans="1:11" x14ac:dyDescent="0.3">
      <c r="A8389" t="s">
        <v>33202</v>
      </c>
      <c r="B8389" t="s">
        <v>33203</v>
      </c>
      <c r="C8389" t="s">
        <v>558</v>
      </c>
      <c r="D8389" t="s">
        <v>33204</v>
      </c>
      <c r="E8389" t="s">
        <v>1122</v>
      </c>
      <c r="F8389" t="s">
        <v>331</v>
      </c>
      <c r="G8389" t="s">
        <v>42</v>
      </c>
      <c r="H8389">
        <v>0</v>
      </c>
      <c r="I8389">
        <v>0</v>
      </c>
      <c r="J8389">
        <v>0</v>
      </c>
      <c r="K8389" t="s">
        <v>33205</v>
      </c>
    </row>
    <row r="8390" spans="1:11" x14ac:dyDescent="0.3">
      <c r="A8390" t="s">
        <v>33206</v>
      </c>
      <c r="B8390" t="s">
        <v>33207</v>
      </c>
      <c r="C8390" t="s">
        <v>558</v>
      </c>
      <c r="D8390" t="s">
        <v>33177</v>
      </c>
      <c r="E8390" t="s">
        <v>28510</v>
      </c>
      <c r="F8390" t="s">
        <v>6915</v>
      </c>
      <c r="G8390" t="s">
        <v>42</v>
      </c>
      <c r="H8390">
        <v>0</v>
      </c>
      <c r="I8390">
        <v>0</v>
      </c>
      <c r="J8390">
        <v>0</v>
      </c>
      <c r="K8390" t="s">
        <v>33208</v>
      </c>
    </row>
    <row r="8391" spans="1:11" x14ac:dyDescent="0.3">
      <c r="A8391" t="s">
        <v>33209</v>
      </c>
      <c r="B8391" t="s">
        <v>33210</v>
      </c>
      <c r="C8391" t="s">
        <v>27</v>
      </c>
      <c r="D8391" t="s">
        <v>33211</v>
      </c>
      <c r="E8391" t="s">
        <v>12540</v>
      </c>
      <c r="F8391" t="s">
        <v>11074</v>
      </c>
      <c r="G8391" t="s">
        <v>42</v>
      </c>
      <c r="H8391">
        <v>0</v>
      </c>
      <c r="I8391">
        <v>0</v>
      </c>
      <c r="J8391">
        <v>0</v>
      </c>
      <c r="K8391" t="s">
        <v>33212</v>
      </c>
    </row>
    <row r="8392" spans="1:11" x14ac:dyDescent="0.3">
      <c r="A8392" t="s">
        <v>33213</v>
      </c>
      <c r="C8392" t="s">
        <v>27</v>
      </c>
      <c r="D8392" t="e">
        <f>슬라이딩폼.</f>
        <v>#NAME?</v>
      </c>
      <c r="E8392" t="s">
        <v>12540</v>
      </c>
      <c r="F8392" t="s">
        <v>1947</v>
      </c>
      <c r="G8392" t="s">
        <v>42</v>
      </c>
      <c r="H8392">
        <v>0</v>
      </c>
      <c r="I8392">
        <v>0</v>
      </c>
      <c r="J8392">
        <v>0</v>
      </c>
      <c r="K8392" t="s">
        <v>33214</v>
      </c>
    </row>
    <row r="8393" spans="1:11" x14ac:dyDescent="0.3">
      <c r="A8393" t="s">
        <v>33215</v>
      </c>
      <c r="B8393" t="s">
        <v>33216</v>
      </c>
      <c r="C8393" t="s">
        <v>27</v>
      </c>
      <c r="D8393" t="s">
        <v>33217</v>
      </c>
      <c r="E8393" t="s">
        <v>12540</v>
      </c>
      <c r="F8393" t="s">
        <v>12044</v>
      </c>
      <c r="G8393" t="s">
        <v>42</v>
      </c>
      <c r="H8393">
        <v>0</v>
      </c>
      <c r="I8393">
        <v>0</v>
      </c>
      <c r="J8393">
        <v>0</v>
      </c>
      <c r="K8393" t="s">
        <v>33218</v>
      </c>
    </row>
    <row r="8394" spans="1:11" x14ac:dyDescent="0.3">
      <c r="A8394" t="s">
        <v>33219</v>
      </c>
      <c r="B8394" t="s">
        <v>33220</v>
      </c>
      <c r="C8394" t="s">
        <v>13</v>
      </c>
      <c r="D8394" t="s">
        <v>33221</v>
      </c>
      <c r="E8394" t="s">
        <v>32427</v>
      </c>
      <c r="F8394" t="s">
        <v>16</v>
      </c>
      <c r="G8394" t="s">
        <v>9663</v>
      </c>
      <c r="H8394">
        <v>0</v>
      </c>
      <c r="I8394">
        <v>0</v>
      </c>
      <c r="J8394">
        <v>0</v>
      </c>
      <c r="K8394" t="s">
        <v>33222</v>
      </c>
    </row>
    <row r="8395" spans="1:11" x14ac:dyDescent="0.3">
      <c r="A8395" t="s">
        <v>33223</v>
      </c>
      <c r="C8395" t="s">
        <v>558</v>
      </c>
      <c r="D8395" t="s">
        <v>33224</v>
      </c>
      <c r="E8395" t="s">
        <v>32599</v>
      </c>
      <c r="F8395" t="s">
        <v>16</v>
      </c>
      <c r="G8395" t="s">
        <v>6546</v>
      </c>
      <c r="H8395">
        <v>0</v>
      </c>
      <c r="I8395">
        <v>0</v>
      </c>
      <c r="J8395">
        <v>0</v>
      </c>
      <c r="K8395" t="s">
        <v>33225</v>
      </c>
    </row>
    <row r="8396" spans="1:11" x14ac:dyDescent="0.3">
      <c r="A8396" t="s">
        <v>33226</v>
      </c>
      <c r="B8396" t="s">
        <v>33227</v>
      </c>
      <c r="C8396" t="s">
        <v>27</v>
      </c>
      <c r="D8396" t="s">
        <v>33228</v>
      </c>
      <c r="E8396" t="s">
        <v>29</v>
      </c>
      <c r="F8396" t="s">
        <v>41</v>
      </c>
      <c r="G8396" t="s">
        <v>42</v>
      </c>
      <c r="H8396">
        <v>0</v>
      </c>
      <c r="I8396">
        <v>0</v>
      </c>
      <c r="J8396">
        <v>0</v>
      </c>
      <c r="K8396" t="s">
        <v>33229</v>
      </c>
    </row>
    <row r="8397" spans="1:11" x14ac:dyDescent="0.3">
      <c r="A8397" t="s">
        <v>33230</v>
      </c>
      <c r="B8397" t="s">
        <v>33231</v>
      </c>
      <c r="C8397" t="s">
        <v>13</v>
      </c>
      <c r="D8397" t="s">
        <v>33232</v>
      </c>
      <c r="E8397" t="s">
        <v>32427</v>
      </c>
      <c r="F8397" t="s">
        <v>16</v>
      </c>
      <c r="G8397" t="s">
        <v>3581</v>
      </c>
      <c r="H8397">
        <v>0</v>
      </c>
      <c r="I8397">
        <v>0</v>
      </c>
      <c r="J8397">
        <v>0</v>
      </c>
      <c r="K8397" t="s">
        <v>33233</v>
      </c>
    </row>
    <row r="8398" spans="1:11" x14ac:dyDescent="0.3">
      <c r="A8398" t="s">
        <v>33234</v>
      </c>
      <c r="B8398" t="s">
        <v>33235</v>
      </c>
      <c r="C8398" t="s">
        <v>27</v>
      </c>
      <c r="D8398" t="s">
        <v>33236</v>
      </c>
      <c r="E8398" t="s">
        <v>12540</v>
      </c>
      <c r="F8398" t="s">
        <v>41</v>
      </c>
      <c r="G8398" t="s">
        <v>42</v>
      </c>
      <c r="H8398">
        <v>0</v>
      </c>
      <c r="I8398">
        <v>0</v>
      </c>
      <c r="J8398">
        <v>0</v>
      </c>
      <c r="K8398" t="s">
        <v>33237</v>
      </c>
    </row>
    <row r="8399" spans="1:11" x14ac:dyDescent="0.3">
      <c r="A8399" t="s">
        <v>33238</v>
      </c>
      <c r="B8399" t="s">
        <v>33239</v>
      </c>
      <c r="C8399" t="s">
        <v>27</v>
      </c>
      <c r="D8399" t="s">
        <v>33240</v>
      </c>
      <c r="E8399" t="s">
        <v>12540</v>
      </c>
      <c r="F8399" t="s">
        <v>41</v>
      </c>
      <c r="G8399" t="s">
        <v>42</v>
      </c>
      <c r="H8399">
        <v>0</v>
      </c>
      <c r="I8399">
        <v>0</v>
      </c>
      <c r="J8399">
        <v>0</v>
      </c>
      <c r="K8399" t="s">
        <v>33241</v>
      </c>
    </row>
    <row r="8400" spans="1:11" x14ac:dyDescent="0.3">
      <c r="A8400" t="s">
        <v>33242</v>
      </c>
      <c r="B8400" t="s">
        <v>33243</v>
      </c>
      <c r="C8400" t="s">
        <v>27</v>
      </c>
      <c r="D8400" t="s">
        <v>33244</v>
      </c>
      <c r="E8400" t="s">
        <v>12540</v>
      </c>
      <c r="F8400" t="s">
        <v>15361</v>
      </c>
      <c r="G8400" t="s">
        <v>42</v>
      </c>
      <c r="H8400">
        <v>0</v>
      </c>
      <c r="I8400">
        <v>0</v>
      </c>
      <c r="J8400">
        <v>0</v>
      </c>
      <c r="K8400" t="s">
        <v>33245</v>
      </c>
    </row>
    <row r="8401" spans="1:11" x14ac:dyDescent="0.3">
      <c r="A8401" t="s">
        <v>33246</v>
      </c>
      <c r="B8401" t="s">
        <v>33247</v>
      </c>
      <c r="C8401" t="s">
        <v>27</v>
      </c>
      <c r="D8401" t="s">
        <v>33248</v>
      </c>
      <c r="E8401" t="s">
        <v>12540</v>
      </c>
      <c r="F8401" t="s">
        <v>16</v>
      </c>
      <c r="G8401" t="s">
        <v>904</v>
      </c>
      <c r="H8401">
        <v>0</v>
      </c>
      <c r="I8401">
        <v>0</v>
      </c>
      <c r="J8401">
        <v>0</v>
      </c>
      <c r="K8401" t="s">
        <v>33249</v>
      </c>
    </row>
    <row r="8402" spans="1:11" x14ac:dyDescent="0.3">
      <c r="A8402" t="s">
        <v>33250</v>
      </c>
      <c r="B8402" t="s">
        <v>33251</v>
      </c>
      <c r="C8402" t="s">
        <v>13</v>
      </c>
      <c r="D8402" t="s">
        <v>33252</v>
      </c>
      <c r="E8402" t="s">
        <v>32427</v>
      </c>
      <c r="F8402" t="s">
        <v>26675</v>
      </c>
      <c r="G8402" t="s">
        <v>2775</v>
      </c>
      <c r="H8402">
        <v>0</v>
      </c>
      <c r="I8402">
        <v>0</v>
      </c>
      <c r="J8402">
        <v>0</v>
      </c>
      <c r="K8402" t="s">
        <v>33253</v>
      </c>
    </row>
    <row r="8403" spans="1:11" x14ac:dyDescent="0.3">
      <c r="A8403" t="s">
        <v>33254</v>
      </c>
      <c r="B8403" t="s">
        <v>33255</v>
      </c>
      <c r="C8403" t="s">
        <v>13</v>
      </c>
      <c r="D8403" t="s">
        <v>33256</v>
      </c>
      <c r="E8403" t="s">
        <v>32427</v>
      </c>
      <c r="F8403" t="s">
        <v>16</v>
      </c>
      <c r="G8403" t="s">
        <v>33257</v>
      </c>
      <c r="H8403">
        <v>0</v>
      </c>
      <c r="I8403">
        <v>0</v>
      </c>
      <c r="J8403">
        <v>0</v>
      </c>
      <c r="K8403" t="s">
        <v>33258</v>
      </c>
    </row>
    <row r="8404" spans="1:11" x14ac:dyDescent="0.3">
      <c r="A8404" t="s">
        <v>33259</v>
      </c>
      <c r="B8404" t="s">
        <v>33260</v>
      </c>
      <c r="C8404" t="s">
        <v>13</v>
      </c>
      <c r="D8404" t="s">
        <v>33261</v>
      </c>
      <c r="E8404" t="s">
        <v>32427</v>
      </c>
      <c r="F8404" t="s">
        <v>16</v>
      </c>
      <c r="G8404" t="s">
        <v>4574</v>
      </c>
      <c r="H8404">
        <v>0</v>
      </c>
      <c r="I8404">
        <v>0</v>
      </c>
      <c r="J8404">
        <v>0</v>
      </c>
      <c r="K8404" t="s">
        <v>33262</v>
      </c>
    </row>
    <row r="8405" spans="1:11" x14ac:dyDescent="0.3">
      <c r="A8405" t="s">
        <v>33263</v>
      </c>
      <c r="B8405" t="s">
        <v>33264</v>
      </c>
      <c r="C8405" t="s">
        <v>13</v>
      </c>
      <c r="D8405" t="s">
        <v>33265</v>
      </c>
      <c r="E8405" t="s">
        <v>32427</v>
      </c>
      <c r="F8405" t="s">
        <v>16</v>
      </c>
      <c r="G8405" t="s">
        <v>1463</v>
      </c>
      <c r="H8405">
        <v>0</v>
      </c>
      <c r="I8405">
        <v>0</v>
      </c>
      <c r="J8405">
        <v>0</v>
      </c>
      <c r="K8405" t="s">
        <v>33266</v>
      </c>
    </row>
    <row r="8406" spans="1:11" x14ac:dyDescent="0.3">
      <c r="A8406" t="s">
        <v>33267</v>
      </c>
      <c r="B8406" t="s">
        <v>33268</v>
      </c>
      <c r="C8406" t="s">
        <v>558</v>
      </c>
      <c r="D8406" t="s">
        <v>33269</v>
      </c>
      <c r="E8406" t="s">
        <v>1692</v>
      </c>
      <c r="F8406" t="s">
        <v>16</v>
      </c>
      <c r="G8406" t="s">
        <v>11525</v>
      </c>
      <c r="H8406">
        <v>0</v>
      </c>
      <c r="I8406">
        <v>0</v>
      </c>
      <c r="J8406">
        <v>0</v>
      </c>
      <c r="K8406" t="s">
        <v>33270</v>
      </c>
    </row>
    <row r="8407" spans="1:11" x14ac:dyDescent="0.3">
      <c r="A8407" t="s">
        <v>33271</v>
      </c>
      <c r="B8407" t="s">
        <v>24318</v>
      </c>
      <c r="C8407" t="s">
        <v>13</v>
      </c>
      <c r="E8407" t="s">
        <v>15</v>
      </c>
      <c r="F8407" t="s">
        <v>16</v>
      </c>
      <c r="G8407" t="s">
        <v>3717</v>
      </c>
      <c r="H8407">
        <v>0</v>
      </c>
      <c r="I8407">
        <v>0</v>
      </c>
      <c r="J8407">
        <v>0</v>
      </c>
      <c r="K8407" t="s">
        <v>33272</v>
      </c>
    </row>
    <row r="8408" spans="1:11" x14ac:dyDescent="0.3">
      <c r="A8408" t="s">
        <v>33273</v>
      </c>
      <c r="B8408" t="s">
        <v>33274</v>
      </c>
      <c r="C8408" t="s">
        <v>27</v>
      </c>
      <c r="D8408" t="s">
        <v>33275</v>
      </c>
      <c r="E8408" t="s">
        <v>29</v>
      </c>
      <c r="F8408" t="s">
        <v>41</v>
      </c>
      <c r="G8408" t="s">
        <v>42</v>
      </c>
      <c r="H8408">
        <v>0</v>
      </c>
      <c r="I8408">
        <v>0</v>
      </c>
      <c r="J8408">
        <v>0</v>
      </c>
      <c r="K8408" t="s">
        <v>33276</v>
      </c>
    </row>
    <row r="8409" spans="1:11" x14ac:dyDescent="0.3">
      <c r="A8409" t="s">
        <v>33277</v>
      </c>
      <c r="B8409" t="s">
        <v>33278</v>
      </c>
      <c r="C8409" t="s">
        <v>13</v>
      </c>
      <c r="D8409" t="s">
        <v>33279</v>
      </c>
      <c r="E8409" t="s">
        <v>32427</v>
      </c>
      <c r="F8409" t="s">
        <v>16</v>
      </c>
      <c r="G8409" t="s">
        <v>15631</v>
      </c>
      <c r="H8409">
        <v>0</v>
      </c>
      <c r="I8409">
        <v>0</v>
      </c>
      <c r="J8409">
        <v>0</v>
      </c>
      <c r="K8409" t="s">
        <v>33280</v>
      </c>
    </row>
    <row r="8410" spans="1:11" x14ac:dyDescent="0.3">
      <c r="A8410" t="s">
        <v>33281</v>
      </c>
      <c r="C8410" t="s">
        <v>13</v>
      </c>
      <c r="D8410" t="s">
        <v>33282</v>
      </c>
      <c r="E8410" t="s">
        <v>32427</v>
      </c>
      <c r="F8410" t="s">
        <v>16</v>
      </c>
      <c r="G8410" t="s">
        <v>17224</v>
      </c>
      <c r="H8410">
        <v>0</v>
      </c>
      <c r="I8410">
        <v>0</v>
      </c>
      <c r="J8410">
        <v>0</v>
      </c>
      <c r="K8410" t="s">
        <v>33283</v>
      </c>
    </row>
    <row r="8411" spans="1:11" x14ac:dyDescent="0.3">
      <c r="A8411" t="s">
        <v>33284</v>
      </c>
      <c r="B8411" t="s">
        <v>33285</v>
      </c>
      <c r="C8411" t="s">
        <v>13</v>
      </c>
      <c r="D8411" t="s">
        <v>33286</v>
      </c>
      <c r="E8411" t="s">
        <v>32427</v>
      </c>
      <c r="F8411" t="s">
        <v>16</v>
      </c>
      <c r="G8411" t="s">
        <v>2586</v>
      </c>
      <c r="H8411">
        <v>0</v>
      </c>
      <c r="I8411">
        <v>0</v>
      </c>
      <c r="J8411">
        <v>0</v>
      </c>
      <c r="K8411" t="s">
        <v>33287</v>
      </c>
    </row>
    <row r="8412" spans="1:11" x14ac:dyDescent="0.3">
      <c r="A8412" t="s">
        <v>33288</v>
      </c>
      <c r="B8412" t="s">
        <v>33289</v>
      </c>
      <c r="C8412" t="s">
        <v>13</v>
      </c>
      <c r="D8412" t="s">
        <v>33290</v>
      </c>
      <c r="E8412" t="s">
        <v>32427</v>
      </c>
      <c r="F8412" t="s">
        <v>16</v>
      </c>
      <c r="G8412" t="s">
        <v>11481</v>
      </c>
      <c r="H8412">
        <v>0</v>
      </c>
      <c r="I8412">
        <v>0</v>
      </c>
      <c r="J8412">
        <v>0</v>
      </c>
      <c r="K8412" t="s">
        <v>33291</v>
      </c>
    </row>
    <row r="8413" spans="1:11" x14ac:dyDescent="0.3">
      <c r="A8413" t="s">
        <v>33292</v>
      </c>
      <c r="B8413" t="s">
        <v>33293</v>
      </c>
      <c r="C8413" t="s">
        <v>13</v>
      </c>
      <c r="D8413" t="s">
        <v>33294</v>
      </c>
      <c r="E8413" t="s">
        <v>32427</v>
      </c>
      <c r="F8413" t="s">
        <v>16</v>
      </c>
      <c r="G8413" t="s">
        <v>33295</v>
      </c>
      <c r="H8413">
        <v>0</v>
      </c>
      <c r="I8413">
        <v>0</v>
      </c>
      <c r="J8413">
        <v>0</v>
      </c>
      <c r="K8413" t="s">
        <v>33296</v>
      </c>
    </row>
    <row r="8414" spans="1:11" x14ac:dyDescent="0.3">
      <c r="A8414" t="s">
        <v>33297</v>
      </c>
      <c r="B8414" t="s">
        <v>33298</v>
      </c>
      <c r="C8414" t="s">
        <v>13</v>
      </c>
      <c r="D8414" t="s">
        <v>33299</v>
      </c>
      <c r="E8414" t="s">
        <v>32427</v>
      </c>
      <c r="F8414" t="s">
        <v>16</v>
      </c>
      <c r="G8414" t="s">
        <v>11774</v>
      </c>
      <c r="H8414">
        <v>0</v>
      </c>
      <c r="I8414">
        <v>0</v>
      </c>
      <c r="J8414">
        <v>0</v>
      </c>
      <c r="K8414" t="s">
        <v>33300</v>
      </c>
    </row>
    <row r="8415" spans="1:11" x14ac:dyDescent="0.3">
      <c r="A8415" t="s">
        <v>33301</v>
      </c>
      <c r="B8415" t="s">
        <v>33302</v>
      </c>
      <c r="C8415" t="s">
        <v>13</v>
      </c>
      <c r="D8415" t="s">
        <v>33303</v>
      </c>
      <c r="E8415" t="s">
        <v>32427</v>
      </c>
      <c r="F8415" t="s">
        <v>16</v>
      </c>
      <c r="G8415" t="s">
        <v>3050</v>
      </c>
      <c r="H8415">
        <v>0</v>
      </c>
      <c r="I8415">
        <v>0</v>
      </c>
      <c r="J8415">
        <v>0</v>
      </c>
      <c r="K8415" t="s">
        <v>33304</v>
      </c>
    </row>
    <row r="8416" spans="1:11" x14ac:dyDescent="0.3">
      <c r="A8416" t="s">
        <v>33305</v>
      </c>
      <c r="B8416" t="s">
        <v>33306</v>
      </c>
      <c r="C8416" t="s">
        <v>13</v>
      </c>
      <c r="D8416" t="s">
        <v>33307</v>
      </c>
      <c r="E8416" t="s">
        <v>32427</v>
      </c>
      <c r="F8416" t="s">
        <v>16</v>
      </c>
      <c r="G8416" t="s">
        <v>33308</v>
      </c>
      <c r="H8416">
        <v>0</v>
      </c>
      <c r="I8416">
        <v>0</v>
      </c>
      <c r="J8416">
        <v>0</v>
      </c>
      <c r="K8416" t="s">
        <v>33309</v>
      </c>
    </row>
    <row r="8417" spans="1:11" x14ac:dyDescent="0.3">
      <c r="A8417" t="s">
        <v>33310</v>
      </c>
      <c r="B8417" t="s">
        <v>33311</v>
      </c>
      <c r="C8417" t="s">
        <v>13</v>
      </c>
      <c r="D8417" t="s">
        <v>33312</v>
      </c>
      <c r="E8417" t="s">
        <v>32427</v>
      </c>
      <c r="F8417" t="s">
        <v>16</v>
      </c>
      <c r="G8417" t="s">
        <v>2623</v>
      </c>
      <c r="H8417">
        <v>0</v>
      </c>
      <c r="I8417">
        <v>0</v>
      </c>
      <c r="J8417">
        <v>0</v>
      </c>
      <c r="K8417" t="s">
        <v>33313</v>
      </c>
    </row>
    <row r="8418" spans="1:11" x14ac:dyDescent="0.3">
      <c r="A8418" t="s">
        <v>33314</v>
      </c>
      <c r="B8418" t="s">
        <v>33315</v>
      </c>
      <c r="C8418" t="s">
        <v>13</v>
      </c>
      <c r="D8418" t="s">
        <v>33316</v>
      </c>
      <c r="E8418" t="s">
        <v>32427</v>
      </c>
      <c r="F8418" t="s">
        <v>16</v>
      </c>
      <c r="G8418" t="s">
        <v>15660</v>
      </c>
      <c r="H8418">
        <v>0</v>
      </c>
      <c r="I8418">
        <v>0</v>
      </c>
      <c r="J8418">
        <v>0</v>
      </c>
      <c r="K8418" t="s">
        <v>33317</v>
      </c>
    </row>
    <row r="8419" spans="1:11" x14ac:dyDescent="0.3">
      <c r="A8419" t="s">
        <v>33318</v>
      </c>
      <c r="B8419" t="s">
        <v>2306</v>
      </c>
      <c r="C8419" t="s">
        <v>20</v>
      </c>
      <c r="D8419" t="s">
        <v>33319</v>
      </c>
      <c r="E8419" t="s">
        <v>22</v>
      </c>
      <c r="F8419" t="s">
        <v>1634</v>
      </c>
      <c r="G8419" t="s">
        <v>42</v>
      </c>
      <c r="H8419">
        <v>0</v>
      </c>
      <c r="I8419">
        <v>0</v>
      </c>
      <c r="J8419">
        <v>0</v>
      </c>
      <c r="K8419" t="s">
        <v>33320</v>
      </c>
    </row>
    <row r="8420" spans="1:11" x14ac:dyDescent="0.3">
      <c r="A8420" t="s">
        <v>33321</v>
      </c>
      <c r="B8420" t="s">
        <v>33322</v>
      </c>
      <c r="C8420" t="s">
        <v>13</v>
      </c>
      <c r="D8420" t="s">
        <v>33323</v>
      </c>
      <c r="E8420" t="s">
        <v>32427</v>
      </c>
      <c r="F8420" t="s">
        <v>16</v>
      </c>
      <c r="G8420" t="s">
        <v>33324</v>
      </c>
      <c r="H8420">
        <v>0</v>
      </c>
      <c r="I8420">
        <v>0</v>
      </c>
      <c r="J8420">
        <v>0</v>
      </c>
      <c r="K8420" t="s">
        <v>33325</v>
      </c>
    </row>
    <row r="8421" spans="1:11" x14ac:dyDescent="0.3">
      <c r="A8421" t="s">
        <v>33326</v>
      </c>
      <c r="B8421" t="s">
        <v>33327</v>
      </c>
      <c r="C8421" t="s">
        <v>13</v>
      </c>
      <c r="D8421" t="s">
        <v>33328</v>
      </c>
      <c r="E8421" t="s">
        <v>32427</v>
      </c>
      <c r="F8421" t="s">
        <v>16</v>
      </c>
      <c r="G8421" t="s">
        <v>33329</v>
      </c>
      <c r="H8421">
        <v>0</v>
      </c>
      <c r="I8421">
        <v>0</v>
      </c>
      <c r="J8421">
        <v>0</v>
      </c>
      <c r="K8421" t="s">
        <v>33330</v>
      </c>
    </row>
    <row r="8422" spans="1:11" x14ac:dyDescent="0.3">
      <c r="A8422" t="s">
        <v>33331</v>
      </c>
      <c r="B8422" t="s">
        <v>33332</v>
      </c>
      <c r="C8422" t="s">
        <v>13</v>
      </c>
      <c r="D8422" t="s">
        <v>33333</v>
      </c>
      <c r="E8422" t="s">
        <v>32427</v>
      </c>
      <c r="F8422" t="s">
        <v>16</v>
      </c>
      <c r="G8422" t="s">
        <v>11546</v>
      </c>
      <c r="H8422">
        <v>0</v>
      </c>
      <c r="I8422">
        <v>0</v>
      </c>
      <c r="J8422">
        <v>0</v>
      </c>
      <c r="K8422" t="s">
        <v>33334</v>
      </c>
    </row>
    <row r="8423" spans="1:11" x14ac:dyDescent="0.3">
      <c r="A8423" t="s">
        <v>33335</v>
      </c>
      <c r="B8423" t="s">
        <v>33336</v>
      </c>
      <c r="C8423" t="s">
        <v>13</v>
      </c>
      <c r="D8423" t="s">
        <v>33337</v>
      </c>
      <c r="E8423" t="s">
        <v>32427</v>
      </c>
      <c r="F8423" t="s">
        <v>16</v>
      </c>
      <c r="G8423" t="s">
        <v>19996</v>
      </c>
      <c r="H8423">
        <v>0</v>
      </c>
      <c r="I8423">
        <v>0</v>
      </c>
      <c r="J8423">
        <v>0</v>
      </c>
      <c r="K8423" t="s">
        <v>33338</v>
      </c>
    </row>
    <row r="8424" spans="1:11" x14ac:dyDescent="0.3">
      <c r="A8424" t="s">
        <v>33339</v>
      </c>
      <c r="B8424" t="s">
        <v>33340</v>
      </c>
      <c r="C8424" t="s">
        <v>13</v>
      </c>
      <c r="D8424" t="s">
        <v>33341</v>
      </c>
      <c r="E8424" t="s">
        <v>32427</v>
      </c>
      <c r="F8424" t="s">
        <v>16</v>
      </c>
      <c r="G8424" t="s">
        <v>11468</v>
      </c>
      <c r="H8424">
        <v>0</v>
      </c>
      <c r="I8424">
        <v>0</v>
      </c>
      <c r="J8424">
        <v>0</v>
      </c>
      <c r="K8424" t="s">
        <v>33342</v>
      </c>
    </row>
    <row r="8425" spans="1:11" x14ac:dyDescent="0.3">
      <c r="A8425" t="s">
        <v>33343</v>
      </c>
      <c r="B8425" t="s">
        <v>33344</v>
      </c>
      <c r="C8425" t="s">
        <v>27</v>
      </c>
      <c r="D8425" t="s">
        <v>33345</v>
      </c>
      <c r="E8425" t="s">
        <v>12540</v>
      </c>
      <c r="F8425" t="s">
        <v>41</v>
      </c>
      <c r="G8425" t="s">
        <v>42</v>
      </c>
      <c r="H8425">
        <v>0</v>
      </c>
      <c r="I8425">
        <v>0</v>
      </c>
      <c r="J8425">
        <v>0</v>
      </c>
      <c r="K8425" t="s">
        <v>33346</v>
      </c>
    </row>
    <row r="8426" spans="1:11" x14ac:dyDescent="0.3">
      <c r="A8426" t="s">
        <v>33347</v>
      </c>
      <c r="B8426" t="s">
        <v>33348</v>
      </c>
      <c r="C8426" t="s">
        <v>27</v>
      </c>
      <c r="D8426" t="s">
        <v>33349</v>
      </c>
      <c r="E8426" t="s">
        <v>12540</v>
      </c>
      <c r="F8426" t="s">
        <v>41</v>
      </c>
      <c r="G8426" t="s">
        <v>42</v>
      </c>
      <c r="H8426">
        <v>0</v>
      </c>
      <c r="I8426">
        <v>0</v>
      </c>
      <c r="J8426">
        <v>0</v>
      </c>
      <c r="K8426" t="s">
        <v>33350</v>
      </c>
    </row>
    <row r="8427" spans="1:11" x14ac:dyDescent="0.3">
      <c r="A8427" t="s">
        <v>33351</v>
      </c>
      <c r="B8427" t="s">
        <v>33352</v>
      </c>
      <c r="C8427" t="s">
        <v>13</v>
      </c>
      <c r="D8427" t="s">
        <v>33353</v>
      </c>
      <c r="E8427" t="s">
        <v>32427</v>
      </c>
      <c r="F8427" t="s">
        <v>41</v>
      </c>
      <c r="G8427" t="s">
        <v>3955</v>
      </c>
      <c r="H8427">
        <v>0</v>
      </c>
      <c r="I8427">
        <v>0</v>
      </c>
      <c r="J8427">
        <v>0</v>
      </c>
      <c r="K8427" t="s">
        <v>33354</v>
      </c>
    </row>
    <row r="8428" spans="1:11" x14ac:dyDescent="0.3">
      <c r="A8428" t="s">
        <v>33355</v>
      </c>
      <c r="B8428" t="s">
        <v>33356</v>
      </c>
      <c r="C8428" t="s">
        <v>13</v>
      </c>
      <c r="D8428" t="s">
        <v>33357</v>
      </c>
      <c r="E8428" t="s">
        <v>32427</v>
      </c>
      <c r="F8428" t="s">
        <v>16</v>
      </c>
      <c r="G8428" t="s">
        <v>17516</v>
      </c>
      <c r="H8428">
        <v>0</v>
      </c>
      <c r="I8428">
        <v>0</v>
      </c>
      <c r="J8428">
        <v>0</v>
      </c>
      <c r="K8428" t="s">
        <v>33358</v>
      </c>
    </row>
    <row r="8429" spans="1:11" x14ac:dyDescent="0.3">
      <c r="A8429" t="s">
        <v>33359</v>
      </c>
      <c r="B8429" t="s">
        <v>33360</v>
      </c>
      <c r="C8429" t="s">
        <v>27</v>
      </c>
      <c r="D8429" t="s">
        <v>33361</v>
      </c>
      <c r="E8429" t="s">
        <v>29</v>
      </c>
      <c r="F8429" t="s">
        <v>41</v>
      </c>
      <c r="G8429" t="s">
        <v>42</v>
      </c>
      <c r="H8429">
        <v>0</v>
      </c>
      <c r="I8429">
        <v>0</v>
      </c>
      <c r="J8429">
        <v>0</v>
      </c>
      <c r="K8429" t="s">
        <v>33362</v>
      </c>
    </row>
    <row r="8430" spans="1:11" x14ac:dyDescent="0.3">
      <c r="A8430" t="s">
        <v>33363</v>
      </c>
      <c r="B8430" t="s">
        <v>33364</v>
      </c>
      <c r="C8430" t="s">
        <v>13</v>
      </c>
      <c r="D8430" t="s">
        <v>33365</v>
      </c>
      <c r="E8430" t="s">
        <v>32427</v>
      </c>
      <c r="F8430" t="s">
        <v>16</v>
      </c>
      <c r="G8430" t="s">
        <v>18639</v>
      </c>
      <c r="H8430">
        <v>0</v>
      </c>
      <c r="I8430">
        <v>0</v>
      </c>
      <c r="J8430">
        <v>0</v>
      </c>
      <c r="K8430" t="s">
        <v>33366</v>
      </c>
    </row>
    <row r="8431" spans="1:11" x14ac:dyDescent="0.3">
      <c r="A8431" t="s">
        <v>33367</v>
      </c>
      <c r="B8431" t="s">
        <v>33368</v>
      </c>
      <c r="C8431" t="s">
        <v>13</v>
      </c>
      <c r="D8431" t="s">
        <v>33369</v>
      </c>
      <c r="E8431" t="s">
        <v>32427</v>
      </c>
      <c r="F8431" t="s">
        <v>7988</v>
      </c>
      <c r="G8431" t="s">
        <v>1434</v>
      </c>
      <c r="H8431">
        <v>0</v>
      </c>
      <c r="I8431">
        <v>0</v>
      </c>
      <c r="J8431">
        <v>0</v>
      </c>
      <c r="K8431" t="s">
        <v>33370</v>
      </c>
    </row>
    <row r="8432" spans="1:11" x14ac:dyDescent="0.3">
      <c r="A8432" t="s">
        <v>33371</v>
      </c>
      <c r="B8432" t="s">
        <v>33372</v>
      </c>
      <c r="C8432" t="s">
        <v>27</v>
      </c>
      <c r="D8432" t="s">
        <v>33373</v>
      </c>
      <c r="E8432" t="s">
        <v>12540</v>
      </c>
      <c r="F8432" t="s">
        <v>41</v>
      </c>
      <c r="G8432" t="s">
        <v>42</v>
      </c>
      <c r="H8432">
        <v>0</v>
      </c>
      <c r="I8432">
        <v>0</v>
      </c>
      <c r="J8432">
        <v>0</v>
      </c>
      <c r="K8432" t="s">
        <v>33374</v>
      </c>
    </row>
    <row r="8433" spans="1:11" x14ac:dyDescent="0.3">
      <c r="A8433" t="s">
        <v>33375</v>
      </c>
      <c r="C8433" t="s">
        <v>13</v>
      </c>
      <c r="D8433" t="s">
        <v>33376</v>
      </c>
      <c r="E8433" t="s">
        <v>32427</v>
      </c>
      <c r="F8433" t="s">
        <v>14759</v>
      </c>
      <c r="G8433" t="s">
        <v>42</v>
      </c>
      <c r="H8433">
        <v>0</v>
      </c>
      <c r="I8433">
        <v>0</v>
      </c>
      <c r="J8433">
        <v>0</v>
      </c>
      <c r="K8433" t="s">
        <v>33377</v>
      </c>
    </row>
    <row r="8434" spans="1:11" x14ac:dyDescent="0.3">
      <c r="A8434" t="s">
        <v>33378</v>
      </c>
      <c r="B8434" t="s">
        <v>33379</v>
      </c>
      <c r="C8434" t="s">
        <v>13</v>
      </c>
      <c r="D8434" t="s">
        <v>33380</v>
      </c>
      <c r="E8434" t="s">
        <v>32427</v>
      </c>
      <c r="F8434" t="s">
        <v>7555</v>
      </c>
      <c r="G8434" t="s">
        <v>42</v>
      </c>
      <c r="H8434">
        <v>0</v>
      </c>
      <c r="I8434">
        <v>0</v>
      </c>
      <c r="J8434">
        <v>0</v>
      </c>
      <c r="K8434" t="s">
        <v>33381</v>
      </c>
    </row>
    <row r="8435" spans="1:11" x14ac:dyDescent="0.3">
      <c r="A8435" t="s">
        <v>33382</v>
      </c>
      <c r="C8435" t="s">
        <v>13</v>
      </c>
      <c r="D8435" t="s">
        <v>33383</v>
      </c>
      <c r="E8435" t="s">
        <v>32427</v>
      </c>
      <c r="F8435" t="s">
        <v>41</v>
      </c>
      <c r="G8435" t="s">
        <v>42</v>
      </c>
      <c r="H8435">
        <v>0</v>
      </c>
      <c r="I8435">
        <v>0</v>
      </c>
      <c r="J8435">
        <v>0</v>
      </c>
      <c r="K8435" t="s">
        <v>33384</v>
      </c>
    </row>
    <row r="8436" spans="1:11" x14ac:dyDescent="0.3">
      <c r="A8436" t="s">
        <v>33385</v>
      </c>
      <c r="B8436" t="s">
        <v>33386</v>
      </c>
      <c r="C8436" t="s">
        <v>13</v>
      </c>
      <c r="D8436" t="s">
        <v>33387</v>
      </c>
      <c r="E8436" t="s">
        <v>32427</v>
      </c>
      <c r="F8436" t="s">
        <v>6669</v>
      </c>
      <c r="G8436" t="s">
        <v>25799</v>
      </c>
      <c r="H8436">
        <v>0</v>
      </c>
      <c r="I8436">
        <v>0</v>
      </c>
      <c r="J8436">
        <v>0</v>
      </c>
      <c r="K8436" t="s">
        <v>33388</v>
      </c>
    </row>
    <row r="8437" spans="1:11" x14ac:dyDescent="0.3">
      <c r="A8437" t="s">
        <v>33389</v>
      </c>
      <c r="B8437" t="s">
        <v>33390</v>
      </c>
      <c r="C8437" t="s">
        <v>27</v>
      </c>
      <c r="D8437" t="s">
        <v>33391</v>
      </c>
      <c r="E8437" t="s">
        <v>12540</v>
      </c>
      <c r="F8437" t="s">
        <v>41</v>
      </c>
      <c r="G8437" t="s">
        <v>42</v>
      </c>
      <c r="H8437">
        <v>0</v>
      </c>
      <c r="I8437">
        <v>0</v>
      </c>
      <c r="J8437">
        <v>0</v>
      </c>
      <c r="K8437" t="s">
        <v>33392</v>
      </c>
    </row>
    <row r="8438" spans="1:11" x14ac:dyDescent="0.3">
      <c r="A8438" t="s">
        <v>33393</v>
      </c>
      <c r="B8438" t="s">
        <v>33394</v>
      </c>
      <c r="C8438" t="s">
        <v>13</v>
      </c>
      <c r="D8438" t="s">
        <v>33395</v>
      </c>
      <c r="E8438" t="s">
        <v>32427</v>
      </c>
      <c r="F8438" t="s">
        <v>16</v>
      </c>
      <c r="G8438" t="s">
        <v>33396</v>
      </c>
      <c r="H8438">
        <v>0</v>
      </c>
      <c r="I8438">
        <v>0</v>
      </c>
      <c r="J8438">
        <v>0</v>
      </c>
      <c r="K8438" t="s">
        <v>33397</v>
      </c>
    </row>
    <row r="8439" spans="1:11" x14ac:dyDescent="0.3">
      <c r="A8439" t="s">
        <v>33398</v>
      </c>
      <c r="B8439" t="s">
        <v>33399</v>
      </c>
      <c r="C8439" t="s">
        <v>13</v>
      </c>
      <c r="D8439" t="s">
        <v>33400</v>
      </c>
      <c r="E8439" t="s">
        <v>32427</v>
      </c>
      <c r="F8439" t="s">
        <v>4890</v>
      </c>
      <c r="G8439" t="s">
        <v>42</v>
      </c>
      <c r="H8439">
        <v>0</v>
      </c>
      <c r="I8439">
        <v>0</v>
      </c>
      <c r="J8439">
        <v>0</v>
      </c>
      <c r="K8439" t="s">
        <v>33401</v>
      </c>
    </row>
    <row r="8440" spans="1:11" x14ac:dyDescent="0.3">
      <c r="A8440" t="s">
        <v>2360</v>
      </c>
      <c r="B8440" t="s">
        <v>33402</v>
      </c>
      <c r="C8440" t="s">
        <v>27</v>
      </c>
      <c r="D8440" t="s">
        <v>33403</v>
      </c>
      <c r="E8440" t="s">
        <v>29</v>
      </c>
      <c r="F8440" t="s">
        <v>41</v>
      </c>
      <c r="G8440" t="s">
        <v>42</v>
      </c>
      <c r="H8440">
        <v>0</v>
      </c>
      <c r="I8440">
        <v>0</v>
      </c>
      <c r="J8440">
        <v>0</v>
      </c>
      <c r="K8440" t="s">
        <v>33404</v>
      </c>
    </row>
    <row r="8441" spans="1:11" x14ac:dyDescent="0.3">
      <c r="A8441" t="s">
        <v>33405</v>
      </c>
      <c r="C8441" t="s">
        <v>13</v>
      </c>
      <c r="D8441" t="s">
        <v>33406</v>
      </c>
      <c r="E8441" t="s">
        <v>32427</v>
      </c>
      <c r="F8441" t="s">
        <v>6657</v>
      </c>
      <c r="G8441" t="s">
        <v>42</v>
      </c>
      <c r="H8441">
        <v>0</v>
      </c>
      <c r="I8441">
        <v>0</v>
      </c>
      <c r="J8441">
        <v>0</v>
      </c>
      <c r="K8441" t="s">
        <v>33407</v>
      </c>
    </row>
    <row r="8442" spans="1:11" x14ac:dyDescent="0.3">
      <c r="A8442" t="s">
        <v>33408</v>
      </c>
      <c r="B8442" t="s">
        <v>33409</v>
      </c>
      <c r="C8442" t="s">
        <v>13</v>
      </c>
      <c r="D8442" t="s">
        <v>33410</v>
      </c>
      <c r="E8442" t="s">
        <v>32427</v>
      </c>
      <c r="F8442" t="s">
        <v>41</v>
      </c>
      <c r="G8442" t="s">
        <v>42</v>
      </c>
      <c r="H8442">
        <v>0</v>
      </c>
      <c r="I8442">
        <v>0</v>
      </c>
      <c r="J8442">
        <v>0</v>
      </c>
      <c r="K8442" t="s">
        <v>33411</v>
      </c>
    </row>
    <row r="8443" spans="1:11" x14ac:dyDescent="0.3">
      <c r="A8443" t="s">
        <v>33412</v>
      </c>
      <c r="B8443" t="s">
        <v>33413</v>
      </c>
      <c r="C8443" t="s">
        <v>27</v>
      </c>
      <c r="D8443" t="s">
        <v>33414</v>
      </c>
      <c r="E8443" t="s">
        <v>12540</v>
      </c>
      <c r="F8443" t="s">
        <v>16</v>
      </c>
      <c r="G8443" t="s">
        <v>5436</v>
      </c>
      <c r="H8443">
        <v>0</v>
      </c>
      <c r="I8443">
        <v>0</v>
      </c>
      <c r="J8443">
        <v>0</v>
      </c>
      <c r="K8443" t="s">
        <v>33415</v>
      </c>
    </row>
    <row r="8444" spans="1:11" x14ac:dyDescent="0.3">
      <c r="A8444" t="s">
        <v>33416</v>
      </c>
      <c r="B8444" t="s">
        <v>33417</v>
      </c>
      <c r="C8444" t="s">
        <v>20</v>
      </c>
      <c r="D8444" t="s">
        <v>33418</v>
      </c>
      <c r="E8444" t="s">
        <v>27392</v>
      </c>
      <c r="F8444" t="s">
        <v>16</v>
      </c>
      <c r="G8444" t="s">
        <v>3987</v>
      </c>
      <c r="H8444">
        <v>0</v>
      </c>
      <c r="I8444">
        <v>0</v>
      </c>
      <c r="J8444">
        <v>0</v>
      </c>
      <c r="K8444" t="s">
        <v>33419</v>
      </c>
    </row>
    <row r="8445" spans="1:11" x14ac:dyDescent="0.3">
      <c r="A8445" t="s">
        <v>33420</v>
      </c>
      <c r="B8445" t="s">
        <v>33421</v>
      </c>
      <c r="C8445" t="s">
        <v>13</v>
      </c>
      <c r="D8445" t="s">
        <v>33422</v>
      </c>
      <c r="E8445" t="s">
        <v>32427</v>
      </c>
      <c r="F8445" t="s">
        <v>16</v>
      </c>
      <c r="G8445" t="s">
        <v>33295</v>
      </c>
      <c r="H8445">
        <v>0</v>
      </c>
      <c r="I8445">
        <v>0</v>
      </c>
      <c r="J8445">
        <v>0</v>
      </c>
      <c r="K8445" t="s">
        <v>33423</v>
      </c>
    </row>
    <row r="8446" spans="1:11" x14ac:dyDescent="0.3">
      <c r="A8446" t="s">
        <v>33424</v>
      </c>
      <c r="B8446" t="s">
        <v>33425</v>
      </c>
      <c r="C8446" t="s">
        <v>13</v>
      </c>
      <c r="D8446" t="s">
        <v>33426</v>
      </c>
      <c r="E8446" t="s">
        <v>32427</v>
      </c>
      <c r="F8446" t="s">
        <v>16</v>
      </c>
      <c r="G8446" t="s">
        <v>4749</v>
      </c>
      <c r="H8446">
        <v>0</v>
      </c>
      <c r="I8446">
        <v>0</v>
      </c>
      <c r="J8446">
        <v>0</v>
      </c>
      <c r="K8446" t="s">
        <v>33427</v>
      </c>
    </row>
    <row r="8447" spans="1:11" x14ac:dyDescent="0.3">
      <c r="A8447" t="s">
        <v>33428</v>
      </c>
      <c r="B8447" t="s">
        <v>33429</v>
      </c>
      <c r="C8447" t="s">
        <v>13</v>
      </c>
      <c r="D8447" t="s">
        <v>33430</v>
      </c>
      <c r="E8447" t="s">
        <v>32427</v>
      </c>
      <c r="F8447" t="s">
        <v>16</v>
      </c>
      <c r="G8447" t="s">
        <v>3216</v>
      </c>
      <c r="H8447">
        <v>0</v>
      </c>
      <c r="I8447">
        <v>0</v>
      </c>
      <c r="J8447">
        <v>0</v>
      </c>
      <c r="K8447" t="s">
        <v>33431</v>
      </c>
    </row>
    <row r="8448" spans="1:11" x14ac:dyDescent="0.3">
      <c r="A8448" t="s">
        <v>33432</v>
      </c>
      <c r="B8448" t="s">
        <v>33433</v>
      </c>
      <c r="C8448" t="s">
        <v>558</v>
      </c>
      <c r="D8448" t="s">
        <v>33434</v>
      </c>
      <c r="E8448" t="s">
        <v>32599</v>
      </c>
      <c r="F8448" t="s">
        <v>10797</v>
      </c>
      <c r="G8448" t="s">
        <v>42</v>
      </c>
      <c r="H8448">
        <v>0</v>
      </c>
      <c r="I8448">
        <v>0</v>
      </c>
      <c r="J8448">
        <v>0</v>
      </c>
      <c r="K8448" t="s">
        <v>33435</v>
      </c>
    </row>
    <row r="8449" spans="1:11" x14ac:dyDescent="0.3">
      <c r="A8449" t="s">
        <v>33436</v>
      </c>
      <c r="C8449" t="s">
        <v>27</v>
      </c>
      <c r="D8449" t="s">
        <v>33437</v>
      </c>
      <c r="E8449" t="s">
        <v>29</v>
      </c>
      <c r="F8449" t="s">
        <v>41</v>
      </c>
      <c r="G8449" t="s">
        <v>42</v>
      </c>
      <c r="H8449">
        <v>0</v>
      </c>
      <c r="I8449">
        <v>0</v>
      </c>
      <c r="J8449">
        <v>0</v>
      </c>
      <c r="K8449" t="s">
        <v>33438</v>
      </c>
    </row>
    <row r="8450" spans="1:11" x14ac:dyDescent="0.3">
      <c r="A8450" t="s">
        <v>33439</v>
      </c>
      <c r="B8450" t="s">
        <v>33440</v>
      </c>
      <c r="C8450" t="s">
        <v>27</v>
      </c>
      <c r="D8450" t="s">
        <v>33441</v>
      </c>
      <c r="E8450" t="s">
        <v>12540</v>
      </c>
      <c r="F8450" t="s">
        <v>13475</v>
      </c>
      <c r="G8450" t="s">
        <v>42</v>
      </c>
      <c r="H8450">
        <v>0</v>
      </c>
      <c r="I8450">
        <v>0</v>
      </c>
      <c r="J8450">
        <v>0</v>
      </c>
      <c r="K8450" t="s">
        <v>33442</v>
      </c>
    </row>
    <row r="8451" spans="1:11" x14ac:dyDescent="0.3">
      <c r="A8451" t="s">
        <v>33443</v>
      </c>
      <c r="B8451" t="s">
        <v>33444</v>
      </c>
      <c r="C8451" t="s">
        <v>27</v>
      </c>
      <c r="D8451" t="s">
        <v>33445</v>
      </c>
      <c r="E8451" t="s">
        <v>12540</v>
      </c>
      <c r="F8451" t="s">
        <v>6206</v>
      </c>
      <c r="G8451" t="s">
        <v>542</v>
      </c>
      <c r="H8451">
        <v>0</v>
      </c>
      <c r="I8451">
        <v>0</v>
      </c>
      <c r="J8451">
        <v>0</v>
      </c>
      <c r="K8451" t="s">
        <v>33446</v>
      </c>
    </row>
    <row r="8452" spans="1:11" x14ac:dyDescent="0.3">
      <c r="A8452" t="s">
        <v>33447</v>
      </c>
      <c r="B8452" t="s">
        <v>33448</v>
      </c>
      <c r="C8452" t="s">
        <v>558</v>
      </c>
      <c r="D8452" t="s">
        <v>33449</v>
      </c>
      <c r="E8452" t="s">
        <v>19698</v>
      </c>
      <c r="F8452" t="s">
        <v>16</v>
      </c>
      <c r="G8452" t="s">
        <v>15631</v>
      </c>
      <c r="H8452">
        <v>0</v>
      </c>
      <c r="I8452">
        <v>0</v>
      </c>
      <c r="J8452">
        <v>0</v>
      </c>
      <c r="K8452" t="s">
        <v>33450</v>
      </c>
    </row>
    <row r="8453" spans="1:11" x14ac:dyDescent="0.3">
      <c r="A8453" t="s">
        <v>33451</v>
      </c>
      <c r="B8453" t="s">
        <v>33452</v>
      </c>
      <c r="C8453" t="s">
        <v>558</v>
      </c>
      <c r="D8453" t="s">
        <v>33453</v>
      </c>
      <c r="E8453" t="s">
        <v>19698</v>
      </c>
      <c r="F8453" t="s">
        <v>16</v>
      </c>
      <c r="G8453" t="s">
        <v>11525</v>
      </c>
      <c r="H8453">
        <v>0</v>
      </c>
      <c r="I8453">
        <v>0</v>
      </c>
      <c r="J8453">
        <v>0</v>
      </c>
      <c r="K8453" t="s">
        <v>33454</v>
      </c>
    </row>
    <row r="8454" spans="1:11" x14ac:dyDescent="0.3">
      <c r="A8454" t="s">
        <v>33455</v>
      </c>
      <c r="B8454" t="s">
        <v>33456</v>
      </c>
      <c r="C8454" t="s">
        <v>27</v>
      </c>
      <c r="D8454" t="s">
        <v>33457</v>
      </c>
      <c r="E8454" t="s">
        <v>12540</v>
      </c>
      <c r="F8454" t="s">
        <v>41</v>
      </c>
      <c r="G8454" t="s">
        <v>42</v>
      </c>
      <c r="H8454">
        <v>0</v>
      </c>
      <c r="I8454">
        <v>0</v>
      </c>
      <c r="J8454">
        <v>0</v>
      </c>
      <c r="K8454" t="s">
        <v>33458</v>
      </c>
    </row>
    <row r="8455" spans="1:11" x14ac:dyDescent="0.3">
      <c r="A8455" t="s">
        <v>33459</v>
      </c>
      <c r="B8455" t="s">
        <v>33460</v>
      </c>
      <c r="C8455" t="s">
        <v>13</v>
      </c>
      <c r="D8455" t="s">
        <v>33461</v>
      </c>
      <c r="E8455" t="s">
        <v>32427</v>
      </c>
      <c r="F8455" t="s">
        <v>13924</v>
      </c>
      <c r="G8455" t="s">
        <v>42</v>
      </c>
      <c r="H8455">
        <v>0</v>
      </c>
      <c r="I8455">
        <v>0</v>
      </c>
      <c r="J8455">
        <v>0</v>
      </c>
      <c r="K8455" t="s">
        <v>33462</v>
      </c>
    </row>
    <row r="8456" spans="1:11" x14ac:dyDescent="0.3">
      <c r="A8456" t="s">
        <v>33463</v>
      </c>
      <c r="B8456" t="s">
        <v>33464</v>
      </c>
      <c r="C8456" t="s">
        <v>27</v>
      </c>
      <c r="D8456" t="s">
        <v>33465</v>
      </c>
      <c r="E8456" t="s">
        <v>12540</v>
      </c>
      <c r="F8456" t="s">
        <v>10797</v>
      </c>
      <c r="G8456" t="s">
        <v>42</v>
      </c>
      <c r="H8456">
        <v>0</v>
      </c>
      <c r="I8456">
        <v>0</v>
      </c>
      <c r="J8456">
        <v>0</v>
      </c>
      <c r="K8456" t="s">
        <v>33466</v>
      </c>
    </row>
    <row r="8457" spans="1:11" x14ac:dyDescent="0.3">
      <c r="A8457" t="s">
        <v>33467</v>
      </c>
      <c r="C8457" t="s">
        <v>27</v>
      </c>
      <c r="D8457" t="e">
        <f>습윤양생.</f>
        <v>#NAME?</v>
      </c>
      <c r="E8457" t="s">
        <v>12540</v>
      </c>
      <c r="F8457" t="s">
        <v>3257</v>
      </c>
      <c r="G8457" t="s">
        <v>42</v>
      </c>
      <c r="H8457">
        <v>0</v>
      </c>
      <c r="I8457">
        <v>0</v>
      </c>
      <c r="J8457">
        <v>0</v>
      </c>
      <c r="K8457" t="s">
        <v>33468</v>
      </c>
    </row>
    <row r="8458" spans="1:11" x14ac:dyDescent="0.3">
      <c r="A8458" t="s">
        <v>33469</v>
      </c>
      <c r="B8458" t="s">
        <v>33470</v>
      </c>
      <c r="C8458" t="s">
        <v>27</v>
      </c>
      <c r="D8458" t="s">
        <v>33471</v>
      </c>
      <c r="E8458" t="s">
        <v>29</v>
      </c>
      <c r="F8458" t="s">
        <v>41</v>
      </c>
      <c r="G8458" t="s">
        <v>42</v>
      </c>
      <c r="H8458">
        <v>0</v>
      </c>
      <c r="I8458">
        <v>0</v>
      </c>
      <c r="J8458">
        <v>0</v>
      </c>
      <c r="K8458" t="s">
        <v>33472</v>
      </c>
    </row>
    <row r="8459" spans="1:11" x14ac:dyDescent="0.3">
      <c r="A8459" t="s">
        <v>33473</v>
      </c>
      <c r="B8459" t="s">
        <v>33474</v>
      </c>
      <c r="C8459" t="s">
        <v>27</v>
      </c>
      <c r="D8459" t="e">
        <f>골재의 습윤상태.</f>
        <v>#NAME?</v>
      </c>
      <c r="E8459" t="s">
        <v>12540</v>
      </c>
      <c r="F8459" t="s">
        <v>5552</v>
      </c>
      <c r="G8459" t="s">
        <v>42</v>
      </c>
      <c r="H8459">
        <v>0</v>
      </c>
      <c r="I8459">
        <v>0</v>
      </c>
      <c r="J8459">
        <v>0</v>
      </c>
      <c r="K8459" t="s">
        <v>33475</v>
      </c>
    </row>
    <row r="8460" spans="1:11" x14ac:dyDescent="0.3">
      <c r="A8460" t="s">
        <v>33476</v>
      </c>
      <c r="B8460" t="s">
        <v>33477</v>
      </c>
      <c r="C8460" t="s">
        <v>27</v>
      </c>
      <c r="D8460" t="s">
        <v>33478</v>
      </c>
      <c r="E8460" t="s">
        <v>12540</v>
      </c>
      <c r="F8460" t="s">
        <v>41</v>
      </c>
      <c r="G8460" t="s">
        <v>42</v>
      </c>
      <c r="H8460">
        <v>0</v>
      </c>
      <c r="I8460">
        <v>0</v>
      </c>
      <c r="J8460">
        <v>0</v>
      </c>
      <c r="K8460" t="s">
        <v>33479</v>
      </c>
    </row>
    <row r="8461" spans="1:11" x14ac:dyDescent="0.3">
      <c r="A8461" t="s">
        <v>33480</v>
      </c>
      <c r="C8461" t="s">
        <v>13</v>
      </c>
      <c r="D8461" t="s">
        <v>33481</v>
      </c>
      <c r="E8461" t="s">
        <v>32427</v>
      </c>
      <c r="F8461" t="s">
        <v>41</v>
      </c>
      <c r="G8461" t="s">
        <v>42</v>
      </c>
      <c r="H8461">
        <v>0</v>
      </c>
      <c r="I8461">
        <v>0</v>
      </c>
      <c r="J8461">
        <v>0</v>
      </c>
      <c r="K8461" t="s">
        <v>33482</v>
      </c>
    </row>
    <row r="8462" spans="1:11" x14ac:dyDescent="0.3">
      <c r="A8462" t="s">
        <v>33483</v>
      </c>
      <c r="C8462" t="s">
        <v>13</v>
      </c>
      <c r="D8462" t="s">
        <v>33481</v>
      </c>
      <c r="E8462" t="s">
        <v>32427</v>
      </c>
      <c r="F8462" t="s">
        <v>41</v>
      </c>
      <c r="G8462" t="s">
        <v>42</v>
      </c>
      <c r="H8462">
        <v>0</v>
      </c>
      <c r="I8462">
        <v>0</v>
      </c>
      <c r="J8462">
        <v>0</v>
      </c>
      <c r="K8462" t="s">
        <v>33484</v>
      </c>
    </row>
    <row r="8463" spans="1:11" x14ac:dyDescent="0.3">
      <c r="A8463" t="s">
        <v>33485</v>
      </c>
      <c r="C8463" t="s">
        <v>13</v>
      </c>
      <c r="D8463" t="s">
        <v>33486</v>
      </c>
      <c r="E8463" t="s">
        <v>32427</v>
      </c>
      <c r="F8463" t="s">
        <v>41</v>
      </c>
      <c r="G8463" t="s">
        <v>42</v>
      </c>
      <c r="H8463">
        <v>0</v>
      </c>
      <c r="I8463">
        <v>0</v>
      </c>
      <c r="J8463">
        <v>0</v>
      </c>
      <c r="K8463" t="s">
        <v>33487</v>
      </c>
    </row>
    <row r="8464" spans="1:11" x14ac:dyDescent="0.3">
      <c r="A8464" t="s">
        <v>33488</v>
      </c>
      <c r="C8464" t="s">
        <v>147</v>
      </c>
      <c r="D8464" t="s">
        <v>33489</v>
      </c>
      <c r="E8464" t="s">
        <v>149</v>
      </c>
      <c r="F8464" t="s">
        <v>7645</v>
      </c>
      <c r="G8464" t="s">
        <v>42</v>
      </c>
      <c r="H8464">
        <v>0</v>
      </c>
      <c r="I8464">
        <v>0</v>
      </c>
      <c r="J8464">
        <v>0</v>
      </c>
      <c r="K8464" t="s">
        <v>33490</v>
      </c>
    </row>
    <row r="8465" spans="1:11" x14ac:dyDescent="0.3">
      <c r="A8465" t="s">
        <v>33491</v>
      </c>
      <c r="B8465" t="s">
        <v>33492</v>
      </c>
      <c r="C8465" t="s">
        <v>13</v>
      </c>
      <c r="D8465" t="s">
        <v>33493</v>
      </c>
      <c r="E8465" t="s">
        <v>32427</v>
      </c>
      <c r="F8465" t="s">
        <v>15094</v>
      </c>
      <c r="G8465" t="s">
        <v>3430</v>
      </c>
      <c r="H8465">
        <v>0</v>
      </c>
      <c r="I8465">
        <v>0</v>
      </c>
      <c r="J8465">
        <v>0</v>
      </c>
      <c r="K8465" t="s">
        <v>33494</v>
      </c>
    </row>
    <row r="8466" spans="1:11" x14ac:dyDescent="0.3">
      <c r="A8466" t="s">
        <v>33495</v>
      </c>
      <c r="B8466" t="s">
        <v>33496</v>
      </c>
      <c r="C8466" t="s">
        <v>13</v>
      </c>
      <c r="D8466" t="s">
        <v>33497</v>
      </c>
      <c r="E8466" t="s">
        <v>32427</v>
      </c>
      <c r="F8466" t="s">
        <v>41</v>
      </c>
      <c r="G8466" t="s">
        <v>42</v>
      </c>
      <c r="H8466">
        <v>0</v>
      </c>
      <c r="I8466">
        <v>0</v>
      </c>
      <c r="J8466">
        <v>0</v>
      </c>
      <c r="K8466" t="s">
        <v>33498</v>
      </c>
    </row>
    <row r="8467" spans="1:11" x14ac:dyDescent="0.3">
      <c r="A8467" t="s">
        <v>33499</v>
      </c>
      <c r="B8467" t="s">
        <v>33500</v>
      </c>
      <c r="C8467" t="s">
        <v>13</v>
      </c>
      <c r="D8467" t="s">
        <v>33501</v>
      </c>
      <c r="E8467" t="s">
        <v>32427</v>
      </c>
      <c r="F8467" t="s">
        <v>1674</v>
      </c>
      <c r="G8467" t="s">
        <v>42</v>
      </c>
      <c r="H8467">
        <v>0</v>
      </c>
      <c r="I8467">
        <v>0</v>
      </c>
      <c r="J8467">
        <v>0</v>
      </c>
      <c r="K8467" t="s">
        <v>33502</v>
      </c>
    </row>
    <row r="8468" spans="1:11" x14ac:dyDescent="0.3">
      <c r="A8468" t="s">
        <v>33503</v>
      </c>
      <c r="B8468" t="s">
        <v>33504</v>
      </c>
      <c r="C8468" t="s">
        <v>27</v>
      </c>
      <c r="D8468" t="s">
        <v>33505</v>
      </c>
      <c r="E8468" t="s">
        <v>29</v>
      </c>
      <c r="F8468" t="s">
        <v>41</v>
      </c>
      <c r="G8468" t="s">
        <v>2866</v>
      </c>
      <c r="H8468">
        <v>0</v>
      </c>
      <c r="I8468">
        <v>0</v>
      </c>
      <c r="J8468">
        <v>0</v>
      </c>
      <c r="K8468" t="s">
        <v>33506</v>
      </c>
    </row>
    <row r="8469" spans="1:11" x14ac:dyDescent="0.3">
      <c r="A8469" t="s">
        <v>33507</v>
      </c>
      <c r="B8469" t="s">
        <v>33508</v>
      </c>
      <c r="C8469" t="s">
        <v>20</v>
      </c>
      <c r="D8469" t="s">
        <v>33509</v>
      </c>
      <c r="E8469" t="s">
        <v>27392</v>
      </c>
      <c r="F8469" t="s">
        <v>2116</v>
      </c>
      <c r="G8469" t="s">
        <v>42</v>
      </c>
      <c r="H8469">
        <v>0</v>
      </c>
      <c r="I8469">
        <v>0</v>
      </c>
      <c r="J8469">
        <v>0</v>
      </c>
      <c r="K8469" t="s">
        <v>33510</v>
      </c>
    </row>
    <row r="8470" spans="1:11" x14ac:dyDescent="0.3">
      <c r="A8470" t="s">
        <v>33511</v>
      </c>
      <c r="C8470" t="s">
        <v>13</v>
      </c>
      <c r="D8470" t="s">
        <v>33512</v>
      </c>
      <c r="E8470" t="s">
        <v>32427</v>
      </c>
      <c r="F8470" t="s">
        <v>41</v>
      </c>
      <c r="G8470" t="s">
        <v>42</v>
      </c>
      <c r="H8470">
        <v>0</v>
      </c>
      <c r="I8470">
        <v>0</v>
      </c>
      <c r="J8470">
        <v>0</v>
      </c>
      <c r="K8470" t="s">
        <v>33513</v>
      </c>
    </row>
    <row r="8471" spans="1:11" x14ac:dyDescent="0.3">
      <c r="A8471" t="s">
        <v>33514</v>
      </c>
      <c r="B8471" t="s">
        <v>33515</v>
      </c>
      <c r="C8471" t="s">
        <v>13</v>
      </c>
      <c r="D8471" t="s">
        <v>33516</v>
      </c>
      <c r="E8471" t="s">
        <v>32427</v>
      </c>
      <c r="F8471" t="s">
        <v>1634</v>
      </c>
      <c r="G8471" t="s">
        <v>42</v>
      </c>
      <c r="H8471">
        <v>0</v>
      </c>
      <c r="I8471">
        <v>0</v>
      </c>
      <c r="J8471">
        <v>0</v>
      </c>
      <c r="K8471" t="s">
        <v>33517</v>
      </c>
    </row>
    <row r="8472" spans="1:11" x14ac:dyDescent="0.3">
      <c r="A8472" t="s">
        <v>33518</v>
      </c>
      <c r="C8472" t="s">
        <v>147</v>
      </c>
      <c r="D8472" t="s">
        <v>33519</v>
      </c>
      <c r="E8472" t="s">
        <v>149</v>
      </c>
      <c r="F8472" t="s">
        <v>16</v>
      </c>
      <c r="G8472" t="s">
        <v>4520</v>
      </c>
      <c r="H8472">
        <v>0</v>
      </c>
      <c r="I8472">
        <v>0</v>
      </c>
      <c r="J8472">
        <v>0</v>
      </c>
      <c r="K8472" t="s">
        <v>33520</v>
      </c>
    </row>
    <row r="8473" spans="1:11" x14ac:dyDescent="0.3">
      <c r="A8473" t="s">
        <v>33521</v>
      </c>
      <c r="B8473" t="s">
        <v>33522</v>
      </c>
      <c r="C8473" t="s">
        <v>147</v>
      </c>
      <c r="D8473" t="s">
        <v>33523</v>
      </c>
      <c r="E8473" t="s">
        <v>149</v>
      </c>
      <c r="F8473" t="s">
        <v>1918</v>
      </c>
      <c r="G8473" t="s">
        <v>12174</v>
      </c>
      <c r="H8473">
        <v>0</v>
      </c>
      <c r="I8473">
        <v>0</v>
      </c>
      <c r="J8473">
        <v>0</v>
      </c>
      <c r="K8473" t="s">
        <v>33524</v>
      </c>
    </row>
    <row r="8474" spans="1:11" x14ac:dyDescent="0.3">
      <c r="A8474" t="s">
        <v>33525</v>
      </c>
      <c r="B8474" t="s">
        <v>33526</v>
      </c>
      <c r="C8474" t="s">
        <v>20</v>
      </c>
      <c r="D8474" t="s">
        <v>33527</v>
      </c>
      <c r="E8474" t="s">
        <v>27392</v>
      </c>
      <c r="F8474" t="s">
        <v>1573</v>
      </c>
      <c r="G8474" t="s">
        <v>42</v>
      </c>
      <c r="H8474">
        <v>0</v>
      </c>
      <c r="I8474">
        <v>0</v>
      </c>
      <c r="J8474">
        <v>0</v>
      </c>
      <c r="K8474" t="s">
        <v>33528</v>
      </c>
    </row>
    <row r="8475" spans="1:11" x14ac:dyDescent="0.3">
      <c r="A8475" t="s">
        <v>33529</v>
      </c>
      <c r="C8475" t="s">
        <v>27</v>
      </c>
      <c r="D8475" t="s">
        <v>33530</v>
      </c>
      <c r="E8475" t="s">
        <v>29</v>
      </c>
      <c r="F8475" t="s">
        <v>41</v>
      </c>
      <c r="G8475" t="s">
        <v>42</v>
      </c>
      <c r="H8475">
        <v>0</v>
      </c>
      <c r="I8475">
        <v>0</v>
      </c>
      <c r="J8475">
        <v>0</v>
      </c>
      <c r="K8475" t="s">
        <v>33531</v>
      </c>
    </row>
    <row r="8476" spans="1:11" x14ac:dyDescent="0.3">
      <c r="A8476" t="s">
        <v>33532</v>
      </c>
      <c r="B8476" t="s">
        <v>33533</v>
      </c>
      <c r="C8476" t="s">
        <v>20</v>
      </c>
      <c r="D8476" t="s">
        <v>33534</v>
      </c>
      <c r="E8476" t="s">
        <v>27392</v>
      </c>
      <c r="F8476" t="s">
        <v>16</v>
      </c>
      <c r="G8476" t="s">
        <v>4520</v>
      </c>
      <c r="H8476">
        <v>0</v>
      </c>
      <c r="I8476">
        <v>0</v>
      </c>
      <c r="J8476">
        <v>0</v>
      </c>
      <c r="K8476" t="s">
        <v>33535</v>
      </c>
    </row>
    <row r="8477" spans="1:11" x14ac:dyDescent="0.3">
      <c r="A8477" t="s">
        <v>33536</v>
      </c>
      <c r="B8477" t="s">
        <v>33537</v>
      </c>
      <c r="C8477" t="s">
        <v>466</v>
      </c>
      <c r="D8477" t="s">
        <v>33538</v>
      </c>
      <c r="E8477" t="s">
        <v>26488</v>
      </c>
      <c r="F8477" t="s">
        <v>16</v>
      </c>
      <c r="G8477" t="s">
        <v>4262</v>
      </c>
      <c r="H8477">
        <v>0</v>
      </c>
      <c r="I8477">
        <v>0</v>
      </c>
      <c r="J8477">
        <v>0</v>
      </c>
      <c r="K8477" t="s">
        <v>33539</v>
      </c>
    </row>
    <row r="8478" spans="1:11" x14ac:dyDescent="0.3">
      <c r="A8478" t="s">
        <v>33540</v>
      </c>
      <c r="B8478" t="s">
        <v>33541</v>
      </c>
      <c r="C8478" t="s">
        <v>13</v>
      </c>
      <c r="D8478" t="s">
        <v>33542</v>
      </c>
      <c r="E8478" t="s">
        <v>32427</v>
      </c>
      <c r="F8478" t="s">
        <v>16</v>
      </c>
      <c r="G8478" t="s">
        <v>7717</v>
      </c>
      <c r="H8478">
        <v>0</v>
      </c>
      <c r="I8478">
        <v>0</v>
      </c>
      <c r="J8478">
        <v>0</v>
      </c>
      <c r="K8478" t="s">
        <v>33543</v>
      </c>
    </row>
    <row r="8479" spans="1:11" x14ac:dyDescent="0.3">
      <c r="A8479" t="s">
        <v>33544</v>
      </c>
      <c r="C8479" t="s">
        <v>20</v>
      </c>
      <c r="D8479" t="s">
        <v>33545</v>
      </c>
      <c r="E8479" t="s">
        <v>27392</v>
      </c>
      <c r="F8479" t="s">
        <v>16</v>
      </c>
      <c r="G8479" t="s">
        <v>7351</v>
      </c>
      <c r="H8479">
        <v>0</v>
      </c>
      <c r="I8479">
        <v>0</v>
      </c>
      <c r="J8479">
        <v>0</v>
      </c>
      <c r="K8479" t="s">
        <v>33546</v>
      </c>
    </row>
    <row r="8480" spans="1:11" x14ac:dyDescent="0.3">
      <c r="A8480" t="s">
        <v>33547</v>
      </c>
      <c r="B8480" t="s">
        <v>33548</v>
      </c>
      <c r="C8480" t="s">
        <v>27</v>
      </c>
      <c r="D8480" t="s">
        <v>33549</v>
      </c>
      <c r="E8480" t="s">
        <v>12540</v>
      </c>
      <c r="F8480" t="s">
        <v>41</v>
      </c>
      <c r="G8480" t="s">
        <v>42</v>
      </c>
      <c r="H8480">
        <v>0</v>
      </c>
      <c r="I8480">
        <v>0</v>
      </c>
      <c r="J8480">
        <v>0</v>
      </c>
      <c r="K8480" t="s">
        <v>33550</v>
      </c>
    </row>
    <row r="8481" spans="1:11" x14ac:dyDescent="0.3">
      <c r="A8481" t="s">
        <v>33551</v>
      </c>
      <c r="C8481" t="s">
        <v>466</v>
      </c>
      <c r="D8481" t="s">
        <v>33552</v>
      </c>
      <c r="E8481" t="s">
        <v>26488</v>
      </c>
      <c r="F8481" t="s">
        <v>16</v>
      </c>
      <c r="G8481" t="s">
        <v>1477</v>
      </c>
      <c r="H8481">
        <v>0</v>
      </c>
      <c r="I8481">
        <v>0</v>
      </c>
      <c r="J8481">
        <v>0</v>
      </c>
      <c r="K8481" t="s">
        <v>33553</v>
      </c>
    </row>
    <row r="8482" spans="1:11" x14ac:dyDescent="0.3">
      <c r="A8482" t="s">
        <v>33554</v>
      </c>
      <c r="B8482" t="s">
        <v>33555</v>
      </c>
      <c r="C8482" t="s">
        <v>466</v>
      </c>
      <c r="D8482" t="s">
        <v>33556</v>
      </c>
      <c r="E8482" t="s">
        <v>26488</v>
      </c>
      <c r="F8482" t="s">
        <v>16</v>
      </c>
      <c r="G8482" t="s">
        <v>22852</v>
      </c>
      <c r="H8482">
        <v>0</v>
      </c>
      <c r="I8482">
        <v>0</v>
      </c>
      <c r="J8482">
        <v>0</v>
      </c>
      <c r="K8482" t="s">
        <v>33557</v>
      </c>
    </row>
    <row r="8483" spans="1:11" x14ac:dyDescent="0.3">
      <c r="A8483" t="s">
        <v>33558</v>
      </c>
      <c r="C8483" t="s">
        <v>466</v>
      </c>
      <c r="D8483" t="s">
        <v>33559</v>
      </c>
      <c r="E8483" t="s">
        <v>26488</v>
      </c>
      <c r="F8483" t="s">
        <v>16</v>
      </c>
      <c r="G8483" t="s">
        <v>27136</v>
      </c>
      <c r="H8483">
        <v>0</v>
      </c>
      <c r="I8483">
        <v>0</v>
      </c>
      <c r="J8483">
        <v>0</v>
      </c>
      <c r="K8483" t="s">
        <v>33560</v>
      </c>
    </row>
    <row r="8484" spans="1:11" x14ac:dyDescent="0.3">
      <c r="A8484" t="s">
        <v>33561</v>
      </c>
      <c r="B8484" t="s">
        <v>33562</v>
      </c>
      <c r="C8484" t="s">
        <v>466</v>
      </c>
      <c r="D8484" t="s">
        <v>33563</v>
      </c>
      <c r="E8484" t="s">
        <v>26488</v>
      </c>
      <c r="F8484" t="s">
        <v>16</v>
      </c>
      <c r="G8484" t="s">
        <v>33564</v>
      </c>
      <c r="H8484">
        <v>0</v>
      </c>
      <c r="I8484">
        <v>0</v>
      </c>
      <c r="J8484">
        <v>0</v>
      </c>
      <c r="K8484" t="s">
        <v>33565</v>
      </c>
    </row>
    <row r="8485" spans="1:11" x14ac:dyDescent="0.3">
      <c r="A8485" t="s">
        <v>33566</v>
      </c>
      <c r="B8485" t="s">
        <v>33567</v>
      </c>
      <c r="C8485" t="s">
        <v>466</v>
      </c>
      <c r="D8485" t="s">
        <v>33568</v>
      </c>
      <c r="E8485" t="s">
        <v>26488</v>
      </c>
      <c r="F8485" t="s">
        <v>3834</v>
      </c>
      <c r="G8485" t="s">
        <v>42</v>
      </c>
      <c r="H8485">
        <v>0</v>
      </c>
      <c r="I8485">
        <v>0</v>
      </c>
      <c r="J8485">
        <v>0</v>
      </c>
      <c r="K8485" t="s">
        <v>33569</v>
      </c>
    </row>
    <row r="8486" spans="1:11" x14ac:dyDescent="0.3">
      <c r="A8486" t="s">
        <v>33570</v>
      </c>
      <c r="C8486" t="s">
        <v>466</v>
      </c>
      <c r="D8486" t="s">
        <v>33571</v>
      </c>
      <c r="E8486" t="s">
        <v>26488</v>
      </c>
      <c r="F8486" t="s">
        <v>16</v>
      </c>
      <c r="G8486" t="s">
        <v>8577</v>
      </c>
      <c r="H8486">
        <v>0</v>
      </c>
      <c r="I8486">
        <v>0</v>
      </c>
      <c r="J8486">
        <v>0</v>
      </c>
      <c r="K8486" t="s">
        <v>33572</v>
      </c>
    </row>
    <row r="8487" spans="1:11" x14ac:dyDescent="0.3">
      <c r="A8487" t="s">
        <v>33573</v>
      </c>
      <c r="B8487" t="s">
        <v>33574</v>
      </c>
      <c r="C8487" t="s">
        <v>466</v>
      </c>
      <c r="D8487" t="s">
        <v>33575</v>
      </c>
      <c r="E8487" t="s">
        <v>26488</v>
      </c>
      <c r="F8487" t="s">
        <v>1981</v>
      </c>
      <c r="G8487" t="s">
        <v>42</v>
      </c>
      <c r="H8487">
        <v>0</v>
      </c>
      <c r="I8487">
        <v>0</v>
      </c>
      <c r="J8487">
        <v>0</v>
      </c>
      <c r="K8487" t="s">
        <v>33576</v>
      </c>
    </row>
    <row r="8488" spans="1:11" x14ac:dyDescent="0.3">
      <c r="A8488" t="s">
        <v>33577</v>
      </c>
      <c r="B8488" t="s">
        <v>33578</v>
      </c>
      <c r="C8488" t="s">
        <v>20</v>
      </c>
      <c r="D8488" t="s">
        <v>33579</v>
      </c>
      <c r="E8488" t="s">
        <v>27392</v>
      </c>
      <c r="F8488" t="s">
        <v>11456</v>
      </c>
      <c r="G8488" t="s">
        <v>311</v>
      </c>
      <c r="H8488">
        <v>0</v>
      </c>
      <c r="I8488">
        <v>0</v>
      </c>
      <c r="J8488">
        <v>0</v>
      </c>
      <c r="K8488" t="s">
        <v>33580</v>
      </c>
    </row>
    <row r="8489" spans="1:11" x14ac:dyDescent="0.3">
      <c r="A8489" t="s">
        <v>33581</v>
      </c>
      <c r="B8489" t="s">
        <v>33582</v>
      </c>
      <c r="C8489" t="s">
        <v>20</v>
      </c>
      <c r="D8489" t="s">
        <v>33583</v>
      </c>
      <c r="E8489" t="s">
        <v>27392</v>
      </c>
      <c r="F8489" t="s">
        <v>16</v>
      </c>
      <c r="G8489" t="s">
        <v>11525</v>
      </c>
      <c r="H8489">
        <v>0</v>
      </c>
      <c r="I8489">
        <v>0</v>
      </c>
      <c r="J8489">
        <v>0</v>
      </c>
      <c r="K8489" t="s">
        <v>33584</v>
      </c>
    </row>
    <row r="8490" spans="1:11" x14ac:dyDescent="0.3">
      <c r="A8490" t="s">
        <v>33585</v>
      </c>
      <c r="B8490" t="s">
        <v>33586</v>
      </c>
      <c r="C8490" t="s">
        <v>466</v>
      </c>
      <c r="D8490" t="s">
        <v>33587</v>
      </c>
      <c r="E8490" t="s">
        <v>26488</v>
      </c>
      <c r="F8490" t="s">
        <v>16</v>
      </c>
      <c r="G8490" t="s">
        <v>7717</v>
      </c>
      <c r="H8490">
        <v>0</v>
      </c>
      <c r="I8490">
        <v>0</v>
      </c>
      <c r="J8490">
        <v>0</v>
      </c>
      <c r="K8490" t="s">
        <v>33588</v>
      </c>
    </row>
    <row r="8491" spans="1:11" x14ac:dyDescent="0.3">
      <c r="A8491" t="s">
        <v>33589</v>
      </c>
      <c r="B8491" t="s">
        <v>33590</v>
      </c>
      <c r="C8491" t="s">
        <v>466</v>
      </c>
      <c r="D8491" t="s">
        <v>33591</v>
      </c>
      <c r="E8491" t="s">
        <v>26488</v>
      </c>
      <c r="F8491" t="s">
        <v>16</v>
      </c>
      <c r="G8491" t="s">
        <v>756</v>
      </c>
      <c r="H8491">
        <v>0</v>
      </c>
      <c r="I8491">
        <v>0</v>
      </c>
      <c r="J8491">
        <v>0</v>
      </c>
      <c r="K8491" t="s">
        <v>33592</v>
      </c>
    </row>
    <row r="8492" spans="1:11" x14ac:dyDescent="0.3">
      <c r="A8492" t="s">
        <v>33593</v>
      </c>
      <c r="B8492" t="s">
        <v>33594</v>
      </c>
      <c r="C8492" t="s">
        <v>558</v>
      </c>
      <c r="D8492" t="s">
        <v>33595</v>
      </c>
      <c r="E8492" t="s">
        <v>981</v>
      </c>
      <c r="F8492" t="s">
        <v>16</v>
      </c>
      <c r="G8492" t="s">
        <v>15804</v>
      </c>
      <c r="H8492">
        <v>0</v>
      </c>
      <c r="I8492">
        <v>0</v>
      </c>
      <c r="J8492">
        <v>0</v>
      </c>
      <c r="K8492" t="s">
        <v>33596</v>
      </c>
    </row>
    <row r="8493" spans="1:11" x14ac:dyDescent="0.3">
      <c r="A8493" t="s">
        <v>33597</v>
      </c>
      <c r="B8493" t="s">
        <v>33598</v>
      </c>
      <c r="C8493" t="s">
        <v>466</v>
      </c>
      <c r="D8493" t="s">
        <v>33599</v>
      </c>
      <c r="E8493" t="s">
        <v>26488</v>
      </c>
      <c r="F8493" t="s">
        <v>16</v>
      </c>
      <c r="G8493" t="s">
        <v>1496</v>
      </c>
      <c r="H8493">
        <v>0</v>
      </c>
      <c r="I8493">
        <v>0</v>
      </c>
      <c r="J8493">
        <v>0</v>
      </c>
      <c r="K8493" t="s">
        <v>33600</v>
      </c>
    </row>
    <row r="8494" spans="1:11" x14ac:dyDescent="0.3">
      <c r="A8494" t="s">
        <v>33601</v>
      </c>
      <c r="B8494" t="s">
        <v>33598</v>
      </c>
      <c r="C8494" t="s">
        <v>466</v>
      </c>
      <c r="D8494" t="s">
        <v>33602</v>
      </c>
      <c r="E8494" t="s">
        <v>26488</v>
      </c>
      <c r="F8494" t="s">
        <v>16</v>
      </c>
      <c r="G8494" t="s">
        <v>4993</v>
      </c>
      <c r="H8494">
        <v>0</v>
      </c>
      <c r="I8494">
        <v>0</v>
      </c>
      <c r="J8494">
        <v>0</v>
      </c>
      <c r="K8494" t="s">
        <v>33603</v>
      </c>
    </row>
    <row r="8495" spans="1:11" x14ac:dyDescent="0.3">
      <c r="A8495" t="s">
        <v>33604</v>
      </c>
      <c r="C8495" t="s">
        <v>466</v>
      </c>
      <c r="D8495" t="s">
        <v>33605</v>
      </c>
      <c r="E8495" t="s">
        <v>26488</v>
      </c>
      <c r="F8495" t="s">
        <v>16</v>
      </c>
      <c r="G8495" t="s">
        <v>5615</v>
      </c>
      <c r="H8495">
        <v>0</v>
      </c>
      <c r="I8495">
        <v>0</v>
      </c>
      <c r="J8495">
        <v>0</v>
      </c>
      <c r="K8495" t="s">
        <v>33606</v>
      </c>
    </row>
    <row r="8496" spans="1:11" x14ac:dyDescent="0.3">
      <c r="A8496" t="s">
        <v>33607</v>
      </c>
      <c r="B8496" t="s">
        <v>33608</v>
      </c>
      <c r="C8496" t="s">
        <v>466</v>
      </c>
      <c r="D8496" t="s">
        <v>33609</v>
      </c>
      <c r="E8496" t="s">
        <v>26488</v>
      </c>
      <c r="F8496" t="s">
        <v>16</v>
      </c>
      <c r="G8496" t="s">
        <v>12585</v>
      </c>
      <c r="H8496">
        <v>0</v>
      </c>
      <c r="I8496">
        <v>0</v>
      </c>
      <c r="J8496">
        <v>0</v>
      </c>
      <c r="K8496" t="s">
        <v>33610</v>
      </c>
    </row>
    <row r="8497" spans="1:11" x14ac:dyDescent="0.3">
      <c r="A8497" t="s">
        <v>33611</v>
      </c>
      <c r="B8497" t="s">
        <v>33612</v>
      </c>
      <c r="C8497" t="s">
        <v>466</v>
      </c>
      <c r="D8497" t="s">
        <v>33613</v>
      </c>
      <c r="E8497" t="s">
        <v>26488</v>
      </c>
      <c r="F8497" t="s">
        <v>16</v>
      </c>
      <c r="G8497" t="s">
        <v>10879</v>
      </c>
      <c r="H8497">
        <v>0</v>
      </c>
      <c r="I8497">
        <v>0</v>
      </c>
      <c r="J8497">
        <v>0</v>
      </c>
      <c r="K8497" t="s">
        <v>33614</v>
      </c>
    </row>
    <row r="8498" spans="1:11" x14ac:dyDescent="0.3">
      <c r="A8498" t="s">
        <v>33615</v>
      </c>
      <c r="C8498" t="s">
        <v>466</v>
      </c>
      <c r="D8498" t="s">
        <v>33616</v>
      </c>
      <c r="E8498" t="s">
        <v>26488</v>
      </c>
      <c r="F8498" t="s">
        <v>16</v>
      </c>
      <c r="G8498" t="s">
        <v>23453</v>
      </c>
      <c r="H8498">
        <v>0</v>
      </c>
      <c r="I8498">
        <v>0</v>
      </c>
      <c r="J8498">
        <v>0</v>
      </c>
      <c r="K8498" t="s">
        <v>33617</v>
      </c>
    </row>
    <row r="8499" spans="1:11" x14ac:dyDescent="0.3">
      <c r="A8499" t="s">
        <v>33618</v>
      </c>
      <c r="B8499" t="s">
        <v>33619</v>
      </c>
      <c r="C8499" t="s">
        <v>13</v>
      </c>
      <c r="D8499" t="s">
        <v>33620</v>
      </c>
      <c r="E8499" t="s">
        <v>32427</v>
      </c>
      <c r="F8499" t="s">
        <v>16</v>
      </c>
      <c r="G8499" t="s">
        <v>4717</v>
      </c>
      <c r="H8499">
        <v>0</v>
      </c>
      <c r="I8499">
        <v>0</v>
      </c>
      <c r="J8499">
        <v>0</v>
      </c>
      <c r="K8499" t="s">
        <v>33621</v>
      </c>
    </row>
    <row r="8500" spans="1:11" x14ac:dyDescent="0.3">
      <c r="A8500" t="s">
        <v>33622</v>
      </c>
      <c r="B8500" t="s">
        <v>33623</v>
      </c>
      <c r="C8500" t="s">
        <v>466</v>
      </c>
      <c r="D8500" t="s">
        <v>33624</v>
      </c>
      <c r="E8500" t="s">
        <v>26488</v>
      </c>
      <c r="F8500" t="s">
        <v>16</v>
      </c>
      <c r="G8500" t="s">
        <v>14060</v>
      </c>
      <c r="H8500">
        <v>0</v>
      </c>
      <c r="I8500">
        <v>0</v>
      </c>
      <c r="J8500">
        <v>0</v>
      </c>
      <c r="K8500" t="s">
        <v>33625</v>
      </c>
    </row>
    <row r="8501" spans="1:11" x14ac:dyDescent="0.3">
      <c r="A8501" t="s">
        <v>33626</v>
      </c>
      <c r="B8501" t="s">
        <v>33627</v>
      </c>
      <c r="C8501" t="s">
        <v>466</v>
      </c>
      <c r="D8501" t="s">
        <v>33628</v>
      </c>
      <c r="E8501" t="s">
        <v>26488</v>
      </c>
      <c r="F8501" t="s">
        <v>16</v>
      </c>
      <c r="G8501" t="s">
        <v>2542</v>
      </c>
      <c r="H8501">
        <v>0</v>
      </c>
      <c r="I8501">
        <v>0</v>
      </c>
      <c r="J8501">
        <v>0</v>
      </c>
      <c r="K8501" t="s">
        <v>33629</v>
      </c>
    </row>
    <row r="8502" spans="1:11" x14ac:dyDescent="0.3">
      <c r="A8502" t="s">
        <v>33630</v>
      </c>
      <c r="B8502" t="s">
        <v>33631</v>
      </c>
      <c r="C8502" t="s">
        <v>13</v>
      </c>
      <c r="D8502" t="s">
        <v>33632</v>
      </c>
      <c r="E8502" t="s">
        <v>33633</v>
      </c>
      <c r="F8502" t="s">
        <v>16</v>
      </c>
      <c r="G8502" t="s">
        <v>3987</v>
      </c>
      <c r="H8502">
        <v>0</v>
      </c>
      <c r="I8502">
        <v>0</v>
      </c>
      <c r="J8502">
        <v>0</v>
      </c>
      <c r="K8502" t="s">
        <v>33634</v>
      </c>
    </row>
    <row r="8503" spans="1:11" x14ac:dyDescent="0.3">
      <c r="A8503" t="s">
        <v>33635</v>
      </c>
      <c r="B8503" t="s">
        <v>33636</v>
      </c>
      <c r="C8503" t="s">
        <v>558</v>
      </c>
      <c r="D8503" t="s">
        <v>33637</v>
      </c>
      <c r="E8503" t="s">
        <v>981</v>
      </c>
      <c r="F8503" t="s">
        <v>16</v>
      </c>
      <c r="G8503" t="s">
        <v>16240</v>
      </c>
      <c r="H8503">
        <v>0</v>
      </c>
      <c r="I8503">
        <v>0</v>
      </c>
      <c r="J8503">
        <v>0</v>
      </c>
      <c r="K8503" t="s">
        <v>33638</v>
      </c>
    </row>
    <row r="8504" spans="1:11" x14ac:dyDescent="0.3">
      <c r="A8504" t="s">
        <v>33639</v>
      </c>
      <c r="B8504" t="s">
        <v>33640</v>
      </c>
      <c r="C8504" t="s">
        <v>466</v>
      </c>
      <c r="D8504" t="s">
        <v>33641</v>
      </c>
      <c r="E8504" t="s">
        <v>26488</v>
      </c>
      <c r="F8504" t="s">
        <v>14759</v>
      </c>
      <c r="G8504" t="s">
        <v>42</v>
      </c>
      <c r="H8504">
        <v>0</v>
      </c>
      <c r="I8504">
        <v>0</v>
      </c>
      <c r="J8504">
        <v>0</v>
      </c>
      <c r="K8504" t="s">
        <v>33642</v>
      </c>
    </row>
    <row r="8505" spans="1:11" x14ac:dyDescent="0.3">
      <c r="A8505" t="s">
        <v>33643</v>
      </c>
      <c r="B8505" t="s">
        <v>33644</v>
      </c>
      <c r="C8505" t="s">
        <v>13</v>
      </c>
      <c r="D8505" t="s">
        <v>33645</v>
      </c>
      <c r="E8505" t="s">
        <v>32427</v>
      </c>
      <c r="F8505" t="s">
        <v>16</v>
      </c>
      <c r="G8505" t="s">
        <v>822</v>
      </c>
      <c r="H8505">
        <v>0</v>
      </c>
      <c r="I8505">
        <v>0</v>
      </c>
      <c r="J8505">
        <v>0</v>
      </c>
      <c r="K8505" t="s">
        <v>33646</v>
      </c>
    </row>
    <row r="8506" spans="1:11" x14ac:dyDescent="0.3">
      <c r="A8506" t="s">
        <v>33647</v>
      </c>
      <c r="B8506" t="s">
        <v>33648</v>
      </c>
      <c r="C8506" t="s">
        <v>13</v>
      </c>
      <c r="D8506" t="s">
        <v>33649</v>
      </c>
      <c r="E8506" t="s">
        <v>32427</v>
      </c>
      <c r="F8506" t="s">
        <v>16</v>
      </c>
      <c r="G8506" t="s">
        <v>117</v>
      </c>
      <c r="H8506">
        <v>0</v>
      </c>
      <c r="I8506">
        <v>0</v>
      </c>
      <c r="J8506">
        <v>0</v>
      </c>
      <c r="K8506" t="s">
        <v>33650</v>
      </c>
    </row>
    <row r="8507" spans="1:11" x14ac:dyDescent="0.3">
      <c r="A8507" t="s">
        <v>33651</v>
      </c>
      <c r="B8507" t="s">
        <v>33652</v>
      </c>
      <c r="C8507" t="s">
        <v>466</v>
      </c>
      <c r="D8507" t="s">
        <v>33653</v>
      </c>
      <c r="E8507" t="s">
        <v>26488</v>
      </c>
      <c r="F8507" t="s">
        <v>16</v>
      </c>
      <c r="G8507" t="s">
        <v>10755</v>
      </c>
      <c r="H8507">
        <v>0</v>
      </c>
      <c r="I8507">
        <v>0</v>
      </c>
      <c r="J8507">
        <v>0</v>
      </c>
      <c r="K8507" t="s">
        <v>33654</v>
      </c>
    </row>
    <row r="8508" spans="1:11" x14ac:dyDescent="0.3">
      <c r="A8508" t="s">
        <v>33655</v>
      </c>
      <c r="C8508" t="s">
        <v>27</v>
      </c>
      <c r="D8508" t="e">
        <f>점자블록</f>
        <v>#NAME?</v>
      </c>
      <c r="E8508" t="s">
        <v>12540</v>
      </c>
      <c r="F8508" t="s">
        <v>16</v>
      </c>
      <c r="G8508" t="s">
        <v>4039</v>
      </c>
      <c r="H8508">
        <v>0</v>
      </c>
      <c r="I8508">
        <v>0</v>
      </c>
      <c r="J8508">
        <v>0</v>
      </c>
      <c r="K8508" t="s">
        <v>33656</v>
      </c>
    </row>
    <row r="8509" spans="1:11" x14ac:dyDescent="0.3">
      <c r="A8509" t="s">
        <v>33657</v>
      </c>
      <c r="B8509" t="s">
        <v>33658</v>
      </c>
      <c r="C8509" t="s">
        <v>20</v>
      </c>
      <c r="D8509" t="s">
        <v>33659</v>
      </c>
      <c r="E8509" t="s">
        <v>27392</v>
      </c>
      <c r="F8509" t="s">
        <v>4174</v>
      </c>
      <c r="G8509" t="s">
        <v>42</v>
      </c>
      <c r="H8509">
        <v>0</v>
      </c>
      <c r="I8509">
        <v>0</v>
      </c>
      <c r="J8509">
        <v>0</v>
      </c>
      <c r="K8509" t="s">
        <v>33660</v>
      </c>
    </row>
    <row r="8510" spans="1:11" x14ac:dyDescent="0.3">
      <c r="A8510" t="s">
        <v>33661</v>
      </c>
      <c r="B8510" t="s">
        <v>33662</v>
      </c>
      <c r="C8510" t="s">
        <v>20</v>
      </c>
      <c r="D8510" t="s">
        <v>33663</v>
      </c>
      <c r="E8510" t="s">
        <v>27392</v>
      </c>
      <c r="F8510" t="s">
        <v>4174</v>
      </c>
      <c r="G8510" t="s">
        <v>42</v>
      </c>
      <c r="H8510">
        <v>0</v>
      </c>
      <c r="I8510">
        <v>0</v>
      </c>
      <c r="J8510">
        <v>0</v>
      </c>
      <c r="K8510" t="s">
        <v>33664</v>
      </c>
    </row>
    <row r="8511" spans="1:11" x14ac:dyDescent="0.3">
      <c r="A8511" t="s">
        <v>33665</v>
      </c>
      <c r="B8511" t="s">
        <v>33666</v>
      </c>
      <c r="C8511" t="s">
        <v>558</v>
      </c>
      <c r="D8511" t="s">
        <v>33667</v>
      </c>
      <c r="E8511" t="s">
        <v>895</v>
      </c>
      <c r="F8511" t="s">
        <v>16</v>
      </c>
      <c r="G8511" t="s">
        <v>17764</v>
      </c>
      <c r="H8511">
        <v>0</v>
      </c>
      <c r="I8511">
        <v>0</v>
      </c>
      <c r="J8511">
        <v>0</v>
      </c>
      <c r="K8511" t="s">
        <v>33668</v>
      </c>
    </row>
    <row r="8512" spans="1:11" x14ac:dyDescent="0.3">
      <c r="A8512" t="s">
        <v>33669</v>
      </c>
      <c r="C8512" t="s">
        <v>13</v>
      </c>
      <c r="D8512" t="s">
        <v>33670</v>
      </c>
      <c r="E8512" t="s">
        <v>32427</v>
      </c>
      <c r="F8512" t="s">
        <v>16</v>
      </c>
      <c r="G8512" t="s">
        <v>4960</v>
      </c>
      <c r="H8512">
        <v>0</v>
      </c>
      <c r="I8512">
        <v>0</v>
      </c>
      <c r="J8512">
        <v>0</v>
      </c>
      <c r="K8512" t="s">
        <v>33671</v>
      </c>
    </row>
    <row r="8513" spans="1:11" x14ac:dyDescent="0.3">
      <c r="A8513" t="s">
        <v>33672</v>
      </c>
      <c r="B8513" t="s">
        <v>33673</v>
      </c>
      <c r="C8513" t="s">
        <v>27</v>
      </c>
      <c r="D8513" t="s">
        <v>33674</v>
      </c>
      <c r="E8513" t="s">
        <v>29</v>
      </c>
      <c r="F8513" t="s">
        <v>41</v>
      </c>
      <c r="G8513" t="s">
        <v>42</v>
      </c>
      <c r="H8513">
        <v>0</v>
      </c>
      <c r="I8513">
        <v>0</v>
      </c>
      <c r="J8513">
        <v>0</v>
      </c>
      <c r="K8513" t="s">
        <v>33675</v>
      </c>
    </row>
    <row r="8514" spans="1:11" x14ac:dyDescent="0.3">
      <c r="A8514" t="s">
        <v>33676</v>
      </c>
      <c r="B8514" t="s">
        <v>33677</v>
      </c>
      <c r="C8514" t="s">
        <v>27</v>
      </c>
      <c r="D8514" t="s">
        <v>33678</v>
      </c>
      <c r="E8514" t="s">
        <v>12540</v>
      </c>
      <c r="F8514" t="s">
        <v>41</v>
      </c>
      <c r="G8514" t="s">
        <v>42</v>
      </c>
      <c r="H8514">
        <v>0</v>
      </c>
      <c r="I8514">
        <v>0</v>
      </c>
      <c r="J8514">
        <v>0</v>
      </c>
      <c r="K8514" t="s">
        <v>33679</v>
      </c>
    </row>
    <row r="8515" spans="1:11" x14ac:dyDescent="0.3">
      <c r="A8515" t="s">
        <v>33680</v>
      </c>
      <c r="B8515" t="s">
        <v>33681</v>
      </c>
      <c r="C8515" t="s">
        <v>466</v>
      </c>
      <c r="D8515" t="s">
        <v>33682</v>
      </c>
      <c r="E8515" t="s">
        <v>26488</v>
      </c>
      <c r="F8515" t="s">
        <v>16</v>
      </c>
      <c r="G8515" t="s">
        <v>6920</v>
      </c>
      <c r="H8515">
        <v>0</v>
      </c>
      <c r="I8515">
        <v>0</v>
      </c>
      <c r="J8515">
        <v>0</v>
      </c>
      <c r="K8515" t="s">
        <v>33683</v>
      </c>
    </row>
    <row r="8516" spans="1:11" x14ac:dyDescent="0.3">
      <c r="A8516" t="s">
        <v>33684</v>
      </c>
      <c r="B8516" t="s">
        <v>33685</v>
      </c>
      <c r="C8516" t="s">
        <v>558</v>
      </c>
      <c r="D8516" t="s">
        <v>33686</v>
      </c>
      <c r="E8516" t="s">
        <v>19698</v>
      </c>
      <c r="F8516" t="s">
        <v>16</v>
      </c>
      <c r="G8516" t="s">
        <v>9279</v>
      </c>
      <c r="H8516">
        <v>0</v>
      </c>
      <c r="I8516">
        <v>0</v>
      </c>
      <c r="J8516">
        <v>0</v>
      </c>
      <c r="K8516" t="s">
        <v>33687</v>
      </c>
    </row>
    <row r="8517" spans="1:11" x14ac:dyDescent="0.3">
      <c r="A8517" t="s">
        <v>33688</v>
      </c>
      <c r="B8517" t="s">
        <v>33689</v>
      </c>
      <c r="C8517" t="s">
        <v>13</v>
      </c>
      <c r="D8517" t="s">
        <v>33690</v>
      </c>
      <c r="E8517" t="s">
        <v>32427</v>
      </c>
      <c r="F8517" t="s">
        <v>16</v>
      </c>
      <c r="G8517" t="s">
        <v>3142</v>
      </c>
      <c r="H8517">
        <v>0</v>
      </c>
      <c r="I8517">
        <v>0</v>
      </c>
      <c r="J8517">
        <v>0</v>
      </c>
      <c r="K8517" t="s">
        <v>33691</v>
      </c>
    </row>
    <row r="8518" spans="1:11" x14ac:dyDescent="0.3">
      <c r="A8518" t="s">
        <v>33692</v>
      </c>
      <c r="B8518" t="s">
        <v>33693</v>
      </c>
      <c r="C8518" t="s">
        <v>466</v>
      </c>
      <c r="D8518" t="s">
        <v>33694</v>
      </c>
      <c r="E8518" t="s">
        <v>26488</v>
      </c>
      <c r="F8518" t="s">
        <v>16</v>
      </c>
      <c r="G8518" t="s">
        <v>13539</v>
      </c>
      <c r="H8518">
        <v>0</v>
      </c>
      <c r="I8518">
        <v>0</v>
      </c>
      <c r="J8518">
        <v>0</v>
      </c>
      <c r="K8518" t="s">
        <v>33695</v>
      </c>
    </row>
    <row r="8519" spans="1:11" x14ac:dyDescent="0.3">
      <c r="A8519" t="s">
        <v>33696</v>
      </c>
      <c r="B8519" t="s">
        <v>33697</v>
      </c>
      <c r="C8519" t="s">
        <v>13</v>
      </c>
      <c r="D8519" t="s">
        <v>33698</v>
      </c>
      <c r="E8519" t="s">
        <v>32427</v>
      </c>
      <c r="F8519" t="s">
        <v>16</v>
      </c>
      <c r="G8519" t="s">
        <v>2686</v>
      </c>
      <c r="H8519">
        <v>0</v>
      </c>
      <c r="I8519">
        <v>0</v>
      </c>
      <c r="J8519">
        <v>0</v>
      </c>
      <c r="K8519" t="s">
        <v>33699</v>
      </c>
    </row>
    <row r="8520" spans="1:11" x14ac:dyDescent="0.3">
      <c r="A8520" t="s">
        <v>33700</v>
      </c>
      <c r="C8520" t="s">
        <v>13</v>
      </c>
      <c r="D8520" t="s">
        <v>33701</v>
      </c>
      <c r="E8520" t="s">
        <v>32427</v>
      </c>
      <c r="F8520" t="s">
        <v>16</v>
      </c>
      <c r="G8520" t="s">
        <v>4386</v>
      </c>
      <c r="H8520">
        <v>0</v>
      </c>
      <c r="I8520">
        <v>0</v>
      </c>
      <c r="J8520">
        <v>0</v>
      </c>
      <c r="K8520" t="s">
        <v>33702</v>
      </c>
    </row>
    <row r="8521" spans="1:11" x14ac:dyDescent="0.3">
      <c r="A8521" t="s">
        <v>33703</v>
      </c>
      <c r="C8521" t="s">
        <v>27</v>
      </c>
      <c r="D8521" t="s">
        <v>33704</v>
      </c>
      <c r="E8521" t="s">
        <v>29</v>
      </c>
      <c r="F8521" t="s">
        <v>41</v>
      </c>
      <c r="G8521" t="s">
        <v>42</v>
      </c>
      <c r="H8521">
        <v>0</v>
      </c>
      <c r="I8521">
        <v>0</v>
      </c>
      <c r="J8521">
        <v>0</v>
      </c>
      <c r="K8521" t="s">
        <v>33705</v>
      </c>
    </row>
    <row r="8522" spans="1:11" x14ac:dyDescent="0.3">
      <c r="A8522" t="s">
        <v>33706</v>
      </c>
      <c r="B8522" t="s">
        <v>33707</v>
      </c>
      <c r="C8522" t="s">
        <v>13</v>
      </c>
      <c r="D8522" t="s">
        <v>33708</v>
      </c>
      <c r="E8522" t="s">
        <v>32427</v>
      </c>
      <c r="F8522" t="s">
        <v>16</v>
      </c>
      <c r="G8522" t="s">
        <v>7131</v>
      </c>
      <c r="H8522">
        <v>0</v>
      </c>
      <c r="I8522">
        <v>0</v>
      </c>
      <c r="J8522">
        <v>0</v>
      </c>
      <c r="K8522" t="s">
        <v>33709</v>
      </c>
    </row>
    <row r="8523" spans="1:11" x14ac:dyDescent="0.3">
      <c r="A8523" t="s">
        <v>33710</v>
      </c>
      <c r="B8523" t="s">
        <v>33711</v>
      </c>
      <c r="C8523" t="s">
        <v>13</v>
      </c>
      <c r="D8523" t="s">
        <v>33712</v>
      </c>
      <c r="E8523" t="s">
        <v>32427</v>
      </c>
      <c r="F8523" t="s">
        <v>16</v>
      </c>
      <c r="G8523" t="s">
        <v>33713</v>
      </c>
      <c r="H8523">
        <v>0</v>
      </c>
      <c r="I8523">
        <v>0</v>
      </c>
      <c r="J8523">
        <v>0</v>
      </c>
      <c r="K8523" t="s">
        <v>33714</v>
      </c>
    </row>
    <row r="8524" spans="1:11" x14ac:dyDescent="0.3">
      <c r="A8524" t="s">
        <v>33715</v>
      </c>
      <c r="B8524" t="s">
        <v>33716</v>
      </c>
      <c r="C8524" t="s">
        <v>13</v>
      </c>
      <c r="D8524" t="s">
        <v>33717</v>
      </c>
      <c r="E8524" t="s">
        <v>32427</v>
      </c>
      <c r="F8524" t="s">
        <v>16</v>
      </c>
      <c r="G8524" t="s">
        <v>12614</v>
      </c>
      <c r="H8524">
        <v>0</v>
      </c>
      <c r="I8524">
        <v>0</v>
      </c>
      <c r="J8524">
        <v>0</v>
      </c>
      <c r="K8524" t="s">
        <v>33718</v>
      </c>
    </row>
    <row r="8525" spans="1:11" x14ac:dyDescent="0.3">
      <c r="A8525" t="s">
        <v>33719</v>
      </c>
      <c r="B8525" t="s">
        <v>33720</v>
      </c>
      <c r="C8525" t="s">
        <v>13</v>
      </c>
      <c r="D8525" t="s">
        <v>33721</v>
      </c>
      <c r="E8525" t="s">
        <v>32427</v>
      </c>
      <c r="F8525" t="s">
        <v>16</v>
      </c>
      <c r="G8525" t="s">
        <v>8162</v>
      </c>
      <c r="H8525">
        <v>0</v>
      </c>
      <c r="I8525">
        <v>0</v>
      </c>
      <c r="J8525">
        <v>0</v>
      </c>
      <c r="K8525" t="s">
        <v>33722</v>
      </c>
    </row>
    <row r="8526" spans="1:11" x14ac:dyDescent="0.3">
      <c r="A8526" t="s">
        <v>33723</v>
      </c>
      <c r="B8526" t="s">
        <v>33724</v>
      </c>
      <c r="C8526" t="s">
        <v>558</v>
      </c>
      <c r="D8526" t="s">
        <v>33725</v>
      </c>
      <c r="E8526" t="s">
        <v>19698</v>
      </c>
      <c r="F8526" t="s">
        <v>16</v>
      </c>
      <c r="G8526" t="s">
        <v>3039</v>
      </c>
      <c r="H8526">
        <v>0</v>
      </c>
      <c r="I8526">
        <v>0</v>
      </c>
      <c r="J8526">
        <v>0</v>
      </c>
      <c r="K8526" t="s">
        <v>33726</v>
      </c>
    </row>
    <row r="8527" spans="1:11" x14ac:dyDescent="0.3">
      <c r="A8527" t="s">
        <v>33727</v>
      </c>
      <c r="B8527" t="s">
        <v>33728</v>
      </c>
      <c r="C8527" t="s">
        <v>27</v>
      </c>
      <c r="D8527" t="s">
        <v>33729</v>
      </c>
      <c r="E8527" t="s">
        <v>12540</v>
      </c>
      <c r="F8527" t="s">
        <v>41</v>
      </c>
      <c r="G8527" t="s">
        <v>42</v>
      </c>
      <c r="H8527">
        <v>0</v>
      </c>
      <c r="I8527">
        <v>0</v>
      </c>
      <c r="J8527">
        <v>0</v>
      </c>
      <c r="K8527" t="s">
        <v>33730</v>
      </c>
    </row>
    <row r="8528" spans="1:11" x14ac:dyDescent="0.3">
      <c r="A8528" t="s">
        <v>33731</v>
      </c>
      <c r="B8528" t="s">
        <v>33732</v>
      </c>
      <c r="C8528" t="s">
        <v>27</v>
      </c>
      <c r="D8528" t="s">
        <v>33733</v>
      </c>
      <c r="E8528" t="s">
        <v>12540</v>
      </c>
      <c r="F8528" t="s">
        <v>41</v>
      </c>
      <c r="G8528" t="s">
        <v>42</v>
      </c>
      <c r="H8528">
        <v>0</v>
      </c>
      <c r="I8528">
        <v>0</v>
      </c>
      <c r="J8528">
        <v>0</v>
      </c>
      <c r="K8528" t="s">
        <v>33734</v>
      </c>
    </row>
    <row r="8529" spans="1:11" x14ac:dyDescent="0.3">
      <c r="A8529" t="s">
        <v>33735</v>
      </c>
      <c r="B8529" t="s">
        <v>33736</v>
      </c>
      <c r="C8529" t="s">
        <v>13</v>
      </c>
      <c r="D8529" t="s">
        <v>33737</v>
      </c>
      <c r="E8529" t="s">
        <v>32427</v>
      </c>
      <c r="F8529" t="s">
        <v>16</v>
      </c>
      <c r="G8529" t="s">
        <v>512</v>
      </c>
      <c r="H8529">
        <v>0</v>
      </c>
      <c r="I8529">
        <v>0</v>
      </c>
      <c r="J8529">
        <v>0</v>
      </c>
      <c r="K8529" t="s">
        <v>33738</v>
      </c>
    </row>
    <row r="8530" spans="1:11" x14ac:dyDescent="0.3">
      <c r="A8530" t="s">
        <v>33739</v>
      </c>
      <c r="C8530" t="s">
        <v>27</v>
      </c>
      <c r="D8530" t="s">
        <v>33704</v>
      </c>
      <c r="E8530" t="s">
        <v>29</v>
      </c>
      <c r="F8530" t="s">
        <v>41</v>
      </c>
      <c r="G8530" t="s">
        <v>42</v>
      </c>
      <c r="H8530">
        <v>0</v>
      </c>
      <c r="I8530">
        <v>0</v>
      </c>
      <c r="J8530">
        <v>0</v>
      </c>
      <c r="K8530" t="s">
        <v>33740</v>
      </c>
    </row>
    <row r="8531" spans="1:11" x14ac:dyDescent="0.3">
      <c r="A8531" t="s">
        <v>33741</v>
      </c>
      <c r="B8531" t="s">
        <v>33742</v>
      </c>
      <c r="C8531" t="s">
        <v>27</v>
      </c>
      <c r="D8531" t="s">
        <v>33743</v>
      </c>
      <c r="E8531" t="s">
        <v>12540</v>
      </c>
      <c r="F8531" t="s">
        <v>41</v>
      </c>
      <c r="G8531" t="s">
        <v>42</v>
      </c>
      <c r="H8531">
        <v>0</v>
      </c>
      <c r="I8531">
        <v>0</v>
      </c>
      <c r="J8531">
        <v>0</v>
      </c>
      <c r="K8531" t="s">
        <v>33744</v>
      </c>
    </row>
    <row r="8532" spans="1:11" x14ac:dyDescent="0.3">
      <c r="A8532" t="s">
        <v>33745</v>
      </c>
      <c r="B8532" t="s">
        <v>33746</v>
      </c>
      <c r="C8532" t="s">
        <v>13</v>
      </c>
      <c r="D8532" t="s">
        <v>33747</v>
      </c>
      <c r="E8532" t="s">
        <v>32427</v>
      </c>
      <c r="F8532" t="s">
        <v>16</v>
      </c>
      <c r="G8532" t="s">
        <v>8267</v>
      </c>
      <c r="H8532">
        <v>0</v>
      </c>
      <c r="I8532">
        <v>0</v>
      </c>
      <c r="J8532">
        <v>0</v>
      </c>
      <c r="K8532" t="s">
        <v>33748</v>
      </c>
    </row>
    <row r="8533" spans="1:11" x14ac:dyDescent="0.3">
      <c r="A8533" t="s">
        <v>33749</v>
      </c>
      <c r="B8533" t="s">
        <v>33750</v>
      </c>
      <c r="C8533" t="s">
        <v>13</v>
      </c>
      <c r="D8533" t="s">
        <v>33751</v>
      </c>
      <c r="E8533" t="s">
        <v>32427</v>
      </c>
      <c r="F8533" t="s">
        <v>41</v>
      </c>
      <c r="G8533" t="s">
        <v>26021</v>
      </c>
      <c r="H8533">
        <v>0</v>
      </c>
      <c r="I8533">
        <v>0</v>
      </c>
      <c r="J8533">
        <v>0</v>
      </c>
      <c r="K8533" t="s">
        <v>33752</v>
      </c>
    </row>
    <row r="8534" spans="1:11" x14ac:dyDescent="0.3">
      <c r="A8534" t="s">
        <v>33753</v>
      </c>
      <c r="B8534" t="s">
        <v>33754</v>
      </c>
      <c r="C8534" t="s">
        <v>20</v>
      </c>
      <c r="D8534" t="s">
        <v>33755</v>
      </c>
      <c r="E8534" t="s">
        <v>27392</v>
      </c>
      <c r="F8534" t="s">
        <v>1135</v>
      </c>
      <c r="G8534" t="s">
        <v>7708</v>
      </c>
      <c r="H8534">
        <v>0</v>
      </c>
      <c r="I8534">
        <v>0</v>
      </c>
      <c r="J8534">
        <v>0</v>
      </c>
      <c r="K8534" t="s">
        <v>33756</v>
      </c>
    </row>
    <row r="8535" spans="1:11" x14ac:dyDescent="0.3">
      <c r="A8535" t="s">
        <v>33757</v>
      </c>
      <c r="B8535" t="s">
        <v>33758</v>
      </c>
      <c r="C8535" t="s">
        <v>20</v>
      </c>
      <c r="D8535" t="s">
        <v>33759</v>
      </c>
      <c r="E8535" t="s">
        <v>27392</v>
      </c>
      <c r="F8535" t="s">
        <v>2703</v>
      </c>
      <c r="G8535" t="s">
        <v>42</v>
      </c>
      <c r="H8535">
        <v>0</v>
      </c>
      <c r="I8535">
        <v>0</v>
      </c>
      <c r="J8535">
        <v>0</v>
      </c>
      <c r="K8535" t="s">
        <v>33760</v>
      </c>
    </row>
    <row r="8536" spans="1:11" x14ac:dyDescent="0.3">
      <c r="A8536" t="s">
        <v>33761</v>
      </c>
      <c r="B8536" t="s">
        <v>33762</v>
      </c>
      <c r="C8536" t="s">
        <v>20</v>
      </c>
      <c r="D8536" t="s">
        <v>33763</v>
      </c>
      <c r="E8536" t="s">
        <v>27392</v>
      </c>
      <c r="F8536" t="s">
        <v>5733</v>
      </c>
      <c r="G8536" t="s">
        <v>42</v>
      </c>
      <c r="H8536">
        <v>0</v>
      </c>
      <c r="I8536">
        <v>0</v>
      </c>
      <c r="J8536">
        <v>0</v>
      </c>
      <c r="K8536" t="s">
        <v>33764</v>
      </c>
    </row>
    <row r="8537" spans="1:11" x14ac:dyDescent="0.3">
      <c r="A8537" t="s">
        <v>33765</v>
      </c>
      <c r="B8537" t="s">
        <v>33766</v>
      </c>
      <c r="C8537" t="s">
        <v>20</v>
      </c>
      <c r="D8537" t="s">
        <v>33767</v>
      </c>
      <c r="E8537" t="s">
        <v>27392</v>
      </c>
      <c r="F8537" t="s">
        <v>1981</v>
      </c>
      <c r="G8537" t="s">
        <v>42</v>
      </c>
      <c r="H8537">
        <v>0</v>
      </c>
      <c r="I8537">
        <v>0</v>
      </c>
      <c r="J8537">
        <v>0</v>
      </c>
      <c r="K8537" t="s">
        <v>33768</v>
      </c>
    </row>
    <row r="8538" spans="1:11" x14ac:dyDescent="0.3">
      <c r="A8538" t="s">
        <v>33769</v>
      </c>
      <c r="B8538" t="s">
        <v>33770</v>
      </c>
      <c r="C8538" t="s">
        <v>20</v>
      </c>
      <c r="D8538" t="s">
        <v>33771</v>
      </c>
      <c r="E8538" t="s">
        <v>27392</v>
      </c>
      <c r="F8538" t="s">
        <v>3560</v>
      </c>
      <c r="G8538" t="s">
        <v>1162</v>
      </c>
      <c r="H8538">
        <v>0</v>
      </c>
      <c r="I8538">
        <v>0</v>
      </c>
      <c r="J8538">
        <v>0</v>
      </c>
      <c r="K8538" t="s">
        <v>33772</v>
      </c>
    </row>
    <row r="8539" spans="1:11" x14ac:dyDescent="0.3">
      <c r="A8539" t="s">
        <v>33773</v>
      </c>
      <c r="B8539" t="s">
        <v>33774</v>
      </c>
      <c r="C8539" t="s">
        <v>20</v>
      </c>
      <c r="D8539" t="s">
        <v>33775</v>
      </c>
      <c r="E8539" t="s">
        <v>27392</v>
      </c>
      <c r="F8539" t="s">
        <v>16</v>
      </c>
      <c r="G8539" t="s">
        <v>756</v>
      </c>
      <c r="H8539">
        <v>0</v>
      </c>
      <c r="I8539">
        <v>0</v>
      </c>
      <c r="J8539">
        <v>0</v>
      </c>
      <c r="K8539" t="s">
        <v>33776</v>
      </c>
    </row>
    <row r="8540" spans="1:11" x14ac:dyDescent="0.3">
      <c r="A8540" t="s">
        <v>33777</v>
      </c>
      <c r="B8540" t="s">
        <v>33778</v>
      </c>
      <c r="C8540" t="s">
        <v>27</v>
      </c>
      <c r="D8540" t="s">
        <v>33779</v>
      </c>
      <c r="E8540" t="s">
        <v>29</v>
      </c>
      <c r="F8540" t="s">
        <v>41</v>
      </c>
      <c r="G8540" t="s">
        <v>2189</v>
      </c>
      <c r="H8540">
        <v>0</v>
      </c>
      <c r="I8540">
        <v>0</v>
      </c>
      <c r="J8540">
        <v>0</v>
      </c>
      <c r="K8540" t="s">
        <v>33780</v>
      </c>
    </row>
    <row r="8541" spans="1:11" x14ac:dyDescent="0.3">
      <c r="A8541" t="s">
        <v>33781</v>
      </c>
      <c r="B8541" t="s">
        <v>33782</v>
      </c>
      <c r="C8541" t="s">
        <v>20</v>
      </c>
      <c r="D8541" t="s">
        <v>33783</v>
      </c>
      <c r="E8541" t="s">
        <v>27392</v>
      </c>
      <c r="F8541" t="s">
        <v>7529</v>
      </c>
      <c r="G8541" t="s">
        <v>42</v>
      </c>
      <c r="H8541">
        <v>0</v>
      </c>
      <c r="I8541">
        <v>0</v>
      </c>
      <c r="J8541">
        <v>0</v>
      </c>
      <c r="K8541" t="s">
        <v>33784</v>
      </c>
    </row>
    <row r="8542" spans="1:11" x14ac:dyDescent="0.3">
      <c r="A8542" t="s">
        <v>33785</v>
      </c>
      <c r="C8542" t="s">
        <v>20</v>
      </c>
      <c r="D8542" t="s">
        <v>33786</v>
      </c>
      <c r="E8542" t="s">
        <v>27392</v>
      </c>
      <c r="F8542" t="s">
        <v>16</v>
      </c>
      <c r="G8542" t="s">
        <v>8577</v>
      </c>
      <c r="H8542">
        <v>0</v>
      </c>
      <c r="I8542">
        <v>0</v>
      </c>
      <c r="J8542">
        <v>0</v>
      </c>
      <c r="K8542" t="s">
        <v>33787</v>
      </c>
    </row>
    <row r="8543" spans="1:11" x14ac:dyDescent="0.3">
      <c r="A8543" t="s">
        <v>33788</v>
      </c>
      <c r="B8543" t="s">
        <v>33789</v>
      </c>
      <c r="C8543" t="s">
        <v>27</v>
      </c>
      <c r="D8543" t="s">
        <v>33790</v>
      </c>
      <c r="E8543" t="s">
        <v>12540</v>
      </c>
      <c r="F8543" t="s">
        <v>1775</v>
      </c>
      <c r="G8543" t="s">
        <v>822</v>
      </c>
      <c r="H8543">
        <v>0</v>
      </c>
      <c r="I8543">
        <v>0</v>
      </c>
      <c r="J8543">
        <v>0</v>
      </c>
      <c r="K8543" t="s">
        <v>33791</v>
      </c>
    </row>
    <row r="8544" spans="1:11" x14ac:dyDescent="0.3">
      <c r="A8544" t="s">
        <v>33792</v>
      </c>
      <c r="C8544" t="s">
        <v>27</v>
      </c>
      <c r="D8544" t="s">
        <v>33704</v>
      </c>
      <c r="E8544" t="s">
        <v>29</v>
      </c>
      <c r="F8544" t="s">
        <v>41</v>
      </c>
      <c r="G8544" t="s">
        <v>42</v>
      </c>
      <c r="H8544">
        <v>0</v>
      </c>
      <c r="I8544">
        <v>0</v>
      </c>
      <c r="J8544">
        <v>0</v>
      </c>
      <c r="K8544" t="s">
        <v>33793</v>
      </c>
    </row>
    <row r="8545" spans="1:11" x14ac:dyDescent="0.3">
      <c r="A8545" t="s">
        <v>33794</v>
      </c>
      <c r="B8545" t="s">
        <v>33795</v>
      </c>
      <c r="C8545" t="s">
        <v>27</v>
      </c>
      <c r="D8545" t="s">
        <v>33796</v>
      </c>
      <c r="E8545" t="s">
        <v>12540</v>
      </c>
      <c r="F8545" t="s">
        <v>41</v>
      </c>
      <c r="G8545" t="s">
        <v>42</v>
      </c>
      <c r="H8545">
        <v>0</v>
      </c>
      <c r="I8545">
        <v>0</v>
      </c>
      <c r="J8545">
        <v>0</v>
      </c>
      <c r="K8545" t="s">
        <v>33797</v>
      </c>
    </row>
    <row r="8546" spans="1:11" x14ac:dyDescent="0.3">
      <c r="A8546" t="s">
        <v>33798</v>
      </c>
      <c r="B8546" t="s">
        <v>33799</v>
      </c>
      <c r="C8546" t="s">
        <v>27</v>
      </c>
      <c r="D8546" t="s">
        <v>33800</v>
      </c>
      <c r="E8546" t="s">
        <v>12540</v>
      </c>
      <c r="F8546" t="s">
        <v>41</v>
      </c>
      <c r="G8546" t="s">
        <v>42</v>
      </c>
      <c r="H8546">
        <v>0</v>
      </c>
      <c r="I8546">
        <v>0</v>
      </c>
      <c r="J8546">
        <v>0</v>
      </c>
      <c r="K8546" t="s">
        <v>33801</v>
      </c>
    </row>
    <row r="8547" spans="1:11" x14ac:dyDescent="0.3">
      <c r="A8547" t="s">
        <v>33802</v>
      </c>
      <c r="B8547" t="s">
        <v>33803</v>
      </c>
      <c r="C8547" t="s">
        <v>27</v>
      </c>
      <c r="D8547" t="s">
        <v>33804</v>
      </c>
      <c r="E8547" t="s">
        <v>12540</v>
      </c>
      <c r="F8547" t="s">
        <v>41</v>
      </c>
      <c r="G8547" t="s">
        <v>42</v>
      </c>
      <c r="H8547">
        <v>0</v>
      </c>
      <c r="I8547">
        <v>0</v>
      </c>
      <c r="J8547">
        <v>0</v>
      </c>
      <c r="K8547" t="s">
        <v>33805</v>
      </c>
    </row>
    <row r="8548" spans="1:11" x14ac:dyDescent="0.3">
      <c r="A8548" t="s">
        <v>33806</v>
      </c>
      <c r="B8548" t="s">
        <v>33807</v>
      </c>
      <c r="C8548" t="s">
        <v>20</v>
      </c>
      <c r="D8548" t="s">
        <v>33808</v>
      </c>
      <c r="E8548" t="s">
        <v>27392</v>
      </c>
      <c r="F8548" t="s">
        <v>4959</v>
      </c>
      <c r="G8548" t="s">
        <v>3669</v>
      </c>
      <c r="H8548">
        <v>0</v>
      </c>
      <c r="I8548">
        <v>0</v>
      </c>
      <c r="J8548">
        <v>0</v>
      </c>
      <c r="K8548" t="s">
        <v>33809</v>
      </c>
    </row>
    <row r="8549" spans="1:11" x14ac:dyDescent="0.3">
      <c r="A8549" t="s">
        <v>33810</v>
      </c>
      <c r="C8549" t="s">
        <v>27</v>
      </c>
      <c r="D8549" t="s">
        <v>33704</v>
      </c>
      <c r="E8549" t="s">
        <v>29</v>
      </c>
      <c r="F8549" t="s">
        <v>41</v>
      </c>
      <c r="G8549" t="s">
        <v>42</v>
      </c>
      <c r="H8549">
        <v>0</v>
      </c>
      <c r="I8549">
        <v>0</v>
      </c>
      <c r="J8549">
        <v>0</v>
      </c>
      <c r="K8549" t="s">
        <v>33811</v>
      </c>
    </row>
    <row r="8550" spans="1:11" x14ac:dyDescent="0.3">
      <c r="A8550" t="s">
        <v>33812</v>
      </c>
      <c r="B8550" t="s">
        <v>33813</v>
      </c>
      <c r="C8550" t="s">
        <v>27</v>
      </c>
      <c r="D8550" t="s">
        <v>33814</v>
      </c>
      <c r="E8550" t="s">
        <v>12540</v>
      </c>
      <c r="F8550" t="s">
        <v>16</v>
      </c>
      <c r="G8550" t="s">
        <v>5014</v>
      </c>
      <c r="H8550">
        <v>0</v>
      </c>
      <c r="I8550">
        <v>0</v>
      </c>
      <c r="J8550">
        <v>0</v>
      </c>
      <c r="K8550" t="s">
        <v>33815</v>
      </c>
    </row>
    <row r="8551" spans="1:11" x14ac:dyDescent="0.3">
      <c r="A8551" t="s">
        <v>33816</v>
      </c>
      <c r="B8551" t="s">
        <v>33817</v>
      </c>
      <c r="C8551" t="s">
        <v>27</v>
      </c>
      <c r="D8551" t="s">
        <v>33818</v>
      </c>
      <c r="E8551" t="s">
        <v>12540</v>
      </c>
      <c r="F8551" t="s">
        <v>41</v>
      </c>
      <c r="G8551" t="s">
        <v>42</v>
      </c>
      <c r="H8551">
        <v>0</v>
      </c>
      <c r="I8551">
        <v>0</v>
      </c>
      <c r="J8551">
        <v>0</v>
      </c>
      <c r="K8551" t="s">
        <v>33819</v>
      </c>
    </row>
    <row r="8552" spans="1:11" x14ac:dyDescent="0.3">
      <c r="A8552" t="s">
        <v>33820</v>
      </c>
      <c r="B8552" t="s">
        <v>33821</v>
      </c>
      <c r="C8552" t="s">
        <v>27</v>
      </c>
      <c r="D8552" t="s">
        <v>33822</v>
      </c>
      <c r="E8552" t="s">
        <v>12540</v>
      </c>
      <c r="F8552" t="s">
        <v>6156</v>
      </c>
      <c r="G8552" t="s">
        <v>42</v>
      </c>
      <c r="H8552">
        <v>0</v>
      </c>
      <c r="I8552">
        <v>0</v>
      </c>
      <c r="J8552">
        <v>0</v>
      </c>
      <c r="K8552" t="s">
        <v>33823</v>
      </c>
    </row>
    <row r="8553" spans="1:11" x14ac:dyDescent="0.3">
      <c r="A8553" t="s">
        <v>33824</v>
      </c>
      <c r="B8553" t="s">
        <v>33825</v>
      </c>
      <c r="C8553" t="s">
        <v>27</v>
      </c>
      <c r="D8553" t="s">
        <v>33826</v>
      </c>
      <c r="E8553" t="s">
        <v>12540</v>
      </c>
      <c r="F8553" t="s">
        <v>41</v>
      </c>
      <c r="G8553" t="s">
        <v>822</v>
      </c>
      <c r="H8553">
        <v>0</v>
      </c>
      <c r="I8553">
        <v>0</v>
      </c>
      <c r="J8553">
        <v>0</v>
      </c>
      <c r="K8553" t="s">
        <v>33827</v>
      </c>
    </row>
    <row r="8554" spans="1:11" x14ac:dyDescent="0.3">
      <c r="A8554" t="s">
        <v>33828</v>
      </c>
      <c r="B8554" t="s">
        <v>33821</v>
      </c>
      <c r="C8554" t="s">
        <v>27</v>
      </c>
      <c r="D8554" t="s">
        <v>33829</v>
      </c>
      <c r="E8554" t="s">
        <v>12540</v>
      </c>
      <c r="F8554" t="s">
        <v>10407</v>
      </c>
      <c r="G8554" t="s">
        <v>42</v>
      </c>
      <c r="H8554">
        <v>0</v>
      </c>
      <c r="I8554">
        <v>0</v>
      </c>
      <c r="J8554">
        <v>0</v>
      </c>
      <c r="K8554" t="s">
        <v>33830</v>
      </c>
    </row>
    <row r="8555" spans="1:11" x14ac:dyDescent="0.3">
      <c r="A8555" t="s">
        <v>33831</v>
      </c>
      <c r="C8555" t="s">
        <v>27</v>
      </c>
      <c r="D8555" t="s">
        <v>33832</v>
      </c>
      <c r="E8555" t="s">
        <v>12540</v>
      </c>
      <c r="F8555" t="s">
        <v>11524</v>
      </c>
      <c r="G8555" t="s">
        <v>42</v>
      </c>
      <c r="H8555">
        <v>0</v>
      </c>
      <c r="I8555">
        <v>0</v>
      </c>
      <c r="J8555">
        <v>0</v>
      </c>
      <c r="K8555" t="s">
        <v>33833</v>
      </c>
    </row>
    <row r="8556" spans="1:11" x14ac:dyDescent="0.3">
      <c r="A8556" t="s">
        <v>33834</v>
      </c>
      <c r="C8556" t="s">
        <v>558</v>
      </c>
      <c r="D8556" t="s">
        <v>33835</v>
      </c>
      <c r="E8556" t="s">
        <v>19698</v>
      </c>
      <c r="F8556" t="s">
        <v>10848</v>
      </c>
      <c r="G8556" t="s">
        <v>8991</v>
      </c>
      <c r="H8556">
        <v>0</v>
      </c>
      <c r="I8556">
        <v>0</v>
      </c>
      <c r="J8556">
        <v>0</v>
      </c>
      <c r="K8556" t="s">
        <v>33836</v>
      </c>
    </row>
    <row r="8557" spans="1:11" x14ac:dyDescent="0.3">
      <c r="A8557" t="s">
        <v>33837</v>
      </c>
      <c r="B8557" t="s">
        <v>33838</v>
      </c>
      <c r="C8557" t="s">
        <v>558</v>
      </c>
      <c r="D8557" t="s">
        <v>33839</v>
      </c>
      <c r="E8557" t="s">
        <v>19698</v>
      </c>
      <c r="F8557" t="s">
        <v>12565</v>
      </c>
      <c r="G8557" t="s">
        <v>5327</v>
      </c>
      <c r="H8557">
        <v>0</v>
      </c>
      <c r="I8557">
        <v>0</v>
      </c>
      <c r="J8557">
        <v>0</v>
      </c>
      <c r="K8557" t="s">
        <v>33840</v>
      </c>
    </row>
    <row r="8558" spans="1:11" x14ac:dyDescent="0.3">
      <c r="A8558" t="s">
        <v>33841</v>
      </c>
      <c r="B8558" t="s">
        <v>33842</v>
      </c>
      <c r="C8558" t="s">
        <v>27</v>
      </c>
      <c r="D8558" t="s">
        <v>33843</v>
      </c>
      <c r="E8558" t="s">
        <v>12540</v>
      </c>
      <c r="F8558" t="s">
        <v>41</v>
      </c>
      <c r="G8558" t="s">
        <v>42</v>
      </c>
      <c r="H8558">
        <v>0</v>
      </c>
      <c r="I8558">
        <v>0</v>
      </c>
      <c r="J8558">
        <v>0</v>
      </c>
      <c r="K8558" t="s">
        <v>33844</v>
      </c>
    </row>
    <row r="8559" spans="1:11" x14ac:dyDescent="0.3">
      <c r="A8559" t="s">
        <v>33845</v>
      </c>
      <c r="C8559" t="s">
        <v>27</v>
      </c>
      <c r="D8559" t="s">
        <v>33846</v>
      </c>
      <c r="E8559" t="s">
        <v>29</v>
      </c>
      <c r="F8559" t="s">
        <v>41</v>
      </c>
      <c r="G8559" t="s">
        <v>42</v>
      </c>
      <c r="H8559">
        <v>0</v>
      </c>
      <c r="I8559">
        <v>0</v>
      </c>
      <c r="J8559">
        <v>0</v>
      </c>
      <c r="K8559" t="s">
        <v>33847</v>
      </c>
    </row>
    <row r="8560" spans="1:11" x14ac:dyDescent="0.3">
      <c r="A8560" t="s">
        <v>33848</v>
      </c>
      <c r="B8560" t="s">
        <v>30903</v>
      </c>
      <c r="C8560" t="s">
        <v>13</v>
      </c>
      <c r="D8560" t="s">
        <v>33849</v>
      </c>
      <c r="E8560" t="s">
        <v>32427</v>
      </c>
      <c r="F8560" t="s">
        <v>41</v>
      </c>
      <c r="G8560" t="s">
        <v>42</v>
      </c>
      <c r="H8560">
        <v>0</v>
      </c>
      <c r="I8560">
        <v>0</v>
      </c>
      <c r="J8560">
        <v>0</v>
      </c>
      <c r="K8560" t="s">
        <v>33850</v>
      </c>
    </row>
    <row r="8561" spans="1:11" x14ac:dyDescent="0.3">
      <c r="A8561" t="s">
        <v>33851</v>
      </c>
      <c r="B8561" t="s">
        <v>33852</v>
      </c>
      <c r="C8561" t="s">
        <v>20</v>
      </c>
      <c r="D8561" t="s">
        <v>33853</v>
      </c>
      <c r="E8561" t="s">
        <v>27392</v>
      </c>
      <c r="F8561" t="s">
        <v>845</v>
      </c>
      <c r="G8561" t="s">
        <v>42</v>
      </c>
      <c r="H8561">
        <v>0</v>
      </c>
      <c r="I8561">
        <v>0</v>
      </c>
      <c r="J8561">
        <v>0</v>
      </c>
      <c r="K8561" t="s">
        <v>33854</v>
      </c>
    </row>
    <row r="8562" spans="1:11" x14ac:dyDescent="0.3">
      <c r="A8562" t="s">
        <v>33855</v>
      </c>
      <c r="B8562" t="s">
        <v>33856</v>
      </c>
      <c r="C8562" t="s">
        <v>13</v>
      </c>
      <c r="D8562" t="s">
        <v>33857</v>
      </c>
      <c r="E8562" t="s">
        <v>32427</v>
      </c>
      <c r="F8562" t="s">
        <v>4778</v>
      </c>
      <c r="G8562" t="s">
        <v>42</v>
      </c>
      <c r="H8562">
        <v>0</v>
      </c>
      <c r="I8562">
        <v>0</v>
      </c>
      <c r="J8562">
        <v>0</v>
      </c>
      <c r="K8562" t="s">
        <v>33858</v>
      </c>
    </row>
    <row r="8563" spans="1:11" x14ac:dyDescent="0.3">
      <c r="A8563" t="s">
        <v>33859</v>
      </c>
      <c r="C8563" t="s">
        <v>147</v>
      </c>
      <c r="D8563" t="s">
        <v>33860</v>
      </c>
      <c r="E8563" t="s">
        <v>149</v>
      </c>
      <c r="F8563" t="s">
        <v>7392</v>
      </c>
      <c r="G8563" t="s">
        <v>42</v>
      </c>
      <c r="H8563">
        <v>0</v>
      </c>
      <c r="I8563">
        <v>0</v>
      </c>
      <c r="J8563">
        <v>0</v>
      </c>
      <c r="K8563" t="s">
        <v>33861</v>
      </c>
    </row>
    <row r="8564" spans="1:11" x14ac:dyDescent="0.3">
      <c r="A8564" t="s">
        <v>33862</v>
      </c>
      <c r="B8564" t="s">
        <v>33863</v>
      </c>
      <c r="C8564" t="s">
        <v>147</v>
      </c>
      <c r="D8564" t="s">
        <v>33864</v>
      </c>
      <c r="E8564" t="s">
        <v>149</v>
      </c>
      <c r="F8564" t="s">
        <v>2286</v>
      </c>
      <c r="G8564" t="s">
        <v>10188</v>
      </c>
      <c r="H8564">
        <v>0</v>
      </c>
      <c r="I8564">
        <v>0</v>
      </c>
      <c r="J8564">
        <v>0</v>
      </c>
      <c r="K8564" t="s">
        <v>33865</v>
      </c>
    </row>
    <row r="8565" spans="1:11" x14ac:dyDescent="0.3">
      <c r="A8565" t="s">
        <v>33866</v>
      </c>
      <c r="B8565" t="s">
        <v>33867</v>
      </c>
      <c r="C8565" t="s">
        <v>147</v>
      </c>
      <c r="D8565" t="s">
        <v>33868</v>
      </c>
      <c r="E8565" t="s">
        <v>149</v>
      </c>
      <c r="F8565" t="s">
        <v>397</v>
      </c>
      <c r="G8565" t="s">
        <v>42</v>
      </c>
      <c r="H8565">
        <v>0</v>
      </c>
      <c r="I8565">
        <v>0</v>
      </c>
      <c r="J8565">
        <v>0</v>
      </c>
      <c r="K8565" t="s">
        <v>33869</v>
      </c>
    </row>
    <row r="8566" spans="1:11" x14ac:dyDescent="0.3">
      <c r="A8566" t="s">
        <v>33870</v>
      </c>
      <c r="B8566" t="s">
        <v>33871</v>
      </c>
      <c r="C8566" t="s">
        <v>13</v>
      </c>
      <c r="D8566" t="s">
        <v>33872</v>
      </c>
      <c r="E8566" t="s">
        <v>32427</v>
      </c>
      <c r="F8566" t="s">
        <v>41</v>
      </c>
      <c r="G8566" t="s">
        <v>42</v>
      </c>
      <c r="H8566">
        <v>0</v>
      </c>
      <c r="I8566">
        <v>0</v>
      </c>
      <c r="J8566">
        <v>0</v>
      </c>
      <c r="K8566" t="s">
        <v>33873</v>
      </c>
    </row>
    <row r="8567" spans="1:11" x14ac:dyDescent="0.3">
      <c r="A8567" t="s">
        <v>33874</v>
      </c>
      <c r="B8567" t="s">
        <v>33875</v>
      </c>
      <c r="C8567" t="s">
        <v>27</v>
      </c>
      <c r="D8567" t="s">
        <v>33876</v>
      </c>
      <c r="E8567" t="s">
        <v>12540</v>
      </c>
      <c r="F8567" t="s">
        <v>1996</v>
      </c>
      <c r="G8567" t="s">
        <v>1062</v>
      </c>
      <c r="H8567">
        <v>0</v>
      </c>
      <c r="I8567">
        <v>0</v>
      </c>
      <c r="J8567">
        <v>0</v>
      </c>
      <c r="K8567" t="s">
        <v>33877</v>
      </c>
    </row>
    <row r="8568" spans="1:11" x14ac:dyDescent="0.3">
      <c r="A8568" t="s">
        <v>33878</v>
      </c>
      <c r="B8568" t="s">
        <v>33879</v>
      </c>
      <c r="C8568" t="s">
        <v>27</v>
      </c>
      <c r="D8568" t="s">
        <v>33880</v>
      </c>
      <c r="E8568" t="s">
        <v>29</v>
      </c>
      <c r="F8568" t="s">
        <v>41</v>
      </c>
      <c r="G8568" t="s">
        <v>42</v>
      </c>
      <c r="H8568">
        <v>0</v>
      </c>
      <c r="I8568">
        <v>0</v>
      </c>
      <c r="J8568">
        <v>0</v>
      </c>
      <c r="K8568" t="s">
        <v>33881</v>
      </c>
    </row>
    <row r="8569" spans="1:11" x14ac:dyDescent="0.3">
      <c r="A8569" t="s">
        <v>33882</v>
      </c>
      <c r="B8569" t="s">
        <v>33883</v>
      </c>
      <c r="C8569" t="s">
        <v>20</v>
      </c>
      <c r="D8569" t="s">
        <v>33884</v>
      </c>
      <c r="E8569" t="s">
        <v>27392</v>
      </c>
      <c r="F8569" t="s">
        <v>7529</v>
      </c>
      <c r="G8569" t="s">
        <v>42</v>
      </c>
      <c r="H8569">
        <v>0</v>
      </c>
      <c r="I8569">
        <v>0</v>
      </c>
      <c r="J8569">
        <v>0</v>
      </c>
      <c r="K8569" t="s">
        <v>33885</v>
      </c>
    </row>
    <row r="8570" spans="1:11" x14ac:dyDescent="0.3">
      <c r="A8570" t="s">
        <v>33886</v>
      </c>
      <c r="B8570" t="s">
        <v>33887</v>
      </c>
      <c r="C8570" t="s">
        <v>13</v>
      </c>
      <c r="D8570" t="s">
        <v>33888</v>
      </c>
      <c r="E8570" t="s">
        <v>32427</v>
      </c>
      <c r="F8570" t="s">
        <v>16</v>
      </c>
      <c r="G8570" t="s">
        <v>31803</v>
      </c>
      <c r="H8570">
        <v>0</v>
      </c>
      <c r="I8570">
        <v>0</v>
      </c>
      <c r="J8570">
        <v>0</v>
      </c>
      <c r="K8570" t="s">
        <v>33889</v>
      </c>
    </row>
    <row r="8571" spans="1:11" x14ac:dyDescent="0.3">
      <c r="A8571" t="s">
        <v>33890</v>
      </c>
      <c r="B8571" t="s">
        <v>33891</v>
      </c>
      <c r="C8571" t="s">
        <v>20</v>
      </c>
      <c r="D8571" t="s">
        <v>33892</v>
      </c>
      <c r="E8571" t="s">
        <v>27392</v>
      </c>
      <c r="F8571" t="s">
        <v>2703</v>
      </c>
      <c r="G8571" t="s">
        <v>42</v>
      </c>
      <c r="H8571">
        <v>0</v>
      </c>
      <c r="I8571">
        <v>0</v>
      </c>
      <c r="J8571">
        <v>0</v>
      </c>
      <c r="K8571" t="s">
        <v>33893</v>
      </c>
    </row>
    <row r="8572" spans="1:11" x14ac:dyDescent="0.3">
      <c r="A8572" t="s">
        <v>33894</v>
      </c>
      <c r="C8572" t="s">
        <v>147</v>
      </c>
      <c r="D8572" t="s">
        <v>33895</v>
      </c>
      <c r="E8572" t="s">
        <v>149</v>
      </c>
      <c r="F8572" t="s">
        <v>1674</v>
      </c>
      <c r="G8572" t="s">
        <v>42</v>
      </c>
      <c r="H8572">
        <v>0</v>
      </c>
      <c r="I8572">
        <v>0</v>
      </c>
      <c r="J8572">
        <v>0</v>
      </c>
      <c r="K8572" t="s">
        <v>33896</v>
      </c>
    </row>
    <row r="8573" spans="1:11" x14ac:dyDescent="0.3">
      <c r="A8573" t="s">
        <v>33897</v>
      </c>
      <c r="C8573" t="s">
        <v>147</v>
      </c>
      <c r="D8573" t="s">
        <v>33898</v>
      </c>
      <c r="E8573" t="s">
        <v>149</v>
      </c>
      <c r="F8573" t="s">
        <v>804</v>
      </c>
      <c r="G8573" t="s">
        <v>42</v>
      </c>
      <c r="H8573">
        <v>0</v>
      </c>
      <c r="I8573">
        <v>0</v>
      </c>
      <c r="J8573">
        <v>0</v>
      </c>
      <c r="K8573" t="s">
        <v>33899</v>
      </c>
    </row>
    <row r="8574" spans="1:11" x14ac:dyDescent="0.3">
      <c r="A8574" t="s">
        <v>33900</v>
      </c>
      <c r="C8574" t="s">
        <v>147</v>
      </c>
      <c r="D8574" t="s">
        <v>33901</v>
      </c>
      <c r="E8574" t="s">
        <v>149</v>
      </c>
      <c r="F8574" t="s">
        <v>10848</v>
      </c>
      <c r="G8574" t="s">
        <v>42</v>
      </c>
      <c r="H8574">
        <v>0</v>
      </c>
      <c r="I8574">
        <v>0</v>
      </c>
      <c r="J8574">
        <v>0</v>
      </c>
      <c r="K8574" t="s">
        <v>33902</v>
      </c>
    </row>
    <row r="8575" spans="1:11" x14ac:dyDescent="0.3">
      <c r="A8575" t="s">
        <v>33903</v>
      </c>
      <c r="B8575" t="s">
        <v>33904</v>
      </c>
      <c r="C8575" t="s">
        <v>20</v>
      </c>
      <c r="D8575" t="s">
        <v>33905</v>
      </c>
      <c r="E8575" t="s">
        <v>27392</v>
      </c>
      <c r="F8575" t="s">
        <v>16</v>
      </c>
      <c r="G8575" t="s">
        <v>22797</v>
      </c>
      <c r="H8575">
        <v>0</v>
      </c>
      <c r="I8575">
        <v>0</v>
      </c>
      <c r="J8575">
        <v>0</v>
      </c>
      <c r="K8575" t="s">
        <v>33906</v>
      </c>
    </row>
    <row r="8576" spans="1:11" x14ac:dyDescent="0.3">
      <c r="A8576" t="s">
        <v>33907</v>
      </c>
      <c r="B8576" t="s">
        <v>33908</v>
      </c>
      <c r="C8576" t="s">
        <v>558</v>
      </c>
      <c r="D8576" t="s">
        <v>33909</v>
      </c>
      <c r="E8576" t="s">
        <v>28510</v>
      </c>
      <c r="F8576" t="s">
        <v>2116</v>
      </c>
      <c r="G8576" t="s">
        <v>2189</v>
      </c>
      <c r="H8576">
        <v>0</v>
      </c>
      <c r="I8576">
        <v>0</v>
      </c>
      <c r="J8576">
        <v>0</v>
      </c>
      <c r="K8576" t="s">
        <v>33910</v>
      </c>
    </row>
    <row r="8577" spans="1:11" x14ac:dyDescent="0.3">
      <c r="A8577" t="s">
        <v>33911</v>
      </c>
      <c r="B8577" t="s">
        <v>33912</v>
      </c>
      <c r="C8577" t="s">
        <v>558</v>
      </c>
      <c r="D8577" t="s">
        <v>33913</v>
      </c>
      <c r="E8577" t="s">
        <v>28510</v>
      </c>
      <c r="F8577" t="s">
        <v>1835</v>
      </c>
      <c r="G8577" t="s">
        <v>42</v>
      </c>
      <c r="H8577">
        <v>0</v>
      </c>
      <c r="I8577">
        <v>0</v>
      </c>
      <c r="J8577">
        <v>0</v>
      </c>
      <c r="K8577" t="s">
        <v>33914</v>
      </c>
    </row>
    <row r="8578" spans="1:11" x14ac:dyDescent="0.3">
      <c r="A8578" t="s">
        <v>33915</v>
      </c>
      <c r="C8578" t="s">
        <v>27</v>
      </c>
      <c r="D8578" t="s">
        <v>33704</v>
      </c>
      <c r="E8578" t="s">
        <v>29</v>
      </c>
      <c r="F8578" t="s">
        <v>41</v>
      </c>
      <c r="G8578" t="s">
        <v>42</v>
      </c>
      <c r="H8578">
        <v>0</v>
      </c>
      <c r="I8578">
        <v>0</v>
      </c>
      <c r="J8578">
        <v>0</v>
      </c>
      <c r="K8578" t="s">
        <v>33916</v>
      </c>
    </row>
    <row r="8579" spans="1:11" x14ac:dyDescent="0.3">
      <c r="A8579" t="s">
        <v>33917</v>
      </c>
      <c r="B8579" t="s">
        <v>33918</v>
      </c>
      <c r="C8579" t="s">
        <v>13</v>
      </c>
      <c r="D8579" t="s">
        <v>33919</v>
      </c>
      <c r="E8579" t="s">
        <v>32427</v>
      </c>
      <c r="F8579" t="s">
        <v>8234</v>
      </c>
      <c r="G8579" t="s">
        <v>42</v>
      </c>
      <c r="H8579">
        <v>0</v>
      </c>
      <c r="I8579">
        <v>0</v>
      </c>
      <c r="J8579">
        <v>0</v>
      </c>
      <c r="K8579" t="s">
        <v>33920</v>
      </c>
    </row>
    <row r="8580" spans="1:11" x14ac:dyDescent="0.3">
      <c r="A8580" t="s">
        <v>33921</v>
      </c>
      <c r="B8580" t="s">
        <v>33922</v>
      </c>
      <c r="C8580" t="s">
        <v>27</v>
      </c>
      <c r="D8580" t="s">
        <v>33923</v>
      </c>
      <c r="E8580" t="s">
        <v>12540</v>
      </c>
      <c r="F8580" t="s">
        <v>41</v>
      </c>
      <c r="G8580" t="s">
        <v>42</v>
      </c>
      <c r="H8580">
        <v>0</v>
      </c>
      <c r="I8580">
        <v>0</v>
      </c>
      <c r="J8580">
        <v>0</v>
      </c>
      <c r="K8580" t="s">
        <v>33924</v>
      </c>
    </row>
    <row r="8581" spans="1:11" x14ac:dyDescent="0.3">
      <c r="A8581" t="s">
        <v>33925</v>
      </c>
      <c r="C8581" t="s">
        <v>13</v>
      </c>
      <c r="D8581" t="s">
        <v>33926</v>
      </c>
      <c r="E8581" t="s">
        <v>32427</v>
      </c>
      <c r="F8581" t="s">
        <v>16</v>
      </c>
      <c r="G8581" t="s">
        <v>42</v>
      </c>
      <c r="H8581">
        <v>0</v>
      </c>
      <c r="I8581">
        <v>0</v>
      </c>
      <c r="J8581">
        <v>0</v>
      </c>
      <c r="K8581" t="s">
        <v>33927</v>
      </c>
    </row>
    <row r="8582" spans="1:11" x14ac:dyDescent="0.3">
      <c r="A8582" t="s">
        <v>33928</v>
      </c>
      <c r="C8582" t="s">
        <v>27</v>
      </c>
      <c r="D8582" t="e">
        <f>샘플러</f>
        <v>#NAME?</v>
      </c>
      <c r="E8582" t="s">
        <v>12540</v>
      </c>
      <c r="F8582" t="s">
        <v>2703</v>
      </c>
      <c r="G8582" t="s">
        <v>42</v>
      </c>
      <c r="H8582">
        <v>0</v>
      </c>
      <c r="I8582">
        <v>0</v>
      </c>
      <c r="J8582">
        <v>0</v>
      </c>
      <c r="K8582" t="s">
        <v>33929</v>
      </c>
    </row>
    <row r="8583" spans="1:11" x14ac:dyDescent="0.3">
      <c r="A8583" t="s">
        <v>33930</v>
      </c>
      <c r="B8583" t="s">
        <v>33931</v>
      </c>
      <c r="C8583" t="s">
        <v>27</v>
      </c>
      <c r="D8583" t="s">
        <v>33932</v>
      </c>
      <c r="E8583" t="s">
        <v>12540</v>
      </c>
      <c r="F8583" t="s">
        <v>41</v>
      </c>
      <c r="G8583" t="s">
        <v>42</v>
      </c>
      <c r="H8583">
        <v>0</v>
      </c>
      <c r="I8583">
        <v>0</v>
      </c>
      <c r="J8583">
        <v>0</v>
      </c>
      <c r="K8583" t="s">
        <v>33933</v>
      </c>
    </row>
    <row r="8584" spans="1:11" x14ac:dyDescent="0.3">
      <c r="A8584" t="s">
        <v>33934</v>
      </c>
      <c r="B8584" t="s">
        <v>33935</v>
      </c>
      <c r="C8584" t="s">
        <v>27</v>
      </c>
      <c r="D8584" t="s">
        <v>33936</v>
      </c>
      <c r="E8584" t="s">
        <v>12540</v>
      </c>
      <c r="F8584" t="s">
        <v>41</v>
      </c>
      <c r="G8584" t="s">
        <v>42</v>
      </c>
      <c r="H8584">
        <v>0</v>
      </c>
      <c r="I8584">
        <v>0</v>
      </c>
      <c r="J8584">
        <v>0</v>
      </c>
      <c r="K8584" t="s">
        <v>33937</v>
      </c>
    </row>
    <row r="8585" spans="1:11" x14ac:dyDescent="0.3">
      <c r="A8585" t="s">
        <v>33938</v>
      </c>
      <c r="B8585" t="s">
        <v>33939</v>
      </c>
      <c r="C8585" t="s">
        <v>27</v>
      </c>
      <c r="D8585" t="s">
        <v>33940</v>
      </c>
      <c r="E8585" t="s">
        <v>12540</v>
      </c>
      <c r="F8585" t="s">
        <v>41</v>
      </c>
      <c r="G8585" t="s">
        <v>42</v>
      </c>
      <c r="H8585">
        <v>0</v>
      </c>
      <c r="I8585">
        <v>0</v>
      </c>
      <c r="J8585">
        <v>0</v>
      </c>
      <c r="K8585" t="s">
        <v>33941</v>
      </c>
    </row>
    <row r="8586" spans="1:11" x14ac:dyDescent="0.3">
      <c r="A8586" t="s">
        <v>33942</v>
      </c>
      <c r="C8586" t="s">
        <v>27</v>
      </c>
      <c r="D8586" t="e">
        <f>슈링크믹스트콘크리트.</f>
        <v>#NAME?</v>
      </c>
      <c r="E8586" t="s">
        <v>12540</v>
      </c>
      <c r="F8586" t="s">
        <v>994</v>
      </c>
      <c r="G8586" t="s">
        <v>42</v>
      </c>
      <c r="H8586">
        <v>0</v>
      </c>
      <c r="I8586">
        <v>0</v>
      </c>
      <c r="J8586">
        <v>0</v>
      </c>
      <c r="K8586" t="s">
        <v>33943</v>
      </c>
    </row>
    <row r="8587" spans="1:11" x14ac:dyDescent="0.3">
      <c r="A8587" t="s">
        <v>33944</v>
      </c>
      <c r="B8587" t="s">
        <v>33945</v>
      </c>
      <c r="C8587" t="s">
        <v>13</v>
      </c>
      <c r="D8587" t="s">
        <v>33946</v>
      </c>
      <c r="E8587" t="s">
        <v>33633</v>
      </c>
      <c r="F8587" t="s">
        <v>16</v>
      </c>
      <c r="G8587" t="s">
        <v>3413</v>
      </c>
      <c r="H8587">
        <v>0</v>
      </c>
      <c r="I8587">
        <v>0</v>
      </c>
      <c r="J8587">
        <v>0</v>
      </c>
      <c r="K8587" t="s">
        <v>33947</v>
      </c>
    </row>
    <row r="8588" spans="1:11" x14ac:dyDescent="0.3">
      <c r="A8588" t="s">
        <v>33948</v>
      </c>
      <c r="C8588" t="s">
        <v>27</v>
      </c>
      <c r="D8588" t="s">
        <v>33949</v>
      </c>
      <c r="E8588" t="s">
        <v>29</v>
      </c>
      <c r="F8588" t="s">
        <v>41</v>
      </c>
      <c r="G8588" t="s">
        <v>42</v>
      </c>
      <c r="H8588">
        <v>0</v>
      </c>
      <c r="I8588">
        <v>0</v>
      </c>
      <c r="J8588">
        <v>0</v>
      </c>
      <c r="K8588" t="s">
        <v>33950</v>
      </c>
    </row>
    <row r="8589" spans="1:11" x14ac:dyDescent="0.3">
      <c r="A8589" t="s">
        <v>33951</v>
      </c>
      <c r="B8589" t="s">
        <v>33952</v>
      </c>
      <c r="C8589" t="s">
        <v>147</v>
      </c>
      <c r="D8589" t="s">
        <v>33953</v>
      </c>
      <c r="E8589" t="s">
        <v>149</v>
      </c>
      <c r="F8589" t="s">
        <v>7555</v>
      </c>
      <c r="G8589" t="s">
        <v>42</v>
      </c>
      <c r="H8589">
        <v>0</v>
      </c>
      <c r="I8589">
        <v>0</v>
      </c>
      <c r="J8589">
        <v>0</v>
      </c>
      <c r="K8589" t="s">
        <v>33954</v>
      </c>
    </row>
    <row r="8590" spans="1:11" x14ac:dyDescent="0.3">
      <c r="A8590" t="s">
        <v>33955</v>
      </c>
      <c r="B8590" t="s">
        <v>33956</v>
      </c>
      <c r="C8590" t="s">
        <v>147</v>
      </c>
      <c r="D8590" t="s">
        <v>33957</v>
      </c>
      <c r="E8590" t="s">
        <v>149</v>
      </c>
      <c r="F8590" t="s">
        <v>835</v>
      </c>
      <c r="G8590" t="s">
        <v>42</v>
      </c>
      <c r="H8590">
        <v>0</v>
      </c>
      <c r="I8590">
        <v>0</v>
      </c>
      <c r="J8590">
        <v>0</v>
      </c>
      <c r="K8590" t="s">
        <v>33958</v>
      </c>
    </row>
    <row r="8591" spans="1:11" x14ac:dyDescent="0.3">
      <c r="A8591" t="s">
        <v>33959</v>
      </c>
      <c r="B8591" t="s">
        <v>33960</v>
      </c>
      <c r="C8591" t="s">
        <v>13</v>
      </c>
      <c r="D8591" t="s">
        <v>33961</v>
      </c>
      <c r="E8591" t="s">
        <v>32427</v>
      </c>
      <c r="F8591" t="s">
        <v>16</v>
      </c>
      <c r="G8591" t="s">
        <v>22736</v>
      </c>
      <c r="H8591">
        <v>0</v>
      </c>
      <c r="I8591">
        <v>0</v>
      </c>
      <c r="J8591">
        <v>0</v>
      </c>
      <c r="K8591" t="s">
        <v>33962</v>
      </c>
    </row>
    <row r="8592" spans="1:11" x14ac:dyDescent="0.3">
      <c r="A8592" t="s">
        <v>33963</v>
      </c>
      <c r="B8592" t="s">
        <v>33964</v>
      </c>
      <c r="C8592" t="s">
        <v>20</v>
      </c>
      <c r="D8592" t="s">
        <v>33965</v>
      </c>
      <c r="E8592" t="s">
        <v>27392</v>
      </c>
      <c r="F8592" t="s">
        <v>16</v>
      </c>
      <c r="G8592" t="s">
        <v>1382</v>
      </c>
      <c r="H8592">
        <v>0</v>
      </c>
      <c r="I8592">
        <v>0</v>
      </c>
      <c r="J8592">
        <v>0</v>
      </c>
      <c r="K8592" t="s">
        <v>33966</v>
      </c>
    </row>
    <row r="8593" spans="1:11" x14ac:dyDescent="0.3">
      <c r="A8593" t="s">
        <v>33967</v>
      </c>
      <c r="B8593" t="s">
        <v>33968</v>
      </c>
      <c r="C8593" t="s">
        <v>147</v>
      </c>
      <c r="D8593" t="s">
        <v>33969</v>
      </c>
      <c r="E8593" t="s">
        <v>149</v>
      </c>
      <c r="F8593" t="s">
        <v>2454</v>
      </c>
      <c r="G8593" t="s">
        <v>42</v>
      </c>
      <c r="H8593">
        <v>0</v>
      </c>
      <c r="I8593">
        <v>0</v>
      </c>
      <c r="J8593">
        <v>0</v>
      </c>
      <c r="K8593" t="s">
        <v>33970</v>
      </c>
    </row>
    <row r="8594" spans="1:11" x14ac:dyDescent="0.3">
      <c r="A8594" t="s">
        <v>33971</v>
      </c>
      <c r="B8594" t="s">
        <v>33972</v>
      </c>
      <c r="C8594" t="s">
        <v>27</v>
      </c>
      <c r="D8594" t="s">
        <v>33973</v>
      </c>
      <c r="E8594" t="s">
        <v>12540</v>
      </c>
      <c r="F8594" t="s">
        <v>41</v>
      </c>
      <c r="G8594" t="s">
        <v>42</v>
      </c>
      <c r="H8594">
        <v>0</v>
      </c>
      <c r="I8594">
        <v>0</v>
      </c>
      <c r="J8594">
        <v>0</v>
      </c>
      <c r="K8594" t="s">
        <v>33974</v>
      </c>
    </row>
    <row r="8595" spans="1:11" x14ac:dyDescent="0.3">
      <c r="A8595" t="s">
        <v>33975</v>
      </c>
      <c r="B8595" t="s">
        <v>33976</v>
      </c>
      <c r="C8595" t="s">
        <v>27</v>
      </c>
      <c r="D8595" t="s">
        <v>33977</v>
      </c>
      <c r="E8595" t="s">
        <v>12540</v>
      </c>
      <c r="F8595" t="s">
        <v>16</v>
      </c>
      <c r="G8595" t="s">
        <v>6551</v>
      </c>
      <c r="H8595">
        <v>0</v>
      </c>
      <c r="I8595">
        <v>0</v>
      </c>
      <c r="J8595">
        <v>0</v>
      </c>
      <c r="K8595" t="s">
        <v>33978</v>
      </c>
    </row>
    <row r="8596" spans="1:11" x14ac:dyDescent="0.3">
      <c r="A8596" t="s">
        <v>33979</v>
      </c>
      <c r="B8596" t="s">
        <v>33980</v>
      </c>
      <c r="C8596" t="s">
        <v>558</v>
      </c>
      <c r="D8596" t="s">
        <v>33981</v>
      </c>
      <c r="E8596" t="s">
        <v>1122</v>
      </c>
      <c r="F8596" t="s">
        <v>1845</v>
      </c>
      <c r="G8596" t="s">
        <v>13739</v>
      </c>
      <c r="H8596">
        <v>0</v>
      </c>
      <c r="I8596">
        <v>0</v>
      </c>
      <c r="J8596">
        <v>0</v>
      </c>
      <c r="K8596" t="s">
        <v>33982</v>
      </c>
    </row>
    <row r="8597" spans="1:11" x14ac:dyDescent="0.3">
      <c r="A8597" t="s">
        <v>33983</v>
      </c>
      <c r="B8597" t="s">
        <v>33984</v>
      </c>
      <c r="C8597" t="s">
        <v>27</v>
      </c>
      <c r="D8597" t="s">
        <v>33985</v>
      </c>
      <c r="E8597" t="s">
        <v>29</v>
      </c>
      <c r="F8597" t="s">
        <v>41</v>
      </c>
      <c r="G8597" t="s">
        <v>42</v>
      </c>
      <c r="H8597">
        <v>0</v>
      </c>
      <c r="I8597">
        <v>0</v>
      </c>
      <c r="J8597">
        <v>0</v>
      </c>
      <c r="K8597" t="s">
        <v>33986</v>
      </c>
    </row>
    <row r="8598" spans="1:11" x14ac:dyDescent="0.3">
      <c r="A8598" t="s">
        <v>33987</v>
      </c>
      <c r="B8598" t="s">
        <v>33988</v>
      </c>
      <c r="C8598" t="s">
        <v>27</v>
      </c>
      <c r="D8598" t="s">
        <v>33989</v>
      </c>
      <c r="E8598" t="s">
        <v>12540</v>
      </c>
      <c r="F8598" t="s">
        <v>16</v>
      </c>
      <c r="G8598" t="s">
        <v>316</v>
      </c>
      <c r="H8598">
        <v>0</v>
      </c>
      <c r="I8598">
        <v>0</v>
      </c>
      <c r="J8598">
        <v>0</v>
      </c>
      <c r="K8598" t="s">
        <v>33990</v>
      </c>
    </row>
    <row r="8599" spans="1:11" x14ac:dyDescent="0.3">
      <c r="A8599" t="s">
        <v>33991</v>
      </c>
      <c r="B8599" t="s">
        <v>33992</v>
      </c>
      <c r="C8599" t="s">
        <v>558</v>
      </c>
      <c r="D8599" t="s">
        <v>33993</v>
      </c>
      <c r="E8599" t="s">
        <v>981</v>
      </c>
      <c r="F8599" t="s">
        <v>10342</v>
      </c>
      <c r="G8599" t="s">
        <v>42</v>
      </c>
      <c r="H8599">
        <v>0</v>
      </c>
      <c r="I8599">
        <v>0</v>
      </c>
      <c r="J8599">
        <v>0</v>
      </c>
      <c r="K8599" t="s">
        <v>33994</v>
      </c>
    </row>
    <row r="8600" spans="1:11" x14ac:dyDescent="0.3">
      <c r="A8600" t="s">
        <v>33995</v>
      </c>
      <c r="B8600" t="s">
        <v>33996</v>
      </c>
      <c r="C8600" t="s">
        <v>27</v>
      </c>
      <c r="D8600" t="s">
        <v>33997</v>
      </c>
      <c r="E8600" t="s">
        <v>12540</v>
      </c>
      <c r="F8600" t="s">
        <v>41</v>
      </c>
      <c r="G8600" t="s">
        <v>42</v>
      </c>
      <c r="H8600">
        <v>0</v>
      </c>
      <c r="I8600">
        <v>0</v>
      </c>
      <c r="J8600">
        <v>0</v>
      </c>
      <c r="K8600" t="s">
        <v>33998</v>
      </c>
    </row>
    <row r="8601" spans="1:11" x14ac:dyDescent="0.3">
      <c r="A8601" t="s">
        <v>33999</v>
      </c>
      <c r="B8601" t="s">
        <v>34000</v>
      </c>
      <c r="C8601" t="s">
        <v>27</v>
      </c>
      <c r="D8601" t="s">
        <v>34001</v>
      </c>
      <c r="E8601" t="s">
        <v>12540</v>
      </c>
      <c r="F8601" t="s">
        <v>12044</v>
      </c>
      <c r="G8601" t="s">
        <v>42</v>
      </c>
      <c r="H8601">
        <v>0</v>
      </c>
      <c r="I8601">
        <v>0</v>
      </c>
      <c r="J8601">
        <v>0</v>
      </c>
      <c r="K8601" t="s">
        <v>34002</v>
      </c>
    </row>
    <row r="8602" spans="1:11" x14ac:dyDescent="0.3">
      <c r="A8602" t="s">
        <v>34003</v>
      </c>
      <c r="B8602" t="s">
        <v>34004</v>
      </c>
      <c r="C8602" t="s">
        <v>27</v>
      </c>
      <c r="D8602" t="s">
        <v>34005</v>
      </c>
      <c r="E8602" t="s">
        <v>12540</v>
      </c>
      <c r="F8602" t="s">
        <v>41</v>
      </c>
      <c r="G8602" t="s">
        <v>42</v>
      </c>
      <c r="H8602">
        <v>0</v>
      </c>
      <c r="I8602">
        <v>0</v>
      </c>
      <c r="J8602">
        <v>0</v>
      </c>
      <c r="K8602" t="s">
        <v>34006</v>
      </c>
    </row>
    <row r="8603" spans="1:11" x14ac:dyDescent="0.3">
      <c r="A8603" t="s">
        <v>34007</v>
      </c>
      <c r="B8603" t="s">
        <v>34008</v>
      </c>
      <c r="C8603" t="s">
        <v>27</v>
      </c>
      <c r="D8603" t="s">
        <v>34009</v>
      </c>
      <c r="E8603" t="s">
        <v>12540</v>
      </c>
      <c r="F8603" t="s">
        <v>12924</v>
      </c>
      <c r="G8603" t="s">
        <v>42</v>
      </c>
      <c r="H8603">
        <v>0</v>
      </c>
      <c r="I8603">
        <v>0</v>
      </c>
      <c r="J8603">
        <v>0</v>
      </c>
      <c r="K8603" t="s">
        <v>34010</v>
      </c>
    </row>
    <row r="8604" spans="1:11" x14ac:dyDescent="0.3">
      <c r="A8604" t="s">
        <v>34011</v>
      </c>
      <c r="C8604" t="s">
        <v>27</v>
      </c>
      <c r="D8604" t="s">
        <v>34012</v>
      </c>
      <c r="E8604" t="s">
        <v>12540</v>
      </c>
      <c r="F8604" t="s">
        <v>41</v>
      </c>
      <c r="G8604" t="s">
        <v>42</v>
      </c>
      <c r="H8604">
        <v>0</v>
      </c>
      <c r="I8604">
        <v>0</v>
      </c>
      <c r="J8604">
        <v>0</v>
      </c>
      <c r="K8604" t="s">
        <v>34013</v>
      </c>
    </row>
    <row r="8605" spans="1:11" x14ac:dyDescent="0.3">
      <c r="A8605" t="s">
        <v>34014</v>
      </c>
      <c r="B8605" t="s">
        <v>34015</v>
      </c>
      <c r="C8605" t="s">
        <v>27</v>
      </c>
      <c r="D8605" t="s">
        <v>34016</v>
      </c>
      <c r="E8605" t="s">
        <v>12540</v>
      </c>
      <c r="F8605" t="s">
        <v>41</v>
      </c>
      <c r="G8605" t="s">
        <v>42</v>
      </c>
      <c r="H8605">
        <v>0</v>
      </c>
      <c r="I8605">
        <v>0</v>
      </c>
      <c r="J8605">
        <v>0</v>
      </c>
      <c r="K8605" t="s">
        <v>34017</v>
      </c>
    </row>
    <row r="8606" spans="1:11" x14ac:dyDescent="0.3">
      <c r="A8606" t="s">
        <v>34018</v>
      </c>
      <c r="C8606" t="s">
        <v>27</v>
      </c>
      <c r="D8606" t="e">
        <f>시멘트페이스트.</f>
        <v>#NAME?</v>
      </c>
      <c r="E8606" t="s">
        <v>12540</v>
      </c>
      <c r="F8606" t="s">
        <v>23937</v>
      </c>
      <c r="G8606" t="s">
        <v>42</v>
      </c>
      <c r="H8606">
        <v>0</v>
      </c>
      <c r="I8606">
        <v>0</v>
      </c>
      <c r="J8606">
        <v>0</v>
      </c>
      <c r="K8606" t="s">
        <v>34019</v>
      </c>
    </row>
    <row r="8607" spans="1:11" x14ac:dyDescent="0.3">
      <c r="A8607" t="s">
        <v>34020</v>
      </c>
      <c r="B8607" t="s">
        <v>34021</v>
      </c>
      <c r="C8607" t="s">
        <v>27</v>
      </c>
      <c r="D8607" t="s">
        <v>34022</v>
      </c>
      <c r="E8607" t="s">
        <v>12540</v>
      </c>
      <c r="F8607" t="s">
        <v>16</v>
      </c>
      <c r="G8607" t="s">
        <v>9609</v>
      </c>
      <c r="H8607">
        <v>0</v>
      </c>
      <c r="I8607">
        <v>0</v>
      </c>
      <c r="J8607">
        <v>0</v>
      </c>
      <c r="K8607" t="s">
        <v>34023</v>
      </c>
    </row>
    <row r="8608" spans="1:11" x14ac:dyDescent="0.3">
      <c r="A8608" t="s">
        <v>34024</v>
      </c>
      <c r="C8608" t="s">
        <v>27</v>
      </c>
      <c r="D8608" t="s">
        <v>34025</v>
      </c>
      <c r="E8608" t="s">
        <v>12540</v>
      </c>
      <c r="F8608" t="s">
        <v>6975</v>
      </c>
      <c r="G8608" t="s">
        <v>42</v>
      </c>
      <c r="H8608">
        <v>0</v>
      </c>
      <c r="I8608">
        <v>0</v>
      </c>
      <c r="J8608">
        <v>0</v>
      </c>
      <c r="K8608" t="s">
        <v>34026</v>
      </c>
    </row>
    <row r="8609" spans="1:11" x14ac:dyDescent="0.3">
      <c r="A8609" t="s">
        <v>34027</v>
      </c>
      <c r="C8609" t="s">
        <v>558</v>
      </c>
      <c r="D8609" t="s">
        <v>34028</v>
      </c>
      <c r="E8609" t="s">
        <v>981</v>
      </c>
      <c r="F8609" t="s">
        <v>10428</v>
      </c>
      <c r="G8609" t="s">
        <v>42</v>
      </c>
      <c r="H8609">
        <v>0</v>
      </c>
      <c r="I8609">
        <v>0</v>
      </c>
      <c r="J8609">
        <v>0</v>
      </c>
      <c r="K8609" t="s">
        <v>34029</v>
      </c>
    </row>
    <row r="8610" spans="1:11" x14ac:dyDescent="0.3">
      <c r="A8610" t="s">
        <v>34030</v>
      </c>
      <c r="B8610" t="s">
        <v>34031</v>
      </c>
      <c r="C8610" t="s">
        <v>27</v>
      </c>
      <c r="D8610" t="s">
        <v>34032</v>
      </c>
      <c r="E8610" t="s">
        <v>12540</v>
      </c>
      <c r="F8610" t="s">
        <v>41</v>
      </c>
      <c r="G8610" t="s">
        <v>42</v>
      </c>
      <c r="H8610">
        <v>0</v>
      </c>
      <c r="I8610">
        <v>0</v>
      </c>
      <c r="J8610">
        <v>0</v>
      </c>
      <c r="K8610" t="s">
        <v>34033</v>
      </c>
    </row>
    <row r="8611" spans="1:11" x14ac:dyDescent="0.3">
      <c r="A8611" t="s">
        <v>34034</v>
      </c>
      <c r="C8611" t="s">
        <v>27</v>
      </c>
      <c r="D8611" t="s">
        <v>34035</v>
      </c>
      <c r="E8611" t="s">
        <v>12540</v>
      </c>
      <c r="F8611" t="s">
        <v>41</v>
      </c>
      <c r="G8611" t="s">
        <v>42</v>
      </c>
      <c r="H8611">
        <v>0</v>
      </c>
      <c r="I8611">
        <v>0</v>
      </c>
      <c r="J8611">
        <v>0</v>
      </c>
      <c r="K8611" t="s">
        <v>34036</v>
      </c>
    </row>
    <row r="8612" spans="1:11" x14ac:dyDescent="0.3">
      <c r="A8612" t="s">
        <v>34037</v>
      </c>
      <c r="C8612" t="s">
        <v>27</v>
      </c>
      <c r="D8612" t="s">
        <v>34038</v>
      </c>
      <c r="E8612" t="s">
        <v>12540</v>
      </c>
      <c r="F8612" t="s">
        <v>10477</v>
      </c>
      <c r="G8612" t="s">
        <v>42</v>
      </c>
      <c r="H8612">
        <v>0</v>
      </c>
      <c r="I8612">
        <v>0</v>
      </c>
      <c r="J8612">
        <v>0</v>
      </c>
      <c r="K8612" t="s">
        <v>34039</v>
      </c>
    </row>
    <row r="8613" spans="1:11" x14ac:dyDescent="0.3">
      <c r="A8613" t="s">
        <v>34040</v>
      </c>
      <c r="B8613" t="s">
        <v>34041</v>
      </c>
      <c r="C8613" t="s">
        <v>27</v>
      </c>
      <c r="D8613" t="s">
        <v>34042</v>
      </c>
      <c r="E8613" t="s">
        <v>12540</v>
      </c>
      <c r="F8613" t="s">
        <v>41</v>
      </c>
      <c r="G8613" t="s">
        <v>42</v>
      </c>
      <c r="H8613">
        <v>0</v>
      </c>
      <c r="I8613">
        <v>0</v>
      </c>
      <c r="J8613">
        <v>0</v>
      </c>
      <c r="K8613" t="s">
        <v>34043</v>
      </c>
    </row>
    <row r="8614" spans="1:11" x14ac:dyDescent="0.3">
      <c r="A8614" t="s">
        <v>34044</v>
      </c>
      <c r="B8614" t="s">
        <v>34045</v>
      </c>
      <c r="C8614" t="s">
        <v>27</v>
      </c>
      <c r="D8614" t="s">
        <v>34046</v>
      </c>
      <c r="E8614" t="s">
        <v>12540</v>
      </c>
      <c r="F8614" t="s">
        <v>41</v>
      </c>
      <c r="G8614" t="s">
        <v>42</v>
      </c>
      <c r="H8614">
        <v>0</v>
      </c>
      <c r="I8614">
        <v>0</v>
      </c>
      <c r="J8614">
        <v>0</v>
      </c>
      <c r="K8614" t="s">
        <v>34047</v>
      </c>
    </row>
    <row r="8615" spans="1:11" x14ac:dyDescent="0.3">
      <c r="A8615" t="s">
        <v>34048</v>
      </c>
      <c r="C8615" t="s">
        <v>27</v>
      </c>
      <c r="D8615" t="e">
        <f>블록.</f>
        <v>#NAME?</v>
      </c>
      <c r="E8615" t="s">
        <v>12540</v>
      </c>
      <c r="F8615" t="s">
        <v>1981</v>
      </c>
      <c r="G8615" t="s">
        <v>42</v>
      </c>
      <c r="H8615">
        <v>0</v>
      </c>
      <c r="I8615">
        <v>0</v>
      </c>
      <c r="J8615">
        <v>0</v>
      </c>
      <c r="K8615" t="s">
        <v>34049</v>
      </c>
    </row>
    <row r="8616" spans="1:11" x14ac:dyDescent="0.3">
      <c r="A8616" t="s">
        <v>34050</v>
      </c>
      <c r="C8616" t="s">
        <v>27</v>
      </c>
      <c r="D8616" t="e">
        <f>콘크리트블록공사.</f>
        <v>#NAME?</v>
      </c>
      <c r="E8616" t="s">
        <v>12540</v>
      </c>
      <c r="F8616" t="s">
        <v>5552</v>
      </c>
      <c r="G8616" t="s">
        <v>42</v>
      </c>
      <c r="H8616">
        <v>0</v>
      </c>
      <c r="I8616">
        <v>0</v>
      </c>
      <c r="J8616">
        <v>0</v>
      </c>
      <c r="K8616" t="s">
        <v>34051</v>
      </c>
    </row>
    <row r="8617" spans="1:11" x14ac:dyDescent="0.3">
      <c r="A8617" t="s">
        <v>34052</v>
      </c>
      <c r="C8617" t="s">
        <v>27</v>
      </c>
      <c r="D8617" t="s">
        <v>34053</v>
      </c>
      <c r="E8617" t="s">
        <v>12540</v>
      </c>
      <c r="F8617" t="s">
        <v>11931</v>
      </c>
      <c r="G8617" t="s">
        <v>42</v>
      </c>
      <c r="H8617">
        <v>0</v>
      </c>
      <c r="I8617">
        <v>0</v>
      </c>
      <c r="J8617">
        <v>0</v>
      </c>
      <c r="K8617" t="s">
        <v>34054</v>
      </c>
    </row>
    <row r="8618" spans="1:11" x14ac:dyDescent="0.3">
      <c r="A8618" t="s">
        <v>34055</v>
      </c>
      <c r="B8618" t="s">
        <v>34056</v>
      </c>
      <c r="C8618" t="s">
        <v>27</v>
      </c>
      <c r="D8618" t="s">
        <v>34057</v>
      </c>
      <c r="E8618" t="s">
        <v>12540</v>
      </c>
      <c r="F8618" t="s">
        <v>41</v>
      </c>
      <c r="G8618" t="s">
        <v>42</v>
      </c>
      <c r="H8618">
        <v>0</v>
      </c>
      <c r="I8618">
        <v>0</v>
      </c>
      <c r="J8618">
        <v>0</v>
      </c>
      <c r="K8618" t="s">
        <v>34058</v>
      </c>
    </row>
    <row r="8619" spans="1:11" x14ac:dyDescent="0.3">
      <c r="A8619" t="s">
        <v>34059</v>
      </c>
      <c r="B8619" t="s">
        <v>34060</v>
      </c>
      <c r="C8619" t="s">
        <v>27</v>
      </c>
      <c r="D8619" t="s">
        <v>34061</v>
      </c>
      <c r="E8619" t="s">
        <v>12540</v>
      </c>
      <c r="F8619" t="s">
        <v>41</v>
      </c>
      <c r="G8619" t="s">
        <v>42</v>
      </c>
      <c r="H8619">
        <v>0</v>
      </c>
      <c r="I8619">
        <v>0</v>
      </c>
      <c r="J8619">
        <v>0</v>
      </c>
      <c r="K8619" t="s">
        <v>34062</v>
      </c>
    </row>
    <row r="8620" spans="1:11" x14ac:dyDescent="0.3">
      <c r="A8620" t="s">
        <v>34063</v>
      </c>
      <c r="C8620" t="s">
        <v>27</v>
      </c>
      <c r="D8620" t="s">
        <v>34064</v>
      </c>
      <c r="E8620" t="s">
        <v>29</v>
      </c>
      <c r="F8620" t="s">
        <v>41</v>
      </c>
      <c r="G8620" t="s">
        <v>42</v>
      </c>
      <c r="H8620">
        <v>0</v>
      </c>
      <c r="I8620">
        <v>0</v>
      </c>
      <c r="J8620">
        <v>0</v>
      </c>
      <c r="K8620" t="s">
        <v>34065</v>
      </c>
    </row>
    <row r="8621" spans="1:11" x14ac:dyDescent="0.3">
      <c r="A8621" t="s">
        <v>34066</v>
      </c>
      <c r="B8621" t="s">
        <v>34067</v>
      </c>
      <c r="C8621" t="s">
        <v>558</v>
      </c>
      <c r="D8621" t="s">
        <v>34068</v>
      </c>
      <c r="E8621" t="s">
        <v>1122</v>
      </c>
      <c r="F8621" t="s">
        <v>7392</v>
      </c>
      <c r="G8621" t="s">
        <v>42</v>
      </c>
      <c r="H8621">
        <v>0</v>
      </c>
      <c r="I8621">
        <v>0</v>
      </c>
      <c r="J8621">
        <v>0</v>
      </c>
      <c r="K8621" t="s">
        <v>34069</v>
      </c>
    </row>
    <row r="8622" spans="1:11" x14ac:dyDescent="0.3">
      <c r="A8622" t="s">
        <v>34070</v>
      </c>
      <c r="B8622" t="s">
        <v>34071</v>
      </c>
      <c r="C8622" t="s">
        <v>27</v>
      </c>
      <c r="D8622" t="s">
        <v>34072</v>
      </c>
      <c r="E8622" t="s">
        <v>12540</v>
      </c>
      <c r="F8622" t="s">
        <v>41</v>
      </c>
      <c r="G8622" t="s">
        <v>42</v>
      </c>
      <c r="H8622">
        <v>0</v>
      </c>
      <c r="I8622">
        <v>0</v>
      </c>
      <c r="J8622">
        <v>0</v>
      </c>
      <c r="K8622" t="s">
        <v>34073</v>
      </c>
    </row>
    <row r="8623" spans="1:11" x14ac:dyDescent="0.3">
      <c r="A8623" t="s">
        <v>34074</v>
      </c>
      <c r="B8623" t="s">
        <v>34075</v>
      </c>
      <c r="C8623" t="s">
        <v>27</v>
      </c>
      <c r="D8623" t="s">
        <v>34076</v>
      </c>
      <c r="E8623" t="s">
        <v>12540</v>
      </c>
      <c r="F8623" t="s">
        <v>34077</v>
      </c>
      <c r="G8623" t="s">
        <v>42</v>
      </c>
      <c r="H8623">
        <v>0</v>
      </c>
      <c r="I8623">
        <v>0</v>
      </c>
      <c r="J8623">
        <v>0</v>
      </c>
      <c r="K8623" t="s">
        <v>34078</v>
      </c>
    </row>
    <row r="8624" spans="1:11" x14ac:dyDescent="0.3">
      <c r="A8624" t="s">
        <v>34079</v>
      </c>
      <c r="B8624" t="s">
        <v>34080</v>
      </c>
      <c r="C8624" t="s">
        <v>27</v>
      </c>
      <c r="D8624" t="s">
        <v>34081</v>
      </c>
      <c r="E8624" t="s">
        <v>12540</v>
      </c>
      <c r="F8624" t="s">
        <v>41</v>
      </c>
      <c r="G8624" t="s">
        <v>42</v>
      </c>
      <c r="H8624">
        <v>0</v>
      </c>
      <c r="I8624">
        <v>0</v>
      </c>
      <c r="J8624">
        <v>0</v>
      </c>
      <c r="K8624" t="s">
        <v>34082</v>
      </c>
    </row>
    <row r="8625" spans="1:11" x14ac:dyDescent="0.3">
      <c r="A8625" t="s">
        <v>34083</v>
      </c>
      <c r="B8625" t="s">
        <v>34084</v>
      </c>
      <c r="C8625" t="s">
        <v>27</v>
      </c>
      <c r="D8625" t="s">
        <v>34085</v>
      </c>
      <c r="E8625" t="s">
        <v>12540</v>
      </c>
      <c r="F8625" t="s">
        <v>41</v>
      </c>
      <c r="G8625" t="s">
        <v>42</v>
      </c>
      <c r="H8625">
        <v>0</v>
      </c>
      <c r="I8625">
        <v>0</v>
      </c>
      <c r="J8625">
        <v>0</v>
      </c>
      <c r="K8625" t="s">
        <v>34086</v>
      </c>
    </row>
    <row r="8626" spans="1:11" x14ac:dyDescent="0.3">
      <c r="A8626" t="s">
        <v>34087</v>
      </c>
      <c r="B8626" t="s">
        <v>34088</v>
      </c>
      <c r="C8626" t="s">
        <v>27</v>
      </c>
      <c r="D8626" t="s">
        <v>34089</v>
      </c>
      <c r="E8626" t="s">
        <v>12540</v>
      </c>
      <c r="F8626" t="s">
        <v>41</v>
      </c>
      <c r="G8626" t="s">
        <v>42</v>
      </c>
      <c r="H8626">
        <v>0</v>
      </c>
      <c r="I8626">
        <v>0</v>
      </c>
      <c r="J8626">
        <v>0</v>
      </c>
      <c r="K8626" t="s">
        <v>34090</v>
      </c>
    </row>
    <row r="8627" spans="1:11" x14ac:dyDescent="0.3">
      <c r="A8627" t="s">
        <v>34091</v>
      </c>
      <c r="B8627" t="s">
        <v>5608</v>
      </c>
      <c r="C8627" t="s">
        <v>466</v>
      </c>
      <c r="D8627" t="s">
        <v>34092</v>
      </c>
      <c r="E8627" t="s">
        <v>26488</v>
      </c>
      <c r="F8627" t="s">
        <v>16</v>
      </c>
      <c r="G8627" t="s">
        <v>15631</v>
      </c>
      <c r="H8627">
        <v>0</v>
      </c>
      <c r="I8627">
        <v>0</v>
      </c>
      <c r="J8627">
        <v>0</v>
      </c>
      <c r="K8627" t="s">
        <v>34093</v>
      </c>
    </row>
    <row r="8628" spans="1:11" x14ac:dyDescent="0.3">
      <c r="A8628" t="s">
        <v>34094</v>
      </c>
      <c r="B8628" t="s">
        <v>34095</v>
      </c>
      <c r="C8628" t="s">
        <v>20</v>
      </c>
      <c r="D8628" t="s">
        <v>34096</v>
      </c>
      <c r="E8628" t="s">
        <v>27392</v>
      </c>
      <c r="F8628" t="s">
        <v>7392</v>
      </c>
      <c r="G8628" t="s">
        <v>42</v>
      </c>
      <c r="H8628">
        <v>0</v>
      </c>
      <c r="I8628">
        <v>0</v>
      </c>
      <c r="J8628">
        <v>0</v>
      </c>
      <c r="K8628" t="s">
        <v>34097</v>
      </c>
    </row>
    <row r="8629" spans="1:11" x14ac:dyDescent="0.3">
      <c r="A8629" t="s">
        <v>34098</v>
      </c>
      <c r="C8629" t="s">
        <v>27</v>
      </c>
      <c r="D8629" t="s">
        <v>34099</v>
      </c>
      <c r="E8629" t="s">
        <v>29</v>
      </c>
      <c r="F8629" t="s">
        <v>41</v>
      </c>
      <c r="G8629" t="s">
        <v>42</v>
      </c>
      <c r="H8629">
        <v>0</v>
      </c>
      <c r="I8629">
        <v>0</v>
      </c>
      <c r="J8629">
        <v>0</v>
      </c>
      <c r="K8629" t="s">
        <v>34100</v>
      </c>
    </row>
    <row r="8630" spans="1:11" x14ac:dyDescent="0.3">
      <c r="A8630" t="s">
        <v>34101</v>
      </c>
      <c r="B8630" t="s">
        <v>34102</v>
      </c>
      <c r="C8630" t="s">
        <v>20</v>
      </c>
      <c r="D8630" t="s">
        <v>34103</v>
      </c>
      <c r="E8630" t="s">
        <v>27392</v>
      </c>
      <c r="F8630" t="s">
        <v>16</v>
      </c>
      <c r="G8630" t="s">
        <v>11525</v>
      </c>
      <c r="H8630">
        <v>0</v>
      </c>
      <c r="I8630">
        <v>0</v>
      </c>
      <c r="J8630">
        <v>0</v>
      </c>
      <c r="K8630" t="s">
        <v>34104</v>
      </c>
    </row>
    <row r="8631" spans="1:11" x14ac:dyDescent="0.3">
      <c r="A8631" t="s">
        <v>34105</v>
      </c>
      <c r="B8631" t="s">
        <v>34106</v>
      </c>
      <c r="C8631" t="s">
        <v>466</v>
      </c>
      <c r="D8631" t="s">
        <v>34107</v>
      </c>
      <c r="E8631" t="s">
        <v>26488</v>
      </c>
      <c r="F8631" t="s">
        <v>16</v>
      </c>
      <c r="G8631" t="s">
        <v>1391</v>
      </c>
      <c r="H8631">
        <v>0</v>
      </c>
      <c r="I8631">
        <v>0</v>
      </c>
      <c r="J8631">
        <v>0</v>
      </c>
      <c r="K8631" t="s">
        <v>34108</v>
      </c>
    </row>
    <row r="8632" spans="1:11" x14ac:dyDescent="0.3">
      <c r="A8632" t="s">
        <v>34109</v>
      </c>
      <c r="B8632" t="s">
        <v>34110</v>
      </c>
      <c r="C8632" t="s">
        <v>20</v>
      </c>
      <c r="D8632" t="s">
        <v>34111</v>
      </c>
      <c r="E8632" t="s">
        <v>27392</v>
      </c>
      <c r="F8632" t="s">
        <v>16</v>
      </c>
      <c r="G8632" t="s">
        <v>1766</v>
      </c>
      <c r="H8632">
        <v>0</v>
      </c>
      <c r="I8632">
        <v>0</v>
      </c>
      <c r="J8632">
        <v>0</v>
      </c>
      <c r="K8632" t="s">
        <v>34112</v>
      </c>
    </row>
    <row r="8633" spans="1:11" x14ac:dyDescent="0.3">
      <c r="A8633" t="s">
        <v>34113</v>
      </c>
      <c r="B8633" t="s">
        <v>34114</v>
      </c>
      <c r="C8633" t="s">
        <v>466</v>
      </c>
      <c r="D8633" t="s">
        <v>34115</v>
      </c>
      <c r="E8633" t="s">
        <v>26488</v>
      </c>
      <c r="F8633" t="s">
        <v>34116</v>
      </c>
      <c r="G8633" t="s">
        <v>42</v>
      </c>
      <c r="H8633">
        <v>0</v>
      </c>
      <c r="I8633">
        <v>0</v>
      </c>
      <c r="J8633">
        <v>0</v>
      </c>
      <c r="K8633" t="s">
        <v>34117</v>
      </c>
    </row>
    <row r="8634" spans="1:11" x14ac:dyDescent="0.3">
      <c r="A8634" t="s">
        <v>34118</v>
      </c>
      <c r="B8634" t="s">
        <v>34119</v>
      </c>
      <c r="C8634" t="s">
        <v>13</v>
      </c>
      <c r="D8634" t="s">
        <v>34120</v>
      </c>
      <c r="E8634" t="s">
        <v>32427</v>
      </c>
      <c r="F8634" t="s">
        <v>34121</v>
      </c>
      <c r="G8634" t="s">
        <v>42</v>
      </c>
      <c r="H8634">
        <v>0</v>
      </c>
      <c r="I8634">
        <v>0</v>
      </c>
      <c r="J8634">
        <v>0</v>
      </c>
      <c r="K8634" t="s">
        <v>34122</v>
      </c>
    </row>
    <row r="8635" spans="1:11" x14ac:dyDescent="0.3">
      <c r="A8635" t="s">
        <v>34123</v>
      </c>
      <c r="B8635" t="s">
        <v>34124</v>
      </c>
      <c r="C8635" t="s">
        <v>27</v>
      </c>
      <c r="D8635" t="s">
        <v>34125</v>
      </c>
      <c r="E8635" t="s">
        <v>12540</v>
      </c>
      <c r="F8635" t="s">
        <v>16</v>
      </c>
      <c r="G8635" t="s">
        <v>3291</v>
      </c>
      <c r="H8635">
        <v>0</v>
      </c>
      <c r="I8635">
        <v>0</v>
      </c>
      <c r="J8635">
        <v>0</v>
      </c>
      <c r="K8635" t="s">
        <v>34126</v>
      </c>
    </row>
    <row r="8636" spans="1:11" x14ac:dyDescent="0.3">
      <c r="A8636" t="s">
        <v>34127</v>
      </c>
      <c r="B8636" t="s">
        <v>34128</v>
      </c>
      <c r="C8636" t="s">
        <v>20</v>
      </c>
      <c r="D8636" t="s">
        <v>34129</v>
      </c>
      <c r="E8636" t="s">
        <v>27392</v>
      </c>
      <c r="F8636" t="s">
        <v>16</v>
      </c>
      <c r="G8636" t="s">
        <v>1899</v>
      </c>
      <c r="H8636">
        <v>0</v>
      </c>
      <c r="I8636">
        <v>0</v>
      </c>
      <c r="J8636">
        <v>0</v>
      </c>
      <c r="K8636" t="s">
        <v>34130</v>
      </c>
    </row>
    <row r="8637" spans="1:11" x14ac:dyDescent="0.3">
      <c r="A8637" t="s">
        <v>34131</v>
      </c>
      <c r="B8637" t="s">
        <v>34132</v>
      </c>
      <c r="C8637" t="s">
        <v>20</v>
      </c>
      <c r="D8637" t="s">
        <v>34133</v>
      </c>
      <c r="E8637" t="s">
        <v>27392</v>
      </c>
      <c r="F8637" t="s">
        <v>16</v>
      </c>
      <c r="G8637" t="s">
        <v>529</v>
      </c>
      <c r="H8637">
        <v>0</v>
      </c>
      <c r="I8637">
        <v>0</v>
      </c>
      <c r="J8637">
        <v>0</v>
      </c>
      <c r="K8637" t="s">
        <v>34134</v>
      </c>
    </row>
    <row r="8638" spans="1:11" x14ac:dyDescent="0.3">
      <c r="A8638" t="s">
        <v>34135</v>
      </c>
      <c r="B8638" t="s">
        <v>34136</v>
      </c>
      <c r="C8638" t="s">
        <v>27</v>
      </c>
      <c r="D8638" t="s">
        <v>34137</v>
      </c>
      <c r="E8638" t="s">
        <v>12540</v>
      </c>
      <c r="F8638" t="s">
        <v>41</v>
      </c>
      <c r="G8638" t="s">
        <v>42</v>
      </c>
      <c r="H8638">
        <v>0</v>
      </c>
      <c r="I8638">
        <v>0</v>
      </c>
      <c r="J8638">
        <v>0</v>
      </c>
      <c r="K8638" t="s">
        <v>34138</v>
      </c>
    </row>
    <row r="8639" spans="1:11" x14ac:dyDescent="0.3">
      <c r="A8639" t="s">
        <v>34139</v>
      </c>
      <c r="B8639" t="s">
        <v>34140</v>
      </c>
      <c r="C8639" t="s">
        <v>27</v>
      </c>
      <c r="D8639" t="s">
        <v>34141</v>
      </c>
      <c r="E8639" t="s">
        <v>27392</v>
      </c>
      <c r="F8639" t="s">
        <v>22372</v>
      </c>
      <c r="G8639" t="s">
        <v>817</v>
      </c>
      <c r="H8639">
        <v>0</v>
      </c>
      <c r="I8639">
        <v>0</v>
      </c>
      <c r="J8639">
        <v>0</v>
      </c>
      <c r="K8639" t="s">
        <v>34142</v>
      </c>
    </row>
    <row r="8640" spans="1:11" x14ac:dyDescent="0.3">
      <c r="A8640" t="s">
        <v>34143</v>
      </c>
      <c r="B8640" t="s">
        <v>34144</v>
      </c>
      <c r="C8640" t="s">
        <v>27</v>
      </c>
      <c r="D8640" t="s">
        <v>34145</v>
      </c>
      <c r="E8640" t="s">
        <v>29</v>
      </c>
      <c r="F8640" t="s">
        <v>41</v>
      </c>
      <c r="G8640" t="s">
        <v>42</v>
      </c>
      <c r="H8640">
        <v>0</v>
      </c>
      <c r="I8640">
        <v>0</v>
      </c>
      <c r="J8640">
        <v>0</v>
      </c>
      <c r="K8640" t="s">
        <v>34146</v>
      </c>
    </row>
    <row r="8641" spans="1:11" x14ac:dyDescent="0.3">
      <c r="A8641" t="s">
        <v>34147</v>
      </c>
      <c r="C8641" t="s">
        <v>27</v>
      </c>
      <c r="D8641" t="s">
        <v>34148</v>
      </c>
      <c r="E8641" t="s">
        <v>12540</v>
      </c>
      <c r="F8641" t="s">
        <v>41</v>
      </c>
      <c r="G8641" t="s">
        <v>42</v>
      </c>
      <c r="H8641">
        <v>0</v>
      </c>
      <c r="I8641">
        <v>0</v>
      </c>
      <c r="J8641">
        <v>0</v>
      </c>
      <c r="K8641" t="s">
        <v>34149</v>
      </c>
    </row>
    <row r="8642" spans="1:11" x14ac:dyDescent="0.3">
      <c r="A8642" t="s">
        <v>34150</v>
      </c>
      <c r="C8642" t="s">
        <v>27</v>
      </c>
      <c r="D8642" t="s">
        <v>34151</v>
      </c>
      <c r="E8642" t="s">
        <v>12540</v>
      </c>
      <c r="F8642" t="s">
        <v>41</v>
      </c>
      <c r="G8642" t="s">
        <v>42</v>
      </c>
      <c r="H8642">
        <v>0</v>
      </c>
      <c r="I8642">
        <v>0</v>
      </c>
      <c r="J8642">
        <v>0</v>
      </c>
      <c r="K8642" t="s">
        <v>34152</v>
      </c>
    </row>
    <row r="8643" spans="1:11" x14ac:dyDescent="0.3">
      <c r="A8643" t="s">
        <v>34153</v>
      </c>
      <c r="C8643" t="s">
        <v>27</v>
      </c>
      <c r="D8643" t="s">
        <v>34154</v>
      </c>
      <c r="E8643" t="s">
        <v>12540</v>
      </c>
      <c r="F8643" t="s">
        <v>41</v>
      </c>
      <c r="G8643" t="s">
        <v>42</v>
      </c>
      <c r="H8643">
        <v>0</v>
      </c>
      <c r="I8643">
        <v>0</v>
      </c>
      <c r="J8643">
        <v>0</v>
      </c>
      <c r="K8643" t="s">
        <v>34155</v>
      </c>
    </row>
    <row r="8644" spans="1:11" x14ac:dyDescent="0.3">
      <c r="A8644" t="s">
        <v>34156</v>
      </c>
      <c r="B8644" t="s">
        <v>34157</v>
      </c>
      <c r="C8644" t="s">
        <v>20</v>
      </c>
      <c r="D8644" t="s">
        <v>34158</v>
      </c>
      <c r="E8644" t="s">
        <v>27392</v>
      </c>
      <c r="F8644" t="s">
        <v>331</v>
      </c>
      <c r="G8644" t="s">
        <v>42</v>
      </c>
      <c r="H8644">
        <v>0</v>
      </c>
      <c r="I8644">
        <v>0</v>
      </c>
      <c r="J8644">
        <v>0</v>
      </c>
      <c r="K8644" t="s">
        <v>34159</v>
      </c>
    </row>
    <row r="8645" spans="1:11" x14ac:dyDescent="0.3">
      <c r="A8645" t="s">
        <v>34160</v>
      </c>
      <c r="B8645" t="s">
        <v>34161</v>
      </c>
      <c r="C8645" t="s">
        <v>466</v>
      </c>
      <c r="D8645" t="s">
        <v>34162</v>
      </c>
      <c r="E8645" t="s">
        <v>26488</v>
      </c>
      <c r="F8645" t="s">
        <v>16</v>
      </c>
      <c r="G8645" t="s">
        <v>1766</v>
      </c>
      <c r="H8645">
        <v>0</v>
      </c>
      <c r="I8645">
        <v>0</v>
      </c>
      <c r="J8645">
        <v>0</v>
      </c>
      <c r="K8645" t="s">
        <v>34163</v>
      </c>
    </row>
    <row r="8646" spans="1:11" x14ac:dyDescent="0.3">
      <c r="A8646" t="s">
        <v>34164</v>
      </c>
      <c r="B8646" t="s">
        <v>34165</v>
      </c>
      <c r="C8646" t="s">
        <v>147</v>
      </c>
      <c r="D8646" t="s">
        <v>34166</v>
      </c>
      <c r="E8646" t="s">
        <v>149</v>
      </c>
      <c r="F8646" t="s">
        <v>3872</v>
      </c>
      <c r="G8646" t="s">
        <v>42</v>
      </c>
      <c r="H8646">
        <v>0</v>
      </c>
      <c r="I8646">
        <v>0</v>
      </c>
      <c r="J8646">
        <v>0</v>
      </c>
      <c r="K8646" t="s">
        <v>34167</v>
      </c>
    </row>
    <row r="8647" spans="1:11" x14ac:dyDescent="0.3">
      <c r="A8647" t="s">
        <v>34168</v>
      </c>
      <c r="B8647" t="s">
        <v>34169</v>
      </c>
      <c r="C8647" t="s">
        <v>466</v>
      </c>
      <c r="D8647" t="s">
        <v>34170</v>
      </c>
      <c r="E8647" t="s">
        <v>26488</v>
      </c>
      <c r="F8647" t="s">
        <v>16</v>
      </c>
      <c r="G8647" t="s">
        <v>4900</v>
      </c>
      <c r="H8647">
        <v>0</v>
      </c>
      <c r="I8647">
        <v>0</v>
      </c>
      <c r="J8647">
        <v>0</v>
      </c>
      <c r="K8647" t="s">
        <v>34171</v>
      </c>
    </row>
    <row r="8648" spans="1:11" x14ac:dyDescent="0.3">
      <c r="A8648" t="s">
        <v>34172</v>
      </c>
      <c r="B8648" t="s">
        <v>34173</v>
      </c>
      <c r="C8648" t="s">
        <v>466</v>
      </c>
      <c r="D8648" t="s">
        <v>34174</v>
      </c>
      <c r="E8648" t="s">
        <v>26488</v>
      </c>
      <c r="F8648" t="s">
        <v>16</v>
      </c>
      <c r="G8648" t="s">
        <v>18119</v>
      </c>
      <c r="H8648">
        <v>0</v>
      </c>
      <c r="I8648">
        <v>0</v>
      </c>
      <c r="J8648">
        <v>0</v>
      </c>
      <c r="K8648" t="s">
        <v>34175</v>
      </c>
    </row>
    <row r="8649" spans="1:11" x14ac:dyDescent="0.3">
      <c r="A8649" t="s">
        <v>34176</v>
      </c>
      <c r="B8649" t="s">
        <v>34177</v>
      </c>
      <c r="C8649" t="s">
        <v>20</v>
      </c>
      <c r="D8649" t="s">
        <v>34178</v>
      </c>
      <c r="E8649" t="s">
        <v>27392</v>
      </c>
      <c r="F8649" t="s">
        <v>16</v>
      </c>
      <c r="G8649" t="s">
        <v>11985</v>
      </c>
      <c r="H8649">
        <v>0</v>
      </c>
      <c r="I8649">
        <v>0</v>
      </c>
      <c r="J8649">
        <v>0</v>
      </c>
      <c r="K8649" t="s">
        <v>34179</v>
      </c>
    </row>
    <row r="8650" spans="1:11" x14ac:dyDescent="0.3">
      <c r="A8650" t="s">
        <v>34180</v>
      </c>
      <c r="C8650" t="s">
        <v>147</v>
      </c>
      <c r="D8650" t="s">
        <v>34181</v>
      </c>
      <c r="E8650" t="s">
        <v>149</v>
      </c>
      <c r="F8650" t="s">
        <v>2770</v>
      </c>
      <c r="G8650" t="s">
        <v>42</v>
      </c>
      <c r="H8650">
        <v>0</v>
      </c>
      <c r="I8650">
        <v>0</v>
      </c>
      <c r="J8650">
        <v>0</v>
      </c>
      <c r="K8650" t="s">
        <v>34182</v>
      </c>
    </row>
    <row r="8651" spans="1:11" x14ac:dyDescent="0.3">
      <c r="A8651" t="s">
        <v>34183</v>
      </c>
      <c r="B8651" t="s">
        <v>34184</v>
      </c>
      <c r="C8651" t="s">
        <v>27</v>
      </c>
      <c r="D8651" t="s">
        <v>34185</v>
      </c>
      <c r="E8651" t="s">
        <v>29</v>
      </c>
      <c r="F8651" t="s">
        <v>41</v>
      </c>
      <c r="G8651" t="s">
        <v>42</v>
      </c>
      <c r="H8651">
        <v>0</v>
      </c>
      <c r="I8651">
        <v>0</v>
      </c>
      <c r="J8651">
        <v>0</v>
      </c>
      <c r="K8651" t="s">
        <v>34186</v>
      </c>
    </row>
    <row r="8652" spans="1:11" x14ac:dyDescent="0.3">
      <c r="A8652" t="s">
        <v>34187</v>
      </c>
      <c r="B8652" t="s">
        <v>34188</v>
      </c>
      <c r="C8652" t="s">
        <v>13</v>
      </c>
      <c r="D8652" t="s">
        <v>34189</v>
      </c>
      <c r="E8652" t="s">
        <v>32427</v>
      </c>
      <c r="F8652" t="s">
        <v>16</v>
      </c>
      <c r="G8652" t="s">
        <v>864</v>
      </c>
      <c r="H8652">
        <v>0</v>
      </c>
      <c r="I8652">
        <v>0</v>
      </c>
      <c r="J8652">
        <v>0</v>
      </c>
      <c r="K8652" t="s">
        <v>34190</v>
      </c>
    </row>
    <row r="8653" spans="1:11" x14ac:dyDescent="0.3">
      <c r="A8653" t="s">
        <v>34191</v>
      </c>
      <c r="B8653" t="s">
        <v>34192</v>
      </c>
      <c r="C8653" t="s">
        <v>466</v>
      </c>
      <c r="D8653" t="s">
        <v>34193</v>
      </c>
      <c r="E8653" t="s">
        <v>26488</v>
      </c>
      <c r="F8653" t="s">
        <v>16465</v>
      </c>
      <c r="G8653" t="s">
        <v>22852</v>
      </c>
      <c r="H8653">
        <v>0</v>
      </c>
      <c r="I8653">
        <v>0</v>
      </c>
      <c r="J8653">
        <v>0</v>
      </c>
      <c r="K8653" t="s">
        <v>34194</v>
      </c>
    </row>
    <row r="8654" spans="1:11" x14ac:dyDescent="0.3">
      <c r="A8654" t="s">
        <v>34195</v>
      </c>
      <c r="B8654" t="s">
        <v>34196</v>
      </c>
      <c r="C8654" t="s">
        <v>20</v>
      </c>
      <c r="D8654" t="s">
        <v>34197</v>
      </c>
      <c r="E8654" t="s">
        <v>27392</v>
      </c>
      <c r="F8654" t="s">
        <v>16</v>
      </c>
      <c r="G8654" t="s">
        <v>11481</v>
      </c>
      <c r="H8654">
        <v>0</v>
      </c>
      <c r="I8654">
        <v>0</v>
      </c>
      <c r="J8654">
        <v>0</v>
      </c>
      <c r="K8654" t="s">
        <v>34198</v>
      </c>
    </row>
    <row r="8655" spans="1:11" x14ac:dyDescent="0.3">
      <c r="A8655" t="s">
        <v>34199</v>
      </c>
      <c r="B8655" t="s">
        <v>34200</v>
      </c>
      <c r="C8655" t="s">
        <v>20</v>
      </c>
      <c r="D8655" t="s">
        <v>34201</v>
      </c>
      <c r="E8655" t="s">
        <v>27392</v>
      </c>
      <c r="F8655" t="s">
        <v>16</v>
      </c>
      <c r="G8655" t="s">
        <v>3955</v>
      </c>
      <c r="H8655">
        <v>0</v>
      </c>
      <c r="I8655">
        <v>0</v>
      </c>
      <c r="J8655">
        <v>0</v>
      </c>
      <c r="K8655" t="s">
        <v>34202</v>
      </c>
    </row>
    <row r="8656" spans="1:11" x14ac:dyDescent="0.3">
      <c r="A8656" t="s">
        <v>34203</v>
      </c>
      <c r="B8656" t="s">
        <v>34204</v>
      </c>
      <c r="C8656" t="s">
        <v>20</v>
      </c>
      <c r="D8656" t="s">
        <v>34205</v>
      </c>
      <c r="E8656" t="s">
        <v>27392</v>
      </c>
      <c r="F8656" t="s">
        <v>16</v>
      </c>
      <c r="G8656" t="s">
        <v>13739</v>
      </c>
      <c r="H8656">
        <v>0</v>
      </c>
      <c r="I8656">
        <v>0</v>
      </c>
      <c r="J8656">
        <v>0</v>
      </c>
      <c r="K8656" t="s">
        <v>34206</v>
      </c>
    </row>
    <row r="8657" spans="1:11" x14ac:dyDescent="0.3">
      <c r="A8657" t="s">
        <v>34207</v>
      </c>
      <c r="B8657" t="s">
        <v>34208</v>
      </c>
      <c r="C8657" t="s">
        <v>20</v>
      </c>
      <c r="D8657" t="s">
        <v>34209</v>
      </c>
      <c r="E8657" t="s">
        <v>27392</v>
      </c>
      <c r="F8657" t="s">
        <v>16</v>
      </c>
      <c r="G8657" t="s">
        <v>1463</v>
      </c>
      <c r="H8657">
        <v>0</v>
      </c>
      <c r="I8657">
        <v>0</v>
      </c>
      <c r="J8657">
        <v>0</v>
      </c>
      <c r="K8657" t="s">
        <v>34210</v>
      </c>
    </row>
    <row r="8658" spans="1:11" x14ac:dyDescent="0.3">
      <c r="A8658" t="s">
        <v>34211</v>
      </c>
      <c r="B8658" t="s">
        <v>34212</v>
      </c>
      <c r="C8658" t="s">
        <v>20</v>
      </c>
      <c r="D8658" t="s">
        <v>34213</v>
      </c>
      <c r="E8658" t="s">
        <v>27392</v>
      </c>
      <c r="F8658" t="s">
        <v>16</v>
      </c>
      <c r="G8658" t="s">
        <v>29173</v>
      </c>
      <c r="H8658">
        <v>0</v>
      </c>
      <c r="I8658">
        <v>0</v>
      </c>
      <c r="J8658">
        <v>0</v>
      </c>
      <c r="K8658" t="s">
        <v>34214</v>
      </c>
    </row>
    <row r="8659" spans="1:11" x14ac:dyDescent="0.3">
      <c r="A8659" t="s">
        <v>34215</v>
      </c>
      <c r="C8659" t="s">
        <v>27</v>
      </c>
      <c r="D8659" t="s">
        <v>34216</v>
      </c>
      <c r="E8659" t="s">
        <v>29</v>
      </c>
      <c r="F8659" t="s">
        <v>41</v>
      </c>
      <c r="G8659" t="s">
        <v>42</v>
      </c>
      <c r="H8659">
        <v>0</v>
      </c>
      <c r="I8659">
        <v>0</v>
      </c>
      <c r="J8659">
        <v>0</v>
      </c>
      <c r="K8659" t="s">
        <v>34217</v>
      </c>
    </row>
    <row r="8660" spans="1:11" x14ac:dyDescent="0.3">
      <c r="A8660" t="s">
        <v>34218</v>
      </c>
      <c r="B8660" t="s">
        <v>34219</v>
      </c>
      <c r="C8660" t="s">
        <v>20</v>
      </c>
      <c r="D8660" t="s">
        <v>34220</v>
      </c>
      <c r="E8660" t="s">
        <v>27392</v>
      </c>
      <c r="F8660" t="s">
        <v>170</v>
      </c>
      <c r="G8660" t="s">
        <v>42</v>
      </c>
      <c r="H8660">
        <v>0</v>
      </c>
      <c r="I8660">
        <v>0</v>
      </c>
      <c r="J8660">
        <v>0</v>
      </c>
      <c r="K8660" t="s">
        <v>34221</v>
      </c>
    </row>
    <row r="8661" spans="1:11" x14ac:dyDescent="0.3">
      <c r="A8661" t="s">
        <v>34222</v>
      </c>
      <c r="B8661" t="s">
        <v>34223</v>
      </c>
      <c r="C8661" t="s">
        <v>558</v>
      </c>
      <c r="D8661" t="s">
        <v>34224</v>
      </c>
      <c r="E8661" t="s">
        <v>1122</v>
      </c>
      <c r="F8661" t="s">
        <v>2852</v>
      </c>
      <c r="G8661" t="s">
        <v>3168</v>
      </c>
      <c r="H8661">
        <v>0</v>
      </c>
      <c r="I8661">
        <v>0</v>
      </c>
      <c r="J8661">
        <v>0</v>
      </c>
      <c r="K8661" t="s">
        <v>34225</v>
      </c>
    </row>
    <row r="8662" spans="1:11" x14ac:dyDescent="0.3">
      <c r="A8662" t="s">
        <v>34226</v>
      </c>
      <c r="B8662" t="s">
        <v>34227</v>
      </c>
      <c r="C8662" t="s">
        <v>13</v>
      </c>
      <c r="D8662" t="s">
        <v>34228</v>
      </c>
      <c r="E8662" t="s">
        <v>32427</v>
      </c>
      <c r="F8662" t="s">
        <v>369</v>
      </c>
      <c r="G8662" t="s">
        <v>30981</v>
      </c>
      <c r="H8662">
        <v>0</v>
      </c>
      <c r="I8662">
        <v>0</v>
      </c>
      <c r="J8662">
        <v>0</v>
      </c>
      <c r="K8662" t="s">
        <v>34229</v>
      </c>
    </row>
    <row r="8663" spans="1:11" x14ac:dyDescent="0.3">
      <c r="A8663" t="s">
        <v>34230</v>
      </c>
      <c r="B8663" t="s">
        <v>34231</v>
      </c>
      <c r="C8663" t="s">
        <v>20</v>
      </c>
      <c r="D8663" t="s">
        <v>34232</v>
      </c>
      <c r="E8663" t="s">
        <v>27392</v>
      </c>
      <c r="F8663" t="s">
        <v>16</v>
      </c>
      <c r="G8663" t="s">
        <v>3945</v>
      </c>
      <c r="H8663">
        <v>0</v>
      </c>
      <c r="I8663">
        <v>0</v>
      </c>
      <c r="J8663">
        <v>0</v>
      </c>
      <c r="K8663" t="s">
        <v>34233</v>
      </c>
    </row>
    <row r="8664" spans="1:11" x14ac:dyDescent="0.3">
      <c r="A8664" t="s">
        <v>34234</v>
      </c>
      <c r="B8664" t="s">
        <v>34235</v>
      </c>
      <c r="C8664" t="s">
        <v>20</v>
      </c>
      <c r="D8664" t="s">
        <v>34236</v>
      </c>
      <c r="E8664" t="s">
        <v>27392</v>
      </c>
      <c r="F8664" t="s">
        <v>16</v>
      </c>
      <c r="G8664" t="s">
        <v>3043</v>
      </c>
      <c r="H8664">
        <v>0</v>
      </c>
      <c r="I8664">
        <v>0</v>
      </c>
      <c r="J8664">
        <v>0</v>
      </c>
      <c r="K8664" t="s">
        <v>34237</v>
      </c>
    </row>
    <row r="8665" spans="1:11" x14ac:dyDescent="0.3">
      <c r="A8665" t="s">
        <v>34238</v>
      </c>
      <c r="B8665" t="s">
        <v>34239</v>
      </c>
      <c r="C8665" t="s">
        <v>20</v>
      </c>
      <c r="D8665" t="s">
        <v>34240</v>
      </c>
      <c r="E8665" t="s">
        <v>27392</v>
      </c>
      <c r="F8665" t="s">
        <v>16</v>
      </c>
      <c r="G8665" t="s">
        <v>11525</v>
      </c>
      <c r="H8665">
        <v>0</v>
      </c>
      <c r="I8665">
        <v>0</v>
      </c>
      <c r="J8665">
        <v>0</v>
      </c>
      <c r="K8665" t="s">
        <v>34241</v>
      </c>
    </row>
    <row r="8666" spans="1:11" x14ac:dyDescent="0.3">
      <c r="A8666" t="s">
        <v>34242</v>
      </c>
      <c r="B8666" t="s">
        <v>34243</v>
      </c>
      <c r="C8666" t="s">
        <v>27</v>
      </c>
      <c r="D8666" t="s">
        <v>34244</v>
      </c>
      <c r="E8666" t="s">
        <v>29</v>
      </c>
      <c r="F8666" t="s">
        <v>41</v>
      </c>
      <c r="G8666" t="s">
        <v>42</v>
      </c>
      <c r="H8666">
        <v>0</v>
      </c>
      <c r="I8666">
        <v>0</v>
      </c>
      <c r="J8666">
        <v>0</v>
      </c>
      <c r="K8666" t="s">
        <v>34245</v>
      </c>
    </row>
    <row r="8667" spans="1:11" x14ac:dyDescent="0.3">
      <c r="A8667" t="s">
        <v>34246</v>
      </c>
      <c r="B8667" t="s">
        <v>34247</v>
      </c>
      <c r="C8667" t="s">
        <v>20</v>
      </c>
      <c r="D8667" t="s">
        <v>34248</v>
      </c>
      <c r="E8667" t="s">
        <v>27392</v>
      </c>
      <c r="F8667" t="s">
        <v>6825</v>
      </c>
      <c r="G8667" t="s">
        <v>42</v>
      </c>
      <c r="H8667">
        <v>0</v>
      </c>
      <c r="I8667">
        <v>0</v>
      </c>
      <c r="J8667">
        <v>0</v>
      </c>
      <c r="K8667" t="s">
        <v>34249</v>
      </c>
    </row>
    <row r="8668" spans="1:11" x14ac:dyDescent="0.3">
      <c r="A8668" t="s">
        <v>34250</v>
      </c>
      <c r="B8668" t="s">
        <v>34251</v>
      </c>
      <c r="C8668" t="s">
        <v>27</v>
      </c>
      <c r="D8668" t="s">
        <v>34252</v>
      </c>
      <c r="E8668" t="s">
        <v>12540</v>
      </c>
      <c r="F8668" t="s">
        <v>11017</v>
      </c>
      <c r="G8668" t="s">
        <v>42</v>
      </c>
      <c r="H8668">
        <v>0</v>
      </c>
      <c r="I8668">
        <v>0</v>
      </c>
      <c r="J8668">
        <v>0</v>
      </c>
      <c r="K8668" t="s">
        <v>34253</v>
      </c>
    </row>
    <row r="8669" spans="1:11" x14ac:dyDescent="0.3">
      <c r="A8669" t="s">
        <v>34254</v>
      </c>
      <c r="B8669" t="s">
        <v>34255</v>
      </c>
      <c r="C8669" t="s">
        <v>20</v>
      </c>
      <c r="D8669" t="s">
        <v>34256</v>
      </c>
      <c r="E8669" t="s">
        <v>27392</v>
      </c>
      <c r="F8669" t="s">
        <v>16</v>
      </c>
      <c r="G8669" t="s">
        <v>11525</v>
      </c>
      <c r="H8669">
        <v>0</v>
      </c>
      <c r="I8669">
        <v>0</v>
      </c>
      <c r="J8669">
        <v>0</v>
      </c>
      <c r="K8669" t="s">
        <v>34257</v>
      </c>
    </row>
    <row r="8670" spans="1:11" x14ac:dyDescent="0.3">
      <c r="A8670" t="s">
        <v>34258</v>
      </c>
      <c r="C8670" t="s">
        <v>20</v>
      </c>
      <c r="D8670" t="s">
        <v>34259</v>
      </c>
      <c r="E8670" t="s">
        <v>27392</v>
      </c>
      <c r="F8670" t="s">
        <v>2703</v>
      </c>
      <c r="G8670" t="s">
        <v>42</v>
      </c>
      <c r="H8670">
        <v>0</v>
      </c>
      <c r="I8670">
        <v>0</v>
      </c>
      <c r="J8670">
        <v>0</v>
      </c>
      <c r="K8670" t="s">
        <v>34260</v>
      </c>
    </row>
    <row r="8671" spans="1:11" x14ac:dyDescent="0.3">
      <c r="A8671" t="s">
        <v>34261</v>
      </c>
      <c r="B8671" t="s">
        <v>20945</v>
      </c>
      <c r="C8671" t="s">
        <v>147</v>
      </c>
      <c r="D8671" t="s">
        <v>34262</v>
      </c>
      <c r="E8671" t="s">
        <v>149</v>
      </c>
      <c r="F8671" t="s">
        <v>9116</v>
      </c>
      <c r="G8671" t="s">
        <v>42</v>
      </c>
      <c r="H8671">
        <v>0</v>
      </c>
      <c r="I8671">
        <v>0</v>
      </c>
      <c r="J8671">
        <v>0</v>
      </c>
      <c r="K8671" t="s">
        <v>34263</v>
      </c>
    </row>
    <row r="8672" spans="1:11" x14ac:dyDescent="0.3">
      <c r="A8672" t="s">
        <v>34264</v>
      </c>
      <c r="B8672" t="s">
        <v>21986</v>
      </c>
      <c r="C8672" t="s">
        <v>13</v>
      </c>
      <c r="D8672" t="s">
        <v>34265</v>
      </c>
      <c r="E8672" t="s">
        <v>32427</v>
      </c>
      <c r="F8672" t="s">
        <v>18339</v>
      </c>
      <c r="G8672" t="s">
        <v>42</v>
      </c>
      <c r="H8672">
        <v>0</v>
      </c>
      <c r="I8672">
        <v>0</v>
      </c>
      <c r="J8672">
        <v>0</v>
      </c>
      <c r="K8672" t="s">
        <v>34266</v>
      </c>
    </row>
    <row r="8673" spans="1:11" x14ac:dyDescent="0.3">
      <c r="A8673" t="s">
        <v>34267</v>
      </c>
      <c r="C8673" t="s">
        <v>13</v>
      </c>
      <c r="D8673" t="s">
        <v>34268</v>
      </c>
      <c r="E8673" t="s">
        <v>32427</v>
      </c>
      <c r="F8673" t="s">
        <v>14239</v>
      </c>
      <c r="G8673" t="s">
        <v>42</v>
      </c>
      <c r="H8673">
        <v>0</v>
      </c>
      <c r="I8673">
        <v>0</v>
      </c>
      <c r="J8673">
        <v>0</v>
      </c>
      <c r="K8673" t="s">
        <v>34269</v>
      </c>
    </row>
    <row r="8674" spans="1:11" x14ac:dyDescent="0.3">
      <c r="A8674" t="s">
        <v>34270</v>
      </c>
      <c r="B8674" t="s">
        <v>34271</v>
      </c>
      <c r="C8674" t="s">
        <v>13</v>
      </c>
      <c r="D8674" t="s">
        <v>34272</v>
      </c>
      <c r="E8674" t="s">
        <v>32427</v>
      </c>
      <c r="F8674" t="s">
        <v>41</v>
      </c>
      <c r="G8674" t="s">
        <v>42</v>
      </c>
      <c r="H8674">
        <v>0</v>
      </c>
      <c r="I8674">
        <v>0</v>
      </c>
      <c r="J8674">
        <v>0</v>
      </c>
      <c r="K8674" t="s">
        <v>34273</v>
      </c>
    </row>
    <row r="8675" spans="1:11" x14ac:dyDescent="0.3">
      <c r="A8675" t="s">
        <v>34274</v>
      </c>
      <c r="B8675" t="s">
        <v>34275</v>
      </c>
      <c r="C8675" t="s">
        <v>13</v>
      </c>
      <c r="D8675" t="s">
        <v>34276</v>
      </c>
      <c r="E8675" t="s">
        <v>33633</v>
      </c>
      <c r="F8675" t="s">
        <v>16</v>
      </c>
      <c r="G8675" t="s">
        <v>107</v>
      </c>
      <c r="H8675">
        <v>0</v>
      </c>
      <c r="I8675">
        <v>0</v>
      </c>
      <c r="J8675">
        <v>0</v>
      </c>
      <c r="K8675" t="s">
        <v>34277</v>
      </c>
    </row>
    <row r="8676" spans="1:11" x14ac:dyDescent="0.3">
      <c r="A8676" t="s">
        <v>34278</v>
      </c>
      <c r="B8676" t="s">
        <v>34279</v>
      </c>
      <c r="C8676" t="s">
        <v>27</v>
      </c>
      <c r="D8676" t="s">
        <v>34280</v>
      </c>
      <c r="E8676" t="s">
        <v>29</v>
      </c>
      <c r="F8676" t="s">
        <v>41</v>
      </c>
      <c r="G8676" t="s">
        <v>42</v>
      </c>
      <c r="H8676">
        <v>0</v>
      </c>
      <c r="I8676">
        <v>0</v>
      </c>
      <c r="J8676">
        <v>0</v>
      </c>
      <c r="K8676" t="s">
        <v>34281</v>
      </c>
    </row>
    <row r="8677" spans="1:11" x14ac:dyDescent="0.3">
      <c r="A8677" t="s">
        <v>34282</v>
      </c>
      <c r="B8677" t="s">
        <v>34283</v>
      </c>
      <c r="C8677" t="s">
        <v>147</v>
      </c>
      <c r="D8677" t="s">
        <v>34284</v>
      </c>
      <c r="E8677" t="s">
        <v>149</v>
      </c>
      <c r="F8677" t="s">
        <v>2313</v>
      </c>
      <c r="G8677" t="s">
        <v>42</v>
      </c>
      <c r="H8677">
        <v>0</v>
      </c>
      <c r="I8677">
        <v>0</v>
      </c>
      <c r="J8677">
        <v>0</v>
      </c>
      <c r="K8677" t="s">
        <v>34285</v>
      </c>
    </row>
    <row r="8678" spans="1:11" x14ac:dyDescent="0.3">
      <c r="A8678" t="s">
        <v>34286</v>
      </c>
      <c r="B8678" t="s">
        <v>34287</v>
      </c>
      <c r="C8678" t="s">
        <v>13</v>
      </c>
      <c r="D8678" t="s">
        <v>34288</v>
      </c>
      <c r="E8678" t="s">
        <v>32427</v>
      </c>
      <c r="F8678" t="s">
        <v>2345</v>
      </c>
      <c r="G8678" t="s">
        <v>3489</v>
      </c>
      <c r="H8678">
        <v>0</v>
      </c>
      <c r="I8678">
        <v>0</v>
      </c>
      <c r="J8678">
        <v>0</v>
      </c>
      <c r="K8678" t="s">
        <v>34289</v>
      </c>
    </row>
    <row r="8679" spans="1:11" x14ac:dyDescent="0.3">
      <c r="A8679" t="s">
        <v>34290</v>
      </c>
      <c r="B8679" t="s">
        <v>34291</v>
      </c>
      <c r="C8679" t="s">
        <v>558</v>
      </c>
      <c r="D8679" t="s">
        <v>34292</v>
      </c>
      <c r="E8679" t="s">
        <v>34293</v>
      </c>
      <c r="F8679" t="s">
        <v>16</v>
      </c>
      <c r="G8679" t="s">
        <v>34294</v>
      </c>
      <c r="H8679">
        <v>0</v>
      </c>
      <c r="I8679">
        <v>0</v>
      </c>
      <c r="J8679">
        <v>0</v>
      </c>
      <c r="K8679" t="s">
        <v>34295</v>
      </c>
    </row>
    <row r="8680" spans="1:11" x14ac:dyDescent="0.3">
      <c r="A8680" t="s">
        <v>34296</v>
      </c>
      <c r="B8680" t="s">
        <v>34297</v>
      </c>
      <c r="C8680" t="s">
        <v>558</v>
      </c>
      <c r="D8680" t="s">
        <v>34298</v>
      </c>
      <c r="E8680" t="s">
        <v>32122</v>
      </c>
      <c r="F8680" t="s">
        <v>13097</v>
      </c>
      <c r="G8680" t="s">
        <v>42</v>
      </c>
      <c r="H8680">
        <v>0</v>
      </c>
      <c r="I8680">
        <v>0</v>
      </c>
      <c r="J8680">
        <v>0</v>
      </c>
      <c r="K8680" t="s">
        <v>34299</v>
      </c>
    </row>
    <row r="8681" spans="1:11" x14ac:dyDescent="0.3">
      <c r="A8681" t="s">
        <v>34300</v>
      </c>
      <c r="B8681" t="s">
        <v>34301</v>
      </c>
      <c r="C8681" t="s">
        <v>27</v>
      </c>
      <c r="D8681" t="s">
        <v>34302</v>
      </c>
      <c r="E8681" t="s">
        <v>29</v>
      </c>
      <c r="F8681" t="s">
        <v>41</v>
      </c>
      <c r="G8681" t="s">
        <v>42</v>
      </c>
      <c r="H8681">
        <v>0</v>
      </c>
      <c r="I8681">
        <v>0</v>
      </c>
      <c r="J8681">
        <v>0</v>
      </c>
      <c r="K8681" t="s">
        <v>34303</v>
      </c>
    </row>
    <row r="8682" spans="1:11" x14ac:dyDescent="0.3">
      <c r="A8682" t="s">
        <v>34304</v>
      </c>
      <c r="B8682" t="s">
        <v>34305</v>
      </c>
      <c r="C8682" t="s">
        <v>558</v>
      </c>
      <c r="D8682" t="s">
        <v>34306</v>
      </c>
      <c r="E8682" t="s">
        <v>1122</v>
      </c>
      <c r="F8682" t="s">
        <v>29411</v>
      </c>
      <c r="G8682" t="s">
        <v>42</v>
      </c>
      <c r="H8682">
        <v>0</v>
      </c>
      <c r="I8682">
        <v>0</v>
      </c>
      <c r="J8682">
        <v>0</v>
      </c>
      <c r="K8682" t="s">
        <v>34307</v>
      </c>
    </row>
    <row r="8683" spans="1:11" x14ac:dyDescent="0.3">
      <c r="A8683" t="s">
        <v>34308</v>
      </c>
      <c r="B8683" t="s">
        <v>34291</v>
      </c>
      <c r="C8683" t="s">
        <v>558</v>
      </c>
      <c r="D8683" t="s">
        <v>34309</v>
      </c>
      <c r="E8683" t="s">
        <v>32122</v>
      </c>
      <c r="F8683" t="s">
        <v>16465</v>
      </c>
      <c r="G8683" t="s">
        <v>42</v>
      </c>
      <c r="H8683">
        <v>0</v>
      </c>
      <c r="I8683">
        <v>0</v>
      </c>
      <c r="J8683">
        <v>0</v>
      </c>
      <c r="K8683" t="s">
        <v>34310</v>
      </c>
    </row>
    <row r="8684" spans="1:11" x14ac:dyDescent="0.3">
      <c r="A8684" t="s">
        <v>34311</v>
      </c>
      <c r="B8684" t="s">
        <v>34312</v>
      </c>
      <c r="C8684" t="s">
        <v>27</v>
      </c>
      <c r="D8684" t="s">
        <v>34313</v>
      </c>
      <c r="E8684" t="s">
        <v>12540</v>
      </c>
      <c r="F8684" t="s">
        <v>41</v>
      </c>
      <c r="G8684" t="s">
        <v>42</v>
      </c>
      <c r="H8684">
        <v>0</v>
      </c>
      <c r="I8684">
        <v>0</v>
      </c>
      <c r="J8684">
        <v>0</v>
      </c>
      <c r="K8684" t="s">
        <v>34314</v>
      </c>
    </row>
    <row r="8685" spans="1:11" x14ac:dyDescent="0.3">
      <c r="A8685" t="s">
        <v>34315</v>
      </c>
      <c r="B8685" t="s">
        <v>34316</v>
      </c>
      <c r="C8685" t="s">
        <v>13</v>
      </c>
      <c r="D8685" t="s">
        <v>34317</v>
      </c>
      <c r="E8685" t="s">
        <v>32427</v>
      </c>
      <c r="F8685" t="s">
        <v>4985</v>
      </c>
      <c r="G8685" t="s">
        <v>14060</v>
      </c>
      <c r="H8685">
        <v>0</v>
      </c>
      <c r="I8685">
        <v>0</v>
      </c>
      <c r="J8685">
        <v>0</v>
      </c>
      <c r="K8685" t="s">
        <v>34318</v>
      </c>
    </row>
    <row r="8686" spans="1:11" x14ac:dyDescent="0.3">
      <c r="A8686" t="s">
        <v>34319</v>
      </c>
      <c r="B8686" t="s">
        <v>34320</v>
      </c>
      <c r="C8686" t="s">
        <v>20</v>
      </c>
      <c r="D8686" t="s">
        <v>34321</v>
      </c>
      <c r="E8686" t="s">
        <v>27392</v>
      </c>
      <c r="F8686" t="s">
        <v>2361</v>
      </c>
      <c r="G8686" t="s">
        <v>42</v>
      </c>
      <c r="H8686">
        <v>0</v>
      </c>
      <c r="I8686">
        <v>0</v>
      </c>
      <c r="J8686">
        <v>0</v>
      </c>
      <c r="K8686" t="s">
        <v>34322</v>
      </c>
    </row>
    <row r="8687" spans="1:11" x14ac:dyDescent="0.3">
      <c r="A8687" t="s">
        <v>34323</v>
      </c>
      <c r="B8687" t="s">
        <v>34324</v>
      </c>
      <c r="C8687" t="s">
        <v>27</v>
      </c>
      <c r="D8687" t="s">
        <v>34325</v>
      </c>
      <c r="E8687" t="s">
        <v>12540</v>
      </c>
      <c r="F8687" t="s">
        <v>41</v>
      </c>
      <c r="G8687" t="s">
        <v>42</v>
      </c>
      <c r="H8687">
        <v>0</v>
      </c>
      <c r="I8687">
        <v>0</v>
      </c>
      <c r="J8687">
        <v>0</v>
      </c>
      <c r="K8687" t="s">
        <v>34326</v>
      </c>
    </row>
    <row r="8688" spans="1:11" x14ac:dyDescent="0.3">
      <c r="A8688" t="s">
        <v>34327</v>
      </c>
      <c r="C8688" t="s">
        <v>27</v>
      </c>
      <c r="D8688" t="s">
        <v>33704</v>
      </c>
      <c r="E8688" t="s">
        <v>29</v>
      </c>
      <c r="F8688" t="s">
        <v>41</v>
      </c>
      <c r="G8688" t="s">
        <v>42</v>
      </c>
      <c r="H8688">
        <v>0</v>
      </c>
      <c r="I8688">
        <v>0</v>
      </c>
      <c r="J8688">
        <v>0</v>
      </c>
      <c r="K8688" t="s">
        <v>34328</v>
      </c>
    </row>
    <row r="8689" spans="1:11" x14ac:dyDescent="0.3">
      <c r="A8689" t="s">
        <v>34329</v>
      </c>
      <c r="B8689" t="s">
        <v>34330</v>
      </c>
      <c r="C8689" t="s">
        <v>27</v>
      </c>
      <c r="D8689" t="s">
        <v>34331</v>
      </c>
      <c r="E8689" t="s">
        <v>12540</v>
      </c>
      <c r="F8689" t="s">
        <v>16</v>
      </c>
      <c r="G8689" t="s">
        <v>1281</v>
      </c>
      <c r="H8689">
        <v>0</v>
      </c>
      <c r="I8689">
        <v>0</v>
      </c>
      <c r="J8689">
        <v>0</v>
      </c>
      <c r="K8689" t="s">
        <v>34332</v>
      </c>
    </row>
    <row r="8690" spans="1:11" x14ac:dyDescent="0.3">
      <c r="A8690" t="s">
        <v>34333</v>
      </c>
      <c r="B8690" t="s">
        <v>34334</v>
      </c>
      <c r="C8690" t="s">
        <v>27</v>
      </c>
      <c r="D8690" t="s">
        <v>34335</v>
      </c>
      <c r="E8690" t="s">
        <v>12540</v>
      </c>
      <c r="F8690" t="s">
        <v>41</v>
      </c>
      <c r="G8690" t="s">
        <v>42</v>
      </c>
      <c r="H8690">
        <v>0</v>
      </c>
      <c r="I8690">
        <v>0</v>
      </c>
      <c r="J8690">
        <v>0</v>
      </c>
      <c r="K8690" t="s">
        <v>34336</v>
      </c>
    </row>
    <row r="8691" spans="1:11" x14ac:dyDescent="0.3">
      <c r="A8691" t="s">
        <v>34337</v>
      </c>
      <c r="B8691" t="s">
        <v>34338</v>
      </c>
      <c r="C8691" t="s">
        <v>27</v>
      </c>
      <c r="D8691" t="s">
        <v>34339</v>
      </c>
      <c r="E8691" t="s">
        <v>12540</v>
      </c>
      <c r="F8691" t="s">
        <v>41</v>
      </c>
      <c r="G8691" t="s">
        <v>42</v>
      </c>
      <c r="H8691">
        <v>0</v>
      </c>
      <c r="I8691">
        <v>0</v>
      </c>
      <c r="J8691">
        <v>0</v>
      </c>
      <c r="K8691" t="s">
        <v>34340</v>
      </c>
    </row>
    <row r="8692" spans="1:11" x14ac:dyDescent="0.3">
      <c r="A8692" t="s">
        <v>34341</v>
      </c>
      <c r="B8692" t="s">
        <v>34342</v>
      </c>
      <c r="C8692" t="s">
        <v>27</v>
      </c>
      <c r="D8692" t="s">
        <v>34343</v>
      </c>
      <c r="E8692" t="s">
        <v>12540</v>
      </c>
      <c r="F8692" t="s">
        <v>16</v>
      </c>
      <c r="G8692" t="s">
        <v>900</v>
      </c>
      <c r="H8692">
        <v>0</v>
      </c>
      <c r="I8692">
        <v>0</v>
      </c>
      <c r="J8692">
        <v>0</v>
      </c>
      <c r="K8692" t="s">
        <v>34344</v>
      </c>
    </row>
    <row r="8693" spans="1:11" x14ac:dyDescent="0.3">
      <c r="A8693" t="s">
        <v>34345</v>
      </c>
      <c r="B8693" t="s">
        <v>34346</v>
      </c>
      <c r="C8693" t="s">
        <v>27</v>
      </c>
      <c r="D8693" t="s">
        <v>34347</v>
      </c>
      <c r="E8693" t="s">
        <v>12540</v>
      </c>
      <c r="F8693" t="s">
        <v>41</v>
      </c>
      <c r="G8693" t="s">
        <v>42</v>
      </c>
      <c r="H8693">
        <v>0</v>
      </c>
      <c r="I8693">
        <v>0</v>
      </c>
      <c r="J8693">
        <v>0</v>
      </c>
      <c r="K8693" t="s">
        <v>34348</v>
      </c>
    </row>
    <row r="8694" spans="1:11" x14ac:dyDescent="0.3">
      <c r="A8694" t="s">
        <v>34349</v>
      </c>
      <c r="C8694" t="s">
        <v>466</v>
      </c>
      <c r="D8694" t="s">
        <v>34350</v>
      </c>
      <c r="E8694" t="s">
        <v>26488</v>
      </c>
      <c r="F8694" t="s">
        <v>16</v>
      </c>
      <c r="G8694" t="s">
        <v>1600</v>
      </c>
      <c r="H8694">
        <v>0</v>
      </c>
      <c r="I8694">
        <v>0</v>
      </c>
      <c r="J8694">
        <v>0</v>
      </c>
      <c r="K8694" t="s">
        <v>34351</v>
      </c>
    </row>
    <row r="8695" spans="1:11" x14ac:dyDescent="0.3">
      <c r="A8695" t="s">
        <v>34352</v>
      </c>
      <c r="B8695" t="s">
        <v>34353</v>
      </c>
      <c r="C8695" t="s">
        <v>20</v>
      </c>
      <c r="D8695" t="s">
        <v>34354</v>
      </c>
      <c r="E8695" t="s">
        <v>27392</v>
      </c>
      <c r="F8695" t="s">
        <v>16</v>
      </c>
      <c r="G8695" t="s">
        <v>7342</v>
      </c>
      <c r="H8695">
        <v>0</v>
      </c>
      <c r="I8695">
        <v>0</v>
      </c>
      <c r="J8695">
        <v>0</v>
      </c>
      <c r="K8695" t="s">
        <v>34355</v>
      </c>
    </row>
    <row r="8696" spans="1:11" x14ac:dyDescent="0.3">
      <c r="A8696" t="s">
        <v>34356</v>
      </c>
      <c r="B8696" t="s">
        <v>34357</v>
      </c>
      <c r="C8696" t="s">
        <v>558</v>
      </c>
      <c r="D8696" t="s">
        <v>34358</v>
      </c>
      <c r="E8696" t="s">
        <v>1462</v>
      </c>
      <c r="F8696" t="s">
        <v>20825</v>
      </c>
      <c r="G8696" t="s">
        <v>42</v>
      </c>
      <c r="H8696">
        <v>0</v>
      </c>
      <c r="I8696">
        <v>0</v>
      </c>
      <c r="J8696">
        <v>0</v>
      </c>
      <c r="K8696" t="s">
        <v>34359</v>
      </c>
    </row>
    <row r="8697" spans="1:11" x14ac:dyDescent="0.3">
      <c r="A8697" t="s">
        <v>34360</v>
      </c>
      <c r="B8697" t="s">
        <v>34361</v>
      </c>
      <c r="C8697" t="s">
        <v>558</v>
      </c>
      <c r="D8697" t="s">
        <v>34362</v>
      </c>
      <c r="E8697" t="s">
        <v>1462</v>
      </c>
      <c r="F8697" t="s">
        <v>3521</v>
      </c>
      <c r="G8697" t="s">
        <v>42</v>
      </c>
      <c r="H8697">
        <v>0</v>
      </c>
      <c r="I8697">
        <v>0</v>
      </c>
      <c r="J8697">
        <v>0</v>
      </c>
      <c r="K8697" t="s">
        <v>34363</v>
      </c>
    </row>
    <row r="8698" spans="1:11" x14ac:dyDescent="0.3">
      <c r="A8698" t="s">
        <v>34364</v>
      </c>
      <c r="B8698" t="s">
        <v>34365</v>
      </c>
      <c r="C8698" t="s">
        <v>27</v>
      </c>
      <c r="D8698" t="s">
        <v>34366</v>
      </c>
      <c r="E8698" t="s">
        <v>29</v>
      </c>
      <c r="F8698" t="s">
        <v>41</v>
      </c>
      <c r="G8698" t="s">
        <v>42</v>
      </c>
      <c r="H8698">
        <v>0</v>
      </c>
      <c r="I8698">
        <v>0</v>
      </c>
      <c r="J8698">
        <v>0</v>
      </c>
      <c r="K8698" t="s">
        <v>34367</v>
      </c>
    </row>
    <row r="8699" spans="1:11" x14ac:dyDescent="0.3">
      <c r="A8699" t="s">
        <v>34368</v>
      </c>
      <c r="B8699" t="s">
        <v>34369</v>
      </c>
      <c r="C8699" t="s">
        <v>13</v>
      </c>
      <c r="D8699" t="s">
        <v>34370</v>
      </c>
      <c r="E8699" t="s">
        <v>32427</v>
      </c>
      <c r="F8699" t="s">
        <v>16</v>
      </c>
      <c r="G8699" t="s">
        <v>18670</v>
      </c>
      <c r="H8699">
        <v>0</v>
      </c>
      <c r="I8699">
        <v>0</v>
      </c>
      <c r="J8699">
        <v>0</v>
      </c>
      <c r="K8699" t="s">
        <v>34371</v>
      </c>
    </row>
    <row r="8700" spans="1:11" x14ac:dyDescent="0.3">
      <c r="A8700" t="s">
        <v>34372</v>
      </c>
      <c r="B8700" t="s">
        <v>34373</v>
      </c>
      <c r="C8700" t="s">
        <v>13</v>
      </c>
      <c r="D8700" t="s">
        <v>34374</v>
      </c>
      <c r="E8700" t="s">
        <v>32427</v>
      </c>
      <c r="F8700" t="s">
        <v>16</v>
      </c>
      <c r="G8700" t="s">
        <v>364</v>
      </c>
      <c r="H8700">
        <v>0</v>
      </c>
      <c r="I8700">
        <v>0</v>
      </c>
      <c r="J8700">
        <v>0</v>
      </c>
      <c r="K8700" t="s">
        <v>34375</v>
      </c>
    </row>
    <row r="8701" spans="1:11" x14ac:dyDescent="0.3">
      <c r="A8701" t="s">
        <v>34376</v>
      </c>
      <c r="B8701" t="s">
        <v>34377</v>
      </c>
      <c r="C8701" t="s">
        <v>558</v>
      </c>
      <c r="D8701" t="s">
        <v>34378</v>
      </c>
      <c r="E8701" t="s">
        <v>1462</v>
      </c>
      <c r="F8701" t="s">
        <v>16381</v>
      </c>
      <c r="G8701" t="s">
        <v>42</v>
      </c>
      <c r="H8701">
        <v>0</v>
      </c>
      <c r="I8701">
        <v>0</v>
      </c>
      <c r="J8701">
        <v>0</v>
      </c>
      <c r="K8701" t="s">
        <v>34379</v>
      </c>
    </row>
    <row r="8702" spans="1:11" x14ac:dyDescent="0.3">
      <c r="A8702" t="s">
        <v>34380</v>
      </c>
      <c r="B8702" t="s">
        <v>34381</v>
      </c>
      <c r="C8702" t="s">
        <v>20</v>
      </c>
      <c r="D8702" t="s">
        <v>34382</v>
      </c>
      <c r="E8702" t="s">
        <v>27392</v>
      </c>
      <c r="F8702" t="s">
        <v>845</v>
      </c>
      <c r="G8702" t="s">
        <v>1934</v>
      </c>
      <c r="H8702">
        <v>0</v>
      </c>
      <c r="I8702">
        <v>0</v>
      </c>
      <c r="J8702">
        <v>0</v>
      </c>
      <c r="K8702" t="s">
        <v>34383</v>
      </c>
    </row>
    <row r="8703" spans="1:11" x14ac:dyDescent="0.3">
      <c r="A8703" t="s">
        <v>34384</v>
      </c>
      <c r="B8703" t="s">
        <v>34385</v>
      </c>
      <c r="C8703" t="s">
        <v>466</v>
      </c>
      <c r="D8703" t="s">
        <v>34386</v>
      </c>
      <c r="E8703" t="s">
        <v>26488</v>
      </c>
      <c r="F8703" t="s">
        <v>4174</v>
      </c>
      <c r="G8703" t="s">
        <v>42</v>
      </c>
      <c r="H8703">
        <v>0</v>
      </c>
      <c r="I8703">
        <v>0</v>
      </c>
      <c r="J8703">
        <v>0</v>
      </c>
      <c r="K8703" t="s">
        <v>34387</v>
      </c>
    </row>
    <row r="8704" spans="1:11" x14ac:dyDescent="0.3">
      <c r="A8704" t="s">
        <v>34388</v>
      </c>
      <c r="C8704" t="s">
        <v>466</v>
      </c>
      <c r="D8704" t="s">
        <v>34389</v>
      </c>
      <c r="E8704" t="s">
        <v>26488</v>
      </c>
      <c r="F8704" t="s">
        <v>16</v>
      </c>
      <c r="G8704" t="s">
        <v>42</v>
      </c>
      <c r="H8704">
        <v>0</v>
      </c>
      <c r="I8704">
        <v>0</v>
      </c>
      <c r="J8704">
        <v>0</v>
      </c>
      <c r="K8704" t="s">
        <v>34390</v>
      </c>
    </row>
    <row r="8705" spans="1:11" x14ac:dyDescent="0.3">
      <c r="A8705" t="s">
        <v>34391</v>
      </c>
      <c r="B8705" t="s">
        <v>34392</v>
      </c>
      <c r="C8705" t="s">
        <v>27</v>
      </c>
      <c r="D8705" t="s">
        <v>34393</v>
      </c>
      <c r="E8705" t="s">
        <v>29</v>
      </c>
      <c r="F8705" t="s">
        <v>41</v>
      </c>
      <c r="G8705" t="s">
        <v>42</v>
      </c>
      <c r="H8705">
        <v>0</v>
      </c>
      <c r="I8705">
        <v>0</v>
      </c>
      <c r="J8705">
        <v>0</v>
      </c>
      <c r="K8705" t="s">
        <v>34394</v>
      </c>
    </row>
    <row r="8706" spans="1:11" x14ac:dyDescent="0.3">
      <c r="A8706" t="s">
        <v>34395</v>
      </c>
      <c r="B8706" t="s">
        <v>34396</v>
      </c>
      <c r="C8706" t="s">
        <v>20</v>
      </c>
      <c r="D8706" t="s">
        <v>34397</v>
      </c>
      <c r="E8706" t="s">
        <v>27392</v>
      </c>
      <c r="F8706" t="s">
        <v>16</v>
      </c>
      <c r="G8706" t="s">
        <v>1382</v>
      </c>
      <c r="H8706">
        <v>0</v>
      </c>
      <c r="I8706">
        <v>0</v>
      </c>
      <c r="J8706">
        <v>0</v>
      </c>
      <c r="K8706" t="s">
        <v>34398</v>
      </c>
    </row>
    <row r="8707" spans="1:11" x14ac:dyDescent="0.3">
      <c r="A8707" t="s">
        <v>34399</v>
      </c>
      <c r="B8707" t="s">
        <v>34400</v>
      </c>
      <c r="C8707" t="s">
        <v>20</v>
      </c>
      <c r="D8707" t="s">
        <v>34401</v>
      </c>
      <c r="E8707" t="s">
        <v>27392</v>
      </c>
      <c r="F8707" t="s">
        <v>397</v>
      </c>
      <c r="G8707" t="s">
        <v>42</v>
      </c>
      <c r="H8707">
        <v>0</v>
      </c>
      <c r="I8707">
        <v>0</v>
      </c>
      <c r="J8707">
        <v>0</v>
      </c>
      <c r="K8707" t="s">
        <v>34402</v>
      </c>
    </row>
    <row r="8708" spans="1:11" x14ac:dyDescent="0.3">
      <c r="A8708" t="s">
        <v>34403</v>
      </c>
      <c r="B8708" t="s">
        <v>34404</v>
      </c>
      <c r="C8708" t="s">
        <v>27</v>
      </c>
      <c r="D8708" t="s">
        <v>34405</v>
      </c>
      <c r="E8708" t="s">
        <v>12540</v>
      </c>
      <c r="F8708" t="s">
        <v>41</v>
      </c>
      <c r="G8708" t="s">
        <v>42</v>
      </c>
      <c r="H8708">
        <v>0</v>
      </c>
      <c r="I8708">
        <v>0</v>
      </c>
      <c r="J8708">
        <v>0</v>
      </c>
      <c r="K8708" t="s">
        <v>34406</v>
      </c>
    </row>
    <row r="8709" spans="1:11" x14ac:dyDescent="0.3">
      <c r="A8709" t="s">
        <v>34407</v>
      </c>
      <c r="B8709" t="s">
        <v>34408</v>
      </c>
      <c r="C8709" t="s">
        <v>13</v>
      </c>
      <c r="D8709" t="s">
        <v>34409</v>
      </c>
      <c r="E8709" t="s">
        <v>32427</v>
      </c>
      <c r="F8709" t="s">
        <v>16</v>
      </c>
      <c r="G8709" t="s">
        <v>3244</v>
      </c>
      <c r="H8709">
        <v>0</v>
      </c>
      <c r="I8709">
        <v>0</v>
      </c>
      <c r="J8709">
        <v>0</v>
      </c>
      <c r="K8709" t="s">
        <v>34410</v>
      </c>
    </row>
    <row r="8710" spans="1:11" x14ac:dyDescent="0.3">
      <c r="A8710" t="s">
        <v>34411</v>
      </c>
      <c r="C8710" t="s">
        <v>558</v>
      </c>
      <c r="D8710" t="s">
        <v>34412</v>
      </c>
      <c r="E8710" t="s">
        <v>28510</v>
      </c>
      <c r="F8710" t="s">
        <v>6825</v>
      </c>
      <c r="G8710" t="s">
        <v>42</v>
      </c>
      <c r="H8710">
        <v>0</v>
      </c>
      <c r="I8710">
        <v>0</v>
      </c>
      <c r="J8710">
        <v>0</v>
      </c>
      <c r="K8710" t="s">
        <v>34413</v>
      </c>
    </row>
    <row r="8711" spans="1:11" x14ac:dyDescent="0.3">
      <c r="A8711" t="s">
        <v>34414</v>
      </c>
      <c r="B8711" t="s">
        <v>34415</v>
      </c>
      <c r="C8711" t="s">
        <v>13</v>
      </c>
      <c r="D8711" t="s">
        <v>34416</v>
      </c>
      <c r="E8711" t="s">
        <v>15</v>
      </c>
      <c r="F8711" t="s">
        <v>16</v>
      </c>
      <c r="G8711" t="s">
        <v>575</v>
      </c>
      <c r="H8711">
        <v>0</v>
      </c>
      <c r="I8711">
        <v>0</v>
      </c>
      <c r="J8711">
        <v>0</v>
      </c>
      <c r="K8711" t="s">
        <v>34417</v>
      </c>
    </row>
    <row r="8712" spans="1:11" x14ac:dyDescent="0.3">
      <c r="A8712" t="s">
        <v>34418</v>
      </c>
      <c r="B8712" t="s">
        <v>34419</v>
      </c>
      <c r="C8712" t="s">
        <v>558</v>
      </c>
      <c r="D8712" t="s">
        <v>34420</v>
      </c>
      <c r="E8712" t="s">
        <v>28510</v>
      </c>
      <c r="F8712" t="s">
        <v>2237</v>
      </c>
      <c r="G8712" t="s">
        <v>42</v>
      </c>
      <c r="H8712">
        <v>0</v>
      </c>
      <c r="I8712">
        <v>0</v>
      </c>
      <c r="J8712">
        <v>0</v>
      </c>
      <c r="K8712" t="s">
        <v>34421</v>
      </c>
    </row>
    <row r="8713" spans="1:11" x14ac:dyDescent="0.3">
      <c r="A8713" t="s">
        <v>34422</v>
      </c>
      <c r="B8713" t="s">
        <v>34423</v>
      </c>
      <c r="C8713" t="s">
        <v>13</v>
      </c>
      <c r="D8713" t="s">
        <v>34424</v>
      </c>
      <c r="E8713" t="s">
        <v>32427</v>
      </c>
      <c r="F8713" t="s">
        <v>16</v>
      </c>
      <c r="G8713" t="s">
        <v>34425</v>
      </c>
      <c r="H8713">
        <v>0</v>
      </c>
      <c r="I8713">
        <v>0</v>
      </c>
      <c r="J8713">
        <v>0</v>
      </c>
      <c r="K8713" t="s">
        <v>34426</v>
      </c>
    </row>
    <row r="8714" spans="1:11" x14ac:dyDescent="0.3">
      <c r="A8714" t="s">
        <v>34427</v>
      </c>
      <c r="B8714" t="s">
        <v>34428</v>
      </c>
      <c r="C8714" t="s">
        <v>20</v>
      </c>
      <c r="D8714" t="s">
        <v>34429</v>
      </c>
      <c r="E8714" t="s">
        <v>27392</v>
      </c>
      <c r="F8714" t="s">
        <v>16</v>
      </c>
      <c r="G8714" t="s">
        <v>5542</v>
      </c>
      <c r="H8714">
        <v>0</v>
      </c>
      <c r="I8714">
        <v>0</v>
      </c>
      <c r="J8714">
        <v>0</v>
      </c>
      <c r="K8714" t="s">
        <v>34430</v>
      </c>
    </row>
    <row r="8715" spans="1:11" x14ac:dyDescent="0.3">
      <c r="A8715" t="s">
        <v>34431</v>
      </c>
      <c r="B8715" t="s">
        <v>6139</v>
      </c>
      <c r="C8715" t="s">
        <v>20</v>
      </c>
      <c r="D8715" t="s">
        <v>34432</v>
      </c>
      <c r="E8715" t="s">
        <v>27392</v>
      </c>
      <c r="F8715" t="s">
        <v>16</v>
      </c>
      <c r="G8715" t="s">
        <v>2715</v>
      </c>
      <c r="H8715">
        <v>0</v>
      </c>
      <c r="I8715">
        <v>0</v>
      </c>
      <c r="J8715">
        <v>0</v>
      </c>
      <c r="K8715" t="s">
        <v>34433</v>
      </c>
    </row>
    <row r="8716" spans="1:11" x14ac:dyDescent="0.3">
      <c r="A8716" t="s">
        <v>34434</v>
      </c>
      <c r="B8716" t="s">
        <v>34435</v>
      </c>
      <c r="C8716" t="s">
        <v>20</v>
      </c>
      <c r="D8716" t="s">
        <v>34436</v>
      </c>
      <c r="E8716" t="s">
        <v>27392</v>
      </c>
      <c r="F8716" t="s">
        <v>3412</v>
      </c>
      <c r="G8716" t="s">
        <v>42</v>
      </c>
      <c r="H8716">
        <v>0</v>
      </c>
      <c r="I8716">
        <v>0</v>
      </c>
      <c r="J8716">
        <v>0</v>
      </c>
      <c r="K8716" t="s">
        <v>34437</v>
      </c>
    </row>
    <row r="8717" spans="1:11" x14ac:dyDescent="0.3">
      <c r="A8717" t="s">
        <v>34438</v>
      </c>
      <c r="B8717" t="s">
        <v>34439</v>
      </c>
      <c r="C8717" t="s">
        <v>13</v>
      </c>
      <c r="D8717" t="s">
        <v>34440</v>
      </c>
      <c r="E8717" t="s">
        <v>32427</v>
      </c>
      <c r="F8717" t="s">
        <v>16</v>
      </c>
      <c r="G8717" t="s">
        <v>14400</v>
      </c>
      <c r="H8717">
        <v>0</v>
      </c>
      <c r="I8717">
        <v>0</v>
      </c>
      <c r="J8717">
        <v>0</v>
      </c>
      <c r="K8717" t="s">
        <v>34441</v>
      </c>
    </row>
    <row r="8718" spans="1:11" x14ac:dyDescent="0.3">
      <c r="A8718" t="s">
        <v>34442</v>
      </c>
      <c r="B8718" t="s">
        <v>34443</v>
      </c>
      <c r="C8718" t="s">
        <v>20</v>
      </c>
      <c r="D8718" t="s">
        <v>34444</v>
      </c>
      <c r="E8718" t="s">
        <v>27392</v>
      </c>
      <c r="F8718" t="s">
        <v>384</v>
      </c>
      <c r="G8718" t="s">
        <v>42</v>
      </c>
      <c r="H8718">
        <v>0</v>
      </c>
      <c r="I8718">
        <v>0</v>
      </c>
      <c r="J8718">
        <v>0</v>
      </c>
      <c r="K8718" t="s">
        <v>34445</v>
      </c>
    </row>
    <row r="8719" spans="1:11" x14ac:dyDescent="0.3">
      <c r="A8719" t="s">
        <v>34446</v>
      </c>
      <c r="B8719" t="s">
        <v>34447</v>
      </c>
      <c r="C8719" t="s">
        <v>27</v>
      </c>
      <c r="D8719" t="s">
        <v>34448</v>
      </c>
      <c r="E8719" t="s">
        <v>12540</v>
      </c>
      <c r="F8719" t="s">
        <v>34449</v>
      </c>
      <c r="G8719" t="s">
        <v>42</v>
      </c>
      <c r="H8719">
        <v>0</v>
      </c>
      <c r="I8719">
        <v>0</v>
      </c>
      <c r="J8719">
        <v>0</v>
      </c>
      <c r="K8719" t="s">
        <v>34450</v>
      </c>
    </row>
    <row r="8720" spans="1:11" x14ac:dyDescent="0.3">
      <c r="A8720" t="s">
        <v>34451</v>
      </c>
      <c r="B8720" t="s">
        <v>34452</v>
      </c>
      <c r="C8720" t="s">
        <v>13</v>
      </c>
      <c r="D8720" t="s">
        <v>34453</v>
      </c>
      <c r="E8720" t="s">
        <v>15</v>
      </c>
      <c r="F8720" t="s">
        <v>16</v>
      </c>
      <c r="G8720" t="s">
        <v>7000</v>
      </c>
      <c r="H8720">
        <v>0</v>
      </c>
      <c r="I8720">
        <v>0</v>
      </c>
      <c r="J8720">
        <v>0</v>
      </c>
      <c r="K8720" t="s">
        <v>34454</v>
      </c>
    </row>
    <row r="8721" spans="1:11" x14ac:dyDescent="0.3">
      <c r="A8721" t="s">
        <v>34455</v>
      </c>
      <c r="B8721" t="s">
        <v>34456</v>
      </c>
      <c r="C8721" t="s">
        <v>27</v>
      </c>
      <c r="D8721" t="s">
        <v>34457</v>
      </c>
      <c r="E8721" t="s">
        <v>12540</v>
      </c>
      <c r="F8721" t="s">
        <v>41</v>
      </c>
      <c r="G8721" t="s">
        <v>42</v>
      </c>
      <c r="H8721">
        <v>0</v>
      </c>
      <c r="I8721">
        <v>0</v>
      </c>
      <c r="J8721">
        <v>0</v>
      </c>
      <c r="K8721" t="s">
        <v>34458</v>
      </c>
    </row>
    <row r="8722" spans="1:11" x14ac:dyDescent="0.3">
      <c r="A8722" t="s">
        <v>34459</v>
      </c>
      <c r="B8722" t="s">
        <v>34460</v>
      </c>
      <c r="C8722" t="s">
        <v>147</v>
      </c>
      <c r="D8722" t="s">
        <v>34461</v>
      </c>
      <c r="E8722" t="s">
        <v>149</v>
      </c>
      <c r="F8722" t="s">
        <v>16</v>
      </c>
      <c r="G8722" t="s">
        <v>2093</v>
      </c>
      <c r="H8722">
        <v>0</v>
      </c>
      <c r="I8722">
        <v>0</v>
      </c>
      <c r="J8722">
        <v>0</v>
      </c>
      <c r="K8722" t="s">
        <v>34462</v>
      </c>
    </row>
    <row r="8723" spans="1:11" x14ac:dyDescent="0.3">
      <c r="A8723" t="s">
        <v>34463</v>
      </c>
      <c r="B8723" t="s">
        <v>34464</v>
      </c>
      <c r="C8723" t="s">
        <v>147</v>
      </c>
      <c r="D8723" t="s">
        <v>34465</v>
      </c>
      <c r="E8723" t="s">
        <v>149</v>
      </c>
      <c r="F8723" t="s">
        <v>11292</v>
      </c>
      <c r="G8723" t="s">
        <v>822</v>
      </c>
      <c r="H8723">
        <v>0</v>
      </c>
      <c r="I8723">
        <v>0</v>
      </c>
      <c r="J8723">
        <v>0</v>
      </c>
      <c r="K8723" t="s">
        <v>34466</v>
      </c>
    </row>
    <row r="8724" spans="1:11" x14ac:dyDescent="0.3">
      <c r="A8724" t="s">
        <v>34467</v>
      </c>
      <c r="B8724" t="s">
        <v>34468</v>
      </c>
      <c r="C8724" t="s">
        <v>147</v>
      </c>
      <c r="D8724" t="s">
        <v>34469</v>
      </c>
      <c r="E8724" t="s">
        <v>149</v>
      </c>
      <c r="F8724" t="s">
        <v>16</v>
      </c>
      <c r="G8724" t="s">
        <v>4866</v>
      </c>
      <c r="H8724">
        <v>0</v>
      </c>
      <c r="I8724">
        <v>0</v>
      </c>
      <c r="J8724">
        <v>0</v>
      </c>
      <c r="K8724" t="s">
        <v>34470</v>
      </c>
    </row>
    <row r="8725" spans="1:11" x14ac:dyDescent="0.3">
      <c r="A8725" t="s">
        <v>34471</v>
      </c>
      <c r="B8725" t="s">
        <v>34472</v>
      </c>
      <c r="C8725" t="s">
        <v>558</v>
      </c>
      <c r="D8725" t="s">
        <v>34473</v>
      </c>
      <c r="E8725" t="s">
        <v>28510</v>
      </c>
      <c r="F8725" t="s">
        <v>16</v>
      </c>
      <c r="G8725" t="s">
        <v>7904</v>
      </c>
      <c r="H8725">
        <v>0</v>
      </c>
      <c r="I8725">
        <v>0</v>
      </c>
      <c r="J8725">
        <v>0</v>
      </c>
      <c r="K8725" t="s">
        <v>34474</v>
      </c>
    </row>
    <row r="8726" spans="1:11" x14ac:dyDescent="0.3">
      <c r="A8726" t="s">
        <v>34475</v>
      </c>
      <c r="B8726" t="s">
        <v>34476</v>
      </c>
      <c r="C8726" t="s">
        <v>558</v>
      </c>
      <c r="E8726" t="s">
        <v>28510</v>
      </c>
      <c r="F8726" t="s">
        <v>379</v>
      </c>
      <c r="G8726" t="s">
        <v>42</v>
      </c>
      <c r="H8726">
        <v>0</v>
      </c>
      <c r="I8726">
        <v>0</v>
      </c>
      <c r="J8726">
        <v>0</v>
      </c>
      <c r="K8726" t="s">
        <v>34477</v>
      </c>
    </row>
    <row r="8727" spans="1:11" x14ac:dyDescent="0.3">
      <c r="A8727" t="s">
        <v>34478</v>
      </c>
      <c r="B8727" t="s">
        <v>34479</v>
      </c>
      <c r="C8727" t="s">
        <v>466</v>
      </c>
      <c r="D8727" t="s">
        <v>34480</v>
      </c>
      <c r="E8727" t="s">
        <v>26488</v>
      </c>
      <c r="F8727" t="s">
        <v>16</v>
      </c>
      <c r="G8727" t="s">
        <v>16416</v>
      </c>
      <c r="H8727">
        <v>0</v>
      </c>
      <c r="I8727">
        <v>0</v>
      </c>
      <c r="J8727">
        <v>0</v>
      </c>
      <c r="K8727" t="s">
        <v>34481</v>
      </c>
    </row>
    <row r="8728" spans="1:11" x14ac:dyDescent="0.3">
      <c r="A8728" t="s">
        <v>34482</v>
      </c>
      <c r="B8728" t="s">
        <v>34483</v>
      </c>
      <c r="C8728" t="s">
        <v>27</v>
      </c>
      <c r="D8728" t="s">
        <v>34484</v>
      </c>
      <c r="E8728" t="s">
        <v>12540</v>
      </c>
      <c r="F8728" t="s">
        <v>16</v>
      </c>
      <c r="G8728" t="s">
        <v>5504</v>
      </c>
      <c r="H8728">
        <v>0</v>
      </c>
      <c r="I8728">
        <v>0</v>
      </c>
      <c r="J8728">
        <v>0</v>
      </c>
      <c r="K8728" t="s">
        <v>34485</v>
      </c>
    </row>
    <row r="8729" spans="1:11" x14ac:dyDescent="0.3">
      <c r="A8729" t="s">
        <v>34486</v>
      </c>
      <c r="C8729" t="s">
        <v>27</v>
      </c>
      <c r="D8729" t="e">
        <f>시퀸스 제어.</f>
        <v>#NAME?</v>
      </c>
      <c r="E8729" t="s">
        <v>12540</v>
      </c>
      <c r="F8729" t="s">
        <v>16</v>
      </c>
      <c r="G8729" t="s">
        <v>3221</v>
      </c>
      <c r="H8729">
        <v>0</v>
      </c>
      <c r="I8729">
        <v>0</v>
      </c>
      <c r="J8729">
        <v>0</v>
      </c>
      <c r="K8729" t="s">
        <v>34487</v>
      </c>
    </row>
    <row r="8730" spans="1:11" x14ac:dyDescent="0.3">
      <c r="A8730" t="s">
        <v>34488</v>
      </c>
      <c r="B8730" t="s">
        <v>34489</v>
      </c>
      <c r="C8730" t="s">
        <v>13</v>
      </c>
      <c r="D8730" t="s">
        <v>34490</v>
      </c>
      <c r="E8730" t="s">
        <v>32427</v>
      </c>
      <c r="F8730" t="s">
        <v>41</v>
      </c>
      <c r="G8730" t="s">
        <v>42</v>
      </c>
      <c r="H8730">
        <v>0</v>
      </c>
      <c r="I8730">
        <v>0</v>
      </c>
      <c r="J8730">
        <v>0</v>
      </c>
      <c r="K8730" t="s">
        <v>34491</v>
      </c>
    </row>
    <row r="8731" spans="1:11" x14ac:dyDescent="0.3">
      <c r="A8731" t="s">
        <v>34492</v>
      </c>
      <c r="C8731" t="s">
        <v>27</v>
      </c>
      <c r="D8731" t="s">
        <v>34493</v>
      </c>
      <c r="E8731" t="s">
        <v>29</v>
      </c>
      <c r="F8731" t="s">
        <v>41</v>
      </c>
      <c r="G8731" t="s">
        <v>42</v>
      </c>
      <c r="H8731">
        <v>0</v>
      </c>
      <c r="I8731">
        <v>0</v>
      </c>
      <c r="J8731">
        <v>0</v>
      </c>
      <c r="K8731" t="s">
        <v>34494</v>
      </c>
    </row>
    <row r="8732" spans="1:11" x14ac:dyDescent="0.3">
      <c r="A8732" t="s">
        <v>34495</v>
      </c>
      <c r="B8732" t="s">
        <v>34496</v>
      </c>
      <c r="C8732" t="s">
        <v>27</v>
      </c>
      <c r="D8732" t="s">
        <v>34497</v>
      </c>
      <c r="E8732" t="s">
        <v>12540</v>
      </c>
      <c r="F8732" t="s">
        <v>41</v>
      </c>
      <c r="G8732" t="s">
        <v>42</v>
      </c>
      <c r="H8732">
        <v>0</v>
      </c>
      <c r="I8732">
        <v>0</v>
      </c>
      <c r="J8732">
        <v>0</v>
      </c>
      <c r="K8732" t="s">
        <v>34498</v>
      </c>
    </row>
    <row r="8733" spans="1:11" x14ac:dyDescent="0.3">
      <c r="A8733" t="s">
        <v>34499</v>
      </c>
      <c r="B8733" t="s">
        <v>34500</v>
      </c>
      <c r="C8733" t="s">
        <v>13</v>
      </c>
      <c r="D8733" t="s">
        <v>34501</v>
      </c>
      <c r="E8733" t="s">
        <v>32427</v>
      </c>
      <c r="F8733" t="s">
        <v>16</v>
      </c>
      <c r="G8733" t="s">
        <v>9609</v>
      </c>
      <c r="H8733">
        <v>0</v>
      </c>
      <c r="I8733">
        <v>0</v>
      </c>
      <c r="J8733">
        <v>0</v>
      </c>
      <c r="K8733" t="s">
        <v>34502</v>
      </c>
    </row>
    <row r="8734" spans="1:11" x14ac:dyDescent="0.3">
      <c r="A8734" t="s">
        <v>34503</v>
      </c>
      <c r="B8734" t="s">
        <v>34504</v>
      </c>
      <c r="C8734" t="s">
        <v>27</v>
      </c>
      <c r="D8734" t="s">
        <v>34505</v>
      </c>
      <c r="E8734" t="s">
        <v>12540</v>
      </c>
      <c r="F8734" t="s">
        <v>41</v>
      </c>
      <c r="G8734" t="s">
        <v>42</v>
      </c>
      <c r="H8734">
        <v>0</v>
      </c>
      <c r="I8734">
        <v>0</v>
      </c>
      <c r="J8734">
        <v>0</v>
      </c>
      <c r="K8734" t="s">
        <v>34506</v>
      </c>
    </row>
    <row r="8735" spans="1:11" x14ac:dyDescent="0.3">
      <c r="A8735" t="s">
        <v>34507</v>
      </c>
      <c r="B8735" t="s">
        <v>34508</v>
      </c>
      <c r="C8735" t="s">
        <v>27</v>
      </c>
      <c r="D8735" t="s">
        <v>34509</v>
      </c>
      <c r="E8735" t="s">
        <v>12540</v>
      </c>
      <c r="F8735" t="s">
        <v>41</v>
      </c>
      <c r="G8735" t="s">
        <v>42</v>
      </c>
      <c r="H8735">
        <v>0</v>
      </c>
      <c r="I8735">
        <v>0</v>
      </c>
      <c r="J8735">
        <v>0</v>
      </c>
      <c r="K8735" t="s">
        <v>34510</v>
      </c>
    </row>
    <row r="8736" spans="1:11" x14ac:dyDescent="0.3">
      <c r="A8736" t="s">
        <v>34511</v>
      </c>
      <c r="B8736" t="s">
        <v>34512</v>
      </c>
      <c r="C8736" t="s">
        <v>27</v>
      </c>
      <c r="D8736" t="s">
        <v>34513</v>
      </c>
      <c r="E8736" t="s">
        <v>12540</v>
      </c>
      <c r="F8736" t="s">
        <v>41</v>
      </c>
      <c r="G8736" t="s">
        <v>42</v>
      </c>
      <c r="H8736">
        <v>0</v>
      </c>
      <c r="I8736">
        <v>0</v>
      </c>
      <c r="J8736">
        <v>0</v>
      </c>
      <c r="K8736" t="s">
        <v>34514</v>
      </c>
    </row>
    <row r="8737" spans="1:11" x14ac:dyDescent="0.3">
      <c r="A8737" t="s">
        <v>34515</v>
      </c>
      <c r="B8737" t="s">
        <v>34516</v>
      </c>
      <c r="C8737" t="s">
        <v>27</v>
      </c>
      <c r="D8737" t="s">
        <v>34517</v>
      </c>
      <c r="E8737" t="s">
        <v>12540</v>
      </c>
      <c r="F8737" t="s">
        <v>41</v>
      </c>
      <c r="G8737" t="s">
        <v>42</v>
      </c>
      <c r="H8737">
        <v>0</v>
      </c>
      <c r="I8737">
        <v>0</v>
      </c>
      <c r="J8737">
        <v>0</v>
      </c>
      <c r="K8737" t="s">
        <v>34518</v>
      </c>
    </row>
    <row r="8738" spans="1:11" x14ac:dyDescent="0.3">
      <c r="A8738" t="s">
        <v>34519</v>
      </c>
      <c r="C8738" t="s">
        <v>27</v>
      </c>
      <c r="D8738" t="s">
        <v>34520</v>
      </c>
      <c r="E8738" t="s">
        <v>29</v>
      </c>
      <c r="F8738" t="s">
        <v>41</v>
      </c>
      <c r="G8738" t="s">
        <v>42</v>
      </c>
      <c r="H8738">
        <v>0</v>
      </c>
      <c r="I8738">
        <v>0</v>
      </c>
      <c r="J8738">
        <v>0</v>
      </c>
      <c r="K8738" t="s">
        <v>34521</v>
      </c>
    </row>
    <row r="8739" spans="1:11" x14ac:dyDescent="0.3">
      <c r="A8739" t="s">
        <v>34522</v>
      </c>
      <c r="B8739" t="s">
        <v>34523</v>
      </c>
      <c r="C8739" t="s">
        <v>27</v>
      </c>
      <c r="D8739" t="s">
        <v>34524</v>
      </c>
      <c r="E8739" t="s">
        <v>12540</v>
      </c>
      <c r="F8739" t="s">
        <v>14208</v>
      </c>
      <c r="G8739" t="s">
        <v>42</v>
      </c>
      <c r="H8739">
        <v>0</v>
      </c>
      <c r="I8739">
        <v>0</v>
      </c>
      <c r="J8739">
        <v>0</v>
      </c>
      <c r="K8739" t="s">
        <v>34525</v>
      </c>
    </row>
    <row r="8740" spans="1:11" x14ac:dyDescent="0.3">
      <c r="A8740" t="s">
        <v>34526</v>
      </c>
      <c r="B8740" t="s">
        <v>34527</v>
      </c>
      <c r="C8740" t="s">
        <v>20</v>
      </c>
      <c r="D8740" t="s">
        <v>34528</v>
      </c>
      <c r="E8740" t="s">
        <v>27392</v>
      </c>
      <c r="F8740" t="s">
        <v>16</v>
      </c>
      <c r="G8740" t="s">
        <v>8377</v>
      </c>
      <c r="H8740">
        <v>0</v>
      </c>
      <c r="I8740">
        <v>0</v>
      </c>
      <c r="J8740">
        <v>0</v>
      </c>
      <c r="K8740" t="s">
        <v>34529</v>
      </c>
    </row>
    <row r="8741" spans="1:11" x14ac:dyDescent="0.3">
      <c r="A8741" t="s">
        <v>34530</v>
      </c>
      <c r="B8741" t="s">
        <v>34531</v>
      </c>
      <c r="C8741" t="s">
        <v>27</v>
      </c>
      <c r="D8741" t="s">
        <v>34532</v>
      </c>
      <c r="E8741" t="s">
        <v>12540</v>
      </c>
      <c r="F8741" t="s">
        <v>41</v>
      </c>
      <c r="G8741" t="s">
        <v>42</v>
      </c>
      <c r="H8741">
        <v>0</v>
      </c>
      <c r="I8741">
        <v>0</v>
      </c>
      <c r="J8741">
        <v>0</v>
      </c>
      <c r="K8741" t="s">
        <v>34533</v>
      </c>
    </row>
    <row r="8742" spans="1:11" x14ac:dyDescent="0.3">
      <c r="A8742" t="s">
        <v>34534</v>
      </c>
      <c r="B8742" t="s">
        <v>34527</v>
      </c>
      <c r="C8742" t="s">
        <v>466</v>
      </c>
      <c r="D8742" t="s">
        <v>34535</v>
      </c>
      <c r="E8742" t="s">
        <v>26488</v>
      </c>
      <c r="F8742" t="s">
        <v>2454</v>
      </c>
      <c r="G8742" t="s">
        <v>42</v>
      </c>
      <c r="H8742">
        <v>0</v>
      </c>
      <c r="I8742">
        <v>0</v>
      </c>
      <c r="J8742">
        <v>0</v>
      </c>
      <c r="K8742" t="s">
        <v>34536</v>
      </c>
    </row>
    <row r="8743" spans="1:11" x14ac:dyDescent="0.3">
      <c r="A8743" t="s">
        <v>34537</v>
      </c>
      <c r="B8743" t="s">
        <v>34538</v>
      </c>
      <c r="C8743" t="s">
        <v>13</v>
      </c>
      <c r="D8743" t="s">
        <v>34539</v>
      </c>
      <c r="E8743" t="s">
        <v>32427</v>
      </c>
      <c r="F8743" t="s">
        <v>16</v>
      </c>
      <c r="G8743" t="s">
        <v>3885</v>
      </c>
      <c r="H8743">
        <v>0</v>
      </c>
      <c r="I8743">
        <v>0</v>
      </c>
      <c r="J8743">
        <v>0</v>
      </c>
      <c r="K8743" t="s">
        <v>34540</v>
      </c>
    </row>
    <row r="8744" spans="1:11" x14ac:dyDescent="0.3">
      <c r="A8744" t="s">
        <v>34541</v>
      </c>
      <c r="B8744" t="s">
        <v>26273</v>
      </c>
      <c r="C8744" t="s">
        <v>27</v>
      </c>
      <c r="D8744" t="s">
        <v>34542</v>
      </c>
      <c r="E8744" t="s">
        <v>12540</v>
      </c>
      <c r="F8744" t="s">
        <v>4841</v>
      </c>
      <c r="G8744" t="s">
        <v>42</v>
      </c>
      <c r="H8744">
        <v>0</v>
      </c>
      <c r="I8744">
        <v>0</v>
      </c>
      <c r="J8744">
        <v>0</v>
      </c>
      <c r="K8744" t="s">
        <v>34543</v>
      </c>
    </row>
    <row r="8745" spans="1:11" x14ac:dyDescent="0.3">
      <c r="A8745" t="s">
        <v>34544</v>
      </c>
      <c r="B8745" t="s">
        <v>34545</v>
      </c>
      <c r="C8745" t="s">
        <v>20</v>
      </c>
      <c r="D8745" t="s">
        <v>34546</v>
      </c>
      <c r="E8745" t="s">
        <v>27392</v>
      </c>
      <c r="F8745" t="s">
        <v>12094</v>
      </c>
      <c r="G8745" t="s">
        <v>42</v>
      </c>
      <c r="H8745">
        <v>0</v>
      </c>
      <c r="I8745">
        <v>0</v>
      </c>
      <c r="J8745">
        <v>0</v>
      </c>
      <c r="K8745" t="s">
        <v>34547</v>
      </c>
    </row>
    <row r="8746" spans="1:11" x14ac:dyDescent="0.3">
      <c r="A8746" t="s">
        <v>34548</v>
      </c>
      <c r="B8746" t="s">
        <v>34549</v>
      </c>
      <c r="C8746" t="s">
        <v>20</v>
      </c>
      <c r="D8746" t="s">
        <v>34550</v>
      </c>
      <c r="E8746" t="s">
        <v>27392</v>
      </c>
      <c r="F8746" t="s">
        <v>402</v>
      </c>
      <c r="G8746" t="s">
        <v>42</v>
      </c>
      <c r="H8746">
        <v>0</v>
      </c>
      <c r="I8746">
        <v>0</v>
      </c>
      <c r="J8746">
        <v>0</v>
      </c>
      <c r="K8746" t="s">
        <v>34551</v>
      </c>
    </row>
    <row r="8747" spans="1:11" x14ac:dyDescent="0.3">
      <c r="A8747" t="s">
        <v>34552</v>
      </c>
      <c r="C8747" t="s">
        <v>27</v>
      </c>
      <c r="D8747" t="s">
        <v>34553</v>
      </c>
      <c r="E8747" t="s">
        <v>29</v>
      </c>
      <c r="F8747" t="s">
        <v>16</v>
      </c>
      <c r="G8747" t="s">
        <v>42</v>
      </c>
      <c r="H8747">
        <v>0</v>
      </c>
      <c r="I8747">
        <v>0</v>
      </c>
      <c r="J8747">
        <v>0</v>
      </c>
      <c r="K8747" t="s">
        <v>34554</v>
      </c>
    </row>
    <row r="8748" spans="1:11" x14ac:dyDescent="0.3">
      <c r="A8748" t="s">
        <v>34555</v>
      </c>
      <c r="B8748" t="s">
        <v>34556</v>
      </c>
      <c r="C8748" t="s">
        <v>20</v>
      </c>
      <c r="D8748" t="s">
        <v>34557</v>
      </c>
      <c r="E8748" t="s">
        <v>27392</v>
      </c>
      <c r="F8748" t="s">
        <v>3249</v>
      </c>
      <c r="G8748" t="s">
        <v>42</v>
      </c>
      <c r="H8748">
        <v>0</v>
      </c>
      <c r="I8748">
        <v>0</v>
      </c>
      <c r="J8748">
        <v>0</v>
      </c>
      <c r="K8748" t="s">
        <v>34558</v>
      </c>
    </row>
    <row r="8749" spans="1:11" x14ac:dyDescent="0.3">
      <c r="A8749" t="s">
        <v>34559</v>
      </c>
      <c r="B8749" t="s">
        <v>34560</v>
      </c>
      <c r="C8749" t="s">
        <v>20</v>
      </c>
      <c r="D8749" t="s">
        <v>34561</v>
      </c>
      <c r="E8749" t="s">
        <v>27392</v>
      </c>
      <c r="F8749" t="s">
        <v>29000</v>
      </c>
      <c r="G8749" t="s">
        <v>42</v>
      </c>
      <c r="H8749">
        <v>0</v>
      </c>
      <c r="I8749">
        <v>0</v>
      </c>
      <c r="J8749">
        <v>0</v>
      </c>
      <c r="K8749" t="s">
        <v>34562</v>
      </c>
    </row>
    <row r="8750" spans="1:11" x14ac:dyDescent="0.3">
      <c r="A8750" t="s">
        <v>34563</v>
      </c>
      <c r="B8750" t="s">
        <v>34564</v>
      </c>
      <c r="C8750" t="s">
        <v>20</v>
      </c>
      <c r="D8750" t="s">
        <v>34565</v>
      </c>
      <c r="E8750" t="s">
        <v>27392</v>
      </c>
      <c r="F8750" t="s">
        <v>1868</v>
      </c>
      <c r="G8750" t="s">
        <v>42</v>
      </c>
      <c r="H8750">
        <v>0</v>
      </c>
      <c r="I8750">
        <v>0</v>
      </c>
      <c r="J8750">
        <v>0</v>
      </c>
      <c r="K8750" t="s">
        <v>34566</v>
      </c>
    </row>
    <row r="8751" spans="1:11" x14ac:dyDescent="0.3">
      <c r="A8751" t="s">
        <v>34567</v>
      </c>
      <c r="B8751" t="s">
        <v>34568</v>
      </c>
      <c r="C8751" t="s">
        <v>558</v>
      </c>
      <c r="D8751" t="s">
        <v>34569</v>
      </c>
      <c r="E8751" t="s">
        <v>19698</v>
      </c>
      <c r="F8751" t="s">
        <v>16</v>
      </c>
      <c r="G8751" t="s">
        <v>4034</v>
      </c>
      <c r="H8751">
        <v>0</v>
      </c>
      <c r="I8751">
        <v>0</v>
      </c>
      <c r="J8751">
        <v>0</v>
      </c>
      <c r="K8751" t="s">
        <v>34570</v>
      </c>
    </row>
    <row r="8752" spans="1:11" x14ac:dyDescent="0.3">
      <c r="A8752" t="s">
        <v>34571</v>
      </c>
      <c r="B8752" t="s">
        <v>34572</v>
      </c>
      <c r="C8752" t="s">
        <v>558</v>
      </c>
      <c r="D8752" t="s">
        <v>34573</v>
      </c>
      <c r="E8752" t="s">
        <v>1462</v>
      </c>
      <c r="F8752" t="s">
        <v>16</v>
      </c>
      <c r="G8752" t="s">
        <v>8577</v>
      </c>
      <c r="H8752">
        <v>0</v>
      </c>
      <c r="I8752">
        <v>0</v>
      </c>
      <c r="J8752">
        <v>0</v>
      </c>
      <c r="K8752" t="s">
        <v>34574</v>
      </c>
    </row>
    <row r="8753" spans="1:11" x14ac:dyDescent="0.3">
      <c r="A8753" t="s">
        <v>34575</v>
      </c>
      <c r="B8753" t="s">
        <v>34576</v>
      </c>
      <c r="C8753" t="s">
        <v>558</v>
      </c>
      <c r="D8753" t="s">
        <v>34577</v>
      </c>
      <c r="E8753" t="s">
        <v>19698</v>
      </c>
      <c r="F8753" t="s">
        <v>16</v>
      </c>
      <c r="G8753" t="s">
        <v>3235</v>
      </c>
      <c r="H8753">
        <v>0</v>
      </c>
      <c r="I8753">
        <v>0</v>
      </c>
      <c r="J8753">
        <v>0</v>
      </c>
      <c r="K8753" t="s">
        <v>34578</v>
      </c>
    </row>
    <row r="8754" spans="1:11" x14ac:dyDescent="0.3">
      <c r="A8754" t="s">
        <v>34579</v>
      </c>
      <c r="B8754" t="s">
        <v>34580</v>
      </c>
      <c r="C8754" t="s">
        <v>558</v>
      </c>
      <c r="D8754" t="s">
        <v>34581</v>
      </c>
      <c r="E8754" t="s">
        <v>19698</v>
      </c>
      <c r="F8754" t="s">
        <v>16</v>
      </c>
      <c r="G8754" t="s">
        <v>6006</v>
      </c>
      <c r="H8754">
        <v>0</v>
      </c>
      <c r="I8754">
        <v>0</v>
      </c>
      <c r="J8754">
        <v>0</v>
      </c>
      <c r="K8754" t="s">
        <v>34582</v>
      </c>
    </row>
    <row r="8755" spans="1:11" x14ac:dyDescent="0.3">
      <c r="A8755" t="s">
        <v>34583</v>
      </c>
      <c r="B8755" t="s">
        <v>34584</v>
      </c>
      <c r="C8755" t="s">
        <v>27</v>
      </c>
      <c r="D8755" t="s">
        <v>34585</v>
      </c>
      <c r="E8755" t="s">
        <v>12540</v>
      </c>
      <c r="F8755" t="s">
        <v>41</v>
      </c>
      <c r="G8755" t="s">
        <v>42</v>
      </c>
      <c r="H8755">
        <v>0</v>
      </c>
      <c r="I8755">
        <v>0</v>
      </c>
      <c r="J8755">
        <v>0</v>
      </c>
      <c r="K8755" t="s">
        <v>34586</v>
      </c>
    </row>
    <row r="8756" spans="1:11" x14ac:dyDescent="0.3">
      <c r="A8756" t="s">
        <v>34587</v>
      </c>
      <c r="C8756" t="s">
        <v>13</v>
      </c>
      <c r="D8756" t="s">
        <v>34588</v>
      </c>
      <c r="E8756" t="s">
        <v>15</v>
      </c>
      <c r="F8756" t="s">
        <v>16</v>
      </c>
      <c r="G8756" t="s">
        <v>42</v>
      </c>
      <c r="H8756">
        <v>0</v>
      </c>
      <c r="I8756">
        <v>0</v>
      </c>
      <c r="J8756">
        <v>0</v>
      </c>
      <c r="K8756" t="s">
        <v>34589</v>
      </c>
    </row>
    <row r="8757" spans="1:11" x14ac:dyDescent="0.3">
      <c r="A8757" t="s">
        <v>34590</v>
      </c>
      <c r="B8757" t="s">
        <v>34591</v>
      </c>
      <c r="C8757" t="s">
        <v>13</v>
      </c>
      <c r="D8757" t="s">
        <v>34592</v>
      </c>
      <c r="E8757" t="s">
        <v>15</v>
      </c>
      <c r="F8757" t="s">
        <v>16</v>
      </c>
      <c r="G8757" t="s">
        <v>16810</v>
      </c>
      <c r="H8757">
        <v>0</v>
      </c>
      <c r="I8757">
        <v>0</v>
      </c>
      <c r="J8757">
        <v>0</v>
      </c>
      <c r="K8757" t="s">
        <v>34593</v>
      </c>
    </row>
    <row r="8758" spans="1:11" x14ac:dyDescent="0.3">
      <c r="A8758" t="s">
        <v>34594</v>
      </c>
      <c r="B8758" t="s">
        <v>34595</v>
      </c>
      <c r="C8758" t="s">
        <v>27</v>
      </c>
      <c r="D8758" t="s">
        <v>34596</v>
      </c>
      <c r="E8758" t="s">
        <v>12540</v>
      </c>
      <c r="F8758" t="s">
        <v>41</v>
      </c>
      <c r="G8758" t="s">
        <v>42</v>
      </c>
      <c r="H8758">
        <v>0</v>
      </c>
      <c r="I8758">
        <v>0</v>
      </c>
      <c r="J8758">
        <v>0</v>
      </c>
      <c r="K8758" t="s">
        <v>34597</v>
      </c>
    </row>
    <row r="8759" spans="1:11" x14ac:dyDescent="0.3">
      <c r="A8759" t="s">
        <v>34598</v>
      </c>
      <c r="C8759" t="s">
        <v>27</v>
      </c>
      <c r="D8759" t="s">
        <v>34599</v>
      </c>
      <c r="E8759" t="s">
        <v>12540</v>
      </c>
      <c r="F8759" t="s">
        <v>407</v>
      </c>
      <c r="G8759" t="s">
        <v>42</v>
      </c>
      <c r="H8759">
        <v>0</v>
      </c>
      <c r="I8759">
        <v>0</v>
      </c>
      <c r="J8759">
        <v>0</v>
      </c>
      <c r="K8759" t="s">
        <v>34600</v>
      </c>
    </row>
    <row r="8760" spans="1:11" x14ac:dyDescent="0.3">
      <c r="A8760" t="s">
        <v>34601</v>
      </c>
      <c r="C8760" t="s">
        <v>27</v>
      </c>
      <c r="D8760" t="s">
        <v>34602</v>
      </c>
      <c r="E8760" t="s">
        <v>12540</v>
      </c>
      <c r="F8760" t="s">
        <v>41</v>
      </c>
      <c r="G8760" t="s">
        <v>42</v>
      </c>
      <c r="H8760">
        <v>0</v>
      </c>
      <c r="I8760">
        <v>0</v>
      </c>
      <c r="J8760">
        <v>0</v>
      </c>
      <c r="K8760" t="s">
        <v>34603</v>
      </c>
    </row>
    <row r="8761" spans="1:11" x14ac:dyDescent="0.3">
      <c r="A8761" t="s">
        <v>34604</v>
      </c>
      <c r="B8761" t="s">
        <v>34605</v>
      </c>
      <c r="C8761" t="s">
        <v>27</v>
      </c>
      <c r="D8761" t="s">
        <v>34606</v>
      </c>
      <c r="E8761" t="s">
        <v>12540</v>
      </c>
      <c r="F8761" t="s">
        <v>16</v>
      </c>
      <c r="G8761" t="s">
        <v>11895</v>
      </c>
      <c r="H8761">
        <v>0</v>
      </c>
      <c r="I8761">
        <v>0</v>
      </c>
      <c r="J8761">
        <v>0</v>
      </c>
      <c r="K8761" t="s">
        <v>34607</v>
      </c>
    </row>
    <row r="8762" spans="1:11" x14ac:dyDescent="0.3">
      <c r="A8762" t="s">
        <v>34608</v>
      </c>
      <c r="B8762" t="s">
        <v>34609</v>
      </c>
      <c r="C8762" t="s">
        <v>13</v>
      </c>
      <c r="D8762" t="s">
        <v>34610</v>
      </c>
      <c r="E8762" t="s">
        <v>32427</v>
      </c>
      <c r="F8762" t="s">
        <v>41</v>
      </c>
      <c r="G8762" t="s">
        <v>42</v>
      </c>
      <c r="H8762">
        <v>0</v>
      </c>
      <c r="I8762">
        <v>0</v>
      </c>
      <c r="J8762">
        <v>0</v>
      </c>
      <c r="K8762" t="s">
        <v>34611</v>
      </c>
    </row>
    <row r="8763" spans="1:11" x14ac:dyDescent="0.3">
      <c r="A8763" t="s">
        <v>34612</v>
      </c>
      <c r="B8763" t="s">
        <v>34613</v>
      </c>
      <c r="C8763" t="s">
        <v>27</v>
      </c>
      <c r="D8763" t="s">
        <v>34614</v>
      </c>
      <c r="E8763" t="s">
        <v>12540</v>
      </c>
      <c r="F8763" t="s">
        <v>41</v>
      </c>
      <c r="G8763" t="s">
        <v>42</v>
      </c>
      <c r="H8763">
        <v>0</v>
      </c>
      <c r="I8763">
        <v>0</v>
      </c>
      <c r="J8763">
        <v>0</v>
      </c>
      <c r="K8763" t="s">
        <v>34615</v>
      </c>
    </row>
    <row r="8764" spans="1:11" x14ac:dyDescent="0.3">
      <c r="A8764" t="s">
        <v>34616</v>
      </c>
      <c r="C8764" t="s">
        <v>27</v>
      </c>
      <c r="D8764" t="e">
        <f>시험피트.</f>
        <v>#NAME?</v>
      </c>
      <c r="E8764" t="s">
        <v>12540</v>
      </c>
      <c r="F8764" t="s">
        <v>3257</v>
      </c>
      <c r="G8764" t="s">
        <v>42</v>
      </c>
      <c r="H8764">
        <v>0</v>
      </c>
      <c r="I8764">
        <v>0</v>
      </c>
      <c r="J8764">
        <v>0</v>
      </c>
      <c r="K8764" t="s">
        <v>34617</v>
      </c>
    </row>
    <row r="8765" spans="1:11" x14ac:dyDescent="0.3">
      <c r="A8765" t="s">
        <v>34618</v>
      </c>
      <c r="B8765" t="s">
        <v>34619</v>
      </c>
      <c r="C8765" t="s">
        <v>13</v>
      </c>
      <c r="D8765" t="s">
        <v>34620</v>
      </c>
      <c r="E8765" t="s">
        <v>32427</v>
      </c>
      <c r="F8765" t="s">
        <v>41</v>
      </c>
      <c r="G8765" t="s">
        <v>42</v>
      </c>
      <c r="H8765">
        <v>0</v>
      </c>
      <c r="I8765">
        <v>0</v>
      </c>
      <c r="J8765">
        <v>0</v>
      </c>
      <c r="K8765" t="s">
        <v>34621</v>
      </c>
    </row>
    <row r="8766" spans="1:11" x14ac:dyDescent="0.3">
      <c r="A8766" t="s">
        <v>34622</v>
      </c>
      <c r="B8766" t="s">
        <v>34623</v>
      </c>
      <c r="C8766" t="s">
        <v>27</v>
      </c>
      <c r="D8766" t="s">
        <v>34624</v>
      </c>
      <c r="E8766" t="s">
        <v>12540</v>
      </c>
      <c r="F8766" t="s">
        <v>41</v>
      </c>
      <c r="G8766" t="s">
        <v>42</v>
      </c>
      <c r="H8766">
        <v>0</v>
      </c>
      <c r="I8766">
        <v>0</v>
      </c>
      <c r="J8766">
        <v>0</v>
      </c>
      <c r="K8766" t="s">
        <v>34625</v>
      </c>
    </row>
    <row r="8767" spans="1:11" x14ac:dyDescent="0.3">
      <c r="A8767" t="s">
        <v>34626</v>
      </c>
      <c r="B8767" t="s">
        <v>34627</v>
      </c>
      <c r="C8767" t="s">
        <v>27</v>
      </c>
      <c r="D8767" t="s">
        <v>34628</v>
      </c>
      <c r="E8767" t="s">
        <v>12540</v>
      </c>
      <c r="F8767" t="s">
        <v>34629</v>
      </c>
      <c r="G8767" t="s">
        <v>42</v>
      </c>
      <c r="H8767">
        <v>0</v>
      </c>
      <c r="I8767">
        <v>0</v>
      </c>
      <c r="J8767">
        <v>0</v>
      </c>
      <c r="K8767" t="s">
        <v>34630</v>
      </c>
    </row>
    <row r="8768" spans="1:11" x14ac:dyDescent="0.3">
      <c r="A8768" t="s">
        <v>34631</v>
      </c>
      <c r="B8768" t="s">
        <v>34632</v>
      </c>
      <c r="C8768" t="s">
        <v>13</v>
      </c>
      <c r="D8768" t="s">
        <v>34633</v>
      </c>
      <c r="E8768" t="s">
        <v>15</v>
      </c>
      <c r="F8768" t="s">
        <v>16</v>
      </c>
      <c r="G8768" t="s">
        <v>632</v>
      </c>
      <c r="H8768">
        <v>0</v>
      </c>
      <c r="I8768">
        <v>0</v>
      </c>
      <c r="J8768">
        <v>0</v>
      </c>
      <c r="K8768" t="s">
        <v>34634</v>
      </c>
    </row>
    <row r="8769" spans="1:11" x14ac:dyDescent="0.3">
      <c r="A8769" t="s">
        <v>34635</v>
      </c>
      <c r="B8769" t="s">
        <v>34636</v>
      </c>
      <c r="C8769" t="s">
        <v>27</v>
      </c>
      <c r="D8769" t="s">
        <v>34637</v>
      </c>
      <c r="E8769" t="s">
        <v>12540</v>
      </c>
      <c r="F8769" t="s">
        <v>41</v>
      </c>
      <c r="G8769" t="s">
        <v>42</v>
      </c>
      <c r="H8769">
        <v>0</v>
      </c>
      <c r="I8769">
        <v>0</v>
      </c>
      <c r="J8769">
        <v>0</v>
      </c>
      <c r="K8769" t="s">
        <v>34638</v>
      </c>
    </row>
    <row r="8770" spans="1:11" x14ac:dyDescent="0.3">
      <c r="A8770" t="s">
        <v>34639</v>
      </c>
      <c r="B8770" t="s">
        <v>34640</v>
      </c>
      <c r="C8770" t="s">
        <v>27</v>
      </c>
      <c r="D8770" t="s">
        <v>34641</v>
      </c>
      <c r="E8770" t="s">
        <v>12540</v>
      </c>
      <c r="F8770" t="s">
        <v>41</v>
      </c>
      <c r="G8770" t="s">
        <v>42</v>
      </c>
      <c r="H8770">
        <v>0</v>
      </c>
      <c r="I8770">
        <v>0</v>
      </c>
      <c r="J8770">
        <v>0</v>
      </c>
      <c r="K8770" t="s">
        <v>34642</v>
      </c>
    </row>
    <row r="8771" spans="1:11" x14ac:dyDescent="0.3">
      <c r="A8771" t="s">
        <v>34643</v>
      </c>
      <c r="B8771" t="s">
        <v>34644</v>
      </c>
      <c r="C8771" t="s">
        <v>27</v>
      </c>
      <c r="D8771" t="s">
        <v>34645</v>
      </c>
      <c r="E8771" t="s">
        <v>12540</v>
      </c>
      <c r="F8771" t="s">
        <v>41</v>
      </c>
      <c r="G8771" t="s">
        <v>42</v>
      </c>
      <c r="H8771">
        <v>0</v>
      </c>
      <c r="I8771">
        <v>0</v>
      </c>
      <c r="J8771">
        <v>0</v>
      </c>
      <c r="K8771" t="s">
        <v>34646</v>
      </c>
    </row>
    <row r="8772" spans="1:11" x14ac:dyDescent="0.3">
      <c r="A8772" t="s">
        <v>34647</v>
      </c>
      <c r="B8772" t="s">
        <v>34648</v>
      </c>
      <c r="C8772" t="s">
        <v>13</v>
      </c>
      <c r="D8772" t="s">
        <v>34649</v>
      </c>
      <c r="E8772" t="s">
        <v>32427</v>
      </c>
      <c r="F8772" t="s">
        <v>16</v>
      </c>
      <c r="G8772" t="s">
        <v>4420</v>
      </c>
      <c r="H8772">
        <v>0</v>
      </c>
      <c r="I8772">
        <v>0</v>
      </c>
      <c r="J8772">
        <v>0</v>
      </c>
      <c r="K8772" t="s">
        <v>34650</v>
      </c>
    </row>
    <row r="8773" spans="1:11" x14ac:dyDescent="0.3">
      <c r="A8773" t="s">
        <v>34651</v>
      </c>
      <c r="C8773" t="s">
        <v>558</v>
      </c>
      <c r="D8773" t="s">
        <v>34652</v>
      </c>
      <c r="E8773" t="s">
        <v>32122</v>
      </c>
      <c r="F8773" t="s">
        <v>16</v>
      </c>
      <c r="G8773" t="s">
        <v>42</v>
      </c>
      <c r="H8773">
        <v>0</v>
      </c>
      <c r="I8773">
        <v>0</v>
      </c>
      <c r="J8773">
        <v>0</v>
      </c>
      <c r="K8773" t="s">
        <v>34653</v>
      </c>
    </row>
    <row r="8774" spans="1:11" x14ac:dyDescent="0.3">
      <c r="A8774" t="s">
        <v>34654</v>
      </c>
      <c r="C8774" t="s">
        <v>27</v>
      </c>
      <c r="D8774" t="e">
        <f>휴식각.</f>
        <v>#NAME?</v>
      </c>
      <c r="E8774" t="s">
        <v>12540</v>
      </c>
      <c r="F8774" t="s">
        <v>1674</v>
      </c>
      <c r="G8774" t="s">
        <v>42</v>
      </c>
      <c r="H8774">
        <v>0</v>
      </c>
      <c r="I8774">
        <v>0</v>
      </c>
      <c r="J8774">
        <v>0</v>
      </c>
      <c r="K8774" t="s">
        <v>34655</v>
      </c>
    </row>
    <row r="8775" spans="1:11" x14ac:dyDescent="0.3">
      <c r="A8775" t="s">
        <v>34656</v>
      </c>
      <c r="B8775" t="s">
        <v>34657</v>
      </c>
      <c r="C8775" t="s">
        <v>20</v>
      </c>
      <c r="D8775" t="s">
        <v>34658</v>
      </c>
      <c r="E8775" t="s">
        <v>27392</v>
      </c>
      <c r="F8775" t="s">
        <v>16</v>
      </c>
      <c r="G8775" t="s">
        <v>7387</v>
      </c>
      <c r="H8775">
        <v>0</v>
      </c>
      <c r="I8775">
        <v>0</v>
      </c>
      <c r="J8775">
        <v>0</v>
      </c>
      <c r="K8775" t="s">
        <v>34659</v>
      </c>
    </row>
    <row r="8776" spans="1:11" x14ac:dyDescent="0.3">
      <c r="A8776" t="s">
        <v>34660</v>
      </c>
      <c r="B8776" t="s">
        <v>34661</v>
      </c>
      <c r="C8776" t="s">
        <v>13</v>
      </c>
      <c r="D8776" t="s">
        <v>34662</v>
      </c>
      <c r="E8776" t="s">
        <v>32427</v>
      </c>
      <c r="F8776" t="s">
        <v>16</v>
      </c>
      <c r="G8776" t="s">
        <v>7078</v>
      </c>
      <c r="H8776">
        <v>0</v>
      </c>
      <c r="I8776">
        <v>0</v>
      </c>
      <c r="J8776">
        <v>0</v>
      </c>
      <c r="K8776" t="s">
        <v>34663</v>
      </c>
    </row>
    <row r="8777" spans="1:11" x14ac:dyDescent="0.3">
      <c r="A8777" t="s">
        <v>34664</v>
      </c>
      <c r="B8777" t="s">
        <v>34665</v>
      </c>
      <c r="C8777" t="s">
        <v>20</v>
      </c>
      <c r="D8777" t="s">
        <v>34666</v>
      </c>
      <c r="E8777" t="s">
        <v>27392</v>
      </c>
      <c r="F8777" t="s">
        <v>4261</v>
      </c>
      <c r="G8777" t="s">
        <v>42</v>
      </c>
      <c r="H8777">
        <v>0</v>
      </c>
      <c r="I8777">
        <v>0</v>
      </c>
      <c r="J8777">
        <v>0</v>
      </c>
      <c r="K8777" t="s">
        <v>34667</v>
      </c>
    </row>
    <row r="8778" spans="1:11" x14ac:dyDescent="0.3">
      <c r="A8778" t="s">
        <v>34668</v>
      </c>
      <c r="B8778" t="s">
        <v>34669</v>
      </c>
      <c r="C8778" t="s">
        <v>20</v>
      </c>
      <c r="D8778" t="s">
        <v>34670</v>
      </c>
      <c r="E8778" t="s">
        <v>27392</v>
      </c>
      <c r="F8778" t="s">
        <v>16</v>
      </c>
      <c r="G8778" t="s">
        <v>5542</v>
      </c>
      <c r="H8778">
        <v>0</v>
      </c>
      <c r="I8778">
        <v>0</v>
      </c>
      <c r="J8778">
        <v>0</v>
      </c>
      <c r="K8778" t="s">
        <v>34671</v>
      </c>
    </row>
    <row r="8779" spans="1:11" x14ac:dyDescent="0.3">
      <c r="A8779" t="s">
        <v>34672</v>
      </c>
      <c r="C8779" t="s">
        <v>13</v>
      </c>
      <c r="D8779" t="s">
        <v>34673</v>
      </c>
      <c r="E8779" t="s">
        <v>15</v>
      </c>
      <c r="F8779" t="s">
        <v>41</v>
      </c>
      <c r="G8779" t="s">
        <v>42</v>
      </c>
      <c r="H8779">
        <v>0</v>
      </c>
      <c r="I8779">
        <v>0</v>
      </c>
      <c r="J8779">
        <v>0</v>
      </c>
      <c r="K8779" t="s">
        <v>34674</v>
      </c>
    </row>
    <row r="8780" spans="1:11" x14ac:dyDescent="0.3">
      <c r="A8780" t="s">
        <v>34675</v>
      </c>
      <c r="C8780" t="s">
        <v>147</v>
      </c>
      <c r="D8780" t="s">
        <v>34676</v>
      </c>
      <c r="E8780" t="s">
        <v>149</v>
      </c>
      <c r="F8780" t="s">
        <v>16</v>
      </c>
      <c r="G8780" t="s">
        <v>3301</v>
      </c>
      <c r="H8780">
        <v>0</v>
      </c>
      <c r="I8780">
        <v>0</v>
      </c>
      <c r="J8780">
        <v>0</v>
      </c>
      <c r="K8780" t="s">
        <v>34677</v>
      </c>
    </row>
    <row r="8781" spans="1:11" x14ac:dyDescent="0.3">
      <c r="A8781" t="s">
        <v>34678</v>
      </c>
      <c r="B8781" t="s">
        <v>34679</v>
      </c>
      <c r="C8781" t="s">
        <v>147</v>
      </c>
      <c r="D8781" t="s">
        <v>34680</v>
      </c>
      <c r="E8781" t="s">
        <v>149</v>
      </c>
      <c r="F8781" t="s">
        <v>2720</v>
      </c>
      <c r="G8781" t="s">
        <v>3422</v>
      </c>
      <c r="H8781">
        <v>0</v>
      </c>
      <c r="I8781">
        <v>0</v>
      </c>
      <c r="J8781">
        <v>0</v>
      </c>
      <c r="K8781" t="s">
        <v>34681</v>
      </c>
    </row>
    <row r="8782" spans="1:11" x14ac:dyDescent="0.3">
      <c r="A8782" t="s">
        <v>34682</v>
      </c>
      <c r="B8782" t="s">
        <v>34683</v>
      </c>
      <c r="C8782" t="s">
        <v>20</v>
      </c>
      <c r="D8782" t="s">
        <v>34684</v>
      </c>
      <c r="E8782" t="s">
        <v>27392</v>
      </c>
      <c r="F8782" t="s">
        <v>16</v>
      </c>
      <c r="G8782" t="s">
        <v>8098</v>
      </c>
      <c r="H8782">
        <v>0</v>
      </c>
      <c r="I8782">
        <v>0</v>
      </c>
      <c r="J8782">
        <v>0</v>
      </c>
      <c r="K8782" t="s">
        <v>34685</v>
      </c>
    </row>
    <row r="8783" spans="1:11" x14ac:dyDescent="0.3">
      <c r="A8783" t="s">
        <v>34686</v>
      </c>
      <c r="B8783" t="s">
        <v>34687</v>
      </c>
      <c r="C8783" t="s">
        <v>20</v>
      </c>
      <c r="D8783" t="s">
        <v>34688</v>
      </c>
      <c r="E8783" t="s">
        <v>27392</v>
      </c>
      <c r="F8783" t="s">
        <v>4497</v>
      </c>
      <c r="G8783" t="s">
        <v>3262</v>
      </c>
      <c r="H8783">
        <v>0</v>
      </c>
      <c r="I8783">
        <v>0</v>
      </c>
      <c r="J8783">
        <v>0</v>
      </c>
      <c r="K8783" t="s">
        <v>34689</v>
      </c>
    </row>
    <row r="8784" spans="1:11" x14ac:dyDescent="0.3">
      <c r="A8784" t="s">
        <v>34690</v>
      </c>
      <c r="B8784" t="s">
        <v>34691</v>
      </c>
      <c r="C8784" t="s">
        <v>466</v>
      </c>
      <c r="D8784" t="s">
        <v>34692</v>
      </c>
      <c r="E8784" t="s">
        <v>26488</v>
      </c>
      <c r="F8784" t="s">
        <v>16</v>
      </c>
      <c r="G8784" t="s">
        <v>3301</v>
      </c>
      <c r="H8784">
        <v>0</v>
      </c>
      <c r="I8784">
        <v>0</v>
      </c>
      <c r="J8784">
        <v>0</v>
      </c>
      <c r="K8784" t="s">
        <v>34693</v>
      </c>
    </row>
    <row r="8785" spans="1:11" x14ac:dyDescent="0.3">
      <c r="A8785" t="s">
        <v>34694</v>
      </c>
      <c r="B8785" t="s">
        <v>34695</v>
      </c>
      <c r="C8785" t="s">
        <v>20</v>
      </c>
      <c r="D8785" t="s">
        <v>34696</v>
      </c>
      <c r="E8785" t="s">
        <v>27392</v>
      </c>
      <c r="F8785" t="s">
        <v>16</v>
      </c>
      <c r="G8785" t="s">
        <v>2836</v>
      </c>
      <c r="H8785">
        <v>0</v>
      </c>
      <c r="I8785">
        <v>0</v>
      </c>
      <c r="J8785">
        <v>0</v>
      </c>
      <c r="K8785" t="s">
        <v>34697</v>
      </c>
    </row>
    <row r="8786" spans="1:11" x14ac:dyDescent="0.3">
      <c r="A8786" t="s">
        <v>34698</v>
      </c>
      <c r="B8786" t="s">
        <v>34699</v>
      </c>
      <c r="C8786" t="s">
        <v>20</v>
      </c>
      <c r="D8786" t="s">
        <v>34700</v>
      </c>
      <c r="E8786" t="s">
        <v>27392</v>
      </c>
      <c r="F8786" t="s">
        <v>3484</v>
      </c>
      <c r="G8786" t="s">
        <v>42</v>
      </c>
      <c r="H8786">
        <v>0</v>
      </c>
      <c r="I8786">
        <v>0</v>
      </c>
      <c r="J8786">
        <v>0</v>
      </c>
      <c r="K8786" t="s">
        <v>34701</v>
      </c>
    </row>
    <row r="8787" spans="1:11" x14ac:dyDescent="0.3">
      <c r="A8787" t="s">
        <v>34702</v>
      </c>
      <c r="B8787" t="s">
        <v>34703</v>
      </c>
      <c r="C8787" t="s">
        <v>20</v>
      </c>
      <c r="D8787" t="s">
        <v>34704</v>
      </c>
      <c r="E8787" t="s">
        <v>27392</v>
      </c>
      <c r="F8787" t="s">
        <v>16</v>
      </c>
      <c r="G8787" t="s">
        <v>817</v>
      </c>
      <c r="H8787">
        <v>0</v>
      </c>
      <c r="I8787">
        <v>0</v>
      </c>
      <c r="J8787">
        <v>0</v>
      </c>
      <c r="K8787" t="s">
        <v>34705</v>
      </c>
    </row>
    <row r="8788" spans="1:11" x14ac:dyDescent="0.3">
      <c r="A8788" t="s">
        <v>34706</v>
      </c>
      <c r="B8788" t="s">
        <v>34707</v>
      </c>
      <c r="C8788" t="s">
        <v>20</v>
      </c>
      <c r="D8788" t="s">
        <v>34708</v>
      </c>
      <c r="E8788" t="s">
        <v>27392</v>
      </c>
      <c r="F8788" t="s">
        <v>16</v>
      </c>
      <c r="G8788" t="s">
        <v>777</v>
      </c>
      <c r="H8788">
        <v>0</v>
      </c>
      <c r="I8788">
        <v>0</v>
      </c>
      <c r="J8788">
        <v>0</v>
      </c>
      <c r="K8788" t="s">
        <v>34709</v>
      </c>
    </row>
    <row r="8789" spans="1:11" x14ac:dyDescent="0.3">
      <c r="A8789" t="s">
        <v>34710</v>
      </c>
      <c r="C8789" t="s">
        <v>27</v>
      </c>
      <c r="D8789" t="s">
        <v>34711</v>
      </c>
      <c r="E8789" t="s">
        <v>29</v>
      </c>
      <c r="F8789" t="s">
        <v>41</v>
      </c>
      <c r="G8789" t="s">
        <v>42</v>
      </c>
      <c r="H8789">
        <v>0</v>
      </c>
      <c r="I8789">
        <v>0</v>
      </c>
      <c r="J8789">
        <v>0</v>
      </c>
      <c r="K8789" t="s">
        <v>34712</v>
      </c>
    </row>
    <row r="8790" spans="1:11" x14ac:dyDescent="0.3">
      <c r="A8790" t="s">
        <v>34713</v>
      </c>
      <c r="B8790" t="s">
        <v>34714</v>
      </c>
      <c r="C8790" t="s">
        <v>20</v>
      </c>
      <c r="D8790" t="s">
        <v>34715</v>
      </c>
      <c r="E8790" t="s">
        <v>27392</v>
      </c>
      <c r="F8790" t="s">
        <v>16</v>
      </c>
      <c r="G8790" t="s">
        <v>817</v>
      </c>
      <c r="H8790">
        <v>0</v>
      </c>
      <c r="I8790">
        <v>0</v>
      </c>
      <c r="J8790">
        <v>0</v>
      </c>
      <c r="K8790" t="s">
        <v>34716</v>
      </c>
    </row>
    <row r="8791" spans="1:11" x14ac:dyDescent="0.3">
      <c r="A8791" t="s">
        <v>34717</v>
      </c>
      <c r="C8791" t="s">
        <v>20</v>
      </c>
      <c r="D8791" t="s">
        <v>34718</v>
      </c>
      <c r="E8791" t="s">
        <v>27392</v>
      </c>
      <c r="F8791" t="s">
        <v>16</v>
      </c>
      <c r="G8791" t="s">
        <v>42</v>
      </c>
      <c r="H8791">
        <v>0</v>
      </c>
      <c r="I8791">
        <v>0</v>
      </c>
      <c r="J8791">
        <v>0</v>
      </c>
      <c r="K8791" t="s">
        <v>34719</v>
      </c>
    </row>
    <row r="8792" spans="1:11" x14ac:dyDescent="0.3">
      <c r="A8792" t="s">
        <v>34720</v>
      </c>
      <c r="B8792" t="s">
        <v>34721</v>
      </c>
      <c r="C8792" t="s">
        <v>20</v>
      </c>
      <c r="D8792" t="s">
        <v>34722</v>
      </c>
      <c r="E8792" t="s">
        <v>27392</v>
      </c>
      <c r="F8792" t="s">
        <v>2286</v>
      </c>
      <c r="G8792" t="s">
        <v>209</v>
      </c>
      <c r="H8792">
        <v>0</v>
      </c>
      <c r="I8792">
        <v>0</v>
      </c>
      <c r="J8792">
        <v>0</v>
      </c>
      <c r="K8792" t="s">
        <v>34723</v>
      </c>
    </row>
    <row r="8793" spans="1:11" x14ac:dyDescent="0.3">
      <c r="A8793" t="s">
        <v>34724</v>
      </c>
      <c r="B8793" t="s">
        <v>34725</v>
      </c>
      <c r="C8793" t="s">
        <v>20</v>
      </c>
      <c r="D8793" t="s">
        <v>34726</v>
      </c>
      <c r="E8793" t="s">
        <v>27392</v>
      </c>
      <c r="F8793" t="s">
        <v>16</v>
      </c>
      <c r="G8793" t="s">
        <v>11985</v>
      </c>
      <c r="H8793">
        <v>0</v>
      </c>
      <c r="I8793">
        <v>0</v>
      </c>
      <c r="J8793">
        <v>0</v>
      </c>
      <c r="K8793" t="s">
        <v>34727</v>
      </c>
    </row>
    <row r="8794" spans="1:11" x14ac:dyDescent="0.3">
      <c r="A8794" t="s">
        <v>34728</v>
      </c>
      <c r="B8794" t="s">
        <v>34729</v>
      </c>
      <c r="C8794" t="s">
        <v>466</v>
      </c>
      <c r="D8794" t="s">
        <v>34730</v>
      </c>
      <c r="E8794" t="s">
        <v>26488</v>
      </c>
      <c r="F8794" t="s">
        <v>16</v>
      </c>
      <c r="G8794" t="s">
        <v>6816</v>
      </c>
      <c r="H8794">
        <v>0</v>
      </c>
      <c r="I8794">
        <v>0</v>
      </c>
      <c r="J8794">
        <v>0</v>
      </c>
      <c r="K8794" t="s">
        <v>34731</v>
      </c>
    </row>
    <row r="8795" spans="1:11" x14ac:dyDescent="0.3">
      <c r="A8795" t="s">
        <v>34732</v>
      </c>
      <c r="B8795" t="s">
        <v>34733</v>
      </c>
      <c r="C8795" t="s">
        <v>20</v>
      </c>
      <c r="D8795" t="s">
        <v>34734</v>
      </c>
      <c r="E8795" t="s">
        <v>27392</v>
      </c>
      <c r="F8795" t="s">
        <v>16</v>
      </c>
      <c r="G8795" t="s">
        <v>12174</v>
      </c>
      <c r="H8795">
        <v>0</v>
      </c>
      <c r="I8795">
        <v>0</v>
      </c>
      <c r="J8795">
        <v>0</v>
      </c>
      <c r="K8795" t="s">
        <v>34735</v>
      </c>
    </row>
    <row r="8796" spans="1:11" x14ac:dyDescent="0.3">
      <c r="A8796" t="s">
        <v>34736</v>
      </c>
      <c r="B8796" t="s">
        <v>34737</v>
      </c>
      <c r="C8796" t="s">
        <v>558</v>
      </c>
      <c r="D8796" t="s">
        <v>34738</v>
      </c>
      <c r="E8796" t="s">
        <v>19698</v>
      </c>
      <c r="F8796" t="s">
        <v>16</v>
      </c>
      <c r="G8796" t="s">
        <v>91</v>
      </c>
      <c r="H8796">
        <v>0</v>
      </c>
      <c r="I8796">
        <v>0</v>
      </c>
      <c r="J8796">
        <v>0</v>
      </c>
      <c r="K8796" t="s">
        <v>34739</v>
      </c>
    </row>
    <row r="8797" spans="1:11" x14ac:dyDescent="0.3">
      <c r="A8797" t="s">
        <v>34740</v>
      </c>
      <c r="B8797" t="s">
        <v>34741</v>
      </c>
      <c r="C8797" t="s">
        <v>558</v>
      </c>
      <c r="D8797" t="s">
        <v>34742</v>
      </c>
      <c r="E8797" t="s">
        <v>19698</v>
      </c>
      <c r="F8797" t="s">
        <v>16</v>
      </c>
      <c r="G8797" t="s">
        <v>6920</v>
      </c>
      <c r="H8797">
        <v>0</v>
      </c>
      <c r="I8797">
        <v>0</v>
      </c>
      <c r="J8797">
        <v>0</v>
      </c>
      <c r="K8797" t="s">
        <v>34743</v>
      </c>
    </row>
    <row r="8798" spans="1:11" x14ac:dyDescent="0.3">
      <c r="A8798" t="s">
        <v>34744</v>
      </c>
      <c r="C8798" t="s">
        <v>20</v>
      </c>
      <c r="D8798" t="s">
        <v>34745</v>
      </c>
      <c r="E8798" t="s">
        <v>27392</v>
      </c>
      <c r="F8798" t="s">
        <v>2809</v>
      </c>
      <c r="G8798" t="s">
        <v>42</v>
      </c>
      <c r="H8798">
        <v>0</v>
      </c>
      <c r="I8798">
        <v>0</v>
      </c>
      <c r="J8798">
        <v>0</v>
      </c>
      <c r="K8798" t="s">
        <v>34746</v>
      </c>
    </row>
    <row r="8799" spans="1:11" x14ac:dyDescent="0.3">
      <c r="A8799" t="s">
        <v>34747</v>
      </c>
      <c r="B8799" t="s">
        <v>34748</v>
      </c>
      <c r="C8799" t="s">
        <v>27</v>
      </c>
      <c r="D8799" t="s">
        <v>34749</v>
      </c>
      <c r="E8799" t="s">
        <v>12540</v>
      </c>
      <c r="F8799" t="s">
        <v>41</v>
      </c>
      <c r="G8799" t="s">
        <v>42</v>
      </c>
      <c r="H8799">
        <v>0</v>
      </c>
      <c r="I8799">
        <v>0</v>
      </c>
      <c r="J8799">
        <v>0</v>
      </c>
      <c r="K8799" t="s">
        <v>34750</v>
      </c>
    </row>
    <row r="8800" spans="1:11" x14ac:dyDescent="0.3">
      <c r="A8800" t="s">
        <v>34751</v>
      </c>
      <c r="B8800" t="s">
        <v>34752</v>
      </c>
      <c r="C8800" t="s">
        <v>147</v>
      </c>
      <c r="D8800" t="s">
        <v>34753</v>
      </c>
      <c r="E8800" t="s">
        <v>149</v>
      </c>
      <c r="F8800" t="s">
        <v>830</v>
      </c>
      <c r="G8800" t="s">
        <v>42</v>
      </c>
      <c r="H8800">
        <v>0</v>
      </c>
      <c r="I8800">
        <v>0</v>
      </c>
      <c r="J8800">
        <v>0</v>
      </c>
      <c r="K8800" t="s">
        <v>34754</v>
      </c>
    </row>
    <row r="8801" spans="1:11" x14ac:dyDescent="0.3">
      <c r="A8801" t="s">
        <v>34755</v>
      </c>
      <c r="B8801" t="s">
        <v>34756</v>
      </c>
      <c r="C8801" t="s">
        <v>20</v>
      </c>
      <c r="D8801" t="s">
        <v>34757</v>
      </c>
      <c r="E8801" t="s">
        <v>27392</v>
      </c>
      <c r="F8801" t="s">
        <v>1452</v>
      </c>
      <c r="G8801" t="s">
        <v>42</v>
      </c>
      <c r="H8801">
        <v>0</v>
      </c>
      <c r="I8801">
        <v>0</v>
      </c>
      <c r="J8801">
        <v>0</v>
      </c>
      <c r="K8801" t="s">
        <v>34758</v>
      </c>
    </row>
    <row r="8802" spans="1:11" x14ac:dyDescent="0.3">
      <c r="A8802" t="s">
        <v>34759</v>
      </c>
      <c r="B8802" t="s">
        <v>34760</v>
      </c>
      <c r="C8802" t="s">
        <v>147</v>
      </c>
      <c r="D8802" t="s">
        <v>34761</v>
      </c>
      <c r="E8802" t="s">
        <v>149</v>
      </c>
      <c r="F8802" t="s">
        <v>16</v>
      </c>
      <c r="G8802" t="s">
        <v>3262</v>
      </c>
      <c r="H8802">
        <v>0</v>
      </c>
      <c r="I8802">
        <v>0</v>
      </c>
      <c r="J8802">
        <v>0</v>
      </c>
      <c r="K8802" t="s">
        <v>34762</v>
      </c>
    </row>
    <row r="8803" spans="1:11" x14ac:dyDescent="0.3">
      <c r="A8803" t="s">
        <v>34763</v>
      </c>
      <c r="B8803" t="s">
        <v>34764</v>
      </c>
      <c r="C8803" t="s">
        <v>20</v>
      </c>
      <c r="D8803" t="s">
        <v>34765</v>
      </c>
      <c r="E8803" t="s">
        <v>27392</v>
      </c>
      <c r="F8803" t="s">
        <v>16</v>
      </c>
      <c r="G8803" t="s">
        <v>3422</v>
      </c>
      <c r="H8803">
        <v>0</v>
      </c>
      <c r="I8803">
        <v>0</v>
      </c>
      <c r="J8803">
        <v>0</v>
      </c>
      <c r="K8803" t="s">
        <v>34766</v>
      </c>
    </row>
    <row r="8804" spans="1:11" x14ac:dyDescent="0.3">
      <c r="A8804" t="s">
        <v>34767</v>
      </c>
      <c r="C8804" t="s">
        <v>27</v>
      </c>
      <c r="D8804" t="s">
        <v>34768</v>
      </c>
      <c r="E8804" t="s">
        <v>12540</v>
      </c>
      <c r="F8804" t="s">
        <v>3471</v>
      </c>
      <c r="G8804" t="s">
        <v>42</v>
      </c>
      <c r="H8804">
        <v>0</v>
      </c>
      <c r="I8804">
        <v>0</v>
      </c>
      <c r="J8804">
        <v>0</v>
      </c>
      <c r="K8804" t="s">
        <v>34769</v>
      </c>
    </row>
    <row r="8805" spans="1:11" x14ac:dyDescent="0.3">
      <c r="A8805" t="s">
        <v>34770</v>
      </c>
      <c r="B8805" t="s">
        <v>34771</v>
      </c>
      <c r="C8805" t="s">
        <v>27</v>
      </c>
      <c r="D8805" t="s">
        <v>34772</v>
      </c>
      <c r="E8805" t="s">
        <v>12540</v>
      </c>
      <c r="F8805" t="s">
        <v>41</v>
      </c>
      <c r="G8805" t="s">
        <v>42</v>
      </c>
      <c r="H8805">
        <v>0</v>
      </c>
      <c r="I8805">
        <v>0</v>
      </c>
      <c r="J8805">
        <v>0</v>
      </c>
      <c r="K8805" t="s">
        <v>34773</v>
      </c>
    </row>
    <row r="8806" spans="1:11" x14ac:dyDescent="0.3">
      <c r="A8806" t="s">
        <v>34774</v>
      </c>
      <c r="B8806" t="s">
        <v>34775</v>
      </c>
      <c r="C8806" t="s">
        <v>27</v>
      </c>
      <c r="D8806" t="s">
        <v>34776</v>
      </c>
      <c r="E8806" t="s">
        <v>12540</v>
      </c>
      <c r="F8806" t="s">
        <v>41</v>
      </c>
      <c r="G8806" t="s">
        <v>42</v>
      </c>
      <c r="H8806">
        <v>0</v>
      </c>
      <c r="I8806">
        <v>0</v>
      </c>
      <c r="J8806">
        <v>0</v>
      </c>
      <c r="K8806" t="s">
        <v>34777</v>
      </c>
    </row>
    <row r="8807" spans="1:11" x14ac:dyDescent="0.3">
      <c r="A8807" t="s">
        <v>34778</v>
      </c>
      <c r="B8807" t="s">
        <v>34779</v>
      </c>
      <c r="C8807" t="s">
        <v>20</v>
      </c>
      <c r="D8807" t="s">
        <v>34780</v>
      </c>
      <c r="E8807" t="s">
        <v>27392</v>
      </c>
      <c r="F8807" t="s">
        <v>430</v>
      </c>
      <c r="G8807" t="s">
        <v>1894</v>
      </c>
      <c r="H8807">
        <v>0</v>
      </c>
      <c r="I8807">
        <v>0</v>
      </c>
      <c r="J8807">
        <v>0</v>
      </c>
      <c r="K8807" t="s">
        <v>34781</v>
      </c>
    </row>
    <row r="8808" spans="1:11" x14ac:dyDescent="0.3">
      <c r="A8808" t="s">
        <v>34782</v>
      </c>
      <c r="B8808" t="s">
        <v>34783</v>
      </c>
      <c r="C8808" t="s">
        <v>20</v>
      </c>
      <c r="D8808" t="s">
        <v>34784</v>
      </c>
      <c r="E8808" t="s">
        <v>27392</v>
      </c>
      <c r="F8808" t="s">
        <v>16</v>
      </c>
      <c r="G8808" t="s">
        <v>269</v>
      </c>
      <c r="H8808">
        <v>0</v>
      </c>
      <c r="I8808">
        <v>0</v>
      </c>
      <c r="J8808">
        <v>0</v>
      </c>
      <c r="K8808" t="s">
        <v>34785</v>
      </c>
    </row>
    <row r="8809" spans="1:11" x14ac:dyDescent="0.3">
      <c r="A8809" t="s">
        <v>34786</v>
      </c>
      <c r="B8809" t="s">
        <v>34787</v>
      </c>
      <c r="C8809" t="s">
        <v>147</v>
      </c>
      <c r="D8809" t="s">
        <v>34788</v>
      </c>
      <c r="E8809" t="s">
        <v>149</v>
      </c>
      <c r="F8809" t="s">
        <v>11311</v>
      </c>
      <c r="G8809" t="s">
        <v>42</v>
      </c>
      <c r="H8809">
        <v>0</v>
      </c>
      <c r="I8809">
        <v>0</v>
      </c>
      <c r="J8809">
        <v>0</v>
      </c>
      <c r="K8809" t="s">
        <v>34789</v>
      </c>
    </row>
    <row r="8810" spans="1:11" x14ac:dyDescent="0.3">
      <c r="A8810" t="s">
        <v>34790</v>
      </c>
      <c r="B8810" t="s">
        <v>34791</v>
      </c>
      <c r="C8810" t="s">
        <v>147</v>
      </c>
      <c r="D8810" t="s">
        <v>34792</v>
      </c>
      <c r="E8810" t="s">
        <v>149</v>
      </c>
      <c r="F8810" t="s">
        <v>20929</v>
      </c>
      <c r="G8810" t="s">
        <v>3950</v>
      </c>
      <c r="H8810">
        <v>0</v>
      </c>
      <c r="I8810">
        <v>0</v>
      </c>
      <c r="J8810">
        <v>0</v>
      </c>
      <c r="K8810" t="s">
        <v>34793</v>
      </c>
    </row>
    <row r="8811" spans="1:11" x14ac:dyDescent="0.3">
      <c r="A8811" t="s">
        <v>34794</v>
      </c>
      <c r="B8811" t="s">
        <v>34795</v>
      </c>
      <c r="C8811" t="s">
        <v>20</v>
      </c>
      <c r="D8811" t="s">
        <v>34796</v>
      </c>
      <c r="E8811" t="s">
        <v>27392</v>
      </c>
      <c r="F8811" t="s">
        <v>16</v>
      </c>
      <c r="G8811" t="s">
        <v>9124</v>
      </c>
      <c r="H8811">
        <v>0</v>
      </c>
      <c r="I8811">
        <v>0</v>
      </c>
      <c r="J8811">
        <v>0</v>
      </c>
      <c r="K8811" t="s">
        <v>34797</v>
      </c>
    </row>
    <row r="8812" spans="1:11" x14ac:dyDescent="0.3">
      <c r="A8812" t="s">
        <v>34798</v>
      </c>
      <c r="B8812" t="s">
        <v>34799</v>
      </c>
      <c r="C8812" t="s">
        <v>558</v>
      </c>
      <c r="D8812" t="s">
        <v>34800</v>
      </c>
      <c r="E8812" t="s">
        <v>32599</v>
      </c>
      <c r="F8812" t="s">
        <v>16</v>
      </c>
      <c r="G8812" t="s">
        <v>904</v>
      </c>
      <c r="H8812">
        <v>0</v>
      </c>
      <c r="I8812">
        <v>0</v>
      </c>
      <c r="J8812">
        <v>0</v>
      </c>
      <c r="K8812" t="s">
        <v>34801</v>
      </c>
    </row>
    <row r="8813" spans="1:11" x14ac:dyDescent="0.3">
      <c r="A8813" t="s">
        <v>34802</v>
      </c>
      <c r="B8813" t="s">
        <v>34803</v>
      </c>
      <c r="C8813" t="s">
        <v>13</v>
      </c>
      <c r="D8813" t="s">
        <v>34804</v>
      </c>
      <c r="E8813" t="s">
        <v>15</v>
      </c>
      <c r="F8813" t="s">
        <v>34805</v>
      </c>
      <c r="G8813" t="s">
        <v>42</v>
      </c>
      <c r="H8813">
        <v>0</v>
      </c>
      <c r="I8813">
        <v>0</v>
      </c>
      <c r="J8813">
        <v>0</v>
      </c>
      <c r="K8813" t="s">
        <v>34806</v>
      </c>
    </row>
    <row r="8814" spans="1:11" x14ac:dyDescent="0.3">
      <c r="A8814" t="s">
        <v>34807</v>
      </c>
      <c r="B8814" t="s">
        <v>34808</v>
      </c>
      <c r="C8814" t="s">
        <v>558</v>
      </c>
      <c r="D8814" t="s">
        <v>34809</v>
      </c>
      <c r="E8814" t="s">
        <v>1462</v>
      </c>
      <c r="F8814" t="s">
        <v>16</v>
      </c>
      <c r="G8814" t="s">
        <v>8697</v>
      </c>
      <c r="H8814">
        <v>0</v>
      </c>
      <c r="I8814">
        <v>0</v>
      </c>
      <c r="J8814">
        <v>0</v>
      </c>
      <c r="K8814" t="s">
        <v>34810</v>
      </c>
    </row>
    <row r="8815" spans="1:11" x14ac:dyDescent="0.3">
      <c r="A8815" t="s">
        <v>34811</v>
      </c>
      <c r="B8815" t="s">
        <v>34812</v>
      </c>
      <c r="C8815" t="s">
        <v>147</v>
      </c>
      <c r="D8815" t="s">
        <v>34813</v>
      </c>
      <c r="E8815" t="s">
        <v>149</v>
      </c>
      <c r="F8815" t="s">
        <v>9116</v>
      </c>
      <c r="G8815" t="s">
        <v>42</v>
      </c>
      <c r="H8815">
        <v>0</v>
      </c>
      <c r="I8815">
        <v>0</v>
      </c>
      <c r="J8815">
        <v>0</v>
      </c>
      <c r="K8815" t="s">
        <v>34814</v>
      </c>
    </row>
    <row r="8816" spans="1:11" x14ac:dyDescent="0.3">
      <c r="A8816" t="s">
        <v>34815</v>
      </c>
      <c r="B8816" t="s">
        <v>34816</v>
      </c>
      <c r="C8816" t="s">
        <v>20</v>
      </c>
      <c r="D8816" t="s">
        <v>34817</v>
      </c>
      <c r="E8816" t="s">
        <v>27392</v>
      </c>
      <c r="F8816" t="s">
        <v>16</v>
      </c>
      <c r="G8816" t="s">
        <v>4326</v>
      </c>
      <c r="H8816">
        <v>0</v>
      </c>
      <c r="I8816">
        <v>0</v>
      </c>
      <c r="J8816">
        <v>0</v>
      </c>
      <c r="K8816" t="s">
        <v>34818</v>
      </c>
    </row>
    <row r="8817" spans="1:11" x14ac:dyDescent="0.3">
      <c r="A8817" t="s">
        <v>34819</v>
      </c>
      <c r="B8817" t="s">
        <v>34820</v>
      </c>
      <c r="C8817" t="s">
        <v>147</v>
      </c>
      <c r="D8817" t="s">
        <v>34821</v>
      </c>
      <c r="E8817" t="s">
        <v>149</v>
      </c>
      <c r="F8817" t="s">
        <v>11585</v>
      </c>
      <c r="G8817" t="s">
        <v>42</v>
      </c>
      <c r="H8817">
        <v>0</v>
      </c>
      <c r="I8817">
        <v>0</v>
      </c>
      <c r="J8817">
        <v>0</v>
      </c>
      <c r="K8817" t="s">
        <v>34822</v>
      </c>
    </row>
    <row r="8818" spans="1:11" x14ac:dyDescent="0.3">
      <c r="A8818" t="s">
        <v>34823</v>
      </c>
      <c r="B8818" t="s">
        <v>34824</v>
      </c>
      <c r="C8818" t="s">
        <v>147</v>
      </c>
      <c r="D8818" t="s">
        <v>34825</v>
      </c>
      <c r="E8818" t="s">
        <v>149</v>
      </c>
      <c r="F8818" t="s">
        <v>2437</v>
      </c>
      <c r="G8818" t="s">
        <v>42</v>
      </c>
      <c r="H8818">
        <v>0</v>
      </c>
      <c r="I8818">
        <v>0</v>
      </c>
      <c r="J8818">
        <v>0</v>
      </c>
      <c r="K8818" t="s">
        <v>34826</v>
      </c>
    </row>
    <row r="8819" spans="1:11" x14ac:dyDescent="0.3">
      <c r="A8819" t="s">
        <v>34827</v>
      </c>
      <c r="B8819" t="s">
        <v>34828</v>
      </c>
      <c r="C8819" t="s">
        <v>147</v>
      </c>
      <c r="E8819" t="s">
        <v>149</v>
      </c>
      <c r="F8819" t="s">
        <v>15056</v>
      </c>
      <c r="G8819" t="s">
        <v>42</v>
      </c>
      <c r="H8819">
        <v>0</v>
      </c>
      <c r="I8819">
        <v>0</v>
      </c>
      <c r="J8819">
        <v>0</v>
      </c>
      <c r="K8819" t="s">
        <v>34829</v>
      </c>
    </row>
    <row r="8820" spans="1:11" x14ac:dyDescent="0.3">
      <c r="A8820" t="s">
        <v>34830</v>
      </c>
      <c r="C8820" t="s">
        <v>147</v>
      </c>
      <c r="D8820" t="s">
        <v>34831</v>
      </c>
      <c r="E8820" t="s">
        <v>149</v>
      </c>
      <c r="F8820" t="s">
        <v>2224</v>
      </c>
      <c r="G8820" t="s">
        <v>42</v>
      </c>
      <c r="H8820">
        <v>0</v>
      </c>
      <c r="I8820">
        <v>0</v>
      </c>
      <c r="J8820">
        <v>0</v>
      </c>
      <c r="K8820" t="s">
        <v>34832</v>
      </c>
    </row>
    <row r="8821" spans="1:11" x14ac:dyDescent="0.3">
      <c r="A8821" t="s">
        <v>34833</v>
      </c>
      <c r="B8821" t="s">
        <v>34834</v>
      </c>
      <c r="C8821" t="s">
        <v>13</v>
      </c>
      <c r="D8821" t="s">
        <v>34835</v>
      </c>
      <c r="E8821" t="s">
        <v>15</v>
      </c>
      <c r="F8821" t="s">
        <v>41</v>
      </c>
      <c r="G8821" t="s">
        <v>42</v>
      </c>
      <c r="H8821">
        <v>0</v>
      </c>
      <c r="I8821">
        <v>0</v>
      </c>
      <c r="J8821">
        <v>0</v>
      </c>
      <c r="K8821" t="s">
        <v>34836</v>
      </c>
    </row>
    <row r="8822" spans="1:11" x14ac:dyDescent="0.3">
      <c r="A8822" t="s">
        <v>34837</v>
      </c>
      <c r="B8822" t="s">
        <v>16629</v>
      </c>
      <c r="C8822" t="s">
        <v>20</v>
      </c>
      <c r="D8822" t="s">
        <v>34838</v>
      </c>
      <c r="E8822" t="s">
        <v>27392</v>
      </c>
      <c r="F8822" t="s">
        <v>16</v>
      </c>
      <c r="G8822" t="s">
        <v>8365</v>
      </c>
      <c r="H8822">
        <v>0</v>
      </c>
      <c r="I8822">
        <v>0</v>
      </c>
      <c r="J8822">
        <v>0</v>
      </c>
      <c r="K8822" t="s">
        <v>34839</v>
      </c>
    </row>
    <row r="8823" spans="1:11" x14ac:dyDescent="0.3">
      <c r="A8823" t="s">
        <v>34840</v>
      </c>
      <c r="B8823" t="s">
        <v>34841</v>
      </c>
      <c r="C8823" t="s">
        <v>27</v>
      </c>
      <c r="D8823" t="s">
        <v>34842</v>
      </c>
      <c r="E8823" t="s">
        <v>12540</v>
      </c>
      <c r="F8823" t="s">
        <v>34077</v>
      </c>
      <c r="G8823" t="s">
        <v>42</v>
      </c>
      <c r="H8823">
        <v>0</v>
      </c>
      <c r="I8823">
        <v>0</v>
      </c>
      <c r="J8823">
        <v>0</v>
      </c>
      <c r="K8823" t="s">
        <v>34843</v>
      </c>
    </row>
    <row r="8824" spans="1:11" x14ac:dyDescent="0.3">
      <c r="A8824" t="s">
        <v>34844</v>
      </c>
      <c r="B8824" t="s">
        <v>34845</v>
      </c>
      <c r="C8824" t="s">
        <v>466</v>
      </c>
      <c r="D8824" t="s">
        <v>34846</v>
      </c>
      <c r="E8824" t="s">
        <v>26488</v>
      </c>
      <c r="F8824" t="s">
        <v>16</v>
      </c>
      <c r="G8824" t="s">
        <v>23453</v>
      </c>
      <c r="H8824">
        <v>0</v>
      </c>
      <c r="I8824">
        <v>0</v>
      </c>
      <c r="J8824">
        <v>0</v>
      </c>
      <c r="K8824" t="s">
        <v>34847</v>
      </c>
    </row>
    <row r="8825" spans="1:11" x14ac:dyDescent="0.3">
      <c r="A8825" t="s">
        <v>34848</v>
      </c>
      <c r="B8825" t="s">
        <v>34849</v>
      </c>
      <c r="C8825" t="s">
        <v>27</v>
      </c>
      <c r="D8825" t="s">
        <v>34850</v>
      </c>
      <c r="E8825" t="s">
        <v>12540</v>
      </c>
      <c r="F8825" t="s">
        <v>34851</v>
      </c>
      <c r="G8825" t="s">
        <v>42</v>
      </c>
      <c r="H8825">
        <v>0</v>
      </c>
      <c r="I8825">
        <v>0</v>
      </c>
      <c r="J8825">
        <v>0</v>
      </c>
      <c r="K8825" t="s">
        <v>34852</v>
      </c>
    </row>
    <row r="8826" spans="1:11" x14ac:dyDescent="0.3">
      <c r="A8826" t="s">
        <v>34853</v>
      </c>
      <c r="B8826" t="s">
        <v>34854</v>
      </c>
      <c r="C8826" t="s">
        <v>13</v>
      </c>
      <c r="D8826" t="s">
        <v>34855</v>
      </c>
      <c r="E8826" t="s">
        <v>32427</v>
      </c>
      <c r="F8826" t="s">
        <v>16</v>
      </c>
      <c r="G8826" t="s">
        <v>7885</v>
      </c>
      <c r="H8826">
        <v>0</v>
      </c>
      <c r="I8826">
        <v>0</v>
      </c>
      <c r="J8826">
        <v>0</v>
      </c>
      <c r="K8826" t="s">
        <v>34856</v>
      </c>
    </row>
    <row r="8827" spans="1:11" x14ac:dyDescent="0.3">
      <c r="A8827" t="s">
        <v>34857</v>
      </c>
      <c r="C8827" t="s">
        <v>147</v>
      </c>
      <c r="D8827" t="s">
        <v>34858</v>
      </c>
      <c r="E8827" t="s">
        <v>149</v>
      </c>
      <c r="F8827" t="s">
        <v>482</v>
      </c>
      <c r="G8827" t="s">
        <v>42</v>
      </c>
      <c r="H8827">
        <v>0</v>
      </c>
      <c r="I8827">
        <v>0</v>
      </c>
      <c r="J8827">
        <v>0</v>
      </c>
      <c r="K8827" t="s">
        <v>34859</v>
      </c>
    </row>
    <row r="8828" spans="1:11" x14ac:dyDescent="0.3">
      <c r="A8828" t="s">
        <v>34860</v>
      </c>
      <c r="B8828" t="s">
        <v>34861</v>
      </c>
      <c r="C8828" t="s">
        <v>147</v>
      </c>
      <c r="D8828" t="s">
        <v>34862</v>
      </c>
      <c r="E8828" t="s">
        <v>149</v>
      </c>
      <c r="F8828" t="s">
        <v>10378</v>
      </c>
      <c r="G8828" t="s">
        <v>42</v>
      </c>
      <c r="H8828">
        <v>0</v>
      </c>
      <c r="I8828">
        <v>0</v>
      </c>
      <c r="J8828">
        <v>0</v>
      </c>
      <c r="K8828" t="s">
        <v>34863</v>
      </c>
    </row>
    <row r="8829" spans="1:11" x14ac:dyDescent="0.3">
      <c r="A8829" t="s">
        <v>34864</v>
      </c>
      <c r="C8829" t="s">
        <v>27</v>
      </c>
      <c r="D8829" t="s">
        <v>34865</v>
      </c>
      <c r="E8829" t="s">
        <v>29</v>
      </c>
      <c r="F8829" t="s">
        <v>41</v>
      </c>
      <c r="G8829" t="s">
        <v>42</v>
      </c>
      <c r="H8829">
        <v>0</v>
      </c>
      <c r="I8829">
        <v>0</v>
      </c>
      <c r="J8829">
        <v>0</v>
      </c>
      <c r="K8829" t="s">
        <v>34866</v>
      </c>
    </row>
    <row r="8830" spans="1:11" x14ac:dyDescent="0.3">
      <c r="A8830" t="s">
        <v>34867</v>
      </c>
      <c r="B8830" t="s">
        <v>34868</v>
      </c>
      <c r="C8830" t="s">
        <v>558</v>
      </c>
      <c r="D8830" t="s">
        <v>34869</v>
      </c>
      <c r="E8830" t="s">
        <v>28510</v>
      </c>
      <c r="F8830" t="s">
        <v>16</v>
      </c>
      <c r="G8830" t="s">
        <v>3262</v>
      </c>
      <c r="H8830">
        <v>0</v>
      </c>
      <c r="I8830">
        <v>0</v>
      </c>
      <c r="J8830">
        <v>0</v>
      </c>
      <c r="K8830" t="s">
        <v>34870</v>
      </c>
    </row>
    <row r="8831" spans="1:11" x14ac:dyDescent="0.3">
      <c r="A8831" t="s">
        <v>34871</v>
      </c>
      <c r="B8831" t="s">
        <v>34872</v>
      </c>
      <c r="C8831" t="s">
        <v>558</v>
      </c>
      <c r="D8831" t="s">
        <v>34873</v>
      </c>
      <c r="E8831" t="s">
        <v>28510</v>
      </c>
      <c r="F8831" t="s">
        <v>16</v>
      </c>
      <c r="G8831" t="s">
        <v>3581</v>
      </c>
      <c r="H8831">
        <v>0</v>
      </c>
      <c r="I8831">
        <v>0</v>
      </c>
      <c r="J8831">
        <v>0</v>
      </c>
      <c r="K8831" t="s">
        <v>34874</v>
      </c>
    </row>
    <row r="8832" spans="1:11" x14ac:dyDescent="0.3">
      <c r="A8832" t="s">
        <v>34875</v>
      </c>
      <c r="B8832" t="s">
        <v>34876</v>
      </c>
      <c r="C8832" t="s">
        <v>558</v>
      </c>
      <c r="D8832" t="s">
        <v>34877</v>
      </c>
      <c r="E8832" t="s">
        <v>28510</v>
      </c>
      <c r="F8832" t="s">
        <v>2703</v>
      </c>
      <c r="G8832" t="s">
        <v>42</v>
      </c>
      <c r="H8832">
        <v>0</v>
      </c>
      <c r="I8832">
        <v>0</v>
      </c>
      <c r="J8832">
        <v>0</v>
      </c>
      <c r="K8832" t="s">
        <v>34878</v>
      </c>
    </row>
    <row r="8833" spans="1:11" x14ac:dyDescent="0.3">
      <c r="A8833" t="s">
        <v>34879</v>
      </c>
      <c r="B8833" t="s">
        <v>34880</v>
      </c>
      <c r="C8833" t="s">
        <v>558</v>
      </c>
      <c r="D8833" t="s">
        <v>34881</v>
      </c>
      <c r="E8833" t="s">
        <v>28510</v>
      </c>
      <c r="F8833" t="s">
        <v>16</v>
      </c>
      <c r="G8833" t="s">
        <v>2775</v>
      </c>
      <c r="H8833">
        <v>0</v>
      </c>
      <c r="I8833">
        <v>0</v>
      </c>
      <c r="J8833">
        <v>0</v>
      </c>
      <c r="K8833" t="s">
        <v>34882</v>
      </c>
    </row>
    <row r="8834" spans="1:11" x14ac:dyDescent="0.3">
      <c r="A8834" t="s">
        <v>34883</v>
      </c>
      <c r="B8834" t="s">
        <v>34884</v>
      </c>
      <c r="C8834" t="s">
        <v>27</v>
      </c>
      <c r="D8834" t="s">
        <v>34885</v>
      </c>
      <c r="E8834" t="s">
        <v>12540</v>
      </c>
      <c r="F8834" t="s">
        <v>8649</v>
      </c>
      <c r="G8834" t="s">
        <v>42</v>
      </c>
      <c r="H8834">
        <v>0</v>
      </c>
      <c r="I8834">
        <v>0</v>
      </c>
      <c r="J8834">
        <v>0</v>
      </c>
      <c r="K8834" t="s">
        <v>34886</v>
      </c>
    </row>
    <row r="8835" spans="1:11" x14ac:dyDescent="0.3">
      <c r="A8835" t="s">
        <v>34887</v>
      </c>
      <c r="B8835" t="s">
        <v>34888</v>
      </c>
      <c r="C8835" t="s">
        <v>147</v>
      </c>
      <c r="D8835" t="s">
        <v>34889</v>
      </c>
      <c r="E8835" t="s">
        <v>149</v>
      </c>
      <c r="F8835" t="s">
        <v>4261</v>
      </c>
      <c r="G8835" t="s">
        <v>4044</v>
      </c>
      <c r="H8835">
        <v>0</v>
      </c>
      <c r="I8835">
        <v>0</v>
      </c>
      <c r="J8835">
        <v>0</v>
      </c>
      <c r="K8835" t="s">
        <v>34890</v>
      </c>
    </row>
    <row r="8836" spans="1:11" x14ac:dyDescent="0.3">
      <c r="A8836" t="s">
        <v>34891</v>
      </c>
      <c r="C8836" t="s">
        <v>20</v>
      </c>
      <c r="D8836" t="s">
        <v>34892</v>
      </c>
      <c r="E8836" t="s">
        <v>27392</v>
      </c>
      <c r="F8836" t="s">
        <v>16</v>
      </c>
      <c r="G8836" t="s">
        <v>756</v>
      </c>
      <c r="H8836">
        <v>0</v>
      </c>
      <c r="I8836">
        <v>0</v>
      </c>
      <c r="J8836">
        <v>0</v>
      </c>
      <c r="K8836" t="s">
        <v>34893</v>
      </c>
    </row>
    <row r="8837" spans="1:11" x14ac:dyDescent="0.3">
      <c r="A8837" t="s">
        <v>34894</v>
      </c>
      <c r="C8837" t="s">
        <v>466</v>
      </c>
      <c r="D8837" t="s">
        <v>34895</v>
      </c>
      <c r="E8837" t="s">
        <v>26488</v>
      </c>
      <c r="F8837" t="s">
        <v>16</v>
      </c>
      <c r="G8837" t="s">
        <v>1693</v>
      </c>
      <c r="H8837">
        <v>0</v>
      </c>
      <c r="I8837">
        <v>0</v>
      </c>
      <c r="J8837">
        <v>0</v>
      </c>
      <c r="K8837" t="s">
        <v>34896</v>
      </c>
    </row>
    <row r="8838" spans="1:11" x14ac:dyDescent="0.3">
      <c r="A8838" t="s">
        <v>34897</v>
      </c>
      <c r="C8838" t="s">
        <v>27</v>
      </c>
      <c r="D8838" t="s">
        <v>34898</v>
      </c>
      <c r="E8838" t="s">
        <v>12540</v>
      </c>
      <c r="F8838" t="s">
        <v>7794</v>
      </c>
      <c r="G8838" t="s">
        <v>42</v>
      </c>
      <c r="H8838">
        <v>0</v>
      </c>
      <c r="I8838">
        <v>0</v>
      </c>
      <c r="J8838">
        <v>0</v>
      </c>
      <c r="K8838" t="s">
        <v>34899</v>
      </c>
    </row>
    <row r="8839" spans="1:11" x14ac:dyDescent="0.3">
      <c r="A8839" t="s">
        <v>34900</v>
      </c>
      <c r="C8839" t="s">
        <v>20</v>
      </c>
      <c r="D8839" t="s">
        <v>34901</v>
      </c>
      <c r="E8839" t="s">
        <v>27392</v>
      </c>
      <c r="F8839" t="s">
        <v>16</v>
      </c>
      <c r="G8839" t="s">
        <v>4712</v>
      </c>
      <c r="H8839">
        <v>0</v>
      </c>
      <c r="I8839">
        <v>0</v>
      </c>
      <c r="J8839">
        <v>0</v>
      </c>
      <c r="K8839" t="s">
        <v>34902</v>
      </c>
    </row>
    <row r="8840" spans="1:11" x14ac:dyDescent="0.3">
      <c r="A8840" t="s">
        <v>34903</v>
      </c>
      <c r="C8840" t="s">
        <v>27</v>
      </c>
      <c r="D8840" t="s">
        <v>34904</v>
      </c>
      <c r="E8840" t="s">
        <v>29</v>
      </c>
      <c r="F8840" t="s">
        <v>41</v>
      </c>
      <c r="G8840" t="s">
        <v>42</v>
      </c>
      <c r="H8840">
        <v>0</v>
      </c>
      <c r="I8840">
        <v>0</v>
      </c>
      <c r="J8840">
        <v>0</v>
      </c>
      <c r="K8840" t="s">
        <v>34905</v>
      </c>
    </row>
    <row r="8841" spans="1:11" x14ac:dyDescent="0.3">
      <c r="A8841" t="s">
        <v>34906</v>
      </c>
      <c r="B8841" t="s">
        <v>34907</v>
      </c>
      <c r="C8841" t="s">
        <v>13</v>
      </c>
      <c r="D8841" t="s">
        <v>34908</v>
      </c>
      <c r="E8841" t="s">
        <v>32427</v>
      </c>
      <c r="F8841" t="s">
        <v>16</v>
      </c>
      <c r="G8841" t="s">
        <v>8267</v>
      </c>
      <c r="H8841">
        <v>0</v>
      </c>
      <c r="I8841">
        <v>0</v>
      </c>
      <c r="J8841">
        <v>0</v>
      </c>
      <c r="K8841" t="s">
        <v>34909</v>
      </c>
    </row>
    <row r="8842" spans="1:11" x14ac:dyDescent="0.3">
      <c r="A8842" t="s">
        <v>34910</v>
      </c>
      <c r="C8842" t="s">
        <v>466</v>
      </c>
      <c r="D8842" t="s">
        <v>34911</v>
      </c>
      <c r="E8842" t="s">
        <v>26488</v>
      </c>
      <c r="F8842" t="s">
        <v>16</v>
      </c>
      <c r="G8842" t="s">
        <v>27243</v>
      </c>
      <c r="H8842">
        <v>0</v>
      </c>
      <c r="I8842">
        <v>0</v>
      </c>
      <c r="J8842">
        <v>0</v>
      </c>
      <c r="K8842" t="s">
        <v>34912</v>
      </c>
    </row>
    <row r="8843" spans="1:11" x14ac:dyDescent="0.3">
      <c r="A8843" t="s">
        <v>34913</v>
      </c>
      <c r="C8843" t="s">
        <v>20</v>
      </c>
      <c r="D8843" t="s">
        <v>34914</v>
      </c>
      <c r="E8843" t="s">
        <v>27392</v>
      </c>
      <c r="F8843" t="s">
        <v>16</v>
      </c>
      <c r="G8843" t="s">
        <v>1639</v>
      </c>
      <c r="H8843">
        <v>0</v>
      </c>
      <c r="I8843">
        <v>0</v>
      </c>
      <c r="J8843">
        <v>0</v>
      </c>
      <c r="K8843" t="s">
        <v>34915</v>
      </c>
    </row>
    <row r="8844" spans="1:11" x14ac:dyDescent="0.3">
      <c r="A8844" t="s">
        <v>34916</v>
      </c>
      <c r="B8844" t="s">
        <v>34917</v>
      </c>
      <c r="C8844" t="s">
        <v>20</v>
      </c>
      <c r="D8844" t="s">
        <v>34918</v>
      </c>
      <c r="E8844" t="s">
        <v>27392</v>
      </c>
      <c r="F8844" t="s">
        <v>16</v>
      </c>
      <c r="G8844" t="s">
        <v>3489</v>
      </c>
      <c r="H8844">
        <v>0</v>
      </c>
      <c r="I8844">
        <v>0</v>
      </c>
      <c r="J8844">
        <v>0</v>
      </c>
      <c r="K8844" t="s">
        <v>34919</v>
      </c>
    </row>
    <row r="8845" spans="1:11" x14ac:dyDescent="0.3">
      <c r="A8845" t="s">
        <v>34920</v>
      </c>
      <c r="B8845" t="s">
        <v>34921</v>
      </c>
      <c r="C8845" t="s">
        <v>13</v>
      </c>
      <c r="D8845" t="s">
        <v>34922</v>
      </c>
      <c r="E8845" t="s">
        <v>32427</v>
      </c>
      <c r="F8845" t="s">
        <v>16</v>
      </c>
      <c r="G8845" t="s">
        <v>12007</v>
      </c>
      <c r="H8845">
        <v>0</v>
      </c>
      <c r="I8845">
        <v>0</v>
      </c>
      <c r="J8845">
        <v>0</v>
      </c>
      <c r="K8845" t="s">
        <v>34923</v>
      </c>
    </row>
    <row r="8846" spans="1:11" x14ac:dyDescent="0.3">
      <c r="A8846" t="s">
        <v>34924</v>
      </c>
      <c r="B8846" t="s">
        <v>34925</v>
      </c>
      <c r="C8846" t="s">
        <v>13</v>
      </c>
      <c r="D8846" t="s">
        <v>34926</v>
      </c>
      <c r="E8846" t="s">
        <v>32427</v>
      </c>
      <c r="F8846" t="s">
        <v>12057</v>
      </c>
      <c r="G8846" t="s">
        <v>42</v>
      </c>
      <c r="H8846">
        <v>0</v>
      </c>
      <c r="I8846">
        <v>0</v>
      </c>
      <c r="J8846">
        <v>0</v>
      </c>
      <c r="K8846" t="s">
        <v>34927</v>
      </c>
    </row>
    <row r="8847" spans="1:11" x14ac:dyDescent="0.3">
      <c r="A8847" t="s">
        <v>34928</v>
      </c>
      <c r="B8847" t="s">
        <v>34929</v>
      </c>
      <c r="C8847" t="s">
        <v>20</v>
      </c>
      <c r="D8847" t="s">
        <v>34930</v>
      </c>
      <c r="E8847" t="s">
        <v>27392</v>
      </c>
      <c r="F8847" t="s">
        <v>71</v>
      </c>
      <c r="G8847" t="s">
        <v>42</v>
      </c>
      <c r="H8847">
        <v>0</v>
      </c>
      <c r="I8847">
        <v>0</v>
      </c>
      <c r="J8847">
        <v>0</v>
      </c>
      <c r="K8847" t="s">
        <v>34931</v>
      </c>
    </row>
    <row r="8848" spans="1:11" x14ac:dyDescent="0.3">
      <c r="A8848" t="s">
        <v>34932</v>
      </c>
      <c r="B8848" t="s">
        <v>34933</v>
      </c>
      <c r="C8848" t="s">
        <v>27</v>
      </c>
      <c r="D8848" t="s">
        <v>34934</v>
      </c>
      <c r="E8848" t="s">
        <v>12540</v>
      </c>
      <c r="F8848" t="s">
        <v>16</v>
      </c>
      <c r="G8848" t="s">
        <v>2960</v>
      </c>
      <c r="H8848">
        <v>0</v>
      </c>
      <c r="I8848">
        <v>0</v>
      </c>
      <c r="J8848">
        <v>0</v>
      </c>
      <c r="K8848" t="s">
        <v>34935</v>
      </c>
    </row>
    <row r="8849" spans="1:11" x14ac:dyDescent="0.3">
      <c r="A8849" t="s">
        <v>34936</v>
      </c>
      <c r="B8849" t="s">
        <v>34937</v>
      </c>
      <c r="C8849" t="s">
        <v>13</v>
      </c>
      <c r="D8849" t="s">
        <v>34938</v>
      </c>
      <c r="E8849" t="s">
        <v>33633</v>
      </c>
      <c r="F8849" t="s">
        <v>16</v>
      </c>
      <c r="G8849" t="s">
        <v>19180</v>
      </c>
      <c r="H8849">
        <v>0</v>
      </c>
      <c r="I8849">
        <v>0</v>
      </c>
      <c r="J8849">
        <v>0</v>
      </c>
      <c r="K8849" t="s">
        <v>34939</v>
      </c>
    </row>
    <row r="8850" spans="1:11" x14ac:dyDescent="0.3">
      <c r="A8850" t="s">
        <v>34940</v>
      </c>
      <c r="C8850" t="s">
        <v>27</v>
      </c>
      <c r="D8850" t="s">
        <v>34941</v>
      </c>
      <c r="E8850" t="s">
        <v>15</v>
      </c>
      <c r="F8850" t="s">
        <v>6152</v>
      </c>
      <c r="G8850" t="s">
        <v>42</v>
      </c>
      <c r="H8850">
        <v>0</v>
      </c>
      <c r="I8850">
        <v>0</v>
      </c>
      <c r="J8850">
        <v>0</v>
      </c>
      <c r="K8850" t="s">
        <v>34942</v>
      </c>
    </row>
    <row r="8851" spans="1:11" x14ac:dyDescent="0.3">
      <c r="A8851" t="s">
        <v>34943</v>
      </c>
      <c r="B8851" t="s">
        <v>34944</v>
      </c>
      <c r="C8851" t="s">
        <v>13</v>
      </c>
      <c r="D8851" t="s">
        <v>34945</v>
      </c>
      <c r="E8851" t="s">
        <v>32427</v>
      </c>
      <c r="F8851" t="s">
        <v>7664</v>
      </c>
      <c r="G8851" t="s">
        <v>42</v>
      </c>
      <c r="H8851">
        <v>0</v>
      </c>
      <c r="I8851">
        <v>0</v>
      </c>
      <c r="J8851">
        <v>0</v>
      </c>
      <c r="K8851" t="s">
        <v>34946</v>
      </c>
    </row>
    <row r="8852" spans="1:11" x14ac:dyDescent="0.3">
      <c r="A8852" t="s">
        <v>34947</v>
      </c>
      <c r="B8852" t="s">
        <v>34948</v>
      </c>
      <c r="C8852" t="s">
        <v>27</v>
      </c>
      <c r="D8852" t="s">
        <v>34949</v>
      </c>
      <c r="E8852" t="s">
        <v>12540</v>
      </c>
      <c r="F8852" t="s">
        <v>41</v>
      </c>
      <c r="G8852" t="s">
        <v>42</v>
      </c>
      <c r="H8852">
        <v>0</v>
      </c>
      <c r="I8852">
        <v>0</v>
      </c>
      <c r="J8852">
        <v>0</v>
      </c>
      <c r="K8852" t="s">
        <v>34950</v>
      </c>
    </row>
    <row r="8853" spans="1:11" x14ac:dyDescent="0.3">
      <c r="A8853" t="s">
        <v>34951</v>
      </c>
      <c r="B8853" t="s">
        <v>34952</v>
      </c>
      <c r="C8853" t="s">
        <v>466</v>
      </c>
      <c r="D8853" t="s">
        <v>34953</v>
      </c>
      <c r="E8853" t="s">
        <v>26488</v>
      </c>
      <c r="F8853" t="s">
        <v>2835</v>
      </c>
      <c r="G8853" t="s">
        <v>42</v>
      </c>
      <c r="H8853">
        <v>0</v>
      </c>
      <c r="I8853">
        <v>0</v>
      </c>
      <c r="J8853">
        <v>0</v>
      </c>
      <c r="K8853" t="s">
        <v>34954</v>
      </c>
    </row>
    <row r="8854" spans="1:11" x14ac:dyDescent="0.3">
      <c r="A8854" t="s">
        <v>34955</v>
      </c>
      <c r="C8854" t="s">
        <v>558</v>
      </c>
      <c r="D8854" t="s">
        <v>34956</v>
      </c>
      <c r="E8854" t="s">
        <v>1122</v>
      </c>
      <c r="F8854" t="s">
        <v>1564</v>
      </c>
      <c r="G8854" t="s">
        <v>42</v>
      </c>
      <c r="H8854">
        <v>0</v>
      </c>
      <c r="I8854">
        <v>0</v>
      </c>
      <c r="J8854">
        <v>0</v>
      </c>
      <c r="K8854" t="s">
        <v>34957</v>
      </c>
    </row>
    <row r="8855" spans="1:11" x14ac:dyDescent="0.3">
      <c r="A8855" t="s">
        <v>34958</v>
      </c>
      <c r="C8855" t="s">
        <v>13</v>
      </c>
      <c r="D8855" t="s">
        <v>34959</v>
      </c>
      <c r="E8855" t="s">
        <v>32427</v>
      </c>
      <c r="F8855" t="s">
        <v>41</v>
      </c>
      <c r="G8855" t="s">
        <v>42</v>
      </c>
      <c r="H8855">
        <v>0</v>
      </c>
      <c r="I8855">
        <v>0</v>
      </c>
      <c r="J8855">
        <v>0</v>
      </c>
      <c r="K8855" t="s">
        <v>34960</v>
      </c>
    </row>
    <row r="8856" spans="1:11" x14ac:dyDescent="0.3">
      <c r="A8856" t="s">
        <v>34961</v>
      </c>
      <c r="B8856" t="s">
        <v>34962</v>
      </c>
      <c r="C8856" t="s">
        <v>20</v>
      </c>
      <c r="D8856" t="s">
        <v>34963</v>
      </c>
      <c r="E8856" t="s">
        <v>27392</v>
      </c>
      <c r="F8856" t="s">
        <v>16</v>
      </c>
      <c r="G8856" t="s">
        <v>3186</v>
      </c>
      <c r="H8856">
        <v>0</v>
      </c>
      <c r="I8856">
        <v>0</v>
      </c>
      <c r="J8856">
        <v>0</v>
      </c>
      <c r="K8856" t="s">
        <v>34964</v>
      </c>
    </row>
    <row r="8857" spans="1:11" x14ac:dyDescent="0.3">
      <c r="A8857" t="s">
        <v>34965</v>
      </c>
      <c r="B8857" t="s">
        <v>34966</v>
      </c>
      <c r="C8857" t="s">
        <v>20</v>
      </c>
      <c r="D8857" t="s">
        <v>34967</v>
      </c>
      <c r="E8857" t="s">
        <v>27392</v>
      </c>
      <c r="F8857" t="s">
        <v>2703</v>
      </c>
      <c r="G8857" t="s">
        <v>42</v>
      </c>
      <c r="H8857">
        <v>0</v>
      </c>
      <c r="I8857">
        <v>0</v>
      </c>
      <c r="J8857">
        <v>0</v>
      </c>
      <c r="K8857" t="s">
        <v>34968</v>
      </c>
    </row>
    <row r="8858" spans="1:11" x14ac:dyDescent="0.3">
      <c r="A8858" t="s">
        <v>34969</v>
      </c>
      <c r="B8858" t="s">
        <v>34970</v>
      </c>
      <c r="C8858" t="s">
        <v>13</v>
      </c>
      <c r="D8858" t="s">
        <v>34971</v>
      </c>
      <c r="E8858" t="s">
        <v>32427</v>
      </c>
      <c r="F8858" t="s">
        <v>41</v>
      </c>
      <c r="G8858" t="s">
        <v>42</v>
      </c>
      <c r="H8858">
        <v>0</v>
      </c>
      <c r="I8858">
        <v>0</v>
      </c>
      <c r="J8858">
        <v>0</v>
      </c>
      <c r="K8858" t="s">
        <v>34972</v>
      </c>
    </row>
    <row r="8859" spans="1:11" x14ac:dyDescent="0.3">
      <c r="A8859" t="s">
        <v>34973</v>
      </c>
      <c r="C8859" t="s">
        <v>27</v>
      </c>
      <c r="D8859" t="s">
        <v>34974</v>
      </c>
      <c r="E8859" t="s">
        <v>29</v>
      </c>
      <c r="F8859" t="s">
        <v>41</v>
      </c>
      <c r="G8859" t="s">
        <v>42</v>
      </c>
      <c r="H8859">
        <v>0</v>
      </c>
      <c r="I8859">
        <v>0</v>
      </c>
      <c r="J8859">
        <v>0</v>
      </c>
      <c r="K8859" t="s">
        <v>34975</v>
      </c>
    </row>
    <row r="8860" spans="1:11" x14ac:dyDescent="0.3">
      <c r="A8860" t="s">
        <v>34976</v>
      </c>
      <c r="B8860" t="s">
        <v>34977</v>
      </c>
      <c r="C8860" t="s">
        <v>13</v>
      </c>
      <c r="D8860" t="s">
        <v>34978</v>
      </c>
      <c r="E8860" t="s">
        <v>32427</v>
      </c>
      <c r="F8860" t="s">
        <v>41</v>
      </c>
      <c r="G8860" t="s">
        <v>42</v>
      </c>
      <c r="H8860">
        <v>0</v>
      </c>
      <c r="I8860">
        <v>0</v>
      </c>
      <c r="J8860">
        <v>0</v>
      </c>
      <c r="K8860" t="s">
        <v>34979</v>
      </c>
    </row>
    <row r="8861" spans="1:11" x14ac:dyDescent="0.3">
      <c r="A8861" t="s">
        <v>34980</v>
      </c>
      <c r="B8861" t="s">
        <v>34981</v>
      </c>
      <c r="C8861" t="s">
        <v>13</v>
      </c>
      <c r="D8861" t="s">
        <v>34982</v>
      </c>
      <c r="E8861" t="s">
        <v>32427</v>
      </c>
      <c r="F8861" t="s">
        <v>41</v>
      </c>
      <c r="G8861" t="s">
        <v>42</v>
      </c>
      <c r="H8861">
        <v>0</v>
      </c>
      <c r="I8861">
        <v>0</v>
      </c>
      <c r="J8861">
        <v>0</v>
      </c>
      <c r="K8861" t="s">
        <v>34983</v>
      </c>
    </row>
    <row r="8862" spans="1:11" x14ac:dyDescent="0.3">
      <c r="A8862" t="s">
        <v>34984</v>
      </c>
      <c r="B8862" t="s">
        <v>34985</v>
      </c>
      <c r="C8862" t="s">
        <v>20</v>
      </c>
      <c r="D8862" t="s">
        <v>34986</v>
      </c>
      <c r="E8862" t="s">
        <v>27392</v>
      </c>
      <c r="F8862" t="s">
        <v>6383</v>
      </c>
      <c r="G8862" t="s">
        <v>42</v>
      </c>
      <c r="H8862">
        <v>0</v>
      </c>
      <c r="I8862">
        <v>0</v>
      </c>
      <c r="J8862">
        <v>0</v>
      </c>
      <c r="K8862" t="s">
        <v>34987</v>
      </c>
    </row>
    <row r="8863" spans="1:11" x14ac:dyDescent="0.3">
      <c r="A8863" t="s">
        <v>34988</v>
      </c>
      <c r="B8863" t="s">
        <v>34989</v>
      </c>
      <c r="C8863" t="s">
        <v>13</v>
      </c>
      <c r="D8863" t="s">
        <v>34990</v>
      </c>
      <c r="E8863" t="s">
        <v>32427</v>
      </c>
      <c r="F8863" t="s">
        <v>16</v>
      </c>
      <c r="G8863" t="s">
        <v>13346</v>
      </c>
      <c r="H8863">
        <v>0</v>
      </c>
      <c r="I8863">
        <v>0</v>
      </c>
      <c r="J8863">
        <v>0</v>
      </c>
      <c r="K8863" t="s">
        <v>34991</v>
      </c>
    </row>
    <row r="8864" spans="1:11" x14ac:dyDescent="0.3">
      <c r="A8864" t="s">
        <v>34992</v>
      </c>
      <c r="B8864" t="s">
        <v>34993</v>
      </c>
      <c r="C8864" t="s">
        <v>13</v>
      </c>
      <c r="D8864" t="s">
        <v>34994</v>
      </c>
      <c r="E8864" t="s">
        <v>32427</v>
      </c>
      <c r="F8864" t="s">
        <v>16</v>
      </c>
      <c r="G8864" t="s">
        <v>13480</v>
      </c>
      <c r="H8864">
        <v>0</v>
      </c>
      <c r="I8864">
        <v>0</v>
      </c>
      <c r="J8864">
        <v>0</v>
      </c>
      <c r="K8864" t="s">
        <v>34995</v>
      </c>
    </row>
    <row r="8865" spans="1:11" x14ac:dyDescent="0.3">
      <c r="A8865" t="s">
        <v>34996</v>
      </c>
      <c r="C8865" t="s">
        <v>13</v>
      </c>
      <c r="D8865" t="s">
        <v>34997</v>
      </c>
      <c r="E8865" t="s">
        <v>32427</v>
      </c>
      <c r="F8865" t="s">
        <v>6383</v>
      </c>
      <c r="G8865" t="s">
        <v>42</v>
      </c>
      <c r="H8865">
        <v>0</v>
      </c>
      <c r="I8865">
        <v>0</v>
      </c>
      <c r="J8865">
        <v>0</v>
      </c>
      <c r="K8865" t="s">
        <v>34998</v>
      </c>
    </row>
    <row r="8866" spans="1:11" x14ac:dyDescent="0.3">
      <c r="A8866" t="s">
        <v>34999</v>
      </c>
      <c r="B8866" t="s">
        <v>35000</v>
      </c>
      <c r="C8866" t="s">
        <v>147</v>
      </c>
      <c r="D8866" t="s">
        <v>35001</v>
      </c>
      <c r="E8866" t="s">
        <v>149</v>
      </c>
      <c r="F8866" t="s">
        <v>2313</v>
      </c>
      <c r="G8866" t="s">
        <v>42</v>
      </c>
      <c r="H8866">
        <v>0</v>
      </c>
      <c r="I8866">
        <v>0</v>
      </c>
      <c r="J8866">
        <v>0</v>
      </c>
      <c r="K8866" t="s">
        <v>35002</v>
      </c>
    </row>
    <row r="8867" spans="1:11" x14ac:dyDescent="0.3">
      <c r="A8867" t="s">
        <v>35003</v>
      </c>
      <c r="B8867" t="s">
        <v>35004</v>
      </c>
      <c r="C8867" t="s">
        <v>20</v>
      </c>
      <c r="D8867" t="s">
        <v>35005</v>
      </c>
      <c r="E8867" t="s">
        <v>27392</v>
      </c>
      <c r="F8867" t="s">
        <v>2703</v>
      </c>
      <c r="G8867" t="s">
        <v>42</v>
      </c>
      <c r="H8867">
        <v>0</v>
      </c>
      <c r="I8867">
        <v>0</v>
      </c>
      <c r="J8867">
        <v>0</v>
      </c>
      <c r="K8867" t="s">
        <v>35006</v>
      </c>
    </row>
    <row r="8868" spans="1:11" x14ac:dyDescent="0.3">
      <c r="A8868" t="s">
        <v>35007</v>
      </c>
      <c r="B8868" t="s">
        <v>35008</v>
      </c>
      <c r="C8868" t="s">
        <v>147</v>
      </c>
      <c r="D8868" t="s">
        <v>35009</v>
      </c>
      <c r="E8868" t="s">
        <v>149</v>
      </c>
      <c r="F8868" t="s">
        <v>9911</v>
      </c>
      <c r="G8868" t="s">
        <v>42</v>
      </c>
      <c r="H8868">
        <v>0</v>
      </c>
      <c r="I8868">
        <v>0</v>
      </c>
      <c r="J8868">
        <v>0</v>
      </c>
      <c r="K8868" t="s">
        <v>35010</v>
      </c>
    </row>
    <row r="8869" spans="1:11" x14ac:dyDescent="0.3">
      <c r="A8869" t="s">
        <v>35011</v>
      </c>
      <c r="B8869" t="s">
        <v>35012</v>
      </c>
      <c r="C8869" t="s">
        <v>147</v>
      </c>
      <c r="D8869" t="s">
        <v>35013</v>
      </c>
      <c r="E8869" t="s">
        <v>149</v>
      </c>
      <c r="F8869" t="s">
        <v>3769</v>
      </c>
      <c r="G8869" t="s">
        <v>42</v>
      </c>
      <c r="H8869">
        <v>0</v>
      </c>
      <c r="I8869">
        <v>0</v>
      </c>
      <c r="J8869">
        <v>0</v>
      </c>
      <c r="K8869" t="s">
        <v>35014</v>
      </c>
    </row>
    <row r="8870" spans="1:11" x14ac:dyDescent="0.3">
      <c r="A8870" t="s">
        <v>35015</v>
      </c>
      <c r="B8870" t="s">
        <v>35016</v>
      </c>
      <c r="C8870" t="s">
        <v>20</v>
      </c>
      <c r="D8870" t="s">
        <v>35017</v>
      </c>
      <c r="E8870" t="s">
        <v>22</v>
      </c>
      <c r="F8870" t="s">
        <v>2237</v>
      </c>
      <c r="G8870" t="s">
        <v>42</v>
      </c>
      <c r="H8870">
        <v>0</v>
      </c>
      <c r="I8870">
        <v>0</v>
      </c>
      <c r="J8870">
        <v>0</v>
      </c>
      <c r="K8870" t="s">
        <v>35018</v>
      </c>
    </row>
    <row r="8871" spans="1:11" x14ac:dyDescent="0.3">
      <c r="A8871" t="s">
        <v>35019</v>
      </c>
      <c r="B8871" t="s">
        <v>35020</v>
      </c>
      <c r="C8871" t="s">
        <v>558</v>
      </c>
      <c r="D8871" t="s">
        <v>35021</v>
      </c>
      <c r="E8871" t="s">
        <v>32122</v>
      </c>
      <c r="F8871" t="s">
        <v>2595</v>
      </c>
      <c r="G8871" t="s">
        <v>42</v>
      </c>
      <c r="H8871">
        <v>0</v>
      </c>
      <c r="I8871">
        <v>0</v>
      </c>
      <c r="J8871">
        <v>0</v>
      </c>
      <c r="K8871" t="s">
        <v>35022</v>
      </c>
    </row>
    <row r="8872" spans="1:11" x14ac:dyDescent="0.3">
      <c r="A8872" t="s">
        <v>35023</v>
      </c>
      <c r="C8872" t="s">
        <v>147</v>
      </c>
      <c r="D8872" t="s">
        <v>35024</v>
      </c>
      <c r="E8872" t="s">
        <v>149</v>
      </c>
      <c r="F8872" t="s">
        <v>2454</v>
      </c>
      <c r="G8872" t="s">
        <v>42</v>
      </c>
      <c r="H8872">
        <v>0</v>
      </c>
      <c r="I8872">
        <v>0</v>
      </c>
      <c r="J8872">
        <v>0</v>
      </c>
      <c r="K8872" t="s">
        <v>35025</v>
      </c>
    </row>
    <row r="8873" spans="1:11" x14ac:dyDescent="0.3">
      <c r="A8873" t="s">
        <v>35026</v>
      </c>
      <c r="B8873" t="s">
        <v>35027</v>
      </c>
      <c r="C8873" t="s">
        <v>20</v>
      </c>
      <c r="D8873" t="s">
        <v>35028</v>
      </c>
      <c r="E8873" t="s">
        <v>27392</v>
      </c>
      <c r="F8873" t="s">
        <v>16</v>
      </c>
      <c r="G8873" t="s">
        <v>13739</v>
      </c>
      <c r="H8873">
        <v>0</v>
      </c>
      <c r="I8873">
        <v>0</v>
      </c>
      <c r="J8873">
        <v>0</v>
      </c>
      <c r="K8873" t="s">
        <v>35029</v>
      </c>
    </row>
    <row r="8874" spans="1:11" x14ac:dyDescent="0.3">
      <c r="A8874" t="s">
        <v>35030</v>
      </c>
      <c r="B8874" t="s">
        <v>35031</v>
      </c>
      <c r="C8874" t="s">
        <v>13</v>
      </c>
      <c r="D8874" t="s">
        <v>35032</v>
      </c>
      <c r="E8874" t="s">
        <v>32427</v>
      </c>
      <c r="F8874" t="s">
        <v>16</v>
      </c>
      <c r="G8874" t="s">
        <v>575</v>
      </c>
      <c r="H8874">
        <v>0</v>
      </c>
      <c r="I8874">
        <v>0</v>
      </c>
      <c r="J8874">
        <v>0</v>
      </c>
      <c r="K8874" t="s">
        <v>35033</v>
      </c>
    </row>
    <row r="8875" spans="1:11" x14ac:dyDescent="0.3">
      <c r="A8875" t="s">
        <v>35034</v>
      </c>
      <c r="B8875" t="s">
        <v>35035</v>
      </c>
      <c r="C8875" t="s">
        <v>13</v>
      </c>
      <c r="D8875" t="s">
        <v>35036</v>
      </c>
      <c r="E8875" t="s">
        <v>32427</v>
      </c>
      <c r="F8875" t="s">
        <v>16</v>
      </c>
      <c r="G8875" t="s">
        <v>35037</v>
      </c>
      <c r="H8875">
        <v>0</v>
      </c>
      <c r="I8875">
        <v>0</v>
      </c>
      <c r="J8875">
        <v>0</v>
      </c>
      <c r="K8875" t="s">
        <v>35038</v>
      </c>
    </row>
    <row r="8876" spans="1:11" x14ac:dyDescent="0.3">
      <c r="A8876" t="s">
        <v>35039</v>
      </c>
      <c r="B8876" t="s">
        <v>35040</v>
      </c>
      <c r="C8876" t="s">
        <v>13</v>
      </c>
      <c r="D8876" t="s">
        <v>35041</v>
      </c>
      <c r="E8876" t="s">
        <v>32427</v>
      </c>
      <c r="F8876" t="s">
        <v>16</v>
      </c>
      <c r="G8876" t="s">
        <v>3385</v>
      </c>
      <c r="H8876">
        <v>0</v>
      </c>
      <c r="I8876">
        <v>0</v>
      </c>
      <c r="J8876">
        <v>0</v>
      </c>
      <c r="K8876" t="s">
        <v>35042</v>
      </c>
    </row>
    <row r="8877" spans="1:11" x14ac:dyDescent="0.3">
      <c r="A8877" t="s">
        <v>35043</v>
      </c>
      <c r="B8877" t="s">
        <v>35044</v>
      </c>
      <c r="C8877" t="s">
        <v>13</v>
      </c>
      <c r="D8877" t="s">
        <v>35045</v>
      </c>
      <c r="E8877" t="s">
        <v>32427</v>
      </c>
      <c r="F8877" t="s">
        <v>16</v>
      </c>
      <c r="G8877" t="s">
        <v>35046</v>
      </c>
      <c r="H8877">
        <v>0</v>
      </c>
      <c r="I8877">
        <v>0</v>
      </c>
      <c r="J8877">
        <v>0</v>
      </c>
      <c r="K8877" t="s">
        <v>35047</v>
      </c>
    </row>
    <row r="8878" spans="1:11" x14ac:dyDescent="0.3">
      <c r="A8878" t="s">
        <v>35048</v>
      </c>
      <c r="B8878" t="s">
        <v>35049</v>
      </c>
      <c r="C8878" t="s">
        <v>13</v>
      </c>
      <c r="D8878" t="s">
        <v>35050</v>
      </c>
      <c r="E8878" t="s">
        <v>32427</v>
      </c>
      <c r="F8878" t="s">
        <v>16</v>
      </c>
      <c r="G8878" t="s">
        <v>179</v>
      </c>
      <c r="H8878">
        <v>0</v>
      </c>
      <c r="I8878">
        <v>0</v>
      </c>
      <c r="J8878">
        <v>0</v>
      </c>
      <c r="K8878" t="s">
        <v>35051</v>
      </c>
    </row>
    <row r="8879" spans="1:11" x14ac:dyDescent="0.3">
      <c r="A8879" t="s">
        <v>35052</v>
      </c>
      <c r="B8879" t="s">
        <v>35053</v>
      </c>
      <c r="C8879" t="s">
        <v>13</v>
      </c>
      <c r="D8879" t="s">
        <v>35054</v>
      </c>
      <c r="E8879" t="s">
        <v>32427</v>
      </c>
      <c r="F8879" t="s">
        <v>16</v>
      </c>
      <c r="G8879" t="s">
        <v>9617</v>
      </c>
      <c r="H8879">
        <v>0</v>
      </c>
      <c r="I8879">
        <v>0</v>
      </c>
      <c r="J8879">
        <v>0</v>
      </c>
      <c r="K8879" t="s">
        <v>35055</v>
      </c>
    </row>
    <row r="8880" spans="1:11" x14ac:dyDescent="0.3">
      <c r="A8880" t="s">
        <v>35056</v>
      </c>
      <c r="B8880" t="s">
        <v>35057</v>
      </c>
      <c r="C8880" t="s">
        <v>13</v>
      </c>
      <c r="D8880" t="s">
        <v>35058</v>
      </c>
      <c r="E8880" t="s">
        <v>32427</v>
      </c>
      <c r="F8880" t="s">
        <v>16</v>
      </c>
      <c r="G8880" t="s">
        <v>274</v>
      </c>
      <c r="H8880">
        <v>0</v>
      </c>
      <c r="I8880">
        <v>0</v>
      </c>
      <c r="J8880">
        <v>0</v>
      </c>
      <c r="K8880" t="s">
        <v>35059</v>
      </c>
    </row>
    <row r="8881" spans="1:11" x14ac:dyDescent="0.3">
      <c r="A8881" t="s">
        <v>35060</v>
      </c>
      <c r="B8881" t="s">
        <v>35061</v>
      </c>
      <c r="C8881" t="s">
        <v>13</v>
      </c>
      <c r="D8881" t="s">
        <v>35062</v>
      </c>
      <c r="E8881" t="s">
        <v>32427</v>
      </c>
      <c r="F8881" t="s">
        <v>16</v>
      </c>
      <c r="G8881" t="s">
        <v>20924</v>
      </c>
      <c r="H8881">
        <v>0</v>
      </c>
      <c r="I8881">
        <v>0</v>
      </c>
      <c r="J8881">
        <v>0</v>
      </c>
      <c r="K8881" t="s">
        <v>35063</v>
      </c>
    </row>
    <row r="8882" spans="1:11" x14ac:dyDescent="0.3">
      <c r="A8882" t="s">
        <v>35064</v>
      </c>
      <c r="B8882" t="s">
        <v>35065</v>
      </c>
      <c r="C8882" t="s">
        <v>13</v>
      </c>
      <c r="D8882" t="s">
        <v>35066</v>
      </c>
      <c r="E8882" t="s">
        <v>32427</v>
      </c>
      <c r="F8882" t="s">
        <v>16</v>
      </c>
      <c r="G8882" t="s">
        <v>1894</v>
      </c>
      <c r="H8882">
        <v>0</v>
      </c>
      <c r="I8882">
        <v>0</v>
      </c>
      <c r="J8882">
        <v>0</v>
      </c>
      <c r="K8882" t="s">
        <v>35067</v>
      </c>
    </row>
    <row r="8883" spans="1:11" x14ac:dyDescent="0.3">
      <c r="A8883" t="s">
        <v>35068</v>
      </c>
      <c r="B8883" t="s">
        <v>35069</v>
      </c>
      <c r="C8883" t="s">
        <v>13</v>
      </c>
      <c r="D8883" t="s">
        <v>35070</v>
      </c>
      <c r="E8883" t="s">
        <v>32427</v>
      </c>
      <c r="F8883" t="s">
        <v>16</v>
      </c>
      <c r="G8883" t="s">
        <v>1091</v>
      </c>
      <c r="H8883">
        <v>0</v>
      </c>
      <c r="I8883">
        <v>0</v>
      </c>
      <c r="J8883">
        <v>0</v>
      </c>
      <c r="K8883" t="s">
        <v>35071</v>
      </c>
    </row>
    <row r="8884" spans="1:11" x14ac:dyDescent="0.3">
      <c r="A8884" t="s">
        <v>35072</v>
      </c>
      <c r="B8884" t="s">
        <v>35073</v>
      </c>
      <c r="C8884" t="s">
        <v>13</v>
      </c>
      <c r="D8884" t="s">
        <v>35074</v>
      </c>
      <c r="E8884" t="s">
        <v>32427</v>
      </c>
      <c r="F8884" t="s">
        <v>16</v>
      </c>
      <c r="G8884" t="s">
        <v>1737</v>
      </c>
      <c r="H8884">
        <v>0</v>
      </c>
      <c r="I8884">
        <v>0</v>
      </c>
      <c r="J8884">
        <v>0</v>
      </c>
      <c r="K8884" t="s">
        <v>35075</v>
      </c>
    </row>
    <row r="8885" spans="1:11" x14ac:dyDescent="0.3">
      <c r="A8885" t="s">
        <v>35076</v>
      </c>
      <c r="B8885" t="s">
        <v>35077</v>
      </c>
      <c r="C8885" t="s">
        <v>20</v>
      </c>
      <c r="D8885" t="s">
        <v>35078</v>
      </c>
      <c r="E8885" t="s">
        <v>27392</v>
      </c>
      <c r="F8885" t="s">
        <v>1536</v>
      </c>
      <c r="G8885" t="s">
        <v>42</v>
      </c>
      <c r="H8885">
        <v>0</v>
      </c>
      <c r="I8885">
        <v>0</v>
      </c>
      <c r="J8885">
        <v>0</v>
      </c>
      <c r="K8885" t="s">
        <v>35079</v>
      </c>
    </row>
    <row r="8886" spans="1:11" x14ac:dyDescent="0.3">
      <c r="A8886" t="s">
        <v>35080</v>
      </c>
      <c r="B8886" t="s">
        <v>35081</v>
      </c>
      <c r="C8886" t="s">
        <v>20</v>
      </c>
      <c r="D8886" t="s">
        <v>35082</v>
      </c>
      <c r="E8886" t="s">
        <v>27392</v>
      </c>
      <c r="F8886" t="s">
        <v>4267</v>
      </c>
      <c r="G8886" t="s">
        <v>42</v>
      </c>
      <c r="H8886">
        <v>0</v>
      </c>
      <c r="I8886">
        <v>0</v>
      </c>
      <c r="J8886">
        <v>0</v>
      </c>
      <c r="K8886" t="s">
        <v>35083</v>
      </c>
    </row>
    <row r="8887" spans="1:11" x14ac:dyDescent="0.3">
      <c r="A8887" t="s">
        <v>35084</v>
      </c>
      <c r="B8887" t="s">
        <v>35085</v>
      </c>
      <c r="C8887" t="s">
        <v>27</v>
      </c>
      <c r="D8887" t="s">
        <v>35086</v>
      </c>
      <c r="E8887" t="s">
        <v>12540</v>
      </c>
      <c r="F8887" t="s">
        <v>41</v>
      </c>
      <c r="G8887" t="s">
        <v>42</v>
      </c>
      <c r="H8887">
        <v>0</v>
      </c>
      <c r="I8887">
        <v>0</v>
      </c>
      <c r="J8887">
        <v>0</v>
      </c>
      <c r="K8887" t="s">
        <v>35087</v>
      </c>
    </row>
    <row r="8888" spans="1:11" x14ac:dyDescent="0.3">
      <c r="A8888" t="s">
        <v>35088</v>
      </c>
      <c r="B8888" t="s">
        <v>35089</v>
      </c>
      <c r="C8888" t="s">
        <v>27</v>
      </c>
      <c r="D8888" t="s">
        <v>35090</v>
      </c>
      <c r="E8888" t="s">
        <v>12540</v>
      </c>
      <c r="F8888" t="s">
        <v>41</v>
      </c>
      <c r="G8888" t="s">
        <v>42</v>
      </c>
      <c r="H8888">
        <v>0</v>
      </c>
      <c r="I8888">
        <v>0</v>
      </c>
      <c r="J8888">
        <v>0</v>
      </c>
      <c r="K8888" t="s">
        <v>35091</v>
      </c>
    </row>
    <row r="8889" spans="1:11" x14ac:dyDescent="0.3">
      <c r="A8889" t="s">
        <v>35092</v>
      </c>
      <c r="B8889" t="s">
        <v>35093</v>
      </c>
      <c r="C8889" t="s">
        <v>1159</v>
      </c>
      <c r="D8889" t="s">
        <v>35094</v>
      </c>
      <c r="E8889" t="s">
        <v>10552</v>
      </c>
      <c r="F8889" t="s">
        <v>16</v>
      </c>
      <c r="G8889" t="s">
        <v>364</v>
      </c>
      <c r="H8889">
        <v>0</v>
      </c>
      <c r="I8889">
        <v>0</v>
      </c>
      <c r="J8889">
        <v>0</v>
      </c>
      <c r="K8889" t="s">
        <v>35095</v>
      </c>
    </row>
    <row r="8890" spans="1:11" x14ac:dyDescent="0.3">
      <c r="A8890" t="s">
        <v>35096</v>
      </c>
      <c r="B8890" t="s">
        <v>35097</v>
      </c>
      <c r="C8890" t="s">
        <v>558</v>
      </c>
      <c r="D8890" t="s">
        <v>35098</v>
      </c>
      <c r="E8890" t="s">
        <v>895</v>
      </c>
      <c r="F8890" t="s">
        <v>16</v>
      </c>
      <c r="G8890" t="s">
        <v>3955</v>
      </c>
      <c r="H8890">
        <v>0</v>
      </c>
      <c r="I8890">
        <v>0</v>
      </c>
      <c r="J8890">
        <v>0</v>
      </c>
      <c r="K8890" t="s">
        <v>35099</v>
      </c>
    </row>
    <row r="8891" spans="1:11" x14ac:dyDescent="0.3">
      <c r="A8891" t="s">
        <v>35100</v>
      </c>
      <c r="B8891" t="s">
        <v>35101</v>
      </c>
      <c r="C8891" t="s">
        <v>27</v>
      </c>
      <c r="D8891" t="s">
        <v>35102</v>
      </c>
      <c r="E8891" t="s">
        <v>12540</v>
      </c>
      <c r="F8891" t="s">
        <v>41</v>
      </c>
      <c r="G8891" t="s">
        <v>42</v>
      </c>
      <c r="H8891">
        <v>0</v>
      </c>
      <c r="I8891">
        <v>0</v>
      </c>
      <c r="J8891">
        <v>0</v>
      </c>
      <c r="K8891" t="s">
        <v>35103</v>
      </c>
    </row>
    <row r="8892" spans="1:11" x14ac:dyDescent="0.3">
      <c r="A8892" t="s">
        <v>35104</v>
      </c>
      <c r="B8892" t="s">
        <v>35105</v>
      </c>
      <c r="C8892" t="s">
        <v>13</v>
      </c>
      <c r="D8892" t="s">
        <v>35106</v>
      </c>
      <c r="E8892" t="s">
        <v>32427</v>
      </c>
      <c r="F8892" t="s">
        <v>41</v>
      </c>
      <c r="G8892" t="s">
        <v>42</v>
      </c>
      <c r="H8892">
        <v>0</v>
      </c>
      <c r="I8892">
        <v>0</v>
      </c>
      <c r="J8892">
        <v>0</v>
      </c>
      <c r="K8892" t="s">
        <v>35107</v>
      </c>
    </row>
    <row r="8893" spans="1:11" x14ac:dyDescent="0.3">
      <c r="A8893" t="s">
        <v>35108</v>
      </c>
      <c r="B8893" t="s">
        <v>35109</v>
      </c>
      <c r="C8893" t="s">
        <v>27</v>
      </c>
      <c r="D8893" t="s">
        <v>35110</v>
      </c>
      <c r="E8893" t="s">
        <v>12540</v>
      </c>
      <c r="F8893" t="s">
        <v>41</v>
      </c>
      <c r="G8893" t="s">
        <v>42</v>
      </c>
      <c r="H8893">
        <v>0</v>
      </c>
      <c r="I8893">
        <v>0</v>
      </c>
      <c r="J8893">
        <v>0</v>
      </c>
      <c r="K8893" t="s">
        <v>35111</v>
      </c>
    </row>
    <row r="8894" spans="1:11" x14ac:dyDescent="0.3">
      <c r="A8894" t="s">
        <v>35112</v>
      </c>
      <c r="B8894" t="s">
        <v>35113</v>
      </c>
      <c r="C8894" t="s">
        <v>27</v>
      </c>
      <c r="D8894" t="s">
        <v>35114</v>
      </c>
      <c r="E8894" t="s">
        <v>12540</v>
      </c>
      <c r="F8894" t="s">
        <v>41</v>
      </c>
      <c r="G8894" t="s">
        <v>42</v>
      </c>
      <c r="H8894">
        <v>0</v>
      </c>
      <c r="I8894">
        <v>0</v>
      </c>
      <c r="J8894">
        <v>0</v>
      </c>
      <c r="K8894" t="s">
        <v>35115</v>
      </c>
    </row>
    <row r="8895" spans="1:11" x14ac:dyDescent="0.3">
      <c r="A8895" t="s">
        <v>35116</v>
      </c>
      <c r="B8895" t="s">
        <v>35117</v>
      </c>
      <c r="C8895" t="s">
        <v>20</v>
      </c>
      <c r="D8895" t="s">
        <v>35118</v>
      </c>
      <c r="E8895" t="s">
        <v>27392</v>
      </c>
      <c r="F8895" t="s">
        <v>2116</v>
      </c>
      <c r="G8895" t="s">
        <v>42</v>
      </c>
      <c r="H8895">
        <v>0</v>
      </c>
      <c r="I8895">
        <v>0</v>
      </c>
      <c r="J8895">
        <v>0</v>
      </c>
      <c r="K8895" t="s">
        <v>35119</v>
      </c>
    </row>
    <row r="8896" spans="1:11" x14ac:dyDescent="0.3">
      <c r="A8896" t="s">
        <v>35120</v>
      </c>
      <c r="B8896" t="s">
        <v>35121</v>
      </c>
      <c r="C8896" t="s">
        <v>20</v>
      </c>
      <c r="D8896" t="s">
        <v>35122</v>
      </c>
      <c r="E8896" t="s">
        <v>27392</v>
      </c>
      <c r="F8896" t="s">
        <v>2703</v>
      </c>
      <c r="G8896" t="s">
        <v>42</v>
      </c>
      <c r="H8896">
        <v>0</v>
      </c>
      <c r="I8896">
        <v>0</v>
      </c>
      <c r="J8896">
        <v>0</v>
      </c>
      <c r="K8896" t="s">
        <v>35123</v>
      </c>
    </row>
    <row r="8897" spans="1:11" x14ac:dyDescent="0.3">
      <c r="A8897" t="s">
        <v>35124</v>
      </c>
      <c r="B8897" t="s">
        <v>35125</v>
      </c>
      <c r="C8897" t="s">
        <v>20</v>
      </c>
      <c r="D8897" t="s">
        <v>35126</v>
      </c>
      <c r="E8897" t="s">
        <v>27392</v>
      </c>
      <c r="F8897" t="s">
        <v>6915</v>
      </c>
      <c r="G8897" t="s">
        <v>42</v>
      </c>
      <c r="H8897">
        <v>0</v>
      </c>
      <c r="I8897">
        <v>0</v>
      </c>
      <c r="J8897">
        <v>0</v>
      </c>
      <c r="K8897" t="s">
        <v>35127</v>
      </c>
    </row>
    <row r="8898" spans="1:11" x14ac:dyDescent="0.3">
      <c r="A8898" t="s">
        <v>35128</v>
      </c>
      <c r="B8898" t="s">
        <v>35129</v>
      </c>
      <c r="C8898" t="s">
        <v>13</v>
      </c>
      <c r="D8898" t="s">
        <v>35130</v>
      </c>
      <c r="E8898" t="s">
        <v>32427</v>
      </c>
      <c r="F8898" t="s">
        <v>1793</v>
      </c>
      <c r="G8898" t="s">
        <v>42</v>
      </c>
      <c r="H8898">
        <v>0</v>
      </c>
      <c r="I8898">
        <v>0</v>
      </c>
      <c r="J8898">
        <v>0</v>
      </c>
      <c r="K8898" t="s">
        <v>35131</v>
      </c>
    </row>
    <row r="8899" spans="1:11" x14ac:dyDescent="0.3">
      <c r="A8899" t="s">
        <v>35132</v>
      </c>
      <c r="C8899" t="s">
        <v>147</v>
      </c>
      <c r="D8899" t="s">
        <v>35133</v>
      </c>
      <c r="E8899" t="s">
        <v>149</v>
      </c>
      <c r="F8899" t="s">
        <v>1247</v>
      </c>
      <c r="G8899" t="s">
        <v>42</v>
      </c>
      <c r="H8899">
        <v>0</v>
      </c>
      <c r="I8899">
        <v>0</v>
      </c>
      <c r="J8899">
        <v>0</v>
      </c>
      <c r="K8899" t="s">
        <v>35134</v>
      </c>
    </row>
    <row r="8900" spans="1:11" x14ac:dyDescent="0.3">
      <c r="A8900" t="s">
        <v>35135</v>
      </c>
      <c r="C8900" t="s">
        <v>27</v>
      </c>
      <c r="D8900" t="s">
        <v>35136</v>
      </c>
      <c r="E8900" t="s">
        <v>29</v>
      </c>
      <c r="F8900" t="s">
        <v>16</v>
      </c>
      <c r="G8900" t="s">
        <v>887</v>
      </c>
      <c r="H8900">
        <v>0</v>
      </c>
      <c r="I8900">
        <v>0</v>
      </c>
      <c r="J8900">
        <v>0</v>
      </c>
      <c r="K8900" t="s">
        <v>35137</v>
      </c>
    </row>
    <row r="8901" spans="1:11" x14ac:dyDescent="0.3">
      <c r="A8901" t="s">
        <v>35138</v>
      </c>
      <c r="B8901" t="s">
        <v>35139</v>
      </c>
      <c r="C8901" t="s">
        <v>20</v>
      </c>
      <c r="D8901" t="s">
        <v>35140</v>
      </c>
      <c r="E8901" t="s">
        <v>27392</v>
      </c>
      <c r="F8901" t="s">
        <v>16</v>
      </c>
      <c r="G8901" t="s">
        <v>13739</v>
      </c>
      <c r="H8901">
        <v>0</v>
      </c>
      <c r="I8901">
        <v>0</v>
      </c>
      <c r="J8901">
        <v>0</v>
      </c>
      <c r="K8901" t="s">
        <v>35141</v>
      </c>
    </row>
    <row r="8902" spans="1:11" x14ac:dyDescent="0.3">
      <c r="A8902" t="s">
        <v>35142</v>
      </c>
      <c r="C8902" t="s">
        <v>13</v>
      </c>
      <c r="D8902" t="s">
        <v>35143</v>
      </c>
      <c r="E8902" t="s">
        <v>32427</v>
      </c>
      <c r="F8902" t="s">
        <v>16</v>
      </c>
      <c r="G8902" t="s">
        <v>42</v>
      </c>
      <c r="H8902">
        <v>0</v>
      </c>
      <c r="I8902">
        <v>0</v>
      </c>
      <c r="J8902">
        <v>0</v>
      </c>
      <c r="K8902" t="s">
        <v>35144</v>
      </c>
    </row>
    <row r="8903" spans="1:11" x14ac:dyDescent="0.3">
      <c r="A8903" t="s">
        <v>35145</v>
      </c>
      <c r="B8903" t="s">
        <v>35146</v>
      </c>
      <c r="C8903" t="s">
        <v>27</v>
      </c>
      <c r="D8903" t="s">
        <v>35147</v>
      </c>
      <c r="E8903" t="s">
        <v>12540</v>
      </c>
      <c r="F8903" t="s">
        <v>41</v>
      </c>
      <c r="G8903" t="s">
        <v>42</v>
      </c>
      <c r="H8903">
        <v>0</v>
      </c>
      <c r="I8903">
        <v>0</v>
      </c>
      <c r="J8903">
        <v>0</v>
      </c>
      <c r="K8903" t="s">
        <v>35148</v>
      </c>
    </row>
    <row r="8904" spans="1:11" x14ac:dyDescent="0.3">
      <c r="A8904" t="s">
        <v>35149</v>
      </c>
      <c r="B8904" t="s">
        <v>35150</v>
      </c>
      <c r="C8904" t="s">
        <v>27</v>
      </c>
      <c r="D8904" t="s">
        <v>35151</v>
      </c>
      <c r="E8904" t="s">
        <v>12540</v>
      </c>
      <c r="F8904" t="s">
        <v>41</v>
      </c>
      <c r="G8904" t="s">
        <v>42</v>
      </c>
      <c r="H8904">
        <v>0</v>
      </c>
      <c r="I8904">
        <v>0</v>
      </c>
      <c r="J8904">
        <v>0</v>
      </c>
      <c r="K8904" t="s">
        <v>35152</v>
      </c>
    </row>
    <row r="8905" spans="1:11" x14ac:dyDescent="0.3">
      <c r="A8905" t="s">
        <v>35153</v>
      </c>
      <c r="B8905" t="s">
        <v>35154</v>
      </c>
      <c r="C8905" t="s">
        <v>27</v>
      </c>
      <c r="D8905" t="s">
        <v>35155</v>
      </c>
      <c r="E8905" t="s">
        <v>12540</v>
      </c>
      <c r="F8905" t="s">
        <v>41</v>
      </c>
      <c r="G8905" t="s">
        <v>42</v>
      </c>
      <c r="H8905">
        <v>0</v>
      </c>
      <c r="I8905">
        <v>0</v>
      </c>
      <c r="J8905">
        <v>0</v>
      </c>
      <c r="K8905" t="s">
        <v>35156</v>
      </c>
    </row>
    <row r="8906" spans="1:11" x14ac:dyDescent="0.3">
      <c r="A8906" t="s">
        <v>35157</v>
      </c>
      <c r="B8906" t="s">
        <v>35158</v>
      </c>
      <c r="C8906" t="s">
        <v>558</v>
      </c>
      <c r="D8906" t="s">
        <v>35159</v>
      </c>
      <c r="E8906" t="s">
        <v>32122</v>
      </c>
      <c r="F8906" t="s">
        <v>5144</v>
      </c>
      <c r="G8906" t="s">
        <v>42</v>
      </c>
      <c r="H8906">
        <v>0</v>
      </c>
      <c r="I8906">
        <v>0</v>
      </c>
      <c r="J8906">
        <v>0</v>
      </c>
      <c r="K8906" t="s">
        <v>35160</v>
      </c>
    </row>
    <row r="8907" spans="1:11" x14ac:dyDescent="0.3">
      <c r="A8907" t="s">
        <v>35161</v>
      </c>
      <c r="B8907" t="s">
        <v>35162</v>
      </c>
      <c r="C8907" t="s">
        <v>27</v>
      </c>
      <c r="D8907" t="s">
        <v>35163</v>
      </c>
      <c r="E8907" t="s">
        <v>12540</v>
      </c>
      <c r="F8907" t="s">
        <v>41</v>
      </c>
      <c r="G8907" t="s">
        <v>31104</v>
      </c>
      <c r="H8907">
        <v>0</v>
      </c>
      <c r="I8907">
        <v>0</v>
      </c>
      <c r="J8907">
        <v>0</v>
      </c>
      <c r="K8907" t="s">
        <v>35164</v>
      </c>
    </row>
    <row r="8908" spans="1:11" x14ac:dyDescent="0.3">
      <c r="A8908" t="s">
        <v>35165</v>
      </c>
      <c r="B8908" t="s">
        <v>35166</v>
      </c>
      <c r="C8908" t="s">
        <v>27</v>
      </c>
      <c r="D8908" t="s">
        <v>35167</v>
      </c>
      <c r="E8908" t="s">
        <v>12540</v>
      </c>
      <c r="F8908" t="s">
        <v>41</v>
      </c>
      <c r="G8908" t="s">
        <v>42</v>
      </c>
      <c r="H8908">
        <v>0</v>
      </c>
      <c r="I8908">
        <v>0</v>
      </c>
      <c r="J8908">
        <v>0</v>
      </c>
      <c r="K8908" t="s">
        <v>35168</v>
      </c>
    </row>
    <row r="8909" spans="1:11" x14ac:dyDescent="0.3">
      <c r="A8909" t="s">
        <v>35169</v>
      </c>
      <c r="B8909" t="s">
        <v>35170</v>
      </c>
      <c r="C8909" t="s">
        <v>27</v>
      </c>
      <c r="D8909" t="s">
        <v>35171</v>
      </c>
      <c r="E8909" t="s">
        <v>29</v>
      </c>
      <c r="F8909" t="s">
        <v>16</v>
      </c>
      <c r="G8909" t="s">
        <v>603</v>
      </c>
      <c r="H8909">
        <v>0</v>
      </c>
      <c r="I8909">
        <v>0</v>
      </c>
      <c r="J8909">
        <v>0</v>
      </c>
      <c r="K8909" t="s">
        <v>35172</v>
      </c>
    </row>
    <row r="8910" spans="1:11" x14ac:dyDescent="0.3">
      <c r="A8910" t="s">
        <v>35173</v>
      </c>
      <c r="B8910" t="s">
        <v>35174</v>
      </c>
      <c r="C8910" t="s">
        <v>27</v>
      </c>
      <c r="D8910" t="s">
        <v>35175</v>
      </c>
      <c r="E8910" t="s">
        <v>12540</v>
      </c>
      <c r="F8910" t="s">
        <v>41</v>
      </c>
      <c r="G8910" t="s">
        <v>14569</v>
      </c>
      <c r="H8910">
        <v>0</v>
      </c>
      <c r="I8910">
        <v>0</v>
      </c>
      <c r="J8910">
        <v>0</v>
      </c>
      <c r="K8910" t="s">
        <v>35176</v>
      </c>
    </row>
    <row r="8911" spans="1:11" x14ac:dyDescent="0.3">
      <c r="A8911" t="s">
        <v>35177</v>
      </c>
      <c r="B8911" t="s">
        <v>35178</v>
      </c>
      <c r="C8911" t="s">
        <v>13</v>
      </c>
      <c r="D8911" t="s">
        <v>35179</v>
      </c>
      <c r="E8911" t="s">
        <v>32427</v>
      </c>
      <c r="F8911" t="s">
        <v>16</v>
      </c>
      <c r="G8911" t="s">
        <v>10188</v>
      </c>
      <c r="H8911">
        <v>0</v>
      </c>
      <c r="I8911">
        <v>0</v>
      </c>
      <c r="J8911">
        <v>0</v>
      </c>
      <c r="K8911" t="s">
        <v>35180</v>
      </c>
    </row>
    <row r="8912" spans="1:11" x14ac:dyDescent="0.3">
      <c r="A8912" t="s">
        <v>35181</v>
      </c>
      <c r="B8912" t="s">
        <v>35182</v>
      </c>
      <c r="C8912" t="s">
        <v>466</v>
      </c>
      <c r="D8912" t="s">
        <v>35183</v>
      </c>
      <c r="E8912" t="s">
        <v>26488</v>
      </c>
      <c r="F8912" t="s">
        <v>16</v>
      </c>
      <c r="G8912" t="s">
        <v>26999</v>
      </c>
      <c r="H8912">
        <v>0</v>
      </c>
      <c r="I8912">
        <v>0</v>
      </c>
      <c r="J8912">
        <v>0</v>
      </c>
      <c r="K8912" t="s">
        <v>35184</v>
      </c>
    </row>
    <row r="8913" spans="1:11" x14ac:dyDescent="0.3">
      <c r="A8913" t="s">
        <v>35185</v>
      </c>
      <c r="B8913" t="s">
        <v>35186</v>
      </c>
      <c r="C8913" t="s">
        <v>13</v>
      </c>
      <c r="D8913" t="s">
        <v>35187</v>
      </c>
      <c r="E8913" t="s">
        <v>32427</v>
      </c>
      <c r="F8913" t="s">
        <v>16</v>
      </c>
      <c r="G8913" t="s">
        <v>4525</v>
      </c>
      <c r="H8913">
        <v>0</v>
      </c>
      <c r="I8913">
        <v>0</v>
      </c>
      <c r="J8913">
        <v>0</v>
      </c>
      <c r="K8913" t="s">
        <v>35188</v>
      </c>
    </row>
    <row r="8914" spans="1:11" x14ac:dyDescent="0.3">
      <c r="A8914" t="s">
        <v>35189</v>
      </c>
      <c r="B8914" t="s">
        <v>35190</v>
      </c>
      <c r="C8914" t="s">
        <v>13</v>
      </c>
      <c r="D8914" t="s">
        <v>35191</v>
      </c>
      <c r="E8914" t="s">
        <v>32427</v>
      </c>
      <c r="F8914" t="s">
        <v>16</v>
      </c>
      <c r="G8914" t="s">
        <v>4351</v>
      </c>
      <c r="H8914">
        <v>0</v>
      </c>
      <c r="I8914">
        <v>0</v>
      </c>
      <c r="J8914">
        <v>0</v>
      </c>
      <c r="K8914" t="s">
        <v>35192</v>
      </c>
    </row>
    <row r="8915" spans="1:11" x14ac:dyDescent="0.3">
      <c r="A8915" t="s">
        <v>35193</v>
      </c>
      <c r="C8915" t="s">
        <v>27</v>
      </c>
      <c r="D8915" t="e">
        <f>구석벽돌.</f>
        <v>#NAME?</v>
      </c>
      <c r="E8915" t="s">
        <v>12540</v>
      </c>
      <c r="F8915" t="s">
        <v>3257</v>
      </c>
      <c r="G8915" t="s">
        <v>42</v>
      </c>
      <c r="H8915">
        <v>0</v>
      </c>
      <c r="I8915">
        <v>0</v>
      </c>
      <c r="J8915">
        <v>0</v>
      </c>
      <c r="K8915" t="s">
        <v>35194</v>
      </c>
    </row>
    <row r="8916" spans="1:11" x14ac:dyDescent="0.3">
      <c r="A8916" t="s">
        <v>35195</v>
      </c>
      <c r="B8916" t="s">
        <v>35196</v>
      </c>
      <c r="C8916" t="s">
        <v>27</v>
      </c>
      <c r="D8916" t="s">
        <v>35197</v>
      </c>
      <c r="E8916" t="s">
        <v>12540</v>
      </c>
      <c r="F8916" t="s">
        <v>41</v>
      </c>
      <c r="G8916" t="s">
        <v>42</v>
      </c>
      <c r="H8916">
        <v>0</v>
      </c>
      <c r="I8916">
        <v>0</v>
      </c>
      <c r="J8916">
        <v>0</v>
      </c>
      <c r="K8916" t="s">
        <v>35198</v>
      </c>
    </row>
    <row r="8917" spans="1:11" x14ac:dyDescent="0.3">
      <c r="A8917" t="s">
        <v>35199</v>
      </c>
      <c r="B8917" t="s">
        <v>35200</v>
      </c>
      <c r="C8917" t="s">
        <v>27</v>
      </c>
      <c r="D8917" t="s">
        <v>35201</v>
      </c>
      <c r="E8917" t="s">
        <v>29</v>
      </c>
      <c r="F8917" t="s">
        <v>41</v>
      </c>
      <c r="G8917" t="s">
        <v>42</v>
      </c>
      <c r="H8917">
        <v>0</v>
      </c>
      <c r="I8917">
        <v>0</v>
      </c>
      <c r="J8917">
        <v>0</v>
      </c>
      <c r="K8917" t="s">
        <v>35202</v>
      </c>
    </row>
    <row r="8918" spans="1:11" x14ac:dyDescent="0.3">
      <c r="A8918" t="s">
        <v>35203</v>
      </c>
      <c r="B8918" t="s">
        <v>35204</v>
      </c>
      <c r="C8918" t="s">
        <v>27</v>
      </c>
      <c r="D8918" t="s">
        <v>35205</v>
      </c>
      <c r="E8918" t="s">
        <v>12540</v>
      </c>
      <c r="F8918" t="s">
        <v>16</v>
      </c>
      <c r="G8918" t="s">
        <v>3142</v>
      </c>
      <c r="H8918">
        <v>0</v>
      </c>
      <c r="I8918">
        <v>0</v>
      </c>
      <c r="J8918">
        <v>0</v>
      </c>
      <c r="K8918" t="s">
        <v>35206</v>
      </c>
    </row>
    <row r="8919" spans="1:11" x14ac:dyDescent="0.3">
      <c r="A8919" t="s">
        <v>35207</v>
      </c>
      <c r="B8919" t="s">
        <v>35208</v>
      </c>
      <c r="C8919" t="s">
        <v>27</v>
      </c>
      <c r="D8919" t="s">
        <v>35209</v>
      </c>
      <c r="E8919" t="s">
        <v>12540</v>
      </c>
      <c r="F8919" t="s">
        <v>41</v>
      </c>
      <c r="G8919" t="s">
        <v>42</v>
      </c>
      <c r="H8919">
        <v>0</v>
      </c>
      <c r="I8919">
        <v>0</v>
      </c>
      <c r="J8919">
        <v>0</v>
      </c>
      <c r="K8919" t="s">
        <v>35210</v>
      </c>
    </row>
    <row r="8920" spans="1:11" x14ac:dyDescent="0.3">
      <c r="A8920" t="s">
        <v>35211</v>
      </c>
      <c r="C8920" t="s">
        <v>27</v>
      </c>
      <c r="D8920" t="e">
        <f>실리콘수지풀.</f>
        <v>#NAME?</v>
      </c>
      <c r="E8920" t="s">
        <v>12540</v>
      </c>
      <c r="F8920" t="s">
        <v>8454</v>
      </c>
      <c r="G8920" t="s">
        <v>42</v>
      </c>
      <c r="H8920">
        <v>0</v>
      </c>
      <c r="I8920">
        <v>0</v>
      </c>
      <c r="J8920">
        <v>0</v>
      </c>
      <c r="K8920" t="s">
        <v>35212</v>
      </c>
    </row>
    <row r="8921" spans="1:11" x14ac:dyDescent="0.3">
      <c r="A8921" t="s">
        <v>35213</v>
      </c>
      <c r="B8921" t="s">
        <v>35214</v>
      </c>
      <c r="C8921" t="s">
        <v>27</v>
      </c>
      <c r="D8921" t="s">
        <v>35215</v>
      </c>
      <c r="E8921" t="s">
        <v>12540</v>
      </c>
      <c r="F8921" t="s">
        <v>41</v>
      </c>
      <c r="G8921" t="s">
        <v>42</v>
      </c>
      <c r="H8921">
        <v>0</v>
      </c>
      <c r="I8921">
        <v>0</v>
      </c>
      <c r="J8921">
        <v>0</v>
      </c>
      <c r="K8921" t="s">
        <v>35216</v>
      </c>
    </row>
    <row r="8922" spans="1:11" x14ac:dyDescent="0.3">
      <c r="A8922" t="s">
        <v>35217</v>
      </c>
      <c r="B8922" t="s">
        <v>35218</v>
      </c>
      <c r="C8922" t="s">
        <v>27</v>
      </c>
      <c r="D8922" t="s">
        <v>35219</v>
      </c>
      <c r="E8922" t="s">
        <v>12540</v>
      </c>
      <c r="F8922" t="s">
        <v>4666</v>
      </c>
      <c r="G8922" t="s">
        <v>42</v>
      </c>
      <c r="H8922">
        <v>0</v>
      </c>
      <c r="I8922">
        <v>0</v>
      </c>
      <c r="J8922">
        <v>0</v>
      </c>
      <c r="K8922" t="s">
        <v>35220</v>
      </c>
    </row>
    <row r="8923" spans="1:11" x14ac:dyDescent="0.3">
      <c r="A8923" t="s">
        <v>35221</v>
      </c>
      <c r="B8923" t="s">
        <v>35222</v>
      </c>
      <c r="C8923" t="s">
        <v>27</v>
      </c>
      <c r="D8923" t="s">
        <v>35223</v>
      </c>
      <c r="E8923" t="s">
        <v>12540</v>
      </c>
      <c r="F8923" t="s">
        <v>41</v>
      </c>
      <c r="G8923" t="s">
        <v>42</v>
      </c>
      <c r="H8923">
        <v>0</v>
      </c>
      <c r="I8923">
        <v>0</v>
      </c>
      <c r="J8923">
        <v>0</v>
      </c>
      <c r="K8923" t="s">
        <v>35224</v>
      </c>
    </row>
    <row r="8924" spans="1:11" x14ac:dyDescent="0.3">
      <c r="A8924" t="s">
        <v>35225</v>
      </c>
      <c r="C8924" t="s">
        <v>27</v>
      </c>
      <c r="D8924" t="e">
        <f>실린더자물쇠.</f>
        <v>#NAME?</v>
      </c>
      <c r="E8924" t="s">
        <v>12540</v>
      </c>
      <c r="F8924" t="s">
        <v>8454</v>
      </c>
      <c r="G8924" t="s">
        <v>42</v>
      </c>
      <c r="H8924">
        <v>0</v>
      </c>
      <c r="I8924">
        <v>0</v>
      </c>
      <c r="J8924">
        <v>0</v>
      </c>
      <c r="K8924" t="s">
        <v>35226</v>
      </c>
    </row>
    <row r="8925" spans="1:11" x14ac:dyDescent="0.3">
      <c r="A8925" t="s">
        <v>35227</v>
      </c>
      <c r="C8925" t="s">
        <v>13</v>
      </c>
      <c r="D8925" t="s">
        <v>35228</v>
      </c>
      <c r="E8925" t="s">
        <v>32427</v>
      </c>
      <c r="F8925" t="s">
        <v>41</v>
      </c>
      <c r="G8925" t="s">
        <v>42</v>
      </c>
      <c r="H8925">
        <v>0</v>
      </c>
      <c r="I8925">
        <v>0</v>
      </c>
      <c r="J8925">
        <v>0</v>
      </c>
      <c r="K8925" t="s">
        <v>35229</v>
      </c>
    </row>
    <row r="8926" spans="1:11" x14ac:dyDescent="0.3">
      <c r="A8926" t="s">
        <v>35230</v>
      </c>
      <c r="B8926" t="s">
        <v>35231</v>
      </c>
      <c r="C8926" t="s">
        <v>13</v>
      </c>
      <c r="D8926" t="s">
        <v>35232</v>
      </c>
      <c r="E8926" t="s">
        <v>32427</v>
      </c>
      <c r="F8926" t="s">
        <v>41</v>
      </c>
      <c r="G8926" t="s">
        <v>42</v>
      </c>
      <c r="H8926">
        <v>0</v>
      </c>
      <c r="I8926">
        <v>0</v>
      </c>
      <c r="J8926">
        <v>0</v>
      </c>
      <c r="K8926" t="s">
        <v>35233</v>
      </c>
    </row>
    <row r="8927" spans="1:11" x14ac:dyDescent="0.3">
      <c r="A8927" t="s">
        <v>35234</v>
      </c>
      <c r="B8927" t="s">
        <v>35235</v>
      </c>
      <c r="C8927" t="s">
        <v>27</v>
      </c>
      <c r="D8927" t="s">
        <v>35236</v>
      </c>
      <c r="E8927" t="s">
        <v>29</v>
      </c>
      <c r="F8927" t="s">
        <v>41</v>
      </c>
      <c r="G8927" t="s">
        <v>42</v>
      </c>
      <c r="H8927">
        <v>0</v>
      </c>
      <c r="I8927">
        <v>0</v>
      </c>
      <c r="J8927">
        <v>0</v>
      </c>
      <c r="K8927" t="s">
        <v>35237</v>
      </c>
    </row>
    <row r="8928" spans="1:11" x14ac:dyDescent="0.3">
      <c r="A8928" t="s">
        <v>35238</v>
      </c>
      <c r="B8928" t="s">
        <v>35239</v>
      </c>
      <c r="C8928" t="s">
        <v>27</v>
      </c>
      <c r="D8928" t="s">
        <v>35240</v>
      </c>
      <c r="E8928" t="s">
        <v>12540</v>
      </c>
      <c r="F8928" t="s">
        <v>1135</v>
      </c>
      <c r="G8928" t="s">
        <v>42</v>
      </c>
      <c r="H8928">
        <v>0</v>
      </c>
      <c r="I8928">
        <v>0</v>
      </c>
      <c r="J8928">
        <v>0</v>
      </c>
      <c r="K8928" t="s">
        <v>35241</v>
      </c>
    </row>
    <row r="8929" spans="1:11" x14ac:dyDescent="0.3">
      <c r="A8929" t="s">
        <v>35242</v>
      </c>
      <c r="B8929" t="s">
        <v>35243</v>
      </c>
      <c r="C8929" t="s">
        <v>27</v>
      </c>
      <c r="D8929" t="s">
        <v>35244</v>
      </c>
      <c r="E8929" t="s">
        <v>12540</v>
      </c>
      <c r="F8929" t="s">
        <v>16</v>
      </c>
      <c r="G8929" t="s">
        <v>16228</v>
      </c>
      <c r="H8929">
        <v>0</v>
      </c>
      <c r="I8929">
        <v>0</v>
      </c>
      <c r="J8929">
        <v>0</v>
      </c>
      <c r="K8929" t="s">
        <v>35245</v>
      </c>
    </row>
    <row r="8930" spans="1:11" x14ac:dyDescent="0.3">
      <c r="A8930" t="s">
        <v>35246</v>
      </c>
      <c r="B8930" t="s">
        <v>35247</v>
      </c>
      <c r="C8930" t="s">
        <v>27</v>
      </c>
      <c r="D8930" t="s">
        <v>35248</v>
      </c>
      <c r="E8930" t="s">
        <v>12540</v>
      </c>
      <c r="F8930" t="s">
        <v>11524</v>
      </c>
      <c r="G8930" t="s">
        <v>42</v>
      </c>
      <c r="H8930">
        <v>0</v>
      </c>
      <c r="I8930">
        <v>0</v>
      </c>
      <c r="J8930">
        <v>0</v>
      </c>
      <c r="K8930" t="s">
        <v>35249</v>
      </c>
    </row>
    <row r="8931" spans="1:11" x14ac:dyDescent="0.3">
      <c r="A8931" t="s">
        <v>35250</v>
      </c>
      <c r="B8931" t="s">
        <v>35251</v>
      </c>
      <c r="C8931" t="s">
        <v>27</v>
      </c>
      <c r="D8931" t="s">
        <v>35252</v>
      </c>
      <c r="E8931" t="s">
        <v>12540</v>
      </c>
      <c r="F8931" t="s">
        <v>41</v>
      </c>
      <c r="G8931" t="s">
        <v>42</v>
      </c>
      <c r="H8931">
        <v>0</v>
      </c>
      <c r="I8931">
        <v>0</v>
      </c>
      <c r="J8931">
        <v>0</v>
      </c>
      <c r="K8931" t="s">
        <v>35253</v>
      </c>
    </row>
    <row r="8932" spans="1:11" x14ac:dyDescent="0.3">
      <c r="A8932" t="s">
        <v>35254</v>
      </c>
      <c r="B8932" t="s">
        <v>35255</v>
      </c>
      <c r="C8932" t="s">
        <v>27</v>
      </c>
      <c r="D8932" t="s">
        <v>35256</v>
      </c>
      <c r="E8932" t="s">
        <v>12540</v>
      </c>
      <c r="F8932" t="s">
        <v>41</v>
      </c>
      <c r="G8932" t="s">
        <v>817</v>
      </c>
      <c r="H8932">
        <v>0</v>
      </c>
      <c r="I8932">
        <v>0</v>
      </c>
      <c r="J8932">
        <v>0</v>
      </c>
      <c r="K8932" t="s">
        <v>35257</v>
      </c>
    </row>
    <row r="8933" spans="1:11" x14ac:dyDescent="0.3">
      <c r="A8933" t="s">
        <v>35258</v>
      </c>
      <c r="B8933" t="s">
        <v>35259</v>
      </c>
      <c r="C8933" t="s">
        <v>27</v>
      </c>
      <c r="D8933" t="s">
        <v>35260</v>
      </c>
      <c r="E8933" t="s">
        <v>12540</v>
      </c>
      <c r="F8933" t="s">
        <v>41</v>
      </c>
      <c r="G8933" t="s">
        <v>42</v>
      </c>
      <c r="H8933">
        <v>0</v>
      </c>
      <c r="I8933">
        <v>0</v>
      </c>
      <c r="J8933">
        <v>0</v>
      </c>
      <c r="K8933" t="s">
        <v>35261</v>
      </c>
    </row>
    <row r="8934" spans="1:11" x14ac:dyDescent="0.3">
      <c r="A8934" t="s">
        <v>35262</v>
      </c>
      <c r="C8934" t="s">
        <v>147</v>
      </c>
      <c r="D8934" t="s">
        <v>35263</v>
      </c>
      <c r="E8934" t="s">
        <v>149</v>
      </c>
      <c r="F8934" t="s">
        <v>2000</v>
      </c>
      <c r="G8934" t="s">
        <v>42</v>
      </c>
      <c r="H8934">
        <v>0</v>
      </c>
      <c r="I8934">
        <v>0</v>
      </c>
      <c r="J8934">
        <v>0</v>
      </c>
      <c r="K8934" t="s">
        <v>35264</v>
      </c>
    </row>
    <row r="8935" spans="1:11" x14ac:dyDescent="0.3">
      <c r="A8935" t="s">
        <v>35265</v>
      </c>
      <c r="C8935" t="s">
        <v>27</v>
      </c>
      <c r="D8935" t="s">
        <v>35266</v>
      </c>
      <c r="E8935" t="s">
        <v>12540</v>
      </c>
      <c r="F8935" t="s">
        <v>16</v>
      </c>
      <c r="G8935" t="s">
        <v>35267</v>
      </c>
      <c r="H8935">
        <v>0</v>
      </c>
      <c r="I8935">
        <v>0</v>
      </c>
      <c r="J8935">
        <v>0</v>
      </c>
      <c r="K8935" t="s">
        <v>35268</v>
      </c>
    </row>
    <row r="8936" spans="1:11" x14ac:dyDescent="0.3">
      <c r="A8936" t="s">
        <v>35269</v>
      </c>
      <c r="C8936" t="s">
        <v>147</v>
      </c>
      <c r="D8936" t="s">
        <v>35270</v>
      </c>
      <c r="E8936" t="s">
        <v>149</v>
      </c>
      <c r="F8936" t="s">
        <v>3834</v>
      </c>
      <c r="G8936" t="s">
        <v>42</v>
      </c>
      <c r="H8936">
        <v>0</v>
      </c>
      <c r="I8936">
        <v>0</v>
      </c>
      <c r="J8936">
        <v>0</v>
      </c>
      <c r="K8936" t="s">
        <v>35271</v>
      </c>
    </row>
    <row r="8937" spans="1:11" x14ac:dyDescent="0.3">
      <c r="A8937" t="s">
        <v>35272</v>
      </c>
      <c r="B8937" t="s">
        <v>35273</v>
      </c>
      <c r="C8937" t="s">
        <v>558</v>
      </c>
      <c r="D8937" t="s">
        <v>35274</v>
      </c>
      <c r="E8937" t="s">
        <v>1122</v>
      </c>
      <c r="F8937" t="s">
        <v>16</v>
      </c>
      <c r="G8937" t="s">
        <v>756</v>
      </c>
      <c r="H8937">
        <v>0</v>
      </c>
      <c r="I8937">
        <v>0</v>
      </c>
      <c r="J8937">
        <v>0</v>
      </c>
      <c r="K8937" t="s">
        <v>35275</v>
      </c>
    </row>
    <row r="8938" spans="1:11" x14ac:dyDescent="0.3">
      <c r="A8938" t="s">
        <v>35276</v>
      </c>
      <c r="B8938" t="s">
        <v>35277</v>
      </c>
      <c r="C8938" t="s">
        <v>27</v>
      </c>
      <c r="D8938" t="s">
        <v>35278</v>
      </c>
      <c r="E8938" t="s">
        <v>12540</v>
      </c>
      <c r="F8938" t="s">
        <v>41</v>
      </c>
      <c r="G8938" t="s">
        <v>42</v>
      </c>
      <c r="H8938">
        <v>0</v>
      </c>
      <c r="I8938">
        <v>0</v>
      </c>
      <c r="J8938">
        <v>0</v>
      </c>
      <c r="K8938" t="s">
        <v>35279</v>
      </c>
    </row>
    <row r="8939" spans="1:11" x14ac:dyDescent="0.3">
      <c r="A8939" t="s">
        <v>35280</v>
      </c>
      <c r="B8939" t="s">
        <v>35281</v>
      </c>
      <c r="C8939" t="s">
        <v>20</v>
      </c>
      <c r="D8939" t="s">
        <v>35282</v>
      </c>
      <c r="E8939" t="s">
        <v>27392</v>
      </c>
      <c r="F8939" t="s">
        <v>1986</v>
      </c>
      <c r="G8939" t="s">
        <v>42</v>
      </c>
      <c r="H8939">
        <v>0</v>
      </c>
      <c r="I8939">
        <v>0</v>
      </c>
      <c r="J8939">
        <v>0</v>
      </c>
      <c r="K8939" t="s">
        <v>35283</v>
      </c>
    </row>
    <row r="8940" spans="1:11" x14ac:dyDescent="0.3">
      <c r="A8940" t="s">
        <v>35284</v>
      </c>
      <c r="B8940" t="s">
        <v>35285</v>
      </c>
      <c r="C8940" t="s">
        <v>27</v>
      </c>
      <c r="D8940" t="s">
        <v>35286</v>
      </c>
      <c r="E8940" t="s">
        <v>12540</v>
      </c>
      <c r="F8940" t="s">
        <v>41</v>
      </c>
      <c r="G8940" t="s">
        <v>42</v>
      </c>
      <c r="H8940">
        <v>0</v>
      </c>
      <c r="I8940">
        <v>0</v>
      </c>
      <c r="J8940">
        <v>0</v>
      </c>
      <c r="K8940" t="s">
        <v>35287</v>
      </c>
    </row>
    <row r="8941" spans="1:11" x14ac:dyDescent="0.3">
      <c r="A8941" t="s">
        <v>35288</v>
      </c>
      <c r="B8941" t="s">
        <v>35289</v>
      </c>
      <c r="C8941" t="s">
        <v>27</v>
      </c>
      <c r="D8941" t="s">
        <v>35290</v>
      </c>
      <c r="E8941" t="s">
        <v>12540</v>
      </c>
      <c r="F8941" t="s">
        <v>5810</v>
      </c>
      <c r="G8941" t="s">
        <v>42</v>
      </c>
      <c r="H8941">
        <v>0</v>
      </c>
      <c r="I8941">
        <v>0</v>
      </c>
      <c r="J8941">
        <v>0</v>
      </c>
      <c r="K8941" t="s">
        <v>35291</v>
      </c>
    </row>
    <row r="8942" spans="1:11" x14ac:dyDescent="0.3">
      <c r="A8942" t="s">
        <v>35292</v>
      </c>
      <c r="B8942" t="s">
        <v>35293</v>
      </c>
      <c r="C8942" t="s">
        <v>13</v>
      </c>
      <c r="D8942" t="s">
        <v>35294</v>
      </c>
      <c r="E8942" t="s">
        <v>33633</v>
      </c>
      <c r="F8942" t="s">
        <v>16</v>
      </c>
      <c r="G8942" t="s">
        <v>5462</v>
      </c>
      <c r="H8942">
        <v>0</v>
      </c>
      <c r="I8942">
        <v>0</v>
      </c>
      <c r="J8942">
        <v>0</v>
      </c>
      <c r="K8942" t="s">
        <v>35295</v>
      </c>
    </row>
    <row r="8943" spans="1:11" x14ac:dyDescent="0.3">
      <c r="A8943" t="s">
        <v>35296</v>
      </c>
      <c r="B8943" t="s">
        <v>35297</v>
      </c>
      <c r="C8943" t="s">
        <v>27</v>
      </c>
      <c r="D8943" t="s">
        <v>35298</v>
      </c>
      <c r="E8943" t="s">
        <v>12540</v>
      </c>
      <c r="F8943" t="s">
        <v>41</v>
      </c>
      <c r="G8943" t="s">
        <v>42</v>
      </c>
      <c r="H8943">
        <v>0</v>
      </c>
      <c r="I8943">
        <v>0</v>
      </c>
      <c r="J8943">
        <v>0</v>
      </c>
      <c r="K8943" t="s">
        <v>35299</v>
      </c>
    </row>
    <row r="8944" spans="1:11" x14ac:dyDescent="0.3">
      <c r="A8944" t="s">
        <v>35300</v>
      </c>
      <c r="B8944" t="s">
        <v>35301</v>
      </c>
      <c r="C8944" t="s">
        <v>27</v>
      </c>
      <c r="D8944" t="s">
        <v>35302</v>
      </c>
      <c r="E8944" t="s">
        <v>12540</v>
      </c>
      <c r="F8944" t="s">
        <v>41</v>
      </c>
      <c r="G8944" t="s">
        <v>42</v>
      </c>
      <c r="H8944">
        <v>0</v>
      </c>
      <c r="I8944">
        <v>0</v>
      </c>
      <c r="J8944">
        <v>0</v>
      </c>
      <c r="K8944" t="s">
        <v>35303</v>
      </c>
    </row>
    <row r="8945" spans="1:11" x14ac:dyDescent="0.3">
      <c r="A8945" t="s">
        <v>35304</v>
      </c>
      <c r="C8945" t="s">
        <v>27</v>
      </c>
      <c r="D8945" t="s">
        <v>35305</v>
      </c>
      <c r="E8945" t="s">
        <v>12540</v>
      </c>
      <c r="F8945" t="s">
        <v>13292</v>
      </c>
      <c r="G8945" t="s">
        <v>42</v>
      </c>
      <c r="H8945">
        <v>0</v>
      </c>
      <c r="I8945">
        <v>0</v>
      </c>
      <c r="J8945">
        <v>0</v>
      </c>
      <c r="K8945" t="s">
        <v>35306</v>
      </c>
    </row>
    <row r="8946" spans="1:11" x14ac:dyDescent="0.3">
      <c r="A8946" t="s">
        <v>35307</v>
      </c>
      <c r="C8946" t="s">
        <v>27</v>
      </c>
      <c r="D8946" t="e">
        <f>실비도급.</f>
        <v>#NAME?</v>
      </c>
      <c r="E8946" t="s">
        <v>12540</v>
      </c>
      <c r="F8946" t="s">
        <v>3257</v>
      </c>
      <c r="G8946" t="s">
        <v>42</v>
      </c>
      <c r="H8946">
        <v>0</v>
      </c>
      <c r="I8946">
        <v>0</v>
      </c>
      <c r="J8946">
        <v>0</v>
      </c>
      <c r="K8946" t="s">
        <v>35308</v>
      </c>
    </row>
    <row r="8947" spans="1:11" x14ac:dyDescent="0.3">
      <c r="A8947" t="s">
        <v>35309</v>
      </c>
      <c r="B8947" t="s">
        <v>35310</v>
      </c>
      <c r="C8947" t="s">
        <v>27</v>
      </c>
      <c r="D8947" t="s">
        <v>35311</v>
      </c>
      <c r="E8947" t="s">
        <v>12540</v>
      </c>
      <c r="F8947" t="s">
        <v>41</v>
      </c>
      <c r="G8947" t="s">
        <v>42</v>
      </c>
      <c r="H8947">
        <v>0</v>
      </c>
      <c r="I8947">
        <v>0</v>
      </c>
      <c r="J8947">
        <v>0</v>
      </c>
      <c r="K8947" t="s">
        <v>35312</v>
      </c>
    </row>
    <row r="8948" spans="1:11" x14ac:dyDescent="0.3">
      <c r="A8948" t="s">
        <v>35313</v>
      </c>
      <c r="C8948" t="s">
        <v>27</v>
      </c>
      <c r="D8948" t="s">
        <v>35305</v>
      </c>
      <c r="E8948" t="s">
        <v>12540</v>
      </c>
      <c r="F8948" t="s">
        <v>13292</v>
      </c>
      <c r="G8948" t="s">
        <v>42</v>
      </c>
      <c r="H8948">
        <v>0</v>
      </c>
      <c r="I8948">
        <v>0</v>
      </c>
      <c r="J8948">
        <v>0</v>
      </c>
      <c r="K8948" t="s">
        <v>35314</v>
      </c>
    </row>
    <row r="8949" spans="1:11" x14ac:dyDescent="0.3">
      <c r="A8949" t="s">
        <v>35315</v>
      </c>
      <c r="C8949" t="s">
        <v>27</v>
      </c>
      <c r="D8949" t="s">
        <v>35305</v>
      </c>
      <c r="E8949" t="s">
        <v>12540</v>
      </c>
      <c r="F8949" t="s">
        <v>13292</v>
      </c>
      <c r="G8949" t="s">
        <v>42</v>
      </c>
      <c r="H8949">
        <v>0</v>
      </c>
      <c r="I8949">
        <v>0</v>
      </c>
      <c r="J8949">
        <v>0</v>
      </c>
      <c r="K8949" t="s">
        <v>35316</v>
      </c>
    </row>
    <row r="8950" spans="1:11" x14ac:dyDescent="0.3">
      <c r="A8950" t="s">
        <v>35317</v>
      </c>
      <c r="B8950" t="s">
        <v>35318</v>
      </c>
      <c r="C8950" t="s">
        <v>27</v>
      </c>
      <c r="D8950" t="s">
        <v>35319</v>
      </c>
      <c r="E8950" t="s">
        <v>12540</v>
      </c>
      <c r="F8950" t="s">
        <v>41</v>
      </c>
      <c r="G8950" t="s">
        <v>42</v>
      </c>
      <c r="H8950">
        <v>0</v>
      </c>
      <c r="I8950">
        <v>0</v>
      </c>
      <c r="J8950">
        <v>0</v>
      </c>
      <c r="K8950" t="s">
        <v>35320</v>
      </c>
    </row>
    <row r="8951" spans="1:11" x14ac:dyDescent="0.3">
      <c r="A8951" t="s">
        <v>35321</v>
      </c>
      <c r="C8951" t="s">
        <v>27</v>
      </c>
      <c r="D8951" t="s">
        <v>35305</v>
      </c>
      <c r="E8951" t="s">
        <v>12540</v>
      </c>
      <c r="F8951" t="s">
        <v>13292</v>
      </c>
      <c r="G8951" t="s">
        <v>42</v>
      </c>
      <c r="H8951">
        <v>0</v>
      </c>
      <c r="I8951">
        <v>0</v>
      </c>
      <c r="J8951">
        <v>0</v>
      </c>
      <c r="K8951" t="s">
        <v>35322</v>
      </c>
    </row>
    <row r="8952" spans="1:11" x14ac:dyDescent="0.3">
      <c r="A8952" t="s">
        <v>35323</v>
      </c>
      <c r="C8952" t="s">
        <v>27</v>
      </c>
      <c r="D8952" t="s">
        <v>35305</v>
      </c>
      <c r="E8952" t="s">
        <v>12540</v>
      </c>
      <c r="F8952" t="s">
        <v>13292</v>
      </c>
      <c r="G8952" t="s">
        <v>42</v>
      </c>
      <c r="H8952">
        <v>0</v>
      </c>
      <c r="I8952">
        <v>0</v>
      </c>
      <c r="J8952">
        <v>0</v>
      </c>
      <c r="K8952" t="s">
        <v>35324</v>
      </c>
    </row>
    <row r="8953" spans="1:11" x14ac:dyDescent="0.3">
      <c r="A8953" t="s">
        <v>35325</v>
      </c>
      <c r="B8953" t="s">
        <v>35326</v>
      </c>
      <c r="C8953" t="s">
        <v>27</v>
      </c>
      <c r="D8953" t="s">
        <v>35327</v>
      </c>
      <c r="E8953" t="s">
        <v>29</v>
      </c>
      <c r="F8953" t="s">
        <v>41</v>
      </c>
      <c r="G8953" t="s">
        <v>42</v>
      </c>
      <c r="H8953">
        <v>0</v>
      </c>
      <c r="I8953">
        <v>0</v>
      </c>
      <c r="J8953">
        <v>0</v>
      </c>
      <c r="K8953" t="s">
        <v>35328</v>
      </c>
    </row>
    <row r="8954" spans="1:11" x14ac:dyDescent="0.3">
      <c r="A8954" t="s">
        <v>35329</v>
      </c>
      <c r="B8954" t="s">
        <v>35330</v>
      </c>
      <c r="C8954" t="s">
        <v>13</v>
      </c>
      <c r="D8954" t="s">
        <v>35331</v>
      </c>
      <c r="E8954" t="s">
        <v>32427</v>
      </c>
      <c r="F8954" t="s">
        <v>16</v>
      </c>
      <c r="G8954" t="s">
        <v>35332</v>
      </c>
      <c r="H8954">
        <v>0</v>
      </c>
      <c r="I8954">
        <v>0</v>
      </c>
      <c r="J8954">
        <v>0</v>
      </c>
      <c r="K8954" t="s">
        <v>35333</v>
      </c>
    </row>
    <row r="8955" spans="1:11" x14ac:dyDescent="0.3">
      <c r="A8955" t="s">
        <v>35334</v>
      </c>
      <c r="B8955" t="s">
        <v>35335</v>
      </c>
      <c r="C8955" t="s">
        <v>20</v>
      </c>
      <c r="D8955" t="s">
        <v>35336</v>
      </c>
      <c r="E8955" t="s">
        <v>27392</v>
      </c>
      <c r="F8955" t="s">
        <v>16</v>
      </c>
      <c r="G8955" t="s">
        <v>8577</v>
      </c>
      <c r="H8955">
        <v>0</v>
      </c>
      <c r="I8955">
        <v>0</v>
      </c>
      <c r="J8955">
        <v>0</v>
      </c>
      <c r="K8955" t="s">
        <v>35337</v>
      </c>
    </row>
    <row r="8956" spans="1:11" x14ac:dyDescent="0.3">
      <c r="A8956" t="s">
        <v>35338</v>
      </c>
      <c r="B8956" t="s">
        <v>35339</v>
      </c>
      <c r="C8956" t="s">
        <v>20</v>
      </c>
      <c r="D8956" t="s">
        <v>35340</v>
      </c>
      <c r="E8956" t="s">
        <v>27392</v>
      </c>
      <c r="F8956" t="s">
        <v>3033</v>
      </c>
      <c r="G8956" t="s">
        <v>3422</v>
      </c>
      <c r="H8956">
        <v>0</v>
      </c>
      <c r="I8956">
        <v>0</v>
      </c>
      <c r="J8956">
        <v>0</v>
      </c>
      <c r="K8956" t="s">
        <v>35341</v>
      </c>
    </row>
    <row r="8957" spans="1:11" x14ac:dyDescent="0.3">
      <c r="A8957" t="s">
        <v>35342</v>
      </c>
      <c r="C8957" t="s">
        <v>20</v>
      </c>
      <c r="D8957" t="s">
        <v>35343</v>
      </c>
      <c r="E8957" t="s">
        <v>27392</v>
      </c>
      <c r="F8957" t="s">
        <v>16</v>
      </c>
      <c r="G8957" t="s">
        <v>1382</v>
      </c>
      <c r="H8957">
        <v>0</v>
      </c>
      <c r="I8957">
        <v>0</v>
      </c>
      <c r="J8957">
        <v>0</v>
      </c>
      <c r="K8957" t="s">
        <v>35344</v>
      </c>
    </row>
    <row r="8958" spans="1:11" x14ac:dyDescent="0.3">
      <c r="A8958" t="s">
        <v>35345</v>
      </c>
      <c r="B8958" t="s">
        <v>35346</v>
      </c>
      <c r="C8958" t="s">
        <v>20</v>
      </c>
      <c r="D8958" t="s">
        <v>35347</v>
      </c>
      <c r="E8958" t="s">
        <v>27392</v>
      </c>
      <c r="F8958" t="s">
        <v>16</v>
      </c>
      <c r="G8958" t="s">
        <v>1481</v>
      </c>
      <c r="H8958">
        <v>0</v>
      </c>
      <c r="I8958">
        <v>0</v>
      </c>
      <c r="J8958">
        <v>0</v>
      </c>
      <c r="K8958" t="s">
        <v>35348</v>
      </c>
    </row>
    <row r="8959" spans="1:11" x14ac:dyDescent="0.3">
      <c r="A8959" t="s">
        <v>35349</v>
      </c>
      <c r="B8959" t="s">
        <v>35350</v>
      </c>
      <c r="C8959" t="s">
        <v>20</v>
      </c>
      <c r="D8959" t="s">
        <v>35351</v>
      </c>
      <c r="E8959" t="s">
        <v>27392</v>
      </c>
      <c r="F8959" t="s">
        <v>16</v>
      </c>
      <c r="G8959" t="s">
        <v>13894</v>
      </c>
      <c r="H8959">
        <v>0</v>
      </c>
      <c r="I8959">
        <v>0</v>
      </c>
      <c r="J8959">
        <v>0</v>
      </c>
      <c r="K8959" t="s">
        <v>35352</v>
      </c>
    </row>
    <row r="8960" spans="1:11" x14ac:dyDescent="0.3">
      <c r="A8960" t="s">
        <v>35353</v>
      </c>
      <c r="B8960" t="s">
        <v>35354</v>
      </c>
      <c r="C8960" t="s">
        <v>466</v>
      </c>
      <c r="D8960" t="s">
        <v>35355</v>
      </c>
      <c r="E8960" t="s">
        <v>26488</v>
      </c>
      <c r="F8960" t="s">
        <v>24833</v>
      </c>
      <c r="G8960" t="s">
        <v>42</v>
      </c>
      <c r="H8960">
        <v>0</v>
      </c>
      <c r="I8960">
        <v>0</v>
      </c>
      <c r="J8960">
        <v>0</v>
      </c>
      <c r="K8960" t="s">
        <v>35356</v>
      </c>
    </row>
    <row r="8961" spans="1:11" x14ac:dyDescent="0.3">
      <c r="A8961" t="s">
        <v>35357</v>
      </c>
      <c r="B8961" t="s">
        <v>35358</v>
      </c>
      <c r="C8961" t="s">
        <v>466</v>
      </c>
      <c r="D8961" t="s">
        <v>35359</v>
      </c>
      <c r="E8961" t="s">
        <v>26488</v>
      </c>
      <c r="F8961" t="s">
        <v>1143</v>
      </c>
      <c r="G8961" t="s">
        <v>42</v>
      </c>
      <c r="H8961">
        <v>0</v>
      </c>
      <c r="I8961">
        <v>0</v>
      </c>
      <c r="J8961">
        <v>0</v>
      </c>
      <c r="K8961" t="s">
        <v>35360</v>
      </c>
    </row>
    <row r="8962" spans="1:11" x14ac:dyDescent="0.3">
      <c r="A8962" t="s">
        <v>35361</v>
      </c>
      <c r="B8962" t="s">
        <v>35362</v>
      </c>
      <c r="C8962" t="s">
        <v>147</v>
      </c>
      <c r="D8962" t="s">
        <v>35363</v>
      </c>
      <c r="E8962" t="s">
        <v>4768</v>
      </c>
      <c r="F8962" t="s">
        <v>15719</v>
      </c>
      <c r="G8962" t="s">
        <v>42</v>
      </c>
      <c r="H8962">
        <v>0</v>
      </c>
      <c r="I8962">
        <v>0</v>
      </c>
      <c r="J8962">
        <v>0</v>
      </c>
      <c r="K8962" t="s">
        <v>35364</v>
      </c>
    </row>
    <row r="8963" spans="1:11" x14ac:dyDescent="0.3">
      <c r="A8963" t="s">
        <v>35365</v>
      </c>
      <c r="C8963" t="s">
        <v>147</v>
      </c>
      <c r="D8963" t="s">
        <v>35366</v>
      </c>
      <c r="E8963" t="s">
        <v>149</v>
      </c>
      <c r="F8963" t="s">
        <v>170</v>
      </c>
      <c r="G8963" t="s">
        <v>42</v>
      </c>
      <c r="H8963">
        <v>0</v>
      </c>
      <c r="I8963">
        <v>0</v>
      </c>
      <c r="J8963">
        <v>0</v>
      </c>
      <c r="K8963" t="s">
        <v>35367</v>
      </c>
    </row>
    <row r="8964" spans="1:11" x14ac:dyDescent="0.3">
      <c r="A8964" t="s">
        <v>35368</v>
      </c>
      <c r="C8964" t="s">
        <v>20</v>
      </c>
      <c r="D8964" t="s">
        <v>35369</v>
      </c>
      <c r="E8964" t="s">
        <v>27392</v>
      </c>
      <c r="F8964" t="s">
        <v>41</v>
      </c>
      <c r="G8964" t="s">
        <v>42</v>
      </c>
      <c r="H8964">
        <v>0</v>
      </c>
      <c r="I8964">
        <v>0</v>
      </c>
      <c r="J8964">
        <v>0</v>
      </c>
      <c r="K8964" t="s">
        <v>35370</v>
      </c>
    </row>
    <row r="8965" spans="1:11" x14ac:dyDescent="0.3">
      <c r="A8965" t="s">
        <v>35371</v>
      </c>
      <c r="C8965" t="s">
        <v>147</v>
      </c>
      <c r="D8965" t="s">
        <v>35372</v>
      </c>
      <c r="E8965" t="s">
        <v>149</v>
      </c>
      <c r="F8965" t="s">
        <v>1531</v>
      </c>
      <c r="G8965" t="s">
        <v>42</v>
      </c>
      <c r="H8965">
        <v>0</v>
      </c>
      <c r="I8965">
        <v>0</v>
      </c>
      <c r="J8965">
        <v>0</v>
      </c>
      <c r="K8965" t="s">
        <v>35373</v>
      </c>
    </row>
    <row r="8966" spans="1:11" x14ac:dyDescent="0.3">
      <c r="A8966" t="s">
        <v>35374</v>
      </c>
      <c r="B8966" t="s">
        <v>35375</v>
      </c>
      <c r="C8966" t="s">
        <v>13</v>
      </c>
      <c r="D8966" t="s">
        <v>35376</v>
      </c>
      <c r="E8966" t="s">
        <v>32427</v>
      </c>
      <c r="F8966" t="s">
        <v>2277</v>
      </c>
      <c r="G8966" t="s">
        <v>35377</v>
      </c>
      <c r="H8966">
        <v>0</v>
      </c>
      <c r="I8966">
        <v>0</v>
      </c>
      <c r="J8966">
        <v>0</v>
      </c>
      <c r="K8966" t="s">
        <v>35378</v>
      </c>
    </row>
    <row r="8967" spans="1:11" x14ac:dyDescent="0.3">
      <c r="A8967" t="s">
        <v>35379</v>
      </c>
      <c r="B8967" t="s">
        <v>35380</v>
      </c>
      <c r="C8967" t="s">
        <v>13</v>
      </c>
      <c r="D8967" t="s">
        <v>35381</v>
      </c>
      <c r="E8967" t="s">
        <v>32427</v>
      </c>
      <c r="F8967" t="s">
        <v>16</v>
      </c>
      <c r="G8967" t="s">
        <v>547</v>
      </c>
      <c r="H8967">
        <v>0</v>
      </c>
      <c r="I8967">
        <v>0</v>
      </c>
      <c r="J8967">
        <v>0</v>
      </c>
      <c r="K8967" t="s">
        <v>35382</v>
      </c>
    </row>
    <row r="8968" spans="1:11" x14ac:dyDescent="0.3">
      <c r="A8968" t="s">
        <v>35383</v>
      </c>
      <c r="B8968" t="s">
        <v>35384</v>
      </c>
      <c r="C8968" t="s">
        <v>20</v>
      </c>
      <c r="D8968" t="s">
        <v>35385</v>
      </c>
      <c r="E8968" t="s">
        <v>27392</v>
      </c>
      <c r="F8968" t="s">
        <v>1715</v>
      </c>
      <c r="G8968" t="s">
        <v>42</v>
      </c>
      <c r="H8968">
        <v>0</v>
      </c>
      <c r="I8968">
        <v>0</v>
      </c>
      <c r="J8968">
        <v>0</v>
      </c>
      <c r="K8968" t="s">
        <v>35386</v>
      </c>
    </row>
    <row r="8969" spans="1:11" x14ac:dyDescent="0.3">
      <c r="A8969" t="s">
        <v>35387</v>
      </c>
      <c r="B8969" t="s">
        <v>9054</v>
      </c>
      <c r="C8969" t="s">
        <v>27</v>
      </c>
      <c r="D8969" t="s">
        <v>35388</v>
      </c>
      <c r="E8969" t="s">
        <v>12540</v>
      </c>
      <c r="F8969" t="s">
        <v>41</v>
      </c>
      <c r="G8969" t="s">
        <v>42</v>
      </c>
      <c r="H8969">
        <v>0</v>
      </c>
      <c r="I8969">
        <v>0</v>
      </c>
      <c r="J8969">
        <v>0</v>
      </c>
      <c r="K8969" t="s">
        <v>35389</v>
      </c>
    </row>
    <row r="8970" spans="1:11" x14ac:dyDescent="0.3">
      <c r="A8970" t="s">
        <v>35390</v>
      </c>
      <c r="B8970" t="s">
        <v>35391</v>
      </c>
      <c r="C8970" t="s">
        <v>558</v>
      </c>
      <c r="D8970" t="s">
        <v>35392</v>
      </c>
      <c r="E8970" t="s">
        <v>28510</v>
      </c>
      <c r="F8970" t="s">
        <v>16</v>
      </c>
      <c r="G8970" t="s">
        <v>15631</v>
      </c>
      <c r="H8970">
        <v>0</v>
      </c>
      <c r="I8970">
        <v>0</v>
      </c>
      <c r="J8970">
        <v>0</v>
      </c>
      <c r="K8970" t="s">
        <v>35393</v>
      </c>
    </row>
    <row r="8971" spans="1:11" x14ac:dyDescent="0.3">
      <c r="A8971" t="s">
        <v>35394</v>
      </c>
      <c r="B8971" t="s">
        <v>35395</v>
      </c>
      <c r="C8971" t="s">
        <v>27</v>
      </c>
      <c r="D8971" t="s">
        <v>35396</v>
      </c>
      <c r="E8971" t="s">
        <v>12540</v>
      </c>
      <c r="F8971" t="s">
        <v>16</v>
      </c>
      <c r="G8971" t="s">
        <v>5092</v>
      </c>
      <c r="H8971">
        <v>0</v>
      </c>
      <c r="I8971">
        <v>0</v>
      </c>
      <c r="J8971">
        <v>0</v>
      </c>
      <c r="K8971" t="s">
        <v>35397</v>
      </c>
    </row>
    <row r="8972" spans="1:11" x14ac:dyDescent="0.3">
      <c r="A8972" t="s">
        <v>35398</v>
      </c>
      <c r="C8972" t="s">
        <v>27</v>
      </c>
      <c r="D8972" t="s">
        <v>35399</v>
      </c>
      <c r="E8972" t="s">
        <v>29</v>
      </c>
      <c r="F8972" t="s">
        <v>41</v>
      </c>
      <c r="G8972" t="s">
        <v>42</v>
      </c>
      <c r="H8972">
        <v>0</v>
      </c>
      <c r="I8972">
        <v>0</v>
      </c>
      <c r="J8972">
        <v>0</v>
      </c>
      <c r="K8972" t="s">
        <v>35400</v>
      </c>
    </row>
    <row r="8973" spans="1:11" x14ac:dyDescent="0.3">
      <c r="A8973" t="s">
        <v>35401</v>
      </c>
      <c r="B8973" t="s">
        <v>35402</v>
      </c>
      <c r="C8973" t="s">
        <v>147</v>
      </c>
      <c r="D8973" t="s">
        <v>35403</v>
      </c>
      <c r="E8973" t="s">
        <v>149</v>
      </c>
      <c r="F8973" t="s">
        <v>1996</v>
      </c>
      <c r="G8973" t="s">
        <v>42</v>
      </c>
      <c r="H8973">
        <v>0</v>
      </c>
      <c r="I8973">
        <v>0</v>
      </c>
      <c r="J8973">
        <v>0</v>
      </c>
      <c r="K8973" t="s">
        <v>35404</v>
      </c>
    </row>
    <row r="8974" spans="1:11" x14ac:dyDescent="0.3">
      <c r="A8974" t="s">
        <v>35405</v>
      </c>
      <c r="C8974" t="s">
        <v>27</v>
      </c>
      <c r="D8974" t="s">
        <v>35406</v>
      </c>
      <c r="E8974" t="s">
        <v>12540</v>
      </c>
      <c r="F8974" t="s">
        <v>1697</v>
      </c>
      <c r="G8974" t="s">
        <v>3142</v>
      </c>
      <c r="H8974">
        <v>0</v>
      </c>
      <c r="I8974">
        <v>0</v>
      </c>
      <c r="J8974">
        <v>0</v>
      </c>
      <c r="K8974" t="s">
        <v>35407</v>
      </c>
    </row>
    <row r="8975" spans="1:11" x14ac:dyDescent="0.3">
      <c r="A8975" t="s">
        <v>35408</v>
      </c>
      <c r="B8975" t="s">
        <v>35409</v>
      </c>
      <c r="C8975" t="s">
        <v>27</v>
      </c>
      <c r="D8975" t="s">
        <v>35410</v>
      </c>
      <c r="E8975" t="s">
        <v>12540</v>
      </c>
      <c r="F8975" t="s">
        <v>41</v>
      </c>
      <c r="G8975" t="s">
        <v>42</v>
      </c>
      <c r="H8975">
        <v>0</v>
      </c>
      <c r="I8975">
        <v>0</v>
      </c>
      <c r="J8975">
        <v>0</v>
      </c>
      <c r="K8975" t="s">
        <v>35411</v>
      </c>
    </row>
    <row r="8976" spans="1:11" x14ac:dyDescent="0.3">
      <c r="A8976" t="s">
        <v>35412</v>
      </c>
      <c r="B8976" t="s">
        <v>35413</v>
      </c>
      <c r="C8976" t="s">
        <v>27</v>
      </c>
      <c r="D8976" t="s">
        <v>35414</v>
      </c>
      <c r="E8976" t="s">
        <v>12540</v>
      </c>
      <c r="F8976" t="s">
        <v>41</v>
      </c>
      <c r="G8976" t="s">
        <v>42</v>
      </c>
      <c r="H8976">
        <v>0</v>
      </c>
      <c r="I8976">
        <v>0</v>
      </c>
      <c r="J8976">
        <v>0</v>
      </c>
      <c r="K8976" t="s">
        <v>35415</v>
      </c>
    </row>
    <row r="8977" spans="1:11" x14ac:dyDescent="0.3">
      <c r="A8977" t="s">
        <v>35416</v>
      </c>
      <c r="C8977" t="s">
        <v>13</v>
      </c>
      <c r="D8977" t="s">
        <v>35417</v>
      </c>
      <c r="E8977" t="s">
        <v>32427</v>
      </c>
      <c r="F8977" t="s">
        <v>10179</v>
      </c>
      <c r="G8977" t="s">
        <v>42</v>
      </c>
      <c r="H8977">
        <v>0</v>
      </c>
      <c r="I8977">
        <v>0</v>
      </c>
      <c r="J8977">
        <v>0</v>
      </c>
      <c r="K8977" t="s">
        <v>35418</v>
      </c>
    </row>
    <row r="8978" spans="1:11" x14ac:dyDescent="0.3">
      <c r="A8978" t="s">
        <v>35419</v>
      </c>
      <c r="C8978" t="s">
        <v>27</v>
      </c>
      <c r="D8978" t="s">
        <v>35420</v>
      </c>
      <c r="E8978" t="s">
        <v>12540</v>
      </c>
      <c r="F8978" t="s">
        <v>41</v>
      </c>
      <c r="G8978" t="s">
        <v>42</v>
      </c>
      <c r="H8978">
        <v>0</v>
      </c>
      <c r="I8978">
        <v>0</v>
      </c>
      <c r="J8978">
        <v>0</v>
      </c>
      <c r="K8978" t="s">
        <v>35421</v>
      </c>
    </row>
    <row r="8979" spans="1:11" x14ac:dyDescent="0.3">
      <c r="A8979" t="s">
        <v>35422</v>
      </c>
      <c r="C8979" t="s">
        <v>147</v>
      </c>
      <c r="D8979" t="s">
        <v>35423</v>
      </c>
      <c r="E8979" t="s">
        <v>149</v>
      </c>
      <c r="F8979" t="s">
        <v>16</v>
      </c>
      <c r="G8979" t="s">
        <v>1766</v>
      </c>
      <c r="H8979">
        <v>0</v>
      </c>
      <c r="I8979">
        <v>0</v>
      </c>
      <c r="J8979">
        <v>0</v>
      </c>
      <c r="K8979" t="s">
        <v>35424</v>
      </c>
    </row>
    <row r="8980" spans="1:11" x14ac:dyDescent="0.3">
      <c r="A8980" t="s">
        <v>35425</v>
      </c>
      <c r="B8980" t="s">
        <v>35426</v>
      </c>
      <c r="C8980" t="s">
        <v>27</v>
      </c>
      <c r="D8980" t="s">
        <v>35427</v>
      </c>
      <c r="E8980" t="s">
        <v>12540</v>
      </c>
      <c r="F8980" t="s">
        <v>41</v>
      </c>
      <c r="G8980" t="s">
        <v>4900</v>
      </c>
      <c r="H8980">
        <v>0</v>
      </c>
      <c r="I8980">
        <v>0</v>
      </c>
      <c r="J8980">
        <v>0</v>
      </c>
      <c r="K8980" t="s">
        <v>35428</v>
      </c>
    </row>
    <row r="8981" spans="1:11" x14ac:dyDescent="0.3">
      <c r="A8981" t="s">
        <v>35429</v>
      </c>
      <c r="B8981" t="s">
        <v>35430</v>
      </c>
      <c r="C8981" t="s">
        <v>20</v>
      </c>
      <c r="D8981" t="s">
        <v>35431</v>
      </c>
      <c r="E8981" t="s">
        <v>22</v>
      </c>
      <c r="F8981" t="s">
        <v>302</v>
      </c>
      <c r="G8981" t="s">
        <v>11576</v>
      </c>
      <c r="H8981">
        <v>0</v>
      </c>
      <c r="I8981">
        <v>0</v>
      </c>
      <c r="J8981">
        <v>0</v>
      </c>
      <c r="K8981" t="s">
        <v>35432</v>
      </c>
    </row>
    <row r="8982" spans="1:11" x14ac:dyDescent="0.3">
      <c r="A8982" t="s">
        <v>35433</v>
      </c>
      <c r="B8982" t="s">
        <v>35434</v>
      </c>
      <c r="C8982" t="s">
        <v>20</v>
      </c>
      <c r="D8982" t="s">
        <v>35435</v>
      </c>
      <c r="E8982" t="s">
        <v>27392</v>
      </c>
      <c r="F8982" t="s">
        <v>4267</v>
      </c>
      <c r="G8982" t="s">
        <v>42</v>
      </c>
      <c r="H8982">
        <v>0</v>
      </c>
      <c r="I8982">
        <v>0</v>
      </c>
      <c r="J8982">
        <v>0</v>
      </c>
      <c r="K8982" t="s">
        <v>35436</v>
      </c>
    </row>
    <row r="8983" spans="1:11" x14ac:dyDescent="0.3">
      <c r="A8983" t="s">
        <v>35437</v>
      </c>
      <c r="B8983" t="s">
        <v>35438</v>
      </c>
      <c r="C8983" t="s">
        <v>20</v>
      </c>
      <c r="D8983" t="s">
        <v>35439</v>
      </c>
      <c r="E8983" t="s">
        <v>27392</v>
      </c>
      <c r="F8983" t="s">
        <v>3412</v>
      </c>
      <c r="G8983" t="s">
        <v>42</v>
      </c>
      <c r="H8983">
        <v>0</v>
      </c>
      <c r="I8983">
        <v>0</v>
      </c>
      <c r="J8983">
        <v>0</v>
      </c>
      <c r="K8983" t="s">
        <v>35440</v>
      </c>
    </row>
    <row r="8984" spans="1:11" x14ac:dyDescent="0.3">
      <c r="A8984" t="s">
        <v>35441</v>
      </c>
      <c r="B8984" t="s">
        <v>35442</v>
      </c>
      <c r="C8984" t="s">
        <v>27</v>
      </c>
      <c r="D8984" t="s">
        <v>35443</v>
      </c>
      <c r="E8984" t="s">
        <v>12540</v>
      </c>
      <c r="F8984" t="s">
        <v>41</v>
      </c>
      <c r="G8984" t="s">
        <v>42</v>
      </c>
      <c r="H8984">
        <v>0</v>
      </c>
      <c r="I8984">
        <v>0</v>
      </c>
      <c r="J8984">
        <v>0</v>
      </c>
      <c r="K8984" t="s">
        <v>35444</v>
      </c>
    </row>
    <row r="8985" spans="1:11" x14ac:dyDescent="0.3">
      <c r="A8985" t="s">
        <v>35445</v>
      </c>
      <c r="C8985" t="s">
        <v>27</v>
      </c>
      <c r="D8985" t="e">
        <f>실제치수.</f>
        <v>#NAME?</v>
      </c>
      <c r="E8985" t="s">
        <v>12540</v>
      </c>
      <c r="F8985" t="s">
        <v>3257</v>
      </c>
      <c r="G8985" t="s">
        <v>42</v>
      </c>
      <c r="H8985">
        <v>0</v>
      </c>
      <c r="I8985">
        <v>0</v>
      </c>
      <c r="J8985">
        <v>0</v>
      </c>
      <c r="K8985" t="s">
        <v>35446</v>
      </c>
    </row>
    <row r="8986" spans="1:11" x14ac:dyDescent="0.3">
      <c r="A8986" t="s">
        <v>35447</v>
      </c>
      <c r="B8986" t="s">
        <v>35448</v>
      </c>
      <c r="C8986" t="s">
        <v>20</v>
      </c>
      <c r="D8986" t="s">
        <v>35449</v>
      </c>
      <c r="E8986" t="s">
        <v>27392</v>
      </c>
      <c r="F8986" t="s">
        <v>11585</v>
      </c>
      <c r="G8986" t="s">
        <v>42</v>
      </c>
      <c r="H8986">
        <v>0</v>
      </c>
      <c r="I8986">
        <v>0</v>
      </c>
      <c r="J8986">
        <v>0</v>
      </c>
      <c r="K8986" t="s">
        <v>35450</v>
      </c>
    </row>
    <row r="8987" spans="1:11" x14ac:dyDescent="0.3">
      <c r="A8987" t="s">
        <v>35451</v>
      </c>
      <c r="B8987" t="s">
        <v>35452</v>
      </c>
      <c r="C8987" t="s">
        <v>558</v>
      </c>
      <c r="D8987" t="s">
        <v>35453</v>
      </c>
      <c r="E8987" t="s">
        <v>895</v>
      </c>
      <c r="F8987" t="s">
        <v>16</v>
      </c>
      <c r="G8987" t="s">
        <v>23044</v>
      </c>
      <c r="H8987">
        <v>0</v>
      </c>
      <c r="I8987">
        <v>0</v>
      </c>
      <c r="J8987">
        <v>0</v>
      </c>
      <c r="K8987" t="s">
        <v>35454</v>
      </c>
    </row>
    <row r="8988" spans="1:11" x14ac:dyDescent="0.3">
      <c r="A8988" t="s">
        <v>35455</v>
      </c>
      <c r="B8988" t="s">
        <v>35456</v>
      </c>
      <c r="C8988" t="s">
        <v>20</v>
      </c>
      <c r="D8988" t="s">
        <v>35457</v>
      </c>
      <c r="E8988" t="s">
        <v>27392</v>
      </c>
      <c r="F8988" t="s">
        <v>41</v>
      </c>
      <c r="G8988" t="s">
        <v>42</v>
      </c>
      <c r="H8988">
        <v>0</v>
      </c>
      <c r="I8988">
        <v>0</v>
      </c>
      <c r="J8988">
        <v>0</v>
      </c>
      <c r="K8988" t="s">
        <v>35458</v>
      </c>
    </row>
    <row r="8989" spans="1:11" x14ac:dyDescent="0.3">
      <c r="A8989" t="s">
        <v>35459</v>
      </c>
      <c r="B8989" t="s">
        <v>35460</v>
      </c>
      <c r="C8989" t="s">
        <v>27</v>
      </c>
      <c r="D8989" t="s">
        <v>35461</v>
      </c>
      <c r="E8989" t="s">
        <v>12540</v>
      </c>
      <c r="F8989" t="s">
        <v>41</v>
      </c>
      <c r="G8989" t="s">
        <v>42</v>
      </c>
      <c r="H8989">
        <v>0</v>
      </c>
      <c r="I8989">
        <v>0</v>
      </c>
      <c r="J8989">
        <v>0</v>
      </c>
      <c r="K8989" t="s">
        <v>35462</v>
      </c>
    </row>
    <row r="8990" spans="1:11" x14ac:dyDescent="0.3">
      <c r="A8990" t="s">
        <v>35463</v>
      </c>
      <c r="B8990" t="s">
        <v>35464</v>
      </c>
      <c r="C8990" t="s">
        <v>466</v>
      </c>
      <c r="D8990" t="s">
        <v>35465</v>
      </c>
      <c r="E8990" t="s">
        <v>26488</v>
      </c>
      <c r="F8990" t="s">
        <v>16</v>
      </c>
      <c r="G8990" t="s">
        <v>5097</v>
      </c>
      <c r="H8990">
        <v>0</v>
      </c>
      <c r="I8990">
        <v>0</v>
      </c>
      <c r="J8990">
        <v>0</v>
      </c>
      <c r="K8990" t="s">
        <v>35466</v>
      </c>
    </row>
    <row r="8991" spans="1:11" x14ac:dyDescent="0.3">
      <c r="A8991" t="s">
        <v>35467</v>
      </c>
      <c r="C8991" t="s">
        <v>27</v>
      </c>
      <c r="D8991" t="e">
        <f>실측치.</f>
        <v>#NAME?</v>
      </c>
      <c r="E8991" t="s">
        <v>12540</v>
      </c>
      <c r="F8991" t="s">
        <v>1674</v>
      </c>
      <c r="G8991" t="s">
        <v>42</v>
      </c>
      <c r="H8991">
        <v>0</v>
      </c>
      <c r="I8991">
        <v>0</v>
      </c>
      <c r="J8991">
        <v>0</v>
      </c>
      <c r="K8991" t="s">
        <v>35468</v>
      </c>
    </row>
    <row r="8992" spans="1:11" x14ac:dyDescent="0.3">
      <c r="A8992" t="s">
        <v>35469</v>
      </c>
      <c r="C8992" t="s">
        <v>27</v>
      </c>
      <c r="D8992" t="e">
        <f>실측치.</f>
        <v>#NAME?</v>
      </c>
      <c r="E8992" t="s">
        <v>12540</v>
      </c>
      <c r="F8992" t="s">
        <v>1674</v>
      </c>
      <c r="G8992" t="s">
        <v>42</v>
      </c>
      <c r="H8992">
        <v>0</v>
      </c>
      <c r="I8992">
        <v>0</v>
      </c>
      <c r="J8992">
        <v>0</v>
      </c>
      <c r="K8992" t="s">
        <v>35470</v>
      </c>
    </row>
    <row r="8993" spans="1:11" x14ac:dyDescent="0.3">
      <c r="A8993" t="s">
        <v>35471</v>
      </c>
      <c r="B8993" t="s">
        <v>35472</v>
      </c>
      <c r="C8993" t="s">
        <v>27</v>
      </c>
      <c r="D8993" t="s">
        <v>35473</v>
      </c>
      <c r="E8993" t="s">
        <v>12540</v>
      </c>
      <c r="F8993" t="s">
        <v>41</v>
      </c>
      <c r="G8993" t="s">
        <v>4044</v>
      </c>
      <c r="H8993">
        <v>0</v>
      </c>
      <c r="I8993">
        <v>0</v>
      </c>
      <c r="J8993">
        <v>0</v>
      </c>
      <c r="K8993" t="s">
        <v>35474</v>
      </c>
    </row>
    <row r="8994" spans="1:11" x14ac:dyDescent="0.3">
      <c r="A8994" t="s">
        <v>35475</v>
      </c>
      <c r="B8994" t="s">
        <v>35476</v>
      </c>
      <c r="C8994" t="s">
        <v>20</v>
      </c>
      <c r="D8994" t="s">
        <v>35477</v>
      </c>
      <c r="E8994" t="s">
        <v>27392</v>
      </c>
      <c r="F8994" t="s">
        <v>6825</v>
      </c>
      <c r="G8994" t="s">
        <v>42</v>
      </c>
      <c r="H8994">
        <v>0</v>
      </c>
      <c r="I8994">
        <v>0</v>
      </c>
      <c r="J8994">
        <v>0</v>
      </c>
      <c r="K8994" t="s">
        <v>35478</v>
      </c>
    </row>
    <row r="8995" spans="1:11" x14ac:dyDescent="0.3">
      <c r="A8995" t="s">
        <v>35479</v>
      </c>
      <c r="B8995" t="s">
        <v>35480</v>
      </c>
      <c r="C8995" t="s">
        <v>20</v>
      </c>
      <c r="D8995" t="s">
        <v>35481</v>
      </c>
      <c r="E8995" t="s">
        <v>27392</v>
      </c>
      <c r="F8995" t="s">
        <v>2720</v>
      </c>
      <c r="G8995" t="s">
        <v>3479</v>
      </c>
      <c r="H8995">
        <v>0</v>
      </c>
      <c r="I8995">
        <v>0</v>
      </c>
      <c r="J8995">
        <v>0</v>
      </c>
      <c r="K8995" t="s">
        <v>35482</v>
      </c>
    </row>
    <row r="8996" spans="1:11" x14ac:dyDescent="0.3">
      <c r="A8996" t="s">
        <v>35483</v>
      </c>
      <c r="B8996" t="s">
        <v>35484</v>
      </c>
      <c r="C8996" t="s">
        <v>466</v>
      </c>
      <c r="D8996" t="s">
        <v>35485</v>
      </c>
      <c r="E8996" t="s">
        <v>26488</v>
      </c>
      <c r="F8996" t="s">
        <v>16</v>
      </c>
      <c r="G8996" t="s">
        <v>4543</v>
      </c>
      <c r="H8996">
        <v>0</v>
      </c>
      <c r="I8996">
        <v>0</v>
      </c>
      <c r="J8996">
        <v>0</v>
      </c>
      <c r="K8996" t="s">
        <v>35486</v>
      </c>
    </row>
    <row r="8997" spans="1:11" x14ac:dyDescent="0.3">
      <c r="A8997" t="s">
        <v>35487</v>
      </c>
      <c r="B8997" t="s">
        <v>35488</v>
      </c>
      <c r="C8997" t="s">
        <v>466</v>
      </c>
      <c r="D8997" t="s">
        <v>35489</v>
      </c>
      <c r="E8997" t="s">
        <v>26488</v>
      </c>
      <c r="F8997" t="s">
        <v>16465</v>
      </c>
      <c r="G8997" t="s">
        <v>42</v>
      </c>
      <c r="H8997">
        <v>0</v>
      </c>
      <c r="I8997">
        <v>0</v>
      </c>
      <c r="J8997">
        <v>0</v>
      </c>
      <c r="K8997" t="s">
        <v>35490</v>
      </c>
    </row>
    <row r="8998" spans="1:11" x14ac:dyDescent="0.3">
      <c r="A8998" t="s">
        <v>35491</v>
      </c>
      <c r="B8998" t="s">
        <v>35492</v>
      </c>
      <c r="C8998" t="s">
        <v>27</v>
      </c>
      <c r="D8998" t="s">
        <v>35493</v>
      </c>
      <c r="E8998" t="s">
        <v>12540</v>
      </c>
      <c r="F8998" t="s">
        <v>3739</v>
      </c>
      <c r="G8998" t="s">
        <v>2721</v>
      </c>
      <c r="H8998">
        <v>0</v>
      </c>
      <c r="I8998">
        <v>0</v>
      </c>
      <c r="J8998">
        <v>0</v>
      </c>
      <c r="K8998" t="s">
        <v>35494</v>
      </c>
    </row>
    <row r="8999" spans="1:11" x14ac:dyDescent="0.3">
      <c r="A8999" t="s">
        <v>35495</v>
      </c>
      <c r="C8999" t="s">
        <v>27</v>
      </c>
      <c r="D8999" t="s">
        <v>35496</v>
      </c>
      <c r="E8999" t="s">
        <v>12540</v>
      </c>
      <c r="F8999" t="s">
        <v>2726</v>
      </c>
      <c r="G8999" t="s">
        <v>42</v>
      </c>
      <c r="H8999">
        <v>0</v>
      </c>
      <c r="I8999">
        <v>0</v>
      </c>
      <c r="J8999">
        <v>0</v>
      </c>
      <c r="K8999" t="s">
        <v>35497</v>
      </c>
    </row>
    <row r="9000" spans="1:11" x14ac:dyDescent="0.3">
      <c r="A9000" t="s">
        <v>35498</v>
      </c>
      <c r="C9000" t="s">
        <v>27</v>
      </c>
      <c r="D9000" t="s">
        <v>35499</v>
      </c>
      <c r="E9000" t="s">
        <v>12540</v>
      </c>
      <c r="F9000" t="s">
        <v>41</v>
      </c>
      <c r="G9000" t="s">
        <v>42</v>
      </c>
      <c r="H9000">
        <v>0</v>
      </c>
      <c r="I9000">
        <v>0</v>
      </c>
      <c r="J9000">
        <v>0</v>
      </c>
      <c r="K9000" t="s">
        <v>35500</v>
      </c>
    </row>
    <row r="9001" spans="1:11" x14ac:dyDescent="0.3">
      <c r="A9001" t="s">
        <v>35501</v>
      </c>
      <c r="C9001" t="s">
        <v>20</v>
      </c>
      <c r="D9001" t="s">
        <v>35502</v>
      </c>
      <c r="E9001" t="s">
        <v>27392</v>
      </c>
      <c r="F9001" t="s">
        <v>3786</v>
      </c>
      <c r="G9001" t="s">
        <v>42</v>
      </c>
      <c r="H9001">
        <v>0</v>
      </c>
      <c r="I9001">
        <v>0</v>
      </c>
      <c r="J9001">
        <v>0</v>
      </c>
      <c r="K9001" t="s">
        <v>35503</v>
      </c>
    </row>
    <row r="9002" spans="1:11" x14ac:dyDescent="0.3">
      <c r="A9002" t="s">
        <v>35504</v>
      </c>
      <c r="B9002" t="s">
        <v>35505</v>
      </c>
      <c r="C9002" t="s">
        <v>558</v>
      </c>
      <c r="D9002" t="s">
        <v>35506</v>
      </c>
      <c r="E9002" t="s">
        <v>19698</v>
      </c>
      <c r="F9002" t="s">
        <v>170</v>
      </c>
      <c r="G9002" t="s">
        <v>4960</v>
      </c>
      <c r="H9002">
        <v>0</v>
      </c>
      <c r="I9002">
        <v>0</v>
      </c>
      <c r="J9002">
        <v>0</v>
      </c>
      <c r="K9002" t="s">
        <v>35507</v>
      </c>
    </row>
    <row r="9003" spans="1:11" x14ac:dyDescent="0.3">
      <c r="A9003" t="s">
        <v>35508</v>
      </c>
      <c r="B9003" t="s">
        <v>35509</v>
      </c>
      <c r="C9003" t="s">
        <v>27</v>
      </c>
      <c r="D9003" t="s">
        <v>35510</v>
      </c>
      <c r="E9003" t="s">
        <v>12540</v>
      </c>
      <c r="F9003" t="s">
        <v>41</v>
      </c>
      <c r="G9003" t="s">
        <v>42</v>
      </c>
      <c r="H9003">
        <v>0</v>
      </c>
      <c r="I9003">
        <v>0</v>
      </c>
      <c r="J9003">
        <v>0</v>
      </c>
      <c r="K9003" t="s">
        <v>35511</v>
      </c>
    </row>
    <row r="9004" spans="1:11" x14ac:dyDescent="0.3">
      <c r="A9004" t="s">
        <v>35512</v>
      </c>
      <c r="B9004" t="s">
        <v>35513</v>
      </c>
      <c r="C9004" t="s">
        <v>558</v>
      </c>
      <c r="D9004" t="s">
        <v>35514</v>
      </c>
      <c r="E9004" t="s">
        <v>19698</v>
      </c>
      <c r="F9004" t="s">
        <v>1981</v>
      </c>
      <c r="G9004" t="s">
        <v>9711</v>
      </c>
      <c r="H9004">
        <v>0</v>
      </c>
      <c r="I9004">
        <v>0</v>
      </c>
      <c r="J9004">
        <v>0</v>
      </c>
      <c r="K9004" t="s">
        <v>35515</v>
      </c>
    </row>
    <row r="9005" spans="1:11" x14ac:dyDescent="0.3">
      <c r="A9005" t="s">
        <v>35516</v>
      </c>
      <c r="B9005" t="s">
        <v>35517</v>
      </c>
      <c r="C9005" t="s">
        <v>558</v>
      </c>
      <c r="D9005" t="s">
        <v>35518</v>
      </c>
      <c r="E9005" t="s">
        <v>19698</v>
      </c>
      <c r="F9005" t="s">
        <v>16</v>
      </c>
      <c r="G9005" t="s">
        <v>5441</v>
      </c>
      <c r="H9005">
        <v>0</v>
      </c>
      <c r="I9005">
        <v>0</v>
      </c>
      <c r="J9005">
        <v>0</v>
      </c>
      <c r="K9005" t="s">
        <v>35519</v>
      </c>
    </row>
    <row r="9006" spans="1:11" x14ac:dyDescent="0.3">
      <c r="A9006" t="s">
        <v>35520</v>
      </c>
      <c r="B9006" t="s">
        <v>35521</v>
      </c>
      <c r="C9006" t="s">
        <v>558</v>
      </c>
      <c r="D9006" t="s">
        <v>35522</v>
      </c>
      <c r="E9006" t="s">
        <v>19698</v>
      </c>
      <c r="F9006" t="s">
        <v>16</v>
      </c>
      <c r="G9006" t="s">
        <v>6102</v>
      </c>
      <c r="H9006">
        <v>0</v>
      </c>
      <c r="I9006">
        <v>0</v>
      </c>
      <c r="J9006">
        <v>0</v>
      </c>
      <c r="K9006" t="s">
        <v>35523</v>
      </c>
    </row>
    <row r="9007" spans="1:11" x14ac:dyDescent="0.3">
      <c r="A9007" t="s">
        <v>35524</v>
      </c>
      <c r="B9007" t="s">
        <v>35525</v>
      </c>
      <c r="C9007" t="s">
        <v>27</v>
      </c>
      <c r="D9007" t="s">
        <v>35526</v>
      </c>
      <c r="E9007" t="s">
        <v>12540</v>
      </c>
      <c r="F9007" t="s">
        <v>41</v>
      </c>
      <c r="G9007" t="s">
        <v>42</v>
      </c>
      <c r="H9007">
        <v>0</v>
      </c>
      <c r="I9007">
        <v>0</v>
      </c>
      <c r="J9007">
        <v>0</v>
      </c>
      <c r="K9007" t="s">
        <v>35527</v>
      </c>
    </row>
    <row r="9008" spans="1:11" x14ac:dyDescent="0.3">
      <c r="A9008" t="s">
        <v>35528</v>
      </c>
      <c r="B9008" t="s">
        <v>35529</v>
      </c>
      <c r="C9008" t="s">
        <v>27</v>
      </c>
      <c r="D9008" t="s">
        <v>35530</v>
      </c>
      <c r="E9008" t="s">
        <v>12540</v>
      </c>
      <c r="F9008" t="s">
        <v>16</v>
      </c>
      <c r="G9008" t="s">
        <v>7669</v>
      </c>
      <c r="H9008">
        <v>0</v>
      </c>
      <c r="I9008">
        <v>0</v>
      </c>
      <c r="J9008">
        <v>0</v>
      </c>
      <c r="K9008" t="s">
        <v>35531</v>
      </c>
    </row>
    <row r="9009" spans="1:11" x14ac:dyDescent="0.3">
      <c r="A9009" t="s">
        <v>35532</v>
      </c>
      <c r="B9009" t="s">
        <v>35533</v>
      </c>
      <c r="C9009" t="s">
        <v>27</v>
      </c>
      <c r="D9009" t="s">
        <v>35534</v>
      </c>
      <c r="E9009" t="s">
        <v>12540</v>
      </c>
      <c r="F9009" t="s">
        <v>41</v>
      </c>
      <c r="G9009" t="s">
        <v>42</v>
      </c>
      <c r="H9009">
        <v>0</v>
      </c>
      <c r="I9009">
        <v>0</v>
      </c>
      <c r="J9009">
        <v>0</v>
      </c>
      <c r="K9009" t="s">
        <v>35535</v>
      </c>
    </row>
    <row r="9010" spans="1:11" x14ac:dyDescent="0.3">
      <c r="A9010" t="s">
        <v>35536</v>
      </c>
      <c r="B9010" t="s">
        <v>35537</v>
      </c>
      <c r="C9010" t="s">
        <v>20</v>
      </c>
      <c r="D9010" t="s">
        <v>35538</v>
      </c>
      <c r="E9010" t="s">
        <v>27392</v>
      </c>
      <c r="F9010" t="s">
        <v>16</v>
      </c>
      <c r="G9010" t="s">
        <v>3669</v>
      </c>
      <c r="H9010">
        <v>0</v>
      </c>
      <c r="I9010">
        <v>0</v>
      </c>
      <c r="J9010">
        <v>0</v>
      </c>
      <c r="K9010" t="s">
        <v>35539</v>
      </c>
    </row>
    <row r="9011" spans="1:11" x14ac:dyDescent="0.3">
      <c r="A9011" t="s">
        <v>35540</v>
      </c>
      <c r="B9011" t="s">
        <v>35541</v>
      </c>
      <c r="C9011" t="s">
        <v>20</v>
      </c>
      <c r="D9011" t="s">
        <v>35542</v>
      </c>
      <c r="E9011" t="s">
        <v>27392</v>
      </c>
      <c r="F9011" t="s">
        <v>16</v>
      </c>
      <c r="G9011" t="s">
        <v>2853</v>
      </c>
      <c r="H9011">
        <v>0</v>
      </c>
      <c r="I9011">
        <v>0</v>
      </c>
      <c r="J9011">
        <v>0</v>
      </c>
      <c r="K9011" t="s">
        <v>35543</v>
      </c>
    </row>
    <row r="9012" spans="1:11" x14ac:dyDescent="0.3">
      <c r="A9012" t="s">
        <v>35544</v>
      </c>
      <c r="B9012" t="s">
        <v>35545</v>
      </c>
      <c r="C9012" t="s">
        <v>20</v>
      </c>
      <c r="D9012" t="s">
        <v>35546</v>
      </c>
      <c r="E9012" t="s">
        <v>27392</v>
      </c>
      <c r="F9012" t="s">
        <v>16</v>
      </c>
      <c r="G9012" t="s">
        <v>9124</v>
      </c>
      <c r="H9012">
        <v>0</v>
      </c>
      <c r="I9012">
        <v>0</v>
      </c>
      <c r="J9012">
        <v>0</v>
      </c>
      <c r="K9012" t="s">
        <v>35547</v>
      </c>
    </row>
    <row r="9013" spans="1:11" x14ac:dyDescent="0.3">
      <c r="A9013" t="s">
        <v>35548</v>
      </c>
      <c r="B9013" t="s">
        <v>35549</v>
      </c>
      <c r="C9013" t="s">
        <v>20</v>
      </c>
      <c r="D9013" t="s">
        <v>35550</v>
      </c>
      <c r="E9013" t="s">
        <v>27392</v>
      </c>
      <c r="F9013" t="s">
        <v>3638</v>
      </c>
      <c r="G9013" t="s">
        <v>9279</v>
      </c>
      <c r="H9013">
        <v>0</v>
      </c>
      <c r="I9013">
        <v>0</v>
      </c>
      <c r="J9013">
        <v>0</v>
      </c>
      <c r="K9013" t="s">
        <v>35551</v>
      </c>
    </row>
    <row r="9014" spans="1:11" x14ac:dyDescent="0.3">
      <c r="A9014" t="s">
        <v>35552</v>
      </c>
      <c r="B9014" t="s">
        <v>35553</v>
      </c>
      <c r="C9014" t="s">
        <v>147</v>
      </c>
      <c r="D9014" t="s">
        <v>35554</v>
      </c>
      <c r="E9014" t="s">
        <v>149</v>
      </c>
      <c r="F9014" t="s">
        <v>631</v>
      </c>
      <c r="G9014" t="s">
        <v>42</v>
      </c>
      <c r="H9014">
        <v>0</v>
      </c>
      <c r="I9014">
        <v>0</v>
      </c>
      <c r="J9014">
        <v>0</v>
      </c>
      <c r="K9014" t="s">
        <v>35555</v>
      </c>
    </row>
    <row r="9015" spans="1:11" x14ac:dyDescent="0.3">
      <c r="A9015" t="s">
        <v>35556</v>
      </c>
      <c r="B9015" t="s">
        <v>35557</v>
      </c>
      <c r="C9015" t="s">
        <v>20</v>
      </c>
      <c r="D9015" t="s">
        <v>35558</v>
      </c>
      <c r="E9015" t="s">
        <v>27392</v>
      </c>
      <c r="F9015" t="s">
        <v>16</v>
      </c>
      <c r="G9015" t="s">
        <v>3186</v>
      </c>
      <c r="H9015">
        <v>0</v>
      </c>
      <c r="I9015">
        <v>0</v>
      </c>
      <c r="J9015">
        <v>0</v>
      </c>
      <c r="K9015" t="s">
        <v>35559</v>
      </c>
    </row>
    <row r="9016" spans="1:11" x14ac:dyDescent="0.3">
      <c r="A9016" t="s">
        <v>35560</v>
      </c>
      <c r="B9016" t="s">
        <v>35561</v>
      </c>
      <c r="C9016" t="s">
        <v>466</v>
      </c>
      <c r="D9016" t="s">
        <v>35562</v>
      </c>
      <c r="E9016" t="s">
        <v>26488</v>
      </c>
      <c r="F9016" t="s">
        <v>16</v>
      </c>
      <c r="G9016" t="s">
        <v>30709</v>
      </c>
      <c r="H9016">
        <v>0</v>
      </c>
      <c r="I9016">
        <v>0</v>
      </c>
      <c r="J9016">
        <v>0</v>
      </c>
      <c r="K9016" t="s">
        <v>35563</v>
      </c>
    </row>
    <row r="9017" spans="1:11" x14ac:dyDescent="0.3">
      <c r="A9017" t="s">
        <v>35564</v>
      </c>
      <c r="B9017" t="s">
        <v>35565</v>
      </c>
      <c r="C9017" t="s">
        <v>13</v>
      </c>
      <c r="D9017" t="s">
        <v>35566</v>
      </c>
      <c r="E9017" t="s">
        <v>32427</v>
      </c>
      <c r="F9017" t="s">
        <v>16</v>
      </c>
      <c r="G9017" t="s">
        <v>8722</v>
      </c>
      <c r="H9017">
        <v>0</v>
      </c>
      <c r="I9017">
        <v>0</v>
      </c>
      <c r="J9017">
        <v>0</v>
      </c>
      <c r="K9017" t="s">
        <v>35567</v>
      </c>
    </row>
    <row r="9018" spans="1:11" x14ac:dyDescent="0.3">
      <c r="A9018" t="s">
        <v>35568</v>
      </c>
      <c r="B9018" t="s">
        <v>35569</v>
      </c>
      <c r="C9018" t="s">
        <v>13</v>
      </c>
      <c r="D9018" t="s">
        <v>35570</v>
      </c>
      <c r="E9018" t="s">
        <v>32427</v>
      </c>
      <c r="F9018" t="s">
        <v>16</v>
      </c>
      <c r="G9018" t="s">
        <v>60</v>
      </c>
      <c r="H9018">
        <v>0</v>
      </c>
      <c r="I9018">
        <v>0</v>
      </c>
      <c r="J9018">
        <v>0</v>
      </c>
      <c r="K9018" t="s">
        <v>35571</v>
      </c>
    </row>
    <row r="9019" spans="1:11" x14ac:dyDescent="0.3">
      <c r="A9019" t="s">
        <v>35572</v>
      </c>
      <c r="B9019" t="s">
        <v>35573</v>
      </c>
      <c r="C9019" t="s">
        <v>13</v>
      </c>
      <c r="D9019" t="s">
        <v>35574</v>
      </c>
      <c r="E9019" t="s">
        <v>32427</v>
      </c>
      <c r="F9019" t="s">
        <v>16</v>
      </c>
      <c r="G9019" t="s">
        <v>17580</v>
      </c>
      <c r="H9019">
        <v>0</v>
      </c>
      <c r="I9019">
        <v>0</v>
      </c>
      <c r="J9019">
        <v>0</v>
      </c>
      <c r="K9019" t="s">
        <v>35575</v>
      </c>
    </row>
    <row r="9020" spans="1:11" x14ac:dyDescent="0.3">
      <c r="A9020" t="s">
        <v>35576</v>
      </c>
      <c r="C9020" t="s">
        <v>13</v>
      </c>
      <c r="D9020" t="s">
        <v>35577</v>
      </c>
      <c r="E9020" t="s">
        <v>32427</v>
      </c>
      <c r="F9020" t="s">
        <v>16</v>
      </c>
      <c r="G9020" t="s">
        <v>5573</v>
      </c>
      <c r="H9020">
        <v>0</v>
      </c>
      <c r="I9020">
        <v>0</v>
      </c>
      <c r="J9020">
        <v>0</v>
      </c>
      <c r="K9020" t="s">
        <v>35578</v>
      </c>
    </row>
    <row r="9021" spans="1:11" x14ac:dyDescent="0.3">
      <c r="A9021" t="s">
        <v>35579</v>
      </c>
      <c r="B9021" t="s">
        <v>35580</v>
      </c>
      <c r="C9021" t="s">
        <v>13</v>
      </c>
      <c r="D9021" t="s">
        <v>35581</v>
      </c>
      <c r="E9021" t="s">
        <v>32427</v>
      </c>
      <c r="F9021" t="s">
        <v>16</v>
      </c>
      <c r="G9021" t="s">
        <v>15074</v>
      </c>
      <c r="H9021">
        <v>0</v>
      </c>
      <c r="I9021">
        <v>0</v>
      </c>
      <c r="J9021">
        <v>0</v>
      </c>
      <c r="K9021" t="s">
        <v>35582</v>
      </c>
    </row>
    <row r="9022" spans="1:11" x14ac:dyDescent="0.3">
      <c r="A9022" t="s">
        <v>35583</v>
      </c>
      <c r="B9022" t="s">
        <v>35584</v>
      </c>
      <c r="C9022" t="s">
        <v>27</v>
      </c>
      <c r="D9022" t="s">
        <v>35585</v>
      </c>
      <c r="E9022" t="s">
        <v>12540</v>
      </c>
      <c r="F9022" t="s">
        <v>41</v>
      </c>
      <c r="G9022" t="s">
        <v>777</v>
      </c>
      <c r="H9022">
        <v>0</v>
      </c>
      <c r="I9022">
        <v>0</v>
      </c>
      <c r="J9022">
        <v>0</v>
      </c>
      <c r="K9022" t="s">
        <v>35586</v>
      </c>
    </row>
    <row r="9023" spans="1:11" x14ac:dyDescent="0.3">
      <c r="A9023" t="s">
        <v>35587</v>
      </c>
      <c r="B9023" t="s">
        <v>35588</v>
      </c>
      <c r="C9023" t="s">
        <v>13</v>
      </c>
      <c r="D9023" t="s">
        <v>35589</v>
      </c>
      <c r="E9023" t="s">
        <v>32427</v>
      </c>
      <c r="F9023" t="s">
        <v>41</v>
      </c>
      <c r="G9023" t="s">
        <v>42</v>
      </c>
      <c r="H9023">
        <v>0</v>
      </c>
      <c r="I9023">
        <v>0</v>
      </c>
      <c r="J9023">
        <v>0</v>
      </c>
      <c r="K9023" t="s">
        <v>35590</v>
      </c>
    </row>
    <row r="9024" spans="1:11" x14ac:dyDescent="0.3">
      <c r="A9024" t="s">
        <v>35591</v>
      </c>
      <c r="B9024" t="s">
        <v>35592</v>
      </c>
      <c r="C9024" t="s">
        <v>20</v>
      </c>
      <c r="D9024" t="s">
        <v>35593</v>
      </c>
      <c r="E9024" t="s">
        <v>27392</v>
      </c>
      <c r="F9024" t="s">
        <v>16</v>
      </c>
      <c r="G9024" t="s">
        <v>10527</v>
      </c>
      <c r="H9024">
        <v>0</v>
      </c>
      <c r="I9024">
        <v>0</v>
      </c>
      <c r="J9024">
        <v>0</v>
      </c>
      <c r="K9024" t="s">
        <v>35594</v>
      </c>
    </row>
    <row r="9025" spans="1:11" x14ac:dyDescent="0.3">
      <c r="A9025" t="s">
        <v>35595</v>
      </c>
      <c r="B9025" t="s">
        <v>35596</v>
      </c>
      <c r="C9025" t="s">
        <v>558</v>
      </c>
      <c r="D9025" t="s">
        <v>35597</v>
      </c>
      <c r="E9025" t="s">
        <v>1462</v>
      </c>
      <c r="F9025" t="s">
        <v>6803</v>
      </c>
      <c r="G9025" t="s">
        <v>42</v>
      </c>
      <c r="H9025">
        <v>0</v>
      </c>
      <c r="I9025">
        <v>0</v>
      </c>
      <c r="J9025">
        <v>0</v>
      </c>
      <c r="K9025" t="s">
        <v>35598</v>
      </c>
    </row>
    <row r="9026" spans="1:11" x14ac:dyDescent="0.3">
      <c r="A9026" t="s">
        <v>35599</v>
      </c>
      <c r="B9026" t="s">
        <v>30433</v>
      </c>
      <c r="C9026" t="s">
        <v>558</v>
      </c>
      <c r="D9026" t="s">
        <v>35600</v>
      </c>
      <c r="E9026" t="s">
        <v>32122</v>
      </c>
      <c r="F9026" t="s">
        <v>7529</v>
      </c>
      <c r="G9026" t="s">
        <v>42</v>
      </c>
      <c r="H9026">
        <v>0</v>
      </c>
      <c r="I9026">
        <v>0</v>
      </c>
      <c r="J9026">
        <v>0</v>
      </c>
      <c r="K9026" t="s">
        <v>35601</v>
      </c>
    </row>
    <row r="9027" spans="1:11" x14ac:dyDescent="0.3">
      <c r="A9027" t="s">
        <v>35602</v>
      </c>
      <c r="B9027" t="s">
        <v>35603</v>
      </c>
      <c r="C9027" t="s">
        <v>27</v>
      </c>
      <c r="D9027" t="s">
        <v>35604</v>
      </c>
      <c r="E9027" t="s">
        <v>12540</v>
      </c>
      <c r="F9027" t="s">
        <v>41</v>
      </c>
      <c r="G9027" t="s">
        <v>42</v>
      </c>
      <c r="H9027">
        <v>0</v>
      </c>
      <c r="I9027">
        <v>0</v>
      </c>
      <c r="J9027">
        <v>0</v>
      </c>
      <c r="K9027" t="s">
        <v>35605</v>
      </c>
    </row>
    <row r="9028" spans="1:11" x14ac:dyDescent="0.3">
      <c r="A9028" t="s">
        <v>35606</v>
      </c>
      <c r="C9028" t="s">
        <v>13</v>
      </c>
      <c r="D9028" t="s">
        <v>33643</v>
      </c>
      <c r="E9028" t="s">
        <v>32427</v>
      </c>
      <c r="F9028" t="s">
        <v>16</v>
      </c>
      <c r="G9028" t="s">
        <v>42</v>
      </c>
      <c r="H9028">
        <v>0</v>
      </c>
      <c r="I9028">
        <v>0</v>
      </c>
      <c r="J9028">
        <v>0</v>
      </c>
      <c r="K9028" t="s">
        <v>35607</v>
      </c>
    </row>
    <row r="9029" spans="1:11" x14ac:dyDescent="0.3">
      <c r="A9029" t="s">
        <v>35608</v>
      </c>
      <c r="B9029" t="s">
        <v>35609</v>
      </c>
      <c r="C9029" t="s">
        <v>27</v>
      </c>
      <c r="D9029" t="s">
        <v>35610</v>
      </c>
      <c r="E9029" t="s">
        <v>12540</v>
      </c>
      <c r="F9029" t="s">
        <v>41</v>
      </c>
      <c r="G9029" t="s">
        <v>42</v>
      </c>
      <c r="H9029">
        <v>0</v>
      </c>
      <c r="I9029">
        <v>0</v>
      </c>
      <c r="J9029">
        <v>0</v>
      </c>
      <c r="K9029" t="s">
        <v>35611</v>
      </c>
    </row>
    <row r="9030" spans="1:11" x14ac:dyDescent="0.3">
      <c r="A9030" t="s">
        <v>35612</v>
      </c>
      <c r="C9030" t="s">
        <v>558</v>
      </c>
      <c r="D9030" t="s">
        <v>35613</v>
      </c>
      <c r="E9030" t="s">
        <v>754</v>
      </c>
      <c r="F9030" t="s">
        <v>16</v>
      </c>
      <c r="G9030" t="s">
        <v>42</v>
      </c>
      <c r="H9030">
        <v>0</v>
      </c>
      <c r="I9030">
        <v>0</v>
      </c>
      <c r="J9030">
        <v>0</v>
      </c>
      <c r="K9030" t="s">
        <v>35614</v>
      </c>
    </row>
    <row r="9031" spans="1:11" x14ac:dyDescent="0.3">
      <c r="A9031" t="s">
        <v>35615</v>
      </c>
      <c r="B9031" t="s">
        <v>35616</v>
      </c>
      <c r="C9031" t="s">
        <v>27</v>
      </c>
      <c r="D9031" t="s">
        <v>35617</v>
      </c>
      <c r="E9031" t="s">
        <v>12540</v>
      </c>
      <c r="F9031" t="s">
        <v>41</v>
      </c>
      <c r="G9031" t="s">
        <v>42</v>
      </c>
      <c r="H9031">
        <v>0</v>
      </c>
      <c r="I9031">
        <v>0</v>
      </c>
      <c r="J9031">
        <v>0</v>
      </c>
      <c r="K9031" t="s">
        <v>35618</v>
      </c>
    </row>
    <row r="9032" spans="1:11" x14ac:dyDescent="0.3">
      <c r="A9032" t="s">
        <v>35619</v>
      </c>
      <c r="B9032" t="s">
        <v>35620</v>
      </c>
      <c r="C9032" t="s">
        <v>147</v>
      </c>
      <c r="D9032" t="s">
        <v>35621</v>
      </c>
      <c r="E9032" t="s">
        <v>149</v>
      </c>
      <c r="F9032" t="s">
        <v>6975</v>
      </c>
      <c r="G9032" t="s">
        <v>42</v>
      </c>
      <c r="H9032">
        <v>0</v>
      </c>
      <c r="I9032">
        <v>0</v>
      </c>
      <c r="J9032">
        <v>0</v>
      </c>
      <c r="K9032" t="s">
        <v>35622</v>
      </c>
    </row>
    <row r="9033" spans="1:11" x14ac:dyDescent="0.3">
      <c r="A9033" t="s">
        <v>35623</v>
      </c>
      <c r="C9033" t="s">
        <v>558</v>
      </c>
      <c r="D9033" t="s">
        <v>35624</v>
      </c>
      <c r="E9033" t="s">
        <v>1122</v>
      </c>
      <c r="F9033" t="s">
        <v>16</v>
      </c>
      <c r="G9033" t="s">
        <v>4039</v>
      </c>
      <c r="H9033">
        <v>0</v>
      </c>
      <c r="I9033">
        <v>0</v>
      </c>
      <c r="J9033">
        <v>0</v>
      </c>
      <c r="K9033" t="s">
        <v>35625</v>
      </c>
    </row>
    <row r="9034" spans="1:11" x14ac:dyDescent="0.3">
      <c r="A9034" t="s">
        <v>35626</v>
      </c>
      <c r="B9034" t="s">
        <v>35627</v>
      </c>
      <c r="C9034" t="s">
        <v>147</v>
      </c>
      <c r="D9034" t="s">
        <v>35628</v>
      </c>
      <c r="E9034" t="s">
        <v>149</v>
      </c>
      <c r="F9034" t="s">
        <v>2770</v>
      </c>
      <c r="G9034" t="s">
        <v>42</v>
      </c>
      <c r="H9034">
        <v>0</v>
      </c>
      <c r="I9034">
        <v>0</v>
      </c>
      <c r="J9034">
        <v>0</v>
      </c>
      <c r="K9034" t="s">
        <v>35629</v>
      </c>
    </row>
    <row r="9035" spans="1:11" x14ac:dyDescent="0.3">
      <c r="A9035" t="s">
        <v>35630</v>
      </c>
      <c r="C9035" t="s">
        <v>147</v>
      </c>
      <c r="D9035" t="s">
        <v>35631</v>
      </c>
      <c r="E9035" t="s">
        <v>149</v>
      </c>
      <c r="F9035" t="s">
        <v>1247</v>
      </c>
      <c r="G9035" t="s">
        <v>42</v>
      </c>
      <c r="H9035">
        <v>0</v>
      </c>
      <c r="I9035">
        <v>0</v>
      </c>
      <c r="J9035">
        <v>0</v>
      </c>
      <c r="K9035" t="s">
        <v>35632</v>
      </c>
    </row>
    <row r="9036" spans="1:11" x14ac:dyDescent="0.3">
      <c r="A9036" t="s">
        <v>35633</v>
      </c>
      <c r="B9036" t="s">
        <v>35634</v>
      </c>
      <c r="C9036" t="s">
        <v>27</v>
      </c>
      <c r="D9036" t="s">
        <v>35635</v>
      </c>
      <c r="E9036" t="s">
        <v>12540</v>
      </c>
      <c r="F9036" t="s">
        <v>41</v>
      </c>
      <c r="G9036" t="s">
        <v>42</v>
      </c>
      <c r="H9036">
        <v>0</v>
      </c>
      <c r="I9036">
        <v>0</v>
      </c>
      <c r="J9036">
        <v>0</v>
      </c>
      <c r="K9036" t="s">
        <v>35636</v>
      </c>
    </row>
    <row r="9037" spans="1:11" x14ac:dyDescent="0.3">
      <c r="A9037" t="s">
        <v>35637</v>
      </c>
      <c r="B9037" t="s">
        <v>35638</v>
      </c>
      <c r="C9037" t="s">
        <v>27</v>
      </c>
      <c r="D9037" t="s">
        <v>35639</v>
      </c>
      <c r="E9037" t="s">
        <v>12540</v>
      </c>
      <c r="F9037" t="s">
        <v>41</v>
      </c>
      <c r="G9037" t="s">
        <v>42</v>
      </c>
      <c r="H9037">
        <v>0</v>
      </c>
      <c r="I9037">
        <v>0</v>
      </c>
      <c r="J9037">
        <v>0</v>
      </c>
      <c r="K9037" t="s">
        <v>35640</v>
      </c>
    </row>
    <row r="9038" spans="1:11" x14ac:dyDescent="0.3">
      <c r="A9038" t="s">
        <v>35641</v>
      </c>
      <c r="C9038" t="s">
        <v>147</v>
      </c>
      <c r="D9038" t="s">
        <v>35642</v>
      </c>
      <c r="E9038" t="s">
        <v>149</v>
      </c>
      <c r="F9038" t="s">
        <v>1845</v>
      </c>
      <c r="G9038" t="s">
        <v>42</v>
      </c>
      <c r="H9038">
        <v>0</v>
      </c>
      <c r="I9038">
        <v>0</v>
      </c>
      <c r="J9038">
        <v>0</v>
      </c>
      <c r="K9038" t="s">
        <v>35643</v>
      </c>
    </row>
    <row r="9039" spans="1:11" x14ac:dyDescent="0.3">
      <c r="A9039" t="s">
        <v>35644</v>
      </c>
      <c r="B9039" t="s">
        <v>35645</v>
      </c>
      <c r="C9039" t="s">
        <v>20</v>
      </c>
      <c r="D9039" t="s">
        <v>35646</v>
      </c>
      <c r="E9039" t="s">
        <v>27392</v>
      </c>
      <c r="F9039" t="s">
        <v>3555</v>
      </c>
      <c r="G9039" t="s">
        <v>42</v>
      </c>
      <c r="H9039">
        <v>0</v>
      </c>
      <c r="I9039">
        <v>0</v>
      </c>
      <c r="J9039">
        <v>0</v>
      </c>
      <c r="K9039" t="s">
        <v>35647</v>
      </c>
    </row>
    <row r="9040" spans="1:11" x14ac:dyDescent="0.3">
      <c r="A9040" t="s">
        <v>35648</v>
      </c>
      <c r="B9040" t="s">
        <v>35649</v>
      </c>
      <c r="C9040" t="s">
        <v>20</v>
      </c>
      <c r="D9040" t="s">
        <v>35650</v>
      </c>
      <c r="E9040" t="s">
        <v>27392</v>
      </c>
      <c r="F9040" t="s">
        <v>5976</v>
      </c>
      <c r="G9040" t="s">
        <v>42</v>
      </c>
      <c r="H9040">
        <v>0</v>
      </c>
      <c r="I9040">
        <v>0</v>
      </c>
      <c r="J9040">
        <v>0</v>
      </c>
      <c r="K9040" t="s">
        <v>35651</v>
      </c>
    </row>
    <row r="9041" spans="1:11" x14ac:dyDescent="0.3">
      <c r="A9041" t="s">
        <v>35652</v>
      </c>
      <c r="B9041" t="s">
        <v>35653</v>
      </c>
      <c r="C9041" t="s">
        <v>147</v>
      </c>
      <c r="D9041" t="s">
        <v>35654</v>
      </c>
      <c r="E9041" t="s">
        <v>149</v>
      </c>
      <c r="F9041" t="s">
        <v>1506</v>
      </c>
      <c r="G9041" t="s">
        <v>8258</v>
      </c>
      <c r="H9041">
        <v>0</v>
      </c>
      <c r="I9041">
        <v>0</v>
      </c>
      <c r="J9041">
        <v>0</v>
      </c>
      <c r="K9041" t="s">
        <v>35655</v>
      </c>
    </row>
    <row r="9042" spans="1:11" x14ac:dyDescent="0.3">
      <c r="A9042" t="s">
        <v>35656</v>
      </c>
      <c r="B9042" t="s">
        <v>35657</v>
      </c>
      <c r="C9042" t="s">
        <v>558</v>
      </c>
      <c r="D9042" t="s">
        <v>35658</v>
      </c>
      <c r="E9042" t="s">
        <v>895</v>
      </c>
      <c r="F9042" t="s">
        <v>16</v>
      </c>
      <c r="G9042" t="s">
        <v>12458</v>
      </c>
      <c r="H9042">
        <v>0</v>
      </c>
      <c r="I9042">
        <v>0</v>
      </c>
      <c r="J9042">
        <v>0</v>
      </c>
      <c r="K9042" t="s">
        <v>35659</v>
      </c>
    </row>
    <row r="9043" spans="1:11" x14ac:dyDescent="0.3">
      <c r="A9043" t="s">
        <v>35660</v>
      </c>
      <c r="B9043" t="s">
        <v>35661</v>
      </c>
      <c r="C9043" t="s">
        <v>147</v>
      </c>
      <c r="D9043" t="s">
        <v>35662</v>
      </c>
      <c r="E9043" t="s">
        <v>149</v>
      </c>
      <c r="F9043" t="s">
        <v>2572</v>
      </c>
      <c r="G9043" t="s">
        <v>42</v>
      </c>
      <c r="H9043">
        <v>0</v>
      </c>
      <c r="I9043">
        <v>0</v>
      </c>
      <c r="J9043">
        <v>0</v>
      </c>
      <c r="K9043" t="s">
        <v>35663</v>
      </c>
    </row>
    <row r="9044" spans="1:11" x14ac:dyDescent="0.3">
      <c r="A9044" t="s">
        <v>35664</v>
      </c>
      <c r="B9044" t="s">
        <v>35665</v>
      </c>
      <c r="C9044" t="s">
        <v>147</v>
      </c>
      <c r="D9044" t="s">
        <v>35666</v>
      </c>
      <c r="E9044" t="s">
        <v>149</v>
      </c>
      <c r="F9044" t="s">
        <v>7529</v>
      </c>
      <c r="G9044" t="s">
        <v>42</v>
      </c>
      <c r="H9044">
        <v>0</v>
      </c>
      <c r="I9044">
        <v>0</v>
      </c>
      <c r="J9044">
        <v>0</v>
      </c>
      <c r="K9044" t="s">
        <v>35667</v>
      </c>
    </row>
    <row r="9045" spans="1:11" x14ac:dyDescent="0.3">
      <c r="A9045" t="s">
        <v>35668</v>
      </c>
      <c r="B9045" t="s">
        <v>35669</v>
      </c>
      <c r="C9045" t="s">
        <v>147</v>
      </c>
      <c r="D9045" t="s">
        <v>35670</v>
      </c>
      <c r="E9045" t="s">
        <v>149</v>
      </c>
      <c r="F9045" t="s">
        <v>1845</v>
      </c>
      <c r="G9045" t="s">
        <v>42</v>
      </c>
      <c r="H9045">
        <v>0</v>
      </c>
      <c r="I9045">
        <v>0</v>
      </c>
      <c r="J9045">
        <v>0</v>
      </c>
      <c r="K9045" t="s">
        <v>35671</v>
      </c>
    </row>
    <row r="9046" spans="1:11" x14ac:dyDescent="0.3">
      <c r="A9046" t="s">
        <v>35672</v>
      </c>
      <c r="B9046" t="s">
        <v>35673</v>
      </c>
      <c r="C9046" t="s">
        <v>27</v>
      </c>
      <c r="D9046" t="s">
        <v>35674</v>
      </c>
      <c r="E9046" t="s">
        <v>12540</v>
      </c>
      <c r="F9046" t="s">
        <v>41</v>
      </c>
      <c r="G9046" t="s">
        <v>42</v>
      </c>
      <c r="H9046">
        <v>0</v>
      </c>
      <c r="I9046">
        <v>0</v>
      </c>
      <c r="J9046">
        <v>0</v>
      </c>
      <c r="K9046" t="s">
        <v>35675</v>
      </c>
    </row>
    <row r="9047" spans="1:11" x14ac:dyDescent="0.3">
      <c r="A9047" t="s">
        <v>35676</v>
      </c>
      <c r="B9047" t="s">
        <v>35677</v>
      </c>
      <c r="C9047" t="s">
        <v>20</v>
      </c>
      <c r="D9047" t="s">
        <v>35678</v>
      </c>
      <c r="E9047" t="s">
        <v>27392</v>
      </c>
      <c r="F9047" t="s">
        <v>16</v>
      </c>
      <c r="G9047" t="s">
        <v>1434</v>
      </c>
      <c r="H9047">
        <v>0</v>
      </c>
      <c r="I9047">
        <v>0</v>
      </c>
      <c r="J9047">
        <v>0</v>
      </c>
      <c r="K9047" t="s">
        <v>35679</v>
      </c>
    </row>
    <row r="9048" spans="1:11" x14ac:dyDescent="0.3">
      <c r="A9048" t="s">
        <v>35680</v>
      </c>
      <c r="B9048" t="s">
        <v>35681</v>
      </c>
      <c r="C9048" t="s">
        <v>20</v>
      </c>
      <c r="D9048" t="s">
        <v>35682</v>
      </c>
      <c r="E9048" t="s">
        <v>27392</v>
      </c>
      <c r="F9048" t="s">
        <v>16</v>
      </c>
      <c r="G9048" t="s">
        <v>756</v>
      </c>
      <c r="H9048">
        <v>0</v>
      </c>
      <c r="I9048">
        <v>0</v>
      </c>
      <c r="J9048">
        <v>0</v>
      </c>
      <c r="K9048" t="s">
        <v>35683</v>
      </c>
    </row>
    <row r="9049" spans="1:11" x14ac:dyDescent="0.3">
      <c r="A9049" t="s">
        <v>35684</v>
      </c>
      <c r="B9049" t="s">
        <v>35685</v>
      </c>
      <c r="C9049" t="s">
        <v>147</v>
      </c>
      <c r="D9049" t="s">
        <v>35686</v>
      </c>
      <c r="E9049" t="s">
        <v>149</v>
      </c>
      <c r="F9049" t="s">
        <v>24176</v>
      </c>
      <c r="G9049" t="s">
        <v>42</v>
      </c>
      <c r="H9049">
        <v>0</v>
      </c>
      <c r="I9049">
        <v>0</v>
      </c>
      <c r="J9049">
        <v>0</v>
      </c>
      <c r="K9049" t="s">
        <v>35687</v>
      </c>
    </row>
    <row r="9050" spans="1:11" x14ac:dyDescent="0.3">
      <c r="A9050" t="s">
        <v>35688</v>
      </c>
      <c r="C9050" t="s">
        <v>147</v>
      </c>
      <c r="D9050" t="s">
        <v>35689</v>
      </c>
      <c r="E9050" t="s">
        <v>149</v>
      </c>
      <c r="F9050" t="s">
        <v>2286</v>
      </c>
      <c r="G9050" t="s">
        <v>42</v>
      </c>
      <c r="H9050">
        <v>0</v>
      </c>
      <c r="I9050">
        <v>0</v>
      </c>
      <c r="J9050">
        <v>0</v>
      </c>
      <c r="K9050" t="s">
        <v>35690</v>
      </c>
    </row>
    <row r="9051" spans="1:11" x14ac:dyDescent="0.3">
      <c r="A9051" t="s">
        <v>35691</v>
      </c>
      <c r="C9051" t="s">
        <v>147</v>
      </c>
      <c r="D9051" t="s">
        <v>35692</v>
      </c>
      <c r="E9051" t="s">
        <v>149</v>
      </c>
      <c r="F9051" t="s">
        <v>1687</v>
      </c>
      <c r="G9051" t="s">
        <v>42</v>
      </c>
      <c r="H9051">
        <v>0</v>
      </c>
      <c r="I9051">
        <v>0</v>
      </c>
      <c r="J9051">
        <v>0</v>
      </c>
      <c r="K9051" t="s">
        <v>35693</v>
      </c>
    </row>
    <row r="9052" spans="1:11" x14ac:dyDescent="0.3">
      <c r="A9052" t="s">
        <v>35694</v>
      </c>
      <c r="C9052" t="s">
        <v>147</v>
      </c>
      <c r="D9052" t="s">
        <v>35695</v>
      </c>
      <c r="E9052" t="s">
        <v>149</v>
      </c>
      <c r="F9052" t="s">
        <v>2385</v>
      </c>
      <c r="G9052" t="s">
        <v>42</v>
      </c>
      <c r="H9052">
        <v>0</v>
      </c>
      <c r="I9052">
        <v>0</v>
      </c>
      <c r="J9052">
        <v>0</v>
      </c>
      <c r="K9052" t="s">
        <v>35696</v>
      </c>
    </row>
    <row r="9053" spans="1:11" x14ac:dyDescent="0.3">
      <c r="A9053" t="s">
        <v>35697</v>
      </c>
      <c r="C9053" t="s">
        <v>27</v>
      </c>
      <c r="D9053" t="s">
        <v>35698</v>
      </c>
      <c r="E9053" t="s">
        <v>12540</v>
      </c>
      <c r="F9053" t="s">
        <v>41</v>
      </c>
      <c r="G9053" t="s">
        <v>42</v>
      </c>
      <c r="H9053">
        <v>0</v>
      </c>
      <c r="I9053">
        <v>0</v>
      </c>
      <c r="J9053">
        <v>0</v>
      </c>
      <c r="K9053" t="s">
        <v>35699</v>
      </c>
    </row>
    <row r="9054" spans="1:11" x14ac:dyDescent="0.3">
      <c r="A9054" t="s">
        <v>35700</v>
      </c>
      <c r="C9054" t="s">
        <v>27</v>
      </c>
      <c r="D9054" t="s">
        <v>35701</v>
      </c>
      <c r="E9054" t="s">
        <v>12540</v>
      </c>
      <c r="F9054" t="s">
        <v>41</v>
      </c>
      <c r="G9054" t="s">
        <v>42</v>
      </c>
      <c r="H9054">
        <v>0</v>
      </c>
      <c r="I9054">
        <v>0</v>
      </c>
      <c r="J9054">
        <v>0</v>
      </c>
      <c r="K9054" t="s">
        <v>35702</v>
      </c>
    </row>
    <row r="9055" spans="1:11" x14ac:dyDescent="0.3">
      <c r="A9055" t="s">
        <v>35703</v>
      </c>
      <c r="C9055" t="s">
        <v>27</v>
      </c>
      <c r="D9055" t="s">
        <v>35704</v>
      </c>
      <c r="E9055" t="s">
        <v>12540</v>
      </c>
      <c r="F9055" t="s">
        <v>41</v>
      </c>
      <c r="G9055" t="s">
        <v>42</v>
      </c>
      <c r="H9055">
        <v>0</v>
      </c>
      <c r="I9055">
        <v>0</v>
      </c>
      <c r="J9055">
        <v>0</v>
      </c>
      <c r="K9055" t="s">
        <v>35705</v>
      </c>
    </row>
    <row r="9056" spans="1:11" x14ac:dyDescent="0.3">
      <c r="A9056" t="s">
        <v>35706</v>
      </c>
      <c r="C9056" t="s">
        <v>27</v>
      </c>
      <c r="D9056" t="s">
        <v>35707</v>
      </c>
      <c r="E9056" t="s">
        <v>12540</v>
      </c>
      <c r="F9056" t="s">
        <v>41</v>
      </c>
      <c r="G9056" t="s">
        <v>42</v>
      </c>
      <c r="H9056">
        <v>0</v>
      </c>
      <c r="I9056">
        <v>0</v>
      </c>
      <c r="J9056">
        <v>0</v>
      </c>
      <c r="K9056" t="s">
        <v>35708</v>
      </c>
    </row>
    <row r="9057" spans="1:11" x14ac:dyDescent="0.3">
      <c r="A9057" t="s">
        <v>35709</v>
      </c>
      <c r="C9057" t="s">
        <v>27</v>
      </c>
      <c r="D9057" t="s">
        <v>35710</v>
      </c>
      <c r="E9057" t="s">
        <v>12540</v>
      </c>
      <c r="F9057" t="s">
        <v>41</v>
      </c>
      <c r="G9057" t="s">
        <v>42</v>
      </c>
      <c r="H9057">
        <v>0</v>
      </c>
      <c r="I9057">
        <v>0</v>
      </c>
      <c r="J9057">
        <v>0</v>
      </c>
      <c r="K9057" t="s">
        <v>35711</v>
      </c>
    </row>
    <row r="9058" spans="1:11" x14ac:dyDescent="0.3">
      <c r="A9058" t="s">
        <v>35712</v>
      </c>
      <c r="B9058" t="s">
        <v>35713</v>
      </c>
      <c r="C9058" t="s">
        <v>27</v>
      </c>
      <c r="D9058" t="s">
        <v>35714</v>
      </c>
      <c r="E9058" t="s">
        <v>12540</v>
      </c>
      <c r="F9058" t="s">
        <v>16</v>
      </c>
      <c r="G9058" t="s">
        <v>8267</v>
      </c>
      <c r="H9058">
        <v>0</v>
      </c>
      <c r="I9058">
        <v>0</v>
      </c>
      <c r="J9058">
        <v>0</v>
      </c>
      <c r="K9058" t="s">
        <v>35715</v>
      </c>
    </row>
    <row r="9059" spans="1:11" x14ac:dyDescent="0.3">
      <c r="A9059" t="s">
        <v>35716</v>
      </c>
      <c r="B9059" t="s">
        <v>35717</v>
      </c>
      <c r="C9059" t="s">
        <v>20</v>
      </c>
      <c r="D9059" t="s">
        <v>35718</v>
      </c>
      <c r="E9059" t="s">
        <v>22</v>
      </c>
      <c r="F9059" t="s">
        <v>16</v>
      </c>
      <c r="G9059" t="s">
        <v>499</v>
      </c>
      <c r="H9059">
        <v>0</v>
      </c>
      <c r="I9059">
        <v>0</v>
      </c>
      <c r="J9059">
        <v>0</v>
      </c>
      <c r="K9059" t="s">
        <v>35719</v>
      </c>
    </row>
    <row r="9060" spans="1:11" x14ac:dyDescent="0.3">
      <c r="A9060" t="s">
        <v>35720</v>
      </c>
      <c r="B9060" t="s">
        <v>35721</v>
      </c>
      <c r="C9060" t="s">
        <v>466</v>
      </c>
      <c r="D9060" t="s">
        <v>35722</v>
      </c>
      <c r="E9060" t="s">
        <v>26488</v>
      </c>
      <c r="F9060" t="s">
        <v>16</v>
      </c>
      <c r="G9060" t="s">
        <v>6816</v>
      </c>
      <c r="H9060">
        <v>0</v>
      </c>
      <c r="I9060">
        <v>0</v>
      </c>
      <c r="J9060">
        <v>0</v>
      </c>
      <c r="K9060" t="s">
        <v>35723</v>
      </c>
    </row>
    <row r="9061" spans="1:11" x14ac:dyDescent="0.3">
      <c r="A9061" t="s">
        <v>35724</v>
      </c>
      <c r="B9061" t="s">
        <v>35725</v>
      </c>
      <c r="C9061" t="s">
        <v>27</v>
      </c>
      <c r="D9061" t="s">
        <v>35726</v>
      </c>
      <c r="E9061" t="s">
        <v>12540</v>
      </c>
      <c r="F9061" t="s">
        <v>41</v>
      </c>
      <c r="G9061" t="s">
        <v>9279</v>
      </c>
      <c r="H9061">
        <v>0</v>
      </c>
      <c r="I9061">
        <v>0</v>
      </c>
      <c r="J9061">
        <v>0</v>
      </c>
      <c r="K9061" t="s">
        <v>35727</v>
      </c>
    </row>
    <row r="9062" spans="1:11" x14ac:dyDescent="0.3">
      <c r="A9062" t="s">
        <v>35728</v>
      </c>
      <c r="B9062" t="s">
        <v>35729</v>
      </c>
      <c r="C9062" t="s">
        <v>27</v>
      </c>
      <c r="D9062" t="s">
        <v>35730</v>
      </c>
      <c r="E9062" t="s">
        <v>12540</v>
      </c>
      <c r="F9062" t="s">
        <v>41</v>
      </c>
      <c r="G9062" t="s">
        <v>8365</v>
      </c>
      <c r="H9062">
        <v>0</v>
      </c>
      <c r="I9062">
        <v>0</v>
      </c>
      <c r="J9062">
        <v>0</v>
      </c>
      <c r="K9062" t="s">
        <v>35731</v>
      </c>
    </row>
    <row r="9063" spans="1:11" x14ac:dyDescent="0.3">
      <c r="A9063" t="s">
        <v>35732</v>
      </c>
      <c r="B9063" t="s">
        <v>35733</v>
      </c>
      <c r="C9063" t="s">
        <v>20</v>
      </c>
      <c r="D9063" t="s">
        <v>35734</v>
      </c>
      <c r="E9063" t="s">
        <v>27392</v>
      </c>
      <c r="F9063" t="s">
        <v>14591</v>
      </c>
      <c r="G9063" t="s">
        <v>14060</v>
      </c>
      <c r="H9063">
        <v>0</v>
      </c>
      <c r="I9063">
        <v>0</v>
      </c>
      <c r="J9063">
        <v>0</v>
      </c>
      <c r="K9063" t="s">
        <v>35735</v>
      </c>
    </row>
    <row r="9064" spans="1:11" x14ac:dyDescent="0.3">
      <c r="A9064" t="s">
        <v>35736</v>
      </c>
      <c r="C9064" t="s">
        <v>147</v>
      </c>
      <c r="D9064" t="s">
        <v>35737</v>
      </c>
      <c r="E9064" t="s">
        <v>149</v>
      </c>
      <c r="F9064" t="s">
        <v>16</v>
      </c>
      <c r="G9064" t="s">
        <v>8577</v>
      </c>
      <c r="H9064">
        <v>0</v>
      </c>
      <c r="I9064">
        <v>0</v>
      </c>
      <c r="J9064">
        <v>0</v>
      </c>
      <c r="K9064" t="s">
        <v>35738</v>
      </c>
    </row>
    <row r="9065" spans="1:11" x14ac:dyDescent="0.3">
      <c r="A9065" t="s">
        <v>35739</v>
      </c>
      <c r="B9065" t="s">
        <v>35740</v>
      </c>
      <c r="C9065" t="s">
        <v>20</v>
      </c>
      <c r="D9065" t="s">
        <v>35741</v>
      </c>
      <c r="E9065" t="s">
        <v>27392</v>
      </c>
      <c r="F9065" t="s">
        <v>16</v>
      </c>
      <c r="G9065" t="s">
        <v>27516</v>
      </c>
      <c r="H9065">
        <v>0</v>
      </c>
      <c r="I9065">
        <v>0</v>
      </c>
      <c r="J9065">
        <v>0</v>
      </c>
      <c r="K9065" t="s">
        <v>35742</v>
      </c>
    </row>
    <row r="9066" spans="1:11" x14ac:dyDescent="0.3">
      <c r="A9066" t="s">
        <v>35743</v>
      </c>
      <c r="B9066" t="s">
        <v>35744</v>
      </c>
      <c r="C9066" t="s">
        <v>558</v>
      </c>
      <c r="D9066" t="s">
        <v>35745</v>
      </c>
      <c r="E9066" t="s">
        <v>32122</v>
      </c>
      <c r="F9066" t="s">
        <v>191</v>
      </c>
      <c r="G9066" t="s">
        <v>42</v>
      </c>
      <c r="H9066">
        <v>0</v>
      </c>
      <c r="I9066">
        <v>0</v>
      </c>
      <c r="J9066">
        <v>0</v>
      </c>
      <c r="K9066" t="s">
        <v>35746</v>
      </c>
    </row>
    <row r="9067" spans="1:11" x14ac:dyDescent="0.3">
      <c r="A9067" t="s">
        <v>35747</v>
      </c>
      <c r="B9067" t="s">
        <v>35748</v>
      </c>
      <c r="C9067" t="s">
        <v>27</v>
      </c>
      <c r="D9067" t="s">
        <v>35749</v>
      </c>
      <c r="E9067" t="s">
        <v>12540</v>
      </c>
      <c r="F9067" t="s">
        <v>41</v>
      </c>
      <c r="G9067" t="s">
        <v>42</v>
      </c>
      <c r="H9067">
        <v>0</v>
      </c>
      <c r="I9067">
        <v>0</v>
      </c>
      <c r="J9067">
        <v>0</v>
      </c>
      <c r="K9067" t="s">
        <v>35750</v>
      </c>
    </row>
    <row r="9068" spans="1:11" x14ac:dyDescent="0.3">
      <c r="A9068" t="s">
        <v>35751</v>
      </c>
      <c r="C9068" t="s">
        <v>27</v>
      </c>
      <c r="D9068" t="s">
        <v>35752</v>
      </c>
      <c r="E9068" t="s">
        <v>12540</v>
      </c>
      <c r="F9068" t="s">
        <v>41</v>
      </c>
      <c r="G9068" t="s">
        <v>42</v>
      </c>
      <c r="H9068">
        <v>0</v>
      </c>
      <c r="I9068">
        <v>0</v>
      </c>
      <c r="J9068">
        <v>0</v>
      </c>
      <c r="K9068" t="s">
        <v>35753</v>
      </c>
    </row>
    <row r="9069" spans="1:11" x14ac:dyDescent="0.3">
      <c r="A9069" t="s">
        <v>35754</v>
      </c>
      <c r="C9069" t="s">
        <v>27</v>
      </c>
      <c r="D9069" t="s">
        <v>35755</v>
      </c>
      <c r="E9069" t="s">
        <v>12540</v>
      </c>
      <c r="F9069" t="s">
        <v>41</v>
      </c>
      <c r="G9069" t="s">
        <v>42</v>
      </c>
      <c r="H9069">
        <v>0</v>
      </c>
      <c r="I9069">
        <v>0</v>
      </c>
      <c r="J9069">
        <v>0</v>
      </c>
      <c r="K9069" t="s">
        <v>35756</v>
      </c>
    </row>
    <row r="9070" spans="1:11" x14ac:dyDescent="0.3">
      <c r="A9070" t="s">
        <v>35757</v>
      </c>
      <c r="C9070" t="s">
        <v>27</v>
      </c>
      <c r="D9070" t="s">
        <v>35758</v>
      </c>
      <c r="E9070" t="s">
        <v>12540</v>
      </c>
      <c r="F9070" t="s">
        <v>41</v>
      </c>
      <c r="G9070" t="s">
        <v>42</v>
      </c>
      <c r="H9070">
        <v>0</v>
      </c>
      <c r="I9070">
        <v>0</v>
      </c>
      <c r="J9070">
        <v>0</v>
      </c>
      <c r="K9070" t="s">
        <v>35759</v>
      </c>
    </row>
    <row r="9071" spans="1:11" x14ac:dyDescent="0.3">
      <c r="A9071" t="s">
        <v>35760</v>
      </c>
      <c r="B9071" t="s">
        <v>35761</v>
      </c>
      <c r="C9071" t="s">
        <v>27</v>
      </c>
      <c r="D9071" t="s">
        <v>35762</v>
      </c>
      <c r="E9071" t="s">
        <v>12540</v>
      </c>
      <c r="F9071" t="s">
        <v>4841</v>
      </c>
      <c r="G9071" t="s">
        <v>42</v>
      </c>
      <c r="H9071">
        <v>0</v>
      </c>
      <c r="I9071">
        <v>0</v>
      </c>
      <c r="J9071">
        <v>0</v>
      </c>
      <c r="K9071" t="s">
        <v>35763</v>
      </c>
    </row>
    <row r="9072" spans="1:11" x14ac:dyDescent="0.3">
      <c r="A9072" t="s">
        <v>35764</v>
      </c>
      <c r="B9072" t="s">
        <v>35765</v>
      </c>
      <c r="C9072" t="s">
        <v>27</v>
      </c>
      <c r="D9072" t="s">
        <v>35766</v>
      </c>
      <c r="E9072" t="s">
        <v>12540</v>
      </c>
      <c r="F9072" t="s">
        <v>41</v>
      </c>
      <c r="G9072" t="s">
        <v>42</v>
      </c>
      <c r="H9072">
        <v>0</v>
      </c>
      <c r="I9072">
        <v>0</v>
      </c>
      <c r="J9072">
        <v>0</v>
      </c>
      <c r="K9072" t="s">
        <v>35767</v>
      </c>
    </row>
    <row r="9073" spans="1:11" x14ac:dyDescent="0.3">
      <c r="A9073" t="s">
        <v>35768</v>
      </c>
      <c r="B9073" t="s">
        <v>35769</v>
      </c>
      <c r="C9073" t="s">
        <v>27</v>
      </c>
      <c r="D9073" t="s">
        <v>35770</v>
      </c>
      <c r="E9073" t="s">
        <v>12540</v>
      </c>
      <c r="F9073" t="s">
        <v>41</v>
      </c>
      <c r="G9073" t="s">
        <v>3093</v>
      </c>
      <c r="H9073">
        <v>0</v>
      </c>
      <c r="I9073">
        <v>0</v>
      </c>
      <c r="J9073">
        <v>0</v>
      </c>
      <c r="K9073" t="s">
        <v>35771</v>
      </c>
    </row>
    <row r="9074" spans="1:11" x14ac:dyDescent="0.3">
      <c r="A9074" t="s">
        <v>35772</v>
      </c>
      <c r="B9074" t="s">
        <v>35773</v>
      </c>
      <c r="C9074" t="s">
        <v>20</v>
      </c>
      <c r="D9074" t="s">
        <v>35774</v>
      </c>
      <c r="E9074" t="s">
        <v>27392</v>
      </c>
      <c r="F9074" t="s">
        <v>1996</v>
      </c>
      <c r="G9074" t="s">
        <v>42</v>
      </c>
      <c r="H9074">
        <v>0</v>
      </c>
      <c r="I9074">
        <v>0</v>
      </c>
      <c r="J9074">
        <v>0</v>
      </c>
      <c r="K9074" t="s">
        <v>35775</v>
      </c>
    </row>
    <row r="9075" spans="1:11" x14ac:dyDescent="0.3">
      <c r="A9075" t="s">
        <v>35776</v>
      </c>
      <c r="C9075" t="s">
        <v>13</v>
      </c>
      <c r="D9075" t="s">
        <v>35777</v>
      </c>
      <c r="E9075" t="s">
        <v>32427</v>
      </c>
      <c r="F9075" t="s">
        <v>41</v>
      </c>
      <c r="G9075" t="s">
        <v>42</v>
      </c>
      <c r="H9075">
        <v>0</v>
      </c>
      <c r="I9075">
        <v>0</v>
      </c>
      <c r="J9075">
        <v>0</v>
      </c>
      <c r="K9075" t="s">
        <v>35778</v>
      </c>
    </row>
    <row r="9076" spans="1:11" x14ac:dyDescent="0.3">
      <c r="A9076" t="s">
        <v>35779</v>
      </c>
      <c r="B9076" t="s">
        <v>35780</v>
      </c>
      <c r="C9076" t="s">
        <v>13</v>
      </c>
      <c r="D9076" t="s">
        <v>35781</v>
      </c>
      <c r="E9076" t="s">
        <v>32427</v>
      </c>
      <c r="F9076" t="s">
        <v>19179</v>
      </c>
      <c r="G9076" t="s">
        <v>42</v>
      </c>
      <c r="H9076">
        <v>0</v>
      </c>
      <c r="I9076">
        <v>0</v>
      </c>
      <c r="J9076">
        <v>0</v>
      </c>
      <c r="K9076" t="s">
        <v>35782</v>
      </c>
    </row>
    <row r="9077" spans="1:11" x14ac:dyDescent="0.3">
      <c r="A9077" t="s">
        <v>35783</v>
      </c>
      <c r="B9077" t="s">
        <v>35784</v>
      </c>
      <c r="C9077" t="s">
        <v>27</v>
      </c>
      <c r="D9077" t="s">
        <v>35785</v>
      </c>
      <c r="E9077" t="s">
        <v>12540</v>
      </c>
      <c r="F9077" t="s">
        <v>41</v>
      </c>
      <c r="G9077" t="s">
        <v>42</v>
      </c>
      <c r="H9077">
        <v>0</v>
      </c>
      <c r="I9077">
        <v>0</v>
      </c>
      <c r="J9077">
        <v>0</v>
      </c>
      <c r="K9077" t="s">
        <v>35786</v>
      </c>
    </row>
    <row r="9078" spans="1:11" x14ac:dyDescent="0.3">
      <c r="A9078" t="s">
        <v>35787</v>
      </c>
      <c r="B9078" t="s">
        <v>35788</v>
      </c>
      <c r="C9078" t="s">
        <v>27</v>
      </c>
      <c r="D9078" t="s">
        <v>35789</v>
      </c>
      <c r="E9078" t="s">
        <v>12540</v>
      </c>
      <c r="F9078" t="s">
        <v>5768</v>
      </c>
      <c r="G9078" t="s">
        <v>42</v>
      </c>
      <c r="H9078">
        <v>0</v>
      </c>
      <c r="I9078">
        <v>0</v>
      </c>
      <c r="J9078">
        <v>0</v>
      </c>
      <c r="K9078" t="s">
        <v>35790</v>
      </c>
    </row>
    <row r="9079" spans="1:11" x14ac:dyDescent="0.3">
      <c r="A9079" t="s">
        <v>35791</v>
      </c>
      <c r="B9079" t="s">
        <v>35792</v>
      </c>
      <c r="C9079" t="s">
        <v>27</v>
      </c>
      <c r="D9079" t="s">
        <v>35793</v>
      </c>
      <c r="E9079" t="s">
        <v>12540</v>
      </c>
      <c r="F9079" t="s">
        <v>41</v>
      </c>
      <c r="G9079" t="s">
        <v>42</v>
      </c>
      <c r="H9079">
        <v>0</v>
      </c>
      <c r="I9079">
        <v>0</v>
      </c>
      <c r="J9079">
        <v>0</v>
      </c>
      <c r="K9079" t="s">
        <v>35794</v>
      </c>
    </row>
    <row r="9080" spans="1:11" x14ac:dyDescent="0.3">
      <c r="A9080" t="s">
        <v>35795</v>
      </c>
      <c r="B9080" t="s">
        <v>35796</v>
      </c>
      <c r="C9080" t="s">
        <v>13</v>
      </c>
      <c r="D9080" t="s">
        <v>35797</v>
      </c>
      <c r="E9080" t="s">
        <v>15</v>
      </c>
      <c r="F9080" t="s">
        <v>16</v>
      </c>
      <c r="G9080" t="s">
        <v>35798</v>
      </c>
      <c r="H9080">
        <v>0</v>
      </c>
      <c r="I9080">
        <v>0</v>
      </c>
      <c r="J9080">
        <v>0</v>
      </c>
      <c r="K9080" t="s">
        <v>35799</v>
      </c>
    </row>
    <row r="9081" spans="1:11" x14ac:dyDescent="0.3">
      <c r="A9081" t="s">
        <v>35800</v>
      </c>
      <c r="B9081" t="s">
        <v>35801</v>
      </c>
      <c r="C9081" t="s">
        <v>27</v>
      </c>
      <c r="D9081" t="s">
        <v>35802</v>
      </c>
      <c r="E9081" t="s">
        <v>12540</v>
      </c>
      <c r="F9081" t="s">
        <v>41</v>
      </c>
      <c r="G9081" t="s">
        <v>42</v>
      </c>
      <c r="H9081">
        <v>0</v>
      </c>
      <c r="I9081">
        <v>0</v>
      </c>
      <c r="J9081">
        <v>0</v>
      </c>
      <c r="K9081" t="s">
        <v>35803</v>
      </c>
    </row>
    <row r="9082" spans="1:11" x14ac:dyDescent="0.3">
      <c r="A9082" t="s">
        <v>35804</v>
      </c>
      <c r="B9082" t="s">
        <v>35805</v>
      </c>
      <c r="C9082" t="s">
        <v>27</v>
      </c>
      <c r="D9082" t="s">
        <v>35806</v>
      </c>
      <c r="E9082" t="s">
        <v>12540</v>
      </c>
      <c r="F9082" t="s">
        <v>41</v>
      </c>
      <c r="G9082" t="s">
        <v>42</v>
      </c>
      <c r="H9082">
        <v>0</v>
      </c>
      <c r="I9082">
        <v>0</v>
      </c>
      <c r="J9082">
        <v>0</v>
      </c>
      <c r="K9082" t="s">
        <v>35807</v>
      </c>
    </row>
    <row r="9083" spans="1:11" x14ac:dyDescent="0.3">
      <c r="A9083" t="s">
        <v>35808</v>
      </c>
      <c r="C9083" t="s">
        <v>27</v>
      </c>
      <c r="D9083" t="s">
        <v>35809</v>
      </c>
      <c r="E9083" t="s">
        <v>12540</v>
      </c>
      <c r="F9083" t="s">
        <v>41</v>
      </c>
      <c r="G9083" t="s">
        <v>42</v>
      </c>
      <c r="H9083">
        <v>0</v>
      </c>
      <c r="I9083">
        <v>0</v>
      </c>
      <c r="J9083">
        <v>0</v>
      </c>
      <c r="K9083" t="s">
        <v>35810</v>
      </c>
    </row>
    <row r="9084" spans="1:11" x14ac:dyDescent="0.3">
      <c r="A9084" t="s">
        <v>35811</v>
      </c>
      <c r="C9084" t="s">
        <v>27</v>
      </c>
      <c r="D9084" t="s">
        <v>35812</v>
      </c>
      <c r="E9084" t="s">
        <v>12540</v>
      </c>
      <c r="F9084" t="s">
        <v>41</v>
      </c>
      <c r="G9084" t="s">
        <v>42</v>
      </c>
      <c r="H9084">
        <v>0</v>
      </c>
      <c r="I9084">
        <v>0</v>
      </c>
      <c r="J9084">
        <v>0</v>
      </c>
      <c r="K9084" t="s">
        <v>35813</v>
      </c>
    </row>
    <row r="9085" spans="1:11" x14ac:dyDescent="0.3">
      <c r="A9085" t="s">
        <v>35814</v>
      </c>
      <c r="C9085" t="s">
        <v>27</v>
      </c>
      <c r="D9085" t="s">
        <v>35815</v>
      </c>
      <c r="E9085" t="s">
        <v>12540</v>
      </c>
      <c r="F9085" t="s">
        <v>41</v>
      </c>
      <c r="G9085" t="s">
        <v>42</v>
      </c>
      <c r="H9085">
        <v>0</v>
      </c>
      <c r="I9085">
        <v>0</v>
      </c>
      <c r="J9085">
        <v>0</v>
      </c>
      <c r="K9085" t="s">
        <v>35816</v>
      </c>
    </row>
    <row r="9086" spans="1:11" x14ac:dyDescent="0.3">
      <c r="A9086" t="s">
        <v>35817</v>
      </c>
      <c r="B9086" t="s">
        <v>35818</v>
      </c>
      <c r="C9086" t="s">
        <v>558</v>
      </c>
      <c r="D9086" t="s">
        <v>35819</v>
      </c>
      <c r="E9086" t="s">
        <v>19698</v>
      </c>
      <c r="F9086" t="s">
        <v>16</v>
      </c>
      <c r="G9086" t="s">
        <v>6916</v>
      </c>
      <c r="H9086">
        <v>0</v>
      </c>
      <c r="I9086">
        <v>0</v>
      </c>
      <c r="J9086">
        <v>0</v>
      </c>
      <c r="K9086" t="s">
        <v>35820</v>
      </c>
    </row>
    <row r="9087" spans="1:11" x14ac:dyDescent="0.3">
      <c r="A9087" t="s">
        <v>35821</v>
      </c>
      <c r="B9087" t="s">
        <v>35822</v>
      </c>
      <c r="C9087" t="s">
        <v>558</v>
      </c>
      <c r="D9087" t="s">
        <v>35823</v>
      </c>
      <c r="E9087" t="s">
        <v>19698</v>
      </c>
      <c r="F9087" t="s">
        <v>1715</v>
      </c>
      <c r="G9087" t="s">
        <v>42</v>
      </c>
      <c r="H9087">
        <v>0</v>
      </c>
      <c r="I9087">
        <v>0</v>
      </c>
      <c r="J9087">
        <v>0</v>
      </c>
      <c r="K9087" t="s">
        <v>35824</v>
      </c>
    </row>
    <row r="9088" spans="1:11" x14ac:dyDescent="0.3">
      <c r="A9088" t="s">
        <v>35825</v>
      </c>
      <c r="B9088" t="s">
        <v>35826</v>
      </c>
      <c r="C9088" t="s">
        <v>558</v>
      </c>
      <c r="D9088" t="s">
        <v>35827</v>
      </c>
      <c r="E9088" t="s">
        <v>19698</v>
      </c>
      <c r="F9088" t="s">
        <v>16</v>
      </c>
      <c r="G9088" t="s">
        <v>22797</v>
      </c>
      <c r="H9088">
        <v>0</v>
      </c>
      <c r="I9088">
        <v>0</v>
      </c>
      <c r="J9088">
        <v>0</v>
      </c>
      <c r="K9088" t="s">
        <v>35828</v>
      </c>
    </row>
    <row r="9089" spans="1:11" x14ac:dyDescent="0.3">
      <c r="A9089" t="s">
        <v>35829</v>
      </c>
      <c r="B9089" t="s">
        <v>35830</v>
      </c>
      <c r="C9089" t="s">
        <v>27</v>
      </c>
      <c r="D9089" t="s">
        <v>35831</v>
      </c>
      <c r="E9089" t="s">
        <v>12540</v>
      </c>
      <c r="F9089" t="s">
        <v>41</v>
      </c>
      <c r="G9089" t="s">
        <v>42</v>
      </c>
      <c r="H9089">
        <v>0</v>
      </c>
      <c r="I9089">
        <v>0</v>
      </c>
      <c r="J9089">
        <v>0</v>
      </c>
      <c r="K9089" t="s">
        <v>35832</v>
      </c>
    </row>
    <row r="9090" spans="1:11" x14ac:dyDescent="0.3">
      <c r="A9090" t="s">
        <v>35833</v>
      </c>
      <c r="B9090" t="s">
        <v>35834</v>
      </c>
      <c r="C9090" t="s">
        <v>20</v>
      </c>
      <c r="D9090" t="s">
        <v>35835</v>
      </c>
      <c r="E9090" t="s">
        <v>27392</v>
      </c>
      <c r="F9090" t="s">
        <v>2703</v>
      </c>
      <c r="G9090" t="s">
        <v>42</v>
      </c>
      <c r="H9090">
        <v>0</v>
      </c>
      <c r="I9090">
        <v>0</v>
      </c>
      <c r="J9090">
        <v>0</v>
      </c>
      <c r="K9090" t="s">
        <v>35836</v>
      </c>
    </row>
    <row r="9091" spans="1:11" x14ac:dyDescent="0.3">
      <c r="A9091" t="s">
        <v>35837</v>
      </c>
      <c r="B9091" t="s">
        <v>35838</v>
      </c>
      <c r="C9091" t="s">
        <v>13</v>
      </c>
      <c r="D9091" t="s">
        <v>35839</v>
      </c>
      <c r="E9091" t="s">
        <v>15</v>
      </c>
      <c r="F9091" t="s">
        <v>16</v>
      </c>
      <c r="G9091" t="s">
        <v>4671</v>
      </c>
      <c r="H9091">
        <v>0</v>
      </c>
      <c r="I9091">
        <v>0</v>
      </c>
      <c r="J9091">
        <v>0</v>
      </c>
      <c r="K9091" t="s">
        <v>35840</v>
      </c>
    </row>
    <row r="9092" spans="1:11" x14ac:dyDescent="0.3">
      <c r="A9092" t="s">
        <v>35841</v>
      </c>
      <c r="B9092" t="s">
        <v>35842</v>
      </c>
      <c r="C9092" t="s">
        <v>13</v>
      </c>
      <c r="D9092" t="s">
        <v>35843</v>
      </c>
      <c r="E9092" t="s">
        <v>32427</v>
      </c>
      <c r="F9092" t="s">
        <v>16</v>
      </c>
      <c r="G9092" t="s">
        <v>35844</v>
      </c>
      <c r="H9092">
        <v>0</v>
      </c>
      <c r="I9092">
        <v>0</v>
      </c>
      <c r="J9092">
        <v>0</v>
      </c>
      <c r="K9092" t="s">
        <v>35845</v>
      </c>
    </row>
    <row r="9093" spans="1:11" x14ac:dyDescent="0.3">
      <c r="A9093" t="s">
        <v>35846</v>
      </c>
      <c r="B9093" t="s">
        <v>35847</v>
      </c>
      <c r="C9093" t="s">
        <v>27</v>
      </c>
      <c r="D9093" t="s">
        <v>35848</v>
      </c>
      <c r="E9093" t="s">
        <v>12540</v>
      </c>
      <c r="F9093" t="s">
        <v>41</v>
      </c>
      <c r="G9093" t="s">
        <v>42</v>
      </c>
      <c r="H9093">
        <v>0</v>
      </c>
      <c r="I9093">
        <v>0</v>
      </c>
      <c r="J9093">
        <v>0</v>
      </c>
      <c r="K9093" t="s">
        <v>35849</v>
      </c>
    </row>
    <row r="9094" spans="1:11" x14ac:dyDescent="0.3">
      <c r="A9094" t="s">
        <v>35850</v>
      </c>
      <c r="B9094" t="s">
        <v>35851</v>
      </c>
      <c r="C9094" t="s">
        <v>1159</v>
      </c>
      <c r="D9094" t="s">
        <v>35852</v>
      </c>
      <c r="E9094" t="s">
        <v>2421</v>
      </c>
      <c r="F9094" t="s">
        <v>16</v>
      </c>
      <c r="G9094" t="s">
        <v>2093</v>
      </c>
      <c r="H9094">
        <v>0</v>
      </c>
      <c r="I9094">
        <v>0</v>
      </c>
      <c r="J9094">
        <v>0</v>
      </c>
      <c r="K9094" t="s">
        <v>35853</v>
      </c>
    </row>
    <row r="9095" spans="1:11" x14ac:dyDescent="0.3">
      <c r="A9095" t="s">
        <v>35854</v>
      </c>
      <c r="B9095" t="s">
        <v>35855</v>
      </c>
      <c r="C9095" t="s">
        <v>1159</v>
      </c>
      <c r="D9095" t="s">
        <v>35856</v>
      </c>
      <c r="E9095" t="s">
        <v>2421</v>
      </c>
      <c r="F9095" t="s">
        <v>16</v>
      </c>
      <c r="G9095" t="s">
        <v>8911</v>
      </c>
      <c r="H9095">
        <v>0</v>
      </c>
      <c r="I9095">
        <v>0</v>
      </c>
      <c r="J9095">
        <v>0</v>
      </c>
      <c r="K9095" t="s">
        <v>35857</v>
      </c>
    </row>
    <row r="9096" spans="1:11" x14ac:dyDescent="0.3">
      <c r="A9096" t="s">
        <v>35858</v>
      </c>
      <c r="B9096" t="s">
        <v>35859</v>
      </c>
      <c r="C9096" t="s">
        <v>27</v>
      </c>
      <c r="D9096" t="s">
        <v>35860</v>
      </c>
      <c r="E9096" t="s">
        <v>12540</v>
      </c>
      <c r="F9096" t="s">
        <v>41</v>
      </c>
      <c r="G9096" t="s">
        <v>42</v>
      </c>
      <c r="H9096">
        <v>0</v>
      </c>
      <c r="I9096">
        <v>0</v>
      </c>
      <c r="J9096">
        <v>0</v>
      </c>
      <c r="K9096" t="s">
        <v>35861</v>
      </c>
    </row>
    <row r="9097" spans="1:11" x14ac:dyDescent="0.3">
      <c r="A9097" t="s">
        <v>35862</v>
      </c>
      <c r="C9097" t="s">
        <v>147</v>
      </c>
      <c r="D9097" t="s">
        <v>35863</v>
      </c>
      <c r="E9097" t="s">
        <v>149</v>
      </c>
      <c r="F9097" t="s">
        <v>16</v>
      </c>
      <c r="G9097" t="s">
        <v>209</v>
      </c>
      <c r="H9097">
        <v>0</v>
      </c>
      <c r="I9097">
        <v>0</v>
      </c>
      <c r="J9097">
        <v>0</v>
      </c>
      <c r="K9097" t="s">
        <v>35864</v>
      </c>
    </row>
    <row r="9098" spans="1:11" x14ac:dyDescent="0.3">
      <c r="A9098" t="s">
        <v>35865</v>
      </c>
      <c r="B9098" t="s">
        <v>35866</v>
      </c>
      <c r="C9098" t="s">
        <v>558</v>
      </c>
      <c r="D9098" t="s">
        <v>35867</v>
      </c>
      <c r="E9098" t="s">
        <v>34293</v>
      </c>
      <c r="F9098" t="s">
        <v>16</v>
      </c>
      <c r="G9098" t="s">
        <v>12395</v>
      </c>
      <c r="H9098">
        <v>0</v>
      </c>
      <c r="I9098">
        <v>0</v>
      </c>
      <c r="J9098">
        <v>0</v>
      </c>
      <c r="K9098" t="s">
        <v>35868</v>
      </c>
    </row>
    <row r="9099" spans="1:11" x14ac:dyDescent="0.3">
      <c r="A9099" t="s">
        <v>35869</v>
      </c>
      <c r="B9099" t="s">
        <v>35870</v>
      </c>
      <c r="C9099" t="s">
        <v>27</v>
      </c>
      <c r="D9099" t="s">
        <v>35871</v>
      </c>
      <c r="E9099" t="s">
        <v>12540</v>
      </c>
      <c r="F9099" t="s">
        <v>16705</v>
      </c>
      <c r="G9099" t="s">
        <v>42</v>
      </c>
      <c r="H9099">
        <v>0</v>
      </c>
      <c r="I9099">
        <v>0</v>
      </c>
      <c r="J9099">
        <v>0</v>
      </c>
      <c r="K9099" t="s">
        <v>35872</v>
      </c>
    </row>
    <row r="9100" spans="1:11" x14ac:dyDescent="0.3">
      <c r="A9100" t="s">
        <v>35873</v>
      </c>
      <c r="B9100" t="s">
        <v>35874</v>
      </c>
      <c r="C9100" t="s">
        <v>20</v>
      </c>
      <c r="D9100" t="s">
        <v>35875</v>
      </c>
      <c r="E9100" t="s">
        <v>27392</v>
      </c>
      <c r="F9100" t="s">
        <v>804</v>
      </c>
      <c r="G9100" t="s">
        <v>42</v>
      </c>
      <c r="H9100">
        <v>0</v>
      </c>
      <c r="I9100">
        <v>0</v>
      </c>
      <c r="J9100">
        <v>0</v>
      </c>
      <c r="K9100" t="s">
        <v>35876</v>
      </c>
    </row>
    <row r="9101" spans="1:11" x14ac:dyDescent="0.3">
      <c r="A9101" t="s">
        <v>35877</v>
      </c>
      <c r="B9101" t="s">
        <v>35878</v>
      </c>
      <c r="C9101" t="s">
        <v>20</v>
      </c>
      <c r="D9101" t="s">
        <v>35879</v>
      </c>
      <c r="E9101" t="s">
        <v>27392</v>
      </c>
      <c r="F9101" t="s">
        <v>1793</v>
      </c>
      <c r="G9101" t="s">
        <v>42</v>
      </c>
      <c r="H9101">
        <v>0</v>
      </c>
      <c r="I9101">
        <v>0</v>
      </c>
      <c r="J9101">
        <v>0</v>
      </c>
      <c r="K9101" t="s">
        <v>35880</v>
      </c>
    </row>
    <row r="9102" spans="1:11" x14ac:dyDescent="0.3">
      <c r="A9102" t="s">
        <v>35881</v>
      </c>
      <c r="B9102" t="s">
        <v>35882</v>
      </c>
      <c r="C9102" t="s">
        <v>20</v>
      </c>
      <c r="D9102" t="s">
        <v>35883</v>
      </c>
      <c r="E9102" t="s">
        <v>22</v>
      </c>
      <c r="F9102" t="s">
        <v>16</v>
      </c>
      <c r="G9102" t="s">
        <v>17764</v>
      </c>
      <c r="H9102">
        <v>0</v>
      </c>
      <c r="I9102">
        <v>0</v>
      </c>
      <c r="J9102">
        <v>0</v>
      </c>
      <c r="K9102" t="s">
        <v>35884</v>
      </c>
    </row>
    <row r="9103" spans="1:11" x14ac:dyDescent="0.3">
      <c r="A9103" t="s">
        <v>35885</v>
      </c>
      <c r="C9103" t="s">
        <v>27</v>
      </c>
      <c r="D9103" t="s">
        <v>35886</v>
      </c>
      <c r="E9103" t="s">
        <v>12540</v>
      </c>
      <c r="F9103" t="s">
        <v>10986</v>
      </c>
      <c r="G9103" t="s">
        <v>42</v>
      </c>
      <c r="H9103">
        <v>0</v>
      </c>
      <c r="I9103">
        <v>0</v>
      </c>
      <c r="J9103">
        <v>0</v>
      </c>
      <c r="K9103" t="s">
        <v>35887</v>
      </c>
    </row>
    <row r="9104" spans="1:11" x14ac:dyDescent="0.3">
      <c r="A9104" t="s">
        <v>35888</v>
      </c>
      <c r="B9104" t="s">
        <v>35889</v>
      </c>
      <c r="C9104" t="s">
        <v>27</v>
      </c>
      <c r="D9104" t="s">
        <v>35890</v>
      </c>
      <c r="E9104" t="s">
        <v>12540</v>
      </c>
      <c r="F9104" t="s">
        <v>41</v>
      </c>
      <c r="G9104" t="s">
        <v>42</v>
      </c>
      <c r="H9104">
        <v>0</v>
      </c>
      <c r="I9104">
        <v>0</v>
      </c>
      <c r="J9104">
        <v>0</v>
      </c>
      <c r="K9104" t="s">
        <v>35891</v>
      </c>
    </row>
    <row r="9105" spans="1:11" x14ac:dyDescent="0.3">
      <c r="A9105" t="s">
        <v>35892</v>
      </c>
      <c r="C9105" t="s">
        <v>27</v>
      </c>
      <c r="D9105" t="s">
        <v>35893</v>
      </c>
      <c r="E9105" t="s">
        <v>12540</v>
      </c>
      <c r="F9105" t="s">
        <v>994</v>
      </c>
      <c r="G9105" t="s">
        <v>42</v>
      </c>
      <c r="H9105">
        <v>0</v>
      </c>
      <c r="I9105">
        <v>0</v>
      </c>
      <c r="J9105">
        <v>0</v>
      </c>
      <c r="K9105" t="s">
        <v>35894</v>
      </c>
    </row>
    <row r="9106" spans="1:11" x14ac:dyDescent="0.3">
      <c r="A9106" t="s">
        <v>35895</v>
      </c>
      <c r="B9106" t="s">
        <v>35896</v>
      </c>
      <c r="C9106" t="s">
        <v>27</v>
      </c>
      <c r="D9106" t="s">
        <v>35897</v>
      </c>
      <c r="E9106" t="s">
        <v>12540</v>
      </c>
      <c r="F9106" t="s">
        <v>41</v>
      </c>
      <c r="G9106" t="s">
        <v>42</v>
      </c>
      <c r="H9106">
        <v>0</v>
      </c>
      <c r="I9106">
        <v>0</v>
      </c>
      <c r="J9106">
        <v>0</v>
      </c>
      <c r="K9106" t="s">
        <v>35898</v>
      </c>
    </row>
    <row r="9107" spans="1:11" x14ac:dyDescent="0.3">
      <c r="A9107" t="s">
        <v>35899</v>
      </c>
      <c r="B9107" t="s">
        <v>35866</v>
      </c>
      <c r="C9107" t="s">
        <v>27</v>
      </c>
      <c r="D9107" t="s">
        <v>35900</v>
      </c>
      <c r="E9107" t="s">
        <v>12540</v>
      </c>
      <c r="F9107" t="s">
        <v>41</v>
      </c>
      <c r="G9107" t="s">
        <v>42</v>
      </c>
      <c r="H9107">
        <v>0</v>
      </c>
      <c r="I9107">
        <v>0</v>
      </c>
      <c r="J9107">
        <v>0</v>
      </c>
      <c r="K9107" t="s">
        <v>35901</v>
      </c>
    </row>
    <row r="9108" spans="1:11" x14ac:dyDescent="0.3">
      <c r="A9108" t="s">
        <v>35902</v>
      </c>
      <c r="B9108" t="s">
        <v>35903</v>
      </c>
      <c r="C9108" t="s">
        <v>27</v>
      </c>
      <c r="D9108" t="s">
        <v>35904</v>
      </c>
      <c r="E9108" t="s">
        <v>12540</v>
      </c>
      <c r="F9108" t="s">
        <v>35905</v>
      </c>
      <c r="G9108" t="s">
        <v>42</v>
      </c>
      <c r="H9108">
        <v>0</v>
      </c>
      <c r="I9108">
        <v>0</v>
      </c>
      <c r="J9108">
        <v>0</v>
      </c>
      <c r="K9108" t="s">
        <v>35906</v>
      </c>
    </row>
    <row r="9109" spans="1:11" x14ac:dyDescent="0.3">
      <c r="A9109" t="s">
        <v>35907</v>
      </c>
      <c r="B9109" t="s">
        <v>35908</v>
      </c>
      <c r="C9109" t="s">
        <v>27</v>
      </c>
      <c r="D9109" t="s">
        <v>35909</v>
      </c>
      <c r="E9109" t="s">
        <v>12540</v>
      </c>
      <c r="F9109" t="s">
        <v>41</v>
      </c>
      <c r="G9109" t="s">
        <v>42</v>
      </c>
      <c r="H9109">
        <v>0</v>
      </c>
      <c r="I9109">
        <v>0</v>
      </c>
      <c r="J9109">
        <v>0</v>
      </c>
      <c r="K9109" t="s">
        <v>35910</v>
      </c>
    </row>
    <row r="9110" spans="1:11" x14ac:dyDescent="0.3">
      <c r="A9110" t="s">
        <v>35911</v>
      </c>
      <c r="B9110" t="s">
        <v>35912</v>
      </c>
      <c r="C9110" t="s">
        <v>27</v>
      </c>
      <c r="D9110" t="s">
        <v>35913</v>
      </c>
      <c r="E9110" t="s">
        <v>12540</v>
      </c>
      <c r="F9110" t="s">
        <v>41</v>
      </c>
      <c r="G9110" t="s">
        <v>42</v>
      </c>
      <c r="H9110">
        <v>0</v>
      </c>
      <c r="I9110">
        <v>0</v>
      </c>
      <c r="J9110">
        <v>0</v>
      </c>
      <c r="K9110" t="s">
        <v>35914</v>
      </c>
    </row>
    <row r="9111" spans="1:11" x14ac:dyDescent="0.3">
      <c r="A9111" t="s">
        <v>35915</v>
      </c>
      <c r="C9111" t="s">
        <v>27</v>
      </c>
      <c r="D9111" t="s">
        <v>35916</v>
      </c>
      <c r="E9111" t="s">
        <v>12540</v>
      </c>
      <c r="F9111" t="s">
        <v>41</v>
      </c>
      <c r="G9111" t="s">
        <v>42</v>
      </c>
      <c r="H9111">
        <v>0</v>
      </c>
      <c r="I9111">
        <v>0</v>
      </c>
      <c r="J9111">
        <v>0</v>
      </c>
      <c r="K9111" t="s">
        <v>35917</v>
      </c>
    </row>
    <row r="9112" spans="1:11" x14ac:dyDescent="0.3">
      <c r="A9112" t="s">
        <v>35918</v>
      </c>
      <c r="B9112" t="s">
        <v>35919</v>
      </c>
      <c r="C9112" t="s">
        <v>27</v>
      </c>
      <c r="D9112" t="s">
        <v>35920</v>
      </c>
      <c r="E9112" t="s">
        <v>12540</v>
      </c>
      <c r="F9112" t="s">
        <v>41</v>
      </c>
      <c r="G9112" t="s">
        <v>42</v>
      </c>
      <c r="H9112">
        <v>0</v>
      </c>
      <c r="I9112">
        <v>0</v>
      </c>
      <c r="J9112">
        <v>0</v>
      </c>
      <c r="K9112" t="s">
        <v>35921</v>
      </c>
    </row>
    <row r="9113" spans="1:11" x14ac:dyDescent="0.3">
      <c r="A9113" t="s">
        <v>35922</v>
      </c>
      <c r="B9113" t="s">
        <v>35923</v>
      </c>
      <c r="C9113" t="s">
        <v>27</v>
      </c>
      <c r="D9113" t="s">
        <v>35924</v>
      </c>
      <c r="E9113" t="s">
        <v>12540</v>
      </c>
      <c r="F9113" t="s">
        <v>41</v>
      </c>
      <c r="G9113" t="s">
        <v>42</v>
      </c>
      <c r="H9113">
        <v>0</v>
      </c>
      <c r="I9113">
        <v>0</v>
      </c>
      <c r="J9113">
        <v>0</v>
      </c>
      <c r="K9113" t="s">
        <v>35925</v>
      </c>
    </row>
    <row r="9114" spans="1:11" x14ac:dyDescent="0.3">
      <c r="A9114" t="s">
        <v>35926</v>
      </c>
      <c r="B9114" t="s">
        <v>35927</v>
      </c>
      <c r="C9114" t="s">
        <v>27</v>
      </c>
      <c r="D9114" t="s">
        <v>35928</v>
      </c>
      <c r="E9114" t="s">
        <v>12540</v>
      </c>
      <c r="F9114" t="s">
        <v>41</v>
      </c>
      <c r="G9114" t="s">
        <v>42</v>
      </c>
      <c r="H9114">
        <v>0</v>
      </c>
      <c r="I9114">
        <v>0</v>
      </c>
      <c r="J9114">
        <v>0</v>
      </c>
      <c r="K9114" t="s">
        <v>35929</v>
      </c>
    </row>
    <row r="9115" spans="1:11" x14ac:dyDescent="0.3">
      <c r="A9115" t="s">
        <v>35930</v>
      </c>
      <c r="B9115" t="s">
        <v>35931</v>
      </c>
      <c r="C9115" t="s">
        <v>27</v>
      </c>
      <c r="D9115" t="s">
        <v>35932</v>
      </c>
      <c r="E9115" t="s">
        <v>12540</v>
      </c>
      <c r="F9115" t="s">
        <v>41</v>
      </c>
      <c r="G9115" t="s">
        <v>42</v>
      </c>
      <c r="H9115">
        <v>0</v>
      </c>
      <c r="I9115">
        <v>0</v>
      </c>
      <c r="J9115">
        <v>0</v>
      </c>
      <c r="K9115" t="s">
        <v>35933</v>
      </c>
    </row>
    <row r="9116" spans="1:11" x14ac:dyDescent="0.3">
      <c r="A9116" t="s">
        <v>35934</v>
      </c>
      <c r="B9116" t="s">
        <v>35935</v>
      </c>
      <c r="C9116" t="s">
        <v>27</v>
      </c>
      <c r="D9116" t="s">
        <v>35936</v>
      </c>
      <c r="E9116" t="s">
        <v>12540</v>
      </c>
      <c r="F9116" t="s">
        <v>41</v>
      </c>
      <c r="G9116" t="s">
        <v>42</v>
      </c>
      <c r="H9116">
        <v>0</v>
      </c>
      <c r="I9116">
        <v>0</v>
      </c>
      <c r="J9116">
        <v>0</v>
      </c>
      <c r="K9116" t="s">
        <v>35937</v>
      </c>
    </row>
    <row r="9117" spans="1:11" x14ac:dyDescent="0.3">
      <c r="A9117" t="s">
        <v>35938</v>
      </c>
      <c r="B9117" t="s">
        <v>21793</v>
      </c>
      <c r="C9117" t="s">
        <v>20</v>
      </c>
      <c r="D9117" t="s">
        <v>35939</v>
      </c>
      <c r="E9117" t="s">
        <v>22</v>
      </c>
      <c r="F9117" t="s">
        <v>16</v>
      </c>
      <c r="G9117" t="s">
        <v>5815</v>
      </c>
      <c r="H9117">
        <v>0</v>
      </c>
      <c r="I9117">
        <v>0</v>
      </c>
      <c r="J9117">
        <v>0</v>
      </c>
      <c r="K9117" t="s">
        <v>35940</v>
      </c>
    </row>
    <row r="9118" spans="1:11" x14ac:dyDescent="0.3">
      <c r="A9118" t="s">
        <v>35941</v>
      </c>
      <c r="B9118" t="s">
        <v>35942</v>
      </c>
      <c r="C9118" t="s">
        <v>27</v>
      </c>
      <c r="D9118" t="s">
        <v>35943</v>
      </c>
      <c r="E9118" t="s">
        <v>12540</v>
      </c>
      <c r="F9118" t="s">
        <v>41</v>
      </c>
      <c r="G9118" t="s">
        <v>7803</v>
      </c>
      <c r="H9118">
        <v>0</v>
      </c>
      <c r="I9118">
        <v>0</v>
      </c>
      <c r="J9118">
        <v>0</v>
      </c>
      <c r="K9118" t="s">
        <v>35944</v>
      </c>
    </row>
    <row r="9119" spans="1:11" x14ac:dyDescent="0.3">
      <c r="A9119" t="s">
        <v>35945</v>
      </c>
      <c r="B9119" t="s">
        <v>35946</v>
      </c>
      <c r="C9119" t="s">
        <v>20</v>
      </c>
      <c r="D9119" t="s">
        <v>35947</v>
      </c>
      <c r="E9119" t="s">
        <v>27392</v>
      </c>
      <c r="F9119" t="s">
        <v>16</v>
      </c>
      <c r="G9119" t="s">
        <v>4895</v>
      </c>
      <c r="H9119">
        <v>0</v>
      </c>
      <c r="I9119">
        <v>0</v>
      </c>
      <c r="J9119">
        <v>0</v>
      </c>
      <c r="K9119" t="s">
        <v>35948</v>
      </c>
    </row>
    <row r="9120" spans="1:11" x14ac:dyDescent="0.3">
      <c r="A9120" t="s">
        <v>35949</v>
      </c>
      <c r="B9120" t="s">
        <v>35950</v>
      </c>
      <c r="C9120" t="s">
        <v>20</v>
      </c>
      <c r="D9120" t="s">
        <v>35951</v>
      </c>
      <c r="E9120" t="s">
        <v>27392</v>
      </c>
      <c r="F9120" t="s">
        <v>16</v>
      </c>
      <c r="G9120" t="s">
        <v>11001</v>
      </c>
      <c r="H9120">
        <v>0</v>
      </c>
      <c r="I9120">
        <v>0</v>
      </c>
      <c r="J9120">
        <v>0</v>
      </c>
      <c r="K9120" t="s">
        <v>35952</v>
      </c>
    </row>
    <row r="9121" spans="1:11" x14ac:dyDescent="0.3">
      <c r="A9121" t="s">
        <v>35953</v>
      </c>
      <c r="B9121" t="s">
        <v>35954</v>
      </c>
      <c r="C9121" t="s">
        <v>27</v>
      </c>
      <c r="D9121" t="s">
        <v>35955</v>
      </c>
      <c r="E9121" t="s">
        <v>12540</v>
      </c>
      <c r="F9121" t="s">
        <v>41</v>
      </c>
      <c r="G9121" t="s">
        <v>42</v>
      </c>
      <c r="H9121">
        <v>0</v>
      </c>
      <c r="I9121">
        <v>0</v>
      </c>
      <c r="J9121">
        <v>0</v>
      </c>
      <c r="K9121" t="s">
        <v>35956</v>
      </c>
    </row>
    <row r="9122" spans="1:11" x14ac:dyDescent="0.3">
      <c r="A9122" t="s">
        <v>35957</v>
      </c>
      <c r="B9122" t="s">
        <v>35958</v>
      </c>
      <c r="C9122" t="s">
        <v>27</v>
      </c>
      <c r="D9122" t="s">
        <v>35959</v>
      </c>
      <c r="E9122" t="s">
        <v>12540</v>
      </c>
      <c r="F9122" t="s">
        <v>41</v>
      </c>
      <c r="G9122" t="s">
        <v>42</v>
      </c>
      <c r="H9122">
        <v>0</v>
      </c>
      <c r="I9122">
        <v>0</v>
      </c>
      <c r="J9122">
        <v>0</v>
      </c>
      <c r="K9122" t="s">
        <v>35960</v>
      </c>
    </row>
    <row r="9123" spans="1:11" x14ac:dyDescent="0.3">
      <c r="A9123" t="s">
        <v>35961</v>
      </c>
      <c r="B9123" t="s">
        <v>35962</v>
      </c>
      <c r="C9123" t="s">
        <v>1159</v>
      </c>
      <c r="D9123" t="s">
        <v>35963</v>
      </c>
      <c r="E9123" t="s">
        <v>2421</v>
      </c>
      <c r="F9123" t="s">
        <v>16</v>
      </c>
      <c r="G9123" t="s">
        <v>18001</v>
      </c>
      <c r="H9123">
        <v>0</v>
      </c>
      <c r="I9123">
        <v>0</v>
      </c>
      <c r="J9123">
        <v>0</v>
      </c>
      <c r="K9123" t="s">
        <v>35964</v>
      </c>
    </row>
    <row r="9124" spans="1:11" x14ac:dyDescent="0.3">
      <c r="A9124" t="s">
        <v>35965</v>
      </c>
      <c r="C9124" t="s">
        <v>20</v>
      </c>
      <c r="D9124" t="s">
        <v>35966</v>
      </c>
      <c r="E9124" t="s">
        <v>27392</v>
      </c>
      <c r="F9124" t="s">
        <v>16</v>
      </c>
      <c r="G9124" t="s">
        <v>15333</v>
      </c>
      <c r="H9124">
        <v>0</v>
      </c>
      <c r="I9124">
        <v>0</v>
      </c>
      <c r="J9124">
        <v>0</v>
      </c>
      <c r="K9124" t="s">
        <v>35967</v>
      </c>
    </row>
    <row r="9125" spans="1:11" x14ac:dyDescent="0.3">
      <c r="A9125" t="s">
        <v>35968</v>
      </c>
      <c r="B9125" t="s">
        <v>35969</v>
      </c>
      <c r="C9125" t="s">
        <v>27</v>
      </c>
      <c r="D9125" t="s">
        <v>35970</v>
      </c>
      <c r="E9125" t="s">
        <v>29</v>
      </c>
      <c r="F9125" t="s">
        <v>16</v>
      </c>
      <c r="G9125" t="s">
        <v>11774</v>
      </c>
      <c r="H9125">
        <v>0</v>
      </c>
      <c r="I9125">
        <v>0</v>
      </c>
      <c r="J9125">
        <v>0</v>
      </c>
      <c r="K9125" t="s">
        <v>35971</v>
      </c>
    </row>
    <row r="9126" spans="1:11" x14ac:dyDescent="0.3">
      <c r="A9126" t="s">
        <v>35972</v>
      </c>
      <c r="B9126" t="s">
        <v>35973</v>
      </c>
      <c r="C9126" t="s">
        <v>20</v>
      </c>
      <c r="D9126" t="s">
        <v>35974</v>
      </c>
      <c r="E9126" t="s">
        <v>22</v>
      </c>
      <c r="F9126" t="s">
        <v>9438</v>
      </c>
      <c r="G9126" t="s">
        <v>42</v>
      </c>
      <c r="H9126">
        <v>0</v>
      </c>
      <c r="I9126">
        <v>0</v>
      </c>
      <c r="J9126">
        <v>0</v>
      </c>
      <c r="K9126" t="s">
        <v>35975</v>
      </c>
    </row>
    <row r="9127" spans="1:11" x14ac:dyDescent="0.3">
      <c r="A9127" t="s">
        <v>35976</v>
      </c>
      <c r="B9127" t="s">
        <v>35977</v>
      </c>
      <c r="C9127" t="s">
        <v>27</v>
      </c>
      <c r="D9127" t="s">
        <v>35978</v>
      </c>
      <c r="E9127" t="s">
        <v>12540</v>
      </c>
      <c r="F9127" t="s">
        <v>41</v>
      </c>
      <c r="G9127" t="s">
        <v>42</v>
      </c>
      <c r="H9127">
        <v>0</v>
      </c>
      <c r="I9127">
        <v>0</v>
      </c>
      <c r="J9127">
        <v>0</v>
      </c>
      <c r="K9127" t="s">
        <v>35979</v>
      </c>
    </row>
    <row r="9128" spans="1:11" x14ac:dyDescent="0.3">
      <c r="A9128" t="s">
        <v>35980</v>
      </c>
      <c r="B9128" t="s">
        <v>35981</v>
      </c>
      <c r="C9128" t="s">
        <v>20</v>
      </c>
      <c r="D9128" t="s">
        <v>35982</v>
      </c>
      <c r="E9128" t="s">
        <v>27392</v>
      </c>
      <c r="F9128" t="s">
        <v>2956</v>
      </c>
      <c r="G9128" t="s">
        <v>529</v>
      </c>
      <c r="H9128">
        <v>0</v>
      </c>
      <c r="I9128">
        <v>0</v>
      </c>
      <c r="J9128">
        <v>0</v>
      </c>
      <c r="K9128" t="s">
        <v>35983</v>
      </c>
    </row>
    <row r="9129" spans="1:11" x14ac:dyDescent="0.3">
      <c r="A9129" t="s">
        <v>35984</v>
      </c>
      <c r="C9129" t="s">
        <v>147</v>
      </c>
      <c r="D9129" t="s">
        <v>35985</v>
      </c>
      <c r="E9129" t="s">
        <v>149</v>
      </c>
      <c r="F9129" t="s">
        <v>482</v>
      </c>
      <c r="G9129" t="s">
        <v>42</v>
      </c>
      <c r="H9129">
        <v>0</v>
      </c>
      <c r="I9129">
        <v>0</v>
      </c>
      <c r="J9129">
        <v>0</v>
      </c>
      <c r="K9129" t="s">
        <v>35986</v>
      </c>
    </row>
    <row r="9130" spans="1:11" x14ac:dyDescent="0.3">
      <c r="A9130" t="s">
        <v>35987</v>
      </c>
      <c r="B9130" t="s">
        <v>35988</v>
      </c>
      <c r="C9130" t="s">
        <v>147</v>
      </c>
      <c r="D9130" t="s">
        <v>35989</v>
      </c>
      <c r="E9130" t="s">
        <v>149</v>
      </c>
      <c r="F9130" t="s">
        <v>830</v>
      </c>
      <c r="G9130" t="s">
        <v>42</v>
      </c>
      <c r="H9130">
        <v>0</v>
      </c>
      <c r="I9130">
        <v>0</v>
      </c>
      <c r="J9130">
        <v>0</v>
      </c>
      <c r="K9130" t="s">
        <v>35990</v>
      </c>
    </row>
    <row r="9131" spans="1:11" x14ac:dyDescent="0.3">
      <c r="A9131" t="s">
        <v>35991</v>
      </c>
      <c r="B9131" t="s">
        <v>35992</v>
      </c>
      <c r="C9131" t="s">
        <v>147</v>
      </c>
      <c r="D9131" t="s">
        <v>35993</v>
      </c>
      <c r="E9131" t="s">
        <v>149</v>
      </c>
      <c r="F9131" t="s">
        <v>17074</v>
      </c>
      <c r="G9131" t="s">
        <v>42</v>
      </c>
      <c r="H9131">
        <v>0</v>
      </c>
      <c r="I9131">
        <v>0</v>
      </c>
      <c r="J9131">
        <v>0</v>
      </c>
      <c r="K9131" t="s">
        <v>35994</v>
      </c>
    </row>
    <row r="9132" spans="1:11" x14ac:dyDescent="0.3">
      <c r="A9132" t="s">
        <v>35995</v>
      </c>
      <c r="B9132" t="s">
        <v>35996</v>
      </c>
      <c r="C9132" t="s">
        <v>147</v>
      </c>
      <c r="D9132" t="s">
        <v>35997</v>
      </c>
      <c r="E9132" t="s">
        <v>149</v>
      </c>
      <c r="F9132" t="s">
        <v>9527</v>
      </c>
      <c r="G9132" t="s">
        <v>42</v>
      </c>
      <c r="H9132">
        <v>0</v>
      </c>
      <c r="I9132">
        <v>0</v>
      </c>
      <c r="J9132">
        <v>0</v>
      </c>
      <c r="K9132" t="s">
        <v>35998</v>
      </c>
    </row>
    <row r="9133" spans="1:11" x14ac:dyDescent="0.3">
      <c r="A9133" t="s">
        <v>35999</v>
      </c>
      <c r="B9133" t="s">
        <v>36000</v>
      </c>
      <c r="C9133" t="s">
        <v>147</v>
      </c>
      <c r="D9133" t="s">
        <v>36001</v>
      </c>
      <c r="E9133" t="s">
        <v>149</v>
      </c>
      <c r="F9133" t="s">
        <v>2036</v>
      </c>
      <c r="G9133" t="s">
        <v>42</v>
      </c>
      <c r="H9133">
        <v>0</v>
      </c>
      <c r="I9133">
        <v>0</v>
      </c>
      <c r="J9133">
        <v>0</v>
      </c>
      <c r="K9133" t="s">
        <v>36002</v>
      </c>
    </row>
    <row r="9134" spans="1:11" x14ac:dyDescent="0.3">
      <c r="A9134" t="s">
        <v>36003</v>
      </c>
      <c r="B9134" t="s">
        <v>36004</v>
      </c>
      <c r="C9134" t="s">
        <v>147</v>
      </c>
      <c r="D9134" t="s">
        <v>36005</v>
      </c>
      <c r="E9134" t="s">
        <v>149</v>
      </c>
      <c r="F9134" t="s">
        <v>326</v>
      </c>
      <c r="G9134" t="s">
        <v>42</v>
      </c>
      <c r="H9134">
        <v>0</v>
      </c>
      <c r="I9134">
        <v>0</v>
      </c>
      <c r="J9134">
        <v>0</v>
      </c>
      <c r="K9134" t="s">
        <v>36006</v>
      </c>
    </row>
    <row r="9135" spans="1:11" x14ac:dyDescent="0.3">
      <c r="A9135" t="s">
        <v>36007</v>
      </c>
      <c r="C9135" t="s">
        <v>558</v>
      </c>
      <c r="D9135" t="s">
        <v>36008</v>
      </c>
      <c r="E9135" t="s">
        <v>28510</v>
      </c>
      <c r="F9135" t="s">
        <v>16</v>
      </c>
      <c r="G9135" t="s">
        <v>4165</v>
      </c>
      <c r="H9135">
        <v>0</v>
      </c>
      <c r="I9135">
        <v>0</v>
      </c>
      <c r="J9135">
        <v>0</v>
      </c>
      <c r="K9135" t="s">
        <v>36009</v>
      </c>
    </row>
    <row r="9136" spans="1:11" x14ac:dyDescent="0.3">
      <c r="A9136" t="s">
        <v>36010</v>
      </c>
      <c r="B9136" t="s">
        <v>36011</v>
      </c>
      <c r="C9136" t="s">
        <v>20</v>
      </c>
      <c r="D9136" t="s">
        <v>36012</v>
      </c>
      <c r="E9136" t="s">
        <v>22</v>
      </c>
      <c r="F9136" t="s">
        <v>12188</v>
      </c>
      <c r="G9136" t="s">
        <v>42</v>
      </c>
      <c r="H9136">
        <v>0</v>
      </c>
      <c r="I9136">
        <v>0</v>
      </c>
      <c r="J9136">
        <v>0</v>
      </c>
      <c r="K9136" t="s">
        <v>36013</v>
      </c>
    </row>
    <row r="9137" spans="1:11" x14ac:dyDescent="0.3">
      <c r="A9137" t="s">
        <v>36014</v>
      </c>
      <c r="B9137" t="s">
        <v>36015</v>
      </c>
      <c r="C9137" t="s">
        <v>558</v>
      </c>
      <c r="D9137" t="s">
        <v>36016</v>
      </c>
      <c r="E9137" t="s">
        <v>28510</v>
      </c>
      <c r="F9137" t="s">
        <v>16</v>
      </c>
      <c r="G9137" t="s">
        <v>7342</v>
      </c>
      <c r="H9137">
        <v>0</v>
      </c>
      <c r="I9137">
        <v>0</v>
      </c>
      <c r="J9137">
        <v>0</v>
      </c>
      <c r="K9137" t="s">
        <v>36017</v>
      </c>
    </row>
    <row r="9138" spans="1:11" x14ac:dyDescent="0.3">
      <c r="A9138" t="s">
        <v>36018</v>
      </c>
      <c r="C9138" t="s">
        <v>27</v>
      </c>
      <c r="D9138" t="e">
        <f>사심아치.</f>
        <v>#NAME?</v>
      </c>
      <c r="E9138" t="s">
        <v>12540</v>
      </c>
      <c r="F9138" t="s">
        <v>3257</v>
      </c>
      <c r="G9138" t="s">
        <v>42</v>
      </c>
      <c r="H9138">
        <v>0</v>
      </c>
      <c r="I9138">
        <v>0</v>
      </c>
      <c r="J9138">
        <v>0</v>
      </c>
      <c r="K9138" t="s">
        <v>36019</v>
      </c>
    </row>
    <row r="9139" spans="1:11" x14ac:dyDescent="0.3">
      <c r="A9139" t="s">
        <v>36020</v>
      </c>
      <c r="C9139" t="s">
        <v>27</v>
      </c>
      <c r="D9139" t="e">
        <f>트윈아크납땜.</f>
        <v>#NAME?</v>
      </c>
      <c r="E9139" t="s">
        <v>12540</v>
      </c>
      <c r="F9139" t="s">
        <v>8454</v>
      </c>
      <c r="G9139" t="s">
        <v>42</v>
      </c>
      <c r="H9139">
        <v>0</v>
      </c>
      <c r="I9139">
        <v>0</v>
      </c>
      <c r="J9139">
        <v>0</v>
      </c>
      <c r="K9139" t="s">
        <v>36021</v>
      </c>
    </row>
    <row r="9140" spans="1:11" x14ac:dyDescent="0.3">
      <c r="A9140" t="s">
        <v>36022</v>
      </c>
      <c r="C9140" t="s">
        <v>27</v>
      </c>
      <c r="D9140" t="s">
        <v>36023</v>
      </c>
      <c r="E9140" t="s">
        <v>12540</v>
      </c>
      <c r="F9140" t="s">
        <v>11177</v>
      </c>
      <c r="G9140" t="s">
        <v>42</v>
      </c>
      <c r="H9140">
        <v>0</v>
      </c>
      <c r="I9140">
        <v>0</v>
      </c>
      <c r="J9140">
        <v>0</v>
      </c>
      <c r="K9140" t="s">
        <v>36024</v>
      </c>
    </row>
    <row r="9141" spans="1:11" x14ac:dyDescent="0.3">
      <c r="A9141" t="s">
        <v>36025</v>
      </c>
      <c r="B9141" t="s">
        <v>36026</v>
      </c>
      <c r="C9141" t="s">
        <v>27</v>
      </c>
      <c r="D9141" t="s">
        <v>36027</v>
      </c>
      <c r="E9141" t="s">
        <v>12540</v>
      </c>
      <c r="F9141" t="s">
        <v>41</v>
      </c>
      <c r="G9141" t="s">
        <v>42</v>
      </c>
      <c r="H9141">
        <v>0</v>
      </c>
      <c r="I9141">
        <v>0</v>
      </c>
      <c r="J9141">
        <v>0</v>
      </c>
      <c r="K9141" t="s">
        <v>36028</v>
      </c>
    </row>
    <row r="9142" spans="1:11" x14ac:dyDescent="0.3">
      <c r="A9142" t="s">
        <v>36029</v>
      </c>
      <c r="C9142" t="s">
        <v>27</v>
      </c>
      <c r="D9142" t="s">
        <v>36030</v>
      </c>
      <c r="E9142" t="s">
        <v>12540</v>
      </c>
      <c r="F9142" t="s">
        <v>41</v>
      </c>
      <c r="G9142" t="s">
        <v>42</v>
      </c>
      <c r="H9142">
        <v>0</v>
      </c>
      <c r="I9142">
        <v>0</v>
      </c>
      <c r="J9142">
        <v>0</v>
      </c>
      <c r="K9142" t="s">
        <v>36031</v>
      </c>
    </row>
    <row r="9143" spans="1:11" x14ac:dyDescent="0.3">
      <c r="A9143" t="s">
        <v>36032</v>
      </c>
      <c r="C9143" t="s">
        <v>27</v>
      </c>
      <c r="D9143" t="s">
        <v>36033</v>
      </c>
      <c r="E9143" t="s">
        <v>12540</v>
      </c>
      <c r="F9143" t="s">
        <v>6505</v>
      </c>
      <c r="G9143" t="s">
        <v>42</v>
      </c>
      <c r="H9143">
        <v>0</v>
      </c>
      <c r="I9143">
        <v>0</v>
      </c>
      <c r="J9143">
        <v>0</v>
      </c>
      <c r="K9143" t="s">
        <v>36034</v>
      </c>
    </row>
    <row r="9144" spans="1:11" x14ac:dyDescent="0.3">
      <c r="A9144" t="s">
        <v>36035</v>
      </c>
      <c r="C9144" t="s">
        <v>27</v>
      </c>
      <c r="D9144" t="s">
        <v>36036</v>
      </c>
      <c r="E9144" t="s">
        <v>12540</v>
      </c>
      <c r="F9144" t="s">
        <v>41</v>
      </c>
      <c r="G9144" t="s">
        <v>42</v>
      </c>
      <c r="H9144">
        <v>0</v>
      </c>
      <c r="I9144">
        <v>0</v>
      </c>
      <c r="J9144">
        <v>0</v>
      </c>
      <c r="K9144" t="s">
        <v>36037</v>
      </c>
    </row>
    <row r="9145" spans="1:11" x14ac:dyDescent="0.3">
      <c r="A9145" t="s">
        <v>36038</v>
      </c>
      <c r="B9145" t="s">
        <v>36039</v>
      </c>
      <c r="C9145" t="s">
        <v>20</v>
      </c>
      <c r="D9145" t="s">
        <v>36040</v>
      </c>
      <c r="E9145" t="s">
        <v>22</v>
      </c>
      <c r="F9145" t="s">
        <v>18221</v>
      </c>
      <c r="G9145" t="s">
        <v>42</v>
      </c>
      <c r="H9145">
        <v>0</v>
      </c>
      <c r="I9145">
        <v>0</v>
      </c>
      <c r="J9145">
        <v>0</v>
      </c>
      <c r="K9145" t="s">
        <v>36041</v>
      </c>
    </row>
    <row r="9146" spans="1:11" x14ac:dyDescent="0.3">
      <c r="A9146" t="s">
        <v>36042</v>
      </c>
      <c r="C9146" t="s">
        <v>147</v>
      </c>
      <c r="D9146" t="s">
        <v>36043</v>
      </c>
      <c r="E9146" t="s">
        <v>149</v>
      </c>
      <c r="F9146" t="s">
        <v>16</v>
      </c>
      <c r="G9146" t="s">
        <v>3262</v>
      </c>
      <c r="H9146">
        <v>0</v>
      </c>
      <c r="I9146">
        <v>0</v>
      </c>
      <c r="J9146">
        <v>0</v>
      </c>
      <c r="K9146" t="s">
        <v>36044</v>
      </c>
    </row>
    <row r="9147" spans="1:11" x14ac:dyDescent="0.3">
      <c r="A9147" t="s">
        <v>36045</v>
      </c>
      <c r="B9147" t="s">
        <v>36046</v>
      </c>
      <c r="C9147" t="s">
        <v>558</v>
      </c>
      <c r="D9147" t="s">
        <v>36047</v>
      </c>
      <c r="E9147" t="s">
        <v>32599</v>
      </c>
      <c r="F9147" t="s">
        <v>2313</v>
      </c>
      <c r="G9147" t="s">
        <v>6102</v>
      </c>
      <c r="H9147">
        <v>0</v>
      </c>
      <c r="I9147">
        <v>0</v>
      </c>
      <c r="J9147">
        <v>0</v>
      </c>
      <c r="K9147" t="s">
        <v>36048</v>
      </c>
    </row>
    <row r="9148" spans="1:11" x14ac:dyDescent="0.3">
      <c r="A9148" t="s">
        <v>36049</v>
      </c>
      <c r="B9148" t="s">
        <v>36050</v>
      </c>
      <c r="C9148" t="s">
        <v>27</v>
      </c>
      <c r="D9148" t="s">
        <v>36051</v>
      </c>
      <c r="E9148" t="s">
        <v>12540</v>
      </c>
      <c r="F9148" t="s">
        <v>41</v>
      </c>
      <c r="G9148" t="s">
        <v>42</v>
      </c>
      <c r="H9148">
        <v>0</v>
      </c>
      <c r="I9148">
        <v>0</v>
      </c>
      <c r="J9148">
        <v>0</v>
      </c>
      <c r="K9148" t="s">
        <v>36052</v>
      </c>
    </row>
    <row r="9149" spans="1:11" x14ac:dyDescent="0.3">
      <c r="A9149" t="s">
        <v>36053</v>
      </c>
      <c r="B9149" t="s">
        <v>36054</v>
      </c>
      <c r="C9149" t="s">
        <v>558</v>
      </c>
      <c r="D9149" t="s">
        <v>36055</v>
      </c>
      <c r="E9149" t="s">
        <v>32599</v>
      </c>
      <c r="F9149" t="s">
        <v>41</v>
      </c>
      <c r="G9149" t="s">
        <v>42</v>
      </c>
      <c r="H9149">
        <v>0</v>
      </c>
      <c r="I9149">
        <v>0</v>
      </c>
      <c r="J9149">
        <v>0</v>
      </c>
      <c r="K9149" t="s">
        <v>36056</v>
      </c>
    </row>
    <row r="9150" spans="1:11" x14ac:dyDescent="0.3">
      <c r="A9150" t="s">
        <v>36057</v>
      </c>
      <c r="C9150" t="s">
        <v>558</v>
      </c>
      <c r="D9150" t="s">
        <v>36058</v>
      </c>
      <c r="E9150" t="s">
        <v>32599</v>
      </c>
      <c r="F9150" t="s">
        <v>41</v>
      </c>
      <c r="G9150" t="s">
        <v>42</v>
      </c>
      <c r="H9150">
        <v>0</v>
      </c>
      <c r="I9150">
        <v>0</v>
      </c>
      <c r="J9150">
        <v>0</v>
      </c>
      <c r="K9150" t="s">
        <v>36059</v>
      </c>
    </row>
    <row r="9151" spans="1:11" x14ac:dyDescent="0.3">
      <c r="A9151" t="s">
        <v>36060</v>
      </c>
      <c r="B9151" t="s">
        <v>36061</v>
      </c>
      <c r="C9151" t="s">
        <v>147</v>
      </c>
      <c r="D9151" t="s">
        <v>36062</v>
      </c>
      <c r="E9151" t="s">
        <v>149</v>
      </c>
      <c r="F9151" t="s">
        <v>7049</v>
      </c>
      <c r="G9151" t="s">
        <v>42</v>
      </c>
      <c r="H9151">
        <v>0</v>
      </c>
      <c r="I9151">
        <v>0</v>
      </c>
      <c r="J9151">
        <v>0</v>
      </c>
      <c r="K9151" t="s">
        <v>36063</v>
      </c>
    </row>
    <row r="9152" spans="1:11" x14ac:dyDescent="0.3">
      <c r="A9152" t="s">
        <v>36064</v>
      </c>
      <c r="B9152" t="s">
        <v>36065</v>
      </c>
      <c r="C9152" t="s">
        <v>20</v>
      </c>
      <c r="D9152" t="s">
        <v>36066</v>
      </c>
      <c r="E9152" t="s">
        <v>22</v>
      </c>
      <c r="F9152" t="s">
        <v>2116</v>
      </c>
      <c r="G9152" t="s">
        <v>42</v>
      </c>
      <c r="H9152">
        <v>0</v>
      </c>
      <c r="I9152">
        <v>0</v>
      </c>
      <c r="J9152">
        <v>0</v>
      </c>
      <c r="K9152" t="s">
        <v>36067</v>
      </c>
    </row>
    <row r="9153" spans="1:11" x14ac:dyDescent="0.3">
      <c r="A9153" t="s">
        <v>36068</v>
      </c>
      <c r="C9153" t="s">
        <v>27</v>
      </c>
      <c r="D9153" t="s">
        <v>36069</v>
      </c>
      <c r="E9153" t="s">
        <v>12540</v>
      </c>
      <c r="F9153" t="s">
        <v>41</v>
      </c>
      <c r="G9153" t="s">
        <v>42</v>
      </c>
      <c r="H9153">
        <v>0</v>
      </c>
      <c r="I9153">
        <v>0</v>
      </c>
      <c r="J9153">
        <v>0</v>
      </c>
      <c r="K9153" t="s">
        <v>36070</v>
      </c>
    </row>
    <row r="9154" spans="1:11" x14ac:dyDescent="0.3">
      <c r="A9154" t="s">
        <v>36071</v>
      </c>
      <c r="B9154" t="s">
        <v>36072</v>
      </c>
      <c r="C9154" t="s">
        <v>27</v>
      </c>
      <c r="D9154" t="s">
        <v>36073</v>
      </c>
      <c r="E9154" t="s">
        <v>12540</v>
      </c>
      <c r="F9154" t="s">
        <v>41</v>
      </c>
      <c r="G9154" t="s">
        <v>42</v>
      </c>
      <c r="H9154">
        <v>0</v>
      </c>
      <c r="I9154">
        <v>0</v>
      </c>
      <c r="J9154">
        <v>0</v>
      </c>
      <c r="K9154" t="s">
        <v>36074</v>
      </c>
    </row>
    <row r="9155" spans="1:11" x14ac:dyDescent="0.3">
      <c r="A9155" t="s">
        <v>36075</v>
      </c>
      <c r="B9155" t="s">
        <v>36076</v>
      </c>
      <c r="C9155" t="s">
        <v>27</v>
      </c>
      <c r="D9155" t="s">
        <v>36077</v>
      </c>
      <c r="E9155" t="s">
        <v>12540</v>
      </c>
      <c r="F9155" t="s">
        <v>41</v>
      </c>
      <c r="G9155" t="s">
        <v>42</v>
      </c>
      <c r="H9155">
        <v>0</v>
      </c>
      <c r="I9155">
        <v>0</v>
      </c>
      <c r="J9155">
        <v>0</v>
      </c>
      <c r="K9155" t="s">
        <v>36078</v>
      </c>
    </row>
    <row r="9156" spans="1:11" x14ac:dyDescent="0.3">
      <c r="A9156" t="s">
        <v>36079</v>
      </c>
      <c r="B9156" t="s">
        <v>36080</v>
      </c>
      <c r="C9156" t="s">
        <v>27</v>
      </c>
      <c r="D9156" t="s">
        <v>36081</v>
      </c>
      <c r="E9156" t="s">
        <v>12540</v>
      </c>
      <c r="F9156" t="s">
        <v>41</v>
      </c>
      <c r="G9156" t="s">
        <v>42</v>
      </c>
      <c r="H9156">
        <v>0</v>
      </c>
      <c r="I9156">
        <v>0</v>
      </c>
      <c r="J9156">
        <v>0</v>
      </c>
      <c r="K9156" t="s">
        <v>36082</v>
      </c>
    </row>
    <row r="9157" spans="1:11" x14ac:dyDescent="0.3">
      <c r="A9157" t="s">
        <v>36083</v>
      </c>
      <c r="B9157" t="s">
        <v>36084</v>
      </c>
      <c r="C9157" t="s">
        <v>27</v>
      </c>
      <c r="D9157" t="s">
        <v>36085</v>
      </c>
      <c r="E9157" t="s">
        <v>12540</v>
      </c>
      <c r="F9157" t="s">
        <v>41</v>
      </c>
      <c r="G9157" t="s">
        <v>42</v>
      </c>
      <c r="H9157">
        <v>0</v>
      </c>
      <c r="I9157">
        <v>0</v>
      </c>
      <c r="J9157">
        <v>0</v>
      </c>
      <c r="K9157" t="s">
        <v>36086</v>
      </c>
    </row>
    <row r="9158" spans="1:11" x14ac:dyDescent="0.3">
      <c r="A9158" t="s">
        <v>36087</v>
      </c>
      <c r="B9158" t="s">
        <v>36084</v>
      </c>
      <c r="C9158" t="s">
        <v>27</v>
      </c>
      <c r="D9158" t="s">
        <v>36088</v>
      </c>
      <c r="E9158" t="s">
        <v>12540</v>
      </c>
      <c r="F9158" t="s">
        <v>41</v>
      </c>
      <c r="G9158" t="s">
        <v>42</v>
      </c>
      <c r="H9158">
        <v>0</v>
      </c>
      <c r="I9158">
        <v>0</v>
      </c>
      <c r="J9158">
        <v>0</v>
      </c>
      <c r="K9158" t="s">
        <v>36089</v>
      </c>
    </row>
    <row r="9159" spans="1:11" x14ac:dyDescent="0.3">
      <c r="A9159" t="s">
        <v>36090</v>
      </c>
      <c r="B9159" t="s">
        <v>36084</v>
      </c>
      <c r="C9159" t="s">
        <v>27</v>
      </c>
      <c r="D9159" t="s">
        <v>36091</v>
      </c>
      <c r="E9159" t="s">
        <v>12540</v>
      </c>
      <c r="F9159" t="s">
        <v>41</v>
      </c>
      <c r="G9159" t="s">
        <v>42</v>
      </c>
      <c r="H9159">
        <v>0</v>
      </c>
      <c r="I9159">
        <v>0</v>
      </c>
      <c r="J9159">
        <v>0</v>
      </c>
      <c r="K9159" t="s">
        <v>36092</v>
      </c>
    </row>
    <row r="9160" spans="1:11" x14ac:dyDescent="0.3">
      <c r="A9160" t="s">
        <v>36093</v>
      </c>
      <c r="B9160" t="s">
        <v>36084</v>
      </c>
      <c r="C9160" t="s">
        <v>27</v>
      </c>
      <c r="D9160" t="s">
        <v>36094</v>
      </c>
      <c r="E9160" t="s">
        <v>12540</v>
      </c>
      <c r="F9160" t="s">
        <v>41</v>
      </c>
      <c r="G9160" t="s">
        <v>42</v>
      </c>
      <c r="H9160">
        <v>0</v>
      </c>
      <c r="I9160">
        <v>0</v>
      </c>
      <c r="J9160">
        <v>0</v>
      </c>
      <c r="K9160" t="s">
        <v>36095</v>
      </c>
    </row>
    <row r="9161" spans="1:11" x14ac:dyDescent="0.3">
      <c r="A9161" t="s">
        <v>36096</v>
      </c>
      <c r="C9161" t="s">
        <v>27</v>
      </c>
      <c r="D9161" t="s">
        <v>36097</v>
      </c>
      <c r="E9161" t="s">
        <v>12540</v>
      </c>
      <c r="F9161" t="s">
        <v>41</v>
      </c>
      <c r="G9161" t="s">
        <v>42</v>
      </c>
      <c r="H9161">
        <v>0</v>
      </c>
      <c r="I9161">
        <v>0</v>
      </c>
      <c r="J9161">
        <v>0</v>
      </c>
      <c r="K9161" t="s">
        <v>36098</v>
      </c>
    </row>
    <row r="9162" spans="1:11" x14ac:dyDescent="0.3">
      <c r="A9162" t="s">
        <v>36099</v>
      </c>
      <c r="B9162" t="s">
        <v>36100</v>
      </c>
      <c r="C9162" t="s">
        <v>27</v>
      </c>
      <c r="D9162" t="s">
        <v>36101</v>
      </c>
      <c r="E9162" t="s">
        <v>12540</v>
      </c>
      <c r="F9162" t="s">
        <v>41</v>
      </c>
      <c r="G9162" t="s">
        <v>42</v>
      </c>
      <c r="H9162">
        <v>0</v>
      </c>
      <c r="I9162">
        <v>0</v>
      </c>
      <c r="J9162">
        <v>0</v>
      </c>
      <c r="K9162" t="s">
        <v>36102</v>
      </c>
    </row>
    <row r="9163" spans="1:11" x14ac:dyDescent="0.3">
      <c r="A9163" t="s">
        <v>36103</v>
      </c>
      <c r="B9163" t="s">
        <v>36104</v>
      </c>
      <c r="C9163" t="s">
        <v>20</v>
      </c>
      <c r="D9163" t="s">
        <v>36105</v>
      </c>
      <c r="E9163" t="s">
        <v>22</v>
      </c>
      <c r="F9163" t="s">
        <v>165</v>
      </c>
      <c r="G9163" t="s">
        <v>42</v>
      </c>
      <c r="H9163">
        <v>0</v>
      </c>
      <c r="I9163">
        <v>0</v>
      </c>
      <c r="J9163">
        <v>0</v>
      </c>
      <c r="K9163" t="s">
        <v>36106</v>
      </c>
    </row>
    <row r="9164" spans="1:11" x14ac:dyDescent="0.3">
      <c r="A9164" t="s">
        <v>36107</v>
      </c>
      <c r="B9164" t="s">
        <v>36108</v>
      </c>
      <c r="C9164" t="s">
        <v>27</v>
      </c>
      <c r="D9164" t="s">
        <v>36109</v>
      </c>
      <c r="E9164" t="s">
        <v>12540</v>
      </c>
      <c r="F9164" t="s">
        <v>41</v>
      </c>
      <c r="G9164" t="s">
        <v>42</v>
      </c>
      <c r="H9164">
        <v>0</v>
      </c>
      <c r="I9164">
        <v>0</v>
      </c>
      <c r="J9164">
        <v>0</v>
      </c>
      <c r="K9164" t="s">
        <v>36110</v>
      </c>
    </row>
    <row r="9165" spans="1:11" x14ac:dyDescent="0.3">
      <c r="A9165" t="s">
        <v>36111</v>
      </c>
      <c r="C9165" t="s">
        <v>27</v>
      </c>
      <c r="D9165" t="s">
        <v>36112</v>
      </c>
      <c r="E9165" t="s">
        <v>12540</v>
      </c>
      <c r="F9165" t="s">
        <v>41</v>
      </c>
      <c r="G9165" t="s">
        <v>42</v>
      </c>
      <c r="H9165">
        <v>0</v>
      </c>
      <c r="I9165">
        <v>0</v>
      </c>
      <c r="J9165">
        <v>0</v>
      </c>
      <c r="K9165" t="s">
        <v>36113</v>
      </c>
    </row>
    <row r="9166" spans="1:11" x14ac:dyDescent="0.3">
      <c r="A9166" t="s">
        <v>36114</v>
      </c>
      <c r="B9166" t="s">
        <v>36115</v>
      </c>
      <c r="C9166" t="s">
        <v>27</v>
      </c>
      <c r="D9166" t="s">
        <v>36116</v>
      </c>
      <c r="E9166" t="s">
        <v>12540</v>
      </c>
      <c r="F9166" t="s">
        <v>41</v>
      </c>
      <c r="G9166" t="s">
        <v>42</v>
      </c>
      <c r="H9166">
        <v>0</v>
      </c>
      <c r="I9166">
        <v>0</v>
      </c>
      <c r="J9166">
        <v>0</v>
      </c>
      <c r="K9166" t="s">
        <v>36117</v>
      </c>
    </row>
    <row r="9167" spans="1:11" x14ac:dyDescent="0.3">
      <c r="A9167" t="s">
        <v>36118</v>
      </c>
      <c r="B9167" t="s">
        <v>36119</v>
      </c>
      <c r="C9167" t="s">
        <v>27</v>
      </c>
      <c r="D9167" t="s">
        <v>36120</v>
      </c>
      <c r="E9167" t="s">
        <v>12540</v>
      </c>
      <c r="F9167" t="s">
        <v>41</v>
      </c>
      <c r="G9167" t="s">
        <v>42</v>
      </c>
      <c r="H9167">
        <v>0</v>
      </c>
      <c r="I9167">
        <v>0</v>
      </c>
      <c r="J9167">
        <v>0</v>
      </c>
      <c r="K9167" t="s">
        <v>36121</v>
      </c>
    </row>
    <row r="9168" spans="1:11" x14ac:dyDescent="0.3">
      <c r="A9168" t="s">
        <v>36122</v>
      </c>
      <c r="C9168" t="s">
        <v>27</v>
      </c>
      <c r="D9168" t="s">
        <v>36123</v>
      </c>
      <c r="E9168" t="s">
        <v>12540</v>
      </c>
      <c r="F9168" t="s">
        <v>41</v>
      </c>
      <c r="G9168" t="s">
        <v>42</v>
      </c>
      <c r="H9168">
        <v>0</v>
      </c>
      <c r="I9168">
        <v>0</v>
      </c>
      <c r="J9168">
        <v>0</v>
      </c>
      <c r="K9168" t="s">
        <v>36124</v>
      </c>
    </row>
    <row r="9169" spans="1:11" x14ac:dyDescent="0.3">
      <c r="A9169" t="s">
        <v>36125</v>
      </c>
      <c r="B9169" t="s">
        <v>36126</v>
      </c>
      <c r="C9169" t="s">
        <v>27</v>
      </c>
      <c r="D9169" t="s">
        <v>36127</v>
      </c>
      <c r="E9169" t="s">
        <v>12540</v>
      </c>
      <c r="F9169" t="s">
        <v>41</v>
      </c>
      <c r="G9169" t="s">
        <v>3262</v>
      </c>
      <c r="H9169">
        <v>0</v>
      </c>
      <c r="I9169">
        <v>0</v>
      </c>
      <c r="J9169">
        <v>0</v>
      </c>
      <c r="K9169" t="s">
        <v>36128</v>
      </c>
    </row>
    <row r="9170" spans="1:11" x14ac:dyDescent="0.3">
      <c r="A9170" t="s">
        <v>36129</v>
      </c>
      <c r="B9170" t="s">
        <v>36130</v>
      </c>
      <c r="C9170" t="s">
        <v>27</v>
      </c>
      <c r="D9170" t="s">
        <v>36131</v>
      </c>
      <c r="E9170" t="s">
        <v>12540</v>
      </c>
      <c r="F9170" t="s">
        <v>41</v>
      </c>
      <c r="G9170" t="s">
        <v>15333</v>
      </c>
      <c r="H9170">
        <v>0</v>
      </c>
      <c r="I9170">
        <v>0</v>
      </c>
      <c r="J9170">
        <v>0</v>
      </c>
      <c r="K9170" t="s">
        <v>36132</v>
      </c>
    </row>
    <row r="9171" spans="1:11" x14ac:dyDescent="0.3">
      <c r="A9171" t="s">
        <v>36133</v>
      </c>
      <c r="B9171" t="s">
        <v>36134</v>
      </c>
      <c r="C9171" t="s">
        <v>27</v>
      </c>
      <c r="D9171" t="s">
        <v>36135</v>
      </c>
      <c r="E9171" t="s">
        <v>12540</v>
      </c>
      <c r="F9171" t="s">
        <v>41</v>
      </c>
      <c r="G9171" t="s">
        <v>42</v>
      </c>
      <c r="H9171">
        <v>0</v>
      </c>
      <c r="I9171">
        <v>0</v>
      </c>
      <c r="J9171">
        <v>0</v>
      </c>
      <c r="K9171" t="s">
        <v>36136</v>
      </c>
    </row>
    <row r="9172" spans="1:11" x14ac:dyDescent="0.3">
      <c r="A9172" t="s">
        <v>36137</v>
      </c>
      <c r="B9172" t="s">
        <v>36138</v>
      </c>
      <c r="C9172" t="s">
        <v>27</v>
      </c>
      <c r="D9172" t="s">
        <v>36139</v>
      </c>
      <c r="E9172" t="s">
        <v>12540</v>
      </c>
      <c r="F9172" t="s">
        <v>41</v>
      </c>
      <c r="G9172" t="s">
        <v>17224</v>
      </c>
      <c r="H9172">
        <v>0</v>
      </c>
      <c r="I9172">
        <v>0</v>
      </c>
      <c r="J9172">
        <v>0</v>
      </c>
      <c r="K9172" t="s">
        <v>36140</v>
      </c>
    </row>
    <row r="9173" spans="1:11" x14ac:dyDescent="0.3">
      <c r="A9173" t="s">
        <v>36141</v>
      </c>
      <c r="B9173" t="s">
        <v>36142</v>
      </c>
      <c r="C9173" t="s">
        <v>27</v>
      </c>
      <c r="D9173" t="s">
        <v>36143</v>
      </c>
      <c r="E9173" t="s">
        <v>29</v>
      </c>
      <c r="F9173" t="s">
        <v>41</v>
      </c>
      <c r="G9173" t="s">
        <v>42</v>
      </c>
      <c r="H9173">
        <v>0</v>
      </c>
      <c r="I9173">
        <v>0</v>
      </c>
      <c r="J9173">
        <v>0</v>
      </c>
      <c r="K9173" t="s">
        <v>36144</v>
      </c>
    </row>
    <row r="9174" spans="1:11" x14ac:dyDescent="0.3">
      <c r="A9174" t="s">
        <v>36145</v>
      </c>
      <c r="B9174" t="s">
        <v>36146</v>
      </c>
      <c r="C9174" t="s">
        <v>27</v>
      </c>
      <c r="D9174" t="s">
        <v>36147</v>
      </c>
      <c r="E9174" t="s">
        <v>12540</v>
      </c>
      <c r="F9174" t="s">
        <v>41</v>
      </c>
      <c r="G9174" t="s">
        <v>42</v>
      </c>
      <c r="H9174">
        <v>0</v>
      </c>
      <c r="I9174">
        <v>0</v>
      </c>
      <c r="J9174">
        <v>0</v>
      </c>
      <c r="K9174" t="s">
        <v>36148</v>
      </c>
    </row>
    <row r="9175" spans="1:11" x14ac:dyDescent="0.3">
      <c r="A9175" t="s">
        <v>36149</v>
      </c>
      <c r="B9175" t="s">
        <v>36150</v>
      </c>
      <c r="C9175" t="s">
        <v>27</v>
      </c>
      <c r="D9175" t="s">
        <v>36151</v>
      </c>
      <c r="E9175" t="s">
        <v>12540</v>
      </c>
      <c r="F9175" t="s">
        <v>41</v>
      </c>
      <c r="G9175" t="s">
        <v>42</v>
      </c>
      <c r="H9175">
        <v>0</v>
      </c>
      <c r="I9175">
        <v>0</v>
      </c>
      <c r="J9175">
        <v>0</v>
      </c>
      <c r="K9175" t="s">
        <v>36152</v>
      </c>
    </row>
    <row r="9176" spans="1:11" x14ac:dyDescent="0.3">
      <c r="A9176" t="s">
        <v>36153</v>
      </c>
      <c r="B9176" t="s">
        <v>36154</v>
      </c>
      <c r="C9176" t="s">
        <v>27</v>
      </c>
      <c r="D9176" t="s">
        <v>36155</v>
      </c>
      <c r="E9176" t="s">
        <v>12540</v>
      </c>
      <c r="F9176" t="s">
        <v>41</v>
      </c>
      <c r="G9176" t="s">
        <v>42</v>
      </c>
      <c r="H9176">
        <v>0</v>
      </c>
      <c r="I9176">
        <v>0</v>
      </c>
      <c r="J9176">
        <v>0</v>
      </c>
      <c r="K9176" t="s">
        <v>36156</v>
      </c>
    </row>
    <row r="9177" spans="1:11" x14ac:dyDescent="0.3">
      <c r="A9177" t="s">
        <v>36157</v>
      </c>
      <c r="C9177" t="s">
        <v>27</v>
      </c>
      <c r="D9177" t="s">
        <v>36033</v>
      </c>
      <c r="E9177" t="s">
        <v>12540</v>
      </c>
      <c r="F9177" t="s">
        <v>6505</v>
      </c>
      <c r="G9177" t="s">
        <v>42</v>
      </c>
      <c r="H9177">
        <v>0</v>
      </c>
      <c r="I9177">
        <v>0</v>
      </c>
      <c r="J9177">
        <v>0</v>
      </c>
      <c r="K9177" t="s">
        <v>36158</v>
      </c>
    </row>
    <row r="9178" spans="1:11" x14ac:dyDescent="0.3">
      <c r="A9178" t="s">
        <v>36159</v>
      </c>
      <c r="C9178" t="s">
        <v>27</v>
      </c>
      <c r="D9178" t="s">
        <v>36160</v>
      </c>
      <c r="E9178" t="s">
        <v>12540</v>
      </c>
      <c r="F9178" t="s">
        <v>41</v>
      </c>
      <c r="G9178" t="s">
        <v>42</v>
      </c>
      <c r="H9178">
        <v>0</v>
      </c>
      <c r="I9178">
        <v>0</v>
      </c>
      <c r="J9178">
        <v>0</v>
      </c>
      <c r="K9178" t="s">
        <v>36161</v>
      </c>
    </row>
    <row r="9179" spans="1:11" x14ac:dyDescent="0.3">
      <c r="A9179" t="s">
        <v>36162</v>
      </c>
      <c r="B9179" t="s">
        <v>36163</v>
      </c>
      <c r="C9179" t="s">
        <v>27</v>
      </c>
      <c r="D9179" t="s">
        <v>36164</v>
      </c>
      <c r="E9179" t="s">
        <v>12540</v>
      </c>
      <c r="F9179" t="s">
        <v>41</v>
      </c>
      <c r="G9179" t="s">
        <v>42</v>
      </c>
      <c r="H9179">
        <v>0</v>
      </c>
      <c r="I9179">
        <v>0</v>
      </c>
      <c r="J9179">
        <v>0</v>
      </c>
      <c r="K9179" t="s">
        <v>36165</v>
      </c>
    </row>
    <row r="9180" spans="1:11" x14ac:dyDescent="0.3">
      <c r="A9180" t="s">
        <v>36166</v>
      </c>
      <c r="C9180" t="s">
        <v>27</v>
      </c>
      <c r="D9180" t="s">
        <v>36167</v>
      </c>
      <c r="E9180" t="s">
        <v>12540</v>
      </c>
      <c r="F9180" t="s">
        <v>41</v>
      </c>
      <c r="G9180" t="s">
        <v>42</v>
      </c>
      <c r="H9180">
        <v>0</v>
      </c>
      <c r="I9180">
        <v>0</v>
      </c>
      <c r="J9180">
        <v>0</v>
      </c>
      <c r="K9180" t="s">
        <v>36168</v>
      </c>
    </row>
    <row r="9181" spans="1:11" x14ac:dyDescent="0.3">
      <c r="A9181" t="s">
        <v>36169</v>
      </c>
      <c r="B9181" t="s">
        <v>36170</v>
      </c>
      <c r="C9181" t="s">
        <v>27</v>
      </c>
      <c r="D9181" t="s">
        <v>36171</v>
      </c>
      <c r="E9181" t="s">
        <v>12540</v>
      </c>
      <c r="F9181" t="s">
        <v>41</v>
      </c>
      <c r="G9181" t="s">
        <v>42</v>
      </c>
      <c r="H9181">
        <v>0</v>
      </c>
      <c r="I9181">
        <v>0</v>
      </c>
      <c r="J9181">
        <v>0</v>
      </c>
      <c r="K9181" t="s">
        <v>36172</v>
      </c>
    </row>
    <row r="9182" spans="1:11" x14ac:dyDescent="0.3">
      <c r="A9182" t="s">
        <v>36173</v>
      </c>
      <c r="B9182" t="s">
        <v>36174</v>
      </c>
      <c r="C9182" t="s">
        <v>27</v>
      </c>
      <c r="D9182" t="s">
        <v>36175</v>
      </c>
      <c r="E9182" t="s">
        <v>12540</v>
      </c>
      <c r="F9182" t="s">
        <v>41</v>
      </c>
      <c r="G9182" t="s">
        <v>42</v>
      </c>
      <c r="H9182">
        <v>0</v>
      </c>
      <c r="I9182">
        <v>0</v>
      </c>
      <c r="J9182">
        <v>0</v>
      </c>
      <c r="K9182" t="s">
        <v>36176</v>
      </c>
    </row>
    <row r="9183" spans="1:11" x14ac:dyDescent="0.3">
      <c r="A9183" t="s">
        <v>36177</v>
      </c>
      <c r="B9183" t="s">
        <v>36178</v>
      </c>
      <c r="C9183" t="s">
        <v>27</v>
      </c>
      <c r="D9183" t="s">
        <v>36179</v>
      </c>
      <c r="E9183" t="s">
        <v>29</v>
      </c>
      <c r="F9183" t="s">
        <v>41</v>
      </c>
      <c r="G9183" t="s">
        <v>42</v>
      </c>
      <c r="H9183">
        <v>0</v>
      </c>
      <c r="I9183">
        <v>0</v>
      </c>
      <c r="J9183">
        <v>0</v>
      </c>
      <c r="K9183" t="s">
        <v>36180</v>
      </c>
    </row>
    <row r="9184" spans="1:11" x14ac:dyDescent="0.3">
      <c r="A9184" t="s">
        <v>36181</v>
      </c>
      <c r="B9184" t="s">
        <v>36182</v>
      </c>
      <c r="C9184" t="s">
        <v>27</v>
      </c>
      <c r="D9184" t="s">
        <v>36183</v>
      </c>
      <c r="E9184" t="s">
        <v>12540</v>
      </c>
      <c r="F9184" t="s">
        <v>41</v>
      </c>
      <c r="G9184" t="s">
        <v>42</v>
      </c>
      <c r="H9184">
        <v>0</v>
      </c>
      <c r="I9184">
        <v>0</v>
      </c>
      <c r="J9184">
        <v>0</v>
      </c>
      <c r="K9184" t="s">
        <v>36184</v>
      </c>
    </row>
    <row r="9185" spans="1:11" x14ac:dyDescent="0.3">
      <c r="A9185" t="s">
        <v>36185</v>
      </c>
      <c r="B9185" t="s">
        <v>36186</v>
      </c>
      <c r="C9185" t="s">
        <v>27</v>
      </c>
      <c r="D9185" t="s">
        <v>36187</v>
      </c>
      <c r="E9185" t="s">
        <v>12540</v>
      </c>
      <c r="F9185" t="s">
        <v>41</v>
      </c>
      <c r="G9185" t="s">
        <v>42</v>
      </c>
      <c r="H9185">
        <v>0</v>
      </c>
      <c r="I9185">
        <v>0</v>
      </c>
      <c r="J9185">
        <v>0</v>
      </c>
      <c r="K9185" t="s">
        <v>36188</v>
      </c>
    </row>
    <row r="9186" spans="1:11" x14ac:dyDescent="0.3">
      <c r="A9186" t="s">
        <v>36189</v>
      </c>
      <c r="B9186" t="s">
        <v>36190</v>
      </c>
      <c r="C9186" t="s">
        <v>27</v>
      </c>
      <c r="D9186" t="s">
        <v>36191</v>
      </c>
      <c r="E9186" t="s">
        <v>12540</v>
      </c>
      <c r="F9186" t="s">
        <v>41</v>
      </c>
      <c r="G9186" t="s">
        <v>42</v>
      </c>
      <c r="H9186">
        <v>0</v>
      </c>
      <c r="I9186">
        <v>0</v>
      </c>
      <c r="J9186">
        <v>0</v>
      </c>
      <c r="K9186" t="s">
        <v>36192</v>
      </c>
    </row>
    <row r="9187" spans="1:11" x14ac:dyDescent="0.3">
      <c r="A9187" t="s">
        <v>36193</v>
      </c>
      <c r="B9187" t="s">
        <v>36194</v>
      </c>
      <c r="C9187" t="s">
        <v>27</v>
      </c>
      <c r="D9187" t="s">
        <v>36195</v>
      </c>
      <c r="E9187" t="s">
        <v>12540</v>
      </c>
      <c r="F9187" t="s">
        <v>41</v>
      </c>
      <c r="G9187" t="s">
        <v>2506</v>
      </c>
      <c r="H9187">
        <v>0</v>
      </c>
      <c r="I9187">
        <v>0</v>
      </c>
      <c r="J9187">
        <v>0</v>
      </c>
      <c r="K9187" t="s">
        <v>36196</v>
      </c>
    </row>
    <row r="9188" spans="1:11" x14ac:dyDescent="0.3">
      <c r="A9188" t="s">
        <v>36197</v>
      </c>
      <c r="C9188" t="s">
        <v>27</v>
      </c>
      <c r="D9188" t="s">
        <v>36198</v>
      </c>
      <c r="E9188" t="s">
        <v>12540</v>
      </c>
      <c r="F9188" t="s">
        <v>41</v>
      </c>
      <c r="G9188" t="s">
        <v>42</v>
      </c>
      <c r="H9188">
        <v>0</v>
      </c>
      <c r="I9188">
        <v>0</v>
      </c>
      <c r="J9188">
        <v>0</v>
      </c>
      <c r="K9188" t="s">
        <v>36199</v>
      </c>
    </row>
    <row r="9189" spans="1:11" x14ac:dyDescent="0.3">
      <c r="A9189" t="s">
        <v>36200</v>
      </c>
      <c r="C9189" t="s">
        <v>27</v>
      </c>
      <c r="D9189" t="s">
        <v>36201</v>
      </c>
      <c r="E9189" t="s">
        <v>12540</v>
      </c>
      <c r="F9189" t="s">
        <v>41</v>
      </c>
      <c r="G9189" t="s">
        <v>42</v>
      </c>
      <c r="H9189">
        <v>0</v>
      </c>
      <c r="I9189">
        <v>0</v>
      </c>
      <c r="J9189">
        <v>0</v>
      </c>
      <c r="K9189" t="s">
        <v>36202</v>
      </c>
    </row>
    <row r="9190" spans="1:11" x14ac:dyDescent="0.3">
      <c r="A9190" t="s">
        <v>36203</v>
      </c>
      <c r="B9190" t="s">
        <v>36190</v>
      </c>
      <c r="C9190" t="s">
        <v>27</v>
      </c>
      <c r="D9190" t="s">
        <v>36160</v>
      </c>
      <c r="E9190" t="s">
        <v>12540</v>
      </c>
      <c r="F9190" t="s">
        <v>41</v>
      </c>
      <c r="G9190" t="s">
        <v>42</v>
      </c>
      <c r="H9190">
        <v>0</v>
      </c>
      <c r="I9190">
        <v>0</v>
      </c>
      <c r="J9190">
        <v>0</v>
      </c>
      <c r="K9190" t="s">
        <v>36204</v>
      </c>
    </row>
    <row r="9191" spans="1:11" x14ac:dyDescent="0.3">
      <c r="A9191" t="s">
        <v>36205</v>
      </c>
      <c r="B9191" t="s">
        <v>36206</v>
      </c>
      <c r="C9191" t="s">
        <v>27</v>
      </c>
      <c r="D9191" t="s">
        <v>36207</v>
      </c>
      <c r="E9191" t="s">
        <v>12540</v>
      </c>
      <c r="F9191" t="s">
        <v>41</v>
      </c>
      <c r="G9191" t="s">
        <v>42</v>
      </c>
      <c r="H9191">
        <v>0</v>
      </c>
      <c r="I9191">
        <v>0</v>
      </c>
      <c r="J9191">
        <v>0</v>
      </c>
      <c r="K9191" t="s">
        <v>36208</v>
      </c>
    </row>
    <row r="9192" spans="1:11" x14ac:dyDescent="0.3">
      <c r="A9192" t="s">
        <v>36209</v>
      </c>
      <c r="C9192" t="s">
        <v>27</v>
      </c>
      <c r="D9192" t="s">
        <v>36210</v>
      </c>
      <c r="E9192" t="s">
        <v>12540</v>
      </c>
      <c r="F9192" t="s">
        <v>41</v>
      </c>
      <c r="G9192" t="s">
        <v>42</v>
      </c>
      <c r="H9192">
        <v>0</v>
      </c>
      <c r="I9192">
        <v>0</v>
      </c>
      <c r="J9192">
        <v>0</v>
      </c>
      <c r="K9192" t="s">
        <v>36211</v>
      </c>
    </row>
    <row r="9193" spans="1:11" x14ac:dyDescent="0.3">
      <c r="A9193" t="s">
        <v>36212</v>
      </c>
      <c r="C9193" t="s">
        <v>27</v>
      </c>
      <c r="D9193" t="s">
        <v>36213</v>
      </c>
      <c r="E9193" t="s">
        <v>12540</v>
      </c>
      <c r="F9193" t="s">
        <v>41</v>
      </c>
      <c r="G9193" t="s">
        <v>42</v>
      </c>
      <c r="H9193">
        <v>0</v>
      </c>
      <c r="I9193">
        <v>0</v>
      </c>
      <c r="J9193">
        <v>0</v>
      </c>
      <c r="K9193" t="s">
        <v>36214</v>
      </c>
    </row>
    <row r="9194" spans="1:11" x14ac:dyDescent="0.3">
      <c r="A9194" t="s">
        <v>36215</v>
      </c>
      <c r="B9194" t="s">
        <v>36216</v>
      </c>
      <c r="C9194" t="s">
        <v>20</v>
      </c>
      <c r="D9194" t="s">
        <v>36217</v>
      </c>
      <c r="E9194" t="s">
        <v>22</v>
      </c>
      <c r="F9194" t="s">
        <v>17901</v>
      </c>
      <c r="G9194" t="s">
        <v>42</v>
      </c>
      <c r="H9194">
        <v>0</v>
      </c>
      <c r="I9194">
        <v>0</v>
      </c>
      <c r="J9194">
        <v>0</v>
      </c>
      <c r="K9194" t="s">
        <v>36218</v>
      </c>
    </row>
    <row r="9195" spans="1:11" x14ac:dyDescent="0.3">
      <c r="A9195" t="s">
        <v>36219</v>
      </c>
      <c r="B9195" t="s">
        <v>36220</v>
      </c>
      <c r="C9195" t="s">
        <v>27</v>
      </c>
      <c r="D9195" t="s">
        <v>36221</v>
      </c>
      <c r="E9195" t="s">
        <v>12540</v>
      </c>
      <c r="F9195" t="s">
        <v>7488</v>
      </c>
      <c r="G9195" t="s">
        <v>42</v>
      </c>
      <c r="H9195">
        <v>0</v>
      </c>
      <c r="I9195">
        <v>0</v>
      </c>
      <c r="J9195">
        <v>0</v>
      </c>
      <c r="K9195" t="s">
        <v>36222</v>
      </c>
    </row>
    <row r="9196" spans="1:11" x14ac:dyDescent="0.3">
      <c r="A9196" t="s">
        <v>36223</v>
      </c>
      <c r="B9196" t="s">
        <v>36224</v>
      </c>
      <c r="C9196" t="s">
        <v>27</v>
      </c>
      <c r="D9196" t="s">
        <v>36225</v>
      </c>
      <c r="E9196" t="s">
        <v>12540</v>
      </c>
      <c r="F9196" t="s">
        <v>41</v>
      </c>
      <c r="G9196" t="s">
        <v>42</v>
      </c>
      <c r="H9196">
        <v>0</v>
      </c>
      <c r="I9196">
        <v>0</v>
      </c>
      <c r="J9196">
        <v>0</v>
      </c>
      <c r="K9196" t="s">
        <v>36226</v>
      </c>
    </row>
    <row r="9197" spans="1:11" x14ac:dyDescent="0.3">
      <c r="A9197" t="s">
        <v>36227</v>
      </c>
      <c r="B9197" t="s">
        <v>36228</v>
      </c>
      <c r="C9197" t="s">
        <v>27</v>
      </c>
      <c r="D9197" t="s">
        <v>36229</v>
      </c>
      <c r="E9197" t="s">
        <v>12540</v>
      </c>
      <c r="F9197" t="s">
        <v>41</v>
      </c>
      <c r="G9197" t="s">
        <v>42</v>
      </c>
      <c r="H9197">
        <v>0</v>
      </c>
      <c r="I9197">
        <v>0</v>
      </c>
      <c r="J9197">
        <v>0</v>
      </c>
      <c r="K9197" t="s">
        <v>36230</v>
      </c>
    </row>
    <row r="9198" spans="1:11" x14ac:dyDescent="0.3">
      <c r="A9198" t="s">
        <v>36231</v>
      </c>
      <c r="B9198" t="s">
        <v>36232</v>
      </c>
      <c r="C9198" t="s">
        <v>27</v>
      </c>
      <c r="D9198" t="s">
        <v>36233</v>
      </c>
      <c r="E9198" t="s">
        <v>12540</v>
      </c>
      <c r="F9198" t="s">
        <v>41</v>
      </c>
      <c r="G9198" t="s">
        <v>42</v>
      </c>
      <c r="H9198">
        <v>0</v>
      </c>
      <c r="I9198">
        <v>0</v>
      </c>
      <c r="J9198">
        <v>0</v>
      </c>
      <c r="K9198" t="s">
        <v>36234</v>
      </c>
    </row>
    <row r="9199" spans="1:11" x14ac:dyDescent="0.3">
      <c r="A9199" t="s">
        <v>36235</v>
      </c>
      <c r="C9199" t="s">
        <v>27</v>
      </c>
      <c r="D9199" t="s">
        <v>36236</v>
      </c>
      <c r="E9199" t="s">
        <v>12540</v>
      </c>
      <c r="F9199" t="s">
        <v>41</v>
      </c>
      <c r="G9199" t="s">
        <v>42</v>
      </c>
      <c r="H9199">
        <v>0</v>
      </c>
      <c r="I9199">
        <v>0</v>
      </c>
      <c r="J9199">
        <v>0</v>
      </c>
      <c r="K9199" t="s">
        <v>36237</v>
      </c>
    </row>
    <row r="9200" spans="1:11" x14ac:dyDescent="0.3">
      <c r="A9200" t="s">
        <v>36238</v>
      </c>
      <c r="B9200" t="s">
        <v>36239</v>
      </c>
      <c r="C9200" t="s">
        <v>20</v>
      </c>
      <c r="D9200" t="s">
        <v>36240</v>
      </c>
      <c r="E9200" t="s">
        <v>27392</v>
      </c>
      <c r="F9200" t="s">
        <v>16</v>
      </c>
      <c r="G9200" t="s">
        <v>20664</v>
      </c>
      <c r="H9200">
        <v>0</v>
      </c>
      <c r="I9200">
        <v>0</v>
      </c>
      <c r="J9200">
        <v>0</v>
      </c>
      <c r="K9200" t="s">
        <v>36241</v>
      </c>
    </row>
    <row r="9201" spans="1:11" x14ac:dyDescent="0.3">
      <c r="A9201" t="s">
        <v>36242</v>
      </c>
      <c r="C9201" t="s">
        <v>27</v>
      </c>
      <c r="D9201" t="s">
        <v>36243</v>
      </c>
      <c r="E9201" t="s">
        <v>12540</v>
      </c>
      <c r="F9201" t="s">
        <v>41</v>
      </c>
      <c r="G9201" t="s">
        <v>42</v>
      </c>
      <c r="H9201">
        <v>0</v>
      </c>
      <c r="I9201">
        <v>0</v>
      </c>
      <c r="J9201">
        <v>0</v>
      </c>
      <c r="K9201" t="s">
        <v>36244</v>
      </c>
    </row>
    <row r="9202" spans="1:11" x14ac:dyDescent="0.3">
      <c r="A9202" t="s">
        <v>36245</v>
      </c>
      <c r="B9202" t="s">
        <v>36246</v>
      </c>
      <c r="C9202" t="s">
        <v>27</v>
      </c>
      <c r="D9202" t="s">
        <v>36247</v>
      </c>
      <c r="E9202" t="s">
        <v>12540</v>
      </c>
      <c r="F9202" t="s">
        <v>41</v>
      </c>
      <c r="G9202" t="s">
        <v>42</v>
      </c>
      <c r="H9202">
        <v>0</v>
      </c>
      <c r="I9202">
        <v>0</v>
      </c>
      <c r="J9202">
        <v>0</v>
      </c>
      <c r="K9202" t="s">
        <v>36248</v>
      </c>
    </row>
    <row r="9203" spans="1:11" x14ac:dyDescent="0.3">
      <c r="A9203" t="s">
        <v>36249</v>
      </c>
      <c r="B9203" t="s">
        <v>36250</v>
      </c>
      <c r="C9203" t="s">
        <v>27</v>
      </c>
      <c r="D9203" t="s">
        <v>36251</v>
      </c>
      <c r="E9203" t="s">
        <v>12540</v>
      </c>
      <c r="F9203" t="s">
        <v>29915</v>
      </c>
      <c r="G9203" t="s">
        <v>42</v>
      </c>
      <c r="H9203">
        <v>0</v>
      </c>
      <c r="I9203">
        <v>0</v>
      </c>
      <c r="J9203">
        <v>0</v>
      </c>
      <c r="K9203" t="s">
        <v>36252</v>
      </c>
    </row>
    <row r="9204" spans="1:11" x14ac:dyDescent="0.3">
      <c r="A9204" t="s">
        <v>36253</v>
      </c>
      <c r="B9204" t="s">
        <v>36254</v>
      </c>
      <c r="C9204" t="s">
        <v>20</v>
      </c>
      <c r="D9204" t="s">
        <v>36255</v>
      </c>
      <c r="E9204" t="s">
        <v>22</v>
      </c>
      <c r="F9204" t="s">
        <v>1611</v>
      </c>
      <c r="G9204" t="s">
        <v>42</v>
      </c>
      <c r="H9204">
        <v>0</v>
      </c>
      <c r="I9204">
        <v>0</v>
      </c>
      <c r="J9204">
        <v>0</v>
      </c>
      <c r="K9204" t="s">
        <v>36256</v>
      </c>
    </row>
    <row r="9205" spans="1:11" x14ac:dyDescent="0.3">
      <c r="A9205" t="s">
        <v>36257</v>
      </c>
      <c r="B9205" t="s">
        <v>36258</v>
      </c>
      <c r="C9205" t="s">
        <v>27</v>
      </c>
      <c r="D9205" t="s">
        <v>36259</v>
      </c>
      <c r="E9205" t="s">
        <v>12540</v>
      </c>
      <c r="F9205" t="s">
        <v>41</v>
      </c>
      <c r="G9205" t="s">
        <v>42</v>
      </c>
      <c r="H9205">
        <v>0</v>
      </c>
      <c r="I9205">
        <v>0</v>
      </c>
      <c r="J9205">
        <v>0</v>
      </c>
      <c r="K9205" t="s">
        <v>36260</v>
      </c>
    </row>
    <row r="9206" spans="1:11" x14ac:dyDescent="0.3">
      <c r="A9206" t="s">
        <v>36261</v>
      </c>
      <c r="C9206" t="s">
        <v>27</v>
      </c>
      <c r="D9206" t="s">
        <v>36262</v>
      </c>
      <c r="E9206" t="s">
        <v>12540</v>
      </c>
      <c r="F9206" t="s">
        <v>41</v>
      </c>
      <c r="G9206" t="s">
        <v>42</v>
      </c>
      <c r="H9206">
        <v>0</v>
      </c>
      <c r="I9206">
        <v>0</v>
      </c>
      <c r="J9206">
        <v>0</v>
      </c>
      <c r="K9206" t="s">
        <v>36263</v>
      </c>
    </row>
    <row r="9207" spans="1:11" x14ac:dyDescent="0.3">
      <c r="A9207" t="s">
        <v>36264</v>
      </c>
      <c r="C9207" t="s">
        <v>27</v>
      </c>
      <c r="D9207" t="s">
        <v>36265</v>
      </c>
      <c r="E9207" t="s">
        <v>12540</v>
      </c>
      <c r="F9207" t="s">
        <v>41</v>
      </c>
      <c r="G9207" t="s">
        <v>42</v>
      </c>
      <c r="H9207">
        <v>0</v>
      </c>
      <c r="I9207">
        <v>0</v>
      </c>
      <c r="J9207">
        <v>0</v>
      </c>
      <c r="K9207" t="s">
        <v>36266</v>
      </c>
    </row>
    <row r="9208" spans="1:11" x14ac:dyDescent="0.3">
      <c r="A9208" t="s">
        <v>36267</v>
      </c>
      <c r="C9208" t="s">
        <v>27</v>
      </c>
      <c r="D9208" t="s">
        <v>36268</v>
      </c>
      <c r="E9208" t="s">
        <v>12540</v>
      </c>
      <c r="F9208" t="s">
        <v>41</v>
      </c>
      <c r="G9208" t="s">
        <v>42</v>
      </c>
      <c r="H9208">
        <v>0</v>
      </c>
      <c r="I9208">
        <v>0</v>
      </c>
      <c r="J9208">
        <v>0</v>
      </c>
      <c r="K9208" t="s">
        <v>36269</v>
      </c>
    </row>
    <row r="9209" spans="1:11" x14ac:dyDescent="0.3">
      <c r="A9209" t="s">
        <v>36270</v>
      </c>
      <c r="C9209" t="s">
        <v>27</v>
      </c>
      <c r="D9209" t="s">
        <v>36271</v>
      </c>
      <c r="E9209" t="s">
        <v>12540</v>
      </c>
      <c r="F9209" t="s">
        <v>41</v>
      </c>
      <c r="G9209" t="s">
        <v>42</v>
      </c>
      <c r="H9209">
        <v>0</v>
      </c>
      <c r="I9209">
        <v>0</v>
      </c>
      <c r="J9209">
        <v>0</v>
      </c>
      <c r="K9209" t="s">
        <v>36272</v>
      </c>
    </row>
    <row r="9210" spans="1:11" x14ac:dyDescent="0.3">
      <c r="A9210" t="s">
        <v>36273</v>
      </c>
      <c r="B9210" t="s">
        <v>36274</v>
      </c>
      <c r="C9210" t="s">
        <v>558</v>
      </c>
      <c r="D9210" t="s">
        <v>36275</v>
      </c>
      <c r="E9210" t="s">
        <v>34293</v>
      </c>
      <c r="F9210" t="s">
        <v>4267</v>
      </c>
      <c r="G9210" t="s">
        <v>28654</v>
      </c>
      <c r="H9210">
        <v>0</v>
      </c>
      <c r="I9210">
        <v>0</v>
      </c>
      <c r="J9210">
        <v>0</v>
      </c>
      <c r="K9210" t="s">
        <v>36276</v>
      </c>
    </row>
    <row r="9211" spans="1:11" x14ac:dyDescent="0.3">
      <c r="A9211" t="s">
        <v>36277</v>
      </c>
      <c r="C9211" t="s">
        <v>27</v>
      </c>
      <c r="D9211" t="e">
        <f>쐐기깨기.</f>
        <v>#NAME?</v>
      </c>
      <c r="E9211" t="s">
        <v>12540</v>
      </c>
      <c r="F9211" t="s">
        <v>3257</v>
      </c>
      <c r="G9211" t="s">
        <v>42</v>
      </c>
      <c r="H9211">
        <v>0</v>
      </c>
      <c r="I9211">
        <v>0</v>
      </c>
      <c r="J9211">
        <v>0</v>
      </c>
      <c r="K9211" t="s">
        <v>36278</v>
      </c>
    </row>
    <row r="9212" spans="1:11" x14ac:dyDescent="0.3">
      <c r="A9212" t="s">
        <v>36279</v>
      </c>
      <c r="C9212" t="s">
        <v>27</v>
      </c>
      <c r="D9212" t="s">
        <v>36280</v>
      </c>
      <c r="E9212" t="s">
        <v>12540</v>
      </c>
      <c r="F9212" t="s">
        <v>41</v>
      </c>
      <c r="G9212" t="s">
        <v>42</v>
      </c>
      <c r="H9212">
        <v>0</v>
      </c>
      <c r="I9212">
        <v>0</v>
      </c>
      <c r="J9212">
        <v>0</v>
      </c>
      <c r="K9212" t="s">
        <v>36281</v>
      </c>
    </row>
    <row r="9213" spans="1:11" x14ac:dyDescent="0.3">
      <c r="A9213" t="s">
        <v>36282</v>
      </c>
      <c r="C9213" t="s">
        <v>558</v>
      </c>
      <c r="E9213" t="s">
        <v>34293</v>
      </c>
      <c r="F9213" t="s">
        <v>16</v>
      </c>
      <c r="G9213" t="s">
        <v>1496</v>
      </c>
      <c r="H9213">
        <v>0</v>
      </c>
      <c r="I9213">
        <v>0</v>
      </c>
      <c r="J9213">
        <v>0</v>
      </c>
      <c r="K9213" t="s">
        <v>36283</v>
      </c>
    </row>
    <row r="9214" spans="1:11" x14ac:dyDescent="0.3">
      <c r="A9214" t="s">
        <v>36284</v>
      </c>
      <c r="B9214" t="s">
        <v>36285</v>
      </c>
      <c r="C9214" t="s">
        <v>27</v>
      </c>
      <c r="D9214" t="s">
        <v>36286</v>
      </c>
      <c r="E9214" t="s">
        <v>12540</v>
      </c>
      <c r="F9214" t="s">
        <v>41</v>
      </c>
      <c r="G9214" t="s">
        <v>42</v>
      </c>
      <c r="H9214">
        <v>0</v>
      </c>
      <c r="I9214">
        <v>0</v>
      </c>
      <c r="J9214">
        <v>0</v>
      </c>
      <c r="K9214" t="s">
        <v>36287</v>
      </c>
    </row>
    <row r="9215" spans="1:11" x14ac:dyDescent="0.3">
      <c r="A9215" t="s">
        <v>36288</v>
      </c>
      <c r="B9215" t="s">
        <v>36289</v>
      </c>
      <c r="C9215" t="s">
        <v>20</v>
      </c>
      <c r="D9215" t="s">
        <v>36290</v>
      </c>
      <c r="E9215" t="s">
        <v>22</v>
      </c>
      <c r="F9215" t="s">
        <v>7609</v>
      </c>
      <c r="G9215" t="s">
        <v>42</v>
      </c>
      <c r="H9215">
        <v>0</v>
      </c>
      <c r="I9215">
        <v>0</v>
      </c>
      <c r="J9215">
        <v>0</v>
      </c>
      <c r="K9215" t="s">
        <v>36291</v>
      </c>
    </row>
    <row r="9216" spans="1:11" x14ac:dyDescent="0.3">
      <c r="A9216" t="s">
        <v>36292</v>
      </c>
      <c r="B9216" t="s">
        <v>36293</v>
      </c>
      <c r="C9216" t="s">
        <v>466</v>
      </c>
      <c r="D9216" t="s">
        <v>36294</v>
      </c>
      <c r="E9216" t="s">
        <v>26488</v>
      </c>
      <c r="F9216" t="s">
        <v>16</v>
      </c>
      <c r="G9216" t="s">
        <v>8202</v>
      </c>
      <c r="H9216">
        <v>0</v>
      </c>
      <c r="I9216">
        <v>0</v>
      </c>
      <c r="J9216">
        <v>0</v>
      </c>
      <c r="K9216" t="s">
        <v>36295</v>
      </c>
    </row>
    <row r="9217" spans="1:11" x14ac:dyDescent="0.3">
      <c r="A9217" t="s">
        <v>36296</v>
      </c>
      <c r="C9217" t="s">
        <v>27</v>
      </c>
      <c r="D9217" t="s">
        <v>36297</v>
      </c>
      <c r="E9217" t="s">
        <v>12540</v>
      </c>
      <c r="F9217" t="s">
        <v>7794</v>
      </c>
      <c r="G9217" t="s">
        <v>42</v>
      </c>
      <c r="H9217">
        <v>0</v>
      </c>
      <c r="I9217">
        <v>0</v>
      </c>
      <c r="J9217">
        <v>0</v>
      </c>
      <c r="K9217" t="s">
        <v>36298</v>
      </c>
    </row>
    <row r="9218" spans="1:11" x14ac:dyDescent="0.3">
      <c r="A9218" t="s">
        <v>36299</v>
      </c>
      <c r="B9218" t="s">
        <v>36300</v>
      </c>
      <c r="C9218" t="s">
        <v>20</v>
      </c>
      <c r="D9218" t="s">
        <v>36301</v>
      </c>
      <c r="E9218" t="s">
        <v>27392</v>
      </c>
      <c r="F9218" t="s">
        <v>16</v>
      </c>
      <c r="G9218" t="s">
        <v>4943</v>
      </c>
      <c r="H9218">
        <v>0</v>
      </c>
      <c r="I9218">
        <v>0</v>
      </c>
      <c r="J9218">
        <v>0</v>
      </c>
      <c r="K9218" t="s">
        <v>36302</v>
      </c>
    </row>
    <row r="9219" spans="1:11" x14ac:dyDescent="0.3">
      <c r="A9219" t="s">
        <v>36303</v>
      </c>
      <c r="B9219" t="s">
        <v>36304</v>
      </c>
      <c r="C9219" t="s">
        <v>20</v>
      </c>
      <c r="D9219" t="s">
        <v>36305</v>
      </c>
      <c r="E9219" t="s">
        <v>27392</v>
      </c>
      <c r="F9219" t="s">
        <v>16</v>
      </c>
      <c r="G9219" t="s">
        <v>2613</v>
      </c>
      <c r="H9219">
        <v>0</v>
      </c>
      <c r="I9219">
        <v>0</v>
      </c>
      <c r="J9219">
        <v>0</v>
      </c>
      <c r="K9219" t="s">
        <v>36306</v>
      </c>
    </row>
    <row r="9220" spans="1:11" x14ac:dyDescent="0.3">
      <c r="A9220" t="s">
        <v>36307</v>
      </c>
      <c r="B9220" t="s">
        <v>36308</v>
      </c>
      <c r="C9220" t="s">
        <v>13</v>
      </c>
      <c r="D9220" t="s">
        <v>36309</v>
      </c>
      <c r="E9220" t="s">
        <v>32427</v>
      </c>
      <c r="F9220" t="s">
        <v>16</v>
      </c>
      <c r="G9220" t="s">
        <v>36310</v>
      </c>
      <c r="H9220">
        <v>0</v>
      </c>
      <c r="I9220">
        <v>0</v>
      </c>
      <c r="J9220">
        <v>0</v>
      </c>
      <c r="K9220" t="s">
        <v>36311</v>
      </c>
    </row>
    <row r="9221" spans="1:11" x14ac:dyDescent="0.3">
      <c r="A9221" t="s">
        <v>36312</v>
      </c>
      <c r="B9221" t="s">
        <v>36313</v>
      </c>
      <c r="C9221" t="s">
        <v>466</v>
      </c>
      <c r="D9221" t="s">
        <v>36314</v>
      </c>
      <c r="E9221" t="s">
        <v>26488</v>
      </c>
      <c r="F9221" t="s">
        <v>16</v>
      </c>
      <c r="G9221" t="s">
        <v>26691</v>
      </c>
      <c r="H9221">
        <v>0</v>
      </c>
      <c r="I9221">
        <v>0</v>
      </c>
      <c r="J9221">
        <v>0</v>
      </c>
      <c r="K9221" t="s">
        <v>36315</v>
      </c>
    </row>
    <row r="9222" spans="1:11" x14ac:dyDescent="0.3">
      <c r="A9222" t="s">
        <v>36316</v>
      </c>
      <c r="B9222" t="s">
        <v>36317</v>
      </c>
      <c r="C9222" t="s">
        <v>20</v>
      </c>
      <c r="D9222" t="s">
        <v>36318</v>
      </c>
      <c r="E9222" t="s">
        <v>27392</v>
      </c>
      <c r="F9222" t="s">
        <v>16</v>
      </c>
      <c r="G9222" t="s">
        <v>5588</v>
      </c>
      <c r="H9222">
        <v>0</v>
      </c>
      <c r="I9222">
        <v>0</v>
      </c>
      <c r="J9222">
        <v>0</v>
      </c>
      <c r="K9222" t="s">
        <v>36319</v>
      </c>
    </row>
    <row r="9223" spans="1:11" x14ac:dyDescent="0.3">
      <c r="A9223" t="s">
        <v>36320</v>
      </c>
      <c r="B9223" t="s">
        <v>36321</v>
      </c>
      <c r="C9223" t="s">
        <v>13</v>
      </c>
      <c r="D9223" t="s">
        <v>36322</v>
      </c>
      <c r="E9223" t="s">
        <v>32427</v>
      </c>
      <c r="F9223" t="s">
        <v>16</v>
      </c>
      <c r="G9223" t="s">
        <v>29173</v>
      </c>
      <c r="H9223">
        <v>0</v>
      </c>
      <c r="I9223">
        <v>0</v>
      </c>
      <c r="J9223">
        <v>0</v>
      </c>
      <c r="K9223" t="s">
        <v>36323</v>
      </c>
    </row>
    <row r="9224" spans="1:11" x14ac:dyDescent="0.3">
      <c r="A9224" t="s">
        <v>36324</v>
      </c>
      <c r="B9224" t="s">
        <v>36325</v>
      </c>
      <c r="C9224" t="s">
        <v>13</v>
      </c>
      <c r="D9224" t="s">
        <v>36326</v>
      </c>
      <c r="E9224" t="s">
        <v>32427</v>
      </c>
      <c r="F9224" t="s">
        <v>16</v>
      </c>
      <c r="G9224" t="s">
        <v>200</v>
      </c>
      <c r="H9224">
        <v>0</v>
      </c>
      <c r="I9224">
        <v>0</v>
      </c>
      <c r="J9224">
        <v>0</v>
      </c>
      <c r="K9224" t="s">
        <v>36327</v>
      </c>
    </row>
    <row r="9225" spans="1:11" x14ac:dyDescent="0.3">
      <c r="A9225" t="s">
        <v>36328</v>
      </c>
      <c r="B9225" t="s">
        <v>36329</v>
      </c>
      <c r="C9225" t="s">
        <v>27</v>
      </c>
      <c r="D9225" t="e">
        <f>에틸렌프로필렌 고무</f>
        <v>#NAME?</v>
      </c>
      <c r="E9225" t="s">
        <v>29</v>
      </c>
      <c r="F9225" t="s">
        <v>16</v>
      </c>
      <c r="G9225" t="s">
        <v>462</v>
      </c>
      <c r="H9225">
        <v>0</v>
      </c>
      <c r="I9225">
        <v>0</v>
      </c>
      <c r="J9225">
        <v>0</v>
      </c>
      <c r="K9225" t="s">
        <v>36330</v>
      </c>
    </row>
    <row r="9226" spans="1:11" x14ac:dyDescent="0.3">
      <c r="A9226" t="s">
        <v>36331</v>
      </c>
      <c r="B9226" t="s">
        <v>36332</v>
      </c>
      <c r="C9226" t="s">
        <v>13</v>
      </c>
      <c r="D9226" t="s">
        <v>36333</v>
      </c>
      <c r="E9226" t="s">
        <v>15</v>
      </c>
      <c r="F9226" t="s">
        <v>41</v>
      </c>
      <c r="G9226" t="s">
        <v>42</v>
      </c>
      <c r="H9226">
        <v>0</v>
      </c>
      <c r="I9226">
        <v>0</v>
      </c>
      <c r="J9226">
        <v>0</v>
      </c>
      <c r="K9226" t="s">
        <v>36334</v>
      </c>
    </row>
    <row r="9227" spans="1:11" x14ac:dyDescent="0.3">
      <c r="A9227" t="s">
        <v>36335</v>
      </c>
      <c r="B9227" t="s">
        <v>36336</v>
      </c>
      <c r="C9227" t="s">
        <v>466</v>
      </c>
      <c r="D9227" t="s">
        <v>36337</v>
      </c>
      <c r="E9227" t="s">
        <v>26488</v>
      </c>
      <c r="F9227" t="s">
        <v>16</v>
      </c>
      <c r="G9227" t="s">
        <v>9145</v>
      </c>
      <c r="H9227">
        <v>0</v>
      </c>
      <c r="I9227">
        <v>0</v>
      </c>
      <c r="J9227">
        <v>0</v>
      </c>
      <c r="K9227" t="s">
        <v>36338</v>
      </c>
    </row>
    <row r="9228" spans="1:11" x14ac:dyDescent="0.3">
      <c r="A9228" t="s">
        <v>36339</v>
      </c>
      <c r="B9228" t="s">
        <v>36340</v>
      </c>
      <c r="C9228" t="s">
        <v>20</v>
      </c>
      <c r="D9228" t="s">
        <v>36341</v>
      </c>
      <c r="E9228" t="s">
        <v>27392</v>
      </c>
      <c r="F9228" t="s">
        <v>16</v>
      </c>
      <c r="G9228" t="s">
        <v>3422</v>
      </c>
      <c r="H9228">
        <v>0</v>
      </c>
      <c r="I9228">
        <v>0</v>
      </c>
      <c r="J9228">
        <v>0</v>
      </c>
      <c r="K9228" t="s">
        <v>36342</v>
      </c>
    </row>
    <row r="9229" spans="1:11" x14ac:dyDescent="0.3">
      <c r="A9229" t="s">
        <v>36343</v>
      </c>
      <c r="B9229" t="s">
        <v>36344</v>
      </c>
      <c r="C9229" t="s">
        <v>466</v>
      </c>
      <c r="D9229" t="s">
        <v>36345</v>
      </c>
      <c r="E9229" t="s">
        <v>26488</v>
      </c>
      <c r="F9229" t="s">
        <v>16</v>
      </c>
      <c r="G9229" t="s">
        <v>19401</v>
      </c>
      <c r="H9229">
        <v>0</v>
      </c>
      <c r="I9229">
        <v>0</v>
      </c>
      <c r="J9229">
        <v>0</v>
      </c>
      <c r="K9229" t="s">
        <v>36346</v>
      </c>
    </row>
    <row r="9230" spans="1:11" x14ac:dyDescent="0.3">
      <c r="A9230" t="s">
        <v>36347</v>
      </c>
      <c r="B9230" t="s">
        <v>36348</v>
      </c>
      <c r="C9230" t="s">
        <v>13</v>
      </c>
      <c r="D9230" t="s">
        <v>36349</v>
      </c>
      <c r="E9230" t="s">
        <v>32427</v>
      </c>
      <c r="F9230" t="s">
        <v>16</v>
      </c>
      <c r="G9230" t="s">
        <v>20299</v>
      </c>
      <c r="H9230">
        <v>0</v>
      </c>
      <c r="I9230">
        <v>0</v>
      </c>
      <c r="J9230">
        <v>0</v>
      </c>
      <c r="K9230" t="s">
        <v>36350</v>
      </c>
    </row>
    <row r="9231" spans="1:11" x14ac:dyDescent="0.3">
      <c r="A9231" t="s">
        <v>36351</v>
      </c>
      <c r="B9231" t="s">
        <v>36352</v>
      </c>
      <c r="C9231" t="s">
        <v>20</v>
      </c>
      <c r="D9231" t="s">
        <v>36353</v>
      </c>
      <c r="E9231" t="s">
        <v>27392</v>
      </c>
      <c r="F9231" t="s">
        <v>16</v>
      </c>
      <c r="G9231" t="s">
        <v>756</v>
      </c>
      <c r="H9231">
        <v>0</v>
      </c>
      <c r="I9231">
        <v>0</v>
      </c>
      <c r="J9231">
        <v>0</v>
      </c>
      <c r="K9231" t="s">
        <v>36354</v>
      </c>
    </row>
    <row r="9232" spans="1:11" x14ac:dyDescent="0.3">
      <c r="A9232" t="s">
        <v>36355</v>
      </c>
      <c r="C9232" t="s">
        <v>20</v>
      </c>
      <c r="D9232" t="s">
        <v>36356</v>
      </c>
      <c r="E9232" t="s">
        <v>27392</v>
      </c>
      <c r="F9232" t="s">
        <v>16</v>
      </c>
      <c r="G9232" t="s">
        <v>14060</v>
      </c>
      <c r="H9232">
        <v>0</v>
      </c>
      <c r="I9232">
        <v>0</v>
      </c>
      <c r="J9232">
        <v>0</v>
      </c>
      <c r="K9232" t="s">
        <v>36357</v>
      </c>
    </row>
    <row r="9233" spans="1:11" x14ac:dyDescent="0.3">
      <c r="A9233" t="s">
        <v>36358</v>
      </c>
      <c r="C9233" t="s">
        <v>20</v>
      </c>
      <c r="D9233" t="s">
        <v>36359</v>
      </c>
      <c r="E9233" t="s">
        <v>27392</v>
      </c>
      <c r="F9233" t="s">
        <v>16</v>
      </c>
      <c r="G9233" t="s">
        <v>9617</v>
      </c>
      <c r="H9233">
        <v>0</v>
      </c>
      <c r="I9233">
        <v>0</v>
      </c>
      <c r="J9233">
        <v>0</v>
      </c>
      <c r="K9233" t="s">
        <v>36360</v>
      </c>
    </row>
    <row r="9234" spans="1:11" x14ac:dyDescent="0.3">
      <c r="A9234" t="s">
        <v>36361</v>
      </c>
      <c r="C9234" t="s">
        <v>20</v>
      </c>
      <c r="D9234" t="s">
        <v>36362</v>
      </c>
      <c r="E9234" t="s">
        <v>27392</v>
      </c>
      <c r="F9234" t="s">
        <v>16</v>
      </c>
      <c r="G9234" t="s">
        <v>2853</v>
      </c>
      <c r="H9234">
        <v>0</v>
      </c>
      <c r="I9234">
        <v>0</v>
      </c>
      <c r="J9234">
        <v>0</v>
      </c>
      <c r="K9234" t="s">
        <v>36363</v>
      </c>
    </row>
    <row r="9235" spans="1:11" x14ac:dyDescent="0.3">
      <c r="A9235" t="s">
        <v>36364</v>
      </c>
      <c r="C9235" t="s">
        <v>20</v>
      </c>
      <c r="D9235" t="s">
        <v>36365</v>
      </c>
      <c r="E9235" t="s">
        <v>27392</v>
      </c>
      <c r="F9235" t="s">
        <v>16</v>
      </c>
      <c r="G9235" t="s">
        <v>7236</v>
      </c>
      <c r="H9235">
        <v>0</v>
      </c>
      <c r="I9235">
        <v>0</v>
      </c>
      <c r="J9235">
        <v>0</v>
      </c>
      <c r="K9235" t="s">
        <v>36366</v>
      </c>
    </row>
    <row r="9236" spans="1:11" x14ac:dyDescent="0.3">
      <c r="A9236" t="s">
        <v>36367</v>
      </c>
      <c r="C9236" t="s">
        <v>13</v>
      </c>
      <c r="D9236" t="s">
        <v>36368</v>
      </c>
      <c r="E9236" t="s">
        <v>32427</v>
      </c>
      <c r="F9236" t="s">
        <v>41</v>
      </c>
      <c r="G9236" t="s">
        <v>42</v>
      </c>
      <c r="H9236">
        <v>0</v>
      </c>
      <c r="I9236">
        <v>0</v>
      </c>
      <c r="J9236">
        <v>0</v>
      </c>
      <c r="K9236" t="s">
        <v>36369</v>
      </c>
    </row>
    <row r="9237" spans="1:11" x14ac:dyDescent="0.3">
      <c r="A9237" t="s">
        <v>36370</v>
      </c>
      <c r="B9237" t="s">
        <v>36371</v>
      </c>
      <c r="C9237" t="s">
        <v>27</v>
      </c>
      <c r="D9237" t="s">
        <v>36372</v>
      </c>
      <c r="E9237" t="s">
        <v>29</v>
      </c>
      <c r="F9237" t="s">
        <v>41</v>
      </c>
      <c r="G9237" t="s">
        <v>42</v>
      </c>
      <c r="H9237">
        <v>0</v>
      </c>
      <c r="I9237">
        <v>0</v>
      </c>
      <c r="J9237">
        <v>0</v>
      </c>
      <c r="K9237" t="s">
        <v>36373</v>
      </c>
    </row>
    <row r="9238" spans="1:11" x14ac:dyDescent="0.3">
      <c r="A9238" t="s">
        <v>36374</v>
      </c>
      <c r="B9238" t="s">
        <v>36375</v>
      </c>
      <c r="C9238" t="s">
        <v>13</v>
      </c>
      <c r="D9238" t="s">
        <v>36376</v>
      </c>
      <c r="E9238" t="s">
        <v>32427</v>
      </c>
      <c r="F9238" t="s">
        <v>1788</v>
      </c>
      <c r="G9238" t="s">
        <v>42</v>
      </c>
      <c r="H9238">
        <v>0</v>
      </c>
      <c r="I9238">
        <v>0</v>
      </c>
      <c r="J9238">
        <v>0</v>
      </c>
      <c r="K9238" t="s">
        <v>36377</v>
      </c>
    </row>
    <row r="9239" spans="1:11" x14ac:dyDescent="0.3">
      <c r="A9239" t="s">
        <v>36378</v>
      </c>
      <c r="C9239" t="s">
        <v>13</v>
      </c>
      <c r="D9239" t="s">
        <v>36379</v>
      </c>
      <c r="E9239" t="s">
        <v>32427</v>
      </c>
      <c r="F9239" t="s">
        <v>11094</v>
      </c>
      <c r="G9239" t="s">
        <v>42</v>
      </c>
      <c r="H9239">
        <v>0</v>
      </c>
      <c r="I9239">
        <v>0</v>
      </c>
      <c r="J9239">
        <v>0</v>
      </c>
      <c r="K9239" t="s">
        <v>36380</v>
      </c>
    </row>
    <row r="9240" spans="1:11" x14ac:dyDescent="0.3">
      <c r="A9240" t="s">
        <v>36381</v>
      </c>
      <c r="B9240" t="s">
        <v>36382</v>
      </c>
      <c r="C9240" t="s">
        <v>13</v>
      </c>
      <c r="D9240" t="s">
        <v>36383</v>
      </c>
      <c r="E9240" t="s">
        <v>32427</v>
      </c>
      <c r="F9240" t="s">
        <v>41</v>
      </c>
      <c r="G9240" t="s">
        <v>42</v>
      </c>
      <c r="H9240">
        <v>0</v>
      </c>
      <c r="I9240">
        <v>0</v>
      </c>
      <c r="J9240">
        <v>0</v>
      </c>
      <c r="K9240" t="s">
        <v>36384</v>
      </c>
    </row>
    <row r="9241" spans="1:11" x14ac:dyDescent="0.3">
      <c r="A9241" t="s">
        <v>36385</v>
      </c>
      <c r="B9241" t="s">
        <v>36386</v>
      </c>
      <c r="C9241" t="s">
        <v>13</v>
      </c>
      <c r="D9241" t="s">
        <v>36387</v>
      </c>
      <c r="E9241" t="s">
        <v>32427</v>
      </c>
      <c r="F9241" t="s">
        <v>41</v>
      </c>
      <c r="G9241" t="s">
        <v>42</v>
      </c>
      <c r="H9241">
        <v>0</v>
      </c>
      <c r="I9241">
        <v>0</v>
      </c>
      <c r="J9241">
        <v>0</v>
      </c>
      <c r="K9241" t="s">
        <v>36388</v>
      </c>
    </row>
    <row r="9242" spans="1:11" x14ac:dyDescent="0.3">
      <c r="A9242" t="s">
        <v>36389</v>
      </c>
      <c r="B9242" t="s">
        <v>36390</v>
      </c>
      <c r="C9242" t="s">
        <v>13</v>
      </c>
      <c r="D9242" t="s">
        <v>36391</v>
      </c>
      <c r="E9242" t="s">
        <v>32427</v>
      </c>
      <c r="F9242" t="s">
        <v>41</v>
      </c>
      <c r="G9242" t="s">
        <v>42</v>
      </c>
      <c r="H9242">
        <v>0</v>
      </c>
      <c r="I9242">
        <v>0</v>
      </c>
      <c r="J9242">
        <v>0</v>
      </c>
      <c r="K9242" t="s">
        <v>36392</v>
      </c>
    </row>
    <row r="9243" spans="1:11" x14ac:dyDescent="0.3">
      <c r="A9243" t="s">
        <v>36393</v>
      </c>
      <c r="C9243" t="s">
        <v>27</v>
      </c>
      <c r="D9243" t="s">
        <v>36394</v>
      </c>
      <c r="E9243" t="s">
        <v>12540</v>
      </c>
      <c r="F9243" t="s">
        <v>41</v>
      </c>
      <c r="G9243" t="s">
        <v>42</v>
      </c>
      <c r="H9243">
        <v>0</v>
      </c>
      <c r="I9243">
        <v>0</v>
      </c>
      <c r="J9243">
        <v>0</v>
      </c>
      <c r="K9243" t="s">
        <v>36395</v>
      </c>
    </row>
    <row r="9244" spans="1:11" x14ac:dyDescent="0.3">
      <c r="A9244" t="s">
        <v>36396</v>
      </c>
      <c r="B9244" t="s">
        <v>36397</v>
      </c>
      <c r="C9244" t="s">
        <v>466</v>
      </c>
      <c r="D9244" t="s">
        <v>36398</v>
      </c>
      <c r="E9244" t="s">
        <v>26488</v>
      </c>
      <c r="F9244" t="s">
        <v>369</v>
      </c>
      <c r="G9244" t="s">
        <v>1639</v>
      </c>
      <c r="H9244">
        <v>0</v>
      </c>
      <c r="I9244">
        <v>0</v>
      </c>
      <c r="J9244">
        <v>0</v>
      </c>
      <c r="K9244" t="s">
        <v>36399</v>
      </c>
    </row>
    <row r="9245" spans="1:11" x14ac:dyDescent="0.3">
      <c r="A9245" t="s">
        <v>36400</v>
      </c>
      <c r="B9245" t="s">
        <v>36401</v>
      </c>
      <c r="C9245" t="s">
        <v>27</v>
      </c>
      <c r="D9245" t="s">
        <v>36402</v>
      </c>
      <c r="E9245" t="s">
        <v>12540</v>
      </c>
      <c r="F9245" t="s">
        <v>41</v>
      </c>
      <c r="G9245" t="s">
        <v>18558</v>
      </c>
      <c r="H9245">
        <v>0</v>
      </c>
      <c r="I9245">
        <v>0</v>
      </c>
      <c r="J9245">
        <v>0</v>
      </c>
      <c r="K9245" t="s">
        <v>36403</v>
      </c>
    </row>
    <row r="9246" spans="1:11" x14ac:dyDescent="0.3">
      <c r="A9246" t="s">
        <v>36404</v>
      </c>
      <c r="B9246" t="s">
        <v>36405</v>
      </c>
      <c r="C9246" t="s">
        <v>27</v>
      </c>
      <c r="D9246" t="s">
        <v>36406</v>
      </c>
      <c r="E9246" t="s">
        <v>12540</v>
      </c>
      <c r="F9246" t="s">
        <v>41</v>
      </c>
      <c r="G9246" t="s">
        <v>42</v>
      </c>
      <c r="H9246">
        <v>0</v>
      </c>
      <c r="I9246">
        <v>0</v>
      </c>
      <c r="J9246">
        <v>0</v>
      </c>
      <c r="K9246" t="s">
        <v>36407</v>
      </c>
    </row>
    <row r="9247" spans="1:11" x14ac:dyDescent="0.3">
      <c r="A9247" t="s">
        <v>36408</v>
      </c>
      <c r="B9247" t="s">
        <v>36409</v>
      </c>
      <c r="C9247" t="s">
        <v>27</v>
      </c>
      <c r="D9247" t="s">
        <v>36410</v>
      </c>
      <c r="E9247" t="s">
        <v>12540</v>
      </c>
      <c r="F9247" t="s">
        <v>10428</v>
      </c>
      <c r="G9247" t="s">
        <v>42</v>
      </c>
      <c r="H9247">
        <v>0</v>
      </c>
      <c r="I9247">
        <v>0</v>
      </c>
      <c r="J9247">
        <v>0</v>
      </c>
      <c r="K9247" t="s">
        <v>36411</v>
      </c>
    </row>
    <row r="9248" spans="1:11" x14ac:dyDescent="0.3">
      <c r="A9248" t="s">
        <v>36412</v>
      </c>
      <c r="B9248" t="s">
        <v>36413</v>
      </c>
      <c r="C9248" t="s">
        <v>27</v>
      </c>
      <c r="D9248" t="s">
        <v>36414</v>
      </c>
      <c r="E9248" t="s">
        <v>29</v>
      </c>
      <c r="F9248" t="s">
        <v>41</v>
      </c>
      <c r="G9248" t="s">
        <v>16440</v>
      </c>
      <c r="H9248">
        <v>0</v>
      </c>
      <c r="I9248">
        <v>0</v>
      </c>
      <c r="J9248">
        <v>0</v>
      </c>
      <c r="K9248" t="s">
        <v>36415</v>
      </c>
    </row>
    <row r="9249" spans="1:11" x14ac:dyDescent="0.3">
      <c r="A9249" t="s">
        <v>36416</v>
      </c>
      <c r="C9249" t="s">
        <v>27</v>
      </c>
      <c r="D9249" t="e">
        <f>아귀.</f>
        <v>#NAME?</v>
      </c>
      <c r="E9249" t="s">
        <v>12540</v>
      </c>
      <c r="F9249" t="s">
        <v>1981</v>
      </c>
      <c r="G9249" t="s">
        <v>42</v>
      </c>
      <c r="H9249">
        <v>0</v>
      </c>
      <c r="I9249">
        <v>0</v>
      </c>
      <c r="J9249">
        <v>0</v>
      </c>
      <c r="K9249" t="s">
        <v>36417</v>
      </c>
    </row>
    <row r="9250" spans="1:11" x14ac:dyDescent="0.3">
      <c r="A9250" t="s">
        <v>36418</v>
      </c>
      <c r="C9250" t="s">
        <v>27</v>
      </c>
      <c r="D9250" t="e">
        <f>아귀토.</f>
        <v>#NAME?</v>
      </c>
      <c r="E9250" t="s">
        <v>12540</v>
      </c>
      <c r="F9250" t="s">
        <v>1674</v>
      </c>
      <c r="G9250" t="s">
        <v>42</v>
      </c>
      <c r="H9250">
        <v>0</v>
      </c>
      <c r="I9250">
        <v>0</v>
      </c>
      <c r="J9250">
        <v>0</v>
      </c>
      <c r="K9250" t="s">
        <v>36419</v>
      </c>
    </row>
    <row r="9251" spans="1:11" x14ac:dyDescent="0.3">
      <c r="A9251" t="s">
        <v>36420</v>
      </c>
      <c r="B9251" t="s">
        <v>36421</v>
      </c>
      <c r="C9251" t="s">
        <v>13</v>
      </c>
      <c r="D9251" t="s">
        <v>36422</v>
      </c>
      <c r="E9251" t="s">
        <v>32427</v>
      </c>
      <c r="F9251" t="s">
        <v>41</v>
      </c>
      <c r="G9251" t="s">
        <v>42</v>
      </c>
      <c r="H9251">
        <v>0</v>
      </c>
      <c r="I9251">
        <v>0</v>
      </c>
      <c r="J9251">
        <v>0</v>
      </c>
      <c r="K9251" t="s">
        <v>36423</v>
      </c>
    </row>
    <row r="9252" spans="1:11" x14ac:dyDescent="0.3">
      <c r="A9252" t="s">
        <v>36424</v>
      </c>
      <c r="B9252" t="s">
        <v>19887</v>
      </c>
      <c r="C9252" t="s">
        <v>13</v>
      </c>
      <c r="D9252" t="s">
        <v>36425</v>
      </c>
      <c r="E9252" t="s">
        <v>32427</v>
      </c>
      <c r="F9252" t="s">
        <v>41</v>
      </c>
      <c r="G9252" t="s">
        <v>42</v>
      </c>
      <c r="H9252">
        <v>0</v>
      </c>
      <c r="I9252">
        <v>0</v>
      </c>
      <c r="J9252">
        <v>0</v>
      </c>
      <c r="K9252" t="s">
        <v>36426</v>
      </c>
    </row>
    <row r="9253" spans="1:11" x14ac:dyDescent="0.3">
      <c r="A9253" t="s">
        <v>19879</v>
      </c>
      <c r="B9253" t="s">
        <v>36427</v>
      </c>
      <c r="C9253" t="s">
        <v>13</v>
      </c>
      <c r="D9253" t="s">
        <v>36428</v>
      </c>
      <c r="E9253" t="s">
        <v>32427</v>
      </c>
      <c r="F9253" t="s">
        <v>41</v>
      </c>
      <c r="G9253" t="s">
        <v>42</v>
      </c>
      <c r="H9253">
        <v>0</v>
      </c>
      <c r="I9253">
        <v>0</v>
      </c>
      <c r="J9253">
        <v>0</v>
      </c>
      <c r="K9253" t="s">
        <v>36429</v>
      </c>
    </row>
    <row r="9254" spans="1:11" x14ac:dyDescent="0.3">
      <c r="A9254" t="s">
        <v>36430</v>
      </c>
      <c r="C9254" t="s">
        <v>13</v>
      </c>
      <c r="D9254" t="s">
        <v>36431</v>
      </c>
      <c r="E9254" t="s">
        <v>32427</v>
      </c>
      <c r="F9254" t="s">
        <v>41</v>
      </c>
      <c r="G9254" t="s">
        <v>42</v>
      </c>
      <c r="H9254">
        <v>0</v>
      </c>
      <c r="I9254">
        <v>0</v>
      </c>
      <c r="J9254">
        <v>0</v>
      </c>
      <c r="K9254" t="s">
        <v>36432</v>
      </c>
    </row>
    <row r="9255" spans="1:11" x14ac:dyDescent="0.3">
      <c r="A9255" t="s">
        <v>36433</v>
      </c>
      <c r="C9255" t="s">
        <v>13</v>
      </c>
      <c r="D9255" t="s">
        <v>36434</v>
      </c>
      <c r="E9255" t="s">
        <v>32427</v>
      </c>
      <c r="F9255" t="s">
        <v>41</v>
      </c>
      <c r="G9255" t="s">
        <v>42</v>
      </c>
      <c r="H9255">
        <v>0</v>
      </c>
      <c r="I9255">
        <v>0</v>
      </c>
      <c r="J9255">
        <v>0</v>
      </c>
      <c r="K9255" t="s">
        <v>36435</v>
      </c>
    </row>
    <row r="9256" spans="1:11" x14ac:dyDescent="0.3">
      <c r="A9256" t="s">
        <v>36436</v>
      </c>
      <c r="C9256" t="s">
        <v>13</v>
      </c>
      <c r="D9256" t="s">
        <v>36437</v>
      </c>
      <c r="E9256" t="s">
        <v>32427</v>
      </c>
      <c r="F9256" t="s">
        <v>41</v>
      </c>
      <c r="G9256" t="s">
        <v>42</v>
      </c>
      <c r="H9256">
        <v>0</v>
      </c>
      <c r="I9256">
        <v>0</v>
      </c>
      <c r="J9256">
        <v>0</v>
      </c>
      <c r="K9256" t="s">
        <v>36438</v>
      </c>
    </row>
    <row r="9257" spans="1:11" x14ac:dyDescent="0.3">
      <c r="A9257" t="s">
        <v>36439</v>
      </c>
      <c r="C9257" t="s">
        <v>27</v>
      </c>
      <c r="D9257" t="s">
        <v>36440</v>
      </c>
      <c r="E9257" t="s">
        <v>12540</v>
      </c>
      <c r="F9257" t="s">
        <v>41</v>
      </c>
      <c r="G9257" t="s">
        <v>42</v>
      </c>
      <c r="H9257">
        <v>0</v>
      </c>
      <c r="I9257">
        <v>0</v>
      </c>
      <c r="J9257">
        <v>0</v>
      </c>
      <c r="K9257" t="s">
        <v>36441</v>
      </c>
    </row>
    <row r="9258" spans="1:11" x14ac:dyDescent="0.3">
      <c r="A9258" t="s">
        <v>36442</v>
      </c>
      <c r="C9258" t="s">
        <v>27</v>
      </c>
      <c r="D9258" t="s">
        <v>36443</v>
      </c>
      <c r="E9258" t="s">
        <v>12540</v>
      </c>
      <c r="F9258" t="s">
        <v>41</v>
      </c>
      <c r="G9258" t="s">
        <v>42</v>
      </c>
      <c r="H9258">
        <v>0</v>
      </c>
      <c r="I9258">
        <v>0</v>
      </c>
      <c r="J9258">
        <v>0</v>
      </c>
      <c r="K9258" t="s">
        <v>36444</v>
      </c>
    </row>
    <row r="9259" spans="1:11" x14ac:dyDescent="0.3">
      <c r="A9259" t="s">
        <v>36445</v>
      </c>
      <c r="B9259" t="s">
        <v>36446</v>
      </c>
      <c r="C9259" t="s">
        <v>27</v>
      </c>
      <c r="D9259" t="s">
        <v>36447</v>
      </c>
      <c r="E9259" t="s">
        <v>29</v>
      </c>
      <c r="F9259" t="s">
        <v>41</v>
      </c>
      <c r="G9259" t="s">
        <v>42</v>
      </c>
      <c r="H9259">
        <v>0</v>
      </c>
      <c r="I9259">
        <v>0</v>
      </c>
      <c r="J9259">
        <v>0</v>
      </c>
      <c r="K9259" t="s">
        <v>36448</v>
      </c>
    </row>
    <row r="9260" spans="1:11" x14ac:dyDescent="0.3">
      <c r="A9260" t="s">
        <v>36449</v>
      </c>
      <c r="C9260" t="s">
        <v>27</v>
      </c>
      <c r="D9260" t="e">
        <f>엇꺾쇠.</f>
        <v>#NAME?</v>
      </c>
      <c r="E9260" t="s">
        <v>12540</v>
      </c>
      <c r="F9260" t="s">
        <v>1674</v>
      </c>
      <c r="G9260" t="s">
        <v>42</v>
      </c>
      <c r="H9260">
        <v>0</v>
      </c>
      <c r="I9260">
        <v>0</v>
      </c>
      <c r="J9260">
        <v>0</v>
      </c>
      <c r="K9260" t="s">
        <v>36450</v>
      </c>
    </row>
    <row r="9261" spans="1:11" x14ac:dyDescent="0.3">
      <c r="A9261" t="s">
        <v>36451</v>
      </c>
      <c r="B9261" t="s">
        <v>36452</v>
      </c>
      <c r="C9261" t="s">
        <v>13</v>
      </c>
      <c r="D9261" t="s">
        <v>36453</v>
      </c>
      <c r="E9261" t="s">
        <v>32427</v>
      </c>
      <c r="F9261" t="s">
        <v>16</v>
      </c>
      <c r="G9261" t="s">
        <v>30</v>
      </c>
      <c r="H9261">
        <v>0</v>
      </c>
      <c r="I9261">
        <v>0</v>
      </c>
      <c r="J9261">
        <v>0</v>
      </c>
      <c r="K9261" t="s">
        <v>36454</v>
      </c>
    </row>
    <row r="9262" spans="1:11" x14ac:dyDescent="0.3">
      <c r="A9262" t="s">
        <v>36455</v>
      </c>
      <c r="B9262" t="s">
        <v>36456</v>
      </c>
      <c r="C9262" t="s">
        <v>27</v>
      </c>
      <c r="D9262" t="s">
        <v>36457</v>
      </c>
      <c r="E9262" t="s">
        <v>12540</v>
      </c>
      <c r="F9262" t="s">
        <v>41</v>
      </c>
      <c r="G9262" t="s">
        <v>42</v>
      </c>
      <c r="H9262">
        <v>0</v>
      </c>
      <c r="I9262">
        <v>0</v>
      </c>
      <c r="J9262">
        <v>0</v>
      </c>
      <c r="K9262" t="s">
        <v>36458</v>
      </c>
    </row>
    <row r="9263" spans="1:11" x14ac:dyDescent="0.3">
      <c r="A9263" t="s">
        <v>36459</v>
      </c>
      <c r="B9263" t="s">
        <v>36460</v>
      </c>
      <c r="C9263" t="s">
        <v>13</v>
      </c>
      <c r="D9263" t="s">
        <v>36461</v>
      </c>
      <c r="E9263" t="s">
        <v>32427</v>
      </c>
      <c r="F9263" t="s">
        <v>16</v>
      </c>
      <c r="G9263" t="s">
        <v>6617</v>
      </c>
      <c r="H9263">
        <v>0</v>
      </c>
      <c r="I9263">
        <v>0</v>
      </c>
      <c r="J9263">
        <v>0</v>
      </c>
      <c r="K9263" t="s">
        <v>36462</v>
      </c>
    </row>
    <row r="9264" spans="1:11" x14ac:dyDescent="0.3">
      <c r="A9264" t="s">
        <v>36463</v>
      </c>
      <c r="B9264" t="s">
        <v>36464</v>
      </c>
      <c r="C9264" t="s">
        <v>13</v>
      </c>
      <c r="D9264" t="s">
        <v>36465</v>
      </c>
      <c r="E9264" t="s">
        <v>32427</v>
      </c>
      <c r="F9264" t="s">
        <v>16</v>
      </c>
      <c r="G9264" t="s">
        <v>3987</v>
      </c>
      <c r="H9264">
        <v>0</v>
      </c>
      <c r="I9264">
        <v>0</v>
      </c>
      <c r="J9264">
        <v>0</v>
      </c>
      <c r="K9264" t="s">
        <v>36466</v>
      </c>
    </row>
    <row r="9265" spans="1:11" x14ac:dyDescent="0.3">
      <c r="A9265" t="s">
        <v>36467</v>
      </c>
      <c r="B9265" t="s">
        <v>36468</v>
      </c>
      <c r="C9265" t="s">
        <v>13</v>
      </c>
      <c r="D9265" t="e">
        <f>아네모형 배출구.</f>
        <v>#NAME?</v>
      </c>
      <c r="E9265" t="s">
        <v>32427</v>
      </c>
      <c r="F9265" t="s">
        <v>16</v>
      </c>
      <c r="G9265" t="s">
        <v>42</v>
      </c>
      <c r="H9265">
        <v>0</v>
      </c>
      <c r="I9265">
        <v>0</v>
      </c>
      <c r="J9265">
        <v>0</v>
      </c>
      <c r="K9265" t="s">
        <v>36469</v>
      </c>
    </row>
    <row r="9266" spans="1:11" x14ac:dyDescent="0.3">
      <c r="A9266" t="s">
        <v>36470</v>
      </c>
      <c r="B9266" t="s">
        <v>36471</v>
      </c>
      <c r="C9266" t="s">
        <v>13</v>
      </c>
      <c r="D9266" t="s">
        <v>36472</v>
      </c>
      <c r="E9266" t="s">
        <v>32427</v>
      </c>
      <c r="F9266" t="s">
        <v>41</v>
      </c>
      <c r="G9266" t="s">
        <v>42</v>
      </c>
      <c r="H9266">
        <v>0</v>
      </c>
      <c r="I9266">
        <v>0</v>
      </c>
      <c r="J9266">
        <v>0</v>
      </c>
      <c r="K9266" t="s">
        <v>36473</v>
      </c>
    </row>
    <row r="9267" spans="1:11" x14ac:dyDescent="0.3">
      <c r="A9267" t="s">
        <v>36474</v>
      </c>
      <c r="B9267" t="s">
        <v>36475</v>
      </c>
      <c r="C9267" t="s">
        <v>13</v>
      </c>
      <c r="D9267" t="s">
        <v>36476</v>
      </c>
      <c r="E9267" t="s">
        <v>32427</v>
      </c>
      <c r="F9267" t="s">
        <v>16</v>
      </c>
      <c r="G9267" t="s">
        <v>5073</v>
      </c>
      <c r="H9267">
        <v>0</v>
      </c>
      <c r="I9267">
        <v>0</v>
      </c>
      <c r="J9267">
        <v>0</v>
      </c>
      <c r="K9267" t="s">
        <v>36477</v>
      </c>
    </row>
    <row r="9268" spans="1:11" x14ac:dyDescent="0.3">
      <c r="A9268" t="s">
        <v>36478</v>
      </c>
      <c r="B9268" t="s">
        <v>36479</v>
      </c>
      <c r="C9268" t="s">
        <v>27</v>
      </c>
      <c r="D9268" t="s">
        <v>36480</v>
      </c>
      <c r="E9268" t="s">
        <v>12540</v>
      </c>
      <c r="F9268" t="s">
        <v>16705</v>
      </c>
      <c r="G9268" t="s">
        <v>42</v>
      </c>
      <c r="H9268">
        <v>0</v>
      </c>
      <c r="I9268">
        <v>0</v>
      </c>
      <c r="J9268">
        <v>0</v>
      </c>
      <c r="K9268" t="s">
        <v>36481</v>
      </c>
    </row>
    <row r="9269" spans="1:11" x14ac:dyDescent="0.3">
      <c r="A9269" t="s">
        <v>36482</v>
      </c>
      <c r="B9269" t="s">
        <v>2684</v>
      </c>
      <c r="C9269" t="s">
        <v>27</v>
      </c>
      <c r="D9269" t="e">
        <f>어도비.</f>
        <v>#NAME?</v>
      </c>
      <c r="E9269" t="s">
        <v>12540</v>
      </c>
      <c r="F9269" t="s">
        <v>1674</v>
      </c>
      <c r="G9269" t="s">
        <v>42</v>
      </c>
      <c r="H9269">
        <v>0</v>
      </c>
      <c r="I9269">
        <v>0</v>
      </c>
      <c r="J9269">
        <v>0</v>
      </c>
      <c r="K9269" t="s">
        <v>36483</v>
      </c>
    </row>
    <row r="9270" spans="1:11" x14ac:dyDescent="0.3">
      <c r="A9270" t="s">
        <v>36484</v>
      </c>
      <c r="B9270" t="s">
        <v>36485</v>
      </c>
      <c r="C9270" t="s">
        <v>20</v>
      </c>
      <c r="D9270" t="s">
        <v>36486</v>
      </c>
      <c r="E9270" t="s">
        <v>27392</v>
      </c>
      <c r="F9270" t="s">
        <v>16</v>
      </c>
      <c r="G9270" t="s">
        <v>5462</v>
      </c>
      <c r="H9270">
        <v>0</v>
      </c>
      <c r="I9270">
        <v>0</v>
      </c>
      <c r="J9270">
        <v>0</v>
      </c>
      <c r="K9270" t="s">
        <v>36487</v>
      </c>
    </row>
    <row r="9271" spans="1:11" x14ac:dyDescent="0.3">
      <c r="A9271" t="s">
        <v>36488</v>
      </c>
      <c r="B9271" t="s">
        <v>36489</v>
      </c>
      <c r="C9271" t="s">
        <v>466</v>
      </c>
      <c r="D9271" t="s">
        <v>36490</v>
      </c>
      <c r="E9271" t="s">
        <v>26488</v>
      </c>
      <c r="F9271" t="s">
        <v>407</v>
      </c>
      <c r="G9271" t="s">
        <v>42</v>
      </c>
      <c r="H9271">
        <v>0</v>
      </c>
      <c r="I9271">
        <v>0</v>
      </c>
      <c r="J9271">
        <v>0</v>
      </c>
      <c r="K9271" t="s">
        <v>36491</v>
      </c>
    </row>
    <row r="9272" spans="1:11" x14ac:dyDescent="0.3">
      <c r="A9272" t="s">
        <v>36492</v>
      </c>
      <c r="B9272" t="s">
        <v>36493</v>
      </c>
      <c r="C9272" t="s">
        <v>20</v>
      </c>
      <c r="D9272" t="s">
        <v>36494</v>
      </c>
      <c r="E9272" t="s">
        <v>27392</v>
      </c>
      <c r="F9272" t="s">
        <v>16</v>
      </c>
      <c r="G9272" t="s">
        <v>8595</v>
      </c>
      <c r="H9272">
        <v>0</v>
      </c>
      <c r="I9272">
        <v>0</v>
      </c>
      <c r="J9272">
        <v>0</v>
      </c>
      <c r="K9272" t="s">
        <v>36495</v>
      </c>
    </row>
    <row r="9273" spans="1:11" x14ac:dyDescent="0.3">
      <c r="A9273" t="s">
        <v>36496</v>
      </c>
      <c r="B9273" t="s">
        <v>36497</v>
      </c>
      <c r="C9273" t="s">
        <v>20</v>
      </c>
      <c r="D9273" t="s">
        <v>36498</v>
      </c>
      <c r="E9273" t="s">
        <v>27392</v>
      </c>
      <c r="F9273" t="s">
        <v>3066</v>
      </c>
      <c r="G9273" t="s">
        <v>42</v>
      </c>
      <c r="H9273">
        <v>0</v>
      </c>
      <c r="I9273">
        <v>0</v>
      </c>
      <c r="J9273">
        <v>0</v>
      </c>
      <c r="K9273" t="s">
        <v>36499</v>
      </c>
    </row>
    <row r="9274" spans="1:11" x14ac:dyDescent="0.3">
      <c r="A9274" t="s">
        <v>36500</v>
      </c>
      <c r="B9274" t="s">
        <v>36501</v>
      </c>
      <c r="C9274" t="s">
        <v>20</v>
      </c>
      <c r="D9274" t="s">
        <v>36502</v>
      </c>
      <c r="E9274" t="s">
        <v>27392</v>
      </c>
      <c r="F9274" t="s">
        <v>1531</v>
      </c>
      <c r="G9274" t="s">
        <v>42</v>
      </c>
      <c r="H9274">
        <v>0</v>
      </c>
      <c r="I9274">
        <v>0</v>
      </c>
      <c r="J9274">
        <v>0</v>
      </c>
      <c r="K9274" t="s">
        <v>36503</v>
      </c>
    </row>
    <row r="9275" spans="1:11" x14ac:dyDescent="0.3">
      <c r="A9275" t="s">
        <v>36504</v>
      </c>
      <c r="B9275" t="s">
        <v>36505</v>
      </c>
      <c r="C9275" t="s">
        <v>20</v>
      </c>
      <c r="D9275" t="s">
        <v>36506</v>
      </c>
      <c r="E9275" t="s">
        <v>27392</v>
      </c>
      <c r="F9275" t="s">
        <v>15971</v>
      </c>
      <c r="G9275" t="s">
        <v>42</v>
      </c>
      <c r="H9275">
        <v>0</v>
      </c>
      <c r="I9275">
        <v>0</v>
      </c>
      <c r="J9275">
        <v>0</v>
      </c>
      <c r="K9275" t="s">
        <v>36507</v>
      </c>
    </row>
    <row r="9276" spans="1:11" x14ac:dyDescent="0.3">
      <c r="A9276" t="s">
        <v>36508</v>
      </c>
      <c r="C9276" t="s">
        <v>20</v>
      </c>
      <c r="D9276" t="s">
        <v>36509</v>
      </c>
      <c r="E9276" t="s">
        <v>27392</v>
      </c>
      <c r="F9276" t="s">
        <v>4875</v>
      </c>
      <c r="G9276" t="s">
        <v>42</v>
      </c>
      <c r="H9276">
        <v>0</v>
      </c>
      <c r="I9276">
        <v>0</v>
      </c>
      <c r="J9276">
        <v>0</v>
      </c>
      <c r="K9276" t="s">
        <v>36510</v>
      </c>
    </row>
    <row r="9277" spans="1:11" x14ac:dyDescent="0.3">
      <c r="A9277" t="s">
        <v>36511</v>
      </c>
      <c r="B9277" t="s">
        <v>36512</v>
      </c>
      <c r="C9277" t="s">
        <v>466</v>
      </c>
      <c r="D9277" t="s">
        <v>36513</v>
      </c>
      <c r="E9277" t="s">
        <v>26488</v>
      </c>
      <c r="F9277" t="s">
        <v>16</v>
      </c>
      <c r="G9277" t="s">
        <v>8595</v>
      </c>
      <c r="H9277">
        <v>0</v>
      </c>
      <c r="I9277">
        <v>0</v>
      </c>
      <c r="J9277">
        <v>0</v>
      </c>
      <c r="K9277" t="s">
        <v>36514</v>
      </c>
    </row>
    <row r="9278" spans="1:11" x14ac:dyDescent="0.3">
      <c r="A9278" t="s">
        <v>36515</v>
      </c>
      <c r="B9278" t="s">
        <v>36516</v>
      </c>
      <c r="C9278" t="s">
        <v>147</v>
      </c>
      <c r="D9278" t="s">
        <v>36517</v>
      </c>
      <c r="E9278" t="s">
        <v>149</v>
      </c>
      <c r="F9278" t="s">
        <v>1247</v>
      </c>
      <c r="G9278" t="s">
        <v>42</v>
      </c>
      <c r="H9278">
        <v>0</v>
      </c>
      <c r="I9278">
        <v>0</v>
      </c>
      <c r="J9278">
        <v>0</v>
      </c>
      <c r="K9278" t="s">
        <v>36518</v>
      </c>
    </row>
    <row r="9279" spans="1:11" x14ac:dyDescent="0.3">
      <c r="A9279" t="s">
        <v>36519</v>
      </c>
      <c r="C9279" t="s">
        <v>27</v>
      </c>
      <c r="D9279" t="s">
        <v>36520</v>
      </c>
      <c r="E9279" t="s">
        <v>12540</v>
      </c>
      <c r="F9279" t="s">
        <v>16</v>
      </c>
      <c r="G9279" t="s">
        <v>4644</v>
      </c>
      <c r="H9279">
        <v>0</v>
      </c>
      <c r="I9279">
        <v>0</v>
      </c>
      <c r="J9279">
        <v>0</v>
      </c>
      <c r="K9279" t="s">
        <v>36521</v>
      </c>
    </row>
    <row r="9280" spans="1:11" x14ac:dyDescent="0.3">
      <c r="A9280" t="s">
        <v>36522</v>
      </c>
      <c r="B9280" t="s">
        <v>36523</v>
      </c>
      <c r="C9280" t="s">
        <v>27</v>
      </c>
      <c r="D9280" t="s">
        <v>36524</v>
      </c>
      <c r="E9280" t="s">
        <v>12540</v>
      </c>
      <c r="F9280" t="s">
        <v>16</v>
      </c>
      <c r="G9280" t="s">
        <v>4525</v>
      </c>
      <c r="H9280">
        <v>0</v>
      </c>
      <c r="I9280">
        <v>0</v>
      </c>
      <c r="J9280">
        <v>0</v>
      </c>
      <c r="K9280" t="s">
        <v>36525</v>
      </c>
    </row>
    <row r="9281" spans="1:11" x14ac:dyDescent="0.3">
      <c r="A9281" t="s">
        <v>36526</v>
      </c>
      <c r="B9281" t="s">
        <v>36527</v>
      </c>
      <c r="C9281" t="s">
        <v>20</v>
      </c>
      <c r="D9281" t="s">
        <v>36528</v>
      </c>
      <c r="E9281" t="s">
        <v>27392</v>
      </c>
      <c r="F9281" t="s">
        <v>2000</v>
      </c>
      <c r="G9281" t="s">
        <v>1271</v>
      </c>
      <c r="H9281">
        <v>1</v>
      </c>
      <c r="I9281">
        <v>0</v>
      </c>
      <c r="J9281">
        <v>0</v>
      </c>
      <c r="K9281" t="s">
        <v>36529</v>
      </c>
    </row>
    <row r="9282" spans="1:11" x14ac:dyDescent="0.3">
      <c r="A9282" t="s">
        <v>36530</v>
      </c>
      <c r="C9282" t="s">
        <v>147</v>
      </c>
      <c r="D9282" t="s">
        <v>36531</v>
      </c>
      <c r="E9282" t="s">
        <v>149</v>
      </c>
      <c r="F9282" t="s">
        <v>2361</v>
      </c>
      <c r="G9282" t="s">
        <v>42</v>
      </c>
      <c r="H9282">
        <v>0</v>
      </c>
      <c r="I9282">
        <v>0</v>
      </c>
      <c r="J9282">
        <v>0</v>
      </c>
      <c r="K9282" t="s">
        <v>36532</v>
      </c>
    </row>
    <row r="9283" spans="1:11" x14ac:dyDescent="0.3">
      <c r="A9283" t="s">
        <v>36533</v>
      </c>
      <c r="B9283" t="s">
        <v>36534</v>
      </c>
      <c r="C9283" t="s">
        <v>27</v>
      </c>
      <c r="D9283" t="s">
        <v>36535</v>
      </c>
      <c r="E9283" t="s">
        <v>12540</v>
      </c>
      <c r="F9283" t="s">
        <v>41</v>
      </c>
      <c r="G9283" t="s">
        <v>42</v>
      </c>
      <c r="H9283">
        <v>0</v>
      </c>
      <c r="I9283">
        <v>0</v>
      </c>
      <c r="J9283">
        <v>0</v>
      </c>
      <c r="K9283" t="s">
        <v>36536</v>
      </c>
    </row>
    <row r="9284" spans="1:11" x14ac:dyDescent="0.3">
      <c r="A9284" t="s">
        <v>36537</v>
      </c>
      <c r="C9284" t="s">
        <v>27</v>
      </c>
      <c r="D9284" t="e">
        <f>하현재.</f>
        <v>#NAME?</v>
      </c>
      <c r="E9284" t="s">
        <v>12540</v>
      </c>
      <c r="F9284" t="s">
        <v>1674</v>
      </c>
      <c r="G9284" t="s">
        <v>42</v>
      </c>
      <c r="H9284">
        <v>0</v>
      </c>
      <c r="I9284">
        <v>0</v>
      </c>
      <c r="J9284">
        <v>0</v>
      </c>
      <c r="K9284" t="s">
        <v>36538</v>
      </c>
    </row>
    <row r="9285" spans="1:11" x14ac:dyDescent="0.3">
      <c r="A9285" t="s">
        <v>36539</v>
      </c>
      <c r="B9285" t="s">
        <v>36540</v>
      </c>
      <c r="C9285" t="s">
        <v>20</v>
      </c>
      <c r="D9285" t="s">
        <v>36541</v>
      </c>
      <c r="E9285" t="s">
        <v>27392</v>
      </c>
      <c r="F9285" t="s">
        <v>16</v>
      </c>
      <c r="G9285" t="s">
        <v>822</v>
      </c>
      <c r="H9285">
        <v>0</v>
      </c>
      <c r="I9285">
        <v>0</v>
      </c>
      <c r="J9285">
        <v>0</v>
      </c>
      <c r="K9285" t="s">
        <v>36542</v>
      </c>
    </row>
    <row r="9286" spans="1:11" x14ac:dyDescent="0.3">
      <c r="A9286" t="s">
        <v>36543</v>
      </c>
      <c r="C9286" t="s">
        <v>147</v>
      </c>
      <c r="D9286" t="s">
        <v>36544</v>
      </c>
      <c r="E9286" t="s">
        <v>149</v>
      </c>
      <c r="F9286" t="s">
        <v>16</v>
      </c>
      <c r="G9286" t="s">
        <v>42</v>
      </c>
      <c r="H9286">
        <v>0</v>
      </c>
      <c r="I9286">
        <v>0</v>
      </c>
      <c r="J9286">
        <v>0</v>
      </c>
      <c r="K9286" t="s">
        <v>36545</v>
      </c>
    </row>
    <row r="9287" spans="1:11" x14ac:dyDescent="0.3">
      <c r="A9287" t="s">
        <v>36546</v>
      </c>
      <c r="B9287" t="s">
        <v>36547</v>
      </c>
      <c r="C9287" t="s">
        <v>27</v>
      </c>
      <c r="D9287" t="e">
        <f>하층.</f>
        <v>#NAME?</v>
      </c>
      <c r="E9287" t="s">
        <v>12540</v>
      </c>
      <c r="F9287" t="s">
        <v>1981</v>
      </c>
      <c r="G9287" t="s">
        <v>42</v>
      </c>
      <c r="H9287">
        <v>0</v>
      </c>
      <c r="I9287">
        <v>0</v>
      </c>
      <c r="J9287">
        <v>0</v>
      </c>
      <c r="K9287" t="s">
        <v>36548</v>
      </c>
    </row>
    <row r="9288" spans="1:11" x14ac:dyDescent="0.3">
      <c r="A9288" t="s">
        <v>36549</v>
      </c>
      <c r="C9288" t="s">
        <v>27</v>
      </c>
      <c r="D9288" t="s">
        <v>36550</v>
      </c>
      <c r="E9288" t="s">
        <v>12540</v>
      </c>
      <c r="F9288" t="s">
        <v>41</v>
      </c>
      <c r="G9288" t="s">
        <v>42</v>
      </c>
      <c r="H9288">
        <v>0</v>
      </c>
      <c r="I9288">
        <v>0</v>
      </c>
      <c r="J9288">
        <v>0</v>
      </c>
      <c r="K9288" t="s">
        <v>36551</v>
      </c>
    </row>
    <row r="9289" spans="1:11" x14ac:dyDescent="0.3">
      <c r="A9289" t="s">
        <v>36552</v>
      </c>
      <c r="B9289" t="s">
        <v>36553</v>
      </c>
      <c r="C9289" t="s">
        <v>20</v>
      </c>
      <c r="D9289" t="s">
        <v>36554</v>
      </c>
      <c r="E9289" t="s">
        <v>27392</v>
      </c>
      <c r="F9289" t="s">
        <v>3033</v>
      </c>
      <c r="G9289" t="s">
        <v>42</v>
      </c>
      <c r="H9289">
        <v>0</v>
      </c>
      <c r="I9289">
        <v>0</v>
      </c>
      <c r="J9289">
        <v>0</v>
      </c>
      <c r="K9289" t="s">
        <v>36555</v>
      </c>
    </row>
    <row r="9290" spans="1:11" x14ac:dyDescent="0.3">
      <c r="A9290" t="s">
        <v>36556</v>
      </c>
      <c r="C9290" t="s">
        <v>20</v>
      </c>
      <c r="D9290" t="s">
        <v>36557</v>
      </c>
      <c r="E9290" t="s">
        <v>27392</v>
      </c>
      <c r="F9290" t="s">
        <v>2454</v>
      </c>
      <c r="G9290" t="s">
        <v>42</v>
      </c>
      <c r="H9290">
        <v>0</v>
      </c>
      <c r="I9290">
        <v>0</v>
      </c>
      <c r="J9290">
        <v>0</v>
      </c>
      <c r="K9290" t="s">
        <v>36558</v>
      </c>
    </row>
    <row r="9291" spans="1:11" x14ac:dyDescent="0.3">
      <c r="A9291" t="s">
        <v>36559</v>
      </c>
      <c r="B9291" t="s">
        <v>36560</v>
      </c>
      <c r="C9291" t="s">
        <v>20</v>
      </c>
      <c r="D9291" t="s">
        <v>36561</v>
      </c>
      <c r="E9291" t="s">
        <v>27392</v>
      </c>
      <c r="F9291" t="s">
        <v>1247</v>
      </c>
      <c r="G9291" t="s">
        <v>42</v>
      </c>
      <c r="H9291">
        <v>0</v>
      </c>
      <c r="I9291">
        <v>0</v>
      </c>
      <c r="J9291">
        <v>0</v>
      </c>
      <c r="K9291" t="s">
        <v>36562</v>
      </c>
    </row>
    <row r="9292" spans="1:11" x14ac:dyDescent="0.3">
      <c r="A9292" t="s">
        <v>36563</v>
      </c>
      <c r="B9292" t="s">
        <v>36564</v>
      </c>
      <c r="C9292" t="s">
        <v>20</v>
      </c>
      <c r="E9292" t="s">
        <v>27392</v>
      </c>
      <c r="F9292" t="s">
        <v>1840</v>
      </c>
      <c r="G9292" t="s">
        <v>42</v>
      </c>
      <c r="H9292">
        <v>0</v>
      </c>
      <c r="I9292">
        <v>0</v>
      </c>
      <c r="J9292">
        <v>0</v>
      </c>
      <c r="K9292" t="s">
        <v>36565</v>
      </c>
    </row>
    <row r="9293" spans="1:11" x14ac:dyDescent="0.3">
      <c r="A9293" t="s">
        <v>36566</v>
      </c>
      <c r="B9293" t="s">
        <v>36567</v>
      </c>
      <c r="C9293" t="s">
        <v>147</v>
      </c>
      <c r="D9293" t="s">
        <v>36568</v>
      </c>
      <c r="E9293" t="s">
        <v>149</v>
      </c>
      <c r="F9293" t="s">
        <v>1013</v>
      </c>
      <c r="G9293" t="s">
        <v>22922</v>
      </c>
      <c r="H9293">
        <v>0</v>
      </c>
      <c r="I9293">
        <v>0</v>
      </c>
      <c r="J9293">
        <v>0</v>
      </c>
      <c r="K9293" t="s">
        <v>36569</v>
      </c>
    </row>
    <row r="9294" spans="1:11" x14ac:dyDescent="0.3">
      <c r="A9294" t="s">
        <v>36570</v>
      </c>
      <c r="B9294" t="s">
        <v>36571</v>
      </c>
      <c r="C9294" t="s">
        <v>20</v>
      </c>
      <c r="D9294" t="s">
        <v>36572</v>
      </c>
      <c r="E9294" t="s">
        <v>27392</v>
      </c>
      <c r="F9294" t="s">
        <v>1531</v>
      </c>
      <c r="G9294" t="s">
        <v>42</v>
      </c>
      <c r="H9294">
        <v>0</v>
      </c>
      <c r="I9294">
        <v>0</v>
      </c>
      <c r="J9294">
        <v>0</v>
      </c>
      <c r="K9294" t="s">
        <v>36573</v>
      </c>
    </row>
    <row r="9295" spans="1:11" x14ac:dyDescent="0.3">
      <c r="A9295" t="s">
        <v>36574</v>
      </c>
      <c r="B9295" t="s">
        <v>36575</v>
      </c>
      <c r="C9295" t="s">
        <v>27</v>
      </c>
      <c r="D9295" t="s">
        <v>36576</v>
      </c>
      <c r="E9295" t="s">
        <v>12540</v>
      </c>
      <c r="F9295" t="s">
        <v>41</v>
      </c>
      <c r="G9295" t="s">
        <v>42</v>
      </c>
      <c r="H9295">
        <v>0</v>
      </c>
      <c r="I9295">
        <v>0</v>
      </c>
      <c r="J9295">
        <v>0</v>
      </c>
      <c r="K9295" t="s">
        <v>36577</v>
      </c>
    </row>
    <row r="9296" spans="1:11" x14ac:dyDescent="0.3">
      <c r="A9296" t="s">
        <v>36578</v>
      </c>
      <c r="B9296" t="s">
        <v>36579</v>
      </c>
      <c r="C9296" t="s">
        <v>27</v>
      </c>
      <c r="D9296" t="s">
        <v>36580</v>
      </c>
      <c r="E9296" t="s">
        <v>12540</v>
      </c>
      <c r="F9296" t="s">
        <v>41</v>
      </c>
      <c r="G9296" t="s">
        <v>42</v>
      </c>
      <c r="H9296">
        <v>0</v>
      </c>
      <c r="I9296">
        <v>0</v>
      </c>
      <c r="J9296">
        <v>0</v>
      </c>
      <c r="K9296" t="s">
        <v>36581</v>
      </c>
    </row>
    <row r="9297" spans="1:11" x14ac:dyDescent="0.3">
      <c r="A9297" t="s">
        <v>36582</v>
      </c>
      <c r="B9297" t="s">
        <v>36583</v>
      </c>
      <c r="C9297" t="s">
        <v>20</v>
      </c>
      <c r="D9297" t="s">
        <v>36584</v>
      </c>
      <c r="E9297" t="s">
        <v>27392</v>
      </c>
      <c r="F9297" t="s">
        <v>1573</v>
      </c>
      <c r="G9297" t="s">
        <v>42</v>
      </c>
      <c r="H9297">
        <v>0</v>
      </c>
      <c r="I9297">
        <v>0</v>
      </c>
      <c r="J9297">
        <v>0</v>
      </c>
      <c r="K9297" t="s">
        <v>36585</v>
      </c>
    </row>
    <row r="9298" spans="1:11" x14ac:dyDescent="0.3">
      <c r="A9298" t="s">
        <v>36586</v>
      </c>
      <c r="B9298" t="s">
        <v>36587</v>
      </c>
      <c r="C9298" t="s">
        <v>27</v>
      </c>
      <c r="D9298" t="s">
        <v>36588</v>
      </c>
      <c r="E9298" t="s">
        <v>12540</v>
      </c>
      <c r="F9298" t="s">
        <v>41</v>
      </c>
      <c r="G9298" t="s">
        <v>42</v>
      </c>
      <c r="H9298">
        <v>0</v>
      </c>
      <c r="I9298">
        <v>0</v>
      </c>
      <c r="J9298">
        <v>0</v>
      </c>
      <c r="K9298" t="s">
        <v>36589</v>
      </c>
    </row>
    <row r="9299" spans="1:11" x14ac:dyDescent="0.3">
      <c r="A9299" t="s">
        <v>36590</v>
      </c>
      <c r="B9299" t="s">
        <v>36591</v>
      </c>
      <c r="C9299" t="s">
        <v>27</v>
      </c>
      <c r="D9299" t="s">
        <v>36592</v>
      </c>
      <c r="E9299" t="s">
        <v>12540</v>
      </c>
      <c r="F9299" t="s">
        <v>41</v>
      </c>
      <c r="G9299" t="s">
        <v>42</v>
      </c>
      <c r="H9299">
        <v>0</v>
      </c>
      <c r="I9299">
        <v>0</v>
      </c>
      <c r="J9299">
        <v>0</v>
      </c>
      <c r="K9299" t="s">
        <v>36593</v>
      </c>
    </row>
    <row r="9300" spans="1:11" x14ac:dyDescent="0.3">
      <c r="A9300" t="s">
        <v>36594</v>
      </c>
      <c r="B9300" t="s">
        <v>36595</v>
      </c>
      <c r="C9300" t="s">
        <v>147</v>
      </c>
      <c r="D9300" t="s">
        <v>36596</v>
      </c>
      <c r="E9300" t="s">
        <v>149</v>
      </c>
      <c r="F9300" t="s">
        <v>840</v>
      </c>
      <c r="G9300" t="s">
        <v>6487</v>
      </c>
      <c r="H9300">
        <v>0</v>
      </c>
      <c r="I9300">
        <v>0</v>
      </c>
      <c r="J9300">
        <v>0</v>
      </c>
      <c r="K9300" t="s">
        <v>36597</v>
      </c>
    </row>
    <row r="9301" spans="1:11" x14ac:dyDescent="0.3">
      <c r="A9301" t="s">
        <v>36598</v>
      </c>
      <c r="B9301" t="s">
        <v>36599</v>
      </c>
      <c r="C9301" t="s">
        <v>147</v>
      </c>
      <c r="D9301" t="s">
        <v>36600</v>
      </c>
      <c r="E9301" t="s">
        <v>149</v>
      </c>
      <c r="F9301" t="s">
        <v>16</v>
      </c>
      <c r="G9301" t="s">
        <v>42</v>
      </c>
      <c r="H9301">
        <v>0</v>
      </c>
      <c r="I9301">
        <v>0</v>
      </c>
      <c r="J9301">
        <v>0</v>
      </c>
      <c r="K9301" t="s">
        <v>36601</v>
      </c>
    </row>
    <row r="9302" spans="1:11" x14ac:dyDescent="0.3">
      <c r="A9302" t="s">
        <v>36602</v>
      </c>
      <c r="B9302" t="s">
        <v>36603</v>
      </c>
      <c r="C9302" t="s">
        <v>13</v>
      </c>
      <c r="D9302" t="s">
        <v>36604</v>
      </c>
      <c r="E9302" t="s">
        <v>32427</v>
      </c>
      <c r="F9302" t="s">
        <v>16</v>
      </c>
      <c r="G9302" t="s">
        <v>2051</v>
      </c>
      <c r="H9302">
        <v>0</v>
      </c>
      <c r="I9302">
        <v>0</v>
      </c>
      <c r="J9302">
        <v>0</v>
      </c>
      <c r="K9302" t="s">
        <v>36605</v>
      </c>
    </row>
    <row r="9303" spans="1:11" x14ac:dyDescent="0.3">
      <c r="A9303" t="s">
        <v>36606</v>
      </c>
      <c r="B9303" t="s">
        <v>36607</v>
      </c>
      <c r="C9303" t="s">
        <v>147</v>
      </c>
      <c r="D9303" t="s">
        <v>36608</v>
      </c>
      <c r="E9303" t="s">
        <v>149</v>
      </c>
      <c r="F9303" t="s">
        <v>2703</v>
      </c>
      <c r="G9303" t="s">
        <v>42</v>
      </c>
      <c r="H9303">
        <v>0</v>
      </c>
      <c r="I9303">
        <v>0</v>
      </c>
      <c r="J9303">
        <v>0</v>
      </c>
      <c r="K9303" t="s">
        <v>36609</v>
      </c>
    </row>
    <row r="9304" spans="1:11" x14ac:dyDescent="0.3">
      <c r="A9304" t="s">
        <v>36610</v>
      </c>
      <c r="B9304" t="s">
        <v>36611</v>
      </c>
      <c r="C9304" t="s">
        <v>147</v>
      </c>
      <c r="D9304" t="s">
        <v>36612</v>
      </c>
      <c r="E9304" t="s">
        <v>149</v>
      </c>
      <c r="F9304" t="s">
        <v>397</v>
      </c>
      <c r="G9304" t="s">
        <v>42</v>
      </c>
      <c r="H9304">
        <v>0</v>
      </c>
      <c r="I9304">
        <v>0</v>
      </c>
      <c r="J9304">
        <v>0</v>
      </c>
      <c r="K9304" t="s">
        <v>36613</v>
      </c>
    </row>
    <row r="9305" spans="1:11" x14ac:dyDescent="0.3">
      <c r="A9305" t="s">
        <v>36614</v>
      </c>
      <c r="C9305" t="s">
        <v>27</v>
      </c>
      <c r="D9305" t="e">
        <f>아마인유.</f>
        <v>#NAME?</v>
      </c>
      <c r="E9305" t="s">
        <v>12540</v>
      </c>
      <c r="F9305" t="s">
        <v>3257</v>
      </c>
      <c r="G9305" t="s">
        <v>42</v>
      </c>
      <c r="H9305">
        <v>0</v>
      </c>
      <c r="I9305">
        <v>0</v>
      </c>
      <c r="J9305">
        <v>0</v>
      </c>
      <c r="K9305" t="s">
        <v>36615</v>
      </c>
    </row>
    <row r="9306" spans="1:11" x14ac:dyDescent="0.3">
      <c r="A9306" t="s">
        <v>36616</v>
      </c>
      <c r="B9306" t="s">
        <v>36617</v>
      </c>
      <c r="C9306" t="s">
        <v>27</v>
      </c>
      <c r="D9306" t="s">
        <v>36618</v>
      </c>
      <c r="E9306" t="s">
        <v>12540</v>
      </c>
      <c r="F9306" t="s">
        <v>41</v>
      </c>
      <c r="G9306" t="s">
        <v>22293</v>
      </c>
      <c r="H9306">
        <v>0</v>
      </c>
      <c r="I9306">
        <v>0</v>
      </c>
      <c r="J9306">
        <v>0</v>
      </c>
      <c r="K9306" t="s">
        <v>36619</v>
      </c>
    </row>
    <row r="9307" spans="1:11" x14ac:dyDescent="0.3">
      <c r="A9307" t="s">
        <v>36620</v>
      </c>
      <c r="B9307" t="s">
        <v>36621</v>
      </c>
      <c r="C9307" t="s">
        <v>27</v>
      </c>
      <c r="D9307" t="s">
        <v>36622</v>
      </c>
      <c r="E9307" t="s">
        <v>12540</v>
      </c>
      <c r="F9307" t="s">
        <v>41</v>
      </c>
      <c r="G9307" t="s">
        <v>42</v>
      </c>
      <c r="H9307">
        <v>0</v>
      </c>
      <c r="I9307">
        <v>0</v>
      </c>
      <c r="J9307">
        <v>0</v>
      </c>
      <c r="K9307" t="s">
        <v>36623</v>
      </c>
    </row>
    <row r="9308" spans="1:11" x14ac:dyDescent="0.3">
      <c r="A9308" t="s">
        <v>36624</v>
      </c>
      <c r="B9308" t="s">
        <v>36625</v>
      </c>
      <c r="C9308" t="s">
        <v>27</v>
      </c>
      <c r="D9308" t="s">
        <v>36626</v>
      </c>
      <c r="E9308" t="s">
        <v>12540</v>
      </c>
      <c r="F9308" t="s">
        <v>16</v>
      </c>
      <c r="G9308" t="s">
        <v>9640</v>
      </c>
      <c r="H9308">
        <v>0</v>
      </c>
      <c r="I9308">
        <v>0</v>
      </c>
      <c r="J9308">
        <v>0</v>
      </c>
      <c r="K9308" t="s">
        <v>36627</v>
      </c>
    </row>
    <row r="9309" spans="1:11" x14ac:dyDescent="0.3">
      <c r="A9309" t="s">
        <v>36628</v>
      </c>
      <c r="C9309" t="s">
        <v>27</v>
      </c>
      <c r="D9309" t="s">
        <v>36629</v>
      </c>
      <c r="E9309" t="s">
        <v>12540</v>
      </c>
      <c r="F9309" t="s">
        <v>41</v>
      </c>
      <c r="G9309" t="s">
        <v>42</v>
      </c>
      <c r="H9309">
        <v>0</v>
      </c>
      <c r="I9309">
        <v>0</v>
      </c>
      <c r="J9309">
        <v>0</v>
      </c>
      <c r="K9309" t="s">
        <v>36630</v>
      </c>
    </row>
    <row r="9310" spans="1:11" x14ac:dyDescent="0.3">
      <c r="A9310" t="s">
        <v>36631</v>
      </c>
      <c r="B9310" t="s">
        <v>36632</v>
      </c>
      <c r="C9310" t="s">
        <v>147</v>
      </c>
      <c r="D9310" t="s">
        <v>36633</v>
      </c>
      <c r="E9310" t="s">
        <v>149</v>
      </c>
      <c r="F9310" t="s">
        <v>384</v>
      </c>
      <c r="G9310" t="s">
        <v>42</v>
      </c>
      <c r="H9310">
        <v>0</v>
      </c>
      <c r="I9310">
        <v>0</v>
      </c>
      <c r="J9310">
        <v>0</v>
      </c>
      <c r="K9310" t="s">
        <v>36634</v>
      </c>
    </row>
    <row r="9311" spans="1:11" x14ac:dyDescent="0.3">
      <c r="A9311" t="s">
        <v>36635</v>
      </c>
      <c r="B9311" t="s">
        <v>36636</v>
      </c>
      <c r="C9311" t="s">
        <v>147</v>
      </c>
      <c r="D9311" t="s">
        <v>36637</v>
      </c>
      <c r="E9311" t="s">
        <v>149</v>
      </c>
      <c r="F9311" t="s">
        <v>425</v>
      </c>
      <c r="G9311" t="s">
        <v>3163</v>
      </c>
      <c r="H9311">
        <v>0</v>
      </c>
      <c r="I9311">
        <v>0</v>
      </c>
      <c r="J9311">
        <v>0</v>
      </c>
      <c r="K9311" t="s">
        <v>36638</v>
      </c>
    </row>
    <row r="9312" spans="1:11" x14ac:dyDescent="0.3">
      <c r="A9312" t="s">
        <v>36639</v>
      </c>
      <c r="B9312" t="s">
        <v>36640</v>
      </c>
      <c r="C9312" t="s">
        <v>147</v>
      </c>
      <c r="D9312" t="s">
        <v>36641</v>
      </c>
      <c r="E9312" t="s">
        <v>149</v>
      </c>
      <c r="F9312" t="s">
        <v>9911</v>
      </c>
      <c r="G9312" t="s">
        <v>42</v>
      </c>
      <c r="H9312">
        <v>0</v>
      </c>
      <c r="I9312">
        <v>0</v>
      </c>
      <c r="J9312">
        <v>0</v>
      </c>
      <c r="K9312" t="s">
        <v>36642</v>
      </c>
    </row>
    <row r="9313" spans="1:11" x14ac:dyDescent="0.3">
      <c r="A9313" t="s">
        <v>36643</v>
      </c>
      <c r="B9313" t="s">
        <v>36644</v>
      </c>
      <c r="C9313" t="s">
        <v>147</v>
      </c>
      <c r="D9313" t="s">
        <v>36645</v>
      </c>
      <c r="E9313" t="s">
        <v>149</v>
      </c>
      <c r="F9313" t="s">
        <v>1961</v>
      </c>
      <c r="G9313" t="s">
        <v>42</v>
      </c>
      <c r="H9313">
        <v>0</v>
      </c>
      <c r="I9313">
        <v>0</v>
      </c>
      <c r="J9313">
        <v>0</v>
      </c>
      <c r="K9313" t="s">
        <v>36646</v>
      </c>
    </row>
    <row r="9314" spans="1:11" x14ac:dyDescent="0.3">
      <c r="A9314" t="s">
        <v>36647</v>
      </c>
      <c r="B9314" t="s">
        <v>36648</v>
      </c>
      <c r="C9314" t="s">
        <v>147</v>
      </c>
      <c r="D9314" t="s">
        <v>36649</v>
      </c>
      <c r="E9314" t="s">
        <v>149</v>
      </c>
      <c r="F9314" t="s">
        <v>1961</v>
      </c>
      <c r="G9314" t="s">
        <v>42</v>
      </c>
      <c r="H9314">
        <v>0</v>
      </c>
      <c r="I9314">
        <v>0</v>
      </c>
      <c r="J9314">
        <v>0</v>
      </c>
      <c r="K9314" t="s">
        <v>36650</v>
      </c>
    </row>
    <row r="9315" spans="1:11" x14ac:dyDescent="0.3">
      <c r="A9315" t="s">
        <v>36651</v>
      </c>
      <c r="C9315" t="s">
        <v>466</v>
      </c>
      <c r="D9315" t="s">
        <v>36652</v>
      </c>
      <c r="E9315" t="s">
        <v>26488</v>
      </c>
      <c r="F9315" t="s">
        <v>4261</v>
      </c>
      <c r="G9315" t="s">
        <v>42</v>
      </c>
      <c r="H9315">
        <v>0</v>
      </c>
      <c r="I9315">
        <v>0</v>
      </c>
      <c r="J9315">
        <v>0</v>
      </c>
      <c r="K9315" t="s">
        <v>36653</v>
      </c>
    </row>
    <row r="9316" spans="1:11" x14ac:dyDescent="0.3">
      <c r="A9316" t="s">
        <v>36654</v>
      </c>
      <c r="B9316" t="s">
        <v>36655</v>
      </c>
      <c r="C9316" t="s">
        <v>147</v>
      </c>
      <c r="D9316" t="s">
        <v>36656</v>
      </c>
      <c r="E9316" t="s">
        <v>149</v>
      </c>
      <c r="F9316" t="s">
        <v>845</v>
      </c>
      <c r="G9316" t="s">
        <v>42</v>
      </c>
      <c r="H9316">
        <v>0</v>
      </c>
      <c r="I9316">
        <v>0</v>
      </c>
      <c r="J9316">
        <v>0</v>
      </c>
      <c r="K9316" t="s">
        <v>36657</v>
      </c>
    </row>
    <row r="9317" spans="1:11" x14ac:dyDescent="0.3">
      <c r="A9317" t="s">
        <v>36658</v>
      </c>
      <c r="B9317" t="s">
        <v>36659</v>
      </c>
      <c r="C9317" t="s">
        <v>20</v>
      </c>
      <c r="D9317" t="s">
        <v>36660</v>
      </c>
      <c r="E9317" t="s">
        <v>27392</v>
      </c>
      <c r="F9317" t="s">
        <v>14077</v>
      </c>
      <c r="G9317" t="s">
        <v>42</v>
      </c>
      <c r="H9317">
        <v>0</v>
      </c>
      <c r="I9317">
        <v>0</v>
      </c>
      <c r="J9317">
        <v>0</v>
      </c>
      <c r="K9317" t="s">
        <v>36661</v>
      </c>
    </row>
    <row r="9318" spans="1:11" x14ac:dyDescent="0.3">
      <c r="A9318" t="s">
        <v>36662</v>
      </c>
      <c r="B9318" t="s">
        <v>36663</v>
      </c>
      <c r="C9318" t="s">
        <v>13</v>
      </c>
      <c r="D9318" t="s">
        <v>36664</v>
      </c>
      <c r="E9318" t="s">
        <v>32427</v>
      </c>
      <c r="F9318" t="s">
        <v>41</v>
      </c>
      <c r="G9318" t="s">
        <v>42</v>
      </c>
      <c r="H9318">
        <v>0</v>
      </c>
      <c r="I9318">
        <v>0</v>
      </c>
      <c r="J9318">
        <v>0</v>
      </c>
      <c r="K9318" t="s">
        <v>36665</v>
      </c>
    </row>
    <row r="9319" spans="1:11" x14ac:dyDescent="0.3">
      <c r="A9319" t="s">
        <v>36666</v>
      </c>
      <c r="B9319" t="s">
        <v>36667</v>
      </c>
      <c r="C9319" t="s">
        <v>147</v>
      </c>
      <c r="D9319" t="s">
        <v>36668</v>
      </c>
      <c r="E9319" t="s">
        <v>149</v>
      </c>
      <c r="F9319" t="s">
        <v>2111</v>
      </c>
      <c r="G9319" t="s">
        <v>42</v>
      </c>
      <c r="H9319">
        <v>0</v>
      </c>
      <c r="I9319">
        <v>0</v>
      </c>
      <c r="J9319">
        <v>0</v>
      </c>
      <c r="K9319" t="s">
        <v>36669</v>
      </c>
    </row>
    <row r="9320" spans="1:11" x14ac:dyDescent="0.3">
      <c r="A9320" t="s">
        <v>36670</v>
      </c>
      <c r="C9320" t="s">
        <v>20</v>
      </c>
      <c r="D9320" t="e">
        <f>아베이오좀</f>
        <v>#NAME?</v>
      </c>
      <c r="E9320" t="s">
        <v>27392</v>
      </c>
      <c r="F9320" t="s">
        <v>1947</v>
      </c>
      <c r="G9320" t="s">
        <v>42</v>
      </c>
      <c r="H9320">
        <v>0</v>
      </c>
      <c r="I9320">
        <v>0</v>
      </c>
      <c r="J9320">
        <v>0</v>
      </c>
      <c r="K9320" t="s">
        <v>36671</v>
      </c>
    </row>
    <row r="9321" spans="1:11" x14ac:dyDescent="0.3">
      <c r="A9321" t="s">
        <v>36672</v>
      </c>
      <c r="B9321" t="s">
        <v>36673</v>
      </c>
      <c r="C9321" t="s">
        <v>27</v>
      </c>
      <c r="D9321" t="s">
        <v>36674</v>
      </c>
      <c r="E9321" t="s">
        <v>12540</v>
      </c>
      <c r="F9321" t="s">
        <v>41</v>
      </c>
      <c r="G9321" t="s">
        <v>42</v>
      </c>
      <c r="H9321">
        <v>0</v>
      </c>
      <c r="I9321">
        <v>0</v>
      </c>
      <c r="J9321">
        <v>0</v>
      </c>
      <c r="K9321" t="s">
        <v>36675</v>
      </c>
    </row>
    <row r="9322" spans="1:11" x14ac:dyDescent="0.3">
      <c r="A9322" t="s">
        <v>36676</v>
      </c>
      <c r="B9322" t="s">
        <v>36677</v>
      </c>
      <c r="C9322" t="s">
        <v>27</v>
      </c>
      <c r="D9322" t="s">
        <v>36678</v>
      </c>
      <c r="E9322" t="s">
        <v>12540</v>
      </c>
      <c r="F9322" t="s">
        <v>16</v>
      </c>
      <c r="G9322" t="s">
        <v>4420</v>
      </c>
      <c r="H9322">
        <v>0</v>
      </c>
      <c r="I9322">
        <v>0</v>
      </c>
      <c r="J9322">
        <v>0</v>
      </c>
      <c r="K9322" t="s">
        <v>36679</v>
      </c>
    </row>
    <row r="9323" spans="1:11" x14ac:dyDescent="0.3">
      <c r="A9323" t="s">
        <v>36680</v>
      </c>
      <c r="B9323" t="s">
        <v>36681</v>
      </c>
      <c r="C9323" t="s">
        <v>27</v>
      </c>
      <c r="D9323" t="s">
        <v>36682</v>
      </c>
      <c r="E9323" t="s">
        <v>29</v>
      </c>
      <c r="F9323" t="s">
        <v>41</v>
      </c>
      <c r="G9323" t="s">
        <v>42</v>
      </c>
      <c r="H9323">
        <v>0</v>
      </c>
      <c r="I9323">
        <v>0</v>
      </c>
      <c r="J9323">
        <v>0</v>
      </c>
      <c r="K9323" t="s">
        <v>36683</v>
      </c>
    </row>
    <row r="9324" spans="1:11" x14ac:dyDescent="0.3">
      <c r="A9324" t="s">
        <v>36684</v>
      </c>
      <c r="B9324" t="s">
        <v>36685</v>
      </c>
      <c r="C9324" t="s">
        <v>13</v>
      </c>
      <c r="D9324" t="s">
        <v>36686</v>
      </c>
      <c r="E9324" t="s">
        <v>15</v>
      </c>
      <c r="F9324" t="s">
        <v>16</v>
      </c>
      <c r="G9324" t="s">
        <v>9947</v>
      </c>
      <c r="H9324">
        <v>0</v>
      </c>
      <c r="I9324">
        <v>0</v>
      </c>
      <c r="J9324">
        <v>0</v>
      </c>
      <c r="K9324" t="s">
        <v>36687</v>
      </c>
    </row>
    <row r="9325" spans="1:11" x14ac:dyDescent="0.3">
      <c r="A9325" t="s">
        <v>36688</v>
      </c>
      <c r="B9325" t="s">
        <v>36689</v>
      </c>
      <c r="C9325" t="s">
        <v>27</v>
      </c>
      <c r="D9325" t="s">
        <v>36690</v>
      </c>
      <c r="E9325" t="s">
        <v>12540</v>
      </c>
      <c r="F9325" t="s">
        <v>41</v>
      </c>
      <c r="G9325" t="s">
        <v>42</v>
      </c>
      <c r="H9325">
        <v>0</v>
      </c>
      <c r="I9325">
        <v>0</v>
      </c>
      <c r="J9325">
        <v>0</v>
      </c>
      <c r="K9325" t="s">
        <v>36691</v>
      </c>
    </row>
    <row r="9326" spans="1:11" x14ac:dyDescent="0.3">
      <c r="A9326" t="s">
        <v>36692</v>
      </c>
      <c r="B9326" t="s">
        <v>36693</v>
      </c>
      <c r="C9326" t="s">
        <v>13</v>
      </c>
      <c r="D9326" t="s">
        <v>36694</v>
      </c>
      <c r="E9326" t="s">
        <v>32427</v>
      </c>
      <c r="F9326" t="s">
        <v>41</v>
      </c>
      <c r="G9326" t="s">
        <v>42</v>
      </c>
      <c r="H9326">
        <v>0</v>
      </c>
      <c r="I9326">
        <v>0</v>
      </c>
      <c r="J9326">
        <v>0</v>
      </c>
      <c r="K9326" t="s">
        <v>36695</v>
      </c>
    </row>
    <row r="9327" spans="1:11" x14ac:dyDescent="0.3">
      <c r="A9327" t="s">
        <v>36696</v>
      </c>
      <c r="B9327" t="s">
        <v>36697</v>
      </c>
      <c r="C9327" t="s">
        <v>27</v>
      </c>
      <c r="D9327" t="s">
        <v>36698</v>
      </c>
      <c r="E9327" t="s">
        <v>12540</v>
      </c>
      <c r="F9327" t="s">
        <v>41</v>
      </c>
      <c r="G9327" t="s">
        <v>42</v>
      </c>
      <c r="H9327">
        <v>0</v>
      </c>
      <c r="I9327">
        <v>0</v>
      </c>
      <c r="J9327">
        <v>0</v>
      </c>
      <c r="K9327" t="s">
        <v>36699</v>
      </c>
    </row>
    <row r="9328" spans="1:11" x14ac:dyDescent="0.3">
      <c r="A9328" t="s">
        <v>36700</v>
      </c>
      <c r="B9328" t="s">
        <v>36701</v>
      </c>
      <c r="C9328" t="s">
        <v>13</v>
      </c>
      <c r="D9328" t="s">
        <v>36702</v>
      </c>
      <c r="E9328" t="s">
        <v>32427</v>
      </c>
      <c r="F9328" t="s">
        <v>41</v>
      </c>
      <c r="G9328" t="s">
        <v>42</v>
      </c>
      <c r="H9328">
        <v>0</v>
      </c>
      <c r="I9328">
        <v>0</v>
      </c>
      <c r="J9328">
        <v>0</v>
      </c>
      <c r="K9328" t="s">
        <v>36703</v>
      </c>
    </row>
    <row r="9329" spans="1:11" x14ac:dyDescent="0.3">
      <c r="A9329" t="s">
        <v>36704</v>
      </c>
      <c r="C9329" t="s">
        <v>27</v>
      </c>
      <c r="D9329" t="e">
        <f>석면.</f>
        <v>#NAME?</v>
      </c>
      <c r="E9329" t="s">
        <v>12540</v>
      </c>
      <c r="F9329" t="s">
        <v>16</v>
      </c>
      <c r="G9329" t="s">
        <v>126</v>
      </c>
      <c r="H9329">
        <v>0</v>
      </c>
      <c r="I9329">
        <v>0</v>
      </c>
      <c r="J9329">
        <v>0</v>
      </c>
      <c r="K9329" t="s">
        <v>36705</v>
      </c>
    </row>
    <row r="9330" spans="1:11" x14ac:dyDescent="0.3">
      <c r="A9330" t="s">
        <v>36706</v>
      </c>
      <c r="B9330" t="s">
        <v>36707</v>
      </c>
      <c r="C9330" t="s">
        <v>27</v>
      </c>
      <c r="D9330" t="s">
        <v>36708</v>
      </c>
      <c r="E9330" t="s">
        <v>12540</v>
      </c>
      <c r="F9330" t="s">
        <v>41</v>
      </c>
      <c r="G9330" t="s">
        <v>42</v>
      </c>
      <c r="H9330">
        <v>0</v>
      </c>
      <c r="I9330">
        <v>0</v>
      </c>
      <c r="J9330">
        <v>0</v>
      </c>
      <c r="K9330" t="s">
        <v>36709</v>
      </c>
    </row>
    <row r="9331" spans="1:11" x14ac:dyDescent="0.3">
      <c r="A9331" t="s">
        <v>36710</v>
      </c>
      <c r="C9331" t="s">
        <v>27</v>
      </c>
      <c r="D9331" t="e">
        <f>아스팔트타일.</f>
        <v>#NAME?</v>
      </c>
      <c r="E9331" t="s">
        <v>12540</v>
      </c>
      <c r="F9331" t="s">
        <v>8454</v>
      </c>
      <c r="G9331" t="s">
        <v>42</v>
      </c>
      <c r="H9331">
        <v>0</v>
      </c>
      <c r="I9331">
        <v>0</v>
      </c>
      <c r="J9331">
        <v>0</v>
      </c>
      <c r="K9331" t="s">
        <v>36711</v>
      </c>
    </row>
    <row r="9332" spans="1:11" x14ac:dyDescent="0.3">
      <c r="A9332" t="s">
        <v>36712</v>
      </c>
      <c r="B9332" t="s">
        <v>2007</v>
      </c>
      <c r="C9332" t="s">
        <v>27</v>
      </c>
      <c r="D9332" t="s">
        <v>36713</v>
      </c>
      <c r="E9332" t="s">
        <v>12540</v>
      </c>
      <c r="F9332" t="s">
        <v>41</v>
      </c>
      <c r="G9332" t="s">
        <v>42</v>
      </c>
      <c r="H9332">
        <v>0</v>
      </c>
      <c r="I9332">
        <v>0</v>
      </c>
      <c r="J9332">
        <v>0</v>
      </c>
      <c r="K9332" t="s">
        <v>36714</v>
      </c>
    </row>
    <row r="9333" spans="1:11" x14ac:dyDescent="0.3">
      <c r="A9333" t="s">
        <v>36715</v>
      </c>
      <c r="B9333" t="s">
        <v>36716</v>
      </c>
      <c r="C9333" t="s">
        <v>27</v>
      </c>
      <c r="D9333" t="s">
        <v>36717</v>
      </c>
      <c r="E9333" t="s">
        <v>12540</v>
      </c>
      <c r="F9333" t="s">
        <v>41</v>
      </c>
      <c r="G9333" t="s">
        <v>4160</v>
      </c>
      <c r="H9333">
        <v>0</v>
      </c>
      <c r="I9333">
        <v>0</v>
      </c>
      <c r="J9333">
        <v>0</v>
      </c>
      <c r="K9333" t="s">
        <v>36718</v>
      </c>
    </row>
    <row r="9334" spans="1:11" x14ac:dyDescent="0.3">
      <c r="A9334" t="s">
        <v>36719</v>
      </c>
      <c r="C9334" t="s">
        <v>27</v>
      </c>
      <c r="D9334" t="s">
        <v>36720</v>
      </c>
      <c r="E9334" t="s">
        <v>12540</v>
      </c>
      <c r="F9334" t="s">
        <v>41</v>
      </c>
      <c r="G9334" t="s">
        <v>42</v>
      </c>
      <c r="H9334">
        <v>0</v>
      </c>
      <c r="I9334">
        <v>0</v>
      </c>
      <c r="J9334">
        <v>0</v>
      </c>
      <c r="K9334" t="s">
        <v>36721</v>
      </c>
    </row>
    <row r="9335" spans="1:11" x14ac:dyDescent="0.3">
      <c r="A9335" t="s">
        <v>36722</v>
      </c>
      <c r="B9335" t="s">
        <v>36723</v>
      </c>
      <c r="C9335" t="s">
        <v>27</v>
      </c>
      <c r="D9335" t="s">
        <v>36724</v>
      </c>
      <c r="E9335" t="s">
        <v>12540</v>
      </c>
      <c r="F9335" t="s">
        <v>5810</v>
      </c>
      <c r="G9335" t="s">
        <v>42</v>
      </c>
      <c r="H9335">
        <v>0</v>
      </c>
      <c r="I9335">
        <v>0</v>
      </c>
      <c r="J9335">
        <v>0</v>
      </c>
      <c r="K9335" t="s">
        <v>36725</v>
      </c>
    </row>
    <row r="9336" spans="1:11" x14ac:dyDescent="0.3">
      <c r="A9336" t="s">
        <v>36726</v>
      </c>
      <c r="B9336" t="s">
        <v>36727</v>
      </c>
      <c r="C9336" t="s">
        <v>27</v>
      </c>
      <c r="D9336" t="s">
        <v>36728</v>
      </c>
      <c r="E9336" t="s">
        <v>12540</v>
      </c>
      <c r="F9336" t="s">
        <v>41</v>
      </c>
      <c r="G9336" t="s">
        <v>42</v>
      </c>
      <c r="H9336">
        <v>0</v>
      </c>
      <c r="I9336">
        <v>0</v>
      </c>
      <c r="J9336">
        <v>0</v>
      </c>
      <c r="K9336" t="s">
        <v>36729</v>
      </c>
    </row>
    <row r="9337" spans="1:11" x14ac:dyDescent="0.3">
      <c r="A9337" t="s">
        <v>36730</v>
      </c>
      <c r="C9337" t="s">
        <v>27</v>
      </c>
      <c r="D9337" t="e">
        <f>아스팔트모르타르.</f>
        <v>#NAME?</v>
      </c>
      <c r="E9337" t="s">
        <v>12540</v>
      </c>
      <c r="F9337" t="s">
        <v>5552</v>
      </c>
      <c r="G9337" t="s">
        <v>42</v>
      </c>
      <c r="H9337">
        <v>0</v>
      </c>
      <c r="I9337">
        <v>0</v>
      </c>
      <c r="J9337">
        <v>0</v>
      </c>
      <c r="K9337" t="s">
        <v>36731</v>
      </c>
    </row>
    <row r="9338" spans="1:11" x14ac:dyDescent="0.3">
      <c r="A9338" t="s">
        <v>36732</v>
      </c>
      <c r="B9338" t="s">
        <v>36733</v>
      </c>
      <c r="C9338" t="s">
        <v>27</v>
      </c>
      <c r="D9338" t="s">
        <v>36734</v>
      </c>
      <c r="E9338" t="s">
        <v>12540</v>
      </c>
      <c r="F9338" t="s">
        <v>41</v>
      </c>
      <c r="G9338" t="s">
        <v>42</v>
      </c>
      <c r="H9338">
        <v>0</v>
      </c>
      <c r="I9338">
        <v>0</v>
      </c>
      <c r="J9338">
        <v>0</v>
      </c>
      <c r="K9338" t="s">
        <v>36735</v>
      </c>
    </row>
    <row r="9339" spans="1:11" x14ac:dyDescent="0.3">
      <c r="A9339" t="s">
        <v>36736</v>
      </c>
      <c r="B9339" t="s">
        <v>36737</v>
      </c>
      <c r="C9339" t="s">
        <v>27</v>
      </c>
      <c r="D9339" t="s">
        <v>36738</v>
      </c>
      <c r="E9339" t="s">
        <v>12540</v>
      </c>
      <c r="F9339" t="s">
        <v>36739</v>
      </c>
      <c r="G9339" t="s">
        <v>42</v>
      </c>
      <c r="H9339">
        <v>0</v>
      </c>
      <c r="I9339">
        <v>0</v>
      </c>
      <c r="J9339">
        <v>0</v>
      </c>
      <c r="K9339" t="s">
        <v>36740</v>
      </c>
    </row>
    <row r="9340" spans="1:11" x14ac:dyDescent="0.3">
      <c r="A9340" t="s">
        <v>36741</v>
      </c>
      <c r="B9340" t="s">
        <v>36742</v>
      </c>
      <c r="C9340" t="s">
        <v>27</v>
      </c>
      <c r="D9340" t="s">
        <v>36743</v>
      </c>
      <c r="E9340" t="s">
        <v>12540</v>
      </c>
      <c r="F9340" t="s">
        <v>41</v>
      </c>
      <c r="G9340" t="s">
        <v>42</v>
      </c>
      <c r="H9340">
        <v>0</v>
      </c>
      <c r="I9340">
        <v>0</v>
      </c>
      <c r="J9340">
        <v>0</v>
      </c>
      <c r="K9340" t="s">
        <v>36744</v>
      </c>
    </row>
    <row r="9341" spans="1:11" x14ac:dyDescent="0.3">
      <c r="A9341" t="s">
        <v>36745</v>
      </c>
      <c r="B9341" t="s">
        <v>36746</v>
      </c>
      <c r="C9341" t="s">
        <v>27</v>
      </c>
      <c r="D9341" t="s">
        <v>36747</v>
      </c>
      <c r="E9341" t="s">
        <v>12540</v>
      </c>
      <c r="F9341" t="s">
        <v>41</v>
      </c>
      <c r="G9341" t="s">
        <v>42</v>
      </c>
      <c r="H9341">
        <v>0</v>
      </c>
      <c r="I9341">
        <v>0</v>
      </c>
      <c r="J9341">
        <v>0</v>
      </c>
      <c r="K9341" t="s">
        <v>36748</v>
      </c>
    </row>
    <row r="9342" spans="1:11" x14ac:dyDescent="0.3">
      <c r="A9342" t="s">
        <v>36749</v>
      </c>
      <c r="C9342" t="s">
        <v>27</v>
      </c>
      <c r="D9342" t="e">
        <f>아스팔트 분무기.</f>
        <v>#NAME?</v>
      </c>
      <c r="E9342" t="s">
        <v>12540</v>
      </c>
      <c r="F9342" t="s">
        <v>5552</v>
      </c>
      <c r="G9342" t="s">
        <v>42</v>
      </c>
      <c r="H9342">
        <v>0</v>
      </c>
      <c r="I9342">
        <v>0</v>
      </c>
      <c r="J9342">
        <v>0</v>
      </c>
      <c r="K9342" t="s">
        <v>36750</v>
      </c>
    </row>
    <row r="9343" spans="1:11" x14ac:dyDescent="0.3">
      <c r="A9343" t="s">
        <v>36751</v>
      </c>
      <c r="B9343" t="s">
        <v>36752</v>
      </c>
      <c r="C9343" t="s">
        <v>27</v>
      </c>
      <c r="D9343" t="s">
        <v>36753</v>
      </c>
      <c r="E9343" t="s">
        <v>12540</v>
      </c>
      <c r="F9343" t="s">
        <v>41</v>
      </c>
      <c r="G9343" t="s">
        <v>42</v>
      </c>
      <c r="H9343">
        <v>0</v>
      </c>
      <c r="I9343">
        <v>0</v>
      </c>
      <c r="J9343">
        <v>0</v>
      </c>
      <c r="K9343" t="s">
        <v>36754</v>
      </c>
    </row>
    <row r="9344" spans="1:11" x14ac:dyDescent="0.3">
      <c r="A9344" t="s">
        <v>36755</v>
      </c>
      <c r="B9344" t="s">
        <v>36756</v>
      </c>
      <c r="C9344" t="s">
        <v>27</v>
      </c>
      <c r="D9344" t="s">
        <v>36757</v>
      </c>
      <c r="E9344" t="s">
        <v>12540</v>
      </c>
      <c r="F9344" t="s">
        <v>41</v>
      </c>
      <c r="G9344" t="s">
        <v>42</v>
      </c>
      <c r="H9344">
        <v>0</v>
      </c>
      <c r="I9344">
        <v>0</v>
      </c>
      <c r="J9344">
        <v>0</v>
      </c>
      <c r="K9344" t="s">
        <v>36758</v>
      </c>
    </row>
    <row r="9345" spans="1:11" x14ac:dyDescent="0.3">
      <c r="A9345" t="s">
        <v>36759</v>
      </c>
      <c r="B9345" t="s">
        <v>36760</v>
      </c>
      <c r="C9345" t="s">
        <v>27</v>
      </c>
      <c r="D9345" t="s">
        <v>36761</v>
      </c>
      <c r="E9345" t="s">
        <v>12540</v>
      </c>
      <c r="F9345" t="s">
        <v>41</v>
      </c>
      <c r="G9345" t="s">
        <v>42</v>
      </c>
      <c r="H9345">
        <v>0</v>
      </c>
      <c r="I9345">
        <v>0</v>
      </c>
      <c r="J9345">
        <v>0</v>
      </c>
      <c r="K9345" t="s">
        <v>36762</v>
      </c>
    </row>
    <row r="9346" spans="1:11" x14ac:dyDescent="0.3">
      <c r="A9346" t="s">
        <v>36763</v>
      </c>
      <c r="C9346" t="s">
        <v>27</v>
      </c>
      <c r="D9346" t="s">
        <v>36764</v>
      </c>
      <c r="E9346" t="s">
        <v>12540</v>
      </c>
      <c r="F9346" t="s">
        <v>41</v>
      </c>
      <c r="G9346" t="s">
        <v>42</v>
      </c>
      <c r="H9346">
        <v>0</v>
      </c>
      <c r="I9346">
        <v>0</v>
      </c>
      <c r="J9346">
        <v>0</v>
      </c>
      <c r="K9346" t="s">
        <v>36765</v>
      </c>
    </row>
    <row r="9347" spans="1:11" x14ac:dyDescent="0.3">
      <c r="A9347" t="s">
        <v>36766</v>
      </c>
      <c r="B9347" t="s">
        <v>36767</v>
      </c>
      <c r="C9347" t="s">
        <v>27</v>
      </c>
      <c r="D9347" t="s">
        <v>36768</v>
      </c>
      <c r="E9347" t="s">
        <v>12540</v>
      </c>
      <c r="F9347" t="s">
        <v>41</v>
      </c>
      <c r="G9347" t="s">
        <v>42</v>
      </c>
      <c r="H9347">
        <v>0</v>
      </c>
      <c r="I9347">
        <v>0</v>
      </c>
      <c r="J9347">
        <v>0</v>
      </c>
      <c r="K9347" t="s">
        <v>36769</v>
      </c>
    </row>
    <row r="9348" spans="1:11" x14ac:dyDescent="0.3">
      <c r="A9348" t="s">
        <v>36770</v>
      </c>
      <c r="B9348" t="s">
        <v>36771</v>
      </c>
      <c r="C9348" t="s">
        <v>27</v>
      </c>
      <c r="D9348" t="s">
        <v>36772</v>
      </c>
      <c r="E9348" t="s">
        <v>12540</v>
      </c>
      <c r="F9348" t="s">
        <v>41</v>
      </c>
      <c r="G9348" t="s">
        <v>42</v>
      </c>
      <c r="H9348">
        <v>0</v>
      </c>
      <c r="I9348">
        <v>0</v>
      </c>
      <c r="J9348">
        <v>0</v>
      </c>
      <c r="K9348" t="s">
        <v>36773</v>
      </c>
    </row>
    <row r="9349" spans="1:11" x14ac:dyDescent="0.3">
      <c r="A9349" t="s">
        <v>36774</v>
      </c>
      <c r="B9349" t="s">
        <v>36775</v>
      </c>
      <c r="C9349" t="s">
        <v>27</v>
      </c>
      <c r="D9349" t="s">
        <v>36776</v>
      </c>
      <c r="E9349" t="s">
        <v>12540</v>
      </c>
      <c r="F9349" t="s">
        <v>41</v>
      </c>
      <c r="G9349" t="s">
        <v>42</v>
      </c>
      <c r="H9349">
        <v>0</v>
      </c>
      <c r="I9349">
        <v>0</v>
      </c>
      <c r="J9349">
        <v>0</v>
      </c>
      <c r="K9349" t="s">
        <v>36777</v>
      </c>
    </row>
    <row r="9350" spans="1:11" x14ac:dyDescent="0.3">
      <c r="A9350" t="s">
        <v>36778</v>
      </c>
      <c r="B9350" t="s">
        <v>36779</v>
      </c>
      <c r="C9350" t="s">
        <v>27</v>
      </c>
      <c r="D9350" t="s">
        <v>36780</v>
      </c>
      <c r="E9350" t="s">
        <v>12540</v>
      </c>
      <c r="F9350" t="s">
        <v>41</v>
      </c>
      <c r="G9350" t="s">
        <v>42</v>
      </c>
      <c r="H9350">
        <v>0</v>
      </c>
      <c r="I9350">
        <v>0</v>
      </c>
      <c r="J9350">
        <v>0</v>
      </c>
      <c r="K9350" t="s">
        <v>36781</v>
      </c>
    </row>
    <row r="9351" spans="1:11" x14ac:dyDescent="0.3">
      <c r="A9351" t="s">
        <v>36782</v>
      </c>
      <c r="B9351" t="s">
        <v>36783</v>
      </c>
      <c r="C9351" t="s">
        <v>27</v>
      </c>
      <c r="D9351" t="s">
        <v>36784</v>
      </c>
      <c r="E9351" t="s">
        <v>12540</v>
      </c>
      <c r="F9351" t="s">
        <v>41</v>
      </c>
      <c r="G9351" t="s">
        <v>42</v>
      </c>
      <c r="H9351">
        <v>0</v>
      </c>
      <c r="I9351">
        <v>0</v>
      </c>
      <c r="J9351">
        <v>0</v>
      </c>
      <c r="K9351" t="s">
        <v>36785</v>
      </c>
    </row>
    <row r="9352" spans="1:11" x14ac:dyDescent="0.3">
      <c r="A9352" t="s">
        <v>36786</v>
      </c>
      <c r="B9352" t="s">
        <v>36787</v>
      </c>
      <c r="C9352" t="s">
        <v>27</v>
      </c>
      <c r="D9352" t="s">
        <v>36788</v>
      </c>
      <c r="E9352" t="s">
        <v>12540</v>
      </c>
      <c r="F9352" t="s">
        <v>41</v>
      </c>
      <c r="G9352" t="s">
        <v>42</v>
      </c>
      <c r="H9352">
        <v>0</v>
      </c>
      <c r="I9352">
        <v>0</v>
      </c>
      <c r="J9352">
        <v>0</v>
      </c>
      <c r="K9352" t="s">
        <v>36789</v>
      </c>
    </row>
    <row r="9353" spans="1:11" x14ac:dyDescent="0.3">
      <c r="A9353" t="s">
        <v>36790</v>
      </c>
      <c r="B9353" t="s">
        <v>36791</v>
      </c>
      <c r="C9353" t="s">
        <v>27</v>
      </c>
      <c r="D9353" t="s">
        <v>36792</v>
      </c>
      <c r="E9353" t="s">
        <v>12540</v>
      </c>
      <c r="F9353" t="s">
        <v>41</v>
      </c>
      <c r="G9353" t="s">
        <v>42</v>
      </c>
      <c r="H9353">
        <v>0</v>
      </c>
      <c r="I9353">
        <v>0</v>
      </c>
      <c r="J9353">
        <v>0</v>
      </c>
      <c r="K9353" t="s">
        <v>36793</v>
      </c>
    </row>
    <row r="9354" spans="1:11" x14ac:dyDescent="0.3">
      <c r="A9354" t="s">
        <v>36794</v>
      </c>
      <c r="B9354" t="s">
        <v>36795</v>
      </c>
      <c r="C9354" t="s">
        <v>27</v>
      </c>
      <c r="D9354" t="s">
        <v>36796</v>
      </c>
      <c r="E9354" t="s">
        <v>12540</v>
      </c>
      <c r="F9354" t="s">
        <v>41</v>
      </c>
      <c r="G9354" t="s">
        <v>42</v>
      </c>
      <c r="H9354">
        <v>0</v>
      </c>
      <c r="I9354">
        <v>0</v>
      </c>
      <c r="J9354">
        <v>0</v>
      </c>
      <c r="K9354" t="s">
        <v>36797</v>
      </c>
    </row>
    <row r="9355" spans="1:11" x14ac:dyDescent="0.3">
      <c r="A9355" t="s">
        <v>36798</v>
      </c>
      <c r="B9355" t="s">
        <v>36799</v>
      </c>
      <c r="C9355" t="s">
        <v>27</v>
      </c>
      <c r="D9355" t="s">
        <v>36800</v>
      </c>
      <c r="E9355" t="s">
        <v>12540</v>
      </c>
      <c r="F9355" t="s">
        <v>41</v>
      </c>
      <c r="G9355" t="s">
        <v>42</v>
      </c>
      <c r="H9355">
        <v>0</v>
      </c>
      <c r="I9355">
        <v>0</v>
      </c>
      <c r="J9355">
        <v>0</v>
      </c>
      <c r="K9355" t="s">
        <v>36801</v>
      </c>
    </row>
    <row r="9356" spans="1:11" x14ac:dyDescent="0.3">
      <c r="A9356" t="s">
        <v>36802</v>
      </c>
      <c r="B9356" t="s">
        <v>36803</v>
      </c>
      <c r="C9356" t="s">
        <v>27</v>
      </c>
      <c r="D9356" t="s">
        <v>36804</v>
      </c>
      <c r="E9356" t="s">
        <v>12540</v>
      </c>
      <c r="F9356" t="s">
        <v>5471</v>
      </c>
      <c r="G9356" t="s">
        <v>42</v>
      </c>
      <c r="H9356">
        <v>0</v>
      </c>
      <c r="I9356">
        <v>0</v>
      </c>
      <c r="J9356">
        <v>0</v>
      </c>
      <c r="K9356" t="s">
        <v>36805</v>
      </c>
    </row>
    <row r="9357" spans="1:11" x14ac:dyDescent="0.3">
      <c r="A9357" t="s">
        <v>36806</v>
      </c>
      <c r="B9357" t="s">
        <v>36807</v>
      </c>
      <c r="C9357" t="s">
        <v>27</v>
      </c>
      <c r="D9357" t="s">
        <v>36808</v>
      </c>
      <c r="E9357" t="s">
        <v>12540</v>
      </c>
      <c r="F9357" t="s">
        <v>41</v>
      </c>
      <c r="G9357" t="s">
        <v>42</v>
      </c>
      <c r="H9357">
        <v>0</v>
      </c>
      <c r="I9357">
        <v>0</v>
      </c>
      <c r="J9357">
        <v>0</v>
      </c>
      <c r="K9357" t="s">
        <v>36809</v>
      </c>
    </row>
    <row r="9358" spans="1:11" x14ac:dyDescent="0.3">
      <c r="A9358" t="s">
        <v>36810</v>
      </c>
      <c r="B9358" t="s">
        <v>36811</v>
      </c>
      <c r="C9358" t="s">
        <v>27</v>
      </c>
      <c r="D9358" t="s">
        <v>36812</v>
      </c>
      <c r="E9358" t="s">
        <v>12540</v>
      </c>
      <c r="F9358" t="s">
        <v>41</v>
      </c>
      <c r="G9358" t="s">
        <v>42</v>
      </c>
      <c r="H9358">
        <v>0</v>
      </c>
      <c r="I9358">
        <v>0</v>
      </c>
      <c r="J9358">
        <v>0</v>
      </c>
      <c r="K9358" t="s">
        <v>36813</v>
      </c>
    </row>
    <row r="9359" spans="1:11" x14ac:dyDescent="0.3">
      <c r="A9359" t="s">
        <v>36814</v>
      </c>
      <c r="B9359" t="s">
        <v>36815</v>
      </c>
      <c r="C9359" t="s">
        <v>27</v>
      </c>
      <c r="D9359" t="s">
        <v>36816</v>
      </c>
      <c r="E9359" t="s">
        <v>12540</v>
      </c>
      <c r="F9359" t="s">
        <v>41</v>
      </c>
      <c r="G9359" t="s">
        <v>42</v>
      </c>
      <c r="H9359">
        <v>0</v>
      </c>
      <c r="I9359">
        <v>0</v>
      </c>
      <c r="J9359">
        <v>0</v>
      </c>
      <c r="K9359" t="s">
        <v>36817</v>
      </c>
    </row>
    <row r="9360" spans="1:11" x14ac:dyDescent="0.3">
      <c r="A9360" t="s">
        <v>36818</v>
      </c>
      <c r="B9360" t="s">
        <v>36819</v>
      </c>
      <c r="C9360" t="s">
        <v>27</v>
      </c>
      <c r="D9360" t="s">
        <v>36820</v>
      </c>
      <c r="E9360" t="s">
        <v>12540</v>
      </c>
      <c r="F9360" t="s">
        <v>41</v>
      </c>
      <c r="G9360" t="s">
        <v>42</v>
      </c>
      <c r="H9360">
        <v>0</v>
      </c>
      <c r="I9360">
        <v>0</v>
      </c>
      <c r="J9360">
        <v>0</v>
      </c>
      <c r="K9360" t="s">
        <v>36821</v>
      </c>
    </row>
    <row r="9361" spans="1:11" x14ac:dyDescent="0.3">
      <c r="A9361" t="s">
        <v>36822</v>
      </c>
      <c r="B9361" t="s">
        <v>36823</v>
      </c>
      <c r="C9361" t="s">
        <v>27</v>
      </c>
      <c r="D9361" t="s">
        <v>36824</v>
      </c>
      <c r="E9361" t="s">
        <v>12540</v>
      </c>
      <c r="F9361" t="s">
        <v>41</v>
      </c>
      <c r="G9361" t="s">
        <v>42</v>
      </c>
      <c r="H9361">
        <v>0</v>
      </c>
      <c r="I9361">
        <v>0</v>
      </c>
      <c r="J9361">
        <v>0</v>
      </c>
      <c r="K9361" t="s">
        <v>36825</v>
      </c>
    </row>
    <row r="9362" spans="1:11" x14ac:dyDescent="0.3">
      <c r="A9362" t="s">
        <v>36826</v>
      </c>
      <c r="B9362" t="s">
        <v>36827</v>
      </c>
      <c r="C9362" t="s">
        <v>27</v>
      </c>
      <c r="D9362" t="s">
        <v>36828</v>
      </c>
      <c r="E9362" t="s">
        <v>12540</v>
      </c>
      <c r="F9362" t="s">
        <v>41</v>
      </c>
      <c r="G9362" t="s">
        <v>42</v>
      </c>
      <c r="H9362">
        <v>0</v>
      </c>
      <c r="I9362">
        <v>0</v>
      </c>
      <c r="J9362">
        <v>0</v>
      </c>
      <c r="K9362" t="s">
        <v>36829</v>
      </c>
    </row>
    <row r="9363" spans="1:11" x14ac:dyDescent="0.3">
      <c r="A9363" t="s">
        <v>36830</v>
      </c>
      <c r="B9363" t="s">
        <v>36831</v>
      </c>
      <c r="C9363" t="s">
        <v>20</v>
      </c>
      <c r="D9363" t="s">
        <v>36832</v>
      </c>
      <c r="E9363" t="s">
        <v>27392</v>
      </c>
      <c r="F9363" t="s">
        <v>3421</v>
      </c>
      <c r="G9363" t="s">
        <v>42</v>
      </c>
      <c r="H9363">
        <v>0</v>
      </c>
      <c r="I9363">
        <v>0</v>
      </c>
      <c r="J9363">
        <v>0</v>
      </c>
      <c r="K9363" t="s">
        <v>36833</v>
      </c>
    </row>
    <row r="9364" spans="1:11" x14ac:dyDescent="0.3">
      <c r="A9364" t="s">
        <v>36834</v>
      </c>
      <c r="B9364" t="s">
        <v>36835</v>
      </c>
      <c r="C9364" t="s">
        <v>20</v>
      </c>
      <c r="D9364" t="s">
        <v>36836</v>
      </c>
      <c r="E9364" t="s">
        <v>27392</v>
      </c>
      <c r="F9364" t="s">
        <v>1232</v>
      </c>
      <c r="G9364" t="s">
        <v>42</v>
      </c>
      <c r="H9364">
        <v>0</v>
      </c>
      <c r="I9364">
        <v>0</v>
      </c>
      <c r="J9364">
        <v>0</v>
      </c>
      <c r="K9364" t="s">
        <v>36837</v>
      </c>
    </row>
    <row r="9365" spans="1:11" x14ac:dyDescent="0.3">
      <c r="A9365" t="s">
        <v>36838</v>
      </c>
      <c r="B9365" t="s">
        <v>36839</v>
      </c>
      <c r="C9365" t="s">
        <v>20</v>
      </c>
      <c r="D9365" t="s">
        <v>36840</v>
      </c>
      <c r="E9365" t="s">
        <v>27392</v>
      </c>
      <c r="F9365" t="s">
        <v>1506</v>
      </c>
      <c r="G9365" t="s">
        <v>42</v>
      </c>
      <c r="H9365">
        <v>0</v>
      </c>
      <c r="I9365">
        <v>0</v>
      </c>
      <c r="J9365">
        <v>0</v>
      </c>
      <c r="K9365" t="s">
        <v>36841</v>
      </c>
    </row>
    <row r="9366" spans="1:11" x14ac:dyDescent="0.3">
      <c r="A9366" t="s">
        <v>36842</v>
      </c>
      <c r="B9366" t="s">
        <v>36843</v>
      </c>
      <c r="C9366" t="s">
        <v>27</v>
      </c>
      <c r="D9366" t="s">
        <v>36844</v>
      </c>
      <c r="E9366" t="s">
        <v>12540</v>
      </c>
      <c r="F9366" t="s">
        <v>41</v>
      </c>
      <c r="G9366" t="s">
        <v>3093</v>
      </c>
      <c r="H9366">
        <v>0</v>
      </c>
      <c r="I9366">
        <v>0</v>
      </c>
      <c r="J9366">
        <v>0</v>
      </c>
      <c r="K9366" t="s">
        <v>36845</v>
      </c>
    </row>
    <row r="9367" spans="1:11" x14ac:dyDescent="0.3">
      <c r="A9367" t="s">
        <v>36846</v>
      </c>
      <c r="C9367" t="s">
        <v>27</v>
      </c>
      <c r="D9367" t="s">
        <v>36847</v>
      </c>
      <c r="E9367" t="s">
        <v>12540</v>
      </c>
      <c r="F9367" t="s">
        <v>41</v>
      </c>
      <c r="G9367" t="s">
        <v>42</v>
      </c>
      <c r="H9367">
        <v>0</v>
      </c>
      <c r="I9367">
        <v>0</v>
      </c>
      <c r="J9367">
        <v>0</v>
      </c>
      <c r="K9367" t="s">
        <v>36848</v>
      </c>
    </row>
    <row r="9368" spans="1:11" x14ac:dyDescent="0.3">
      <c r="A9368" t="s">
        <v>36849</v>
      </c>
      <c r="C9368" t="s">
        <v>27</v>
      </c>
      <c r="D9368" t="s">
        <v>36850</v>
      </c>
      <c r="E9368" t="s">
        <v>12540</v>
      </c>
      <c r="F9368" t="s">
        <v>41</v>
      </c>
      <c r="G9368" t="s">
        <v>42</v>
      </c>
      <c r="H9368">
        <v>0</v>
      </c>
      <c r="I9368">
        <v>0</v>
      </c>
      <c r="J9368">
        <v>0</v>
      </c>
      <c r="K9368" t="s">
        <v>36851</v>
      </c>
    </row>
    <row r="9369" spans="1:11" x14ac:dyDescent="0.3">
      <c r="A9369" t="s">
        <v>36852</v>
      </c>
      <c r="B9369" t="s">
        <v>36853</v>
      </c>
      <c r="C9369" t="s">
        <v>27</v>
      </c>
      <c r="D9369" t="s">
        <v>36854</v>
      </c>
      <c r="E9369" t="s">
        <v>12540</v>
      </c>
      <c r="F9369" t="s">
        <v>41</v>
      </c>
      <c r="G9369" t="s">
        <v>42</v>
      </c>
      <c r="H9369">
        <v>0</v>
      </c>
      <c r="I9369">
        <v>0</v>
      </c>
      <c r="J9369">
        <v>0</v>
      </c>
      <c r="K9369" t="s">
        <v>36855</v>
      </c>
    </row>
    <row r="9370" spans="1:11" x14ac:dyDescent="0.3">
      <c r="A9370" t="s">
        <v>36856</v>
      </c>
      <c r="B9370" t="s">
        <v>36857</v>
      </c>
      <c r="C9370" t="s">
        <v>558</v>
      </c>
      <c r="D9370" t="s">
        <v>36858</v>
      </c>
      <c r="E9370" t="s">
        <v>1462</v>
      </c>
      <c r="F9370" t="s">
        <v>2498</v>
      </c>
      <c r="G9370" t="s">
        <v>42</v>
      </c>
      <c r="H9370">
        <v>0</v>
      </c>
      <c r="I9370">
        <v>0</v>
      </c>
      <c r="J9370">
        <v>0</v>
      </c>
      <c r="K9370" t="s">
        <v>36859</v>
      </c>
    </row>
    <row r="9371" spans="1:11" x14ac:dyDescent="0.3">
      <c r="A9371" t="s">
        <v>36860</v>
      </c>
      <c r="B9371" t="s">
        <v>36861</v>
      </c>
      <c r="C9371" t="s">
        <v>558</v>
      </c>
      <c r="D9371" t="s">
        <v>36862</v>
      </c>
      <c r="E9371" t="s">
        <v>32122</v>
      </c>
      <c r="F9371" t="s">
        <v>3638</v>
      </c>
      <c r="G9371" t="s">
        <v>42</v>
      </c>
      <c r="H9371">
        <v>0</v>
      </c>
      <c r="I9371">
        <v>0</v>
      </c>
      <c r="J9371">
        <v>0</v>
      </c>
      <c r="K9371" t="s">
        <v>36863</v>
      </c>
    </row>
    <row r="9372" spans="1:11" x14ac:dyDescent="0.3">
      <c r="A9372" t="s">
        <v>36864</v>
      </c>
      <c r="B9372" t="s">
        <v>36865</v>
      </c>
      <c r="C9372" t="s">
        <v>558</v>
      </c>
      <c r="D9372" t="s">
        <v>36866</v>
      </c>
      <c r="E9372" t="s">
        <v>32122</v>
      </c>
      <c r="F9372" t="s">
        <v>11931</v>
      </c>
      <c r="G9372" t="s">
        <v>42</v>
      </c>
      <c r="H9372">
        <v>0</v>
      </c>
      <c r="I9372">
        <v>0</v>
      </c>
      <c r="J9372">
        <v>0</v>
      </c>
      <c r="K9372" t="s">
        <v>36867</v>
      </c>
    </row>
    <row r="9373" spans="1:11" x14ac:dyDescent="0.3">
      <c r="A9373" t="s">
        <v>36868</v>
      </c>
      <c r="B9373" t="s">
        <v>36869</v>
      </c>
      <c r="C9373" t="s">
        <v>558</v>
      </c>
      <c r="D9373" t="e">
        <f>아연도금강판</f>
        <v>#NAME?</v>
      </c>
      <c r="E9373" t="s">
        <v>32122</v>
      </c>
      <c r="F9373" t="s">
        <v>3872</v>
      </c>
      <c r="G9373" t="s">
        <v>42</v>
      </c>
      <c r="H9373">
        <v>0</v>
      </c>
      <c r="I9373">
        <v>0</v>
      </c>
      <c r="J9373">
        <v>0</v>
      </c>
      <c r="K9373" t="s">
        <v>36870</v>
      </c>
    </row>
    <row r="9374" spans="1:11" x14ac:dyDescent="0.3">
      <c r="A9374" t="s">
        <v>36871</v>
      </c>
      <c r="B9374" t="s">
        <v>36872</v>
      </c>
      <c r="C9374" t="s">
        <v>27</v>
      </c>
      <c r="D9374" t="s">
        <v>36873</v>
      </c>
      <c r="E9374" t="s">
        <v>12540</v>
      </c>
      <c r="F9374" t="s">
        <v>41</v>
      </c>
      <c r="G9374" t="s">
        <v>42</v>
      </c>
      <c r="H9374">
        <v>0</v>
      </c>
      <c r="I9374">
        <v>0</v>
      </c>
      <c r="J9374">
        <v>0</v>
      </c>
      <c r="K9374" t="s">
        <v>36874</v>
      </c>
    </row>
    <row r="9375" spans="1:11" x14ac:dyDescent="0.3">
      <c r="A9375" t="s">
        <v>36875</v>
      </c>
      <c r="C9375" t="s">
        <v>27</v>
      </c>
      <c r="D9375" t="s">
        <v>36876</v>
      </c>
      <c r="E9375" t="s">
        <v>12540</v>
      </c>
      <c r="F9375" t="s">
        <v>7794</v>
      </c>
      <c r="G9375" t="s">
        <v>42</v>
      </c>
      <c r="H9375">
        <v>0</v>
      </c>
      <c r="I9375">
        <v>0</v>
      </c>
      <c r="J9375">
        <v>0</v>
      </c>
      <c r="K9375" t="s">
        <v>36877</v>
      </c>
    </row>
    <row r="9376" spans="1:11" x14ac:dyDescent="0.3">
      <c r="A9376" t="s">
        <v>36878</v>
      </c>
      <c r="B9376" t="s">
        <v>36879</v>
      </c>
      <c r="C9376" t="s">
        <v>27</v>
      </c>
      <c r="D9376" t="s">
        <v>36880</v>
      </c>
      <c r="E9376" t="s">
        <v>12540</v>
      </c>
      <c r="F9376" t="s">
        <v>1775</v>
      </c>
      <c r="G9376" t="s">
        <v>42</v>
      </c>
      <c r="H9376">
        <v>0</v>
      </c>
      <c r="I9376">
        <v>0</v>
      </c>
      <c r="J9376">
        <v>0</v>
      </c>
      <c r="K9376" t="s">
        <v>36881</v>
      </c>
    </row>
    <row r="9377" spans="1:11" x14ac:dyDescent="0.3">
      <c r="A9377" t="s">
        <v>36882</v>
      </c>
      <c r="C9377" t="s">
        <v>27</v>
      </c>
      <c r="D9377" t="e">
        <f>아연도금철판.</f>
        <v>#NAME?</v>
      </c>
      <c r="E9377" t="s">
        <v>12540</v>
      </c>
      <c r="F9377" t="s">
        <v>8454</v>
      </c>
      <c r="G9377" t="s">
        <v>42</v>
      </c>
      <c r="H9377">
        <v>0</v>
      </c>
      <c r="I9377">
        <v>0</v>
      </c>
      <c r="J9377">
        <v>0</v>
      </c>
      <c r="K9377" t="s">
        <v>36883</v>
      </c>
    </row>
    <row r="9378" spans="1:11" x14ac:dyDescent="0.3">
      <c r="A9378" t="s">
        <v>36884</v>
      </c>
      <c r="B9378" t="s">
        <v>36885</v>
      </c>
      <c r="C9378" t="s">
        <v>27</v>
      </c>
      <c r="D9378" t="s">
        <v>36886</v>
      </c>
      <c r="E9378" t="s">
        <v>12540</v>
      </c>
      <c r="F9378" t="s">
        <v>41</v>
      </c>
      <c r="G9378" t="s">
        <v>42</v>
      </c>
      <c r="H9378">
        <v>0</v>
      </c>
      <c r="I9378">
        <v>0</v>
      </c>
      <c r="J9378">
        <v>0</v>
      </c>
      <c r="K9378" t="s">
        <v>36887</v>
      </c>
    </row>
    <row r="9379" spans="1:11" x14ac:dyDescent="0.3">
      <c r="A9379" t="s">
        <v>36888</v>
      </c>
      <c r="B9379" t="s">
        <v>36889</v>
      </c>
      <c r="C9379" t="s">
        <v>27</v>
      </c>
      <c r="D9379" t="s">
        <v>36890</v>
      </c>
      <c r="E9379" t="s">
        <v>12540</v>
      </c>
      <c r="F9379" t="s">
        <v>41</v>
      </c>
      <c r="G9379" t="s">
        <v>42</v>
      </c>
      <c r="H9379">
        <v>0</v>
      </c>
      <c r="I9379">
        <v>0</v>
      </c>
      <c r="J9379">
        <v>0</v>
      </c>
      <c r="K9379" t="s">
        <v>36891</v>
      </c>
    </row>
    <row r="9380" spans="1:11" x14ac:dyDescent="0.3">
      <c r="A9380" t="s">
        <v>36892</v>
      </c>
      <c r="B9380" t="s">
        <v>36893</v>
      </c>
      <c r="C9380" t="s">
        <v>466</v>
      </c>
      <c r="D9380" t="s">
        <v>36894</v>
      </c>
      <c r="E9380" t="s">
        <v>26488</v>
      </c>
      <c r="F9380" t="s">
        <v>16</v>
      </c>
      <c r="G9380" t="s">
        <v>18591</v>
      </c>
      <c r="H9380">
        <v>0</v>
      </c>
      <c r="I9380">
        <v>0</v>
      </c>
      <c r="J9380">
        <v>0</v>
      </c>
      <c r="K9380" t="s">
        <v>36895</v>
      </c>
    </row>
    <row r="9381" spans="1:11" x14ac:dyDescent="0.3">
      <c r="A9381" t="s">
        <v>36896</v>
      </c>
      <c r="B9381" t="s">
        <v>36897</v>
      </c>
      <c r="C9381" t="s">
        <v>13</v>
      </c>
      <c r="D9381" t="s">
        <v>36898</v>
      </c>
      <c r="E9381" t="s">
        <v>32427</v>
      </c>
      <c r="F9381" t="s">
        <v>16</v>
      </c>
      <c r="G9381" t="s">
        <v>9591</v>
      </c>
      <c r="H9381">
        <v>0</v>
      </c>
      <c r="I9381">
        <v>0</v>
      </c>
      <c r="J9381">
        <v>0</v>
      </c>
      <c r="K9381" t="s">
        <v>36899</v>
      </c>
    </row>
    <row r="9382" spans="1:11" x14ac:dyDescent="0.3">
      <c r="A9382" t="s">
        <v>36900</v>
      </c>
      <c r="B9382" t="s">
        <v>36901</v>
      </c>
      <c r="C9382" t="s">
        <v>20</v>
      </c>
      <c r="D9382" t="s">
        <v>36902</v>
      </c>
      <c r="E9382" t="s">
        <v>27392</v>
      </c>
      <c r="F9382" t="s">
        <v>1697</v>
      </c>
      <c r="G9382" t="s">
        <v>42</v>
      </c>
      <c r="H9382">
        <v>0</v>
      </c>
      <c r="I9382">
        <v>0</v>
      </c>
      <c r="J9382">
        <v>0</v>
      </c>
      <c r="K9382" t="s">
        <v>36903</v>
      </c>
    </row>
    <row r="9383" spans="1:11" x14ac:dyDescent="0.3">
      <c r="A9383" t="s">
        <v>36904</v>
      </c>
      <c r="B9383" t="s">
        <v>36905</v>
      </c>
      <c r="C9383" t="s">
        <v>20</v>
      </c>
      <c r="D9383" t="s">
        <v>36906</v>
      </c>
      <c r="E9383" t="s">
        <v>27392</v>
      </c>
      <c r="F9383" t="s">
        <v>1247</v>
      </c>
      <c r="G9383" t="s">
        <v>42</v>
      </c>
      <c r="H9383">
        <v>0</v>
      </c>
      <c r="I9383">
        <v>0</v>
      </c>
      <c r="J9383">
        <v>0</v>
      </c>
      <c r="K9383" t="s">
        <v>36907</v>
      </c>
    </row>
    <row r="9384" spans="1:11" x14ac:dyDescent="0.3">
      <c r="A9384" t="s">
        <v>36908</v>
      </c>
      <c r="B9384" t="s">
        <v>36897</v>
      </c>
      <c r="C9384" t="s">
        <v>13</v>
      </c>
      <c r="D9384" t="s">
        <v>36909</v>
      </c>
      <c r="E9384" t="s">
        <v>32427</v>
      </c>
      <c r="F9384" t="s">
        <v>6717</v>
      </c>
      <c r="G9384" t="s">
        <v>42</v>
      </c>
      <c r="H9384">
        <v>0</v>
      </c>
      <c r="I9384">
        <v>0</v>
      </c>
      <c r="J9384">
        <v>0</v>
      </c>
      <c r="K9384" t="s">
        <v>36910</v>
      </c>
    </row>
    <row r="9385" spans="1:11" x14ac:dyDescent="0.3">
      <c r="A9385" t="s">
        <v>36911</v>
      </c>
      <c r="B9385" t="s">
        <v>36912</v>
      </c>
      <c r="C9385" t="s">
        <v>27</v>
      </c>
      <c r="D9385" t="e">
        <f>출력.</f>
        <v>#NAME?</v>
      </c>
      <c r="E9385" t="s">
        <v>12540</v>
      </c>
      <c r="F9385" t="s">
        <v>16</v>
      </c>
      <c r="G9385" t="s">
        <v>126</v>
      </c>
      <c r="H9385">
        <v>0</v>
      </c>
      <c r="I9385">
        <v>0</v>
      </c>
      <c r="J9385">
        <v>0</v>
      </c>
      <c r="K9385" t="s">
        <v>36913</v>
      </c>
    </row>
    <row r="9386" spans="1:11" x14ac:dyDescent="0.3">
      <c r="A9386" t="s">
        <v>36914</v>
      </c>
      <c r="B9386" t="s">
        <v>36915</v>
      </c>
      <c r="C9386" t="s">
        <v>558</v>
      </c>
      <c r="D9386" t="s">
        <v>36916</v>
      </c>
      <c r="E9386" t="s">
        <v>1462</v>
      </c>
      <c r="F9386" t="s">
        <v>16</v>
      </c>
      <c r="G9386" t="s">
        <v>632</v>
      </c>
      <c r="H9386">
        <v>0</v>
      </c>
      <c r="I9386">
        <v>0</v>
      </c>
      <c r="J9386">
        <v>0</v>
      </c>
      <c r="K9386" t="s">
        <v>36917</v>
      </c>
    </row>
    <row r="9387" spans="1:11" x14ac:dyDescent="0.3">
      <c r="A9387" t="s">
        <v>36918</v>
      </c>
      <c r="B9387" t="s">
        <v>36919</v>
      </c>
      <c r="C9387" t="s">
        <v>20</v>
      </c>
      <c r="D9387" t="s">
        <v>36920</v>
      </c>
      <c r="E9387" t="s">
        <v>27392</v>
      </c>
      <c r="F9387" t="s">
        <v>16</v>
      </c>
      <c r="G9387" t="s">
        <v>11985</v>
      </c>
      <c r="H9387">
        <v>0</v>
      </c>
      <c r="I9387">
        <v>0</v>
      </c>
      <c r="J9387">
        <v>0</v>
      </c>
      <c r="K9387" t="s">
        <v>36921</v>
      </c>
    </row>
    <row r="9388" spans="1:11" x14ac:dyDescent="0.3">
      <c r="A9388" t="s">
        <v>36922</v>
      </c>
      <c r="C9388" t="s">
        <v>558</v>
      </c>
      <c r="D9388" t="s">
        <v>36923</v>
      </c>
      <c r="E9388" t="s">
        <v>32122</v>
      </c>
      <c r="F9388" t="s">
        <v>41</v>
      </c>
      <c r="G9388" t="s">
        <v>42</v>
      </c>
      <c r="H9388">
        <v>0</v>
      </c>
      <c r="I9388">
        <v>0</v>
      </c>
      <c r="J9388">
        <v>0</v>
      </c>
      <c r="K9388" t="s">
        <v>36924</v>
      </c>
    </row>
    <row r="9389" spans="1:11" x14ac:dyDescent="0.3">
      <c r="A9389" t="s">
        <v>36925</v>
      </c>
      <c r="B9389" t="s">
        <v>36926</v>
      </c>
      <c r="C9389" t="s">
        <v>558</v>
      </c>
      <c r="D9389" t="s">
        <v>36927</v>
      </c>
      <c r="E9389" t="s">
        <v>32122</v>
      </c>
      <c r="F9389" t="s">
        <v>28710</v>
      </c>
      <c r="G9389" t="s">
        <v>42</v>
      </c>
      <c r="H9389">
        <v>0</v>
      </c>
      <c r="I9389">
        <v>0</v>
      </c>
      <c r="J9389">
        <v>0</v>
      </c>
      <c r="K9389" t="s">
        <v>36928</v>
      </c>
    </row>
    <row r="9390" spans="1:11" x14ac:dyDescent="0.3">
      <c r="A9390" t="s">
        <v>36929</v>
      </c>
      <c r="B9390" t="s">
        <v>36930</v>
      </c>
      <c r="C9390" t="s">
        <v>20</v>
      </c>
      <c r="D9390" t="s">
        <v>36931</v>
      </c>
      <c r="E9390" t="s">
        <v>27392</v>
      </c>
      <c r="F9390" t="s">
        <v>4100</v>
      </c>
      <c r="G9390" t="s">
        <v>42</v>
      </c>
      <c r="H9390">
        <v>0</v>
      </c>
      <c r="I9390">
        <v>0</v>
      </c>
      <c r="J9390">
        <v>0</v>
      </c>
      <c r="K9390" t="s">
        <v>36932</v>
      </c>
    </row>
    <row r="9391" spans="1:11" x14ac:dyDescent="0.3">
      <c r="A9391" t="s">
        <v>36933</v>
      </c>
      <c r="B9391" t="s">
        <v>36934</v>
      </c>
      <c r="C9391" t="s">
        <v>20</v>
      </c>
      <c r="D9391" t="s">
        <v>36935</v>
      </c>
      <c r="E9391" t="s">
        <v>27392</v>
      </c>
      <c r="F9391" t="s">
        <v>3555</v>
      </c>
      <c r="G9391" t="s">
        <v>42</v>
      </c>
      <c r="H9391">
        <v>0</v>
      </c>
      <c r="I9391">
        <v>0</v>
      </c>
      <c r="J9391">
        <v>0</v>
      </c>
      <c r="K9391" t="s">
        <v>36936</v>
      </c>
    </row>
    <row r="9392" spans="1:11" x14ac:dyDescent="0.3">
      <c r="A9392" t="s">
        <v>36937</v>
      </c>
      <c r="B9392" t="s">
        <v>36938</v>
      </c>
      <c r="C9392" t="s">
        <v>20</v>
      </c>
      <c r="D9392" t="s">
        <v>36939</v>
      </c>
      <c r="E9392" t="s">
        <v>27392</v>
      </c>
      <c r="F9392" t="s">
        <v>41</v>
      </c>
      <c r="G9392" t="s">
        <v>42</v>
      </c>
      <c r="H9392">
        <v>0</v>
      </c>
      <c r="I9392">
        <v>0</v>
      </c>
      <c r="J9392">
        <v>0</v>
      </c>
      <c r="K9392" t="s">
        <v>36940</v>
      </c>
    </row>
    <row r="9393" spans="1:11" x14ac:dyDescent="0.3">
      <c r="A9393" t="s">
        <v>36941</v>
      </c>
      <c r="B9393" t="s">
        <v>36942</v>
      </c>
      <c r="C9393" t="s">
        <v>13</v>
      </c>
      <c r="D9393" t="e">
        <f>아이링의 잔향식</f>
        <v>#NAME?</v>
      </c>
      <c r="E9393" t="s">
        <v>32427</v>
      </c>
      <c r="F9393" t="s">
        <v>16</v>
      </c>
      <c r="G9393" t="s">
        <v>4722</v>
      </c>
      <c r="H9393">
        <v>0</v>
      </c>
      <c r="I9393">
        <v>0</v>
      </c>
      <c r="J9393">
        <v>0</v>
      </c>
      <c r="K9393" t="s">
        <v>36943</v>
      </c>
    </row>
    <row r="9394" spans="1:11" x14ac:dyDescent="0.3">
      <c r="A9394" t="s">
        <v>36944</v>
      </c>
      <c r="B9394" t="s">
        <v>36945</v>
      </c>
      <c r="C9394" t="s">
        <v>13</v>
      </c>
      <c r="D9394" t="s">
        <v>36946</v>
      </c>
      <c r="E9394" t="s">
        <v>32427</v>
      </c>
      <c r="F9394" t="s">
        <v>14126</v>
      </c>
      <c r="G9394" t="s">
        <v>4960</v>
      </c>
      <c r="H9394">
        <v>0</v>
      </c>
      <c r="I9394">
        <v>0</v>
      </c>
      <c r="J9394">
        <v>0</v>
      </c>
      <c r="K9394" t="s">
        <v>36947</v>
      </c>
    </row>
    <row r="9395" spans="1:11" x14ac:dyDescent="0.3">
      <c r="A9395" t="s">
        <v>36948</v>
      </c>
      <c r="B9395" t="s">
        <v>36915</v>
      </c>
      <c r="C9395" t="s">
        <v>558</v>
      </c>
      <c r="D9395" t="s">
        <v>36949</v>
      </c>
      <c r="E9395" t="s">
        <v>32122</v>
      </c>
      <c r="F9395" t="s">
        <v>3484</v>
      </c>
      <c r="G9395" t="s">
        <v>42</v>
      </c>
      <c r="H9395">
        <v>0</v>
      </c>
      <c r="I9395">
        <v>0</v>
      </c>
      <c r="J9395">
        <v>0</v>
      </c>
      <c r="K9395" t="s">
        <v>36950</v>
      </c>
    </row>
    <row r="9396" spans="1:11" x14ac:dyDescent="0.3">
      <c r="A9396" t="s">
        <v>36951</v>
      </c>
      <c r="C9396" t="s">
        <v>558</v>
      </c>
      <c r="D9396" t="s">
        <v>36923</v>
      </c>
      <c r="E9396" t="s">
        <v>32122</v>
      </c>
      <c r="F9396" t="s">
        <v>41</v>
      </c>
      <c r="G9396" t="s">
        <v>42</v>
      </c>
      <c r="H9396">
        <v>0</v>
      </c>
      <c r="I9396">
        <v>0</v>
      </c>
      <c r="J9396">
        <v>0</v>
      </c>
      <c r="K9396" t="s">
        <v>36952</v>
      </c>
    </row>
    <row r="9397" spans="1:11" x14ac:dyDescent="0.3">
      <c r="A9397" t="s">
        <v>36953</v>
      </c>
      <c r="B9397" t="s">
        <v>36954</v>
      </c>
      <c r="C9397" t="s">
        <v>558</v>
      </c>
      <c r="D9397" t="s">
        <v>36955</v>
      </c>
      <c r="E9397" t="s">
        <v>32122</v>
      </c>
      <c r="F9397" t="s">
        <v>10047</v>
      </c>
      <c r="G9397" t="s">
        <v>42</v>
      </c>
      <c r="H9397">
        <v>0</v>
      </c>
      <c r="I9397">
        <v>0</v>
      </c>
      <c r="J9397">
        <v>0</v>
      </c>
      <c r="K9397" t="s">
        <v>36956</v>
      </c>
    </row>
    <row r="9398" spans="1:11" x14ac:dyDescent="0.3">
      <c r="A9398" t="s">
        <v>36957</v>
      </c>
      <c r="C9398" t="s">
        <v>558</v>
      </c>
      <c r="D9398" t="s">
        <v>36923</v>
      </c>
      <c r="E9398" t="s">
        <v>32122</v>
      </c>
      <c r="F9398" t="s">
        <v>41</v>
      </c>
      <c r="G9398" t="s">
        <v>42</v>
      </c>
      <c r="H9398">
        <v>0</v>
      </c>
      <c r="I9398">
        <v>0</v>
      </c>
      <c r="J9398">
        <v>0</v>
      </c>
      <c r="K9398" t="s">
        <v>36958</v>
      </c>
    </row>
    <row r="9399" spans="1:11" x14ac:dyDescent="0.3">
      <c r="A9399" t="s">
        <v>36959</v>
      </c>
      <c r="B9399" t="s">
        <v>36960</v>
      </c>
      <c r="C9399" t="s">
        <v>558</v>
      </c>
      <c r="D9399" t="s">
        <v>36961</v>
      </c>
      <c r="E9399" t="s">
        <v>28510</v>
      </c>
      <c r="F9399" t="s">
        <v>379</v>
      </c>
      <c r="G9399" t="s">
        <v>42</v>
      </c>
      <c r="H9399">
        <v>0</v>
      </c>
      <c r="I9399">
        <v>0</v>
      </c>
      <c r="J9399">
        <v>0</v>
      </c>
      <c r="K9399" t="s">
        <v>36962</v>
      </c>
    </row>
    <row r="9400" spans="1:11" x14ac:dyDescent="0.3">
      <c r="A9400" t="s">
        <v>36963</v>
      </c>
      <c r="C9400" t="s">
        <v>558</v>
      </c>
      <c r="D9400" t="s">
        <v>36964</v>
      </c>
      <c r="E9400" t="s">
        <v>28510</v>
      </c>
      <c r="F9400" t="s">
        <v>16</v>
      </c>
      <c r="G9400" t="s">
        <v>42</v>
      </c>
      <c r="H9400">
        <v>0</v>
      </c>
      <c r="I9400">
        <v>0</v>
      </c>
      <c r="J9400">
        <v>0</v>
      </c>
      <c r="K9400" t="s">
        <v>36965</v>
      </c>
    </row>
    <row r="9401" spans="1:11" x14ac:dyDescent="0.3">
      <c r="A9401" t="s">
        <v>36966</v>
      </c>
      <c r="B9401" t="s">
        <v>36967</v>
      </c>
      <c r="C9401" t="s">
        <v>558</v>
      </c>
      <c r="D9401" t="s">
        <v>36968</v>
      </c>
      <c r="E9401" t="s">
        <v>32122</v>
      </c>
      <c r="F9401" t="s">
        <v>16</v>
      </c>
      <c r="G9401" t="s">
        <v>33257</v>
      </c>
      <c r="H9401">
        <v>0</v>
      </c>
      <c r="I9401">
        <v>0</v>
      </c>
      <c r="J9401">
        <v>0</v>
      </c>
      <c r="K9401" t="s">
        <v>36969</v>
      </c>
    </row>
    <row r="9402" spans="1:11" x14ac:dyDescent="0.3">
      <c r="A9402" t="s">
        <v>36970</v>
      </c>
      <c r="B9402" t="s">
        <v>36971</v>
      </c>
      <c r="C9402" t="s">
        <v>20</v>
      </c>
      <c r="D9402" t="s">
        <v>36972</v>
      </c>
      <c r="E9402" t="s">
        <v>27392</v>
      </c>
      <c r="F9402" t="s">
        <v>16</v>
      </c>
      <c r="G9402" t="s">
        <v>5588</v>
      </c>
      <c r="H9402">
        <v>0</v>
      </c>
      <c r="I9402">
        <v>0</v>
      </c>
      <c r="J9402">
        <v>0</v>
      </c>
      <c r="K9402" t="s">
        <v>36973</v>
      </c>
    </row>
    <row r="9403" spans="1:11" x14ac:dyDescent="0.3">
      <c r="A9403" t="s">
        <v>36974</v>
      </c>
      <c r="B9403" t="s">
        <v>36975</v>
      </c>
      <c r="C9403" t="s">
        <v>27</v>
      </c>
      <c r="D9403" t="e">
        <f>에틸렌프로필렌 고무</f>
        <v>#NAME?</v>
      </c>
      <c r="E9403" t="s">
        <v>29</v>
      </c>
      <c r="F9403" t="s">
        <v>16</v>
      </c>
      <c r="G9403" t="s">
        <v>904</v>
      </c>
      <c r="H9403">
        <v>0</v>
      </c>
      <c r="I9403">
        <v>0</v>
      </c>
      <c r="J9403">
        <v>0</v>
      </c>
      <c r="K9403" t="s">
        <v>36976</v>
      </c>
    </row>
    <row r="9404" spans="1:11" x14ac:dyDescent="0.3">
      <c r="A9404" t="s">
        <v>36977</v>
      </c>
      <c r="B9404" t="s">
        <v>36978</v>
      </c>
      <c r="C9404" t="s">
        <v>20</v>
      </c>
      <c r="D9404" t="s">
        <v>36979</v>
      </c>
      <c r="E9404" t="s">
        <v>27392</v>
      </c>
      <c r="F9404" t="s">
        <v>16</v>
      </c>
      <c r="G9404" t="s">
        <v>1434</v>
      </c>
      <c r="H9404">
        <v>0</v>
      </c>
      <c r="I9404">
        <v>0</v>
      </c>
      <c r="J9404">
        <v>0</v>
      </c>
      <c r="K9404" t="s">
        <v>36980</v>
      </c>
    </row>
    <row r="9405" spans="1:11" x14ac:dyDescent="0.3">
      <c r="A9405" t="s">
        <v>36981</v>
      </c>
      <c r="C9405" t="s">
        <v>558</v>
      </c>
      <c r="D9405" t="s">
        <v>36923</v>
      </c>
      <c r="E9405" t="s">
        <v>32122</v>
      </c>
      <c r="F9405" t="s">
        <v>41</v>
      </c>
      <c r="G9405" t="s">
        <v>42</v>
      </c>
      <c r="H9405">
        <v>0</v>
      </c>
      <c r="I9405">
        <v>0</v>
      </c>
      <c r="J9405">
        <v>0</v>
      </c>
      <c r="K9405" t="s">
        <v>36982</v>
      </c>
    </row>
    <row r="9406" spans="1:11" x14ac:dyDescent="0.3">
      <c r="A9406" t="s">
        <v>36983</v>
      </c>
      <c r="B9406" t="s">
        <v>36984</v>
      </c>
      <c r="C9406" t="s">
        <v>558</v>
      </c>
      <c r="D9406" t="s">
        <v>36985</v>
      </c>
      <c r="E9406" t="s">
        <v>32122</v>
      </c>
      <c r="F9406" t="s">
        <v>2313</v>
      </c>
      <c r="G9406" t="s">
        <v>42</v>
      </c>
      <c r="H9406">
        <v>0</v>
      </c>
      <c r="I9406">
        <v>0</v>
      </c>
      <c r="J9406">
        <v>0</v>
      </c>
      <c r="K9406" t="s">
        <v>36986</v>
      </c>
    </row>
    <row r="9407" spans="1:11" x14ac:dyDescent="0.3">
      <c r="A9407" t="s">
        <v>36987</v>
      </c>
      <c r="B9407" t="s">
        <v>36988</v>
      </c>
      <c r="C9407" t="s">
        <v>13</v>
      </c>
      <c r="D9407" t="s">
        <v>36989</v>
      </c>
      <c r="E9407" t="s">
        <v>32427</v>
      </c>
      <c r="F9407" t="s">
        <v>7609</v>
      </c>
      <c r="G9407" t="s">
        <v>42</v>
      </c>
      <c r="H9407">
        <v>0</v>
      </c>
      <c r="I9407">
        <v>0</v>
      </c>
      <c r="J9407">
        <v>0</v>
      </c>
      <c r="K9407" t="s">
        <v>36990</v>
      </c>
    </row>
    <row r="9408" spans="1:11" x14ac:dyDescent="0.3">
      <c r="A9408" t="s">
        <v>36991</v>
      </c>
      <c r="B9408" t="s">
        <v>36992</v>
      </c>
      <c r="C9408" t="s">
        <v>466</v>
      </c>
      <c r="D9408" t="s">
        <v>36993</v>
      </c>
      <c r="E9408" t="s">
        <v>26488</v>
      </c>
      <c r="F9408" t="s">
        <v>191</v>
      </c>
      <c r="G9408" t="s">
        <v>42</v>
      </c>
      <c r="H9408">
        <v>0</v>
      </c>
      <c r="I9408">
        <v>0</v>
      </c>
      <c r="J9408">
        <v>0</v>
      </c>
      <c r="K9408" t="s">
        <v>36994</v>
      </c>
    </row>
    <row r="9409" spans="1:11" x14ac:dyDescent="0.3">
      <c r="A9409" t="s">
        <v>36995</v>
      </c>
      <c r="B9409" t="s">
        <v>36996</v>
      </c>
      <c r="C9409" t="s">
        <v>558</v>
      </c>
      <c r="D9409" t="s">
        <v>36997</v>
      </c>
      <c r="E9409" t="s">
        <v>1462</v>
      </c>
      <c r="F9409" t="s">
        <v>2652</v>
      </c>
      <c r="G9409" t="s">
        <v>42</v>
      </c>
      <c r="H9409">
        <v>0</v>
      </c>
      <c r="I9409">
        <v>0</v>
      </c>
      <c r="J9409">
        <v>0</v>
      </c>
      <c r="K9409" t="s">
        <v>36998</v>
      </c>
    </row>
    <row r="9410" spans="1:11" x14ac:dyDescent="0.3">
      <c r="A9410" t="s">
        <v>36999</v>
      </c>
      <c r="C9410" t="s">
        <v>20</v>
      </c>
      <c r="D9410" t="s">
        <v>37000</v>
      </c>
      <c r="E9410" t="s">
        <v>27392</v>
      </c>
      <c r="F9410" t="s">
        <v>1590</v>
      </c>
      <c r="G9410" t="s">
        <v>42</v>
      </c>
      <c r="H9410">
        <v>0</v>
      </c>
      <c r="I9410">
        <v>0</v>
      </c>
      <c r="J9410">
        <v>0</v>
      </c>
      <c r="K9410" t="s">
        <v>37001</v>
      </c>
    </row>
    <row r="9411" spans="1:11" x14ac:dyDescent="0.3">
      <c r="A9411" t="s">
        <v>37002</v>
      </c>
      <c r="C9411" t="s">
        <v>558</v>
      </c>
      <c r="D9411" t="s">
        <v>36923</v>
      </c>
      <c r="E9411" t="s">
        <v>32122</v>
      </c>
      <c r="F9411" t="s">
        <v>41</v>
      </c>
      <c r="G9411" t="s">
        <v>42</v>
      </c>
      <c r="H9411">
        <v>0</v>
      </c>
      <c r="I9411">
        <v>0</v>
      </c>
      <c r="J9411">
        <v>0</v>
      </c>
      <c r="K9411" t="s">
        <v>37003</v>
      </c>
    </row>
    <row r="9412" spans="1:11" x14ac:dyDescent="0.3">
      <c r="A9412" t="s">
        <v>37004</v>
      </c>
      <c r="C9412" t="s">
        <v>558</v>
      </c>
      <c r="D9412" t="s">
        <v>36923</v>
      </c>
      <c r="E9412" t="s">
        <v>32122</v>
      </c>
      <c r="F9412" t="s">
        <v>41</v>
      </c>
      <c r="G9412" t="s">
        <v>42</v>
      </c>
      <c r="H9412">
        <v>0</v>
      </c>
      <c r="I9412">
        <v>0</v>
      </c>
      <c r="J9412">
        <v>0</v>
      </c>
      <c r="K9412" t="s">
        <v>37005</v>
      </c>
    </row>
    <row r="9413" spans="1:11" x14ac:dyDescent="0.3">
      <c r="A9413" t="s">
        <v>37006</v>
      </c>
      <c r="B9413" t="s">
        <v>37007</v>
      </c>
      <c r="C9413" t="s">
        <v>558</v>
      </c>
      <c r="D9413" t="s">
        <v>37008</v>
      </c>
      <c r="E9413" t="s">
        <v>28510</v>
      </c>
      <c r="F9413" t="s">
        <v>1506</v>
      </c>
      <c r="G9413" t="s">
        <v>42</v>
      </c>
      <c r="H9413">
        <v>0</v>
      </c>
      <c r="I9413">
        <v>0</v>
      </c>
      <c r="J9413">
        <v>0</v>
      </c>
      <c r="K9413" t="s">
        <v>37009</v>
      </c>
    </row>
    <row r="9414" spans="1:11" x14ac:dyDescent="0.3">
      <c r="A9414" t="s">
        <v>37010</v>
      </c>
      <c r="B9414" t="s">
        <v>37011</v>
      </c>
      <c r="C9414" t="s">
        <v>20</v>
      </c>
      <c r="D9414" t="s">
        <v>37012</v>
      </c>
      <c r="E9414" t="s">
        <v>27392</v>
      </c>
      <c r="F9414" t="s">
        <v>994</v>
      </c>
      <c r="G9414" t="s">
        <v>42</v>
      </c>
      <c r="H9414">
        <v>0</v>
      </c>
      <c r="I9414">
        <v>0</v>
      </c>
      <c r="J9414">
        <v>0</v>
      </c>
      <c r="K9414" t="s">
        <v>37013</v>
      </c>
    </row>
    <row r="9415" spans="1:11" x14ac:dyDescent="0.3">
      <c r="A9415" t="s">
        <v>37014</v>
      </c>
      <c r="B9415" t="s">
        <v>37015</v>
      </c>
      <c r="C9415" t="s">
        <v>20</v>
      </c>
      <c r="D9415" t="s">
        <v>37016</v>
      </c>
      <c r="E9415" t="s">
        <v>27392</v>
      </c>
      <c r="F9415" t="s">
        <v>1886</v>
      </c>
      <c r="G9415" t="s">
        <v>42</v>
      </c>
      <c r="H9415">
        <v>0</v>
      </c>
      <c r="I9415">
        <v>0</v>
      </c>
      <c r="J9415">
        <v>0</v>
      </c>
      <c r="K9415" t="s">
        <v>37017</v>
      </c>
    </row>
    <row r="9416" spans="1:11" x14ac:dyDescent="0.3">
      <c r="A9416" t="s">
        <v>37018</v>
      </c>
      <c r="C9416" t="s">
        <v>27</v>
      </c>
      <c r="D9416" t="e">
        <f>이코스공법.</f>
        <v>#NAME?</v>
      </c>
      <c r="E9416" t="s">
        <v>12540</v>
      </c>
      <c r="F9416" t="s">
        <v>1947</v>
      </c>
      <c r="G9416" t="s">
        <v>42</v>
      </c>
      <c r="H9416">
        <v>0</v>
      </c>
      <c r="I9416">
        <v>0</v>
      </c>
      <c r="J9416">
        <v>0</v>
      </c>
      <c r="K9416" t="s">
        <v>37019</v>
      </c>
    </row>
    <row r="9417" spans="1:11" x14ac:dyDescent="0.3">
      <c r="A9417" t="s">
        <v>37020</v>
      </c>
      <c r="B9417" t="s">
        <v>37021</v>
      </c>
      <c r="C9417" t="s">
        <v>558</v>
      </c>
      <c r="D9417" t="s">
        <v>37022</v>
      </c>
      <c r="E9417" t="s">
        <v>32122</v>
      </c>
      <c r="F9417" t="s">
        <v>835</v>
      </c>
      <c r="G9417" t="s">
        <v>42</v>
      </c>
      <c r="H9417">
        <v>0</v>
      </c>
      <c r="I9417">
        <v>0</v>
      </c>
      <c r="J9417">
        <v>0</v>
      </c>
      <c r="K9417" t="s">
        <v>37023</v>
      </c>
    </row>
    <row r="9418" spans="1:11" x14ac:dyDescent="0.3">
      <c r="A9418" t="s">
        <v>37024</v>
      </c>
      <c r="B9418" t="s">
        <v>37025</v>
      </c>
      <c r="C9418" t="s">
        <v>558</v>
      </c>
      <c r="D9418" t="s">
        <v>37026</v>
      </c>
      <c r="E9418" t="s">
        <v>32122</v>
      </c>
      <c r="F9418" t="s">
        <v>28215</v>
      </c>
      <c r="G9418" t="s">
        <v>42</v>
      </c>
      <c r="H9418">
        <v>0</v>
      </c>
      <c r="I9418">
        <v>0</v>
      </c>
      <c r="J9418">
        <v>0</v>
      </c>
      <c r="K9418" t="s">
        <v>37027</v>
      </c>
    </row>
    <row r="9419" spans="1:11" x14ac:dyDescent="0.3">
      <c r="A9419" t="s">
        <v>37028</v>
      </c>
      <c r="B9419" t="s">
        <v>37029</v>
      </c>
      <c r="C9419" t="s">
        <v>27</v>
      </c>
      <c r="D9419" t="s">
        <v>37030</v>
      </c>
      <c r="E9419" t="s">
        <v>12540</v>
      </c>
      <c r="F9419" t="s">
        <v>41</v>
      </c>
      <c r="G9419" t="s">
        <v>42</v>
      </c>
      <c r="H9419">
        <v>0</v>
      </c>
      <c r="I9419">
        <v>0</v>
      </c>
      <c r="J9419">
        <v>0</v>
      </c>
      <c r="K9419" t="s">
        <v>37031</v>
      </c>
    </row>
    <row r="9420" spans="1:11" x14ac:dyDescent="0.3">
      <c r="A9420" t="s">
        <v>37032</v>
      </c>
      <c r="B9420" t="s">
        <v>37033</v>
      </c>
      <c r="C9420" t="s">
        <v>27</v>
      </c>
      <c r="D9420" t="s">
        <v>37034</v>
      </c>
      <c r="E9420" t="s">
        <v>12540</v>
      </c>
      <c r="F9420" t="s">
        <v>41</v>
      </c>
      <c r="G9420" t="s">
        <v>42</v>
      </c>
      <c r="H9420">
        <v>0</v>
      </c>
      <c r="I9420">
        <v>0</v>
      </c>
      <c r="J9420">
        <v>0</v>
      </c>
      <c r="K9420" t="s">
        <v>37035</v>
      </c>
    </row>
    <row r="9421" spans="1:11" x14ac:dyDescent="0.3">
      <c r="A9421" t="s">
        <v>37036</v>
      </c>
      <c r="B9421" t="s">
        <v>37037</v>
      </c>
      <c r="C9421" t="s">
        <v>20</v>
      </c>
      <c r="D9421" t="s">
        <v>37038</v>
      </c>
      <c r="E9421" t="s">
        <v>27392</v>
      </c>
      <c r="F9421" t="s">
        <v>321</v>
      </c>
      <c r="G9421" t="s">
        <v>3987</v>
      </c>
      <c r="H9421">
        <v>0</v>
      </c>
      <c r="I9421">
        <v>0</v>
      </c>
      <c r="J9421">
        <v>0</v>
      </c>
      <c r="K9421" t="s">
        <v>37039</v>
      </c>
    </row>
    <row r="9422" spans="1:11" x14ac:dyDescent="0.3">
      <c r="A9422" t="s">
        <v>37040</v>
      </c>
      <c r="B9422" t="s">
        <v>37041</v>
      </c>
      <c r="C9422" t="s">
        <v>13</v>
      </c>
      <c r="D9422" t="s">
        <v>37042</v>
      </c>
      <c r="E9422" t="s">
        <v>15</v>
      </c>
      <c r="F9422" t="s">
        <v>16</v>
      </c>
      <c r="G9422" t="s">
        <v>1952</v>
      </c>
      <c r="H9422">
        <v>0</v>
      </c>
      <c r="I9422">
        <v>0</v>
      </c>
      <c r="J9422">
        <v>0</v>
      </c>
      <c r="K9422" t="s">
        <v>37043</v>
      </c>
    </row>
    <row r="9423" spans="1:11" x14ac:dyDescent="0.3">
      <c r="A9423" t="s">
        <v>37044</v>
      </c>
      <c r="B9423" t="s">
        <v>37045</v>
      </c>
      <c r="C9423" t="s">
        <v>27</v>
      </c>
      <c r="D9423" t="s">
        <v>37046</v>
      </c>
      <c r="E9423" t="s">
        <v>12540</v>
      </c>
      <c r="F9423" t="s">
        <v>37047</v>
      </c>
      <c r="G9423" t="s">
        <v>42</v>
      </c>
      <c r="H9423">
        <v>0</v>
      </c>
      <c r="I9423">
        <v>0</v>
      </c>
      <c r="J9423">
        <v>0</v>
      </c>
      <c r="K9423" t="s">
        <v>37048</v>
      </c>
    </row>
    <row r="9424" spans="1:11" x14ac:dyDescent="0.3">
      <c r="A9424" t="s">
        <v>37049</v>
      </c>
      <c r="B9424" t="s">
        <v>37050</v>
      </c>
      <c r="C9424" t="s">
        <v>558</v>
      </c>
      <c r="D9424" t="s">
        <v>37051</v>
      </c>
      <c r="E9424" t="s">
        <v>32122</v>
      </c>
      <c r="F9424" t="s">
        <v>16</v>
      </c>
      <c r="G9424" t="s">
        <v>2318</v>
      </c>
      <c r="H9424">
        <v>0</v>
      </c>
      <c r="I9424">
        <v>0</v>
      </c>
      <c r="J9424">
        <v>0</v>
      </c>
      <c r="K9424" t="s">
        <v>37052</v>
      </c>
    </row>
    <row r="9425" spans="1:11" x14ac:dyDescent="0.3">
      <c r="A9425" t="s">
        <v>37053</v>
      </c>
      <c r="B9425" t="s">
        <v>37054</v>
      </c>
      <c r="C9425" t="s">
        <v>20</v>
      </c>
      <c r="D9425" t="s">
        <v>37055</v>
      </c>
      <c r="E9425" t="s">
        <v>27392</v>
      </c>
      <c r="F9425" t="s">
        <v>1845</v>
      </c>
      <c r="G9425" t="s">
        <v>42</v>
      </c>
      <c r="H9425">
        <v>0</v>
      </c>
      <c r="I9425">
        <v>0</v>
      </c>
      <c r="J9425">
        <v>0</v>
      </c>
      <c r="K9425" t="s">
        <v>37056</v>
      </c>
    </row>
    <row r="9426" spans="1:11" x14ac:dyDescent="0.3">
      <c r="A9426" t="s">
        <v>37057</v>
      </c>
      <c r="C9426" t="s">
        <v>20</v>
      </c>
      <c r="D9426" t="s">
        <v>37058</v>
      </c>
      <c r="E9426" t="s">
        <v>27392</v>
      </c>
      <c r="F9426" t="s">
        <v>1413</v>
      </c>
      <c r="G9426" t="s">
        <v>42</v>
      </c>
      <c r="H9426">
        <v>0</v>
      </c>
      <c r="I9426">
        <v>0</v>
      </c>
      <c r="J9426">
        <v>0</v>
      </c>
      <c r="K9426" t="s">
        <v>37059</v>
      </c>
    </row>
    <row r="9427" spans="1:11" x14ac:dyDescent="0.3">
      <c r="A9427" t="s">
        <v>37060</v>
      </c>
      <c r="B9427" t="s">
        <v>37061</v>
      </c>
      <c r="C9427" t="s">
        <v>20</v>
      </c>
      <c r="D9427" t="s">
        <v>37062</v>
      </c>
      <c r="E9427" t="s">
        <v>27392</v>
      </c>
      <c r="F9427" t="s">
        <v>1123</v>
      </c>
      <c r="G9427" t="s">
        <v>42</v>
      </c>
      <c r="H9427">
        <v>0</v>
      </c>
      <c r="I9427">
        <v>0</v>
      </c>
      <c r="J9427">
        <v>0</v>
      </c>
      <c r="K9427" t="s">
        <v>37063</v>
      </c>
    </row>
    <row r="9428" spans="1:11" x14ac:dyDescent="0.3">
      <c r="A9428" t="s">
        <v>37064</v>
      </c>
      <c r="B9428" t="s">
        <v>37065</v>
      </c>
      <c r="C9428" t="s">
        <v>20</v>
      </c>
      <c r="D9428" t="s">
        <v>37066</v>
      </c>
      <c r="E9428" t="s">
        <v>27392</v>
      </c>
      <c r="F9428" t="s">
        <v>2703</v>
      </c>
      <c r="G9428" t="s">
        <v>42</v>
      </c>
      <c r="H9428">
        <v>0</v>
      </c>
      <c r="I9428">
        <v>0</v>
      </c>
      <c r="J9428">
        <v>0</v>
      </c>
      <c r="K9428" t="s">
        <v>37067</v>
      </c>
    </row>
    <row r="9429" spans="1:11" x14ac:dyDescent="0.3">
      <c r="A9429" t="s">
        <v>37068</v>
      </c>
      <c r="B9429" t="s">
        <v>37069</v>
      </c>
      <c r="C9429" t="s">
        <v>20</v>
      </c>
      <c r="D9429" t="s">
        <v>37070</v>
      </c>
      <c r="E9429" t="s">
        <v>27392</v>
      </c>
      <c r="F9429" t="s">
        <v>7012</v>
      </c>
      <c r="G9429" t="s">
        <v>42</v>
      </c>
      <c r="H9429">
        <v>0</v>
      </c>
      <c r="I9429">
        <v>0</v>
      </c>
      <c r="J9429">
        <v>0</v>
      </c>
      <c r="K9429" t="s">
        <v>37071</v>
      </c>
    </row>
    <row r="9430" spans="1:11" x14ac:dyDescent="0.3">
      <c r="A9430" t="s">
        <v>37072</v>
      </c>
      <c r="B9430" t="s">
        <v>37073</v>
      </c>
      <c r="C9430" t="s">
        <v>20</v>
      </c>
      <c r="D9430" t="s">
        <v>37074</v>
      </c>
      <c r="E9430" t="s">
        <v>27392</v>
      </c>
      <c r="F9430" t="s">
        <v>14447</v>
      </c>
      <c r="G9430" t="s">
        <v>42</v>
      </c>
      <c r="H9430">
        <v>0</v>
      </c>
      <c r="I9430">
        <v>0</v>
      </c>
      <c r="J9430">
        <v>0</v>
      </c>
      <c r="K9430" t="s">
        <v>37075</v>
      </c>
    </row>
    <row r="9431" spans="1:11" x14ac:dyDescent="0.3">
      <c r="A9431" t="s">
        <v>37076</v>
      </c>
      <c r="B9431" t="s">
        <v>37077</v>
      </c>
      <c r="C9431" t="s">
        <v>20</v>
      </c>
      <c r="D9431" t="s">
        <v>37078</v>
      </c>
      <c r="E9431" t="s">
        <v>27392</v>
      </c>
      <c r="F9431" t="s">
        <v>2703</v>
      </c>
      <c r="G9431" t="s">
        <v>42</v>
      </c>
      <c r="H9431">
        <v>0</v>
      </c>
      <c r="I9431">
        <v>0</v>
      </c>
      <c r="J9431">
        <v>0</v>
      </c>
      <c r="K9431" t="s">
        <v>37079</v>
      </c>
    </row>
    <row r="9432" spans="1:11" x14ac:dyDescent="0.3">
      <c r="A9432" t="s">
        <v>37080</v>
      </c>
      <c r="C9432" t="s">
        <v>20</v>
      </c>
      <c r="D9432" t="s">
        <v>37081</v>
      </c>
      <c r="E9432" t="s">
        <v>27392</v>
      </c>
      <c r="F9432" t="s">
        <v>845</v>
      </c>
      <c r="G9432" t="s">
        <v>42</v>
      </c>
      <c r="H9432">
        <v>0</v>
      </c>
      <c r="I9432">
        <v>0</v>
      </c>
      <c r="J9432">
        <v>0</v>
      </c>
      <c r="K9432" t="s">
        <v>37082</v>
      </c>
    </row>
    <row r="9433" spans="1:11" x14ac:dyDescent="0.3">
      <c r="A9433" t="s">
        <v>37083</v>
      </c>
      <c r="C9433" t="s">
        <v>20</v>
      </c>
      <c r="D9433" t="e">
        <f>아자문</f>
        <v>#NAME?</v>
      </c>
      <c r="E9433" t="s">
        <v>27392</v>
      </c>
      <c r="F9433" t="s">
        <v>1674</v>
      </c>
      <c r="G9433" t="s">
        <v>42</v>
      </c>
      <c r="H9433">
        <v>0</v>
      </c>
      <c r="I9433">
        <v>0</v>
      </c>
      <c r="J9433">
        <v>0</v>
      </c>
      <c r="K9433" t="s">
        <v>37084</v>
      </c>
    </row>
    <row r="9434" spans="1:11" x14ac:dyDescent="0.3">
      <c r="A9434" t="s">
        <v>37085</v>
      </c>
      <c r="C9434" t="s">
        <v>20</v>
      </c>
      <c r="D9434" t="e">
        <f>아자문</f>
        <v>#NAME?</v>
      </c>
      <c r="E9434" t="s">
        <v>27392</v>
      </c>
      <c r="F9434" t="s">
        <v>1674</v>
      </c>
      <c r="G9434" t="s">
        <v>42</v>
      </c>
      <c r="H9434">
        <v>0</v>
      </c>
      <c r="I9434">
        <v>0</v>
      </c>
      <c r="J9434">
        <v>0</v>
      </c>
      <c r="K9434" t="s">
        <v>37086</v>
      </c>
    </row>
    <row r="9435" spans="1:11" x14ac:dyDescent="0.3">
      <c r="A9435" t="s">
        <v>37087</v>
      </c>
      <c r="B9435" t="s">
        <v>37088</v>
      </c>
      <c r="C9435" t="s">
        <v>20</v>
      </c>
      <c r="D9435" t="s">
        <v>37089</v>
      </c>
      <c r="E9435" t="s">
        <v>27392</v>
      </c>
      <c r="F9435" t="s">
        <v>7493</v>
      </c>
      <c r="G9435" t="s">
        <v>42</v>
      </c>
      <c r="H9435">
        <v>0</v>
      </c>
      <c r="I9435">
        <v>0</v>
      </c>
      <c r="J9435">
        <v>0</v>
      </c>
      <c r="K9435" t="s">
        <v>37090</v>
      </c>
    </row>
    <row r="9436" spans="1:11" x14ac:dyDescent="0.3">
      <c r="A9436" t="s">
        <v>37091</v>
      </c>
      <c r="B9436" t="s">
        <v>37092</v>
      </c>
      <c r="C9436" t="s">
        <v>20</v>
      </c>
      <c r="D9436" t="s">
        <v>37093</v>
      </c>
      <c r="E9436" t="s">
        <v>27392</v>
      </c>
      <c r="F9436" t="s">
        <v>397</v>
      </c>
      <c r="G9436" t="s">
        <v>42</v>
      </c>
      <c r="H9436">
        <v>0</v>
      </c>
      <c r="I9436">
        <v>0</v>
      </c>
      <c r="J9436">
        <v>0</v>
      </c>
      <c r="K9436" t="s">
        <v>37094</v>
      </c>
    </row>
    <row r="9437" spans="1:11" x14ac:dyDescent="0.3">
      <c r="A9437" t="s">
        <v>37095</v>
      </c>
      <c r="B9437" t="s">
        <v>37096</v>
      </c>
      <c r="C9437" t="s">
        <v>147</v>
      </c>
      <c r="D9437" t="s">
        <v>37097</v>
      </c>
      <c r="E9437" t="s">
        <v>149</v>
      </c>
      <c r="F9437" t="s">
        <v>2572</v>
      </c>
      <c r="G9437" t="s">
        <v>42</v>
      </c>
      <c r="H9437">
        <v>0</v>
      </c>
      <c r="I9437">
        <v>0</v>
      </c>
      <c r="J9437">
        <v>0</v>
      </c>
      <c r="K9437" t="s">
        <v>37098</v>
      </c>
    </row>
    <row r="9438" spans="1:11" x14ac:dyDescent="0.3">
      <c r="A9438" t="s">
        <v>37099</v>
      </c>
      <c r="B9438" t="s">
        <v>37100</v>
      </c>
      <c r="C9438" t="s">
        <v>147</v>
      </c>
      <c r="D9438" t="s">
        <v>37101</v>
      </c>
      <c r="E9438" t="s">
        <v>149</v>
      </c>
      <c r="F9438" t="s">
        <v>9182</v>
      </c>
      <c r="G9438" t="s">
        <v>42</v>
      </c>
      <c r="H9438">
        <v>0</v>
      </c>
      <c r="I9438">
        <v>0</v>
      </c>
      <c r="J9438">
        <v>0</v>
      </c>
      <c r="K9438" t="s">
        <v>37102</v>
      </c>
    </row>
    <row r="9439" spans="1:11" x14ac:dyDescent="0.3">
      <c r="A9439" t="s">
        <v>37103</v>
      </c>
      <c r="B9439" t="s">
        <v>37104</v>
      </c>
      <c r="C9439" t="s">
        <v>147</v>
      </c>
      <c r="D9439" t="s">
        <v>37105</v>
      </c>
      <c r="E9439" t="s">
        <v>149</v>
      </c>
      <c r="F9439" t="s">
        <v>16</v>
      </c>
      <c r="G9439" t="s">
        <v>7288</v>
      </c>
      <c r="H9439">
        <v>0</v>
      </c>
      <c r="I9439">
        <v>0</v>
      </c>
      <c r="J9439">
        <v>0</v>
      </c>
      <c r="K9439" t="s">
        <v>37106</v>
      </c>
    </row>
    <row r="9440" spans="1:11" x14ac:dyDescent="0.3">
      <c r="A9440" t="s">
        <v>37107</v>
      </c>
      <c r="B9440" t="s">
        <v>37108</v>
      </c>
      <c r="C9440" t="s">
        <v>558</v>
      </c>
      <c r="D9440" t="s">
        <v>37109</v>
      </c>
      <c r="E9440" t="s">
        <v>32599</v>
      </c>
      <c r="F9440" t="s">
        <v>41</v>
      </c>
      <c r="G9440" t="s">
        <v>18558</v>
      </c>
      <c r="H9440">
        <v>0</v>
      </c>
      <c r="I9440">
        <v>0</v>
      </c>
      <c r="J9440">
        <v>0</v>
      </c>
      <c r="K9440" t="s">
        <v>37110</v>
      </c>
    </row>
    <row r="9441" spans="1:11" x14ac:dyDescent="0.3">
      <c r="A9441" t="s">
        <v>37111</v>
      </c>
      <c r="C9441" t="s">
        <v>558</v>
      </c>
      <c r="D9441" t="s">
        <v>37112</v>
      </c>
      <c r="E9441" t="s">
        <v>32599</v>
      </c>
      <c r="F9441" t="s">
        <v>16</v>
      </c>
      <c r="G9441" t="s">
        <v>42</v>
      </c>
      <c r="H9441">
        <v>0</v>
      </c>
      <c r="I9441">
        <v>0</v>
      </c>
      <c r="J9441">
        <v>0</v>
      </c>
      <c r="K9441" t="s">
        <v>37113</v>
      </c>
    </row>
    <row r="9442" spans="1:11" x14ac:dyDescent="0.3">
      <c r="A9442" t="s">
        <v>37114</v>
      </c>
      <c r="B9442" t="s">
        <v>37115</v>
      </c>
      <c r="C9442" t="s">
        <v>20</v>
      </c>
      <c r="D9442" t="s">
        <v>37116</v>
      </c>
      <c r="E9442" t="s">
        <v>27392</v>
      </c>
      <c r="F9442" t="s">
        <v>19884</v>
      </c>
      <c r="G9442" t="s">
        <v>42</v>
      </c>
      <c r="H9442">
        <v>0</v>
      </c>
      <c r="I9442">
        <v>0</v>
      </c>
      <c r="J9442">
        <v>0</v>
      </c>
      <c r="K9442" t="s">
        <v>37117</v>
      </c>
    </row>
    <row r="9443" spans="1:11" x14ac:dyDescent="0.3">
      <c r="A9443" t="s">
        <v>37118</v>
      </c>
      <c r="B9443" t="s">
        <v>37119</v>
      </c>
      <c r="C9443" t="s">
        <v>20</v>
      </c>
      <c r="D9443" t="s">
        <v>37120</v>
      </c>
      <c r="E9443" t="s">
        <v>27392</v>
      </c>
      <c r="F9443" t="s">
        <v>7017</v>
      </c>
      <c r="G9443" t="s">
        <v>42</v>
      </c>
      <c r="H9443">
        <v>0</v>
      </c>
      <c r="I9443">
        <v>0</v>
      </c>
      <c r="J9443">
        <v>0</v>
      </c>
      <c r="K9443" t="s">
        <v>37121</v>
      </c>
    </row>
    <row r="9444" spans="1:11" x14ac:dyDescent="0.3">
      <c r="A9444" t="s">
        <v>37122</v>
      </c>
      <c r="B9444" t="s">
        <v>37123</v>
      </c>
      <c r="C9444" t="s">
        <v>20</v>
      </c>
      <c r="D9444" t="s">
        <v>37124</v>
      </c>
      <c r="E9444" t="s">
        <v>27392</v>
      </c>
      <c r="F9444" t="s">
        <v>7609</v>
      </c>
      <c r="G9444" t="s">
        <v>42</v>
      </c>
      <c r="H9444">
        <v>0</v>
      </c>
      <c r="I9444">
        <v>0</v>
      </c>
      <c r="J9444">
        <v>0</v>
      </c>
      <c r="K9444" t="s">
        <v>37125</v>
      </c>
    </row>
    <row r="9445" spans="1:11" x14ac:dyDescent="0.3">
      <c r="A9445" t="s">
        <v>37126</v>
      </c>
      <c r="B9445" t="s">
        <v>37127</v>
      </c>
      <c r="C9445" t="s">
        <v>20</v>
      </c>
      <c r="D9445" t="s">
        <v>37128</v>
      </c>
      <c r="E9445" t="s">
        <v>27392</v>
      </c>
      <c r="F9445" t="s">
        <v>2703</v>
      </c>
      <c r="G9445" t="s">
        <v>42</v>
      </c>
      <c r="H9445">
        <v>0</v>
      </c>
      <c r="I9445">
        <v>0</v>
      </c>
      <c r="J9445">
        <v>0</v>
      </c>
      <c r="K9445" t="s">
        <v>37129</v>
      </c>
    </row>
    <row r="9446" spans="1:11" x14ac:dyDescent="0.3">
      <c r="A9446" t="s">
        <v>37130</v>
      </c>
      <c r="B9446" t="s">
        <v>37131</v>
      </c>
      <c r="C9446" t="s">
        <v>20</v>
      </c>
      <c r="D9446" t="s">
        <v>37132</v>
      </c>
      <c r="E9446" t="s">
        <v>27392</v>
      </c>
      <c r="F9446" t="s">
        <v>1518</v>
      </c>
      <c r="G9446" t="s">
        <v>42</v>
      </c>
      <c r="H9446">
        <v>0</v>
      </c>
      <c r="I9446">
        <v>0</v>
      </c>
      <c r="J9446">
        <v>0</v>
      </c>
      <c r="K9446" t="s">
        <v>37133</v>
      </c>
    </row>
    <row r="9447" spans="1:11" x14ac:dyDescent="0.3">
      <c r="A9447" t="s">
        <v>37134</v>
      </c>
      <c r="B9447" t="s">
        <v>37135</v>
      </c>
      <c r="C9447" t="s">
        <v>20</v>
      </c>
      <c r="D9447" t="s">
        <v>37136</v>
      </c>
      <c r="E9447" t="s">
        <v>27392</v>
      </c>
      <c r="F9447" t="s">
        <v>3560</v>
      </c>
      <c r="G9447" t="s">
        <v>42</v>
      </c>
      <c r="H9447">
        <v>0</v>
      </c>
      <c r="I9447">
        <v>0</v>
      </c>
      <c r="J9447">
        <v>0</v>
      </c>
      <c r="K9447" t="s">
        <v>37137</v>
      </c>
    </row>
    <row r="9448" spans="1:11" x14ac:dyDescent="0.3">
      <c r="A9448" t="s">
        <v>37138</v>
      </c>
      <c r="B9448" t="s">
        <v>37139</v>
      </c>
      <c r="C9448" t="s">
        <v>20</v>
      </c>
      <c r="D9448" t="s">
        <v>37140</v>
      </c>
      <c r="E9448" t="s">
        <v>27392</v>
      </c>
      <c r="F9448" t="s">
        <v>3484</v>
      </c>
      <c r="G9448" t="s">
        <v>269</v>
      </c>
      <c r="H9448">
        <v>0</v>
      </c>
      <c r="I9448">
        <v>0</v>
      </c>
      <c r="J9448">
        <v>0</v>
      </c>
      <c r="K9448" t="s">
        <v>37141</v>
      </c>
    </row>
    <row r="9449" spans="1:11" x14ac:dyDescent="0.3">
      <c r="A9449" t="s">
        <v>37142</v>
      </c>
      <c r="C9449" t="s">
        <v>20</v>
      </c>
      <c r="D9449" t="s">
        <v>37143</v>
      </c>
      <c r="E9449" t="s">
        <v>27392</v>
      </c>
      <c r="F9449" t="s">
        <v>2224</v>
      </c>
      <c r="G9449" t="s">
        <v>42</v>
      </c>
      <c r="H9449">
        <v>0</v>
      </c>
      <c r="I9449">
        <v>0</v>
      </c>
      <c r="J9449">
        <v>0</v>
      </c>
      <c r="K9449" t="s">
        <v>37144</v>
      </c>
    </row>
    <row r="9450" spans="1:11" x14ac:dyDescent="0.3">
      <c r="A9450" t="s">
        <v>37145</v>
      </c>
      <c r="C9450" t="s">
        <v>20</v>
      </c>
      <c r="D9450" t="s">
        <v>37146</v>
      </c>
      <c r="E9450" t="s">
        <v>27392</v>
      </c>
      <c r="F9450" t="s">
        <v>6825</v>
      </c>
      <c r="G9450" t="s">
        <v>42</v>
      </c>
      <c r="H9450">
        <v>0</v>
      </c>
      <c r="I9450">
        <v>0</v>
      </c>
      <c r="J9450">
        <v>0</v>
      </c>
      <c r="K9450" t="s">
        <v>37147</v>
      </c>
    </row>
    <row r="9451" spans="1:11" x14ac:dyDescent="0.3">
      <c r="A9451" t="s">
        <v>37148</v>
      </c>
      <c r="B9451" t="s">
        <v>34377</v>
      </c>
      <c r="C9451" t="s">
        <v>27</v>
      </c>
      <c r="D9451" t="s">
        <v>37149</v>
      </c>
      <c r="E9451" t="s">
        <v>12540</v>
      </c>
      <c r="F9451" t="s">
        <v>41</v>
      </c>
      <c r="G9451" t="s">
        <v>42</v>
      </c>
      <c r="H9451">
        <v>0</v>
      </c>
      <c r="I9451">
        <v>0</v>
      </c>
      <c r="J9451">
        <v>0</v>
      </c>
      <c r="K9451" t="s">
        <v>37150</v>
      </c>
    </row>
    <row r="9452" spans="1:11" x14ac:dyDescent="0.3">
      <c r="A9452" t="s">
        <v>37151</v>
      </c>
      <c r="B9452" t="s">
        <v>37152</v>
      </c>
      <c r="C9452" t="s">
        <v>20</v>
      </c>
      <c r="D9452" t="s">
        <v>37153</v>
      </c>
      <c r="E9452" t="s">
        <v>22</v>
      </c>
      <c r="F9452" t="s">
        <v>16</v>
      </c>
      <c r="G9452" t="s">
        <v>5327</v>
      </c>
      <c r="H9452">
        <v>0</v>
      </c>
      <c r="I9452">
        <v>0</v>
      </c>
      <c r="J9452">
        <v>0</v>
      </c>
      <c r="K9452" t="s">
        <v>37154</v>
      </c>
    </row>
    <row r="9453" spans="1:11" x14ac:dyDescent="0.3">
      <c r="A9453" t="s">
        <v>37155</v>
      </c>
      <c r="C9453" t="s">
        <v>27</v>
      </c>
      <c r="D9453" t="s">
        <v>37156</v>
      </c>
      <c r="E9453" t="s">
        <v>12540</v>
      </c>
      <c r="F9453" t="s">
        <v>41</v>
      </c>
      <c r="G9453" t="s">
        <v>42</v>
      </c>
      <c r="H9453">
        <v>0</v>
      </c>
      <c r="I9453">
        <v>0</v>
      </c>
      <c r="J9453">
        <v>0</v>
      </c>
      <c r="K9453" t="s">
        <v>37157</v>
      </c>
    </row>
    <row r="9454" spans="1:11" x14ac:dyDescent="0.3">
      <c r="A9454" t="s">
        <v>37158</v>
      </c>
      <c r="B9454" t="s">
        <v>37159</v>
      </c>
      <c r="C9454" t="s">
        <v>27</v>
      </c>
      <c r="D9454" t="s">
        <v>37160</v>
      </c>
      <c r="E9454" t="s">
        <v>12540</v>
      </c>
      <c r="F9454" t="s">
        <v>41</v>
      </c>
      <c r="G9454" t="s">
        <v>42</v>
      </c>
      <c r="H9454">
        <v>0</v>
      </c>
      <c r="I9454">
        <v>0</v>
      </c>
      <c r="J9454">
        <v>0</v>
      </c>
      <c r="K9454" t="s">
        <v>37161</v>
      </c>
    </row>
    <row r="9455" spans="1:11" x14ac:dyDescent="0.3">
      <c r="A9455" t="s">
        <v>37162</v>
      </c>
      <c r="C9455" t="s">
        <v>20</v>
      </c>
      <c r="D9455" t="s">
        <v>37163</v>
      </c>
      <c r="E9455" t="s">
        <v>27392</v>
      </c>
      <c r="F9455" t="s">
        <v>16</v>
      </c>
      <c r="G9455" t="s">
        <v>29173</v>
      </c>
      <c r="H9455">
        <v>0</v>
      </c>
      <c r="I9455">
        <v>0</v>
      </c>
      <c r="J9455">
        <v>0</v>
      </c>
      <c r="K9455" t="s">
        <v>37164</v>
      </c>
    </row>
    <row r="9456" spans="1:11" x14ac:dyDescent="0.3">
      <c r="A9456" t="s">
        <v>37165</v>
      </c>
      <c r="C9456" t="s">
        <v>147</v>
      </c>
      <c r="D9456" t="s">
        <v>37166</v>
      </c>
      <c r="E9456" t="s">
        <v>149</v>
      </c>
      <c r="F9456" t="s">
        <v>16</v>
      </c>
      <c r="G9456" t="s">
        <v>3945</v>
      </c>
      <c r="H9456">
        <v>0</v>
      </c>
      <c r="I9456">
        <v>0</v>
      </c>
      <c r="J9456">
        <v>0</v>
      </c>
      <c r="K9456" t="s">
        <v>37167</v>
      </c>
    </row>
    <row r="9457" spans="1:11" x14ac:dyDescent="0.3">
      <c r="A9457" t="s">
        <v>37168</v>
      </c>
      <c r="C9457" t="s">
        <v>27</v>
      </c>
      <c r="D9457" t="e">
        <f>아키볼트.</f>
        <v>#NAME?</v>
      </c>
      <c r="E9457" t="s">
        <v>12540</v>
      </c>
      <c r="F9457" t="s">
        <v>3257</v>
      </c>
      <c r="G9457" t="s">
        <v>42</v>
      </c>
      <c r="H9457">
        <v>0</v>
      </c>
      <c r="I9457">
        <v>0</v>
      </c>
      <c r="J9457">
        <v>0</v>
      </c>
      <c r="K9457" t="s">
        <v>37169</v>
      </c>
    </row>
    <row r="9458" spans="1:11" x14ac:dyDescent="0.3">
      <c r="A9458" t="s">
        <v>37170</v>
      </c>
      <c r="B9458" t="s">
        <v>37171</v>
      </c>
      <c r="C9458" t="s">
        <v>558</v>
      </c>
      <c r="D9458" t="s">
        <v>37172</v>
      </c>
      <c r="E9458" t="s">
        <v>32599</v>
      </c>
      <c r="F9458" t="s">
        <v>41</v>
      </c>
      <c r="G9458" t="s">
        <v>42</v>
      </c>
      <c r="H9458">
        <v>0</v>
      </c>
      <c r="I9458">
        <v>0</v>
      </c>
      <c r="J9458">
        <v>0</v>
      </c>
      <c r="K9458" t="s">
        <v>37173</v>
      </c>
    </row>
    <row r="9459" spans="1:11" x14ac:dyDescent="0.3">
      <c r="A9459" t="s">
        <v>37174</v>
      </c>
      <c r="B9459" t="s">
        <v>37175</v>
      </c>
      <c r="C9459" t="s">
        <v>27</v>
      </c>
      <c r="D9459" t="s">
        <v>37176</v>
      </c>
      <c r="E9459" t="s">
        <v>12540</v>
      </c>
      <c r="F9459" t="s">
        <v>41</v>
      </c>
      <c r="G9459" t="s">
        <v>42</v>
      </c>
      <c r="H9459">
        <v>0</v>
      </c>
      <c r="I9459">
        <v>0</v>
      </c>
      <c r="J9459">
        <v>0</v>
      </c>
      <c r="K9459" t="s">
        <v>37177</v>
      </c>
    </row>
    <row r="9460" spans="1:11" x14ac:dyDescent="0.3">
      <c r="A9460" t="s">
        <v>37178</v>
      </c>
      <c r="B9460" t="s">
        <v>37179</v>
      </c>
      <c r="C9460" t="s">
        <v>27</v>
      </c>
      <c r="D9460" t="s">
        <v>37180</v>
      </c>
      <c r="E9460" t="s">
        <v>12540</v>
      </c>
      <c r="F9460" t="s">
        <v>9090</v>
      </c>
      <c r="G9460" t="s">
        <v>42</v>
      </c>
      <c r="H9460">
        <v>0</v>
      </c>
      <c r="I9460">
        <v>0</v>
      </c>
      <c r="J9460">
        <v>0</v>
      </c>
      <c r="K9460" t="s">
        <v>37181</v>
      </c>
    </row>
    <row r="9461" spans="1:11" x14ac:dyDescent="0.3">
      <c r="A9461" t="s">
        <v>37182</v>
      </c>
      <c r="B9461" t="s">
        <v>37183</v>
      </c>
      <c r="C9461" t="s">
        <v>27</v>
      </c>
      <c r="D9461" t="s">
        <v>37184</v>
      </c>
      <c r="E9461" t="s">
        <v>12540</v>
      </c>
      <c r="F9461" t="s">
        <v>41</v>
      </c>
      <c r="G9461" t="s">
        <v>42</v>
      </c>
      <c r="H9461">
        <v>0</v>
      </c>
      <c r="I9461">
        <v>0</v>
      </c>
      <c r="J9461">
        <v>0</v>
      </c>
      <c r="K9461" t="s">
        <v>37185</v>
      </c>
    </row>
    <row r="9462" spans="1:11" x14ac:dyDescent="0.3">
      <c r="A9462" t="s">
        <v>37186</v>
      </c>
      <c r="C9462" t="s">
        <v>20</v>
      </c>
      <c r="D9462" t="s">
        <v>37187</v>
      </c>
      <c r="E9462" t="s">
        <v>27392</v>
      </c>
      <c r="F9462" t="s">
        <v>14508</v>
      </c>
      <c r="G9462" t="s">
        <v>42</v>
      </c>
      <c r="H9462">
        <v>0</v>
      </c>
      <c r="I9462">
        <v>0</v>
      </c>
      <c r="J9462">
        <v>0</v>
      </c>
      <c r="K9462" t="s">
        <v>37188</v>
      </c>
    </row>
    <row r="9463" spans="1:11" x14ac:dyDescent="0.3">
      <c r="A9463" t="s">
        <v>37189</v>
      </c>
      <c r="B9463" t="s">
        <v>37190</v>
      </c>
      <c r="C9463" t="s">
        <v>20</v>
      </c>
      <c r="D9463" t="s">
        <v>37191</v>
      </c>
      <c r="E9463" t="s">
        <v>27392</v>
      </c>
      <c r="F9463" t="s">
        <v>1835</v>
      </c>
      <c r="G9463" t="s">
        <v>42</v>
      </c>
      <c r="H9463">
        <v>0</v>
      </c>
      <c r="I9463">
        <v>0</v>
      </c>
      <c r="J9463">
        <v>0</v>
      </c>
      <c r="K9463" t="s">
        <v>37192</v>
      </c>
    </row>
    <row r="9464" spans="1:11" x14ac:dyDescent="0.3">
      <c r="A9464" t="s">
        <v>37193</v>
      </c>
      <c r="B9464" t="s">
        <v>37194</v>
      </c>
      <c r="C9464" t="s">
        <v>20</v>
      </c>
      <c r="D9464" t="s">
        <v>37195</v>
      </c>
      <c r="E9464" t="s">
        <v>27392</v>
      </c>
      <c r="F9464" t="s">
        <v>1247</v>
      </c>
      <c r="G9464" t="s">
        <v>42</v>
      </c>
      <c r="H9464">
        <v>0</v>
      </c>
      <c r="I9464">
        <v>0</v>
      </c>
      <c r="J9464">
        <v>0</v>
      </c>
      <c r="K9464" t="s">
        <v>37196</v>
      </c>
    </row>
    <row r="9465" spans="1:11" x14ac:dyDescent="0.3">
      <c r="A9465" t="s">
        <v>37197</v>
      </c>
      <c r="B9465" t="s">
        <v>37198</v>
      </c>
      <c r="C9465" t="s">
        <v>558</v>
      </c>
      <c r="D9465" t="s">
        <v>37199</v>
      </c>
      <c r="E9465" t="s">
        <v>32599</v>
      </c>
      <c r="F9465" t="s">
        <v>3821</v>
      </c>
      <c r="G9465" t="s">
        <v>42</v>
      </c>
      <c r="H9465">
        <v>0</v>
      </c>
      <c r="I9465">
        <v>0</v>
      </c>
      <c r="J9465">
        <v>0</v>
      </c>
      <c r="K9465" t="s">
        <v>37200</v>
      </c>
    </row>
    <row r="9466" spans="1:11" x14ac:dyDescent="0.3">
      <c r="A9466" t="s">
        <v>37201</v>
      </c>
      <c r="B9466" t="s">
        <v>37202</v>
      </c>
      <c r="C9466" t="s">
        <v>27</v>
      </c>
      <c r="D9466" t="s">
        <v>37203</v>
      </c>
      <c r="E9466" t="s">
        <v>12540</v>
      </c>
      <c r="F9466" t="s">
        <v>41</v>
      </c>
      <c r="G9466" t="s">
        <v>42</v>
      </c>
      <c r="H9466">
        <v>0</v>
      </c>
      <c r="I9466">
        <v>0</v>
      </c>
      <c r="J9466">
        <v>0</v>
      </c>
      <c r="K9466" t="s">
        <v>37204</v>
      </c>
    </row>
    <row r="9467" spans="1:11" x14ac:dyDescent="0.3">
      <c r="A9467" t="s">
        <v>37205</v>
      </c>
      <c r="B9467" t="s">
        <v>37206</v>
      </c>
      <c r="C9467" t="s">
        <v>27</v>
      </c>
      <c r="D9467" t="s">
        <v>37207</v>
      </c>
      <c r="E9467" t="s">
        <v>12540</v>
      </c>
      <c r="F9467" t="s">
        <v>41</v>
      </c>
      <c r="G9467" t="s">
        <v>42</v>
      </c>
      <c r="H9467">
        <v>0</v>
      </c>
      <c r="I9467">
        <v>0</v>
      </c>
      <c r="J9467">
        <v>0</v>
      </c>
      <c r="K9467" t="s">
        <v>37208</v>
      </c>
    </row>
    <row r="9468" spans="1:11" x14ac:dyDescent="0.3">
      <c r="A9468" t="s">
        <v>37209</v>
      </c>
      <c r="B9468" t="s">
        <v>37210</v>
      </c>
      <c r="C9468" t="s">
        <v>27</v>
      </c>
      <c r="D9468" t="s">
        <v>37211</v>
      </c>
      <c r="E9468" t="s">
        <v>12540</v>
      </c>
      <c r="F9468" t="s">
        <v>41</v>
      </c>
      <c r="G9468" t="s">
        <v>42</v>
      </c>
      <c r="H9468">
        <v>0</v>
      </c>
      <c r="I9468">
        <v>0</v>
      </c>
      <c r="J9468">
        <v>0</v>
      </c>
      <c r="K9468" t="s">
        <v>37212</v>
      </c>
    </row>
    <row r="9469" spans="1:11" x14ac:dyDescent="0.3">
      <c r="A9469" t="s">
        <v>37213</v>
      </c>
      <c r="B9469" t="s">
        <v>37214</v>
      </c>
      <c r="C9469" t="s">
        <v>27</v>
      </c>
      <c r="D9469" t="s">
        <v>37215</v>
      </c>
      <c r="E9469" t="s">
        <v>12540</v>
      </c>
      <c r="F9469" t="s">
        <v>41</v>
      </c>
      <c r="G9469" t="s">
        <v>42</v>
      </c>
      <c r="H9469">
        <v>0</v>
      </c>
      <c r="I9469">
        <v>0</v>
      </c>
      <c r="J9469">
        <v>0</v>
      </c>
      <c r="K9469" t="s">
        <v>37216</v>
      </c>
    </row>
    <row r="9470" spans="1:11" x14ac:dyDescent="0.3">
      <c r="A9470" t="s">
        <v>37217</v>
      </c>
      <c r="B9470" t="s">
        <v>37218</v>
      </c>
      <c r="C9470" t="s">
        <v>27</v>
      </c>
      <c r="D9470" t="s">
        <v>37219</v>
      </c>
      <c r="E9470" t="s">
        <v>12540</v>
      </c>
      <c r="F9470" t="s">
        <v>41</v>
      </c>
      <c r="G9470" t="s">
        <v>42</v>
      </c>
      <c r="H9470">
        <v>0</v>
      </c>
      <c r="I9470">
        <v>0</v>
      </c>
      <c r="J9470">
        <v>0</v>
      </c>
      <c r="K9470" t="s">
        <v>37220</v>
      </c>
    </row>
    <row r="9471" spans="1:11" x14ac:dyDescent="0.3">
      <c r="A9471" t="s">
        <v>37221</v>
      </c>
      <c r="B9471" t="s">
        <v>37222</v>
      </c>
      <c r="C9471" t="s">
        <v>558</v>
      </c>
      <c r="D9471" t="s">
        <v>37223</v>
      </c>
      <c r="E9471" t="s">
        <v>32599</v>
      </c>
      <c r="F9471" t="s">
        <v>41</v>
      </c>
      <c r="G9471" t="s">
        <v>42</v>
      </c>
      <c r="H9471">
        <v>0</v>
      </c>
      <c r="I9471">
        <v>0</v>
      </c>
      <c r="J9471">
        <v>0</v>
      </c>
      <c r="K9471" t="s">
        <v>37224</v>
      </c>
    </row>
    <row r="9472" spans="1:11" x14ac:dyDescent="0.3">
      <c r="A9472" t="s">
        <v>37225</v>
      </c>
      <c r="B9472" t="s">
        <v>37226</v>
      </c>
      <c r="C9472" t="s">
        <v>558</v>
      </c>
      <c r="D9472" t="s">
        <v>37227</v>
      </c>
      <c r="E9472" t="s">
        <v>32599</v>
      </c>
      <c r="F9472" t="s">
        <v>41</v>
      </c>
      <c r="G9472" t="s">
        <v>42</v>
      </c>
      <c r="H9472">
        <v>0</v>
      </c>
      <c r="I9472">
        <v>0</v>
      </c>
      <c r="J9472">
        <v>0</v>
      </c>
      <c r="K9472" t="s">
        <v>37228</v>
      </c>
    </row>
    <row r="9473" spans="1:11" x14ac:dyDescent="0.3">
      <c r="A9473" t="s">
        <v>37229</v>
      </c>
      <c r="B9473" t="s">
        <v>37230</v>
      </c>
      <c r="C9473" t="s">
        <v>27</v>
      </c>
      <c r="D9473" t="s">
        <v>37231</v>
      </c>
      <c r="E9473" t="s">
        <v>29</v>
      </c>
      <c r="F9473" t="s">
        <v>41</v>
      </c>
      <c r="G9473" t="s">
        <v>42</v>
      </c>
      <c r="H9473">
        <v>0</v>
      </c>
      <c r="I9473">
        <v>0</v>
      </c>
      <c r="J9473">
        <v>0</v>
      </c>
      <c r="K9473" t="s">
        <v>37232</v>
      </c>
    </row>
    <row r="9474" spans="1:11" x14ac:dyDescent="0.3">
      <c r="A9474" t="s">
        <v>37233</v>
      </c>
      <c r="C9474" t="s">
        <v>27</v>
      </c>
      <c r="D9474" t="s">
        <v>37234</v>
      </c>
      <c r="E9474" t="s">
        <v>12540</v>
      </c>
      <c r="F9474" t="s">
        <v>41</v>
      </c>
      <c r="G9474" t="s">
        <v>42</v>
      </c>
      <c r="H9474">
        <v>0</v>
      </c>
      <c r="I9474">
        <v>0</v>
      </c>
      <c r="J9474">
        <v>0</v>
      </c>
      <c r="K9474" t="s">
        <v>37235</v>
      </c>
    </row>
    <row r="9475" spans="1:11" x14ac:dyDescent="0.3">
      <c r="A9475" t="s">
        <v>37236</v>
      </c>
      <c r="B9475" t="s">
        <v>37237</v>
      </c>
      <c r="C9475" t="s">
        <v>27</v>
      </c>
      <c r="D9475" t="s">
        <v>37238</v>
      </c>
      <c r="E9475" t="s">
        <v>12540</v>
      </c>
      <c r="F9475" t="s">
        <v>41</v>
      </c>
      <c r="G9475" t="s">
        <v>42</v>
      </c>
      <c r="H9475">
        <v>0</v>
      </c>
      <c r="I9475">
        <v>0</v>
      </c>
      <c r="J9475">
        <v>0</v>
      </c>
      <c r="K9475" t="s">
        <v>37239</v>
      </c>
    </row>
    <row r="9476" spans="1:11" x14ac:dyDescent="0.3">
      <c r="A9476" t="s">
        <v>37240</v>
      </c>
      <c r="B9476" t="s">
        <v>37241</v>
      </c>
      <c r="C9476" t="s">
        <v>20</v>
      </c>
      <c r="D9476" t="s">
        <v>37242</v>
      </c>
      <c r="E9476" t="s">
        <v>27392</v>
      </c>
      <c r="F9476" t="s">
        <v>1634</v>
      </c>
      <c r="G9476" t="s">
        <v>42</v>
      </c>
      <c r="H9476">
        <v>0</v>
      </c>
      <c r="I9476">
        <v>0</v>
      </c>
      <c r="J9476">
        <v>0</v>
      </c>
      <c r="K9476" t="s">
        <v>37243</v>
      </c>
    </row>
    <row r="9477" spans="1:11" x14ac:dyDescent="0.3">
      <c r="A9477" t="s">
        <v>37244</v>
      </c>
      <c r="B9477" t="s">
        <v>37245</v>
      </c>
      <c r="C9477" t="s">
        <v>20</v>
      </c>
      <c r="D9477" t="s">
        <v>37246</v>
      </c>
      <c r="E9477" t="s">
        <v>27392</v>
      </c>
      <c r="F9477" t="s">
        <v>5696</v>
      </c>
      <c r="G9477" t="s">
        <v>42</v>
      </c>
      <c r="H9477">
        <v>0</v>
      </c>
      <c r="I9477">
        <v>0</v>
      </c>
      <c r="J9477">
        <v>0</v>
      </c>
      <c r="K9477" t="s">
        <v>37247</v>
      </c>
    </row>
    <row r="9478" spans="1:11" x14ac:dyDescent="0.3">
      <c r="A9478" t="s">
        <v>37248</v>
      </c>
      <c r="B9478" t="s">
        <v>37249</v>
      </c>
      <c r="C9478" t="s">
        <v>20</v>
      </c>
      <c r="D9478" t="s">
        <v>37250</v>
      </c>
      <c r="E9478" t="s">
        <v>27392</v>
      </c>
      <c r="F9478" t="s">
        <v>16</v>
      </c>
      <c r="G9478" t="s">
        <v>311</v>
      </c>
      <c r="H9478">
        <v>0</v>
      </c>
      <c r="I9478">
        <v>0</v>
      </c>
      <c r="J9478">
        <v>0</v>
      </c>
      <c r="K9478" t="s">
        <v>37251</v>
      </c>
    </row>
    <row r="9479" spans="1:11" x14ac:dyDescent="0.3">
      <c r="A9479" t="s">
        <v>37252</v>
      </c>
      <c r="B9479" t="s">
        <v>37253</v>
      </c>
      <c r="C9479" t="s">
        <v>27</v>
      </c>
      <c r="D9479" t="s">
        <v>37254</v>
      </c>
      <c r="E9479" t="s">
        <v>12540</v>
      </c>
      <c r="F9479" t="s">
        <v>41</v>
      </c>
      <c r="G9479" t="s">
        <v>42</v>
      </c>
      <c r="H9479">
        <v>0</v>
      </c>
      <c r="I9479">
        <v>0</v>
      </c>
      <c r="J9479">
        <v>0</v>
      </c>
      <c r="K9479" t="s">
        <v>37255</v>
      </c>
    </row>
    <row r="9480" spans="1:11" x14ac:dyDescent="0.3">
      <c r="A9480" t="s">
        <v>37256</v>
      </c>
      <c r="B9480" t="s">
        <v>37257</v>
      </c>
      <c r="C9480" t="s">
        <v>20</v>
      </c>
      <c r="D9480" t="s">
        <v>37258</v>
      </c>
      <c r="E9480" t="s">
        <v>27392</v>
      </c>
      <c r="F9480" t="s">
        <v>11244</v>
      </c>
      <c r="G9480" t="s">
        <v>4044</v>
      </c>
      <c r="H9480">
        <v>0</v>
      </c>
      <c r="I9480">
        <v>0</v>
      </c>
      <c r="J9480">
        <v>0</v>
      </c>
      <c r="K9480" t="s">
        <v>37259</v>
      </c>
    </row>
    <row r="9481" spans="1:11" x14ac:dyDescent="0.3">
      <c r="A9481" t="s">
        <v>37260</v>
      </c>
      <c r="B9481" t="s">
        <v>37261</v>
      </c>
      <c r="C9481" t="s">
        <v>20</v>
      </c>
      <c r="D9481" t="s">
        <v>37262</v>
      </c>
      <c r="E9481" t="s">
        <v>27392</v>
      </c>
      <c r="F9481" t="s">
        <v>3452</v>
      </c>
      <c r="G9481" t="s">
        <v>21335</v>
      </c>
      <c r="H9481">
        <v>0</v>
      </c>
      <c r="I9481">
        <v>0</v>
      </c>
      <c r="J9481">
        <v>0</v>
      </c>
      <c r="K9481" t="s">
        <v>37263</v>
      </c>
    </row>
    <row r="9482" spans="1:11" x14ac:dyDescent="0.3">
      <c r="A9482" t="s">
        <v>37264</v>
      </c>
      <c r="B9482" t="s">
        <v>37265</v>
      </c>
      <c r="C9482" t="s">
        <v>20</v>
      </c>
      <c r="D9482" t="s">
        <v>37266</v>
      </c>
      <c r="E9482" t="s">
        <v>27392</v>
      </c>
      <c r="F9482" t="s">
        <v>11292</v>
      </c>
      <c r="G9482" t="s">
        <v>42</v>
      </c>
      <c r="H9482">
        <v>0</v>
      </c>
      <c r="I9482">
        <v>0</v>
      </c>
      <c r="J9482">
        <v>0</v>
      </c>
      <c r="K9482" t="s">
        <v>37267</v>
      </c>
    </row>
    <row r="9483" spans="1:11" x14ac:dyDescent="0.3">
      <c r="A9483" t="s">
        <v>37268</v>
      </c>
      <c r="B9483" t="s">
        <v>37269</v>
      </c>
      <c r="C9483" t="s">
        <v>20</v>
      </c>
      <c r="D9483" t="s">
        <v>37270</v>
      </c>
      <c r="E9483" t="s">
        <v>27392</v>
      </c>
      <c r="F9483" t="s">
        <v>16</v>
      </c>
      <c r="G9483" t="s">
        <v>2853</v>
      </c>
      <c r="H9483">
        <v>0</v>
      </c>
      <c r="I9483">
        <v>0</v>
      </c>
      <c r="J9483">
        <v>0</v>
      </c>
      <c r="K9483" t="s">
        <v>37271</v>
      </c>
    </row>
    <row r="9484" spans="1:11" x14ac:dyDescent="0.3">
      <c r="A9484" t="s">
        <v>37272</v>
      </c>
      <c r="B9484" t="s">
        <v>37273</v>
      </c>
      <c r="C9484" t="s">
        <v>20</v>
      </c>
      <c r="D9484" t="s">
        <v>37274</v>
      </c>
      <c r="E9484" t="s">
        <v>22</v>
      </c>
      <c r="F9484" t="s">
        <v>3538</v>
      </c>
      <c r="G9484" t="s">
        <v>42</v>
      </c>
      <c r="H9484">
        <v>0</v>
      </c>
      <c r="I9484">
        <v>0</v>
      </c>
      <c r="J9484">
        <v>0</v>
      </c>
      <c r="K9484" t="s">
        <v>37275</v>
      </c>
    </row>
    <row r="9485" spans="1:11" x14ac:dyDescent="0.3">
      <c r="A9485" t="s">
        <v>37276</v>
      </c>
      <c r="B9485" t="s">
        <v>37277</v>
      </c>
      <c r="C9485" t="s">
        <v>558</v>
      </c>
      <c r="D9485" t="s">
        <v>37278</v>
      </c>
      <c r="E9485" t="s">
        <v>32122</v>
      </c>
      <c r="F9485" t="s">
        <v>41</v>
      </c>
      <c r="G9485" t="s">
        <v>42</v>
      </c>
      <c r="H9485">
        <v>0</v>
      </c>
      <c r="I9485">
        <v>0</v>
      </c>
      <c r="J9485">
        <v>0</v>
      </c>
      <c r="K9485" t="s">
        <v>37279</v>
      </c>
    </row>
    <row r="9486" spans="1:11" x14ac:dyDescent="0.3">
      <c r="A9486" t="s">
        <v>37280</v>
      </c>
      <c r="B9486" t="s">
        <v>37281</v>
      </c>
      <c r="C9486" t="s">
        <v>20</v>
      </c>
      <c r="D9486" t="s">
        <v>37282</v>
      </c>
      <c r="E9486" t="s">
        <v>27392</v>
      </c>
      <c r="F9486" t="s">
        <v>1536</v>
      </c>
      <c r="G9486" t="s">
        <v>42</v>
      </c>
      <c r="H9486">
        <v>0</v>
      </c>
      <c r="I9486">
        <v>0</v>
      </c>
      <c r="J9486">
        <v>0</v>
      </c>
      <c r="K9486" t="s">
        <v>37283</v>
      </c>
    </row>
    <row r="9487" spans="1:11" x14ac:dyDescent="0.3">
      <c r="A9487" t="s">
        <v>37284</v>
      </c>
      <c r="B9487" t="s">
        <v>37285</v>
      </c>
      <c r="C9487" t="s">
        <v>147</v>
      </c>
      <c r="D9487" t="s">
        <v>37286</v>
      </c>
      <c r="E9487" t="s">
        <v>149</v>
      </c>
      <c r="F9487" t="s">
        <v>12188</v>
      </c>
      <c r="G9487" t="s">
        <v>42</v>
      </c>
      <c r="H9487">
        <v>0</v>
      </c>
      <c r="I9487">
        <v>0</v>
      </c>
      <c r="J9487">
        <v>0</v>
      </c>
      <c r="K9487" t="s">
        <v>37287</v>
      </c>
    </row>
    <row r="9488" spans="1:11" x14ac:dyDescent="0.3">
      <c r="A9488" t="s">
        <v>37288</v>
      </c>
      <c r="B9488" t="s">
        <v>37289</v>
      </c>
      <c r="C9488" t="s">
        <v>558</v>
      </c>
      <c r="D9488" t="s">
        <v>37290</v>
      </c>
      <c r="E9488" t="s">
        <v>32122</v>
      </c>
      <c r="F9488" t="s">
        <v>1573</v>
      </c>
      <c r="G9488" t="s">
        <v>6487</v>
      </c>
      <c r="H9488">
        <v>0</v>
      </c>
      <c r="I9488">
        <v>0</v>
      </c>
      <c r="J9488">
        <v>0</v>
      </c>
      <c r="K9488" t="s">
        <v>37291</v>
      </c>
    </row>
    <row r="9489" spans="1:11" x14ac:dyDescent="0.3">
      <c r="A9489" t="s">
        <v>37292</v>
      </c>
      <c r="B9489" t="s">
        <v>37293</v>
      </c>
      <c r="C9489" t="s">
        <v>558</v>
      </c>
      <c r="D9489" t="s">
        <v>37294</v>
      </c>
      <c r="E9489" t="s">
        <v>32122</v>
      </c>
      <c r="F9489" t="s">
        <v>16</v>
      </c>
      <c r="G9489" t="s">
        <v>25779</v>
      </c>
      <c r="H9489">
        <v>0</v>
      </c>
      <c r="I9489">
        <v>0</v>
      </c>
      <c r="J9489">
        <v>0</v>
      </c>
      <c r="K9489" t="s">
        <v>37295</v>
      </c>
    </row>
    <row r="9490" spans="1:11" x14ac:dyDescent="0.3">
      <c r="A9490" t="s">
        <v>37296</v>
      </c>
      <c r="B9490" t="s">
        <v>37297</v>
      </c>
      <c r="C9490" t="s">
        <v>558</v>
      </c>
      <c r="D9490" t="s">
        <v>37298</v>
      </c>
      <c r="E9490" t="s">
        <v>32122</v>
      </c>
      <c r="F9490" t="s">
        <v>16</v>
      </c>
      <c r="G9490" t="s">
        <v>7126</v>
      </c>
      <c r="H9490">
        <v>0</v>
      </c>
      <c r="I9490">
        <v>0</v>
      </c>
      <c r="J9490">
        <v>0</v>
      </c>
      <c r="K9490" t="s">
        <v>37299</v>
      </c>
    </row>
    <row r="9491" spans="1:11" x14ac:dyDescent="0.3">
      <c r="A9491" t="s">
        <v>37300</v>
      </c>
      <c r="B9491" t="s">
        <v>37301</v>
      </c>
      <c r="C9491" t="s">
        <v>27</v>
      </c>
      <c r="D9491" t="s">
        <v>37302</v>
      </c>
      <c r="E9491" t="s">
        <v>29</v>
      </c>
      <c r="F9491" t="s">
        <v>41</v>
      </c>
      <c r="G9491" t="s">
        <v>42</v>
      </c>
      <c r="H9491">
        <v>0</v>
      </c>
      <c r="I9491">
        <v>0</v>
      </c>
      <c r="J9491">
        <v>0</v>
      </c>
      <c r="K9491" t="s">
        <v>37303</v>
      </c>
    </row>
    <row r="9492" spans="1:11" x14ac:dyDescent="0.3">
      <c r="A9492" t="s">
        <v>37304</v>
      </c>
      <c r="B9492" t="s">
        <v>37305</v>
      </c>
      <c r="C9492" t="s">
        <v>27</v>
      </c>
      <c r="D9492" t="s">
        <v>37306</v>
      </c>
      <c r="E9492" t="s">
        <v>12540</v>
      </c>
      <c r="F9492" t="s">
        <v>2726</v>
      </c>
      <c r="G9492" t="s">
        <v>42</v>
      </c>
      <c r="H9492">
        <v>0</v>
      </c>
      <c r="I9492">
        <v>0</v>
      </c>
      <c r="J9492">
        <v>0</v>
      </c>
      <c r="K9492" t="s">
        <v>37307</v>
      </c>
    </row>
    <row r="9493" spans="1:11" x14ac:dyDescent="0.3">
      <c r="A9493" t="s">
        <v>37308</v>
      </c>
      <c r="B9493" t="s">
        <v>37309</v>
      </c>
      <c r="C9493" t="s">
        <v>27</v>
      </c>
      <c r="D9493" t="s">
        <v>37310</v>
      </c>
      <c r="E9493" t="s">
        <v>12540</v>
      </c>
      <c r="F9493" t="s">
        <v>41</v>
      </c>
      <c r="G9493" t="s">
        <v>42</v>
      </c>
      <c r="H9493">
        <v>0</v>
      </c>
      <c r="I9493">
        <v>0</v>
      </c>
      <c r="J9493">
        <v>0</v>
      </c>
      <c r="K9493" t="s">
        <v>37311</v>
      </c>
    </row>
    <row r="9494" spans="1:11" x14ac:dyDescent="0.3">
      <c r="A9494" t="s">
        <v>37312</v>
      </c>
      <c r="B9494" t="s">
        <v>37313</v>
      </c>
      <c r="C9494" t="s">
        <v>27</v>
      </c>
      <c r="D9494" t="s">
        <v>37314</v>
      </c>
      <c r="E9494" t="s">
        <v>12540</v>
      </c>
      <c r="F9494" t="s">
        <v>41</v>
      </c>
      <c r="G9494" t="s">
        <v>42</v>
      </c>
      <c r="H9494">
        <v>0</v>
      </c>
      <c r="I9494">
        <v>0</v>
      </c>
      <c r="J9494">
        <v>0</v>
      </c>
      <c r="K9494" t="s">
        <v>37315</v>
      </c>
    </row>
    <row r="9495" spans="1:11" x14ac:dyDescent="0.3">
      <c r="A9495" t="s">
        <v>37316</v>
      </c>
      <c r="B9495" t="s">
        <v>37317</v>
      </c>
      <c r="C9495" t="s">
        <v>558</v>
      </c>
      <c r="D9495" t="s">
        <v>37318</v>
      </c>
      <c r="E9495" t="s">
        <v>32122</v>
      </c>
      <c r="F9495" t="s">
        <v>17508</v>
      </c>
      <c r="G9495" t="s">
        <v>42</v>
      </c>
      <c r="H9495">
        <v>0</v>
      </c>
      <c r="I9495">
        <v>0</v>
      </c>
      <c r="J9495">
        <v>0</v>
      </c>
      <c r="K9495" t="s">
        <v>37319</v>
      </c>
    </row>
    <row r="9496" spans="1:11" x14ac:dyDescent="0.3">
      <c r="A9496" t="s">
        <v>37320</v>
      </c>
      <c r="B9496" t="s">
        <v>37321</v>
      </c>
      <c r="C9496" t="s">
        <v>27</v>
      </c>
      <c r="D9496" t="s">
        <v>37322</v>
      </c>
      <c r="E9496" t="s">
        <v>12540</v>
      </c>
      <c r="F9496" t="s">
        <v>41</v>
      </c>
      <c r="G9496" t="s">
        <v>42</v>
      </c>
      <c r="H9496">
        <v>0</v>
      </c>
      <c r="I9496">
        <v>0</v>
      </c>
      <c r="J9496">
        <v>0</v>
      </c>
      <c r="K9496" t="s">
        <v>37323</v>
      </c>
    </row>
    <row r="9497" spans="1:11" x14ac:dyDescent="0.3">
      <c r="A9497" t="s">
        <v>37324</v>
      </c>
      <c r="C9497" t="s">
        <v>27</v>
      </c>
      <c r="D9497" t="e">
        <f>아크납땜.</f>
        <v>#NAME?</v>
      </c>
      <c r="E9497" t="s">
        <v>12540</v>
      </c>
      <c r="F9497" t="s">
        <v>3257</v>
      </c>
      <c r="G9497" t="s">
        <v>42</v>
      </c>
      <c r="H9497">
        <v>0</v>
      </c>
      <c r="I9497">
        <v>0</v>
      </c>
      <c r="J9497">
        <v>0</v>
      </c>
      <c r="K9497" t="s">
        <v>37325</v>
      </c>
    </row>
    <row r="9498" spans="1:11" x14ac:dyDescent="0.3">
      <c r="A9498" t="s">
        <v>37326</v>
      </c>
      <c r="B9498" t="s">
        <v>37327</v>
      </c>
      <c r="C9498" t="s">
        <v>27</v>
      </c>
      <c r="D9498" t="s">
        <v>37328</v>
      </c>
      <c r="E9498" t="s">
        <v>12540</v>
      </c>
      <c r="F9498" t="s">
        <v>41</v>
      </c>
      <c r="G9498" t="s">
        <v>42</v>
      </c>
      <c r="H9498">
        <v>0</v>
      </c>
      <c r="I9498">
        <v>0</v>
      </c>
      <c r="J9498">
        <v>0</v>
      </c>
      <c r="K9498" t="s">
        <v>37329</v>
      </c>
    </row>
    <row r="9499" spans="1:11" x14ac:dyDescent="0.3">
      <c r="A9499" t="s">
        <v>37330</v>
      </c>
      <c r="B9499" t="s">
        <v>37331</v>
      </c>
      <c r="C9499" t="s">
        <v>20</v>
      </c>
      <c r="D9499" t="s">
        <v>37332</v>
      </c>
      <c r="E9499" t="s">
        <v>27392</v>
      </c>
      <c r="F9499" t="s">
        <v>968</v>
      </c>
      <c r="G9499" t="s">
        <v>13739</v>
      </c>
      <c r="H9499">
        <v>0</v>
      </c>
      <c r="I9499">
        <v>0</v>
      </c>
      <c r="J9499">
        <v>0</v>
      </c>
      <c r="K9499" t="s">
        <v>37333</v>
      </c>
    </row>
    <row r="9500" spans="1:11" x14ac:dyDescent="0.3">
      <c r="A9500" t="s">
        <v>37334</v>
      </c>
      <c r="B9500" t="s">
        <v>37335</v>
      </c>
      <c r="C9500" t="s">
        <v>147</v>
      </c>
      <c r="D9500" t="s">
        <v>37336</v>
      </c>
      <c r="E9500" t="s">
        <v>149</v>
      </c>
      <c r="F9500" t="s">
        <v>16</v>
      </c>
      <c r="G9500" t="s">
        <v>2542</v>
      </c>
      <c r="H9500">
        <v>0</v>
      </c>
      <c r="I9500">
        <v>0</v>
      </c>
      <c r="J9500">
        <v>0</v>
      </c>
      <c r="K9500" t="s">
        <v>37337</v>
      </c>
    </row>
    <row r="9501" spans="1:11" x14ac:dyDescent="0.3">
      <c r="A9501" t="s">
        <v>37338</v>
      </c>
      <c r="B9501" t="s">
        <v>37339</v>
      </c>
      <c r="C9501" t="s">
        <v>27</v>
      </c>
      <c r="D9501" t="e">
        <f>EPDM</f>
        <v>#NAME?</v>
      </c>
      <c r="E9501" t="s">
        <v>29</v>
      </c>
      <c r="F9501" t="s">
        <v>16</v>
      </c>
      <c r="G9501" t="s">
        <v>10827</v>
      </c>
      <c r="H9501">
        <v>0</v>
      </c>
      <c r="I9501">
        <v>0</v>
      </c>
      <c r="J9501">
        <v>0</v>
      </c>
      <c r="K9501" t="s">
        <v>37340</v>
      </c>
    </row>
    <row r="9502" spans="1:11" x14ac:dyDescent="0.3">
      <c r="A9502" t="s">
        <v>37341</v>
      </c>
      <c r="B9502" t="s">
        <v>37342</v>
      </c>
      <c r="C9502" t="s">
        <v>27</v>
      </c>
      <c r="D9502" t="s">
        <v>37343</v>
      </c>
      <c r="E9502" t="s">
        <v>29</v>
      </c>
      <c r="F9502" t="s">
        <v>41</v>
      </c>
      <c r="G9502" t="s">
        <v>42</v>
      </c>
      <c r="H9502">
        <v>0</v>
      </c>
      <c r="I9502">
        <v>0</v>
      </c>
      <c r="J9502">
        <v>0</v>
      </c>
      <c r="K9502" t="s">
        <v>37344</v>
      </c>
    </row>
    <row r="9503" spans="1:11" x14ac:dyDescent="0.3">
      <c r="A9503" t="s">
        <v>37345</v>
      </c>
      <c r="B9503" t="s">
        <v>37346</v>
      </c>
      <c r="C9503" t="s">
        <v>147</v>
      </c>
      <c r="D9503" t="s">
        <v>37347</v>
      </c>
      <c r="E9503" t="s">
        <v>149</v>
      </c>
      <c r="F9503" t="s">
        <v>170</v>
      </c>
      <c r="G9503" t="s">
        <v>42</v>
      </c>
      <c r="H9503">
        <v>0</v>
      </c>
      <c r="I9503">
        <v>0</v>
      </c>
      <c r="J9503">
        <v>0</v>
      </c>
      <c r="K9503" t="s">
        <v>37348</v>
      </c>
    </row>
    <row r="9504" spans="1:11" x14ac:dyDescent="0.3">
      <c r="A9504" t="s">
        <v>37349</v>
      </c>
      <c r="B9504" t="s">
        <v>37350</v>
      </c>
      <c r="C9504" t="s">
        <v>466</v>
      </c>
      <c r="D9504" t="s">
        <v>37351</v>
      </c>
      <c r="E9504" t="s">
        <v>26488</v>
      </c>
      <c r="F9504" t="s">
        <v>384</v>
      </c>
      <c r="G9504" t="s">
        <v>3186</v>
      </c>
      <c r="H9504">
        <v>0</v>
      </c>
      <c r="I9504">
        <v>0</v>
      </c>
      <c r="J9504">
        <v>0</v>
      </c>
      <c r="K9504" t="s">
        <v>37352</v>
      </c>
    </row>
    <row r="9505" spans="1:11" x14ac:dyDescent="0.3">
      <c r="A9505" t="s">
        <v>37353</v>
      </c>
      <c r="B9505" t="s">
        <v>37354</v>
      </c>
      <c r="C9505" t="s">
        <v>20</v>
      </c>
      <c r="D9505" t="s">
        <v>37355</v>
      </c>
      <c r="E9505" t="s">
        <v>27392</v>
      </c>
      <c r="F9505" t="s">
        <v>4985</v>
      </c>
      <c r="G9505" t="s">
        <v>42</v>
      </c>
      <c r="H9505">
        <v>0</v>
      </c>
      <c r="I9505">
        <v>0</v>
      </c>
      <c r="J9505">
        <v>0</v>
      </c>
      <c r="K9505" t="s">
        <v>37356</v>
      </c>
    </row>
    <row r="9506" spans="1:11" x14ac:dyDescent="0.3">
      <c r="A9506" t="s">
        <v>37357</v>
      </c>
      <c r="C9506" t="s">
        <v>20</v>
      </c>
      <c r="D9506" t="e">
        <f>애크롤리드</f>
        <v>#NAME?</v>
      </c>
      <c r="E9506" t="s">
        <v>27392</v>
      </c>
      <c r="F9506" t="s">
        <v>1947</v>
      </c>
      <c r="G9506" t="s">
        <v>42</v>
      </c>
      <c r="H9506">
        <v>0</v>
      </c>
      <c r="I9506">
        <v>0</v>
      </c>
      <c r="J9506">
        <v>0</v>
      </c>
      <c r="K9506" t="s">
        <v>37358</v>
      </c>
    </row>
    <row r="9507" spans="1:11" x14ac:dyDescent="0.3">
      <c r="A9507" t="s">
        <v>37359</v>
      </c>
      <c r="B9507" t="s">
        <v>37360</v>
      </c>
      <c r="C9507" t="s">
        <v>27</v>
      </c>
      <c r="D9507" t="s">
        <v>37361</v>
      </c>
      <c r="E9507" t="s">
        <v>12540</v>
      </c>
      <c r="F9507" t="s">
        <v>16</v>
      </c>
      <c r="G9507" t="s">
        <v>1391</v>
      </c>
      <c r="H9507">
        <v>0</v>
      </c>
      <c r="I9507">
        <v>0</v>
      </c>
      <c r="J9507">
        <v>0</v>
      </c>
      <c r="K9507" t="s">
        <v>37362</v>
      </c>
    </row>
    <row r="9508" spans="1:11" x14ac:dyDescent="0.3">
      <c r="A9508" t="s">
        <v>37363</v>
      </c>
      <c r="B9508" t="s">
        <v>37364</v>
      </c>
      <c r="C9508" t="s">
        <v>27</v>
      </c>
      <c r="D9508" t="s">
        <v>37365</v>
      </c>
      <c r="E9508" t="s">
        <v>12540</v>
      </c>
      <c r="F9508" t="s">
        <v>41</v>
      </c>
      <c r="G9508" t="s">
        <v>42</v>
      </c>
      <c r="H9508">
        <v>0</v>
      </c>
      <c r="I9508">
        <v>0</v>
      </c>
      <c r="J9508">
        <v>0</v>
      </c>
      <c r="K9508" t="s">
        <v>37366</v>
      </c>
    </row>
    <row r="9509" spans="1:11" x14ac:dyDescent="0.3">
      <c r="A9509" t="s">
        <v>37367</v>
      </c>
      <c r="B9509" t="s">
        <v>37368</v>
      </c>
      <c r="C9509" t="s">
        <v>20</v>
      </c>
      <c r="D9509" t="s">
        <v>37369</v>
      </c>
      <c r="E9509" t="s">
        <v>27392</v>
      </c>
      <c r="F9509" t="s">
        <v>4985</v>
      </c>
      <c r="G9509" t="s">
        <v>42</v>
      </c>
      <c r="H9509">
        <v>0</v>
      </c>
      <c r="I9509">
        <v>0</v>
      </c>
      <c r="J9509">
        <v>0</v>
      </c>
      <c r="K9509" t="s">
        <v>37370</v>
      </c>
    </row>
    <row r="9510" spans="1:11" x14ac:dyDescent="0.3">
      <c r="A9510" t="s">
        <v>37371</v>
      </c>
      <c r="B9510" t="s">
        <v>37372</v>
      </c>
      <c r="C9510" t="s">
        <v>27</v>
      </c>
      <c r="D9510" t="s">
        <v>37373</v>
      </c>
      <c r="E9510" t="s">
        <v>12540</v>
      </c>
      <c r="F9510" t="s">
        <v>41</v>
      </c>
      <c r="G9510" t="s">
        <v>42</v>
      </c>
      <c r="H9510">
        <v>0</v>
      </c>
      <c r="I9510">
        <v>0</v>
      </c>
      <c r="J9510">
        <v>0</v>
      </c>
      <c r="K9510" t="s">
        <v>37374</v>
      </c>
    </row>
    <row r="9511" spans="1:11" x14ac:dyDescent="0.3">
      <c r="A9511" t="s">
        <v>37375</v>
      </c>
      <c r="B9511" t="s">
        <v>37376</v>
      </c>
      <c r="C9511" t="s">
        <v>27</v>
      </c>
      <c r="D9511" t="s">
        <v>37377</v>
      </c>
      <c r="E9511" t="s">
        <v>12540</v>
      </c>
      <c r="F9511" t="s">
        <v>41</v>
      </c>
      <c r="G9511" t="s">
        <v>42</v>
      </c>
      <c r="H9511">
        <v>0</v>
      </c>
      <c r="I9511">
        <v>0</v>
      </c>
      <c r="J9511">
        <v>0</v>
      </c>
      <c r="K9511" t="s">
        <v>37378</v>
      </c>
    </row>
    <row r="9512" spans="1:11" x14ac:dyDescent="0.3">
      <c r="A9512" t="s">
        <v>37379</v>
      </c>
      <c r="B9512" t="s">
        <v>37380</v>
      </c>
      <c r="C9512" t="s">
        <v>27</v>
      </c>
      <c r="D9512" t="s">
        <v>37381</v>
      </c>
      <c r="E9512" t="s">
        <v>29</v>
      </c>
      <c r="F9512" t="s">
        <v>41</v>
      </c>
      <c r="G9512" t="s">
        <v>42</v>
      </c>
      <c r="H9512">
        <v>0</v>
      </c>
      <c r="I9512">
        <v>0</v>
      </c>
      <c r="J9512">
        <v>0</v>
      </c>
      <c r="K9512" t="s">
        <v>37382</v>
      </c>
    </row>
    <row r="9513" spans="1:11" x14ac:dyDescent="0.3">
      <c r="A9513" t="s">
        <v>37383</v>
      </c>
      <c r="B9513" t="s">
        <v>37384</v>
      </c>
      <c r="C9513" t="s">
        <v>27</v>
      </c>
      <c r="D9513" t="s">
        <v>37385</v>
      </c>
      <c r="E9513" t="s">
        <v>12540</v>
      </c>
      <c r="F9513" t="s">
        <v>41</v>
      </c>
      <c r="G9513" t="s">
        <v>42</v>
      </c>
      <c r="H9513">
        <v>0</v>
      </c>
      <c r="I9513">
        <v>0</v>
      </c>
      <c r="J9513">
        <v>0</v>
      </c>
      <c r="K9513" t="s">
        <v>37386</v>
      </c>
    </row>
    <row r="9514" spans="1:11" x14ac:dyDescent="0.3">
      <c r="A9514" t="s">
        <v>37387</v>
      </c>
      <c r="B9514" t="s">
        <v>37388</v>
      </c>
      <c r="C9514" t="s">
        <v>27</v>
      </c>
      <c r="D9514" t="s">
        <v>37389</v>
      </c>
      <c r="E9514" t="s">
        <v>12540</v>
      </c>
      <c r="F9514" t="s">
        <v>41</v>
      </c>
      <c r="G9514" t="s">
        <v>42</v>
      </c>
      <c r="H9514">
        <v>0</v>
      </c>
      <c r="I9514">
        <v>0</v>
      </c>
      <c r="J9514">
        <v>0</v>
      </c>
      <c r="K9514" t="s">
        <v>37390</v>
      </c>
    </row>
    <row r="9515" spans="1:11" x14ac:dyDescent="0.3">
      <c r="A9515" t="s">
        <v>37391</v>
      </c>
      <c r="B9515" t="s">
        <v>37392</v>
      </c>
      <c r="C9515" t="s">
        <v>27</v>
      </c>
      <c r="D9515" t="s">
        <v>37393</v>
      </c>
      <c r="E9515" t="s">
        <v>12540</v>
      </c>
      <c r="F9515" t="s">
        <v>41</v>
      </c>
      <c r="G9515" t="s">
        <v>42</v>
      </c>
      <c r="H9515">
        <v>0</v>
      </c>
      <c r="I9515">
        <v>0</v>
      </c>
      <c r="J9515">
        <v>0</v>
      </c>
      <c r="K9515" t="s">
        <v>37394</v>
      </c>
    </row>
    <row r="9516" spans="1:11" x14ac:dyDescent="0.3">
      <c r="A9516" t="s">
        <v>37395</v>
      </c>
      <c r="B9516" t="s">
        <v>37396</v>
      </c>
      <c r="C9516" t="s">
        <v>27</v>
      </c>
      <c r="D9516" t="s">
        <v>37397</v>
      </c>
      <c r="E9516" t="s">
        <v>12540</v>
      </c>
      <c r="F9516" t="s">
        <v>41</v>
      </c>
      <c r="G9516" t="s">
        <v>42</v>
      </c>
      <c r="H9516">
        <v>0</v>
      </c>
      <c r="I9516">
        <v>0</v>
      </c>
      <c r="J9516">
        <v>0</v>
      </c>
      <c r="K9516" t="s">
        <v>37398</v>
      </c>
    </row>
    <row r="9517" spans="1:11" x14ac:dyDescent="0.3">
      <c r="A9517" t="s">
        <v>37399</v>
      </c>
      <c r="B9517" t="s">
        <v>37400</v>
      </c>
      <c r="C9517" t="s">
        <v>27</v>
      </c>
      <c r="D9517" t="s">
        <v>37401</v>
      </c>
      <c r="E9517" t="s">
        <v>12540</v>
      </c>
      <c r="F9517" t="s">
        <v>41</v>
      </c>
      <c r="G9517" t="s">
        <v>42</v>
      </c>
      <c r="H9517">
        <v>0</v>
      </c>
      <c r="I9517">
        <v>0</v>
      </c>
      <c r="J9517">
        <v>0</v>
      </c>
      <c r="K9517" t="s">
        <v>37402</v>
      </c>
    </row>
    <row r="9518" spans="1:11" x14ac:dyDescent="0.3">
      <c r="A9518" t="s">
        <v>37403</v>
      </c>
      <c r="B9518" t="s">
        <v>37404</v>
      </c>
      <c r="C9518" t="s">
        <v>27</v>
      </c>
      <c r="D9518" t="s">
        <v>37405</v>
      </c>
      <c r="E9518" t="s">
        <v>12540</v>
      </c>
      <c r="F9518" t="s">
        <v>41</v>
      </c>
      <c r="G9518" t="s">
        <v>42</v>
      </c>
      <c r="H9518">
        <v>0</v>
      </c>
      <c r="I9518">
        <v>0</v>
      </c>
      <c r="J9518">
        <v>0</v>
      </c>
      <c r="K9518" t="s">
        <v>37406</v>
      </c>
    </row>
    <row r="9519" spans="1:11" x14ac:dyDescent="0.3">
      <c r="A9519" t="s">
        <v>37407</v>
      </c>
      <c r="B9519" t="s">
        <v>37408</v>
      </c>
      <c r="C9519" t="s">
        <v>27</v>
      </c>
      <c r="D9519" t="s">
        <v>37409</v>
      </c>
      <c r="E9519" t="s">
        <v>12540</v>
      </c>
      <c r="F9519" t="s">
        <v>41</v>
      </c>
      <c r="G9519" t="s">
        <v>42</v>
      </c>
      <c r="H9519">
        <v>0</v>
      </c>
      <c r="I9519">
        <v>0</v>
      </c>
      <c r="J9519">
        <v>0</v>
      </c>
      <c r="K9519" t="s">
        <v>37410</v>
      </c>
    </row>
    <row r="9520" spans="1:11" x14ac:dyDescent="0.3">
      <c r="A9520" t="s">
        <v>37411</v>
      </c>
      <c r="B9520" t="s">
        <v>37412</v>
      </c>
      <c r="C9520" t="s">
        <v>27</v>
      </c>
      <c r="D9520" t="s">
        <v>37413</v>
      </c>
      <c r="E9520" t="s">
        <v>12540</v>
      </c>
      <c r="F9520" t="s">
        <v>41</v>
      </c>
      <c r="G9520" t="s">
        <v>42</v>
      </c>
      <c r="H9520">
        <v>0</v>
      </c>
      <c r="I9520">
        <v>0</v>
      </c>
      <c r="J9520">
        <v>0</v>
      </c>
      <c r="K9520" t="s">
        <v>37414</v>
      </c>
    </row>
    <row r="9521" spans="1:11" x14ac:dyDescent="0.3">
      <c r="A9521" t="s">
        <v>37415</v>
      </c>
      <c r="B9521" t="s">
        <v>37416</v>
      </c>
      <c r="C9521" t="s">
        <v>27</v>
      </c>
      <c r="D9521" t="s">
        <v>37417</v>
      </c>
      <c r="E9521" t="s">
        <v>12540</v>
      </c>
      <c r="F9521" t="s">
        <v>41</v>
      </c>
      <c r="G9521" t="s">
        <v>42</v>
      </c>
      <c r="H9521">
        <v>0</v>
      </c>
      <c r="I9521">
        <v>0</v>
      </c>
      <c r="J9521">
        <v>0</v>
      </c>
      <c r="K9521" t="s">
        <v>37418</v>
      </c>
    </row>
    <row r="9522" spans="1:11" x14ac:dyDescent="0.3">
      <c r="A9522" t="s">
        <v>37419</v>
      </c>
      <c r="B9522" t="s">
        <v>37297</v>
      </c>
      <c r="C9522" t="s">
        <v>27</v>
      </c>
      <c r="D9522" t="s">
        <v>37420</v>
      </c>
      <c r="E9522" t="s">
        <v>12540</v>
      </c>
      <c r="F9522" t="s">
        <v>41</v>
      </c>
      <c r="G9522" t="s">
        <v>42</v>
      </c>
      <c r="H9522">
        <v>0</v>
      </c>
      <c r="I9522">
        <v>0</v>
      </c>
      <c r="J9522">
        <v>0</v>
      </c>
      <c r="K9522" t="s">
        <v>37421</v>
      </c>
    </row>
    <row r="9523" spans="1:11" x14ac:dyDescent="0.3">
      <c r="A9523" t="s">
        <v>37422</v>
      </c>
      <c r="B9523" t="s">
        <v>37423</v>
      </c>
      <c r="C9523" t="s">
        <v>27</v>
      </c>
      <c r="D9523" t="s">
        <v>37424</v>
      </c>
      <c r="E9523" t="s">
        <v>29</v>
      </c>
      <c r="F9523" t="s">
        <v>41</v>
      </c>
      <c r="G9523" t="s">
        <v>42</v>
      </c>
      <c r="H9523">
        <v>0</v>
      </c>
      <c r="I9523">
        <v>0</v>
      </c>
      <c r="J9523">
        <v>0</v>
      </c>
      <c r="K9523" t="s">
        <v>37425</v>
      </c>
    </row>
    <row r="9524" spans="1:11" x14ac:dyDescent="0.3">
      <c r="A9524" t="s">
        <v>37426</v>
      </c>
      <c r="C9524" t="s">
        <v>27</v>
      </c>
      <c r="D9524" t="e">
        <f>아크절단.</f>
        <v>#NAME?</v>
      </c>
      <c r="E9524" t="s">
        <v>12540</v>
      </c>
      <c r="F9524" t="s">
        <v>3257</v>
      </c>
      <c r="G9524" t="s">
        <v>42</v>
      </c>
      <c r="H9524">
        <v>0</v>
      </c>
      <c r="I9524">
        <v>0</v>
      </c>
      <c r="J9524">
        <v>0</v>
      </c>
      <c r="K9524" t="s">
        <v>37427</v>
      </c>
    </row>
    <row r="9525" spans="1:11" x14ac:dyDescent="0.3">
      <c r="A9525" t="s">
        <v>37428</v>
      </c>
      <c r="B9525" t="s">
        <v>37429</v>
      </c>
      <c r="C9525" t="s">
        <v>558</v>
      </c>
      <c r="D9525" t="s">
        <v>37430</v>
      </c>
      <c r="E9525" t="s">
        <v>32122</v>
      </c>
      <c r="F9525" t="s">
        <v>16849</v>
      </c>
      <c r="G9525" t="s">
        <v>42</v>
      </c>
      <c r="H9525">
        <v>0</v>
      </c>
      <c r="I9525">
        <v>0</v>
      </c>
      <c r="J9525">
        <v>0</v>
      </c>
      <c r="K9525" t="s">
        <v>37431</v>
      </c>
    </row>
    <row r="9526" spans="1:11" x14ac:dyDescent="0.3">
      <c r="A9526" t="s">
        <v>37432</v>
      </c>
      <c r="B9526" t="s">
        <v>37433</v>
      </c>
      <c r="C9526" t="s">
        <v>558</v>
      </c>
      <c r="D9526" t="s">
        <v>37434</v>
      </c>
      <c r="E9526" t="s">
        <v>32122</v>
      </c>
      <c r="F9526" t="s">
        <v>4643</v>
      </c>
      <c r="G9526" t="s">
        <v>42</v>
      </c>
      <c r="H9526">
        <v>0</v>
      </c>
      <c r="I9526">
        <v>0</v>
      </c>
      <c r="J9526">
        <v>0</v>
      </c>
      <c r="K9526" t="s">
        <v>37435</v>
      </c>
    </row>
    <row r="9527" spans="1:11" x14ac:dyDescent="0.3">
      <c r="A9527" t="s">
        <v>37436</v>
      </c>
      <c r="B9527" t="s">
        <v>37437</v>
      </c>
      <c r="C9527" t="s">
        <v>27</v>
      </c>
      <c r="D9527" t="s">
        <v>37438</v>
      </c>
      <c r="E9527" t="s">
        <v>12540</v>
      </c>
      <c r="F9527" t="s">
        <v>10964</v>
      </c>
      <c r="G9527" t="s">
        <v>42</v>
      </c>
      <c r="H9527">
        <v>0</v>
      </c>
      <c r="I9527">
        <v>0</v>
      </c>
      <c r="J9527">
        <v>0</v>
      </c>
      <c r="K9527" t="s">
        <v>37439</v>
      </c>
    </row>
    <row r="9528" spans="1:11" x14ac:dyDescent="0.3">
      <c r="A9528" t="s">
        <v>37440</v>
      </c>
      <c r="B9528" t="s">
        <v>37441</v>
      </c>
      <c r="C9528" t="s">
        <v>558</v>
      </c>
      <c r="D9528" t="s">
        <v>37442</v>
      </c>
      <c r="E9528" t="s">
        <v>32122</v>
      </c>
      <c r="F9528" t="s">
        <v>12794</v>
      </c>
      <c r="G9528" t="s">
        <v>42</v>
      </c>
      <c r="H9528">
        <v>0</v>
      </c>
      <c r="I9528">
        <v>0</v>
      </c>
      <c r="J9528">
        <v>0</v>
      </c>
      <c r="K9528" t="s">
        <v>37443</v>
      </c>
    </row>
    <row r="9529" spans="1:11" x14ac:dyDescent="0.3">
      <c r="A9529" t="s">
        <v>37444</v>
      </c>
      <c r="C9529" t="s">
        <v>558</v>
      </c>
      <c r="D9529" t="s">
        <v>37445</v>
      </c>
      <c r="E9529" t="s">
        <v>32122</v>
      </c>
      <c r="F9529" t="s">
        <v>7645</v>
      </c>
      <c r="G9529" t="s">
        <v>42</v>
      </c>
      <c r="H9529">
        <v>0</v>
      </c>
      <c r="I9529">
        <v>0</v>
      </c>
      <c r="J9529">
        <v>0</v>
      </c>
      <c r="K9529" t="s">
        <v>37446</v>
      </c>
    </row>
    <row r="9530" spans="1:11" x14ac:dyDescent="0.3">
      <c r="A9530" t="s">
        <v>37447</v>
      </c>
      <c r="B9530" t="s">
        <v>37448</v>
      </c>
      <c r="C9530" t="s">
        <v>27</v>
      </c>
      <c r="D9530" t="s">
        <v>37449</v>
      </c>
      <c r="E9530" t="s">
        <v>12540</v>
      </c>
      <c r="F9530" t="s">
        <v>41</v>
      </c>
      <c r="G9530" t="s">
        <v>42</v>
      </c>
      <c r="H9530">
        <v>0</v>
      </c>
      <c r="I9530">
        <v>0</v>
      </c>
      <c r="J9530">
        <v>0</v>
      </c>
      <c r="K9530" t="s">
        <v>37450</v>
      </c>
    </row>
    <row r="9531" spans="1:11" x14ac:dyDescent="0.3">
      <c r="A9531" t="s">
        <v>37451</v>
      </c>
      <c r="B9531" t="s">
        <v>37452</v>
      </c>
      <c r="C9531" t="s">
        <v>558</v>
      </c>
      <c r="D9531" t="s">
        <v>37453</v>
      </c>
      <c r="E9531" t="s">
        <v>32122</v>
      </c>
      <c r="F9531" t="s">
        <v>1135</v>
      </c>
      <c r="G9531" t="s">
        <v>42</v>
      </c>
      <c r="H9531">
        <v>0</v>
      </c>
      <c r="I9531">
        <v>0</v>
      </c>
      <c r="J9531">
        <v>0</v>
      </c>
      <c r="K9531" t="s">
        <v>37454</v>
      </c>
    </row>
    <row r="9532" spans="1:11" x14ac:dyDescent="0.3">
      <c r="A9532" t="s">
        <v>37455</v>
      </c>
      <c r="B9532" t="s">
        <v>37456</v>
      </c>
      <c r="C9532" t="s">
        <v>27</v>
      </c>
      <c r="D9532" t="s">
        <v>37457</v>
      </c>
      <c r="E9532" t="s">
        <v>12540</v>
      </c>
      <c r="F9532" t="s">
        <v>41</v>
      </c>
      <c r="G9532" t="s">
        <v>42</v>
      </c>
      <c r="H9532">
        <v>0</v>
      </c>
      <c r="I9532">
        <v>0</v>
      </c>
      <c r="J9532">
        <v>0</v>
      </c>
      <c r="K9532" t="s">
        <v>37458</v>
      </c>
    </row>
    <row r="9533" spans="1:11" x14ac:dyDescent="0.3">
      <c r="A9533" t="s">
        <v>37459</v>
      </c>
      <c r="B9533" t="s">
        <v>37460</v>
      </c>
      <c r="C9533" t="s">
        <v>147</v>
      </c>
      <c r="D9533" t="s">
        <v>37461</v>
      </c>
      <c r="E9533" t="s">
        <v>149</v>
      </c>
      <c r="F9533" t="s">
        <v>1531</v>
      </c>
      <c r="G9533" t="s">
        <v>42</v>
      </c>
      <c r="H9533">
        <v>0</v>
      </c>
      <c r="I9533">
        <v>0</v>
      </c>
      <c r="J9533">
        <v>0</v>
      </c>
      <c r="K9533" t="s">
        <v>37462</v>
      </c>
    </row>
    <row r="9534" spans="1:11" x14ac:dyDescent="0.3">
      <c r="A9534" t="s">
        <v>37463</v>
      </c>
      <c r="B9534" t="s">
        <v>37464</v>
      </c>
      <c r="C9534" t="s">
        <v>20</v>
      </c>
      <c r="D9534" t="s">
        <v>37465</v>
      </c>
      <c r="E9534" t="s">
        <v>22</v>
      </c>
      <c r="F9534" t="s">
        <v>482</v>
      </c>
      <c r="G9534" t="s">
        <v>42</v>
      </c>
      <c r="H9534">
        <v>0</v>
      </c>
      <c r="I9534">
        <v>0</v>
      </c>
      <c r="J9534">
        <v>0</v>
      </c>
      <c r="K9534" t="s">
        <v>37466</v>
      </c>
    </row>
    <row r="9535" spans="1:11" x14ac:dyDescent="0.3">
      <c r="A9535" t="s">
        <v>37467</v>
      </c>
      <c r="C9535" t="s">
        <v>558</v>
      </c>
      <c r="D9535" t="s">
        <v>37468</v>
      </c>
      <c r="E9535" t="s">
        <v>32599</v>
      </c>
      <c r="F9535" t="s">
        <v>16</v>
      </c>
      <c r="G9535" t="s">
        <v>42</v>
      </c>
      <c r="H9535">
        <v>0</v>
      </c>
      <c r="I9535">
        <v>0</v>
      </c>
      <c r="J9535">
        <v>0</v>
      </c>
      <c r="K9535" t="s">
        <v>37469</v>
      </c>
    </row>
    <row r="9536" spans="1:11" x14ac:dyDescent="0.3">
      <c r="A9536" t="s">
        <v>37470</v>
      </c>
      <c r="B9536" t="s">
        <v>37471</v>
      </c>
      <c r="C9536" t="s">
        <v>147</v>
      </c>
      <c r="D9536" t="s">
        <v>37472</v>
      </c>
      <c r="E9536" t="s">
        <v>149</v>
      </c>
      <c r="F9536" t="s">
        <v>331</v>
      </c>
      <c r="G9536" t="s">
        <v>11576</v>
      </c>
      <c r="H9536">
        <v>0</v>
      </c>
      <c r="I9536">
        <v>0</v>
      </c>
      <c r="J9536">
        <v>0</v>
      </c>
      <c r="K9536" t="s">
        <v>37473</v>
      </c>
    </row>
    <row r="9537" spans="1:11" x14ac:dyDescent="0.3">
      <c r="A9537" t="s">
        <v>37474</v>
      </c>
      <c r="B9537" t="s">
        <v>37475</v>
      </c>
      <c r="C9537" t="s">
        <v>27</v>
      </c>
      <c r="D9537" t="s">
        <v>37476</v>
      </c>
      <c r="E9537" t="s">
        <v>12540</v>
      </c>
      <c r="F9537" t="s">
        <v>41</v>
      </c>
      <c r="G9537" t="s">
        <v>42</v>
      </c>
      <c r="H9537">
        <v>0</v>
      </c>
      <c r="I9537">
        <v>0</v>
      </c>
      <c r="J9537">
        <v>0</v>
      </c>
      <c r="K9537" t="s">
        <v>37477</v>
      </c>
    </row>
    <row r="9538" spans="1:11" x14ac:dyDescent="0.3">
      <c r="A9538" t="s">
        <v>37478</v>
      </c>
      <c r="B9538" t="s">
        <v>37479</v>
      </c>
      <c r="C9538" t="s">
        <v>147</v>
      </c>
      <c r="D9538" t="s">
        <v>37480</v>
      </c>
      <c r="E9538" t="s">
        <v>149</v>
      </c>
      <c r="F9538" t="s">
        <v>2892</v>
      </c>
      <c r="G9538" t="s">
        <v>42</v>
      </c>
      <c r="H9538">
        <v>0</v>
      </c>
      <c r="I9538">
        <v>0</v>
      </c>
      <c r="J9538">
        <v>0</v>
      </c>
      <c r="K9538" t="s">
        <v>37481</v>
      </c>
    </row>
    <row r="9539" spans="1:11" x14ac:dyDescent="0.3">
      <c r="A9539" t="s">
        <v>37482</v>
      </c>
      <c r="B9539" t="s">
        <v>37483</v>
      </c>
      <c r="C9539" t="s">
        <v>147</v>
      </c>
      <c r="D9539" t="s">
        <v>37484</v>
      </c>
      <c r="E9539" t="s">
        <v>149</v>
      </c>
      <c r="F9539" t="s">
        <v>22927</v>
      </c>
      <c r="G9539" t="s">
        <v>42</v>
      </c>
      <c r="H9539">
        <v>0</v>
      </c>
      <c r="I9539">
        <v>0</v>
      </c>
      <c r="J9539">
        <v>0</v>
      </c>
      <c r="K9539" t="s">
        <v>37485</v>
      </c>
    </row>
    <row r="9540" spans="1:11" x14ac:dyDescent="0.3">
      <c r="A9540" t="s">
        <v>37486</v>
      </c>
      <c r="B9540" t="s">
        <v>37487</v>
      </c>
      <c r="C9540" t="s">
        <v>466</v>
      </c>
      <c r="D9540" t="s">
        <v>37488</v>
      </c>
      <c r="E9540" t="s">
        <v>26488</v>
      </c>
      <c r="F9540" t="s">
        <v>16</v>
      </c>
      <c r="G9540" t="s">
        <v>2623</v>
      </c>
      <c r="H9540">
        <v>0</v>
      </c>
      <c r="I9540">
        <v>0</v>
      </c>
      <c r="J9540">
        <v>0</v>
      </c>
      <c r="K9540" t="s">
        <v>37489</v>
      </c>
    </row>
    <row r="9541" spans="1:11" x14ac:dyDescent="0.3">
      <c r="A9541" t="s">
        <v>37490</v>
      </c>
      <c r="B9541" t="s">
        <v>37491</v>
      </c>
      <c r="C9541" t="s">
        <v>147</v>
      </c>
      <c r="D9541" t="s">
        <v>37492</v>
      </c>
      <c r="E9541" t="s">
        <v>149</v>
      </c>
      <c r="F9541" t="s">
        <v>302</v>
      </c>
      <c r="G9541" t="s">
        <v>42</v>
      </c>
      <c r="H9541">
        <v>0</v>
      </c>
      <c r="I9541">
        <v>0</v>
      </c>
      <c r="J9541">
        <v>0</v>
      </c>
      <c r="K9541" t="s">
        <v>37493</v>
      </c>
    </row>
    <row r="9542" spans="1:11" x14ac:dyDescent="0.3">
      <c r="A9542" t="s">
        <v>37494</v>
      </c>
      <c r="B9542" t="s">
        <v>37495</v>
      </c>
      <c r="C9542" t="s">
        <v>20</v>
      </c>
      <c r="D9542" t="s">
        <v>37496</v>
      </c>
      <c r="E9542" t="s">
        <v>27392</v>
      </c>
      <c r="F9542" t="s">
        <v>16</v>
      </c>
      <c r="G9542" t="s">
        <v>4044</v>
      </c>
      <c r="H9542">
        <v>0</v>
      </c>
      <c r="I9542">
        <v>0</v>
      </c>
      <c r="J9542">
        <v>0</v>
      </c>
      <c r="K9542" t="s">
        <v>37497</v>
      </c>
    </row>
    <row r="9543" spans="1:11" x14ac:dyDescent="0.3">
      <c r="A9543" t="s">
        <v>37498</v>
      </c>
      <c r="B9543" t="s">
        <v>37499</v>
      </c>
      <c r="C9543" t="s">
        <v>147</v>
      </c>
      <c r="D9543" t="s">
        <v>37500</v>
      </c>
      <c r="E9543" t="s">
        <v>149</v>
      </c>
      <c r="F9543" t="s">
        <v>2814</v>
      </c>
      <c r="G9543" t="s">
        <v>42</v>
      </c>
      <c r="H9543">
        <v>0</v>
      </c>
      <c r="I9543">
        <v>0</v>
      </c>
      <c r="J9543">
        <v>0</v>
      </c>
      <c r="K9543" t="s">
        <v>37501</v>
      </c>
    </row>
    <row r="9544" spans="1:11" x14ac:dyDescent="0.3">
      <c r="A9544" t="s">
        <v>37502</v>
      </c>
      <c r="B9544" t="s">
        <v>37503</v>
      </c>
      <c r="C9544" t="s">
        <v>20</v>
      </c>
      <c r="D9544" t="s">
        <v>37504</v>
      </c>
      <c r="E9544" t="s">
        <v>22</v>
      </c>
      <c r="F9544" t="s">
        <v>3267</v>
      </c>
      <c r="G9544" t="s">
        <v>9279</v>
      </c>
      <c r="H9544">
        <v>0</v>
      </c>
      <c r="I9544">
        <v>0</v>
      </c>
      <c r="J9544">
        <v>0</v>
      </c>
      <c r="K9544" t="s">
        <v>37505</v>
      </c>
    </row>
    <row r="9545" spans="1:11" x14ac:dyDescent="0.3">
      <c r="A9545" t="s">
        <v>37506</v>
      </c>
      <c r="B9545" t="s">
        <v>37495</v>
      </c>
      <c r="C9545" t="s">
        <v>20</v>
      </c>
      <c r="D9545" t="s">
        <v>37496</v>
      </c>
      <c r="E9545" t="s">
        <v>27392</v>
      </c>
      <c r="F9545" t="s">
        <v>5281</v>
      </c>
      <c r="G9545" t="s">
        <v>42</v>
      </c>
      <c r="H9545">
        <v>0</v>
      </c>
      <c r="I9545">
        <v>0</v>
      </c>
      <c r="J9545">
        <v>0</v>
      </c>
      <c r="K9545" t="s">
        <v>37507</v>
      </c>
    </row>
    <row r="9546" spans="1:11" x14ac:dyDescent="0.3">
      <c r="A9546" t="s">
        <v>37508</v>
      </c>
      <c r="B9546" t="s">
        <v>37509</v>
      </c>
      <c r="C9546" t="s">
        <v>20</v>
      </c>
      <c r="D9546" t="s">
        <v>37510</v>
      </c>
      <c r="E9546" t="s">
        <v>27392</v>
      </c>
      <c r="F9546" t="s">
        <v>1845</v>
      </c>
      <c r="G9546" t="s">
        <v>42</v>
      </c>
      <c r="H9546">
        <v>0</v>
      </c>
      <c r="I9546">
        <v>0</v>
      </c>
      <c r="J9546">
        <v>0</v>
      </c>
      <c r="K9546" t="s">
        <v>37511</v>
      </c>
    </row>
    <row r="9547" spans="1:11" x14ac:dyDescent="0.3">
      <c r="A9547" t="s">
        <v>37512</v>
      </c>
      <c r="B9547" t="s">
        <v>37513</v>
      </c>
      <c r="C9547" t="s">
        <v>20</v>
      </c>
      <c r="D9547" t="s">
        <v>37514</v>
      </c>
      <c r="E9547" t="s">
        <v>27392</v>
      </c>
      <c r="F9547" t="s">
        <v>6589</v>
      </c>
      <c r="G9547" t="s">
        <v>42</v>
      </c>
      <c r="H9547">
        <v>0</v>
      </c>
      <c r="I9547">
        <v>0</v>
      </c>
      <c r="J9547">
        <v>0</v>
      </c>
      <c r="K9547" t="s">
        <v>37515</v>
      </c>
    </row>
    <row r="9548" spans="1:11" x14ac:dyDescent="0.3">
      <c r="A9548" t="s">
        <v>37516</v>
      </c>
      <c r="B9548" t="s">
        <v>37517</v>
      </c>
      <c r="C9548" t="s">
        <v>147</v>
      </c>
      <c r="D9548" t="s">
        <v>37518</v>
      </c>
      <c r="E9548" t="s">
        <v>149</v>
      </c>
      <c r="F9548" t="s">
        <v>16017</v>
      </c>
      <c r="G9548" t="s">
        <v>14592</v>
      </c>
      <c r="H9548">
        <v>0</v>
      </c>
      <c r="I9548">
        <v>0</v>
      </c>
      <c r="J9548">
        <v>0</v>
      </c>
      <c r="K9548" t="s">
        <v>37519</v>
      </c>
    </row>
    <row r="9549" spans="1:11" x14ac:dyDescent="0.3">
      <c r="A9549" t="s">
        <v>37520</v>
      </c>
      <c r="B9549" t="s">
        <v>37521</v>
      </c>
      <c r="C9549" t="s">
        <v>20</v>
      </c>
      <c r="D9549" t="s">
        <v>37522</v>
      </c>
      <c r="E9549" t="s">
        <v>27392</v>
      </c>
      <c r="F9549" t="s">
        <v>6975</v>
      </c>
      <c r="G9549" t="s">
        <v>8098</v>
      </c>
      <c r="H9549">
        <v>0</v>
      </c>
      <c r="I9549">
        <v>0</v>
      </c>
      <c r="J9549">
        <v>0</v>
      </c>
      <c r="K9549" t="s">
        <v>37523</v>
      </c>
    </row>
    <row r="9550" spans="1:11" x14ac:dyDescent="0.3">
      <c r="A9550" t="s">
        <v>37524</v>
      </c>
      <c r="C9550" t="s">
        <v>20</v>
      </c>
      <c r="D9550" t="s">
        <v>37525</v>
      </c>
      <c r="E9550" t="s">
        <v>27392</v>
      </c>
      <c r="F9550" t="s">
        <v>4159</v>
      </c>
      <c r="G9550" t="s">
        <v>42</v>
      </c>
      <c r="H9550">
        <v>0</v>
      </c>
      <c r="I9550">
        <v>0</v>
      </c>
      <c r="J9550">
        <v>0</v>
      </c>
      <c r="K9550" t="s">
        <v>37526</v>
      </c>
    </row>
    <row r="9551" spans="1:11" x14ac:dyDescent="0.3">
      <c r="A9551" t="s">
        <v>37527</v>
      </c>
      <c r="B9551" t="s">
        <v>37528</v>
      </c>
      <c r="C9551" t="s">
        <v>27</v>
      </c>
      <c r="D9551" t="s">
        <v>37529</v>
      </c>
      <c r="E9551" t="s">
        <v>12540</v>
      </c>
      <c r="F9551" t="s">
        <v>41</v>
      </c>
      <c r="G9551" t="s">
        <v>4502</v>
      </c>
      <c r="H9551">
        <v>0</v>
      </c>
      <c r="I9551">
        <v>0</v>
      </c>
      <c r="J9551">
        <v>0</v>
      </c>
      <c r="K9551" t="s">
        <v>37530</v>
      </c>
    </row>
    <row r="9552" spans="1:11" x14ac:dyDescent="0.3">
      <c r="A9552" t="s">
        <v>37531</v>
      </c>
      <c r="C9552" t="s">
        <v>20</v>
      </c>
      <c r="D9552" t="s">
        <v>37532</v>
      </c>
      <c r="E9552" t="s">
        <v>27392</v>
      </c>
      <c r="F9552" t="s">
        <v>8797</v>
      </c>
      <c r="G9552" t="s">
        <v>42</v>
      </c>
      <c r="H9552">
        <v>0</v>
      </c>
      <c r="I9552">
        <v>0</v>
      </c>
      <c r="J9552">
        <v>0</v>
      </c>
      <c r="K9552" t="s">
        <v>37533</v>
      </c>
    </row>
    <row r="9553" spans="1:11" x14ac:dyDescent="0.3">
      <c r="A9553" t="s">
        <v>37534</v>
      </c>
      <c r="B9553" t="s">
        <v>37535</v>
      </c>
      <c r="C9553" t="s">
        <v>20</v>
      </c>
      <c r="D9553" t="s">
        <v>37536</v>
      </c>
      <c r="E9553" t="s">
        <v>27392</v>
      </c>
      <c r="F9553" t="s">
        <v>1670</v>
      </c>
      <c r="G9553" t="s">
        <v>42</v>
      </c>
      <c r="H9553">
        <v>0</v>
      </c>
      <c r="I9553">
        <v>0</v>
      </c>
      <c r="J9553">
        <v>0</v>
      </c>
      <c r="K9553" t="s">
        <v>37537</v>
      </c>
    </row>
    <row r="9554" spans="1:11" x14ac:dyDescent="0.3">
      <c r="A9554" t="s">
        <v>37538</v>
      </c>
      <c r="C9554" t="s">
        <v>20</v>
      </c>
      <c r="D9554" t="s">
        <v>37539</v>
      </c>
      <c r="E9554" t="s">
        <v>27392</v>
      </c>
      <c r="F9554" t="s">
        <v>1850</v>
      </c>
      <c r="G9554" t="s">
        <v>42</v>
      </c>
      <c r="H9554">
        <v>0</v>
      </c>
      <c r="I9554">
        <v>0</v>
      </c>
      <c r="J9554">
        <v>0</v>
      </c>
      <c r="K9554" t="s">
        <v>37540</v>
      </c>
    </row>
    <row r="9555" spans="1:11" x14ac:dyDescent="0.3">
      <c r="A9555" t="s">
        <v>37541</v>
      </c>
      <c r="C9555" t="s">
        <v>20</v>
      </c>
      <c r="D9555" t="s">
        <v>37542</v>
      </c>
      <c r="E9555" t="s">
        <v>27392</v>
      </c>
      <c r="F9555" t="s">
        <v>5760</v>
      </c>
      <c r="G9555" t="s">
        <v>42</v>
      </c>
      <c r="H9555">
        <v>0</v>
      </c>
      <c r="I9555">
        <v>0</v>
      </c>
      <c r="J9555">
        <v>0</v>
      </c>
      <c r="K9555" t="s">
        <v>37543</v>
      </c>
    </row>
    <row r="9556" spans="1:11" x14ac:dyDescent="0.3">
      <c r="A9556" t="s">
        <v>37544</v>
      </c>
      <c r="B9556" t="s">
        <v>37545</v>
      </c>
      <c r="C9556" t="s">
        <v>20</v>
      </c>
      <c r="D9556" t="s">
        <v>37546</v>
      </c>
      <c r="E9556" t="s">
        <v>27392</v>
      </c>
      <c r="F9556" t="s">
        <v>3066</v>
      </c>
      <c r="G9556" t="s">
        <v>42</v>
      </c>
      <c r="H9556">
        <v>0</v>
      </c>
      <c r="I9556">
        <v>0</v>
      </c>
      <c r="J9556">
        <v>0</v>
      </c>
      <c r="K9556" t="s">
        <v>37547</v>
      </c>
    </row>
    <row r="9557" spans="1:11" x14ac:dyDescent="0.3">
      <c r="A9557" t="s">
        <v>37548</v>
      </c>
      <c r="B9557" t="s">
        <v>37549</v>
      </c>
      <c r="C9557" t="s">
        <v>20</v>
      </c>
      <c r="D9557" t="s">
        <v>37550</v>
      </c>
      <c r="E9557" t="s">
        <v>27392</v>
      </c>
      <c r="F9557" t="s">
        <v>16</v>
      </c>
      <c r="G9557" t="s">
        <v>3043</v>
      </c>
      <c r="H9557">
        <v>0</v>
      </c>
      <c r="I9557">
        <v>0</v>
      </c>
      <c r="J9557">
        <v>0</v>
      </c>
      <c r="K9557" t="s">
        <v>37551</v>
      </c>
    </row>
    <row r="9558" spans="1:11" x14ac:dyDescent="0.3">
      <c r="A9558" t="s">
        <v>37552</v>
      </c>
      <c r="B9558" t="s">
        <v>37553</v>
      </c>
      <c r="C9558" t="s">
        <v>13</v>
      </c>
      <c r="D9558" t="s">
        <v>37554</v>
      </c>
      <c r="E9558" t="s">
        <v>32427</v>
      </c>
      <c r="F9558" t="s">
        <v>41</v>
      </c>
      <c r="G9558" t="s">
        <v>42</v>
      </c>
      <c r="H9558">
        <v>0</v>
      </c>
      <c r="I9558">
        <v>0</v>
      </c>
      <c r="J9558">
        <v>0</v>
      </c>
      <c r="K9558" t="s">
        <v>37555</v>
      </c>
    </row>
    <row r="9559" spans="1:11" x14ac:dyDescent="0.3">
      <c r="A9559" t="s">
        <v>37556</v>
      </c>
      <c r="B9559" t="s">
        <v>37557</v>
      </c>
      <c r="C9559" t="s">
        <v>147</v>
      </c>
      <c r="D9559" t="s">
        <v>37558</v>
      </c>
      <c r="E9559" t="s">
        <v>149</v>
      </c>
      <c r="F9559" t="s">
        <v>631</v>
      </c>
      <c r="G9559" t="s">
        <v>42</v>
      </c>
      <c r="H9559">
        <v>0</v>
      </c>
      <c r="I9559">
        <v>0</v>
      </c>
      <c r="J9559">
        <v>0</v>
      </c>
      <c r="K9559" t="s">
        <v>37559</v>
      </c>
    </row>
    <row r="9560" spans="1:11" x14ac:dyDescent="0.3">
      <c r="A9560" t="s">
        <v>37560</v>
      </c>
      <c r="B9560" t="s">
        <v>37561</v>
      </c>
      <c r="C9560" t="s">
        <v>147</v>
      </c>
      <c r="D9560" t="s">
        <v>37562</v>
      </c>
      <c r="E9560" t="s">
        <v>149</v>
      </c>
      <c r="F9560" t="s">
        <v>18221</v>
      </c>
      <c r="G9560" t="s">
        <v>42</v>
      </c>
      <c r="H9560">
        <v>0</v>
      </c>
      <c r="I9560">
        <v>0</v>
      </c>
      <c r="J9560">
        <v>0</v>
      </c>
      <c r="K9560" t="s">
        <v>37563</v>
      </c>
    </row>
    <row r="9561" spans="1:11" x14ac:dyDescent="0.3">
      <c r="A9561" t="s">
        <v>37564</v>
      </c>
      <c r="B9561" t="s">
        <v>37565</v>
      </c>
      <c r="C9561" t="s">
        <v>147</v>
      </c>
      <c r="D9561" t="s">
        <v>37566</v>
      </c>
      <c r="E9561" t="s">
        <v>149</v>
      </c>
      <c r="F9561" t="s">
        <v>1996</v>
      </c>
      <c r="G9561" t="s">
        <v>42</v>
      </c>
      <c r="H9561">
        <v>0</v>
      </c>
      <c r="I9561">
        <v>0</v>
      </c>
      <c r="J9561">
        <v>0</v>
      </c>
      <c r="K9561" t="s">
        <v>37567</v>
      </c>
    </row>
    <row r="9562" spans="1:11" x14ac:dyDescent="0.3">
      <c r="A9562" t="s">
        <v>37568</v>
      </c>
      <c r="C9562" t="s">
        <v>20</v>
      </c>
      <c r="D9562" t="s">
        <v>37569</v>
      </c>
      <c r="E9562" t="s">
        <v>27392</v>
      </c>
      <c r="F9562" t="s">
        <v>6886</v>
      </c>
      <c r="G9562" t="s">
        <v>42</v>
      </c>
      <c r="H9562">
        <v>0</v>
      </c>
      <c r="I9562">
        <v>0</v>
      </c>
      <c r="J9562">
        <v>0</v>
      </c>
      <c r="K9562" t="s">
        <v>37570</v>
      </c>
    </row>
    <row r="9563" spans="1:11" x14ac:dyDescent="0.3">
      <c r="A9563" t="s">
        <v>37571</v>
      </c>
      <c r="B9563" t="s">
        <v>37572</v>
      </c>
      <c r="C9563" t="s">
        <v>27</v>
      </c>
      <c r="D9563" t="s">
        <v>37573</v>
      </c>
      <c r="E9563" t="s">
        <v>12540</v>
      </c>
      <c r="F9563" t="s">
        <v>16</v>
      </c>
      <c r="G9563" t="s">
        <v>117</v>
      </c>
      <c r="H9563">
        <v>0</v>
      </c>
      <c r="I9563">
        <v>0</v>
      </c>
      <c r="J9563">
        <v>0</v>
      </c>
      <c r="K9563" t="s">
        <v>37574</v>
      </c>
    </row>
    <row r="9564" spans="1:11" x14ac:dyDescent="0.3">
      <c r="A9564" t="s">
        <v>37575</v>
      </c>
      <c r="B9564" t="s">
        <v>37572</v>
      </c>
      <c r="C9564" t="s">
        <v>20</v>
      </c>
      <c r="D9564" t="s">
        <v>37576</v>
      </c>
      <c r="E9564" t="s">
        <v>27392</v>
      </c>
      <c r="F9564" t="s">
        <v>11585</v>
      </c>
      <c r="G9564" t="s">
        <v>42</v>
      </c>
      <c r="H9564">
        <v>0</v>
      </c>
      <c r="I9564">
        <v>0</v>
      </c>
      <c r="J9564">
        <v>0</v>
      </c>
      <c r="K9564" t="s">
        <v>37577</v>
      </c>
    </row>
    <row r="9565" spans="1:11" x14ac:dyDescent="0.3">
      <c r="A9565" t="s">
        <v>37578</v>
      </c>
      <c r="B9565" t="s">
        <v>37579</v>
      </c>
      <c r="C9565" t="s">
        <v>147</v>
      </c>
      <c r="D9565" t="s">
        <v>37580</v>
      </c>
      <c r="E9565" t="s">
        <v>149</v>
      </c>
      <c r="F9565" t="s">
        <v>11292</v>
      </c>
      <c r="G9565" t="s">
        <v>42</v>
      </c>
      <c r="H9565">
        <v>0</v>
      </c>
      <c r="I9565">
        <v>0</v>
      </c>
      <c r="J9565">
        <v>0</v>
      </c>
      <c r="K9565" t="s">
        <v>37581</v>
      </c>
    </row>
    <row r="9566" spans="1:11" x14ac:dyDescent="0.3">
      <c r="A9566" t="s">
        <v>37582</v>
      </c>
      <c r="B9566" t="s">
        <v>37583</v>
      </c>
      <c r="C9566" t="s">
        <v>13</v>
      </c>
      <c r="D9566" t="s">
        <v>37584</v>
      </c>
      <c r="E9566" t="s">
        <v>32427</v>
      </c>
      <c r="F9566" t="s">
        <v>16</v>
      </c>
      <c r="G9566" t="s">
        <v>12324</v>
      </c>
      <c r="H9566">
        <v>0</v>
      </c>
      <c r="I9566">
        <v>0</v>
      </c>
      <c r="J9566">
        <v>0</v>
      </c>
      <c r="K9566" t="s">
        <v>37585</v>
      </c>
    </row>
    <row r="9567" spans="1:11" x14ac:dyDescent="0.3">
      <c r="A9567" t="s">
        <v>37586</v>
      </c>
      <c r="B9567" t="s">
        <v>37587</v>
      </c>
      <c r="C9567" t="s">
        <v>13</v>
      </c>
      <c r="D9567" t="s">
        <v>37588</v>
      </c>
      <c r="E9567" t="s">
        <v>32427</v>
      </c>
      <c r="F9567" t="s">
        <v>16</v>
      </c>
      <c r="G9567" t="s">
        <v>5843</v>
      </c>
      <c r="H9567">
        <v>0</v>
      </c>
      <c r="I9567">
        <v>0</v>
      </c>
      <c r="J9567">
        <v>0</v>
      </c>
      <c r="K9567" t="s">
        <v>37589</v>
      </c>
    </row>
    <row r="9568" spans="1:11" x14ac:dyDescent="0.3">
      <c r="A9568" t="s">
        <v>37590</v>
      </c>
      <c r="B9568" t="s">
        <v>37591</v>
      </c>
      <c r="C9568" t="s">
        <v>20</v>
      </c>
      <c r="D9568" t="s">
        <v>37592</v>
      </c>
      <c r="E9568" t="s">
        <v>27392</v>
      </c>
      <c r="F9568" t="s">
        <v>8797</v>
      </c>
      <c r="G9568" t="s">
        <v>42</v>
      </c>
      <c r="H9568">
        <v>0</v>
      </c>
      <c r="I9568">
        <v>0</v>
      </c>
      <c r="J9568">
        <v>0</v>
      </c>
      <c r="K9568" t="s">
        <v>37593</v>
      </c>
    </row>
    <row r="9569" spans="1:11" x14ac:dyDescent="0.3">
      <c r="A9569" t="s">
        <v>37594</v>
      </c>
      <c r="B9569" t="s">
        <v>37595</v>
      </c>
      <c r="C9569" t="s">
        <v>27</v>
      </c>
      <c r="D9569" t="s">
        <v>37596</v>
      </c>
      <c r="E9569" t="s">
        <v>12540</v>
      </c>
      <c r="F9569" t="s">
        <v>41</v>
      </c>
      <c r="G9569" t="s">
        <v>42</v>
      </c>
      <c r="H9569">
        <v>0</v>
      </c>
      <c r="I9569">
        <v>0</v>
      </c>
      <c r="J9569">
        <v>0</v>
      </c>
      <c r="K9569" t="s">
        <v>37597</v>
      </c>
    </row>
    <row r="9570" spans="1:11" x14ac:dyDescent="0.3">
      <c r="A9570" t="s">
        <v>37598</v>
      </c>
      <c r="B9570" t="s">
        <v>37599</v>
      </c>
      <c r="C9570" t="s">
        <v>13</v>
      </c>
      <c r="D9570" t="s">
        <v>37600</v>
      </c>
      <c r="E9570" t="s">
        <v>32427</v>
      </c>
      <c r="F9570" t="s">
        <v>11931</v>
      </c>
      <c r="G9570" t="s">
        <v>5815</v>
      </c>
      <c r="H9570">
        <v>0</v>
      </c>
      <c r="I9570">
        <v>0</v>
      </c>
      <c r="J9570">
        <v>0</v>
      </c>
      <c r="K9570" t="s">
        <v>37601</v>
      </c>
    </row>
    <row r="9571" spans="1:11" x14ac:dyDescent="0.3">
      <c r="A9571" t="s">
        <v>37602</v>
      </c>
      <c r="B9571" t="s">
        <v>37603</v>
      </c>
      <c r="C9571" t="s">
        <v>466</v>
      </c>
      <c r="D9571" t="s">
        <v>37604</v>
      </c>
      <c r="E9571" t="s">
        <v>26488</v>
      </c>
      <c r="F9571" t="s">
        <v>16</v>
      </c>
      <c r="G9571" t="s">
        <v>17844</v>
      </c>
      <c r="H9571">
        <v>0</v>
      </c>
      <c r="I9571">
        <v>0</v>
      </c>
      <c r="J9571">
        <v>0</v>
      </c>
      <c r="K9571" t="s">
        <v>37605</v>
      </c>
    </row>
    <row r="9572" spans="1:11" x14ac:dyDescent="0.3">
      <c r="A9572" t="s">
        <v>37606</v>
      </c>
      <c r="B9572" t="s">
        <v>37607</v>
      </c>
      <c r="C9572" t="s">
        <v>27</v>
      </c>
      <c r="D9572" t="s">
        <v>37608</v>
      </c>
      <c r="E9572" t="s">
        <v>12540</v>
      </c>
      <c r="F9572" t="s">
        <v>41</v>
      </c>
      <c r="G9572" t="s">
        <v>42</v>
      </c>
      <c r="H9572">
        <v>0</v>
      </c>
      <c r="I9572">
        <v>0</v>
      </c>
      <c r="J9572">
        <v>0</v>
      </c>
      <c r="K9572" t="s">
        <v>37609</v>
      </c>
    </row>
    <row r="9573" spans="1:11" x14ac:dyDescent="0.3">
      <c r="A9573" t="s">
        <v>37610</v>
      </c>
      <c r="C9573" t="s">
        <v>20</v>
      </c>
      <c r="D9573" t="s">
        <v>37611</v>
      </c>
      <c r="E9573" t="s">
        <v>27392</v>
      </c>
      <c r="F9573" t="s">
        <v>16</v>
      </c>
      <c r="G9573" t="s">
        <v>1934</v>
      </c>
      <c r="H9573">
        <v>0</v>
      </c>
      <c r="I9573">
        <v>0</v>
      </c>
      <c r="J9573">
        <v>0</v>
      </c>
      <c r="K9573" t="s">
        <v>37612</v>
      </c>
    </row>
    <row r="9574" spans="1:11" x14ac:dyDescent="0.3">
      <c r="A9574" t="s">
        <v>37613</v>
      </c>
      <c r="B9574" t="s">
        <v>37614</v>
      </c>
      <c r="C9574" t="s">
        <v>558</v>
      </c>
      <c r="D9574" t="s">
        <v>37615</v>
      </c>
      <c r="E9574" t="s">
        <v>32599</v>
      </c>
      <c r="F9574" t="s">
        <v>41</v>
      </c>
      <c r="G9574" t="s">
        <v>42</v>
      </c>
      <c r="H9574">
        <v>0</v>
      </c>
      <c r="I9574">
        <v>0</v>
      </c>
      <c r="J9574">
        <v>0</v>
      </c>
      <c r="K9574" t="s">
        <v>37616</v>
      </c>
    </row>
    <row r="9575" spans="1:11" x14ac:dyDescent="0.3">
      <c r="A9575" t="s">
        <v>37617</v>
      </c>
      <c r="C9575" t="s">
        <v>27</v>
      </c>
      <c r="D9575" t="s">
        <v>37618</v>
      </c>
      <c r="E9575" t="s">
        <v>12540</v>
      </c>
      <c r="F9575" t="s">
        <v>41</v>
      </c>
      <c r="G9575" t="s">
        <v>42</v>
      </c>
      <c r="H9575">
        <v>0</v>
      </c>
      <c r="I9575">
        <v>0</v>
      </c>
      <c r="J9575">
        <v>0</v>
      </c>
      <c r="K9575" t="s">
        <v>37619</v>
      </c>
    </row>
    <row r="9576" spans="1:11" x14ac:dyDescent="0.3">
      <c r="A9576" t="s">
        <v>37620</v>
      </c>
      <c r="B9576" t="s">
        <v>37621</v>
      </c>
      <c r="C9576" t="s">
        <v>20</v>
      </c>
      <c r="D9576" t="s">
        <v>37622</v>
      </c>
      <c r="E9576" t="s">
        <v>27392</v>
      </c>
      <c r="F9576" t="s">
        <v>16</v>
      </c>
      <c r="G9576" t="s">
        <v>3186</v>
      </c>
      <c r="H9576">
        <v>0</v>
      </c>
      <c r="I9576">
        <v>0</v>
      </c>
      <c r="J9576">
        <v>0</v>
      </c>
      <c r="K9576" t="s">
        <v>37623</v>
      </c>
    </row>
    <row r="9577" spans="1:11" x14ac:dyDescent="0.3">
      <c r="A9577" t="s">
        <v>37624</v>
      </c>
      <c r="C9577" t="s">
        <v>20</v>
      </c>
      <c r="D9577" t="s">
        <v>37625</v>
      </c>
      <c r="E9577" t="s">
        <v>27392</v>
      </c>
      <c r="F9577" t="s">
        <v>840</v>
      </c>
      <c r="G9577" t="s">
        <v>42</v>
      </c>
      <c r="H9577">
        <v>0</v>
      </c>
      <c r="I9577">
        <v>0</v>
      </c>
      <c r="J9577">
        <v>0</v>
      </c>
      <c r="K9577" t="s">
        <v>37626</v>
      </c>
    </row>
    <row r="9578" spans="1:11" x14ac:dyDescent="0.3">
      <c r="A9578" t="s">
        <v>37627</v>
      </c>
      <c r="B9578" t="s">
        <v>37628</v>
      </c>
      <c r="C9578" t="s">
        <v>147</v>
      </c>
      <c r="D9578" t="s">
        <v>37629</v>
      </c>
      <c r="E9578" t="s">
        <v>149</v>
      </c>
      <c r="F9578" t="s">
        <v>12188</v>
      </c>
      <c r="G9578" t="s">
        <v>42</v>
      </c>
      <c r="H9578">
        <v>0</v>
      </c>
      <c r="I9578">
        <v>0</v>
      </c>
      <c r="J9578">
        <v>0</v>
      </c>
      <c r="K9578" t="s">
        <v>37630</v>
      </c>
    </row>
    <row r="9579" spans="1:11" x14ac:dyDescent="0.3">
      <c r="A9579" t="s">
        <v>37631</v>
      </c>
      <c r="C9579" t="s">
        <v>147</v>
      </c>
      <c r="D9579" t="s">
        <v>37632</v>
      </c>
      <c r="E9579" t="s">
        <v>149</v>
      </c>
      <c r="F9579" t="s">
        <v>1247</v>
      </c>
      <c r="G9579" t="s">
        <v>42</v>
      </c>
      <c r="H9579">
        <v>0</v>
      </c>
      <c r="I9579">
        <v>0</v>
      </c>
      <c r="J9579">
        <v>0</v>
      </c>
      <c r="K9579" t="s">
        <v>37633</v>
      </c>
    </row>
    <row r="9580" spans="1:11" x14ac:dyDescent="0.3">
      <c r="A9580" t="s">
        <v>37634</v>
      </c>
      <c r="B9580" t="s">
        <v>37635</v>
      </c>
      <c r="C9580" t="s">
        <v>147</v>
      </c>
      <c r="D9580" t="s">
        <v>37636</v>
      </c>
      <c r="E9580" t="s">
        <v>149</v>
      </c>
      <c r="F9580" t="s">
        <v>2804</v>
      </c>
      <c r="G9580" t="s">
        <v>42</v>
      </c>
      <c r="H9580">
        <v>0</v>
      </c>
      <c r="I9580">
        <v>0</v>
      </c>
      <c r="J9580">
        <v>0</v>
      </c>
      <c r="K9580" t="s">
        <v>37637</v>
      </c>
    </row>
    <row r="9581" spans="1:11" x14ac:dyDescent="0.3">
      <c r="A9581" t="s">
        <v>37638</v>
      </c>
      <c r="C9581" t="s">
        <v>20</v>
      </c>
      <c r="D9581" t="s">
        <v>37639</v>
      </c>
      <c r="E9581" t="s">
        <v>27392</v>
      </c>
      <c r="F9581" t="s">
        <v>12188</v>
      </c>
      <c r="G9581" t="s">
        <v>42</v>
      </c>
      <c r="H9581">
        <v>0</v>
      </c>
      <c r="I9581">
        <v>0</v>
      </c>
      <c r="J9581">
        <v>0</v>
      </c>
      <c r="K9581" t="s">
        <v>37640</v>
      </c>
    </row>
    <row r="9582" spans="1:11" x14ac:dyDescent="0.3">
      <c r="A9582" t="s">
        <v>37641</v>
      </c>
      <c r="B9582" t="s">
        <v>37642</v>
      </c>
      <c r="C9582" t="s">
        <v>20</v>
      </c>
      <c r="D9582" t="s">
        <v>37643</v>
      </c>
      <c r="E9582" t="s">
        <v>27392</v>
      </c>
      <c r="F9582" t="s">
        <v>8797</v>
      </c>
      <c r="G9582" t="s">
        <v>42</v>
      </c>
      <c r="H9582">
        <v>0</v>
      </c>
      <c r="I9582">
        <v>0</v>
      </c>
      <c r="J9582">
        <v>0</v>
      </c>
      <c r="K9582" t="s">
        <v>37644</v>
      </c>
    </row>
    <row r="9583" spans="1:11" x14ac:dyDescent="0.3">
      <c r="A9583" t="s">
        <v>37645</v>
      </c>
      <c r="B9583" t="s">
        <v>37646</v>
      </c>
      <c r="C9583" t="s">
        <v>13</v>
      </c>
      <c r="D9583" t="s">
        <v>37647</v>
      </c>
      <c r="E9583" t="s">
        <v>32427</v>
      </c>
      <c r="F9583" t="s">
        <v>16</v>
      </c>
      <c r="G9583" t="s">
        <v>547</v>
      </c>
      <c r="H9583">
        <v>0</v>
      </c>
      <c r="I9583">
        <v>0</v>
      </c>
      <c r="J9583">
        <v>0</v>
      </c>
      <c r="K9583" t="s">
        <v>37648</v>
      </c>
    </row>
    <row r="9584" spans="1:11" x14ac:dyDescent="0.3">
      <c r="A9584" t="s">
        <v>37649</v>
      </c>
      <c r="B9584" t="s">
        <v>37650</v>
      </c>
      <c r="C9584" t="s">
        <v>20</v>
      </c>
      <c r="D9584" t="s">
        <v>37651</v>
      </c>
      <c r="E9584" t="s">
        <v>27392</v>
      </c>
      <c r="F9584" t="s">
        <v>650</v>
      </c>
      <c r="G9584" t="s">
        <v>18157</v>
      </c>
      <c r="H9584">
        <v>0</v>
      </c>
      <c r="I9584">
        <v>0</v>
      </c>
      <c r="J9584">
        <v>0</v>
      </c>
      <c r="K9584" t="s">
        <v>37652</v>
      </c>
    </row>
    <row r="9585" spans="1:11" x14ac:dyDescent="0.3">
      <c r="A9585" t="s">
        <v>37653</v>
      </c>
      <c r="C9585" t="s">
        <v>20</v>
      </c>
      <c r="D9585" t="s">
        <v>37654</v>
      </c>
      <c r="E9585" t="s">
        <v>27392</v>
      </c>
      <c r="F9585" t="s">
        <v>16</v>
      </c>
      <c r="G9585" t="s">
        <v>5569</v>
      </c>
      <c r="H9585">
        <v>0</v>
      </c>
      <c r="I9585">
        <v>0</v>
      </c>
      <c r="J9585">
        <v>0</v>
      </c>
      <c r="K9585" t="s">
        <v>37655</v>
      </c>
    </row>
    <row r="9586" spans="1:11" x14ac:dyDescent="0.3">
      <c r="A9586" t="s">
        <v>37656</v>
      </c>
      <c r="B9586" t="s">
        <v>37657</v>
      </c>
      <c r="C9586" t="s">
        <v>20</v>
      </c>
      <c r="D9586" t="s">
        <v>37658</v>
      </c>
      <c r="E9586" t="s">
        <v>27392</v>
      </c>
      <c r="F9586" t="s">
        <v>11510</v>
      </c>
      <c r="G9586" t="s">
        <v>42</v>
      </c>
      <c r="H9586">
        <v>0</v>
      </c>
      <c r="I9586">
        <v>0</v>
      </c>
      <c r="J9586">
        <v>0</v>
      </c>
      <c r="K9586" t="s">
        <v>37659</v>
      </c>
    </row>
    <row r="9587" spans="1:11" x14ac:dyDescent="0.3">
      <c r="A9587" t="s">
        <v>37660</v>
      </c>
      <c r="C9587" t="s">
        <v>20</v>
      </c>
      <c r="D9587" t="s">
        <v>37661</v>
      </c>
      <c r="E9587" t="s">
        <v>27392</v>
      </c>
      <c r="F9587" t="s">
        <v>2595</v>
      </c>
      <c r="G9587" t="s">
        <v>42</v>
      </c>
      <c r="H9587">
        <v>0</v>
      </c>
      <c r="I9587">
        <v>0</v>
      </c>
      <c r="J9587">
        <v>0</v>
      </c>
      <c r="K9587" t="s">
        <v>37662</v>
      </c>
    </row>
    <row r="9588" spans="1:11" x14ac:dyDescent="0.3">
      <c r="A9588" t="s">
        <v>37663</v>
      </c>
      <c r="C9588" t="s">
        <v>20</v>
      </c>
      <c r="D9588" t="s">
        <v>37664</v>
      </c>
      <c r="E9588" t="s">
        <v>27392</v>
      </c>
      <c r="F9588" t="s">
        <v>2703</v>
      </c>
      <c r="G9588" t="s">
        <v>42</v>
      </c>
      <c r="H9588">
        <v>0</v>
      </c>
      <c r="I9588">
        <v>0</v>
      </c>
      <c r="J9588">
        <v>0</v>
      </c>
      <c r="K9588" t="s">
        <v>37665</v>
      </c>
    </row>
    <row r="9589" spans="1:11" x14ac:dyDescent="0.3">
      <c r="A9589" t="s">
        <v>37666</v>
      </c>
      <c r="B9589" t="s">
        <v>37667</v>
      </c>
      <c r="C9589" t="s">
        <v>147</v>
      </c>
      <c r="D9589" t="s">
        <v>37668</v>
      </c>
      <c r="E9589" t="s">
        <v>149</v>
      </c>
      <c r="F9589" t="s">
        <v>5696</v>
      </c>
      <c r="G9589" t="s">
        <v>42</v>
      </c>
      <c r="H9589">
        <v>0</v>
      </c>
      <c r="I9589">
        <v>0</v>
      </c>
      <c r="J9589">
        <v>0</v>
      </c>
      <c r="K9589" t="s">
        <v>37669</v>
      </c>
    </row>
    <row r="9590" spans="1:11" x14ac:dyDescent="0.3">
      <c r="A9590" t="s">
        <v>37670</v>
      </c>
      <c r="B9590" t="s">
        <v>37671</v>
      </c>
      <c r="C9590" t="s">
        <v>20</v>
      </c>
      <c r="D9590" t="s">
        <v>37672</v>
      </c>
      <c r="E9590" t="s">
        <v>22</v>
      </c>
      <c r="F9590" t="s">
        <v>2914</v>
      </c>
      <c r="G9590" t="s">
        <v>42</v>
      </c>
      <c r="H9590">
        <v>0</v>
      </c>
      <c r="I9590">
        <v>0</v>
      </c>
      <c r="J9590">
        <v>0</v>
      </c>
      <c r="K9590" t="s">
        <v>37673</v>
      </c>
    </row>
    <row r="9591" spans="1:11" x14ac:dyDescent="0.3">
      <c r="A9591" t="s">
        <v>37674</v>
      </c>
      <c r="C9591" t="s">
        <v>20</v>
      </c>
      <c r="D9591" t="s">
        <v>37675</v>
      </c>
      <c r="E9591" t="s">
        <v>27392</v>
      </c>
      <c r="F9591" t="s">
        <v>7555</v>
      </c>
      <c r="G9591" t="s">
        <v>42</v>
      </c>
      <c r="H9591">
        <v>0</v>
      </c>
      <c r="I9591">
        <v>0</v>
      </c>
      <c r="J9591">
        <v>0</v>
      </c>
      <c r="K9591" t="s">
        <v>37676</v>
      </c>
    </row>
    <row r="9592" spans="1:11" x14ac:dyDescent="0.3">
      <c r="A9592" t="s">
        <v>37677</v>
      </c>
      <c r="B9592" t="s">
        <v>37678</v>
      </c>
      <c r="C9592" t="s">
        <v>20</v>
      </c>
      <c r="D9592" t="s">
        <v>37679</v>
      </c>
      <c r="E9592" t="s">
        <v>27392</v>
      </c>
      <c r="F9592" t="s">
        <v>430</v>
      </c>
      <c r="G9592" t="s">
        <v>42</v>
      </c>
      <c r="H9592">
        <v>0</v>
      </c>
      <c r="I9592">
        <v>0</v>
      </c>
      <c r="J9592">
        <v>0</v>
      </c>
      <c r="K9592" t="s">
        <v>37680</v>
      </c>
    </row>
    <row r="9593" spans="1:11" x14ac:dyDescent="0.3">
      <c r="A9593" t="s">
        <v>37681</v>
      </c>
      <c r="B9593" t="s">
        <v>37682</v>
      </c>
      <c r="C9593" t="s">
        <v>147</v>
      </c>
      <c r="D9593" t="s">
        <v>37683</v>
      </c>
      <c r="E9593" t="s">
        <v>149</v>
      </c>
      <c r="F9593" t="s">
        <v>1242</v>
      </c>
      <c r="G9593" t="s">
        <v>42</v>
      </c>
      <c r="H9593">
        <v>0</v>
      </c>
      <c r="I9593">
        <v>0</v>
      </c>
      <c r="J9593">
        <v>0</v>
      </c>
      <c r="K9593" t="s">
        <v>37684</v>
      </c>
    </row>
    <row r="9594" spans="1:11" x14ac:dyDescent="0.3">
      <c r="A9594" t="s">
        <v>37685</v>
      </c>
      <c r="B9594" t="s">
        <v>37686</v>
      </c>
      <c r="C9594" t="s">
        <v>20</v>
      </c>
      <c r="D9594" t="s">
        <v>37687</v>
      </c>
      <c r="E9594" t="s">
        <v>27392</v>
      </c>
      <c r="F9594" t="s">
        <v>160</v>
      </c>
      <c r="G9594" t="s">
        <v>42</v>
      </c>
      <c r="H9594">
        <v>0</v>
      </c>
      <c r="I9594">
        <v>0</v>
      </c>
      <c r="J9594">
        <v>0</v>
      </c>
      <c r="K9594" t="s">
        <v>37688</v>
      </c>
    </row>
    <row r="9595" spans="1:11" x14ac:dyDescent="0.3">
      <c r="A9595" t="s">
        <v>37689</v>
      </c>
      <c r="B9595" t="s">
        <v>37690</v>
      </c>
      <c r="C9595" t="s">
        <v>20</v>
      </c>
      <c r="D9595" t="s">
        <v>37691</v>
      </c>
      <c r="E9595" t="s">
        <v>27392</v>
      </c>
      <c r="F9595" t="s">
        <v>2703</v>
      </c>
      <c r="G9595" t="s">
        <v>42</v>
      </c>
      <c r="H9595">
        <v>0</v>
      </c>
      <c r="I9595">
        <v>0</v>
      </c>
      <c r="J9595">
        <v>0</v>
      </c>
      <c r="K9595" t="s">
        <v>37692</v>
      </c>
    </row>
    <row r="9596" spans="1:11" x14ac:dyDescent="0.3">
      <c r="A9596" t="s">
        <v>37693</v>
      </c>
      <c r="C9596" t="s">
        <v>20</v>
      </c>
      <c r="D9596" t="s">
        <v>37694</v>
      </c>
      <c r="E9596" t="s">
        <v>149</v>
      </c>
      <c r="F9596" t="s">
        <v>5406</v>
      </c>
      <c r="G9596" t="s">
        <v>42</v>
      </c>
      <c r="H9596">
        <v>0</v>
      </c>
      <c r="I9596">
        <v>0</v>
      </c>
      <c r="J9596">
        <v>0</v>
      </c>
      <c r="K9596" t="s">
        <v>37695</v>
      </c>
    </row>
    <row r="9597" spans="1:11" x14ac:dyDescent="0.3">
      <c r="A9597" t="s">
        <v>37696</v>
      </c>
      <c r="C9597" t="s">
        <v>27</v>
      </c>
      <c r="D9597" t="s">
        <v>37697</v>
      </c>
      <c r="E9597" t="s">
        <v>12540</v>
      </c>
      <c r="F9597" t="s">
        <v>41</v>
      </c>
      <c r="G9597" t="s">
        <v>42</v>
      </c>
      <c r="H9597">
        <v>0</v>
      </c>
      <c r="I9597">
        <v>0</v>
      </c>
      <c r="J9597">
        <v>0</v>
      </c>
      <c r="K9597" t="s">
        <v>37698</v>
      </c>
    </row>
    <row r="9598" spans="1:11" x14ac:dyDescent="0.3">
      <c r="A9598" t="s">
        <v>37699</v>
      </c>
      <c r="B9598" t="s">
        <v>37700</v>
      </c>
      <c r="C9598" t="s">
        <v>147</v>
      </c>
      <c r="D9598" t="s">
        <v>37701</v>
      </c>
      <c r="E9598" t="s">
        <v>149</v>
      </c>
      <c r="F9598" t="s">
        <v>2313</v>
      </c>
      <c r="G9598" t="s">
        <v>42</v>
      </c>
      <c r="H9598">
        <v>0</v>
      </c>
      <c r="I9598">
        <v>0</v>
      </c>
      <c r="J9598">
        <v>0</v>
      </c>
      <c r="K9598" t="s">
        <v>37702</v>
      </c>
    </row>
    <row r="9599" spans="1:11" x14ac:dyDescent="0.3">
      <c r="A9599" t="s">
        <v>37703</v>
      </c>
      <c r="B9599" t="s">
        <v>37704</v>
      </c>
      <c r="C9599" t="s">
        <v>147</v>
      </c>
      <c r="D9599" t="s">
        <v>37705</v>
      </c>
      <c r="E9599" t="s">
        <v>149</v>
      </c>
      <c r="F9599" t="s">
        <v>17508</v>
      </c>
      <c r="G9599" t="s">
        <v>42</v>
      </c>
      <c r="H9599">
        <v>0</v>
      </c>
      <c r="I9599">
        <v>0</v>
      </c>
      <c r="J9599">
        <v>0</v>
      </c>
      <c r="K9599" t="s">
        <v>37706</v>
      </c>
    </row>
    <row r="9600" spans="1:11" x14ac:dyDescent="0.3">
      <c r="A9600" t="s">
        <v>37707</v>
      </c>
      <c r="B9600" t="s">
        <v>37708</v>
      </c>
      <c r="C9600" t="s">
        <v>147</v>
      </c>
      <c r="D9600" t="s">
        <v>37709</v>
      </c>
      <c r="E9600" t="s">
        <v>149</v>
      </c>
      <c r="F9600" t="s">
        <v>3267</v>
      </c>
      <c r="G9600" t="s">
        <v>42</v>
      </c>
      <c r="H9600">
        <v>0</v>
      </c>
      <c r="I9600">
        <v>0</v>
      </c>
      <c r="J9600">
        <v>0</v>
      </c>
      <c r="K9600" t="s">
        <v>37710</v>
      </c>
    </row>
    <row r="9601" spans="1:11" x14ac:dyDescent="0.3">
      <c r="A9601" t="s">
        <v>37711</v>
      </c>
      <c r="B9601" t="s">
        <v>37712</v>
      </c>
      <c r="C9601" t="s">
        <v>27</v>
      </c>
      <c r="D9601" t="s">
        <v>37713</v>
      </c>
      <c r="E9601" t="s">
        <v>29</v>
      </c>
      <c r="F9601" t="s">
        <v>41</v>
      </c>
      <c r="G9601" t="s">
        <v>4034</v>
      </c>
      <c r="H9601">
        <v>0</v>
      </c>
      <c r="I9601">
        <v>0</v>
      </c>
      <c r="J9601">
        <v>0</v>
      </c>
      <c r="K9601" t="s">
        <v>37714</v>
      </c>
    </row>
    <row r="9602" spans="1:11" x14ac:dyDescent="0.3">
      <c r="A9602" t="s">
        <v>37715</v>
      </c>
      <c r="B9602" t="s">
        <v>37716</v>
      </c>
      <c r="C9602" t="s">
        <v>20</v>
      </c>
      <c r="D9602" t="s">
        <v>37717</v>
      </c>
      <c r="E9602" t="s">
        <v>27392</v>
      </c>
      <c r="F9602" t="s">
        <v>1715</v>
      </c>
      <c r="G9602" t="s">
        <v>42</v>
      </c>
      <c r="H9602">
        <v>0</v>
      </c>
      <c r="I9602">
        <v>0</v>
      </c>
      <c r="J9602">
        <v>0</v>
      </c>
      <c r="K9602" t="s">
        <v>37718</v>
      </c>
    </row>
    <row r="9603" spans="1:11" x14ac:dyDescent="0.3">
      <c r="A9603" t="s">
        <v>37719</v>
      </c>
      <c r="B9603" t="s">
        <v>37720</v>
      </c>
      <c r="C9603" t="s">
        <v>20</v>
      </c>
      <c r="D9603" t="s">
        <v>37721</v>
      </c>
      <c r="E9603" t="s">
        <v>27392</v>
      </c>
      <c r="F9603" t="s">
        <v>16</v>
      </c>
      <c r="G9603" t="s">
        <v>822</v>
      </c>
      <c r="H9603">
        <v>0</v>
      </c>
      <c r="I9603">
        <v>0</v>
      </c>
      <c r="J9603">
        <v>0</v>
      </c>
      <c r="K9603" t="s">
        <v>37722</v>
      </c>
    </row>
    <row r="9604" spans="1:11" x14ac:dyDescent="0.3">
      <c r="A9604" t="s">
        <v>37723</v>
      </c>
      <c r="C9604" t="s">
        <v>20</v>
      </c>
      <c r="D9604" t="s">
        <v>37724</v>
      </c>
      <c r="E9604" t="s">
        <v>27392</v>
      </c>
      <c r="F9604" t="s">
        <v>16</v>
      </c>
      <c r="G9604" t="s">
        <v>2613</v>
      </c>
      <c r="H9604">
        <v>0</v>
      </c>
      <c r="I9604">
        <v>0</v>
      </c>
      <c r="J9604">
        <v>0</v>
      </c>
      <c r="K9604" t="s">
        <v>37725</v>
      </c>
    </row>
    <row r="9605" spans="1:11" x14ac:dyDescent="0.3">
      <c r="A9605" t="s">
        <v>37726</v>
      </c>
      <c r="B9605" t="s">
        <v>37727</v>
      </c>
      <c r="C9605" t="s">
        <v>20</v>
      </c>
      <c r="D9605" t="s">
        <v>37728</v>
      </c>
      <c r="E9605" t="s">
        <v>27392</v>
      </c>
      <c r="F9605" t="s">
        <v>16</v>
      </c>
      <c r="G9605" t="s">
        <v>822</v>
      </c>
      <c r="H9605">
        <v>0</v>
      </c>
      <c r="I9605">
        <v>0</v>
      </c>
      <c r="J9605">
        <v>0</v>
      </c>
      <c r="K9605" t="s">
        <v>37729</v>
      </c>
    </row>
    <row r="9606" spans="1:11" x14ac:dyDescent="0.3">
      <c r="A9606" t="s">
        <v>37730</v>
      </c>
      <c r="B9606" t="s">
        <v>37731</v>
      </c>
      <c r="C9606" t="s">
        <v>27</v>
      </c>
      <c r="D9606" t="s">
        <v>37732</v>
      </c>
      <c r="E9606" t="s">
        <v>12540</v>
      </c>
      <c r="F9606" t="s">
        <v>41</v>
      </c>
      <c r="G9606" t="s">
        <v>22298</v>
      </c>
      <c r="H9606">
        <v>0</v>
      </c>
      <c r="I9606">
        <v>0</v>
      </c>
      <c r="J9606">
        <v>0</v>
      </c>
      <c r="K9606" t="s">
        <v>37733</v>
      </c>
    </row>
    <row r="9607" spans="1:11" x14ac:dyDescent="0.3">
      <c r="A9607" t="s">
        <v>37734</v>
      </c>
      <c r="C9607" t="s">
        <v>27</v>
      </c>
      <c r="D9607" t="s">
        <v>37735</v>
      </c>
      <c r="E9607" t="s">
        <v>12540</v>
      </c>
      <c r="F9607" t="s">
        <v>41</v>
      </c>
      <c r="G9607" t="s">
        <v>42</v>
      </c>
      <c r="H9607">
        <v>0</v>
      </c>
      <c r="I9607">
        <v>0</v>
      </c>
      <c r="J9607">
        <v>0</v>
      </c>
      <c r="K9607" t="s">
        <v>37736</v>
      </c>
    </row>
    <row r="9608" spans="1:11" x14ac:dyDescent="0.3">
      <c r="A9608" t="s">
        <v>37737</v>
      </c>
      <c r="C9608" t="s">
        <v>20</v>
      </c>
      <c r="D9608" t="s">
        <v>37738</v>
      </c>
      <c r="E9608" t="s">
        <v>27392</v>
      </c>
      <c r="F9608" t="s">
        <v>16</v>
      </c>
      <c r="G9608" t="s">
        <v>5815</v>
      </c>
      <c r="H9608">
        <v>0</v>
      </c>
      <c r="I9608">
        <v>0</v>
      </c>
      <c r="J9608">
        <v>0</v>
      </c>
      <c r="K9608" t="s">
        <v>37739</v>
      </c>
    </row>
    <row r="9609" spans="1:11" x14ac:dyDescent="0.3">
      <c r="A9609" t="s">
        <v>37740</v>
      </c>
      <c r="C9609" t="s">
        <v>147</v>
      </c>
      <c r="D9609" t="s">
        <v>37741</v>
      </c>
      <c r="E9609" t="s">
        <v>149</v>
      </c>
      <c r="F9609" t="s">
        <v>14447</v>
      </c>
      <c r="G9609" t="s">
        <v>42</v>
      </c>
      <c r="H9609">
        <v>0</v>
      </c>
      <c r="I9609">
        <v>0</v>
      </c>
      <c r="J9609">
        <v>0</v>
      </c>
      <c r="K9609" t="s">
        <v>37742</v>
      </c>
    </row>
    <row r="9610" spans="1:11" x14ac:dyDescent="0.3">
      <c r="A9610" t="s">
        <v>37743</v>
      </c>
      <c r="B9610" t="s">
        <v>37744</v>
      </c>
      <c r="C9610" t="s">
        <v>20</v>
      </c>
      <c r="D9610" t="s">
        <v>37745</v>
      </c>
      <c r="E9610" t="s">
        <v>27392</v>
      </c>
      <c r="F9610" t="s">
        <v>4959</v>
      </c>
      <c r="G9610" t="s">
        <v>42</v>
      </c>
      <c r="H9610">
        <v>0</v>
      </c>
      <c r="I9610">
        <v>0</v>
      </c>
      <c r="J9610">
        <v>0</v>
      </c>
      <c r="K9610" t="s">
        <v>37746</v>
      </c>
    </row>
    <row r="9611" spans="1:11" x14ac:dyDescent="0.3">
      <c r="A9611" t="s">
        <v>37747</v>
      </c>
      <c r="B9611" t="s">
        <v>37748</v>
      </c>
      <c r="C9611" t="s">
        <v>20</v>
      </c>
      <c r="D9611" t="s">
        <v>37749</v>
      </c>
      <c r="E9611" t="s">
        <v>33633</v>
      </c>
      <c r="F9611" t="s">
        <v>9911</v>
      </c>
      <c r="G9611" t="s">
        <v>42</v>
      </c>
      <c r="H9611">
        <v>0</v>
      </c>
      <c r="I9611">
        <v>0</v>
      </c>
      <c r="J9611">
        <v>0</v>
      </c>
      <c r="K9611" t="s">
        <v>37750</v>
      </c>
    </row>
    <row r="9612" spans="1:11" x14ac:dyDescent="0.3">
      <c r="A9612" t="s">
        <v>37751</v>
      </c>
      <c r="C9612" t="s">
        <v>558</v>
      </c>
      <c r="D9612" t="s">
        <v>37752</v>
      </c>
      <c r="E9612" t="s">
        <v>32599</v>
      </c>
      <c r="F9612" t="s">
        <v>16</v>
      </c>
      <c r="G9612" t="s">
        <v>96</v>
      </c>
      <c r="H9612">
        <v>0</v>
      </c>
      <c r="I9612">
        <v>0</v>
      </c>
      <c r="J9612">
        <v>0</v>
      </c>
      <c r="K9612" t="s">
        <v>37753</v>
      </c>
    </row>
    <row r="9613" spans="1:11" x14ac:dyDescent="0.3">
      <c r="A9613" t="s">
        <v>37754</v>
      </c>
      <c r="B9613" t="s">
        <v>37755</v>
      </c>
      <c r="C9613" t="s">
        <v>20</v>
      </c>
      <c r="D9613" t="s">
        <v>37756</v>
      </c>
      <c r="E9613" t="s">
        <v>33633</v>
      </c>
      <c r="F9613" t="s">
        <v>16</v>
      </c>
      <c r="G9613" t="s">
        <v>311</v>
      </c>
      <c r="H9613">
        <v>0</v>
      </c>
      <c r="I9613">
        <v>0</v>
      </c>
      <c r="J9613">
        <v>0</v>
      </c>
      <c r="K9613" t="s">
        <v>37757</v>
      </c>
    </row>
    <row r="9614" spans="1:11" x14ac:dyDescent="0.3">
      <c r="A9614" t="s">
        <v>37758</v>
      </c>
      <c r="C9614" t="s">
        <v>20</v>
      </c>
      <c r="D9614" t="s">
        <v>37759</v>
      </c>
      <c r="E9614" t="s">
        <v>33633</v>
      </c>
      <c r="F9614" t="s">
        <v>16</v>
      </c>
      <c r="G9614" t="s">
        <v>632</v>
      </c>
      <c r="H9614">
        <v>0</v>
      </c>
      <c r="I9614">
        <v>0</v>
      </c>
      <c r="J9614">
        <v>0</v>
      </c>
      <c r="K9614" t="s">
        <v>37760</v>
      </c>
    </row>
    <row r="9615" spans="1:11" x14ac:dyDescent="0.3">
      <c r="A9615" t="s">
        <v>37761</v>
      </c>
      <c r="C9615" t="s">
        <v>558</v>
      </c>
      <c r="D9615" t="s">
        <v>37762</v>
      </c>
      <c r="E9615" t="s">
        <v>32599</v>
      </c>
      <c r="F9615" t="s">
        <v>16</v>
      </c>
      <c r="G9615" t="s">
        <v>9640</v>
      </c>
      <c r="H9615">
        <v>0</v>
      </c>
      <c r="I9615">
        <v>0</v>
      </c>
      <c r="J9615">
        <v>0</v>
      </c>
      <c r="K9615" t="s">
        <v>37763</v>
      </c>
    </row>
    <row r="9616" spans="1:11" x14ac:dyDescent="0.3">
      <c r="A9616" t="s">
        <v>37764</v>
      </c>
      <c r="B9616" t="s">
        <v>37765</v>
      </c>
      <c r="C9616" t="s">
        <v>20</v>
      </c>
      <c r="D9616" t="s">
        <v>37766</v>
      </c>
      <c r="E9616" t="s">
        <v>33633</v>
      </c>
      <c r="F9616" t="s">
        <v>1548</v>
      </c>
      <c r="G9616" t="s">
        <v>42</v>
      </c>
      <c r="H9616">
        <v>0</v>
      </c>
      <c r="I9616">
        <v>0</v>
      </c>
      <c r="J9616">
        <v>0</v>
      </c>
      <c r="K9616" t="s">
        <v>37767</v>
      </c>
    </row>
    <row r="9617" spans="1:11" x14ac:dyDescent="0.3">
      <c r="A9617" t="s">
        <v>37768</v>
      </c>
      <c r="C9617" t="s">
        <v>558</v>
      </c>
      <c r="D9617" t="s">
        <v>37769</v>
      </c>
      <c r="E9617" t="s">
        <v>32599</v>
      </c>
      <c r="F9617" t="s">
        <v>16</v>
      </c>
      <c r="G9617" t="s">
        <v>900</v>
      </c>
      <c r="H9617">
        <v>0</v>
      </c>
      <c r="I9617">
        <v>0</v>
      </c>
      <c r="J9617">
        <v>0</v>
      </c>
      <c r="K9617" t="s">
        <v>37770</v>
      </c>
    </row>
    <row r="9618" spans="1:11" x14ac:dyDescent="0.3">
      <c r="A9618" t="s">
        <v>37771</v>
      </c>
      <c r="B9618" t="s">
        <v>37772</v>
      </c>
      <c r="C9618" t="s">
        <v>20</v>
      </c>
      <c r="D9618" t="s">
        <v>37773</v>
      </c>
      <c r="E9618" t="s">
        <v>33633</v>
      </c>
      <c r="F9618" t="s">
        <v>1013</v>
      </c>
      <c r="G9618" t="s">
        <v>42</v>
      </c>
      <c r="H9618">
        <v>0</v>
      </c>
      <c r="I9618">
        <v>0</v>
      </c>
      <c r="J9618">
        <v>0</v>
      </c>
      <c r="K9618" t="s">
        <v>37774</v>
      </c>
    </row>
    <row r="9619" spans="1:11" x14ac:dyDescent="0.3">
      <c r="A9619" t="s">
        <v>37775</v>
      </c>
      <c r="B9619" t="s">
        <v>37776</v>
      </c>
      <c r="C9619" t="s">
        <v>20</v>
      </c>
      <c r="D9619" t="s">
        <v>37777</v>
      </c>
      <c r="E9619" t="s">
        <v>33633</v>
      </c>
      <c r="F9619" t="s">
        <v>16</v>
      </c>
      <c r="G9619" t="s">
        <v>5815</v>
      </c>
      <c r="H9619">
        <v>0</v>
      </c>
      <c r="I9619">
        <v>0</v>
      </c>
      <c r="J9619">
        <v>0</v>
      </c>
      <c r="K9619" t="s">
        <v>37778</v>
      </c>
    </row>
    <row r="9620" spans="1:11" x14ac:dyDescent="0.3">
      <c r="A9620" t="s">
        <v>37779</v>
      </c>
      <c r="C9620" t="s">
        <v>20</v>
      </c>
      <c r="D9620" t="s">
        <v>37780</v>
      </c>
      <c r="E9620" t="s">
        <v>33633</v>
      </c>
      <c r="F9620" t="s">
        <v>1531</v>
      </c>
      <c r="G9620" t="s">
        <v>42</v>
      </c>
      <c r="H9620">
        <v>0</v>
      </c>
      <c r="I9620">
        <v>0</v>
      </c>
      <c r="J9620">
        <v>0</v>
      </c>
      <c r="K9620" t="s">
        <v>37781</v>
      </c>
    </row>
    <row r="9621" spans="1:11" x14ac:dyDescent="0.3">
      <c r="A9621" t="s">
        <v>37782</v>
      </c>
      <c r="B9621" t="s">
        <v>37783</v>
      </c>
      <c r="C9621" t="s">
        <v>20</v>
      </c>
      <c r="D9621" t="s">
        <v>37784</v>
      </c>
      <c r="E9621" t="s">
        <v>33633</v>
      </c>
      <c r="F9621" t="s">
        <v>9116</v>
      </c>
      <c r="G9621" t="s">
        <v>42</v>
      </c>
      <c r="H9621">
        <v>0</v>
      </c>
      <c r="I9621">
        <v>0</v>
      </c>
      <c r="J9621">
        <v>0</v>
      </c>
      <c r="K9621" t="s">
        <v>37785</v>
      </c>
    </row>
    <row r="9622" spans="1:11" x14ac:dyDescent="0.3">
      <c r="A9622" t="s">
        <v>37786</v>
      </c>
      <c r="B9622" t="s">
        <v>37787</v>
      </c>
      <c r="C9622" t="s">
        <v>20</v>
      </c>
      <c r="D9622" t="s">
        <v>37788</v>
      </c>
      <c r="E9622" t="s">
        <v>33633</v>
      </c>
      <c r="F9622" t="s">
        <v>2703</v>
      </c>
      <c r="G9622" t="s">
        <v>42</v>
      </c>
      <c r="H9622">
        <v>0</v>
      </c>
      <c r="I9622">
        <v>0</v>
      </c>
      <c r="J9622">
        <v>0</v>
      </c>
      <c r="K9622" t="s">
        <v>37789</v>
      </c>
    </row>
    <row r="9623" spans="1:11" x14ac:dyDescent="0.3">
      <c r="A9623" t="s">
        <v>37790</v>
      </c>
      <c r="B9623" t="s">
        <v>37791</v>
      </c>
      <c r="C9623" t="s">
        <v>20</v>
      </c>
      <c r="D9623" t="s">
        <v>37792</v>
      </c>
      <c r="E9623" t="s">
        <v>33633</v>
      </c>
      <c r="F9623" t="s">
        <v>1634</v>
      </c>
      <c r="G9623" t="s">
        <v>42</v>
      </c>
      <c r="H9623">
        <v>0</v>
      </c>
      <c r="I9623">
        <v>0</v>
      </c>
      <c r="J9623">
        <v>0</v>
      </c>
      <c r="K9623" t="s">
        <v>37793</v>
      </c>
    </row>
    <row r="9624" spans="1:11" x14ac:dyDescent="0.3">
      <c r="A9624" t="s">
        <v>37794</v>
      </c>
      <c r="B9624" t="s">
        <v>37795</v>
      </c>
      <c r="C9624" t="s">
        <v>20</v>
      </c>
      <c r="D9624" t="s">
        <v>37796</v>
      </c>
      <c r="E9624" t="s">
        <v>33633</v>
      </c>
      <c r="F9624" t="s">
        <v>3484</v>
      </c>
      <c r="G9624" t="s">
        <v>42</v>
      </c>
      <c r="H9624">
        <v>0</v>
      </c>
      <c r="I9624">
        <v>0</v>
      </c>
      <c r="J9624">
        <v>0</v>
      </c>
      <c r="K9624" t="s">
        <v>37797</v>
      </c>
    </row>
    <row r="9625" spans="1:11" x14ac:dyDescent="0.3">
      <c r="A9625" t="s">
        <v>37798</v>
      </c>
      <c r="B9625" t="s">
        <v>37799</v>
      </c>
      <c r="C9625" t="s">
        <v>20</v>
      </c>
      <c r="D9625" t="s">
        <v>37800</v>
      </c>
      <c r="E9625" t="s">
        <v>33633</v>
      </c>
      <c r="F9625" t="s">
        <v>3565</v>
      </c>
      <c r="G9625" t="s">
        <v>42</v>
      </c>
      <c r="H9625">
        <v>0</v>
      </c>
      <c r="I9625">
        <v>0</v>
      </c>
      <c r="J9625">
        <v>0</v>
      </c>
      <c r="K9625" t="s">
        <v>37801</v>
      </c>
    </row>
    <row r="9626" spans="1:11" x14ac:dyDescent="0.3">
      <c r="A9626" t="s">
        <v>37802</v>
      </c>
      <c r="C9626" t="s">
        <v>20</v>
      </c>
      <c r="D9626" t="s">
        <v>37803</v>
      </c>
      <c r="E9626" t="s">
        <v>33633</v>
      </c>
      <c r="F9626" t="s">
        <v>7493</v>
      </c>
      <c r="G9626" t="s">
        <v>42</v>
      </c>
      <c r="H9626">
        <v>0</v>
      </c>
      <c r="I9626">
        <v>0</v>
      </c>
      <c r="J9626">
        <v>0</v>
      </c>
      <c r="K9626" t="s">
        <v>37804</v>
      </c>
    </row>
    <row r="9627" spans="1:11" x14ac:dyDescent="0.3">
      <c r="A9627" t="s">
        <v>37805</v>
      </c>
      <c r="B9627" t="s">
        <v>37806</v>
      </c>
      <c r="C9627" t="s">
        <v>20</v>
      </c>
      <c r="D9627" t="s">
        <v>37807</v>
      </c>
      <c r="E9627" t="s">
        <v>33633</v>
      </c>
      <c r="F9627" t="s">
        <v>1247</v>
      </c>
      <c r="G9627" t="s">
        <v>42</v>
      </c>
      <c r="H9627">
        <v>0</v>
      </c>
      <c r="I9627">
        <v>0</v>
      </c>
      <c r="J9627">
        <v>0</v>
      </c>
      <c r="K9627" t="s">
        <v>37808</v>
      </c>
    </row>
    <row r="9628" spans="1:11" x14ac:dyDescent="0.3">
      <c r="A9628" t="s">
        <v>37809</v>
      </c>
      <c r="C9628" t="s">
        <v>20</v>
      </c>
      <c r="D9628" t="s">
        <v>37810</v>
      </c>
      <c r="E9628" t="s">
        <v>33633</v>
      </c>
      <c r="F9628" t="s">
        <v>9786</v>
      </c>
      <c r="G9628" t="s">
        <v>42</v>
      </c>
      <c r="H9628">
        <v>0</v>
      </c>
      <c r="I9628">
        <v>0</v>
      </c>
      <c r="J9628">
        <v>0</v>
      </c>
      <c r="K9628" t="s">
        <v>37811</v>
      </c>
    </row>
    <row r="9629" spans="1:11" x14ac:dyDescent="0.3">
      <c r="A9629" t="s">
        <v>37812</v>
      </c>
      <c r="C9629" t="s">
        <v>20</v>
      </c>
      <c r="D9629" t="s">
        <v>37813</v>
      </c>
      <c r="E9629" t="s">
        <v>33633</v>
      </c>
      <c r="F9629" t="s">
        <v>1531</v>
      </c>
      <c r="G9629" t="s">
        <v>42</v>
      </c>
      <c r="H9629">
        <v>0</v>
      </c>
      <c r="I9629">
        <v>0</v>
      </c>
      <c r="J9629">
        <v>0</v>
      </c>
      <c r="K9629" t="s">
        <v>37814</v>
      </c>
    </row>
    <row r="9630" spans="1:11" x14ac:dyDescent="0.3">
      <c r="A9630" t="s">
        <v>37815</v>
      </c>
      <c r="B9630" t="s">
        <v>37816</v>
      </c>
      <c r="C9630" t="s">
        <v>20</v>
      </c>
      <c r="D9630" t="s">
        <v>37817</v>
      </c>
      <c r="E9630" t="s">
        <v>33633</v>
      </c>
      <c r="F9630" t="s">
        <v>1981</v>
      </c>
      <c r="G9630" t="s">
        <v>42</v>
      </c>
      <c r="H9630">
        <v>0</v>
      </c>
      <c r="I9630">
        <v>0</v>
      </c>
      <c r="J9630">
        <v>0</v>
      </c>
      <c r="K9630" t="s">
        <v>37818</v>
      </c>
    </row>
    <row r="9631" spans="1:11" x14ac:dyDescent="0.3">
      <c r="A9631" t="s">
        <v>37819</v>
      </c>
      <c r="B9631" t="s">
        <v>37820</v>
      </c>
      <c r="C9631" t="s">
        <v>20</v>
      </c>
      <c r="D9631" t="s">
        <v>37821</v>
      </c>
      <c r="E9631" t="s">
        <v>33633</v>
      </c>
      <c r="F9631" t="s">
        <v>4985</v>
      </c>
      <c r="G9631" t="s">
        <v>42</v>
      </c>
      <c r="H9631">
        <v>0</v>
      </c>
      <c r="I9631">
        <v>0</v>
      </c>
      <c r="J9631">
        <v>0</v>
      </c>
      <c r="K9631" t="s">
        <v>37822</v>
      </c>
    </row>
    <row r="9632" spans="1:11" x14ac:dyDescent="0.3">
      <c r="A9632" t="s">
        <v>37823</v>
      </c>
      <c r="B9632" t="s">
        <v>37824</v>
      </c>
      <c r="C9632" t="s">
        <v>27</v>
      </c>
      <c r="D9632" t="s">
        <v>37825</v>
      </c>
      <c r="E9632" t="s">
        <v>29</v>
      </c>
      <c r="F9632" t="s">
        <v>41</v>
      </c>
      <c r="G9632" t="s">
        <v>42</v>
      </c>
      <c r="H9632">
        <v>0</v>
      </c>
      <c r="I9632">
        <v>0</v>
      </c>
      <c r="J9632">
        <v>0</v>
      </c>
      <c r="K9632" t="s">
        <v>37826</v>
      </c>
    </row>
    <row r="9633" spans="1:11" x14ac:dyDescent="0.3">
      <c r="A9633" t="s">
        <v>37827</v>
      </c>
      <c r="B9633" t="s">
        <v>37828</v>
      </c>
      <c r="C9633" t="s">
        <v>466</v>
      </c>
      <c r="D9633" t="s">
        <v>37829</v>
      </c>
      <c r="E9633" t="s">
        <v>26488</v>
      </c>
      <c r="F9633" t="s">
        <v>7555</v>
      </c>
      <c r="G9633" t="s">
        <v>42</v>
      </c>
      <c r="H9633">
        <v>0</v>
      </c>
      <c r="I9633">
        <v>0</v>
      </c>
      <c r="J9633">
        <v>0</v>
      </c>
      <c r="K9633" t="s">
        <v>37830</v>
      </c>
    </row>
    <row r="9634" spans="1:11" x14ac:dyDescent="0.3">
      <c r="A9634" t="s">
        <v>37831</v>
      </c>
      <c r="B9634" t="s">
        <v>37832</v>
      </c>
      <c r="C9634" t="s">
        <v>27</v>
      </c>
      <c r="D9634" t="s">
        <v>37833</v>
      </c>
      <c r="E9634" t="s">
        <v>12540</v>
      </c>
      <c r="F9634" t="s">
        <v>41</v>
      </c>
      <c r="G9634" t="s">
        <v>4160</v>
      </c>
      <c r="H9634">
        <v>0</v>
      </c>
      <c r="I9634">
        <v>0</v>
      </c>
      <c r="J9634">
        <v>0</v>
      </c>
      <c r="K9634" t="s">
        <v>37834</v>
      </c>
    </row>
    <row r="9635" spans="1:11" x14ac:dyDescent="0.3">
      <c r="A9635" t="s">
        <v>37835</v>
      </c>
      <c r="B9635" t="s">
        <v>37836</v>
      </c>
      <c r="C9635" t="s">
        <v>20</v>
      </c>
      <c r="D9635" t="s">
        <v>37837</v>
      </c>
      <c r="E9635" t="s">
        <v>33633</v>
      </c>
      <c r="F9635" t="s">
        <v>1751</v>
      </c>
      <c r="G9635" t="s">
        <v>42</v>
      </c>
      <c r="H9635">
        <v>0</v>
      </c>
      <c r="I9635">
        <v>0</v>
      </c>
      <c r="J9635">
        <v>0</v>
      </c>
      <c r="K9635" t="s">
        <v>37838</v>
      </c>
    </row>
    <row r="9636" spans="1:11" x14ac:dyDescent="0.3">
      <c r="A9636" t="s">
        <v>37839</v>
      </c>
      <c r="B9636" t="s">
        <v>37840</v>
      </c>
      <c r="C9636" t="s">
        <v>20</v>
      </c>
      <c r="D9636" t="s">
        <v>37841</v>
      </c>
      <c r="E9636" t="s">
        <v>33633</v>
      </c>
      <c r="F9636" t="s">
        <v>170</v>
      </c>
      <c r="G9636" t="s">
        <v>42</v>
      </c>
      <c r="H9636">
        <v>0</v>
      </c>
      <c r="I9636">
        <v>0</v>
      </c>
      <c r="J9636">
        <v>0</v>
      </c>
      <c r="K9636" t="s">
        <v>37842</v>
      </c>
    </row>
    <row r="9637" spans="1:11" x14ac:dyDescent="0.3">
      <c r="A9637" t="s">
        <v>37843</v>
      </c>
      <c r="B9637" t="s">
        <v>37844</v>
      </c>
      <c r="C9637" t="s">
        <v>20</v>
      </c>
      <c r="D9637" t="s">
        <v>37845</v>
      </c>
      <c r="E9637" t="s">
        <v>33633</v>
      </c>
      <c r="F9637" t="s">
        <v>2361</v>
      </c>
      <c r="G9637" t="s">
        <v>42</v>
      </c>
      <c r="H9637">
        <v>0</v>
      </c>
      <c r="I9637">
        <v>0</v>
      </c>
      <c r="J9637">
        <v>0</v>
      </c>
      <c r="K9637" t="s">
        <v>37846</v>
      </c>
    </row>
    <row r="9638" spans="1:11" x14ac:dyDescent="0.3">
      <c r="A9638" t="s">
        <v>37847</v>
      </c>
      <c r="C9638" t="s">
        <v>27</v>
      </c>
      <c r="D9638" t="s">
        <v>37848</v>
      </c>
      <c r="E9638" t="s">
        <v>12540</v>
      </c>
      <c r="F9638" t="s">
        <v>11931</v>
      </c>
      <c r="G9638" t="s">
        <v>42</v>
      </c>
      <c r="H9638">
        <v>0</v>
      </c>
      <c r="I9638">
        <v>0</v>
      </c>
      <c r="J9638">
        <v>0</v>
      </c>
      <c r="K9638" t="s">
        <v>37849</v>
      </c>
    </row>
    <row r="9639" spans="1:11" x14ac:dyDescent="0.3">
      <c r="A9639" t="s">
        <v>37850</v>
      </c>
      <c r="C9639" t="s">
        <v>27</v>
      </c>
      <c r="D9639" t="e">
        <f>휴식각.</f>
        <v>#NAME?</v>
      </c>
      <c r="E9639" t="s">
        <v>12540</v>
      </c>
      <c r="F9639" t="s">
        <v>1674</v>
      </c>
      <c r="G9639" t="s">
        <v>42</v>
      </c>
      <c r="H9639">
        <v>0</v>
      </c>
      <c r="I9639">
        <v>0</v>
      </c>
      <c r="J9639">
        <v>0</v>
      </c>
      <c r="K9639" t="s">
        <v>37851</v>
      </c>
    </row>
    <row r="9640" spans="1:11" x14ac:dyDescent="0.3">
      <c r="A9640" t="s">
        <v>37852</v>
      </c>
      <c r="B9640" t="s">
        <v>37853</v>
      </c>
      <c r="C9640" t="s">
        <v>20</v>
      </c>
      <c r="D9640" t="s">
        <v>37854</v>
      </c>
      <c r="E9640" t="s">
        <v>33633</v>
      </c>
      <c r="F9640" t="s">
        <v>7555</v>
      </c>
      <c r="G9640" t="s">
        <v>42</v>
      </c>
      <c r="H9640">
        <v>0</v>
      </c>
      <c r="I9640">
        <v>0</v>
      </c>
      <c r="J9640">
        <v>0</v>
      </c>
      <c r="K9640" t="s">
        <v>37855</v>
      </c>
    </row>
    <row r="9641" spans="1:11" x14ac:dyDescent="0.3">
      <c r="A9641" t="s">
        <v>37856</v>
      </c>
      <c r="B9641" t="s">
        <v>37857</v>
      </c>
      <c r="C9641" t="s">
        <v>20</v>
      </c>
      <c r="D9641" t="s">
        <v>37858</v>
      </c>
      <c r="E9641" t="s">
        <v>22</v>
      </c>
      <c r="F9641" t="s">
        <v>10870</v>
      </c>
      <c r="G9641" t="s">
        <v>42</v>
      </c>
      <c r="H9641">
        <v>0</v>
      </c>
      <c r="I9641">
        <v>0</v>
      </c>
      <c r="J9641">
        <v>0</v>
      </c>
      <c r="K9641" t="s">
        <v>37859</v>
      </c>
    </row>
    <row r="9642" spans="1:11" x14ac:dyDescent="0.3">
      <c r="A9642" t="s">
        <v>37860</v>
      </c>
      <c r="B9642" t="s">
        <v>37861</v>
      </c>
      <c r="C9642" t="s">
        <v>27</v>
      </c>
      <c r="D9642" t="s">
        <v>37862</v>
      </c>
      <c r="E9642" t="s">
        <v>12540</v>
      </c>
      <c r="F9642" t="s">
        <v>41</v>
      </c>
      <c r="G9642" t="s">
        <v>42</v>
      </c>
      <c r="H9642">
        <v>0</v>
      </c>
      <c r="I9642">
        <v>0</v>
      </c>
      <c r="J9642">
        <v>0</v>
      </c>
      <c r="K9642" t="s">
        <v>37863</v>
      </c>
    </row>
    <row r="9643" spans="1:11" x14ac:dyDescent="0.3">
      <c r="A9643" t="s">
        <v>37864</v>
      </c>
      <c r="C9643" t="s">
        <v>147</v>
      </c>
      <c r="D9643" t="s">
        <v>37865</v>
      </c>
      <c r="E9643" t="s">
        <v>149</v>
      </c>
      <c r="F9643" t="s">
        <v>2385</v>
      </c>
      <c r="G9643" t="s">
        <v>42</v>
      </c>
      <c r="H9643">
        <v>0</v>
      </c>
      <c r="I9643">
        <v>0</v>
      </c>
      <c r="J9643">
        <v>0</v>
      </c>
      <c r="K9643" t="s">
        <v>37866</v>
      </c>
    </row>
    <row r="9644" spans="1:11" x14ac:dyDescent="0.3">
      <c r="A9644" t="s">
        <v>37867</v>
      </c>
      <c r="B9644" t="s">
        <v>37868</v>
      </c>
      <c r="C9644" t="s">
        <v>147</v>
      </c>
      <c r="D9644" t="s">
        <v>37869</v>
      </c>
      <c r="E9644" t="s">
        <v>149</v>
      </c>
      <c r="F9644" t="s">
        <v>7799</v>
      </c>
      <c r="G9644" t="s">
        <v>42</v>
      </c>
      <c r="H9644">
        <v>0</v>
      </c>
      <c r="I9644">
        <v>0</v>
      </c>
      <c r="J9644">
        <v>0</v>
      </c>
      <c r="K9644" t="s">
        <v>37870</v>
      </c>
    </row>
    <row r="9645" spans="1:11" x14ac:dyDescent="0.3">
      <c r="A9645" t="s">
        <v>37871</v>
      </c>
      <c r="B9645" t="s">
        <v>37872</v>
      </c>
      <c r="C9645" t="s">
        <v>20</v>
      </c>
      <c r="D9645" t="s">
        <v>37873</v>
      </c>
      <c r="E9645" t="s">
        <v>33633</v>
      </c>
      <c r="F9645" t="s">
        <v>331</v>
      </c>
      <c r="G9645" t="s">
        <v>529</v>
      </c>
      <c r="H9645">
        <v>0</v>
      </c>
      <c r="I9645">
        <v>0</v>
      </c>
      <c r="J9645">
        <v>0</v>
      </c>
      <c r="K9645" t="s">
        <v>37874</v>
      </c>
    </row>
    <row r="9646" spans="1:11" x14ac:dyDescent="0.3">
      <c r="A9646" t="s">
        <v>37875</v>
      </c>
      <c r="B9646" t="s">
        <v>37876</v>
      </c>
      <c r="C9646" t="s">
        <v>20</v>
      </c>
      <c r="D9646" t="s">
        <v>37877</v>
      </c>
      <c r="E9646" t="s">
        <v>33633</v>
      </c>
      <c r="F9646" t="s">
        <v>8797</v>
      </c>
      <c r="G9646" t="s">
        <v>42</v>
      </c>
      <c r="H9646">
        <v>0</v>
      </c>
      <c r="I9646">
        <v>0</v>
      </c>
      <c r="J9646">
        <v>0</v>
      </c>
      <c r="K9646" t="s">
        <v>37878</v>
      </c>
    </row>
    <row r="9647" spans="1:11" x14ac:dyDescent="0.3">
      <c r="A9647" t="s">
        <v>37879</v>
      </c>
      <c r="B9647" t="s">
        <v>37880</v>
      </c>
      <c r="C9647" t="s">
        <v>20</v>
      </c>
      <c r="D9647" t="s">
        <v>37881</v>
      </c>
      <c r="E9647" t="s">
        <v>33633</v>
      </c>
      <c r="F9647" t="s">
        <v>16</v>
      </c>
      <c r="G9647" t="s">
        <v>9711</v>
      </c>
      <c r="H9647">
        <v>0</v>
      </c>
      <c r="I9647">
        <v>0</v>
      </c>
      <c r="J9647">
        <v>0</v>
      </c>
      <c r="K9647" t="s">
        <v>37882</v>
      </c>
    </row>
    <row r="9648" spans="1:11" x14ac:dyDescent="0.3">
      <c r="A9648" t="s">
        <v>37883</v>
      </c>
      <c r="C9648" t="s">
        <v>20</v>
      </c>
      <c r="D9648" t="s">
        <v>37884</v>
      </c>
      <c r="E9648" t="s">
        <v>33633</v>
      </c>
      <c r="F9648" t="s">
        <v>1531</v>
      </c>
      <c r="G9648" t="s">
        <v>42</v>
      </c>
      <c r="H9648">
        <v>0</v>
      </c>
      <c r="I9648">
        <v>0</v>
      </c>
      <c r="J9648">
        <v>0</v>
      </c>
      <c r="K9648" t="s">
        <v>37885</v>
      </c>
    </row>
    <row r="9649" spans="1:11" x14ac:dyDescent="0.3">
      <c r="A9649" t="s">
        <v>37886</v>
      </c>
      <c r="C9649" t="s">
        <v>20</v>
      </c>
      <c r="D9649" t="s">
        <v>37887</v>
      </c>
      <c r="E9649" t="s">
        <v>33633</v>
      </c>
      <c r="F9649" t="s">
        <v>2703</v>
      </c>
      <c r="G9649" t="s">
        <v>42</v>
      </c>
      <c r="H9649">
        <v>0</v>
      </c>
      <c r="I9649">
        <v>0</v>
      </c>
      <c r="J9649">
        <v>0</v>
      </c>
      <c r="K9649" t="s">
        <v>37888</v>
      </c>
    </row>
    <row r="9650" spans="1:11" x14ac:dyDescent="0.3">
      <c r="A9650" t="s">
        <v>37889</v>
      </c>
      <c r="B9650" t="s">
        <v>37890</v>
      </c>
      <c r="C9650" t="s">
        <v>20</v>
      </c>
      <c r="D9650" t="s">
        <v>37891</v>
      </c>
      <c r="E9650" t="s">
        <v>33633</v>
      </c>
      <c r="F9650" t="s">
        <v>1996</v>
      </c>
      <c r="G9650" t="s">
        <v>42</v>
      </c>
      <c r="H9650">
        <v>0</v>
      </c>
      <c r="I9650">
        <v>0</v>
      </c>
      <c r="J9650">
        <v>0</v>
      </c>
      <c r="K9650" t="s">
        <v>37892</v>
      </c>
    </row>
    <row r="9651" spans="1:11" x14ac:dyDescent="0.3">
      <c r="A9651" t="s">
        <v>37893</v>
      </c>
      <c r="C9651" t="s">
        <v>20</v>
      </c>
      <c r="D9651" t="s">
        <v>37894</v>
      </c>
      <c r="E9651" t="s">
        <v>33633</v>
      </c>
      <c r="F9651" t="s">
        <v>1143</v>
      </c>
      <c r="G9651" t="s">
        <v>42</v>
      </c>
      <c r="H9651">
        <v>0</v>
      </c>
      <c r="I9651">
        <v>0</v>
      </c>
      <c r="J9651">
        <v>0</v>
      </c>
      <c r="K9651" t="s">
        <v>37895</v>
      </c>
    </row>
    <row r="9652" spans="1:11" x14ac:dyDescent="0.3">
      <c r="A9652" t="s">
        <v>37896</v>
      </c>
      <c r="B9652" t="s">
        <v>37897</v>
      </c>
      <c r="C9652" t="s">
        <v>27</v>
      </c>
      <c r="D9652" t="s">
        <v>37898</v>
      </c>
      <c r="E9652" t="s">
        <v>29</v>
      </c>
      <c r="F9652" t="s">
        <v>41</v>
      </c>
      <c r="G9652" t="s">
        <v>42</v>
      </c>
      <c r="H9652">
        <v>0</v>
      </c>
      <c r="I9652">
        <v>0</v>
      </c>
      <c r="J9652">
        <v>0</v>
      </c>
      <c r="K9652" t="s">
        <v>37899</v>
      </c>
    </row>
    <row r="9653" spans="1:11" x14ac:dyDescent="0.3">
      <c r="A9653" t="s">
        <v>37900</v>
      </c>
      <c r="C9653" t="s">
        <v>20</v>
      </c>
      <c r="D9653" t="s">
        <v>37901</v>
      </c>
      <c r="E9653" t="s">
        <v>33633</v>
      </c>
      <c r="F9653" t="s">
        <v>1247</v>
      </c>
      <c r="G9653" t="s">
        <v>42</v>
      </c>
      <c r="H9653">
        <v>0</v>
      </c>
      <c r="I9653">
        <v>0</v>
      </c>
      <c r="J9653">
        <v>0</v>
      </c>
      <c r="K9653" t="s">
        <v>37902</v>
      </c>
    </row>
    <row r="9654" spans="1:11" x14ac:dyDescent="0.3">
      <c r="A9654" t="s">
        <v>37903</v>
      </c>
      <c r="C9654" t="s">
        <v>20</v>
      </c>
      <c r="D9654" t="s">
        <v>37904</v>
      </c>
      <c r="E9654" t="s">
        <v>33633</v>
      </c>
      <c r="F9654" t="s">
        <v>6825</v>
      </c>
      <c r="G9654" t="s">
        <v>42</v>
      </c>
      <c r="H9654">
        <v>0</v>
      </c>
      <c r="I9654">
        <v>0</v>
      </c>
      <c r="J9654">
        <v>0</v>
      </c>
      <c r="K9654" t="s">
        <v>37905</v>
      </c>
    </row>
    <row r="9655" spans="1:11" x14ac:dyDescent="0.3">
      <c r="A9655" t="s">
        <v>37906</v>
      </c>
      <c r="B9655" t="s">
        <v>37907</v>
      </c>
      <c r="C9655" t="s">
        <v>27</v>
      </c>
      <c r="D9655" t="s">
        <v>37908</v>
      </c>
      <c r="E9655" t="s">
        <v>12540</v>
      </c>
      <c r="F9655" t="s">
        <v>5810</v>
      </c>
      <c r="G9655" t="s">
        <v>42</v>
      </c>
      <c r="H9655">
        <v>0</v>
      </c>
      <c r="I9655">
        <v>0</v>
      </c>
      <c r="J9655">
        <v>0</v>
      </c>
      <c r="K9655" t="s">
        <v>37909</v>
      </c>
    </row>
    <row r="9656" spans="1:11" x14ac:dyDescent="0.3">
      <c r="A9656" t="s">
        <v>37910</v>
      </c>
      <c r="C9656" t="s">
        <v>147</v>
      </c>
      <c r="D9656" t="s">
        <v>37911</v>
      </c>
      <c r="E9656" t="s">
        <v>149</v>
      </c>
      <c r="F9656" t="s">
        <v>1678</v>
      </c>
      <c r="G9656" t="s">
        <v>42</v>
      </c>
      <c r="H9656">
        <v>0</v>
      </c>
      <c r="I9656">
        <v>0</v>
      </c>
      <c r="J9656">
        <v>0</v>
      </c>
      <c r="K9656" t="s">
        <v>37912</v>
      </c>
    </row>
    <row r="9657" spans="1:11" x14ac:dyDescent="0.3">
      <c r="A9657" t="s">
        <v>37913</v>
      </c>
      <c r="B9657" t="s">
        <v>37914</v>
      </c>
      <c r="C9657" t="s">
        <v>147</v>
      </c>
      <c r="D9657" t="s">
        <v>37915</v>
      </c>
      <c r="E9657" t="s">
        <v>149</v>
      </c>
      <c r="F9657" t="s">
        <v>1452</v>
      </c>
      <c r="G9657" t="s">
        <v>42</v>
      </c>
      <c r="H9657">
        <v>0</v>
      </c>
      <c r="I9657">
        <v>0</v>
      </c>
      <c r="J9657">
        <v>0</v>
      </c>
      <c r="K9657" t="s">
        <v>37916</v>
      </c>
    </row>
    <row r="9658" spans="1:11" x14ac:dyDescent="0.3">
      <c r="A9658" t="s">
        <v>37917</v>
      </c>
      <c r="C9658" t="s">
        <v>147</v>
      </c>
      <c r="D9658" t="s">
        <v>37918</v>
      </c>
      <c r="E9658" t="s">
        <v>149</v>
      </c>
      <c r="F9658" t="s">
        <v>631</v>
      </c>
      <c r="G9658" t="s">
        <v>42</v>
      </c>
      <c r="H9658">
        <v>0</v>
      </c>
      <c r="I9658">
        <v>0</v>
      </c>
      <c r="J9658">
        <v>0</v>
      </c>
      <c r="K9658" t="s">
        <v>37919</v>
      </c>
    </row>
    <row r="9659" spans="1:11" x14ac:dyDescent="0.3">
      <c r="A9659" t="s">
        <v>37920</v>
      </c>
      <c r="C9659" t="s">
        <v>27</v>
      </c>
      <c r="D9659" t="e">
        <f>말비계.</f>
        <v>#NAME?</v>
      </c>
      <c r="E9659" t="s">
        <v>12540</v>
      </c>
      <c r="F9659" t="s">
        <v>1674</v>
      </c>
      <c r="G9659" t="s">
        <v>42</v>
      </c>
      <c r="H9659">
        <v>0</v>
      </c>
      <c r="I9659">
        <v>0</v>
      </c>
      <c r="J9659">
        <v>0</v>
      </c>
      <c r="K9659" t="s">
        <v>37921</v>
      </c>
    </row>
    <row r="9660" spans="1:11" x14ac:dyDescent="0.3">
      <c r="A9660" t="s">
        <v>37922</v>
      </c>
      <c r="C9660" t="s">
        <v>27</v>
      </c>
      <c r="D9660" t="s">
        <v>37923</v>
      </c>
      <c r="E9660" t="s">
        <v>12540</v>
      </c>
      <c r="F9660" t="s">
        <v>41</v>
      </c>
      <c r="G9660" t="s">
        <v>42</v>
      </c>
      <c r="H9660">
        <v>0</v>
      </c>
      <c r="I9660">
        <v>0</v>
      </c>
      <c r="J9660">
        <v>0</v>
      </c>
      <c r="K9660" t="s">
        <v>37924</v>
      </c>
    </row>
    <row r="9661" spans="1:11" x14ac:dyDescent="0.3">
      <c r="A9661" t="s">
        <v>37925</v>
      </c>
      <c r="B9661" t="s">
        <v>37926</v>
      </c>
      <c r="C9661" t="s">
        <v>27</v>
      </c>
      <c r="D9661" t="s">
        <v>37927</v>
      </c>
      <c r="E9661" t="s">
        <v>12540</v>
      </c>
      <c r="F9661" t="s">
        <v>41</v>
      </c>
      <c r="G9661" t="s">
        <v>42</v>
      </c>
      <c r="H9661">
        <v>0</v>
      </c>
      <c r="I9661">
        <v>0</v>
      </c>
      <c r="J9661">
        <v>0</v>
      </c>
      <c r="K9661" t="s">
        <v>37928</v>
      </c>
    </row>
    <row r="9662" spans="1:11" x14ac:dyDescent="0.3">
      <c r="A9662" t="s">
        <v>37929</v>
      </c>
      <c r="C9662" t="s">
        <v>27</v>
      </c>
      <c r="D9662" t="s">
        <v>37930</v>
      </c>
      <c r="E9662" t="s">
        <v>12540</v>
      </c>
      <c r="F9662" t="s">
        <v>10428</v>
      </c>
      <c r="G9662" t="s">
        <v>42</v>
      </c>
      <c r="H9662">
        <v>0</v>
      </c>
      <c r="I9662">
        <v>0</v>
      </c>
      <c r="J9662">
        <v>0</v>
      </c>
      <c r="K9662" t="s">
        <v>37931</v>
      </c>
    </row>
    <row r="9663" spans="1:11" x14ac:dyDescent="0.3">
      <c r="A9663" t="s">
        <v>37932</v>
      </c>
      <c r="B9663" t="s">
        <v>37933</v>
      </c>
      <c r="C9663" t="s">
        <v>27</v>
      </c>
      <c r="D9663" t="s">
        <v>37934</v>
      </c>
      <c r="E9663" t="s">
        <v>29</v>
      </c>
      <c r="F9663" t="s">
        <v>41</v>
      </c>
      <c r="G9663" t="s">
        <v>42</v>
      </c>
      <c r="H9663">
        <v>0</v>
      </c>
      <c r="I9663">
        <v>0</v>
      </c>
      <c r="J9663">
        <v>0</v>
      </c>
      <c r="K9663" t="s">
        <v>37935</v>
      </c>
    </row>
    <row r="9664" spans="1:11" x14ac:dyDescent="0.3">
      <c r="A9664" t="s">
        <v>37936</v>
      </c>
      <c r="C9664" t="s">
        <v>27</v>
      </c>
      <c r="D9664" t="s">
        <v>37937</v>
      </c>
      <c r="E9664" t="s">
        <v>12540</v>
      </c>
      <c r="F9664" t="s">
        <v>41</v>
      </c>
      <c r="G9664" t="s">
        <v>42</v>
      </c>
      <c r="H9664">
        <v>0</v>
      </c>
      <c r="I9664">
        <v>0</v>
      </c>
      <c r="J9664">
        <v>0</v>
      </c>
      <c r="K9664" t="s">
        <v>37938</v>
      </c>
    </row>
    <row r="9665" spans="1:11" x14ac:dyDescent="0.3">
      <c r="A9665" t="s">
        <v>37939</v>
      </c>
      <c r="C9665" t="s">
        <v>27</v>
      </c>
      <c r="D9665" t="s">
        <v>37940</v>
      </c>
      <c r="E9665" t="s">
        <v>12540</v>
      </c>
      <c r="F9665" t="s">
        <v>41</v>
      </c>
      <c r="G9665" t="s">
        <v>42</v>
      </c>
      <c r="H9665">
        <v>0</v>
      </c>
      <c r="I9665">
        <v>0</v>
      </c>
      <c r="J9665">
        <v>0</v>
      </c>
      <c r="K9665" t="s">
        <v>37941</v>
      </c>
    </row>
    <row r="9666" spans="1:11" x14ac:dyDescent="0.3">
      <c r="A9666" t="s">
        <v>37942</v>
      </c>
      <c r="B9666" t="s">
        <v>37943</v>
      </c>
      <c r="C9666" t="s">
        <v>558</v>
      </c>
      <c r="D9666" t="s">
        <v>37944</v>
      </c>
      <c r="E9666" t="s">
        <v>28510</v>
      </c>
      <c r="F9666" t="s">
        <v>16</v>
      </c>
      <c r="G9666" t="s">
        <v>3581</v>
      </c>
      <c r="H9666">
        <v>0</v>
      </c>
      <c r="I9666">
        <v>0</v>
      </c>
      <c r="J9666">
        <v>0</v>
      </c>
      <c r="K9666" t="s">
        <v>37945</v>
      </c>
    </row>
    <row r="9667" spans="1:11" x14ac:dyDescent="0.3">
      <c r="A9667" t="s">
        <v>37946</v>
      </c>
      <c r="B9667" t="s">
        <v>37947</v>
      </c>
      <c r="C9667" t="s">
        <v>558</v>
      </c>
      <c r="D9667" t="s">
        <v>37948</v>
      </c>
      <c r="E9667" t="s">
        <v>28510</v>
      </c>
      <c r="F9667" t="s">
        <v>16</v>
      </c>
      <c r="G9667" t="s">
        <v>10656</v>
      </c>
      <c r="H9667">
        <v>0</v>
      </c>
      <c r="I9667">
        <v>0</v>
      </c>
      <c r="J9667">
        <v>0</v>
      </c>
      <c r="K9667" t="s">
        <v>37949</v>
      </c>
    </row>
    <row r="9668" spans="1:11" x14ac:dyDescent="0.3">
      <c r="A9668" t="s">
        <v>37950</v>
      </c>
      <c r="B9668" t="s">
        <v>37951</v>
      </c>
      <c r="C9668" t="s">
        <v>20</v>
      </c>
      <c r="D9668" t="s">
        <v>37952</v>
      </c>
      <c r="E9668" t="s">
        <v>33633</v>
      </c>
      <c r="F9668" t="s">
        <v>16</v>
      </c>
      <c r="G9668" t="s">
        <v>951</v>
      </c>
      <c r="H9668">
        <v>0</v>
      </c>
      <c r="I9668">
        <v>0</v>
      </c>
      <c r="J9668">
        <v>0</v>
      </c>
      <c r="K9668" t="s">
        <v>37953</v>
      </c>
    </row>
    <row r="9669" spans="1:11" x14ac:dyDescent="0.3">
      <c r="A9669" t="s">
        <v>37954</v>
      </c>
      <c r="B9669" t="s">
        <v>37955</v>
      </c>
      <c r="C9669" t="s">
        <v>20</v>
      </c>
      <c r="D9669" t="s">
        <v>37956</v>
      </c>
      <c r="E9669" t="s">
        <v>33633</v>
      </c>
      <c r="F9669" t="s">
        <v>16</v>
      </c>
      <c r="G9669" t="s">
        <v>4044</v>
      </c>
      <c r="H9669">
        <v>0</v>
      </c>
      <c r="I9669">
        <v>0</v>
      </c>
      <c r="J9669">
        <v>0</v>
      </c>
      <c r="K9669" t="s">
        <v>37957</v>
      </c>
    </row>
    <row r="9670" spans="1:11" x14ac:dyDescent="0.3">
      <c r="A9670" t="s">
        <v>37958</v>
      </c>
      <c r="B9670" t="s">
        <v>37959</v>
      </c>
      <c r="C9670" t="s">
        <v>20</v>
      </c>
      <c r="D9670" t="s">
        <v>37960</v>
      </c>
      <c r="E9670" t="s">
        <v>33633</v>
      </c>
      <c r="F9670" t="s">
        <v>16</v>
      </c>
      <c r="G9670" t="s">
        <v>3581</v>
      </c>
      <c r="H9670">
        <v>0</v>
      </c>
      <c r="I9670">
        <v>0</v>
      </c>
      <c r="J9670">
        <v>0</v>
      </c>
      <c r="K9670" t="s">
        <v>37961</v>
      </c>
    </row>
    <row r="9671" spans="1:11" x14ac:dyDescent="0.3">
      <c r="A9671" t="s">
        <v>37962</v>
      </c>
      <c r="B9671" t="s">
        <v>37963</v>
      </c>
      <c r="C9671" t="s">
        <v>13</v>
      </c>
      <c r="D9671" t="s">
        <v>37964</v>
      </c>
      <c r="E9671" t="s">
        <v>32427</v>
      </c>
      <c r="F9671" t="s">
        <v>16</v>
      </c>
      <c r="G9671" t="s">
        <v>24420</v>
      </c>
      <c r="H9671">
        <v>0</v>
      </c>
      <c r="I9671">
        <v>0</v>
      </c>
      <c r="J9671">
        <v>0</v>
      </c>
      <c r="K9671" t="s">
        <v>37965</v>
      </c>
    </row>
    <row r="9672" spans="1:11" x14ac:dyDescent="0.3">
      <c r="A9672" t="s">
        <v>37966</v>
      </c>
      <c r="B9672" t="s">
        <v>37967</v>
      </c>
      <c r="C9672" t="s">
        <v>20</v>
      </c>
      <c r="D9672" t="s">
        <v>37968</v>
      </c>
      <c r="E9672" t="s">
        <v>33633</v>
      </c>
      <c r="F9672" t="s">
        <v>16</v>
      </c>
      <c r="G9672" t="s">
        <v>1710</v>
      </c>
      <c r="H9672">
        <v>0</v>
      </c>
      <c r="I9672">
        <v>0</v>
      </c>
      <c r="J9672">
        <v>0</v>
      </c>
      <c r="K9672" t="s">
        <v>37969</v>
      </c>
    </row>
    <row r="9673" spans="1:11" x14ac:dyDescent="0.3">
      <c r="A9673" t="s">
        <v>37970</v>
      </c>
      <c r="B9673" t="s">
        <v>37971</v>
      </c>
      <c r="C9673" t="s">
        <v>27</v>
      </c>
      <c r="D9673" t="s">
        <v>37972</v>
      </c>
      <c r="E9673" t="s">
        <v>29</v>
      </c>
      <c r="F9673" t="s">
        <v>41</v>
      </c>
      <c r="G9673" t="s">
        <v>2211</v>
      </c>
      <c r="H9673">
        <v>0</v>
      </c>
      <c r="I9673">
        <v>0</v>
      </c>
      <c r="J9673">
        <v>0</v>
      </c>
      <c r="K9673" t="s">
        <v>37973</v>
      </c>
    </row>
    <row r="9674" spans="1:11" x14ac:dyDescent="0.3">
      <c r="A9674" t="s">
        <v>37974</v>
      </c>
      <c r="B9674" t="s">
        <v>37975</v>
      </c>
      <c r="C9674" t="s">
        <v>13</v>
      </c>
      <c r="D9674" t="s">
        <v>37976</v>
      </c>
      <c r="E9674" t="s">
        <v>32427</v>
      </c>
      <c r="F9674" t="s">
        <v>16</v>
      </c>
      <c r="G9674" t="s">
        <v>342</v>
      </c>
      <c r="H9674">
        <v>0</v>
      </c>
      <c r="I9674">
        <v>0</v>
      </c>
      <c r="J9674">
        <v>0</v>
      </c>
      <c r="K9674" t="s">
        <v>37977</v>
      </c>
    </row>
    <row r="9675" spans="1:11" x14ac:dyDescent="0.3">
      <c r="A9675" t="s">
        <v>37978</v>
      </c>
      <c r="B9675" t="s">
        <v>37979</v>
      </c>
      <c r="C9675" t="s">
        <v>558</v>
      </c>
      <c r="D9675" t="s">
        <v>37980</v>
      </c>
      <c r="E9675" t="s">
        <v>895</v>
      </c>
      <c r="F9675" t="s">
        <v>16</v>
      </c>
      <c r="G9675" t="s">
        <v>18591</v>
      </c>
      <c r="H9675">
        <v>0</v>
      </c>
      <c r="I9675">
        <v>0</v>
      </c>
      <c r="J9675">
        <v>0</v>
      </c>
      <c r="K9675" t="s">
        <v>37981</v>
      </c>
    </row>
    <row r="9676" spans="1:11" x14ac:dyDescent="0.3">
      <c r="A9676" t="s">
        <v>37982</v>
      </c>
      <c r="B9676" t="s">
        <v>37983</v>
      </c>
      <c r="C9676" t="s">
        <v>13</v>
      </c>
      <c r="D9676" t="s">
        <v>37984</v>
      </c>
      <c r="E9676" t="s">
        <v>32427</v>
      </c>
      <c r="F9676" t="s">
        <v>16</v>
      </c>
      <c r="G9676" t="s">
        <v>12324</v>
      </c>
      <c r="H9676">
        <v>0</v>
      </c>
      <c r="I9676">
        <v>0</v>
      </c>
      <c r="J9676">
        <v>0</v>
      </c>
      <c r="K9676" t="s">
        <v>37985</v>
      </c>
    </row>
    <row r="9677" spans="1:11" x14ac:dyDescent="0.3">
      <c r="A9677" t="s">
        <v>37986</v>
      </c>
      <c r="B9677" t="s">
        <v>37987</v>
      </c>
      <c r="C9677" t="s">
        <v>558</v>
      </c>
      <c r="D9677" t="s">
        <v>37988</v>
      </c>
      <c r="E9677" t="s">
        <v>895</v>
      </c>
      <c r="F9677" t="s">
        <v>16</v>
      </c>
      <c r="G9677" t="s">
        <v>4450</v>
      </c>
      <c r="H9677">
        <v>0</v>
      </c>
      <c r="I9677">
        <v>0</v>
      </c>
      <c r="J9677">
        <v>0</v>
      </c>
      <c r="K9677" t="s">
        <v>37989</v>
      </c>
    </row>
    <row r="9678" spans="1:11" x14ac:dyDescent="0.3">
      <c r="A9678" t="s">
        <v>37990</v>
      </c>
      <c r="B9678" t="s">
        <v>37991</v>
      </c>
      <c r="C9678" t="s">
        <v>27</v>
      </c>
      <c r="D9678" t="s">
        <v>37992</v>
      </c>
      <c r="E9678" t="s">
        <v>12540</v>
      </c>
      <c r="F9678" t="s">
        <v>41</v>
      </c>
      <c r="G9678" t="s">
        <v>42</v>
      </c>
      <c r="H9678">
        <v>0</v>
      </c>
      <c r="I9678">
        <v>0</v>
      </c>
      <c r="J9678">
        <v>0</v>
      </c>
      <c r="K9678" t="s">
        <v>37993</v>
      </c>
    </row>
    <row r="9679" spans="1:11" x14ac:dyDescent="0.3">
      <c r="A9679" t="s">
        <v>37994</v>
      </c>
      <c r="B9679" t="s">
        <v>37995</v>
      </c>
      <c r="C9679" t="s">
        <v>558</v>
      </c>
      <c r="D9679" t="s">
        <v>37996</v>
      </c>
      <c r="E9679" t="s">
        <v>895</v>
      </c>
      <c r="F9679" t="s">
        <v>3074</v>
      </c>
      <c r="G9679" t="s">
        <v>42</v>
      </c>
      <c r="H9679">
        <v>0</v>
      </c>
      <c r="I9679">
        <v>0</v>
      </c>
      <c r="J9679">
        <v>0</v>
      </c>
      <c r="K9679" t="s">
        <v>37997</v>
      </c>
    </row>
    <row r="9680" spans="1:11" x14ac:dyDescent="0.3">
      <c r="A9680" t="s">
        <v>37998</v>
      </c>
      <c r="C9680" t="s">
        <v>13</v>
      </c>
      <c r="D9680" t="s">
        <v>37999</v>
      </c>
      <c r="E9680" t="s">
        <v>32427</v>
      </c>
      <c r="F9680" t="s">
        <v>16</v>
      </c>
      <c r="G9680" t="s">
        <v>9609</v>
      </c>
      <c r="H9680">
        <v>0</v>
      </c>
      <c r="I9680">
        <v>0</v>
      </c>
      <c r="J9680">
        <v>0</v>
      </c>
      <c r="K9680" t="s">
        <v>38000</v>
      </c>
    </row>
    <row r="9681" spans="1:11" x14ac:dyDescent="0.3">
      <c r="A9681" t="s">
        <v>38001</v>
      </c>
      <c r="C9681" t="s">
        <v>13</v>
      </c>
      <c r="D9681" t="s">
        <v>38002</v>
      </c>
      <c r="E9681" t="s">
        <v>32427</v>
      </c>
      <c r="F9681" t="s">
        <v>16</v>
      </c>
      <c r="G9681" t="s">
        <v>4856</v>
      </c>
      <c r="H9681">
        <v>0</v>
      </c>
      <c r="I9681">
        <v>0</v>
      </c>
      <c r="J9681">
        <v>0</v>
      </c>
      <c r="K9681" t="s">
        <v>38003</v>
      </c>
    </row>
    <row r="9682" spans="1:11" x14ac:dyDescent="0.3">
      <c r="A9682" t="s">
        <v>38004</v>
      </c>
      <c r="B9682" t="s">
        <v>38005</v>
      </c>
      <c r="C9682" t="s">
        <v>27</v>
      </c>
      <c r="D9682" t="s">
        <v>38006</v>
      </c>
      <c r="E9682" t="s">
        <v>12540</v>
      </c>
      <c r="F9682" t="s">
        <v>170</v>
      </c>
      <c r="G9682" t="s">
        <v>42</v>
      </c>
      <c r="H9682">
        <v>0</v>
      </c>
      <c r="I9682">
        <v>0</v>
      </c>
      <c r="J9682">
        <v>0</v>
      </c>
      <c r="K9682" t="s">
        <v>38007</v>
      </c>
    </row>
    <row r="9683" spans="1:11" x14ac:dyDescent="0.3">
      <c r="A9683" t="s">
        <v>38008</v>
      </c>
      <c r="B9683" t="s">
        <v>38009</v>
      </c>
      <c r="C9683" t="s">
        <v>13</v>
      </c>
      <c r="D9683" t="s">
        <v>38010</v>
      </c>
      <c r="E9683" t="s">
        <v>15</v>
      </c>
      <c r="F9683" t="s">
        <v>41</v>
      </c>
      <c r="G9683" t="s">
        <v>42</v>
      </c>
      <c r="H9683">
        <v>0</v>
      </c>
      <c r="I9683">
        <v>0</v>
      </c>
      <c r="J9683">
        <v>0</v>
      </c>
      <c r="K9683" t="s">
        <v>38011</v>
      </c>
    </row>
    <row r="9684" spans="1:11" x14ac:dyDescent="0.3">
      <c r="A9684" t="s">
        <v>38012</v>
      </c>
      <c r="B9684" t="s">
        <v>38013</v>
      </c>
      <c r="C9684" t="s">
        <v>20</v>
      </c>
      <c r="D9684" t="s">
        <v>38014</v>
      </c>
      <c r="E9684" t="s">
        <v>33633</v>
      </c>
      <c r="F9684" t="s">
        <v>4959</v>
      </c>
      <c r="G9684" t="s">
        <v>42</v>
      </c>
      <c r="H9684">
        <v>0</v>
      </c>
      <c r="I9684">
        <v>0</v>
      </c>
      <c r="J9684">
        <v>0</v>
      </c>
      <c r="K9684" t="s">
        <v>38015</v>
      </c>
    </row>
    <row r="9685" spans="1:11" x14ac:dyDescent="0.3">
      <c r="A9685" t="s">
        <v>38016</v>
      </c>
      <c r="C9685" t="s">
        <v>20</v>
      </c>
      <c r="D9685" t="s">
        <v>38017</v>
      </c>
      <c r="E9685" t="s">
        <v>33633</v>
      </c>
      <c r="F9685" t="s">
        <v>5863</v>
      </c>
      <c r="G9685" t="s">
        <v>42</v>
      </c>
      <c r="H9685">
        <v>0</v>
      </c>
      <c r="I9685">
        <v>0</v>
      </c>
      <c r="J9685">
        <v>0</v>
      </c>
      <c r="K9685" t="s">
        <v>38018</v>
      </c>
    </row>
    <row r="9686" spans="1:11" x14ac:dyDescent="0.3">
      <c r="A9686" t="s">
        <v>38019</v>
      </c>
      <c r="B9686" t="s">
        <v>38020</v>
      </c>
      <c r="C9686" t="s">
        <v>466</v>
      </c>
      <c r="D9686" t="s">
        <v>38021</v>
      </c>
      <c r="E9686" t="s">
        <v>26488</v>
      </c>
      <c r="F9686" t="s">
        <v>2144</v>
      </c>
      <c r="G9686" t="s">
        <v>42</v>
      </c>
      <c r="H9686">
        <v>0</v>
      </c>
      <c r="I9686">
        <v>0</v>
      </c>
      <c r="J9686">
        <v>0</v>
      </c>
      <c r="K9686" t="s">
        <v>38022</v>
      </c>
    </row>
    <row r="9687" spans="1:11" x14ac:dyDescent="0.3">
      <c r="A9687" t="s">
        <v>38023</v>
      </c>
      <c r="C9687" t="s">
        <v>20</v>
      </c>
      <c r="D9687" t="s">
        <v>38024</v>
      </c>
      <c r="E9687" t="s">
        <v>33633</v>
      </c>
      <c r="F9687" t="s">
        <v>3066</v>
      </c>
      <c r="G9687" t="s">
        <v>34294</v>
      </c>
      <c r="H9687">
        <v>0</v>
      </c>
      <c r="I9687">
        <v>0</v>
      </c>
      <c r="J9687">
        <v>0</v>
      </c>
      <c r="K9687" t="s">
        <v>38025</v>
      </c>
    </row>
    <row r="9688" spans="1:11" x14ac:dyDescent="0.3">
      <c r="A9688" t="s">
        <v>38026</v>
      </c>
      <c r="B9688" t="s">
        <v>38027</v>
      </c>
      <c r="C9688" t="s">
        <v>558</v>
      </c>
      <c r="D9688" t="s">
        <v>38028</v>
      </c>
      <c r="E9688" t="s">
        <v>32599</v>
      </c>
      <c r="F9688" t="s">
        <v>16</v>
      </c>
      <c r="G9688" t="s">
        <v>122</v>
      </c>
      <c r="H9688">
        <v>0</v>
      </c>
      <c r="I9688">
        <v>0</v>
      </c>
      <c r="J9688">
        <v>0</v>
      </c>
      <c r="K9688" t="s">
        <v>38029</v>
      </c>
    </row>
    <row r="9689" spans="1:11" x14ac:dyDescent="0.3">
      <c r="A9689" t="s">
        <v>38030</v>
      </c>
      <c r="B9689" t="s">
        <v>38031</v>
      </c>
      <c r="C9689" t="s">
        <v>27</v>
      </c>
      <c r="D9689" t="s">
        <v>38032</v>
      </c>
      <c r="E9689" t="s">
        <v>12540</v>
      </c>
      <c r="F9689" t="s">
        <v>41</v>
      </c>
      <c r="G9689" t="s">
        <v>42</v>
      </c>
      <c r="H9689">
        <v>0</v>
      </c>
      <c r="I9689">
        <v>0</v>
      </c>
      <c r="J9689">
        <v>0</v>
      </c>
      <c r="K9689" t="s">
        <v>38033</v>
      </c>
    </row>
    <row r="9690" spans="1:11" x14ac:dyDescent="0.3">
      <c r="A9690" t="s">
        <v>38034</v>
      </c>
      <c r="B9690" t="s">
        <v>38035</v>
      </c>
      <c r="C9690" t="s">
        <v>20</v>
      </c>
      <c r="D9690" t="s">
        <v>38036</v>
      </c>
      <c r="E9690" t="s">
        <v>33633</v>
      </c>
      <c r="F9690" t="s">
        <v>11456</v>
      </c>
      <c r="G9690" t="s">
        <v>42</v>
      </c>
      <c r="H9690">
        <v>0</v>
      </c>
      <c r="I9690">
        <v>0</v>
      </c>
      <c r="J9690">
        <v>0</v>
      </c>
      <c r="K9690" t="s">
        <v>38037</v>
      </c>
    </row>
    <row r="9691" spans="1:11" x14ac:dyDescent="0.3">
      <c r="A9691" t="s">
        <v>38038</v>
      </c>
      <c r="B9691" t="s">
        <v>38039</v>
      </c>
      <c r="C9691" t="s">
        <v>558</v>
      </c>
      <c r="D9691" t="s">
        <v>38040</v>
      </c>
      <c r="E9691" t="s">
        <v>32599</v>
      </c>
      <c r="F9691" t="s">
        <v>32933</v>
      </c>
      <c r="G9691" t="s">
        <v>3413</v>
      </c>
      <c r="H9691">
        <v>0</v>
      </c>
      <c r="I9691">
        <v>0</v>
      </c>
      <c r="J9691">
        <v>0</v>
      </c>
      <c r="K9691" t="s">
        <v>38041</v>
      </c>
    </row>
    <row r="9692" spans="1:11" x14ac:dyDescent="0.3">
      <c r="A9692" t="s">
        <v>38042</v>
      </c>
      <c r="B9692" t="s">
        <v>38043</v>
      </c>
      <c r="C9692" t="s">
        <v>13</v>
      </c>
      <c r="D9692" t="s">
        <v>38044</v>
      </c>
      <c r="E9692" t="s">
        <v>32427</v>
      </c>
      <c r="F9692" t="s">
        <v>41</v>
      </c>
      <c r="G9692" t="s">
        <v>42</v>
      </c>
      <c r="H9692">
        <v>0</v>
      </c>
      <c r="I9692">
        <v>0</v>
      </c>
      <c r="J9692">
        <v>0</v>
      </c>
      <c r="K9692" t="s">
        <v>38045</v>
      </c>
    </row>
    <row r="9693" spans="1:11" x14ac:dyDescent="0.3">
      <c r="A9693" t="s">
        <v>38046</v>
      </c>
      <c r="B9693" t="s">
        <v>38047</v>
      </c>
      <c r="C9693" t="s">
        <v>13</v>
      </c>
      <c r="D9693" t="s">
        <v>38048</v>
      </c>
      <c r="E9693" t="s">
        <v>15</v>
      </c>
      <c r="F9693" t="s">
        <v>41</v>
      </c>
      <c r="G9693" t="s">
        <v>42</v>
      </c>
      <c r="H9693">
        <v>0</v>
      </c>
      <c r="I9693">
        <v>0</v>
      </c>
      <c r="J9693">
        <v>0</v>
      </c>
      <c r="K9693" t="s">
        <v>38049</v>
      </c>
    </row>
    <row r="9694" spans="1:11" x14ac:dyDescent="0.3">
      <c r="A9694" t="s">
        <v>38050</v>
      </c>
      <c r="C9694" t="s">
        <v>558</v>
      </c>
      <c r="D9694" t="s">
        <v>38051</v>
      </c>
      <c r="E9694" t="s">
        <v>32599</v>
      </c>
      <c r="F9694" t="s">
        <v>41</v>
      </c>
      <c r="G9694" t="s">
        <v>42</v>
      </c>
      <c r="H9694">
        <v>0</v>
      </c>
      <c r="I9694">
        <v>0</v>
      </c>
      <c r="J9694">
        <v>0</v>
      </c>
      <c r="K9694" t="s">
        <v>38052</v>
      </c>
    </row>
    <row r="9695" spans="1:11" x14ac:dyDescent="0.3">
      <c r="A9695" t="s">
        <v>38053</v>
      </c>
      <c r="B9695" t="s">
        <v>38054</v>
      </c>
      <c r="C9695" t="s">
        <v>558</v>
      </c>
      <c r="D9695" t="s">
        <v>38055</v>
      </c>
      <c r="E9695" t="s">
        <v>19698</v>
      </c>
      <c r="F9695" t="s">
        <v>16153</v>
      </c>
      <c r="G9695" t="s">
        <v>42</v>
      </c>
      <c r="H9695">
        <v>0</v>
      </c>
      <c r="I9695">
        <v>0</v>
      </c>
      <c r="J9695">
        <v>0</v>
      </c>
      <c r="K9695" t="s">
        <v>38056</v>
      </c>
    </row>
    <row r="9696" spans="1:11" x14ac:dyDescent="0.3">
      <c r="A9696" t="s">
        <v>38057</v>
      </c>
      <c r="B9696" t="s">
        <v>38058</v>
      </c>
      <c r="C9696" t="s">
        <v>466</v>
      </c>
      <c r="D9696" t="s">
        <v>38059</v>
      </c>
      <c r="E9696" t="s">
        <v>26488</v>
      </c>
      <c r="F9696" t="s">
        <v>22103</v>
      </c>
      <c r="G9696" t="s">
        <v>42</v>
      </c>
      <c r="H9696">
        <v>0</v>
      </c>
      <c r="I9696">
        <v>0</v>
      </c>
      <c r="J9696">
        <v>0</v>
      </c>
      <c r="K9696" t="s">
        <v>38060</v>
      </c>
    </row>
    <row r="9697" spans="1:11" x14ac:dyDescent="0.3">
      <c r="A9697" t="s">
        <v>38061</v>
      </c>
      <c r="B9697" t="s">
        <v>38062</v>
      </c>
      <c r="C9697" t="s">
        <v>558</v>
      </c>
      <c r="D9697" t="s">
        <v>38063</v>
      </c>
      <c r="E9697" t="s">
        <v>32599</v>
      </c>
      <c r="F9697" t="s">
        <v>41</v>
      </c>
      <c r="G9697" t="s">
        <v>42</v>
      </c>
      <c r="H9697">
        <v>0</v>
      </c>
      <c r="I9697">
        <v>0</v>
      </c>
      <c r="J9697">
        <v>0</v>
      </c>
      <c r="K9697" t="s">
        <v>38064</v>
      </c>
    </row>
    <row r="9698" spans="1:11" x14ac:dyDescent="0.3">
      <c r="A9698" t="s">
        <v>38065</v>
      </c>
      <c r="C9698" t="s">
        <v>27</v>
      </c>
      <c r="D9698" t="e">
        <f>안전밸브.</f>
        <v>#NAME?</v>
      </c>
      <c r="E9698" t="s">
        <v>12540</v>
      </c>
      <c r="F9698" t="s">
        <v>3257</v>
      </c>
      <c r="G9698" t="s">
        <v>42</v>
      </c>
      <c r="H9698">
        <v>0</v>
      </c>
      <c r="I9698">
        <v>0</v>
      </c>
      <c r="J9698">
        <v>0</v>
      </c>
      <c r="K9698" t="s">
        <v>38066</v>
      </c>
    </row>
    <row r="9699" spans="1:11" x14ac:dyDescent="0.3">
      <c r="A9699" t="s">
        <v>38067</v>
      </c>
      <c r="B9699" t="s">
        <v>38068</v>
      </c>
      <c r="C9699" t="s">
        <v>27</v>
      </c>
      <c r="D9699" t="s">
        <v>38069</v>
      </c>
      <c r="E9699" t="s">
        <v>12540</v>
      </c>
      <c r="F9699" t="s">
        <v>41</v>
      </c>
      <c r="G9699" t="s">
        <v>42</v>
      </c>
      <c r="H9699">
        <v>0</v>
      </c>
      <c r="I9699">
        <v>0</v>
      </c>
      <c r="J9699">
        <v>0</v>
      </c>
      <c r="K9699" t="s">
        <v>38070</v>
      </c>
    </row>
    <row r="9700" spans="1:11" x14ac:dyDescent="0.3">
      <c r="A9700" t="s">
        <v>38071</v>
      </c>
      <c r="B9700" t="s">
        <v>38072</v>
      </c>
      <c r="C9700" t="s">
        <v>558</v>
      </c>
      <c r="D9700" t="s">
        <v>38073</v>
      </c>
      <c r="E9700" t="s">
        <v>28510</v>
      </c>
      <c r="F9700" t="s">
        <v>4497</v>
      </c>
      <c r="G9700" t="s">
        <v>17908</v>
      </c>
      <c r="H9700">
        <v>0</v>
      </c>
      <c r="I9700">
        <v>0</v>
      </c>
      <c r="J9700">
        <v>0</v>
      </c>
      <c r="K9700" t="s">
        <v>38074</v>
      </c>
    </row>
    <row r="9701" spans="1:11" x14ac:dyDescent="0.3">
      <c r="A9701" t="s">
        <v>38075</v>
      </c>
      <c r="B9701" t="s">
        <v>38076</v>
      </c>
      <c r="C9701" t="s">
        <v>558</v>
      </c>
      <c r="D9701" t="s">
        <v>38077</v>
      </c>
      <c r="E9701" t="s">
        <v>28510</v>
      </c>
      <c r="F9701" t="s">
        <v>16</v>
      </c>
      <c r="G9701" t="s">
        <v>1639</v>
      </c>
      <c r="H9701">
        <v>0</v>
      </c>
      <c r="I9701">
        <v>0</v>
      </c>
      <c r="J9701">
        <v>0</v>
      </c>
      <c r="K9701" t="s">
        <v>38078</v>
      </c>
    </row>
    <row r="9702" spans="1:11" x14ac:dyDescent="0.3">
      <c r="A9702" t="s">
        <v>38079</v>
      </c>
      <c r="B9702" t="s">
        <v>38080</v>
      </c>
      <c r="C9702" t="s">
        <v>558</v>
      </c>
      <c r="D9702" t="s">
        <v>38081</v>
      </c>
      <c r="E9702" t="s">
        <v>28510</v>
      </c>
      <c r="F9702" t="s">
        <v>16</v>
      </c>
      <c r="G9702" t="s">
        <v>20664</v>
      </c>
      <c r="H9702">
        <v>0</v>
      </c>
      <c r="I9702">
        <v>0</v>
      </c>
      <c r="J9702">
        <v>0</v>
      </c>
      <c r="K9702" t="s">
        <v>38082</v>
      </c>
    </row>
    <row r="9703" spans="1:11" x14ac:dyDescent="0.3">
      <c r="A9703" t="s">
        <v>38083</v>
      </c>
      <c r="B9703" t="s">
        <v>38084</v>
      </c>
      <c r="C9703" t="s">
        <v>13</v>
      </c>
      <c r="D9703" t="s">
        <v>38085</v>
      </c>
      <c r="E9703" t="s">
        <v>15</v>
      </c>
      <c r="F9703" t="s">
        <v>16</v>
      </c>
      <c r="G9703" t="s">
        <v>16085</v>
      </c>
      <c r="H9703">
        <v>0</v>
      </c>
      <c r="I9703">
        <v>0</v>
      </c>
      <c r="J9703">
        <v>0</v>
      </c>
      <c r="K9703" t="s">
        <v>38086</v>
      </c>
    </row>
    <row r="9704" spans="1:11" x14ac:dyDescent="0.3">
      <c r="A9704" t="s">
        <v>38087</v>
      </c>
      <c r="B9704" t="s">
        <v>38088</v>
      </c>
      <c r="C9704" t="s">
        <v>20</v>
      </c>
      <c r="D9704" t="s">
        <v>38089</v>
      </c>
      <c r="E9704" t="s">
        <v>22</v>
      </c>
      <c r="F9704" t="s">
        <v>1531</v>
      </c>
      <c r="G9704" t="s">
        <v>42</v>
      </c>
      <c r="H9704">
        <v>0</v>
      </c>
      <c r="I9704">
        <v>0</v>
      </c>
      <c r="J9704">
        <v>0</v>
      </c>
      <c r="K9704" t="s">
        <v>38090</v>
      </c>
    </row>
    <row r="9705" spans="1:11" x14ac:dyDescent="0.3">
      <c r="A9705" t="s">
        <v>38091</v>
      </c>
      <c r="B9705" t="s">
        <v>38092</v>
      </c>
      <c r="C9705" t="s">
        <v>558</v>
      </c>
      <c r="D9705" t="s">
        <v>38093</v>
      </c>
      <c r="E9705" t="s">
        <v>32599</v>
      </c>
      <c r="F9705" t="s">
        <v>16</v>
      </c>
      <c r="G9705" t="s">
        <v>603</v>
      </c>
      <c r="H9705">
        <v>0</v>
      </c>
      <c r="I9705">
        <v>0</v>
      </c>
      <c r="J9705">
        <v>0</v>
      </c>
      <c r="K9705" t="s">
        <v>38094</v>
      </c>
    </row>
    <row r="9706" spans="1:11" x14ac:dyDescent="0.3">
      <c r="A9706" t="s">
        <v>38095</v>
      </c>
      <c r="B9706" t="s">
        <v>38096</v>
      </c>
      <c r="C9706" t="s">
        <v>558</v>
      </c>
      <c r="D9706" t="s">
        <v>38097</v>
      </c>
      <c r="E9706" t="s">
        <v>32599</v>
      </c>
      <c r="F9706" t="s">
        <v>41</v>
      </c>
      <c r="G9706" t="s">
        <v>42</v>
      </c>
      <c r="H9706">
        <v>0</v>
      </c>
      <c r="I9706">
        <v>0</v>
      </c>
      <c r="J9706">
        <v>0</v>
      </c>
      <c r="K9706" t="s">
        <v>38098</v>
      </c>
    </row>
    <row r="9707" spans="1:11" x14ac:dyDescent="0.3">
      <c r="A9707" t="s">
        <v>38099</v>
      </c>
      <c r="B9707" t="s">
        <v>38100</v>
      </c>
      <c r="C9707" t="s">
        <v>27</v>
      </c>
      <c r="D9707" t="s">
        <v>38101</v>
      </c>
      <c r="E9707" t="s">
        <v>12540</v>
      </c>
      <c r="F9707" t="s">
        <v>1634</v>
      </c>
      <c r="G9707" t="s">
        <v>8267</v>
      </c>
      <c r="H9707">
        <v>0</v>
      </c>
      <c r="I9707">
        <v>0</v>
      </c>
      <c r="J9707">
        <v>0</v>
      </c>
      <c r="K9707" t="s">
        <v>38102</v>
      </c>
    </row>
    <row r="9708" spans="1:11" x14ac:dyDescent="0.3">
      <c r="A9708" t="s">
        <v>38103</v>
      </c>
      <c r="B9708" t="s">
        <v>38104</v>
      </c>
      <c r="C9708" t="s">
        <v>558</v>
      </c>
      <c r="D9708" t="s">
        <v>38105</v>
      </c>
      <c r="E9708" t="s">
        <v>28510</v>
      </c>
      <c r="F9708" t="s">
        <v>3944</v>
      </c>
      <c r="G9708" t="s">
        <v>2093</v>
      </c>
      <c r="H9708">
        <v>0</v>
      </c>
      <c r="I9708">
        <v>0</v>
      </c>
      <c r="J9708">
        <v>0</v>
      </c>
      <c r="K9708" t="s">
        <v>38106</v>
      </c>
    </row>
    <row r="9709" spans="1:11" x14ac:dyDescent="0.3">
      <c r="A9709" t="s">
        <v>38107</v>
      </c>
      <c r="B9709" t="s">
        <v>38108</v>
      </c>
      <c r="C9709" t="s">
        <v>558</v>
      </c>
      <c r="D9709" t="s">
        <v>38109</v>
      </c>
      <c r="E9709" t="s">
        <v>28510</v>
      </c>
      <c r="F9709" t="s">
        <v>13885</v>
      </c>
      <c r="G9709" t="s">
        <v>42</v>
      </c>
      <c r="H9709">
        <v>0</v>
      </c>
      <c r="I9709">
        <v>0</v>
      </c>
      <c r="J9709">
        <v>0</v>
      </c>
      <c r="K9709" t="s">
        <v>38110</v>
      </c>
    </row>
    <row r="9710" spans="1:11" x14ac:dyDescent="0.3">
      <c r="A9710" t="s">
        <v>38111</v>
      </c>
      <c r="B9710" t="s">
        <v>38112</v>
      </c>
      <c r="C9710" t="s">
        <v>558</v>
      </c>
      <c r="D9710" t="s">
        <v>38113</v>
      </c>
      <c r="E9710" t="s">
        <v>28510</v>
      </c>
      <c r="F9710" t="s">
        <v>150</v>
      </c>
      <c r="G9710" t="s">
        <v>42</v>
      </c>
      <c r="H9710">
        <v>0</v>
      </c>
      <c r="I9710">
        <v>0</v>
      </c>
      <c r="J9710">
        <v>0</v>
      </c>
      <c r="K9710" t="s">
        <v>38114</v>
      </c>
    </row>
    <row r="9711" spans="1:11" x14ac:dyDescent="0.3">
      <c r="A9711" t="s">
        <v>38115</v>
      </c>
      <c r="B9711" t="s">
        <v>38116</v>
      </c>
      <c r="C9711" t="s">
        <v>558</v>
      </c>
      <c r="D9711" t="s">
        <v>38117</v>
      </c>
      <c r="E9711" t="s">
        <v>28510</v>
      </c>
      <c r="F9711" t="s">
        <v>16</v>
      </c>
      <c r="G9711" t="s">
        <v>777</v>
      </c>
      <c r="H9711">
        <v>0</v>
      </c>
      <c r="I9711">
        <v>0</v>
      </c>
      <c r="J9711">
        <v>0</v>
      </c>
      <c r="K9711" t="s">
        <v>38118</v>
      </c>
    </row>
    <row r="9712" spans="1:11" x14ac:dyDescent="0.3">
      <c r="A9712" t="s">
        <v>38119</v>
      </c>
      <c r="B9712" t="s">
        <v>38120</v>
      </c>
      <c r="C9712" t="s">
        <v>558</v>
      </c>
      <c r="D9712" t="s">
        <v>38121</v>
      </c>
      <c r="E9712" t="s">
        <v>28510</v>
      </c>
      <c r="F9712" t="s">
        <v>2486</v>
      </c>
      <c r="G9712" t="s">
        <v>42</v>
      </c>
      <c r="H9712">
        <v>0</v>
      </c>
      <c r="I9712">
        <v>0</v>
      </c>
      <c r="J9712">
        <v>0</v>
      </c>
      <c r="K9712" t="s">
        <v>38122</v>
      </c>
    </row>
    <row r="9713" spans="1:11" x14ac:dyDescent="0.3">
      <c r="A9713" t="s">
        <v>38123</v>
      </c>
      <c r="B9713" t="s">
        <v>38124</v>
      </c>
      <c r="C9713" t="s">
        <v>27</v>
      </c>
      <c r="D9713" t="s">
        <v>38125</v>
      </c>
      <c r="E9713" t="s">
        <v>12540</v>
      </c>
      <c r="F9713" t="s">
        <v>41</v>
      </c>
      <c r="G9713" t="s">
        <v>42</v>
      </c>
      <c r="H9713">
        <v>0</v>
      </c>
      <c r="I9713">
        <v>0</v>
      </c>
      <c r="J9713">
        <v>0</v>
      </c>
      <c r="K9713" t="s">
        <v>38126</v>
      </c>
    </row>
    <row r="9714" spans="1:11" x14ac:dyDescent="0.3">
      <c r="A9714" t="s">
        <v>38127</v>
      </c>
      <c r="C9714" t="s">
        <v>13</v>
      </c>
      <c r="D9714" t="s">
        <v>38128</v>
      </c>
      <c r="E9714" t="s">
        <v>15</v>
      </c>
      <c r="F9714" t="s">
        <v>41</v>
      </c>
      <c r="G9714" t="s">
        <v>42</v>
      </c>
      <c r="H9714">
        <v>0</v>
      </c>
      <c r="I9714">
        <v>0</v>
      </c>
      <c r="J9714">
        <v>0</v>
      </c>
      <c r="K9714" t="s">
        <v>38129</v>
      </c>
    </row>
    <row r="9715" spans="1:11" x14ac:dyDescent="0.3">
      <c r="A9715" t="s">
        <v>38130</v>
      </c>
      <c r="B9715" t="s">
        <v>38131</v>
      </c>
      <c r="C9715" t="s">
        <v>20</v>
      </c>
      <c r="D9715" t="s">
        <v>38132</v>
      </c>
      <c r="E9715" t="s">
        <v>33633</v>
      </c>
      <c r="F9715" t="s">
        <v>1506</v>
      </c>
      <c r="G9715" t="s">
        <v>42</v>
      </c>
      <c r="H9715">
        <v>0</v>
      </c>
      <c r="I9715">
        <v>0</v>
      </c>
      <c r="J9715">
        <v>0</v>
      </c>
      <c r="K9715" t="s">
        <v>38133</v>
      </c>
    </row>
    <row r="9716" spans="1:11" x14ac:dyDescent="0.3">
      <c r="A9716" t="s">
        <v>38134</v>
      </c>
      <c r="B9716" t="s">
        <v>38135</v>
      </c>
      <c r="C9716" t="s">
        <v>20</v>
      </c>
      <c r="D9716" t="s">
        <v>38136</v>
      </c>
      <c r="E9716" t="s">
        <v>33633</v>
      </c>
      <c r="F9716" t="s">
        <v>2437</v>
      </c>
      <c r="G9716" t="s">
        <v>42</v>
      </c>
      <c r="H9716">
        <v>0</v>
      </c>
      <c r="I9716">
        <v>0</v>
      </c>
      <c r="J9716">
        <v>0</v>
      </c>
      <c r="K9716" t="s">
        <v>38137</v>
      </c>
    </row>
    <row r="9717" spans="1:11" x14ac:dyDescent="0.3">
      <c r="A9717" t="s">
        <v>38138</v>
      </c>
      <c r="B9717" t="s">
        <v>38139</v>
      </c>
      <c r="C9717" t="s">
        <v>20</v>
      </c>
      <c r="D9717" t="s">
        <v>38140</v>
      </c>
      <c r="E9717" t="s">
        <v>33633</v>
      </c>
      <c r="F9717" t="s">
        <v>9911</v>
      </c>
      <c r="G9717" t="s">
        <v>42</v>
      </c>
      <c r="H9717">
        <v>0</v>
      </c>
      <c r="I9717">
        <v>0</v>
      </c>
      <c r="J9717">
        <v>0</v>
      </c>
      <c r="K9717" t="s">
        <v>38141</v>
      </c>
    </row>
    <row r="9718" spans="1:11" x14ac:dyDescent="0.3">
      <c r="A9718" t="s">
        <v>38142</v>
      </c>
      <c r="B9718" t="s">
        <v>38143</v>
      </c>
      <c r="C9718" t="s">
        <v>20</v>
      </c>
      <c r="D9718" t="s">
        <v>38144</v>
      </c>
      <c r="E9718" t="s">
        <v>33633</v>
      </c>
      <c r="F9718" t="s">
        <v>11292</v>
      </c>
      <c r="G9718" t="s">
        <v>42</v>
      </c>
      <c r="H9718">
        <v>0</v>
      </c>
      <c r="I9718">
        <v>0</v>
      </c>
      <c r="J9718">
        <v>0</v>
      </c>
      <c r="K9718" t="s">
        <v>38145</v>
      </c>
    </row>
    <row r="9719" spans="1:11" x14ac:dyDescent="0.3">
      <c r="A9719" t="s">
        <v>38146</v>
      </c>
      <c r="B9719" t="s">
        <v>38147</v>
      </c>
      <c r="C9719" t="s">
        <v>27</v>
      </c>
      <c r="D9719" t="s">
        <v>38148</v>
      </c>
      <c r="E9719" t="s">
        <v>12540</v>
      </c>
      <c r="F9719" t="s">
        <v>7794</v>
      </c>
      <c r="G9719" t="s">
        <v>42</v>
      </c>
      <c r="H9719">
        <v>0</v>
      </c>
      <c r="I9719">
        <v>0</v>
      </c>
      <c r="J9719">
        <v>0</v>
      </c>
      <c r="K9719" t="s">
        <v>38149</v>
      </c>
    </row>
    <row r="9720" spans="1:11" x14ac:dyDescent="0.3">
      <c r="A9720" t="s">
        <v>38150</v>
      </c>
      <c r="C9720" t="s">
        <v>27</v>
      </c>
      <c r="D9720" t="s">
        <v>38151</v>
      </c>
      <c r="E9720" t="s">
        <v>12540</v>
      </c>
      <c r="F9720" t="s">
        <v>41</v>
      </c>
      <c r="G9720" t="s">
        <v>42</v>
      </c>
      <c r="H9720">
        <v>0</v>
      </c>
      <c r="I9720">
        <v>0</v>
      </c>
      <c r="J9720">
        <v>0</v>
      </c>
      <c r="K9720" t="s">
        <v>38152</v>
      </c>
    </row>
    <row r="9721" spans="1:11" x14ac:dyDescent="0.3">
      <c r="A9721" t="s">
        <v>38153</v>
      </c>
      <c r="B9721" t="s">
        <v>38154</v>
      </c>
      <c r="C9721" t="s">
        <v>558</v>
      </c>
      <c r="D9721" t="s">
        <v>38155</v>
      </c>
      <c r="E9721" t="s">
        <v>32122</v>
      </c>
      <c r="F9721" t="s">
        <v>38156</v>
      </c>
      <c r="G9721" t="s">
        <v>42</v>
      </c>
      <c r="H9721">
        <v>0</v>
      </c>
      <c r="I9721">
        <v>0</v>
      </c>
      <c r="J9721">
        <v>0</v>
      </c>
      <c r="K9721" t="s">
        <v>38157</v>
      </c>
    </row>
    <row r="9722" spans="1:11" x14ac:dyDescent="0.3">
      <c r="A9722" t="s">
        <v>38158</v>
      </c>
      <c r="B9722" t="s">
        <v>38159</v>
      </c>
      <c r="C9722" t="s">
        <v>20</v>
      </c>
      <c r="D9722" t="s">
        <v>38160</v>
      </c>
      <c r="E9722" t="s">
        <v>33633</v>
      </c>
      <c r="F9722" t="s">
        <v>331</v>
      </c>
      <c r="G9722" t="s">
        <v>42</v>
      </c>
      <c r="H9722">
        <v>0</v>
      </c>
      <c r="I9722">
        <v>0</v>
      </c>
      <c r="J9722">
        <v>0</v>
      </c>
      <c r="K9722" t="s">
        <v>38161</v>
      </c>
    </row>
    <row r="9723" spans="1:11" x14ac:dyDescent="0.3">
      <c r="A9723" t="s">
        <v>38162</v>
      </c>
      <c r="B9723" t="s">
        <v>38163</v>
      </c>
      <c r="C9723" t="s">
        <v>20</v>
      </c>
      <c r="D9723" t="s">
        <v>38164</v>
      </c>
      <c r="E9723" t="s">
        <v>33633</v>
      </c>
      <c r="F9723" t="s">
        <v>1906</v>
      </c>
      <c r="G9723" t="s">
        <v>4671</v>
      </c>
      <c r="H9723">
        <v>0</v>
      </c>
      <c r="I9723">
        <v>0</v>
      </c>
      <c r="J9723">
        <v>0</v>
      </c>
      <c r="K9723" t="s">
        <v>38165</v>
      </c>
    </row>
    <row r="9724" spans="1:11" x14ac:dyDescent="0.3">
      <c r="A9724" t="s">
        <v>38166</v>
      </c>
      <c r="B9724" t="s">
        <v>38167</v>
      </c>
      <c r="C9724" t="s">
        <v>147</v>
      </c>
      <c r="D9724" t="s">
        <v>38168</v>
      </c>
      <c r="E9724" t="s">
        <v>149</v>
      </c>
      <c r="F9724" t="s">
        <v>2144</v>
      </c>
      <c r="G9724" t="s">
        <v>42</v>
      </c>
      <c r="H9724">
        <v>0</v>
      </c>
      <c r="I9724">
        <v>0</v>
      </c>
      <c r="J9724">
        <v>0</v>
      </c>
      <c r="K9724" t="s">
        <v>38169</v>
      </c>
    </row>
    <row r="9725" spans="1:11" x14ac:dyDescent="0.3">
      <c r="A9725" t="s">
        <v>38170</v>
      </c>
      <c r="C9725" t="s">
        <v>147</v>
      </c>
      <c r="D9725" t="s">
        <v>38171</v>
      </c>
      <c r="E9725" t="s">
        <v>149</v>
      </c>
      <c r="F9725" t="s">
        <v>11456</v>
      </c>
      <c r="G9725" t="s">
        <v>42</v>
      </c>
      <c r="H9725">
        <v>0</v>
      </c>
      <c r="I9725">
        <v>0</v>
      </c>
      <c r="J9725">
        <v>0</v>
      </c>
      <c r="K9725" t="s">
        <v>38172</v>
      </c>
    </row>
    <row r="9726" spans="1:11" x14ac:dyDescent="0.3">
      <c r="A9726" t="s">
        <v>38173</v>
      </c>
      <c r="C9726" t="s">
        <v>147</v>
      </c>
      <c r="D9726" t="s">
        <v>38174</v>
      </c>
      <c r="E9726" t="s">
        <v>149</v>
      </c>
      <c r="F9726" t="s">
        <v>14582</v>
      </c>
      <c r="G9726" t="s">
        <v>42</v>
      </c>
      <c r="H9726">
        <v>0</v>
      </c>
      <c r="I9726">
        <v>0</v>
      </c>
      <c r="J9726">
        <v>0</v>
      </c>
      <c r="K9726" t="s">
        <v>38175</v>
      </c>
    </row>
    <row r="9727" spans="1:11" x14ac:dyDescent="0.3">
      <c r="A9727" t="s">
        <v>38176</v>
      </c>
      <c r="B9727" t="s">
        <v>38177</v>
      </c>
      <c r="C9727" t="s">
        <v>147</v>
      </c>
      <c r="D9727" t="s">
        <v>38178</v>
      </c>
      <c r="E9727" t="s">
        <v>149</v>
      </c>
      <c r="F9727" t="s">
        <v>1232</v>
      </c>
      <c r="G9727" t="s">
        <v>9186</v>
      </c>
      <c r="H9727">
        <v>0</v>
      </c>
      <c r="I9727">
        <v>0</v>
      </c>
      <c r="J9727">
        <v>0</v>
      </c>
      <c r="K9727" t="s">
        <v>38179</v>
      </c>
    </row>
    <row r="9728" spans="1:11" x14ac:dyDescent="0.3">
      <c r="A9728" t="s">
        <v>38180</v>
      </c>
      <c r="C9728" t="s">
        <v>147</v>
      </c>
      <c r="D9728" t="s">
        <v>38181</v>
      </c>
      <c r="E9728" t="s">
        <v>149</v>
      </c>
      <c r="F9728" t="s">
        <v>16</v>
      </c>
      <c r="G9728" t="s">
        <v>2542</v>
      </c>
      <c r="H9728">
        <v>0</v>
      </c>
      <c r="I9728">
        <v>0</v>
      </c>
      <c r="J9728">
        <v>0</v>
      </c>
      <c r="K9728" t="s">
        <v>38182</v>
      </c>
    </row>
    <row r="9729" spans="1:11" x14ac:dyDescent="0.3">
      <c r="A9729" t="s">
        <v>38183</v>
      </c>
      <c r="C9729" t="s">
        <v>147</v>
      </c>
      <c r="D9729" t="s">
        <v>38184</v>
      </c>
      <c r="E9729" t="s">
        <v>149</v>
      </c>
      <c r="F9729" t="s">
        <v>4985</v>
      </c>
      <c r="G9729" t="s">
        <v>42</v>
      </c>
      <c r="H9729">
        <v>0</v>
      </c>
      <c r="I9729">
        <v>0</v>
      </c>
      <c r="J9729">
        <v>0</v>
      </c>
      <c r="K9729" t="s">
        <v>38185</v>
      </c>
    </row>
    <row r="9730" spans="1:11" x14ac:dyDescent="0.3">
      <c r="A9730" t="s">
        <v>38186</v>
      </c>
      <c r="C9730" t="s">
        <v>20</v>
      </c>
      <c r="D9730" t="s">
        <v>38187</v>
      </c>
      <c r="E9730" t="s">
        <v>33633</v>
      </c>
      <c r="F9730" t="s">
        <v>16</v>
      </c>
      <c r="G9730" t="s">
        <v>9124</v>
      </c>
      <c r="H9730">
        <v>0</v>
      </c>
      <c r="I9730">
        <v>0</v>
      </c>
      <c r="J9730">
        <v>0</v>
      </c>
      <c r="K9730" t="s">
        <v>38188</v>
      </c>
    </row>
    <row r="9731" spans="1:11" x14ac:dyDescent="0.3">
      <c r="A9731" t="s">
        <v>38189</v>
      </c>
      <c r="B9731" t="s">
        <v>38190</v>
      </c>
      <c r="C9731" t="s">
        <v>147</v>
      </c>
      <c r="D9731" t="s">
        <v>38191</v>
      </c>
      <c r="E9731" t="s">
        <v>149</v>
      </c>
      <c r="F9731" t="s">
        <v>6622</v>
      </c>
      <c r="G9731" t="s">
        <v>42</v>
      </c>
      <c r="H9731">
        <v>0</v>
      </c>
      <c r="I9731">
        <v>0</v>
      </c>
      <c r="J9731">
        <v>0</v>
      </c>
      <c r="K9731" t="s">
        <v>38192</v>
      </c>
    </row>
    <row r="9732" spans="1:11" x14ac:dyDescent="0.3">
      <c r="A9732" t="s">
        <v>38193</v>
      </c>
      <c r="B9732" t="s">
        <v>38194</v>
      </c>
      <c r="C9732" t="s">
        <v>27</v>
      </c>
      <c r="D9732" t="s">
        <v>38195</v>
      </c>
      <c r="E9732" t="s">
        <v>12540</v>
      </c>
      <c r="F9732" t="s">
        <v>41</v>
      </c>
      <c r="G9732" t="s">
        <v>6006</v>
      </c>
      <c r="H9732">
        <v>0</v>
      </c>
      <c r="I9732">
        <v>0</v>
      </c>
      <c r="J9732">
        <v>0</v>
      </c>
      <c r="K9732" t="s">
        <v>38196</v>
      </c>
    </row>
    <row r="9733" spans="1:11" x14ac:dyDescent="0.3">
      <c r="A9733" t="s">
        <v>38197</v>
      </c>
      <c r="B9733" t="s">
        <v>38198</v>
      </c>
      <c r="C9733" t="s">
        <v>147</v>
      </c>
      <c r="D9733" t="s">
        <v>38199</v>
      </c>
      <c r="E9733" t="s">
        <v>149</v>
      </c>
      <c r="F9733" t="s">
        <v>1723</v>
      </c>
      <c r="G9733" t="s">
        <v>42</v>
      </c>
      <c r="H9733">
        <v>0</v>
      </c>
      <c r="I9733">
        <v>0</v>
      </c>
      <c r="J9733">
        <v>0</v>
      </c>
      <c r="K9733" t="s">
        <v>38200</v>
      </c>
    </row>
    <row r="9734" spans="1:11" x14ac:dyDescent="0.3">
      <c r="A9734" t="s">
        <v>38201</v>
      </c>
      <c r="B9734" t="s">
        <v>38202</v>
      </c>
      <c r="C9734" t="s">
        <v>13</v>
      </c>
      <c r="D9734" t="s">
        <v>38203</v>
      </c>
      <c r="E9734" t="s">
        <v>15</v>
      </c>
      <c r="F9734" t="s">
        <v>16</v>
      </c>
      <c r="G9734" t="s">
        <v>603</v>
      </c>
      <c r="H9734">
        <v>0</v>
      </c>
      <c r="I9734">
        <v>0</v>
      </c>
      <c r="J9734">
        <v>0</v>
      </c>
      <c r="K9734" t="s">
        <v>38204</v>
      </c>
    </row>
    <row r="9735" spans="1:11" x14ac:dyDescent="0.3">
      <c r="A9735" t="s">
        <v>38205</v>
      </c>
      <c r="B9735" t="s">
        <v>38206</v>
      </c>
      <c r="C9735" t="s">
        <v>147</v>
      </c>
      <c r="D9735" t="s">
        <v>38207</v>
      </c>
      <c r="E9735" t="s">
        <v>149</v>
      </c>
      <c r="F9735" t="s">
        <v>4100</v>
      </c>
      <c r="G9735" t="s">
        <v>42</v>
      </c>
      <c r="H9735">
        <v>0</v>
      </c>
      <c r="I9735">
        <v>0</v>
      </c>
      <c r="J9735">
        <v>0</v>
      </c>
      <c r="K9735" t="s">
        <v>38208</v>
      </c>
    </row>
    <row r="9736" spans="1:11" x14ac:dyDescent="0.3">
      <c r="A9736" t="s">
        <v>38209</v>
      </c>
      <c r="C9736" t="s">
        <v>147</v>
      </c>
      <c r="D9736" t="s">
        <v>38210</v>
      </c>
      <c r="E9736" t="s">
        <v>149</v>
      </c>
      <c r="F9736" t="s">
        <v>9116</v>
      </c>
      <c r="G9736" t="s">
        <v>42</v>
      </c>
      <c r="H9736">
        <v>0</v>
      </c>
      <c r="I9736">
        <v>0</v>
      </c>
      <c r="J9736">
        <v>0</v>
      </c>
      <c r="K9736" t="s">
        <v>38211</v>
      </c>
    </row>
    <row r="9737" spans="1:11" x14ac:dyDescent="0.3">
      <c r="A9737" t="s">
        <v>38212</v>
      </c>
      <c r="C9737" t="s">
        <v>147</v>
      </c>
      <c r="D9737" t="s">
        <v>38213</v>
      </c>
      <c r="E9737" t="s">
        <v>149</v>
      </c>
      <c r="F9737" t="s">
        <v>11311</v>
      </c>
      <c r="G9737" t="s">
        <v>42</v>
      </c>
      <c r="H9737">
        <v>0</v>
      </c>
      <c r="I9737">
        <v>0</v>
      </c>
      <c r="J9737">
        <v>0</v>
      </c>
      <c r="K9737" t="s">
        <v>38214</v>
      </c>
    </row>
    <row r="9738" spans="1:11" x14ac:dyDescent="0.3">
      <c r="A9738" t="s">
        <v>38215</v>
      </c>
      <c r="C9738" t="s">
        <v>147</v>
      </c>
      <c r="D9738" t="s">
        <v>38216</v>
      </c>
      <c r="E9738" t="s">
        <v>149</v>
      </c>
      <c r="F9738" t="s">
        <v>2111</v>
      </c>
      <c r="G9738" t="s">
        <v>42</v>
      </c>
      <c r="H9738">
        <v>0</v>
      </c>
      <c r="I9738">
        <v>0</v>
      </c>
      <c r="J9738">
        <v>0</v>
      </c>
      <c r="K9738" t="s">
        <v>38217</v>
      </c>
    </row>
    <row r="9739" spans="1:11" x14ac:dyDescent="0.3">
      <c r="A9739" t="s">
        <v>38218</v>
      </c>
      <c r="B9739" t="s">
        <v>38219</v>
      </c>
      <c r="C9739" t="s">
        <v>147</v>
      </c>
      <c r="D9739" t="s">
        <v>38220</v>
      </c>
      <c r="E9739" t="s">
        <v>149</v>
      </c>
      <c r="F9739" t="s">
        <v>2111</v>
      </c>
      <c r="G9739" t="s">
        <v>42</v>
      </c>
      <c r="H9739">
        <v>0</v>
      </c>
      <c r="I9739">
        <v>0</v>
      </c>
      <c r="J9739">
        <v>0</v>
      </c>
      <c r="K9739" t="s">
        <v>38221</v>
      </c>
    </row>
    <row r="9740" spans="1:11" x14ac:dyDescent="0.3">
      <c r="A9740" t="s">
        <v>38222</v>
      </c>
      <c r="C9740" t="s">
        <v>147</v>
      </c>
      <c r="D9740" t="s">
        <v>38223</v>
      </c>
      <c r="E9740" t="s">
        <v>149</v>
      </c>
      <c r="F9740" t="s">
        <v>2703</v>
      </c>
      <c r="G9740" t="s">
        <v>42</v>
      </c>
      <c r="H9740">
        <v>0</v>
      </c>
      <c r="I9740">
        <v>0</v>
      </c>
      <c r="J9740">
        <v>0</v>
      </c>
      <c r="K9740" t="s">
        <v>38224</v>
      </c>
    </row>
    <row r="9741" spans="1:11" x14ac:dyDescent="0.3">
      <c r="A9741" t="s">
        <v>38225</v>
      </c>
      <c r="C9741" t="s">
        <v>27</v>
      </c>
      <c r="D9741" t="s">
        <v>38226</v>
      </c>
      <c r="E9741" t="s">
        <v>12540</v>
      </c>
      <c r="F9741" t="s">
        <v>16</v>
      </c>
      <c r="G9741" t="s">
        <v>2960</v>
      </c>
      <c r="H9741">
        <v>0</v>
      </c>
      <c r="I9741">
        <v>0</v>
      </c>
      <c r="J9741">
        <v>0</v>
      </c>
      <c r="K9741" t="s">
        <v>38227</v>
      </c>
    </row>
    <row r="9742" spans="1:11" x14ac:dyDescent="0.3">
      <c r="A9742" t="s">
        <v>38228</v>
      </c>
      <c r="B9742" t="s">
        <v>38229</v>
      </c>
      <c r="C9742" t="s">
        <v>20</v>
      </c>
      <c r="D9742" t="s">
        <v>38230</v>
      </c>
      <c r="E9742" t="s">
        <v>33633</v>
      </c>
      <c r="F9742" t="s">
        <v>16</v>
      </c>
      <c r="G9742" t="s">
        <v>9108</v>
      </c>
      <c r="H9742">
        <v>0</v>
      </c>
      <c r="I9742">
        <v>0</v>
      </c>
      <c r="J9742">
        <v>0</v>
      </c>
      <c r="K9742" t="s">
        <v>38231</v>
      </c>
    </row>
    <row r="9743" spans="1:11" x14ac:dyDescent="0.3">
      <c r="A9743" t="s">
        <v>38232</v>
      </c>
      <c r="C9743" t="s">
        <v>27</v>
      </c>
      <c r="D9743" t="s">
        <v>38233</v>
      </c>
      <c r="E9743" t="s">
        <v>12540</v>
      </c>
      <c r="F9743" t="s">
        <v>41</v>
      </c>
      <c r="G9743" t="s">
        <v>42</v>
      </c>
      <c r="H9743">
        <v>0</v>
      </c>
      <c r="I9743">
        <v>0</v>
      </c>
      <c r="J9743">
        <v>0</v>
      </c>
      <c r="K9743" t="s">
        <v>38234</v>
      </c>
    </row>
    <row r="9744" spans="1:11" x14ac:dyDescent="0.3">
      <c r="A9744" t="s">
        <v>38235</v>
      </c>
      <c r="B9744" t="s">
        <v>38236</v>
      </c>
      <c r="C9744" t="s">
        <v>13</v>
      </c>
      <c r="D9744" t="s">
        <v>38237</v>
      </c>
      <c r="E9744" t="s">
        <v>15</v>
      </c>
      <c r="F9744" t="s">
        <v>41</v>
      </c>
      <c r="G9744" t="s">
        <v>42</v>
      </c>
      <c r="H9744">
        <v>0</v>
      </c>
      <c r="I9744">
        <v>0</v>
      </c>
      <c r="J9744">
        <v>0</v>
      </c>
      <c r="K9744" t="s">
        <v>38238</v>
      </c>
    </row>
    <row r="9745" spans="1:11" x14ac:dyDescent="0.3">
      <c r="A9745" t="s">
        <v>38239</v>
      </c>
      <c r="B9745" t="s">
        <v>38240</v>
      </c>
      <c r="C9745" t="s">
        <v>27</v>
      </c>
      <c r="D9745" t="s">
        <v>38241</v>
      </c>
      <c r="E9745" t="s">
        <v>12540</v>
      </c>
      <c r="F9745" t="s">
        <v>41</v>
      </c>
      <c r="G9745" t="s">
        <v>107</v>
      </c>
      <c r="H9745">
        <v>0</v>
      </c>
      <c r="I9745">
        <v>0</v>
      </c>
      <c r="J9745">
        <v>0</v>
      </c>
      <c r="K9745" t="s">
        <v>38242</v>
      </c>
    </row>
    <row r="9746" spans="1:11" x14ac:dyDescent="0.3">
      <c r="A9746" t="s">
        <v>38243</v>
      </c>
      <c r="C9746" t="s">
        <v>20</v>
      </c>
      <c r="D9746" t="s">
        <v>38244</v>
      </c>
      <c r="E9746" t="s">
        <v>33633</v>
      </c>
      <c r="F9746" t="s">
        <v>16</v>
      </c>
      <c r="G9746" t="s">
        <v>11985</v>
      </c>
      <c r="H9746">
        <v>0</v>
      </c>
      <c r="I9746">
        <v>0</v>
      </c>
      <c r="J9746">
        <v>0</v>
      </c>
      <c r="K9746" t="s">
        <v>38245</v>
      </c>
    </row>
    <row r="9747" spans="1:11" x14ac:dyDescent="0.3">
      <c r="A9747" t="s">
        <v>38246</v>
      </c>
      <c r="C9747" t="s">
        <v>147</v>
      </c>
      <c r="D9747" t="s">
        <v>38247</v>
      </c>
      <c r="E9747" t="s">
        <v>149</v>
      </c>
      <c r="F9747" t="s">
        <v>16</v>
      </c>
      <c r="G9747" t="s">
        <v>2026</v>
      </c>
      <c r="H9747">
        <v>0</v>
      </c>
      <c r="I9747">
        <v>0</v>
      </c>
      <c r="J9747">
        <v>0</v>
      </c>
      <c r="K9747" t="s">
        <v>38248</v>
      </c>
    </row>
    <row r="9748" spans="1:11" x14ac:dyDescent="0.3">
      <c r="A9748" t="s">
        <v>38249</v>
      </c>
      <c r="C9748" t="s">
        <v>147</v>
      </c>
      <c r="D9748" t="s">
        <v>38250</v>
      </c>
      <c r="E9748" t="s">
        <v>149</v>
      </c>
      <c r="F9748" t="s">
        <v>16</v>
      </c>
      <c r="G9748" t="s">
        <v>2189</v>
      </c>
      <c r="H9748">
        <v>0</v>
      </c>
      <c r="I9748">
        <v>0</v>
      </c>
      <c r="J9748">
        <v>0</v>
      </c>
      <c r="K9748" t="s">
        <v>38251</v>
      </c>
    </row>
    <row r="9749" spans="1:11" x14ac:dyDescent="0.3">
      <c r="A9749" t="s">
        <v>38252</v>
      </c>
      <c r="B9749" t="s">
        <v>38253</v>
      </c>
      <c r="C9749" t="s">
        <v>13</v>
      </c>
      <c r="D9749" t="s">
        <v>38254</v>
      </c>
      <c r="E9749" t="s">
        <v>32427</v>
      </c>
      <c r="F9749" t="s">
        <v>16</v>
      </c>
      <c r="G9749" t="s">
        <v>16445</v>
      </c>
      <c r="H9749">
        <v>0</v>
      </c>
      <c r="I9749">
        <v>0</v>
      </c>
      <c r="J9749">
        <v>0</v>
      </c>
      <c r="K9749" t="s">
        <v>38255</v>
      </c>
    </row>
    <row r="9750" spans="1:11" x14ac:dyDescent="0.3">
      <c r="A9750" t="s">
        <v>38256</v>
      </c>
      <c r="B9750" t="s">
        <v>38257</v>
      </c>
      <c r="C9750" t="s">
        <v>27</v>
      </c>
      <c r="D9750" t="s">
        <v>38258</v>
      </c>
      <c r="E9750" t="s">
        <v>12540</v>
      </c>
      <c r="F9750" t="s">
        <v>41</v>
      </c>
      <c r="G9750" t="s">
        <v>42</v>
      </c>
      <c r="H9750">
        <v>0</v>
      </c>
      <c r="I9750">
        <v>0</v>
      </c>
      <c r="J9750">
        <v>0</v>
      </c>
      <c r="K9750" t="s">
        <v>38259</v>
      </c>
    </row>
    <row r="9751" spans="1:11" x14ac:dyDescent="0.3">
      <c r="A9751" t="s">
        <v>38260</v>
      </c>
      <c r="B9751" t="s">
        <v>38261</v>
      </c>
      <c r="C9751" t="s">
        <v>27</v>
      </c>
      <c r="D9751" t="s">
        <v>38262</v>
      </c>
      <c r="E9751" t="s">
        <v>12540</v>
      </c>
      <c r="F9751" t="s">
        <v>41</v>
      </c>
      <c r="G9751" t="s">
        <v>42</v>
      </c>
      <c r="H9751">
        <v>0</v>
      </c>
      <c r="I9751">
        <v>0</v>
      </c>
      <c r="J9751">
        <v>0</v>
      </c>
      <c r="K9751" t="s">
        <v>38263</v>
      </c>
    </row>
    <row r="9752" spans="1:11" x14ac:dyDescent="0.3">
      <c r="A9752" t="s">
        <v>38264</v>
      </c>
      <c r="B9752" t="s">
        <v>38265</v>
      </c>
      <c r="C9752" t="s">
        <v>27</v>
      </c>
      <c r="D9752" t="s">
        <v>38266</v>
      </c>
      <c r="E9752" t="s">
        <v>12540</v>
      </c>
      <c r="F9752" t="s">
        <v>16</v>
      </c>
      <c r="G9752" t="s">
        <v>30</v>
      </c>
      <c r="H9752">
        <v>0</v>
      </c>
      <c r="I9752">
        <v>0</v>
      </c>
      <c r="J9752">
        <v>0</v>
      </c>
      <c r="K9752" t="s">
        <v>38267</v>
      </c>
    </row>
    <row r="9753" spans="1:11" x14ac:dyDescent="0.3">
      <c r="A9753" t="s">
        <v>38268</v>
      </c>
      <c r="B9753" t="s">
        <v>38269</v>
      </c>
      <c r="C9753" t="s">
        <v>27</v>
      </c>
      <c r="D9753" t="s">
        <v>38270</v>
      </c>
      <c r="E9753" t="s">
        <v>12540</v>
      </c>
      <c r="F9753" t="s">
        <v>41</v>
      </c>
      <c r="G9753" t="s">
        <v>42</v>
      </c>
      <c r="H9753">
        <v>0</v>
      </c>
      <c r="I9753">
        <v>0</v>
      </c>
      <c r="J9753">
        <v>0</v>
      </c>
      <c r="K9753" t="s">
        <v>38271</v>
      </c>
    </row>
    <row r="9754" spans="1:11" x14ac:dyDescent="0.3">
      <c r="A9754" t="s">
        <v>38272</v>
      </c>
      <c r="B9754" t="s">
        <v>38273</v>
      </c>
      <c r="C9754" t="s">
        <v>27</v>
      </c>
      <c r="D9754" t="s">
        <v>38274</v>
      </c>
      <c r="E9754" t="s">
        <v>12540</v>
      </c>
      <c r="F9754" t="s">
        <v>41</v>
      </c>
      <c r="G9754" t="s">
        <v>3413</v>
      </c>
      <c r="H9754">
        <v>0</v>
      </c>
      <c r="I9754">
        <v>0</v>
      </c>
      <c r="J9754">
        <v>0</v>
      </c>
      <c r="K9754" t="s">
        <v>38275</v>
      </c>
    </row>
    <row r="9755" spans="1:11" x14ac:dyDescent="0.3">
      <c r="A9755" t="s">
        <v>38276</v>
      </c>
      <c r="B9755" t="s">
        <v>38277</v>
      </c>
      <c r="C9755" t="s">
        <v>558</v>
      </c>
      <c r="D9755" t="s">
        <v>38278</v>
      </c>
      <c r="E9755" t="s">
        <v>1462</v>
      </c>
      <c r="F9755" t="s">
        <v>16</v>
      </c>
      <c r="G9755" t="s">
        <v>2818</v>
      </c>
      <c r="H9755">
        <v>0</v>
      </c>
      <c r="I9755">
        <v>0</v>
      </c>
      <c r="J9755">
        <v>0</v>
      </c>
      <c r="K9755" t="s">
        <v>38279</v>
      </c>
    </row>
    <row r="9756" spans="1:11" x14ac:dyDescent="0.3">
      <c r="A9756" t="s">
        <v>38280</v>
      </c>
      <c r="B9756" t="s">
        <v>38281</v>
      </c>
      <c r="C9756" t="s">
        <v>27</v>
      </c>
      <c r="D9756" t="s">
        <v>38282</v>
      </c>
      <c r="E9756" t="s">
        <v>12540</v>
      </c>
      <c r="F9756" t="s">
        <v>41</v>
      </c>
      <c r="G9756" t="s">
        <v>42</v>
      </c>
      <c r="H9756">
        <v>0</v>
      </c>
      <c r="I9756">
        <v>0</v>
      </c>
      <c r="J9756">
        <v>0</v>
      </c>
      <c r="K9756" t="s">
        <v>38283</v>
      </c>
    </row>
    <row r="9757" spans="1:11" x14ac:dyDescent="0.3">
      <c r="A9757" t="s">
        <v>38284</v>
      </c>
      <c r="B9757" t="s">
        <v>38285</v>
      </c>
      <c r="C9757" t="s">
        <v>27</v>
      </c>
      <c r="D9757" t="s">
        <v>38286</v>
      </c>
      <c r="E9757" t="s">
        <v>12540</v>
      </c>
      <c r="F9757" t="s">
        <v>38287</v>
      </c>
      <c r="G9757" t="s">
        <v>42</v>
      </c>
      <c r="H9757">
        <v>0</v>
      </c>
      <c r="I9757">
        <v>0</v>
      </c>
      <c r="J9757">
        <v>0</v>
      </c>
      <c r="K9757" t="s">
        <v>38288</v>
      </c>
    </row>
    <row r="9758" spans="1:11" x14ac:dyDescent="0.3">
      <c r="A9758" t="s">
        <v>38289</v>
      </c>
      <c r="B9758" t="s">
        <v>38290</v>
      </c>
      <c r="C9758" t="s">
        <v>27</v>
      </c>
      <c r="D9758" t="s">
        <v>38291</v>
      </c>
      <c r="E9758" t="s">
        <v>12540</v>
      </c>
      <c r="F9758" t="s">
        <v>41</v>
      </c>
      <c r="G9758" t="s">
        <v>42</v>
      </c>
      <c r="H9758">
        <v>0</v>
      </c>
      <c r="I9758">
        <v>0</v>
      </c>
      <c r="J9758">
        <v>0</v>
      </c>
      <c r="K9758" t="s">
        <v>38292</v>
      </c>
    </row>
    <row r="9759" spans="1:11" x14ac:dyDescent="0.3">
      <c r="A9759" t="s">
        <v>38293</v>
      </c>
      <c r="B9759" t="s">
        <v>38277</v>
      </c>
      <c r="C9759" t="s">
        <v>20</v>
      </c>
      <c r="D9759" t="s">
        <v>38294</v>
      </c>
      <c r="E9759" t="s">
        <v>33633</v>
      </c>
      <c r="F9759" t="s">
        <v>3565</v>
      </c>
      <c r="G9759" t="s">
        <v>42</v>
      </c>
      <c r="H9759">
        <v>0</v>
      </c>
      <c r="I9759">
        <v>0</v>
      </c>
      <c r="J9759">
        <v>0</v>
      </c>
      <c r="K9759" t="s">
        <v>38295</v>
      </c>
    </row>
    <row r="9760" spans="1:11" x14ac:dyDescent="0.3">
      <c r="A9760" t="s">
        <v>38296</v>
      </c>
      <c r="C9760" t="s">
        <v>20</v>
      </c>
      <c r="D9760" t="s">
        <v>38297</v>
      </c>
      <c r="E9760" t="s">
        <v>33633</v>
      </c>
      <c r="F9760" t="s">
        <v>3560</v>
      </c>
      <c r="G9760" t="s">
        <v>42</v>
      </c>
      <c r="H9760">
        <v>0</v>
      </c>
      <c r="I9760">
        <v>0</v>
      </c>
      <c r="J9760">
        <v>0</v>
      </c>
      <c r="K9760" t="s">
        <v>38298</v>
      </c>
    </row>
    <row r="9761" spans="1:11" x14ac:dyDescent="0.3">
      <c r="A9761" t="s">
        <v>38299</v>
      </c>
      <c r="B9761" t="s">
        <v>38300</v>
      </c>
      <c r="C9761" t="s">
        <v>27</v>
      </c>
      <c r="D9761" t="s">
        <v>38301</v>
      </c>
      <c r="E9761" t="s">
        <v>29</v>
      </c>
      <c r="F9761" t="s">
        <v>41</v>
      </c>
      <c r="G9761" t="s">
        <v>9124</v>
      </c>
      <c r="H9761">
        <v>0</v>
      </c>
      <c r="I9761">
        <v>0</v>
      </c>
      <c r="J9761">
        <v>0</v>
      </c>
      <c r="K9761" t="s">
        <v>38302</v>
      </c>
    </row>
    <row r="9762" spans="1:11" x14ac:dyDescent="0.3">
      <c r="A9762" t="s">
        <v>38303</v>
      </c>
      <c r="B9762" t="s">
        <v>38304</v>
      </c>
      <c r="C9762" t="s">
        <v>27</v>
      </c>
      <c r="D9762" t="s">
        <v>38305</v>
      </c>
      <c r="E9762" t="s">
        <v>12540</v>
      </c>
      <c r="F9762" t="s">
        <v>41</v>
      </c>
      <c r="G9762" t="s">
        <v>1439</v>
      </c>
      <c r="H9762">
        <v>0</v>
      </c>
      <c r="I9762">
        <v>0</v>
      </c>
      <c r="J9762">
        <v>0</v>
      </c>
      <c r="K9762" t="s">
        <v>38306</v>
      </c>
    </row>
    <row r="9763" spans="1:11" x14ac:dyDescent="0.3">
      <c r="A9763" t="s">
        <v>38307</v>
      </c>
      <c r="B9763" t="s">
        <v>38308</v>
      </c>
      <c r="C9763" t="s">
        <v>27</v>
      </c>
      <c r="D9763" t="s">
        <v>38309</v>
      </c>
      <c r="E9763" t="s">
        <v>12540</v>
      </c>
      <c r="F9763" t="s">
        <v>430</v>
      </c>
      <c r="G9763" t="s">
        <v>42</v>
      </c>
      <c r="H9763">
        <v>0</v>
      </c>
      <c r="I9763">
        <v>0</v>
      </c>
      <c r="J9763">
        <v>0</v>
      </c>
      <c r="K9763" t="s">
        <v>38310</v>
      </c>
    </row>
    <row r="9764" spans="1:11" x14ac:dyDescent="0.3">
      <c r="A9764" t="s">
        <v>38311</v>
      </c>
      <c r="C9764" t="s">
        <v>27</v>
      </c>
      <c r="D9764" t="s">
        <v>38312</v>
      </c>
      <c r="E9764" t="s">
        <v>12540</v>
      </c>
      <c r="F9764" t="s">
        <v>11931</v>
      </c>
      <c r="G9764" t="s">
        <v>42</v>
      </c>
      <c r="H9764">
        <v>0</v>
      </c>
      <c r="I9764">
        <v>0</v>
      </c>
      <c r="J9764">
        <v>0</v>
      </c>
      <c r="K9764" t="s">
        <v>38313</v>
      </c>
    </row>
    <row r="9765" spans="1:11" x14ac:dyDescent="0.3">
      <c r="A9765" t="s">
        <v>38314</v>
      </c>
      <c r="B9765" t="s">
        <v>38315</v>
      </c>
      <c r="C9765" t="s">
        <v>27</v>
      </c>
      <c r="D9765" t="s">
        <v>38316</v>
      </c>
      <c r="E9765" t="s">
        <v>12540</v>
      </c>
      <c r="F9765" t="s">
        <v>41</v>
      </c>
      <c r="G9765" t="s">
        <v>42</v>
      </c>
      <c r="H9765">
        <v>0</v>
      </c>
      <c r="I9765">
        <v>0</v>
      </c>
      <c r="J9765">
        <v>0</v>
      </c>
      <c r="K9765" t="s">
        <v>38317</v>
      </c>
    </row>
    <row r="9766" spans="1:11" x14ac:dyDescent="0.3">
      <c r="A9766" t="s">
        <v>38318</v>
      </c>
      <c r="B9766" t="s">
        <v>38319</v>
      </c>
      <c r="C9766" t="s">
        <v>27</v>
      </c>
      <c r="D9766" t="s">
        <v>38320</v>
      </c>
      <c r="E9766" t="s">
        <v>12540</v>
      </c>
      <c r="F9766" t="s">
        <v>41</v>
      </c>
      <c r="G9766" t="s">
        <v>42</v>
      </c>
      <c r="H9766">
        <v>0</v>
      </c>
      <c r="I9766">
        <v>0</v>
      </c>
      <c r="J9766">
        <v>0</v>
      </c>
      <c r="K9766" t="s">
        <v>38321</v>
      </c>
    </row>
    <row r="9767" spans="1:11" x14ac:dyDescent="0.3">
      <c r="A9767" t="s">
        <v>38322</v>
      </c>
      <c r="B9767" t="s">
        <v>38323</v>
      </c>
      <c r="C9767" t="s">
        <v>147</v>
      </c>
      <c r="D9767" t="s">
        <v>38324</v>
      </c>
      <c r="E9767" t="s">
        <v>149</v>
      </c>
      <c r="F9767" t="s">
        <v>7594</v>
      </c>
      <c r="G9767" t="s">
        <v>42</v>
      </c>
      <c r="H9767">
        <v>0</v>
      </c>
      <c r="I9767">
        <v>0</v>
      </c>
      <c r="J9767">
        <v>0</v>
      </c>
      <c r="K9767" t="s">
        <v>38325</v>
      </c>
    </row>
    <row r="9768" spans="1:11" x14ac:dyDescent="0.3">
      <c r="A9768" t="s">
        <v>38326</v>
      </c>
      <c r="C9768" t="s">
        <v>147</v>
      </c>
      <c r="D9768" t="s">
        <v>38327</v>
      </c>
      <c r="E9768" t="s">
        <v>149</v>
      </c>
      <c r="F9768" t="s">
        <v>1981</v>
      </c>
      <c r="G9768" t="s">
        <v>42</v>
      </c>
      <c r="H9768">
        <v>0</v>
      </c>
      <c r="I9768">
        <v>0</v>
      </c>
      <c r="J9768">
        <v>0</v>
      </c>
      <c r="K9768" t="s">
        <v>38328</v>
      </c>
    </row>
    <row r="9769" spans="1:11" x14ac:dyDescent="0.3">
      <c r="A9769" t="s">
        <v>38329</v>
      </c>
      <c r="C9769" t="s">
        <v>147</v>
      </c>
      <c r="D9769" t="s">
        <v>38330</v>
      </c>
      <c r="E9769" t="s">
        <v>149</v>
      </c>
      <c r="F9769" t="s">
        <v>16012</v>
      </c>
      <c r="G9769" t="s">
        <v>42</v>
      </c>
      <c r="H9769">
        <v>0</v>
      </c>
      <c r="I9769">
        <v>0</v>
      </c>
      <c r="J9769">
        <v>0</v>
      </c>
      <c r="K9769" t="s">
        <v>38331</v>
      </c>
    </row>
    <row r="9770" spans="1:11" x14ac:dyDescent="0.3">
      <c r="A9770" t="s">
        <v>38332</v>
      </c>
      <c r="C9770" t="s">
        <v>147</v>
      </c>
      <c r="D9770" t="s">
        <v>38333</v>
      </c>
      <c r="E9770" t="s">
        <v>149</v>
      </c>
      <c r="F9770" t="s">
        <v>2116</v>
      </c>
      <c r="G9770" t="s">
        <v>42</v>
      </c>
      <c r="H9770">
        <v>0</v>
      </c>
      <c r="I9770">
        <v>0</v>
      </c>
      <c r="J9770">
        <v>0</v>
      </c>
      <c r="K9770" t="s">
        <v>38334</v>
      </c>
    </row>
    <row r="9771" spans="1:11" x14ac:dyDescent="0.3">
      <c r="A9771" t="s">
        <v>38335</v>
      </c>
      <c r="C9771" t="s">
        <v>147</v>
      </c>
      <c r="D9771" t="s">
        <v>38336</v>
      </c>
      <c r="E9771" t="s">
        <v>149</v>
      </c>
      <c r="F9771" t="s">
        <v>10848</v>
      </c>
      <c r="G9771" t="s">
        <v>42</v>
      </c>
      <c r="H9771">
        <v>0</v>
      </c>
      <c r="I9771">
        <v>0</v>
      </c>
      <c r="J9771">
        <v>0</v>
      </c>
      <c r="K9771" t="s">
        <v>38337</v>
      </c>
    </row>
    <row r="9772" spans="1:11" x14ac:dyDescent="0.3">
      <c r="A9772" t="s">
        <v>38338</v>
      </c>
      <c r="B9772" t="s">
        <v>38339</v>
      </c>
      <c r="C9772" t="s">
        <v>20</v>
      </c>
      <c r="D9772" t="s">
        <v>38340</v>
      </c>
      <c r="E9772" t="s">
        <v>22</v>
      </c>
      <c r="F9772" t="s">
        <v>16</v>
      </c>
      <c r="G9772" t="s">
        <v>9711</v>
      </c>
      <c r="H9772">
        <v>0</v>
      </c>
      <c r="I9772">
        <v>0</v>
      </c>
      <c r="J9772">
        <v>0</v>
      </c>
      <c r="K9772" t="s">
        <v>38341</v>
      </c>
    </row>
    <row r="9773" spans="1:11" x14ac:dyDescent="0.3">
      <c r="A9773" t="s">
        <v>38342</v>
      </c>
      <c r="C9773" t="s">
        <v>147</v>
      </c>
      <c r="D9773" t="s">
        <v>38343</v>
      </c>
      <c r="E9773" t="s">
        <v>149</v>
      </c>
      <c r="F9773" t="s">
        <v>1531</v>
      </c>
      <c r="G9773" t="s">
        <v>42</v>
      </c>
      <c r="H9773">
        <v>0</v>
      </c>
      <c r="I9773">
        <v>0</v>
      </c>
      <c r="J9773">
        <v>0</v>
      </c>
      <c r="K9773" t="s">
        <v>38344</v>
      </c>
    </row>
    <row r="9774" spans="1:11" x14ac:dyDescent="0.3">
      <c r="A9774" t="s">
        <v>38345</v>
      </c>
      <c r="B9774" t="s">
        <v>38346</v>
      </c>
      <c r="C9774" t="s">
        <v>13</v>
      </c>
      <c r="D9774" t="s">
        <v>38347</v>
      </c>
      <c r="E9774" t="s">
        <v>32427</v>
      </c>
      <c r="F9774" t="s">
        <v>16</v>
      </c>
      <c r="G9774" t="s">
        <v>1952</v>
      </c>
      <c r="H9774">
        <v>0</v>
      </c>
      <c r="I9774">
        <v>0</v>
      </c>
      <c r="J9774">
        <v>0</v>
      </c>
      <c r="K9774" t="s">
        <v>38348</v>
      </c>
    </row>
    <row r="9775" spans="1:11" x14ac:dyDescent="0.3">
      <c r="A9775" t="s">
        <v>38349</v>
      </c>
      <c r="B9775" t="s">
        <v>38350</v>
      </c>
      <c r="C9775" t="s">
        <v>147</v>
      </c>
      <c r="D9775" t="s">
        <v>38351</v>
      </c>
      <c r="E9775" t="s">
        <v>149</v>
      </c>
      <c r="F9775" t="s">
        <v>2144</v>
      </c>
      <c r="G9775" t="s">
        <v>42</v>
      </c>
      <c r="H9775">
        <v>0</v>
      </c>
      <c r="I9775">
        <v>0</v>
      </c>
      <c r="J9775">
        <v>0</v>
      </c>
      <c r="K9775" t="s">
        <v>38352</v>
      </c>
    </row>
    <row r="9776" spans="1:11" x14ac:dyDescent="0.3">
      <c r="A9776" t="s">
        <v>38353</v>
      </c>
      <c r="B9776" t="s">
        <v>38354</v>
      </c>
      <c r="C9776" t="s">
        <v>147</v>
      </c>
      <c r="D9776" t="s">
        <v>38355</v>
      </c>
      <c r="E9776" t="s">
        <v>149</v>
      </c>
      <c r="F9776" t="s">
        <v>631</v>
      </c>
      <c r="G9776" t="s">
        <v>42</v>
      </c>
      <c r="H9776">
        <v>0</v>
      </c>
      <c r="I9776">
        <v>0</v>
      </c>
      <c r="J9776">
        <v>0</v>
      </c>
      <c r="K9776" t="s">
        <v>38356</v>
      </c>
    </row>
    <row r="9777" spans="1:11" x14ac:dyDescent="0.3">
      <c r="A9777" t="s">
        <v>38357</v>
      </c>
      <c r="B9777" t="s">
        <v>38358</v>
      </c>
      <c r="C9777" t="s">
        <v>27</v>
      </c>
      <c r="D9777" t="s">
        <v>38359</v>
      </c>
      <c r="E9777" t="s">
        <v>12540</v>
      </c>
      <c r="F9777" t="s">
        <v>12924</v>
      </c>
      <c r="G9777" t="s">
        <v>42</v>
      </c>
      <c r="H9777">
        <v>0</v>
      </c>
      <c r="I9777">
        <v>0</v>
      </c>
      <c r="J9777">
        <v>0</v>
      </c>
      <c r="K9777" t="s">
        <v>38360</v>
      </c>
    </row>
    <row r="9778" spans="1:11" x14ac:dyDescent="0.3">
      <c r="A9778" t="s">
        <v>38361</v>
      </c>
      <c r="B9778" t="s">
        <v>38362</v>
      </c>
      <c r="C9778" t="s">
        <v>20</v>
      </c>
      <c r="D9778" t="s">
        <v>38363</v>
      </c>
      <c r="E9778" t="s">
        <v>149</v>
      </c>
      <c r="F9778" t="s">
        <v>170</v>
      </c>
      <c r="G9778" t="s">
        <v>42</v>
      </c>
      <c r="H9778">
        <v>0</v>
      </c>
      <c r="I9778">
        <v>0</v>
      </c>
      <c r="J9778">
        <v>0</v>
      </c>
      <c r="K9778" t="s">
        <v>38364</v>
      </c>
    </row>
    <row r="9779" spans="1:11" x14ac:dyDescent="0.3">
      <c r="A9779" t="s">
        <v>38365</v>
      </c>
      <c r="B9779" t="s">
        <v>38366</v>
      </c>
      <c r="C9779" t="s">
        <v>147</v>
      </c>
      <c r="D9779" t="s">
        <v>38367</v>
      </c>
      <c r="E9779" t="s">
        <v>149</v>
      </c>
      <c r="F9779" t="s">
        <v>7594</v>
      </c>
      <c r="G9779" t="s">
        <v>42</v>
      </c>
      <c r="H9779">
        <v>0</v>
      </c>
      <c r="I9779">
        <v>0</v>
      </c>
      <c r="J9779">
        <v>0</v>
      </c>
      <c r="K9779" t="s">
        <v>38368</v>
      </c>
    </row>
    <row r="9780" spans="1:11" x14ac:dyDescent="0.3">
      <c r="A9780" t="s">
        <v>38369</v>
      </c>
      <c r="B9780" t="s">
        <v>38370</v>
      </c>
      <c r="C9780" t="s">
        <v>13</v>
      </c>
      <c r="D9780" t="s">
        <v>38371</v>
      </c>
      <c r="E9780" t="s">
        <v>15</v>
      </c>
      <c r="F9780" t="s">
        <v>16</v>
      </c>
      <c r="G9780" t="s">
        <v>7885</v>
      </c>
      <c r="H9780">
        <v>0</v>
      </c>
      <c r="I9780">
        <v>0</v>
      </c>
      <c r="J9780">
        <v>0</v>
      </c>
      <c r="K9780" t="s">
        <v>38372</v>
      </c>
    </row>
    <row r="9781" spans="1:11" x14ac:dyDescent="0.3">
      <c r="A9781" t="s">
        <v>38373</v>
      </c>
      <c r="B9781" t="s">
        <v>38374</v>
      </c>
      <c r="C9781" t="s">
        <v>13</v>
      </c>
      <c r="D9781" t="s">
        <v>38375</v>
      </c>
      <c r="E9781" t="s">
        <v>32427</v>
      </c>
      <c r="F9781" t="s">
        <v>16</v>
      </c>
      <c r="G9781" t="s">
        <v>38376</v>
      </c>
      <c r="H9781">
        <v>0</v>
      </c>
      <c r="I9781">
        <v>0</v>
      </c>
      <c r="J9781">
        <v>0</v>
      </c>
      <c r="K9781" t="s">
        <v>38377</v>
      </c>
    </row>
    <row r="9782" spans="1:11" x14ac:dyDescent="0.3">
      <c r="A9782" t="s">
        <v>38378</v>
      </c>
      <c r="B9782" t="s">
        <v>38379</v>
      </c>
      <c r="C9782" t="s">
        <v>27</v>
      </c>
      <c r="D9782" t="s">
        <v>38380</v>
      </c>
      <c r="E9782" t="s">
        <v>12540</v>
      </c>
      <c r="F9782" t="s">
        <v>41</v>
      </c>
      <c r="G9782" t="s">
        <v>38381</v>
      </c>
      <c r="H9782">
        <v>0</v>
      </c>
      <c r="I9782">
        <v>0</v>
      </c>
      <c r="J9782">
        <v>0</v>
      </c>
      <c r="K9782" t="s">
        <v>38382</v>
      </c>
    </row>
    <row r="9783" spans="1:11" x14ac:dyDescent="0.3">
      <c r="A9783" t="s">
        <v>38383</v>
      </c>
      <c r="B9783" t="s">
        <v>38384</v>
      </c>
      <c r="C9783" t="s">
        <v>27</v>
      </c>
      <c r="D9783" t="s">
        <v>38385</v>
      </c>
      <c r="E9783" t="s">
        <v>12540</v>
      </c>
      <c r="F9783" t="s">
        <v>41</v>
      </c>
      <c r="G9783" t="s">
        <v>42</v>
      </c>
      <c r="H9783">
        <v>0</v>
      </c>
      <c r="I9783">
        <v>0</v>
      </c>
      <c r="J9783">
        <v>0</v>
      </c>
      <c r="K9783" t="s">
        <v>38386</v>
      </c>
    </row>
    <row r="9784" spans="1:11" x14ac:dyDescent="0.3">
      <c r="A9784" t="s">
        <v>38387</v>
      </c>
      <c r="B9784" t="s">
        <v>38388</v>
      </c>
      <c r="C9784" t="s">
        <v>27</v>
      </c>
      <c r="D9784" t="s">
        <v>38389</v>
      </c>
      <c r="E9784" t="s">
        <v>12540</v>
      </c>
      <c r="F9784" t="s">
        <v>41</v>
      </c>
      <c r="G9784" t="s">
        <v>42</v>
      </c>
      <c r="H9784">
        <v>0</v>
      </c>
      <c r="I9784">
        <v>0</v>
      </c>
      <c r="J9784">
        <v>0</v>
      </c>
      <c r="K9784" t="s">
        <v>38390</v>
      </c>
    </row>
    <row r="9785" spans="1:11" x14ac:dyDescent="0.3">
      <c r="A9785" t="s">
        <v>38391</v>
      </c>
      <c r="B9785" t="s">
        <v>38392</v>
      </c>
      <c r="C9785" t="s">
        <v>27</v>
      </c>
      <c r="D9785" t="s">
        <v>38393</v>
      </c>
      <c r="E9785" t="s">
        <v>12540</v>
      </c>
      <c r="F9785" t="s">
        <v>8082</v>
      </c>
      <c r="G9785" t="s">
        <v>42</v>
      </c>
      <c r="H9785">
        <v>0</v>
      </c>
      <c r="I9785">
        <v>0</v>
      </c>
      <c r="J9785">
        <v>0</v>
      </c>
      <c r="K9785" t="s">
        <v>38394</v>
      </c>
    </row>
    <row r="9786" spans="1:11" x14ac:dyDescent="0.3">
      <c r="A9786" t="s">
        <v>38395</v>
      </c>
      <c r="B9786" t="s">
        <v>28742</v>
      </c>
      <c r="C9786" t="s">
        <v>20</v>
      </c>
      <c r="D9786" t="s">
        <v>38396</v>
      </c>
      <c r="E9786" t="s">
        <v>33633</v>
      </c>
      <c r="F9786" t="s">
        <v>3412</v>
      </c>
      <c r="G9786" t="s">
        <v>4520</v>
      </c>
      <c r="H9786">
        <v>0</v>
      </c>
      <c r="I9786">
        <v>0</v>
      </c>
      <c r="J9786">
        <v>0</v>
      </c>
      <c r="K9786" t="s">
        <v>38397</v>
      </c>
    </row>
    <row r="9787" spans="1:11" x14ac:dyDescent="0.3">
      <c r="A9787" t="s">
        <v>38398</v>
      </c>
      <c r="B9787" t="s">
        <v>38399</v>
      </c>
      <c r="C9787" t="s">
        <v>27</v>
      </c>
      <c r="D9787" t="s">
        <v>38400</v>
      </c>
      <c r="E9787" t="s">
        <v>12540</v>
      </c>
      <c r="F9787" t="s">
        <v>6206</v>
      </c>
      <c r="G9787" t="s">
        <v>42</v>
      </c>
      <c r="H9787">
        <v>0</v>
      </c>
      <c r="I9787">
        <v>0</v>
      </c>
      <c r="J9787">
        <v>0</v>
      </c>
      <c r="K9787" t="s">
        <v>38401</v>
      </c>
    </row>
    <row r="9788" spans="1:11" x14ac:dyDescent="0.3">
      <c r="A9788" t="s">
        <v>38402</v>
      </c>
      <c r="B9788" t="s">
        <v>38403</v>
      </c>
      <c r="C9788" t="s">
        <v>13</v>
      </c>
      <c r="D9788" t="s">
        <v>38404</v>
      </c>
      <c r="E9788" t="s">
        <v>32427</v>
      </c>
      <c r="F9788" t="s">
        <v>38405</v>
      </c>
      <c r="G9788" t="s">
        <v>42</v>
      </c>
      <c r="H9788">
        <v>0</v>
      </c>
      <c r="I9788">
        <v>0</v>
      </c>
      <c r="J9788">
        <v>0</v>
      </c>
      <c r="K9788" t="s">
        <v>38406</v>
      </c>
    </row>
    <row r="9789" spans="1:11" x14ac:dyDescent="0.3">
      <c r="A9789" t="s">
        <v>38407</v>
      </c>
      <c r="B9789" t="s">
        <v>38408</v>
      </c>
      <c r="C9789" t="s">
        <v>20</v>
      </c>
      <c r="D9789" t="s">
        <v>38409</v>
      </c>
      <c r="E9789" t="s">
        <v>22</v>
      </c>
      <c r="F9789" t="s">
        <v>3555</v>
      </c>
      <c r="G9789" t="s">
        <v>42</v>
      </c>
      <c r="H9789">
        <v>0</v>
      </c>
      <c r="I9789">
        <v>0</v>
      </c>
      <c r="J9789">
        <v>0</v>
      </c>
      <c r="K9789" t="s">
        <v>38410</v>
      </c>
    </row>
    <row r="9790" spans="1:11" x14ac:dyDescent="0.3">
      <c r="A9790" t="s">
        <v>38411</v>
      </c>
      <c r="B9790" t="s">
        <v>38412</v>
      </c>
      <c r="C9790" t="s">
        <v>27</v>
      </c>
      <c r="D9790" t="s">
        <v>38413</v>
      </c>
      <c r="E9790" t="s">
        <v>12540</v>
      </c>
      <c r="F9790" t="s">
        <v>41</v>
      </c>
      <c r="G9790" t="s">
        <v>17857</v>
      </c>
      <c r="H9790">
        <v>0</v>
      </c>
      <c r="I9790">
        <v>0</v>
      </c>
      <c r="J9790">
        <v>0</v>
      </c>
      <c r="K9790" t="s">
        <v>38414</v>
      </c>
    </row>
    <row r="9791" spans="1:11" x14ac:dyDescent="0.3">
      <c r="A9791" t="s">
        <v>38415</v>
      </c>
      <c r="B9791" t="s">
        <v>38416</v>
      </c>
      <c r="C9791" t="s">
        <v>27</v>
      </c>
      <c r="D9791" t="s">
        <v>38417</v>
      </c>
      <c r="E9791" t="s">
        <v>12540</v>
      </c>
      <c r="F9791" t="s">
        <v>41</v>
      </c>
      <c r="G9791" t="s">
        <v>42</v>
      </c>
      <c r="H9791">
        <v>0</v>
      </c>
      <c r="I9791">
        <v>0</v>
      </c>
      <c r="J9791">
        <v>0</v>
      </c>
      <c r="K9791" t="s">
        <v>38418</v>
      </c>
    </row>
    <row r="9792" spans="1:11" x14ac:dyDescent="0.3">
      <c r="A9792" t="s">
        <v>38419</v>
      </c>
      <c r="B9792" t="s">
        <v>38420</v>
      </c>
      <c r="C9792" t="s">
        <v>147</v>
      </c>
      <c r="E9792" t="s">
        <v>149</v>
      </c>
      <c r="F9792" t="s">
        <v>1611</v>
      </c>
      <c r="G9792" t="s">
        <v>42</v>
      </c>
      <c r="H9792">
        <v>0</v>
      </c>
      <c r="I9792">
        <v>0</v>
      </c>
      <c r="J9792">
        <v>0</v>
      </c>
      <c r="K9792" t="s">
        <v>38421</v>
      </c>
    </row>
    <row r="9793" spans="1:11" x14ac:dyDescent="0.3">
      <c r="A9793" t="s">
        <v>38422</v>
      </c>
      <c r="B9793" t="s">
        <v>38423</v>
      </c>
      <c r="C9793" t="s">
        <v>13</v>
      </c>
      <c r="D9793" t="s">
        <v>38424</v>
      </c>
      <c r="E9793" t="s">
        <v>32427</v>
      </c>
      <c r="F9793" t="s">
        <v>41</v>
      </c>
      <c r="G9793" t="s">
        <v>42</v>
      </c>
      <c r="H9793">
        <v>0</v>
      </c>
      <c r="I9793">
        <v>0</v>
      </c>
      <c r="J9793">
        <v>0</v>
      </c>
      <c r="K9793" t="s">
        <v>38425</v>
      </c>
    </row>
    <row r="9794" spans="1:11" x14ac:dyDescent="0.3">
      <c r="A9794" t="s">
        <v>38426</v>
      </c>
      <c r="C9794" t="s">
        <v>20</v>
      </c>
      <c r="D9794" t="s">
        <v>38427</v>
      </c>
      <c r="E9794" t="s">
        <v>33633</v>
      </c>
      <c r="F9794" t="s">
        <v>16</v>
      </c>
      <c r="G9794" t="s">
        <v>24420</v>
      </c>
      <c r="H9794">
        <v>0</v>
      </c>
      <c r="I9794">
        <v>0</v>
      </c>
      <c r="J9794">
        <v>0</v>
      </c>
      <c r="K9794" t="s">
        <v>38428</v>
      </c>
    </row>
    <row r="9795" spans="1:11" x14ac:dyDescent="0.3">
      <c r="A9795" t="s">
        <v>38429</v>
      </c>
      <c r="B9795" t="s">
        <v>38430</v>
      </c>
      <c r="C9795" t="s">
        <v>147</v>
      </c>
      <c r="D9795" t="s">
        <v>38431</v>
      </c>
      <c r="E9795" t="s">
        <v>149</v>
      </c>
      <c r="F9795" t="s">
        <v>2595</v>
      </c>
      <c r="G9795" t="s">
        <v>2252</v>
      </c>
      <c r="H9795">
        <v>0</v>
      </c>
      <c r="I9795">
        <v>0</v>
      </c>
      <c r="J9795">
        <v>0</v>
      </c>
      <c r="K9795" t="s">
        <v>38432</v>
      </c>
    </row>
    <row r="9796" spans="1:11" x14ac:dyDescent="0.3">
      <c r="A9796" t="s">
        <v>38433</v>
      </c>
      <c r="B9796" t="s">
        <v>38434</v>
      </c>
      <c r="C9796" t="s">
        <v>147</v>
      </c>
      <c r="D9796" t="s">
        <v>38435</v>
      </c>
      <c r="E9796" t="s">
        <v>149</v>
      </c>
      <c r="F9796" t="s">
        <v>6975</v>
      </c>
      <c r="G9796" t="s">
        <v>42</v>
      </c>
      <c r="H9796">
        <v>0</v>
      </c>
      <c r="I9796">
        <v>0</v>
      </c>
      <c r="J9796">
        <v>0</v>
      </c>
      <c r="K9796" t="s">
        <v>38436</v>
      </c>
    </row>
    <row r="9797" spans="1:11" x14ac:dyDescent="0.3">
      <c r="A9797" t="s">
        <v>38437</v>
      </c>
      <c r="B9797" t="s">
        <v>38438</v>
      </c>
      <c r="C9797" t="s">
        <v>147</v>
      </c>
      <c r="D9797" t="s">
        <v>38439</v>
      </c>
      <c r="E9797" t="s">
        <v>149</v>
      </c>
      <c r="F9797" t="s">
        <v>835</v>
      </c>
      <c r="G9797" t="s">
        <v>42</v>
      </c>
      <c r="H9797">
        <v>0</v>
      </c>
      <c r="I9797">
        <v>0</v>
      </c>
      <c r="J9797">
        <v>0</v>
      </c>
      <c r="K9797" t="s">
        <v>38440</v>
      </c>
    </row>
    <row r="9798" spans="1:11" x14ac:dyDescent="0.3">
      <c r="A9798" t="s">
        <v>38441</v>
      </c>
      <c r="C9798" t="s">
        <v>13</v>
      </c>
      <c r="D9798" t="s">
        <v>38442</v>
      </c>
      <c r="E9798" t="s">
        <v>15</v>
      </c>
      <c r="F9798" t="s">
        <v>16</v>
      </c>
      <c r="G9798" t="s">
        <v>38443</v>
      </c>
      <c r="H9798">
        <v>0</v>
      </c>
      <c r="I9798">
        <v>0</v>
      </c>
      <c r="J9798">
        <v>0</v>
      </c>
      <c r="K9798" t="s">
        <v>38444</v>
      </c>
    </row>
    <row r="9799" spans="1:11" x14ac:dyDescent="0.3">
      <c r="A9799" t="s">
        <v>38445</v>
      </c>
      <c r="B9799" t="s">
        <v>38446</v>
      </c>
      <c r="C9799" t="s">
        <v>20</v>
      </c>
      <c r="D9799" t="s">
        <v>38447</v>
      </c>
      <c r="E9799" t="s">
        <v>22</v>
      </c>
      <c r="F9799" t="s">
        <v>3911</v>
      </c>
      <c r="G9799" t="s">
        <v>42</v>
      </c>
      <c r="H9799">
        <v>0</v>
      </c>
      <c r="I9799">
        <v>0</v>
      </c>
      <c r="J9799">
        <v>0</v>
      </c>
      <c r="K9799" t="s">
        <v>38448</v>
      </c>
    </row>
    <row r="9800" spans="1:11" x14ac:dyDescent="0.3">
      <c r="A9800" t="s">
        <v>38449</v>
      </c>
      <c r="C9800" t="s">
        <v>147</v>
      </c>
      <c r="D9800" t="s">
        <v>38450</v>
      </c>
      <c r="E9800" t="s">
        <v>149</v>
      </c>
      <c r="F9800" t="s">
        <v>7017</v>
      </c>
      <c r="G9800" t="s">
        <v>42</v>
      </c>
      <c r="H9800">
        <v>0</v>
      </c>
      <c r="I9800">
        <v>0</v>
      </c>
      <c r="J9800">
        <v>0</v>
      </c>
      <c r="K9800" t="s">
        <v>38451</v>
      </c>
    </row>
    <row r="9801" spans="1:11" x14ac:dyDescent="0.3">
      <c r="A9801" t="s">
        <v>38452</v>
      </c>
      <c r="C9801" t="s">
        <v>27</v>
      </c>
      <c r="D9801" t="s">
        <v>38453</v>
      </c>
      <c r="E9801" t="s">
        <v>12540</v>
      </c>
      <c r="F9801" t="s">
        <v>41</v>
      </c>
      <c r="G9801" t="s">
        <v>42</v>
      </c>
      <c r="H9801">
        <v>0</v>
      </c>
      <c r="I9801">
        <v>0</v>
      </c>
      <c r="J9801">
        <v>0</v>
      </c>
      <c r="K9801" t="s">
        <v>38454</v>
      </c>
    </row>
    <row r="9802" spans="1:11" x14ac:dyDescent="0.3">
      <c r="A9802" t="s">
        <v>38455</v>
      </c>
      <c r="B9802" t="s">
        <v>38456</v>
      </c>
      <c r="C9802" t="s">
        <v>147</v>
      </c>
      <c r="D9802" t="s">
        <v>38457</v>
      </c>
      <c r="E9802" t="s">
        <v>149</v>
      </c>
      <c r="F9802" t="s">
        <v>2956</v>
      </c>
      <c r="G9802" t="s">
        <v>42</v>
      </c>
      <c r="H9802">
        <v>0</v>
      </c>
      <c r="I9802">
        <v>0</v>
      </c>
      <c r="J9802">
        <v>0</v>
      </c>
      <c r="K9802" t="s">
        <v>38458</v>
      </c>
    </row>
    <row r="9803" spans="1:11" x14ac:dyDescent="0.3">
      <c r="A9803" t="s">
        <v>38459</v>
      </c>
      <c r="C9803" t="s">
        <v>147</v>
      </c>
      <c r="D9803" t="s">
        <v>38460</v>
      </c>
      <c r="E9803" t="s">
        <v>149</v>
      </c>
      <c r="F9803" t="s">
        <v>1835</v>
      </c>
      <c r="G9803" t="s">
        <v>42</v>
      </c>
      <c r="H9803">
        <v>0</v>
      </c>
      <c r="I9803">
        <v>0</v>
      </c>
      <c r="J9803">
        <v>0</v>
      </c>
      <c r="K9803" t="s">
        <v>38461</v>
      </c>
    </row>
    <row r="9804" spans="1:11" x14ac:dyDescent="0.3">
      <c r="A9804" t="s">
        <v>38462</v>
      </c>
      <c r="B9804" t="s">
        <v>38463</v>
      </c>
      <c r="C9804" t="s">
        <v>13</v>
      </c>
      <c r="D9804" t="s">
        <v>38464</v>
      </c>
      <c r="E9804" t="s">
        <v>32427</v>
      </c>
      <c r="F9804" t="s">
        <v>41</v>
      </c>
      <c r="G9804" t="s">
        <v>42</v>
      </c>
      <c r="H9804">
        <v>0</v>
      </c>
      <c r="I9804">
        <v>0</v>
      </c>
      <c r="J9804">
        <v>0</v>
      </c>
      <c r="K9804" t="s">
        <v>38465</v>
      </c>
    </row>
    <row r="9805" spans="1:11" x14ac:dyDescent="0.3">
      <c r="A9805" t="s">
        <v>38466</v>
      </c>
      <c r="B9805" t="s">
        <v>38467</v>
      </c>
      <c r="C9805" t="s">
        <v>147</v>
      </c>
      <c r="D9805" t="s">
        <v>38468</v>
      </c>
      <c r="E9805" t="s">
        <v>149</v>
      </c>
      <c r="F9805" t="s">
        <v>840</v>
      </c>
      <c r="G9805" t="s">
        <v>42</v>
      </c>
      <c r="H9805">
        <v>0</v>
      </c>
      <c r="I9805">
        <v>0</v>
      </c>
      <c r="J9805">
        <v>0</v>
      </c>
      <c r="K9805" t="s">
        <v>38469</v>
      </c>
    </row>
    <row r="9806" spans="1:11" x14ac:dyDescent="0.3">
      <c r="A9806" t="s">
        <v>38470</v>
      </c>
      <c r="B9806" t="s">
        <v>38471</v>
      </c>
      <c r="C9806" t="s">
        <v>27</v>
      </c>
      <c r="D9806" t="s">
        <v>38472</v>
      </c>
      <c r="E9806" t="s">
        <v>12540</v>
      </c>
      <c r="F9806" t="s">
        <v>41</v>
      </c>
      <c r="G9806" t="s">
        <v>19180</v>
      </c>
      <c r="H9806">
        <v>0</v>
      </c>
      <c r="I9806">
        <v>0</v>
      </c>
      <c r="J9806">
        <v>0</v>
      </c>
      <c r="K9806" t="s">
        <v>38473</v>
      </c>
    </row>
    <row r="9807" spans="1:11" x14ac:dyDescent="0.3">
      <c r="A9807" t="s">
        <v>38474</v>
      </c>
      <c r="B9807" t="s">
        <v>38475</v>
      </c>
      <c r="C9807" t="s">
        <v>13</v>
      </c>
      <c r="D9807" t="s">
        <v>38476</v>
      </c>
      <c r="E9807" t="s">
        <v>32427</v>
      </c>
      <c r="F9807" t="s">
        <v>16</v>
      </c>
      <c r="G9807" t="s">
        <v>516</v>
      </c>
      <c r="H9807">
        <v>0</v>
      </c>
      <c r="I9807">
        <v>0</v>
      </c>
      <c r="J9807">
        <v>0</v>
      </c>
      <c r="K9807" t="s">
        <v>38477</v>
      </c>
    </row>
    <row r="9808" spans="1:11" x14ac:dyDescent="0.3">
      <c r="A9808" t="s">
        <v>38478</v>
      </c>
      <c r="B9808" t="s">
        <v>38479</v>
      </c>
      <c r="C9808" t="s">
        <v>13</v>
      </c>
      <c r="D9808" t="s">
        <v>38480</v>
      </c>
      <c r="E9808" t="s">
        <v>32427</v>
      </c>
      <c r="F9808" t="s">
        <v>16</v>
      </c>
      <c r="G9808" t="s">
        <v>4754</v>
      </c>
      <c r="H9808">
        <v>0</v>
      </c>
      <c r="I9808">
        <v>0</v>
      </c>
      <c r="J9808">
        <v>0</v>
      </c>
      <c r="K9808" t="s">
        <v>38481</v>
      </c>
    </row>
    <row r="9809" spans="1:11" x14ac:dyDescent="0.3">
      <c r="A9809" t="s">
        <v>38482</v>
      </c>
      <c r="B9809" t="s">
        <v>38483</v>
      </c>
      <c r="C9809" t="s">
        <v>27</v>
      </c>
      <c r="D9809" t="s">
        <v>38484</v>
      </c>
      <c r="E9809" t="s">
        <v>12540</v>
      </c>
      <c r="F9809" t="s">
        <v>41</v>
      </c>
      <c r="G9809" t="s">
        <v>42</v>
      </c>
      <c r="H9809">
        <v>0</v>
      </c>
      <c r="I9809">
        <v>0</v>
      </c>
      <c r="J9809">
        <v>0</v>
      </c>
      <c r="K9809" t="s">
        <v>38485</v>
      </c>
    </row>
    <row r="9810" spans="1:11" x14ac:dyDescent="0.3">
      <c r="A9810" t="s">
        <v>38486</v>
      </c>
      <c r="C9810" t="s">
        <v>20</v>
      </c>
      <c r="D9810" t="s">
        <v>38487</v>
      </c>
      <c r="E9810" t="s">
        <v>22</v>
      </c>
      <c r="F9810" t="s">
        <v>16</v>
      </c>
      <c r="G9810" t="s">
        <v>42</v>
      </c>
      <c r="H9810">
        <v>0</v>
      </c>
      <c r="I9810">
        <v>0</v>
      </c>
      <c r="J9810">
        <v>0</v>
      </c>
      <c r="K9810" t="s">
        <v>38488</v>
      </c>
    </row>
    <row r="9811" spans="1:11" x14ac:dyDescent="0.3">
      <c r="A9811" t="s">
        <v>38489</v>
      </c>
      <c r="B9811" t="s">
        <v>38490</v>
      </c>
      <c r="C9811" t="s">
        <v>27</v>
      </c>
      <c r="D9811" t="s">
        <v>38491</v>
      </c>
      <c r="E9811" t="s">
        <v>12540</v>
      </c>
      <c r="F9811" t="s">
        <v>41</v>
      </c>
      <c r="G9811" t="s">
        <v>42</v>
      </c>
      <c r="H9811">
        <v>0</v>
      </c>
      <c r="I9811">
        <v>0</v>
      </c>
      <c r="J9811">
        <v>0</v>
      </c>
      <c r="K9811" t="s">
        <v>38492</v>
      </c>
    </row>
    <row r="9812" spans="1:11" x14ac:dyDescent="0.3">
      <c r="A9812" t="s">
        <v>38493</v>
      </c>
      <c r="B9812" t="s">
        <v>38494</v>
      </c>
      <c r="C9812" t="s">
        <v>27</v>
      </c>
      <c r="D9812" t="s">
        <v>38495</v>
      </c>
      <c r="E9812" t="s">
        <v>12540</v>
      </c>
      <c r="F9812" t="s">
        <v>41</v>
      </c>
      <c r="G9812" t="s">
        <v>42</v>
      </c>
      <c r="H9812">
        <v>0</v>
      </c>
      <c r="I9812">
        <v>0</v>
      </c>
      <c r="J9812">
        <v>0</v>
      </c>
      <c r="K9812" t="s">
        <v>38496</v>
      </c>
    </row>
    <row r="9813" spans="1:11" x14ac:dyDescent="0.3">
      <c r="A9813" t="s">
        <v>38497</v>
      </c>
      <c r="B9813" t="s">
        <v>38498</v>
      </c>
      <c r="C9813" t="s">
        <v>13</v>
      </c>
      <c r="D9813" t="s">
        <v>38499</v>
      </c>
      <c r="E9813" t="s">
        <v>32427</v>
      </c>
      <c r="F9813" t="s">
        <v>41</v>
      </c>
      <c r="G9813" t="s">
        <v>42</v>
      </c>
      <c r="H9813">
        <v>0</v>
      </c>
      <c r="I9813">
        <v>0</v>
      </c>
      <c r="J9813">
        <v>0</v>
      </c>
      <c r="K9813" t="s">
        <v>38500</v>
      </c>
    </row>
    <row r="9814" spans="1:11" x14ac:dyDescent="0.3">
      <c r="A9814" t="s">
        <v>38501</v>
      </c>
      <c r="B9814" t="s">
        <v>38502</v>
      </c>
      <c r="C9814" t="s">
        <v>147</v>
      </c>
      <c r="D9814" t="s">
        <v>38503</v>
      </c>
      <c r="E9814" t="s">
        <v>149</v>
      </c>
      <c r="F9814" t="s">
        <v>1214</v>
      </c>
      <c r="G9814" t="s">
        <v>42</v>
      </c>
      <c r="H9814">
        <v>0</v>
      </c>
      <c r="I9814">
        <v>0</v>
      </c>
      <c r="J9814">
        <v>0</v>
      </c>
      <c r="K9814" t="s">
        <v>38504</v>
      </c>
    </row>
    <row r="9815" spans="1:11" x14ac:dyDescent="0.3">
      <c r="A9815" t="s">
        <v>38505</v>
      </c>
      <c r="B9815" t="s">
        <v>38506</v>
      </c>
      <c r="C9815" t="s">
        <v>147</v>
      </c>
      <c r="D9815" t="s">
        <v>38507</v>
      </c>
      <c r="E9815" t="s">
        <v>149</v>
      </c>
      <c r="F9815" t="s">
        <v>14759</v>
      </c>
      <c r="G9815" t="s">
        <v>42</v>
      </c>
      <c r="H9815">
        <v>0</v>
      </c>
      <c r="I9815">
        <v>0</v>
      </c>
      <c r="J9815">
        <v>0</v>
      </c>
      <c r="K9815" t="s">
        <v>38508</v>
      </c>
    </row>
    <row r="9816" spans="1:11" x14ac:dyDescent="0.3">
      <c r="A9816" t="s">
        <v>38509</v>
      </c>
      <c r="B9816" t="s">
        <v>38510</v>
      </c>
      <c r="C9816" t="s">
        <v>147</v>
      </c>
      <c r="D9816" t="s">
        <v>38511</v>
      </c>
      <c r="E9816" t="s">
        <v>149</v>
      </c>
      <c r="F9816" t="s">
        <v>2956</v>
      </c>
      <c r="G9816" t="s">
        <v>42</v>
      </c>
      <c r="H9816">
        <v>0</v>
      </c>
      <c r="I9816">
        <v>0</v>
      </c>
      <c r="J9816">
        <v>0</v>
      </c>
      <c r="K9816" t="s">
        <v>38512</v>
      </c>
    </row>
    <row r="9817" spans="1:11" x14ac:dyDescent="0.3">
      <c r="A9817" t="s">
        <v>38513</v>
      </c>
      <c r="B9817" t="s">
        <v>38514</v>
      </c>
      <c r="C9817" t="s">
        <v>13</v>
      </c>
      <c r="D9817" t="s">
        <v>38515</v>
      </c>
      <c r="E9817" t="s">
        <v>32427</v>
      </c>
      <c r="F9817" t="s">
        <v>16</v>
      </c>
      <c r="G9817" t="s">
        <v>15333</v>
      </c>
      <c r="H9817">
        <v>0</v>
      </c>
      <c r="I9817">
        <v>0</v>
      </c>
      <c r="J9817">
        <v>0</v>
      </c>
      <c r="K9817" t="s">
        <v>38516</v>
      </c>
    </row>
    <row r="9818" spans="1:11" x14ac:dyDescent="0.3">
      <c r="A9818" t="s">
        <v>38517</v>
      </c>
      <c r="B9818" t="s">
        <v>38518</v>
      </c>
      <c r="C9818" t="s">
        <v>558</v>
      </c>
      <c r="D9818" t="s">
        <v>38519</v>
      </c>
      <c r="E9818" t="s">
        <v>19698</v>
      </c>
      <c r="F9818" t="s">
        <v>170</v>
      </c>
      <c r="G9818" t="s">
        <v>2613</v>
      </c>
      <c r="H9818">
        <v>0</v>
      </c>
      <c r="I9818">
        <v>0</v>
      </c>
      <c r="J9818">
        <v>0</v>
      </c>
      <c r="K9818" t="s">
        <v>38520</v>
      </c>
    </row>
    <row r="9819" spans="1:11" x14ac:dyDescent="0.3">
      <c r="A9819" t="s">
        <v>38521</v>
      </c>
      <c r="B9819" t="s">
        <v>38522</v>
      </c>
      <c r="C9819" t="s">
        <v>558</v>
      </c>
      <c r="D9819" t="s">
        <v>38523</v>
      </c>
      <c r="E9819" t="s">
        <v>19698</v>
      </c>
      <c r="F9819" t="s">
        <v>6442</v>
      </c>
      <c r="G9819" t="s">
        <v>42</v>
      </c>
      <c r="H9819">
        <v>0</v>
      </c>
      <c r="I9819">
        <v>0</v>
      </c>
      <c r="J9819">
        <v>0</v>
      </c>
      <c r="K9819" t="s">
        <v>38524</v>
      </c>
    </row>
    <row r="9820" spans="1:11" x14ac:dyDescent="0.3">
      <c r="A9820" t="s">
        <v>38525</v>
      </c>
      <c r="C9820" t="s">
        <v>147</v>
      </c>
      <c r="D9820" t="s">
        <v>38526</v>
      </c>
      <c r="E9820" t="s">
        <v>149</v>
      </c>
      <c r="F9820" t="s">
        <v>302</v>
      </c>
      <c r="G9820" t="s">
        <v>42</v>
      </c>
      <c r="H9820">
        <v>0</v>
      </c>
      <c r="I9820">
        <v>0</v>
      </c>
      <c r="J9820">
        <v>0</v>
      </c>
      <c r="K9820" t="s">
        <v>38527</v>
      </c>
    </row>
    <row r="9821" spans="1:11" x14ac:dyDescent="0.3">
      <c r="A9821" t="s">
        <v>38528</v>
      </c>
      <c r="B9821" t="s">
        <v>38529</v>
      </c>
      <c r="C9821" t="s">
        <v>20</v>
      </c>
      <c r="D9821" t="s">
        <v>38530</v>
      </c>
      <c r="E9821" t="s">
        <v>22</v>
      </c>
      <c r="F9821" t="s">
        <v>1247</v>
      </c>
      <c r="G9821" t="s">
        <v>42</v>
      </c>
      <c r="H9821">
        <v>0</v>
      </c>
      <c r="I9821">
        <v>0</v>
      </c>
      <c r="J9821">
        <v>0</v>
      </c>
      <c r="K9821" t="s">
        <v>38531</v>
      </c>
    </row>
    <row r="9822" spans="1:11" x14ac:dyDescent="0.3">
      <c r="A9822" t="s">
        <v>38532</v>
      </c>
      <c r="B9822" t="s">
        <v>38533</v>
      </c>
      <c r="C9822" t="s">
        <v>20</v>
      </c>
      <c r="D9822" t="s">
        <v>38534</v>
      </c>
      <c r="E9822" t="s">
        <v>33633</v>
      </c>
      <c r="F9822" t="s">
        <v>9438</v>
      </c>
      <c r="G9822" t="s">
        <v>42</v>
      </c>
      <c r="H9822">
        <v>0</v>
      </c>
      <c r="I9822">
        <v>0</v>
      </c>
      <c r="J9822">
        <v>0</v>
      </c>
      <c r="K9822" t="s">
        <v>38535</v>
      </c>
    </row>
    <row r="9823" spans="1:11" x14ac:dyDescent="0.3">
      <c r="A9823" t="s">
        <v>38536</v>
      </c>
      <c r="B9823" t="s">
        <v>38537</v>
      </c>
      <c r="C9823" t="s">
        <v>27</v>
      </c>
      <c r="D9823" t="s">
        <v>38538</v>
      </c>
      <c r="E9823" t="s">
        <v>12540</v>
      </c>
      <c r="F9823" t="s">
        <v>6156</v>
      </c>
      <c r="G9823" t="s">
        <v>42</v>
      </c>
      <c r="H9823">
        <v>0</v>
      </c>
      <c r="I9823">
        <v>0</v>
      </c>
      <c r="J9823">
        <v>0</v>
      </c>
      <c r="K9823" t="s">
        <v>38539</v>
      </c>
    </row>
    <row r="9824" spans="1:11" x14ac:dyDescent="0.3">
      <c r="A9824" t="s">
        <v>38540</v>
      </c>
      <c r="B9824" t="s">
        <v>38541</v>
      </c>
      <c r="C9824" t="s">
        <v>558</v>
      </c>
      <c r="D9824" t="s">
        <v>38542</v>
      </c>
      <c r="E9824" t="s">
        <v>19698</v>
      </c>
      <c r="F9824" t="s">
        <v>3484</v>
      </c>
      <c r="G9824" t="s">
        <v>42</v>
      </c>
      <c r="H9824">
        <v>0</v>
      </c>
      <c r="I9824">
        <v>0</v>
      </c>
      <c r="J9824">
        <v>0</v>
      </c>
      <c r="K9824" t="s">
        <v>38543</v>
      </c>
    </row>
    <row r="9825" spans="1:11" x14ac:dyDescent="0.3">
      <c r="A9825" t="s">
        <v>38544</v>
      </c>
      <c r="B9825" t="s">
        <v>38545</v>
      </c>
      <c r="C9825" t="s">
        <v>20</v>
      </c>
      <c r="D9825" t="s">
        <v>38546</v>
      </c>
      <c r="E9825" t="s">
        <v>33633</v>
      </c>
      <c r="F9825" t="s">
        <v>3560</v>
      </c>
      <c r="G9825" t="s">
        <v>12342</v>
      </c>
      <c r="H9825">
        <v>0</v>
      </c>
      <c r="I9825">
        <v>0</v>
      </c>
      <c r="J9825">
        <v>0</v>
      </c>
      <c r="K9825" t="s">
        <v>38547</v>
      </c>
    </row>
    <row r="9826" spans="1:11" x14ac:dyDescent="0.3">
      <c r="A9826" t="s">
        <v>38548</v>
      </c>
      <c r="B9826" t="s">
        <v>38549</v>
      </c>
      <c r="C9826" t="s">
        <v>466</v>
      </c>
      <c r="D9826" t="s">
        <v>38550</v>
      </c>
      <c r="E9826" t="s">
        <v>26488</v>
      </c>
      <c r="F9826" t="s">
        <v>2914</v>
      </c>
      <c r="G9826" t="s">
        <v>13539</v>
      </c>
      <c r="H9826">
        <v>0</v>
      </c>
      <c r="I9826">
        <v>0</v>
      </c>
      <c r="J9826">
        <v>0</v>
      </c>
      <c r="K9826" t="s">
        <v>38551</v>
      </c>
    </row>
    <row r="9827" spans="1:11" x14ac:dyDescent="0.3">
      <c r="A9827" t="s">
        <v>38552</v>
      </c>
      <c r="B9827" t="s">
        <v>38553</v>
      </c>
      <c r="C9827" t="s">
        <v>20</v>
      </c>
      <c r="D9827" t="s">
        <v>38554</v>
      </c>
      <c r="E9827" t="s">
        <v>33633</v>
      </c>
      <c r="F9827" t="s">
        <v>10052</v>
      </c>
      <c r="G9827" t="s">
        <v>11808</v>
      </c>
      <c r="H9827">
        <v>0</v>
      </c>
      <c r="I9827">
        <v>0</v>
      </c>
      <c r="J9827">
        <v>0</v>
      </c>
      <c r="K9827" t="s">
        <v>38555</v>
      </c>
    </row>
    <row r="9828" spans="1:11" x14ac:dyDescent="0.3">
      <c r="A9828" t="s">
        <v>38556</v>
      </c>
      <c r="B9828" t="s">
        <v>38557</v>
      </c>
      <c r="C9828" t="s">
        <v>147</v>
      </c>
      <c r="D9828" t="s">
        <v>38558</v>
      </c>
      <c r="E9828" t="s">
        <v>149</v>
      </c>
      <c r="F9828" t="s">
        <v>2892</v>
      </c>
      <c r="G9828" t="s">
        <v>11525</v>
      </c>
      <c r="H9828">
        <v>0</v>
      </c>
      <c r="I9828">
        <v>0</v>
      </c>
      <c r="J9828">
        <v>0</v>
      </c>
      <c r="K9828" t="s">
        <v>38559</v>
      </c>
    </row>
    <row r="9829" spans="1:11" x14ac:dyDescent="0.3">
      <c r="A9829" t="s">
        <v>38560</v>
      </c>
      <c r="C9829" t="s">
        <v>13</v>
      </c>
      <c r="D9829" t="s">
        <v>38561</v>
      </c>
      <c r="E9829" t="s">
        <v>15</v>
      </c>
      <c r="F9829" t="s">
        <v>6657</v>
      </c>
      <c r="G9829" t="s">
        <v>42</v>
      </c>
      <c r="H9829">
        <v>0</v>
      </c>
      <c r="I9829">
        <v>0</v>
      </c>
      <c r="J9829">
        <v>0</v>
      </c>
      <c r="K9829" t="s">
        <v>38562</v>
      </c>
    </row>
    <row r="9830" spans="1:11" x14ac:dyDescent="0.3">
      <c r="A9830" t="s">
        <v>38563</v>
      </c>
      <c r="B9830" t="s">
        <v>38564</v>
      </c>
      <c r="C9830" t="s">
        <v>27</v>
      </c>
      <c r="D9830" t="s">
        <v>38565</v>
      </c>
      <c r="E9830" t="s">
        <v>12540</v>
      </c>
      <c r="F9830" t="s">
        <v>31143</v>
      </c>
      <c r="G9830" t="s">
        <v>42</v>
      </c>
      <c r="H9830">
        <v>0</v>
      </c>
      <c r="I9830">
        <v>0</v>
      </c>
      <c r="J9830">
        <v>0</v>
      </c>
      <c r="K9830" t="s">
        <v>38566</v>
      </c>
    </row>
    <row r="9831" spans="1:11" x14ac:dyDescent="0.3">
      <c r="A9831" t="s">
        <v>38567</v>
      </c>
      <c r="B9831" t="s">
        <v>38568</v>
      </c>
      <c r="C9831" t="s">
        <v>558</v>
      </c>
      <c r="D9831" t="s">
        <v>38569</v>
      </c>
      <c r="E9831" t="s">
        <v>1462</v>
      </c>
      <c r="F9831" t="s">
        <v>16</v>
      </c>
      <c r="G9831" t="s">
        <v>4044</v>
      </c>
      <c r="H9831">
        <v>0</v>
      </c>
      <c r="I9831">
        <v>0</v>
      </c>
      <c r="J9831">
        <v>0</v>
      </c>
      <c r="K9831" t="s">
        <v>38570</v>
      </c>
    </row>
    <row r="9832" spans="1:11" x14ac:dyDescent="0.3">
      <c r="A9832" t="s">
        <v>38571</v>
      </c>
      <c r="B9832" t="s">
        <v>38572</v>
      </c>
      <c r="C9832" t="s">
        <v>20</v>
      </c>
      <c r="D9832" t="s">
        <v>38573</v>
      </c>
      <c r="E9832" t="s">
        <v>33633</v>
      </c>
      <c r="F9832" t="s">
        <v>3538</v>
      </c>
      <c r="G9832" t="s">
        <v>2470</v>
      </c>
      <c r="H9832">
        <v>0</v>
      </c>
      <c r="I9832">
        <v>0</v>
      </c>
      <c r="J9832">
        <v>0</v>
      </c>
      <c r="K9832" t="s">
        <v>38574</v>
      </c>
    </row>
    <row r="9833" spans="1:11" x14ac:dyDescent="0.3">
      <c r="A9833" t="s">
        <v>38575</v>
      </c>
      <c r="B9833" t="s">
        <v>38576</v>
      </c>
      <c r="C9833" t="s">
        <v>147</v>
      </c>
      <c r="D9833" t="s">
        <v>38577</v>
      </c>
      <c r="E9833" t="s">
        <v>149</v>
      </c>
      <c r="F9833" t="s">
        <v>2595</v>
      </c>
      <c r="G9833" t="s">
        <v>42</v>
      </c>
      <c r="H9833">
        <v>0</v>
      </c>
      <c r="I9833">
        <v>0</v>
      </c>
      <c r="J9833">
        <v>0</v>
      </c>
      <c r="K9833" t="s">
        <v>38578</v>
      </c>
    </row>
    <row r="9834" spans="1:11" x14ac:dyDescent="0.3">
      <c r="A9834" t="s">
        <v>38579</v>
      </c>
      <c r="C9834" t="s">
        <v>20</v>
      </c>
      <c r="D9834" t="s">
        <v>38580</v>
      </c>
      <c r="E9834" t="s">
        <v>33633</v>
      </c>
      <c r="F9834" t="s">
        <v>2585</v>
      </c>
      <c r="G9834" t="s">
        <v>8258</v>
      </c>
      <c r="H9834">
        <v>0</v>
      </c>
      <c r="I9834">
        <v>0</v>
      </c>
      <c r="J9834">
        <v>0</v>
      </c>
      <c r="K9834" t="s">
        <v>38581</v>
      </c>
    </row>
    <row r="9835" spans="1:11" x14ac:dyDescent="0.3">
      <c r="A9835" t="s">
        <v>38582</v>
      </c>
      <c r="B9835" t="s">
        <v>38583</v>
      </c>
      <c r="C9835" t="s">
        <v>558</v>
      </c>
      <c r="D9835" t="s">
        <v>38584</v>
      </c>
      <c r="E9835" t="s">
        <v>19698</v>
      </c>
      <c r="F9835" t="s">
        <v>16</v>
      </c>
      <c r="G9835" t="s">
        <v>18639</v>
      </c>
      <c r="H9835">
        <v>0</v>
      </c>
      <c r="I9835">
        <v>0</v>
      </c>
      <c r="J9835">
        <v>0</v>
      </c>
      <c r="K9835" t="s">
        <v>38585</v>
      </c>
    </row>
    <row r="9836" spans="1:11" x14ac:dyDescent="0.3">
      <c r="A9836" t="s">
        <v>38586</v>
      </c>
      <c r="B9836" t="s">
        <v>38587</v>
      </c>
      <c r="C9836" t="s">
        <v>147</v>
      </c>
      <c r="D9836" t="s">
        <v>38588</v>
      </c>
      <c r="E9836" t="s">
        <v>149</v>
      </c>
      <c r="F9836" t="s">
        <v>2286</v>
      </c>
      <c r="G9836" t="s">
        <v>42</v>
      </c>
      <c r="H9836">
        <v>0</v>
      </c>
      <c r="I9836">
        <v>0</v>
      </c>
      <c r="J9836">
        <v>0</v>
      </c>
      <c r="K9836" t="s">
        <v>38589</v>
      </c>
    </row>
    <row r="9837" spans="1:11" x14ac:dyDescent="0.3">
      <c r="A9837" t="s">
        <v>38590</v>
      </c>
      <c r="B9837" t="s">
        <v>38591</v>
      </c>
      <c r="C9837" t="s">
        <v>20</v>
      </c>
      <c r="D9837" t="s">
        <v>38592</v>
      </c>
      <c r="E9837" t="s">
        <v>33633</v>
      </c>
      <c r="F9837" t="s">
        <v>16</v>
      </c>
      <c r="G9837" t="s">
        <v>17259</v>
      </c>
      <c r="H9837">
        <v>0</v>
      </c>
      <c r="I9837">
        <v>0</v>
      </c>
      <c r="J9837">
        <v>0</v>
      </c>
      <c r="K9837" t="s">
        <v>38593</v>
      </c>
    </row>
    <row r="9838" spans="1:11" x14ac:dyDescent="0.3">
      <c r="A9838" t="s">
        <v>38594</v>
      </c>
      <c r="B9838" t="s">
        <v>38595</v>
      </c>
      <c r="C9838" t="s">
        <v>20</v>
      </c>
      <c r="D9838" t="s">
        <v>38596</v>
      </c>
      <c r="E9838" t="s">
        <v>33633</v>
      </c>
      <c r="F9838" t="s">
        <v>2703</v>
      </c>
      <c r="G9838" t="s">
        <v>42</v>
      </c>
      <c r="H9838">
        <v>0</v>
      </c>
      <c r="I9838">
        <v>0</v>
      </c>
      <c r="J9838">
        <v>0</v>
      </c>
      <c r="K9838" t="s">
        <v>38597</v>
      </c>
    </row>
    <row r="9839" spans="1:11" x14ac:dyDescent="0.3">
      <c r="A9839" t="s">
        <v>38598</v>
      </c>
      <c r="B9839" t="s">
        <v>38599</v>
      </c>
      <c r="C9839" t="s">
        <v>558</v>
      </c>
      <c r="D9839" t="s">
        <v>38600</v>
      </c>
      <c r="E9839" t="s">
        <v>1462</v>
      </c>
      <c r="F9839" t="s">
        <v>24176</v>
      </c>
      <c r="G9839" t="s">
        <v>16192</v>
      </c>
      <c r="H9839">
        <v>0</v>
      </c>
      <c r="I9839">
        <v>0</v>
      </c>
      <c r="J9839">
        <v>0</v>
      </c>
      <c r="K9839" t="s">
        <v>38601</v>
      </c>
    </row>
    <row r="9840" spans="1:11" x14ac:dyDescent="0.3">
      <c r="A9840" t="s">
        <v>38602</v>
      </c>
      <c r="B9840" t="s">
        <v>38603</v>
      </c>
      <c r="C9840" t="s">
        <v>13</v>
      </c>
      <c r="D9840" t="s">
        <v>38604</v>
      </c>
      <c r="E9840" t="s">
        <v>15</v>
      </c>
      <c r="F9840" t="s">
        <v>41</v>
      </c>
      <c r="G9840" t="s">
        <v>42</v>
      </c>
      <c r="H9840">
        <v>0</v>
      </c>
      <c r="I9840">
        <v>0</v>
      </c>
      <c r="J9840">
        <v>0</v>
      </c>
      <c r="K9840" t="s">
        <v>38605</v>
      </c>
    </row>
    <row r="9841" spans="1:11" x14ac:dyDescent="0.3">
      <c r="A9841" t="s">
        <v>38606</v>
      </c>
      <c r="B9841" t="s">
        <v>38607</v>
      </c>
      <c r="C9841" t="s">
        <v>147</v>
      </c>
      <c r="D9841" t="s">
        <v>38608</v>
      </c>
      <c r="E9841" t="s">
        <v>149</v>
      </c>
      <c r="F9841" t="s">
        <v>16849</v>
      </c>
      <c r="G9841" t="s">
        <v>42</v>
      </c>
      <c r="H9841">
        <v>0</v>
      </c>
      <c r="I9841">
        <v>0</v>
      </c>
      <c r="J9841">
        <v>0</v>
      </c>
      <c r="K9841" t="s">
        <v>38609</v>
      </c>
    </row>
    <row r="9842" spans="1:11" x14ac:dyDescent="0.3">
      <c r="A9842" t="s">
        <v>38610</v>
      </c>
      <c r="B9842" t="s">
        <v>38611</v>
      </c>
      <c r="C9842" t="s">
        <v>13</v>
      </c>
      <c r="D9842" t="s">
        <v>38612</v>
      </c>
      <c r="E9842" t="s">
        <v>32427</v>
      </c>
      <c r="F9842" t="s">
        <v>41</v>
      </c>
      <c r="G9842" t="s">
        <v>42</v>
      </c>
      <c r="H9842">
        <v>0</v>
      </c>
      <c r="I9842">
        <v>0</v>
      </c>
      <c r="J9842">
        <v>0</v>
      </c>
      <c r="K9842" t="s">
        <v>38613</v>
      </c>
    </row>
    <row r="9843" spans="1:11" x14ac:dyDescent="0.3">
      <c r="A9843" t="s">
        <v>38614</v>
      </c>
      <c r="B9843" t="s">
        <v>38615</v>
      </c>
      <c r="C9843" t="s">
        <v>13</v>
      </c>
      <c r="D9843" t="s">
        <v>38616</v>
      </c>
      <c r="E9843" t="s">
        <v>32427</v>
      </c>
      <c r="F9843" t="s">
        <v>15719</v>
      </c>
      <c r="G9843" t="s">
        <v>42</v>
      </c>
      <c r="H9843">
        <v>0</v>
      </c>
      <c r="I9843">
        <v>0</v>
      </c>
      <c r="J9843">
        <v>0</v>
      </c>
      <c r="K9843" t="s">
        <v>38617</v>
      </c>
    </row>
    <row r="9844" spans="1:11" x14ac:dyDescent="0.3">
      <c r="A9844" t="s">
        <v>38618</v>
      </c>
      <c r="C9844" t="s">
        <v>27</v>
      </c>
      <c r="D9844" t="s">
        <v>38619</v>
      </c>
      <c r="E9844" t="s">
        <v>12540</v>
      </c>
      <c r="F9844" t="s">
        <v>16</v>
      </c>
      <c r="G9844" t="s">
        <v>603</v>
      </c>
      <c r="H9844">
        <v>0</v>
      </c>
      <c r="I9844">
        <v>0</v>
      </c>
      <c r="J9844">
        <v>0</v>
      </c>
      <c r="K9844" t="s">
        <v>38620</v>
      </c>
    </row>
    <row r="9845" spans="1:11" x14ac:dyDescent="0.3">
      <c r="A9845" t="s">
        <v>38621</v>
      </c>
      <c r="B9845" t="s">
        <v>38622</v>
      </c>
      <c r="C9845" t="s">
        <v>558</v>
      </c>
      <c r="D9845" t="s">
        <v>38623</v>
      </c>
      <c r="E9845" t="s">
        <v>1122</v>
      </c>
      <c r="F9845" t="s">
        <v>16</v>
      </c>
      <c r="G9845" t="s">
        <v>12458</v>
      </c>
      <c r="H9845">
        <v>0</v>
      </c>
      <c r="I9845">
        <v>0</v>
      </c>
      <c r="J9845">
        <v>0</v>
      </c>
      <c r="K9845" t="s">
        <v>38624</v>
      </c>
    </row>
    <row r="9846" spans="1:11" x14ac:dyDescent="0.3">
      <c r="A9846" t="s">
        <v>38625</v>
      </c>
      <c r="B9846" t="s">
        <v>38626</v>
      </c>
      <c r="C9846" t="s">
        <v>27</v>
      </c>
      <c r="D9846" t="s">
        <v>38627</v>
      </c>
      <c r="E9846" t="s">
        <v>12540</v>
      </c>
      <c r="F9846" t="s">
        <v>38628</v>
      </c>
      <c r="G9846" t="s">
        <v>42</v>
      </c>
      <c r="H9846">
        <v>0</v>
      </c>
      <c r="I9846">
        <v>0</v>
      </c>
      <c r="J9846">
        <v>0</v>
      </c>
      <c r="K9846" t="s">
        <v>38629</v>
      </c>
    </row>
    <row r="9847" spans="1:11" x14ac:dyDescent="0.3">
      <c r="A9847" t="s">
        <v>38630</v>
      </c>
      <c r="B9847" t="s">
        <v>38631</v>
      </c>
      <c r="C9847" t="s">
        <v>27</v>
      </c>
      <c r="D9847" t="s">
        <v>38632</v>
      </c>
      <c r="E9847" t="s">
        <v>12540</v>
      </c>
      <c r="F9847" t="s">
        <v>41</v>
      </c>
      <c r="G9847" t="s">
        <v>42</v>
      </c>
      <c r="H9847">
        <v>0</v>
      </c>
      <c r="I9847">
        <v>0</v>
      </c>
      <c r="J9847">
        <v>0</v>
      </c>
      <c r="K9847" t="s">
        <v>38633</v>
      </c>
    </row>
    <row r="9848" spans="1:11" x14ac:dyDescent="0.3">
      <c r="A9848" t="s">
        <v>38634</v>
      </c>
      <c r="B9848" t="s">
        <v>38635</v>
      </c>
      <c r="C9848" t="s">
        <v>27</v>
      </c>
      <c r="D9848" t="s">
        <v>38636</v>
      </c>
      <c r="E9848" t="s">
        <v>12540</v>
      </c>
      <c r="F9848" t="s">
        <v>11524</v>
      </c>
      <c r="G9848" t="s">
        <v>42</v>
      </c>
      <c r="H9848">
        <v>0</v>
      </c>
      <c r="I9848">
        <v>0</v>
      </c>
      <c r="J9848">
        <v>0</v>
      </c>
      <c r="K9848" t="s">
        <v>38637</v>
      </c>
    </row>
    <row r="9849" spans="1:11" x14ac:dyDescent="0.3">
      <c r="A9849" t="s">
        <v>38638</v>
      </c>
      <c r="C9849" t="s">
        <v>27</v>
      </c>
      <c r="D9849" t="e">
        <f>압기잠함공법.</f>
        <v>#NAME?</v>
      </c>
      <c r="E9849" t="s">
        <v>12540</v>
      </c>
      <c r="F9849" t="s">
        <v>8454</v>
      </c>
      <c r="G9849" t="s">
        <v>42</v>
      </c>
      <c r="H9849">
        <v>0</v>
      </c>
      <c r="I9849">
        <v>0</v>
      </c>
      <c r="J9849">
        <v>0</v>
      </c>
      <c r="K9849" t="s">
        <v>38639</v>
      </c>
    </row>
    <row r="9850" spans="1:11" x14ac:dyDescent="0.3">
      <c r="A9850" t="s">
        <v>38640</v>
      </c>
      <c r="B9850" t="s">
        <v>38641</v>
      </c>
      <c r="C9850" t="s">
        <v>27</v>
      </c>
      <c r="D9850" t="s">
        <v>38642</v>
      </c>
      <c r="E9850" t="s">
        <v>29</v>
      </c>
      <c r="F9850" t="s">
        <v>41</v>
      </c>
      <c r="G9850" t="s">
        <v>42</v>
      </c>
      <c r="H9850">
        <v>0</v>
      </c>
      <c r="I9850">
        <v>0</v>
      </c>
      <c r="J9850">
        <v>0</v>
      </c>
      <c r="K9850" t="s">
        <v>38643</v>
      </c>
    </row>
    <row r="9851" spans="1:11" x14ac:dyDescent="0.3">
      <c r="A9851" t="s">
        <v>38644</v>
      </c>
      <c r="B9851" t="s">
        <v>38645</v>
      </c>
      <c r="C9851" t="s">
        <v>558</v>
      </c>
      <c r="D9851" t="s">
        <v>38646</v>
      </c>
      <c r="E9851" t="s">
        <v>895</v>
      </c>
      <c r="F9851" t="s">
        <v>1252</v>
      </c>
      <c r="G9851" t="s">
        <v>21602</v>
      </c>
      <c r="H9851">
        <v>0</v>
      </c>
      <c r="I9851">
        <v>0</v>
      </c>
      <c r="J9851">
        <v>0</v>
      </c>
      <c r="K9851" t="s">
        <v>38647</v>
      </c>
    </row>
    <row r="9852" spans="1:11" x14ac:dyDescent="0.3">
      <c r="A9852" t="s">
        <v>38648</v>
      </c>
      <c r="B9852" t="s">
        <v>38649</v>
      </c>
      <c r="C9852" t="s">
        <v>13</v>
      </c>
      <c r="D9852" t="s">
        <v>38650</v>
      </c>
      <c r="E9852" t="s">
        <v>32427</v>
      </c>
      <c r="F9852" t="s">
        <v>16</v>
      </c>
      <c r="G9852" t="s">
        <v>2318</v>
      </c>
      <c r="H9852">
        <v>0</v>
      </c>
      <c r="I9852">
        <v>0</v>
      </c>
      <c r="J9852">
        <v>0</v>
      </c>
      <c r="K9852" t="s">
        <v>38651</v>
      </c>
    </row>
    <row r="9853" spans="1:11" x14ac:dyDescent="0.3">
      <c r="A9853" t="s">
        <v>38652</v>
      </c>
      <c r="B9853" t="s">
        <v>38653</v>
      </c>
      <c r="C9853" t="s">
        <v>558</v>
      </c>
      <c r="D9853" t="s">
        <v>38654</v>
      </c>
      <c r="E9853" t="s">
        <v>895</v>
      </c>
      <c r="F9853" t="s">
        <v>16</v>
      </c>
      <c r="G9853" t="s">
        <v>12299</v>
      </c>
      <c r="H9853">
        <v>0</v>
      </c>
      <c r="I9853">
        <v>0</v>
      </c>
      <c r="J9853">
        <v>0</v>
      </c>
      <c r="K9853" t="s">
        <v>38655</v>
      </c>
    </row>
    <row r="9854" spans="1:11" x14ac:dyDescent="0.3">
      <c r="A9854" t="s">
        <v>38656</v>
      </c>
      <c r="B9854" t="s">
        <v>38657</v>
      </c>
      <c r="C9854" t="s">
        <v>558</v>
      </c>
      <c r="D9854" t="s">
        <v>38658</v>
      </c>
      <c r="E9854" t="s">
        <v>895</v>
      </c>
      <c r="F9854" t="s">
        <v>16</v>
      </c>
      <c r="G9854" t="s">
        <v>3669</v>
      </c>
      <c r="H9854">
        <v>0</v>
      </c>
      <c r="I9854">
        <v>0</v>
      </c>
      <c r="J9854">
        <v>0</v>
      </c>
      <c r="K9854" t="s">
        <v>38659</v>
      </c>
    </row>
    <row r="9855" spans="1:11" x14ac:dyDescent="0.3">
      <c r="A9855" t="s">
        <v>38660</v>
      </c>
      <c r="B9855" t="s">
        <v>38661</v>
      </c>
      <c r="C9855" t="s">
        <v>13</v>
      </c>
      <c r="D9855" t="s">
        <v>38662</v>
      </c>
      <c r="E9855" t="s">
        <v>32427</v>
      </c>
      <c r="F9855" t="s">
        <v>16</v>
      </c>
      <c r="G9855" t="s">
        <v>2350</v>
      </c>
      <c r="H9855">
        <v>0</v>
      </c>
      <c r="I9855">
        <v>0</v>
      </c>
      <c r="J9855">
        <v>0</v>
      </c>
      <c r="K9855" t="s">
        <v>38663</v>
      </c>
    </row>
    <row r="9856" spans="1:11" x14ac:dyDescent="0.3">
      <c r="A9856" t="s">
        <v>38664</v>
      </c>
      <c r="B9856" t="s">
        <v>38665</v>
      </c>
      <c r="C9856" t="s">
        <v>13</v>
      </c>
      <c r="D9856" t="s">
        <v>38666</v>
      </c>
      <c r="E9856" t="s">
        <v>32427</v>
      </c>
      <c r="F9856" t="s">
        <v>16</v>
      </c>
      <c r="G9856" t="s">
        <v>38667</v>
      </c>
      <c r="H9856">
        <v>0</v>
      </c>
      <c r="I9856">
        <v>0</v>
      </c>
      <c r="J9856">
        <v>0</v>
      </c>
      <c r="K9856" t="s">
        <v>38668</v>
      </c>
    </row>
    <row r="9857" spans="1:11" x14ac:dyDescent="0.3">
      <c r="A9857" t="s">
        <v>38669</v>
      </c>
      <c r="C9857" t="s">
        <v>13</v>
      </c>
      <c r="D9857" t="s">
        <v>38670</v>
      </c>
      <c r="E9857" t="s">
        <v>32427</v>
      </c>
      <c r="F9857" t="s">
        <v>16</v>
      </c>
      <c r="G9857" t="s">
        <v>516</v>
      </c>
      <c r="H9857">
        <v>0</v>
      </c>
      <c r="I9857">
        <v>0</v>
      </c>
      <c r="J9857">
        <v>0</v>
      </c>
      <c r="K9857" t="s">
        <v>38671</v>
      </c>
    </row>
    <row r="9858" spans="1:11" x14ac:dyDescent="0.3">
      <c r="A9858" t="s">
        <v>38672</v>
      </c>
      <c r="B9858" t="s">
        <v>38673</v>
      </c>
      <c r="C9858" t="s">
        <v>13</v>
      </c>
      <c r="D9858" t="s">
        <v>38674</v>
      </c>
      <c r="E9858" t="s">
        <v>32427</v>
      </c>
      <c r="F9858" t="s">
        <v>16</v>
      </c>
      <c r="G9858" t="s">
        <v>23044</v>
      </c>
      <c r="H9858">
        <v>0</v>
      </c>
      <c r="I9858">
        <v>0</v>
      </c>
      <c r="J9858">
        <v>0</v>
      </c>
      <c r="K9858" t="s">
        <v>38675</v>
      </c>
    </row>
    <row r="9859" spans="1:11" x14ac:dyDescent="0.3">
      <c r="A9859" t="s">
        <v>38676</v>
      </c>
      <c r="B9859" t="s">
        <v>38677</v>
      </c>
      <c r="C9859" t="s">
        <v>13</v>
      </c>
      <c r="D9859" t="s">
        <v>38678</v>
      </c>
      <c r="E9859" t="s">
        <v>32427</v>
      </c>
      <c r="F9859" t="s">
        <v>16</v>
      </c>
      <c r="G9859" t="s">
        <v>2026</v>
      </c>
      <c r="H9859">
        <v>0</v>
      </c>
      <c r="I9859">
        <v>0</v>
      </c>
      <c r="J9859">
        <v>0</v>
      </c>
      <c r="K9859" t="s">
        <v>38679</v>
      </c>
    </row>
    <row r="9860" spans="1:11" x14ac:dyDescent="0.3">
      <c r="A9860" t="s">
        <v>38680</v>
      </c>
      <c r="B9860" t="s">
        <v>38681</v>
      </c>
      <c r="C9860" t="s">
        <v>558</v>
      </c>
      <c r="D9860" t="s">
        <v>38682</v>
      </c>
      <c r="E9860" t="s">
        <v>895</v>
      </c>
      <c r="F9860" t="s">
        <v>16</v>
      </c>
      <c r="G9860" t="s">
        <v>38683</v>
      </c>
      <c r="H9860">
        <v>0</v>
      </c>
      <c r="I9860">
        <v>0</v>
      </c>
      <c r="J9860">
        <v>0</v>
      </c>
      <c r="K9860" t="s">
        <v>38684</v>
      </c>
    </row>
    <row r="9861" spans="1:11" x14ac:dyDescent="0.3">
      <c r="A9861" t="s">
        <v>38685</v>
      </c>
      <c r="B9861" t="s">
        <v>38686</v>
      </c>
      <c r="C9861" t="s">
        <v>27</v>
      </c>
      <c r="D9861" t="s">
        <v>38687</v>
      </c>
      <c r="E9861" t="s">
        <v>29</v>
      </c>
      <c r="F9861" t="s">
        <v>41</v>
      </c>
      <c r="G9861" t="s">
        <v>42</v>
      </c>
      <c r="H9861">
        <v>0</v>
      </c>
      <c r="I9861">
        <v>0</v>
      </c>
      <c r="J9861">
        <v>0</v>
      </c>
      <c r="K9861" t="s">
        <v>38688</v>
      </c>
    </row>
    <row r="9862" spans="1:11" x14ac:dyDescent="0.3">
      <c r="A9862" t="s">
        <v>38689</v>
      </c>
      <c r="B9862" t="s">
        <v>38690</v>
      </c>
      <c r="C9862" t="s">
        <v>13</v>
      </c>
      <c r="D9862" t="s">
        <v>38691</v>
      </c>
      <c r="E9862" t="s">
        <v>32427</v>
      </c>
      <c r="F9862" t="s">
        <v>16</v>
      </c>
      <c r="G9862" t="s">
        <v>1496</v>
      </c>
      <c r="H9862">
        <v>0</v>
      </c>
      <c r="I9862">
        <v>0</v>
      </c>
      <c r="J9862">
        <v>0</v>
      </c>
      <c r="K9862" t="s">
        <v>38692</v>
      </c>
    </row>
    <row r="9863" spans="1:11" x14ac:dyDescent="0.3">
      <c r="A9863" t="s">
        <v>38693</v>
      </c>
      <c r="B9863" t="s">
        <v>38694</v>
      </c>
      <c r="C9863" t="s">
        <v>13</v>
      </c>
      <c r="D9863" t="s">
        <v>38695</v>
      </c>
      <c r="E9863" t="s">
        <v>32427</v>
      </c>
      <c r="F9863" t="s">
        <v>16</v>
      </c>
      <c r="G9863" t="s">
        <v>5302</v>
      </c>
      <c r="H9863">
        <v>0</v>
      </c>
      <c r="I9863">
        <v>0</v>
      </c>
      <c r="J9863">
        <v>0</v>
      </c>
      <c r="K9863" t="s">
        <v>38696</v>
      </c>
    </row>
    <row r="9864" spans="1:11" x14ac:dyDescent="0.3">
      <c r="A9864" t="s">
        <v>38697</v>
      </c>
      <c r="B9864" t="s">
        <v>38698</v>
      </c>
      <c r="C9864" t="s">
        <v>13</v>
      </c>
      <c r="D9864" t="s">
        <v>38699</v>
      </c>
      <c r="E9864" t="s">
        <v>32427</v>
      </c>
      <c r="F9864" t="s">
        <v>16</v>
      </c>
      <c r="G9864" t="s">
        <v>859</v>
      </c>
      <c r="H9864">
        <v>0</v>
      </c>
      <c r="I9864">
        <v>0</v>
      </c>
      <c r="J9864">
        <v>0</v>
      </c>
      <c r="K9864" t="s">
        <v>38700</v>
      </c>
    </row>
    <row r="9865" spans="1:11" x14ac:dyDescent="0.3">
      <c r="A9865" t="s">
        <v>38701</v>
      </c>
      <c r="B9865" t="s">
        <v>38702</v>
      </c>
      <c r="C9865" t="s">
        <v>13</v>
      </c>
      <c r="D9865" t="s">
        <v>38703</v>
      </c>
      <c r="E9865" t="s">
        <v>32427</v>
      </c>
      <c r="F9865" t="s">
        <v>16</v>
      </c>
      <c r="G9865" t="s">
        <v>4749</v>
      </c>
      <c r="H9865">
        <v>0</v>
      </c>
      <c r="I9865">
        <v>0</v>
      </c>
      <c r="J9865">
        <v>0</v>
      </c>
      <c r="K9865" t="s">
        <v>38704</v>
      </c>
    </row>
    <row r="9866" spans="1:11" x14ac:dyDescent="0.3">
      <c r="A9866" t="s">
        <v>38705</v>
      </c>
      <c r="B9866" t="s">
        <v>38706</v>
      </c>
      <c r="C9866" t="s">
        <v>13</v>
      </c>
      <c r="D9866" t="s">
        <v>38707</v>
      </c>
      <c r="E9866" t="s">
        <v>32427</v>
      </c>
      <c r="F9866" t="s">
        <v>16</v>
      </c>
      <c r="G9866" t="s">
        <v>7236</v>
      </c>
      <c r="H9866">
        <v>0</v>
      </c>
      <c r="I9866">
        <v>0</v>
      </c>
      <c r="J9866">
        <v>0</v>
      </c>
      <c r="K9866" t="s">
        <v>38708</v>
      </c>
    </row>
    <row r="9867" spans="1:11" x14ac:dyDescent="0.3">
      <c r="A9867" t="s">
        <v>38709</v>
      </c>
      <c r="B9867" t="s">
        <v>38710</v>
      </c>
      <c r="C9867" t="s">
        <v>13</v>
      </c>
      <c r="D9867" t="s">
        <v>38711</v>
      </c>
      <c r="E9867" t="s">
        <v>32427</v>
      </c>
      <c r="F9867" t="s">
        <v>16</v>
      </c>
      <c r="G9867" t="s">
        <v>2866</v>
      </c>
      <c r="H9867">
        <v>0</v>
      </c>
      <c r="I9867">
        <v>0</v>
      </c>
      <c r="J9867">
        <v>0</v>
      </c>
      <c r="K9867" t="s">
        <v>38712</v>
      </c>
    </row>
    <row r="9868" spans="1:11" x14ac:dyDescent="0.3">
      <c r="A9868" t="s">
        <v>38713</v>
      </c>
      <c r="B9868" t="s">
        <v>38714</v>
      </c>
      <c r="C9868" t="s">
        <v>13</v>
      </c>
      <c r="D9868" t="s">
        <v>38715</v>
      </c>
      <c r="E9868" t="s">
        <v>32427</v>
      </c>
      <c r="F9868" t="s">
        <v>16</v>
      </c>
      <c r="G9868" t="s">
        <v>4763</v>
      </c>
      <c r="H9868">
        <v>0</v>
      </c>
      <c r="I9868">
        <v>0</v>
      </c>
      <c r="J9868">
        <v>0</v>
      </c>
      <c r="K9868" t="s">
        <v>38716</v>
      </c>
    </row>
    <row r="9869" spans="1:11" x14ac:dyDescent="0.3">
      <c r="A9869" t="s">
        <v>38717</v>
      </c>
      <c r="B9869" t="s">
        <v>38718</v>
      </c>
      <c r="C9869" t="s">
        <v>13</v>
      </c>
      <c r="D9869" t="s">
        <v>38719</v>
      </c>
      <c r="E9869" t="s">
        <v>32427</v>
      </c>
      <c r="F9869" t="s">
        <v>9438</v>
      </c>
      <c r="G9869" t="s">
        <v>42</v>
      </c>
      <c r="H9869">
        <v>0</v>
      </c>
      <c r="I9869">
        <v>0</v>
      </c>
      <c r="J9869">
        <v>0</v>
      </c>
      <c r="K9869" t="s">
        <v>38720</v>
      </c>
    </row>
    <row r="9870" spans="1:11" x14ac:dyDescent="0.3">
      <c r="A9870" t="s">
        <v>38721</v>
      </c>
      <c r="B9870" t="s">
        <v>38722</v>
      </c>
      <c r="C9870" t="s">
        <v>13</v>
      </c>
      <c r="D9870" t="s">
        <v>38723</v>
      </c>
      <c r="E9870" t="s">
        <v>32427</v>
      </c>
      <c r="F9870" t="s">
        <v>38724</v>
      </c>
      <c r="G9870" t="s">
        <v>15631</v>
      </c>
      <c r="H9870">
        <v>0</v>
      </c>
      <c r="I9870">
        <v>0</v>
      </c>
      <c r="J9870">
        <v>0</v>
      </c>
      <c r="K9870" t="s">
        <v>38725</v>
      </c>
    </row>
    <row r="9871" spans="1:11" x14ac:dyDescent="0.3">
      <c r="A9871" t="s">
        <v>38726</v>
      </c>
      <c r="B9871" t="s">
        <v>38727</v>
      </c>
      <c r="C9871" t="s">
        <v>13</v>
      </c>
      <c r="D9871" t="s">
        <v>38728</v>
      </c>
      <c r="E9871" t="s">
        <v>15</v>
      </c>
      <c r="F9871" t="s">
        <v>41</v>
      </c>
      <c r="G9871" t="s">
        <v>42</v>
      </c>
      <c r="H9871">
        <v>0</v>
      </c>
      <c r="I9871">
        <v>0</v>
      </c>
      <c r="J9871">
        <v>0</v>
      </c>
      <c r="K9871" t="s">
        <v>38729</v>
      </c>
    </row>
    <row r="9872" spans="1:11" x14ac:dyDescent="0.3">
      <c r="A9872" t="s">
        <v>38730</v>
      </c>
      <c r="B9872" t="s">
        <v>38731</v>
      </c>
      <c r="C9872" t="s">
        <v>13</v>
      </c>
      <c r="D9872" t="s">
        <v>38732</v>
      </c>
      <c r="E9872" t="s">
        <v>32427</v>
      </c>
      <c r="F9872" t="s">
        <v>13775</v>
      </c>
      <c r="G9872" t="s">
        <v>42</v>
      </c>
      <c r="H9872">
        <v>0</v>
      </c>
      <c r="I9872">
        <v>0</v>
      </c>
      <c r="J9872">
        <v>0</v>
      </c>
      <c r="K9872" t="s">
        <v>38733</v>
      </c>
    </row>
    <row r="9873" spans="1:11" x14ac:dyDescent="0.3">
      <c r="A9873" t="s">
        <v>38734</v>
      </c>
      <c r="B9873" t="s">
        <v>38735</v>
      </c>
      <c r="C9873" t="s">
        <v>13</v>
      </c>
      <c r="D9873" t="s">
        <v>38736</v>
      </c>
      <c r="E9873" t="s">
        <v>32427</v>
      </c>
      <c r="F9873" t="s">
        <v>2572</v>
      </c>
      <c r="G9873" t="s">
        <v>42</v>
      </c>
      <c r="H9873">
        <v>0</v>
      </c>
      <c r="I9873">
        <v>0</v>
      </c>
      <c r="J9873">
        <v>0</v>
      </c>
      <c r="K9873" t="s">
        <v>38737</v>
      </c>
    </row>
    <row r="9874" spans="1:11" x14ac:dyDescent="0.3">
      <c r="A9874" t="s">
        <v>38738</v>
      </c>
      <c r="B9874" t="s">
        <v>38739</v>
      </c>
      <c r="C9874" t="s">
        <v>13</v>
      </c>
      <c r="D9874" t="s">
        <v>38740</v>
      </c>
      <c r="E9874" t="s">
        <v>32427</v>
      </c>
      <c r="F9874" t="s">
        <v>2726</v>
      </c>
      <c r="G9874" t="s">
        <v>42</v>
      </c>
      <c r="H9874">
        <v>0</v>
      </c>
      <c r="I9874">
        <v>0</v>
      </c>
      <c r="J9874">
        <v>0</v>
      </c>
      <c r="K9874" t="s">
        <v>38741</v>
      </c>
    </row>
    <row r="9875" spans="1:11" x14ac:dyDescent="0.3">
      <c r="A9875" t="s">
        <v>38742</v>
      </c>
      <c r="B9875" t="s">
        <v>38743</v>
      </c>
      <c r="C9875" t="s">
        <v>13</v>
      </c>
      <c r="D9875" t="s">
        <v>38744</v>
      </c>
      <c r="E9875" t="s">
        <v>32427</v>
      </c>
      <c r="F9875" t="s">
        <v>1835</v>
      </c>
      <c r="G9875" t="s">
        <v>42</v>
      </c>
      <c r="H9875">
        <v>0</v>
      </c>
      <c r="I9875">
        <v>0</v>
      </c>
      <c r="J9875">
        <v>0</v>
      </c>
      <c r="K9875" t="s">
        <v>38745</v>
      </c>
    </row>
    <row r="9876" spans="1:11" x14ac:dyDescent="0.3">
      <c r="A9876" t="s">
        <v>38746</v>
      </c>
      <c r="B9876" t="s">
        <v>38747</v>
      </c>
      <c r="C9876" t="s">
        <v>13</v>
      </c>
      <c r="D9876" t="s">
        <v>38748</v>
      </c>
      <c r="E9876" t="s">
        <v>32427</v>
      </c>
      <c r="F9876" t="s">
        <v>38749</v>
      </c>
      <c r="G9876" t="s">
        <v>42</v>
      </c>
      <c r="H9876">
        <v>0</v>
      </c>
      <c r="I9876">
        <v>0</v>
      </c>
      <c r="J9876">
        <v>0</v>
      </c>
      <c r="K9876" t="s">
        <v>38750</v>
      </c>
    </row>
    <row r="9877" spans="1:11" x14ac:dyDescent="0.3">
      <c r="A9877" t="s">
        <v>38751</v>
      </c>
      <c r="B9877" t="s">
        <v>38752</v>
      </c>
      <c r="C9877" t="s">
        <v>13</v>
      </c>
      <c r="D9877" t="s">
        <v>38753</v>
      </c>
      <c r="E9877" t="s">
        <v>32427</v>
      </c>
      <c r="F9877" t="s">
        <v>2437</v>
      </c>
      <c r="G9877" t="s">
        <v>42</v>
      </c>
      <c r="H9877">
        <v>0</v>
      </c>
      <c r="I9877">
        <v>0</v>
      </c>
      <c r="J9877">
        <v>0</v>
      </c>
      <c r="K9877" t="s">
        <v>38754</v>
      </c>
    </row>
    <row r="9878" spans="1:11" x14ac:dyDescent="0.3">
      <c r="A9878" t="s">
        <v>38755</v>
      </c>
      <c r="B9878" t="s">
        <v>38756</v>
      </c>
      <c r="C9878" t="s">
        <v>13</v>
      </c>
      <c r="D9878" t="s">
        <v>38757</v>
      </c>
      <c r="E9878" t="s">
        <v>32427</v>
      </c>
      <c r="F9878" t="s">
        <v>14126</v>
      </c>
      <c r="G9878" t="s">
        <v>42</v>
      </c>
      <c r="H9878">
        <v>0</v>
      </c>
      <c r="I9878">
        <v>0</v>
      </c>
      <c r="J9878">
        <v>0</v>
      </c>
      <c r="K9878" t="s">
        <v>38758</v>
      </c>
    </row>
    <row r="9879" spans="1:11" x14ac:dyDescent="0.3">
      <c r="A9879" t="s">
        <v>38759</v>
      </c>
      <c r="C9879" t="s">
        <v>27</v>
      </c>
      <c r="D9879" t="s">
        <v>38760</v>
      </c>
      <c r="E9879" t="s">
        <v>29</v>
      </c>
      <c r="F9879" t="s">
        <v>41</v>
      </c>
      <c r="G9879" t="s">
        <v>42</v>
      </c>
      <c r="H9879">
        <v>0</v>
      </c>
      <c r="I9879">
        <v>0</v>
      </c>
      <c r="J9879">
        <v>0</v>
      </c>
      <c r="K9879" t="s">
        <v>38761</v>
      </c>
    </row>
    <row r="9880" spans="1:11" x14ac:dyDescent="0.3">
      <c r="A9880" t="s">
        <v>38762</v>
      </c>
      <c r="B9880" t="s">
        <v>38763</v>
      </c>
      <c r="C9880" t="s">
        <v>13</v>
      </c>
      <c r="D9880" t="s">
        <v>38764</v>
      </c>
      <c r="E9880" t="s">
        <v>32427</v>
      </c>
      <c r="F9880" t="s">
        <v>16</v>
      </c>
      <c r="G9880" t="s">
        <v>4470</v>
      </c>
      <c r="H9880">
        <v>0</v>
      </c>
      <c r="I9880">
        <v>0</v>
      </c>
      <c r="J9880">
        <v>0</v>
      </c>
      <c r="K9880" t="s">
        <v>38765</v>
      </c>
    </row>
    <row r="9881" spans="1:11" x14ac:dyDescent="0.3">
      <c r="A9881" t="s">
        <v>38766</v>
      </c>
      <c r="B9881" t="s">
        <v>38767</v>
      </c>
      <c r="C9881" t="s">
        <v>13</v>
      </c>
      <c r="D9881" t="s">
        <v>38768</v>
      </c>
      <c r="E9881" t="s">
        <v>32427</v>
      </c>
      <c r="F9881" t="s">
        <v>41</v>
      </c>
      <c r="G9881" t="s">
        <v>42</v>
      </c>
      <c r="H9881">
        <v>0</v>
      </c>
      <c r="I9881">
        <v>0</v>
      </c>
      <c r="J9881">
        <v>0</v>
      </c>
      <c r="K9881" t="s">
        <v>38769</v>
      </c>
    </row>
    <row r="9882" spans="1:11" x14ac:dyDescent="0.3">
      <c r="A9882" t="s">
        <v>38770</v>
      </c>
      <c r="B9882" t="s">
        <v>38771</v>
      </c>
      <c r="C9882" t="s">
        <v>558</v>
      </c>
      <c r="D9882" t="s">
        <v>38772</v>
      </c>
      <c r="E9882" t="s">
        <v>19698</v>
      </c>
      <c r="F9882" t="s">
        <v>1906</v>
      </c>
      <c r="G9882" t="s">
        <v>3955</v>
      </c>
      <c r="H9882">
        <v>0</v>
      </c>
      <c r="I9882">
        <v>0</v>
      </c>
      <c r="J9882">
        <v>0</v>
      </c>
      <c r="K9882" t="s">
        <v>38773</v>
      </c>
    </row>
    <row r="9883" spans="1:11" x14ac:dyDescent="0.3">
      <c r="A9883" t="s">
        <v>38774</v>
      </c>
      <c r="B9883" t="s">
        <v>38775</v>
      </c>
      <c r="C9883" t="s">
        <v>558</v>
      </c>
      <c r="D9883" t="s">
        <v>38776</v>
      </c>
      <c r="E9883" t="s">
        <v>19698</v>
      </c>
      <c r="F9883" t="s">
        <v>16</v>
      </c>
      <c r="G9883" t="s">
        <v>756</v>
      </c>
      <c r="H9883">
        <v>0</v>
      </c>
      <c r="I9883">
        <v>0</v>
      </c>
      <c r="J9883">
        <v>0</v>
      </c>
      <c r="K9883" t="s">
        <v>38777</v>
      </c>
    </row>
    <row r="9884" spans="1:11" x14ac:dyDescent="0.3">
      <c r="A9884" t="s">
        <v>38778</v>
      </c>
      <c r="B9884" t="s">
        <v>38779</v>
      </c>
      <c r="C9884" t="s">
        <v>558</v>
      </c>
      <c r="D9884" t="s">
        <v>38780</v>
      </c>
      <c r="E9884" t="s">
        <v>19698</v>
      </c>
      <c r="F9884" t="s">
        <v>16</v>
      </c>
      <c r="G9884" t="s">
        <v>4520</v>
      </c>
      <c r="H9884">
        <v>0</v>
      </c>
      <c r="I9884">
        <v>0</v>
      </c>
      <c r="J9884">
        <v>0</v>
      </c>
      <c r="K9884" t="s">
        <v>38781</v>
      </c>
    </row>
    <row r="9885" spans="1:11" x14ac:dyDescent="0.3">
      <c r="A9885" t="s">
        <v>38782</v>
      </c>
      <c r="B9885" t="s">
        <v>38783</v>
      </c>
      <c r="C9885" t="s">
        <v>558</v>
      </c>
      <c r="D9885" t="s">
        <v>38784</v>
      </c>
      <c r="E9885" t="s">
        <v>19698</v>
      </c>
      <c r="F9885" t="s">
        <v>16</v>
      </c>
      <c r="G9885" t="s">
        <v>1899</v>
      </c>
      <c r="H9885">
        <v>0</v>
      </c>
      <c r="I9885">
        <v>0</v>
      </c>
      <c r="J9885">
        <v>0</v>
      </c>
      <c r="K9885" t="s">
        <v>38785</v>
      </c>
    </row>
    <row r="9886" spans="1:11" x14ac:dyDescent="0.3">
      <c r="A9886" t="s">
        <v>38786</v>
      </c>
      <c r="B9886" t="s">
        <v>38787</v>
      </c>
      <c r="C9886" t="s">
        <v>558</v>
      </c>
      <c r="D9886" t="s">
        <v>38788</v>
      </c>
      <c r="E9886" t="s">
        <v>19698</v>
      </c>
      <c r="F9886" t="s">
        <v>16</v>
      </c>
      <c r="G9886" t="s">
        <v>4326</v>
      </c>
      <c r="H9886">
        <v>0</v>
      </c>
      <c r="I9886">
        <v>0</v>
      </c>
      <c r="J9886">
        <v>0</v>
      </c>
      <c r="K9886" t="s">
        <v>38789</v>
      </c>
    </row>
    <row r="9887" spans="1:11" x14ac:dyDescent="0.3">
      <c r="A9887" t="s">
        <v>38790</v>
      </c>
      <c r="B9887" t="s">
        <v>38791</v>
      </c>
      <c r="C9887" t="s">
        <v>558</v>
      </c>
      <c r="D9887" t="s">
        <v>38792</v>
      </c>
      <c r="E9887" t="s">
        <v>19698</v>
      </c>
      <c r="F9887" t="s">
        <v>16</v>
      </c>
      <c r="G9887" t="s">
        <v>6920</v>
      </c>
      <c r="H9887">
        <v>0</v>
      </c>
      <c r="I9887">
        <v>0</v>
      </c>
      <c r="J9887">
        <v>0</v>
      </c>
      <c r="K9887" t="s">
        <v>38793</v>
      </c>
    </row>
    <row r="9888" spans="1:11" x14ac:dyDescent="0.3">
      <c r="A9888" t="s">
        <v>38794</v>
      </c>
      <c r="B9888" t="s">
        <v>38795</v>
      </c>
      <c r="C9888" t="s">
        <v>558</v>
      </c>
      <c r="D9888" t="s">
        <v>38796</v>
      </c>
      <c r="E9888" t="s">
        <v>19698</v>
      </c>
      <c r="F9888" t="s">
        <v>16</v>
      </c>
      <c r="G9888" t="s">
        <v>8377</v>
      </c>
      <c r="H9888">
        <v>0</v>
      </c>
      <c r="I9888">
        <v>0</v>
      </c>
      <c r="J9888">
        <v>0</v>
      </c>
      <c r="K9888" t="s">
        <v>38797</v>
      </c>
    </row>
    <row r="9889" spans="1:11" x14ac:dyDescent="0.3">
      <c r="A9889" t="s">
        <v>38798</v>
      </c>
      <c r="B9889" t="s">
        <v>38799</v>
      </c>
      <c r="C9889" t="s">
        <v>558</v>
      </c>
      <c r="D9889" t="s">
        <v>38800</v>
      </c>
      <c r="E9889" t="s">
        <v>19698</v>
      </c>
      <c r="F9889" t="s">
        <v>16</v>
      </c>
      <c r="G9889" t="s">
        <v>4960</v>
      </c>
      <c r="H9889">
        <v>0</v>
      </c>
      <c r="I9889">
        <v>0</v>
      </c>
      <c r="J9889">
        <v>0</v>
      </c>
      <c r="K9889" t="s">
        <v>38801</v>
      </c>
    </row>
    <row r="9890" spans="1:11" x14ac:dyDescent="0.3">
      <c r="A9890" t="s">
        <v>38802</v>
      </c>
      <c r="C9890" t="s">
        <v>20</v>
      </c>
      <c r="D9890" t="s">
        <v>38803</v>
      </c>
      <c r="E9890" t="s">
        <v>22</v>
      </c>
      <c r="F9890" t="s">
        <v>2454</v>
      </c>
      <c r="G9890" t="s">
        <v>42</v>
      </c>
      <c r="H9890">
        <v>0</v>
      </c>
      <c r="I9890">
        <v>0</v>
      </c>
      <c r="J9890">
        <v>0</v>
      </c>
      <c r="K9890" t="s">
        <v>38804</v>
      </c>
    </row>
    <row r="9891" spans="1:11" x14ac:dyDescent="0.3">
      <c r="A9891" t="s">
        <v>38805</v>
      </c>
      <c r="B9891" t="s">
        <v>38806</v>
      </c>
      <c r="C9891" t="s">
        <v>558</v>
      </c>
      <c r="D9891" t="s">
        <v>38807</v>
      </c>
      <c r="E9891" t="s">
        <v>19698</v>
      </c>
      <c r="F9891" t="s">
        <v>16</v>
      </c>
      <c r="G9891" t="s">
        <v>10532</v>
      </c>
      <c r="H9891">
        <v>0</v>
      </c>
      <c r="I9891">
        <v>0</v>
      </c>
      <c r="J9891">
        <v>0</v>
      </c>
      <c r="K9891" t="s">
        <v>38808</v>
      </c>
    </row>
    <row r="9892" spans="1:11" x14ac:dyDescent="0.3">
      <c r="A9892" t="s">
        <v>38809</v>
      </c>
      <c r="B9892" t="s">
        <v>38810</v>
      </c>
      <c r="C9892" t="s">
        <v>27</v>
      </c>
      <c r="D9892" t="s">
        <v>38811</v>
      </c>
      <c r="E9892" t="s">
        <v>12540</v>
      </c>
      <c r="F9892" t="s">
        <v>41</v>
      </c>
      <c r="G9892" t="s">
        <v>42</v>
      </c>
      <c r="H9892">
        <v>0</v>
      </c>
      <c r="I9892">
        <v>0</v>
      </c>
      <c r="J9892">
        <v>0</v>
      </c>
      <c r="K9892" t="s">
        <v>38812</v>
      </c>
    </row>
    <row r="9893" spans="1:11" x14ac:dyDescent="0.3">
      <c r="A9893" t="s">
        <v>38813</v>
      </c>
      <c r="B9893" t="s">
        <v>38814</v>
      </c>
      <c r="C9893" t="s">
        <v>27</v>
      </c>
      <c r="D9893" t="s">
        <v>38815</v>
      </c>
      <c r="E9893" t="s">
        <v>12540</v>
      </c>
      <c r="F9893" t="s">
        <v>41</v>
      </c>
      <c r="G9893" t="s">
        <v>42</v>
      </c>
      <c r="H9893">
        <v>0</v>
      </c>
      <c r="I9893">
        <v>0</v>
      </c>
      <c r="J9893">
        <v>0</v>
      </c>
      <c r="K9893" t="s">
        <v>38816</v>
      </c>
    </row>
    <row r="9894" spans="1:11" x14ac:dyDescent="0.3">
      <c r="A9894" t="s">
        <v>38817</v>
      </c>
      <c r="B9894" t="s">
        <v>38818</v>
      </c>
      <c r="C9894" t="s">
        <v>558</v>
      </c>
      <c r="D9894" t="s">
        <v>38819</v>
      </c>
      <c r="E9894" t="s">
        <v>19698</v>
      </c>
      <c r="F9894" t="s">
        <v>4261</v>
      </c>
      <c r="G9894" t="s">
        <v>1271</v>
      </c>
      <c r="H9894">
        <v>0</v>
      </c>
      <c r="I9894">
        <v>0</v>
      </c>
      <c r="J9894">
        <v>0</v>
      </c>
      <c r="K9894" t="s">
        <v>38820</v>
      </c>
    </row>
    <row r="9895" spans="1:11" x14ac:dyDescent="0.3">
      <c r="A9895" t="s">
        <v>38821</v>
      </c>
      <c r="C9895" t="s">
        <v>27</v>
      </c>
      <c r="D9895" t="s">
        <v>38822</v>
      </c>
      <c r="E9895" t="s">
        <v>12540</v>
      </c>
      <c r="F9895" t="s">
        <v>41</v>
      </c>
      <c r="G9895" t="s">
        <v>42</v>
      </c>
      <c r="H9895">
        <v>0</v>
      </c>
      <c r="I9895">
        <v>0</v>
      </c>
      <c r="J9895">
        <v>0</v>
      </c>
      <c r="K9895" t="s">
        <v>38823</v>
      </c>
    </row>
    <row r="9896" spans="1:11" x14ac:dyDescent="0.3">
      <c r="A9896" t="s">
        <v>38824</v>
      </c>
      <c r="C9896" t="s">
        <v>27</v>
      </c>
      <c r="D9896" t="e">
        <f>압밀곡선.</f>
        <v>#NAME?</v>
      </c>
      <c r="E9896" t="s">
        <v>12540</v>
      </c>
      <c r="F9896" t="s">
        <v>3257</v>
      </c>
      <c r="G9896" t="s">
        <v>42</v>
      </c>
      <c r="H9896">
        <v>0</v>
      </c>
      <c r="I9896">
        <v>0</v>
      </c>
      <c r="J9896">
        <v>0</v>
      </c>
      <c r="K9896" t="s">
        <v>38825</v>
      </c>
    </row>
    <row r="9897" spans="1:11" x14ac:dyDescent="0.3">
      <c r="A9897" t="s">
        <v>38826</v>
      </c>
      <c r="B9897" t="s">
        <v>38827</v>
      </c>
      <c r="C9897" t="s">
        <v>27</v>
      </c>
      <c r="D9897" t="s">
        <v>38828</v>
      </c>
      <c r="E9897" t="s">
        <v>12540</v>
      </c>
      <c r="F9897" t="s">
        <v>41</v>
      </c>
      <c r="G9897" t="s">
        <v>42</v>
      </c>
      <c r="H9897">
        <v>0</v>
      </c>
      <c r="I9897">
        <v>0</v>
      </c>
      <c r="J9897">
        <v>0</v>
      </c>
      <c r="K9897" t="s">
        <v>38829</v>
      </c>
    </row>
    <row r="9898" spans="1:11" x14ac:dyDescent="0.3">
      <c r="A9898" t="s">
        <v>38830</v>
      </c>
      <c r="B9898" t="s">
        <v>38831</v>
      </c>
      <c r="C9898" t="s">
        <v>27</v>
      </c>
      <c r="D9898" t="s">
        <v>38832</v>
      </c>
      <c r="E9898" t="s">
        <v>12540</v>
      </c>
      <c r="F9898" t="s">
        <v>41</v>
      </c>
      <c r="G9898" t="s">
        <v>42</v>
      </c>
      <c r="H9898">
        <v>0</v>
      </c>
      <c r="I9898">
        <v>0</v>
      </c>
      <c r="J9898">
        <v>0</v>
      </c>
      <c r="K9898" t="s">
        <v>38833</v>
      </c>
    </row>
    <row r="9899" spans="1:11" x14ac:dyDescent="0.3">
      <c r="A9899" t="s">
        <v>38834</v>
      </c>
      <c r="B9899" t="s">
        <v>38835</v>
      </c>
      <c r="C9899" t="s">
        <v>27</v>
      </c>
      <c r="D9899" t="s">
        <v>38836</v>
      </c>
      <c r="E9899" t="s">
        <v>12540</v>
      </c>
      <c r="F9899" t="s">
        <v>41</v>
      </c>
      <c r="G9899" t="s">
        <v>42</v>
      </c>
      <c r="H9899">
        <v>0</v>
      </c>
      <c r="I9899">
        <v>0</v>
      </c>
      <c r="J9899">
        <v>0</v>
      </c>
      <c r="K9899" t="s">
        <v>38837</v>
      </c>
    </row>
    <row r="9900" spans="1:11" x14ac:dyDescent="0.3">
      <c r="A9900" t="s">
        <v>38838</v>
      </c>
      <c r="B9900" t="s">
        <v>38839</v>
      </c>
      <c r="C9900" t="s">
        <v>27</v>
      </c>
      <c r="D9900" t="s">
        <v>38840</v>
      </c>
      <c r="E9900" t="s">
        <v>12540</v>
      </c>
      <c r="F9900" t="s">
        <v>1590</v>
      </c>
      <c r="G9900" t="s">
        <v>42</v>
      </c>
      <c r="H9900">
        <v>0</v>
      </c>
      <c r="I9900">
        <v>0</v>
      </c>
      <c r="J9900">
        <v>0</v>
      </c>
      <c r="K9900" t="s">
        <v>38841</v>
      </c>
    </row>
    <row r="9901" spans="1:11" x14ac:dyDescent="0.3">
      <c r="A9901" t="s">
        <v>38842</v>
      </c>
      <c r="C9901" t="s">
        <v>27</v>
      </c>
      <c r="D9901" t="e">
        <f>에틸렌아세트산비닐.</f>
        <v>#NAME?</v>
      </c>
      <c r="E9901" t="s">
        <v>29</v>
      </c>
      <c r="F9901" t="s">
        <v>16</v>
      </c>
      <c r="G9901" t="s">
        <v>1540</v>
      </c>
      <c r="H9901">
        <v>0</v>
      </c>
      <c r="I9901">
        <v>0</v>
      </c>
      <c r="J9901">
        <v>0</v>
      </c>
      <c r="K9901" t="s">
        <v>38843</v>
      </c>
    </row>
    <row r="9902" spans="1:11" x14ac:dyDescent="0.3">
      <c r="A9902" t="s">
        <v>38844</v>
      </c>
      <c r="B9902" t="s">
        <v>38845</v>
      </c>
      <c r="C9902" t="s">
        <v>27</v>
      </c>
      <c r="D9902" t="s">
        <v>38846</v>
      </c>
      <c r="E9902" t="s">
        <v>29</v>
      </c>
      <c r="F9902" t="s">
        <v>41</v>
      </c>
      <c r="G9902" t="s">
        <v>42</v>
      </c>
      <c r="H9902">
        <v>0</v>
      </c>
      <c r="I9902">
        <v>0</v>
      </c>
      <c r="J9902">
        <v>0</v>
      </c>
      <c r="K9902" t="s">
        <v>38847</v>
      </c>
    </row>
    <row r="9903" spans="1:11" x14ac:dyDescent="0.3">
      <c r="A9903" t="s">
        <v>38848</v>
      </c>
      <c r="B9903" t="s">
        <v>38849</v>
      </c>
      <c r="C9903" t="s">
        <v>27</v>
      </c>
      <c r="D9903" t="s">
        <v>38850</v>
      </c>
      <c r="E9903" t="s">
        <v>12540</v>
      </c>
      <c r="F9903" t="s">
        <v>41</v>
      </c>
      <c r="G9903" t="s">
        <v>42</v>
      </c>
      <c r="H9903">
        <v>0</v>
      </c>
      <c r="I9903">
        <v>0</v>
      </c>
      <c r="J9903">
        <v>0</v>
      </c>
      <c r="K9903" t="s">
        <v>38851</v>
      </c>
    </row>
    <row r="9904" spans="1:11" x14ac:dyDescent="0.3">
      <c r="A9904" t="s">
        <v>38852</v>
      </c>
      <c r="B9904" t="s">
        <v>38853</v>
      </c>
      <c r="C9904" t="s">
        <v>20</v>
      </c>
      <c r="D9904" t="s">
        <v>38854</v>
      </c>
      <c r="E9904" t="s">
        <v>33633</v>
      </c>
      <c r="F9904" t="s">
        <v>16</v>
      </c>
      <c r="G9904" t="s">
        <v>3050</v>
      </c>
      <c r="H9904">
        <v>0</v>
      </c>
      <c r="I9904">
        <v>0</v>
      </c>
      <c r="J9904">
        <v>0</v>
      </c>
      <c r="K9904" t="s">
        <v>38855</v>
      </c>
    </row>
    <row r="9905" spans="1:11" x14ac:dyDescent="0.3">
      <c r="A9905" t="s">
        <v>38856</v>
      </c>
      <c r="B9905" t="s">
        <v>38857</v>
      </c>
      <c r="C9905" t="s">
        <v>13</v>
      </c>
      <c r="D9905" t="s">
        <v>38858</v>
      </c>
      <c r="E9905" t="s">
        <v>32427</v>
      </c>
      <c r="F9905" t="s">
        <v>16</v>
      </c>
      <c r="G9905" t="s">
        <v>38859</v>
      </c>
      <c r="H9905">
        <v>0</v>
      </c>
      <c r="I9905">
        <v>0</v>
      </c>
      <c r="J9905">
        <v>0</v>
      </c>
      <c r="K9905" t="s">
        <v>38860</v>
      </c>
    </row>
    <row r="9906" spans="1:11" x14ac:dyDescent="0.3">
      <c r="A9906" t="s">
        <v>38861</v>
      </c>
      <c r="B9906" t="s">
        <v>38862</v>
      </c>
      <c r="C9906" t="s">
        <v>27</v>
      </c>
      <c r="D9906" t="s">
        <v>38863</v>
      </c>
      <c r="E9906" t="s">
        <v>12540</v>
      </c>
      <c r="F9906" t="s">
        <v>16</v>
      </c>
      <c r="G9906" t="s">
        <v>4420</v>
      </c>
      <c r="H9906">
        <v>0</v>
      </c>
      <c r="I9906">
        <v>0</v>
      </c>
      <c r="J9906">
        <v>0</v>
      </c>
      <c r="K9906" t="s">
        <v>38864</v>
      </c>
    </row>
    <row r="9907" spans="1:11" x14ac:dyDescent="0.3">
      <c r="A9907" t="s">
        <v>38865</v>
      </c>
      <c r="B9907" t="s">
        <v>38866</v>
      </c>
      <c r="C9907" t="s">
        <v>27</v>
      </c>
      <c r="D9907" t="s">
        <v>38867</v>
      </c>
      <c r="E9907" t="s">
        <v>12540</v>
      </c>
      <c r="F9907" t="s">
        <v>16</v>
      </c>
      <c r="G9907" t="s">
        <v>5843</v>
      </c>
      <c r="H9907">
        <v>0</v>
      </c>
      <c r="I9907">
        <v>0</v>
      </c>
      <c r="J9907">
        <v>0</v>
      </c>
      <c r="K9907" t="s">
        <v>38868</v>
      </c>
    </row>
    <row r="9908" spans="1:11" x14ac:dyDescent="0.3">
      <c r="A9908" t="s">
        <v>38869</v>
      </c>
      <c r="B9908" t="s">
        <v>38870</v>
      </c>
      <c r="C9908" t="s">
        <v>558</v>
      </c>
      <c r="D9908" t="s">
        <v>38871</v>
      </c>
      <c r="E9908" t="s">
        <v>32122</v>
      </c>
      <c r="F9908" t="s">
        <v>19246</v>
      </c>
      <c r="G9908" t="s">
        <v>14745</v>
      </c>
      <c r="H9908">
        <v>0</v>
      </c>
      <c r="I9908">
        <v>0</v>
      </c>
      <c r="J9908">
        <v>0</v>
      </c>
      <c r="K9908" t="s">
        <v>38872</v>
      </c>
    </row>
    <row r="9909" spans="1:11" x14ac:dyDescent="0.3">
      <c r="A9909" t="s">
        <v>38873</v>
      </c>
      <c r="B9909" t="s">
        <v>38874</v>
      </c>
      <c r="C9909" t="s">
        <v>558</v>
      </c>
      <c r="D9909" t="s">
        <v>38875</v>
      </c>
      <c r="E9909" t="s">
        <v>32122</v>
      </c>
      <c r="F9909" t="s">
        <v>12794</v>
      </c>
      <c r="G9909" t="s">
        <v>42</v>
      </c>
      <c r="H9909">
        <v>0</v>
      </c>
      <c r="I9909">
        <v>0</v>
      </c>
      <c r="J9909">
        <v>0</v>
      </c>
      <c r="K9909" t="s">
        <v>38876</v>
      </c>
    </row>
    <row r="9910" spans="1:11" x14ac:dyDescent="0.3">
      <c r="A9910" t="s">
        <v>38877</v>
      </c>
      <c r="B9910" t="s">
        <v>38878</v>
      </c>
      <c r="C9910" t="s">
        <v>558</v>
      </c>
      <c r="D9910" t="s">
        <v>38879</v>
      </c>
      <c r="E9910" t="s">
        <v>32122</v>
      </c>
      <c r="F9910" t="s">
        <v>3177</v>
      </c>
      <c r="G9910" t="s">
        <v>42</v>
      </c>
      <c r="H9910">
        <v>0</v>
      </c>
      <c r="I9910">
        <v>0</v>
      </c>
      <c r="J9910">
        <v>0</v>
      </c>
      <c r="K9910" t="s">
        <v>38880</v>
      </c>
    </row>
    <row r="9911" spans="1:11" x14ac:dyDescent="0.3">
      <c r="A9911" t="s">
        <v>38881</v>
      </c>
      <c r="B9911" t="s">
        <v>38882</v>
      </c>
      <c r="C9911" t="s">
        <v>558</v>
      </c>
      <c r="D9911" t="s">
        <v>38883</v>
      </c>
      <c r="E9911" t="s">
        <v>32122</v>
      </c>
      <c r="F9911" t="s">
        <v>3102</v>
      </c>
      <c r="G9911" t="s">
        <v>42</v>
      </c>
      <c r="H9911">
        <v>0</v>
      </c>
      <c r="I9911">
        <v>0</v>
      </c>
      <c r="J9911">
        <v>0</v>
      </c>
      <c r="K9911" t="s">
        <v>38884</v>
      </c>
    </row>
    <row r="9912" spans="1:11" x14ac:dyDescent="0.3">
      <c r="A9912" t="s">
        <v>38885</v>
      </c>
      <c r="B9912" t="s">
        <v>38886</v>
      </c>
      <c r="C9912" t="s">
        <v>558</v>
      </c>
      <c r="D9912" t="s">
        <v>38887</v>
      </c>
      <c r="E9912" t="s">
        <v>32122</v>
      </c>
      <c r="F9912" t="s">
        <v>4174</v>
      </c>
      <c r="G9912" t="s">
        <v>42</v>
      </c>
      <c r="H9912">
        <v>0</v>
      </c>
      <c r="I9912">
        <v>0</v>
      </c>
      <c r="J9912">
        <v>0</v>
      </c>
      <c r="K9912" t="s">
        <v>38888</v>
      </c>
    </row>
    <row r="9913" spans="1:11" x14ac:dyDescent="0.3">
      <c r="A9913" t="s">
        <v>38889</v>
      </c>
      <c r="C9913" t="s">
        <v>558</v>
      </c>
      <c r="D9913" t="s">
        <v>38890</v>
      </c>
      <c r="E9913" t="s">
        <v>32122</v>
      </c>
      <c r="F9913" t="s">
        <v>1986</v>
      </c>
      <c r="G9913" t="s">
        <v>42</v>
      </c>
      <c r="H9913">
        <v>0</v>
      </c>
      <c r="I9913">
        <v>0</v>
      </c>
      <c r="J9913">
        <v>0</v>
      </c>
      <c r="K9913" t="s">
        <v>38891</v>
      </c>
    </row>
    <row r="9914" spans="1:11" x14ac:dyDescent="0.3">
      <c r="A9914" t="s">
        <v>38892</v>
      </c>
      <c r="B9914" t="s">
        <v>38893</v>
      </c>
      <c r="C9914" t="s">
        <v>27</v>
      </c>
      <c r="D9914" t="s">
        <v>38894</v>
      </c>
      <c r="E9914" t="s">
        <v>29</v>
      </c>
      <c r="F9914" t="s">
        <v>41</v>
      </c>
      <c r="G9914" t="s">
        <v>42</v>
      </c>
      <c r="H9914">
        <v>0</v>
      </c>
      <c r="I9914">
        <v>0</v>
      </c>
      <c r="J9914">
        <v>0</v>
      </c>
      <c r="K9914" t="s">
        <v>38895</v>
      </c>
    </row>
    <row r="9915" spans="1:11" x14ac:dyDescent="0.3">
      <c r="A9915" t="s">
        <v>38896</v>
      </c>
      <c r="B9915" t="s">
        <v>38897</v>
      </c>
      <c r="C9915" t="s">
        <v>13</v>
      </c>
      <c r="D9915" t="s">
        <v>38898</v>
      </c>
      <c r="E9915" t="s">
        <v>32427</v>
      </c>
      <c r="F9915" t="s">
        <v>16</v>
      </c>
      <c r="G9915" t="s">
        <v>469</v>
      </c>
      <c r="H9915">
        <v>0</v>
      </c>
      <c r="I9915">
        <v>0</v>
      </c>
      <c r="J9915">
        <v>0</v>
      </c>
      <c r="K9915" t="s">
        <v>38899</v>
      </c>
    </row>
    <row r="9916" spans="1:11" x14ac:dyDescent="0.3">
      <c r="A9916" t="s">
        <v>38900</v>
      </c>
      <c r="B9916" t="s">
        <v>38901</v>
      </c>
      <c r="C9916" t="s">
        <v>13</v>
      </c>
      <c r="D9916" t="s">
        <v>38902</v>
      </c>
      <c r="E9916" t="s">
        <v>32427</v>
      </c>
      <c r="F9916" t="s">
        <v>16</v>
      </c>
      <c r="G9916" t="s">
        <v>6617</v>
      </c>
      <c r="H9916">
        <v>0</v>
      </c>
      <c r="I9916">
        <v>0</v>
      </c>
      <c r="J9916">
        <v>0</v>
      </c>
      <c r="K9916" t="s">
        <v>38903</v>
      </c>
    </row>
    <row r="9917" spans="1:11" x14ac:dyDescent="0.3">
      <c r="A9917" t="s">
        <v>38904</v>
      </c>
      <c r="B9917" t="s">
        <v>38905</v>
      </c>
      <c r="C9917" t="s">
        <v>558</v>
      </c>
      <c r="D9917" t="s">
        <v>38906</v>
      </c>
      <c r="E9917" t="s">
        <v>32122</v>
      </c>
      <c r="F9917" t="s">
        <v>331</v>
      </c>
      <c r="G9917" t="s">
        <v>42</v>
      </c>
      <c r="H9917">
        <v>0</v>
      </c>
      <c r="I9917">
        <v>0</v>
      </c>
      <c r="J9917">
        <v>0</v>
      </c>
      <c r="K9917" t="s">
        <v>38907</v>
      </c>
    </row>
    <row r="9918" spans="1:11" x14ac:dyDescent="0.3">
      <c r="A9918" t="s">
        <v>38908</v>
      </c>
      <c r="B9918" t="s">
        <v>38909</v>
      </c>
      <c r="C9918" t="s">
        <v>558</v>
      </c>
      <c r="D9918" t="s">
        <v>38910</v>
      </c>
      <c r="E9918" t="s">
        <v>1462</v>
      </c>
      <c r="F9918" t="s">
        <v>16</v>
      </c>
      <c r="G9918" t="s">
        <v>38911</v>
      </c>
      <c r="H9918">
        <v>0</v>
      </c>
      <c r="I9918">
        <v>0</v>
      </c>
      <c r="J9918">
        <v>0</v>
      </c>
      <c r="K9918" t="s">
        <v>38912</v>
      </c>
    </row>
    <row r="9919" spans="1:11" x14ac:dyDescent="0.3">
      <c r="A9919" t="s">
        <v>38913</v>
      </c>
      <c r="B9919" t="s">
        <v>38914</v>
      </c>
      <c r="C9919" t="s">
        <v>13</v>
      </c>
      <c r="D9919" t="s">
        <v>38915</v>
      </c>
      <c r="E9919" t="s">
        <v>32427</v>
      </c>
      <c r="F9919" t="s">
        <v>16</v>
      </c>
      <c r="G9919" t="s">
        <v>8916</v>
      </c>
      <c r="H9919">
        <v>0</v>
      </c>
      <c r="I9919">
        <v>0</v>
      </c>
      <c r="J9919">
        <v>0</v>
      </c>
      <c r="K9919" t="s">
        <v>38916</v>
      </c>
    </row>
    <row r="9920" spans="1:11" x14ac:dyDescent="0.3">
      <c r="A9920" t="s">
        <v>38917</v>
      </c>
      <c r="B9920" t="s">
        <v>38918</v>
      </c>
      <c r="C9920" t="s">
        <v>13</v>
      </c>
      <c r="D9920" t="s">
        <v>38919</v>
      </c>
      <c r="E9920" t="s">
        <v>32427</v>
      </c>
      <c r="F9920" t="s">
        <v>16</v>
      </c>
      <c r="G9920" t="s">
        <v>38920</v>
      </c>
      <c r="H9920">
        <v>0</v>
      </c>
      <c r="I9920">
        <v>0</v>
      </c>
      <c r="J9920">
        <v>0</v>
      </c>
      <c r="K9920" t="s">
        <v>38921</v>
      </c>
    </row>
    <row r="9921" spans="1:11" x14ac:dyDescent="0.3">
      <c r="A9921" t="s">
        <v>38922</v>
      </c>
      <c r="B9921" t="s">
        <v>38923</v>
      </c>
      <c r="C9921" t="s">
        <v>558</v>
      </c>
      <c r="D9921" t="s">
        <v>38924</v>
      </c>
      <c r="E9921" t="s">
        <v>1462</v>
      </c>
      <c r="F9921" t="s">
        <v>16</v>
      </c>
      <c r="G9921" t="s">
        <v>1057</v>
      </c>
      <c r="H9921">
        <v>0</v>
      </c>
      <c r="I9921">
        <v>0</v>
      </c>
      <c r="J9921">
        <v>0</v>
      </c>
      <c r="K9921" t="s">
        <v>38925</v>
      </c>
    </row>
    <row r="9922" spans="1:11" x14ac:dyDescent="0.3">
      <c r="A9922" t="s">
        <v>38926</v>
      </c>
      <c r="B9922" t="s">
        <v>38927</v>
      </c>
      <c r="C9922" t="s">
        <v>558</v>
      </c>
      <c r="D9922" t="s">
        <v>38928</v>
      </c>
      <c r="E9922" t="s">
        <v>1462</v>
      </c>
      <c r="F9922" t="s">
        <v>38929</v>
      </c>
      <c r="G9922" t="s">
        <v>42</v>
      </c>
      <c r="H9922">
        <v>0</v>
      </c>
      <c r="I9922">
        <v>0</v>
      </c>
      <c r="J9922">
        <v>0</v>
      </c>
      <c r="K9922" t="s">
        <v>38930</v>
      </c>
    </row>
    <row r="9923" spans="1:11" x14ac:dyDescent="0.3">
      <c r="A9923" t="s">
        <v>38931</v>
      </c>
      <c r="B9923" t="s">
        <v>38932</v>
      </c>
      <c r="C9923" t="s">
        <v>27</v>
      </c>
      <c r="D9923" t="s">
        <v>38933</v>
      </c>
      <c r="E9923" t="s">
        <v>12540</v>
      </c>
      <c r="F9923" t="s">
        <v>16</v>
      </c>
      <c r="G9923" t="s">
        <v>1952</v>
      </c>
      <c r="H9923">
        <v>0</v>
      </c>
      <c r="I9923">
        <v>0</v>
      </c>
      <c r="J9923">
        <v>0</v>
      </c>
      <c r="K9923" t="s">
        <v>38934</v>
      </c>
    </row>
    <row r="9924" spans="1:11" x14ac:dyDescent="0.3">
      <c r="A9924" t="s">
        <v>38935</v>
      </c>
      <c r="B9924" t="s">
        <v>38936</v>
      </c>
      <c r="C9924" t="s">
        <v>558</v>
      </c>
      <c r="D9924" t="s">
        <v>38937</v>
      </c>
      <c r="E9924" t="s">
        <v>28510</v>
      </c>
      <c r="F9924" t="s">
        <v>2111</v>
      </c>
      <c r="G9924" t="s">
        <v>1756</v>
      </c>
      <c r="H9924">
        <v>0</v>
      </c>
      <c r="I9924">
        <v>0</v>
      </c>
      <c r="J9924">
        <v>0</v>
      </c>
      <c r="K9924" t="s">
        <v>38938</v>
      </c>
    </row>
    <row r="9925" spans="1:11" x14ac:dyDescent="0.3">
      <c r="A9925" t="s">
        <v>38939</v>
      </c>
      <c r="B9925" t="s">
        <v>38940</v>
      </c>
      <c r="C9925" t="s">
        <v>558</v>
      </c>
      <c r="D9925" t="s">
        <v>38941</v>
      </c>
      <c r="E9925" t="s">
        <v>32599</v>
      </c>
      <c r="F9925" t="s">
        <v>16</v>
      </c>
      <c r="G9925" t="s">
        <v>12012</v>
      </c>
      <c r="H9925">
        <v>0</v>
      </c>
      <c r="I9925">
        <v>0</v>
      </c>
      <c r="J9925">
        <v>0</v>
      </c>
      <c r="K9925" t="s">
        <v>38942</v>
      </c>
    </row>
    <row r="9926" spans="1:11" x14ac:dyDescent="0.3">
      <c r="A9926" t="s">
        <v>38943</v>
      </c>
      <c r="B9926" t="s">
        <v>38944</v>
      </c>
      <c r="C9926" t="s">
        <v>558</v>
      </c>
      <c r="D9926" t="s">
        <v>38945</v>
      </c>
      <c r="E9926" t="s">
        <v>32599</v>
      </c>
      <c r="F9926" t="s">
        <v>16</v>
      </c>
      <c r="G9926" t="s">
        <v>1952</v>
      </c>
      <c r="H9926">
        <v>0</v>
      </c>
      <c r="I9926">
        <v>0</v>
      </c>
      <c r="J9926">
        <v>0</v>
      </c>
      <c r="K9926" t="s">
        <v>38946</v>
      </c>
    </row>
    <row r="9927" spans="1:11" x14ac:dyDescent="0.3">
      <c r="A9927" t="s">
        <v>38947</v>
      </c>
      <c r="B9927" t="s">
        <v>38948</v>
      </c>
      <c r="C9927" t="s">
        <v>558</v>
      </c>
      <c r="D9927" t="s">
        <v>38949</v>
      </c>
      <c r="E9927" t="s">
        <v>28510</v>
      </c>
      <c r="F9927" t="s">
        <v>16</v>
      </c>
      <c r="G9927" t="s">
        <v>2470</v>
      </c>
      <c r="H9927">
        <v>0</v>
      </c>
      <c r="I9927">
        <v>0</v>
      </c>
      <c r="J9927">
        <v>0</v>
      </c>
      <c r="K9927" t="s">
        <v>38950</v>
      </c>
    </row>
    <row r="9928" spans="1:11" x14ac:dyDescent="0.3">
      <c r="A9928" t="s">
        <v>38951</v>
      </c>
      <c r="C9928" t="s">
        <v>13</v>
      </c>
      <c r="D9928" t="s">
        <v>38952</v>
      </c>
      <c r="E9928" t="s">
        <v>32427</v>
      </c>
      <c r="F9928" t="s">
        <v>16</v>
      </c>
      <c r="G9928" t="s">
        <v>9778</v>
      </c>
      <c r="H9928">
        <v>0</v>
      </c>
      <c r="I9928">
        <v>0</v>
      </c>
      <c r="J9928">
        <v>0</v>
      </c>
      <c r="K9928" t="s">
        <v>38953</v>
      </c>
    </row>
    <row r="9929" spans="1:11" x14ac:dyDescent="0.3">
      <c r="A9929" t="s">
        <v>38954</v>
      </c>
      <c r="C9929" t="s">
        <v>558</v>
      </c>
      <c r="D9929" t="s">
        <v>38955</v>
      </c>
      <c r="E9929" t="s">
        <v>32599</v>
      </c>
      <c r="F9929" t="s">
        <v>16</v>
      </c>
      <c r="G9929" t="s">
        <v>38956</v>
      </c>
      <c r="H9929">
        <v>0</v>
      </c>
      <c r="I9929">
        <v>0</v>
      </c>
      <c r="J9929">
        <v>0</v>
      </c>
      <c r="K9929" t="s">
        <v>38957</v>
      </c>
    </row>
    <row r="9930" spans="1:11" x14ac:dyDescent="0.3">
      <c r="A9930" t="s">
        <v>38958</v>
      </c>
      <c r="B9930" t="s">
        <v>38959</v>
      </c>
      <c r="C9930" t="s">
        <v>558</v>
      </c>
      <c r="D9930" t="s">
        <v>38960</v>
      </c>
      <c r="E9930" t="s">
        <v>28510</v>
      </c>
      <c r="F9930" t="s">
        <v>16</v>
      </c>
      <c r="G9930" t="s">
        <v>3987</v>
      </c>
      <c r="H9930">
        <v>0</v>
      </c>
      <c r="I9930">
        <v>0</v>
      </c>
      <c r="J9930">
        <v>0</v>
      </c>
      <c r="K9930" t="s">
        <v>38961</v>
      </c>
    </row>
    <row r="9931" spans="1:11" x14ac:dyDescent="0.3">
      <c r="A9931" t="s">
        <v>38962</v>
      </c>
      <c r="B9931" t="s">
        <v>38963</v>
      </c>
      <c r="C9931" t="s">
        <v>558</v>
      </c>
      <c r="D9931" t="s">
        <v>38964</v>
      </c>
      <c r="E9931" t="s">
        <v>28510</v>
      </c>
      <c r="F9931" t="s">
        <v>16</v>
      </c>
      <c r="G9931" t="s">
        <v>4943</v>
      </c>
      <c r="H9931">
        <v>0</v>
      </c>
      <c r="I9931">
        <v>0</v>
      </c>
      <c r="J9931">
        <v>0</v>
      </c>
      <c r="K9931" t="s">
        <v>38965</v>
      </c>
    </row>
    <row r="9932" spans="1:11" x14ac:dyDescent="0.3">
      <c r="A9932" t="s">
        <v>38966</v>
      </c>
      <c r="C9932" t="s">
        <v>558</v>
      </c>
      <c r="D9932" t="s">
        <v>38949</v>
      </c>
      <c r="E9932" t="s">
        <v>28510</v>
      </c>
      <c r="F9932" t="s">
        <v>16</v>
      </c>
      <c r="G9932" t="s">
        <v>12652</v>
      </c>
      <c r="H9932">
        <v>0</v>
      </c>
      <c r="I9932">
        <v>0</v>
      </c>
      <c r="J9932">
        <v>0</v>
      </c>
      <c r="K9932" t="s">
        <v>38967</v>
      </c>
    </row>
    <row r="9933" spans="1:11" x14ac:dyDescent="0.3">
      <c r="A9933" t="s">
        <v>38968</v>
      </c>
      <c r="B9933" t="s">
        <v>38969</v>
      </c>
      <c r="C9933" t="s">
        <v>27</v>
      </c>
      <c r="D9933" t="s">
        <v>38970</v>
      </c>
      <c r="E9933" t="s">
        <v>29</v>
      </c>
      <c r="F9933" t="s">
        <v>16</v>
      </c>
      <c r="G9933" t="s">
        <v>8921</v>
      </c>
      <c r="H9933">
        <v>0</v>
      </c>
      <c r="I9933">
        <v>0</v>
      </c>
      <c r="J9933">
        <v>0</v>
      </c>
      <c r="K9933" t="s">
        <v>38971</v>
      </c>
    </row>
    <row r="9934" spans="1:11" x14ac:dyDescent="0.3">
      <c r="A9934" t="s">
        <v>38972</v>
      </c>
      <c r="B9934" t="s">
        <v>38973</v>
      </c>
      <c r="C9934" t="s">
        <v>13</v>
      </c>
      <c r="D9934" t="s">
        <v>38974</v>
      </c>
      <c r="E9934" t="s">
        <v>32427</v>
      </c>
      <c r="F9934" t="s">
        <v>16</v>
      </c>
      <c r="G9934" t="s">
        <v>19780</v>
      </c>
      <c r="H9934">
        <v>0</v>
      </c>
      <c r="I9934">
        <v>0</v>
      </c>
      <c r="J9934">
        <v>0</v>
      </c>
      <c r="K9934" t="s">
        <v>38975</v>
      </c>
    </row>
    <row r="9935" spans="1:11" x14ac:dyDescent="0.3">
      <c r="A9935" t="s">
        <v>38976</v>
      </c>
      <c r="B9935" t="s">
        <v>38977</v>
      </c>
      <c r="C9935" t="s">
        <v>558</v>
      </c>
      <c r="D9935" t="s">
        <v>38978</v>
      </c>
      <c r="E9935" t="s">
        <v>28510</v>
      </c>
      <c r="F9935" t="s">
        <v>16</v>
      </c>
      <c r="G9935" t="s">
        <v>817</v>
      </c>
      <c r="H9935">
        <v>0</v>
      </c>
      <c r="I9935">
        <v>0</v>
      </c>
      <c r="J9935">
        <v>0</v>
      </c>
      <c r="K9935" t="s">
        <v>38979</v>
      </c>
    </row>
    <row r="9936" spans="1:11" x14ac:dyDescent="0.3">
      <c r="A9936" t="s">
        <v>38980</v>
      </c>
      <c r="B9936" t="s">
        <v>38981</v>
      </c>
      <c r="C9936" t="s">
        <v>558</v>
      </c>
      <c r="D9936" t="s">
        <v>38982</v>
      </c>
      <c r="E9936" t="s">
        <v>28510</v>
      </c>
      <c r="F9936" t="s">
        <v>16</v>
      </c>
      <c r="G9936" t="s">
        <v>817</v>
      </c>
      <c r="H9936">
        <v>0</v>
      </c>
      <c r="I9936">
        <v>0</v>
      </c>
      <c r="J9936">
        <v>0</v>
      </c>
      <c r="K9936" t="s">
        <v>38983</v>
      </c>
    </row>
    <row r="9937" spans="1:11" x14ac:dyDescent="0.3">
      <c r="A9937" t="s">
        <v>38984</v>
      </c>
      <c r="B9937" t="s">
        <v>38985</v>
      </c>
      <c r="C9937" t="s">
        <v>13</v>
      </c>
      <c r="D9937" t="s">
        <v>38986</v>
      </c>
      <c r="E9937" t="s">
        <v>32427</v>
      </c>
      <c r="F9937" t="s">
        <v>16</v>
      </c>
      <c r="G9937" t="s">
        <v>15333</v>
      </c>
      <c r="H9937">
        <v>0</v>
      </c>
      <c r="I9937">
        <v>0</v>
      </c>
      <c r="J9937">
        <v>0</v>
      </c>
      <c r="K9937" t="s">
        <v>38987</v>
      </c>
    </row>
    <row r="9938" spans="1:11" x14ac:dyDescent="0.3">
      <c r="A9938" t="s">
        <v>38988</v>
      </c>
      <c r="B9938" t="s">
        <v>38989</v>
      </c>
      <c r="C9938" t="s">
        <v>558</v>
      </c>
      <c r="D9938" t="s">
        <v>38990</v>
      </c>
      <c r="E9938" t="s">
        <v>1462</v>
      </c>
      <c r="F9938" t="s">
        <v>16</v>
      </c>
      <c r="G9938" t="s">
        <v>23</v>
      </c>
      <c r="H9938">
        <v>0</v>
      </c>
      <c r="I9938">
        <v>0</v>
      </c>
      <c r="J9938">
        <v>0</v>
      </c>
      <c r="K9938" t="s">
        <v>38991</v>
      </c>
    </row>
    <row r="9939" spans="1:11" x14ac:dyDescent="0.3">
      <c r="A9939" t="s">
        <v>38992</v>
      </c>
      <c r="B9939" t="s">
        <v>38993</v>
      </c>
      <c r="C9939" t="s">
        <v>558</v>
      </c>
      <c r="D9939" t="s">
        <v>38994</v>
      </c>
      <c r="E9939" t="s">
        <v>32122</v>
      </c>
      <c r="F9939" t="s">
        <v>16</v>
      </c>
      <c r="G9939" t="s">
        <v>4025</v>
      </c>
      <c r="H9939">
        <v>0</v>
      </c>
      <c r="I9939">
        <v>0</v>
      </c>
      <c r="J9939">
        <v>0</v>
      </c>
      <c r="K9939" t="s">
        <v>38995</v>
      </c>
    </row>
    <row r="9940" spans="1:11" x14ac:dyDescent="0.3">
      <c r="A9940" t="s">
        <v>38996</v>
      </c>
      <c r="B9940" t="s">
        <v>38997</v>
      </c>
      <c r="C9940" t="s">
        <v>558</v>
      </c>
      <c r="D9940" t="s">
        <v>38998</v>
      </c>
      <c r="E9940" t="s">
        <v>28510</v>
      </c>
      <c r="F9940" t="s">
        <v>10378</v>
      </c>
      <c r="G9940" t="s">
        <v>42</v>
      </c>
      <c r="H9940">
        <v>0</v>
      </c>
      <c r="I9940">
        <v>0</v>
      </c>
      <c r="J9940">
        <v>0</v>
      </c>
      <c r="K9940" t="s">
        <v>38999</v>
      </c>
    </row>
    <row r="9941" spans="1:11" x14ac:dyDescent="0.3">
      <c r="A9941" t="s">
        <v>39000</v>
      </c>
      <c r="B9941" t="s">
        <v>39001</v>
      </c>
      <c r="C9941" t="s">
        <v>13</v>
      </c>
      <c r="D9941" t="s">
        <v>39002</v>
      </c>
      <c r="E9941" t="s">
        <v>15</v>
      </c>
      <c r="F9941" t="s">
        <v>16</v>
      </c>
      <c r="G9941" t="s">
        <v>1004</v>
      </c>
      <c r="H9941">
        <v>0</v>
      </c>
      <c r="I9941">
        <v>0</v>
      </c>
      <c r="J9941">
        <v>0</v>
      </c>
      <c r="K9941" t="s">
        <v>39003</v>
      </c>
    </row>
    <row r="9942" spans="1:11" x14ac:dyDescent="0.3">
      <c r="A9942" t="s">
        <v>39004</v>
      </c>
      <c r="B9942" t="s">
        <v>39005</v>
      </c>
      <c r="C9942" t="s">
        <v>558</v>
      </c>
      <c r="D9942" t="s">
        <v>38949</v>
      </c>
      <c r="E9942" t="s">
        <v>28510</v>
      </c>
      <c r="F9942" t="s">
        <v>3769</v>
      </c>
      <c r="G9942" t="s">
        <v>42</v>
      </c>
      <c r="H9942">
        <v>0</v>
      </c>
      <c r="I9942">
        <v>0</v>
      </c>
      <c r="J9942">
        <v>0</v>
      </c>
      <c r="K9942" t="s">
        <v>39006</v>
      </c>
    </row>
    <row r="9943" spans="1:11" x14ac:dyDescent="0.3">
      <c r="A9943" t="s">
        <v>39007</v>
      </c>
      <c r="B9943" t="s">
        <v>39008</v>
      </c>
      <c r="C9943" t="s">
        <v>558</v>
      </c>
      <c r="D9943" t="s">
        <v>39009</v>
      </c>
      <c r="E9943" t="s">
        <v>28510</v>
      </c>
      <c r="F9943" t="s">
        <v>3538</v>
      </c>
      <c r="G9943" t="s">
        <v>42</v>
      </c>
      <c r="H9943">
        <v>0</v>
      </c>
      <c r="I9943">
        <v>0</v>
      </c>
      <c r="J9943">
        <v>0</v>
      </c>
      <c r="K9943" t="s">
        <v>39010</v>
      </c>
    </row>
    <row r="9944" spans="1:11" x14ac:dyDescent="0.3">
      <c r="A9944" t="s">
        <v>39011</v>
      </c>
      <c r="B9944" t="s">
        <v>39012</v>
      </c>
      <c r="C9944" t="s">
        <v>13</v>
      </c>
      <c r="D9944" t="s">
        <v>39013</v>
      </c>
      <c r="E9944" t="s">
        <v>32427</v>
      </c>
      <c r="F9944" t="s">
        <v>41</v>
      </c>
      <c r="G9944" t="s">
        <v>42</v>
      </c>
      <c r="H9944">
        <v>0</v>
      </c>
      <c r="I9944">
        <v>0</v>
      </c>
      <c r="J9944">
        <v>0</v>
      </c>
      <c r="K9944" t="s">
        <v>39014</v>
      </c>
    </row>
    <row r="9945" spans="1:11" x14ac:dyDescent="0.3">
      <c r="A9945" t="s">
        <v>39015</v>
      </c>
      <c r="B9945" t="s">
        <v>39016</v>
      </c>
      <c r="C9945" t="s">
        <v>13</v>
      </c>
      <c r="D9945" t="s">
        <v>39017</v>
      </c>
      <c r="E9945" t="s">
        <v>32427</v>
      </c>
      <c r="F9945" t="s">
        <v>7044</v>
      </c>
      <c r="G9945" t="s">
        <v>42</v>
      </c>
      <c r="H9945">
        <v>0</v>
      </c>
      <c r="I9945">
        <v>0</v>
      </c>
      <c r="J9945">
        <v>0</v>
      </c>
      <c r="K9945" t="s">
        <v>39018</v>
      </c>
    </row>
    <row r="9946" spans="1:11" x14ac:dyDescent="0.3">
      <c r="A9946" t="s">
        <v>39019</v>
      </c>
      <c r="C9946" t="s">
        <v>558</v>
      </c>
      <c r="D9946" t="s">
        <v>39020</v>
      </c>
      <c r="E9946" t="s">
        <v>1122</v>
      </c>
      <c r="F9946" t="s">
        <v>16</v>
      </c>
      <c r="G9946" t="s">
        <v>3624</v>
      </c>
      <c r="H9946">
        <v>0</v>
      </c>
      <c r="I9946">
        <v>0</v>
      </c>
      <c r="J9946">
        <v>0</v>
      </c>
      <c r="K9946" t="s">
        <v>39021</v>
      </c>
    </row>
    <row r="9947" spans="1:11" x14ac:dyDescent="0.3">
      <c r="A9947" t="s">
        <v>39022</v>
      </c>
      <c r="B9947" t="s">
        <v>39023</v>
      </c>
      <c r="C9947" t="s">
        <v>13</v>
      </c>
      <c r="D9947" t="s">
        <v>39024</v>
      </c>
      <c r="E9947" t="s">
        <v>32427</v>
      </c>
      <c r="F9947" t="s">
        <v>7555</v>
      </c>
      <c r="G9947" t="s">
        <v>35</v>
      </c>
      <c r="H9947">
        <v>0</v>
      </c>
      <c r="I9947">
        <v>0</v>
      </c>
      <c r="J9947">
        <v>0</v>
      </c>
      <c r="K9947" t="s">
        <v>39025</v>
      </c>
    </row>
    <row r="9948" spans="1:11" x14ac:dyDescent="0.3">
      <c r="A9948" t="s">
        <v>39026</v>
      </c>
      <c r="C9948" t="s">
        <v>27</v>
      </c>
      <c r="D9948" t="s">
        <v>39027</v>
      </c>
      <c r="E9948" t="s">
        <v>12540</v>
      </c>
      <c r="F9948" t="s">
        <v>41</v>
      </c>
      <c r="G9948" t="s">
        <v>42</v>
      </c>
      <c r="H9948">
        <v>0</v>
      </c>
      <c r="I9948">
        <v>0</v>
      </c>
      <c r="J9948">
        <v>0</v>
      </c>
      <c r="K9948" t="s">
        <v>39028</v>
      </c>
    </row>
    <row r="9949" spans="1:11" x14ac:dyDescent="0.3">
      <c r="A9949" t="s">
        <v>39029</v>
      </c>
      <c r="B9949" t="s">
        <v>39030</v>
      </c>
      <c r="C9949" t="s">
        <v>558</v>
      </c>
      <c r="D9949" t="s">
        <v>39031</v>
      </c>
      <c r="E9949" t="s">
        <v>28510</v>
      </c>
      <c r="F9949" t="s">
        <v>804</v>
      </c>
      <c r="G9949" t="s">
        <v>3987</v>
      </c>
      <c r="H9949">
        <v>0</v>
      </c>
      <c r="I9949">
        <v>0</v>
      </c>
      <c r="J9949">
        <v>0</v>
      </c>
      <c r="K9949" t="s">
        <v>39032</v>
      </c>
    </row>
    <row r="9950" spans="1:11" x14ac:dyDescent="0.3">
      <c r="A9950" t="s">
        <v>39033</v>
      </c>
      <c r="B9950" t="s">
        <v>39034</v>
      </c>
      <c r="C9950" t="s">
        <v>558</v>
      </c>
      <c r="D9950" t="s">
        <v>39035</v>
      </c>
      <c r="E9950" t="s">
        <v>28510</v>
      </c>
      <c r="F9950" t="s">
        <v>407</v>
      </c>
      <c r="G9950" t="s">
        <v>9617</v>
      </c>
      <c r="H9950">
        <v>0</v>
      </c>
      <c r="I9950">
        <v>0</v>
      </c>
      <c r="J9950">
        <v>0</v>
      </c>
      <c r="K9950" t="s">
        <v>39036</v>
      </c>
    </row>
    <row r="9951" spans="1:11" x14ac:dyDescent="0.3">
      <c r="A9951" t="s">
        <v>39037</v>
      </c>
      <c r="B9951" t="s">
        <v>39038</v>
      </c>
      <c r="C9951" t="s">
        <v>13</v>
      </c>
      <c r="D9951" t="s">
        <v>39039</v>
      </c>
      <c r="E9951" t="s">
        <v>15</v>
      </c>
      <c r="F9951" t="s">
        <v>16</v>
      </c>
      <c r="G9951" t="s">
        <v>60</v>
      </c>
      <c r="H9951">
        <v>0</v>
      </c>
      <c r="I9951">
        <v>0</v>
      </c>
      <c r="J9951">
        <v>0</v>
      </c>
      <c r="K9951" t="s">
        <v>39040</v>
      </c>
    </row>
    <row r="9952" spans="1:11" x14ac:dyDescent="0.3">
      <c r="A9952" t="s">
        <v>39041</v>
      </c>
      <c r="B9952" t="s">
        <v>39042</v>
      </c>
      <c r="C9952" t="s">
        <v>558</v>
      </c>
      <c r="D9952" t="s">
        <v>39043</v>
      </c>
      <c r="E9952" t="s">
        <v>28510</v>
      </c>
      <c r="F9952" t="s">
        <v>16</v>
      </c>
      <c r="G9952" t="s">
        <v>14272</v>
      </c>
      <c r="H9952">
        <v>0</v>
      </c>
      <c r="I9952">
        <v>0</v>
      </c>
      <c r="J9952">
        <v>0</v>
      </c>
      <c r="K9952" t="s">
        <v>39044</v>
      </c>
    </row>
    <row r="9953" spans="1:11" x14ac:dyDescent="0.3">
      <c r="A9953" t="s">
        <v>39045</v>
      </c>
      <c r="B9953" t="s">
        <v>39046</v>
      </c>
      <c r="C9953" t="s">
        <v>558</v>
      </c>
      <c r="D9953" t="s">
        <v>38960</v>
      </c>
      <c r="E9953" t="s">
        <v>28510</v>
      </c>
      <c r="F9953" t="s">
        <v>2703</v>
      </c>
      <c r="G9953" t="s">
        <v>42</v>
      </c>
      <c r="H9953">
        <v>0</v>
      </c>
      <c r="I9953">
        <v>0</v>
      </c>
      <c r="J9953">
        <v>0</v>
      </c>
      <c r="K9953" t="s">
        <v>39047</v>
      </c>
    </row>
    <row r="9954" spans="1:11" x14ac:dyDescent="0.3">
      <c r="A9954" t="s">
        <v>39048</v>
      </c>
      <c r="B9954" t="s">
        <v>39049</v>
      </c>
      <c r="C9954" t="s">
        <v>558</v>
      </c>
      <c r="D9954" t="s">
        <v>38964</v>
      </c>
      <c r="E9954" t="s">
        <v>28510</v>
      </c>
      <c r="F9954" t="s">
        <v>9116</v>
      </c>
      <c r="G9954" t="s">
        <v>42</v>
      </c>
      <c r="H9954">
        <v>0</v>
      </c>
      <c r="I9954">
        <v>0</v>
      </c>
      <c r="J9954">
        <v>0</v>
      </c>
      <c r="K9954" t="s">
        <v>39050</v>
      </c>
    </row>
    <row r="9955" spans="1:11" x14ac:dyDescent="0.3">
      <c r="A9955" t="s">
        <v>39051</v>
      </c>
      <c r="B9955" t="s">
        <v>39052</v>
      </c>
      <c r="C9955" t="s">
        <v>558</v>
      </c>
      <c r="D9955" t="s">
        <v>39053</v>
      </c>
      <c r="E9955" t="s">
        <v>28510</v>
      </c>
      <c r="F9955" t="s">
        <v>11585</v>
      </c>
      <c r="G9955" t="s">
        <v>42</v>
      </c>
      <c r="H9955">
        <v>0</v>
      </c>
      <c r="I9955">
        <v>0</v>
      </c>
      <c r="J9955">
        <v>0</v>
      </c>
      <c r="K9955" t="s">
        <v>39054</v>
      </c>
    </row>
    <row r="9956" spans="1:11" x14ac:dyDescent="0.3">
      <c r="A9956" t="s">
        <v>39055</v>
      </c>
      <c r="B9956" t="s">
        <v>39056</v>
      </c>
      <c r="C9956" t="s">
        <v>558</v>
      </c>
      <c r="D9956" t="s">
        <v>39057</v>
      </c>
      <c r="E9956" t="s">
        <v>32599</v>
      </c>
      <c r="F9956" t="s">
        <v>41</v>
      </c>
      <c r="G9956" t="s">
        <v>42</v>
      </c>
      <c r="H9956">
        <v>0</v>
      </c>
      <c r="I9956">
        <v>0</v>
      </c>
      <c r="J9956">
        <v>0</v>
      </c>
      <c r="K9956" t="s">
        <v>39058</v>
      </c>
    </row>
    <row r="9957" spans="1:11" x14ac:dyDescent="0.3">
      <c r="A9957" t="s">
        <v>39059</v>
      </c>
      <c r="B9957" t="s">
        <v>39060</v>
      </c>
      <c r="C9957" t="s">
        <v>558</v>
      </c>
      <c r="D9957" t="s">
        <v>39061</v>
      </c>
      <c r="E9957" t="s">
        <v>28510</v>
      </c>
      <c r="F9957" t="s">
        <v>1247</v>
      </c>
      <c r="G9957" t="s">
        <v>5097</v>
      </c>
      <c r="H9957">
        <v>0</v>
      </c>
      <c r="I9957">
        <v>0</v>
      </c>
      <c r="J9957">
        <v>0</v>
      </c>
      <c r="K9957" t="s">
        <v>39062</v>
      </c>
    </row>
    <row r="9958" spans="1:11" x14ac:dyDescent="0.3">
      <c r="A9958" t="s">
        <v>39063</v>
      </c>
      <c r="B9958" t="s">
        <v>39042</v>
      </c>
      <c r="C9958" t="s">
        <v>558</v>
      </c>
      <c r="D9958" t="s">
        <v>39064</v>
      </c>
      <c r="E9958" t="s">
        <v>28510</v>
      </c>
      <c r="F9958" t="s">
        <v>16</v>
      </c>
      <c r="G9958" t="s">
        <v>9186</v>
      </c>
      <c r="H9958">
        <v>0</v>
      </c>
      <c r="I9958">
        <v>0</v>
      </c>
      <c r="J9958">
        <v>0</v>
      </c>
      <c r="K9958" t="s">
        <v>39065</v>
      </c>
    </row>
    <row r="9959" spans="1:11" x14ac:dyDescent="0.3">
      <c r="A9959" t="s">
        <v>39066</v>
      </c>
      <c r="B9959" t="s">
        <v>39067</v>
      </c>
      <c r="C9959" t="s">
        <v>27</v>
      </c>
      <c r="D9959" t="s">
        <v>39068</v>
      </c>
      <c r="E9959" t="s">
        <v>12540</v>
      </c>
      <c r="F9959" t="s">
        <v>41</v>
      </c>
      <c r="G9959" t="s">
        <v>42</v>
      </c>
      <c r="H9959">
        <v>0</v>
      </c>
      <c r="I9959">
        <v>0</v>
      </c>
      <c r="J9959">
        <v>0</v>
      </c>
      <c r="K9959" t="s">
        <v>39069</v>
      </c>
    </row>
    <row r="9960" spans="1:11" x14ac:dyDescent="0.3">
      <c r="A9960" t="s">
        <v>39070</v>
      </c>
      <c r="B9960" t="s">
        <v>39071</v>
      </c>
      <c r="C9960" t="s">
        <v>27</v>
      </c>
      <c r="D9960" t="s">
        <v>39072</v>
      </c>
      <c r="E9960" t="s">
        <v>12540</v>
      </c>
      <c r="F9960" t="s">
        <v>41</v>
      </c>
      <c r="G9960" t="s">
        <v>42</v>
      </c>
      <c r="H9960">
        <v>0</v>
      </c>
      <c r="I9960">
        <v>0</v>
      </c>
      <c r="J9960">
        <v>0</v>
      </c>
      <c r="K9960" t="s">
        <v>39073</v>
      </c>
    </row>
    <row r="9961" spans="1:11" x14ac:dyDescent="0.3">
      <c r="A9961" t="s">
        <v>39074</v>
      </c>
      <c r="C9961" t="s">
        <v>27</v>
      </c>
      <c r="D9961" t="s">
        <v>39075</v>
      </c>
      <c r="E9961" t="s">
        <v>12540</v>
      </c>
      <c r="F9961" t="s">
        <v>11524</v>
      </c>
      <c r="G9961" t="s">
        <v>42</v>
      </c>
      <c r="H9961">
        <v>0</v>
      </c>
      <c r="I9961">
        <v>0</v>
      </c>
      <c r="J9961">
        <v>0</v>
      </c>
      <c r="K9961" t="s">
        <v>39076</v>
      </c>
    </row>
    <row r="9962" spans="1:11" x14ac:dyDescent="0.3">
      <c r="A9962" t="s">
        <v>39077</v>
      </c>
      <c r="B9962" t="s">
        <v>39078</v>
      </c>
      <c r="C9962" t="s">
        <v>27</v>
      </c>
      <c r="D9962" t="s">
        <v>39079</v>
      </c>
      <c r="E9962" t="s">
        <v>29</v>
      </c>
      <c r="F9962" t="s">
        <v>16</v>
      </c>
      <c r="G9962" t="s">
        <v>1756</v>
      </c>
      <c r="H9962">
        <v>0</v>
      </c>
      <c r="I9962">
        <v>0</v>
      </c>
      <c r="J9962">
        <v>0</v>
      </c>
      <c r="K9962" t="s">
        <v>39080</v>
      </c>
    </row>
    <row r="9963" spans="1:11" x14ac:dyDescent="0.3">
      <c r="A9963" t="s">
        <v>39081</v>
      </c>
      <c r="B9963" t="s">
        <v>39082</v>
      </c>
      <c r="C9963" t="s">
        <v>13</v>
      </c>
      <c r="D9963" t="s">
        <v>39083</v>
      </c>
      <c r="E9963" t="s">
        <v>32427</v>
      </c>
      <c r="F9963" t="s">
        <v>3129</v>
      </c>
      <c r="G9963" t="s">
        <v>11973</v>
      </c>
      <c r="H9963">
        <v>0</v>
      </c>
      <c r="I9963">
        <v>0</v>
      </c>
      <c r="J9963">
        <v>0</v>
      </c>
      <c r="K9963" t="s">
        <v>39084</v>
      </c>
    </row>
    <row r="9964" spans="1:11" x14ac:dyDescent="0.3">
      <c r="A9964" t="s">
        <v>39085</v>
      </c>
      <c r="B9964" t="s">
        <v>39086</v>
      </c>
      <c r="C9964" t="s">
        <v>27</v>
      </c>
      <c r="D9964" t="s">
        <v>39087</v>
      </c>
      <c r="E9964" t="s">
        <v>12540</v>
      </c>
      <c r="F9964" t="s">
        <v>41</v>
      </c>
      <c r="G9964" t="s">
        <v>42</v>
      </c>
      <c r="H9964">
        <v>0</v>
      </c>
      <c r="I9964">
        <v>0</v>
      </c>
      <c r="J9964">
        <v>0</v>
      </c>
      <c r="K9964" t="s">
        <v>39088</v>
      </c>
    </row>
    <row r="9965" spans="1:11" x14ac:dyDescent="0.3">
      <c r="A9965" t="s">
        <v>39089</v>
      </c>
      <c r="B9965" t="s">
        <v>39090</v>
      </c>
      <c r="C9965" t="s">
        <v>20</v>
      </c>
      <c r="D9965" t="s">
        <v>39091</v>
      </c>
      <c r="E9965" t="s">
        <v>33633</v>
      </c>
      <c r="F9965" t="s">
        <v>3565</v>
      </c>
      <c r="G9965" t="s">
        <v>42</v>
      </c>
      <c r="H9965">
        <v>0</v>
      </c>
      <c r="I9965">
        <v>0</v>
      </c>
      <c r="J9965">
        <v>0</v>
      </c>
      <c r="K9965" t="s">
        <v>39092</v>
      </c>
    </row>
    <row r="9966" spans="1:11" x14ac:dyDescent="0.3">
      <c r="A9966" t="s">
        <v>39093</v>
      </c>
      <c r="B9966" t="s">
        <v>39094</v>
      </c>
      <c r="C9966" t="s">
        <v>13</v>
      </c>
      <c r="D9966" t="s">
        <v>39095</v>
      </c>
      <c r="E9966" t="s">
        <v>32427</v>
      </c>
      <c r="F9966" t="s">
        <v>41</v>
      </c>
      <c r="G9966" t="s">
        <v>42</v>
      </c>
      <c r="H9966">
        <v>0</v>
      </c>
      <c r="I9966">
        <v>0</v>
      </c>
      <c r="J9966">
        <v>0</v>
      </c>
      <c r="K9966" t="s">
        <v>39096</v>
      </c>
    </row>
    <row r="9967" spans="1:11" x14ac:dyDescent="0.3">
      <c r="A9967" t="s">
        <v>39097</v>
      </c>
      <c r="B9967" t="s">
        <v>39098</v>
      </c>
      <c r="C9967" t="s">
        <v>20</v>
      </c>
      <c r="D9967" t="s">
        <v>39099</v>
      </c>
      <c r="E9967" t="s">
        <v>33633</v>
      </c>
      <c r="F9967" t="s">
        <v>11311</v>
      </c>
      <c r="G9967" t="s">
        <v>42</v>
      </c>
      <c r="H9967">
        <v>0</v>
      </c>
      <c r="I9967">
        <v>0</v>
      </c>
      <c r="J9967">
        <v>0</v>
      </c>
      <c r="K9967" t="s">
        <v>39100</v>
      </c>
    </row>
    <row r="9968" spans="1:11" x14ac:dyDescent="0.3">
      <c r="A9968" t="s">
        <v>39101</v>
      </c>
      <c r="B9968" t="s">
        <v>39102</v>
      </c>
      <c r="C9968" t="s">
        <v>20</v>
      </c>
      <c r="D9968" t="s">
        <v>39103</v>
      </c>
      <c r="E9968" t="s">
        <v>33633</v>
      </c>
      <c r="F9968" t="s">
        <v>150</v>
      </c>
      <c r="G9968" t="s">
        <v>42</v>
      </c>
      <c r="H9968">
        <v>0</v>
      </c>
      <c r="I9968">
        <v>0</v>
      </c>
      <c r="J9968">
        <v>0</v>
      </c>
      <c r="K9968" t="s">
        <v>39104</v>
      </c>
    </row>
    <row r="9969" spans="1:11" x14ac:dyDescent="0.3">
      <c r="A9969" t="s">
        <v>39105</v>
      </c>
      <c r="B9969" t="s">
        <v>39106</v>
      </c>
      <c r="C9969" t="s">
        <v>20</v>
      </c>
      <c r="D9969" t="s">
        <v>39107</v>
      </c>
      <c r="E9969" t="s">
        <v>33633</v>
      </c>
      <c r="F9969" t="s">
        <v>1991</v>
      </c>
      <c r="G9969" t="s">
        <v>14272</v>
      </c>
      <c r="H9969">
        <v>0</v>
      </c>
      <c r="I9969">
        <v>0</v>
      </c>
      <c r="J9969">
        <v>0</v>
      </c>
      <c r="K9969" t="s">
        <v>39108</v>
      </c>
    </row>
    <row r="9970" spans="1:11" x14ac:dyDescent="0.3">
      <c r="A9970" t="s">
        <v>39109</v>
      </c>
      <c r="B9970" t="s">
        <v>39110</v>
      </c>
      <c r="C9970" t="s">
        <v>20</v>
      </c>
      <c r="D9970" t="s">
        <v>39111</v>
      </c>
      <c r="E9970" t="s">
        <v>33633</v>
      </c>
      <c r="F9970" t="s">
        <v>4643</v>
      </c>
      <c r="G9970" t="s">
        <v>42</v>
      </c>
      <c r="H9970">
        <v>0</v>
      </c>
      <c r="I9970">
        <v>0</v>
      </c>
      <c r="J9970">
        <v>0</v>
      </c>
      <c r="K9970" t="s">
        <v>39112</v>
      </c>
    </row>
    <row r="9971" spans="1:11" x14ac:dyDescent="0.3">
      <c r="A9971" t="s">
        <v>39113</v>
      </c>
      <c r="B9971" t="s">
        <v>39114</v>
      </c>
      <c r="C9971" t="s">
        <v>20</v>
      </c>
      <c r="D9971" t="s">
        <v>39115</v>
      </c>
      <c r="E9971" t="s">
        <v>33633</v>
      </c>
      <c r="F9971" t="s">
        <v>2703</v>
      </c>
      <c r="G9971" t="s">
        <v>42</v>
      </c>
      <c r="H9971">
        <v>0</v>
      </c>
      <c r="I9971">
        <v>0</v>
      </c>
      <c r="J9971">
        <v>0</v>
      </c>
      <c r="K9971" t="s">
        <v>39116</v>
      </c>
    </row>
    <row r="9972" spans="1:11" x14ac:dyDescent="0.3">
      <c r="A9972" t="s">
        <v>39117</v>
      </c>
      <c r="B9972" t="s">
        <v>39118</v>
      </c>
      <c r="C9972" t="s">
        <v>20</v>
      </c>
      <c r="D9972" t="s">
        <v>39119</v>
      </c>
      <c r="E9972" t="s">
        <v>33633</v>
      </c>
      <c r="F9972" t="s">
        <v>16465</v>
      </c>
      <c r="G9972" t="s">
        <v>42</v>
      </c>
      <c r="H9972">
        <v>0</v>
      </c>
      <c r="I9972">
        <v>0</v>
      </c>
      <c r="J9972">
        <v>0</v>
      </c>
      <c r="K9972" t="s">
        <v>39120</v>
      </c>
    </row>
    <row r="9973" spans="1:11" x14ac:dyDescent="0.3">
      <c r="A9973" t="s">
        <v>39121</v>
      </c>
      <c r="B9973" t="s">
        <v>39122</v>
      </c>
      <c r="C9973" t="s">
        <v>558</v>
      </c>
      <c r="D9973" t="s">
        <v>39123</v>
      </c>
      <c r="E9973" t="s">
        <v>28510</v>
      </c>
      <c r="F9973" t="s">
        <v>16</v>
      </c>
      <c r="G9973" t="s">
        <v>782</v>
      </c>
      <c r="H9973">
        <v>0</v>
      </c>
      <c r="I9973">
        <v>0</v>
      </c>
      <c r="J9973">
        <v>0</v>
      </c>
      <c r="K9973" t="s">
        <v>39124</v>
      </c>
    </row>
    <row r="9974" spans="1:11" x14ac:dyDescent="0.3">
      <c r="A9974" t="s">
        <v>39125</v>
      </c>
      <c r="B9974" t="s">
        <v>39126</v>
      </c>
      <c r="C9974" t="s">
        <v>13</v>
      </c>
      <c r="D9974" t="s">
        <v>39127</v>
      </c>
      <c r="E9974" t="s">
        <v>32427</v>
      </c>
      <c r="F9974" t="s">
        <v>41</v>
      </c>
      <c r="G9974" t="s">
        <v>42</v>
      </c>
      <c r="H9974">
        <v>0</v>
      </c>
      <c r="I9974">
        <v>0</v>
      </c>
      <c r="J9974">
        <v>0</v>
      </c>
      <c r="K9974" t="s">
        <v>39128</v>
      </c>
    </row>
    <row r="9975" spans="1:11" x14ac:dyDescent="0.3">
      <c r="A9975" t="s">
        <v>39129</v>
      </c>
      <c r="B9975" t="s">
        <v>39130</v>
      </c>
      <c r="C9975" t="s">
        <v>20</v>
      </c>
      <c r="D9975" t="s">
        <v>39131</v>
      </c>
      <c r="E9975" t="s">
        <v>33633</v>
      </c>
      <c r="F9975" t="s">
        <v>9182</v>
      </c>
      <c r="G9975" t="s">
        <v>42</v>
      </c>
      <c r="H9975">
        <v>0</v>
      </c>
      <c r="I9975">
        <v>0</v>
      </c>
      <c r="J9975">
        <v>0</v>
      </c>
      <c r="K9975" t="s">
        <v>39132</v>
      </c>
    </row>
    <row r="9976" spans="1:11" x14ac:dyDescent="0.3">
      <c r="A9976" t="s">
        <v>39133</v>
      </c>
      <c r="B9976" t="s">
        <v>39134</v>
      </c>
      <c r="C9976" t="s">
        <v>27</v>
      </c>
      <c r="D9976" t="s">
        <v>39135</v>
      </c>
      <c r="E9976" t="s">
        <v>12540</v>
      </c>
      <c r="F9976" t="s">
        <v>41</v>
      </c>
      <c r="G9976" t="s">
        <v>42</v>
      </c>
      <c r="H9976">
        <v>0</v>
      </c>
      <c r="I9976">
        <v>0</v>
      </c>
      <c r="J9976">
        <v>0</v>
      </c>
      <c r="K9976" t="s">
        <v>39136</v>
      </c>
    </row>
    <row r="9977" spans="1:11" x14ac:dyDescent="0.3">
      <c r="A9977" t="s">
        <v>39137</v>
      </c>
      <c r="C9977" t="s">
        <v>147</v>
      </c>
      <c r="D9977" t="s">
        <v>39138</v>
      </c>
      <c r="E9977" t="s">
        <v>149</v>
      </c>
      <c r="F9977" t="s">
        <v>16</v>
      </c>
      <c r="G9977" t="s">
        <v>5588</v>
      </c>
      <c r="H9977">
        <v>0</v>
      </c>
      <c r="I9977">
        <v>0</v>
      </c>
      <c r="J9977">
        <v>0</v>
      </c>
      <c r="K9977" t="s">
        <v>39139</v>
      </c>
    </row>
    <row r="9978" spans="1:11" x14ac:dyDescent="0.3">
      <c r="A9978" t="s">
        <v>39140</v>
      </c>
      <c r="B9978" t="s">
        <v>39141</v>
      </c>
      <c r="C9978" t="s">
        <v>27</v>
      </c>
      <c r="D9978" t="s">
        <v>39142</v>
      </c>
      <c r="E9978" t="s">
        <v>12540</v>
      </c>
      <c r="F9978" t="s">
        <v>41</v>
      </c>
      <c r="G9978" t="s">
        <v>42</v>
      </c>
      <c r="H9978">
        <v>0</v>
      </c>
      <c r="I9978">
        <v>0</v>
      </c>
      <c r="J9978">
        <v>0</v>
      </c>
      <c r="K9978" t="s">
        <v>39143</v>
      </c>
    </row>
    <row r="9979" spans="1:11" x14ac:dyDescent="0.3">
      <c r="A9979" t="s">
        <v>39144</v>
      </c>
      <c r="C9979" t="s">
        <v>147</v>
      </c>
      <c r="D9979" t="s">
        <v>39145</v>
      </c>
      <c r="E9979" t="s">
        <v>149</v>
      </c>
      <c r="F9979" t="s">
        <v>1506</v>
      </c>
      <c r="G9979" t="s">
        <v>42</v>
      </c>
      <c r="H9979">
        <v>0</v>
      </c>
      <c r="I9979">
        <v>0</v>
      </c>
      <c r="J9979">
        <v>0</v>
      </c>
      <c r="K9979" t="s">
        <v>39146</v>
      </c>
    </row>
    <row r="9980" spans="1:11" x14ac:dyDescent="0.3">
      <c r="A9980" t="s">
        <v>39147</v>
      </c>
      <c r="B9980" t="s">
        <v>39148</v>
      </c>
      <c r="C9980" t="s">
        <v>13</v>
      </c>
      <c r="D9980" t="s">
        <v>39149</v>
      </c>
      <c r="E9980" t="s">
        <v>15</v>
      </c>
      <c r="F9980" t="s">
        <v>16</v>
      </c>
      <c r="G9980" t="s">
        <v>30</v>
      </c>
      <c r="H9980">
        <v>0</v>
      </c>
      <c r="I9980">
        <v>0</v>
      </c>
      <c r="J9980">
        <v>0</v>
      </c>
      <c r="K9980" t="s">
        <v>39150</v>
      </c>
    </row>
    <row r="9981" spans="1:11" x14ac:dyDescent="0.3">
      <c r="A9981" t="s">
        <v>39151</v>
      </c>
      <c r="C9981" t="s">
        <v>147</v>
      </c>
      <c r="D9981" t="s">
        <v>39152</v>
      </c>
      <c r="E9981" t="s">
        <v>149</v>
      </c>
      <c r="F9981" t="s">
        <v>6405</v>
      </c>
      <c r="G9981" t="s">
        <v>42</v>
      </c>
      <c r="H9981">
        <v>0</v>
      </c>
      <c r="I9981">
        <v>0</v>
      </c>
      <c r="J9981">
        <v>0</v>
      </c>
      <c r="K9981" t="s">
        <v>39153</v>
      </c>
    </row>
    <row r="9982" spans="1:11" x14ac:dyDescent="0.3">
      <c r="A9982" t="s">
        <v>39154</v>
      </c>
      <c r="C9982" t="s">
        <v>147</v>
      </c>
      <c r="D9982" t="s">
        <v>39155</v>
      </c>
      <c r="E9982" t="s">
        <v>149</v>
      </c>
      <c r="F9982" t="s">
        <v>2770</v>
      </c>
      <c r="G9982" t="s">
        <v>42</v>
      </c>
      <c r="H9982">
        <v>0</v>
      </c>
      <c r="I9982">
        <v>0</v>
      </c>
      <c r="J9982">
        <v>0</v>
      </c>
      <c r="K9982" t="s">
        <v>39156</v>
      </c>
    </row>
    <row r="9983" spans="1:11" x14ac:dyDescent="0.3">
      <c r="A9983" t="s">
        <v>39157</v>
      </c>
      <c r="C9983" t="s">
        <v>147</v>
      </c>
      <c r="D9983" t="s">
        <v>39158</v>
      </c>
      <c r="E9983" t="s">
        <v>149</v>
      </c>
      <c r="F9983" t="s">
        <v>16</v>
      </c>
      <c r="G9983" t="s">
        <v>2216</v>
      </c>
      <c r="H9983">
        <v>0</v>
      </c>
      <c r="I9983">
        <v>0</v>
      </c>
      <c r="J9983">
        <v>0</v>
      </c>
      <c r="K9983" t="s">
        <v>39159</v>
      </c>
    </row>
    <row r="9984" spans="1:11" x14ac:dyDescent="0.3">
      <c r="A9984" t="s">
        <v>39160</v>
      </c>
      <c r="B9984" t="s">
        <v>39161</v>
      </c>
      <c r="C9984" t="s">
        <v>147</v>
      </c>
      <c r="D9984" t="s">
        <v>39162</v>
      </c>
      <c r="E9984" t="s">
        <v>149</v>
      </c>
      <c r="F9984" t="s">
        <v>1687</v>
      </c>
      <c r="G9984" t="s">
        <v>42</v>
      </c>
      <c r="H9984">
        <v>0</v>
      </c>
      <c r="I9984">
        <v>0</v>
      </c>
      <c r="J9984">
        <v>0</v>
      </c>
      <c r="K9984" t="s">
        <v>39163</v>
      </c>
    </row>
    <row r="9985" spans="1:11" x14ac:dyDescent="0.3">
      <c r="A9985" t="s">
        <v>39164</v>
      </c>
      <c r="B9985" t="s">
        <v>39165</v>
      </c>
      <c r="C9985" t="s">
        <v>147</v>
      </c>
      <c r="D9985" t="s">
        <v>39166</v>
      </c>
      <c r="E9985" t="s">
        <v>149</v>
      </c>
      <c r="F9985" t="s">
        <v>1996</v>
      </c>
      <c r="G9985" t="s">
        <v>42</v>
      </c>
      <c r="H9985">
        <v>0</v>
      </c>
      <c r="I9985">
        <v>0</v>
      </c>
      <c r="J9985">
        <v>0</v>
      </c>
      <c r="K9985" t="s">
        <v>39167</v>
      </c>
    </row>
    <row r="9986" spans="1:11" x14ac:dyDescent="0.3">
      <c r="A9986" t="s">
        <v>39168</v>
      </c>
      <c r="B9986" t="s">
        <v>39169</v>
      </c>
      <c r="C9986" t="s">
        <v>13</v>
      </c>
      <c r="D9986" t="s">
        <v>39170</v>
      </c>
      <c r="E9986" t="s">
        <v>32427</v>
      </c>
      <c r="F9986" t="s">
        <v>41</v>
      </c>
      <c r="G9986" t="s">
        <v>42</v>
      </c>
      <c r="H9986">
        <v>0</v>
      </c>
      <c r="I9986">
        <v>0</v>
      </c>
      <c r="J9986">
        <v>0</v>
      </c>
      <c r="K9986" t="s">
        <v>39171</v>
      </c>
    </row>
    <row r="9987" spans="1:11" x14ac:dyDescent="0.3">
      <c r="A9987" t="s">
        <v>39172</v>
      </c>
      <c r="C9987" t="s">
        <v>147</v>
      </c>
      <c r="D9987" t="s">
        <v>39173</v>
      </c>
      <c r="E9987" t="s">
        <v>149</v>
      </c>
      <c r="F9987" t="s">
        <v>71</v>
      </c>
      <c r="G9987" t="s">
        <v>42</v>
      </c>
      <c r="H9987">
        <v>0</v>
      </c>
      <c r="I9987">
        <v>0</v>
      </c>
      <c r="J9987">
        <v>0</v>
      </c>
      <c r="K9987" t="s">
        <v>39174</v>
      </c>
    </row>
    <row r="9988" spans="1:11" x14ac:dyDescent="0.3">
      <c r="A9988" t="s">
        <v>39175</v>
      </c>
      <c r="B9988" t="s">
        <v>39176</v>
      </c>
      <c r="C9988" t="s">
        <v>147</v>
      </c>
      <c r="D9988" t="s">
        <v>39177</v>
      </c>
      <c r="E9988" t="s">
        <v>149</v>
      </c>
      <c r="F9988" t="s">
        <v>1324</v>
      </c>
      <c r="G9988" t="s">
        <v>42</v>
      </c>
      <c r="H9988">
        <v>0</v>
      </c>
      <c r="I9988">
        <v>0</v>
      </c>
      <c r="J9988">
        <v>0</v>
      </c>
      <c r="K9988" t="s">
        <v>39178</v>
      </c>
    </row>
    <row r="9989" spans="1:11" x14ac:dyDescent="0.3">
      <c r="A9989" t="s">
        <v>39179</v>
      </c>
      <c r="B9989" t="s">
        <v>39180</v>
      </c>
      <c r="C9989" t="s">
        <v>147</v>
      </c>
      <c r="D9989" t="s">
        <v>39181</v>
      </c>
      <c r="E9989" t="s">
        <v>149</v>
      </c>
      <c r="F9989" t="s">
        <v>1548</v>
      </c>
      <c r="G9989" t="s">
        <v>42</v>
      </c>
      <c r="H9989">
        <v>0</v>
      </c>
      <c r="I9989">
        <v>0</v>
      </c>
      <c r="J9989">
        <v>0</v>
      </c>
      <c r="K9989" t="s">
        <v>39182</v>
      </c>
    </row>
    <row r="9990" spans="1:11" x14ac:dyDescent="0.3">
      <c r="A9990" t="s">
        <v>39183</v>
      </c>
      <c r="C9990" t="s">
        <v>27</v>
      </c>
      <c r="D9990" t="s">
        <v>39184</v>
      </c>
      <c r="E9990" t="s">
        <v>29</v>
      </c>
      <c r="F9990" t="s">
        <v>16</v>
      </c>
      <c r="G9990" t="s">
        <v>5064</v>
      </c>
      <c r="H9990">
        <v>0</v>
      </c>
      <c r="I9990">
        <v>0</v>
      </c>
      <c r="J9990">
        <v>0</v>
      </c>
      <c r="K9990" t="s">
        <v>39185</v>
      </c>
    </row>
    <row r="9991" spans="1:11" x14ac:dyDescent="0.3">
      <c r="A9991" t="s">
        <v>39186</v>
      </c>
      <c r="B9991" t="s">
        <v>39187</v>
      </c>
      <c r="C9991" t="s">
        <v>147</v>
      </c>
      <c r="D9991" t="s">
        <v>39188</v>
      </c>
      <c r="E9991" t="s">
        <v>4768</v>
      </c>
      <c r="F9991" t="s">
        <v>39189</v>
      </c>
      <c r="G9991" t="s">
        <v>42</v>
      </c>
      <c r="H9991">
        <v>0</v>
      </c>
      <c r="I9991">
        <v>0</v>
      </c>
      <c r="J9991">
        <v>0</v>
      </c>
      <c r="K9991" t="s">
        <v>39190</v>
      </c>
    </row>
    <row r="9992" spans="1:11" x14ac:dyDescent="0.3">
      <c r="A9992" t="s">
        <v>39191</v>
      </c>
      <c r="C9992" t="s">
        <v>147</v>
      </c>
      <c r="D9992" t="s">
        <v>39192</v>
      </c>
      <c r="E9992" t="s">
        <v>149</v>
      </c>
      <c r="F9992" t="s">
        <v>7626</v>
      </c>
      <c r="G9992" t="s">
        <v>42</v>
      </c>
      <c r="H9992">
        <v>0</v>
      </c>
      <c r="I9992">
        <v>0</v>
      </c>
      <c r="J9992">
        <v>0</v>
      </c>
      <c r="K9992" t="s">
        <v>39193</v>
      </c>
    </row>
    <row r="9993" spans="1:11" x14ac:dyDescent="0.3">
      <c r="A9993" t="s">
        <v>39194</v>
      </c>
      <c r="B9993" t="s">
        <v>39195</v>
      </c>
      <c r="C9993" t="s">
        <v>13</v>
      </c>
      <c r="D9993" t="s">
        <v>39196</v>
      </c>
      <c r="E9993" t="s">
        <v>32427</v>
      </c>
      <c r="F9993" t="s">
        <v>16</v>
      </c>
      <c r="G9993" t="s">
        <v>9659</v>
      </c>
      <c r="H9993">
        <v>0</v>
      </c>
      <c r="I9993">
        <v>0</v>
      </c>
      <c r="J9993">
        <v>0</v>
      </c>
      <c r="K9993" t="s">
        <v>39197</v>
      </c>
    </row>
    <row r="9994" spans="1:11" x14ac:dyDescent="0.3">
      <c r="A9994" t="s">
        <v>39198</v>
      </c>
      <c r="B9994" t="s">
        <v>39199</v>
      </c>
      <c r="C9994" t="s">
        <v>147</v>
      </c>
      <c r="D9994" t="s">
        <v>39200</v>
      </c>
      <c r="E9994" t="s">
        <v>149</v>
      </c>
      <c r="F9994" t="s">
        <v>4497</v>
      </c>
      <c r="G9994" t="s">
        <v>42</v>
      </c>
      <c r="H9994">
        <v>0</v>
      </c>
      <c r="I9994">
        <v>0</v>
      </c>
      <c r="J9994">
        <v>0</v>
      </c>
      <c r="K9994" t="s">
        <v>39201</v>
      </c>
    </row>
    <row r="9995" spans="1:11" x14ac:dyDescent="0.3">
      <c r="A9995" t="s">
        <v>39202</v>
      </c>
      <c r="B9995" t="s">
        <v>39203</v>
      </c>
      <c r="C9995" t="s">
        <v>147</v>
      </c>
      <c r="D9995" t="s">
        <v>39204</v>
      </c>
      <c r="E9995" t="s">
        <v>149</v>
      </c>
      <c r="F9995" t="s">
        <v>4609</v>
      </c>
      <c r="G9995" t="s">
        <v>42</v>
      </c>
      <c r="H9995">
        <v>0</v>
      </c>
      <c r="I9995">
        <v>0</v>
      </c>
      <c r="J9995">
        <v>0</v>
      </c>
      <c r="K9995" t="s">
        <v>39205</v>
      </c>
    </row>
    <row r="9996" spans="1:11" x14ac:dyDescent="0.3">
      <c r="A9996" t="s">
        <v>39206</v>
      </c>
      <c r="B9996" t="s">
        <v>39207</v>
      </c>
      <c r="C9996" t="s">
        <v>147</v>
      </c>
      <c r="D9996" t="s">
        <v>39208</v>
      </c>
      <c r="E9996" t="s">
        <v>149</v>
      </c>
      <c r="F9996" t="s">
        <v>2498</v>
      </c>
      <c r="G9996" t="s">
        <v>42</v>
      </c>
      <c r="H9996">
        <v>0</v>
      </c>
      <c r="I9996">
        <v>0</v>
      </c>
      <c r="J9996">
        <v>0</v>
      </c>
      <c r="K9996" t="s">
        <v>39209</v>
      </c>
    </row>
    <row r="9997" spans="1:11" x14ac:dyDescent="0.3">
      <c r="A9997" t="s">
        <v>39210</v>
      </c>
      <c r="B9997" t="s">
        <v>39211</v>
      </c>
      <c r="C9997" t="s">
        <v>147</v>
      </c>
      <c r="D9997" t="s">
        <v>39212</v>
      </c>
      <c r="E9997" t="s">
        <v>149</v>
      </c>
      <c r="F9997" t="s">
        <v>9173</v>
      </c>
      <c r="G9997" t="s">
        <v>42</v>
      </c>
      <c r="H9997">
        <v>0</v>
      </c>
      <c r="I9997">
        <v>0</v>
      </c>
      <c r="J9997">
        <v>0</v>
      </c>
      <c r="K9997" t="s">
        <v>39213</v>
      </c>
    </row>
    <row r="9998" spans="1:11" x14ac:dyDescent="0.3">
      <c r="A9998" t="s">
        <v>39214</v>
      </c>
      <c r="B9998" t="s">
        <v>39215</v>
      </c>
      <c r="C9998" t="s">
        <v>147</v>
      </c>
      <c r="D9998" t="s">
        <v>39216</v>
      </c>
      <c r="E9998" t="s">
        <v>149</v>
      </c>
      <c r="F9998" t="s">
        <v>5406</v>
      </c>
      <c r="G9998" t="s">
        <v>42</v>
      </c>
      <c r="H9998">
        <v>0</v>
      </c>
      <c r="I9998">
        <v>0</v>
      </c>
      <c r="J9998">
        <v>0</v>
      </c>
      <c r="K9998" t="s">
        <v>39217</v>
      </c>
    </row>
    <row r="9999" spans="1:11" x14ac:dyDescent="0.3">
      <c r="A9999" t="s">
        <v>39218</v>
      </c>
      <c r="B9999" t="s">
        <v>39219</v>
      </c>
      <c r="C9999" t="s">
        <v>147</v>
      </c>
      <c r="D9999" t="s">
        <v>39220</v>
      </c>
      <c r="E9999" t="s">
        <v>149</v>
      </c>
      <c r="F9999" t="s">
        <v>2770</v>
      </c>
      <c r="G9999" t="s">
        <v>42</v>
      </c>
      <c r="H9999">
        <v>0</v>
      </c>
      <c r="I9999">
        <v>0</v>
      </c>
      <c r="J9999">
        <v>0</v>
      </c>
      <c r="K9999" t="s">
        <v>39221</v>
      </c>
    </row>
    <row r="10000" spans="1:11" x14ac:dyDescent="0.3">
      <c r="A10000" t="s">
        <v>39222</v>
      </c>
      <c r="B10000" t="s">
        <v>39223</v>
      </c>
      <c r="C10000" t="s">
        <v>147</v>
      </c>
      <c r="D10000" t="s">
        <v>39224</v>
      </c>
      <c r="E10000" t="s">
        <v>149</v>
      </c>
      <c r="F10000" t="s">
        <v>2437</v>
      </c>
      <c r="G10000" t="s">
        <v>42</v>
      </c>
      <c r="H10000">
        <v>0</v>
      </c>
      <c r="I10000">
        <v>0</v>
      </c>
      <c r="J10000">
        <v>0</v>
      </c>
      <c r="K10000" t="s">
        <v>39225</v>
      </c>
    </row>
    <row r="10001" spans="1:11" x14ac:dyDescent="0.3">
      <c r="A10001" t="s">
        <v>39226</v>
      </c>
      <c r="B10001" t="s">
        <v>39227</v>
      </c>
      <c r="C10001" t="s">
        <v>13</v>
      </c>
      <c r="D10001" t="s">
        <v>39228</v>
      </c>
      <c r="E10001" t="s">
        <v>15</v>
      </c>
      <c r="F10001" t="s">
        <v>18822</v>
      </c>
      <c r="G10001" t="s">
        <v>42</v>
      </c>
      <c r="H10001">
        <v>0</v>
      </c>
      <c r="I10001">
        <v>0</v>
      </c>
      <c r="J10001">
        <v>0</v>
      </c>
      <c r="K10001" t="s">
        <v>39229</v>
      </c>
    </row>
    <row r="10002" spans="1:11" x14ac:dyDescent="0.3">
      <c r="A10002" t="s">
        <v>39230</v>
      </c>
      <c r="B10002" t="s">
        <v>39223</v>
      </c>
      <c r="C10002" t="s">
        <v>147</v>
      </c>
      <c r="D10002" t="s">
        <v>39231</v>
      </c>
      <c r="E10002" t="s">
        <v>149</v>
      </c>
      <c r="F10002" t="s">
        <v>1531</v>
      </c>
      <c r="G10002" t="s">
        <v>42</v>
      </c>
      <c r="H10002">
        <v>0</v>
      </c>
      <c r="I10002">
        <v>0</v>
      </c>
      <c r="J10002">
        <v>0</v>
      </c>
      <c r="K10002" t="s">
        <v>39232</v>
      </c>
    </row>
    <row r="10003" spans="1:11" x14ac:dyDescent="0.3">
      <c r="A10003" t="s">
        <v>39233</v>
      </c>
      <c r="B10003" t="s">
        <v>39234</v>
      </c>
      <c r="C10003" t="s">
        <v>20</v>
      </c>
      <c r="D10003" t="s">
        <v>39235</v>
      </c>
      <c r="E10003" t="s">
        <v>33633</v>
      </c>
      <c r="F10003" t="s">
        <v>16</v>
      </c>
      <c r="G10003" t="s">
        <v>11576</v>
      </c>
      <c r="H10003">
        <v>0</v>
      </c>
      <c r="I10003">
        <v>0</v>
      </c>
      <c r="J10003">
        <v>0</v>
      </c>
      <c r="K10003" t="s">
        <v>39236</v>
      </c>
    </row>
    <row r="10004" spans="1:11" x14ac:dyDescent="0.3">
      <c r="A10004" t="s">
        <v>39237</v>
      </c>
      <c r="B10004" t="s">
        <v>39238</v>
      </c>
      <c r="C10004" t="s">
        <v>147</v>
      </c>
      <c r="D10004" t="s">
        <v>39239</v>
      </c>
      <c r="E10004" t="s">
        <v>149</v>
      </c>
      <c r="F10004" t="s">
        <v>4643</v>
      </c>
      <c r="G10004" t="s">
        <v>42</v>
      </c>
      <c r="H10004">
        <v>0</v>
      </c>
      <c r="I10004">
        <v>0</v>
      </c>
      <c r="J10004">
        <v>0</v>
      </c>
      <c r="K10004" t="s">
        <v>39240</v>
      </c>
    </row>
    <row r="10005" spans="1:11" x14ac:dyDescent="0.3">
      <c r="A10005" t="s">
        <v>39241</v>
      </c>
      <c r="B10005" t="s">
        <v>39242</v>
      </c>
      <c r="C10005" t="s">
        <v>147</v>
      </c>
      <c r="D10005" t="s">
        <v>39243</v>
      </c>
      <c r="E10005" t="s">
        <v>149</v>
      </c>
      <c r="F10005" t="s">
        <v>1723</v>
      </c>
      <c r="G10005" t="s">
        <v>42</v>
      </c>
      <c r="H10005">
        <v>0</v>
      </c>
      <c r="I10005">
        <v>0</v>
      </c>
      <c r="J10005">
        <v>0</v>
      </c>
      <c r="K10005" t="s">
        <v>39244</v>
      </c>
    </row>
    <row r="10006" spans="1:11" x14ac:dyDescent="0.3">
      <c r="A10006" t="s">
        <v>39245</v>
      </c>
      <c r="B10006" t="s">
        <v>39246</v>
      </c>
      <c r="C10006" t="s">
        <v>147</v>
      </c>
      <c r="D10006" t="s">
        <v>39247</v>
      </c>
      <c r="E10006" t="s">
        <v>149</v>
      </c>
      <c r="F10006" t="s">
        <v>3296</v>
      </c>
      <c r="G10006" t="s">
        <v>42</v>
      </c>
      <c r="H10006">
        <v>0</v>
      </c>
      <c r="I10006">
        <v>0</v>
      </c>
      <c r="J10006">
        <v>0</v>
      </c>
      <c r="K10006" t="s">
        <v>39248</v>
      </c>
    </row>
    <row r="10007" spans="1:11" x14ac:dyDescent="0.3">
      <c r="A10007" t="s">
        <v>39249</v>
      </c>
      <c r="B10007" t="s">
        <v>39250</v>
      </c>
      <c r="C10007" t="s">
        <v>20</v>
      </c>
      <c r="D10007" t="s">
        <v>39251</v>
      </c>
      <c r="E10007" t="s">
        <v>33633</v>
      </c>
      <c r="F10007" t="s">
        <v>16</v>
      </c>
      <c r="G10007" t="s">
        <v>14060</v>
      </c>
      <c r="H10007">
        <v>0</v>
      </c>
      <c r="I10007">
        <v>0</v>
      </c>
      <c r="J10007">
        <v>0</v>
      </c>
      <c r="K10007" t="s">
        <v>39252</v>
      </c>
    </row>
    <row r="10008" spans="1:11" x14ac:dyDescent="0.3">
      <c r="A10008" t="s">
        <v>39253</v>
      </c>
      <c r="C10008" t="s">
        <v>27</v>
      </c>
      <c r="D10008" t="s">
        <v>39254</v>
      </c>
      <c r="E10008" t="s">
        <v>12540</v>
      </c>
      <c r="F10008" t="s">
        <v>16</v>
      </c>
      <c r="G10008" t="s">
        <v>4356</v>
      </c>
      <c r="H10008">
        <v>0</v>
      </c>
      <c r="I10008">
        <v>0</v>
      </c>
      <c r="J10008">
        <v>0</v>
      </c>
      <c r="K10008" t="s">
        <v>39255</v>
      </c>
    </row>
    <row r="10009" spans="1:11" x14ac:dyDescent="0.3">
      <c r="A10009" t="s">
        <v>39256</v>
      </c>
      <c r="B10009" t="s">
        <v>39257</v>
      </c>
      <c r="C10009" t="s">
        <v>20</v>
      </c>
      <c r="D10009" t="s">
        <v>39258</v>
      </c>
      <c r="E10009" t="s">
        <v>33633</v>
      </c>
      <c r="F10009" t="s">
        <v>16</v>
      </c>
      <c r="G10009" t="s">
        <v>17</v>
      </c>
      <c r="H10009">
        <v>0</v>
      </c>
      <c r="I10009">
        <v>0</v>
      </c>
      <c r="J10009">
        <v>0</v>
      </c>
      <c r="K10009" t="s">
        <v>39259</v>
      </c>
    </row>
    <row r="10010" spans="1:11" x14ac:dyDescent="0.3">
      <c r="A10010" t="s">
        <v>39260</v>
      </c>
      <c r="B10010" t="s">
        <v>39261</v>
      </c>
      <c r="C10010" t="s">
        <v>147</v>
      </c>
      <c r="D10010" t="s">
        <v>39262</v>
      </c>
      <c r="E10010" t="s">
        <v>149</v>
      </c>
      <c r="F10010" t="s">
        <v>1646</v>
      </c>
      <c r="G10010" t="s">
        <v>42</v>
      </c>
      <c r="H10010">
        <v>0</v>
      </c>
      <c r="I10010">
        <v>0</v>
      </c>
      <c r="J10010">
        <v>0</v>
      </c>
      <c r="K10010" t="s">
        <v>39263</v>
      </c>
    </row>
    <row r="10011" spans="1:11" x14ac:dyDescent="0.3">
      <c r="A10011" t="s">
        <v>39264</v>
      </c>
      <c r="B10011" t="s">
        <v>39265</v>
      </c>
      <c r="C10011" t="s">
        <v>13</v>
      </c>
      <c r="D10011" t="s">
        <v>39266</v>
      </c>
      <c r="E10011" t="s">
        <v>15</v>
      </c>
      <c r="F10011" t="s">
        <v>39267</v>
      </c>
      <c r="G10011" t="s">
        <v>17259</v>
      </c>
      <c r="H10011">
        <v>0</v>
      </c>
      <c r="I10011">
        <v>0</v>
      </c>
      <c r="J10011">
        <v>0</v>
      </c>
      <c r="K10011" t="s">
        <v>39268</v>
      </c>
    </row>
    <row r="10012" spans="1:11" x14ac:dyDescent="0.3">
      <c r="A10012" t="s">
        <v>39269</v>
      </c>
      <c r="B10012" t="s">
        <v>39270</v>
      </c>
      <c r="C10012" t="s">
        <v>27</v>
      </c>
      <c r="D10012" t="s">
        <v>39271</v>
      </c>
      <c r="E10012" t="s">
        <v>12540</v>
      </c>
      <c r="F10012" t="s">
        <v>16</v>
      </c>
      <c r="G10012" t="s">
        <v>78</v>
      </c>
      <c r="H10012">
        <v>0</v>
      </c>
      <c r="I10012">
        <v>0</v>
      </c>
      <c r="J10012">
        <v>0</v>
      </c>
      <c r="K10012" t="s">
        <v>39272</v>
      </c>
    </row>
    <row r="10013" spans="1:11" x14ac:dyDescent="0.3">
      <c r="A10013" t="s">
        <v>39273</v>
      </c>
      <c r="B10013" t="s">
        <v>39274</v>
      </c>
      <c r="C10013" t="s">
        <v>558</v>
      </c>
      <c r="D10013" t="s">
        <v>39275</v>
      </c>
      <c r="E10013" t="s">
        <v>32122</v>
      </c>
      <c r="F10013" t="s">
        <v>6825</v>
      </c>
      <c r="G10013" t="s">
        <v>42</v>
      </c>
      <c r="H10013">
        <v>0</v>
      </c>
      <c r="I10013">
        <v>0</v>
      </c>
      <c r="J10013">
        <v>0</v>
      </c>
      <c r="K10013" t="s">
        <v>39276</v>
      </c>
    </row>
    <row r="10014" spans="1:11" x14ac:dyDescent="0.3">
      <c r="A10014" t="s">
        <v>39277</v>
      </c>
      <c r="B10014" t="s">
        <v>39278</v>
      </c>
      <c r="C10014" t="s">
        <v>20</v>
      </c>
      <c r="D10014" t="s">
        <v>39279</v>
      </c>
      <c r="E10014" t="s">
        <v>33633</v>
      </c>
      <c r="F10014" t="s">
        <v>2595</v>
      </c>
      <c r="G10014" t="s">
        <v>8697</v>
      </c>
      <c r="H10014">
        <v>0</v>
      </c>
      <c r="I10014">
        <v>0</v>
      </c>
      <c r="J10014">
        <v>0</v>
      </c>
      <c r="K10014" t="s">
        <v>39280</v>
      </c>
    </row>
    <row r="10015" spans="1:11" x14ac:dyDescent="0.3">
      <c r="A10015" t="s">
        <v>39281</v>
      </c>
      <c r="B10015" t="s">
        <v>39282</v>
      </c>
      <c r="C10015" t="s">
        <v>558</v>
      </c>
      <c r="D10015" t="s">
        <v>39283</v>
      </c>
      <c r="E10015" t="s">
        <v>32122</v>
      </c>
      <c r="F10015" t="s">
        <v>2703</v>
      </c>
      <c r="G10015" t="s">
        <v>42</v>
      </c>
      <c r="H10015">
        <v>0</v>
      </c>
      <c r="I10015">
        <v>0</v>
      </c>
      <c r="J10015">
        <v>0</v>
      </c>
      <c r="K10015" t="s">
        <v>39284</v>
      </c>
    </row>
    <row r="10016" spans="1:11" x14ac:dyDescent="0.3">
      <c r="A10016" t="s">
        <v>39285</v>
      </c>
      <c r="B10016" t="s">
        <v>39286</v>
      </c>
      <c r="C10016" t="s">
        <v>558</v>
      </c>
      <c r="D10016" t="s">
        <v>39287</v>
      </c>
      <c r="E10016" t="s">
        <v>19698</v>
      </c>
      <c r="F10016" t="s">
        <v>10022</v>
      </c>
      <c r="G10016" t="s">
        <v>42</v>
      </c>
      <c r="H10016">
        <v>0</v>
      </c>
      <c r="I10016">
        <v>0</v>
      </c>
      <c r="J10016">
        <v>0</v>
      </c>
      <c r="K10016" t="s">
        <v>39288</v>
      </c>
    </row>
    <row r="10017" spans="1:11" x14ac:dyDescent="0.3">
      <c r="A10017" t="s">
        <v>39289</v>
      </c>
      <c r="C10017" t="s">
        <v>147</v>
      </c>
      <c r="D10017" t="s">
        <v>39290</v>
      </c>
      <c r="E10017" t="s">
        <v>149</v>
      </c>
      <c r="F10017" t="s">
        <v>16</v>
      </c>
      <c r="G10017" t="s">
        <v>1756</v>
      </c>
      <c r="H10017">
        <v>0</v>
      </c>
      <c r="I10017">
        <v>0</v>
      </c>
      <c r="J10017">
        <v>0</v>
      </c>
      <c r="K10017" t="s">
        <v>39291</v>
      </c>
    </row>
    <row r="10018" spans="1:11" x14ac:dyDescent="0.3">
      <c r="A10018" t="s">
        <v>39292</v>
      </c>
      <c r="C10018" t="s">
        <v>147</v>
      </c>
      <c r="D10018" t="s">
        <v>39293</v>
      </c>
      <c r="E10018" t="s">
        <v>149</v>
      </c>
      <c r="F10018" t="s">
        <v>2703</v>
      </c>
      <c r="G10018" t="s">
        <v>42</v>
      </c>
      <c r="H10018">
        <v>0</v>
      </c>
      <c r="I10018">
        <v>0</v>
      </c>
      <c r="J10018">
        <v>0</v>
      </c>
      <c r="K10018" t="s">
        <v>39294</v>
      </c>
    </row>
    <row r="10019" spans="1:11" x14ac:dyDescent="0.3">
      <c r="A10019" t="s">
        <v>39295</v>
      </c>
      <c r="C10019" t="s">
        <v>20</v>
      </c>
      <c r="D10019" t="s">
        <v>39296</v>
      </c>
      <c r="E10019" t="s">
        <v>33633</v>
      </c>
      <c r="F10019" t="s">
        <v>16</v>
      </c>
      <c r="G10019" t="s">
        <v>2836</v>
      </c>
      <c r="H10019">
        <v>0</v>
      </c>
      <c r="I10019">
        <v>0</v>
      </c>
      <c r="J10019">
        <v>0</v>
      </c>
      <c r="K10019" t="s">
        <v>39297</v>
      </c>
    </row>
    <row r="10020" spans="1:11" x14ac:dyDescent="0.3">
      <c r="A10020" t="s">
        <v>39298</v>
      </c>
      <c r="C10020" t="s">
        <v>20</v>
      </c>
      <c r="D10020" t="s">
        <v>39299</v>
      </c>
      <c r="E10020" t="s">
        <v>33633</v>
      </c>
      <c r="F10020" t="s">
        <v>16</v>
      </c>
      <c r="G10020" t="s">
        <v>18285</v>
      </c>
      <c r="H10020">
        <v>0</v>
      </c>
      <c r="I10020">
        <v>0</v>
      </c>
      <c r="J10020">
        <v>0</v>
      </c>
      <c r="K10020" t="s">
        <v>39300</v>
      </c>
    </row>
    <row r="10021" spans="1:11" x14ac:dyDescent="0.3">
      <c r="A10021" t="s">
        <v>39301</v>
      </c>
      <c r="B10021" t="s">
        <v>39302</v>
      </c>
      <c r="C10021" t="s">
        <v>27</v>
      </c>
      <c r="D10021" t="s">
        <v>39303</v>
      </c>
      <c r="E10021" t="s">
        <v>29</v>
      </c>
      <c r="F10021" t="s">
        <v>41</v>
      </c>
      <c r="G10021" t="s">
        <v>42</v>
      </c>
      <c r="H10021">
        <v>0</v>
      </c>
      <c r="I10021">
        <v>0</v>
      </c>
      <c r="J10021">
        <v>0</v>
      </c>
      <c r="K10021" t="s">
        <v>39304</v>
      </c>
    </row>
    <row r="10022" spans="1:11" x14ac:dyDescent="0.3">
      <c r="A10022" t="s">
        <v>39305</v>
      </c>
      <c r="B10022" t="s">
        <v>39306</v>
      </c>
      <c r="C10022" t="s">
        <v>20</v>
      </c>
      <c r="D10022" t="s">
        <v>39307</v>
      </c>
      <c r="E10022" t="s">
        <v>33633</v>
      </c>
      <c r="F10022" t="s">
        <v>16</v>
      </c>
      <c r="G10022" t="s">
        <v>4895</v>
      </c>
      <c r="H10022">
        <v>0</v>
      </c>
      <c r="I10022">
        <v>0</v>
      </c>
      <c r="J10022">
        <v>0</v>
      </c>
      <c r="K10022" t="s">
        <v>39308</v>
      </c>
    </row>
    <row r="10023" spans="1:11" x14ac:dyDescent="0.3">
      <c r="A10023" t="s">
        <v>39309</v>
      </c>
      <c r="B10023" t="s">
        <v>39310</v>
      </c>
      <c r="C10023" t="s">
        <v>27</v>
      </c>
      <c r="D10023" t="s">
        <v>39311</v>
      </c>
      <c r="E10023" t="s">
        <v>12540</v>
      </c>
      <c r="F10023" t="s">
        <v>6589</v>
      </c>
      <c r="G10023" t="s">
        <v>6537</v>
      </c>
      <c r="H10023">
        <v>0</v>
      </c>
      <c r="I10023">
        <v>0</v>
      </c>
      <c r="J10023">
        <v>0</v>
      </c>
      <c r="K10023" t="s">
        <v>39312</v>
      </c>
    </row>
    <row r="10024" spans="1:11" x14ac:dyDescent="0.3">
      <c r="A10024" t="s">
        <v>39313</v>
      </c>
      <c r="C10024" t="s">
        <v>147</v>
      </c>
      <c r="D10024" t="s">
        <v>39314</v>
      </c>
      <c r="E10024" t="s">
        <v>149</v>
      </c>
      <c r="F10024" t="s">
        <v>5406</v>
      </c>
      <c r="G10024" t="s">
        <v>42</v>
      </c>
      <c r="H10024">
        <v>0</v>
      </c>
      <c r="I10024">
        <v>0</v>
      </c>
      <c r="J10024">
        <v>0</v>
      </c>
      <c r="K10024" t="s">
        <v>39315</v>
      </c>
    </row>
    <row r="10025" spans="1:11" x14ac:dyDescent="0.3">
      <c r="A10025" t="s">
        <v>39316</v>
      </c>
      <c r="B10025" t="s">
        <v>39317</v>
      </c>
      <c r="C10025" t="s">
        <v>147</v>
      </c>
      <c r="D10025" t="s">
        <v>39318</v>
      </c>
      <c r="E10025" t="s">
        <v>149</v>
      </c>
      <c r="F10025" t="s">
        <v>19246</v>
      </c>
      <c r="G10025" t="s">
        <v>42</v>
      </c>
      <c r="H10025">
        <v>0</v>
      </c>
      <c r="I10025">
        <v>0</v>
      </c>
      <c r="J10025">
        <v>0</v>
      </c>
      <c r="K10025" t="s">
        <v>39319</v>
      </c>
    </row>
    <row r="10026" spans="1:11" x14ac:dyDescent="0.3">
      <c r="A10026" t="s">
        <v>39320</v>
      </c>
      <c r="B10026" t="s">
        <v>39321</v>
      </c>
      <c r="C10026" t="s">
        <v>20</v>
      </c>
      <c r="D10026" t="s">
        <v>39322</v>
      </c>
      <c r="E10026" t="s">
        <v>33633</v>
      </c>
      <c r="F10026" t="s">
        <v>7493</v>
      </c>
      <c r="G10026" t="s">
        <v>42</v>
      </c>
      <c r="H10026">
        <v>0</v>
      </c>
      <c r="I10026">
        <v>0</v>
      </c>
      <c r="J10026">
        <v>0</v>
      </c>
      <c r="K10026" t="s">
        <v>39323</v>
      </c>
    </row>
    <row r="10027" spans="1:11" x14ac:dyDescent="0.3">
      <c r="A10027" t="s">
        <v>39324</v>
      </c>
      <c r="B10027" t="s">
        <v>39325</v>
      </c>
      <c r="C10027" t="s">
        <v>20</v>
      </c>
      <c r="D10027" t="s">
        <v>39326</v>
      </c>
      <c r="E10027" t="s">
        <v>33633</v>
      </c>
      <c r="F10027" t="s">
        <v>3638</v>
      </c>
      <c r="G10027" t="s">
        <v>42</v>
      </c>
      <c r="H10027">
        <v>0</v>
      </c>
      <c r="I10027">
        <v>0</v>
      </c>
      <c r="J10027">
        <v>0</v>
      </c>
      <c r="K10027" t="s">
        <v>39327</v>
      </c>
    </row>
    <row r="10028" spans="1:11" x14ac:dyDescent="0.3">
      <c r="A10028" t="s">
        <v>39328</v>
      </c>
      <c r="B10028" t="s">
        <v>39329</v>
      </c>
      <c r="C10028" t="s">
        <v>20</v>
      </c>
      <c r="D10028" t="s">
        <v>39330</v>
      </c>
      <c r="E10028" t="s">
        <v>33633</v>
      </c>
      <c r="F10028" t="s">
        <v>1886</v>
      </c>
      <c r="G10028" t="s">
        <v>42</v>
      </c>
      <c r="H10028">
        <v>0</v>
      </c>
      <c r="I10028">
        <v>0</v>
      </c>
      <c r="J10028">
        <v>0</v>
      </c>
      <c r="K10028" t="s">
        <v>39331</v>
      </c>
    </row>
    <row r="10029" spans="1:11" x14ac:dyDescent="0.3">
      <c r="A10029" t="s">
        <v>39332</v>
      </c>
      <c r="C10029" t="s">
        <v>20</v>
      </c>
      <c r="D10029" t="s">
        <v>39333</v>
      </c>
      <c r="E10029" t="s">
        <v>33633</v>
      </c>
      <c r="F10029" t="s">
        <v>27248</v>
      </c>
      <c r="G10029" t="s">
        <v>42</v>
      </c>
      <c r="H10029">
        <v>0</v>
      </c>
      <c r="I10029">
        <v>0</v>
      </c>
      <c r="J10029">
        <v>0</v>
      </c>
      <c r="K10029" t="s">
        <v>39334</v>
      </c>
    </row>
    <row r="10030" spans="1:11" x14ac:dyDescent="0.3">
      <c r="A10030" t="s">
        <v>39335</v>
      </c>
      <c r="C10030" t="s">
        <v>27</v>
      </c>
      <c r="D10030" t="s">
        <v>39336</v>
      </c>
      <c r="E10030" t="s">
        <v>12540</v>
      </c>
      <c r="F10030" t="s">
        <v>41</v>
      </c>
      <c r="G10030" t="s">
        <v>42</v>
      </c>
      <c r="H10030">
        <v>0</v>
      </c>
      <c r="I10030">
        <v>0</v>
      </c>
      <c r="J10030">
        <v>0</v>
      </c>
      <c r="K10030" t="s">
        <v>39337</v>
      </c>
    </row>
    <row r="10031" spans="1:11" x14ac:dyDescent="0.3">
      <c r="A10031" t="s">
        <v>39338</v>
      </c>
      <c r="B10031" t="s">
        <v>39339</v>
      </c>
      <c r="C10031" t="s">
        <v>147</v>
      </c>
      <c r="D10031" t="s">
        <v>39340</v>
      </c>
      <c r="E10031" t="s">
        <v>4768</v>
      </c>
      <c r="F10031" t="s">
        <v>14780</v>
      </c>
      <c r="G10031" t="s">
        <v>42</v>
      </c>
      <c r="H10031">
        <v>0</v>
      </c>
      <c r="I10031">
        <v>0</v>
      </c>
      <c r="J10031">
        <v>0</v>
      </c>
      <c r="K10031" t="s">
        <v>39341</v>
      </c>
    </row>
    <row r="10032" spans="1:11" x14ac:dyDescent="0.3">
      <c r="A10032" t="s">
        <v>39342</v>
      </c>
      <c r="B10032" t="s">
        <v>39343</v>
      </c>
      <c r="C10032" t="s">
        <v>27</v>
      </c>
      <c r="D10032" t="s">
        <v>39344</v>
      </c>
      <c r="E10032" t="s">
        <v>12540</v>
      </c>
      <c r="F10032" t="s">
        <v>41</v>
      </c>
      <c r="G10032" t="s">
        <v>42</v>
      </c>
      <c r="H10032">
        <v>0</v>
      </c>
      <c r="I10032">
        <v>0</v>
      </c>
      <c r="J10032">
        <v>0</v>
      </c>
      <c r="K10032" t="s">
        <v>39345</v>
      </c>
    </row>
    <row r="10033" spans="1:11" x14ac:dyDescent="0.3">
      <c r="A10033" t="s">
        <v>39346</v>
      </c>
      <c r="B10033" t="s">
        <v>36655</v>
      </c>
      <c r="C10033" t="s">
        <v>147</v>
      </c>
      <c r="D10033" t="s">
        <v>39347</v>
      </c>
      <c r="E10033" t="s">
        <v>149</v>
      </c>
      <c r="F10033" t="s">
        <v>2956</v>
      </c>
      <c r="G10033" t="s">
        <v>2836</v>
      </c>
      <c r="H10033">
        <v>0</v>
      </c>
      <c r="I10033">
        <v>0</v>
      </c>
      <c r="J10033">
        <v>0</v>
      </c>
      <c r="K10033" t="s">
        <v>39348</v>
      </c>
    </row>
    <row r="10034" spans="1:11" x14ac:dyDescent="0.3">
      <c r="A10034" t="s">
        <v>39349</v>
      </c>
      <c r="B10034" t="s">
        <v>39350</v>
      </c>
      <c r="C10034" t="s">
        <v>147</v>
      </c>
      <c r="D10034" t="s">
        <v>39351</v>
      </c>
      <c r="E10034" t="s">
        <v>149</v>
      </c>
      <c r="F10034" t="s">
        <v>845</v>
      </c>
      <c r="G10034" t="s">
        <v>42</v>
      </c>
      <c r="H10034">
        <v>0</v>
      </c>
      <c r="I10034">
        <v>0</v>
      </c>
      <c r="J10034">
        <v>0</v>
      </c>
      <c r="K10034" t="s">
        <v>39352</v>
      </c>
    </row>
    <row r="10035" spans="1:11" x14ac:dyDescent="0.3">
      <c r="A10035" t="s">
        <v>39353</v>
      </c>
      <c r="B10035" t="s">
        <v>39354</v>
      </c>
      <c r="C10035" t="s">
        <v>558</v>
      </c>
      <c r="D10035" t="s">
        <v>39355</v>
      </c>
      <c r="E10035" t="s">
        <v>32599</v>
      </c>
      <c r="F10035" t="s">
        <v>16</v>
      </c>
      <c r="G10035" t="s">
        <v>3422</v>
      </c>
      <c r="H10035">
        <v>0</v>
      </c>
      <c r="I10035">
        <v>0</v>
      </c>
      <c r="J10035">
        <v>0</v>
      </c>
      <c r="K10035" t="s">
        <v>39356</v>
      </c>
    </row>
    <row r="10036" spans="1:11" x14ac:dyDescent="0.3">
      <c r="A10036" t="s">
        <v>39357</v>
      </c>
      <c r="B10036" t="s">
        <v>39358</v>
      </c>
      <c r="C10036" t="s">
        <v>27</v>
      </c>
      <c r="D10036" t="s">
        <v>39359</v>
      </c>
      <c r="E10036" t="s">
        <v>12540</v>
      </c>
      <c r="F10036" t="s">
        <v>41</v>
      </c>
      <c r="G10036" t="s">
        <v>42</v>
      </c>
      <c r="H10036">
        <v>0</v>
      </c>
      <c r="I10036">
        <v>0</v>
      </c>
      <c r="J10036">
        <v>0</v>
      </c>
      <c r="K10036" t="s">
        <v>39360</v>
      </c>
    </row>
    <row r="10037" spans="1:11" x14ac:dyDescent="0.3">
      <c r="A10037" t="s">
        <v>39361</v>
      </c>
      <c r="B10037" t="s">
        <v>39362</v>
      </c>
      <c r="C10037" t="s">
        <v>27</v>
      </c>
      <c r="D10037" t="s">
        <v>39363</v>
      </c>
      <c r="E10037" t="s">
        <v>12540</v>
      </c>
      <c r="F10037" t="s">
        <v>41</v>
      </c>
      <c r="G10037" t="s">
        <v>42</v>
      </c>
      <c r="H10037">
        <v>0</v>
      </c>
      <c r="I10037">
        <v>0</v>
      </c>
      <c r="J10037">
        <v>0</v>
      </c>
      <c r="K10037" t="s">
        <v>39364</v>
      </c>
    </row>
    <row r="10038" spans="1:11" x14ac:dyDescent="0.3">
      <c r="A10038" t="s">
        <v>39365</v>
      </c>
      <c r="B10038" t="s">
        <v>39366</v>
      </c>
      <c r="C10038" t="s">
        <v>27</v>
      </c>
      <c r="D10038" t="s">
        <v>39367</v>
      </c>
      <c r="E10038" t="s">
        <v>12540</v>
      </c>
      <c r="F10038" t="s">
        <v>41</v>
      </c>
      <c r="G10038" t="s">
        <v>42</v>
      </c>
      <c r="H10038">
        <v>0</v>
      </c>
      <c r="I10038">
        <v>0</v>
      </c>
      <c r="J10038">
        <v>0</v>
      </c>
      <c r="K10038" t="s">
        <v>39368</v>
      </c>
    </row>
    <row r="10039" spans="1:11" x14ac:dyDescent="0.3">
      <c r="A10039" t="s">
        <v>39369</v>
      </c>
      <c r="B10039" t="s">
        <v>39370</v>
      </c>
      <c r="C10039" t="s">
        <v>27</v>
      </c>
      <c r="D10039" t="s">
        <v>39371</v>
      </c>
      <c r="E10039" t="s">
        <v>12540</v>
      </c>
      <c r="F10039" t="s">
        <v>41</v>
      </c>
      <c r="G10039" t="s">
        <v>42</v>
      </c>
      <c r="H10039">
        <v>0</v>
      </c>
      <c r="I10039">
        <v>0</v>
      </c>
      <c r="J10039">
        <v>0</v>
      </c>
      <c r="K10039" t="s">
        <v>39372</v>
      </c>
    </row>
    <row r="10040" spans="1:11" x14ac:dyDescent="0.3">
      <c r="A10040" t="s">
        <v>39373</v>
      </c>
      <c r="B10040" t="s">
        <v>39374</v>
      </c>
      <c r="C10040" t="s">
        <v>27</v>
      </c>
      <c r="D10040" t="s">
        <v>39375</v>
      </c>
      <c r="E10040" t="s">
        <v>12540</v>
      </c>
      <c r="F10040" t="s">
        <v>1620</v>
      </c>
      <c r="G10040" t="s">
        <v>1105</v>
      </c>
      <c r="H10040">
        <v>0</v>
      </c>
      <c r="I10040">
        <v>0</v>
      </c>
      <c r="J10040">
        <v>0</v>
      </c>
      <c r="K10040" t="s">
        <v>39376</v>
      </c>
    </row>
    <row r="10041" spans="1:11" x14ac:dyDescent="0.3">
      <c r="A10041" t="s">
        <v>39377</v>
      </c>
      <c r="B10041" t="s">
        <v>39378</v>
      </c>
      <c r="C10041" t="s">
        <v>20</v>
      </c>
      <c r="D10041" t="s">
        <v>39379</v>
      </c>
      <c r="E10041" t="s">
        <v>22</v>
      </c>
      <c r="F10041" t="s">
        <v>1793</v>
      </c>
      <c r="G10041" t="s">
        <v>2470</v>
      </c>
      <c r="H10041">
        <v>0</v>
      </c>
      <c r="I10041">
        <v>0</v>
      </c>
      <c r="J10041">
        <v>0</v>
      </c>
      <c r="K10041" t="s">
        <v>39380</v>
      </c>
    </row>
    <row r="10042" spans="1:11" x14ac:dyDescent="0.3">
      <c r="A10042" t="s">
        <v>39381</v>
      </c>
      <c r="B10042" t="s">
        <v>39382</v>
      </c>
      <c r="C10042" t="s">
        <v>13</v>
      </c>
      <c r="D10042" t="s">
        <v>39383</v>
      </c>
      <c r="E10042" t="s">
        <v>32427</v>
      </c>
      <c r="F10042" t="s">
        <v>8234</v>
      </c>
      <c r="G10042" t="s">
        <v>42</v>
      </c>
      <c r="H10042">
        <v>0</v>
      </c>
      <c r="I10042">
        <v>0</v>
      </c>
      <c r="J10042">
        <v>0</v>
      </c>
      <c r="K10042" t="s">
        <v>39384</v>
      </c>
    </row>
    <row r="10043" spans="1:11" x14ac:dyDescent="0.3">
      <c r="A10043" t="s">
        <v>39385</v>
      </c>
      <c r="C10043" t="s">
        <v>13</v>
      </c>
      <c r="D10043" t="s">
        <v>39386</v>
      </c>
      <c r="E10043" t="s">
        <v>32427</v>
      </c>
      <c r="F10043" t="s">
        <v>41</v>
      </c>
      <c r="G10043" t="s">
        <v>42</v>
      </c>
      <c r="H10043">
        <v>0</v>
      </c>
      <c r="I10043">
        <v>0</v>
      </c>
      <c r="J10043">
        <v>0</v>
      </c>
      <c r="K10043" t="s">
        <v>39387</v>
      </c>
    </row>
    <row r="10044" spans="1:11" x14ac:dyDescent="0.3">
      <c r="A10044" t="s">
        <v>39388</v>
      </c>
      <c r="B10044" t="s">
        <v>39389</v>
      </c>
      <c r="C10044" t="s">
        <v>27</v>
      </c>
      <c r="D10044" t="s">
        <v>39390</v>
      </c>
      <c r="E10044" t="s">
        <v>12540</v>
      </c>
      <c r="F10044" t="s">
        <v>41</v>
      </c>
      <c r="G10044" t="s">
        <v>18718</v>
      </c>
      <c r="H10044">
        <v>0</v>
      </c>
      <c r="I10044">
        <v>0</v>
      </c>
      <c r="J10044">
        <v>0</v>
      </c>
      <c r="K10044" t="s">
        <v>39391</v>
      </c>
    </row>
    <row r="10045" spans="1:11" x14ac:dyDescent="0.3">
      <c r="A10045" t="s">
        <v>39392</v>
      </c>
      <c r="B10045" t="s">
        <v>39393</v>
      </c>
      <c r="C10045" t="s">
        <v>27</v>
      </c>
      <c r="D10045" t="s">
        <v>39394</v>
      </c>
      <c r="E10045" t="s">
        <v>12540</v>
      </c>
      <c r="F10045" t="s">
        <v>41</v>
      </c>
      <c r="G10045" t="s">
        <v>42</v>
      </c>
      <c r="H10045">
        <v>0</v>
      </c>
      <c r="I10045">
        <v>0</v>
      </c>
      <c r="J10045">
        <v>0</v>
      </c>
      <c r="K10045" t="s">
        <v>39395</v>
      </c>
    </row>
    <row r="10046" spans="1:11" x14ac:dyDescent="0.3">
      <c r="A10046" t="s">
        <v>39396</v>
      </c>
      <c r="B10046" t="s">
        <v>39397</v>
      </c>
      <c r="C10046" t="s">
        <v>27</v>
      </c>
      <c r="D10046" t="s">
        <v>39398</v>
      </c>
      <c r="E10046" t="s">
        <v>12540</v>
      </c>
      <c r="F10046" t="s">
        <v>41</v>
      </c>
      <c r="G10046" t="s">
        <v>42</v>
      </c>
      <c r="H10046">
        <v>0</v>
      </c>
      <c r="I10046">
        <v>0</v>
      </c>
      <c r="J10046">
        <v>0</v>
      </c>
      <c r="K10046" t="s">
        <v>39399</v>
      </c>
    </row>
    <row r="10047" spans="1:11" x14ac:dyDescent="0.3">
      <c r="A10047" t="s">
        <v>39400</v>
      </c>
      <c r="B10047" t="s">
        <v>39401</v>
      </c>
      <c r="C10047" t="s">
        <v>27</v>
      </c>
      <c r="D10047" t="s">
        <v>39402</v>
      </c>
      <c r="E10047" t="s">
        <v>12540</v>
      </c>
      <c r="F10047" t="s">
        <v>39403</v>
      </c>
      <c r="G10047" t="s">
        <v>42</v>
      </c>
      <c r="H10047">
        <v>0</v>
      </c>
      <c r="I10047">
        <v>0</v>
      </c>
      <c r="J10047">
        <v>0</v>
      </c>
      <c r="K10047" t="s">
        <v>39404</v>
      </c>
    </row>
    <row r="10048" spans="1:11" x14ac:dyDescent="0.3">
      <c r="A10048" t="s">
        <v>39405</v>
      </c>
      <c r="B10048" t="s">
        <v>39406</v>
      </c>
      <c r="C10048" t="s">
        <v>147</v>
      </c>
      <c r="D10048" t="s">
        <v>39407</v>
      </c>
      <c r="E10048" t="s">
        <v>149</v>
      </c>
      <c r="F10048" t="s">
        <v>1646</v>
      </c>
      <c r="G10048" t="s">
        <v>42</v>
      </c>
      <c r="H10048">
        <v>0</v>
      </c>
      <c r="I10048">
        <v>0</v>
      </c>
      <c r="J10048">
        <v>0</v>
      </c>
      <c r="K10048" t="s">
        <v>39408</v>
      </c>
    </row>
    <row r="10049" spans="1:11" x14ac:dyDescent="0.3">
      <c r="A10049" t="s">
        <v>39409</v>
      </c>
      <c r="B10049" t="s">
        <v>39410</v>
      </c>
      <c r="C10049" t="s">
        <v>27</v>
      </c>
      <c r="D10049" t="s">
        <v>39411</v>
      </c>
      <c r="E10049" t="s">
        <v>29</v>
      </c>
      <c r="F10049" t="s">
        <v>41</v>
      </c>
      <c r="G10049" t="s">
        <v>42</v>
      </c>
      <c r="H10049">
        <v>0</v>
      </c>
      <c r="I10049">
        <v>0</v>
      </c>
      <c r="J10049">
        <v>0</v>
      </c>
      <c r="K10049" t="s">
        <v>39412</v>
      </c>
    </row>
    <row r="10050" spans="1:11" x14ac:dyDescent="0.3">
      <c r="A10050" t="s">
        <v>39413</v>
      </c>
      <c r="B10050" t="s">
        <v>39414</v>
      </c>
      <c r="C10050" t="s">
        <v>20</v>
      </c>
      <c r="D10050" t="s">
        <v>39415</v>
      </c>
      <c r="E10050" t="s">
        <v>33633</v>
      </c>
      <c r="F10050" t="s">
        <v>302</v>
      </c>
      <c r="G10050" t="s">
        <v>13809</v>
      </c>
      <c r="H10050">
        <v>0</v>
      </c>
      <c r="I10050">
        <v>0</v>
      </c>
      <c r="J10050">
        <v>0</v>
      </c>
      <c r="K10050" t="s">
        <v>39416</v>
      </c>
    </row>
    <row r="10051" spans="1:11" x14ac:dyDescent="0.3">
      <c r="A10051" t="s">
        <v>39417</v>
      </c>
      <c r="B10051" t="s">
        <v>39418</v>
      </c>
      <c r="C10051" t="s">
        <v>147</v>
      </c>
      <c r="D10051" t="s">
        <v>39419</v>
      </c>
      <c r="E10051" t="s">
        <v>149</v>
      </c>
      <c r="F10051" t="s">
        <v>6915</v>
      </c>
      <c r="G10051" t="s">
        <v>42</v>
      </c>
      <c r="H10051">
        <v>0</v>
      </c>
      <c r="I10051">
        <v>0</v>
      </c>
      <c r="J10051">
        <v>0</v>
      </c>
      <c r="K10051" t="s">
        <v>39420</v>
      </c>
    </row>
    <row r="10052" spans="1:11" x14ac:dyDescent="0.3">
      <c r="A10052" t="s">
        <v>39421</v>
      </c>
      <c r="C10052" t="s">
        <v>147</v>
      </c>
      <c r="D10052" t="s">
        <v>39422</v>
      </c>
      <c r="E10052" t="s">
        <v>149</v>
      </c>
      <c r="F10052" t="s">
        <v>16</v>
      </c>
      <c r="G10052" t="s">
        <v>42</v>
      </c>
      <c r="H10052">
        <v>0</v>
      </c>
      <c r="I10052">
        <v>0</v>
      </c>
      <c r="J10052">
        <v>0</v>
      </c>
      <c r="K10052" t="s">
        <v>39423</v>
      </c>
    </row>
    <row r="10053" spans="1:11" x14ac:dyDescent="0.3">
      <c r="A10053" t="s">
        <v>39424</v>
      </c>
      <c r="B10053" t="s">
        <v>39425</v>
      </c>
      <c r="C10053" t="s">
        <v>147</v>
      </c>
      <c r="D10053" t="s">
        <v>39426</v>
      </c>
      <c r="E10053" t="s">
        <v>149</v>
      </c>
      <c r="F10053" t="s">
        <v>3769</v>
      </c>
      <c r="G10053" t="s">
        <v>42</v>
      </c>
      <c r="H10053">
        <v>0</v>
      </c>
      <c r="I10053">
        <v>0</v>
      </c>
      <c r="J10053">
        <v>0</v>
      </c>
      <c r="K10053" t="s">
        <v>39427</v>
      </c>
    </row>
    <row r="10054" spans="1:11" x14ac:dyDescent="0.3">
      <c r="A10054" t="s">
        <v>39428</v>
      </c>
      <c r="C10054" t="s">
        <v>558</v>
      </c>
      <c r="D10054" t="s">
        <v>39429</v>
      </c>
      <c r="E10054" t="s">
        <v>19698</v>
      </c>
      <c r="F10054" t="s">
        <v>16</v>
      </c>
      <c r="G10054" t="s">
        <v>42</v>
      </c>
      <c r="H10054">
        <v>0</v>
      </c>
      <c r="I10054">
        <v>0</v>
      </c>
      <c r="J10054">
        <v>0</v>
      </c>
      <c r="K10054" t="s">
        <v>39430</v>
      </c>
    </row>
    <row r="10055" spans="1:11" x14ac:dyDescent="0.3">
      <c r="A10055" t="s">
        <v>39431</v>
      </c>
      <c r="B10055" t="s">
        <v>39432</v>
      </c>
      <c r="C10055" t="s">
        <v>13</v>
      </c>
      <c r="D10055" t="s">
        <v>39433</v>
      </c>
      <c r="E10055" t="s">
        <v>32427</v>
      </c>
      <c r="F10055" t="s">
        <v>16</v>
      </c>
      <c r="G10055" t="s">
        <v>1100</v>
      </c>
      <c r="H10055">
        <v>0</v>
      </c>
      <c r="I10055">
        <v>0</v>
      </c>
      <c r="J10055">
        <v>0</v>
      </c>
      <c r="K10055" t="s">
        <v>39434</v>
      </c>
    </row>
    <row r="10056" spans="1:11" x14ac:dyDescent="0.3">
      <c r="A10056" t="s">
        <v>39435</v>
      </c>
      <c r="C10056" t="s">
        <v>20</v>
      </c>
      <c r="D10056" t="s">
        <v>39436</v>
      </c>
      <c r="E10056" t="s">
        <v>22</v>
      </c>
      <c r="F10056" t="s">
        <v>1715</v>
      </c>
      <c r="G10056" t="s">
        <v>42</v>
      </c>
      <c r="H10056">
        <v>0</v>
      </c>
      <c r="I10056">
        <v>0</v>
      </c>
      <c r="J10056">
        <v>0</v>
      </c>
      <c r="K10056" t="s">
        <v>39437</v>
      </c>
    </row>
    <row r="10057" spans="1:11" x14ac:dyDescent="0.3">
      <c r="A10057" t="s">
        <v>39438</v>
      </c>
      <c r="B10057" t="s">
        <v>39439</v>
      </c>
      <c r="C10057" t="s">
        <v>13</v>
      </c>
      <c r="D10057" t="s">
        <v>39440</v>
      </c>
      <c r="E10057" t="s">
        <v>32427</v>
      </c>
      <c r="F10057" t="s">
        <v>27188</v>
      </c>
      <c r="G10057" t="s">
        <v>42</v>
      </c>
      <c r="H10057">
        <v>0</v>
      </c>
      <c r="I10057">
        <v>0</v>
      </c>
      <c r="J10057">
        <v>0</v>
      </c>
      <c r="K10057" t="s">
        <v>39441</v>
      </c>
    </row>
    <row r="10058" spans="1:11" x14ac:dyDescent="0.3">
      <c r="A10058" t="s">
        <v>39442</v>
      </c>
      <c r="B10058" t="s">
        <v>39443</v>
      </c>
      <c r="C10058" t="s">
        <v>27</v>
      </c>
      <c r="D10058" t="s">
        <v>39444</v>
      </c>
      <c r="E10058" t="s">
        <v>12540</v>
      </c>
      <c r="F10058" t="s">
        <v>41</v>
      </c>
      <c r="G10058" t="s">
        <v>42</v>
      </c>
      <c r="H10058">
        <v>0</v>
      </c>
      <c r="I10058">
        <v>0</v>
      </c>
      <c r="J10058">
        <v>0</v>
      </c>
      <c r="K10058" t="s">
        <v>39445</v>
      </c>
    </row>
    <row r="10059" spans="1:11" x14ac:dyDescent="0.3">
      <c r="A10059" t="s">
        <v>39446</v>
      </c>
      <c r="B10059" t="s">
        <v>39447</v>
      </c>
      <c r="C10059" t="s">
        <v>27</v>
      </c>
      <c r="D10059" t="s">
        <v>39448</v>
      </c>
      <c r="E10059" t="s">
        <v>12540</v>
      </c>
      <c r="F10059" t="s">
        <v>41</v>
      </c>
      <c r="G10059" t="s">
        <v>42</v>
      </c>
      <c r="H10059">
        <v>0</v>
      </c>
      <c r="I10059">
        <v>0</v>
      </c>
      <c r="J10059">
        <v>0</v>
      </c>
      <c r="K10059" t="s">
        <v>39449</v>
      </c>
    </row>
    <row r="10060" spans="1:11" x14ac:dyDescent="0.3">
      <c r="A10060" t="s">
        <v>39450</v>
      </c>
      <c r="B10060" t="s">
        <v>39451</v>
      </c>
      <c r="C10060" t="s">
        <v>558</v>
      </c>
      <c r="D10060" t="s">
        <v>39452</v>
      </c>
      <c r="E10060" t="s">
        <v>19698</v>
      </c>
      <c r="F10060" t="s">
        <v>16</v>
      </c>
      <c r="G10060" t="s">
        <v>1766</v>
      </c>
      <c r="H10060">
        <v>0</v>
      </c>
      <c r="I10060">
        <v>0</v>
      </c>
      <c r="J10060">
        <v>0</v>
      </c>
      <c r="K10060" t="s">
        <v>39453</v>
      </c>
    </row>
    <row r="10061" spans="1:11" x14ac:dyDescent="0.3">
      <c r="A10061" t="s">
        <v>39454</v>
      </c>
      <c r="B10061" t="s">
        <v>39455</v>
      </c>
      <c r="C10061" t="s">
        <v>558</v>
      </c>
      <c r="D10061" t="s">
        <v>39456</v>
      </c>
      <c r="E10061" t="s">
        <v>19698</v>
      </c>
      <c r="F10061" t="s">
        <v>16</v>
      </c>
      <c r="G10061" t="s">
        <v>3955</v>
      </c>
      <c r="H10061">
        <v>0</v>
      </c>
      <c r="I10061">
        <v>0</v>
      </c>
      <c r="J10061">
        <v>0</v>
      </c>
      <c r="K10061" t="s">
        <v>39457</v>
      </c>
    </row>
    <row r="10062" spans="1:11" x14ac:dyDescent="0.3">
      <c r="A10062" t="s">
        <v>39458</v>
      </c>
      <c r="B10062" t="s">
        <v>39459</v>
      </c>
      <c r="C10062" t="s">
        <v>558</v>
      </c>
      <c r="D10062" t="s">
        <v>39460</v>
      </c>
      <c r="E10062" t="s">
        <v>19698</v>
      </c>
      <c r="F10062" t="s">
        <v>16</v>
      </c>
      <c r="G10062" t="s">
        <v>13739</v>
      </c>
      <c r="H10062">
        <v>0</v>
      </c>
      <c r="I10062">
        <v>0</v>
      </c>
      <c r="J10062">
        <v>0</v>
      </c>
      <c r="K10062" t="s">
        <v>39461</v>
      </c>
    </row>
    <row r="10063" spans="1:11" x14ac:dyDescent="0.3">
      <c r="A10063" t="s">
        <v>39462</v>
      </c>
      <c r="B10063" t="s">
        <v>39463</v>
      </c>
      <c r="C10063" t="s">
        <v>27</v>
      </c>
      <c r="D10063" t="s">
        <v>39464</v>
      </c>
      <c r="E10063" t="s">
        <v>12540</v>
      </c>
      <c r="F10063" t="s">
        <v>1171</v>
      </c>
      <c r="G10063" t="s">
        <v>42</v>
      </c>
      <c r="H10063">
        <v>0</v>
      </c>
      <c r="I10063">
        <v>0</v>
      </c>
      <c r="J10063">
        <v>0</v>
      </c>
      <c r="K10063" t="s">
        <v>39465</v>
      </c>
    </row>
    <row r="10064" spans="1:11" x14ac:dyDescent="0.3">
      <c r="A10064" t="s">
        <v>39466</v>
      </c>
      <c r="B10064" t="s">
        <v>39467</v>
      </c>
      <c r="C10064" t="s">
        <v>20</v>
      </c>
      <c r="D10064" t="s">
        <v>39468</v>
      </c>
      <c r="E10064" t="s">
        <v>33633</v>
      </c>
      <c r="F10064" t="s">
        <v>16</v>
      </c>
      <c r="G10064" t="s">
        <v>10188</v>
      </c>
      <c r="H10064">
        <v>0</v>
      </c>
      <c r="I10064">
        <v>0</v>
      </c>
      <c r="J10064">
        <v>0</v>
      </c>
      <c r="K10064" t="s">
        <v>39469</v>
      </c>
    </row>
    <row r="10065" spans="1:11" x14ac:dyDescent="0.3">
      <c r="A10065" t="s">
        <v>39470</v>
      </c>
      <c r="B10065" t="s">
        <v>39471</v>
      </c>
      <c r="C10065" t="s">
        <v>13</v>
      </c>
      <c r="D10065" t="s">
        <v>39472</v>
      </c>
      <c r="E10065" t="s">
        <v>32427</v>
      </c>
      <c r="F10065" t="s">
        <v>16</v>
      </c>
      <c r="G10065" t="s">
        <v>1100</v>
      </c>
      <c r="H10065">
        <v>0</v>
      </c>
      <c r="I10065">
        <v>0</v>
      </c>
      <c r="J10065">
        <v>0</v>
      </c>
      <c r="K10065" t="s">
        <v>39473</v>
      </c>
    </row>
    <row r="10066" spans="1:11" x14ac:dyDescent="0.3">
      <c r="A10066" t="s">
        <v>39474</v>
      </c>
      <c r="B10066" t="s">
        <v>39471</v>
      </c>
      <c r="C10066" t="s">
        <v>27</v>
      </c>
      <c r="D10066" t="s">
        <v>39475</v>
      </c>
      <c r="E10066" t="s">
        <v>12540</v>
      </c>
      <c r="F10066" t="s">
        <v>41</v>
      </c>
      <c r="G10066" t="s">
        <v>42</v>
      </c>
      <c r="H10066">
        <v>0</v>
      </c>
      <c r="I10066">
        <v>0</v>
      </c>
      <c r="J10066">
        <v>0</v>
      </c>
      <c r="K10066" t="s">
        <v>39476</v>
      </c>
    </row>
    <row r="10067" spans="1:11" x14ac:dyDescent="0.3">
      <c r="A10067" t="s">
        <v>39477</v>
      </c>
      <c r="B10067" t="s">
        <v>39478</v>
      </c>
      <c r="C10067" t="s">
        <v>27</v>
      </c>
      <c r="D10067" t="s">
        <v>39479</v>
      </c>
      <c r="E10067" t="s">
        <v>29</v>
      </c>
      <c r="F10067" t="s">
        <v>41</v>
      </c>
      <c r="G10067" t="s">
        <v>42</v>
      </c>
      <c r="H10067">
        <v>0</v>
      </c>
      <c r="I10067">
        <v>0</v>
      </c>
      <c r="J10067">
        <v>0</v>
      </c>
      <c r="K10067" t="s">
        <v>39480</v>
      </c>
    </row>
    <row r="10068" spans="1:11" x14ac:dyDescent="0.3">
      <c r="A10068" t="s">
        <v>39481</v>
      </c>
      <c r="B10068" t="s">
        <v>39482</v>
      </c>
      <c r="C10068" t="s">
        <v>20</v>
      </c>
      <c r="D10068" t="s">
        <v>39483</v>
      </c>
      <c r="E10068" t="s">
        <v>33633</v>
      </c>
      <c r="F10068" t="s">
        <v>16</v>
      </c>
      <c r="G10068" t="s">
        <v>11576</v>
      </c>
      <c r="H10068">
        <v>0</v>
      </c>
      <c r="I10068">
        <v>0</v>
      </c>
      <c r="J10068">
        <v>0</v>
      </c>
      <c r="K10068" t="s">
        <v>39484</v>
      </c>
    </row>
    <row r="10069" spans="1:11" x14ac:dyDescent="0.3">
      <c r="A10069" t="s">
        <v>39485</v>
      </c>
      <c r="B10069" t="s">
        <v>39486</v>
      </c>
      <c r="C10069" t="s">
        <v>466</v>
      </c>
      <c r="D10069" t="s">
        <v>39487</v>
      </c>
      <c r="E10069" t="s">
        <v>26488</v>
      </c>
      <c r="F10069" t="s">
        <v>16</v>
      </c>
      <c r="G10069" t="s">
        <v>26736</v>
      </c>
      <c r="H10069">
        <v>0</v>
      </c>
      <c r="I10069">
        <v>0</v>
      </c>
      <c r="J10069">
        <v>0</v>
      </c>
      <c r="K10069" t="s">
        <v>39488</v>
      </c>
    </row>
    <row r="10070" spans="1:11" x14ac:dyDescent="0.3">
      <c r="A10070" t="s">
        <v>39489</v>
      </c>
      <c r="B10070" t="s">
        <v>39490</v>
      </c>
      <c r="C10070" t="s">
        <v>20</v>
      </c>
      <c r="D10070" t="s">
        <v>39491</v>
      </c>
      <c r="E10070" t="s">
        <v>33633</v>
      </c>
      <c r="F10070" t="s">
        <v>2703</v>
      </c>
      <c r="G10070" t="s">
        <v>6752</v>
      </c>
      <c r="H10070">
        <v>0</v>
      </c>
      <c r="I10070">
        <v>0</v>
      </c>
      <c r="J10070">
        <v>0</v>
      </c>
      <c r="K10070" t="s">
        <v>39492</v>
      </c>
    </row>
    <row r="10071" spans="1:11" x14ac:dyDescent="0.3">
      <c r="A10071" t="s">
        <v>39493</v>
      </c>
      <c r="B10071" t="s">
        <v>39494</v>
      </c>
      <c r="C10071" t="s">
        <v>20</v>
      </c>
      <c r="D10071" t="s">
        <v>39495</v>
      </c>
      <c r="E10071" t="s">
        <v>33633</v>
      </c>
      <c r="F10071" t="s">
        <v>16</v>
      </c>
      <c r="G10071" t="s">
        <v>4717</v>
      </c>
      <c r="H10071">
        <v>0</v>
      </c>
      <c r="I10071">
        <v>0</v>
      </c>
      <c r="J10071">
        <v>0</v>
      </c>
      <c r="K10071" t="s">
        <v>39496</v>
      </c>
    </row>
    <row r="10072" spans="1:11" x14ac:dyDescent="0.3">
      <c r="A10072" t="s">
        <v>39497</v>
      </c>
      <c r="B10072" t="s">
        <v>39498</v>
      </c>
      <c r="C10072" t="s">
        <v>27</v>
      </c>
      <c r="D10072" t="s">
        <v>39499</v>
      </c>
      <c r="E10072" t="s">
        <v>12540</v>
      </c>
      <c r="F10072" t="s">
        <v>41</v>
      </c>
      <c r="G10072" t="s">
        <v>42</v>
      </c>
      <c r="H10072">
        <v>0</v>
      </c>
      <c r="I10072">
        <v>0</v>
      </c>
      <c r="J10072">
        <v>0</v>
      </c>
      <c r="K10072" t="s">
        <v>39500</v>
      </c>
    </row>
    <row r="10073" spans="1:11" x14ac:dyDescent="0.3">
      <c r="A10073" t="s">
        <v>39501</v>
      </c>
      <c r="B10073" t="s">
        <v>39502</v>
      </c>
      <c r="C10073" t="s">
        <v>13</v>
      </c>
      <c r="D10073" t="s">
        <v>39503</v>
      </c>
      <c r="E10073" t="s">
        <v>32427</v>
      </c>
      <c r="F10073" t="s">
        <v>41</v>
      </c>
      <c r="G10073" t="s">
        <v>42</v>
      </c>
      <c r="H10073">
        <v>0</v>
      </c>
      <c r="I10073">
        <v>0</v>
      </c>
      <c r="J10073">
        <v>0</v>
      </c>
      <c r="K10073" t="s">
        <v>39504</v>
      </c>
    </row>
    <row r="10074" spans="1:11" x14ac:dyDescent="0.3">
      <c r="A10074" t="s">
        <v>39505</v>
      </c>
      <c r="B10074" t="s">
        <v>39506</v>
      </c>
      <c r="C10074" t="s">
        <v>558</v>
      </c>
      <c r="D10074" t="s">
        <v>39507</v>
      </c>
      <c r="E10074" t="s">
        <v>1462</v>
      </c>
      <c r="F10074" t="s">
        <v>16</v>
      </c>
      <c r="G10074" t="s">
        <v>1756</v>
      </c>
      <c r="H10074">
        <v>0</v>
      </c>
      <c r="I10074">
        <v>0</v>
      </c>
      <c r="J10074">
        <v>0</v>
      </c>
      <c r="K10074" t="s">
        <v>39508</v>
      </c>
    </row>
    <row r="10075" spans="1:11" x14ac:dyDescent="0.3">
      <c r="A10075" t="s">
        <v>39509</v>
      </c>
      <c r="B10075" t="s">
        <v>39510</v>
      </c>
      <c r="C10075" t="s">
        <v>558</v>
      </c>
      <c r="D10075" t="s">
        <v>39511</v>
      </c>
      <c r="E10075" t="s">
        <v>981</v>
      </c>
      <c r="F10075" t="s">
        <v>1237</v>
      </c>
      <c r="G10075" t="s">
        <v>42</v>
      </c>
      <c r="H10075">
        <v>0</v>
      </c>
      <c r="I10075">
        <v>0</v>
      </c>
      <c r="J10075">
        <v>0</v>
      </c>
      <c r="K10075" t="s">
        <v>39512</v>
      </c>
    </row>
    <row r="10076" spans="1:11" x14ac:dyDescent="0.3">
      <c r="A10076" t="s">
        <v>39513</v>
      </c>
      <c r="B10076" t="s">
        <v>39514</v>
      </c>
      <c r="C10076" t="s">
        <v>20</v>
      </c>
      <c r="D10076" t="s">
        <v>39515</v>
      </c>
      <c r="E10076" t="s">
        <v>33633</v>
      </c>
      <c r="F10076" t="s">
        <v>2572</v>
      </c>
      <c r="G10076" t="s">
        <v>42</v>
      </c>
      <c r="H10076">
        <v>0</v>
      </c>
      <c r="I10076">
        <v>0</v>
      </c>
      <c r="J10076">
        <v>0</v>
      </c>
      <c r="K10076" t="s">
        <v>39516</v>
      </c>
    </row>
    <row r="10077" spans="1:11" x14ac:dyDescent="0.3">
      <c r="A10077" t="s">
        <v>39517</v>
      </c>
      <c r="B10077" t="s">
        <v>39518</v>
      </c>
      <c r="C10077" t="s">
        <v>558</v>
      </c>
      <c r="D10077" t="s">
        <v>39519</v>
      </c>
      <c r="E10077" t="s">
        <v>895</v>
      </c>
      <c r="F10077" t="s">
        <v>16</v>
      </c>
      <c r="G10077" t="s">
        <v>2189</v>
      </c>
      <c r="H10077">
        <v>0</v>
      </c>
      <c r="I10077">
        <v>0</v>
      </c>
      <c r="J10077">
        <v>0</v>
      </c>
      <c r="K10077" t="s">
        <v>39520</v>
      </c>
    </row>
    <row r="10078" spans="1:11" x14ac:dyDescent="0.3">
      <c r="A10078" t="s">
        <v>39521</v>
      </c>
      <c r="B10078" t="s">
        <v>39522</v>
      </c>
      <c r="C10078" t="s">
        <v>13</v>
      </c>
      <c r="D10078" t="s">
        <v>39523</v>
      </c>
      <c r="E10078" t="s">
        <v>32427</v>
      </c>
      <c r="F10078" t="s">
        <v>16</v>
      </c>
      <c r="G10078" t="s">
        <v>23</v>
      </c>
      <c r="H10078">
        <v>0</v>
      </c>
      <c r="I10078">
        <v>0</v>
      </c>
      <c r="J10078">
        <v>0</v>
      </c>
      <c r="K10078" t="s">
        <v>39524</v>
      </c>
    </row>
    <row r="10079" spans="1:11" x14ac:dyDescent="0.3">
      <c r="A10079" t="s">
        <v>39525</v>
      </c>
      <c r="B10079" t="s">
        <v>39526</v>
      </c>
      <c r="C10079" t="s">
        <v>13</v>
      </c>
      <c r="D10079" t="s">
        <v>39527</v>
      </c>
      <c r="E10079" t="s">
        <v>32427</v>
      </c>
      <c r="F10079" t="s">
        <v>16</v>
      </c>
      <c r="G10079" t="s">
        <v>15631</v>
      </c>
      <c r="H10079">
        <v>0</v>
      </c>
      <c r="I10079">
        <v>0</v>
      </c>
      <c r="J10079">
        <v>0</v>
      </c>
      <c r="K10079" t="s">
        <v>39528</v>
      </c>
    </row>
    <row r="10080" spans="1:11" x14ac:dyDescent="0.3">
      <c r="A10080" t="s">
        <v>39529</v>
      </c>
      <c r="B10080" t="s">
        <v>39530</v>
      </c>
      <c r="C10080" t="s">
        <v>13</v>
      </c>
      <c r="D10080" t="s">
        <v>39531</v>
      </c>
      <c r="E10080" t="s">
        <v>32427</v>
      </c>
      <c r="F10080" t="s">
        <v>16</v>
      </c>
      <c r="G10080" t="s">
        <v>39532</v>
      </c>
      <c r="H10080">
        <v>0</v>
      </c>
      <c r="I10080">
        <v>0</v>
      </c>
      <c r="J10080">
        <v>0</v>
      </c>
      <c r="K10080" t="s">
        <v>39533</v>
      </c>
    </row>
    <row r="10081" spans="1:11" x14ac:dyDescent="0.3">
      <c r="A10081" t="s">
        <v>39534</v>
      </c>
      <c r="B10081" t="s">
        <v>39535</v>
      </c>
      <c r="C10081" t="s">
        <v>20</v>
      </c>
      <c r="D10081" t="s">
        <v>39536</v>
      </c>
      <c r="E10081" t="s">
        <v>33633</v>
      </c>
      <c r="F10081" t="s">
        <v>1531</v>
      </c>
      <c r="G10081" t="s">
        <v>4326</v>
      </c>
      <c r="H10081">
        <v>0</v>
      </c>
      <c r="I10081">
        <v>0</v>
      </c>
      <c r="J10081">
        <v>0</v>
      </c>
      <c r="K10081" t="s">
        <v>39537</v>
      </c>
    </row>
    <row r="10082" spans="1:11" x14ac:dyDescent="0.3">
      <c r="A10082" t="s">
        <v>39538</v>
      </c>
      <c r="B10082" t="s">
        <v>39539</v>
      </c>
      <c r="C10082" t="s">
        <v>20</v>
      </c>
      <c r="D10082" t="s">
        <v>39540</v>
      </c>
      <c r="E10082" t="s">
        <v>33633</v>
      </c>
      <c r="F10082" t="s">
        <v>326</v>
      </c>
      <c r="G10082" t="s">
        <v>42</v>
      </c>
      <c r="H10082">
        <v>0</v>
      </c>
      <c r="I10082">
        <v>0</v>
      </c>
      <c r="J10082">
        <v>0</v>
      </c>
      <c r="K10082" t="s">
        <v>39541</v>
      </c>
    </row>
    <row r="10083" spans="1:11" x14ac:dyDescent="0.3">
      <c r="A10083" t="s">
        <v>39542</v>
      </c>
      <c r="B10083" t="s">
        <v>39543</v>
      </c>
      <c r="C10083" t="s">
        <v>13</v>
      </c>
      <c r="D10083" t="s">
        <v>39544</v>
      </c>
      <c r="E10083" t="s">
        <v>32427</v>
      </c>
      <c r="F10083" t="s">
        <v>16</v>
      </c>
      <c r="G10083" t="s">
        <v>8916</v>
      </c>
      <c r="H10083">
        <v>0</v>
      </c>
      <c r="I10083">
        <v>0</v>
      </c>
      <c r="J10083">
        <v>0</v>
      </c>
      <c r="K10083" t="s">
        <v>39545</v>
      </c>
    </row>
    <row r="10084" spans="1:11" x14ac:dyDescent="0.3">
      <c r="A10084" t="s">
        <v>39546</v>
      </c>
      <c r="B10084" t="s">
        <v>39547</v>
      </c>
      <c r="C10084" t="s">
        <v>13</v>
      </c>
      <c r="D10084" t="s">
        <v>39548</v>
      </c>
      <c r="E10084" t="s">
        <v>32427</v>
      </c>
      <c r="F10084" t="s">
        <v>20411</v>
      </c>
      <c r="G10084" t="s">
        <v>42</v>
      </c>
      <c r="H10084">
        <v>0</v>
      </c>
      <c r="I10084">
        <v>0</v>
      </c>
      <c r="J10084">
        <v>0</v>
      </c>
      <c r="K10084" t="s">
        <v>39549</v>
      </c>
    </row>
    <row r="10085" spans="1:11" x14ac:dyDescent="0.3">
      <c r="A10085" t="s">
        <v>39550</v>
      </c>
      <c r="C10085" t="s">
        <v>27</v>
      </c>
      <c r="D10085" t="s">
        <v>39551</v>
      </c>
      <c r="E10085" t="s">
        <v>29</v>
      </c>
      <c r="F10085" t="s">
        <v>16</v>
      </c>
      <c r="G10085" t="s">
        <v>303</v>
      </c>
      <c r="H10085">
        <v>0</v>
      </c>
      <c r="I10085">
        <v>0</v>
      </c>
      <c r="J10085">
        <v>0</v>
      </c>
      <c r="K10085" t="s">
        <v>39552</v>
      </c>
    </row>
    <row r="10086" spans="1:11" x14ac:dyDescent="0.3">
      <c r="A10086" t="s">
        <v>39553</v>
      </c>
      <c r="B10086" t="s">
        <v>39554</v>
      </c>
      <c r="C10086" t="s">
        <v>27</v>
      </c>
      <c r="D10086" t="s">
        <v>39555</v>
      </c>
      <c r="E10086" t="s">
        <v>29</v>
      </c>
      <c r="F10086" t="s">
        <v>41</v>
      </c>
      <c r="G10086" t="s">
        <v>42</v>
      </c>
      <c r="H10086">
        <v>0</v>
      </c>
      <c r="I10086">
        <v>0</v>
      </c>
      <c r="J10086">
        <v>0</v>
      </c>
      <c r="K10086" t="s">
        <v>39556</v>
      </c>
    </row>
    <row r="10087" spans="1:11" x14ac:dyDescent="0.3">
      <c r="A10087" t="s">
        <v>39557</v>
      </c>
      <c r="B10087" t="s">
        <v>39558</v>
      </c>
      <c r="C10087" t="s">
        <v>27</v>
      </c>
      <c r="D10087" t="e">
        <f>모루.</f>
        <v>#NAME?</v>
      </c>
      <c r="E10087" t="s">
        <v>12540</v>
      </c>
      <c r="F10087" t="s">
        <v>1981</v>
      </c>
      <c r="G10087" t="s">
        <v>42</v>
      </c>
      <c r="H10087">
        <v>0</v>
      </c>
      <c r="I10087">
        <v>0</v>
      </c>
      <c r="J10087">
        <v>0</v>
      </c>
      <c r="K10087" t="s">
        <v>39559</v>
      </c>
    </row>
    <row r="10088" spans="1:11" x14ac:dyDescent="0.3">
      <c r="A10088" t="s">
        <v>39560</v>
      </c>
      <c r="B10088" t="s">
        <v>39561</v>
      </c>
      <c r="C10088" t="s">
        <v>147</v>
      </c>
      <c r="D10088" t="s">
        <v>39562</v>
      </c>
      <c r="E10088" t="s">
        <v>149</v>
      </c>
      <c r="F10088" t="s">
        <v>16017</v>
      </c>
      <c r="G10088" t="s">
        <v>42</v>
      </c>
      <c r="H10088">
        <v>0</v>
      </c>
      <c r="I10088">
        <v>0</v>
      </c>
      <c r="J10088">
        <v>0</v>
      </c>
      <c r="K10088" t="s">
        <v>39563</v>
      </c>
    </row>
    <row r="10089" spans="1:11" x14ac:dyDescent="0.3">
      <c r="A10089" t="s">
        <v>39564</v>
      </c>
      <c r="C10089" t="s">
        <v>27</v>
      </c>
      <c r="D10089" t="e">
        <f>에이이공기.</f>
        <v>#NAME?</v>
      </c>
      <c r="E10089" t="s">
        <v>12540</v>
      </c>
      <c r="F10089" t="s">
        <v>1947</v>
      </c>
      <c r="G10089" t="s">
        <v>42</v>
      </c>
      <c r="H10089">
        <v>0</v>
      </c>
      <c r="I10089">
        <v>0</v>
      </c>
      <c r="J10089">
        <v>0</v>
      </c>
      <c r="K10089" t="s">
        <v>39565</v>
      </c>
    </row>
    <row r="10090" spans="1:11" x14ac:dyDescent="0.3">
      <c r="A10090" t="s">
        <v>39566</v>
      </c>
      <c r="B10090" t="s">
        <v>39567</v>
      </c>
      <c r="C10090" t="s">
        <v>147</v>
      </c>
      <c r="D10090" t="s">
        <v>39568</v>
      </c>
      <c r="E10090" t="s">
        <v>149</v>
      </c>
      <c r="F10090" t="s">
        <v>19246</v>
      </c>
      <c r="G10090" t="s">
        <v>42</v>
      </c>
      <c r="H10090">
        <v>0</v>
      </c>
      <c r="I10090">
        <v>0</v>
      </c>
      <c r="J10090">
        <v>0</v>
      </c>
      <c r="K10090" t="s">
        <v>39569</v>
      </c>
    </row>
    <row r="10091" spans="1:11" x14ac:dyDescent="0.3">
      <c r="A10091" t="s">
        <v>39570</v>
      </c>
      <c r="B10091" t="s">
        <v>39571</v>
      </c>
      <c r="C10091" t="s">
        <v>27</v>
      </c>
      <c r="D10091" t="s">
        <v>39572</v>
      </c>
      <c r="E10091" t="s">
        <v>12540</v>
      </c>
      <c r="F10091" t="s">
        <v>41</v>
      </c>
      <c r="G10091" t="s">
        <v>42</v>
      </c>
      <c r="H10091">
        <v>0</v>
      </c>
      <c r="I10091">
        <v>0</v>
      </c>
      <c r="J10091">
        <v>0</v>
      </c>
      <c r="K10091" t="s">
        <v>39573</v>
      </c>
    </row>
    <row r="10092" spans="1:11" x14ac:dyDescent="0.3">
      <c r="A10092" t="s">
        <v>39574</v>
      </c>
      <c r="B10092" t="s">
        <v>39575</v>
      </c>
      <c r="C10092" t="s">
        <v>558</v>
      </c>
      <c r="D10092" t="s">
        <v>39576</v>
      </c>
      <c r="E10092" t="s">
        <v>32122</v>
      </c>
      <c r="F10092" t="s">
        <v>1590</v>
      </c>
      <c r="G10092" t="s">
        <v>42</v>
      </c>
      <c r="H10092">
        <v>0</v>
      </c>
      <c r="I10092">
        <v>0</v>
      </c>
      <c r="J10092">
        <v>0</v>
      </c>
      <c r="K10092" t="s">
        <v>39577</v>
      </c>
    </row>
    <row r="10093" spans="1:11" x14ac:dyDescent="0.3">
      <c r="A10093" t="s">
        <v>39578</v>
      </c>
      <c r="C10093" t="s">
        <v>20</v>
      </c>
      <c r="D10093" t="s">
        <v>39579</v>
      </c>
      <c r="E10093" t="s">
        <v>33633</v>
      </c>
      <c r="F10093" t="s">
        <v>4159</v>
      </c>
      <c r="G10093" t="s">
        <v>42</v>
      </c>
      <c r="H10093">
        <v>0</v>
      </c>
      <c r="I10093">
        <v>0</v>
      </c>
      <c r="J10093">
        <v>0</v>
      </c>
      <c r="K10093" t="s">
        <v>39580</v>
      </c>
    </row>
    <row r="10094" spans="1:11" x14ac:dyDescent="0.3">
      <c r="A10094" t="s">
        <v>39581</v>
      </c>
      <c r="B10094" t="s">
        <v>39582</v>
      </c>
      <c r="C10094" t="s">
        <v>27</v>
      </c>
      <c r="D10094" t="s">
        <v>39583</v>
      </c>
      <c r="E10094" t="s">
        <v>12540</v>
      </c>
      <c r="F10094" t="s">
        <v>41</v>
      </c>
      <c r="G10094" t="s">
        <v>42</v>
      </c>
      <c r="H10094">
        <v>0</v>
      </c>
      <c r="I10094">
        <v>0</v>
      </c>
      <c r="J10094">
        <v>0</v>
      </c>
      <c r="K10094" t="s">
        <v>39584</v>
      </c>
    </row>
    <row r="10095" spans="1:11" x14ac:dyDescent="0.3">
      <c r="A10095" t="s">
        <v>39585</v>
      </c>
      <c r="B10095" t="s">
        <v>39586</v>
      </c>
      <c r="C10095" t="s">
        <v>27</v>
      </c>
      <c r="D10095" t="s">
        <v>39587</v>
      </c>
      <c r="E10095" t="s">
        <v>29</v>
      </c>
      <c r="F10095" t="s">
        <v>41</v>
      </c>
      <c r="G10095" t="s">
        <v>42</v>
      </c>
      <c r="H10095">
        <v>0</v>
      </c>
      <c r="I10095">
        <v>0</v>
      </c>
      <c r="J10095">
        <v>0</v>
      </c>
      <c r="K10095" t="s">
        <v>39588</v>
      </c>
    </row>
    <row r="10096" spans="1:11" x14ac:dyDescent="0.3">
      <c r="A10096" t="s">
        <v>39589</v>
      </c>
      <c r="B10096" t="s">
        <v>39590</v>
      </c>
      <c r="C10096" t="s">
        <v>27</v>
      </c>
      <c r="D10096" t="s">
        <v>39591</v>
      </c>
      <c r="E10096" t="s">
        <v>12540</v>
      </c>
      <c r="F10096" t="s">
        <v>41</v>
      </c>
      <c r="G10096" t="s">
        <v>42</v>
      </c>
      <c r="H10096">
        <v>0</v>
      </c>
      <c r="I10096">
        <v>0</v>
      </c>
      <c r="J10096">
        <v>0</v>
      </c>
      <c r="K10096" t="s">
        <v>39592</v>
      </c>
    </row>
    <row r="10097" spans="1:11" x14ac:dyDescent="0.3">
      <c r="A10097" t="s">
        <v>39593</v>
      </c>
      <c r="B10097" t="s">
        <v>39594</v>
      </c>
      <c r="C10097" t="s">
        <v>27</v>
      </c>
      <c r="D10097" t="s">
        <v>39595</v>
      </c>
      <c r="E10097" t="s">
        <v>12540</v>
      </c>
      <c r="F10097" t="s">
        <v>41</v>
      </c>
      <c r="G10097" t="s">
        <v>42</v>
      </c>
      <c r="H10097">
        <v>0</v>
      </c>
      <c r="I10097">
        <v>0</v>
      </c>
      <c r="J10097">
        <v>0</v>
      </c>
      <c r="K10097" t="s">
        <v>39596</v>
      </c>
    </row>
    <row r="10098" spans="1:11" x14ac:dyDescent="0.3">
      <c r="A10098" t="s">
        <v>39597</v>
      </c>
      <c r="B10098" t="s">
        <v>39598</v>
      </c>
      <c r="C10098" t="s">
        <v>27</v>
      </c>
      <c r="D10098" t="s">
        <v>39599</v>
      </c>
      <c r="E10098" t="s">
        <v>12540</v>
      </c>
      <c r="F10098" t="s">
        <v>41</v>
      </c>
      <c r="G10098" t="s">
        <v>42</v>
      </c>
      <c r="H10098">
        <v>0</v>
      </c>
      <c r="I10098">
        <v>0</v>
      </c>
      <c r="J10098">
        <v>0</v>
      </c>
      <c r="K10098" t="s">
        <v>39600</v>
      </c>
    </row>
    <row r="10099" spans="1:11" x14ac:dyDescent="0.3">
      <c r="A10099" t="s">
        <v>39601</v>
      </c>
      <c r="B10099" t="s">
        <v>39602</v>
      </c>
      <c r="C10099" t="s">
        <v>147</v>
      </c>
      <c r="D10099" t="s">
        <v>39603</v>
      </c>
      <c r="E10099" t="s">
        <v>149</v>
      </c>
      <c r="F10099" t="s">
        <v>16</v>
      </c>
      <c r="G10099" t="s">
        <v>264</v>
      </c>
      <c r="H10099">
        <v>0</v>
      </c>
      <c r="I10099">
        <v>0</v>
      </c>
      <c r="J10099">
        <v>0</v>
      </c>
      <c r="K10099" t="s">
        <v>39604</v>
      </c>
    </row>
    <row r="10100" spans="1:11" x14ac:dyDescent="0.3">
      <c r="A10100" t="s">
        <v>39605</v>
      </c>
      <c r="B10100" t="s">
        <v>39606</v>
      </c>
      <c r="C10100" t="s">
        <v>147</v>
      </c>
      <c r="D10100" t="s">
        <v>39607</v>
      </c>
      <c r="E10100" t="s">
        <v>149</v>
      </c>
      <c r="F10100" t="s">
        <v>9182</v>
      </c>
      <c r="G10100" t="s">
        <v>42</v>
      </c>
      <c r="H10100">
        <v>0</v>
      </c>
      <c r="I10100">
        <v>0</v>
      </c>
      <c r="J10100">
        <v>0</v>
      </c>
      <c r="K10100" t="s">
        <v>39608</v>
      </c>
    </row>
    <row r="10101" spans="1:11" x14ac:dyDescent="0.3">
      <c r="A10101" t="s">
        <v>39609</v>
      </c>
      <c r="B10101" t="s">
        <v>39610</v>
      </c>
      <c r="C10101" t="s">
        <v>13</v>
      </c>
      <c r="D10101" t="s">
        <v>39611</v>
      </c>
      <c r="E10101" t="s">
        <v>32427</v>
      </c>
      <c r="F10101" t="s">
        <v>16</v>
      </c>
      <c r="G10101" t="s">
        <v>4511</v>
      </c>
      <c r="H10101">
        <v>0</v>
      </c>
      <c r="I10101">
        <v>0</v>
      </c>
      <c r="J10101">
        <v>0</v>
      </c>
      <c r="K10101" t="s">
        <v>39612</v>
      </c>
    </row>
    <row r="10102" spans="1:11" x14ac:dyDescent="0.3">
      <c r="A10102" t="s">
        <v>39613</v>
      </c>
      <c r="B10102" t="s">
        <v>39614</v>
      </c>
      <c r="C10102" t="s">
        <v>20</v>
      </c>
      <c r="D10102" t="s">
        <v>39615</v>
      </c>
      <c r="E10102" t="s">
        <v>33633</v>
      </c>
      <c r="F10102" t="s">
        <v>29411</v>
      </c>
      <c r="G10102" t="s">
        <v>10373</v>
      </c>
      <c r="H10102">
        <v>0</v>
      </c>
      <c r="I10102">
        <v>0</v>
      </c>
      <c r="J10102">
        <v>0</v>
      </c>
      <c r="K10102" t="s">
        <v>39616</v>
      </c>
    </row>
    <row r="10103" spans="1:11" x14ac:dyDescent="0.3">
      <c r="A10103" t="s">
        <v>39617</v>
      </c>
      <c r="B10103" t="s">
        <v>39618</v>
      </c>
      <c r="C10103" t="s">
        <v>147</v>
      </c>
      <c r="D10103" t="s">
        <v>39619</v>
      </c>
      <c r="E10103" t="s">
        <v>149</v>
      </c>
      <c r="F10103" t="s">
        <v>16</v>
      </c>
      <c r="G10103" t="s">
        <v>2775</v>
      </c>
      <c r="H10103">
        <v>0</v>
      </c>
      <c r="I10103">
        <v>0</v>
      </c>
      <c r="J10103">
        <v>0</v>
      </c>
      <c r="K10103" t="s">
        <v>39620</v>
      </c>
    </row>
    <row r="10104" spans="1:11" x14ac:dyDescent="0.3">
      <c r="A10104" t="s">
        <v>39621</v>
      </c>
      <c r="B10104" t="s">
        <v>39622</v>
      </c>
      <c r="C10104" t="s">
        <v>147</v>
      </c>
      <c r="D10104" t="s">
        <v>39623</v>
      </c>
      <c r="E10104" t="s">
        <v>149</v>
      </c>
      <c r="F10104" t="s">
        <v>7799</v>
      </c>
      <c r="G10104" t="s">
        <v>22283</v>
      </c>
      <c r="H10104">
        <v>0</v>
      </c>
      <c r="I10104">
        <v>0</v>
      </c>
      <c r="J10104">
        <v>0</v>
      </c>
      <c r="K10104" t="s">
        <v>39624</v>
      </c>
    </row>
    <row r="10105" spans="1:11" x14ac:dyDescent="0.3">
      <c r="A10105" t="s">
        <v>39625</v>
      </c>
      <c r="B10105" t="s">
        <v>39626</v>
      </c>
      <c r="C10105" t="s">
        <v>20</v>
      </c>
      <c r="D10105" t="s">
        <v>39627</v>
      </c>
      <c r="E10105" t="s">
        <v>22</v>
      </c>
      <c r="F10105" t="s">
        <v>16</v>
      </c>
      <c r="G10105" t="s">
        <v>1639</v>
      </c>
      <c r="H10105">
        <v>0</v>
      </c>
      <c r="I10105">
        <v>0</v>
      </c>
      <c r="J10105">
        <v>0</v>
      </c>
      <c r="K10105" t="s">
        <v>39628</v>
      </c>
    </row>
    <row r="10106" spans="1:11" x14ac:dyDescent="0.3">
      <c r="A10106" t="s">
        <v>39629</v>
      </c>
      <c r="B10106" t="s">
        <v>39630</v>
      </c>
      <c r="C10106" t="s">
        <v>147</v>
      </c>
      <c r="D10106" t="s">
        <v>39631</v>
      </c>
      <c r="E10106" t="s">
        <v>149</v>
      </c>
      <c r="F10106" t="s">
        <v>4297</v>
      </c>
      <c r="G10106" t="s">
        <v>42</v>
      </c>
      <c r="H10106">
        <v>0</v>
      </c>
      <c r="I10106">
        <v>0</v>
      </c>
      <c r="J10106">
        <v>0</v>
      </c>
      <c r="K10106" t="s">
        <v>39632</v>
      </c>
    </row>
    <row r="10107" spans="1:11" x14ac:dyDescent="0.3">
      <c r="A10107" t="s">
        <v>39633</v>
      </c>
      <c r="B10107" t="s">
        <v>39634</v>
      </c>
      <c r="C10107" t="s">
        <v>147</v>
      </c>
      <c r="D10107" t="s">
        <v>39635</v>
      </c>
      <c r="E10107" t="s">
        <v>149</v>
      </c>
      <c r="F10107" t="s">
        <v>1751</v>
      </c>
      <c r="G10107" t="s">
        <v>42</v>
      </c>
      <c r="H10107">
        <v>0</v>
      </c>
      <c r="I10107">
        <v>0</v>
      </c>
      <c r="J10107">
        <v>0</v>
      </c>
      <c r="K10107" t="s">
        <v>39636</v>
      </c>
    </row>
    <row r="10108" spans="1:11" x14ac:dyDescent="0.3">
      <c r="A10108" t="s">
        <v>39637</v>
      </c>
      <c r="B10108" t="s">
        <v>39638</v>
      </c>
      <c r="C10108" t="s">
        <v>558</v>
      </c>
      <c r="D10108" t="s">
        <v>39639</v>
      </c>
      <c r="E10108" t="s">
        <v>32122</v>
      </c>
      <c r="F10108" t="s">
        <v>19463</v>
      </c>
      <c r="G10108" t="s">
        <v>8692</v>
      </c>
      <c r="H10108">
        <v>0</v>
      </c>
      <c r="I10108">
        <v>0</v>
      </c>
      <c r="J10108">
        <v>0</v>
      </c>
      <c r="K10108" t="s">
        <v>39640</v>
      </c>
    </row>
    <row r="10109" spans="1:11" x14ac:dyDescent="0.3">
      <c r="A10109" t="s">
        <v>39641</v>
      </c>
      <c r="B10109" t="s">
        <v>39642</v>
      </c>
      <c r="C10109" t="s">
        <v>27</v>
      </c>
      <c r="D10109" t="s">
        <v>39643</v>
      </c>
      <c r="E10109" t="s">
        <v>12540</v>
      </c>
      <c r="F10109" t="s">
        <v>41</v>
      </c>
      <c r="G10109" t="s">
        <v>42</v>
      </c>
      <c r="H10109">
        <v>0</v>
      </c>
      <c r="I10109">
        <v>0</v>
      </c>
      <c r="J10109">
        <v>0</v>
      </c>
      <c r="K10109" t="s">
        <v>39644</v>
      </c>
    </row>
    <row r="10110" spans="1:11" x14ac:dyDescent="0.3">
      <c r="A10110" t="s">
        <v>39645</v>
      </c>
      <c r="B10110" t="s">
        <v>39646</v>
      </c>
      <c r="C10110" t="s">
        <v>27</v>
      </c>
      <c r="D10110" t="s">
        <v>39647</v>
      </c>
      <c r="E10110" t="s">
        <v>12540</v>
      </c>
      <c r="F10110" t="s">
        <v>41</v>
      </c>
      <c r="G10110" t="s">
        <v>42</v>
      </c>
      <c r="H10110">
        <v>0</v>
      </c>
      <c r="I10110">
        <v>0</v>
      </c>
      <c r="J10110">
        <v>0</v>
      </c>
      <c r="K10110" t="s">
        <v>39648</v>
      </c>
    </row>
    <row r="10111" spans="1:11" x14ac:dyDescent="0.3">
      <c r="A10111" t="s">
        <v>39649</v>
      </c>
      <c r="B10111" t="s">
        <v>39650</v>
      </c>
      <c r="C10111" t="s">
        <v>147</v>
      </c>
      <c r="D10111" t="s">
        <v>39651</v>
      </c>
      <c r="E10111" t="s">
        <v>149</v>
      </c>
      <c r="F10111" t="s">
        <v>407</v>
      </c>
      <c r="G10111" t="s">
        <v>42</v>
      </c>
      <c r="H10111">
        <v>0</v>
      </c>
      <c r="I10111">
        <v>0</v>
      </c>
      <c r="J10111">
        <v>0</v>
      </c>
      <c r="K10111" t="s">
        <v>39652</v>
      </c>
    </row>
    <row r="10112" spans="1:11" x14ac:dyDescent="0.3">
      <c r="A10112" t="s">
        <v>39653</v>
      </c>
      <c r="B10112" t="s">
        <v>39654</v>
      </c>
      <c r="C10112" t="s">
        <v>558</v>
      </c>
      <c r="D10112" t="s">
        <v>39655</v>
      </c>
      <c r="E10112" t="s">
        <v>32122</v>
      </c>
      <c r="F10112" t="s">
        <v>1067</v>
      </c>
      <c r="G10112" t="s">
        <v>42</v>
      </c>
      <c r="H10112">
        <v>0</v>
      </c>
      <c r="I10112">
        <v>0</v>
      </c>
      <c r="J10112">
        <v>0</v>
      </c>
      <c r="K10112" t="s">
        <v>39656</v>
      </c>
    </row>
    <row r="10113" spans="1:11" x14ac:dyDescent="0.3">
      <c r="A10113" t="s">
        <v>39657</v>
      </c>
      <c r="C10113" t="s">
        <v>558</v>
      </c>
      <c r="D10113" t="s">
        <v>39658</v>
      </c>
      <c r="E10113" t="s">
        <v>32122</v>
      </c>
      <c r="F10113" t="s">
        <v>2703</v>
      </c>
      <c r="G10113" t="s">
        <v>42</v>
      </c>
      <c r="H10113">
        <v>0</v>
      </c>
      <c r="I10113">
        <v>0</v>
      </c>
      <c r="J10113">
        <v>0</v>
      </c>
      <c r="K10113" t="s">
        <v>39659</v>
      </c>
    </row>
    <row r="10114" spans="1:11" x14ac:dyDescent="0.3">
      <c r="A10114" t="s">
        <v>39660</v>
      </c>
      <c r="B10114" t="s">
        <v>39661</v>
      </c>
      <c r="C10114" t="s">
        <v>13</v>
      </c>
      <c r="D10114" t="s">
        <v>39662</v>
      </c>
      <c r="E10114" t="s">
        <v>32427</v>
      </c>
      <c r="F10114" t="s">
        <v>5976</v>
      </c>
      <c r="G10114" t="s">
        <v>42</v>
      </c>
      <c r="H10114">
        <v>0</v>
      </c>
      <c r="I10114">
        <v>0</v>
      </c>
      <c r="J10114">
        <v>0</v>
      </c>
      <c r="K10114" t="s">
        <v>39663</v>
      </c>
    </row>
    <row r="10115" spans="1:11" x14ac:dyDescent="0.3">
      <c r="A10115" t="s">
        <v>39664</v>
      </c>
      <c r="B10115" t="s">
        <v>39665</v>
      </c>
      <c r="C10115" t="s">
        <v>27</v>
      </c>
      <c r="D10115" t="s">
        <v>39666</v>
      </c>
      <c r="E10115" t="s">
        <v>29</v>
      </c>
      <c r="F10115" t="s">
        <v>41</v>
      </c>
      <c r="G10115" t="s">
        <v>42</v>
      </c>
      <c r="H10115">
        <v>0</v>
      </c>
      <c r="I10115">
        <v>0</v>
      </c>
      <c r="J10115">
        <v>0</v>
      </c>
      <c r="K10115" t="s">
        <v>39667</v>
      </c>
    </row>
    <row r="10116" spans="1:11" x14ac:dyDescent="0.3">
      <c r="A10116" t="s">
        <v>39668</v>
      </c>
      <c r="B10116" t="s">
        <v>39669</v>
      </c>
      <c r="C10116" t="s">
        <v>558</v>
      </c>
      <c r="D10116" t="s">
        <v>39670</v>
      </c>
      <c r="E10116" t="s">
        <v>32122</v>
      </c>
      <c r="F10116" t="s">
        <v>41</v>
      </c>
      <c r="G10116" t="s">
        <v>42</v>
      </c>
      <c r="H10116">
        <v>0</v>
      </c>
      <c r="I10116">
        <v>0</v>
      </c>
      <c r="J10116">
        <v>0</v>
      </c>
      <c r="K10116" t="s">
        <v>39671</v>
      </c>
    </row>
    <row r="10117" spans="1:11" x14ac:dyDescent="0.3">
      <c r="A10117" t="s">
        <v>39672</v>
      </c>
      <c r="B10117" t="s">
        <v>39673</v>
      </c>
      <c r="C10117" t="s">
        <v>27</v>
      </c>
      <c r="D10117" t="s">
        <v>39674</v>
      </c>
      <c r="E10117" t="s">
        <v>12540</v>
      </c>
      <c r="F10117" t="s">
        <v>41</v>
      </c>
      <c r="G10117" t="s">
        <v>42</v>
      </c>
      <c r="H10117">
        <v>0</v>
      </c>
      <c r="I10117">
        <v>0</v>
      </c>
      <c r="J10117">
        <v>0</v>
      </c>
      <c r="K10117" t="s">
        <v>39675</v>
      </c>
    </row>
    <row r="10118" spans="1:11" x14ac:dyDescent="0.3">
      <c r="A10118" t="s">
        <v>39676</v>
      </c>
      <c r="B10118" t="s">
        <v>39677</v>
      </c>
      <c r="C10118" t="s">
        <v>27</v>
      </c>
      <c r="D10118" t="s">
        <v>39678</v>
      </c>
      <c r="E10118" t="s">
        <v>12540</v>
      </c>
      <c r="F10118" t="s">
        <v>41</v>
      </c>
      <c r="G10118" t="s">
        <v>42</v>
      </c>
      <c r="H10118">
        <v>0</v>
      </c>
      <c r="I10118">
        <v>0</v>
      </c>
      <c r="J10118">
        <v>0</v>
      </c>
      <c r="K10118" t="s">
        <v>39679</v>
      </c>
    </row>
    <row r="10119" spans="1:11" x14ac:dyDescent="0.3">
      <c r="A10119" t="s">
        <v>39680</v>
      </c>
      <c r="B10119" t="s">
        <v>39681</v>
      </c>
      <c r="C10119" t="s">
        <v>27</v>
      </c>
      <c r="D10119" t="s">
        <v>39682</v>
      </c>
      <c r="E10119" t="s">
        <v>12540</v>
      </c>
      <c r="F10119" t="s">
        <v>41</v>
      </c>
      <c r="G10119" t="s">
        <v>42</v>
      </c>
      <c r="H10119">
        <v>0</v>
      </c>
      <c r="I10119">
        <v>0</v>
      </c>
      <c r="J10119">
        <v>0</v>
      </c>
      <c r="K10119" t="s">
        <v>39683</v>
      </c>
    </row>
    <row r="10120" spans="1:11" x14ac:dyDescent="0.3">
      <c r="A10120" t="s">
        <v>39684</v>
      </c>
      <c r="B10120" t="s">
        <v>39685</v>
      </c>
      <c r="C10120" t="s">
        <v>558</v>
      </c>
      <c r="D10120" t="s">
        <v>39686</v>
      </c>
      <c r="E10120" t="s">
        <v>32122</v>
      </c>
      <c r="F10120" t="s">
        <v>1947</v>
      </c>
      <c r="G10120" t="s">
        <v>42</v>
      </c>
      <c r="H10120">
        <v>0</v>
      </c>
      <c r="I10120">
        <v>0</v>
      </c>
      <c r="J10120">
        <v>0</v>
      </c>
      <c r="K10120" t="s">
        <v>39687</v>
      </c>
    </row>
    <row r="10121" spans="1:11" x14ac:dyDescent="0.3">
      <c r="A10121" t="s">
        <v>39688</v>
      </c>
      <c r="B10121" t="s">
        <v>39689</v>
      </c>
      <c r="C10121" t="s">
        <v>558</v>
      </c>
      <c r="D10121" t="s">
        <v>39690</v>
      </c>
      <c r="E10121" t="s">
        <v>32122</v>
      </c>
      <c r="F10121" t="s">
        <v>4154</v>
      </c>
      <c r="G10121" t="s">
        <v>42</v>
      </c>
      <c r="H10121">
        <v>0</v>
      </c>
      <c r="I10121">
        <v>0</v>
      </c>
      <c r="J10121">
        <v>0</v>
      </c>
      <c r="K10121" t="s">
        <v>39691</v>
      </c>
    </row>
    <row r="10122" spans="1:11" x14ac:dyDescent="0.3">
      <c r="A10122" t="s">
        <v>39692</v>
      </c>
      <c r="B10122" t="s">
        <v>39693</v>
      </c>
      <c r="C10122" t="s">
        <v>27</v>
      </c>
      <c r="D10122" t="s">
        <v>39694</v>
      </c>
      <c r="E10122" t="s">
        <v>12540</v>
      </c>
      <c r="F10122" t="s">
        <v>41</v>
      </c>
      <c r="G10122" t="s">
        <v>42</v>
      </c>
      <c r="H10122">
        <v>0</v>
      </c>
      <c r="I10122">
        <v>0</v>
      </c>
      <c r="J10122">
        <v>0</v>
      </c>
      <c r="K10122" t="s">
        <v>39695</v>
      </c>
    </row>
    <row r="10123" spans="1:11" x14ac:dyDescent="0.3">
      <c r="A10123" t="s">
        <v>39696</v>
      </c>
      <c r="B10123" t="s">
        <v>39697</v>
      </c>
      <c r="C10123" t="s">
        <v>27</v>
      </c>
      <c r="D10123" t="s">
        <v>39698</v>
      </c>
      <c r="E10123" t="s">
        <v>12540</v>
      </c>
      <c r="F10123" t="s">
        <v>41</v>
      </c>
      <c r="G10123" t="s">
        <v>42</v>
      </c>
      <c r="H10123">
        <v>0</v>
      </c>
      <c r="I10123">
        <v>0</v>
      </c>
      <c r="J10123">
        <v>0</v>
      </c>
      <c r="K10123" t="s">
        <v>39699</v>
      </c>
    </row>
    <row r="10124" spans="1:11" x14ac:dyDescent="0.3">
      <c r="A10124" t="s">
        <v>39700</v>
      </c>
      <c r="B10124" t="s">
        <v>39701</v>
      </c>
      <c r="C10124" t="s">
        <v>27</v>
      </c>
      <c r="D10124" t="s">
        <v>39702</v>
      </c>
      <c r="E10124" t="s">
        <v>12540</v>
      </c>
      <c r="F10124" t="s">
        <v>39703</v>
      </c>
      <c r="G10124" t="s">
        <v>42</v>
      </c>
      <c r="H10124">
        <v>0</v>
      </c>
      <c r="I10124">
        <v>0</v>
      </c>
      <c r="J10124">
        <v>0</v>
      </c>
      <c r="K10124" t="s">
        <v>39704</v>
      </c>
    </row>
    <row r="10125" spans="1:11" x14ac:dyDescent="0.3">
      <c r="A10125" t="s">
        <v>39705</v>
      </c>
      <c r="C10125" t="s">
        <v>27</v>
      </c>
      <c r="D10125" t="e">
        <f>각용접.</f>
        <v>#NAME?</v>
      </c>
      <c r="E10125" t="s">
        <v>12540</v>
      </c>
      <c r="F10125" t="s">
        <v>1674</v>
      </c>
      <c r="G10125" t="s">
        <v>42</v>
      </c>
      <c r="H10125">
        <v>0</v>
      </c>
      <c r="I10125">
        <v>0</v>
      </c>
      <c r="J10125">
        <v>0</v>
      </c>
      <c r="K10125" t="s">
        <v>39706</v>
      </c>
    </row>
    <row r="10126" spans="1:11" x14ac:dyDescent="0.3">
      <c r="A10126" t="s">
        <v>39707</v>
      </c>
      <c r="B10126" t="s">
        <v>39708</v>
      </c>
      <c r="C10126" t="s">
        <v>27</v>
      </c>
      <c r="D10126" t="s">
        <v>39709</v>
      </c>
      <c r="E10126" t="s">
        <v>29</v>
      </c>
      <c r="F10126" t="s">
        <v>41</v>
      </c>
      <c r="G10126" t="s">
        <v>1481</v>
      </c>
      <c r="H10126">
        <v>0</v>
      </c>
      <c r="I10126">
        <v>0</v>
      </c>
      <c r="J10126">
        <v>0</v>
      </c>
      <c r="K10126" t="s">
        <v>39710</v>
      </c>
    </row>
    <row r="10127" spans="1:11" x14ac:dyDescent="0.3">
      <c r="A10127" t="s">
        <v>39711</v>
      </c>
      <c r="B10127" t="s">
        <v>39712</v>
      </c>
      <c r="C10127" t="s">
        <v>27</v>
      </c>
      <c r="D10127" t="s">
        <v>39713</v>
      </c>
      <c r="E10127" t="s">
        <v>12540</v>
      </c>
      <c r="F10127" t="s">
        <v>41</v>
      </c>
      <c r="G10127" t="s">
        <v>42</v>
      </c>
      <c r="H10127">
        <v>0</v>
      </c>
      <c r="I10127">
        <v>0</v>
      </c>
      <c r="J10127">
        <v>0</v>
      </c>
      <c r="K10127" t="s">
        <v>39714</v>
      </c>
    </row>
    <row r="10128" spans="1:11" x14ac:dyDescent="0.3">
      <c r="A10128" t="s">
        <v>39715</v>
      </c>
      <c r="B10128" t="s">
        <v>39716</v>
      </c>
      <c r="C10128" t="s">
        <v>147</v>
      </c>
      <c r="D10128" t="s">
        <v>39717</v>
      </c>
      <c r="E10128" t="s">
        <v>149</v>
      </c>
      <c r="F10128" t="s">
        <v>6589</v>
      </c>
      <c r="G10128" t="s">
        <v>42</v>
      </c>
      <c r="H10128">
        <v>0</v>
      </c>
      <c r="I10128">
        <v>0</v>
      </c>
      <c r="J10128">
        <v>0</v>
      </c>
      <c r="K10128" t="s">
        <v>39718</v>
      </c>
    </row>
    <row r="10129" spans="1:11" x14ac:dyDescent="0.3">
      <c r="A10129" t="s">
        <v>39719</v>
      </c>
      <c r="B10129" t="s">
        <v>39720</v>
      </c>
      <c r="C10129" t="s">
        <v>27</v>
      </c>
      <c r="D10129" t="s">
        <v>39721</v>
      </c>
      <c r="E10129" t="s">
        <v>12540</v>
      </c>
      <c r="F10129" t="s">
        <v>41</v>
      </c>
      <c r="G10129" t="s">
        <v>42</v>
      </c>
      <c r="H10129">
        <v>0</v>
      </c>
      <c r="I10129">
        <v>0</v>
      </c>
      <c r="J10129">
        <v>0</v>
      </c>
      <c r="K10129" t="s">
        <v>39722</v>
      </c>
    </row>
    <row r="10130" spans="1:11" x14ac:dyDescent="0.3">
      <c r="A10130" t="s">
        <v>39723</v>
      </c>
      <c r="B10130" t="s">
        <v>39724</v>
      </c>
      <c r="C10130" t="s">
        <v>27</v>
      </c>
      <c r="D10130" t="s">
        <v>39725</v>
      </c>
      <c r="E10130" t="s">
        <v>12540</v>
      </c>
      <c r="F10130" t="s">
        <v>41</v>
      </c>
      <c r="G10130" t="s">
        <v>42</v>
      </c>
      <c r="H10130">
        <v>0</v>
      </c>
      <c r="I10130">
        <v>0</v>
      </c>
      <c r="J10130">
        <v>0</v>
      </c>
      <c r="K10130" t="s">
        <v>39726</v>
      </c>
    </row>
    <row r="10131" spans="1:11" x14ac:dyDescent="0.3">
      <c r="A10131" t="s">
        <v>39727</v>
      </c>
      <c r="C10131" t="s">
        <v>27</v>
      </c>
      <c r="D10131" t="e">
        <f>앵글클립.</f>
        <v>#NAME?</v>
      </c>
      <c r="E10131" t="s">
        <v>12540</v>
      </c>
      <c r="F10131" t="s">
        <v>3257</v>
      </c>
      <c r="G10131" t="s">
        <v>42</v>
      </c>
      <c r="H10131">
        <v>0</v>
      </c>
      <c r="I10131">
        <v>0</v>
      </c>
      <c r="J10131">
        <v>0</v>
      </c>
      <c r="K10131" t="s">
        <v>39728</v>
      </c>
    </row>
    <row r="10132" spans="1:11" x14ac:dyDescent="0.3">
      <c r="A10132" t="s">
        <v>39729</v>
      </c>
      <c r="B10132" t="s">
        <v>39730</v>
      </c>
      <c r="C10132" t="s">
        <v>27</v>
      </c>
      <c r="D10132" t="s">
        <v>39731</v>
      </c>
      <c r="E10132" t="s">
        <v>12540</v>
      </c>
      <c r="F10132" t="s">
        <v>41</v>
      </c>
      <c r="G10132" t="s">
        <v>42</v>
      </c>
      <c r="H10132">
        <v>0</v>
      </c>
      <c r="I10132">
        <v>0</v>
      </c>
      <c r="J10132">
        <v>0</v>
      </c>
      <c r="K10132" t="s">
        <v>39732</v>
      </c>
    </row>
    <row r="10133" spans="1:11" x14ac:dyDescent="0.3">
      <c r="A10133" t="s">
        <v>39733</v>
      </c>
      <c r="B10133" t="s">
        <v>39734</v>
      </c>
      <c r="C10133" t="s">
        <v>558</v>
      </c>
      <c r="D10133" t="s">
        <v>39735</v>
      </c>
      <c r="E10133" t="s">
        <v>981</v>
      </c>
      <c r="F10133" t="s">
        <v>17304</v>
      </c>
      <c r="G10133" t="s">
        <v>442</v>
      </c>
      <c r="H10133">
        <v>0</v>
      </c>
      <c r="I10133">
        <v>0</v>
      </c>
      <c r="J10133">
        <v>0</v>
      </c>
      <c r="K10133" t="s">
        <v>39736</v>
      </c>
    </row>
    <row r="10134" spans="1:11" x14ac:dyDescent="0.3">
      <c r="A10134" t="s">
        <v>39737</v>
      </c>
      <c r="B10134" t="s">
        <v>39738</v>
      </c>
      <c r="C10134" t="s">
        <v>20</v>
      </c>
      <c r="D10134" t="s">
        <v>39739</v>
      </c>
      <c r="E10134" t="s">
        <v>22</v>
      </c>
      <c r="F10134" t="s">
        <v>1906</v>
      </c>
      <c r="G10134" t="s">
        <v>42</v>
      </c>
      <c r="H10134">
        <v>0</v>
      </c>
      <c r="I10134">
        <v>0</v>
      </c>
      <c r="J10134">
        <v>0</v>
      </c>
      <c r="K10134" t="s">
        <v>39740</v>
      </c>
    </row>
    <row r="10135" spans="1:11" x14ac:dyDescent="0.3">
      <c r="A10135" t="s">
        <v>39741</v>
      </c>
      <c r="B10135" t="s">
        <v>39742</v>
      </c>
      <c r="C10135" t="s">
        <v>558</v>
      </c>
      <c r="D10135" t="s">
        <v>39743</v>
      </c>
      <c r="E10135" t="s">
        <v>19698</v>
      </c>
      <c r="F10135" t="s">
        <v>16</v>
      </c>
      <c r="G10135" t="s">
        <v>777</v>
      </c>
      <c r="H10135">
        <v>0</v>
      </c>
      <c r="I10135">
        <v>0</v>
      </c>
      <c r="J10135">
        <v>0</v>
      </c>
      <c r="K10135" t="s">
        <v>39744</v>
      </c>
    </row>
    <row r="10136" spans="1:11" x14ac:dyDescent="0.3">
      <c r="A10136" t="s">
        <v>39745</v>
      </c>
      <c r="B10136" t="s">
        <v>39746</v>
      </c>
      <c r="C10136" t="s">
        <v>558</v>
      </c>
      <c r="D10136" t="s">
        <v>39747</v>
      </c>
      <c r="E10136" t="s">
        <v>1122</v>
      </c>
      <c r="F10136" t="s">
        <v>39748</v>
      </c>
      <c r="G10136" t="s">
        <v>42</v>
      </c>
      <c r="H10136">
        <v>0</v>
      </c>
      <c r="I10136">
        <v>0</v>
      </c>
      <c r="J10136">
        <v>0</v>
      </c>
      <c r="K10136" t="s">
        <v>39749</v>
      </c>
    </row>
    <row r="10137" spans="1:11" x14ac:dyDescent="0.3">
      <c r="A10137" t="s">
        <v>39750</v>
      </c>
      <c r="C10137" t="s">
        <v>27</v>
      </c>
      <c r="D10137" t="s">
        <v>39751</v>
      </c>
      <c r="E10137" t="s">
        <v>12540</v>
      </c>
      <c r="F10137" t="s">
        <v>41</v>
      </c>
      <c r="G10137" t="s">
        <v>42</v>
      </c>
      <c r="H10137">
        <v>0</v>
      </c>
      <c r="I10137">
        <v>0</v>
      </c>
      <c r="J10137">
        <v>0</v>
      </c>
      <c r="K10137" t="s">
        <v>39752</v>
      </c>
    </row>
    <row r="10138" spans="1:11" x14ac:dyDescent="0.3">
      <c r="A10138" t="s">
        <v>39753</v>
      </c>
      <c r="B10138" t="s">
        <v>39754</v>
      </c>
      <c r="C10138" t="s">
        <v>13</v>
      </c>
      <c r="D10138" t="s">
        <v>39755</v>
      </c>
      <c r="E10138" t="s">
        <v>15</v>
      </c>
      <c r="F10138" t="s">
        <v>16</v>
      </c>
      <c r="G10138" t="s">
        <v>7669</v>
      </c>
      <c r="H10138">
        <v>0</v>
      </c>
      <c r="I10138">
        <v>0</v>
      </c>
      <c r="J10138">
        <v>0</v>
      </c>
      <c r="K10138" t="s">
        <v>39756</v>
      </c>
    </row>
    <row r="10139" spans="1:11" x14ac:dyDescent="0.3">
      <c r="A10139" t="s">
        <v>39757</v>
      </c>
      <c r="B10139" t="s">
        <v>39742</v>
      </c>
      <c r="C10139" t="s">
        <v>27</v>
      </c>
      <c r="D10139" t="s">
        <v>39758</v>
      </c>
      <c r="E10139" t="s">
        <v>12540</v>
      </c>
      <c r="F10139" t="s">
        <v>41</v>
      </c>
      <c r="G10139" t="s">
        <v>42</v>
      </c>
      <c r="H10139">
        <v>0</v>
      </c>
      <c r="I10139">
        <v>0</v>
      </c>
      <c r="J10139">
        <v>0</v>
      </c>
      <c r="K10139" t="s">
        <v>39759</v>
      </c>
    </row>
    <row r="10140" spans="1:11" x14ac:dyDescent="0.3">
      <c r="A10140" t="s">
        <v>39760</v>
      </c>
      <c r="B10140" t="s">
        <v>39761</v>
      </c>
      <c r="C10140" t="s">
        <v>27</v>
      </c>
      <c r="D10140" t="s">
        <v>39762</v>
      </c>
      <c r="E10140" t="s">
        <v>12540</v>
      </c>
      <c r="F10140" t="s">
        <v>41</v>
      </c>
      <c r="G10140" t="s">
        <v>42</v>
      </c>
      <c r="H10140">
        <v>0</v>
      </c>
      <c r="I10140">
        <v>0</v>
      </c>
      <c r="J10140">
        <v>0</v>
      </c>
      <c r="K10140" t="s">
        <v>39763</v>
      </c>
    </row>
    <row r="10141" spans="1:11" x14ac:dyDescent="0.3">
      <c r="A10141" t="s">
        <v>39764</v>
      </c>
      <c r="B10141" t="s">
        <v>39765</v>
      </c>
      <c r="C10141" t="s">
        <v>27</v>
      </c>
      <c r="D10141" t="s">
        <v>39766</v>
      </c>
      <c r="E10141" t="s">
        <v>12540</v>
      </c>
      <c r="F10141" t="s">
        <v>41</v>
      </c>
      <c r="G10141" t="s">
        <v>42</v>
      </c>
      <c r="H10141">
        <v>0</v>
      </c>
      <c r="I10141">
        <v>0</v>
      </c>
      <c r="J10141">
        <v>0</v>
      </c>
      <c r="K10141" t="s">
        <v>39767</v>
      </c>
    </row>
    <row r="10142" spans="1:11" x14ac:dyDescent="0.3">
      <c r="A10142" t="s">
        <v>39768</v>
      </c>
      <c r="B10142" t="s">
        <v>39769</v>
      </c>
      <c r="C10142" t="s">
        <v>27</v>
      </c>
      <c r="D10142" t="s">
        <v>39770</v>
      </c>
      <c r="E10142" t="s">
        <v>12540</v>
      </c>
      <c r="F10142" t="s">
        <v>41</v>
      </c>
      <c r="G10142" t="s">
        <v>42</v>
      </c>
      <c r="H10142">
        <v>0</v>
      </c>
      <c r="I10142">
        <v>0</v>
      </c>
      <c r="J10142">
        <v>0</v>
      </c>
      <c r="K10142" t="s">
        <v>39771</v>
      </c>
    </row>
    <row r="10143" spans="1:11" x14ac:dyDescent="0.3">
      <c r="A10143" t="s">
        <v>39772</v>
      </c>
      <c r="C10143" t="s">
        <v>558</v>
      </c>
      <c r="D10143" t="s">
        <v>39773</v>
      </c>
      <c r="E10143" t="s">
        <v>1122</v>
      </c>
      <c r="F10143" t="s">
        <v>7645</v>
      </c>
      <c r="G10143" t="s">
        <v>42</v>
      </c>
      <c r="H10143">
        <v>0</v>
      </c>
      <c r="I10143">
        <v>0</v>
      </c>
      <c r="J10143">
        <v>0</v>
      </c>
      <c r="K10143" t="s">
        <v>39774</v>
      </c>
    </row>
    <row r="10144" spans="1:11" x14ac:dyDescent="0.3">
      <c r="A10144" t="s">
        <v>39775</v>
      </c>
      <c r="C10144" t="s">
        <v>20</v>
      </c>
      <c r="D10144" t="s">
        <v>39776</v>
      </c>
      <c r="E10144" t="s">
        <v>33633</v>
      </c>
      <c r="F10144" t="s">
        <v>16</v>
      </c>
      <c r="G10144" t="s">
        <v>14569</v>
      </c>
      <c r="H10144">
        <v>0</v>
      </c>
      <c r="I10144">
        <v>0</v>
      </c>
      <c r="J10144">
        <v>0</v>
      </c>
      <c r="K10144" t="s">
        <v>39777</v>
      </c>
    </row>
    <row r="10145" spans="1:11" x14ac:dyDescent="0.3">
      <c r="A10145" t="s">
        <v>39778</v>
      </c>
      <c r="B10145" t="s">
        <v>39779</v>
      </c>
      <c r="C10145" t="s">
        <v>20</v>
      </c>
      <c r="D10145" t="s">
        <v>39780</v>
      </c>
      <c r="E10145" t="s">
        <v>33633</v>
      </c>
      <c r="F10145" t="s">
        <v>16</v>
      </c>
      <c r="G10145" t="s">
        <v>3043</v>
      </c>
      <c r="H10145">
        <v>0</v>
      </c>
      <c r="I10145">
        <v>0</v>
      </c>
      <c r="J10145">
        <v>0</v>
      </c>
      <c r="K10145" t="s">
        <v>39781</v>
      </c>
    </row>
    <row r="10146" spans="1:11" x14ac:dyDescent="0.3">
      <c r="A10146" t="s">
        <v>39782</v>
      </c>
      <c r="B10146" t="s">
        <v>39783</v>
      </c>
      <c r="C10146" t="s">
        <v>466</v>
      </c>
      <c r="D10146" t="s">
        <v>39784</v>
      </c>
      <c r="E10146" t="s">
        <v>26488</v>
      </c>
      <c r="F10146" t="s">
        <v>16</v>
      </c>
      <c r="G10146" t="s">
        <v>11525</v>
      </c>
      <c r="H10146">
        <v>0</v>
      </c>
      <c r="I10146">
        <v>0</v>
      </c>
      <c r="J10146">
        <v>0</v>
      </c>
      <c r="K10146" t="s">
        <v>39785</v>
      </c>
    </row>
    <row r="10147" spans="1:11" x14ac:dyDescent="0.3">
      <c r="A10147" t="s">
        <v>39786</v>
      </c>
      <c r="B10147" t="s">
        <v>39787</v>
      </c>
      <c r="C10147" t="s">
        <v>13</v>
      </c>
      <c r="D10147" t="s">
        <v>39788</v>
      </c>
      <c r="E10147" t="s">
        <v>32427</v>
      </c>
      <c r="F10147" t="s">
        <v>16</v>
      </c>
      <c r="G10147" t="s">
        <v>28937</v>
      </c>
      <c r="H10147">
        <v>0</v>
      </c>
      <c r="I10147">
        <v>0</v>
      </c>
      <c r="J10147">
        <v>0</v>
      </c>
      <c r="K10147" t="s">
        <v>39789</v>
      </c>
    </row>
    <row r="10148" spans="1:11" x14ac:dyDescent="0.3">
      <c r="A10148" t="s">
        <v>39790</v>
      </c>
      <c r="B10148" t="s">
        <v>39791</v>
      </c>
      <c r="C10148" t="s">
        <v>27</v>
      </c>
      <c r="D10148" t="s">
        <v>39792</v>
      </c>
      <c r="E10148" t="s">
        <v>29</v>
      </c>
      <c r="F10148" t="s">
        <v>41</v>
      </c>
      <c r="G10148" t="s">
        <v>42</v>
      </c>
      <c r="H10148">
        <v>0</v>
      </c>
      <c r="I10148">
        <v>0</v>
      </c>
      <c r="J10148">
        <v>0</v>
      </c>
      <c r="K10148" t="s">
        <v>39793</v>
      </c>
    </row>
    <row r="10149" spans="1:11" x14ac:dyDescent="0.3">
      <c r="A10149" t="s">
        <v>39794</v>
      </c>
      <c r="C10149" t="s">
        <v>27</v>
      </c>
      <c r="D10149" t="e">
        <f>발광도료.</f>
        <v>#NAME?</v>
      </c>
      <c r="E10149" t="s">
        <v>12540</v>
      </c>
      <c r="F10149" t="s">
        <v>3257</v>
      </c>
      <c r="G10149" t="s">
        <v>42</v>
      </c>
      <c r="H10149">
        <v>0</v>
      </c>
      <c r="I10149">
        <v>0</v>
      </c>
      <c r="J10149">
        <v>0</v>
      </c>
      <c r="K10149" t="s">
        <v>39795</v>
      </c>
    </row>
    <row r="10150" spans="1:11" x14ac:dyDescent="0.3">
      <c r="A10150" t="s">
        <v>39796</v>
      </c>
      <c r="B10150" t="s">
        <v>39797</v>
      </c>
      <c r="C10150" t="s">
        <v>20</v>
      </c>
      <c r="D10150" t="s">
        <v>39798</v>
      </c>
      <c r="E10150" t="s">
        <v>33633</v>
      </c>
      <c r="F10150" t="s">
        <v>16</v>
      </c>
      <c r="G10150" t="s">
        <v>8767</v>
      </c>
      <c r="H10150">
        <v>0</v>
      </c>
      <c r="I10150">
        <v>0</v>
      </c>
      <c r="J10150">
        <v>0</v>
      </c>
      <c r="K10150" t="s">
        <v>39799</v>
      </c>
    </row>
    <row r="10151" spans="1:11" x14ac:dyDescent="0.3">
      <c r="A10151" t="s">
        <v>39800</v>
      </c>
      <c r="B10151" t="s">
        <v>39801</v>
      </c>
      <c r="C10151" t="s">
        <v>13</v>
      </c>
      <c r="D10151" t="s">
        <v>39802</v>
      </c>
      <c r="E10151" t="s">
        <v>32427</v>
      </c>
      <c r="F10151" t="s">
        <v>16</v>
      </c>
      <c r="G10151" t="s">
        <v>12652</v>
      </c>
      <c r="H10151">
        <v>0</v>
      </c>
      <c r="I10151">
        <v>0</v>
      </c>
      <c r="J10151">
        <v>0</v>
      </c>
      <c r="K10151" t="s">
        <v>39803</v>
      </c>
    </row>
    <row r="10152" spans="1:11" x14ac:dyDescent="0.3">
      <c r="A10152" t="s">
        <v>39804</v>
      </c>
      <c r="B10152" t="s">
        <v>39805</v>
      </c>
      <c r="C10152" t="s">
        <v>13</v>
      </c>
      <c r="D10152" t="s">
        <v>39806</v>
      </c>
      <c r="E10152" t="s">
        <v>32427</v>
      </c>
      <c r="F10152" t="s">
        <v>16</v>
      </c>
      <c r="G10152" t="s">
        <v>20055</v>
      </c>
      <c r="H10152">
        <v>0</v>
      </c>
      <c r="I10152">
        <v>0</v>
      </c>
      <c r="J10152">
        <v>0</v>
      </c>
      <c r="K10152" t="s">
        <v>39807</v>
      </c>
    </row>
    <row r="10153" spans="1:11" x14ac:dyDescent="0.3">
      <c r="A10153" t="s">
        <v>39808</v>
      </c>
      <c r="B10153" t="s">
        <v>39809</v>
      </c>
      <c r="C10153" t="s">
        <v>20</v>
      </c>
      <c r="D10153" t="s">
        <v>39810</v>
      </c>
      <c r="E10153" t="s">
        <v>33633</v>
      </c>
      <c r="F10153" t="s">
        <v>3638</v>
      </c>
      <c r="G10153" t="s">
        <v>42</v>
      </c>
      <c r="H10153">
        <v>0</v>
      </c>
      <c r="I10153">
        <v>0</v>
      </c>
      <c r="J10153">
        <v>0</v>
      </c>
      <c r="K10153" t="s">
        <v>39811</v>
      </c>
    </row>
    <row r="10154" spans="1:11" x14ac:dyDescent="0.3">
      <c r="A10154" t="s">
        <v>39812</v>
      </c>
      <c r="B10154" t="s">
        <v>39813</v>
      </c>
      <c r="C10154" t="s">
        <v>20</v>
      </c>
      <c r="D10154" t="s">
        <v>39814</v>
      </c>
      <c r="E10154" t="s">
        <v>33633</v>
      </c>
      <c r="F10154" t="s">
        <v>7524</v>
      </c>
      <c r="G10154" t="s">
        <v>42</v>
      </c>
      <c r="H10154">
        <v>0</v>
      </c>
      <c r="I10154">
        <v>0</v>
      </c>
      <c r="J10154">
        <v>0</v>
      </c>
      <c r="K10154" t="s">
        <v>39815</v>
      </c>
    </row>
    <row r="10155" spans="1:11" x14ac:dyDescent="0.3">
      <c r="A10155" t="s">
        <v>39816</v>
      </c>
      <c r="B10155" t="s">
        <v>39817</v>
      </c>
      <c r="C10155" t="s">
        <v>466</v>
      </c>
      <c r="D10155" t="s">
        <v>39818</v>
      </c>
      <c r="E10155" t="s">
        <v>26488</v>
      </c>
      <c r="F10155" t="s">
        <v>331</v>
      </c>
      <c r="G10155" t="s">
        <v>42</v>
      </c>
      <c r="H10155">
        <v>0</v>
      </c>
      <c r="I10155">
        <v>0</v>
      </c>
      <c r="J10155">
        <v>0</v>
      </c>
      <c r="K10155" t="s">
        <v>39819</v>
      </c>
    </row>
    <row r="10156" spans="1:11" x14ac:dyDescent="0.3">
      <c r="A10156" t="s">
        <v>39820</v>
      </c>
      <c r="B10156" t="s">
        <v>39821</v>
      </c>
      <c r="C10156" t="s">
        <v>466</v>
      </c>
      <c r="D10156" t="s">
        <v>39822</v>
      </c>
      <c r="E10156" t="s">
        <v>26488</v>
      </c>
      <c r="F10156" t="s">
        <v>22989</v>
      </c>
      <c r="G10156" t="s">
        <v>42</v>
      </c>
      <c r="H10156">
        <v>0</v>
      </c>
      <c r="I10156">
        <v>0</v>
      </c>
      <c r="J10156">
        <v>0</v>
      </c>
      <c r="K10156" t="s">
        <v>39823</v>
      </c>
    </row>
    <row r="10157" spans="1:11" x14ac:dyDescent="0.3">
      <c r="A10157" t="s">
        <v>39824</v>
      </c>
      <c r="C10157" t="s">
        <v>13</v>
      </c>
      <c r="D10157" t="s">
        <v>39825</v>
      </c>
      <c r="E10157" t="s">
        <v>15</v>
      </c>
      <c r="F10157" t="s">
        <v>41</v>
      </c>
      <c r="G10157" t="s">
        <v>42</v>
      </c>
      <c r="H10157">
        <v>0</v>
      </c>
      <c r="I10157">
        <v>0</v>
      </c>
      <c r="J10157">
        <v>0</v>
      </c>
      <c r="K10157" t="s">
        <v>39826</v>
      </c>
    </row>
    <row r="10158" spans="1:11" x14ac:dyDescent="0.3">
      <c r="A10158" t="s">
        <v>39827</v>
      </c>
      <c r="C10158" t="s">
        <v>147</v>
      </c>
      <c r="D10158" t="s">
        <v>39828</v>
      </c>
      <c r="E10158" t="s">
        <v>149</v>
      </c>
      <c r="F10158" t="s">
        <v>16</v>
      </c>
      <c r="G10158" t="s">
        <v>8258</v>
      </c>
      <c r="H10158">
        <v>0</v>
      </c>
      <c r="I10158">
        <v>0</v>
      </c>
      <c r="J10158">
        <v>0</v>
      </c>
      <c r="K10158" t="s">
        <v>39829</v>
      </c>
    </row>
    <row r="10159" spans="1:11" x14ac:dyDescent="0.3">
      <c r="A10159" t="s">
        <v>39830</v>
      </c>
      <c r="B10159" t="s">
        <v>39831</v>
      </c>
      <c r="C10159" t="s">
        <v>466</v>
      </c>
      <c r="D10159" t="s">
        <v>39832</v>
      </c>
      <c r="E10159" t="s">
        <v>26488</v>
      </c>
      <c r="F10159" t="s">
        <v>16</v>
      </c>
      <c r="G10159" t="s">
        <v>31881</v>
      </c>
      <c r="H10159">
        <v>0</v>
      </c>
      <c r="I10159">
        <v>0</v>
      </c>
      <c r="J10159">
        <v>0</v>
      </c>
      <c r="K10159" t="s">
        <v>39833</v>
      </c>
    </row>
    <row r="10160" spans="1:11" x14ac:dyDescent="0.3">
      <c r="A10160" t="s">
        <v>39834</v>
      </c>
      <c r="B10160" t="s">
        <v>39835</v>
      </c>
      <c r="C10160" t="s">
        <v>20</v>
      </c>
      <c r="D10160" t="s">
        <v>39836</v>
      </c>
      <c r="E10160" t="s">
        <v>33633</v>
      </c>
      <c r="F10160" t="s">
        <v>16</v>
      </c>
      <c r="G10160" t="s">
        <v>2853</v>
      </c>
      <c r="H10160">
        <v>0</v>
      </c>
      <c r="I10160">
        <v>0</v>
      </c>
      <c r="J10160">
        <v>0</v>
      </c>
      <c r="K10160" t="s">
        <v>39837</v>
      </c>
    </row>
    <row r="10161" spans="1:11" x14ac:dyDescent="0.3">
      <c r="A10161" t="s">
        <v>39838</v>
      </c>
      <c r="C10161" t="s">
        <v>20</v>
      </c>
      <c r="D10161" t="s">
        <v>39839</v>
      </c>
      <c r="E10161" t="s">
        <v>33633</v>
      </c>
      <c r="F10161" t="s">
        <v>16</v>
      </c>
      <c r="G10161" t="s">
        <v>469</v>
      </c>
      <c r="H10161">
        <v>0</v>
      </c>
      <c r="I10161">
        <v>0</v>
      </c>
      <c r="J10161">
        <v>0</v>
      </c>
      <c r="K10161" t="s">
        <v>39840</v>
      </c>
    </row>
    <row r="10162" spans="1:11" x14ac:dyDescent="0.3">
      <c r="A10162" t="s">
        <v>39841</v>
      </c>
      <c r="B10162" t="s">
        <v>39842</v>
      </c>
      <c r="C10162" t="s">
        <v>147</v>
      </c>
      <c r="D10162" t="s">
        <v>39843</v>
      </c>
      <c r="E10162" t="s">
        <v>149</v>
      </c>
      <c r="F10162" t="s">
        <v>2286</v>
      </c>
      <c r="G10162" t="s">
        <v>42</v>
      </c>
      <c r="H10162">
        <v>0</v>
      </c>
      <c r="I10162">
        <v>0</v>
      </c>
      <c r="J10162">
        <v>0</v>
      </c>
      <c r="K10162" t="s">
        <v>39844</v>
      </c>
    </row>
    <row r="10163" spans="1:11" x14ac:dyDescent="0.3">
      <c r="A10163" t="s">
        <v>39845</v>
      </c>
      <c r="B10163" t="s">
        <v>39846</v>
      </c>
      <c r="C10163" t="s">
        <v>27</v>
      </c>
      <c r="D10163" t="s">
        <v>39847</v>
      </c>
      <c r="E10163" t="s">
        <v>12540</v>
      </c>
      <c r="F10163" t="s">
        <v>16</v>
      </c>
      <c r="G10163" t="s">
        <v>4356</v>
      </c>
      <c r="H10163">
        <v>0</v>
      </c>
      <c r="I10163">
        <v>0</v>
      </c>
      <c r="J10163">
        <v>0</v>
      </c>
      <c r="K10163" t="s">
        <v>39848</v>
      </c>
    </row>
    <row r="10164" spans="1:11" x14ac:dyDescent="0.3">
      <c r="A10164" t="s">
        <v>39849</v>
      </c>
      <c r="B10164" t="s">
        <v>39850</v>
      </c>
      <c r="C10164" t="s">
        <v>27</v>
      </c>
      <c r="D10164" t="s">
        <v>39851</v>
      </c>
      <c r="E10164" t="s">
        <v>12540</v>
      </c>
      <c r="F10164" t="s">
        <v>16</v>
      </c>
      <c r="G10164" t="s">
        <v>96</v>
      </c>
      <c r="H10164">
        <v>0</v>
      </c>
      <c r="I10164">
        <v>0</v>
      </c>
      <c r="J10164">
        <v>0</v>
      </c>
      <c r="K10164" t="s">
        <v>39852</v>
      </c>
    </row>
    <row r="10165" spans="1:11" x14ac:dyDescent="0.3">
      <c r="A10165" t="s">
        <v>39853</v>
      </c>
      <c r="B10165" t="s">
        <v>39854</v>
      </c>
      <c r="C10165" t="s">
        <v>147</v>
      </c>
      <c r="D10165" t="s">
        <v>39855</v>
      </c>
      <c r="E10165" t="s">
        <v>149</v>
      </c>
      <c r="F10165" t="s">
        <v>11292</v>
      </c>
      <c r="G10165" t="s">
        <v>42</v>
      </c>
      <c r="H10165">
        <v>0</v>
      </c>
      <c r="I10165">
        <v>0</v>
      </c>
      <c r="J10165">
        <v>0</v>
      </c>
      <c r="K10165" t="s">
        <v>39856</v>
      </c>
    </row>
    <row r="10166" spans="1:11" x14ac:dyDescent="0.3">
      <c r="A10166" t="s">
        <v>39857</v>
      </c>
      <c r="B10166" t="s">
        <v>39858</v>
      </c>
      <c r="C10166" t="s">
        <v>147</v>
      </c>
      <c r="D10166" t="s">
        <v>39859</v>
      </c>
      <c r="E10166" t="s">
        <v>149</v>
      </c>
      <c r="F10166" t="s">
        <v>2313</v>
      </c>
      <c r="G10166" t="s">
        <v>42</v>
      </c>
      <c r="H10166">
        <v>0</v>
      </c>
      <c r="I10166">
        <v>0</v>
      </c>
      <c r="J10166">
        <v>0</v>
      </c>
      <c r="K10166" t="s">
        <v>39860</v>
      </c>
    </row>
    <row r="10167" spans="1:11" x14ac:dyDescent="0.3">
      <c r="A10167" t="s">
        <v>39861</v>
      </c>
      <c r="B10167" t="s">
        <v>39862</v>
      </c>
      <c r="C10167" t="s">
        <v>147</v>
      </c>
      <c r="D10167" t="s">
        <v>39863</v>
      </c>
      <c r="E10167" t="s">
        <v>149</v>
      </c>
      <c r="F10167" t="s">
        <v>302</v>
      </c>
      <c r="G10167" t="s">
        <v>42</v>
      </c>
      <c r="H10167">
        <v>0</v>
      </c>
      <c r="I10167">
        <v>0</v>
      </c>
      <c r="J10167">
        <v>0</v>
      </c>
      <c r="K10167" t="s">
        <v>39864</v>
      </c>
    </row>
    <row r="10168" spans="1:11" x14ac:dyDescent="0.3">
      <c r="A10168" t="s">
        <v>39865</v>
      </c>
      <c r="B10168" t="s">
        <v>39866</v>
      </c>
      <c r="C10168" t="s">
        <v>147</v>
      </c>
      <c r="D10168" t="s">
        <v>39867</v>
      </c>
      <c r="E10168" t="s">
        <v>149</v>
      </c>
      <c r="F10168" t="s">
        <v>1548</v>
      </c>
      <c r="G10168" t="s">
        <v>42</v>
      </c>
      <c r="H10168">
        <v>0</v>
      </c>
      <c r="I10168">
        <v>0</v>
      </c>
      <c r="J10168">
        <v>0</v>
      </c>
      <c r="K10168" t="s">
        <v>39868</v>
      </c>
    </row>
    <row r="10169" spans="1:11" x14ac:dyDescent="0.3">
      <c r="A10169" t="s">
        <v>39869</v>
      </c>
      <c r="B10169" t="s">
        <v>39870</v>
      </c>
      <c r="C10169" t="s">
        <v>147</v>
      </c>
      <c r="D10169" t="s">
        <v>39871</v>
      </c>
      <c r="E10169" t="s">
        <v>149</v>
      </c>
      <c r="F10169" t="s">
        <v>1067</v>
      </c>
      <c r="G10169" t="s">
        <v>42</v>
      </c>
      <c r="H10169">
        <v>0</v>
      </c>
      <c r="I10169">
        <v>0</v>
      </c>
      <c r="J10169">
        <v>0</v>
      </c>
      <c r="K10169" t="s">
        <v>39872</v>
      </c>
    </row>
    <row r="10170" spans="1:11" x14ac:dyDescent="0.3">
      <c r="A10170" t="s">
        <v>39873</v>
      </c>
      <c r="B10170" t="s">
        <v>39874</v>
      </c>
      <c r="C10170" t="s">
        <v>20</v>
      </c>
      <c r="D10170" t="s">
        <v>39875</v>
      </c>
      <c r="E10170" t="s">
        <v>33633</v>
      </c>
      <c r="F10170" t="s">
        <v>21952</v>
      </c>
      <c r="G10170" t="s">
        <v>2613</v>
      </c>
      <c r="H10170">
        <v>0</v>
      </c>
      <c r="I10170">
        <v>0</v>
      </c>
      <c r="J10170">
        <v>0</v>
      </c>
      <c r="K10170" t="s">
        <v>39876</v>
      </c>
    </row>
    <row r="10171" spans="1:11" x14ac:dyDescent="0.3">
      <c r="A10171" t="s">
        <v>39877</v>
      </c>
      <c r="B10171" t="s">
        <v>39878</v>
      </c>
      <c r="C10171" t="s">
        <v>20</v>
      </c>
      <c r="D10171" t="s">
        <v>39879</v>
      </c>
      <c r="E10171" t="s">
        <v>33633</v>
      </c>
      <c r="F10171" t="s">
        <v>2437</v>
      </c>
      <c r="G10171" t="s">
        <v>42</v>
      </c>
      <c r="H10171">
        <v>0</v>
      </c>
      <c r="I10171">
        <v>0</v>
      </c>
      <c r="J10171">
        <v>0</v>
      </c>
      <c r="K10171" t="s">
        <v>39880</v>
      </c>
    </row>
    <row r="10172" spans="1:11" x14ac:dyDescent="0.3">
      <c r="A10172" t="s">
        <v>39881</v>
      </c>
      <c r="B10172" t="s">
        <v>39882</v>
      </c>
      <c r="C10172" t="s">
        <v>147</v>
      </c>
      <c r="D10172" t="s">
        <v>39883</v>
      </c>
      <c r="E10172" t="s">
        <v>149</v>
      </c>
      <c r="F10172" t="s">
        <v>1135</v>
      </c>
      <c r="G10172" t="s">
        <v>42</v>
      </c>
      <c r="H10172">
        <v>0</v>
      </c>
      <c r="I10172">
        <v>0</v>
      </c>
      <c r="J10172">
        <v>0</v>
      </c>
      <c r="K10172" t="s">
        <v>39884</v>
      </c>
    </row>
    <row r="10173" spans="1:11" x14ac:dyDescent="0.3">
      <c r="A10173" t="s">
        <v>39885</v>
      </c>
      <c r="B10173" t="s">
        <v>39886</v>
      </c>
      <c r="C10173" t="s">
        <v>20</v>
      </c>
      <c r="D10173" t="s">
        <v>39887</v>
      </c>
      <c r="E10173" t="s">
        <v>33633</v>
      </c>
      <c r="F10173" t="s">
        <v>417</v>
      </c>
      <c r="G10173" t="s">
        <v>10008</v>
      </c>
      <c r="H10173">
        <v>0</v>
      </c>
      <c r="I10173">
        <v>0</v>
      </c>
      <c r="J10173">
        <v>0</v>
      </c>
      <c r="K10173" t="s">
        <v>39888</v>
      </c>
    </row>
    <row r="10174" spans="1:11" x14ac:dyDescent="0.3">
      <c r="A10174" t="s">
        <v>39889</v>
      </c>
      <c r="B10174" t="s">
        <v>39890</v>
      </c>
      <c r="C10174" t="s">
        <v>27</v>
      </c>
      <c r="D10174" t="s">
        <v>39891</v>
      </c>
      <c r="E10174" t="s">
        <v>12540</v>
      </c>
      <c r="F10174" t="s">
        <v>41</v>
      </c>
      <c r="G10174" t="s">
        <v>42</v>
      </c>
      <c r="H10174">
        <v>0</v>
      </c>
      <c r="I10174">
        <v>0</v>
      </c>
      <c r="J10174">
        <v>0</v>
      </c>
      <c r="K10174" t="s">
        <v>39892</v>
      </c>
    </row>
    <row r="10175" spans="1:11" x14ac:dyDescent="0.3">
      <c r="A10175" t="s">
        <v>39893</v>
      </c>
      <c r="B10175" t="s">
        <v>39894</v>
      </c>
      <c r="C10175" t="s">
        <v>13</v>
      </c>
      <c r="D10175" t="s">
        <v>39895</v>
      </c>
      <c r="E10175" t="s">
        <v>15</v>
      </c>
      <c r="F10175" t="s">
        <v>16</v>
      </c>
      <c r="G10175" t="s">
        <v>487</v>
      </c>
      <c r="H10175">
        <v>0</v>
      </c>
      <c r="I10175">
        <v>0</v>
      </c>
      <c r="J10175">
        <v>0</v>
      </c>
      <c r="K10175" t="s">
        <v>39896</v>
      </c>
    </row>
    <row r="10176" spans="1:11" x14ac:dyDescent="0.3">
      <c r="A10176" t="s">
        <v>39897</v>
      </c>
      <c r="B10176" t="s">
        <v>39898</v>
      </c>
      <c r="C10176" t="s">
        <v>20</v>
      </c>
      <c r="D10176" t="s">
        <v>39899</v>
      </c>
      <c r="E10176" t="s">
        <v>22</v>
      </c>
      <c r="F10176" t="s">
        <v>407</v>
      </c>
      <c r="G10176" t="s">
        <v>4933</v>
      </c>
      <c r="H10176">
        <v>0</v>
      </c>
      <c r="I10176">
        <v>0</v>
      </c>
      <c r="J10176">
        <v>0</v>
      </c>
      <c r="K10176" t="s">
        <v>39900</v>
      </c>
    </row>
    <row r="10177" spans="1:11" x14ac:dyDescent="0.3">
      <c r="A10177" t="s">
        <v>39901</v>
      </c>
      <c r="B10177" t="s">
        <v>39902</v>
      </c>
      <c r="C10177" t="s">
        <v>20</v>
      </c>
      <c r="D10177" t="s">
        <v>39903</v>
      </c>
      <c r="E10177" t="s">
        <v>33633</v>
      </c>
      <c r="F10177" t="s">
        <v>2116</v>
      </c>
      <c r="G10177" t="s">
        <v>42</v>
      </c>
      <c r="H10177">
        <v>0</v>
      </c>
      <c r="I10177">
        <v>0</v>
      </c>
      <c r="J10177">
        <v>0</v>
      </c>
      <c r="K10177" t="s">
        <v>39904</v>
      </c>
    </row>
    <row r="10178" spans="1:11" x14ac:dyDescent="0.3">
      <c r="A10178" t="s">
        <v>39905</v>
      </c>
      <c r="B10178" t="s">
        <v>39906</v>
      </c>
      <c r="C10178" t="s">
        <v>13</v>
      </c>
      <c r="D10178" t="s">
        <v>39907</v>
      </c>
      <c r="E10178" t="s">
        <v>32427</v>
      </c>
      <c r="F10178" t="s">
        <v>41</v>
      </c>
      <c r="G10178" t="s">
        <v>42</v>
      </c>
      <c r="H10178">
        <v>0</v>
      </c>
      <c r="I10178">
        <v>0</v>
      </c>
      <c r="J10178">
        <v>0</v>
      </c>
      <c r="K10178" t="s">
        <v>39908</v>
      </c>
    </row>
    <row r="10179" spans="1:11" x14ac:dyDescent="0.3">
      <c r="A10179" t="s">
        <v>39909</v>
      </c>
      <c r="C10179" t="s">
        <v>147</v>
      </c>
      <c r="D10179" t="s">
        <v>39910</v>
      </c>
      <c r="E10179" t="s">
        <v>149</v>
      </c>
      <c r="F10179" t="s">
        <v>5882</v>
      </c>
      <c r="G10179" t="s">
        <v>42</v>
      </c>
      <c r="H10179">
        <v>0</v>
      </c>
      <c r="I10179">
        <v>0</v>
      </c>
      <c r="J10179">
        <v>0</v>
      </c>
      <c r="K10179" t="s">
        <v>39911</v>
      </c>
    </row>
    <row r="10180" spans="1:11" x14ac:dyDescent="0.3">
      <c r="A10180" t="s">
        <v>39912</v>
      </c>
      <c r="C10180" t="s">
        <v>147</v>
      </c>
      <c r="D10180" t="s">
        <v>39913</v>
      </c>
      <c r="E10180" t="s">
        <v>149</v>
      </c>
      <c r="F10180" t="s">
        <v>16</v>
      </c>
      <c r="G10180" t="s">
        <v>3043</v>
      </c>
      <c r="H10180">
        <v>0</v>
      </c>
      <c r="I10180">
        <v>0</v>
      </c>
      <c r="J10180">
        <v>0</v>
      </c>
      <c r="K10180" t="s">
        <v>39914</v>
      </c>
    </row>
    <row r="10181" spans="1:11" x14ac:dyDescent="0.3">
      <c r="A10181" t="s">
        <v>39915</v>
      </c>
      <c r="B10181" t="s">
        <v>39916</v>
      </c>
      <c r="C10181" t="s">
        <v>20</v>
      </c>
      <c r="D10181" t="s">
        <v>39917</v>
      </c>
      <c r="E10181" t="s">
        <v>33633</v>
      </c>
      <c r="F10181" t="s">
        <v>16</v>
      </c>
      <c r="G10181" t="s">
        <v>8894</v>
      </c>
      <c r="H10181">
        <v>0</v>
      </c>
      <c r="I10181">
        <v>0</v>
      </c>
      <c r="J10181">
        <v>0</v>
      </c>
      <c r="K10181" t="s">
        <v>39918</v>
      </c>
    </row>
    <row r="10182" spans="1:11" x14ac:dyDescent="0.3">
      <c r="A10182" t="s">
        <v>39919</v>
      </c>
      <c r="B10182" t="s">
        <v>39920</v>
      </c>
      <c r="C10182" t="s">
        <v>558</v>
      </c>
      <c r="D10182" t="s">
        <v>39921</v>
      </c>
      <c r="E10182" t="s">
        <v>895</v>
      </c>
      <c r="F10182" t="s">
        <v>16</v>
      </c>
      <c r="G10182" t="s">
        <v>39922</v>
      </c>
      <c r="H10182">
        <v>0</v>
      </c>
      <c r="I10182">
        <v>0</v>
      </c>
      <c r="J10182">
        <v>0</v>
      </c>
      <c r="K10182" t="s">
        <v>39923</v>
      </c>
    </row>
    <row r="10183" spans="1:11" x14ac:dyDescent="0.3">
      <c r="A10183" t="s">
        <v>39924</v>
      </c>
      <c r="B10183" t="s">
        <v>39925</v>
      </c>
      <c r="C10183" t="s">
        <v>558</v>
      </c>
      <c r="D10183" t="s">
        <v>39926</v>
      </c>
      <c r="E10183" t="s">
        <v>28510</v>
      </c>
      <c r="F10183" t="s">
        <v>1518</v>
      </c>
      <c r="G10183" t="s">
        <v>3669</v>
      </c>
      <c r="H10183">
        <v>0</v>
      </c>
      <c r="I10183">
        <v>0</v>
      </c>
      <c r="J10183">
        <v>0</v>
      </c>
      <c r="K10183" t="s">
        <v>39927</v>
      </c>
    </row>
    <row r="10184" spans="1:11" x14ac:dyDescent="0.3">
      <c r="A10184" t="s">
        <v>39928</v>
      </c>
      <c r="B10184" t="s">
        <v>39929</v>
      </c>
      <c r="C10184" t="s">
        <v>13</v>
      </c>
      <c r="D10184" t="s">
        <v>39930</v>
      </c>
      <c r="E10184" t="s">
        <v>32427</v>
      </c>
      <c r="F10184" t="s">
        <v>41</v>
      </c>
      <c r="G10184" t="s">
        <v>42</v>
      </c>
      <c r="H10184">
        <v>0</v>
      </c>
      <c r="I10184">
        <v>0</v>
      </c>
      <c r="J10184">
        <v>0</v>
      </c>
      <c r="K10184" t="s">
        <v>39931</v>
      </c>
    </row>
    <row r="10185" spans="1:11" x14ac:dyDescent="0.3">
      <c r="A10185" t="s">
        <v>39932</v>
      </c>
      <c r="B10185" t="s">
        <v>39933</v>
      </c>
      <c r="C10185" t="s">
        <v>20</v>
      </c>
      <c r="D10185" t="s">
        <v>39934</v>
      </c>
      <c r="E10185" t="s">
        <v>33633</v>
      </c>
      <c r="F10185" t="s">
        <v>302</v>
      </c>
      <c r="G10185" t="s">
        <v>42</v>
      </c>
      <c r="H10185">
        <v>0</v>
      </c>
      <c r="I10185">
        <v>0</v>
      </c>
      <c r="J10185">
        <v>0</v>
      </c>
      <c r="K10185" t="s">
        <v>39935</v>
      </c>
    </row>
    <row r="10186" spans="1:11" x14ac:dyDescent="0.3">
      <c r="A10186" t="s">
        <v>39936</v>
      </c>
      <c r="B10186" t="s">
        <v>39937</v>
      </c>
      <c r="C10186" t="s">
        <v>20</v>
      </c>
      <c r="D10186" t="s">
        <v>39938</v>
      </c>
      <c r="E10186" t="s">
        <v>33633</v>
      </c>
      <c r="F10186" t="s">
        <v>12900</v>
      </c>
      <c r="G10186" t="s">
        <v>42</v>
      </c>
      <c r="H10186">
        <v>0</v>
      </c>
      <c r="I10186">
        <v>0</v>
      </c>
      <c r="J10186">
        <v>0</v>
      </c>
      <c r="K10186" t="s">
        <v>39939</v>
      </c>
    </row>
    <row r="10187" spans="1:11" x14ac:dyDescent="0.3">
      <c r="A10187" t="s">
        <v>39940</v>
      </c>
      <c r="C10187" t="s">
        <v>20</v>
      </c>
      <c r="D10187" t="s">
        <v>39941</v>
      </c>
      <c r="E10187" t="s">
        <v>33633</v>
      </c>
      <c r="F10187" t="s">
        <v>5406</v>
      </c>
      <c r="G10187" t="s">
        <v>42</v>
      </c>
      <c r="H10187">
        <v>0</v>
      </c>
      <c r="I10187">
        <v>0</v>
      </c>
      <c r="J10187">
        <v>0</v>
      </c>
      <c r="K10187" t="s">
        <v>39942</v>
      </c>
    </row>
    <row r="10188" spans="1:11" x14ac:dyDescent="0.3">
      <c r="A10188" t="s">
        <v>39943</v>
      </c>
      <c r="B10188" t="s">
        <v>39944</v>
      </c>
      <c r="C10188" t="s">
        <v>558</v>
      </c>
      <c r="D10188" t="s">
        <v>39945</v>
      </c>
      <c r="E10188" t="s">
        <v>28510</v>
      </c>
      <c r="F10188" t="s">
        <v>16</v>
      </c>
      <c r="G10188" t="s">
        <v>7342</v>
      </c>
      <c r="H10188">
        <v>0</v>
      </c>
      <c r="I10188">
        <v>0</v>
      </c>
      <c r="J10188">
        <v>0</v>
      </c>
      <c r="K10188" t="s">
        <v>39946</v>
      </c>
    </row>
    <row r="10189" spans="1:11" x14ac:dyDescent="0.3">
      <c r="A10189" t="s">
        <v>39947</v>
      </c>
      <c r="C10189" t="s">
        <v>27</v>
      </c>
      <c r="D10189" t="s">
        <v>39948</v>
      </c>
      <c r="E10189" t="s">
        <v>12540</v>
      </c>
      <c r="F10189" t="s">
        <v>41</v>
      </c>
      <c r="G10189" t="s">
        <v>42</v>
      </c>
      <c r="H10189">
        <v>0</v>
      </c>
      <c r="I10189">
        <v>0</v>
      </c>
      <c r="J10189">
        <v>0</v>
      </c>
      <c r="K10189" t="s">
        <v>39949</v>
      </c>
    </row>
    <row r="10190" spans="1:11" x14ac:dyDescent="0.3">
      <c r="A10190" t="s">
        <v>39950</v>
      </c>
      <c r="C10190" t="s">
        <v>27</v>
      </c>
      <c r="D10190" t="s">
        <v>39951</v>
      </c>
      <c r="E10190" t="s">
        <v>12540</v>
      </c>
      <c r="F10190" t="s">
        <v>41</v>
      </c>
      <c r="G10190" t="s">
        <v>42</v>
      </c>
      <c r="H10190">
        <v>0</v>
      </c>
      <c r="I10190">
        <v>0</v>
      </c>
      <c r="J10190">
        <v>0</v>
      </c>
      <c r="K10190" t="s">
        <v>39952</v>
      </c>
    </row>
    <row r="10191" spans="1:11" x14ac:dyDescent="0.3">
      <c r="A10191" t="s">
        <v>39953</v>
      </c>
      <c r="B10191" t="s">
        <v>39954</v>
      </c>
      <c r="C10191" t="s">
        <v>558</v>
      </c>
      <c r="D10191" t="s">
        <v>39955</v>
      </c>
      <c r="E10191" t="s">
        <v>32599</v>
      </c>
      <c r="F10191" t="s">
        <v>16</v>
      </c>
      <c r="G10191" t="s">
        <v>39956</v>
      </c>
      <c r="H10191">
        <v>0</v>
      </c>
      <c r="I10191">
        <v>0</v>
      </c>
      <c r="J10191">
        <v>0</v>
      </c>
      <c r="K10191" t="s">
        <v>39957</v>
      </c>
    </row>
    <row r="10192" spans="1:11" x14ac:dyDescent="0.3">
      <c r="A10192" t="s">
        <v>39958</v>
      </c>
      <c r="B10192" t="s">
        <v>39959</v>
      </c>
      <c r="C10192" t="s">
        <v>27</v>
      </c>
      <c r="D10192" t="s">
        <v>39960</v>
      </c>
      <c r="E10192" t="s">
        <v>12540</v>
      </c>
      <c r="F10192" t="s">
        <v>16</v>
      </c>
      <c r="G10192" t="s">
        <v>4861</v>
      </c>
      <c r="H10192">
        <v>0</v>
      </c>
      <c r="I10192">
        <v>0</v>
      </c>
      <c r="J10192">
        <v>0</v>
      </c>
      <c r="K10192" t="s">
        <v>39961</v>
      </c>
    </row>
    <row r="10193" spans="1:11" x14ac:dyDescent="0.3">
      <c r="A10193" t="s">
        <v>39962</v>
      </c>
      <c r="B10193" t="s">
        <v>39963</v>
      </c>
      <c r="C10193" t="s">
        <v>27</v>
      </c>
      <c r="D10193" t="s">
        <v>39964</v>
      </c>
      <c r="E10193" t="s">
        <v>12540</v>
      </c>
      <c r="F10193" t="s">
        <v>16</v>
      </c>
      <c r="G10193" t="s">
        <v>3272</v>
      </c>
      <c r="H10193">
        <v>0</v>
      </c>
      <c r="I10193">
        <v>0</v>
      </c>
      <c r="J10193">
        <v>0</v>
      </c>
      <c r="K10193" t="s">
        <v>39965</v>
      </c>
    </row>
    <row r="10194" spans="1:11" x14ac:dyDescent="0.3">
      <c r="A10194" t="s">
        <v>39966</v>
      </c>
      <c r="B10194" t="s">
        <v>39967</v>
      </c>
      <c r="C10194" t="s">
        <v>558</v>
      </c>
      <c r="D10194" t="s">
        <v>39968</v>
      </c>
      <c r="E10194" t="s">
        <v>32122</v>
      </c>
      <c r="F10194" t="s">
        <v>16</v>
      </c>
      <c r="G10194" t="s">
        <v>10138</v>
      </c>
      <c r="H10194">
        <v>0</v>
      </c>
      <c r="I10194">
        <v>0</v>
      </c>
      <c r="J10194">
        <v>0</v>
      </c>
      <c r="K10194" t="s">
        <v>39969</v>
      </c>
    </row>
    <row r="10195" spans="1:11" x14ac:dyDescent="0.3">
      <c r="A10195" t="s">
        <v>39970</v>
      </c>
      <c r="B10195" t="s">
        <v>39971</v>
      </c>
      <c r="C10195" t="s">
        <v>558</v>
      </c>
      <c r="D10195" t="s">
        <v>39972</v>
      </c>
      <c r="E10195" t="s">
        <v>32122</v>
      </c>
      <c r="F10195" t="s">
        <v>39973</v>
      </c>
      <c r="G10195" t="s">
        <v>42</v>
      </c>
      <c r="H10195">
        <v>0</v>
      </c>
      <c r="I10195">
        <v>0</v>
      </c>
      <c r="J10195">
        <v>0</v>
      </c>
      <c r="K10195" t="s">
        <v>39974</v>
      </c>
    </row>
    <row r="10196" spans="1:11" x14ac:dyDescent="0.3">
      <c r="A10196" t="s">
        <v>39975</v>
      </c>
      <c r="B10196" t="s">
        <v>39976</v>
      </c>
      <c r="C10196" t="s">
        <v>20</v>
      </c>
      <c r="D10196" t="s">
        <v>39977</v>
      </c>
      <c r="E10196" t="s">
        <v>22</v>
      </c>
      <c r="F10196" t="s">
        <v>16</v>
      </c>
      <c r="G10196" t="s">
        <v>42</v>
      </c>
      <c r="H10196">
        <v>0</v>
      </c>
      <c r="I10196">
        <v>0</v>
      </c>
      <c r="J10196">
        <v>0</v>
      </c>
      <c r="K10196" t="s">
        <v>39978</v>
      </c>
    </row>
    <row r="10197" spans="1:11" x14ac:dyDescent="0.3">
      <c r="A10197" t="s">
        <v>39979</v>
      </c>
      <c r="C10197" t="s">
        <v>20</v>
      </c>
      <c r="D10197" t="s">
        <v>39980</v>
      </c>
      <c r="E10197" t="s">
        <v>33633</v>
      </c>
      <c r="F10197" t="s">
        <v>845</v>
      </c>
      <c r="G10197" t="s">
        <v>42</v>
      </c>
      <c r="H10197">
        <v>0</v>
      </c>
      <c r="I10197">
        <v>0</v>
      </c>
      <c r="J10197">
        <v>0</v>
      </c>
      <c r="K10197" t="s">
        <v>39981</v>
      </c>
    </row>
    <row r="10198" spans="1:11" x14ac:dyDescent="0.3">
      <c r="A10198" t="s">
        <v>39982</v>
      </c>
      <c r="B10198" t="s">
        <v>39983</v>
      </c>
      <c r="C10198" t="s">
        <v>20</v>
      </c>
      <c r="D10198" t="s">
        <v>39984</v>
      </c>
      <c r="E10198" t="s">
        <v>33633</v>
      </c>
      <c r="F10198" t="s">
        <v>1237</v>
      </c>
      <c r="G10198" t="s">
        <v>42</v>
      </c>
      <c r="H10198">
        <v>0</v>
      </c>
      <c r="I10198">
        <v>0</v>
      </c>
      <c r="J10198">
        <v>0</v>
      </c>
      <c r="K10198" t="s">
        <v>39985</v>
      </c>
    </row>
    <row r="10199" spans="1:11" x14ac:dyDescent="0.3">
      <c r="A10199" t="s">
        <v>39986</v>
      </c>
      <c r="B10199" t="s">
        <v>39987</v>
      </c>
      <c r="C10199" t="s">
        <v>20</v>
      </c>
      <c r="D10199" t="s">
        <v>39988</v>
      </c>
      <c r="E10199" t="s">
        <v>33633</v>
      </c>
      <c r="F10199" t="s">
        <v>302</v>
      </c>
      <c r="G10199" t="s">
        <v>42</v>
      </c>
      <c r="H10199">
        <v>0</v>
      </c>
      <c r="I10199">
        <v>0</v>
      </c>
      <c r="J10199">
        <v>0</v>
      </c>
      <c r="K10199" t="s">
        <v>39989</v>
      </c>
    </row>
    <row r="10200" spans="1:11" x14ac:dyDescent="0.3">
      <c r="A10200" t="s">
        <v>39990</v>
      </c>
      <c r="C10200" t="s">
        <v>27</v>
      </c>
      <c r="D10200" t="s">
        <v>39991</v>
      </c>
      <c r="E10200" t="s">
        <v>12540</v>
      </c>
      <c r="F10200" t="s">
        <v>7794</v>
      </c>
      <c r="G10200" t="s">
        <v>42</v>
      </c>
      <c r="H10200">
        <v>0</v>
      </c>
      <c r="I10200">
        <v>0</v>
      </c>
      <c r="J10200">
        <v>0</v>
      </c>
      <c r="K10200" t="s">
        <v>39992</v>
      </c>
    </row>
    <row r="10201" spans="1:11" x14ac:dyDescent="0.3">
      <c r="A10201" t="s">
        <v>39993</v>
      </c>
      <c r="B10201" t="s">
        <v>39994</v>
      </c>
      <c r="C10201" t="s">
        <v>27</v>
      </c>
      <c r="D10201" t="s">
        <v>39995</v>
      </c>
      <c r="E10201" t="s">
        <v>12540</v>
      </c>
      <c r="F10201" t="s">
        <v>41</v>
      </c>
      <c r="G10201" t="s">
        <v>42</v>
      </c>
      <c r="H10201">
        <v>0</v>
      </c>
      <c r="I10201">
        <v>0</v>
      </c>
      <c r="J10201">
        <v>0</v>
      </c>
      <c r="K10201" t="s">
        <v>39996</v>
      </c>
    </row>
    <row r="10202" spans="1:11" x14ac:dyDescent="0.3">
      <c r="A10202" t="s">
        <v>39997</v>
      </c>
      <c r="C10202" t="s">
        <v>20</v>
      </c>
      <c r="D10202" t="s">
        <v>39998</v>
      </c>
      <c r="E10202" t="s">
        <v>33633</v>
      </c>
      <c r="F10202" t="s">
        <v>2703</v>
      </c>
      <c r="G10202" t="s">
        <v>42</v>
      </c>
      <c r="H10202">
        <v>0</v>
      </c>
      <c r="I10202">
        <v>0</v>
      </c>
      <c r="J10202">
        <v>0</v>
      </c>
      <c r="K10202" t="s">
        <v>39999</v>
      </c>
    </row>
    <row r="10203" spans="1:11" x14ac:dyDescent="0.3">
      <c r="A10203" t="s">
        <v>40000</v>
      </c>
      <c r="B10203" t="s">
        <v>40001</v>
      </c>
      <c r="C10203" t="s">
        <v>13</v>
      </c>
      <c r="D10203" t="s">
        <v>40002</v>
      </c>
      <c r="E10203" t="s">
        <v>32427</v>
      </c>
      <c r="F10203" t="s">
        <v>16</v>
      </c>
      <c r="G10203" t="s">
        <v>11765</v>
      </c>
      <c r="H10203">
        <v>0</v>
      </c>
      <c r="I10203">
        <v>0</v>
      </c>
      <c r="J10203">
        <v>0</v>
      </c>
      <c r="K10203" t="s">
        <v>40003</v>
      </c>
    </row>
    <row r="10204" spans="1:11" x14ac:dyDescent="0.3">
      <c r="A10204" t="s">
        <v>40004</v>
      </c>
      <c r="B10204" t="s">
        <v>40005</v>
      </c>
      <c r="C10204" t="s">
        <v>20</v>
      </c>
      <c r="D10204" t="s">
        <v>40006</v>
      </c>
      <c r="E10204" t="s">
        <v>22</v>
      </c>
      <c r="F10204" t="s">
        <v>16</v>
      </c>
      <c r="G10204" t="s">
        <v>9279</v>
      </c>
      <c r="H10204">
        <v>0</v>
      </c>
      <c r="I10204">
        <v>0</v>
      </c>
      <c r="J10204">
        <v>0</v>
      </c>
      <c r="K10204" t="s">
        <v>40007</v>
      </c>
    </row>
    <row r="10205" spans="1:11" x14ac:dyDescent="0.3">
      <c r="A10205" t="s">
        <v>40008</v>
      </c>
      <c r="B10205" t="s">
        <v>40009</v>
      </c>
      <c r="C10205" t="s">
        <v>1159</v>
      </c>
      <c r="D10205" t="s">
        <v>40010</v>
      </c>
      <c r="E10205" t="s">
        <v>10552</v>
      </c>
      <c r="F10205" t="s">
        <v>16</v>
      </c>
      <c r="G10205" t="s">
        <v>18940</v>
      </c>
      <c r="H10205">
        <v>0</v>
      </c>
      <c r="I10205">
        <v>0</v>
      </c>
      <c r="J10205">
        <v>0</v>
      </c>
      <c r="K10205" t="s">
        <v>40011</v>
      </c>
    </row>
    <row r="10206" spans="1:11" x14ac:dyDescent="0.3">
      <c r="A10206" t="s">
        <v>40012</v>
      </c>
      <c r="B10206" t="s">
        <v>40013</v>
      </c>
      <c r="C10206" t="s">
        <v>147</v>
      </c>
      <c r="D10206" t="s">
        <v>40014</v>
      </c>
      <c r="E10206" t="s">
        <v>149</v>
      </c>
      <c r="F10206" t="s">
        <v>6825</v>
      </c>
      <c r="G10206" t="s">
        <v>42</v>
      </c>
      <c r="H10206">
        <v>0</v>
      </c>
      <c r="I10206">
        <v>0</v>
      </c>
      <c r="J10206">
        <v>0</v>
      </c>
      <c r="K10206" t="s">
        <v>40015</v>
      </c>
    </row>
    <row r="10207" spans="1:11" x14ac:dyDescent="0.3">
      <c r="A10207" t="s">
        <v>40016</v>
      </c>
      <c r="B10207" t="s">
        <v>40017</v>
      </c>
      <c r="C10207" t="s">
        <v>147</v>
      </c>
      <c r="D10207" t="s">
        <v>40018</v>
      </c>
      <c r="E10207" t="s">
        <v>149</v>
      </c>
      <c r="F10207" t="s">
        <v>3555</v>
      </c>
      <c r="G10207" t="s">
        <v>42</v>
      </c>
      <c r="H10207">
        <v>0</v>
      </c>
      <c r="I10207">
        <v>0</v>
      </c>
      <c r="J10207">
        <v>0</v>
      </c>
      <c r="K10207" t="s">
        <v>40019</v>
      </c>
    </row>
    <row r="10208" spans="1:11" x14ac:dyDescent="0.3">
      <c r="A10208" t="s">
        <v>40020</v>
      </c>
      <c r="C10208" t="s">
        <v>27</v>
      </c>
      <c r="D10208" t="s">
        <v>40021</v>
      </c>
      <c r="E10208" t="s">
        <v>12540</v>
      </c>
      <c r="F10208" t="s">
        <v>41</v>
      </c>
      <c r="G10208" t="s">
        <v>42</v>
      </c>
      <c r="H10208">
        <v>0</v>
      </c>
      <c r="I10208">
        <v>0</v>
      </c>
      <c r="J10208">
        <v>0</v>
      </c>
      <c r="K10208" t="s">
        <v>40022</v>
      </c>
    </row>
    <row r="10209" spans="1:11" x14ac:dyDescent="0.3">
      <c r="A10209" t="s">
        <v>40023</v>
      </c>
      <c r="B10209" t="s">
        <v>40024</v>
      </c>
      <c r="C10209" t="s">
        <v>27</v>
      </c>
      <c r="D10209" t="s">
        <v>40025</v>
      </c>
      <c r="E10209" t="s">
        <v>12540</v>
      </c>
      <c r="F10209" t="s">
        <v>40026</v>
      </c>
      <c r="G10209" t="s">
        <v>42</v>
      </c>
      <c r="H10209">
        <v>0</v>
      </c>
      <c r="I10209">
        <v>0</v>
      </c>
      <c r="J10209">
        <v>0</v>
      </c>
      <c r="K10209" t="s">
        <v>40027</v>
      </c>
    </row>
    <row r="10210" spans="1:11" x14ac:dyDescent="0.3">
      <c r="A10210" t="s">
        <v>40028</v>
      </c>
      <c r="B10210" t="s">
        <v>40024</v>
      </c>
      <c r="C10210" t="s">
        <v>27</v>
      </c>
      <c r="D10210" t="s">
        <v>40029</v>
      </c>
      <c r="E10210" t="s">
        <v>12540</v>
      </c>
      <c r="F10210" t="s">
        <v>41</v>
      </c>
      <c r="G10210" t="s">
        <v>42</v>
      </c>
      <c r="H10210">
        <v>0</v>
      </c>
      <c r="I10210">
        <v>0</v>
      </c>
      <c r="J10210">
        <v>0</v>
      </c>
      <c r="K10210" t="s">
        <v>40030</v>
      </c>
    </row>
    <row r="10211" spans="1:11" x14ac:dyDescent="0.3">
      <c r="A10211" t="s">
        <v>40031</v>
      </c>
      <c r="C10211" t="s">
        <v>27</v>
      </c>
      <c r="D10211" t="e">
        <f>잔다듬.</f>
        <v>#NAME?</v>
      </c>
      <c r="E10211" t="s">
        <v>12540</v>
      </c>
      <c r="F10211" t="s">
        <v>1674</v>
      </c>
      <c r="G10211" t="s">
        <v>42</v>
      </c>
      <c r="H10211">
        <v>0</v>
      </c>
      <c r="I10211">
        <v>0</v>
      </c>
      <c r="J10211">
        <v>0</v>
      </c>
      <c r="K10211" t="s">
        <v>40032</v>
      </c>
    </row>
    <row r="10212" spans="1:11" x14ac:dyDescent="0.3">
      <c r="A10212" t="s">
        <v>40033</v>
      </c>
      <c r="B10212" t="s">
        <v>40034</v>
      </c>
      <c r="C10212" t="s">
        <v>27</v>
      </c>
      <c r="D10212" t="s">
        <v>40035</v>
      </c>
      <c r="E10212" t="s">
        <v>12540</v>
      </c>
      <c r="F10212" t="s">
        <v>10463</v>
      </c>
      <c r="G10212" t="s">
        <v>42</v>
      </c>
      <c r="H10212">
        <v>0</v>
      </c>
      <c r="I10212">
        <v>0</v>
      </c>
      <c r="J10212">
        <v>0</v>
      </c>
      <c r="K10212" t="s">
        <v>40036</v>
      </c>
    </row>
    <row r="10213" spans="1:11" x14ac:dyDescent="0.3">
      <c r="A10213" t="s">
        <v>40037</v>
      </c>
      <c r="C10213" t="s">
        <v>27</v>
      </c>
      <c r="D10213" t="s">
        <v>40038</v>
      </c>
      <c r="E10213" t="s">
        <v>12540</v>
      </c>
      <c r="F10213" t="s">
        <v>41</v>
      </c>
      <c r="G10213" t="s">
        <v>5631</v>
      </c>
      <c r="H10213">
        <v>0</v>
      </c>
      <c r="I10213">
        <v>0</v>
      </c>
      <c r="J10213">
        <v>0</v>
      </c>
      <c r="K10213" t="s">
        <v>40039</v>
      </c>
    </row>
    <row r="10214" spans="1:11" x14ac:dyDescent="0.3">
      <c r="A10214" t="s">
        <v>40040</v>
      </c>
      <c r="B10214" t="s">
        <v>40041</v>
      </c>
      <c r="C10214" t="s">
        <v>20</v>
      </c>
      <c r="D10214" t="s">
        <v>40042</v>
      </c>
      <c r="E10214" t="s">
        <v>22</v>
      </c>
      <c r="F10214" t="s">
        <v>16</v>
      </c>
      <c r="G10214" t="s">
        <v>9617</v>
      </c>
      <c r="H10214">
        <v>0</v>
      </c>
      <c r="I10214">
        <v>0</v>
      </c>
      <c r="J10214">
        <v>0</v>
      </c>
      <c r="K10214" t="s">
        <v>40043</v>
      </c>
    </row>
    <row r="10215" spans="1:11" x14ac:dyDescent="0.3">
      <c r="A10215" t="s">
        <v>40044</v>
      </c>
      <c r="C10215" t="s">
        <v>558</v>
      </c>
      <c r="D10215" t="s">
        <v>40045</v>
      </c>
      <c r="E10215" t="s">
        <v>28510</v>
      </c>
      <c r="F10215" t="s">
        <v>2770</v>
      </c>
      <c r="G10215" t="s">
        <v>42</v>
      </c>
      <c r="H10215">
        <v>0</v>
      </c>
      <c r="I10215">
        <v>0</v>
      </c>
      <c r="J10215">
        <v>0</v>
      </c>
      <c r="K10215" t="s">
        <v>40046</v>
      </c>
    </row>
    <row r="10216" spans="1:11" x14ac:dyDescent="0.3">
      <c r="A10216" t="s">
        <v>40047</v>
      </c>
      <c r="C10216" t="s">
        <v>147</v>
      </c>
      <c r="D10216" t="s">
        <v>40048</v>
      </c>
      <c r="E10216" t="s">
        <v>149</v>
      </c>
      <c r="F10216" t="s">
        <v>5985</v>
      </c>
      <c r="G10216" t="s">
        <v>42</v>
      </c>
      <c r="H10216">
        <v>0</v>
      </c>
      <c r="I10216">
        <v>0</v>
      </c>
      <c r="J10216">
        <v>0</v>
      </c>
      <c r="K10216" t="s">
        <v>40049</v>
      </c>
    </row>
    <row r="10217" spans="1:11" x14ac:dyDescent="0.3">
      <c r="A10217" t="s">
        <v>40050</v>
      </c>
      <c r="C10217" t="s">
        <v>147</v>
      </c>
      <c r="D10217" t="s">
        <v>40051</v>
      </c>
      <c r="E10217" t="s">
        <v>149</v>
      </c>
      <c r="F10217" t="s">
        <v>2454</v>
      </c>
      <c r="G10217" t="s">
        <v>42</v>
      </c>
      <c r="H10217">
        <v>0</v>
      </c>
      <c r="I10217">
        <v>0</v>
      </c>
      <c r="J10217">
        <v>0</v>
      </c>
      <c r="K10217" t="s">
        <v>40052</v>
      </c>
    </row>
    <row r="10218" spans="1:11" x14ac:dyDescent="0.3">
      <c r="A10218" t="s">
        <v>40053</v>
      </c>
      <c r="B10218" t="s">
        <v>40054</v>
      </c>
      <c r="C10218" t="s">
        <v>27</v>
      </c>
      <c r="D10218" t="s">
        <v>40055</v>
      </c>
      <c r="E10218" t="s">
        <v>12540</v>
      </c>
      <c r="F10218" t="s">
        <v>41</v>
      </c>
      <c r="G10218" t="s">
        <v>42</v>
      </c>
      <c r="H10218">
        <v>0</v>
      </c>
      <c r="I10218">
        <v>0</v>
      </c>
      <c r="J10218">
        <v>0</v>
      </c>
      <c r="K10218" t="s">
        <v>40056</v>
      </c>
    </row>
    <row r="10219" spans="1:11" x14ac:dyDescent="0.3">
      <c r="A10219" t="s">
        <v>40057</v>
      </c>
      <c r="B10219" t="s">
        <v>40058</v>
      </c>
      <c r="C10219" t="s">
        <v>558</v>
      </c>
      <c r="D10219" t="s">
        <v>40059</v>
      </c>
      <c r="E10219" t="s">
        <v>28510</v>
      </c>
      <c r="F10219" t="s">
        <v>16</v>
      </c>
      <c r="G10219" t="s">
        <v>13739</v>
      </c>
      <c r="H10219">
        <v>0</v>
      </c>
      <c r="I10219">
        <v>0</v>
      </c>
      <c r="J10219">
        <v>0</v>
      </c>
      <c r="K10219" t="s">
        <v>40060</v>
      </c>
    </row>
    <row r="10220" spans="1:11" x14ac:dyDescent="0.3">
      <c r="A10220" t="s">
        <v>40061</v>
      </c>
      <c r="B10220" t="s">
        <v>40062</v>
      </c>
      <c r="C10220" t="s">
        <v>558</v>
      </c>
      <c r="D10220" t="s">
        <v>40063</v>
      </c>
      <c r="E10220" t="s">
        <v>28510</v>
      </c>
      <c r="F10220" t="s">
        <v>16</v>
      </c>
      <c r="G10220" t="s">
        <v>14592</v>
      </c>
      <c r="H10220">
        <v>0</v>
      </c>
      <c r="I10220">
        <v>0</v>
      </c>
      <c r="J10220">
        <v>0</v>
      </c>
      <c r="K10220" t="s">
        <v>40064</v>
      </c>
    </row>
    <row r="10221" spans="1:11" x14ac:dyDescent="0.3">
      <c r="A10221" t="s">
        <v>40065</v>
      </c>
      <c r="C10221" t="s">
        <v>147</v>
      </c>
      <c r="D10221" t="s">
        <v>40066</v>
      </c>
      <c r="E10221" t="s">
        <v>149</v>
      </c>
      <c r="F10221" t="s">
        <v>3200</v>
      </c>
      <c r="G10221" t="s">
        <v>42</v>
      </c>
      <c r="H10221">
        <v>0</v>
      </c>
      <c r="I10221">
        <v>0</v>
      </c>
      <c r="J10221">
        <v>0</v>
      </c>
      <c r="K10221" t="s">
        <v>40067</v>
      </c>
    </row>
    <row r="10222" spans="1:11" x14ac:dyDescent="0.3">
      <c r="A10222" t="s">
        <v>40068</v>
      </c>
      <c r="B10222" t="s">
        <v>40069</v>
      </c>
      <c r="C10222" t="s">
        <v>147</v>
      </c>
      <c r="D10222" t="s">
        <v>40070</v>
      </c>
      <c r="E10222" t="s">
        <v>149</v>
      </c>
      <c r="F10222" t="s">
        <v>1247</v>
      </c>
      <c r="G10222" t="s">
        <v>42</v>
      </c>
      <c r="H10222">
        <v>0</v>
      </c>
      <c r="I10222">
        <v>0</v>
      </c>
      <c r="J10222">
        <v>0</v>
      </c>
      <c r="K10222" t="s">
        <v>40071</v>
      </c>
    </row>
    <row r="10223" spans="1:11" x14ac:dyDescent="0.3">
      <c r="A10223" t="s">
        <v>40072</v>
      </c>
      <c r="C10223" t="s">
        <v>147</v>
      </c>
      <c r="D10223" t="s">
        <v>40073</v>
      </c>
      <c r="E10223" t="s">
        <v>149</v>
      </c>
      <c r="F10223" t="s">
        <v>1835</v>
      </c>
      <c r="G10223" t="s">
        <v>42</v>
      </c>
      <c r="H10223">
        <v>0</v>
      </c>
      <c r="I10223">
        <v>0</v>
      </c>
      <c r="J10223">
        <v>0</v>
      </c>
      <c r="K10223" t="s">
        <v>40074</v>
      </c>
    </row>
    <row r="10224" spans="1:11" x14ac:dyDescent="0.3">
      <c r="A10224" t="s">
        <v>40075</v>
      </c>
      <c r="B10224" t="s">
        <v>40076</v>
      </c>
      <c r="C10224" t="s">
        <v>20</v>
      </c>
      <c r="D10224" t="s">
        <v>40077</v>
      </c>
      <c r="E10224" t="s">
        <v>22</v>
      </c>
      <c r="F10224" t="s">
        <v>16</v>
      </c>
      <c r="G10224" t="s">
        <v>3422</v>
      </c>
      <c r="H10224">
        <v>0</v>
      </c>
      <c r="I10224">
        <v>0</v>
      </c>
      <c r="J10224">
        <v>0</v>
      </c>
      <c r="K10224" t="s">
        <v>40078</v>
      </c>
    </row>
    <row r="10225" spans="1:11" x14ac:dyDescent="0.3">
      <c r="A10225" t="s">
        <v>40079</v>
      </c>
      <c r="B10225" t="s">
        <v>40080</v>
      </c>
      <c r="C10225" t="s">
        <v>13</v>
      </c>
      <c r="D10225" t="s">
        <v>40081</v>
      </c>
      <c r="E10225" t="s">
        <v>32427</v>
      </c>
      <c r="F10225" t="s">
        <v>16</v>
      </c>
      <c r="G10225" t="s">
        <v>31803</v>
      </c>
      <c r="H10225">
        <v>0</v>
      </c>
      <c r="I10225">
        <v>0</v>
      </c>
      <c r="J10225">
        <v>0</v>
      </c>
      <c r="K10225" t="s">
        <v>40082</v>
      </c>
    </row>
    <row r="10226" spans="1:11" x14ac:dyDescent="0.3">
      <c r="A10226" t="s">
        <v>40083</v>
      </c>
      <c r="C10226" t="s">
        <v>27</v>
      </c>
      <c r="D10226" t="s">
        <v>40084</v>
      </c>
      <c r="E10226" t="s">
        <v>12540</v>
      </c>
      <c r="F10226" t="s">
        <v>41</v>
      </c>
      <c r="G10226" t="s">
        <v>42</v>
      </c>
      <c r="H10226">
        <v>0</v>
      </c>
      <c r="I10226">
        <v>0</v>
      </c>
      <c r="J10226">
        <v>0</v>
      </c>
      <c r="K10226" t="s">
        <v>40085</v>
      </c>
    </row>
    <row r="10227" spans="1:11" x14ac:dyDescent="0.3">
      <c r="A10227" t="s">
        <v>40086</v>
      </c>
      <c r="C10227" t="s">
        <v>27</v>
      </c>
      <c r="D10227" t="s">
        <v>40087</v>
      </c>
      <c r="E10227" t="s">
        <v>12540</v>
      </c>
      <c r="F10227" t="s">
        <v>41</v>
      </c>
      <c r="G10227" t="s">
        <v>42</v>
      </c>
      <c r="H10227">
        <v>0</v>
      </c>
      <c r="I10227">
        <v>0</v>
      </c>
      <c r="J10227">
        <v>0</v>
      </c>
      <c r="K10227" t="s">
        <v>40088</v>
      </c>
    </row>
    <row r="10228" spans="1:11" x14ac:dyDescent="0.3">
      <c r="A10228" t="s">
        <v>40089</v>
      </c>
      <c r="C10228" t="s">
        <v>27</v>
      </c>
      <c r="D10228" t="s">
        <v>40090</v>
      </c>
      <c r="E10228" t="s">
        <v>12540</v>
      </c>
      <c r="F10228" t="s">
        <v>2726</v>
      </c>
      <c r="G10228" t="s">
        <v>42</v>
      </c>
      <c r="H10228">
        <v>0</v>
      </c>
      <c r="I10228">
        <v>0</v>
      </c>
      <c r="J10228">
        <v>0</v>
      </c>
      <c r="K10228" t="s">
        <v>40091</v>
      </c>
    </row>
    <row r="10229" spans="1:11" x14ac:dyDescent="0.3">
      <c r="A10229" t="s">
        <v>40092</v>
      </c>
      <c r="B10229" t="s">
        <v>40093</v>
      </c>
      <c r="C10229" t="s">
        <v>27</v>
      </c>
      <c r="D10229" t="s">
        <v>40094</v>
      </c>
      <c r="E10229" t="s">
        <v>12540</v>
      </c>
      <c r="F10229" t="s">
        <v>41</v>
      </c>
      <c r="G10229" t="s">
        <v>42</v>
      </c>
      <c r="H10229">
        <v>0</v>
      </c>
      <c r="I10229">
        <v>0</v>
      </c>
      <c r="J10229">
        <v>0</v>
      </c>
      <c r="K10229" t="s">
        <v>40095</v>
      </c>
    </row>
    <row r="10230" spans="1:11" x14ac:dyDescent="0.3">
      <c r="A10230" t="s">
        <v>40096</v>
      </c>
      <c r="B10230" t="s">
        <v>40097</v>
      </c>
      <c r="C10230" t="s">
        <v>27</v>
      </c>
      <c r="D10230" t="s">
        <v>40098</v>
      </c>
      <c r="E10230" t="s">
        <v>12540</v>
      </c>
      <c r="F10230" t="s">
        <v>41</v>
      </c>
      <c r="G10230" t="s">
        <v>42</v>
      </c>
      <c r="H10230">
        <v>0</v>
      </c>
      <c r="I10230">
        <v>0</v>
      </c>
      <c r="J10230">
        <v>0</v>
      </c>
      <c r="K10230" t="s">
        <v>40099</v>
      </c>
    </row>
    <row r="10231" spans="1:11" x14ac:dyDescent="0.3">
      <c r="A10231" t="s">
        <v>40100</v>
      </c>
      <c r="C10231" t="s">
        <v>27</v>
      </c>
      <c r="D10231" t="s">
        <v>40101</v>
      </c>
      <c r="E10231" t="s">
        <v>12540</v>
      </c>
      <c r="F10231" t="s">
        <v>41</v>
      </c>
      <c r="G10231" t="s">
        <v>42</v>
      </c>
      <c r="H10231">
        <v>0</v>
      </c>
      <c r="I10231">
        <v>0</v>
      </c>
      <c r="J10231">
        <v>0</v>
      </c>
      <c r="K10231" t="s">
        <v>40102</v>
      </c>
    </row>
    <row r="10232" spans="1:11" x14ac:dyDescent="0.3">
      <c r="A10232" t="s">
        <v>40103</v>
      </c>
      <c r="C10232" t="s">
        <v>27</v>
      </c>
      <c r="D10232" t="s">
        <v>40104</v>
      </c>
      <c r="E10232" t="s">
        <v>12540</v>
      </c>
      <c r="F10232" t="s">
        <v>41</v>
      </c>
      <c r="G10232" t="s">
        <v>42</v>
      </c>
      <c r="H10232">
        <v>0</v>
      </c>
      <c r="I10232">
        <v>0</v>
      </c>
      <c r="J10232">
        <v>0</v>
      </c>
      <c r="K10232" t="s">
        <v>40105</v>
      </c>
    </row>
    <row r="10233" spans="1:11" x14ac:dyDescent="0.3">
      <c r="A10233" t="s">
        <v>40106</v>
      </c>
      <c r="B10233" t="s">
        <v>40107</v>
      </c>
      <c r="C10233" t="s">
        <v>20</v>
      </c>
      <c r="D10233" t="s">
        <v>40108</v>
      </c>
      <c r="E10233" t="s">
        <v>22</v>
      </c>
      <c r="F10233" t="s">
        <v>16</v>
      </c>
      <c r="G10233" t="s">
        <v>7236</v>
      </c>
      <c r="H10233">
        <v>0</v>
      </c>
      <c r="I10233">
        <v>0</v>
      </c>
      <c r="J10233">
        <v>0</v>
      </c>
      <c r="K10233" t="s">
        <v>40109</v>
      </c>
    </row>
    <row r="10234" spans="1:11" x14ac:dyDescent="0.3">
      <c r="A10234" t="s">
        <v>40110</v>
      </c>
      <c r="B10234" t="s">
        <v>40111</v>
      </c>
      <c r="C10234" t="s">
        <v>27</v>
      </c>
      <c r="D10234" t="s">
        <v>40112</v>
      </c>
      <c r="E10234" t="s">
        <v>12540</v>
      </c>
      <c r="F10234" t="s">
        <v>41</v>
      </c>
      <c r="G10234" t="s">
        <v>42</v>
      </c>
      <c r="H10234">
        <v>0</v>
      </c>
      <c r="I10234">
        <v>0</v>
      </c>
      <c r="J10234">
        <v>0</v>
      </c>
      <c r="K10234" t="s">
        <v>40113</v>
      </c>
    </row>
    <row r="10235" spans="1:11" x14ac:dyDescent="0.3">
      <c r="A10235" t="s">
        <v>40114</v>
      </c>
      <c r="B10235" t="s">
        <v>40115</v>
      </c>
      <c r="C10235" t="s">
        <v>558</v>
      </c>
      <c r="D10235" t="s">
        <v>40116</v>
      </c>
      <c r="E10235" t="s">
        <v>32122</v>
      </c>
      <c r="F10235" t="s">
        <v>40117</v>
      </c>
      <c r="G10235" t="s">
        <v>42</v>
      </c>
      <c r="H10235">
        <v>0</v>
      </c>
      <c r="I10235">
        <v>0</v>
      </c>
      <c r="J10235">
        <v>0</v>
      </c>
      <c r="K10235" t="s">
        <v>40118</v>
      </c>
    </row>
    <row r="10236" spans="1:11" x14ac:dyDescent="0.3">
      <c r="A10236" t="s">
        <v>40119</v>
      </c>
      <c r="B10236" t="s">
        <v>40120</v>
      </c>
      <c r="C10236" t="s">
        <v>558</v>
      </c>
      <c r="D10236" t="e">
        <f>양면J형그루브</f>
        <v>#NAME?</v>
      </c>
      <c r="E10236" t="s">
        <v>32122</v>
      </c>
      <c r="F10236" t="s">
        <v>7622</v>
      </c>
      <c r="G10236" t="s">
        <v>42</v>
      </c>
      <c r="H10236">
        <v>0</v>
      </c>
      <c r="I10236">
        <v>0</v>
      </c>
      <c r="J10236">
        <v>0</v>
      </c>
      <c r="K10236" t="s">
        <v>40121</v>
      </c>
    </row>
    <row r="10237" spans="1:11" x14ac:dyDescent="0.3">
      <c r="A10237" t="s">
        <v>40122</v>
      </c>
      <c r="C10237" t="s">
        <v>27</v>
      </c>
      <c r="D10237" t="s">
        <v>40123</v>
      </c>
      <c r="E10237" t="s">
        <v>12540</v>
      </c>
      <c r="F10237" t="s">
        <v>41</v>
      </c>
      <c r="G10237" t="s">
        <v>42</v>
      </c>
      <c r="H10237">
        <v>0</v>
      </c>
      <c r="I10237">
        <v>0</v>
      </c>
      <c r="J10237">
        <v>0</v>
      </c>
      <c r="K10237" t="s">
        <v>40124</v>
      </c>
    </row>
    <row r="10238" spans="1:11" x14ac:dyDescent="0.3">
      <c r="A10238" t="s">
        <v>40125</v>
      </c>
      <c r="C10238" t="s">
        <v>27</v>
      </c>
      <c r="D10238" t="s">
        <v>40126</v>
      </c>
      <c r="E10238" t="s">
        <v>12540</v>
      </c>
      <c r="F10238" t="s">
        <v>7488</v>
      </c>
      <c r="G10238" t="s">
        <v>42</v>
      </c>
      <c r="H10238">
        <v>0</v>
      </c>
      <c r="I10238">
        <v>0</v>
      </c>
      <c r="J10238">
        <v>0</v>
      </c>
      <c r="K10238" t="s">
        <v>40127</v>
      </c>
    </row>
    <row r="10239" spans="1:11" x14ac:dyDescent="0.3">
      <c r="A10239" t="s">
        <v>40128</v>
      </c>
      <c r="B10239" t="s">
        <v>40129</v>
      </c>
      <c r="C10239" t="s">
        <v>558</v>
      </c>
      <c r="D10239" t="s">
        <v>40130</v>
      </c>
      <c r="E10239" t="s">
        <v>32122</v>
      </c>
      <c r="F10239" t="s">
        <v>1646</v>
      </c>
      <c r="G10239" t="s">
        <v>42</v>
      </c>
      <c r="H10239">
        <v>0</v>
      </c>
      <c r="I10239">
        <v>0</v>
      </c>
      <c r="J10239">
        <v>0</v>
      </c>
      <c r="K10239" t="s">
        <v>40131</v>
      </c>
    </row>
    <row r="10240" spans="1:11" x14ac:dyDescent="0.3">
      <c r="A10240" t="s">
        <v>40132</v>
      </c>
      <c r="B10240" t="s">
        <v>40133</v>
      </c>
      <c r="C10240" t="s">
        <v>558</v>
      </c>
      <c r="D10240" t="e">
        <f>양면그루브이음</f>
        <v>#NAME?</v>
      </c>
      <c r="E10240" t="s">
        <v>32122</v>
      </c>
      <c r="F10240" t="s">
        <v>10848</v>
      </c>
      <c r="G10240" t="s">
        <v>42</v>
      </c>
      <c r="H10240">
        <v>0</v>
      </c>
      <c r="I10240">
        <v>0</v>
      </c>
      <c r="J10240">
        <v>0</v>
      </c>
      <c r="K10240" t="s">
        <v>40134</v>
      </c>
    </row>
    <row r="10241" spans="1:11" x14ac:dyDescent="0.3">
      <c r="A10241" t="s">
        <v>40135</v>
      </c>
      <c r="B10241" t="s">
        <v>39994</v>
      </c>
      <c r="C10241" t="s">
        <v>27</v>
      </c>
      <c r="D10241" t="s">
        <v>40136</v>
      </c>
      <c r="E10241" t="s">
        <v>12540</v>
      </c>
      <c r="F10241" t="s">
        <v>41</v>
      </c>
      <c r="G10241" t="s">
        <v>42</v>
      </c>
      <c r="H10241">
        <v>0</v>
      </c>
      <c r="I10241">
        <v>0</v>
      </c>
      <c r="J10241">
        <v>0</v>
      </c>
      <c r="K10241" t="s">
        <v>40137</v>
      </c>
    </row>
    <row r="10242" spans="1:11" x14ac:dyDescent="0.3">
      <c r="A10242" t="s">
        <v>40138</v>
      </c>
      <c r="B10242" t="s">
        <v>39358</v>
      </c>
      <c r="C10242" t="s">
        <v>27</v>
      </c>
      <c r="D10242" t="s">
        <v>40139</v>
      </c>
      <c r="E10242" t="s">
        <v>12540</v>
      </c>
      <c r="F10242" t="s">
        <v>16</v>
      </c>
      <c r="G10242" t="s">
        <v>117</v>
      </c>
      <c r="H10242">
        <v>0</v>
      </c>
      <c r="I10242">
        <v>0</v>
      </c>
      <c r="J10242">
        <v>0</v>
      </c>
      <c r="K10242" t="s">
        <v>40140</v>
      </c>
    </row>
    <row r="10243" spans="1:11" x14ac:dyDescent="0.3">
      <c r="A10243" t="s">
        <v>40141</v>
      </c>
      <c r="C10243" t="s">
        <v>20</v>
      </c>
      <c r="D10243" t="s">
        <v>40142</v>
      </c>
      <c r="E10243" t="s">
        <v>22</v>
      </c>
      <c r="F10243" t="s">
        <v>16</v>
      </c>
      <c r="G10243" t="s">
        <v>42</v>
      </c>
      <c r="H10243">
        <v>0</v>
      </c>
      <c r="I10243">
        <v>0</v>
      </c>
      <c r="J10243">
        <v>0</v>
      </c>
      <c r="K10243" t="s">
        <v>40143</v>
      </c>
    </row>
    <row r="10244" spans="1:11" x14ac:dyDescent="0.3">
      <c r="A10244" t="s">
        <v>40144</v>
      </c>
      <c r="B10244" t="s">
        <v>40145</v>
      </c>
      <c r="C10244" t="s">
        <v>27</v>
      </c>
      <c r="D10244" t="s">
        <v>40146</v>
      </c>
      <c r="E10244" t="s">
        <v>12540</v>
      </c>
      <c r="F10244" t="s">
        <v>10468</v>
      </c>
      <c r="G10244" t="s">
        <v>42</v>
      </c>
      <c r="H10244">
        <v>0</v>
      </c>
      <c r="I10244">
        <v>0</v>
      </c>
      <c r="J10244">
        <v>0</v>
      </c>
      <c r="K10244" t="s">
        <v>40147</v>
      </c>
    </row>
    <row r="10245" spans="1:11" x14ac:dyDescent="0.3">
      <c r="A10245" t="s">
        <v>40148</v>
      </c>
      <c r="B10245" t="s">
        <v>40149</v>
      </c>
      <c r="C10245" t="s">
        <v>27</v>
      </c>
      <c r="D10245" t="s">
        <v>40150</v>
      </c>
      <c r="E10245" t="s">
        <v>12540</v>
      </c>
      <c r="F10245" t="s">
        <v>41</v>
      </c>
      <c r="G10245" t="s">
        <v>42</v>
      </c>
      <c r="H10245">
        <v>0</v>
      </c>
      <c r="I10245">
        <v>0</v>
      </c>
      <c r="J10245">
        <v>0</v>
      </c>
      <c r="K10245" t="s">
        <v>40151</v>
      </c>
    </row>
    <row r="10246" spans="1:11" x14ac:dyDescent="0.3">
      <c r="A10246" t="s">
        <v>40152</v>
      </c>
      <c r="B10246" t="s">
        <v>40153</v>
      </c>
      <c r="C10246" t="s">
        <v>20</v>
      </c>
      <c r="D10246" t="s">
        <v>40154</v>
      </c>
      <c r="E10246" t="s">
        <v>33633</v>
      </c>
      <c r="F10246" t="s">
        <v>16</v>
      </c>
      <c r="G10246" t="s">
        <v>3950</v>
      </c>
      <c r="H10246">
        <v>0</v>
      </c>
      <c r="I10246">
        <v>0</v>
      </c>
      <c r="J10246">
        <v>0</v>
      </c>
      <c r="K10246" t="s">
        <v>40155</v>
      </c>
    </row>
    <row r="10247" spans="1:11" x14ac:dyDescent="0.3">
      <c r="A10247" t="s">
        <v>40156</v>
      </c>
      <c r="B10247" t="s">
        <v>40157</v>
      </c>
      <c r="C10247" t="s">
        <v>20</v>
      </c>
      <c r="D10247" t="s">
        <v>40158</v>
      </c>
      <c r="E10247" t="s">
        <v>33633</v>
      </c>
      <c r="F10247" t="s">
        <v>1237</v>
      </c>
      <c r="G10247" t="s">
        <v>42</v>
      </c>
      <c r="H10247">
        <v>0</v>
      </c>
      <c r="I10247">
        <v>0</v>
      </c>
      <c r="J10247">
        <v>0</v>
      </c>
      <c r="K10247" t="s">
        <v>40159</v>
      </c>
    </row>
    <row r="10248" spans="1:11" x14ac:dyDescent="0.3">
      <c r="A10248" t="s">
        <v>40160</v>
      </c>
      <c r="B10248" t="s">
        <v>40161</v>
      </c>
      <c r="C10248" t="s">
        <v>1159</v>
      </c>
      <c r="D10248" t="s">
        <v>40162</v>
      </c>
      <c r="E10248" t="s">
        <v>14853</v>
      </c>
      <c r="F10248" t="s">
        <v>16</v>
      </c>
      <c r="G10248" t="s">
        <v>5573</v>
      </c>
      <c r="H10248">
        <v>0</v>
      </c>
      <c r="I10248">
        <v>0</v>
      </c>
      <c r="J10248">
        <v>0</v>
      </c>
      <c r="K10248" t="s">
        <v>40163</v>
      </c>
    </row>
    <row r="10249" spans="1:11" x14ac:dyDescent="0.3">
      <c r="A10249" t="s">
        <v>40164</v>
      </c>
      <c r="B10249" t="s">
        <v>40165</v>
      </c>
      <c r="C10249" t="s">
        <v>27</v>
      </c>
      <c r="D10249" t="s">
        <v>40166</v>
      </c>
      <c r="E10249" t="s">
        <v>12540</v>
      </c>
      <c r="F10249" t="s">
        <v>6001</v>
      </c>
      <c r="G10249" t="s">
        <v>42</v>
      </c>
      <c r="H10249">
        <v>0</v>
      </c>
      <c r="I10249">
        <v>0</v>
      </c>
      <c r="J10249">
        <v>0</v>
      </c>
      <c r="K10249" t="s">
        <v>40167</v>
      </c>
    </row>
    <row r="10250" spans="1:11" x14ac:dyDescent="0.3">
      <c r="A10250" t="s">
        <v>40168</v>
      </c>
      <c r="B10250" t="s">
        <v>40169</v>
      </c>
      <c r="C10250" t="s">
        <v>466</v>
      </c>
      <c r="D10250" t="s">
        <v>40170</v>
      </c>
      <c r="E10250" t="s">
        <v>26488</v>
      </c>
      <c r="F10250" t="s">
        <v>16</v>
      </c>
      <c r="G10250" t="s">
        <v>817</v>
      </c>
      <c r="H10250">
        <v>0</v>
      </c>
      <c r="I10250">
        <v>0</v>
      </c>
      <c r="J10250">
        <v>0</v>
      </c>
      <c r="K10250" t="s">
        <v>40171</v>
      </c>
    </row>
    <row r="10251" spans="1:11" x14ac:dyDescent="0.3">
      <c r="A10251" t="s">
        <v>40172</v>
      </c>
      <c r="B10251" t="s">
        <v>40173</v>
      </c>
      <c r="C10251" t="s">
        <v>20</v>
      </c>
      <c r="D10251" t="s">
        <v>40174</v>
      </c>
      <c r="E10251" t="s">
        <v>33633</v>
      </c>
      <c r="F10251" t="s">
        <v>1564</v>
      </c>
      <c r="G10251" t="s">
        <v>42</v>
      </c>
      <c r="H10251">
        <v>0</v>
      </c>
      <c r="I10251">
        <v>0</v>
      </c>
      <c r="J10251">
        <v>0</v>
      </c>
      <c r="K10251" t="s">
        <v>40175</v>
      </c>
    </row>
    <row r="10252" spans="1:11" x14ac:dyDescent="0.3">
      <c r="A10252" t="s">
        <v>40176</v>
      </c>
      <c r="B10252" t="s">
        <v>40177</v>
      </c>
      <c r="C10252" t="s">
        <v>27</v>
      </c>
      <c r="D10252" t="s">
        <v>40178</v>
      </c>
      <c r="E10252" t="s">
        <v>12540</v>
      </c>
      <c r="F10252" t="s">
        <v>41</v>
      </c>
      <c r="G10252" t="s">
        <v>42</v>
      </c>
      <c r="H10252">
        <v>0</v>
      </c>
      <c r="I10252">
        <v>0</v>
      </c>
      <c r="J10252">
        <v>0</v>
      </c>
      <c r="K10252" t="s">
        <v>40179</v>
      </c>
    </row>
    <row r="10253" spans="1:11" x14ac:dyDescent="0.3">
      <c r="A10253" t="s">
        <v>40180</v>
      </c>
      <c r="B10253" t="s">
        <v>40181</v>
      </c>
      <c r="C10253" t="s">
        <v>20</v>
      </c>
      <c r="D10253" t="s">
        <v>40182</v>
      </c>
      <c r="E10253" t="s">
        <v>33633</v>
      </c>
      <c r="F10253" t="s">
        <v>3200</v>
      </c>
      <c r="G10253" t="s">
        <v>42</v>
      </c>
      <c r="H10253">
        <v>0</v>
      </c>
      <c r="I10253">
        <v>0</v>
      </c>
      <c r="J10253">
        <v>0</v>
      </c>
      <c r="K10253" t="s">
        <v>40183</v>
      </c>
    </row>
    <row r="10254" spans="1:11" x14ac:dyDescent="0.3">
      <c r="A10254" t="s">
        <v>40184</v>
      </c>
      <c r="B10254" t="s">
        <v>40185</v>
      </c>
      <c r="C10254" t="s">
        <v>147</v>
      </c>
      <c r="D10254" t="s">
        <v>40186</v>
      </c>
      <c r="E10254" t="s">
        <v>149</v>
      </c>
      <c r="F10254" t="s">
        <v>3786</v>
      </c>
      <c r="G10254" t="s">
        <v>42</v>
      </c>
      <c r="H10254">
        <v>0</v>
      </c>
      <c r="I10254">
        <v>0</v>
      </c>
      <c r="J10254">
        <v>0</v>
      </c>
      <c r="K10254" t="s">
        <v>40187</v>
      </c>
    </row>
    <row r="10255" spans="1:11" x14ac:dyDescent="0.3">
      <c r="A10255" t="s">
        <v>40188</v>
      </c>
      <c r="B10255" t="s">
        <v>40189</v>
      </c>
      <c r="C10255" t="s">
        <v>27</v>
      </c>
      <c r="D10255" t="s">
        <v>40190</v>
      </c>
      <c r="E10255" t="s">
        <v>12540</v>
      </c>
      <c r="F10255" t="s">
        <v>41</v>
      </c>
      <c r="G10255" t="s">
        <v>3955</v>
      </c>
      <c r="H10255">
        <v>0</v>
      </c>
      <c r="I10255">
        <v>0</v>
      </c>
      <c r="J10255">
        <v>0</v>
      </c>
      <c r="K10255" t="s">
        <v>40191</v>
      </c>
    </row>
    <row r="10256" spans="1:11" x14ac:dyDescent="0.3">
      <c r="A10256" t="s">
        <v>40192</v>
      </c>
      <c r="B10256" t="s">
        <v>40193</v>
      </c>
      <c r="C10256" t="s">
        <v>27</v>
      </c>
      <c r="D10256" t="s">
        <v>40194</v>
      </c>
      <c r="E10256" t="s">
        <v>12540</v>
      </c>
      <c r="F10256" t="s">
        <v>41</v>
      </c>
      <c r="G10256" t="s">
        <v>42</v>
      </c>
      <c r="H10256">
        <v>0</v>
      </c>
      <c r="I10256">
        <v>0</v>
      </c>
      <c r="J10256">
        <v>0</v>
      </c>
      <c r="K10256" t="s">
        <v>40195</v>
      </c>
    </row>
    <row r="10257" spans="1:11" x14ac:dyDescent="0.3">
      <c r="A10257" t="s">
        <v>40196</v>
      </c>
      <c r="C10257" t="s">
        <v>27</v>
      </c>
      <c r="D10257" t="s">
        <v>40197</v>
      </c>
      <c r="E10257" t="s">
        <v>12540</v>
      </c>
      <c r="F10257" t="s">
        <v>41</v>
      </c>
      <c r="G10257" t="s">
        <v>42</v>
      </c>
      <c r="H10257">
        <v>0</v>
      </c>
      <c r="I10257">
        <v>0</v>
      </c>
      <c r="J10257">
        <v>0</v>
      </c>
      <c r="K10257" t="s">
        <v>40198</v>
      </c>
    </row>
    <row r="10258" spans="1:11" x14ac:dyDescent="0.3">
      <c r="A10258" t="s">
        <v>40199</v>
      </c>
      <c r="B10258" t="s">
        <v>40200</v>
      </c>
      <c r="C10258" t="s">
        <v>20</v>
      </c>
      <c r="D10258" t="s">
        <v>40201</v>
      </c>
      <c r="E10258" t="s">
        <v>33633</v>
      </c>
      <c r="F10258" t="s">
        <v>16</v>
      </c>
      <c r="G10258" t="s">
        <v>18940</v>
      </c>
      <c r="H10258">
        <v>0</v>
      </c>
      <c r="I10258">
        <v>0</v>
      </c>
      <c r="J10258">
        <v>0</v>
      </c>
      <c r="K10258" t="s">
        <v>40202</v>
      </c>
    </row>
    <row r="10259" spans="1:11" x14ac:dyDescent="0.3">
      <c r="A10259" t="s">
        <v>40203</v>
      </c>
      <c r="B10259" t="s">
        <v>40204</v>
      </c>
      <c r="C10259" t="s">
        <v>27</v>
      </c>
      <c r="D10259" t="s">
        <v>40205</v>
      </c>
      <c r="E10259" t="s">
        <v>12540</v>
      </c>
      <c r="F10259" t="s">
        <v>41</v>
      </c>
      <c r="G10259" t="s">
        <v>42</v>
      </c>
      <c r="H10259">
        <v>0</v>
      </c>
      <c r="I10259">
        <v>0</v>
      </c>
      <c r="J10259">
        <v>0</v>
      </c>
      <c r="K10259" t="s">
        <v>40206</v>
      </c>
    </row>
    <row r="10260" spans="1:11" x14ac:dyDescent="0.3">
      <c r="A10260" t="s">
        <v>40207</v>
      </c>
      <c r="C10260" t="s">
        <v>27</v>
      </c>
      <c r="D10260" t="s">
        <v>40208</v>
      </c>
      <c r="E10260" t="s">
        <v>12540</v>
      </c>
      <c r="F10260" t="s">
        <v>10428</v>
      </c>
      <c r="G10260" t="s">
        <v>42</v>
      </c>
      <c r="H10260">
        <v>0</v>
      </c>
      <c r="I10260">
        <v>0</v>
      </c>
      <c r="J10260">
        <v>0</v>
      </c>
      <c r="K10260" t="s">
        <v>40209</v>
      </c>
    </row>
    <row r="10261" spans="1:11" x14ac:dyDescent="0.3">
      <c r="A10261" t="s">
        <v>40210</v>
      </c>
      <c r="C10261" t="s">
        <v>27</v>
      </c>
      <c r="D10261" t="s">
        <v>40211</v>
      </c>
      <c r="E10261" t="s">
        <v>12540</v>
      </c>
      <c r="F10261" t="s">
        <v>11931</v>
      </c>
      <c r="G10261" t="s">
        <v>42</v>
      </c>
      <c r="H10261">
        <v>0</v>
      </c>
      <c r="I10261">
        <v>0</v>
      </c>
      <c r="J10261">
        <v>0</v>
      </c>
      <c r="K10261" t="s">
        <v>40212</v>
      </c>
    </row>
    <row r="10262" spans="1:11" x14ac:dyDescent="0.3">
      <c r="A10262" t="s">
        <v>40213</v>
      </c>
      <c r="B10262" t="s">
        <v>40214</v>
      </c>
      <c r="C10262" t="s">
        <v>20</v>
      </c>
      <c r="D10262" t="s">
        <v>40215</v>
      </c>
      <c r="E10262" t="s">
        <v>33633</v>
      </c>
      <c r="F10262" t="s">
        <v>16</v>
      </c>
      <c r="G10262" t="s">
        <v>8377</v>
      </c>
      <c r="H10262">
        <v>0</v>
      </c>
      <c r="I10262">
        <v>0</v>
      </c>
      <c r="J10262">
        <v>0</v>
      </c>
      <c r="K10262" t="s">
        <v>40216</v>
      </c>
    </row>
    <row r="10263" spans="1:11" x14ac:dyDescent="0.3">
      <c r="A10263" t="s">
        <v>40217</v>
      </c>
      <c r="B10263" t="s">
        <v>40218</v>
      </c>
      <c r="C10263" t="s">
        <v>20</v>
      </c>
      <c r="D10263" t="s">
        <v>40219</v>
      </c>
      <c r="E10263" t="s">
        <v>22</v>
      </c>
      <c r="F10263" t="s">
        <v>16</v>
      </c>
      <c r="G10263" t="s">
        <v>8577</v>
      </c>
      <c r="H10263">
        <v>0</v>
      </c>
      <c r="I10263">
        <v>0</v>
      </c>
      <c r="J10263">
        <v>0</v>
      </c>
      <c r="K10263" t="s">
        <v>40220</v>
      </c>
    </row>
    <row r="10264" spans="1:11" x14ac:dyDescent="0.3">
      <c r="A10264" t="s">
        <v>40221</v>
      </c>
      <c r="B10264" t="s">
        <v>40222</v>
      </c>
      <c r="C10264" t="s">
        <v>13</v>
      </c>
      <c r="D10264" t="s">
        <v>40223</v>
      </c>
      <c r="E10264" t="s">
        <v>32427</v>
      </c>
      <c r="F10264" t="s">
        <v>16</v>
      </c>
      <c r="G10264" t="s">
        <v>8986</v>
      </c>
      <c r="H10264">
        <v>0</v>
      </c>
      <c r="I10264">
        <v>0</v>
      </c>
      <c r="J10264">
        <v>0</v>
      </c>
      <c r="K10264" t="s">
        <v>40224</v>
      </c>
    </row>
    <row r="10265" spans="1:11" x14ac:dyDescent="0.3">
      <c r="A10265" t="s">
        <v>40225</v>
      </c>
      <c r="B10265" t="s">
        <v>40226</v>
      </c>
      <c r="C10265" t="s">
        <v>13</v>
      </c>
      <c r="D10265" t="s">
        <v>40227</v>
      </c>
      <c r="E10265" t="s">
        <v>32427</v>
      </c>
      <c r="F10265" t="s">
        <v>16</v>
      </c>
      <c r="G10265" t="s">
        <v>2318</v>
      </c>
      <c r="H10265">
        <v>0</v>
      </c>
      <c r="I10265">
        <v>0</v>
      </c>
      <c r="J10265">
        <v>0</v>
      </c>
      <c r="K10265" t="s">
        <v>40228</v>
      </c>
    </row>
    <row r="10266" spans="1:11" x14ac:dyDescent="0.3">
      <c r="A10266" t="s">
        <v>40229</v>
      </c>
      <c r="B10266" t="s">
        <v>40230</v>
      </c>
      <c r="C10266" t="s">
        <v>13</v>
      </c>
      <c r="D10266" t="s">
        <v>40231</v>
      </c>
      <c r="E10266" t="s">
        <v>32427</v>
      </c>
      <c r="F10266" t="s">
        <v>28215</v>
      </c>
      <c r="G10266" t="s">
        <v>42</v>
      </c>
      <c r="H10266">
        <v>0</v>
      </c>
      <c r="I10266">
        <v>0</v>
      </c>
      <c r="J10266">
        <v>0</v>
      </c>
      <c r="K10266" t="s">
        <v>40232</v>
      </c>
    </row>
    <row r="10267" spans="1:11" x14ac:dyDescent="0.3">
      <c r="A10267" t="s">
        <v>40233</v>
      </c>
      <c r="C10267" t="s">
        <v>13</v>
      </c>
      <c r="D10267" t="s">
        <v>40234</v>
      </c>
      <c r="E10267" t="s">
        <v>32427</v>
      </c>
      <c r="F10267" t="s">
        <v>5406</v>
      </c>
      <c r="G10267" t="s">
        <v>42</v>
      </c>
      <c r="H10267">
        <v>0</v>
      </c>
      <c r="I10267">
        <v>0</v>
      </c>
      <c r="J10267">
        <v>0</v>
      </c>
      <c r="K10267" t="s">
        <v>40235</v>
      </c>
    </row>
    <row r="10268" spans="1:11" x14ac:dyDescent="0.3">
      <c r="A10268" t="s">
        <v>40236</v>
      </c>
      <c r="B10268" t="s">
        <v>40237</v>
      </c>
      <c r="C10268" t="s">
        <v>13</v>
      </c>
      <c r="D10268" t="s">
        <v>40238</v>
      </c>
      <c r="E10268" t="s">
        <v>32427</v>
      </c>
      <c r="F10268" t="s">
        <v>41</v>
      </c>
      <c r="G10268" t="s">
        <v>42</v>
      </c>
      <c r="H10268">
        <v>0</v>
      </c>
      <c r="I10268">
        <v>0</v>
      </c>
      <c r="J10268">
        <v>0</v>
      </c>
      <c r="K10268" t="s">
        <v>40239</v>
      </c>
    </row>
    <row r="10269" spans="1:11" x14ac:dyDescent="0.3">
      <c r="A10269" t="s">
        <v>40240</v>
      </c>
      <c r="B10269" t="s">
        <v>40241</v>
      </c>
      <c r="C10269" t="s">
        <v>13</v>
      </c>
      <c r="D10269" t="s">
        <v>40242</v>
      </c>
      <c r="E10269" t="s">
        <v>32427</v>
      </c>
      <c r="F10269" t="s">
        <v>41</v>
      </c>
      <c r="G10269" t="s">
        <v>42</v>
      </c>
      <c r="H10269">
        <v>0</v>
      </c>
      <c r="I10269">
        <v>0</v>
      </c>
      <c r="J10269">
        <v>0</v>
      </c>
      <c r="K10269" t="s">
        <v>40243</v>
      </c>
    </row>
    <row r="10270" spans="1:11" x14ac:dyDescent="0.3">
      <c r="A10270" t="s">
        <v>40244</v>
      </c>
      <c r="B10270" t="s">
        <v>40245</v>
      </c>
      <c r="C10270" t="s">
        <v>20</v>
      </c>
      <c r="D10270" t="s">
        <v>40246</v>
      </c>
      <c r="E10270" t="s">
        <v>33633</v>
      </c>
      <c r="F10270" t="s">
        <v>16</v>
      </c>
      <c r="G10270" t="s">
        <v>2189</v>
      </c>
      <c r="H10270">
        <v>0</v>
      </c>
      <c r="I10270">
        <v>0</v>
      </c>
      <c r="J10270">
        <v>0</v>
      </c>
      <c r="K10270" t="s">
        <v>40247</v>
      </c>
    </row>
    <row r="10271" spans="1:11" x14ac:dyDescent="0.3">
      <c r="A10271" t="s">
        <v>40248</v>
      </c>
      <c r="B10271" t="s">
        <v>40249</v>
      </c>
      <c r="C10271" t="s">
        <v>13</v>
      </c>
      <c r="D10271" t="s">
        <v>40250</v>
      </c>
      <c r="E10271" t="s">
        <v>32427</v>
      </c>
      <c r="F10271" t="s">
        <v>20810</v>
      </c>
      <c r="G10271" t="s">
        <v>42</v>
      </c>
      <c r="H10271">
        <v>0</v>
      </c>
      <c r="I10271">
        <v>0</v>
      </c>
      <c r="J10271">
        <v>0</v>
      </c>
      <c r="K10271" t="s">
        <v>40251</v>
      </c>
    </row>
    <row r="10272" spans="1:11" x14ac:dyDescent="0.3">
      <c r="A10272" t="s">
        <v>40252</v>
      </c>
      <c r="B10272" t="s">
        <v>40253</v>
      </c>
      <c r="C10272" t="s">
        <v>13</v>
      </c>
      <c r="D10272" t="s">
        <v>40254</v>
      </c>
      <c r="E10272" t="s">
        <v>32427</v>
      </c>
      <c r="F10272" t="s">
        <v>30361</v>
      </c>
      <c r="G10272" t="s">
        <v>42</v>
      </c>
      <c r="H10272">
        <v>0</v>
      </c>
      <c r="I10272">
        <v>0</v>
      </c>
      <c r="J10272">
        <v>0</v>
      </c>
      <c r="K10272" t="s">
        <v>40255</v>
      </c>
    </row>
    <row r="10273" spans="1:11" x14ac:dyDescent="0.3">
      <c r="A10273" t="s">
        <v>40256</v>
      </c>
      <c r="B10273" t="s">
        <v>40257</v>
      </c>
      <c r="C10273" t="s">
        <v>27</v>
      </c>
      <c r="D10273" t="s">
        <v>40258</v>
      </c>
      <c r="E10273" t="s">
        <v>29</v>
      </c>
      <c r="F10273" t="s">
        <v>41</v>
      </c>
      <c r="G10273" t="s">
        <v>42</v>
      </c>
      <c r="H10273">
        <v>0</v>
      </c>
      <c r="I10273">
        <v>0</v>
      </c>
      <c r="J10273">
        <v>0</v>
      </c>
      <c r="K10273" t="s">
        <v>40259</v>
      </c>
    </row>
    <row r="10274" spans="1:11" x14ac:dyDescent="0.3">
      <c r="A10274" t="s">
        <v>40260</v>
      </c>
      <c r="B10274" t="s">
        <v>40261</v>
      </c>
      <c r="C10274" t="s">
        <v>27</v>
      </c>
      <c r="D10274" t="s">
        <v>40262</v>
      </c>
      <c r="E10274" t="s">
        <v>29</v>
      </c>
      <c r="F10274" t="s">
        <v>16</v>
      </c>
      <c r="G10274" t="s">
        <v>2051</v>
      </c>
      <c r="H10274">
        <v>0</v>
      </c>
      <c r="I10274">
        <v>0</v>
      </c>
      <c r="J10274">
        <v>0</v>
      </c>
      <c r="K10274" t="s">
        <v>40263</v>
      </c>
    </row>
    <row r="10275" spans="1:11" x14ac:dyDescent="0.3">
      <c r="A10275" t="s">
        <v>40264</v>
      </c>
      <c r="B10275" t="s">
        <v>40265</v>
      </c>
      <c r="C10275" t="s">
        <v>20</v>
      </c>
      <c r="D10275" t="s">
        <v>40266</v>
      </c>
      <c r="E10275" t="s">
        <v>33633</v>
      </c>
      <c r="F10275" t="s">
        <v>1123</v>
      </c>
      <c r="G10275" t="s">
        <v>951</v>
      </c>
      <c r="H10275">
        <v>0</v>
      </c>
      <c r="I10275">
        <v>0</v>
      </c>
      <c r="J10275">
        <v>0</v>
      </c>
      <c r="K10275" t="s">
        <v>40267</v>
      </c>
    </row>
    <row r="10276" spans="1:11" x14ac:dyDescent="0.3">
      <c r="A10276" t="s">
        <v>40268</v>
      </c>
      <c r="B10276" t="s">
        <v>40269</v>
      </c>
      <c r="C10276" t="s">
        <v>147</v>
      </c>
      <c r="D10276" t="s">
        <v>40270</v>
      </c>
      <c r="E10276" t="s">
        <v>149</v>
      </c>
      <c r="F10276" t="s">
        <v>16</v>
      </c>
      <c r="G10276" t="s">
        <v>1934</v>
      </c>
      <c r="H10276">
        <v>0</v>
      </c>
      <c r="I10276">
        <v>0</v>
      </c>
      <c r="J10276">
        <v>0</v>
      </c>
      <c r="K10276" t="s">
        <v>40271</v>
      </c>
    </row>
    <row r="10277" spans="1:11" x14ac:dyDescent="0.3">
      <c r="A10277" t="s">
        <v>40272</v>
      </c>
      <c r="C10277" t="s">
        <v>147</v>
      </c>
      <c r="D10277" t="s">
        <v>40273</v>
      </c>
      <c r="E10277" t="s">
        <v>149</v>
      </c>
      <c r="F10277" t="s">
        <v>16</v>
      </c>
      <c r="G10277" t="s">
        <v>1463</v>
      </c>
      <c r="H10277">
        <v>0</v>
      </c>
      <c r="I10277">
        <v>0</v>
      </c>
      <c r="J10277">
        <v>0</v>
      </c>
      <c r="K10277" t="s">
        <v>40274</v>
      </c>
    </row>
    <row r="10278" spans="1:11" x14ac:dyDescent="0.3">
      <c r="A10278" t="s">
        <v>40275</v>
      </c>
      <c r="B10278" t="s">
        <v>40276</v>
      </c>
      <c r="C10278" t="s">
        <v>147</v>
      </c>
      <c r="D10278" t="s">
        <v>40277</v>
      </c>
      <c r="E10278" t="s">
        <v>149</v>
      </c>
      <c r="F10278" t="s">
        <v>16</v>
      </c>
      <c r="G10278" t="s">
        <v>4960</v>
      </c>
      <c r="H10278">
        <v>0</v>
      </c>
      <c r="I10278">
        <v>0</v>
      </c>
      <c r="J10278">
        <v>0</v>
      </c>
      <c r="K10278" t="s">
        <v>40278</v>
      </c>
    </row>
    <row r="10279" spans="1:11" x14ac:dyDescent="0.3">
      <c r="A10279" t="s">
        <v>40279</v>
      </c>
      <c r="B10279" t="s">
        <v>40280</v>
      </c>
      <c r="C10279" t="s">
        <v>20</v>
      </c>
      <c r="D10279" t="s">
        <v>40281</v>
      </c>
      <c r="E10279" t="s">
        <v>33633</v>
      </c>
      <c r="F10279" t="s">
        <v>14181</v>
      </c>
      <c r="G10279" t="s">
        <v>42</v>
      </c>
      <c r="H10279">
        <v>0</v>
      </c>
      <c r="I10279">
        <v>0</v>
      </c>
      <c r="J10279">
        <v>0</v>
      </c>
      <c r="K10279" t="s">
        <v>40282</v>
      </c>
    </row>
    <row r="10280" spans="1:11" x14ac:dyDescent="0.3">
      <c r="A10280" t="s">
        <v>40283</v>
      </c>
      <c r="C10280" t="s">
        <v>20</v>
      </c>
      <c r="D10280" t="s">
        <v>40284</v>
      </c>
      <c r="E10280" t="s">
        <v>33633</v>
      </c>
      <c r="F10280" t="s">
        <v>1247</v>
      </c>
      <c r="G10280" t="s">
        <v>42</v>
      </c>
      <c r="H10280">
        <v>0</v>
      </c>
      <c r="I10280">
        <v>0</v>
      </c>
      <c r="J10280">
        <v>0</v>
      </c>
      <c r="K10280" t="s">
        <v>40285</v>
      </c>
    </row>
    <row r="10281" spans="1:11" x14ac:dyDescent="0.3">
      <c r="A10281" t="s">
        <v>40286</v>
      </c>
      <c r="B10281" t="s">
        <v>40287</v>
      </c>
      <c r="C10281" t="s">
        <v>20</v>
      </c>
      <c r="D10281" t="s">
        <v>40288</v>
      </c>
      <c r="E10281" t="s">
        <v>33633</v>
      </c>
      <c r="F10281" t="s">
        <v>8797</v>
      </c>
      <c r="G10281" t="s">
        <v>42</v>
      </c>
      <c r="H10281">
        <v>0</v>
      </c>
      <c r="I10281">
        <v>0</v>
      </c>
      <c r="J10281">
        <v>0</v>
      </c>
      <c r="K10281" t="s">
        <v>40289</v>
      </c>
    </row>
    <row r="10282" spans="1:11" x14ac:dyDescent="0.3">
      <c r="A10282" t="s">
        <v>40290</v>
      </c>
      <c r="C10282" t="s">
        <v>20</v>
      </c>
      <c r="D10282" t="s">
        <v>40291</v>
      </c>
      <c r="E10282" t="s">
        <v>33633</v>
      </c>
      <c r="F10282" t="s">
        <v>14582</v>
      </c>
      <c r="G10282" t="s">
        <v>42</v>
      </c>
      <c r="H10282">
        <v>0</v>
      </c>
      <c r="I10282">
        <v>0</v>
      </c>
      <c r="J10282">
        <v>0</v>
      </c>
      <c r="K10282" t="s">
        <v>40292</v>
      </c>
    </row>
    <row r="10283" spans="1:11" x14ac:dyDescent="0.3">
      <c r="A10283" t="s">
        <v>40293</v>
      </c>
      <c r="B10283" t="s">
        <v>40294</v>
      </c>
      <c r="C10283" t="s">
        <v>20</v>
      </c>
      <c r="D10283" t="s">
        <v>40295</v>
      </c>
      <c r="E10283" t="s">
        <v>33633</v>
      </c>
      <c r="F10283" t="s">
        <v>1986</v>
      </c>
      <c r="G10283" t="s">
        <v>4722</v>
      </c>
      <c r="H10283">
        <v>0</v>
      </c>
      <c r="I10283">
        <v>0</v>
      </c>
      <c r="J10283">
        <v>0</v>
      </c>
      <c r="K10283" t="s">
        <v>40296</v>
      </c>
    </row>
    <row r="10284" spans="1:11" x14ac:dyDescent="0.3">
      <c r="A10284" t="s">
        <v>40297</v>
      </c>
      <c r="C10284" t="s">
        <v>147</v>
      </c>
      <c r="D10284" t="s">
        <v>40298</v>
      </c>
      <c r="E10284" t="s">
        <v>149</v>
      </c>
      <c r="F10284" t="s">
        <v>2224</v>
      </c>
      <c r="G10284" t="s">
        <v>42</v>
      </c>
      <c r="H10284">
        <v>0</v>
      </c>
      <c r="I10284">
        <v>0</v>
      </c>
      <c r="J10284">
        <v>0</v>
      </c>
      <c r="K10284" t="s">
        <v>40299</v>
      </c>
    </row>
    <row r="10285" spans="1:11" x14ac:dyDescent="0.3">
      <c r="A10285" t="s">
        <v>40300</v>
      </c>
      <c r="C10285" t="s">
        <v>147</v>
      </c>
      <c r="D10285" t="s">
        <v>40301</v>
      </c>
      <c r="E10285" t="s">
        <v>149</v>
      </c>
      <c r="F10285" t="s">
        <v>4643</v>
      </c>
      <c r="G10285" t="s">
        <v>42</v>
      </c>
      <c r="H10285">
        <v>0</v>
      </c>
      <c r="I10285">
        <v>0</v>
      </c>
      <c r="J10285">
        <v>0</v>
      </c>
      <c r="K10285" t="s">
        <v>40302</v>
      </c>
    </row>
    <row r="10286" spans="1:11" x14ac:dyDescent="0.3">
      <c r="A10286" t="s">
        <v>40303</v>
      </c>
      <c r="B10286" t="s">
        <v>40304</v>
      </c>
      <c r="C10286" t="s">
        <v>147</v>
      </c>
      <c r="D10286" t="s">
        <v>40305</v>
      </c>
      <c r="E10286" t="s">
        <v>149</v>
      </c>
      <c r="F10286" t="s">
        <v>9911</v>
      </c>
      <c r="G10286" t="s">
        <v>42</v>
      </c>
      <c r="H10286">
        <v>0</v>
      </c>
      <c r="I10286">
        <v>0</v>
      </c>
      <c r="J10286">
        <v>0</v>
      </c>
      <c r="K10286" t="s">
        <v>40306</v>
      </c>
    </row>
    <row r="10287" spans="1:11" x14ac:dyDescent="0.3">
      <c r="A10287" t="s">
        <v>40307</v>
      </c>
      <c r="B10287" t="s">
        <v>40308</v>
      </c>
      <c r="C10287" t="s">
        <v>27</v>
      </c>
      <c r="D10287" t="s">
        <v>40309</v>
      </c>
      <c r="E10287" t="s">
        <v>12540</v>
      </c>
      <c r="F10287" t="s">
        <v>41</v>
      </c>
      <c r="G10287" t="s">
        <v>42</v>
      </c>
      <c r="H10287">
        <v>0</v>
      </c>
      <c r="I10287">
        <v>0</v>
      </c>
      <c r="J10287">
        <v>0</v>
      </c>
      <c r="K10287" t="s">
        <v>40310</v>
      </c>
    </row>
    <row r="10288" spans="1:11" x14ac:dyDescent="0.3">
      <c r="A10288" t="s">
        <v>40311</v>
      </c>
      <c r="B10288" t="s">
        <v>40312</v>
      </c>
      <c r="C10288" t="s">
        <v>20</v>
      </c>
      <c r="D10288" t="s">
        <v>40313</v>
      </c>
      <c r="E10288" t="s">
        <v>33633</v>
      </c>
      <c r="F10288" t="s">
        <v>16</v>
      </c>
      <c r="G10288" t="s">
        <v>22797</v>
      </c>
      <c r="H10288">
        <v>0</v>
      </c>
      <c r="I10288">
        <v>0</v>
      </c>
      <c r="J10288">
        <v>0</v>
      </c>
      <c r="K10288" t="s">
        <v>40314</v>
      </c>
    </row>
    <row r="10289" spans="1:11" x14ac:dyDescent="0.3">
      <c r="A10289" t="s">
        <v>40315</v>
      </c>
      <c r="B10289" t="s">
        <v>29556</v>
      </c>
      <c r="C10289" t="s">
        <v>13</v>
      </c>
      <c r="D10289" t="s">
        <v>40316</v>
      </c>
      <c r="E10289" t="s">
        <v>32427</v>
      </c>
      <c r="F10289" t="s">
        <v>9786</v>
      </c>
      <c r="G10289" t="s">
        <v>5115</v>
      </c>
      <c r="H10289">
        <v>0</v>
      </c>
      <c r="I10289">
        <v>0</v>
      </c>
      <c r="J10289">
        <v>0</v>
      </c>
      <c r="K10289" t="s">
        <v>40317</v>
      </c>
    </row>
    <row r="10290" spans="1:11" x14ac:dyDescent="0.3">
      <c r="A10290" t="s">
        <v>40318</v>
      </c>
      <c r="B10290" t="s">
        <v>40319</v>
      </c>
      <c r="C10290" t="s">
        <v>27</v>
      </c>
      <c r="D10290" t="s">
        <v>40320</v>
      </c>
      <c r="E10290" t="s">
        <v>12540</v>
      </c>
      <c r="F10290" t="s">
        <v>41</v>
      </c>
      <c r="G10290" t="s">
        <v>42</v>
      </c>
      <c r="H10290">
        <v>0</v>
      </c>
      <c r="I10290">
        <v>0</v>
      </c>
      <c r="J10290">
        <v>0</v>
      </c>
      <c r="K10290" t="s">
        <v>40321</v>
      </c>
    </row>
    <row r="10291" spans="1:11" x14ac:dyDescent="0.3">
      <c r="A10291" t="s">
        <v>40322</v>
      </c>
      <c r="C10291" t="s">
        <v>558</v>
      </c>
      <c r="D10291" t="s">
        <v>40323</v>
      </c>
      <c r="E10291" t="s">
        <v>754</v>
      </c>
      <c r="F10291" t="s">
        <v>16</v>
      </c>
      <c r="G10291" t="s">
        <v>14569</v>
      </c>
      <c r="H10291">
        <v>0</v>
      </c>
      <c r="I10291">
        <v>0</v>
      </c>
      <c r="J10291">
        <v>0</v>
      </c>
      <c r="K10291" t="s">
        <v>40324</v>
      </c>
    </row>
    <row r="10292" spans="1:11" x14ac:dyDescent="0.3">
      <c r="A10292" t="s">
        <v>40325</v>
      </c>
      <c r="B10292" t="s">
        <v>40326</v>
      </c>
      <c r="C10292" t="s">
        <v>20</v>
      </c>
      <c r="D10292" t="s">
        <v>40327</v>
      </c>
      <c r="E10292" t="s">
        <v>33633</v>
      </c>
      <c r="F10292" t="s">
        <v>3565</v>
      </c>
      <c r="G10292" t="s">
        <v>42</v>
      </c>
      <c r="H10292">
        <v>0</v>
      </c>
      <c r="I10292">
        <v>0</v>
      </c>
      <c r="J10292">
        <v>0</v>
      </c>
      <c r="K10292" t="s">
        <v>40328</v>
      </c>
    </row>
    <row r="10293" spans="1:11" x14ac:dyDescent="0.3">
      <c r="A10293" t="s">
        <v>40329</v>
      </c>
      <c r="C10293" t="s">
        <v>20</v>
      </c>
      <c r="D10293" t="s">
        <v>40330</v>
      </c>
      <c r="E10293" t="s">
        <v>33633</v>
      </c>
      <c r="F10293" t="s">
        <v>2703</v>
      </c>
      <c r="G10293" t="s">
        <v>42</v>
      </c>
      <c r="H10293">
        <v>0</v>
      </c>
      <c r="I10293">
        <v>0</v>
      </c>
      <c r="J10293">
        <v>0</v>
      </c>
      <c r="K10293" t="s">
        <v>40331</v>
      </c>
    </row>
    <row r="10294" spans="1:11" x14ac:dyDescent="0.3">
      <c r="A10294" t="s">
        <v>40332</v>
      </c>
      <c r="B10294" t="s">
        <v>40333</v>
      </c>
      <c r="C10294" t="s">
        <v>147</v>
      </c>
      <c r="D10294" t="s">
        <v>40334</v>
      </c>
      <c r="E10294" t="s">
        <v>149</v>
      </c>
      <c r="F10294" t="s">
        <v>4174</v>
      </c>
      <c r="G10294" t="s">
        <v>42</v>
      </c>
      <c r="H10294">
        <v>0</v>
      </c>
      <c r="I10294">
        <v>0</v>
      </c>
      <c r="J10294">
        <v>0</v>
      </c>
      <c r="K10294" t="s">
        <v>40335</v>
      </c>
    </row>
    <row r="10295" spans="1:11" x14ac:dyDescent="0.3">
      <c r="A10295" t="s">
        <v>40336</v>
      </c>
      <c r="B10295" t="s">
        <v>40337</v>
      </c>
      <c r="C10295" t="s">
        <v>147</v>
      </c>
      <c r="D10295" t="s">
        <v>40338</v>
      </c>
      <c r="E10295" t="s">
        <v>149</v>
      </c>
      <c r="F10295" t="s">
        <v>3267</v>
      </c>
      <c r="G10295" t="s">
        <v>42</v>
      </c>
      <c r="H10295">
        <v>0</v>
      </c>
      <c r="I10295">
        <v>0</v>
      </c>
      <c r="J10295">
        <v>0</v>
      </c>
      <c r="K10295" t="s">
        <v>40339</v>
      </c>
    </row>
    <row r="10296" spans="1:11" x14ac:dyDescent="0.3">
      <c r="A10296" t="s">
        <v>40340</v>
      </c>
      <c r="B10296" t="s">
        <v>40341</v>
      </c>
      <c r="C10296" t="s">
        <v>147</v>
      </c>
      <c r="D10296" t="s">
        <v>40342</v>
      </c>
      <c r="E10296" t="s">
        <v>149</v>
      </c>
      <c r="F10296" t="s">
        <v>5882</v>
      </c>
      <c r="G10296" t="s">
        <v>42</v>
      </c>
      <c r="H10296">
        <v>0</v>
      </c>
      <c r="I10296">
        <v>0</v>
      </c>
      <c r="J10296">
        <v>0</v>
      </c>
      <c r="K10296" t="s">
        <v>40343</v>
      </c>
    </row>
    <row r="10297" spans="1:11" x14ac:dyDescent="0.3">
      <c r="A10297" t="s">
        <v>40344</v>
      </c>
      <c r="C10297" t="s">
        <v>147</v>
      </c>
      <c r="D10297" t="s">
        <v>40345</v>
      </c>
      <c r="E10297" t="s">
        <v>149</v>
      </c>
      <c r="F10297" t="s">
        <v>2116</v>
      </c>
      <c r="G10297" t="s">
        <v>42</v>
      </c>
      <c r="H10297">
        <v>0</v>
      </c>
      <c r="I10297">
        <v>0</v>
      </c>
      <c r="J10297">
        <v>0</v>
      </c>
      <c r="K10297" t="s">
        <v>40346</v>
      </c>
    </row>
    <row r="10298" spans="1:11" x14ac:dyDescent="0.3">
      <c r="A10298" t="s">
        <v>40347</v>
      </c>
      <c r="B10298" t="s">
        <v>40348</v>
      </c>
      <c r="C10298" t="s">
        <v>147</v>
      </c>
      <c r="D10298" t="s">
        <v>40349</v>
      </c>
      <c r="E10298" t="s">
        <v>149</v>
      </c>
      <c r="F10298" t="s">
        <v>1918</v>
      </c>
      <c r="G10298" t="s">
        <v>42</v>
      </c>
      <c r="H10298">
        <v>0</v>
      </c>
      <c r="I10298">
        <v>0</v>
      </c>
      <c r="J10298">
        <v>0</v>
      </c>
      <c r="K10298" t="s">
        <v>40350</v>
      </c>
    </row>
    <row r="10299" spans="1:11" x14ac:dyDescent="0.3">
      <c r="A10299" t="s">
        <v>40351</v>
      </c>
      <c r="B10299" t="s">
        <v>40352</v>
      </c>
      <c r="C10299" t="s">
        <v>147</v>
      </c>
      <c r="D10299" t="s">
        <v>40353</v>
      </c>
      <c r="E10299" t="s">
        <v>149</v>
      </c>
      <c r="F10299" t="s">
        <v>9563</v>
      </c>
      <c r="G10299" t="s">
        <v>42</v>
      </c>
      <c r="H10299">
        <v>0</v>
      </c>
      <c r="I10299">
        <v>0</v>
      </c>
      <c r="J10299">
        <v>0</v>
      </c>
      <c r="K10299" t="s">
        <v>40354</v>
      </c>
    </row>
    <row r="10300" spans="1:11" x14ac:dyDescent="0.3">
      <c r="A10300" t="s">
        <v>40355</v>
      </c>
      <c r="B10300" t="s">
        <v>40356</v>
      </c>
      <c r="C10300" t="s">
        <v>558</v>
      </c>
      <c r="D10300" t="s">
        <v>40357</v>
      </c>
      <c r="E10300" t="s">
        <v>754</v>
      </c>
      <c r="F10300" t="s">
        <v>16</v>
      </c>
      <c r="G10300" t="s">
        <v>40358</v>
      </c>
      <c r="H10300">
        <v>0</v>
      </c>
      <c r="I10300">
        <v>0</v>
      </c>
      <c r="J10300">
        <v>0</v>
      </c>
      <c r="K10300" t="s">
        <v>40359</v>
      </c>
    </row>
    <row r="10301" spans="1:11" x14ac:dyDescent="0.3">
      <c r="A10301" t="s">
        <v>40360</v>
      </c>
      <c r="C10301" t="s">
        <v>27</v>
      </c>
      <c r="D10301" t="s">
        <v>40361</v>
      </c>
      <c r="E10301" t="s">
        <v>12540</v>
      </c>
      <c r="F10301" t="s">
        <v>41</v>
      </c>
      <c r="G10301" t="s">
        <v>42</v>
      </c>
      <c r="H10301">
        <v>0</v>
      </c>
      <c r="I10301">
        <v>0</v>
      </c>
      <c r="J10301">
        <v>0</v>
      </c>
      <c r="K10301" t="s">
        <v>40362</v>
      </c>
    </row>
    <row r="10302" spans="1:11" x14ac:dyDescent="0.3">
      <c r="A10302" t="s">
        <v>40363</v>
      </c>
      <c r="B10302" t="s">
        <v>40080</v>
      </c>
      <c r="C10302" t="s">
        <v>13</v>
      </c>
      <c r="D10302" t="s">
        <v>40364</v>
      </c>
      <c r="E10302" t="s">
        <v>32427</v>
      </c>
      <c r="F10302" t="s">
        <v>16</v>
      </c>
      <c r="G10302" t="s">
        <v>19780</v>
      </c>
      <c r="H10302">
        <v>0</v>
      </c>
      <c r="I10302">
        <v>0</v>
      </c>
      <c r="J10302">
        <v>0</v>
      </c>
      <c r="K10302" t="s">
        <v>40365</v>
      </c>
    </row>
    <row r="10303" spans="1:11" x14ac:dyDescent="0.3">
      <c r="A10303" t="s">
        <v>40366</v>
      </c>
      <c r="B10303" t="s">
        <v>40367</v>
      </c>
      <c r="C10303" t="s">
        <v>20</v>
      </c>
      <c r="D10303" t="s">
        <v>40368</v>
      </c>
      <c r="E10303" t="s">
        <v>33633</v>
      </c>
      <c r="F10303" t="s">
        <v>16</v>
      </c>
      <c r="G10303" t="s">
        <v>542</v>
      </c>
      <c r="H10303">
        <v>0</v>
      </c>
      <c r="I10303">
        <v>0</v>
      </c>
      <c r="J10303">
        <v>0</v>
      </c>
      <c r="K10303" t="s">
        <v>40369</v>
      </c>
    </row>
    <row r="10304" spans="1:11" x14ac:dyDescent="0.3">
      <c r="A10304" t="s">
        <v>40370</v>
      </c>
      <c r="B10304" t="s">
        <v>40371</v>
      </c>
      <c r="C10304" t="s">
        <v>20</v>
      </c>
      <c r="D10304" t="s">
        <v>40372</v>
      </c>
      <c r="E10304" t="s">
        <v>33633</v>
      </c>
      <c r="F10304" t="s">
        <v>9173</v>
      </c>
      <c r="G10304" t="s">
        <v>8377</v>
      </c>
      <c r="H10304">
        <v>0</v>
      </c>
      <c r="I10304">
        <v>0</v>
      </c>
      <c r="J10304">
        <v>0</v>
      </c>
      <c r="K10304" t="s">
        <v>40373</v>
      </c>
    </row>
    <row r="10305" spans="1:11" x14ac:dyDescent="0.3">
      <c r="A10305" t="s">
        <v>40374</v>
      </c>
      <c r="B10305" t="s">
        <v>40375</v>
      </c>
      <c r="C10305" t="s">
        <v>147</v>
      </c>
      <c r="D10305" t="s">
        <v>40376</v>
      </c>
      <c r="E10305" t="s">
        <v>149</v>
      </c>
      <c r="F10305" t="s">
        <v>6383</v>
      </c>
      <c r="G10305" t="s">
        <v>42</v>
      </c>
      <c r="H10305">
        <v>0</v>
      </c>
      <c r="I10305">
        <v>0</v>
      </c>
      <c r="J10305">
        <v>0</v>
      </c>
      <c r="K10305" t="s">
        <v>40377</v>
      </c>
    </row>
    <row r="10306" spans="1:11" x14ac:dyDescent="0.3">
      <c r="A10306" t="s">
        <v>40378</v>
      </c>
      <c r="C10306" t="s">
        <v>27</v>
      </c>
      <c r="D10306" t="s">
        <v>40379</v>
      </c>
      <c r="E10306" t="s">
        <v>12540</v>
      </c>
      <c r="F10306" t="s">
        <v>41</v>
      </c>
      <c r="G10306" t="s">
        <v>42</v>
      </c>
      <c r="H10306">
        <v>0</v>
      </c>
      <c r="I10306">
        <v>0</v>
      </c>
      <c r="J10306">
        <v>0</v>
      </c>
      <c r="K10306" t="s">
        <v>40380</v>
      </c>
    </row>
    <row r="10307" spans="1:11" x14ac:dyDescent="0.3">
      <c r="A10307" t="s">
        <v>40381</v>
      </c>
      <c r="B10307" t="s">
        <v>40382</v>
      </c>
      <c r="C10307" t="s">
        <v>147</v>
      </c>
      <c r="D10307" t="s">
        <v>40383</v>
      </c>
      <c r="E10307" t="s">
        <v>149</v>
      </c>
      <c r="F10307" t="s">
        <v>2914</v>
      </c>
      <c r="G10307" t="s">
        <v>42</v>
      </c>
      <c r="H10307">
        <v>0</v>
      </c>
      <c r="I10307">
        <v>0</v>
      </c>
      <c r="J10307">
        <v>0</v>
      </c>
      <c r="K10307" t="s">
        <v>40384</v>
      </c>
    </row>
    <row r="10308" spans="1:11" x14ac:dyDescent="0.3">
      <c r="A10308" t="s">
        <v>40385</v>
      </c>
      <c r="C10308" t="s">
        <v>27</v>
      </c>
      <c r="D10308" t="e">
        <f>겹집.</f>
        <v>#NAME?</v>
      </c>
      <c r="E10308" t="s">
        <v>12540</v>
      </c>
      <c r="F10308" t="s">
        <v>1981</v>
      </c>
      <c r="G10308" t="s">
        <v>42</v>
      </c>
      <c r="H10308">
        <v>0</v>
      </c>
      <c r="I10308">
        <v>0</v>
      </c>
      <c r="J10308">
        <v>0</v>
      </c>
      <c r="K10308" t="s">
        <v>40386</v>
      </c>
    </row>
    <row r="10309" spans="1:11" x14ac:dyDescent="0.3">
      <c r="A10309" t="s">
        <v>40387</v>
      </c>
      <c r="B10309" t="s">
        <v>40388</v>
      </c>
      <c r="C10309" t="s">
        <v>27</v>
      </c>
      <c r="D10309" t="s">
        <v>40389</v>
      </c>
      <c r="E10309" t="s">
        <v>12540</v>
      </c>
      <c r="F10309" t="s">
        <v>37047</v>
      </c>
      <c r="G10309" t="s">
        <v>42</v>
      </c>
      <c r="H10309">
        <v>0</v>
      </c>
      <c r="I10309">
        <v>0</v>
      </c>
      <c r="J10309">
        <v>0</v>
      </c>
      <c r="K10309" t="s">
        <v>40390</v>
      </c>
    </row>
    <row r="10310" spans="1:11" x14ac:dyDescent="0.3">
      <c r="A10310" t="s">
        <v>40391</v>
      </c>
      <c r="B10310" t="s">
        <v>40392</v>
      </c>
      <c r="C10310" t="s">
        <v>20</v>
      </c>
      <c r="D10310" t="s">
        <v>40393</v>
      </c>
      <c r="E10310" t="s">
        <v>22</v>
      </c>
      <c r="F10310" t="s">
        <v>16</v>
      </c>
      <c r="G10310" t="s">
        <v>4993</v>
      </c>
      <c r="H10310">
        <v>0</v>
      </c>
      <c r="I10310">
        <v>0</v>
      </c>
      <c r="J10310">
        <v>0</v>
      </c>
      <c r="K10310" t="s">
        <v>40394</v>
      </c>
    </row>
    <row r="10311" spans="1:11" x14ac:dyDescent="0.3">
      <c r="A10311" t="s">
        <v>40395</v>
      </c>
      <c r="B10311" t="s">
        <v>40396</v>
      </c>
      <c r="C10311" t="s">
        <v>27</v>
      </c>
      <c r="D10311" t="s">
        <v>40397</v>
      </c>
      <c r="E10311" t="s">
        <v>12540</v>
      </c>
      <c r="F10311" t="s">
        <v>41</v>
      </c>
      <c r="G10311" t="s">
        <v>42</v>
      </c>
      <c r="H10311">
        <v>0</v>
      </c>
      <c r="I10311">
        <v>0</v>
      </c>
      <c r="J10311">
        <v>0</v>
      </c>
      <c r="K10311" t="s">
        <v>40398</v>
      </c>
    </row>
    <row r="10312" spans="1:11" x14ac:dyDescent="0.3">
      <c r="A10312" t="s">
        <v>40399</v>
      </c>
      <c r="B10312" t="s">
        <v>40400</v>
      </c>
      <c r="C10312" t="s">
        <v>558</v>
      </c>
      <c r="D10312" t="s">
        <v>40401</v>
      </c>
      <c r="E10312" t="s">
        <v>1462</v>
      </c>
      <c r="F10312" t="s">
        <v>18221</v>
      </c>
      <c r="G10312" t="s">
        <v>4671</v>
      </c>
      <c r="H10312">
        <v>0</v>
      </c>
      <c r="I10312">
        <v>0</v>
      </c>
      <c r="J10312">
        <v>0</v>
      </c>
      <c r="K10312" t="s">
        <v>40402</v>
      </c>
    </row>
    <row r="10313" spans="1:11" x14ac:dyDescent="0.3">
      <c r="A10313" t="s">
        <v>40403</v>
      </c>
      <c r="C10313" t="s">
        <v>27</v>
      </c>
      <c r="D10313" t="s">
        <v>40404</v>
      </c>
      <c r="E10313" t="s">
        <v>12540</v>
      </c>
      <c r="F10313" t="s">
        <v>41</v>
      </c>
      <c r="G10313" t="s">
        <v>42</v>
      </c>
      <c r="H10313">
        <v>0</v>
      </c>
      <c r="I10313">
        <v>0</v>
      </c>
      <c r="J10313">
        <v>0</v>
      </c>
      <c r="K10313" t="s">
        <v>40405</v>
      </c>
    </row>
    <row r="10314" spans="1:11" x14ac:dyDescent="0.3">
      <c r="A10314" t="s">
        <v>40406</v>
      </c>
      <c r="B10314" t="s">
        <v>40407</v>
      </c>
      <c r="C10314" t="s">
        <v>27</v>
      </c>
      <c r="D10314" t="s">
        <v>40408</v>
      </c>
      <c r="E10314" t="s">
        <v>12540</v>
      </c>
      <c r="F10314" t="s">
        <v>41</v>
      </c>
      <c r="G10314" t="s">
        <v>42</v>
      </c>
      <c r="H10314">
        <v>0</v>
      </c>
      <c r="I10314">
        <v>0</v>
      </c>
      <c r="J10314">
        <v>0</v>
      </c>
      <c r="K10314" t="s">
        <v>40409</v>
      </c>
    </row>
    <row r="10315" spans="1:11" x14ac:dyDescent="0.3">
      <c r="A10315" t="s">
        <v>40410</v>
      </c>
      <c r="B10315" t="s">
        <v>40411</v>
      </c>
      <c r="C10315" t="s">
        <v>27</v>
      </c>
      <c r="D10315" t="s">
        <v>40412</v>
      </c>
      <c r="E10315" t="s">
        <v>12540</v>
      </c>
      <c r="F10315" t="s">
        <v>41</v>
      </c>
      <c r="G10315" t="s">
        <v>42</v>
      </c>
      <c r="H10315">
        <v>0</v>
      </c>
      <c r="I10315">
        <v>0</v>
      </c>
      <c r="J10315">
        <v>0</v>
      </c>
      <c r="K10315" t="s">
        <v>40413</v>
      </c>
    </row>
    <row r="10316" spans="1:11" x14ac:dyDescent="0.3">
      <c r="A10316" t="s">
        <v>40414</v>
      </c>
      <c r="C10316" t="s">
        <v>20</v>
      </c>
      <c r="D10316" t="s">
        <v>40415</v>
      </c>
      <c r="E10316" t="s">
        <v>33633</v>
      </c>
      <c r="F10316" t="s">
        <v>16</v>
      </c>
      <c r="G10316" t="s">
        <v>12458</v>
      </c>
      <c r="H10316">
        <v>0</v>
      </c>
      <c r="I10316">
        <v>0</v>
      </c>
      <c r="J10316">
        <v>0</v>
      </c>
      <c r="K10316" t="s">
        <v>40416</v>
      </c>
    </row>
    <row r="10317" spans="1:11" x14ac:dyDescent="0.3">
      <c r="A10317" t="s">
        <v>40417</v>
      </c>
      <c r="C10317" t="s">
        <v>27</v>
      </c>
      <c r="D10317" t="s">
        <v>40418</v>
      </c>
      <c r="E10317" t="s">
        <v>12540</v>
      </c>
      <c r="F10317" t="s">
        <v>6505</v>
      </c>
      <c r="G10317" t="s">
        <v>42</v>
      </c>
      <c r="H10317">
        <v>0</v>
      </c>
      <c r="I10317">
        <v>0</v>
      </c>
      <c r="J10317">
        <v>0</v>
      </c>
      <c r="K10317" t="s">
        <v>40419</v>
      </c>
    </row>
    <row r="10318" spans="1:11" x14ac:dyDescent="0.3">
      <c r="A10318" t="s">
        <v>40420</v>
      </c>
      <c r="C10318" t="s">
        <v>20</v>
      </c>
      <c r="D10318" t="s">
        <v>40421</v>
      </c>
      <c r="E10318" t="s">
        <v>33633</v>
      </c>
      <c r="F10318" t="s">
        <v>16</v>
      </c>
      <c r="G10318" t="s">
        <v>3422</v>
      </c>
      <c r="H10318">
        <v>0</v>
      </c>
      <c r="I10318">
        <v>0</v>
      </c>
      <c r="J10318">
        <v>0</v>
      </c>
      <c r="K10318" t="s">
        <v>40422</v>
      </c>
    </row>
    <row r="10319" spans="1:11" x14ac:dyDescent="0.3">
      <c r="A10319" t="s">
        <v>40423</v>
      </c>
      <c r="C10319" t="s">
        <v>20</v>
      </c>
      <c r="D10319" t="s">
        <v>40424</v>
      </c>
      <c r="E10319" t="s">
        <v>22</v>
      </c>
      <c r="F10319" t="s">
        <v>16</v>
      </c>
      <c r="G10319" t="s">
        <v>42</v>
      </c>
      <c r="H10319">
        <v>0</v>
      </c>
      <c r="I10319">
        <v>0</v>
      </c>
      <c r="J10319">
        <v>0</v>
      </c>
      <c r="K10319" t="s">
        <v>40425</v>
      </c>
    </row>
    <row r="10320" spans="1:11" x14ac:dyDescent="0.3">
      <c r="A10320" t="s">
        <v>40426</v>
      </c>
      <c r="B10320" t="s">
        <v>40427</v>
      </c>
      <c r="C10320" t="s">
        <v>20</v>
      </c>
      <c r="D10320" t="s">
        <v>40428</v>
      </c>
      <c r="E10320" t="s">
        <v>33633</v>
      </c>
      <c r="F10320" t="s">
        <v>16</v>
      </c>
      <c r="G10320" t="s">
        <v>209</v>
      </c>
      <c r="H10320">
        <v>0</v>
      </c>
      <c r="I10320">
        <v>0</v>
      </c>
      <c r="J10320">
        <v>0</v>
      </c>
      <c r="K10320" t="s">
        <v>40429</v>
      </c>
    </row>
    <row r="10321" spans="1:11" x14ac:dyDescent="0.3">
      <c r="A10321" t="s">
        <v>40430</v>
      </c>
      <c r="B10321" t="s">
        <v>40431</v>
      </c>
      <c r="C10321" t="s">
        <v>20</v>
      </c>
      <c r="D10321" t="s">
        <v>40432</v>
      </c>
      <c r="E10321" t="s">
        <v>33633</v>
      </c>
      <c r="F10321" t="s">
        <v>16</v>
      </c>
      <c r="G10321" t="s">
        <v>2542</v>
      </c>
      <c r="H10321">
        <v>0</v>
      </c>
      <c r="I10321">
        <v>0</v>
      </c>
      <c r="J10321">
        <v>0</v>
      </c>
      <c r="K10321" t="s">
        <v>40433</v>
      </c>
    </row>
    <row r="10322" spans="1:11" x14ac:dyDescent="0.3">
      <c r="A10322" t="s">
        <v>40434</v>
      </c>
      <c r="B10322" t="s">
        <v>40435</v>
      </c>
      <c r="C10322" t="s">
        <v>20</v>
      </c>
      <c r="D10322" t="s">
        <v>40436</v>
      </c>
      <c r="E10322" t="s">
        <v>33633</v>
      </c>
      <c r="F10322" t="s">
        <v>16</v>
      </c>
      <c r="G10322" t="s">
        <v>3262</v>
      </c>
      <c r="H10322">
        <v>0</v>
      </c>
      <c r="I10322">
        <v>0</v>
      </c>
      <c r="J10322">
        <v>0</v>
      </c>
      <c r="K10322" t="s">
        <v>40437</v>
      </c>
    </row>
    <row r="10323" spans="1:11" x14ac:dyDescent="0.3">
      <c r="A10323" t="s">
        <v>40438</v>
      </c>
      <c r="B10323" t="s">
        <v>40439</v>
      </c>
      <c r="C10323" t="s">
        <v>558</v>
      </c>
      <c r="D10323" t="s">
        <v>40440</v>
      </c>
      <c r="E10323" t="s">
        <v>28510</v>
      </c>
      <c r="F10323" t="s">
        <v>16</v>
      </c>
      <c r="G10323" t="s">
        <v>5462</v>
      </c>
      <c r="H10323">
        <v>0</v>
      </c>
      <c r="I10323">
        <v>0</v>
      </c>
      <c r="J10323">
        <v>0</v>
      </c>
      <c r="K10323" t="s">
        <v>40441</v>
      </c>
    </row>
    <row r="10324" spans="1:11" x14ac:dyDescent="0.3">
      <c r="A10324" t="s">
        <v>40442</v>
      </c>
      <c r="B10324" t="s">
        <v>40443</v>
      </c>
      <c r="C10324" t="s">
        <v>558</v>
      </c>
      <c r="D10324" t="s">
        <v>40444</v>
      </c>
      <c r="E10324" t="s">
        <v>28510</v>
      </c>
      <c r="F10324" t="s">
        <v>16</v>
      </c>
      <c r="G10324" t="s">
        <v>5838</v>
      </c>
      <c r="H10324">
        <v>0</v>
      </c>
      <c r="I10324">
        <v>0</v>
      </c>
      <c r="J10324">
        <v>0</v>
      </c>
      <c r="K10324" t="s">
        <v>40445</v>
      </c>
    </row>
    <row r="10325" spans="1:11" x14ac:dyDescent="0.3">
      <c r="A10325" t="s">
        <v>40446</v>
      </c>
      <c r="B10325" t="s">
        <v>40447</v>
      </c>
      <c r="C10325" t="s">
        <v>27</v>
      </c>
      <c r="D10325" t="s">
        <v>40448</v>
      </c>
      <c r="E10325" t="s">
        <v>12540</v>
      </c>
      <c r="F10325" t="s">
        <v>16</v>
      </c>
      <c r="G10325" t="s">
        <v>6520</v>
      </c>
      <c r="H10325">
        <v>0</v>
      </c>
      <c r="I10325">
        <v>0</v>
      </c>
      <c r="J10325">
        <v>0</v>
      </c>
      <c r="K10325" t="s">
        <v>40449</v>
      </c>
    </row>
    <row r="10326" spans="1:11" x14ac:dyDescent="0.3">
      <c r="A10326" t="s">
        <v>40450</v>
      </c>
      <c r="B10326" t="s">
        <v>40451</v>
      </c>
      <c r="C10326" t="s">
        <v>558</v>
      </c>
      <c r="D10326" t="s">
        <v>40452</v>
      </c>
      <c r="E10326" t="s">
        <v>19698</v>
      </c>
      <c r="F10326" t="s">
        <v>2000</v>
      </c>
      <c r="G10326" t="s">
        <v>42</v>
      </c>
      <c r="H10326">
        <v>0</v>
      </c>
      <c r="I10326">
        <v>0</v>
      </c>
      <c r="J10326">
        <v>0</v>
      </c>
      <c r="K10326" t="s">
        <v>40453</v>
      </c>
    </row>
    <row r="10327" spans="1:11" x14ac:dyDescent="0.3">
      <c r="A10327" t="s">
        <v>40454</v>
      </c>
      <c r="B10327" t="s">
        <v>40455</v>
      </c>
      <c r="C10327" t="s">
        <v>20</v>
      </c>
      <c r="D10327" t="s">
        <v>40456</v>
      </c>
      <c r="E10327" t="s">
        <v>33633</v>
      </c>
      <c r="F10327" t="s">
        <v>2144</v>
      </c>
      <c r="G10327" t="s">
        <v>42</v>
      </c>
      <c r="H10327">
        <v>0</v>
      </c>
      <c r="I10327">
        <v>0</v>
      </c>
      <c r="J10327">
        <v>0</v>
      </c>
      <c r="K10327" t="s">
        <v>40457</v>
      </c>
    </row>
    <row r="10328" spans="1:11" x14ac:dyDescent="0.3">
      <c r="A10328" t="s">
        <v>40458</v>
      </c>
      <c r="B10328" t="s">
        <v>40459</v>
      </c>
      <c r="C10328" t="s">
        <v>20</v>
      </c>
      <c r="D10328" t="s">
        <v>40460</v>
      </c>
      <c r="E10328" t="s">
        <v>33633</v>
      </c>
      <c r="F10328" t="s">
        <v>14759</v>
      </c>
      <c r="G10328" t="s">
        <v>42</v>
      </c>
      <c r="H10328">
        <v>0</v>
      </c>
      <c r="I10328">
        <v>0</v>
      </c>
      <c r="J10328">
        <v>0</v>
      </c>
      <c r="K10328" t="s">
        <v>40461</v>
      </c>
    </row>
    <row r="10329" spans="1:11" x14ac:dyDescent="0.3">
      <c r="A10329" t="s">
        <v>40462</v>
      </c>
      <c r="B10329" t="s">
        <v>40463</v>
      </c>
      <c r="C10329" t="s">
        <v>20</v>
      </c>
      <c r="D10329" t="s">
        <v>40464</v>
      </c>
      <c r="E10329" t="s">
        <v>22</v>
      </c>
      <c r="F10329" t="s">
        <v>16</v>
      </c>
      <c r="G10329" t="s">
        <v>2951</v>
      </c>
      <c r="H10329">
        <v>0</v>
      </c>
      <c r="I10329">
        <v>0</v>
      </c>
      <c r="J10329">
        <v>0</v>
      </c>
      <c r="K10329" t="s">
        <v>40465</v>
      </c>
    </row>
    <row r="10330" spans="1:11" x14ac:dyDescent="0.3">
      <c r="A10330" t="s">
        <v>40466</v>
      </c>
      <c r="B10330" t="s">
        <v>40467</v>
      </c>
      <c r="C10330" t="s">
        <v>20</v>
      </c>
      <c r="D10330" t="s">
        <v>40468</v>
      </c>
      <c r="E10330" t="s">
        <v>33633</v>
      </c>
      <c r="F10330" t="s">
        <v>34121</v>
      </c>
      <c r="G10330" t="s">
        <v>42</v>
      </c>
      <c r="H10330">
        <v>0</v>
      </c>
      <c r="I10330">
        <v>0</v>
      </c>
      <c r="J10330">
        <v>0</v>
      </c>
      <c r="K10330" t="s">
        <v>40469</v>
      </c>
    </row>
    <row r="10331" spans="1:11" x14ac:dyDescent="0.3">
      <c r="A10331" t="s">
        <v>40470</v>
      </c>
      <c r="B10331" t="s">
        <v>40471</v>
      </c>
      <c r="C10331" t="s">
        <v>20</v>
      </c>
      <c r="D10331" t="s">
        <v>40472</v>
      </c>
      <c r="E10331" t="s">
        <v>33633</v>
      </c>
      <c r="F10331" t="s">
        <v>2804</v>
      </c>
      <c r="G10331" t="s">
        <v>42</v>
      </c>
      <c r="H10331">
        <v>0</v>
      </c>
      <c r="I10331">
        <v>0</v>
      </c>
      <c r="J10331">
        <v>0</v>
      </c>
      <c r="K10331" t="s">
        <v>40473</v>
      </c>
    </row>
    <row r="10332" spans="1:11" x14ac:dyDescent="0.3">
      <c r="A10332" t="s">
        <v>40474</v>
      </c>
      <c r="C10332" t="s">
        <v>27</v>
      </c>
      <c r="D10332" t="s">
        <v>40475</v>
      </c>
      <c r="E10332" t="s">
        <v>12540</v>
      </c>
      <c r="F10332" t="s">
        <v>41</v>
      </c>
      <c r="G10332" t="s">
        <v>42</v>
      </c>
      <c r="H10332">
        <v>0</v>
      </c>
      <c r="I10332">
        <v>0</v>
      </c>
      <c r="J10332">
        <v>0</v>
      </c>
      <c r="K10332" t="s">
        <v>40476</v>
      </c>
    </row>
    <row r="10333" spans="1:11" x14ac:dyDescent="0.3">
      <c r="A10333" t="s">
        <v>40477</v>
      </c>
      <c r="C10333" t="s">
        <v>27</v>
      </c>
      <c r="D10333" t="s">
        <v>40478</v>
      </c>
      <c r="E10333" t="s">
        <v>12540</v>
      </c>
      <c r="F10333" t="s">
        <v>41</v>
      </c>
      <c r="G10333" t="s">
        <v>42</v>
      </c>
      <c r="H10333">
        <v>0</v>
      </c>
      <c r="I10333">
        <v>0</v>
      </c>
      <c r="J10333">
        <v>0</v>
      </c>
      <c r="K10333" t="s">
        <v>40479</v>
      </c>
    </row>
    <row r="10334" spans="1:11" x14ac:dyDescent="0.3">
      <c r="A10334" t="s">
        <v>40480</v>
      </c>
      <c r="C10334" t="s">
        <v>27</v>
      </c>
      <c r="D10334" t="s">
        <v>40481</v>
      </c>
      <c r="E10334" t="s">
        <v>12540</v>
      </c>
      <c r="F10334" t="s">
        <v>41</v>
      </c>
      <c r="G10334" t="s">
        <v>42</v>
      </c>
      <c r="H10334">
        <v>0</v>
      </c>
      <c r="I10334">
        <v>0</v>
      </c>
      <c r="J10334">
        <v>0</v>
      </c>
      <c r="K10334" t="s">
        <v>40482</v>
      </c>
    </row>
    <row r="10335" spans="1:11" x14ac:dyDescent="0.3">
      <c r="A10335" t="s">
        <v>40483</v>
      </c>
      <c r="B10335" t="s">
        <v>40484</v>
      </c>
      <c r="C10335" t="s">
        <v>27</v>
      </c>
      <c r="D10335" t="s">
        <v>40485</v>
      </c>
      <c r="E10335" t="s">
        <v>12540</v>
      </c>
      <c r="F10335" t="s">
        <v>41</v>
      </c>
      <c r="G10335" t="s">
        <v>42</v>
      </c>
      <c r="H10335">
        <v>0</v>
      </c>
      <c r="I10335">
        <v>0</v>
      </c>
      <c r="J10335">
        <v>0</v>
      </c>
      <c r="K10335" t="s">
        <v>40486</v>
      </c>
    </row>
    <row r="10336" spans="1:11" x14ac:dyDescent="0.3">
      <c r="A10336" t="s">
        <v>40487</v>
      </c>
      <c r="B10336" t="s">
        <v>40488</v>
      </c>
      <c r="C10336" t="s">
        <v>20</v>
      </c>
      <c r="D10336" t="s">
        <v>40489</v>
      </c>
      <c r="E10336" t="s">
        <v>33633</v>
      </c>
      <c r="F10336" t="s">
        <v>1840</v>
      </c>
      <c r="G10336" t="s">
        <v>42</v>
      </c>
      <c r="H10336">
        <v>0</v>
      </c>
      <c r="I10336">
        <v>0</v>
      </c>
      <c r="J10336">
        <v>0</v>
      </c>
      <c r="K10336" t="s">
        <v>40490</v>
      </c>
    </row>
    <row r="10337" spans="1:11" x14ac:dyDescent="0.3">
      <c r="A10337" t="s">
        <v>40491</v>
      </c>
      <c r="B10337" t="s">
        <v>40492</v>
      </c>
      <c r="C10337" t="s">
        <v>27</v>
      </c>
      <c r="D10337" t="s">
        <v>40493</v>
      </c>
      <c r="E10337" t="s">
        <v>12540</v>
      </c>
      <c r="F10337" t="s">
        <v>41</v>
      </c>
      <c r="G10337" t="s">
        <v>42</v>
      </c>
      <c r="H10337">
        <v>0</v>
      </c>
      <c r="I10337">
        <v>0</v>
      </c>
      <c r="J10337">
        <v>0</v>
      </c>
      <c r="K10337" t="s">
        <v>40494</v>
      </c>
    </row>
    <row r="10338" spans="1:11" x14ac:dyDescent="0.3">
      <c r="A10338" t="s">
        <v>40495</v>
      </c>
      <c r="B10338" t="s">
        <v>40496</v>
      </c>
      <c r="C10338" t="s">
        <v>20</v>
      </c>
      <c r="D10338" t="s">
        <v>40497</v>
      </c>
      <c r="E10338" t="s">
        <v>22</v>
      </c>
      <c r="F10338" t="s">
        <v>16</v>
      </c>
      <c r="G10338" t="s">
        <v>22852</v>
      </c>
      <c r="H10338">
        <v>0</v>
      </c>
      <c r="I10338">
        <v>0</v>
      </c>
      <c r="J10338">
        <v>0</v>
      </c>
      <c r="K10338" t="s">
        <v>40498</v>
      </c>
    </row>
    <row r="10339" spans="1:11" x14ac:dyDescent="0.3">
      <c r="A10339" t="s">
        <v>40499</v>
      </c>
      <c r="B10339" t="s">
        <v>40500</v>
      </c>
      <c r="C10339" t="s">
        <v>27</v>
      </c>
      <c r="D10339" t="s">
        <v>40501</v>
      </c>
      <c r="E10339" t="s">
        <v>12540</v>
      </c>
      <c r="F10339" t="s">
        <v>41</v>
      </c>
      <c r="G10339" t="s">
        <v>42</v>
      </c>
      <c r="H10339">
        <v>0</v>
      </c>
      <c r="I10339">
        <v>0</v>
      </c>
      <c r="J10339">
        <v>0</v>
      </c>
      <c r="K10339" t="s">
        <v>40502</v>
      </c>
    </row>
    <row r="10340" spans="1:11" x14ac:dyDescent="0.3">
      <c r="A10340" t="s">
        <v>40503</v>
      </c>
      <c r="B10340" t="s">
        <v>40504</v>
      </c>
      <c r="C10340" t="s">
        <v>20</v>
      </c>
      <c r="D10340" t="s">
        <v>40505</v>
      </c>
      <c r="E10340" t="s">
        <v>33633</v>
      </c>
      <c r="F10340" t="s">
        <v>16</v>
      </c>
      <c r="G10340" t="s">
        <v>756</v>
      </c>
      <c r="H10340">
        <v>0</v>
      </c>
      <c r="I10340">
        <v>0</v>
      </c>
      <c r="J10340">
        <v>0</v>
      </c>
      <c r="K10340" t="s">
        <v>40506</v>
      </c>
    </row>
    <row r="10341" spans="1:11" x14ac:dyDescent="0.3">
      <c r="A10341" t="s">
        <v>40507</v>
      </c>
      <c r="B10341" t="s">
        <v>40508</v>
      </c>
      <c r="C10341" t="s">
        <v>27</v>
      </c>
      <c r="D10341" t="s">
        <v>40509</v>
      </c>
      <c r="E10341" t="s">
        <v>12540</v>
      </c>
      <c r="F10341" t="s">
        <v>41</v>
      </c>
      <c r="G10341" t="s">
        <v>42</v>
      </c>
      <c r="H10341">
        <v>0</v>
      </c>
      <c r="I10341">
        <v>0</v>
      </c>
      <c r="J10341">
        <v>0</v>
      </c>
      <c r="K10341" t="s">
        <v>40510</v>
      </c>
    </row>
    <row r="10342" spans="1:11" x14ac:dyDescent="0.3">
      <c r="A10342" t="s">
        <v>40511</v>
      </c>
      <c r="C10342" t="s">
        <v>147</v>
      </c>
      <c r="D10342" t="s">
        <v>40512</v>
      </c>
      <c r="E10342" t="s">
        <v>149</v>
      </c>
      <c r="F10342" t="s">
        <v>2111</v>
      </c>
      <c r="G10342" t="s">
        <v>42</v>
      </c>
      <c r="H10342">
        <v>0</v>
      </c>
      <c r="I10342">
        <v>0</v>
      </c>
      <c r="J10342">
        <v>0</v>
      </c>
      <c r="K10342" t="s">
        <v>40513</v>
      </c>
    </row>
    <row r="10343" spans="1:11" x14ac:dyDescent="0.3">
      <c r="A10343" t="s">
        <v>40514</v>
      </c>
      <c r="B10343" t="s">
        <v>40515</v>
      </c>
      <c r="C10343" t="s">
        <v>27</v>
      </c>
      <c r="D10343" t="s">
        <v>40516</v>
      </c>
      <c r="E10343" t="s">
        <v>12540</v>
      </c>
      <c r="F10343" t="s">
        <v>41</v>
      </c>
      <c r="G10343" t="s">
        <v>42</v>
      </c>
      <c r="H10343">
        <v>0</v>
      </c>
      <c r="I10343">
        <v>0</v>
      </c>
      <c r="J10343">
        <v>0</v>
      </c>
      <c r="K10343" t="s">
        <v>40517</v>
      </c>
    </row>
    <row r="10344" spans="1:11" x14ac:dyDescent="0.3">
      <c r="A10344" t="s">
        <v>40518</v>
      </c>
      <c r="B10344" t="s">
        <v>40519</v>
      </c>
      <c r="C10344" t="s">
        <v>13</v>
      </c>
      <c r="D10344" t="s">
        <v>40520</v>
      </c>
      <c r="E10344" t="s">
        <v>32427</v>
      </c>
      <c r="F10344" t="s">
        <v>16</v>
      </c>
      <c r="G10344" t="s">
        <v>40521</v>
      </c>
      <c r="H10344">
        <v>0</v>
      </c>
      <c r="I10344">
        <v>0</v>
      </c>
      <c r="J10344">
        <v>0</v>
      </c>
      <c r="K10344" t="s">
        <v>40522</v>
      </c>
    </row>
    <row r="10345" spans="1:11" x14ac:dyDescent="0.3">
      <c r="A10345" t="s">
        <v>40523</v>
      </c>
      <c r="B10345" t="s">
        <v>36479</v>
      </c>
      <c r="C10345" t="s">
        <v>27</v>
      </c>
      <c r="D10345" t="e">
        <f>소둔.</f>
        <v>#NAME?</v>
      </c>
      <c r="E10345" t="s">
        <v>12540</v>
      </c>
      <c r="F10345" t="s">
        <v>1981</v>
      </c>
      <c r="G10345" t="s">
        <v>42</v>
      </c>
      <c r="H10345">
        <v>0</v>
      </c>
      <c r="I10345">
        <v>0</v>
      </c>
      <c r="J10345">
        <v>0</v>
      </c>
      <c r="K10345" t="s">
        <v>40524</v>
      </c>
    </row>
    <row r="10346" spans="1:11" x14ac:dyDescent="0.3">
      <c r="A10346" t="s">
        <v>40525</v>
      </c>
      <c r="B10346" t="s">
        <v>40526</v>
      </c>
      <c r="C10346" t="s">
        <v>13</v>
      </c>
      <c r="D10346" t="s">
        <v>40527</v>
      </c>
      <c r="E10346" t="s">
        <v>32427</v>
      </c>
      <c r="F10346" t="s">
        <v>18339</v>
      </c>
      <c r="G10346" t="s">
        <v>42</v>
      </c>
      <c r="H10346">
        <v>0</v>
      </c>
      <c r="I10346">
        <v>0</v>
      </c>
      <c r="J10346">
        <v>0</v>
      </c>
      <c r="K10346" t="s">
        <v>40528</v>
      </c>
    </row>
    <row r="10347" spans="1:11" x14ac:dyDescent="0.3">
      <c r="A10347" t="s">
        <v>40529</v>
      </c>
      <c r="B10347" t="s">
        <v>40530</v>
      </c>
      <c r="C10347" t="s">
        <v>20</v>
      </c>
      <c r="D10347" t="s">
        <v>40531</v>
      </c>
      <c r="E10347" t="s">
        <v>33633</v>
      </c>
      <c r="F10347" t="s">
        <v>16</v>
      </c>
      <c r="G10347" t="s">
        <v>5588</v>
      </c>
      <c r="H10347">
        <v>0</v>
      </c>
      <c r="I10347">
        <v>0</v>
      </c>
      <c r="J10347">
        <v>0</v>
      </c>
      <c r="K10347" t="s">
        <v>40532</v>
      </c>
    </row>
    <row r="10348" spans="1:11" x14ac:dyDescent="0.3">
      <c r="A10348" t="s">
        <v>40533</v>
      </c>
      <c r="B10348" t="s">
        <v>2684</v>
      </c>
      <c r="C10348" t="s">
        <v>147</v>
      </c>
      <c r="D10348" t="s">
        <v>40534</v>
      </c>
      <c r="E10348" t="s">
        <v>149</v>
      </c>
      <c r="F10348" t="s">
        <v>3249</v>
      </c>
      <c r="G10348" t="s">
        <v>42</v>
      </c>
      <c r="H10348">
        <v>0</v>
      </c>
      <c r="I10348">
        <v>0</v>
      </c>
      <c r="J10348">
        <v>0</v>
      </c>
      <c r="K10348" t="s">
        <v>40535</v>
      </c>
    </row>
    <row r="10349" spans="1:11" x14ac:dyDescent="0.3">
      <c r="A10349" t="s">
        <v>40536</v>
      </c>
      <c r="C10349" t="s">
        <v>13</v>
      </c>
      <c r="D10349" t="s">
        <v>40537</v>
      </c>
      <c r="E10349" t="s">
        <v>15</v>
      </c>
      <c r="F10349" t="s">
        <v>16</v>
      </c>
      <c r="G10349" t="s">
        <v>42</v>
      </c>
      <c r="H10349">
        <v>0</v>
      </c>
      <c r="I10349">
        <v>0</v>
      </c>
      <c r="J10349">
        <v>0</v>
      </c>
      <c r="K10349" t="s">
        <v>40538</v>
      </c>
    </row>
    <row r="10350" spans="1:11" x14ac:dyDescent="0.3">
      <c r="A10350" t="s">
        <v>40539</v>
      </c>
      <c r="B10350" t="s">
        <v>40540</v>
      </c>
      <c r="C10350" t="s">
        <v>558</v>
      </c>
      <c r="D10350" t="s">
        <v>40541</v>
      </c>
      <c r="E10350" t="s">
        <v>1122</v>
      </c>
      <c r="F10350" t="s">
        <v>1590</v>
      </c>
      <c r="G10350" t="s">
        <v>42</v>
      </c>
      <c r="H10350">
        <v>0</v>
      </c>
      <c r="I10350">
        <v>0</v>
      </c>
      <c r="J10350">
        <v>0</v>
      </c>
      <c r="K10350" t="s">
        <v>40542</v>
      </c>
    </row>
    <row r="10351" spans="1:11" x14ac:dyDescent="0.3">
      <c r="A10351" t="s">
        <v>40543</v>
      </c>
      <c r="B10351" t="s">
        <v>40544</v>
      </c>
      <c r="C10351" t="s">
        <v>147</v>
      </c>
      <c r="D10351" t="s">
        <v>40545</v>
      </c>
      <c r="E10351" t="s">
        <v>149</v>
      </c>
      <c r="F10351" t="s">
        <v>2809</v>
      </c>
      <c r="G10351" t="s">
        <v>42</v>
      </c>
      <c r="H10351">
        <v>0</v>
      </c>
      <c r="I10351">
        <v>0</v>
      </c>
      <c r="J10351">
        <v>0</v>
      </c>
      <c r="K10351" t="s">
        <v>40546</v>
      </c>
    </row>
    <row r="10352" spans="1:11" x14ac:dyDescent="0.3">
      <c r="A10352" t="s">
        <v>40547</v>
      </c>
      <c r="C10352" t="s">
        <v>147</v>
      </c>
      <c r="D10352" t="s">
        <v>40548</v>
      </c>
      <c r="E10352" t="s">
        <v>149</v>
      </c>
      <c r="F10352" t="s">
        <v>482</v>
      </c>
      <c r="G10352" t="s">
        <v>42</v>
      </c>
      <c r="H10352">
        <v>0</v>
      </c>
      <c r="I10352">
        <v>0</v>
      </c>
      <c r="J10352">
        <v>0</v>
      </c>
      <c r="K10352" t="s">
        <v>40549</v>
      </c>
    </row>
    <row r="10353" spans="1:11" x14ac:dyDescent="0.3">
      <c r="A10353" t="s">
        <v>40550</v>
      </c>
      <c r="B10353" t="s">
        <v>40551</v>
      </c>
      <c r="C10353" t="s">
        <v>147</v>
      </c>
      <c r="D10353" t="s">
        <v>40552</v>
      </c>
      <c r="E10353" t="s">
        <v>149</v>
      </c>
      <c r="F10353" t="s">
        <v>1687</v>
      </c>
      <c r="G10353" t="s">
        <v>42</v>
      </c>
      <c r="H10353">
        <v>0</v>
      </c>
      <c r="I10353">
        <v>0</v>
      </c>
      <c r="J10353">
        <v>0</v>
      </c>
      <c r="K10353" t="s">
        <v>40553</v>
      </c>
    </row>
    <row r="10354" spans="1:11" x14ac:dyDescent="0.3">
      <c r="A10354" t="s">
        <v>40554</v>
      </c>
      <c r="C10354" t="s">
        <v>147</v>
      </c>
      <c r="D10354" t="s">
        <v>40555</v>
      </c>
      <c r="E10354" t="s">
        <v>149</v>
      </c>
      <c r="F10354" t="s">
        <v>3769</v>
      </c>
      <c r="G10354" t="s">
        <v>42</v>
      </c>
      <c r="H10354">
        <v>0</v>
      </c>
      <c r="I10354">
        <v>0</v>
      </c>
      <c r="J10354">
        <v>0</v>
      </c>
      <c r="K10354" t="s">
        <v>40556</v>
      </c>
    </row>
    <row r="10355" spans="1:11" x14ac:dyDescent="0.3">
      <c r="A10355" t="s">
        <v>40557</v>
      </c>
      <c r="B10355" t="s">
        <v>40558</v>
      </c>
      <c r="C10355" t="s">
        <v>20</v>
      </c>
      <c r="D10355" t="s">
        <v>40559</v>
      </c>
      <c r="E10355" t="s">
        <v>33633</v>
      </c>
      <c r="F10355" t="s">
        <v>16</v>
      </c>
      <c r="G10355" t="s">
        <v>2853</v>
      </c>
      <c r="H10355">
        <v>0</v>
      </c>
      <c r="I10355">
        <v>0</v>
      </c>
      <c r="J10355">
        <v>0</v>
      </c>
      <c r="K10355" t="s">
        <v>40560</v>
      </c>
    </row>
    <row r="10356" spans="1:11" x14ac:dyDescent="0.3">
      <c r="A10356" t="s">
        <v>40561</v>
      </c>
      <c r="B10356" t="s">
        <v>40562</v>
      </c>
      <c r="C10356" t="s">
        <v>20</v>
      </c>
      <c r="D10356" t="s">
        <v>40563</v>
      </c>
      <c r="E10356" t="s">
        <v>33633</v>
      </c>
      <c r="F10356" t="s">
        <v>16</v>
      </c>
      <c r="G10356" t="s">
        <v>879</v>
      </c>
      <c r="H10356">
        <v>0</v>
      </c>
      <c r="I10356">
        <v>0</v>
      </c>
      <c r="J10356">
        <v>0</v>
      </c>
      <c r="K10356" t="s">
        <v>40564</v>
      </c>
    </row>
    <row r="10357" spans="1:11" x14ac:dyDescent="0.3">
      <c r="A10357" t="s">
        <v>40565</v>
      </c>
      <c r="C10357" t="s">
        <v>147</v>
      </c>
      <c r="D10357" t="s">
        <v>40566</v>
      </c>
      <c r="E10357" t="s">
        <v>149</v>
      </c>
      <c r="F10357" t="s">
        <v>1536</v>
      </c>
      <c r="G10357" t="s">
        <v>42</v>
      </c>
      <c r="H10357">
        <v>0</v>
      </c>
      <c r="I10357">
        <v>0</v>
      </c>
      <c r="J10357">
        <v>0</v>
      </c>
      <c r="K10357" t="s">
        <v>40567</v>
      </c>
    </row>
    <row r="10358" spans="1:11" x14ac:dyDescent="0.3">
      <c r="A10358" t="s">
        <v>40568</v>
      </c>
      <c r="B10358" t="s">
        <v>40569</v>
      </c>
      <c r="C10358" t="s">
        <v>20</v>
      </c>
      <c r="D10358" t="s">
        <v>40570</v>
      </c>
      <c r="E10358" t="s">
        <v>33633</v>
      </c>
      <c r="F10358" t="s">
        <v>16</v>
      </c>
      <c r="G10358" t="s">
        <v>859</v>
      </c>
      <c r="H10358">
        <v>0</v>
      </c>
      <c r="I10358">
        <v>0</v>
      </c>
      <c r="J10358">
        <v>0</v>
      </c>
      <c r="K10358" t="s">
        <v>40571</v>
      </c>
    </row>
    <row r="10359" spans="1:11" x14ac:dyDescent="0.3">
      <c r="A10359" t="s">
        <v>40572</v>
      </c>
      <c r="C10359" t="s">
        <v>20</v>
      </c>
      <c r="D10359" t="s">
        <v>40573</v>
      </c>
      <c r="E10359" t="s">
        <v>22</v>
      </c>
      <c r="F10359" t="s">
        <v>16</v>
      </c>
      <c r="G10359" t="s">
        <v>42</v>
      </c>
      <c r="H10359">
        <v>0</v>
      </c>
      <c r="I10359">
        <v>0</v>
      </c>
      <c r="J10359">
        <v>0</v>
      </c>
      <c r="K10359" t="s">
        <v>40574</v>
      </c>
    </row>
    <row r="10360" spans="1:11" x14ac:dyDescent="0.3">
      <c r="A10360" t="s">
        <v>40575</v>
      </c>
      <c r="B10360" t="s">
        <v>40576</v>
      </c>
      <c r="C10360" t="s">
        <v>20</v>
      </c>
      <c r="D10360" t="s">
        <v>40577</v>
      </c>
      <c r="E10360" t="s">
        <v>33633</v>
      </c>
      <c r="F10360" t="s">
        <v>16</v>
      </c>
      <c r="G10360" t="s">
        <v>2715</v>
      </c>
      <c r="H10360">
        <v>0</v>
      </c>
      <c r="I10360">
        <v>0</v>
      </c>
      <c r="J10360">
        <v>0</v>
      </c>
      <c r="K10360" t="s">
        <v>40578</v>
      </c>
    </row>
    <row r="10361" spans="1:11" x14ac:dyDescent="0.3">
      <c r="A10361" t="s">
        <v>40579</v>
      </c>
      <c r="B10361" t="s">
        <v>40580</v>
      </c>
      <c r="C10361" t="s">
        <v>20</v>
      </c>
      <c r="D10361" t="s">
        <v>40581</v>
      </c>
      <c r="E10361" t="s">
        <v>33633</v>
      </c>
      <c r="F10361" t="s">
        <v>16</v>
      </c>
      <c r="G10361" t="s">
        <v>542</v>
      </c>
      <c r="H10361">
        <v>0</v>
      </c>
      <c r="I10361">
        <v>0</v>
      </c>
      <c r="J10361">
        <v>0</v>
      </c>
      <c r="K10361" t="s">
        <v>40582</v>
      </c>
    </row>
    <row r="10362" spans="1:11" x14ac:dyDescent="0.3">
      <c r="A10362" t="s">
        <v>40583</v>
      </c>
      <c r="C10362" t="s">
        <v>147</v>
      </c>
      <c r="D10362" t="s">
        <v>40584</v>
      </c>
      <c r="E10362" t="s">
        <v>149</v>
      </c>
      <c r="F10362" t="s">
        <v>16</v>
      </c>
      <c r="G10362" t="s">
        <v>2093</v>
      </c>
      <c r="H10362">
        <v>0</v>
      </c>
      <c r="I10362">
        <v>0</v>
      </c>
      <c r="J10362">
        <v>0</v>
      </c>
      <c r="K10362" t="s">
        <v>40585</v>
      </c>
    </row>
    <row r="10363" spans="1:11" x14ac:dyDescent="0.3">
      <c r="A10363" t="s">
        <v>40586</v>
      </c>
      <c r="B10363" t="s">
        <v>40587</v>
      </c>
      <c r="C10363" t="s">
        <v>20</v>
      </c>
      <c r="D10363" t="s">
        <v>40588</v>
      </c>
      <c r="E10363" t="s">
        <v>33633</v>
      </c>
      <c r="F10363" t="s">
        <v>16</v>
      </c>
      <c r="G10363" t="s">
        <v>1382</v>
      </c>
      <c r="H10363">
        <v>0</v>
      </c>
      <c r="I10363">
        <v>0</v>
      </c>
      <c r="J10363">
        <v>0</v>
      </c>
      <c r="K10363" t="s">
        <v>40589</v>
      </c>
    </row>
    <row r="10364" spans="1:11" x14ac:dyDescent="0.3">
      <c r="A10364" t="s">
        <v>40590</v>
      </c>
      <c r="B10364" t="s">
        <v>40591</v>
      </c>
      <c r="C10364" t="s">
        <v>20</v>
      </c>
      <c r="D10364" t="s">
        <v>40592</v>
      </c>
      <c r="E10364" t="s">
        <v>33633</v>
      </c>
      <c r="F10364" t="s">
        <v>16</v>
      </c>
      <c r="G10364" t="s">
        <v>16240</v>
      </c>
      <c r="H10364">
        <v>0</v>
      </c>
      <c r="I10364">
        <v>0</v>
      </c>
      <c r="J10364">
        <v>0</v>
      </c>
      <c r="K10364" t="s">
        <v>40593</v>
      </c>
    </row>
    <row r="10365" spans="1:11" x14ac:dyDescent="0.3">
      <c r="A10365" t="s">
        <v>40594</v>
      </c>
      <c r="B10365" t="s">
        <v>40595</v>
      </c>
      <c r="C10365" t="s">
        <v>147</v>
      </c>
      <c r="D10365" t="s">
        <v>40596</v>
      </c>
      <c r="E10365" t="s">
        <v>149</v>
      </c>
      <c r="F10365" t="s">
        <v>840</v>
      </c>
      <c r="G10365" t="s">
        <v>42</v>
      </c>
      <c r="H10365">
        <v>0</v>
      </c>
      <c r="I10365">
        <v>0</v>
      </c>
      <c r="J10365">
        <v>0</v>
      </c>
      <c r="K10365" t="s">
        <v>40597</v>
      </c>
    </row>
    <row r="10366" spans="1:11" x14ac:dyDescent="0.3">
      <c r="A10366" t="s">
        <v>40598</v>
      </c>
      <c r="B10366" t="s">
        <v>40599</v>
      </c>
      <c r="C10366" t="s">
        <v>147</v>
      </c>
      <c r="D10366" t="s">
        <v>40600</v>
      </c>
      <c r="E10366" t="s">
        <v>149</v>
      </c>
      <c r="F10366" t="s">
        <v>1981</v>
      </c>
      <c r="G10366" t="s">
        <v>42</v>
      </c>
      <c r="H10366">
        <v>0</v>
      </c>
      <c r="I10366">
        <v>0</v>
      </c>
      <c r="J10366">
        <v>0</v>
      </c>
      <c r="K10366" t="s">
        <v>40601</v>
      </c>
    </row>
    <row r="10367" spans="1:11" x14ac:dyDescent="0.3">
      <c r="A10367" t="s">
        <v>40602</v>
      </c>
      <c r="B10367" t="s">
        <v>40603</v>
      </c>
      <c r="C10367" t="s">
        <v>20</v>
      </c>
      <c r="D10367" t="s">
        <v>40604</v>
      </c>
      <c r="E10367" t="s">
        <v>33633</v>
      </c>
      <c r="F10367" t="s">
        <v>16</v>
      </c>
      <c r="G10367" t="s">
        <v>7236</v>
      </c>
      <c r="H10367">
        <v>0</v>
      </c>
      <c r="I10367">
        <v>0</v>
      </c>
      <c r="J10367">
        <v>0</v>
      </c>
      <c r="K10367" t="s">
        <v>40605</v>
      </c>
    </row>
    <row r="10368" spans="1:11" x14ac:dyDescent="0.3">
      <c r="A10368" t="s">
        <v>40606</v>
      </c>
      <c r="B10368" t="s">
        <v>40607</v>
      </c>
      <c r="C10368" t="s">
        <v>20</v>
      </c>
      <c r="D10368" t="s">
        <v>40608</v>
      </c>
      <c r="E10368" t="s">
        <v>33633</v>
      </c>
      <c r="F10368" t="s">
        <v>16</v>
      </c>
      <c r="G10368" t="s">
        <v>3430</v>
      </c>
      <c r="H10368">
        <v>0</v>
      </c>
      <c r="I10368">
        <v>0</v>
      </c>
      <c r="J10368">
        <v>0</v>
      </c>
      <c r="K10368" t="s">
        <v>40609</v>
      </c>
    </row>
    <row r="10369" spans="1:11" x14ac:dyDescent="0.3">
      <c r="A10369" t="s">
        <v>40610</v>
      </c>
      <c r="B10369" t="s">
        <v>40611</v>
      </c>
      <c r="C10369" t="s">
        <v>558</v>
      </c>
      <c r="D10369" t="s">
        <v>40612</v>
      </c>
      <c r="E10369" t="s">
        <v>1692</v>
      </c>
      <c r="F10369" t="s">
        <v>16</v>
      </c>
      <c r="G10369" t="s">
        <v>10553</v>
      </c>
      <c r="H10369">
        <v>0</v>
      </c>
      <c r="I10369">
        <v>0</v>
      </c>
      <c r="J10369">
        <v>0</v>
      </c>
      <c r="K10369" t="s">
        <v>40613</v>
      </c>
    </row>
    <row r="10370" spans="1:11" x14ac:dyDescent="0.3">
      <c r="A10370" t="s">
        <v>40614</v>
      </c>
      <c r="C10370" t="s">
        <v>147</v>
      </c>
      <c r="D10370" t="s">
        <v>40615</v>
      </c>
      <c r="E10370" t="s">
        <v>149</v>
      </c>
      <c r="F10370" t="s">
        <v>16849</v>
      </c>
      <c r="G10370" t="s">
        <v>42</v>
      </c>
      <c r="H10370">
        <v>0</v>
      </c>
      <c r="I10370">
        <v>0</v>
      </c>
      <c r="J10370">
        <v>0</v>
      </c>
      <c r="K10370" t="s">
        <v>40616</v>
      </c>
    </row>
    <row r="10371" spans="1:11" x14ac:dyDescent="0.3">
      <c r="A10371" t="s">
        <v>40617</v>
      </c>
      <c r="C10371" t="s">
        <v>147</v>
      </c>
      <c r="D10371" t="s">
        <v>40618</v>
      </c>
      <c r="E10371" t="s">
        <v>149</v>
      </c>
      <c r="F10371" t="s">
        <v>1906</v>
      </c>
      <c r="G10371" t="s">
        <v>42</v>
      </c>
      <c r="H10371">
        <v>0</v>
      </c>
      <c r="I10371">
        <v>0</v>
      </c>
      <c r="J10371">
        <v>0</v>
      </c>
      <c r="K10371" t="s">
        <v>40619</v>
      </c>
    </row>
    <row r="10372" spans="1:11" x14ac:dyDescent="0.3">
      <c r="A10372" t="s">
        <v>40620</v>
      </c>
      <c r="B10372" t="s">
        <v>40621</v>
      </c>
      <c r="C10372" t="s">
        <v>20</v>
      </c>
      <c r="D10372" t="s">
        <v>40622</v>
      </c>
      <c r="E10372" t="s">
        <v>33633</v>
      </c>
      <c r="F10372" t="s">
        <v>3555</v>
      </c>
      <c r="G10372" t="s">
        <v>42</v>
      </c>
      <c r="H10372">
        <v>0</v>
      </c>
      <c r="I10372">
        <v>0</v>
      </c>
      <c r="J10372">
        <v>0</v>
      </c>
      <c r="K10372" t="s">
        <v>40623</v>
      </c>
    </row>
    <row r="10373" spans="1:11" x14ac:dyDescent="0.3">
      <c r="A10373" t="s">
        <v>40624</v>
      </c>
      <c r="B10373" t="s">
        <v>40625</v>
      </c>
      <c r="C10373" t="s">
        <v>466</v>
      </c>
      <c r="D10373" t="s">
        <v>40626</v>
      </c>
      <c r="E10373" t="s">
        <v>26488</v>
      </c>
      <c r="F10373" t="s">
        <v>16</v>
      </c>
      <c r="G10373" t="s">
        <v>18847</v>
      </c>
      <c r="H10373">
        <v>0</v>
      </c>
      <c r="I10373">
        <v>0</v>
      </c>
      <c r="J10373">
        <v>0</v>
      </c>
      <c r="K10373" t="s">
        <v>40627</v>
      </c>
    </row>
    <row r="10374" spans="1:11" x14ac:dyDescent="0.3">
      <c r="A10374" t="s">
        <v>40628</v>
      </c>
      <c r="B10374" t="s">
        <v>40629</v>
      </c>
      <c r="C10374" t="s">
        <v>20</v>
      </c>
      <c r="D10374" t="s">
        <v>40630</v>
      </c>
      <c r="E10374" t="s">
        <v>33633</v>
      </c>
      <c r="F10374" t="s">
        <v>16</v>
      </c>
      <c r="G10374" t="s">
        <v>4326</v>
      </c>
      <c r="H10374">
        <v>0</v>
      </c>
      <c r="I10374">
        <v>0</v>
      </c>
      <c r="J10374">
        <v>0</v>
      </c>
      <c r="K10374" t="s">
        <v>40631</v>
      </c>
    </row>
    <row r="10375" spans="1:11" x14ac:dyDescent="0.3">
      <c r="A10375" t="s">
        <v>40632</v>
      </c>
      <c r="B10375" t="s">
        <v>36667</v>
      </c>
      <c r="C10375" t="s">
        <v>558</v>
      </c>
      <c r="D10375" t="s">
        <v>40633</v>
      </c>
      <c r="E10375" t="s">
        <v>32599</v>
      </c>
      <c r="F10375" t="s">
        <v>16</v>
      </c>
      <c r="G10375" t="s">
        <v>14656</v>
      </c>
      <c r="H10375">
        <v>0</v>
      </c>
      <c r="I10375">
        <v>0</v>
      </c>
      <c r="J10375">
        <v>0</v>
      </c>
      <c r="K10375" t="s">
        <v>40634</v>
      </c>
    </row>
    <row r="10376" spans="1:11" x14ac:dyDescent="0.3">
      <c r="A10376" t="s">
        <v>40635</v>
      </c>
      <c r="B10376" t="s">
        <v>40636</v>
      </c>
      <c r="C10376" t="s">
        <v>466</v>
      </c>
      <c r="D10376" t="s">
        <v>40637</v>
      </c>
      <c r="E10376" t="s">
        <v>26488</v>
      </c>
      <c r="F10376" t="s">
        <v>16</v>
      </c>
      <c r="G10376" t="s">
        <v>18001</v>
      </c>
      <c r="H10376">
        <v>0</v>
      </c>
      <c r="I10376">
        <v>0</v>
      </c>
      <c r="J10376">
        <v>0</v>
      </c>
      <c r="K10376" t="s">
        <v>40638</v>
      </c>
    </row>
    <row r="10377" spans="1:11" x14ac:dyDescent="0.3">
      <c r="A10377" t="s">
        <v>40639</v>
      </c>
      <c r="B10377" t="s">
        <v>40640</v>
      </c>
      <c r="C10377" t="s">
        <v>466</v>
      </c>
      <c r="D10377" t="s">
        <v>40641</v>
      </c>
      <c r="E10377" t="s">
        <v>26488</v>
      </c>
      <c r="F10377" t="s">
        <v>16</v>
      </c>
      <c r="G10377" t="s">
        <v>2542</v>
      </c>
      <c r="H10377">
        <v>0</v>
      </c>
      <c r="I10377">
        <v>0</v>
      </c>
      <c r="J10377">
        <v>0</v>
      </c>
      <c r="K10377" t="s">
        <v>40642</v>
      </c>
    </row>
    <row r="10378" spans="1:11" x14ac:dyDescent="0.3">
      <c r="A10378" t="s">
        <v>40643</v>
      </c>
      <c r="B10378" t="s">
        <v>40644</v>
      </c>
      <c r="C10378" t="s">
        <v>13</v>
      </c>
      <c r="D10378" t="s">
        <v>40645</v>
      </c>
      <c r="E10378" t="s">
        <v>32427</v>
      </c>
      <c r="F10378" t="s">
        <v>16</v>
      </c>
      <c r="G10378" t="s">
        <v>200</v>
      </c>
      <c r="H10378">
        <v>0</v>
      </c>
      <c r="I10378">
        <v>0</v>
      </c>
      <c r="J10378">
        <v>0</v>
      </c>
      <c r="K10378" t="s">
        <v>40646</v>
      </c>
    </row>
    <row r="10379" spans="1:11" x14ac:dyDescent="0.3">
      <c r="A10379" t="s">
        <v>40647</v>
      </c>
      <c r="B10379" t="s">
        <v>40648</v>
      </c>
      <c r="C10379" t="s">
        <v>466</v>
      </c>
      <c r="D10379" t="s">
        <v>40649</v>
      </c>
      <c r="E10379" t="s">
        <v>26488</v>
      </c>
      <c r="F10379" t="s">
        <v>16</v>
      </c>
      <c r="G10379" t="s">
        <v>3624</v>
      </c>
      <c r="H10379">
        <v>0</v>
      </c>
      <c r="I10379">
        <v>0</v>
      </c>
      <c r="J10379">
        <v>0</v>
      </c>
      <c r="K10379" t="s">
        <v>40650</v>
      </c>
    </row>
    <row r="10380" spans="1:11" x14ac:dyDescent="0.3">
      <c r="A10380" t="s">
        <v>40651</v>
      </c>
      <c r="C10380" t="s">
        <v>147</v>
      </c>
      <c r="D10380" t="s">
        <v>40652</v>
      </c>
      <c r="E10380" t="s">
        <v>149</v>
      </c>
      <c r="F10380" t="s">
        <v>1518</v>
      </c>
      <c r="G10380" t="s">
        <v>42</v>
      </c>
      <c r="H10380">
        <v>0</v>
      </c>
      <c r="I10380">
        <v>0</v>
      </c>
      <c r="J10380">
        <v>0</v>
      </c>
      <c r="K10380" t="s">
        <v>40653</v>
      </c>
    </row>
    <row r="10381" spans="1:11" x14ac:dyDescent="0.3">
      <c r="A10381" t="s">
        <v>40654</v>
      </c>
      <c r="B10381" t="s">
        <v>40655</v>
      </c>
      <c r="C10381" t="s">
        <v>20</v>
      </c>
      <c r="D10381" t="s">
        <v>40656</v>
      </c>
      <c r="E10381" t="s">
        <v>33633</v>
      </c>
      <c r="F10381" t="s">
        <v>16</v>
      </c>
      <c r="G10381" t="s">
        <v>4943</v>
      </c>
      <c r="H10381">
        <v>0</v>
      </c>
      <c r="I10381">
        <v>0</v>
      </c>
      <c r="J10381">
        <v>0</v>
      </c>
      <c r="K10381" t="s">
        <v>40657</v>
      </c>
    </row>
    <row r="10382" spans="1:11" x14ac:dyDescent="0.3">
      <c r="A10382" t="s">
        <v>40658</v>
      </c>
      <c r="B10382" t="s">
        <v>40659</v>
      </c>
      <c r="C10382" t="s">
        <v>13</v>
      </c>
      <c r="D10382" t="s">
        <v>40660</v>
      </c>
      <c r="E10382" t="s">
        <v>32427</v>
      </c>
      <c r="F10382" t="s">
        <v>41</v>
      </c>
      <c r="G10382" t="s">
        <v>3301</v>
      </c>
      <c r="H10382">
        <v>0</v>
      </c>
      <c r="I10382">
        <v>0</v>
      </c>
      <c r="J10382">
        <v>0</v>
      </c>
      <c r="K10382" t="s">
        <v>40661</v>
      </c>
    </row>
    <row r="10383" spans="1:11" x14ac:dyDescent="0.3">
      <c r="A10383" t="s">
        <v>40662</v>
      </c>
      <c r="B10383" t="s">
        <v>40663</v>
      </c>
      <c r="C10383" t="s">
        <v>558</v>
      </c>
      <c r="D10383" t="s">
        <v>40664</v>
      </c>
      <c r="E10383" t="s">
        <v>19698</v>
      </c>
      <c r="F10383" t="s">
        <v>16</v>
      </c>
      <c r="G10383" t="s">
        <v>7904</v>
      </c>
      <c r="H10383">
        <v>0</v>
      </c>
      <c r="I10383">
        <v>0</v>
      </c>
      <c r="J10383">
        <v>0</v>
      </c>
      <c r="K10383" t="s">
        <v>40665</v>
      </c>
    </row>
    <row r="10384" spans="1:11" x14ac:dyDescent="0.3">
      <c r="A10384" t="s">
        <v>40666</v>
      </c>
      <c r="B10384" t="s">
        <v>40667</v>
      </c>
      <c r="C10384" t="s">
        <v>20</v>
      </c>
      <c r="D10384" t="s">
        <v>40668</v>
      </c>
      <c r="E10384" t="s">
        <v>22</v>
      </c>
      <c r="F10384" t="s">
        <v>16</v>
      </c>
      <c r="G10384" t="s">
        <v>13539</v>
      </c>
      <c r="H10384">
        <v>0</v>
      </c>
      <c r="I10384">
        <v>0</v>
      </c>
      <c r="J10384">
        <v>0</v>
      </c>
      <c r="K10384" t="s">
        <v>40669</v>
      </c>
    </row>
    <row r="10385" spans="1:11" x14ac:dyDescent="0.3">
      <c r="A10385" t="s">
        <v>40670</v>
      </c>
      <c r="B10385" t="s">
        <v>40671</v>
      </c>
      <c r="C10385" t="s">
        <v>20</v>
      </c>
      <c r="D10385" t="s">
        <v>40672</v>
      </c>
      <c r="E10385" t="s">
        <v>33633</v>
      </c>
      <c r="F10385" t="s">
        <v>16</v>
      </c>
      <c r="G10385" t="s">
        <v>756</v>
      </c>
      <c r="H10385">
        <v>0</v>
      </c>
      <c r="I10385">
        <v>0</v>
      </c>
      <c r="J10385">
        <v>0</v>
      </c>
      <c r="K10385" t="s">
        <v>40673</v>
      </c>
    </row>
    <row r="10386" spans="1:11" x14ac:dyDescent="0.3">
      <c r="A10386" t="s">
        <v>40674</v>
      </c>
      <c r="B10386" t="s">
        <v>40675</v>
      </c>
      <c r="C10386" t="s">
        <v>13</v>
      </c>
      <c r="D10386" t="s">
        <v>40676</v>
      </c>
      <c r="E10386" t="s">
        <v>32427</v>
      </c>
      <c r="F10386" t="s">
        <v>16</v>
      </c>
      <c r="G10386" t="s">
        <v>38667</v>
      </c>
      <c r="H10386">
        <v>0</v>
      </c>
      <c r="I10386">
        <v>0</v>
      </c>
      <c r="J10386">
        <v>0</v>
      </c>
      <c r="K10386" t="s">
        <v>40677</v>
      </c>
    </row>
    <row r="10387" spans="1:11" x14ac:dyDescent="0.3">
      <c r="A10387" t="s">
        <v>40678</v>
      </c>
      <c r="C10387" t="s">
        <v>27</v>
      </c>
      <c r="D10387" t="s">
        <v>40679</v>
      </c>
      <c r="E10387" t="s">
        <v>12540</v>
      </c>
      <c r="F10387" t="s">
        <v>41</v>
      </c>
      <c r="G10387" t="s">
        <v>42</v>
      </c>
      <c r="H10387">
        <v>0</v>
      </c>
      <c r="I10387">
        <v>0</v>
      </c>
      <c r="J10387">
        <v>0</v>
      </c>
      <c r="K10387" t="s">
        <v>40680</v>
      </c>
    </row>
    <row r="10388" spans="1:11" x14ac:dyDescent="0.3">
      <c r="A10388" t="s">
        <v>40681</v>
      </c>
      <c r="B10388" t="s">
        <v>40682</v>
      </c>
      <c r="C10388" t="s">
        <v>1159</v>
      </c>
      <c r="D10388" t="s">
        <v>40683</v>
      </c>
      <c r="E10388" t="s">
        <v>14853</v>
      </c>
      <c r="F10388" t="s">
        <v>16</v>
      </c>
      <c r="G10388" t="s">
        <v>9773</v>
      </c>
      <c r="H10388">
        <v>0</v>
      </c>
      <c r="I10388">
        <v>0</v>
      </c>
      <c r="J10388">
        <v>0</v>
      </c>
      <c r="K10388" t="s">
        <v>40684</v>
      </c>
    </row>
    <row r="10389" spans="1:11" x14ac:dyDescent="0.3">
      <c r="A10389" t="s">
        <v>40685</v>
      </c>
      <c r="B10389" t="s">
        <v>40686</v>
      </c>
      <c r="C10389" t="s">
        <v>20</v>
      </c>
      <c r="D10389" t="s">
        <v>40687</v>
      </c>
      <c r="E10389" t="s">
        <v>33633</v>
      </c>
      <c r="F10389" t="s">
        <v>16</v>
      </c>
      <c r="G10389" t="s">
        <v>1463</v>
      </c>
      <c r="H10389">
        <v>0</v>
      </c>
      <c r="I10389">
        <v>0</v>
      </c>
      <c r="J10389">
        <v>0</v>
      </c>
      <c r="K10389" t="s">
        <v>40688</v>
      </c>
    </row>
    <row r="10390" spans="1:11" x14ac:dyDescent="0.3">
      <c r="A10390" t="s">
        <v>40689</v>
      </c>
      <c r="B10390" t="s">
        <v>40690</v>
      </c>
      <c r="C10390" t="s">
        <v>466</v>
      </c>
      <c r="D10390" t="s">
        <v>40691</v>
      </c>
      <c r="E10390" t="s">
        <v>26488</v>
      </c>
      <c r="F10390" t="s">
        <v>16</v>
      </c>
      <c r="G10390" t="s">
        <v>5387</v>
      </c>
      <c r="H10390">
        <v>0</v>
      </c>
      <c r="I10390">
        <v>0</v>
      </c>
      <c r="J10390">
        <v>0</v>
      </c>
      <c r="K10390" t="s">
        <v>40692</v>
      </c>
    </row>
    <row r="10391" spans="1:11" x14ac:dyDescent="0.3">
      <c r="A10391" t="s">
        <v>40693</v>
      </c>
      <c r="B10391" t="s">
        <v>40694</v>
      </c>
      <c r="C10391" t="s">
        <v>27</v>
      </c>
      <c r="D10391" t="s">
        <v>40695</v>
      </c>
      <c r="E10391" t="s">
        <v>12540</v>
      </c>
      <c r="F10391" t="s">
        <v>16</v>
      </c>
      <c r="G10391" t="s">
        <v>40696</v>
      </c>
      <c r="H10391">
        <v>0</v>
      </c>
      <c r="I10391">
        <v>0</v>
      </c>
      <c r="J10391">
        <v>0</v>
      </c>
      <c r="K10391" t="s">
        <v>40697</v>
      </c>
    </row>
    <row r="10392" spans="1:11" x14ac:dyDescent="0.3">
      <c r="A10392" t="s">
        <v>40698</v>
      </c>
      <c r="C10392" t="s">
        <v>466</v>
      </c>
      <c r="D10392" t="s">
        <v>40699</v>
      </c>
      <c r="E10392" t="s">
        <v>26488</v>
      </c>
      <c r="F10392" t="s">
        <v>16</v>
      </c>
      <c r="G10392" t="s">
        <v>42</v>
      </c>
      <c r="H10392">
        <v>0</v>
      </c>
      <c r="I10392">
        <v>0</v>
      </c>
      <c r="J10392">
        <v>0</v>
      </c>
      <c r="K10392" t="s">
        <v>40700</v>
      </c>
    </row>
    <row r="10393" spans="1:11" x14ac:dyDescent="0.3">
      <c r="A10393" t="s">
        <v>40701</v>
      </c>
      <c r="C10393" t="s">
        <v>20</v>
      </c>
      <c r="D10393" t="s">
        <v>40702</v>
      </c>
      <c r="E10393" t="s">
        <v>33633</v>
      </c>
      <c r="F10393" t="s">
        <v>16</v>
      </c>
      <c r="G10393" t="s">
        <v>42</v>
      </c>
      <c r="H10393">
        <v>0</v>
      </c>
      <c r="I10393">
        <v>0</v>
      </c>
      <c r="J10393">
        <v>0</v>
      </c>
      <c r="K10393" t="s">
        <v>40703</v>
      </c>
    </row>
    <row r="10394" spans="1:11" x14ac:dyDescent="0.3">
      <c r="A10394" t="s">
        <v>40704</v>
      </c>
      <c r="B10394" t="s">
        <v>40705</v>
      </c>
      <c r="C10394" t="s">
        <v>466</v>
      </c>
      <c r="D10394" t="s">
        <v>40706</v>
      </c>
      <c r="E10394" t="s">
        <v>26488</v>
      </c>
      <c r="F10394" t="s">
        <v>6890</v>
      </c>
      <c r="G10394" t="s">
        <v>42</v>
      </c>
      <c r="H10394">
        <v>0</v>
      </c>
      <c r="I10394">
        <v>0</v>
      </c>
      <c r="J10394">
        <v>0</v>
      </c>
      <c r="K10394" t="s">
        <v>40707</v>
      </c>
    </row>
    <row r="10395" spans="1:11" x14ac:dyDescent="0.3">
      <c r="A10395" t="s">
        <v>40708</v>
      </c>
      <c r="C10395" t="s">
        <v>20</v>
      </c>
      <c r="D10395" t="s">
        <v>40709</v>
      </c>
      <c r="E10395" t="s">
        <v>22</v>
      </c>
      <c r="F10395" t="s">
        <v>16</v>
      </c>
      <c r="G10395" t="s">
        <v>12703</v>
      </c>
      <c r="H10395">
        <v>0</v>
      </c>
      <c r="I10395">
        <v>0</v>
      </c>
      <c r="J10395">
        <v>0</v>
      </c>
      <c r="K10395" t="s">
        <v>40710</v>
      </c>
    </row>
    <row r="10396" spans="1:11" x14ac:dyDescent="0.3">
      <c r="A10396" t="s">
        <v>40711</v>
      </c>
      <c r="B10396" t="s">
        <v>40712</v>
      </c>
      <c r="C10396" t="s">
        <v>27</v>
      </c>
      <c r="D10396" t="s">
        <v>40713</v>
      </c>
      <c r="E10396" t="s">
        <v>12540</v>
      </c>
      <c r="F10396" t="s">
        <v>41</v>
      </c>
      <c r="G10396" t="s">
        <v>42</v>
      </c>
      <c r="H10396">
        <v>0</v>
      </c>
      <c r="I10396">
        <v>0</v>
      </c>
      <c r="J10396">
        <v>0</v>
      </c>
      <c r="K10396" t="s">
        <v>40714</v>
      </c>
    </row>
    <row r="10397" spans="1:11" x14ac:dyDescent="0.3">
      <c r="A10397" t="s">
        <v>40715</v>
      </c>
      <c r="B10397" t="s">
        <v>40716</v>
      </c>
      <c r="C10397" t="s">
        <v>27</v>
      </c>
      <c r="D10397" t="s">
        <v>40717</v>
      </c>
      <c r="E10397" t="s">
        <v>12540</v>
      </c>
      <c r="F10397" t="s">
        <v>41</v>
      </c>
      <c r="G10397" t="s">
        <v>42</v>
      </c>
      <c r="H10397">
        <v>0</v>
      </c>
      <c r="I10397">
        <v>0</v>
      </c>
      <c r="J10397">
        <v>0</v>
      </c>
      <c r="K10397" t="s">
        <v>40718</v>
      </c>
    </row>
    <row r="10398" spans="1:11" x14ac:dyDescent="0.3">
      <c r="A10398" t="s">
        <v>40719</v>
      </c>
      <c r="B10398" t="s">
        <v>40720</v>
      </c>
      <c r="C10398" t="s">
        <v>27</v>
      </c>
      <c r="D10398" t="s">
        <v>40721</v>
      </c>
      <c r="E10398" t="s">
        <v>12540</v>
      </c>
      <c r="F10398" t="s">
        <v>41</v>
      </c>
      <c r="G10398" t="s">
        <v>42</v>
      </c>
      <c r="H10398">
        <v>0</v>
      </c>
      <c r="I10398">
        <v>0</v>
      </c>
      <c r="J10398">
        <v>0</v>
      </c>
      <c r="K10398" t="s">
        <v>40722</v>
      </c>
    </row>
    <row r="10399" spans="1:11" x14ac:dyDescent="0.3">
      <c r="A10399" t="s">
        <v>40723</v>
      </c>
      <c r="B10399" t="s">
        <v>40724</v>
      </c>
      <c r="C10399" t="s">
        <v>13</v>
      </c>
      <c r="D10399" t="s">
        <v>40725</v>
      </c>
      <c r="E10399" t="s">
        <v>32427</v>
      </c>
      <c r="F10399" t="s">
        <v>12341</v>
      </c>
      <c r="G10399" t="s">
        <v>42</v>
      </c>
      <c r="H10399">
        <v>0</v>
      </c>
      <c r="I10399">
        <v>0</v>
      </c>
      <c r="J10399">
        <v>0</v>
      </c>
      <c r="K10399" t="s">
        <v>40726</v>
      </c>
    </row>
    <row r="10400" spans="1:11" x14ac:dyDescent="0.3">
      <c r="A10400" t="s">
        <v>40727</v>
      </c>
      <c r="B10400" t="s">
        <v>40728</v>
      </c>
      <c r="C10400" t="s">
        <v>27</v>
      </c>
      <c r="D10400" t="s">
        <v>40729</v>
      </c>
      <c r="E10400" t="s">
        <v>12540</v>
      </c>
      <c r="F10400" t="s">
        <v>16</v>
      </c>
      <c r="G10400" t="s">
        <v>7885</v>
      </c>
      <c r="H10400">
        <v>0</v>
      </c>
      <c r="I10400">
        <v>0</v>
      </c>
      <c r="J10400">
        <v>0</v>
      </c>
      <c r="K10400" t="s">
        <v>40730</v>
      </c>
    </row>
    <row r="10401" spans="1:11" x14ac:dyDescent="0.3">
      <c r="A10401" t="s">
        <v>40731</v>
      </c>
      <c r="B10401" t="s">
        <v>40732</v>
      </c>
      <c r="C10401" t="s">
        <v>13</v>
      </c>
      <c r="D10401" t="s">
        <v>40733</v>
      </c>
      <c r="E10401" t="s">
        <v>32427</v>
      </c>
      <c r="F10401" t="s">
        <v>16</v>
      </c>
      <c r="G10401" t="s">
        <v>35</v>
      </c>
      <c r="H10401">
        <v>0</v>
      </c>
      <c r="I10401">
        <v>0</v>
      </c>
      <c r="J10401">
        <v>0</v>
      </c>
      <c r="K10401" t="s">
        <v>40734</v>
      </c>
    </row>
    <row r="10402" spans="1:11" x14ac:dyDescent="0.3">
      <c r="A10402" t="s">
        <v>40735</v>
      </c>
      <c r="B10402" t="s">
        <v>40736</v>
      </c>
      <c r="C10402" t="s">
        <v>20</v>
      </c>
      <c r="D10402" t="s">
        <v>40737</v>
      </c>
      <c r="E10402" t="s">
        <v>33633</v>
      </c>
      <c r="F10402" t="s">
        <v>16</v>
      </c>
      <c r="G10402" t="s">
        <v>8595</v>
      </c>
      <c r="H10402">
        <v>0</v>
      </c>
      <c r="I10402">
        <v>0</v>
      </c>
      <c r="J10402">
        <v>0</v>
      </c>
      <c r="K10402" t="s">
        <v>40738</v>
      </c>
    </row>
    <row r="10403" spans="1:11" x14ac:dyDescent="0.3">
      <c r="A10403" t="s">
        <v>40739</v>
      </c>
      <c r="B10403" t="s">
        <v>40740</v>
      </c>
      <c r="C10403" t="s">
        <v>20</v>
      </c>
      <c r="D10403" t="s">
        <v>40741</v>
      </c>
      <c r="E10403" t="s">
        <v>22</v>
      </c>
      <c r="F10403" t="s">
        <v>16</v>
      </c>
      <c r="G10403" t="s">
        <v>40742</v>
      </c>
      <c r="H10403">
        <v>0</v>
      </c>
      <c r="I10403">
        <v>0</v>
      </c>
      <c r="J10403">
        <v>0</v>
      </c>
      <c r="K10403" t="s">
        <v>40743</v>
      </c>
    </row>
    <row r="10404" spans="1:11" x14ac:dyDescent="0.3">
      <c r="A10404" t="s">
        <v>40744</v>
      </c>
      <c r="B10404" t="s">
        <v>40745</v>
      </c>
      <c r="C10404" t="s">
        <v>20</v>
      </c>
      <c r="D10404" t="s">
        <v>40746</v>
      </c>
      <c r="E10404" t="s">
        <v>33633</v>
      </c>
      <c r="F10404" t="s">
        <v>22927</v>
      </c>
      <c r="G10404" t="s">
        <v>40747</v>
      </c>
      <c r="H10404">
        <v>0</v>
      </c>
      <c r="I10404">
        <v>0</v>
      </c>
      <c r="J10404">
        <v>0</v>
      </c>
      <c r="K10404" t="s">
        <v>40748</v>
      </c>
    </row>
    <row r="10405" spans="1:11" x14ac:dyDescent="0.3">
      <c r="A10405" t="s">
        <v>40749</v>
      </c>
      <c r="B10405" t="s">
        <v>40750</v>
      </c>
      <c r="C10405" t="s">
        <v>20</v>
      </c>
      <c r="D10405" t="s">
        <v>40751</v>
      </c>
      <c r="E10405" t="s">
        <v>33633</v>
      </c>
      <c r="F10405" t="s">
        <v>16</v>
      </c>
      <c r="G10405" t="s">
        <v>1756</v>
      </c>
      <c r="H10405">
        <v>0</v>
      </c>
      <c r="I10405">
        <v>0</v>
      </c>
      <c r="J10405">
        <v>0</v>
      </c>
      <c r="K10405" t="s">
        <v>40752</v>
      </c>
    </row>
    <row r="10406" spans="1:11" x14ac:dyDescent="0.3">
      <c r="A10406" t="s">
        <v>40753</v>
      </c>
      <c r="B10406" t="s">
        <v>40754</v>
      </c>
      <c r="C10406" t="s">
        <v>1159</v>
      </c>
      <c r="D10406" t="s">
        <v>40755</v>
      </c>
      <c r="E10406" t="s">
        <v>14853</v>
      </c>
      <c r="F10406" t="s">
        <v>16</v>
      </c>
      <c r="G10406" t="s">
        <v>269</v>
      </c>
      <c r="H10406">
        <v>0</v>
      </c>
      <c r="I10406">
        <v>0</v>
      </c>
      <c r="J10406">
        <v>0</v>
      </c>
      <c r="K10406" t="s">
        <v>40756</v>
      </c>
    </row>
    <row r="10407" spans="1:11" x14ac:dyDescent="0.3">
      <c r="A10407" t="s">
        <v>40757</v>
      </c>
      <c r="C10407" t="s">
        <v>27</v>
      </c>
      <c r="D10407" t="s">
        <v>40758</v>
      </c>
      <c r="E10407" t="s">
        <v>12540</v>
      </c>
      <c r="F10407" t="s">
        <v>1110</v>
      </c>
      <c r="G10407" t="s">
        <v>42</v>
      </c>
      <c r="H10407">
        <v>0</v>
      </c>
      <c r="I10407">
        <v>0</v>
      </c>
      <c r="J10407">
        <v>0</v>
      </c>
      <c r="K10407" t="s">
        <v>40759</v>
      </c>
    </row>
    <row r="10408" spans="1:11" x14ac:dyDescent="0.3">
      <c r="A10408" t="s">
        <v>40760</v>
      </c>
      <c r="B10408" t="s">
        <v>40761</v>
      </c>
      <c r="C10408" t="s">
        <v>466</v>
      </c>
      <c r="D10408" t="s">
        <v>40762</v>
      </c>
      <c r="E10408" t="s">
        <v>26488</v>
      </c>
      <c r="F10408" t="s">
        <v>16</v>
      </c>
      <c r="G10408" t="s">
        <v>23764</v>
      </c>
      <c r="H10408">
        <v>0</v>
      </c>
      <c r="I10408">
        <v>0</v>
      </c>
      <c r="J10408">
        <v>0</v>
      </c>
      <c r="K10408" t="s">
        <v>40763</v>
      </c>
    </row>
    <row r="10409" spans="1:11" x14ac:dyDescent="0.3">
      <c r="A10409" t="s">
        <v>40764</v>
      </c>
      <c r="B10409" t="s">
        <v>40765</v>
      </c>
      <c r="C10409" t="s">
        <v>558</v>
      </c>
      <c r="D10409" t="s">
        <v>40766</v>
      </c>
      <c r="E10409" t="s">
        <v>19698</v>
      </c>
      <c r="F10409" t="s">
        <v>1793</v>
      </c>
      <c r="G10409" t="s">
        <v>3335</v>
      </c>
      <c r="H10409">
        <v>0</v>
      </c>
      <c r="I10409">
        <v>0</v>
      </c>
      <c r="J10409">
        <v>0</v>
      </c>
      <c r="K10409" t="s">
        <v>40767</v>
      </c>
    </row>
    <row r="10410" spans="1:11" x14ac:dyDescent="0.3">
      <c r="A10410" t="s">
        <v>40768</v>
      </c>
      <c r="B10410" t="s">
        <v>9006</v>
      </c>
      <c r="C10410" t="s">
        <v>558</v>
      </c>
      <c r="D10410" t="s">
        <v>40769</v>
      </c>
      <c r="E10410" t="s">
        <v>19698</v>
      </c>
      <c r="F10410" t="s">
        <v>5882</v>
      </c>
      <c r="G10410" t="s">
        <v>7717</v>
      </c>
      <c r="H10410">
        <v>0</v>
      </c>
      <c r="I10410">
        <v>0</v>
      </c>
      <c r="J10410">
        <v>0</v>
      </c>
      <c r="K10410" t="s">
        <v>40770</v>
      </c>
    </row>
    <row r="10411" spans="1:11" x14ac:dyDescent="0.3">
      <c r="A10411" t="s">
        <v>40771</v>
      </c>
      <c r="B10411" t="s">
        <v>40772</v>
      </c>
      <c r="C10411" t="s">
        <v>27</v>
      </c>
      <c r="D10411" t="s">
        <v>40773</v>
      </c>
      <c r="E10411" t="s">
        <v>12540</v>
      </c>
      <c r="F10411" t="s">
        <v>41</v>
      </c>
      <c r="G10411" t="s">
        <v>42</v>
      </c>
      <c r="H10411">
        <v>0</v>
      </c>
      <c r="I10411">
        <v>0</v>
      </c>
      <c r="J10411">
        <v>0</v>
      </c>
      <c r="K10411" t="s">
        <v>40774</v>
      </c>
    </row>
    <row r="10412" spans="1:11" x14ac:dyDescent="0.3">
      <c r="A10412" t="s">
        <v>40775</v>
      </c>
      <c r="B10412" t="s">
        <v>40776</v>
      </c>
      <c r="C10412" t="s">
        <v>20</v>
      </c>
      <c r="D10412" t="s">
        <v>40777</v>
      </c>
      <c r="E10412" t="s">
        <v>22</v>
      </c>
      <c r="F10412" t="s">
        <v>16</v>
      </c>
      <c r="G10412" t="s">
        <v>1382</v>
      </c>
      <c r="H10412">
        <v>0</v>
      </c>
      <c r="I10412">
        <v>0</v>
      </c>
      <c r="J10412">
        <v>0</v>
      </c>
      <c r="K10412" t="s">
        <v>40778</v>
      </c>
    </row>
    <row r="10413" spans="1:11" x14ac:dyDescent="0.3">
      <c r="A10413" t="s">
        <v>40779</v>
      </c>
      <c r="C10413" t="s">
        <v>27</v>
      </c>
      <c r="D10413" t="s">
        <v>40780</v>
      </c>
      <c r="E10413" t="s">
        <v>12540</v>
      </c>
      <c r="F10413" t="s">
        <v>41</v>
      </c>
      <c r="G10413" t="s">
        <v>42</v>
      </c>
      <c r="H10413">
        <v>0</v>
      </c>
      <c r="I10413">
        <v>0</v>
      </c>
      <c r="J10413">
        <v>0</v>
      </c>
      <c r="K10413" t="s">
        <v>40781</v>
      </c>
    </row>
    <row r="10414" spans="1:11" x14ac:dyDescent="0.3">
      <c r="A10414" t="s">
        <v>40782</v>
      </c>
      <c r="B10414" t="s">
        <v>40783</v>
      </c>
      <c r="C10414" t="s">
        <v>27</v>
      </c>
      <c r="D10414" t="s">
        <v>40784</v>
      </c>
      <c r="E10414" t="s">
        <v>12540</v>
      </c>
      <c r="F10414" t="s">
        <v>41</v>
      </c>
      <c r="G10414" t="s">
        <v>42</v>
      </c>
      <c r="H10414">
        <v>0</v>
      </c>
      <c r="I10414">
        <v>0</v>
      </c>
      <c r="J10414">
        <v>0</v>
      </c>
      <c r="K10414" t="s">
        <v>40785</v>
      </c>
    </row>
    <row r="10415" spans="1:11" x14ac:dyDescent="0.3">
      <c r="A10415" t="s">
        <v>40786</v>
      </c>
      <c r="B10415" t="s">
        <v>40787</v>
      </c>
      <c r="C10415" t="s">
        <v>558</v>
      </c>
      <c r="D10415" t="s">
        <v>40788</v>
      </c>
      <c r="E10415" t="s">
        <v>1122</v>
      </c>
      <c r="F10415" t="s">
        <v>16</v>
      </c>
      <c r="G10415" t="s">
        <v>18157</v>
      </c>
      <c r="H10415">
        <v>0</v>
      </c>
      <c r="I10415">
        <v>0</v>
      </c>
      <c r="J10415">
        <v>0</v>
      </c>
      <c r="K10415" t="s">
        <v>40789</v>
      </c>
    </row>
    <row r="10416" spans="1:11" x14ac:dyDescent="0.3">
      <c r="A10416" t="s">
        <v>40790</v>
      </c>
      <c r="B10416" t="s">
        <v>40791</v>
      </c>
      <c r="C10416" t="s">
        <v>20</v>
      </c>
      <c r="D10416" t="s">
        <v>40792</v>
      </c>
      <c r="E10416" t="s">
        <v>33633</v>
      </c>
      <c r="F10416" t="s">
        <v>1646</v>
      </c>
      <c r="G10416" t="s">
        <v>42</v>
      </c>
      <c r="H10416">
        <v>0</v>
      </c>
      <c r="I10416">
        <v>0</v>
      </c>
      <c r="J10416">
        <v>0</v>
      </c>
      <c r="K10416" t="s">
        <v>40793</v>
      </c>
    </row>
    <row r="10417" spans="1:11" x14ac:dyDescent="0.3">
      <c r="A10417" t="s">
        <v>40794</v>
      </c>
      <c r="B10417" t="s">
        <v>40795</v>
      </c>
      <c r="C10417" t="s">
        <v>147</v>
      </c>
      <c r="D10417" t="s">
        <v>40796</v>
      </c>
      <c r="E10417" t="s">
        <v>149</v>
      </c>
      <c r="F10417" t="s">
        <v>2919</v>
      </c>
      <c r="G10417" t="s">
        <v>42</v>
      </c>
      <c r="H10417">
        <v>0</v>
      </c>
      <c r="I10417">
        <v>0</v>
      </c>
      <c r="J10417">
        <v>0</v>
      </c>
      <c r="K10417" t="s">
        <v>40797</v>
      </c>
    </row>
    <row r="10418" spans="1:11" x14ac:dyDescent="0.3">
      <c r="A10418" t="s">
        <v>40798</v>
      </c>
      <c r="C10418" t="s">
        <v>147</v>
      </c>
      <c r="D10418" t="s">
        <v>40799</v>
      </c>
      <c r="E10418" t="s">
        <v>149</v>
      </c>
      <c r="F10418" t="s">
        <v>1845</v>
      </c>
      <c r="G10418" t="s">
        <v>42</v>
      </c>
      <c r="H10418">
        <v>0</v>
      </c>
      <c r="I10418">
        <v>0</v>
      </c>
      <c r="J10418">
        <v>0</v>
      </c>
      <c r="K10418" t="s">
        <v>40800</v>
      </c>
    </row>
    <row r="10419" spans="1:11" x14ac:dyDescent="0.3">
      <c r="A10419" t="s">
        <v>40801</v>
      </c>
      <c r="B10419" t="s">
        <v>40802</v>
      </c>
      <c r="C10419" t="s">
        <v>20</v>
      </c>
      <c r="D10419" t="s">
        <v>40803</v>
      </c>
      <c r="E10419" t="s">
        <v>22</v>
      </c>
      <c r="F10419" t="s">
        <v>16</v>
      </c>
      <c r="G10419" t="s">
        <v>9279</v>
      </c>
      <c r="H10419">
        <v>0</v>
      </c>
      <c r="I10419">
        <v>0</v>
      </c>
      <c r="J10419">
        <v>0</v>
      </c>
      <c r="K10419" t="s">
        <v>40804</v>
      </c>
    </row>
    <row r="10420" spans="1:11" x14ac:dyDescent="0.3">
      <c r="A10420" t="s">
        <v>40805</v>
      </c>
      <c r="B10420" t="s">
        <v>40806</v>
      </c>
      <c r="C10420" t="s">
        <v>20</v>
      </c>
      <c r="D10420" t="s">
        <v>40807</v>
      </c>
      <c r="E10420" t="s">
        <v>33633</v>
      </c>
      <c r="F10420" t="s">
        <v>16</v>
      </c>
      <c r="G10420" t="s">
        <v>2750</v>
      </c>
      <c r="H10420">
        <v>0</v>
      </c>
      <c r="I10420">
        <v>0</v>
      </c>
      <c r="J10420">
        <v>0</v>
      </c>
      <c r="K10420" t="s">
        <v>40808</v>
      </c>
    </row>
    <row r="10421" spans="1:11" x14ac:dyDescent="0.3">
      <c r="A10421" t="s">
        <v>40809</v>
      </c>
      <c r="C10421" t="s">
        <v>147</v>
      </c>
      <c r="D10421" t="s">
        <v>40810</v>
      </c>
      <c r="E10421" t="s">
        <v>149</v>
      </c>
      <c r="F10421" t="s">
        <v>2286</v>
      </c>
      <c r="G10421" t="s">
        <v>7708</v>
      </c>
      <c r="H10421">
        <v>0</v>
      </c>
      <c r="I10421">
        <v>0</v>
      </c>
      <c r="J10421">
        <v>0</v>
      </c>
      <c r="K10421" t="s">
        <v>40811</v>
      </c>
    </row>
    <row r="10422" spans="1:11" x14ac:dyDescent="0.3">
      <c r="A10422" t="s">
        <v>40812</v>
      </c>
      <c r="B10422" t="s">
        <v>40813</v>
      </c>
      <c r="C10422" t="s">
        <v>147</v>
      </c>
      <c r="D10422" t="s">
        <v>40814</v>
      </c>
      <c r="E10422" t="s">
        <v>149</v>
      </c>
      <c r="F10422" t="s">
        <v>1850</v>
      </c>
      <c r="G10422" t="s">
        <v>42</v>
      </c>
      <c r="H10422">
        <v>0</v>
      </c>
      <c r="I10422">
        <v>0</v>
      </c>
      <c r="J10422">
        <v>0</v>
      </c>
      <c r="K10422" t="s">
        <v>40815</v>
      </c>
    </row>
    <row r="10423" spans="1:11" x14ac:dyDescent="0.3">
      <c r="A10423" t="s">
        <v>40816</v>
      </c>
      <c r="C10423" t="s">
        <v>147</v>
      </c>
      <c r="D10423" t="s">
        <v>40817</v>
      </c>
      <c r="E10423" t="s">
        <v>149</v>
      </c>
      <c r="F10423" t="s">
        <v>3911</v>
      </c>
      <c r="G10423" t="s">
        <v>42</v>
      </c>
      <c r="H10423">
        <v>0</v>
      </c>
      <c r="I10423">
        <v>0</v>
      </c>
      <c r="J10423">
        <v>0</v>
      </c>
      <c r="K10423" t="s">
        <v>40818</v>
      </c>
    </row>
    <row r="10424" spans="1:11" x14ac:dyDescent="0.3">
      <c r="A10424" t="s">
        <v>40819</v>
      </c>
      <c r="C10424" t="s">
        <v>147</v>
      </c>
      <c r="D10424" t="s">
        <v>40820</v>
      </c>
      <c r="E10424" t="s">
        <v>149</v>
      </c>
      <c r="F10424" t="s">
        <v>13789</v>
      </c>
      <c r="G10424" t="s">
        <v>42</v>
      </c>
      <c r="H10424">
        <v>0</v>
      </c>
      <c r="I10424">
        <v>0</v>
      </c>
      <c r="J10424">
        <v>0</v>
      </c>
      <c r="K10424" t="s">
        <v>40821</v>
      </c>
    </row>
    <row r="10425" spans="1:11" x14ac:dyDescent="0.3">
      <c r="A10425" t="s">
        <v>40822</v>
      </c>
      <c r="B10425" t="s">
        <v>40823</v>
      </c>
      <c r="C10425" t="s">
        <v>147</v>
      </c>
      <c r="D10425" t="s">
        <v>40824</v>
      </c>
      <c r="E10425" t="s">
        <v>149</v>
      </c>
      <c r="F10425" t="s">
        <v>1214</v>
      </c>
      <c r="G10425" t="s">
        <v>42</v>
      </c>
      <c r="H10425">
        <v>0</v>
      </c>
      <c r="I10425">
        <v>0</v>
      </c>
      <c r="J10425">
        <v>0</v>
      </c>
      <c r="K10425" t="s">
        <v>40825</v>
      </c>
    </row>
    <row r="10426" spans="1:11" x14ac:dyDescent="0.3">
      <c r="A10426" t="s">
        <v>40826</v>
      </c>
      <c r="C10426" t="s">
        <v>147</v>
      </c>
      <c r="D10426" t="s">
        <v>40827</v>
      </c>
      <c r="E10426" t="s">
        <v>149</v>
      </c>
      <c r="F10426" t="s">
        <v>14759</v>
      </c>
      <c r="G10426" t="s">
        <v>42</v>
      </c>
      <c r="H10426">
        <v>0</v>
      </c>
      <c r="I10426">
        <v>0</v>
      </c>
      <c r="J10426">
        <v>0</v>
      </c>
      <c r="K10426" t="s">
        <v>40828</v>
      </c>
    </row>
    <row r="10427" spans="1:11" x14ac:dyDescent="0.3">
      <c r="A10427" t="s">
        <v>40829</v>
      </c>
      <c r="C10427" t="s">
        <v>20</v>
      </c>
      <c r="D10427" t="s">
        <v>40830</v>
      </c>
      <c r="E10427" t="s">
        <v>33633</v>
      </c>
      <c r="F10427" t="s">
        <v>16</v>
      </c>
      <c r="G10427" t="s">
        <v>42</v>
      </c>
      <c r="H10427">
        <v>0</v>
      </c>
      <c r="I10427">
        <v>0</v>
      </c>
      <c r="J10427">
        <v>0</v>
      </c>
      <c r="K10427" t="s">
        <v>40831</v>
      </c>
    </row>
    <row r="10428" spans="1:11" x14ac:dyDescent="0.3">
      <c r="A10428" t="s">
        <v>40832</v>
      </c>
      <c r="B10428" t="s">
        <v>40833</v>
      </c>
      <c r="C10428" t="s">
        <v>147</v>
      </c>
      <c r="D10428" t="s">
        <v>40834</v>
      </c>
      <c r="E10428" t="s">
        <v>149</v>
      </c>
      <c r="F10428" t="s">
        <v>3786</v>
      </c>
      <c r="G10428" t="s">
        <v>42</v>
      </c>
      <c r="H10428">
        <v>0</v>
      </c>
      <c r="I10428">
        <v>0</v>
      </c>
      <c r="J10428">
        <v>0</v>
      </c>
      <c r="K10428" t="s">
        <v>40835</v>
      </c>
    </row>
    <row r="10429" spans="1:11" x14ac:dyDescent="0.3">
      <c r="A10429" t="s">
        <v>40836</v>
      </c>
      <c r="B10429" t="s">
        <v>40837</v>
      </c>
      <c r="C10429" t="s">
        <v>20</v>
      </c>
      <c r="D10429" t="s">
        <v>40838</v>
      </c>
      <c r="E10429" t="s">
        <v>33633</v>
      </c>
      <c r="F10429" t="s">
        <v>1590</v>
      </c>
      <c r="G10429" t="s">
        <v>4044</v>
      </c>
      <c r="H10429">
        <v>0</v>
      </c>
      <c r="I10429">
        <v>0</v>
      </c>
      <c r="J10429">
        <v>0</v>
      </c>
      <c r="K10429" t="s">
        <v>40839</v>
      </c>
    </row>
    <row r="10430" spans="1:11" x14ac:dyDescent="0.3">
      <c r="A10430" t="s">
        <v>40840</v>
      </c>
      <c r="C10430" t="s">
        <v>147</v>
      </c>
      <c r="D10430" t="s">
        <v>40841</v>
      </c>
      <c r="E10430" t="s">
        <v>149</v>
      </c>
      <c r="F10430" t="s">
        <v>16</v>
      </c>
      <c r="G10430" t="s">
        <v>1439</v>
      </c>
      <c r="H10430">
        <v>0</v>
      </c>
      <c r="I10430">
        <v>0</v>
      </c>
      <c r="J10430">
        <v>0</v>
      </c>
      <c r="K10430" t="s">
        <v>40842</v>
      </c>
    </row>
    <row r="10431" spans="1:11" x14ac:dyDescent="0.3">
      <c r="A10431" t="s">
        <v>40843</v>
      </c>
      <c r="C10431" t="s">
        <v>20</v>
      </c>
      <c r="D10431" t="s">
        <v>40844</v>
      </c>
      <c r="E10431" t="s">
        <v>33633</v>
      </c>
      <c r="F10431" t="s">
        <v>9786</v>
      </c>
      <c r="G10431" t="s">
        <v>42</v>
      </c>
      <c r="H10431">
        <v>0</v>
      </c>
      <c r="I10431">
        <v>0</v>
      </c>
      <c r="J10431">
        <v>0</v>
      </c>
      <c r="K10431" t="s">
        <v>40845</v>
      </c>
    </row>
    <row r="10432" spans="1:11" x14ac:dyDescent="0.3">
      <c r="A10432" t="s">
        <v>40846</v>
      </c>
      <c r="B10432" t="s">
        <v>40847</v>
      </c>
      <c r="C10432" t="s">
        <v>20</v>
      </c>
      <c r="D10432" t="s">
        <v>40848</v>
      </c>
      <c r="E10432" t="s">
        <v>22</v>
      </c>
      <c r="F10432" t="s">
        <v>16</v>
      </c>
      <c r="G10432" t="s">
        <v>17583</v>
      </c>
      <c r="H10432">
        <v>0</v>
      </c>
      <c r="I10432">
        <v>0</v>
      </c>
      <c r="J10432">
        <v>0</v>
      </c>
      <c r="K10432" t="s">
        <v>40849</v>
      </c>
    </row>
    <row r="10433" spans="1:11" x14ac:dyDescent="0.3">
      <c r="A10433" t="s">
        <v>40850</v>
      </c>
      <c r="B10433" t="s">
        <v>40851</v>
      </c>
      <c r="C10433" t="s">
        <v>20</v>
      </c>
      <c r="D10433" t="s">
        <v>40852</v>
      </c>
      <c r="E10433" t="s">
        <v>33633</v>
      </c>
      <c r="F10433" t="s">
        <v>16</v>
      </c>
      <c r="G10433" t="s">
        <v>17075</v>
      </c>
      <c r="H10433">
        <v>0</v>
      </c>
      <c r="I10433">
        <v>0</v>
      </c>
      <c r="J10433">
        <v>0</v>
      </c>
      <c r="K10433" t="s">
        <v>40853</v>
      </c>
    </row>
    <row r="10434" spans="1:11" x14ac:dyDescent="0.3">
      <c r="A10434" t="s">
        <v>40854</v>
      </c>
      <c r="B10434" t="s">
        <v>40855</v>
      </c>
      <c r="C10434" t="s">
        <v>466</v>
      </c>
      <c r="D10434" t="s">
        <v>40856</v>
      </c>
      <c r="E10434" t="s">
        <v>26488</v>
      </c>
      <c r="F10434" t="s">
        <v>16</v>
      </c>
      <c r="G10434" t="s">
        <v>14419</v>
      </c>
      <c r="H10434">
        <v>0</v>
      </c>
      <c r="I10434">
        <v>0</v>
      </c>
      <c r="J10434">
        <v>0</v>
      </c>
      <c r="K10434" t="s">
        <v>40857</v>
      </c>
    </row>
    <row r="10435" spans="1:11" x14ac:dyDescent="0.3">
      <c r="A10435" t="s">
        <v>40858</v>
      </c>
      <c r="B10435" t="s">
        <v>40859</v>
      </c>
      <c r="C10435" t="s">
        <v>466</v>
      </c>
      <c r="D10435" t="s">
        <v>40860</v>
      </c>
      <c r="E10435" t="s">
        <v>26488</v>
      </c>
      <c r="F10435" t="s">
        <v>10639</v>
      </c>
      <c r="G10435" t="s">
        <v>42</v>
      </c>
      <c r="H10435">
        <v>0</v>
      </c>
      <c r="I10435">
        <v>0</v>
      </c>
      <c r="J10435">
        <v>0</v>
      </c>
      <c r="K10435" t="s">
        <v>40861</v>
      </c>
    </row>
    <row r="10436" spans="1:11" x14ac:dyDescent="0.3">
      <c r="A10436" t="s">
        <v>40862</v>
      </c>
      <c r="B10436" t="s">
        <v>40863</v>
      </c>
      <c r="C10436" t="s">
        <v>466</v>
      </c>
      <c r="D10436" t="s">
        <v>40864</v>
      </c>
      <c r="E10436" t="s">
        <v>26488</v>
      </c>
      <c r="F10436" t="s">
        <v>165</v>
      </c>
      <c r="G10436" t="s">
        <v>42</v>
      </c>
      <c r="H10436">
        <v>0</v>
      </c>
      <c r="I10436">
        <v>0</v>
      </c>
      <c r="J10436">
        <v>0</v>
      </c>
      <c r="K10436" t="s">
        <v>40865</v>
      </c>
    </row>
    <row r="10437" spans="1:11" x14ac:dyDescent="0.3">
      <c r="A10437" t="s">
        <v>40866</v>
      </c>
      <c r="B10437" t="s">
        <v>40867</v>
      </c>
      <c r="C10437" t="s">
        <v>466</v>
      </c>
      <c r="D10437" t="s">
        <v>40868</v>
      </c>
      <c r="E10437" t="s">
        <v>26488</v>
      </c>
      <c r="F10437" t="s">
        <v>27376</v>
      </c>
      <c r="G10437" t="s">
        <v>42</v>
      </c>
      <c r="H10437">
        <v>0</v>
      </c>
      <c r="I10437">
        <v>0</v>
      </c>
      <c r="J10437">
        <v>0</v>
      </c>
      <c r="K10437" t="s">
        <v>40869</v>
      </c>
    </row>
    <row r="10438" spans="1:11" x14ac:dyDescent="0.3">
      <c r="A10438" t="s">
        <v>40870</v>
      </c>
      <c r="B10438" t="s">
        <v>40871</v>
      </c>
      <c r="C10438" t="s">
        <v>466</v>
      </c>
      <c r="D10438" t="s">
        <v>40872</v>
      </c>
      <c r="E10438" t="s">
        <v>26488</v>
      </c>
      <c r="F10438" t="s">
        <v>10547</v>
      </c>
      <c r="G10438" t="s">
        <v>42</v>
      </c>
      <c r="H10438">
        <v>0</v>
      </c>
      <c r="I10438">
        <v>0</v>
      </c>
      <c r="J10438">
        <v>0</v>
      </c>
      <c r="K10438" t="s">
        <v>40873</v>
      </c>
    </row>
    <row r="10439" spans="1:11" x14ac:dyDescent="0.3">
      <c r="A10439" t="s">
        <v>40874</v>
      </c>
      <c r="C10439" t="s">
        <v>27</v>
      </c>
      <c r="D10439" t="e">
        <f>맞대기저항용접.</f>
        <v>#NAME?</v>
      </c>
      <c r="E10439" t="s">
        <v>12540</v>
      </c>
      <c r="F10439" t="s">
        <v>23937</v>
      </c>
      <c r="G10439" t="s">
        <v>42</v>
      </c>
      <c r="H10439">
        <v>0</v>
      </c>
      <c r="I10439">
        <v>0</v>
      </c>
      <c r="J10439">
        <v>0</v>
      </c>
      <c r="K10439" t="s">
        <v>40875</v>
      </c>
    </row>
    <row r="10440" spans="1:11" x14ac:dyDescent="0.3">
      <c r="A10440" t="s">
        <v>40876</v>
      </c>
      <c r="B10440" t="s">
        <v>40877</v>
      </c>
      <c r="C10440" t="s">
        <v>27</v>
      </c>
      <c r="D10440" t="s">
        <v>40878</v>
      </c>
      <c r="E10440" t="s">
        <v>12540</v>
      </c>
      <c r="F10440" t="s">
        <v>12044</v>
      </c>
      <c r="G10440" t="s">
        <v>42</v>
      </c>
      <c r="H10440">
        <v>0</v>
      </c>
      <c r="I10440">
        <v>0</v>
      </c>
      <c r="J10440">
        <v>0</v>
      </c>
      <c r="K10440" t="s">
        <v>40879</v>
      </c>
    </row>
    <row r="10441" spans="1:11" x14ac:dyDescent="0.3">
      <c r="A10441" t="s">
        <v>40880</v>
      </c>
      <c r="C10441" t="s">
        <v>20</v>
      </c>
      <c r="D10441" t="s">
        <v>40881</v>
      </c>
      <c r="E10441" t="s">
        <v>33633</v>
      </c>
      <c r="F10441" t="s">
        <v>16</v>
      </c>
      <c r="G10441" t="s">
        <v>2853</v>
      </c>
      <c r="H10441">
        <v>0</v>
      </c>
      <c r="I10441">
        <v>0</v>
      </c>
      <c r="J10441">
        <v>0</v>
      </c>
      <c r="K10441" t="s">
        <v>40882</v>
      </c>
    </row>
    <row r="10442" spans="1:11" x14ac:dyDescent="0.3">
      <c r="A10442" t="s">
        <v>40883</v>
      </c>
      <c r="C10442" t="s">
        <v>147</v>
      </c>
      <c r="D10442" t="s">
        <v>40884</v>
      </c>
      <c r="E10442" t="s">
        <v>149</v>
      </c>
      <c r="F10442" t="s">
        <v>5406</v>
      </c>
      <c r="G10442" t="s">
        <v>42</v>
      </c>
      <c r="H10442">
        <v>0</v>
      </c>
      <c r="I10442">
        <v>0</v>
      </c>
      <c r="J10442">
        <v>0</v>
      </c>
      <c r="K10442" t="s">
        <v>40885</v>
      </c>
    </row>
    <row r="10443" spans="1:11" x14ac:dyDescent="0.3">
      <c r="A10443" t="s">
        <v>40886</v>
      </c>
      <c r="B10443" t="s">
        <v>40887</v>
      </c>
      <c r="C10443" t="s">
        <v>27</v>
      </c>
      <c r="D10443" t="s">
        <v>40888</v>
      </c>
      <c r="E10443" t="s">
        <v>12540</v>
      </c>
      <c r="F10443" t="s">
        <v>41</v>
      </c>
      <c r="G10443" t="s">
        <v>42</v>
      </c>
      <c r="H10443">
        <v>0</v>
      </c>
      <c r="I10443">
        <v>0</v>
      </c>
      <c r="J10443">
        <v>0</v>
      </c>
      <c r="K10443" t="s">
        <v>40889</v>
      </c>
    </row>
    <row r="10444" spans="1:11" x14ac:dyDescent="0.3">
      <c r="A10444" t="s">
        <v>40890</v>
      </c>
      <c r="C10444" t="s">
        <v>27</v>
      </c>
      <c r="D10444" t="s">
        <v>40891</v>
      </c>
      <c r="E10444" t="s">
        <v>12540</v>
      </c>
      <c r="F10444" t="s">
        <v>41</v>
      </c>
      <c r="G10444" t="s">
        <v>42</v>
      </c>
      <c r="H10444">
        <v>0</v>
      </c>
      <c r="I10444">
        <v>0</v>
      </c>
      <c r="J10444">
        <v>0</v>
      </c>
      <c r="K10444" t="s">
        <v>40892</v>
      </c>
    </row>
    <row r="10445" spans="1:11" x14ac:dyDescent="0.3">
      <c r="A10445" t="s">
        <v>40893</v>
      </c>
      <c r="B10445" t="s">
        <v>40894</v>
      </c>
      <c r="C10445" t="s">
        <v>27</v>
      </c>
      <c r="D10445" t="s">
        <v>40895</v>
      </c>
      <c r="E10445" t="s">
        <v>12540</v>
      </c>
      <c r="F10445" t="s">
        <v>11931</v>
      </c>
      <c r="G10445" t="s">
        <v>42</v>
      </c>
      <c r="H10445">
        <v>0</v>
      </c>
      <c r="I10445">
        <v>0</v>
      </c>
      <c r="J10445">
        <v>0</v>
      </c>
      <c r="K10445" t="s">
        <v>40896</v>
      </c>
    </row>
    <row r="10446" spans="1:11" x14ac:dyDescent="0.3">
      <c r="A10446" t="s">
        <v>40897</v>
      </c>
      <c r="C10446" t="s">
        <v>27</v>
      </c>
      <c r="D10446" t="s">
        <v>40898</v>
      </c>
      <c r="E10446" t="s">
        <v>12540</v>
      </c>
      <c r="F10446" t="s">
        <v>41</v>
      </c>
      <c r="G10446" t="s">
        <v>42</v>
      </c>
      <c r="H10446">
        <v>0</v>
      </c>
      <c r="I10446">
        <v>0</v>
      </c>
      <c r="J10446">
        <v>0</v>
      </c>
      <c r="K10446" t="s">
        <v>40899</v>
      </c>
    </row>
    <row r="10447" spans="1:11" x14ac:dyDescent="0.3">
      <c r="A10447" t="s">
        <v>40900</v>
      </c>
      <c r="B10447" t="s">
        <v>40901</v>
      </c>
      <c r="C10447" t="s">
        <v>147</v>
      </c>
      <c r="D10447" t="s">
        <v>40902</v>
      </c>
      <c r="E10447" t="s">
        <v>149</v>
      </c>
      <c r="F10447" t="s">
        <v>1793</v>
      </c>
      <c r="G10447" t="s">
        <v>40903</v>
      </c>
      <c r="H10447">
        <v>0</v>
      </c>
      <c r="I10447">
        <v>0</v>
      </c>
      <c r="J10447">
        <v>0</v>
      </c>
      <c r="K10447" t="s">
        <v>40904</v>
      </c>
    </row>
    <row r="10448" spans="1:11" x14ac:dyDescent="0.3">
      <c r="A10448" t="s">
        <v>40905</v>
      </c>
      <c r="C10448" t="s">
        <v>147</v>
      </c>
      <c r="D10448" t="s">
        <v>40906</v>
      </c>
      <c r="E10448" t="s">
        <v>149</v>
      </c>
      <c r="F10448" t="s">
        <v>16</v>
      </c>
      <c r="G10448" t="s">
        <v>5588</v>
      </c>
      <c r="H10448">
        <v>0</v>
      </c>
      <c r="I10448">
        <v>0</v>
      </c>
      <c r="J10448">
        <v>0</v>
      </c>
      <c r="K10448" t="s">
        <v>40907</v>
      </c>
    </row>
    <row r="10449" spans="1:11" x14ac:dyDescent="0.3">
      <c r="A10449" t="s">
        <v>40908</v>
      </c>
      <c r="B10449" t="s">
        <v>40909</v>
      </c>
      <c r="C10449" t="s">
        <v>558</v>
      </c>
      <c r="D10449" t="s">
        <v>40910</v>
      </c>
      <c r="E10449" t="s">
        <v>1692</v>
      </c>
      <c r="F10449" t="s">
        <v>16</v>
      </c>
      <c r="G10449" t="s">
        <v>3950</v>
      </c>
      <c r="H10449">
        <v>0</v>
      </c>
      <c r="I10449">
        <v>0</v>
      </c>
      <c r="J10449">
        <v>0</v>
      </c>
      <c r="K10449" t="s">
        <v>40911</v>
      </c>
    </row>
    <row r="10450" spans="1:11" x14ac:dyDescent="0.3">
      <c r="A10450" t="s">
        <v>40912</v>
      </c>
      <c r="B10450" t="s">
        <v>40913</v>
      </c>
      <c r="C10450" t="s">
        <v>20</v>
      </c>
      <c r="D10450" t="s">
        <v>40914</v>
      </c>
      <c r="E10450" t="s">
        <v>22</v>
      </c>
      <c r="F10450" t="s">
        <v>16</v>
      </c>
      <c r="G10450" t="s">
        <v>20664</v>
      </c>
      <c r="H10450">
        <v>0</v>
      </c>
      <c r="I10450">
        <v>0</v>
      </c>
      <c r="J10450">
        <v>0</v>
      </c>
      <c r="K10450" t="s">
        <v>40915</v>
      </c>
    </row>
    <row r="10451" spans="1:11" x14ac:dyDescent="0.3">
      <c r="A10451" t="s">
        <v>40916</v>
      </c>
      <c r="C10451" t="s">
        <v>147</v>
      </c>
      <c r="D10451" t="s">
        <v>40917</v>
      </c>
      <c r="E10451" t="s">
        <v>149</v>
      </c>
      <c r="F10451" t="s">
        <v>16</v>
      </c>
      <c r="G10451" t="s">
        <v>42</v>
      </c>
      <c r="H10451">
        <v>0</v>
      </c>
      <c r="I10451">
        <v>0</v>
      </c>
      <c r="J10451">
        <v>0</v>
      </c>
      <c r="K10451" t="s">
        <v>40918</v>
      </c>
    </row>
    <row r="10452" spans="1:11" x14ac:dyDescent="0.3">
      <c r="A10452" t="s">
        <v>40919</v>
      </c>
      <c r="C10452" t="s">
        <v>147</v>
      </c>
      <c r="D10452" t="s">
        <v>40920</v>
      </c>
      <c r="E10452" t="s">
        <v>149</v>
      </c>
      <c r="F10452" t="s">
        <v>3484</v>
      </c>
      <c r="G10452" t="s">
        <v>42</v>
      </c>
      <c r="H10452">
        <v>0</v>
      </c>
      <c r="I10452">
        <v>0</v>
      </c>
      <c r="J10452">
        <v>0</v>
      </c>
      <c r="K10452" t="s">
        <v>40921</v>
      </c>
    </row>
    <row r="10453" spans="1:11" x14ac:dyDescent="0.3">
      <c r="A10453" t="s">
        <v>40922</v>
      </c>
      <c r="C10453" t="s">
        <v>147</v>
      </c>
      <c r="D10453" t="s">
        <v>40923</v>
      </c>
      <c r="E10453" t="s">
        <v>149</v>
      </c>
      <c r="F10453" t="s">
        <v>2703</v>
      </c>
      <c r="G10453" t="s">
        <v>42</v>
      </c>
      <c r="H10453">
        <v>0</v>
      </c>
      <c r="I10453">
        <v>0</v>
      </c>
      <c r="J10453">
        <v>0</v>
      </c>
      <c r="K10453" t="s">
        <v>40924</v>
      </c>
    </row>
    <row r="10454" spans="1:11" x14ac:dyDescent="0.3">
      <c r="A10454" t="s">
        <v>40925</v>
      </c>
      <c r="C10454" t="s">
        <v>27</v>
      </c>
      <c r="D10454" t="s">
        <v>40926</v>
      </c>
      <c r="E10454" t="s">
        <v>12540</v>
      </c>
      <c r="F10454" t="s">
        <v>16</v>
      </c>
      <c r="G10454" t="s">
        <v>40927</v>
      </c>
      <c r="H10454">
        <v>0</v>
      </c>
      <c r="I10454">
        <v>0</v>
      </c>
      <c r="J10454">
        <v>0</v>
      </c>
      <c r="K10454" t="s">
        <v>40928</v>
      </c>
    </row>
    <row r="10455" spans="1:11" x14ac:dyDescent="0.3">
      <c r="A10455" t="s">
        <v>40929</v>
      </c>
      <c r="B10455" t="s">
        <v>39850</v>
      </c>
      <c r="C10455" t="s">
        <v>147</v>
      </c>
      <c r="D10455" t="s">
        <v>40930</v>
      </c>
      <c r="E10455" t="s">
        <v>149</v>
      </c>
      <c r="F10455" t="s">
        <v>9527</v>
      </c>
      <c r="G10455" t="s">
        <v>42</v>
      </c>
      <c r="H10455">
        <v>0</v>
      </c>
      <c r="I10455">
        <v>0</v>
      </c>
      <c r="J10455">
        <v>0</v>
      </c>
      <c r="K10455" t="s">
        <v>40931</v>
      </c>
    </row>
    <row r="10456" spans="1:11" x14ac:dyDescent="0.3">
      <c r="A10456" t="s">
        <v>40932</v>
      </c>
      <c r="C10456" t="s">
        <v>147</v>
      </c>
      <c r="D10456" t="s">
        <v>40933</v>
      </c>
      <c r="E10456" t="s">
        <v>149</v>
      </c>
      <c r="F10456" t="s">
        <v>13097</v>
      </c>
      <c r="G10456" t="s">
        <v>42</v>
      </c>
      <c r="H10456">
        <v>0</v>
      </c>
      <c r="I10456">
        <v>0</v>
      </c>
      <c r="J10456">
        <v>0</v>
      </c>
      <c r="K10456" t="s">
        <v>40934</v>
      </c>
    </row>
    <row r="10457" spans="1:11" x14ac:dyDescent="0.3">
      <c r="A10457" t="s">
        <v>40935</v>
      </c>
      <c r="B10457" t="s">
        <v>39850</v>
      </c>
      <c r="C10457" t="s">
        <v>147</v>
      </c>
      <c r="D10457" t="s">
        <v>40936</v>
      </c>
      <c r="E10457" t="s">
        <v>149</v>
      </c>
      <c r="F10457" t="s">
        <v>1638</v>
      </c>
      <c r="G10457" t="s">
        <v>42</v>
      </c>
      <c r="H10457">
        <v>0</v>
      </c>
      <c r="I10457">
        <v>0</v>
      </c>
      <c r="J10457">
        <v>0</v>
      </c>
      <c r="K10457" t="s">
        <v>40937</v>
      </c>
    </row>
    <row r="10458" spans="1:11" x14ac:dyDescent="0.3">
      <c r="A10458" t="s">
        <v>40938</v>
      </c>
      <c r="B10458" t="s">
        <v>40939</v>
      </c>
      <c r="C10458" t="s">
        <v>20</v>
      </c>
      <c r="D10458" t="s">
        <v>40940</v>
      </c>
      <c r="E10458" t="s">
        <v>22</v>
      </c>
      <c r="F10458" t="s">
        <v>16</v>
      </c>
      <c r="G10458" t="s">
        <v>13237</v>
      </c>
      <c r="H10458">
        <v>0</v>
      </c>
      <c r="I10458">
        <v>0</v>
      </c>
      <c r="J10458">
        <v>0</v>
      </c>
      <c r="K10458" t="s">
        <v>40941</v>
      </c>
    </row>
    <row r="10459" spans="1:11" x14ac:dyDescent="0.3">
      <c r="A10459" t="s">
        <v>40942</v>
      </c>
      <c r="C10459" t="s">
        <v>147</v>
      </c>
      <c r="D10459" t="s">
        <v>40943</v>
      </c>
      <c r="E10459" t="s">
        <v>149</v>
      </c>
      <c r="F10459" t="s">
        <v>1981</v>
      </c>
      <c r="G10459" t="s">
        <v>42</v>
      </c>
      <c r="H10459">
        <v>0</v>
      </c>
      <c r="I10459">
        <v>0</v>
      </c>
      <c r="J10459">
        <v>0</v>
      </c>
      <c r="K10459" t="s">
        <v>40944</v>
      </c>
    </row>
    <row r="10460" spans="1:11" x14ac:dyDescent="0.3">
      <c r="A10460" t="s">
        <v>40945</v>
      </c>
      <c r="C10460" t="s">
        <v>147</v>
      </c>
      <c r="D10460" t="s">
        <v>40946</v>
      </c>
      <c r="E10460" t="s">
        <v>149</v>
      </c>
      <c r="F10460" t="s">
        <v>17074</v>
      </c>
      <c r="G10460" t="s">
        <v>42</v>
      </c>
      <c r="H10460">
        <v>0</v>
      </c>
      <c r="I10460">
        <v>0</v>
      </c>
      <c r="J10460">
        <v>0</v>
      </c>
      <c r="K10460" t="s">
        <v>40947</v>
      </c>
    </row>
    <row r="10461" spans="1:11" x14ac:dyDescent="0.3">
      <c r="A10461" t="s">
        <v>40948</v>
      </c>
      <c r="B10461" t="s">
        <v>23071</v>
      </c>
      <c r="C10461" t="s">
        <v>147</v>
      </c>
      <c r="D10461" t="s">
        <v>40949</v>
      </c>
      <c r="E10461" t="s">
        <v>149</v>
      </c>
      <c r="F10461" t="s">
        <v>3038</v>
      </c>
      <c r="G10461" t="s">
        <v>42</v>
      </c>
      <c r="H10461">
        <v>0</v>
      </c>
      <c r="I10461">
        <v>0</v>
      </c>
      <c r="J10461">
        <v>0</v>
      </c>
      <c r="K10461" t="s">
        <v>40950</v>
      </c>
    </row>
    <row r="10462" spans="1:11" x14ac:dyDescent="0.3">
      <c r="A10462" t="s">
        <v>40951</v>
      </c>
      <c r="C10462" t="s">
        <v>147</v>
      </c>
      <c r="D10462" t="s">
        <v>40952</v>
      </c>
      <c r="E10462" t="s">
        <v>149</v>
      </c>
      <c r="F10462" t="s">
        <v>2703</v>
      </c>
      <c r="G10462" t="s">
        <v>42</v>
      </c>
      <c r="H10462">
        <v>0</v>
      </c>
      <c r="I10462">
        <v>0</v>
      </c>
      <c r="J10462">
        <v>0</v>
      </c>
      <c r="K10462" t="s">
        <v>40953</v>
      </c>
    </row>
    <row r="10463" spans="1:11" x14ac:dyDescent="0.3">
      <c r="A10463" t="s">
        <v>40954</v>
      </c>
      <c r="B10463" t="s">
        <v>40955</v>
      </c>
      <c r="C10463" t="s">
        <v>147</v>
      </c>
      <c r="D10463" t="s">
        <v>40956</v>
      </c>
      <c r="E10463" t="s">
        <v>149</v>
      </c>
      <c r="F10463" t="s">
        <v>12094</v>
      </c>
      <c r="G10463" t="s">
        <v>42</v>
      </c>
      <c r="H10463">
        <v>0</v>
      </c>
      <c r="I10463">
        <v>0</v>
      </c>
      <c r="J10463">
        <v>0</v>
      </c>
      <c r="K10463" t="s">
        <v>40957</v>
      </c>
    </row>
    <row r="10464" spans="1:11" x14ac:dyDescent="0.3">
      <c r="A10464" t="s">
        <v>40958</v>
      </c>
      <c r="B10464" t="s">
        <v>40959</v>
      </c>
      <c r="C10464" t="s">
        <v>147</v>
      </c>
      <c r="D10464" t="s">
        <v>40960</v>
      </c>
      <c r="E10464" t="s">
        <v>149</v>
      </c>
      <c r="F10464" t="s">
        <v>14591</v>
      </c>
      <c r="G10464" t="s">
        <v>42</v>
      </c>
      <c r="H10464">
        <v>0</v>
      </c>
      <c r="I10464">
        <v>0</v>
      </c>
      <c r="J10464">
        <v>0</v>
      </c>
      <c r="K10464" t="s">
        <v>40961</v>
      </c>
    </row>
    <row r="10465" spans="1:11" x14ac:dyDescent="0.3">
      <c r="A10465" t="s">
        <v>40962</v>
      </c>
      <c r="C10465" t="s">
        <v>147</v>
      </c>
      <c r="D10465" t="s">
        <v>40963</v>
      </c>
      <c r="E10465" t="s">
        <v>149</v>
      </c>
      <c r="F10465" t="s">
        <v>1143</v>
      </c>
      <c r="G10465" t="s">
        <v>42</v>
      </c>
      <c r="H10465">
        <v>0</v>
      </c>
      <c r="I10465">
        <v>0</v>
      </c>
      <c r="J10465">
        <v>0</v>
      </c>
      <c r="K10465" t="s">
        <v>40964</v>
      </c>
    </row>
    <row r="10466" spans="1:11" x14ac:dyDescent="0.3">
      <c r="A10466" t="s">
        <v>40965</v>
      </c>
      <c r="B10466" t="s">
        <v>40966</v>
      </c>
      <c r="C10466" t="s">
        <v>27</v>
      </c>
      <c r="D10466" t="s">
        <v>40967</v>
      </c>
      <c r="E10466" t="s">
        <v>12540</v>
      </c>
      <c r="F10466" t="s">
        <v>2572</v>
      </c>
      <c r="G10466" t="s">
        <v>42</v>
      </c>
      <c r="H10466">
        <v>0</v>
      </c>
      <c r="I10466">
        <v>0</v>
      </c>
      <c r="J10466">
        <v>0</v>
      </c>
      <c r="K10466" t="s">
        <v>40968</v>
      </c>
    </row>
    <row r="10467" spans="1:11" x14ac:dyDescent="0.3">
      <c r="A10467" t="s">
        <v>40969</v>
      </c>
      <c r="B10467" t="s">
        <v>40970</v>
      </c>
      <c r="C10467" t="s">
        <v>147</v>
      </c>
      <c r="D10467" t="s">
        <v>40971</v>
      </c>
      <c r="E10467" t="s">
        <v>149</v>
      </c>
      <c r="F10467" t="s">
        <v>1996</v>
      </c>
      <c r="G10467" t="s">
        <v>42</v>
      </c>
      <c r="H10467">
        <v>0</v>
      </c>
      <c r="I10467">
        <v>0</v>
      </c>
      <c r="J10467">
        <v>0</v>
      </c>
      <c r="K10467" t="s">
        <v>40972</v>
      </c>
    </row>
    <row r="10468" spans="1:11" x14ac:dyDescent="0.3">
      <c r="A10468" t="s">
        <v>40973</v>
      </c>
      <c r="B10468" t="s">
        <v>40887</v>
      </c>
      <c r="C10468" t="s">
        <v>147</v>
      </c>
      <c r="D10468" t="s">
        <v>40974</v>
      </c>
      <c r="E10468" t="s">
        <v>149</v>
      </c>
      <c r="F10468" t="s">
        <v>2703</v>
      </c>
      <c r="G10468" t="s">
        <v>42</v>
      </c>
      <c r="H10468">
        <v>0</v>
      </c>
      <c r="I10468">
        <v>0</v>
      </c>
      <c r="J10468">
        <v>0</v>
      </c>
      <c r="K10468" t="s">
        <v>40975</v>
      </c>
    </row>
    <row r="10469" spans="1:11" x14ac:dyDescent="0.3">
      <c r="A10469" t="s">
        <v>40976</v>
      </c>
      <c r="B10469" t="s">
        <v>40977</v>
      </c>
      <c r="C10469" t="s">
        <v>147</v>
      </c>
      <c r="D10469" t="s">
        <v>40978</v>
      </c>
      <c r="E10469" t="s">
        <v>149</v>
      </c>
      <c r="F10469" t="s">
        <v>2703</v>
      </c>
      <c r="G10469" t="s">
        <v>42</v>
      </c>
      <c r="H10469">
        <v>0</v>
      </c>
      <c r="I10469">
        <v>0</v>
      </c>
      <c r="J10469">
        <v>0</v>
      </c>
      <c r="K10469" t="s">
        <v>40979</v>
      </c>
    </row>
    <row r="10470" spans="1:11" x14ac:dyDescent="0.3">
      <c r="A10470" t="s">
        <v>40980</v>
      </c>
      <c r="C10470" t="s">
        <v>147</v>
      </c>
      <c r="D10470" t="s">
        <v>40981</v>
      </c>
      <c r="E10470" t="s">
        <v>149</v>
      </c>
      <c r="F10470" t="s">
        <v>7609</v>
      </c>
      <c r="G10470" t="s">
        <v>42</v>
      </c>
      <c r="H10470">
        <v>0</v>
      </c>
      <c r="I10470">
        <v>0</v>
      </c>
      <c r="J10470">
        <v>0</v>
      </c>
      <c r="K10470" t="s">
        <v>40982</v>
      </c>
    </row>
    <row r="10471" spans="1:11" x14ac:dyDescent="0.3">
      <c r="A10471" t="s">
        <v>40983</v>
      </c>
      <c r="C10471" t="s">
        <v>147</v>
      </c>
      <c r="D10471" t="s">
        <v>40984</v>
      </c>
      <c r="E10471" t="s">
        <v>149</v>
      </c>
      <c r="F10471" t="s">
        <v>7594</v>
      </c>
      <c r="G10471" t="s">
        <v>42</v>
      </c>
      <c r="H10471">
        <v>0</v>
      </c>
      <c r="I10471">
        <v>0</v>
      </c>
      <c r="J10471">
        <v>0</v>
      </c>
      <c r="K10471" t="s">
        <v>40985</v>
      </c>
    </row>
    <row r="10472" spans="1:11" x14ac:dyDescent="0.3">
      <c r="A10472" t="s">
        <v>40986</v>
      </c>
      <c r="C10472" t="s">
        <v>27</v>
      </c>
      <c r="D10472" t="s">
        <v>40987</v>
      </c>
      <c r="E10472" t="s">
        <v>12540</v>
      </c>
      <c r="F10472" t="s">
        <v>16</v>
      </c>
      <c r="G10472" t="s">
        <v>18639</v>
      </c>
      <c r="H10472">
        <v>0</v>
      </c>
      <c r="I10472">
        <v>0</v>
      </c>
      <c r="J10472">
        <v>0</v>
      </c>
      <c r="K10472" t="s">
        <v>40988</v>
      </c>
    </row>
    <row r="10473" spans="1:11" x14ac:dyDescent="0.3">
      <c r="A10473" t="s">
        <v>40989</v>
      </c>
      <c r="C10473" t="s">
        <v>147</v>
      </c>
      <c r="D10473" t="s">
        <v>40990</v>
      </c>
      <c r="E10473" t="s">
        <v>149</v>
      </c>
      <c r="F10473" t="s">
        <v>14077</v>
      </c>
      <c r="G10473" t="s">
        <v>42</v>
      </c>
      <c r="H10473">
        <v>0</v>
      </c>
      <c r="I10473">
        <v>0</v>
      </c>
      <c r="J10473">
        <v>0</v>
      </c>
      <c r="K10473" t="s">
        <v>40991</v>
      </c>
    </row>
    <row r="10474" spans="1:11" x14ac:dyDescent="0.3">
      <c r="A10474" t="s">
        <v>40992</v>
      </c>
      <c r="B10474" t="s">
        <v>40993</v>
      </c>
      <c r="C10474" t="s">
        <v>147</v>
      </c>
      <c r="D10474" t="s">
        <v>40994</v>
      </c>
      <c r="E10474" t="s">
        <v>149</v>
      </c>
      <c r="F10474" t="s">
        <v>17074</v>
      </c>
      <c r="G10474" t="s">
        <v>42</v>
      </c>
      <c r="H10474">
        <v>0</v>
      </c>
      <c r="I10474">
        <v>0</v>
      </c>
      <c r="J10474">
        <v>0</v>
      </c>
      <c r="K10474" t="s">
        <v>40995</v>
      </c>
    </row>
    <row r="10475" spans="1:11" x14ac:dyDescent="0.3">
      <c r="A10475" t="s">
        <v>40996</v>
      </c>
      <c r="B10475" t="s">
        <v>40997</v>
      </c>
      <c r="C10475" t="s">
        <v>147</v>
      </c>
      <c r="D10475" t="s">
        <v>40998</v>
      </c>
      <c r="E10475" t="s">
        <v>149</v>
      </c>
      <c r="F10475" t="s">
        <v>3277</v>
      </c>
      <c r="G10475" t="s">
        <v>42</v>
      </c>
      <c r="H10475">
        <v>0</v>
      </c>
      <c r="I10475">
        <v>0</v>
      </c>
      <c r="J10475">
        <v>0</v>
      </c>
      <c r="K10475" t="s">
        <v>40999</v>
      </c>
    </row>
    <row r="10476" spans="1:11" x14ac:dyDescent="0.3">
      <c r="A10476" t="s">
        <v>41000</v>
      </c>
      <c r="C10476" t="s">
        <v>147</v>
      </c>
      <c r="D10476" t="s">
        <v>41001</v>
      </c>
      <c r="E10476" t="s">
        <v>149</v>
      </c>
      <c r="F10476" t="s">
        <v>1506</v>
      </c>
      <c r="G10476" t="s">
        <v>42</v>
      </c>
      <c r="H10476">
        <v>0</v>
      </c>
      <c r="I10476">
        <v>0</v>
      </c>
      <c r="J10476">
        <v>0</v>
      </c>
      <c r="K10476" t="s">
        <v>41002</v>
      </c>
    </row>
    <row r="10477" spans="1:11" x14ac:dyDescent="0.3">
      <c r="A10477" t="s">
        <v>41003</v>
      </c>
      <c r="B10477" t="s">
        <v>41004</v>
      </c>
      <c r="C10477" t="s">
        <v>147</v>
      </c>
      <c r="D10477" t="s">
        <v>41005</v>
      </c>
      <c r="E10477" t="s">
        <v>149</v>
      </c>
      <c r="F10477" t="s">
        <v>7529</v>
      </c>
      <c r="G10477" t="s">
        <v>42</v>
      </c>
      <c r="H10477">
        <v>0</v>
      </c>
      <c r="I10477">
        <v>0</v>
      </c>
      <c r="J10477">
        <v>0</v>
      </c>
      <c r="K10477" t="s">
        <v>41006</v>
      </c>
    </row>
    <row r="10478" spans="1:11" x14ac:dyDescent="0.3">
      <c r="A10478" t="s">
        <v>41007</v>
      </c>
      <c r="C10478" t="s">
        <v>147</v>
      </c>
      <c r="D10478" t="s">
        <v>41008</v>
      </c>
      <c r="E10478" t="s">
        <v>149</v>
      </c>
      <c r="F10478" t="s">
        <v>2224</v>
      </c>
      <c r="G10478" t="s">
        <v>42</v>
      </c>
      <c r="H10478">
        <v>0</v>
      </c>
      <c r="I10478">
        <v>0</v>
      </c>
      <c r="J10478">
        <v>0</v>
      </c>
      <c r="K10478" t="s">
        <v>41009</v>
      </c>
    </row>
    <row r="10479" spans="1:11" x14ac:dyDescent="0.3">
      <c r="A10479" t="s">
        <v>41010</v>
      </c>
      <c r="C10479" t="s">
        <v>147</v>
      </c>
      <c r="D10479" t="s">
        <v>41011</v>
      </c>
      <c r="E10479" t="s">
        <v>149</v>
      </c>
      <c r="F10479" t="s">
        <v>11292</v>
      </c>
      <c r="G10479" t="s">
        <v>42</v>
      </c>
      <c r="H10479">
        <v>0</v>
      </c>
      <c r="I10479">
        <v>0</v>
      </c>
      <c r="J10479">
        <v>0</v>
      </c>
      <c r="K10479" t="s">
        <v>41012</v>
      </c>
    </row>
    <row r="10480" spans="1:11" x14ac:dyDescent="0.3">
      <c r="A10480" t="s">
        <v>41013</v>
      </c>
      <c r="C10480" t="s">
        <v>147</v>
      </c>
      <c r="D10480" t="s">
        <v>41014</v>
      </c>
      <c r="E10480" t="s">
        <v>149</v>
      </c>
      <c r="F10480" t="s">
        <v>631</v>
      </c>
      <c r="G10480" t="s">
        <v>42</v>
      </c>
      <c r="H10480">
        <v>0</v>
      </c>
      <c r="I10480">
        <v>0</v>
      </c>
      <c r="J10480">
        <v>0</v>
      </c>
      <c r="K10480" t="s">
        <v>41015</v>
      </c>
    </row>
    <row r="10481" spans="1:11" x14ac:dyDescent="0.3">
      <c r="A10481" t="s">
        <v>41016</v>
      </c>
      <c r="B10481" t="s">
        <v>41017</v>
      </c>
      <c r="C10481" t="s">
        <v>147</v>
      </c>
      <c r="D10481" t="s">
        <v>41018</v>
      </c>
      <c r="E10481" t="s">
        <v>149</v>
      </c>
      <c r="F10481" t="s">
        <v>1324</v>
      </c>
      <c r="G10481" t="s">
        <v>42</v>
      </c>
      <c r="H10481">
        <v>0</v>
      </c>
      <c r="I10481">
        <v>0</v>
      </c>
      <c r="J10481">
        <v>0</v>
      </c>
      <c r="K10481" t="s">
        <v>41019</v>
      </c>
    </row>
    <row r="10482" spans="1:11" x14ac:dyDescent="0.3">
      <c r="A10482" t="s">
        <v>41020</v>
      </c>
      <c r="B10482" t="s">
        <v>41021</v>
      </c>
      <c r="C10482" t="s">
        <v>147</v>
      </c>
      <c r="D10482" t="s">
        <v>41022</v>
      </c>
      <c r="E10482" t="s">
        <v>149</v>
      </c>
      <c r="F10482" t="s">
        <v>417</v>
      </c>
      <c r="G10482" t="s">
        <v>42</v>
      </c>
      <c r="H10482">
        <v>0</v>
      </c>
      <c r="I10482">
        <v>0</v>
      </c>
      <c r="J10482">
        <v>0</v>
      </c>
      <c r="K10482" t="s">
        <v>41023</v>
      </c>
    </row>
    <row r="10483" spans="1:11" x14ac:dyDescent="0.3">
      <c r="A10483" t="s">
        <v>41024</v>
      </c>
      <c r="C10483" t="s">
        <v>147</v>
      </c>
      <c r="D10483" t="s">
        <v>41025</v>
      </c>
      <c r="E10483" t="s">
        <v>149</v>
      </c>
      <c r="F10483" t="s">
        <v>4696</v>
      </c>
      <c r="G10483" t="s">
        <v>42</v>
      </c>
      <c r="H10483">
        <v>0</v>
      </c>
      <c r="I10483">
        <v>0</v>
      </c>
      <c r="J10483">
        <v>0</v>
      </c>
      <c r="K10483" t="s">
        <v>41026</v>
      </c>
    </row>
    <row r="10484" spans="1:11" x14ac:dyDescent="0.3">
      <c r="A10484" t="s">
        <v>41027</v>
      </c>
      <c r="C10484" t="s">
        <v>27</v>
      </c>
      <c r="D10484" t="s">
        <v>41028</v>
      </c>
      <c r="E10484" t="s">
        <v>12540</v>
      </c>
      <c r="F10484" t="s">
        <v>41</v>
      </c>
      <c r="G10484" t="s">
        <v>42</v>
      </c>
      <c r="H10484">
        <v>0</v>
      </c>
      <c r="I10484">
        <v>0</v>
      </c>
      <c r="J10484">
        <v>0</v>
      </c>
      <c r="K10484" t="s">
        <v>41029</v>
      </c>
    </row>
    <row r="10485" spans="1:11" x14ac:dyDescent="0.3">
      <c r="A10485" t="s">
        <v>41030</v>
      </c>
      <c r="B10485" t="s">
        <v>41031</v>
      </c>
      <c r="C10485" t="s">
        <v>20</v>
      </c>
      <c r="D10485" t="s">
        <v>41032</v>
      </c>
      <c r="E10485" t="s">
        <v>33633</v>
      </c>
      <c r="F10485" t="s">
        <v>1961</v>
      </c>
      <c r="G10485" t="s">
        <v>42</v>
      </c>
      <c r="H10485">
        <v>0</v>
      </c>
      <c r="I10485">
        <v>0</v>
      </c>
      <c r="J10485">
        <v>0</v>
      </c>
      <c r="K10485" t="s">
        <v>41033</v>
      </c>
    </row>
    <row r="10486" spans="1:11" x14ac:dyDescent="0.3">
      <c r="A10486" t="s">
        <v>41034</v>
      </c>
      <c r="B10486" t="s">
        <v>41035</v>
      </c>
      <c r="C10486" t="s">
        <v>20</v>
      </c>
      <c r="D10486" t="s">
        <v>41036</v>
      </c>
      <c r="E10486" t="s">
        <v>33633</v>
      </c>
      <c r="F10486" t="s">
        <v>4100</v>
      </c>
      <c r="G10486" t="s">
        <v>42</v>
      </c>
      <c r="H10486">
        <v>0</v>
      </c>
      <c r="I10486">
        <v>0</v>
      </c>
      <c r="J10486">
        <v>0</v>
      </c>
      <c r="K10486" t="s">
        <v>41037</v>
      </c>
    </row>
    <row r="10487" spans="1:11" x14ac:dyDescent="0.3">
      <c r="A10487" t="s">
        <v>41038</v>
      </c>
      <c r="B10487" t="s">
        <v>41039</v>
      </c>
      <c r="C10487" t="s">
        <v>20</v>
      </c>
      <c r="D10487" t="s">
        <v>41040</v>
      </c>
      <c r="E10487" t="s">
        <v>33633</v>
      </c>
      <c r="F10487" t="s">
        <v>1611</v>
      </c>
      <c r="G10487" t="s">
        <v>42</v>
      </c>
      <c r="H10487">
        <v>0</v>
      </c>
      <c r="I10487">
        <v>0</v>
      </c>
      <c r="J10487">
        <v>0</v>
      </c>
      <c r="K10487" t="s">
        <v>41041</v>
      </c>
    </row>
    <row r="10488" spans="1:11" x14ac:dyDescent="0.3">
      <c r="A10488" t="s">
        <v>41042</v>
      </c>
      <c r="B10488" t="s">
        <v>41043</v>
      </c>
      <c r="C10488" t="s">
        <v>27</v>
      </c>
      <c r="D10488" t="s">
        <v>41044</v>
      </c>
      <c r="E10488" t="s">
        <v>12540</v>
      </c>
      <c r="F10488" t="s">
        <v>5696</v>
      </c>
      <c r="G10488" t="s">
        <v>756</v>
      </c>
      <c r="H10488">
        <v>0</v>
      </c>
      <c r="I10488">
        <v>0</v>
      </c>
      <c r="J10488">
        <v>0</v>
      </c>
      <c r="K10488" t="s">
        <v>41045</v>
      </c>
    </row>
    <row r="10489" spans="1:11" x14ac:dyDescent="0.3">
      <c r="A10489" t="s">
        <v>41046</v>
      </c>
      <c r="B10489" t="s">
        <v>41047</v>
      </c>
      <c r="C10489" t="s">
        <v>27</v>
      </c>
      <c r="D10489" t="s">
        <v>41048</v>
      </c>
      <c r="E10489" t="s">
        <v>12540</v>
      </c>
      <c r="F10489" t="s">
        <v>1452</v>
      </c>
      <c r="G10489" t="s">
        <v>42</v>
      </c>
      <c r="H10489">
        <v>0</v>
      </c>
      <c r="I10489">
        <v>0</v>
      </c>
      <c r="J10489">
        <v>0</v>
      </c>
      <c r="K10489" t="s">
        <v>41049</v>
      </c>
    </row>
    <row r="10490" spans="1:11" x14ac:dyDescent="0.3">
      <c r="A10490" t="s">
        <v>41050</v>
      </c>
      <c r="B10490" t="s">
        <v>41051</v>
      </c>
      <c r="C10490" t="s">
        <v>558</v>
      </c>
      <c r="D10490" t="s">
        <v>41052</v>
      </c>
      <c r="E10490" t="s">
        <v>28510</v>
      </c>
      <c r="F10490" t="s">
        <v>2176</v>
      </c>
      <c r="G10490" t="s">
        <v>1639</v>
      </c>
      <c r="H10490">
        <v>0</v>
      </c>
      <c r="I10490">
        <v>0</v>
      </c>
      <c r="J10490">
        <v>0</v>
      </c>
      <c r="K10490" t="s">
        <v>41053</v>
      </c>
    </row>
    <row r="10491" spans="1:11" x14ac:dyDescent="0.3">
      <c r="A10491" t="s">
        <v>41054</v>
      </c>
      <c r="B10491" t="s">
        <v>41055</v>
      </c>
      <c r="C10491" t="s">
        <v>13</v>
      </c>
      <c r="D10491" t="s">
        <v>41056</v>
      </c>
      <c r="E10491" t="s">
        <v>32427</v>
      </c>
      <c r="F10491" t="s">
        <v>16</v>
      </c>
      <c r="G10491" t="s">
        <v>2960</v>
      </c>
      <c r="H10491">
        <v>0</v>
      </c>
      <c r="I10491">
        <v>0</v>
      </c>
      <c r="J10491">
        <v>0</v>
      </c>
      <c r="K10491" t="s">
        <v>41057</v>
      </c>
    </row>
    <row r="10492" spans="1:11" x14ac:dyDescent="0.3">
      <c r="A10492" t="s">
        <v>41058</v>
      </c>
      <c r="B10492" t="s">
        <v>41059</v>
      </c>
      <c r="C10492" t="s">
        <v>20</v>
      </c>
      <c r="D10492" t="s">
        <v>41060</v>
      </c>
      <c r="E10492" t="s">
        <v>33633</v>
      </c>
      <c r="F10492" t="s">
        <v>16</v>
      </c>
      <c r="G10492" t="s">
        <v>8377</v>
      </c>
      <c r="H10492">
        <v>0</v>
      </c>
      <c r="I10492">
        <v>0</v>
      </c>
      <c r="J10492">
        <v>0</v>
      </c>
      <c r="K10492" t="s">
        <v>41061</v>
      </c>
    </row>
    <row r="10493" spans="1:11" x14ac:dyDescent="0.3">
      <c r="A10493" t="s">
        <v>41062</v>
      </c>
      <c r="B10493" t="s">
        <v>41063</v>
      </c>
      <c r="C10493" t="s">
        <v>20</v>
      </c>
      <c r="D10493" t="s">
        <v>41064</v>
      </c>
      <c r="E10493" t="s">
        <v>22</v>
      </c>
      <c r="F10493" t="s">
        <v>16</v>
      </c>
      <c r="G10493" t="s">
        <v>20948</v>
      </c>
      <c r="H10493">
        <v>0</v>
      </c>
      <c r="I10493">
        <v>0</v>
      </c>
      <c r="J10493">
        <v>0</v>
      </c>
      <c r="K10493" t="s">
        <v>41065</v>
      </c>
    </row>
    <row r="10494" spans="1:11" x14ac:dyDescent="0.3">
      <c r="A10494" t="s">
        <v>41066</v>
      </c>
      <c r="B10494" t="s">
        <v>41067</v>
      </c>
      <c r="C10494" t="s">
        <v>13</v>
      </c>
      <c r="D10494" t="s">
        <v>41068</v>
      </c>
      <c r="E10494" t="s">
        <v>32427</v>
      </c>
      <c r="F10494" t="s">
        <v>16</v>
      </c>
      <c r="G10494" t="s">
        <v>2065</v>
      </c>
      <c r="H10494">
        <v>0</v>
      </c>
      <c r="I10494">
        <v>0</v>
      </c>
      <c r="J10494">
        <v>0</v>
      </c>
      <c r="K10494" t="s">
        <v>41069</v>
      </c>
    </row>
    <row r="10495" spans="1:11" x14ac:dyDescent="0.3">
      <c r="A10495" t="s">
        <v>41070</v>
      </c>
      <c r="B10495" t="s">
        <v>41071</v>
      </c>
      <c r="C10495" t="s">
        <v>13</v>
      </c>
      <c r="D10495" t="s">
        <v>41072</v>
      </c>
      <c r="E10495" t="s">
        <v>32427</v>
      </c>
      <c r="F10495" t="s">
        <v>16</v>
      </c>
      <c r="G10495" t="s">
        <v>487</v>
      </c>
      <c r="H10495">
        <v>0</v>
      </c>
      <c r="I10495">
        <v>0</v>
      </c>
      <c r="J10495">
        <v>0</v>
      </c>
      <c r="K10495" t="s">
        <v>41073</v>
      </c>
    </row>
    <row r="10496" spans="1:11" x14ac:dyDescent="0.3">
      <c r="A10496" t="s">
        <v>41074</v>
      </c>
      <c r="B10496" t="s">
        <v>41075</v>
      </c>
      <c r="C10496" t="s">
        <v>13</v>
      </c>
      <c r="D10496" t="s">
        <v>41076</v>
      </c>
      <c r="E10496" t="s">
        <v>32427</v>
      </c>
      <c r="F10496" t="s">
        <v>16</v>
      </c>
      <c r="G10496" t="s">
        <v>19585</v>
      </c>
      <c r="H10496">
        <v>0</v>
      </c>
      <c r="I10496">
        <v>0</v>
      </c>
      <c r="J10496">
        <v>0</v>
      </c>
      <c r="K10496" t="s">
        <v>41077</v>
      </c>
    </row>
    <row r="10497" spans="1:11" x14ac:dyDescent="0.3">
      <c r="A10497" t="s">
        <v>41078</v>
      </c>
      <c r="B10497" t="s">
        <v>41079</v>
      </c>
      <c r="C10497" t="s">
        <v>466</v>
      </c>
      <c r="D10497" t="s">
        <v>41080</v>
      </c>
      <c r="E10497" t="s">
        <v>26488</v>
      </c>
      <c r="F10497" t="s">
        <v>16</v>
      </c>
      <c r="G10497" t="s">
        <v>5815</v>
      </c>
      <c r="H10497">
        <v>0</v>
      </c>
      <c r="I10497">
        <v>0</v>
      </c>
      <c r="J10497">
        <v>0</v>
      </c>
      <c r="K10497" t="s">
        <v>41081</v>
      </c>
    </row>
    <row r="10498" spans="1:11" x14ac:dyDescent="0.3">
      <c r="A10498" t="s">
        <v>41082</v>
      </c>
      <c r="B10498" t="s">
        <v>41083</v>
      </c>
      <c r="C10498" t="s">
        <v>13</v>
      </c>
      <c r="D10498" t="s">
        <v>41084</v>
      </c>
      <c r="E10498" t="s">
        <v>32427</v>
      </c>
      <c r="F10498" t="s">
        <v>16</v>
      </c>
      <c r="G10498" t="s">
        <v>2088</v>
      </c>
      <c r="H10498">
        <v>0</v>
      </c>
      <c r="I10498">
        <v>0</v>
      </c>
      <c r="J10498">
        <v>0</v>
      </c>
      <c r="K10498" t="s">
        <v>41085</v>
      </c>
    </row>
    <row r="10499" spans="1:11" x14ac:dyDescent="0.3">
      <c r="A10499" t="s">
        <v>41086</v>
      </c>
      <c r="B10499" t="s">
        <v>41087</v>
      </c>
      <c r="C10499" t="s">
        <v>558</v>
      </c>
      <c r="D10499" t="s">
        <v>41088</v>
      </c>
      <c r="E10499" t="s">
        <v>28510</v>
      </c>
      <c r="F10499" t="s">
        <v>16</v>
      </c>
      <c r="G10499" t="s">
        <v>4866</v>
      </c>
      <c r="H10499">
        <v>0</v>
      </c>
      <c r="I10499">
        <v>0</v>
      </c>
      <c r="J10499">
        <v>0</v>
      </c>
      <c r="K10499" t="s">
        <v>41089</v>
      </c>
    </row>
    <row r="10500" spans="1:11" x14ac:dyDescent="0.3">
      <c r="A10500" t="s">
        <v>41090</v>
      </c>
      <c r="B10500" t="s">
        <v>41091</v>
      </c>
      <c r="C10500" t="s">
        <v>13</v>
      </c>
      <c r="D10500" t="s">
        <v>41092</v>
      </c>
      <c r="E10500" t="s">
        <v>32427</v>
      </c>
      <c r="F10500" t="s">
        <v>16</v>
      </c>
      <c r="G10500" t="s">
        <v>4754</v>
      </c>
      <c r="H10500">
        <v>0</v>
      </c>
      <c r="I10500">
        <v>0</v>
      </c>
      <c r="J10500">
        <v>0</v>
      </c>
      <c r="K10500" t="s">
        <v>41093</v>
      </c>
    </row>
    <row r="10501" spans="1:11" x14ac:dyDescent="0.3">
      <c r="A10501" t="s">
        <v>41094</v>
      </c>
      <c r="B10501" t="s">
        <v>41095</v>
      </c>
      <c r="C10501" t="s">
        <v>13</v>
      </c>
      <c r="D10501" t="s">
        <v>41096</v>
      </c>
      <c r="E10501" t="s">
        <v>32427</v>
      </c>
      <c r="F10501" t="s">
        <v>16</v>
      </c>
      <c r="G10501" t="s">
        <v>512</v>
      </c>
      <c r="H10501">
        <v>0</v>
      </c>
      <c r="I10501">
        <v>0</v>
      </c>
      <c r="J10501">
        <v>0</v>
      </c>
      <c r="K10501" t="s">
        <v>41097</v>
      </c>
    </row>
    <row r="10502" spans="1:11" x14ac:dyDescent="0.3">
      <c r="A10502" t="s">
        <v>41098</v>
      </c>
      <c r="B10502" t="s">
        <v>41099</v>
      </c>
      <c r="C10502" t="s">
        <v>27</v>
      </c>
      <c r="D10502" t="s">
        <v>41100</v>
      </c>
      <c r="E10502" t="s">
        <v>40</v>
      </c>
      <c r="F10502" t="s">
        <v>16</v>
      </c>
      <c r="G10502" t="s">
        <v>2775</v>
      </c>
      <c r="H10502">
        <v>0</v>
      </c>
      <c r="I10502">
        <v>0</v>
      </c>
      <c r="J10502">
        <v>0</v>
      </c>
      <c r="K10502" t="s">
        <v>41101</v>
      </c>
    </row>
    <row r="10503" spans="1:11" x14ac:dyDescent="0.3">
      <c r="A10503" t="s">
        <v>41102</v>
      </c>
      <c r="B10503" t="s">
        <v>41103</v>
      </c>
      <c r="C10503" t="s">
        <v>20</v>
      </c>
      <c r="D10503" t="s">
        <v>41104</v>
      </c>
      <c r="E10503" t="s">
        <v>22</v>
      </c>
      <c r="F10503" t="s">
        <v>16</v>
      </c>
      <c r="G10503" t="s">
        <v>3158</v>
      </c>
      <c r="H10503">
        <v>0</v>
      </c>
      <c r="I10503">
        <v>0</v>
      </c>
      <c r="J10503">
        <v>0</v>
      </c>
      <c r="K10503" t="s">
        <v>41105</v>
      </c>
    </row>
    <row r="10504" spans="1:11" x14ac:dyDescent="0.3">
      <c r="A10504" t="s">
        <v>41106</v>
      </c>
      <c r="B10504" t="s">
        <v>41107</v>
      </c>
      <c r="C10504" t="s">
        <v>13</v>
      </c>
      <c r="D10504" t="s">
        <v>41108</v>
      </c>
      <c r="E10504" t="s">
        <v>32427</v>
      </c>
      <c r="F10504" t="s">
        <v>16</v>
      </c>
      <c r="G10504" t="s">
        <v>303</v>
      </c>
      <c r="H10504">
        <v>0</v>
      </c>
      <c r="I10504">
        <v>0</v>
      </c>
      <c r="J10504">
        <v>0</v>
      </c>
      <c r="K10504" t="s">
        <v>41109</v>
      </c>
    </row>
    <row r="10505" spans="1:11" x14ac:dyDescent="0.3">
      <c r="A10505" t="s">
        <v>41110</v>
      </c>
      <c r="B10505" t="s">
        <v>41111</v>
      </c>
      <c r="C10505" t="s">
        <v>13</v>
      </c>
      <c r="D10505" t="s">
        <v>41112</v>
      </c>
      <c r="E10505" t="s">
        <v>32427</v>
      </c>
      <c r="F10505" t="s">
        <v>16</v>
      </c>
      <c r="G10505" t="s">
        <v>16228</v>
      </c>
      <c r="H10505">
        <v>0</v>
      </c>
      <c r="I10505">
        <v>0</v>
      </c>
      <c r="J10505">
        <v>0</v>
      </c>
      <c r="K10505" t="s">
        <v>41113</v>
      </c>
    </row>
    <row r="10506" spans="1:11" x14ac:dyDescent="0.3">
      <c r="A10506" t="s">
        <v>41114</v>
      </c>
      <c r="B10506" t="s">
        <v>41115</v>
      </c>
      <c r="C10506" t="s">
        <v>558</v>
      </c>
      <c r="D10506" t="s">
        <v>41116</v>
      </c>
      <c r="E10506" t="s">
        <v>28510</v>
      </c>
      <c r="F10506" t="s">
        <v>16</v>
      </c>
      <c r="G10506" t="s">
        <v>15804</v>
      </c>
      <c r="H10506">
        <v>0</v>
      </c>
      <c r="I10506">
        <v>0</v>
      </c>
      <c r="J10506">
        <v>0</v>
      </c>
      <c r="K10506" t="s">
        <v>41117</v>
      </c>
    </row>
    <row r="10507" spans="1:11" x14ac:dyDescent="0.3">
      <c r="A10507" t="s">
        <v>41118</v>
      </c>
      <c r="B10507" t="s">
        <v>41119</v>
      </c>
      <c r="C10507" t="s">
        <v>558</v>
      </c>
      <c r="D10507" t="s">
        <v>41120</v>
      </c>
      <c r="E10507" t="s">
        <v>28510</v>
      </c>
      <c r="F10507" t="s">
        <v>16</v>
      </c>
      <c r="G10507" t="s">
        <v>3050</v>
      </c>
      <c r="H10507">
        <v>0</v>
      </c>
      <c r="I10507">
        <v>0</v>
      </c>
      <c r="J10507">
        <v>0</v>
      </c>
      <c r="K10507" t="s">
        <v>41121</v>
      </c>
    </row>
    <row r="10508" spans="1:11" x14ac:dyDescent="0.3">
      <c r="A10508" t="s">
        <v>41122</v>
      </c>
      <c r="B10508" t="s">
        <v>41123</v>
      </c>
      <c r="C10508" t="s">
        <v>13</v>
      </c>
      <c r="D10508" t="s">
        <v>41124</v>
      </c>
      <c r="E10508" t="s">
        <v>32427</v>
      </c>
      <c r="F10508" t="s">
        <v>41</v>
      </c>
      <c r="G10508" t="s">
        <v>42</v>
      </c>
      <c r="H10508">
        <v>0</v>
      </c>
      <c r="I10508">
        <v>0</v>
      </c>
      <c r="J10508">
        <v>0</v>
      </c>
      <c r="K10508" t="s">
        <v>41125</v>
      </c>
    </row>
    <row r="10509" spans="1:11" x14ac:dyDescent="0.3">
      <c r="A10509" t="s">
        <v>41126</v>
      </c>
      <c r="B10509" t="s">
        <v>41127</v>
      </c>
      <c r="C10509" t="s">
        <v>558</v>
      </c>
      <c r="D10509" t="s">
        <v>41128</v>
      </c>
      <c r="E10509" t="s">
        <v>28510</v>
      </c>
      <c r="F10509" t="s">
        <v>16</v>
      </c>
      <c r="G10509" t="s">
        <v>1766</v>
      </c>
      <c r="H10509">
        <v>0</v>
      </c>
      <c r="I10509">
        <v>0</v>
      </c>
      <c r="J10509">
        <v>0</v>
      </c>
      <c r="K10509" t="s">
        <v>41129</v>
      </c>
    </row>
    <row r="10510" spans="1:11" x14ac:dyDescent="0.3">
      <c r="A10510" t="s">
        <v>41130</v>
      </c>
      <c r="B10510" t="s">
        <v>41131</v>
      </c>
      <c r="C10510" t="s">
        <v>20</v>
      </c>
      <c r="D10510" t="s">
        <v>41132</v>
      </c>
      <c r="E10510" t="s">
        <v>33633</v>
      </c>
      <c r="F10510" t="s">
        <v>17074</v>
      </c>
      <c r="G10510" t="s">
        <v>42</v>
      </c>
      <c r="H10510">
        <v>0</v>
      </c>
      <c r="I10510">
        <v>0</v>
      </c>
      <c r="J10510">
        <v>0</v>
      </c>
      <c r="K10510" t="s">
        <v>41133</v>
      </c>
    </row>
    <row r="10511" spans="1:11" x14ac:dyDescent="0.3">
      <c r="A10511" t="s">
        <v>41134</v>
      </c>
      <c r="C10511" t="s">
        <v>20</v>
      </c>
      <c r="D10511" t="s">
        <v>41135</v>
      </c>
      <c r="E10511" t="s">
        <v>33633</v>
      </c>
      <c r="F10511" t="s">
        <v>3200</v>
      </c>
      <c r="G10511" t="s">
        <v>42</v>
      </c>
      <c r="H10511">
        <v>0</v>
      </c>
      <c r="I10511">
        <v>0</v>
      </c>
      <c r="J10511">
        <v>0</v>
      </c>
      <c r="K10511" t="s">
        <v>41136</v>
      </c>
    </row>
    <row r="10512" spans="1:11" x14ac:dyDescent="0.3">
      <c r="A10512" t="s">
        <v>41137</v>
      </c>
      <c r="B10512" t="s">
        <v>41138</v>
      </c>
      <c r="C10512" t="s">
        <v>20</v>
      </c>
      <c r="D10512" t="s">
        <v>41139</v>
      </c>
      <c r="E10512" t="s">
        <v>33633</v>
      </c>
      <c r="F10512" t="s">
        <v>16</v>
      </c>
      <c r="G10512" t="s">
        <v>4034</v>
      </c>
      <c r="H10512">
        <v>0</v>
      </c>
      <c r="I10512">
        <v>0</v>
      </c>
      <c r="J10512">
        <v>0</v>
      </c>
      <c r="K10512" t="s">
        <v>41140</v>
      </c>
    </row>
    <row r="10513" spans="1:11" x14ac:dyDescent="0.3">
      <c r="A10513" t="s">
        <v>41141</v>
      </c>
      <c r="B10513" t="s">
        <v>41142</v>
      </c>
      <c r="C10513" t="s">
        <v>558</v>
      </c>
      <c r="D10513" t="s">
        <v>41143</v>
      </c>
      <c r="E10513" t="s">
        <v>28510</v>
      </c>
      <c r="F10513" t="s">
        <v>16</v>
      </c>
      <c r="G10513" t="s">
        <v>9711</v>
      </c>
      <c r="H10513">
        <v>0</v>
      </c>
      <c r="I10513">
        <v>0</v>
      </c>
      <c r="J10513">
        <v>0</v>
      </c>
      <c r="K10513" t="s">
        <v>41144</v>
      </c>
    </row>
    <row r="10514" spans="1:11" x14ac:dyDescent="0.3">
      <c r="A10514" t="s">
        <v>41145</v>
      </c>
      <c r="B10514" t="s">
        <v>41146</v>
      </c>
      <c r="C10514" t="s">
        <v>27</v>
      </c>
      <c r="D10514" t="s">
        <v>41147</v>
      </c>
      <c r="E10514" t="s">
        <v>12540</v>
      </c>
      <c r="F10514" t="s">
        <v>16</v>
      </c>
      <c r="G10514" t="s">
        <v>1382</v>
      </c>
      <c r="H10514">
        <v>0</v>
      </c>
      <c r="I10514">
        <v>0</v>
      </c>
      <c r="J10514">
        <v>0</v>
      </c>
      <c r="K10514" t="s">
        <v>41148</v>
      </c>
    </row>
    <row r="10515" spans="1:11" x14ac:dyDescent="0.3">
      <c r="A10515" t="s">
        <v>41149</v>
      </c>
      <c r="B10515" t="s">
        <v>41150</v>
      </c>
      <c r="C10515" t="s">
        <v>27</v>
      </c>
      <c r="D10515" t="s">
        <v>41151</v>
      </c>
      <c r="E10515" t="s">
        <v>12540</v>
      </c>
      <c r="F10515" t="s">
        <v>1518</v>
      </c>
      <c r="G10515" t="s">
        <v>3489</v>
      </c>
      <c r="H10515">
        <v>0</v>
      </c>
      <c r="I10515">
        <v>0</v>
      </c>
      <c r="J10515">
        <v>0</v>
      </c>
      <c r="K10515" t="s">
        <v>41152</v>
      </c>
    </row>
    <row r="10516" spans="1:11" x14ac:dyDescent="0.3">
      <c r="A10516" t="s">
        <v>41153</v>
      </c>
      <c r="B10516" t="s">
        <v>41154</v>
      </c>
      <c r="C10516" t="s">
        <v>27</v>
      </c>
      <c r="D10516" t="s">
        <v>41155</v>
      </c>
      <c r="E10516" t="s">
        <v>12540</v>
      </c>
      <c r="F10516" t="s">
        <v>3066</v>
      </c>
      <c r="G10516" t="s">
        <v>42</v>
      </c>
      <c r="H10516">
        <v>0</v>
      </c>
      <c r="I10516">
        <v>0</v>
      </c>
      <c r="J10516">
        <v>0</v>
      </c>
      <c r="K10516" t="s">
        <v>41156</v>
      </c>
    </row>
    <row r="10517" spans="1:11" x14ac:dyDescent="0.3">
      <c r="A10517" t="s">
        <v>41157</v>
      </c>
      <c r="B10517" t="s">
        <v>41158</v>
      </c>
      <c r="C10517" t="s">
        <v>27</v>
      </c>
      <c r="D10517" t="s">
        <v>41159</v>
      </c>
      <c r="E10517" t="s">
        <v>12540</v>
      </c>
      <c r="F10517" t="s">
        <v>4791</v>
      </c>
      <c r="G10517" t="s">
        <v>42</v>
      </c>
      <c r="H10517">
        <v>0</v>
      </c>
      <c r="I10517">
        <v>0</v>
      </c>
      <c r="J10517">
        <v>0</v>
      </c>
      <c r="K10517" t="s">
        <v>41160</v>
      </c>
    </row>
    <row r="10518" spans="1:11" x14ac:dyDescent="0.3">
      <c r="A10518" t="s">
        <v>41161</v>
      </c>
      <c r="B10518" t="s">
        <v>41162</v>
      </c>
      <c r="C10518" t="s">
        <v>27</v>
      </c>
      <c r="D10518" t="s">
        <v>41163</v>
      </c>
      <c r="E10518" t="s">
        <v>12540</v>
      </c>
      <c r="F10518" t="s">
        <v>41</v>
      </c>
      <c r="G10518" t="s">
        <v>42</v>
      </c>
      <c r="H10518">
        <v>0</v>
      </c>
      <c r="I10518">
        <v>0</v>
      </c>
      <c r="J10518">
        <v>0</v>
      </c>
      <c r="K10518" t="s">
        <v>41164</v>
      </c>
    </row>
    <row r="10519" spans="1:11" x14ac:dyDescent="0.3">
      <c r="A10519" t="s">
        <v>41165</v>
      </c>
      <c r="B10519" t="s">
        <v>41166</v>
      </c>
      <c r="C10519" t="s">
        <v>27</v>
      </c>
      <c r="D10519" t="s">
        <v>41167</v>
      </c>
      <c r="E10519" t="s">
        <v>12540</v>
      </c>
      <c r="F10519" t="s">
        <v>1527</v>
      </c>
      <c r="G10519" t="s">
        <v>42</v>
      </c>
      <c r="H10519">
        <v>0</v>
      </c>
      <c r="I10519">
        <v>0</v>
      </c>
      <c r="J10519">
        <v>0</v>
      </c>
      <c r="K10519" t="s">
        <v>41168</v>
      </c>
    </row>
    <row r="10520" spans="1:11" x14ac:dyDescent="0.3">
      <c r="A10520" t="s">
        <v>41169</v>
      </c>
      <c r="C10520" t="s">
        <v>13</v>
      </c>
      <c r="D10520" t="s">
        <v>41170</v>
      </c>
      <c r="E10520" t="s">
        <v>15</v>
      </c>
      <c r="F10520" t="s">
        <v>16</v>
      </c>
      <c r="G10520" t="s">
        <v>3717</v>
      </c>
      <c r="H10520">
        <v>0</v>
      </c>
      <c r="I10520">
        <v>0</v>
      </c>
      <c r="J10520">
        <v>0</v>
      </c>
      <c r="K10520" t="s">
        <v>41171</v>
      </c>
    </row>
    <row r="10521" spans="1:11" x14ac:dyDescent="0.3">
      <c r="A10521" t="s">
        <v>41172</v>
      </c>
      <c r="B10521" t="s">
        <v>41173</v>
      </c>
      <c r="C10521" t="s">
        <v>27</v>
      </c>
      <c r="D10521" t="s">
        <v>41174</v>
      </c>
      <c r="E10521" t="s">
        <v>12540</v>
      </c>
      <c r="F10521" t="s">
        <v>11292</v>
      </c>
      <c r="G10521" t="s">
        <v>42</v>
      </c>
      <c r="H10521">
        <v>0</v>
      </c>
      <c r="I10521">
        <v>0</v>
      </c>
      <c r="J10521">
        <v>0</v>
      </c>
      <c r="K10521" t="s">
        <v>41175</v>
      </c>
    </row>
    <row r="10522" spans="1:11" x14ac:dyDescent="0.3">
      <c r="A10522" t="s">
        <v>41176</v>
      </c>
      <c r="B10522" t="s">
        <v>41177</v>
      </c>
      <c r="C10522" t="s">
        <v>27</v>
      </c>
      <c r="D10522" t="s">
        <v>41178</v>
      </c>
      <c r="E10522" t="s">
        <v>12540</v>
      </c>
      <c r="F10522" t="s">
        <v>11456</v>
      </c>
      <c r="G10522" t="s">
        <v>42</v>
      </c>
      <c r="H10522">
        <v>0</v>
      </c>
      <c r="I10522">
        <v>0</v>
      </c>
      <c r="J10522">
        <v>0</v>
      </c>
      <c r="K10522" t="s">
        <v>41179</v>
      </c>
    </row>
    <row r="10523" spans="1:11" x14ac:dyDescent="0.3">
      <c r="A10523" t="s">
        <v>41180</v>
      </c>
      <c r="B10523" t="s">
        <v>41181</v>
      </c>
      <c r="C10523" t="s">
        <v>13</v>
      </c>
      <c r="D10523" t="s">
        <v>41182</v>
      </c>
      <c r="E10523" t="s">
        <v>32427</v>
      </c>
      <c r="F10523" t="s">
        <v>27462</v>
      </c>
      <c r="G10523" t="s">
        <v>42</v>
      </c>
      <c r="H10523">
        <v>0</v>
      </c>
      <c r="I10523">
        <v>0</v>
      </c>
      <c r="J10523">
        <v>0</v>
      </c>
      <c r="K10523" t="s">
        <v>41183</v>
      </c>
    </row>
    <row r="10524" spans="1:11" x14ac:dyDescent="0.3">
      <c r="A10524" t="s">
        <v>41184</v>
      </c>
      <c r="B10524" t="s">
        <v>41185</v>
      </c>
      <c r="C10524" t="s">
        <v>27</v>
      </c>
      <c r="D10524" t="s">
        <v>41186</v>
      </c>
      <c r="E10524" t="s">
        <v>12540</v>
      </c>
      <c r="F10524" t="s">
        <v>170</v>
      </c>
      <c r="G10524" t="s">
        <v>2093</v>
      </c>
      <c r="H10524">
        <v>0</v>
      </c>
      <c r="I10524">
        <v>0</v>
      </c>
      <c r="J10524">
        <v>0</v>
      </c>
      <c r="K10524" t="s">
        <v>41187</v>
      </c>
    </row>
    <row r="10525" spans="1:11" x14ac:dyDescent="0.3">
      <c r="A10525" t="s">
        <v>41188</v>
      </c>
      <c r="B10525" t="s">
        <v>41189</v>
      </c>
      <c r="C10525" t="s">
        <v>27</v>
      </c>
      <c r="D10525" t="s">
        <v>41190</v>
      </c>
      <c r="E10525" t="s">
        <v>12540</v>
      </c>
      <c r="F10525" t="s">
        <v>41</v>
      </c>
      <c r="G10525" t="s">
        <v>42</v>
      </c>
      <c r="H10525">
        <v>0</v>
      </c>
      <c r="I10525">
        <v>0</v>
      </c>
      <c r="J10525">
        <v>0</v>
      </c>
      <c r="K10525" t="s">
        <v>41191</v>
      </c>
    </row>
    <row r="10526" spans="1:11" x14ac:dyDescent="0.3">
      <c r="A10526" t="s">
        <v>41192</v>
      </c>
      <c r="B10526" t="s">
        <v>41193</v>
      </c>
      <c r="C10526" t="s">
        <v>27</v>
      </c>
      <c r="D10526" t="s">
        <v>41194</v>
      </c>
      <c r="E10526" t="s">
        <v>12540</v>
      </c>
      <c r="F10526" t="s">
        <v>41</v>
      </c>
      <c r="G10526" t="s">
        <v>42</v>
      </c>
      <c r="H10526">
        <v>0</v>
      </c>
      <c r="I10526">
        <v>0</v>
      </c>
      <c r="J10526">
        <v>0</v>
      </c>
      <c r="K10526" t="s">
        <v>41195</v>
      </c>
    </row>
    <row r="10527" spans="1:11" x14ac:dyDescent="0.3">
      <c r="A10527" t="s">
        <v>41196</v>
      </c>
      <c r="B10527" t="s">
        <v>41197</v>
      </c>
      <c r="C10527" t="s">
        <v>27</v>
      </c>
      <c r="D10527" t="s">
        <v>41198</v>
      </c>
      <c r="E10527" t="s">
        <v>12540</v>
      </c>
      <c r="F10527" t="s">
        <v>2814</v>
      </c>
      <c r="G10527" t="s">
        <v>42</v>
      </c>
      <c r="H10527">
        <v>0</v>
      </c>
      <c r="I10527">
        <v>0</v>
      </c>
      <c r="J10527">
        <v>0</v>
      </c>
      <c r="K10527" t="s">
        <v>41199</v>
      </c>
    </row>
    <row r="10528" spans="1:11" x14ac:dyDescent="0.3">
      <c r="A10528" t="s">
        <v>41200</v>
      </c>
      <c r="B10528" t="s">
        <v>41201</v>
      </c>
      <c r="C10528" t="s">
        <v>13</v>
      </c>
      <c r="D10528" t="s">
        <v>41202</v>
      </c>
      <c r="E10528" t="s">
        <v>15</v>
      </c>
      <c r="F10528" t="s">
        <v>16</v>
      </c>
      <c r="G10528" t="s">
        <v>1934</v>
      </c>
      <c r="H10528">
        <v>0</v>
      </c>
      <c r="I10528">
        <v>0</v>
      </c>
      <c r="J10528">
        <v>0</v>
      </c>
      <c r="K10528" t="s">
        <v>41203</v>
      </c>
    </row>
    <row r="10529" spans="1:11" x14ac:dyDescent="0.3">
      <c r="A10529" t="s">
        <v>41204</v>
      </c>
      <c r="B10529" t="s">
        <v>41205</v>
      </c>
      <c r="C10529" t="s">
        <v>27</v>
      </c>
      <c r="D10529" t="s">
        <v>41206</v>
      </c>
      <c r="E10529" t="s">
        <v>12540</v>
      </c>
      <c r="F10529" t="s">
        <v>1687</v>
      </c>
      <c r="G10529" t="s">
        <v>42</v>
      </c>
      <c r="H10529">
        <v>0</v>
      </c>
      <c r="I10529">
        <v>0</v>
      </c>
      <c r="J10529">
        <v>0</v>
      </c>
      <c r="K10529" t="s">
        <v>41207</v>
      </c>
    </row>
    <row r="10530" spans="1:11" x14ac:dyDescent="0.3">
      <c r="A10530" t="s">
        <v>41208</v>
      </c>
      <c r="B10530" t="s">
        <v>41209</v>
      </c>
      <c r="C10530" t="s">
        <v>27</v>
      </c>
      <c r="D10530" t="s">
        <v>41210</v>
      </c>
      <c r="E10530" t="s">
        <v>12540</v>
      </c>
      <c r="F10530" t="s">
        <v>3466</v>
      </c>
      <c r="G10530" t="s">
        <v>42</v>
      </c>
      <c r="H10530">
        <v>0</v>
      </c>
      <c r="I10530">
        <v>0</v>
      </c>
      <c r="J10530">
        <v>0</v>
      </c>
      <c r="K10530" t="s">
        <v>41211</v>
      </c>
    </row>
    <row r="10531" spans="1:11" x14ac:dyDescent="0.3">
      <c r="A10531" t="s">
        <v>41212</v>
      </c>
      <c r="B10531" t="s">
        <v>41213</v>
      </c>
      <c r="C10531" t="s">
        <v>13</v>
      </c>
      <c r="D10531" t="s">
        <v>41214</v>
      </c>
      <c r="E10531" t="s">
        <v>32427</v>
      </c>
      <c r="F10531" t="s">
        <v>12123</v>
      </c>
      <c r="G10531" t="s">
        <v>42</v>
      </c>
      <c r="H10531">
        <v>0</v>
      </c>
      <c r="I10531">
        <v>0</v>
      </c>
      <c r="J10531">
        <v>0</v>
      </c>
      <c r="K10531" t="s">
        <v>41215</v>
      </c>
    </row>
    <row r="10532" spans="1:11" x14ac:dyDescent="0.3">
      <c r="A10532" t="s">
        <v>41216</v>
      </c>
      <c r="B10532" t="s">
        <v>41217</v>
      </c>
      <c r="C10532" t="s">
        <v>20</v>
      </c>
      <c r="D10532" t="s">
        <v>41218</v>
      </c>
      <c r="E10532" t="s">
        <v>33633</v>
      </c>
      <c r="F10532" t="s">
        <v>16</v>
      </c>
      <c r="G10532" t="s">
        <v>1481</v>
      </c>
      <c r="H10532">
        <v>0</v>
      </c>
      <c r="I10532">
        <v>0</v>
      </c>
      <c r="J10532">
        <v>0</v>
      </c>
      <c r="K10532" t="s">
        <v>41219</v>
      </c>
    </row>
    <row r="10533" spans="1:11" x14ac:dyDescent="0.3">
      <c r="A10533" t="s">
        <v>41220</v>
      </c>
      <c r="B10533" t="s">
        <v>41221</v>
      </c>
      <c r="C10533" t="s">
        <v>20</v>
      </c>
      <c r="D10533" t="s">
        <v>41222</v>
      </c>
      <c r="E10533" t="s">
        <v>33633</v>
      </c>
      <c r="F10533" t="s">
        <v>41223</v>
      </c>
      <c r="G10533" t="s">
        <v>3955</v>
      </c>
      <c r="H10533">
        <v>0</v>
      </c>
      <c r="I10533">
        <v>0</v>
      </c>
      <c r="J10533">
        <v>0</v>
      </c>
      <c r="K10533" t="s">
        <v>41224</v>
      </c>
    </row>
    <row r="10534" spans="1:11" x14ac:dyDescent="0.3">
      <c r="A10534" t="s">
        <v>41225</v>
      </c>
      <c r="B10534" t="s">
        <v>41226</v>
      </c>
      <c r="C10534" t="s">
        <v>27</v>
      </c>
      <c r="D10534" t="s">
        <v>41227</v>
      </c>
      <c r="E10534" t="s">
        <v>12540</v>
      </c>
      <c r="F10534" t="s">
        <v>2726</v>
      </c>
      <c r="G10534" t="s">
        <v>42</v>
      </c>
      <c r="H10534">
        <v>0</v>
      </c>
      <c r="I10534">
        <v>0</v>
      </c>
      <c r="J10534">
        <v>0</v>
      </c>
      <c r="K10534" t="s">
        <v>41228</v>
      </c>
    </row>
    <row r="10535" spans="1:11" x14ac:dyDescent="0.3">
      <c r="A10535" t="s">
        <v>41229</v>
      </c>
      <c r="B10535" t="s">
        <v>41230</v>
      </c>
      <c r="C10535" t="s">
        <v>20</v>
      </c>
      <c r="D10535" t="s">
        <v>41231</v>
      </c>
      <c r="E10535" t="s">
        <v>33633</v>
      </c>
      <c r="F10535" t="s">
        <v>2956</v>
      </c>
      <c r="G10535" t="s">
        <v>42</v>
      </c>
      <c r="H10535">
        <v>0</v>
      </c>
      <c r="I10535">
        <v>0</v>
      </c>
      <c r="J10535">
        <v>0</v>
      </c>
      <c r="K10535" t="s">
        <v>41232</v>
      </c>
    </row>
    <row r="10536" spans="1:11" x14ac:dyDescent="0.3">
      <c r="A10536" t="s">
        <v>41233</v>
      </c>
      <c r="B10536" t="s">
        <v>41234</v>
      </c>
      <c r="C10536" t="s">
        <v>20</v>
      </c>
      <c r="D10536" t="s">
        <v>41235</v>
      </c>
      <c r="E10536" t="s">
        <v>33633</v>
      </c>
      <c r="F10536" t="s">
        <v>16</v>
      </c>
      <c r="G10536" t="s">
        <v>13894</v>
      </c>
      <c r="H10536">
        <v>0</v>
      </c>
      <c r="I10536">
        <v>0</v>
      </c>
      <c r="J10536">
        <v>0</v>
      </c>
      <c r="K10536" t="s">
        <v>41236</v>
      </c>
    </row>
    <row r="10537" spans="1:11" x14ac:dyDescent="0.3">
      <c r="A10537" t="s">
        <v>41237</v>
      </c>
      <c r="B10537" t="s">
        <v>41238</v>
      </c>
      <c r="C10537" t="s">
        <v>27</v>
      </c>
      <c r="D10537" t="s">
        <v>41239</v>
      </c>
      <c r="E10537" t="s">
        <v>12540</v>
      </c>
      <c r="F10537" t="s">
        <v>4174</v>
      </c>
      <c r="G10537" t="s">
        <v>42</v>
      </c>
      <c r="H10537">
        <v>0</v>
      </c>
      <c r="I10537">
        <v>0</v>
      </c>
      <c r="J10537">
        <v>0</v>
      </c>
      <c r="K10537" t="s">
        <v>41240</v>
      </c>
    </row>
    <row r="10538" spans="1:11" x14ac:dyDescent="0.3">
      <c r="A10538" t="s">
        <v>41241</v>
      </c>
      <c r="C10538" t="s">
        <v>20</v>
      </c>
      <c r="D10538" t="s">
        <v>41242</v>
      </c>
      <c r="E10538" t="s">
        <v>33633</v>
      </c>
      <c r="F10538" t="s">
        <v>369</v>
      </c>
      <c r="G10538" t="s">
        <v>42</v>
      </c>
      <c r="H10538">
        <v>0</v>
      </c>
      <c r="I10538">
        <v>0</v>
      </c>
      <c r="J10538">
        <v>0</v>
      </c>
      <c r="K10538" t="s">
        <v>41243</v>
      </c>
    </row>
    <row r="10539" spans="1:11" x14ac:dyDescent="0.3">
      <c r="A10539" t="s">
        <v>41244</v>
      </c>
      <c r="B10539" t="s">
        <v>41245</v>
      </c>
      <c r="C10539" t="s">
        <v>466</v>
      </c>
      <c r="D10539" t="s">
        <v>41246</v>
      </c>
      <c r="E10539" t="s">
        <v>26488</v>
      </c>
      <c r="F10539" t="s">
        <v>16</v>
      </c>
      <c r="G10539" t="s">
        <v>5387</v>
      </c>
      <c r="H10539">
        <v>0</v>
      </c>
      <c r="I10539">
        <v>0</v>
      </c>
      <c r="J10539">
        <v>0</v>
      </c>
      <c r="K10539" t="s">
        <v>41247</v>
      </c>
    </row>
    <row r="10540" spans="1:11" x14ac:dyDescent="0.3">
      <c r="A10540" t="s">
        <v>41248</v>
      </c>
      <c r="C10540" t="s">
        <v>27</v>
      </c>
      <c r="D10540" t="s">
        <v>41249</v>
      </c>
      <c r="E10540" t="s">
        <v>12540</v>
      </c>
      <c r="F10540" t="s">
        <v>16</v>
      </c>
      <c r="G10540" t="s">
        <v>42</v>
      </c>
      <c r="H10540">
        <v>0</v>
      </c>
      <c r="I10540">
        <v>0</v>
      </c>
      <c r="J10540">
        <v>0</v>
      </c>
      <c r="K10540" t="s">
        <v>41250</v>
      </c>
    </row>
    <row r="10541" spans="1:11" x14ac:dyDescent="0.3">
      <c r="A10541" t="s">
        <v>41251</v>
      </c>
      <c r="C10541" t="s">
        <v>13</v>
      </c>
      <c r="D10541" t="s">
        <v>41252</v>
      </c>
      <c r="E10541" t="s">
        <v>32427</v>
      </c>
      <c r="F10541" t="s">
        <v>16</v>
      </c>
      <c r="G10541" t="s">
        <v>42</v>
      </c>
      <c r="H10541">
        <v>0</v>
      </c>
      <c r="I10541">
        <v>0</v>
      </c>
      <c r="J10541">
        <v>0</v>
      </c>
      <c r="K10541" t="s">
        <v>41253</v>
      </c>
    </row>
    <row r="10542" spans="1:11" x14ac:dyDescent="0.3">
      <c r="A10542" t="s">
        <v>41254</v>
      </c>
      <c r="B10542" t="s">
        <v>41255</v>
      </c>
      <c r="C10542" t="s">
        <v>558</v>
      </c>
      <c r="D10542" t="s">
        <v>41256</v>
      </c>
      <c r="E10542" t="s">
        <v>32599</v>
      </c>
      <c r="F10542" t="s">
        <v>16</v>
      </c>
      <c r="G10542" t="s">
        <v>5843</v>
      </c>
      <c r="H10542">
        <v>0</v>
      </c>
      <c r="I10542">
        <v>0</v>
      </c>
      <c r="J10542">
        <v>0</v>
      </c>
      <c r="K10542" t="s">
        <v>41257</v>
      </c>
    </row>
    <row r="10543" spans="1:11" x14ac:dyDescent="0.3">
      <c r="A10543" t="s">
        <v>41258</v>
      </c>
      <c r="B10543" t="s">
        <v>41259</v>
      </c>
      <c r="C10543" t="s">
        <v>13</v>
      </c>
      <c r="D10543" t="s">
        <v>41260</v>
      </c>
      <c r="E10543" t="s">
        <v>32427</v>
      </c>
      <c r="F10543" t="s">
        <v>16</v>
      </c>
      <c r="G10543" t="s">
        <v>14960</v>
      </c>
      <c r="H10543">
        <v>0</v>
      </c>
      <c r="I10543">
        <v>0</v>
      </c>
      <c r="J10543">
        <v>0</v>
      </c>
      <c r="K10543" t="s">
        <v>41261</v>
      </c>
    </row>
    <row r="10544" spans="1:11" x14ac:dyDescent="0.3">
      <c r="A10544" t="s">
        <v>41262</v>
      </c>
      <c r="B10544" t="s">
        <v>41263</v>
      </c>
      <c r="C10544" t="s">
        <v>13</v>
      </c>
      <c r="D10544" t="s">
        <v>41264</v>
      </c>
      <c r="E10544" t="s">
        <v>32427</v>
      </c>
      <c r="F10544" t="s">
        <v>16</v>
      </c>
      <c r="G10544" t="s">
        <v>900</v>
      </c>
      <c r="H10544">
        <v>0</v>
      </c>
      <c r="I10544">
        <v>0</v>
      </c>
      <c r="J10544">
        <v>0</v>
      </c>
      <c r="K10544" t="s">
        <v>41265</v>
      </c>
    </row>
    <row r="10545" spans="1:11" x14ac:dyDescent="0.3">
      <c r="A10545" t="s">
        <v>41266</v>
      </c>
      <c r="B10545" t="s">
        <v>41267</v>
      </c>
      <c r="C10545" t="s">
        <v>558</v>
      </c>
      <c r="D10545" t="s">
        <v>41268</v>
      </c>
      <c r="E10545" t="s">
        <v>32599</v>
      </c>
      <c r="F10545" t="s">
        <v>16</v>
      </c>
      <c r="G10545" t="s">
        <v>5014</v>
      </c>
      <c r="H10545">
        <v>0</v>
      </c>
      <c r="I10545">
        <v>0</v>
      </c>
      <c r="J10545">
        <v>0</v>
      </c>
      <c r="K10545" t="s">
        <v>41269</v>
      </c>
    </row>
    <row r="10546" spans="1:11" x14ac:dyDescent="0.3">
      <c r="A10546" t="s">
        <v>41270</v>
      </c>
      <c r="B10546" t="s">
        <v>41271</v>
      </c>
      <c r="C10546" t="s">
        <v>13</v>
      </c>
      <c r="D10546" t="s">
        <v>41272</v>
      </c>
      <c r="E10546" t="s">
        <v>32427</v>
      </c>
      <c r="F10546" t="s">
        <v>16</v>
      </c>
      <c r="G10546" t="s">
        <v>7708</v>
      </c>
      <c r="H10546">
        <v>0</v>
      </c>
      <c r="I10546">
        <v>0</v>
      </c>
      <c r="J10546">
        <v>0</v>
      </c>
      <c r="K10546" t="s">
        <v>41273</v>
      </c>
    </row>
    <row r="10547" spans="1:11" x14ac:dyDescent="0.3">
      <c r="A10547" t="s">
        <v>41274</v>
      </c>
      <c r="B10547" t="s">
        <v>41275</v>
      </c>
      <c r="C10547" t="s">
        <v>13</v>
      </c>
      <c r="D10547" t="s">
        <v>41276</v>
      </c>
      <c r="E10547" t="s">
        <v>32427</v>
      </c>
      <c r="F10547" t="s">
        <v>16</v>
      </c>
      <c r="G10547" t="s">
        <v>41277</v>
      </c>
      <c r="H10547">
        <v>0</v>
      </c>
      <c r="I10547">
        <v>0</v>
      </c>
      <c r="J10547">
        <v>0</v>
      </c>
      <c r="K10547" t="s">
        <v>41278</v>
      </c>
    </row>
    <row r="10548" spans="1:11" x14ac:dyDescent="0.3">
      <c r="A10548" t="s">
        <v>41279</v>
      </c>
      <c r="B10548" t="s">
        <v>41280</v>
      </c>
      <c r="C10548" t="s">
        <v>13</v>
      </c>
      <c r="D10548" t="s">
        <v>41281</v>
      </c>
      <c r="E10548" t="s">
        <v>32427</v>
      </c>
      <c r="F10548" t="s">
        <v>16</v>
      </c>
      <c r="G10548" t="s">
        <v>9773</v>
      </c>
      <c r="H10548">
        <v>0</v>
      </c>
      <c r="I10548">
        <v>0</v>
      </c>
      <c r="J10548">
        <v>0</v>
      </c>
      <c r="K10548" t="s">
        <v>41282</v>
      </c>
    </row>
    <row r="10549" spans="1:11" x14ac:dyDescent="0.3">
      <c r="A10549" t="s">
        <v>41283</v>
      </c>
      <c r="B10549" t="s">
        <v>41284</v>
      </c>
      <c r="C10549" t="s">
        <v>558</v>
      </c>
      <c r="D10549" t="s">
        <v>41285</v>
      </c>
      <c r="E10549" t="s">
        <v>32599</v>
      </c>
      <c r="F10549" t="s">
        <v>16</v>
      </c>
      <c r="G10549" t="s">
        <v>41286</v>
      </c>
      <c r="H10549">
        <v>0</v>
      </c>
      <c r="I10549">
        <v>0</v>
      </c>
      <c r="J10549">
        <v>0</v>
      </c>
      <c r="K10549" t="s">
        <v>41287</v>
      </c>
    </row>
    <row r="10550" spans="1:11" x14ac:dyDescent="0.3">
      <c r="A10550" t="s">
        <v>41288</v>
      </c>
      <c r="B10550" t="s">
        <v>41289</v>
      </c>
      <c r="C10550" t="s">
        <v>20</v>
      </c>
      <c r="D10550" t="s">
        <v>41290</v>
      </c>
      <c r="E10550" t="s">
        <v>33633</v>
      </c>
      <c r="F10550" t="s">
        <v>16</v>
      </c>
      <c r="G10550" t="s">
        <v>269</v>
      </c>
      <c r="H10550">
        <v>0</v>
      </c>
      <c r="I10550">
        <v>0</v>
      </c>
      <c r="J10550">
        <v>0</v>
      </c>
      <c r="K10550" t="s">
        <v>41291</v>
      </c>
    </row>
    <row r="10551" spans="1:11" x14ac:dyDescent="0.3">
      <c r="A10551" t="s">
        <v>41292</v>
      </c>
      <c r="B10551" t="s">
        <v>41293</v>
      </c>
      <c r="C10551" t="s">
        <v>20</v>
      </c>
      <c r="D10551" t="s">
        <v>41294</v>
      </c>
      <c r="E10551" t="s">
        <v>22</v>
      </c>
      <c r="F10551" t="s">
        <v>16</v>
      </c>
      <c r="G10551" t="s">
        <v>3413</v>
      </c>
      <c r="H10551">
        <v>0</v>
      </c>
      <c r="I10551">
        <v>0</v>
      </c>
      <c r="J10551">
        <v>0</v>
      </c>
      <c r="K10551" t="s">
        <v>41295</v>
      </c>
    </row>
    <row r="10552" spans="1:11" x14ac:dyDescent="0.3">
      <c r="A10552" t="s">
        <v>41296</v>
      </c>
      <c r="B10552" t="s">
        <v>41297</v>
      </c>
      <c r="C10552" t="s">
        <v>13</v>
      </c>
      <c r="D10552" t="s">
        <v>41298</v>
      </c>
      <c r="E10552" t="s">
        <v>32427</v>
      </c>
      <c r="F10552" t="s">
        <v>16</v>
      </c>
      <c r="G10552" t="s">
        <v>4579</v>
      </c>
      <c r="H10552">
        <v>0</v>
      </c>
      <c r="I10552">
        <v>0</v>
      </c>
      <c r="J10552">
        <v>0</v>
      </c>
      <c r="K10552" t="s">
        <v>41299</v>
      </c>
    </row>
    <row r="10553" spans="1:11" x14ac:dyDescent="0.3">
      <c r="A10553" t="s">
        <v>41300</v>
      </c>
      <c r="B10553" t="s">
        <v>41301</v>
      </c>
      <c r="C10553" t="s">
        <v>13</v>
      </c>
      <c r="D10553" t="s">
        <v>41302</v>
      </c>
      <c r="E10553" t="s">
        <v>32427</v>
      </c>
      <c r="F10553" t="s">
        <v>16</v>
      </c>
      <c r="G10553" t="s">
        <v>9987</v>
      </c>
      <c r="H10553">
        <v>0</v>
      </c>
      <c r="I10553">
        <v>0</v>
      </c>
      <c r="J10553">
        <v>0</v>
      </c>
      <c r="K10553" t="s">
        <v>41303</v>
      </c>
    </row>
    <row r="10554" spans="1:11" x14ac:dyDescent="0.3">
      <c r="A10554" t="s">
        <v>41304</v>
      </c>
      <c r="B10554" t="s">
        <v>41305</v>
      </c>
      <c r="C10554" t="s">
        <v>13</v>
      </c>
      <c r="D10554" t="s">
        <v>41306</v>
      </c>
      <c r="E10554" t="s">
        <v>32427</v>
      </c>
      <c r="F10554" t="s">
        <v>13937</v>
      </c>
      <c r="G10554" t="s">
        <v>42</v>
      </c>
      <c r="H10554">
        <v>0</v>
      </c>
      <c r="I10554">
        <v>0</v>
      </c>
      <c r="J10554">
        <v>0</v>
      </c>
      <c r="K10554" t="s">
        <v>41307</v>
      </c>
    </row>
    <row r="10555" spans="1:11" x14ac:dyDescent="0.3">
      <c r="A10555" t="s">
        <v>41308</v>
      </c>
      <c r="C10555" t="s">
        <v>20</v>
      </c>
      <c r="D10555" t="s">
        <v>41309</v>
      </c>
      <c r="E10555" t="s">
        <v>33633</v>
      </c>
      <c r="F10555" t="s">
        <v>1247</v>
      </c>
      <c r="G10555" t="s">
        <v>42</v>
      </c>
      <c r="H10555">
        <v>0</v>
      </c>
      <c r="I10555">
        <v>0</v>
      </c>
      <c r="J10555">
        <v>0</v>
      </c>
      <c r="K10555" t="s">
        <v>41310</v>
      </c>
    </row>
    <row r="10556" spans="1:11" x14ac:dyDescent="0.3">
      <c r="A10556" t="s">
        <v>41311</v>
      </c>
      <c r="C10556" t="s">
        <v>13</v>
      </c>
      <c r="D10556" t="s">
        <v>41312</v>
      </c>
      <c r="E10556" t="s">
        <v>32427</v>
      </c>
      <c r="F10556" t="s">
        <v>16</v>
      </c>
      <c r="G10556" t="s">
        <v>4502</v>
      </c>
      <c r="H10556">
        <v>0</v>
      </c>
      <c r="I10556">
        <v>0</v>
      </c>
      <c r="J10556">
        <v>0</v>
      </c>
      <c r="K10556" t="s">
        <v>41313</v>
      </c>
    </row>
    <row r="10557" spans="1:11" x14ac:dyDescent="0.3">
      <c r="A10557" t="s">
        <v>41314</v>
      </c>
      <c r="B10557" t="s">
        <v>41315</v>
      </c>
      <c r="C10557" t="s">
        <v>558</v>
      </c>
      <c r="D10557" t="s">
        <v>41316</v>
      </c>
      <c r="E10557" t="s">
        <v>28510</v>
      </c>
      <c r="F10557" t="s">
        <v>16</v>
      </c>
      <c r="G10557" t="s">
        <v>15759</v>
      </c>
      <c r="H10557">
        <v>0</v>
      </c>
      <c r="I10557">
        <v>0</v>
      </c>
      <c r="J10557">
        <v>0</v>
      </c>
      <c r="K10557" t="s">
        <v>41317</v>
      </c>
    </row>
    <row r="10558" spans="1:11" x14ac:dyDescent="0.3">
      <c r="A10558" t="s">
        <v>41318</v>
      </c>
      <c r="B10558" t="s">
        <v>41319</v>
      </c>
      <c r="C10558" t="s">
        <v>20</v>
      </c>
      <c r="D10558" t="s">
        <v>41320</v>
      </c>
      <c r="E10558" t="s">
        <v>22</v>
      </c>
      <c r="F10558" t="s">
        <v>16</v>
      </c>
      <c r="G10558" t="s">
        <v>846</v>
      </c>
      <c r="H10558">
        <v>0</v>
      </c>
      <c r="I10558">
        <v>0</v>
      </c>
      <c r="J10558">
        <v>0</v>
      </c>
      <c r="K10558" t="s">
        <v>41321</v>
      </c>
    </row>
    <row r="10559" spans="1:11" x14ac:dyDescent="0.3">
      <c r="A10559" t="s">
        <v>41322</v>
      </c>
      <c r="B10559" t="s">
        <v>41323</v>
      </c>
      <c r="C10559" t="s">
        <v>13</v>
      </c>
      <c r="D10559" t="s">
        <v>41324</v>
      </c>
      <c r="E10559" t="s">
        <v>32427</v>
      </c>
      <c r="F10559" t="s">
        <v>16539</v>
      </c>
      <c r="G10559" t="s">
        <v>42</v>
      </c>
      <c r="H10559">
        <v>0</v>
      </c>
      <c r="I10559">
        <v>0</v>
      </c>
      <c r="J10559">
        <v>0</v>
      </c>
      <c r="K10559" t="s">
        <v>41325</v>
      </c>
    </row>
    <row r="10560" spans="1:11" x14ac:dyDescent="0.3">
      <c r="A10560" t="s">
        <v>41326</v>
      </c>
      <c r="B10560" t="s">
        <v>41327</v>
      </c>
      <c r="C10560" t="s">
        <v>20</v>
      </c>
      <c r="D10560" t="s">
        <v>41328</v>
      </c>
      <c r="E10560" t="s">
        <v>33633</v>
      </c>
      <c r="F10560" t="s">
        <v>8797</v>
      </c>
      <c r="G10560" t="s">
        <v>42</v>
      </c>
      <c r="H10560">
        <v>0</v>
      </c>
      <c r="I10560">
        <v>0</v>
      </c>
      <c r="J10560">
        <v>0</v>
      </c>
      <c r="K10560" t="s">
        <v>41329</v>
      </c>
    </row>
    <row r="10561" spans="1:11" x14ac:dyDescent="0.3">
      <c r="A10561" t="s">
        <v>41330</v>
      </c>
      <c r="B10561" t="s">
        <v>41331</v>
      </c>
      <c r="C10561" t="s">
        <v>27</v>
      </c>
      <c r="D10561" t="s">
        <v>41332</v>
      </c>
      <c r="E10561" t="s">
        <v>12540</v>
      </c>
      <c r="F10561" t="s">
        <v>15971</v>
      </c>
      <c r="G10561" t="s">
        <v>42</v>
      </c>
      <c r="H10561">
        <v>0</v>
      </c>
      <c r="I10561">
        <v>0</v>
      </c>
      <c r="J10561">
        <v>0</v>
      </c>
      <c r="K10561" t="s">
        <v>41333</v>
      </c>
    </row>
    <row r="10562" spans="1:11" x14ac:dyDescent="0.3">
      <c r="A10562" t="s">
        <v>41334</v>
      </c>
      <c r="C10562" t="s">
        <v>13</v>
      </c>
      <c r="D10562" t="s">
        <v>41335</v>
      </c>
      <c r="E10562" t="s">
        <v>32427</v>
      </c>
      <c r="F10562" t="s">
        <v>41</v>
      </c>
      <c r="G10562" t="s">
        <v>42</v>
      </c>
      <c r="H10562">
        <v>0</v>
      </c>
      <c r="I10562">
        <v>0</v>
      </c>
      <c r="J10562">
        <v>0</v>
      </c>
      <c r="K10562" t="s">
        <v>41336</v>
      </c>
    </row>
    <row r="10563" spans="1:11" x14ac:dyDescent="0.3">
      <c r="A10563" t="s">
        <v>41337</v>
      </c>
      <c r="B10563" t="s">
        <v>41338</v>
      </c>
      <c r="C10563" t="s">
        <v>20</v>
      </c>
      <c r="D10563" t="s">
        <v>41339</v>
      </c>
      <c r="E10563" t="s">
        <v>33633</v>
      </c>
      <c r="F10563" t="s">
        <v>1918</v>
      </c>
      <c r="G10563" t="s">
        <v>6920</v>
      </c>
      <c r="H10563">
        <v>0</v>
      </c>
      <c r="I10563">
        <v>0</v>
      </c>
      <c r="J10563">
        <v>0</v>
      </c>
      <c r="K10563" t="s">
        <v>41340</v>
      </c>
    </row>
    <row r="10564" spans="1:11" x14ac:dyDescent="0.3">
      <c r="A10564" t="s">
        <v>41341</v>
      </c>
      <c r="B10564" t="s">
        <v>41342</v>
      </c>
      <c r="C10564" t="s">
        <v>20</v>
      </c>
      <c r="D10564" t="s">
        <v>41343</v>
      </c>
      <c r="E10564" t="s">
        <v>33633</v>
      </c>
      <c r="F10564" t="s">
        <v>631</v>
      </c>
      <c r="G10564" t="s">
        <v>42</v>
      </c>
      <c r="H10564">
        <v>0</v>
      </c>
      <c r="I10564">
        <v>0</v>
      </c>
      <c r="J10564">
        <v>0</v>
      </c>
      <c r="K10564" t="s">
        <v>41344</v>
      </c>
    </row>
    <row r="10565" spans="1:11" x14ac:dyDescent="0.3">
      <c r="A10565" t="s">
        <v>41345</v>
      </c>
      <c r="B10565" t="s">
        <v>41346</v>
      </c>
      <c r="C10565" t="s">
        <v>13</v>
      </c>
      <c r="D10565" t="s">
        <v>41347</v>
      </c>
      <c r="E10565" t="s">
        <v>32427</v>
      </c>
      <c r="F10565" t="s">
        <v>5665</v>
      </c>
      <c r="G10565" t="s">
        <v>42</v>
      </c>
      <c r="H10565">
        <v>0</v>
      </c>
      <c r="I10565">
        <v>0</v>
      </c>
      <c r="J10565">
        <v>0</v>
      </c>
      <c r="K10565" t="s">
        <v>41348</v>
      </c>
    </row>
    <row r="10566" spans="1:11" x14ac:dyDescent="0.3">
      <c r="A10566" t="s">
        <v>41349</v>
      </c>
      <c r="C10566" t="s">
        <v>13</v>
      </c>
      <c r="D10566" t="s">
        <v>41350</v>
      </c>
      <c r="E10566" t="s">
        <v>32427</v>
      </c>
      <c r="F10566" t="s">
        <v>1845</v>
      </c>
      <c r="G10566" t="s">
        <v>42</v>
      </c>
      <c r="H10566">
        <v>0</v>
      </c>
      <c r="I10566">
        <v>0</v>
      </c>
      <c r="J10566">
        <v>0</v>
      </c>
      <c r="K10566" t="s">
        <v>41351</v>
      </c>
    </row>
    <row r="10567" spans="1:11" x14ac:dyDescent="0.3">
      <c r="A10567" t="s">
        <v>41352</v>
      </c>
      <c r="B10567" t="s">
        <v>41353</v>
      </c>
      <c r="C10567" t="s">
        <v>13</v>
      </c>
      <c r="D10567" t="s">
        <v>41354</v>
      </c>
      <c r="E10567" t="s">
        <v>32427</v>
      </c>
      <c r="F10567" t="s">
        <v>2449</v>
      </c>
      <c r="G10567" t="s">
        <v>42</v>
      </c>
      <c r="H10567">
        <v>0</v>
      </c>
      <c r="I10567">
        <v>0</v>
      </c>
      <c r="J10567">
        <v>0</v>
      </c>
      <c r="K10567" t="s">
        <v>41355</v>
      </c>
    </row>
    <row r="10568" spans="1:11" x14ac:dyDescent="0.3">
      <c r="A10568" t="s">
        <v>41356</v>
      </c>
      <c r="C10568" t="s">
        <v>20</v>
      </c>
      <c r="D10568" t="s">
        <v>41357</v>
      </c>
      <c r="E10568" t="s">
        <v>33633</v>
      </c>
      <c r="F10568" t="s">
        <v>24955</v>
      </c>
      <c r="G10568" t="s">
        <v>42</v>
      </c>
      <c r="H10568">
        <v>0</v>
      </c>
      <c r="I10568">
        <v>0</v>
      </c>
      <c r="J10568">
        <v>0</v>
      </c>
      <c r="K10568" t="s">
        <v>41358</v>
      </c>
    </row>
    <row r="10569" spans="1:11" x14ac:dyDescent="0.3">
      <c r="A10569" t="s">
        <v>41359</v>
      </c>
      <c r="B10569" t="s">
        <v>41360</v>
      </c>
      <c r="C10569" t="s">
        <v>20</v>
      </c>
      <c r="D10569" t="s">
        <v>41361</v>
      </c>
      <c r="E10569" t="s">
        <v>33633</v>
      </c>
      <c r="F10569" t="s">
        <v>9116</v>
      </c>
      <c r="G10569" t="s">
        <v>42</v>
      </c>
      <c r="H10569">
        <v>0</v>
      </c>
      <c r="I10569">
        <v>0</v>
      </c>
      <c r="J10569">
        <v>0</v>
      </c>
      <c r="K10569" t="s">
        <v>41362</v>
      </c>
    </row>
    <row r="10570" spans="1:11" x14ac:dyDescent="0.3">
      <c r="A10570" t="s">
        <v>41363</v>
      </c>
      <c r="C10570" t="s">
        <v>13</v>
      </c>
      <c r="D10570" t="s">
        <v>41364</v>
      </c>
      <c r="E10570" t="s">
        <v>32427</v>
      </c>
      <c r="F10570" t="s">
        <v>2454</v>
      </c>
      <c r="G10570" t="s">
        <v>42</v>
      </c>
      <c r="H10570">
        <v>0</v>
      </c>
      <c r="I10570">
        <v>0</v>
      </c>
      <c r="J10570">
        <v>0</v>
      </c>
      <c r="K10570" t="s">
        <v>41365</v>
      </c>
    </row>
    <row r="10571" spans="1:11" x14ac:dyDescent="0.3">
      <c r="A10571" t="s">
        <v>41366</v>
      </c>
      <c r="B10571" t="s">
        <v>41367</v>
      </c>
      <c r="C10571" t="s">
        <v>13</v>
      </c>
      <c r="D10571" t="s">
        <v>41368</v>
      </c>
      <c r="E10571" t="s">
        <v>32427</v>
      </c>
      <c r="F10571" t="s">
        <v>10959</v>
      </c>
      <c r="G10571" t="s">
        <v>42</v>
      </c>
      <c r="H10571">
        <v>0</v>
      </c>
      <c r="I10571">
        <v>0</v>
      </c>
      <c r="J10571">
        <v>0</v>
      </c>
      <c r="K10571" t="s">
        <v>41369</v>
      </c>
    </row>
    <row r="10572" spans="1:11" x14ac:dyDescent="0.3">
      <c r="A10572" t="s">
        <v>41370</v>
      </c>
      <c r="C10572" t="s">
        <v>13</v>
      </c>
      <c r="D10572" t="s">
        <v>41371</v>
      </c>
      <c r="E10572" t="s">
        <v>32427</v>
      </c>
      <c r="F10572" t="s">
        <v>41</v>
      </c>
      <c r="G10572" t="s">
        <v>42</v>
      </c>
      <c r="H10572">
        <v>0</v>
      </c>
      <c r="I10572">
        <v>0</v>
      </c>
      <c r="J10572">
        <v>0</v>
      </c>
      <c r="K10572" t="s">
        <v>41372</v>
      </c>
    </row>
    <row r="10573" spans="1:11" x14ac:dyDescent="0.3">
      <c r="A10573" t="s">
        <v>41373</v>
      </c>
      <c r="B10573" t="s">
        <v>41374</v>
      </c>
      <c r="C10573" t="s">
        <v>13</v>
      </c>
      <c r="D10573" t="s">
        <v>41375</v>
      </c>
      <c r="E10573" t="s">
        <v>32427</v>
      </c>
      <c r="F10573" t="s">
        <v>41</v>
      </c>
      <c r="G10573" t="s">
        <v>42</v>
      </c>
      <c r="H10573">
        <v>0</v>
      </c>
      <c r="I10573">
        <v>0</v>
      </c>
      <c r="J10573">
        <v>0</v>
      </c>
      <c r="K10573" t="s">
        <v>41376</v>
      </c>
    </row>
    <row r="10574" spans="1:11" x14ac:dyDescent="0.3">
      <c r="A10574" t="s">
        <v>41377</v>
      </c>
      <c r="C10574" t="s">
        <v>13</v>
      </c>
      <c r="D10574" t="s">
        <v>41378</v>
      </c>
      <c r="E10574" t="s">
        <v>32427</v>
      </c>
      <c r="F10574" t="s">
        <v>41</v>
      </c>
      <c r="G10574" t="s">
        <v>42</v>
      </c>
      <c r="H10574">
        <v>0</v>
      </c>
      <c r="I10574">
        <v>0</v>
      </c>
      <c r="J10574">
        <v>0</v>
      </c>
      <c r="K10574" t="s">
        <v>41379</v>
      </c>
    </row>
    <row r="10575" spans="1:11" x14ac:dyDescent="0.3">
      <c r="A10575" t="s">
        <v>41380</v>
      </c>
      <c r="B10575" t="s">
        <v>41381</v>
      </c>
      <c r="C10575" t="s">
        <v>13</v>
      </c>
      <c r="D10575" t="s">
        <v>41382</v>
      </c>
      <c r="E10575" t="s">
        <v>32427</v>
      </c>
      <c r="F10575" t="s">
        <v>41</v>
      </c>
      <c r="G10575" t="s">
        <v>42</v>
      </c>
      <c r="H10575">
        <v>0</v>
      </c>
      <c r="I10575">
        <v>0</v>
      </c>
      <c r="J10575">
        <v>0</v>
      </c>
      <c r="K10575" t="s">
        <v>41383</v>
      </c>
    </row>
    <row r="10576" spans="1:11" x14ac:dyDescent="0.3">
      <c r="A10576" t="s">
        <v>41384</v>
      </c>
      <c r="B10576" t="s">
        <v>41385</v>
      </c>
      <c r="C10576" t="s">
        <v>20</v>
      </c>
      <c r="D10576" t="s">
        <v>41386</v>
      </c>
      <c r="E10576" t="s">
        <v>33633</v>
      </c>
      <c r="F10576" t="s">
        <v>10848</v>
      </c>
      <c r="G10576" t="s">
        <v>42</v>
      </c>
      <c r="H10576">
        <v>0</v>
      </c>
      <c r="I10576">
        <v>0</v>
      </c>
      <c r="J10576">
        <v>0</v>
      </c>
      <c r="K10576" t="s">
        <v>41387</v>
      </c>
    </row>
    <row r="10577" spans="1:11" x14ac:dyDescent="0.3">
      <c r="A10577" t="s">
        <v>41388</v>
      </c>
      <c r="C10577" t="s">
        <v>13</v>
      </c>
      <c r="D10577" t="s">
        <v>41389</v>
      </c>
      <c r="E10577" t="s">
        <v>32427</v>
      </c>
      <c r="F10577" t="s">
        <v>24176</v>
      </c>
      <c r="G10577" t="s">
        <v>42</v>
      </c>
      <c r="H10577">
        <v>0</v>
      </c>
      <c r="I10577">
        <v>0</v>
      </c>
      <c r="J10577">
        <v>0</v>
      </c>
      <c r="K10577" t="s">
        <v>41390</v>
      </c>
    </row>
    <row r="10578" spans="1:11" x14ac:dyDescent="0.3">
      <c r="A10578" t="s">
        <v>41391</v>
      </c>
      <c r="C10578" t="s">
        <v>13</v>
      </c>
      <c r="D10578" t="s">
        <v>41392</v>
      </c>
      <c r="E10578" t="s">
        <v>32427</v>
      </c>
      <c r="F10578" t="s">
        <v>41</v>
      </c>
      <c r="G10578" t="s">
        <v>42</v>
      </c>
      <c r="H10578">
        <v>0</v>
      </c>
      <c r="I10578">
        <v>0</v>
      </c>
      <c r="J10578">
        <v>0</v>
      </c>
      <c r="K10578" t="s">
        <v>41393</v>
      </c>
    </row>
    <row r="10579" spans="1:11" x14ac:dyDescent="0.3">
      <c r="A10579" t="s">
        <v>41394</v>
      </c>
      <c r="C10579" t="s">
        <v>466</v>
      </c>
      <c r="D10579" t="s">
        <v>41395</v>
      </c>
      <c r="E10579" t="s">
        <v>26488</v>
      </c>
      <c r="F10579" t="s">
        <v>7529</v>
      </c>
      <c r="G10579" t="s">
        <v>42</v>
      </c>
      <c r="H10579">
        <v>0</v>
      </c>
      <c r="I10579">
        <v>0</v>
      </c>
      <c r="J10579">
        <v>0</v>
      </c>
      <c r="K10579" t="s">
        <v>41396</v>
      </c>
    </row>
    <row r="10580" spans="1:11" x14ac:dyDescent="0.3">
      <c r="A10580" t="s">
        <v>41397</v>
      </c>
      <c r="B10580" t="s">
        <v>41398</v>
      </c>
      <c r="C10580" t="s">
        <v>20</v>
      </c>
      <c r="D10580" t="s">
        <v>41399</v>
      </c>
      <c r="E10580" t="s">
        <v>33633</v>
      </c>
      <c r="F10580" t="s">
        <v>430</v>
      </c>
      <c r="G10580" t="s">
        <v>42</v>
      </c>
      <c r="H10580">
        <v>0</v>
      </c>
      <c r="I10580">
        <v>0</v>
      </c>
      <c r="J10580">
        <v>0</v>
      </c>
      <c r="K10580" t="s">
        <v>41400</v>
      </c>
    </row>
    <row r="10581" spans="1:11" x14ac:dyDescent="0.3">
      <c r="A10581" t="s">
        <v>41401</v>
      </c>
      <c r="B10581" t="s">
        <v>41402</v>
      </c>
      <c r="C10581" t="s">
        <v>20</v>
      </c>
      <c r="D10581" t="s">
        <v>41403</v>
      </c>
      <c r="E10581" t="s">
        <v>33633</v>
      </c>
      <c r="F10581" t="s">
        <v>5281</v>
      </c>
      <c r="G10581" t="s">
        <v>42</v>
      </c>
      <c r="H10581">
        <v>0</v>
      </c>
      <c r="I10581">
        <v>0</v>
      </c>
      <c r="J10581">
        <v>0</v>
      </c>
      <c r="K10581" t="s">
        <v>41404</v>
      </c>
    </row>
    <row r="10582" spans="1:11" x14ac:dyDescent="0.3">
      <c r="A10582" t="s">
        <v>41405</v>
      </c>
      <c r="B10582" t="s">
        <v>41406</v>
      </c>
      <c r="C10582" t="s">
        <v>27</v>
      </c>
      <c r="D10582" t="s">
        <v>41407</v>
      </c>
      <c r="E10582" t="s">
        <v>12540</v>
      </c>
      <c r="F10582" t="s">
        <v>41</v>
      </c>
      <c r="G10582" t="s">
        <v>42</v>
      </c>
      <c r="H10582">
        <v>0</v>
      </c>
      <c r="I10582">
        <v>0</v>
      </c>
      <c r="J10582">
        <v>0</v>
      </c>
      <c r="K10582" t="s">
        <v>41408</v>
      </c>
    </row>
    <row r="10583" spans="1:11" x14ac:dyDescent="0.3">
      <c r="A10583" t="s">
        <v>41409</v>
      </c>
      <c r="B10583" t="s">
        <v>41410</v>
      </c>
      <c r="C10583" t="s">
        <v>20</v>
      </c>
      <c r="D10583" t="s">
        <v>41411</v>
      </c>
      <c r="E10583" t="s">
        <v>22</v>
      </c>
      <c r="F10583" t="s">
        <v>16</v>
      </c>
      <c r="G10583" t="s">
        <v>18522</v>
      </c>
      <c r="H10583">
        <v>0</v>
      </c>
      <c r="I10583">
        <v>0</v>
      </c>
      <c r="J10583">
        <v>0</v>
      </c>
      <c r="K10583" t="s">
        <v>41412</v>
      </c>
    </row>
    <row r="10584" spans="1:11" x14ac:dyDescent="0.3">
      <c r="A10584" t="s">
        <v>41413</v>
      </c>
      <c r="B10584" t="s">
        <v>41414</v>
      </c>
      <c r="C10584" t="s">
        <v>27</v>
      </c>
      <c r="D10584" t="s">
        <v>41415</v>
      </c>
      <c r="E10584" t="s">
        <v>12540</v>
      </c>
      <c r="F10584" t="s">
        <v>14077</v>
      </c>
      <c r="G10584" t="s">
        <v>42</v>
      </c>
      <c r="H10584">
        <v>0</v>
      </c>
      <c r="I10584">
        <v>0</v>
      </c>
      <c r="J10584">
        <v>0</v>
      </c>
      <c r="K10584" t="s">
        <v>41416</v>
      </c>
    </row>
    <row r="10585" spans="1:11" x14ac:dyDescent="0.3">
      <c r="A10585" t="s">
        <v>41417</v>
      </c>
      <c r="B10585" t="s">
        <v>41418</v>
      </c>
      <c r="C10585" t="s">
        <v>27</v>
      </c>
      <c r="D10585" t="s">
        <v>41419</v>
      </c>
      <c r="E10585" t="s">
        <v>12540</v>
      </c>
      <c r="F10585" t="s">
        <v>4336</v>
      </c>
      <c r="G10585" t="s">
        <v>42</v>
      </c>
      <c r="H10585">
        <v>0</v>
      </c>
      <c r="I10585">
        <v>0</v>
      </c>
      <c r="J10585">
        <v>0</v>
      </c>
      <c r="K10585" t="s">
        <v>41420</v>
      </c>
    </row>
    <row r="10586" spans="1:11" x14ac:dyDescent="0.3">
      <c r="A10586" t="s">
        <v>41421</v>
      </c>
      <c r="B10586" t="s">
        <v>41422</v>
      </c>
      <c r="C10586" t="s">
        <v>27</v>
      </c>
      <c r="D10586" t="s">
        <v>41423</v>
      </c>
      <c r="E10586" t="s">
        <v>12540</v>
      </c>
      <c r="F10586" t="s">
        <v>389</v>
      </c>
      <c r="G10586" t="s">
        <v>42</v>
      </c>
      <c r="H10586">
        <v>0</v>
      </c>
      <c r="I10586">
        <v>0</v>
      </c>
      <c r="J10586">
        <v>0</v>
      </c>
      <c r="K10586" t="s">
        <v>41424</v>
      </c>
    </row>
    <row r="10587" spans="1:11" x14ac:dyDescent="0.3">
      <c r="A10587" t="s">
        <v>41425</v>
      </c>
      <c r="C10587" t="s">
        <v>27</v>
      </c>
      <c r="D10587" t="s">
        <v>41426</v>
      </c>
      <c r="E10587" t="s">
        <v>12540</v>
      </c>
      <c r="F10587" t="s">
        <v>1611</v>
      </c>
      <c r="G10587" t="s">
        <v>42</v>
      </c>
      <c r="H10587">
        <v>0</v>
      </c>
      <c r="I10587">
        <v>0</v>
      </c>
      <c r="J10587">
        <v>0</v>
      </c>
      <c r="K10587" t="s">
        <v>41427</v>
      </c>
    </row>
    <row r="10588" spans="1:11" x14ac:dyDescent="0.3">
      <c r="A10588" t="s">
        <v>41428</v>
      </c>
      <c r="B10588" t="s">
        <v>41429</v>
      </c>
      <c r="C10588" t="s">
        <v>27</v>
      </c>
      <c r="D10588" t="s">
        <v>41430</v>
      </c>
      <c r="E10588" t="s">
        <v>12540</v>
      </c>
      <c r="F10588" t="s">
        <v>2176</v>
      </c>
      <c r="G10588" t="s">
        <v>42</v>
      </c>
      <c r="H10588">
        <v>0</v>
      </c>
      <c r="I10588">
        <v>0</v>
      </c>
      <c r="J10588">
        <v>0</v>
      </c>
      <c r="K10588" t="s">
        <v>41431</v>
      </c>
    </row>
    <row r="10589" spans="1:11" x14ac:dyDescent="0.3">
      <c r="A10589" t="s">
        <v>41432</v>
      </c>
      <c r="C10589" t="s">
        <v>27</v>
      </c>
      <c r="D10589" t="s">
        <v>41433</v>
      </c>
      <c r="E10589" t="s">
        <v>12540</v>
      </c>
      <c r="F10589" t="s">
        <v>6383</v>
      </c>
      <c r="G10589" t="s">
        <v>42</v>
      </c>
      <c r="H10589">
        <v>0</v>
      </c>
      <c r="I10589">
        <v>0</v>
      </c>
      <c r="J10589">
        <v>0</v>
      </c>
      <c r="K10589" t="s">
        <v>41434</v>
      </c>
    </row>
    <row r="10590" spans="1:11" x14ac:dyDescent="0.3">
      <c r="A10590" t="s">
        <v>41435</v>
      </c>
      <c r="C10590" t="s">
        <v>558</v>
      </c>
      <c r="D10590" t="e">
        <f>H형강</f>
        <v>#NAME?</v>
      </c>
      <c r="E10590" t="s">
        <v>32122</v>
      </c>
      <c r="F10590" t="s">
        <v>1531</v>
      </c>
      <c r="G10590" t="s">
        <v>42</v>
      </c>
      <c r="H10590">
        <v>0</v>
      </c>
      <c r="I10590">
        <v>0</v>
      </c>
      <c r="J10590">
        <v>0</v>
      </c>
      <c r="K10590" t="s">
        <v>41436</v>
      </c>
    </row>
    <row r="10591" spans="1:11" x14ac:dyDescent="0.3">
      <c r="A10591" t="s">
        <v>41437</v>
      </c>
      <c r="C10591" t="s">
        <v>558</v>
      </c>
      <c r="D10591" t="e">
        <f>H형강</f>
        <v>#NAME?</v>
      </c>
      <c r="E10591" t="s">
        <v>32122</v>
      </c>
      <c r="F10591" t="s">
        <v>1531</v>
      </c>
      <c r="G10591" t="s">
        <v>42</v>
      </c>
      <c r="H10591">
        <v>0</v>
      </c>
      <c r="I10591">
        <v>0</v>
      </c>
      <c r="J10591">
        <v>0</v>
      </c>
      <c r="K10591" t="s">
        <v>41438</v>
      </c>
    </row>
    <row r="10592" spans="1:11" x14ac:dyDescent="0.3">
      <c r="A10592" t="s">
        <v>41439</v>
      </c>
      <c r="C10592" t="s">
        <v>27</v>
      </c>
      <c r="D10592" t="s">
        <v>41440</v>
      </c>
      <c r="E10592" t="s">
        <v>12540</v>
      </c>
      <c r="F10592" t="s">
        <v>7493</v>
      </c>
      <c r="G10592" t="s">
        <v>42</v>
      </c>
      <c r="H10592">
        <v>0</v>
      </c>
      <c r="I10592">
        <v>0</v>
      </c>
      <c r="J10592">
        <v>0</v>
      </c>
      <c r="K10592" t="s">
        <v>41441</v>
      </c>
    </row>
    <row r="10593" spans="1:11" x14ac:dyDescent="0.3">
      <c r="A10593" t="s">
        <v>41442</v>
      </c>
      <c r="B10593" t="s">
        <v>41443</v>
      </c>
      <c r="C10593" t="s">
        <v>27</v>
      </c>
      <c r="D10593" t="s">
        <v>41444</v>
      </c>
      <c r="E10593" t="s">
        <v>12540</v>
      </c>
      <c r="F10593" t="s">
        <v>41</v>
      </c>
      <c r="G10593" t="s">
        <v>42</v>
      </c>
      <c r="H10593">
        <v>0</v>
      </c>
      <c r="I10593">
        <v>0</v>
      </c>
      <c r="J10593">
        <v>0</v>
      </c>
      <c r="K10593" t="s">
        <v>41445</v>
      </c>
    </row>
    <row r="10594" spans="1:11" x14ac:dyDescent="0.3">
      <c r="A10594" t="s">
        <v>41446</v>
      </c>
      <c r="B10594" t="s">
        <v>41447</v>
      </c>
      <c r="C10594" t="s">
        <v>20</v>
      </c>
      <c r="D10594" t="s">
        <v>41448</v>
      </c>
      <c r="E10594" t="s">
        <v>22</v>
      </c>
      <c r="F10594" t="s">
        <v>16</v>
      </c>
      <c r="G10594" t="s">
        <v>11576</v>
      </c>
      <c r="H10594">
        <v>0</v>
      </c>
      <c r="I10594">
        <v>0</v>
      </c>
      <c r="J10594">
        <v>0</v>
      </c>
      <c r="K10594" t="s">
        <v>41449</v>
      </c>
    </row>
    <row r="10595" spans="1:11" x14ac:dyDescent="0.3">
      <c r="A10595" t="s">
        <v>41450</v>
      </c>
      <c r="B10595" t="s">
        <v>41451</v>
      </c>
      <c r="C10595" t="s">
        <v>558</v>
      </c>
      <c r="D10595" t="s">
        <v>41452</v>
      </c>
      <c r="E10595" t="s">
        <v>32122</v>
      </c>
      <c r="F10595" t="s">
        <v>191</v>
      </c>
      <c r="G10595" t="s">
        <v>42</v>
      </c>
      <c r="H10595">
        <v>0</v>
      </c>
      <c r="I10595">
        <v>0</v>
      </c>
      <c r="J10595">
        <v>0</v>
      </c>
      <c r="K10595" t="s">
        <v>41453</v>
      </c>
    </row>
    <row r="10596" spans="1:11" x14ac:dyDescent="0.3">
      <c r="A10596" t="s">
        <v>41454</v>
      </c>
      <c r="B10596" t="s">
        <v>41455</v>
      </c>
      <c r="C10596" t="s">
        <v>558</v>
      </c>
      <c r="D10596" t="s">
        <v>41456</v>
      </c>
      <c r="E10596" t="s">
        <v>19698</v>
      </c>
      <c r="F10596" t="s">
        <v>6915</v>
      </c>
      <c r="G10596" t="s">
        <v>42</v>
      </c>
      <c r="H10596">
        <v>0</v>
      </c>
      <c r="I10596">
        <v>0</v>
      </c>
      <c r="J10596">
        <v>0</v>
      </c>
      <c r="K10596" t="s">
        <v>41457</v>
      </c>
    </row>
    <row r="10597" spans="1:11" x14ac:dyDescent="0.3">
      <c r="A10597" t="s">
        <v>41458</v>
      </c>
      <c r="B10597" t="s">
        <v>41459</v>
      </c>
      <c r="C10597" t="s">
        <v>20</v>
      </c>
      <c r="D10597" t="s">
        <v>41460</v>
      </c>
      <c r="E10597" t="s">
        <v>33633</v>
      </c>
      <c r="F10597" t="s">
        <v>1247</v>
      </c>
      <c r="G10597" t="s">
        <v>822</v>
      </c>
      <c r="H10597">
        <v>0</v>
      </c>
      <c r="I10597">
        <v>0</v>
      </c>
      <c r="J10597">
        <v>0</v>
      </c>
      <c r="K10597" t="s">
        <v>41461</v>
      </c>
    </row>
    <row r="10598" spans="1:11" x14ac:dyDescent="0.3">
      <c r="A10598" t="s">
        <v>41462</v>
      </c>
      <c r="C10598" t="s">
        <v>20</v>
      </c>
      <c r="D10598" t="s">
        <v>41463</v>
      </c>
      <c r="E10598" t="s">
        <v>33633</v>
      </c>
      <c r="F10598" t="s">
        <v>2703</v>
      </c>
      <c r="G10598" t="s">
        <v>42</v>
      </c>
      <c r="H10598">
        <v>0</v>
      </c>
      <c r="I10598">
        <v>0</v>
      </c>
      <c r="J10598">
        <v>0</v>
      </c>
      <c r="K10598" t="s">
        <v>41464</v>
      </c>
    </row>
    <row r="10599" spans="1:11" x14ac:dyDescent="0.3">
      <c r="A10599" t="s">
        <v>41465</v>
      </c>
      <c r="B10599" t="s">
        <v>41466</v>
      </c>
      <c r="C10599" t="s">
        <v>20</v>
      </c>
      <c r="D10599" t="s">
        <v>41467</v>
      </c>
      <c r="E10599" t="s">
        <v>33633</v>
      </c>
      <c r="F10599" t="s">
        <v>2703</v>
      </c>
      <c r="G10599" t="s">
        <v>42</v>
      </c>
      <c r="H10599">
        <v>0</v>
      </c>
      <c r="I10599">
        <v>0</v>
      </c>
      <c r="J10599">
        <v>0</v>
      </c>
      <c r="K10599" t="s">
        <v>41468</v>
      </c>
    </row>
    <row r="10600" spans="1:11" x14ac:dyDescent="0.3">
      <c r="A10600" t="s">
        <v>41469</v>
      </c>
      <c r="C10600" t="s">
        <v>27</v>
      </c>
      <c r="D10600" t="s">
        <v>41470</v>
      </c>
      <c r="E10600" t="s">
        <v>12540</v>
      </c>
      <c r="F10600" t="s">
        <v>7609</v>
      </c>
      <c r="G10600" t="s">
        <v>42</v>
      </c>
      <c r="H10600">
        <v>0</v>
      </c>
      <c r="I10600">
        <v>0</v>
      </c>
      <c r="J10600">
        <v>0</v>
      </c>
      <c r="K10600" t="s">
        <v>41471</v>
      </c>
    </row>
    <row r="10601" spans="1:11" x14ac:dyDescent="0.3">
      <c r="A10601" t="s">
        <v>41472</v>
      </c>
      <c r="B10601" t="s">
        <v>41473</v>
      </c>
      <c r="C10601" t="s">
        <v>466</v>
      </c>
      <c r="D10601" t="s">
        <v>41474</v>
      </c>
      <c r="E10601" t="s">
        <v>26488</v>
      </c>
      <c r="F10601" t="s">
        <v>16</v>
      </c>
      <c r="G10601" t="s">
        <v>3982</v>
      </c>
      <c r="H10601">
        <v>0</v>
      </c>
      <c r="I10601">
        <v>0</v>
      </c>
      <c r="J10601">
        <v>0</v>
      </c>
      <c r="K10601" t="s">
        <v>41475</v>
      </c>
    </row>
    <row r="10602" spans="1:11" x14ac:dyDescent="0.3">
      <c r="A10602" t="s">
        <v>41476</v>
      </c>
      <c r="B10602" t="s">
        <v>41477</v>
      </c>
      <c r="C10602" t="s">
        <v>558</v>
      </c>
      <c r="D10602" t="s">
        <v>41478</v>
      </c>
      <c r="E10602" t="s">
        <v>32599</v>
      </c>
      <c r="F10602" t="s">
        <v>16</v>
      </c>
      <c r="G10602" t="s">
        <v>14745</v>
      </c>
      <c r="H10602">
        <v>0</v>
      </c>
      <c r="I10602">
        <v>0</v>
      </c>
      <c r="J10602">
        <v>0</v>
      </c>
      <c r="K10602" t="s">
        <v>41479</v>
      </c>
    </row>
    <row r="10603" spans="1:11" x14ac:dyDescent="0.3">
      <c r="A10603" t="s">
        <v>41480</v>
      </c>
      <c r="B10603" t="s">
        <v>41481</v>
      </c>
      <c r="C10603" t="s">
        <v>558</v>
      </c>
      <c r="D10603" t="s">
        <v>41482</v>
      </c>
      <c r="E10603" t="s">
        <v>32599</v>
      </c>
      <c r="F10603" t="s">
        <v>16</v>
      </c>
      <c r="G10603" t="s">
        <v>594</v>
      </c>
      <c r="H10603">
        <v>0</v>
      </c>
      <c r="I10603">
        <v>0</v>
      </c>
      <c r="J10603">
        <v>0</v>
      </c>
      <c r="K10603" t="s">
        <v>41483</v>
      </c>
    </row>
    <row r="10604" spans="1:11" x14ac:dyDescent="0.3">
      <c r="A10604" t="s">
        <v>41484</v>
      </c>
      <c r="B10604" t="s">
        <v>41485</v>
      </c>
      <c r="C10604" t="s">
        <v>27</v>
      </c>
      <c r="D10604" t="s">
        <v>41486</v>
      </c>
      <c r="E10604" t="s">
        <v>12540</v>
      </c>
      <c r="F10604" t="s">
        <v>16</v>
      </c>
      <c r="G10604" t="s">
        <v>4520</v>
      </c>
      <c r="H10604">
        <v>0</v>
      </c>
      <c r="I10604">
        <v>0</v>
      </c>
      <c r="J10604">
        <v>0</v>
      </c>
      <c r="K10604" t="s">
        <v>41487</v>
      </c>
    </row>
    <row r="10605" spans="1:11" x14ac:dyDescent="0.3">
      <c r="A10605" t="s">
        <v>41488</v>
      </c>
      <c r="C10605" t="s">
        <v>27</v>
      </c>
      <c r="D10605" t="s">
        <v>41489</v>
      </c>
      <c r="E10605" t="s">
        <v>12540</v>
      </c>
      <c r="F10605" t="s">
        <v>2176</v>
      </c>
      <c r="G10605" t="s">
        <v>42</v>
      </c>
      <c r="H10605">
        <v>0</v>
      </c>
      <c r="I10605">
        <v>0</v>
      </c>
      <c r="J10605">
        <v>0</v>
      </c>
      <c r="K10605" t="s">
        <v>41490</v>
      </c>
    </row>
    <row r="10606" spans="1:11" x14ac:dyDescent="0.3">
      <c r="A10606" t="s">
        <v>41491</v>
      </c>
      <c r="C10606" t="s">
        <v>20</v>
      </c>
      <c r="D10606" t="s">
        <v>41492</v>
      </c>
      <c r="E10606" t="s">
        <v>33633</v>
      </c>
      <c r="F10606" t="s">
        <v>1247</v>
      </c>
      <c r="G10606" t="s">
        <v>42</v>
      </c>
      <c r="H10606">
        <v>0</v>
      </c>
      <c r="I10606">
        <v>0</v>
      </c>
      <c r="J10606">
        <v>0</v>
      </c>
      <c r="K10606" t="s">
        <v>41493</v>
      </c>
    </row>
    <row r="10607" spans="1:11" x14ac:dyDescent="0.3">
      <c r="A10607" t="s">
        <v>41494</v>
      </c>
      <c r="C10607" t="s">
        <v>27</v>
      </c>
      <c r="D10607" t="e">
        <f>부식.</f>
        <v>#NAME?</v>
      </c>
      <c r="E10607" t="s">
        <v>12540</v>
      </c>
      <c r="F10607" t="s">
        <v>1981</v>
      </c>
      <c r="G10607" t="s">
        <v>42</v>
      </c>
      <c r="H10607">
        <v>0</v>
      </c>
      <c r="I10607">
        <v>0</v>
      </c>
      <c r="J10607">
        <v>0</v>
      </c>
      <c r="K10607" t="s">
        <v>41495</v>
      </c>
    </row>
    <row r="10608" spans="1:11" x14ac:dyDescent="0.3">
      <c r="A10608" t="s">
        <v>41496</v>
      </c>
      <c r="B10608" t="s">
        <v>41497</v>
      </c>
      <c r="C10608" t="s">
        <v>27</v>
      </c>
      <c r="D10608" t="s">
        <v>41498</v>
      </c>
      <c r="E10608" t="s">
        <v>12540</v>
      </c>
      <c r="F10608" t="s">
        <v>631</v>
      </c>
      <c r="G10608" t="s">
        <v>42</v>
      </c>
      <c r="H10608">
        <v>0</v>
      </c>
      <c r="I10608">
        <v>0</v>
      </c>
      <c r="J10608">
        <v>0</v>
      </c>
      <c r="K10608" t="s">
        <v>41499</v>
      </c>
    </row>
    <row r="10609" spans="1:11" x14ac:dyDescent="0.3">
      <c r="A10609" t="s">
        <v>41500</v>
      </c>
      <c r="B10609" t="s">
        <v>11230</v>
      </c>
      <c r="C10609" t="s">
        <v>20</v>
      </c>
      <c r="D10609" t="s">
        <v>41501</v>
      </c>
      <c r="E10609" t="s">
        <v>33633</v>
      </c>
      <c r="F10609" t="s">
        <v>3565</v>
      </c>
      <c r="G10609" t="s">
        <v>4502</v>
      </c>
      <c r="H10609">
        <v>0</v>
      </c>
      <c r="I10609">
        <v>0</v>
      </c>
      <c r="J10609">
        <v>0</v>
      </c>
      <c r="K10609" t="s">
        <v>41502</v>
      </c>
    </row>
    <row r="10610" spans="1:11" x14ac:dyDescent="0.3">
      <c r="A10610" t="s">
        <v>41503</v>
      </c>
      <c r="B10610" t="s">
        <v>41063</v>
      </c>
      <c r="C10610" t="s">
        <v>20</v>
      </c>
      <c r="D10610" t="s">
        <v>41504</v>
      </c>
      <c r="E10610" t="s">
        <v>22</v>
      </c>
      <c r="F10610" t="s">
        <v>16</v>
      </c>
      <c r="G10610" t="s">
        <v>13213</v>
      </c>
      <c r="H10610">
        <v>0</v>
      </c>
      <c r="I10610">
        <v>0</v>
      </c>
      <c r="J10610">
        <v>0</v>
      </c>
      <c r="K10610" t="s">
        <v>41505</v>
      </c>
    </row>
    <row r="10611" spans="1:11" x14ac:dyDescent="0.3">
      <c r="A10611" t="s">
        <v>41506</v>
      </c>
      <c r="B10611" t="s">
        <v>41507</v>
      </c>
      <c r="C10611" t="s">
        <v>13</v>
      </c>
      <c r="D10611" t="s">
        <v>41508</v>
      </c>
      <c r="E10611" t="s">
        <v>32427</v>
      </c>
      <c r="F10611" t="s">
        <v>16</v>
      </c>
      <c r="G10611" t="s">
        <v>4543</v>
      </c>
      <c r="H10611">
        <v>0</v>
      </c>
      <c r="I10611">
        <v>0</v>
      </c>
      <c r="J10611">
        <v>0</v>
      </c>
      <c r="K10611" t="s">
        <v>41509</v>
      </c>
    </row>
    <row r="10612" spans="1:11" x14ac:dyDescent="0.3">
      <c r="A10612" t="s">
        <v>41510</v>
      </c>
      <c r="B10612" t="s">
        <v>41511</v>
      </c>
      <c r="C10612" t="s">
        <v>13</v>
      </c>
      <c r="D10612" t="s">
        <v>41512</v>
      </c>
      <c r="E10612" t="s">
        <v>32427</v>
      </c>
      <c r="F10612" t="s">
        <v>16</v>
      </c>
      <c r="G10612" t="s">
        <v>96</v>
      </c>
      <c r="H10612">
        <v>0</v>
      </c>
      <c r="I10612">
        <v>0</v>
      </c>
      <c r="J10612">
        <v>0</v>
      </c>
      <c r="K10612" t="s">
        <v>41513</v>
      </c>
    </row>
    <row r="10613" spans="1:11" x14ac:dyDescent="0.3">
      <c r="A10613" t="s">
        <v>41514</v>
      </c>
      <c r="B10613" t="s">
        <v>41515</v>
      </c>
      <c r="C10613" t="s">
        <v>20</v>
      </c>
      <c r="D10613" t="s">
        <v>41516</v>
      </c>
      <c r="E10613" t="s">
        <v>33633</v>
      </c>
      <c r="F10613" t="s">
        <v>16</v>
      </c>
      <c r="G10613" t="s">
        <v>4326</v>
      </c>
      <c r="H10613">
        <v>0</v>
      </c>
      <c r="I10613">
        <v>0</v>
      </c>
      <c r="J10613">
        <v>0</v>
      </c>
      <c r="K10613" t="s">
        <v>41517</v>
      </c>
    </row>
    <row r="10614" spans="1:11" x14ac:dyDescent="0.3">
      <c r="A10614" t="s">
        <v>41518</v>
      </c>
      <c r="C10614" t="s">
        <v>13</v>
      </c>
      <c r="D10614" t="s">
        <v>41519</v>
      </c>
      <c r="E10614" t="s">
        <v>32427</v>
      </c>
      <c r="F10614" t="s">
        <v>20434</v>
      </c>
      <c r="G10614" t="s">
        <v>42</v>
      </c>
      <c r="H10614">
        <v>0</v>
      </c>
      <c r="I10614">
        <v>0</v>
      </c>
      <c r="J10614">
        <v>0</v>
      </c>
      <c r="K10614" t="s">
        <v>41520</v>
      </c>
    </row>
    <row r="10615" spans="1:11" x14ac:dyDescent="0.3">
      <c r="A10615" t="s">
        <v>41521</v>
      </c>
      <c r="B10615" t="s">
        <v>41522</v>
      </c>
      <c r="C10615" t="s">
        <v>27</v>
      </c>
      <c r="D10615" t="s">
        <v>41523</v>
      </c>
      <c r="E10615" t="s">
        <v>12540</v>
      </c>
      <c r="F10615" t="s">
        <v>6622</v>
      </c>
      <c r="G10615" t="s">
        <v>42</v>
      </c>
      <c r="H10615">
        <v>0</v>
      </c>
      <c r="I10615">
        <v>0</v>
      </c>
      <c r="J10615">
        <v>0</v>
      </c>
      <c r="K10615" t="s">
        <v>41524</v>
      </c>
    </row>
    <row r="10616" spans="1:11" x14ac:dyDescent="0.3">
      <c r="A10616" t="s">
        <v>41525</v>
      </c>
      <c r="B10616" t="s">
        <v>41526</v>
      </c>
      <c r="C10616" t="s">
        <v>13</v>
      </c>
      <c r="D10616" t="s">
        <v>41527</v>
      </c>
      <c r="E10616" t="s">
        <v>32427</v>
      </c>
      <c r="F10616" t="s">
        <v>41</v>
      </c>
      <c r="G10616" t="s">
        <v>42</v>
      </c>
      <c r="H10616">
        <v>0</v>
      </c>
      <c r="I10616">
        <v>0</v>
      </c>
      <c r="J10616">
        <v>0</v>
      </c>
      <c r="K10616" t="s">
        <v>41528</v>
      </c>
    </row>
    <row r="10617" spans="1:11" x14ac:dyDescent="0.3">
      <c r="A10617" t="s">
        <v>41529</v>
      </c>
      <c r="B10617" t="s">
        <v>41530</v>
      </c>
      <c r="C10617" t="s">
        <v>20</v>
      </c>
      <c r="D10617" t="s">
        <v>41531</v>
      </c>
      <c r="E10617" t="s">
        <v>33633</v>
      </c>
      <c r="F10617" t="s">
        <v>2919</v>
      </c>
      <c r="G10617" t="s">
        <v>42</v>
      </c>
      <c r="H10617">
        <v>0</v>
      </c>
      <c r="I10617">
        <v>0</v>
      </c>
      <c r="J10617">
        <v>0</v>
      </c>
      <c r="K10617" t="s">
        <v>41532</v>
      </c>
    </row>
    <row r="10618" spans="1:11" x14ac:dyDescent="0.3">
      <c r="A10618" t="s">
        <v>41533</v>
      </c>
      <c r="B10618" t="s">
        <v>41534</v>
      </c>
      <c r="C10618" t="s">
        <v>27</v>
      </c>
      <c r="D10618" t="s">
        <v>41535</v>
      </c>
      <c r="E10618" t="s">
        <v>12540</v>
      </c>
      <c r="F10618" t="s">
        <v>16</v>
      </c>
      <c r="G10618" t="s">
        <v>5387</v>
      </c>
      <c r="H10618">
        <v>0</v>
      </c>
      <c r="I10618">
        <v>0</v>
      </c>
      <c r="J10618">
        <v>0</v>
      </c>
      <c r="K10618" t="s">
        <v>41536</v>
      </c>
    </row>
    <row r="10619" spans="1:11" x14ac:dyDescent="0.3">
      <c r="A10619" t="s">
        <v>41537</v>
      </c>
      <c r="C10619" t="s">
        <v>27</v>
      </c>
      <c r="D10619" t="s">
        <v>41538</v>
      </c>
      <c r="E10619" t="s">
        <v>12540</v>
      </c>
      <c r="F10619" t="s">
        <v>16</v>
      </c>
      <c r="G10619" t="s">
        <v>42</v>
      </c>
      <c r="H10619">
        <v>0</v>
      </c>
      <c r="I10619">
        <v>0</v>
      </c>
      <c r="J10619">
        <v>0</v>
      </c>
      <c r="K10619" t="s">
        <v>41539</v>
      </c>
    </row>
    <row r="10620" spans="1:11" x14ac:dyDescent="0.3">
      <c r="A10620" t="s">
        <v>41540</v>
      </c>
      <c r="C10620" t="s">
        <v>27</v>
      </c>
      <c r="D10620" t="s">
        <v>41541</v>
      </c>
      <c r="E10620" t="s">
        <v>12540</v>
      </c>
      <c r="F10620" t="s">
        <v>16</v>
      </c>
      <c r="G10620" t="s">
        <v>42</v>
      </c>
      <c r="H10620">
        <v>0</v>
      </c>
      <c r="I10620">
        <v>0</v>
      </c>
      <c r="J10620">
        <v>0</v>
      </c>
      <c r="K10620" t="s">
        <v>41542</v>
      </c>
    </row>
    <row r="10621" spans="1:11" x14ac:dyDescent="0.3">
      <c r="A10621" t="s">
        <v>41543</v>
      </c>
      <c r="B10621" t="s">
        <v>41544</v>
      </c>
      <c r="C10621" t="s">
        <v>20</v>
      </c>
      <c r="D10621" t="s">
        <v>41545</v>
      </c>
      <c r="E10621" t="s">
        <v>33633</v>
      </c>
      <c r="F10621" t="s">
        <v>150</v>
      </c>
      <c r="G10621" t="s">
        <v>42</v>
      </c>
      <c r="H10621">
        <v>0</v>
      </c>
      <c r="I10621">
        <v>0</v>
      </c>
      <c r="J10621">
        <v>0</v>
      </c>
      <c r="K10621" t="s">
        <v>41546</v>
      </c>
    </row>
    <row r="10622" spans="1:11" x14ac:dyDescent="0.3">
      <c r="A10622" t="s">
        <v>41547</v>
      </c>
      <c r="B10622" t="s">
        <v>41548</v>
      </c>
      <c r="C10622" t="s">
        <v>20</v>
      </c>
      <c r="D10622" t="s">
        <v>41549</v>
      </c>
      <c r="E10622" t="s">
        <v>33633</v>
      </c>
      <c r="F10622" t="s">
        <v>430</v>
      </c>
      <c r="G10622" t="s">
        <v>42</v>
      </c>
      <c r="H10622">
        <v>0</v>
      </c>
      <c r="I10622">
        <v>0</v>
      </c>
      <c r="J10622">
        <v>0</v>
      </c>
      <c r="K10622" t="s">
        <v>41550</v>
      </c>
    </row>
    <row r="10623" spans="1:11" x14ac:dyDescent="0.3">
      <c r="A10623" t="s">
        <v>41551</v>
      </c>
      <c r="B10623" t="s">
        <v>41552</v>
      </c>
      <c r="C10623" t="s">
        <v>20</v>
      </c>
      <c r="D10623" t="s">
        <v>41553</v>
      </c>
      <c r="E10623" t="s">
        <v>33633</v>
      </c>
      <c r="F10623" t="s">
        <v>16</v>
      </c>
      <c r="G10623" t="s">
        <v>17</v>
      </c>
      <c r="H10623">
        <v>0</v>
      </c>
      <c r="I10623">
        <v>0</v>
      </c>
      <c r="J10623">
        <v>0</v>
      </c>
      <c r="K10623" t="s">
        <v>41554</v>
      </c>
    </row>
    <row r="10624" spans="1:11" x14ac:dyDescent="0.3">
      <c r="A10624" t="s">
        <v>41555</v>
      </c>
      <c r="B10624" t="s">
        <v>41556</v>
      </c>
      <c r="C10624" t="s">
        <v>558</v>
      </c>
      <c r="D10624" t="s">
        <v>41557</v>
      </c>
      <c r="E10624" t="s">
        <v>1462</v>
      </c>
      <c r="F10624" t="s">
        <v>18612</v>
      </c>
      <c r="G10624" t="s">
        <v>42</v>
      </c>
      <c r="H10624">
        <v>0</v>
      </c>
      <c r="I10624">
        <v>0</v>
      </c>
      <c r="J10624">
        <v>0</v>
      </c>
      <c r="K10624" t="s">
        <v>41558</v>
      </c>
    </row>
    <row r="10625" spans="1:11" x14ac:dyDescent="0.3">
      <c r="A10625" t="s">
        <v>41559</v>
      </c>
      <c r="B10625" t="s">
        <v>41560</v>
      </c>
      <c r="C10625" t="s">
        <v>558</v>
      </c>
      <c r="D10625" t="s">
        <v>41561</v>
      </c>
      <c r="E10625" t="s">
        <v>1462</v>
      </c>
      <c r="F10625" t="s">
        <v>13624</v>
      </c>
      <c r="G10625" t="s">
        <v>42</v>
      </c>
      <c r="H10625">
        <v>0</v>
      </c>
      <c r="I10625">
        <v>0</v>
      </c>
      <c r="J10625">
        <v>0</v>
      </c>
      <c r="K10625" t="s">
        <v>41562</v>
      </c>
    </row>
    <row r="10626" spans="1:11" x14ac:dyDescent="0.3">
      <c r="A10626" t="s">
        <v>41563</v>
      </c>
      <c r="B10626" t="s">
        <v>41564</v>
      </c>
      <c r="C10626" t="s">
        <v>20</v>
      </c>
      <c r="D10626" t="s">
        <v>41565</v>
      </c>
      <c r="E10626" t="s">
        <v>22</v>
      </c>
      <c r="F10626" t="s">
        <v>16</v>
      </c>
      <c r="G10626" t="s">
        <v>1271</v>
      </c>
      <c r="H10626">
        <v>0</v>
      </c>
      <c r="I10626">
        <v>0</v>
      </c>
      <c r="J10626">
        <v>0</v>
      </c>
      <c r="K10626" t="s">
        <v>41566</v>
      </c>
    </row>
    <row r="10627" spans="1:11" x14ac:dyDescent="0.3">
      <c r="A10627" t="s">
        <v>41567</v>
      </c>
      <c r="B10627" t="s">
        <v>41568</v>
      </c>
      <c r="C10627" t="s">
        <v>558</v>
      </c>
      <c r="D10627" t="s">
        <v>41569</v>
      </c>
      <c r="E10627" t="s">
        <v>1462</v>
      </c>
      <c r="F10627" t="s">
        <v>4261</v>
      </c>
      <c r="G10627" t="s">
        <v>42</v>
      </c>
      <c r="H10627">
        <v>0</v>
      </c>
      <c r="I10627">
        <v>0</v>
      </c>
      <c r="J10627">
        <v>0</v>
      </c>
      <c r="K10627" t="s">
        <v>41570</v>
      </c>
    </row>
    <row r="10628" spans="1:11" x14ac:dyDescent="0.3">
      <c r="A10628" t="s">
        <v>41571</v>
      </c>
      <c r="B10628" t="s">
        <v>41572</v>
      </c>
      <c r="C10628" t="s">
        <v>466</v>
      </c>
      <c r="D10628" t="s">
        <v>41573</v>
      </c>
      <c r="E10628" t="s">
        <v>26488</v>
      </c>
      <c r="F10628" t="s">
        <v>16</v>
      </c>
      <c r="G10628" t="s">
        <v>33564</v>
      </c>
      <c r="H10628">
        <v>0</v>
      </c>
      <c r="I10628">
        <v>0</v>
      </c>
      <c r="J10628">
        <v>0</v>
      </c>
      <c r="K10628" t="s">
        <v>41574</v>
      </c>
    </row>
    <row r="10629" spans="1:11" x14ac:dyDescent="0.3">
      <c r="A10629" t="s">
        <v>41575</v>
      </c>
      <c r="B10629" t="s">
        <v>41576</v>
      </c>
      <c r="C10629" t="s">
        <v>27</v>
      </c>
      <c r="D10629" t="s">
        <v>41577</v>
      </c>
      <c r="E10629" t="s">
        <v>12540</v>
      </c>
      <c r="F10629" t="s">
        <v>16</v>
      </c>
      <c r="G10629" t="s">
        <v>817</v>
      </c>
      <c r="H10629">
        <v>0</v>
      </c>
      <c r="I10629">
        <v>0</v>
      </c>
      <c r="J10629">
        <v>0</v>
      </c>
      <c r="K10629" t="s">
        <v>41578</v>
      </c>
    </row>
    <row r="10630" spans="1:11" x14ac:dyDescent="0.3">
      <c r="A10630" t="s">
        <v>41579</v>
      </c>
      <c r="B10630" t="s">
        <v>41580</v>
      </c>
      <c r="C10630" t="s">
        <v>20</v>
      </c>
      <c r="D10630" t="s">
        <v>41581</v>
      </c>
      <c r="E10630" t="s">
        <v>33633</v>
      </c>
      <c r="F10630" t="s">
        <v>2454</v>
      </c>
      <c r="G10630" t="s">
        <v>42</v>
      </c>
      <c r="H10630">
        <v>0</v>
      </c>
      <c r="I10630">
        <v>0</v>
      </c>
      <c r="J10630">
        <v>0</v>
      </c>
      <c r="K10630" t="s">
        <v>41582</v>
      </c>
    </row>
    <row r="10631" spans="1:11" x14ac:dyDescent="0.3">
      <c r="A10631" t="s">
        <v>41583</v>
      </c>
      <c r="B10631" t="s">
        <v>41584</v>
      </c>
      <c r="C10631" t="s">
        <v>13</v>
      </c>
      <c r="D10631" t="s">
        <v>41585</v>
      </c>
      <c r="E10631" t="s">
        <v>32427</v>
      </c>
      <c r="F10631" t="s">
        <v>16</v>
      </c>
      <c r="G10631" t="s">
        <v>3120</v>
      </c>
      <c r="H10631">
        <v>0</v>
      </c>
      <c r="I10631">
        <v>0</v>
      </c>
      <c r="J10631">
        <v>0</v>
      </c>
      <c r="K10631" t="s">
        <v>41586</v>
      </c>
    </row>
    <row r="10632" spans="1:11" x14ac:dyDescent="0.3">
      <c r="A10632" t="s">
        <v>41587</v>
      </c>
      <c r="C10632" t="s">
        <v>20</v>
      </c>
      <c r="D10632" t="s">
        <v>41588</v>
      </c>
      <c r="E10632" t="s">
        <v>33633</v>
      </c>
      <c r="F10632" t="s">
        <v>16</v>
      </c>
      <c r="G10632" t="s">
        <v>42</v>
      </c>
      <c r="H10632">
        <v>0</v>
      </c>
      <c r="I10632">
        <v>0</v>
      </c>
      <c r="J10632">
        <v>0</v>
      </c>
      <c r="K10632" t="s">
        <v>41589</v>
      </c>
    </row>
    <row r="10633" spans="1:11" x14ac:dyDescent="0.3">
      <c r="A10633" t="s">
        <v>41590</v>
      </c>
      <c r="B10633" t="s">
        <v>41591</v>
      </c>
      <c r="C10633" t="s">
        <v>20</v>
      </c>
      <c r="D10633" t="s">
        <v>41592</v>
      </c>
      <c r="E10633" t="s">
        <v>33633</v>
      </c>
      <c r="F10633" t="s">
        <v>6442</v>
      </c>
      <c r="G10633" t="s">
        <v>42</v>
      </c>
      <c r="H10633">
        <v>0</v>
      </c>
      <c r="I10633">
        <v>0</v>
      </c>
      <c r="J10633">
        <v>0</v>
      </c>
      <c r="K10633" t="s">
        <v>41593</v>
      </c>
    </row>
    <row r="10634" spans="1:11" x14ac:dyDescent="0.3">
      <c r="A10634" t="s">
        <v>41594</v>
      </c>
      <c r="B10634" t="s">
        <v>41595</v>
      </c>
      <c r="C10634" t="s">
        <v>20</v>
      </c>
      <c r="D10634" t="s">
        <v>41596</v>
      </c>
      <c r="E10634" t="s">
        <v>22</v>
      </c>
      <c r="F10634" t="s">
        <v>16</v>
      </c>
      <c r="G10634" t="s">
        <v>951</v>
      </c>
      <c r="H10634">
        <v>0</v>
      </c>
      <c r="I10634">
        <v>0</v>
      </c>
      <c r="J10634">
        <v>0</v>
      </c>
      <c r="K10634" t="s">
        <v>41597</v>
      </c>
    </row>
    <row r="10635" spans="1:11" x14ac:dyDescent="0.3">
      <c r="A10635" t="s">
        <v>41598</v>
      </c>
      <c r="C10635" t="s">
        <v>558</v>
      </c>
      <c r="D10635" t="s">
        <v>41590</v>
      </c>
      <c r="E10635" t="s">
        <v>1462</v>
      </c>
      <c r="F10635" t="s">
        <v>1947</v>
      </c>
      <c r="G10635" t="s">
        <v>42</v>
      </c>
      <c r="H10635">
        <v>0</v>
      </c>
      <c r="I10635">
        <v>0</v>
      </c>
      <c r="J10635">
        <v>0</v>
      </c>
      <c r="K10635" t="s">
        <v>41599</v>
      </c>
    </row>
    <row r="10636" spans="1:11" x14ac:dyDescent="0.3">
      <c r="A10636" t="s">
        <v>41600</v>
      </c>
      <c r="B10636" t="s">
        <v>41601</v>
      </c>
      <c r="C10636" t="s">
        <v>27</v>
      </c>
      <c r="D10636" t="s">
        <v>41602</v>
      </c>
      <c r="E10636" t="s">
        <v>12540</v>
      </c>
      <c r="F10636" t="s">
        <v>14591</v>
      </c>
      <c r="G10636" t="s">
        <v>42</v>
      </c>
      <c r="H10636">
        <v>0</v>
      </c>
      <c r="I10636">
        <v>0</v>
      </c>
      <c r="J10636">
        <v>0</v>
      </c>
      <c r="K10636" t="s">
        <v>41603</v>
      </c>
    </row>
    <row r="10637" spans="1:11" x14ac:dyDescent="0.3">
      <c r="A10637" t="s">
        <v>41604</v>
      </c>
      <c r="C10637" t="s">
        <v>13</v>
      </c>
      <c r="D10637" t="s">
        <v>41605</v>
      </c>
      <c r="E10637" t="s">
        <v>32427</v>
      </c>
      <c r="F10637" t="s">
        <v>2595</v>
      </c>
      <c r="G10637" t="s">
        <v>42</v>
      </c>
      <c r="H10637">
        <v>0</v>
      </c>
      <c r="I10637">
        <v>0</v>
      </c>
      <c r="J10637">
        <v>0</v>
      </c>
      <c r="K10637" t="s">
        <v>41606</v>
      </c>
    </row>
    <row r="10638" spans="1:11" x14ac:dyDescent="0.3">
      <c r="A10638" t="s">
        <v>41607</v>
      </c>
      <c r="B10638" t="s">
        <v>41608</v>
      </c>
      <c r="C10638" t="s">
        <v>20</v>
      </c>
      <c r="D10638" t="s">
        <v>41609</v>
      </c>
      <c r="E10638" t="s">
        <v>33633</v>
      </c>
      <c r="F10638" t="s">
        <v>1868</v>
      </c>
      <c r="G10638" t="s">
        <v>42</v>
      </c>
      <c r="H10638">
        <v>0</v>
      </c>
      <c r="I10638">
        <v>0</v>
      </c>
      <c r="J10638">
        <v>0</v>
      </c>
      <c r="K10638" t="s">
        <v>41610</v>
      </c>
    </row>
    <row r="10639" spans="1:11" x14ac:dyDescent="0.3">
      <c r="A10639" t="s">
        <v>41611</v>
      </c>
      <c r="B10639" t="s">
        <v>41612</v>
      </c>
      <c r="C10639" t="s">
        <v>20</v>
      </c>
      <c r="D10639" t="s">
        <v>41613</v>
      </c>
      <c r="E10639" t="s">
        <v>33633</v>
      </c>
      <c r="F10639" t="s">
        <v>16</v>
      </c>
      <c r="G10639" t="s">
        <v>7342</v>
      </c>
      <c r="H10639">
        <v>0</v>
      </c>
      <c r="I10639">
        <v>0</v>
      </c>
      <c r="J10639">
        <v>0</v>
      </c>
      <c r="K10639" t="s">
        <v>41614</v>
      </c>
    </row>
    <row r="10640" spans="1:11" x14ac:dyDescent="0.3">
      <c r="A10640" t="s">
        <v>41615</v>
      </c>
      <c r="C10640" t="s">
        <v>27</v>
      </c>
      <c r="D10640" t="s">
        <v>41616</v>
      </c>
      <c r="E10640" t="s">
        <v>12540</v>
      </c>
      <c r="F10640" t="s">
        <v>2361</v>
      </c>
      <c r="G10640" t="s">
        <v>42</v>
      </c>
      <c r="H10640">
        <v>0</v>
      </c>
      <c r="I10640">
        <v>0</v>
      </c>
      <c r="J10640">
        <v>0</v>
      </c>
      <c r="K10640" t="s">
        <v>41617</v>
      </c>
    </row>
    <row r="10641" spans="1:11" x14ac:dyDescent="0.3">
      <c r="A10641" t="s">
        <v>41618</v>
      </c>
      <c r="B10641" t="s">
        <v>41619</v>
      </c>
      <c r="C10641" t="s">
        <v>27</v>
      </c>
      <c r="D10641" t="s">
        <v>41620</v>
      </c>
      <c r="E10641" t="s">
        <v>12540</v>
      </c>
      <c r="F10641" t="s">
        <v>9090</v>
      </c>
      <c r="G10641" t="s">
        <v>42</v>
      </c>
      <c r="H10641">
        <v>0</v>
      </c>
      <c r="I10641">
        <v>0</v>
      </c>
      <c r="J10641">
        <v>0</v>
      </c>
      <c r="K10641" t="s">
        <v>41621</v>
      </c>
    </row>
    <row r="10642" spans="1:11" x14ac:dyDescent="0.3">
      <c r="A10642" t="s">
        <v>41622</v>
      </c>
      <c r="C10642" t="s">
        <v>27</v>
      </c>
      <c r="D10642" t="s">
        <v>41623</v>
      </c>
      <c r="E10642" t="s">
        <v>12540</v>
      </c>
      <c r="F10642" t="s">
        <v>41</v>
      </c>
      <c r="G10642" t="s">
        <v>42</v>
      </c>
      <c r="H10642">
        <v>0</v>
      </c>
      <c r="I10642">
        <v>0</v>
      </c>
      <c r="J10642">
        <v>0</v>
      </c>
      <c r="K10642" t="s">
        <v>41624</v>
      </c>
    </row>
    <row r="10643" spans="1:11" x14ac:dyDescent="0.3">
      <c r="A10643" t="s">
        <v>41625</v>
      </c>
      <c r="B10643" t="s">
        <v>41626</v>
      </c>
      <c r="C10643" t="s">
        <v>27</v>
      </c>
      <c r="D10643" t="s">
        <v>41627</v>
      </c>
      <c r="E10643" t="s">
        <v>12540</v>
      </c>
      <c r="F10643" t="s">
        <v>2366</v>
      </c>
      <c r="G10643" t="s">
        <v>42</v>
      </c>
      <c r="H10643">
        <v>0</v>
      </c>
      <c r="I10643">
        <v>0</v>
      </c>
      <c r="J10643">
        <v>0</v>
      </c>
      <c r="K10643" t="s">
        <v>41628</v>
      </c>
    </row>
    <row r="10644" spans="1:11" x14ac:dyDescent="0.3">
      <c r="A10644" t="s">
        <v>41629</v>
      </c>
      <c r="B10644" t="s">
        <v>41630</v>
      </c>
      <c r="C10644" t="s">
        <v>20</v>
      </c>
      <c r="D10644" t="s">
        <v>41631</v>
      </c>
      <c r="E10644" t="s">
        <v>33633</v>
      </c>
      <c r="F10644" t="s">
        <v>1531</v>
      </c>
      <c r="G10644" t="s">
        <v>42</v>
      </c>
      <c r="H10644">
        <v>0</v>
      </c>
      <c r="I10644">
        <v>0</v>
      </c>
      <c r="J10644">
        <v>0</v>
      </c>
      <c r="K10644" t="s">
        <v>41632</v>
      </c>
    </row>
    <row r="10645" spans="1:11" x14ac:dyDescent="0.3">
      <c r="A10645" t="s">
        <v>41633</v>
      </c>
      <c r="B10645" t="s">
        <v>41634</v>
      </c>
      <c r="C10645" t="s">
        <v>27</v>
      </c>
      <c r="D10645" t="s">
        <v>41635</v>
      </c>
      <c r="E10645" t="s">
        <v>12540</v>
      </c>
      <c r="F10645" t="s">
        <v>5281</v>
      </c>
      <c r="G10645" t="s">
        <v>42</v>
      </c>
      <c r="H10645">
        <v>0</v>
      </c>
      <c r="I10645">
        <v>0</v>
      </c>
      <c r="J10645">
        <v>0</v>
      </c>
      <c r="K10645" t="s">
        <v>41636</v>
      </c>
    </row>
    <row r="10646" spans="1:11" x14ac:dyDescent="0.3">
      <c r="A10646" t="s">
        <v>41637</v>
      </c>
      <c r="B10646" t="s">
        <v>41638</v>
      </c>
      <c r="C10646" t="s">
        <v>558</v>
      </c>
      <c r="D10646" t="s">
        <v>41639</v>
      </c>
      <c r="E10646" t="s">
        <v>32599</v>
      </c>
      <c r="F10646" t="s">
        <v>41</v>
      </c>
      <c r="G10646" t="s">
        <v>42</v>
      </c>
      <c r="H10646">
        <v>0</v>
      </c>
      <c r="I10646">
        <v>0</v>
      </c>
      <c r="J10646">
        <v>0</v>
      </c>
      <c r="K10646" t="s">
        <v>41640</v>
      </c>
    </row>
    <row r="10647" spans="1:11" x14ac:dyDescent="0.3">
      <c r="A10647" t="s">
        <v>41641</v>
      </c>
      <c r="B10647" t="s">
        <v>41642</v>
      </c>
      <c r="C10647" t="s">
        <v>20</v>
      </c>
      <c r="D10647" t="s">
        <v>41643</v>
      </c>
      <c r="E10647" t="s">
        <v>33633</v>
      </c>
      <c r="F10647" t="s">
        <v>16</v>
      </c>
      <c r="G10647" t="s">
        <v>13739</v>
      </c>
      <c r="H10647">
        <v>0</v>
      </c>
      <c r="I10647">
        <v>0</v>
      </c>
      <c r="J10647">
        <v>0</v>
      </c>
      <c r="K10647" t="s">
        <v>41644</v>
      </c>
    </row>
    <row r="10648" spans="1:11" x14ac:dyDescent="0.3">
      <c r="A10648" t="s">
        <v>41645</v>
      </c>
      <c r="B10648" t="s">
        <v>41646</v>
      </c>
      <c r="C10648" t="s">
        <v>27</v>
      </c>
      <c r="D10648" t="s">
        <v>41647</v>
      </c>
      <c r="E10648" t="s">
        <v>12540</v>
      </c>
      <c r="F10648" t="s">
        <v>12094</v>
      </c>
      <c r="G10648" t="s">
        <v>42</v>
      </c>
      <c r="H10648">
        <v>0</v>
      </c>
      <c r="I10648">
        <v>0</v>
      </c>
      <c r="J10648">
        <v>0</v>
      </c>
      <c r="K10648" t="s">
        <v>41648</v>
      </c>
    </row>
    <row r="10649" spans="1:11" x14ac:dyDescent="0.3">
      <c r="A10649" t="s">
        <v>41649</v>
      </c>
      <c r="B10649" t="s">
        <v>41650</v>
      </c>
      <c r="C10649" t="s">
        <v>558</v>
      </c>
      <c r="D10649" t="s">
        <v>41651</v>
      </c>
      <c r="E10649" t="s">
        <v>32122</v>
      </c>
      <c r="F10649" t="s">
        <v>16</v>
      </c>
      <c r="G10649" t="s">
        <v>8911</v>
      </c>
      <c r="H10649">
        <v>0</v>
      </c>
      <c r="I10649">
        <v>0</v>
      </c>
      <c r="J10649">
        <v>0</v>
      </c>
      <c r="K10649" t="s">
        <v>41652</v>
      </c>
    </row>
    <row r="10650" spans="1:11" x14ac:dyDescent="0.3">
      <c r="A10650" t="s">
        <v>41653</v>
      </c>
      <c r="B10650" t="s">
        <v>41654</v>
      </c>
      <c r="C10650" t="s">
        <v>13</v>
      </c>
      <c r="D10650" t="s">
        <v>41655</v>
      </c>
      <c r="E10650" t="s">
        <v>32427</v>
      </c>
      <c r="F10650" t="s">
        <v>41656</v>
      </c>
      <c r="G10650" t="s">
        <v>42</v>
      </c>
      <c r="H10650">
        <v>0</v>
      </c>
      <c r="I10650">
        <v>0</v>
      </c>
      <c r="J10650">
        <v>0</v>
      </c>
      <c r="K10650" t="s">
        <v>41657</v>
      </c>
    </row>
    <row r="10651" spans="1:11" x14ac:dyDescent="0.3">
      <c r="A10651" t="s">
        <v>41658</v>
      </c>
      <c r="C10651" t="s">
        <v>20</v>
      </c>
      <c r="D10651" t="s">
        <v>41659</v>
      </c>
      <c r="E10651" t="s">
        <v>33633</v>
      </c>
      <c r="F10651" t="s">
        <v>7493</v>
      </c>
      <c r="G10651" t="s">
        <v>42</v>
      </c>
      <c r="H10651">
        <v>0</v>
      </c>
      <c r="I10651">
        <v>0</v>
      </c>
      <c r="J10651">
        <v>0</v>
      </c>
      <c r="K10651" t="s">
        <v>41660</v>
      </c>
    </row>
    <row r="10652" spans="1:11" x14ac:dyDescent="0.3">
      <c r="A10652" t="s">
        <v>41661</v>
      </c>
      <c r="C10652" t="s">
        <v>20</v>
      </c>
      <c r="D10652" t="s">
        <v>41662</v>
      </c>
      <c r="E10652" t="s">
        <v>33633</v>
      </c>
      <c r="F10652" t="s">
        <v>5696</v>
      </c>
      <c r="G10652" t="s">
        <v>42</v>
      </c>
      <c r="H10652">
        <v>0</v>
      </c>
      <c r="I10652">
        <v>0</v>
      </c>
      <c r="J10652">
        <v>0</v>
      </c>
      <c r="K10652" t="s">
        <v>41663</v>
      </c>
    </row>
    <row r="10653" spans="1:11" x14ac:dyDescent="0.3">
      <c r="A10653" t="s">
        <v>41664</v>
      </c>
      <c r="B10653" t="s">
        <v>41665</v>
      </c>
      <c r="C10653" t="s">
        <v>13</v>
      </c>
      <c r="D10653" t="s">
        <v>41666</v>
      </c>
      <c r="E10653" t="s">
        <v>32427</v>
      </c>
      <c r="F10653" t="s">
        <v>16</v>
      </c>
      <c r="G10653" t="s">
        <v>8258</v>
      </c>
      <c r="H10653">
        <v>0</v>
      </c>
      <c r="I10653">
        <v>0</v>
      </c>
      <c r="J10653">
        <v>0</v>
      </c>
      <c r="K10653" t="s">
        <v>41667</v>
      </c>
    </row>
    <row r="10654" spans="1:11" x14ac:dyDescent="0.3">
      <c r="A10654" t="s">
        <v>41668</v>
      </c>
      <c r="B10654" t="s">
        <v>41669</v>
      </c>
      <c r="C10654" t="s">
        <v>13</v>
      </c>
      <c r="D10654" t="s">
        <v>41670</v>
      </c>
      <c r="E10654" t="s">
        <v>32427</v>
      </c>
      <c r="F10654" t="s">
        <v>16</v>
      </c>
      <c r="G10654" t="s">
        <v>7131</v>
      </c>
      <c r="H10654">
        <v>0</v>
      </c>
      <c r="I10654">
        <v>0</v>
      </c>
      <c r="J10654">
        <v>0</v>
      </c>
      <c r="K10654" t="s">
        <v>41671</v>
      </c>
    </row>
    <row r="10655" spans="1:11" x14ac:dyDescent="0.3">
      <c r="A10655" t="s">
        <v>41672</v>
      </c>
      <c r="B10655" t="s">
        <v>41673</v>
      </c>
      <c r="C10655" t="s">
        <v>466</v>
      </c>
      <c r="D10655" t="s">
        <v>41674</v>
      </c>
      <c r="E10655" t="s">
        <v>26488</v>
      </c>
      <c r="F10655" t="s">
        <v>16</v>
      </c>
      <c r="G10655" t="s">
        <v>3624</v>
      </c>
      <c r="H10655">
        <v>0</v>
      </c>
      <c r="I10655">
        <v>0</v>
      </c>
      <c r="J10655">
        <v>0</v>
      </c>
      <c r="K10655" t="s">
        <v>41675</v>
      </c>
    </row>
    <row r="10656" spans="1:11" x14ac:dyDescent="0.3">
      <c r="A10656" t="s">
        <v>41676</v>
      </c>
      <c r="B10656" t="s">
        <v>41677</v>
      </c>
      <c r="C10656" t="s">
        <v>27</v>
      </c>
      <c r="D10656" t="s">
        <v>41678</v>
      </c>
      <c r="E10656" t="s">
        <v>12540</v>
      </c>
      <c r="F10656" t="s">
        <v>16</v>
      </c>
      <c r="G10656" t="s">
        <v>22283</v>
      </c>
      <c r="H10656">
        <v>0</v>
      </c>
      <c r="I10656">
        <v>0</v>
      </c>
      <c r="J10656">
        <v>0</v>
      </c>
      <c r="K10656" t="s">
        <v>41679</v>
      </c>
    </row>
    <row r="10657" spans="1:11" x14ac:dyDescent="0.3">
      <c r="A10657" t="s">
        <v>41680</v>
      </c>
      <c r="B10657" t="s">
        <v>41681</v>
      </c>
      <c r="C10657" t="s">
        <v>558</v>
      </c>
      <c r="D10657" t="s">
        <v>41682</v>
      </c>
      <c r="E10657" t="s">
        <v>895</v>
      </c>
      <c r="F10657" t="s">
        <v>16</v>
      </c>
      <c r="G10657" t="s">
        <v>27516</v>
      </c>
      <c r="H10657">
        <v>0</v>
      </c>
      <c r="I10657">
        <v>0</v>
      </c>
      <c r="J10657">
        <v>0</v>
      </c>
      <c r="K10657" t="s">
        <v>41683</v>
      </c>
    </row>
    <row r="10658" spans="1:11" x14ac:dyDescent="0.3">
      <c r="A10658" t="s">
        <v>41684</v>
      </c>
      <c r="C10658" t="s">
        <v>27</v>
      </c>
      <c r="D10658" t="s">
        <v>41685</v>
      </c>
      <c r="E10658" t="s">
        <v>12540</v>
      </c>
      <c r="F10658" t="s">
        <v>6717</v>
      </c>
      <c r="G10658" t="s">
        <v>42</v>
      </c>
      <c r="H10658">
        <v>0</v>
      </c>
      <c r="I10658">
        <v>0</v>
      </c>
      <c r="J10658">
        <v>0</v>
      </c>
      <c r="K10658" t="s">
        <v>41686</v>
      </c>
    </row>
    <row r="10659" spans="1:11" x14ac:dyDescent="0.3">
      <c r="A10659" t="s">
        <v>41687</v>
      </c>
      <c r="C10659" t="s">
        <v>558</v>
      </c>
      <c r="D10659" t="s">
        <v>41688</v>
      </c>
      <c r="E10659" t="s">
        <v>32599</v>
      </c>
      <c r="F10659" t="s">
        <v>41</v>
      </c>
      <c r="G10659" t="s">
        <v>42</v>
      </c>
      <c r="H10659">
        <v>0</v>
      </c>
      <c r="I10659">
        <v>0</v>
      </c>
      <c r="J10659">
        <v>0</v>
      </c>
      <c r="K10659" t="s">
        <v>41689</v>
      </c>
    </row>
    <row r="10660" spans="1:11" x14ac:dyDescent="0.3">
      <c r="A10660" t="s">
        <v>41690</v>
      </c>
      <c r="B10660" t="s">
        <v>41691</v>
      </c>
      <c r="C10660" t="s">
        <v>20</v>
      </c>
      <c r="D10660" t="s">
        <v>41692</v>
      </c>
      <c r="E10660" t="s">
        <v>33633</v>
      </c>
      <c r="F10660" t="s">
        <v>16</v>
      </c>
      <c r="G10660" t="s">
        <v>1271</v>
      </c>
      <c r="H10660">
        <v>0</v>
      </c>
      <c r="I10660">
        <v>0</v>
      </c>
      <c r="J10660">
        <v>0</v>
      </c>
      <c r="K10660" t="s">
        <v>41693</v>
      </c>
    </row>
    <row r="10661" spans="1:11" x14ac:dyDescent="0.3">
      <c r="A10661" t="s">
        <v>41694</v>
      </c>
      <c r="B10661" t="s">
        <v>41695</v>
      </c>
      <c r="C10661" t="s">
        <v>13</v>
      </c>
      <c r="D10661" t="s">
        <v>41696</v>
      </c>
      <c r="E10661" t="s">
        <v>32427</v>
      </c>
      <c r="F10661" t="s">
        <v>41</v>
      </c>
      <c r="G10661" t="s">
        <v>42</v>
      </c>
      <c r="H10661">
        <v>0</v>
      </c>
      <c r="I10661">
        <v>0</v>
      </c>
      <c r="J10661">
        <v>0</v>
      </c>
      <c r="K10661" t="s">
        <v>41697</v>
      </c>
    </row>
    <row r="10662" spans="1:11" x14ac:dyDescent="0.3">
      <c r="A10662" t="s">
        <v>41698</v>
      </c>
      <c r="C10662" t="s">
        <v>20</v>
      </c>
      <c r="D10662" t="s">
        <v>41699</v>
      </c>
      <c r="E10662" t="s">
        <v>33633</v>
      </c>
      <c r="F10662" t="s">
        <v>1835</v>
      </c>
      <c r="G10662" t="s">
        <v>42</v>
      </c>
      <c r="H10662">
        <v>0</v>
      </c>
      <c r="I10662">
        <v>0</v>
      </c>
      <c r="J10662">
        <v>0</v>
      </c>
      <c r="K10662" t="s">
        <v>41700</v>
      </c>
    </row>
    <row r="10663" spans="1:11" x14ac:dyDescent="0.3">
      <c r="A10663" t="s">
        <v>41701</v>
      </c>
      <c r="B10663" t="s">
        <v>41702</v>
      </c>
      <c r="C10663" t="s">
        <v>13</v>
      </c>
      <c r="D10663" t="s">
        <v>41703</v>
      </c>
      <c r="E10663" t="s">
        <v>15</v>
      </c>
      <c r="F10663" t="s">
        <v>16</v>
      </c>
      <c r="G10663" t="s">
        <v>4861</v>
      </c>
      <c r="H10663">
        <v>0</v>
      </c>
      <c r="I10663">
        <v>0</v>
      </c>
      <c r="J10663">
        <v>0</v>
      </c>
      <c r="K10663" t="s">
        <v>41704</v>
      </c>
    </row>
    <row r="10664" spans="1:11" x14ac:dyDescent="0.3">
      <c r="A10664" t="s">
        <v>41705</v>
      </c>
      <c r="B10664" t="s">
        <v>41706</v>
      </c>
      <c r="C10664" t="s">
        <v>20</v>
      </c>
      <c r="D10664" t="s">
        <v>41707</v>
      </c>
      <c r="E10664" t="s">
        <v>33633</v>
      </c>
      <c r="F10664" t="s">
        <v>9438</v>
      </c>
      <c r="G10664" t="s">
        <v>2750</v>
      </c>
      <c r="H10664">
        <v>0</v>
      </c>
      <c r="I10664">
        <v>0</v>
      </c>
      <c r="J10664">
        <v>0</v>
      </c>
      <c r="K10664" t="s">
        <v>41708</v>
      </c>
    </row>
    <row r="10665" spans="1:11" x14ac:dyDescent="0.3">
      <c r="A10665" t="s">
        <v>41709</v>
      </c>
      <c r="B10665" t="s">
        <v>41710</v>
      </c>
      <c r="C10665" t="s">
        <v>20</v>
      </c>
      <c r="D10665" t="s">
        <v>41711</v>
      </c>
      <c r="E10665" t="s">
        <v>33633</v>
      </c>
      <c r="F10665" t="s">
        <v>16</v>
      </c>
      <c r="G10665" t="s">
        <v>756</v>
      </c>
      <c r="H10665">
        <v>0</v>
      </c>
      <c r="I10665">
        <v>0</v>
      </c>
      <c r="J10665">
        <v>0</v>
      </c>
      <c r="K10665" t="s">
        <v>41712</v>
      </c>
    </row>
    <row r="10666" spans="1:11" x14ac:dyDescent="0.3">
      <c r="A10666" t="s">
        <v>41713</v>
      </c>
      <c r="B10666" t="s">
        <v>41714</v>
      </c>
      <c r="C10666" t="s">
        <v>13</v>
      </c>
      <c r="D10666" t="s">
        <v>41715</v>
      </c>
      <c r="E10666" t="s">
        <v>32427</v>
      </c>
      <c r="F10666" t="s">
        <v>16</v>
      </c>
      <c r="G10666" t="s">
        <v>1391</v>
      </c>
      <c r="H10666">
        <v>0</v>
      </c>
      <c r="I10666">
        <v>0</v>
      </c>
      <c r="J10666">
        <v>0</v>
      </c>
      <c r="K10666" t="s">
        <v>41716</v>
      </c>
    </row>
    <row r="10667" spans="1:11" x14ac:dyDescent="0.3">
      <c r="A10667" t="s">
        <v>41717</v>
      </c>
      <c r="B10667" t="s">
        <v>41718</v>
      </c>
      <c r="C10667" t="s">
        <v>558</v>
      </c>
      <c r="D10667" t="s">
        <v>41719</v>
      </c>
      <c r="E10667" t="s">
        <v>32599</v>
      </c>
      <c r="F10667" t="s">
        <v>16</v>
      </c>
      <c r="G10667" t="s">
        <v>33308</v>
      </c>
      <c r="H10667">
        <v>0</v>
      </c>
      <c r="I10667">
        <v>0</v>
      </c>
      <c r="J10667">
        <v>0</v>
      </c>
      <c r="K10667" t="s">
        <v>41720</v>
      </c>
    </row>
    <row r="10668" spans="1:11" x14ac:dyDescent="0.3">
      <c r="A10668" t="s">
        <v>41721</v>
      </c>
      <c r="B10668" t="s">
        <v>41722</v>
      </c>
      <c r="C10668" t="s">
        <v>20</v>
      </c>
      <c r="D10668" t="s">
        <v>41723</v>
      </c>
      <c r="E10668" t="s">
        <v>33633</v>
      </c>
      <c r="F10668" t="s">
        <v>16</v>
      </c>
      <c r="G10668" t="s">
        <v>3186</v>
      </c>
      <c r="H10668">
        <v>0</v>
      </c>
      <c r="I10668">
        <v>0</v>
      </c>
      <c r="J10668">
        <v>0</v>
      </c>
      <c r="K10668" t="s">
        <v>41724</v>
      </c>
    </row>
    <row r="10669" spans="1:11" x14ac:dyDescent="0.3">
      <c r="A10669" t="s">
        <v>41725</v>
      </c>
      <c r="B10669" t="s">
        <v>41718</v>
      </c>
      <c r="C10669" t="s">
        <v>20</v>
      </c>
      <c r="D10669" t="s">
        <v>41726</v>
      </c>
      <c r="E10669" t="s">
        <v>33633</v>
      </c>
      <c r="F10669" t="s">
        <v>16017</v>
      </c>
      <c r="G10669" t="s">
        <v>42</v>
      </c>
      <c r="H10669">
        <v>0</v>
      </c>
      <c r="I10669">
        <v>0</v>
      </c>
      <c r="J10669">
        <v>0</v>
      </c>
      <c r="K10669" t="s">
        <v>41727</v>
      </c>
    </row>
    <row r="10670" spans="1:11" x14ac:dyDescent="0.3">
      <c r="A10670" t="s">
        <v>41728</v>
      </c>
      <c r="B10670" t="s">
        <v>41729</v>
      </c>
      <c r="C10670" t="s">
        <v>20</v>
      </c>
      <c r="D10670" t="s">
        <v>41730</v>
      </c>
      <c r="E10670" t="s">
        <v>33633</v>
      </c>
      <c r="F10670" t="s">
        <v>3484</v>
      </c>
      <c r="G10670" t="s">
        <v>42</v>
      </c>
      <c r="H10670">
        <v>0</v>
      </c>
      <c r="I10670">
        <v>0</v>
      </c>
      <c r="J10670">
        <v>0</v>
      </c>
      <c r="K10670" t="s">
        <v>41731</v>
      </c>
    </row>
    <row r="10671" spans="1:11" x14ac:dyDescent="0.3">
      <c r="A10671" t="s">
        <v>41732</v>
      </c>
      <c r="B10671" t="s">
        <v>41733</v>
      </c>
      <c r="C10671" t="s">
        <v>13</v>
      </c>
      <c r="D10671" t="s">
        <v>41734</v>
      </c>
      <c r="E10671" t="s">
        <v>32427</v>
      </c>
      <c r="F10671" t="s">
        <v>10710</v>
      </c>
      <c r="G10671" t="s">
        <v>42</v>
      </c>
      <c r="H10671">
        <v>0</v>
      </c>
      <c r="I10671">
        <v>0</v>
      </c>
      <c r="J10671">
        <v>0</v>
      </c>
      <c r="K10671" t="s">
        <v>41735</v>
      </c>
    </row>
    <row r="10672" spans="1:11" x14ac:dyDescent="0.3">
      <c r="A10672" t="s">
        <v>41736</v>
      </c>
      <c r="B10672" t="s">
        <v>41737</v>
      </c>
      <c r="C10672" t="s">
        <v>27</v>
      </c>
      <c r="D10672" t="s">
        <v>41738</v>
      </c>
      <c r="E10672" t="s">
        <v>12540</v>
      </c>
      <c r="F10672" t="s">
        <v>2286</v>
      </c>
      <c r="G10672" t="s">
        <v>42</v>
      </c>
      <c r="H10672">
        <v>0</v>
      </c>
      <c r="I10672">
        <v>0</v>
      </c>
      <c r="J10672">
        <v>0</v>
      </c>
      <c r="K10672" t="s">
        <v>41739</v>
      </c>
    </row>
    <row r="10673" spans="1:11" x14ac:dyDescent="0.3">
      <c r="A10673" t="s">
        <v>41740</v>
      </c>
      <c r="B10673" t="s">
        <v>41741</v>
      </c>
      <c r="C10673" t="s">
        <v>27</v>
      </c>
      <c r="D10673" t="s">
        <v>41742</v>
      </c>
      <c r="E10673" t="s">
        <v>12540</v>
      </c>
      <c r="F10673" t="s">
        <v>9182</v>
      </c>
      <c r="G10673" t="s">
        <v>951</v>
      </c>
      <c r="H10673">
        <v>0</v>
      </c>
      <c r="I10673">
        <v>0</v>
      </c>
      <c r="J10673">
        <v>0</v>
      </c>
      <c r="K10673" t="s">
        <v>41743</v>
      </c>
    </row>
    <row r="10674" spans="1:11" x14ac:dyDescent="0.3">
      <c r="A10674" t="s">
        <v>41744</v>
      </c>
      <c r="B10674" t="s">
        <v>41745</v>
      </c>
      <c r="C10674" t="s">
        <v>558</v>
      </c>
      <c r="D10674" t="s">
        <v>41746</v>
      </c>
      <c r="E10674" t="s">
        <v>32599</v>
      </c>
      <c r="F10674" t="s">
        <v>41</v>
      </c>
      <c r="G10674" t="s">
        <v>42</v>
      </c>
      <c r="H10674">
        <v>0</v>
      </c>
      <c r="I10674">
        <v>0</v>
      </c>
      <c r="J10674">
        <v>0</v>
      </c>
      <c r="K10674" t="s">
        <v>41747</v>
      </c>
    </row>
    <row r="10675" spans="1:11" x14ac:dyDescent="0.3">
      <c r="A10675" t="s">
        <v>41748</v>
      </c>
      <c r="B10675" t="s">
        <v>41749</v>
      </c>
      <c r="C10675" t="s">
        <v>20</v>
      </c>
      <c r="D10675" t="s">
        <v>41750</v>
      </c>
      <c r="E10675" t="s">
        <v>22</v>
      </c>
      <c r="F10675" t="s">
        <v>16</v>
      </c>
      <c r="G10675" t="s">
        <v>6816</v>
      </c>
      <c r="H10675">
        <v>0</v>
      </c>
      <c r="I10675">
        <v>0</v>
      </c>
      <c r="J10675">
        <v>0</v>
      </c>
      <c r="K10675" t="s">
        <v>41751</v>
      </c>
    </row>
    <row r="10676" spans="1:11" x14ac:dyDescent="0.3">
      <c r="A10676" t="s">
        <v>41752</v>
      </c>
      <c r="B10676" t="s">
        <v>41753</v>
      </c>
      <c r="C10676" t="s">
        <v>13</v>
      </c>
      <c r="D10676" t="s">
        <v>41754</v>
      </c>
      <c r="E10676" t="s">
        <v>32427</v>
      </c>
      <c r="F10676" t="s">
        <v>2361</v>
      </c>
      <c r="G10676" t="s">
        <v>42</v>
      </c>
      <c r="H10676">
        <v>0</v>
      </c>
      <c r="I10676">
        <v>0</v>
      </c>
      <c r="J10676">
        <v>0</v>
      </c>
      <c r="K10676" t="s">
        <v>41755</v>
      </c>
    </row>
    <row r="10677" spans="1:11" x14ac:dyDescent="0.3">
      <c r="A10677" t="s">
        <v>41756</v>
      </c>
      <c r="B10677" t="s">
        <v>41757</v>
      </c>
      <c r="C10677" t="s">
        <v>558</v>
      </c>
      <c r="D10677" t="s">
        <v>41758</v>
      </c>
      <c r="E10677" t="s">
        <v>32599</v>
      </c>
      <c r="F10677" t="s">
        <v>41</v>
      </c>
      <c r="G10677" t="s">
        <v>42</v>
      </c>
      <c r="H10677">
        <v>0</v>
      </c>
      <c r="I10677">
        <v>0</v>
      </c>
      <c r="J10677">
        <v>0</v>
      </c>
      <c r="K10677" t="s">
        <v>41759</v>
      </c>
    </row>
    <row r="10678" spans="1:11" x14ac:dyDescent="0.3">
      <c r="A10678" t="s">
        <v>41760</v>
      </c>
      <c r="B10678" t="s">
        <v>41761</v>
      </c>
      <c r="C10678" t="s">
        <v>20</v>
      </c>
      <c r="D10678" t="s">
        <v>41762</v>
      </c>
      <c r="E10678" t="s">
        <v>33633</v>
      </c>
      <c r="F10678" t="s">
        <v>11585</v>
      </c>
      <c r="G10678" t="s">
        <v>42</v>
      </c>
      <c r="H10678">
        <v>0</v>
      </c>
      <c r="I10678">
        <v>0</v>
      </c>
      <c r="J10678">
        <v>0</v>
      </c>
      <c r="K10678" t="s">
        <v>41763</v>
      </c>
    </row>
    <row r="10679" spans="1:11" x14ac:dyDescent="0.3">
      <c r="A10679" t="s">
        <v>41764</v>
      </c>
      <c r="C10679" t="s">
        <v>20</v>
      </c>
      <c r="D10679" t="s">
        <v>41765</v>
      </c>
      <c r="E10679" t="s">
        <v>33633</v>
      </c>
      <c r="F10679" t="s">
        <v>2595</v>
      </c>
      <c r="G10679" t="s">
        <v>42</v>
      </c>
      <c r="H10679">
        <v>0</v>
      </c>
      <c r="I10679">
        <v>0</v>
      </c>
      <c r="J10679">
        <v>0</v>
      </c>
      <c r="K10679" t="s">
        <v>41766</v>
      </c>
    </row>
    <row r="10680" spans="1:11" x14ac:dyDescent="0.3">
      <c r="A10680" t="s">
        <v>41767</v>
      </c>
      <c r="B10680" t="s">
        <v>41768</v>
      </c>
      <c r="C10680" t="s">
        <v>27</v>
      </c>
      <c r="D10680" t="s">
        <v>41769</v>
      </c>
      <c r="E10680" t="s">
        <v>12540</v>
      </c>
      <c r="F10680" t="s">
        <v>16</v>
      </c>
      <c r="G10680" t="s">
        <v>18119</v>
      </c>
      <c r="H10680">
        <v>0</v>
      </c>
      <c r="I10680">
        <v>0</v>
      </c>
      <c r="J10680">
        <v>0</v>
      </c>
      <c r="K10680" t="s">
        <v>41770</v>
      </c>
    </row>
    <row r="10681" spans="1:11" x14ac:dyDescent="0.3">
      <c r="A10681" t="s">
        <v>41771</v>
      </c>
      <c r="B10681" t="s">
        <v>41772</v>
      </c>
      <c r="C10681" t="s">
        <v>27</v>
      </c>
      <c r="D10681" t="s">
        <v>41773</v>
      </c>
      <c r="E10681" t="s">
        <v>12540</v>
      </c>
      <c r="F10681" t="s">
        <v>16</v>
      </c>
      <c r="G10681" t="s">
        <v>10738</v>
      </c>
      <c r="H10681">
        <v>0</v>
      </c>
      <c r="I10681">
        <v>0</v>
      </c>
      <c r="J10681">
        <v>0</v>
      </c>
      <c r="K10681" t="s">
        <v>41774</v>
      </c>
    </row>
    <row r="10682" spans="1:11" x14ac:dyDescent="0.3">
      <c r="A10682" t="s">
        <v>41775</v>
      </c>
      <c r="B10682" t="s">
        <v>41776</v>
      </c>
      <c r="C10682" t="s">
        <v>13</v>
      </c>
      <c r="D10682" t="s">
        <v>41777</v>
      </c>
      <c r="E10682" t="s">
        <v>32427</v>
      </c>
      <c r="F10682" t="s">
        <v>16</v>
      </c>
      <c r="G10682" t="s">
        <v>33308</v>
      </c>
      <c r="H10682">
        <v>0</v>
      </c>
      <c r="I10682">
        <v>0</v>
      </c>
      <c r="J10682">
        <v>0</v>
      </c>
      <c r="K10682" t="s">
        <v>41778</v>
      </c>
    </row>
    <row r="10683" spans="1:11" x14ac:dyDescent="0.3">
      <c r="A10683" t="s">
        <v>41779</v>
      </c>
      <c r="C10683" t="s">
        <v>13</v>
      </c>
      <c r="D10683" t="s">
        <v>41780</v>
      </c>
      <c r="E10683" t="s">
        <v>32427</v>
      </c>
      <c r="F10683" t="s">
        <v>6872</v>
      </c>
      <c r="G10683" t="s">
        <v>5222</v>
      </c>
      <c r="H10683">
        <v>0</v>
      </c>
      <c r="I10683">
        <v>0</v>
      </c>
      <c r="J10683">
        <v>0</v>
      </c>
      <c r="K10683" t="s">
        <v>41781</v>
      </c>
    </row>
    <row r="10684" spans="1:11" x14ac:dyDescent="0.3">
      <c r="A10684" t="s">
        <v>41782</v>
      </c>
      <c r="B10684" t="s">
        <v>41783</v>
      </c>
      <c r="C10684" t="s">
        <v>13</v>
      </c>
      <c r="D10684" t="s">
        <v>41784</v>
      </c>
      <c r="E10684" t="s">
        <v>32427</v>
      </c>
      <c r="F10684" t="s">
        <v>16</v>
      </c>
      <c r="G10684" t="s">
        <v>3291</v>
      </c>
      <c r="H10684">
        <v>0</v>
      </c>
      <c r="I10684">
        <v>0</v>
      </c>
      <c r="J10684">
        <v>0</v>
      </c>
      <c r="K10684" t="s">
        <v>41785</v>
      </c>
    </row>
    <row r="10685" spans="1:11" x14ac:dyDescent="0.3">
      <c r="A10685" t="s">
        <v>41786</v>
      </c>
      <c r="B10685" t="s">
        <v>41787</v>
      </c>
      <c r="C10685" t="s">
        <v>20</v>
      </c>
      <c r="D10685" t="s">
        <v>41788</v>
      </c>
      <c r="E10685" t="s">
        <v>33633</v>
      </c>
      <c r="F10685" t="s">
        <v>7524</v>
      </c>
      <c r="G10685" t="s">
        <v>2189</v>
      </c>
      <c r="H10685">
        <v>0</v>
      </c>
      <c r="I10685">
        <v>0</v>
      </c>
      <c r="J10685">
        <v>0</v>
      </c>
      <c r="K10685" t="s">
        <v>41789</v>
      </c>
    </row>
    <row r="10686" spans="1:11" x14ac:dyDescent="0.3">
      <c r="A10686" t="s">
        <v>41790</v>
      </c>
      <c r="B10686" t="s">
        <v>41791</v>
      </c>
      <c r="C10686" t="s">
        <v>20</v>
      </c>
      <c r="D10686" t="s">
        <v>41792</v>
      </c>
      <c r="E10686" t="s">
        <v>33633</v>
      </c>
      <c r="F10686" t="s">
        <v>1506</v>
      </c>
      <c r="G10686" t="s">
        <v>42</v>
      </c>
      <c r="H10686">
        <v>0</v>
      </c>
      <c r="I10686">
        <v>0</v>
      </c>
      <c r="J10686">
        <v>0</v>
      </c>
      <c r="K10686" t="s">
        <v>41793</v>
      </c>
    </row>
    <row r="10687" spans="1:11" x14ac:dyDescent="0.3">
      <c r="A10687" t="s">
        <v>41794</v>
      </c>
      <c r="B10687" t="s">
        <v>41795</v>
      </c>
      <c r="C10687" t="s">
        <v>20</v>
      </c>
      <c r="D10687" t="s">
        <v>41796</v>
      </c>
      <c r="E10687" t="s">
        <v>33633</v>
      </c>
      <c r="F10687" t="s">
        <v>4267</v>
      </c>
      <c r="G10687" t="s">
        <v>42</v>
      </c>
      <c r="H10687">
        <v>0</v>
      </c>
      <c r="I10687">
        <v>0</v>
      </c>
      <c r="J10687">
        <v>0</v>
      </c>
      <c r="K10687" t="s">
        <v>41797</v>
      </c>
    </row>
    <row r="10688" spans="1:11" x14ac:dyDescent="0.3">
      <c r="A10688" t="s">
        <v>41798</v>
      </c>
      <c r="C10688" t="s">
        <v>20</v>
      </c>
      <c r="D10688" t="s">
        <v>41799</v>
      </c>
      <c r="E10688" t="s">
        <v>33633</v>
      </c>
      <c r="F10688" t="s">
        <v>11292</v>
      </c>
      <c r="G10688" t="s">
        <v>42</v>
      </c>
      <c r="H10688">
        <v>0</v>
      </c>
      <c r="I10688">
        <v>0</v>
      </c>
      <c r="J10688">
        <v>0</v>
      </c>
      <c r="K10688" t="s">
        <v>41800</v>
      </c>
    </row>
    <row r="10689" spans="1:11" x14ac:dyDescent="0.3">
      <c r="A10689" t="s">
        <v>41801</v>
      </c>
      <c r="B10689" t="s">
        <v>41802</v>
      </c>
      <c r="C10689" t="s">
        <v>20</v>
      </c>
      <c r="D10689" t="s">
        <v>41803</v>
      </c>
      <c r="E10689" t="s">
        <v>33633</v>
      </c>
      <c r="F10689" t="s">
        <v>1886</v>
      </c>
      <c r="G10689" t="s">
        <v>2715</v>
      </c>
      <c r="H10689">
        <v>0</v>
      </c>
      <c r="I10689">
        <v>0</v>
      </c>
      <c r="J10689">
        <v>0</v>
      </c>
      <c r="K10689" t="s">
        <v>41804</v>
      </c>
    </row>
    <row r="10690" spans="1:11" x14ac:dyDescent="0.3">
      <c r="A10690" t="s">
        <v>41805</v>
      </c>
      <c r="B10690" t="s">
        <v>41806</v>
      </c>
      <c r="C10690" t="s">
        <v>20</v>
      </c>
      <c r="D10690" t="s">
        <v>41807</v>
      </c>
      <c r="E10690" t="s">
        <v>33633</v>
      </c>
      <c r="F10690" t="s">
        <v>1506</v>
      </c>
      <c r="G10690" t="s">
        <v>42</v>
      </c>
      <c r="H10690">
        <v>0</v>
      </c>
      <c r="I10690">
        <v>0</v>
      </c>
      <c r="J10690">
        <v>0</v>
      </c>
      <c r="K10690" t="s">
        <v>41808</v>
      </c>
    </row>
    <row r="10691" spans="1:11" x14ac:dyDescent="0.3">
      <c r="A10691" t="s">
        <v>41809</v>
      </c>
      <c r="C10691" t="s">
        <v>20</v>
      </c>
      <c r="D10691" t="s">
        <v>41810</v>
      </c>
      <c r="E10691" t="s">
        <v>33633</v>
      </c>
      <c r="F10691" t="s">
        <v>430</v>
      </c>
      <c r="G10691" t="s">
        <v>42</v>
      </c>
      <c r="H10691">
        <v>0</v>
      </c>
      <c r="I10691">
        <v>0</v>
      </c>
      <c r="J10691">
        <v>0</v>
      </c>
      <c r="K10691" t="s">
        <v>41811</v>
      </c>
    </row>
    <row r="10692" spans="1:11" x14ac:dyDescent="0.3">
      <c r="A10692" t="s">
        <v>41812</v>
      </c>
      <c r="B10692" t="s">
        <v>41813</v>
      </c>
      <c r="C10692" t="s">
        <v>27</v>
      </c>
      <c r="D10692" t="s">
        <v>41814</v>
      </c>
      <c r="E10692" t="s">
        <v>12540</v>
      </c>
      <c r="F10692" t="s">
        <v>16</v>
      </c>
      <c r="G10692" t="s">
        <v>5843</v>
      </c>
      <c r="H10692">
        <v>0</v>
      </c>
      <c r="I10692">
        <v>0</v>
      </c>
      <c r="J10692">
        <v>0</v>
      </c>
      <c r="K10692" t="s">
        <v>41815</v>
      </c>
    </row>
    <row r="10693" spans="1:11" x14ac:dyDescent="0.3">
      <c r="A10693" t="s">
        <v>41816</v>
      </c>
      <c r="C10693" t="s">
        <v>20</v>
      </c>
      <c r="D10693" t="s">
        <v>41817</v>
      </c>
      <c r="E10693" t="s">
        <v>33633</v>
      </c>
      <c r="F10693" t="s">
        <v>3560</v>
      </c>
      <c r="G10693" t="s">
        <v>42</v>
      </c>
      <c r="H10693">
        <v>0</v>
      </c>
      <c r="I10693">
        <v>0</v>
      </c>
      <c r="J10693">
        <v>0</v>
      </c>
      <c r="K10693" t="s">
        <v>41818</v>
      </c>
    </row>
    <row r="10694" spans="1:11" x14ac:dyDescent="0.3">
      <c r="A10694" t="s">
        <v>41819</v>
      </c>
      <c r="B10694" t="s">
        <v>41820</v>
      </c>
      <c r="C10694" t="s">
        <v>20</v>
      </c>
      <c r="D10694" t="s">
        <v>41821</v>
      </c>
      <c r="E10694" t="s">
        <v>33633</v>
      </c>
      <c r="F10694" t="s">
        <v>804</v>
      </c>
      <c r="G10694" t="s">
        <v>8894</v>
      </c>
      <c r="H10694">
        <v>0</v>
      </c>
      <c r="I10694">
        <v>0</v>
      </c>
      <c r="J10694">
        <v>0</v>
      </c>
      <c r="K10694" t="s">
        <v>41822</v>
      </c>
    </row>
    <row r="10695" spans="1:11" x14ac:dyDescent="0.3">
      <c r="A10695" t="s">
        <v>41823</v>
      </c>
      <c r="B10695" t="s">
        <v>41824</v>
      </c>
      <c r="C10695" t="s">
        <v>20</v>
      </c>
      <c r="D10695" t="s">
        <v>41825</v>
      </c>
      <c r="E10695" t="s">
        <v>22</v>
      </c>
      <c r="F10695" t="s">
        <v>16</v>
      </c>
      <c r="G10695" t="s">
        <v>9108</v>
      </c>
      <c r="H10695">
        <v>0</v>
      </c>
      <c r="I10695">
        <v>0</v>
      </c>
      <c r="J10695">
        <v>0</v>
      </c>
      <c r="K10695" t="s">
        <v>41826</v>
      </c>
    </row>
    <row r="10696" spans="1:11" x14ac:dyDescent="0.3">
      <c r="A10696" t="s">
        <v>41827</v>
      </c>
      <c r="C10696" t="s">
        <v>20</v>
      </c>
      <c r="D10696" t="s">
        <v>41828</v>
      </c>
      <c r="E10696" t="s">
        <v>33633</v>
      </c>
      <c r="F10696" t="s">
        <v>3412</v>
      </c>
      <c r="G10696" t="s">
        <v>42</v>
      </c>
      <c r="H10696">
        <v>0</v>
      </c>
      <c r="I10696">
        <v>0</v>
      </c>
      <c r="J10696">
        <v>0</v>
      </c>
      <c r="K10696" t="s">
        <v>41829</v>
      </c>
    </row>
    <row r="10697" spans="1:11" x14ac:dyDescent="0.3">
      <c r="A10697" t="s">
        <v>41830</v>
      </c>
      <c r="B10697" t="s">
        <v>41831</v>
      </c>
      <c r="C10697" t="s">
        <v>20</v>
      </c>
      <c r="D10697" t="s">
        <v>41832</v>
      </c>
      <c r="E10697" t="s">
        <v>33633</v>
      </c>
      <c r="F10697" t="s">
        <v>11456</v>
      </c>
      <c r="G10697" t="s">
        <v>42</v>
      </c>
      <c r="H10697">
        <v>0</v>
      </c>
      <c r="I10697">
        <v>0</v>
      </c>
      <c r="J10697">
        <v>0</v>
      </c>
      <c r="K10697" t="s">
        <v>41833</v>
      </c>
    </row>
    <row r="10698" spans="1:11" x14ac:dyDescent="0.3">
      <c r="A10698" t="s">
        <v>41834</v>
      </c>
      <c r="B10698" t="s">
        <v>41835</v>
      </c>
      <c r="C10698" t="s">
        <v>558</v>
      </c>
      <c r="D10698" t="s">
        <v>41836</v>
      </c>
      <c r="E10698" t="s">
        <v>28510</v>
      </c>
      <c r="F10698" t="s">
        <v>384</v>
      </c>
      <c r="G10698" t="s">
        <v>3235</v>
      </c>
      <c r="H10698">
        <v>0</v>
      </c>
      <c r="I10698">
        <v>0</v>
      </c>
      <c r="J10698">
        <v>0</v>
      </c>
      <c r="K10698" t="s">
        <v>41837</v>
      </c>
    </row>
    <row r="10699" spans="1:11" x14ac:dyDescent="0.3">
      <c r="A10699" t="s">
        <v>41838</v>
      </c>
      <c r="B10699" t="s">
        <v>41839</v>
      </c>
      <c r="C10699" t="s">
        <v>558</v>
      </c>
      <c r="D10699" t="s">
        <v>41840</v>
      </c>
      <c r="E10699" t="s">
        <v>28510</v>
      </c>
      <c r="F10699" t="s">
        <v>23804</v>
      </c>
      <c r="G10699" t="s">
        <v>42</v>
      </c>
      <c r="H10699">
        <v>0</v>
      </c>
      <c r="I10699">
        <v>0</v>
      </c>
      <c r="J10699">
        <v>0</v>
      </c>
      <c r="K10699" t="s">
        <v>41841</v>
      </c>
    </row>
    <row r="10700" spans="1:11" x14ac:dyDescent="0.3">
      <c r="A10700" t="s">
        <v>41842</v>
      </c>
      <c r="B10700" t="s">
        <v>41843</v>
      </c>
      <c r="C10700" t="s">
        <v>20</v>
      </c>
      <c r="D10700" t="s">
        <v>41844</v>
      </c>
      <c r="E10700" t="s">
        <v>33633</v>
      </c>
      <c r="F10700" t="s">
        <v>16</v>
      </c>
      <c r="G10700" t="s">
        <v>756</v>
      </c>
      <c r="H10700">
        <v>0</v>
      </c>
      <c r="I10700">
        <v>0</v>
      </c>
      <c r="J10700">
        <v>0</v>
      </c>
      <c r="K10700" t="s">
        <v>41845</v>
      </c>
    </row>
    <row r="10701" spans="1:11" x14ac:dyDescent="0.3">
      <c r="A10701" t="s">
        <v>41846</v>
      </c>
      <c r="C10701" t="s">
        <v>27</v>
      </c>
      <c r="D10701" t="s">
        <v>41847</v>
      </c>
      <c r="E10701" t="s">
        <v>12540</v>
      </c>
      <c r="F10701" t="s">
        <v>25702</v>
      </c>
      <c r="G10701" t="s">
        <v>42</v>
      </c>
      <c r="H10701">
        <v>0</v>
      </c>
      <c r="I10701">
        <v>0</v>
      </c>
      <c r="J10701">
        <v>0</v>
      </c>
      <c r="K10701" t="s">
        <v>41848</v>
      </c>
    </row>
    <row r="10702" spans="1:11" x14ac:dyDescent="0.3">
      <c r="A10702" t="s">
        <v>41849</v>
      </c>
      <c r="C10702" t="s">
        <v>558</v>
      </c>
      <c r="D10702" t="s">
        <v>41850</v>
      </c>
      <c r="E10702" t="s">
        <v>32599</v>
      </c>
      <c r="F10702" t="s">
        <v>41</v>
      </c>
      <c r="G10702" t="s">
        <v>42</v>
      </c>
      <c r="H10702">
        <v>0</v>
      </c>
      <c r="I10702">
        <v>0</v>
      </c>
      <c r="J10702">
        <v>0</v>
      </c>
      <c r="K10702" t="s">
        <v>41851</v>
      </c>
    </row>
    <row r="10703" spans="1:11" x14ac:dyDescent="0.3">
      <c r="A10703" t="s">
        <v>41852</v>
      </c>
      <c r="B10703" t="s">
        <v>41853</v>
      </c>
      <c r="C10703" t="s">
        <v>20</v>
      </c>
      <c r="D10703" t="s">
        <v>41854</v>
      </c>
      <c r="E10703" t="s">
        <v>22</v>
      </c>
      <c r="F10703" t="s">
        <v>16</v>
      </c>
      <c r="G10703" t="s">
        <v>4543</v>
      </c>
      <c r="H10703">
        <v>0</v>
      </c>
      <c r="I10703">
        <v>0</v>
      </c>
      <c r="J10703">
        <v>0</v>
      </c>
      <c r="K10703" t="s">
        <v>41855</v>
      </c>
    </row>
    <row r="10704" spans="1:11" x14ac:dyDescent="0.3">
      <c r="A10704" t="s">
        <v>41856</v>
      </c>
      <c r="B10704" t="s">
        <v>41857</v>
      </c>
      <c r="C10704" t="s">
        <v>558</v>
      </c>
      <c r="D10704" t="s">
        <v>41858</v>
      </c>
      <c r="E10704" t="s">
        <v>28510</v>
      </c>
      <c r="F10704" t="s">
        <v>1143</v>
      </c>
      <c r="G10704" t="s">
        <v>8377</v>
      </c>
      <c r="H10704">
        <v>0</v>
      </c>
      <c r="I10704">
        <v>0</v>
      </c>
      <c r="J10704">
        <v>0</v>
      </c>
      <c r="K10704" t="s">
        <v>41859</v>
      </c>
    </row>
    <row r="10705" spans="1:11" x14ac:dyDescent="0.3">
      <c r="A10705" t="s">
        <v>41860</v>
      </c>
      <c r="C10705" t="s">
        <v>27</v>
      </c>
      <c r="D10705" t="s">
        <v>41861</v>
      </c>
      <c r="E10705" t="s">
        <v>12540</v>
      </c>
      <c r="F10705" t="s">
        <v>11510</v>
      </c>
      <c r="G10705" t="s">
        <v>42</v>
      </c>
      <c r="H10705">
        <v>0</v>
      </c>
      <c r="I10705">
        <v>0</v>
      </c>
      <c r="J10705">
        <v>0</v>
      </c>
      <c r="K10705" t="s">
        <v>41862</v>
      </c>
    </row>
    <row r="10706" spans="1:11" x14ac:dyDescent="0.3">
      <c r="A10706" t="s">
        <v>41863</v>
      </c>
      <c r="C10706" t="s">
        <v>13</v>
      </c>
      <c r="D10706" t="s">
        <v>41864</v>
      </c>
      <c r="E10706" t="s">
        <v>32427</v>
      </c>
      <c r="F10706" t="s">
        <v>6584</v>
      </c>
      <c r="G10706" t="s">
        <v>42</v>
      </c>
      <c r="H10706">
        <v>0</v>
      </c>
      <c r="I10706">
        <v>0</v>
      </c>
      <c r="J10706">
        <v>0</v>
      </c>
      <c r="K10706" t="s">
        <v>41865</v>
      </c>
    </row>
    <row r="10707" spans="1:11" x14ac:dyDescent="0.3">
      <c r="A10707" t="s">
        <v>41866</v>
      </c>
      <c r="C10707" t="s">
        <v>13</v>
      </c>
      <c r="D10707" t="s">
        <v>41867</v>
      </c>
      <c r="E10707" t="s">
        <v>32427</v>
      </c>
      <c r="F10707" t="s">
        <v>6717</v>
      </c>
      <c r="G10707" t="s">
        <v>42</v>
      </c>
      <c r="H10707">
        <v>0</v>
      </c>
      <c r="I10707">
        <v>0</v>
      </c>
      <c r="J10707">
        <v>0</v>
      </c>
      <c r="K10707" t="s">
        <v>41868</v>
      </c>
    </row>
    <row r="10708" spans="1:11" x14ac:dyDescent="0.3">
      <c r="A10708" t="s">
        <v>41869</v>
      </c>
      <c r="B10708" t="s">
        <v>41870</v>
      </c>
      <c r="C10708" t="s">
        <v>20</v>
      </c>
      <c r="D10708" t="s">
        <v>41871</v>
      </c>
      <c r="E10708" t="s">
        <v>22</v>
      </c>
      <c r="F10708" t="s">
        <v>16</v>
      </c>
      <c r="G10708" t="s">
        <v>18410</v>
      </c>
      <c r="H10708">
        <v>0</v>
      </c>
      <c r="I10708">
        <v>0</v>
      </c>
      <c r="J10708">
        <v>0</v>
      </c>
      <c r="K10708" t="s">
        <v>41872</v>
      </c>
    </row>
    <row r="10709" spans="1:11" x14ac:dyDescent="0.3">
      <c r="A10709" t="s">
        <v>41873</v>
      </c>
      <c r="C10709" t="s">
        <v>13</v>
      </c>
      <c r="D10709" t="s">
        <v>41874</v>
      </c>
      <c r="E10709" t="s">
        <v>32427</v>
      </c>
      <c r="F10709" t="s">
        <v>1252</v>
      </c>
      <c r="G10709" t="s">
        <v>42</v>
      </c>
      <c r="H10709">
        <v>0</v>
      </c>
      <c r="I10709">
        <v>0</v>
      </c>
      <c r="J10709">
        <v>0</v>
      </c>
      <c r="K10709" t="s">
        <v>41875</v>
      </c>
    </row>
    <row r="10710" spans="1:11" x14ac:dyDescent="0.3">
      <c r="A10710" t="s">
        <v>41876</v>
      </c>
      <c r="B10710" t="s">
        <v>41877</v>
      </c>
      <c r="C10710" t="s">
        <v>13</v>
      </c>
      <c r="D10710" t="s">
        <v>41878</v>
      </c>
      <c r="E10710" t="s">
        <v>32427</v>
      </c>
      <c r="F10710" t="s">
        <v>41</v>
      </c>
      <c r="G10710" t="s">
        <v>42</v>
      </c>
      <c r="H10710">
        <v>0</v>
      </c>
      <c r="I10710">
        <v>0</v>
      </c>
      <c r="J10710">
        <v>0</v>
      </c>
      <c r="K10710" t="s">
        <v>41879</v>
      </c>
    </row>
    <row r="10711" spans="1:11" x14ac:dyDescent="0.3">
      <c r="A10711" t="s">
        <v>41880</v>
      </c>
      <c r="B10711" t="s">
        <v>41881</v>
      </c>
      <c r="C10711" t="s">
        <v>20</v>
      </c>
      <c r="D10711" t="s">
        <v>41882</v>
      </c>
      <c r="E10711" t="s">
        <v>33633</v>
      </c>
      <c r="F10711" t="s">
        <v>16</v>
      </c>
      <c r="G10711" t="s">
        <v>756</v>
      </c>
      <c r="H10711">
        <v>0</v>
      </c>
      <c r="I10711">
        <v>0</v>
      </c>
      <c r="J10711">
        <v>0</v>
      </c>
      <c r="K10711" t="s">
        <v>41883</v>
      </c>
    </row>
    <row r="10712" spans="1:11" x14ac:dyDescent="0.3">
      <c r="A10712" t="s">
        <v>41884</v>
      </c>
      <c r="C10712" t="s">
        <v>20</v>
      </c>
      <c r="D10712" t="s">
        <v>41885</v>
      </c>
      <c r="E10712" t="s">
        <v>33633</v>
      </c>
      <c r="F10712" t="s">
        <v>16</v>
      </c>
      <c r="G10712" t="s">
        <v>9108</v>
      </c>
      <c r="H10712">
        <v>0</v>
      </c>
      <c r="I10712">
        <v>0</v>
      </c>
      <c r="J10712">
        <v>0</v>
      </c>
      <c r="K10712" t="s">
        <v>41886</v>
      </c>
    </row>
    <row r="10713" spans="1:11" x14ac:dyDescent="0.3">
      <c r="A10713" t="s">
        <v>41887</v>
      </c>
      <c r="B10713" t="s">
        <v>41888</v>
      </c>
      <c r="C10713" t="s">
        <v>27</v>
      </c>
      <c r="D10713" t="s">
        <v>41889</v>
      </c>
      <c r="E10713" t="s">
        <v>12540</v>
      </c>
      <c r="F10713" t="s">
        <v>19926</v>
      </c>
      <c r="G10713" t="s">
        <v>42</v>
      </c>
      <c r="H10713">
        <v>0</v>
      </c>
      <c r="I10713">
        <v>0</v>
      </c>
      <c r="J10713">
        <v>0</v>
      </c>
      <c r="K10713" t="s">
        <v>41890</v>
      </c>
    </row>
    <row r="10714" spans="1:11" x14ac:dyDescent="0.3">
      <c r="A10714" t="s">
        <v>41891</v>
      </c>
      <c r="B10714" t="s">
        <v>41892</v>
      </c>
      <c r="C10714" t="s">
        <v>13</v>
      </c>
      <c r="D10714" t="s">
        <v>41893</v>
      </c>
      <c r="E10714" t="s">
        <v>32427</v>
      </c>
      <c r="F10714" t="s">
        <v>4261</v>
      </c>
      <c r="G10714" t="s">
        <v>42</v>
      </c>
      <c r="H10714">
        <v>0</v>
      </c>
      <c r="I10714">
        <v>0</v>
      </c>
      <c r="J10714">
        <v>0</v>
      </c>
      <c r="K10714" t="s">
        <v>41894</v>
      </c>
    </row>
    <row r="10715" spans="1:11" x14ac:dyDescent="0.3">
      <c r="A10715" t="s">
        <v>41895</v>
      </c>
      <c r="C10715" t="s">
        <v>13</v>
      </c>
      <c r="D10715" t="s">
        <v>41896</v>
      </c>
      <c r="E10715" t="s">
        <v>32427</v>
      </c>
      <c r="F10715" t="s">
        <v>16465</v>
      </c>
      <c r="G10715" t="s">
        <v>42</v>
      </c>
      <c r="H10715">
        <v>0</v>
      </c>
      <c r="I10715">
        <v>0</v>
      </c>
      <c r="J10715">
        <v>0</v>
      </c>
      <c r="K10715" t="s">
        <v>41897</v>
      </c>
    </row>
    <row r="10716" spans="1:11" x14ac:dyDescent="0.3">
      <c r="A10716" t="s">
        <v>41898</v>
      </c>
      <c r="B10716" t="s">
        <v>41899</v>
      </c>
      <c r="C10716" t="s">
        <v>13</v>
      </c>
      <c r="D10716" t="s">
        <v>41900</v>
      </c>
      <c r="E10716" t="s">
        <v>32427</v>
      </c>
      <c r="F10716" t="s">
        <v>1845</v>
      </c>
      <c r="G10716" t="s">
        <v>42</v>
      </c>
      <c r="H10716">
        <v>0</v>
      </c>
      <c r="I10716">
        <v>0</v>
      </c>
      <c r="J10716">
        <v>0</v>
      </c>
      <c r="K10716" t="s">
        <v>41901</v>
      </c>
    </row>
    <row r="10717" spans="1:11" x14ac:dyDescent="0.3">
      <c r="A10717" t="s">
        <v>41902</v>
      </c>
      <c r="B10717" t="s">
        <v>41903</v>
      </c>
      <c r="C10717" t="s">
        <v>20</v>
      </c>
      <c r="D10717" t="s">
        <v>41904</v>
      </c>
      <c r="E10717" t="s">
        <v>33633</v>
      </c>
      <c r="F10717" t="s">
        <v>1531</v>
      </c>
      <c r="G10717" t="s">
        <v>42</v>
      </c>
      <c r="H10717">
        <v>0</v>
      </c>
      <c r="I10717">
        <v>0</v>
      </c>
      <c r="J10717">
        <v>0</v>
      </c>
      <c r="K10717" t="s">
        <v>41905</v>
      </c>
    </row>
    <row r="10718" spans="1:11" x14ac:dyDescent="0.3">
      <c r="A10718" t="s">
        <v>41906</v>
      </c>
      <c r="C10718" t="s">
        <v>27</v>
      </c>
      <c r="D10718" t="s">
        <v>41907</v>
      </c>
      <c r="E10718" t="s">
        <v>12540</v>
      </c>
      <c r="F10718" t="s">
        <v>16</v>
      </c>
      <c r="G10718" t="s">
        <v>12413</v>
      </c>
      <c r="H10718">
        <v>0</v>
      </c>
      <c r="I10718">
        <v>0</v>
      </c>
      <c r="J10718">
        <v>0</v>
      </c>
      <c r="K10718" t="s">
        <v>41908</v>
      </c>
    </row>
    <row r="10719" spans="1:11" x14ac:dyDescent="0.3">
      <c r="A10719" t="s">
        <v>41909</v>
      </c>
      <c r="B10719" t="s">
        <v>41910</v>
      </c>
      <c r="C10719" t="s">
        <v>558</v>
      </c>
      <c r="D10719" t="s">
        <v>41911</v>
      </c>
      <c r="E10719" t="s">
        <v>28510</v>
      </c>
      <c r="F10719" t="s">
        <v>3249</v>
      </c>
      <c r="G10719" t="s">
        <v>4993</v>
      </c>
      <c r="H10719">
        <v>0</v>
      </c>
      <c r="I10719">
        <v>0</v>
      </c>
      <c r="J10719">
        <v>0</v>
      </c>
      <c r="K10719" t="s">
        <v>41912</v>
      </c>
    </row>
    <row r="10720" spans="1:11" x14ac:dyDescent="0.3">
      <c r="A10720" t="s">
        <v>41913</v>
      </c>
      <c r="B10720" t="s">
        <v>41914</v>
      </c>
      <c r="C10720" t="s">
        <v>13</v>
      </c>
      <c r="D10720" t="s">
        <v>41915</v>
      </c>
      <c r="E10720" t="s">
        <v>41916</v>
      </c>
      <c r="F10720" t="s">
        <v>15056</v>
      </c>
      <c r="G10720" t="s">
        <v>1756</v>
      </c>
      <c r="H10720">
        <v>0</v>
      </c>
      <c r="I10720">
        <v>0</v>
      </c>
      <c r="J10720">
        <v>0</v>
      </c>
      <c r="K10720" t="s">
        <v>41917</v>
      </c>
    </row>
    <row r="10721" spans="1:11" x14ac:dyDescent="0.3">
      <c r="A10721" t="s">
        <v>41918</v>
      </c>
      <c r="B10721" t="s">
        <v>5062</v>
      </c>
      <c r="C10721" t="s">
        <v>13</v>
      </c>
      <c r="D10721" t="s">
        <v>41919</v>
      </c>
      <c r="E10721" t="s">
        <v>41916</v>
      </c>
      <c r="F10721" t="s">
        <v>16</v>
      </c>
      <c r="G10721" t="s">
        <v>2542</v>
      </c>
      <c r="H10721">
        <v>0</v>
      </c>
      <c r="I10721">
        <v>0</v>
      </c>
      <c r="J10721">
        <v>0</v>
      </c>
      <c r="K10721" t="s">
        <v>41920</v>
      </c>
    </row>
    <row r="10722" spans="1:11" x14ac:dyDescent="0.3">
      <c r="A10722" t="s">
        <v>41921</v>
      </c>
      <c r="B10722" t="s">
        <v>41922</v>
      </c>
      <c r="C10722" t="s">
        <v>13</v>
      </c>
      <c r="D10722" t="s">
        <v>41923</v>
      </c>
      <c r="E10722" t="s">
        <v>41916</v>
      </c>
      <c r="F10722" t="s">
        <v>16</v>
      </c>
      <c r="G10722" t="s">
        <v>42</v>
      </c>
      <c r="H10722">
        <v>0</v>
      </c>
      <c r="I10722">
        <v>0</v>
      </c>
      <c r="J10722">
        <v>0</v>
      </c>
      <c r="K10722" t="s">
        <v>41924</v>
      </c>
    </row>
    <row r="10723" spans="1:11" x14ac:dyDescent="0.3">
      <c r="A10723" t="s">
        <v>41925</v>
      </c>
      <c r="B10723" t="s">
        <v>41926</v>
      </c>
      <c r="C10723" t="s">
        <v>20</v>
      </c>
      <c r="D10723" t="s">
        <v>41927</v>
      </c>
      <c r="E10723" t="s">
        <v>33633</v>
      </c>
      <c r="F10723" t="s">
        <v>9116</v>
      </c>
      <c r="G10723" t="s">
        <v>42</v>
      </c>
      <c r="H10723">
        <v>0</v>
      </c>
      <c r="I10723">
        <v>0</v>
      </c>
      <c r="J10723">
        <v>0</v>
      </c>
      <c r="K10723" t="s">
        <v>41928</v>
      </c>
    </row>
    <row r="10724" spans="1:11" x14ac:dyDescent="0.3">
      <c r="A10724" t="s">
        <v>41929</v>
      </c>
      <c r="B10724" t="s">
        <v>41930</v>
      </c>
      <c r="C10724" t="s">
        <v>466</v>
      </c>
      <c r="D10724" t="s">
        <v>41931</v>
      </c>
      <c r="E10724" t="s">
        <v>761</v>
      </c>
      <c r="F10724" t="s">
        <v>16</v>
      </c>
      <c r="G10724" t="s">
        <v>3413</v>
      </c>
      <c r="H10724">
        <v>0</v>
      </c>
      <c r="I10724">
        <v>0</v>
      </c>
      <c r="J10724">
        <v>0</v>
      </c>
      <c r="K10724" t="s">
        <v>41932</v>
      </c>
    </row>
    <row r="10725" spans="1:11" x14ac:dyDescent="0.3">
      <c r="A10725" t="s">
        <v>41933</v>
      </c>
      <c r="B10725" t="s">
        <v>41934</v>
      </c>
      <c r="C10725" t="s">
        <v>20</v>
      </c>
      <c r="D10725" t="s">
        <v>41935</v>
      </c>
      <c r="E10725" t="s">
        <v>33633</v>
      </c>
      <c r="F10725" t="s">
        <v>11510</v>
      </c>
      <c r="G10725" t="s">
        <v>269</v>
      </c>
      <c r="H10725">
        <v>0</v>
      </c>
      <c r="I10725">
        <v>0</v>
      </c>
      <c r="J10725">
        <v>0</v>
      </c>
      <c r="K10725" t="s">
        <v>41936</v>
      </c>
    </row>
    <row r="10726" spans="1:11" x14ac:dyDescent="0.3">
      <c r="A10726" t="s">
        <v>41937</v>
      </c>
      <c r="B10726" t="s">
        <v>41938</v>
      </c>
      <c r="C10726" t="s">
        <v>558</v>
      </c>
      <c r="D10726" t="s">
        <v>41939</v>
      </c>
      <c r="E10726" t="s">
        <v>19698</v>
      </c>
      <c r="F10726" t="s">
        <v>16</v>
      </c>
      <c r="G10726" t="s">
        <v>1271</v>
      </c>
      <c r="H10726">
        <v>0</v>
      </c>
      <c r="I10726">
        <v>0</v>
      </c>
      <c r="J10726">
        <v>0</v>
      </c>
      <c r="K10726" t="s">
        <v>41940</v>
      </c>
    </row>
    <row r="10727" spans="1:11" x14ac:dyDescent="0.3">
      <c r="A10727" t="s">
        <v>41941</v>
      </c>
      <c r="B10727" t="s">
        <v>41942</v>
      </c>
      <c r="C10727" t="s">
        <v>20</v>
      </c>
      <c r="D10727" t="s">
        <v>41943</v>
      </c>
      <c r="E10727" t="s">
        <v>33633</v>
      </c>
      <c r="F10727" t="s">
        <v>1237</v>
      </c>
      <c r="G10727" t="s">
        <v>42</v>
      </c>
      <c r="H10727">
        <v>0</v>
      </c>
      <c r="I10727">
        <v>0</v>
      </c>
      <c r="J10727">
        <v>0</v>
      </c>
      <c r="K10727" t="s">
        <v>41944</v>
      </c>
    </row>
    <row r="10728" spans="1:11" x14ac:dyDescent="0.3">
      <c r="A10728" t="s">
        <v>41945</v>
      </c>
      <c r="B10728" t="s">
        <v>41946</v>
      </c>
      <c r="C10728" t="s">
        <v>466</v>
      </c>
      <c r="D10728" t="s">
        <v>41947</v>
      </c>
      <c r="E10728" t="s">
        <v>41948</v>
      </c>
      <c r="F10728" t="s">
        <v>16</v>
      </c>
      <c r="G10728" t="s">
        <v>2853</v>
      </c>
      <c r="H10728">
        <v>0</v>
      </c>
      <c r="I10728">
        <v>0</v>
      </c>
      <c r="J10728">
        <v>0</v>
      </c>
      <c r="K10728" t="s">
        <v>41949</v>
      </c>
    </row>
    <row r="10729" spans="1:11" x14ac:dyDescent="0.3">
      <c r="A10729" t="s">
        <v>41950</v>
      </c>
      <c r="B10729" t="s">
        <v>41951</v>
      </c>
      <c r="C10729" t="s">
        <v>558</v>
      </c>
      <c r="D10729" t="s">
        <v>41952</v>
      </c>
      <c r="E10729" t="s">
        <v>895</v>
      </c>
      <c r="F10729" t="s">
        <v>16</v>
      </c>
      <c r="G10729" t="s">
        <v>41953</v>
      </c>
      <c r="H10729">
        <v>0</v>
      </c>
      <c r="I10729">
        <v>0</v>
      </c>
      <c r="J10729">
        <v>0</v>
      </c>
      <c r="K10729" t="s">
        <v>41954</v>
      </c>
    </row>
    <row r="10730" spans="1:11" x14ac:dyDescent="0.3">
      <c r="A10730" t="s">
        <v>41955</v>
      </c>
      <c r="B10730" t="s">
        <v>41956</v>
      </c>
      <c r="C10730" t="s">
        <v>558</v>
      </c>
      <c r="D10730" t="s">
        <v>41957</v>
      </c>
      <c r="E10730" t="s">
        <v>28510</v>
      </c>
      <c r="F10730" t="s">
        <v>16</v>
      </c>
      <c r="G10730" t="s">
        <v>14419</v>
      </c>
      <c r="H10730">
        <v>0</v>
      </c>
      <c r="I10730">
        <v>0</v>
      </c>
      <c r="J10730">
        <v>0</v>
      </c>
      <c r="K10730" t="s">
        <v>41958</v>
      </c>
    </row>
    <row r="10731" spans="1:11" x14ac:dyDescent="0.3">
      <c r="A10731" t="s">
        <v>41959</v>
      </c>
      <c r="B10731" t="s">
        <v>41960</v>
      </c>
      <c r="C10731" t="s">
        <v>558</v>
      </c>
      <c r="D10731" t="s">
        <v>41961</v>
      </c>
      <c r="E10731" t="s">
        <v>895</v>
      </c>
      <c r="F10731" t="s">
        <v>15302</v>
      </c>
      <c r="G10731" t="s">
        <v>42</v>
      </c>
      <c r="H10731">
        <v>0</v>
      </c>
      <c r="I10731">
        <v>0</v>
      </c>
      <c r="J10731">
        <v>0</v>
      </c>
      <c r="K10731" t="s">
        <v>41962</v>
      </c>
    </row>
    <row r="10732" spans="1:11" x14ac:dyDescent="0.3">
      <c r="A10732" t="s">
        <v>41963</v>
      </c>
      <c r="B10732" t="s">
        <v>41964</v>
      </c>
      <c r="C10732" t="s">
        <v>13</v>
      </c>
      <c r="E10732" t="s">
        <v>41916</v>
      </c>
      <c r="F10732" t="s">
        <v>16</v>
      </c>
      <c r="G10732" t="s">
        <v>17391</v>
      </c>
      <c r="H10732">
        <v>0</v>
      </c>
      <c r="I10732">
        <v>0</v>
      </c>
      <c r="J10732">
        <v>0</v>
      </c>
      <c r="K10732" t="s">
        <v>41965</v>
      </c>
    </row>
    <row r="10733" spans="1:11" x14ac:dyDescent="0.3">
      <c r="A10733" t="s">
        <v>41966</v>
      </c>
      <c r="B10733" t="s">
        <v>41967</v>
      </c>
      <c r="C10733" t="s">
        <v>466</v>
      </c>
      <c r="D10733" t="s">
        <v>41968</v>
      </c>
      <c r="E10733" t="s">
        <v>761</v>
      </c>
      <c r="F10733" t="s">
        <v>16</v>
      </c>
      <c r="G10733" t="s">
        <v>11783</v>
      </c>
      <c r="H10733">
        <v>0</v>
      </c>
      <c r="I10733">
        <v>0</v>
      </c>
      <c r="J10733">
        <v>0</v>
      </c>
      <c r="K10733" t="s">
        <v>41969</v>
      </c>
    </row>
    <row r="10734" spans="1:11" x14ac:dyDescent="0.3">
      <c r="A10734" t="s">
        <v>41970</v>
      </c>
      <c r="B10734" t="s">
        <v>41971</v>
      </c>
      <c r="C10734" t="s">
        <v>13</v>
      </c>
      <c r="D10734" t="s">
        <v>41972</v>
      </c>
      <c r="E10734" t="s">
        <v>41916</v>
      </c>
      <c r="F10734" t="s">
        <v>7594</v>
      </c>
      <c r="G10734" t="s">
        <v>3694</v>
      </c>
      <c r="H10734">
        <v>0</v>
      </c>
      <c r="I10734">
        <v>0</v>
      </c>
      <c r="J10734">
        <v>0</v>
      </c>
      <c r="K10734" t="s">
        <v>41973</v>
      </c>
    </row>
    <row r="10735" spans="1:11" x14ac:dyDescent="0.3">
      <c r="A10735" t="s">
        <v>41974</v>
      </c>
      <c r="B10735" t="s">
        <v>41975</v>
      </c>
      <c r="C10735" t="s">
        <v>13</v>
      </c>
      <c r="D10735" t="s">
        <v>41976</v>
      </c>
      <c r="E10735" t="s">
        <v>41916</v>
      </c>
      <c r="F10735" t="s">
        <v>16</v>
      </c>
      <c r="G10735" t="s">
        <v>1434</v>
      </c>
      <c r="H10735">
        <v>0</v>
      </c>
      <c r="I10735">
        <v>0</v>
      </c>
      <c r="J10735">
        <v>0</v>
      </c>
      <c r="K10735" t="s">
        <v>41977</v>
      </c>
    </row>
    <row r="10736" spans="1:11" x14ac:dyDescent="0.3">
      <c r="A10736" t="s">
        <v>41978</v>
      </c>
      <c r="B10736" t="s">
        <v>41979</v>
      </c>
      <c r="C10736" t="s">
        <v>13</v>
      </c>
      <c r="D10736" t="s">
        <v>41980</v>
      </c>
      <c r="E10736" t="s">
        <v>41916</v>
      </c>
      <c r="F10736" t="s">
        <v>11585</v>
      </c>
      <c r="G10736" t="s">
        <v>42</v>
      </c>
      <c r="H10736">
        <v>0</v>
      </c>
      <c r="I10736">
        <v>0</v>
      </c>
      <c r="J10736">
        <v>0</v>
      </c>
      <c r="K10736" t="s">
        <v>41981</v>
      </c>
    </row>
    <row r="10737" spans="1:11" x14ac:dyDescent="0.3">
      <c r="A10737" t="s">
        <v>41982</v>
      </c>
      <c r="B10737" t="s">
        <v>41983</v>
      </c>
      <c r="C10737" t="s">
        <v>13</v>
      </c>
      <c r="D10737" t="s">
        <v>41984</v>
      </c>
      <c r="E10737" t="s">
        <v>41916</v>
      </c>
      <c r="F10737" t="s">
        <v>5281</v>
      </c>
      <c r="G10737" t="s">
        <v>2613</v>
      </c>
      <c r="H10737">
        <v>0</v>
      </c>
      <c r="I10737">
        <v>0</v>
      </c>
      <c r="J10737">
        <v>0</v>
      </c>
      <c r="K10737" t="s">
        <v>41985</v>
      </c>
    </row>
    <row r="10738" spans="1:11" x14ac:dyDescent="0.3">
      <c r="A10738" t="s">
        <v>41986</v>
      </c>
      <c r="B10738" t="s">
        <v>41987</v>
      </c>
      <c r="C10738" t="s">
        <v>13</v>
      </c>
      <c r="D10738" t="s">
        <v>41988</v>
      </c>
      <c r="E10738" t="s">
        <v>41916</v>
      </c>
      <c r="F10738" t="s">
        <v>16</v>
      </c>
      <c r="G10738" t="s">
        <v>2836</v>
      </c>
      <c r="H10738">
        <v>0</v>
      </c>
      <c r="I10738">
        <v>0</v>
      </c>
      <c r="J10738">
        <v>0</v>
      </c>
      <c r="K10738" t="s">
        <v>41989</v>
      </c>
    </row>
    <row r="10739" spans="1:11" x14ac:dyDescent="0.3">
      <c r="A10739" t="s">
        <v>41990</v>
      </c>
      <c r="B10739" t="s">
        <v>41991</v>
      </c>
      <c r="C10739" t="s">
        <v>558</v>
      </c>
      <c r="D10739" t="s">
        <v>41992</v>
      </c>
      <c r="E10739" t="s">
        <v>28510</v>
      </c>
      <c r="F10739" t="s">
        <v>1961</v>
      </c>
      <c r="G10739" t="s">
        <v>42</v>
      </c>
      <c r="H10739">
        <v>0</v>
      </c>
      <c r="I10739">
        <v>0</v>
      </c>
      <c r="J10739">
        <v>0</v>
      </c>
      <c r="K10739" t="s">
        <v>41993</v>
      </c>
    </row>
    <row r="10740" spans="1:11" x14ac:dyDescent="0.3">
      <c r="A10740" t="s">
        <v>41994</v>
      </c>
      <c r="B10740" t="s">
        <v>41995</v>
      </c>
      <c r="C10740" t="s">
        <v>558</v>
      </c>
      <c r="D10740" t="s">
        <v>41996</v>
      </c>
      <c r="E10740" t="s">
        <v>28510</v>
      </c>
      <c r="F10740" t="s">
        <v>16</v>
      </c>
      <c r="G10740" t="s">
        <v>18119</v>
      </c>
      <c r="H10740">
        <v>0</v>
      </c>
      <c r="I10740">
        <v>0</v>
      </c>
      <c r="J10740">
        <v>0</v>
      </c>
      <c r="K10740" t="s">
        <v>41997</v>
      </c>
    </row>
    <row r="10741" spans="1:11" x14ac:dyDescent="0.3">
      <c r="A10741" t="s">
        <v>41998</v>
      </c>
      <c r="B10741" t="s">
        <v>41999</v>
      </c>
      <c r="C10741" t="s">
        <v>20</v>
      </c>
      <c r="D10741" t="s">
        <v>42000</v>
      </c>
      <c r="E10741" t="s">
        <v>22</v>
      </c>
      <c r="F10741" t="s">
        <v>16</v>
      </c>
      <c r="G10741" t="s">
        <v>20948</v>
      </c>
      <c r="H10741">
        <v>0</v>
      </c>
      <c r="I10741">
        <v>0</v>
      </c>
      <c r="J10741">
        <v>0</v>
      </c>
      <c r="K10741" t="s">
        <v>42001</v>
      </c>
    </row>
    <row r="10742" spans="1:11" x14ac:dyDescent="0.3">
      <c r="A10742" t="s">
        <v>42002</v>
      </c>
      <c r="B10742" t="s">
        <v>42003</v>
      </c>
      <c r="C10742" t="s">
        <v>558</v>
      </c>
      <c r="D10742" t="s">
        <v>42004</v>
      </c>
      <c r="E10742" t="s">
        <v>32599</v>
      </c>
      <c r="F10742" t="s">
        <v>16</v>
      </c>
      <c r="G10742" t="s">
        <v>4025</v>
      </c>
      <c r="H10742">
        <v>0</v>
      </c>
      <c r="I10742">
        <v>0</v>
      </c>
      <c r="J10742">
        <v>0</v>
      </c>
      <c r="K10742" t="s">
        <v>42005</v>
      </c>
    </row>
    <row r="10743" spans="1:11" x14ac:dyDescent="0.3">
      <c r="A10743" t="s">
        <v>42006</v>
      </c>
      <c r="C10743" t="s">
        <v>13</v>
      </c>
      <c r="D10743" t="s">
        <v>42007</v>
      </c>
      <c r="E10743" t="s">
        <v>41916</v>
      </c>
      <c r="F10743" t="s">
        <v>16</v>
      </c>
      <c r="G10743" t="s">
        <v>1004</v>
      </c>
      <c r="H10743">
        <v>0</v>
      </c>
      <c r="I10743">
        <v>0</v>
      </c>
      <c r="J10743">
        <v>0</v>
      </c>
      <c r="K10743" t="s">
        <v>42008</v>
      </c>
    </row>
    <row r="10744" spans="1:11" x14ac:dyDescent="0.3">
      <c r="A10744" t="s">
        <v>42009</v>
      </c>
      <c r="B10744" t="s">
        <v>42010</v>
      </c>
      <c r="C10744" t="s">
        <v>20</v>
      </c>
      <c r="D10744" t="s">
        <v>42011</v>
      </c>
      <c r="E10744" t="s">
        <v>33633</v>
      </c>
      <c r="F10744" t="s">
        <v>11311</v>
      </c>
      <c r="G10744" t="s">
        <v>42</v>
      </c>
      <c r="H10744">
        <v>0</v>
      </c>
      <c r="I10744">
        <v>0</v>
      </c>
      <c r="J10744">
        <v>0</v>
      </c>
      <c r="K10744" t="s">
        <v>42012</v>
      </c>
    </row>
    <row r="10745" spans="1:11" x14ac:dyDescent="0.3">
      <c r="A10745" t="s">
        <v>42013</v>
      </c>
      <c r="B10745" t="s">
        <v>42014</v>
      </c>
      <c r="C10745" t="s">
        <v>20</v>
      </c>
      <c r="D10745" t="s">
        <v>42015</v>
      </c>
      <c r="E10745" t="s">
        <v>33633</v>
      </c>
      <c r="F10745" t="s">
        <v>16</v>
      </c>
      <c r="G10745" t="s">
        <v>269</v>
      </c>
      <c r="H10745">
        <v>0</v>
      </c>
      <c r="I10745">
        <v>0</v>
      </c>
      <c r="J10745">
        <v>0</v>
      </c>
      <c r="K10745" t="s">
        <v>42016</v>
      </c>
    </row>
    <row r="10746" spans="1:11" x14ac:dyDescent="0.3">
      <c r="A10746" t="s">
        <v>42017</v>
      </c>
      <c r="B10746" t="s">
        <v>42018</v>
      </c>
      <c r="C10746" t="s">
        <v>27</v>
      </c>
      <c r="D10746" t="s">
        <v>42019</v>
      </c>
      <c r="E10746" t="s">
        <v>12540</v>
      </c>
      <c r="F10746" t="s">
        <v>41</v>
      </c>
      <c r="G10746" t="s">
        <v>42</v>
      </c>
      <c r="H10746">
        <v>0</v>
      </c>
      <c r="I10746">
        <v>0</v>
      </c>
      <c r="J10746">
        <v>0</v>
      </c>
      <c r="K10746" t="s">
        <v>42020</v>
      </c>
    </row>
    <row r="10747" spans="1:11" x14ac:dyDescent="0.3">
      <c r="A10747" t="s">
        <v>42021</v>
      </c>
      <c r="B10747" t="s">
        <v>42022</v>
      </c>
      <c r="C10747" t="s">
        <v>20</v>
      </c>
      <c r="D10747" t="s">
        <v>42023</v>
      </c>
      <c r="E10747" t="s">
        <v>33633</v>
      </c>
      <c r="F10747" t="s">
        <v>3565</v>
      </c>
      <c r="G10747" t="s">
        <v>42</v>
      </c>
      <c r="H10747">
        <v>0</v>
      </c>
      <c r="I10747">
        <v>0</v>
      </c>
      <c r="J10747">
        <v>0</v>
      </c>
      <c r="K10747" t="s">
        <v>42024</v>
      </c>
    </row>
    <row r="10748" spans="1:11" x14ac:dyDescent="0.3">
      <c r="A10748" t="s">
        <v>42025</v>
      </c>
      <c r="C10748" t="s">
        <v>466</v>
      </c>
      <c r="D10748" t="s">
        <v>42026</v>
      </c>
      <c r="E10748" t="s">
        <v>41948</v>
      </c>
      <c r="F10748" t="s">
        <v>16</v>
      </c>
      <c r="G10748" t="s">
        <v>1934</v>
      </c>
      <c r="H10748">
        <v>0</v>
      </c>
      <c r="I10748">
        <v>0</v>
      </c>
      <c r="J10748">
        <v>0</v>
      </c>
      <c r="K10748" t="s">
        <v>42027</v>
      </c>
    </row>
    <row r="10749" spans="1:11" x14ac:dyDescent="0.3">
      <c r="A10749" t="s">
        <v>42028</v>
      </c>
      <c r="B10749" t="s">
        <v>42029</v>
      </c>
      <c r="C10749" t="s">
        <v>466</v>
      </c>
      <c r="D10749" t="s">
        <v>42030</v>
      </c>
      <c r="E10749" t="s">
        <v>41948</v>
      </c>
      <c r="F10749" t="s">
        <v>16</v>
      </c>
      <c r="G10749" t="s">
        <v>756</v>
      </c>
      <c r="H10749">
        <v>0</v>
      </c>
      <c r="I10749">
        <v>0</v>
      </c>
      <c r="J10749">
        <v>0</v>
      </c>
      <c r="K10749" t="s">
        <v>42031</v>
      </c>
    </row>
    <row r="10750" spans="1:11" x14ac:dyDescent="0.3">
      <c r="A10750" t="s">
        <v>42032</v>
      </c>
      <c r="B10750" t="s">
        <v>42033</v>
      </c>
      <c r="C10750" t="s">
        <v>20</v>
      </c>
      <c r="D10750" t="s">
        <v>42034</v>
      </c>
      <c r="E10750" t="s">
        <v>33633</v>
      </c>
      <c r="F10750" t="s">
        <v>16</v>
      </c>
      <c r="G10750" t="s">
        <v>3043</v>
      </c>
      <c r="H10750">
        <v>0</v>
      </c>
      <c r="I10750">
        <v>0</v>
      </c>
      <c r="J10750">
        <v>0</v>
      </c>
      <c r="K10750" t="s">
        <v>42035</v>
      </c>
    </row>
    <row r="10751" spans="1:11" x14ac:dyDescent="0.3">
      <c r="A10751" t="s">
        <v>42036</v>
      </c>
      <c r="B10751" t="s">
        <v>42037</v>
      </c>
      <c r="C10751" t="s">
        <v>13</v>
      </c>
      <c r="D10751" t="s">
        <v>42038</v>
      </c>
      <c r="E10751" t="s">
        <v>41916</v>
      </c>
      <c r="F10751" t="s">
        <v>16</v>
      </c>
      <c r="G10751" t="s">
        <v>13739</v>
      </c>
      <c r="H10751">
        <v>0</v>
      </c>
      <c r="I10751">
        <v>0</v>
      </c>
      <c r="J10751">
        <v>0</v>
      </c>
      <c r="K10751" t="s">
        <v>42039</v>
      </c>
    </row>
    <row r="10752" spans="1:11" x14ac:dyDescent="0.3">
      <c r="A10752" t="s">
        <v>42040</v>
      </c>
      <c r="B10752" t="s">
        <v>42041</v>
      </c>
      <c r="C10752" t="s">
        <v>466</v>
      </c>
      <c r="D10752" t="s">
        <v>42042</v>
      </c>
      <c r="E10752" t="s">
        <v>41948</v>
      </c>
      <c r="F10752" t="s">
        <v>16</v>
      </c>
      <c r="G10752" t="s">
        <v>9617</v>
      </c>
      <c r="H10752">
        <v>0</v>
      </c>
      <c r="I10752">
        <v>0</v>
      </c>
      <c r="J10752">
        <v>0</v>
      </c>
      <c r="K10752" t="s">
        <v>42043</v>
      </c>
    </row>
    <row r="10753" spans="1:11" x14ac:dyDescent="0.3">
      <c r="A10753" t="s">
        <v>42044</v>
      </c>
      <c r="B10753" t="s">
        <v>42045</v>
      </c>
      <c r="C10753" t="s">
        <v>466</v>
      </c>
      <c r="D10753" t="s">
        <v>42046</v>
      </c>
      <c r="E10753" t="s">
        <v>41948</v>
      </c>
      <c r="F10753" t="s">
        <v>16</v>
      </c>
      <c r="G10753" t="s">
        <v>3422</v>
      </c>
      <c r="H10753">
        <v>0</v>
      </c>
      <c r="I10753">
        <v>0</v>
      </c>
      <c r="J10753">
        <v>0</v>
      </c>
      <c r="K10753" t="s">
        <v>42047</v>
      </c>
    </row>
    <row r="10754" spans="1:11" x14ac:dyDescent="0.3">
      <c r="A10754" t="s">
        <v>42048</v>
      </c>
      <c r="B10754" t="s">
        <v>42049</v>
      </c>
      <c r="C10754" t="s">
        <v>466</v>
      </c>
      <c r="D10754" t="e">
        <f>역사 경관</f>
        <v>#NAME?</v>
      </c>
      <c r="E10754" t="s">
        <v>41948</v>
      </c>
      <c r="F10754" t="s">
        <v>16</v>
      </c>
      <c r="G10754" t="s">
        <v>18558</v>
      </c>
      <c r="H10754">
        <v>0</v>
      </c>
      <c r="I10754">
        <v>0</v>
      </c>
      <c r="J10754">
        <v>0</v>
      </c>
      <c r="K10754" t="s">
        <v>42050</v>
      </c>
    </row>
    <row r="10755" spans="1:11" x14ac:dyDescent="0.3">
      <c r="A10755" t="s">
        <v>42051</v>
      </c>
      <c r="B10755" t="s">
        <v>42052</v>
      </c>
      <c r="C10755" t="s">
        <v>466</v>
      </c>
      <c r="D10755" t="s">
        <v>42053</v>
      </c>
      <c r="E10755" t="s">
        <v>41948</v>
      </c>
      <c r="F10755" t="s">
        <v>16</v>
      </c>
      <c r="G10755" t="s">
        <v>11808</v>
      </c>
      <c r="H10755">
        <v>0</v>
      </c>
      <c r="I10755">
        <v>0</v>
      </c>
      <c r="J10755">
        <v>0</v>
      </c>
      <c r="K10755" t="s">
        <v>42054</v>
      </c>
    </row>
    <row r="10756" spans="1:11" x14ac:dyDescent="0.3">
      <c r="A10756" t="s">
        <v>42055</v>
      </c>
      <c r="B10756" t="s">
        <v>42056</v>
      </c>
      <c r="C10756" t="s">
        <v>466</v>
      </c>
      <c r="D10756" t="s">
        <v>42057</v>
      </c>
      <c r="E10756" t="s">
        <v>41948</v>
      </c>
      <c r="F10756" t="s">
        <v>16</v>
      </c>
      <c r="G10756" t="s">
        <v>1766</v>
      </c>
      <c r="H10756">
        <v>0</v>
      </c>
      <c r="I10756">
        <v>0</v>
      </c>
      <c r="J10756">
        <v>0</v>
      </c>
      <c r="K10756" t="s">
        <v>42058</v>
      </c>
    </row>
    <row r="10757" spans="1:11" x14ac:dyDescent="0.3">
      <c r="A10757" t="s">
        <v>42059</v>
      </c>
      <c r="B10757" t="s">
        <v>42060</v>
      </c>
      <c r="C10757" t="s">
        <v>466</v>
      </c>
      <c r="D10757" t="s">
        <v>42061</v>
      </c>
      <c r="E10757" t="s">
        <v>41948</v>
      </c>
      <c r="F10757" t="s">
        <v>16</v>
      </c>
      <c r="G10757" t="s">
        <v>3093</v>
      </c>
      <c r="H10757">
        <v>0</v>
      </c>
      <c r="I10757">
        <v>0</v>
      </c>
      <c r="J10757">
        <v>0</v>
      </c>
      <c r="K10757" t="s">
        <v>42062</v>
      </c>
    </row>
    <row r="10758" spans="1:11" x14ac:dyDescent="0.3">
      <c r="A10758" t="s">
        <v>42063</v>
      </c>
      <c r="B10758" t="s">
        <v>42064</v>
      </c>
      <c r="C10758" t="s">
        <v>13</v>
      </c>
      <c r="D10758" t="s">
        <v>42065</v>
      </c>
      <c r="E10758" t="s">
        <v>41916</v>
      </c>
      <c r="F10758" t="s">
        <v>16</v>
      </c>
      <c r="G10758" t="s">
        <v>9124</v>
      </c>
      <c r="H10758">
        <v>0</v>
      </c>
      <c r="I10758">
        <v>0</v>
      </c>
      <c r="J10758">
        <v>0</v>
      </c>
      <c r="K10758" t="s">
        <v>42066</v>
      </c>
    </row>
    <row r="10759" spans="1:11" x14ac:dyDescent="0.3">
      <c r="A10759" t="s">
        <v>42067</v>
      </c>
      <c r="B10759" t="s">
        <v>42068</v>
      </c>
      <c r="C10759" t="s">
        <v>20</v>
      </c>
      <c r="D10759" t="s">
        <v>42069</v>
      </c>
      <c r="E10759" t="s">
        <v>33633</v>
      </c>
      <c r="F10759" t="s">
        <v>16</v>
      </c>
      <c r="G10759" t="s">
        <v>542</v>
      </c>
      <c r="H10759">
        <v>0</v>
      </c>
      <c r="I10759">
        <v>0</v>
      </c>
      <c r="J10759">
        <v>0</v>
      </c>
      <c r="K10759" t="s">
        <v>42070</v>
      </c>
    </row>
    <row r="10760" spans="1:11" x14ac:dyDescent="0.3">
      <c r="A10760" t="s">
        <v>42071</v>
      </c>
      <c r="B10760" t="s">
        <v>42072</v>
      </c>
      <c r="C10760" t="s">
        <v>558</v>
      </c>
      <c r="D10760" t="s">
        <v>42073</v>
      </c>
      <c r="E10760" t="s">
        <v>32599</v>
      </c>
      <c r="F10760" t="s">
        <v>16</v>
      </c>
      <c r="G10760" t="s">
        <v>499</v>
      </c>
      <c r="H10760">
        <v>0</v>
      </c>
      <c r="I10760">
        <v>0</v>
      </c>
      <c r="J10760">
        <v>0</v>
      </c>
      <c r="K10760" t="s">
        <v>42074</v>
      </c>
    </row>
    <row r="10761" spans="1:11" x14ac:dyDescent="0.3">
      <c r="A10761" t="s">
        <v>42075</v>
      </c>
      <c r="B10761" t="s">
        <v>42076</v>
      </c>
      <c r="C10761" t="s">
        <v>558</v>
      </c>
      <c r="D10761" t="s">
        <v>42077</v>
      </c>
      <c r="E10761" t="s">
        <v>1462</v>
      </c>
      <c r="F10761" t="s">
        <v>10610</v>
      </c>
      <c r="G10761" t="s">
        <v>42</v>
      </c>
      <c r="H10761">
        <v>0</v>
      </c>
      <c r="I10761">
        <v>0</v>
      </c>
      <c r="J10761">
        <v>0</v>
      </c>
      <c r="K10761" t="s">
        <v>42078</v>
      </c>
    </row>
    <row r="10762" spans="1:11" x14ac:dyDescent="0.3">
      <c r="A10762" t="s">
        <v>42079</v>
      </c>
      <c r="B10762" t="s">
        <v>42080</v>
      </c>
      <c r="C10762" t="s">
        <v>13</v>
      </c>
      <c r="D10762" t="s">
        <v>42081</v>
      </c>
      <c r="E10762" t="s">
        <v>41916</v>
      </c>
      <c r="F10762" t="s">
        <v>11292</v>
      </c>
      <c r="G10762" t="s">
        <v>42</v>
      </c>
      <c r="H10762">
        <v>0</v>
      </c>
      <c r="I10762">
        <v>0</v>
      </c>
      <c r="J10762">
        <v>0</v>
      </c>
      <c r="K10762" t="s">
        <v>42082</v>
      </c>
    </row>
    <row r="10763" spans="1:11" x14ac:dyDescent="0.3">
      <c r="A10763" t="s">
        <v>42083</v>
      </c>
      <c r="B10763" t="s">
        <v>42084</v>
      </c>
      <c r="C10763" t="s">
        <v>558</v>
      </c>
      <c r="D10763" t="s">
        <v>42085</v>
      </c>
      <c r="E10763" t="s">
        <v>1462</v>
      </c>
      <c r="F10763" t="s">
        <v>10610</v>
      </c>
      <c r="G10763" t="s">
        <v>42</v>
      </c>
      <c r="H10763">
        <v>0</v>
      </c>
      <c r="I10763">
        <v>0</v>
      </c>
      <c r="J10763">
        <v>0</v>
      </c>
      <c r="K10763" t="s">
        <v>42086</v>
      </c>
    </row>
    <row r="10764" spans="1:11" x14ac:dyDescent="0.3">
      <c r="A10764" t="s">
        <v>42087</v>
      </c>
      <c r="C10764" t="s">
        <v>13</v>
      </c>
      <c r="D10764" t="s">
        <v>42088</v>
      </c>
      <c r="E10764" t="s">
        <v>41916</v>
      </c>
      <c r="F10764" t="s">
        <v>16</v>
      </c>
      <c r="G10764" t="s">
        <v>12652</v>
      </c>
      <c r="H10764">
        <v>0</v>
      </c>
      <c r="I10764">
        <v>0</v>
      </c>
      <c r="J10764">
        <v>0</v>
      </c>
      <c r="K10764" t="s">
        <v>42089</v>
      </c>
    </row>
    <row r="10765" spans="1:11" x14ac:dyDescent="0.3">
      <c r="A10765" t="s">
        <v>42090</v>
      </c>
      <c r="B10765" t="s">
        <v>42091</v>
      </c>
      <c r="C10765" t="s">
        <v>27</v>
      </c>
      <c r="D10765" t="s">
        <v>42092</v>
      </c>
      <c r="E10765" t="s">
        <v>12540</v>
      </c>
      <c r="F10765" t="s">
        <v>6206</v>
      </c>
      <c r="G10765" t="s">
        <v>42</v>
      </c>
      <c r="H10765">
        <v>0</v>
      </c>
      <c r="I10765">
        <v>0</v>
      </c>
      <c r="J10765">
        <v>0</v>
      </c>
      <c r="K10765" t="s">
        <v>42093</v>
      </c>
    </row>
    <row r="10766" spans="1:11" x14ac:dyDescent="0.3">
      <c r="A10766" t="s">
        <v>42094</v>
      </c>
      <c r="B10766" t="s">
        <v>42095</v>
      </c>
      <c r="C10766" t="s">
        <v>13</v>
      </c>
      <c r="D10766" t="s">
        <v>42096</v>
      </c>
      <c r="E10766" t="s">
        <v>41916</v>
      </c>
      <c r="F10766" t="s">
        <v>16</v>
      </c>
      <c r="G10766" t="s">
        <v>4543</v>
      </c>
      <c r="H10766">
        <v>0</v>
      </c>
      <c r="I10766">
        <v>0</v>
      </c>
      <c r="J10766">
        <v>0</v>
      </c>
      <c r="K10766" t="s">
        <v>42097</v>
      </c>
    </row>
    <row r="10767" spans="1:11" x14ac:dyDescent="0.3">
      <c r="A10767" t="s">
        <v>42098</v>
      </c>
      <c r="B10767" t="s">
        <v>42099</v>
      </c>
      <c r="C10767" t="s">
        <v>466</v>
      </c>
      <c r="D10767" t="s">
        <v>42100</v>
      </c>
      <c r="E10767" t="s">
        <v>41948</v>
      </c>
      <c r="F10767" t="s">
        <v>16</v>
      </c>
      <c r="G10767" t="s">
        <v>9108</v>
      </c>
      <c r="H10767">
        <v>0</v>
      </c>
      <c r="I10767">
        <v>0</v>
      </c>
      <c r="J10767">
        <v>0</v>
      </c>
      <c r="K10767" t="s">
        <v>42101</v>
      </c>
    </row>
    <row r="10768" spans="1:11" x14ac:dyDescent="0.3">
      <c r="A10768" t="s">
        <v>42102</v>
      </c>
      <c r="B10768" t="s">
        <v>42103</v>
      </c>
      <c r="C10768" t="s">
        <v>13</v>
      </c>
      <c r="E10768" t="s">
        <v>41916</v>
      </c>
      <c r="F10768" t="s">
        <v>16</v>
      </c>
      <c r="G10768" t="s">
        <v>4326</v>
      </c>
      <c r="H10768">
        <v>0</v>
      </c>
      <c r="I10768">
        <v>0</v>
      </c>
      <c r="J10768">
        <v>0</v>
      </c>
      <c r="K10768" t="s">
        <v>42104</v>
      </c>
    </row>
    <row r="10769" spans="1:11" x14ac:dyDescent="0.3">
      <c r="A10769" t="s">
        <v>42105</v>
      </c>
      <c r="B10769" t="s">
        <v>42106</v>
      </c>
      <c r="C10769" t="s">
        <v>20</v>
      </c>
      <c r="D10769" t="s">
        <v>42107</v>
      </c>
      <c r="E10769" t="s">
        <v>22</v>
      </c>
      <c r="F10769" t="s">
        <v>16</v>
      </c>
      <c r="G10769" t="s">
        <v>3120</v>
      </c>
      <c r="H10769">
        <v>0</v>
      </c>
      <c r="I10769">
        <v>0</v>
      </c>
      <c r="J10769">
        <v>0</v>
      </c>
      <c r="K10769" t="s">
        <v>42108</v>
      </c>
    </row>
    <row r="10770" spans="1:11" x14ac:dyDescent="0.3">
      <c r="A10770" t="s">
        <v>42109</v>
      </c>
      <c r="C10770" t="s">
        <v>13</v>
      </c>
      <c r="D10770" t="s">
        <v>42110</v>
      </c>
      <c r="E10770" t="s">
        <v>41916</v>
      </c>
      <c r="F10770" t="s">
        <v>16</v>
      </c>
      <c r="G10770" t="s">
        <v>42</v>
      </c>
      <c r="H10770">
        <v>0</v>
      </c>
      <c r="I10770">
        <v>0</v>
      </c>
      <c r="J10770">
        <v>0</v>
      </c>
      <c r="K10770" t="s">
        <v>42111</v>
      </c>
    </row>
    <row r="10771" spans="1:11" x14ac:dyDescent="0.3">
      <c r="A10771" t="s">
        <v>42112</v>
      </c>
      <c r="C10771" t="s">
        <v>13</v>
      </c>
      <c r="E10771" t="s">
        <v>41916</v>
      </c>
      <c r="F10771" t="s">
        <v>2482</v>
      </c>
      <c r="G10771" t="s">
        <v>42</v>
      </c>
      <c r="H10771">
        <v>0</v>
      </c>
      <c r="I10771">
        <v>0</v>
      </c>
      <c r="J10771">
        <v>0</v>
      </c>
      <c r="K10771" t="s">
        <v>42113</v>
      </c>
    </row>
    <row r="10772" spans="1:11" x14ac:dyDescent="0.3">
      <c r="A10772" t="s">
        <v>42114</v>
      </c>
      <c r="C10772" t="s">
        <v>13</v>
      </c>
      <c r="D10772" t="s">
        <v>42115</v>
      </c>
      <c r="E10772" t="s">
        <v>41916</v>
      </c>
      <c r="F10772" t="s">
        <v>21340</v>
      </c>
      <c r="G10772" t="s">
        <v>42</v>
      </c>
      <c r="H10772">
        <v>0</v>
      </c>
      <c r="I10772">
        <v>0</v>
      </c>
      <c r="J10772">
        <v>0</v>
      </c>
      <c r="K10772" t="s">
        <v>42116</v>
      </c>
    </row>
    <row r="10773" spans="1:11" x14ac:dyDescent="0.3">
      <c r="A10773" t="s">
        <v>42117</v>
      </c>
      <c r="B10773" t="s">
        <v>42118</v>
      </c>
      <c r="C10773" t="s">
        <v>20</v>
      </c>
      <c r="D10773" t="s">
        <v>42119</v>
      </c>
      <c r="E10773" t="s">
        <v>33633</v>
      </c>
      <c r="F10773" t="s">
        <v>21340</v>
      </c>
      <c r="G10773" t="s">
        <v>42</v>
      </c>
      <c r="H10773">
        <v>0</v>
      </c>
      <c r="I10773">
        <v>0</v>
      </c>
      <c r="J10773">
        <v>0</v>
      </c>
      <c r="K10773" t="s">
        <v>42120</v>
      </c>
    </row>
    <row r="10774" spans="1:11" x14ac:dyDescent="0.3">
      <c r="A10774" t="s">
        <v>42121</v>
      </c>
      <c r="B10774" t="s">
        <v>42122</v>
      </c>
      <c r="C10774" t="s">
        <v>27</v>
      </c>
      <c r="D10774" t="s">
        <v>42123</v>
      </c>
      <c r="E10774" t="s">
        <v>12540</v>
      </c>
      <c r="F10774" t="s">
        <v>1242</v>
      </c>
      <c r="G10774" t="s">
        <v>42</v>
      </c>
      <c r="H10774">
        <v>0</v>
      </c>
      <c r="I10774">
        <v>0</v>
      </c>
      <c r="J10774">
        <v>0</v>
      </c>
      <c r="K10774" t="s">
        <v>42124</v>
      </c>
    </row>
    <row r="10775" spans="1:11" x14ac:dyDescent="0.3">
      <c r="A10775" t="s">
        <v>42125</v>
      </c>
      <c r="C10775" t="s">
        <v>27</v>
      </c>
      <c r="D10775" t="s">
        <v>42126</v>
      </c>
      <c r="E10775" t="s">
        <v>12540</v>
      </c>
      <c r="F10775" t="s">
        <v>5406</v>
      </c>
      <c r="G10775" t="s">
        <v>42</v>
      </c>
      <c r="H10775">
        <v>0</v>
      </c>
      <c r="I10775">
        <v>0</v>
      </c>
      <c r="J10775">
        <v>0</v>
      </c>
      <c r="K10775" t="s">
        <v>42127</v>
      </c>
    </row>
    <row r="10776" spans="1:11" x14ac:dyDescent="0.3">
      <c r="A10776" t="s">
        <v>42128</v>
      </c>
      <c r="B10776" t="s">
        <v>42129</v>
      </c>
      <c r="C10776" t="s">
        <v>27</v>
      </c>
      <c r="D10776" t="s">
        <v>42130</v>
      </c>
      <c r="E10776" t="s">
        <v>12540</v>
      </c>
      <c r="F10776" t="s">
        <v>7392</v>
      </c>
      <c r="G10776" t="s">
        <v>42</v>
      </c>
      <c r="H10776">
        <v>0</v>
      </c>
      <c r="I10776">
        <v>0</v>
      </c>
      <c r="J10776">
        <v>0</v>
      </c>
      <c r="K10776" t="s">
        <v>42131</v>
      </c>
    </row>
    <row r="10777" spans="1:11" x14ac:dyDescent="0.3">
      <c r="A10777" t="s">
        <v>42132</v>
      </c>
      <c r="C10777" t="s">
        <v>27</v>
      </c>
      <c r="D10777" t="s">
        <v>42133</v>
      </c>
      <c r="E10777" t="s">
        <v>12540</v>
      </c>
      <c r="F10777" t="s">
        <v>12955</v>
      </c>
      <c r="G10777" t="s">
        <v>42</v>
      </c>
      <c r="H10777">
        <v>0</v>
      </c>
      <c r="I10777">
        <v>0</v>
      </c>
      <c r="J10777">
        <v>0</v>
      </c>
      <c r="K10777" t="s">
        <v>42134</v>
      </c>
    </row>
    <row r="10778" spans="1:11" x14ac:dyDescent="0.3">
      <c r="A10778" t="s">
        <v>42135</v>
      </c>
      <c r="C10778" t="s">
        <v>27</v>
      </c>
      <c r="D10778" t="s">
        <v>42136</v>
      </c>
      <c r="E10778" t="s">
        <v>12540</v>
      </c>
      <c r="F10778" t="s">
        <v>12955</v>
      </c>
      <c r="G10778" t="s">
        <v>42</v>
      </c>
      <c r="H10778">
        <v>0</v>
      </c>
      <c r="I10778">
        <v>0</v>
      </c>
      <c r="J10778">
        <v>0</v>
      </c>
      <c r="K10778" t="s">
        <v>42137</v>
      </c>
    </row>
    <row r="10779" spans="1:11" x14ac:dyDescent="0.3">
      <c r="A10779" t="s">
        <v>42138</v>
      </c>
      <c r="B10779" t="s">
        <v>42139</v>
      </c>
      <c r="C10779" t="s">
        <v>27</v>
      </c>
      <c r="D10779" t="s">
        <v>42140</v>
      </c>
      <c r="E10779" t="s">
        <v>12540</v>
      </c>
      <c r="F10779" t="s">
        <v>4261</v>
      </c>
      <c r="G10779" t="s">
        <v>42</v>
      </c>
      <c r="H10779">
        <v>0</v>
      </c>
      <c r="I10779">
        <v>0</v>
      </c>
      <c r="J10779">
        <v>0</v>
      </c>
      <c r="K10779" t="s">
        <v>42141</v>
      </c>
    </row>
    <row r="10780" spans="1:11" x14ac:dyDescent="0.3">
      <c r="A10780" t="s">
        <v>42142</v>
      </c>
      <c r="B10780" t="s">
        <v>27051</v>
      </c>
      <c r="C10780" t="s">
        <v>27</v>
      </c>
      <c r="D10780" t="e">
        <f>섬유 보강 콘크리트</f>
        <v>#NAME?</v>
      </c>
      <c r="E10780" t="s">
        <v>29</v>
      </c>
      <c r="F10780" t="s">
        <v>16</v>
      </c>
      <c r="G10780" t="s">
        <v>904</v>
      </c>
      <c r="H10780">
        <v>0</v>
      </c>
      <c r="I10780">
        <v>0</v>
      </c>
      <c r="J10780">
        <v>0</v>
      </c>
      <c r="K10780" t="s">
        <v>42143</v>
      </c>
    </row>
    <row r="10781" spans="1:11" x14ac:dyDescent="0.3">
      <c r="A10781" t="s">
        <v>42144</v>
      </c>
      <c r="C10781" t="s">
        <v>20</v>
      </c>
      <c r="D10781" t="s">
        <v>42145</v>
      </c>
      <c r="E10781" t="s">
        <v>22</v>
      </c>
      <c r="F10781" t="s">
        <v>16</v>
      </c>
      <c r="G10781" t="s">
        <v>42</v>
      </c>
      <c r="H10781">
        <v>0</v>
      </c>
      <c r="I10781">
        <v>0</v>
      </c>
      <c r="J10781">
        <v>0</v>
      </c>
      <c r="K10781" t="s">
        <v>42146</v>
      </c>
    </row>
    <row r="10782" spans="1:11" x14ac:dyDescent="0.3">
      <c r="A10782" t="s">
        <v>42147</v>
      </c>
      <c r="C10782" t="s">
        <v>27</v>
      </c>
      <c r="D10782" t="s">
        <v>42148</v>
      </c>
      <c r="E10782" t="s">
        <v>12540</v>
      </c>
      <c r="F10782" t="s">
        <v>2111</v>
      </c>
      <c r="G10782" t="s">
        <v>42</v>
      </c>
      <c r="H10782">
        <v>0</v>
      </c>
      <c r="I10782">
        <v>0</v>
      </c>
      <c r="J10782">
        <v>0</v>
      </c>
      <c r="K10782" t="s">
        <v>42149</v>
      </c>
    </row>
    <row r="10783" spans="1:11" x14ac:dyDescent="0.3">
      <c r="A10783" t="s">
        <v>42150</v>
      </c>
      <c r="C10783" t="s">
        <v>27</v>
      </c>
      <c r="D10783" t="s">
        <v>42151</v>
      </c>
      <c r="E10783" t="s">
        <v>12540</v>
      </c>
      <c r="F10783" t="s">
        <v>2111</v>
      </c>
      <c r="G10783" t="s">
        <v>42</v>
      </c>
      <c r="H10783">
        <v>0</v>
      </c>
      <c r="I10783">
        <v>0</v>
      </c>
      <c r="J10783">
        <v>0</v>
      </c>
      <c r="K10783" t="s">
        <v>42152</v>
      </c>
    </row>
    <row r="10784" spans="1:11" x14ac:dyDescent="0.3">
      <c r="A10784" t="s">
        <v>42153</v>
      </c>
      <c r="C10784" t="s">
        <v>27</v>
      </c>
      <c r="D10784" t="s">
        <v>42154</v>
      </c>
      <c r="E10784" t="s">
        <v>12540</v>
      </c>
      <c r="F10784" t="s">
        <v>2313</v>
      </c>
      <c r="G10784" t="s">
        <v>42</v>
      </c>
      <c r="H10784">
        <v>0</v>
      </c>
      <c r="I10784">
        <v>0</v>
      </c>
      <c r="J10784">
        <v>0</v>
      </c>
      <c r="K10784" t="s">
        <v>42155</v>
      </c>
    </row>
    <row r="10785" spans="1:11" x14ac:dyDescent="0.3">
      <c r="A10785" t="s">
        <v>42156</v>
      </c>
      <c r="C10785" t="s">
        <v>27</v>
      </c>
      <c r="D10785" t="s">
        <v>42157</v>
      </c>
      <c r="E10785" t="s">
        <v>12540</v>
      </c>
      <c r="F10785" t="s">
        <v>11292</v>
      </c>
      <c r="G10785" t="s">
        <v>42</v>
      </c>
      <c r="H10785">
        <v>0</v>
      </c>
      <c r="I10785">
        <v>0</v>
      </c>
      <c r="J10785">
        <v>0</v>
      </c>
      <c r="K10785" t="s">
        <v>42158</v>
      </c>
    </row>
    <row r="10786" spans="1:11" x14ac:dyDescent="0.3">
      <c r="A10786" t="s">
        <v>42159</v>
      </c>
      <c r="C10786" t="s">
        <v>27</v>
      </c>
      <c r="D10786" t="s">
        <v>42160</v>
      </c>
      <c r="E10786" t="s">
        <v>12540</v>
      </c>
      <c r="F10786" t="s">
        <v>2437</v>
      </c>
      <c r="G10786" t="s">
        <v>42</v>
      </c>
      <c r="H10786">
        <v>0</v>
      </c>
      <c r="I10786">
        <v>0</v>
      </c>
      <c r="J10786">
        <v>0</v>
      </c>
      <c r="K10786" t="s">
        <v>42161</v>
      </c>
    </row>
    <row r="10787" spans="1:11" x14ac:dyDescent="0.3">
      <c r="A10787" t="s">
        <v>42162</v>
      </c>
      <c r="C10787" t="s">
        <v>20</v>
      </c>
      <c r="D10787" t="s">
        <v>42163</v>
      </c>
      <c r="E10787" t="s">
        <v>33633</v>
      </c>
      <c r="F10787" t="s">
        <v>3911</v>
      </c>
      <c r="G10787" t="s">
        <v>42</v>
      </c>
      <c r="H10787">
        <v>0</v>
      </c>
      <c r="I10787">
        <v>0</v>
      </c>
      <c r="J10787">
        <v>0</v>
      </c>
      <c r="K10787" t="s">
        <v>42164</v>
      </c>
    </row>
    <row r="10788" spans="1:11" x14ac:dyDescent="0.3">
      <c r="A10788" t="s">
        <v>42165</v>
      </c>
      <c r="B10788" t="s">
        <v>42166</v>
      </c>
      <c r="C10788" t="s">
        <v>27</v>
      </c>
      <c r="D10788" t="s">
        <v>42167</v>
      </c>
      <c r="E10788" t="s">
        <v>12540</v>
      </c>
      <c r="F10788" t="s">
        <v>16</v>
      </c>
      <c r="G10788" t="s">
        <v>17996</v>
      </c>
      <c r="H10788">
        <v>0</v>
      </c>
      <c r="I10788">
        <v>0</v>
      </c>
      <c r="J10788">
        <v>0</v>
      </c>
      <c r="K10788" t="s">
        <v>42168</v>
      </c>
    </row>
    <row r="10789" spans="1:11" x14ac:dyDescent="0.3">
      <c r="A10789" t="s">
        <v>42169</v>
      </c>
      <c r="B10789" t="s">
        <v>42170</v>
      </c>
      <c r="C10789" t="s">
        <v>13</v>
      </c>
      <c r="E10789" t="s">
        <v>41916</v>
      </c>
      <c r="F10789" t="s">
        <v>16</v>
      </c>
      <c r="G10789" t="s">
        <v>10738</v>
      </c>
      <c r="H10789">
        <v>0</v>
      </c>
      <c r="I10789">
        <v>0</v>
      </c>
      <c r="J10789">
        <v>0</v>
      </c>
      <c r="K10789" t="s">
        <v>42171</v>
      </c>
    </row>
    <row r="10790" spans="1:11" x14ac:dyDescent="0.3">
      <c r="A10790" t="s">
        <v>42172</v>
      </c>
      <c r="B10790" t="s">
        <v>42173</v>
      </c>
      <c r="C10790" t="s">
        <v>20</v>
      </c>
      <c r="D10790" t="s">
        <v>42174</v>
      </c>
      <c r="E10790" t="s">
        <v>22</v>
      </c>
      <c r="F10790" t="s">
        <v>11456</v>
      </c>
      <c r="G10790" t="s">
        <v>1934</v>
      </c>
      <c r="H10790">
        <v>0</v>
      </c>
      <c r="I10790">
        <v>0</v>
      </c>
      <c r="J10790">
        <v>0</v>
      </c>
      <c r="K10790" t="s">
        <v>42175</v>
      </c>
    </row>
    <row r="10791" spans="1:11" x14ac:dyDescent="0.3">
      <c r="A10791" t="s">
        <v>42176</v>
      </c>
      <c r="C10791" t="s">
        <v>13</v>
      </c>
      <c r="D10791" t="s">
        <v>42177</v>
      </c>
      <c r="E10791" t="s">
        <v>41916</v>
      </c>
      <c r="F10791" t="s">
        <v>16</v>
      </c>
      <c r="G10791" t="s">
        <v>3430</v>
      </c>
      <c r="H10791">
        <v>0</v>
      </c>
      <c r="I10791">
        <v>0</v>
      </c>
      <c r="J10791">
        <v>0</v>
      </c>
      <c r="K10791" t="s">
        <v>42178</v>
      </c>
    </row>
    <row r="10792" spans="1:11" x14ac:dyDescent="0.3">
      <c r="A10792" t="s">
        <v>42179</v>
      </c>
      <c r="B10792" t="s">
        <v>42180</v>
      </c>
      <c r="C10792" t="s">
        <v>13</v>
      </c>
      <c r="D10792" t="s">
        <v>42181</v>
      </c>
      <c r="E10792" t="s">
        <v>41916</v>
      </c>
      <c r="F10792" t="s">
        <v>16</v>
      </c>
      <c r="G10792" t="s">
        <v>42182</v>
      </c>
      <c r="H10792">
        <v>0</v>
      </c>
      <c r="I10792">
        <v>0</v>
      </c>
      <c r="J10792">
        <v>0</v>
      </c>
      <c r="K10792" t="s">
        <v>42183</v>
      </c>
    </row>
    <row r="10793" spans="1:11" x14ac:dyDescent="0.3">
      <c r="A10793" t="s">
        <v>42184</v>
      </c>
      <c r="B10793" t="s">
        <v>42185</v>
      </c>
      <c r="C10793" t="s">
        <v>27</v>
      </c>
      <c r="D10793" t="s">
        <v>42186</v>
      </c>
      <c r="E10793" t="s">
        <v>12540</v>
      </c>
      <c r="F10793" t="s">
        <v>41</v>
      </c>
      <c r="G10793" t="s">
        <v>42</v>
      </c>
      <c r="H10793">
        <v>0</v>
      </c>
      <c r="I10793">
        <v>0</v>
      </c>
      <c r="J10793">
        <v>0</v>
      </c>
      <c r="K10793" t="s">
        <v>42187</v>
      </c>
    </row>
    <row r="10794" spans="1:11" x14ac:dyDescent="0.3">
      <c r="A10794" t="s">
        <v>42188</v>
      </c>
      <c r="B10794" t="s">
        <v>42189</v>
      </c>
      <c r="C10794" t="s">
        <v>558</v>
      </c>
      <c r="D10794" t="s">
        <v>42190</v>
      </c>
      <c r="E10794" t="s">
        <v>28510</v>
      </c>
      <c r="F10794" t="s">
        <v>7044</v>
      </c>
      <c r="G10794" t="s">
        <v>42</v>
      </c>
      <c r="H10794">
        <v>0</v>
      </c>
      <c r="I10794">
        <v>0</v>
      </c>
      <c r="J10794">
        <v>0</v>
      </c>
      <c r="K10794" t="s">
        <v>42191</v>
      </c>
    </row>
    <row r="10795" spans="1:11" x14ac:dyDescent="0.3">
      <c r="A10795" t="s">
        <v>42192</v>
      </c>
      <c r="B10795" t="s">
        <v>42193</v>
      </c>
      <c r="C10795" t="s">
        <v>13</v>
      </c>
      <c r="E10795" t="s">
        <v>41916</v>
      </c>
      <c r="F10795" t="s">
        <v>16</v>
      </c>
      <c r="G10795" t="s">
        <v>11481</v>
      </c>
      <c r="H10795">
        <v>0</v>
      </c>
      <c r="I10795">
        <v>0</v>
      </c>
      <c r="J10795">
        <v>0</v>
      </c>
      <c r="K10795" t="s">
        <v>42194</v>
      </c>
    </row>
    <row r="10796" spans="1:11" x14ac:dyDescent="0.3">
      <c r="A10796" t="s">
        <v>42195</v>
      </c>
      <c r="B10796" t="s">
        <v>42196</v>
      </c>
      <c r="C10796" t="s">
        <v>13</v>
      </c>
      <c r="D10796" t="s">
        <v>42197</v>
      </c>
      <c r="E10796" t="s">
        <v>41916</v>
      </c>
      <c r="F10796" t="s">
        <v>6589</v>
      </c>
      <c r="G10796" t="s">
        <v>42</v>
      </c>
      <c r="H10796">
        <v>0</v>
      </c>
      <c r="I10796">
        <v>0</v>
      </c>
      <c r="J10796">
        <v>0</v>
      </c>
      <c r="K10796" t="s">
        <v>42198</v>
      </c>
    </row>
    <row r="10797" spans="1:11" x14ac:dyDescent="0.3">
      <c r="A10797" t="s">
        <v>42199</v>
      </c>
      <c r="C10797" t="s">
        <v>13</v>
      </c>
      <c r="D10797" t="s">
        <v>42200</v>
      </c>
      <c r="E10797" t="s">
        <v>41916</v>
      </c>
      <c r="F10797" t="s">
        <v>7626</v>
      </c>
      <c r="G10797" t="s">
        <v>42</v>
      </c>
      <c r="H10797">
        <v>0</v>
      </c>
      <c r="I10797">
        <v>0</v>
      </c>
      <c r="J10797">
        <v>0</v>
      </c>
      <c r="K10797" t="s">
        <v>42201</v>
      </c>
    </row>
    <row r="10798" spans="1:11" x14ac:dyDescent="0.3">
      <c r="A10798" t="s">
        <v>42202</v>
      </c>
      <c r="B10798" t="s">
        <v>42203</v>
      </c>
      <c r="C10798" t="s">
        <v>27</v>
      </c>
      <c r="D10798" t="s">
        <v>42204</v>
      </c>
      <c r="E10798" t="s">
        <v>12540</v>
      </c>
      <c r="F10798" t="s">
        <v>804</v>
      </c>
      <c r="G10798" t="s">
        <v>42</v>
      </c>
      <c r="H10798">
        <v>0</v>
      </c>
      <c r="I10798">
        <v>0</v>
      </c>
      <c r="J10798">
        <v>0</v>
      </c>
      <c r="K10798" t="s">
        <v>42205</v>
      </c>
    </row>
    <row r="10799" spans="1:11" x14ac:dyDescent="0.3">
      <c r="A10799" t="s">
        <v>42206</v>
      </c>
      <c r="C10799" t="s">
        <v>27</v>
      </c>
      <c r="D10799" t="s">
        <v>42207</v>
      </c>
      <c r="E10799" t="s">
        <v>12540</v>
      </c>
      <c r="F10799" t="s">
        <v>41</v>
      </c>
      <c r="G10799" t="s">
        <v>42</v>
      </c>
      <c r="H10799">
        <v>0</v>
      </c>
      <c r="I10799">
        <v>0</v>
      </c>
      <c r="J10799">
        <v>0</v>
      </c>
      <c r="K10799" t="s">
        <v>42208</v>
      </c>
    </row>
    <row r="10800" spans="1:11" x14ac:dyDescent="0.3">
      <c r="A10800" t="s">
        <v>42209</v>
      </c>
      <c r="B10800" t="s">
        <v>39976</v>
      </c>
      <c r="C10800" t="s">
        <v>27</v>
      </c>
      <c r="D10800" t="s">
        <v>42210</v>
      </c>
      <c r="E10800" t="s">
        <v>29</v>
      </c>
      <c r="F10800" t="s">
        <v>41</v>
      </c>
      <c r="G10800" t="s">
        <v>42</v>
      </c>
      <c r="H10800">
        <v>0</v>
      </c>
      <c r="I10800">
        <v>0</v>
      </c>
      <c r="J10800">
        <v>0</v>
      </c>
      <c r="K10800" t="s">
        <v>42211</v>
      </c>
    </row>
    <row r="10801" spans="1:11" x14ac:dyDescent="0.3">
      <c r="A10801" t="s">
        <v>42212</v>
      </c>
      <c r="B10801" t="s">
        <v>42213</v>
      </c>
      <c r="C10801" t="s">
        <v>13</v>
      </c>
      <c r="D10801" t="s">
        <v>42214</v>
      </c>
      <c r="E10801" t="s">
        <v>41916</v>
      </c>
      <c r="F10801" t="s">
        <v>16</v>
      </c>
      <c r="G10801" t="s">
        <v>756</v>
      </c>
      <c r="H10801">
        <v>0</v>
      </c>
      <c r="I10801">
        <v>0</v>
      </c>
      <c r="J10801">
        <v>0</v>
      </c>
      <c r="K10801" t="s">
        <v>42215</v>
      </c>
    </row>
    <row r="10802" spans="1:11" x14ac:dyDescent="0.3">
      <c r="A10802" t="s">
        <v>42216</v>
      </c>
      <c r="B10802" t="s">
        <v>42217</v>
      </c>
      <c r="C10802" t="s">
        <v>13</v>
      </c>
      <c r="D10802" t="s">
        <v>42218</v>
      </c>
      <c r="E10802" t="s">
        <v>41916</v>
      </c>
      <c r="F10802" t="s">
        <v>16</v>
      </c>
      <c r="G10802" t="s">
        <v>9124</v>
      </c>
      <c r="H10802">
        <v>0</v>
      </c>
      <c r="I10802">
        <v>0</v>
      </c>
      <c r="J10802">
        <v>0</v>
      </c>
      <c r="K10802" t="s">
        <v>42219</v>
      </c>
    </row>
    <row r="10803" spans="1:11" x14ac:dyDescent="0.3">
      <c r="A10803" t="s">
        <v>42220</v>
      </c>
      <c r="B10803" t="s">
        <v>42221</v>
      </c>
      <c r="C10803" t="s">
        <v>13</v>
      </c>
      <c r="D10803" t="s">
        <v>42222</v>
      </c>
      <c r="E10803" t="s">
        <v>41916</v>
      </c>
      <c r="F10803" t="s">
        <v>16</v>
      </c>
      <c r="G10803" t="s">
        <v>756</v>
      </c>
      <c r="H10803">
        <v>0</v>
      </c>
      <c r="I10803">
        <v>0</v>
      </c>
      <c r="J10803">
        <v>0</v>
      </c>
      <c r="K10803" t="s">
        <v>42223</v>
      </c>
    </row>
    <row r="10804" spans="1:11" x14ac:dyDescent="0.3">
      <c r="A10804" t="s">
        <v>42224</v>
      </c>
      <c r="B10804" t="s">
        <v>42225</v>
      </c>
      <c r="C10804" t="s">
        <v>13</v>
      </c>
      <c r="D10804" t="s">
        <v>42226</v>
      </c>
      <c r="E10804" t="s">
        <v>41916</v>
      </c>
      <c r="F10804" t="s">
        <v>16</v>
      </c>
      <c r="G10804" t="s">
        <v>20664</v>
      </c>
      <c r="H10804">
        <v>0</v>
      </c>
      <c r="I10804">
        <v>0</v>
      </c>
      <c r="J10804">
        <v>0</v>
      </c>
      <c r="K10804" t="s">
        <v>42227</v>
      </c>
    </row>
    <row r="10805" spans="1:11" x14ac:dyDescent="0.3">
      <c r="A10805" t="s">
        <v>42228</v>
      </c>
      <c r="B10805" t="s">
        <v>42229</v>
      </c>
      <c r="C10805" t="s">
        <v>27</v>
      </c>
      <c r="D10805" t="s">
        <v>42230</v>
      </c>
      <c r="E10805" t="s">
        <v>12540</v>
      </c>
      <c r="F10805" t="s">
        <v>12094</v>
      </c>
      <c r="G10805" t="s">
        <v>17</v>
      </c>
      <c r="H10805">
        <v>0</v>
      </c>
      <c r="I10805">
        <v>0</v>
      </c>
      <c r="J10805">
        <v>0</v>
      </c>
      <c r="K10805" t="s">
        <v>42231</v>
      </c>
    </row>
    <row r="10806" spans="1:11" x14ac:dyDescent="0.3">
      <c r="A10806" t="s">
        <v>42232</v>
      </c>
      <c r="B10806" t="s">
        <v>42233</v>
      </c>
      <c r="C10806" t="s">
        <v>27</v>
      </c>
      <c r="D10806" t="s">
        <v>42234</v>
      </c>
      <c r="E10806" t="s">
        <v>12540</v>
      </c>
      <c r="F10806" t="s">
        <v>1687</v>
      </c>
      <c r="G10806" t="s">
        <v>42</v>
      </c>
      <c r="H10806">
        <v>0</v>
      </c>
      <c r="I10806">
        <v>0</v>
      </c>
      <c r="J10806">
        <v>0</v>
      </c>
      <c r="K10806" t="s">
        <v>42235</v>
      </c>
    </row>
    <row r="10807" spans="1:11" x14ac:dyDescent="0.3">
      <c r="A10807" t="s">
        <v>42236</v>
      </c>
      <c r="B10807" t="s">
        <v>42237</v>
      </c>
      <c r="C10807" t="s">
        <v>20</v>
      </c>
      <c r="D10807" t="s">
        <v>42238</v>
      </c>
      <c r="E10807" t="s">
        <v>33633</v>
      </c>
      <c r="F10807" t="s">
        <v>16</v>
      </c>
      <c r="G10807" t="s">
        <v>4044</v>
      </c>
      <c r="H10807">
        <v>0</v>
      </c>
      <c r="I10807">
        <v>0</v>
      </c>
      <c r="J10807">
        <v>0</v>
      </c>
      <c r="K10807" t="s">
        <v>42239</v>
      </c>
    </row>
    <row r="10808" spans="1:11" x14ac:dyDescent="0.3">
      <c r="A10808" t="s">
        <v>42240</v>
      </c>
      <c r="B10808" t="s">
        <v>42241</v>
      </c>
      <c r="C10808" t="s">
        <v>27</v>
      </c>
      <c r="D10808" t="s">
        <v>42242</v>
      </c>
      <c r="E10808" t="s">
        <v>29</v>
      </c>
      <c r="F10808" t="s">
        <v>41</v>
      </c>
      <c r="G10808" t="s">
        <v>42</v>
      </c>
      <c r="H10808">
        <v>0</v>
      </c>
      <c r="I10808">
        <v>0</v>
      </c>
      <c r="J10808">
        <v>0</v>
      </c>
      <c r="K10808" t="s">
        <v>42243</v>
      </c>
    </row>
    <row r="10809" spans="1:11" x14ac:dyDescent="0.3">
      <c r="A10809" t="s">
        <v>42244</v>
      </c>
      <c r="B10809" t="s">
        <v>42245</v>
      </c>
      <c r="C10809" t="s">
        <v>558</v>
      </c>
      <c r="D10809" t="s">
        <v>42246</v>
      </c>
      <c r="E10809" t="s">
        <v>32599</v>
      </c>
      <c r="F10809" t="s">
        <v>16</v>
      </c>
      <c r="G10809" t="s">
        <v>3890</v>
      </c>
      <c r="H10809">
        <v>0</v>
      </c>
      <c r="I10809">
        <v>0</v>
      </c>
      <c r="J10809">
        <v>0</v>
      </c>
      <c r="K10809" t="s">
        <v>42247</v>
      </c>
    </row>
    <row r="10810" spans="1:11" x14ac:dyDescent="0.3">
      <c r="A10810" t="s">
        <v>42248</v>
      </c>
      <c r="B10810" t="s">
        <v>42249</v>
      </c>
      <c r="C10810" t="s">
        <v>466</v>
      </c>
      <c r="D10810" t="s">
        <v>42250</v>
      </c>
      <c r="E10810" t="s">
        <v>41948</v>
      </c>
      <c r="F10810" t="s">
        <v>16</v>
      </c>
      <c r="G10810" t="s">
        <v>777</v>
      </c>
      <c r="H10810">
        <v>0</v>
      </c>
      <c r="I10810">
        <v>0</v>
      </c>
      <c r="J10810">
        <v>0</v>
      </c>
      <c r="K10810" t="s">
        <v>42251</v>
      </c>
    </row>
    <row r="10811" spans="1:11" x14ac:dyDescent="0.3">
      <c r="A10811" t="s">
        <v>42252</v>
      </c>
      <c r="B10811" t="s">
        <v>42253</v>
      </c>
      <c r="C10811" t="s">
        <v>558</v>
      </c>
      <c r="D10811" t="s">
        <v>42254</v>
      </c>
      <c r="E10811" t="s">
        <v>19698</v>
      </c>
      <c r="F10811" t="s">
        <v>16</v>
      </c>
      <c r="G10811" t="s">
        <v>6858</v>
      </c>
      <c r="H10811">
        <v>0</v>
      </c>
      <c r="I10811">
        <v>0</v>
      </c>
      <c r="J10811">
        <v>0</v>
      </c>
      <c r="K10811" t="s">
        <v>42255</v>
      </c>
    </row>
    <row r="10812" spans="1:11" x14ac:dyDescent="0.3">
      <c r="A10812" t="s">
        <v>42256</v>
      </c>
      <c r="B10812" t="s">
        <v>42257</v>
      </c>
      <c r="C10812" t="s">
        <v>20</v>
      </c>
      <c r="D10812" t="s">
        <v>42258</v>
      </c>
      <c r="E10812" t="s">
        <v>33633</v>
      </c>
      <c r="F10812" t="s">
        <v>16</v>
      </c>
      <c r="G10812" t="s">
        <v>3598</v>
      </c>
      <c r="H10812">
        <v>0</v>
      </c>
      <c r="I10812">
        <v>0</v>
      </c>
      <c r="J10812">
        <v>0</v>
      </c>
      <c r="K10812" t="s">
        <v>42259</v>
      </c>
    </row>
    <row r="10813" spans="1:11" x14ac:dyDescent="0.3">
      <c r="A10813" t="s">
        <v>42260</v>
      </c>
      <c r="B10813" t="s">
        <v>42261</v>
      </c>
      <c r="C10813" t="s">
        <v>13</v>
      </c>
      <c r="D10813" t="s">
        <v>42262</v>
      </c>
      <c r="E10813" t="s">
        <v>41916</v>
      </c>
      <c r="F10813" t="s">
        <v>16</v>
      </c>
      <c r="G10813" t="s">
        <v>42263</v>
      </c>
      <c r="H10813">
        <v>0</v>
      </c>
      <c r="I10813">
        <v>0</v>
      </c>
      <c r="J10813">
        <v>0</v>
      </c>
      <c r="K10813" t="s">
        <v>42264</v>
      </c>
    </row>
    <row r="10814" spans="1:11" x14ac:dyDescent="0.3">
      <c r="A10814" t="s">
        <v>42265</v>
      </c>
      <c r="B10814" t="s">
        <v>42266</v>
      </c>
      <c r="C10814" t="s">
        <v>13</v>
      </c>
      <c r="E10814" t="s">
        <v>41916</v>
      </c>
      <c r="F10814" t="s">
        <v>16</v>
      </c>
      <c r="G10814" t="s">
        <v>10373</v>
      </c>
      <c r="H10814">
        <v>0</v>
      </c>
      <c r="I10814">
        <v>0</v>
      </c>
      <c r="J10814">
        <v>0</v>
      </c>
      <c r="K10814" t="s">
        <v>42267</v>
      </c>
    </row>
    <row r="10815" spans="1:11" x14ac:dyDescent="0.3">
      <c r="A10815" t="s">
        <v>42268</v>
      </c>
      <c r="B10815" t="s">
        <v>42269</v>
      </c>
      <c r="C10815" t="s">
        <v>558</v>
      </c>
      <c r="D10815" t="s">
        <v>42270</v>
      </c>
      <c r="E10815" t="s">
        <v>19698</v>
      </c>
      <c r="F10815" t="s">
        <v>16</v>
      </c>
      <c r="G10815" t="s">
        <v>1710</v>
      </c>
      <c r="H10815">
        <v>0</v>
      </c>
      <c r="I10815">
        <v>0</v>
      </c>
      <c r="J10815">
        <v>0</v>
      </c>
      <c r="K10815" t="s">
        <v>42271</v>
      </c>
    </row>
    <row r="10816" spans="1:11" x14ac:dyDescent="0.3">
      <c r="A10816" t="s">
        <v>42272</v>
      </c>
      <c r="B10816" t="s">
        <v>42273</v>
      </c>
      <c r="C10816" t="s">
        <v>13</v>
      </c>
      <c r="E10816" t="s">
        <v>41916</v>
      </c>
      <c r="F10816" t="s">
        <v>3484</v>
      </c>
      <c r="G10816" t="s">
        <v>42</v>
      </c>
      <c r="H10816">
        <v>0</v>
      </c>
      <c r="I10816">
        <v>0</v>
      </c>
      <c r="J10816">
        <v>0</v>
      </c>
      <c r="K10816" t="s">
        <v>42274</v>
      </c>
    </row>
    <row r="10817" spans="1:11" x14ac:dyDescent="0.3">
      <c r="A10817" t="s">
        <v>42275</v>
      </c>
      <c r="B10817" t="s">
        <v>42276</v>
      </c>
      <c r="C10817" t="s">
        <v>27</v>
      </c>
      <c r="D10817" t="s">
        <v>42277</v>
      </c>
      <c r="E10817" t="s">
        <v>12540</v>
      </c>
      <c r="F10817" t="s">
        <v>13955</v>
      </c>
      <c r="G10817" t="s">
        <v>42</v>
      </c>
      <c r="H10817">
        <v>0</v>
      </c>
      <c r="I10817">
        <v>0</v>
      </c>
      <c r="J10817">
        <v>0</v>
      </c>
      <c r="K10817" t="s">
        <v>42278</v>
      </c>
    </row>
    <row r="10818" spans="1:11" x14ac:dyDescent="0.3">
      <c r="A10818" t="s">
        <v>42279</v>
      </c>
      <c r="B10818" t="s">
        <v>42280</v>
      </c>
      <c r="C10818" t="s">
        <v>20</v>
      </c>
      <c r="D10818" t="s">
        <v>42281</v>
      </c>
      <c r="E10818" t="s">
        <v>22</v>
      </c>
      <c r="F10818" t="s">
        <v>3555</v>
      </c>
      <c r="G10818" t="s">
        <v>42</v>
      </c>
      <c r="H10818">
        <v>0</v>
      </c>
      <c r="I10818">
        <v>0</v>
      </c>
      <c r="J10818">
        <v>0</v>
      </c>
      <c r="K10818" t="s">
        <v>42282</v>
      </c>
    </row>
    <row r="10819" spans="1:11" x14ac:dyDescent="0.3">
      <c r="A10819" t="s">
        <v>42283</v>
      </c>
      <c r="B10819" t="s">
        <v>42284</v>
      </c>
      <c r="C10819" t="s">
        <v>20</v>
      </c>
      <c r="D10819" t="s">
        <v>42285</v>
      </c>
      <c r="E10819" t="s">
        <v>33633</v>
      </c>
      <c r="F10819" t="s">
        <v>1506</v>
      </c>
      <c r="G10819" t="s">
        <v>42</v>
      </c>
      <c r="H10819">
        <v>0</v>
      </c>
      <c r="I10819">
        <v>0</v>
      </c>
      <c r="J10819">
        <v>0</v>
      </c>
      <c r="K10819" t="s">
        <v>42286</v>
      </c>
    </row>
    <row r="10820" spans="1:11" x14ac:dyDescent="0.3">
      <c r="A10820" t="s">
        <v>42287</v>
      </c>
      <c r="B10820" t="s">
        <v>42288</v>
      </c>
      <c r="C10820" t="s">
        <v>558</v>
      </c>
      <c r="D10820" t="s">
        <v>42289</v>
      </c>
      <c r="E10820" t="s">
        <v>32599</v>
      </c>
      <c r="F10820" t="s">
        <v>41</v>
      </c>
      <c r="G10820" t="s">
        <v>8258</v>
      </c>
      <c r="H10820">
        <v>0</v>
      </c>
      <c r="I10820">
        <v>0</v>
      </c>
      <c r="J10820">
        <v>0</v>
      </c>
      <c r="K10820" t="s">
        <v>42290</v>
      </c>
    </row>
    <row r="10821" spans="1:11" x14ac:dyDescent="0.3">
      <c r="A10821" t="s">
        <v>42291</v>
      </c>
      <c r="B10821" t="s">
        <v>42292</v>
      </c>
      <c r="C10821" t="s">
        <v>13</v>
      </c>
      <c r="E10821" t="s">
        <v>41916</v>
      </c>
      <c r="F10821" t="s">
        <v>397</v>
      </c>
      <c r="G10821" t="s">
        <v>42</v>
      </c>
      <c r="H10821">
        <v>0</v>
      </c>
      <c r="I10821">
        <v>0</v>
      </c>
      <c r="J10821">
        <v>0</v>
      </c>
      <c r="K10821" t="s">
        <v>42293</v>
      </c>
    </row>
    <row r="10822" spans="1:11" x14ac:dyDescent="0.3">
      <c r="A10822" t="s">
        <v>42294</v>
      </c>
      <c r="B10822" t="s">
        <v>42295</v>
      </c>
      <c r="C10822" t="s">
        <v>558</v>
      </c>
      <c r="D10822" t="s">
        <v>42296</v>
      </c>
      <c r="E10822" t="s">
        <v>1462</v>
      </c>
      <c r="F10822" t="s">
        <v>17187</v>
      </c>
      <c r="G10822" t="s">
        <v>42</v>
      </c>
      <c r="H10822">
        <v>0</v>
      </c>
      <c r="I10822">
        <v>0</v>
      </c>
      <c r="J10822">
        <v>0</v>
      </c>
      <c r="K10822" t="s">
        <v>42297</v>
      </c>
    </row>
    <row r="10823" spans="1:11" x14ac:dyDescent="0.3">
      <c r="A10823" t="s">
        <v>42298</v>
      </c>
      <c r="B10823" t="s">
        <v>42299</v>
      </c>
      <c r="C10823" t="s">
        <v>27</v>
      </c>
      <c r="D10823" t="s">
        <v>42300</v>
      </c>
      <c r="E10823" t="s">
        <v>12540</v>
      </c>
      <c r="F10823" t="s">
        <v>42301</v>
      </c>
      <c r="G10823" t="s">
        <v>42</v>
      </c>
      <c r="H10823">
        <v>0</v>
      </c>
      <c r="I10823">
        <v>0</v>
      </c>
      <c r="J10823">
        <v>0</v>
      </c>
      <c r="K10823" t="s">
        <v>42302</v>
      </c>
    </row>
    <row r="10824" spans="1:11" x14ac:dyDescent="0.3">
      <c r="A10824" t="s">
        <v>42303</v>
      </c>
      <c r="B10824" t="s">
        <v>42304</v>
      </c>
      <c r="C10824" t="s">
        <v>27</v>
      </c>
      <c r="D10824" t="s">
        <v>42305</v>
      </c>
      <c r="E10824" t="s">
        <v>12540</v>
      </c>
      <c r="F10824" t="s">
        <v>5105</v>
      </c>
      <c r="G10824" t="s">
        <v>42</v>
      </c>
      <c r="H10824">
        <v>0</v>
      </c>
      <c r="I10824">
        <v>0</v>
      </c>
      <c r="J10824">
        <v>0</v>
      </c>
      <c r="K10824" t="s">
        <v>42306</v>
      </c>
    </row>
    <row r="10825" spans="1:11" x14ac:dyDescent="0.3">
      <c r="A10825" t="s">
        <v>42307</v>
      </c>
      <c r="B10825" t="s">
        <v>42308</v>
      </c>
      <c r="C10825" t="s">
        <v>27</v>
      </c>
      <c r="D10825" t="s">
        <v>42309</v>
      </c>
      <c r="E10825" t="s">
        <v>12540</v>
      </c>
      <c r="F10825" t="s">
        <v>41</v>
      </c>
      <c r="G10825" t="s">
        <v>42</v>
      </c>
      <c r="H10825">
        <v>0</v>
      </c>
      <c r="I10825">
        <v>0</v>
      </c>
      <c r="J10825">
        <v>0</v>
      </c>
      <c r="K10825" t="s">
        <v>42310</v>
      </c>
    </row>
    <row r="10826" spans="1:11" x14ac:dyDescent="0.3">
      <c r="A10826" t="s">
        <v>42311</v>
      </c>
      <c r="B10826" t="s">
        <v>42312</v>
      </c>
      <c r="C10826" t="s">
        <v>27</v>
      </c>
      <c r="D10826" t="s">
        <v>42313</v>
      </c>
      <c r="E10826" t="s">
        <v>12540</v>
      </c>
      <c r="F10826" t="s">
        <v>1670</v>
      </c>
      <c r="G10826" t="s">
        <v>42</v>
      </c>
      <c r="H10826">
        <v>0</v>
      </c>
      <c r="I10826">
        <v>0</v>
      </c>
      <c r="J10826">
        <v>0</v>
      </c>
      <c r="K10826" t="s">
        <v>42314</v>
      </c>
    </row>
    <row r="10827" spans="1:11" x14ac:dyDescent="0.3">
      <c r="A10827" t="s">
        <v>42315</v>
      </c>
      <c r="B10827" t="s">
        <v>42316</v>
      </c>
      <c r="C10827" t="s">
        <v>27</v>
      </c>
      <c r="D10827" t="s">
        <v>42317</v>
      </c>
      <c r="E10827" t="s">
        <v>12540</v>
      </c>
      <c r="F10827" t="s">
        <v>2919</v>
      </c>
      <c r="G10827" t="s">
        <v>42</v>
      </c>
      <c r="H10827">
        <v>0</v>
      </c>
      <c r="I10827">
        <v>0</v>
      </c>
      <c r="J10827">
        <v>0</v>
      </c>
      <c r="K10827" t="s">
        <v>42318</v>
      </c>
    </row>
    <row r="10828" spans="1:11" x14ac:dyDescent="0.3">
      <c r="A10828" t="s">
        <v>42319</v>
      </c>
      <c r="B10828" t="s">
        <v>42320</v>
      </c>
      <c r="C10828" t="s">
        <v>558</v>
      </c>
      <c r="D10828" t="s">
        <v>42321</v>
      </c>
      <c r="E10828" t="s">
        <v>1462</v>
      </c>
      <c r="F10828" t="s">
        <v>2116</v>
      </c>
      <c r="G10828" t="s">
        <v>42</v>
      </c>
      <c r="H10828">
        <v>0</v>
      </c>
      <c r="I10828">
        <v>0</v>
      </c>
      <c r="J10828">
        <v>0</v>
      </c>
      <c r="K10828" t="s">
        <v>42322</v>
      </c>
    </row>
    <row r="10829" spans="1:11" x14ac:dyDescent="0.3">
      <c r="A10829" t="s">
        <v>42323</v>
      </c>
      <c r="C10829" t="s">
        <v>27</v>
      </c>
      <c r="D10829" t="s">
        <v>42324</v>
      </c>
      <c r="E10829" t="s">
        <v>12540</v>
      </c>
      <c r="F10829" t="s">
        <v>1247</v>
      </c>
      <c r="G10829" t="s">
        <v>42</v>
      </c>
      <c r="H10829">
        <v>0</v>
      </c>
      <c r="I10829">
        <v>0</v>
      </c>
      <c r="J10829">
        <v>0</v>
      </c>
      <c r="K10829" t="s">
        <v>42325</v>
      </c>
    </row>
    <row r="10830" spans="1:11" x14ac:dyDescent="0.3">
      <c r="A10830" t="s">
        <v>42326</v>
      </c>
      <c r="B10830" t="s">
        <v>42327</v>
      </c>
      <c r="C10830" t="s">
        <v>558</v>
      </c>
      <c r="D10830" t="s">
        <v>42328</v>
      </c>
      <c r="E10830" t="s">
        <v>19698</v>
      </c>
      <c r="F10830" t="s">
        <v>2956</v>
      </c>
      <c r="G10830" t="s">
        <v>42</v>
      </c>
      <c r="H10830">
        <v>0</v>
      </c>
      <c r="I10830">
        <v>0</v>
      </c>
      <c r="J10830">
        <v>0</v>
      </c>
      <c r="K10830" t="s">
        <v>42329</v>
      </c>
    </row>
    <row r="10831" spans="1:11" x14ac:dyDescent="0.3">
      <c r="A10831" t="s">
        <v>42330</v>
      </c>
      <c r="C10831" t="s">
        <v>20</v>
      </c>
      <c r="D10831" t="s">
        <v>42331</v>
      </c>
      <c r="E10831" t="s">
        <v>33633</v>
      </c>
      <c r="F10831" t="s">
        <v>16</v>
      </c>
      <c r="G10831" t="s">
        <v>2836</v>
      </c>
      <c r="H10831">
        <v>0</v>
      </c>
      <c r="I10831">
        <v>0</v>
      </c>
      <c r="J10831">
        <v>0</v>
      </c>
      <c r="K10831" t="s">
        <v>42332</v>
      </c>
    </row>
    <row r="10832" spans="1:11" x14ac:dyDescent="0.3">
      <c r="A10832" t="s">
        <v>42333</v>
      </c>
      <c r="C10832" t="s">
        <v>20</v>
      </c>
      <c r="D10832" t="s">
        <v>42334</v>
      </c>
      <c r="E10832" t="s">
        <v>33633</v>
      </c>
      <c r="F10832" t="s">
        <v>16</v>
      </c>
      <c r="G10832" t="s">
        <v>3186</v>
      </c>
      <c r="H10832">
        <v>0</v>
      </c>
      <c r="I10832">
        <v>0</v>
      </c>
      <c r="J10832">
        <v>0</v>
      </c>
      <c r="K10832" t="s">
        <v>42335</v>
      </c>
    </row>
    <row r="10833" spans="1:11" x14ac:dyDescent="0.3">
      <c r="A10833" t="s">
        <v>42336</v>
      </c>
      <c r="B10833" t="s">
        <v>42337</v>
      </c>
      <c r="C10833" t="s">
        <v>13</v>
      </c>
      <c r="D10833" t="s">
        <v>42338</v>
      </c>
      <c r="E10833" t="s">
        <v>41916</v>
      </c>
      <c r="F10833" t="s">
        <v>870</v>
      </c>
      <c r="G10833" t="s">
        <v>42</v>
      </c>
      <c r="H10833">
        <v>0</v>
      </c>
      <c r="I10833">
        <v>0</v>
      </c>
      <c r="J10833">
        <v>0</v>
      </c>
      <c r="K10833" t="s">
        <v>42339</v>
      </c>
    </row>
    <row r="10834" spans="1:11" x14ac:dyDescent="0.3">
      <c r="A10834" t="s">
        <v>42340</v>
      </c>
      <c r="B10834" t="s">
        <v>42341</v>
      </c>
      <c r="C10834" t="s">
        <v>13</v>
      </c>
      <c r="D10834" t="s">
        <v>42342</v>
      </c>
      <c r="E10834" t="s">
        <v>41916</v>
      </c>
      <c r="F10834" t="s">
        <v>12683</v>
      </c>
      <c r="G10834" t="s">
        <v>42</v>
      </c>
      <c r="H10834">
        <v>0</v>
      </c>
      <c r="I10834">
        <v>0</v>
      </c>
      <c r="J10834">
        <v>0</v>
      </c>
      <c r="K10834" t="s">
        <v>42343</v>
      </c>
    </row>
    <row r="10835" spans="1:11" x14ac:dyDescent="0.3">
      <c r="A10835" t="s">
        <v>42344</v>
      </c>
      <c r="B10835" t="s">
        <v>42345</v>
      </c>
      <c r="C10835" t="s">
        <v>13</v>
      </c>
      <c r="D10835" t="s">
        <v>42346</v>
      </c>
      <c r="E10835" t="s">
        <v>41916</v>
      </c>
      <c r="F10835" t="s">
        <v>9786</v>
      </c>
      <c r="G10835" t="s">
        <v>42</v>
      </c>
      <c r="H10835">
        <v>0</v>
      </c>
      <c r="I10835">
        <v>0</v>
      </c>
      <c r="J10835">
        <v>0</v>
      </c>
      <c r="K10835" t="s">
        <v>42347</v>
      </c>
    </row>
    <row r="10836" spans="1:11" x14ac:dyDescent="0.3">
      <c r="A10836" t="s">
        <v>42348</v>
      </c>
      <c r="B10836" t="s">
        <v>42349</v>
      </c>
      <c r="C10836" t="s">
        <v>20</v>
      </c>
      <c r="D10836" t="s">
        <v>42350</v>
      </c>
      <c r="E10836" t="s">
        <v>22</v>
      </c>
      <c r="F10836" t="s">
        <v>1850</v>
      </c>
      <c r="G10836" t="s">
        <v>42</v>
      </c>
      <c r="H10836">
        <v>0</v>
      </c>
      <c r="I10836">
        <v>0</v>
      </c>
      <c r="J10836">
        <v>0</v>
      </c>
      <c r="K10836" t="s">
        <v>42351</v>
      </c>
    </row>
    <row r="10837" spans="1:11" x14ac:dyDescent="0.3">
      <c r="A10837" t="s">
        <v>42352</v>
      </c>
      <c r="C10837" t="s">
        <v>13</v>
      </c>
      <c r="D10837" t="s">
        <v>42346</v>
      </c>
      <c r="E10837" t="s">
        <v>41916</v>
      </c>
      <c r="F10837" t="s">
        <v>20476</v>
      </c>
      <c r="G10837" t="s">
        <v>25210</v>
      </c>
      <c r="H10837">
        <v>0</v>
      </c>
      <c r="I10837">
        <v>0</v>
      </c>
      <c r="J10837">
        <v>0</v>
      </c>
      <c r="K10837" t="s">
        <v>42353</v>
      </c>
    </row>
    <row r="10838" spans="1:11" x14ac:dyDescent="0.3">
      <c r="A10838" t="s">
        <v>42354</v>
      </c>
      <c r="B10838" t="s">
        <v>42355</v>
      </c>
      <c r="C10838" t="s">
        <v>13</v>
      </c>
      <c r="E10838" t="s">
        <v>41916</v>
      </c>
      <c r="F10838" t="s">
        <v>2703</v>
      </c>
      <c r="G10838" t="s">
        <v>4933</v>
      </c>
      <c r="H10838">
        <v>0</v>
      </c>
      <c r="I10838">
        <v>0</v>
      </c>
      <c r="J10838">
        <v>0</v>
      </c>
      <c r="K10838" t="s">
        <v>42356</v>
      </c>
    </row>
    <row r="10839" spans="1:11" x14ac:dyDescent="0.3">
      <c r="A10839" t="s">
        <v>42357</v>
      </c>
      <c r="B10839" t="s">
        <v>42358</v>
      </c>
      <c r="C10839" t="s">
        <v>20</v>
      </c>
      <c r="D10839" t="s">
        <v>42359</v>
      </c>
      <c r="E10839" t="s">
        <v>33633</v>
      </c>
      <c r="F10839" t="s">
        <v>16</v>
      </c>
      <c r="G10839" t="s">
        <v>13739</v>
      </c>
      <c r="H10839">
        <v>0</v>
      </c>
      <c r="I10839">
        <v>0</v>
      </c>
      <c r="J10839">
        <v>0</v>
      </c>
      <c r="K10839" t="s">
        <v>42360</v>
      </c>
    </row>
    <row r="10840" spans="1:11" x14ac:dyDescent="0.3">
      <c r="A10840" t="s">
        <v>42361</v>
      </c>
      <c r="B10840" t="s">
        <v>42362</v>
      </c>
      <c r="C10840" t="s">
        <v>466</v>
      </c>
      <c r="D10840" t="s">
        <v>42363</v>
      </c>
      <c r="E10840" t="s">
        <v>41948</v>
      </c>
      <c r="F10840" t="s">
        <v>16</v>
      </c>
      <c r="G10840" t="s">
        <v>9711</v>
      </c>
      <c r="H10840">
        <v>0</v>
      </c>
      <c r="I10840">
        <v>0</v>
      </c>
      <c r="J10840">
        <v>0</v>
      </c>
      <c r="K10840" t="s">
        <v>42364</v>
      </c>
    </row>
    <row r="10841" spans="1:11" x14ac:dyDescent="0.3">
      <c r="A10841" t="s">
        <v>42365</v>
      </c>
      <c r="B10841" t="s">
        <v>42366</v>
      </c>
      <c r="C10841" t="s">
        <v>20</v>
      </c>
      <c r="D10841" t="s">
        <v>42367</v>
      </c>
      <c r="E10841" t="s">
        <v>33633</v>
      </c>
      <c r="F10841" t="s">
        <v>16</v>
      </c>
      <c r="G10841" t="s">
        <v>2189</v>
      </c>
      <c r="H10841">
        <v>0</v>
      </c>
      <c r="I10841">
        <v>0</v>
      </c>
      <c r="J10841">
        <v>0</v>
      </c>
      <c r="K10841" t="s">
        <v>42368</v>
      </c>
    </row>
    <row r="10842" spans="1:11" x14ac:dyDescent="0.3">
      <c r="A10842" t="s">
        <v>42369</v>
      </c>
      <c r="B10842" t="s">
        <v>42370</v>
      </c>
      <c r="C10842" t="s">
        <v>20</v>
      </c>
      <c r="D10842" t="s">
        <v>42371</v>
      </c>
      <c r="E10842" t="s">
        <v>33633</v>
      </c>
      <c r="F10842" t="s">
        <v>16</v>
      </c>
      <c r="G10842" t="s">
        <v>269</v>
      </c>
      <c r="H10842">
        <v>0</v>
      </c>
      <c r="I10842">
        <v>0</v>
      </c>
      <c r="J10842">
        <v>0</v>
      </c>
      <c r="K10842" t="s">
        <v>42372</v>
      </c>
    </row>
    <row r="10843" spans="1:11" x14ac:dyDescent="0.3">
      <c r="A10843" t="s">
        <v>42373</v>
      </c>
      <c r="B10843" t="s">
        <v>42374</v>
      </c>
      <c r="C10843" t="s">
        <v>27</v>
      </c>
      <c r="D10843" t="s">
        <v>42375</v>
      </c>
      <c r="E10843" t="s">
        <v>12540</v>
      </c>
      <c r="F10843" t="s">
        <v>17508</v>
      </c>
      <c r="G10843" t="s">
        <v>3945</v>
      </c>
      <c r="H10843">
        <v>0</v>
      </c>
      <c r="I10843">
        <v>0</v>
      </c>
      <c r="J10843">
        <v>0</v>
      </c>
      <c r="K10843" t="s">
        <v>42376</v>
      </c>
    </row>
    <row r="10844" spans="1:11" x14ac:dyDescent="0.3">
      <c r="A10844" t="s">
        <v>42377</v>
      </c>
      <c r="C10844" t="s">
        <v>27</v>
      </c>
      <c r="D10844" t="s">
        <v>42378</v>
      </c>
      <c r="E10844" t="s">
        <v>12540</v>
      </c>
      <c r="F10844" t="s">
        <v>41</v>
      </c>
      <c r="G10844" t="s">
        <v>42</v>
      </c>
      <c r="H10844">
        <v>0</v>
      </c>
      <c r="I10844">
        <v>0</v>
      </c>
      <c r="J10844">
        <v>0</v>
      </c>
      <c r="K10844" t="s">
        <v>42379</v>
      </c>
    </row>
    <row r="10845" spans="1:11" x14ac:dyDescent="0.3">
      <c r="A10845" t="s">
        <v>42380</v>
      </c>
      <c r="B10845" t="s">
        <v>42381</v>
      </c>
      <c r="C10845" t="s">
        <v>27</v>
      </c>
      <c r="D10845" t="s">
        <v>42382</v>
      </c>
      <c r="E10845" t="s">
        <v>12540</v>
      </c>
      <c r="F10845" t="s">
        <v>3452</v>
      </c>
      <c r="G10845" t="s">
        <v>42</v>
      </c>
      <c r="H10845">
        <v>0</v>
      </c>
      <c r="I10845">
        <v>0</v>
      </c>
      <c r="J10845">
        <v>0</v>
      </c>
      <c r="K10845" t="s">
        <v>42383</v>
      </c>
    </row>
    <row r="10846" spans="1:11" x14ac:dyDescent="0.3">
      <c r="A10846" t="s">
        <v>42384</v>
      </c>
      <c r="C10846" t="s">
        <v>27</v>
      </c>
      <c r="D10846" t="s">
        <v>42385</v>
      </c>
      <c r="E10846" t="s">
        <v>12540</v>
      </c>
      <c r="F10846" t="s">
        <v>41</v>
      </c>
      <c r="G10846" t="s">
        <v>42</v>
      </c>
      <c r="H10846">
        <v>0</v>
      </c>
      <c r="I10846">
        <v>0</v>
      </c>
      <c r="J10846">
        <v>0</v>
      </c>
      <c r="K10846" t="s">
        <v>42386</v>
      </c>
    </row>
    <row r="10847" spans="1:11" x14ac:dyDescent="0.3">
      <c r="A10847" t="s">
        <v>42387</v>
      </c>
      <c r="C10847" t="s">
        <v>27</v>
      </c>
      <c r="D10847" t="s">
        <v>42388</v>
      </c>
      <c r="E10847" t="s">
        <v>12540</v>
      </c>
      <c r="F10847" t="s">
        <v>41</v>
      </c>
      <c r="G10847" t="s">
        <v>42</v>
      </c>
      <c r="H10847">
        <v>0</v>
      </c>
      <c r="I10847">
        <v>0</v>
      </c>
      <c r="J10847">
        <v>0</v>
      </c>
      <c r="K10847" t="s">
        <v>42389</v>
      </c>
    </row>
    <row r="10848" spans="1:11" x14ac:dyDescent="0.3">
      <c r="A10848" t="s">
        <v>42390</v>
      </c>
      <c r="C10848" t="s">
        <v>27</v>
      </c>
      <c r="D10848" t="s">
        <v>42391</v>
      </c>
      <c r="E10848" t="s">
        <v>12540</v>
      </c>
      <c r="F10848" t="s">
        <v>41</v>
      </c>
      <c r="G10848" t="s">
        <v>42</v>
      </c>
      <c r="H10848">
        <v>0</v>
      </c>
      <c r="I10848">
        <v>0</v>
      </c>
      <c r="J10848">
        <v>0</v>
      </c>
      <c r="K10848" t="s">
        <v>42392</v>
      </c>
    </row>
    <row r="10849" spans="1:11" x14ac:dyDescent="0.3">
      <c r="A10849" t="s">
        <v>42393</v>
      </c>
      <c r="B10849" t="s">
        <v>42394</v>
      </c>
      <c r="C10849" t="s">
        <v>27</v>
      </c>
      <c r="D10849" t="s">
        <v>42395</v>
      </c>
      <c r="E10849" t="s">
        <v>29</v>
      </c>
      <c r="F10849" t="s">
        <v>41</v>
      </c>
      <c r="G10849" t="s">
        <v>42</v>
      </c>
      <c r="H10849">
        <v>0</v>
      </c>
      <c r="I10849">
        <v>0</v>
      </c>
      <c r="J10849">
        <v>0</v>
      </c>
      <c r="K10849" t="s">
        <v>42396</v>
      </c>
    </row>
    <row r="10850" spans="1:11" x14ac:dyDescent="0.3">
      <c r="A10850" t="s">
        <v>42397</v>
      </c>
      <c r="B10850" t="s">
        <v>42398</v>
      </c>
      <c r="C10850" t="s">
        <v>27</v>
      </c>
      <c r="D10850" t="s">
        <v>42399</v>
      </c>
      <c r="E10850" t="s">
        <v>12540</v>
      </c>
      <c r="F10850" t="s">
        <v>9116</v>
      </c>
      <c r="G10850" t="s">
        <v>42</v>
      </c>
      <c r="H10850">
        <v>0</v>
      </c>
      <c r="I10850">
        <v>0</v>
      </c>
      <c r="J10850">
        <v>0</v>
      </c>
      <c r="K10850" t="s">
        <v>42400</v>
      </c>
    </row>
    <row r="10851" spans="1:11" x14ac:dyDescent="0.3">
      <c r="A10851" t="s">
        <v>42401</v>
      </c>
      <c r="C10851" t="s">
        <v>27</v>
      </c>
      <c r="D10851" t="s">
        <v>42402</v>
      </c>
      <c r="E10851" t="s">
        <v>12540</v>
      </c>
      <c r="F10851" t="s">
        <v>2313</v>
      </c>
      <c r="G10851" t="s">
        <v>42</v>
      </c>
      <c r="H10851">
        <v>0</v>
      </c>
      <c r="I10851">
        <v>0</v>
      </c>
      <c r="J10851">
        <v>0</v>
      </c>
      <c r="K10851" t="s">
        <v>42403</v>
      </c>
    </row>
    <row r="10852" spans="1:11" x14ac:dyDescent="0.3">
      <c r="A10852" t="s">
        <v>42404</v>
      </c>
      <c r="C10852" t="s">
        <v>558</v>
      </c>
      <c r="D10852" t="s">
        <v>42405</v>
      </c>
      <c r="E10852" t="s">
        <v>1462</v>
      </c>
      <c r="F10852" t="s">
        <v>16</v>
      </c>
      <c r="G10852" t="s">
        <v>42406</v>
      </c>
      <c r="H10852">
        <v>0</v>
      </c>
      <c r="I10852">
        <v>0</v>
      </c>
      <c r="J10852">
        <v>0</v>
      </c>
      <c r="K10852" t="s">
        <v>42407</v>
      </c>
    </row>
    <row r="10853" spans="1:11" x14ac:dyDescent="0.3">
      <c r="A10853" t="s">
        <v>42408</v>
      </c>
      <c r="B10853" t="s">
        <v>42409</v>
      </c>
      <c r="C10853" t="s">
        <v>27</v>
      </c>
      <c r="D10853" t="s">
        <v>42410</v>
      </c>
      <c r="E10853" t="s">
        <v>12540</v>
      </c>
      <c r="F10853" t="s">
        <v>1634</v>
      </c>
      <c r="G10853" t="s">
        <v>42</v>
      </c>
      <c r="H10853">
        <v>0</v>
      </c>
      <c r="I10853">
        <v>0</v>
      </c>
      <c r="J10853">
        <v>0</v>
      </c>
      <c r="K10853" t="s">
        <v>42411</v>
      </c>
    </row>
    <row r="10854" spans="1:11" x14ac:dyDescent="0.3">
      <c r="A10854" t="s">
        <v>42412</v>
      </c>
      <c r="B10854" t="s">
        <v>42413</v>
      </c>
      <c r="C10854" t="s">
        <v>27</v>
      </c>
      <c r="D10854" t="s">
        <v>42414</v>
      </c>
      <c r="E10854" t="s">
        <v>12540</v>
      </c>
      <c r="F10854" t="s">
        <v>845</v>
      </c>
      <c r="G10854" t="s">
        <v>42</v>
      </c>
      <c r="H10854">
        <v>0</v>
      </c>
      <c r="I10854">
        <v>0</v>
      </c>
      <c r="J10854">
        <v>0</v>
      </c>
      <c r="K10854" t="s">
        <v>42415</v>
      </c>
    </row>
    <row r="10855" spans="1:11" x14ac:dyDescent="0.3">
      <c r="A10855" t="s">
        <v>42416</v>
      </c>
      <c r="B10855" t="s">
        <v>42417</v>
      </c>
      <c r="C10855" t="s">
        <v>20</v>
      </c>
      <c r="D10855" t="s">
        <v>42418</v>
      </c>
      <c r="E10855" t="s">
        <v>33633</v>
      </c>
      <c r="F10855" t="s">
        <v>16</v>
      </c>
      <c r="G10855" t="s">
        <v>269</v>
      </c>
      <c r="H10855">
        <v>0</v>
      </c>
      <c r="I10855">
        <v>0</v>
      </c>
      <c r="J10855">
        <v>0</v>
      </c>
      <c r="K10855" t="s">
        <v>42419</v>
      </c>
    </row>
    <row r="10856" spans="1:11" x14ac:dyDescent="0.3">
      <c r="A10856" t="s">
        <v>42420</v>
      </c>
      <c r="C10856" t="s">
        <v>20</v>
      </c>
      <c r="D10856" t="s">
        <v>42421</v>
      </c>
      <c r="E10856" t="s">
        <v>33633</v>
      </c>
      <c r="F10856" t="s">
        <v>16</v>
      </c>
      <c r="G10856" t="s">
        <v>2189</v>
      </c>
      <c r="H10856">
        <v>0</v>
      </c>
      <c r="I10856">
        <v>0</v>
      </c>
      <c r="J10856">
        <v>0</v>
      </c>
      <c r="K10856" t="s">
        <v>42422</v>
      </c>
    </row>
    <row r="10857" spans="1:11" x14ac:dyDescent="0.3">
      <c r="A10857" t="s">
        <v>42423</v>
      </c>
      <c r="B10857" t="s">
        <v>42424</v>
      </c>
      <c r="C10857" t="s">
        <v>20</v>
      </c>
      <c r="D10857" t="s">
        <v>42425</v>
      </c>
      <c r="E10857" t="s">
        <v>33633</v>
      </c>
      <c r="F10857" t="s">
        <v>16</v>
      </c>
      <c r="G10857" t="s">
        <v>1756</v>
      </c>
      <c r="H10857">
        <v>0</v>
      </c>
      <c r="I10857">
        <v>0</v>
      </c>
      <c r="J10857">
        <v>0</v>
      </c>
      <c r="K10857" t="s">
        <v>42426</v>
      </c>
    </row>
    <row r="10858" spans="1:11" x14ac:dyDescent="0.3">
      <c r="A10858" t="s">
        <v>42427</v>
      </c>
      <c r="B10858" t="s">
        <v>42428</v>
      </c>
      <c r="C10858" t="s">
        <v>20</v>
      </c>
      <c r="D10858" t="s">
        <v>42429</v>
      </c>
      <c r="E10858" t="s">
        <v>33633</v>
      </c>
      <c r="F10858" t="s">
        <v>16</v>
      </c>
      <c r="G10858" t="s">
        <v>4900</v>
      </c>
      <c r="H10858">
        <v>0</v>
      </c>
      <c r="I10858">
        <v>0</v>
      </c>
      <c r="J10858">
        <v>0</v>
      </c>
      <c r="K10858" t="s">
        <v>42430</v>
      </c>
    </row>
    <row r="10859" spans="1:11" x14ac:dyDescent="0.3">
      <c r="A10859" t="s">
        <v>42431</v>
      </c>
      <c r="B10859" t="s">
        <v>42432</v>
      </c>
      <c r="C10859" t="s">
        <v>20</v>
      </c>
      <c r="D10859" t="s">
        <v>42433</v>
      </c>
      <c r="E10859" t="s">
        <v>33633</v>
      </c>
      <c r="F10859" t="s">
        <v>16</v>
      </c>
      <c r="G10859" t="s">
        <v>9124</v>
      </c>
      <c r="H10859">
        <v>0</v>
      </c>
      <c r="I10859">
        <v>0</v>
      </c>
      <c r="J10859">
        <v>0</v>
      </c>
      <c r="K10859" t="s">
        <v>42434</v>
      </c>
    </row>
    <row r="10860" spans="1:11" x14ac:dyDescent="0.3">
      <c r="A10860" t="s">
        <v>42435</v>
      </c>
      <c r="B10860" t="s">
        <v>42436</v>
      </c>
      <c r="C10860" t="s">
        <v>27</v>
      </c>
      <c r="D10860" t="s">
        <v>42437</v>
      </c>
      <c r="E10860" t="s">
        <v>29</v>
      </c>
      <c r="F10860" t="s">
        <v>41</v>
      </c>
      <c r="G10860" t="s">
        <v>42</v>
      </c>
      <c r="H10860">
        <v>0</v>
      </c>
      <c r="I10860">
        <v>0</v>
      </c>
      <c r="J10860">
        <v>0</v>
      </c>
      <c r="K10860" t="s">
        <v>42438</v>
      </c>
    </row>
    <row r="10861" spans="1:11" x14ac:dyDescent="0.3">
      <c r="A10861" t="s">
        <v>42439</v>
      </c>
      <c r="B10861" t="s">
        <v>42440</v>
      </c>
      <c r="C10861" t="s">
        <v>20</v>
      </c>
      <c r="D10861" t="s">
        <v>42441</v>
      </c>
      <c r="E10861" t="s">
        <v>33633</v>
      </c>
      <c r="F10861" t="s">
        <v>16</v>
      </c>
      <c r="G10861" t="s">
        <v>1439</v>
      </c>
      <c r="H10861">
        <v>0</v>
      </c>
      <c r="I10861">
        <v>0</v>
      </c>
      <c r="J10861">
        <v>0</v>
      </c>
      <c r="K10861" t="s">
        <v>42442</v>
      </c>
    </row>
    <row r="10862" spans="1:11" x14ac:dyDescent="0.3">
      <c r="A10862" t="s">
        <v>42443</v>
      </c>
      <c r="B10862" t="s">
        <v>42444</v>
      </c>
      <c r="C10862" t="s">
        <v>20</v>
      </c>
      <c r="D10862" t="s">
        <v>42445</v>
      </c>
      <c r="E10862" t="s">
        <v>33633</v>
      </c>
      <c r="F10862" t="s">
        <v>16</v>
      </c>
      <c r="G10862" t="s">
        <v>4712</v>
      </c>
      <c r="H10862">
        <v>0</v>
      </c>
      <c r="I10862">
        <v>0</v>
      </c>
      <c r="J10862">
        <v>0</v>
      </c>
      <c r="K10862" t="s">
        <v>42446</v>
      </c>
    </row>
    <row r="10863" spans="1:11" x14ac:dyDescent="0.3">
      <c r="A10863" t="s">
        <v>42447</v>
      </c>
      <c r="B10863" t="s">
        <v>42448</v>
      </c>
      <c r="C10863" t="s">
        <v>13</v>
      </c>
      <c r="D10863" t="s">
        <v>42449</v>
      </c>
      <c r="E10863" t="s">
        <v>41916</v>
      </c>
      <c r="F10863" t="s">
        <v>16</v>
      </c>
      <c r="G10863" t="s">
        <v>209</v>
      </c>
      <c r="H10863">
        <v>0</v>
      </c>
      <c r="I10863">
        <v>0</v>
      </c>
      <c r="J10863">
        <v>0</v>
      </c>
      <c r="K10863" t="s">
        <v>42450</v>
      </c>
    </row>
    <row r="10864" spans="1:11" x14ac:dyDescent="0.3">
      <c r="A10864" t="s">
        <v>42451</v>
      </c>
      <c r="B10864" t="s">
        <v>42452</v>
      </c>
      <c r="C10864" t="s">
        <v>27</v>
      </c>
      <c r="D10864" t="s">
        <v>42453</v>
      </c>
      <c r="E10864" t="s">
        <v>12540</v>
      </c>
      <c r="F10864" t="s">
        <v>1531</v>
      </c>
      <c r="G10864" t="s">
        <v>42</v>
      </c>
      <c r="H10864">
        <v>0</v>
      </c>
      <c r="I10864">
        <v>0</v>
      </c>
      <c r="J10864">
        <v>0</v>
      </c>
      <c r="K10864" t="s">
        <v>42454</v>
      </c>
    </row>
    <row r="10865" spans="1:11" x14ac:dyDescent="0.3">
      <c r="A10865" t="s">
        <v>42455</v>
      </c>
      <c r="B10865" t="s">
        <v>42456</v>
      </c>
      <c r="C10865" t="s">
        <v>13</v>
      </c>
      <c r="D10865" t="s">
        <v>42457</v>
      </c>
      <c r="E10865" t="s">
        <v>41916</v>
      </c>
      <c r="F10865" t="s">
        <v>16</v>
      </c>
      <c r="G10865" t="s">
        <v>27224</v>
      </c>
      <c r="H10865">
        <v>0</v>
      </c>
      <c r="I10865">
        <v>0</v>
      </c>
      <c r="J10865">
        <v>0</v>
      </c>
      <c r="K10865" t="s">
        <v>42458</v>
      </c>
    </row>
    <row r="10866" spans="1:11" x14ac:dyDescent="0.3">
      <c r="A10866" t="s">
        <v>42459</v>
      </c>
      <c r="C10866" t="s">
        <v>27</v>
      </c>
      <c r="D10866" t="s">
        <v>42460</v>
      </c>
      <c r="E10866" t="s">
        <v>12540</v>
      </c>
      <c r="F10866" t="s">
        <v>2703</v>
      </c>
      <c r="G10866" t="s">
        <v>42</v>
      </c>
      <c r="H10866">
        <v>0</v>
      </c>
      <c r="I10866">
        <v>0</v>
      </c>
      <c r="J10866">
        <v>0</v>
      </c>
      <c r="K10866" t="s">
        <v>42461</v>
      </c>
    </row>
    <row r="10867" spans="1:11" x14ac:dyDescent="0.3">
      <c r="A10867" t="s">
        <v>42462</v>
      </c>
      <c r="B10867" t="s">
        <v>42463</v>
      </c>
      <c r="C10867" t="s">
        <v>27</v>
      </c>
      <c r="D10867" t="s">
        <v>42464</v>
      </c>
      <c r="E10867" t="s">
        <v>12540</v>
      </c>
      <c r="F10867" t="s">
        <v>1793</v>
      </c>
      <c r="G10867" t="s">
        <v>12342</v>
      </c>
      <c r="H10867">
        <v>0</v>
      </c>
      <c r="I10867">
        <v>0</v>
      </c>
      <c r="J10867">
        <v>0</v>
      </c>
      <c r="K10867" t="s">
        <v>42465</v>
      </c>
    </row>
    <row r="10868" spans="1:11" x14ac:dyDescent="0.3">
      <c r="A10868" t="s">
        <v>42466</v>
      </c>
      <c r="B10868" t="s">
        <v>42467</v>
      </c>
      <c r="C10868" t="s">
        <v>27</v>
      </c>
      <c r="D10868" t="s">
        <v>42468</v>
      </c>
      <c r="E10868" t="s">
        <v>29</v>
      </c>
      <c r="F10868" t="s">
        <v>16</v>
      </c>
      <c r="G10868" t="s">
        <v>6617</v>
      </c>
      <c r="H10868">
        <v>0</v>
      </c>
      <c r="I10868">
        <v>0</v>
      </c>
      <c r="J10868">
        <v>0</v>
      </c>
      <c r="K10868" t="s">
        <v>42469</v>
      </c>
    </row>
    <row r="10869" spans="1:11" x14ac:dyDescent="0.3">
      <c r="A10869" t="s">
        <v>42470</v>
      </c>
      <c r="B10869" t="s">
        <v>42471</v>
      </c>
      <c r="C10869" t="s">
        <v>27</v>
      </c>
      <c r="D10869" t="s">
        <v>42472</v>
      </c>
      <c r="E10869" t="s">
        <v>29</v>
      </c>
      <c r="F10869" t="s">
        <v>41</v>
      </c>
      <c r="G10869" t="s">
        <v>42</v>
      </c>
      <c r="H10869">
        <v>0</v>
      </c>
      <c r="I10869">
        <v>0</v>
      </c>
      <c r="J10869">
        <v>0</v>
      </c>
      <c r="K10869" t="s">
        <v>42473</v>
      </c>
    </row>
    <row r="10870" spans="1:11" x14ac:dyDescent="0.3">
      <c r="A10870" t="s">
        <v>42474</v>
      </c>
      <c r="B10870" t="s">
        <v>42475</v>
      </c>
      <c r="C10870" t="s">
        <v>27</v>
      </c>
      <c r="D10870" t="s">
        <v>42476</v>
      </c>
      <c r="E10870" t="s">
        <v>12540</v>
      </c>
      <c r="F10870" t="s">
        <v>7012</v>
      </c>
      <c r="G10870" t="s">
        <v>42</v>
      </c>
      <c r="H10870">
        <v>0</v>
      </c>
      <c r="I10870">
        <v>0</v>
      </c>
      <c r="J10870">
        <v>0</v>
      </c>
      <c r="K10870" t="s">
        <v>42477</v>
      </c>
    </row>
    <row r="10871" spans="1:11" x14ac:dyDescent="0.3">
      <c r="A10871" t="s">
        <v>42478</v>
      </c>
      <c r="C10871" t="s">
        <v>27</v>
      </c>
      <c r="D10871" t="s">
        <v>42479</v>
      </c>
      <c r="E10871" t="s">
        <v>12540</v>
      </c>
      <c r="F10871" t="s">
        <v>7794</v>
      </c>
      <c r="G10871" t="s">
        <v>42</v>
      </c>
      <c r="H10871">
        <v>0</v>
      </c>
      <c r="I10871">
        <v>0</v>
      </c>
      <c r="J10871">
        <v>0</v>
      </c>
      <c r="K10871" t="s">
        <v>42480</v>
      </c>
    </row>
    <row r="10872" spans="1:11" x14ac:dyDescent="0.3">
      <c r="A10872" t="s">
        <v>42481</v>
      </c>
      <c r="C10872" t="s">
        <v>20</v>
      </c>
      <c r="D10872" t="s">
        <v>42482</v>
      </c>
      <c r="E10872" t="s">
        <v>33633</v>
      </c>
      <c r="F10872" t="s">
        <v>2720</v>
      </c>
      <c r="G10872" t="s">
        <v>42</v>
      </c>
      <c r="H10872">
        <v>0</v>
      </c>
      <c r="I10872">
        <v>0</v>
      </c>
      <c r="J10872">
        <v>0</v>
      </c>
      <c r="K10872" t="s">
        <v>42483</v>
      </c>
    </row>
    <row r="10873" spans="1:11" x14ac:dyDescent="0.3">
      <c r="A10873" t="s">
        <v>42484</v>
      </c>
      <c r="B10873" t="s">
        <v>42485</v>
      </c>
      <c r="C10873" t="s">
        <v>20</v>
      </c>
      <c r="D10873" t="s">
        <v>42486</v>
      </c>
      <c r="E10873" t="s">
        <v>33633</v>
      </c>
      <c r="F10873" t="s">
        <v>16</v>
      </c>
      <c r="G10873" t="s">
        <v>3186</v>
      </c>
      <c r="H10873">
        <v>0</v>
      </c>
      <c r="I10873">
        <v>0</v>
      </c>
      <c r="J10873">
        <v>0</v>
      </c>
      <c r="K10873" t="s">
        <v>42487</v>
      </c>
    </row>
    <row r="10874" spans="1:11" x14ac:dyDescent="0.3">
      <c r="A10874" t="s">
        <v>42488</v>
      </c>
      <c r="B10874" t="s">
        <v>42489</v>
      </c>
      <c r="C10874" t="s">
        <v>20</v>
      </c>
      <c r="D10874" t="s">
        <v>42490</v>
      </c>
      <c r="E10874" t="s">
        <v>33633</v>
      </c>
      <c r="F10874" t="s">
        <v>7017</v>
      </c>
      <c r="G10874" t="s">
        <v>42</v>
      </c>
      <c r="H10874">
        <v>0</v>
      </c>
      <c r="I10874">
        <v>0</v>
      </c>
      <c r="J10874">
        <v>0</v>
      </c>
      <c r="K10874" t="s">
        <v>42491</v>
      </c>
    </row>
    <row r="10875" spans="1:11" x14ac:dyDescent="0.3">
      <c r="A10875" t="s">
        <v>42492</v>
      </c>
      <c r="B10875" t="s">
        <v>42493</v>
      </c>
      <c r="C10875" t="s">
        <v>20</v>
      </c>
      <c r="D10875" t="s">
        <v>42494</v>
      </c>
      <c r="E10875" t="s">
        <v>33633</v>
      </c>
      <c r="F10875" t="s">
        <v>2486</v>
      </c>
      <c r="G10875" t="s">
        <v>42</v>
      </c>
      <c r="H10875">
        <v>0</v>
      </c>
      <c r="I10875">
        <v>0</v>
      </c>
      <c r="J10875">
        <v>0</v>
      </c>
      <c r="K10875" t="s">
        <v>42495</v>
      </c>
    </row>
    <row r="10876" spans="1:11" x14ac:dyDescent="0.3">
      <c r="A10876" t="s">
        <v>42496</v>
      </c>
      <c r="B10876" t="s">
        <v>42497</v>
      </c>
      <c r="C10876" t="s">
        <v>558</v>
      </c>
      <c r="D10876" t="s">
        <v>42498</v>
      </c>
      <c r="E10876" t="s">
        <v>32122</v>
      </c>
      <c r="F10876" t="s">
        <v>430</v>
      </c>
      <c r="G10876" t="s">
        <v>42</v>
      </c>
      <c r="H10876">
        <v>0</v>
      </c>
      <c r="I10876">
        <v>0</v>
      </c>
      <c r="J10876">
        <v>0</v>
      </c>
      <c r="K10876" t="s">
        <v>42499</v>
      </c>
    </row>
    <row r="10877" spans="1:11" x14ac:dyDescent="0.3">
      <c r="A10877" t="s">
        <v>42500</v>
      </c>
      <c r="B10877" t="s">
        <v>42501</v>
      </c>
      <c r="C10877" t="s">
        <v>27</v>
      </c>
      <c r="D10877" t="s">
        <v>42502</v>
      </c>
      <c r="E10877" t="s">
        <v>12540</v>
      </c>
      <c r="F10877" t="s">
        <v>41</v>
      </c>
      <c r="G10877" t="s">
        <v>42</v>
      </c>
      <c r="H10877">
        <v>0</v>
      </c>
      <c r="I10877">
        <v>0</v>
      </c>
      <c r="J10877">
        <v>0</v>
      </c>
      <c r="K10877" t="s">
        <v>42503</v>
      </c>
    </row>
    <row r="10878" spans="1:11" x14ac:dyDescent="0.3">
      <c r="A10878" t="s">
        <v>42504</v>
      </c>
      <c r="B10878" t="s">
        <v>42505</v>
      </c>
      <c r="C10878" t="s">
        <v>20</v>
      </c>
      <c r="D10878" t="s">
        <v>42506</v>
      </c>
      <c r="E10878" t="s">
        <v>33633</v>
      </c>
      <c r="F10878" t="s">
        <v>16</v>
      </c>
      <c r="G10878" t="s">
        <v>756</v>
      </c>
      <c r="H10878">
        <v>0</v>
      </c>
      <c r="I10878">
        <v>0</v>
      </c>
      <c r="J10878">
        <v>0</v>
      </c>
      <c r="K10878" t="s">
        <v>42507</v>
      </c>
    </row>
    <row r="10879" spans="1:11" x14ac:dyDescent="0.3">
      <c r="A10879" t="s">
        <v>42508</v>
      </c>
      <c r="B10879" t="s">
        <v>42509</v>
      </c>
      <c r="C10879" t="s">
        <v>27</v>
      </c>
      <c r="D10879" t="s">
        <v>42510</v>
      </c>
      <c r="E10879" t="s">
        <v>29</v>
      </c>
      <c r="F10879" t="s">
        <v>41</v>
      </c>
      <c r="G10879" t="s">
        <v>42</v>
      </c>
      <c r="H10879">
        <v>0</v>
      </c>
      <c r="I10879">
        <v>0</v>
      </c>
      <c r="J10879">
        <v>0</v>
      </c>
      <c r="K10879" t="s">
        <v>42511</v>
      </c>
    </row>
    <row r="10880" spans="1:11" x14ac:dyDescent="0.3">
      <c r="A10880" t="s">
        <v>42512</v>
      </c>
      <c r="B10880" t="s">
        <v>42513</v>
      </c>
      <c r="C10880" t="s">
        <v>13</v>
      </c>
      <c r="E10880" t="s">
        <v>41916</v>
      </c>
      <c r="F10880" t="s">
        <v>4373</v>
      </c>
      <c r="G10880" t="s">
        <v>3858</v>
      </c>
      <c r="H10880">
        <v>0</v>
      </c>
      <c r="I10880">
        <v>0</v>
      </c>
      <c r="J10880">
        <v>0</v>
      </c>
      <c r="K10880" t="s">
        <v>42514</v>
      </c>
    </row>
    <row r="10881" spans="1:11" x14ac:dyDescent="0.3">
      <c r="A10881" t="s">
        <v>42515</v>
      </c>
      <c r="B10881" t="s">
        <v>42516</v>
      </c>
      <c r="C10881" t="s">
        <v>466</v>
      </c>
      <c r="D10881" t="s">
        <v>42517</v>
      </c>
      <c r="E10881" t="s">
        <v>41948</v>
      </c>
      <c r="F10881" t="s">
        <v>16</v>
      </c>
      <c r="G10881" t="s">
        <v>16616</v>
      </c>
      <c r="H10881">
        <v>0</v>
      </c>
      <c r="I10881">
        <v>0</v>
      </c>
      <c r="J10881">
        <v>0</v>
      </c>
      <c r="K10881" t="s">
        <v>42518</v>
      </c>
    </row>
    <row r="10882" spans="1:11" x14ac:dyDescent="0.3">
      <c r="A10882" t="s">
        <v>42519</v>
      </c>
      <c r="B10882" t="s">
        <v>42520</v>
      </c>
      <c r="C10882" t="s">
        <v>13</v>
      </c>
      <c r="D10882" t="s">
        <v>42521</v>
      </c>
      <c r="E10882" t="s">
        <v>41916</v>
      </c>
      <c r="F10882" t="s">
        <v>16</v>
      </c>
      <c r="G10882" t="s">
        <v>17001</v>
      </c>
      <c r="H10882">
        <v>0</v>
      </c>
      <c r="I10882">
        <v>0</v>
      </c>
      <c r="J10882">
        <v>0</v>
      </c>
      <c r="K10882" t="s">
        <v>42522</v>
      </c>
    </row>
    <row r="10883" spans="1:11" x14ac:dyDescent="0.3">
      <c r="A10883" t="s">
        <v>42523</v>
      </c>
      <c r="B10883" t="s">
        <v>42524</v>
      </c>
      <c r="C10883" t="s">
        <v>20</v>
      </c>
      <c r="D10883" t="s">
        <v>42525</v>
      </c>
      <c r="E10883" t="s">
        <v>33633</v>
      </c>
      <c r="F10883" t="s">
        <v>16</v>
      </c>
      <c r="G10883" t="s">
        <v>4034</v>
      </c>
      <c r="H10883">
        <v>0</v>
      </c>
      <c r="I10883">
        <v>0</v>
      </c>
      <c r="J10883">
        <v>0</v>
      </c>
      <c r="K10883" t="s">
        <v>42526</v>
      </c>
    </row>
    <row r="10884" spans="1:11" x14ac:dyDescent="0.3">
      <c r="A10884" t="s">
        <v>42527</v>
      </c>
      <c r="B10884" t="s">
        <v>42528</v>
      </c>
      <c r="C10884" t="s">
        <v>466</v>
      </c>
      <c r="D10884" t="s">
        <v>42529</v>
      </c>
      <c r="E10884" t="s">
        <v>41948</v>
      </c>
      <c r="F10884" t="s">
        <v>16</v>
      </c>
      <c r="G10884" t="s">
        <v>13894</v>
      </c>
      <c r="H10884">
        <v>0</v>
      </c>
      <c r="I10884">
        <v>0</v>
      </c>
      <c r="J10884">
        <v>0</v>
      </c>
      <c r="K10884" t="s">
        <v>42530</v>
      </c>
    </row>
    <row r="10885" spans="1:11" x14ac:dyDescent="0.3">
      <c r="A10885" t="s">
        <v>42531</v>
      </c>
      <c r="B10885" t="s">
        <v>42532</v>
      </c>
      <c r="C10885" t="s">
        <v>466</v>
      </c>
      <c r="D10885" t="s">
        <v>42533</v>
      </c>
      <c r="E10885" t="s">
        <v>41948</v>
      </c>
      <c r="F10885" t="s">
        <v>16</v>
      </c>
      <c r="G10885" t="s">
        <v>3624</v>
      </c>
      <c r="H10885">
        <v>0</v>
      </c>
      <c r="I10885">
        <v>0</v>
      </c>
      <c r="J10885">
        <v>0</v>
      </c>
      <c r="K10885" t="s">
        <v>42534</v>
      </c>
    </row>
    <row r="10886" spans="1:11" x14ac:dyDescent="0.3">
      <c r="A10886" t="s">
        <v>42535</v>
      </c>
      <c r="B10886" t="s">
        <v>42536</v>
      </c>
      <c r="C10886" t="s">
        <v>13</v>
      </c>
      <c r="E10886" t="s">
        <v>41916</v>
      </c>
      <c r="F10886" t="s">
        <v>4336</v>
      </c>
      <c r="G10886" t="s">
        <v>42</v>
      </c>
      <c r="H10886">
        <v>0</v>
      </c>
      <c r="I10886">
        <v>0</v>
      </c>
      <c r="J10886">
        <v>0</v>
      </c>
      <c r="K10886" t="s">
        <v>42537</v>
      </c>
    </row>
    <row r="10887" spans="1:11" x14ac:dyDescent="0.3">
      <c r="A10887" t="s">
        <v>42538</v>
      </c>
      <c r="B10887" t="s">
        <v>42539</v>
      </c>
      <c r="C10887" t="s">
        <v>20</v>
      </c>
      <c r="D10887" t="s">
        <v>42540</v>
      </c>
      <c r="E10887" t="s">
        <v>33633</v>
      </c>
      <c r="F10887" t="s">
        <v>1906</v>
      </c>
      <c r="G10887" t="s">
        <v>42</v>
      </c>
      <c r="H10887">
        <v>0</v>
      </c>
      <c r="I10887">
        <v>0</v>
      </c>
      <c r="J10887">
        <v>0</v>
      </c>
      <c r="K10887" t="s">
        <v>42541</v>
      </c>
    </row>
    <row r="10888" spans="1:11" x14ac:dyDescent="0.3">
      <c r="A10888" t="s">
        <v>42542</v>
      </c>
      <c r="B10888" t="s">
        <v>42543</v>
      </c>
      <c r="C10888" t="s">
        <v>20</v>
      </c>
      <c r="D10888" t="s">
        <v>42544</v>
      </c>
      <c r="E10888" t="s">
        <v>33633</v>
      </c>
      <c r="F10888" t="s">
        <v>1793</v>
      </c>
      <c r="G10888" t="s">
        <v>42</v>
      </c>
      <c r="H10888">
        <v>0</v>
      </c>
      <c r="I10888">
        <v>0</v>
      </c>
      <c r="J10888">
        <v>0</v>
      </c>
      <c r="K10888" t="s">
        <v>42545</v>
      </c>
    </row>
    <row r="10889" spans="1:11" x14ac:dyDescent="0.3">
      <c r="A10889" t="s">
        <v>42546</v>
      </c>
      <c r="B10889" t="s">
        <v>42547</v>
      </c>
      <c r="C10889" t="s">
        <v>20</v>
      </c>
      <c r="D10889" t="s">
        <v>42548</v>
      </c>
      <c r="E10889" t="s">
        <v>22</v>
      </c>
      <c r="F10889" t="s">
        <v>3911</v>
      </c>
      <c r="G10889" t="s">
        <v>42</v>
      </c>
      <c r="H10889">
        <v>0</v>
      </c>
      <c r="I10889">
        <v>0</v>
      </c>
      <c r="J10889">
        <v>0</v>
      </c>
      <c r="K10889" t="s">
        <v>42549</v>
      </c>
    </row>
    <row r="10890" spans="1:11" x14ac:dyDescent="0.3">
      <c r="A10890" t="s">
        <v>42550</v>
      </c>
      <c r="B10890" t="s">
        <v>42551</v>
      </c>
      <c r="C10890" t="s">
        <v>13</v>
      </c>
      <c r="D10890" t="s">
        <v>42552</v>
      </c>
      <c r="E10890" t="s">
        <v>41916</v>
      </c>
      <c r="F10890" t="s">
        <v>1148</v>
      </c>
      <c r="G10890" t="s">
        <v>42</v>
      </c>
      <c r="H10890">
        <v>0</v>
      </c>
      <c r="I10890">
        <v>0</v>
      </c>
      <c r="J10890">
        <v>0</v>
      </c>
      <c r="K10890" t="s">
        <v>42553</v>
      </c>
    </row>
    <row r="10891" spans="1:11" x14ac:dyDescent="0.3">
      <c r="A10891" t="s">
        <v>42554</v>
      </c>
      <c r="B10891" t="s">
        <v>42555</v>
      </c>
      <c r="C10891" t="s">
        <v>13</v>
      </c>
      <c r="D10891" t="s">
        <v>42556</v>
      </c>
      <c r="E10891" t="s">
        <v>41916</v>
      </c>
      <c r="F10891" t="s">
        <v>16</v>
      </c>
      <c r="G10891" t="s">
        <v>2422</v>
      </c>
      <c r="H10891">
        <v>0</v>
      </c>
      <c r="I10891">
        <v>0</v>
      </c>
      <c r="J10891">
        <v>0</v>
      </c>
      <c r="K10891" t="s">
        <v>42557</v>
      </c>
    </row>
    <row r="10892" spans="1:11" x14ac:dyDescent="0.3">
      <c r="A10892" t="s">
        <v>42558</v>
      </c>
      <c r="B10892" t="s">
        <v>42559</v>
      </c>
      <c r="C10892" t="s">
        <v>13</v>
      </c>
      <c r="D10892" t="s">
        <v>42560</v>
      </c>
      <c r="E10892" t="s">
        <v>41916</v>
      </c>
      <c r="F10892" t="s">
        <v>5406</v>
      </c>
      <c r="G10892" t="s">
        <v>42</v>
      </c>
      <c r="H10892">
        <v>0</v>
      </c>
      <c r="I10892">
        <v>0</v>
      </c>
      <c r="J10892">
        <v>0</v>
      </c>
      <c r="K10892" t="s">
        <v>42561</v>
      </c>
    </row>
    <row r="10893" spans="1:11" x14ac:dyDescent="0.3">
      <c r="A10893" t="s">
        <v>42562</v>
      </c>
      <c r="B10893" t="s">
        <v>42563</v>
      </c>
      <c r="C10893" t="s">
        <v>20</v>
      </c>
      <c r="D10893" t="s">
        <v>42564</v>
      </c>
      <c r="E10893" t="s">
        <v>33633</v>
      </c>
      <c r="F10893" t="s">
        <v>4959</v>
      </c>
      <c r="G10893" t="s">
        <v>42</v>
      </c>
      <c r="H10893">
        <v>0</v>
      </c>
      <c r="I10893">
        <v>0</v>
      </c>
      <c r="J10893">
        <v>0</v>
      </c>
      <c r="K10893" t="s">
        <v>42565</v>
      </c>
    </row>
    <row r="10894" spans="1:11" x14ac:dyDescent="0.3">
      <c r="A10894" t="s">
        <v>42566</v>
      </c>
      <c r="B10894" t="s">
        <v>42567</v>
      </c>
      <c r="C10894" t="s">
        <v>558</v>
      </c>
      <c r="D10894" t="s">
        <v>42568</v>
      </c>
      <c r="E10894" t="s">
        <v>28510</v>
      </c>
      <c r="F10894" t="s">
        <v>20929</v>
      </c>
      <c r="G10894" t="s">
        <v>1439</v>
      </c>
      <c r="H10894">
        <v>0</v>
      </c>
      <c r="I10894">
        <v>0</v>
      </c>
      <c r="J10894">
        <v>0</v>
      </c>
      <c r="K10894" t="s">
        <v>42569</v>
      </c>
    </row>
    <row r="10895" spans="1:11" x14ac:dyDescent="0.3">
      <c r="A10895" t="s">
        <v>42570</v>
      </c>
      <c r="B10895" t="s">
        <v>42571</v>
      </c>
      <c r="C10895" t="s">
        <v>558</v>
      </c>
      <c r="D10895" t="s">
        <v>42572</v>
      </c>
      <c r="E10895" t="s">
        <v>28510</v>
      </c>
      <c r="F10895" t="s">
        <v>3249</v>
      </c>
      <c r="G10895" t="s">
        <v>42</v>
      </c>
      <c r="H10895">
        <v>0</v>
      </c>
      <c r="I10895">
        <v>0</v>
      </c>
      <c r="J10895">
        <v>0</v>
      </c>
      <c r="K10895" t="s">
        <v>42573</v>
      </c>
    </row>
    <row r="10896" spans="1:11" x14ac:dyDescent="0.3">
      <c r="A10896" t="s">
        <v>42574</v>
      </c>
      <c r="B10896" t="s">
        <v>42575</v>
      </c>
      <c r="C10896" t="s">
        <v>20</v>
      </c>
      <c r="D10896" t="s">
        <v>42576</v>
      </c>
      <c r="E10896" t="s">
        <v>22</v>
      </c>
      <c r="F10896" t="s">
        <v>11510</v>
      </c>
      <c r="G10896" t="s">
        <v>42</v>
      </c>
      <c r="H10896">
        <v>0</v>
      </c>
      <c r="I10896">
        <v>0</v>
      </c>
      <c r="J10896">
        <v>0</v>
      </c>
      <c r="K10896" t="s">
        <v>42577</v>
      </c>
    </row>
    <row r="10897" spans="1:11" x14ac:dyDescent="0.3">
      <c r="A10897" t="s">
        <v>42578</v>
      </c>
      <c r="B10897" t="s">
        <v>42579</v>
      </c>
      <c r="C10897" t="s">
        <v>27</v>
      </c>
      <c r="D10897" t="s">
        <v>42580</v>
      </c>
      <c r="E10897" t="s">
        <v>12540</v>
      </c>
      <c r="F10897" t="s">
        <v>1247</v>
      </c>
      <c r="G10897" t="s">
        <v>42</v>
      </c>
      <c r="H10897">
        <v>0</v>
      </c>
      <c r="I10897">
        <v>0</v>
      </c>
      <c r="J10897">
        <v>0</v>
      </c>
      <c r="K10897" t="s">
        <v>42581</v>
      </c>
    </row>
    <row r="10898" spans="1:11" x14ac:dyDescent="0.3">
      <c r="A10898" t="s">
        <v>42582</v>
      </c>
      <c r="B10898" t="s">
        <v>42583</v>
      </c>
      <c r="C10898" t="s">
        <v>466</v>
      </c>
      <c r="D10898" t="s">
        <v>42584</v>
      </c>
      <c r="E10898" t="s">
        <v>41948</v>
      </c>
      <c r="F10898" t="s">
        <v>16</v>
      </c>
      <c r="G10898" t="s">
        <v>14272</v>
      </c>
      <c r="H10898">
        <v>0</v>
      </c>
      <c r="I10898">
        <v>0</v>
      </c>
      <c r="J10898">
        <v>0</v>
      </c>
      <c r="K10898" t="s">
        <v>42585</v>
      </c>
    </row>
    <row r="10899" spans="1:11" x14ac:dyDescent="0.3">
      <c r="A10899" t="s">
        <v>42586</v>
      </c>
      <c r="B10899" t="s">
        <v>42587</v>
      </c>
      <c r="C10899" t="s">
        <v>27</v>
      </c>
      <c r="D10899" t="s">
        <v>42588</v>
      </c>
      <c r="E10899" t="s">
        <v>12540</v>
      </c>
      <c r="F10899" t="s">
        <v>3412</v>
      </c>
      <c r="G10899" t="s">
        <v>42</v>
      </c>
      <c r="H10899">
        <v>0</v>
      </c>
      <c r="I10899">
        <v>0</v>
      </c>
      <c r="J10899">
        <v>0</v>
      </c>
      <c r="K10899" t="s">
        <v>42589</v>
      </c>
    </row>
    <row r="10900" spans="1:11" x14ac:dyDescent="0.3">
      <c r="A10900" t="s">
        <v>42590</v>
      </c>
      <c r="B10900" t="s">
        <v>42591</v>
      </c>
      <c r="C10900" t="s">
        <v>13</v>
      </c>
      <c r="D10900" t="s">
        <v>42592</v>
      </c>
      <c r="E10900" t="s">
        <v>41916</v>
      </c>
      <c r="F10900" t="s">
        <v>16</v>
      </c>
      <c r="G10900" t="s">
        <v>756</v>
      </c>
      <c r="H10900">
        <v>0</v>
      </c>
      <c r="I10900">
        <v>0</v>
      </c>
      <c r="J10900">
        <v>0</v>
      </c>
      <c r="K10900" t="s">
        <v>42593</v>
      </c>
    </row>
    <row r="10901" spans="1:11" x14ac:dyDescent="0.3">
      <c r="A10901" t="s">
        <v>42594</v>
      </c>
      <c r="B10901" t="s">
        <v>42595</v>
      </c>
      <c r="C10901" t="s">
        <v>20</v>
      </c>
      <c r="D10901" t="s">
        <v>42596</v>
      </c>
      <c r="E10901" t="s">
        <v>33633</v>
      </c>
      <c r="F10901" t="s">
        <v>2595</v>
      </c>
      <c r="G10901" t="s">
        <v>42</v>
      </c>
      <c r="H10901">
        <v>0</v>
      </c>
      <c r="I10901">
        <v>0</v>
      </c>
      <c r="J10901">
        <v>0</v>
      </c>
      <c r="K10901" t="s">
        <v>42597</v>
      </c>
    </row>
    <row r="10902" spans="1:11" x14ac:dyDescent="0.3">
      <c r="A10902" t="s">
        <v>42598</v>
      </c>
      <c r="C10902" t="s">
        <v>27</v>
      </c>
      <c r="D10902" t="s">
        <v>42599</v>
      </c>
      <c r="E10902" t="s">
        <v>12540</v>
      </c>
      <c r="F10902" t="s">
        <v>3129</v>
      </c>
      <c r="G10902" t="s">
        <v>9067</v>
      </c>
      <c r="H10902">
        <v>0</v>
      </c>
      <c r="I10902">
        <v>0</v>
      </c>
      <c r="J10902">
        <v>0</v>
      </c>
      <c r="K10902" t="s">
        <v>42600</v>
      </c>
    </row>
    <row r="10903" spans="1:11" x14ac:dyDescent="0.3">
      <c r="A10903" t="s">
        <v>42601</v>
      </c>
      <c r="B10903" t="s">
        <v>42602</v>
      </c>
      <c r="C10903" t="s">
        <v>20</v>
      </c>
      <c r="D10903" t="s">
        <v>42603</v>
      </c>
      <c r="E10903" t="s">
        <v>33633</v>
      </c>
      <c r="F10903" t="s">
        <v>430</v>
      </c>
      <c r="G10903" t="s">
        <v>42</v>
      </c>
      <c r="H10903">
        <v>0</v>
      </c>
      <c r="I10903">
        <v>0</v>
      </c>
      <c r="J10903">
        <v>0</v>
      </c>
      <c r="K10903" t="s">
        <v>42604</v>
      </c>
    </row>
    <row r="10904" spans="1:11" x14ac:dyDescent="0.3">
      <c r="A10904" t="s">
        <v>42605</v>
      </c>
      <c r="B10904" t="s">
        <v>42606</v>
      </c>
      <c r="C10904" t="s">
        <v>466</v>
      </c>
      <c r="D10904" t="s">
        <v>42607</v>
      </c>
      <c r="E10904" t="s">
        <v>41948</v>
      </c>
      <c r="F10904" t="s">
        <v>2144</v>
      </c>
      <c r="G10904" t="s">
        <v>42</v>
      </c>
      <c r="H10904">
        <v>0</v>
      </c>
      <c r="I10904">
        <v>0</v>
      </c>
      <c r="J10904">
        <v>0</v>
      </c>
      <c r="K10904" t="s">
        <v>42608</v>
      </c>
    </row>
    <row r="10905" spans="1:11" x14ac:dyDescent="0.3">
      <c r="A10905" t="s">
        <v>42609</v>
      </c>
      <c r="B10905" t="s">
        <v>42610</v>
      </c>
      <c r="C10905" t="s">
        <v>27</v>
      </c>
      <c r="D10905" t="s">
        <v>42611</v>
      </c>
      <c r="E10905" t="s">
        <v>12540</v>
      </c>
      <c r="F10905" t="s">
        <v>840</v>
      </c>
      <c r="G10905" t="s">
        <v>42</v>
      </c>
      <c r="H10905">
        <v>0</v>
      </c>
      <c r="I10905">
        <v>0</v>
      </c>
      <c r="J10905">
        <v>0</v>
      </c>
      <c r="K10905" t="s">
        <v>42612</v>
      </c>
    </row>
    <row r="10906" spans="1:11" x14ac:dyDescent="0.3">
      <c r="A10906" t="s">
        <v>42613</v>
      </c>
      <c r="B10906" t="s">
        <v>42614</v>
      </c>
      <c r="C10906" t="s">
        <v>27</v>
      </c>
      <c r="D10906" t="s">
        <v>42615</v>
      </c>
      <c r="E10906" t="s">
        <v>12540</v>
      </c>
      <c r="F10906" t="s">
        <v>3484</v>
      </c>
      <c r="G10906" t="s">
        <v>7342</v>
      </c>
      <c r="H10906">
        <v>0</v>
      </c>
      <c r="I10906">
        <v>0</v>
      </c>
      <c r="J10906">
        <v>0</v>
      </c>
      <c r="K10906" t="s">
        <v>42616</v>
      </c>
    </row>
    <row r="10907" spans="1:11" x14ac:dyDescent="0.3">
      <c r="A10907" t="s">
        <v>42617</v>
      </c>
      <c r="B10907" t="s">
        <v>42618</v>
      </c>
      <c r="C10907" t="s">
        <v>20</v>
      </c>
      <c r="D10907" t="s">
        <v>42619</v>
      </c>
      <c r="E10907" t="s">
        <v>33633</v>
      </c>
      <c r="F10907" t="s">
        <v>9911</v>
      </c>
      <c r="G10907" t="s">
        <v>42</v>
      </c>
      <c r="H10907">
        <v>0</v>
      </c>
      <c r="I10907">
        <v>0</v>
      </c>
      <c r="J10907">
        <v>0</v>
      </c>
      <c r="K10907" t="s">
        <v>42620</v>
      </c>
    </row>
    <row r="10908" spans="1:11" x14ac:dyDescent="0.3">
      <c r="A10908" t="s">
        <v>42621</v>
      </c>
      <c r="B10908" t="s">
        <v>42622</v>
      </c>
      <c r="C10908" t="s">
        <v>20</v>
      </c>
      <c r="D10908" t="s">
        <v>42623</v>
      </c>
      <c r="E10908" t="s">
        <v>33633</v>
      </c>
      <c r="F10908" t="s">
        <v>3560</v>
      </c>
      <c r="G10908" t="s">
        <v>42</v>
      </c>
      <c r="H10908">
        <v>0</v>
      </c>
      <c r="I10908">
        <v>0</v>
      </c>
      <c r="J10908">
        <v>0</v>
      </c>
      <c r="K10908" t="s">
        <v>42624</v>
      </c>
    </row>
    <row r="10909" spans="1:11" x14ac:dyDescent="0.3">
      <c r="A10909" t="s">
        <v>42625</v>
      </c>
      <c r="B10909" t="s">
        <v>42626</v>
      </c>
      <c r="C10909" t="s">
        <v>27</v>
      </c>
      <c r="D10909" t="s">
        <v>42627</v>
      </c>
      <c r="E10909" t="s">
        <v>12540</v>
      </c>
      <c r="F10909" t="s">
        <v>7529</v>
      </c>
      <c r="G10909" t="s">
        <v>42</v>
      </c>
      <c r="H10909">
        <v>0</v>
      </c>
      <c r="I10909">
        <v>0</v>
      </c>
      <c r="J10909">
        <v>0</v>
      </c>
      <c r="K10909" t="s">
        <v>42628</v>
      </c>
    </row>
    <row r="10910" spans="1:11" x14ac:dyDescent="0.3">
      <c r="A10910" t="s">
        <v>42629</v>
      </c>
      <c r="B10910" t="s">
        <v>42630</v>
      </c>
      <c r="C10910" t="s">
        <v>27</v>
      </c>
      <c r="D10910" t="s">
        <v>42631</v>
      </c>
      <c r="E10910" t="s">
        <v>12540</v>
      </c>
      <c r="F10910" t="s">
        <v>1123</v>
      </c>
      <c r="G10910" t="s">
        <v>42</v>
      </c>
      <c r="H10910">
        <v>0</v>
      </c>
      <c r="I10910">
        <v>0</v>
      </c>
      <c r="J10910">
        <v>0</v>
      </c>
      <c r="K10910" t="s">
        <v>42632</v>
      </c>
    </row>
    <row r="10911" spans="1:11" x14ac:dyDescent="0.3">
      <c r="A10911" t="s">
        <v>42633</v>
      </c>
      <c r="B10911" t="s">
        <v>42634</v>
      </c>
      <c r="C10911" t="s">
        <v>27</v>
      </c>
      <c r="D10911" t="s">
        <v>42635</v>
      </c>
      <c r="E10911" t="s">
        <v>12540</v>
      </c>
      <c r="F10911" t="s">
        <v>2286</v>
      </c>
      <c r="G10911" t="s">
        <v>42</v>
      </c>
      <c r="H10911">
        <v>0</v>
      </c>
      <c r="I10911">
        <v>0</v>
      </c>
      <c r="J10911">
        <v>0</v>
      </c>
      <c r="K10911" t="s">
        <v>42636</v>
      </c>
    </row>
    <row r="10912" spans="1:11" x14ac:dyDescent="0.3">
      <c r="A10912" t="s">
        <v>42637</v>
      </c>
      <c r="B10912" t="s">
        <v>42638</v>
      </c>
      <c r="C10912" t="s">
        <v>20</v>
      </c>
      <c r="D10912" t="s">
        <v>42639</v>
      </c>
      <c r="E10912" t="s">
        <v>33633</v>
      </c>
      <c r="F10912" t="s">
        <v>397</v>
      </c>
      <c r="G10912" t="s">
        <v>4502</v>
      </c>
      <c r="H10912">
        <v>0</v>
      </c>
      <c r="I10912">
        <v>0</v>
      </c>
      <c r="J10912">
        <v>0</v>
      </c>
      <c r="K10912" t="s">
        <v>42640</v>
      </c>
    </row>
    <row r="10913" spans="1:11" x14ac:dyDescent="0.3">
      <c r="A10913" t="s">
        <v>42641</v>
      </c>
      <c r="B10913" t="s">
        <v>42642</v>
      </c>
      <c r="C10913" t="s">
        <v>558</v>
      </c>
      <c r="D10913" t="s">
        <v>42643</v>
      </c>
      <c r="E10913" t="s">
        <v>1692</v>
      </c>
      <c r="F10913" t="s">
        <v>11136</v>
      </c>
      <c r="G10913" t="s">
        <v>42</v>
      </c>
      <c r="H10913">
        <v>0</v>
      </c>
      <c r="I10913">
        <v>0</v>
      </c>
      <c r="J10913">
        <v>0</v>
      </c>
      <c r="K10913" t="s">
        <v>42644</v>
      </c>
    </row>
    <row r="10914" spans="1:11" x14ac:dyDescent="0.3">
      <c r="A10914" t="s">
        <v>42645</v>
      </c>
      <c r="B10914" t="s">
        <v>42646</v>
      </c>
      <c r="C10914" t="s">
        <v>20</v>
      </c>
      <c r="D10914" t="s">
        <v>42647</v>
      </c>
      <c r="E10914" t="s">
        <v>33633</v>
      </c>
      <c r="F10914" t="s">
        <v>16</v>
      </c>
      <c r="G10914" t="s">
        <v>1710</v>
      </c>
      <c r="H10914">
        <v>0</v>
      </c>
      <c r="I10914">
        <v>0</v>
      </c>
      <c r="J10914">
        <v>0</v>
      </c>
      <c r="K10914" t="s">
        <v>42648</v>
      </c>
    </row>
    <row r="10915" spans="1:11" x14ac:dyDescent="0.3">
      <c r="A10915" t="s">
        <v>42649</v>
      </c>
      <c r="B10915" t="s">
        <v>42650</v>
      </c>
      <c r="C10915" t="s">
        <v>27</v>
      </c>
      <c r="D10915" t="s">
        <v>42651</v>
      </c>
      <c r="E10915" t="s">
        <v>12540</v>
      </c>
      <c r="F10915" t="s">
        <v>7529</v>
      </c>
      <c r="G10915" t="s">
        <v>42</v>
      </c>
      <c r="H10915">
        <v>0</v>
      </c>
      <c r="I10915">
        <v>0</v>
      </c>
      <c r="J10915">
        <v>0</v>
      </c>
      <c r="K10915" t="s">
        <v>42652</v>
      </c>
    </row>
    <row r="10916" spans="1:11" x14ac:dyDescent="0.3">
      <c r="A10916" t="s">
        <v>42653</v>
      </c>
      <c r="B10916" t="s">
        <v>42654</v>
      </c>
      <c r="C10916" t="s">
        <v>27</v>
      </c>
      <c r="D10916" t="s">
        <v>42655</v>
      </c>
      <c r="E10916" t="s">
        <v>12540</v>
      </c>
      <c r="F10916" t="s">
        <v>2437</v>
      </c>
      <c r="G10916" t="s">
        <v>42</v>
      </c>
      <c r="H10916">
        <v>0</v>
      </c>
      <c r="I10916">
        <v>0</v>
      </c>
      <c r="J10916">
        <v>0</v>
      </c>
      <c r="K10916" t="s">
        <v>42656</v>
      </c>
    </row>
    <row r="10917" spans="1:11" x14ac:dyDescent="0.3">
      <c r="A10917" t="s">
        <v>42657</v>
      </c>
      <c r="B10917" t="s">
        <v>42658</v>
      </c>
      <c r="C10917" t="s">
        <v>27</v>
      </c>
      <c r="D10917" t="s">
        <v>42659</v>
      </c>
      <c r="E10917" t="s">
        <v>12540</v>
      </c>
      <c r="F10917" t="s">
        <v>41</v>
      </c>
      <c r="G10917" t="s">
        <v>42</v>
      </c>
      <c r="H10917">
        <v>0</v>
      </c>
      <c r="I10917">
        <v>0</v>
      </c>
      <c r="J10917">
        <v>0</v>
      </c>
      <c r="K10917" t="s">
        <v>42660</v>
      </c>
    </row>
    <row r="10918" spans="1:11" x14ac:dyDescent="0.3">
      <c r="A10918" t="s">
        <v>42661</v>
      </c>
      <c r="B10918" t="s">
        <v>42662</v>
      </c>
      <c r="C10918" t="s">
        <v>27</v>
      </c>
      <c r="D10918" t="s">
        <v>42663</v>
      </c>
      <c r="E10918" t="s">
        <v>12540</v>
      </c>
      <c r="F10918" t="s">
        <v>7012</v>
      </c>
      <c r="G10918" t="s">
        <v>42</v>
      </c>
      <c r="H10918">
        <v>0</v>
      </c>
      <c r="I10918">
        <v>0</v>
      </c>
      <c r="J10918">
        <v>0</v>
      </c>
      <c r="K10918" t="s">
        <v>42664</v>
      </c>
    </row>
    <row r="10919" spans="1:11" x14ac:dyDescent="0.3">
      <c r="A10919" t="s">
        <v>42665</v>
      </c>
      <c r="B10919" t="s">
        <v>42666</v>
      </c>
      <c r="C10919" t="s">
        <v>27</v>
      </c>
      <c r="D10919" t="s">
        <v>42667</v>
      </c>
      <c r="E10919" t="s">
        <v>12540</v>
      </c>
      <c r="F10919" t="s">
        <v>41</v>
      </c>
      <c r="G10919" t="s">
        <v>42</v>
      </c>
      <c r="H10919">
        <v>0</v>
      </c>
      <c r="I10919">
        <v>0</v>
      </c>
      <c r="J10919">
        <v>0</v>
      </c>
      <c r="K10919" t="s">
        <v>42668</v>
      </c>
    </row>
    <row r="10920" spans="1:11" x14ac:dyDescent="0.3">
      <c r="A10920" t="s">
        <v>42669</v>
      </c>
      <c r="B10920" t="s">
        <v>42670</v>
      </c>
      <c r="C10920" t="s">
        <v>20</v>
      </c>
      <c r="D10920" t="s">
        <v>42671</v>
      </c>
      <c r="E10920" t="s">
        <v>33633</v>
      </c>
      <c r="F10920" t="s">
        <v>2572</v>
      </c>
      <c r="G10920" t="s">
        <v>42</v>
      </c>
      <c r="H10920">
        <v>0</v>
      </c>
      <c r="I10920">
        <v>0</v>
      </c>
      <c r="J10920">
        <v>0</v>
      </c>
      <c r="K10920" t="s">
        <v>42672</v>
      </c>
    </row>
    <row r="10921" spans="1:11" x14ac:dyDescent="0.3">
      <c r="A10921" t="s">
        <v>42673</v>
      </c>
      <c r="B10921" t="s">
        <v>42674</v>
      </c>
      <c r="C10921" t="s">
        <v>13</v>
      </c>
      <c r="D10921" t="s">
        <v>42675</v>
      </c>
      <c r="E10921" t="s">
        <v>41916</v>
      </c>
      <c r="F10921" t="s">
        <v>16</v>
      </c>
      <c r="G10921" t="s">
        <v>9124</v>
      </c>
      <c r="H10921">
        <v>0</v>
      </c>
      <c r="I10921">
        <v>0</v>
      </c>
      <c r="J10921">
        <v>0</v>
      </c>
      <c r="K10921" t="s">
        <v>42676</v>
      </c>
    </row>
    <row r="10922" spans="1:11" x14ac:dyDescent="0.3">
      <c r="A10922" t="s">
        <v>42677</v>
      </c>
      <c r="C10922" t="s">
        <v>558</v>
      </c>
      <c r="D10922" t="s">
        <v>42678</v>
      </c>
      <c r="E10922" t="s">
        <v>754</v>
      </c>
      <c r="F10922" t="s">
        <v>42679</v>
      </c>
      <c r="G10922" t="s">
        <v>42</v>
      </c>
      <c r="H10922">
        <v>0</v>
      </c>
      <c r="I10922">
        <v>0</v>
      </c>
      <c r="J10922">
        <v>0</v>
      </c>
      <c r="K10922" t="s">
        <v>42680</v>
      </c>
    </row>
    <row r="10923" spans="1:11" x14ac:dyDescent="0.3">
      <c r="A10923" t="s">
        <v>42681</v>
      </c>
      <c r="B10923" t="s">
        <v>42682</v>
      </c>
      <c r="C10923" t="s">
        <v>13</v>
      </c>
      <c r="E10923" t="s">
        <v>41916</v>
      </c>
      <c r="F10923" t="s">
        <v>34116</v>
      </c>
      <c r="G10923" t="s">
        <v>42</v>
      </c>
      <c r="H10923">
        <v>0</v>
      </c>
      <c r="I10923">
        <v>0</v>
      </c>
      <c r="J10923">
        <v>0</v>
      </c>
      <c r="K10923" t="s">
        <v>42683</v>
      </c>
    </row>
    <row r="10924" spans="1:11" x14ac:dyDescent="0.3">
      <c r="A10924" t="s">
        <v>42684</v>
      </c>
      <c r="B10924" t="s">
        <v>42685</v>
      </c>
      <c r="C10924" t="s">
        <v>27</v>
      </c>
      <c r="D10924" t="s">
        <v>42686</v>
      </c>
      <c r="E10924" t="s">
        <v>12540</v>
      </c>
      <c r="F10924" t="s">
        <v>3786</v>
      </c>
      <c r="G10924" t="s">
        <v>7763</v>
      </c>
      <c r="H10924">
        <v>0</v>
      </c>
      <c r="I10924">
        <v>0</v>
      </c>
      <c r="J10924">
        <v>0</v>
      </c>
      <c r="K10924" t="s">
        <v>42687</v>
      </c>
    </row>
    <row r="10925" spans="1:11" x14ac:dyDescent="0.3">
      <c r="A10925" t="s">
        <v>42688</v>
      </c>
      <c r="B10925" t="s">
        <v>42689</v>
      </c>
      <c r="C10925" t="s">
        <v>20</v>
      </c>
      <c r="D10925" t="s">
        <v>42690</v>
      </c>
      <c r="E10925" t="s">
        <v>33633</v>
      </c>
      <c r="F10925" t="s">
        <v>16</v>
      </c>
      <c r="G10925" t="s">
        <v>17</v>
      </c>
      <c r="H10925">
        <v>0</v>
      </c>
      <c r="I10925">
        <v>0</v>
      </c>
      <c r="J10925">
        <v>0</v>
      </c>
      <c r="K10925" t="s">
        <v>42691</v>
      </c>
    </row>
    <row r="10926" spans="1:11" x14ac:dyDescent="0.3">
      <c r="A10926" t="s">
        <v>42692</v>
      </c>
      <c r="B10926" t="s">
        <v>42693</v>
      </c>
      <c r="C10926" t="s">
        <v>558</v>
      </c>
      <c r="D10926" t="s">
        <v>42694</v>
      </c>
      <c r="E10926" t="s">
        <v>754</v>
      </c>
      <c r="F10926" t="s">
        <v>38628</v>
      </c>
      <c r="G10926" t="s">
        <v>42</v>
      </c>
      <c r="H10926">
        <v>0</v>
      </c>
      <c r="I10926">
        <v>0</v>
      </c>
      <c r="J10926">
        <v>0</v>
      </c>
      <c r="K10926" t="s">
        <v>42695</v>
      </c>
    </row>
    <row r="10927" spans="1:11" x14ac:dyDescent="0.3">
      <c r="A10927" t="s">
        <v>42696</v>
      </c>
      <c r="B10927" t="s">
        <v>42697</v>
      </c>
      <c r="C10927" t="s">
        <v>13</v>
      </c>
      <c r="D10927" t="s">
        <v>42698</v>
      </c>
      <c r="E10927" t="s">
        <v>41916</v>
      </c>
      <c r="F10927" t="s">
        <v>16</v>
      </c>
      <c r="G10927" t="s">
        <v>311</v>
      </c>
      <c r="H10927">
        <v>0</v>
      </c>
      <c r="I10927">
        <v>0</v>
      </c>
      <c r="J10927">
        <v>0</v>
      </c>
      <c r="K10927" t="s">
        <v>42699</v>
      </c>
    </row>
    <row r="10928" spans="1:11" x14ac:dyDescent="0.3">
      <c r="A10928" t="s">
        <v>42700</v>
      </c>
      <c r="B10928" t="s">
        <v>42701</v>
      </c>
      <c r="C10928" t="s">
        <v>13</v>
      </c>
      <c r="E10928" t="s">
        <v>41916</v>
      </c>
      <c r="F10928" t="s">
        <v>16</v>
      </c>
      <c r="G10928" t="s">
        <v>4960</v>
      </c>
      <c r="H10928">
        <v>0</v>
      </c>
      <c r="I10928">
        <v>0</v>
      </c>
      <c r="J10928">
        <v>0</v>
      </c>
      <c r="K10928" t="s">
        <v>42702</v>
      </c>
    </row>
    <row r="10929" spans="1:11" x14ac:dyDescent="0.3">
      <c r="A10929" t="s">
        <v>42703</v>
      </c>
      <c r="B10929" t="s">
        <v>42704</v>
      </c>
      <c r="C10929" t="s">
        <v>13</v>
      </c>
      <c r="D10929" t="s">
        <v>42705</v>
      </c>
      <c r="E10929" t="s">
        <v>41916</v>
      </c>
      <c r="F10929" t="s">
        <v>1536</v>
      </c>
      <c r="G10929" t="s">
        <v>8595</v>
      </c>
      <c r="H10929">
        <v>0</v>
      </c>
      <c r="I10929">
        <v>0</v>
      </c>
      <c r="J10929">
        <v>0</v>
      </c>
      <c r="K10929" t="s">
        <v>42706</v>
      </c>
    </row>
    <row r="10930" spans="1:11" x14ac:dyDescent="0.3">
      <c r="A10930" t="s">
        <v>42707</v>
      </c>
      <c r="B10930" t="s">
        <v>42708</v>
      </c>
      <c r="C10930" t="s">
        <v>466</v>
      </c>
      <c r="D10930" t="s">
        <v>42709</v>
      </c>
      <c r="E10930" t="s">
        <v>41948</v>
      </c>
      <c r="F10930" t="s">
        <v>16</v>
      </c>
      <c r="G10930" t="s">
        <v>12348</v>
      </c>
      <c r="H10930">
        <v>0</v>
      </c>
      <c r="I10930">
        <v>0</v>
      </c>
      <c r="J10930">
        <v>0</v>
      </c>
      <c r="K10930" t="s">
        <v>42710</v>
      </c>
    </row>
    <row r="10931" spans="1:11" x14ac:dyDescent="0.3">
      <c r="A10931" t="s">
        <v>42711</v>
      </c>
      <c r="B10931" t="s">
        <v>42712</v>
      </c>
      <c r="C10931" t="s">
        <v>558</v>
      </c>
      <c r="D10931" t="s">
        <v>42713</v>
      </c>
      <c r="E10931" t="s">
        <v>28510</v>
      </c>
      <c r="F10931" t="s">
        <v>1793</v>
      </c>
      <c r="G10931" t="s">
        <v>3186</v>
      </c>
      <c r="H10931">
        <v>0</v>
      </c>
      <c r="I10931">
        <v>0</v>
      </c>
      <c r="J10931">
        <v>0</v>
      </c>
      <c r="K10931" t="s">
        <v>42714</v>
      </c>
    </row>
    <row r="10932" spans="1:11" x14ac:dyDescent="0.3">
      <c r="A10932" t="s">
        <v>42715</v>
      </c>
      <c r="B10932" t="s">
        <v>42716</v>
      </c>
      <c r="C10932" t="s">
        <v>20</v>
      </c>
      <c r="D10932" t="s">
        <v>42717</v>
      </c>
      <c r="E10932" t="s">
        <v>22</v>
      </c>
      <c r="F10932" t="s">
        <v>1237</v>
      </c>
      <c r="G10932" t="s">
        <v>42</v>
      </c>
      <c r="H10932">
        <v>0</v>
      </c>
      <c r="I10932">
        <v>0</v>
      </c>
      <c r="J10932">
        <v>0</v>
      </c>
      <c r="K10932" t="s">
        <v>42718</v>
      </c>
    </row>
    <row r="10933" spans="1:11" x14ac:dyDescent="0.3">
      <c r="A10933" t="s">
        <v>42719</v>
      </c>
      <c r="B10933" t="s">
        <v>42720</v>
      </c>
      <c r="C10933" t="s">
        <v>13</v>
      </c>
      <c r="E10933" t="s">
        <v>41916</v>
      </c>
      <c r="F10933" t="s">
        <v>16</v>
      </c>
      <c r="G10933" t="s">
        <v>19585</v>
      </c>
      <c r="H10933">
        <v>0</v>
      </c>
      <c r="I10933">
        <v>0</v>
      </c>
      <c r="J10933">
        <v>0</v>
      </c>
      <c r="K10933" t="s">
        <v>42721</v>
      </c>
    </row>
    <row r="10934" spans="1:11" x14ac:dyDescent="0.3">
      <c r="A10934" t="s">
        <v>42722</v>
      </c>
      <c r="B10934" t="s">
        <v>42723</v>
      </c>
      <c r="C10934" t="s">
        <v>13</v>
      </c>
      <c r="D10934" t="s">
        <v>42724</v>
      </c>
      <c r="E10934" t="s">
        <v>28510</v>
      </c>
      <c r="F10934" t="s">
        <v>16</v>
      </c>
      <c r="G10934" t="s">
        <v>6400</v>
      </c>
      <c r="H10934">
        <v>0</v>
      </c>
      <c r="I10934">
        <v>0</v>
      </c>
      <c r="J10934">
        <v>0</v>
      </c>
      <c r="K10934" t="s">
        <v>42725</v>
      </c>
    </row>
    <row r="10935" spans="1:11" x14ac:dyDescent="0.3">
      <c r="A10935" t="s">
        <v>42726</v>
      </c>
      <c r="B10935" t="s">
        <v>42727</v>
      </c>
      <c r="C10935" t="s">
        <v>558</v>
      </c>
      <c r="D10935" t="s">
        <v>42728</v>
      </c>
      <c r="E10935" t="s">
        <v>28510</v>
      </c>
      <c r="F10935" t="s">
        <v>16</v>
      </c>
      <c r="G10935" t="s">
        <v>4712</v>
      </c>
      <c r="H10935">
        <v>0</v>
      </c>
      <c r="I10935">
        <v>0</v>
      </c>
      <c r="J10935">
        <v>0</v>
      </c>
      <c r="K10935" t="s">
        <v>42729</v>
      </c>
    </row>
    <row r="10936" spans="1:11" x14ac:dyDescent="0.3">
      <c r="A10936" t="s">
        <v>42730</v>
      </c>
      <c r="C10936" t="s">
        <v>558</v>
      </c>
      <c r="D10936" t="s">
        <v>42731</v>
      </c>
      <c r="E10936" t="s">
        <v>28510</v>
      </c>
      <c r="F10936" t="s">
        <v>16</v>
      </c>
      <c r="G10936" t="s">
        <v>2422</v>
      </c>
      <c r="H10936">
        <v>0</v>
      </c>
      <c r="I10936">
        <v>0</v>
      </c>
      <c r="J10936">
        <v>0</v>
      </c>
      <c r="K10936" t="s">
        <v>42732</v>
      </c>
    </row>
    <row r="10937" spans="1:11" x14ac:dyDescent="0.3">
      <c r="A10937" t="s">
        <v>42733</v>
      </c>
      <c r="B10937" t="s">
        <v>42734</v>
      </c>
      <c r="C10937" t="s">
        <v>558</v>
      </c>
      <c r="D10937" t="s">
        <v>42735</v>
      </c>
      <c r="E10937" t="s">
        <v>28510</v>
      </c>
      <c r="F10937" t="s">
        <v>1981</v>
      </c>
      <c r="G10937" t="s">
        <v>42</v>
      </c>
      <c r="H10937">
        <v>0</v>
      </c>
      <c r="I10937">
        <v>0</v>
      </c>
      <c r="J10937">
        <v>0</v>
      </c>
      <c r="K10937" t="s">
        <v>42736</v>
      </c>
    </row>
    <row r="10938" spans="1:11" x14ac:dyDescent="0.3">
      <c r="A10938" t="s">
        <v>42737</v>
      </c>
      <c r="B10938" t="s">
        <v>42738</v>
      </c>
      <c r="C10938" t="s">
        <v>558</v>
      </c>
      <c r="D10938" t="s">
        <v>42728</v>
      </c>
      <c r="E10938" t="s">
        <v>28510</v>
      </c>
      <c r="F10938" t="s">
        <v>2595</v>
      </c>
      <c r="G10938" t="s">
        <v>42</v>
      </c>
      <c r="H10938">
        <v>0</v>
      </c>
      <c r="I10938">
        <v>0</v>
      </c>
      <c r="J10938">
        <v>0</v>
      </c>
      <c r="K10938" t="s">
        <v>42739</v>
      </c>
    </row>
    <row r="10939" spans="1:11" x14ac:dyDescent="0.3">
      <c r="A10939" t="s">
        <v>42740</v>
      </c>
      <c r="C10939" t="s">
        <v>558</v>
      </c>
      <c r="D10939" t="s">
        <v>42731</v>
      </c>
      <c r="E10939" t="s">
        <v>28510</v>
      </c>
      <c r="F10939" t="s">
        <v>165</v>
      </c>
      <c r="G10939" t="s">
        <v>42</v>
      </c>
      <c r="H10939">
        <v>0</v>
      </c>
      <c r="I10939">
        <v>0</v>
      </c>
      <c r="J10939">
        <v>0</v>
      </c>
      <c r="K10939" t="s">
        <v>42741</v>
      </c>
    </row>
    <row r="10940" spans="1:11" x14ac:dyDescent="0.3">
      <c r="A10940" t="s">
        <v>42742</v>
      </c>
      <c r="B10940" t="s">
        <v>42743</v>
      </c>
      <c r="C10940" t="s">
        <v>558</v>
      </c>
      <c r="D10940" t="s">
        <v>42744</v>
      </c>
      <c r="E10940" t="s">
        <v>28510</v>
      </c>
      <c r="F10940" t="s">
        <v>1981</v>
      </c>
      <c r="G10940" t="s">
        <v>42</v>
      </c>
      <c r="H10940">
        <v>0</v>
      </c>
      <c r="I10940">
        <v>0</v>
      </c>
      <c r="J10940">
        <v>0</v>
      </c>
      <c r="K10940" t="s">
        <v>42745</v>
      </c>
    </row>
    <row r="10941" spans="1:11" x14ac:dyDescent="0.3">
      <c r="A10941" t="s">
        <v>42746</v>
      </c>
      <c r="B10941" t="s">
        <v>42747</v>
      </c>
      <c r="C10941" t="s">
        <v>13</v>
      </c>
      <c r="D10941" t="s">
        <v>42748</v>
      </c>
      <c r="E10941" t="s">
        <v>41916</v>
      </c>
      <c r="F10941" t="s">
        <v>1886</v>
      </c>
      <c r="G10941" t="s">
        <v>107</v>
      </c>
      <c r="H10941">
        <v>0</v>
      </c>
      <c r="I10941">
        <v>0</v>
      </c>
      <c r="J10941">
        <v>0</v>
      </c>
      <c r="K10941" t="s">
        <v>42749</v>
      </c>
    </row>
    <row r="10942" spans="1:11" x14ac:dyDescent="0.3">
      <c r="A10942" t="s">
        <v>42750</v>
      </c>
      <c r="B10942" t="s">
        <v>42751</v>
      </c>
      <c r="C10942" t="s">
        <v>13</v>
      </c>
      <c r="E10942" t="s">
        <v>41916</v>
      </c>
      <c r="F10942" t="s">
        <v>16</v>
      </c>
      <c r="G10942" t="s">
        <v>26736</v>
      </c>
      <c r="H10942">
        <v>0</v>
      </c>
      <c r="I10942">
        <v>0</v>
      </c>
      <c r="J10942">
        <v>0</v>
      </c>
      <c r="K10942" t="s">
        <v>42752</v>
      </c>
    </row>
    <row r="10943" spans="1:11" x14ac:dyDescent="0.3">
      <c r="A10943" t="s">
        <v>42753</v>
      </c>
      <c r="B10943" t="s">
        <v>42754</v>
      </c>
      <c r="C10943" t="s">
        <v>13</v>
      </c>
      <c r="D10943" t="s">
        <v>42755</v>
      </c>
      <c r="E10943" t="s">
        <v>15</v>
      </c>
      <c r="F10943" t="s">
        <v>41</v>
      </c>
      <c r="G10943" t="s">
        <v>42</v>
      </c>
      <c r="H10943">
        <v>0</v>
      </c>
      <c r="I10943">
        <v>0</v>
      </c>
      <c r="J10943">
        <v>0</v>
      </c>
      <c r="K10943" t="s">
        <v>42756</v>
      </c>
    </row>
    <row r="10944" spans="1:11" x14ac:dyDescent="0.3">
      <c r="A10944" t="s">
        <v>42757</v>
      </c>
      <c r="B10944" t="s">
        <v>42758</v>
      </c>
      <c r="C10944" t="s">
        <v>13</v>
      </c>
      <c r="D10944" t="s">
        <v>42759</v>
      </c>
      <c r="E10944" t="s">
        <v>41916</v>
      </c>
      <c r="F10944" t="s">
        <v>16</v>
      </c>
      <c r="G10944" t="s">
        <v>26736</v>
      </c>
      <c r="H10944">
        <v>0</v>
      </c>
      <c r="I10944">
        <v>0</v>
      </c>
      <c r="J10944">
        <v>0</v>
      </c>
      <c r="K10944" t="s">
        <v>42760</v>
      </c>
    </row>
    <row r="10945" spans="1:11" x14ac:dyDescent="0.3">
      <c r="A10945" t="s">
        <v>42761</v>
      </c>
      <c r="B10945" t="s">
        <v>42762</v>
      </c>
      <c r="C10945" t="s">
        <v>13</v>
      </c>
      <c r="D10945" t="s">
        <v>42763</v>
      </c>
      <c r="E10945" t="s">
        <v>41916</v>
      </c>
      <c r="F10945" t="s">
        <v>16</v>
      </c>
      <c r="G10945" t="s">
        <v>14836</v>
      </c>
      <c r="H10945">
        <v>0</v>
      </c>
      <c r="I10945">
        <v>0</v>
      </c>
      <c r="J10945">
        <v>0</v>
      </c>
      <c r="K10945" t="s">
        <v>42764</v>
      </c>
    </row>
    <row r="10946" spans="1:11" x14ac:dyDescent="0.3">
      <c r="A10946" t="s">
        <v>42765</v>
      </c>
      <c r="C10946" t="s">
        <v>13</v>
      </c>
      <c r="D10946" t="s">
        <v>42766</v>
      </c>
      <c r="E10946" t="s">
        <v>41916</v>
      </c>
      <c r="F10946" t="s">
        <v>16</v>
      </c>
      <c r="G10946" t="s">
        <v>5838</v>
      </c>
      <c r="H10946">
        <v>0</v>
      </c>
      <c r="I10946">
        <v>0</v>
      </c>
      <c r="J10946">
        <v>0</v>
      </c>
      <c r="K10946" t="s">
        <v>42767</v>
      </c>
    </row>
    <row r="10947" spans="1:11" x14ac:dyDescent="0.3">
      <c r="A10947" t="s">
        <v>42768</v>
      </c>
      <c r="B10947" t="s">
        <v>42769</v>
      </c>
      <c r="C10947" t="s">
        <v>20</v>
      </c>
      <c r="D10947" t="s">
        <v>42770</v>
      </c>
      <c r="E10947" t="s">
        <v>33633</v>
      </c>
      <c r="F10947" t="s">
        <v>16</v>
      </c>
      <c r="G10947" t="s">
        <v>542</v>
      </c>
      <c r="H10947">
        <v>0</v>
      </c>
      <c r="I10947">
        <v>0</v>
      </c>
      <c r="J10947">
        <v>0</v>
      </c>
      <c r="K10947" t="s">
        <v>42771</v>
      </c>
    </row>
    <row r="10948" spans="1:11" x14ac:dyDescent="0.3">
      <c r="A10948" t="s">
        <v>42772</v>
      </c>
      <c r="B10948" t="s">
        <v>42773</v>
      </c>
      <c r="C10948" t="s">
        <v>20</v>
      </c>
      <c r="D10948" t="s">
        <v>42774</v>
      </c>
      <c r="E10948" t="s">
        <v>33633</v>
      </c>
      <c r="F10948" t="s">
        <v>16</v>
      </c>
      <c r="G10948" t="s">
        <v>1639</v>
      </c>
      <c r="H10948">
        <v>0</v>
      </c>
      <c r="I10948">
        <v>0</v>
      </c>
      <c r="J10948">
        <v>0</v>
      </c>
      <c r="K10948" t="s">
        <v>42775</v>
      </c>
    </row>
    <row r="10949" spans="1:11" x14ac:dyDescent="0.3">
      <c r="A10949" t="s">
        <v>42776</v>
      </c>
      <c r="B10949" t="s">
        <v>42777</v>
      </c>
      <c r="C10949" t="s">
        <v>13</v>
      </c>
      <c r="E10949" t="s">
        <v>41916</v>
      </c>
      <c r="F10949" t="s">
        <v>16</v>
      </c>
      <c r="G10949" t="s">
        <v>11001</v>
      </c>
      <c r="H10949">
        <v>0</v>
      </c>
      <c r="I10949">
        <v>0</v>
      </c>
      <c r="J10949">
        <v>0</v>
      </c>
      <c r="K10949" t="s">
        <v>42778</v>
      </c>
    </row>
    <row r="10950" spans="1:11" x14ac:dyDescent="0.3">
      <c r="A10950" t="s">
        <v>42779</v>
      </c>
      <c r="C10950" t="s">
        <v>20</v>
      </c>
      <c r="D10950" t="s">
        <v>42780</v>
      </c>
      <c r="E10950" t="s">
        <v>33633</v>
      </c>
      <c r="F10950" t="s">
        <v>16</v>
      </c>
      <c r="G10950" t="s">
        <v>4993</v>
      </c>
      <c r="H10950">
        <v>0</v>
      </c>
      <c r="I10950">
        <v>0</v>
      </c>
      <c r="J10950">
        <v>0</v>
      </c>
      <c r="K10950" t="s">
        <v>42781</v>
      </c>
    </row>
    <row r="10951" spans="1:11" x14ac:dyDescent="0.3">
      <c r="A10951" t="s">
        <v>42782</v>
      </c>
      <c r="B10951" t="s">
        <v>42783</v>
      </c>
      <c r="C10951" t="s">
        <v>13</v>
      </c>
      <c r="E10951" t="s">
        <v>41916</v>
      </c>
      <c r="F10951" t="s">
        <v>16</v>
      </c>
      <c r="G10951" t="s">
        <v>6145</v>
      </c>
      <c r="H10951">
        <v>0</v>
      </c>
      <c r="I10951">
        <v>0</v>
      </c>
      <c r="J10951">
        <v>0</v>
      </c>
      <c r="K10951" t="s">
        <v>42784</v>
      </c>
    </row>
    <row r="10952" spans="1:11" x14ac:dyDescent="0.3">
      <c r="A10952" t="s">
        <v>42785</v>
      </c>
      <c r="B10952" t="s">
        <v>42786</v>
      </c>
      <c r="C10952" t="s">
        <v>20</v>
      </c>
      <c r="D10952" t="s">
        <v>42787</v>
      </c>
      <c r="E10952" t="s">
        <v>33633</v>
      </c>
      <c r="F10952" t="s">
        <v>16</v>
      </c>
      <c r="G10952" t="s">
        <v>6006</v>
      </c>
      <c r="H10952">
        <v>0</v>
      </c>
      <c r="I10952">
        <v>0</v>
      </c>
      <c r="J10952">
        <v>0</v>
      </c>
      <c r="K10952" t="s">
        <v>42788</v>
      </c>
    </row>
    <row r="10953" spans="1:11" x14ac:dyDescent="0.3">
      <c r="A10953" t="s">
        <v>42789</v>
      </c>
      <c r="B10953" t="s">
        <v>42790</v>
      </c>
      <c r="C10953" t="s">
        <v>13</v>
      </c>
      <c r="D10953" t="s">
        <v>42791</v>
      </c>
      <c r="E10953" t="s">
        <v>41916</v>
      </c>
      <c r="F10953" t="s">
        <v>16</v>
      </c>
      <c r="G10953" t="s">
        <v>19180</v>
      </c>
      <c r="H10953">
        <v>0</v>
      </c>
      <c r="I10953">
        <v>0</v>
      </c>
      <c r="J10953">
        <v>0</v>
      </c>
      <c r="K10953" t="s">
        <v>42792</v>
      </c>
    </row>
    <row r="10954" spans="1:11" x14ac:dyDescent="0.3">
      <c r="A10954" t="s">
        <v>42793</v>
      </c>
      <c r="B10954" t="s">
        <v>42794</v>
      </c>
      <c r="C10954" t="s">
        <v>558</v>
      </c>
      <c r="D10954" t="s">
        <v>42795</v>
      </c>
      <c r="E10954" t="s">
        <v>981</v>
      </c>
      <c r="F10954" t="s">
        <v>16</v>
      </c>
      <c r="G10954" t="s">
        <v>4470</v>
      </c>
      <c r="H10954">
        <v>0</v>
      </c>
      <c r="I10954">
        <v>0</v>
      </c>
      <c r="J10954">
        <v>0</v>
      </c>
      <c r="K10954" t="s">
        <v>42796</v>
      </c>
    </row>
    <row r="10955" spans="1:11" x14ac:dyDescent="0.3">
      <c r="A10955" t="s">
        <v>42797</v>
      </c>
      <c r="B10955" t="s">
        <v>42798</v>
      </c>
      <c r="C10955" t="s">
        <v>20</v>
      </c>
      <c r="D10955" t="s">
        <v>42799</v>
      </c>
      <c r="E10955" t="s">
        <v>22</v>
      </c>
      <c r="F10955" t="s">
        <v>3560</v>
      </c>
      <c r="G10955" t="s">
        <v>42</v>
      </c>
      <c r="H10955">
        <v>0</v>
      </c>
      <c r="I10955">
        <v>0</v>
      </c>
      <c r="J10955">
        <v>0</v>
      </c>
      <c r="K10955" t="s">
        <v>42800</v>
      </c>
    </row>
    <row r="10956" spans="1:11" x14ac:dyDescent="0.3">
      <c r="A10956" t="s">
        <v>42801</v>
      </c>
      <c r="B10956" t="s">
        <v>42802</v>
      </c>
      <c r="C10956" t="s">
        <v>20</v>
      </c>
      <c r="D10956" t="s">
        <v>42803</v>
      </c>
      <c r="E10956" t="s">
        <v>33633</v>
      </c>
      <c r="F10956" t="s">
        <v>16</v>
      </c>
      <c r="G10956" t="s">
        <v>5578</v>
      </c>
      <c r="H10956">
        <v>0</v>
      </c>
      <c r="I10956">
        <v>0</v>
      </c>
      <c r="J10956">
        <v>0</v>
      </c>
      <c r="K10956" t="s">
        <v>42804</v>
      </c>
    </row>
    <row r="10957" spans="1:11" x14ac:dyDescent="0.3">
      <c r="A10957" t="s">
        <v>42805</v>
      </c>
      <c r="B10957" t="s">
        <v>42806</v>
      </c>
      <c r="C10957" t="s">
        <v>466</v>
      </c>
      <c r="D10957" t="s">
        <v>42807</v>
      </c>
      <c r="E10957" t="s">
        <v>41948</v>
      </c>
      <c r="F10957" t="s">
        <v>16</v>
      </c>
      <c r="G10957" t="s">
        <v>91</v>
      </c>
      <c r="H10957">
        <v>0</v>
      </c>
      <c r="I10957">
        <v>0</v>
      </c>
      <c r="J10957">
        <v>0</v>
      </c>
      <c r="K10957" t="s">
        <v>42808</v>
      </c>
    </row>
    <row r="10958" spans="1:11" x14ac:dyDescent="0.3">
      <c r="A10958" t="s">
        <v>42809</v>
      </c>
      <c r="B10958" t="s">
        <v>42810</v>
      </c>
      <c r="C10958" t="s">
        <v>20</v>
      </c>
      <c r="D10958" t="s">
        <v>42811</v>
      </c>
      <c r="E10958" t="s">
        <v>33633</v>
      </c>
      <c r="F10958" t="s">
        <v>16</v>
      </c>
      <c r="G10958" t="s">
        <v>13739</v>
      </c>
      <c r="H10958">
        <v>0</v>
      </c>
      <c r="I10958">
        <v>0</v>
      </c>
      <c r="J10958">
        <v>0</v>
      </c>
      <c r="K10958" t="s">
        <v>42812</v>
      </c>
    </row>
    <row r="10959" spans="1:11" x14ac:dyDescent="0.3">
      <c r="A10959" t="s">
        <v>42813</v>
      </c>
      <c r="B10959" t="s">
        <v>42814</v>
      </c>
      <c r="C10959" t="s">
        <v>20</v>
      </c>
      <c r="D10959" t="s">
        <v>42815</v>
      </c>
      <c r="E10959" t="s">
        <v>33633</v>
      </c>
      <c r="F10959" t="s">
        <v>16</v>
      </c>
      <c r="G10959" t="s">
        <v>7708</v>
      </c>
      <c r="H10959">
        <v>0</v>
      </c>
      <c r="I10959">
        <v>0</v>
      </c>
      <c r="J10959">
        <v>0</v>
      </c>
      <c r="K10959" t="s">
        <v>42816</v>
      </c>
    </row>
    <row r="10960" spans="1:11" x14ac:dyDescent="0.3">
      <c r="A10960" t="s">
        <v>42817</v>
      </c>
      <c r="B10960" t="s">
        <v>42751</v>
      </c>
      <c r="C10960" t="s">
        <v>13</v>
      </c>
      <c r="D10960" t="s">
        <v>42818</v>
      </c>
      <c r="E10960" t="s">
        <v>41916</v>
      </c>
      <c r="F10960" t="s">
        <v>2361</v>
      </c>
      <c r="G10960" t="s">
        <v>42</v>
      </c>
      <c r="H10960">
        <v>0</v>
      </c>
      <c r="I10960">
        <v>0</v>
      </c>
      <c r="J10960">
        <v>0</v>
      </c>
      <c r="K10960" t="s">
        <v>42819</v>
      </c>
    </row>
    <row r="10961" spans="1:11" x14ac:dyDescent="0.3">
      <c r="A10961" t="s">
        <v>42820</v>
      </c>
      <c r="B10961" t="s">
        <v>42821</v>
      </c>
      <c r="C10961" t="s">
        <v>13</v>
      </c>
      <c r="D10961" t="s">
        <v>42822</v>
      </c>
      <c r="E10961" t="s">
        <v>41916</v>
      </c>
      <c r="F10961" t="s">
        <v>16</v>
      </c>
      <c r="G10961" t="s">
        <v>269</v>
      </c>
      <c r="H10961">
        <v>0</v>
      </c>
      <c r="I10961">
        <v>0</v>
      </c>
      <c r="J10961">
        <v>0</v>
      </c>
      <c r="K10961" t="s">
        <v>42823</v>
      </c>
    </row>
    <row r="10962" spans="1:11" x14ac:dyDescent="0.3">
      <c r="A10962" t="s">
        <v>42824</v>
      </c>
      <c r="C10962" t="s">
        <v>13</v>
      </c>
      <c r="D10962" t="s">
        <v>42825</v>
      </c>
      <c r="E10962" t="s">
        <v>41916</v>
      </c>
      <c r="F10962" t="s">
        <v>5406</v>
      </c>
      <c r="G10962" t="s">
        <v>42</v>
      </c>
      <c r="H10962">
        <v>0</v>
      </c>
      <c r="I10962">
        <v>0</v>
      </c>
      <c r="J10962">
        <v>0</v>
      </c>
      <c r="K10962" t="s">
        <v>42826</v>
      </c>
    </row>
    <row r="10963" spans="1:11" x14ac:dyDescent="0.3">
      <c r="A10963" t="s">
        <v>42827</v>
      </c>
      <c r="C10963" t="s">
        <v>13</v>
      </c>
      <c r="E10963" t="s">
        <v>41916</v>
      </c>
      <c r="F10963" t="s">
        <v>17187</v>
      </c>
      <c r="G10963" t="s">
        <v>42</v>
      </c>
      <c r="H10963">
        <v>0</v>
      </c>
      <c r="I10963">
        <v>0</v>
      </c>
      <c r="J10963">
        <v>0</v>
      </c>
      <c r="K10963" t="s">
        <v>42828</v>
      </c>
    </row>
    <row r="10964" spans="1:11" x14ac:dyDescent="0.3">
      <c r="A10964" t="s">
        <v>42829</v>
      </c>
      <c r="C10964" t="s">
        <v>13</v>
      </c>
      <c r="D10964" t="s">
        <v>42830</v>
      </c>
      <c r="E10964" t="s">
        <v>41916</v>
      </c>
      <c r="F10964" t="s">
        <v>2247</v>
      </c>
      <c r="G10964" t="s">
        <v>42</v>
      </c>
      <c r="H10964">
        <v>0</v>
      </c>
      <c r="I10964">
        <v>0</v>
      </c>
      <c r="J10964">
        <v>0</v>
      </c>
      <c r="K10964" t="s">
        <v>42831</v>
      </c>
    </row>
    <row r="10965" spans="1:11" x14ac:dyDescent="0.3">
      <c r="A10965" t="s">
        <v>42832</v>
      </c>
      <c r="B10965" t="s">
        <v>42833</v>
      </c>
      <c r="C10965" t="s">
        <v>20</v>
      </c>
      <c r="D10965" t="s">
        <v>42834</v>
      </c>
      <c r="E10965" t="s">
        <v>33633</v>
      </c>
      <c r="F10965" t="s">
        <v>9911</v>
      </c>
      <c r="G10965" t="s">
        <v>4993</v>
      </c>
      <c r="H10965">
        <v>0</v>
      </c>
      <c r="I10965">
        <v>0</v>
      </c>
      <c r="J10965">
        <v>0</v>
      </c>
      <c r="K10965" t="s">
        <v>42835</v>
      </c>
    </row>
    <row r="10966" spans="1:11" x14ac:dyDescent="0.3">
      <c r="A10966" t="s">
        <v>42836</v>
      </c>
      <c r="B10966" t="s">
        <v>42837</v>
      </c>
      <c r="C10966" t="s">
        <v>20</v>
      </c>
      <c r="D10966" t="s">
        <v>42838</v>
      </c>
      <c r="E10966" t="s">
        <v>22</v>
      </c>
      <c r="F10966" t="s">
        <v>379</v>
      </c>
      <c r="G10966" t="s">
        <v>42</v>
      </c>
      <c r="H10966">
        <v>0</v>
      </c>
      <c r="I10966">
        <v>0</v>
      </c>
      <c r="J10966">
        <v>0</v>
      </c>
      <c r="K10966" t="s">
        <v>42839</v>
      </c>
    </row>
    <row r="10967" spans="1:11" x14ac:dyDescent="0.3">
      <c r="A10967" t="s">
        <v>42840</v>
      </c>
      <c r="B10967" t="s">
        <v>42841</v>
      </c>
      <c r="C10967" t="s">
        <v>20</v>
      </c>
      <c r="D10967" t="s">
        <v>42842</v>
      </c>
      <c r="E10967" t="s">
        <v>33633</v>
      </c>
      <c r="F10967" t="s">
        <v>16</v>
      </c>
      <c r="G10967" t="s">
        <v>756</v>
      </c>
      <c r="H10967">
        <v>0</v>
      </c>
      <c r="I10967">
        <v>0</v>
      </c>
      <c r="J10967">
        <v>0</v>
      </c>
      <c r="K10967" t="s">
        <v>42843</v>
      </c>
    </row>
    <row r="10968" spans="1:11" x14ac:dyDescent="0.3">
      <c r="A10968" t="s">
        <v>42844</v>
      </c>
      <c r="B10968" t="s">
        <v>42845</v>
      </c>
      <c r="C10968" t="s">
        <v>20</v>
      </c>
      <c r="D10968" t="s">
        <v>42846</v>
      </c>
      <c r="E10968" t="s">
        <v>33633</v>
      </c>
      <c r="F10968" t="s">
        <v>16</v>
      </c>
      <c r="G10968" t="s">
        <v>1639</v>
      </c>
      <c r="H10968">
        <v>0</v>
      </c>
      <c r="I10968">
        <v>0</v>
      </c>
      <c r="J10968">
        <v>0</v>
      </c>
      <c r="K10968" t="s">
        <v>42847</v>
      </c>
    </row>
    <row r="10969" spans="1:11" x14ac:dyDescent="0.3">
      <c r="A10969" t="s">
        <v>42848</v>
      </c>
      <c r="B10969" t="s">
        <v>42849</v>
      </c>
      <c r="C10969" t="s">
        <v>13</v>
      </c>
      <c r="E10969" t="s">
        <v>41916</v>
      </c>
      <c r="F10969" t="s">
        <v>16</v>
      </c>
      <c r="G10969" t="s">
        <v>7708</v>
      </c>
      <c r="H10969">
        <v>0</v>
      </c>
      <c r="I10969">
        <v>0</v>
      </c>
      <c r="J10969">
        <v>0</v>
      </c>
      <c r="K10969" t="s">
        <v>42850</v>
      </c>
    </row>
    <row r="10970" spans="1:11" x14ac:dyDescent="0.3">
      <c r="A10970" t="s">
        <v>42851</v>
      </c>
      <c r="B10970" t="s">
        <v>42852</v>
      </c>
      <c r="C10970" t="s">
        <v>466</v>
      </c>
      <c r="D10970" t="s">
        <v>42853</v>
      </c>
      <c r="E10970" t="s">
        <v>41948</v>
      </c>
      <c r="F10970" t="s">
        <v>16</v>
      </c>
      <c r="G10970" t="s">
        <v>5115</v>
      </c>
      <c r="H10970">
        <v>0</v>
      </c>
      <c r="I10970">
        <v>0</v>
      </c>
      <c r="J10970">
        <v>0</v>
      </c>
      <c r="K10970" t="s">
        <v>42854</v>
      </c>
    </row>
    <row r="10971" spans="1:11" x14ac:dyDescent="0.3">
      <c r="A10971" t="s">
        <v>42855</v>
      </c>
      <c r="B10971" t="s">
        <v>42856</v>
      </c>
      <c r="C10971" t="s">
        <v>13</v>
      </c>
      <c r="D10971" t="s">
        <v>42857</v>
      </c>
      <c r="E10971" t="s">
        <v>41916</v>
      </c>
      <c r="F10971" t="s">
        <v>16</v>
      </c>
      <c r="G10971" t="s">
        <v>8911</v>
      </c>
      <c r="H10971">
        <v>0</v>
      </c>
      <c r="I10971">
        <v>0</v>
      </c>
      <c r="J10971">
        <v>0</v>
      </c>
      <c r="K10971" t="s">
        <v>42858</v>
      </c>
    </row>
    <row r="10972" spans="1:11" x14ac:dyDescent="0.3">
      <c r="A10972" t="s">
        <v>42859</v>
      </c>
      <c r="B10972" t="s">
        <v>42860</v>
      </c>
      <c r="C10972" t="s">
        <v>466</v>
      </c>
      <c r="D10972" t="s">
        <v>42861</v>
      </c>
      <c r="E10972" t="s">
        <v>41948</v>
      </c>
      <c r="F10972" t="s">
        <v>16</v>
      </c>
      <c r="G10972" t="s">
        <v>4933</v>
      </c>
      <c r="H10972">
        <v>0</v>
      </c>
      <c r="I10972">
        <v>0</v>
      </c>
      <c r="J10972">
        <v>0</v>
      </c>
      <c r="K10972" t="s">
        <v>42862</v>
      </c>
    </row>
    <row r="10973" spans="1:11" x14ac:dyDescent="0.3">
      <c r="A10973" t="s">
        <v>42863</v>
      </c>
      <c r="B10973" t="s">
        <v>42864</v>
      </c>
      <c r="C10973" t="s">
        <v>558</v>
      </c>
      <c r="D10973" t="s">
        <v>42865</v>
      </c>
      <c r="E10973" t="s">
        <v>28510</v>
      </c>
      <c r="F10973" t="s">
        <v>16</v>
      </c>
      <c r="G10973" t="s">
        <v>12342</v>
      </c>
      <c r="H10973">
        <v>0</v>
      </c>
      <c r="I10973">
        <v>0</v>
      </c>
      <c r="J10973">
        <v>0</v>
      </c>
      <c r="K10973" t="s">
        <v>42866</v>
      </c>
    </row>
    <row r="10974" spans="1:11" x14ac:dyDescent="0.3">
      <c r="A10974" t="s">
        <v>42867</v>
      </c>
      <c r="C10974" t="s">
        <v>20</v>
      </c>
      <c r="D10974" t="s">
        <v>42868</v>
      </c>
      <c r="E10974" t="s">
        <v>22</v>
      </c>
      <c r="F10974" t="s">
        <v>12900</v>
      </c>
      <c r="G10974" t="s">
        <v>42</v>
      </c>
      <c r="H10974">
        <v>0</v>
      </c>
      <c r="I10974">
        <v>0</v>
      </c>
      <c r="J10974">
        <v>0</v>
      </c>
      <c r="K10974" t="s">
        <v>42869</v>
      </c>
    </row>
    <row r="10975" spans="1:11" x14ac:dyDescent="0.3">
      <c r="A10975" t="s">
        <v>42870</v>
      </c>
      <c r="B10975" t="s">
        <v>42871</v>
      </c>
      <c r="C10975" t="s">
        <v>466</v>
      </c>
      <c r="D10975" t="s">
        <v>42872</v>
      </c>
      <c r="E10975" t="s">
        <v>41948</v>
      </c>
      <c r="F10975" t="s">
        <v>16</v>
      </c>
      <c r="G10975" t="s">
        <v>3669</v>
      </c>
      <c r="H10975">
        <v>0</v>
      </c>
      <c r="I10975">
        <v>0</v>
      </c>
      <c r="J10975">
        <v>0</v>
      </c>
      <c r="K10975" t="s">
        <v>42873</v>
      </c>
    </row>
    <row r="10976" spans="1:11" x14ac:dyDescent="0.3">
      <c r="A10976" t="s">
        <v>42874</v>
      </c>
      <c r="C10976" t="s">
        <v>558</v>
      </c>
      <c r="D10976" t="s">
        <v>42875</v>
      </c>
      <c r="E10976" t="s">
        <v>28510</v>
      </c>
      <c r="F10976" t="s">
        <v>16</v>
      </c>
      <c r="G10976" t="s">
        <v>42</v>
      </c>
      <c r="H10976">
        <v>0</v>
      </c>
      <c r="I10976">
        <v>0</v>
      </c>
      <c r="J10976">
        <v>0</v>
      </c>
      <c r="K10976" t="s">
        <v>42876</v>
      </c>
    </row>
    <row r="10977" spans="1:11" x14ac:dyDescent="0.3">
      <c r="A10977" t="s">
        <v>42877</v>
      </c>
      <c r="C10977" t="s">
        <v>466</v>
      </c>
      <c r="D10977" t="s">
        <v>42878</v>
      </c>
      <c r="E10977" t="s">
        <v>41948</v>
      </c>
      <c r="F10977" t="s">
        <v>16</v>
      </c>
      <c r="G10977" t="s">
        <v>9617</v>
      </c>
      <c r="H10977">
        <v>0</v>
      </c>
      <c r="I10977">
        <v>0</v>
      </c>
      <c r="J10977">
        <v>0</v>
      </c>
      <c r="K10977" t="s">
        <v>42879</v>
      </c>
    </row>
    <row r="10978" spans="1:11" x14ac:dyDescent="0.3">
      <c r="A10978" t="s">
        <v>42880</v>
      </c>
      <c r="C10978" t="s">
        <v>20</v>
      </c>
      <c r="D10978" t="s">
        <v>42881</v>
      </c>
      <c r="E10978" t="s">
        <v>33633</v>
      </c>
      <c r="F10978" t="s">
        <v>16</v>
      </c>
      <c r="G10978" t="s">
        <v>107</v>
      </c>
      <c r="H10978">
        <v>0</v>
      </c>
      <c r="I10978">
        <v>0</v>
      </c>
      <c r="J10978">
        <v>0</v>
      </c>
      <c r="K10978" t="s">
        <v>42882</v>
      </c>
    </row>
    <row r="10979" spans="1:11" x14ac:dyDescent="0.3">
      <c r="A10979" t="s">
        <v>42883</v>
      </c>
      <c r="B10979" t="s">
        <v>42884</v>
      </c>
      <c r="C10979" t="s">
        <v>558</v>
      </c>
      <c r="D10979" t="s">
        <v>42885</v>
      </c>
      <c r="E10979" t="s">
        <v>19698</v>
      </c>
      <c r="F10979" t="s">
        <v>16</v>
      </c>
      <c r="G10979" t="s">
        <v>3361</v>
      </c>
      <c r="H10979">
        <v>0</v>
      </c>
      <c r="I10979">
        <v>0</v>
      </c>
      <c r="J10979">
        <v>0</v>
      </c>
      <c r="K10979" t="s">
        <v>42886</v>
      </c>
    </row>
    <row r="10980" spans="1:11" x14ac:dyDescent="0.3">
      <c r="A10980" t="s">
        <v>42887</v>
      </c>
      <c r="C10980" t="s">
        <v>466</v>
      </c>
      <c r="D10980" t="s">
        <v>42888</v>
      </c>
      <c r="E10980" t="s">
        <v>41948</v>
      </c>
      <c r="F10980" t="s">
        <v>16</v>
      </c>
      <c r="G10980" t="s">
        <v>4960</v>
      </c>
      <c r="H10980">
        <v>0</v>
      </c>
      <c r="I10980">
        <v>0</v>
      </c>
      <c r="J10980">
        <v>0</v>
      </c>
      <c r="K10980" t="s">
        <v>42889</v>
      </c>
    </row>
    <row r="10981" spans="1:11" x14ac:dyDescent="0.3">
      <c r="A10981" t="s">
        <v>42890</v>
      </c>
      <c r="C10981" t="s">
        <v>20</v>
      </c>
      <c r="D10981" t="s">
        <v>42891</v>
      </c>
      <c r="E10981" t="s">
        <v>22</v>
      </c>
      <c r="F10981" t="s">
        <v>389</v>
      </c>
      <c r="G10981" t="s">
        <v>42</v>
      </c>
      <c r="H10981">
        <v>0</v>
      </c>
      <c r="I10981">
        <v>0</v>
      </c>
      <c r="J10981">
        <v>0</v>
      </c>
      <c r="K10981" t="s">
        <v>42892</v>
      </c>
    </row>
    <row r="10982" spans="1:11" x14ac:dyDescent="0.3">
      <c r="A10982" t="s">
        <v>42893</v>
      </c>
      <c r="B10982" t="s">
        <v>42894</v>
      </c>
      <c r="C10982" t="s">
        <v>558</v>
      </c>
      <c r="D10982" t="s">
        <v>42895</v>
      </c>
      <c r="E10982" t="s">
        <v>28510</v>
      </c>
      <c r="F10982" t="s">
        <v>1452</v>
      </c>
      <c r="G10982" t="s">
        <v>9108</v>
      </c>
      <c r="H10982">
        <v>0</v>
      </c>
      <c r="I10982">
        <v>0</v>
      </c>
      <c r="J10982">
        <v>0</v>
      </c>
      <c r="K10982" t="s">
        <v>42896</v>
      </c>
    </row>
    <row r="10983" spans="1:11" x14ac:dyDescent="0.3">
      <c r="A10983" t="s">
        <v>42897</v>
      </c>
      <c r="B10983" t="s">
        <v>42898</v>
      </c>
      <c r="C10983" t="s">
        <v>558</v>
      </c>
      <c r="D10983" t="s">
        <v>42899</v>
      </c>
      <c r="E10983" t="s">
        <v>28510</v>
      </c>
      <c r="F10983" t="s">
        <v>14582</v>
      </c>
      <c r="G10983" t="s">
        <v>42</v>
      </c>
      <c r="H10983">
        <v>0</v>
      </c>
      <c r="I10983">
        <v>0</v>
      </c>
      <c r="J10983">
        <v>0</v>
      </c>
      <c r="K10983" t="s">
        <v>42900</v>
      </c>
    </row>
    <row r="10984" spans="1:11" x14ac:dyDescent="0.3">
      <c r="A10984" t="s">
        <v>42901</v>
      </c>
      <c r="B10984" t="s">
        <v>42902</v>
      </c>
      <c r="C10984" t="s">
        <v>558</v>
      </c>
      <c r="D10984" t="s">
        <v>42903</v>
      </c>
      <c r="E10984" t="s">
        <v>28510</v>
      </c>
      <c r="F10984" t="s">
        <v>845</v>
      </c>
      <c r="G10984" t="s">
        <v>42</v>
      </c>
      <c r="H10984">
        <v>0</v>
      </c>
      <c r="I10984">
        <v>0</v>
      </c>
      <c r="J10984">
        <v>0</v>
      </c>
      <c r="K10984" t="s">
        <v>42904</v>
      </c>
    </row>
    <row r="10985" spans="1:11" x14ac:dyDescent="0.3">
      <c r="A10985" t="s">
        <v>42905</v>
      </c>
      <c r="B10985" t="s">
        <v>42906</v>
      </c>
      <c r="C10985" t="s">
        <v>558</v>
      </c>
      <c r="D10985" t="s">
        <v>42907</v>
      </c>
      <c r="E10985" t="s">
        <v>32122</v>
      </c>
      <c r="F10985" t="s">
        <v>7061</v>
      </c>
      <c r="G10985" t="s">
        <v>42</v>
      </c>
      <c r="H10985">
        <v>0</v>
      </c>
      <c r="I10985">
        <v>0</v>
      </c>
      <c r="J10985">
        <v>0</v>
      </c>
      <c r="K10985" t="s">
        <v>42908</v>
      </c>
    </row>
    <row r="10986" spans="1:11" x14ac:dyDescent="0.3">
      <c r="A10986" t="s">
        <v>42909</v>
      </c>
      <c r="B10986" t="s">
        <v>42910</v>
      </c>
      <c r="C10986" t="s">
        <v>13</v>
      </c>
      <c r="E10986" t="s">
        <v>41916</v>
      </c>
      <c r="F10986" t="s">
        <v>16</v>
      </c>
      <c r="G10986" t="s">
        <v>15333</v>
      </c>
      <c r="H10986">
        <v>0</v>
      </c>
      <c r="I10986">
        <v>0</v>
      </c>
      <c r="J10986">
        <v>0</v>
      </c>
      <c r="K10986" t="s">
        <v>42911</v>
      </c>
    </row>
    <row r="10987" spans="1:11" x14ac:dyDescent="0.3">
      <c r="A10987" t="s">
        <v>42912</v>
      </c>
      <c r="B10987" t="s">
        <v>42913</v>
      </c>
      <c r="C10987" t="s">
        <v>558</v>
      </c>
      <c r="D10987" t="s">
        <v>42914</v>
      </c>
      <c r="E10987" t="s">
        <v>32599</v>
      </c>
      <c r="F10987" t="s">
        <v>41</v>
      </c>
      <c r="G10987" t="s">
        <v>42</v>
      </c>
      <c r="H10987">
        <v>0</v>
      </c>
      <c r="I10987">
        <v>0</v>
      </c>
      <c r="J10987">
        <v>0</v>
      </c>
      <c r="K10987" t="s">
        <v>42915</v>
      </c>
    </row>
    <row r="10988" spans="1:11" x14ac:dyDescent="0.3">
      <c r="A10988" t="s">
        <v>42916</v>
      </c>
      <c r="B10988" t="s">
        <v>42917</v>
      </c>
      <c r="C10988" t="s">
        <v>13</v>
      </c>
      <c r="E10988" t="s">
        <v>41916</v>
      </c>
      <c r="F10988" t="s">
        <v>1135</v>
      </c>
      <c r="G10988" t="s">
        <v>42</v>
      </c>
      <c r="H10988">
        <v>0</v>
      </c>
      <c r="I10988">
        <v>0</v>
      </c>
      <c r="J10988">
        <v>0</v>
      </c>
      <c r="K10988" t="s">
        <v>42918</v>
      </c>
    </row>
    <row r="10989" spans="1:11" x14ac:dyDescent="0.3">
      <c r="A10989" t="s">
        <v>42919</v>
      </c>
      <c r="C10989" t="s">
        <v>20</v>
      </c>
      <c r="D10989" t="s">
        <v>42920</v>
      </c>
      <c r="E10989" t="s">
        <v>22</v>
      </c>
      <c r="F10989" t="s">
        <v>1232</v>
      </c>
      <c r="G10989" t="s">
        <v>42</v>
      </c>
      <c r="H10989">
        <v>0</v>
      </c>
      <c r="I10989">
        <v>0</v>
      </c>
      <c r="J10989">
        <v>0</v>
      </c>
      <c r="K10989" t="s">
        <v>42921</v>
      </c>
    </row>
    <row r="10990" spans="1:11" x14ac:dyDescent="0.3">
      <c r="A10990" t="s">
        <v>42922</v>
      </c>
      <c r="B10990" t="s">
        <v>42923</v>
      </c>
      <c r="C10990" t="s">
        <v>558</v>
      </c>
      <c r="D10990" t="s">
        <v>42924</v>
      </c>
      <c r="E10990" t="s">
        <v>32599</v>
      </c>
      <c r="F10990" t="s">
        <v>41</v>
      </c>
      <c r="G10990" t="s">
        <v>42</v>
      </c>
      <c r="H10990">
        <v>0</v>
      </c>
      <c r="I10990">
        <v>0</v>
      </c>
      <c r="J10990">
        <v>0</v>
      </c>
      <c r="K10990" t="s">
        <v>42925</v>
      </c>
    </row>
    <row r="10991" spans="1:11" x14ac:dyDescent="0.3">
      <c r="A10991" t="s">
        <v>42926</v>
      </c>
      <c r="B10991" t="s">
        <v>42927</v>
      </c>
      <c r="C10991" t="s">
        <v>558</v>
      </c>
      <c r="D10991" t="s">
        <v>42928</v>
      </c>
      <c r="E10991" t="s">
        <v>1122</v>
      </c>
      <c r="F10991" t="s">
        <v>42929</v>
      </c>
      <c r="G10991" t="s">
        <v>42</v>
      </c>
      <c r="H10991">
        <v>0</v>
      </c>
      <c r="I10991">
        <v>0</v>
      </c>
      <c r="J10991">
        <v>0</v>
      </c>
      <c r="K10991" t="s">
        <v>42930</v>
      </c>
    </row>
    <row r="10992" spans="1:11" x14ac:dyDescent="0.3">
      <c r="A10992" t="s">
        <v>42931</v>
      </c>
      <c r="B10992" t="s">
        <v>42932</v>
      </c>
      <c r="C10992" t="s">
        <v>558</v>
      </c>
      <c r="D10992" t="s">
        <v>42933</v>
      </c>
      <c r="E10992" t="s">
        <v>32599</v>
      </c>
      <c r="F10992" t="s">
        <v>41</v>
      </c>
      <c r="G10992" t="s">
        <v>42</v>
      </c>
      <c r="H10992">
        <v>0</v>
      </c>
      <c r="I10992">
        <v>0</v>
      </c>
      <c r="J10992">
        <v>0</v>
      </c>
      <c r="K10992" t="s">
        <v>42934</v>
      </c>
    </row>
    <row r="10993" spans="1:11" x14ac:dyDescent="0.3">
      <c r="A10993" t="s">
        <v>42935</v>
      </c>
      <c r="B10993" t="s">
        <v>42936</v>
      </c>
      <c r="C10993" t="s">
        <v>13</v>
      </c>
      <c r="E10993" t="s">
        <v>41916</v>
      </c>
      <c r="F10993" t="s">
        <v>4497</v>
      </c>
      <c r="G10993" t="s">
        <v>5302</v>
      </c>
      <c r="H10993">
        <v>0</v>
      </c>
      <c r="I10993">
        <v>0</v>
      </c>
      <c r="J10993">
        <v>0</v>
      </c>
      <c r="K10993" t="s">
        <v>42937</v>
      </c>
    </row>
    <row r="10994" spans="1:11" x14ac:dyDescent="0.3">
      <c r="A10994" t="s">
        <v>42938</v>
      </c>
      <c r="B10994" t="s">
        <v>42939</v>
      </c>
      <c r="C10994" t="s">
        <v>20</v>
      </c>
      <c r="D10994" t="s">
        <v>42940</v>
      </c>
      <c r="E10994" t="s">
        <v>33633</v>
      </c>
      <c r="F10994" t="s">
        <v>16</v>
      </c>
      <c r="G10994" t="s">
        <v>1382</v>
      </c>
      <c r="H10994">
        <v>0</v>
      </c>
      <c r="I10994">
        <v>0</v>
      </c>
      <c r="J10994">
        <v>0</v>
      </c>
      <c r="K10994" t="s">
        <v>42941</v>
      </c>
    </row>
    <row r="10995" spans="1:11" x14ac:dyDescent="0.3">
      <c r="A10995" t="s">
        <v>42942</v>
      </c>
      <c r="B10995" t="s">
        <v>42943</v>
      </c>
      <c r="C10995" t="s">
        <v>13</v>
      </c>
      <c r="D10995" t="s">
        <v>42944</v>
      </c>
      <c r="E10995" t="s">
        <v>41916</v>
      </c>
      <c r="F10995" t="s">
        <v>34116</v>
      </c>
      <c r="G10995" t="s">
        <v>42</v>
      </c>
      <c r="H10995">
        <v>0</v>
      </c>
      <c r="I10995">
        <v>0</v>
      </c>
      <c r="J10995">
        <v>0</v>
      </c>
      <c r="K10995" t="s">
        <v>42945</v>
      </c>
    </row>
    <row r="10996" spans="1:11" x14ac:dyDescent="0.3">
      <c r="A10996" t="s">
        <v>42946</v>
      </c>
      <c r="B10996" t="s">
        <v>42947</v>
      </c>
      <c r="C10996" t="s">
        <v>20</v>
      </c>
      <c r="D10996" t="s">
        <v>42948</v>
      </c>
      <c r="E10996" t="s">
        <v>33633</v>
      </c>
      <c r="F10996" t="s">
        <v>14181</v>
      </c>
      <c r="G10996" t="s">
        <v>42</v>
      </c>
      <c r="H10996">
        <v>0</v>
      </c>
      <c r="I10996">
        <v>0</v>
      </c>
      <c r="J10996">
        <v>0</v>
      </c>
      <c r="K10996" t="s">
        <v>42949</v>
      </c>
    </row>
    <row r="10997" spans="1:11" x14ac:dyDescent="0.3">
      <c r="A10997" t="s">
        <v>42950</v>
      </c>
      <c r="C10997" t="s">
        <v>27</v>
      </c>
      <c r="D10997" t="s">
        <v>42951</v>
      </c>
      <c r="E10997" t="s">
        <v>17709</v>
      </c>
      <c r="F10997" t="s">
        <v>41</v>
      </c>
      <c r="G10997" t="s">
        <v>42</v>
      </c>
      <c r="H10997">
        <v>0</v>
      </c>
      <c r="I10997">
        <v>0</v>
      </c>
      <c r="J10997">
        <v>0</v>
      </c>
      <c r="K10997" t="s">
        <v>42952</v>
      </c>
    </row>
    <row r="10998" spans="1:11" x14ac:dyDescent="0.3">
      <c r="A10998" t="s">
        <v>42953</v>
      </c>
      <c r="B10998" t="s">
        <v>42954</v>
      </c>
      <c r="C10998" t="s">
        <v>558</v>
      </c>
      <c r="D10998" t="s">
        <v>42955</v>
      </c>
      <c r="E10998" t="s">
        <v>28510</v>
      </c>
      <c r="F10998" t="s">
        <v>22927</v>
      </c>
      <c r="G10998" t="s">
        <v>42</v>
      </c>
      <c r="H10998">
        <v>0</v>
      </c>
      <c r="I10998">
        <v>0</v>
      </c>
      <c r="J10998">
        <v>0</v>
      </c>
      <c r="K10998" t="s">
        <v>42956</v>
      </c>
    </row>
    <row r="10999" spans="1:11" x14ac:dyDescent="0.3">
      <c r="A10999" t="s">
        <v>42957</v>
      </c>
      <c r="B10999" t="s">
        <v>42958</v>
      </c>
      <c r="C10999" t="s">
        <v>27</v>
      </c>
      <c r="D10999" t="s">
        <v>42959</v>
      </c>
      <c r="E10999" t="s">
        <v>29</v>
      </c>
      <c r="F10999" t="s">
        <v>41</v>
      </c>
      <c r="G10999" t="s">
        <v>42</v>
      </c>
      <c r="H10999">
        <v>0</v>
      </c>
      <c r="I10999">
        <v>0</v>
      </c>
      <c r="J10999">
        <v>0</v>
      </c>
      <c r="K10999" t="s">
        <v>42960</v>
      </c>
    </row>
    <row r="11000" spans="1:11" x14ac:dyDescent="0.3">
      <c r="A11000" t="s">
        <v>42961</v>
      </c>
      <c r="B11000" t="s">
        <v>42962</v>
      </c>
      <c r="C11000" t="s">
        <v>13</v>
      </c>
      <c r="E11000" t="s">
        <v>41916</v>
      </c>
      <c r="F11000" t="s">
        <v>7511</v>
      </c>
      <c r="G11000" t="s">
        <v>42</v>
      </c>
      <c r="H11000">
        <v>0</v>
      </c>
      <c r="I11000">
        <v>0</v>
      </c>
      <c r="J11000">
        <v>0</v>
      </c>
      <c r="K11000" t="s">
        <v>42963</v>
      </c>
    </row>
    <row r="11001" spans="1:11" x14ac:dyDescent="0.3">
      <c r="A11001" t="s">
        <v>42964</v>
      </c>
      <c r="B11001" t="s">
        <v>42965</v>
      </c>
      <c r="C11001" t="s">
        <v>20</v>
      </c>
      <c r="D11001" t="s">
        <v>42966</v>
      </c>
      <c r="E11001" t="s">
        <v>33633</v>
      </c>
      <c r="F11001" t="s">
        <v>1723</v>
      </c>
      <c r="G11001" t="s">
        <v>42</v>
      </c>
      <c r="H11001">
        <v>0</v>
      </c>
      <c r="I11001">
        <v>0</v>
      </c>
      <c r="J11001">
        <v>0</v>
      </c>
      <c r="K11001" t="s">
        <v>42967</v>
      </c>
    </row>
    <row r="11002" spans="1:11" x14ac:dyDescent="0.3">
      <c r="A11002" t="s">
        <v>42968</v>
      </c>
      <c r="B11002" t="s">
        <v>42969</v>
      </c>
      <c r="C11002" t="s">
        <v>1159</v>
      </c>
      <c r="D11002" t="s">
        <v>42970</v>
      </c>
      <c r="E11002" t="s">
        <v>1161</v>
      </c>
      <c r="F11002" t="s">
        <v>16</v>
      </c>
      <c r="G11002" t="s">
        <v>822</v>
      </c>
      <c r="H11002">
        <v>0</v>
      </c>
      <c r="I11002">
        <v>0</v>
      </c>
      <c r="J11002">
        <v>0</v>
      </c>
      <c r="K11002" t="s">
        <v>42971</v>
      </c>
    </row>
    <row r="11003" spans="1:11" x14ac:dyDescent="0.3">
      <c r="A11003" t="s">
        <v>42972</v>
      </c>
      <c r="B11003" t="s">
        <v>42973</v>
      </c>
      <c r="C11003" t="s">
        <v>1159</v>
      </c>
      <c r="D11003" t="s">
        <v>42974</v>
      </c>
      <c r="E11003" t="s">
        <v>1161</v>
      </c>
      <c r="F11003" t="s">
        <v>16</v>
      </c>
      <c r="G11003" t="s">
        <v>2750</v>
      </c>
      <c r="H11003">
        <v>0</v>
      </c>
      <c r="I11003">
        <v>0</v>
      </c>
      <c r="J11003">
        <v>0</v>
      </c>
      <c r="K11003" t="s">
        <v>42975</v>
      </c>
    </row>
    <row r="11004" spans="1:11" x14ac:dyDescent="0.3">
      <c r="A11004" t="s">
        <v>42976</v>
      </c>
      <c r="B11004" t="s">
        <v>42977</v>
      </c>
      <c r="C11004" t="s">
        <v>1159</v>
      </c>
      <c r="D11004" t="s">
        <v>42978</v>
      </c>
      <c r="E11004" t="s">
        <v>1161</v>
      </c>
      <c r="F11004" t="s">
        <v>16</v>
      </c>
      <c r="G11004" t="s">
        <v>2401</v>
      </c>
      <c r="H11004">
        <v>0</v>
      </c>
      <c r="I11004">
        <v>0</v>
      </c>
      <c r="J11004">
        <v>0</v>
      </c>
      <c r="K11004" t="s">
        <v>42979</v>
      </c>
    </row>
    <row r="11005" spans="1:11" x14ac:dyDescent="0.3">
      <c r="A11005" t="s">
        <v>42980</v>
      </c>
      <c r="B11005" t="s">
        <v>42981</v>
      </c>
      <c r="C11005" t="s">
        <v>1159</v>
      </c>
      <c r="D11005" t="s">
        <v>42982</v>
      </c>
      <c r="E11005" t="s">
        <v>1161</v>
      </c>
      <c r="F11005" t="s">
        <v>16</v>
      </c>
      <c r="G11005" t="s">
        <v>13213</v>
      </c>
      <c r="H11005">
        <v>0</v>
      </c>
      <c r="I11005">
        <v>0</v>
      </c>
      <c r="J11005">
        <v>0</v>
      </c>
      <c r="K11005" t="s">
        <v>42983</v>
      </c>
    </row>
    <row r="11006" spans="1:11" x14ac:dyDescent="0.3">
      <c r="A11006" t="s">
        <v>42984</v>
      </c>
      <c r="C11006" t="s">
        <v>558</v>
      </c>
      <c r="D11006" t="s">
        <v>42985</v>
      </c>
      <c r="E11006" t="s">
        <v>19698</v>
      </c>
      <c r="F11006" t="s">
        <v>7374</v>
      </c>
      <c r="G11006" t="s">
        <v>42</v>
      </c>
      <c r="H11006">
        <v>0</v>
      </c>
      <c r="I11006">
        <v>0</v>
      </c>
      <c r="J11006">
        <v>0</v>
      </c>
      <c r="K11006" t="s">
        <v>42986</v>
      </c>
    </row>
    <row r="11007" spans="1:11" x14ac:dyDescent="0.3">
      <c r="A11007" t="s">
        <v>42987</v>
      </c>
      <c r="B11007" t="s">
        <v>42988</v>
      </c>
      <c r="C11007" t="s">
        <v>558</v>
      </c>
      <c r="D11007" t="s">
        <v>42989</v>
      </c>
      <c r="E11007" t="s">
        <v>19698</v>
      </c>
      <c r="F11007" t="s">
        <v>16</v>
      </c>
      <c r="G11007" t="s">
        <v>20217</v>
      </c>
      <c r="H11007">
        <v>0</v>
      </c>
      <c r="I11007">
        <v>0</v>
      </c>
      <c r="J11007">
        <v>0</v>
      </c>
      <c r="K11007" t="s">
        <v>42990</v>
      </c>
    </row>
    <row r="11008" spans="1:11" x14ac:dyDescent="0.3">
      <c r="A11008" t="s">
        <v>42991</v>
      </c>
      <c r="B11008" t="s">
        <v>42992</v>
      </c>
      <c r="C11008" t="s">
        <v>558</v>
      </c>
      <c r="D11008" t="s">
        <v>42993</v>
      </c>
      <c r="E11008" t="s">
        <v>19698</v>
      </c>
      <c r="F11008" t="s">
        <v>16</v>
      </c>
      <c r="G11008" t="s">
        <v>1766</v>
      </c>
      <c r="H11008">
        <v>0</v>
      </c>
      <c r="I11008">
        <v>0</v>
      </c>
      <c r="J11008">
        <v>0</v>
      </c>
      <c r="K11008" t="s">
        <v>42994</v>
      </c>
    </row>
    <row r="11009" spans="1:11" x14ac:dyDescent="0.3">
      <c r="A11009" t="s">
        <v>42995</v>
      </c>
      <c r="B11009" t="s">
        <v>42996</v>
      </c>
      <c r="C11009" t="s">
        <v>20</v>
      </c>
      <c r="D11009" t="s">
        <v>42997</v>
      </c>
      <c r="E11009" t="s">
        <v>22</v>
      </c>
      <c r="F11009" t="s">
        <v>1611</v>
      </c>
      <c r="G11009" t="s">
        <v>42</v>
      </c>
      <c r="H11009">
        <v>0</v>
      </c>
      <c r="I11009">
        <v>0</v>
      </c>
      <c r="J11009">
        <v>0</v>
      </c>
      <c r="K11009" t="s">
        <v>42998</v>
      </c>
    </row>
    <row r="11010" spans="1:11" x14ac:dyDescent="0.3">
      <c r="A11010" t="s">
        <v>42999</v>
      </c>
      <c r="B11010" t="s">
        <v>43000</v>
      </c>
      <c r="C11010" t="s">
        <v>20</v>
      </c>
      <c r="D11010" t="s">
        <v>43001</v>
      </c>
      <c r="E11010" t="s">
        <v>33633</v>
      </c>
      <c r="F11010" t="s">
        <v>16</v>
      </c>
      <c r="G11010" t="s">
        <v>5387</v>
      </c>
      <c r="H11010">
        <v>0</v>
      </c>
      <c r="I11010">
        <v>0</v>
      </c>
      <c r="J11010">
        <v>0</v>
      </c>
      <c r="K11010" t="s">
        <v>43002</v>
      </c>
    </row>
    <row r="11011" spans="1:11" x14ac:dyDescent="0.3">
      <c r="A11011" t="s">
        <v>43003</v>
      </c>
      <c r="B11011" t="s">
        <v>43004</v>
      </c>
      <c r="C11011" t="s">
        <v>27</v>
      </c>
      <c r="D11011" t="s">
        <v>43005</v>
      </c>
      <c r="E11011" t="s">
        <v>17709</v>
      </c>
      <c r="F11011" t="s">
        <v>41</v>
      </c>
      <c r="G11011" t="s">
        <v>42</v>
      </c>
      <c r="H11011">
        <v>0</v>
      </c>
      <c r="I11011">
        <v>0</v>
      </c>
      <c r="J11011">
        <v>0</v>
      </c>
      <c r="K11011" t="s">
        <v>43006</v>
      </c>
    </row>
    <row r="11012" spans="1:11" x14ac:dyDescent="0.3">
      <c r="A11012" t="s">
        <v>43007</v>
      </c>
      <c r="B11012" t="s">
        <v>43008</v>
      </c>
      <c r="C11012" t="s">
        <v>13</v>
      </c>
      <c r="D11012" t="s">
        <v>43009</v>
      </c>
      <c r="E11012" t="s">
        <v>41916</v>
      </c>
      <c r="F11012" t="s">
        <v>16</v>
      </c>
      <c r="G11012" t="s">
        <v>16416</v>
      </c>
      <c r="H11012">
        <v>0</v>
      </c>
      <c r="I11012">
        <v>0</v>
      </c>
      <c r="J11012">
        <v>0</v>
      </c>
      <c r="K11012" t="s">
        <v>43010</v>
      </c>
    </row>
    <row r="11013" spans="1:11" x14ac:dyDescent="0.3">
      <c r="A11013" t="s">
        <v>43011</v>
      </c>
      <c r="B11013" t="s">
        <v>43012</v>
      </c>
      <c r="C11013" t="s">
        <v>27</v>
      </c>
      <c r="D11013" t="s">
        <v>43013</v>
      </c>
      <c r="E11013" t="s">
        <v>17709</v>
      </c>
      <c r="F11013" t="s">
        <v>41</v>
      </c>
      <c r="G11013" t="s">
        <v>42</v>
      </c>
      <c r="H11013">
        <v>0</v>
      </c>
      <c r="I11013">
        <v>0</v>
      </c>
      <c r="J11013">
        <v>0</v>
      </c>
      <c r="K11013" t="s">
        <v>43014</v>
      </c>
    </row>
    <row r="11014" spans="1:11" x14ac:dyDescent="0.3">
      <c r="A11014" t="s">
        <v>43015</v>
      </c>
      <c r="B11014" t="s">
        <v>43016</v>
      </c>
      <c r="C11014" t="s">
        <v>558</v>
      </c>
      <c r="D11014" t="s">
        <v>43017</v>
      </c>
      <c r="E11014" t="s">
        <v>28510</v>
      </c>
      <c r="F11014" t="s">
        <v>9398</v>
      </c>
      <c r="G11014" t="s">
        <v>42</v>
      </c>
      <c r="H11014">
        <v>0</v>
      </c>
      <c r="I11014">
        <v>0</v>
      </c>
      <c r="J11014">
        <v>0</v>
      </c>
      <c r="K11014" t="s">
        <v>43018</v>
      </c>
    </row>
    <row r="11015" spans="1:11" x14ac:dyDescent="0.3">
      <c r="A11015" t="s">
        <v>43019</v>
      </c>
      <c r="C11015" t="s">
        <v>20</v>
      </c>
      <c r="D11015" t="s">
        <v>43020</v>
      </c>
      <c r="E11015" t="s">
        <v>22</v>
      </c>
      <c r="F11015" t="s">
        <v>165</v>
      </c>
      <c r="G11015" t="s">
        <v>42</v>
      </c>
      <c r="H11015">
        <v>0</v>
      </c>
      <c r="I11015">
        <v>0</v>
      </c>
      <c r="J11015">
        <v>0</v>
      </c>
      <c r="K11015" t="s">
        <v>43021</v>
      </c>
    </row>
    <row r="11016" spans="1:11" x14ac:dyDescent="0.3">
      <c r="A11016" t="s">
        <v>43022</v>
      </c>
      <c r="C11016" t="s">
        <v>20</v>
      </c>
      <c r="D11016" t="s">
        <v>43023</v>
      </c>
      <c r="E11016" t="s">
        <v>33633</v>
      </c>
      <c r="F11016" t="s">
        <v>5701</v>
      </c>
      <c r="G11016" t="s">
        <v>4717</v>
      </c>
      <c r="H11016">
        <v>0</v>
      </c>
      <c r="I11016">
        <v>0</v>
      </c>
      <c r="J11016">
        <v>0</v>
      </c>
      <c r="K11016" t="s">
        <v>43024</v>
      </c>
    </row>
    <row r="11017" spans="1:11" x14ac:dyDescent="0.3">
      <c r="A11017" t="s">
        <v>43025</v>
      </c>
      <c r="B11017" t="s">
        <v>43026</v>
      </c>
      <c r="C11017" t="s">
        <v>558</v>
      </c>
      <c r="D11017" t="s">
        <v>43027</v>
      </c>
      <c r="E11017" t="s">
        <v>1122</v>
      </c>
      <c r="F11017" t="s">
        <v>10325</v>
      </c>
      <c r="G11017" t="s">
        <v>42</v>
      </c>
      <c r="H11017">
        <v>0</v>
      </c>
      <c r="I11017">
        <v>0</v>
      </c>
      <c r="J11017">
        <v>0</v>
      </c>
      <c r="K11017" t="s">
        <v>43028</v>
      </c>
    </row>
    <row r="11018" spans="1:11" x14ac:dyDescent="0.3">
      <c r="A11018" t="s">
        <v>43029</v>
      </c>
      <c r="B11018" t="s">
        <v>43030</v>
      </c>
      <c r="C11018" t="s">
        <v>27</v>
      </c>
      <c r="D11018" t="s">
        <v>43031</v>
      </c>
      <c r="E11018" t="s">
        <v>17709</v>
      </c>
      <c r="F11018" t="s">
        <v>7555</v>
      </c>
      <c r="G11018" t="s">
        <v>13346</v>
      </c>
      <c r="H11018">
        <v>0</v>
      </c>
      <c r="I11018">
        <v>0</v>
      </c>
      <c r="J11018">
        <v>0</v>
      </c>
      <c r="K11018" t="s">
        <v>43032</v>
      </c>
    </row>
    <row r="11019" spans="1:11" x14ac:dyDescent="0.3">
      <c r="A11019" t="s">
        <v>43033</v>
      </c>
      <c r="B11019" t="s">
        <v>43034</v>
      </c>
      <c r="C11019" t="s">
        <v>20</v>
      </c>
      <c r="D11019" t="s">
        <v>43035</v>
      </c>
      <c r="E11019" t="s">
        <v>33633</v>
      </c>
      <c r="F11019" t="s">
        <v>2703</v>
      </c>
      <c r="G11019" t="s">
        <v>3093</v>
      </c>
      <c r="H11019">
        <v>0</v>
      </c>
      <c r="I11019">
        <v>0</v>
      </c>
      <c r="J11019">
        <v>0</v>
      </c>
      <c r="K11019" t="s">
        <v>43036</v>
      </c>
    </row>
    <row r="11020" spans="1:11" x14ac:dyDescent="0.3">
      <c r="A11020" t="s">
        <v>43037</v>
      </c>
      <c r="B11020" t="s">
        <v>43038</v>
      </c>
      <c r="C11020" t="s">
        <v>27</v>
      </c>
      <c r="D11020" t="s">
        <v>43039</v>
      </c>
      <c r="E11020" t="s">
        <v>17709</v>
      </c>
      <c r="F11020" t="s">
        <v>41</v>
      </c>
      <c r="G11020" t="s">
        <v>42</v>
      </c>
      <c r="H11020">
        <v>0</v>
      </c>
      <c r="I11020">
        <v>0</v>
      </c>
      <c r="J11020">
        <v>0</v>
      </c>
      <c r="K11020" t="s">
        <v>43040</v>
      </c>
    </row>
    <row r="11021" spans="1:11" x14ac:dyDescent="0.3">
      <c r="A11021" t="s">
        <v>43041</v>
      </c>
      <c r="B11021" t="s">
        <v>43042</v>
      </c>
      <c r="C11021" t="s">
        <v>13</v>
      </c>
      <c r="E11021" t="s">
        <v>41916</v>
      </c>
      <c r="F11021" t="s">
        <v>3638</v>
      </c>
      <c r="G11021" t="s">
        <v>42</v>
      </c>
      <c r="H11021">
        <v>0</v>
      </c>
      <c r="I11021">
        <v>0</v>
      </c>
      <c r="J11021">
        <v>0</v>
      </c>
      <c r="K11021" t="s">
        <v>43043</v>
      </c>
    </row>
    <row r="11022" spans="1:11" x14ac:dyDescent="0.3">
      <c r="A11022" t="s">
        <v>43044</v>
      </c>
      <c r="B11022" t="s">
        <v>43045</v>
      </c>
      <c r="C11022" t="s">
        <v>27</v>
      </c>
      <c r="D11022" t="s">
        <v>43046</v>
      </c>
      <c r="E11022" t="s">
        <v>17709</v>
      </c>
      <c r="F11022" t="s">
        <v>41</v>
      </c>
      <c r="G11022" t="s">
        <v>42</v>
      </c>
      <c r="H11022">
        <v>0</v>
      </c>
      <c r="I11022">
        <v>0</v>
      </c>
      <c r="J11022">
        <v>0</v>
      </c>
      <c r="K11022" t="s">
        <v>43047</v>
      </c>
    </row>
    <row r="11023" spans="1:11" x14ac:dyDescent="0.3">
      <c r="A11023" t="s">
        <v>43048</v>
      </c>
      <c r="B11023" t="s">
        <v>43049</v>
      </c>
      <c r="C11023" t="s">
        <v>147</v>
      </c>
      <c r="D11023" t="s">
        <v>43050</v>
      </c>
      <c r="E11023" t="s">
        <v>4768</v>
      </c>
      <c r="F11023" t="s">
        <v>16</v>
      </c>
      <c r="G11023" t="s">
        <v>43051</v>
      </c>
      <c r="H11023">
        <v>0</v>
      </c>
      <c r="I11023">
        <v>0</v>
      </c>
      <c r="J11023">
        <v>0</v>
      </c>
      <c r="K11023" t="s">
        <v>43052</v>
      </c>
    </row>
    <row r="11024" spans="1:11" x14ac:dyDescent="0.3">
      <c r="A11024" t="s">
        <v>43053</v>
      </c>
      <c r="B11024" t="s">
        <v>43054</v>
      </c>
      <c r="C11024" t="s">
        <v>13</v>
      </c>
      <c r="D11024" t="s">
        <v>43055</v>
      </c>
      <c r="E11024" t="s">
        <v>41916</v>
      </c>
      <c r="F11024" t="s">
        <v>16</v>
      </c>
      <c r="G11024" t="s">
        <v>469</v>
      </c>
      <c r="H11024">
        <v>0</v>
      </c>
      <c r="I11024">
        <v>0</v>
      </c>
      <c r="J11024">
        <v>0</v>
      </c>
      <c r="K11024" t="s">
        <v>43056</v>
      </c>
    </row>
    <row r="11025" spans="1:11" x14ac:dyDescent="0.3">
      <c r="A11025" t="s">
        <v>43057</v>
      </c>
      <c r="B11025" t="s">
        <v>43058</v>
      </c>
      <c r="C11025" t="s">
        <v>558</v>
      </c>
      <c r="D11025" t="s">
        <v>43059</v>
      </c>
      <c r="E11025" t="s">
        <v>28510</v>
      </c>
      <c r="F11025" t="s">
        <v>16</v>
      </c>
      <c r="G11025" t="s">
        <v>8595</v>
      </c>
      <c r="H11025">
        <v>0</v>
      </c>
      <c r="I11025">
        <v>0</v>
      </c>
      <c r="J11025">
        <v>0</v>
      </c>
      <c r="K11025" t="s">
        <v>43060</v>
      </c>
    </row>
    <row r="11026" spans="1:11" x14ac:dyDescent="0.3">
      <c r="A11026" t="s">
        <v>43061</v>
      </c>
      <c r="B11026" t="s">
        <v>43062</v>
      </c>
      <c r="C11026" t="s">
        <v>558</v>
      </c>
      <c r="D11026" t="s">
        <v>43063</v>
      </c>
      <c r="E11026" t="s">
        <v>28510</v>
      </c>
      <c r="F11026" t="s">
        <v>16</v>
      </c>
      <c r="G11026" t="s">
        <v>1934</v>
      </c>
      <c r="H11026">
        <v>0</v>
      </c>
      <c r="I11026">
        <v>0</v>
      </c>
      <c r="J11026">
        <v>0</v>
      </c>
      <c r="K11026" t="s">
        <v>43064</v>
      </c>
    </row>
    <row r="11027" spans="1:11" x14ac:dyDescent="0.3">
      <c r="A11027" t="s">
        <v>43065</v>
      </c>
      <c r="B11027" t="s">
        <v>43066</v>
      </c>
      <c r="C11027" t="s">
        <v>13</v>
      </c>
      <c r="D11027" t="s">
        <v>43067</v>
      </c>
      <c r="E11027" t="s">
        <v>41916</v>
      </c>
      <c r="F11027" t="s">
        <v>16</v>
      </c>
      <c r="G11027" t="s">
        <v>1162</v>
      </c>
      <c r="H11027">
        <v>0</v>
      </c>
      <c r="I11027">
        <v>0</v>
      </c>
      <c r="J11027">
        <v>0</v>
      </c>
      <c r="K11027" t="s">
        <v>43068</v>
      </c>
    </row>
    <row r="11028" spans="1:11" x14ac:dyDescent="0.3">
      <c r="A11028" t="s">
        <v>43069</v>
      </c>
      <c r="B11028" t="s">
        <v>43070</v>
      </c>
      <c r="C11028" t="s">
        <v>13</v>
      </c>
      <c r="D11028" t="s">
        <v>43071</v>
      </c>
      <c r="E11028" t="s">
        <v>41916</v>
      </c>
      <c r="F11028" t="s">
        <v>16</v>
      </c>
      <c r="G11028" t="s">
        <v>9617</v>
      </c>
      <c r="H11028">
        <v>0</v>
      </c>
      <c r="I11028">
        <v>0</v>
      </c>
      <c r="J11028">
        <v>0</v>
      </c>
      <c r="K11028" t="s">
        <v>43072</v>
      </c>
    </row>
    <row r="11029" spans="1:11" x14ac:dyDescent="0.3">
      <c r="A11029" t="s">
        <v>43073</v>
      </c>
      <c r="B11029" t="s">
        <v>43074</v>
      </c>
      <c r="C11029" t="s">
        <v>558</v>
      </c>
      <c r="D11029" t="s">
        <v>43075</v>
      </c>
      <c r="E11029" t="s">
        <v>1462</v>
      </c>
      <c r="F11029" t="s">
        <v>16</v>
      </c>
      <c r="G11029" t="s">
        <v>3694</v>
      </c>
      <c r="H11029">
        <v>0</v>
      </c>
      <c r="I11029">
        <v>0</v>
      </c>
      <c r="J11029">
        <v>0</v>
      </c>
      <c r="K11029" t="s">
        <v>43076</v>
      </c>
    </row>
    <row r="11030" spans="1:11" x14ac:dyDescent="0.3">
      <c r="A11030" t="s">
        <v>43077</v>
      </c>
      <c r="B11030" t="s">
        <v>43078</v>
      </c>
      <c r="C11030" t="s">
        <v>558</v>
      </c>
      <c r="D11030" t="s">
        <v>43079</v>
      </c>
      <c r="E11030" t="s">
        <v>895</v>
      </c>
      <c r="F11030" t="s">
        <v>16</v>
      </c>
      <c r="G11030" t="s">
        <v>4604</v>
      </c>
      <c r="H11030">
        <v>0</v>
      </c>
      <c r="I11030">
        <v>0</v>
      </c>
      <c r="J11030">
        <v>0</v>
      </c>
      <c r="K11030" t="s">
        <v>43080</v>
      </c>
    </row>
    <row r="11031" spans="1:11" x14ac:dyDescent="0.3">
      <c r="A11031" t="s">
        <v>43081</v>
      </c>
      <c r="B11031" t="s">
        <v>43082</v>
      </c>
      <c r="C11031" t="s">
        <v>13</v>
      </c>
      <c r="D11031" t="s">
        <v>43083</v>
      </c>
      <c r="E11031" t="s">
        <v>41916</v>
      </c>
      <c r="F11031" t="s">
        <v>16</v>
      </c>
      <c r="G11031" t="s">
        <v>756</v>
      </c>
      <c r="H11031">
        <v>0</v>
      </c>
      <c r="I11031">
        <v>0</v>
      </c>
      <c r="J11031">
        <v>0</v>
      </c>
      <c r="K11031" t="s">
        <v>43084</v>
      </c>
    </row>
    <row r="11032" spans="1:11" x14ac:dyDescent="0.3">
      <c r="A11032" t="s">
        <v>43085</v>
      </c>
      <c r="B11032" t="s">
        <v>43086</v>
      </c>
      <c r="C11032" t="s">
        <v>558</v>
      </c>
      <c r="D11032" t="s">
        <v>31246</v>
      </c>
      <c r="E11032" t="s">
        <v>895</v>
      </c>
      <c r="F11032" t="s">
        <v>16</v>
      </c>
      <c r="G11032" t="s">
        <v>29848</v>
      </c>
      <c r="H11032">
        <v>0</v>
      </c>
      <c r="I11032">
        <v>0</v>
      </c>
      <c r="J11032">
        <v>0</v>
      </c>
      <c r="K11032" t="s">
        <v>43087</v>
      </c>
    </row>
    <row r="11033" spans="1:11" x14ac:dyDescent="0.3">
      <c r="A11033" t="s">
        <v>43088</v>
      </c>
      <c r="B11033" t="s">
        <v>43089</v>
      </c>
      <c r="C11033" t="s">
        <v>20</v>
      </c>
      <c r="D11033" t="s">
        <v>43090</v>
      </c>
      <c r="E11033" t="s">
        <v>33633</v>
      </c>
      <c r="F11033" t="s">
        <v>2361</v>
      </c>
      <c r="G11033" t="s">
        <v>42</v>
      </c>
      <c r="H11033">
        <v>0</v>
      </c>
      <c r="I11033">
        <v>0</v>
      </c>
      <c r="J11033">
        <v>0</v>
      </c>
      <c r="K11033" t="s">
        <v>43091</v>
      </c>
    </row>
    <row r="11034" spans="1:11" x14ac:dyDescent="0.3">
      <c r="A11034" t="s">
        <v>43092</v>
      </c>
      <c r="B11034" t="s">
        <v>43093</v>
      </c>
      <c r="C11034" t="s">
        <v>20</v>
      </c>
      <c r="D11034" t="s">
        <v>43094</v>
      </c>
      <c r="E11034" t="s">
        <v>22</v>
      </c>
      <c r="F11034" t="s">
        <v>8797</v>
      </c>
      <c r="G11034" t="s">
        <v>42</v>
      </c>
      <c r="H11034">
        <v>0</v>
      </c>
      <c r="I11034">
        <v>0</v>
      </c>
      <c r="J11034">
        <v>0</v>
      </c>
      <c r="K11034" t="s">
        <v>43095</v>
      </c>
    </row>
    <row r="11035" spans="1:11" x14ac:dyDescent="0.3">
      <c r="A11035" t="s">
        <v>43096</v>
      </c>
      <c r="B11035" t="s">
        <v>43097</v>
      </c>
      <c r="C11035" t="s">
        <v>20</v>
      </c>
      <c r="D11035" t="s">
        <v>43098</v>
      </c>
      <c r="E11035" t="s">
        <v>33633</v>
      </c>
      <c r="F11035" t="s">
        <v>11292</v>
      </c>
      <c r="G11035" t="s">
        <v>42</v>
      </c>
      <c r="H11035">
        <v>0</v>
      </c>
      <c r="I11035">
        <v>0</v>
      </c>
      <c r="J11035">
        <v>0</v>
      </c>
      <c r="K11035" t="s">
        <v>43099</v>
      </c>
    </row>
    <row r="11036" spans="1:11" x14ac:dyDescent="0.3">
      <c r="A11036" t="s">
        <v>43100</v>
      </c>
      <c r="B11036" t="s">
        <v>43101</v>
      </c>
      <c r="C11036" t="s">
        <v>558</v>
      </c>
      <c r="D11036" t="s">
        <v>43102</v>
      </c>
      <c r="E11036" t="s">
        <v>28510</v>
      </c>
      <c r="F11036" t="s">
        <v>6825</v>
      </c>
      <c r="G11036" t="s">
        <v>1434</v>
      </c>
      <c r="H11036">
        <v>0</v>
      </c>
      <c r="I11036">
        <v>0</v>
      </c>
      <c r="J11036">
        <v>0</v>
      </c>
      <c r="K11036" t="s">
        <v>43103</v>
      </c>
    </row>
    <row r="11037" spans="1:11" x14ac:dyDescent="0.3">
      <c r="A11037" t="s">
        <v>43104</v>
      </c>
      <c r="C11037" t="s">
        <v>13</v>
      </c>
      <c r="D11037" t="s">
        <v>43105</v>
      </c>
      <c r="E11037" t="s">
        <v>41916</v>
      </c>
      <c r="F11037" t="s">
        <v>16</v>
      </c>
      <c r="G11037" t="s">
        <v>14836</v>
      </c>
      <c r="H11037">
        <v>0</v>
      </c>
      <c r="I11037">
        <v>0</v>
      </c>
      <c r="J11037">
        <v>0</v>
      </c>
      <c r="K11037" t="s">
        <v>43106</v>
      </c>
    </row>
    <row r="11038" spans="1:11" x14ac:dyDescent="0.3">
      <c r="A11038" t="s">
        <v>43107</v>
      </c>
      <c r="C11038" t="s">
        <v>13</v>
      </c>
      <c r="D11038" t="s">
        <v>43108</v>
      </c>
      <c r="E11038" t="s">
        <v>41916</v>
      </c>
      <c r="F11038" t="s">
        <v>16</v>
      </c>
      <c r="G11038" t="s">
        <v>11001</v>
      </c>
      <c r="H11038">
        <v>0</v>
      </c>
      <c r="I11038">
        <v>0</v>
      </c>
      <c r="J11038">
        <v>0</v>
      </c>
      <c r="K11038" t="s">
        <v>43109</v>
      </c>
    </row>
    <row r="11039" spans="1:11" x14ac:dyDescent="0.3">
      <c r="A11039" t="s">
        <v>43110</v>
      </c>
      <c r="B11039" t="s">
        <v>43111</v>
      </c>
      <c r="C11039" t="s">
        <v>13</v>
      </c>
      <c r="D11039" t="s">
        <v>43112</v>
      </c>
      <c r="E11039" t="s">
        <v>41916</v>
      </c>
      <c r="F11039" t="s">
        <v>16</v>
      </c>
      <c r="G11039" t="s">
        <v>9279</v>
      </c>
      <c r="H11039">
        <v>0</v>
      </c>
      <c r="I11039">
        <v>0</v>
      </c>
      <c r="J11039">
        <v>0</v>
      </c>
      <c r="K11039" t="s">
        <v>43113</v>
      </c>
    </row>
    <row r="11040" spans="1:11" x14ac:dyDescent="0.3">
      <c r="A11040" t="s">
        <v>43114</v>
      </c>
      <c r="B11040" t="s">
        <v>43115</v>
      </c>
      <c r="C11040" t="s">
        <v>13</v>
      </c>
      <c r="D11040" t="s">
        <v>43116</v>
      </c>
      <c r="E11040" t="s">
        <v>41916</v>
      </c>
      <c r="F11040" t="s">
        <v>16</v>
      </c>
      <c r="G11040" t="s">
        <v>2836</v>
      </c>
      <c r="H11040">
        <v>0</v>
      </c>
      <c r="I11040">
        <v>0</v>
      </c>
      <c r="J11040">
        <v>0</v>
      </c>
      <c r="K11040" t="s">
        <v>43117</v>
      </c>
    </row>
    <row r="11041" spans="1:11" x14ac:dyDescent="0.3">
      <c r="A11041" t="s">
        <v>43118</v>
      </c>
      <c r="B11041" t="s">
        <v>43119</v>
      </c>
      <c r="C11041" t="s">
        <v>13</v>
      </c>
      <c r="D11041" t="s">
        <v>43120</v>
      </c>
      <c r="E11041" t="s">
        <v>41916</v>
      </c>
      <c r="F11041" t="s">
        <v>16</v>
      </c>
      <c r="G11041" t="s">
        <v>13739</v>
      </c>
      <c r="H11041">
        <v>0</v>
      </c>
      <c r="I11041">
        <v>0</v>
      </c>
      <c r="J11041">
        <v>0</v>
      </c>
      <c r="K11041" t="s">
        <v>43121</v>
      </c>
    </row>
    <row r="11042" spans="1:11" x14ac:dyDescent="0.3">
      <c r="A11042" t="s">
        <v>43122</v>
      </c>
      <c r="B11042" t="s">
        <v>43123</v>
      </c>
      <c r="C11042" t="s">
        <v>558</v>
      </c>
      <c r="D11042" t="s">
        <v>43124</v>
      </c>
      <c r="E11042" t="s">
        <v>28510</v>
      </c>
      <c r="F11042" t="s">
        <v>840</v>
      </c>
      <c r="G11042" t="s">
        <v>42</v>
      </c>
      <c r="H11042">
        <v>0</v>
      </c>
      <c r="I11042">
        <v>0</v>
      </c>
      <c r="J11042">
        <v>0</v>
      </c>
      <c r="K11042" t="s">
        <v>43125</v>
      </c>
    </row>
    <row r="11043" spans="1:11" x14ac:dyDescent="0.3">
      <c r="A11043" t="s">
        <v>43126</v>
      </c>
      <c r="B11043" t="s">
        <v>43127</v>
      </c>
      <c r="C11043" t="s">
        <v>20</v>
      </c>
      <c r="D11043" t="s">
        <v>43128</v>
      </c>
      <c r="E11043" t="s">
        <v>33633</v>
      </c>
      <c r="F11043" t="s">
        <v>2703</v>
      </c>
      <c r="G11043" t="s">
        <v>42</v>
      </c>
      <c r="H11043">
        <v>0</v>
      </c>
      <c r="I11043">
        <v>0</v>
      </c>
      <c r="J11043">
        <v>0</v>
      </c>
      <c r="K11043" t="s">
        <v>43129</v>
      </c>
    </row>
    <row r="11044" spans="1:11" x14ac:dyDescent="0.3">
      <c r="A11044" t="s">
        <v>43130</v>
      </c>
      <c r="B11044" t="s">
        <v>43131</v>
      </c>
      <c r="C11044" t="s">
        <v>558</v>
      </c>
      <c r="D11044" t="s">
        <v>43132</v>
      </c>
      <c r="E11044" t="s">
        <v>895</v>
      </c>
      <c r="F11044" t="s">
        <v>3843</v>
      </c>
      <c r="G11044" t="s">
        <v>42</v>
      </c>
      <c r="H11044">
        <v>0</v>
      </c>
      <c r="I11044">
        <v>0</v>
      </c>
      <c r="J11044">
        <v>0</v>
      </c>
      <c r="K11044" t="s">
        <v>43133</v>
      </c>
    </row>
    <row r="11045" spans="1:11" x14ac:dyDescent="0.3">
      <c r="A11045" t="s">
        <v>43134</v>
      </c>
      <c r="B11045" t="s">
        <v>43135</v>
      </c>
      <c r="C11045" t="s">
        <v>13</v>
      </c>
      <c r="D11045" t="s">
        <v>43136</v>
      </c>
      <c r="E11045" t="s">
        <v>15</v>
      </c>
      <c r="F11045" t="s">
        <v>16</v>
      </c>
      <c r="G11045" t="s">
        <v>6546</v>
      </c>
      <c r="H11045">
        <v>0</v>
      </c>
      <c r="I11045">
        <v>0</v>
      </c>
      <c r="J11045">
        <v>0</v>
      </c>
      <c r="K11045" t="s">
        <v>43137</v>
      </c>
    </row>
    <row r="11046" spans="1:11" x14ac:dyDescent="0.3">
      <c r="A11046" t="s">
        <v>43138</v>
      </c>
      <c r="C11046" t="s">
        <v>20</v>
      </c>
      <c r="D11046" t="s">
        <v>43139</v>
      </c>
      <c r="E11046" t="s">
        <v>22</v>
      </c>
      <c r="F11046" t="s">
        <v>14759</v>
      </c>
      <c r="G11046" t="s">
        <v>42</v>
      </c>
      <c r="H11046">
        <v>0</v>
      </c>
      <c r="I11046">
        <v>0</v>
      </c>
      <c r="J11046">
        <v>0</v>
      </c>
      <c r="K11046" t="s">
        <v>43140</v>
      </c>
    </row>
    <row r="11047" spans="1:11" x14ac:dyDescent="0.3">
      <c r="A11047" t="s">
        <v>43141</v>
      </c>
      <c r="C11047" t="s">
        <v>27</v>
      </c>
      <c r="D11047" t="s">
        <v>43142</v>
      </c>
      <c r="E11047" t="s">
        <v>17709</v>
      </c>
      <c r="F11047" t="s">
        <v>41</v>
      </c>
      <c r="G11047" t="s">
        <v>42</v>
      </c>
      <c r="H11047">
        <v>0</v>
      </c>
      <c r="I11047">
        <v>0</v>
      </c>
      <c r="J11047">
        <v>0</v>
      </c>
      <c r="K11047" t="s">
        <v>43143</v>
      </c>
    </row>
    <row r="11048" spans="1:11" x14ac:dyDescent="0.3">
      <c r="A11048" t="s">
        <v>43144</v>
      </c>
      <c r="B11048" t="s">
        <v>43145</v>
      </c>
      <c r="C11048" t="s">
        <v>27</v>
      </c>
      <c r="D11048" t="s">
        <v>43146</v>
      </c>
      <c r="E11048" t="s">
        <v>17709</v>
      </c>
      <c r="F11048" t="s">
        <v>41</v>
      </c>
      <c r="G11048" t="s">
        <v>42</v>
      </c>
      <c r="H11048">
        <v>0</v>
      </c>
      <c r="I11048">
        <v>0</v>
      </c>
      <c r="J11048">
        <v>0</v>
      </c>
      <c r="K11048" t="s">
        <v>43147</v>
      </c>
    </row>
    <row r="11049" spans="1:11" x14ac:dyDescent="0.3">
      <c r="A11049" t="s">
        <v>43148</v>
      </c>
      <c r="B11049" t="s">
        <v>43149</v>
      </c>
      <c r="C11049" t="s">
        <v>27</v>
      </c>
      <c r="D11049" t="s">
        <v>43150</v>
      </c>
      <c r="E11049" t="s">
        <v>17709</v>
      </c>
      <c r="F11049" t="s">
        <v>41</v>
      </c>
      <c r="G11049" t="s">
        <v>42</v>
      </c>
      <c r="H11049">
        <v>0</v>
      </c>
      <c r="I11049">
        <v>0</v>
      </c>
      <c r="J11049">
        <v>0</v>
      </c>
      <c r="K11049" t="s">
        <v>43151</v>
      </c>
    </row>
    <row r="11050" spans="1:11" x14ac:dyDescent="0.3">
      <c r="A11050" t="s">
        <v>43152</v>
      </c>
      <c r="B11050" t="s">
        <v>43153</v>
      </c>
      <c r="C11050" t="s">
        <v>27</v>
      </c>
      <c r="D11050" t="s">
        <v>43154</v>
      </c>
      <c r="E11050" t="s">
        <v>17709</v>
      </c>
      <c r="F11050" t="s">
        <v>41</v>
      </c>
      <c r="G11050" t="s">
        <v>42</v>
      </c>
      <c r="H11050">
        <v>0</v>
      </c>
      <c r="I11050">
        <v>0</v>
      </c>
      <c r="J11050">
        <v>0</v>
      </c>
      <c r="K11050" t="s">
        <v>43155</v>
      </c>
    </row>
    <row r="11051" spans="1:11" x14ac:dyDescent="0.3">
      <c r="A11051" t="s">
        <v>43156</v>
      </c>
      <c r="C11051" t="s">
        <v>27</v>
      </c>
      <c r="D11051" t="s">
        <v>43157</v>
      </c>
      <c r="E11051" t="s">
        <v>17709</v>
      </c>
      <c r="F11051" t="s">
        <v>41</v>
      </c>
      <c r="G11051" t="s">
        <v>42</v>
      </c>
      <c r="H11051">
        <v>0</v>
      </c>
      <c r="I11051">
        <v>0</v>
      </c>
      <c r="J11051">
        <v>0</v>
      </c>
      <c r="K11051" t="s">
        <v>43158</v>
      </c>
    </row>
    <row r="11052" spans="1:11" x14ac:dyDescent="0.3">
      <c r="A11052" t="s">
        <v>43159</v>
      </c>
      <c r="B11052" t="s">
        <v>43160</v>
      </c>
      <c r="C11052" t="s">
        <v>1159</v>
      </c>
      <c r="D11052" t="s">
        <v>43161</v>
      </c>
      <c r="E11052" t="s">
        <v>2421</v>
      </c>
      <c r="F11052" t="s">
        <v>16</v>
      </c>
      <c r="G11052" t="s">
        <v>1457</v>
      </c>
      <c r="H11052">
        <v>0</v>
      </c>
      <c r="I11052">
        <v>0</v>
      </c>
      <c r="J11052">
        <v>0</v>
      </c>
      <c r="K11052" t="s">
        <v>43162</v>
      </c>
    </row>
    <row r="11053" spans="1:11" x14ac:dyDescent="0.3">
      <c r="A11053" t="s">
        <v>43163</v>
      </c>
      <c r="B11053" t="s">
        <v>43164</v>
      </c>
      <c r="C11053" t="s">
        <v>20</v>
      </c>
      <c r="D11053" t="s">
        <v>43165</v>
      </c>
      <c r="E11053" t="s">
        <v>33633</v>
      </c>
      <c r="F11053" t="s">
        <v>7529</v>
      </c>
      <c r="G11053" t="s">
        <v>5387</v>
      </c>
      <c r="H11053">
        <v>0</v>
      </c>
      <c r="I11053">
        <v>0</v>
      </c>
      <c r="J11053">
        <v>0</v>
      </c>
      <c r="K11053" t="s">
        <v>43166</v>
      </c>
    </row>
    <row r="11054" spans="1:11" x14ac:dyDescent="0.3">
      <c r="A11054" t="s">
        <v>43167</v>
      </c>
      <c r="B11054" t="s">
        <v>43168</v>
      </c>
      <c r="C11054" t="s">
        <v>558</v>
      </c>
      <c r="D11054" t="s">
        <v>43169</v>
      </c>
      <c r="E11054" t="s">
        <v>895</v>
      </c>
      <c r="F11054" t="s">
        <v>16</v>
      </c>
      <c r="G11054" t="s">
        <v>15809</v>
      </c>
      <c r="H11054">
        <v>0</v>
      </c>
      <c r="I11054">
        <v>0</v>
      </c>
      <c r="J11054">
        <v>0</v>
      </c>
      <c r="K11054" t="s">
        <v>43170</v>
      </c>
    </row>
    <row r="11055" spans="1:11" x14ac:dyDescent="0.3">
      <c r="A11055" t="s">
        <v>43171</v>
      </c>
      <c r="B11055" t="s">
        <v>43172</v>
      </c>
      <c r="C11055" t="s">
        <v>558</v>
      </c>
      <c r="D11055" t="s">
        <v>43173</v>
      </c>
      <c r="E11055" t="s">
        <v>895</v>
      </c>
      <c r="F11055" t="s">
        <v>16</v>
      </c>
      <c r="G11055" t="s">
        <v>43174</v>
      </c>
      <c r="H11055">
        <v>0</v>
      </c>
      <c r="I11055">
        <v>0</v>
      </c>
      <c r="J11055">
        <v>0</v>
      </c>
      <c r="K11055" t="s">
        <v>43175</v>
      </c>
    </row>
    <row r="11056" spans="1:11" x14ac:dyDescent="0.3">
      <c r="A11056" t="s">
        <v>43176</v>
      </c>
      <c r="B11056" t="s">
        <v>43177</v>
      </c>
      <c r="C11056" t="s">
        <v>558</v>
      </c>
      <c r="D11056" t="s">
        <v>43178</v>
      </c>
      <c r="E11056" t="s">
        <v>895</v>
      </c>
      <c r="F11056" t="s">
        <v>16</v>
      </c>
      <c r="G11056" t="s">
        <v>3479</v>
      </c>
      <c r="H11056">
        <v>0</v>
      </c>
      <c r="I11056">
        <v>0</v>
      </c>
      <c r="J11056">
        <v>0</v>
      </c>
      <c r="K11056" t="s">
        <v>43179</v>
      </c>
    </row>
    <row r="11057" spans="1:11" x14ac:dyDescent="0.3">
      <c r="A11057" t="s">
        <v>43180</v>
      </c>
      <c r="B11057" t="s">
        <v>43181</v>
      </c>
      <c r="C11057" t="s">
        <v>27</v>
      </c>
      <c r="D11057" t="s">
        <v>43182</v>
      </c>
      <c r="E11057" t="s">
        <v>17709</v>
      </c>
      <c r="F11057" t="s">
        <v>41</v>
      </c>
      <c r="G11057" t="s">
        <v>42</v>
      </c>
      <c r="H11057">
        <v>0</v>
      </c>
      <c r="I11057">
        <v>0</v>
      </c>
      <c r="J11057">
        <v>0</v>
      </c>
      <c r="K11057" t="s">
        <v>43183</v>
      </c>
    </row>
    <row r="11058" spans="1:11" x14ac:dyDescent="0.3">
      <c r="A11058" t="s">
        <v>43184</v>
      </c>
      <c r="C11058" t="s">
        <v>27</v>
      </c>
      <c r="D11058" t="s">
        <v>43185</v>
      </c>
      <c r="E11058" t="s">
        <v>17709</v>
      </c>
      <c r="F11058" t="s">
        <v>41</v>
      </c>
      <c r="G11058" t="s">
        <v>42</v>
      </c>
      <c r="H11058">
        <v>0</v>
      </c>
      <c r="I11058">
        <v>0</v>
      </c>
      <c r="J11058">
        <v>0</v>
      </c>
      <c r="K11058" t="s">
        <v>43186</v>
      </c>
    </row>
    <row r="11059" spans="1:11" x14ac:dyDescent="0.3">
      <c r="A11059" t="s">
        <v>43187</v>
      </c>
      <c r="B11059" t="s">
        <v>43188</v>
      </c>
      <c r="C11059" t="s">
        <v>27</v>
      </c>
      <c r="D11059" t="s">
        <v>43189</v>
      </c>
      <c r="E11059" t="s">
        <v>17709</v>
      </c>
      <c r="F11059" t="s">
        <v>41</v>
      </c>
      <c r="G11059" t="s">
        <v>42</v>
      </c>
      <c r="H11059">
        <v>0</v>
      </c>
      <c r="I11059">
        <v>0</v>
      </c>
      <c r="J11059">
        <v>0</v>
      </c>
      <c r="K11059" t="s">
        <v>43190</v>
      </c>
    </row>
    <row r="11060" spans="1:11" x14ac:dyDescent="0.3">
      <c r="A11060" t="s">
        <v>43191</v>
      </c>
      <c r="C11060" t="s">
        <v>13</v>
      </c>
      <c r="D11060" t="s">
        <v>43192</v>
      </c>
      <c r="E11060" t="s">
        <v>41916</v>
      </c>
      <c r="F11060" t="s">
        <v>3066</v>
      </c>
      <c r="G11060" t="s">
        <v>42</v>
      </c>
      <c r="H11060">
        <v>0</v>
      </c>
      <c r="I11060">
        <v>0</v>
      </c>
      <c r="J11060">
        <v>0</v>
      </c>
      <c r="K11060" t="s">
        <v>43193</v>
      </c>
    </row>
    <row r="11061" spans="1:11" x14ac:dyDescent="0.3">
      <c r="A11061" t="s">
        <v>43194</v>
      </c>
      <c r="B11061" t="s">
        <v>43195</v>
      </c>
      <c r="C11061" t="s">
        <v>27</v>
      </c>
      <c r="D11061" t="s">
        <v>43196</v>
      </c>
      <c r="E11061" t="s">
        <v>17709</v>
      </c>
      <c r="F11061" t="s">
        <v>41</v>
      </c>
      <c r="G11061" t="s">
        <v>42</v>
      </c>
      <c r="H11061">
        <v>0</v>
      </c>
      <c r="I11061">
        <v>0</v>
      </c>
      <c r="J11061">
        <v>0</v>
      </c>
      <c r="K11061" t="s">
        <v>43197</v>
      </c>
    </row>
    <row r="11062" spans="1:11" x14ac:dyDescent="0.3">
      <c r="A11062" t="s">
        <v>43198</v>
      </c>
      <c r="B11062" t="s">
        <v>43199</v>
      </c>
      <c r="C11062" t="s">
        <v>466</v>
      </c>
      <c r="D11062" t="s">
        <v>43200</v>
      </c>
      <c r="E11062" t="s">
        <v>41948</v>
      </c>
      <c r="F11062" t="s">
        <v>16</v>
      </c>
      <c r="G11062" t="s">
        <v>11099</v>
      </c>
      <c r="H11062">
        <v>0</v>
      </c>
      <c r="I11062">
        <v>0</v>
      </c>
      <c r="J11062">
        <v>0</v>
      </c>
      <c r="K11062" t="s">
        <v>43201</v>
      </c>
    </row>
    <row r="11063" spans="1:11" x14ac:dyDescent="0.3">
      <c r="A11063" t="s">
        <v>43202</v>
      </c>
      <c r="C11063" t="s">
        <v>13</v>
      </c>
      <c r="E11063" t="s">
        <v>41916</v>
      </c>
      <c r="F11063" t="s">
        <v>1868</v>
      </c>
      <c r="G11063" t="s">
        <v>42</v>
      </c>
      <c r="H11063">
        <v>0</v>
      </c>
      <c r="I11063">
        <v>0</v>
      </c>
      <c r="J11063">
        <v>0</v>
      </c>
      <c r="K11063" t="s">
        <v>43203</v>
      </c>
    </row>
    <row r="11064" spans="1:11" x14ac:dyDescent="0.3">
      <c r="A11064" t="s">
        <v>43204</v>
      </c>
      <c r="B11064" t="s">
        <v>43205</v>
      </c>
      <c r="C11064" t="s">
        <v>20</v>
      </c>
      <c r="D11064" t="s">
        <v>43206</v>
      </c>
      <c r="E11064" t="s">
        <v>22</v>
      </c>
      <c r="F11064" t="s">
        <v>5406</v>
      </c>
      <c r="G11064" t="s">
        <v>42</v>
      </c>
      <c r="H11064">
        <v>0</v>
      </c>
      <c r="I11064">
        <v>0</v>
      </c>
      <c r="J11064">
        <v>0</v>
      </c>
      <c r="K11064" t="s">
        <v>43207</v>
      </c>
    </row>
    <row r="11065" spans="1:11" x14ac:dyDescent="0.3">
      <c r="A11065" t="s">
        <v>43208</v>
      </c>
      <c r="C11065" t="s">
        <v>27</v>
      </c>
      <c r="D11065" t="s">
        <v>43209</v>
      </c>
      <c r="E11065" t="s">
        <v>17709</v>
      </c>
      <c r="F11065" t="s">
        <v>16</v>
      </c>
      <c r="G11065" t="s">
        <v>973</v>
      </c>
      <c r="H11065">
        <v>0</v>
      </c>
      <c r="I11065">
        <v>0</v>
      </c>
      <c r="J11065">
        <v>0</v>
      </c>
      <c r="K11065" t="s">
        <v>43210</v>
      </c>
    </row>
    <row r="11066" spans="1:11" x14ac:dyDescent="0.3">
      <c r="A11066" t="s">
        <v>43211</v>
      </c>
      <c r="B11066" t="s">
        <v>43212</v>
      </c>
      <c r="C11066" t="s">
        <v>20</v>
      </c>
      <c r="D11066" t="s">
        <v>43213</v>
      </c>
      <c r="E11066" t="s">
        <v>33633</v>
      </c>
      <c r="F11066" t="s">
        <v>1611</v>
      </c>
      <c r="G11066" t="s">
        <v>42</v>
      </c>
      <c r="H11066">
        <v>0</v>
      </c>
      <c r="I11066">
        <v>0</v>
      </c>
      <c r="J11066">
        <v>0</v>
      </c>
      <c r="K11066" t="s">
        <v>43214</v>
      </c>
    </row>
    <row r="11067" spans="1:11" x14ac:dyDescent="0.3">
      <c r="A11067" t="s">
        <v>43215</v>
      </c>
      <c r="B11067" t="s">
        <v>43216</v>
      </c>
      <c r="C11067" t="s">
        <v>20</v>
      </c>
      <c r="D11067" t="s">
        <v>43217</v>
      </c>
      <c r="E11067" t="s">
        <v>33633</v>
      </c>
      <c r="F11067" t="s">
        <v>11456</v>
      </c>
      <c r="G11067" t="s">
        <v>42</v>
      </c>
      <c r="H11067">
        <v>0</v>
      </c>
      <c r="I11067">
        <v>0</v>
      </c>
      <c r="J11067">
        <v>0</v>
      </c>
      <c r="K11067" t="s">
        <v>43218</v>
      </c>
    </row>
    <row r="11068" spans="1:11" x14ac:dyDescent="0.3">
      <c r="A11068" t="s">
        <v>43219</v>
      </c>
      <c r="B11068" t="s">
        <v>43220</v>
      </c>
      <c r="C11068" t="s">
        <v>20</v>
      </c>
      <c r="D11068" t="s">
        <v>43221</v>
      </c>
      <c r="E11068" t="s">
        <v>33633</v>
      </c>
      <c r="F11068" t="s">
        <v>7529</v>
      </c>
      <c r="G11068" t="s">
        <v>42</v>
      </c>
      <c r="H11068">
        <v>0</v>
      </c>
      <c r="I11068">
        <v>0</v>
      </c>
      <c r="J11068">
        <v>0</v>
      </c>
      <c r="K11068" t="s">
        <v>43222</v>
      </c>
    </row>
    <row r="11069" spans="1:11" x14ac:dyDescent="0.3">
      <c r="A11069" t="s">
        <v>43223</v>
      </c>
      <c r="C11069" t="s">
        <v>27</v>
      </c>
      <c r="D11069" t="s">
        <v>43224</v>
      </c>
      <c r="E11069" t="s">
        <v>17709</v>
      </c>
      <c r="F11069" t="s">
        <v>41</v>
      </c>
      <c r="G11069" t="s">
        <v>42</v>
      </c>
      <c r="H11069">
        <v>0</v>
      </c>
      <c r="I11069">
        <v>0</v>
      </c>
      <c r="J11069">
        <v>0</v>
      </c>
      <c r="K11069" t="s">
        <v>43225</v>
      </c>
    </row>
    <row r="11070" spans="1:11" x14ac:dyDescent="0.3">
      <c r="A11070" t="s">
        <v>43226</v>
      </c>
      <c r="B11070" t="s">
        <v>43227</v>
      </c>
      <c r="C11070" t="s">
        <v>27</v>
      </c>
      <c r="D11070" t="s">
        <v>43228</v>
      </c>
      <c r="E11070" t="s">
        <v>17709</v>
      </c>
      <c r="F11070" t="s">
        <v>41</v>
      </c>
      <c r="G11070" t="s">
        <v>42</v>
      </c>
      <c r="H11070">
        <v>0</v>
      </c>
      <c r="I11070">
        <v>0</v>
      </c>
      <c r="J11070">
        <v>0</v>
      </c>
      <c r="K11070" t="s">
        <v>43229</v>
      </c>
    </row>
    <row r="11071" spans="1:11" x14ac:dyDescent="0.3">
      <c r="A11071" t="s">
        <v>43230</v>
      </c>
      <c r="B11071" t="s">
        <v>43231</v>
      </c>
      <c r="C11071" t="s">
        <v>27</v>
      </c>
      <c r="D11071" t="s">
        <v>43232</v>
      </c>
      <c r="E11071" t="s">
        <v>17709</v>
      </c>
      <c r="F11071" t="s">
        <v>41</v>
      </c>
      <c r="G11071" t="s">
        <v>42</v>
      </c>
      <c r="H11071">
        <v>0</v>
      </c>
      <c r="I11071">
        <v>0</v>
      </c>
      <c r="J11071">
        <v>0</v>
      </c>
      <c r="K11071" t="s">
        <v>43233</v>
      </c>
    </row>
    <row r="11072" spans="1:11" x14ac:dyDescent="0.3">
      <c r="A11072" t="s">
        <v>43234</v>
      </c>
      <c r="B11072" t="s">
        <v>43235</v>
      </c>
      <c r="C11072" t="s">
        <v>27</v>
      </c>
      <c r="D11072" t="s">
        <v>43236</v>
      </c>
      <c r="E11072" t="s">
        <v>17709</v>
      </c>
      <c r="F11072" t="s">
        <v>41</v>
      </c>
      <c r="G11072" t="s">
        <v>42</v>
      </c>
      <c r="H11072">
        <v>0</v>
      </c>
      <c r="I11072">
        <v>0</v>
      </c>
      <c r="J11072">
        <v>0</v>
      </c>
      <c r="K11072" t="s">
        <v>43237</v>
      </c>
    </row>
    <row r="11073" spans="1:11" x14ac:dyDescent="0.3">
      <c r="A11073" t="s">
        <v>43238</v>
      </c>
      <c r="B11073" t="s">
        <v>43239</v>
      </c>
      <c r="C11073" t="s">
        <v>27</v>
      </c>
      <c r="D11073" t="s">
        <v>43240</v>
      </c>
      <c r="E11073" t="s">
        <v>17709</v>
      </c>
      <c r="F11073" t="s">
        <v>16</v>
      </c>
      <c r="G11073" t="s">
        <v>462</v>
      </c>
      <c r="H11073">
        <v>0</v>
      </c>
      <c r="I11073">
        <v>0</v>
      </c>
      <c r="J11073">
        <v>0</v>
      </c>
      <c r="K11073" t="s">
        <v>43241</v>
      </c>
    </row>
    <row r="11074" spans="1:11" x14ac:dyDescent="0.3">
      <c r="A11074" t="s">
        <v>43242</v>
      </c>
      <c r="B11074" t="s">
        <v>43243</v>
      </c>
      <c r="C11074" t="s">
        <v>20</v>
      </c>
      <c r="D11074" t="s">
        <v>43244</v>
      </c>
      <c r="E11074" t="s">
        <v>22</v>
      </c>
      <c r="F11074" t="s">
        <v>650</v>
      </c>
      <c r="G11074" t="s">
        <v>42</v>
      </c>
      <c r="H11074">
        <v>0</v>
      </c>
      <c r="I11074">
        <v>0</v>
      </c>
      <c r="J11074">
        <v>0</v>
      </c>
      <c r="K11074" t="s">
        <v>43245</v>
      </c>
    </row>
    <row r="11075" spans="1:11" x14ac:dyDescent="0.3">
      <c r="A11075" t="s">
        <v>43246</v>
      </c>
      <c r="B11075" t="s">
        <v>43247</v>
      </c>
      <c r="C11075" t="s">
        <v>558</v>
      </c>
      <c r="D11075" t="s">
        <v>43248</v>
      </c>
      <c r="E11075" t="s">
        <v>895</v>
      </c>
      <c r="F11075" t="s">
        <v>5340</v>
      </c>
      <c r="G11075" t="s">
        <v>42</v>
      </c>
      <c r="H11075">
        <v>0</v>
      </c>
      <c r="I11075">
        <v>0</v>
      </c>
      <c r="J11075">
        <v>0</v>
      </c>
      <c r="K11075" t="s">
        <v>43249</v>
      </c>
    </row>
    <row r="11076" spans="1:11" x14ac:dyDescent="0.3">
      <c r="A11076" t="s">
        <v>43250</v>
      </c>
      <c r="B11076" t="s">
        <v>43251</v>
      </c>
      <c r="C11076" t="s">
        <v>558</v>
      </c>
      <c r="D11076" t="s">
        <v>43252</v>
      </c>
      <c r="E11076" t="s">
        <v>32122</v>
      </c>
      <c r="F11076" t="s">
        <v>11555</v>
      </c>
      <c r="G11076" t="s">
        <v>42</v>
      </c>
      <c r="H11076">
        <v>0</v>
      </c>
      <c r="I11076">
        <v>0</v>
      </c>
      <c r="J11076">
        <v>0</v>
      </c>
      <c r="K11076" t="s">
        <v>43253</v>
      </c>
    </row>
    <row r="11077" spans="1:11" x14ac:dyDescent="0.3">
      <c r="A11077" t="s">
        <v>43254</v>
      </c>
      <c r="B11077" t="s">
        <v>43255</v>
      </c>
      <c r="C11077" t="s">
        <v>27</v>
      </c>
      <c r="E11077" t="s">
        <v>41916</v>
      </c>
      <c r="F11077" t="s">
        <v>12900</v>
      </c>
      <c r="G11077" t="s">
        <v>469</v>
      </c>
      <c r="H11077">
        <v>0</v>
      </c>
      <c r="I11077">
        <v>0</v>
      </c>
      <c r="J11077">
        <v>0</v>
      </c>
      <c r="K11077" t="s">
        <v>43256</v>
      </c>
    </row>
    <row r="11078" spans="1:11" x14ac:dyDescent="0.3">
      <c r="A11078" t="s">
        <v>43257</v>
      </c>
      <c r="B11078" t="s">
        <v>43258</v>
      </c>
      <c r="C11078" t="s">
        <v>558</v>
      </c>
      <c r="D11078" t="s">
        <v>43259</v>
      </c>
      <c r="E11078" t="s">
        <v>1462</v>
      </c>
      <c r="F11078" t="s">
        <v>43260</v>
      </c>
      <c r="G11078" t="s">
        <v>42</v>
      </c>
      <c r="H11078">
        <v>0</v>
      </c>
      <c r="I11078">
        <v>0</v>
      </c>
      <c r="J11078">
        <v>0</v>
      </c>
      <c r="K11078" t="s">
        <v>43261</v>
      </c>
    </row>
    <row r="11079" spans="1:11" x14ac:dyDescent="0.3">
      <c r="A11079" t="s">
        <v>43262</v>
      </c>
      <c r="B11079" t="s">
        <v>43263</v>
      </c>
      <c r="C11079" t="s">
        <v>20</v>
      </c>
      <c r="D11079" t="s">
        <v>43264</v>
      </c>
      <c r="E11079" t="s">
        <v>33633</v>
      </c>
      <c r="F11079" t="s">
        <v>845</v>
      </c>
      <c r="G11079" t="s">
        <v>42</v>
      </c>
      <c r="H11079">
        <v>0</v>
      </c>
      <c r="I11079">
        <v>0</v>
      </c>
      <c r="J11079">
        <v>0</v>
      </c>
      <c r="K11079" t="s">
        <v>43265</v>
      </c>
    </row>
    <row r="11080" spans="1:11" x14ac:dyDescent="0.3">
      <c r="A11080" t="s">
        <v>43266</v>
      </c>
      <c r="B11080" t="s">
        <v>43267</v>
      </c>
      <c r="C11080" t="s">
        <v>20</v>
      </c>
      <c r="D11080" t="s">
        <v>43268</v>
      </c>
      <c r="E11080" t="s">
        <v>22</v>
      </c>
      <c r="F11080" t="s">
        <v>1670</v>
      </c>
      <c r="G11080" t="s">
        <v>33564</v>
      </c>
      <c r="H11080">
        <v>0</v>
      </c>
      <c r="I11080">
        <v>0</v>
      </c>
      <c r="J11080">
        <v>0</v>
      </c>
      <c r="K11080" t="s">
        <v>43269</v>
      </c>
    </row>
    <row r="11081" spans="1:11" x14ac:dyDescent="0.3">
      <c r="A11081" t="s">
        <v>43270</v>
      </c>
      <c r="B11081" t="s">
        <v>43271</v>
      </c>
      <c r="C11081" t="s">
        <v>20</v>
      </c>
      <c r="D11081" t="s">
        <v>43272</v>
      </c>
      <c r="E11081" t="s">
        <v>33633</v>
      </c>
      <c r="F11081" t="s">
        <v>16</v>
      </c>
      <c r="G11081" t="s">
        <v>1271</v>
      </c>
      <c r="H11081">
        <v>0</v>
      </c>
      <c r="I11081">
        <v>0</v>
      </c>
      <c r="J11081">
        <v>0</v>
      </c>
      <c r="K11081" t="s">
        <v>43273</v>
      </c>
    </row>
    <row r="11082" spans="1:11" x14ac:dyDescent="0.3">
      <c r="A11082" t="s">
        <v>43274</v>
      </c>
      <c r="B11082" t="s">
        <v>43275</v>
      </c>
      <c r="C11082" t="s">
        <v>13</v>
      </c>
      <c r="E11082" t="s">
        <v>41916</v>
      </c>
      <c r="F11082" t="s">
        <v>1242</v>
      </c>
      <c r="G11082" t="s">
        <v>4268</v>
      </c>
      <c r="H11082">
        <v>0</v>
      </c>
      <c r="I11082">
        <v>0</v>
      </c>
      <c r="J11082">
        <v>0</v>
      </c>
      <c r="K11082" t="s">
        <v>43276</v>
      </c>
    </row>
    <row r="11083" spans="1:11" x14ac:dyDescent="0.3">
      <c r="A11083" t="s">
        <v>43277</v>
      </c>
      <c r="B11083" t="s">
        <v>43278</v>
      </c>
      <c r="C11083" t="s">
        <v>13</v>
      </c>
      <c r="E11083" t="s">
        <v>41916</v>
      </c>
      <c r="F11083" t="s">
        <v>16</v>
      </c>
      <c r="G11083" t="s">
        <v>1351</v>
      </c>
      <c r="H11083">
        <v>0</v>
      </c>
      <c r="I11083">
        <v>0</v>
      </c>
      <c r="J11083">
        <v>0</v>
      </c>
      <c r="K11083" t="s">
        <v>43279</v>
      </c>
    </row>
    <row r="11084" spans="1:11" x14ac:dyDescent="0.3">
      <c r="A11084" t="s">
        <v>43280</v>
      </c>
      <c r="B11084" t="s">
        <v>43281</v>
      </c>
      <c r="C11084" t="s">
        <v>27</v>
      </c>
      <c r="D11084" t="s">
        <v>43282</v>
      </c>
      <c r="E11084" t="s">
        <v>17709</v>
      </c>
      <c r="F11084" t="s">
        <v>41</v>
      </c>
      <c r="G11084" t="s">
        <v>2906</v>
      </c>
      <c r="H11084">
        <v>0</v>
      </c>
      <c r="I11084">
        <v>0</v>
      </c>
      <c r="J11084">
        <v>0</v>
      </c>
      <c r="K11084" t="s">
        <v>43283</v>
      </c>
    </row>
    <row r="11085" spans="1:11" x14ac:dyDescent="0.3">
      <c r="A11085" t="s">
        <v>43284</v>
      </c>
      <c r="B11085" t="s">
        <v>43285</v>
      </c>
      <c r="C11085" t="s">
        <v>27</v>
      </c>
      <c r="D11085" t="s">
        <v>43286</v>
      </c>
      <c r="E11085" t="s">
        <v>17709</v>
      </c>
      <c r="F11085" t="s">
        <v>16</v>
      </c>
      <c r="G11085" t="s">
        <v>43287</v>
      </c>
      <c r="H11085">
        <v>0</v>
      </c>
      <c r="I11085">
        <v>0</v>
      </c>
      <c r="J11085">
        <v>0</v>
      </c>
      <c r="K11085" t="s">
        <v>43288</v>
      </c>
    </row>
    <row r="11086" spans="1:11" x14ac:dyDescent="0.3">
      <c r="A11086" t="s">
        <v>43289</v>
      </c>
      <c r="B11086" t="s">
        <v>43290</v>
      </c>
      <c r="C11086" t="s">
        <v>27</v>
      </c>
      <c r="D11086" t="s">
        <v>43291</v>
      </c>
      <c r="E11086" t="s">
        <v>17709</v>
      </c>
      <c r="F11086" t="s">
        <v>41</v>
      </c>
      <c r="G11086" t="s">
        <v>42</v>
      </c>
      <c r="H11086">
        <v>0</v>
      </c>
      <c r="I11086">
        <v>0</v>
      </c>
      <c r="J11086">
        <v>0</v>
      </c>
      <c r="K11086" t="s">
        <v>43292</v>
      </c>
    </row>
    <row r="11087" spans="1:11" x14ac:dyDescent="0.3">
      <c r="A11087" t="s">
        <v>43293</v>
      </c>
      <c r="C11087" t="s">
        <v>27</v>
      </c>
      <c r="D11087" t="s">
        <v>43294</v>
      </c>
      <c r="E11087" t="s">
        <v>17709</v>
      </c>
      <c r="F11087" t="s">
        <v>41</v>
      </c>
      <c r="G11087" t="s">
        <v>42</v>
      </c>
      <c r="H11087">
        <v>0</v>
      </c>
      <c r="I11087">
        <v>0</v>
      </c>
      <c r="J11087">
        <v>0</v>
      </c>
      <c r="K11087" t="s">
        <v>43295</v>
      </c>
    </row>
    <row r="11088" spans="1:11" x14ac:dyDescent="0.3">
      <c r="A11088" t="s">
        <v>43296</v>
      </c>
      <c r="B11088" t="s">
        <v>43297</v>
      </c>
      <c r="C11088" t="s">
        <v>27</v>
      </c>
      <c r="D11088" t="s">
        <v>43298</v>
      </c>
      <c r="E11088" t="s">
        <v>17709</v>
      </c>
      <c r="F11088" t="s">
        <v>16</v>
      </c>
      <c r="G11088" t="s">
        <v>487</v>
      </c>
      <c r="H11088">
        <v>0</v>
      </c>
      <c r="I11088">
        <v>0</v>
      </c>
      <c r="J11088">
        <v>0</v>
      </c>
      <c r="K11088" t="s">
        <v>43299</v>
      </c>
    </row>
    <row r="11089" spans="1:11" x14ac:dyDescent="0.3">
      <c r="A11089" t="s">
        <v>43300</v>
      </c>
      <c r="B11089" t="s">
        <v>43301</v>
      </c>
      <c r="C11089" t="s">
        <v>20</v>
      </c>
      <c r="D11089" t="s">
        <v>43302</v>
      </c>
      <c r="E11089" t="s">
        <v>22</v>
      </c>
      <c r="F11089" t="s">
        <v>16</v>
      </c>
      <c r="G11089" t="s">
        <v>1934</v>
      </c>
      <c r="H11089">
        <v>0</v>
      </c>
      <c r="I11089">
        <v>0</v>
      </c>
      <c r="J11089">
        <v>0</v>
      </c>
      <c r="K11089" t="s">
        <v>43303</v>
      </c>
    </row>
    <row r="11090" spans="1:11" x14ac:dyDescent="0.3">
      <c r="A11090" t="s">
        <v>43304</v>
      </c>
      <c r="B11090" t="s">
        <v>43305</v>
      </c>
      <c r="C11090" t="s">
        <v>27</v>
      </c>
      <c r="D11090" t="s">
        <v>43306</v>
      </c>
      <c r="E11090" t="s">
        <v>17709</v>
      </c>
      <c r="F11090" t="s">
        <v>41</v>
      </c>
      <c r="G11090" t="s">
        <v>42</v>
      </c>
      <c r="H11090">
        <v>0</v>
      </c>
      <c r="I11090">
        <v>0</v>
      </c>
      <c r="J11090">
        <v>0</v>
      </c>
      <c r="K11090" t="s">
        <v>43307</v>
      </c>
    </row>
    <row r="11091" spans="1:11" x14ac:dyDescent="0.3">
      <c r="A11091" t="s">
        <v>43308</v>
      </c>
      <c r="C11091" t="s">
        <v>558</v>
      </c>
      <c r="D11091" t="s">
        <v>43309</v>
      </c>
      <c r="E11091" t="s">
        <v>32122</v>
      </c>
      <c r="F11091" t="s">
        <v>3177</v>
      </c>
      <c r="G11091" t="s">
        <v>42</v>
      </c>
      <c r="H11091">
        <v>0</v>
      </c>
      <c r="I11091">
        <v>0</v>
      </c>
      <c r="J11091">
        <v>0</v>
      </c>
      <c r="K11091" t="s">
        <v>43310</v>
      </c>
    </row>
    <row r="11092" spans="1:11" x14ac:dyDescent="0.3">
      <c r="A11092" t="s">
        <v>43311</v>
      </c>
      <c r="B11092" t="s">
        <v>43312</v>
      </c>
      <c r="C11092" t="s">
        <v>558</v>
      </c>
      <c r="D11092" t="s">
        <v>43313</v>
      </c>
      <c r="E11092" t="s">
        <v>32122</v>
      </c>
      <c r="F11092" t="s">
        <v>4959</v>
      </c>
      <c r="G11092" t="s">
        <v>42</v>
      </c>
      <c r="H11092">
        <v>0</v>
      </c>
      <c r="I11092">
        <v>0</v>
      </c>
      <c r="J11092">
        <v>0</v>
      </c>
      <c r="K11092" t="s">
        <v>43314</v>
      </c>
    </row>
    <row r="11093" spans="1:11" x14ac:dyDescent="0.3">
      <c r="A11093" t="s">
        <v>43315</v>
      </c>
      <c r="B11093" t="s">
        <v>43316</v>
      </c>
      <c r="C11093" t="s">
        <v>558</v>
      </c>
      <c r="D11093" t="s">
        <v>43317</v>
      </c>
      <c r="E11093" t="s">
        <v>32122</v>
      </c>
      <c r="F11093" t="s">
        <v>6717</v>
      </c>
      <c r="G11093" t="s">
        <v>42</v>
      </c>
      <c r="H11093">
        <v>0</v>
      </c>
      <c r="I11093">
        <v>0</v>
      </c>
      <c r="J11093">
        <v>0</v>
      </c>
      <c r="K11093" t="s">
        <v>43318</v>
      </c>
    </row>
    <row r="11094" spans="1:11" x14ac:dyDescent="0.3">
      <c r="A11094" t="s">
        <v>43319</v>
      </c>
      <c r="B11094" t="s">
        <v>43320</v>
      </c>
      <c r="C11094" t="s">
        <v>27</v>
      </c>
      <c r="D11094" t="s">
        <v>43321</v>
      </c>
      <c r="E11094" t="s">
        <v>17709</v>
      </c>
      <c r="F11094" t="s">
        <v>41</v>
      </c>
      <c r="G11094" t="s">
        <v>42</v>
      </c>
      <c r="H11094">
        <v>0</v>
      </c>
      <c r="I11094">
        <v>0</v>
      </c>
      <c r="J11094">
        <v>0</v>
      </c>
      <c r="K11094" t="s">
        <v>43322</v>
      </c>
    </row>
    <row r="11095" spans="1:11" x14ac:dyDescent="0.3">
      <c r="A11095" t="s">
        <v>43323</v>
      </c>
      <c r="B11095" t="s">
        <v>43324</v>
      </c>
      <c r="C11095" t="s">
        <v>558</v>
      </c>
      <c r="D11095" t="s">
        <v>43325</v>
      </c>
      <c r="E11095" t="s">
        <v>1462</v>
      </c>
      <c r="F11095" t="s">
        <v>3026</v>
      </c>
      <c r="G11095" t="s">
        <v>3186</v>
      </c>
      <c r="H11095">
        <v>0</v>
      </c>
      <c r="I11095">
        <v>0</v>
      </c>
      <c r="J11095">
        <v>0</v>
      </c>
      <c r="K11095" t="s">
        <v>43326</v>
      </c>
    </row>
    <row r="11096" spans="1:11" x14ac:dyDescent="0.3">
      <c r="A11096" t="s">
        <v>43327</v>
      </c>
      <c r="C11096" t="s">
        <v>27</v>
      </c>
      <c r="D11096" t="s">
        <v>43328</v>
      </c>
      <c r="E11096" t="s">
        <v>17709</v>
      </c>
      <c r="F11096" t="s">
        <v>41</v>
      </c>
      <c r="G11096" t="s">
        <v>42</v>
      </c>
      <c r="H11096">
        <v>0</v>
      </c>
      <c r="I11096">
        <v>0</v>
      </c>
      <c r="J11096">
        <v>0</v>
      </c>
      <c r="K11096" t="s">
        <v>43329</v>
      </c>
    </row>
    <row r="11097" spans="1:11" x14ac:dyDescent="0.3">
      <c r="A11097" t="s">
        <v>43330</v>
      </c>
      <c r="C11097" t="s">
        <v>27</v>
      </c>
      <c r="D11097" t="s">
        <v>43331</v>
      </c>
      <c r="E11097" t="s">
        <v>17709</v>
      </c>
      <c r="F11097" t="s">
        <v>41</v>
      </c>
      <c r="G11097" t="s">
        <v>42</v>
      </c>
      <c r="H11097">
        <v>0</v>
      </c>
      <c r="I11097">
        <v>0</v>
      </c>
      <c r="J11097">
        <v>0</v>
      </c>
      <c r="K11097" t="s">
        <v>43332</v>
      </c>
    </row>
    <row r="11098" spans="1:11" x14ac:dyDescent="0.3">
      <c r="A11098" t="s">
        <v>43333</v>
      </c>
      <c r="B11098" t="s">
        <v>43334</v>
      </c>
      <c r="C11098" t="s">
        <v>20</v>
      </c>
      <c r="D11098" t="s">
        <v>43335</v>
      </c>
      <c r="E11098" t="s">
        <v>22</v>
      </c>
      <c r="F11098" t="s">
        <v>16</v>
      </c>
      <c r="G11098" t="s">
        <v>879</v>
      </c>
      <c r="H11098">
        <v>0</v>
      </c>
      <c r="I11098">
        <v>0</v>
      </c>
      <c r="J11098">
        <v>0</v>
      </c>
      <c r="K11098" t="s">
        <v>43336</v>
      </c>
    </row>
    <row r="11099" spans="1:11" x14ac:dyDescent="0.3">
      <c r="A11099" t="s">
        <v>43337</v>
      </c>
      <c r="B11099" t="s">
        <v>43338</v>
      </c>
      <c r="C11099" t="s">
        <v>27</v>
      </c>
      <c r="D11099" t="s">
        <v>43339</v>
      </c>
      <c r="E11099" t="s">
        <v>17709</v>
      </c>
      <c r="F11099" t="s">
        <v>41</v>
      </c>
      <c r="G11099" t="s">
        <v>42</v>
      </c>
      <c r="H11099">
        <v>0</v>
      </c>
      <c r="I11099">
        <v>0</v>
      </c>
      <c r="J11099">
        <v>0</v>
      </c>
      <c r="K11099" t="s">
        <v>43340</v>
      </c>
    </row>
    <row r="11100" spans="1:11" x14ac:dyDescent="0.3">
      <c r="A11100" t="s">
        <v>43341</v>
      </c>
      <c r="B11100" t="s">
        <v>43342</v>
      </c>
      <c r="C11100" t="s">
        <v>13</v>
      </c>
      <c r="D11100" t="s">
        <v>43343</v>
      </c>
      <c r="E11100" t="s">
        <v>41916</v>
      </c>
      <c r="F11100" t="s">
        <v>16</v>
      </c>
      <c r="G11100" t="s">
        <v>11525</v>
      </c>
      <c r="H11100">
        <v>0</v>
      </c>
      <c r="I11100">
        <v>0</v>
      </c>
      <c r="J11100">
        <v>0</v>
      </c>
      <c r="K11100" t="s">
        <v>43344</v>
      </c>
    </row>
    <row r="11101" spans="1:11" x14ac:dyDescent="0.3">
      <c r="A11101" t="s">
        <v>43345</v>
      </c>
      <c r="B11101" t="s">
        <v>43346</v>
      </c>
      <c r="C11101" t="s">
        <v>466</v>
      </c>
      <c r="D11101" t="s">
        <v>43347</v>
      </c>
      <c r="E11101" t="s">
        <v>41948</v>
      </c>
      <c r="F11101" t="s">
        <v>16</v>
      </c>
      <c r="G11101" t="s">
        <v>15804</v>
      </c>
      <c r="H11101">
        <v>0</v>
      </c>
      <c r="I11101">
        <v>0</v>
      </c>
      <c r="J11101">
        <v>0</v>
      </c>
      <c r="K11101" t="s">
        <v>43348</v>
      </c>
    </row>
    <row r="11102" spans="1:11" x14ac:dyDescent="0.3">
      <c r="A11102" t="s">
        <v>43349</v>
      </c>
      <c r="B11102" t="s">
        <v>43350</v>
      </c>
      <c r="C11102" t="s">
        <v>466</v>
      </c>
      <c r="D11102" t="s">
        <v>43351</v>
      </c>
      <c r="E11102" t="s">
        <v>41948</v>
      </c>
      <c r="F11102" t="s">
        <v>16</v>
      </c>
      <c r="G11102" t="s">
        <v>1600</v>
      </c>
      <c r="H11102">
        <v>0</v>
      </c>
      <c r="I11102">
        <v>0</v>
      </c>
      <c r="J11102">
        <v>0</v>
      </c>
      <c r="K11102" t="s">
        <v>43352</v>
      </c>
    </row>
    <row r="11103" spans="1:11" x14ac:dyDescent="0.3">
      <c r="A11103" t="s">
        <v>43353</v>
      </c>
      <c r="B11103" t="s">
        <v>43354</v>
      </c>
      <c r="C11103" t="s">
        <v>13</v>
      </c>
      <c r="E11103" t="s">
        <v>41916</v>
      </c>
      <c r="F11103" t="s">
        <v>6867</v>
      </c>
      <c r="G11103" t="s">
        <v>1463</v>
      </c>
      <c r="H11103">
        <v>0</v>
      </c>
      <c r="I11103">
        <v>0</v>
      </c>
      <c r="J11103">
        <v>0</v>
      </c>
      <c r="K11103" t="s">
        <v>43355</v>
      </c>
    </row>
    <row r="11104" spans="1:11" x14ac:dyDescent="0.3">
      <c r="A11104" t="s">
        <v>43356</v>
      </c>
      <c r="B11104" t="s">
        <v>43357</v>
      </c>
      <c r="C11104" t="s">
        <v>13</v>
      </c>
      <c r="E11104" t="s">
        <v>41916</v>
      </c>
      <c r="F11104" t="s">
        <v>16</v>
      </c>
      <c r="G11104" t="s">
        <v>529</v>
      </c>
      <c r="H11104">
        <v>0</v>
      </c>
      <c r="I11104">
        <v>0</v>
      </c>
      <c r="J11104">
        <v>0</v>
      </c>
      <c r="K11104" t="s">
        <v>43358</v>
      </c>
    </row>
    <row r="11105" spans="1:11" x14ac:dyDescent="0.3">
      <c r="A11105" t="s">
        <v>43359</v>
      </c>
      <c r="B11105" t="s">
        <v>43360</v>
      </c>
      <c r="C11105" t="s">
        <v>13</v>
      </c>
      <c r="D11105" t="s">
        <v>43361</v>
      </c>
      <c r="E11105" t="s">
        <v>41916</v>
      </c>
      <c r="F11105" t="s">
        <v>15971</v>
      </c>
      <c r="G11105" t="s">
        <v>42</v>
      </c>
      <c r="H11105">
        <v>0</v>
      </c>
      <c r="I11105">
        <v>0</v>
      </c>
      <c r="J11105">
        <v>0</v>
      </c>
      <c r="K11105" t="s">
        <v>43362</v>
      </c>
    </row>
    <row r="11106" spans="1:11" x14ac:dyDescent="0.3">
      <c r="A11106" t="s">
        <v>43363</v>
      </c>
      <c r="B11106" t="s">
        <v>43364</v>
      </c>
      <c r="C11106" t="s">
        <v>13</v>
      </c>
      <c r="D11106" t="s">
        <v>43365</v>
      </c>
      <c r="E11106" t="s">
        <v>41916</v>
      </c>
      <c r="F11106" t="s">
        <v>3296</v>
      </c>
      <c r="G11106" t="s">
        <v>42</v>
      </c>
      <c r="H11106">
        <v>0</v>
      </c>
      <c r="I11106">
        <v>0</v>
      </c>
      <c r="J11106">
        <v>0</v>
      </c>
      <c r="K11106" t="s">
        <v>43366</v>
      </c>
    </row>
    <row r="11107" spans="1:11" x14ac:dyDescent="0.3">
      <c r="A11107" t="s">
        <v>43367</v>
      </c>
      <c r="B11107" t="s">
        <v>43368</v>
      </c>
      <c r="C11107" t="s">
        <v>13</v>
      </c>
      <c r="D11107" t="s">
        <v>43369</v>
      </c>
      <c r="E11107" t="s">
        <v>41916</v>
      </c>
      <c r="F11107" t="s">
        <v>5733</v>
      </c>
      <c r="G11107" t="s">
        <v>42</v>
      </c>
      <c r="H11107">
        <v>0</v>
      </c>
      <c r="I11107">
        <v>0</v>
      </c>
      <c r="J11107">
        <v>0</v>
      </c>
      <c r="K11107" t="s">
        <v>43370</v>
      </c>
    </row>
    <row r="11108" spans="1:11" x14ac:dyDescent="0.3">
      <c r="A11108" t="s">
        <v>43371</v>
      </c>
      <c r="B11108" t="s">
        <v>43372</v>
      </c>
      <c r="C11108" t="s">
        <v>13</v>
      </c>
      <c r="D11108" t="s">
        <v>43373</v>
      </c>
      <c r="E11108" t="s">
        <v>41916</v>
      </c>
      <c r="F11108" t="s">
        <v>9173</v>
      </c>
      <c r="G11108" t="s">
        <v>3955</v>
      </c>
      <c r="H11108">
        <v>0</v>
      </c>
      <c r="I11108">
        <v>0</v>
      </c>
      <c r="J11108">
        <v>0</v>
      </c>
      <c r="K11108" t="s">
        <v>43374</v>
      </c>
    </row>
    <row r="11109" spans="1:11" x14ac:dyDescent="0.3">
      <c r="A11109" t="s">
        <v>43375</v>
      </c>
      <c r="C11109" t="s">
        <v>20</v>
      </c>
      <c r="D11109" t="s">
        <v>43376</v>
      </c>
      <c r="E11109" t="s">
        <v>22</v>
      </c>
      <c r="F11109" t="s">
        <v>16</v>
      </c>
      <c r="G11109" t="s">
        <v>5387</v>
      </c>
      <c r="H11109">
        <v>0</v>
      </c>
      <c r="I11109">
        <v>0</v>
      </c>
      <c r="J11109">
        <v>0</v>
      </c>
      <c r="K11109" t="s">
        <v>43377</v>
      </c>
    </row>
    <row r="11110" spans="1:11" x14ac:dyDescent="0.3">
      <c r="A11110" t="s">
        <v>43378</v>
      </c>
      <c r="B11110" t="s">
        <v>43379</v>
      </c>
      <c r="C11110" t="s">
        <v>13</v>
      </c>
      <c r="D11110" t="s">
        <v>43380</v>
      </c>
      <c r="E11110" t="s">
        <v>41916</v>
      </c>
      <c r="F11110" t="s">
        <v>16</v>
      </c>
      <c r="G11110" t="s">
        <v>6816</v>
      </c>
      <c r="H11110">
        <v>0</v>
      </c>
      <c r="I11110">
        <v>0</v>
      </c>
      <c r="J11110">
        <v>0</v>
      </c>
      <c r="K11110" t="s">
        <v>43381</v>
      </c>
    </row>
    <row r="11111" spans="1:11" x14ac:dyDescent="0.3">
      <c r="A11111" t="s">
        <v>43382</v>
      </c>
      <c r="B11111" t="s">
        <v>43383</v>
      </c>
      <c r="C11111" t="s">
        <v>13</v>
      </c>
      <c r="D11111" t="s">
        <v>43384</v>
      </c>
      <c r="E11111" t="s">
        <v>41916</v>
      </c>
      <c r="F11111" t="s">
        <v>16</v>
      </c>
      <c r="G11111" t="s">
        <v>12395</v>
      </c>
      <c r="H11111">
        <v>0</v>
      </c>
      <c r="I11111">
        <v>0</v>
      </c>
      <c r="J11111">
        <v>0</v>
      </c>
      <c r="K11111" t="s">
        <v>43385</v>
      </c>
    </row>
    <row r="11112" spans="1:11" x14ac:dyDescent="0.3">
      <c r="A11112" t="s">
        <v>43386</v>
      </c>
      <c r="B11112" t="s">
        <v>43387</v>
      </c>
      <c r="C11112" t="s">
        <v>13</v>
      </c>
      <c r="D11112" t="s">
        <v>43388</v>
      </c>
      <c r="E11112" t="s">
        <v>41916</v>
      </c>
      <c r="F11112" t="s">
        <v>3565</v>
      </c>
      <c r="G11112" t="s">
        <v>3262</v>
      </c>
      <c r="H11112">
        <v>0</v>
      </c>
      <c r="I11112">
        <v>0</v>
      </c>
      <c r="J11112">
        <v>0</v>
      </c>
      <c r="K11112" t="s">
        <v>43389</v>
      </c>
    </row>
    <row r="11113" spans="1:11" x14ac:dyDescent="0.3">
      <c r="A11113" t="s">
        <v>43390</v>
      </c>
      <c r="B11113" t="s">
        <v>43391</v>
      </c>
      <c r="C11113" t="s">
        <v>13</v>
      </c>
      <c r="D11113" t="s">
        <v>43392</v>
      </c>
      <c r="E11113" t="s">
        <v>41916</v>
      </c>
      <c r="F11113" t="s">
        <v>16</v>
      </c>
      <c r="G11113" t="s">
        <v>42182</v>
      </c>
      <c r="H11113">
        <v>0</v>
      </c>
      <c r="I11113">
        <v>0</v>
      </c>
      <c r="J11113">
        <v>0</v>
      </c>
      <c r="K11113" t="s">
        <v>43393</v>
      </c>
    </row>
    <row r="11114" spans="1:11" x14ac:dyDescent="0.3">
      <c r="A11114" t="s">
        <v>43394</v>
      </c>
      <c r="B11114" t="s">
        <v>43395</v>
      </c>
      <c r="C11114" t="s">
        <v>558</v>
      </c>
      <c r="D11114" t="s">
        <v>43396</v>
      </c>
      <c r="E11114" t="s">
        <v>19698</v>
      </c>
      <c r="F11114" t="s">
        <v>16</v>
      </c>
      <c r="G11114" t="s">
        <v>2189</v>
      </c>
      <c r="H11114">
        <v>0</v>
      </c>
      <c r="I11114">
        <v>0</v>
      </c>
      <c r="J11114">
        <v>0</v>
      </c>
      <c r="K11114" t="s">
        <v>43397</v>
      </c>
    </row>
    <row r="11115" spans="1:11" x14ac:dyDescent="0.3">
      <c r="A11115" t="s">
        <v>43398</v>
      </c>
      <c r="B11115" t="s">
        <v>43399</v>
      </c>
      <c r="C11115" t="s">
        <v>13</v>
      </c>
      <c r="D11115" t="s">
        <v>43400</v>
      </c>
      <c r="E11115" t="s">
        <v>41916</v>
      </c>
      <c r="F11115" t="s">
        <v>9527</v>
      </c>
      <c r="G11115" t="s">
        <v>42</v>
      </c>
      <c r="H11115">
        <v>0</v>
      </c>
      <c r="I11115">
        <v>0</v>
      </c>
      <c r="J11115">
        <v>0</v>
      </c>
      <c r="K11115" t="s">
        <v>43401</v>
      </c>
    </row>
    <row r="11116" spans="1:11" x14ac:dyDescent="0.3">
      <c r="A11116" t="s">
        <v>43402</v>
      </c>
      <c r="B11116" t="s">
        <v>43403</v>
      </c>
      <c r="C11116" t="s">
        <v>13</v>
      </c>
      <c r="D11116" t="s">
        <v>43404</v>
      </c>
      <c r="E11116" t="s">
        <v>41916</v>
      </c>
      <c r="F11116" t="s">
        <v>835</v>
      </c>
      <c r="G11116" t="s">
        <v>42</v>
      </c>
      <c r="H11116">
        <v>0</v>
      </c>
      <c r="I11116">
        <v>0</v>
      </c>
      <c r="J11116">
        <v>0</v>
      </c>
      <c r="K11116" t="s">
        <v>43405</v>
      </c>
    </row>
    <row r="11117" spans="1:11" x14ac:dyDescent="0.3">
      <c r="A11117" t="s">
        <v>43406</v>
      </c>
      <c r="C11117" t="s">
        <v>13</v>
      </c>
      <c r="D11117" t="s">
        <v>43407</v>
      </c>
      <c r="E11117" t="s">
        <v>41916</v>
      </c>
      <c r="F11117" t="s">
        <v>16</v>
      </c>
      <c r="G11117" t="s">
        <v>2613</v>
      </c>
      <c r="H11117">
        <v>0</v>
      </c>
      <c r="I11117">
        <v>0</v>
      </c>
      <c r="J11117">
        <v>0</v>
      </c>
      <c r="K11117" t="s">
        <v>43408</v>
      </c>
    </row>
    <row r="11118" spans="1:11" x14ac:dyDescent="0.3">
      <c r="A11118" t="s">
        <v>43409</v>
      </c>
      <c r="B11118" t="s">
        <v>43410</v>
      </c>
      <c r="C11118" t="s">
        <v>20</v>
      </c>
      <c r="D11118" t="s">
        <v>43411</v>
      </c>
      <c r="E11118" t="s">
        <v>33633</v>
      </c>
      <c r="F11118" t="s">
        <v>16</v>
      </c>
      <c r="G11118" t="s">
        <v>7708</v>
      </c>
      <c r="H11118">
        <v>0</v>
      </c>
      <c r="I11118">
        <v>0</v>
      </c>
      <c r="J11118">
        <v>0</v>
      </c>
      <c r="K11118" t="s">
        <v>43412</v>
      </c>
    </row>
    <row r="11119" spans="1:11" x14ac:dyDescent="0.3">
      <c r="A11119" t="s">
        <v>43413</v>
      </c>
      <c r="B11119" t="s">
        <v>43414</v>
      </c>
      <c r="C11119" t="s">
        <v>13</v>
      </c>
      <c r="D11119" t="s">
        <v>43415</v>
      </c>
      <c r="E11119" t="s">
        <v>41916</v>
      </c>
      <c r="F11119" t="s">
        <v>16</v>
      </c>
      <c r="G11119" t="s">
        <v>3186</v>
      </c>
      <c r="H11119">
        <v>0</v>
      </c>
      <c r="I11119">
        <v>0</v>
      </c>
      <c r="J11119">
        <v>0</v>
      </c>
      <c r="K11119" t="s">
        <v>43416</v>
      </c>
    </row>
    <row r="11120" spans="1:11" x14ac:dyDescent="0.3">
      <c r="A11120" t="s">
        <v>43417</v>
      </c>
      <c r="B11120" t="s">
        <v>43418</v>
      </c>
      <c r="C11120" t="s">
        <v>20</v>
      </c>
      <c r="D11120" t="s">
        <v>43419</v>
      </c>
      <c r="E11120" t="s">
        <v>22</v>
      </c>
      <c r="F11120" t="s">
        <v>16</v>
      </c>
      <c r="G11120" t="s">
        <v>17259</v>
      </c>
      <c r="H11120">
        <v>0</v>
      </c>
      <c r="I11120">
        <v>0</v>
      </c>
      <c r="J11120">
        <v>0</v>
      </c>
      <c r="K11120" t="s">
        <v>43420</v>
      </c>
    </row>
    <row r="11121" spans="1:11" x14ac:dyDescent="0.3">
      <c r="A11121" t="s">
        <v>43421</v>
      </c>
      <c r="B11121" t="s">
        <v>43422</v>
      </c>
      <c r="C11121" t="s">
        <v>13</v>
      </c>
      <c r="D11121" t="s">
        <v>43423</v>
      </c>
      <c r="E11121" t="s">
        <v>41916</v>
      </c>
      <c r="F11121" t="s">
        <v>3484</v>
      </c>
      <c r="G11121" t="s">
        <v>6044</v>
      </c>
      <c r="H11121">
        <v>0</v>
      </c>
      <c r="I11121">
        <v>0</v>
      </c>
      <c r="J11121">
        <v>0</v>
      </c>
      <c r="K11121" t="s">
        <v>43424</v>
      </c>
    </row>
    <row r="11122" spans="1:11" x14ac:dyDescent="0.3">
      <c r="A11122" t="s">
        <v>43425</v>
      </c>
      <c r="C11122" t="s">
        <v>13</v>
      </c>
      <c r="D11122" t="s">
        <v>43426</v>
      </c>
      <c r="E11122" t="s">
        <v>41916</v>
      </c>
      <c r="F11122" t="s">
        <v>16</v>
      </c>
      <c r="G11122" t="s">
        <v>42</v>
      </c>
      <c r="H11122">
        <v>0</v>
      </c>
      <c r="I11122">
        <v>0</v>
      </c>
      <c r="J11122">
        <v>0</v>
      </c>
      <c r="K11122" t="s">
        <v>43427</v>
      </c>
    </row>
    <row r="11123" spans="1:11" x14ac:dyDescent="0.3">
      <c r="A11123" t="s">
        <v>43428</v>
      </c>
      <c r="B11123" t="s">
        <v>43429</v>
      </c>
      <c r="C11123" t="s">
        <v>20</v>
      </c>
      <c r="D11123" t="s">
        <v>43430</v>
      </c>
      <c r="E11123" t="s">
        <v>33633</v>
      </c>
      <c r="F11123" t="s">
        <v>4261</v>
      </c>
      <c r="G11123" t="s">
        <v>2613</v>
      </c>
      <c r="H11123">
        <v>0</v>
      </c>
      <c r="I11123">
        <v>0</v>
      </c>
      <c r="J11123">
        <v>0</v>
      </c>
      <c r="K11123" t="s">
        <v>43431</v>
      </c>
    </row>
    <row r="11124" spans="1:11" x14ac:dyDescent="0.3">
      <c r="A11124" t="s">
        <v>43432</v>
      </c>
      <c r="B11124" t="s">
        <v>43433</v>
      </c>
      <c r="C11124" t="s">
        <v>13</v>
      </c>
      <c r="D11124" t="s">
        <v>43434</v>
      </c>
      <c r="E11124" t="s">
        <v>41916</v>
      </c>
      <c r="F11124" t="s">
        <v>16</v>
      </c>
      <c r="G11124" t="s">
        <v>3628</v>
      </c>
      <c r="H11124">
        <v>0</v>
      </c>
      <c r="I11124">
        <v>0</v>
      </c>
      <c r="J11124">
        <v>0</v>
      </c>
      <c r="K11124" t="s">
        <v>43435</v>
      </c>
    </row>
    <row r="11125" spans="1:11" x14ac:dyDescent="0.3">
      <c r="A11125" t="s">
        <v>43436</v>
      </c>
      <c r="B11125" t="s">
        <v>43437</v>
      </c>
      <c r="C11125" t="s">
        <v>27</v>
      </c>
      <c r="D11125" t="s">
        <v>43438</v>
      </c>
      <c r="E11125" t="s">
        <v>17709</v>
      </c>
      <c r="F11125" t="s">
        <v>840</v>
      </c>
      <c r="G11125" t="s">
        <v>27516</v>
      </c>
      <c r="H11125">
        <v>0</v>
      </c>
      <c r="I11125">
        <v>0</v>
      </c>
      <c r="J11125">
        <v>0</v>
      </c>
      <c r="K11125" t="s">
        <v>43439</v>
      </c>
    </row>
    <row r="11126" spans="1:11" x14ac:dyDescent="0.3">
      <c r="A11126" t="s">
        <v>43440</v>
      </c>
      <c r="B11126" t="s">
        <v>43441</v>
      </c>
      <c r="C11126" t="s">
        <v>13</v>
      </c>
      <c r="D11126" t="s">
        <v>43442</v>
      </c>
      <c r="E11126" t="s">
        <v>41916</v>
      </c>
      <c r="F11126" t="s">
        <v>9116</v>
      </c>
      <c r="G11126" t="s">
        <v>42</v>
      </c>
      <c r="H11126">
        <v>0</v>
      </c>
      <c r="I11126">
        <v>0</v>
      </c>
      <c r="J11126">
        <v>0</v>
      </c>
      <c r="K11126" t="s">
        <v>43443</v>
      </c>
    </row>
    <row r="11127" spans="1:11" x14ac:dyDescent="0.3">
      <c r="A11127" t="s">
        <v>43444</v>
      </c>
      <c r="B11127" t="s">
        <v>43445</v>
      </c>
      <c r="C11127" t="s">
        <v>13</v>
      </c>
      <c r="D11127" t="s">
        <v>43446</v>
      </c>
      <c r="E11127" t="s">
        <v>41916</v>
      </c>
      <c r="F11127" t="s">
        <v>16</v>
      </c>
      <c r="G11127" t="s">
        <v>3043</v>
      </c>
      <c r="H11127">
        <v>0</v>
      </c>
      <c r="I11127">
        <v>0</v>
      </c>
      <c r="J11127">
        <v>0</v>
      </c>
      <c r="K11127" t="s">
        <v>43447</v>
      </c>
    </row>
    <row r="11128" spans="1:11" x14ac:dyDescent="0.3">
      <c r="A11128" t="s">
        <v>43448</v>
      </c>
      <c r="B11128" t="s">
        <v>43449</v>
      </c>
      <c r="C11128" t="s">
        <v>13</v>
      </c>
      <c r="D11128" t="s">
        <v>43450</v>
      </c>
      <c r="E11128" t="s">
        <v>41916</v>
      </c>
      <c r="F11128" t="s">
        <v>16</v>
      </c>
      <c r="G11128" t="s">
        <v>3955</v>
      </c>
      <c r="H11128">
        <v>0</v>
      </c>
      <c r="I11128">
        <v>0</v>
      </c>
      <c r="J11128">
        <v>0</v>
      </c>
      <c r="K11128" t="s">
        <v>43451</v>
      </c>
    </row>
    <row r="11129" spans="1:11" x14ac:dyDescent="0.3">
      <c r="A11129" t="s">
        <v>43452</v>
      </c>
      <c r="B11129" t="s">
        <v>43453</v>
      </c>
      <c r="C11129" t="s">
        <v>558</v>
      </c>
      <c r="D11129" t="s">
        <v>43454</v>
      </c>
      <c r="E11129" t="s">
        <v>32122</v>
      </c>
      <c r="F11129" t="s">
        <v>10542</v>
      </c>
      <c r="G11129" t="s">
        <v>42</v>
      </c>
      <c r="H11129">
        <v>0</v>
      </c>
      <c r="I11129">
        <v>0</v>
      </c>
      <c r="J11129">
        <v>0</v>
      </c>
      <c r="K11129" t="s">
        <v>43455</v>
      </c>
    </row>
    <row r="11130" spans="1:11" x14ac:dyDescent="0.3">
      <c r="A11130" t="s">
        <v>43456</v>
      </c>
      <c r="B11130" t="s">
        <v>43457</v>
      </c>
      <c r="C11130" t="s">
        <v>20</v>
      </c>
      <c r="D11130" t="s">
        <v>43458</v>
      </c>
      <c r="E11130" t="s">
        <v>22</v>
      </c>
      <c r="F11130" t="s">
        <v>16</v>
      </c>
      <c r="G11130" t="s">
        <v>2189</v>
      </c>
      <c r="H11130">
        <v>0</v>
      </c>
      <c r="I11130">
        <v>0</v>
      </c>
      <c r="J11130">
        <v>0</v>
      </c>
      <c r="K11130" t="s">
        <v>43459</v>
      </c>
    </row>
    <row r="11131" spans="1:11" x14ac:dyDescent="0.3">
      <c r="A11131" t="s">
        <v>43460</v>
      </c>
      <c r="B11131" t="s">
        <v>43461</v>
      </c>
      <c r="C11131" t="s">
        <v>13</v>
      </c>
      <c r="D11131" t="s">
        <v>43462</v>
      </c>
      <c r="E11131" t="s">
        <v>41916</v>
      </c>
      <c r="F11131" t="s">
        <v>16</v>
      </c>
      <c r="G11131" t="s">
        <v>107</v>
      </c>
      <c r="H11131">
        <v>0</v>
      </c>
      <c r="I11131">
        <v>0</v>
      </c>
      <c r="J11131">
        <v>0</v>
      </c>
      <c r="K11131" t="s">
        <v>43463</v>
      </c>
    </row>
    <row r="11132" spans="1:11" x14ac:dyDescent="0.3">
      <c r="A11132" t="s">
        <v>43464</v>
      </c>
      <c r="C11132" t="s">
        <v>20</v>
      </c>
      <c r="D11132" t="s">
        <v>43465</v>
      </c>
      <c r="E11132" t="s">
        <v>33633</v>
      </c>
      <c r="F11132" t="s">
        <v>16</v>
      </c>
      <c r="G11132" t="s">
        <v>1756</v>
      </c>
      <c r="H11132">
        <v>0</v>
      </c>
      <c r="I11132">
        <v>0</v>
      </c>
      <c r="J11132">
        <v>0</v>
      </c>
      <c r="K11132" t="s">
        <v>43466</v>
      </c>
    </row>
    <row r="11133" spans="1:11" x14ac:dyDescent="0.3">
      <c r="A11133" t="s">
        <v>43467</v>
      </c>
      <c r="B11133" t="s">
        <v>43468</v>
      </c>
      <c r="C11133" t="s">
        <v>13</v>
      </c>
      <c r="D11133" t="s">
        <v>43469</v>
      </c>
      <c r="E11133" t="s">
        <v>41916</v>
      </c>
      <c r="F11133" t="s">
        <v>16</v>
      </c>
      <c r="G11133" t="s">
        <v>15809</v>
      </c>
      <c r="H11133">
        <v>0</v>
      </c>
      <c r="I11133">
        <v>0</v>
      </c>
      <c r="J11133">
        <v>0</v>
      </c>
      <c r="K11133" t="s">
        <v>43470</v>
      </c>
    </row>
    <row r="11134" spans="1:11" x14ac:dyDescent="0.3">
      <c r="A11134" t="s">
        <v>43471</v>
      </c>
      <c r="B11134" t="s">
        <v>43472</v>
      </c>
      <c r="C11134" t="s">
        <v>13</v>
      </c>
      <c r="D11134" t="s">
        <v>43473</v>
      </c>
      <c r="E11134" t="s">
        <v>41916</v>
      </c>
      <c r="F11134" t="s">
        <v>27628</v>
      </c>
      <c r="G11134" t="s">
        <v>42</v>
      </c>
      <c r="H11134">
        <v>0</v>
      </c>
      <c r="I11134">
        <v>0</v>
      </c>
      <c r="J11134">
        <v>0</v>
      </c>
      <c r="K11134" t="s">
        <v>43474</v>
      </c>
    </row>
    <row r="11135" spans="1:11" x14ac:dyDescent="0.3">
      <c r="A11135" t="s">
        <v>43475</v>
      </c>
      <c r="C11135" t="s">
        <v>13</v>
      </c>
      <c r="D11135" t="s">
        <v>43476</v>
      </c>
      <c r="E11135" t="s">
        <v>41916</v>
      </c>
      <c r="F11135" t="s">
        <v>3200</v>
      </c>
      <c r="G11135" t="s">
        <v>3301</v>
      </c>
      <c r="H11135">
        <v>0</v>
      </c>
      <c r="I11135">
        <v>0</v>
      </c>
      <c r="J11135">
        <v>0</v>
      </c>
      <c r="K11135" t="s">
        <v>43477</v>
      </c>
    </row>
    <row r="11136" spans="1:11" x14ac:dyDescent="0.3">
      <c r="A11136" t="s">
        <v>43478</v>
      </c>
      <c r="B11136" t="s">
        <v>43479</v>
      </c>
      <c r="C11136" t="s">
        <v>13</v>
      </c>
      <c r="D11136" t="s">
        <v>43480</v>
      </c>
      <c r="E11136" t="s">
        <v>41916</v>
      </c>
      <c r="F11136" t="s">
        <v>3560</v>
      </c>
      <c r="G11136" t="s">
        <v>42</v>
      </c>
      <c r="H11136">
        <v>0</v>
      </c>
      <c r="I11136">
        <v>0</v>
      </c>
      <c r="J11136">
        <v>0</v>
      </c>
      <c r="K11136" t="s">
        <v>43481</v>
      </c>
    </row>
    <row r="11137" spans="1:11" x14ac:dyDescent="0.3">
      <c r="A11137" t="s">
        <v>43482</v>
      </c>
      <c r="B11137" t="s">
        <v>43483</v>
      </c>
      <c r="C11137" t="s">
        <v>466</v>
      </c>
      <c r="D11137" t="s">
        <v>43484</v>
      </c>
      <c r="E11137" t="s">
        <v>41948</v>
      </c>
      <c r="F11137" t="s">
        <v>16</v>
      </c>
      <c r="G11137" t="s">
        <v>14060</v>
      </c>
      <c r="H11137">
        <v>0</v>
      </c>
      <c r="I11137">
        <v>0</v>
      </c>
      <c r="J11137">
        <v>0</v>
      </c>
      <c r="K11137" t="s">
        <v>43485</v>
      </c>
    </row>
    <row r="11138" spans="1:11" x14ac:dyDescent="0.3">
      <c r="A11138" t="s">
        <v>43486</v>
      </c>
      <c r="B11138" t="s">
        <v>43487</v>
      </c>
      <c r="C11138" t="s">
        <v>13</v>
      </c>
      <c r="D11138" t="s">
        <v>43488</v>
      </c>
      <c r="E11138" t="s">
        <v>41916</v>
      </c>
      <c r="F11138" t="s">
        <v>4497</v>
      </c>
      <c r="G11138" t="s">
        <v>42</v>
      </c>
      <c r="H11138">
        <v>0</v>
      </c>
      <c r="I11138">
        <v>0</v>
      </c>
      <c r="J11138">
        <v>0</v>
      </c>
      <c r="K11138" t="s">
        <v>43489</v>
      </c>
    </row>
    <row r="11139" spans="1:11" x14ac:dyDescent="0.3">
      <c r="A11139" t="s">
        <v>43490</v>
      </c>
      <c r="B11139" t="s">
        <v>43491</v>
      </c>
      <c r="C11139" t="s">
        <v>13</v>
      </c>
      <c r="D11139" t="s">
        <v>43492</v>
      </c>
      <c r="E11139" t="s">
        <v>41916</v>
      </c>
      <c r="F11139" t="s">
        <v>1531</v>
      </c>
      <c r="G11139" t="s">
        <v>4671</v>
      </c>
      <c r="H11139">
        <v>0</v>
      </c>
      <c r="I11139">
        <v>0</v>
      </c>
      <c r="J11139">
        <v>0</v>
      </c>
      <c r="K11139" t="s">
        <v>43493</v>
      </c>
    </row>
    <row r="11140" spans="1:11" x14ac:dyDescent="0.3">
      <c r="A11140" t="s">
        <v>43494</v>
      </c>
      <c r="B11140" t="s">
        <v>43495</v>
      </c>
      <c r="C11140" t="s">
        <v>13</v>
      </c>
      <c r="D11140" t="s">
        <v>43496</v>
      </c>
      <c r="E11140" t="s">
        <v>41916</v>
      </c>
      <c r="F11140" t="s">
        <v>16</v>
      </c>
      <c r="G11140" t="s">
        <v>3581</v>
      </c>
      <c r="H11140">
        <v>0</v>
      </c>
      <c r="I11140">
        <v>0</v>
      </c>
      <c r="J11140">
        <v>0</v>
      </c>
      <c r="K11140" t="s">
        <v>43497</v>
      </c>
    </row>
    <row r="11141" spans="1:11" x14ac:dyDescent="0.3">
      <c r="A11141" t="s">
        <v>43498</v>
      </c>
      <c r="B11141" t="s">
        <v>43499</v>
      </c>
      <c r="C11141" t="s">
        <v>27</v>
      </c>
      <c r="D11141" t="s">
        <v>43500</v>
      </c>
      <c r="E11141" t="s">
        <v>29</v>
      </c>
      <c r="F11141" t="s">
        <v>41</v>
      </c>
      <c r="G11141" t="s">
        <v>42</v>
      </c>
      <c r="H11141">
        <v>0</v>
      </c>
      <c r="I11141">
        <v>0</v>
      </c>
      <c r="J11141">
        <v>0</v>
      </c>
      <c r="K11141" t="s">
        <v>43501</v>
      </c>
    </row>
    <row r="11142" spans="1:11" x14ac:dyDescent="0.3">
      <c r="A11142" t="s">
        <v>43502</v>
      </c>
      <c r="B11142" t="s">
        <v>43503</v>
      </c>
      <c r="C11142" t="s">
        <v>27</v>
      </c>
      <c r="D11142" t="e">
        <f>유리 섬유</f>
        <v>#NAME?</v>
      </c>
      <c r="E11142" t="s">
        <v>29</v>
      </c>
      <c r="F11142" t="s">
        <v>16</v>
      </c>
      <c r="G11142" t="s">
        <v>777</v>
      </c>
      <c r="H11142">
        <v>0</v>
      </c>
      <c r="I11142">
        <v>0</v>
      </c>
      <c r="J11142">
        <v>0</v>
      </c>
      <c r="K11142" t="s">
        <v>43504</v>
      </c>
    </row>
    <row r="11143" spans="1:11" x14ac:dyDescent="0.3">
      <c r="A11143" t="s">
        <v>43505</v>
      </c>
      <c r="B11143" t="s">
        <v>43506</v>
      </c>
      <c r="C11143" t="s">
        <v>20</v>
      </c>
      <c r="D11143" t="s">
        <v>43507</v>
      </c>
      <c r="E11143" t="s">
        <v>22</v>
      </c>
      <c r="F11143" t="s">
        <v>16</v>
      </c>
      <c r="G11143" t="s">
        <v>10008</v>
      </c>
      <c r="H11143">
        <v>0</v>
      </c>
      <c r="I11143">
        <v>0</v>
      </c>
      <c r="J11143">
        <v>0</v>
      </c>
      <c r="K11143" t="s">
        <v>43508</v>
      </c>
    </row>
    <row r="11144" spans="1:11" x14ac:dyDescent="0.3">
      <c r="A11144" t="s">
        <v>43509</v>
      </c>
      <c r="B11144" t="s">
        <v>43510</v>
      </c>
      <c r="C11144" t="s">
        <v>13</v>
      </c>
      <c r="D11144" t="s">
        <v>43511</v>
      </c>
      <c r="E11144" t="s">
        <v>41916</v>
      </c>
      <c r="F11144" t="s">
        <v>16</v>
      </c>
      <c r="G11144" t="s">
        <v>8956</v>
      </c>
      <c r="H11144">
        <v>0</v>
      </c>
      <c r="I11144">
        <v>0</v>
      </c>
      <c r="J11144">
        <v>0</v>
      </c>
      <c r="K11144" t="s">
        <v>43512</v>
      </c>
    </row>
    <row r="11145" spans="1:11" x14ac:dyDescent="0.3">
      <c r="A11145" t="s">
        <v>43513</v>
      </c>
      <c r="B11145" t="s">
        <v>43514</v>
      </c>
      <c r="C11145" t="s">
        <v>466</v>
      </c>
      <c r="D11145" t="s">
        <v>43515</v>
      </c>
      <c r="E11145" t="s">
        <v>41948</v>
      </c>
      <c r="F11145" t="s">
        <v>16</v>
      </c>
      <c r="G11145" t="s">
        <v>13894</v>
      </c>
      <c r="H11145">
        <v>0</v>
      </c>
      <c r="I11145">
        <v>0</v>
      </c>
      <c r="J11145">
        <v>0</v>
      </c>
      <c r="K11145" t="s">
        <v>43516</v>
      </c>
    </row>
    <row r="11146" spans="1:11" x14ac:dyDescent="0.3">
      <c r="A11146" t="s">
        <v>43517</v>
      </c>
      <c r="B11146" t="s">
        <v>43518</v>
      </c>
      <c r="C11146" t="s">
        <v>13</v>
      </c>
      <c r="D11146" t="s">
        <v>43519</v>
      </c>
      <c r="E11146" t="s">
        <v>41916</v>
      </c>
      <c r="F11146" t="s">
        <v>16</v>
      </c>
      <c r="G11146" t="s">
        <v>10351</v>
      </c>
      <c r="H11146">
        <v>0</v>
      </c>
      <c r="I11146">
        <v>0</v>
      </c>
      <c r="J11146">
        <v>0</v>
      </c>
      <c r="K11146" t="s">
        <v>43520</v>
      </c>
    </row>
    <row r="11147" spans="1:11" x14ac:dyDescent="0.3">
      <c r="A11147" t="s">
        <v>43521</v>
      </c>
      <c r="B11147" t="s">
        <v>43522</v>
      </c>
      <c r="C11147" t="s">
        <v>27</v>
      </c>
      <c r="D11147" t="s">
        <v>43523</v>
      </c>
      <c r="E11147" t="s">
        <v>17709</v>
      </c>
      <c r="F11147" t="s">
        <v>16</v>
      </c>
      <c r="G11147" t="s">
        <v>2686</v>
      </c>
      <c r="H11147">
        <v>0</v>
      </c>
      <c r="I11147">
        <v>0</v>
      </c>
      <c r="J11147">
        <v>0</v>
      </c>
      <c r="K11147" t="s">
        <v>43524</v>
      </c>
    </row>
    <row r="11148" spans="1:11" x14ac:dyDescent="0.3">
      <c r="A11148" t="s">
        <v>43525</v>
      </c>
      <c r="C11148" t="s">
        <v>13</v>
      </c>
      <c r="D11148" t="s">
        <v>43526</v>
      </c>
      <c r="E11148" t="s">
        <v>41916</v>
      </c>
      <c r="F11148" t="s">
        <v>1067</v>
      </c>
      <c r="G11148" t="s">
        <v>42</v>
      </c>
      <c r="H11148">
        <v>0</v>
      </c>
      <c r="I11148">
        <v>0</v>
      </c>
      <c r="J11148">
        <v>0</v>
      </c>
      <c r="K11148" t="s">
        <v>43527</v>
      </c>
    </row>
    <row r="11149" spans="1:11" x14ac:dyDescent="0.3">
      <c r="A11149" t="s">
        <v>43528</v>
      </c>
      <c r="B11149" t="s">
        <v>43529</v>
      </c>
      <c r="C11149" t="s">
        <v>13</v>
      </c>
      <c r="D11149" t="s">
        <v>43530</v>
      </c>
      <c r="E11149" t="s">
        <v>41916</v>
      </c>
      <c r="F11149" t="s">
        <v>2527</v>
      </c>
      <c r="G11149" t="s">
        <v>42</v>
      </c>
      <c r="H11149">
        <v>0</v>
      </c>
      <c r="I11149">
        <v>0</v>
      </c>
      <c r="J11149">
        <v>0</v>
      </c>
      <c r="K11149" t="s">
        <v>43531</v>
      </c>
    </row>
    <row r="11150" spans="1:11" x14ac:dyDescent="0.3">
      <c r="A11150" t="s">
        <v>43532</v>
      </c>
      <c r="B11150" t="s">
        <v>43533</v>
      </c>
      <c r="C11150" t="s">
        <v>13</v>
      </c>
      <c r="D11150" t="s">
        <v>43534</v>
      </c>
      <c r="E11150" t="s">
        <v>41916</v>
      </c>
      <c r="F11150" t="s">
        <v>1590</v>
      </c>
      <c r="G11150" t="s">
        <v>42</v>
      </c>
      <c r="H11150">
        <v>0</v>
      </c>
      <c r="I11150">
        <v>0</v>
      </c>
      <c r="J11150">
        <v>0</v>
      </c>
      <c r="K11150" t="s">
        <v>43535</v>
      </c>
    </row>
    <row r="11151" spans="1:11" x14ac:dyDescent="0.3">
      <c r="A11151" t="s">
        <v>43536</v>
      </c>
      <c r="B11151" t="s">
        <v>43537</v>
      </c>
      <c r="C11151" t="s">
        <v>13</v>
      </c>
      <c r="D11151" t="s">
        <v>43538</v>
      </c>
      <c r="E11151" t="s">
        <v>41916</v>
      </c>
      <c r="F11151" t="s">
        <v>16</v>
      </c>
      <c r="G11151" t="s">
        <v>4933</v>
      </c>
      <c r="H11151">
        <v>0</v>
      </c>
      <c r="I11151">
        <v>0</v>
      </c>
      <c r="J11151">
        <v>0</v>
      </c>
      <c r="K11151" t="s">
        <v>43539</v>
      </c>
    </row>
    <row r="11152" spans="1:11" x14ac:dyDescent="0.3">
      <c r="A11152" t="s">
        <v>43540</v>
      </c>
      <c r="B11152" t="s">
        <v>43541</v>
      </c>
      <c r="C11152" t="s">
        <v>13</v>
      </c>
      <c r="D11152" t="s">
        <v>43542</v>
      </c>
      <c r="E11152" t="s">
        <v>41916</v>
      </c>
      <c r="F11152" t="s">
        <v>16</v>
      </c>
      <c r="G11152" t="s">
        <v>311</v>
      </c>
      <c r="H11152">
        <v>0</v>
      </c>
      <c r="I11152">
        <v>0</v>
      </c>
      <c r="J11152">
        <v>0</v>
      </c>
      <c r="K11152" t="s">
        <v>43543</v>
      </c>
    </row>
    <row r="11153" spans="1:11" x14ac:dyDescent="0.3">
      <c r="A11153" t="s">
        <v>43544</v>
      </c>
      <c r="B11153" t="s">
        <v>43545</v>
      </c>
      <c r="C11153" t="s">
        <v>13</v>
      </c>
      <c r="D11153" t="s">
        <v>43546</v>
      </c>
      <c r="E11153" t="s">
        <v>41916</v>
      </c>
      <c r="F11153" t="s">
        <v>4100</v>
      </c>
      <c r="G11153" t="s">
        <v>25839</v>
      </c>
      <c r="H11153">
        <v>0</v>
      </c>
      <c r="I11153">
        <v>0</v>
      </c>
      <c r="J11153">
        <v>0</v>
      </c>
      <c r="K11153" t="s">
        <v>43547</v>
      </c>
    </row>
    <row r="11154" spans="1:11" x14ac:dyDescent="0.3">
      <c r="A11154" t="s">
        <v>43548</v>
      </c>
      <c r="C11154" t="s">
        <v>20</v>
      </c>
      <c r="D11154" t="s">
        <v>43549</v>
      </c>
      <c r="E11154" t="s">
        <v>22</v>
      </c>
      <c r="F11154" t="s">
        <v>16</v>
      </c>
      <c r="G11154" t="s">
        <v>4943</v>
      </c>
      <c r="H11154">
        <v>0</v>
      </c>
      <c r="I11154">
        <v>0</v>
      </c>
      <c r="J11154">
        <v>0</v>
      </c>
      <c r="K11154" t="s">
        <v>43550</v>
      </c>
    </row>
    <row r="11155" spans="1:11" x14ac:dyDescent="0.3">
      <c r="A11155" t="s">
        <v>43551</v>
      </c>
      <c r="B11155" t="s">
        <v>43552</v>
      </c>
      <c r="C11155" t="s">
        <v>13</v>
      </c>
      <c r="D11155" t="s">
        <v>43553</v>
      </c>
      <c r="E11155" t="s">
        <v>41916</v>
      </c>
      <c r="F11155" t="s">
        <v>16</v>
      </c>
      <c r="G11155" t="s">
        <v>542</v>
      </c>
      <c r="H11155">
        <v>0</v>
      </c>
      <c r="I11155">
        <v>0</v>
      </c>
      <c r="J11155">
        <v>0</v>
      </c>
      <c r="K11155" t="s">
        <v>43554</v>
      </c>
    </row>
    <row r="11156" spans="1:11" x14ac:dyDescent="0.3">
      <c r="A11156" t="s">
        <v>43555</v>
      </c>
      <c r="C11156" t="s">
        <v>27</v>
      </c>
      <c r="D11156" t="s">
        <v>43556</v>
      </c>
      <c r="E11156" t="s">
        <v>17709</v>
      </c>
      <c r="F11156" t="s">
        <v>16</v>
      </c>
      <c r="G11156" t="s">
        <v>1127</v>
      </c>
      <c r="H11156">
        <v>0</v>
      </c>
      <c r="I11156">
        <v>0</v>
      </c>
      <c r="J11156">
        <v>0</v>
      </c>
      <c r="K11156" t="s">
        <v>43557</v>
      </c>
    </row>
    <row r="11157" spans="1:11" x14ac:dyDescent="0.3">
      <c r="A11157" t="s">
        <v>43558</v>
      </c>
      <c r="C11157" t="s">
        <v>13</v>
      </c>
      <c r="D11157" t="s">
        <v>43559</v>
      </c>
      <c r="E11157" t="s">
        <v>41916</v>
      </c>
      <c r="F11157" t="s">
        <v>16</v>
      </c>
      <c r="G11157" t="s">
        <v>13136</v>
      </c>
      <c r="H11157">
        <v>0</v>
      </c>
      <c r="I11157">
        <v>0</v>
      </c>
      <c r="J11157">
        <v>0</v>
      </c>
      <c r="K11157" t="s">
        <v>43560</v>
      </c>
    </row>
    <row r="11158" spans="1:11" x14ac:dyDescent="0.3">
      <c r="A11158" t="s">
        <v>43561</v>
      </c>
      <c r="B11158" t="s">
        <v>43562</v>
      </c>
      <c r="C11158" t="s">
        <v>27</v>
      </c>
      <c r="D11158" t="s">
        <v>43563</v>
      </c>
      <c r="E11158" t="s">
        <v>17709</v>
      </c>
      <c r="F11158" t="s">
        <v>16</v>
      </c>
      <c r="G11158" t="s">
        <v>566</v>
      </c>
      <c r="H11158">
        <v>0</v>
      </c>
      <c r="I11158">
        <v>0</v>
      </c>
      <c r="J11158">
        <v>0</v>
      </c>
      <c r="K11158" t="s">
        <v>43564</v>
      </c>
    </row>
    <row r="11159" spans="1:11" x14ac:dyDescent="0.3">
      <c r="A11159" t="s">
        <v>43565</v>
      </c>
      <c r="B11159" t="s">
        <v>43566</v>
      </c>
      <c r="C11159" t="s">
        <v>13</v>
      </c>
      <c r="D11159" t="s">
        <v>43567</v>
      </c>
      <c r="E11159" t="s">
        <v>41916</v>
      </c>
      <c r="F11159" t="s">
        <v>16</v>
      </c>
      <c r="G11159" t="s">
        <v>469</v>
      </c>
      <c r="H11159">
        <v>0</v>
      </c>
      <c r="I11159">
        <v>0</v>
      </c>
      <c r="J11159">
        <v>0</v>
      </c>
      <c r="K11159" t="s">
        <v>43568</v>
      </c>
    </row>
    <row r="11160" spans="1:11" x14ac:dyDescent="0.3">
      <c r="A11160" t="s">
        <v>43569</v>
      </c>
      <c r="B11160" t="s">
        <v>43570</v>
      </c>
      <c r="C11160" t="s">
        <v>13</v>
      </c>
      <c r="D11160" t="s">
        <v>43571</v>
      </c>
      <c r="E11160" t="s">
        <v>41916</v>
      </c>
      <c r="F11160" t="s">
        <v>16</v>
      </c>
      <c r="G11160" t="s">
        <v>311</v>
      </c>
      <c r="H11160">
        <v>0</v>
      </c>
      <c r="I11160">
        <v>0</v>
      </c>
      <c r="J11160">
        <v>0</v>
      </c>
      <c r="K11160" t="s">
        <v>43572</v>
      </c>
    </row>
    <row r="11161" spans="1:11" x14ac:dyDescent="0.3">
      <c r="A11161" t="s">
        <v>43573</v>
      </c>
      <c r="B11161" t="s">
        <v>43574</v>
      </c>
      <c r="C11161" t="s">
        <v>27</v>
      </c>
      <c r="D11161" t="s">
        <v>43575</v>
      </c>
      <c r="E11161" t="s">
        <v>17709</v>
      </c>
      <c r="F11161" t="s">
        <v>41</v>
      </c>
      <c r="G11161" t="s">
        <v>42</v>
      </c>
      <c r="H11161">
        <v>0</v>
      </c>
      <c r="I11161">
        <v>0</v>
      </c>
      <c r="J11161">
        <v>0</v>
      </c>
      <c r="K11161" t="s">
        <v>43576</v>
      </c>
    </row>
    <row r="11162" spans="1:11" x14ac:dyDescent="0.3">
      <c r="A11162" t="s">
        <v>43577</v>
      </c>
      <c r="B11162" t="s">
        <v>43578</v>
      </c>
      <c r="C11162" t="s">
        <v>20</v>
      </c>
      <c r="D11162" t="s">
        <v>43579</v>
      </c>
      <c r="E11162" t="s">
        <v>33633</v>
      </c>
      <c r="F11162" t="s">
        <v>16</v>
      </c>
      <c r="G11162" t="s">
        <v>2542</v>
      </c>
      <c r="H11162">
        <v>0</v>
      </c>
      <c r="I11162">
        <v>0</v>
      </c>
      <c r="J11162">
        <v>0</v>
      </c>
      <c r="K11162" t="s">
        <v>43580</v>
      </c>
    </row>
    <row r="11163" spans="1:11" x14ac:dyDescent="0.3">
      <c r="A11163" t="s">
        <v>43581</v>
      </c>
      <c r="B11163" t="s">
        <v>43582</v>
      </c>
      <c r="C11163" t="s">
        <v>466</v>
      </c>
      <c r="D11163" t="s">
        <v>43583</v>
      </c>
      <c r="E11163" t="s">
        <v>41948</v>
      </c>
      <c r="F11163" t="s">
        <v>16</v>
      </c>
      <c r="G11163" t="s">
        <v>13301</v>
      </c>
      <c r="H11163">
        <v>0</v>
      </c>
      <c r="I11163">
        <v>0</v>
      </c>
      <c r="J11163">
        <v>0</v>
      </c>
      <c r="K11163" t="s">
        <v>43584</v>
      </c>
    </row>
    <row r="11164" spans="1:11" x14ac:dyDescent="0.3">
      <c r="A11164" t="s">
        <v>43585</v>
      </c>
      <c r="B11164" t="s">
        <v>43586</v>
      </c>
      <c r="C11164" t="s">
        <v>13</v>
      </c>
      <c r="D11164" t="s">
        <v>43587</v>
      </c>
      <c r="E11164" t="s">
        <v>41916</v>
      </c>
      <c r="F11164" t="s">
        <v>845</v>
      </c>
      <c r="G11164" t="s">
        <v>42</v>
      </c>
      <c r="H11164">
        <v>0</v>
      </c>
      <c r="I11164">
        <v>0</v>
      </c>
      <c r="J11164">
        <v>0</v>
      </c>
      <c r="K11164" t="s">
        <v>43588</v>
      </c>
    </row>
    <row r="11165" spans="1:11" x14ac:dyDescent="0.3">
      <c r="A11165" t="s">
        <v>43589</v>
      </c>
      <c r="B11165" t="s">
        <v>43590</v>
      </c>
      <c r="C11165" t="s">
        <v>20</v>
      </c>
      <c r="D11165" t="s">
        <v>43591</v>
      </c>
      <c r="E11165" t="s">
        <v>22</v>
      </c>
      <c r="F11165" t="s">
        <v>16</v>
      </c>
      <c r="G11165" t="s">
        <v>11985</v>
      </c>
      <c r="H11165">
        <v>0</v>
      </c>
      <c r="I11165">
        <v>0</v>
      </c>
      <c r="J11165">
        <v>0</v>
      </c>
      <c r="K11165" t="s">
        <v>43592</v>
      </c>
    </row>
    <row r="11166" spans="1:11" x14ac:dyDescent="0.3">
      <c r="A11166" t="s">
        <v>43593</v>
      </c>
      <c r="B11166" t="s">
        <v>43594</v>
      </c>
      <c r="C11166" t="s">
        <v>13</v>
      </c>
      <c r="D11166" t="s">
        <v>43595</v>
      </c>
      <c r="E11166" t="s">
        <v>41916</v>
      </c>
      <c r="F11166" t="s">
        <v>4267</v>
      </c>
      <c r="G11166" t="s">
        <v>10553</v>
      </c>
      <c r="H11166">
        <v>0</v>
      </c>
      <c r="I11166">
        <v>0</v>
      </c>
      <c r="J11166">
        <v>0</v>
      </c>
      <c r="K11166" t="s">
        <v>43596</v>
      </c>
    </row>
    <row r="11167" spans="1:11" x14ac:dyDescent="0.3">
      <c r="A11167" t="s">
        <v>43597</v>
      </c>
      <c r="B11167" t="s">
        <v>43598</v>
      </c>
      <c r="C11167" t="s">
        <v>13</v>
      </c>
      <c r="D11167" t="s">
        <v>43599</v>
      </c>
      <c r="E11167" t="s">
        <v>41916</v>
      </c>
      <c r="F11167" t="s">
        <v>16</v>
      </c>
      <c r="G11167" t="s">
        <v>3375</v>
      </c>
      <c r="H11167">
        <v>0</v>
      </c>
      <c r="I11167">
        <v>0</v>
      </c>
      <c r="J11167">
        <v>0</v>
      </c>
      <c r="K11167" t="s">
        <v>43600</v>
      </c>
    </row>
    <row r="11168" spans="1:11" x14ac:dyDescent="0.3">
      <c r="A11168" t="s">
        <v>43601</v>
      </c>
      <c r="B11168" t="s">
        <v>43602</v>
      </c>
      <c r="C11168" t="s">
        <v>27</v>
      </c>
      <c r="D11168" t="s">
        <v>43603</v>
      </c>
      <c r="E11168" t="s">
        <v>17709</v>
      </c>
      <c r="F11168" t="s">
        <v>41</v>
      </c>
      <c r="G11168" t="s">
        <v>3987</v>
      </c>
      <c r="H11168">
        <v>0</v>
      </c>
      <c r="I11168">
        <v>0</v>
      </c>
      <c r="J11168">
        <v>0</v>
      </c>
      <c r="K11168" t="s">
        <v>43604</v>
      </c>
    </row>
    <row r="11169" spans="1:11" x14ac:dyDescent="0.3">
      <c r="A11169" t="s">
        <v>43605</v>
      </c>
      <c r="B11169" t="s">
        <v>43606</v>
      </c>
      <c r="C11169" t="s">
        <v>27</v>
      </c>
      <c r="D11169" t="s">
        <v>43607</v>
      </c>
      <c r="E11169" t="s">
        <v>17709</v>
      </c>
      <c r="F11169" t="s">
        <v>41</v>
      </c>
      <c r="G11169" t="s">
        <v>42</v>
      </c>
      <c r="H11169">
        <v>0</v>
      </c>
      <c r="I11169">
        <v>0</v>
      </c>
      <c r="J11169">
        <v>0</v>
      </c>
      <c r="K11169" t="s">
        <v>43608</v>
      </c>
    </row>
    <row r="11170" spans="1:11" x14ac:dyDescent="0.3">
      <c r="A11170" t="s">
        <v>43609</v>
      </c>
      <c r="B11170" t="s">
        <v>43610</v>
      </c>
      <c r="C11170" t="s">
        <v>13</v>
      </c>
      <c r="D11170" t="s">
        <v>43611</v>
      </c>
      <c r="E11170" t="s">
        <v>41916</v>
      </c>
      <c r="F11170" t="s">
        <v>16</v>
      </c>
      <c r="G11170" t="s">
        <v>5573</v>
      </c>
      <c r="H11170">
        <v>0</v>
      </c>
      <c r="I11170">
        <v>0</v>
      </c>
      <c r="J11170">
        <v>0</v>
      </c>
      <c r="K11170" t="s">
        <v>43612</v>
      </c>
    </row>
    <row r="11171" spans="1:11" x14ac:dyDescent="0.3">
      <c r="A11171" t="s">
        <v>43613</v>
      </c>
      <c r="B11171" t="s">
        <v>43614</v>
      </c>
      <c r="C11171" t="s">
        <v>13</v>
      </c>
      <c r="D11171" t="s">
        <v>43615</v>
      </c>
      <c r="E11171" t="s">
        <v>41916</v>
      </c>
      <c r="F11171" t="s">
        <v>16</v>
      </c>
      <c r="G11171" t="s">
        <v>29493</v>
      </c>
      <c r="H11171">
        <v>0</v>
      </c>
      <c r="I11171">
        <v>0</v>
      </c>
      <c r="J11171">
        <v>0</v>
      </c>
      <c r="K11171" t="s">
        <v>43616</v>
      </c>
    </row>
    <row r="11172" spans="1:11" x14ac:dyDescent="0.3">
      <c r="A11172" t="s">
        <v>43617</v>
      </c>
      <c r="B11172" t="s">
        <v>43618</v>
      </c>
      <c r="C11172" t="s">
        <v>13</v>
      </c>
      <c r="D11172" t="s">
        <v>43619</v>
      </c>
      <c r="E11172" t="s">
        <v>41916</v>
      </c>
      <c r="F11172" t="s">
        <v>16</v>
      </c>
      <c r="G11172" t="s">
        <v>10292</v>
      </c>
      <c r="H11172">
        <v>0</v>
      </c>
      <c r="I11172">
        <v>0</v>
      </c>
      <c r="J11172">
        <v>0</v>
      </c>
      <c r="K11172" t="s">
        <v>43620</v>
      </c>
    </row>
    <row r="11173" spans="1:11" x14ac:dyDescent="0.3">
      <c r="A11173" t="s">
        <v>43621</v>
      </c>
      <c r="B11173" t="s">
        <v>43622</v>
      </c>
      <c r="C11173" t="s">
        <v>13</v>
      </c>
      <c r="D11173" t="s">
        <v>43623</v>
      </c>
      <c r="E11173" t="s">
        <v>41916</v>
      </c>
      <c r="F11173" t="s">
        <v>16</v>
      </c>
      <c r="G11173" t="s">
        <v>8098</v>
      </c>
      <c r="H11173">
        <v>0</v>
      </c>
      <c r="I11173">
        <v>0</v>
      </c>
      <c r="J11173">
        <v>0</v>
      </c>
      <c r="K11173" t="s">
        <v>43624</v>
      </c>
    </row>
    <row r="11174" spans="1:11" x14ac:dyDescent="0.3">
      <c r="A11174" t="s">
        <v>43625</v>
      </c>
      <c r="B11174" t="s">
        <v>43626</v>
      </c>
      <c r="C11174" t="s">
        <v>20</v>
      </c>
      <c r="D11174" t="s">
        <v>43627</v>
      </c>
      <c r="E11174" t="s">
        <v>33633</v>
      </c>
      <c r="F11174" t="s">
        <v>16</v>
      </c>
      <c r="G11174" t="s">
        <v>4933</v>
      </c>
      <c r="H11174">
        <v>0</v>
      </c>
      <c r="I11174">
        <v>0</v>
      </c>
      <c r="J11174">
        <v>0</v>
      </c>
      <c r="K11174" t="s">
        <v>43628</v>
      </c>
    </row>
    <row r="11175" spans="1:11" x14ac:dyDescent="0.3">
      <c r="A11175" t="s">
        <v>43629</v>
      </c>
      <c r="B11175" t="s">
        <v>43630</v>
      </c>
      <c r="C11175" t="s">
        <v>13</v>
      </c>
      <c r="D11175" t="s">
        <v>43631</v>
      </c>
      <c r="E11175" t="s">
        <v>15</v>
      </c>
      <c r="F11175" t="s">
        <v>41</v>
      </c>
      <c r="G11175" t="s">
        <v>42</v>
      </c>
      <c r="H11175">
        <v>0</v>
      </c>
      <c r="I11175">
        <v>0</v>
      </c>
      <c r="J11175">
        <v>0</v>
      </c>
      <c r="K11175" t="s">
        <v>43632</v>
      </c>
    </row>
    <row r="11176" spans="1:11" x14ac:dyDescent="0.3">
      <c r="A11176" t="s">
        <v>43633</v>
      </c>
      <c r="B11176" t="s">
        <v>43634</v>
      </c>
      <c r="C11176" t="s">
        <v>27</v>
      </c>
      <c r="D11176" t="s">
        <v>43635</v>
      </c>
      <c r="E11176" t="s">
        <v>17709</v>
      </c>
      <c r="F11176" t="s">
        <v>16</v>
      </c>
      <c r="G11176" t="s">
        <v>2960</v>
      </c>
      <c r="H11176">
        <v>0</v>
      </c>
      <c r="I11176">
        <v>0</v>
      </c>
      <c r="J11176">
        <v>0</v>
      </c>
      <c r="K11176" t="s">
        <v>43636</v>
      </c>
    </row>
    <row r="11177" spans="1:11" x14ac:dyDescent="0.3">
      <c r="A11177" t="s">
        <v>43637</v>
      </c>
      <c r="B11177" t="s">
        <v>43638</v>
      </c>
      <c r="C11177" t="s">
        <v>13</v>
      </c>
      <c r="D11177" t="s">
        <v>43639</v>
      </c>
      <c r="E11177" t="s">
        <v>41916</v>
      </c>
      <c r="F11177" t="s">
        <v>16</v>
      </c>
      <c r="G11177" t="s">
        <v>5542</v>
      </c>
      <c r="H11177">
        <v>0</v>
      </c>
      <c r="I11177">
        <v>0</v>
      </c>
      <c r="J11177">
        <v>0</v>
      </c>
      <c r="K11177" t="s">
        <v>43640</v>
      </c>
    </row>
    <row r="11178" spans="1:11" x14ac:dyDescent="0.3">
      <c r="A11178" t="s">
        <v>43641</v>
      </c>
      <c r="B11178" t="s">
        <v>43642</v>
      </c>
      <c r="C11178" t="s">
        <v>27</v>
      </c>
      <c r="D11178" t="s">
        <v>43643</v>
      </c>
      <c r="E11178" t="s">
        <v>17709</v>
      </c>
      <c r="F11178" t="s">
        <v>16</v>
      </c>
      <c r="G11178" t="s">
        <v>512</v>
      </c>
      <c r="H11178">
        <v>0</v>
      </c>
      <c r="I11178">
        <v>0</v>
      </c>
      <c r="J11178">
        <v>0</v>
      </c>
      <c r="K11178" t="s">
        <v>43644</v>
      </c>
    </row>
    <row r="11179" spans="1:11" x14ac:dyDescent="0.3">
      <c r="A11179" t="s">
        <v>43645</v>
      </c>
      <c r="B11179" t="s">
        <v>43646</v>
      </c>
      <c r="C11179" t="s">
        <v>558</v>
      </c>
      <c r="D11179" t="s">
        <v>43647</v>
      </c>
      <c r="E11179" t="s">
        <v>32122</v>
      </c>
      <c r="F11179" t="s">
        <v>3504</v>
      </c>
      <c r="G11179" t="s">
        <v>4604</v>
      </c>
      <c r="H11179">
        <v>0</v>
      </c>
      <c r="I11179">
        <v>0</v>
      </c>
      <c r="J11179">
        <v>0</v>
      </c>
      <c r="K11179" t="s">
        <v>43648</v>
      </c>
    </row>
    <row r="11180" spans="1:11" x14ac:dyDescent="0.3">
      <c r="A11180" t="s">
        <v>43649</v>
      </c>
      <c r="B11180" t="s">
        <v>43650</v>
      </c>
      <c r="C11180" t="s">
        <v>558</v>
      </c>
      <c r="D11180" t="s">
        <v>43651</v>
      </c>
      <c r="E11180" t="s">
        <v>32122</v>
      </c>
      <c r="F11180" t="s">
        <v>10262</v>
      </c>
      <c r="G11180" t="s">
        <v>42</v>
      </c>
      <c r="H11180">
        <v>0</v>
      </c>
      <c r="I11180">
        <v>0</v>
      </c>
      <c r="J11180">
        <v>0</v>
      </c>
      <c r="K11180" t="s">
        <v>43652</v>
      </c>
    </row>
    <row r="11181" spans="1:11" x14ac:dyDescent="0.3">
      <c r="A11181" t="s">
        <v>43653</v>
      </c>
      <c r="B11181" t="s">
        <v>43654</v>
      </c>
      <c r="C11181" t="s">
        <v>466</v>
      </c>
      <c r="D11181" t="s">
        <v>43655</v>
      </c>
      <c r="E11181" t="s">
        <v>41948</v>
      </c>
      <c r="F11181" t="s">
        <v>16</v>
      </c>
      <c r="G11181" t="s">
        <v>25770</v>
      </c>
      <c r="H11181">
        <v>0</v>
      </c>
      <c r="I11181">
        <v>0</v>
      </c>
      <c r="J11181">
        <v>0</v>
      </c>
      <c r="K11181" t="s">
        <v>43656</v>
      </c>
    </row>
    <row r="11182" spans="1:11" x14ac:dyDescent="0.3">
      <c r="A11182" t="s">
        <v>43657</v>
      </c>
      <c r="B11182" t="s">
        <v>43658</v>
      </c>
      <c r="C11182" t="s">
        <v>13</v>
      </c>
      <c r="D11182" t="s">
        <v>43659</v>
      </c>
      <c r="E11182" t="s">
        <v>41916</v>
      </c>
      <c r="F11182" t="s">
        <v>6622</v>
      </c>
      <c r="G11182" t="s">
        <v>2750</v>
      </c>
      <c r="H11182">
        <v>0</v>
      </c>
      <c r="I11182">
        <v>0</v>
      </c>
      <c r="J11182">
        <v>0</v>
      </c>
      <c r="K11182" t="s">
        <v>43660</v>
      </c>
    </row>
    <row r="11183" spans="1:11" x14ac:dyDescent="0.3">
      <c r="A11183" t="s">
        <v>43661</v>
      </c>
      <c r="B11183" t="s">
        <v>43662</v>
      </c>
      <c r="C11183" t="s">
        <v>13</v>
      </c>
      <c r="D11183" t="s">
        <v>43663</v>
      </c>
      <c r="E11183" t="s">
        <v>41916</v>
      </c>
      <c r="F11183" t="s">
        <v>1013</v>
      </c>
      <c r="G11183" t="s">
        <v>42</v>
      </c>
      <c r="H11183">
        <v>0</v>
      </c>
      <c r="I11183">
        <v>0</v>
      </c>
      <c r="J11183">
        <v>0</v>
      </c>
      <c r="K11183" t="s">
        <v>43664</v>
      </c>
    </row>
    <row r="11184" spans="1:11" x14ac:dyDescent="0.3">
      <c r="A11184" t="s">
        <v>43665</v>
      </c>
      <c r="B11184" t="s">
        <v>43666</v>
      </c>
      <c r="C11184" t="s">
        <v>13</v>
      </c>
      <c r="D11184" t="s">
        <v>43667</v>
      </c>
      <c r="E11184" t="s">
        <v>41916</v>
      </c>
      <c r="F11184" t="s">
        <v>2770</v>
      </c>
      <c r="G11184" t="s">
        <v>1271</v>
      </c>
      <c r="H11184">
        <v>0</v>
      </c>
      <c r="I11184">
        <v>0</v>
      </c>
      <c r="J11184">
        <v>0</v>
      </c>
      <c r="K11184" t="s">
        <v>43668</v>
      </c>
    </row>
    <row r="11185" spans="1:11" x14ac:dyDescent="0.3">
      <c r="A11185" t="s">
        <v>43669</v>
      </c>
      <c r="B11185" t="s">
        <v>43670</v>
      </c>
      <c r="C11185" t="s">
        <v>13</v>
      </c>
      <c r="D11185" t="s">
        <v>43671</v>
      </c>
      <c r="E11185" t="s">
        <v>41916</v>
      </c>
      <c r="F11185" t="s">
        <v>16</v>
      </c>
      <c r="G11185" t="s">
        <v>8679</v>
      </c>
      <c r="H11185">
        <v>0</v>
      </c>
      <c r="I11185">
        <v>0</v>
      </c>
      <c r="J11185">
        <v>0</v>
      </c>
      <c r="K11185" t="s">
        <v>43672</v>
      </c>
    </row>
    <row r="11186" spans="1:11" x14ac:dyDescent="0.3">
      <c r="A11186" t="s">
        <v>43673</v>
      </c>
      <c r="B11186" t="s">
        <v>43674</v>
      </c>
      <c r="C11186" t="s">
        <v>466</v>
      </c>
      <c r="D11186" t="s">
        <v>43675</v>
      </c>
      <c r="E11186" t="s">
        <v>761</v>
      </c>
      <c r="F11186" t="s">
        <v>41</v>
      </c>
      <c r="G11186" t="s">
        <v>42</v>
      </c>
      <c r="H11186">
        <v>0</v>
      </c>
      <c r="I11186">
        <v>0</v>
      </c>
      <c r="J11186">
        <v>0</v>
      </c>
      <c r="K11186" t="s">
        <v>43676</v>
      </c>
    </row>
    <row r="11187" spans="1:11" x14ac:dyDescent="0.3">
      <c r="A11187" t="s">
        <v>43677</v>
      </c>
      <c r="B11187" t="s">
        <v>43678</v>
      </c>
      <c r="C11187" t="s">
        <v>13</v>
      </c>
      <c r="D11187" t="s">
        <v>43679</v>
      </c>
      <c r="E11187" t="s">
        <v>41916</v>
      </c>
      <c r="F11187" t="s">
        <v>16</v>
      </c>
      <c r="G11187" t="s">
        <v>269</v>
      </c>
      <c r="H11187">
        <v>0</v>
      </c>
      <c r="I11187">
        <v>0</v>
      </c>
      <c r="J11187">
        <v>0</v>
      </c>
      <c r="K11187" t="s">
        <v>43680</v>
      </c>
    </row>
    <row r="11188" spans="1:11" x14ac:dyDescent="0.3">
      <c r="A11188" t="s">
        <v>43681</v>
      </c>
      <c r="B11188" t="s">
        <v>43682</v>
      </c>
      <c r="C11188" t="s">
        <v>13</v>
      </c>
      <c r="D11188" t="s">
        <v>43683</v>
      </c>
      <c r="E11188" t="s">
        <v>41916</v>
      </c>
      <c r="F11188" t="s">
        <v>16</v>
      </c>
      <c r="G11188" t="s">
        <v>756</v>
      </c>
      <c r="H11188">
        <v>0</v>
      </c>
      <c r="I11188">
        <v>0</v>
      </c>
      <c r="J11188">
        <v>0</v>
      </c>
      <c r="K11188" t="s">
        <v>43684</v>
      </c>
    </row>
    <row r="11189" spans="1:11" x14ac:dyDescent="0.3">
      <c r="A11189" t="s">
        <v>43685</v>
      </c>
      <c r="B11189" t="s">
        <v>43686</v>
      </c>
      <c r="C11189" t="s">
        <v>558</v>
      </c>
      <c r="D11189" t="s">
        <v>43687</v>
      </c>
      <c r="E11189" t="s">
        <v>32122</v>
      </c>
      <c r="F11189" t="s">
        <v>2361</v>
      </c>
      <c r="G11189" t="s">
        <v>17075</v>
      </c>
      <c r="H11189">
        <v>0</v>
      </c>
      <c r="I11189">
        <v>0</v>
      </c>
      <c r="J11189">
        <v>0</v>
      </c>
      <c r="K11189" t="s">
        <v>43688</v>
      </c>
    </row>
    <row r="11190" spans="1:11" x14ac:dyDescent="0.3">
      <c r="A11190" t="s">
        <v>43689</v>
      </c>
      <c r="B11190" t="s">
        <v>43690</v>
      </c>
      <c r="C11190" t="s">
        <v>13</v>
      </c>
      <c r="D11190" t="s">
        <v>43691</v>
      </c>
      <c r="E11190" t="s">
        <v>41916</v>
      </c>
      <c r="F11190" t="s">
        <v>16</v>
      </c>
      <c r="G11190" t="s">
        <v>13894</v>
      </c>
      <c r="H11190">
        <v>0</v>
      </c>
      <c r="I11190">
        <v>0</v>
      </c>
      <c r="J11190">
        <v>0</v>
      </c>
      <c r="K11190" t="s">
        <v>43692</v>
      </c>
    </row>
    <row r="11191" spans="1:11" x14ac:dyDescent="0.3">
      <c r="A11191" t="s">
        <v>43693</v>
      </c>
      <c r="B11191" t="s">
        <v>43694</v>
      </c>
      <c r="C11191" t="s">
        <v>13</v>
      </c>
      <c r="D11191" t="s">
        <v>43695</v>
      </c>
      <c r="E11191" t="s">
        <v>41916</v>
      </c>
      <c r="F11191" t="s">
        <v>16</v>
      </c>
      <c r="G11191" t="s">
        <v>1162</v>
      </c>
      <c r="H11191">
        <v>0</v>
      </c>
      <c r="I11191">
        <v>0</v>
      </c>
      <c r="J11191">
        <v>0</v>
      </c>
      <c r="K11191" t="s">
        <v>43696</v>
      </c>
    </row>
    <row r="11192" spans="1:11" x14ac:dyDescent="0.3">
      <c r="A11192" t="s">
        <v>43697</v>
      </c>
      <c r="B11192" t="s">
        <v>43698</v>
      </c>
      <c r="C11192" t="s">
        <v>13</v>
      </c>
      <c r="D11192" t="s">
        <v>43699</v>
      </c>
      <c r="E11192" t="s">
        <v>41916</v>
      </c>
      <c r="F11192" t="s">
        <v>1674</v>
      </c>
      <c r="G11192" t="s">
        <v>12174</v>
      </c>
      <c r="H11192">
        <v>0</v>
      </c>
      <c r="I11192">
        <v>0</v>
      </c>
      <c r="J11192">
        <v>0</v>
      </c>
      <c r="K11192" t="s">
        <v>43700</v>
      </c>
    </row>
    <row r="11193" spans="1:11" x14ac:dyDescent="0.3">
      <c r="A11193" t="s">
        <v>43701</v>
      </c>
      <c r="B11193" t="s">
        <v>43702</v>
      </c>
      <c r="C11193" t="s">
        <v>27</v>
      </c>
      <c r="D11193" t="s">
        <v>43703</v>
      </c>
      <c r="E11193" t="s">
        <v>17709</v>
      </c>
      <c r="F11193" t="s">
        <v>41</v>
      </c>
      <c r="G11193" t="s">
        <v>42</v>
      </c>
      <c r="H11193">
        <v>0</v>
      </c>
      <c r="I11193">
        <v>0</v>
      </c>
      <c r="J11193">
        <v>0</v>
      </c>
      <c r="K11193" t="s">
        <v>43704</v>
      </c>
    </row>
    <row r="11194" spans="1:11" x14ac:dyDescent="0.3">
      <c r="A11194" t="s">
        <v>43705</v>
      </c>
      <c r="B11194" t="s">
        <v>30107</v>
      </c>
      <c r="C11194" t="s">
        <v>27</v>
      </c>
      <c r="D11194" t="s">
        <v>43706</v>
      </c>
      <c r="E11194" t="s">
        <v>17709</v>
      </c>
      <c r="F11194" t="s">
        <v>41</v>
      </c>
      <c r="G11194" t="s">
        <v>42</v>
      </c>
      <c r="H11194">
        <v>0</v>
      </c>
      <c r="I11194">
        <v>0</v>
      </c>
      <c r="J11194">
        <v>0</v>
      </c>
      <c r="K11194" t="s">
        <v>43707</v>
      </c>
    </row>
    <row r="11195" spans="1:11" x14ac:dyDescent="0.3">
      <c r="A11195" t="s">
        <v>43708</v>
      </c>
      <c r="C11195" t="s">
        <v>27</v>
      </c>
      <c r="D11195" t="s">
        <v>43709</v>
      </c>
      <c r="E11195" t="s">
        <v>17709</v>
      </c>
      <c r="F11195" t="s">
        <v>3466</v>
      </c>
      <c r="G11195" t="s">
        <v>42</v>
      </c>
      <c r="H11195">
        <v>0</v>
      </c>
      <c r="I11195">
        <v>0</v>
      </c>
      <c r="J11195">
        <v>0</v>
      </c>
      <c r="K11195" t="s">
        <v>43710</v>
      </c>
    </row>
    <row r="11196" spans="1:11" x14ac:dyDescent="0.3">
      <c r="A11196" t="s">
        <v>43711</v>
      </c>
      <c r="C11196" t="s">
        <v>20</v>
      </c>
      <c r="D11196" t="s">
        <v>43712</v>
      </c>
      <c r="E11196" t="s">
        <v>22</v>
      </c>
      <c r="F11196" t="s">
        <v>1991</v>
      </c>
      <c r="G11196" t="s">
        <v>42</v>
      </c>
      <c r="H11196">
        <v>0</v>
      </c>
      <c r="I11196">
        <v>0</v>
      </c>
      <c r="J11196">
        <v>0</v>
      </c>
      <c r="K11196" t="s">
        <v>43713</v>
      </c>
    </row>
    <row r="11197" spans="1:11" x14ac:dyDescent="0.3">
      <c r="A11197" t="s">
        <v>43714</v>
      </c>
      <c r="B11197" t="s">
        <v>43715</v>
      </c>
      <c r="C11197" t="s">
        <v>13</v>
      </c>
      <c r="D11197" t="s">
        <v>43716</v>
      </c>
      <c r="E11197" t="s">
        <v>41916</v>
      </c>
      <c r="F11197" t="s">
        <v>4100</v>
      </c>
      <c r="G11197" t="s">
        <v>9279</v>
      </c>
      <c r="H11197">
        <v>0</v>
      </c>
      <c r="I11197">
        <v>0</v>
      </c>
      <c r="J11197">
        <v>0</v>
      </c>
      <c r="K11197" t="s">
        <v>43717</v>
      </c>
    </row>
    <row r="11198" spans="1:11" x14ac:dyDescent="0.3">
      <c r="A11198" t="s">
        <v>43718</v>
      </c>
      <c r="B11198" t="s">
        <v>43719</v>
      </c>
      <c r="C11198" t="s">
        <v>13</v>
      </c>
      <c r="D11198" t="s">
        <v>43720</v>
      </c>
      <c r="E11198" t="s">
        <v>41916</v>
      </c>
      <c r="F11198" t="s">
        <v>16</v>
      </c>
      <c r="G11198" t="s">
        <v>14592</v>
      </c>
      <c r="H11198">
        <v>0</v>
      </c>
      <c r="I11198">
        <v>0</v>
      </c>
      <c r="J11198">
        <v>0</v>
      </c>
      <c r="K11198" t="s">
        <v>43721</v>
      </c>
    </row>
    <row r="11199" spans="1:11" x14ac:dyDescent="0.3">
      <c r="A11199" t="s">
        <v>43722</v>
      </c>
      <c r="C11199" t="s">
        <v>13</v>
      </c>
      <c r="D11199" t="s">
        <v>43723</v>
      </c>
      <c r="E11199" t="s">
        <v>41916</v>
      </c>
      <c r="F11199" t="s">
        <v>482</v>
      </c>
      <c r="G11199" t="s">
        <v>42</v>
      </c>
      <c r="H11199">
        <v>0</v>
      </c>
      <c r="I11199">
        <v>0</v>
      </c>
      <c r="J11199">
        <v>0</v>
      </c>
      <c r="K11199" t="s">
        <v>43724</v>
      </c>
    </row>
    <row r="11200" spans="1:11" x14ac:dyDescent="0.3">
      <c r="A11200" t="s">
        <v>43725</v>
      </c>
      <c r="B11200" t="s">
        <v>43726</v>
      </c>
      <c r="C11200" t="s">
        <v>13</v>
      </c>
      <c r="D11200" t="s">
        <v>43727</v>
      </c>
      <c r="E11200" t="s">
        <v>41916</v>
      </c>
      <c r="F11200" t="s">
        <v>2703</v>
      </c>
      <c r="G11200" t="s">
        <v>1481</v>
      </c>
      <c r="H11200">
        <v>0</v>
      </c>
      <c r="I11200">
        <v>0</v>
      </c>
      <c r="J11200">
        <v>0</v>
      </c>
      <c r="K11200" t="s">
        <v>43728</v>
      </c>
    </row>
    <row r="11201" spans="1:11" x14ac:dyDescent="0.3">
      <c r="A11201" t="s">
        <v>43729</v>
      </c>
      <c r="B11201" t="s">
        <v>43730</v>
      </c>
      <c r="C11201" t="s">
        <v>13</v>
      </c>
      <c r="D11201" t="s">
        <v>43731</v>
      </c>
      <c r="E11201" t="s">
        <v>41916</v>
      </c>
      <c r="F11201" t="s">
        <v>16</v>
      </c>
      <c r="G11201" t="s">
        <v>11920</v>
      </c>
      <c r="H11201">
        <v>0</v>
      </c>
      <c r="I11201">
        <v>0</v>
      </c>
      <c r="J11201">
        <v>0</v>
      </c>
      <c r="K11201" t="s">
        <v>43732</v>
      </c>
    </row>
    <row r="11202" spans="1:11" x14ac:dyDescent="0.3">
      <c r="A11202" t="s">
        <v>43733</v>
      </c>
      <c r="C11202" t="s">
        <v>13</v>
      </c>
      <c r="D11202" t="s">
        <v>43734</v>
      </c>
      <c r="E11202" t="s">
        <v>41916</v>
      </c>
      <c r="F11202" t="s">
        <v>16</v>
      </c>
      <c r="G11202" t="s">
        <v>42</v>
      </c>
      <c r="H11202">
        <v>0</v>
      </c>
      <c r="I11202">
        <v>0</v>
      </c>
      <c r="J11202">
        <v>0</v>
      </c>
      <c r="K11202" t="s">
        <v>43735</v>
      </c>
    </row>
    <row r="11203" spans="1:11" x14ac:dyDescent="0.3">
      <c r="A11203" t="s">
        <v>43736</v>
      </c>
      <c r="B11203" t="s">
        <v>43737</v>
      </c>
      <c r="C11203" t="s">
        <v>13</v>
      </c>
      <c r="D11203" t="s">
        <v>43731</v>
      </c>
      <c r="E11203" t="s">
        <v>41916</v>
      </c>
      <c r="F11203" t="s">
        <v>3565</v>
      </c>
      <c r="G11203" t="s">
        <v>42</v>
      </c>
      <c r="H11203">
        <v>0</v>
      </c>
      <c r="I11203">
        <v>0</v>
      </c>
      <c r="J11203">
        <v>0</v>
      </c>
      <c r="K11203" t="s">
        <v>43738</v>
      </c>
    </row>
    <row r="11204" spans="1:11" x14ac:dyDescent="0.3">
      <c r="A11204" t="s">
        <v>43739</v>
      </c>
      <c r="B11204" t="s">
        <v>43740</v>
      </c>
      <c r="C11204" t="s">
        <v>13</v>
      </c>
      <c r="D11204" t="s">
        <v>43741</v>
      </c>
      <c r="E11204" t="s">
        <v>41916</v>
      </c>
      <c r="F11204" t="s">
        <v>1242</v>
      </c>
      <c r="G11204" t="s">
        <v>3628</v>
      </c>
      <c r="H11204">
        <v>0</v>
      </c>
      <c r="I11204">
        <v>0</v>
      </c>
      <c r="J11204">
        <v>0</v>
      </c>
      <c r="K11204" t="s">
        <v>43742</v>
      </c>
    </row>
    <row r="11205" spans="1:11" x14ac:dyDescent="0.3">
      <c r="A11205" t="s">
        <v>43743</v>
      </c>
      <c r="B11205" t="s">
        <v>43744</v>
      </c>
      <c r="C11205" t="s">
        <v>13</v>
      </c>
      <c r="D11205" t="s">
        <v>43734</v>
      </c>
      <c r="E11205" t="s">
        <v>41916</v>
      </c>
      <c r="F11205" t="s">
        <v>1135</v>
      </c>
      <c r="G11205" t="s">
        <v>42</v>
      </c>
      <c r="H11205">
        <v>0</v>
      </c>
      <c r="I11205">
        <v>0</v>
      </c>
      <c r="J11205">
        <v>0</v>
      </c>
      <c r="K11205" t="s">
        <v>43745</v>
      </c>
    </row>
    <row r="11206" spans="1:11" x14ac:dyDescent="0.3">
      <c r="A11206" t="s">
        <v>43746</v>
      </c>
      <c r="B11206" t="s">
        <v>43747</v>
      </c>
      <c r="C11206" t="s">
        <v>13</v>
      </c>
      <c r="D11206" t="s">
        <v>43748</v>
      </c>
      <c r="E11206" t="s">
        <v>41916</v>
      </c>
      <c r="F11206" t="s">
        <v>20929</v>
      </c>
      <c r="G11206" t="s">
        <v>22724</v>
      </c>
      <c r="H11206">
        <v>0</v>
      </c>
      <c r="I11206">
        <v>0</v>
      </c>
      <c r="J11206">
        <v>0</v>
      </c>
      <c r="K11206" t="s">
        <v>43749</v>
      </c>
    </row>
    <row r="11207" spans="1:11" x14ac:dyDescent="0.3">
      <c r="A11207" t="s">
        <v>43750</v>
      </c>
      <c r="C11207" t="s">
        <v>27</v>
      </c>
      <c r="D11207" t="s">
        <v>43751</v>
      </c>
      <c r="E11207" t="s">
        <v>29</v>
      </c>
      <c r="F11207" t="s">
        <v>41</v>
      </c>
      <c r="G11207" t="s">
        <v>42</v>
      </c>
      <c r="H11207">
        <v>0</v>
      </c>
      <c r="I11207">
        <v>0</v>
      </c>
      <c r="J11207">
        <v>0</v>
      </c>
      <c r="K11207" t="s">
        <v>43752</v>
      </c>
    </row>
    <row r="11208" spans="1:11" x14ac:dyDescent="0.3">
      <c r="A11208" t="s">
        <v>43753</v>
      </c>
      <c r="B11208" t="s">
        <v>43754</v>
      </c>
      <c r="C11208" t="s">
        <v>13</v>
      </c>
      <c r="D11208" t="s">
        <v>43755</v>
      </c>
      <c r="E11208" t="s">
        <v>41916</v>
      </c>
      <c r="F11208" t="s">
        <v>16</v>
      </c>
      <c r="G11208" t="s">
        <v>17075</v>
      </c>
      <c r="H11208">
        <v>0</v>
      </c>
      <c r="I11208">
        <v>0</v>
      </c>
      <c r="J11208">
        <v>0</v>
      </c>
      <c r="K11208" t="s">
        <v>43756</v>
      </c>
    </row>
    <row r="11209" spans="1:11" x14ac:dyDescent="0.3">
      <c r="A11209" t="s">
        <v>43757</v>
      </c>
      <c r="B11209" t="s">
        <v>43758</v>
      </c>
      <c r="C11209" t="s">
        <v>13</v>
      </c>
      <c r="D11209" t="s">
        <v>43759</v>
      </c>
      <c r="E11209" t="s">
        <v>41916</v>
      </c>
      <c r="F11209" t="s">
        <v>16</v>
      </c>
      <c r="G11209" t="s">
        <v>4671</v>
      </c>
      <c r="H11209">
        <v>0</v>
      </c>
      <c r="I11209">
        <v>0</v>
      </c>
      <c r="J11209">
        <v>0</v>
      </c>
      <c r="K11209" t="s">
        <v>43760</v>
      </c>
    </row>
    <row r="11210" spans="1:11" x14ac:dyDescent="0.3">
      <c r="A11210" t="s">
        <v>43761</v>
      </c>
      <c r="B11210" t="s">
        <v>43762</v>
      </c>
      <c r="C11210" t="s">
        <v>13</v>
      </c>
      <c r="D11210" t="s">
        <v>43763</v>
      </c>
      <c r="E11210" t="s">
        <v>41916</v>
      </c>
      <c r="F11210" t="s">
        <v>3565</v>
      </c>
      <c r="G11210" t="s">
        <v>42</v>
      </c>
      <c r="H11210">
        <v>0</v>
      </c>
      <c r="I11210">
        <v>0</v>
      </c>
      <c r="J11210">
        <v>0</v>
      </c>
      <c r="K11210" t="s">
        <v>43764</v>
      </c>
    </row>
    <row r="11211" spans="1:11" x14ac:dyDescent="0.3">
      <c r="A11211" t="s">
        <v>43765</v>
      </c>
      <c r="B11211" t="s">
        <v>43766</v>
      </c>
      <c r="C11211" t="s">
        <v>13</v>
      </c>
      <c r="D11211" t="s">
        <v>43767</v>
      </c>
      <c r="E11211" t="s">
        <v>41916</v>
      </c>
      <c r="F11211" t="s">
        <v>2814</v>
      </c>
      <c r="G11211" t="s">
        <v>42</v>
      </c>
      <c r="H11211">
        <v>0</v>
      </c>
      <c r="I11211">
        <v>0</v>
      </c>
      <c r="J11211">
        <v>0</v>
      </c>
      <c r="K11211" t="s">
        <v>43768</v>
      </c>
    </row>
    <row r="11212" spans="1:11" x14ac:dyDescent="0.3">
      <c r="A11212" t="s">
        <v>43769</v>
      </c>
      <c r="B11212" t="s">
        <v>43770</v>
      </c>
      <c r="C11212" t="s">
        <v>27</v>
      </c>
      <c r="D11212" t="s">
        <v>43771</v>
      </c>
      <c r="E11212" t="s">
        <v>17709</v>
      </c>
      <c r="F11212" t="s">
        <v>6867</v>
      </c>
      <c r="G11212" t="s">
        <v>1105</v>
      </c>
      <c r="H11212">
        <v>0</v>
      </c>
      <c r="I11212">
        <v>0</v>
      </c>
      <c r="J11212">
        <v>0</v>
      </c>
      <c r="K11212" t="s">
        <v>43772</v>
      </c>
    </row>
    <row r="11213" spans="1:11" x14ac:dyDescent="0.3">
      <c r="A11213" t="s">
        <v>43773</v>
      </c>
      <c r="B11213" t="s">
        <v>43774</v>
      </c>
      <c r="C11213" t="s">
        <v>13</v>
      </c>
      <c r="D11213" t="s">
        <v>43775</v>
      </c>
      <c r="E11213" t="s">
        <v>41916</v>
      </c>
      <c r="F11213" t="s">
        <v>1536</v>
      </c>
      <c r="G11213" t="s">
        <v>42</v>
      </c>
      <c r="H11213">
        <v>0</v>
      </c>
      <c r="I11213">
        <v>0</v>
      </c>
      <c r="J11213">
        <v>0</v>
      </c>
      <c r="K11213" t="s">
        <v>43776</v>
      </c>
    </row>
    <row r="11214" spans="1:11" x14ac:dyDescent="0.3">
      <c r="A11214" t="s">
        <v>43777</v>
      </c>
      <c r="B11214" t="s">
        <v>43778</v>
      </c>
      <c r="C11214" t="s">
        <v>27</v>
      </c>
      <c r="D11214" t="s">
        <v>43779</v>
      </c>
      <c r="E11214" t="s">
        <v>17709</v>
      </c>
      <c r="F11214" t="s">
        <v>16</v>
      </c>
      <c r="G11214" t="s">
        <v>3885</v>
      </c>
      <c r="H11214">
        <v>0</v>
      </c>
      <c r="I11214">
        <v>0</v>
      </c>
      <c r="J11214">
        <v>0</v>
      </c>
      <c r="K11214" t="s">
        <v>43780</v>
      </c>
    </row>
    <row r="11215" spans="1:11" x14ac:dyDescent="0.3">
      <c r="A11215" t="s">
        <v>43781</v>
      </c>
      <c r="B11215" t="s">
        <v>43782</v>
      </c>
      <c r="C11215" t="s">
        <v>13</v>
      </c>
      <c r="D11215" t="s">
        <v>43783</v>
      </c>
      <c r="E11215" t="s">
        <v>41916</v>
      </c>
      <c r="F11215" t="s">
        <v>11456</v>
      </c>
      <c r="G11215" t="s">
        <v>8767</v>
      </c>
      <c r="H11215">
        <v>0</v>
      </c>
      <c r="I11215">
        <v>0</v>
      </c>
      <c r="J11215">
        <v>0</v>
      </c>
      <c r="K11215" t="s">
        <v>43784</v>
      </c>
    </row>
    <row r="11216" spans="1:11" x14ac:dyDescent="0.3">
      <c r="A11216" t="s">
        <v>43785</v>
      </c>
      <c r="C11216" t="s">
        <v>20</v>
      </c>
      <c r="D11216" t="s">
        <v>43786</v>
      </c>
      <c r="E11216" t="s">
        <v>33633</v>
      </c>
      <c r="F11216" t="s">
        <v>1986</v>
      </c>
      <c r="G11216" t="s">
        <v>4273</v>
      </c>
      <c r="H11216">
        <v>0</v>
      </c>
      <c r="I11216">
        <v>0</v>
      </c>
      <c r="J11216">
        <v>0</v>
      </c>
      <c r="K11216" t="s">
        <v>43787</v>
      </c>
    </row>
    <row r="11217" spans="1:11" x14ac:dyDescent="0.3">
      <c r="A11217" t="s">
        <v>43788</v>
      </c>
      <c r="B11217" t="s">
        <v>43789</v>
      </c>
      <c r="C11217" t="s">
        <v>27</v>
      </c>
      <c r="D11217" t="s">
        <v>43790</v>
      </c>
      <c r="E11217" t="s">
        <v>17709</v>
      </c>
      <c r="F11217" t="s">
        <v>16</v>
      </c>
      <c r="G11217" t="s">
        <v>1391</v>
      </c>
      <c r="H11217">
        <v>0</v>
      </c>
      <c r="I11217">
        <v>0</v>
      </c>
      <c r="J11217">
        <v>0</v>
      </c>
      <c r="K11217" t="s">
        <v>43791</v>
      </c>
    </row>
    <row r="11218" spans="1:11" x14ac:dyDescent="0.3">
      <c r="A11218" t="s">
        <v>43792</v>
      </c>
      <c r="C11218" t="s">
        <v>27</v>
      </c>
      <c r="D11218" t="s">
        <v>43793</v>
      </c>
      <c r="E11218" t="s">
        <v>29</v>
      </c>
      <c r="F11218" t="s">
        <v>41</v>
      </c>
      <c r="G11218" t="s">
        <v>42</v>
      </c>
      <c r="H11218">
        <v>0</v>
      </c>
      <c r="I11218">
        <v>0</v>
      </c>
      <c r="J11218">
        <v>0</v>
      </c>
      <c r="K11218" t="s">
        <v>43794</v>
      </c>
    </row>
    <row r="11219" spans="1:11" x14ac:dyDescent="0.3">
      <c r="A11219" t="s">
        <v>43795</v>
      </c>
      <c r="B11219" t="s">
        <v>43796</v>
      </c>
      <c r="C11219" t="s">
        <v>558</v>
      </c>
      <c r="D11219" t="s">
        <v>43797</v>
      </c>
      <c r="E11219" t="s">
        <v>19698</v>
      </c>
      <c r="F11219" t="s">
        <v>16</v>
      </c>
      <c r="G11219" t="s">
        <v>12956</v>
      </c>
      <c r="H11219">
        <v>0</v>
      </c>
      <c r="I11219">
        <v>0</v>
      </c>
      <c r="J11219">
        <v>0</v>
      </c>
      <c r="K11219" t="s">
        <v>43798</v>
      </c>
    </row>
    <row r="11220" spans="1:11" x14ac:dyDescent="0.3">
      <c r="A11220" t="s">
        <v>43799</v>
      </c>
      <c r="C11220" t="s">
        <v>20</v>
      </c>
      <c r="D11220" t="s">
        <v>43800</v>
      </c>
      <c r="E11220" t="s">
        <v>33633</v>
      </c>
      <c r="F11220" t="s">
        <v>2703</v>
      </c>
      <c r="G11220" t="s">
        <v>42</v>
      </c>
      <c r="H11220">
        <v>0</v>
      </c>
      <c r="I11220">
        <v>0</v>
      </c>
      <c r="J11220">
        <v>0</v>
      </c>
      <c r="K11220" t="s">
        <v>43801</v>
      </c>
    </row>
    <row r="11221" spans="1:11" x14ac:dyDescent="0.3">
      <c r="A11221" t="s">
        <v>43802</v>
      </c>
      <c r="B11221" t="s">
        <v>43803</v>
      </c>
      <c r="C11221" t="s">
        <v>27</v>
      </c>
      <c r="D11221" t="s">
        <v>43804</v>
      </c>
      <c r="E11221" t="s">
        <v>17709</v>
      </c>
      <c r="F11221" t="s">
        <v>16</v>
      </c>
      <c r="G11221" t="s">
        <v>3791</v>
      </c>
      <c r="H11221">
        <v>0</v>
      </c>
      <c r="I11221">
        <v>0</v>
      </c>
      <c r="J11221">
        <v>0</v>
      </c>
      <c r="K11221" t="s">
        <v>43805</v>
      </c>
    </row>
    <row r="11222" spans="1:11" x14ac:dyDescent="0.3">
      <c r="A11222" t="s">
        <v>43806</v>
      </c>
      <c r="B11222" t="s">
        <v>43807</v>
      </c>
      <c r="C11222" t="s">
        <v>27</v>
      </c>
      <c r="D11222" t="s">
        <v>43808</v>
      </c>
      <c r="E11222" t="s">
        <v>17709</v>
      </c>
      <c r="F11222" t="s">
        <v>16</v>
      </c>
      <c r="G11222" t="s">
        <v>11774</v>
      </c>
      <c r="H11222">
        <v>0</v>
      </c>
      <c r="I11222">
        <v>0</v>
      </c>
      <c r="J11222">
        <v>0</v>
      </c>
      <c r="K11222" t="s">
        <v>43809</v>
      </c>
    </row>
    <row r="11223" spans="1:11" x14ac:dyDescent="0.3">
      <c r="A11223" t="s">
        <v>43810</v>
      </c>
      <c r="B11223" t="s">
        <v>43811</v>
      </c>
      <c r="C11223" t="s">
        <v>13</v>
      </c>
      <c r="D11223" t="s">
        <v>43812</v>
      </c>
      <c r="E11223" t="s">
        <v>41916</v>
      </c>
      <c r="F11223" t="s">
        <v>16</v>
      </c>
      <c r="G11223" t="s">
        <v>18847</v>
      </c>
      <c r="H11223">
        <v>0</v>
      </c>
      <c r="I11223">
        <v>0</v>
      </c>
      <c r="J11223">
        <v>0</v>
      </c>
      <c r="K11223" t="s">
        <v>43813</v>
      </c>
    </row>
    <row r="11224" spans="1:11" x14ac:dyDescent="0.3">
      <c r="A11224" t="s">
        <v>43814</v>
      </c>
      <c r="B11224" t="s">
        <v>43815</v>
      </c>
      <c r="C11224" t="s">
        <v>13</v>
      </c>
      <c r="D11224" t="s">
        <v>43816</v>
      </c>
      <c r="E11224" t="s">
        <v>41916</v>
      </c>
      <c r="F11224" t="s">
        <v>16</v>
      </c>
      <c r="G11224" t="s">
        <v>2506</v>
      </c>
      <c r="H11224">
        <v>0</v>
      </c>
      <c r="I11224">
        <v>0</v>
      </c>
      <c r="J11224">
        <v>0</v>
      </c>
      <c r="K11224" t="s">
        <v>43817</v>
      </c>
    </row>
    <row r="11225" spans="1:11" x14ac:dyDescent="0.3">
      <c r="A11225" t="s">
        <v>43818</v>
      </c>
      <c r="C11225" t="s">
        <v>13</v>
      </c>
      <c r="D11225" t="s">
        <v>43819</v>
      </c>
      <c r="E11225" t="s">
        <v>41916</v>
      </c>
      <c r="F11225" t="s">
        <v>16</v>
      </c>
      <c r="G11225" t="s">
        <v>3581</v>
      </c>
      <c r="H11225">
        <v>0</v>
      </c>
      <c r="I11225">
        <v>0</v>
      </c>
      <c r="J11225">
        <v>0</v>
      </c>
      <c r="K11225" t="s">
        <v>43820</v>
      </c>
    </row>
    <row r="11226" spans="1:11" x14ac:dyDescent="0.3">
      <c r="A11226" t="s">
        <v>43821</v>
      </c>
      <c r="B11226" t="s">
        <v>43822</v>
      </c>
      <c r="C11226" t="s">
        <v>13</v>
      </c>
      <c r="D11226" t="s">
        <v>43823</v>
      </c>
      <c r="E11226" t="s">
        <v>41916</v>
      </c>
      <c r="F11226" t="s">
        <v>16</v>
      </c>
      <c r="G11226" t="s">
        <v>22095</v>
      </c>
      <c r="H11226">
        <v>0</v>
      </c>
      <c r="I11226">
        <v>0</v>
      </c>
      <c r="J11226">
        <v>0</v>
      </c>
      <c r="K11226" t="s">
        <v>43824</v>
      </c>
    </row>
    <row r="11227" spans="1:11" x14ac:dyDescent="0.3">
      <c r="A11227" t="s">
        <v>43825</v>
      </c>
      <c r="C11227" t="s">
        <v>13</v>
      </c>
      <c r="D11227" t="s">
        <v>43826</v>
      </c>
      <c r="E11227" t="s">
        <v>41916</v>
      </c>
      <c r="F11227" t="s">
        <v>6383</v>
      </c>
      <c r="G11227" t="s">
        <v>42</v>
      </c>
      <c r="H11227">
        <v>0</v>
      </c>
      <c r="I11227">
        <v>0</v>
      </c>
      <c r="J11227">
        <v>0</v>
      </c>
      <c r="K11227" t="s">
        <v>43827</v>
      </c>
    </row>
    <row r="11228" spans="1:11" x14ac:dyDescent="0.3">
      <c r="A11228" t="s">
        <v>43828</v>
      </c>
      <c r="B11228" t="s">
        <v>43829</v>
      </c>
      <c r="C11228" t="s">
        <v>27</v>
      </c>
      <c r="D11228" t="s">
        <v>43830</v>
      </c>
      <c r="E11228" t="s">
        <v>41916</v>
      </c>
      <c r="F11228" t="s">
        <v>13880</v>
      </c>
      <c r="G11228" t="s">
        <v>1124</v>
      </c>
      <c r="H11228">
        <v>0</v>
      </c>
      <c r="I11228">
        <v>0</v>
      </c>
      <c r="J11228">
        <v>0</v>
      </c>
      <c r="K11228" t="s">
        <v>43831</v>
      </c>
    </row>
    <row r="11229" spans="1:11" x14ac:dyDescent="0.3">
      <c r="A11229" t="s">
        <v>43832</v>
      </c>
      <c r="C11229" t="s">
        <v>27</v>
      </c>
      <c r="D11229" t="s">
        <v>43833</v>
      </c>
      <c r="E11229" t="s">
        <v>29</v>
      </c>
      <c r="F11229" t="s">
        <v>41</v>
      </c>
      <c r="G11229" t="s">
        <v>42</v>
      </c>
      <c r="H11229">
        <v>0</v>
      </c>
      <c r="I11229">
        <v>0</v>
      </c>
      <c r="J11229">
        <v>0</v>
      </c>
      <c r="K11229" t="s">
        <v>43834</v>
      </c>
    </row>
    <row r="11230" spans="1:11" x14ac:dyDescent="0.3">
      <c r="A11230" t="s">
        <v>43835</v>
      </c>
      <c r="B11230" t="s">
        <v>43836</v>
      </c>
      <c r="C11230" t="s">
        <v>27</v>
      </c>
      <c r="D11230" t="s">
        <v>43837</v>
      </c>
      <c r="E11230" t="s">
        <v>17709</v>
      </c>
      <c r="F11230" t="s">
        <v>16</v>
      </c>
      <c r="G11230" t="s">
        <v>4749</v>
      </c>
      <c r="H11230">
        <v>0</v>
      </c>
      <c r="I11230">
        <v>0</v>
      </c>
      <c r="J11230">
        <v>0</v>
      </c>
      <c r="K11230" t="s">
        <v>43838</v>
      </c>
    </row>
    <row r="11231" spans="1:11" x14ac:dyDescent="0.3">
      <c r="A11231" t="s">
        <v>43839</v>
      </c>
      <c r="B11231" t="s">
        <v>43840</v>
      </c>
      <c r="C11231" t="s">
        <v>13</v>
      </c>
      <c r="D11231" t="s">
        <v>43841</v>
      </c>
      <c r="E11231" t="s">
        <v>41916</v>
      </c>
      <c r="F11231" t="s">
        <v>1452</v>
      </c>
      <c r="G11231" t="s">
        <v>42</v>
      </c>
      <c r="H11231">
        <v>0</v>
      </c>
      <c r="I11231">
        <v>0</v>
      </c>
      <c r="J11231">
        <v>0</v>
      </c>
      <c r="K11231" t="s">
        <v>43842</v>
      </c>
    </row>
    <row r="11232" spans="1:11" x14ac:dyDescent="0.3">
      <c r="A11232" t="s">
        <v>43843</v>
      </c>
      <c r="B11232" t="s">
        <v>43844</v>
      </c>
      <c r="C11232" t="s">
        <v>13</v>
      </c>
      <c r="D11232" t="s">
        <v>43845</v>
      </c>
      <c r="E11232" t="s">
        <v>41916</v>
      </c>
      <c r="F11232" t="s">
        <v>4530</v>
      </c>
      <c r="G11232" t="s">
        <v>42</v>
      </c>
      <c r="H11232">
        <v>0</v>
      </c>
      <c r="I11232">
        <v>0</v>
      </c>
      <c r="J11232">
        <v>0</v>
      </c>
      <c r="K11232" t="s">
        <v>43846</v>
      </c>
    </row>
    <row r="11233" spans="1:11" x14ac:dyDescent="0.3">
      <c r="A11233" t="s">
        <v>43847</v>
      </c>
      <c r="B11233" t="s">
        <v>43848</v>
      </c>
      <c r="C11233" t="s">
        <v>13</v>
      </c>
      <c r="D11233" t="s">
        <v>43849</v>
      </c>
      <c r="E11233" t="s">
        <v>41916</v>
      </c>
      <c r="F11233" t="s">
        <v>16</v>
      </c>
      <c r="G11233" t="s">
        <v>1162</v>
      </c>
      <c r="H11233">
        <v>0</v>
      </c>
      <c r="I11233">
        <v>0</v>
      </c>
      <c r="J11233">
        <v>0</v>
      </c>
      <c r="K11233" t="s">
        <v>43850</v>
      </c>
    </row>
    <row r="11234" spans="1:11" x14ac:dyDescent="0.3">
      <c r="A11234" t="s">
        <v>43851</v>
      </c>
      <c r="B11234" t="s">
        <v>43852</v>
      </c>
      <c r="C11234" t="s">
        <v>13</v>
      </c>
      <c r="D11234" t="s">
        <v>43853</v>
      </c>
      <c r="E11234" t="s">
        <v>41916</v>
      </c>
      <c r="F11234" t="s">
        <v>16</v>
      </c>
      <c r="G11234" t="s">
        <v>6088</v>
      </c>
      <c r="H11234">
        <v>0</v>
      </c>
      <c r="I11234">
        <v>0</v>
      </c>
      <c r="J11234">
        <v>0</v>
      </c>
      <c r="K11234" t="s">
        <v>43854</v>
      </c>
    </row>
    <row r="11235" spans="1:11" x14ac:dyDescent="0.3">
      <c r="A11235" t="s">
        <v>43855</v>
      </c>
      <c r="B11235" t="s">
        <v>43856</v>
      </c>
      <c r="C11235" t="s">
        <v>13</v>
      </c>
      <c r="D11235" t="s">
        <v>43857</v>
      </c>
      <c r="E11235" t="s">
        <v>41916</v>
      </c>
      <c r="F11235" t="s">
        <v>16</v>
      </c>
      <c r="G11235" t="s">
        <v>4273</v>
      </c>
      <c r="H11235">
        <v>0</v>
      </c>
      <c r="I11235">
        <v>0</v>
      </c>
      <c r="J11235">
        <v>0</v>
      </c>
      <c r="K11235" t="s">
        <v>43858</v>
      </c>
    </row>
    <row r="11236" spans="1:11" x14ac:dyDescent="0.3">
      <c r="A11236" t="s">
        <v>43859</v>
      </c>
      <c r="B11236" t="s">
        <v>43860</v>
      </c>
      <c r="C11236" t="s">
        <v>558</v>
      </c>
      <c r="D11236" t="s">
        <v>43861</v>
      </c>
      <c r="E11236" t="s">
        <v>32122</v>
      </c>
      <c r="F11236" t="s">
        <v>21004</v>
      </c>
      <c r="G11236" t="s">
        <v>42</v>
      </c>
      <c r="H11236">
        <v>0</v>
      </c>
      <c r="I11236">
        <v>0</v>
      </c>
      <c r="J11236">
        <v>0</v>
      </c>
      <c r="K11236" t="s">
        <v>43862</v>
      </c>
    </row>
    <row r="11237" spans="1:11" x14ac:dyDescent="0.3">
      <c r="A11237" t="s">
        <v>43863</v>
      </c>
      <c r="B11237" t="s">
        <v>43864</v>
      </c>
      <c r="C11237" t="s">
        <v>27</v>
      </c>
      <c r="D11237" t="s">
        <v>43865</v>
      </c>
      <c r="E11237" t="s">
        <v>17709</v>
      </c>
      <c r="F11237" t="s">
        <v>16</v>
      </c>
      <c r="G11237" t="s">
        <v>11853</v>
      </c>
      <c r="H11237">
        <v>0</v>
      </c>
      <c r="I11237">
        <v>0</v>
      </c>
      <c r="J11237">
        <v>0</v>
      </c>
      <c r="K11237" t="s">
        <v>43866</v>
      </c>
    </row>
    <row r="11238" spans="1:11" x14ac:dyDescent="0.3">
      <c r="A11238" t="s">
        <v>43867</v>
      </c>
      <c r="B11238" t="s">
        <v>43868</v>
      </c>
      <c r="C11238" t="s">
        <v>27</v>
      </c>
      <c r="D11238" t="s">
        <v>43869</v>
      </c>
      <c r="E11238" t="s">
        <v>17709</v>
      </c>
      <c r="F11238" t="s">
        <v>16</v>
      </c>
      <c r="G11238" t="s">
        <v>179</v>
      </c>
      <c r="H11238">
        <v>0</v>
      </c>
      <c r="I11238">
        <v>0</v>
      </c>
      <c r="J11238">
        <v>0</v>
      </c>
      <c r="K11238" t="s">
        <v>43870</v>
      </c>
    </row>
    <row r="11239" spans="1:11" x14ac:dyDescent="0.3">
      <c r="A11239" t="s">
        <v>43871</v>
      </c>
      <c r="B11239" t="s">
        <v>43872</v>
      </c>
      <c r="C11239" t="s">
        <v>13</v>
      </c>
      <c r="D11239" t="s">
        <v>43873</v>
      </c>
      <c r="E11239" t="s">
        <v>41916</v>
      </c>
      <c r="F11239" t="s">
        <v>16</v>
      </c>
      <c r="G11239" t="s">
        <v>6752</v>
      </c>
      <c r="H11239">
        <v>0</v>
      </c>
      <c r="I11239">
        <v>0</v>
      </c>
      <c r="J11239">
        <v>0</v>
      </c>
      <c r="K11239" t="s">
        <v>43874</v>
      </c>
    </row>
    <row r="11240" spans="1:11" x14ac:dyDescent="0.3">
      <c r="A11240" t="s">
        <v>43875</v>
      </c>
      <c r="C11240" t="s">
        <v>27</v>
      </c>
      <c r="D11240" t="s">
        <v>43876</v>
      </c>
      <c r="E11240" t="s">
        <v>29</v>
      </c>
      <c r="F11240" t="s">
        <v>41</v>
      </c>
      <c r="G11240" t="s">
        <v>42</v>
      </c>
      <c r="H11240">
        <v>0</v>
      </c>
      <c r="I11240">
        <v>0</v>
      </c>
      <c r="J11240">
        <v>0</v>
      </c>
      <c r="K11240" t="s">
        <v>43877</v>
      </c>
    </row>
    <row r="11241" spans="1:11" x14ac:dyDescent="0.3">
      <c r="A11241" t="s">
        <v>43878</v>
      </c>
      <c r="B11241" t="s">
        <v>43879</v>
      </c>
      <c r="C11241" t="s">
        <v>13</v>
      </c>
      <c r="D11241" t="s">
        <v>43880</v>
      </c>
      <c r="E11241" t="s">
        <v>41916</v>
      </c>
      <c r="F11241" t="s">
        <v>16</v>
      </c>
      <c r="G11241" t="s">
        <v>7803</v>
      </c>
      <c r="H11241">
        <v>0</v>
      </c>
      <c r="I11241">
        <v>0</v>
      </c>
      <c r="J11241">
        <v>0</v>
      </c>
      <c r="K11241" t="s">
        <v>43881</v>
      </c>
    </row>
    <row r="11242" spans="1:11" x14ac:dyDescent="0.3">
      <c r="A11242" t="s">
        <v>43882</v>
      </c>
      <c r="B11242" t="s">
        <v>43883</v>
      </c>
      <c r="C11242" t="s">
        <v>13</v>
      </c>
      <c r="D11242" t="s">
        <v>43884</v>
      </c>
      <c r="E11242" t="s">
        <v>41916</v>
      </c>
      <c r="F11242" t="s">
        <v>16</v>
      </c>
      <c r="G11242" t="s">
        <v>35037</v>
      </c>
      <c r="H11242">
        <v>0</v>
      </c>
      <c r="I11242">
        <v>0</v>
      </c>
      <c r="J11242">
        <v>0</v>
      </c>
      <c r="K11242" t="s">
        <v>43885</v>
      </c>
    </row>
    <row r="11243" spans="1:11" x14ac:dyDescent="0.3">
      <c r="A11243" t="s">
        <v>43886</v>
      </c>
      <c r="B11243" t="s">
        <v>43887</v>
      </c>
      <c r="C11243" t="s">
        <v>13</v>
      </c>
      <c r="D11243" t="s">
        <v>43888</v>
      </c>
      <c r="E11243" t="s">
        <v>41916</v>
      </c>
      <c r="F11243" t="s">
        <v>11311</v>
      </c>
      <c r="G11243" t="s">
        <v>9067</v>
      </c>
      <c r="H11243">
        <v>0</v>
      </c>
      <c r="I11243">
        <v>0</v>
      </c>
      <c r="J11243">
        <v>0</v>
      </c>
      <c r="K11243" t="s">
        <v>43889</v>
      </c>
    </row>
    <row r="11244" spans="1:11" x14ac:dyDescent="0.3">
      <c r="A11244" t="s">
        <v>43890</v>
      </c>
      <c r="B11244" t="s">
        <v>43891</v>
      </c>
      <c r="C11244" t="s">
        <v>13</v>
      </c>
      <c r="D11244" t="s">
        <v>43892</v>
      </c>
      <c r="E11244" t="s">
        <v>41916</v>
      </c>
      <c r="F11244" t="s">
        <v>16</v>
      </c>
      <c r="G11244" t="s">
        <v>10138</v>
      </c>
      <c r="H11244">
        <v>0</v>
      </c>
      <c r="I11244">
        <v>0</v>
      </c>
      <c r="J11244">
        <v>0</v>
      </c>
      <c r="K11244" t="s">
        <v>43893</v>
      </c>
    </row>
    <row r="11245" spans="1:11" x14ac:dyDescent="0.3">
      <c r="A11245" t="s">
        <v>43894</v>
      </c>
      <c r="B11245" t="s">
        <v>43895</v>
      </c>
      <c r="C11245" t="s">
        <v>13</v>
      </c>
      <c r="D11245" t="s">
        <v>43896</v>
      </c>
      <c r="E11245" t="s">
        <v>41916</v>
      </c>
      <c r="F11245" t="s">
        <v>16</v>
      </c>
      <c r="G11245" t="s">
        <v>8991</v>
      </c>
      <c r="H11245">
        <v>0</v>
      </c>
      <c r="I11245">
        <v>0</v>
      </c>
      <c r="J11245">
        <v>0</v>
      </c>
      <c r="K11245" t="s">
        <v>43897</v>
      </c>
    </row>
    <row r="11246" spans="1:11" x14ac:dyDescent="0.3">
      <c r="A11246" t="s">
        <v>43898</v>
      </c>
      <c r="B11246" t="s">
        <v>43899</v>
      </c>
      <c r="C11246" t="s">
        <v>13</v>
      </c>
      <c r="D11246" t="s">
        <v>43900</v>
      </c>
      <c r="E11246" t="s">
        <v>41916</v>
      </c>
      <c r="F11246" t="s">
        <v>5273</v>
      </c>
      <c r="G11246" t="s">
        <v>4993</v>
      </c>
      <c r="H11246">
        <v>0</v>
      </c>
      <c r="I11246">
        <v>0</v>
      </c>
      <c r="J11246">
        <v>0</v>
      </c>
      <c r="K11246" t="s">
        <v>43901</v>
      </c>
    </row>
    <row r="11247" spans="1:11" x14ac:dyDescent="0.3">
      <c r="A11247" t="s">
        <v>43902</v>
      </c>
      <c r="C11247" t="s">
        <v>27</v>
      </c>
      <c r="D11247" t="s">
        <v>43903</v>
      </c>
      <c r="E11247" t="s">
        <v>17709</v>
      </c>
      <c r="F11247" t="s">
        <v>41</v>
      </c>
      <c r="G11247" t="s">
        <v>42</v>
      </c>
      <c r="H11247">
        <v>0</v>
      </c>
      <c r="I11247">
        <v>0</v>
      </c>
      <c r="J11247">
        <v>0</v>
      </c>
      <c r="K11247" t="s">
        <v>43904</v>
      </c>
    </row>
    <row r="11248" spans="1:11" x14ac:dyDescent="0.3">
      <c r="A11248" t="s">
        <v>43905</v>
      </c>
      <c r="C11248" t="s">
        <v>27</v>
      </c>
      <c r="D11248" t="s">
        <v>43906</v>
      </c>
      <c r="E11248" t="s">
        <v>17709</v>
      </c>
      <c r="F11248" t="s">
        <v>41</v>
      </c>
      <c r="G11248" t="s">
        <v>42</v>
      </c>
      <c r="H11248">
        <v>0</v>
      </c>
      <c r="I11248">
        <v>0</v>
      </c>
      <c r="J11248">
        <v>0</v>
      </c>
      <c r="K11248" t="s">
        <v>43907</v>
      </c>
    </row>
    <row r="11249" spans="1:11" x14ac:dyDescent="0.3">
      <c r="A11249" t="s">
        <v>43908</v>
      </c>
      <c r="C11249" t="s">
        <v>558</v>
      </c>
      <c r="D11249" t="s">
        <v>43909</v>
      </c>
      <c r="E11249" t="s">
        <v>981</v>
      </c>
      <c r="F11249" t="s">
        <v>16</v>
      </c>
      <c r="G11249" t="s">
        <v>22283</v>
      </c>
      <c r="H11249">
        <v>0</v>
      </c>
      <c r="I11249">
        <v>0</v>
      </c>
      <c r="J11249">
        <v>0</v>
      </c>
      <c r="K11249" t="s">
        <v>43910</v>
      </c>
    </row>
    <row r="11250" spans="1:11" x14ac:dyDescent="0.3">
      <c r="A11250" t="s">
        <v>43911</v>
      </c>
      <c r="B11250" t="s">
        <v>43912</v>
      </c>
      <c r="C11250" t="s">
        <v>466</v>
      </c>
      <c r="D11250" t="s">
        <v>43913</v>
      </c>
      <c r="E11250" t="s">
        <v>761</v>
      </c>
      <c r="F11250" t="s">
        <v>4100</v>
      </c>
      <c r="G11250" t="s">
        <v>42</v>
      </c>
      <c r="H11250">
        <v>0</v>
      </c>
      <c r="I11250">
        <v>0</v>
      </c>
      <c r="J11250">
        <v>0</v>
      </c>
      <c r="K11250" t="s">
        <v>43914</v>
      </c>
    </row>
    <row r="11251" spans="1:11" x14ac:dyDescent="0.3">
      <c r="A11251" t="s">
        <v>43915</v>
      </c>
      <c r="C11251" t="s">
        <v>27</v>
      </c>
      <c r="D11251" t="s">
        <v>43916</v>
      </c>
      <c r="E11251" t="s">
        <v>17709</v>
      </c>
      <c r="F11251" t="s">
        <v>41</v>
      </c>
      <c r="G11251" t="s">
        <v>42</v>
      </c>
      <c r="H11251">
        <v>0</v>
      </c>
      <c r="I11251">
        <v>0</v>
      </c>
      <c r="J11251">
        <v>0</v>
      </c>
      <c r="K11251" t="s">
        <v>43917</v>
      </c>
    </row>
    <row r="11252" spans="1:11" x14ac:dyDescent="0.3">
      <c r="A11252" t="s">
        <v>43918</v>
      </c>
      <c r="B11252" t="s">
        <v>43919</v>
      </c>
      <c r="C11252" t="s">
        <v>27</v>
      </c>
      <c r="D11252" t="s">
        <v>43920</v>
      </c>
      <c r="E11252" t="s">
        <v>17709</v>
      </c>
      <c r="F11252" t="s">
        <v>41</v>
      </c>
      <c r="G11252" t="s">
        <v>42</v>
      </c>
      <c r="H11252">
        <v>0</v>
      </c>
      <c r="I11252">
        <v>0</v>
      </c>
      <c r="J11252">
        <v>0</v>
      </c>
      <c r="K11252" t="s">
        <v>43921</v>
      </c>
    </row>
    <row r="11253" spans="1:11" x14ac:dyDescent="0.3">
      <c r="A11253" t="s">
        <v>43922</v>
      </c>
      <c r="B11253" t="s">
        <v>43923</v>
      </c>
      <c r="C11253" t="s">
        <v>27</v>
      </c>
      <c r="D11253" t="s">
        <v>43924</v>
      </c>
      <c r="E11253" t="s">
        <v>17709</v>
      </c>
      <c r="F11253" t="s">
        <v>41</v>
      </c>
      <c r="G11253" t="s">
        <v>42</v>
      </c>
      <c r="H11253">
        <v>0</v>
      </c>
      <c r="I11253">
        <v>0</v>
      </c>
      <c r="J11253">
        <v>0</v>
      </c>
      <c r="K11253" t="s">
        <v>43925</v>
      </c>
    </row>
    <row r="11254" spans="1:11" x14ac:dyDescent="0.3">
      <c r="A11254" t="s">
        <v>43926</v>
      </c>
      <c r="B11254" t="s">
        <v>43927</v>
      </c>
      <c r="C11254" t="s">
        <v>13</v>
      </c>
      <c r="D11254" t="s">
        <v>43928</v>
      </c>
      <c r="E11254" t="s">
        <v>41916</v>
      </c>
      <c r="F11254" t="s">
        <v>16</v>
      </c>
      <c r="G11254" t="s">
        <v>9108</v>
      </c>
      <c r="H11254">
        <v>0</v>
      </c>
      <c r="I11254">
        <v>0</v>
      </c>
      <c r="J11254">
        <v>0</v>
      </c>
      <c r="K11254" t="s">
        <v>43929</v>
      </c>
    </row>
    <row r="11255" spans="1:11" x14ac:dyDescent="0.3">
      <c r="A11255" t="s">
        <v>43930</v>
      </c>
      <c r="B11255" t="s">
        <v>43931</v>
      </c>
      <c r="C11255" t="s">
        <v>27</v>
      </c>
      <c r="D11255" t="s">
        <v>43932</v>
      </c>
      <c r="E11255" t="s">
        <v>17709</v>
      </c>
      <c r="F11255" t="s">
        <v>16</v>
      </c>
      <c r="G11255" t="s">
        <v>3791</v>
      </c>
      <c r="H11255">
        <v>0</v>
      </c>
      <c r="I11255">
        <v>0</v>
      </c>
      <c r="J11255">
        <v>0</v>
      </c>
      <c r="K11255" t="s">
        <v>43933</v>
      </c>
    </row>
    <row r="11256" spans="1:11" x14ac:dyDescent="0.3">
      <c r="A11256" t="s">
        <v>43934</v>
      </c>
      <c r="B11256" t="s">
        <v>43935</v>
      </c>
      <c r="C11256" t="s">
        <v>13</v>
      </c>
      <c r="D11256" t="s">
        <v>43936</v>
      </c>
      <c r="E11256" t="s">
        <v>41916</v>
      </c>
      <c r="F11256" t="s">
        <v>16</v>
      </c>
      <c r="G11256" t="s">
        <v>16416</v>
      </c>
      <c r="H11256">
        <v>0</v>
      </c>
      <c r="I11256">
        <v>0</v>
      </c>
      <c r="J11256">
        <v>0</v>
      </c>
      <c r="K11256" t="s">
        <v>43937</v>
      </c>
    </row>
    <row r="11257" spans="1:11" x14ac:dyDescent="0.3">
      <c r="A11257" t="s">
        <v>43938</v>
      </c>
      <c r="B11257" t="s">
        <v>43939</v>
      </c>
      <c r="C11257" t="s">
        <v>13</v>
      </c>
      <c r="D11257" t="s">
        <v>43940</v>
      </c>
      <c r="E11257" t="s">
        <v>41916</v>
      </c>
      <c r="F11257" t="s">
        <v>27188</v>
      </c>
      <c r="G11257" t="s">
        <v>42</v>
      </c>
      <c r="H11257">
        <v>0</v>
      </c>
      <c r="I11257">
        <v>0</v>
      </c>
      <c r="J11257">
        <v>0</v>
      </c>
      <c r="K11257" t="s">
        <v>43941</v>
      </c>
    </row>
    <row r="11258" spans="1:11" x14ac:dyDescent="0.3">
      <c r="A11258" t="s">
        <v>43942</v>
      </c>
      <c r="B11258" t="s">
        <v>43943</v>
      </c>
      <c r="C11258" t="s">
        <v>27</v>
      </c>
      <c r="D11258" t="s">
        <v>43944</v>
      </c>
      <c r="E11258" t="s">
        <v>17709</v>
      </c>
      <c r="F11258" t="s">
        <v>16</v>
      </c>
      <c r="G11258" t="s">
        <v>7000</v>
      </c>
      <c r="H11258">
        <v>0</v>
      </c>
      <c r="I11258">
        <v>0</v>
      </c>
      <c r="J11258">
        <v>0</v>
      </c>
      <c r="K11258" t="s">
        <v>43945</v>
      </c>
    </row>
    <row r="11259" spans="1:11" x14ac:dyDescent="0.3">
      <c r="A11259" t="s">
        <v>43946</v>
      </c>
      <c r="C11259" t="s">
        <v>13</v>
      </c>
      <c r="D11259" t="s">
        <v>43947</v>
      </c>
      <c r="E11259" t="s">
        <v>15</v>
      </c>
      <c r="F11259" t="s">
        <v>16732</v>
      </c>
      <c r="G11259" t="s">
        <v>42</v>
      </c>
      <c r="H11259">
        <v>0</v>
      </c>
      <c r="I11259">
        <v>0</v>
      </c>
      <c r="J11259">
        <v>0</v>
      </c>
      <c r="K11259" t="s">
        <v>43948</v>
      </c>
    </row>
    <row r="11260" spans="1:11" x14ac:dyDescent="0.3">
      <c r="A11260" t="s">
        <v>43949</v>
      </c>
      <c r="B11260" t="s">
        <v>43950</v>
      </c>
      <c r="C11260" t="s">
        <v>27</v>
      </c>
      <c r="D11260" t="s">
        <v>43951</v>
      </c>
      <c r="E11260" t="s">
        <v>17709</v>
      </c>
      <c r="F11260" t="s">
        <v>16</v>
      </c>
      <c r="G11260" t="s">
        <v>1391</v>
      </c>
      <c r="H11260">
        <v>0</v>
      </c>
      <c r="I11260">
        <v>0</v>
      </c>
      <c r="J11260">
        <v>0</v>
      </c>
      <c r="K11260" t="s">
        <v>43952</v>
      </c>
    </row>
    <row r="11261" spans="1:11" x14ac:dyDescent="0.3">
      <c r="A11261" t="s">
        <v>43953</v>
      </c>
      <c r="B11261" t="s">
        <v>43954</v>
      </c>
      <c r="C11261" t="s">
        <v>27</v>
      </c>
      <c r="D11261" t="s">
        <v>43955</v>
      </c>
      <c r="E11261" t="s">
        <v>17709</v>
      </c>
      <c r="F11261" t="s">
        <v>16</v>
      </c>
      <c r="G11261" t="s">
        <v>16085</v>
      </c>
      <c r="H11261">
        <v>0</v>
      </c>
      <c r="I11261">
        <v>0</v>
      </c>
      <c r="J11261">
        <v>0</v>
      </c>
      <c r="K11261" t="s">
        <v>43956</v>
      </c>
    </row>
    <row r="11262" spans="1:11" x14ac:dyDescent="0.3">
      <c r="A11262" t="s">
        <v>43957</v>
      </c>
      <c r="B11262" t="s">
        <v>43958</v>
      </c>
      <c r="C11262" t="s">
        <v>27</v>
      </c>
      <c r="D11262" t="s">
        <v>43959</v>
      </c>
      <c r="E11262" t="s">
        <v>17709</v>
      </c>
      <c r="F11262" t="s">
        <v>16</v>
      </c>
      <c r="G11262" t="s">
        <v>1952</v>
      </c>
      <c r="H11262">
        <v>0</v>
      </c>
      <c r="I11262">
        <v>0</v>
      </c>
      <c r="J11262">
        <v>0</v>
      </c>
      <c r="K11262" t="s">
        <v>43960</v>
      </c>
    </row>
    <row r="11263" spans="1:11" x14ac:dyDescent="0.3">
      <c r="A11263" t="s">
        <v>43961</v>
      </c>
      <c r="B11263" t="s">
        <v>43962</v>
      </c>
      <c r="C11263" t="s">
        <v>27</v>
      </c>
      <c r="D11263" t="s">
        <v>43963</v>
      </c>
      <c r="E11263" t="s">
        <v>17709</v>
      </c>
      <c r="F11263" t="s">
        <v>41</v>
      </c>
      <c r="G11263" t="s">
        <v>42</v>
      </c>
      <c r="H11263">
        <v>0</v>
      </c>
      <c r="I11263">
        <v>0</v>
      </c>
      <c r="J11263">
        <v>0</v>
      </c>
      <c r="K11263" t="s">
        <v>43964</v>
      </c>
    </row>
    <row r="11264" spans="1:11" x14ac:dyDescent="0.3">
      <c r="A11264" t="s">
        <v>43965</v>
      </c>
      <c r="B11264" t="s">
        <v>43966</v>
      </c>
      <c r="C11264" t="s">
        <v>27</v>
      </c>
      <c r="D11264" t="s">
        <v>43967</v>
      </c>
      <c r="E11264" t="s">
        <v>17709</v>
      </c>
      <c r="F11264" t="s">
        <v>41</v>
      </c>
      <c r="G11264" t="s">
        <v>42</v>
      </c>
      <c r="H11264">
        <v>0</v>
      </c>
      <c r="I11264">
        <v>0</v>
      </c>
      <c r="J11264">
        <v>0</v>
      </c>
      <c r="K11264" t="s">
        <v>43968</v>
      </c>
    </row>
    <row r="11265" spans="1:11" x14ac:dyDescent="0.3">
      <c r="A11265" t="s">
        <v>43969</v>
      </c>
      <c r="B11265" t="s">
        <v>43970</v>
      </c>
      <c r="C11265" t="s">
        <v>27</v>
      </c>
      <c r="D11265" t="s">
        <v>43971</v>
      </c>
      <c r="E11265" t="s">
        <v>17709</v>
      </c>
      <c r="F11265" t="s">
        <v>41</v>
      </c>
      <c r="G11265" t="s">
        <v>42</v>
      </c>
      <c r="H11265">
        <v>0</v>
      </c>
      <c r="I11265">
        <v>0</v>
      </c>
      <c r="J11265">
        <v>0</v>
      </c>
      <c r="K11265" t="s">
        <v>43972</v>
      </c>
    </row>
    <row r="11266" spans="1:11" x14ac:dyDescent="0.3">
      <c r="A11266" t="s">
        <v>43973</v>
      </c>
      <c r="B11266" t="s">
        <v>43974</v>
      </c>
      <c r="C11266" t="s">
        <v>27</v>
      </c>
      <c r="D11266" t="s">
        <v>43975</v>
      </c>
      <c r="E11266" t="s">
        <v>17709</v>
      </c>
      <c r="F11266" t="s">
        <v>41</v>
      </c>
      <c r="G11266" t="s">
        <v>42</v>
      </c>
      <c r="H11266">
        <v>0</v>
      </c>
      <c r="I11266">
        <v>0</v>
      </c>
      <c r="J11266">
        <v>0</v>
      </c>
      <c r="K11266" t="s">
        <v>43976</v>
      </c>
    </row>
    <row r="11267" spans="1:11" x14ac:dyDescent="0.3">
      <c r="A11267" t="s">
        <v>43977</v>
      </c>
      <c r="B11267" t="s">
        <v>43978</v>
      </c>
      <c r="C11267" t="s">
        <v>27</v>
      </c>
      <c r="D11267" t="s">
        <v>43979</v>
      </c>
      <c r="E11267" t="s">
        <v>17709</v>
      </c>
      <c r="F11267" t="s">
        <v>41</v>
      </c>
      <c r="G11267" t="s">
        <v>42</v>
      </c>
      <c r="H11267">
        <v>0</v>
      </c>
      <c r="I11267">
        <v>0</v>
      </c>
      <c r="J11267">
        <v>0</v>
      </c>
      <c r="K11267" t="s">
        <v>43980</v>
      </c>
    </row>
    <row r="11268" spans="1:11" x14ac:dyDescent="0.3">
      <c r="A11268" t="s">
        <v>43981</v>
      </c>
      <c r="B11268" t="s">
        <v>43982</v>
      </c>
      <c r="C11268" t="s">
        <v>27</v>
      </c>
      <c r="D11268" t="s">
        <v>43983</v>
      </c>
      <c r="E11268" t="s">
        <v>17709</v>
      </c>
      <c r="F11268" t="s">
        <v>41</v>
      </c>
      <c r="G11268" t="s">
        <v>42</v>
      </c>
      <c r="H11268">
        <v>0</v>
      </c>
      <c r="I11268">
        <v>0</v>
      </c>
      <c r="J11268">
        <v>0</v>
      </c>
      <c r="K11268" t="s">
        <v>43984</v>
      </c>
    </row>
    <row r="11269" spans="1:11" x14ac:dyDescent="0.3">
      <c r="A11269" t="s">
        <v>43985</v>
      </c>
      <c r="B11269" t="s">
        <v>43986</v>
      </c>
      <c r="C11269" t="s">
        <v>20</v>
      </c>
      <c r="D11269" t="s">
        <v>43987</v>
      </c>
      <c r="E11269" t="s">
        <v>22</v>
      </c>
      <c r="F11269" t="s">
        <v>631</v>
      </c>
      <c r="G11269" t="s">
        <v>42</v>
      </c>
      <c r="H11269">
        <v>0</v>
      </c>
      <c r="I11269">
        <v>0</v>
      </c>
      <c r="J11269">
        <v>0</v>
      </c>
      <c r="K11269" t="s">
        <v>43988</v>
      </c>
    </row>
    <row r="11270" spans="1:11" x14ac:dyDescent="0.3">
      <c r="A11270" t="s">
        <v>43989</v>
      </c>
      <c r="B11270" t="s">
        <v>43990</v>
      </c>
      <c r="C11270" t="s">
        <v>27</v>
      </c>
      <c r="D11270" t="s">
        <v>43991</v>
      </c>
      <c r="E11270" t="s">
        <v>17709</v>
      </c>
      <c r="F11270" t="s">
        <v>41</v>
      </c>
      <c r="G11270" t="s">
        <v>42</v>
      </c>
      <c r="H11270">
        <v>0</v>
      </c>
      <c r="I11270">
        <v>0</v>
      </c>
      <c r="J11270">
        <v>0</v>
      </c>
      <c r="K11270" t="s">
        <v>43992</v>
      </c>
    </row>
    <row r="11271" spans="1:11" x14ac:dyDescent="0.3">
      <c r="A11271" t="s">
        <v>43993</v>
      </c>
      <c r="B11271" t="s">
        <v>43994</v>
      </c>
      <c r="C11271" t="s">
        <v>27</v>
      </c>
      <c r="D11271" t="s">
        <v>43995</v>
      </c>
      <c r="E11271" t="s">
        <v>17709</v>
      </c>
      <c r="F11271" t="s">
        <v>16</v>
      </c>
      <c r="G11271" t="s">
        <v>487</v>
      </c>
      <c r="H11271">
        <v>0</v>
      </c>
      <c r="I11271">
        <v>0</v>
      </c>
      <c r="J11271">
        <v>0</v>
      </c>
      <c r="K11271" t="s">
        <v>43996</v>
      </c>
    </row>
    <row r="11272" spans="1:11" x14ac:dyDescent="0.3">
      <c r="A11272" t="s">
        <v>43997</v>
      </c>
      <c r="B11272" t="s">
        <v>43998</v>
      </c>
      <c r="C11272" t="s">
        <v>558</v>
      </c>
      <c r="E11272" t="s">
        <v>28510</v>
      </c>
      <c r="F11272" t="s">
        <v>16</v>
      </c>
      <c r="G11272" t="s">
        <v>1766</v>
      </c>
      <c r="H11272">
        <v>0</v>
      </c>
      <c r="I11272">
        <v>0</v>
      </c>
      <c r="J11272">
        <v>0</v>
      </c>
      <c r="K11272" t="s">
        <v>43999</v>
      </c>
    </row>
    <row r="11273" spans="1:11" x14ac:dyDescent="0.3">
      <c r="A11273" t="s">
        <v>44000</v>
      </c>
      <c r="B11273" t="s">
        <v>44001</v>
      </c>
      <c r="C11273" t="s">
        <v>558</v>
      </c>
      <c r="D11273" t="s">
        <v>44002</v>
      </c>
      <c r="E11273" t="s">
        <v>28510</v>
      </c>
      <c r="F11273" t="s">
        <v>16</v>
      </c>
      <c r="G11273" t="s">
        <v>6487</v>
      </c>
      <c r="H11273">
        <v>0</v>
      </c>
      <c r="I11273">
        <v>0</v>
      </c>
      <c r="J11273">
        <v>0</v>
      </c>
      <c r="K11273" t="s">
        <v>44003</v>
      </c>
    </row>
    <row r="11274" spans="1:11" x14ac:dyDescent="0.3">
      <c r="A11274" t="s">
        <v>44004</v>
      </c>
      <c r="C11274" t="s">
        <v>558</v>
      </c>
      <c r="D11274" t="s">
        <v>44005</v>
      </c>
      <c r="E11274" t="s">
        <v>28510</v>
      </c>
      <c r="F11274" t="s">
        <v>6152</v>
      </c>
      <c r="G11274" t="s">
        <v>42</v>
      </c>
      <c r="H11274">
        <v>0</v>
      </c>
      <c r="I11274">
        <v>0</v>
      </c>
      <c r="J11274">
        <v>0</v>
      </c>
      <c r="K11274" t="s">
        <v>44006</v>
      </c>
    </row>
    <row r="11275" spans="1:11" x14ac:dyDescent="0.3">
      <c r="A11275" t="s">
        <v>44007</v>
      </c>
      <c r="C11275" t="s">
        <v>558</v>
      </c>
      <c r="D11275" t="s">
        <v>44002</v>
      </c>
      <c r="E11275" t="s">
        <v>28510</v>
      </c>
      <c r="F11275" t="s">
        <v>20080</v>
      </c>
      <c r="G11275" t="s">
        <v>42</v>
      </c>
      <c r="H11275">
        <v>0</v>
      </c>
      <c r="I11275">
        <v>0</v>
      </c>
      <c r="J11275">
        <v>0</v>
      </c>
      <c r="K11275" t="s">
        <v>44008</v>
      </c>
    </row>
    <row r="11276" spans="1:11" x14ac:dyDescent="0.3">
      <c r="A11276" t="s">
        <v>44009</v>
      </c>
      <c r="B11276" t="s">
        <v>44010</v>
      </c>
      <c r="C11276" t="s">
        <v>13</v>
      </c>
      <c r="D11276" t="s">
        <v>44011</v>
      </c>
      <c r="E11276" t="s">
        <v>41916</v>
      </c>
      <c r="F11276" t="s">
        <v>16</v>
      </c>
      <c r="G11276" t="s">
        <v>9186</v>
      </c>
      <c r="H11276">
        <v>0</v>
      </c>
      <c r="I11276">
        <v>0</v>
      </c>
      <c r="J11276">
        <v>0</v>
      </c>
      <c r="K11276" t="s">
        <v>44012</v>
      </c>
    </row>
    <row r="11277" spans="1:11" x14ac:dyDescent="0.3">
      <c r="A11277" t="s">
        <v>44013</v>
      </c>
      <c r="B11277" t="s">
        <v>44014</v>
      </c>
      <c r="C11277" t="s">
        <v>20</v>
      </c>
      <c r="D11277" t="s">
        <v>44015</v>
      </c>
      <c r="E11277" t="s">
        <v>22</v>
      </c>
      <c r="F11277" t="s">
        <v>2703</v>
      </c>
      <c r="G11277" t="s">
        <v>2951</v>
      </c>
      <c r="H11277">
        <v>0</v>
      </c>
      <c r="I11277">
        <v>0</v>
      </c>
      <c r="J11277">
        <v>0</v>
      </c>
      <c r="K11277" t="s">
        <v>44016</v>
      </c>
    </row>
    <row r="11278" spans="1:11" x14ac:dyDescent="0.3">
      <c r="A11278" t="s">
        <v>44017</v>
      </c>
      <c r="B11278" t="s">
        <v>44018</v>
      </c>
      <c r="C11278" t="s">
        <v>558</v>
      </c>
      <c r="D11278" t="s">
        <v>44019</v>
      </c>
      <c r="E11278" t="s">
        <v>28510</v>
      </c>
      <c r="F11278" t="s">
        <v>16</v>
      </c>
      <c r="G11278" t="s">
        <v>4712</v>
      </c>
      <c r="H11278">
        <v>0</v>
      </c>
      <c r="I11278">
        <v>0</v>
      </c>
      <c r="J11278">
        <v>0</v>
      </c>
      <c r="K11278" t="s">
        <v>44020</v>
      </c>
    </row>
    <row r="11279" spans="1:11" x14ac:dyDescent="0.3">
      <c r="A11279" t="s">
        <v>44021</v>
      </c>
      <c r="B11279" t="s">
        <v>44022</v>
      </c>
      <c r="C11279" t="s">
        <v>13</v>
      </c>
      <c r="D11279" t="s">
        <v>44023</v>
      </c>
      <c r="E11279" t="s">
        <v>41916</v>
      </c>
      <c r="F11279" t="s">
        <v>16</v>
      </c>
      <c r="G11279" t="s">
        <v>13539</v>
      </c>
      <c r="H11279">
        <v>0</v>
      </c>
      <c r="I11279">
        <v>0</v>
      </c>
      <c r="J11279">
        <v>0</v>
      </c>
      <c r="K11279" t="s">
        <v>44024</v>
      </c>
    </row>
    <row r="11280" spans="1:11" x14ac:dyDescent="0.3">
      <c r="A11280" t="s">
        <v>44025</v>
      </c>
      <c r="B11280" t="s">
        <v>44026</v>
      </c>
      <c r="C11280" t="s">
        <v>558</v>
      </c>
      <c r="D11280" t="s">
        <v>44027</v>
      </c>
      <c r="E11280" t="s">
        <v>32122</v>
      </c>
      <c r="F11280" t="s">
        <v>2595</v>
      </c>
      <c r="G11280" t="s">
        <v>42</v>
      </c>
      <c r="H11280">
        <v>0</v>
      </c>
      <c r="I11280">
        <v>0</v>
      </c>
      <c r="J11280">
        <v>0</v>
      </c>
      <c r="K11280" t="s">
        <v>44028</v>
      </c>
    </row>
    <row r="11281" spans="1:11" x14ac:dyDescent="0.3">
      <c r="A11281" t="s">
        <v>44029</v>
      </c>
      <c r="B11281" t="s">
        <v>44030</v>
      </c>
      <c r="C11281" t="s">
        <v>20</v>
      </c>
      <c r="D11281" t="s">
        <v>44031</v>
      </c>
      <c r="E11281" t="s">
        <v>33633</v>
      </c>
      <c r="F11281" t="s">
        <v>1793</v>
      </c>
      <c r="G11281" t="s">
        <v>42</v>
      </c>
      <c r="H11281">
        <v>0</v>
      </c>
      <c r="I11281">
        <v>0</v>
      </c>
      <c r="J11281">
        <v>0</v>
      </c>
      <c r="K11281" t="s">
        <v>44032</v>
      </c>
    </row>
    <row r="11282" spans="1:11" x14ac:dyDescent="0.3">
      <c r="A11282" t="s">
        <v>44033</v>
      </c>
      <c r="B11282" t="s">
        <v>44034</v>
      </c>
      <c r="C11282" t="s">
        <v>13</v>
      </c>
      <c r="D11282" t="s">
        <v>44035</v>
      </c>
      <c r="E11282" t="s">
        <v>41916</v>
      </c>
      <c r="F11282" t="s">
        <v>1452</v>
      </c>
      <c r="G11282" t="s">
        <v>42</v>
      </c>
      <c r="H11282">
        <v>0</v>
      </c>
      <c r="I11282">
        <v>0</v>
      </c>
      <c r="J11282">
        <v>0</v>
      </c>
      <c r="K11282" t="s">
        <v>44036</v>
      </c>
    </row>
    <row r="11283" spans="1:11" x14ac:dyDescent="0.3">
      <c r="A11283" t="s">
        <v>44037</v>
      </c>
      <c r="B11283" t="s">
        <v>44038</v>
      </c>
      <c r="C11283" t="s">
        <v>20</v>
      </c>
      <c r="D11283" t="s">
        <v>44039</v>
      </c>
      <c r="E11283" t="s">
        <v>33633</v>
      </c>
      <c r="F11283" t="s">
        <v>1531</v>
      </c>
      <c r="G11283" t="s">
        <v>42</v>
      </c>
      <c r="H11283">
        <v>0</v>
      </c>
      <c r="I11283">
        <v>0</v>
      </c>
      <c r="J11283">
        <v>0</v>
      </c>
      <c r="K11283" t="s">
        <v>44040</v>
      </c>
    </row>
    <row r="11284" spans="1:11" x14ac:dyDescent="0.3">
      <c r="A11284" t="s">
        <v>44041</v>
      </c>
      <c r="B11284" t="s">
        <v>44042</v>
      </c>
      <c r="C11284" t="s">
        <v>27</v>
      </c>
      <c r="D11284" t="s">
        <v>44043</v>
      </c>
      <c r="E11284" t="s">
        <v>17709</v>
      </c>
      <c r="F11284" t="s">
        <v>16</v>
      </c>
      <c r="G11284" t="s">
        <v>15631</v>
      </c>
      <c r="H11284">
        <v>0</v>
      </c>
      <c r="I11284">
        <v>0</v>
      </c>
      <c r="J11284">
        <v>0</v>
      </c>
      <c r="K11284" t="s">
        <v>44044</v>
      </c>
    </row>
    <row r="11285" spans="1:11" x14ac:dyDescent="0.3">
      <c r="A11285" t="s">
        <v>44045</v>
      </c>
      <c r="B11285" t="s">
        <v>44046</v>
      </c>
      <c r="C11285" t="s">
        <v>20</v>
      </c>
      <c r="D11285" t="s">
        <v>44047</v>
      </c>
      <c r="E11285" t="s">
        <v>33633</v>
      </c>
      <c r="F11285" t="s">
        <v>2852</v>
      </c>
      <c r="G11285" t="s">
        <v>42</v>
      </c>
      <c r="H11285">
        <v>0</v>
      </c>
      <c r="I11285">
        <v>0</v>
      </c>
      <c r="J11285">
        <v>0</v>
      </c>
      <c r="K11285" t="s">
        <v>44048</v>
      </c>
    </row>
    <row r="11286" spans="1:11" x14ac:dyDescent="0.3">
      <c r="A11286" t="s">
        <v>44049</v>
      </c>
      <c r="B11286" t="s">
        <v>44050</v>
      </c>
      <c r="C11286" t="s">
        <v>20</v>
      </c>
      <c r="D11286" t="s">
        <v>44051</v>
      </c>
      <c r="E11286" t="s">
        <v>33633</v>
      </c>
      <c r="F11286" t="s">
        <v>845</v>
      </c>
      <c r="G11286" t="s">
        <v>42</v>
      </c>
      <c r="H11286">
        <v>0</v>
      </c>
      <c r="I11286">
        <v>0</v>
      </c>
      <c r="J11286">
        <v>0</v>
      </c>
      <c r="K11286" t="s">
        <v>44052</v>
      </c>
    </row>
    <row r="11287" spans="1:11" x14ac:dyDescent="0.3">
      <c r="A11287" t="s">
        <v>44053</v>
      </c>
      <c r="C11287" t="s">
        <v>27</v>
      </c>
      <c r="D11287" t="s">
        <v>44054</v>
      </c>
      <c r="E11287" t="s">
        <v>17709</v>
      </c>
      <c r="F11287" t="s">
        <v>41</v>
      </c>
      <c r="G11287" t="s">
        <v>42</v>
      </c>
      <c r="H11287">
        <v>0</v>
      </c>
      <c r="I11287">
        <v>0</v>
      </c>
      <c r="J11287">
        <v>0</v>
      </c>
      <c r="K11287" t="s">
        <v>44055</v>
      </c>
    </row>
    <row r="11288" spans="1:11" x14ac:dyDescent="0.3">
      <c r="A11288" t="s">
        <v>44056</v>
      </c>
      <c r="B11288" t="s">
        <v>44057</v>
      </c>
      <c r="C11288" t="s">
        <v>20</v>
      </c>
      <c r="D11288" t="s">
        <v>44058</v>
      </c>
      <c r="E11288" t="s">
        <v>33633</v>
      </c>
      <c r="F11288" t="s">
        <v>4643</v>
      </c>
      <c r="G11288" t="s">
        <v>42</v>
      </c>
      <c r="H11288">
        <v>0</v>
      </c>
      <c r="I11288">
        <v>0</v>
      </c>
      <c r="J11288">
        <v>0</v>
      </c>
      <c r="K11288" t="s">
        <v>44059</v>
      </c>
    </row>
    <row r="11289" spans="1:11" x14ac:dyDescent="0.3">
      <c r="A11289" t="s">
        <v>44060</v>
      </c>
      <c r="B11289" t="s">
        <v>44061</v>
      </c>
      <c r="C11289" t="s">
        <v>27</v>
      </c>
      <c r="D11289" t="s">
        <v>44062</v>
      </c>
      <c r="E11289" t="s">
        <v>17709</v>
      </c>
      <c r="F11289" t="s">
        <v>41</v>
      </c>
      <c r="G11289" t="s">
        <v>42</v>
      </c>
      <c r="H11289">
        <v>0</v>
      </c>
      <c r="I11289">
        <v>0</v>
      </c>
      <c r="J11289">
        <v>0</v>
      </c>
      <c r="K11289" t="s">
        <v>44063</v>
      </c>
    </row>
    <row r="11290" spans="1:11" x14ac:dyDescent="0.3">
      <c r="A11290" t="s">
        <v>44064</v>
      </c>
      <c r="B11290" t="s">
        <v>44065</v>
      </c>
      <c r="C11290" t="s">
        <v>558</v>
      </c>
      <c r="D11290" t="s">
        <v>44066</v>
      </c>
      <c r="E11290" t="s">
        <v>28510</v>
      </c>
      <c r="F11290" t="s">
        <v>4373</v>
      </c>
      <c r="G11290" t="s">
        <v>19910</v>
      </c>
      <c r="H11290">
        <v>0</v>
      </c>
      <c r="I11290">
        <v>0</v>
      </c>
      <c r="J11290">
        <v>0</v>
      </c>
      <c r="K11290" t="s">
        <v>44067</v>
      </c>
    </row>
    <row r="11291" spans="1:11" x14ac:dyDescent="0.3">
      <c r="A11291" t="s">
        <v>44068</v>
      </c>
      <c r="B11291" t="s">
        <v>44069</v>
      </c>
      <c r="C11291" t="s">
        <v>558</v>
      </c>
      <c r="D11291" t="s">
        <v>44070</v>
      </c>
      <c r="E11291" t="s">
        <v>28510</v>
      </c>
      <c r="F11291" t="s">
        <v>15056</v>
      </c>
      <c r="G11291" t="s">
        <v>42</v>
      </c>
      <c r="H11291">
        <v>0</v>
      </c>
      <c r="I11291">
        <v>0</v>
      </c>
      <c r="J11291">
        <v>0</v>
      </c>
      <c r="K11291" t="s">
        <v>44071</v>
      </c>
    </row>
    <row r="11292" spans="1:11" x14ac:dyDescent="0.3">
      <c r="A11292" t="s">
        <v>44072</v>
      </c>
      <c r="B11292" t="s">
        <v>44073</v>
      </c>
      <c r="C11292" t="s">
        <v>20</v>
      </c>
      <c r="D11292" t="s">
        <v>44074</v>
      </c>
      <c r="E11292" t="s">
        <v>33633</v>
      </c>
      <c r="F11292" t="s">
        <v>7529</v>
      </c>
      <c r="G11292" t="s">
        <v>42</v>
      </c>
      <c r="H11292">
        <v>0</v>
      </c>
      <c r="I11292">
        <v>0</v>
      </c>
      <c r="J11292">
        <v>0</v>
      </c>
      <c r="K11292" t="s">
        <v>44075</v>
      </c>
    </row>
    <row r="11293" spans="1:11" x14ac:dyDescent="0.3">
      <c r="A11293" t="s">
        <v>44076</v>
      </c>
      <c r="B11293" t="s">
        <v>44077</v>
      </c>
      <c r="C11293" t="s">
        <v>20</v>
      </c>
      <c r="D11293" t="s">
        <v>44078</v>
      </c>
      <c r="E11293" t="s">
        <v>33633</v>
      </c>
      <c r="F11293" t="s">
        <v>11456</v>
      </c>
      <c r="G11293" t="s">
        <v>817</v>
      </c>
      <c r="H11293">
        <v>0</v>
      </c>
      <c r="I11293">
        <v>0</v>
      </c>
      <c r="J11293">
        <v>0</v>
      </c>
      <c r="K11293" t="s">
        <v>44079</v>
      </c>
    </row>
    <row r="11294" spans="1:11" x14ac:dyDescent="0.3">
      <c r="A11294" t="s">
        <v>44080</v>
      </c>
      <c r="C11294" t="s">
        <v>20</v>
      </c>
      <c r="D11294" t="s">
        <v>44081</v>
      </c>
      <c r="E11294" t="s">
        <v>33633</v>
      </c>
      <c r="F11294" t="s">
        <v>16</v>
      </c>
      <c r="G11294" t="s">
        <v>7342</v>
      </c>
      <c r="H11294">
        <v>0</v>
      </c>
      <c r="I11294">
        <v>0</v>
      </c>
      <c r="J11294">
        <v>0</v>
      </c>
      <c r="K11294" t="s">
        <v>44082</v>
      </c>
    </row>
    <row r="11295" spans="1:11" x14ac:dyDescent="0.3">
      <c r="A11295" t="s">
        <v>44083</v>
      </c>
      <c r="B11295" t="s">
        <v>44084</v>
      </c>
      <c r="C11295" t="s">
        <v>20</v>
      </c>
      <c r="D11295" t="s">
        <v>44085</v>
      </c>
      <c r="E11295" t="s">
        <v>33633</v>
      </c>
      <c r="F11295" t="s">
        <v>845</v>
      </c>
      <c r="G11295" t="s">
        <v>269</v>
      </c>
      <c r="H11295">
        <v>0</v>
      </c>
      <c r="I11295">
        <v>0</v>
      </c>
      <c r="J11295">
        <v>0</v>
      </c>
      <c r="K11295" t="s">
        <v>44086</v>
      </c>
    </row>
    <row r="11296" spans="1:11" x14ac:dyDescent="0.3">
      <c r="A11296" t="s">
        <v>44087</v>
      </c>
      <c r="B11296" t="s">
        <v>44088</v>
      </c>
      <c r="C11296" t="s">
        <v>20</v>
      </c>
      <c r="D11296" t="s">
        <v>44089</v>
      </c>
      <c r="E11296" t="s">
        <v>33633</v>
      </c>
      <c r="F11296" t="s">
        <v>16</v>
      </c>
      <c r="G11296" t="s">
        <v>4044</v>
      </c>
      <c r="H11296">
        <v>0</v>
      </c>
      <c r="I11296">
        <v>0</v>
      </c>
      <c r="J11296">
        <v>0</v>
      </c>
      <c r="K11296" t="s">
        <v>44090</v>
      </c>
    </row>
    <row r="11297" spans="1:11" x14ac:dyDescent="0.3">
      <c r="A11297" t="s">
        <v>44091</v>
      </c>
      <c r="B11297" t="s">
        <v>44092</v>
      </c>
      <c r="C11297" t="s">
        <v>20</v>
      </c>
      <c r="D11297" t="s">
        <v>44093</v>
      </c>
      <c r="E11297" t="s">
        <v>33633</v>
      </c>
      <c r="F11297" t="s">
        <v>16</v>
      </c>
      <c r="G11297" t="s">
        <v>3479</v>
      </c>
      <c r="H11297">
        <v>0</v>
      </c>
      <c r="I11297">
        <v>0</v>
      </c>
      <c r="J11297">
        <v>0</v>
      </c>
      <c r="K11297" t="s">
        <v>44094</v>
      </c>
    </row>
    <row r="11298" spans="1:11" x14ac:dyDescent="0.3">
      <c r="A11298" t="s">
        <v>44095</v>
      </c>
      <c r="B11298" t="s">
        <v>44096</v>
      </c>
      <c r="C11298" t="s">
        <v>20</v>
      </c>
      <c r="D11298" t="s">
        <v>44097</v>
      </c>
      <c r="E11298" t="s">
        <v>33633</v>
      </c>
      <c r="F11298" t="s">
        <v>16</v>
      </c>
      <c r="G11298" t="s">
        <v>8877</v>
      </c>
      <c r="H11298">
        <v>0</v>
      </c>
      <c r="I11298">
        <v>0</v>
      </c>
      <c r="J11298">
        <v>0</v>
      </c>
      <c r="K11298" t="s">
        <v>44098</v>
      </c>
    </row>
    <row r="11299" spans="1:11" x14ac:dyDescent="0.3">
      <c r="A11299" t="s">
        <v>44099</v>
      </c>
      <c r="B11299" t="s">
        <v>44100</v>
      </c>
      <c r="C11299" t="s">
        <v>466</v>
      </c>
      <c r="D11299" t="s">
        <v>44101</v>
      </c>
      <c r="E11299" t="s">
        <v>41948</v>
      </c>
      <c r="F11299" t="s">
        <v>1247</v>
      </c>
      <c r="G11299" t="s">
        <v>42</v>
      </c>
      <c r="H11299">
        <v>0</v>
      </c>
      <c r="I11299">
        <v>0</v>
      </c>
      <c r="J11299">
        <v>0</v>
      </c>
      <c r="K11299" t="s">
        <v>44102</v>
      </c>
    </row>
    <row r="11300" spans="1:11" x14ac:dyDescent="0.3">
      <c r="A11300" t="s">
        <v>44103</v>
      </c>
      <c r="B11300" t="s">
        <v>44104</v>
      </c>
      <c r="C11300" t="s">
        <v>27</v>
      </c>
      <c r="D11300" t="s">
        <v>44105</v>
      </c>
      <c r="E11300" t="s">
        <v>17709</v>
      </c>
      <c r="F11300" t="s">
        <v>16</v>
      </c>
      <c r="G11300" t="s">
        <v>2079</v>
      </c>
      <c r="H11300">
        <v>0</v>
      </c>
      <c r="I11300">
        <v>0</v>
      </c>
      <c r="J11300">
        <v>0</v>
      </c>
      <c r="K11300" t="s">
        <v>44106</v>
      </c>
    </row>
    <row r="11301" spans="1:11" x14ac:dyDescent="0.3">
      <c r="A11301" t="s">
        <v>44107</v>
      </c>
      <c r="B11301" t="s">
        <v>44108</v>
      </c>
      <c r="C11301" t="s">
        <v>27</v>
      </c>
      <c r="D11301" t="s">
        <v>44109</v>
      </c>
      <c r="E11301" t="s">
        <v>17709</v>
      </c>
      <c r="F11301" t="s">
        <v>16</v>
      </c>
      <c r="G11301" t="s">
        <v>12413</v>
      </c>
      <c r="H11301">
        <v>0</v>
      </c>
      <c r="I11301">
        <v>0</v>
      </c>
      <c r="J11301">
        <v>0</v>
      </c>
      <c r="K11301" t="s">
        <v>44110</v>
      </c>
    </row>
    <row r="11302" spans="1:11" x14ac:dyDescent="0.3">
      <c r="A11302" t="s">
        <v>44111</v>
      </c>
      <c r="B11302" t="s">
        <v>44112</v>
      </c>
      <c r="C11302" t="s">
        <v>20</v>
      </c>
      <c r="D11302" t="s">
        <v>44113</v>
      </c>
      <c r="E11302" t="s">
        <v>33633</v>
      </c>
      <c r="F11302" t="s">
        <v>16</v>
      </c>
      <c r="G11302" t="s">
        <v>1434</v>
      </c>
      <c r="H11302">
        <v>0</v>
      </c>
      <c r="I11302">
        <v>0</v>
      </c>
      <c r="J11302">
        <v>0</v>
      </c>
      <c r="K11302" t="s">
        <v>44114</v>
      </c>
    </row>
    <row r="11303" spans="1:11" x14ac:dyDescent="0.3">
      <c r="A11303" t="s">
        <v>44115</v>
      </c>
      <c r="B11303" t="s">
        <v>44116</v>
      </c>
      <c r="C11303" t="s">
        <v>27</v>
      </c>
      <c r="D11303" t="s">
        <v>44117</v>
      </c>
      <c r="E11303" t="s">
        <v>17709</v>
      </c>
      <c r="F11303" t="s">
        <v>41</v>
      </c>
      <c r="G11303" t="s">
        <v>42</v>
      </c>
      <c r="H11303">
        <v>0</v>
      </c>
      <c r="I11303">
        <v>0</v>
      </c>
      <c r="J11303">
        <v>0</v>
      </c>
      <c r="K11303" t="s">
        <v>44118</v>
      </c>
    </row>
    <row r="11304" spans="1:11" x14ac:dyDescent="0.3">
      <c r="A11304" t="s">
        <v>44119</v>
      </c>
      <c r="B11304" t="s">
        <v>44120</v>
      </c>
      <c r="C11304" t="s">
        <v>558</v>
      </c>
      <c r="D11304" t="s">
        <v>44121</v>
      </c>
      <c r="E11304" t="s">
        <v>1122</v>
      </c>
      <c r="F11304" t="s">
        <v>3310</v>
      </c>
      <c r="G11304" t="s">
        <v>42</v>
      </c>
      <c r="H11304">
        <v>0</v>
      </c>
      <c r="I11304">
        <v>0</v>
      </c>
      <c r="J11304">
        <v>0</v>
      </c>
      <c r="K11304" t="s">
        <v>44122</v>
      </c>
    </row>
    <row r="11305" spans="1:11" x14ac:dyDescent="0.3">
      <c r="A11305" t="s">
        <v>44123</v>
      </c>
      <c r="B11305" t="s">
        <v>44124</v>
      </c>
      <c r="C11305" t="s">
        <v>27</v>
      </c>
      <c r="D11305" t="s">
        <v>44125</v>
      </c>
      <c r="E11305" t="s">
        <v>17709</v>
      </c>
      <c r="F11305" t="s">
        <v>41</v>
      </c>
      <c r="G11305" t="s">
        <v>42</v>
      </c>
      <c r="H11305">
        <v>0</v>
      </c>
      <c r="I11305">
        <v>0</v>
      </c>
      <c r="J11305">
        <v>0</v>
      </c>
      <c r="K11305" t="s">
        <v>44126</v>
      </c>
    </row>
    <row r="11306" spans="1:11" x14ac:dyDescent="0.3">
      <c r="A11306" t="s">
        <v>44127</v>
      </c>
      <c r="B11306" t="s">
        <v>44128</v>
      </c>
      <c r="C11306" t="s">
        <v>20</v>
      </c>
      <c r="D11306" t="s">
        <v>44129</v>
      </c>
      <c r="E11306" t="s">
        <v>33633</v>
      </c>
      <c r="F11306" t="s">
        <v>16</v>
      </c>
      <c r="G11306" t="s">
        <v>9279</v>
      </c>
      <c r="H11306">
        <v>0</v>
      </c>
      <c r="I11306">
        <v>0</v>
      </c>
      <c r="J11306">
        <v>0</v>
      </c>
      <c r="K11306" t="s">
        <v>44130</v>
      </c>
    </row>
    <row r="11307" spans="1:11" x14ac:dyDescent="0.3">
      <c r="A11307" t="s">
        <v>44131</v>
      </c>
      <c r="C11307" t="s">
        <v>13</v>
      </c>
      <c r="D11307" t="s">
        <v>44132</v>
      </c>
      <c r="E11307" t="s">
        <v>41916</v>
      </c>
      <c r="F11307" t="s">
        <v>16</v>
      </c>
      <c r="G11307" t="s">
        <v>42</v>
      </c>
      <c r="H11307">
        <v>0</v>
      </c>
      <c r="I11307">
        <v>0</v>
      </c>
      <c r="J11307">
        <v>0</v>
      </c>
      <c r="K11307" t="s">
        <v>44133</v>
      </c>
    </row>
    <row r="11308" spans="1:11" x14ac:dyDescent="0.3">
      <c r="A11308" t="s">
        <v>44134</v>
      </c>
      <c r="B11308" t="s">
        <v>44135</v>
      </c>
      <c r="C11308" t="s">
        <v>20</v>
      </c>
      <c r="D11308" t="s">
        <v>44136</v>
      </c>
      <c r="E11308" t="s">
        <v>33633</v>
      </c>
      <c r="F11308" t="s">
        <v>16</v>
      </c>
      <c r="G11308" t="s">
        <v>4717</v>
      </c>
      <c r="H11308">
        <v>0</v>
      </c>
      <c r="I11308">
        <v>0</v>
      </c>
      <c r="J11308">
        <v>0</v>
      </c>
      <c r="K11308" t="s">
        <v>44137</v>
      </c>
    </row>
    <row r="11309" spans="1:11" x14ac:dyDescent="0.3">
      <c r="A11309" t="s">
        <v>44138</v>
      </c>
      <c r="B11309" t="s">
        <v>44139</v>
      </c>
      <c r="C11309" t="s">
        <v>20</v>
      </c>
      <c r="D11309" t="s">
        <v>44140</v>
      </c>
      <c r="E11309" t="s">
        <v>33633</v>
      </c>
      <c r="F11309" t="s">
        <v>16</v>
      </c>
      <c r="G11309" t="s">
        <v>12342</v>
      </c>
      <c r="H11309">
        <v>0</v>
      </c>
      <c r="I11309">
        <v>0</v>
      </c>
      <c r="J11309">
        <v>0</v>
      </c>
      <c r="K11309" t="s">
        <v>44141</v>
      </c>
    </row>
    <row r="11310" spans="1:11" x14ac:dyDescent="0.3">
      <c r="A11310" t="s">
        <v>44142</v>
      </c>
      <c r="B11310" t="s">
        <v>44143</v>
      </c>
      <c r="C11310" t="s">
        <v>20</v>
      </c>
      <c r="D11310" t="s">
        <v>44144</v>
      </c>
      <c r="E11310" t="s">
        <v>33633</v>
      </c>
      <c r="F11310" t="s">
        <v>16</v>
      </c>
      <c r="G11310" t="s">
        <v>29173</v>
      </c>
      <c r="H11310">
        <v>0</v>
      </c>
      <c r="I11310">
        <v>0</v>
      </c>
      <c r="J11310">
        <v>0</v>
      </c>
      <c r="K11310" t="s">
        <v>44145</v>
      </c>
    </row>
    <row r="11311" spans="1:11" x14ac:dyDescent="0.3">
      <c r="A11311" t="s">
        <v>44146</v>
      </c>
      <c r="B11311" t="s">
        <v>44147</v>
      </c>
      <c r="C11311" t="s">
        <v>20</v>
      </c>
      <c r="D11311" t="s">
        <v>44148</v>
      </c>
      <c r="E11311" t="s">
        <v>22</v>
      </c>
      <c r="F11311" t="s">
        <v>16</v>
      </c>
      <c r="G11311" t="s">
        <v>2542</v>
      </c>
      <c r="H11311">
        <v>0</v>
      </c>
      <c r="I11311">
        <v>0</v>
      </c>
      <c r="J11311">
        <v>0</v>
      </c>
      <c r="K11311" t="s">
        <v>44149</v>
      </c>
    </row>
    <row r="11312" spans="1:11" x14ac:dyDescent="0.3">
      <c r="A11312" t="s">
        <v>44150</v>
      </c>
      <c r="B11312" t="s">
        <v>44151</v>
      </c>
      <c r="C11312" t="s">
        <v>20</v>
      </c>
      <c r="D11312" t="s">
        <v>44152</v>
      </c>
      <c r="E11312" t="s">
        <v>33633</v>
      </c>
      <c r="F11312" t="s">
        <v>16</v>
      </c>
      <c r="G11312" t="s">
        <v>16824</v>
      </c>
      <c r="H11312">
        <v>0</v>
      </c>
      <c r="I11312">
        <v>0</v>
      </c>
      <c r="J11312">
        <v>0</v>
      </c>
      <c r="K11312" t="s">
        <v>44153</v>
      </c>
    </row>
    <row r="11313" spans="1:11" x14ac:dyDescent="0.3">
      <c r="A11313" t="s">
        <v>44154</v>
      </c>
      <c r="B11313" t="s">
        <v>44155</v>
      </c>
      <c r="C11313" t="s">
        <v>20</v>
      </c>
      <c r="D11313" t="s">
        <v>44156</v>
      </c>
      <c r="E11313" t="s">
        <v>33633</v>
      </c>
      <c r="F11313" t="s">
        <v>1237</v>
      </c>
      <c r="G11313" t="s">
        <v>42</v>
      </c>
      <c r="H11313">
        <v>0</v>
      </c>
      <c r="I11313">
        <v>0</v>
      </c>
      <c r="J11313">
        <v>0</v>
      </c>
      <c r="K11313" t="s">
        <v>44157</v>
      </c>
    </row>
    <row r="11314" spans="1:11" x14ac:dyDescent="0.3">
      <c r="A11314" t="s">
        <v>44158</v>
      </c>
      <c r="B11314" t="s">
        <v>44159</v>
      </c>
      <c r="C11314" t="s">
        <v>20</v>
      </c>
      <c r="D11314" t="s">
        <v>44160</v>
      </c>
      <c r="E11314" t="s">
        <v>33633</v>
      </c>
      <c r="F11314" t="s">
        <v>16</v>
      </c>
      <c r="G11314" t="s">
        <v>756</v>
      </c>
      <c r="H11314">
        <v>0</v>
      </c>
      <c r="I11314">
        <v>0</v>
      </c>
      <c r="J11314">
        <v>0</v>
      </c>
      <c r="K11314" t="s">
        <v>44161</v>
      </c>
    </row>
    <row r="11315" spans="1:11" x14ac:dyDescent="0.3">
      <c r="A11315" t="s">
        <v>44162</v>
      </c>
      <c r="C11315" t="s">
        <v>20</v>
      </c>
      <c r="D11315" t="s">
        <v>44163</v>
      </c>
      <c r="E11315" t="s">
        <v>33633</v>
      </c>
      <c r="F11315" t="s">
        <v>16</v>
      </c>
      <c r="G11315" t="s">
        <v>4671</v>
      </c>
      <c r="H11315">
        <v>0</v>
      </c>
      <c r="I11315">
        <v>0</v>
      </c>
      <c r="J11315">
        <v>0</v>
      </c>
      <c r="K11315" t="s">
        <v>44164</v>
      </c>
    </row>
    <row r="11316" spans="1:11" x14ac:dyDescent="0.3">
      <c r="A11316" t="s">
        <v>44165</v>
      </c>
      <c r="C11316" t="s">
        <v>20</v>
      </c>
      <c r="D11316" t="s">
        <v>44166</v>
      </c>
      <c r="E11316" t="s">
        <v>33633</v>
      </c>
      <c r="F11316" t="s">
        <v>16</v>
      </c>
      <c r="G11316" t="s">
        <v>4671</v>
      </c>
      <c r="H11316">
        <v>0</v>
      </c>
      <c r="I11316">
        <v>0</v>
      </c>
      <c r="J11316">
        <v>0</v>
      </c>
      <c r="K11316" t="s">
        <v>44167</v>
      </c>
    </row>
    <row r="11317" spans="1:11" x14ac:dyDescent="0.3">
      <c r="A11317" t="s">
        <v>44168</v>
      </c>
      <c r="B11317" t="s">
        <v>44169</v>
      </c>
      <c r="C11317" t="s">
        <v>20</v>
      </c>
      <c r="D11317" t="s">
        <v>44170</v>
      </c>
      <c r="E11317" t="s">
        <v>33633</v>
      </c>
      <c r="F11317" t="s">
        <v>2361</v>
      </c>
      <c r="G11317" t="s">
        <v>42</v>
      </c>
      <c r="H11317">
        <v>0</v>
      </c>
      <c r="I11317">
        <v>0</v>
      </c>
      <c r="J11317">
        <v>0</v>
      </c>
      <c r="K11317" t="s">
        <v>44171</v>
      </c>
    </row>
    <row r="11318" spans="1:11" x14ac:dyDescent="0.3">
      <c r="A11318" t="s">
        <v>44172</v>
      </c>
      <c r="B11318" t="s">
        <v>44173</v>
      </c>
      <c r="C11318" t="s">
        <v>20</v>
      </c>
      <c r="D11318" t="s">
        <v>44174</v>
      </c>
      <c r="E11318" t="s">
        <v>33633</v>
      </c>
      <c r="F11318" t="s">
        <v>7524</v>
      </c>
      <c r="G11318" t="s">
        <v>42</v>
      </c>
      <c r="H11318">
        <v>0</v>
      </c>
      <c r="I11318">
        <v>0</v>
      </c>
      <c r="J11318">
        <v>0</v>
      </c>
      <c r="K11318" t="s">
        <v>44175</v>
      </c>
    </row>
    <row r="11319" spans="1:11" x14ac:dyDescent="0.3">
      <c r="A11319" t="s">
        <v>44176</v>
      </c>
      <c r="B11319" t="s">
        <v>44177</v>
      </c>
      <c r="C11319" t="s">
        <v>27</v>
      </c>
      <c r="D11319" t="s">
        <v>44178</v>
      </c>
      <c r="E11319" t="s">
        <v>17709</v>
      </c>
      <c r="F11319" t="s">
        <v>41</v>
      </c>
      <c r="G11319" t="s">
        <v>42</v>
      </c>
      <c r="H11319">
        <v>0</v>
      </c>
      <c r="I11319">
        <v>0</v>
      </c>
      <c r="J11319">
        <v>0</v>
      </c>
      <c r="K11319" t="s">
        <v>44179</v>
      </c>
    </row>
    <row r="11320" spans="1:11" x14ac:dyDescent="0.3">
      <c r="A11320" t="s">
        <v>44180</v>
      </c>
      <c r="B11320" t="s">
        <v>44181</v>
      </c>
      <c r="C11320" t="s">
        <v>20</v>
      </c>
      <c r="D11320" t="s">
        <v>44182</v>
      </c>
      <c r="E11320" t="s">
        <v>33633</v>
      </c>
      <c r="F11320" t="s">
        <v>2595</v>
      </c>
      <c r="G11320" t="s">
        <v>42</v>
      </c>
      <c r="H11320">
        <v>0</v>
      </c>
      <c r="I11320">
        <v>0</v>
      </c>
      <c r="J11320">
        <v>0</v>
      </c>
      <c r="K11320" t="s">
        <v>44183</v>
      </c>
    </row>
    <row r="11321" spans="1:11" x14ac:dyDescent="0.3">
      <c r="A11321" t="s">
        <v>44184</v>
      </c>
      <c r="B11321" t="s">
        <v>44185</v>
      </c>
      <c r="C11321" t="s">
        <v>20</v>
      </c>
      <c r="D11321" t="s">
        <v>44186</v>
      </c>
      <c r="E11321" t="s">
        <v>22</v>
      </c>
      <c r="F11321" t="s">
        <v>16</v>
      </c>
      <c r="G11321" t="s">
        <v>4900</v>
      </c>
      <c r="H11321">
        <v>0</v>
      </c>
      <c r="I11321">
        <v>0</v>
      </c>
      <c r="J11321">
        <v>0</v>
      </c>
      <c r="K11321" t="s">
        <v>44187</v>
      </c>
    </row>
    <row r="11322" spans="1:11" x14ac:dyDescent="0.3">
      <c r="A11322" t="s">
        <v>44188</v>
      </c>
      <c r="B11322" t="s">
        <v>44189</v>
      </c>
      <c r="C11322" t="s">
        <v>558</v>
      </c>
      <c r="D11322" t="s">
        <v>44190</v>
      </c>
      <c r="E11322" t="s">
        <v>19698</v>
      </c>
      <c r="F11322" t="s">
        <v>16</v>
      </c>
      <c r="G11322" t="s">
        <v>13213</v>
      </c>
      <c r="H11322">
        <v>0</v>
      </c>
      <c r="I11322">
        <v>0</v>
      </c>
      <c r="J11322">
        <v>0</v>
      </c>
      <c r="K11322" t="s">
        <v>44191</v>
      </c>
    </row>
    <row r="11323" spans="1:11" x14ac:dyDescent="0.3">
      <c r="A11323" t="s">
        <v>44192</v>
      </c>
      <c r="B11323" t="s">
        <v>44193</v>
      </c>
      <c r="C11323" t="s">
        <v>20</v>
      </c>
      <c r="D11323" t="s">
        <v>44194</v>
      </c>
      <c r="E11323" t="s">
        <v>33633</v>
      </c>
      <c r="F11323" t="s">
        <v>16</v>
      </c>
      <c r="G11323" t="s">
        <v>3489</v>
      </c>
      <c r="H11323">
        <v>0</v>
      </c>
      <c r="I11323">
        <v>0</v>
      </c>
      <c r="J11323">
        <v>0</v>
      </c>
      <c r="K11323" t="s">
        <v>44195</v>
      </c>
    </row>
    <row r="11324" spans="1:11" x14ac:dyDescent="0.3">
      <c r="A11324" t="s">
        <v>44196</v>
      </c>
      <c r="B11324" t="s">
        <v>44197</v>
      </c>
      <c r="C11324" t="s">
        <v>558</v>
      </c>
      <c r="D11324" t="s">
        <v>44198</v>
      </c>
      <c r="E11324" t="s">
        <v>28510</v>
      </c>
      <c r="F11324" t="s">
        <v>6890</v>
      </c>
      <c r="G11324" t="s">
        <v>23859</v>
      </c>
      <c r="H11324">
        <v>0</v>
      </c>
      <c r="I11324">
        <v>0</v>
      </c>
      <c r="J11324">
        <v>0</v>
      </c>
      <c r="K11324" t="s">
        <v>44199</v>
      </c>
    </row>
    <row r="11325" spans="1:11" x14ac:dyDescent="0.3">
      <c r="A11325" t="s">
        <v>44200</v>
      </c>
      <c r="B11325" t="s">
        <v>44201</v>
      </c>
      <c r="C11325" t="s">
        <v>20</v>
      </c>
      <c r="D11325" t="s">
        <v>44202</v>
      </c>
      <c r="E11325" t="s">
        <v>33633</v>
      </c>
      <c r="F11325" t="s">
        <v>2144</v>
      </c>
      <c r="G11325" t="s">
        <v>2750</v>
      </c>
      <c r="H11325">
        <v>0</v>
      </c>
      <c r="I11325">
        <v>0</v>
      </c>
      <c r="J11325">
        <v>0</v>
      </c>
      <c r="K11325" t="s">
        <v>44203</v>
      </c>
    </row>
    <row r="11326" spans="1:11" x14ac:dyDescent="0.3">
      <c r="A11326" t="s">
        <v>44204</v>
      </c>
      <c r="B11326" t="s">
        <v>44205</v>
      </c>
      <c r="C11326" t="s">
        <v>20</v>
      </c>
      <c r="D11326" t="s">
        <v>44206</v>
      </c>
      <c r="E11326" t="s">
        <v>33633</v>
      </c>
      <c r="F11326" t="s">
        <v>16</v>
      </c>
      <c r="G11326" t="s">
        <v>2542</v>
      </c>
      <c r="H11326">
        <v>0</v>
      </c>
      <c r="I11326">
        <v>0</v>
      </c>
      <c r="J11326">
        <v>0</v>
      </c>
      <c r="K11326" t="s">
        <v>44207</v>
      </c>
    </row>
    <row r="11327" spans="1:11" x14ac:dyDescent="0.3">
      <c r="A11327" t="s">
        <v>44208</v>
      </c>
      <c r="B11327" t="s">
        <v>44209</v>
      </c>
      <c r="C11327" t="s">
        <v>20</v>
      </c>
      <c r="D11327" t="s">
        <v>44210</v>
      </c>
      <c r="E11327" t="s">
        <v>22</v>
      </c>
      <c r="F11327" t="s">
        <v>16</v>
      </c>
      <c r="G11327" t="s">
        <v>4543</v>
      </c>
      <c r="H11327">
        <v>0</v>
      </c>
      <c r="I11327">
        <v>0</v>
      </c>
      <c r="J11327">
        <v>0</v>
      </c>
      <c r="K11327" t="s">
        <v>44211</v>
      </c>
    </row>
    <row r="11328" spans="1:11" x14ac:dyDescent="0.3">
      <c r="A11328" t="s">
        <v>44212</v>
      </c>
      <c r="B11328" t="s">
        <v>44213</v>
      </c>
      <c r="C11328" t="s">
        <v>20</v>
      </c>
      <c r="D11328" t="s">
        <v>44214</v>
      </c>
      <c r="E11328" t="s">
        <v>33633</v>
      </c>
      <c r="F11328" t="s">
        <v>3638</v>
      </c>
      <c r="G11328" t="s">
        <v>42</v>
      </c>
      <c r="H11328">
        <v>0</v>
      </c>
      <c r="I11328">
        <v>0</v>
      </c>
      <c r="J11328">
        <v>0</v>
      </c>
      <c r="K11328" t="s">
        <v>44215</v>
      </c>
    </row>
    <row r="11329" spans="1:11" x14ac:dyDescent="0.3">
      <c r="A11329" t="s">
        <v>44216</v>
      </c>
      <c r="B11329" t="s">
        <v>44217</v>
      </c>
      <c r="C11329" t="s">
        <v>20</v>
      </c>
      <c r="D11329" t="s">
        <v>44218</v>
      </c>
      <c r="E11329" t="s">
        <v>33633</v>
      </c>
      <c r="F11329" t="s">
        <v>845</v>
      </c>
      <c r="G11329" t="s">
        <v>42</v>
      </c>
      <c r="H11329">
        <v>0</v>
      </c>
      <c r="I11329">
        <v>0</v>
      </c>
      <c r="J11329">
        <v>0</v>
      </c>
      <c r="K11329" t="s">
        <v>44219</v>
      </c>
    </row>
    <row r="11330" spans="1:11" x14ac:dyDescent="0.3">
      <c r="A11330" t="s">
        <v>44220</v>
      </c>
      <c r="C11330" t="s">
        <v>27</v>
      </c>
      <c r="D11330" t="s">
        <v>44221</v>
      </c>
      <c r="E11330" t="s">
        <v>17709</v>
      </c>
      <c r="F11330" t="s">
        <v>41</v>
      </c>
      <c r="G11330" t="s">
        <v>42</v>
      </c>
      <c r="H11330">
        <v>0</v>
      </c>
      <c r="I11330">
        <v>0</v>
      </c>
      <c r="J11330">
        <v>0</v>
      </c>
      <c r="K11330" t="s">
        <v>44222</v>
      </c>
    </row>
    <row r="11331" spans="1:11" x14ac:dyDescent="0.3">
      <c r="A11331" t="s">
        <v>44223</v>
      </c>
      <c r="C11331" t="s">
        <v>27</v>
      </c>
      <c r="D11331" t="s">
        <v>44224</v>
      </c>
      <c r="E11331" t="s">
        <v>17709</v>
      </c>
      <c r="F11331" t="s">
        <v>41</v>
      </c>
      <c r="G11331" t="s">
        <v>42</v>
      </c>
      <c r="H11331">
        <v>0</v>
      </c>
      <c r="I11331">
        <v>0</v>
      </c>
      <c r="J11331">
        <v>0</v>
      </c>
      <c r="K11331" t="s">
        <v>44225</v>
      </c>
    </row>
    <row r="11332" spans="1:11" x14ac:dyDescent="0.3">
      <c r="A11332" t="s">
        <v>44226</v>
      </c>
      <c r="B11332" t="s">
        <v>44227</v>
      </c>
      <c r="C11332" t="s">
        <v>20</v>
      </c>
      <c r="D11332" t="s">
        <v>44228</v>
      </c>
      <c r="E11332" t="s">
        <v>33633</v>
      </c>
      <c r="F11332" t="s">
        <v>16</v>
      </c>
      <c r="G11332" t="s">
        <v>4960</v>
      </c>
      <c r="H11332">
        <v>0</v>
      </c>
      <c r="I11332">
        <v>0</v>
      </c>
      <c r="J11332">
        <v>0</v>
      </c>
      <c r="K11332" t="s">
        <v>44229</v>
      </c>
    </row>
    <row r="11333" spans="1:11" x14ac:dyDescent="0.3">
      <c r="A11333" t="s">
        <v>44230</v>
      </c>
      <c r="B11333" t="s">
        <v>44231</v>
      </c>
      <c r="C11333" t="s">
        <v>27</v>
      </c>
      <c r="D11333" t="e">
        <f>유리 섬유 보강 콘크리트</f>
        <v>#NAME?</v>
      </c>
      <c r="E11333" t="s">
        <v>29</v>
      </c>
      <c r="F11333" t="s">
        <v>16</v>
      </c>
      <c r="G11333" t="s">
        <v>1224</v>
      </c>
      <c r="H11333">
        <v>0</v>
      </c>
      <c r="I11333">
        <v>0</v>
      </c>
      <c r="J11333">
        <v>0</v>
      </c>
      <c r="K11333" t="s">
        <v>44232</v>
      </c>
    </row>
    <row r="11334" spans="1:11" x14ac:dyDescent="0.3">
      <c r="A11334" t="s">
        <v>44233</v>
      </c>
      <c r="B11334" t="s">
        <v>44234</v>
      </c>
      <c r="C11334" t="s">
        <v>20</v>
      </c>
      <c r="D11334" t="s">
        <v>44235</v>
      </c>
      <c r="E11334" t="s">
        <v>33633</v>
      </c>
      <c r="F11334" t="s">
        <v>16</v>
      </c>
      <c r="G11334" t="s">
        <v>717</v>
      </c>
      <c r="H11334">
        <v>0</v>
      </c>
      <c r="I11334">
        <v>0</v>
      </c>
      <c r="J11334">
        <v>0</v>
      </c>
      <c r="K11334" t="s">
        <v>44236</v>
      </c>
    </row>
    <row r="11335" spans="1:11" x14ac:dyDescent="0.3">
      <c r="A11335" t="s">
        <v>44237</v>
      </c>
      <c r="C11335" t="s">
        <v>20</v>
      </c>
      <c r="D11335" t="s">
        <v>44238</v>
      </c>
      <c r="E11335" t="s">
        <v>33633</v>
      </c>
      <c r="F11335" t="s">
        <v>16</v>
      </c>
      <c r="G11335" t="s">
        <v>1639</v>
      </c>
      <c r="H11335">
        <v>0</v>
      </c>
      <c r="I11335">
        <v>0</v>
      </c>
      <c r="J11335">
        <v>0</v>
      </c>
      <c r="K11335" t="s">
        <v>44239</v>
      </c>
    </row>
    <row r="11336" spans="1:11" x14ac:dyDescent="0.3">
      <c r="A11336" t="s">
        <v>44240</v>
      </c>
      <c r="C11336" t="s">
        <v>20</v>
      </c>
      <c r="D11336" t="s">
        <v>44241</v>
      </c>
      <c r="E11336" t="s">
        <v>33633</v>
      </c>
      <c r="F11336" t="s">
        <v>16</v>
      </c>
      <c r="G11336" t="s">
        <v>777</v>
      </c>
      <c r="H11336">
        <v>0</v>
      </c>
      <c r="I11336">
        <v>0</v>
      </c>
      <c r="J11336">
        <v>0</v>
      </c>
      <c r="K11336" t="s">
        <v>44242</v>
      </c>
    </row>
    <row r="11337" spans="1:11" x14ac:dyDescent="0.3">
      <c r="A11337" t="s">
        <v>44243</v>
      </c>
      <c r="B11337" t="s">
        <v>44244</v>
      </c>
      <c r="C11337" t="s">
        <v>147</v>
      </c>
      <c r="D11337" t="s">
        <v>44245</v>
      </c>
      <c r="E11337" t="s">
        <v>4768</v>
      </c>
      <c r="F11337" t="s">
        <v>7524</v>
      </c>
      <c r="G11337" t="s">
        <v>42</v>
      </c>
      <c r="H11337">
        <v>0</v>
      </c>
      <c r="I11337">
        <v>0</v>
      </c>
      <c r="J11337">
        <v>0</v>
      </c>
      <c r="K11337" t="s">
        <v>44246</v>
      </c>
    </row>
    <row r="11338" spans="1:11" x14ac:dyDescent="0.3">
      <c r="A11338" t="s">
        <v>44247</v>
      </c>
      <c r="B11338" t="s">
        <v>44248</v>
      </c>
      <c r="C11338" t="s">
        <v>27</v>
      </c>
      <c r="D11338" t="s">
        <v>44249</v>
      </c>
      <c r="E11338" t="s">
        <v>17709</v>
      </c>
      <c r="F11338" t="s">
        <v>16</v>
      </c>
      <c r="G11338" t="s">
        <v>9711</v>
      </c>
      <c r="H11338">
        <v>0</v>
      </c>
      <c r="I11338">
        <v>0</v>
      </c>
      <c r="J11338">
        <v>0</v>
      </c>
      <c r="K11338" t="s">
        <v>44250</v>
      </c>
    </row>
    <row r="11339" spans="1:11" x14ac:dyDescent="0.3">
      <c r="A11339" t="s">
        <v>44251</v>
      </c>
      <c r="C11339" t="s">
        <v>147</v>
      </c>
      <c r="D11339" t="s">
        <v>44252</v>
      </c>
      <c r="E11339" t="s">
        <v>183</v>
      </c>
      <c r="F11339" t="s">
        <v>5583</v>
      </c>
      <c r="G11339" t="s">
        <v>42</v>
      </c>
      <c r="H11339">
        <v>0</v>
      </c>
      <c r="I11339">
        <v>0</v>
      </c>
      <c r="J11339">
        <v>0</v>
      </c>
      <c r="K11339" t="s">
        <v>44253</v>
      </c>
    </row>
    <row r="11340" spans="1:11" x14ac:dyDescent="0.3">
      <c r="A11340" t="s">
        <v>44254</v>
      </c>
      <c r="C11340" t="s">
        <v>20</v>
      </c>
      <c r="D11340" t="s">
        <v>44255</v>
      </c>
      <c r="E11340" t="s">
        <v>33633</v>
      </c>
      <c r="F11340" t="s">
        <v>16</v>
      </c>
      <c r="G11340" t="s">
        <v>13237</v>
      </c>
      <c r="H11340">
        <v>0</v>
      </c>
      <c r="I11340">
        <v>0</v>
      </c>
      <c r="J11340">
        <v>0</v>
      </c>
      <c r="K11340" t="s">
        <v>44256</v>
      </c>
    </row>
    <row r="11341" spans="1:11" x14ac:dyDescent="0.3">
      <c r="A11341" t="s">
        <v>44257</v>
      </c>
      <c r="B11341" t="s">
        <v>44258</v>
      </c>
      <c r="C11341" t="s">
        <v>27</v>
      </c>
      <c r="D11341" t="s">
        <v>44259</v>
      </c>
      <c r="E11341" t="s">
        <v>17709</v>
      </c>
      <c r="F11341" t="s">
        <v>16</v>
      </c>
      <c r="G11341" t="s">
        <v>44260</v>
      </c>
      <c r="H11341">
        <v>0</v>
      </c>
      <c r="I11341">
        <v>0</v>
      </c>
      <c r="J11341">
        <v>0</v>
      </c>
      <c r="K11341" t="s">
        <v>44261</v>
      </c>
    </row>
    <row r="11342" spans="1:11" x14ac:dyDescent="0.3">
      <c r="A11342" t="s">
        <v>44262</v>
      </c>
      <c r="B11342" t="s">
        <v>44263</v>
      </c>
      <c r="C11342" t="s">
        <v>13</v>
      </c>
      <c r="D11342" t="s">
        <v>44264</v>
      </c>
      <c r="E11342" t="s">
        <v>41916</v>
      </c>
      <c r="F11342" t="s">
        <v>16</v>
      </c>
      <c r="G11342" t="s">
        <v>3982</v>
      </c>
      <c r="H11342">
        <v>0</v>
      </c>
      <c r="I11342">
        <v>0</v>
      </c>
      <c r="J11342">
        <v>0</v>
      </c>
      <c r="K11342" t="s">
        <v>44265</v>
      </c>
    </row>
    <row r="11343" spans="1:11" x14ac:dyDescent="0.3">
      <c r="A11343" t="s">
        <v>44266</v>
      </c>
      <c r="C11343" t="s">
        <v>13</v>
      </c>
      <c r="D11343" t="s">
        <v>44267</v>
      </c>
      <c r="E11343" t="s">
        <v>41916</v>
      </c>
      <c r="F11343" t="s">
        <v>16</v>
      </c>
      <c r="G11343" t="s">
        <v>9108</v>
      </c>
      <c r="H11343">
        <v>0</v>
      </c>
      <c r="I11343">
        <v>0</v>
      </c>
      <c r="J11343">
        <v>0</v>
      </c>
      <c r="K11343" t="s">
        <v>44268</v>
      </c>
    </row>
    <row r="11344" spans="1:11" x14ac:dyDescent="0.3">
      <c r="A11344" t="s">
        <v>44269</v>
      </c>
      <c r="B11344" t="s">
        <v>44270</v>
      </c>
      <c r="C11344" t="s">
        <v>13</v>
      </c>
      <c r="D11344" t="s">
        <v>44271</v>
      </c>
      <c r="E11344" t="s">
        <v>41916</v>
      </c>
      <c r="F11344" t="s">
        <v>16</v>
      </c>
      <c r="G11344" t="s">
        <v>3103</v>
      </c>
      <c r="H11344">
        <v>0</v>
      </c>
      <c r="I11344">
        <v>0</v>
      </c>
      <c r="J11344">
        <v>0</v>
      </c>
      <c r="K11344" t="s">
        <v>44272</v>
      </c>
    </row>
    <row r="11345" spans="1:11" x14ac:dyDescent="0.3">
      <c r="A11345" t="s">
        <v>44273</v>
      </c>
      <c r="B11345" t="s">
        <v>44274</v>
      </c>
      <c r="C11345" t="s">
        <v>147</v>
      </c>
      <c r="D11345" t="s">
        <v>44275</v>
      </c>
      <c r="E11345" t="s">
        <v>183</v>
      </c>
      <c r="F11345" t="s">
        <v>7594</v>
      </c>
      <c r="G11345" t="s">
        <v>42</v>
      </c>
      <c r="H11345">
        <v>0</v>
      </c>
      <c r="I11345">
        <v>0</v>
      </c>
      <c r="J11345">
        <v>0</v>
      </c>
      <c r="K11345" t="s">
        <v>44276</v>
      </c>
    </row>
    <row r="11346" spans="1:11" x14ac:dyDescent="0.3">
      <c r="A11346" t="s">
        <v>44277</v>
      </c>
      <c r="B11346" t="s">
        <v>44278</v>
      </c>
      <c r="C11346" t="s">
        <v>558</v>
      </c>
      <c r="D11346" t="s">
        <v>44279</v>
      </c>
      <c r="E11346" t="s">
        <v>19698</v>
      </c>
      <c r="F11346" t="s">
        <v>3821</v>
      </c>
      <c r="G11346" t="s">
        <v>42</v>
      </c>
      <c r="H11346">
        <v>0</v>
      </c>
      <c r="I11346">
        <v>0</v>
      </c>
      <c r="J11346">
        <v>0</v>
      </c>
      <c r="K11346" t="s">
        <v>44280</v>
      </c>
    </row>
    <row r="11347" spans="1:11" x14ac:dyDescent="0.3">
      <c r="A11347" t="s">
        <v>44281</v>
      </c>
      <c r="B11347" t="s">
        <v>44282</v>
      </c>
      <c r="C11347" t="s">
        <v>27</v>
      </c>
      <c r="D11347" t="s">
        <v>44283</v>
      </c>
      <c r="E11347" t="s">
        <v>17709</v>
      </c>
      <c r="F11347" t="s">
        <v>16</v>
      </c>
      <c r="G11347" t="s">
        <v>4754</v>
      </c>
      <c r="H11347">
        <v>0</v>
      </c>
      <c r="I11347">
        <v>0</v>
      </c>
      <c r="J11347">
        <v>0</v>
      </c>
      <c r="K11347" t="s">
        <v>44284</v>
      </c>
    </row>
    <row r="11348" spans="1:11" x14ac:dyDescent="0.3">
      <c r="A11348" t="s">
        <v>44285</v>
      </c>
      <c r="B11348" t="s">
        <v>44286</v>
      </c>
      <c r="C11348" t="s">
        <v>20</v>
      </c>
      <c r="D11348" t="s">
        <v>44287</v>
      </c>
      <c r="E11348" t="s">
        <v>33633</v>
      </c>
      <c r="F11348" t="s">
        <v>16</v>
      </c>
      <c r="G11348" t="s">
        <v>1271</v>
      </c>
      <c r="H11348">
        <v>0</v>
      </c>
      <c r="I11348">
        <v>0</v>
      </c>
      <c r="J11348">
        <v>0</v>
      </c>
      <c r="K11348" t="s">
        <v>44288</v>
      </c>
    </row>
    <row r="11349" spans="1:11" x14ac:dyDescent="0.3">
      <c r="A11349" t="s">
        <v>44289</v>
      </c>
      <c r="B11349" t="s">
        <v>44290</v>
      </c>
      <c r="C11349" t="s">
        <v>20</v>
      </c>
      <c r="D11349" t="s">
        <v>44291</v>
      </c>
      <c r="E11349" t="s">
        <v>33633</v>
      </c>
      <c r="F11349" t="s">
        <v>9116</v>
      </c>
      <c r="G11349" t="s">
        <v>27261</v>
      </c>
      <c r="H11349">
        <v>0</v>
      </c>
      <c r="I11349">
        <v>0</v>
      </c>
      <c r="J11349">
        <v>0</v>
      </c>
      <c r="K11349" t="s">
        <v>44292</v>
      </c>
    </row>
    <row r="11350" spans="1:11" x14ac:dyDescent="0.3">
      <c r="A11350" t="s">
        <v>44293</v>
      </c>
      <c r="B11350" t="s">
        <v>44294</v>
      </c>
      <c r="C11350" t="s">
        <v>13</v>
      </c>
      <c r="D11350" t="s">
        <v>44295</v>
      </c>
      <c r="E11350" t="s">
        <v>41916</v>
      </c>
      <c r="F11350" t="s">
        <v>16</v>
      </c>
      <c r="G11350" t="s">
        <v>16080</v>
      </c>
      <c r="H11350">
        <v>0</v>
      </c>
      <c r="I11350">
        <v>0</v>
      </c>
      <c r="J11350">
        <v>0</v>
      </c>
      <c r="K11350" t="s">
        <v>44296</v>
      </c>
    </row>
    <row r="11351" spans="1:11" x14ac:dyDescent="0.3">
      <c r="A11351" t="s">
        <v>44297</v>
      </c>
      <c r="B11351" t="s">
        <v>44298</v>
      </c>
      <c r="C11351" t="s">
        <v>27</v>
      </c>
      <c r="D11351" t="s">
        <v>44299</v>
      </c>
      <c r="E11351" t="s">
        <v>17709</v>
      </c>
      <c r="F11351" t="s">
        <v>41</v>
      </c>
      <c r="G11351" t="s">
        <v>42</v>
      </c>
      <c r="H11351">
        <v>0</v>
      </c>
      <c r="I11351">
        <v>0</v>
      </c>
      <c r="J11351">
        <v>0</v>
      </c>
      <c r="K11351" t="s">
        <v>44300</v>
      </c>
    </row>
    <row r="11352" spans="1:11" x14ac:dyDescent="0.3">
      <c r="A11352" t="s">
        <v>44301</v>
      </c>
      <c r="B11352" t="s">
        <v>44302</v>
      </c>
      <c r="C11352" t="s">
        <v>20</v>
      </c>
      <c r="D11352" t="s">
        <v>44303</v>
      </c>
      <c r="E11352" t="s">
        <v>33633</v>
      </c>
      <c r="F11352" t="s">
        <v>16</v>
      </c>
      <c r="G11352" t="s">
        <v>10188</v>
      </c>
      <c r="H11352">
        <v>0</v>
      </c>
      <c r="I11352">
        <v>0</v>
      </c>
      <c r="J11352">
        <v>0</v>
      </c>
      <c r="K11352" t="s">
        <v>44304</v>
      </c>
    </row>
    <row r="11353" spans="1:11" x14ac:dyDescent="0.3">
      <c r="A11353" t="s">
        <v>44305</v>
      </c>
      <c r="B11353" t="s">
        <v>44306</v>
      </c>
      <c r="C11353" t="s">
        <v>13</v>
      </c>
      <c r="D11353" t="s">
        <v>44307</v>
      </c>
      <c r="E11353" t="s">
        <v>41916</v>
      </c>
      <c r="F11353" t="s">
        <v>11585</v>
      </c>
      <c r="G11353" t="s">
        <v>42</v>
      </c>
      <c r="H11353">
        <v>0</v>
      </c>
      <c r="I11353">
        <v>0</v>
      </c>
      <c r="J11353">
        <v>0</v>
      </c>
      <c r="K11353" t="s">
        <v>44308</v>
      </c>
    </row>
    <row r="11354" spans="1:11" x14ac:dyDescent="0.3">
      <c r="A11354" t="s">
        <v>44309</v>
      </c>
      <c r="B11354" t="s">
        <v>44310</v>
      </c>
      <c r="C11354" t="s">
        <v>20</v>
      </c>
      <c r="D11354" t="s">
        <v>44311</v>
      </c>
      <c r="E11354" t="s">
        <v>33633</v>
      </c>
      <c r="F11354" t="s">
        <v>2703</v>
      </c>
      <c r="G11354" t="s">
        <v>42</v>
      </c>
      <c r="H11354">
        <v>0</v>
      </c>
      <c r="I11354">
        <v>0</v>
      </c>
      <c r="J11354">
        <v>0</v>
      </c>
      <c r="K11354" t="s">
        <v>44312</v>
      </c>
    </row>
    <row r="11355" spans="1:11" x14ac:dyDescent="0.3">
      <c r="A11355" t="s">
        <v>44313</v>
      </c>
      <c r="B11355" t="s">
        <v>44314</v>
      </c>
      <c r="C11355" t="s">
        <v>20</v>
      </c>
      <c r="D11355" t="s">
        <v>44315</v>
      </c>
      <c r="E11355" t="s">
        <v>22</v>
      </c>
      <c r="F11355" t="s">
        <v>17718</v>
      </c>
      <c r="G11355" t="s">
        <v>42</v>
      </c>
      <c r="H11355">
        <v>0</v>
      </c>
      <c r="I11355">
        <v>0</v>
      </c>
      <c r="J11355">
        <v>0</v>
      </c>
      <c r="K11355" t="s">
        <v>44316</v>
      </c>
    </row>
    <row r="11356" spans="1:11" x14ac:dyDescent="0.3">
      <c r="A11356" t="s">
        <v>44317</v>
      </c>
      <c r="B11356" t="s">
        <v>44318</v>
      </c>
      <c r="C11356" t="s">
        <v>20</v>
      </c>
      <c r="D11356" t="s">
        <v>44319</v>
      </c>
      <c r="E11356" t="s">
        <v>33633</v>
      </c>
      <c r="F11356" t="s">
        <v>16</v>
      </c>
      <c r="G11356" t="s">
        <v>951</v>
      </c>
      <c r="H11356">
        <v>0</v>
      </c>
      <c r="I11356">
        <v>0</v>
      </c>
      <c r="J11356">
        <v>0</v>
      </c>
      <c r="K11356" t="s">
        <v>44320</v>
      </c>
    </row>
    <row r="11357" spans="1:11" x14ac:dyDescent="0.3">
      <c r="A11357" t="s">
        <v>44321</v>
      </c>
      <c r="C11357" t="s">
        <v>20</v>
      </c>
      <c r="D11357" t="s">
        <v>44322</v>
      </c>
      <c r="E11357" t="s">
        <v>33633</v>
      </c>
      <c r="F11357" t="s">
        <v>16</v>
      </c>
      <c r="G11357" t="s">
        <v>42</v>
      </c>
      <c r="H11357">
        <v>0</v>
      </c>
      <c r="I11357">
        <v>0</v>
      </c>
      <c r="J11357">
        <v>0</v>
      </c>
      <c r="K11357" t="s">
        <v>44323</v>
      </c>
    </row>
    <row r="11358" spans="1:11" x14ac:dyDescent="0.3">
      <c r="A11358" t="s">
        <v>44324</v>
      </c>
      <c r="B11358" t="s">
        <v>44325</v>
      </c>
      <c r="C11358" t="s">
        <v>558</v>
      </c>
      <c r="D11358" t="s">
        <v>44326</v>
      </c>
      <c r="E11358" t="s">
        <v>32122</v>
      </c>
      <c r="F11358" t="s">
        <v>4261</v>
      </c>
      <c r="G11358" t="s">
        <v>4960</v>
      </c>
      <c r="H11358">
        <v>0</v>
      </c>
      <c r="I11358">
        <v>0</v>
      </c>
      <c r="J11358">
        <v>0</v>
      </c>
      <c r="K11358" t="s">
        <v>44327</v>
      </c>
    </row>
    <row r="11359" spans="1:11" x14ac:dyDescent="0.3">
      <c r="A11359" t="s">
        <v>44328</v>
      </c>
      <c r="B11359" t="s">
        <v>44329</v>
      </c>
      <c r="C11359" t="s">
        <v>13</v>
      </c>
      <c r="D11359" t="s">
        <v>44330</v>
      </c>
      <c r="E11359" t="s">
        <v>41916</v>
      </c>
      <c r="F11359" t="s">
        <v>16</v>
      </c>
      <c r="G11359" t="s">
        <v>3479</v>
      </c>
      <c r="H11359">
        <v>0</v>
      </c>
      <c r="I11359">
        <v>0</v>
      </c>
      <c r="J11359">
        <v>0</v>
      </c>
      <c r="K11359" t="s">
        <v>44331</v>
      </c>
    </row>
    <row r="11360" spans="1:11" x14ac:dyDescent="0.3">
      <c r="A11360" t="s">
        <v>44332</v>
      </c>
      <c r="C11360" t="s">
        <v>13</v>
      </c>
      <c r="D11360" t="s">
        <v>44333</v>
      </c>
      <c r="E11360" t="s">
        <v>41916</v>
      </c>
      <c r="F11360" t="s">
        <v>16</v>
      </c>
      <c r="G11360" t="s">
        <v>42</v>
      </c>
      <c r="H11360">
        <v>0</v>
      </c>
      <c r="I11360">
        <v>0</v>
      </c>
      <c r="J11360">
        <v>0</v>
      </c>
      <c r="K11360" t="s">
        <v>44334</v>
      </c>
    </row>
    <row r="11361" spans="1:11" x14ac:dyDescent="0.3">
      <c r="A11361" t="s">
        <v>44335</v>
      </c>
      <c r="B11361" t="s">
        <v>44336</v>
      </c>
      <c r="C11361" t="s">
        <v>558</v>
      </c>
      <c r="D11361" t="s">
        <v>44337</v>
      </c>
      <c r="E11361" t="s">
        <v>32122</v>
      </c>
      <c r="F11361" t="s">
        <v>2486</v>
      </c>
      <c r="G11361" t="s">
        <v>42</v>
      </c>
      <c r="H11361">
        <v>0</v>
      </c>
      <c r="I11361">
        <v>0</v>
      </c>
      <c r="J11361">
        <v>0</v>
      </c>
      <c r="K11361" t="s">
        <v>44338</v>
      </c>
    </row>
    <row r="11362" spans="1:11" x14ac:dyDescent="0.3">
      <c r="A11362" t="s">
        <v>44339</v>
      </c>
      <c r="B11362" t="s">
        <v>44340</v>
      </c>
      <c r="C11362" t="s">
        <v>558</v>
      </c>
      <c r="D11362" t="s">
        <v>44341</v>
      </c>
      <c r="E11362" t="s">
        <v>32122</v>
      </c>
      <c r="F11362" t="s">
        <v>11408</v>
      </c>
      <c r="G11362" t="s">
        <v>42</v>
      </c>
      <c r="H11362">
        <v>0</v>
      </c>
      <c r="I11362">
        <v>0</v>
      </c>
      <c r="J11362">
        <v>0</v>
      </c>
      <c r="K11362" t="s">
        <v>44342</v>
      </c>
    </row>
    <row r="11363" spans="1:11" x14ac:dyDescent="0.3">
      <c r="A11363" t="s">
        <v>44343</v>
      </c>
      <c r="B11363" t="s">
        <v>44344</v>
      </c>
      <c r="C11363" t="s">
        <v>20</v>
      </c>
      <c r="D11363" t="s">
        <v>44345</v>
      </c>
      <c r="E11363" t="s">
        <v>33633</v>
      </c>
      <c r="F11363" t="s">
        <v>16</v>
      </c>
      <c r="G11363" t="s">
        <v>859</v>
      </c>
      <c r="H11363">
        <v>0</v>
      </c>
      <c r="I11363">
        <v>0</v>
      </c>
      <c r="J11363">
        <v>0</v>
      </c>
      <c r="K11363" t="s">
        <v>44346</v>
      </c>
    </row>
    <row r="11364" spans="1:11" x14ac:dyDescent="0.3">
      <c r="A11364" t="s">
        <v>44347</v>
      </c>
      <c r="B11364" t="s">
        <v>44348</v>
      </c>
      <c r="C11364" t="s">
        <v>20</v>
      </c>
      <c r="D11364" t="s">
        <v>44349</v>
      </c>
      <c r="E11364" t="s">
        <v>33633</v>
      </c>
      <c r="F11364" t="s">
        <v>16</v>
      </c>
      <c r="G11364" t="s">
        <v>13894</v>
      </c>
      <c r="H11364">
        <v>0</v>
      </c>
      <c r="I11364">
        <v>0</v>
      </c>
      <c r="J11364">
        <v>0</v>
      </c>
      <c r="K11364" t="s">
        <v>44350</v>
      </c>
    </row>
    <row r="11365" spans="1:11" x14ac:dyDescent="0.3">
      <c r="A11365" t="s">
        <v>44351</v>
      </c>
      <c r="B11365" t="s">
        <v>44352</v>
      </c>
      <c r="C11365" t="s">
        <v>20</v>
      </c>
      <c r="D11365" t="s">
        <v>44353</v>
      </c>
      <c r="E11365" t="s">
        <v>33633</v>
      </c>
      <c r="F11365" t="s">
        <v>1247</v>
      </c>
      <c r="G11365" t="s">
        <v>42</v>
      </c>
      <c r="H11365">
        <v>0</v>
      </c>
      <c r="I11365">
        <v>0</v>
      </c>
      <c r="J11365">
        <v>0</v>
      </c>
      <c r="K11365" t="s">
        <v>44354</v>
      </c>
    </row>
    <row r="11366" spans="1:11" x14ac:dyDescent="0.3">
      <c r="A11366" t="s">
        <v>44355</v>
      </c>
      <c r="B11366" t="s">
        <v>44356</v>
      </c>
      <c r="C11366" t="s">
        <v>20</v>
      </c>
      <c r="D11366" t="s">
        <v>44357</v>
      </c>
      <c r="E11366" t="s">
        <v>22</v>
      </c>
      <c r="F11366" t="s">
        <v>1678</v>
      </c>
      <c r="G11366" t="s">
        <v>42</v>
      </c>
      <c r="H11366">
        <v>0</v>
      </c>
      <c r="I11366">
        <v>0</v>
      </c>
      <c r="J11366">
        <v>0</v>
      </c>
      <c r="K11366" t="s">
        <v>44358</v>
      </c>
    </row>
    <row r="11367" spans="1:11" x14ac:dyDescent="0.3">
      <c r="A11367" t="s">
        <v>44359</v>
      </c>
      <c r="B11367" t="s">
        <v>44360</v>
      </c>
      <c r="C11367" t="s">
        <v>466</v>
      </c>
      <c r="D11367" t="s">
        <v>44361</v>
      </c>
      <c r="E11367" t="s">
        <v>41948</v>
      </c>
      <c r="F11367" t="s">
        <v>16</v>
      </c>
      <c r="G11367" t="s">
        <v>1701</v>
      </c>
      <c r="H11367">
        <v>0</v>
      </c>
      <c r="I11367">
        <v>0</v>
      </c>
      <c r="J11367">
        <v>0</v>
      </c>
      <c r="K11367" t="s">
        <v>44362</v>
      </c>
    </row>
    <row r="11368" spans="1:11" x14ac:dyDescent="0.3">
      <c r="A11368" t="s">
        <v>44363</v>
      </c>
      <c r="B11368" t="s">
        <v>44364</v>
      </c>
      <c r="C11368" t="s">
        <v>13</v>
      </c>
      <c r="D11368" t="s">
        <v>44365</v>
      </c>
      <c r="E11368" t="s">
        <v>41916</v>
      </c>
      <c r="F11368" t="s">
        <v>16</v>
      </c>
      <c r="G11368" t="s">
        <v>2586</v>
      </c>
      <c r="H11368">
        <v>0</v>
      </c>
      <c r="I11368">
        <v>0</v>
      </c>
      <c r="J11368">
        <v>0</v>
      </c>
      <c r="K11368" t="s">
        <v>44366</v>
      </c>
    </row>
    <row r="11369" spans="1:11" x14ac:dyDescent="0.3">
      <c r="A11369" t="s">
        <v>44367</v>
      </c>
      <c r="B11369" t="s">
        <v>44368</v>
      </c>
      <c r="C11369" t="s">
        <v>1159</v>
      </c>
      <c r="D11369" t="s">
        <v>44369</v>
      </c>
      <c r="E11369" t="s">
        <v>14853</v>
      </c>
      <c r="F11369" t="s">
        <v>16</v>
      </c>
      <c r="G11369" t="s">
        <v>11973</v>
      </c>
      <c r="H11369">
        <v>0</v>
      </c>
      <c r="I11369">
        <v>0</v>
      </c>
      <c r="J11369">
        <v>0</v>
      </c>
      <c r="K11369" t="s">
        <v>44370</v>
      </c>
    </row>
    <row r="11370" spans="1:11" x14ac:dyDescent="0.3">
      <c r="A11370" t="s">
        <v>44371</v>
      </c>
      <c r="B11370" t="s">
        <v>44372</v>
      </c>
      <c r="C11370" t="s">
        <v>20</v>
      </c>
      <c r="D11370" t="s">
        <v>44373</v>
      </c>
      <c r="E11370" t="s">
        <v>33633</v>
      </c>
      <c r="F11370" t="s">
        <v>1247</v>
      </c>
      <c r="G11370" t="s">
        <v>42</v>
      </c>
      <c r="H11370">
        <v>0</v>
      </c>
      <c r="I11370">
        <v>0</v>
      </c>
      <c r="J11370">
        <v>0</v>
      </c>
      <c r="K11370" t="s">
        <v>44374</v>
      </c>
    </row>
    <row r="11371" spans="1:11" x14ac:dyDescent="0.3">
      <c r="A11371" t="s">
        <v>44375</v>
      </c>
      <c r="B11371" t="s">
        <v>44376</v>
      </c>
      <c r="C11371" t="s">
        <v>27</v>
      </c>
      <c r="D11371" t="s">
        <v>44377</v>
      </c>
      <c r="E11371" t="s">
        <v>17709</v>
      </c>
      <c r="F11371" t="s">
        <v>41</v>
      </c>
      <c r="G11371" t="s">
        <v>42</v>
      </c>
      <c r="H11371">
        <v>0</v>
      </c>
      <c r="I11371">
        <v>0</v>
      </c>
      <c r="J11371">
        <v>0</v>
      </c>
      <c r="K11371" t="s">
        <v>44378</v>
      </c>
    </row>
    <row r="11372" spans="1:11" x14ac:dyDescent="0.3">
      <c r="A11372" t="s">
        <v>44379</v>
      </c>
      <c r="B11372" t="s">
        <v>44380</v>
      </c>
      <c r="C11372" t="s">
        <v>27</v>
      </c>
      <c r="D11372" t="s">
        <v>44381</v>
      </c>
      <c r="E11372" t="s">
        <v>17709</v>
      </c>
      <c r="F11372" t="s">
        <v>41</v>
      </c>
      <c r="G11372" t="s">
        <v>42</v>
      </c>
      <c r="H11372">
        <v>0</v>
      </c>
      <c r="I11372">
        <v>0</v>
      </c>
      <c r="J11372">
        <v>0</v>
      </c>
      <c r="K11372" t="s">
        <v>44382</v>
      </c>
    </row>
    <row r="11373" spans="1:11" x14ac:dyDescent="0.3">
      <c r="A11373" t="s">
        <v>44383</v>
      </c>
      <c r="B11373" t="s">
        <v>44384</v>
      </c>
      <c r="C11373" t="s">
        <v>558</v>
      </c>
      <c r="D11373" t="s">
        <v>44385</v>
      </c>
      <c r="E11373" t="s">
        <v>19698</v>
      </c>
      <c r="F11373" t="s">
        <v>650</v>
      </c>
      <c r="G11373" t="s">
        <v>42</v>
      </c>
      <c r="H11373">
        <v>0</v>
      </c>
      <c r="I11373">
        <v>0</v>
      </c>
      <c r="J11373">
        <v>0</v>
      </c>
      <c r="K11373" t="s">
        <v>44386</v>
      </c>
    </row>
    <row r="11374" spans="1:11" x14ac:dyDescent="0.3">
      <c r="A11374" t="s">
        <v>44387</v>
      </c>
      <c r="C11374" t="s">
        <v>27</v>
      </c>
      <c r="D11374" t="s">
        <v>44388</v>
      </c>
      <c r="E11374" t="s">
        <v>17709</v>
      </c>
      <c r="F11374" t="s">
        <v>41</v>
      </c>
      <c r="G11374" t="s">
        <v>42</v>
      </c>
      <c r="H11374">
        <v>0</v>
      </c>
      <c r="I11374">
        <v>0</v>
      </c>
      <c r="J11374">
        <v>0</v>
      </c>
      <c r="K11374" t="s">
        <v>44389</v>
      </c>
    </row>
    <row r="11375" spans="1:11" x14ac:dyDescent="0.3">
      <c r="A11375" t="s">
        <v>44390</v>
      </c>
      <c r="B11375" t="s">
        <v>44391</v>
      </c>
      <c r="C11375" t="s">
        <v>20</v>
      </c>
      <c r="D11375" t="s">
        <v>44392</v>
      </c>
      <c r="E11375" t="s">
        <v>22</v>
      </c>
      <c r="F11375" t="s">
        <v>4985</v>
      </c>
      <c r="G11375" t="s">
        <v>42</v>
      </c>
      <c r="H11375">
        <v>0</v>
      </c>
      <c r="I11375">
        <v>0</v>
      </c>
      <c r="J11375">
        <v>0</v>
      </c>
      <c r="K11375" t="s">
        <v>44393</v>
      </c>
    </row>
    <row r="11376" spans="1:11" x14ac:dyDescent="0.3">
      <c r="A11376" t="s">
        <v>44394</v>
      </c>
      <c r="B11376" t="s">
        <v>44395</v>
      </c>
      <c r="C11376" t="s">
        <v>27</v>
      </c>
      <c r="D11376" t="s">
        <v>44396</v>
      </c>
      <c r="E11376" t="s">
        <v>17709</v>
      </c>
      <c r="F11376" t="s">
        <v>41</v>
      </c>
      <c r="G11376" t="s">
        <v>42</v>
      </c>
      <c r="H11376">
        <v>0</v>
      </c>
      <c r="I11376">
        <v>0</v>
      </c>
      <c r="J11376">
        <v>0</v>
      </c>
      <c r="K11376" t="s">
        <v>44397</v>
      </c>
    </row>
    <row r="11377" spans="1:11" x14ac:dyDescent="0.3">
      <c r="A11377" t="s">
        <v>44398</v>
      </c>
      <c r="B11377" t="s">
        <v>44399</v>
      </c>
      <c r="C11377" t="s">
        <v>13</v>
      </c>
      <c r="D11377" t="s">
        <v>44400</v>
      </c>
      <c r="E11377" t="s">
        <v>41916</v>
      </c>
      <c r="F11377" t="s">
        <v>19926</v>
      </c>
      <c r="G11377" t="s">
        <v>42</v>
      </c>
      <c r="H11377">
        <v>0</v>
      </c>
      <c r="I11377">
        <v>0</v>
      </c>
      <c r="J11377">
        <v>0</v>
      </c>
      <c r="K11377" t="s">
        <v>44401</v>
      </c>
    </row>
    <row r="11378" spans="1:11" x14ac:dyDescent="0.3">
      <c r="A11378" t="s">
        <v>44402</v>
      </c>
      <c r="B11378" t="s">
        <v>44403</v>
      </c>
      <c r="C11378" t="s">
        <v>27</v>
      </c>
      <c r="D11378" t="s">
        <v>44404</v>
      </c>
      <c r="E11378" t="s">
        <v>17709</v>
      </c>
      <c r="F11378" t="s">
        <v>41</v>
      </c>
      <c r="G11378" t="s">
        <v>42</v>
      </c>
      <c r="H11378">
        <v>0</v>
      </c>
      <c r="I11378">
        <v>0</v>
      </c>
      <c r="J11378">
        <v>0</v>
      </c>
      <c r="K11378" t="s">
        <v>44405</v>
      </c>
    </row>
    <row r="11379" spans="1:11" x14ac:dyDescent="0.3">
      <c r="A11379" t="s">
        <v>44406</v>
      </c>
      <c r="C11379" t="s">
        <v>20</v>
      </c>
      <c r="D11379" t="s">
        <v>44407</v>
      </c>
      <c r="E11379" t="s">
        <v>33633</v>
      </c>
      <c r="F11379" t="s">
        <v>397</v>
      </c>
      <c r="G11379" t="s">
        <v>269</v>
      </c>
      <c r="H11379">
        <v>0</v>
      </c>
      <c r="I11379">
        <v>0</v>
      </c>
      <c r="J11379">
        <v>0</v>
      </c>
      <c r="K11379" t="s">
        <v>44408</v>
      </c>
    </row>
    <row r="11380" spans="1:11" x14ac:dyDescent="0.3">
      <c r="A11380" t="s">
        <v>44409</v>
      </c>
      <c r="C11380" t="s">
        <v>147</v>
      </c>
      <c r="D11380" t="s">
        <v>44410</v>
      </c>
      <c r="E11380" t="s">
        <v>183</v>
      </c>
      <c r="F11380" t="s">
        <v>7529</v>
      </c>
      <c r="G11380" t="s">
        <v>42</v>
      </c>
      <c r="H11380">
        <v>0</v>
      </c>
      <c r="I11380">
        <v>0</v>
      </c>
      <c r="J11380">
        <v>0</v>
      </c>
      <c r="K11380" t="s">
        <v>44411</v>
      </c>
    </row>
    <row r="11381" spans="1:11" x14ac:dyDescent="0.3">
      <c r="A11381" t="s">
        <v>44412</v>
      </c>
      <c r="B11381" t="s">
        <v>44413</v>
      </c>
      <c r="C11381" t="s">
        <v>20</v>
      </c>
      <c r="D11381" t="s">
        <v>44414</v>
      </c>
      <c r="E11381" t="s">
        <v>22</v>
      </c>
      <c r="F11381" t="s">
        <v>2498</v>
      </c>
      <c r="G11381" t="s">
        <v>42</v>
      </c>
      <c r="H11381">
        <v>0</v>
      </c>
      <c r="I11381">
        <v>0</v>
      </c>
      <c r="J11381">
        <v>0</v>
      </c>
      <c r="K11381" t="s">
        <v>44415</v>
      </c>
    </row>
    <row r="11382" spans="1:11" x14ac:dyDescent="0.3">
      <c r="A11382" t="s">
        <v>44416</v>
      </c>
      <c r="C11382" t="s">
        <v>147</v>
      </c>
      <c r="D11382" t="s">
        <v>44417</v>
      </c>
      <c r="E11382" t="s">
        <v>183</v>
      </c>
      <c r="F11382" t="s">
        <v>1143</v>
      </c>
      <c r="G11382" t="s">
        <v>42</v>
      </c>
      <c r="H11382">
        <v>0</v>
      </c>
      <c r="I11382">
        <v>0</v>
      </c>
      <c r="J11382">
        <v>0</v>
      </c>
      <c r="K11382" t="s">
        <v>44418</v>
      </c>
    </row>
    <row r="11383" spans="1:11" x14ac:dyDescent="0.3">
      <c r="A11383" t="s">
        <v>44419</v>
      </c>
      <c r="B11383" t="s">
        <v>44420</v>
      </c>
      <c r="C11383" t="s">
        <v>20</v>
      </c>
      <c r="D11383" t="s">
        <v>44421</v>
      </c>
      <c r="E11383" t="s">
        <v>33633</v>
      </c>
      <c r="F11383" t="s">
        <v>16</v>
      </c>
      <c r="G11383" t="s">
        <v>6044</v>
      </c>
      <c r="H11383">
        <v>0</v>
      </c>
      <c r="I11383">
        <v>0</v>
      </c>
      <c r="J11383">
        <v>0</v>
      </c>
      <c r="K11383" t="s">
        <v>44422</v>
      </c>
    </row>
    <row r="11384" spans="1:11" x14ac:dyDescent="0.3">
      <c r="A11384" t="s">
        <v>44423</v>
      </c>
      <c r="B11384" t="s">
        <v>44424</v>
      </c>
      <c r="C11384" t="s">
        <v>20</v>
      </c>
      <c r="D11384" t="s">
        <v>44425</v>
      </c>
      <c r="E11384" t="s">
        <v>33633</v>
      </c>
      <c r="F11384" t="s">
        <v>3026</v>
      </c>
      <c r="G11384" t="s">
        <v>3955</v>
      </c>
      <c r="H11384">
        <v>0</v>
      </c>
      <c r="I11384">
        <v>0</v>
      </c>
      <c r="J11384">
        <v>0</v>
      </c>
      <c r="K11384" t="s">
        <v>44426</v>
      </c>
    </row>
    <row r="11385" spans="1:11" x14ac:dyDescent="0.3">
      <c r="A11385" t="s">
        <v>44427</v>
      </c>
      <c r="C11385" t="s">
        <v>20</v>
      </c>
      <c r="D11385" t="s">
        <v>44428</v>
      </c>
      <c r="E11385" t="s">
        <v>33633</v>
      </c>
      <c r="F11385" t="s">
        <v>16</v>
      </c>
      <c r="G11385" t="s">
        <v>42</v>
      </c>
      <c r="H11385">
        <v>0</v>
      </c>
      <c r="I11385">
        <v>0</v>
      </c>
      <c r="J11385">
        <v>0</v>
      </c>
      <c r="K11385" t="s">
        <v>44429</v>
      </c>
    </row>
    <row r="11386" spans="1:11" x14ac:dyDescent="0.3">
      <c r="A11386" t="s">
        <v>44430</v>
      </c>
      <c r="B11386" t="s">
        <v>44431</v>
      </c>
      <c r="C11386" t="s">
        <v>147</v>
      </c>
      <c r="D11386" t="s">
        <v>44432</v>
      </c>
      <c r="E11386" t="s">
        <v>183</v>
      </c>
      <c r="F11386" t="s">
        <v>1835</v>
      </c>
      <c r="G11386" t="s">
        <v>42</v>
      </c>
      <c r="H11386">
        <v>0</v>
      </c>
      <c r="I11386">
        <v>0</v>
      </c>
      <c r="J11386">
        <v>0</v>
      </c>
      <c r="K11386" t="s">
        <v>44433</v>
      </c>
    </row>
    <row r="11387" spans="1:11" x14ac:dyDescent="0.3">
      <c r="A11387" t="s">
        <v>44434</v>
      </c>
      <c r="B11387" t="s">
        <v>44435</v>
      </c>
      <c r="C11387" t="s">
        <v>13</v>
      </c>
      <c r="D11387" t="s">
        <v>44436</v>
      </c>
      <c r="E11387" t="s">
        <v>41916</v>
      </c>
      <c r="F11387" t="s">
        <v>16</v>
      </c>
      <c r="G11387" t="s">
        <v>529</v>
      </c>
      <c r="H11387">
        <v>0</v>
      </c>
      <c r="I11387">
        <v>0</v>
      </c>
      <c r="J11387">
        <v>0</v>
      </c>
      <c r="K11387" t="s">
        <v>44437</v>
      </c>
    </row>
    <row r="11388" spans="1:11" x14ac:dyDescent="0.3">
      <c r="A11388" t="s">
        <v>44438</v>
      </c>
      <c r="B11388" t="s">
        <v>44439</v>
      </c>
      <c r="C11388" t="s">
        <v>20</v>
      </c>
      <c r="D11388" t="s">
        <v>44440</v>
      </c>
      <c r="E11388" t="s">
        <v>22</v>
      </c>
      <c r="F11388" t="s">
        <v>10022</v>
      </c>
      <c r="G11388" t="s">
        <v>42</v>
      </c>
      <c r="H11388">
        <v>0</v>
      </c>
      <c r="I11388">
        <v>0</v>
      </c>
      <c r="J11388">
        <v>0</v>
      </c>
      <c r="K11388" t="s">
        <v>44441</v>
      </c>
    </row>
    <row r="11389" spans="1:11" x14ac:dyDescent="0.3">
      <c r="A11389" t="s">
        <v>44442</v>
      </c>
      <c r="C11389" t="s">
        <v>13</v>
      </c>
      <c r="D11389" t="s">
        <v>44443</v>
      </c>
      <c r="E11389" t="s">
        <v>41916</v>
      </c>
      <c r="F11389" t="s">
        <v>16</v>
      </c>
      <c r="G11389" t="s">
        <v>469</v>
      </c>
      <c r="H11389">
        <v>0</v>
      </c>
      <c r="I11389">
        <v>0</v>
      </c>
      <c r="J11389">
        <v>0</v>
      </c>
      <c r="K11389" t="s">
        <v>44444</v>
      </c>
    </row>
    <row r="11390" spans="1:11" x14ac:dyDescent="0.3">
      <c r="A11390" t="s">
        <v>44445</v>
      </c>
      <c r="C11390" t="s">
        <v>27</v>
      </c>
      <c r="D11390" t="e">
        <f>오닉스 마블.</f>
        <v>#NAME?</v>
      </c>
      <c r="E11390" t="s">
        <v>17709</v>
      </c>
      <c r="F11390" t="s">
        <v>16</v>
      </c>
      <c r="G11390" t="s">
        <v>3935</v>
      </c>
      <c r="H11390">
        <v>0</v>
      </c>
      <c r="I11390">
        <v>0</v>
      </c>
      <c r="J11390">
        <v>0</v>
      </c>
      <c r="K11390" t="s">
        <v>44446</v>
      </c>
    </row>
    <row r="11391" spans="1:11" x14ac:dyDescent="0.3">
      <c r="A11391" t="s">
        <v>44447</v>
      </c>
      <c r="B11391" t="s">
        <v>44448</v>
      </c>
      <c r="C11391" t="s">
        <v>27</v>
      </c>
      <c r="D11391" t="s">
        <v>44449</v>
      </c>
      <c r="E11391" t="s">
        <v>17709</v>
      </c>
      <c r="F11391" t="s">
        <v>16</v>
      </c>
      <c r="G11391" t="s">
        <v>2318</v>
      </c>
      <c r="H11391">
        <v>0</v>
      </c>
      <c r="I11391">
        <v>0</v>
      </c>
      <c r="J11391">
        <v>0</v>
      </c>
      <c r="K11391" t="s">
        <v>44450</v>
      </c>
    </row>
    <row r="11392" spans="1:11" x14ac:dyDescent="0.3">
      <c r="A11392" t="s">
        <v>44451</v>
      </c>
      <c r="B11392" t="s">
        <v>44452</v>
      </c>
      <c r="C11392" t="s">
        <v>20</v>
      </c>
      <c r="D11392" t="s">
        <v>44453</v>
      </c>
      <c r="E11392" t="s">
        <v>33633</v>
      </c>
      <c r="F11392" t="s">
        <v>1845</v>
      </c>
      <c r="G11392" t="s">
        <v>42</v>
      </c>
      <c r="H11392">
        <v>0</v>
      </c>
      <c r="I11392">
        <v>0</v>
      </c>
      <c r="J11392">
        <v>0</v>
      </c>
      <c r="K11392" t="s">
        <v>44454</v>
      </c>
    </row>
    <row r="11393" spans="1:11" x14ac:dyDescent="0.3">
      <c r="A11393" t="s">
        <v>44455</v>
      </c>
      <c r="B11393" t="s">
        <v>44456</v>
      </c>
      <c r="C11393" t="s">
        <v>20</v>
      </c>
      <c r="D11393" t="s">
        <v>44457</v>
      </c>
      <c r="E11393" t="s">
        <v>33633</v>
      </c>
      <c r="F11393" t="s">
        <v>6383</v>
      </c>
      <c r="G11393" t="s">
        <v>42</v>
      </c>
      <c r="H11393">
        <v>0</v>
      </c>
      <c r="I11393">
        <v>0</v>
      </c>
      <c r="J11393">
        <v>0</v>
      </c>
      <c r="K11393" t="s">
        <v>44458</v>
      </c>
    </row>
    <row r="11394" spans="1:11" x14ac:dyDescent="0.3">
      <c r="A11394" t="s">
        <v>44459</v>
      </c>
      <c r="B11394" t="s">
        <v>44460</v>
      </c>
      <c r="C11394" t="s">
        <v>20</v>
      </c>
      <c r="D11394" t="s">
        <v>44461</v>
      </c>
      <c r="E11394" t="s">
        <v>33633</v>
      </c>
      <c r="F11394" t="s">
        <v>3911</v>
      </c>
      <c r="G11394" t="s">
        <v>42</v>
      </c>
      <c r="H11394">
        <v>0</v>
      </c>
      <c r="I11394">
        <v>0</v>
      </c>
      <c r="J11394">
        <v>0</v>
      </c>
      <c r="K11394" t="s">
        <v>44462</v>
      </c>
    </row>
    <row r="11395" spans="1:11" x14ac:dyDescent="0.3">
      <c r="A11395" t="s">
        <v>44463</v>
      </c>
      <c r="B11395" t="s">
        <v>44464</v>
      </c>
      <c r="C11395" t="s">
        <v>20</v>
      </c>
      <c r="D11395" t="s">
        <v>44465</v>
      </c>
      <c r="E11395" t="s">
        <v>33633</v>
      </c>
      <c r="F11395" t="s">
        <v>13097</v>
      </c>
      <c r="G11395" t="s">
        <v>4044</v>
      </c>
      <c r="H11395">
        <v>0</v>
      </c>
      <c r="I11395">
        <v>0</v>
      </c>
      <c r="J11395">
        <v>0</v>
      </c>
      <c r="K11395" t="s">
        <v>44466</v>
      </c>
    </row>
    <row r="11396" spans="1:11" x14ac:dyDescent="0.3">
      <c r="A11396" t="s">
        <v>44467</v>
      </c>
      <c r="B11396" t="s">
        <v>44468</v>
      </c>
      <c r="C11396" t="s">
        <v>13</v>
      </c>
      <c r="D11396" t="s">
        <v>44469</v>
      </c>
      <c r="E11396" t="s">
        <v>41916</v>
      </c>
      <c r="F11396" t="s">
        <v>41</v>
      </c>
      <c r="G11396" t="s">
        <v>42</v>
      </c>
      <c r="H11396">
        <v>0</v>
      </c>
      <c r="I11396">
        <v>0</v>
      </c>
      <c r="J11396">
        <v>0</v>
      </c>
      <c r="K11396" t="s">
        <v>44470</v>
      </c>
    </row>
    <row r="11397" spans="1:11" x14ac:dyDescent="0.3">
      <c r="A11397" t="s">
        <v>44471</v>
      </c>
      <c r="B11397" t="s">
        <v>44472</v>
      </c>
      <c r="C11397" t="s">
        <v>27</v>
      </c>
      <c r="D11397" t="s">
        <v>44473</v>
      </c>
      <c r="E11397" t="s">
        <v>17709</v>
      </c>
      <c r="F11397" t="s">
        <v>41</v>
      </c>
      <c r="G11397" t="s">
        <v>42</v>
      </c>
      <c r="H11397">
        <v>0</v>
      </c>
      <c r="I11397">
        <v>0</v>
      </c>
      <c r="J11397">
        <v>0</v>
      </c>
      <c r="K11397" t="s">
        <v>44474</v>
      </c>
    </row>
    <row r="11398" spans="1:11" x14ac:dyDescent="0.3">
      <c r="A11398" t="s">
        <v>44475</v>
      </c>
      <c r="B11398" t="s">
        <v>44476</v>
      </c>
      <c r="C11398" t="s">
        <v>20</v>
      </c>
      <c r="D11398" t="s">
        <v>44477</v>
      </c>
      <c r="E11398" t="s">
        <v>33633</v>
      </c>
      <c r="F11398" t="s">
        <v>4951</v>
      </c>
      <c r="G11398" t="s">
        <v>42</v>
      </c>
      <c r="H11398">
        <v>0</v>
      </c>
      <c r="I11398">
        <v>0</v>
      </c>
      <c r="J11398">
        <v>0</v>
      </c>
      <c r="K11398" t="s">
        <v>44478</v>
      </c>
    </row>
    <row r="11399" spans="1:11" x14ac:dyDescent="0.3">
      <c r="A11399" t="s">
        <v>44479</v>
      </c>
      <c r="B11399" t="s">
        <v>44480</v>
      </c>
      <c r="C11399" t="s">
        <v>20</v>
      </c>
      <c r="D11399" t="s">
        <v>44481</v>
      </c>
      <c r="E11399" t="s">
        <v>22</v>
      </c>
      <c r="F11399" t="s">
        <v>71</v>
      </c>
      <c r="G11399" t="s">
        <v>42</v>
      </c>
      <c r="H11399">
        <v>0</v>
      </c>
      <c r="I11399">
        <v>0</v>
      </c>
      <c r="J11399">
        <v>0</v>
      </c>
      <c r="K11399" t="s">
        <v>44482</v>
      </c>
    </row>
    <row r="11400" spans="1:11" x14ac:dyDescent="0.3">
      <c r="A11400" t="s">
        <v>44483</v>
      </c>
      <c r="B11400" t="s">
        <v>44484</v>
      </c>
      <c r="C11400" t="s">
        <v>20</v>
      </c>
      <c r="D11400" t="s">
        <v>44485</v>
      </c>
      <c r="E11400" t="s">
        <v>33633</v>
      </c>
      <c r="F11400" t="s">
        <v>6915</v>
      </c>
      <c r="G11400" t="s">
        <v>777</v>
      </c>
      <c r="H11400">
        <v>0</v>
      </c>
      <c r="I11400">
        <v>0</v>
      </c>
      <c r="J11400">
        <v>0</v>
      </c>
      <c r="K11400" t="s">
        <v>44486</v>
      </c>
    </row>
    <row r="11401" spans="1:11" x14ac:dyDescent="0.3">
      <c r="A11401" t="s">
        <v>44487</v>
      </c>
      <c r="B11401" t="s">
        <v>44488</v>
      </c>
      <c r="C11401" t="s">
        <v>147</v>
      </c>
      <c r="D11401" t="s">
        <v>44489</v>
      </c>
      <c r="E11401" t="s">
        <v>183</v>
      </c>
      <c r="F11401" t="s">
        <v>1947</v>
      </c>
      <c r="G11401" t="s">
        <v>42</v>
      </c>
      <c r="H11401">
        <v>0</v>
      </c>
      <c r="I11401">
        <v>0</v>
      </c>
      <c r="J11401">
        <v>0</v>
      </c>
      <c r="K11401" t="s">
        <v>44490</v>
      </c>
    </row>
    <row r="11402" spans="1:11" x14ac:dyDescent="0.3">
      <c r="A11402" t="s">
        <v>44491</v>
      </c>
      <c r="B11402" t="s">
        <v>44492</v>
      </c>
      <c r="C11402" t="s">
        <v>20</v>
      </c>
      <c r="D11402" t="s">
        <v>44493</v>
      </c>
      <c r="E11402" t="s">
        <v>33633</v>
      </c>
      <c r="F11402" t="s">
        <v>1906</v>
      </c>
      <c r="G11402" t="s">
        <v>42</v>
      </c>
      <c r="H11402">
        <v>0</v>
      </c>
      <c r="I11402">
        <v>0</v>
      </c>
      <c r="J11402">
        <v>0</v>
      </c>
      <c r="K11402" t="s">
        <v>44494</v>
      </c>
    </row>
    <row r="11403" spans="1:11" x14ac:dyDescent="0.3">
      <c r="A11403" t="s">
        <v>44495</v>
      </c>
      <c r="B11403" t="s">
        <v>44496</v>
      </c>
      <c r="C11403" t="s">
        <v>13</v>
      </c>
      <c r="D11403" t="s">
        <v>44497</v>
      </c>
      <c r="E11403" t="s">
        <v>41916</v>
      </c>
      <c r="F11403" t="s">
        <v>16</v>
      </c>
      <c r="G11403" t="s">
        <v>15809</v>
      </c>
      <c r="H11403">
        <v>0</v>
      </c>
      <c r="I11403">
        <v>0</v>
      </c>
      <c r="J11403">
        <v>0</v>
      </c>
      <c r="K11403" t="s">
        <v>44498</v>
      </c>
    </row>
    <row r="11404" spans="1:11" x14ac:dyDescent="0.3">
      <c r="A11404" t="s">
        <v>44499</v>
      </c>
      <c r="B11404" t="s">
        <v>44500</v>
      </c>
      <c r="C11404" t="s">
        <v>13</v>
      </c>
      <c r="D11404" t="s">
        <v>44501</v>
      </c>
      <c r="E11404" t="s">
        <v>41916</v>
      </c>
      <c r="F11404" t="s">
        <v>16</v>
      </c>
      <c r="G11404" t="s">
        <v>209</v>
      </c>
      <c r="H11404">
        <v>0</v>
      </c>
      <c r="I11404">
        <v>0</v>
      </c>
      <c r="J11404">
        <v>0</v>
      </c>
      <c r="K11404" t="s">
        <v>44502</v>
      </c>
    </row>
    <row r="11405" spans="1:11" x14ac:dyDescent="0.3">
      <c r="A11405" t="s">
        <v>44503</v>
      </c>
      <c r="B11405" t="s">
        <v>44504</v>
      </c>
      <c r="C11405" t="s">
        <v>20</v>
      </c>
      <c r="D11405" t="s">
        <v>44505</v>
      </c>
      <c r="E11405" t="s">
        <v>33633</v>
      </c>
      <c r="F11405" t="s">
        <v>16</v>
      </c>
      <c r="G11405" t="s">
        <v>3945</v>
      </c>
      <c r="H11405">
        <v>0</v>
      </c>
      <c r="I11405">
        <v>0</v>
      </c>
      <c r="J11405">
        <v>0</v>
      </c>
      <c r="K11405" t="s">
        <v>44506</v>
      </c>
    </row>
    <row r="11406" spans="1:11" x14ac:dyDescent="0.3">
      <c r="A11406" t="s">
        <v>44507</v>
      </c>
      <c r="C11406" t="s">
        <v>20</v>
      </c>
      <c r="D11406" t="s">
        <v>44508</v>
      </c>
      <c r="E11406" t="s">
        <v>33633</v>
      </c>
      <c r="F11406" t="s">
        <v>16</v>
      </c>
      <c r="G11406" t="s">
        <v>42</v>
      </c>
      <c r="H11406">
        <v>0</v>
      </c>
      <c r="I11406">
        <v>0</v>
      </c>
      <c r="J11406">
        <v>0</v>
      </c>
      <c r="K11406" t="s">
        <v>44509</v>
      </c>
    </row>
    <row r="11407" spans="1:11" x14ac:dyDescent="0.3">
      <c r="A11407" t="s">
        <v>44510</v>
      </c>
      <c r="B11407" t="s">
        <v>44511</v>
      </c>
      <c r="C11407" t="s">
        <v>20</v>
      </c>
      <c r="D11407" t="s">
        <v>44512</v>
      </c>
      <c r="E11407" t="s">
        <v>22</v>
      </c>
      <c r="F11407" t="s">
        <v>9563</v>
      </c>
      <c r="G11407" t="s">
        <v>42</v>
      </c>
      <c r="H11407">
        <v>0</v>
      </c>
      <c r="I11407">
        <v>0</v>
      </c>
      <c r="J11407">
        <v>0</v>
      </c>
      <c r="K11407" t="s">
        <v>44513</v>
      </c>
    </row>
    <row r="11408" spans="1:11" x14ac:dyDescent="0.3">
      <c r="A11408" t="s">
        <v>44514</v>
      </c>
      <c r="B11408" t="s">
        <v>44515</v>
      </c>
      <c r="C11408" t="s">
        <v>20</v>
      </c>
      <c r="D11408" t="s">
        <v>44516</v>
      </c>
      <c r="E11408" t="s">
        <v>33633</v>
      </c>
      <c r="F11408" t="s">
        <v>16</v>
      </c>
      <c r="G11408" t="s">
        <v>5387</v>
      </c>
      <c r="H11408">
        <v>0</v>
      </c>
      <c r="I11408">
        <v>0</v>
      </c>
      <c r="J11408">
        <v>0</v>
      </c>
      <c r="K11408" t="s">
        <v>44517</v>
      </c>
    </row>
    <row r="11409" spans="1:11" x14ac:dyDescent="0.3">
      <c r="A11409" t="s">
        <v>44518</v>
      </c>
      <c r="B11409" t="s">
        <v>44519</v>
      </c>
      <c r="C11409" t="s">
        <v>147</v>
      </c>
      <c r="D11409" t="s">
        <v>44520</v>
      </c>
      <c r="E11409" t="s">
        <v>183</v>
      </c>
      <c r="F11409" t="s">
        <v>830</v>
      </c>
      <c r="G11409" t="s">
        <v>42</v>
      </c>
      <c r="H11409">
        <v>0</v>
      </c>
      <c r="I11409">
        <v>0</v>
      </c>
      <c r="J11409">
        <v>0</v>
      </c>
      <c r="K11409" t="s">
        <v>44521</v>
      </c>
    </row>
    <row r="11410" spans="1:11" x14ac:dyDescent="0.3">
      <c r="A11410" t="s">
        <v>44522</v>
      </c>
      <c r="B11410" t="s">
        <v>44523</v>
      </c>
      <c r="C11410" t="s">
        <v>147</v>
      </c>
      <c r="D11410" t="s">
        <v>44524</v>
      </c>
      <c r="E11410" t="s">
        <v>183</v>
      </c>
      <c r="F11410" t="s">
        <v>5105</v>
      </c>
      <c r="G11410" t="s">
        <v>42</v>
      </c>
      <c r="H11410">
        <v>0</v>
      </c>
      <c r="I11410">
        <v>0</v>
      </c>
      <c r="J11410">
        <v>0</v>
      </c>
      <c r="K11410" t="s">
        <v>44525</v>
      </c>
    </row>
    <row r="11411" spans="1:11" x14ac:dyDescent="0.3">
      <c r="A11411" t="s">
        <v>44526</v>
      </c>
      <c r="B11411" t="s">
        <v>44527</v>
      </c>
      <c r="C11411" t="s">
        <v>147</v>
      </c>
      <c r="D11411" t="s">
        <v>44528</v>
      </c>
      <c r="E11411" t="s">
        <v>183</v>
      </c>
      <c r="F11411" t="s">
        <v>5898</v>
      </c>
      <c r="G11411" t="s">
        <v>42</v>
      </c>
      <c r="H11411">
        <v>0</v>
      </c>
      <c r="I11411">
        <v>0</v>
      </c>
      <c r="J11411">
        <v>0</v>
      </c>
      <c r="K11411" t="s">
        <v>44529</v>
      </c>
    </row>
    <row r="11412" spans="1:11" x14ac:dyDescent="0.3">
      <c r="A11412" t="s">
        <v>44530</v>
      </c>
      <c r="B11412" t="s">
        <v>44531</v>
      </c>
      <c r="C11412" t="s">
        <v>147</v>
      </c>
      <c r="D11412" t="s">
        <v>44532</v>
      </c>
      <c r="E11412" t="s">
        <v>183</v>
      </c>
      <c r="F11412" t="s">
        <v>1845</v>
      </c>
      <c r="G11412" t="s">
        <v>42</v>
      </c>
      <c r="H11412">
        <v>0</v>
      </c>
      <c r="I11412">
        <v>0</v>
      </c>
      <c r="J11412">
        <v>0</v>
      </c>
      <c r="K11412" t="s">
        <v>44533</v>
      </c>
    </row>
    <row r="11413" spans="1:11" x14ac:dyDescent="0.3">
      <c r="A11413" t="s">
        <v>44534</v>
      </c>
      <c r="B11413" t="s">
        <v>44531</v>
      </c>
      <c r="C11413" t="s">
        <v>147</v>
      </c>
      <c r="D11413" t="s">
        <v>44535</v>
      </c>
      <c r="E11413" t="s">
        <v>183</v>
      </c>
      <c r="F11413" t="s">
        <v>7511</v>
      </c>
      <c r="G11413" t="s">
        <v>42</v>
      </c>
      <c r="H11413">
        <v>0</v>
      </c>
      <c r="I11413">
        <v>0</v>
      </c>
      <c r="J11413">
        <v>0</v>
      </c>
      <c r="K11413" t="s">
        <v>44536</v>
      </c>
    </row>
    <row r="11414" spans="1:11" x14ac:dyDescent="0.3">
      <c r="A11414" t="s">
        <v>44537</v>
      </c>
      <c r="B11414" t="s">
        <v>44538</v>
      </c>
      <c r="C11414" t="s">
        <v>147</v>
      </c>
      <c r="D11414" t="s">
        <v>44539</v>
      </c>
      <c r="E11414" t="s">
        <v>183</v>
      </c>
      <c r="F11414" t="s">
        <v>2437</v>
      </c>
      <c r="G11414" t="s">
        <v>42</v>
      </c>
      <c r="H11414">
        <v>0</v>
      </c>
      <c r="I11414">
        <v>0</v>
      </c>
      <c r="J11414">
        <v>0</v>
      </c>
      <c r="K11414" t="s">
        <v>44540</v>
      </c>
    </row>
    <row r="11415" spans="1:11" x14ac:dyDescent="0.3">
      <c r="A11415" t="s">
        <v>44541</v>
      </c>
      <c r="B11415" t="s">
        <v>44531</v>
      </c>
      <c r="C11415" t="s">
        <v>147</v>
      </c>
      <c r="D11415" t="s">
        <v>44542</v>
      </c>
      <c r="E11415" t="s">
        <v>183</v>
      </c>
      <c r="F11415" t="s">
        <v>2036</v>
      </c>
      <c r="G11415" t="s">
        <v>42</v>
      </c>
      <c r="H11415">
        <v>0</v>
      </c>
      <c r="I11415">
        <v>0</v>
      </c>
      <c r="J11415">
        <v>0</v>
      </c>
      <c r="K11415" t="s">
        <v>44543</v>
      </c>
    </row>
    <row r="11416" spans="1:11" x14ac:dyDescent="0.3">
      <c r="A11416" t="s">
        <v>44544</v>
      </c>
      <c r="B11416" t="s">
        <v>44545</v>
      </c>
      <c r="C11416" t="s">
        <v>27</v>
      </c>
      <c r="D11416" t="s">
        <v>44546</v>
      </c>
      <c r="E11416" t="s">
        <v>17709</v>
      </c>
      <c r="F11416" t="s">
        <v>41</v>
      </c>
      <c r="G11416" t="s">
        <v>42</v>
      </c>
      <c r="H11416">
        <v>0</v>
      </c>
      <c r="I11416">
        <v>0</v>
      </c>
      <c r="J11416">
        <v>0</v>
      </c>
      <c r="K11416" t="s">
        <v>44547</v>
      </c>
    </row>
    <row r="11417" spans="1:11" x14ac:dyDescent="0.3">
      <c r="A11417" t="s">
        <v>44548</v>
      </c>
      <c r="B11417" t="s">
        <v>44549</v>
      </c>
      <c r="C11417" t="s">
        <v>27</v>
      </c>
      <c r="D11417" t="s">
        <v>44550</v>
      </c>
      <c r="E11417" t="s">
        <v>29</v>
      </c>
      <c r="F11417" t="s">
        <v>41</v>
      </c>
      <c r="G11417" t="s">
        <v>42</v>
      </c>
      <c r="H11417">
        <v>0</v>
      </c>
      <c r="I11417">
        <v>0</v>
      </c>
      <c r="J11417">
        <v>0</v>
      </c>
      <c r="K11417" t="s">
        <v>44551</v>
      </c>
    </row>
    <row r="11418" spans="1:11" x14ac:dyDescent="0.3">
      <c r="A11418" t="s">
        <v>44552</v>
      </c>
      <c r="B11418" t="s">
        <v>44553</v>
      </c>
      <c r="C11418" t="s">
        <v>147</v>
      </c>
      <c r="D11418" t="s">
        <v>44554</v>
      </c>
      <c r="E11418" t="s">
        <v>183</v>
      </c>
      <c r="F11418" t="s">
        <v>41</v>
      </c>
      <c r="G11418" t="s">
        <v>42</v>
      </c>
      <c r="H11418">
        <v>0</v>
      </c>
      <c r="I11418">
        <v>0</v>
      </c>
      <c r="J11418">
        <v>0</v>
      </c>
      <c r="K11418" t="s">
        <v>44555</v>
      </c>
    </row>
    <row r="11419" spans="1:11" x14ac:dyDescent="0.3">
      <c r="A11419" t="s">
        <v>44556</v>
      </c>
      <c r="B11419" t="s">
        <v>44557</v>
      </c>
      <c r="C11419" t="s">
        <v>147</v>
      </c>
      <c r="D11419" t="s">
        <v>44558</v>
      </c>
      <c r="E11419" t="s">
        <v>183</v>
      </c>
      <c r="F11419" t="s">
        <v>41</v>
      </c>
      <c r="G11419" t="s">
        <v>42</v>
      </c>
      <c r="H11419">
        <v>0</v>
      </c>
      <c r="I11419">
        <v>0</v>
      </c>
      <c r="J11419">
        <v>0</v>
      </c>
      <c r="K11419" t="s">
        <v>44559</v>
      </c>
    </row>
    <row r="11420" spans="1:11" x14ac:dyDescent="0.3">
      <c r="A11420" t="s">
        <v>44560</v>
      </c>
      <c r="B11420" t="s">
        <v>44561</v>
      </c>
      <c r="C11420" t="s">
        <v>20</v>
      </c>
      <c r="D11420" t="s">
        <v>44562</v>
      </c>
      <c r="E11420" t="s">
        <v>33633</v>
      </c>
      <c r="F11420" t="s">
        <v>870</v>
      </c>
      <c r="G11420" t="s">
        <v>42</v>
      </c>
      <c r="H11420">
        <v>0</v>
      </c>
      <c r="I11420">
        <v>0</v>
      </c>
      <c r="J11420">
        <v>0</v>
      </c>
      <c r="K11420" t="s">
        <v>44563</v>
      </c>
    </row>
    <row r="11421" spans="1:11" x14ac:dyDescent="0.3">
      <c r="A11421" t="s">
        <v>44564</v>
      </c>
      <c r="C11421" t="s">
        <v>27</v>
      </c>
      <c r="D11421" t="s">
        <v>44565</v>
      </c>
      <c r="E11421" t="s">
        <v>17709</v>
      </c>
      <c r="F11421" t="s">
        <v>41</v>
      </c>
      <c r="G11421" t="s">
        <v>42</v>
      </c>
      <c r="H11421">
        <v>0</v>
      </c>
      <c r="I11421">
        <v>0</v>
      </c>
      <c r="J11421">
        <v>0</v>
      </c>
      <c r="K11421" t="s">
        <v>44566</v>
      </c>
    </row>
    <row r="11422" spans="1:11" x14ac:dyDescent="0.3">
      <c r="A11422" t="s">
        <v>44567</v>
      </c>
      <c r="B11422" t="s">
        <v>44568</v>
      </c>
      <c r="C11422" t="s">
        <v>20</v>
      </c>
      <c r="D11422" t="s">
        <v>44569</v>
      </c>
      <c r="E11422" t="s">
        <v>22</v>
      </c>
      <c r="F11422" t="s">
        <v>150</v>
      </c>
      <c r="G11422" t="s">
        <v>8577</v>
      </c>
      <c r="H11422">
        <v>0</v>
      </c>
      <c r="I11422">
        <v>0</v>
      </c>
      <c r="J11422">
        <v>0</v>
      </c>
      <c r="K11422" t="s">
        <v>44570</v>
      </c>
    </row>
    <row r="11423" spans="1:11" x14ac:dyDescent="0.3">
      <c r="A11423" t="s">
        <v>44571</v>
      </c>
      <c r="C11423" t="s">
        <v>20</v>
      </c>
      <c r="D11423" t="s">
        <v>44572</v>
      </c>
      <c r="E11423" t="s">
        <v>33633</v>
      </c>
      <c r="F11423" t="s">
        <v>16</v>
      </c>
      <c r="G11423" t="s">
        <v>756</v>
      </c>
      <c r="H11423">
        <v>0</v>
      </c>
      <c r="I11423">
        <v>0</v>
      </c>
      <c r="J11423">
        <v>0</v>
      </c>
      <c r="K11423" t="s">
        <v>44573</v>
      </c>
    </row>
    <row r="11424" spans="1:11" x14ac:dyDescent="0.3">
      <c r="A11424" t="s">
        <v>44574</v>
      </c>
      <c r="B11424" t="s">
        <v>44575</v>
      </c>
      <c r="C11424" t="s">
        <v>147</v>
      </c>
      <c r="D11424" t="s">
        <v>44576</v>
      </c>
      <c r="E11424" t="s">
        <v>183</v>
      </c>
      <c r="F11424" t="s">
        <v>41</v>
      </c>
      <c r="G11424" t="s">
        <v>42</v>
      </c>
      <c r="H11424">
        <v>0</v>
      </c>
      <c r="I11424">
        <v>0</v>
      </c>
      <c r="J11424">
        <v>0</v>
      </c>
      <c r="K11424" t="s">
        <v>44577</v>
      </c>
    </row>
    <row r="11425" spans="1:11" x14ac:dyDescent="0.3">
      <c r="A11425" t="s">
        <v>44578</v>
      </c>
      <c r="B11425" t="s">
        <v>44579</v>
      </c>
      <c r="C11425" t="s">
        <v>27</v>
      </c>
      <c r="D11425" t="s">
        <v>44580</v>
      </c>
      <c r="E11425" t="s">
        <v>17709</v>
      </c>
      <c r="F11425" t="s">
        <v>41</v>
      </c>
      <c r="G11425" t="s">
        <v>42</v>
      </c>
      <c r="H11425">
        <v>0</v>
      </c>
      <c r="I11425">
        <v>0</v>
      </c>
      <c r="J11425">
        <v>0</v>
      </c>
      <c r="K11425" t="s">
        <v>44581</v>
      </c>
    </row>
    <row r="11426" spans="1:11" x14ac:dyDescent="0.3">
      <c r="A11426" t="s">
        <v>44582</v>
      </c>
      <c r="B11426" t="s">
        <v>44583</v>
      </c>
      <c r="C11426" t="s">
        <v>147</v>
      </c>
      <c r="D11426" t="s">
        <v>44584</v>
      </c>
      <c r="E11426" t="s">
        <v>183</v>
      </c>
      <c r="F11426" t="s">
        <v>9398</v>
      </c>
      <c r="G11426" t="s">
        <v>42</v>
      </c>
      <c r="H11426">
        <v>0</v>
      </c>
      <c r="I11426">
        <v>0</v>
      </c>
      <c r="J11426">
        <v>0</v>
      </c>
      <c r="K11426" t="s">
        <v>44585</v>
      </c>
    </row>
    <row r="11427" spans="1:11" x14ac:dyDescent="0.3">
      <c r="A11427" t="s">
        <v>44586</v>
      </c>
      <c r="C11427" t="s">
        <v>147</v>
      </c>
      <c r="D11427" t="s">
        <v>44587</v>
      </c>
      <c r="E11427" t="s">
        <v>183</v>
      </c>
      <c r="F11427" t="s">
        <v>16381</v>
      </c>
      <c r="G11427" t="s">
        <v>42</v>
      </c>
      <c r="H11427">
        <v>0</v>
      </c>
      <c r="I11427">
        <v>0</v>
      </c>
      <c r="J11427">
        <v>0</v>
      </c>
      <c r="K11427" t="s">
        <v>44588</v>
      </c>
    </row>
    <row r="11428" spans="1:11" x14ac:dyDescent="0.3">
      <c r="A11428" t="s">
        <v>44589</v>
      </c>
      <c r="B11428" t="s">
        <v>44590</v>
      </c>
      <c r="C11428" t="s">
        <v>20</v>
      </c>
      <c r="D11428" t="s">
        <v>44591</v>
      </c>
      <c r="E11428" t="s">
        <v>33633</v>
      </c>
      <c r="F11428" t="s">
        <v>1452</v>
      </c>
      <c r="G11428" t="s">
        <v>42</v>
      </c>
      <c r="H11428">
        <v>0</v>
      </c>
      <c r="I11428">
        <v>0</v>
      </c>
      <c r="J11428">
        <v>0</v>
      </c>
      <c r="K11428" t="s">
        <v>44592</v>
      </c>
    </row>
    <row r="11429" spans="1:11" x14ac:dyDescent="0.3">
      <c r="A11429" t="s">
        <v>44593</v>
      </c>
      <c r="B11429" t="s">
        <v>44594</v>
      </c>
      <c r="C11429" t="s">
        <v>20</v>
      </c>
      <c r="D11429" t="s">
        <v>44595</v>
      </c>
      <c r="E11429" t="s">
        <v>33633</v>
      </c>
      <c r="F11429" t="s">
        <v>16</v>
      </c>
      <c r="G11429" t="s">
        <v>3581</v>
      </c>
      <c r="H11429">
        <v>0</v>
      </c>
      <c r="I11429">
        <v>0</v>
      </c>
      <c r="J11429">
        <v>0</v>
      </c>
      <c r="K11429" t="s">
        <v>44596</v>
      </c>
    </row>
    <row r="11430" spans="1:11" x14ac:dyDescent="0.3">
      <c r="A11430" t="s">
        <v>44597</v>
      </c>
      <c r="B11430" t="s">
        <v>44598</v>
      </c>
      <c r="C11430" t="s">
        <v>13</v>
      </c>
      <c r="D11430" t="s">
        <v>44599</v>
      </c>
      <c r="E11430" t="s">
        <v>41916</v>
      </c>
      <c r="F11430" t="s">
        <v>14582</v>
      </c>
      <c r="G11430" t="s">
        <v>5441</v>
      </c>
      <c r="H11430">
        <v>0</v>
      </c>
      <c r="I11430">
        <v>0</v>
      </c>
      <c r="J11430">
        <v>0</v>
      </c>
      <c r="K11430" t="s">
        <v>44600</v>
      </c>
    </row>
    <row r="11431" spans="1:11" x14ac:dyDescent="0.3">
      <c r="A11431" t="s">
        <v>44601</v>
      </c>
      <c r="C11431" t="s">
        <v>13</v>
      </c>
      <c r="D11431" t="s">
        <v>44602</v>
      </c>
      <c r="E11431" t="s">
        <v>41916</v>
      </c>
      <c r="F11431" t="s">
        <v>16</v>
      </c>
      <c r="G11431" t="s">
        <v>822</v>
      </c>
      <c r="H11431">
        <v>0</v>
      </c>
      <c r="I11431">
        <v>0</v>
      </c>
      <c r="J11431">
        <v>0</v>
      </c>
      <c r="K11431" t="s">
        <v>44603</v>
      </c>
    </row>
    <row r="11432" spans="1:11" x14ac:dyDescent="0.3">
      <c r="A11432" t="s">
        <v>44604</v>
      </c>
      <c r="B11432" t="s">
        <v>44605</v>
      </c>
      <c r="C11432" t="s">
        <v>147</v>
      </c>
      <c r="D11432" t="s">
        <v>44606</v>
      </c>
      <c r="E11432" t="s">
        <v>183</v>
      </c>
      <c r="F11432" t="s">
        <v>3074</v>
      </c>
      <c r="G11432" t="s">
        <v>42</v>
      </c>
      <c r="H11432">
        <v>0</v>
      </c>
      <c r="I11432">
        <v>0</v>
      </c>
      <c r="J11432">
        <v>0</v>
      </c>
      <c r="K11432" t="s">
        <v>44607</v>
      </c>
    </row>
    <row r="11433" spans="1:11" x14ac:dyDescent="0.3">
      <c r="A11433" t="s">
        <v>44608</v>
      </c>
      <c r="B11433" t="s">
        <v>44609</v>
      </c>
      <c r="C11433" t="s">
        <v>147</v>
      </c>
      <c r="D11433" t="s">
        <v>44610</v>
      </c>
      <c r="E11433" t="s">
        <v>183</v>
      </c>
      <c r="F11433" t="s">
        <v>10905</v>
      </c>
      <c r="G11433" t="s">
        <v>42</v>
      </c>
      <c r="H11433">
        <v>0</v>
      </c>
      <c r="I11433">
        <v>0</v>
      </c>
      <c r="J11433">
        <v>0</v>
      </c>
      <c r="K11433" t="s">
        <v>44611</v>
      </c>
    </row>
    <row r="11434" spans="1:11" x14ac:dyDescent="0.3">
      <c r="A11434" t="s">
        <v>44612</v>
      </c>
      <c r="B11434" t="s">
        <v>44613</v>
      </c>
      <c r="C11434" t="s">
        <v>147</v>
      </c>
      <c r="D11434" t="s">
        <v>44614</v>
      </c>
      <c r="E11434" t="s">
        <v>183</v>
      </c>
      <c r="F11434" t="s">
        <v>8485</v>
      </c>
      <c r="G11434" t="s">
        <v>42</v>
      </c>
      <c r="H11434">
        <v>0</v>
      </c>
      <c r="I11434">
        <v>0</v>
      </c>
      <c r="J11434">
        <v>0</v>
      </c>
      <c r="K11434" t="s">
        <v>44615</v>
      </c>
    </row>
    <row r="11435" spans="1:11" x14ac:dyDescent="0.3">
      <c r="A11435" t="s">
        <v>44616</v>
      </c>
      <c r="B11435" t="s">
        <v>44617</v>
      </c>
      <c r="C11435" t="s">
        <v>20</v>
      </c>
      <c r="D11435" t="s">
        <v>44618</v>
      </c>
      <c r="E11435" t="s">
        <v>22</v>
      </c>
      <c r="F11435" t="s">
        <v>1751</v>
      </c>
      <c r="G11435" t="s">
        <v>42</v>
      </c>
      <c r="H11435">
        <v>0</v>
      </c>
      <c r="I11435">
        <v>0</v>
      </c>
      <c r="J11435">
        <v>0</v>
      </c>
      <c r="K11435" t="s">
        <v>44619</v>
      </c>
    </row>
    <row r="11436" spans="1:11" x14ac:dyDescent="0.3">
      <c r="A11436" t="s">
        <v>44620</v>
      </c>
      <c r="B11436" t="s">
        <v>44621</v>
      </c>
      <c r="C11436" t="s">
        <v>147</v>
      </c>
      <c r="D11436" t="s">
        <v>44622</v>
      </c>
      <c r="E11436" t="s">
        <v>183</v>
      </c>
      <c r="F11436" t="s">
        <v>804</v>
      </c>
      <c r="G11436" t="s">
        <v>42</v>
      </c>
      <c r="H11436">
        <v>0</v>
      </c>
      <c r="I11436">
        <v>0</v>
      </c>
      <c r="J11436">
        <v>0</v>
      </c>
      <c r="K11436" t="s">
        <v>44623</v>
      </c>
    </row>
    <row r="11437" spans="1:11" x14ac:dyDescent="0.3">
      <c r="A11437" t="s">
        <v>44624</v>
      </c>
      <c r="C11437" t="s">
        <v>147</v>
      </c>
      <c r="D11437" t="s">
        <v>44625</v>
      </c>
      <c r="E11437" t="s">
        <v>183</v>
      </c>
      <c r="F11437" t="s">
        <v>44626</v>
      </c>
      <c r="G11437" t="s">
        <v>42</v>
      </c>
      <c r="H11437">
        <v>0</v>
      </c>
      <c r="I11437">
        <v>0</v>
      </c>
      <c r="J11437">
        <v>0</v>
      </c>
      <c r="K11437" t="s">
        <v>44627</v>
      </c>
    </row>
    <row r="11438" spans="1:11" x14ac:dyDescent="0.3">
      <c r="A11438" t="s">
        <v>44628</v>
      </c>
      <c r="C11438" t="s">
        <v>147</v>
      </c>
      <c r="D11438" t="s">
        <v>44629</v>
      </c>
      <c r="E11438" t="s">
        <v>183</v>
      </c>
      <c r="F11438" t="s">
        <v>7049</v>
      </c>
      <c r="G11438" t="s">
        <v>42</v>
      </c>
      <c r="H11438">
        <v>0</v>
      </c>
      <c r="I11438">
        <v>0</v>
      </c>
      <c r="J11438">
        <v>0</v>
      </c>
      <c r="K11438" t="s">
        <v>44630</v>
      </c>
    </row>
    <row r="11439" spans="1:11" x14ac:dyDescent="0.3">
      <c r="A11439" t="s">
        <v>44631</v>
      </c>
      <c r="C11439" t="s">
        <v>147</v>
      </c>
      <c r="D11439" t="s">
        <v>44632</v>
      </c>
      <c r="E11439" t="s">
        <v>183</v>
      </c>
      <c r="F11439" t="s">
        <v>3196</v>
      </c>
      <c r="G11439" t="s">
        <v>42</v>
      </c>
      <c r="H11439">
        <v>0</v>
      </c>
      <c r="I11439">
        <v>0</v>
      </c>
      <c r="J11439">
        <v>0</v>
      </c>
      <c r="K11439" t="s">
        <v>44633</v>
      </c>
    </row>
    <row r="11440" spans="1:11" x14ac:dyDescent="0.3">
      <c r="A11440" t="s">
        <v>44634</v>
      </c>
      <c r="B11440" t="s">
        <v>44635</v>
      </c>
      <c r="C11440" t="s">
        <v>147</v>
      </c>
      <c r="D11440" t="s">
        <v>44636</v>
      </c>
      <c r="E11440" t="s">
        <v>183</v>
      </c>
      <c r="F11440" t="s">
        <v>9182</v>
      </c>
      <c r="G11440" t="s">
        <v>42</v>
      </c>
      <c r="H11440">
        <v>0</v>
      </c>
      <c r="I11440">
        <v>0</v>
      </c>
      <c r="J11440">
        <v>0</v>
      </c>
      <c r="K11440" t="s">
        <v>44637</v>
      </c>
    </row>
    <row r="11441" spans="1:11" x14ac:dyDescent="0.3">
      <c r="A11441" t="s">
        <v>44638</v>
      </c>
      <c r="B11441" t="s">
        <v>14384</v>
      </c>
      <c r="C11441" t="s">
        <v>147</v>
      </c>
      <c r="D11441" t="s">
        <v>44639</v>
      </c>
      <c r="E11441" t="s">
        <v>183</v>
      </c>
      <c r="F11441" t="s">
        <v>4297</v>
      </c>
      <c r="G11441" t="s">
        <v>42</v>
      </c>
      <c r="H11441">
        <v>0</v>
      </c>
      <c r="I11441">
        <v>0</v>
      </c>
      <c r="J11441">
        <v>0</v>
      </c>
      <c r="K11441" t="s">
        <v>44640</v>
      </c>
    </row>
    <row r="11442" spans="1:11" x14ac:dyDescent="0.3">
      <c r="A11442" t="s">
        <v>44641</v>
      </c>
      <c r="B11442" t="s">
        <v>44642</v>
      </c>
      <c r="C11442" t="s">
        <v>147</v>
      </c>
      <c r="D11442" t="s">
        <v>44643</v>
      </c>
      <c r="E11442" t="s">
        <v>183</v>
      </c>
      <c r="F11442" t="s">
        <v>3786</v>
      </c>
      <c r="G11442" t="s">
        <v>42</v>
      </c>
      <c r="H11442">
        <v>0</v>
      </c>
      <c r="I11442">
        <v>0</v>
      </c>
      <c r="J11442">
        <v>0</v>
      </c>
      <c r="K11442" t="s">
        <v>44644</v>
      </c>
    </row>
    <row r="11443" spans="1:11" x14ac:dyDescent="0.3">
      <c r="A11443" t="s">
        <v>44645</v>
      </c>
      <c r="B11443" t="s">
        <v>44646</v>
      </c>
      <c r="C11443" t="s">
        <v>20</v>
      </c>
      <c r="D11443" t="s">
        <v>44647</v>
      </c>
      <c r="E11443" t="s">
        <v>22</v>
      </c>
      <c r="F11443" t="s">
        <v>2703</v>
      </c>
      <c r="G11443" t="s">
        <v>42</v>
      </c>
      <c r="H11443">
        <v>0</v>
      </c>
      <c r="I11443">
        <v>0</v>
      </c>
      <c r="J11443">
        <v>0</v>
      </c>
      <c r="K11443" t="s">
        <v>44648</v>
      </c>
    </row>
    <row r="11444" spans="1:11" x14ac:dyDescent="0.3">
      <c r="A11444" t="s">
        <v>44649</v>
      </c>
      <c r="C11444" t="s">
        <v>147</v>
      </c>
      <c r="D11444" t="s">
        <v>44650</v>
      </c>
      <c r="E11444" t="s">
        <v>183</v>
      </c>
      <c r="F11444" t="s">
        <v>6803</v>
      </c>
      <c r="G11444" t="s">
        <v>42</v>
      </c>
      <c r="H11444">
        <v>0</v>
      </c>
      <c r="I11444">
        <v>0</v>
      </c>
      <c r="J11444">
        <v>0</v>
      </c>
      <c r="K11444" t="s">
        <v>44651</v>
      </c>
    </row>
    <row r="11445" spans="1:11" x14ac:dyDescent="0.3">
      <c r="A11445" t="s">
        <v>44652</v>
      </c>
      <c r="B11445" t="s">
        <v>44653</v>
      </c>
      <c r="C11445" t="s">
        <v>147</v>
      </c>
      <c r="D11445" t="s">
        <v>44654</v>
      </c>
      <c r="E11445" t="s">
        <v>183</v>
      </c>
      <c r="F11445" t="s">
        <v>6113</v>
      </c>
      <c r="G11445" t="s">
        <v>42</v>
      </c>
      <c r="H11445">
        <v>0</v>
      </c>
      <c r="I11445">
        <v>0</v>
      </c>
      <c r="J11445">
        <v>0</v>
      </c>
      <c r="K11445" t="s">
        <v>44655</v>
      </c>
    </row>
    <row r="11446" spans="1:11" x14ac:dyDescent="0.3">
      <c r="A11446" t="s">
        <v>44656</v>
      </c>
      <c r="B11446" t="s">
        <v>44657</v>
      </c>
      <c r="C11446" t="s">
        <v>27</v>
      </c>
      <c r="D11446" t="s">
        <v>44658</v>
      </c>
      <c r="E11446" t="s">
        <v>17709</v>
      </c>
      <c r="F11446" t="s">
        <v>41</v>
      </c>
      <c r="G11446" t="s">
        <v>42</v>
      </c>
      <c r="H11446">
        <v>0</v>
      </c>
      <c r="I11446">
        <v>0</v>
      </c>
      <c r="J11446">
        <v>0</v>
      </c>
      <c r="K11446" t="s">
        <v>44659</v>
      </c>
    </row>
    <row r="11447" spans="1:11" x14ac:dyDescent="0.3">
      <c r="A11447" t="s">
        <v>44660</v>
      </c>
      <c r="B11447" t="s">
        <v>7603</v>
      </c>
      <c r="C11447" t="s">
        <v>27</v>
      </c>
      <c r="D11447" t="s">
        <v>44661</v>
      </c>
      <c r="E11447" t="s">
        <v>17709</v>
      </c>
      <c r="F11447" t="s">
        <v>41</v>
      </c>
      <c r="G11447" t="s">
        <v>42</v>
      </c>
      <c r="H11447">
        <v>0</v>
      </c>
      <c r="I11447">
        <v>0</v>
      </c>
      <c r="J11447">
        <v>0</v>
      </c>
      <c r="K11447" t="s">
        <v>44662</v>
      </c>
    </row>
    <row r="11448" spans="1:11" x14ac:dyDescent="0.3">
      <c r="A11448" t="s">
        <v>44663</v>
      </c>
      <c r="C11448" t="s">
        <v>27</v>
      </c>
      <c r="D11448" t="s">
        <v>44664</v>
      </c>
      <c r="E11448" t="s">
        <v>17709</v>
      </c>
      <c r="F11448" t="s">
        <v>41</v>
      </c>
      <c r="G11448" t="s">
        <v>42</v>
      </c>
      <c r="H11448">
        <v>0</v>
      </c>
      <c r="I11448">
        <v>0</v>
      </c>
      <c r="J11448">
        <v>0</v>
      </c>
      <c r="K11448" t="s">
        <v>44665</v>
      </c>
    </row>
    <row r="11449" spans="1:11" x14ac:dyDescent="0.3">
      <c r="A11449" t="s">
        <v>44666</v>
      </c>
      <c r="C11449" t="s">
        <v>27</v>
      </c>
      <c r="D11449" t="s">
        <v>44667</v>
      </c>
      <c r="E11449" t="s">
        <v>17709</v>
      </c>
      <c r="F11449" t="s">
        <v>41</v>
      </c>
      <c r="G11449" t="s">
        <v>42</v>
      </c>
      <c r="H11449">
        <v>0</v>
      </c>
      <c r="I11449">
        <v>0</v>
      </c>
      <c r="J11449">
        <v>0</v>
      </c>
      <c r="K11449" t="s">
        <v>44668</v>
      </c>
    </row>
    <row r="11450" spans="1:11" x14ac:dyDescent="0.3">
      <c r="A11450" t="s">
        <v>44669</v>
      </c>
      <c r="C11450" t="s">
        <v>147</v>
      </c>
      <c r="D11450" t="s">
        <v>44670</v>
      </c>
      <c r="E11450" t="s">
        <v>183</v>
      </c>
      <c r="F11450" t="s">
        <v>1247</v>
      </c>
      <c r="G11450" t="s">
        <v>42</v>
      </c>
      <c r="H11450">
        <v>0</v>
      </c>
      <c r="I11450">
        <v>0</v>
      </c>
      <c r="J11450">
        <v>0</v>
      </c>
      <c r="K11450" t="s">
        <v>44671</v>
      </c>
    </row>
    <row r="11451" spans="1:11" x14ac:dyDescent="0.3">
      <c r="A11451" t="s">
        <v>44672</v>
      </c>
      <c r="B11451" t="s">
        <v>44673</v>
      </c>
      <c r="C11451" t="s">
        <v>20</v>
      </c>
      <c r="D11451" t="s">
        <v>44674</v>
      </c>
      <c r="E11451" t="s">
        <v>22</v>
      </c>
      <c r="F11451" t="s">
        <v>4336</v>
      </c>
      <c r="G11451" t="s">
        <v>42</v>
      </c>
      <c r="H11451">
        <v>0</v>
      </c>
      <c r="I11451">
        <v>0</v>
      </c>
      <c r="J11451">
        <v>0</v>
      </c>
      <c r="K11451" t="s">
        <v>44675</v>
      </c>
    </row>
    <row r="11452" spans="1:11" x14ac:dyDescent="0.3">
      <c r="A11452" t="s">
        <v>44676</v>
      </c>
      <c r="B11452" t="s">
        <v>44677</v>
      </c>
      <c r="C11452" t="s">
        <v>27</v>
      </c>
      <c r="D11452" t="s">
        <v>44678</v>
      </c>
      <c r="E11452" t="s">
        <v>17709</v>
      </c>
      <c r="F11452" t="s">
        <v>41</v>
      </c>
      <c r="G11452" t="s">
        <v>42</v>
      </c>
      <c r="H11452">
        <v>0</v>
      </c>
      <c r="I11452">
        <v>0</v>
      </c>
      <c r="J11452">
        <v>0</v>
      </c>
      <c r="K11452" t="s">
        <v>44679</v>
      </c>
    </row>
    <row r="11453" spans="1:11" x14ac:dyDescent="0.3">
      <c r="A11453" t="s">
        <v>44680</v>
      </c>
      <c r="B11453" t="s">
        <v>44681</v>
      </c>
      <c r="C11453" t="s">
        <v>558</v>
      </c>
      <c r="D11453" t="s">
        <v>44682</v>
      </c>
      <c r="E11453" t="s">
        <v>32122</v>
      </c>
      <c r="F11453" t="s">
        <v>11931</v>
      </c>
      <c r="G11453" t="s">
        <v>42</v>
      </c>
      <c r="H11453">
        <v>0</v>
      </c>
      <c r="I11453">
        <v>0</v>
      </c>
      <c r="J11453">
        <v>0</v>
      </c>
      <c r="K11453" t="s">
        <v>44683</v>
      </c>
    </row>
    <row r="11454" spans="1:11" x14ac:dyDescent="0.3">
      <c r="A11454" t="s">
        <v>44684</v>
      </c>
      <c r="B11454" t="s">
        <v>44685</v>
      </c>
      <c r="C11454" t="s">
        <v>20</v>
      </c>
      <c r="D11454" t="s">
        <v>44686</v>
      </c>
      <c r="E11454" t="s">
        <v>33633</v>
      </c>
      <c r="F11454" t="s">
        <v>16</v>
      </c>
      <c r="G11454" t="s">
        <v>107</v>
      </c>
      <c r="H11454">
        <v>0</v>
      </c>
      <c r="I11454">
        <v>0</v>
      </c>
      <c r="J11454">
        <v>0</v>
      </c>
      <c r="K11454" t="s">
        <v>44687</v>
      </c>
    </row>
    <row r="11455" spans="1:11" x14ac:dyDescent="0.3">
      <c r="A11455" t="s">
        <v>44688</v>
      </c>
      <c r="B11455" t="s">
        <v>44689</v>
      </c>
      <c r="C11455" t="s">
        <v>13</v>
      </c>
      <c r="D11455" t="s">
        <v>44690</v>
      </c>
      <c r="E11455" t="s">
        <v>41916</v>
      </c>
      <c r="F11455" t="s">
        <v>16</v>
      </c>
      <c r="G11455" t="s">
        <v>8595</v>
      </c>
      <c r="H11455">
        <v>0</v>
      </c>
      <c r="I11455">
        <v>0</v>
      </c>
      <c r="J11455">
        <v>0</v>
      </c>
      <c r="K11455" t="s">
        <v>44691</v>
      </c>
    </row>
    <row r="11456" spans="1:11" x14ac:dyDescent="0.3">
      <c r="A11456" t="s">
        <v>44692</v>
      </c>
      <c r="B11456" t="s">
        <v>44693</v>
      </c>
      <c r="C11456" t="s">
        <v>20</v>
      </c>
      <c r="D11456" t="s">
        <v>44694</v>
      </c>
      <c r="E11456" t="s">
        <v>33633</v>
      </c>
      <c r="F11456" t="s">
        <v>16</v>
      </c>
      <c r="G11456" t="s">
        <v>1756</v>
      </c>
      <c r="H11456">
        <v>0</v>
      </c>
      <c r="I11456">
        <v>0</v>
      </c>
      <c r="J11456">
        <v>0</v>
      </c>
      <c r="K11456" t="s">
        <v>44695</v>
      </c>
    </row>
    <row r="11457" spans="1:11" x14ac:dyDescent="0.3">
      <c r="A11457" t="s">
        <v>44696</v>
      </c>
      <c r="B11457" t="s">
        <v>44697</v>
      </c>
      <c r="C11457" t="s">
        <v>20</v>
      </c>
      <c r="D11457" t="s">
        <v>44698</v>
      </c>
      <c r="E11457" t="s">
        <v>33633</v>
      </c>
      <c r="F11457" t="s">
        <v>16</v>
      </c>
      <c r="G11457" t="s">
        <v>951</v>
      </c>
      <c r="H11457">
        <v>0</v>
      </c>
      <c r="I11457">
        <v>0</v>
      </c>
      <c r="J11457">
        <v>0</v>
      </c>
      <c r="K11457" t="s">
        <v>44699</v>
      </c>
    </row>
    <row r="11458" spans="1:11" x14ac:dyDescent="0.3">
      <c r="A11458" t="s">
        <v>44700</v>
      </c>
      <c r="B11458" t="s">
        <v>44701</v>
      </c>
      <c r="C11458" t="s">
        <v>13</v>
      </c>
      <c r="D11458" t="s">
        <v>44702</v>
      </c>
      <c r="E11458" t="s">
        <v>41916</v>
      </c>
      <c r="F11458" t="s">
        <v>16</v>
      </c>
      <c r="G11458" t="s">
        <v>3413</v>
      </c>
      <c r="H11458">
        <v>0</v>
      </c>
      <c r="I11458">
        <v>0</v>
      </c>
      <c r="J11458">
        <v>0</v>
      </c>
      <c r="K11458" t="s">
        <v>44703</v>
      </c>
    </row>
    <row r="11459" spans="1:11" x14ac:dyDescent="0.3">
      <c r="A11459" t="s">
        <v>44704</v>
      </c>
      <c r="B11459" t="s">
        <v>44705</v>
      </c>
      <c r="C11459" t="s">
        <v>13</v>
      </c>
      <c r="D11459" t="s">
        <v>44706</v>
      </c>
      <c r="E11459" t="s">
        <v>41916</v>
      </c>
      <c r="F11459" t="s">
        <v>16</v>
      </c>
      <c r="G11459" t="s">
        <v>12887</v>
      </c>
      <c r="H11459">
        <v>0</v>
      </c>
      <c r="I11459">
        <v>0</v>
      </c>
      <c r="J11459">
        <v>0</v>
      </c>
      <c r="K11459" t="s">
        <v>44707</v>
      </c>
    </row>
    <row r="11460" spans="1:11" x14ac:dyDescent="0.3">
      <c r="A11460" t="s">
        <v>44708</v>
      </c>
      <c r="B11460" t="s">
        <v>44709</v>
      </c>
      <c r="C11460" t="s">
        <v>20</v>
      </c>
      <c r="D11460" t="s">
        <v>44710</v>
      </c>
      <c r="E11460" t="s">
        <v>33633</v>
      </c>
      <c r="F11460" t="s">
        <v>7493</v>
      </c>
      <c r="G11460" t="s">
        <v>42</v>
      </c>
      <c r="H11460">
        <v>0</v>
      </c>
      <c r="I11460">
        <v>0</v>
      </c>
      <c r="J11460">
        <v>0</v>
      </c>
      <c r="K11460" t="s">
        <v>44711</v>
      </c>
    </row>
    <row r="11461" spans="1:11" x14ac:dyDescent="0.3">
      <c r="A11461" t="s">
        <v>44712</v>
      </c>
      <c r="B11461" t="s">
        <v>44713</v>
      </c>
      <c r="C11461" t="s">
        <v>13</v>
      </c>
      <c r="D11461" t="s">
        <v>44714</v>
      </c>
      <c r="E11461" t="s">
        <v>41916</v>
      </c>
      <c r="F11461" t="s">
        <v>16</v>
      </c>
      <c r="G11461" t="s">
        <v>9519</v>
      </c>
      <c r="H11461">
        <v>0</v>
      </c>
      <c r="I11461">
        <v>0</v>
      </c>
      <c r="J11461">
        <v>0</v>
      </c>
      <c r="K11461" t="s">
        <v>44715</v>
      </c>
    </row>
    <row r="11462" spans="1:11" x14ac:dyDescent="0.3">
      <c r="A11462" t="s">
        <v>44716</v>
      </c>
      <c r="B11462" t="s">
        <v>44717</v>
      </c>
      <c r="C11462" t="s">
        <v>13</v>
      </c>
      <c r="D11462" t="s">
        <v>44718</v>
      </c>
      <c r="E11462" t="s">
        <v>15</v>
      </c>
      <c r="F11462" t="s">
        <v>1751</v>
      </c>
      <c r="G11462" t="s">
        <v>42</v>
      </c>
      <c r="H11462">
        <v>0</v>
      </c>
      <c r="I11462">
        <v>0</v>
      </c>
      <c r="J11462">
        <v>0</v>
      </c>
      <c r="K11462" t="s">
        <v>44719</v>
      </c>
    </row>
    <row r="11463" spans="1:11" x14ac:dyDescent="0.3">
      <c r="A11463" t="s">
        <v>44720</v>
      </c>
      <c r="B11463" t="s">
        <v>44721</v>
      </c>
      <c r="C11463" t="s">
        <v>558</v>
      </c>
      <c r="D11463" t="s">
        <v>44722</v>
      </c>
      <c r="E11463" t="s">
        <v>32122</v>
      </c>
      <c r="F11463" t="s">
        <v>14750</v>
      </c>
      <c r="G11463" t="s">
        <v>3987</v>
      </c>
      <c r="H11463">
        <v>0</v>
      </c>
      <c r="I11463">
        <v>0</v>
      </c>
      <c r="J11463">
        <v>0</v>
      </c>
      <c r="K11463" t="s">
        <v>44723</v>
      </c>
    </row>
    <row r="11464" spans="1:11" x14ac:dyDescent="0.3">
      <c r="A11464" t="s">
        <v>44724</v>
      </c>
      <c r="B11464" t="s">
        <v>44725</v>
      </c>
      <c r="C11464" t="s">
        <v>13</v>
      </c>
      <c r="D11464" t="s">
        <v>44726</v>
      </c>
      <c r="E11464" t="s">
        <v>41916</v>
      </c>
      <c r="F11464" t="s">
        <v>16</v>
      </c>
      <c r="G11464" t="s">
        <v>44727</v>
      </c>
      <c r="H11464">
        <v>0</v>
      </c>
      <c r="I11464">
        <v>0</v>
      </c>
      <c r="J11464">
        <v>0</v>
      </c>
      <c r="K11464" t="s">
        <v>44728</v>
      </c>
    </row>
    <row r="11465" spans="1:11" x14ac:dyDescent="0.3">
      <c r="A11465" t="s">
        <v>44729</v>
      </c>
      <c r="B11465" t="s">
        <v>44730</v>
      </c>
      <c r="C11465" t="s">
        <v>27</v>
      </c>
      <c r="D11465" t="s">
        <v>44731</v>
      </c>
      <c r="E11465" t="s">
        <v>17709</v>
      </c>
      <c r="F11465" t="s">
        <v>16</v>
      </c>
      <c r="G11465" t="s">
        <v>1952</v>
      </c>
      <c r="H11465">
        <v>0</v>
      </c>
      <c r="I11465">
        <v>0</v>
      </c>
      <c r="J11465">
        <v>0</v>
      </c>
      <c r="K11465" t="s">
        <v>44732</v>
      </c>
    </row>
    <row r="11466" spans="1:11" x14ac:dyDescent="0.3">
      <c r="A11466" t="s">
        <v>44733</v>
      </c>
      <c r="B11466" t="s">
        <v>44734</v>
      </c>
      <c r="C11466" t="s">
        <v>20</v>
      </c>
      <c r="D11466" t="s">
        <v>44735</v>
      </c>
      <c r="E11466" t="s">
        <v>33633</v>
      </c>
      <c r="F11466" t="s">
        <v>16</v>
      </c>
      <c r="G11466" t="s">
        <v>3422</v>
      </c>
      <c r="H11466">
        <v>0</v>
      </c>
      <c r="I11466">
        <v>0</v>
      </c>
      <c r="J11466">
        <v>0</v>
      </c>
      <c r="K11466" t="s">
        <v>44736</v>
      </c>
    </row>
    <row r="11467" spans="1:11" x14ac:dyDescent="0.3">
      <c r="A11467" t="s">
        <v>44737</v>
      </c>
      <c r="B11467" t="s">
        <v>44738</v>
      </c>
      <c r="C11467" t="s">
        <v>13</v>
      </c>
      <c r="D11467" t="s">
        <v>44739</v>
      </c>
      <c r="E11467" t="s">
        <v>41916</v>
      </c>
      <c r="F11467" t="s">
        <v>16</v>
      </c>
      <c r="G11467" t="s">
        <v>12458</v>
      </c>
      <c r="H11467">
        <v>0</v>
      </c>
      <c r="I11467">
        <v>0</v>
      </c>
      <c r="J11467">
        <v>0</v>
      </c>
      <c r="K11467" t="s">
        <v>44740</v>
      </c>
    </row>
    <row r="11468" spans="1:11" x14ac:dyDescent="0.3">
      <c r="A11468" t="s">
        <v>44741</v>
      </c>
      <c r="B11468" t="s">
        <v>44742</v>
      </c>
      <c r="C11468" t="s">
        <v>20</v>
      </c>
      <c r="D11468" t="s">
        <v>44743</v>
      </c>
      <c r="E11468" t="s">
        <v>33633</v>
      </c>
      <c r="F11468" t="s">
        <v>11456</v>
      </c>
      <c r="G11468" t="s">
        <v>42</v>
      </c>
      <c r="H11468">
        <v>0</v>
      </c>
      <c r="I11468">
        <v>0</v>
      </c>
      <c r="J11468">
        <v>0</v>
      </c>
      <c r="K11468" t="s">
        <v>44744</v>
      </c>
    </row>
    <row r="11469" spans="1:11" x14ac:dyDescent="0.3">
      <c r="A11469" t="s">
        <v>44745</v>
      </c>
      <c r="B11469" t="s">
        <v>44746</v>
      </c>
      <c r="C11469" t="s">
        <v>13</v>
      </c>
      <c r="D11469" t="s">
        <v>44747</v>
      </c>
      <c r="E11469" t="s">
        <v>41916</v>
      </c>
      <c r="F11469" t="s">
        <v>16</v>
      </c>
      <c r="G11469" t="s">
        <v>18522</v>
      </c>
      <c r="H11469">
        <v>0</v>
      </c>
      <c r="I11469">
        <v>0</v>
      </c>
      <c r="J11469">
        <v>0</v>
      </c>
      <c r="K11469" t="s">
        <v>44748</v>
      </c>
    </row>
    <row r="11470" spans="1:11" x14ac:dyDescent="0.3">
      <c r="A11470" t="s">
        <v>44749</v>
      </c>
      <c r="B11470" t="s">
        <v>44750</v>
      </c>
      <c r="C11470" t="s">
        <v>20</v>
      </c>
      <c r="D11470" t="s">
        <v>44751</v>
      </c>
      <c r="E11470" t="s">
        <v>33633</v>
      </c>
      <c r="F11470" t="s">
        <v>16</v>
      </c>
      <c r="G11470" t="s">
        <v>269</v>
      </c>
      <c r="H11470">
        <v>0</v>
      </c>
      <c r="I11470">
        <v>0</v>
      </c>
      <c r="J11470">
        <v>0</v>
      </c>
      <c r="K11470" t="s">
        <v>44752</v>
      </c>
    </row>
    <row r="11471" spans="1:11" x14ac:dyDescent="0.3">
      <c r="A11471" t="s">
        <v>44753</v>
      </c>
      <c r="B11471" t="s">
        <v>44754</v>
      </c>
      <c r="C11471" t="s">
        <v>13</v>
      </c>
      <c r="D11471" t="s">
        <v>44755</v>
      </c>
      <c r="E11471" t="s">
        <v>41916</v>
      </c>
      <c r="F11471" t="s">
        <v>3769</v>
      </c>
      <c r="G11471" t="s">
        <v>42</v>
      </c>
      <c r="H11471">
        <v>0</v>
      </c>
      <c r="I11471">
        <v>0</v>
      </c>
      <c r="J11471">
        <v>0</v>
      </c>
      <c r="K11471" t="s">
        <v>44756</v>
      </c>
    </row>
    <row r="11472" spans="1:11" x14ac:dyDescent="0.3">
      <c r="A11472" t="s">
        <v>44757</v>
      </c>
      <c r="B11472" t="s">
        <v>44758</v>
      </c>
      <c r="C11472" t="s">
        <v>20</v>
      </c>
      <c r="D11472" t="s">
        <v>44759</v>
      </c>
      <c r="E11472" t="s">
        <v>33633</v>
      </c>
      <c r="F11472" t="s">
        <v>331</v>
      </c>
      <c r="G11472" t="s">
        <v>42</v>
      </c>
      <c r="H11472">
        <v>0</v>
      </c>
      <c r="I11472">
        <v>0</v>
      </c>
      <c r="J11472">
        <v>0</v>
      </c>
      <c r="K11472" t="s">
        <v>44760</v>
      </c>
    </row>
    <row r="11473" spans="1:11" x14ac:dyDescent="0.3">
      <c r="A11473" t="s">
        <v>44761</v>
      </c>
      <c r="B11473" t="s">
        <v>44762</v>
      </c>
      <c r="C11473" t="s">
        <v>13</v>
      </c>
      <c r="D11473" t="s">
        <v>44763</v>
      </c>
      <c r="E11473" t="s">
        <v>15</v>
      </c>
      <c r="F11473" t="s">
        <v>44764</v>
      </c>
      <c r="G11473" t="s">
        <v>42</v>
      </c>
      <c r="H11473">
        <v>0</v>
      </c>
      <c r="I11473">
        <v>0</v>
      </c>
      <c r="J11473">
        <v>0</v>
      </c>
      <c r="K11473" t="s">
        <v>44765</v>
      </c>
    </row>
    <row r="11474" spans="1:11" x14ac:dyDescent="0.3">
      <c r="A11474" t="s">
        <v>44766</v>
      </c>
      <c r="B11474" t="s">
        <v>44767</v>
      </c>
      <c r="C11474" t="s">
        <v>13</v>
      </c>
      <c r="D11474" t="s">
        <v>44768</v>
      </c>
      <c r="E11474" t="s">
        <v>41916</v>
      </c>
      <c r="F11474" t="s">
        <v>16</v>
      </c>
      <c r="G11474" t="s">
        <v>2122</v>
      </c>
      <c r="H11474">
        <v>0</v>
      </c>
      <c r="I11474">
        <v>0</v>
      </c>
      <c r="J11474">
        <v>0</v>
      </c>
      <c r="K11474" t="s">
        <v>44769</v>
      </c>
    </row>
    <row r="11475" spans="1:11" x14ac:dyDescent="0.3">
      <c r="A11475" t="s">
        <v>44770</v>
      </c>
      <c r="B11475" t="s">
        <v>44771</v>
      </c>
      <c r="C11475" t="s">
        <v>147</v>
      </c>
      <c r="D11475" t="s">
        <v>44772</v>
      </c>
      <c r="E11475" t="s">
        <v>183</v>
      </c>
      <c r="F11475" t="s">
        <v>2814</v>
      </c>
      <c r="G11475" t="s">
        <v>2866</v>
      </c>
      <c r="H11475">
        <v>0</v>
      </c>
      <c r="I11475">
        <v>0</v>
      </c>
      <c r="J11475">
        <v>0</v>
      </c>
      <c r="K11475" t="s">
        <v>44773</v>
      </c>
    </row>
    <row r="11476" spans="1:11" x14ac:dyDescent="0.3">
      <c r="A11476" t="s">
        <v>44774</v>
      </c>
      <c r="B11476" t="s">
        <v>44775</v>
      </c>
      <c r="C11476" t="s">
        <v>20</v>
      </c>
      <c r="D11476" t="s">
        <v>44776</v>
      </c>
      <c r="E11476" t="s">
        <v>33633</v>
      </c>
      <c r="F11476" t="s">
        <v>1723</v>
      </c>
      <c r="G11476" t="s">
        <v>42</v>
      </c>
      <c r="H11476">
        <v>0</v>
      </c>
      <c r="I11476">
        <v>0</v>
      </c>
      <c r="J11476">
        <v>0</v>
      </c>
      <c r="K11476" t="s">
        <v>44777</v>
      </c>
    </row>
    <row r="11477" spans="1:11" x14ac:dyDescent="0.3">
      <c r="A11477" t="s">
        <v>44778</v>
      </c>
      <c r="B11477" t="s">
        <v>44779</v>
      </c>
      <c r="C11477" t="s">
        <v>13</v>
      </c>
      <c r="D11477" t="s">
        <v>44780</v>
      </c>
      <c r="E11477" t="s">
        <v>41916</v>
      </c>
      <c r="F11477" t="s">
        <v>16</v>
      </c>
      <c r="G11477" t="s">
        <v>3039</v>
      </c>
      <c r="H11477">
        <v>0</v>
      </c>
      <c r="I11477">
        <v>0</v>
      </c>
      <c r="J11477">
        <v>0</v>
      </c>
      <c r="K11477" t="s">
        <v>44781</v>
      </c>
    </row>
    <row r="11478" spans="1:11" x14ac:dyDescent="0.3">
      <c r="A11478" t="s">
        <v>44782</v>
      </c>
      <c r="B11478" t="s">
        <v>44783</v>
      </c>
      <c r="C11478" t="s">
        <v>147</v>
      </c>
      <c r="D11478" t="s">
        <v>44784</v>
      </c>
      <c r="E11478" t="s">
        <v>183</v>
      </c>
      <c r="F11478" t="s">
        <v>5760</v>
      </c>
      <c r="G11478" t="s">
        <v>42</v>
      </c>
      <c r="H11478">
        <v>0</v>
      </c>
      <c r="I11478">
        <v>0</v>
      </c>
      <c r="J11478">
        <v>0</v>
      </c>
      <c r="K11478" t="s">
        <v>44785</v>
      </c>
    </row>
    <row r="11479" spans="1:11" x14ac:dyDescent="0.3">
      <c r="A11479" t="s">
        <v>44786</v>
      </c>
      <c r="B11479" t="s">
        <v>44787</v>
      </c>
      <c r="C11479" t="s">
        <v>147</v>
      </c>
      <c r="D11479" t="s">
        <v>44788</v>
      </c>
      <c r="E11479" t="s">
        <v>183</v>
      </c>
      <c r="F11479" t="s">
        <v>1947</v>
      </c>
      <c r="G11479" t="s">
        <v>42</v>
      </c>
      <c r="H11479">
        <v>0</v>
      </c>
      <c r="I11479">
        <v>0</v>
      </c>
      <c r="J11479">
        <v>0</v>
      </c>
      <c r="K11479" t="s">
        <v>44789</v>
      </c>
    </row>
    <row r="11480" spans="1:11" x14ac:dyDescent="0.3">
      <c r="A11480" t="s">
        <v>44790</v>
      </c>
      <c r="B11480" t="s">
        <v>44791</v>
      </c>
      <c r="C11480" t="s">
        <v>13</v>
      </c>
      <c r="D11480" t="s">
        <v>44792</v>
      </c>
      <c r="E11480" t="s">
        <v>41916</v>
      </c>
      <c r="F11480" t="s">
        <v>6975</v>
      </c>
      <c r="G11480" t="s">
        <v>822</v>
      </c>
      <c r="H11480">
        <v>0</v>
      </c>
      <c r="I11480">
        <v>0</v>
      </c>
      <c r="J11480">
        <v>0</v>
      </c>
      <c r="K11480" t="s">
        <v>44793</v>
      </c>
    </row>
    <row r="11481" spans="1:11" x14ac:dyDescent="0.3">
      <c r="A11481" t="s">
        <v>44794</v>
      </c>
      <c r="B11481" t="s">
        <v>44795</v>
      </c>
      <c r="C11481" t="s">
        <v>20</v>
      </c>
      <c r="D11481" t="s">
        <v>44796</v>
      </c>
      <c r="E11481" t="s">
        <v>22</v>
      </c>
      <c r="F11481" t="s">
        <v>14447</v>
      </c>
      <c r="G11481" t="s">
        <v>42</v>
      </c>
      <c r="H11481">
        <v>0</v>
      </c>
      <c r="I11481">
        <v>0</v>
      </c>
      <c r="J11481">
        <v>0</v>
      </c>
      <c r="K11481" t="s">
        <v>44797</v>
      </c>
    </row>
    <row r="11482" spans="1:11" x14ac:dyDescent="0.3">
      <c r="A11482" t="s">
        <v>44798</v>
      </c>
      <c r="C11482" t="s">
        <v>13</v>
      </c>
      <c r="D11482" t="s">
        <v>44799</v>
      </c>
      <c r="E11482" t="s">
        <v>41916</v>
      </c>
      <c r="F11482" t="s">
        <v>16</v>
      </c>
      <c r="G11482" t="s">
        <v>42</v>
      </c>
      <c r="H11482">
        <v>0</v>
      </c>
      <c r="I11482">
        <v>0</v>
      </c>
      <c r="J11482">
        <v>0</v>
      </c>
      <c r="K11482" t="s">
        <v>44800</v>
      </c>
    </row>
    <row r="11483" spans="1:11" x14ac:dyDescent="0.3">
      <c r="A11483" t="s">
        <v>44801</v>
      </c>
      <c r="B11483" t="s">
        <v>44802</v>
      </c>
      <c r="C11483" t="s">
        <v>466</v>
      </c>
      <c r="D11483" t="s">
        <v>44803</v>
      </c>
      <c r="E11483" t="s">
        <v>41948</v>
      </c>
      <c r="F11483" t="s">
        <v>16</v>
      </c>
      <c r="G11483" t="s">
        <v>18591</v>
      </c>
      <c r="H11483">
        <v>0</v>
      </c>
      <c r="I11483">
        <v>0</v>
      </c>
      <c r="J11483">
        <v>0</v>
      </c>
      <c r="K11483" t="s">
        <v>44804</v>
      </c>
    </row>
    <row r="11484" spans="1:11" x14ac:dyDescent="0.3">
      <c r="A11484" t="s">
        <v>44805</v>
      </c>
      <c r="B11484" t="s">
        <v>44806</v>
      </c>
      <c r="C11484" t="s">
        <v>13</v>
      </c>
      <c r="D11484" t="s">
        <v>44807</v>
      </c>
      <c r="E11484" t="s">
        <v>41916</v>
      </c>
      <c r="F11484" t="s">
        <v>16</v>
      </c>
      <c r="G11484" t="s">
        <v>2866</v>
      </c>
      <c r="H11484">
        <v>0</v>
      </c>
      <c r="I11484">
        <v>0</v>
      </c>
      <c r="J11484">
        <v>0</v>
      </c>
      <c r="K11484" t="s">
        <v>44808</v>
      </c>
    </row>
    <row r="11485" spans="1:11" x14ac:dyDescent="0.3">
      <c r="A11485" t="s">
        <v>44809</v>
      </c>
      <c r="B11485" t="s">
        <v>44810</v>
      </c>
      <c r="C11485" t="s">
        <v>13</v>
      </c>
      <c r="D11485" t="s">
        <v>44811</v>
      </c>
      <c r="E11485" t="s">
        <v>41916</v>
      </c>
      <c r="F11485" t="s">
        <v>1886</v>
      </c>
      <c r="G11485" t="s">
        <v>42</v>
      </c>
      <c r="H11485">
        <v>0</v>
      </c>
      <c r="I11485">
        <v>0</v>
      </c>
      <c r="J11485">
        <v>0</v>
      </c>
      <c r="K11485" t="s">
        <v>44812</v>
      </c>
    </row>
    <row r="11486" spans="1:11" x14ac:dyDescent="0.3">
      <c r="A11486" t="s">
        <v>44813</v>
      </c>
      <c r="B11486" t="s">
        <v>44814</v>
      </c>
      <c r="C11486" t="s">
        <v>13</v>
      </c>
      <c r="D11486" t="s">
        <v>44815</v>
      </c>
      <c r="E11486" t="s">
        <v>41916</v>
      </c>
      <c r="F11486" t="s">
        <v>1252</v>
      </c>
      <c r="G11486" t="s">
        <v>18119</v>
      </c>
      <c r="H11486">
        <v>0</v>
      </c>
      <c r="I11486">
        <v>0</v>
      </c>
      <c r="J11486">
        <v>0</v>
      </c>
      <c r="K11486" t="s">
        <v>44816</v>
      </c>
    </row>
    <row r="11487" spans="1:11" x14ac:dyDescent="0.3">
      <c r="A11487" t="s">
        <v>44817</v>
      </c>
      <c r="B11487" t="s">
        <v>44818</v>
      </c>
      <c r="C11487" t="s">
        <v>13</v>
      </c>
      <c r="D11487" t="s">
        <v>44819</v>
      </c>
      <c r="E11487" t="s">
        <v>41916</v>
      </c>
      <c r="F11487" t="s">
        <v>1135</v>
      </c>
      <c r="G11487" t="s">
        <v>42</v>
      </c>
      <c r="H11487">
        <v>0</v>
      </c>
      <c r="I11487">
        <v>0</v>
      </c>
      <c r="J11487">
        <v>0</v>
      </c>
      <c r="K11487" t="s">
        <v>44820</v>
      </c>
    </row>
    <row r="11488" spans="1:11" x14ac:dyDescent="0.3">
      <c r="A11488" t="s">
        <v>44821</v>
      </c>
      <c r="C11488" t="s">
        <v>13</v>
      </c>
      <c r="D11488" t="s">
        <v>44822</v>
      </c>
      <c r="E11488" t="s">
        <v>41916</v>
      </c>
      <c r="F11488" t="s">
        <v>1252</v>
      </c>
      <c r="G11488" t="s">
        <v>42</v>
      </c>
      <c r="H11488">
        <v>0</v>
      </c>
      <c r="I11488">
        <v>0</v>
      </c>
      <c r="J11488">
        <v>0</v>
      </c>
      <c r="K11488" t="s">
        <v>44823</v>
      </c>
    </row>
    <row r="11489" spans="1:11" x14ac:dyDescent="0.3">
      <c r="A11489" t="s">
        <v>44824</v>
      </c>
      <c r="B11489" t="s">
        <v>44825</v>
      </c>
      <c r="C11489" t="s">
        <v>20</v>
      </c>
      <c r="D11489" t="s">
        <v>44826</v>
      </c>
      <c r="E11489" t="s">
        <v>33633</v>
      </c>
      <c r="F11489" t="s">
        <v>1850</v>
      </c>
      <c r="G11489" t="s">
        <v>42</v>
      </c>
      <c r="H11489">
        <v>0</v>
      </c>
      <c r="I11489">
        <v>0</v>
      </c>
      <c r="J11489">
        <v>0</v>
      </c>
      <c r="K11489" t="s">
        <v>44827</v>
      </c>
    </row>
    <row r="11490" spans="1:11" x14ac:dyDescent="0.3">
      <c r="A11490" t="s">
        <v>44828</v>
      </c>
      <c r="B11490" t="s">
        <v>44829</v>
      </c>
      <c r="C11490" t="s">
        <v>13</v>
      </c>
      <c r="D11490" t="s">
        <v>44830</v>
      </c>
      <c r="E11490" t="s">
        <v>41916</v>
      </c>
      <c r="F11490" t="s">
        <v>2703</v>
      </c>
      <c r="G11490" t="s">
        <v>42</v>
      </c>
      <c r="H11490">
        <v>0</v>
      </c>
      <c r="I11490">
        <v>0</v>
      </c>
      <c r="J11490">
        <v>0</v>
      </c>
      <c r="K11490" t="s">
        <v>44831</v>
      </c>
    </row>
    <row r="11491" spans="1:11" x14ac:dyDescent="0.3">
      <c r="A11491" t="s">
        <v>44832</v>
      </c>
      <c r="B11491" t="s">
        <v>44833</v>
      </c>
      <c r="C11491" t="s">
        <v>27</v>
      </c>
      <c r="D11491" t="s">
        <v>44834</v>
      </c>
      <c r="E11491" t="s">
        <v>17709</v>
      </c>
      <c r="F11491" t="s">
        <v>41</v>
      </c>
      <c r="G11491" t="s">
        <v>42</v>
      </c>
      <c r="H11491">
        <v>0</v>
      </c>
      <c r="I11491">
        <v>0</v>
      </c>
      <c r="J11491">
        <v>0</v>
      </c>
      <c r="K11491" t="s">
        <v>44835</v>
      </c>
    </row>
    <row r="11492" spans="1:11" x14ac:dyDescent="0.3">
      <c r="A11492" t="s">
        <v>44836</v>
      </c>
      <c r="B11492" t="s">
        <v>44837</v>
      </c>
      <c r="C11492" t="s">
        <v>27</v>
      </c>
      <c r="D11492" t="s">
        <v>44838</v>
      </c>
      <c r="E11492" t="s">
        <v>29</v>
      </c>
      <c r="F11492" t="s">
        <v>41</v>
      </c>
      <c r="G11492" t="s">
        <v>42</v>
      </c>
      <c r="H11492">
        <v>0</v>
      </c>
      <c r="I11492">
        <v>0</v>
      </c>
      <c r="J11492">
        <v>0</v>
      </c>
      <c r="K11492" t="s">
        <v>44839</v>
      </c>
    </row>
    <row r="11493" spans="1:11" x14ac:dyDescent="0.3">
      <c r="A11493" t="s">
        <v>44840</v>
      </c>
      <c r="B11493" t="s">
        <v>44841</v>
      </c>
      <c r="C11493" t="s">
        <v>20</v>
      </c>
      <c r="D11493" t="s">
        <v>44842</v>
      </c>
      <c r="E11493" t="s">
        <v>33633</v>
      </c>
      <c r="F11493" t="s">
        <v>16</v>
      </c>
      <c r="G11493" t="s">
        <v>822</v>
      </c>
      <c r="H11493">
        <v>0</v>
      </c>
      <c r="I11493">
        <v>0</v>
      </c>
      <c r="J11493">
        <v>0</v>
      </c>
      <c r="K11493" t="s">
        <v>44843</v>
      </c>
    </row>
    <row r="11494" spans="1:11" x14ac:dyDescent="0.3">
      <c r="A11494" t="s">
        <v>44844</v>
      </c>
      <c r="B11494" t="s">
        <v>44845</v>
      </c>
      <c r="C11494" t="s">
        <v>13</v>
      </c>
      <c r="D11494" t="s">
        <v>44846</v>
      </c>
      <c r="E11494" t="s">
        <v>41916</v>
      </c>
      <c r="F11494" t="s">
        <v>16</v>
      </c>
      <c r="G11494" t="s">
        <v>3430</v>
      </c>
      <c r="H11494">
        <v>0</v>
      </c>
      <c r="I11494">
        <v>0</v>
      </c>
      <c r="J11494">
        <v>0</v>
      </c>
      <c r="K11494" t="s">
        <v>44847</v>
      </c>
    </row>
    <row r="11495" spans="1:11" x14ac:dyDescent="0.3">
      <c r="A11495" t="s">
        <v>44848</v>
      </c>
      <c r="B11495" t="s">
        <v>44849</v>
      </c>
      <c r="C11495" t="s">
        <v>13</v>
      </c>
      <c r="D11495" t="s">
        <v>44850</v>
      </c>
      <c r="E11495" t="s">
        <v>41916</v>
      </c>
      <c r="F11495" t="s">
        <v>16</v>
      </c>
      <c r="G11495" t="s">
        <v>3950</v>
      </c>
      <c r="H11495">
        <v>0</v>
      </c>
      <c r="I11495">
        <v>0</v>
      </c>
      <c r="J11495">
        <v>0</v>
      </c>
      <c r="K11495" t="s">
        <v>44851</v>
      </c>
    </row>
    <row r="11496" spans="1:11" x14ac:dyDescent="0.3">
      <c r="A11496" t="s">
        <v>44852</v>
      </c>
      <c r="B11496" t="s">
        <v>44853</v>
      </c>
      <c r="C11496" t="s">
        <v>27</v>
      </c>
      <c r="D11496" t="s">
        <v>44854</v>
      </c>
      <c r="E11496" t="s">
        <v>17709</v>
      </c>
      <c r="F11496" t="s">
        <v>41</v>
      </c>
      <c r="G11496" t="s">
        <v>42</v>
      </c>
      <c r="H11496">
        <v>0</v>
      </c>
      <c r="I11496">
        <v>0</v>
      </c>
      <c r="J11496">
        <v>0</v>
      </c>
      <c r="K11496" t="s">
        <v>44855</v>
      </c>
    </row>
    <row r="11497" spans="1:11" x14ac:dyDescent="0.3">
      <c r="A11497" t="s">
        <v>44856</v>
      </c>
      <c r="B11497" t="s">
        <v>44857</v>
      </c>
      <c r="C11497" t="s">
        <v>27</v>
      </c>
      <c r="D11497" t="s">
        <v>44858</v>
      </c>
      <c r="E11497" t="s">
        <v>17709</v>
      </c>
      <c r="F11497" t="s">
        <v>16</v>
      </c>
      <c r="G11497" t="s">
        <v>4749</v>
      </c>
      <c r="H11497">
        <v>0</v>
      </c>
      <c r="I11497">
        <v>0</v>
      </c>
      <c r="J11497">
        <v>0</v>
      </c>
      <c r="K11497" t="s">
        <v>44859</v>
      </c>
    </row>
    <row r="11498" spans="1:11" x14ac:dyDescent="0.3">
      <c r="A11498" t="s">
        <v>44860</v>
      </c>
      <c r="B11498" t="s">
        <v>44861</v>
      </c>
      <c r="C11498" t="s">
        <v>27</v>
      </c>
      <c r="D11498" t="e">
        <f>고밀도 폴리에틸렌</f>
        <v>#NAME?</v>
      </c>
      <c r="E11498" t="s">
        <v>29</v>
      </c>
      <c r="F11498" t="s">
        <v>16</v>
      </c>
      <c r="G11498" t="s">
        <v>1127</v>
      </c>
      <c r="H11498">
        <v>0</v>
      </c>
      <c r="I11498">
        <v>0</v>
      </c>
      <c r="J11498">
        <v>0</v>
      </c>
      <c r="K11498" t="s">
        <v>44862</v>
      </c>
    </row>
    <row r="11499" spans="1:11" x14ac:dyDescent="0.3">
      <c r="A11499" t="s">
        <v>44863</v>
      </c>
      <c r="B11499" t="s">
        <v>44864</v>
      </c>
      <c r="C11499" t="s">
        <v>27</v>
      </c>
      <c r="D11499" t="s">
        <v>44865</v>
      </c>
      <c r="E11499" t="s">
        <v>29</v>
      </c>
      <c r="F11499" t="s">
        <v>41</v>
      </c>
      <c r="G11499" t="s">
        <v>42</v>
      </c>
      <c r="H11499">
        <v>0</v>
      </c>
      <c r="I11499">
        <v>0</v>
      </c>
      <c r="J11499">
        <v>0</v>
      </c>
      <c r="K11499" t="s">
        <v>44866</v>
      </c>
    </row>
    <row r="11500" spans="1:11" x14ac:dyDescent="0.3">
      <c r="A11500" t="s">
        <v>44867</v>
      </c>
      <c r="B11500" t="s">
        <v>44868</v>
      </c>
      <c r="C11500" t="s">
        <v>13</v>
      </c>
      <c r="D11500" t="s">
        <v>44869</v>
      </c>
      <c r="E11500" t="s">
        <v>41916</v>
      </c>
      <c r="F11500" t="s">
        <v>16</v>
      </c>
      <c r="G11500" t="s">
        <v>15027</v>
      </c>
      <c r="H11500">
        <v>0</v>
      </c>
      <c r="I11500">
        <v>0</v>
      </c>
      <c r="J11500">
        <v>0</v>
      </c>
      <c r="K11500" t="s">
        <v>44870</v>
      </c>
    </row>
    <row r="11501" spans="1:11" x14ac:dyDescent="0.3">
      <c r="A11501" t="s">
        <v>44871</v>
      </c>
      <c r="B11501" t="s">
        <v>44872</v>
      </c>
      <c r="C11501" t="s">
        <v>20</v>
      </c>
      <c r="D11501" t="s">
        <v>44873</v>
      </c>
      <c r="E11501" t="s">
        <v>33633</v>
      </c>
      <c r="F11501" t="s">
        <v>16</v>
      </c>
      <c r="G11501" t="s">
        <v>17</v>
      </c>
      <c r="H11501">
        <v>0</v>
      </c>
      <c r="I11501">
        <v>0</v>
      </c>
      <c r="J11501">
        <v>0</v>
      </c>
      <c r="K11501" t="s">
        <v>44874</v>
      </c>
    </row>
    <row r="11502" spans="1:11" x14ac:dyDescent="0.3">
      <c r="A11502" t="s">
        <v>44875</v>
      </c>
      <c r="B11502" t="s">
        <v>44876</v>
      </c>
      <c r="C11502" t="s">
        <v>27</v>
      </c>
      <c r="D11502" t="s">
        <v>44877</v>
      </c>
      <c r="E11502" t="s">
        <v>17709</v>
      </c>
      <c r="F11502" t="s">
        <v>16</v>
      </c>
      <c r="G11502" t="s">
        <v>4591</v>
      </c>
      <c r="H11502">
        <v>0</v>
      </c>
      <c r="I11502">
        <v>0</v>
      </c>
      <c r="J11502">
        <v>0</v>
      </c>
      <c r="K11502" t="s">
        <v>44878</v>
      </c>
    </row>
    <row r="11503" spans="1:11" x14ac:dyDescent="0.3">
      <c r="A11503" t="s">
        <v>44879</v>
      </c>
      <c r="B11503" t="s">
        <v>44880</v>
      </c>
      <c r="C11503" t="s">
        <v>27</v>
      </c>
      <c r="D11503" t="s">
        <v>44881</v>
      </c>
      <c r="E11503" t="s">
        <v>17709</v>
      </c>
      <c r="F11503" t="s">
        <v>16</v>
      </c>
      <c r="G11503" t="s">
        <v>7669</v>
      </c>
      <c r="H11503">
        <v>0</v>
      </c>
      <c r="I11503">
        <v>0</v>
      </c>
      <c r="J11503">
        <v>0</v>
      </c>
      <c r="K11503" t="s">
        <v>44882</v>
      </c>
    </row>
    <row r="11504" spans="1:11" x14ac:dyDescent="0.3">
      <c r="A11504" t="s">
        <v>44883</v>
      </c>
      <c r="B11504" t="s">
        <v>44884</v>
      </c>
      <c r="C11504" t="s">
        <v>20</v>
      </c>
      <c r="D11504" t="s">
        <v>44885</v>
      </c>
      <c r="E11504" t="s">
        <v>33633</v>
      </c>
      <c r="F11504" t="s">
        <v>9398</v>
      </c>
      <c r="G11504" t="s">
        <v>42</v>
      </c>
      <c r="H11504">
        <v>0</v>
      </c>
      <c r="I11504">
        <v>0</v>
      </c>
      <c r="J11504">
        <v>0</v>
      </c>
      <c r="K11504" t="s">
        <v>44886</v>
      </c>
    </row>
    <row r="11505" spans="1:11" x14ac:dyDescent="0.3">
      <c r="A11505" t="s">
        <v>44887</v>
      </c>
      <c r="C11505" t="s">
        <v>20</v>
      </c>
      <c r="D11505" t="s">
        <v>44888</v>
      </c>
      <c r="E11505" t="s">
        <v>33633</v>
      </c>
      <c r="F11505" t="s">
        <v>4696</v>
      </c>
      <c r="G11505" t="s">
        <v>42</v>
      </c>
      <c r="H11505">
        <v>0</v>
      </c>
      <c r="I11505">
        <v>0</v>
      </c>
      <c r="J11505">
        <v>0</v>
      </c>
      <c r="K11505" t="s">
        <v>44889</v>
      </c>
    </row>
    <row r="11506" spans="1:11" x14ac:dyDescent="0.3">
      <c r="A11506" t="s">
        <v>44890</v>
      </c>
      <c r="B11506" t="s">
        <v>44891</v>
      </c>
      <c r="C11506" t="s">
        <v>13</v>
      </c>
      <c r="D11506" t="s">
        <v>44892</v>
      </c>
      <c r="E11506" t="s">
        <v>41916</v>
      </c>
      <c r="F11506" t="s">
        <v>1452</v>
      </c>
      <c r="G11506" t="s">
        <v>42</v>
      </c>
      <c r="H11506">
        <v>0</v>
      </c>
      <c r="I11506">
        <v>0</v>
      </c>
      <c r="J11506">
        <v>0</v>
      </c>
      <c r="K11506" t="s">
        <v>44893</v>
      </c>
    </row>
    <row r="11507" spans="1:11" x14ac:dyDescent="0.3">
      <c r="A11507" t="s">
        <v>44894</v>
      </c>
      <c r="B11507" t="s">
        <v>44895</v>
      </c>
      <c r="C11507" t="s">
        <v>13</v>
      </c>
      <c r="D11507" t="s">
        <v>44896</v>
      </c>
      <c r="E11507" t="s">
        <v>41916</v>
      </c>
      <c r="F11507" t="s">
        <v>16</v>
      </c>
      <c r="G11507" t="s">
        <v>44897</v>
      </c>
      <c r="H11507">
        <v>0</v>
      </c>
      <c r="I11507">
        <v>0</v>
      </c>
      <c r="J11507">
        <v>0</v>
      </c>
      <c r="K11507" t="s">
        <v>44898</v>
      </c>
    </row>
    <row r="11508" spans="1:11" x14ac:dyDescent="0.3">
      <c r="A11508" t="s">
        <v>44899</v>
      </c>
      <c r="B11508" t="s">
        <v>44900</v>
      </c>
      <c r="C11508" t="s">
        <v>13</v>
      </c>
      <c r="D11508" t="s">
        <v>44901</v>
      </c>
      <c r="E11508" t="s">
        <v>41916</v>
      </c>
      <c r="F11508" t="s">
        <v>16</v>
      </c>
      <c r="G11508" t="s">
        <v>42182</v>
      </c>
      <c r="H11508">
        <v>0</v>
      </c>
      <c r="I11508">
        <v>0</v>
      </c>
      <c r="J11508">
        <v>0</v>
      </c>
      <c r="K11508" t="s">
        <v>44902</v>
      </c>
    </row>
    <row r="11509" spans="1:11" x14ac:dyDescent="0.3">
      <c r="A11509" t="s">
        <v>44903</v>
      </c>
      <c r="B11509" t="s">
        <v>44904</v>
      </c>
      <c r="C11509" t="s">
        <v>27</v>
      </c>
      <c r="D11509" t="s">
        <v>44905</v>
      </c>
      <c r="E11509" t="s">
        <v>29</v>
      </c>
      <c r="F11509" t="s">
        <v>41</v>
      </c>
      <c r="G11509" t="s">
        <v>42</v>
      </c>
      <c r="H11509">
        <v>0</v>
      </c>
      <c r="I11509">
        <v>0</v>
      </c>
      <c r="J11509">
        <v>0</v>
      </c>
      <c r="K11509" t="s">
        <v>44906</v>
      </c>
    </row>
    <row r="11510" spans="1:11" x14ac:dyDescent="0.3">
      <c r="A11510" t="s">
        <v>44907</v>
      </c>
      <c r="B11510" t="s">
        <v>44908</v>
      </c>
      <c r="C11510" t="s">
        <v>13</v>
      </c>
      <c r="D11510" t="s">
        <v>44909</v>
      </c>
      <c r="E11510" t="s">
        <v>41916</v>
      </c>
      <c r="F11510" t="s">
        <v>16</v>
      </c>
      <c r="G11510" t="s">
        <v>44910</v>
      </c>
      <c r="H11510">
        <v>0</v>
      </c>
      <c r="I11510">
        <v>0</v>
      </c>
      <c r="J11510">
        <v>0</v>
      </c>
      <c r="K11510" t="s">
        <v>44911</v>
      </c>
    </row>
    <row r="11511" spans="1:11" x14ac:dyDescent="0.3">
      <c r="A11511" t="s">
        <v>44912</v>
      </c>
      <c r="C11511" t="s">
        <v>13</v>
      </c>
      <c r="D11511" t="s">
        <v>44913</v>
      </c>
      <c r="E11511" t="s">
        <v>41916</v>
      </c>
      <c r="F11511" t="s">
        <v>16</v>
      </c>
      <c r="G11511" t="s">
        <v>7904</v>
      </c>
      <c r="H11511">
        <v>0</v>
      </c>
      <c r="I11511">
        <v>0</v>
      </c>
      <c r="J11511">
        <v>0</v>
      </c>
      <c r="K11511" t="s">
        <v>44914</v>
      </c>
    </row>
    <row r="11512" spans="1:11" x14ac:dyDescent="0.3">
      <c r="A11512" t="s">
        <v>44915</v>
      </c>
      <c r="B11512" t="s">
        <v>44916</v>
      </c>
      <c r="C11512" t="s">
        <v>13</v>
      </c>
      <c r="D11512" t="s">
        <v>44917</v>
      </c>
      <c r="E11512" t="s">
        <v>41916</v>
      </c>
      <c r="F11512" t="s">
        <v>16</v>
      </c>
      <c r="G11512" t="s">
        <v>5593</v>
      </c>
      <c r="H11512">
        <v>0</v>
      </c>
      <c r="I11512">
        <v>0</v>
      </c>
      <c r="J11512">
        <v>0</v>
      </c>
      <c r="K11512" t="s">
        <v>44918</v>
      </c>
    </row>
    <row r="11513" spans="1:11" x14ac:dyDescent="0.3">
      <c r="A11513" t="s">
        <v>44919</v>
      </c>
      <c r="B11513" t="s">
        <v>44920</v>
      </c>
      <c r="C11513" t="s">
        <v>27</v>
      </c>
      <c r="D11513" t="s">
        <v>44921</v>
      </c>
      <c r="E11513" t="s">
        <v>17709</v>
      </c>
      <c r="F11513" t="s">
        <v>16</v>
      </c>
      <c r="G11513" t="s">
        <v>12743</v>
      </c>
      <c r="H11513">
        <v>0</v>
      </c>
      <c r="I11513">
        <v>0</v>
      </c>
      <c r="J11513">
        <v>0</v>
      </c>
      <c r="K11513" t="s">
        <v>44922</v>
      </c>
    </row>
    <row r="11514" spans="1:11" x14ac:dyDescent="0.3">
      <c r="A11514" t="s">
        <v>44923</v>
      </c>
      <c r="B11514" t="s">
        <v>44924</v>
      </c>
      <c r="C11514" t="s">
        <v>13</v>
      </c>
      <c r="D11514" t="s">
        <v>44925</v>
      </c>
      <c r="E11514" t="s">
        <v>41916</v>
      </c>
      <c r="F11514" t="s">
        <v>16</v>
      </c>
      <c r="G11514" t="s">
        <v>44926</v>
      </c>
      <c r="H11514">
        <v>0</v>
      </c>
      <c r="I11514">
        <v>0</v>
      </c>
      <c r="J11514">
        <v>0</v>
      </c>
      <c r="K11514" t="s">
        <v>44927</v>
      </c>
    </row>
    <row r="11515" spans="1:11" x14ac:dyDescent="0.3">
      <c r="A11515" t="s">
        <v>44928</v>
      </c>
      <c r="B11515" t="s">
        <v>44929</v>
      </c>
      <c r="C11515" t="s">
        <v>27</v>
      </c>
      <c r="D11515" t="s">
        <v>44930</v>
      </c>
      <c r="E11515" t="s">
        <v>17709</v>
      </c>
      <c r="F11515" t="s">
        <v>16</v>
      </c>
      <c r="G11515" t="s">
        <v>83</v>
      </c>
      <c r="H11515">
        <v>0</v>
      </c>
      <c r="I11515">
        <v>0</v>
      </c>
      <c r="J11515">
        <v>0</v>
      </c>
      <c r="K11515" t="s">
        <v>44931</v>
      </c>
    </row>
    <row r="11516" spans="1:11" x14ac:dyDescent="0.3">
      <c r="A11516" t="s">
        <v>44932</v>
      </c>
      <c r="C11516" t="s">
        <v>13</v>
      </c>
      <c r="D11516" t="s">
        <v>44933</v>
      </c>
      <c r="E11516" t="s">
        <v>41916</v>
      </c>
      <c r="F11516" t="s">
        <v>16</v>
      </c>
      <c r="G11516" t="s">
        <v>15333</v>
      </c>
      <c r="H11516">
        <v>0</v>
      </c>
      <c r="I11516">
        <v>0</v>
      </c>
      <c r="J11516">
        <v>0</v>
      </c>
      <c r="K11516" t="s">
        <v>44934</v>
      </c>
    </row>
    <row r="11517" spans="1:11" x14ac:dyDescent="0.3">
      <c r="A11517" t="s">
        <v>44935</v>
      </c>
      <c r="B11517" t="s">
        <v>44936</v>
      </c>
      <c r="C11517" t="s">
        <v>13</v>
      </c>
      <c r="D11517" t="s">
        <v>44937</v>
      </c>
      <c r="E11517" t="s">
        <v>41916</v>
      </c>
      <c r="F11517" t="s">
        <v>16</v>
      </c>
      <c r="G11517" t="s">
        <v>17001</v>
      </c>
      <c r="H11517">
        <v>0</v>
      </c>
      <c r="I11517">
        <v>0</v>
      </c>
      <c r="J11517">
        <v>0</v>
      </c>
      <c r="K11517" t="s">
        <v>44938</v>
      </c>
    </row>
    <row r="11518" spans="1:11" x14ac:dyDescent="0.3">
      <c r="A11518" t="s">
        <v>44939</v>
      </c>
      <c r="B11518" t="s">
        <v>44940</v>
      </c>
      <c r="C11518" t="s">
        <v>13</v>
      </c>
      <c r="D11518" t="s">
        <v>44941</v>
      </c>
      <c r="E11518" t="s">
        <v>41916</v>
      </c>
      <c r="F11518" t="s">
        <v>16</v>
      </c>
      <c r="G11518" t="s">
        <v>14060</v>
      </c>
      <c r="H11518">
        <v>0</v>
      </c>
      <c r="I11518">
        <v>0</v>
      </c>
      <c r="J11518">
        <v>0</v>
      </c>
      <c r="K11518" t="s">
        <v>44942</v>
      </c>
    </row>
    <row r="11519" spans="1:11" x14ac:dyDescent="0.3">
      <c r="A11519" t="s">
        <v>44943</v>
      </c>
      <c r="C11519" t="s">
        <v>13</v>
      </c>
      <c r="D11519" t="s">
        <v>44944</v>
      </c>
      <c r="E11519" t="s">
        <v>41916</v>
      </c>
      <c r="F11519" t="s">
        <v>16</v>
      </c>
      <c r="G11519" t="s">
        <v>6916</v>
      </c>
      <c r="H11519">
        <v>0</v>
      </c>
      <c r="I11519">
        <v>0</v>
      </c>
      <c r="J11519">
        <v>0</v>
      </c>
      <c r="K11519" t="s">
        <v>44945</v>
      </c>
    </row>
    <row r="11520" spans="1:11" x14ac:dyDescent="0.3">
      <c r="A11520" t="s">
        <v>44946</v>
      </c>
      <c r="B11520" t="s">
        <v>44947</v>
      </c>
      <c r="C11520" t="s">
        <v>27</v>
      </c>
      <c r="D11520" t="s">
        <v>44948</v>
      </c>
      <c r="E11520" t="s">
        <v>29</v>
      </c>
      <c r="F11520" t="s">
        <v>41</v>
      </c>
      <c r="G11520" t="s">
        <v>42</v>
      </c>
      <c r="H11520">
        <v>0</v>
      </c>
      <c r="I11520">
        <v>0</v>
      </c>
      <c r="J11520">
        <v>0</v>
      </c>
      <c r="K11520" t="s">
        <v>44949</v>
      </c>
    </row>
    <row r="11521" spans="1:11" x14ac:dyDescent="0.3">
      <c r="A11521" t="s">
        <v>44950</v>
      </c>
      <c r="B11521" t="s">
        <v>44951</v>
      </c>
      <c r="C11521" t="s">
        <v>558</v>
      </c>
      <c r="D11521" t="s">
        <v>44952</v>
      </c>
      <c r="E11521" t="s">
        <v>32122</v>
      </c>
      <c r="F11521" t="s">
        <v>7622</v>
      </c>
      <c r="G11521" t="s">
        <v>42</v>
      </c>
      <c r="H11521">
        <v>0</v>
      </c>
      <c r="I11521">
        <v>0</v>
      </c>
      <c r="J11521">
        <v>0</v>
      </c>
      <c r="K11521" t="s">
        <v>44953</v>
      </c>
    </row>
    <row r="11522" spans="1:11" x14ac:dyDescent="0.3">
      <c r="A11522" t="s">
        <v>44954</v>
      </c>
      <c r="B11522" t="s">
        <v>44955</v>
      </c>
      <c r="C11522" t="s">
        <v>558</v>
      </c>
      <c r="D11522" t="s">
        <v>44956</v>
      </c>
      <c r="E11522" t="s">
        <v>32122</v>
      </c>
      <c r="F11522" t="s">
        <v>28710</v>
      </c>
      <c r="G11522" t="s">
        <v>42</v>
      </c>
      <c r="H11522">
        <v>0</v>
      </c>
      <c r="I11522">
        <v>0</v>
      </c>
      <c r="J11522">
        <v>0</v>
      </c>
      <c r="K11522" t="s">
        <v>44957</v>
      </c>
    </row>
    <row r="11523" spans="1:11" x14ac:dyDescent="0.3">
      <c r="A11523" t="s">
        <v>44958</v>
      </c>
      <c r="B11523" t="s">
        <v>44959</v>
      </c>
      <c r="C11523" t="s">
        <v>558</v>
      </c>
      <c r="D11523" t="s">
        <v>44960</v>
      </c>
      <c r="E11523" t="s">
        <v>32122</v>
      </c>
      <c r="F11523" t="s">
        <v>2770</v>
      </c>
      <c r="G11523" t="s">
        <v>42</v>
      </c>
      <c r="H11523">
        <v>0</v>
      </c>
      <c r="I11523">
        <v>0</v>
      </c>
      <c r="J11523">
        <v>0</v>
      </c>
      <c r="K11523" t="s">
        <v>44961</v>
      </c>
    </row>
    <row r="11524" spans="1:11" x14ac:dyDescent="0.3">
      <c r="A11524" t="s">
        <v>44962</v>
      </c>
      <c r="B11524" t="s">
        <v>44963</v>
      </c>
      <c r="C11524" t="s">
        <v>27</v>
      </c>
      <c r="D11524" t="s">
        <v>44964</v>
      </c>
      <c r="E11524" t="s">
        <v>17709</v>
      </c>
      <c r="F11524" t="s">
        <v>41</v>
      </c>
      <c r="G11524" t="s">
        <v>42</v>
      </c>
      <c r="H11524">
        <v>0</v>
      </c>
      <c r="I11524">
        <v>0</v>
      </c>
      <c r="J11524">
        <v>0</v>
      </c>
      <c r="K11524" t="s">
        <v>44965</v>
      </c>
    </row>
    <row r="11525" spans="1:11" x14ac:dyDescent="0.3">
      <c r="A11525" t="s">
        <v>44966</v>
      </c>
      <c r="B11525" t="s">
        <v>44920</v>
      </c>
      <c r="C11525" t="s">
        <v>147</v>
      </c>
      <c r="D11525" t="s">
        <v>44967</v>
      </c>
      <c r="E11525" t="s">
        <v>183</v>
      </c>
      <c r="F11525" t="s">
        <v>804</v>
      </c>
      <c r="G11525" t="s">
        <v>42</v>
      </c>
      <c r="H11525">
        <v>0</v>
      </c>
      <c r="I11525">
        <v>0</v>
      </c>
      <c r="J11525">
        <v>0</v>
      </c>
      <c r="K11525" t="s">
        <v>44968</v>
      </c>
    </row>
    <row r="11526" spans="1:11" x14ac:dyDescent="0.3">
      <c r="A11526" t="s">
        <v>44969</v>
      </c>
      <c r="B11526" t="s">
        <v>44970</v>
      </c>
      <c r="C11526" t="s">
        <v>20</v>
      </c>
      <c r="D11526" t="s">
        <v>44971</v>
      </c>
      <c r="E11526" t="s">
        <v>33633</v>
      </c>
      <c r="F11526" t="s">
        <v>302</v>
      </c>
      <c r="G11526" t="s">
        <v>42</v>
      </c>
      <c r="H11526">
        <v>0</v>
      </c>
      <c r="I11526">
        <v>0</v>
      </c>
      <c r="J11526">
        <v>0</v>
      </c>
      <c r="K11526" t="s">
        <v>44972</v>
      </c>
    </row>
    <row r="11527" spans="1:11" x14ac:dyDescent="0.3">
      <c r="A11527" t="s">
        <v>44973</v>
      </c>
      <c r="B11527" t="s">
        <v>44974</v>
      </c>
      <c r="C11527" t="s">
        <v>27</v>
      </c>
      <c r="D11527" t="s">
        <v>44975</v>
      </c>
      <c r="E11527" t="s">
        <v>29</v>
      </c>
      <c r="F11527" t="s">
        <v>41</v>
      </c>
      <c r="G11527" t="s">
        <v>42</v>
      </c>
      <c r="H11527">
        <v>0</v>
      </c>
      <c r="I11527">
        <v>0</v>
      </c>
      <c r="J11527">
        <v>0</v>
      </c>
      <c r="K11527" t="s">
        <v>44976</v>
      </c>
    </row>
    <row r="11528" spans="1:11" x14ac:dyDescent="0.3">
      <c r="A11528" t="s">
        <v>44977</v>
      </c>
      <c r="B11528" t="s">
        <v>44978</v>
      </c>
      <c r="C11528" t="s">
        <v>13</v>
      </c>
      <c r="D11528" t="s">
        <v>44979</v>
      </c>
      <c r="E11528" t="s">
        <v>41916</v>
      </c>
      <c r="F11528" t="s">
        <v>1886</v>
      </c>
      <c r="G11528" t="s">
        <v>42</v>
      </c>
      <c r="H11528">
        <v>0</v>
      </c>
      <c r="I11528">
        <v>0</v>
      </c>
      <c r="J11528">
        <v>0</v>
      </c>
      <c r="K11528" t="s">
        <v>44980</v>
      </c>
    </row>
    <row r="11529" spans="1:11" x14ac:dyDescent="0.3">
      <c r="A11529" t="s">
        <v>44981</v>
      </c>
      <c r="C11529" t="s">
        <v>27</v>
      </c>
      <c r="D11529" t="s">
        <v>44982</v>
      </c>
      <c r="E11529" t="s">
        <v>17709</v>
      </c>
      <c r="F11529" t="s">
        <v>41</v>
      </c>
      <c r="G11529" t="s">
        <v>42</v>
      </c>
      <c r="H11529">
        <v>0</v>
      </c>
      <c r="I11529">
        <v>0</v>
      </c>
      <c r="J11529">
        <v>0</v>
      </c>
      <c r="K11529" t="s">
        <v>44983</v>
      </c>
    </row>
    <row r="11530" spans="1:11" x14ac:dyDescent="0.3">
      <c r="A11530" t="s">
        <v>44984</v>
      </c>
      <c r="B11530" t="s">
        <v>44985</v>
      </c>
      <c r="C11530" t="s">
        <v>27</v>
      </c>
      <c r="D11530" t="s">
        <v>44986</v>
      </c>
      <c r="E11530" t="s">
        <v>17709</v>
      </c>
      <c r="F11530" t="s">
        <v>41</v>
      </c>
      <c r="G11530" t="s">
        <v>42</v>
      </c>
      <c r="H11530">
        <v>0</v>
      </c>
      <c r="I11530">
        <v>0</v>
      </c>
      <c r="J11530">
        <v>0</v>
      </c>
      <c r="K11530" t="s">
        <v>44987</v>
      </c>
    </row>
    <row r="11531" spans="1:11" x14ac:dyDescent="0.3">
      <c r="A11531" t="s">
        <v>44988</v>
      </c>
      <c r="B11531" t="s">
        <v>44989</v>
      </c>
      <c r="C11531" t="s">
        <v>147</v>
      </c>
      <c r="D11531" t="s">
        <v>44990</v>
      </c>
      <c r="E11531" t="s">
        <v>183</v>
      </c>
      <c r="F11531" t="s">
        <v>44991</v>
      </c>
      <c r="G11531" t="s">
        <v>42</v>
      </c>
      <c r="H11531">
        <v>0</v>
      </c>
      <c r="I11531">
        <v>0</v>
      </c>
      <c r="J11531">
        <v>0</v>
      </c>
      <c r="K11531" t="s">
        <v>44992</v>
      </c>
    </row>
    <row r="11532" spans="1:11" x14ac:dyDescent="0.3">
      <c r="A11532" t="s">
        <v>44993</v>
      </c>
      <c r="B11532" t="s">
        <v>44994</v>
      </c>
      <c r="C11532" t="s">
        <v>147</v>
      </c>
      <c r="D11532" t="s">
        <v>44995</v>
      </c>
      <c r="E11532" t="s">
        <v>183</v>
      </c>
      <c r="F11532" t="s">
        <v>15010</v>
      </c>
      <c r="G11532" t="s">
        <v>42</v>
      </c>
      <c r="H11532">
        <v>0</v>
      </c>
      <c r="I11532">
        <v>0</v>
      </c>
      <c r="J11532">
        <v>0</v>
      </c>
      <c r="K11532" t="s">
        <v>44996</v>
      </c>
    </row>
    <row r="11533" spans="1:11" x14ac:dyDescent="0.3">
      <c r="A11533" t="s">
        <v>44997</v>
      </c>
      <c r="B11533" t="s">
        <v>44998</v>
      </c>
      <c r="C11533" t="s">
        <v>13</v>
      </c>
      <c r="D11533" t="s">
        <v>44999</v>
      </c>
      <c r="E11533" t="s">
        <v>41916</v>
      </c>
      <c r="F11533" t="s">
        <v>16</v>
      </c>
      <c r="G11533" t="s">
        <v>45000</v>
      </c>
      <c r="H11533">
        <v>0</v>
      </c>
      <c r="I11533">
        <v>0</v>
      </c>
      <c r="J11533">
        <v>0</v>
      </c>
      <c r="K11533" t="s">
        <v>45001</v>
      </c>
    </row>
    <row r="11534" spans="1:11" x14ac:dyDescent="0.3">
      <c r="A11534" t="s">
        <v>45002</v>
      </c>
      <c r="B11534" t="s">
        <v>45003</v>
      </c>
      <c r="C11534" t="s">
        <v>27</v>
      </c>
      <c r="D11534" t="s">
        <v>45004</v>
      </c>
      <c r="E11534" t="s">
        <v>29</v>
      </c>
      <c r="F11534" t="s">
        <v>41</v>
      </c>
      <c r="G11534" t="s">
        <v>42</v>
      </c>
      <c r="H11534">
        <v>0</v>
      </c>
      <c r="I11534">
        <v>0</v>
      </c>
      <c r="J11534">
        <v>0</v>
      </c>
      <c r="K11534" t="s">
        <v>45005</v>
      </c>
    </row>
    <row r="11535" spans="1:11" x14ac:dyDescent="0.3">
      <c r="A11535" t="s">
        <v>45006</v>
      </c>
      <c r="B11535" t="s">
        <v>45007</v>
      </c>
      <c r="C11535" t="s">
        <v>27</v>
      </c>
      <c r="D11535" t="s">
        <v>45008</v>
      </c>
      <c r="E11535" t="s">
        <v>17709</v>
      </c>
      <c r="F11535" t="s">
        <v>16</v>
      </c>
      <c r="G11535" t="s">
        <v>11774</v>
      </c>
      <c r="H11535">
        <v>0</v>
      </c>
      <c r="I11535">
        <v>0</v>
      </c>
      <c r="J11535">
        <v>0</v>
      </c>
      <c r="K11535" t="s">
        <v>45009</v>
      </c>
    </row>
    <row r="11536" spans="1:11" x14ac:dyDescent="0.3">
      <c r="A11536" t="s">
        <v>45010</v>
      </c>
      <c r="B11536" t="s">
        <v>45011</v>
      </c>
      <c r="C11536" t="s">
        <v>13</v>
      </c>
      <c r="E11536" t="s">
        <v>41916</v>
      </c>
      <c r="F11536" t="s">
        <v>16</v>
      </c>
      <c r="G11536" t="s">
        <v>18591</v>
      </c>
      <c r="H11536">
        <v>0</v>
      </c>
      <c r="I11536">
        <v>0</v>
      </c>
      <c r="J11536">
        <v>0</v>
      </c>
      <c r="K11536" t="s">
        <v>45012</v>
      </c>
    </row>
    <row r="11537" spans="1:11" x14ac:dyDescent="0.3">
      <c r="A11537" t="s">
        <v>45013</v>
      </c>
      <c r="B11537" t="s">
        <v>45014</v>
      </c>
      <c r="C11537" t="s">
        <v>13</v>
      </c>
      <c r="D11537" t="s">
        <v>45015</v>
      </c>
      <c r="E11537" t="s">
        <v>41916</v>
      </c>
      <c r="F11537" t="s">
        <v>16</v>
      </c>
      <c r="G11537" t="s">
        <v>1710</v>
      </c>
      <c r="H11537">
        <v>0</v>
      </c>
      <c r="I11537">
        <v>0</v>
      </c>
      <c r="J11537">
        <v>0</v>
      </c>
      <c r="K11537" t="s">
        <v>45016</v>
      </c>
    </row>
    <row r="11538" spans="1:11" x14ac:dyDescent="0.3">
      <c r="A11538" t="s">
        <v>45017</v>
      </c>
      <c r="B11538" t="s">
        <v>45018</v>
      </c>
      <c r="C11538" t="s">
        <v>20</v>
      </c>
      <c r="D11538" t="s">
        <v>45019</v>
      </c>
      <c r="E11538" t="s">
        <v>33633</v>
      </c>
      <c r="F11538" t="s">
        <v>16</v>
      </c>
      <c r="G11538" t="s">
        <v>3186</v>
      </c>
      <c r="H11538">
        <v>0</v>
      </c>
      <c r="I11538">
        <v>0</v>
      </c>
      <c r="J11538">
        <v>0</v>
      </c>
      <c r="K11538" t="s">
        <v>45020</v>
      </c>
    </row>
    <row r="11539" spans="1:11" x14ac:dyDescent="0.3">
      <c r="A11539" t="s">
        <v>45021</v>
      </c>
      <c r="C11539" t="s">
        <v>147</v>
      </c>
      <c r="D11539" t="s">
        <v>45022</v>
      </c>
      <c r="E11539" t="s">
        <v>183</v>
      </c>
      <c r="F11539" t="s">
        <v>1674</v>
      </c>
      <c r="G11539" t="s">
        <v>6744</v>
      </c>
      <c r="H11539">
        <v>0</v>
      </c>
      <c r="I11539">
        <v>0</v>
      </c>
      <c r="J11539">
        <v>0</v>
      </c>
      <c r="K11539" t="s">
        <v>45023</v>
      </c>
    </row>
    <row r="11540" spans="1:11" x14ac:dyDescent="0.3">
      <c r="A11540" t="s">
        <v>45024</v>
      </c>
      <c r="B11540" t="s">
        <v>45025</v>
      </c>
      <c r="C11540" t="s">
        <v>147</v>
      </c>
      <c r="D11540" t="s">
        <v>45026</v>
      </c>
      <c r="E11540" t="s">
        <v>183</v>
      </c>
      <c r="F11540" t="s">
        <v>7030</v>
      </c>
      <c r="G11540" t="s">
        <v>42</v>
      </c>
      <c r="H11540">
        <v>0</v>
      </c>
      <c r="I11540">
        <v>0</v>
      </c>
      <c r="J11540">
        <v>0</v>
      </c>
      <c r="K11540" t="s">
        <v>45027</v>
      </c>
    </row>
    <row r="11541" spans="1:11" x14ac:dyDescent="0.3">
      <c r="A11541" t="s">
        <v>45028</v>
      </c>
      <c r="B11541" t="s">
        <v>45029</v>
      </c>
      <c r="C11541" t="s">
        <v>20</v>
      </c>
      <c r="D11541" t="s">
        <v>45030</v>
      </c>
      <c r="E11541" t="s">
        <v>22</v>
      </c>
      <c r="F11541" t="s">
        <v>10179</v>
      </c>
      <c r="G11541" t="s">
        <v>42</v>
      </c>
      <c r="H11541">
        <v>0</v>
      </c>
      <c r="I11541">
        <v>0</v>
      </c>
      <c r="J11541">
        <v>0</v>
      </c>
      <c r="K11541" t="s">
        <v>45031</v>
      </c>
    </row>
    <row r="11542" spans="1:11" x14ac:dyDescent="0.3">
      <c r="A11542" t="s">
        <v>45032</v>
      </c>
      <c r="B11542" t="s">
        <v>45033</v>
      </c>
      <c r="C11542" t="s">
        <v>147</v>
      </c>
      <c r="D11542" t="s">
        <v>45034</v>
      </c>
      <c r="E11542" t="s">
        <v>183</v>
      </c>
      <c r="F11542" t="s">
        <v>4261</v>
      </c>
      <c r="G11542" t="s">
        <v>42</v>
      </c>
      <c r="H11542">
        <v>0</v>
      </c>
      <c r="I11542">
        <v>0</v>
      </c>
      <c r="J11542">
        <v>0</v>
      </c>
      <c r="K11542" t="s">
        <v>45035</v>
      </c>
    </row>
    <row r="11543" spans="1:11" x14ac:dyDescent="0.3">
      <c r="A11543" t="s">
        <v>45036</v>
      </c>
      <c r="B11543" t="s">
        <v>45037</v>
      </c>
      <c r="C11543" t="s">
        <v>147</v>
      </c>
      <c r="D11543" t="s">
        <v>45038</v>
      </c>
      <c r="E11543" t="s">
        <v>183</v>
      </c>
      <c r="F11543" t="s">
        <v>2498</v>
      </c>
      <c r="G11543" t="s">
        <v>42</v>
      </c>
      <c r="H11543">
        <v>0</v>
      </c>
      <c r="I11543">
        <v>0</v>
      </c>
      <c r="J11543">
        <v>0</v>
      </c>
      <c r="K11543" t="s">
        <v>45039</v>
      </c>
    </row>
    <row r="11544" spans="1:11" x14ac:dyDescent="0.3">
      <c r="A11544" t="s">
        <v>45040</v>
      </c>
      <c r="C11544" t="s">
        <v>147</v>
      </c>
      <c r="D11544" t="s">
        <v>45041</v>
      </c>
      <c r="E11544" t="s">
        <v>183</v>
      </c>
      <c r="F11544" t="s">
        <v>16</v>
      </c>
      <c r="G11544" t="s">
        <v>42</v>
      </c>
      <c r="H11544">
        <v>0</v>
      </c>
      <c r="I11544">
        <v>0</v>
      </c>
      <c r="J11544">
        <v>0</v>
      </c>
      <c r="K11544" t="s">
        <v>45042</v>
      </c>
    </row>
    <row r="11545" spans="1:11" x14ac:dyDescent="0.3">
      <c r="A11545" t="s">
        <v>45043</v>
      </c>
      <c r="C11545" t="s">
        <v>147</v>
      </c>
      <c r="D11545" t="s">
        <v>45044</v>
      </c>
      <c r="E11545" t="s">
        <v>183</v>
      </c>
      <c r="F11545" t="s">
        <v>16</v>
      </c>
      <c r="G11545" t="s">
        <v>42</v>
      </c>
      <c r="H11545">
        <v>0</v>
      </c>
      <c r="I11545">
        <v>0</v>
      </c>
      <c r="J11545">
        <v>0</v>
      </c>
      <c r="K11545" t="s">
        <v>45045</v>
      </c>
    </row>
    <row r="11546" spans="1:11" x14ac:dyDescent="0.3">
      <c r="A11546" t="s">
        <v>45046</v>
      </c>
      <c r="B11546" t="s">
        <v>45047</v>
      </c>
      <c r="C11546" t="s">
        <v>147</v>
      </c>
      <c r="D11546" t="s">
        <v>45048</v>
      </c>
      <c r="E11546" t="s">
        <v>183</v>
      </c>
      <c r="F11546" t="s">
        <v>15338</v>
      </c>
      <c r="G11546" t="s">
        <v>42</v>
      </c>
      <c r="H11546">
        <v>0</v>
      </c>
      <c r="I11546">
        <v>0</v>
      </c>
      <c r="J11546">
        <v>0</v>
      </c>
      <c r="K11546" t="s">
        <v>45049</v>
      </c>
    </row>
    <row r="11547" spans="1:11" x14ac:dyDescent="0.3">
      <c r="A11547" t="s">
        <v>45050</v>
      </c>
      <c r="B11547" t="s">
        <v>45051</v>
      </c>
      <c r="C11547" t="s">
        <v>27</v>
      </c>
      <c r="D11547" t="s">
        <v>45052</v>
      </c>
      <c r="E11547" t="s">
        <v>17709</v>
      </c>
      <c r="F11547" t="s">
        <v>41</v>
      </c>
      <c r="G11547" t="s">
        <v>42</v>
      </c>
      <c r="H11547">
        <v>0</v>
      </c>
      <c r="I11547">
        <v>0</v>
      </c>
      <c r="J11547">
        <v>0</v>
      </c>
      <c r="K11547" t="s">
        <v>45053</v>
      </c>
    </row>
    <row r="11548" spans="1:11" x14ac:dyDescent="0.3">
      <c r="A11548" t="s">
        <v>45054</v>
      </c>
      <c r="B11548" t="s">
        <v>45055</v>
      </c>
      <c r="C11548" t="s">
        <v>27</v>
      </c>
      <c r="D11548" t="s">
        <v>45056</v>
      </c>
      <c r="E11548" t="s">
        <v>17709</v>
      </c>
      <c r="F11548" t="s">
        <v>41</v>
      </c>
      <c r="G11548" t="s">
        <v>42</v>
      </c>
      <c r="H11548">
        <v>0</v>
      </c>
      <c r="I11548">
        <v>0</v>
      </c>
      <c r="J11548">
        <v>0</v>
      </c>
      <c r="K11548" t="s">
        <v>45057</v>
      </c>
    </row>
    <row r="11549" spans="1:11" x14ac:dyDescent="0.3">
      <c r="A11549" t="s">
        <v>45022</v>
      </c>
      <c r="B11549" t="s">
        <v>45058</v>
      </c>
      <c r="C11549" t="s">
        <v>147</v>
      </c>
      <c r="D11549" t="s">
        <v>45059</v>
      </c>
      <c r="E11549" t="s">
        <v>183</v>
      </c>
      <c r="F11549" t="s">
        <v>14582</v>
      </c>
      <c r="G11549" t="s">
        <v>42</v>
      </c>
      <c r="H11549">
        <v>0</v>
      </c>
      <c r="I11549">
        <v>0</v>
      </c>
      <c r="J11549">
        <v>0</v>
      </c>
      <c r="K11549" t="s">
        <v>45060</v>
      </c>
    </row>
    <row r="11550" spans="1:11" x14ac:dyDescent="0.3">
      <c r="A11550" t="s">
        <v>45061</v>
      </c>
      <c r="B11550" t="s">
        <v>45062</v>
      </c>
      <c r="C11550" t="s">
        <v>20</v>
      </c>
      <c r="D11550" t="s">
        <v>45063</v>
      </c>
      <c r="E11550" t="s">
        <v>22</v>
      </c>
      <c r="F11550" t="s">
        <v>6915</v>
      </c>
      <c r="G11550" t="s">
        <v>42</v>
      </c>
      <c r="H11550">
        <v>0</v>
      </c>
      <c r="I11550">
        <v>0</v>
      </c>
      <c r="J11550">
        <v>0</v>
      </c>
      <c r="K11550" t="s">
        <v>45064</v>
      </c>
    </row>
    <row r="11551" spans="1:11" x14ac:dyDescent="0.3">
      <c r="A11551" t="s">
        <v>45065</v>
      </c>
      <c r="B11551" t="s">
        <v>45066</v>
      </c>
      <c r="C11551" t="s">
        <v>20</v>
      </c>
      <c r="D11551" t="s">
        <v>45067</v>
      </c>
      <c r="E11551" t="s">
        <v>33633</v>
      </c>
      <c r="F11551" t="s">
        <v>16</v>
      </c>
      <c r="G11551" t="s">
        <v>5327</v>
      </c>
      <c r="H11551">
        <v>0</v>
      </c>
      <c r="I11551">
        <v>0</v>
      </c>
      <c r="J11551">
        <v>0</v>
      </c>
      <c r="K11551" t="s">
        <v>45068</v>
      </c>
    </row>
    <row r="11552" spans="1:11" x14ac:dyDescent="0.3">
      <c r="A11552" t="s">
        <v>45069</v>
      </c>
      <c r="B11552" t="s">
        <v>45070</v>
      </c>
      <c r="C11552" t="s">
        <v>20</v>
      </c>
      <c r="D11552" t="s">
        <v>45071</v>
      </c>
      <c r="E11552" t="s">
        <v>33633</v>
      </c>
      <c r="F11552" t="s">
        <v>2486</v>
      </c>
      <c r="G11552" t="s">
        <v>42</v>
      </c>
      <c r="H11552">
        <v>0</v>
      </c>
      <c r="I11552">
        <v>0</v>
      </c>
      <c r="J11552">
        <v>0</v>
      </c>
      <c r="K11552" t="s">
        <v>45072</v>
      </c>
    </row>
    <row r="11553" spans="1:11" x14ac:dyDescent="0.3">
      <c r="A11553" t="s">
        <v>45073</v>
      </c>
      <c r="B11553" t="s">
        <v>45066</v>
      </c>
      <c r="C11553" t="s">
        <v>147</v>
      </c>
      <c r="D11553" t="s">
        <v>45074</v>
      </c>
      <c r="E11553" t="s">
        <v>183</v>
      </c>
      <c r="F11553" t="s">
        <v>3834</v>
      </c>
      <c r="G11553" t="s">
        <v>42</v>
      </c>
      <c r="H11553">
        <v>0</v>
      </c>
      <c r="I11553">
        <v>0</v>
      </c>
      <c r="J11553">
        <v>0</v>
      </c>
      <c r="K11553" t="s">
        <v>45075</v>
      </c>
    </row>
    <row r="11554" spans="1:11" x14ac:dyDescent="0.3">
      <c r="A11554" t="s">
        <v>45076</v>
      </c>
      <c r="B11554" t="s">
        <v>45077</v>
      </c>
      <c r="C11554" t="s">
        <v>20</v>
      </c>
      <c r="D11554" t="s">
        <v>45078</v>
      </c>
      <c r="E11554" t="s">
        <v>33633</v>
      </c>
      <c r="F11554" t="s">
        <v>16</v>
      </c>
      <c r="G11554" t="s">
        <v>3987</v>
      </c>
      <c r="H11554">
        <v>0</v>
      </c>
      <c r="I11554">
        <v>0</v>
      </c>
      <c r="J11554">
        <v>0</v>
      </c>
      <c r="K11554" t="s">
        <v>45079</v>
      </c>
    </row>
    <row r="11555" spans="1:11" x14ac:dyDescent="0.3">
      <c r="A11555" t="s">
        <v>45080</v>
      </c>
      <c r="B11555" t="s">
        <v>18998</v>
      </c>
      <c r="C11555" t="s">
        <v>27</v>
      </c>
      <c r="D11555" t="s">
        <v>45081</v>
      </c>
      <c r="E11555" t="s">
        <v>17709</v>
      </c>
      <c r="F11555" t="s">
        <v>16</v>
      </c>
      <c r="G11555" t="s">
        <v>16228</v>
      </c>
      <c r="H11555">
        <v>0</v>
      </c>
      <c r="I11555">
        <v>0</v>
      </c>
      <c r="J11555">
        <v>0</v>
      </c>
      <c r="K11555" t="s">
        <v>45082</v>
      </c>
    </row>
    <row r="11556" spans="1:11" x14ac:dyDescent="0.3">
      <c r="A11556" t="s">
        <v>45083</v>
      </c>
      <c r="C11556" t="s">
        <v>27</v>
      </c>
      <c r="D11556" t="s">
        <v>45084</v>
      </c>
      <c r="E11556" t="s">
        <v>17709</v>
      </c>
      <c r="F11556" t="s">
        <v>16</v>
      </c>
      <c r="G11556" t="s">
        <v>8267</v>
      </c>
      <c r="H11556">
        <v>0</v>
      </c>
      <c r="I11556">
        <v>0</v>
      </c>
      <c r="J11556">
        <v>0</v>
      </c>
      <c r="K11556" t="s">
        <v>45085</v>
      </c>
    </row>
    <row r="11557" spans="1:11" x14ac:dyDescent="0.3">
      <c r="A11557" t="s">
        <v>45086</v>
      </c>
      <c r="B11557" t="s">
        <v>45087</v>
      </c>
      <c r="C11557" t="s">
        <v>13</v>
      </c>
      <c r="D11557" t="s">
        <v>45088</v>
      </c>
      <c r="E11557" t="s">
        <v>41916</v>
      </c>
      <c r="F11557" t="s">
        <v>397</v>
      </c>
      <c r="G11557" t="s">
        <v>42</v>
      </c>
      <c r="H11557">
        <v>0</v>
      </c>
      <c r="I11557">
        <v>0</v>
      </c>
      <c r="J11557">
        <v>0</v>
      </c>
      <c r="K11557" t="s">
        <v>45089</v>
      </c>
    </row>
    <row r="11558" spans="1:11" x14ac:dyDescent="0.3">
      <c r="A11558" t="s">
        <v>45090</v>
      </c>
      <c r="B11558" t="s">
        <v>45091</v>
      </c>
      <c r="C11558" t="s">
        <v>20</v>
      </c>
      <c r="D11558" t="s">
        <v>45092</v>
      </c>
      <c r="E11558" t="s">
        <v>33633</v>
      </c>
      <c r="F11558" t="s">
        <v>16</v>
      </c>
      <c r="G11558" t="s">
        <v>3945</v>
      </c>
      <c r="H11558">
        <v>0</v>
      </c>
      <c r="I11558">
        <v>0</v>
      </c>
      <c r="J11558">
        <v>0</v>
      </c>
      <c r="K11558" t="s">
        <v>45093</v>
      </c>
    </row>
    <row r="11559" spans="1:11" x14ac:dyDescent="0.3">
      <c r="A11559" t="s">
        <v>45094</v>
      </c>
      <c r="B11559" t="s">
        <v>45095</v>
      </c>
      <c r="C11559" t="s">
        <v>13</v>
      </c>
      <c r="D11559" t="s">
        <v>45096</v>
      </c>
      <c r="E11559" t="s">
        <v>41916</v>
      </c>
      <c r="F11559" t="s">
        <v>16</v>
      </c>
      <c r="G11559" t="s">
        <v>72</v>
      </c>
      <c r="H11559">
        <v>0</v>
      </c>
      <c r="I11559">
        <v>0</v>
      </c>
      <c r="J11559">
        <v>0</v>
      </c>
      <c r="K11559" t="s">
        <v>45097</v>
      </c>
    </row>
    <row r="11560" spans="1:11" x14ac:dyDescent="0.3">
      <c r="A11560" t="s">
        <v>45098</v>
      </c>
      <c r="C11560" t="s">
        <v>20</v>
      </c>
      <c r="D11560" t="s">
        <v>45099</v>
      </c>
      <c r="E11560" t="s">
        <v>33633</v>
      </c>
      <c r="F11560" t="s">
        <v>2361</v>
      </c>
      <c r="G11560" t="s">
        <v>42</v>
      </c>
      <c r="H11560">
        <v>0</v>
      </c>
      <c r="I11560">
        <v>0</v>
      </c>
      <c r="J11560">
        <v>0</v>
      </c>
      <c r="K11560" t="s">
        <v>45100</v>
      </c>
    </row>
    <row r="11561" spans="1:11" x14ac:dyDescent="0.3">
      <c r="A11561" t="s">
        <v>45101</v>
      </c>
      <c r="B11561" t="s">
        <v>45102</v>
      </c>
      <c r="C11561" t="s">
        <v>20</v>
      </c>
      <c r="D11561" t="s">
        <v>45103</v>
      </c>
      <c r="E11561" t="s">
        <v>22</v>
      </c>
      <c r="F11561" t="s">
        <v>10547</v>
      </c>
      <c r="G11561" t="s">
        <v>42</v>
      </c>
      <c r="H11561">
        <v>0</v>
      </c>
      <c r="I11561">
        <v>0</v>
      </c>
      <c r="J11561">
        <v>0</v>
      </c>
      <c r="K11561" t="s">
        <v>45104</v>
      </c>
    </row>
    <row r="11562" spans="1:11" x14ac:dyDescent="0.3">
      <c r="A11562" t="s">
        <v>45105</v>
      </c>
      <c r="B11562" t="s">
        <v>45106</v>
      </c>
      <c r="C11562" t="s">
        <v>20</v>
      </c>
      <c r="D11562" t="s">
        <v>45107</v>
      </c>
      <c r="E11562" t="s">
        <v>33633</v>
      </c>
      <c r="F11562" t="s">
        <v>16</v>
      </c>
      <c r="G11562" t="s">
        <v>8377</v>
      </c>
      <c r="H11562">
        <v>0</v>
      </c>
      <c r="I11562">
        <v>0</v>
      </c>
      <c r="J11562">
        <v>0</v>
      </c>
      <c r="K11562" t="s">
        <v>45108</v>
      </c>
    </row>
    <row r="11563" spans="1:11" x14ac:dyDescent="0.3">
      <c r="A11563" t="s">
        <v>45109</v>
      </c>
      <c r="B11563" t="s">
        <v>45110</v>
      </c>
      <c r="C11563" t="s">
        <v>20</v>
      </c>
      <c r="D11563" t="s">
        <v>45111</v>
      </c>
      <c r="E11563" t="s">
        <v>33633</v>
      </c>
      <c r="F11563" t="s">
        <v>16</v>
      </c>
      <c r="G11563" t="s">
        <v>12458</v>
      </c>
      <c r="H11563">
        <v>0</v>
      </c>
      <c r="I11563">
        <v>0</v>
      </c>
      <c r="J11563">
        <v>0</v>
      </c>
      <c r="K11563" t="s">
        <v>45112</v>
      </c>
    </row>
    <row r="11564" spans="1:11" x14ac:dyDescent="0.3">
      <c r="A11564" t="s">
        <v>45113</v>
      </c>
      <c r="C11564" t="s">
        <v>147</v>
      </c>
      <c r="D11564" t="s">
        <v>45114</v>
      </c>
      <c r="E11564" t="s">
        <v>183</v>
      </c>
      <c r="F11564" t="s">
        <v>16</v>
      </c>
      <c r="G11564" t="s">
        <v>42</v>
      </c>
      <c r="H11564">
        <v>0</v>
      </c>
      <c r="I11564">
        <v>0</v>
      </c>
      <c r="J11564">
        <v>0</v>
      </c>
      <c r="K11564" t="s">
        <v>45115</v>
      </c>
    </row>
    <row r="11565" spans="1:11" x14ac:dyDescent="0.3">
      <c r="A11565" t="s">
        <v>45116</v>
      </c>
      <c r="B11565" t="s">
        <v>45117</v>
      </c>
      <c r="C11565" t="s">
        <v>27</v>
      </c>
      <c r="D11565" t="s">
        <v>45118</v>
      </c>
      <c r="E11565" t="s">
        <v>17709</v>
      </c>
      <c r="F11565" t="s">
        <v>16</v>
      </c>
      <c r="G11565" t="s">
        <v>5064</v>
      </c>
      <c r="H11565">
        <v>0</v>
      </c>
      <c r="I11565">
        <v>0</v>
      </c>
      <c r="J11565">
        <v>0</v>
      </c>
      <c r="K11565" t="s">
        <v>45119</v>
      </c>
    </row>
    <row r="11566" spans="1:11" x14ac:dyDescent="0.3">
      <c r="A11566" t="s">
        <v>45120</v>
      </c>
      <c r="B11566" t="s">
        <v>45121</v>
      </c>
      <c r="C11566" t="s">
        <v>27</v>
      </c>
      <c r="D11566" t="s">
        <v>45122</v>
      </c>
      <c r="E11566" t="s">
        <v>17709</v>
      </c>
      <c r="F11566" t="s">
        <v>16</v>
      </c>
      <c r="G11566" t="s">
        <v>2070</v>
      </c>
      <c r="H11566">
        <v>0</v>
      </c>
      <c r="I11566">
        <v>0</v>
      </c>
      <c r="J11566">
        <v>0</v>
      </c>
      <c r="K11566" t="s">
        <v>45123</v>
      </c>
    </row>
    <row r="11567" spans="1:11" x14ac:dyDescent="0.3">
      <c r="A11567" t="s">
        <v>45124</v>
      </c>
      <c r="B11567" t="s">
        <v>45125</v>
      </c>
      <c r="C11567" t="s">
        <v>27</v>
      </c>
      <c r="D11567" t="s">
        <v>45126</v>
      </c>
      <c r="E11567" t="s">
        <v>17709</v>
      </c>
      <c r="F11567" t="s">
        <v>16</v>
      </c>
      <c r="G11567" t="s">
        <v>3885</v>
      </c>
      <c r="H11567">
        <v>0</v>
      </c>
      <c r="I11567">
        <v>0</v>
      </c>
      <c r="J11567">
        <v>0</v>
      </c>
      <c r="K11567" t="s">
        <v>45127</v>
      </c>
    </row>
    <row r="11568" spans="1:11" x14ac:dyDescent="0.3">
      <c r="A11568" t="s">
        <v>45128</v>
      </c>
      <c r="C11568" t="s">
        <v>27</v>
      </c>
      <c r="D11568" t="s">
        <v>45129</v>
      </c>
      <c r="E11568" t="s">
        <v>17709</v>
      </c>
      <c r="F11568" t="s">
        <v>41</v>
      </c>
      <c r="G11568" t="s">
        <v>42</v>
      </c>
      <c r="H11568">
        <v>0</v>
      </c>
      <c r="I11568">
        <v>0</v>
      </c>
      <c r="J11568">
        <v>0</v>
      </c>
      <c r="K11568" t="s">
        <v>45130</v>
      </c>
    </row>
    <row r="11569" spans="1:11" x14ac:dyDescent="0.3">
      <c r="A11569" t="s">
        <v>45131</v>
      </c>
      <c r="B11569" t="s">
        <v>45132</v>
      </c>
      <c r="C11569" t="s">
        <v>20</v>
      </c>
      <c r="D11569" t="s">
        <v>45133</v>
      </c>
      <c r="E11569" t="s">
        <v>33633</v>
      </c>
      <c r="F11569" t="s">
        <v>16</v>
      </c>
      <c r="G11569" t="s">
        <v>1639</v>
      </c>
      <c r="H11569">
        <v>0</v>
      </c>
      <c r="I11569">
        <v>0</v>
      </c>
      <c r="J11569">
        <v>0</v>
      </c>
      <c r="K11569" t="s">
        <v>45134</v>
      </c>
    </row>
    <row r="11570" spans="1:11" x14ac:dyDescent="0.3">
      <c r="A11570" t="s">
        <v>45135</v>
      </c>
      <c r="B11570" t="s">
        <v>45136</v>
      </c>
      <c r="C11570" t="s">
        <v>147</v>
      </c>
      <c r="D11570" t="s">
        <v>45137</v>
      </c>
      <c r="E11570" t="s">
        <v>183</v>
      </c>
      <c r="F11570" t="s">
        <v>10547</v>
      </c>
      <c r="G11570" t="s">
        <v>42</v>
      </c>
      <c r="H11570">
        <v>0</v>
      </c>
      <c r="I11570">
        <v>0</v>
      </c>
      <c r="J11570">
        <v>0</v>
      </c>
      <c r="K11570" t="s">
        <v>45138</v>
      </c>
    </row>
    <row r="11571" spans="1:11" x14ac:dyDescent="0.3">
      <c r="A11571" t="s">
        <v>45139</v>
      </c>
      <c r="B11571" t="s">
        <v>45140</v>
      </c>
      <c r="C11571" t="s">
        <v>147</v>
      </c>
      <c r="D11571" t="s">
        <v>45141</v>
      </c>
      <c r="E11571" t="s">
        <v>183</v>
      </c>
      <c r="F11571" t="s">
        <v>2361</v>
      </c>
      <c r="G11571" t="s">
        <v>42</v>
      </c>
      <c r="H11571">
        <v>0</v>
      </c>
      <c r="I11571">
        <v>0</v>
      </c>
      <c r="J11571">
        <v>0</v>
      </c>
      <c r="K11571" t="s">
        <v>45142</v>
      </c>
    </row>
    <row r="11572" spans="1:11" x14ac:dyDescent="0.3">
      <c r="A11572" t="s">
        <v>45143</v>
      </c>
      <c r="B11572" t="s">
        <v>45144</v>
      </c>
      <c r="C11572" t="s">
        <v>20</v>
      </c>
      <c r="D11572" t="s">
        <v>45145</v>
      </c>
      <c r="E11572" t="s">
        <v>22</v>
      </c>
      <c r="F11572" t="s">
        <v>16</v>
      </c>
      <c r="G11572" t="s">
        <v>8258</v>
      </c>
      <c r="H11572">
        <v>0</v>
      </c>
      <c r="I11572">
        <v>0</v>
      </c>
      <c r="J11572">
        <v>0</v>
      </c>
      <c r="K11572" t="s">
        <v>45146</v>
      </c>
    </row>
    <row r="11573" spans="1:11" x14ac:dyDescent="0.3">
      <c r="A11573" t="s">
        <v>45147</v>
      </c>
      <c r="B11573" t="s">
        <v>45148</v>
      </c>
      <c r="C11573" t="s">
        <v>466</v>
      </c>
      <c r="D11573" t="s">
        <v>45149</v>
      </c>
      <c r="E11573" t="s">
        <v>41948</v>
      </c>
      <c r="F11573" t="s">
        <v>16</v>
      </c>
      <c r="G11573" t="s">
        <v>4543</v>
      </c>
      <c r="H11573">
        <v>0</v>
      </c>
      <c r="I11573">
        <v>0</v>
      </c>
      <c r="J11573">
        <v>0</v>
      </c>
      <c r="K11573" t="s">
        <v>45150</v>
      </c>
    </row>
    <row r="11574" spans="1:11" x14ac:dyDescent="0.3">
      <c r="A11574" t="s">
        <v>45151</v>
      </c>
      <c r="B11574" t="s">
        <v>45152</v>
      </c>
      <c r="C11574" t="s">
        <v>20</v>
      </c>
      <c r="D11574" t="s">
        <v>45153</v>
      </c>
      <c r="E11574" t="s">
        <v>33633</v>
      </c>
      <c r="F11574" t="s">
        <v>16</v>
      </c>
      <c r="G11574" t="s">
        <v>5387</v>
      </c>
      <c r="H11574">
        <v>0</v>
      </c>
      <c r="I11574">
        <v>0</v>
      </c>
      <c r="J11574">
        <v>0</v>
      </c>
      <c r="K11574" t="s">
        <v>45154</v>
      </c>
    </row>
    <row r="11575" spans="1:11" x14ac:dyDescent="0.3">
      <c r="A11575" t="s">
        <v>45155</v>
      </c>
      <c r="C11575" t="s">
        <v>20</v>
      </c>
      <c r="D11575" t="s">
        <v>45156</v>
      </c>
      <c r="E11575" t="s">
        <v>33633</v>
      </c>
      <c r="F11575" t="s">
        <v>1986</v>
      </c>
      <c r="G11575" t="s">
        <v>42</v>
      </c>
      <c r="H11575">
        <v>0</v>
      </c>
      <c r="I11575">
        <v>0</v>
      </c>
      <c r="J11575">
        <v>0</v>
      </c>
      <c r="K11575" t="s">
        <v>45157</v>
      </c>
    </row>
    <row r="11576" spans="1:11" x14ac:dyDescent="0.3">
      <c r="A11576" t="s">
        <v>45158</v>
      </c>
      <c r="C11576" t="s">
        <v>466</v>
      </c>
      <c r="D11576" t="s">
        <v>45159</v>
      </c>
      <c r="E11576" t="s">
        <v>41948</v>
      </c>
      <c r="F11576" t="s">
        <v>650</v>
      </c>
      <c r="G11576" t="s">
        <v>42</v>
      </c>
      <c r="H11576">
        <v>0</v>
      </c>
      <c r="I11576">
        <v>0</v>
      </c>
      <c r="J11576">
        <v>0</v>
      </c>
      <c r="K11576" t="s">
        <v>45160</v>
      </c>
    </row>
    <row r="11577" spans="1:11" x14ac:dyDescent="0.3">
      <c r="A11577" t="s">
        <v>45161</v>
      </c>
      <c r="B11577" t="s">
        <v>45162</v>
      </c>
      <c r="C11577" t="s">
        <v>147</v>
      </c>
      <c r="D11577" t="s">
        <v>45163</v>
      </c>
      <c r="E11577" t="s">
        <v>183</v>
      </c>
      <c r="F11577" t="s">
        <v>1981</v>
      </c>
      <c r="G11577" t="s">
        <v>42</v>
      </c>
      <c r="H11577">
        <v>0</v>
      </c>
      <c r="I11577">
        <v>0</v>
      </c>
      <c r="J11577">
        <v>0</v>
      </c>
      <c r="K11577" t="s">
        <v>45164</v>
      </c>
    </row>
    <row r="11578" spans="1:11" x14ac:dyDescent="0.3">
      <c r="A11578" t="s">
        <v>45165</v>
      </c>
      <c r="B11578" t="s">
        <v>45166</v>
      </c>
      <c r="C11578" t="s">
        <v>147</v>
      </c>
      <c r="D11578" t="s">
        <v>45167</v>
      </c>
      <c r="E11578" t="s">
        <v>183</v>
      </c>
      <c r="F11578" t="s">
        <v>1531</v>
      </c>
      <c r="G11578" t="s">
        <v>42</v>
      </c>
      <c r="H11578">
        <v>0</v>
      </c>
      <c r="I11578">
        <v>0</v>
      </c>
      <c r="J11578">
        <v>0</v>
      </c>
      <c r="K11578" t="s">
        <v>45168</v>
      </c>
    </row>
    <row r="11579" spans="1:11" x14ac:dyDescent="0.3">
      <c r="A11579" t="s">
        <v>45169</v>
      </c>
      <c r="B11579" t="s">
        <v>45170</v>
      </c>
      <c r="C11579" t="s">
        <v>147</v>
      </c>
      <c r="D11579" t="s">
        <v>45171</v>
      </c>
      <c r="E11579" t="s">
        <v>183</v>
      </c>
      <c r="F11579" t="s">
        <v>6890</v>
      </c>
      <c r="G11579" t="s">
        <v>42</v>
      </c>
      <c r="H11579">
        <v>0</v>
      </c>
      <c r="I11579">
        <v>0</v>
      </c>
      <c r="J11579">
        <v>0</v>
      </c>
      <c r="K11579" t="s">
        <v>45172</v>
      </c>
    </row>
    <row r="11580" spans="1:11" x14ac:dyDescent="0.3">
      <c r="A11580" t="s">
        <v>45173</v>
      </c>
      <c r="B11580" t="s">
        <v>45174</v>
      </c>
      <c r="C11580" t="s">
        <v>27</v>
      </c>
      <c r="D11580" t="s">
        <v>45175</v>
      </c>
      <c r="E11580" t="s">
        <v>17709</v>
      </c>
      <c r="F11580" t="s">
        <v>16</v>
      </c>
      <c r="G11580" t="s">
        <v>4763</v>
      </c>
      <c r="H11580">
        <v>0</v>
      </c>
      <c r="I11580">
        <v>0</v>
      </c>
      <c r="J11580">
        <v>0</v>
      </c>
      <c r="K11580" t="s">
        <v>45176</v>
      </c>
    </row>
    <row r="11581" spans="1:11" x14ac:dyDescent="0.3">
      <c r="A11581" t="s">
        <v>45177</v>
      </c>
      <c r="B11581" t="s">
        <v>45178</v>
      </c>
      <c r="C11581" t="s">
        <v>13</v>
      </c>
      <c r="D11581" t="s">
        <v>45179</v>
      </c>
      <c r="E11581" t="s">
        <v>41916</v>
      </c>
      <c r="F11581" t="s">
        <v>16</v>
      </c>
      <c r="G11581" t="s">
        <v>2866</v>
      </c>
      <c r="H11581">
        <v>0</v>
      </c>
      <c r="I11581">
        <v>0</v>
      </c>
      <c r="J11581">
        <v>0</v>
      </c>
      <c r="K11581" t="s">
        <v>45180</v>
      </c>
    </row>
    <row r="11582" spans="1:11" x14ac:dyDescent="0.3">
      <c r="A11582" t="s">
        <v>45181</v>
      </c>
      <c r="B11582" t="s">
        <v>45182</v>
      </c>
      <c r="C11582" t="s">
        <v>20</v>
      </c>
      <c r="D11582" t="s">
        <v>45183</v>
      </c>
      <c r="E11582" t="s">
        <v>22</v>
      </c>
      <c r="F11582" t="s">
        <v>7156</v>
      </c>
      <c r="G11582" t="s">
        <v>42</v>
      </c>
      <c r="H11582">
        <v>0</v>
      </c>
      <c r="I11582">
        <v>0</v>
      </c>
      <c r="J11582">
        <v>0</v>
      </c>
      <c r="K11582" t="s">
        <v>45184</v>
      </c>
    </row>
    <row r="11583" spans="1:11" x14ac:dyDescent="0.3">
      <c r="A11583" t="s">
        <v>45185</v>
      </c>
      <c r="B11583" t="s">
        <v>45186</v>
      </c>
      <c r="C11583" t="s">
        <v>20</v>
      </c>
      <c r="D11583" t="s">
        <v>45187</v>
      </c>
      <c r="E11583" t="s">
        <v>33633</v>
      </c>
      <c r="F11583" t="s">
        <v>16</v>
      </c>
      <c r="G11583" t="s">
        <v>4900</v>
      </c>
      <c r="H11583">
        <v>0</v>
      </c>
      <c r="I11583">
        <v>0</v>
      </c>
      <c r="J11583">
        <v>0</v>
      </c>
      <c r="K11583" t="s">
        <v>45188</v>
      </c>
    </row>
    <row r="11584" spans="1:11" x14ac:dyDescent="0.3">
      <c r="A11584" t="s">
        <v>45189</v>
      </c>
      <c r="B11584" t="s">
        <v>45190</v>
      </c>
      <c r="C11584" t="s">
        <v>20</v>
      </c>
      <c r="D11584" t="s">
        <v>45191</v>
      </c>
      <c r="E11584" t="s">
        <v>33633</v>
      </c>
      <c r="F11584" t="s">
        <v>16</v>
      </c>
      <c r="G11584" t="s">
        <v>22797</v>
      </c>
      <c r="H11584">
        <v>0</v>
      </c>
      <c r="I11584">
        <v>0</v>
      </c>
      <c r="J11584">
        <v>0</v>
      </c>
      <c r="K11584" t="s">
        <v>45192</v>
      </c>
    </row>
    <row r="11585" spans="1:11" x14ac:dyDescent="0.3">
      <c r="A11585" t="s">
        <v>45193</v>
      </c>
      <c r="B11585" t="s">
        <v>45194</v>
      </c>
      <c r="C11585" t="s">
        <v>20</v>
      </c>
      <c r="D11585" t="s">
        <v>45195</v>
      </c>
      <c r="E11585" t="s">
        <v>33633</v>
      </c>
      <c r="F11585" t="s">
        <v>16</v>
      </c>
      <c r="G11585" t="s">
        <v>22797</v>
      </c>
      <c r="H11585">
        <v>0</v>
      </c>
      <c r="I11585">
        <v>0</v>
      </c>
      <c r="J11585">
        <v>0</v>
      </c>
      <c r="K11585" t="s">
        <v>45196</v>
      </c>
    </row>
    <row r="11586" spans="1:11" x14ac:dyDescent="0.3">
      <c r="A11586" t="s">
        <v>45197</v>
      </c>
      <c r="B11586" t="s">
        <v>45198</v>
      </c>
      <c r="C11586" t="s">
        <v>20</v>
      </c>
      <c r="D11586" t="s">
        <v>45199</v>
      </c>
      <c r="E11586" t="s">
        <v>33633</v>
      </c>
      <c r="F11586" t="s">
        <v>16</v>
      </c>
      <c r="G11586" t="s">
        <v>23859</v>
      </c>
      <c r="H11586">
        <v>0</v>
      </c>
      <c r="I11586">
        <v>0</v>
      </c>
      <c r="J11586">
        <v>0</v>
      </c>
      <c r="K11586" t="s">
        <v>45200</v>
      </c>
    </row>
    <row r="11587" spans="1:11" x14ac:dyDescent="0.3">
      <c r="A11587" t="s">
        <v>45201</v>
      </c>
      <c r="B11587" t="s">
        <v>45202</v>
      </c>
      <c r="C11587" t="s">
        <v>27</v>
      </c>
      <c r="D11587" t="s">
        <v>45203</v>
      </c>
      <c r="E11587" t="s">
        <v>17709</v>
      </c>
      <c r="F11587" t="s">
        <v>16</v>
      </c>
      <c r="G11587" t="s">
        <v>4763</v>
      </c>
      <c r="H11587">
        <v>0</v>
      </c>
      <c r="I11587">
        <v>0</v>
      </c>
      <c r="J11587">
        <v>0</v>
      </c>
      <c r="K11587" t="s">
        <v>45204</v>
      </c>
    </row>
    <row r="11588" spans="1:11" x14ac:dyDescent="0.3">
      <c r="A11588" t="s">
        <v>45205</v>
      </c>
      <c r="B11588" t="s">
        <v>45206</v>
      </c>
      <c r="C11588" t="s">
        <v>27</v>
      </c>
      <c r="D11588" t="s">
        <v>45207</v>
      </c>
      <c r="E11588" t="s">
        <v>17709</v>
      </c>
      <c r="F11588" t="s">
        <v>16</v>
      </c>
      <c r="G11588" t="s">
        <v>45208</v>
      </c>
      <c r="H11588">
        <v>0</v>
      </c>
      <c r="I11588">
        <v>0</v>
      </c>
      <c r="J11588">
        <v>0</v>
      </c>
      <c r="K11588" t="s">
        <v>45209</v>
      </c>
    </row>
    <row r="11589" spans="1:11" x14ac:dyDescent="0.3">
      <c r="A11589" t="s">
        <v>45210</v>
      </c>
      <c r="B11589" t="s">
        <v>45211</v>
      </c>
      <c r="C11589" t="s">
        <v>20</v>
      </c>
      <c r="D11589" t="s">
        <v>45212</v>
      </c>
      <c r="E11589" t="s">
        <v>33633</v>
      </c>
      <c r="F11589" t="s">
        <v>16</v>
      </c>
      <c r="G11589" t="s">
        <v>9108</v>
      </c>
      <c r="H11589">
        <v>0</v>
      </c>
      <c r="I11589">
        <v>0</v>
      </c>
      <c r="J11589">
        <v>0</v>
      </c>
      <c r="K11589" t="s">
        <v>45213</v>
      </c>
    </row>
    <row r="11590" spans="1:11" x14ac:dyDescent="0.3">
      <c r="A11590" t="s">
        <v>45214</v>
      </c>
      <c r="B11590" t="s">
        <v>45215</v>
      </c>
      <c r="C11590" t="s">
        <v>27</v>
      </c>
      <c r="D11590" t="s">
        <v>45216</v>
      </c>
      <c r="E11590" t="s">
        <v>17709</v>
      </c>
      <c r="F11590" t="s">
        <v>16</v>
      </c>
      <c r="G11590" t="s">
        <v>1952</v>
      </c>
      <c r="H11590">
        <v>0</v>
      </c>
      <c r="I11590">
        <v>0</v>
      </c>
      <c r="J11590">
        <v>0</v>
      </c>
      <c r="K11590" t="s">
        <v>45217</v>
      </c>
    </row>
    <row r="11591" spans="1:11" x14ac:dyDescent="0.3">
      <c r="A11591" t="s">
        <v>45218</v>
      </c>
      <c r="B11591" t="s">
        <v>45219</v>
      </c>
      <c r="C11591" t="s">
        <v>27</v>
      </c>
      <c r="D11591" t="s">
        <v>45220</v>
      </c>
      <c r="E11591" t="s">
        <v>17709</v>
      </c>
      <c r="F11591" t="s">
        <v>41</v>
      </c>
      <c r="G11591" t="s">
        <v>42</v>
      </c>
      <c r="H11591">
        <v>0</v>
      </c>
      <c r="I11591">
        <v>0</v>
      </c>
      <c r="J11591">
        <v>0</v>
      </c>
      <c r="K11591" t="s">
        <v>45221</v>
      </c>
    </row>
    <row r="11592" spans="1:11" x14ac:dyDescent="0.3">
      <c r="A11592" t="s">
        <v>45222</v>
      </c>
      <c r="B11592" t="s">
        <v>45223</v>
      </c>
      <c r="C11592" t="s">
        <v>13</v>
      </c>
      <c r="D11592" t="s">
        <v>45224</v>
      </c>
      <c r="E11592" t="s">
        <v>15</v>
      </c>
      <c r="F11592" t="s">
        <v>16</v>
      </c>
      <c r="G11592" t="s">
        <v>5588</v>
      </c>
      <c r="H11592">
        <v>0</v>
      </c>
      <c r="I11592">
        <v>0</v>
      </c>
      <c r="J11592">
        <v>0</v>
      </c>
      <c r="K11592" t="s">
        <v>45225</v>
      </c>
    </row>
    <row r="11593" spans="1:11" x14ac:dyDescent="0.3">
      <c r="A11593" t="s">
        <v>45226</v>
      </c>
      <c r="B11593" t="s">
        <v>45227</v>
      </c>
      <c r="C11593" t="s">
        <v>27</v>
      </c>
      <c r="D11593" t="s">
        <v>45228</v>
      </c>
      <c r="E11593" t="s">
        <v>29</v>
      </c>
      <c r="F11593" t="s">
        <v>41</v>
      </c>
      <c r="G11593" t="s">
        <v>42</v>
      </c>
      <c r="H11593">
        <v>0</v>
      </c>
      <c r="I11593">
        <v>0</v>
      </c>
      <c r="J11593">
        <v>0</v>
      </c>
      <c r="K11593" t="s">
        <v>45229</v>
      </c>
    </row>
    <row r="11594" spans="1:11" x14ac:dyDescent="0.3">
      <c r="A11594" t="s">
        <v>45230</v>
      </c>
      <c r="B11594" t="s">
        <v>45186</v>
      </c>
      <c r="C11594" t="s">
        <v>466</v>
      </c>
      <c r="D11594" t="s">
        <v>45231</v>
      </c>
      <c r="E11594" t="s">
        <v>41948</v>
      </c>
      <c r="F11594" t="s">
        <v>1961</v>
      </c>
      <c r="G11594" t="s">
        <v>42</v>
      </c>
      <c r="H11594">
        <v>0</v>
      </c>
      <c r="I11594">
        <v>0</v>
      </c>
      <c r="J11594">
        <v>0</v>
      </c>
      <c r="K11594" t="s">
        <v>45232</v>
      </c>
    </row>
    <row r="11595" spans="1:11" x14ac:dyDescent="0.3">
      <c r="A11595" t="s">
        <v>45233</v>
      </c>
      <c r="B11595" t="s">
        <v>45234</v>
      </c>
      <c r="C11595" t="s">
        <v>20</v>
      </c>
      <c r="D11595" t="s">
        <v>45235</v>
      </c>
      <c r="E11595" t="s">
        <v>33633</v>
      </c>
      <c r="F11595" t="s">
        <v>3555</v>
      </c>
      <c r="G11595" t="s">
        <v>42</v>
      </c>
      <c r="H11595">
        <v>0</v>
      </c>
      <c r="I11595">
        <v>0</v>
      </c>
      <c r="J11595">
        <v>0</v>
      </c>
      <c r="K11595" t="s">
        <v>45236</v>
      </c>
    </row>
    <row r="11596" spans="1:11" x14ac:dyDescent="0.3">
      <c r="A11596" t="s">
        <v>45237</v>
      </c>
      <c r="B11596" t="s">
        <v>45238</v>
      </c>
      <c r="C11596" t="s">
        <v>20</v>
      </c>
      <c r="D11596" t="s">
        <v>45239</v>
      </c>
      <c r="E11596" t="s">
        <v>33633</v>
      </c>
      <c r="F11596" t="s">
        <v>8797</v>
      </c>
      <c r="G11596" t="s">
        <v>42</v>
      </c>
      <c r="H11596">
        <v>0</v>
      </c>
      <c r="I11596">
        <v>0</v>
      </c>
      <c r="J11596">
        <v>0</v>
      </c>
      <c r="K11596" t="s">
        <v>45240</v>
      </c>
    </row>
    <row r="11597" spans="1:11" x14ac:dyDescent="0.3">
      <c r="A11597" t="s">
        <v>45241</v>
      </c>
      <c r="B11597" t="s">
        <v>45242</v>
      </c>
      <c r="C11597" t="s">
        <v>27</v>
      </c>
      <c r="D11597" t="s">
        <v>45243</v>
      </c>
      <c r="E11597" t="s">
        <v>17709</v>
      </c>
      <c r="F11597" t="s">
        <v>41</v>
      </c>
      <c r="G11597" t="s">
        <v>42</v>
      </c>
      <c r="H11597">
        <v>0</v>
      </c>
      <c r="I11597">
        <v>0</v>
      </c>
      <c r="J11597">
        <v>0</v>
      </c>
      <c r="K11597" t="s">
        <v>45244</v>
      </c>
    </row>
    <row r="11598" spans="1:11" x14ac:dyDescent="0.3">
      <c r="A11598" t="s">
        <v>45245</v>
      </c>
      <c r="B11598" t="s">
        <v>45246</v>
      </c>
      <c r="C11598" t="s">
        <v>558</v>
      </c>
      <c r="D11598" t="s">
        <v>45247</v>
      </c>
      <c r="E11598" t="s">
        <v>32122</v>
      </c>
      <c r="F11598" t="s">
        <v>18339</v>
      </c>
      <c r="G11598" t="s">
        <v>42</v>
      </c>
      <c r="H11598">
        <v>0</v>
      </c>
      <c r="I11598">
        <v>0</v>
      </c>
      <c r="J11598">
        <v>0</v>
      </c>
      <c r="K11598" t="s">
        <v>45248</v>
      </c>
    </row>
    <row r="11599" spans="1:11" x14ac:dyDescent="0.3">
      <c r="A11599" t="s">
        <v>45249</v>
      </c>
      <c r="B11599" t="s">
        <v>45250</v>
      </c>
      <c r="C11599" t="s">
        <v>558</v>
      </c>
      <c r="D11599" t="s">
        <v>45251</v>
      </c>
      <c r="E11599" t="s">
        <v>32122</v>
      </c>
      <c r="F11599" t="s">
        <v>12188</v>
      </c>
      <c r="G11599" t="s">
        <v>42</v>
      </c>
      <c r="H11599">
        <v>0</v>
      </c>
      <c r="I11599">
        <v>0</v>
      </c>
      <c r="J11599">
        <v>0</v>
      </c>
      <c r="K11599" t="s">
        <v>45252</v>
      </c>
    </row>
    <row r="11600" spans="1:11" x14ac:dyDescent="0.3">
      <c r="A11600" t="s">
        <v>45253</v>
      </c>
      <c r="B11600" t="s">
        <v>45254</v>
      </c>
      <c r="C11600" t="s">
        <v>20</v>
      </c>
      <c r="D11600" t="s">
        <v>45255</v>
      </c>
      <c r="E11600" t="s">
        <v>33633</v>
      </c>
      <c r="F11600" t="s">
        <v>302</v>
      </c>
      <c r="G11600" t="s">
        <v>42</v>
      </c>
      <c r="H11600">
        <v>0</v>
      </c>
      <c r="I11600">
        <v>0</v>
      </c>
      <c r="J11600">
        <v>0</v>
      </c>
      <c r="K11600" t="s">
        <v>45256</v>
      </c>
    </row>
    <row r="11601" spans="1:11" x14ac:dyDescent="0.3">
      <c r="A11601" t="s">
        <v>45257</v>
      </c>
      <c r="C11601" t="s">
        <v>27</v>
      </c>
      <c r="D11601" t="s">
        <v>45258</v>
      </c>
      <c r="E11601" t="s">
        <v>17709</v>
      </c>
      <c r="F11601" t="s">
        <v>41</v>
      </c>
      <c r="G11601" t="s">
        <v>42</v>
      </c>
      <c r="H11601">
        <v>0</v>
      </c>
      <c r="I11601">
        <v>0</v>
      </c>
      <c r="J11601">
        <v>0</v>
      </c>
      <c r="K11601" t="s">
        <v>45259</v>
      </c>
    </row>
    <row r="11602" spans="1:11" x14ac:dyDescent="0.3">
      <c r="A11602" t="s">
        <v>45260</v>
      </c>
      <c r="B11602" t="s">
        <v>45261</v>
      </c>
      <c r="C11602" t="s">
        <v>27</v>
      </c>
      <c r="D11602" t="s">
        <v>45262</v>
      </c>
      <c r="E11602" t="s">
        <v>29</v>
      </c>
      <c r="F11602" t="s">
        <v>41</v>
      </c>
      <c r="G11602" t="s">
        <v>42</v>
      </c>
      <c r="H11602">
        <v>0</v>
      </c>
      <c r="I11602">
        <v>0</v>
      </c>
      <c r="J11602">
        <v>0</v>
      </c>
      <c r="K11602" t="s">
        <v>45263</v>
      </c>
    </row>
    <row r="11603" spans="1:11" x14ac:dyDescent="0.3">
      <c r="A11603" t="s">
        <v>45264</v>
      </c>
      <c r="B11603" t="s">
        <v>45265</v>
      </c>
      <c r="C11603" t="s">
        <v>20</v>
      </c>
      <c r="D11603" t="s">
        <v>45266</v>
      </c>
      <c r="E11603" t="s">
        <v>33633</v>
      </c>
      <c r="F11603" t="s">
        <v>16</v>
      </c>
      <c r="G11603" t="s">
        <v>11985</v>
      </c>
      <c r="H11603">
        <v>0</v>
      </c>
      <c r="I11603">
        <v>0</v>
      </c>
      <c r="J11603">
        <v>0</v>
      </c>
      <c r="K11603" t="s">
        <v>45267</v>
      </c>
    </row>
    <row r="11604" spans="1:11" x14ac:dyDescent="0.3">
      <c r="A11604" t="s">
        <v>45268</v>
      </c>
      <c r="B11604" t="s">
        <v>45269</v>
      </c>
      <c r="C11604" t="s">
        <v>20</v>
      </c>
      <c r="D11604" t="s">
        <v>45270</v>
      </c>
      <c r="E11604" t="s">
        <v>33633</v>
      </c>
      <c r="F11604" t="s">
        <v>16</v>
      </c>
      <c r="G11604" t="s">
        <v>756</v>
      </c>
      <c r="H11604">
        <v>0</v>
      </c>
      <c r="I11604">
        <v>0</v>
      </c>
      <c r="J11604">
        <v>0</v>
      </c>
      <c r="K11604" t="s">
        <v>45271</v>
      </c>
    </row>
    <row r="11605" spans="1:11" x14ac:dyDescent="0.3">
      <c r="A11605" t="s">
        <v>45272</v>
      </c>
      <c r="B11605" t="s">
        <v>45273</v>
      </c>
      <c r="C11605" t="s">
        <v>20</v>
      </c>
      <c r="D11605" t="s">
        <v>45274</v>
      </c>
      <c r="E11605" t="s">
        <v>33633</v>
      </c>
      <c r="F11605" t="s">
        <v>16</v>
      </c>
      <c r="G11605" t="s">
        <v>2750</v>
      </c>
      <c r="H11605">
        <v>0</v>
      </c>
      <c r="I11605">
        <v>0</v>
      </c>
      <c r="J11605">
        <v>0</v>
      </c>
      <c r="K11605" t="s">
        <v>45275</v>
      </c>
    </row>
    <row r="11606" spans="1:11" x14ac:dyDescent="0.3">
      <c r="A11606" t="s">
        <v>45276</v>
      </c>
      <c r="B11606" t="s">
        <v>45277</v>
      </c>
      <c r="C11606" t="s">
        <v>20</v>
      </c>
      <c r="D11606" t="s">
        <v>45278</v>
      </c>
      <c r="E11606" t="s">
        <v>33633</v>
      </c>
      <c r="F11606" t="s">
        <v>16</v>
      </c>
      <c r="G11606" t="s">
        <v>23</v>
      </c>
      <c r="H11606">
        <v>0</v>
      </c>
      <c r="I11606">
        <v>0</v>
      </c>
      <c r="J11606">
        <v>0</v>
      </c>
      <c r="K11606" t="s">
        <v>45279</v>
      </c>
    </row>
    <row r="11607" spans="1:11" x14ac:dyDescent="0.3">
      <c r="A11607" t="s">
        <v>45280</v>
      </c>
      <c r="B11607" t="s">
        <v>45281</v>
      </c>
      <c r="C11607" t="s">
        <v>20</v>
      </c>
      <c r="D11607" t="s">
        <v>45282</v>
      </c>
      <c r="E11607" t="s">
        <v>33633</v>
      </c>
      <c r="F11607" t="s">
        <v>16</v>
      </c>
      <c r="G11607" t="s">
        <v>1899</v>
      </c>
      <c r="H11607">
        <v>0</v>
      </c>
      <c r="I11607">
        <v>0</v>
      </c>
      <c r="J11607">
        <v>0</v>
      </c>
      <c r="K11607" t="s">
        <v>45283</v>
      </c>
    </row>
    <row r="11608" spans="1:11" x14ac:dyDescent="0.3">
      <c r="A11608" t="s">
        <v>45284</v>
      </c>
      <c r="B11608" t="s">
        <v>45285</v>
      </c>
      <c r="C11608" t="s">
        <v>20</v>
      </c>
      <c r="D11608" t="s">
        <v>45286</v>
      </c>
      <c r="E11608" t="s">
        <v>33633</v>
      </c>
      <c r="F11608" t="s">
        <v>11510</v>
      </c>
      <c r="G11608" t="s">
        <v>42</v>
      </c>
      <c r="H11608">
        <v>0</v>
      </c>
      <c r="I11608">
        <v>0</v>
      </c>
      <c r="J11608">
        <v>0</v>
      </c>
      <c r="K11608" t="s">
        <v>45287</v>
      </c>
    </row>
    <row r="11609" spans="1:11" x14ac:dyDescent="0.3">
      <c r="A11609" t="s">
        <v>45288</v>
      </c>
      <c r="B11609" t="s">
        <v>45289</v>
      </c>
      <c r="C11609" t="s">
        <v>20</v>
      </c>
      <c r="D11609" t="s">
        <v>45290</v>
      </c>
      <c r="E11609" t="s">
        <v>33633</v>
      </c>
      <c r="F11609" t="s">
        <v>22372</v>
      </c>
      <c r="G11609" t="s">
        <v>42</v>
      </c>
      <c r="H11609">
        <v>0</v>
      </c>
      <c r="I11609">
        <v>0</v>
      </c>
      <c r="J11609">
        <v>0</v>
      </c>
      <c r="K11609" t="s">
        <v>45291</v>
      </c>
    </row>
    <row r="11610" spans="1:11" x14ac:dyDescent="0.3">
      <c r="A11610" t="s">
        <v>45292</v>
      </c>
      <c r="B11610" t="s">
        <v>45293</v>
      </c>
      <c r="C11610" t="s">
        <v>20</v>
      </c>
      <c r="D11610" t="s">
        <v>45294</v>
      </c>
      <c r="E11610" t="s">
        <v>33633</v>
      </c>
      <c r="F11610" t="s">
        <v>2703</v>
      </c>
      <c r="G11610" t="s">
        <v>42</v>
      </c>
      <c r="H11610">
        <v>0</v>
      </c>
      <c r="I11610">
        <v>0</v>
      </c>
      <c r="J11610">
        <v>0</v>
      </c>
      <c r="K11610" t="s">
        <v>45295</v>
      </c>
    </row>
    <row r="11611" spans="1:11" x14ac:dyDescent="0.3">
      <c r="A11611" t="s">
        <v>45296</v>
      </c>
      <c r="C11611" t="s">
        <v>147</v>
      </c>
      <c r="D11611" t="s">
        <v>45297</v>
      </c>
      <c r="E11611" t="s">
        <v>183</v>
      </c>
      <c r="F11611" t="s">
        <v>5312</v>
      </c>
      <c r="G11611" t="s">
        <v>42</v>
      </c>
      <c r="H11611">
        <v>0</v>
      </c>
      <c r="I11611">
        <v>0</v>
      </c>
      <c r="J11611">
        <v>0</v>
      </c>
      <c r="K11611" t="s">
        <v>45298</v>
      </c>
    </row>
    <row r="11612" spans="1:11" x14ac:dyDescent="0.3">
      <c r="A11612" t="s">
        <v>45299</v>
      </c>
      <c r="B11612" t="s">
        <v>45300</v>
      </c>
      <c r="C11612" t="s">
        <v>27</v>
      </c>
      <c r="D11612" t="s">
        <v>45301</v>
      </c>
      <c r="E11612" t="s">
        <v>29</v>
      </c>
      <c r="F11612" t="s">
        <v>41</v>
      </c>
      <c r="G11612" t="s">
        <v>42</v>
      </c>
      <c r="H11612">
        <v>0</v>
      </c>
      <c r="I11612">
        <v>0</v>
      </c>
      <c r="J11612">
        <v>0</v>
      </c>
      <c r="K11612" t="s">
        <v>45302</v>
      </c>
    </row>
    <row r="11613" spans="1:11" x14ac:dyDescent="0.3">
      <c r="A11613" t="s">
        <v>45303</v>
      </c>
      <c r="B11613" t="s">
        <v>45304</v>
      </c>
      <c r="C11613" t="s">
        <v>27</v>
      </c>
      <c r="D11613" t="s">
        <v>45305</v>
      </c>
      <c r="E11613" t="s">
        <v>17709</v>
      </c>
      <c r="F11613" t="s">
        <v>41</v>
      </c>
      <c r="G11613" t="s">
        <v>42</v>
      </c>
      <c r="H11613">
        <v>0</v>
      </c>
      <c r="I11613">
        <v>0</v>
      </c>
      <c r="J11613">
        <v>0</v>
      </c>
      <c r="K11613" t="s">
        <v>45306</v>
      </c>
    </row>
    <row r="11614" spans="1:11" x14ac:dyDescent="0.3">
      <c r="A11614" t="s">
        <v>45307</v>
      </c>
      <c r="B11614" t="s">
        <v>45308</v>
      </c>
      <c r="C11614" t="s">
        <v>147</v>
      </c>
      <c r="D11614" t="s">
        <v>45309</v>
      </c>
      <c r="E11614" t="s">
        <v>183</v>
      </c>
      <c r="F11614" t="s">
        <v>3177</v>
      </c>
      <c r="G11614" t="s">
        <v>42</v>
      </c>
      <c r="H11614">
        <v>0</v>
      </c>
      <c r="I11614">
        <v>0</v>
      </c>
      <c r="J11614">
        <v>0</v>
      </c>
      <c r="K11614" t="s">
        <v>45310</v>
      </c>
    </row>
    <row r="11615" spans="1:11" x14ac:dyDescent="0.3">
      <c r="A11615" t="s">
        <v>45311</v>
      </c>
      <c r="C11615" t="s">
        <v>147</v>
      </c>
      <c r="D11615" t="s">
        <v>45312</v>
      </c>
      <c r="E11615" t="s">
        <v>183</v>
      </c>
      <c r="F11615" t="s">
        <v>21100</v>
      </c>
      <c r="G11615" t="s">
        <v>42</v>
      </c>
      <c r="H11615">
        <v>0</v>
      </c>
      <c r="I11615">
        <v>0</v>
      </c>
      <c r="J11615">
        <v>0</v>
      </c>
      <c r="K11615" t="s">
        <v>45313</v>
      </c>
    </row>
    <row r="11616" spans="1:11" x14ac:dyDescent="0.3">
      <c r="A11616" t="s">
        <v>45314</v>
      </c>
      <c r="C11616" t="s">
        <v>147</v>
      </c>
      <c r="D11616" t="s">
        <v>45315</v>
      </c>
      <c r="E11616" t="s">
        <v>183</v>
      </c>
      <c r="F11616" t="s">
        <v>1467</v>
      </c>
      <c r="G11616" t="s">
        <v>42</v>
      </c>
      <c r="H11616">
        <v>0</v>
      </c>
      <c r="I11616">
        <v>0</v>
      </c>
      <c r="J11616">
        <v>0</v>
      </c>
      <c r="K11616" t="s">
        <v>45316</v>
      </c>
    </row>
    <row r="11617" spans="1:11" x14ac:dyDescent="0.3">
      <c r="A11617" t="s">
        <v>45317</v>
      </c>
      <c r="B11617" t="s">
        <v>45318</v>
      </c>
      <c r="C11617" t="s">
        <v>13</v>
      </c>
      <c r="D11617" t="s">
        <v>45319</v>
      </c>
      <c r="E11617" t="s">
        <v>41916</v>
      </c>
      <c r="F11617" t="s">
        <v>16</v>
      </c>
      <c r="G11617" t="s">
        <v>1481</v>
      </c>
      <c r="H11617">
        <v>0</v>
      </c>
      <c r="I11617">
        <v>0</v>
      </c>
      <c r="J11617">
        <v>0</v>
      </c>
      <c r="K11617" t="s">
        <v>45320</v>
      </c>
    </row>
    <row r="11618" spans="1:11" x14ac:dyDescent="0.3">
      <c r="A11618" t="s">
        <v>45321</v>
      </c>
      <c r="C11618" t="s">
        <v>20</v>
      </c>
      <c r="D11618" t="s">
        <v>45322</v>
      </c>
      <c r="E11618" t="s">
        <v>33633</v>
      </c>
      <c r="F11618" t="s">
        <v>16</v>
      </c>
      <c r="G11618" t="s">
        <v>8911</v>
      </c>
      <c r="H11618">
        <v>0</v>
      </c>
      <c r="I11618">
        <v>0</v>
      </c>
      <c r="J11618">
        <v>0</v>
      </c>
      <c r="K11618" t="s">
        <v>45323</v>
      </c>
    </row>
    <row r="11619" spans="1:11" x14ac:dyDescent="0.3">
      <c r="A11619" t="s">
        <v>45324</v>
      </c>
      <c r="B11619" t="s">
        <v>45325</v>
      </c>
      <c r="C11619" t="s">
        <v>20</v>
      </c>
      <c r="D11619" t="s">
        <v>45326</v>
      </c>
      <c r="E11619" t="s">
        <v>33633</v>
      </c>
      <c r="F11619" t="s">
        <v>16</v>
      </c>
      <c r="G11619" t="s">
        <v>8577</v>
      </c>
      <c r="H11619">
        <v>0</v>
      </c>
      <c r="I11619">
        <v>0</v>
      </c>
      <c r="J11619">
        <v>0</v>
      </c>
      <c r="K11619" t="s">
        <v>45327</v>
      </c>
    </row>
    <row r="11620" spans="1:11" x14ac:dyDescent="0.3">
      <c r="A11620" t="s">
        <v>45328</v>
      </c>
      <c r="B11620" t="s">
        <v>45329</v>
      </c>
      <c r="C11620" t="s">
        <v>13</v>
      </c>
      <c r="D11620" t="s">
        <v>45330</v>
      </c>
      <c r="E11620" t="s">
        <v>41916</v>
      </c>
      <c r="F11620" t="s">
        <v>16</v>
      </c>
      <c r="G11620" t="s">
        <v>8577</v>
      </c>
      <c r="H11620">
        <v>0</v>
      </c>
      <c r="I11620">
        <v>0</v>
      </c>
      <c r="J11620">
        <v>0</v>
      </c>
      <c r="K11620" t="s">
        <v>45331</v>
      </c>
    </row>
    <row r="11621" spans="1:11" x14ac:dyDescent="0.3">
      <c r="A11621" t="s">
        <v>45332</v>
      </c>
      <c r="B11621" t="s">
        <v>45333</v>
      </c>
      <c r="C11621" t="s">
        <v>20</v>
      </c>
      <c r="D11621" t="s">
        <v>45334</v>
      </c>
      <c r="E11621" t="s">
        <v>33633</v>
      </c>
      <c r="F11621" t="s">
        <v>16</v>
      </c>
      <c r="G11621" t="s">
        <v>1439</v>
      </c>
      <c r="H11621">
        <v>0</v>
      </c>
      <c r="I11621">
        <v>0</v>
      </c>
      <c r="J11621">
        <v>0</v>
      </c>
      <c r="K11621" t="s">
        <v>45335</v>
      </c>
    </row>
    <row r="11622" spans="1:11" x14ac:dyDescent="0.3">
      <c r="A11622" t="s">
        <v>45336</v>
      </c>
      <c r="B11622" t="s">
        <v>45337</v>
      </c>
      <c r="C11622" t="s">
        <v>13</v>
      </c>
      <c r="D11622" t="s">
        <v>45338</v>
      </c>
      <c r="E11622" t="s">
        <v>41916</v>
      </c>
      <c r="F11622" t="s">
        <v>71</v>
      </c>
      <c r="G11622" t="s">
        <v>42</v>
      </c>
      <c r="H11622">
        <v>0</v>
      </c>
      <c r="I11622">
        <v>0</v>
      </c>
      <c r="J11622">
        <v>0</v>
      </c>
      <c r="K11622" t="s">
        <v>45339</v>
      </c>
    </row>
    <row r="11623" spans="1:11" x14ac:dyDescent="0.3">
      <c r="A11623" t="s">
        <v>45340</v>
      </c>
      <c r="B11623" t="s">
        <v>45341</v>
      </c>
      <c r="C11623" t="s">
        <v>13</v>
      </c>
      <c r="D11623" t="s">
        <v>45342</v>
      </c>
      <c r="E11623" t="s">
        <v>15</v>
      </c>
      <c r="F11623" t="s">
        <v>6657</v>
      </c>
      <c r="G11623" t="s">
        <v>42</v>
      </c>
      <c r="H11623">
        <v>0</v>
      </c>
      <c r="I11623">
        <v>0</v>
      </c>
      <c r="J11623">
        <v>0</v>
      </c>
      <c r="K11623" t="s">
        <v>45343</v>
      </c>
    </row>
    <row r="11624" spans="1:11" x14ac:dyDescent="0.3">
      <c r="A11624" t="s">
        <v>45344</v>
      </c>
      <c r="C11624" t="s">
        <v>13</v>
      </c>
      <c r="D11624" t="s">
        <v>45345</v>
      </c>
      <c r="E11624" t="s">
        <v>41916</v>
      </c>
      <c r="F11624" t="s">
        <v>482</v>
      </c>
      <c r="G11624" t="s">
        <v>42</v>
      </c>
      <c r="H11624">
        <v>0</v>
      </c>
      <c r="I11624">
        <v>0</v>
      </c>
      <c r="J11624">
        <v>0</v>
      </c>
      <c r="K11624" t="s">
        <v>45346</v>
      </c>
    </row>
    <row r="11625" spans="1:11" x14ac:dyDescent="0.3">
      <c r="A11625" t="s">
        <v>45347</v>
      </c>
      <c r="B11625" t="s">
        <v>45348</v>
      </c>
      <c r="C11625" t="s">
        <v>13</v>
      </c>
      <c r="D11625" t="s">
        <v>45349</v>
      </c>
      <c r="E11625" t="s">
        <v>41916</v>
      </c>
      <c r="F11625" t="s">
        <v>5733</v>
      </c>
      <c r="G11625" t="s">
        <v>42</v>
      </c>
      <c r="H11625">
        <v>0</v>
      </c>
      <c r="I11625">
        <v>0</v>
      </c>
      <c r="J11625">
        <v>0</v>
      </c>
      <c r="K11625" t="s">
        <v>45350</v>
      </c>
    </row>
    <row r="11626" spans="1:11" x14ac:dyDescent="0.3">
      <c r="A11626" t="s">
        <v>45351</v>
      </c>
      <c r="B11626" t="s">
        <v>45352</v>
      </c>
      <c r="C11626" t="s">
        <v>13</v>
      </c>
      <c r="D11626" t="s">
        <v>45353</v>
      </c>
      <c r="E11626" t="s">
        <v>41916</v>
      </c>
      <c r="F11626" t="s">
        <v>5457</v>
      </c>
      <c r="G11626" t="s">
        <v>42</v>
      </c>
      <c r="H11626">
        <v>0</v>
      </c>
      <c r="I11626">
        <v>0</v>
      </c>
      <c r="J11626">
        <v>0</v>
      </c>
      <c r="K11626" t="s">
        <v>45354</v>
      </c>
    </row>
    <row r="11627" spans="1:11" x14ac:dyDescent="0.3">
      <c r="A11627" t="s">
        <v>45355</v>
      </c>
      <c r="B11627" t="s">
        <v>45356</v>
      </c>
      <c r="C11627" t="s">
        <v>13</v>
      </c>
      <c r="D11627" t="s">
        <v>45357</v>
      </c>
      <c r="E11627" t="s">
        <v>41916</v>
      </c>
      <c r="F11627" t="s">
        <v>1531</v>
      </c>
      <c r="G11627" t="s">
        <v>42</v>
      </c>
      <c r="H11627">
        <v>0</v>
      </c>
      <c r="I11627">
        <v>0</v>
      </c>
      <c r="J11627">
        <v>0</v>
      </c>
      <c r="K11627" t="s">
        <v>45358</v>
      </c>
    </row>
    <row r="11628" spans="1:11" x14ac:dyDescent="0.3">
      <c r="A11628" t="s">
        <v>45359</v>
      </c>
      <c r="B11628" t="s">
        <v>45360</v>
      </c>
      <c r="C11628" t="s">
        <v>13</v>
      </c>
      <c r="D11628" t="s">
        <v>45361</v>
      </c>
      <c r="E11628" t="s">
        <v>41916</v>
      </c>
      <c r="F11628" t="s">
        <v>17718</v>
      </c>
      <c r="G11628" t="s">
        <v>42</v>
      </c>
      <c r="H11628">
        <v>0</v>
      </c>
      <c r="I11628">
        <v>0</v>
      </c>
      <c r="J11628">
        <v>0</v>
      </c>
      <c r="K11628" t="s">
        <v>45362</v>
      </c>
    </row>
    <row r="11629" spans="1:11" x14ac:dyDescent="0.3">
      <c r="A11629" t="s">
        <v>45363</v>
      </c>
      <c r="B11629" t="s">
        <v>45364</v>
      </c>
      <c r="C11629" t="s">
        <v>13</v>
      </c>
      <c r="D11629" t="s">
        <v>45365</v>
      </c>
      <c r="E11629" t="s">
        <v>41916</v>
      </c>
      <c r="F11629" t="s">
        <v>13855</v>
      </c>
      <c r="G11629" t="s">
        <v>42</v>
      </c>
      <c r="H11629">
        <v>0</v>
      </c>
      <c r="I11629">
        <v>0</v>
      </c>
      <c r="J11629">
        <v>0</v>
      </c>
      <c r="K11629" t="s">
        <v>45366</v>
      </c>
    </row>
    <row r="11630" spans="1:11" x14ac:dyDescent="0.3">
      <c r="A11630" t="s">
        <v>45367</v>
      </c>
      <c r="B11630" t="s">
        <v>45368</v>
      </c>
      <c r="C11630" t="s">
        <v>13</v>
      </c>
      <c r="D11630" t="s">
        <v>45369</v>
      </c>
      <c r="E11630" t="s">
        <v>41916</v>
      </c>
      <c r="F11630" t="s">
        <v>26302</v>
      </c>
      <c r="G11630" t="s">
        <v>42</v>
      </c>
      <c r="H11630">
        <v>0</v>
      </c>
      <c r="I11630">
        <v>0</v>
      </c>
      <c r="J11630">
        <v>0</v>
      </c>
      <c r="K11630" t="s">
        <v>45370</v>
      </c>
    </row>
    <row r="11631" spans="1:11" x14ac:dyDescent="0.3">
      <c r="A11631" t="s">
        <v>45371</v>
      </c>
      <c r="C11631" t="s">
        <v>13</v>
      </c>
      <c r="D11631" t="s">
        <v>45372</v>
      </c>
      <c r="E11631" t="s">
        <v>41916</v>
      </c>
      <c r="F11631" t="s">
        <v>2482</v>
      </c>
      <c r="G11631" t="s">
        <v>42</v>
      </c>
      <c r="H11631">
        <v>0</v>
      </c>
      <c r="I11631">
        <v>0</v>
      </c>
      <c r="J11631">
        <v>0</v>
      </c>
      <c r="K11631" t="s">
        <v>45373</v>
      </c>
    </row>
    <row r="11632" spans="1:11" x14ac:dyDescent="0.3">
      <c r="A11632" t="s">
        <v>45374</v>
      </c>
      <c r="B11632" t="s">
        <v>45375</v>
      </c>
      <c r="C11632" t="s">
        <v>13</v>
      </c>
      <c r="D11632" t="s">
        <v>45376</v>
      </c>
      <c r="E11632" t="s">
        <v>41916</v>
      </c>
      <c r="F11632" t="s">
        <v>18250</v>
      </c>
      <c r="G11632" t="s">
        <v>42</v>
      </c>
      <c r="H11632">
        <v>0</v>
      </c>
      <c r="I11632">
        <v>0</v>
      </c>
      <c r="J11632">
        <v>0</v>
      </c>
      <c r="K11632" t="s">
        <v>45377</v>
      </c>
    </row>
    <row r="11633" spans="1:11" x14ac:dyDescent="0.3">
      <c r="A11633" t="s">
        <v>45378</v>
      </c>
      <c r="B11633" t="s">
        <v>45379</v>
      </c>
      <c r="C11633" t="s">
        <v>20</v>
      </c>
      <c r="D11633" t="s">
        <v>45380</v>
      </c>
      <c r="E11633" t="s">
        <v>22</v>
      </c>
      <c r="F11633" t="s">
        <v>2286</v>
      </c>
      <c r="G11633" t="s">
        <v>42</v>
      </c>
      <c r="H11633">
        <v>0</v>
      </c>
      <c r="I11633">
        <v>0</v>
      </c>
      <c r="J11633">
        <v>0</v>
      </c>
      <c r="K11633" t="s">
        <v>45381</v>
      </c>
    </row>
    <row r="11634" spans="1:11" x14ac:dyDescent="0.3">
      <c r="A11634" t="s">
        <v>45382</v>
      </c>
      <c r="B11634" t="s">
        <v>45383</v>
      </c>
      <c r="C11634" t="s">
        <v>27</v>
      </c>
      <c r="D11634" t="s">
        <v>45384</v>
      </c>
      <c r="E11634" t="s">
        <v>17709</v>
      </c>
      <c r="F11634" t="s">
        <v>41</v>
      </c>
      <c r="G11634" t="s">
        <v>42</v>
      </c>
      <c r="H11634">
        <v>0</v>
      </c>
      <c r="I11634">
        <v>0</v>
      </c>
      <c r="J11634">
        <v>0</v>
      </c>
      <c r="K11634" t="s">
        <v>45385</v>
      </c>
    </row>
    <row r="11635" spans="1:11" x14ac:dyDescent="0.3">
      <c r="A11635" t="s">
        <v>45386</v>
      </c>
      <c r="B11635" t="s">
        <v>45387</v>
      </c>
      <c r="C11635" t="s">
        <v>20</v>
      </c>
      <c r="D11635" t="s">
        <v>45388</v>
      </c>
      <c r="E11635" t="s">
        <v>33633</v>
      </c>
      <c r="F11635" t="s">
        <v>4336</v>
      </c>
      <c r="G11635" t="s">
        <v>5387</v>
      </c>
      <c r="H11635">
        <v>0</v>
      </c>
      <c r="I11635">
        <v>0</v>
      </c>
      <c r="J11635">
        <v>0</v>
      </c>
      <c r="K11635" t="s">
        <v>45389</v>
      </c>
    </row>
    <row r="11636" spans="1:11" x14ac:dyDescent="0.3">
      <c r="A11636" t="s">
        <v>45390</v>
      </c>
      <c r="B11636" t="s">
        <v>45391</v>
      </c>
      <c r="C11636" t="s">
        <v>20</v>
      </c>
      <c r="D11636" t="s">
        <v>45392</v>
      </c>
      <c r="E11636" t="s">
        <v>33633</v>
      </c>
      <c r="F11636" t="s">
        <v>16</v>
      </c>
      <c r="G11636" t="s">
        <v>3489</v>
      </c>
      <c r="H11636">
        <v>0</v>
      </c>
      <c r="I11636">
        <v>0</v>
      </c>
      <c r="J11636">
        <v>0</v>
      </c>
      <c r="K11636" t="s">
        <v>45393</v>
      </c>
    </row>
    <row r="11637" spans="1:11" x14ac:dyDescent="0.3">
      <c r="A11637" t="s">
        <v>45394</v>
      </c>
      <c r="B11637" t="s">
        <v>45395</v>
      </c>
      <c r="C11637" t="s">
        <v>13</v>
      </c>
      <c r="D11637" t="s">
        <v>45396</v>
      </c>
      <c r="E11637" t="s">
        <v>41916</v>
      </c>
      <c r="F11637" t="s">
        <v>16</v>
      </c>
      <c r="G11637" t="s">
        <v>8098</v>
      </c>
      <c r="H11637">
        <v>0</v>
      </c>
      <c r="I11637">
        <v>0</v>
      </c>
      <c r="J11637">
        <v>0</v>
      </c>
      <c r="K11637" t="s">
        <v>45397</v>
      </c>
    </row>
    <row r="11638" spans="1:11" x14ac:dyDescent="0.3">
      <c r="A11638" t="s">
        <v>45398</v>
      </c>
      <c r="B11638" t="s">
        <v>267</v>
      </c>
      <c r="C11638" t="s">
        <v>466</v>
      </c>
      <c r="D11638" t="s">
        <v>45399</v>
      </c>
      <c r="E11638" t="s">
        <v>41948</v>
      </c>
      <c r="F11638" t="s">
        <v>16</v>
      </c>
      <c r="G11638" t="s">
        <v>859</v>
      </c>
      <c r="H11638">
        <v>0</v>
      </c>
      <c r="I11638">
        <v>0</v>
      </c>
      <c r="J11638">
        <v>0</v>
      </c>
      <c r="K11638" t="s">
        <v>45400</v>
      </c>
    </row>
    <row r="11639" spans="1:11" x14ac:dyDescent="0.3">
      <c r="A11639" t="s">
        <v>45401</v>
      </c>
      <c r="B11639" t="s">
        <v>45402</v>
      </c>
      <c r="C11639" t="s">
        <v>20</v>
      </c>
      <c r="D11639" t="s">
        <v>45403</v>
      </c>
      <c r="E11639" t="s">
        <v>33633</v>
      </c>
      <c r="F11639" t="s">
        <v>16</v>
      </c>
      <c r="G11639" t="s">
        <v>1766</v>
      </c>
      <c r="H11639">
        <v>0</v>
      </c>
      <c r="I11639">
        <v>0</v>
      </c>
      <c r="J11639">
        <v>0</v>
      </c>
      <c r="K11639" t="s">
        <v>45404</v>
      </c>
    </row>
    <row r="11640" spans="1:11" x14ac:dyDescent="0.3">
      <c r="A11640" t="s">
        <v>45405</v>
      </c>
      <c r="B11640" t="s">
        <v>45406</v>
      </c>
      <c r="C11640" t="s">
        <v>20</v>
      </c>
      <c r="D11640" t="s">
        <v>45407</v>
      </c>
      <c r="E11640" t="s">
        <v>33633</v>
      </c>
      <c r="F11640" t="s">
        <v>1670</v>
      </c>
      <c r="G11640" t="s">
        <v>42</v>
      </c>
      <c r="H11640">
        <v>0</v>
      </c>
      <c r="I11640">
        <v>0</v>
      </c>
      <c r="J11640">
        <v>0</v>
      </c>
      <c r="K11640" t="s">
        <v>45408</v>
      </c>
    </row>
    <row r="11641" spans="1:11" x14ac:dyDescent="0.3">
      <c r="A11641" t="s">
        <v>45409</v>
      </c>
      <c r="B11641" t="s">
        <v>45410</v>
      </c>
      <c r="C11641" t="s">
        <v>20</v>
      </c>
      <c r="D11641" t="s">
        <v>45411</v>
      </c>
      <c r="E11641" t="s">
        <v>33633</v>
      </c>
      <c r="F11641" t="s">
        <v>2361</v>
      </c>
      <c r="G11641" t="s">
        <v>42</v>
      </c>
      <c r="H11641">
        <v>0</v>
      </c>
      <c r="I11641">
        <v>0</v>
      </c>
      <c r="J11641">
        <v>0</v>
      </c>
      <c r="K11641" t="s">
        <v>45412</v>
      </c>
    </row>
    <row r="11642" spans="1:11" x14ac:dyDescent="0.3">
      <c r="A11642" t="s">
        <v>45413</v>
      </c>
      <c r="B11642" t="s">
        <v>45414</v>
      </c>
      <c r="C11642" t="s">
        <v>20</v>
      </c>
      <c r="D11642" t="s">
        <v>45415</v>
      </c>
      <c r="E11642" t="s">
        <v>33633</v>
      </c>
      <c r="F11642" t="s">
        <v>650</v>
      </c>
      <c r="G11642" t="s">
        <v>42</v>
      </c>
      <c r="H11642">
        <v>0</v>
      </c>
      <c r="I11642">
        <v>0</v>
      </c>
      <c r="J11642">
        <v>0</v>
      </c>
      <c r="K11642" t="s">
        <v>45416</v>
      </c>
    </row>
    <row r="11643" spans="1:11" x14ac:dyDescent="0.3">
      <c r="A11643" t="s">
        <v>45417</v>
      </c>
      <c r="B11643" t="s">
        <v>45418</v>
      </c>
      <c r="C11643" t="s">
        <v>20</v>
      </c>
      <c r="D11643" t="s">
        <v>45419</v>
      </c>
      <c r="E11643" t="s">
        <v>33633</v>
      </c>
      <c r="F11643" t="s">
        <v>16</v>
      </c>
      <c r="G11643" t="s">
        <v>11985</v>
      </c>
      <c r="H11643">
        <v>0</v>
      </c>
      <c r="I11643">
        <v>0</v>
      </c>
      <c r="J11643">
        <v>0</v>
      </c>
      <c r="K11643" t="s">
        <v>45420</v>
      </c>
    </row>
    <row r="11644" spans="1:11" x14ac:dyDescent="0.3">
      <c r="A11644" t="s">
        <v>45421</v>
      </c>
      <c r="B11644" t="s">
        <v>45422</v>
      </c>
      <c r="C11644" t="s">
        <v>13</v>
      </c>
      <c r="D11644" t="s">
        <v>45423</v>
      </c>
      <c r="E11644" t="s">
        <v>15</v>
      </c>
      <c r="F11644" t="s">
        <v>6061</v>
      </c>
      <c r="G11644" t="s">
        <v>42</v>
      </c>
      <c r="H11644">
        <v>0</v>
      </c>
      <c r="I11644">
        <v>0</v>
      </c>
      <c r="J11644">
        <v>0</v>
      </c>
      <c r="K11644" t="s">
        <v>45424</v>
      </c>
    </row>
    <row r="11645" spans="1:11" x14ac:dyDescent="0.3">
      <c r="A11645" t="s">
        <v>45425</v>
      </c>
      <c r="B11645" t="s">
        <v>45426</v>
      </c>
      <c r="C11645" t="s">
        <v>20</v>
      </c>
      <c r="D11645" t="s">
        <v>45427</v>
      </c>
      <c r="E11645" t="s">
        <v>33633</v>
      </c>
      <c r="F11645" t="s">
        <v>9911</v>
      </c>
      <c r="G11645" t="s">
        <v>42</v>
      </c>
      <c r="H11645">
        <v>0</v>
      </c>
      <c r="I11645">
        <v>0</v>
      </c>
      <c r="J11645">
        <v>0</v>
      </c>
      <c r="K11645" t="s">
        <v>45428</v>
      </c>
    </row>
    <row r="11646" spans="1:11" x14ac:dyDescent="0.3">
      <c r="A11646" t="s">
        <v>45429</v>
      </c>
      <c r="B11646" t="s">
        <v>45430</v>
      </c>
      <c r="C11646" t="s">
        <v>13</v>
      </c>
      <c r="D11646" t="s">
        <v>45431</v>
      </c>
      <c r="E11646" t="s">
        <v>41916</v>
      </c>
      <c r="F11646" t="s">
        <v>16</v>
      </c>
      <c r="G11646" t="s">
        <v>11808</v>
      </c>
      <c r="H11646">
        <v>0</v>
      </c>
      <c r="I11646">
        <v>0</v>
      </c>
      <c r="J11646">
        <v>0</v>
      </c>
      <c r="K11646" t="s">
        <v>45432</v>
      </c>
    </row>
    <row r="11647" spans="1:11" x14ac:dyDescent="0.3">
      <c r="A11647" t="s">
        <v>45433</v>
      </c>
      <c r="C11647" t="s">
        <v>27</v>
      </c>
      <c r="D11647" t="s">
        <v>45434</v>
      </c>
      <c r="E11647" t="s">
        <v>17709</v>
      </c>
      <c r="F11647" t="s">
        <v>41</v>
      </c>
      <c r="G11647" t="s">
        <v>42</v>
      </c>
      <c r="H11647">
        <v>0</v>
      </c>
      <c r="I11647">
        <v>0</v>
      </c>
      <c r="J11647">
        <v>0</v>
      </c>
      <c r="K11647" t="s">
        <v>45435</v>
      </c>
    </row>
    <row r="11648" spans="1:11" x14ac:dyDescent="0.3">
      <c r="A11648" t="s">
        <v>45436</v>
      </c>
      <c r="B11648" t="s">
        <v>45437</v>
      </c>
      <c r="C11648" t="s">
        <v>20</v>
      </c>
      <c r="D11648" t="s">
        <v>45438</v>
      </c>
      <c r="E11648" t="s">
        <v>33633</v>
      </c>
      <c r="F11648" t="s">
        <v>16</v>
      </c>
      <c r="G11648" t="s">
        <v>2750</v>
      </c>
      <c r="H11648">
        <v>0</v>
      </c>
      <c r="I11648">
        <v>0</v>
      </c>
      <c r="J11648">
        <v>0</v>
      </c>
      <c r="K11648" t="s">
        <v>45439</v>
      </c>
    </row>
    <row r="11649" spans="1:11" x14ac:dyDescent="0.3">
      <c r="A11649" t="s">
        <v>45440</v>
      </c>
      <c r="B11649" t="s">
        <v>45441</v>
      </c>
      <c r="C11649" t="s">
        <v>20</v>
      </c>
      <c r="D11649" t="s">
        <v>45442</v>
      </c>
      <c r="E11649" t="s">
        <v>33633</v>
      </c>
      <c r="F11649" t="s">
        <v>16</v>
      </c>
      <c r="G11649" t="s">
        <v>7342</v>
      </c>
      <c r="H11649">
        <v>0</v>
      </c>
      <c r="I11649">
        <v>0</v>
      </c>
      <c r="J11649">
        <v>0</v>
      </c>
      <c r="K11649" t="s">
        <v>45443</v>
      </c>
    </row>
    <row r="11650" spans="1:11" x14ac:dyDescent="0.3">
      <c r="A11650" t="s">
        <v>45444</v>
      </c>
      <c r="B11650" t="s">
        <v>45445</v>
      </c>
      <c r="C11650" t="s">
        <v>20</v>
      </c>
      <c r="D11650" t="s">
        <v>45446</v>
      </c>
      <c r="E11650" t="s">
        <v>33633</v>
      </c>
      <c r="F11650" t="s">
        <v>16</v>
      </c>
      <c r="G11650" t="s">
        <v>4712</v>
      </c>
      <c r="H11650">
        <v>0</v>
      </c>
      <c r="I11650">
        <v>0</v>
      </c>
      <c r="J11650">
        <v>0</v>
      </c>
      <c r="K11650" t="s">
        <v>45447</v>
      </c>
    </row>
    <row r="11651" spans="1:11" x14ac:dyDescent="0.3">
      <c r="A11651" t="s">
        <v>45448</v>
      </c>
      <c r="C11651" t="s">
        <v>20</v>
      </c>
      <c r="D11651" t="s">
        <v>45449</v>
      </c>
      <c r="E11651" t="s">
        <v>33633</v>
      </c>
      <c r="F11651" t="s">
        <v>16</v>
      </c>
      <c r="G11651" t="s">
        <v>7342</v>
      </c>
      <c r="H11651">
        <v>0</v>
      </c>
      <c r="I11651">
        <v>0</v>
      </c>
      <c r="J11651">
        <v>0</v>
      </c>
      <c r="K11651" t="s">
        <v>45450</v>
      </c>
    </row>
    <row r="11652" spans="1:11" x14ac:dyDescent="0.3">
      <c r="A11652" t="s">
        <v>45451</v>
      </c>
      <c r="B11652" t="s">
        <v>45452</v>
      </c>
      <c r="C11652" t="s">
        <v>13</v>
      </c>
      <c r="D11652" t="s">
        <v>45453</v>
      </c>
      <c r="E11652" t="s">
        <v>41916</v>
      </c>
      <c r="F11652" t="s">
        <v>16</v>
      </c>
      <c r="G11652" t="s">
        <v>45454</v>
      </c>
      <c r="H11652">
        <v>0</v>
      </c>
      <c r="I11652">
        <v>0</v>
      </c>
      <c r="J11652">
        <v>0</v>
      </c>
      <c r="K11652" t="s">
        <v>45455</v>
      </c>
    </row>
    <row r="11653" spans="1:11" x14ac:dyDescent="0.3">
      <c r="A11653" t="s">
        <v>45456</v>
      </c>
      <c r="B11653" t="s">
        <v>45457</v>
      </c>
      <c r="C11653" t="s">
        <v>13</v>
      </c>
      <c r="D11653" t="s">
        <v>45458</v>
      </c>
      <c r="E11653" t="s">
        <v>15</v>
      </c>
      <c r="F11653" t="s">
        <v>24156</v>
      </c>
      <c r="G11653" t="s">
        <v>42</v>
      </c>
      <c r="H11653">
        <v>0</v>
      </c>
      <c r="I11653">
        <v>0</v>
      </c>
      <c r="J11653">
        <v>0</v>
      </c>
      <c r="K11653" t="s">
        <v>45459</v>
      </c>
    </row>
    <row r="11654" spans="1:11" x14ac:dyDescent="0.3">
      <c r="A11654" t="s">
        <v>45460</v>
      </c>
      <c r="B11654" t="s">
        <v>45461</v>
      </c>
      <c r="C11654" t="s">
        <v>13</v>
      </c>
      <c r="D11654" t="s">
        <v>45462</v>
      </c>
      <c r="E11654" t="s">
        <v>41916</v>
      </c>
      <c r="F11654" t="s">
        <v>16</v>
      </c>
      <c r="G11654" t="s">
        <v>3955</v>
      </c>
      <c r="H11654">
        <v>0</v>
      </c>
      <c r="I11654">
        <v>0</v>
      </c>
      <c r="J11654">
        <v>0</v>
      </c>
      <c r="K11654" t="s">
        <v>45463</v>
      </c>
    </row>
    <row r="11655" spans="1:11" x14ac:dyDescent="0.3">
      <c r="A11655" t="s">
        <v>45464</v>
      </c>
      <c r="B11655" t="s">
        <v>45465</v>
      </c>
      <c r="C11655" t="s">
        <v>13</v>
      </c>
      <c r="D11655" t="s">
        <v>45466</v>
      </c>
      <c r="E11655" t="s">
        <v>41916</v>
      </c>
      <c r="F11655" t="s">
        <v>16</v>
      </c>
      <c r="G11655" t="s">
        <v>817</v>
      </c>
      <c r="H11655">
        <v>0</v>
      </c>
      <c r="I11655">
        <v>0</v>
      </c>
      <c r="J11655">
        <v>0</v>
      </c>
      <c r="K11655" t="s">
        <v>45467</v>
      </c>
    </row>
    <row r="11656" spans="1:11" x14ac:dyDescent="0.3">
      <c r="A11656" t="s">
        <v>45468</v>
      </c>
      <c r="B11656" t="s">
        <v>45469</v>
      </c>
      <c r="C11656" t="s">
        <v>466</v>
      </c>
      <c r="D11656" t="s">
        <v>45470</v>
      </c>
      <c r="E11656" t="s">
        <v>41948</v>
      </c>
      <c r="F11656" t="s">
        <v>16</v>
      </c>
      <c r="G11656" t="s">
        <v>14304</v>
      </c>
      <c r="H11656">
        <v>0</v>
      </c>
      <c r="I11656">
        <v>0</v>
      </c>
      <c r="J11656">
        <v>0</v>
      </c>
      <c r="K11656" t="s">
        <v>45471</v>
      </c>
    </row>
    <row r="11657" spans="1:11" x14ac:dyDescent="0.3">
      <c r="A11657" t="s">
        <v>45472</v>
      </c>
      <c r="B11657" t="s">
        <v>45473</v>
      </c>
      <c r="C11657" t="s">
        <v>20</v>
      </c>
      <c r="D11657" t="s">
        <v>45474</v>
      </c>
      <c r="E11657" t="s">
        <v>33633</v>
      </c>
      <c r="F11657" t="s">
        <v>16</v>
      </c>
      <c r="G11657" t="s">
        <v>13739</v>
      </c>
      <c r="H11657">
        <v>0</v>
      </c>
      <c r="I11657">
        <v>0</v>
      </c>
      <c r="J11657">
        <v>0</v>
      </c>
      <c r="K11657" t="s">
        <v>45475</v>
      </c>
    </row>
    <row r="11658" spans="1:11" x14ac:dyDescent="0.3">
      <c r="A11658" t="s">
        <v>45476</v>
      </c>
      <c r="B11658" t="s">
        <v>45477</v>
      </c>
      <c r="C11658" t="s">
        <v>20</v>
      </c>
      <c r="D11658" t="s">
        <v>45478</v>
      </c>
      <c r="E11658" t="s">
        <v>33633</v>
      </c>
      <c r="F11658" t="s">
        <v>16</v>
      </c>
      <c r="G11658" t="s">
        <v>756</v>
      </c>
      <c r="H11658">
        <v>0</v>
      </c>
      <c r="I11658">
        <v>0</v>
      </c>
      <c r="J11658">
        <v>0</v>
      </c>
      <c r="K11658" t="s">
        <v>45479</v>
      </c>
    </row>
    <row r="11659" spans="1:11" x14ac:dyDescent="0.3">
      <c r="A11659" t="s">
        <v>45480</v>
      </c>
      <c r="B11659" t="s">
        <v>45481</v>
      </c>
      <c r="C11659" t="s">
        <v>13</v>
      </c>
      <c r="D11659" t="s">
        <v>45482</v>
      </c>
      <c r="E11659" t="s">
        <v>41916</v>
      </c>
      <c r="F11659" t="s">
        <v>14591</v>
      </c>
      <c r="G11659" t="s">
        <v>42</v>
      </c>
      <c r="H11659">
        <v>0</v>
      </c>
      <c r="I11659">
        <v>0</v>
      </c>
      <c r="J11659">
        <v>0</v>
      </c>
      <c r="K11659" t="s">
        <v>45483</v>
      </c>
    </row>
    <row r="11660" spans="1:11" x14ac:dyDescent="0.3">
      <c r="A11660" t="s">
        <v>45484</v>
      </c>
      <c r="B11660" t="s">
        <v>45485</v>
      </c>
      <c r="C11660" t="s">
        <v>13</v>
      </c>
      <c r="D11660" t="s">
        <v>45486</v>
      </c>
      <c r="E11660" t="s">
        <v>41916</v>
      </c>
      <c r="F11660" t="s">
        <v>11311</v>
      </c>
      <c r="G11660" t="s">
        <v>42</v>
      </c>
      <c r="H11660">
        <v>0</v>
      </c>
      <c r="I11660">
        <v>0</v>
      </c>
      <c r="J11660">
        <v>0</v>
      </c>
      <c r="K11660" t="s">
        <v>45487</v>
      </c>
    </row>
    <row r="11661" spans="1:11" x14ac:dyDescent="0.3">
      <c r="A11661" t="s">
        <v>45488</v>
      </c>
      <c r="B11661" t="s">
        <v>45489</v>
      </c>
      <c r="C11661" t="s">
        <v>13</v>
      </c>
      <c r="D11661" t="s">
        <v>45490</v>
      </c>
      <c r="E11661" t="s">
        <v>41916</v>
      </c>
      <c r="F11661" t="s">
        <v>2703</v>
      </c>
      <c r="G11661" t="s">
        <v>42</v>
      </c>
      <c r="H11661">
        <v>0</v>
      </c>
      <c r="I11661">
        <v>0</v>
      </c>
      <c r="J11661">
        <v>0</v>
      </c>
      <c r="K11661" t="s">
        <v>45491</v>
      </c>
    </row>
    <row r="11662" spans="1:11" x14ac:dyDescent="0.3">
      <c r="A11662" t="s">
        <v>45492</v>
      </c>
      <c r="C11662" t="s">
        <v>20</v>
      </c>
      <c r="D11662" t="s">
        <v>45493</v>
      </c>
      <c r="E11662" t="s">
        <v>33633</v>
      </c>
      <c r="F11662" t="s">
        <v>16</v>
      </c>
      <c r="G11662" t="s">
        <v>42</v>
      </c>
      <c r="H11662">
        <v>0</v>
      </c>
      <c r="I11662">
        <v>0</v>
      </c>
      <c r="J11662">
        <v>0</v>
      </c>
      <c r="K11662" t="s">
        <v>45494</v>
      </c>
    </row>
    <row r="11663" spans="1:11" x14ac:dyDescent="0.3">
      <c r="A11663" t="s">
        <v>45495</v>
      </c>
      <c r="B11663" t="s">
        <v>45496</v>
      </c>
      <c r="C11663" t="s">
        <v>13</v>
      </c>
      <c r="D11663" t="s">
        <v>45497</v>
      </c>
      <c r="E11663" t="s">
        <v>41916</v>
      </c>
      <c r="F11663" t="s">
        <v>16</v>
      </c>
      <c r="G11663" t="s">
        <v>269</v>
      </c>
      <c r="H11663">
        <v>0</v>
      </c>
      <c r="I11663">
        <v>0</v>
      </c>
      <c r="J11663">
        <v>0</v>
      </c>
      <c r="K11663" t="s">
        <v>45498</v>
      </c>
    </row>
    <row r="11664" spans="1:11" x14ac:dyDescent="0.3">
      <c r="A11664" t="s">
        <v>45499</v>
      </c>
      <c r="B11664" t="s">
        <v>45500</v>
      </c>
      <c r="C11664" t="s">
        <v>20</v>
      </c>
      <c r="D11664" t="s">
        <v>45501</v>
      </c>
      <c r="E11664" t="s">
        <v>22</v>
      </c>
      <c r="F11664" t="s">
        <v>11244</v>
      </c>
      <c r="G11664" t="s">
        <v>42</v>
      </c>
      <c r="H11664">
        <v>0</v>
      </c>
      <c r="I11664">
        <v>0</v>
      </c>
      <c r="J11664">
        <v>0</v>
      </c>
      <c r="K11664" t="s">
        <v>45502</v>
      </c>
    </row>
    <row r="11665" spans="1:11" x14ac:dyDescent="0.3">
      <c r="A11665" t="s">
        <v>45503</v>
      </c>
      <c r="B11665" t="s">
        <v>45504</v>
      </c>
      <c r="C11665" t="s">
        <v>13</v>
      </c>
      <c r="D11665" t="s">
        <v>45505</v>
      </c>
      <c r="E11665" t="s">
        <v>41916</v>
      </c>
      <c r="F11665" t="s">
        <v>16</v>
      </c>
      <c r="G11665" t="s">
        <v>1434</v>
      </c>
      <c r="H11665">
        <v>0</v>
      </c>
      <c r="I11665">
        <v>0</v>
      </c>
      <c r="J11665">
        <v>0</v>
      </c>
      <c r="K11665" t="s">
        <v>45506</v>
      </c>
    </row>
    <row r="11666" spans="1:11" x14ac:dyDescent="0.3">
      <c r="A11666" t="s">
        <v>45507</v>
      </c>
      <c r="B11666" t="s">
        <v>45504</v>
      </c>
      <c r="C11666" t="s">
        <v>13</v>
      </c>
      <c r="D11666" t="s">
        <v>45508</v>
      </c>
      <c r="E11666" t="s">
        <v>41916</v>
      </c>
      <c r="F11666" t="s">
        <v>16</v>
      </c>
      <c r="G11666" t="s">
        <v>2318</v>
      </c>
      <c r="H11666">
        <v>0</v>
      </c>
      <c r="I11666">
        <v>0</v>
      </c>
      <c r="J11666">
        <v>0</v>
      </c>
      <c r="K11666" t="s">
        <v>45509</v>
      </c>
    </row>
    <row r="11667" spans="1:11" x14ac:dyDescent="0.3">
      <c r="A11667" t="s">
        <v>45510</v>
      </c>
      <c r="B11667" t="s">
        <v>45511</v>
      </c>
      <c r="C11667" t="s">
        <v>13</v>
      </c>
      <c r="D11667" t="s">
        <v>45512</v>
      </c>
      <c r="E11667" t="s">
        <v>41916</v>
      </c>
      <c r="F11667" t="s">
        <v>16</v>
      </c>
      <c r="G11667" t="s">
        <v>822</v>
      </c>
      <c r="H11667">
        <v>0</v>
      </c>
      <c r="I11667">
        <v>0</v>
      </c>
      <c r="J11667">
        <v>0</v>
      </c>
      <c r="K11667" t="s">
        <v>45513</v>
      </c>
    </row>
    <row r="11668" spans="1:11" x14ac:dyDescent="0.3">
      <c r="A11668" t="s">
        <v>45514</v>
      </c>
      <c r="B11668" t="s">
        <v>45515</v>
      </c>
      <c r="C11668" t="s">
        <v>13</v>
      </c>
      <c r="D11668" t="s">
        <v>45516</v>
      </c>
      <c r="E11668" t="s">
        <v>41916</v>
      </c>
      <c r="F11668" t="s">
        <v>16</v>
      </c>
      <c r="G11668" t="s">
        <v>3039</v>
      </c>
      <c r="H11668">
        <v>0</v>
      </c>
      <c r="I11668">
        <v>0</v>
      </c>
      <c r="J11668">
        <v>0</v>
      </c>
      <c r="K11668" t="s">
        <v>45517</v>
      </c>
    </row>
    <row r="11669" spans="1:11" x14ac:dyDescent="0.3">
      <c r="A11669" t="s">
        <v>45518</v>
      </c>
      <c r="B11669" t="s">
        <v>45519</v>
      </c>
      <c r="C11669" t="s">
        <v>13</v>
      </c>
      <c r="D11669" t="s">
        <v>45520</v>
      </c>
      <c r="E11669" t="s">
        <v>41916</v>
      </c>
      <c r="F11669" t="s">
        <v>16</v>
      </c>
      <c r="G11669" t="s">
        <v>10661</v>
      </c>
      <c r="H11669">
        <v>0</v>
      </c>
      <c r="I11669">
        <v>0</v>
      </c>
      <c r="J11669">
        <v>0</v>
      </c>
      <c r="K11669" t="s">
        <v>45521</v>
      </c>
    </row>
    <row r="11670" spans="1:11" x14ac:dyDescent="0.3">
      <c r="A11670" t="s">
        <v>45522</v>
      </c>
      <c r="B11670" t="s">
        <v>45523</v>
      </c>
      <c r="C11670" t="s">
        <v>13</v>
      </c>
      <c r="D11670" t="s">
        <v>45524</v>
      </c>
      <c r="E11670" t="s">
        <v>41916</v>
      </c>
      <c r="F11670" t="s">
        <v>16</v>
      </c>
      <c r="G11670" t="s">
        <v>12342</v>
      </c>
      <c r="H11670">
        <v>0</v>
      </c>
      <c r="I11670">
        <v>0</v>
      </c>
      <c r="J11670">
        <v>0</v>
      </c>
      <c r="K11670" t="s">
        <v>45525</v>
      </c>
    </row>
    <row r="11671" spans="1:11" x14ac:dyDescent="0.3">
      <c r="A11671" t="s">
        <v>45526</v>
      </c>
      <c r="B11671" t="s">
        <v>45527</v>
      </c>
      <c r="C11671" t="s">
        <v>13</v>
      </c>
      <c r="D11671" t="s">
        <v>45528</v>
      </c>
      <c r="E11671" t="s">
        <v>41916</v>
      </c>
      <c r="F11671" t="s">
        <v>16</v>
      </c>
      <c r="G11671" t="s">
        <v>904</v>
      </c>
      <c r="H11671">
        <v>0</v>
      </c>
      <c r="I11671">
        <v>0</v>
      </c>
      <c r="J11671">
        <v>0</v>
      </c>
      <c r="K11671" t="s">
        <v>45529</v>
      </c>
    </row>
    <row r="11672" spans="1:11" x14ac:dyDescent="0.3">
      <c r="A11672" t="s">
        <v>45530</v>
      </c>
      <c r="B11672" t="s">
        <v>45531</v>
      </c>
      <c r="C11672" t="s">
        <v>147</v>
      </c>
      <c r="D11672" t="s">
        <v>45532</v>
      </c>
      <c r="E11672" t="s">
        <v>183</v>
      </c>
      <c r="F11672" t="s">
        <v>18435</v>
      </c>
      <c r="G11672" t="s">
        <v>42</v>
      </c>
      <c r="H11672">
        <v>0</v>
      </c>
      <c r="I11672">
        <v>0</v>
      </c>
      <c r="J11672">
        <v>0</v>
      </c>
      <c r="K11672" t="s">
        <v>45533</v>
      </c>
    </row>
    <row r="11673" spans="1:11" x14ac:dyDescent="0.3">
      <c r="A11673" t="s">
        <v>45534</v>
      </c>
      <c r="B11673" t="s">
        <v>45535</v>
      </c>
      <c r="C11673" t="s">
        <v>20</v>
      </c>
      <c r="D11673" t="s">
        <v>45536</v>
      </c>
      <c r="E11673" t="s">
        <v>33633</v>
      </c>
      <c r="F11673" t="s">
        <v>7529</v>
      </c>
      <c r="G11673" t="s">
        <v>6487</v>
      </c>
      <c r="H11673">
        <v>0</v>
      </c>
      <c r="I11673">
        <v>0</v>
      </c>
      <c r="J11673">
        <v>0</v>
      </c>
      <c r="K11673" t="s">
        <v>45537</v>
      </c>
    </row>
    <row r="11674" spans="1:11" x14ac:dyDescent="0.3">
      <c r="A11674" t="s">
        <v>45538</v>
      </c>
      <c r="B11674" t="s">
        <v>45539</v>
      </c>
      <c r="C11674" t="s">
        <v>13</v>
      </c>
      <c r="D11674" t="s">
        <v>45540</v>
      </c>
      <c r="E11674" t="s">
        <v>41916</v>
      </c>
      <c r="F11674" t="s">
        <v>402</v>
      </c>
      <c r="G11674" t="s">
        <v>42</v>
      </c>
      <c r="H11674">
        <v>0</v>
      </c>
      <c r="I11674">
        <v>0</v>
      </c>
      <c r="J11674">
        <v>0</v>
      </c>
      <c r="K11674" t="s">
        <v>45541</v>
      </c>
    </row>
    <row r="11675" spans="1:11" x14ac:dyDescent="0.3">
      <c r="A11675" t="s">
        <v>45542</v>
      </c>
      <c r="B11675" t="s">
        <v>45543</v>
      </c>
      <c r="C11675" t="s">
        <v>20</v>
      </c>
      <c r="D11675" t="s">
        <v>45544</v>
      </c>
      <c r="E11675" t="s">
        <v>22</v>
      </c>
      <c r="F11675" t="s">
        <v>3769</v>
      </c>
      <c r="G11675" t="s">
        <v>42</v>
      </c>
      <c r="H11675">
        <v>0</v>
      </c>
      <c r="I11675">
        <v>0</v>
      </c>
      <c r="J11675">
        <v>0</v>
      </c>
      <c r="K11675" t="s">
        <v>45545</v>
      </c>
    </row>
    <row r="11676" spans="1:11" x14ac:dyDescent="0.3">
      <c r="A11676" t="s">
        <v>45546</v>
      </c>
      <c r="B11676" t="s">
        <v>45547</v>
      </c>
      <c r="C11676" t="s">
        <v>27</v>
      </c>
      <c r="D11676" t="s">
        <v>45548</v>
      </c>
      <c r="E11676" t="s">
        <v>17709</v>
      </c>
      <c r="F11676" t="s">
        <v>41</v>
      </c>
      <c r="G11676" t="s">
        <v>42</v>
      </c>
      <c r="H11676">
        <v>0</v>
      </c>
      <c r="I11676">
        <v>0</v>
      </c>
      <c r="J11676">
        <v>0</v>
      </c>
      <c r="K11676" t="s">
        <v>45549</v>
      </c>
    </row>
    <row r="11677" spans="1:11" x14ac:dyDescent="0.3">
      <c r="A11677" t="s">
        <v>45550</v>
      </c>
      <c r="B11677" t="s">
        <v>45551</v>
      </c>
      <c r="C11677" t="s">
        <v>27</v>
      </c>
      <c r="D11677" t="s">
        <v>45552</v>
      </c>
      <c r="E11677" t="s">
        <v>17709</v>
      </c>
      <c r="F11677" t="s">
        <v>41</v>
      </c>
      <c r="G11677" t="s">
        <v>42</v>
      </c>
      <c r="H11677">
        <v>0</v>
      </c>
      <c r="I11677">
        <v>0</v>
      </c>
      <c r="J11677">
        <v>0</v>
      </c>
      <c r="K11677" t="s">
        <v>45553</v>
      </c>
    </row>
    <row r="11678" spans="1:11" x14ac:dyDescent="0.3">
      <c r="A11678" t="s">
        <v>45554</v>
      </c>
      <c r="B11678" t="s">
        <v>45555</v>
      </c>
      <c r="C11678" t="s">
        <v>20</v>
      </c>
      <c r="D11678" t="s">
        <v>45556</v>
      </c>
      <c r="E11678" t="s">
        <v>33633</v>
      </c>
      <c r="F11678" t="s">
        <v>4159</v>
      </c>
      <c r="G11678" t="s">
        <v>5302</v>
      </c>
      <c r="H11678">
        <v>0</v>
      </c>
      <c r="I11678">
        <v>0</v>
      </c>
      <c r="J11678">
        <v>0</v>
      </c>
      <c r="K11678" t="s">
        <v>45557</v>
      </c>
    </row>
    <row r="11679" spans="1:11" x14ac:dyDescent="0.3">
      <c r="A11679" t="s">
        <v>45558</v>
      </c>
      <c r="B11679" t="s">
        <v>45559</v>
      </c>
      <c r="C11679" t="s">
        <v>13</v>
      </c>
      <c r="D11679" t="s">
        <v>45560</v>
      </c>
      <c r="E11679" t="s">
        <v>41916</v>
      </c>
      <c r="F11679" t="s">
        <v>16</v>
      </c>
      <c r="G11679" t="s">
        <v>1612</v>
      </c>
      <c r="H11679">
        <v>0</v>
      </c>
      <c r="I11679">
        <v>0</v>
      </c>
      <c r="J11679">
        <v>0</v>
      </c>
      <c r="K11679" t="s">
        <v>45561</v>
      </c>
    </row>
    <row r="11680" spans="1:11" x14ac:dyDescent="0.3">
      <c r="A11680" t="s">
        <v>45562</v>
      </c>
      <c r="B11680" t="s">
        <v>45563</v>
      </c>
      <c r="C11680" t="s">
        <v>13</v>
      </c>
      <c r="D11680" t="s">
        <v>45564</v>
      </c>
      <c r="E11680" t="s">
        <v>41916</v>
      </c>
      <c r="F11680" t="s">
        <v>16</v>
      </c>
      <c r="G11680" t="s">
        <v>1894</v>
      </c>
      <c r="H11680">
        <v>0</v>
      </c>
      <c r="I11680">
        <v>0</v>
      </c>
      <c r="J11680">
        <v>0</v>
      </c>
      <c r="K11680" t="s">
        <v>45565</v>
      </c>
    </row>
    <row r="11681" spans="1:11" x14ac:dyDescent="0.3">
      <c r="A11681" t="s">
        <v>45566</v>
      </c>
      <c r="B11681" t="s">
        <v>45567</v>
      </c>
      <c r="C11681" t="s">
        <v>27</v>
      </c>
      <c r="D11681" t="s">
        <v>45568</v>
      </c>
      <c r="E11681" t="s">
        <v>17709</v>
      </c>
      <c r="F11681" t="s">
        <v>16</v>
      </c>
      <c r="G11681" t="s">
        <v>1100</v>
      </c>
      <c r="H11681">
        <v>0</v>
      </c>
      <c r="I11681">
        <v>0</v>
      </c>
      <c r="J11681">
        <v>0</v>
      </c>
      <c r="K11681" t="s">
        <v>45569</v>
      </c>
    </row>
    <row r="11682" spans="1:11" x14ac:dyDescent="0.3">
      <c r="A11682" t="s">
        <v>45570</v>
      </c>
      <c r="B11682" t="s">
        <v>45571</v>
      </c>
      <c r="C11682" t="s">
        <v>13</v>
      </c>
      <c r="D11682" t="s">
        <v>45572</v>
      </c>
      <c r="E11682" t="s">
        <v>41916</v>
      </c>
      <c r="F11682" t="s">
        <v>16</v>
      </c>
      <c r="G11682" t="s">
        <v>4044</v>
      </c>
      <c r="H11682">
        <v>0</v>
      </c>
      <c r="I11682">
        <v>0</v>
      </c>
      <c r="J11682">
        <v>0</v>
      </c>
      <c r="K11682" t="s">
        <v>45573</v>
      </c>
    </row>
    <row r="11683" spans="1:11" x14ac:dyDescent="0.3">
      <c r="A11683" t="s">
        <v>45574</v>
      </c>
      <c r="B11683" t="s">
        <v>45575</v>
      </c>
      <c r="C11683" t="s">
        <v>13</v>
      </c>
      <c r="D11683" t="s">
        <v>45576</v>
      </c>
      <c r="E11683" t="s">
        <v>41916</v>
      </c>
      <c r="F11683" t="s">
        <v>16</v>
      </c>
      <c r="G11683" t="s">
        <v>23859</v>
      </c>
      <c r="H11683">
        <v>0</v>
      </c>
      <c r="I11683">
        <v>0</v>
      </c>
      <c r="J11683">
        <v>0</v>
      </c>
      <c r="K11683" t="s">
        <v>45577</v>
      </c>
    </row>
    <row r="11684" spans="1:11" x14ac:dyDescent="0.3">
      <c r="A11684" t="s">
        <v>45578</v>
      </c>
      <c r="B11684" t="s">
        <v>45579</v>
      </c>
      <c r="C11684" t="s">
        <v>27</v>
      </c>
      <c r="D11684" t="e">
        <f>열응력.</f>
        <v>#NAME?</v>
      </c>
      <c r="E11684" t="s">
        <v>17709</v>
      </c>
      <c r="F11684" t="s">
        <v>16</v>
      </c>
      <c r="G11684" t="s">
        <v>1127</v>
      </c>
      <c r="H11684">
        <v>0</v>
      </c>
      <c r="I11684">
        <v>0</v>
      </c>
      <c r="J11684">
        <v>0</v>
      </c>
      <c r="K11684" t="s">
        <v>45580</v>
      </c>
    </row>
    <row r="11685" spans="1:11" x14ac:dyDescent="0.3">
      <c r="A11685" t="s">
        <v>45581</v>
      </c>
      <c r="B11685" t="s">
        <v>45582</v>
      </c>
      <c r="C11685" t="s">
        <v>20</v>
      </c>
      <c r="D11685" t="s">
        <v>45583</v>
      </c>
      <c r="E11685" t="s">
        <v>22</v>
      </c>
      <c r="F11685" t="s">
        <v>7493</v>
      </c>
      <c r="G11685" t="s">
        <v>42</v>
      </c>
      <c r="H11685">
        <v>0</v>
      </c>
      <c r="I11685">
        <v>0</v>
      </c>
      <c r="J11685">
        <v>0</v>
      </c>
      <c r="K11685" t="s">
        <v>45584</v>
      </c>
    </row>
    <row r="11686" spans="1:11" x14ac:dyDescent="0.3">
      <c r="A11686" t="s">
        <v>45585</v>
      </c>
      <c r="C11686" t="s">
        <v>13</v>
      </c>
      <c r="D11686" t="s">
        <v>45586</v>
      </c>
      <c r="E11686" t="s">
        <v>41916</v>
      </c>
      <c r="F11686" t="s">
        <v>16</v>
      </c>
      <c r="G11686" t="s">
        <v>1127</v>
      </c>
      <c r="H11686">
        <v>0</v>
      </c>
      <c r="I11686">
        <v>0</v>
      </c>
      <c r="J11686">
        <v>0</v>
      </c>
      <c r="K11686" t="s">
        <v>45587</v>
      </c>
    </row>
    <row r="11687" spans="1:11" x14ac:dyDescent="0.3">
      <c r="A11687" t="s">
        <v>45588</v>
      </c>
      <c r="B11687" t="s">
        <v>45589</v>
      </c>
      <c r="C11687" t="s">
        <v>13</v>
      </c>
      <c r="D11687" t="s">
        <v>45590</v>
      </c>
      <c r="E11687" t="s">
        <v>41916</v>
      </c>
      <c r="F11687" t="s">
        <v>16</v>
      </c>
      <c r="G11687" t="s">
        <v>1639</v>
      </c>
      <c r="H11687">
        <v>0</v>
      </c>
      <c r="I11687">
        <v>0</v>
      </c>
      <c r="J11687">
        <v>0</v>
      </c>
      <c r="K11687" t="s">
        <v>45591</v>
      </c>
    </row>
    <row r="11688" spans="1:11" x14ac:dyDescent="0.3">
      <c r="A11688" t="s">
        <v>45592</v>
      </c>
      <c r="B11688" t="s">
        <v>45593</v>
      </c>
      <c r="C11688" t="s">
        <v>13</v>
      </c>
      <c r="D11688" t="s">
        <v>45594</v>
      </c>
      <c r="E11688" t="s">
        <v>41916</v>
      </c>
      <c r="F11688" t="s">
        <v>16</v>
      </c>
      <c r="G11688" t="s">
        <v>17580</v>
      </c>
      <c r="H11688">
        <v>0</v>
      </c>
      <c r="I11688">
        <v>0</v>
      </c>
      <c r="J11688">
        <v>0</v>
      </c>
      <c r="K11688" t="s">
        <v>45595</v>
      </c>
    </row>
    <row r="11689" spans="1:11" x14ac:dyDescent="0.3">
      <c r="A11689" t="s">
        <v>45596</v>
      </c>
      <c r="B11689" t="s">
        <v>45597</v>
      </c>
      <c r="C11689" t="s">
        <v>27</v>
      </c>
      <c r="D11689" t="s">
        <v>45598</v>
      </c>
      <c r="E11689" t="s">
        <v>17709</v>
      </c>
      <c r="F11689" t="s">
        <v>16</v>
      </c>
      <c r="G11689" t="s">
        <v>11774</v>
      </c>
      <c r="H11689">
        <v>0</v>
      </c>
      <c r="I11689">
        <v>0</v>
      </c>
      <c r="J11689">
        <v>0</v>
      </c>
      <c r="K11689" t="s">
        <v>45599</v>
      </c>
    </row>
    <row r="11690" spans="1:11" x14ac:dyDescent="0.3">
      <c r="A11690" t="s">
        <v>45600</v>
      </c>
      <c r="B11690" t="s">
        <v>45601</v>
      </c>
      <c r="C11690" t="s">
        <v>13</v>
      </c>
      <c r="D11690" t="s">
        <v>45602</v>
      </c>
      <c r="E11690" t="s">
        <v>41916</v>
      </c>
      <c r="F11690" t="s">
        <v>3911</v>
      </c>
      <c r="G11690" t="s">
        <v>42</v>
      </c>
      <c r="H11690">
        <v>0</v>
      </c>
      <c r="I11690">
        <v>0</v>
      </c>
      <c r="J11690">
        <v>0</v>
      </c>
      <c r="K11690" t="s">
        <v>45603</v>
      </c>
    </row>
    <row r="11691" spans="1:11" x14ac:dyDescent="0.3">
      <c r="A11691" t="s">
        <v>45604</v>
      </c>
      <c r="B11691" t="s">
        <v>45605</v>
      </c>
      <c r="C11691" t="s">
        <v>13</v>
      </c>
      <c r="D11691" t="s">
        <v>45606</v>
      </c>
      <c r="E11691" t="s">
        <v>41916</v>
      </c>
      <c r="F11691" t="s">
        <v>14941</v>
      </c>
      <c r="G11691" t="s">
        <v>42</v>
      </c>
      <c r="H11691">
        <v>0</v>
      </c>
      <c r="I11691">
        <v>0</v>
      </c>
      <c r="J11691">
        <v>0</v>
      </c>
      <c r="K11691" t="s">
        <v>45607</v>
      </c>
    </row>
    <row r="11692" spans="1:11" x14ac:dyDescent="0.3">
      <c r="A11692" t="s">
        <v>45608</v>
      </c>
      <c r="B11692" t="s">
        <v>45609</v>
      </c>
      <c r="C11692" t="s">
        <v>13</v>
      </c>
      <c r="D11692" t="s">
        <v>45610</v>
      </c>
      <c r="E11692" t="s">
        <v>41916</v>
      </c>
      <c r="F11692" t="s">
        <v>631</v>
      </c>
      <c r="G11692" t="s">
        <v>2470</v>
      </c>
      <c r="H11692">
        <v>0</v>
      </c>
      <c r="I11692">
        <v>0</v>
      </c>
      <c r="J11692">
        <v>0</v>
      </c>
      <c r="K11692" t="s">
        <v>45611</v>
      </c>
    </row>
    <row r="11693" spans="1:11" x14ac:dyDescent="0.3">
      <c r="A11693" t="s">
        <v>45612</v>
      </c>
      <c r="B11693" t="s">
        <v>45613</v>
      </c>
      <c r="C11693" t="s">
        <v>13</v>
      </c>
      <c r="D11693" t="s">
        <v>45614</v>
      </c>
      <c r="E11693" t="s">
        <v>41916</v>
      </c>
      <c r="F11693" t="s">
        <v>1242</v>
      </c>
      <c r="G11693" t="s">
        <v>42</v>
      </c>
      <c r="H11693">
        <v>0</v>
      </c>
      <c r="I11693">
        <v>0</v>
      </c>
      <c r="J11693">
        <v>0</v>
      </c>
      <c r="K11693" t="s">
        <v>45615</v>
      </c>
    </row>
    <row r="11694" spans="1:11" x14ac:dyDescent="0.3">
      <c r="A11694" t="s">
        <v>45616</v>
      </c>
      <c r="B11694" t="s">
        <v>45617</v>
      </c>
      <c r="C11694" t="s">
        <v>13</v>
      </c>
      <c r="D11694" t="s">
        <v>45618</v>
      </c>
      <c r="E11694" t="s">
        <v>15</v>
      </c>
      <c r="F11694" t="s">
        <v>16</v>
      </c>
      <c r="G11694" t="s">
        <v>603</v>
      </c>
      <c r="H11694">
        <v>0</v>
      </c>
      <c r="I11694">
        <v>0</v>
      </c>
      <c r="J11694">
        <v>0</v>
      </c>
      <c r="K11694" t="s">
        <v>45619</v>
      </c>
    </row>
    <row r="11695" spans="1:11" x14ac:dyDescent="0.3">
      <c r="A11695" t="s">
        <v>45620</v>
      </c>
      <c r="B11695" t="s">
        <v>45621</v>
      </c>
      <c r="C11695" t="s">
        <v>20</v>
      </c>
      <c r="D11695" t="s">
        <v>45622</v>
      </c>
      <c r="E11695" t="s">
        <v>22</v>
      </c>
      <c r="F11695" t="s">
        <v>17074</v>
      </c>
      <c r="G11695" t="s">
        <v>42</v>
      </c>
      <c r="H11695">
        <v>0</v>
      </c>
      <c r="I11695">
        <v>0</v>
      </c>
      <c r="J11695">
        <v>0</v>
      </c>
      <c r="K11695" t="s">
        <v>45623</v>
      </c>
    </row>
    <row r="11696" spans="1:11" x14ac:dyDescent="0.3">
      <c r="A11696" t="s">
        <v>45624</v>
      </c>
      <c r="B11696" t="s">
        <v>45625</v>
      </c>
      <c r="C11696" t="s">
        <v>13</v>
      </c>
      <c r="D11696" t="e">
        <f>온도 기울기.</f>
        <v>#NAME?</v>
      </c>
      <c r="E11696" t="s">
        <v>41916</v>
      </c>
      <c r="F11696" t="s">
        <v>369</v>
      </c>
      <c r="G11696" t="s">
        <v>42</v>
      </c>
      <c r="H11696">
        <v>0</v>
      </c>
      <c r="I11696">
        <v>0</v>
      </c>
      <c r="J11696">
        <v>0</v>
      </c>
      <c r="K11696" t="s">
        <v>45626</v>
      </c>
    </row>
    <row r="11697" spans="1:11" x14ac:dyDescent="0.3">
      <c r="A11697" t="s">
        <v>45627</v>
      </c>
      <c r="B11697" t="s">
        <v>45628</v>
      </c>
      <c r="C11697" t="s">
        <v>13</v>
      </c>
      <c r="D11697" t="e">
        <f ca="1">열복사(熱輻射), 열방사(熱放射)</f>
        <v>#NAME?</v>
      </c>
      <c r="E11697" t="s">
        <v>41916</v>
      </c>
      <c r="F11697" t="s">
        <v>165</v>
      </c>
      <c r="G11697" t="s">
        <v>42</v>
      </c>
      <c r="H11697">
        <v>0</v>
      </c>
      <c r="I11697">
        <v>0</v>
      </c>
      <c r="J11697">
        <v>0</v>
      </c>
      <c r="K11697" t="s">
        <v>45629</v>
      </c>
    </row>
    <row r="11698" spans="1:11" x14ac:dyDescent="0.3">
      <c r="A11698" t="s">
        <v>45630</v>
      </c>
      <c r="C11698" t="s">
        <v>13</v>
      </c>
      <c r="D11698" t="s">
        <v>45631</v>
      </c>
      <c r="E11698" t="s">
        <v>41916</v>
      </c>
      <c r="F11698" t="s">
        <v>41</v>
      </c>
      <c r="G11698" t="s">
        <v>42</v>
      </c>
      <c r="H11698">
        <v>0</v>
      </c>
      <c r="I11698">
        <v>0</v>
      </c>
      <c r="J11698">
        <v>0</v>
      </c>
      <c r="K11698" t="s">
        <v>45632</v>
      </c>
    </row>
    <row r="11699" spans="1:11" x14ac:dyDescent="0.3">
      <c r="A11699" t="s">
        <v>45633</v>
      </c>
      <c r="B11699" t="s">
        <v>45634</v>
      </c>
      <c r="C11699" t="s">
        <v>558</v>
      </c>
      <c r="D11699" t="s">
        <v>45635</v>
      </c>
      <c r="E11699" t="s">
        <v>28510</v>
      </c>
      <c r="F11699" t="s">
        <v>4985</v>
      </c>
      <c r="G11699" t="s">
        <v>42</v>
      </c>
      <c r="H11699">
        <v>0</v>
      </c>
      <c r="I11699">
        <v>0</v>
      </c>
      <c r="J11699">
        <v>0</v>
      </c>
      <c r="K11699" t="s">
        <v>45636</v>
      </c>
    </row>
    <row r="11700" spans="1:11" x14ac:dyDescent="0.3">
      <c r="A11700" t="s">
        <v>45637</v>
      </c>
      <c r="B11700" t="s">
        <v>45638</v>
      </c>
      <c r="C11700" t="s">
        <v>13</v>
      </c>
      <c r="D11700" t="s">
        <v>45639</v>
      </c>
      <c r="E11700" t="s">
        <v>41916</v>
      </c>
      <c r="F11700" t="s">
        <v>15181</v>
      </c>
      <c r="G11700" t="s">
        <v>42</v>
      </c>
      <c r="H11700">
        <v>0</v>
      </c>
      <c r="I11700">
        <v>0</v>
      </c>
      <c r="J11700">
        <v>0</v>
      </c>
      <c r="K11700" t="s">
        <v>45640</v>
      </c>
    </row>
    <row r="11701" spans="1:11" x14ac:dyDescent="0.3">
      <c r="A11701" t="s">
        <v>45641</v>
      </c>
      <c r="B11701" t="s">
        <v>45642</v>
      </c>
      <c r="C11701" t="s">
        <v>13</v>
      </c>
      <c r="D11701" t="s">
        <v>45643</v>
      </c>
      <c r="E11701" t="s">
        <v>41916</v>
      </c>
      <c r="F11701" t="s">
        <v>16</v>
      </c>
      <c r="G11701" t="s">
        <v>2333</v>
      </c>
      <c r="H11701">
        <v>0</v>
      </c>
      <c r="I11701">
        <v>0</v>
      </c>
      <c r="J11701">
        <v>0</v>
      </c>
      <c r="K11701" t="s">
        <v>45644</v>
      </c>
    </row>
    <row r="11702" spans="1:11" x14ac:dyDescent="0.3">
      <c r="A11702" t="s">
        <v>45645</v>
      </c>
      <c r="B11702" t="s">
        <v>45646</v>
      </c>
      <c r="C11702" t="s">
        <v>13</v>
      </c>
      <c r="D11702" t="s">
        <v>45647</v>
      </c>
      <c r="E11702" t="s">
        <v>41916</v>
      </c>
      <c r="F11702" t="s">
        <v>16</v>
      </c>
      <c r="G11702" t="s">
        <v>2836</v>
      </c>
      <c r="H11702">
        <v>0</v>
      </c>
      <c r="I11702">
        <v>0</v>
      </c>
      <c r="J11702">
        <v>0</v>
      </c>
      <c r="K11702" t="s">
        <v>45648</v>
      </c>
    </row>
    <row r="11703" spans="1:11" x14ac:dyDescent="0.3">
      <c r="A11703" t="s">
        <v>45649</v>
      </c>
      <c r="B11703" t="s">
        <v>45650</v>
      </c>
      <c r="C11703" t="s">
        <v>558</v>
      </c>
      <c r="D11703" t="s">
        <v>45651</v>
      </c>
      <c r="E11703" t="s">
        <v>1122</v>
      </c>
      <c r="F11703" t="s">
        <v>10870</v>
      </c>
      <c r="G11703" t="s">
        <v>42</v>
      </c>
      <c r="H11703">
        <v>0</v>
      </c>
      <c r="I11703">
        <v>0</v>
      </c>
      <c r="J11703">
        <v>0</v>
      </c>
      <c r="K11703" t="s">
        <v>45652</v>
      </c>
    </row>
    <row r="11704" spans="1:11" x14ac:dyDescent="0.3">
      <c r="A11704" t="s">
        <v>11647</v>
      </c>
      <c r="B11704" t="s">
        <v>45653</v>
      </c>
      <c r="C11704" t="s">
        <v>20</v>
      </c>
      <c r="D11704" t="s">
        <v>45654</v>
      </c>
      <c r="E11704" t="s">
        <v>33633</v>
      </c>
      <c r="F11704" t="s">
        <v>3872</v>
      </c>
      <c r="G11704" t="s">
        <v>25210</v>
      </c>
      <c r="H11704">
        <v>0</v>
      </c>
      <c r="I11704">
        <v>0</v>
      </c>
      <c r="J11704">
        <v>0</v>
      </c>
      <c r="K11704" t="s">
        <v>45655</v>
      </c>
    </row>
    <row r="11705" spans="1:11" x14ac:dyDescent="0.3">
      <c r="A11705" t="s">
        <v>45656</v>
      </c>
      <c r="B11705" t="s">
        <v>45657</v>
      </c>
      <c r="C11705" t="s">
        <v>20</v>
      </c>
      <c r="D11705" t="s">
        <v>45658</v>
      </c>
      <c r="E11705" t="s">
        <v>33633</v>
      </c>
      <c r="F11705" t="s">
        <v>430</v>
      </c>
      <c r="G11705" t="s">
        <v>42</v>
      </c>
      <c r="H11705">
        <v>0</v>
      </c>
      <c r="I11705">
        <v>0</v>
      </c>
      <c r="J11705">
        <v>0</v>
      </c>
      <c r="K11705" t="s">
        <v>45659</v>
      </c>
    </row>
    <row r="11706" spans="1:11" x14ac:dyDescent="0.3">
      <c r="A11706" t="s">
        <v>45660</v>
      </c>
      <c r="B11706" t="s">
        <v>45661</v>
      </c>
      <c r="C11706" t="s">
        <v>20</v>
      </c>
      <c r="D11706" t="s">
        <v>45662</v>
      </c>
      <c r="E11706" t="s">
        <v>22</v>
      </c>
      <c r="F11706" t="s">
        <v>1527</v>
      </c>
      <c r="G11706" t="s">
        <v>42</v>
      </c>
      <c r="H11706">
        <v>0</v>
      </c>
      <c r="I11706">
        <v>0</v>
      </c>
      <c r="J11706">
        <v>0</v>
      </c>
      <c r="K11706" t="s">
        <v>45663</v>
      </c>
    </row>
    <row r="11707" spans="1:11" x14ac:dyDescent="0.3">
      <c r="A11707" t="s">
        <v>45664</v>
      </c>
      <c r="B11707" t="s">
        <v>45665</v>
      </c>
      <c r="C11707" t="s">
        <v>27</v>
      </c>
      <c r="D11707" t="s">
        <v>45666</v>
      </c>
      <c r="E11707" t="s">
        <v>17709</v>
      </c>
      <c r="F11707" t="s">
        <v>41</v>
      </c>
      <c r="G11707" t="s">
        <v>42</v>
      </c>
      <c r="H11707">
        <v>0</v>
      </c>
      <c r="I11707">
        <v>0</v>
      </c>
      <c r="J11707">
        <v>0</v>
      </c>
      <c r="K11707" t="s">
        <v>45667</v>
      </c>
    </row>
    <row r="11708" spans="1:11" x14ac:dyDescent="0.3">
      <c r="A11708" t="s">
        <v>45668</v>
      </c>
      <c r="B11708" t="s">
        <v>45669</v>
      </c>
      <c r="C11708" t="s">
        <v>27</v>
      </c>
      <c r="D11708" t="s">
        <v>45670</v>
      </c>
      <c r="E11708" t="s">
        <v>17709</v>
      </c>
      <c r="F11708" t="s">
        <v>41</v>
      </c>
      <c r="G11708" t="s">
        <v>42</v>
      </c>
      <c r="H11708">
        <v>0</v>
      </c>
      <c r="I11708">
        <v>0</v>
      </c>
      <c r="J11708">
        <v>0</v>
      </c>
      <c r="K11708" t="s">
        <v>45671</v>
      </c>
    </row>
    <row r="11709" spans="1:11" x14ac:dyDescent="0.3">
      <c r="A11709" t="s">
        <v>45672</v>
      </c>
      <c r="B11709" t="s">
        <v>45673</v>
      </c>
      <c r="C11709" t="s">
        <v>20</v>
      </c>
      <c r="D11709" t="s">
        <v>45674</v>
      </c>
      <c r="E11709" t="s">
        <v>33633</v>
      </c>
      <c r="F11709" t="s">
        <v>2919</v>
      </c>
      <c r="G11709" t="s">
        <v>42</v>
      </c>
      <c r="H11709">
        <v>0</v>
      </c>
      <c r="I11709">
        <v>0</v>
      </c>
      <c r="J11709">
        <v>0</v>
      </c>
      <c r="K11709" t="s">
        <v>45675</v>
      </c>
    </row>
    <row r="11710" spans="1:11" x14ac:dyDescent="0.3">
      <c r="A11710" t="s">
        <v>45676</v>
      </c>
      <c r="B11710" t="s">
        <v>45677</v>
      </c>
      <c r="C11710" t="s">
        <v>27</v>
      </c>
      <c r="D11710" t="s">
        <v>45678</v>
      </c>
      <c r="E11710" t="s">
        <v>17709</v>
      </c>
      <c r="F11710" t="s">
        <v>41</v>
      </c>
      <c r="G11710" t="s">
        <v>42</v>
      </c>
      <c r="H11710">
        <v>0</v>
      </c>
      <c r="I11710">
        <v>0</v>
      </c>
      <c r="J11710">
        <v>0</v>
      </c>
      <c r="K11710" t="s">
        <v>45679</v>
      </c>
    </row>
    <row r="11711" spans="1:11" x14ac:dyDescent="0.3">
      <c r="A11711" t="s">
        <v>45680</v>
      </c>
      <c r="C11711" t="s">
        <v>27</v>
      </c>
      <c r="D11711" t="s">
        <v>45681</v>
      </c>
      <c r="E11711" t="s">
        <v>17709</v>
      </c>
      <c r="F11711" t="s">
        <v>41</v>
      </c>
      <c r="G11711" t="s">
        <v>42</v>
      </c>
      <c r="H11711">
        <v>0</v>
      </c>
      <c r="I11711">
        <v>0</v>
      </c>
      <c r="J11711">
        <v>0</v>
      </c>
      <c r="K11711" t="s">
        <v>45682</v>
      </c>
    </row>
    <row r="11712" spans="1:11" x14ac:dyDescent="0.3">
      <c r="A11712" t="s">
        <v>45683</v>
      </c>
      <c r="B11712" t="s">
        <v>45684</v>
      </c>
      <c r="C11712" t="s">
        <v>558</v>
      </c>
      <c r="D11712" t="s">
        <v>45685</v>
      </c>
      <c r="E11712" t="s">
        <v>32599</v>
      </c>
      <c r="F11712" t="s">
        <v>16</v>
      </c>
      <c r="G11712" t="s">
        <v>26958</v>
      </c>
      <c r="H11712">
        <v>0</v>
      </c>
      <c r="I11712">
        <v>0</v>
      </c>
      <c r="J11712">
        <v>0</v>
      </c>
      <c r="K11712" t="s">
        <v>45686</v>
      </c>
    </row>
    <row r="11713" spans="1:11" x14ac:dyDescent="0.3">
      <c r="A11713" t="s">
        <v>45687</v>
      </c>
      <c r="B11713" t="s">
        <v>45688</v>
      </c>
      <c r="C11713" t="s">
        <v>13</v>
      </c>
      <c r="D11713" t="s">
        <v>45689</v>
      </c>
      <c r="E11713" t="s">
        <v>41916</v>
      </c>
      <c r="F11713" t="s">
        <v>16</v>
      </c>
      <c r="G11713" t="s">
        <v>3422</v>
      </c>
      <c r="H11713">
        <v>0</v>
      </c>
      <c r="I11713">
        <v>0</v>
      </c>
      <c r="J11713">
        <v>0</v>
      </c>
      <c r="K11713" t="s">
        <v>45690</v>
      </c>
    </row>
    <row r="11714" spans="1:11" x14ac:dyDescent="0.3">
      <c r="A11714" t="s">
        <v>45691</v>
      </c>
      <c r="B11714" t="s">
        <v>45692</v>
      </c>
      <c r="C11714" t="s">
        <v>20</v>
      </c>
      <c r="D11714" t="s">
        <v>45693</v>
      </c>
      <c r="E11714" t="s">
        <v>33633</v>
      </c>
      <c r="F11714" t="s">
        <v>16</v>
      </c>
      <c r="G11714" t="s">
        <v>11525</v>
      </c>
      <c r="H11714">
        <v>0</v>
      </c>
      <c r="I11714">
        <v>0</v>
      </c>
      <c r="J11714">
        <v>0</v>
      </c>
      <c r="K11714" t="s">
        <v>45694</v>
      </c>
    </row>
    <row r="11715" spans="1:11" x14ac:dyDescent="0.3">
      <c r="A11715" t="s">
        <v>45695</v>
      </c>
      <c r="B11715" t="s">
        <v>45696</v>
      </c>
      <c r="C11715" t="s">
        <v>20</v>
      </c>
      <c r="D11715" t="s">
        <v>45697</v>
      </c>
      <c r="E11715" t="s">
        <v>22</v>
      </c>
      <c r="F11715" t="s">
        <v>1148</v>
      </c>
      <c r="G11715" t="s">
        <v>42</v>
      </c>
      <c r="H11715">
        <v>0</v>
      </c>
      <c r="I11715">
        <v>0</v>
      </c>
      <c r="J11715">
        <v>0</v>
      </c>
      <c r="K11715" t="s">
        <v>45698</v>
      </c>
    </row>
    <row r="11716" spans="1:11" x14ac:dyDescent="0.3">
      <c r="A11716" t="s">
        <v>45699</v>
      </c>
      <c r="B11716" t="s">
        <v>45700</v>
      </c>
      <c r="C11716" t="s">
        <v>147</v>
      </c>
      <c r="D11716" t="s">
        <v>45701</v>
      </c>
      <c r="E11716" t="s">
        <v>183</v>
      </c>
      <c r="F11716" t="s">
        <v>707</v>
      </c>
      <c r="G11716" t="s">
        <v>42</v>
      </c>
      <c r="H11716">
        <v>0</v>
      </c>
      <c r="I11716">
        <v>0</v>
      </c>
      <c r="J11716">
        <v>0</v>
      </c>
      <c r="K11716" t="s">
        <v>45702</v>
      </c>
    </row>
    <row r="11717" spans="1:11" x14ac:dyDescent="0.3">
      <c r="A11717" t="s">
        <v>45703</v>
      </c>
      <c r="B11717" t="s">
        <v>45704</v>
      </c>
      <c r="C11717" t="s">
        <v>147</v>
      </c>
      <c r="D11717" t="s">
        <v>45705</v>
      </c>
      <c r="E11717" t="s">
        <v>183</v>
      </c>
      <c r="F11717" t="s">
        <v>1232</v>
      </c>
      <c r="G11717" t="s">
        <v>42</v>
      </c>
      <c r="H11717">
        <v>0</v>
      </c>
      <c r="I11717">
        <v>0</v>
      </c>
      <c r="J11717">
        <v>0</v>
      </c>
      <c r="K11717" t="s">
        <v>45706</v>
      </c>
    </row>
    <row r="11718" spans="1:11" x14ac:dyDescent="0.3">
      <c r="A11718" t="s">
        <v>45707</v>
      </c>
      <c r="B11718" t="s">
        <v>45708</v>
      </c>
      <c r="C11718" t="s">
        <v>147</v>
      </c>
      <c r="D11718" t="s">
        <v>45709</v>
      </c>
      <c r="E11718" t="s">
        <v>183</v>
      </c>
      <c r="F11718" t="s">
        <v>10052</v>
      </c>
      <c r="G11718" t="s">
        <v>42</v>
      </c>
      <c r="H11718">
        <v>0</v>
      </c>
      <c r="I11718">
        <v>0</v>
      </c>
      <c r="J11718">
        <v>0</v>
      </c>
      <c r="K11718" t="s">
        <v>45710</v>
      </c>
    </row>
    <row r="11719" spans="1:11" x14ac:dyDescent="0.3">
      <c r="A11719" t="s">
        <v>45711</v>
      </c>
      <c r="B11719" t="s">
        <v>45712</v>
      </c>
      <c r="C11719" t="s">
        <v>13</v>
      </c>
      <c r="D11719" t="s">
        <v>45713</v>
      </c>
      <c r="E11719" t="s">
        <v>41916</v>
      </c>
      <c r="F11719" t="s">
        <v>41</v>
      </c>
      <c r="G11719" t="s">
        <v>91</v>
      </c>
      <c r="H11719">
        <v>0</v>
      </c>
      <c r="I11719">
        <v>0</v>
      </c>
      <c r="J11719">
        <v>0</v>
      </c>
      <c r="K11719" t="s">
        <v>45714</v>
      </c>
    </row>
    <row r="11720" spans="1:11" x14ac:dyDescent="0.3">
      <c r="A11720" t="s">
        <v>45715</v>
      </c>
      <c r="B11720" t="s">
        <v>45716</v>
      </c>
      <c r="C11720" t="s">
        <v>13</v>
      </c>
      <c r="D11720" t="e">
        <f>맹벽</f>
        <v>#NAME?</v>
      </c>
      <c r="E11720" t="s">
        <v>41916</v>
      </c>
      <c r="F11720" t="s">
        <v>870</v>
      </c>
      <c r="G11720" t="s">
        <v>42</v>
      </c>
      <c r="H11720">
        <v>0</v>
      </c>
      <c r="I11720">
        <v>0</v>
      </c>
      <c r="J11720">
        <v>0</v>
      </c>
      <c r="K11720" t="s">
        <v>45717</v>
      </c>
    </row>
    <row r="11721" spans="1:11" x14ac:dyDescent="0.3">
      <c r="A11721" t="s">
        <v>45718</v>
      </c>
      <c r="C11721" t="s">
        <v>13</v>
      </c>
      <c r="D11721" t="s">
        <v>45719</v>
      </c>
      <c r="E11721" t="s">
        <v>41916</v>
      </c>
      <c r="F11721" t="s">
        <v>16</v>
      </c>
      <c r="G11721" t="s">
        <v>4604</v>
      </c>
      <c r="H11721">
        <v>0</v>
      </c>
      <c r="I11721">
        <v>0</v>
      </c>
      <c r="J11721">
        <v>0</v>
      </c>
      <c r="K11721" t="s">
        <v>45720</v>
      </c>
    </row>
    <row r="11722" spans="1:11" x14ac:dyDescent="0.3">
      <c r="A11722" t="s">
        <v>45721</v>
      </c>
      <c r="B11722" t="s">
        <v>45722</v>
      </c>
      <c r="C11722" t="s">
        <v>13</v>
      </c>
      <c r="D11722" t="s">
        <v>45723</v>
      </c>
      <c r="E11722" t="s">
        <v>41916</v>
      </c>
      <c r="F11722" t="s">
        <v>16</v>
      </c>
      <c r="G11722" t="s">
        <v>6816</v>
      </c>
      <c r="H11722">
        <v>0</v>
      </c>
      <c r="I11722">
        <v>0</v>
      </c>
      <c r="J11722">
        <v>0</v>
      </c>
      <c r="K11722" t="s">
        <v>45724</v>
      </c>
    </row>
    <row r="11723" spans="1:11" x14ac:dyDescent="0.3">
      <c r="A11723" t="s">
        <v>45725</v>
      </c>
      <c r="B11723" t="s">
        <v>45726</v>
      </c>
      <c r="C11723" t="s">
        <v>13</v>
      </c>
      <c r="D11723" t="s">
        <v>45727</v>
      </c>
      <c r="E11723" t="s">
        <v>41916</v>
      </c>
      <c r="F11723" t="s">
        <v>16</v>
      </c>
      <c r="G11723" t="s">
        <v>21602</v>
      </c>
      <c r="H11723">
        <v>0</v>
      </c>
      <c r="I11723">
        <v>0</v>
      </c>
      <c r="J11723">
        <v>0</v>
      </c>
      <c r="K11723" t="s">
        <v>45728</v>
      </c>
    </row>
    <row r="11724" spans="1:11" x14ac:dyDescent="0.3">
      <c r="A11724" t="s">
        <v>45729</v>
      </c>
      <c r="B11724" t="s">
        <v>45730</v>
      </c>
      <c r="C11724" t="s">
        <v>13</v>
      </c>
      <c r="D11724" t="s">
        <v>45731</v>
      </c>
      <c r="E11724" t="s">
        <v>41916</v>
      </c>
      <c r="F11724" t="s">
        <v>16</v>
      </c>
      <c r="G11724" t="s">
        <v>45732</v>
      </c>
      <c r="H11724">
        <v>0</v>
      </c>
      <c r="I11724">
        <v>0</v>
      </c>
      <c r="J11724">
        <v>0</v>
      </c>
      <c r="K11724" t="s">
        <v>45733</v>
      </c>
    </row>
    <row r="11725" spans="1:11" x14ac:dyDescent="0.3">
      <c r="A11725" t="s">
        <v>45734</v>
      </c>
      <c r="B11725" t="s">
        <v>45735</v>
      </c>
      <c r="C11725" t="s">
        <v>13</v>
      </c>
      <c r="D11725" t="s">
        <v>45736</v>
      </c>
      <c r="E11725" t="s">
        <v>41916</v>
      </c>
      <c r="F11725" t="s">
        <v>16</v>
      </c>
      <c r="G11725" t="s">
        <v>10373</v>
      </c>
      <c r="H11725">
        <v>0</v>
      </c>
      <c r="I11725">
        <v>0</v>
      </c>
      <c r="J11725">
        <v>0</v>
      </c>
      <c r="K11725" t="s">
        <v>45737</v>
      </c>
    </row>
    <row r="11726" spans="1:11" x14ac:dyDescent="0.3">
      <c r="A11726" t="s">
        <v>45738</v>
      </c>
      <c r="C11726" t="s">
        <v>20</v>
      </c>
      <c r="D11726" t="s">
        <v>45739</v>
      </c>
      <c r="E11726" t="s">
        <v>22</v>
      </c>
      <c r="F11726" t="s">
        <v>13789</v>
      </c>
      <c r="G11726" t="s">
        <v>42</v>
      </c>
      <c r="H11726">
        <v>0</v>
      </c>
      <c r="I11726">
        <v>0</v>
      </c>
      <c r="J11726">
        <v>0</v>
      </c>
      <c r="K11726" t="s">
        <v>45740</v>
      </c>
    </row>
    <row r="11727" spans="1:11" x14ac:dyDescent="0.3">
      <c r="A11727" t="s">
        <v>45741</v>
      </c>
      <c r="B11727" t="s">
        <v>45742</v>
      </c>
      <c r="C11727" t="s">
        <v>13</v>
      </c>
      <c r="D11727" t="s">
        <v>45743</v>
      </c>
      <c r="E11727" t="s">
        <v>41916</v>
      </c>
      <c r="F11727" t="s">
        <v>16</v>
      </c>
      <c r="G11727" t="s">
        <v>8098</v>
      </c>
      <c r="H11727">
        <v>0</v>
      </c>
      <c r="I11727">
        <v>0</v>
      </c>
      <c r="J11727">
        <v>0</v>
      </c>
      <c r="K11727" t="s">
        <v>45744</v>
      </c>
    </row>
    <row r="11728" spans="1:11" x14ac:dyDescent="0.3">
      <c r="A11728" t="s">
        <v>45745</v>
      </c>
      <c r="B11728" t="s">
        <v>45746</v>
      </c>
      <c r="C11728" t="s">
        <v>13</v>
      </c>
      <c r="D11728" t="s">
        <v>45723</v>
      </c>
      <c r="E11728" t="s">
        <v>41916</v>
      </c>
      <c r="F11728" t="s">
        <v>12347</v>
      </c>
      <c r="G11728" t="s">
        <v>42</v>
      </c>
      <c r="H11728">
        <v>0</v>
      </c>
      <c r="I11728">
        <v>0</v>
      </c>
      <c r="J11728">
        <v>0</v>
      </c>
      <c r="K11728" t="s">
        <v>45747</v>
      </c>
    </row>
    <row r="11729" spans="1:11" x14ac:dyDescent="0.3">
      <c r="A11729" t="s">
        <v>45748</v>
      </c>
      <c r="B11729" t="s">
        <v>45749</v>
      </c>
      <c r="C11729" t="s">
        <v>13</v>
      </c>
      <c r="D11729" t="s">
        <v>45723</v>
      </c>
      <c r="E11729" t="s">
        <v>41916</v>
      </c>
      <c r="F11729" t="s">
        <v>302</v>
      </c>
      <c r="G11729" t="s">
        <v>42</v>
      </c>
      <c r="H11729">
        <v>0</v>
      </c>
      <c r="I11729">
        <v>0</v>
      </c>
      <c r="J11729">
        <v>0</v>
      </c>
      <c r="K11729" t="s">
        <v>45750</v>
      </c>
    </row>
    <row r="11730" spans="1:11" x14ac:dyDescent="0.3">
      <c r="A11730" t="s">
        <v>45751</v>
      </c>
      <c r="B11730" t="s">
        <v>45752</v>
      </c>
      <c r="C11730" t="s">
        <v>13</v>
      </c>
      <c r="D11730" t="s">
        <v>45753</v>
      </c>
      <c r="E11730" t="s">
        <v>41916</v>
      </c>
      <c r="F11730" t="s">
        <v>2116</v>
      </c>
      <c r="G11730" t="s">
        <v>42</v>
      </c>
      <c r="H11730">
        <v>0</v>
      </c>
      <c r="I11730">
        <v>0</v>
      </c>
      <c r="J11730">
        <v>0</v>
      </c>
      <c r="K11730" t="s">
        <v>45754</v>
      </c>
    </row>
    <row r="11731" spans="1:11" x14ac:dyDescent="0.3">
      <c r="A11731" t="s">
        <v>45755</v>
      </c>
      <c r="B11731" t="s">
        <v>45756</v>
      </c>
      <c r="C11731" t="s">
        <v>13</v>
      </c>
      <c r="D11731" t="s">
        <v>45757</v>
      </c>
      <c r="E11731" t="s">
        <v>41916</v>
      </c>
      <c r="F11731" t="s">
        <v>20929</v>
      </c>
      <c r="G11731" t="s">
        <v>42</v>
      </c>
      <c r="H11731">
        <v>0</v>
      </c>
      <c r="I11731">
        <v>0</v>
      </c>
      <c r="J11731">
        <v>0</v>
      </c>
      <c r="K11731" t="s">
        <v>45758</v>
      </c>
    </row>
    <row r="11732" spans="1:11" x14ac:dyDescent="0.3">
      <c r="A11732" t="s">
        <v>45759</v>
      </c>
      <c r="B11732" t="s">
        <v>45760</v>
      </c>
      <c r="C11732" t="s">
        <v>20</v>
      </c>
      <c r="D11732" t="s">
        <v>45761</v>
      </c>
      <c r="E11732" t="s">
        <v>33633</v>
      </c>
      <c r="F11732" t="s">
        <v>5281</v>
      </c>
      <c r="G11732" t="s">
        <v>2750</v>
      </c>
      <c r="H11732">
        <v>0</v>
      </c>
      <c r="I11732">
        <v>0</v>
      </c>
      <c r="J11732">
        <v>0</v>
      </c>
      <c r="K11732" t="s">
        <v>45762</v>
      </c>
    </row>
    <row r="11733" spans="1:11" x14ac:dyDescent="0.3">
      <c r="A11733" t="s">
        <v>45763</v>
      </c>
      <c r="B11733" t="s">
        <v>45764</v>
      </c>
      <c r="C11733" t="s">
        <v>13</v>
      </c>
      <c r="D11733" t="s">
        <v>45765</v>
      </c>
      <c r="E11733" t="s">
        <v>41916</v>
      </c>
      <c r="F11733" t="s">
        <v>16</v>
      </c>
      <c r="G11733" t="s">
        <v>1481</v>
      </c>
      <c r="H11733">
        <v>0</v>
      </c>
      <c r="I11733">
        <v>0</v>
      </c>
      <c r="J11733">
        <v>0</v>
      </c>
      <c r="K11733" t="s">
        <v>45766</v>
      </c>
    </row>
    <row r="11734" spans="1:11" x14ac:dyDescent="0.3">
      <c r="A11734" t="s">
        <v>45767</v>
      </c>
      <c r="C11734" t="s">
        <v>27</v>
      </c>
      <c r="D11734" t="s">
        <v>45768</v>
      </c>
      <c r="E11734" t="s">
        <v>17709</v>
      </c>
      <c r="F11734" t="s">
        <v>16</v>
      </c>
      <c r="G11734" t="s">
        <v>42</v>
      </c>
      <c r="H11734">
        <v>0</v>
      </c>
      <c r="I11734">
        <v>0</v>
      </c>
      <c r="J11734">
        <v>0</v>
      </c>
      <c r="K11734" t="s">
        <v>45769</v>
      </c>
    </row>
    <row r="11735" spans="1:11" x14ac:dyDescent="0.3">
      <c r="A11735" t="s">
        <v>45770</v>
      </c>
      <c r="B11735" t="s">
        <v>45771</v>
      </c>
      <c r="C11735" t="s">
        <v>13</v>
      </c>
      <c r="D11735" t="s">
        <v>45772</v>
      </c>
      <c r="E11735" t="s">
        <v>41916</v>
      </c>
      <c r="F11735" t="s">
        <v>16</v>
      </c>
      <c r="G11735" t="s">
        <v>18171</v>
      </c>
      <c r="H11735">
        <v>0</v>
      </c>
      <c r="I11735">
        <v>0</v>
      </c>
      <c r="J11735">
        <v>0</v>
      </c>
      <c r="K11735" t="s">
        <v>45773</v>
      </c>
    </row>
    <row r="11736" spans="1:11" x14ac:dyDescent="0.3">
      <c r="A11736" t="s">
        <v>45774</v>
      </c>
      <c r="B11736" t="s">
        <v>45775</v>
      </c>
      <c r="C11736" t="s">
        <v>13</v>
      </c>
      <c r="D11736" t="s">
        <v>45776</v>
      </c>
      <c r="E11736" t="s">
        <v>41916</v>
      </c>
      <c r="F11736" t="s">
        <v>16</v>
      </c>
      <c r="G11736" t="s">
        <v>3262</v>
      </c>
      <c r="H11736">
        <v>0</v>
      </c>
      <c r="I11736">
        <v>0</v>
      </c>
      <c r="J11736">
        <v>0</v>
      </c>
      <c r="K11736" t="s">
        <v>45777</v>
      </c>
    </row>
    <row r="11737" spans="1:11" x14ac:dyDescent="0.3">
      <c r="A11737" t="s">
        <v>45778</v>
      </c>
      <c r="B11737" t="s">
        <v>45779</v>
      </c>
      <c r="C11737" t="s">
        <v>20</v>
      </c>
      <c r="D11737" t="s">
        <v>45780</v>
      </c>
      <c r="E11737" t="s">
        <v>22</v>
      </c>
      <c r="F11737" t="s">
        <v>8797</v>
      </c>
      <c r="G11737" t="s">
        <v>42</v>
      </c>
      <c r="H11737">
        <v>0</v>
      </c>
      <c r="I11737">
        <v>0</v>
      </c>
      <c r="J11737">
        <v>0</v>
      </c>
      <c r="K11737" t="s">
        <v>45781</v>
      </c>
    </row>
    <row r="11738" spans="1:11" x14ac:dyDescent="0.3">
      <c r="A11738" t="s">
        <v>45782</v>
      </c>
      <c r="C11738" t="s">
        <v>13</v>
      </c>
      <c r="D11738" t="s">
        <v>45783</v>
      </c>
      <c r="E11738" t="s">
        <v>41916</v>
      </c>
      <c r="F11738" t="s">
        <v>16</v>
      </c>
      <c r="G11738" t="s">
        <v>7803</v>
      </c>
      <c r="H11738">
        <v>0</v>
      </c>
      <c r="I11738">
        <v>0</v>
      </c>
      <c r="J11738">
        <v>0</v>
      </c>
      <c r="K11738" t="s">
        <v>45784</v>
      </c>
    </row>
    <row r="11739" spans="1:11" x14ac:dyDescent="0.3">
      <c r="A11739" t="s">
        <v>45785</v>
      </c>
      <c r="B11739" t="s">
        <v>45786</v>
      </c>
      <c r="C11739" t="s">
        <v>13</v>
      </c>
      <c r="D11739" t="s">
        <v>45787</v>
      </c>
      <c r="E11739" t="s">
        <v>41916</v>
      </c>
      <c r="F11739" t="s">
        <v>16</v>
      </c>
      <c r="G11739" t="s">
        <v>27516</v>
      </c>
      <c r="H11739">
        <v>0</v>
      </c>
      <c r="I11739">
        <v>0</v>
      </c>
      <c r="J11739">
        <v>0</v>
      </c>
      <c r="K11739" t="s">
        <v>45788</v>
      </c>
    </row>
    <row r="11740" spans="1:11" x14ac:dyDescent="0.3">
      <c r="A11740" t="s">
        <v>45789</v>
      </c>
      <c r="B11740" t="s">
        <v>45790</v>
      </c>
      <c r="C11740" t="s">
        <v>13</v>
      </c>
      <c r="D11740" t="s">
        <v>45791</v>
      </c>
      <c r="E11740" t="s">
        <v>41916</v>
      </c>
      <c r="F11740" t="s">
        <v>16</v>
      </c>
      <c r="G11740" t="s">
        <v>35037</v>
      </c>
      <c r="H11740">
        <v>0</v>
      </c>
      <c r="I11740">
        <v>0</v>
      </c>
      <c r="J11740">
        <v>0</v>
      </c>
      <c r="K11740" t="s">
        <v>45792</v>
      </c>
    </row>
    <row r="11741" spans="1:11" x14ac:dyDescent="0.3">
      <c r="A11741" t="s">
        <v>45793</v>
      </c>
      <c r="C11741" t="s">
        <v>13</v>
      </c>
      <c r="D11741" t="s">
        <v>45794</v>
      </c>
      <c r="E11741" t="s">
        <v>41916</v>
      </c>
      <c r="F11741" t="s">
        <v>41</v>
      </c>
      <c r="G11741" t="s">
        <v>42</v>
      </c>
      <c r="H11741">
        <v>0</v>
      </c>
      <c r="I11741">
        <v>0</v>
      </c>
      <c r="J11741">
        <v>0</v>
      </c>
      <c r="K11741" t="s">
        <v>45795</v>
      </c>
    </row>
    <row r="11742" spans="1:11" x14ac:dyDescent="0.3">
      <c r="A11742" t="s">
        <v>45796</v>
      </c>
      <c r="C11742" t="s">
        <v>13</v>
      </c>
      <c r="D11742" t="s">
        <v>45797</v>
      </c>
      <c r="E11742" t="s">
        <v>41916</v>
      </c>
      <c r="F11742" t="s">
        <v>5898</v>
      </c>
      <c r="G11742" t="s">
        <v>42</v>
      </c>
      <c r="H11742">
        <v>0</v>
      </c>
      <c r="I11742">
        <v>0</v>
      </c>
      <c r="J11742">
        <v>0</v>
      </c>
      <c r="K11742" t="s">
        <v>45798</v>
      </c>
    </row>
    <row r="11743" spans="1:11" x14ac:dyDescent="0.3">
      <c r="A11743" t="s">
        <v>45799</v>
      </c>
      <c r="B11743" t="s">
        <v>45800</v>
      </c>
      <c r="C11743" t="s">
        <v>13</v>
      </c>
      <c r="D11743" t="s">
        <v>45801</v>
      </c>
      <c r="E11743" t="s">
        <v>41916</v>
      </c>
      <c r="F11743" t="s">
        <v>4100</v>
      </c>
      <c r="G11743" t="s">
        <v>42</v>
      </c>
      <c r="H11743">
        <v>0</v>
      </c>
      <c r="I11743">
        <v>0</v>
      </c>
      <c r="J11743">
        <v>0</v>
      </c>
      <c r="K11743" t="s">
        <v>45802</v>
      </c>
    </row>
    <row r="11744" spans="1:11" x14ac:dyDescent="0.3">
      <c r="A11744" t="s">
        <v>45803</v>
      </c>
      <c r="B11744" t="s">
        <v>45804</v>
      </c>
      <c r="C11744" t="s">
        <v>13</v>
      </c>
      <c r="D11744" t="s">
        <v>45805</v>
      </c>
      <c r="E11744" t="s">
        <v>41916</v>
      </c>
      <c r="F11744" t="s">
        <v>16</v>
      </c>
      <c r="G11744" t="s">
        <v>5615</v>
      </c>
      <c r="H11744">
        <v>0</v>
      </c>
      <c r="I11744">
        <v>0</v>
      </c>
      <c r="J11744">
        <v>0</v>
      </c>
      <c r="K11744" t="s">
        <v>45806</v>
      </c>
    </row>
    <row r="11745" spans="1:11" x14ac:dyDescent="0.3">
      <c r="A11745" t="s">
        <v>45807</v>
      </c>
      <c r="C11745" t="s">
        <v>13</v>
      </c>
      <c r="D11745" t="s">
        <v>45801</v>
      </c>
      <c r="E11745" t="s">
        <v>41916</v>
      </c>
      <c r="F11745" t="s">
        <v>19324</v>
      </c>
      <c r="G11745" t="s">
        <v>42</v>
      </c>
      <c r="H11745">
        <v>0</v>
      </c>
      <c r="I11745">
        <v>0</v>
      </c>
      <c r="J11745">
        <v>0</v>
      </c>
      <c r="K11745" t="s">
        <v>45808</v>
      </c>
    </row>
    <row r="11746" spans="1:11" x14ac:dyDescent="0.3">
      <c r="A11746" t="s">
        <v>45809</v>
      </c>
      <c r="C11746" t="s">
        <v>13</v>
      </c>
      <c r="D11746" t="s">
        <v>45810</v>
      </c>
      <c r="E11746" t="s">
        <v>41916</v>
      </c>
      <c r="F11746" t="s">
        <v>2482</v>
      </c>
      <c r="G11746" t="s">
        <v>42</v>
      </c>
      <c r="H11746">
        <v>0</v>
      </c>
      <c r="I11746">
        <v>0</v>
      </c>
      <c r="J11746">
        <v>0</v>
      </c>
      <c r="K11746" t="s">
        <v>45811</v>
      </c>
    </row>
    <row r="11747" spans="1:11" x14ac:dyDescent="0.3">
      <c r="A11747" t="s">
        <v>45812</v>
      </c>
      <c r="B11747" t="s">
        <v>45813</v>
      </c>
      <c r="C11747" t="s">
        <v>13</v>
      </c>
      <c r="D11747" t="s">
        <v>45814</v>
      </c>
      <c r="E11747" t="s">
        <v>41916</v>
      </c>
      <c r="F11747" t="s">
        <v>1452</v>
      </c>
      <c r="G11747" t="s">
        <v>42</v>
      </c>
      <c r="H11747">
        <v>0</v>
      </c>
      <c r="I11747">
        <v>0</v>
      </c>
      <c r="J11747">
        <v>0</v>
      </c>
      <c r="K11747" t="s">
        <v>45815</v>
      </c>
    </row>
    <row r="11748" spans="1:11" x14ac:dyDescent="0.3">
      <c r="A11748" t="s">
        <v>45816</v>
      </c>
      <c r="B11748" t="s">
        <v>45817</v>
      </c>
      <c r="C11748" t="s">
        <v>13</v>
      </c>
      <c r="D11748" t="s">
        <v>45818</v>
      </c>
      <c r="E11748" t="s">
        <v>41916</v>
      </c>
      <c r="F11748" t="s">
        <v>16</v>
      </c>
      <c r="G11748" t="s">
        <v>3191</v>
      </c>
      <c r="H11748">
        <v>0</v>
      </c>
      <c r="I11748">
        <v>0</v>
      </c>
      <c r="J11748">
        <v>0</v>
      </c>
      <c r="K11748" t="s">
        <v>45819</v>
      </c>
    </row>
    <row r="11749" spans="1:11" x14ac:dyDescent="0.3">
      <c r="A11749" t="s">
        <v>45820</v>
      </c>
      <c r="B11749" t="s">
        <v>45821</v>
      </c>
      <c r="C11749" t="s">
        <v>13</v>
      </c>
      <c r="D11749" t="s">
        <v>45818</v>
      </c>
      <c r="E11749" t="s">
        <v>41916</v>
      </c>
      <c r="F11749" t="s">
        <v>16</v>
      </c>
      <c r="G11749" t="s">
        <v>5573</v>
      </c>
      <c r="H11749">
        <v>0</v>
      </c>
      <c r="I11749">
        <v>0</v>
      </c>
      <c r="J11749">
        <v>0</v>
      </c>
      <c r="K11749" t="s">
        <v>45822</v>
      </c>
    </row>
    <row r="11750" spans="1:11" x14ac:dyDescent="0.3">
      <c r="A11750" t="s">
        <v>45823</v>
      </c>
      <c r="B11750" t="s">
        <v>45824</v>
      </c>
      <c r="C11750" t="s">
        <v>13</v>
      </c>
      <c r="D11750" t="s">
        <v>45818</v>
      </c>
      <c r="E11750" t="s">
        <v>41916</v>
      </c>
      <c r="F11750" t="s">
        <v>1452</v>
      </c>
      <c r="G11750" t="s">
        <v>42</v>
      </c>
      <c r="H11750">
        <v>0</v>
      </c>
      <c r="I11750">
        <v>0</v>
      </c>
      <c r="J11750">
        <v>0</v>
      </c>
      <c r="K11750" t="s">
        <v>45825</v>
      </c>
    </row>
    <row r="11751" spans="1:11" x14ac:dyDescent="0.3">
      <c r="A11751" t="s">
        <v>45826</v>
      </c>
      <c r="B11751" t="s">
        <v>45827</v>
      </c>
      <c r="C11751" t="s">
        <v>27</v>
      </c>
      <c r="D11751" t="s">
        <v>45828</v>
      </c>
      <c r="E11751" t="s">
        <v>17709</v>
      </c>
      <c r="F11751" t="s">
        <v>41</v>
      </c>
      <c r="G11751" t="s">
        <v>42</v>
      </c>
      <c r="H11751">
        <v>0</v>
      </c>
      <c r="I11751">
        <v>0</v>
      </c>
      <c r="J11751">
        <v>0</v>
      </c>
      <c r="K11751" t="s">
        <v>45829</v>
      </c>
    </row>
    <row r="11752" spans="1:11" x14ac:dyDescent="0.3">
      <c r="A11752" t="s">
        <v>45830</v>
      </c>
      <c r="B11752" t="s">
        <v>45831</v>
      </c>
      <c r="C11752" t="s">
        <v>558</v>
      </c>
      <c r="D11752" t="s">
        <v>45832</v>
      </c>
      <c r="E11752" t="s">
        <v>2102</v>
      </c>
      <c r="F11752" t="s">
        <v>2703</v>
      </c>
      <c r="G11752" t="s">
        <v>42</v>
      </c>
      <c r="H11752">
        <v>0</v>
      </c>
      <c r="I11752">
        <v>0</v>
      </c>
      <c r="J11752">
        <v>0</v>
      </c>
      <c r="K11752" t="s">
        <v>45833</v>
      </c>
    </row>
    <row r="11753" spans="1:11" x14ac:dyDescent="0.3">
      <c r="A11753" t="s">
        <v>45834</v>
      </c>
      <c r="C11753" t="s">
        <v>27</v>
      </c>
      <c r="D11753" t="s">
        <v>45835</v>
      </c>
      <c r="E11753" t="s">
        <v>17709</v>
      </c>
      <c r="F11753" t="s">
        <v>41</v>
      </c>
      <c r="G11753" t="s">
        <v>42</v>
      </c>
      <c r="H11753">
        <v>0</v>
      </c>
      <c r="I11753">
        <v>0</v>
      </c>
      <c r="J11753">
        <v>0</v>
      </c>
      <c r="K11753" t="s">
        <v>45836</v>
      </c>
    </row>
    <row r="11754" spans="1:11" x14ac:dyDescent="0.3">
      <c r="A11754" t="s">
        <v>45837</v>
      </c>
      <c r="C11754" t="s">
        <v>27</v>
      </c>
      <c r="D11754" t="s">
        <v>45838</v>
      </c>
      <c r="E11754" t="s">
        <v>17709</v>
      </c>
      <c r="F11754" t="s">
        <v>41</v>
      </c>
      <c r="G11754" t="s">
        <v>42</v>
      </c>
      <c r="H11754">
        <v>0</v>
      </c>
      <c r="I11754">
        <v>0</v>
      </c>
      <c r="J11754">
        <v>0</v>
      </c>
      <c r="K11754" t="s">
        <v>45839</v>
      </c>
    </row>
    <row r="11755" spans="1:11" x14ac:dyDescent="0.3">
      <c r="A11755" t="s">
        <v>45840</v>
      </c>
      <c r="B11755" t="s">
        <v>45841</v>
      </c>
      <c r="C11755" t="s">
        <v>27</v>
      </c>
      <c r="D11755" t="s">
        <v>45842</v>
      </c>
      <c r="E11755" t="s">
        <v>17709</v>
      </c>
      <c r="F11755" t="s">
        <v>41</v>
      </c>
      <c r="G11755" t="s">
        <v>42</v>
      </c>
      <c r="H11755">
        <v>0</v>
      </c>
      <c r="I11755">
        <v>0</v>
      </c>
      <c r="J11755">
        <v>0</v>
      </c>
      <c r="K11755" t="s">
        <v>45843</v>
      </c>
    </row>
    <row r="11756" spans="1:11" x14ac:dyDescent="0.3">
      <c r="A11756" t="s">
        <v>45844</v>
      </c>
      <c r="B11756" t="s">
        <v>45845</v>
      </c>
      <c r="C11756" t="s">
        <v>13</v>
      </c>
      <c r="D11756" t="s">
        <v>45846</v>
      </c>
      <c r="E11756" t="s">
        <v>41916</v>
      </c>
      <c r="F11756" t="s">
        <v>16</v>
      </c>
      <c r="G11756" t="s">
        <v>19401</v>
      </c>
      <c r="H11756">
        <v>0</v>
      </c>
      <c r="I11756">
        <v>0</v>
      </c>
      <c r="J11756">
        <v>0</v>
      </c>
      <c r="K11756" t="s">
        <v>45847</v>
      </c>
    </row>
    <row r="11757" spans="1:11" x14ac:dyDescent="0.3">
      <c r="A11757" t="s">
        <v>45848</v>
      </c>
      <c r="B11757" t="s">
        <v>45849</v>
      </c>
      <c r="C11757" t="s">
        <v>13</v>
      </c>
      <c r="D11757" t="s">
        <v>45846</v>
      </c>
      <c r="E11757" t="s">
        <v>41916</v>
      </c>
      <c r="F11757" t="s">
        <v>1135</v>
      </c>
      <c r="G11757" t="s">
        <v>42</v>
      </c>
      <c r="H11757">
        <v>0</v>
      </c>
      <c r="I11757">
        <v>0</v>
      </c>
      <c r="J11757">
        <v>0</v>
      </c>
      <c r="K11757" t="s">
        <v>45850</v>
      </c>
    </row>
    <row r="11758" spans="1:11" x14ac:dyDescent="0.3">
      <c r="A11758" t="s">
        <v>45851</v>
      </c>
      <c r="B11758" t="s">
        <v>45852</v>
      </c>
      <c r="C11758" t="s">
        <v>27</v>
      </c>
      <c r="D11758" t="s">
        <v>45853</v>
      </c>
      <c r="E11758" t="s">
        <v>29</v>
      </c>
      <c r="F11758" t="s">
        <v>41</v>
      </c>
      <c r="G11758" t="s">
        <v>42</v>
      </c>
      <c r="H11758">
        <v>0</v>
      </c>
      <c r="I11758">
        <v>0</v>
      </c>
      <c r="J11758">
        <v>0</v>
      </c>
      <c r="K11758" t="s">
        <v>45854</v>
      </c>
    </row>
    <row r="11759" spans="1:11" x14ac:dyDescent="0.3">
      <c r="A11759" t="s">
        <v>45855</v>
      </c>
      <c r="B11759" t="s">
        <v>45856</v>
      </c>
      <c r="C11759" t="s">
        <v>13</v>
      </c>
      <c r="D11759" t="s">
        <v>45857</v>
      </c>
      <c r="E11759" t="s">
        <v>41916</v>
      </c>
      <c r="F11759" t="s">
        <v>1573</v>
      </c>
      <c r="G11759" t="s">
        <v>9279</v>
      </c>
      <c r="H11759">
        <v>0</v>
      </c>
      <c r="I11759">
        <v>0</v>
      </c>
      <c r="J11759">
        <v>0</v>
      </c>
      <c r="K11759" t="s">
        <v>45858</v>
      </c>
    </row>
    <row r="11760" spans="1:11" x14ac:dyDescent="0.3">
      <c r="A11760" t="s">
        <v>45859</v>
      </c>
      <c r="B11760" t="s">
        <v>45860</v>
      </c>
      <c r="C11760" t="s">
        <v>20</v>
      </c>
      <c r="D11760" t="s">
        <v>45861</v>
      </c>
      <c r="E11760" t="s">
        <v>33633</v>
      </c>
      <c r="F11760" t="s">
        <v>16</v>
      </c>
      <c r="G11760" t="s">
        <v>269</v>
      </c>
      <c r="H11760">
        <v>0</v>
      </c>
      <c r="I11760">
        <v>0</v>
      </c>
      <c r="J11760">
        <v>0</v>
      </c>
      <c r="K11760" t="s">
        <v>45862</v>
      </c>
    </row>
    <row r="11761" spans="1:11" x14ac:dyDescent="0.3">
      <c r="A11761" t="s">
        <v>45863</v>
      </c>
      <c r="B11761" t="s">
        <v>45864</v>
      </c>
      <c r="C11761" t="s">
        <v>27</v>
      </c>
      <c r="D11761" t="s">
        <v>45865</v>
      </c>
      <c r="E11761" t="s">
        <v>17709</v>
      </c>
      <c r="F11761" t="s">
        <v>41</v>
      </c>
      <c r="G11761" t="s">
        <v>42</v>
      </c>
      <c r="H11761">
        <v>0</v>
      </c>
      <c r="I11761">
        <v>0</v>
      </c>
      <c r="J11761">
        <v>0</v>
      </c>
      <c r="K11761" t="s">
        <v>45866</v>
      </c>
    </row>
    <row r="11762" spans="1:11" x14ac:dyDescent="0.3">
      <c r="A11762" t="s">
        <v>45867</v>
      </c>
      <c r="B11762" t="s">
        <v>45868</v>
      </c>
      <c r="C11762" t="s">
        <v>27</v>
      </c>
      <c r="D11762" t="s">
        <v>45869</v>
      </c>
      <c r="E11762" t="s">
        <v>17709</v>
      </c>
      <c r="F11762" t="s">
        <v>16</v>
      </c>
      <c r="G11762" t="s">
        <v>274</v>
      </c>
      <c r="H11762">
        <v>0</v>
      </c>
      <c r="I11762">
        <v>0</v>
      </c>
      <c r="J11762">
        <v>0</v>
      </c>
      <c r="K11762" t="s">
        <v>45870</v>
      </c>
    </row>
    <row r="11763" spans="1:11" x14ac:dyDescent="0.3">
      <c r="A11763" t="s">
        <v>45871</v>
      </c>
      <c r="B11763" t="s">
        <v>45872</v>
      </c>
      <c r="C11763" t="s">
        <v>27</v>
      </c>
      <c r="D11763" t="s">
        <v>45873</v>
      </c>
      <c r="E11763" t="s">
        <v>17709</v>
      </c>
      <c r="F11763" t="s">
        <v>41</v>
      </c>
      <c r="G11763" t="s">
        <v>42</v>
      </c>
      <c r="H11763">
        <v>0</v>
      </c>
      <c r="I11763">
        <v>0</v>
      </c>
      <c r="J11763">
        <v>0</v>
      </c>
      <c r="K11763" t="s">
        <v>45874</v>
      </c>
    </row>
    <row r="11764" spans="1:11" x14ac:dyDescent="0.3">
      <c r="A11764" t="s">
        <v>45875</v>
      </c>
      <c r="B11764" t="s">
        <v>45876</v>
      </c>
      <c r="C11764" t="s">
        <v>27</v>
      </c>
      <c r="D11764" t="s">
        <v>45877</v>
      </c>
      <c r="E11764" t="s">
        <v>17709</v>
      </c>
      <c r="F11764" t="s">
        <v>41</v>
      </c>
      <c r="G11764" t="s">
        <v>42</v>
      </c>
      <c r="H11764">
        <v>0</v>
      </c>
      <c r="I11764">
        <v>0</v>
      </c>
      <c r="J11764">
        <v>0</v>
      </c>
      <c r="K11764" t="s">
        <v>45878</v>
      </c>
    </row>
    <row r="11765" spans="1:11" x14ac:dyDescent="0.3">
      <c r="A11765" t="s">
        <v>45879</v>
      </c>
      <c r="B11765" t="s">
        <v>29422</v>
      </c>
      <c r="C11765" t="s">
        <v>558</v>
      </c>
      <c r="D11765" t="s">
        <v>45880</v>
      </c>
      <c r="E11765" t="s">
        <v>32599</v>
      </c>
      <c r="F11765" t="s">
        <v>41</v>
      </c>
      <c r="G11765" t="s">
        <v>42</v>
      </c>
      <c r="H11765">
        <v>0</v>
      </c>
      <c r="I11765">
        <v>0</v>
      </c>
      <c r="J11765">
        <v>0</v>
      </c>
      <c r="K11765" t="s">
        <v>45881</v>
      </c>
    </row>
    <row r="11766" spans="1:11" x14ac:dyDescent="0.3">
      <c r="A11766" t="s">
        <v>45882</v>
      </c>
      <c r="B11766" t="s">
        <v>45883</v>
      </c>
      <c r="C11766" t="s">
        <v>147</v>
      </c>
      <c r="D11766" t="s">
        <v>45884</v>
      </c>
      <c r="E11766" t="s">
        <v>183</v>
      </c>
      <c r="F11766" t="s">
        <v>16465</v>
      </c>
      <c r="G11766" t="s">
        <v>42</v>
      </c>
      <c r="H11766">
        <v>0</v>
      </c>
      <c r="I11766">
        <v>0</v>
      </c>
      <c r="J11766">
        <v>0</v>
      </c>
      <c r="K11766" t="s">
        <v>45885</v>
      </c>
    </row>
    <row r="11767" spans="1:11" x14ac:dyDescent="0.3">
      <c r="A11767" t="s">
        <v>45886</v>
      </c>
      <c r="B11767" t="s">
        <v>45887</v>
      </c>
      <c r="C11767" t="s">
        <v>558</v>
      </c>
      <c r="D11767" t="s">
        <v>45888</v>
      </c>
      <c r="E11767" t="s">
        <v>19698</v>
      </c>
      <c r="F11767" t="s">
        <v>16</v>
      </c>
      <c r="G11767" t="s">
        <v>33324</v>
      </c>
      <c r="H11767">
        <v>0</v>
      </c>
      <c r="I11767">
        <v>0</v>
      </c>
      <c r="J11767">
        <v>0</v>
      </c>
      <c r="K11767" t="s">
        <v>45889</v>
      </c>
    </row>
    <row r="11768" spans="1:11" x14ac:dyDescent="0.3">
      <c r="A11768" t="s">
        <v>45890</v>
      </c>
      <c r="C11768" t="s">
        <v>27</v>
      </c>
      <c r="D11768" t="s">
        <v>45891</v>
      </c>
      <c r="E11768" t="s">
        <v>29</v>
      </c>
      <c r="F11768" t="s">
        <v>41</v>
      </c>
      <c r="G11768" t="s">
        <v>42</v>
      </c>
      <c r="H11768">
        <v>0</v>
      </c>
      <c r="I11768">
        <v>0</v>
      </c>
      <c r="J11768">
        <v>0</v>
      </c>
      <c r="K11768" t="s">
        <v>45892</v>
      </c>
    </row>
    <row r="11769" spans="1:11" x14ac:dyDescent="0.3">
      <c r="A11769" t="s">
        <v>45893</v>
      </c>
      <c r="B11769" t="s">
        <v>39590</v>
      </c>
      <c r="C11769" t="s">
        <v>20</v>
      </c>
      <c r="D11769" t="s">
        <v>45894</v>
      </c>
      <c r="E11769" t="s">
        <v>33633</v>
      </c>
      <c r="F11769" t="s">
        <v>2454</v>
      </c>
      <c r="G11769" t="s">
        <v>42</v>
      </c>
      <c r="H11769">
        <v>0</v>
      </c>
      <c r="I11769">
        <v>0</v>
      </c>
      <c r="J11769">
        <v>0</v>
      </c>
      <c r="K11769" t="s">
        <v>45895</v>
      </c>
    </row>
    <row r="11770" spans="1:11" x14ac:dyDescent="0.3">
      <c r="A11770" t="s">
        <v>45896</v>
      </c>
      <c r="B11770" t="s">
        <v>45897</v>
      </c>
      <c r="C11770" t="s">
        <v>13</v>
      </c>
      <c r="D11770" t="s">
        <v>45898</v>
      </c>
      <c r="E11770" t="s">
        <v>41916</v>
      </c>
      <c r="F11770" t="s">
        <v>5696</v>
      </c>
      <c r="G11770" t="s">
        <v>42</v>
      </c>
      <c r="H11770">
        <v>0</v>
      </c>
      <c r="I11770">
        <v>0</v>
      </c>
      <c r="J11770">
        <v>0</v>
      </c>
      <c r="K11770" t="s">
        <v>45899</v>
      </c>
    </row>
    <row r="11771" spans="1:11" x14ac:dyDescent="0.3">
      <c r="A11771" t="s">
        <v>45900</v>
      </c>
      <c r="B11771" t="s">
        <v>45901</v>
      </c>
      <c r="C11771" t="s">
        <v>13</v>
      </c>
      <c r="D11771" t="s">
        <v>45902</v>
      </c>
      <c r="E11771" t="s">
        <v>41916</v>
      </c>
      <c r="F11771" t="s">
        <v>1531</v>
      </c>
      <c r="G11771" t="s">
        <v>42</v>
      </c>
      <c r="H11771">
        <v>0</v>
      </c>
      <c r="I11771">
        <v>0</v>
      </c>
      <c r="J11771">
        <v>0</v>
      </c>
      <c r="K11771" t="s">
        <v>45903</v>
      </c>
    </row>
    <row r="11772" spans="1:11" x14ac:dyDescent="0.3">
      <c r="A11772" t="s">
        <v>45904</v>
      </c>
      <c r="B11772" t="s">
        <v>45905</v>
      </c>
      <c r="C11772" t="s">
        <v>20</v>
      </c>
      <c r="D11772" t="s">
        <v>45906</v>
      </c>
      <c r="E11772" t="s">
        <v>33633</v>
      </c>
      <c r="F11772" t="s">
        <v>845</v>
      </c>
      <c r="G11772" t="s">
        <v>42</v>
      </c>
      <c r="H11772">
        <v>0</v>
      </c>
      <c r="I11772">
        <v>0</v>
      </c>
      <c r="J11772">
        <v>0</v>
      </c>
      <c r="K11772" t="s">
        <v>45907</v>
      </c>
    </row>
    <row r="11773" spans="1:11" x14ac:dyDescent="0.3">
      <c r="A11773" t="s">
        <v>45908</v>
      </c>
      <c r="B11773" t="s">
        <v>45909</v>
      </c>
      <c r="C11773" t="s">
        <v>20</v>
      </c>
      <c r="D11773" t="s">
        <v>45910</v>
      </c>
      <c r="E11773" t="s">
        <v>33633</v>
      </c>
      <c r="F11773" t="s">
        <v>8797</v>
      </c>
      <c r="G11773" t="s">
        <v>14569</v>
      </c>
      <c r="H11773">
        <v>0</v>
      </c>
      <c r="I11773">
        <v>0</v>
      </c>
      <c r="J11773">
        <v>0</v>
      </c>
      <c r="K11773" t="s">
        <v>45911</v>
      </c>
    </row>
    <row r="11774" spans="1:11" x14ac:dyDescent="0.3">
      <c r="A11774" t="s">
        <v>45912</v>
      </c>
      <c r="C11774" t="s">
        <v>20</v>
      </c>
      <c r="D11774" t="s">
        <v>45913</v>
      </c>
      <c r="E11774" t="s">
        <v>33633</v>
      </c>
      <c r="F11774" t="s">
        <v>7529</v>
      </c>
      <c r="G11774" t="s">
        <v>42</v>
      </c>
      <c r="H11774">
        <v>0</v>
      </c>
      <c r="I11774">
        <v>0</v>
      </c>
      <c r="J11774">
        <v>0</v>
      </c>
      <c r="K11774" t="s">
        <v>45914</v>
      </c>
    </row>
    <row r="11775" spans="1:11" x14ac:dyDescent="0.3">
      <c r="A11775" t="s">
        <v>45915</v>
      </c>
      <c r="B11775" t="s">
        <v>45916</v>
      </c>
      <c r="C11775" t="s">
        <v>20</v>
      </c>
      <c r="D11775" t="s">
        <v>45917</v>
      </c>
      <c r="E11775" t="s">
        <v>22</v>
      </c>
      <c r="F11775" t="s">
        <v>5281</v>
      </c>
      <c r="G11775" t="s">
        <v>42</v>
      </c>
      <c r="H11775">
        <v>0</v>
      </c>
      <c r="I11775">
        <v>0</v>
      </c>
      <c r="J11775">
        <v>0</v>
      </c>
      <c r="K11775" t="s">
        <v>45918</v>
      </c>
    </row>
    <row r="11776" spans="1:11" x14ac:dyDescent="0.3">
      <c r="A11776" t="s">
        <v>45919</v>
      </c>
      <c r="B11776" t="s">
        <v>45920</v>
      </c>
      <c r="C11776" t="s">
        <v>20</v>
      </c>
      <c r="D11776" t="s">
        <v>45921</v>
      </c>
      <c r="E11776" t="s">
        <v>33633</v>
      </c>
      <c r="F11776" t="s">
        <v>1531</v>
      </c>
      <c r="G11776" t="s">
        <v>42</v>
      </c>
      <c r="H11776">
        <v>0</v>
      </c>
      <c r="I11776">
        <v>0</v>
      </c>
      <c r="J11776">
        <v>0</v>
      </c>
      <c r="K11776" t="s">
        <v>45922</v>
      </c>
    </row>
    <row r="11777" spans="1:11" x14ac:dyDescent="0.3">
      <c r="A11777" t="s">
        <v>45923</v>
      </c>
      <c r="B11777" t="s">
        <v>45924</v>
      </c>
      <c r="C11777" t="s">
        <v>147</v>
      </c>
      <c r="D11777" t="s">
        <v>45925</v>
      </c>
      <c r="E11777" t="s">
        <v>183</v>
      </c>
      <c r="F11777" t="s">
        <v>25950</v>
      </c>
      <c r="G11777" t="s">
        <v>42</v>
      </c>
      <c r="H11777">
        <v>0</v>
      </c>
      <c r="I11777">
        <v>0</v>
      </c>
      <c r="J11777">
        <v>0</v>
      </c>
      <c r="K11777" t="s">
        <v>45926</v>
      </c>
    </row>
    <row r="11778" spans="1:11" x14ac:dyDescent="0.3">
      <c r="A11778" t="s">
        <v>45927</v>
      </c>
      <c r="B11778" t="s">
        <v>45928</v>
      </c>
      <c r="C11778" t="s">
        <v>558</v>
      </c>
      <c r="D11778" t="s">
        <v>45929</v>
      </c>
      <c r="E11778" t="s">
        <v>19698</v>
      </c>
      <c r="F11778" t="s">
        <v>1620</v>
      </c>
      <c r="G11778" t="s">
        <v>3235</v>
      </c>
      <c r="H11778">
        <v>0</v>
      </c>
      <c r="I11778">
        <v>0</v>
      </c>
      <c r="J11778">
        <v>0</v>
      </c>
      <c r="K11778" t="s">
        <v>45930</v>
      </c>
    </row>
    <row r="11779" spans="1:11" x14ac:dyDescent="0.3">
      <c r="A11779" t="s">
        <v>45931</v>
      </c>
      <c r="B11779" t="s">
        <v>45932</v>
      </c>
      <c r="C11779" t="s">
        <v>147</v>
      </c>
      <c r="D11779" t="s">
        <v>45933</v>
      </c>
      <c r="E11779" t="s">
        <v>183</v>
      </c>
      <c r="F11779" t="s">
        <v>14181</v>
      </c>
      <c r="G11779" t="s">
        <v>42</v>
      </c>
      <c r="H11779">
        <v>0</v>
      </c>
      <c r="I11779">
        <v>0</v>
      </c>
      <c r="J11779">
        <v>0</v>
      </c>
      <c r="K11779" t="s">
        <v>45934</v>
      </c>
    </row>
    <row r="11780" spans="1:11" x14ac:dyDescent="0.3">
      <c r="A11780" t="s">
        <v>45935</v>
      </c>
      <c r="B11780" t="s">
        <v>45936</v>
      </c>
      <c r="C11780" t="s">
        <v>147</v>
      </c>
      <c r="D11780" t="s">
        <v>45937</v>
      </c>
      <c r="E11780" t="s">
        <v>183</v>
      </c>
      <c r="F11780" t="s">
        <v>1981</v>
      </c>
      <c r="G11780" t="s">
        <v>42</v>
      </c>
      <c r="H11780">
        <v>0</v>
      </c>
      <c r="I11780">
        <v>0</v>
      </c>
      <c r="J11780">
        <v>0</v>
      </c>
      <c r="K11780" t="s">
        <v>45938</v>
      </c>
    </row>
    <row r="11781" spans="1:11" x14ac:dyDescent="0.3">
      <c r="A11781" t="s">
        <v>45939</v>
      </c>
      <c r="B11781" t="s">
        <v>45940</v>
      </c>
      <c r="C11781" t="s">
        <v>13</v>
      </c>
      <c r="D11781" t="s">
        <v>45941</v>
      </c>
      <c r="E11781" t="s">
        <v>41916</v>
      </c>
      <c r="F11781" t="s">
        <v>1452</v>
      </c>
      <c r="G11781" t="s">
        <v>42</v>
      </c>
      <c r="H11781">
        <v>0</v>
      </c>
      <c r="I11781">
        <v>0</v>
      </c>
      <c r="J11781">
        <v>0</v>
      </c>
      <c r="K11781" t="s">
        <v>45942</v>
      </c>
    </row>
    <row r="11782" spans="1:11" x14ac:dyDescent="0.3">
      <c r="A11782" t="s">
        <v>45943</v>
      </c>
      <c r="B11782" t="s">
        <v>45944</v>
      </c>
      <c r="C11782" t="s">
        <v>13</v>
      </c>
      <c r="D11782" t="s">
        <v>45945</v>
      </c>
      <c r="E11782" t="s">
        <v>41916</v>
      </c>
      <c r="F11782" t="s">
        <v>16</v>
      </c>
      <c r="G11782" t="s">
        <v>5097</v>
      </c>
      <c r="H11782">
        <v>0</v>
      </c>
      <c r="I11782">
        <v>0</v>
      </c>
      <c r="J11782">
        <v>0</v>
      </c>
      <c r="K11782" t="s">
        <v>45946</v>
      </c>
    </row>
    <row r="11783" spans="1:11" x14ac:dyDescent="0.3">
      <c r="A11783" t="s">
        <v>45947</v>
      </c>
      <c r="B11783" t="s">
        <v>45948</v>
      </c>
      <c r="C11783" t="s">
        <v>147</v>
      </c>
      <c r="D11783" t="s">
        <v>45949</v>
      </c>
      <c r="E11783" t="s">
        <v>183</v>
      </c>
      <c r="F11783" t="s">
        <v>384</v>
      </c>
      <c r="G11783" t="s">
        <v>42</v>
      </c>
      <c r="H11783">
        <v>0</v>
      </c>
      <c r="I11783">
        <v>0</v>
      </c>
      <c r="J11783">
        <v>0</v>
      </c>
      <c r="K11783" t="s">
        <v>45950</v>
      </c>
    </row>
    <row r="11784" spans="1:11" x14ac:dyDescent="0.3">
      <c r="A11784" t="s">
        <v>45951</v>
      </c>
      <c r="B11784" t="s">
        <v>45952</v>
      </c>
      <c r="C11784" t="s">
        <v>27</v>
      </c>
      <c r="D11784" t="s">
        <v>45953</v>
      </c>
      <c r="E11784" t="s">
        <v>17709</v>
      </c>
      <c r="F11784" t="s">
        <v>16</v>
      </c>
      <c r="G11784" t="s">
        <v>4525</v>
      </c>
      <c r="H11784">
        <v>0</v>
      </c>
      <c r="I11784">
        <v>0</v>
      </c>
      <c r="J11784">
        <v>0</v>
      </c>
      <c r="K11784" t="s">
        <v>45954</v>
      </c>
    </row>
    <row r="11785" spans="1:11" x14ac:dyDescent="0.3">
      <c r="A11785" t="s">
        <v>45955</v>
      </c>
      <c r="B11785" t="s">
        <v>45956</v>
      </c>
      <c r="C11785" t="s">
        <v>20</v>
      </c>
      <c r="D11785" t="s">
        <v>45957</v>
      </c>
      <c r="E11785" t="s">
        <v>22</v>
      </c>
      <c r="F11785" t="s">
        <v>2361</v>
      </c>
      <c r="G11785" t="s">
        <v>42</v>
      </c>
      <c r="H11785">
        <v>0</v>
      </c>
      <c r="I11785">
        <v>0</v>
      </c>
      <c r="J11785">
        <v>0</v>
      </c>
      <c r="K11785" t="s">
        <v>45958</v>
      </c>
    </row>
    <row r="11786" spans="1:11" x14ac:dyDescent="0.3">
      <c r="A11786" t="s">
        <v>45959</v>
      </c>
      <c r="B11786" t="s">
        <v>45960</v>
      </c>
      <c r="C11786" t="s">
        <v>147</v>
      </c>
      <c r="D11786" t="s">
        <v>45961</v>
      </c>
      <c r="E11786" t="s">
        <v>183</v>
      </c>
      <c r="F11786" t="s">
        <v>12955</v>
      </c>
      <c r="G11786" t="s">
        <v>42</v>
      </c>
      <c r="H11786">
        <v>0</v>
      </c>
      <c r="I11786">
        <v>0</v>
      </c>
      <c r="J11786">
        <v>0</v>
      </c>
      <c r="K11786" t="s">
        <v>45962</v>
      </c>
    </row>
    <row r="11787" spans="1:11" x14ac:dyDescent="0.3">
      <c r="A11787" t="s">
        <v>45963</v>
      </c>
      <c r="B11787" t="s">
        <v>45964</v>
      </c>
      <c r="C11787" t="s">
        <v>147</v>
      </c>
      <c r="D11787" t="s">
        <v>45965</v>
      </c>
      <c r="E11787" t="s">
        <v>183</v>
      </c>
      <c r="F11787" t="s">
        <v>12727</v>
      </c>
      <c r="G11787" t="s">
        <v>42</v>
      </c>
      <c r="H11787">
        <v>0</v>
      </c>
      <c r="I11787">
        <v>0</v>
      </c>
      <c r="J11787">
        <v>0</v>
      </c>
      <c r="K11787" t="s">
        <v>45966</v>
      </c>
    </row>
    <row r="11788" spans="1:11" x14ac:dyDescent="0.3">
      <c r="A11788" t="s">
        <v>45967</v>
      </c>
      <c r="C11788" t="s">
        <v>147</v>
      </c>
      <c r="D11788" t="s">
        <v>45968</v>
      </c>
      <c r="E11788" t="s">
        <v>183</v>
      </c>
      <c r="F11788" t="s">
        <v>16</v>
      </c>
      <c r="G11788" t="s">
        <v>42</v>
      </c>
      <c r="H11788">
        <v>0</v>
      </c>
      <c r="I11788">
        <v>0</v>
      </c>
      <c r="J11788">
        <v>0</v>
      </c>
      <c r="K11788" t="s">
        <v>45969</v>
      </c>
    </row>
    <row r="11789" spans="1:11" x14ac:dyDescent="0.3">
      <c r="A11789" t="s">
        <v>45970</v>
      </c>
      <c r="B11789" t="s">
        <v>45971</v>
      </c>
      <c r="C11789" t="s">
        <v>147</v>
      </c>
      <c r="D11789" t="s">
        <v>45972</v>
      </c>
      <c r="E11789" t="s">
        <v>183</v>
      </c>
      <c r="F11789" t="s">
        <v>2585</v>
      </c>
      <c r="G11789" t="s">
        <v>2866</v>
      </c>
      <c r="H11789">
        <v>0</v>
      </c>
      <c r="I11789">
        <v>0</v>
      </c>
      <c r="J11789">
        <v>0</v>
      </c>
      <c r="K11789" t="s">
        <v>45973</v>
      </c>
    </row>
    <row r="11790" spans="1:11" x14ac:dyDescent="0.3">
      <c r="A11790" t="s">
        <v>45974</v>
      </c>
      <c r="B11790" t="s">
        <v>45975</v>
      </c>
      <c r="C11790" t="s">
        <v>147</v>
      </c>
      <c r="D11790" t="s">
        <v>45976</v>
      </c>
      <c r="E11790" t="s">
        <v>183</v>
      </c>
      <c r="F11790" t="s">
        <v>12347</v>
      </c>
      <c r="G11790" t="s">
        <v>42</v>
      </c>
      <c r="H11790">
        <v>0</v>
      </c>
      <c r="I11790">
        <v>0</v>
      </c>
      <c r="J11790">
        <v>0</v>
      </c>
      <c r="K11790" t="s">
        <v>45977</v>
      </c>
    </row>
    <row r="11791" spans="1:11" x14ac:dyDescent="0.3">
      <c r="A11791" t="s">
        <v>45978</v>
      </c>
      <c r="B11791" t="s">
        <v>45979</v>
      </c>
      <c r="C11791" t="s">
        <v>147</v>
      </c>
      <c r="D11791" t="s">
        <v>45980</v>
      </c>
      <c r="E11791" t="s">
        <v>183</v>
      </c>
      <c r="F11791" t="s">
        <v>6717</v>
      </c>
      <c r="G11791" t="s">
        <v>42</v>
      </c>
      <c r="H11791">
        <v>0</v>
      </c>
      <c r="I11791">
        <v>0</v>
      </c>
      <c r="J11791">
        <v>0</v>
      </c>
      <c r="K11791" t="s">
        <v>45981</v>
      </c>
    </row>
    <row r="11792" spans="1:11" x14ac:dyDescent="0.3">
      <c r="A11792" t="s">
        <v>45982</v>
      </c>
      <c r="C11792" t="s">
        <v>13</v>
      </c>
      <c r="D11792" t="s">
        <v>45983</v>
      </c>
      <c r="E11792" t="s">
        <v>41916</v>
      </c>
      <c r="F11792" t="s">
        <v>13789</v>
      </c>
      <c r="G11792" t="s">
        <v>42</v>
      </c>
      <c r="H11792">
        <v>0</v>
      </c>
      <c r="I11792">
        <v>0</v>
      </c>
      <c r="J11792">
        <v>0</v>
      </c>
      <c r="K11792" t="s">
        <v>45984</v>
      </c>
    </row>
    <row r="11793" spans="1:11" x14ac:dyDescent="0.3">
      <c r="A11793" t="s">
        <v>45985</v>
      </c>
      <c r="C11793" t="s">
        <v>27</v>
      </c>
      <c r="D11793" t="s">
        <v>45986</v>
      </c>
      <c r="E11793" t="s">
        <v>17709</v>
      </c>
      <c r="F11793" t="s">
        <v>41</v>
      </c>
      <c r="G11793" t="s">
        <v>42</v>
      </c>
      <c r="H11793">
        <v>0</v>
      </c>
      <c r="I11793">
        <v>0</v>
      </c>
      <c r="J11793">
        <v>0</v>
      </c>
      <c r="K11793" t="s">
        <v>45987</v>
      </c>
    </row>
    <row r="11794" spans="1:11" x14ac:dyDescent="0.3">
      <c r="A11794" t="s">
        <v>45988</v>
      </c>
      <c r="B11794" t="s">
        <v>45989</v>
      </c>
      <c r="C11794" t="s">
        <v>13</v>
      </c>
      <c r="D11794" t="s">
        <v>45990</v>
      </c>
      <c r="E11794" t="s">
        <v>15</v>
      </c>
      <c r="F11794" t="s">
        <v>16</v>
      </c>
      <c r="G11794" t="s">
        <v>10402</v>
      </c>
      <c r="H11794">
        <v>0</v>
      </c>
      <c r="I11794">
        <v>0</v>
      </c>
      <c r="J11794">
        <v>0</v>
      </c>
      <c r="K11794" t="s">
        <v>45991</v>
      </c>
    </row>
    <row r="11795" spans="1:11" x14ac:dyDescent="0.3">
      <c r="A11795" t="s">
        <v>45992</v>
      </c>
      <c r="B11795" t="s">
        <v>45993</v>
      </c>
      <c r="C11795" t="s">
        <v>20</v>
      </c>
      <c r="D11795" t="s">
        <v>45994</v>
      </c>
      <c r="E11795" t="s">
        <v>22</v>
      </c>
      <c r="F11795" t="s">
        <v>1611</v>
      </c>
      <c r="G11795" t="s">
        <v>42</v>
      </c>
      <c r="H11795">
        <v>0</v>
      </c>
      <c r="I11795">
        <v>0</v>
      </c>
      <c r="J11795">
        <v>0</v>
      </c>
      <c r="K11795" t="s">
        <v>45995</v>
      </c>
    </row>
    <row r="11796" spans="1:11" x14ac:dyDescent="0.3">
      <c r="A11796" t="s">
        <v>45996</v>
      </c>
      <c r="B11796" t="s">
        <v>45997</v>
      </c>
      <c r="C11796" t="s">
        <v>147</v>
      </c>
      <c r="D11796" t="s">
        <v>45998</v>
      </c>
      <c r="E11796" t="s">
        <v>183</v>
      </c>
      <c r="F11796" t="s">
        <v>4609</v>
      </c>
      <c r="G11796" t="s">
        <v>16626</v>
      </c>
      <c r="H11796">
        <v>0</v>
      </c>
      <c r="I11796">
        <v>0</v>
      </c>
      <c r="J11796">
        <v>0</v>
      </c>
      <c r="K11796" t="s">
        <v>45999</v>
      </c>
    </row>
    <row r="11797" spans="1:11" x14ac:dyDescent="0.3">
      <c r="A11797" t="s">
        <v>46000</v>
      </c>
      <c r="B11797" t="s">
        <v>46001</v>
      </c>
      <c r="C11797" t="s">
        <v>558</v>
      </c>
      <c r="D11797" t="s">
        <v>46002</v>
      </c>
      <c r="E11797" t="s">
        <v>895</v>
      </c>
      <c r="F11797" t="s">
        <v>16</v>
      </c>
      <c r="G11797" t="s">
        <v>46003</v>
      </c>
      <c r="H11797">
        <v>0</v>
      </c>
      <c r="I11797">
        <v>0</v>
      </c>
      <c r="J11797">
        <v>0</v>
      </c>
      <c r="K11797" t="s">
        <v>46004</v>
      </c>
    </row>
    <row r="11798" spans="1:11" x14ac:dyDescent="0.3">
      <c r="A11798" t="s">
        <v>46005</v>
      </c>
      <c r="B11798" t="s">
        <v>46006</v>
      </c>
      <c r="C11798" t="s">
        <v>13</v>
      </c>
      <c r="D11798" t="s">
        <v>46007</v>
      </c>
      <c r="E11798" t="s">
        <v>41916</v>
      </c>
      <c r="F11798" t="s">
        <v>16</v>
      </c>
      <c r="G11798" t="s">
        <v>14569</v>
      </c>
      <c r="H11798">
        <v>0</v>
      </c>
      <c r="I11798">
        <v>0</v>
      </c>
      <c r="J11798">
        <v>0</v>
      </c>
      <c r="K11798" t="s">
        <v>46008</v>
      </c>
    </row>
    <row r="11799" spans="1:11" x14ac:dyDescent="0.3">
      <c r="A11799" t="s">
        <v>46009</v>
      </c>
      <c r="C11799" t="s">
        <v>558</v>
      </c>
      <c r="D11799" t="s">
        <v>46010</v>
      </c>
      <c r="E11799" t="s">
        <v>32599</v>
      </c>
      <c r="F11799" t="s">
        <v>41</v>
      </c>
      <c r="G11799" t="s">
        <v>42</v>
      </c>
      <c r="H11799">
        <v>0</v>
      </c>
      <c r="I11799">
        <v>0</v>
      </c>
      <c r="J11799">
        <v>0</v>
      </c>
      <c r="K11799" t="s">
        <v>46011</v>
      </c>
    </row>
    <row r="11800" spans="1:11" x14ac:dyDescent="0.3">
      <c r="A11800" t="s">
        <v>46012</v>
      </c>
      <c r="B11800" t="s">
        <v>46013</v>
      </c>
      <c r="C11800" t="s">
        <v>20</v>
      </c>
      <c r="D11800" t="s">
        <v>46014</v>
      </c>
      <c r="E11800" t="s">
        <v>33633</v>
      </c>
      <c r="F11800" t="s">
        <v>5733</v>
      </c>
      <c r="G11800" t="s">
        <v>42</v>
      </c>
      <c r="H11800">
        <v>0</v>
      </c>
      <c r="I11800">
        <v>0</v>
      </c>
      <c r="J11800">
        <v>0</v>
      </c>
      <c r="K11800" t="s">
        <v>46015</v>
      </c>
    </row>
    <row r="11801" spans="1:11" x14ac:dyDescent="0.3">
      <c r="A11801" t="s">
        <v>46016</v>
      </c>
      <c r="B11801" t="s">
        <v>46017</v>
      </c>
      <c r="C11801" t="s">
        <v>147</v>
      </c>
      <c r="D11801" t="s">
        <v>46018</v>
      </c>
      <c r="E11801" t="s">
        <v>183</v>
      </c>
      <c r="F11801" t="s">
        <v>650</v>
      </c>
      <c r="G11801" t="s">
        <v>42</v>
      </c>
      <c r="H11801">
        <v>0</v>
      </c>
      <c r="I11801">
        <v>0</v>
      </c>
      <c r="J11801">
        <v>0</v>
      </c>
      <c r="K11801" t="s">
        <v>46019</v>
      </c>
    </row>
    <row r="11802" spans="1:11" x14ac:dyDescent="0.3">
      <c r="A11802" t="s">
        <v>46020</v>
      </c>
      <c r="B11802" t="s">
        <v>46021</v>
      </c>
      <c r="C11802" t="s">
        <v>20</v>
      </c>
      <c r="D11802" t="s">
        <v>46022</v>
      </c>
      <c r="E11802" t="s">
        <v>33633</v>
      </c>
      <c r="F11802" t="s">
        <v>14181</v>
      </c>
      <c r="G11802" t="s">
        <v>42</v>
      </c>
      <c r="H11802">
        <v>0</v>
      </c>
      <c r="I11802">
        <v>0</v>
      </c>
      <c r="J11802">
        <v>0</v>
      </c>
      <c r="K11802" t="s">
        <v>46023</v>
      </c>
    </row>
    <row r="11803" spans="1:11" x14ac:dyDescent="0.3">
      <c r="A11803" t="s">
        <v>46024</v>
      </c>
      <c r="B11803" t="s">
        <v>46025</v>
      </c>
      <c r="C11803" t="s">
        <v>20</v>
      </c>
      <c r="D11803" t="s">
        <v>46026</v>
      </c>
      <c r="E11803" t="s">
        <v>22</v>
      </c>
      <c r="F11803" t="s">
        <v>11510</v>
      </c>
      <c r="G11803" t="s">
        <v>42</v>
      </c>
      <c r="H11803">
        <v>0</v>
      </c>
      <c r="I11803">
        <v>0</v>
      </c>
      <c r="J11803">
        <v>0</v>
      </c>
      <c r="K11803" t="s">
        <v>46027</v>
      </c>
    </row>
    <row r="11804" spans="1:11" x14ac:dyDescent="0.3">
      <c r="A11804" t="s">
        <v>46028</v>
      </c>
      <c r="B11804" t="s">
        <v>46029</v>
      </c>
      <c r="C11804" t="s">
        <v>27</v>
      </c>
      <c r="D11804" t="s">
        <v>46030</v>
      </c>
      <c r="E11804" t="s">
        <v>17709</v>
      </c>
      <c r="F11804" t="s">
        <v>7799</v>
      </c>
      <c r="G11804" t="s">
        <v>2960</v>
      </c>
      <c r="H11804">
        <v>0</v>
      </c>
      <c r="I11804">
        <v>0</v>
      </c>
      <c r="J11804">
        <v>0</v>
      </c>
      <c r="K11804" t="s">
        <v>46031</v>
      </c>
    </row>
    <row r="11805" spans="1:11" x14ac:dyDescent="0.3">
      <c r="A11805" t="s">
        <v>46032</v>
      </c>
      <c r="B11805" t="s">
        <v>46033</v>
      </c>
      <c r="C11805" t="s">
        <v>13</v>
      </c>
      <c r="D11805" t="s">
        <v>46034</v>
      </c>
      <c r="E11805" t="s">
        <v>41916</v>
      </c>
      <c r="F11805" t="s">
        <v>16</v>
      </c>
      <c r="G11805" t="s">
        <v>14060</v>
      </c>
      <c r="H11805">
        <v>0</v>
      </c>
      <c r="I11805">
        <v>0</v>
      </c>
      <c r="J11805">
        <v>0</v>
      </c>
      <c r="K11805" t="s">
        <v>46035</v>
      </c>
    </row>
    <row r="11806" spans="1:11" x14ac:dyDescent="0.3">
      <c r="A11806" t="s">
        <v>46036</v>
      </c>
      <c r="B11806" t="s">
        <v>46037</v>
      </c>
      <c r="C11806" t="s">
        <v>558</v>
      </c>
      <c r="D11806" t="s">
        <v>46038</v>
      </c>
      <c r="E11806" t="s">
        <v>32122</v>
      </c>
      <c r="F11806" t="s">
        <v>16</v>
      </c>
      <c r="G11806" t="s">
        <v>38381</v>
      </c>
      <c r="H11806">
        <v>0</v>
      </c>
      <c r="I11806">
        <v>0</v>
      </c>
      <c r="J11806">
        <v>0</v>
      </c>
      <c r="K11806" t="s">
        <v>46039</v>
      </c>
    </row>
    <row r="11807" spans="1:11" x14ac:dyDescent="0.3">
      <c r="A11807" t="s">
        <v>46040</v>
      </c>
      <c r="B11807" t="s">
        <v>46041</v>
      </c>
      <c r="C11807" t="s">
        <v>558</v>
      </c>
      <c r="D11807" t="s">
        <v>46042</v>
      </c>
      <c r="E11807" t="s">
        <v>32122</v>
      </c>
      <c r="F11807" t="s">
        <v>321</v>
      </c>
      <c r="G11807" t="s">
        <v>42</v>
      </c>
      <c r="H11807">
        <v>0</v>
      </c>
      <c r="I11807">
        <v>0</v>
      </c>
      <c r="J11807">
        <v>0</v>
      </c>
      <c r="K11807" t="s">
        <v>46043</v>
      </c>
    </row>
    <row r="11808" spans="1:11" x14ac:dyDescent="0.3">
      <c r="A11808" t="s">
        <v>46044</v>
      </c>
      <c r="B11808" t="s">
        <v>46045</v>
      </c>
      <c r="C11808" t="s">
        <v>558</v>
      </c>
      <c r="D11808" t="s">
        <v>46046</v>
      </c>
      <c r="E11808" t="s">
        <v>32122</v>
      </c>
      <c r="F11808" t="s">
        <v>10428</v>
      </c>
      <c r="G11808" t="s">
        <v>42</v>
      </c>
      <c r="H11808">
        <v>0</v>
      </c>
      <c r="I11808">
        <v>0</v>
      </c>
      <c r="J11808">
        <v>0</v>
      </c>
      <c r="K11808" t="s">
        <v>46047</v>
      </c>
    </row>
    <row r="11809" spans="1:11" x14ac:dyDescent="0.3">
      <c r="A11809" t="s">
        <v>46048</v>
      </c>
      <c r="B11809" t="s">
        <v>46049</v>
      </c>
      <c r="C11809" t="s">
        <v>20</v>
      </c>
      <c r="D11809" t="s">
        <v>46050</v>
      </c>
      <c r="E11809" t="s">
        <v>22</v>
      </c>
      <c r="F11809" t="s">
        <v>71</v>
      </c>
      <c r="G11809" t="s">
        <v>42</v>
      </c>
      <c r="H11809">
        <v>0</v>
      </c>
      <c r="I11809">
        <v>0</v>
      </c>
      <c r="J11809">
        <v>0</v>
      </c>
      <c r="K11809" t="s">
        <v>46051</v>
      </c>
    </row>
    <row r="11810" spans="1:11" x14ac:dyDescent="0.3">
      <c r="A11810" t="s">
        <v>46052</v>
      </c>
      <c r="C11810" t="s">
        <v>13</v>
      </c>
      <c r="D11810" t="s">
        <v>46053</v>
      </c>
      <c r="E11810" t="s">
        <v>41916</v>
      </c>
      <c r="F11810" t="s">
        <v>7622</v>
      </c>
      <c r="G11810" t="s">
        <v>42</v>
      </c>
      <c r="H11810">
        <v>0</v>
      </c>
      <c r="I11810">
        <v>0</v>
      </c>
      <c r="J11810">
        <v>0</v>
      </c>
      <c r="K11810" t="s">
        <v>46054</v>
      </c>
    </row>
    <row r="11811" spans="1:11" x14ac:dyDescent="0.3">
      <c r="A11811" t="s">
        <v>46055</v>
      </c>
      <c r="B11811" t="s">
        <v>46056</v>
      </c>
      <c r="C11811" t="s">
        <v>20</v>
      </c>
      <c r="D11811" t="s">
        <v>46057</v>
      </c>
      <c r="E11811" t="s">
        <v>33633</v>
      </c>
      <c r="F11811" t="s">
        <v>16</v>
      </c>
      <c r="G11811" t="s">
        <v>5327</v>
      </c>
      <c r="H11811">
        <v>0</v>
      </c>
      <c r="I11811">
        <v>0</v>
      </c>
      <c r="J11811">
        <v>0</v>
      </c>
      <c r="K11811" t="s">
        <v>46058</v>
      </c>
    </row>
    <row r="11812" spans="1:11" x14ac:dyDescent="0.3">
      <c r="A11812" t="s">
        <v>46059</v>
      </c>
      <c r="C11812" t="s">
        <v>13</v>
      </c>
      <c r="D11812" t="s">
        <v>46053</v>
      </c>
      <c r="E11812" t="s">
        <v>41916</v>
      </c>
      <c r="F11812" t="s">
        <v>7622</v>
      </c>
      <c r="G11812" t="s">
        <v>42</v>
      </c>
      <c r="H11812">
        <v>0</v>
      </c>
      <c r="I11812">
        <v>0</v>
      </c>
      <c r="J11812">
        <v>0</v>
      </c>
      <c r="K11812" t="s">
        <v>46060</v>
      </c>
    </row>
    <row r="11813" spans="1:11" x14ac:dyDescent="0.3">
      <c r="A11813" t="s">
        <v>46061</v>
      </c>
      <c r="B11813" t="s">
        <v>46062</v>
      </c>
      <c r="C11813" t="s">
        <v>558</v>
      </c>
      <c r="D11813" t="s">
        <v>46063</v>
      </c>
      <c r="E11813" t="s">
        <v>32122</v>
      </c>
      <c r="F11813" t="s">
        <v>326</v>
      </c>
      <c r="G11813" t="s">
        <v>7763</v>
      </c>
      <c r="H11813">
        <v>0</v>
      </c>
      <c r="I11813">
        <v>0</v>
      </c>
      <c r="J11813">
        <v>0</v>
      </c>
      <c r="K11813" t="s">
        <v>46064</v>
      </c>
    </row>
    <row r="11814" spans="1:11" x14ac:dyDescent="0.3">
      <c r="A11814" t="s">
        <v>46065</v>
      </c>
      <c r="B11814" t="s">
        <v>46066</v>
      </c>
      <c r="C11814" t="s">
        <v>27</v>
      </c>
      <c r="D11814" t="s">
        <v>46067</v>
      </c>
      <c r="E11814" t="s">
        <v>17709</v>
      </c>
      <c r="F11814" t="s">
        <v>16</v>
      </c>
      <c r="G11814" t="s">
        <v>4525</v>
      </c>
      <c r="H11814">
        <v>0</v>
      </c>
      <c r="I11814">
        <v>0</v>
      </c>
      <c r="J11814">
        <v>0</v>
      </c>
      <c r="K11814" t="s">
        <v>46068</v>
      </c>
    </row>
    <row r="11815" spans="1:11" x14ac:dyDescent="0.3">
      <c r="A11815" t="s">
        <v>46069</v>
      </c>
      <c r="C11815" t="s">
        <v>27</v>
      </c>
      <c r="D11815" t="s">
        <v>46070</v>
      </c>
      <c r="E11815" t="s">
        <v>17709</v>
      </c>
      <c r="F11815" t="s">
        <v>41</v>
      </c>
      <c r="G11815" t="s">
        <v>42</v>
      </c>
      <c r="H11815">
        <v>0</v>
      </c>
      <c r="I11815">
        <v>0</v>
      </c>
      <c r="J11815">
        <v>0</v>
      </c>
      <c r="K11815" t="s">
        <v>46071</v>
      </c>
    </row>
    <row r="11816" spans="1:11" x14ac:dyDescent="0.3">
      <c r="A11816" t="s">
        <v>46072</v>
      </c>
      <c r="B11816" t="s">
        <v>46073</v>
      </c>
      <c r="C11816" t="s">
        <v>27</v>
      </c>
      <c r="D11816" t="s">
        <v>46074</v>
      </c>
      <c r="E11816" t="s">
        <v>17709</v>
      </c>
      <c r="F11816" t="s">
        <v>16</v>
      </c>
      <c r="G11816" t="s">
        <v>973</v>
      </c>
      <c r="H11816">
        <v>0</v>
      </c>
      <c r="I11816">
        <v>0</v>
      </c>
      <c r="J11816">
        <v>0</v>
      </c>
      <c r="K11816" t="s">
        <v>46075</v>
      </c>
    </row>
    <row r="11817" spans="1:11" x14ac:dyDescent="0.3">
      <c r="A11817" t="s">
        <v>46076</v>
      </c>
      <c r="B11817" t="s">
        <v>46077</v>
      </c>
      <c r="C11817" t="s">
        <v>27</v>
      </c>
      <c r="D11817" t="s">
        <v>46078</v>
      </c>
      <c r="E11817" t="s">
        <v>17709</v>
      </c>
      <c r="F11817" t="s">
        <v>16</v>
      </c>
      <c r="G11817" t="s">
        <v>973</v>
      </c>
      <c r="H11817">
        <v>0</v>
      </c>
      <c r="I11817">
        <v>0</v>
      </c>
      <c r="J11817">
        <v>0</v>
      </c>
      <c r="K11817" t="s">
        <v>46079</v>
      </c>
    </row>
    <row r="11818" spans="1:11" x14ac:dyDescent="0.3">
      <c r="A11818" t="s">
        <v>46080</v>
      </c>
      <c r="B11818" t="s">
        <v>46081</v>
      </c>
      <c r="C11818" t="s">
        <v>27</v>
      </c>
      <c r="D11818" t="s">
        <v>46082</v>
      </c>
      <c r="E11818" t="s">
        <v>17709</v>
      </c>
      <c r="F11818" t="s">
        <v>41</v>
      </c>
      <c r="G11818" t="s">
        <v>42</v>
      </c>
      <c r="H11818">
        <v>0</v>
      </c>
      <c r="I11818">
        <v>0</v>
      </c>
      <c r="J11818">
        <v>0</v>
      </c>
      <c r="K11818" t="s">
        <v>46083</v>
      </c>
    </row>
    <row r="11819" spans="1:11" x14ac:dyDescent="0.3">
      <c r="A11819" t="s">
        <v>46084</v>
      </c>
      <c r="B11819" t="s">
        <v>46085</v>
      </c>
      <c r="C11819" t="s">
        <v>20</v>
      </c>
      <c r="D11819" t="s">
        <v>46086</v>
      </c>
      <c r="E11819" t="s">
        <v>33633</v>
      </c>
      <c r="F11819" t="s">
        <v>631</v>
      </c>
      <c r="G11819" t="s">
        <v>42</v>
      </c>
      <c r="H11819">
        <v>0</v>
      </c>
      <c r="I11819">
        <v>0</v>
      </c>
      <c r="J11819">
        <v>0</v>
      </c>
      <c r="K11819" t="s">
        <v>46087</v>
      </c>
    </row>
    <row r="11820" spans="1:11" x14ac:dyDescent="0.3">
      <c r="A11820" t="s">
        <v>46088</v>
      </c>
      <c r="B11820" t="s">
        <v>46089</v>
      </c>
      <c r="C11820" t="s">
        <v>27</v>
      </c>
      <c r="D11820" t="s">
        <v>46090</v>
      </c>
      <c r="E11820" t="s">
        <v>17709</v>
      </c>
      <c r="F11820" t="s">
        <v>41</v>
      </c>
      <c r="G11820" t="s">
        <v>42</v>
      </c>
      <c r="H11820">
        <v>0</v>
      </c>
      <c r="I11820">
        <v>0</v>
      </c>
      <c r="J11820">
        <v>0</v>
      </c>
      <c r="K11820" t="s">
        <v>46091</v>
      </c>
    </row>
    <row r="11821" spans="1:11" x14ac:dyDescent="0.3">
      <c r="A11821" t="s">
        <v>46092</v>
      </c>
      <c r="B11821" t="s">
        <v>46093</v>
      </c>
      <c r="C11821" t="s">
        <v>558</v>
      </c>
      <c r="D11821" t="s">
        <v>46094</v>
      </c>
      <c r="E11821" t="s">
        <v>32122</v>
      </c>
      <c r="F11821" t="s">
        <v>13097</v>
      </c>
      <c r="G11821" t="s">
        <v>42</v>
      </c>
      <c r="H11821">
        <v>0</v>
      </c>
      <c r="I11821">
        <v>0</v>
      </c>
      <c r="J11821">
        <v>0</v>
      </c>
      <c r="K11821" t="s">
        <v>46095</v>
      </c>
    </row>
    <row r="11822" spans="1:11" x14ac:dyDescent="0.3">
      <c r="A11822" t="s">
        <v>46096</v>
      </c>
      <c r="B11822" t="s">
        <v>46097</v>
      </c>
      <c r="C11822" t="s">
        <v>13</v>
      </c>
      <c r="D11822" t="s">
        <v>46098</v>
      </c>
      <c r="E11822" t="s">
        <v>41916</v>
      </c>
      <c r="F11822" t="s">
        <v>16</v>
      </c>
      <c r="G11822" t="s">
        <v>4165</v>
      </c>
      <c r="H11822">
        <v>0</v>
      </c>
      <c r="I11822">
        <v>0</v>
      </c>
      <c r="J11822">
        <v>0</v>
      </c>
      <c r="K11822" t="s">
        <v>46099</v>
      </c>
    </row>
    <row r="11823" spans="1:11" x14ac:dyDescent="0.3">
      <c r="A11823" t="s">
        <v>46100</v>
      </c>
      <c r="B11823" t="s">
        <v>46101</v>
      </c>
      <c r="C11823" t="s">
        <v>27</v>
      </c>
      <c r="D11823" t="s">
        <v>46102</v>
      </c>
      <c r="E11823" t="s">
        <v>17709</v>
      </c>
      <c r="F11823" t="s">
        <v>41</v>
      </c>
      <c r="G11823" t="s">
        <v>42</v>
      </c>
      <c r="H11823">
        <v>0</v>
      </c>
      <c r="I11823">
        <v>0</v>
      </c>
      <c r="J11823">
        <v>0</v>
      </c>
      <c r="K11823" t="s">
        <v>46103</v>
      </c>
    </row>
    <row r="11824" spans="1:11" x14ac:dyDescent="0.3">
      <c r="A11824" t="s">
        <v>46104</v>
      </c>
      <c r="B11824" t="s">
        <v>46105</v>
      </c>
      <c r="C11824" t="s">
        <v>558</v>
      </c>
      <c r="D11824" t="s">
        <v>46106</v>
      </c>
      <c r="E11824" t="s">
        <v>1122</v>
      </c>
      <c r="F11824" t="s">
        <v>7044</v>
      </c>
      <c r="G11824" t="s">
        <v>42</v>
      </c>
      <c r="H11824">
        <v>0</v>
      </c>
      <c r="I11824">
        <v>0</v>
      </c>
      <c r="J11824">
        <v>0</v>
      </c>
      <c r="K11824" t="s">
        <v>46107</v>
      </c>
    </row>
    <row r="11825" spans="1:11" x14ac:dyDescent="0.3">
      <c r="A11825" t="s">
        <v>46108</v>
      </c>
      <c r="B11825" t="s">
        <v>46109</v>
      </c>
      <c r="C11825" t="s">
        <v>27</v>
      </c>
      <c r="D11825" t="s">
        <v>46110</v>
      </c>
      <c r="E11825" t="s">
        <v>17709</v>
      </c>
      <c r="F11825" t="s">
        <v>41</v>
      </c>
      <c r="G11825" t="s">
        <v>42</v>
      </c>
      <c r="H11825">
        <v>0</v>
      </c>
      <c r="I11825">
        <v>0</v>
      </c>
      <c r="J11825">
        <v>0</v>
      </c>
      <c r="K11825" t="s">
        <v>46111</v>
      </c>
    </row>
    <row r="11826" spans="1:11" x14ac:dyDescent="0.3">
      <c r="A11826" t="s">
        <v>46112</v>
      </c>
      <c r="B11826" t="s">
        <v>46113</v>
      </c>
      <c r="C11826" t="s">
        <v>20</v>
      </c>
      <c r="D11826" t="s">
        <v>46114</v>
      </c>
      <c r="E11826" t="s">
        <v>22</v>
      </c>
      <c r="F11826" t="s">
        <v>22927</v>
      </c>
      <c r="G11826" t="s">
        <v>756</v>
      </c>
      <c r="H11826">
        <v>0</v>
      </c>
      <c r="I11826">
        <v>0</v>
      </c>
      <c r="J11826">
        <v>0</v>
      </c>
      <c r="K11826" t="s">
        <v>46115</v>
      </c>
    </row>
    <row r="11827" spans="1:11" x14ac:dyDescent="0.3">
      <c r="A11827" t="s">
        <v>46116</v>
      </c>
      <c r="B11827" t="s">
        <v>46117</v>
      </c>
      <c r="C11827" t="s">
        <v>20</v>
      </c>
      <c r="D11827" t="s">
        <v>46118</v>
      </c>
      <c r="E11827" t="s">
        <v>33633</v>
      </c>
      <c r="F11827" t="s">
        <v>16</v>
      </c>
      <c r="G11827" t="s">
        <v>6576</v>
      </c>
      <c r="H11827">
        <v>0</v>
      </c>
      <c r="I11827">
        <v>0</v>
      </c>
      <c r="J11827">
        <v>0</v>
      </c>
      <c r="K11827" t="s">
        <v>46119</v>
      </c>
    </row>
    <row r="11828" spans="1:11" x14ac:dyDescent="0.3">
      <c r="A11828" t="s">
        <v>46120</v>
      </c>
      <c r="C11828" t="s">
        <v>27</v>
      </c>
      <c r="D11828" t="s">
        <v>46121</v>
      </c>
      <c r="E11828" t="s">
        <v>17709</v>
      </c>
      <c r="F11828" t="s">
        <v>41</v>
      </c>
      <c r="G11828" t="s">
        <v>42</v>
      </c>
      <c r="H11828">
        <v>0</v>
      </c>
      <c r="I11828">
        <v>0</v>
      </c>
      <c r="J11828">
        <v>0</v>
      </c>
      <c r="K11828" t="s">
        <v>46122</v>
      </c>
    </row>
    <row r="11829" spans="1:11" x14ac:dyDescent="0.3">
      <c r="A11829" t="s">
        <v>46123</v>
      </c>
      <c r="B11829" t="s">
        <v>46124</v>
      </c>
      <c r="C11829" t="s">
        <v>27</v>
      </c>
      <c r="D11829" t="s">
        <v>46125</v>
      </c>
      <c r="E11829" t="s">
        <v>17709</v>
      </c>
      <c r="F11829" t="s">
        <v>41</v>
      </c>
      <c r="G11829" t="s">
        <v>42</v>
      </c>
      <c r="H11829">
        <v>0</v>
      </c>
      <c r="I11829">
        <v>0</v>
      </c>
      <c r="J11829">
        <v>0</v>
      </c>
      <c r="K11829" t="s">
        <v>46126</v>
      </c>
    </row>
    <row r="11830" spans="1:11" x14ac:dyDescent="0.3">
      <c r="A11830" t="s">
        <v>46127</v>
      </c>
      <c r="B11830" t="s">
        <v>46128</v>
      </c>
      <c r="C11830" t="s">
        <v>20</v>
      </c>
      <c r="D11830" t="s">
        <v>46129</v>
      </c>
      <c r="E11830" t="s">
        <v>33633</v>
      </c>
      <c r="F11830" t="s">
        <v>331</v>
      </c>
      <c r="G11830" t="s">
        <v>42</v>
      </c>
      <c r="H11830">
        <v>0</v>
      </c>
      <c r="I11830">
        <v>0</v>
      </c>
      <c r="J11830">
        <v>0</v>
      </c>
      <c r="K11830" t="s">
        <v>46130</v>
      </c>
    </row>
    <row r="11831" spans="1:11" x14ac:dyDescent="0.3">
      <c r="A11831" t="s">
        <v>46131</v>
      </c>
      <c r="B11831" t="s">
        <v>46132</v>
      </c>
      <c r="C11831" t="s">
        <v>27</v>
      </c>
      <c r="D11831" t="s">
        <v>46133</v>
      </c>
      <c r="E11831" t="s">
        <v>17709</v>
      </c>
      <c r="F11831" t="s">
        <v>41</v>
      </c>
      <c r="G11831" t="s">
        <v>42</v>
      </c>
      <c r="H11831">
        <v>0</v>
      </c>
      <c r="I11831">
        <v>0</v>
      </c>
      <c r="J11831">
        <v>0</v>
      </c>
      <c r="K11831" t="s">
        <v>46134</v>
      </c>
    </row>
    <row r="11832" spans="1:11" x14ac:dyDescent="0.3">
      <c r="A11832" t="s">
        <v>46135</v>
      </c>
      <c r="B11832" t="s">
        <v>46136</v>
      </c>
      <c r="C11832" t="s">
        <v>27</v>
      </c>
      <c r="D11832" t="s">
        <v>46137</v>
      </c>
      <c r="E11832" t="s">
        <v>17709</v>
      </c>
      <c r="F11832" t="s">
        <v>41</v>
      </c>
      <c r="G11832" t="s">
        <v>42</v>
      </c>
      <c r="H11832">
        <v>0</v>
      </c>
      <c r="I11832">
        <v>0</v>
      </c>
      <c r="J11832">
        <v>0</v>
      </c>
      <c r="K11832" t="s">
        <v>46138</v>
      </c>
    </row>
    <row r="11833" spans="1:11" x14ac:dyDescent="0.3">
      <c r="A11833" t="s">
        <v>46139</v>
      </c>
      <c r="B11833" t="s">
        <v>46140</v>
      </c>
      <c r="C11833" t="s">
        <v>20</v>
      </c>
      <c r="D11833" t="s">
        <v>46141</v>
      </c>
      <c r="E11833" t="s">
        <v>22</v>
      </c>
      <c r="F11833" t="s">
        <v>3249</v>
      </c>
      <c r="G11833" t="s">
        <v>42</v>
      </c>
      <c r="H11833">
        <v>0</v>
      </c>
      <c r="I11833">
        <v>0</v>
      </c>
      <c r="J11833">
        <v>0</v>
      </c>
      <c r="K11833" t="s">
        <v>46142</v>
      </c>
    </row>
    <row r="11834" spans="1:11" x14ac:dyDescent="0.3">
      <c r="A11834" t="s">
        <v>46143</v>
      </c>
      <c r="B11834" t="s">
        <v>46144</v>
      </c>
      <c r="C11834" t="s">
        <v>27</v>
      </c>
      <c r="D11834" t="s">
        <v>46145</v>
      </c>
      <c r="E11834" t="s">
        <v>17709</v>
      </c>
      <c r="F11834" t="s">
        <v>41</v>
      </c>
      <c r="G11834" t="s">
        <v>42</v>
      </c>
      <c r="H11834">
        <v>0</v>
      </c>
      <c r="I11834">
        <v>0</v>
      </c>
      <c r="J11834">
        <v>0</v>
      </c>
      <c r="K11834" t="s">
        <v>46146</v>
      </c>
    </row>
    <row r="11835" spans="1:11" x14ac:dyDescent="0.3">
      <c r="A11835" t="s">
        <v>46147</v>
      </c>
      <c r="B11835" t="s">
        <v>46148</v>
      </c>
      <c r="C11835" t="s">
        <v>13</v>
      </c>
      <c r="D11835" t="s">
        <v>46149</v>
      </c>
      <c r="E11835" t="s">
        <v>41916</v>
      </c>
      <c r="F11835" t="s">
        <v>9398</v>
      </c>
      <c r="G11835" t="s">
        <v>1639</v>
      </c>
      <c r="H11835">
        <v>0</v>
      </c>
      <c r="I11835">
        <v>0</v>
      </c>
      <c r="J11835">
        <v>0</v>
      </c>
      <c r="K11835" t="s">
        <v>46150</v>
      </c>
    </row>
    <row r="11836" spans="1:11" x14ac:dyDescent="0.3">
      <c r="A11836" t="s">
        <v>46151</v>
      </c>
      <c r="B11836" t="s">
        <v>46152</v>
      </c>
      <c r="C11836" t="s">
        <v>13</v>
      </c>
      <c r="D11836" t="s">
        <v>46153</v>
      </c>
      <c r="E11836" t="s">
        <v>41916</v>
      </c>
      <c r="F11836" t="s">
        <v>16</v>
      </c>
      <c r="G11836" t="s">
        <v>9711</v>
      </c>
      <c r="H11836">
        <v>0</v>
      </c>
      <c r="I11836">
        <v>0</v>
      </c>
      <c r="J11836">
        <v>0</v>
      </c>
      <c r="K11836" t="s">
        <v>46154</v>
      </c>
    </row>
    <row r="11837" spans="1:11" x14ac:dyDescent="0.3">
      <c r="A11837" t="s">
        <v>46155</v>
      </c>
      <c r="B11837" t="s">
        <v>46156</v>
      </c>
      <c r="C11837" t="s">
        <v>27</v>
      </c>
      <c r="D11837" t="s">
        <v>46157</v>
      </c>
      <c r="E11837" t="s">
        <v>17709</v>
      </c>
      <c r="F11837" t="s">
        <v>41</v>
      </c>
      <c r="G11837" t="s">
        <v>42</v>
      </c>
      <c r="H11837">
        <v>0</v>
      </c>
      <c r="I11837">
        <v>0</v>
      </c>
      <c r="J11837">
        <v>0</v>
      </c>
      <c r="K11837" t="s">
        <v>46158</v>
      </c>
    </row>
    <row r="11838" spans="1:11" x14ac:dyDescent="0.3">
      <c r="A11838" t="s">
        <v>46159</v>
      </c>
      <c r="B11838" t="s">
        <v>46160</v>
      </c>
      <c r="C11838" t="s">
        <v>27</v>
      </c>
      <c r="D11838" t="s">
        <v>46161</v>
      </c>
      <c r="E11838" t="s">
        <v>17709</v>
      </c>
      <c r="F11838" t="s">
        <v>41</v>
      </c>
      <c r="G11838" t="s">
        <v>42</v>
      </c>
      <c r="H11838">
        <v>0</v>
      </c>
      <c r="I11838">
        <v>0</v>
      </c>
      <c r="J11838">
        <v>0</v>
      </c>
      <c r="K11838" t="s">
        <v>46162</v>
      </c>
    </row>
    <row r="11839" spans="1:11" x14ac:dyDescent="0.3">
      <c r="A11839" t="s">
        <v>46163</v>
      </c>
      <c r="B11839" t="s">
        <v>46160</v>
      </c>
      <c r="C11839" t="s">
        <v>558</v>
      </c>
      <c r="D11839" t="s">
        <v>46164</v>
      </c>
      <c r="E11839" t="s">
        <v>32599</v>
      </c>
      <c r="F11839" t="s">
        <v>41</v>
      </c>
      <c r="G11839" t="s">
        <v>42</v>
      </c>
      <c r="H11839">
        <v>0</v>
      </c>
      <c r="I11839">
        <v>0</v>
      </c>
      <c r="J11839">
        <v>0</v>
      </c>
      <c r="K11839" t="s">
        <v>46165</v>
      </c>
    </row>
    <row r="11840" spans="1:11" x14ac:dyDescent="0.3">
      <c r="A11840" t="s">
        <v>46166</v>
      </c>
      <c r="B11840" t="s">
        <v>46167</v>
      </c>
      <c r="C11840" t="s">
        <v>558</v>
      </c>
      <c r="D11840" t="s">
        <v>46168</v>
      </c>
      <c r="E11840" t="s">
        <v>32599</v>
      </c>
      <c r="F11840" t="s">
        <v>41</v>
      </c>
      <c r="G11840" t="s">
        <v>42</v>
      </c>
      <c r="H11840">
        <v>0</v>
      </c>
      <c r="I11840">
        <v>0</v>
      </c>
      <c r="J11840">
        <v>0</v>
      </c>
      <c r="K11840" t="s">
        <v>46169</v>
      </c>
    </row>
    <row r="11841" spans="1:11" x14ac:dyDescent="0.3">
      <c r="A11841" t="s">
        <v>46170</v>
      </c>
      <c r="B11841" t="s">
        <v>46171</v>
      </c>
      <c r="C11841" t="s">
        <v>20</v>
      </c>
      <c r="D11841" t="s">
        <v>46172</v>
      </c>
      <c r="E11841" t="s">
        <v>33633</v>
      </c>
      <c r="F11841" t="s">
        <v>1996</v>
      </c>
      <c r="G11841" t="s">
        <v>42</v>
      </c>
      <c r="H11841">
        <v>0</v>
      </c>
      <c r="I11841">
        <v>0</v>
      </c>
      <c r="J11841">
        <v>0</v>
      </c>
      <c r="K11841" t="s">
        <v>46173</v>
      </c>
    </row>
    <row r="11842" spans="1:11" x14ac:dyDescent="0.3">
      <c r="A11842" t="s">
        <v>46174</v>
      </c>
      <c r="C11842" t="s">
        <v>20</v>
      </c>
      <c r="D11842" t="s">
        <v>46175</v>
      </c>
      <c r="E11842" t="s">
        <v>22</v>
      </c>
      <c r="F11842" t="s">
        <v>3854</v>
      </c>
      <c r="G11842" t="s">
        <v>42</v>
      </c>
      <c r="H11842">
        <v>0</v>
      </c>
      <c r="I11842">
        <v>0</v>
      </c>
      <c r="J11842">
        <v>0</v>
      </c>
      <c r="K11842" t="s">
        <v>46176</v>
      </c>
    </row>
    <row r="11843" spans="1:11" x14ac:dyDescent="0.3">
      <c r="A11843" t="s">
        <v>46177</v>
      </c>
      <c r="B11843" t="s">
        <v>46178</v>
      </c>
      <c r="C11843" t="s">
        <v>27</v>
      </c>
      <c r="D11843" t="s">
        <v>46179</v>
      </c>
      <c r="E11843" t="s">
        <v>17709</v>
      </c>
      <c r="F11843" t="s">
        <v>41</v>
      </c>
      <c r="G11843" t="s">
        <v>42</v>
      </c>
      <c r="H11843">
        <v>0</v>
      </c>
      <c r="I11843">
        <v>0</v>
      </c>
      <c r="J11843">
        <v>0</v>
      </c>
      <c r="K11843" t="s">
        <v>46180</v>
      </c>
    </row>
    <row r="11844" spans="1:11" x14ac:dyDescent="0.3">
      <c r="A11844" t="s">
        <v>46181</v>
      </c>
      <c r="C11844" t="s">
        <v>27</v>
      </c>
      <c r="D11844" t="s">
        <v>46182</v>
      </c>
      <c r="E11844" t="s">
        <v>17709</v>
      </c>
      <c r="F11844" t="s">
        <v>41</v>
      </c>
      <c r="G11844" t="s">
        <v>42</v>
      </c>
      <c r="H11844">
        <v>0</v>
      </c>
      <c r="I11844">
        <v>0</v>
      </c>
      <c r="J11844">
        <v>0</v>
      </c>
      <c r="K11844" t="s">
        <v>46183</v>
      </c>
    </row>
    <row r="11845" spans="1:11" x14ac:dyDescent="0.3">
      <c r="A11845" t="s">
        <v>46184</v>
      </c>
      <c r="B11845" t="s">
        <v>46185</v>
      </c>
      <c r="C11845" t="s">
        <v>27</v>
      </c>
      <c r="D11845" t="s">
        <v>46186</v>
      </c>
      <c r="E11845" t="s">
        <v>17709</v>
      </c>
      <c r="F11845" t="s">
        <v>41</v>
      </c>
      <c r="G11845" t="s">
        <v>42</v>
      </c>
      <c r="H11845">
        <v>0</v>
      </c>
      <c r="I11845">
        <v>0</v>
      </c>
      <c r="J11845">
        <v>0</v>
      </c>
      <c r="K11845" t="s">
        <v>46187</v>
      </c>
    </row>
    <row r="11846" spans="1:11" x14ac:dyDescent="0.3">
      <c r="A11846" t="s">
        <v>46188</v>
      </c>
      <c r="B11846" t="s">
        <v>46189</v>
      </c>
      <c r="C11846" t="s">
        <v>27</v>
      </c>
      <c r="D11846" t="s">
        <v>46190</v>
      </c>
      <c r="E11846" t="s">
        <v>17709</v>
      </c>
      <c r="F11846" t="s">
        <v>41</v>
      </c>
      <c r="G11846" t="s">
        <v>42</v>
      </c>
      <c r="H11846">
        <v>0</v>
      </c>
      <c r="I11846">
        <v>0</v>
      </c>
      <c r="J11846">
        <v>0</v>
      </c>
      <c r="K11846" t="s">
        <v>46191</v>
      </c>
    </row>
    <row r="11847" spans="1:11" x14ac:dyDescent="0.3">
      <c r="A11847" t="s">
        <v>46192</v>
      </c>
      <c r="B11847" t="s">
        <v>46193</v>
      </c>
      <c r="C11847" t="s">
        <v>20</v>
      </c>
      <c r="D11847" t="s">
        <v>46194</v>
      </c>
      <c r="E11847" t="s">
        <v>33633</v>
      </c>
      <c r="F11847" t="s">
        <v>430</v>
      </c>
      <c r="G11847" t="s">
        <v>42</v>
      </c>
      <c r="H11847">
        <v>0</v>
      </c>
      <c r="I11847">
        <v>0</v>
      </c>
      <c r="J11847">
        <v>0</v>
      </c>
      <c r="K11847" t="s">
        <v>46195</v>
      </c>
    </row>
    <row r="11848" spans="1:11" x14ac:dyDescent="0.3">
      <c r="A11848" t="s">
        <v>46196</v>
      </c>
      <c r="C11848" t="s">
        <v>27</v>
      </c>
      <c r="D11848" t="s">
        <v>46197</v>
      </c>
      <c r="E11848" t="s">
        <v>17709</v>
      </c>
      <c r="F11848" t="s">
        <v>16</v>
      </c>
      <c r="G11848" t="s">
        <v>904</v>
      </c>
      <c r="H11848">
        <v>0</v>
      </c>
      <c r="I11848">
        <v>0</v>
      </c>
      <c r="J11848">
        <v>0</v>
      </c>
      <c r="K11848" t="s">
        <v>46198</v>
      </c>
    </row>
    <row r="11849" spans="1:11" x14ac:dyDescent="0.3">
      <c r="A11849" t="s">
        <v>46199</v>
      </c>
      <c r="B11849" t="s">
        <v>46200</v>
      </c>
      <c r="C11849" t="s">
        <v>20</v>
      </c>
      <c r="D11849" t="s">
        <v>46201</v>
      </c>
      <c r="E11849" t="s">
        <v>22</v>
      </c>
      <c r="F11849" t="s">
        <v>804</v>
      </c>
      <c r="G11849" t="s">
        <v>42</v>
      </c>
      <c r="H11849">
        <v>0</v>
      </c>
      <c r="I11849">
        <v>0</v>
      </c>
      <c r="J11849">
        <v>0</v>
      </c>
      <c r="K11849" t="s">
        <v>46202</v>
      </c>
    </row>
    <row r="11850" spans="1:11" x14ac:dyDescent="0.3">
      <c r="A11850" t="s">
        <v>46203</v>
      </c>
      <c r="B11850" t="s">
        <v>46204</v>
      </c>
      <c r="C11850" t="s">
        <v>13</v>
      </c>
      <c r="D11850" t="s">
        <v>46205</v>
      </c>
      <c r="E11850" t="s">
        <v>41916</v>
      </c>
      <c r="F11850" t="s">
        <v>412</v>
      </c>
      <c r="G11850" t="s">
        <v>42</v>
      </c>
      <c r="H11850">
        <v>0</v>
      </c>
      <c r="I11850">
        <v>0</v>
      </c>
      <c r="J11850">
        <v>0</v>
      </c>
      <c r="K11850" t="s">
        <v>46206</v>
      </c>
    </row>
    <row r="11851" spans="1:11" x14ac:dyDescent="0.3">
      <c r="A11851" t="s">
        <v>46207</v>
      </c>
      <c r="B11851" t="s">
        <v>46208</v>
      </c>
      <c r="C11851" t="s">
        <v>20</v>
      </c>
      <c r="D11851" t="s">
        <v>46209</v>
      </c>
      <c r="E11851" t="s">
        <v>33633</v>
      </c>
      <c r="F11851" t="s">
        <v>16</v>
      </c>
      <c r="G11851" t="s">
        <v>3581</v>
      </c>
      <c r="H11851">
        <v>0</v>
      </c>
      <c r="I11851">
        <v>0</v>
      </c>
      <c r="J11851">
        <v>0</v>
      </c>
      <c r="K11851" t="s">
        <v>46210</v>
      </c>
    </row>
    <row r="11852" spans="1:11" x14ac:dyDescent="0.3">
      <c r="A11852" t="s">
        <v>46211</v>
      </c>
      <c r="B11852" t="s">
        <v>46212</v>
      </c>
      <c r="C11852" t="s">
        <v>20</v>
      </c>
      <c r="D11852" t="s">
        <v>46213</v>
      </c>
      <c r="E11852" t="s">
        <v>33633</v>
      </c>
      <c r="F11852" t="s">
        <v>16</v>
      </c>
      <c r="G11852" t="s">
        <v>1934</v>
      </c>
      <c r="H11852">
        <v>0</v>
      </c>
      <c r="I11852">
        <v>0</v>
      </c>
      <c r="J11852">
        <v>0</v>
      </c>
      <c r="K11852" t="s">
        <v>46214</v>
      </c>
    </row>
    <row r="11853" spans="1:11" x14ac:dyDescent="0.3">
      <c r="A11853" t="s">
        <v>46215</v>
      </c>
      <c r="C11853" t="s">
        <v>20</v>
      </c>
      <c r="D11853" t="s">
        <v>46216</v>
      </c>
      <c r="E11853" t="s">
        <v>33633</v>
      </c>
      <c r="F11853" t="s">
        <v>16</v>
      </c>
      <c r="G11853" t="s">
        <v>13739</v>
      </c>
      <c r="H11853">
        <v>0</v>
      </c>
      <c r="I11853">
        <v>0</v>
      </c>
      <c r="J11853">
        <v>0</v>
      </c>
      <c r="K11853" t="s">
        <v>46217</v>
      </c>
    </row>
    <row r="11854" spans="1:11" x14ac:dyDescent="0.3">
      <c r="A11854" t="s">
        <v>46218</v>
      </c>
      <c r="B11854" t="s">
        <v>46219</v>
      </c>
      <c r="C11854" t="s">
        <v>20</v>
      </c>
      <c r="D11854" t="s">
        <v>46220</v>
      </c>
      <c r="E11854" t="s">
        <v>33633</v>
      </c>
      <c r="F11854" t="s">
        <v>16</v>
      </c>
      <c r="G11854" t="s">
        <v>8377</v>
      </c>
      <c r="H11854">
        <v>0</v>
      </c>
      <c r="I11854">
        <v>0</v>
      </c>
      <c r="J11854">
        <v>0</v>
      </c>
      <c r="K11854" t="s">
        <v>46221</v>
      </c>
    </row>
    <row r="11855" spans="1:11" x14ac:dyDescent="0.3">
      <c r="A11855" t="s">
        <v>46222</v>
      </c>
      <c r="B11855" t="s">
        <v>46223</v>
      </c>
      <c r="C11855" t="s">
        <v>20</v>
      </c>
      <c r="D11855" t="s">
        <v>46224</v>
      </c>
      <c r="E11855" t="s">
        <v>33633</v>
      </c>
      <c r="F11855" t="s">
        <v>16</v>
      </c>
      <c r="G11855" t="s">
        <v>3581</v>
      </c>
      <c r="H11855">
        <v>0</v>
      </c>
      <c r="I11855">
        <v>0</v>
      </c>
      <c r="J11855">
        <v>0</v>
      </c>
      <c r="K11855" t="s">
        <v>46225</v>
      </c>
    </row>
    <row r="11856" spans="1:11" x14ac:dyDescent="0.3">
      <c r="A11856" t="s">
        <v>46226</v>
      </c>
      <c r="B11856" t="s">
        <v>46227</v>
      </c>
      <c r="C11856" t="s">
        <v>20</v>
      </c>
      <c r="D11856" t="s">
        <v>46228</v>
      </c>
      <c r="E11856" t="s">
        <v>33633</v>
      </c>
      <c r="F11856" t="s">
        <v>16</v>
      </c>
      <c r="G11856" t="s">
        <v>1481</v>
      </c>
      <c r="H11856">
        <v>0</v>
      </c>
      <c r="I11856">
        <v>0</v>
      </c>
      <c r="J11856">
        <v>0</v>
      </c>
      <c r="K11856" t="s">
        <v>46229</v>
      </c>
    </row>
    <row r="11857" spans="1:11" x14ac:dyDescent="0.3">
      <c r="A11857" t="s">
        <v>46230</v>
      </c>
      <c r="B11857" t="s">
        <v>46231</v>
      </c>
      <c r="C11857" t="s">
        <v>20</v>
      </c>
      <c r="D11857" t="s">
        <v>46232</v>
      </c>
      <c r="E11857" t="s">
        <v>33633</v>
      </c>
      <c r="F11857" t="s">
        <v>16</v>
      </c>
      <c r="G11857" t="s">
        <v>777</v>
      </c>
      <c r="H11857">
        <v>0</v>
      </c>
      <c r="I11857">
        <v>0</v>
      </c>
      <c r="J11857">
        <v>0</v>
      </c>
      <c r="K11857" t="s">
        <v>46233</v>
      </c>
    </row>
    <row r="11858" spans="1:11" x14ac:dyDescent="0.3">
      <c r="A11858" t="s">
        <v>46234</v>
      </c>
      <c r="B11858" t="s">
        <v>46235</v>
      </c>
      <c r="C11858" t="s">
        <v>20</v>
      </c>
      <c r="D11858" t="s">
        <v>46236</v>
      </c>
      <c r="E11858" t="s">
        <v>33633</v>
      </c>
      <c r="F11858" t="s">
        <v>16</v>
      </c>
      <c r="G11858" t="s">
        <v>9124</v>
      </c>
      <c r="H11858">
        <v>0</v>
      </c>
      <c r="I11858">
        <v>0</v>
      </c>
      <c r="J11858">
        <v>0</v>
      </c>
      <c r="K11858" t="s">
        <v>46237</v>
      </c>
    </row>
    <row r="11859" spans="1:11" x14ac:dyDescent="0.3">
      <c r="A11859" t="s">
        <v>46238</v>
      </c>
      <c r="B11859" t="s">
        <v>46239</v>
      </c>
      <c r="C11859" t="s">
        <v>20</v>
      </c>
      <c r="D11859" t="s">
        <v>46240</v>
      </c>
      <c r="E11859" t="s">
        <v>22</v>
      </c>
      <c r="F11859" t="s">
        <v>1527</v>
      </c>
      <c r="G11859" t="s">
        <v>42</v>
      </c>
      <c r="H11859">
        <v>0</v>
      </c>
      <c r="I11859">
        <v>0</v>
      </c>
      <c r="J11859">
        <v>0</v>
      </c>
      <c r="K11859" t="s">
        <v>46241</v>
      </c>
    </row>
    <row r="11860" spans="1:11" x14ac:dyDescent="0.3">
      <c r="A11860" t="s">
        <v>46242</v>
      </c>
      <c r="B11860" t="s">
        <v>46243</v>
      </c>
      <c r="C11860" t="s">
        <v>20</v>
      </c>
      <c r="D11860" t="s">
        <v>46244</v>
      </c>
      <c r="E11860" t="s">
        <v>33633</v>
      </c>
      <c r="F11860" t="s">
        <v>16</v>
      </c>
      <c r="G11860" t="s">
        <v>4717</v>
      </c>
      <c r="H11860">
        <v>0</v>
      </c>
      <c r="I11860">
        <v>0</v>
      </c>
      <c r="J11860">
        <v>0</v>
      </c>
      <c r="K11860" t="s">
        <v>46245</v>
      </c>
    </row>
    <row r="11861" spans="1:11" x14ac:dyDescent="0.3">
      <c r="A11861" t="s">
        <v>46246</v>
      </c>
      <c r="B11861" t="s">
        <v>46247</v>
      </c>
      <c r="C11861" t="s">
        <v>20</v>
      </c>
      <c r="D11861" t="s">
        <v>46248</v>
      </c>
      <c r="E11861" t="s">
        <v>33633</v>
      </c>
      <c r="F11861" t="s">
        <v>16</v>
      </c>
      <c r="G11861" t="s">
        <v>269</v>
      </c>
      <c r="H11861">
        <v>0</v>
      </c>
      <c r="I11861">
        <v>0</v>
      </c>
      <c r="J11861">
        <v>0</v>
      </c>
      <c r="K11861" t="s">
        <v>46249</v>
      </c>
    </row>
    <row r="11862" spans="1:11" x14ac:dyDescent="0.3">
      <c r="A11862" t="s">
        <v>46250</v>
      </c>
      <c r="B11862" t="s">
        <v>46251</v>
      </c>
      <c r="C11862" t="s">
        <v>20</v>
      </c>
      <c r="D11862" t="s">
        <v>46252</v>
      </c>
      <c r="E11862" t="s">
        <v>33633</v>
      </c>
      <c r="F11862" t="s">
        <v>16</v>
      </c>
      <c r="G11862" t="s">
        <v>19180</v>
      </c>
      <c r="H11862">
        <v>0</v>
      </c>
      <c r="I11862">
        <v>0</v>
      </c>
      <c r="J11862">
        <v>0</v>
      </c>
      <c r="K11862" t="s">
        <v>46253</v>
      </c>
    </row>
    <row r="11863" spans="1:11" x14ac:dyDescent="0.3">
      <c r="A11863" t="s">
        <v>46254</v>
      </c>
      <c r="B11863" t="s">
        <v>46255</v>
      </c>
      <c r="C11863" t="s">
        <v>20</v>
      </c>
      <c r="D11863" t="s">
        <v>46256</v>
      </c>
      <c r="E11863" t="s">
        <v>33633</v>
      </c>
      <c r="F11863" t="s">
        <v>16</v>
      </c>
      <c r="G11863" t="s">
        <v>9711</v>
      </c>
      <c r="H11863">
        <v>0</v>
      </c>
      <c r="I11863">
        <v>0</v>
      </c>
      <c r="J11863">
        <v>0</v>
      </c>
      <c r="K11863" t="s">
        <v>46257</v>
      </c>
    </row>
    <row r="11864" spans="1:11" x14ac:dyDescent="0.3">
      <c r="A11864" t="s">
        <v>46258</v>
      </c>
      <c r="B11864" t="s">
        <v>46259</v>
      </c>
      <c r="C11864" t="s">
        <v>20</v>
      </c>
      <c r="D11864" t="s">
        <v>46260</v>
      </c>
      <c r="E11864" t="s">
        <v>33633</v>
      </c>
      <c r="F11864" t="s">
        <v>16</v>
      </c>
      <c r="G11864" t="s">
        <v>2211</v>
      </c>
      <c r="H11864">
        <v>0</v>
      </c>
      <c r="I11864">
        <v>0</v>
      </c>
      <c r="J11864">
        <v>0</v>
      </c>
      <c r="K11864" t="s">
        <v>46261</v>
      </c>
    </row>
    <row r="11865" spans="1:11" x14ac:dyDescent="0.3">
      <c r="A11865" t="s">
        <v>46262</v>
      </c>
      <c r="C11865" t="s">
        <v>20</v>
      </c>
      <c r="D11865" t="s">
        <v>46263</v>
      </c>
      <c r="E11865" t="s">
        <v>33633</v>
      </c>
      <c r="F11865" t="s">
        <v>16</v>
      </c>
      <c r="G11865" t="s">
        <v>42</v>
      </c>
      <c r="H11865">
        <v>0</v>
      </c>
      <c r="I11865">
        <v>0</v>
      </c>
      <c r="J11865">
        <v>0</v>
      </c>
      <c r="K11865" t="s">
        <v>46264</v>
      </c>
    </row>
    <row r="11866" spans="1:11" x14ac:dyDescent="0.3">
      <c r="A11866" t="s">
        <v>46265</v>
      </c>
      <c r="B11866" t="s">
        <v>46266</v>
      </c>
      <c r="C11866" t="s">
        <v>20</v>
      </c>
      <c r="D11866" t="s">
        <v>46267</v>
      </c>
      <c r="E11866" t="s">
        <v>33633</v>
      </c>
      <c r="F11866" t="s">
        <v>16</v>
      </c>
      <c r="G11866" t="s">
        <v>822</v>
      </c>
      <c r="H11866">
        <v>0</v>
      </c>
      <c r="I11866">
        <v>0</v>
      </c>
      <c r="J11866">
        <v>0</v>
      </c>
      <c r="K11866" t="s">
        <v>46268</v>
      </c>
    </row>
    <row r="11867" spans="1:11" x14ac:dyDescent="0.3">
      <c r="A11867" t="s">
        <v>46269</v>
      </c>
      <c r="B11867" t="s">
        <v>46270</v>
      </c>
      <c r="C11867" t="s">
        <v>13</v>
      </c>
      <c r="D11867" t="s">
        <v>46271</v>
      </c>
      <c r="E11867" t="s">
        <v>41916</v>
      </c>
      <c r="F11867" t="s">
        <v>16</v>
      </c>
      <c r="G11867" t="s">
        <v>23044</v>
      </c>
      <c r="H11867">
        <v>0</v>
      </c>
      <c r="I11867">
        <v>0</v>
      </c>
      <c r="J11867">
        <v>0</v>
      </c>
      <c r="K11867" t="s">
        <v>46272</v>
      </c>
    </row>
    <row r="11868" spans="1:11" x14ac:dyDescent="0.3">
      <c r="A11868" t="s">
        <v>46273</v>
      </c>
      <c r="B11868" t="s">
        <v>46274</v>
      </c>
      <c r="C11868" t="s">
        <v>27</v>
      </c>
      <c r="D11868" t="s">
        <v>46275</v>
      </c>
      <c r="E11868" t="s">
        <v>17709</v>
      </c>
      <c r="F11868" t="s">
        <v>41</v>
      </c>
      <c r="G11868" t="s">
        <v>42</v>
      </c>
      <c r="H11868">
        <v>0</v>
      </c>
      <c r="I11868">
        <v>0</v>
      </c>
      <c r="J11868">
        <v>0</v>
      </c>
      <c r="K11868" t="s">
        <v>46276</v>
      </c>
    </row>
    <row r="11869" spans="1:11" x14ac:dyDescent="0.3">
      <c r="A11869" t="s">
        <v>46277</v>
      </c>
      <c r="B11869" t="s">
        <v>46278</v>
      </c>
      <c r="C11869" t="s">
        <v>27</v>
      </c>
      <c r="D11869" t="s">
        <v>46279</v>
      </c>
      <c r="E11869" t="s">
        <v>29</v>
      </c>
      <c r="F11869" t="s">
        <v>41</v>
      </c>
      <c r="G11869" t="s">
        <v>42</v>
      </c>
      <c r="H11869">
        <v>0</v>
      </c>
      <c r="I11869">
        <v>0</v>
      </c>
      <c r="J11869">
        <v>0</v>
      </c>
      <c r="K11869" t="s">
        <v>46280</v>
      </c>
    </row>
    <row r="11870" spans="1:11" x14ac:dyDescent="0.3">
      <c r="A11870" t="s">
        <v>46281</v>
      </c>
      <c r="B11870" t="s">
        <v>46282</v>
      </c>
      <c r="C11870" t="s">
        <v>27</v>
      </c>
      <c r="D11870" t="s">
        <v>46283</v>
      </c>
      <c r="E11870" t="s">
        <v>17709</v>
      </c>
      <c r="F11870" t="s">
        <v>41</v>
      </c>
      <c r="G11870" t="s">
        <v>42</v>
      </c>
      <c r="H11870">
        <v>0</v>
      </c>
      <c r="I11870">
        <v>0</v>
      </c>
      <c r="J11870">
        <v>0</v>
      </c>
      <c r="K11870" t="s">
        <v>46284</v>
      </c>
    </row>
    <row r="11871" spans="1:11" x14ac:dyDescent="0.3">
      <c r="A11871" t="s">
        <v>46285</v>
      </c>
      <c r="B11871" t="s">
        <v>46286</v>
      </c>
      <c r="C11871" t="s">
        <v>20</v>
      </c>
      <c r="D11871" t="s">
        <v>46287</v>
      </c>
      <c r="E11871" t="s">
        <v>33633</v>
      </c>
      <c r="F11871" t="s">
        <v>16</v>
      </c>
      <c r="G11871" t="s">
        <v>5588</v>
      </c>
      <c r="H11871">
        <v>0</v>
      </c>
      <c r="I11871">
        <v>0</v>
      </c>
      <c r="J11871">
        <v>0</v>
      </c>
      <c r="K11871" t="s">
        <v>46288</v>
      </c>
    </row>
    <row r="11872" spans="1:11" x14ac:dyDescent="0.3">
      <c r="A11872" t="s">
        <v>46289</v>
      </c>
      <c r="B11872" t="s">
        <v>46290</v>
      </c>
      <c r="C11872" t="s">
        <v>27</v>
      </c>
      <c r="D11872" t="s">
        <v>46291</v>
      </c>
      <c r="E11872" t="s">
        <v>29</v>
      </c>
      <c r="F11872" t="s">
        <v>41</v>
      </c>
      <c r="G11872" t="s">
        <v>42</v>
      </c>
      <c r="H11872">
        <v>0</v>
      </c>
      <c r="I11872">
        <v>0</v>
      </c>
      <c r="J11872">
        <v>0</v>
      </c>
      <c r="K11872" t="s">
        <v>46292</v>
      </c>
    </row>
    <row r="11873" spans="1:11" x14ac:dyDescent="0.3">
      <c r="A11873" t="s">
        <v>46293</v>
      </c>
      <c r="B11873" t="s">
        <v>46294</v>
      </c>
      <c r="C11873" t="s">
        <v>13</v>
      </c>
      <c r="D11873" t="s">
        <v>46295</v>
      </c>
      <c r="E11873" t="s">
        <v>41916</v>
      </c>
      <c r="F11873" t="s">
        <v>16</v>
      </c>
      <c r="G11873" t="s">
        <v>8577</v>
      </c>
      <c r="H11873">
        <v>0</v>
      </c>
      <c r="I11873">
        <v>0</v>
      </c>
      <c r="J11873">
        <v>0</v>
      </c>
      <c r="K11873" t="s">
        <v>46296</v>
      </c>
    </row>
    <row r="11874" spans="1:11" x14ac:dyDescent="0.3">
      <c r="A11874" t="s">
        <v>46297</v>
      </c>
      <c r="B11874" t="s">
        <v>46298</v>
      </c>
      <c r="C11874" t="s">
        <v>13</v>
      </c>
      <c r="D11874" t="e">
        <f>흑체궤적다양한 온도의 완전 방사체의 방사 색도 좌표가 색도 도상에 그리는 곡선.</f>
        <v>#NAME?</v>
      </c>
      <c r="E11874" t="s">
        <v>41916</v>
      </c>
      <c r="F11874" t="s">
        <v>16</v>
      </c>
      <c r="G11874" t="s">
        <v>46299</v>
      </c>
      <c r="H11874">
        <v>0</v>
      </c>
      <c r="I11874">
        <v>0</v>
      </c>
      <c r="J11874">
        <v>0</v>
      </c>
      <c r="K11874" t="s">
        <v>46300</v>
      </c>
    </row>
    <row r="11875" spans="1:11" x14ac:dyDescent="0.3">
      <c r="A11875" t="s">
        <v>46301</v>
      </c>
      <c r="B11875" t="s">
        <v>46302</v>
      </c>
      <c r="C11875" t="s">
        <v>558</v>
      </c>
      <c r="D11875" t="s">
        <v>46303</v>
      </c>
      <c r="E11875" t="s">
        <v>28510</v>
      </c>
      <c r="F11875" t="s">
        <v>16</v>
      </c>
      <c r="G11875" t="s">
        <v>822</v>
      </c>
      <c r="H11875">
        <v>0</v>
      </c>
      <c r="I11875">
        <v>0</v>
      </c>
      <c r="J11875">
        <v>0</v>
      </c>
      <c r="K11875" t="s">
        <v>46304</v>
      </c>
    </row>
    <row r="11876" spans="1:11" x14ac:dyDescent="0.3">
      <c r="A11876" t="s">
        <v>46305</v>
      </c>
      <c r="B11876" t="s">
        <v>46306</v>
      </c>
      <c r="C11876" t="s">
        <v>20</v>
      </c>
      <c r="D11876" t="s">
        <v>46307</v>
      </c>
      <c r="E11876" t="s">
        <v>33633</v>
      </c>
      <c r="F11876" t="s">
        <v>16</v>
      </c>
      <c r="G11876" t="s">
        <v>8377</v>
      </c>
      <c r="H11876">
        <v>0</v>
      </c>
      <c r="I11876">
        <v>0</v>
      </c>
      <c r="J11876">
        <v>0</v>
      </c>
      <c r="K11876" t="s">
        <v>46308</v>
      </c>
    </row>
    <row r="11877" spans="1:11" x14ac:dyDescent="0.3">
      <c r="A11877" t="s">
        <v>46309</v>
      </c>
      <c r="B11877" t="s">
        <v>46310</v>
      </c>
      <c r="C11877" t="s">
        <v>13</v>
      </c>
      <c r="D11877" t="s">
        <v>46311</v>
      </c>
      <c r="E11877" t="s">
        <v>41916</v>
      </c>
      <c r="F11877" t="s">
        <v>16</v>
      </c>
      <c r="G11877" t="s">
        <v>8202</v>
      </c>
      <c r="H11877">
        <v>0</v>
      </c>
      <c r="I11877">
        <v>0</v>
      </c>
      <c r="J11877">
        <v>0</v>
      </c>
      <c r="K11877" t="s">
        <v>46312</v>
      </c>
    </row>
    <row r="11878" spans="1:11" x14ac:dyDescent="0.3">
      <c r="A11878" t="s">
        <v>46313</v>
      </c>
      <c r="B11878" t="s">
        <v>46314</v>
      </c>
      <c r="C11878" t="s">
        <v>558</v>
      </c>
      <c r="D11878" t="s">
        <v>46315</v>
      </c>
      <c r="E11878" t="s">
        <v>28510</v>
      </c>
      <c r="F11878" t="s">
        <v>16</v>
      </c>
      <c r="G11878" t="s">
        <v>2542</v>
      </c>
      <c r="H11878">
        <v>0</v>
      </c>
      <c r="I11878">
        <v>0</v>
      </c>
      <c r="J11878">
        <v>0</v>
      </c>
      <c r="K11878" t="s">
        <v>46316</v>
      </c>
    </row>
    <row r="11879" spans="1:11" x14ac:dyDescent="0.3">
      <c r="A11879" t="s">
        <v>46317</v>
      </c>
      <c r="B11879" t="s">
        <v>46318</v>
      </c>
      <c r="C11879" t="s">
        <v>20</v>
      </c>
      <c r="D11879" t="s">
        <v>46319</v>
      </c>
      <c r="E11879" t="s">
        <v>22</v>
      </c>
      <c r="F11879" t="s">
        <v>6717</v>
      </c>
      <c r="G11879" t="s">
        <v>42</v>
      </c>
      <c r="H11879">
        <v>0</v>
      </c>
      <c r="I11879">
        <v>0</v>
      </c>
      <c r="J11879">
        <v>0</v>
      </c>
      <c r="K11879" t="s">
        <v>46320</v>
      </c>
    </row>
    <row r="11880" spans="1:11" x14ac:dyDescent="0.3">
      <c r="A11880" t="s">
        <v>46321</v>
      </c>
      <c r="B11880" t="s">
        <v>46322</v>
      </c>
      <c r="C11880" t="s">
        <v>558</v>
      </c>
      <c r="D11880" t="s">
        <v>46323</v>
      </c>
      <c r="E11880" t="s">
        <v>28510</v>
      </c>
      <c r="F11880" t="s">
        <v>16</v>
      </c>
      <c r="G11880" t="s">
        <v>3656</v>
      </c>
      <c r="H11880">
        <v>0</v>
      </c>
      <c r="I11880">
        <v>0</v>
      </c>
      <c r="J11880">
        <v>0</v>
      </c>
      <c r="K11880" t="s">
        <v>46324</v>
      </c>
    </row>
    <row r="11881" spans="1:11" x14ac:dyDescent="0.3">
      <c r="A11881" t="s">
        <v>46325</v>
      </c>
      <c r="B11881" t="s">
        <v>46326</v>
      </c>
      <c r="C11881" t="s">
        <v>558</v>
      </c>
      <c r="D11881" t="s">
        <v>46327</v>
      </c>
      <c r="E11881" t="s">
        <v>28510</v>
      </c>
      <c r="F11881" t="s">
        <v>16</v>
      </c>
      <c r="G11881" t="s">
        <v>17</v>
      </c>
      <c r="H11881">
        <v>0</v>
      </c>
      <c r="I11881">
        <v>0</v>
      </c>
      <c r="J11881">
        <v>0</v>
      </c>
      <c r="K11881" t="s">
        <v>46328</v>
      </c>
    </row>
    <row r="11882" spans="1:11" x14ac:dyDescent="0.3">
      <c r="A11882" t="s">
        <v>46329</v>
      </c>
      <c r="B11882" t="s">
        <v>46330</v>
      </c>
      <c r="C11882" t="s">
        <v>558</v>
      </c>
      <c r="D11882" t="s">
        <v>46331</v>
      </c>
      <c r="E11882" t="s">
        <v>28510</v>
      </c>
      <c r="F11882" t="s">
        <v>16</v>
      </c>
      <c r="G11882" t="s">
        <v>1488</v>
      </c>
      <c r="H11882">
        <v>0</v>
      </c>
      <c r="I11882">
        <v>0</v>
      </c>
      <c r="J11882">
        <v>0</v>
      </c>
      <c r="K11882" t="s">
        <v>46332</v>
      </c>
    </row>
    <row r="11883" spans="1:11" x14ac:dyDescent="0.3">
      <c r="A11883" t="s">
        <v>46333</v>
      </c>
      <c r="B11883" t="s">
        <v>46334</v>
      </c>
      <c r="C11883" t="s">
        <v>13</v>
      </c>
      <c r="D11883" t="s">
        <v>46335</v>
      </c>
      <c r="E11883" t="s">
        <v>41916</v>
      </c>
      <c r="F11883" t="s">
        <v>16</v>
      </c>
      <c r="G11883" t="s">
        <v>17075</v>
      </c>
      <c r="H11883">
        <v>0</v>
      </c>
      <c r="I11883">
        <v>0</v>
      </c>
      <c r="J11883">
        <v>0</v>
      </c>
      <c r="K11883" t="s">
        <v>46336</v>
      </c>
    </row>
    <row r="11884" spans="1:11" x14ac:dyDescent="0.3">
      <c r="A11884" t="s">
        <v>46337</v>
      </c>
      <c r="B11884" t="s">
        <v>46338</v>
      </c>
      <c r="C11884" t="s">
        <v>13</v>
      </c>
      <c r="D11884" t="s">
        <v>46339</v>
      </c>
      <c r="E11884" t="s">
        <v>41916</v>
      </c>
      <c r="F11884" t="s">
        <v>16</v>
      </c>
      <c r="G11884" t="s">
        <v>3950</v>
      </c>
      <c r="H11884">
        <v>0</v>
      </c>
      <c r="I11884">
        <v>0</v>
      </c>
      <c r="J11884">
        <v>0</v>
      </c>
      <c r="K11884" t="s">
        <v>46340</v>
      </c>
    </row>
    <row r="11885" spans="1:11" x14ac:dyDescent="0.3">
      <c r="A11885" t="s">
        <v>46341</v>
      </c>
      <c r="B11885" t="s">
        <v>46342</v>
      </c>
      <c r="C11885" t="s">
        <v>13</v>
      </c>
      <c r="D11885" t="s">
        <v>46343</v>
      </c>
      <c r="E11885" t="s">
        <v>41916</v>
      </c>
      <c r="F11885" t="s">
        <v>16</v>
      </c>
      <c r="G11885" t="s">
        <v>1439</v>
      </c>
      <c r="H11885">
        <v>0</v>
      </c>
      <c r="I11885">
        <v>0</v>
      </c>
      <c r="J11885">
        <v>0</v>
      </c>
      <c r="K11885" t="s">
        <v>46344</v>
      </c>
    </row>
    <row r="11886" spans="1:11" x14ac:dyDescent="0.3">
      <c r="A11886" t="s">
        <v>46345</v>
      </c>
      <c r="B11886" t="s">
        <v>46346</v>
      </c>
      <c r="C11886" t="s">
        <v>13</v>
      </c>
      <c r="D11886" t="s">
        <v>46347</v>
      </c>
      <c r="E11886" t="s">
        <v>41916</v>
      </c>
      <c r="F11886" t="s">
        <v>16</v>
      </c>
      <c r="G11886" t="s">
        <v>5120</v>
      </c>
      <c r="H11886">
        <v>0</v>
      </c>
      <c r="I11886">
        <v>0</v>
      </c>
      <c r="J11886">
        <v>0</v>
      </c>
      <c r="K11886" t="s">
        <v>46348</v>
      </c>
    </row>
    <row r="11887" spans="1:11" x14ac:dyDescent="0.3">
      <c r="A11887" t="s">
        <v>46349</v>
      </c>
      <c r="B11887" t="s">
        <v>46350</v>
      </c>
      <c r="C11887" t="s">
        <v>13</v>
      </c>
      <c r="D11887" t="s">
        <v>46351</v>
      </c>
      <c r="E11887" t="s">
        <v>41916</v>
      </c>
      <c r="F11887" t="s">
        <v>16</v>
      </c>
      <c r="G11887" t="s">
        <v>5097</v>
      </c>
      <c r="H11887">
        <v>0</v>
      </c>
      <c r="I11887">
        <v>0</v>
      </c>
      <c r="J11887">
        <v>0</v>
      </c>
      <c r="K11887" t="s">
        <v>46352</v>
      </c>
    </row>
    <row r="11888" spans="1:11" x14ac:dyDescent="0.3">
      <c r="A11888" t="s">
        <v>46353</v>
      </c>
      <c r="B11888" t="s">
        <v>46354</v>
      </c>
      <c r="C11888" t="s">
        <v>13</v>
      </c>
      <c r="D11888" t="s">
        <v>46355</v>
      </c>
      <c r="E11888" t="s">
        <v>41916</v>
      </c>
      <c r="F11888" t="s">
        <v>3322</v>
      </c>
      <c r="G11888" t="s">
        <v>42</v>
      </c>
      <c r="H11888">
        <v>0</v>
      </c>
      <c r="I11888">
        <v>0</v>
      </c>
      <c r="J11888">
        <v>0</v>
      </c>
      <c r="K11888" t="s">
        <v>46356</v>
      </c>
    </row>
    <row r="11889" spans="1:11" x14ac:dyDescent="0.3">
      <c r="A11889" t="s">
        <v>46357</v>
      </c>
      <c r="B11889" t="s">
        <v>46358</v>
      </c>
      <c r="C11889" t="s">
        <v>27</v>
      </c>
      <c r="D11889" t="s">
        <v>46359</v>
      </c>
      <c r="E11889" t="s">
        <v>29</v>
      </c>
      <c r="F11889" t="s">
        <v>41</v>
      </c>
      <c r="G11889" t="s">
        <v>42</v>
      </c>
      <c r="H11889">
        <v>0</v>
      </c>
      <c r="I11889">
        <v>0</v>
      </c>
      <c r="J11889">
        <v>0</v>
      </c>
      <c r="K11889" t="s">
        <v>46360</v>
      </c>
    </row>
    <row r="11890" spans="1:11" x14ac:dyDescent="0.3">
      <c r="A11890" t="s">
        <v>46361</v>
      </c>
      <c r="B11890" t="s">
        <v>46362</v>
      </c>
      <c r="C11890" t="s">
        <v>13</v>
      </c>
      <c r="D11890" t="s">
        <v>46363</v>
      </c>
      <c r="E11890" t="s">
        <v>41916</v>
      </c>
      <c r="F11890" t="s">
        <v>3521</v>
      </c>
      <c r="G11890" t="s">
        <v>42</v>
      </c>
      <c r="H11890">
        <v>0</v>
      </c>
      <c r="I11890">
        <v>0</v>
      </c>
      <c r="J11890">
        <v>0</v>
      </c>
      <c r="K11890" t="s">
        <v>46364</v>
      </c>
    </row>
    <row r="11891" spans="1:11" x14ac:dyDescent="0.3">
      <c r="A11891" t="s">
        <v>46365</v>
      </c>
      <c r="B11891" t="s">
        <v>46366</v>
      </c>
      <c r="C11891" t="s">
        <v>27</v>
      </c>
      <c r="D11891" t="s">
        <v>46367</v>
      </c>
      <c r="E11891" t="s">
        <v>17709</v>
      </c>
      <c r="F11891" t="s">
        <v>41</v>
      </c>
      <c r="G11891" t="s">
        <v>42</v>
      </c>
      <c r="H11891">
        <v>0</v>
      </c>
      <c r="I11891">
        <v>0</v>
      </c>
      <c r="J11891">
        <v>0</v>
      </c>
      <c r="K11891" t="s">
        <v>46368</v>
      </c>
    </row>
    <row r="11892" spans="1:11" x14ac:dyDescent="0.3">
      <c r="A11892" t="s">
        <v>46369</v>
      </c>
      <c r="B11892" t="s">
        <v>46370</v>
      </c>
      <c r="C11892" t="s">
        <v>13</v>
      </c>
      <c r="D11892" t="s">
        <v>46371</v>
      </c>
      <c r="E11892" t="s">
        <v>41916</v>
      </c>
      <c r="F11892" t="s">
        <v>7012</v>
      </c>
      <c r="G11892" t="s">
        <v>42</v>
      </c>
      <c r="H11892">
        <v>0</v>
      </c>
      <c r="I11892">
        <v>0</v>
      </c>
      <c r="J11892">
        <v>0</v>
      </c>
      <c r="K11892" t="s">
        <v>46372</v>
      </c>
    </row>
    <row r="11893" spans="1:11" x14ac:dyDescent="0.3">
      <c r="A11893" t="s">
        <v>46373</v>
      </c>
      <c r="B11893" t="s">
        <v>46374</v>
      </c>
      <c r="C11893" t="s">
        <v>13</v>
      </c>
      <c r="D11893" t="s">
        <v>46375</v>
      </c>
      <c r="E11893" t="s">
        <v>41916</v>
      </c>
      <c r="F11893" t="s">
        <v>8181</v>
      </c>
      <c r="G11893" t="s">
        <v>42</v>
      </c>
      <c r="H11893">
        <v>0</v>
      </c>
      <c r="I11893">
        <v>0</v>
      </c>
      <c r="J11893">
        <v>0</v>
      </c>
      <c r="K11893" t="s">
        <v>46376</v>
      </c>
    </row>
    <row r="11894" spans="1:11" x14ac:dyDescent="0.3">
      <c r="A11894" t="s">
        <v>46377</v>
      </c>
      <c r="B11894" t="s">
        <v>46378</v>
      </c>
      <c r="C11894" t="s">
        <v>13</v>
      </c>
      <c r="D11894" t="s">
        <v>46379</v>
      </c>
      <c r="E11894" t="s">
        <v>41916</v>
      </c>
      <c r="F11894" t="s">
        <v>3769</v>
      </c>
      <c r="G11894" t="s">
        <v>42</v>
      </c>
      <c r="H11894">
        <v>0</v>
      </c>
      <c r="I11894">
        <v>0</v>
      </c>
      <c r="J11894">
        <v>0</v>
      </c>
      <c r="K11894" t="s">
        <v>46380</v>
      </c>
    </row>
    <row r="11895" spans="1:11" x14ac:dyDescent="0.3">
      <c r="A11895" t="s">
        <v>46381</v>
      </c>
      <c r="B11895" t="s">
        <v>46382</v>
      </c>
      <c r="C11895" t="s">
        <v>13</v>
      </c>
      <c r="D11895" t="s">
        <v>46383</v>
      </c>
      <c r="E11895" t="s">
        <v>41916</v>
      </c>
      <c r="F11895" t="s">
        <v>16</v>
      </c>
      <c r="G11895" t="s">
        <v>38956</v>
      </c>
      <c r="H11895">
        <v>0</v>
      </c>
      <c r="I11895">
        <v>0</v>
      </c>
      <c r="J11895">
        <v>0</v>
      </c>
      <c r="K11895" t="s">
        <v>46384</v>
      </c>
    </row>
    <row r="11896" spans="1:11" x14ac:dyDescent="0.3">
      <c r="A11896" t="s">
        <v>46385</v>
      </c>
      <c r="B11896" t="s">
        <v>46386</v>
      </c>
      <c r="C11896" t="s">
        <v>20</v>
      </c>
      <c r="D11896" t="s">
        <v>46387</v>
      </c>
      <c r="E11896" t="s">
        <v>33633</v>
      </c>
      <c r="F11896" t="s">
        <v>16</v>
      </c>
      <c r="G11896" t="s">
        <v>9279</v>
      </c>
      <c r="H11896">
        <v>0</v>
      </c>
      <c r="I11896">
        <v>0</v>
      </c>
      <c r="J11896">
        <v>0</v>
      </c>
      <c r="K11896" t="s">
        <v>46388</v>
      </c>
    </row>
    <row r="11897" spans="1:11" x14ac:dyDescent="0.3">
      <c r="A11897" t="s">
        <v>46389</v>
      </c>
      <c r="B11897" t="s">
        <v>46390</v>
      </c>
      <c r="C11897" t="s">
        <v>466</v>
      </c>
      <c r="D11897" t="s">
        <v>46391</v>
      </c>
      <c r="E11897" t="s">
        <v>41948</v>
      </c>
      <c r="F11897" t="s">
        <v>2272</v>
      </c>
      <c r="G11897" t="s">
        <v>42</v>
      </c>
      <c r="H11897">
        <v>0</v>
      </c>
      <c r="I11897">
        <v>0</v>
      </c>
      <c r="J11897">
        <v>0</v>
      </c>
      <c r="K11897" t="s">
        <v>46392</v>
      </c>
    </row>
    <row r="11898" spans="1:11" x14ac:dyDescent="0.3">
      <c r="A11898" t="s">
        <v>46393</v>
      </c>
      <c r="B11898" t="s">
        <v>46394</v>
      </c>
      <c r="C11898" t="s">
        <v>27</v>
      </c>
      <c r="D11898" t="s">
        <v>46395</v>
      </c>
      <c r="E11898" t="s">
        <v>17709</v>
      </c>
      <c r="F11898" t="s">
        <v>160</v>
      </c>
      <c r="G11898" t="s">
        <v>10661</v>
      </c>
      <c r="H11898">
        <v>0</v>
      </c>
      <c r="I11898">
        <v>0</v>
      </c>
      <c r="J11898">
        <v>0</v>
      </c>
      <c r="K11898" t="s">
        <v>46396</v>
      </c>
    </row>
    <row r="11899" spans="1:11" x14ac:dyDescent="0.3">
      <c r="A11899" t="s">
        <v>46397</v>
      </c>
      <c r="B11899" t="s">
        <v>46398</v>
      </c>
      <c r="C11899" t="s">
        <v>20</v>
      </c>
      <c r="D11899" t="s">
        <v>46399</v>
      </c>
      <c r="E11899" t="s">
        <v>33633</v>
      </c>
      <c r="F11899" t="s">
        <v>16</v>
      </c>
      <c r="G11899" t="s">
        <v>756</v>
      </c>
      <c r="H11899">
        <v>0</v>
      </c>
      <c r="I11899">
        <v>0</v>
      </c>
      <c r="J11899">
        <v>0</v>
      </c>
      <c r="K11899" t="s">
        <v>46400</v>
      </c>
    </row>
    <row r="11900" spans="1:11" x14ac:dyDescent="0.3">
      <c r="A11900" t="s">
        <v>46401</v>
      </c>
      <c r="B11900" t="s">
        <v>46402</v>
      </c>
      <c r="C11900" t="s">
        <v>27</v>
      </c>
      <c r="D11900" t="s">
        <v>46403</v>
      </c>
      <c r="E11900" t="s">
        <v>29</v>
      </c>
      <c r="F11900" t="s">
        <v>41</v>
      </c>
      <c r="G11900" t="s">
        <v>42</v>
      </c>
      <c r="H11900">
        <v>0</v>
      </c>
      <c r="I11900">
        <v>0</v>
      </c>
      <c r="J11900">
        <v>0</v>
      </c>
      <c r="K11900" t="s">
        <v>46404</v>
      </c>
    </row>
    <row r="11901" spans="1:11" x14ac:dyDescent="0.3">
      <c r="A11901" t="s">
        <v>46405</v>
      </c>
      <c r="B11901" t="s">
        <v>46406</v>
      </c>
      <c r="C11901" t="s">
        <v>27</v>
      </c>
      <c r="D11901" t="s">
        <v>46407</v>
      </c>
      <c r="E11901" t="s">
        <v>17709</v>
      </c>
      <c r="F11901" t="s">
        <v>16</v>
      </c>
      <c r="G11901" t="s">
        <v>5055</v>
      </c>
      <c r="H11901">
        <v>0</v>
      </c>
      <c r="I11901">
        <v>0</v>
      </c>
      <c r="J11901">
        <v>0</v>
      </c>
      <c r="K11901" t="s">
        <v>46408</v>
      </c>
    </row>
    <row r="11902" spans="1:11" x14ac:dyDescent="0.3">
      <c r="A11902" t="s">
        <v>46409</v>
      </c>
      <c r="B11902" t="s">
        <v>46410</v>
      </c>
      <c r="C11902" t="s">
        <v>13</v>
      </c>
      <c r="D11902" t="s">
        <v>46411</v>
      </c>
      <c r="E11902" t="s">
        <v>41916</v>
      </c>
      <c r="F11902" t="s">
        <v>16</v>
      </c>
      <c r="G11902" t="s">
        <v>21029</v>
      </c>
      <c r="H11902">
        <v>0</v>
      </c>
      <c r="I11902">
        <v>0</v>
      </c>
      <c r="J11902">
        <v>0</v>
      </c>
      <c r="K11902" t="s">
        <v>46412</v>
      </c>
    </row>
    <row r="11903" spans="1:11" x14ac:dyDescent="0.3">
      <c r="A11903" t="s">
        <v>46413</v>
      </c>
      <c r="B11903" t="s">
        <v>46414</v>
      </c>
      <c r="C11903" t="s">
        <v>13</v>
      </c>
      <c r="D11903" t="s">
        <v>46415</v>
      </c>
      <c r="E11903" t="s">
        <v>41916</v>
      </c>
      <c r="F11903" t="s">
        <v>16</v>
      </c>
      <c r="G11903" t="s">
        <v>9279</v>
      </c>
      <c r="H11903">
        <v>0</v>
      </c>
      <c r="I11903">
        <v>0</v>
      </c>
      <c r="J11903">
        <v>0</v>
      </c>
      <c r="K11903" t="s">
        <v>46416</v>
      </c>
    </row>
    <row r="11904" spans="1:11" x14ac:dyDescent="0.3">
      <c r="A11904" t="s">
        <v>46417</v>
      </c>
      <c r="B11904" t="s">
        <v>46418</v>
      </c>
      <c r="C11904" t="s">
        <v>13</v>
      </c>
      <c r="D11904" t="s">
        <v>46419</v>
      </c>
      <c r="E11904" t="s">
        <v>41916</v>
      </c>
      <c r="F11904" t="s">
        <v>16</v>
      </c>
      <c r="G11904" t="s">
        <v>9279</v>
      </c>
      <c r="H11904">
        <v>0</v>
      </c>
      <c r="I11904">
        <v>0</v>
      </c>
      <c r="J11904">
        <v>0</v>
      </c>
      <c r="K11904" t="s">
        <v>46420</v>
      </c>
    </row>
    <row r="11905" spans="1:11" x14ac:dyDescent="0.3">
      <c r="A11905" t="s">
        <v>46421</v>
      </c>
      <c r="C11905" t="s">
        <v>20</v>
      </c>
      <c r="D11905" t="s">
        <v>46422</v>
      </c>
      <c r="E11905" t="s">
        <v>33633</v>
      </c>
      <c r="F11905" t="s">
        <v>16</v>
      </c>
      <c r="G11905" t="s">
        <v>777</v>
      </c>
      <c r="H11905">
        <v>0</v>
      </c>
      <c r="I11905">
        <v>0</v>
      </c>
      <c r="J11905">
        <v>0</v>
      </c>
      <c r="K11905" t="s">
        <v>46423</v>
      </c>
    </row>
    <row r="11906" spans="1:11" x14ac:dyDescent="0.3">
      <c r="A11906" t="s">
        <v>46424</v>
      </c>
      <c r="B11906" t="s">
        <v>46425</v>
      </c>
      <c r="C11906" t="s">
        <v>558</v>
      </c>
      <c r="D11906" t="s">
        <v>46426</v>
      </c>
      <c r="E11906" t="s">
        <v>34293</v>
      </c>
      <c r="F11906" t="s">
        <v>46427</v>
      </c>
      <c r="G11906" t="s">
        <v>6816</v>
      </c>
      <c r="H11906">
        <v>0</v>
      </c>
      <c r="I11906">
        <v>0</v>
      </c>
      <c r="J11906">
        <v>0</v>
      </c>
      <c r="K11906" t="s">
        <v>46428</v>
      </c>
    </row>
    <row r="11907" spans="1:11" x14ac:dyDescent="0.3">
      <c r="A11907" t="s">
        <v>46429</v>
      </c>
      <c r="B11907" t="s">
        <v>46430</v>
      </c>
      <c r="C11907" t="s">
        <v>20</v>
      </c>
      <c r="D11907" t="s">
        <v>46431</v>
      </c>
      <c r="E11907" t="s">
        <v>22</v>
      </c>
      <c r="F11907" t="s">
        <v>12094</v>
      </c>
      <c r="G11907" t="s">
        <v>42</v>
      </c>
      <c r="H11907">
        <v>0</v>
      </c>
      <c r="I11907">
        <v>0</v>
      </c>
      <c r="J11907">
        <v>0</v>
      </c>
      <c r="K11907" t="s">
        <v>46432</v>
      </c>
    </row>
    <row r="11908" spans="1:11" x14ac:dyDescent="0.3">
      <c r="A11908" t="s">
        <v>46433</v>
      </c>
      <c r="B11908" t="s">
        <v>46434</v>
      </c>
      <c r="C11908" t="s">
        <v>20</v>
      </c>
      <c r="D11908" t="s">
        <v>46435</v>
      </c>
      <c r="E11908" t="s">
        <v>33633</v>
      </c>
      <c r="F11908" t="s">
        <v>1531</v>
      </c>
      <c r="G11908" t="s">
        <v>42</v>
      </c>
      <c r="H11908">
        <v>0</v>
      </c>
      <c r="I11908">
        <v>0</v>
      </c>
      <c r="J11908">
        <v>0</v>
      </c>
      <c r="K11908" t="s">
        <v>46436</v>
      </c>
    </row>
    <row r="11909" spans="1:11" x14ac:dyDescent="0.3">
      <c r="A11909" t="s">
        <v>46437</v>
      </c>
      <c r="B11909" t="s">
        <v>46438</v>
      </c>
      <c r="C11909" t="s">
        <v>27</v>
      </c>
      <c r="D11909" t="s">
        <v>46439</v>
      </c>
      <c r="E11909" t="s">
        <v>17709</v>
      </c>
      <c r="F11909" t="s">
        <v>41</v>
      </c>
      <c r="G11909" t="s">
        <v>42</v>
      </c>
      <c r="H11909">
        <v>0</v>
      </c>
      <c r="I11909">
        <v>0</v>
      </c>
      <c r="J11909">
        <v>0</v>
      </c>
      <c r="K11909" t="s">
        <v>46440</v>
      </c>
    </row>
    <row r="11910" spans="1:11" x14ac:dyDescent="0.3">
      <c r="A11910" t="s">
        <v>46441</v>
      </c>
      <c r="B11910" t="s">
        <v>46442</v>
      </c>
      <c r="C11910" t="s">
        <v>13</v>
      </c>
      <c r="D11910" t="s">
        <v>46443</v>
      </c>
      <c r="E11910" t="s">
        <v>41916</v>
      </c>
      <c r="F11910" t="s">
        <v>16</v>
      </c>
      <c r="G11910" t="s">
        <v>6816</v>
      </c>
      <c r="H11910">
        <v>0</v>
      </c>
      <c r="I11910">
        <v>0</v>
      </c>
      <c r="J11910">
        <v>0</v>
      </c>
      <c r="K11910" t="s">
        <v>46444</v>
      </c>
    </row>
    <row r="11911" spans="1:11" x14ac:dyDescent="0.3">
      <c r="A11911" t="s">
        <v>46445</v>
      </c>
      <c r="B11911" t="s">
        <v>46446</v>
      </c>
      <c r="C11911" t="s">
        <v>13</v>
      </c>
      <c r="D11911" t="s">
        <v>46447</v>
      </c>
      <c r="E11911" t="s">
        <v>41916</v>
      </c>
      <c r="F11911" t="s">
        <v>16</v>
      </c>
      <c r="G11911" t="s">
        <v>2189</v>
      </c>
      <c r="H11911">
        <v>0</v>
      </c>
      <c r="I11911">
        <v>0</v>
      </c>
      <c r="J11911">
        <v>0</v>
      </c>
      <c r="K11911" t="s">
        <v>46448</v>
      </c>
    </row>
    <row r="11912" spans="1:11" x14ac:dyDescent="0.3">
      <c r="A11912" t="s">
        <v>46449</v>
      </c>
      <c r="B11912" t="s">
        <v>46450</v>
      </c>
      <c r="C11912" t="s">
        <v>13</v>
      </c>
      <c r="D11912" t="s">
        <v>46451</v>
      </c>
      <c r="E11912" t="s">
        <v>41916</v>
      </c>
      <c r="F11912" t="s">
        <v>845</v>
      </c>
      <c r="G11912" t="s">
        <v>42</v>
      </c>
      <c r="H11912">
        <v>0</v>
      </c>
      <c r="I11912">
        <v>0</v>
      </c>
      <c r="J11912">
        <v>0</v>
      </c>
      <c r="K11912" t="s">
        <v>46452</v>
      </c>
    </row>
    <row r="11913" spans="1:11" x14ac:dyDescent="0.3">
      <c r="A11913" t="s">
        <v>46453</v>
      </c>
      <c r="B11913" t="s">
        <v>46454</v>
      </c>
      <c r="C11913" t="s">
        <v>13</v>
      </c>
      <c r="D11913" t="s">
        <v>46455</v>
      </c>
      <c r="E11913" t="s">
        <v>41916</v>
      </c>
      <c r="F11913" t="s">
        <v>7594</v>
      </c>
      <c r="G11913" t="s">
        <v>42</v>
      </c>
      <c r="H11913">
        <v>0</v>
      </c>
      <c r="I11913">
        <v>0</v>
      </c>
      <c r="J11913">
        <v>0</v>
      </c>
      <c r="K11913" t="s">
        <v>46456</v>
      </c>
    </row>
    <row r="11914" spans="1:11" x14ac:dyDescent="0.3">
      <c r="A11914" t="s">
        <v>46457</v>
      </c>
      <c r="B11914" t="s">
        <v>46458</v>
      </c>
      <c r="C11914" t="s">
        <v>466</v>
      </c>
      <c r="D11914" t="s">
        <v>46459</v>
      </c>
      <c r="E11914" t="s">
        <v>41948</v>
      </c>
      <c r="F11914" t="s">
        <v>16</v>
      </c>
      <c r="G11914" t="s">
        <v>16616</v>
      </c>
      <c r="H11914">
        <v>0</v>
      </c>
      <c r="I11914">
        <v>0</v>
      </c>
      <c r="J11914">
        <v>0</v>
      </c>
      <c r="K11914" t="s">
        <v>46460</v>
      </c>
    </row>
    <row r="11915" spans="1:11" x14ac:dyDescent="0.3">
      <c r="A11915" t="s">
        <v>46461</v>
      </c>
      <c r="B11915" t="s">
        <v>46462</v>
      </c>
      <c r="C11915" t="s">
        <v>27</v>
      </c>
      <c r="D11915" t="e">
        <f>깬돌.</f>
        <v>#NAME?</v>
      </c>
      <c r="E11915" t="s">
        <v>17709</v>
      </c>
      <c r="F11915" t="s">
        <v>16</v>
      </c>
      <c r="G11915" t="s">
        <v>91</v>
      </c>
      <c r="H11915">
        <v>0</v>
      </c>
      <c r="I11915">
        <v>0</v>
      </c>
      <c r="J11915">
        <v>0</v>
      </c>
      <c r="K11915" t="s">
        <v>46463</v>
      </c>
    </row>
    <row r="11916" spans="1:11" x14ac:dyDescent="0.3">
      <c r="A11916" t="s">
        <v>46464</v>
      </c>
      <c r="B11916" t="s">
        <v>46465</v>
      </c>
      <c r="C11916" t="s">
        <v>20</v>
      </c>
      <c r="D11916" t="s">
        <v>46466</v>
      </c>
      <c r="E11916" t="s">
        <v>22</v>
      </c>
      <c r="F11916" t="s">
        <v>11311</v>
      </c>
      <c r="G11916" t="s">
        <v>42</v>
      </c>
      <c r="H11916">
        <v>0</v>
      </c>
      <c r="I11916">
        <v>0</v>
      </c>
      <c r="J11916">
        <v>0</v>
      </c>
      <c r="K11916" t="s">
        <v>46467</v>
      </c>
    </row>
    <row r="11917" spans="1:11" x14ac:dyDescent="0.3">
      <c r="A11917" t="s">
        <v>46468</v>
      </c>
      <c r="B11917" t="s">
        <v>46469</v>
      </c>
      <c r="C11917" t="s">
        <v>20</v>
      </c>
      <c r="D11917" t="s">
        <v>46470</v>
      </c>
      <c r="E11917" t="s">
        <v>33633</v>
      </c>
      <c r="F11917" t="s">
        <v>1531</v>
      </c>
      <c r="G11917" t="s">
        <v>42</v>
      </c>
      <c r="H11917">
        <v>0</v>
      </c>
      <c r="I11917">
        <v>0</v>
      </c>
      <c r="J11917">
        <v>0</v>
      </c>
      <c r="K11917" t="s">
        <v>46471</v>
      </c>
    </row>
    <row r="11918" spans="1:11" x14ac:dyDescent="0.3">
      <c r="A11918" t="s">
        <v>46472</v>
      </c>
      <c r="C11918" t="s">
        <v>20</v>
      </c>
      <c r="D11918" t="s">
        <v>46473</v>
      </c>
      <c r="E11918" t="s">
        <v>33633</v>
      </c>
      <c r="F11918" t="s">
        <v>2919</v>
      </c>
      <c r="G11918" t="s">
        <v>42</v>
      </c>
      <c r="H11918">
        <v>0</v>
      </c>
      <c r="I11918">
        <v>0</v>
      </c>
      <c r="J11918">
        <v>0</v>
      </c>
      <c r="K11918" t="s">
        <v>46474</v>
      </c>
    </row>
    <row r="11919" spans="1:11" x14ac:dyDescent="0.3">
      <c r="A11919" t="s">
        <v>46475</v>
      </c>
      <c r="B11919" t="s">
        <v>46476</v>
      </c>
      <c r="C11919" t="s">
        <v>20</v>
      </c>
      <c r="D11919" t="s">
        <v>46477</v>
      </c>
      <c r="E11919" t="s">
        <v>33633</v>
      </c>
      <c r="F11919" t="s">
        <v>1751</v>
      </c>
      <c r="G11919" t="s">
        <v>42</v>
      </c>
      <c r="H11919">
        <v>0</v>
      </c>
      <c r="I11919">
        <v>0</v>
      </c>
      <c r="J11919">
        <v>0</v>
      </c>
      <c r="K11919" t="s">
        <v>46478</v>
      </c>
    </row>
    <row r="11920" spans="1:11" x14ac:dyDescent="0.3">
      <c r="A11920" t="s">
        <v>46479</v>
      </c>
      <c r="B11920" t="s">
        <v>46480</v>
      </c>
      <c r="C11920" t="s">
        <v>27</v>
      </c>
      <c r="D11920" t="s">
        <v>46481</v>
      </c>
      <c r="E11920" t="s">
        <v>17709</v>
      </c>
      <c r="F11920" t="s">
        <v>41</v>
      </c>
      <c r="G11920" t="s">
        <v>42</v>
      </c>
      <c r="H11920">
        <v>0</v>
      </c>
      <c r="I11920">
        <v>0</v>
      </c>
      <c r="J11920">
        <v>0</v>
      </c>
      <c r="K11920" t="s">
        <v>46482</v>
      </c>
    </row>
    <row r="11921" spans="1:11" x14ac:dyDescent="0.3">
      <c r="A11921" t="s">
        <v>46483</v>
      </c>
      <c r="B11921" t="s">
        <v>24782</v>
      </c>
      <c r="C11921" t="s">
        <v>20</v>
      </c>
      <c r="D11921" t="s">
        <v>46484</v>
      </c>
      <c r="E11921" t="s">
        <v>33633</v>
      </c>
      <c r="F11921" t="s">
        <v>2703</v>
      </c>
      <c r="G11921" t="s">
        <v>42</v>
      </c>
      <c r="H11921">
        <v>0</v>
      </c>
      <c r="I11921">
        <v>0</v>
      </c>
      <c r="J11921">
        <v>0</v>
      </c>
      <c r="K11921" t="s">
        <v>46485</v>
      </c>
    </row>
    <row r="11922" spans="1:11" x14ac:dyDescent="0.3">
      <c r="A11922" t="s">
        <v>46486</v>
      </c>
      <c r="C11922" t="s">
        <v>20</v>
      </c>
      <c r="D11922" t="s">
        <v>46487</v>
      </c>
      <c r="E11922" t="s">
        <v>33633</v>
      </c>
      <c r="F11922" t="s">
        <v>2770</v>
      </c>
      <c r="G11922" t="s">
        <v>42</v>
      </c>
      <c r="H11922">
        <v>0</v>
      </c>
      <c r="I11922">
        <v>0</v>
      </c>
      <c r="J11922">
        <v>0</v>
      </c>
      <c r="K11922" t="s">
        <v>46488</v>
      </c>
    </row>
    <row r="11923" spans="1:11" x14ac:dyDescent="0.3">
      <c r="A11923" t="s">
        <v>46489</v>
      </c>
      <c r="B11923" t="s">
        <v>46490</v>
      </c>
      <c r="C11923" t="s">
        <v>20</v>
      </c>
      <c r="D11923" t="s">
        <v>46491</v>
      </c>
      <c r="E11923" t="s">
        <v>33633</v>
      </c>
      <c r="F11923" t="s">
        <v>16</v>
      </c>
      <c r="G11923" t="s">
        <v>3945</v>
      </c>
      <c r="H11923">
        <v>0</v>
      </c>
      <c r="I11923">
        <v>0</v>
      </c>
      <c r="J11923">
        <v>0</v>
      </c>
      <c r="K11923" t="s">
        <v>46492</v>
      </c>
    </row>
    <row r="11924" spans="1:11" x14ac:dyDescent="0.3">
      <c r="A11924" t="s">
        <v>46493</v>
      </c>
      <c r="B11924" t="s">
        <v>46494</v>
      </c>
      <c r="C11924" t="s">
        <v>20</v>
      </c>
      <c r="D11924" t="s">
        <v>46495</v>
      </c>
      <c r="E11924" t="s">
        <v>22</v>
      </c>
      <c r="F11924" t="s">
        <v>1232</v>
      </c>
      <c r="G11924" t="s">
        <v>42</v>
      </c>
      <c r="H11924">
        <v>0</v>
      </c>
      <c r="I11924">
        <v>0</v>
      </c>
      <c r="J11924">
        <v>0</v>
      </c>
      <c r="K11924" t="s">
        <v>46496</v>
      </c>
    </row>
    <row r="11925" spans="1:11" x14ac:dyDescent="0.3">
      <c r="A11925" t="s">
        <v>46497</v>
      </c>
      <c r="C11925" t="s">
        <v>20</v>
      </c>
      <c r="D11925" t="s">
        <v>46498</v>
      </c>
      <c r="E11925" t="s">
        <v>33633</v>
      </c>
      <c r="F11925" t="s">
        <v>1242</v>
      </c>
      <c r="G11925" t="s">
        <v>42</v>
      </c>
      <c r="H11925">
        <v>0</v>
      </c>
      <c r="I11925">
        <v>0</v>
      </c>
      <c r="J11925">
        <v>0</v>
      </c>
      <c r="K11925" t="s">
        <v>46499</v>
      </c>
    </row>
    <row r="11926" spans="1:11" x14ac:dyDescent="0.3">
      <c r="A11926" t="s">
        <v>46500</v>
      </c>
      <c r="B11926" t="s">
        <v>46501</v>
      </c>
      <c r="C11926" t="s">
        <v>20</v>
      </c>
      <c r="D11926" t="s">
        <v>46502</v>
      </c>
      <c r="E11926" t="s">
        <v>33633</v>
      </c>
      <c r="F11926" t="s">
        <v>4174</v>
      </c>
      <c r="G11926" t="s">
        <v>42</v>
      </c>
      <c r="H11926">
        <v>0</v>
      </c>
      <c r="I11926">
        <v>0</v>
      </c>
      <c r="J11926">
        <v>0</v>
      </c>
      <c r="K11926" t="s">
        <v>46503</v>
      </c>
    </row>
    <row r="11927" spans="1:11" x14ac:dyDescent="0.3">
      <c r="A11927" t="s">
        <v>46504</v>
      </c>
      <c r="B11927" t="s">
        <v>46505</v>
      </c>
      <c r="C11927" t="s">
        <v>27</v>
      </c>
      <c r="D11927" t="s">
        <v>46506</v>
      </c>
      <c r="E11927" t="s">
        <v>17709</v>
      </c>
      <c r="F11927" t="s">
        <v>41</v>
      </c>
      <c r="G11927" t="s">
        <v>1162</v>
      </c>
      <c r="H11927">
        <v>0</v>
      </c>
      <c r="I11927">
        <v>0</v>
      </c>
      <c r="J11927">
        <v>0</v>
      </c>
      <c r="K11927" t="s">
        <v>46507</v>
      </c>
    </row>
    <row r="11928" spans="1:11" x14ac:dyDescent="0.3">
      <c r="A11928" t="s">
        <v>46508</v>
      </c>
      <c r="C11928" t="s">
        <v>27</v>
      </c>
      <c r="D11928" t="s">
        <v>46509</v>
      </c>
      <c r="E11928" t="s">
        <v>17709</v>
      </c>
      <c r="F11928" t="s">
        <v>16</v>
      </c>
      <c r="G11928" t="s">
        <v>10402</v>
      </c>
      <c r="H11928">
        <v>0</v>
      </c>
      <c r="I11928">
        <v>0</v>
      </c>
      <c r="J11928">
        <v>0</v>
      </c>
      <c r="K11928" t="s">
        <v>46510</v>
      </c>
    </row>
    <row r="11929" spans="1:11" x14ac:dyDescent="0.3">
      <c r="A11929" t="s">
        <v>46511</v>
      </c>
      <c r="C11929" t="s">
        <v>27</v>
      </c>
      <c r="D11929" t="s">
        <v>46512</v>
      </c>
      <c r="E11929" t="s">
        <v>17709</v>
      </c>
      <c r="F11929" t="s">
        <v>41</v>
      </c>
      <c r="G11929" t="s">
        <v>42</v>
      </c>
      <c r="H11929">
        <v>0</v>
      </c>
      <c r="I11929">
        <v>0</v>
      </c>
      <c r="J11929">
        <v>0</v>
      </c>
      <c r="K11929" t="s">
        <v>46513</v>
      </c>
    </row>
    <row r="11930" spans="1:11" x14ac:dyDescent="0.3">
      <c r="A11930" t="s">
        <v>46514</v>
      </c>
      <c r="B11930" t="s">
        <v>46515</v>
      </c>
      <c r="C11930" t="s">
        <v>27</v>
      </c>
      <c r="D11930" t="s">
        <v>46516</v>
      </c>
      <c r="E11930" t="s">
        <v>17709</v>
      </c>
      <c r="F11930" t="s">
        <v>41</v>
      </c>
      <c r="G11930" t="s">
        <v>42</v>
      </c>
      <c r="H11930">
        <v>0</v>
      </c>
      <c r="I11930">
        <v>0</v>
      </c>
      <c r="J11930">
        <v>0</v>
      </c>
      <c r="K11930" t="s">
        <v>46517</v>
      </c>
    </row>
    <row r="11931" spans="1:11" x14ac:dyDescent="0.3">
      <c r="A11931" t="s">
        <v>46518</v>
      </c>
      <c r="C11931" t="s">
        <v>20</v>
      </c>
      <c r="D11931" t="s">
        <v>46519</v>
      </c>
      <c r="E11931" t="s">
        <v>33633</v>
      </c>
      <c r="F11931" t="s">
        <v>1143</v>
      </c>
      <c r="G11931" t="s">
        <v>42</v>
      </c>
      <c r="H11931">
        <v>0</v>
      </c>
      <c r="I11931">
        <v>0</v>
      </c>
      <c r="J11931">
        <v>0</v>
      </c>
      <c r="K11931" t="s">
        <v>46520</v>
      </c>
    </row>
    <row r="11932" spans="1:11" x14ac:dyDescent="0.3">
      <c r="A11932" t="s">
        <v>46521</v>
      </c>
      <c r="B11932" t="s">
        <v>46522</v>
      </c>
      <c r="C11932" t="s">
        <v>20</v>
      </c>
      <c r="D11932" t="s">
        <v>46523</v>
      </c>
      <c r="E11932" t="s">
        <v>33633</v>
      </c>
      <c r="F11932" t="s">
        <v>14181</v>
      </c>
      <c r="G11932" t="s">
        <v>42</v>
      </c>
      <c r="H11932">
        <v>0</v>
      </c>
      <c r="I11932">
        <v>0</v>
      </c>
      <c r="J11932">
        <v>0</v>
      </c>
      <c r="K11932" t="s">
        <v>46524</v>
      </c>
    </row>
    <row r="11933" spans="1:11" x14ac:dyDescent="0.3">
      <c r="A11933" t="s">
        <v>46525</v>
      </c>
      <c r="B11933" t="s">
        <v>46526</v>
      </c>
      <c r="C11933" t="s">
        <v>20</v>
      </c>
      <c r="D11933" t="s">
        <v>46527</v>
      </c>
      <c r="E11933" t="s">
        <v>22</v>
      </c>
      <c r="F11933" t="s">
        <v>631</v>
      </c>
      <c r="G11933" t="s">
        <v>42</v>
      </c>
      <c r="H11933">
        <v>0</v>
      </c>
      <c r="I11933">
        <v>0</v>
      </c>
      <c r="J11933">
        <v>0</v>
      </c>
      <c r="K11933" t="s">
        <v>46528</v>
      </c>
    </row>
    <row r="11934" spans="1:11" x14ac:dyDescent="0.3">
      <c r="A11934" t="s">
        <v>46529</v>
      </c>
      <c r="B11934" t="s">
        <v>46530</v>
      </c>
      <c r="C11934" t="s">
        <v>13</v>
      </c>
      <c r="D11934" t="s">
        <v>46531</v>
      </c>
      <c r="E11934" t="s">
        <v>41916</v>
      </c>
      <c r="F11934" t="s">
        <v>16</v>
      </c>
      <c r="G11934" t="s">
        <v>24305</v>
      </c>
      <c r="H11934">
        <v>0</v>
      </c>
      <c r="I11934">
        <v>0</v>
      </c>
      <c r="J11934">
        <v>0</v>
      </c>
      <c r="K11934" t="s">
        <v>46532</v>
      </c>
    </row>
    <row r="11935" spans="1:11" x14ac:dyDescent="0.3">
      <c r="A11935" t="s">
        <v>46533</v>
      </c>
      <c r="C11935" t="s">
        <v>20</v>
      </c>
      <c r="D11935" t="s">
        <v>46534</v>
      </c>
      <c r="E11935" t="s">
        <v>33633</v>
      </c>
      <c r="F11935" t="s">
        <v>16</v>
      </c>
      <c r="G11935" t="s">
        <v>42</v>
      </c>
      <c r="H11935">
        <v>0</v>
      </c>
      <c r="I11935">
        <v>0</v>
      </c>
      <c r="J11935">
        <v>0</v>
      </c>
      <c r="K11935" t="s">
        <v>46535</v>
      </c>
    </row>
    <row r="11936" spans="1:11" x14ac:dyDescent="0.3">
      <c r="A11936" t="s">
        <v>46536</v>
      </c>
      <c r="B11936" t="s">
        <v>46537</v>
      </c>
      <c r="C11936" t="s">
        <v>466</v>
      </c>
      <c r="D11936" t="s">
        <v>46538</v>
      </c>
      <c r="E11936" t="s">
        <v>41948</v>
      </c>
      <c r="F11936" t="s">
        <v>16</v>
      </c>
      <c r="G11936" t="s">
        <v>817</v>
      </c>
      <c r="H11936">
        <v>0</v>
      </c>
      <c r="I11936">
        <v>0</v>
      </c>
      <c r="J11936">
        <v>0</v>
      </c>
      <c r="K11936" t="s">
        <v>46539</v>
      </c>
    </row>
    <row r="11937" spans="1:11" x14ac:dyDescent="0.3">
      <c r="A11937" t="s">
        <v>46540</v>
      </c>
      <c r="C11937" t="s">
        <v>466</v>
      </c>
      <c r="D11937" t="s">
        <v>46541</v>
      </c>
      <c r="E11937" t="s">
        <v>41948</v>
      </c>
      <c r="F11937" t="s">
        <v>16</v>
      </c>
      <c r="G11937" t="s">
        <v>42</v>
      </c>
      <c r="H11937">
        <v>0</v>
      </c>
      <c r="I11937">
        <v>0</v>
      </c>
      <c r="J11937">
        <v>0</v>
      </c>
      <c r="K11937" t="s">
        <v>46542</v>
      </c>
    </row>
    <row r="11938" spans="1:11" x14ac:dyDescent="0.3">
      <c r="A11938" t="s">
        <v>46543</v>
      </c>
      <c r="B11938" t="s">
        <v>46544</v>
      </c>
      <c r="C11938" t="s">
        <v>558</v>
      </c>
      <c r="D11938" t="s">
        <v>46545</v>
      </c>
      <c r="E11938" t="s">
        <v>32122</v>
      </c>
      <c r="F11938" t="s">
        <v>16399</v>
      </c>
      <c r="G11938" t="s">
        <v>42</v>
      </c>
      <c r="H11938">
        <v>0</v>
      </c>
      <c r="I11938">
        <v>0</v>
      </c>
      <c r="J11938">
        <v>0</v>
      </c>
      <c r="K11938" t="s">
        <v>46546</v>
      </c>
    </row>
    <row r="11939" spans="1:11" x14ac:dyDescent="0.3">
      <c r="A11939" t="s">
        <v>46547</v>
      </c>
      <c r="B11939" t="s">
        <v>46548</v>
      </c>
      <c r="C11939" t="s">
        <v>20</v>
      </c>
      <c r="D11939" t="s">
        <v>46549</v>
      </c>
      <c r="E11939" t="s">
        <v>33633</v>
      </c>
      <c r="F11939" t="s">
        <v>2703</v>
      </c>
      <c r="G11939" t="s">
        <v>1004</v>
      </c>
      <c r="H11939">
        <v>0</v>
      </c>
      <c r="I11939">
        <v>0</v>
      </c>
      <c r="J11939">
        <v>0</v>
      </c>
      <c r="K11939" t="s">
        <v>46550</v>
      </c>
    </row>
    <row r="11940" spans="1:11" x14ac:dyDescent="0.3">
      <c r="A11940" t="s">
        <v>46551</v>
      </c>
      <c r="B11940" t="s">
        <v>46552</v>
      </c>
      <c r="C11940" t="s">
        <v>13</v>
      </c>
      <c r="D11940" t="s">
        <v>46553</v>
      </c>
      <c r="E11940" t="s">
        <v>41916</v>
      </c>
      <c r="F11940" t="s">
        <v>16</v>
      </c>
      <c r="G11940" t="s">
        <v>23462</v>
      </c>
      <c r="H11940">
        <v>0</v>
      </c>
      <c r="I11940">
        <v>0</v>
      </c>
      <c r="J11940">
        <v>0</v>
      </c>
      <c r="K11940" t="s">
        <v>46554</v>
      </c>
    </row>
    <row r="11941" spans="1:11" x14ac:dyDescent="0.3">
      <c r="A11941" t="s">
        <v>46555</v>
      </c>
      <c r="B11941" t="s">
        <v>46556</v>
      </c>
      <c r="C11941" t="s">
        <v>13</v>
      </c>
      <c r="D11941" t="s">
        <v>46557</v>
      </c>
      <c r="E11941" t="s">
        <v>41916</v>
      </c>
      <c r="F11941" t="s">
        <v>16</v>
      </c>
      <c r="G11941" t="s">
        <v>4520</v>
      </c>
      <c r="H11941">
        <v>0</v>
      </c>
      <c r="I11941">
        <v>0</v>
      </c>
      <c r="J11941">
        <v>0</v>
      </c>
      <c r="K11941" t="s">
        <v>46558</v>
      </c>
    </row>
    <row r="11942" spans="1:11" x14ac:dyDescent="0.3">
      <c r="A11942" t="s">
        <v>46559</v>
      </c>
      <c r="B11942" t="s">
        <v>46560</v>
      </c>
      <c r="C11942" t="s">
        <v>13</v>
      </c>
      <c r="D11942" t="s">
        <v>46561</v>
      </c>
      <c r="E11942" t="s">
        <v>41916</v>
      </c>
      <c r="F11942" t="s">
        <v>16</v>
      </c>
      <c r="G11942" t="s">
        <v>11783</v>
      </c>
      <c r="H11942">
        <v>0</v>
      </c>
      <c r="I11942">
        <v>0</v>
      </c>
      <c r="J11942">
        <v>0</v>
      </c>
      <c r="K11942" t="s">
        <v>46562</v>
      </c>
    </row>
    <row r="11943" spans="1:11" x14ac:dyDescent="0.3">
      <c r="A11943" t="s">
        <v>46563</v>
      </c>
      <c r="C11943" t="s">
        <v>20</v>
      </c>
      <c r="D11943" t="s">
        <v>46564</v>
      </c>
      <c r="E11943" t="s">
        <v>22</v>
      </c>
      <c r="F11943" t="s">
        <v>5457</v>
      </c>
      <c r="G11943" t="s">
        <v>42</v>
      </c>
      <c r="H11943">
        <v>0</v>
      </c>
      <c r="I11943">
        <v>0</v>
      </c>
      <c r="J11943">
        <v>0</v>
      </c>
      <c r="K11943" t="s">
        <v>46565</v>
      </c>
    </row>
    <row r="11944" spans="1:11" x14ac:dyDescent="0.3">
      <c r="A11944" t="s">
        <v>46566</v>
      </c>
      <c r="B11944" t="s">
        <v>46567</v>
      </c>
      <c r="C11944" t="s">
        <v>13</v>
      </c>
      <c r="D11944" t="s">
        <v>46568</v>
      </c>
      <c r="E11944" t="s">
        <v>41916</v>
      </c>
      <c r="F11944" t="s">
        <v>16</v>
      </c>
      <c r="G11944" t="s">
        <v>8577</v>
      </c>
      <c r="H11944">
        <v>0</v>
      </c>
      <c r="I11944">
        <v>0</v>
      </c>
      <c r="J11944">
        <v>0</v>
      </c>
      <c r="K11944" t="s">
        <v>46569</v>
      </c>
    </row>
    <row r="11945" spans="1:11" x14ac:dyDescent="0.3">
      <c r="A11945" t="s">
        <v>46570</v>
      </c>
      <c r="B11945" t="s">
        <v>46571</v>
      </c>
      <c r="C11945" t="s">
        <v>13</v>
      </c>
      <c r="D11945" t="s">
        <v>46572</v>
      </c>
      <c r="E11945" t="s">
        <v>41916</v>
      </c>
      <c r="F11945" t="s">
        <v>16</v>
      </c>
      <c r="G11945" t="s">
        <v>11525</v>
      </c>
      <c r="H11945">
        <v>0</v>
      </c>
      <c r="I11945">
        <v>0</v>
      </c>
      <c r="J11945">
        <v>0</v>
      </c>
      <c r="K11945" t="s">
        <v>46573</v>
      </c>
    </row>
    <row r="11946" spans="1:11" x14ac:dyDescent="0.3">
      <c r="A11946" t="s">
        <v>46574</v>
      </c>
      <c r="B11946" t="s">
        <v>46575</v>
      </c>
      <c r="C11946" t="s">
        <v>13</v>
      </c>
      <c r="D11946" t="s">
        <v>46576</v>
      </c>
      <c r="E11946" t="s">
        <v>41916</v>
      </c>
      <c r="F11946" t="s">
        <v>16</v>
      </c>
      <c r="G11946" t="s">
        <v>1756</v>
      </c>
      <c r="H11946">
        <v>0</v>
      </c>
      <c r="I11946">
        <v>0</v>
      </c>
      <c r="J11946">
        <v>0</v>
      </c>
      <c r="K11946" t="s">
        <v>46577</v>
      </c>
    </row>
    <row r="11947" spans="1:11" x14ac:dyDescent="0.3">
      <c r="A11947" t="s">
        <v>46578</v>
      </c>
      <c r="B11947" t="s">
        <v>46579</v>
      </c>
      <c r="C11947" t="s">
        <v>13</v>
      </c>
      <c r="D11947" t="s">
        <v>46580</v>
      </c>
      <c r="E11947" t="s">
        <v>41916</v>
      </c>
      <c r="F11947" t="s">
        <v>16</v>
      </c>
      <c r="G11947" t="s">
        <v>25115</v>
      </c>
      <c r="H11947">
        <v>0</v>
      </c>
      <c r="I11947">
        <v>0</v>
      </c>
      <c r="J11947">
        <v>0</v>
      </c>
      <c r="K11947" t="s">
        <v>46581</v>
      </c>
    </row>
    <row r="11948" spans="1:11" x14ac:dyDescent="0.3">
      <c r="A11948" t="s">
        <v>46582</v>
      </c>
      <c r="B11948" t="s">
        <v>46583</v>
      </c>
      <c r="C11948" t="s">
        <v>27</v>
      </c>
      <c r="D11948" t="s">
        <v>46584</v>
      </c>
      <c r="E11948" t="s">
        <v>17709</v>
      </c>
      <c r="F11948" t="s">
        <v>41</v>
      </c>
      <c r="G11948" t="s">
        <v>42</v>
      </c>
      <c r="H11948">
        <v>0</v>
      </c>
      <c r="I11948">
        <v>0</v>
      </c>
      <c r="J11948">
        <v>0</v>
      </c>
      <c r="K11948" t="s">
        <v>46585</v>
      </c>
    </row>
    <row r="11949" spans="1:11" x14ac:dyDescent="0.3">
      <c r="A11949" t="s">
        <v>46586</v>
      </c>
      <c r="B11949" t="s">
        <v>46587</v>
      </c>
      <c r="C11949" t="s">
        <v>27</v>
      </c>
      <c r="D11949" t="s">
        <v>46588</v>
      </c>
      <c r="E11949" t="s">
        <v>17709</v>
      </c>
      <c r="F11949" t="s">
        <v>41</v>
      </c>
      <c r="G11949" t="s">
        <v>42</v>
      </c>
      <c r="H11949">
        <v>0</v>
      </c>
      <c r="I11949">
        <v>0</v>
      </c>
      <c r="J11949">
        <v>0</v>
      </c>
      <c r="K11949" t="s">
        <v>46589</v>
      </c>
    </row>
    <row r="11950" spans="1:11" x14ac:dyDescent="0.3">
      <c r="A11950" t="s">
        <v>46590</v>
      </c>
      <c r="B11950" t="s">
        <v>46591</v>
      </c>
      <c r="C11950" t="s">
        <v>20</v>
      </c>
      <c r="D11950" t="s">
        <v>46592</v>
      </c>
      <c r="E11950" t="s">
        <v>33633</v>
      </c>
      <c r="F11950" t="s">
        <v>11292</v>
      </c>
      <c r="G11950" t="s">
        <v>42</v>
      </c>
      <c r="H11950">
        <v>0</v>
      </c>
      <c r="I11950">
        <v>0</v>
      </c>
      <c r="J11950">
        <v>0</v>
      </c>
      <c r="K11950" t="s">
        <v>46593</v>
      </c>
    </row>
    <row r="11951" spans="1:11" x14ac:dyDescent="0.3">
      <c r="A11951" t="s">
        <v>46594</v>
      </c>
      <c r="C11951" t="s">
        <v>20</v>
      </c>
      <c r="D11951" t="s">
        <v>46595</v>
      </c>
      <c r="E11951" t="s">
        <v>33633</v>
      </c>
      <c r="F11951" t="s">
        <v>3484</v>
      </c>
      <c r="G11951" t="s">
        <v>42</v>
      </c>
      <c r="H11951">
        <v>0</v>
      </c>
      <c r="I11951">
        <v>0</v>
      </c>
      <c r="J11951">
        <v>0</v>
      </c>
      <c r="K11951" t="s">
        <v>46596</v>
      </c>
    </row>
    <row r="11952" spans="1:11" x14ac:dyDescent="0.3">
      <c r="A11952" t="s">
        <v>46597</v>
      </c>
      <c r="B11952" t="s">
        <v>46598</v>
      </c>
      <c r="C11952" t="s">
        <v>13</v>
      </c>
      <c r="D11952" t="s">
        <v>46599</v>
      </c>
      <c r="E11952" t="s">
        <v>41916</v>
      </c>
      <c r="F11952" t="s">
        <v>16849</v>
      </c>
      <c r="G11952" t="s">
        <v>42</v>
      </c>
      <c r="H11952">
        <v>0</v>
      </c>
      <c r="I11952">
        <v>0</v>
      </c>
      <c r="J11952">
        <v>0</v>
      </c>
      <c r="K11952" t="s">
        <v>46600</v>
      </c>
    </row>
    <row r="11953" spans="1:11" x14ac:dyDescent="0.3">
      <c r="A11953" t="s">
        <v>46601</v>
      </c>
      <c r="B11953" t="s">
        <v>46602</v>
      </c>
      <c r="C11953" t="s">
        <v>20</v>
      </c>
      <c r="D11953" t="s">
        <v>46603</v>
      </c>
      <c r="E11953" t="s">
        <v>22</v>
      </c>
      <c r="F11953" t="s">
        <v>10179</v>
      </c>
      <c r="G11953" t="s">
        <v>42</v>
      </c>
      <c r="H11953">
        <v>0</v>
      </c>
      <c r="I11953">
        <v>0</v>
      </c>
      <c r="J11953">
        <v>0</v>
      </c>
      <c r="K11953" t="s">
        <v>46604</v>
      </c>
    </row>
    <row r="11954" spans="1:11" x14ac:dyDescent="0.3">
      <c r="A11954" t="s">
        <v>46605</v>
      </c>
      <c r="C11954" t="s">
        <v>13</v>
      </c>
      <c r="D11954" t="s">
        <v>46606</v>
      </c>
      <c r="E11954" t="s">
        <v>41916</v>
      </c>
      <c r="F11954" t="s">
        <v>4497</v>
      </c>
      <c r="G11954" t="s">
        <v>42</v>
      </c>
      <c r="H11954">
        <v>0</v>
      </c>
      <c r="I11954">
        <v>0</v>
      </c>
      <c r="J11954">
        <v>0</v>
      </c>
      <c r="K11954" t="s">
        <v>46607</v>
      </c>
    </row>
    <row r="11955" spans="1:11" x14ac:dyDescent="0.3">
      <c r="A11955" t="s">
        <v>46608</v>
      </c>
      <c r="B11955" t="s">
        <v>46609</v>
      </c>
      <c r="C11955" t="s">
        <v>20</v>
      </c>
      <c r="D11955" t="s">
        <v>46610</v>
      </c>
      <c r="E11955" t="s">
        <v>33633</v>
      </c>
      <c r="F11955" t="s">
        <v>1536</v>
      </c>
      <c r="G11955" t="s">
        <v>42</v>
      </c>
      <c r="H11955">
        <v>0</v>
      </c>
      <c r="I11955">
        <v>0</v>
      </c>
      <c r="J11955">
        <v>0</v>
      </c>
      <c r="K11955" t="s">
        <v>46611</v>
      </c>
    </row>
    <row r="11956" spans="1:11" x14ac:dyDescent="0.3">
      <c r="A11956" t="s">
        <v>46612</v>
      </c>
      <c r="B11956" t="s">
        <v>46613</v>
      </c>
      <c r="C11956" t="s">
        <v>13</v>
      </c>
      <c r="D11956" t="s">
        <v>46614</v>
      </c>
      <c r="E11956" t="s">
        <v>41916</v>
      </c>
      <c r="F11956" t="s">
        <v>16</v>
      </c>
      <c r="G11956" t="s">
        <v>8839</v>
      </c>
      <c r="H11956">
        <v>0</v>
      </c>
      <c r="I11956">
        <v>0</v>
      </c>
      <c r="J11956">
        <v>0</v>
      </c>
      <c r="K11956" t="s">
        <v>46615</v>
      </c>
    </row>
    <row r="11957" spans="1:11" x14ac:dyDescent="0.3">
      <c r="A11957" t="s">
        <v>46616</v>
      </c>
      <c r="C11957" t="s">
        <v>20</v>
      </c>
      <c r="D11957" t="s">
        <v>46617</v>
      </c>
      <c r="E11957" t="s">
        <v>33633</v>
      </c>
      <c r="F11957" t="s">
        <v>5696</v>
      </c>
      <c r="G11957" t="s">
        <v>42</v>
      </c>
      <c r="H11957">
        <v>0</v>
      </c>
      <c r="I11957">
        <v>0</v>
      </c>
      <c r="J11957">
        <v>0</v>
      </c>
      <c r="K11957" t="s">
        <v>46618</v>
      </c>
    </row>
    <row r="11958" spans="1:11" x14ac:dyDescent="0.3">
      <c r="A11958" t="s">
        <v>46619</v>
      </c>
      <c r="B11958" t="s">
        <v>46620</v>
      </c>
      <c r="C11958" t="s">
        <v>27</v>
      </c>
      <c r="D11958" t="s">
        <v>46621</v>
      </c>
      <c r="E11958" t="s">
        <v>17709</v>
      </c>
      <c r="F11958" t="s">
        <v>41</v>
      </c>
      <c r="G11958" t="s">
        <v>42</v>
      </c>
      <c r="H11958">
        <v>0</v>
      </c>
      <c r="I11958">
        <v>0</v>
      </c>
      <c r="J11958">
        <v>0</v>
      </c>
      <c r="K11958" t="s">
        <v>46622</v>
      </c>
    </row>
    <row r="11959" spans="1:11" x14ac:dyDescent="0.3">
      <c r="A11959" t="s">
        <v>46623</v>
      </c>
      <c r="B11959" t="s">
        <v>46624</v>
      </c>
      <c r="C11959" t="s">
        <v>27</v>
      </c>
      <c r="D11959" t="s">
        <v>46625</v>
      </c>
      <c r="E11959" t="s">
        <v>17709</v>
      </c>
      <c r="F11959" t="s">
        <v>16</v>
      </c>
      <c r="G11959" t="s">
        <v>6546</v>
      </c>
      <c r="H11959">
        <v>0</v>
      </c>
      <c r="I11959">
        <v>0</v>
      </c>
      <c r="J11959">
        <v>0</v>
      </c>
      <c r="K11959" t="s">
        <v>46626</v>
      </c>
    </row>
    <row r="11960" spans="1:11" x14ac:dyDescent="0.3">
      <c r="A11960" t="s">
        <v>46627</v>
      </c>
      <c r="C11960" t="s">
        <v>20</v>
      </c>
      <c r="D11960" t="s">
        <v>46628</v>
      </c>
      <c r="E11960" t="s">
        <v>33633</v>
      </c>
      <c r="F11960" t="s">
        <v>1247</v>
      </c>
      <c r="G11960" t="s">
        <v>42</v>
      </c>
      <c r="H11960">
        <v>0</v>
      </c>
      <c r="I11960">
        <v>0</v>
      </c>
      <c r="J11960">
        <v>0</v>
      </c>
      <c r="K11960" t="s">
        <v>46629</v>
      </c>
    </row>
    <row r="11961" spans="1:11" x14ac:dyDescent="0.3">
      <c r="A11961" t="s">
        <v>46630</v>
      </c>
      <c r="C11961" t="s">
        <v>27</v>
      </c>
      <c r="D11961" t="s">
        <v>46631</v>
      </c>
      <c r="E11961" t="s">
        <v>17709</v>
      </c>
      <c r="F11961" t="s">
        <v>41</v>
      </c>
      <c r="G11961" t="s">
        <v>42</v>
      </c>
      <c r="H11961">
        <v>0</v>
      </c>
      <c r="I11961">
        <v>0</v>
      </c>
      <c r="J11961">
        <v>0</v>
      </c>
      <c r="K11961" t="s">
        <v>46632</v>
      </c>
    </row>
    <row r="11962" spans="1:11" x14ac:dyDescent="0.3">
      <c r="A11962" t="s">
        <v>46633</v>
      </c>
      <c r="B11962" t="s">
        <v>46634</v>
      </c>
      <c r="C11962" t="s">
        <v>20</v>
      </c>
      <c r="D11962" t="s">
        <v>46635</v>
      </c>
      <c r="E11962" t="s">
        <v>33633</v>
      </c>
      <c r="F11962" t="s">
        <v>2437</v>
      </c>
      <c r="G11962" t="s">
        <v>42</v>
      </c>
      <c r="H11962">
        <v>0</v>
      </c>
      <c r="I11962">
        <v>0</v>
      </c>
      <c r="J11962">
        <v>0</v>
      </c>
      <c r="K11962" t="s">
        <v>46636</v>
      </c>
    </row>
    <row r="11963" spans="1:11" x14ac:dyDescent="0.3">
      <c r="A11963" t="s">
        <v>46637</v>
      </c>
      <c r="B11963" t="s">
        <v>46638</v>
      </c>
      <c r="C11963" t="s">
        <v>13</v>
      </c>
      <c r="D11963" t="s">
        <v>46639</v>
      </c>
      <c r="E11963" t="s">
        <v>15</v>
      </c>
      <c r="F11963" t="s">
        <v>16</v>
      </c>
      <c r="G11963" t="s">
        <v>2350</v>
      </c>
      <c r="H11963">
        <v>0</v>
      </c>
      <c r="I11963">
        <v>0</v>
      </c>
      <c r="J11963">
        <v>0</v>
      </c>
      <c r="K11963" t="s">
        <v>46640</v>
      </c>
    </row>
    <row r="11964" spans="1:11" x14ac:dyDescent="0.3">
      <c r="A11964" t="s">
        <v>46641</v>
      </c>
      <c r="C11964" t="s">
        <v>27</v>
      </c>
      <c r="D11964" t="s">
        <v>46642</v>
      </c>
      <c r="E11964" t="s">
        <v>17709</v>
      </c>
      <c r="F11964" t="s">
        <v>41</v>
      </c>
      <c r="G11964" t="s">
        <v>42</v>
      </c>
      <c r="H11964">
        <v>0</v>
      </c>
      <c r="I11964">
        <v>0</v>
      </c>
      <c r="J11964">
        <v>0</v>
      </c>
      <c r="K11964" t="s">
        <v>46643</v>
      </c>
    </row>
    <row r="11965" spans="1:11" x14ac:dyDescent="0.3">
      <c r="A11965" t="s">
        <v>46644</v>
      </c>
      <c r="B11965" t="s">
        <v>46645</v>
      </c>
      <c r="C11965" t="s">
        <v>20</v>
      </c>
      <c r="D11965" t="s">
        <v>46646</v>
      </c>
      <c r="E11965" t="s">
        <v>33633</v>
      </c>
      <c r="F11965" t="s">
        <v>1991</v>
      </c>
      <c r="G11965" t="s">
        <v>42</v>
      </c>
      <c r="H11965">
        <v>0</v>
      </c>
      <c r="I11965">
        <v>0</v>
      </c>
      <c r="J11965">
        <v>0</v>
      </c>
      <c r="K11965" t="s">
        <v>46647</v>
      </c>
    </row>
    <row r="11966" spans="1:11" x14ac:dyDescent="0.3">
      <c r="A11966" t="s">
        <v>46648</v>
      </c>
      <c r="B11966" t="s">
        <v>46649</v>
      </c>
      <c r="C11966" t="s">
        <v>20</v>
      </c>
      <c r="D11966" t="s">
        <v>46646</v>
      </c>
      <c r="E11966" t="s">
        <v>33633</v>
      </c>
      <c r="F11966" t="s">
        <v>1697</v>
      </c>
      <c r="G11966" t="s">
        <v>42</v>
      </c>
      <c r="H11966">
        <v>0</v>
      </c>
      <c r="I11966">
        <v>0</v>
      </c>
      <c r="J11966">
        <v>0</v>
      </c>
      <c r="K11966" t="s">
        <v>46650</v>
      </c>
    </row>
    <row r="11967" spans="1:11" x14ac:dyDescent="0.3">
      <c r="A11967" t="s">
        <v>46651</v>
      </c>
      <c r="B11967" t="s">
        <v>46652</v>
      </c>
      <c r="C11967" t="s">
        <v>20</v>
      </c>
      <c r="D11967" t="s">
        <v>46653</v>
      </c>
      <c r="E11967" t="s">
        <v>33633</v>
      </c>
      <c r="F11967" t="s">
        <v>16</v>
      </c>
      <c r="G11967" t="s">
        <v>9711</v>
      </c>
      <c r="H11967">
        <v>0</v>
      </c>
      <c r="I11967">
        <v>0</v>
      </c>
      <c r="J11967">
        <v>0</v>
      </c>
      <c r="K11967" t="s">
        <v>46654</v>
      </c>
    </row>
    <row r="11968" spans="1:11" x14ac:dyDescent="0.3">
      <c r="A11968" t="s">
        <v>46655</v>
      </c>
      <c r="B11968" t="s">
        <v>46656</v>
      </c>
      <c r="C11968" t="s">
        <v>558</v>
      </c>
      <c r="D11968" t="s">
        <v>46657</v>
      </c>
      <c r="E11968" t="s">
        <v>28510</v>
      </c>
      <c r="F11968" t="s">
        <v>1324</v>
      </c>
      <c r="G11968" t="s">
        <v>17764</v>
      </c>
      <c r="H11968">
        <v>0</v>
      </c>
      <c r="I11968">
        <v>0</v>
      </c>
      <c r="J11968">
        <v>0</v>
      </c>
      <c r="K11968" t="s">
        <v>46658</v>
      </c>
    </row>
    <row r="11969" spans="1:11" x14ac:dyDescent="0.3">
      <c r="A11969" t="s">
        <v>46659</v>
      </c>
      <c r="B11969" t="s">
        <v>46660</v>
      </c>
      <c r="C11969" t="s">
        <v>558</v>
      </c>
      <c r="D11969" t="s">
        <v>46661</v>
      </c>
      <c r="E11969" t="s">
        <v>28510</v>
      </c>
      <c r="F11969" t="s">
        <v>13097</v>
      </c>
      <c r="G11969" t="s">
        <v>42</v>
      </c>
      <c r="H11969">
        <v>0</v>
      </c>
      <c r="I11969">
        <v>0</v>
      </c>
      <c r="J11969">
        <v>0</v>
      </c>
      <c r="K11969" t="s">
        <v>46662</v>
      </c>
    </row>
    <row r="11970" spans="1:11" x14ac:dyDescent="0.3">
      <c r="A11970" t="s">
        <v>46663</v>
      </c>
      <c r="C11970" t="s">
        <v>558</v>
      </c>
      <c r="D11970" t="s">
        <v>46661</v>
      </c>
      <c r="E11970" t="s">
        <v>28510</v>
      </c>
      <c r="F11970" t="s">
        <v>1986</v>
      </c>
      <c r="G11970" t="s">
        <v>42</v>
      </c>
      <c r="H11970">
        <v>0</v>
      </c>
      <c r="I11970">
        <v>0</v>
      </c>
      <c r="J11970">
        <v>0</v>
      </c>
      <c r="K11970" t="s">
        <v>46664</v>
      </c>
    </row>
    <row r="11971" spans="1:11" x14ac:dyDescent="0.3">
      <c r="A11971" t="s">
        <v>46665</v>
      </c>
      <c r="B11971" t="s">
        <v>46666</v>
      </c>
      <c r="C11971" t="s">
        <v>558</v>
      </c>
      <c r="D11971" t="s">
        <v>46667</v>
      </c>
      <c r="E11971" t="s">
        <v>1462</v>
      </c>
      <c r="F11971" t="s">
        <v>417</v>
      </c>
      <c r="G11971" t="s">
        <v>42</v>
      </c>
      <c r="H11971">
        <v>0</v>
      </c>
      <c r="I11971">
        <v>0</v>
      </c>
      <c r="J11971">
        <v>0</v>
      </c>
      <c r="K11971" t="s">
        <v>46668</v>
      </c>
    </row>
    <row r="11972" spans="1:11" x14ac:dyDescent="0.3">
      <c r="A11972" t="s">
        <v>46669</v>
      </c>
      <c r="B11972" t="s">
        <v>46670</v>
      </c>
      <c r="C11972" t="s">
        <v>20</v>
      </c>
      <c r="D11972" t="s">
        <v>46671</v>
      </c>
      <c r="E11972" t="s">
        <v>22</v>
      </c>
      <c r="F11972" t="s">
        <v>16</v>
      </c>
      <c r="G11972" t="s">
        <v>7342</v>
      </c>
      <c r="H11972">
        <v>0</v>
      </c>
      <c r="I11972">
        <v>0</v>
      </c>
      <c r="J11972">
        <v>0</v>
      </c>
      <c r="K11972" t="s">
        <v>46672</v>
      </c>
    </row>
    <row r="11973" spans="1:11" x14ac:dyDescent="0.3">
      <c r="A11973" t="s">
        <v>46673</v>
      </c>
      <c r="C11973" t="s">
        <v>27</v>
      </c>
      <c r="D11973" t="s">
        <v>46674</v>
      </c>
      <c r="E11973" t="s">
        <v>17709</v>
      </c>
      <c r="F11973" t="s">
        <v>41</v>
      </c>
      <c r="G11973" t="s">
        <v>42</v>
      </c>
      <c r="H11973">
        <v>0</v>
      </c>
      <c r="I11973">
        <v>0</v>
      </c>
      <c r="J11973">
        <v>0</v>
      </c>
      <c r="K11973" t="s">
        <v>46675</v>
      </c>
    </row>
    <row r="11974" spans="1:11" x14ac:dyDescent="0.3">
      <c r="A11974" t="s">
        <v>46676</v>
      </c>
      <c r="B11974" t="s">
        <v>46677</v>
      </c>
      <c r="C11974" t="s">
        <v>20</v>
      </c>
      <c r="D11974" t="s">
        <v>46678</v>
      </c>
      <c r="E11974" t="s">
        <v>33633</v>
      </c>
      <c r="F11974" t="s">
        <v>3560</v>
      </c>
      <c r="G11974" t="s">
        <v>42</v>
      </c>
      <c r="H11974">
        <v>0</v>
      </c>
      <c r="I11974">
        <v>0</v>
      </c>
      <c r="J11974">
        <v>0</v>
      </c>
      <c r="K11974" t="s">
        <v>46679</v>
      </c>
    </row>
    <row r="11975" spans="1:11" x14ac:dyDescent="0.3">
      <c r="A11975" t="s">
        <v>46680</v>
      </c>
      <c r="B11975" t="s">
        <v>46681</v>
      </c>
      <c r="C11975" t="s">
        <v>27</v>
      </c>
      <c r="D11975" t="s">
        <v>46682</v>
      </c>
      <c r="E11975" t="s">
        <v>17709</v>
      </c>
      <c r="F11975" t="s">
        <v>41</v>
      </c>
      <c r="G11975" t="s">
        <v>42</v>
      </c>
      <c r="H11975">
        <v>0</v>
      </c>
      <c r="I11975">
        <v>0</v>
      </c>
      <c r="J11975">
        <v>0</v>
      </c>
      <c r="K11975" t="s">
        <v>46683</v>
      </c>
    </row>
    <row r="11976" spans="1:11" x14ac:dyDescent="0.3">
      <c r="A11976" t="s">
        <v>46684</v>
      </c>
      <c r="B11976" t="s">
        <v>46685</v>
      </c>
      <c r="C11976" t="s">
        <v>20</v>
      </c>
      <c r="D11976" t="s">
        <v>46686</v>
      </c>
      <c r="E11976" t="s">
        <v>33633</v>
      </c>
      <c r="F11976" t="s">
        <v>2770</v>
      </c>
      <c r="G11976" t="s">
        <v>822</v>
      </c>
      <c r="H11976">
        <v>0</v>
      </c>
      <c r="I11976">
        <v>0</v>
      </c>
      <c r="J11976">
        <v>0</v>
      </c>
      <c r="K11976" t="s">
        <v>46687</v>
      </c>
    </row>
    <row r="11977" spans="1:11" x14ac:dyDescent="0.3">
      <c r="A11977" t="s">
        <v>46688</v>
      </c>
      <c r="B11977" t="s">
        <v>46689</v>
      </c>
      <c r="C11977" t="s">
        <v>20</v>
      </c>
      <c r="D11977" t="s">
        <v>46690</v>
      </c>
      <c r="E11977" t="s">
        <v>33633</v>
      </c>
      <c r="F11977" t="s">
        <v>16</v>
      </c>
      <c r="G11977" t="s">
        <v>1463</v>
      </c>
      <c r="H11977">
        <v>0</v>
      </c>
      <c r="I11977">
        <v>0</v>
      </c>
      <c r="J11977">
        <v>0</v>
      </c>
      <c r="K11977" t="s">
        <v>46691</v>
      </c>
    </row>
    <row r="11978" spans="1:11" x14ac:dyDescent="0.3">
      <c r="A11978" t="s">
        <v>46692</v>
      </c>
      <c r="B11978" t="s">
        <v>46693</v>
      </c>
      <c r="C11978" t="s">
        <v>20</v>
      </c>
      <c r="D11978" t="s">
        <v>46694</v>
      </c>
      <c r="E11978" t="s">
        <v>33633</v>
      </c>
      <c r="F11978" t="s">
        <v>2703</v>
      </c>
      <c r="G11978" t="s">
        <v>42</v>
      </c>
      <c r="H11978">
        <v>0</v>
      </c>
      <c r="I11978">
        <v>0</v>
      </c>
      <c r="J11978">
        <v>0</v>
      </c>
      <c r="K11978" t="s">
        <v>46695</v>
      </c>
    </row>
    <row r="11979" spans="1:11" x14ac:dyDescent="0.3">
      <c r="A11979" t="s">
        <v>46696</v>
      </c>
      <c r="B11979" t="s">
        <v>46697</v>
      </c>
      <c r="C11979" t="s">
        <v>20</v>
      </c>
      <c r="D11979" t="s">
        <v>46698</v>
      </c>
      <c r="E11979" t="s">
        <v>33633</v>
      </c>
      <c r="F11979" t="s">
        <v>1252</v>
      </c>
      <c r="G11979" t="s">
        <v>42</v>
      </c>
      <c r="H11979">
        <v>0</v>
      </c>
      <c r="I11979">
        <v>0</v>
      </c>
      <c r="J11979">
        <v>0</v>
      </c>
      <c r="K11979" t="s">
        <v>46699</v>
      </c>
    </row>
    <row r="11980" spans="1:11" x14ac:dyDescent="0.3">
      <c r="A11980" t="s">
        <v>46700</v>
      </c>
      <c r="B11980" t="s">
        <v>46701</v>
      </c>
      <c r="C11980" t="s">
        <v>20</v>
      </c>
      <c r="D11980" t="s">
        <v>46702</v>
      </c>
      <c r="E11980" t="s">
        <v>33633</v>
      </c>
      <c r="F11980" t="s">
        <v>4959</v>
      </c>
      <c r="G11980" t="s">
        <v>42</v>
      </c>
      <c r="H11980">
        <v>0</v>
      </c>
      <c r="I11980">
        <v>0</v>
      </c>
      <c r="J11980">
        <v>0</v>
      </c>
      <c r="K11980" t="s">
        <v>46703</v>
      </c>
    </row>
    <row r="11981" spans="1:11" x14ac:dyDescent="0.3">
      <c r="A11981" t="s">
        <v>46704</v>
      </c>
      <c r="B11981" t="s">
        <v>46705</v>
      </c>
      <c r="C11981" t="s">
        <v>20</v>
      </c>
      <c r="D11981" t="s">
        <v>46706</v>
      </c>
      <c r="E11981" t="s">
        <v>33633</v>
      </c>
      <c r="F11981" t="s">
        <v>302</v>
      </c>
      <c r="G11981" t="s">
        <v>42</v>
      </c>
      <c r="H11981">
        <v>0</v>
      </c>
      <c r="I11981">
        <v>0</v>
      </c>
      <c r="J11981">
        <v>0</v>
      </c>
      <c r="K11981" t="s">
        <v>46707</v>
      </c>
    </row>
    <row r="11982" spans="1:11" x14ac:dyDescent="0.3">
      <c r="A11982" t="s">
        <v>46708</v>
      </c>
      <c r="B11982" t="s">
        <v>46709</v>
      </c>
      <c r="C11982" t="s">
        <v>20</v>
      </c>
      <c r="D11982" t="s">
        <v>46710</v>
      </c>
      <c r="E11982" t="s">
        <v>33633</v>
      </c>
      <c r="F11982" t="s">
        <v>1835</v>
      </c>
      <c r="G11982" t="s">
        <v>42</v>
      </c>
      <c r="H11982">
        <v>0</v>
      </c>
      <c r="I11982">
        <v>0</v>
      </c>
      <c r="J11982">
        <v>0</v>
      </c>
      <c r="K11982" t="s">
        <v>46711</v>
      </c>
    </row>
    <row r="11983" spans="1:11" x14ac:dyDescent="0.3">
      <c r="A11983" t="s">
        <v>46712</v>
      </c>
      <c r="B11983" t="s">
        <v>46713</v>
      </c>
      <c r="C11983" t="s">
        <v>20</v>
      </c>
      <c r="D11983" t="s">
        <v>46714</v>
      </c>
      <c r="E11983" t="s">
        <v>33633</v>
      </c>
      <c r="F11983" t="s">
        <v>7493</v>
      </c>
      <c r="G11983" t="s">
        <v>42</v>
      </c>
      <c r="H11983">
        <v>0</v>
      </c>
      <c r="I11983">
        <v>0</v>
      </c>
      <c r="J11983">
        <v>0</v>
      </c>
      <c r="K11983" t="s">
        <v>46715</v>
      </c>
    </row>
    <row r="11984" spans="1:11" x14ac:dyDescent="0.3">
      <c r="A11984" t="s">
        <v>46716</v>
      </c>
      <c r="B11984" t="s">
        <v>46717</v>
      </c>
      <c r="C11984" t="s">
        <v>27</v>
      </c>
      <c r="D11984" t="s">
        <v>46718</v>
      </c>
      <c r="E11984" t="s">
        <v>17709</v>
      </c>
      <c r="F11984" t="s">
        <v>41</v>
      </c>
      <c r="G11984" t="s">
        <v>42</v>
      </c>
      <c r="H11984">
        <v>0</v>
      </c>
      <c r="I11984">
        <v>0</v>
      </c>
      <c r="J11984">
        <v>0</v>
      </c>
      <c r="K11984" t="s">
        <v>46719</v>
      </c>
    </row>
    <row r="11985" spans="1:11" x14ac:dyDescent="0.3">
      <c r="A11985" t="s">
        <v>46720</v>
      </c>
      <c r="B11985" t="s">
        <v>46721</v>
      </c>
      <c r="C11985" t="s">
        <v>466</v>
      </c>
      <c r="D11985" t="s">
        <v>46722</v>
      </c>
      <c r="E11985" t="s">
        <v>41948</v>
      </c>
      <c r="F11985" t="s">
        <v>16</v>
      </c>
      <c r="G11985" t="s">
        <v>14592</v>
      </c>
      <c r="H11985">
        <v>0</v>
      </c>
      <c r="I11985">
        <v>0</v>
      </c>
      <c r="J11985">
        <v>0</v>
      </c>
      <c r="K11985" t="s">
        <v>46723</v>
      </c>
    </row>
    <row r="11986" spans="1:11" x14ac:dyDescent="0.3">
      <c r="A11986" t="s">
        <v>46724</v>
      </c>
      <c r="B11986" t="s">
        <v>46725</v>
      </c>
      <c r="C11986" t="s">
        <v>20</v>
      </c>
      <c r="D11986" t="s">
        <v>46726</v>
      </c>
      <c r="E11986" t="s">
        <v>33633</v>
      </c>
      <c r="F11986" t="s">
        <v>5281</v>
      </c>
      <c r="G11986" t="s">
        <v>1639</v>
      </c>
      <c r="H11986">
        <v>0</v>
      </c>
      <c r="I11986">
        <v>0</v>
      </c>
      <c r="J11986">
        <v>0</v>
      </c>
      <c r="K11986" t="s">
        <v>46727</v>
      </c>
    </row>
    <row r="11987" spans="1:11" x14ac:dyDescent="0.3">
      <c r="A11987" t="s">
        <v>46728</v>
      </c>
      <c r="B11987" t="s">
        <v>46729</v>
      </c>
      <c r="C11987" t="s">
        <v>20</v>
      </c>
      <c r="D11987" t="s">
        <v>46730</v>
      </c>
      <c r="E11987" t="s">
        <v>33633</v>
      </c>
      <c r="F11987" t="s">
        <v>7529</v>
      </c>
      <c r="G11987" t="s">
        <v>756</v>
      </c>
      <c r="H11987">
        <v>0</v>
      </c>
      <c r="I11987">
        <v>0</v>
      </c>
      <c r="J11987">
        <v>0</v>
      </c>
      <c r="K11987" t="s">
        <v>46731</v>
      </c>
    </row>
    <row r="11988" spans="1:11" x14ac:dyDescent="0.3">
      <c r="A11988" t="s">
        <v>46732</v>
      </c>
      <c r="B11988" t="s">
        <v>46733</v>
      </c>
      <c r="C11988" t="s">
        <v>20</v>
      </c>
      <c r="D11988" t="s">
        <v>46734</v>
      </c>
      <c r="E11988" t="s">
        <v>33633</v>
      </c>
      <c r="F11988" t="s">
        <v>1835</v>
      </c>
      <c r="G11988" t="s">
        <v>42</v>
      </c>
      <c r="H11988">
        <v>0</v>
      </c>
      <c r="I11988">
        <v>0</v>
      </c>
      <c r="J11988">
        <v>0</v>
      </c>
      <c r="K11988" t="s">
        <v>46735</v>
      </c>
    </row>
    <row r="11989" spans="1:11" x14ac:dyDescent="0.3">
      <c r="A11989" t="s">
        <v>46736</v>
      </c>
      <c r="C11989" t="s">
        <v>27</v>
      </c>
      <c r="D11989" t="e">
        <f>대나무 외바탕.</f>
        <v>#NAME?</v>
      </c>
      <c r="E11989" t="s">
        <v>17709</v>
      </c>
      <c r="F11989" t="s">
        <v>16</v>
      </c>
      <c r="G11989" t="s">
        <v>35</v>
      </c>
      <c r="H11989">
        <v>0</v>
      </c>
      <c r="I11989">
        <v>0</v>
      </c>
      <c r="J11989">
        <v>0</v>
      </c>
      <c r="K11989" t="s">
        <v>46737</v>
      </c>
    </row>
    <row r="11990" spans="1:11" x14ac:dyDescent="0.3">
      <c r="A11990" t="s">
        <v>46738</v>
      </c>
      <c r="B11990" t="s">
        <v>46739</v>
      </c>
      <c r="C11990" t="s">
        <v>27</v>
      </c>
      <c r="D11990" t="s">
        <v>46740</v>
      </c>
      <c r="E11990" t="s">
        <v>17709</v>
      </c>
      <c r="F11990" t="s">
        <v>16</v>
      </c>
      <c r="G11990" t="s">
        <v>4731</v>
      </c>
      <c r="H11990">
        <v>0</v>
      </c>
      <c r="I11990">
        <v>0</v>
      </c>
      <c r="J11990">
        <v>0</v>
      </c>
      <c r="K11990" t="s">
        <v>46741</v>
      </c>
    </row>
    <row r="11991" spans="1:11" x14ac:dyDescent="0.3">
      <c r="A11991" t="s">
        <v>46742</v>
      </c>
      <c r="C11991" t="s">
        <v>20</v>
      </c>
      <c r="D11991" t="s">
        <v>46743</v>
      </c>
      <c r="E11991" t="s">
        <v>33633</v>
      </c>
      <c r="F11991" t="s">
        <v>1237</v>
      </c>
      <c r="G11991" t="s">
        <v>42</v>
      </c>
      <c r="H11991">
        <v>0</v>
      </c>
      <c r="I11991">
        <v>0</v>
      </c>
      <c r="J11991">
        <v>0</v>
      </c>
      <c r="K11991" t="s">
        <v>46744</v>
      </c>
    </row>
    <row r="11992" spans="1:11" x14ac:dyDescent="0.3">
      <c r="A11992" t="s">
        <v>46745</v>
      </c>
      <c r="B11992" t="s">
        <v>46746</v>
      </c>
      <c r="C11992" t="s">
        <v>13</v>
      </c>
      <c r="D11992" t="s">
        <v>46747</v>
      </c>
      <c r="E11992" t="s">
        <v>15</v>
      </c>
      <c r="F11992" t="s">
        <v>41</v>
      </c>
      <c r="G11992" t="s">
        <v>42</v>
      </c>
      <c r="H11992">
        <v>0</v>
      </c>
      <c r="I11992">
        <v>0</v>
      </c>
      <c r="J11992">
        <v>0</v>
      </c>
      <c r="K11992" t="s">
        <v>46748</v>
      </c>
    </row>
    <row r="11993" spans="1:11" x14ac:dyDescent="0.3">
      <c r="A11993" t="s">
        <v>46749</v>
      </c>
      <c r="B11993" t="s">
        <v>46750</v>
      </c>
      <c r="C11993" t="s">
        <v>20</v>
      </c>
      <c r="D11993" t="s">
        <v>46751</v>
      </c>
      <c r="E11993" t="s">
        <v>33633</v>
      </c>
      <c r="F11993" t="s">
        <v>16</v>
      </c>
      <c r="G11993" t="s">
        <v>1639</v>
      </c>
      <c r="H11993">
        <v>0</v>
      </c>
      <c r="I11993">
        <v>0</v>
      </c>
      <c r="J11993">
        <v>0</v>
      </c>
      <c r="K11993" t="s">
        <v>46752</v>
      </c>
    </row>
    <row r="11994" spans="1:11" x14ac:dyDescent="0.3">
      <c r="A11994" t="s">
        <v>46753</v>
      </c>
      <c r="B11994" t="s">
        <v>46754</v>
      </c>
      <c r="C11994" t="s">
        <v>20</v>
      </c>
      <c r="D11994" t="s">
        <v>46755</v>
      </c>
      <c r="E11994" t="s">
        <v>33633</v>
      </c>
      <c r="F11994" t="s">
        <v>16</v>
      </c>
      <c r="G11994" t="s">
        <v>9711</v>
      </c>
      <c r="H11994">
        <v>0</v>
      </c>
      <c r="I11994">
        <v>0</v>
      </c>
      <c r="J11994">
        <v>0</v>
      </c>
      <c r="K11994" t="s">
        <v>46756</v>
      </c>
    </row>
    <row r="11995" spans="1:11" x14ac:dyDescent="0.3">
      <c r="A11995" t="s">
        <v>46757</v>
      </c>
      <c r="B11995" t="s">
        <v>46758</v>
      </c>
      <c r="C11995" t="s">
        <v>20</v>
      </c>
      <c r="D11995" t="s">
        <v>46759</v>
      </c>
      <c r="E11995" t="s">
        <v>33633</v>
      </c>
      <c r="F11995" t="s">
        <v>3638</v>
      </c>
      <c r="G11995" t="s">
        <v>42</v>
      </c>
      <c r="H11995">
        <v>0</v>
      </c>
      <c r="I11995">
        <v>0</v>
      </c>
      <c r="J11995">
        <v>0</v>
      </c>
      <c r="K11995" t="s">
        <v>46760</v>
      </c>
    </row>
    <row r="11996" spans="1:11" x14ac:dyDescent="0.3">
      <c r="A11996" t="s">
        <v>46761</v>
      </c>
      <c r="C11996" t="s">
        <v>20</v>
      </c>
      <c r="D11996" t="s">
        <v>46762</v>
      </c>
      <c r="E11996" t="s">
        <v>33633</v>
      </c>
      <c r="F11996" t="s">
        <v>9563</v>
      </c>
      <c r="G11996" t="s">
        <v>42</v>
      </c>
      <c r="H11996">
        <v>0</v>
      </c>
      <c r="I11996">
        <v>0</v>
      </c>
      <c r="J11996">
        <v>0</v>
      </c>
      <c r="K11996" t="s">
        <v>46763</v>
      </c>
    </row>
    <row r="11997" spans="1:11" x14ac:dyDescent="0.3">
      <c r="A11997" t="s">
        <v>46764</v>
      </c>
      <c r="B11997" t="s">
        <v>46765</v>
      </c>
      <c r="C11997" t="s">
        <v>20</v>
      </c>
      <c r="D11997" t="s">
        <v>46766</v>
      </c>
      <c r="E11997" t="s">
        <v>33633</v>
      </c>
      <c r="F11997" t="s">
        <v>2703</v>
      </c>
      <c r="G11997" t="s">
        <v>42</v>
      </c>
      <c r="H11997">
        <v>0</v>
      </c>
      <c r="I11997">
        <v>0</v>
      </c>
      <c r="J11997">
        <v>0</v>
      </c>
      <c r="K11997" t="s">
        <v>46767</v>
      </c>
    </row>
    <row r="11998" spans="1:11" x14ac:dyDescent="0.3">
      <c r="A11998" t="s">
        <v>46768</v>
      </c>
      <c r="B11998" t="s">
        <v>46769</v>
      </c>
      <c r="C11998" t="s">
        <v>558</v>
      </c>
      <c r="D11998" t="s">
        <v>46770</v>
      </c>
      <c r="E11998" t="s">
        <v>32599</v>
      </c>
      <c r="F11998" t="s">
        <v>16</v>
      </c>
      <c r="G11998" t="s">
        <v>2122</v>
      </c>
      <c r="H11998">
        <v>0</v>
      </c>
      <c r="I11998">
        <v>0</v>
      </c>
      <c r="J11998">
        <v>0</v>
      </c>
      <c r="K11998" t="s">
        <v>46771</v>
      </c>
    </row>
    <row r="11999" spans="1:11" x14ac:dyDescent="0.3">
      <c r="A11999" t="s">
        <v>46772</v>
      </c>
      <c r="B11999" t="s">
        <v>46773</v>
      </c>
      <c r="C11999" t="s">
        <v>20</v>
      </c>
      <c r="D11999" t="s">
        <v>46774</v>
      </c>
      <c r="E11999" t="s">
        <v>33633</v>
      </c>
      <c r="F11999" t="s">
        <v>16</v>
      </c>
      <c r="G11999" t="s">
        <v>4044</v>
      </c>
      <c r="H11999">
        <v>0</v>
      </c>
      <c r="I11999">
        <v>0</v>
      </c>
      <c r="J11999">
        <v>0</v>
      </c>
      <c r="K11999" t="s">
        <v>46775</v>
      </c>
    </row>
    <row r="12000" spans="1:11" x14ac:dyDescent="0.3">
      <c r="A12000" t="s">
        <v>46776</v>
      </c>
      <c r="B12000" t="s">
        <v>46777</v>
      </c>
      <c r="C12000" t="s">
        <v>13</v>
      </c>
      <c r="D12000" t="s">
        <v>46778</v>
      </c>
      <c r="E12000" t="s">
        <v>41916</v>
      </c>
      <c r="F12000" t="s">
        <v>16</v>
      </c>
      <c r="G12000" t="s">
        <v>10738</v>
      </c>
      <c r="H12000">
        <v>0</v>
      </c>
      <c r="I12000">
        <v>0</v>
      </c>
      <c r="J12000">
        <v>0</v>
      </c>
      <c r="K12000" t="s">
        <v>46779</v>
      </c>
    </row>
    <row r="12001" spans="1:11" x14ac:dyDescent="0.3">
      <c r="A12001" t="s">
        <v>46780</v>
      </c>
      <c r="B12001" t="s">
        <v>46781</v>
      </c>
      <c r="C12001" t="s">
        <v>13</v>
      </c>
      <c r="D12001" t="s">
        <v>46782</v>
      </c>
      <c r="E12001" t="s">
        <v>41916</v>
      </c>
      <c r="F12001" t="s">
        <v>1324</v>
      </c>
      <c r="G12001" t="s">
        <v>42</v>
      </c>
      <c r="H12001">
        <v>0</v>
      </c>
      <c r="I12001">
        <v>0</v>
      </c>
      <c r="J12001">
        <v>0</v>
      </c>
      <c r="K12001" t="s">
        <v>46783</v>
      </c>
    </row>
    <row r="12002" spans="1:11" x14ac:dyDescent="0.3">
      <c r="A12002" t="s">
        <v>46784</v>
      </c>
      <c r="B12002" t="s">
        <v>32606</v>
      </c>
      <c r="C12002" t="s">
        <v>558</v>
      </c>
      <c r="D12002" t="s">
        <v>46785</v>
      </c>
      <c r="E12002" t="s">
        <v>32599</v>
      </c>
      <c r="F12002" t="s">
        <v>41</v>
      </c>
      <c r="G12002" t="s">
        <v>42</v>
      </c>
      <c r="H12002">
        <v>0</v>
      </c>
      <c r="I12002">
        <v>0</v>
      </c>
      <c r="J12002">
        <v>0</v>
      </c>
      <c r="K12002" t="s">
        <v>46786</v>
      </c>
    </row>
    <row r="12003" spans="1:11" x14ac:dyDescent="0.3">
      <c r="A12003" t="s">
        <v>46787</v>
      </c>
      <c r="B12003" t="s">
        <v>46788</v>
      </c>
      <c r="C12003" t="s">
        <v>13</v>
      </c>
      <c r="D12003" t="s">
        <v>46789</v>
      </c>
      <c r="E12003" t="s">
        <v>41916</v>
      </c>
      <c r="F12003" t="s">
        <v>2720</v>
      </c>
      <c r="G12003" t="s">
        <v>42</v>
      </c>
      <c r="H12003">
        <v>0</v>
      </c>
      <c r="I12003">
        <v>0</v>
      </c>
      <c r="J12003">
        <v>0</v>
      </c>
      <c r="K12003" t="s">
        <v>46790</v>
      </c>
    </row>
    <row r="12004" spans="1:11" x14ac:dyDescent="0.3">
      <c r="A12004" t="s">
        <v>46791</v>
      </c>
      <c r="B12004" t="s">
        <v>46792</v>
      </c>
      <c r="C12004" t="s">
        <v>27</v>
      </c>
      <c r="D12004" t="s">
        <v>46793</v>
      </c>
      <c r="E12004" t="s">
        <v>17709</v>
      </c>
      <c r="F12004" t="s">
        <v>41</v>
      </c>
      <c r="G12004" t="s">
        <v>42</v>
      </c>
      <c r="H12004">
        <v>0</v>
      </c>
      <c r="I12004">
        <v>0</v>
      </c>
      <c r="J12004">
        <v>0</v>
      </c>
      <c r="K12004" t="s">
        <v>46794</v>
      </c>
    </row>
    <row r="12005" spans="1:11" x14ac:dyDescent="0.3">
      <c r="A12005" t="s">
        <v>46795</v>
      </c>
      <c r="B12005" t="s">
        <v>46796</v>
      </c>
      <c r="C12005" t="s">
        <v>27</v>
      </c>
      <c r="D12005" t="s">
        <v>46797</v>
      </c>
      <c r="E12005" t="s">
        <v>17709</v>
      </c>
      <c r="F12005" t="s">
        <v>41</v>
      </c>
      <c r="G12005" t="s">
        <v>42</v>
      </c>
      <c r="H12005">
        <v>0</v>
      </c>
      <c r="I12005">
        <v>0</v>
      </c>
      <c r="J12005">
        <v>0</v>
      </c>
      <c r="K12005" t="s">
        <v>46798</v>
      </c>
    </row>
    <row r="12006" spans="1:11" x14ac:dyDescent="0.3">
      <c r="A12006" t="s">
        <v>46799</v>
      </c>
      <c r="B12006" t="s">
        <v>46800</v>
      </c>
      <c r="C12006" t="s">
        <v>13</v>
      </c>
      <c r="D12006" t="s">
        <v>46801</v>
      </c>
      <c r="E12006" t="s">
        <v>41916</v>
      </c>
      <c r="F12006" t="s">
        <v>1237</v>
      </c>
      <c r="G12006" t="s">
        <v>42</v>
      </c>
      <c r="H12006">
        <v>0</v>
      </c>
      <c r="I12006">
        <v>0</v>
      </c>
      <c r="J12006">
        <v>0</v>
      </c>
      <c r="K12006" t="s">
        <v>46802</v>
      </c>
    </row>
    <row r="12007" spans="1:11" x14ac:dyDescent="0.3">
      <c r="A12007" t="s">
        <v>46803</v>
      </c>
      <c r="C12007" t="s">
        <v>27</v>
      </c>
      <c r="D12007" t="s">
        <v>46804</v>
      </c>
      <c r="E12007" t="s">
        <v>17709</v>
      </c>
      <c r="F12007" t="s">
        <v>7017</v>
      </c>
      <c r="G12007" t="s">
        <v>60</v>
      </c>
      <c r="H12007">
        <v>0</v>
      </c>
      <c r="I12007">
        <v>0</v>
      </c>
      <c r="J12007">
        <v>0</v>
      </c>
      <c r="K12007" t="s">
        <v>46805</v>
      </c>
    </row>
    <row r="12008" spans="1:11" x14ac:dyDescent="0.3">
      <c r="A12008" t="s">
        <v>46806</v>
      </c>
      <c r="B12008" t="s">
        <v>46807</v>
      </c>
      <c r="C12008" t="s">
        <v>20</v>
      </c>
      <c r="D12008" t="s">
        <v>46808</v>
      </c>
      <c r="E12008" t="s">
        <v>33633</v>
      </c>
      <c r="F12008" t="s">
        <v>302</v>
      </c>
      <c r="G12008" t="s">
        <v>42</v>
      </c>
      <c r="H12008">
        <v>0</v>
      </c>
      <c r="I12008">
        <v>0</v>
      </c>
      <c r="J12008">
        <v>0</v>
      </c>
      <c r="K12008" t="s">
        <v>46809</v>
      </c>
    </row>
    <row r="12009" spans="1:11" x14ac:dyDescent="0.3">
      <c r="A12009" t="s">
        <v>46810</v>
      </c>
      <c r="B12009" t="s">
        <v>46811</v>
      </c>
      <c r="C12009" t="s">
        <v>20</v>
      </c>
      <c r="D12009" t="s">
        <v>46812</v>
      </c>
      <c r="E12009" t="s">
        <v>33633</v>
      </c>
      <c r="F12009" t="s">
        <v>2486</v>
      </c>
      <c r="G12009" t="s">
        <v>42</v>
      </c>
      <c r="H12009">
        <v>0</v>
      </c>
      <c r="I12009">
        <v>0</v>
      </c>
      <c r="J12009">
        <v>0</v>
      </c>
      <c r="K12009" t="s">
        <v>46813</v>
      </c>
    </row>
    <row r="12010" spans="1:11" x14ac:dyDescent="0.3">
      <c r="A12010" t="s">
        <v>46814</v>
      </c>
      <c r="B12010" t="s">
        <v>46815</v>
      </c>
      <c r="C12010" t="s">
        <v>20</v>
      </c>
      <c r="D12010" t="s">
        <v>46816</v>
      </c>
      <c r="E12010" t="s">
        <v>33633</v>
      </c>
      <c r="F12010" t="s">
        <v>3412</v>
      </c>
      <c r="G12010" t="s">
        <v>42</v>
      </c>
      <c r="H12010">
        <v>0</v>
      </c>
      <c r="I12010">
        <v>0</v>
      </c>
      <c r="J12010">
        <v>0</v>
      </c>
      <c r="K12010" t="s">
        <v>46817</v>
      </c>
    </row>
    <row r="12011" spans="1:11" x14ac:dyDescent="0.3">
      <c r="A12011" t="s">
        <v>46818</v>
      </c>
      <c r="B12011" t="s">
        <v>46819</v>
      </c>
      <c r="C12011" t="s">
        <v>27</v>
      </c>
      <c r="D12011" t="s">
        <v>46820</v>
      </c>
      <c r="E12011" t="s">
        <v>17709</v>
      </c>
      <c r="F12011" t="s">
        <v>41</v>
      </c>
      <c r="G12011" t="s">
        <v>42</v>
      </c>
      <c r="H12011">
        <v>0</v>
      </c>
      <c r="I12011">
        <v>0</v>
      </c>
      <c r="J12011">
        <v>0</v>
      </c>
      <c r="K12011" t="s">
        <v>46821</v>
      </c>
    </row>
    <row r="12012" spans="1:11" x14ac:dyDescent="0.3">
      <c r="A12012" t="s">
        <v>46822</v>
      </c>
      <c r="B12012" t="s">
        <v>46823</v>
      </c>
      <c r="C12012" t="s">
        <v>27</v>
      </c>
      <c r="D12012" t="s">
        <v>46824</v>
      </c>
      <c r="E12012" t="s">
        <v>29</v>
      </c>
      <c r="F12012" t="s">
        <v>41</v>
      </c>
      <c r="G12012" t="s">
        <v>42</v>
      </c>
      <c r="H12012">
        <v>0</v>
      </c>
      <c r="I12012">
        <v>0</v>
      </c>
      <c r="J12012">
        <v>0</v>
      </c>
      <c r="K12012" t="s">
        <v>46825</v>
      </c>
    </row>
    <row r="12013" spans="1:11" x14ac:dyDescent="0.3">
      <c r="A12013" t="s">
        <v>46826</v>
      </c>
      <c r="C12013" t="s">
        <v>27</v>
      </c>
      <c r="D12013" t="s">
        <v>46827</v>
      </c>
      <c r="E12013" t="s">
        <v>17709</v>
      </c>
      <c r="F12013" t="s">
        <v>41</v>
      </c>
      <c r="G12013" t="s">
        <v>42</v>
      </c>
      <c r="H12013">
        <v>0</v>
      </c>
      <c r="I12013">
        <v>0</v>
      </c>
      <c r="J12013">
        <v>0</v>
      </c>
      <c r="K12013" t="s">
        <v>46828</v>
      </c>
    </row>
    <row r="12014" spans="1:11" x14ac:dyDescent="0.3">
      <c r="A12014" t="s">
        <v>46829</v>
      </c>
      <c r="B12014" t="s">
        <v>46830</v>
      </c>
      <c r="C12014" t="s">
        <v>13</v>
      </c>
      <c r="D12014" t="s">
        <v>46831</v>
      </c>
      <c r="E12014" t="s">
        <v>41916</v>
      </c>
      <c r="F12014" t="s">
        <v>6383</v>
      </c>
      <c r="G12014" t="s">
        <v>42</v>
      </c>
      <c r="H12014">
        <v>0</v>
      </c>
      <c r="I12014">
        <v>0</v>
      </c>
      <c r="J12014">
        <v>0</v>
      </c>
      <c r="K12014" t="s">
        <v>46832</v>
      </c>
    </row>
    <row r="12015" spans="1:11" x14ac:dyDescent="0.3">
      <c r="A12015" t="s">
        <v>46833</v>
      </c>
      <c r="B12015" t="s">
        <v>46834</v>
      </c>
      <c r="C12015" t="s">
        <v>20</v>
      </c>
      <c r="D12015" t="s">
        <v>46835</v>
      </c>
      <c r="E12015" t="s">
        <v>33633</v>
      </c>
      <c r="F12015" t="s">
        <v>16</v>
      </c>
      <c r="G12015" t="s">
        <v>1639</v>
      </c>
      <c r="H12015">
        <v>0</v>
      </c>
      <c r="I12015">
        <v>0</v>
      </c>
      <c r="J12015">
        <v>0</v>
      </c>
      <c r="K12015" t="s">
        <v>46836</v>
      </c>
    </row>
    <row r="12016" spans="1:11" x14ac:dyDescent="0.3">
      <c r="A12016" t="s">
        <v>46837</v>
      </c>
      <c r="B12016" t="s">
        <v>46838</v>
      </c>
      <c r="C12016" t="s">
        <v>27</v>
      </c>
      <c r="D12016" t="s">
        <v>46839</v>
      </c>
      <c r="E12016" t="s">
        <v>17709</v>
      </c>
      <c r="F12016" t="s">
        <v>41</v>
      </c>
      <c r="G12016" t="s">
        <v>42</v>
      </c>
      <c r="H12016">
        <v>0</v>
      </c>
      <c r="I12016">
        <v>0</v>
      </c>
      <c r="J12016">
        <v>0</v>
      </c>
      <c r="K12016" t="s">
        <v>46840</v>
      </c>
    </row>
    <row r="12017" spans="1:11" x14ac:dyDescent="0.3">
      <c r="A12017" t="s">
        <v>46841</v>
      </c>
      <c r="B12017" t="s">
        <v>46842</v>
      </c>
      <c r="C12017" t="s">
        <v>558</v>
      </c>
      <c r="D12017" t="s">
        <v>46843</v>
      </c>
      <c r="E12017" t="s">
        <v>895</v>
      </c>
      <c r="F12017" t="s">
        <v>16</v>
      </c>
      <c r="G12017" t="s">
        <v>26444</v>
      </c>
      <c r="H12017">
        <v>0</v>
      </c>
      <c r="I12017">
        <v>0</v>
      </c>
      <c r="J12017">
        <v>0</v>
      </c>
      <c r="K12017" t="s">
        <v>46844</v>
      </c>
    </row>
    <row r="12018" spans="1:11" x14ac:dyDescent="0.3">
      <c r="A12018" t="s">
        <v>46845</v>
      </c>
      <c r="B12018" t="s">
        <v>46846</v>
      </c>
      <c r="C12018" t="s">
        <v>558</v>
      </c>
      <c r="D12018" t="s">
        <v>46847</v>
      </c>
      <c r="E12018" t="s">
        <v>895</v>
      </c>
      <c r="F12018" t="s">
        <v>16</v>
      </c>
      <c r="G12018" t="s">
        <v>3413</v>
      </c>
      <c r="H12018">
        <v>0</v>
      </c>
      <c r="I12018">
        <v>0</v>
      </c>
      <c r="J12018">
        <v>0</v>
      </c>
      <c r="K12018" t="s">
        <v>46848</v>
      </c>
    </row>
    <row r="12019" spans="1:11" x14ac:dyDescent="0.3">
      <c r="A12019" t="s">
        <v>46849</v>
      </c>
      <c r="B12019" t="s">
        <v>46850</v>
      </c>
      <c r="C12019" t="s">
        <v>20</v>
      </c>
      <c r="D12019" t="s">
        <v>46851</v>
      </c>
      <c r="E12019" t="s">
        <v>33633</v>
      </c>
      <c r="F12019" t="s">
        <v>2703</v>
      </c>
      <c r="G12019" t="s">
        <v>42</v>
      </c>
      <c r="H12019">
        <v>0</v>
      </c>
      <c r="I12019">
        <v>0</v>
      </c>
      <c r="J12019">
        <v>0</v>
      </c>
      <c r="K12019" t="s">
        <v>46852</v>
      </c>
    </row>
    <row r="12020" spans="1:11" x14ac:dyDescent="0.3">
      <c r="A12020" t="s">
        <v>46853</v>
      </c>
      <c r="B12020" t="s">
        <v>46854</v>
      </c>
      <c r="C12020" t="s">
        <v>20</v>
      </c>
      <c r="D12020" t="s">
        <v>46855</v>
      </c>
      <c r="E12020" t="s">
        <v>33633</v>
      </c>
      <c r="F12020" t="s">
        <v>302</v>
      </c>
      <c r="G12020" t="s">
        <v>529</v>
      </c>
      <c r="H12020">
        <v>0</v>
      </c>
      <c r="I12020">
        <v>0</v>
      </c>
      <c r="J12020">
        <v>0</v>
      </c>
      <c r="K12020" t="s">
        <v>46856</v>
      </c>
    </row>
    <row r="12021" spans="1:11" x14ac:dyDescent="0.3">
      <c r="A12021" t="s">
        <v>46857</v>
      </c>
      <c r="B12021" t="s">
        <v>46858</v>
      </c>
      <c r="C12021" t="s">
        <v>20</v>
      </c>
      <c r="D12021" t="s">
        <v>46859</v>
      </c>
      <c r="E12021" t="s">
        <v>33633</v>
      </c>
      <c r="F12021" t="s">
        <v>11585</v>
      </c>
      <c r="G12021" t="s">
        <v>9108</v>
      </c>
      <c r="H12021">
        <v>0</v>
      </c>
      <c r="I12021">
        <v>0</v>
      </c>
      <c r="J12021">
        <v>0</v>
      </c>
      <c r="K12021" t="s">
        <v>46860</v>
      </c>
    </row>
    <row r="12022" spans="1:11" x14ac:dyDescent="0.3">
      <c r="A12022" t="s">
        <v>46861</v>
      </c>
      <c r="B12022" t="s">
        <v>46862</v>
      </c>
      <c r="C12022" t="s">
        <v>20</v>
      </c>
      <c r="D12022" t="s">
        <v>46863</v>
      </c>
      <c r="E12022" t="s">
        <v>22</v>
      </c>
      <c r="F12022" t="s">
        <v>8181</v>
      </c>
      <c r="G12022" t="s">
        <v>5327</v>
      </c>
      <c r="H12022">
        <v>0</v>
      </c>
      <c r="I12022">
        <v>0</v>
      </c>
      <c r="J12022">
        <v>0</v>
      </c>
      <c r="K12022" t="s">
        <v>46864</v>
      </c>
    </row>
    <row r="12023" spans="1:11" x14ac:dyDescent="0.3">
      <c r="A12023" t="s">
        <v>46865</v>
      </c>
      <c r="B12023" t="s">
        <v>46866</v>
      </c>
      <c r="C12023" t="s">
        <v>20</v>
      </c>
      <c r="D12023" t="s">
        <v>46867</v>
      </c>
      <c r="E12023" t="s">
        <v>33633</v>
      </c>
      <c r="F12023" t="s">
        <v>15881</v>
      </c>
      <c r="G12023" t="s">
        <v>311</v>
      </c>
      <c r="H12023">
        <v>0</v>
      </c>
      <c r="I12023">
        <v>0</v>
      </c>
      <c r="J12023">
        <v>0</v>
      </c>
      <c r="K12023" t="s">
        <v>46868</v>
      </c>
    </row>
    <row r="12024" spans="1:11" x14ac:dyDescent="0.3">
      <c r="A12024" t="s">
        <v>46869</v>
      </c>
      <c r="C12024" t="s">
        <v>27</v>
      </c>
      <c r="D12024" t="s">
        <v>46870</v>
      </c>
      <c r="E12024" t="s">
        <v>17709</v>
      </c>
      <c r="F12024" t="s">
        <v>41</v>
      </c>
      <c r="G12024" t="s">
        <v>42</v>
      </c>
      <c r="H12024">
        <v>0</v>
      </c>
      <c r="I12024">
        <v>0</v>
      </c>
      <c r="J12024">
        <v>0</v>
      </c>
      <c r="K12024" t="s">
        <v>46871</v>
      </c>
    </row>
    <row r="12025" spans="1:11" x14ac:dyDescent="0.3">
      <c r="A12025" t="s">
        <v>46872</v>
      </c>
      <c r="C12025" t="s">
        <v>27</v>
      </c>
      <c r="D12025" t="s">
        <v>46873</v>
      </c>
      <c r="E12025" t="s">
        <v>17709</v>
      </c>
      <c r="F12025" t="s">
        <v>41</v>
      </c>
      <c r="G12025" t="s">
        <v>42</v>
      </c>
      <c r="H12025">
        <v>0</v>
      </c>
      <c r="I12025">
        <v>0</v>
      </c>
      <c r="J12025">
        <v>0</v>
      </c>
      <c r="K12025" t="s">
        <v>46874</v>
      </c>
    </row>
    <row r="12026" spans="1:11" x14ac:dyDescent="0.3">
      <c r="A12026" t="s">
        <v>46875</v>
      </c>
      <c r="B12026" t="s">
        <v>46876</v>
      </c>
      <c r="C12026" t="s">
        <v>27</v>
      </c>
      <c r="D12026" t="s">
        <v>46877</v>
      </c>
      <c r="E12026" t="s">
        <v>17709</v>
      </c>
      <c r="F12026" t="s">
        <v>41</v>
      </c>
      <c r="G12026" t="s">
        <v>42</v>
      </c>
      <c r="H12026">
        <v>0</v>
      </c>
      <c r="I12026">
        <v>0</v>
      </c>
      <c r="J12026">
        <v>0</v>
      </c>
      <c r="K12026" t="s">
        <v>46878</v>
      </c>
    </row>
    <row r="12027" spans="1:11" x14ac:dyDescent="0.3">
      <c r="A12027" t="s">
        <v>46879</v>
      </c>
      <c r="B12027" t="s">
        <v>46880</v>
      </c>
      <c r="C12027" t="s">
        <v>20</v>
      </c>
      <c r="D12027" t="s">
        <v>46881</v>
      </c>
      <c r="E12027" t="s">
        <v>33633</v>
      </c>
      <c r="F12027" t="s">
        <v>6825</v>
      </c>
      <c r="G12027" t="s">
        <v>42</v>
      </c>
      <c r="H12027">
        <v>0</v>
      </c>
      <c r="I12027">
        <v>0</v>
      </c>
      <c r="J12027">
        <v>0</v>
      </c>
      <c r="K12027" t="s">
        <v>46882</v>
      </c>
    </row>
    <row r="12028" spans="1:11" x14ac:dyDescent="0.3">
      <c r="A12028" t="s">
        <v>46883</v>
      </c>
      <c r="B12028" t="s">
        <v>46884</v>
      </c>
      <c r="C12028" t="s">
        <v>20</v>
      </c>
      <c r="D12028" t="s">
        <v>46885</v>
      </c>
      <c r="E12028" t="s">
        <v>33633</v>
      </c>
      <c r="F12028" t="s">
        <v>5281</v>
      </c>
      <c r="G12028" t="s">
        <v>42</v>
      </c>
      <c r="H12028">
        <v>0</v>
      </c>
      <c r="I12028">
        <v>0</v>
      </c>
      <c r="J12028">
        <v>0</v>
      </c>
      <c r="K12028" t="s">
        <v>46886</v>
      </c>
    </row>
    <row r="12029" spans="1:11" x14ac:dyDescent="0.3">
      <c r="A12029" t="s">
        <v>46887</v>
      </c>
      <c r="B12029" t="s">
        <v>46888</v>
      </c>
      <c r="C12029" t="s">
        <v>20</v>
      </c>
      <c r="D12029" t="s">
        <v>46889</v>
      </c>
      <c r="E12029" t="s">
        <v>33633</v>
      </c>
      <c r="F12029" t="s">
        <v>14181</v>
      </c>
      <c r="G12029" t="s">
        <v>42</v>
      </c>
      <c r="H12029">
        <v>0</v>
      </c>
      <c r="I12029">
        <v>0</v>
      </c>
      <c r="J12029">
        <v>0</v>
      </c>
      <c r="K12029" t="s">
        <v>46890</v>
      </c>
    </row>
    <row r="12030" spans="1:11" x14ac:dyDescent="0.3">
      <c r="A12030" t="s">
        <v>46891</v>
      </c>
      <c r="C12030" t="s">
        <v>20</v>
      </c>
      <c r="D12030" t="s">
        <v>46892</v>
      </c>
      <c r="E12030" t="s">
        <v>33633</v>
      </c>
      <c r="F12030" t="s">
        <v>2703</v>
      </c>
      <c r="G12030" t="s">
        <v>42</v>
      </c>
      <c r="H12030">
        <v>0</v>
      </c>
      <c r="I12030">
        <v>0</v>
      </c>
      <c r="J12030">
        <v>0</v>
      </c>
      <c r="K12030" t="s">
        <v>46893</v>
      </c>
    </row>
    <row r="12031" spans="1:11" x14ac:dyDescent="0.3">
      <c r="A12031" t="s">
        <v>46894</v>
      </c>
      <c r="B12031" t="s">
        <v>46895</v>
      </c>
      <c r="C12031" t="s">
        <v>13</v>
      </c>
      <c r="D12031" t="s">
        <v>46896</v>
      </c>
      <c r="E12031" t="s">
        <v>41916</v>
      </c>
      <c r="F12031" t="s">
        <v>16</v>
      </c>
      <c r="G12031" t="s">
        <v>3987</v>
      </c>
      <c r="H12031">
        <v>0</v>
      </c>
      <c r="I12031">
        <v>0</v>
      </c>
      <c r="J12031">
        <v>0</v>
      </c>
      <c r="K12031" t="s">
        <v>46897</v>
      </c>
    </row>
    <row r="12032" spans="1:11" x14ac:dyDescent="0.3">
      <c r="A12032" t="s">
        <v>46898</v>
      </c>
      <c r="B12032" t="s">
        <v>46899</v>
      </c>
      <c r="C12032" t="s">
        <v>20</v>
      </c>
      <c r="D12032" t="s">
        <v>46900</v>
      </c>
      <c r="E12032" t="s">
        <v>33633</v>
      </c>
      <c r="F12032" t="s">
        <v>2703</v>
      </c>
      <c r="G12032" t="s">
        <v>42</v>
      </c>
      <c r="H12032">
        <v>0</v>
      </c>
      <c r="I12032">
        <v>0</v>
      </c>
      <c r="J12032">
        <v>0</v>
      </c>
      <c r="K12032" t="s">
        <v>46901</v>
      </c>
    </row>
    <row r="12033" spans="1:11" x14ac:dyDescent="0.3">
      <c r="A12033" t="s">
        <v>46902</v>
      </c>
      <c r="C12033" t="s">
        <v>20</v>
      </c>
      <c r="D12033" t="e">
        <f>건폐율.</f>
        <v>#NAME?</v>
      </c>
      <c r="E12033" t="s">
        <v>22</v>
      </c>
      <c r="F12033" t="s">
        <v>1947</v>
      </c>
      <c r="G12033" t="s">
        <v>42</v>
      </c>
      <c r="H12033">
        <v>0</v>
      </c>
      <c r="I12033">
        <v>0</v>
      </c>
      <c r="J12033">
        <v>0</v>
      </c>
      <c r="K12033" t="s">
        <v>46903</v>
      </c>
    </row>
    <row r="12034" spans="1:11" x14ac:dyDescent="0.3">
      <c r="A12034" t="s">
        <v>46904</v>
      </c>
      <c r="B12034" t="s">
        <v>46905</v>
      </c>
      <c r="C12034" t="s">
        <v>20</v>
      </c>
      <c r="D12034" t="s">
        <v>46906</v>
      </c>
      <c r="E12034" t="s">
        <v>33633</v>
      </c>
      <c r="F12034" t="s">
        <v>302</v>
      </c>
      <c r="G12034" t="s">
        <v>42</v>
      </c>
      <c r="H12034">
        <v>0</v>
      </c>
      <c r="I12034">
        <v>0</v>
      </c>
      <c r="J12034">
        <v>0</v>
      </c>
      <c r="K12034" t="s">
        <v>46907</v>
      </c>
    </row>
    <row r="12035" spans="1:11" x14ac:dyDescent="0.3">
      <c r="A12035" t="s">
        <v>46908</v>
      </c>
      <c r="B12035" t="s">
        <v>46909</v>
      </c>
      <c r="C12035" t="s">
        <v>20</v>
      </c>
      <c r="D12035" t="s">
        <v>46910</v>
      </c>
      <c r="E12035" t="s">
        <v>33633</v>
      </c>
      <c r="F12035" t="s">
        <v>16</v>
      </c>
      <c r="G12035" t="s">
        <v>1710</v>
      </c>
      <c r="H12035">
        <v>0</v>
      </c>
      <c r="I12035">
        <v>0</v>
      </c>
      <c r="J12035">
        <v>0</v>
      </c>
      <c r="K12035" t="s">
        <v>46911</v>
      </c>
    </row>
    <row r="12036" spans="1:11" x14ac:dyDescent="0.3">
      <c r="A12036" t="s">
        <v>46912</v>
      </c>
      <c r="B12036" t="s">
        <v>46913</v>
      </c>
      <c r="C12036" t="s">
        <v>558</v>
      </c>
      <c r="D12036" t="s">
        <v>46914</v>
      </c>
      <c r="E12036" t="s">
        <v>895</v>
      </c>
      <c r="F12036" t="s">
        <v>16</v>
      </c>
      <c r="G12036" t="s">
        <v>4712</v>
      </c>
      <c r="H12036">
        <v>0</v>
      </c>
      <c r="I12036">
        <v>0</v>
      </c>
      <c r="J12036">
        <v>0</v>
      </c>
      <c r="K12036" t="s">
        <v>46915</v>
      </c>
    </row>
    <row r="12037" spans="1:11" x14ac:dyDescent="0.3">
      <c r="A12037" t="s">
        <v>46916</v>
      </c>
      <c r="B12037" t="s">
        <v>46917</v>
      </c>
      <c r="C12037" t="s">
        <v>27</v>
      </c>
      <c r="D12037" t="s">
        <v>46918</v>
      </c>
      <c r="E12037" t="s">
        <v>17709</v>
      </c>
      <c r="F12037" t="s">
        <v>41</v>
      </c>
      <c r="G12037" t="s">
        <v>42</v>
      </c>
      <c r="H12037">
        <v>0</v>
      </c>
      <c r="I12037">
        <v>0</v>
      </c>
      <c r="J12037">
        <v>0</v>
      </c>
      <c r="K12037" t="s">
        <v>46919</v>
      </c>
    </row>
    <row r="12038" spans="1:11" x14ac:dyDescent="0.3">
      <c r="A12038" t="s">
        <v>46920</v>
      </c>
      <c r="C12038" t="s">
        <v>20</v>
      </c>
      <c r="D12038" t="s">
        <v>46921</v>
      </c>
      <c r="E12038" t="s">
        <v>33633</v>
      </c>
      <c r="F12038" t="s">
        <v>379</v>
      </c>
      <c r="G12038" t="s">
        <v>42</v>
      </c>
      <c r="H12038">
        <v>0</v>
      </c>
      <c r="I12038">
        <v>0</v>
      </c>
      <c r="J12038">
        <v>0</v>
      </c>
      <c r="K12038" t="s">
        <v>46922</v>
      </c>
    </row>
    <row r="12039" spans="1:11" x14ac:dyDescent="0.3">
      <c r="A12039" t="s">
        <v>46923</v>
      </c>
      <c r="B12039" t="s">
        <v>46924</v>
      </c>
      <c r="C12039" t="s">
        <v>20</v>
      </c>
      <c r="D12039" t="s">
        <v>46925</v>
      </c>
      <c r="E12039" t="s">
        <v>33633</v>
      </c>
      <c r="F12039" t="s">
        <v>7529</v>
      </c>
      <c r="G12039" t="s">
        <v>42</v>
      </c>
      <c r="H12039">
        <v>0</v>
      </c>
      <c r="I12039">
        <v>0</v>
      </c>
      <c r="J12039">
        <v>0</v>
      </c>
      <c r="K12039" t="s">
        <v>46926</v>
      </c>
    </row>
    <row r="12040" spans="1:11" x14ac:dyDescent="0.3">
      <c r="A12040" t="s">
        <v>46927</v>
      </c>
      <c r="B12040" t="s">
        <v>46928</v>
      </c>
      <c r="C12040" t="s">
        <v>20</v>
      </c>
      <c r="D12040" t="s">
        <v>46929</v>
      </c>
      <c r="E12040" t="s">
        <v>33633</v>
      </c>
      <c r="F12040" t="s">
        <v>16</v>
      </c>
      <c r="G12040" t="s">
        <v>5387</v>
      </c>
      <c r="H12040">
        <v>0</v>
      </c>
      <c r="I12040">
        <v>0</v>
      </c>
      <c r="J12040">
        <v>0</v>
      </c>
      <c r="K12040" t="s">
        <v>46930</v>
      </c>
    </row>
    <row r="12041" spans="1:11" x14ac:dyDescent="0.3">
      <c r="A12041" t="s">
        <v>46931</v>
      </c>
      <c r="B12041" t="s">
        <v>46932</v>
      </c>
      <c r="C12041" t="s">
        <v>558</v>
      </c>
      <c r="D12041" t="s">
        <v>46933</v>
      </c>
      <c r="E12041" t="s">
        <v>28510</v>
      </c>
      <c r="F12041" t="s">
        <v>16</v>
      </c>
      <c r="G12041" t="s">
        <v>22724</v>
      </c>
      <c r="H12041">
        <v>0</v>
      </c>
      <c r="I12041">
        <v>0</v>
      </c>
      <c r="J12041">
        <v>0</v>
      </c>
      <c r="K12041" t="s">
        <v>46934</v>
      </c>
    </row>
    <row r="12042" spans="1:11" x14ac:dyDescent="0.3">
      <c r="A12042" t="s">
        <v>40709</v>
      </c>
      <c r="B12042" t="s">
        <v>46935</v>
      </c>
      <c r="C12042" t="s">
        <v>20</v>
      </c>
      <c r="D12042" t="s">
        <v>46936</v>
      </c>
      <c r="E12042" t="s">
        <v>22</v>
      </c>
      <c r="F12042" t="s">
        <v>20929</v>
      </c>
      <c r="G12042" t="s">
        <v>1869</v>
      </c>
      <c r="H12042">
        <v>0</v>
      </c>
      <c r="I12042">
        <v>0</v>
      </c>
      <c r="J12042">
        <v>0</v>
      </c>
      <c r="K12042" t="s">
        <v>46937</v>
      </c>
    </row>
    <row r="12043" spans="1:11" x14ac:dyDescent="0.3">
      <c r="A12043" t="s">
        <v>46938</v>
      </c>
      <c r="C12043" t="s">
        <v>558</v>
      </c>
      <c r="D12043" t="s">
        <v>46939</v>
      </c>
      <c r="E12043" t="s">
        <v>28510</v>
      </c>
      <c r="F12043" t="s">
        <v>5898</v>
      </c>
      <c r="G12043" t="s">
        <v>42</v>
      </c>
      <c r="H12043">
        <v>0</v>
      </c>
      <c r="I12043">
        <v>0</v>
      </c>
      <c r="J12043">
        <v>0</v>
      </c>
      <c r="K12043" t="s">
        <v>46940</v>
      </c>
    </row>
    <row r="12044" spans="1:11" x14ac:dyDescent="0.3">
      <c r="A12044" t="s">
        <v>46941</v>
      </c>
      <c r="C12044" t="s">
        <v>558</v>
      </c>
      <c r="D12044" t="s">
        <v>46942</v>
      </c>
      <c r="E12044" t="s">
        <v>28510</v>
      </c>
      <c r="F12044" t="s">
        <v>13885</v>
      </c>
      <c r="G12044" t="s">
        <v>42</v>
      </c>
      <c r="H12044">
        <v>0</v>
      </c>
      <c r="I12044">
        <v>0</v>
      </c>
      <c r="J12044">
        <v>0</v>
      </c>
      <c r="K12044" t="s">
        <v>46943</v>
      </c>
    </row>
    <row r="12045" spans="1:11" x14ac:dyDescent="0.3">
      <c r="A12045" t="s">
        <v>46944</v>
      </c>
      <c r="C12045" t="s">
        <v>558</v>
      </c>
      <c r="D12045" t="s">
        <v>46945</v>
      </c>
      <c r="E12045" t="s">
        <v>28510</v>
      </c>
      <c r="F12045" t="s">
        <v>6915</v>
      </c>
      <c r="G12045" t="s">
        <v>42</v>
      </c>
      <c r="H12045">
        <v>0</v>
      </c>
      <c r="I12045">
        <v>0</v>
      </c>
      <c r="J12045">
        <v>0</v>
      </c>
      <c r="K12045" t="s">
        <v>46946</v>
      </c>
    </row>
    <row r="12046" spans="1:11" x14ac:dyDescent="0.3">
      <c r="A12046" t="s">
        <v>46947</v>
      </c>
      <c r="C12046" t="s">
        <v>558</v>
      </c>
      <c r="D12046" t="s">
        <v>46933</v>
      </c>
      <c r="E12046" t="s">
        <v>28510</v>
      </c>
      <c r="F12046" t="s">
        <v>19324</v>
      </c>
      <c r="G12046" t="s">
        <v>42</v>
      </c>
      <c r="H12046">
        <v>0</v>
      </c>
      <c r="I12046">
        <v>0</v>
      </c>
      <c r="J12046">
        <v>0</v>
      </c>
      <c r="K12046" t="s">
        <v>46948</v>
      </c>
    </row>
    <row r="12047" spans="1:11" x14ac:dyDescent="0.3">
      <c r="A12047" t="s">
        <v>46949</v>
      </c>
      <c r="B12047" t="s">
        <v>46950</v>
      </c>
      <c r="C12047" t="s">
        <v>27</v>
      </c>
      <c r="D12047" t="s">
        <v>46951</v>
      </c>
      <c r="E12047" t="s">
        <v>17709</v>
      </c>
      <c r="F12047" t="s">
        <v>41</v>
      </c>
      <c r="G12047" t="s">
        <v>42</v>
      </c>
      <c r="H12047">
        <v>0</v>
      </c>
      <c r="I12047">
        <v>0</v>
      </c>
      <c r="J12047">
        <v>0</v>
      </c>
      <c r="K12047" t="s">
        <v>46952</v>
      </c>
    </row>
    <row r="12048" spans="1:11" x14ac:dyDescent="0.3">
      <c r="A12048" t="s">
        <v>46953</v>
      </c>
      <c r="B12048" t="s">
        <v>46954</v>
      </c>
      <c r="C12048" t="s">
        <v>20</v>
      </c>
      <c r="D12048" t="s">
        <v>46955</v>
      </c>
      <c r="E12048" t="s">
        <v>33633</v>
      </c>
      <c r="F12048" t="s">
        <v>16</v>
      </c>
      <c r="G12048" t="s">
        <v>17764</v>
      </c>
      <c r="H12048">
        <v>0</v>
      </c>
      <c r="I12048">
        <v>0</v>
      </c>
      <c r="J12048">
        <v>0</v>
      </c>
      <c r="K12048" t="s">
        <v>46956</v>
      </c>
    </row>
    <row r="12049" spans="1:11" x14ac:dyDescent="0.3">
      <c r="A12049" t="s">
        <v>46957</v>
      </c>
      <c r="B12049" t="s">
        <v>46958</v>
      </c>
      <c r="C12049" t="s">
        <v>20</v>
      </c>
      <c r="D12049" t="s">
        <v>46959</v>
      </c>
      <c r="E12049" t="s">
        <v>33633</v>
      </c>
      <c r="F12049" t="s">
        <v>1573</v>
      </c>
      <c r="G12049" t="s">
        <v>9711</v>
      </c>
      <c r="H12049">
        <v>0</v>
      </c>
      <c r="I12049">
        <v>0</v>
      </c>
      <c r="J12049">
        <v>0</v>
      </c>
      <c r="K12049" t="s">
        <v>46960</v>
      </c>
    </row>
    <row r="12050" spans="1:11" x14ac:dyDescent="0.3">
      <c r="A12050" t="s">
        <v>46961</v>
      </c>
      <c r="B12050" t="s">
        <v>46962</v>
      </c>
      <c r="C12050" t="s">
        <v>27</v>
      </c>
      <c r="D12050" t="s">
        <v>46963</v>
      </c>
      <c r="E12050" t="s">
        <v>17709</v>
      </c>
      <c r="F12050" t="s">
        <v>41</v>
      </c>
      <c r="G12050" t="s">
        <v>42</v>
      </c>
      <c r="H12050">
        <v>0</v>
      </c>
      <c r="I12050">
        <v>0</v>
      </c>
      <c r="J12050">
        <v>0</v>
      </c>
      <c r="K12050" t="s">
        <v>46964</v>
      </c>
    </row>
    <row r="12051" spans="1:11" x14ac:dyDescent="0.3">
      <c r="A12051" t="s">
        <v>46965</v>
      </c>
      <c r="C12051" t="s">
        <v>20</v>
      </c>
      <c r="D12051" t="s">
        <v>46966</v>
      </c>
      <c r="E12051" t="s">
        <v>33633</v>
      </c>
      <c r="F12051" t="s">
        <v>2361</v>
      </c>
      <c r="G12051" t="s">
        <v>42</v>
      </c>
      <c r="H12051">
        <v>0</v>
      </c>
      <c r="I12051">
        <v>0</v>
      </c>
      <c r="J12051">
        <v>0</v>
      </c>
      <c r="K12051" t="s">
        <v>46967</v>
      </c>
    </row>
    <row r="12052" spans="1:11" x14ac:dyDescent="0.3">
      <c r="A12052" t="s">
        <v>46968</v>
      </c>
      <c r="C12052" t="s">
        <v>13</v>
      </c>
      <c r="D12052" t="s">
        <v>46969</v>
      </c>
      <c r="E12052" t="s">
        <v>15</v>
      </c>
      <c r="F12052" t="s">
        <v>21862</v>
      </c>
      <c r="G12052" t="s">
        <v>42</v>
      </c>
      <c r="H12052">
        <v>0</v>
      </c>
      <c r="I12052">
        <v>0</v>
      </c>
      <c r="J12052">
        <v>0</v>
      </c>
      <c r="K12052" t="s">
        <v>46970</v>
      </c>
    </row>
    <row r="12053" spans="1:11" x14ac:dyDescent="0.3">
      <c r="A12053" t="s">
        <v>46971</v>
      </c>
      <c r="C12053" t="s">
        <v>27</v>
      </c>
      <c r="D12053" t="s">
        <v>46972</v>
      </c>
      <c r="E12053" t="s">
        <v>17709</v>
      </c>
      <c r="F12053" t="s">
        <v>16</v>
      </c>
      <c r="G12053" t="s">
        <v>637</v>
      </c>
      <c r="H12053">
        <v>0</v>
      </c>
      <c r="I12053">
        <v>0</v>
      </c>
      <c r="J12053">
        <v>0</v>
      </c>
      <c r="K12053" t="s">
        <v>46973</v>
      </c>
    </row>
    <row r="12054" spans="1:11" x14ac:dyDescent="0.3">
      <c r="A12054" t="s">
        <v>46974</v>
      </c>
      <c r="B12054" t="s">
        <v>46975</v>
      </c>
      <c r="C12054" t="s">
        <v>20</v>
      </c>
      <c r="D12054" t="s">
        <v>46976</v>
      </c>
      <c r="E12054" t="s">
        <v>33633</v>
      </c>
      <c r="F12054" t="s">
        <v>11292</v>
      </c>
      <c r="G12054" t="s">
        <v>8377</v>
      </c>
      <c r="H12054">
        <v>0</v>
      </c>
      <c r="I12054">
        <v>0</v>
      </c>
      <c r="J12054">
        <v>0</v>
      </c>
      <c r="K12054" t="s">
        <v>46977</v>
      </c>
    </row>
    <row r="12055" spans="1:11" x14ac:dyDescent="0.3">
      <c r="A12055" t="s">
        <v>46978</v>
      </c>
      <c r="B12055" t="s">
        <v>46979</v>
      </c>
      <c r="C12055" t="s">
        <v>20</v>
      </c>
      <c r="D12055" t="s">
        <v>46980</v>
      </c>
      <c r="E12055" t="s">
        <v>33633</v>
      </c>
      <c r="F12055" t="s">
        <v>7529</v>
      </c>
      <c r="G12055" t="s">
        <v>42</v>
      </c>
      <c r="H12055">
        <v>0</v>
      </c>
      <c r="I12055">
        <v>0</v>
      </c>
      <c r="J12055">
        <v>0</v>
      </c>
      <c r="K12055" t="s">
        <v>46981</v>
      </c>
    </row>
    <row r="12056" spans="1:11" x14ac:dyDescent="0.3">
      <c r="A12056" t="s">
        <v>46982</v>
      </c>
      <c r="C12056" t="s">
        <v>20</v>
      </c>
      <c r="D12056" t="s">
        <v>46983</v>
      </c>
      <c r="E12056" t="s">
        <v>33633</v>
      </c>
      <c r="F12056" t="s">
        <v>14181</v>
      </c>
      <c r="G12056" t="s">
        <v>42</v>
      </c>
      <c r="H12056">
        <v>0</v>
      </c>
      <c r="I12056">
        <v>0</v>
      </c>
      <c r="J12056">
        <v>0</v>
      </c>
      <c r="K12056" t="s">
        <v>46984</v>
      </c>
    </row>
    <row r="12057" spans="1:11" x14ac:dyDescent="0.3">
      <c r="A12057" t="s">
        <v>46985</v>
      </c>
      <c r="B12057" t="s">
        <v>46986</v>
      </c>
      <c r="C12057" t="s">
        <v>20</v>
      </c>
      <c r="D12057" t="s">
        <v>46987</v>
      </c>
      <c r="E12057" t="s">
        <v>33633</v>
      </c>
      <c r="F12057" t="s">
        <v>2703</v>
      </c>
      <c r="G12057" t="s">
        <v>42</v>
      </c>
      <c r="H12057">
        <v>0</v>
      </c>
      <c r="I12057">
        <v>0</v>
      </c>
      <c r="J12057">
        <v>0</v>
      </c>
      <c r="K12057" t="s">
        <v>46988</v>
      </c>
    </row>
    <row r="12058" spans="1:11" x14ac:dyDescent="0.3">
      <c r="A12058" t="s">
        <v>46989</v>
      </c>
      <c r="C12058" t="s">
        <v>20</v>
      </c>
      <c r="D12058" t="s">
        <v>46990</v>
      </c>
      <c r="E12058" t="s">
        <v>33633</v>
      </c>
      <c r="F12058" t="s">
        <v>2703</v>
      </c>
      <c r="G12058" t="s">
        <v>42</v>
      </c>
      <c r="H12058">
        <v>0</v>
      </c>
      <c r="I12058">
        <v>0</v>
      </c>
      <c r="J12058">
        <v>0</v>
      </c>
      <c r="K12058" t="s">
        <v>46991</v>
      </c>
    </row>
    <row r="12059" spans="1:11" x14ac:dyDescent="0.3">
      <c r="A12059" t="s">
        <v>46992</v>
      </c>
      <c r="C12059" t="s">
        <v>27</v>
      </c>
      <c r="D12059" t="s">
        <v>46993</v>
      </c>
      <c r="E12059" t="s">
        <v>17709</v>
      </c>
      <c r="F12059" t="s">
        <v>41</v>
      </c>
      <c r="G12059" t="s">
        <v>42</v>
      </c>
      <c r="H12059">
        <v>0</v>
      </c>
      <c r="I12059">
        <v>0</v>
      </c>
      <c r="J12059">
        <v>0</v>
      </c>
      <c r="K12059" t="s">
        <v>46994</v>
      </c>
    </row>
    <row r="12060" spans="1:11" x14ac:dyDescent="0.3">
      <c r="A12060" t="s">
        <v>46995</v>
      </c>
      <c r="B12060" t="s">
        <v>46996</v>
      </c>
      <c r="C12060" t="s">
        <v>20</v>
      </c>
      <c r="D12060" t="s">
        <v>46997</v>
      </c>
      <c r="E12060" t="s">
        <v>33633</v>
      </c>
      <c r="F12060" t="s">
        <v>8797</v>
      </c>
      <c r="G12060" t="s">
        <v>42</v>
      </c>
      <c r="H12060">
        <v>0</v>
      </c>
      <c r="I12060">
        <v>0</v>
      </c>
      <c r="J12060">
        <v>0</v>
      </c>
      <c r="K12060" t="s">
        <v>46998</v>
      </c>
    </row>
    <row r="12061" spans="1:11" x14ac:dyDescent="0.3">
      <c r="A12061" t="s">
        <v>46999</v>
      </c>
      <c r="C12061" t="s">
        <v>27</v>
      </c>
      <c r="D12061" t="s">
        <v>47000</v>
      </c>
      <c r="E12061" t="s">
        <v>17709</v>
      </c>
      <c r="F12061" t="s">
        <v>41</v>
      </c>
      <c r="G12061" t="s">
        <v>42</v>
      </c>
      <c r="H12061">
        <v>0</v>
      </c>
      <c r="I12061">
        <v>0</v>
      </c>
      <c r="J12061">
        <v>0</v>
      </c>
      <c r="K12061" t="s">
        <v>47001</v>
      </c>
    </row>
    <row r="12062" spans="1:11" x14ac:dyDescent="0.3">
      <c r="A12062" t="s">
        <v>47002</v>
      </c>
      <c r="B12062" t="s">
        <v>47003</v>
      </c>
      <c r="C12062" t="s">
        <v>20</v>
      </c>
      <c r="D12062" t="s">
        <v>21</v>
      </c>
      <c r="E12062" t="s">
        <v>22</v>
      </c>
      <c r="F12062" t="s">
        <v>16</v>
      </c>
      <c r="G12062" t="s">
        <v>2750</v>
      </c>
      <c r="H12062">
        <v>0</v>
      </c>
      <c r="I12062">
        <v>0</v>
      </c>
      <c r="J12062">
        <v>0</v>
      </c>
      <c r="K12062" t="s">
        <v>47004</v>
      </c>
    </row>
    <row r="12063" spans="1:11" x14ac:dyDescent="0.3">
      <c r="A12063" t="s">
        <v>47005</v>
      </c>
      <c r="B12063" t="s">
        <v>47006</v>
      </c>
      <c r="C12063" t="s">
        <v>558</v>
      </c>
      <c r="D12063" t="s">
        <v>47007</v>
      </c>
      <c r="E12063" t="s">
        <v>754</v>
      </c>
      <c r="F12063" t="s">
        <v>16</v>
      </c>
      <c r="G12063" t="s">
        <v>20299</v>
      </c>
      <c r="H12063">
        <v>0</v>
      </c>
      <c r="I12063">
        <v>0</v>
      </c>
      <c r="J12063">
        <v>0</v>
      </c>
      <c r="K12063" t="s">
        <v>47008</v>
      </c>
    </row>
    <row r="12064" spans="1:11" x14ac:dyDescent="0.3">
      <c r="A12064" t="s">
        <v>47009</v>
      </c>
      <c r="C12064" t="s">
        <v>1159</v>
      </c>
      <c r="D12064" t="s">
        <v>47010</v>
      </c>
      <c r="E12064" t="s">
        <v>2421</v>
      </c>
      <c r="F12064" t="s">
        <v>16</v>
      </c>
      <c r="G12064" t="s">
        <v>13647</v>
      </c>
      <c r="H12064">
        <v>0</v>
      </c>
      <c r="I12064">
        <v>0</v>
      </c>
      <c r="J12064">
        <v>0</v>
      </c>
      <c r="K12064" t="s">
        <v>47011</v>
      </c>
    </row>
    <row r="12065" spans="1:11" x14ac:dyDescent="0.3">
      <c r="A12065" t="s">
        <v>47012</v>
      </c>
      <c r="B12065" t="s">
        <v>47013</v>
      </c>
      <c r="C12065" t="s">
        <v>20</v>
      </c>
      <c r="D12065" t="s">
        <v>47014</v>
      </c>
      <c r="E12065" t="s">
        <v>33633</v>
      </c>
      <c r="F12065" t="s">
        <v>3412</v>
      </c>
      <c r="G12065" t="s">
        <v>42</v>
      </c>
      <c r="H12065">
        <v>0</v>
      </c>
      <c r="I12065">
        <v>0</v>
      </c>
      <c r="J12065">
        <v>0</v>
      </c>
      <c r="K12065" t="s">
        <v>47015</v>
      </c>
    </row>
    <row r="12066" spans="1:11" x14ac:dyDescent="0.3">
      <c r="A12066" t="s">
        <v>47016</v>
      </c>
      <c r="B12066" t="s">
        <v>47017</v>
      </c>
      <c r="C12066" t="s">
        <v>20</v>
      </c>
      <c r="D12066" t="s">
        <v>47018</v>
      </c>
      <c r="E12066" t="s">
        <v>33633</v>
      </c>
      <c r="F12066" t="s">
        <v>3911</v>
      </c>
      <c r="G12066" t="s">
        <v>42</v>
      </c>
      <c r="H12066">
        <v>0</v>
      </c>
      <c r="I12066">
        <v>0</v>
      </c>
      <c r="J12066">
        <v>0</v>
      </c>
      <c r="K12066" t="s">
        <v>47019</v>
      </c>
    </row>
    <row r="12067" spans="1:11" x14ac:dyDescent="0.3">
      <c r="A12067" t="s">
        <v>47020</v>
      </c>
      <c r="B12067" t="s">
        <v>47021</v>
      </c>
      <c r="C12067" t="s">
        <v>20</v>
      </c>
      <c r="D12067" t="s">
        <v>47022</v>
      </c>
      <c r="E12067" t="s">
        <v>33633</v>
      </c>
      <c r="F12067" t="s">
        <v>1634</v>
      </c>
      <c r="G12067" t="s">
        <v>42</v>
      </c>
      <c r="H12067">
        <v>0</v>
      </c>
      <c r="I12067">
        <v>0</v>
      </c>
      <c r="J12067">
        <v>0</v>
      </c>
      <c r="K12067" t="s">
        <v>47023</v>
      </c>
    </row>
    <row r="12068" spans="1:11" x14ac:dyDescent="0.3">
      <c r="A12068" t="s">
        <v>47024</v>
      </c>
      <c r="B12068" t="s">
        <v>47025</v>
      </c>
      <c r="C12068" t="s">
        <v>20</v>
      </c>
      <c r="D12068" t="s">
        <v>47026</v>
      </c>
      <c r="E12068" t="s">
        <v>33633</v>
      </c>
      <c r="F12068" t="s">
        <v>1413</v>
      </c>
      <c r="G12068" t="s">
        <v>42</v>
      </c>
      <c r="H12068">
        <v>0</v>
      </c>
      <c r="I12068">
        <v>0</v>
      </c>
      <c r="J12068">
        <v>0</v>
      </c>
      <c r="K12068" t="s">
        <v>47027</v>
      </c>
    </row>
    <row r="12069" spans="1:11" x14ac:dyDescent="0.3">
      <c r="A12069" t="s">
        <v>47028</v>
      </c>
      <c r="C12069" t="s">
        <v>20</v>
      </c>
      <c r="D12069" t="s">
        <v>47029</v>
      </c>
      <c r="E12069" t="s">
        <v>33633</v>
      </c>
      <c r="F12069" t="s">
        <v>16</v>
      </c>
      <c r="G12069" t="s">
        <v>42</v>
      </c>
      <c r="H12069">
        <v>0</v>
      </c>
      <c r="I12069">
        <v>0</v>
      </c>
      <c r="J12069">
        <v>0</v>
      </c>
      <c r="K12069" t="s">
        <v>47030</v>
      </c>
    </row>
    <row r="12070" spans="1:11" x14ac:dyDescent="0.3">
      <c r="A12070" t="s">
        <v>47031</v>
      </c>
      <c r="B12070" t="s">
        <v>47032</v>
      </c>
      <c r="C12070" t="s">
        <v>20</v>
      </c>
      <c r="D12070" t="s">
        <v>47033</v>
      </c>
      <c r="E12070" t="s">
        <v>33633</v>
      </c>
      <c r="F12070" t="s">
        <v>3560</v>
      </c>
      <c r="G12070" t="s">
        <v>42</v>
      </c>
      <c r="H12070">
        <v>0</v>
      </c>
      <c r="I12070">
        <v>0</v>
      </c>
      <c r="J12070">
        <v>0</v>
      </c>
      <c r="K12070" t="s">
        <v>47034</v>
      </c>
    </row>
    <row r="12071" spans="1:11" x14ac:dyDescent="0.3">
      <c r="A12071" t="s">
        <v>47035</v>
      </c>
      <c r="C12071" t="s">
        <v>20</v>
      </c>
      <c r="D12071" t="s">
        <v>47036</v>
      </c>
      <c r="E12071" t="s">
        <v>33633</v>
      </c>
      <c r="F12071" t="s">
        <v>16</v>
      </c>
      <c r="G12071" t="s">
        <v>42</v>
      </c>
      <c r="H12071">
        <v>0</v>
      </c>
      <c r="I12071">
        <v>0</v>
      </c>
      <c r="J12071">
        <v>0</v>
      </c>
      <c r="K12071" t="s">
        <v>47037</v>
      </c>
    </row>
    <row r="12072" spans="1:11" x14ac:dyDescent="0.3">
      <c r="A12072" t="s">
        <v>47038</v>
      </c>
      <c r="B12072" t="s">
        <v>47039</v>
      </c>
      <c r="C12072" t="s">
        <v>20</v>
      </c>
      <c r="D12072" t="s">
        <v>47040</v>
      </c>
      <c r="E12072" t="s">
        <v>33633</v>
      </c>
      <c r="F12072" t="s">
        <v>14181</v>
      </c>
      <c r="G12072" t="s">
        <v>12458</v>
      </c>
      <c r="H12072">
        <v>0</v>
      </c>
      <c r="I12072">
        <v>0</v>
      </c>
      <c r="J12072">
        <v>0</v>
      </c>
      <c r="K12072" t="s">
        <v>47041</v>
      </c>
    </row>
    <row r="12073" spans="1:11" x14ac:dyDescent="0.3">
      <c r="A12073" t="s">
        <v>47042</v>
      </c>
      <c r="B12073" t="s">
        <v>47043</v>
      </c>
      <c r="C12073" t="s">
        <v>27</v>
      </c>
      <c r="D12073" t="s">
        <v>47044</v>
      </c>
      <c r="E12073" t="s">
        <v>17709</v>
      </c>
      <c r="F12073" t="s">
        <v>41</v>
      </c>
      <c r="G12073" t="s">
        <v>42</v>
      </c>
      <c r="H12073">
        <v>0</v>
      </c>
      <c r="I12073">
        <v>0</v>
      </c>
      <c r="J12073">
        <v>0</v>
      </c>
      <c r="K12073" t="s">
        <v>47045</v>
      </c>
    </row>
    <row r="12074" spans="1:11" x14ac:dyDescent="0.3">
      <c r="A12074" t="s">
        <v>47046</v>
      </c>
      <c r="B12074" t="s">
        <v>47047</v>
      </c>
      <c r="C12074" t="s">
        <v>20</v>
      </c>
      <c r="D12074" t="s">
        <v>47048</v>
      </c>
      <c r="E12074" t="s">
        <v>33633</v>
      </c>
      <c r="F12074" t="s">
        <v>2486</v>
      </c>
      <c r="G12074" t="s">
        <v>42</v>
      </c>
      <c r="H12074">
        <v>0</v>
      </c>
      <c r="I12074">
        <v>0</v>
      </c>
      <c r="J12074">
        <v>0</v>
      </c>
      <c r="K12074" t="s">
        <v>47049</v>
      </c>
    </row>
    <row r="12075" spans="1:11" x14ac:dyDescent="0.3">
      <c r="A12075" t="s">
        <v>47050</v>
      </c>
      <c r="C12075" t="s">
        <v>20</v>
      </c>
      <c r="D12075" t="s">
        <v>47051</v>
      </c>
      <c r="E12075" t="s">
        <v>22</v>
      </c>
      <c r="F12075" t="s">
        <v>5350</v>
      </c>
      <c r="G12075" t="s">
        <v>42</v>
      </c>
      <c r="H12075">
        <v>0</v>
      </c>
      <c r="I12075">
        <v>0</v>
      </c>
      <c r="J12075">
        <v>0</v>
      </c>
      <c r="K12075" t="s">
        <v>47052</v>
      </c>
    </row>
    <row r="12076" spans="1:11" x14ac:dyDescent="0.3">
      <c r="A12076" t="s">
        <v>47053</v>
      </c>
      <c r="B12076" t="s">
        <v>47054</v>
      </c>
      <c r="C12076" t="s">
        <v>20</v>
      </c>
      <c r="D12076" t="s">
        <v>47055</v>
      </c>
      <c r="E12076" t="s">
        <v>33633</v>
      </c>
      <c r="F12076" t="s">
        <v>21878</v>
      </c>
      <c r="G12076" t="s">
        <v>42</v>
      </c>
      <c r="H12076">
        <v>0</v>
      </c>
      <c r="I12076">
        <v>0</v>
      </c>
      <c r="J12076">
        <v>0</v>
      </c>
      <c r="K12076" t="s">
        <v>47056</v>
      </c>
    </row>
    <row r="12077" spans="1:11" x14ac:dyDescent="0.3">
      <c r="A12077" t="s">
        <v>47057</v>
      </c>
      <c r="B12077" t="s">
        <v>47058</v>
      </c>
      <c r="C12077" t="s">
        <v>20</v>
      </c>
      <c r="D12077" t="s">
        <v>47059</v>
      </c>
      <c r="E12077" t="s">
        <v>33633</v>
      </c>
      <c r="F12077" t="s">
        <v>1252</v>
      </c>
      <c r="G12077" t="s">
        <v>42</v>
      </c>
      <c r="H12077">
        <v>0</v>
      </c>
      <c r="I12077">
        <v>0</v>
      </c>
      <c r="J12077">
        <v>0</v>
      </c>
      <c r="K12077" t="s">
        <v>47060</v>
      </c>
    </row>
    <row r="12078" spans="1:11" x14ac:dyDescent="0.3">
      <c r="A12078" t="s">
        <v>47061</v>
      </c>
      <c r="C12078" t="s">
        <v>20</v>
      </c>
      <c r="D12078" t="s">
        <v>47062</v>
      </c>
      <c r="E12078" t="s">
        <v>33633</v>
      </c>
      <c r="F12078" t="s">
        <v>7493</v>
      </c>
      <c r="G12078" t="s">
        <v>42</v>
      </c>
      <c r="H12078">
        <v>0</v>
      </c>
      <c r="I12078">
        <v>0</v>
      </c>
      <c r="J12078">
        <v>0</v>
      </c>
      <c r="K12078" t="s">
        <v>47063</v>
      </c>
    </row>
    <row r="12079" spans="1:11" x14ac:dyDescent="0.3">
      <c r="A12079" t="s">
        <v>47064</v>
      </c>
      <c r="C12079" t="s">
        <v>27</v>
      </c>
      <c r="D12079" t="s">
        <v>47065</v>
      </c>
      <c r="E12079" t="s">
        <v>17709</v>
      </c>
      <c r="F12079" t="s">
        <v>41</v>
      </c>
      <c r="G12079" t="s">
        <v>42</v>
      </c>
      <c r="H12079">
        <v>0</v>
      </c>
      <c r="I12079">
        <v>0</v>
      </c>
      <c r="J12079">
        <v>0</v>
      </c>
      <c r="K12079" t="s">
        <v>47066</v>
      </c>
    </row>
    <row r="12080" spans="1:11" x14ac:dyDescent="0.3">
      <c r="A12080" t="s">
        <v>47067</v>
      </c>
      <c r="B12080" t="s">
        <v>47068</v>
      </c>
      <c r="C12080" t="s">
        <v>27</v>
      </c>
      <c r="D12080" t="s">
        <v>47069</v>
      </c>
      <c r="E12080" t="s">
        <v>17709</v>
      </c>
      <c r="F12080" t="s">
        <v>41</v>
      </c>
      <c r="G12080" t="s">
        <v>42</v>
      </c>
      <c r="H12080">
        <v>0</v>
      </c>
      <c r="I12080">
        <v>0</v>
      </c>
      <c r="J12080">
        <v>0</v>
      </c>
      <c r="K12080" t="s">
        <v>47070</v>
      </c>
    </row>
    <row r="12081" spans="1:11" x14ac:dyDescent="0.3">
      <c r="A12081" t="s">
        <v>47071</v>
      </c>
      <c r="C12081" t="s">
        <v>20</v>
      </c>
      <c r="D12081" t="s">
        <v>47072</v>
      </c>
      <c r="E12081" t="s">
        <v>33633</v>
      </c>
      <c r="F12081" t="s">
        <v>4609</v>
      </c>
      <c r="G12081" t="s">
        <v>9108</v>
      </c>
      <c r="H12081">
        <v>0</v>
      </c>
      <c r="I12081">
        <v>0</v>
      </c>
      <c r="J12081">
        <v>0</v>
      </c>
      <c r="K12081" t="s">
        <v>47073</v>
      </c>
    </row>
    <row r="12082" spans="1:11" x14ac:dyDescent="0.3">
      <c r="A12082" t="s">
        <v>47074</v>
      </c>
      <c r="B12082" t="s">
        <v>47075</v>
      </c>
      <c r="C12082" t="s">
        <v>558</v>
      </c>
      <c r="D12082" t="s">
        <v>47076</v>
      </c>
      <c r="E12082" t="s">
        <v>28510</v>
      </c>
      <c r="F12082" t="s">
        <v>1531</v>
      </c>
      <c r="G12082" t="s">
        <v>42</v>
      </c>
      <c r="H12082">
        <v>0</v>
      </c>
      <c r="I12082">
        <v>0</v>
      </c>
      <c r="J12082">
        <v>0</v>
      </c>
      <c r="K12082" t="s">
        <v>47077</v>
      </c>
    </row>
    <row r="12083" spans="1:11" x14ac:dyDescent="0.3">
      <c r="A12083" t="s">
        <v>47078</v>
      </c>
      <c r="B12083" t="s">
        <v>47079</v>
      </c>
      <c r="C12083" t="s">
        <v>558</v>
      </c>
      <c r="D12083" t="s">
        <v>47080</v>
      </c>
      <c r="E12083" t="s">
        <v>32599</v>
      </c>
      <c r="F12083" t="s">
        <v>16</v>
      </c>
      <c r="G12083" t="s">
        <v>594</v>
      </c>
      <c r="H12083">
        <v>0</v>
      </c>
      <c r="I12083">
        <v>0</v>
      </c>
      <c r="J12083">
        <v>0</v>
      </c>
      <c r="K12083" t="s">
        <v>47081</v>
      </c>
    </row>
    <row r="12084" spans="1:11" x14ac:dyDescent="0.3">
      <c r="A12084" t="s">
        <v>47082</v>
      </c>
      <c r="C12084" t="s">
        <v>13</v>
      </c>
      <c r="D12084" t="s">
        <v>47083</v>
      </c>
      <c r="E12084" t="s">
        <v>41916</v>
      </c>
      <c r="F12084" t="s">
        <v>16</v>
      </c>
      <c r="G12084" t="s">
        <v>2093</v>
      </c>
      <c r="H12084">
        <v>0</v>
      </c>
      <c r="I12084">
        <v>0</v>
      </c>
      <c r="J12084">
        <v>0</v>
      </c>
      <c r="K12084" t="s">
        <v>47084</v>
      </c>
    </row>
    <row r="12085" spans="1:11" x14ac:dyDescent="0.3">
      <c r="A12085" t="s">
        <v>47085</v>
      </c>
      <c r="C12085" t="s">
        <v>27</v>
      </c>
      <c r="D12085" t="s">
        <v>47086</v>
      </c>
      <c r="E12085" t="s">
        <v>29</v>
      </c>
      <c r="F12085" t="s">
        <v>41</v>
      </c>
      <c r="G12085" t="s">
        <v>42</v>
      </c>
      <c r="H12085">
        <v>0</v>
      </c>
      <c r="I12085">
        <v>0</v>
      </c>
      <c r="J12085">
        <v>0</v>
      </c>
      <c r="K12085" t="s">
        <v>47087</v>
      </c>
    </row>
    <row r="12086" spans="1:11" x14ac:dyDescent="0.3">
      <c r="A12086" t="s">
        <v>47088</v>
      </c>
      <c r="B12086" t="s">
        <v>47089</v>
      </c>
      <c r="C12086" t="s">
        <v>13</v>
      </c>
      <c r="D12086" t="s">
        <v>47090</v>
      </c>
      <c r="E12086" t="s">
        <v>41916</v>
      </c>
      <c r="F12086" t="s">
        <v>16</v>
      </c>
      <c r="G12086" t="s">
        <v>6551</v>
      </c>
      <c r="H12086">
        <v>0</v>
      </c>
      <c r="I12086">
        <v>0</v>
      </c>
      <c r="J12086">
        <v>0</v>
      </c>
      <c r="K12086" t="s">
        <v>47091</v>
      </c>
    </row>
    <row r="12087" spans="1:11" x14ac:dyDescent="0.3">
      <c r="A12087" t="s">
        <v>47092</v>
      </c>
      <c r="B12087" t="s">
        <v>47093</v>
      </c>
      <c r="C12087" t="s">
        <v>13</v>
      </c>
      <c r="D12087" t="s">
        <v>47094</v>
      </c>
      <c r="E12087" t="s">
        <v>41916</v>
      </c>
      <c r="F12087" t="s">
        <v>16</v>
      </c>
      <c r="G12087" t="s">
        <v>25779</v>
      </c>
      <c r="H12087">
        <v>0</v>
      </c>
      <c r="I12087">
        <v>0</v>
      </c>
      <c r="J12087">
        <v>0</v>
      </c>
      <c r="K12087" t="s">
        <v>47095</v>
      </c>
    </row>
    <row r="12088" spans="1:11" x14ac:dyDescent="0.3">
      <c r="A12088" t="s">
        <v>47096</v>
      </c>
      <c r="B12088" t="s">
        <v>47097</v>
      </c>
      <c r="C12088" t="s">
        <v>27</v>
      </c>
      <c r="D12088" t="s">
        <v>47098</v>
      </c>
      <c r="E12088" t="s">
        <v>17709</v>
      </c>
      <c r="F12088" t="s">
        <v>16</v>
      </c>
      <c r="G12088" t="s">
        <v>18826</v>
      </c>
      <c r="H12088">
        <v>0</v>
      </c>
      <c r="I12088">
        <v>0</v>
      </c>
      <c r="J12088">
        <v>0</v>
      </c>
      <c r="K12088" t="s">
        <v>47099</v>
      </c>
    </row>
    <row r="12089" spans="1:11" x14ac:dyDescent="0.3">
      <c r="A12089" t="s">
        <v>47100</v>
      </c>
      <c r="B12089" t="s">
        <v>47101</v>
      </c>
      <c r="C12089" t="s">
        <v>27</v>
      </c>
      <c r="D12089" t="s">
        <v>47102</v>
      </c>
      <c r="E12089" t="s">
        <v>17709</v>
      </c>
      <c r="F12089" t="s">
        <v>41</v>
      </c>
      <c r="G12089" t="s">
        <v>42</v>
      </c>
      <c r="H12089">
        <v>0</v>
      </c>
      <c r="I12089">
        <v>0</v>
      </c>
      <c r="J12089">
        <v>0</v>
      </c>
      <c r="K12089" t="s">
        <v>47103</v>
      </c>
    </row>
    <row r="12090" spans="1:11" x14ac:dyDescent="0.3">
      <c r="A12090" t="s">
        <v>47104</v>
      </c>
      <c r="B12090" t="s">
        <v>47105</v>
      </c>
      <c r="C12090" t="s">
        <v>27</v>
      </c>
      <c r="D12090" t="s">
        <v>47106</v>
      </c>
      <c r="E12090" t="s">
        <v>17709</v>
      </c>
      <c r="F12090" t="s">
        <v>41</v>
      </c>
      <c r="G12090" t="s">
        <v>42</v>
      </c>
      <c r="H12090">
        <v>0</v>
      </c>
      <c r="I12090">
        <v>0</v>
      </c>
      <c r="J12090">
        <v>0</v>
      </c>
      <c r="K12090" t="s">
        <v>47107</v>
      </c>
    </row>
    <row r="12091" spans="1:11" x14ac:dyDescent="0.3">
      <c r="A12091" t="s">
        <v>47108</v>
      </c>
      <c r="B12091" t="s">
        <v>47109</v>
      </c>
      <c r="C12091" t="s">
        <v>27</v>
      </c>
      <c r="D12091" t="s">
        <v>47110</v>
      </c>
      <c r="E12091" t="s">
        <v>17709</v>
      </c>
      <c r="F12091" t="s">
        <v>41</v>
      </c>
      <c r="G12091" t="s">
        <v>42</v>
      </c>
      <c r="H12091">
        <v>0</v>
      </c>
      <c r="I12091">
        <v>0</v>
      </c>
      <c r="J12091">
        <v>0</v>
      </c>
      <c r="K12091" t="s">
        <v>47111</v>
      </c>
    </row>
    <row r="12092" spans="1:11" x14ac:dyDescent="0.3">
      <c r="A12092" t="s">
        <v>47112</v>
      </c>
      <c r="B12092" t="s">
        <v>39535</v>
      </c>
      <c r="C12092" t="s">
        <v>27</v>
      </c>
      <c r="D12092" t="s">
        <v>47113</v>
      </c>
      <c r="E12092" t="s">
        <v>17709</v>
      </c>
      <c r="F12092" t="s">
        <v>41</v>
      </c>
      <c r="G12092" t="s">
        <v>42</v>
      </c>
      <c r="H12092">
        <v>0</v>
      </c>
      <c r="I12092">
        <v>0</v>
      </c>
      <c r="J12092">
        <v>0</v>
      </c>
      <c r="K12092" t="s">
        <v>47114</v>
      </c>
    </row>
    <row r="12093" spans="1:11" x14ac:dyDescent="0.3">
      <c r="A12093" t="s">
        <v>47115</v>
      </c>
      <c r="B12093" t="s">
        <v>47116</v>
      </c>
      <c r="C12093" t="s">
        <v>27</v>
      </c>
      <c r="D12093" t="s">
        <v>47117</v>
      </c>
      <c r="E12093" t="s">
        <v>29</v>
      </c>
      <c r="F12093" t="s">
        <v>41</v>
      </c>
      <c r="G12093" t="s">
        <v>42</v>
      </c>
      <c r="H12093">
        <v>0</v>
      </c>
      <c r="I12093">
        <v>0</v>
      </c>
      <c r="J12093">
        <v>0</v>
      </c>
      <c r="K12093" t="s">
        <v>47118</v>
      </c>
    </row>
    <row r="12094" spans="1:11" x14ac:dyDescent="0.3">
      <c r="A12094" t="s">
        <v>47119</v>
      </c>
      <c r="B12094" t="s">
        <v>47120</v>
      </c>
      <c r="C12094" t="s">
        <v>27</v>
      </c>
      <c r="D12094" t="s">
        <v>47121</v>
      </c>
      <c r="E12094" t="s">
        <v>17709</v>
      </c>
      <c r="F12094" t="s">
        <v>41</v>
      </c>
      <c r="G12094" t="s">
        <v>42</v>
      </c>
      <c r="H12094">
        <v>0</v>
      </c>
      <c r="I12094">
        <v>0</v>
      </c>
      <c r="J12094">
        <v>0</v>
      </c>
      <c r="K12094" t="s">
        <v>47122</v>
      </c>
    </row>
    <row r="12095" spans="1:11" x14ac:dyDescent="0.3">
      <c r="A12095" t="s">
        <v>47123</v>
      </c>
      <c r="C12095" t="s">
        <v>27</v>
      </c>
      <c r="D12095" t="s">
        <v>47124</v>
      </c>
      <c r="E12095" t="s">
        <v>17709</v>
      </c>
      <c r="F12095" t="s">
        <v>41</v>
      </c>
      <c r="G12095" t="s">
        <v>42</v>
      </c>
      <c r="H12095">
        <v>0</v>
      </c>
      <c r="I12095">
        <v>0</v>
      </c>
      <c r="J12095">
        <v>0</v>
      </c>
      <c r="K12095" t="s">
        <v>47125</v>
      </c>
    </row>
    <row r="12096" spans="1:11" x14ac:dyDescent="0.3">
      <c r="A12096" t="s">
        <v>47126</v>
      </c>
      <c r="C12096" t="s">
        <v>20</v>
      </c>
      <c r="D12096" t="s">
        <v>47127</v>
      </c>
      <c r="E12096" t="s">
        <v>33633</v>
      </c>
      <c r="F12096" t="s">
        <v>10052</v>
      </c>
      <c r="G12096" t="s">
        <v>42</v>
      </c>
      <c r="H12096">
        <v>0</v>
      </c>
      <c r="I12096">
        <v>0</v>
      </c>
      <c r="J12096">
        <v>0</v>
      </c>
      <c r="K12096" t="s">
        <v>47128</v>
      </c>
    </row>
    <row r="12097" spans="1:11" x14ac:dyDescent="0.3">
      <c r="A12097" t="s">
        <v>47129</v>
      </c>
      <c r="B12097" t="s">
        <v>47130</v>
      </c>
      <c r="C12097" t="s">
        <v>20</v>
      </c>
      <c r="D12097" t="s">
        <v>47131</v>
      </c>
      <c r="E12097" t="s">
        <v>33633</v>
      </c>
      <c r="F12097" t="s">
        <v>16</v>
      </c>
      <c r="G12097" t="s">
        <v>3479</v>
      </c>
      <c r="H12097">
        <v>0</v>
      </c>
      <c r="I12097">
        <v>0</v>
      </c>
      <c r="J12097">
        <v>0</v>
      </c>
      <c r="K12097" t="s">
        <v>47132</v>
      </c>
    </row>
    <row r="12098" spans="1:11" x14ac:dyDescent="0.3">
      <c r="A12098" t="s">
        <v>47133</v>
      </c>
      <c r="B12098" t="s">
        <v>47134</v>
      </c>
      <c r="C12098" t="s">
        <v>20</v>
      </c>
      <c r="D12098" t="s">
        <v>47135</v>
      </c>
      <c r="E12098" t="s">
        <v>33633</v>
      </c>
      <c r="F12098" t="s">
        <v>16</v>
      </c>
      <c r="G12098" t="s">
        <v>4044</v>
      </c>
      <c r="H12098">
        <v>0</v>
      </c>
      <c r="I12098">
        <v>0</v>
      </c>
      <c r="J12098">
        <v>0</v>
      </c>
      <c r="K12098" t="s">
        <v>47136</v>
      </c>
    </row>
    <row r="12099" spans="1:11" x14ac:dyDescent="0.3">
      <c r="A12099" t="s">
        <v>47137</v>
      </c>
      <c r="B12099" t="s">
        <v>47138</v>
      </c>
      <c r="C12099" t="s">
        <v>13</v>
      </c>
      <c r="D12099" t="s">
        <v>47139</v>
      </c>
      <c r="E12099" t="s">
        <v>41916</v>
      </c>
      <c r="F12099" t="s">
        <v>16</v>
      </c>
      <c r="G12099" t="s">
        <v>4039</v>
      </c>
      <c r="H12099">
        <v>0</v>
      </c>
      <c r="I12099">
        <v>0</v>
      </c>
      <c r="J12099">
        <v>0</v>
      </c>
      <c r="K12099" t="s">
        <v>47140</v>
      </c>
    </row>
    <row r="12100" spans="1:11" x14ac:dyDescent="0.3">
      <c r="A12100" t="s">
        <v>47141</v>
      </c>
      <c r="B12100" t="s">
        <v>47142</v>
      </c>
      <c r="C12100" t="s">
        <v>20</v>
      </c>
      <c r="D12100" t="s">
        <v>47143</v>
      </c>
      <c r="E12100" t="s">
        <v>33633</v>
      </c>
      <c r="F12100" t="s">
        <v>16</v>
      </c>
      <c r="G12100" t="s">
        <v>8767</v>
      </c>
      <c r="H12100">
        <v>0</v>
      </c>
      <c r="I12100">
        <v>0</v>
      </c>
      <c r="J12100">
        <v>0</v>
      </c>
      <c r="K12100" t="s">
        <v>47144</v>
      </c>
    </row>
    <row r="12101" spans="1:11" x14ac:dyDescent="0.3">
      <c r="A12101" t="s">
        <v>47145</v>
      </c>
      <c r="B12101" t="s">
        <v>47146</v>
      </c>
      <c r="C12101" t="s">
        <v>13</v>
      </c>
      <c r="D12101" t="s">
        <v>47147</v>
      </c>
      <c r="E12101" t="s">
        <v>41916</v>
      </c>
      <c r="F12101" t="s">
        <v>16</v>
      </c>
      <c r="G12101" t="s">
        <v>16621</v>
      </c>
      <c r="H12101">
        <v>0</v>
      </c>
      <c r="I12101">
        <v>0</v>
      </c>
      <c r="J12101">
        <v>0</v>
      </c>
      <c r="K12101" t="s">
        <v>47148</v>
      </c>
    </row>
    <row r="12102" spans="1:11" x14ac:dyDescent="0.3">
      <c r="A12102" t="s">
        <v>47149</v>
      </c>
      <c r="B12102" t="s">
        <v>47150</v>
      </c>
      <c r="C12102" t="s">
        <v>20</v>
      </c>
      <c r="D12102" t="s">
        <v>47151</v>
      </c>
      <c r="E12102" t="s">
        <v>33633</v>
      </c>
      <c r="F12102" t="s">
        <v>16</v>
      </c>
      <c r="G12102" t="s">
        <v>3235</v>
      </c>
      <c r="H12102">
        <v>0</v>
      </c>
      <c r="I12102">
        <v>0</v>
      </c>
      <c r="J12102">
        <v>0</v>
      </c>
      <c r="K12102" t="s">
        <v>47152</v>
      </c>
    </row>
    <row r="12103" spans="1:11" x14ac:dyDescent="0.3">
      <c r="A12103" t="s">
        <v>47153</v>
      </c>
      <c r="B12103" t="s">
        <v>47154</v>
      </c>
      <c r="C12103" t="s">
        <v>27</v>
      </c>
      <c r="D12103" t="s">
        <v>47155</v>
      </c>
      <c r="E12103" t="s">
        <v>29</v>
      </c>
      <c r="F12103" t="s">
        <v>41</v>
      </c>
      <c r="G12103" t="s">
        <v>311</v>
      </c>
      <c r="H12103">
        <v>0</v>
      </c>
      <c r="I12103">
        <v>0</v>
      </c>
      <c r="J12103">
        <v>0</v>
      </c>
      <c r="K12103" t="s">
        <v>47156</v>
      </c>
    </row>
    <row r="12104" spans="1:11" x14ac:dyDescent="0.3">
      <c r="A12104" t="s">
        <v>47157</v>
      </c>
      <c r="B12104" t="s">
        <v>47158</v>
      </c>
      <c r="C12104" t="s">
        <v>13</v>
      </c>
      <c r="D12104" t="s">
        <v>47159</v>
      </c>
      <c r="E12104" t="s">
        <v>41916</v>
      </c>
      <c r="F12104" t="s">
        <v>16</v>
      </c>
      <c r="G12104" t="s">
        <v>12299</v>
      </c>
      <c r="H12104">
        <v>0</v>
      </c>
      <c r="I12104">
        <v>0</v>
      </c>
      <c r="J12104">
        <v>0</v>
      </c>
      <c r="K12104" t="s">
        <v>47160</v>
      </c>
    </row>
    <row r="12105" spans="1:11" x14ac:dyDescent="0.3">
      <c r="A12105" t="s">
        <v>47161</v>
      </c>
      <c r="B12105" t="s">
        <v>47162</v>
      </c>
      <c r="C12105" t="s">
        <v>13</v>
      </c>
      <c r="D12105" t="s">
        <v>47163</v>
      </c>
      <c r="E12105" t="s">
        <v>41916</v>
      </c>
      <c r="F12105" t="s">
        <v>3296</v>
      </c>
      <c r="G12105" t="s">
        <v>42</v>
      </c>
      <c r="H12105">
        <v>0</v>
      </c>
      <c r="I12105">
        <v>0</v>
      </c>
      <c r="J12105">
        <v>0</v>
      </c>
      <c r="K12105" t="s">
        <v>47164</v>
      </c>
    </row>
    <row r="12106" spans="1:11" x14ac:dyDescent="0.3">
      <c r="A12106" t="s">
        <v>13383</v>
      </c>
      <c r="B12106" t="s">
        <v>47165</v>
      </c>
      <c r="C12106" t="s">
        <v>20</v>
      </c>
      <c r="D12106" t="s">
        <v>47166</v>
      </c>
      <c r="E12106" t="s">
        <v>33633</v>
      </c>
      <c r="F12106" t="s">
        <v>840</v>
      </c>
      <c r="G12106" t="s">
        <v>529</v>
      </c>
      <c r="H12106">
        <v>0</v>
      </c>
      <c r="I12106">
        <v>0</v>
      </c>
      <c r="J12106">
        <v>0</v>
      </c>
      <c r="K12106" t="s">
        <v>47167</v>
      </c>
    </row>
    <row r="12107" spans="1:11" x14ac:dyDescent="0.3">
      <c r="A12107" t="s">
        <v>47168</v>
      </c>
      <c r="B12107" t="s">
        <v>47169</v>
      </c>
      <c r="C12107" t="s">
        <v>13</v>
      </c>
      <c r="D12107" t="s">
        <v>47170</v>
      </c>
      <c r="E12107" t="s">
        <v>41916</v>
      </c>
      <c r="F12107" t="s">
        <v>3277</v>
      </c>
      <c r="G12107" t="s">
        <v>42</v>
      </c>
      <c r="H12107">
        <v>0</v>
      </c>
      <c r="I12107">
        <v>0</v>
      </c>
      <c r="J12107">
        <v>0</v>
      </c>
      <c r="K12107" t="s">
        <v>47171</v>
      </c>
    </row>
    <row r="12108" spans="1:11" x14ac:dyDescent="0.3">
      <c r="A12108" t="s">
        <v>47172</v>
      </c>
      <c r="B12108" t="s">
        <v>47173</v>
      </c>
      <c r="C12108" t="s">
        <v>20</v>
      </c>
      <c r="D12108" t="s">
        <v>47174</v>
      </c>
      <c r="E12108" t="s">
        <v>33633</v>
      </c>
      <c r="F12108" t="s">
        <v>3129</v>
      </c>
      <c r="G12108" t="s">
        <v>13739</v>
      </c>
      <c r="H12108">
        <v>0</v>
      </c>
      <c r="I12108">
        <v>0</v>
      </c>
      <c r="J12108">
        <v>0</v>
      </c>
      <c r="K12108" t="s">
        <v>47175</v>
      </c>
    </row>
    <row r="12109" spans="1:11" x14ac:dyDescent="0.3">
      <c r="A12109" t="s">
        <v>47176</v>
      </c>
      <c r="B12109" t="s">
        <v>47177</v>
      </c>
      <c r="C12109" t="s">
        <v>27</v>
      </c>
      <c r="D12109" t="s">
        <v>47178</v>
      </c>
      <c r="E12109" t="s">
        <v>17709</v>
      </c>
      <c r="F12109" t="s">
        <v>41</v>
      </c>
      <c r="G12109" t="s">
        <v>42</v>
      </c>
      <c r="H12109">
        <v>0</v>
      </c>
      <c r="I12109">
        <v>0</v>
      </c>
      <c r="J12109">
        <v>0</v>
      </c>
      <c r="K12109" t="s">
        <v>47179</v>
      </c>
    </row>
    <row r="12110" spans="1:11" x14ac:dyDescent="0.3">
      <c r="A12110" t="s">
        <v>47180</v>
      </c>
      <c r="B12110" t="s">
        <v>47181</v>
      </c>
      <c r="C12110" t="s">
        <v>27</v>
      </c>
      <c r="D12110" t="s">
        <v>47182</v>
      </c>
      <c r="E12110" t="s">
        <v>17709</v>
      </c>
      <c r="F12110" t="s">
        <v>41</v>
      </c>
      <c r="G12110" t="s">
        <v>42</v>
      </c>
      <c r="H12110">
        <v>0</v>
      </c>
      <c r="I12110">
        <v>0</v>
      </c>
      <c r="J12110">
        <v>0</v>
      </c>
      <c r="K12110" t="s">
        <v>47183</v>
      </c>
    </row>
    <row r="12111" spans="1:11" x14ac:dyDescent="0.3">
      <c r="A12111" t="s">
        <v>47184</v>
      </c>
      <c r="B12111" t="s">
        <v>47185</v>
      </c>
      <c r="C12111" t="s">
        <v>558</v>
      </c>
      <c r="D12111" t="s">
        <v>47186</v>
      </c>
      <c r="E12111" t="s">
        <v>32122</v>
      </c>
      <c r="F12111" t="s">
        <v>1723</v>
      </c>
      <c r="G12111" t="s">
        <v>1162</v>
      </c>
      <c r="H12111">
        <v>0</v>
      </c>
      <c r="I12111">
        <v>0</v>
      </c>
      <c r="J12111">
        <v>0</v>
      </c>
      <c r="K12111" t="s">
        <v>47187</v>
      </c>
    </row>
    <row r="12112" spans="1:11" x14ac:dyDescent="0.3">
      <c r="A12112" t="s">
        <v>47188</v>
      </c>
      <c r="B12112" t="s">
        <v>47189</v>
      </c>
      <c r="C12112" t="s">
        <v>20</v>
      </c>
      <c r="D12112" t="s">
        <v>47190</v>
      </c>
      <c r="E12112" t="s">
        <v>33633</v>
      </c>
      <c r="F12112" t="s">
        <v>2437</v>
      </c>
      <c r="G12112" t="s">
        <v>42</v>
      </c>
      <c r="H12112">
        <v>0</v>
      </c>
      <c r="I12112">
        <v>0</v>
      </c>
      <c r="J12112">
        <v>0</v>
      </c>
      <c r="K12112" t="s">
        <v>47191</v>
      </c>
    </row>
    <row r="12113" spans="1:11" x14ac:dyDescent="0.3">
      <c r="A12113" t="s">
        <v>47192</v>
      </c>
      <c r="B12113" t="s">
        <v>47193</v>
      </c>
      <c r="C12113" t="s">
        <v>13</v>
      </c>
      <c r="D12113" t="s">
        <v>47194</v>
      </c>
      <c r="E12113" t="s">
        <v>41916</v>
      </c>
      <c r="F12113" t="s">
        <v>7030</v>
      </c>
      <c r="G12113" t="s">
        <v>42</v>
      </c>
      <c r="H12113">
        <v>0</v>
      </c>
      <c r="I12113">
        <v>0</v>
      </c>
      <c r="J12113">
        <v>0</v>
      </c>
      <c r="K12113" t="s">
        <v>47195</v>
      </c>
    </row>
    <row r="12114" spans="1:11" x14ac:dyDescent="0.3">
      <c r="A12114" t="s">
        <v>47196</v>
      </c>
      <c r="B12114" t="s">
        <v>47197</v>
      </c>
      <c r="C12114" t="s">
        <v>1159</v>
      </c>
      <c r="D12114" t="s">
        <v>47198</v>
      </c>
      <c r="E12114" t="s">
        <v>2421</v>
      </c>
      <c r="F12114" t="s">
        <v>16</v>
      </c>
      <c r="G12114" t="s">
        <v>10188</v>
      </c>
      <c r="H12114">
        <v>0</v>
      </c>
      <c r="I12114">
        <v>0</v>
      </c>
      <c r="J12114">
        <v>0</v>
      </c>
      <c r="K12114" t="s">
        <v>47199</v>
      </c>
    </row>
    <row r="12115" spans="1:11" x14ac:dyDescent="0.3">
      <c r="A12115" t="s">
        <v>47200</v>
      </c>
      <c r="C12115" t="s">
        <v>13</v>
      </c>
      <c r="D12115" t="s">
        <v>47201</v>
      </c>
      <c r="E12115" t="s">
        <v>41916</v>
      </c>
      <c r="F12115" t="s">
        <v>13855</v>
      </c>
      <c r="G12115" t="s">
        <v>42</v>
      </c>
      <c r="H12115">
        <v>0</v>
      </c>
      <c r="I12115">
        <v>0</v>
      </c>
      <c r="J12115">
        <v>0</v>
      </c>
      <c r="K12115" t="s">
        <v>47202</v>
      </c>
    </row>
    <row r="12116" spans="1:11" x14ac:dyDescent="0.3">
      <c r="A12116" t="s">
        <v>47203</v>
      </c>
      <c r="C12116" t="s">
        <v>13</v>
      </c>
      <c r="D12116" t="s">
        <v>47204</v>
      </c>
      <c r="E12116" t="s">
        <v>41916</v>
      </c>
      <c r="F12116" t="s">
        <v>384</v>
      </c>
      <c r="G12116" t="s">
        <v>42</v>
      </c>
      <c r="H12116">
        <v>0</v>
      </c>
      <c r="I12116">
        <v>0</v>
      </c>
      <c r="J12116">
        <v>0</v>
      </c>
      <c r="K12116" t="s">
        <v>47205</v>
      </c>
    </row>
    <row r="12117" spans="1:11" x14ac:dyDescent="0.3">
      <c r="A12117" t="s">
        <v>47206</v>
      </c>
      <c r="C12117" t="s">
        <v>13</v>
      </c>
      <c r="D12117" t="s">
        <v>47207</v>
      </c>
      <c r="E12117" t="s">
        <v>41916</v>
      </c>
      <c r="F12117" t="s">
        <v>14582</v>
      </c>
      <c r="G12117" t="s">
        <v>42</v>
      </c>
      <c r="H12117">
        <v>0</v>
      </c>
      <c r="I12117">
        <v>0</v>
      </c>
      <c r="J12117">
        <v>0</v>
      </c>
      <c r="K12117" t="s">
        <v>47208</v>
      </c>
    </row>
    <row r="12118" spans="1:11" x14ac:dyDescent="0.3">
      <c r="A12118" t="s">
        <v>47209</v>
      </c>
      <c r="C12118" t="s">
        <v>13</v>
      </c>
      <c r="D12118" t="s">
        <v>47210</v>
      </c>
      <c r="E12118" t="s">
        <v>41916</v>
      </c>
      <c r="F12118" t="s">
        <v>1531</v>
      </c>
      <c r="G12118" t="s">
        <v>42</v>
      </c>
      <c r="H12118">
        <v>0</v>
      </c>
      <c r="I12118">
        <v>0</v>
      </c>
      <c r="J12118">
        <v>0</v>
      </c>
      <c r="K12118" t="s">
        <v>47211</v>
      </c>
    </row>
    <row r="12119" spans="1:11" x14ac:dyDescent="0.3">
      <c r="A12119" t="s">
        <v>47212</v>
      </c>
      <c r="B12119" t="s">
        <v>47213</v>
      </c>
      <c r="C12119" t="s">
        <v>20</v>
      </c>
      <c r="D12119" t="s">
        <v>47214</v>
      </c>
      <c r="E12119" t="s">
        <v>33633</v>
      </c>
      <c r="F12119" t="s">
        <v>1143</v>
      </c>
      <c r="G12119" t="s">
        <v>756</v>
      </c>
      <c r="H12119">
        <v>0</v>
      </c>
      <c r="I12119">
        <v>0</v>
      </c>
      <c r="J12119">
        <v>0</v>
      </c>
      <c r="K12119" t="s">
        <v>47215</v>
      </c>
    </row>
    <row r="12120" spans="1:11" x14ac:dyDescent="0.3">
      <c r="A12120" t="s">
        <v>47216</v>
      </c>
      <c r="C12120" t="s">
        <v>20</v>
      </c>
      <c r="D12120" t="s">
        <v>47217</v>
      </c>
      <c r="E12120" t="s">
        <v>33633</v>
      </c>
      <c r="F12120" t="s">
        <v>16</v>
      </c>
      <c r="G12120" t="s">
        <v>756</v>
      </c>
      <c r="H12120">
        <v>0</v>
      </c>
      <c r="I12120">
        <v>0</v>
      </c>
      <c r="J12120">
        <v>0</v>
      </c>
      <c r="K12120" t="s">
        <v>47218</v>
      </c>
    </row>
    <row r="12121" spans="1:11" x14ac:dyDescent="0.3">
      <c r="A12121" t="s">
        <v>47219</v>
      </c>
      <c r="B12121" t="s">
        <v>47220</v>
      </c>
      <c r="C12121" t="s">
        <v>27</v>
      </c>
      <c r="D12121" t="s">
        <v>47221</v>
      </c>
      <c r="E12121" t="s">
        <v>29</v>
      </c>
      <c r="F12121" t="s">
        <v>41</v>
      </c>
      <c r="G12121" t="s">
        <v>42</v>
      </c>
      <c r="H12121">
        <v>0</v>
      </c>
      <c r="I12121">
        <v>0</v>
      </c>
      <c r="J12121">
        <v>0</v>
      </c>
      <c r="K12121" t="s">
        <v>47222</v>
      </c>
    </row>
    <row r="12122" spans="1:11" x14ac:dyDescent="0.3">
      <c r="A12122" t="s">
        <v>47223</v>
      </c>
      <c r="B12122" t="s">
        <v>47224</v>
      </c>
      <c r="C12122" t="s">
        <v>20</v>
      </c>
      <c r="D12122" t="s">
        <v>47225</v>
      </c>
      <c r="E12122" t="s">
        <v>33633</v>
      </c>
      <c r="F12122" t="s">
        <v>16</v>
      </c>
      <c r="G12122" t="s">
        <v>4671</v>
      </c>
      <c r="H12122">
        <v>0</v>
      </c>
      <c r="I12122">
        <v>0</v>
      </c>
      <c r="J12122">
        <v>0</v>
      </c>
      <c r="K12122" t="s">
        <v>47226</v>
      </c>
    </row>
    <row r="12123" spans="1:11" x14ac:dyDescent="0.3">
      <c r="A12123" t="s">
        <v>47227</v>
      </c>
      <c r="B12123" t="s">
        <v>47228</v>
      </c>
      <c r="C12123" t="s">
        <v>20</v>
      </c>
      <c r="D12123" t="s">
        <v>47229</v>
      </c>
      <c r="E12123" t="s">
        <v>33633</v>
      </c>
      <c r="F12123" t="s">
        <v>16</v>
      </c>
      <c r="G12123" t="s">
        <v>4993</v>
      </c>
      <c r="H12123">
        <v>0</v>
      </c>
      <c r="I12123">
        <v>0</v>
      </c>
      <c r="J12123">
        <v>0</v>
      </c>
      <c r="K12123" t="s">
        <v>47230</v>
      </c>
    </row>
    <row r="12124" spans="1:11" x14ac:dyDescent="0.3">
      <c r="A12124" t="s">
        <v>47231</v>
      </c>
      <c r="B12124" t="s">
        <v>47232</v>
      </c>
      <c r="C12124" t="s">
        <v>466</v>
      </c>
      <c r="D12124" t="s">
        <v>47233</v>
      </c>
      <c r="E12124" t="s">
        <v>41948</v>
      </c>
      <c r="F12124" t="s">
        <v>16</v>
      </c>
      <c r="G12124" t="s">
        <v>1434</v>
      </c>
      <c r="H12124">
        <v>0</v>
      </c>
      <c r="I12124">
        <v>0</v>
      </c>
      <c r="J12124">
        <v>0</v>
      </c>
      <c r="K12124" t="s">
        <v>47234</v>
      </c>
    </row>
    <row r="12125" spans="1:11" x14ac:dyDescent="0.3">
      <c r="A12125" t="s">
        <v>47235</v>
      </c>
      <c r="B12125" t="s">
        <v>47236</v>
      </c>
      <c r="C12125" t="s">
        <v>20</v>
      </c>
      <c r="D12125" t="s">
        <v>47237</v>
      </c>
      <c r="E12125" t="s">
        <v>33633</v>
      </c>
      <c r="F12125" t="s">
        <v>1247</v>
      </c>
      <c r="G12125" t="s">
        <v>42</v>
      </c>
      <c r="H12125">
        <v>0</v>
      </c>
      <c r="I12125">
        <v>0</v>
      </c>
      <c r="J12125">
        <v>0</v>
      </c>
      <c r="K12125" t="s">
        <v>47238</v>
      </c>
    </row>
    <row r="12126" spans="1:11" x14ac:dyDescent="0.3">
      <c r="A12126" t="s">
        <v>47239</v>
      </c>
      <c r="B12126" t="s">
        <v>47240</v>
      </c>
      <c r="C12126" t="s">
        <v>466</v>
      </c>
      <c r="D12126" t="s">
        <v>47241</v>
      </c>
      <c r="E12126" t="s">
        <v>41948</v>
      </c>
      <c r="F12126" t="s">
        <v>39973</v>
      </c>
      <c r="G12126" t="s">
        <v>42</v>
      </c>
      <c r="H12126">
        <v>0</v>
      </c>
      <c r="I12126">
        <v>0</v>
      </c>
      <c r="J12126">
        <v>0</v>
      </c>
      <c r="K12126" t="s">
        <v>47242</v>
      </c>
    </row>
    <row r="12127" spans="1:11" x14ac:dyDescent="0.3">
      <c r="A12127" t="s">
        <v>47243</v>
      </c>
      <c r="B12127" t="s">
        <v>47244</v>
      </c>
      <c r="C12127" t="s">
        <v>466</v>
      </c>
      <c r="D12127" t="s">
        <v>47245</v>
      </c>
      <c r="E12127" t="s">
        <v>41948</v>
      </c>
      <c r="F12127" t="s">
        <v>379</v>
      </c>
      <c r="G12127" t="s">
        <v>42</v>
      </c>
      <c r="H12127">
        <v>0</v>
      </c>
      <c r="I12127">
        <v>0</v>
      </c>
      <c r="J12127">
        <v>0</v>
      </c>
      <c r="K12127" t="s">
        <v>47246</v>
      </c>
    </row>
    <row r="12128" spans="1:11" x14ac:dyDescent="0.3">
      <c r="A12128" t="s">
        <v>47247</v>
      </c>
      <c r="B12128" t="s">
        <v>47248</v>
      </c>
      <c r="C12128" t="s">
        <v>466</v>
      </c>
      <c r="D12128" t="s">
        <v>47249</v>
      </c>
      <c r="E12128" t="s">
        <v>41948</v>
      </c>
      <c r="F12128" t="s">
        <v>17320</v>
      </c>
      <c r="G12128" t="s">
        <v>42</v>
      </c>
      <c r="H12128">
        <v>0</v>
      </c>
      <c r="I12128">
        <v>0</v>
      </c>
      <c r="J12128">
        <v>0</v>
      </c>
      <c r="K12128" t="s">
        <v>47250</v>
      </c>
    </row>
    <row r="12129" spans="1:11" x14ac:dyDescent="0.3">
      <c r="A12129" t="s">
        <v>47251</v>
      </c>
      <c r="B12129" t="s">
        <v>47252</v>
      </c>
      <c r="C12129" t="s">
        <v>466</v>
      </c>
      <c r="D12129" t="s">
        <v>47253</v>
      </c>
      <c r="E12129" t="s">
        <v>41948</v>
      </c>
      <c r="F12129" t="s">
        <v>4643</v>
      </c>
      <c r="G12129" t="s">
        <v>42</v>
      </c>
      <c r="H12129">
        <v>0</v>
      </c>
      <c r="I12129">
        <v>0</v>
      </c>
      <c r="J12129">
        <v>0</v>
      </c>
      <c r="K12129" t="s">
        <v>47254</v>
      </c>
    </row>
    <row r="12130" spans="1:11" x14ac:dyDescent="0.3">
      <c r="A12130" t="s">
        <v>47255</v>
      </c>
      <c r="B12130" t="s">
        <v>47256</v>
      </c>
      <c r="C12130" t="s">
        <v>20</v>
      </c>
      <c r="D12130" t="s">
        <v>47257</v>
      </c>
      <c r="E12130" t="s">
        <v>33633</v>
      </c>
      <c r="F12130" t="s">
        <v>321</v>
      </c>
      <c r="G12130" t="s">
        <v>42</v>
      </c>
      <c r="H12130">
        <v>0</v>
      </c>
      <c r="I12130">
        <v>0</v>
      </c>
      <c r="J12130">
        <v>0</v>
      </c>
      <c r="K12130" t="s">
        <v>47258</v>
      </c>
    </row>
    <row r="12131" spans="1:11" x14ac:dyDescent="0.3">
      <c r="A12131" t="s">
        <v>47259</v>
      </c>
      <c r="B12131" t="s">
        <v>47260</v>
      </c>
      <c r="C12131" t="s">
        <v>20</v>
      </c>
      <c r="D12131" t="s">
        <v>47261</v>
      </c>
      <c r="E12131" t="s">
        <v>33633</v>
      </c>
      <c r="F12131" t="s">
        <v>4959</v>
      </c>
      <c r="G12131" t="s">
        <v>42</v>
      </c>
      <c r="H12131">
        <v>0</v>
      </c>
      <c r="I12131">
        <v>0</v>
      </c>
      <c r="J12131">
        <v>0</v>
      </c>
      <c r="K12131" t="s">
        <v>47262</v>
      </c>
    </row>
    <row r="12132" spans="1:11" x14ac:dyDescent="0.3">
      <c r="A12132" t="s">
        <v>47263</v>
      </c>
      <c r="B12132" t="s">
        <v>47264</v>
      </c>
      <c r="C12132" t="s">
        <v>27</v>
      </c>
      <c r="D12132" t="s">
        <v>47265</v>
      </c>
      <c r="E12132" t="s">
        <v>29</v>
      </c>
      <c r="F12132" t="s">
        <v>41</v>
      </c>
      <c r="G12132" t="s">
        <v>42</v>
      </c>
      <c r="H12132">
        <v>0</v>
      </c>
      <c r="I12132">
        <v>0</v>
      </c>
      <c r="J12132">
        <v>0</v>
      </c>
      <c r="K12132" t="s">
        <v>47266</v>
      </c>
    </row>
    <row r="12133" spans="1:11" x14ac:dyDescent="0.3">
      <c r="A12133" t="s">
        <v>47267</v>
      </c>
      <c r="C12133" t="s">
        <v>20</v>
      </c>
      <c r="D12133" t="s">
        <v>47268</v>
      </c>
      <c r="E12133" t="s">
        <v>33633</v>
      </c>
      <c r="F12133" t="s">
        <v>1611</v>
      </c>
      <c r="G12133" t="s">
        <v>8098</v>
      </c>
      <c r="H12133">
        <v>0</v>
      </c>
      <c r="I12133">
        <v>0</v>
      </c>
      <c r="J12133">
        <v>0</v>
      </c>
      <c r="K12133" t="s">
        <v>47269</v>
      </c>
    </row>
    <row r="12134" spans="1:11" x14ac:dyDescent="0.3">
      <c r="A12134" t="s">
        <v>47270</v>
      </c>
      <c r="B12134" t="s">
        <v>47271</v>
      </c>
      <c r="C12134" t="s">
        <v>27</v>
      </c>
      <c r="D12134" t="s">
        <v>47272</v>
      </c>
      <c r="E12134" t="s">
        <v>17709</v>
      </c>
      <c r="F12134" t="s">
        <v>41</v>
      </c>
      <c r="G12134" t="s">
        <v>42</v>
      </c>
      <c r="H12134">
        <v>0</v>
      </c>
      <c r="I12134">
        <v>0</v>
      </c>
      <c r="J12134">
        <v>0</v>
      </c>
      <c r="K12134" t="s">
        <v>47273</v>
      </c>
    </row>
    <row r="12135" spans="1:11" x14ac:dyDescent="0.3">
      <c r="A12135" t="s">
        <v>47274</v>
      </c>
      <c r="C12135" t="s">
        <v>20</v>
      </c>
      <c r="D12135" t="s">
        <v>47257</v>
      </c>
      <c r="E12135" t="s">
        <v>33633</v>
      </c>
      <c r="F12135" t="s">
        <v>321</v>
      </c>
      <c r="G12135" t="s">
        <v>42</v>
      </c>
      <c r="H12135">
        <v>0</v>
      </c>
      <c r="I12135">
        <v>0</v>
      </c>
      <c r="J12135">
        <v>0</v>
      </c>
      <c r="K12135" t="s">
        <v>47275</v>
      </c>
    </row>
    <row r="12136" spans="1:11" x14ac:dyDescent="0.3">
      <c r="A12136" t="s">
        <v>47276</v>
      </c>
      <c r="B12136" t="s">
        <v>47277</v>
      </c>
      <c r="C12136" t="s">
        <v>27</v>
      </c>
      <c r="D12136" t="s">
        <v>47278</v>
      </c>
      <c r="E12136" t="s">
        <v>17709</v>
      </c>
      <c r="F12136" t="s">
        <v>41</v>
      </c>
      <c r="G12136" t="s">
        <v>42</v>
      </c>
      <c r="H12136">
        <v>0</v>
      </c>
      <c r="I12136">
        <v>0</v>
      </c>
      <c r="J12136">
        <v>0</v>
      </c>
      <c r="K12136" t="s">
        <v>47279</v>
      </c>
    </row>
    <row r="12137" spans="1:11" x14ac:dyDescent="0.3">
      <c r="A12137" t="s">
        <v>47280</v>
      </c>
      <c r="B12137" t="s">
        <v>47281</v>
      </c>
      <c r="C12137" t="s">
        <v>27</v>
      </c>
      <c r="D12137" t="s">
        <v>47282</v>
      </c>
      <c r="E12137" t="s">
        <v>17709</v>
      </c>
      <c r="F12137" t="s">
        <v>41</v>
      </c>
      <c r="G12137" t="s">
        <v>42</v>
      </c>
      <c r="H12137">
        <v>0</v>
      </c>
      <c r="I12137">
        <v>0</v>
      </c>
      <c r="J12137">
        <v>0</v>
      </c>
      <c r="K12137" t="s">
        <v>47283</v>
      </c>
    </row>
    <row r="12138" spans="1:11" x14ac:dyDescent="0.3">
      <c r="A12138" t="s">
        <v>47284</v>
      </c>
      <c r="B12138" t="s">
        <v>47285</v>
      </c>
      <c r="C12138" t="s">
        <v>27</v>
      </c>
      <c r="D12138" t="s">
        <v>47286</v>
      </c>
      <c r="E12138" t="s">
        <v>47287</v>
      </c>
      <c r="F12138" t="s">
        <v>16</v>
      </c>
      <c r="G12138" t="s">
        <v>107</v>
      </c>
      <c r="H12138">
        <v>0</v>
      </c>
      <c r="I12138">
        <v>0</v>
      </c>
      <c r="J12138">
        <v>0</v>
      </c>
      <c r="K12138" t="s">
        <v>47288</v>
      </c>
    </row>
    <row r="12139" spans="1:11" x14ac:dyDescent="0.3">
      <c r="A12139" t="s">
        <v>47289</v>
      </c>
      <c r="B12139" t="s">
        <v>47290</v>
      </c>
      <c r="C12139" t="s">
        <v>13</v>
      </c>
      <c r="D12139" t="s">
        <v>47291</v>
      </c>
      <c r="E12139" t="s">
        <v>41916</v>
      </c>
      <c r="F12139" t="s">
        <v>12193</v>
      </c>
      <c r="G12139" t="s">
        <v>42</v>
      </c>
      <c r="H12139">
        <v>0</v>
      </c>
      <c r="I12139">
        <v>0</v>
      </c>
      <c r="J12139">
        <v>0</v>
      </c>
      <c r="K12139" t="s">
        <v>47292</v>
      </c>
    </row>
    <row r="12140" spans="1:11" x14ac:dyDescent="0.3">
      <c r="A12140" t="s">
        <v>47293</v>
      </c>
      <c r="B12140" t="s">
        <v>47294</v>
      </c>
      <c r="C12140" t="s">
        <v>20</v>
      </c>
      <c r="D12140" t="s">
        <v>47295</v>
      </c>
      <c r="E12140" t="s">
        <v>33633</v>
      </c>
      <c r="F12140" t="s">
        <v>1123</v>
      </c>
      <c r="G12140" t="s">
        <v>42</v>
      </c>
      <c r="H12140">
        <v>0</v>
      </c>
      <c r="I12140">
        <v>0</v>
      </c>
      <c r="J12140">
        <v>0</v>
      </c>
      <c r="K12140" t="s">
        <v>47296</v>
      </c>
    </row>
    <row r="12141" spans="1:11" x14ac:dyDescent="0.3">
      <c r="A12141" t="s">
        <v>47297</v>
      </c>
      <c r="B12141" t="s">
        <v>47298</v>
      </c>
      <c r="C12141" t="s">
        <v>27</v>
      </c>
      <c r="D12141" t="s">
        <v>47299</v>
      </c>
      <c r="E12141" t="s">
        <v>17709</v>
      </c>
      <c r="F12141" t="s">
        <v>41</v>
      </c>
      <c r="G12141" t="s">
        <v>42</v>
      </c>
      <c r="H12141">
        <v>0</v>
      </c>
      <c r="I12141">
        <v>0</v>
      </c>
      <c r="J12141">
        <v>0</v>
      </c>
      <c r="K12141" t="s">
        <v>47300</v>
      </c>
    </row>
    <row r="12142" spans="1:11" x14ac:dyDescent="0.3">
      <c r="A12142" t="s">
        <v>47301</v>
      </c>
      <c r="B12142" t="s">
        <v>47302</v>
      </c>
      <c r="C12142" t="s">
        <v>27</v>
      </c>
      <c r="D12142" t="s">
        <v>47303</v>
      </c>
      <c r="E12142" t="s">
        <v>29</v>
      </c>
      <c r="F12142" t="s">
        <v>41</v>
      </c>
      <c r="G12142" t="s">
        <v>42</v>
      </c>
      <c r="H12142">
        <v>0</v>
      </c>
      <c r="I12142">
        <v>0</v>
      </c>
      <c r="J12142">
        <v>0</v>
      </c>
      <c r="K12142" t="s">
        <v>47304</v>
      </c>
    </row>
    <row r="12143" spans="1:11" x14ac:dyDescent="0.3">
      <c r="A12143" t="s">
        <v>47305</v>
      </c>
      <c r="B12143" t="s">
        <v>47306</v>
      </c>
      <c r="C12143" t="s">
        <v>20</v>
      </c>
      <c r="D12143" t="s">
        <v>47307</v>
      </c>
      <c r="E12143" t="s">
        <v>33633</v>
      </c>
      <c r="F12143" t="s">
        <v>2956</v>
      </c>
      <c r="G12143" t="s">
        <v>42</v>
      </c>
      <c r="H12143">
        <v>0</v>
      </c>
      <c r="I12143">
        <v>0</v>
      </c>
      <c r="J12143">
        <v>0</v>
      </c>
      <c r="K12143" t="s">
        <v>47308</v>
      </c>
    </row>
    <row r="12144" spans="1:11" x14ac:dyDescent="0.3">
      <c r="A12144" t="s">
        <v>47309</v>
      </c>
      <c r="C12144" t="s">
        <v>20</v>
      </c>
      <c r="D12144" t="s">
        <v>47310</v>
      </c>
      <c r="E12144" t="s">
        <v>33633</v>
      </c>
      <c r="F12144" t="s">
        <v>13885</v>
      </c>
      <c r="G12144" t="s">
        <v>42</v>
      </c>
      <c r="H12144">
        <v>0</v>
      </c>
      <c r="I12144">
        <v>0</v>
      </c>
      <c r="J12144">
        <v>0</v>
      </c>
      <c r="K12144" t="s">
        <v>47311</v>
      </c>
    </row>
    <row r="12145" spans="1:11" x14ac:dyDescent="0.3">
      <c r="A12145" t="s">
        <v>47312</v>
      </c>
      <c r="B12145" t="s">
        <v>47313</v>
      </c>
      <c r="C12145" t="s">
        <v>20</v>
      </c>
      <c r="D12145" t="s">
        <v>47314</v>
      </c>
      <c r="E12145" t="s">
        <v>33633</v>
      </c>
      <c r="F12145" t="s">
        <v>7392</v>
      </c>
      <c r="G12145" t="s">
        <v>42</v>
      </c>
      <c r="H12145">
        <v>0</v>
      </c>
      <c r="I12145">
        <v>0</v>
      </c>
      <c r="J12145">
        <v>0</v>
      </c>
      <c r="K12145" t="s">
        <v>47315</v>
      </c>
    </row>
    <row r="12146" spans="1:11" x14ac:dyDescent="0.3">
      <c r="A12146" t="s">
        <v>47316</v>
      </c>
      <c r="B12146" t="s">
        <v>47317</v>
      </c>
      <c r="C12146" t="s">
        <v>20</v>
      </c>
      <c r="D12146" t="s">
        <v>47318</v>
      </c>
      <c r="E12146" t="s">
        <v>33633</v>
      </c>
      <c r="F12146" t="s">
        <v>1531</v>
      </c>
      <c r="G12146" t="s">
        <v>42</v>
      </c>
      <c r="H12146">
        <v>0</v>
      </c>
      <c r="I12146">
        <v>0</v>
      </c>
      <c r="J12146">
        <v>0</v>
      </c>
      <c r="K12146" t="s">
        <v>47319</v>
      </c>
    </row>
    <row r="12147" spans="1:11" x14ac:dyDescent="0.3">
      <c r="A12147" t="s">
        <v>47320</v>
      </c>
      <c r="B12147" t="s">
        <v>47321</v>
      </c>
      <c r="C12147" t="s">
        <v>20</v>
      </c>
      <c r="D12147" t="s">
        <v>47322</v>
      </c>
      <c r="E12147" t="s">
        <v>33633</v>
      </c>
      <c r="F12147" t="s">
        <v>2703</v>
      </c>
      <c r="G12147" t="s">
        <v>42</v>
      </c>
      <c r="H12147">
        <v>0</v>
      </c>
      <c r="I12147">
        <v>0</v>
      </c>
      <c r="J12147">
        <v>0</v>
      </c>
      <c r="K12147" t="s">
        <v>47323</v>
      </c>
    </row>
    <row r="12148" spans="1:11" x14ac:dyDescent="0.3">
      <c r="A12148" t="s">
        <v>47324</v>
      </c>
      <c r="C12148" t="s">
        <v>27</v>
      </c>
      <c r="D12148" t="s">
        <v>47325</v>
      </c>
      <c r="E12148" t="s">
        <v>17709</v>
      </c>
      <c r="F12148" t="s">
        <v>16</v>
      </c>
      <c r="G12148" t="s">
        <v>2088</v>
      </c>
      <c r="H12148">
        <v>0</v>
      </c>
      <c r="I12148">
        <v>0</v>
      </c>
      <c r="J12148">
        <v>0</v>
      </c>
      <c r="K12148" t="s">
        <v>47326</v>
      </c>
    </row>
    <row r="12149" spans="1:11" x14ac:dyDescent="0.3">
      <c r="A12149" t="s">
        <v>47327</v>
      </c>
      <c r="B12149" t="s">
        <v>47260</v>
      </c>
      <c r="C12149" t="s">
        <v>20</v>
      </c>
      <c r="D12149" t="s">
        <v>47328</v>
      </c>
      <c r="E12149" t="s">
        <v>33633</v>
      </c>
      <c r="F12149" t="s">
        <v>2486</v>
      </c>
      <c r="G12149" t="s">
        <v>42</v>
      </c>
      <c r="H12149">
        <v>0</v>
      </c>
      <c r="I12149">
        <v>0</v>
      </c>
      <c r="J12149">
        <v>0</v>
      </c>
      <c r="K12149" t="s">
        <v>47329</v>
      </c>
    </row>
    <row r="12150" spans="1:11" x14ac:dyDescent="0.3">
      <c r="A12150" t="s">
        <v>47330</v>
      </c>
      <c r="C12150" t="s">
        <v>27</v>
      </c>
      <c r="D12150" t="s">
        <v>47331</v>
      </c>
      <c r="E12150" t="s">
        <v>17709</v>
      </c>
      <c r="F12150" t="s">
        <v>41</v>
      </c>
      <c r="G12150" t="s">
        <v>42</v>
      </c>
      <c r="H12150">
        <v>0</v>
      </c>
      <c r="I12150">
        <v>0</v>
      </c>
      <c r="J12150">
        <v>0</v>
      </c>
      <c r="K12150" t="s">
        <v>47332</v>
      </c>
    </row>
    <row r="12151" spans="1:11" x14ac:dyDescent="0.3">
      <c r="A12151" t="s">
        <v>47333</v>
      </c>
      <c r="B12151" t="s">
        <v>47334</v>
      </c>
      <c r="C12151" t="s">
        <v>20</v>
      </c>
      <c r="D12151" t="s">
        <v>47335</v>
      </c>
      <c r="E12151" t="s">
        <v>33633</v>
      </c>
      <c r="F12151" t="s">
        <v>1247</v>
      </c>
      <c r="G12151" t="s">
        <v>42</v>
      </c>
      <c r="H12151">
        <v>0</v>
      </c>
      <c r="I12151">
        <v>0</v>
      </c>
      <c r="J12151">
        <v>0</v>
      </c>
      <c r="K12151" t="s">
        <v>47336</v>
      </c>
    </row>
    <row r="12152" spans="1:11" x14ac:dyDescent="0.3">
      <c r="A12152" t="s">
        <v>47337</v>
      </c>
      <c r="B12152" t="s">
        <v>47338</v>
      </c>
      <c r="C12152" t="s">
        <v>27</v>
      </c>
      <c r="D12152" t="s">
        <v>47117</v>
      </c>
      <c r="E12152" t="s">
        <v>29</v>
      </c>
      <c r="F12152" t="s">
        <v>41</v>
      </c>
      <c r="G12152" t="s">
        <v>42</v>
      </c>
      <c r="H12152">
        <v>0</v>
      </c>
      <c r="I12152">
        <v>0</v>
      </c>
      <c r="J12152">
        <v>0</v>
      </c>
      <c r="K12152" t="s">
        <v>47339</v>
      </c>
    </row>
    <row r="12153" spans="1:11" x14ac:dyDescent="0.3">
      <c r="A12153" t="s">
        <v>47340</v>
      </c>
      <c r="B12153" t="s">
        <v>47341</v>
      </c>
      <c r="C12153" t="s">
        <v>27</v>
      </c>
      <c r="D12153" t="s">
        <v>47342</v>
      </c>
      <c r="E12153" t="s">
        <v>17709</v>
      </c>
      <c r="F12153" t="s">
        <v>41</v>
      </c>
      <c r="G12153" t="s">
        <v>42</v>
      </c>
      <c r="H12153">
        <v>0</v>
      </c>
      <c r="I12153">
        <v>0</v>
      </c>
      <c r="J12153">
        <v>0</v>
      </c>
      <c r="K12153" t="s">
        <v>47343</v>
      </c>
    </row>
    <row r="12154" spans="1:11" x14ac:dyDescent="0.3">
      <c r="A12154" t="s">
        <v>47344</v>
      </c>
      <c r="B12154" t="s">
        <v>47345</v>
      </c>
      <c r="C12154" t="s">
        <v>27</v>
      </c>
      <c r="D12154" t="s">
        <v>47346</v>
      </c>
      <c r="E12154" t="s">
        <v>17709</v>
      </c>
      <c r="F12154" t="s">
        <v>41</v>
      </c>
      <c r="G12154" t="s">
        <v>42</v>
      </c>
      <c r="H12154">
        <v>0</v>
      </c>
      <c r="I12154">
        <v>0</v>
      </c>
      <c r="J12154">
        <v>0</v>
      </c>
      <c r="K12154" t="s">
        <v>47347</v>
      </c>
    </row>
    <row r="12155" spans="1:11" x14ac:dyDescent="0.3">
      <c r="A12155" t="s">
        <v>47348</v>
      </c>
      <c r="B12155" t="s">
        <v>47349</v>
      </c>
      <c r="C12155" t="s">
        <v>27</v>
      </c>
      <c r="D12155" t="s">
        <v>47350</v>
      </c>
      <c r="E12155" t="s">
        <v>17709</v>
      </c>
      <c r="F12155" t="s">
        <v>41</v>
      </c>
      <c r="G12155" t="s">
        <v>42</v>
      </c>
      <c r="H12155">
        <v>0</v>
      </c>
      <c r="I12155">
        <v>0</v>
      </c>
      <c r="J12155">
        <v>0</v>
      </c>
      <c r="K12155" t="s">
        <v>47351</v>
      </c>
    </row>
    <row r="12156" spans="1:11" x14ac:dyDescent="0.3">
      <c r="A12156" t="s">
        <v>47352</v>
      </c>
      <c r="B12156" t="s">
        <v>47353</v>
      </c>
      <c r="C12156" t="s">
        <v>27</v>
      </c>
      <c r="D12156" t="s">
        <v>47354</v>
      </c>
      <c r="E12156" t="s">
        <v>17709</v>
      </c>
      <c r="F12156" t="s">
        <v>41</v>
      </c>
      <c r="G12156" t="s">
        <v>7387</v>
      </c>
      <c r="H12156">
        <v>0</v>
      </c>
      <c r="I12156">
        <v>0</v>
      </c>
      <c r="J12156">
        <v>0</v>
      </c>
      <c r="K12156" t="s">
        <v>47355</v>
      </c>
    </row>
    <row r="12157" spans="1:11" x14ac:dyDescent="0.3">
      <c r="A12157" t="s">
        <v>47356</v>
      </c>
      <c r="B12157" t="s">
        <v>47357</v>
      </c>
      <c r="C12157" t="s">
        <v>20</v>
      </c>
      <c r="D12157" t="s">
        <v>47358</v>
      </c>
      <c r="E12157" t="s">
        <v>33633</v>
      </c>
      <c r="F12157" t="s">
        <v>16</v>
      </c>
      <c r="G12157" t="s">
        <v>1463</v>
      </c>
      <c r="H12157">
        <v>0</v>
      </c>
      <c r="I12157">
        <v>0</v>
      </c>
      <c r="J12157">
        <v>0</v>
      </c>
      <c r="K12157" t="s">
        <v>47359</v>
      </c>
    </row>
    <row r="12158" spans="1:11" x14ac:dyDescent="0.3">
      <c r="A12158" t="s">
        <v>47360</v>
      </c>
      <c r="C12158" t="s">
        <v>466</v>
      </c>
      <c r="D12158" t="s">
        <v>47361</v>
      </c>
      <c r="E12158" t="s">
        <v>41948</v>
      </c>
      <c r="F12158" t="s">
        <v>16</v>
      </c>
      <c r="G12158" t="s">
        <v>11783</v>
      </c>
      <c r="H12158">
        <v>0</v>
      </c>
      <c r="I12158">
        <v>0</v>
      </c>
      <c r="J12158">
        <v>0</v>
      </c>
      <c r="K12158" t="s">
        <v>47362</v>
      </c>
    </row>
    <row r="12159" spans="1:11" x14ac:dyDescent="0.3">
      <c r="A12159" t="s">
        <v>47363</v>
      </c>
      <c r="B12159" t="s">
        <v>47364</v>
      </c>
      <c r="C12159" t="s">
        <v>13</v>
      </c>
      <c r="D12159" t="s">
        <v>47365</v>
      </c>
      <c r="E12159" t="s">
        <v>41916</v>
      </c>
      <c r="F12159" t="s">
        <v>16</v>
      </c>
      <c r="G12159" t="s">
        <v>38956</v>
      </c>
      <c r="H12159">
        <v>0</v>
      </c>
      <c r="I12159">
        <v>0</v>
      </c>
      <c r="J12159">
        <v>0</v>
      </c>
      <c r="K12159" t="s">
        <v>47366</v>
      </c>
    </row>
    <row r="12160" spans="1:11" x14ac:dyDescent="0.3">
      <c r="A12160" t="s">
        <v>47367</v>
      </c>
      <c r="B12160" t="s">
        <v>32823</v>
      </c>
      <c r="C12160" t="s">
        <v>27</v>
      </c>
      <c r="D12160" t="s">
        <v>47368</v>
      </c>
      <c r="E12160" t="s">
        <v>17709</v>
      </c>
      <c r="F12160" t="s">
        <v>41</v>
      </c>
      <c r="G12160" t="s">
        <v>42</v>
      </c>
      <c r="H12160">
        <v>0</v>
      </c>
      <c r="I12160">
        <v>0</v>
      </c>
      <c r="J12160">
        <v>0</v>
      </c>
      <c r="K12160" t="s">
        <v>47369</v>
      </c>
    </row>
    <row r="12161" spans="1:11" x14ac:dyDescent="0.3">
      <c r="A12161" t="s">
        <v>47370</v>
      </c>
      <c r="B12161" t="s">
        <v>47371</v>
      </c>
      <c r="C12161" t="s">
        <v>27</v>
      </c>
      <c r="D12161" t="s">
        <v>47372</v>
      </c>
      <c r="E12161" t="s">
        <v>17709</v>
      </c>
      <c r="F12161" t="s">
        <v>41</v>
      </c>
      <c r="G12161" t="s">
        <v>42</v>
      </c>
      <c r="H12161">
        <v>0</v>
      </c>
      <c r="I12161">
        <v>0</v>
      </c>
      <c r="J12161">
        <v>0</v>
      </c>
      <c r="K12161" t="s">
        <v>47373</v>
      </c>
    </row>
    <row r="12162" spans="1:11" x14ac:dyDescent="0.3">
      <c r="A12162" t="s">
        <v>47374</v>
      </c>
      <c r="B12162" t="s">
        <v>47375</v>
      </c>
      <c r="C12162" t="s">
        <v>27</v>
      </c>
      <c r="D12162" t="s">
        <v>47376</v>
      </c>
      <c r="E12162" t="s">
        <v>29</v>
      </c>
      <c r="F12162" t="s">
        <v>16</v>
      </c>
      <c r="G12162" t="s">
        <v>6537</v>
      </c>
      <c r="H12162">
        <v>0</v>
      </c>
      <c r="I12162">
        <v>0</v>
      </c>
      <c r="J12162">
        <v>0</v>
      </c>
      <c r="K12162" t="s">
        <v>47377</v>
      </c>
    </row>
    <row r="12163" spans="1:11" x14ac:dyDescent="0.3">
      <c r="A12163" t="s">
        <v>47378</v>
      </c>
      <c r="B12163" t="s">
        <v>47379</v>
      </c>
      <c r="C12163" t="s">
        <v>27</v>
      </c>
      <c r="D12163" t="s">
        <v>47380</v>
      </c>
      <c r="E12163" t="s">
        <v>17709</v>
      </c>
      <c r="F12163" t="s">
        <v>16</v>
      </c>
      <c r="G12163" t="s">
        <v>223</v>
      </c>
      <c r="H12163">
        <v>0</v>
      </c>
      <c r="I12163">
        <v>0</v>
      </c>
      <c r="J12163">
        <v>0</v>
      </c>
      <c r="K12163" t="s">
        <v>47381</v>
      </c>
    </row>
    <row r="12164" spans="1:11" x14ac:dyDescent="0.3">
      <c r="A12164" t="s">
        <v>47382</v>
      </c>
      <c r="B12164" t="s">
        <v>47383</v>
      </c>
      <c r="C12164" t="s">
        <v>27</v>
      </c>
      <c r="D12164" t="s">
        <v>47384</v>
      </c>
      <c r="E12164" t="s">
        <v>17709</v>
      </c>
      <c r="F12164" t="s">
        <v>41</v>
      </c>
      <c r="G12164" t="s">
        <v>42</v>
      </c>
      <c r="H12164">
        <v>0</v>
      </c>
      <c r="I12164">
        <v>0</v>
      </c>
      <c r="J12164">
        <v>0</v>
      </c>
      <c r="K12164" t="s">
        <v>47385</v>
      </c>
    </row>
    <row r="12165" spans="1:11" x14ac:dyDescent="0.3">
      <c r="A12165" t="s">
        <v>47386</v>
      </c>
      <c r="B12165" t="s">
        <v>47387</v>
      </c>
      <c r="C12165" t="s">
        <v>27</v>
      </c>
      <c r="D12165" t="s">
        <v>47388</v>
      </c>
      <c r="E12165" t="s">
        <v>17709</v>
      </c>
      <c r="F12165" t="s">
        <v>41</v>
      </c>
      <c r="G12165" t="s">
        <v>42</v>
      </c>
      <c r="H12165">
        <v>0</v>
      </c>
      <c r="I12165">
        <v>0</v>
      </c>
      <c r="J12165">
        <v>0</v>
      </c>
      <c r="K12165" t="s">
        <v>47389</v>
      </c>
    </row>
    <row r="12166" spans="1:11" x14ac:dyDescent="0.3">
      <c r="A12166" t="s">
        <v>47390</v>
      </c>
      <c r="B12166" t="s">
        <v>47391</v>
      </c>
      <c r="C12166" t="s">
        <v>27</v>
      </c>
      <c r="D12166" t="s">
        <v>47392</v>
      </c>
      <c r="E12166" t="s">
        <v>17709</v>
      </c>
      <c r="F12166" t="s">
        <v>41</v>
      </c>
      <c r="G12166" t="s">
        <v>42</v>
      </c>
      <c r="H12166">
        <v>0</v>
      </c>
      <c r="I12166">
        <v>0</v>
      </c>
      <c r="J12166">
        <v>0</v>
      </c>
      <c r="K12166" t="s">
        <v>47393</v>
      </c>
    </row>
    <row r="12167" spans="1:11" x14ac:dyDescent="0.3">
      <c r="A12167" t="s">
        <v>47394</v>
      </c>
      <c r="B12167" t="s">
        <v>47395</v>
      </c>
      <c r="C12167" t="s">
        <v>558</v>
      </c>
      <c r="D12167" t="s">
        <v>47396</v>
      </c>
      <c r="E12167" t="s">
        <v>32122</v>
      </c>
      <c r="F12167" t="s">
        <v>7609</v>
      </c>
      <c r="G12167" t="s">
        <v>42</v>
      </c>
      <c r="H12167">
        <v>0</v>
      </c>
      <c r="I12167">
        <v>0</v>
      </c>
      <c r="J12167">
        <v>0</v>
      </c>
      <c r="K12167" t="s">
        <v>47397</v>
      </c>
    </row>
    <row r="12168" spans="1:11" x14ac:dyDescent="0.3">
      <c r="A12168" t="s">
        <v>47398</v>
      </c>
      <c r="B12168" t="s">
        <v>47399</v>
      </c>
      <c r="C12168" t="s">
        <v>27</v>
      </c>
      <c r="D12168" t="s">
        <v>47400</v>
      </c>
      <c r="E12168" t="s">
        <v>17709</v>
      </c>
      <c r="F12168" t="s">
        <v>41</v>
      </c>
      <c r="G12168" t="s">
        <v>42</v>
      </c>
      <c r="H12168">
        <v>0</v>
      </c>
      <c r="I12168">
        <v>0</v>
      </c>
      <c r="J12168">
        <v>0</v>
      </c>
      <c r="K12168" t="s">
        <v>47401</v>
      </c>
    </row>
    <row r="12169" spans="1:11" x14ac:dyDescent="0.3">
      <c r="A12169" t="s">
        <v>47402</v>
      </c>
      <c r="B12169" t="s">
        <v>47403</v>
      </c>
      <c r="C12169" t="s">
        <v>27</v>
      </c>
      <c r="D12169" t="s">
        <v>47404</v>
      </c>
      <c r="E12169" t="s">
        <v>17709</v>
      </c>
      <c r="F12169" t="s">
        <v>41</v>
      </c>
      <c r="G12169" t="s">
        <v>42</v>
      </c>
      <c r="H12169">
        <v>0</v>
      </c>
      <c r="I12169">
        <v>0</v>
      </c>
      <c r="J12169">
        <v>0</v>
      </c>
      <c r="K12169" t="s">
        <v>47405</v>
      </c>
    </row>
    <row r="12170" spans="1:11" x14ac:dyDescent="0.3">
      <c r="A12170" t="s">
        <v>47406</v>
      </c>
      <c r="B12170" t="s">
        <v>47407</v>
      </c>
      <c r="C12170" t="s">
        <v>27</v>
      </c>
      <c r="D12170" t="s">
        <v>47408</v>
      </c>
      <c r="E12170" t="s">
        <v>17709</v>
      </c>
      <c r="F12170" t="s">
        <v>41</v>
      </c>
      <c r="G12170" t="s">
        <v>42</v>
      </c>
      <c r="H12170">
        <v>0</v>
      </c>
      <c r="I12170">
        <v>0</v>
      </c>
      <c r="J12170">
        <v>0</v>
      </c>
      <c r="K12170" t="s">
        <v>47409</v>
      </c>
    </row>
    <row r="12171" spans="1:11" x14ac:dyDescent="0.3">
      <c r="A12171" t="s">
        <v>47410</v>
      </c>
      <c r="B12171" t="s">
        <v>47411</v>
      </c>
      <c r="C12171" t="s">
        <v>558</v>
      </c>
      <c r="D12171" t="s">
        <v>47412</v>
      </c>
      <c r="E12171" t="s">
        <v>32122</v>
      </c>
      <c r="F12171" t="s">
        <v>11994</v>
      </c>
      <c r="G12171" t="s">
        <v>20664</v>
      </c>
      <c r="H12171">
        <v>0</v>
      </c>
      <c r="I12171">
        <v>0</v>
      </c>
      <c r="J12171">
        <v>0</v>
      </c>
      <c r="K12171" t="s">
        <v>47413</v>
      </c>
    </row>
    <row r="12172" spans="1:11" x14ac:dyDescent="0.3">
      <c r="A12172" t="s">
        <v>47414</v>
      </c>
      <c r="B12172" t="s">
        <v>47415</v>
      </c>
      <c r="C12172" t="s">
        <v>558</v>
      </c>
      <c r="D12172" t="s">
        <v>47416</v>
      </c>
      <c r="E12172" t="s">
        <v>32122</v>
      </c>
      <c r="F12172" t="s">
        <v>16</v>
      </c>
      <c r="G12172" t="s">
        <v>26999</v>
      </c>
      <c r="H12172">
        <v>0</v>
      </c>
      <c r="I12172">
        <v>0</v>
      </c>
      <c r="J12172">
        <v>0</v>
      </c>
      <c r="K12172" t="s">
        <v>47417</v>
      </c>
    </row>
    <row r="12173" spans="1:11" x14ac:dyDescent="0.3">
      <c r="A12173" t="s">
        <v>47418</v>
      </c>
      <c r="B12173" t="s">
        <v>47419</v>
      </c>
      <c r="C12173" t="s">
        <v>27</v>
      </c>
      <c r="D12173" t="s">
        <v>47420</v>
      </c>
      <c r="E12173" t="s">
        <v>29</v>
      </c>
      <c r="F12173" t="s">
        <v>41</v>
      </c>
      <c r="G12173" t="s">
        <v>42</v>
      </c>
      <c r="H12173">
        <v>0</v>
      </c>
      <c r="I12173">
        <v>0</v>
      </c>
      <c r="J12173">
        <v>0</v>
      </c>
      <c r="K12173" t="s">
        <v>47421</v>
      </c>
    </row>
    <row r="12174" spans="1:11" x14ac:dyDescent="0.3">
      <c r="A12174" t="s">
        <v>47422</v>
      </c>
      <c r="B12174" t="s">
        <v>47423</v>
      </c>
      <c r="C12174" t="s">
        <v>27</v>
      </c>
      <c r="D12174" t="s">
        <v>47424</v>
      </c>
      <c r="E12174" t="s">
        <v>17709</v>
      </c>
      <c r="F12174" t="s">
        <v>41</v>
      </c>
      <c r="G12174" t="s">
        <v>42</v>
      </c>
      <c r="H12174">
        <v>0</v>
      </c>
      <c r="I12174">
        <v>0</v>
      </c>
      <c r="J12174">
        <v>0</v>
      </c>
      <c r="K12174" t="s">
        <v>47425</v>
      </c>
    </row>
    <row r="12175" spans="1:11" x14ac:dyDescent="0.3">
      <c r="A12175" t="s">
        <v>47426</v>
      </c>
      <c r="B12175" t="s">
        <v>47427</v>
      </c>
      <c r="C12175" t="s">
        <v>27</v>
      </c>
      <c r="D12175" t="s">
        <v>47428</v>
      </c>
      <c r="E12175" t="s">
        <v>17709</v>
      </c>
      <c r="F12175" t="s">
        <v>41</v>
      </c>
      <c r="G12175" t="s">
        <v>42</v>
      </c>
      <c r="H12175">
        <v>0</v>
      </c>
      <c r="I12175">
        <v>0</v>
      </c>
      <c r="J12175">
        <v>0</v>
      </c>
      <c r="K12175" t="s">
        <v>47429</v>
      </c>
    </row>
    <row r="12176" spans="1:11" x14ac:dyDescent="0.3">
      <c r="A12176" t="s">
        <v>47430</v>
      </c>
      <c r="B12176" t="s">
        <v>47431</v>
      </c>
      <c r="C12176" t="s">
        <v>20</v>
      </c>
      <c r="D12176" t="s">
        <v>47432</v>
      </c>
      <c r="E12176" t="s">
        <v>33633</v>
      </c>
      <c r="F12176" t="s">
        <v>3786</v>
      </c>
      <c r="G12176" t="s">
        <v>42</v>
      </c>
      <c r="H12176">
        <v>0</v>
      </c>
      <c r="I12176">
        <v>0</v>
      </c>
      <c r="J12176">
        <v>0</v>
      </c>
      <c r="K12176" t="s">
        <v>47433</v>
      </c>
    </row>
    <row r="12177" spans="1:11" x14ac:dyDescent="0.3">
      <c r="A12177" t="s">
        <v>47434</v>
      </c>
      <c r="B12177" t="s">
        <v>47435</v>
      </c>
      <c r="C12177" t="s">
        <v>20</v>
      </c>
      <c r="D12177" t="s">
        <v>47436</v>
      </c>
      <c r="E12177" t="s">
        <v>33633</v>
      </c>
      <c r="F12177" t="s">
        <v>24955</v>
      </c>
      <c r="G12177" t="s">
        <v>42</v>
      </c>
      <c r="H12177">
        <v>0</v>
      </c>
      <c r="I12177">
        <v>0</v>
      </c>
      <c r="J12177">
        <v>0</v>
      </c>
      <c r="K12177" t="s">
        <v>47437</v>
      </c>
    </row>
    <row r="12178" spans="1:11" x14ac:dyDescent="0.3">
      <c r="A12178" t="s">
        <v>47438</v>
      </c>
      <c r="B12178" t="s">
        <v>47439</v>
      </c>
      <c r="C12178" t="s">
        <v>27</v>
      </c>
      <c r="D12178" t="s">
        <v>47440</v>
      </c>
      <c r="E12178" t="s">
        <v>17709</v>
      </c>
      <c r="F12178" t="s">
        <v>41</v>
      </c>
      <c r="G12178" t="s">
        <v>42</v>
      </c>
      <c r="H12178">
        <v>0</v>
      </c>
      <c r="I12178">
        <v>0</v>
      </c>
      <c r="J12178">
        <v>0</v>
      </c>
      <c r="K12178" t="s">
        <v>47441</v>
      </c>
    </row>
    <row r="12179" spans="1:11" x14ac:dyDescent="0.3">
      <c r="A12179" t="s">
        <v>47442</v>
      </c>
      <c r="B12179" t="s">
        <v>47443</v>
      </c>
      <c r="C12179" t="s">
        <v>27</v>
      </c>
      <c r="D12179" t="s">
        <v>47444</v>
      </c>
      <c r="E12179" t="s">
        <v>17709</v>
      </c>
      <c r="F12179" t="s">
        <v>41</v>
      </c>
      <c r="G12179" t="s">
        <v>42</v>
      </c>
      <c r="H12179">
        <v>0</v>
      </c>
      <c r="I12179">
        <v>0</v>
      </c>
      <c r="J12179">
        <v>0</v>
      </c>
      <c r="K12179" t="s">
        <v>47445</v>
      </c>
    </row>
    <row r="12180" spans="1:11" x14ac:dyDescent="0.3">
      <c r="A12180" t="s">
        <v>47446</v>
      </c>
      <c r="B12180" t="s">
        <v>47447</v>
      </c>
      <c r="C12180" t="s">
        <v>13</v>
      </c>
      <c r="D12180" t="s">
        <v>47448</v>
      </c>
      <c r="E12180" t="s">
        <v>41916</v>
      </c>
      <c r="F12180" t="s">
        <v>16</v>
      </c>
      <c r="G12180" t="s">
        <v>30856</v>
      </c>
      <c r="H12180">
        <v>0</v>
      </c>
      <c r="I12180">
        <v>0</v>
      </c>
      <c r="J12180">
        <v>0</v>
      </c>
      <c r="K12180" t="s">
        <v>47449</v>
      </c>
    </row>
    <row r="12181" spans="1:11" x14ac:dyDescent="0.3">
      <c r="A12181" t="s">
        <v>47450</v>
      </c>
      <c r="B12181" t="s">
        <v>47451</v>
      </c>
      <c r="C12181" t="s">
        <v>466</v>
      </c>
      <c r="D12181" t="s">
        <v>47452</v>
      </c>
      <c r="E12181" t="s">
        <v>41948</v>
      </c>
      <c r="F12181" t="s">
        <v>16</v>
      </c>
      <c r="G12181" t="s">
        <v>4262</v>
      </c>
      <c r="H12181">
        <v>0</v>
      </c>
      <c r="I12181">
        <v>0</v>
      </c>
      <c r="J12181">
        <v>0</v>
      </c>
      <c r="K12181" t="s">
        <v>47453</v>
      </c>
    </row>
    <row r="12182" spans="1:11" x14ac:dyDescent="0.3">
      <c r="A12182" t="s">
        <v>47454</v>
      </c>
      <c r="B12182" t="s">
        <v>47455</v>
      </c>
      <c r="C12182" t="s">
        <v>558</v>
      </c>
      <c r="E12182" t="s">
        <v>981</v>
      </c>
      <c r="F12182" t="s">
        <v>16</v>
      </c>
      <c r="G12182" t="s">
        <v>5302</v>
      </c>
      <c r="H12182">
        <v>0</v>
      </c>
      <c r="I12182">
        <v>0</v>
      </c>
      <c r="J12182">
        <v>0</v>
      </c>
      <c r="K12182" t="s">
        <v>47456</v>
      </c>
    </row>
    <row r="12183" spans="1:11" x14ac:dyDescent="0.3">
      <c r="A12183" t="s">
        <v>47457</v>
      </c>
      <c r="B12183" t="s">
        <v>47458</v>
      </c>
      <c r="C12183" t="s">
        <v>466</v>
      </c>
      <c r="D12183" t="s">
        <v>47459</v>
      </c>
      <c r="E12183" t="s">
        <v>33633</v>
      </c>
      <c r="F12183" t="s">
        <v>16</v>
      </c>
      <c r="G12183" t="s">
        <v>1463</v>
      </c>
      <c r="H12183">
        <v>0</v>
      </c>
      <c r="I12183">
        <v>0</v>
      </c>
      <c r="J12183">
        <v>0</v>
      </c>
      <c r="K12183" t="s">
        <v>47460</v>
      </c>
    </row>
    <row r="12184" spans="1:11" x14ac:dyDescent="0.3">
      <c r="A12184" t="s">
        <v>47461</v>
      </c>
      <c r="B12184" t="s">
        <v>47462</v>
      </c>
      <c r="C12184" t="s">
        <v>20</v>
      </c>
      <c r="D12184" t="s">
        <v>47463</v>
      </c>
      <c r="E12184" t="s">
        <v>33633</v>
      </c>
      <c r="F12184" t="s">
        <v>16</v>
      </c>
      <c r="G12184" t="s">
        <v>951</v>
      </c>
      <c r="H12184">
        <v>0</v>
      </c>
      <c r="I12184">
        <v>0</v>
      </c>
      <c r="J12184">
        <v>0</v>
      </c>
      <c r="K12184" t="s">
        <v>47464</v>
      </c>
    </row>
    <row r="12185" spans="1:11" x14ac:dyDescent="0.3">
      <c r="A12185" t="s">
        <v>47465</v>
      </c>
      <c r="B12185" t="s">
        <v>47466</v>
      </c>
      <c r="C12185" t="s">
        <v>466</v>
      </c>
      <c r="D12185" t="s">
        <v>47467</v>
      </c>
      <c r="E12185" t="s">
        <v>41948</v>
      </c>
      <c r="F12185" t="s">
        <v>16</v>
      </c>
      <c r="G12185" t="s">
        <v>951</v>
      </c>
      <c r="H12185">
        <v>0</v>
      </c>
      <c r="I12185">
        <v>0</v>
      </c>
      <c r="J12185">
        <v>0</v>
      </c>
      <c r="K12185" t="s">
        <v>47468</v>
      </c>
    </row>
    <row r="12186" spans="1:11" x14ac:dyDescent="0.3">
      <c r="A12186" t="s">
        <v>47469</v>
      </c>
      <c r="B12186" t="s">
        <v>47470</v>
      </c>
      <c r="C12186" t="s">
        <v>20</v>
      </c>
      <c r="D12186" t="s">
        <v>47471</v>
      </c>
      <c r="E12186" t="s">
        <v>33633</v>
      </c>
      <c r="F12186" t="s">
        <v>2437</v>
      </c>
      <c r="G12186" t="s">
        <v>42</v>
      </c>
      <c r="H12186">
        <v>0</v>
      </c>
      <c r="I12186">
        <v>0</v>
      </c>
      <c r="J12186">
        <v>0</v>
      </c>
      <c r="K12186" t="s">
        <v>47472</v>
      </c>
    </row>
    <row r="12187" spans="1:11" x14ac:dyDescent="0.3">
      <c r="A12187" t="s">
        <v>47473</v>
      </c>
      <c r="B12187" t="s">
        <v>47474</v>
      </c>
      <c r="C12187" t="s">
        <v>20</v>
      </c>
      <c r="D12187" t="s">
        <v>47475</v>
      </c>
      <c r="E12187" t="s">
        <v>33633</v>
      </c>
      <c r="F12187" t="s">
        <v>6975</v>
      </c>
      <c r="G12187" t="s">
        <v>9124</v>
      </c>
      <c r="H12187">
        <v>0</v>
      </c>
      <c r="I12187">
        <v>0</v>
      </c>
      <c r="J12187">
        <v>0</v>
      </c>
      <c r="K12187" t="s">
        <v>47476</v>
      </c>
    </row>
    <row r="12188" spans="1:11" x14ac:dyDescent="0.3">
      <c r="A12188" t="s">
        <v>47477</v>
      </c>
      <c r="C12188" t="s">
        <v>20</v>
      </c>
      <c r="D12188" t="s">
        <v>47478</v>
      </c>
      <c r="E12188" t="s">
        <v>33633</v>
      </c>
      <c r="F12188" t="s">
        <v>16</v>
      </c>
      <c r="G12188" t="s">
        <v>1934</v>
      </c>
      <c r="H12188">
        <v>0</v>
      </c>
      <c r="I12188">
        <v>0</v>
      </c>
      <c r="J12188">
        <v>0</v>
      </c>
      <c r="K12188" t="s">
        <v>47479</v>
      </c>
    </row>
    <row r="12189" spans="1:11" x14ac:dyDescent="0.3">
      <c r="A12189" t="s">
        <v>47480</v>
      </c>
      <c r="B12189" t="s">
        <v>47481</v>
      </c>
      <c r="C12189" t="s">
        <v>20</v>
      </c>
      <c r="D12189" t="s">
        <v>47482</v>
      </c>
      <c r="E12189" t="s">
        <v>33633</v>
      </c>
      <c r="F12189" t="s">
        <v>2703</v>
      </c>
      <c r="G12189" t="s">
        <v>42</v>
      </c>
      <c r="H12189">
        <v>0</v>
      </c>
      <c r="I12189">
        <v>0</v>
      </c>
      <c r="J12189">
        <v>0</v>
      </c>
      <c r="K12189" t="s">
        <v>47483</v>
      </c>
    </row>
    <row r="12190" spans="1:11" x14ac:dyDescent="0.3">
      <c r="A12190" t="s">
        <v>47484</v>
      </c>
      <c r="B12190" t="s">
        <v>47485</v>
      </c>
      <c r="C12190" t="s">
        <v>27</v>
      </c>
      <c r="D12190" t="s">
        <v>47486</v>
      </c>
      <c r="E12190" t="s">
        <v>17709</v>
      </c>
      <c r="F12190" t="s">
        <v>41</v>
      </c>
      <c r="G12190" t="s">
        <v>42</v>
      </c>
      <c r="H12190">
        <v>0</v>
      </c>
      <c r="I12190">
        <v>0</v>
      </c>
      <c r="J12190">
        <v>0</v>
      </c>
      <c r="K12190" t="s">
        <v>47487</v>
      </c>
    </row>
    <row r="12191" spans="1:11" x14ac:dyDescent="0.3">
      <c r="A12191" t="s">
        <v>47488</v>
      </c>
      <c r="B12191" t="s">
        <v>47489</v>
      </c>
      <c r="C12191" t="s">
        <v>20</v>
      </c>
      <c r="D12191" t="s">
        <v>47490</v>
      </c>
      <c r="E12191" t="s">
        <v>33633</v>
      </c>
      <c r="F12191" t="s">
        <v>16</v>
      </c>
      <c r="G12191" t="s">
        <v>11985</v>
      </c>
      <c r="H12191">
        <v>0</v>
      </c>
      <c r="I12191">
        <v>0</v>
      </c>
      <c r="J12191">
        <v>0</v>
      </c>
      <c r="K12191" t="s">
        <v>47491</v>
      </c>
    </row>
    <row r="12192" spans="1:11" x14ac:dyDescent="0.3">
      <c r="A12192" t="s">
        <v>47492</v>
      </c>
      <c r="B12192" t="s">
        <v>47455</v>
      </c>
      <c r="C12192" t="s">
        <v>27</v>
      </c>
      <c r="D12192" t="s">
        <v>47493</v>
      </c>
      <c r="E12192" t="s">
        <v>29</v>
      </c>
      <c r="F12192" t="s">
        <v>41</v>
      </c>
      <c r="G12192" t="s">
        <v>42</v>
      </c>
      <c r="H12192">
        <v>0</v>
      </c>
      <c r="I12192">
        <v>0</v>
      </c>
      <c r="J12192">
        <v>0</v>
      </c>
      <c r="K12192" t="s">
        <v>47494</v>
      </c>
    </row>
    <row r="12193" spans="1:11" x14ac:dyDescent="0.3">
      <c r="A12193" t="s">
        <v>47495</v>
      </c>
      <c r="B12193" t="s">
        <v>47496</v>
      </c>
      <c r="C12193" t="s">
        <v>27</v>
      </c>
      <c r="D12193" t="s">
        <v>47497</v>
      </c>
      <c r="E12193" t="s">
        <v>17709</v>
      </c>
      <c r="F12193" t="s">
        <v>41</v>
      </c>
      <c r="G12193" t="s">
        <v>42</v>
      </c>
      <c r="H12193">
        <v>0</v>
      </c>
      <c r="I12193">
        <v>0</v>
      </c>
      <c r="J12193">
        <v>0</v>
      </c>
      <c r="K12193" t="s">
        <v>47498</v>
      </c>
    </row>
    <row r="12194" spans="1:11" x14ac:dyDescent="0.3">
      <c r="A12194" t="s">
        <v>47499</v>
      </c>
      <c r="B12194" t="s">
        <v>47500</v>
      </c>
      <c r="C12194" t="s">
        <v>27</v>
      </c>
      <c r="D12194" t="s">
        <v>47501</v>
      </c>
      <c r="E12194" t="s">
        <v>17709</v>
      </c>
      <c r="F12194" t="s">
        <v>41</v>
      </c>
      <c r="G12194" t="s">
        <v>42</v>
      </c>
      <c r="H12194">
        <v>0</v>
      </c>
      <c r="I12194">
        <v>0</v>
      </c>
      <c r="J12194">
        <v>0</v>
      </c>
      <c r="K12194" t="s">
        <v>47502</v>
      </c>
    </row>
    <row r="12195" spans="1:11" x14ac:dyDescent="0.3">
      <c r="A12195" t="s">
        <v>47503</v>
      </c>
      <c r="C12195" t="s">
        <v>13</v>
      </c>
      <c r="D12195" t="s">
        <v>47504</v>
      </c>
      <c r="E12195" t="s">
        <v>41916</v>
      </c>
      <c r="F12195" t="s">
        <v>16</v>
      </c>
      <c r="G12195" t="s">
        <v>27224</v>
      </c>
      <c r="H12195">
        <v>0</v>
      </c>
      <c r="I12195">
        <v>0</v>
      </c>
      <c r="J12195">
        <v>0</v>
      </c>
      <c r="K12195" t="s">
        <v>47505</v>
      </c>
    </row>
    <row r="12196" spans="1:11" x14ac:dyDescent="0.3">
      <c r="A12196" t="s">
        <v>47506</v>
      </c>
      <c r="B12196" t="s">
        <v>47507</v>
      </c>
      <c r="C12196" t="s">
        <v>466</v>
      </c>
      <c r="D12196" t="s">
        <v>47508</v>
      </c>
      <c r="E12196" t="s">
        <v>41948</v>
      </c>
      <c r="F12196" t="s">
        <v>11292</v>
      </c>
      <c r="G12196" t="s">
        <v>42</v>
      </c>
      <c r="H12196">
        <v>0</v>
      </c>
      <c r="I12196">
        <v>0</v>
      </c>
      <c r="J12196">
        <v>0</v>
      </c>
      <c r="K12196" t="s">
        <v>47509</v>
      </c>
    </row>
    <row r="12197" spans="1:11" x14ac:dyDescent="0.3">
      <c r="A12197" t="s">
        <v>47510</v>
      </c>
      <c r="B12197" t="s">
        <v>47511</v>
      </c>
      <c r="C12197" t="s">
        <v>466</v>
      </c>
      <c r="D12197" t="s">
        <v>47512</v>
      </c>
      <c r="E12197" t="s">
        <v>41948</v>
      </c>
      <c r="F12197" t="s">
        <v>14941</v>
      </c>
      <c r="G12197" t="s">
        <v>42</v>
      </c>
      <c r="H12197">
        <v>0</v>
      </c>
      <c r="I12197">
        <v>0</v>
      </c>
      <c r="J12197">
        <v>0</v>
      </c>
      <c r="K12197" t="s">
        <v>47513</v>
      </c>
    </row>
    <row r="12198" spans="1:11" x14ac:dyDescent="0.3">
      <c r="A12198" t="s">
        <v>47514</v>
      </c>
      <c r="B12198" t="s">
        <v>47515</v>
      </c>
      <c r="C12198" t="s">
        <v>20</v>
      </c>
      <c r="D12198" t="s">
        <v>47516</v>
      </c>
      <c r="E12198" t="s">
        <v>33633</v>
      </c>
      <c r="F12198" t="s">
        <v>12900</v>
      </c>
      <c r="G12198" t="s">
        <v>42</v>
      </c>
      <c r="H12198">
        <v>0</v>
      </c>
      <c r="I12198">
        <v>0</v>
      </c>
      <c r="J12198">
        <v>0</v>
      </c>
      <c r="K12198" t="s">
        <v>47517</v>
      </c>
    </row>
    <row r="12199" spans="1:11" x14ac:dyDescent="0.3">
      <c r="A12199" t="s">
        <v>47518</v>
      </c>
      <c r="B12199" t="s">
        <v>47519</v>
      </c>
      <c r="C12199" t="s">
        <v>558</v>
      </c>
      <c r="D12199" t="s">
        <v>47520</v>
      </c>
      <c r="E12199" t="s">
        <v>32122</v>
      </c>
      <c r="F12199" t="s">
        <v>4100</v>
      </c>
      <c r="G12199" t="s">
        <v>5327</v>
      </c>
      <c r="H12199">
        <v>0</v>
      </c>
      <c r="I12199">
        <v>0</v>
      </c>
      <c r="J12199">
        <v>0</v>
      </c>
      <c r="K12199" t="s">
        <v>47521</v>
      </c>
    </row>
    <row r="12200" spans="1:11" x14ac:dyDescent="0.3">
      <c r="A12200" t="s">
        <v>47522</v>
      </c>
      <c r="B12200" t="s">
        <v>47523</v>
      </c>
      <c r="C12200" t="s">
        <v>27</v>
      </c>
      <c r="D12200" t="s">
        <v>47524</v>
      </c>
      <c r="E12200" t="s">
        <v>17709</v>
      </c>
      <c r="F12200" t="s">
        <v>16</v>
      </c>
      <c r="G12200" t="s">
        <v>11425</v>
      </c>
      <c r="H12200">
        <v>0</v>
      </c>
      <c r="I12200">
        <v>0</v>
      </c>
      <c r="J12200">
        <v>0</v>
      </c>
      <c r="K12200" t="s">
        <v>47525</v>
      </c>
    </row>
    <row r="12201" spans="1:11" x14ac:dyDescent="0.3">
      <c r="A12201" t="s">
        <v>47526</v>
      </c>
      <c r="B12201" t="s">
        <v>47527</v>
      </c>
      <c r="C12201" t="s">
        <v>27</v>
      </c>
      <c r="D12201" t="s">
        <v>47528</v>
      </c>
      <c r="E12201" t="s">
        <v>17709</v>
      </c>
      <c r="F12201" t="s">
        <v>16</v>
      </c>
      <c r="G12201" t="s">
        <v>11425</v>
      </c>
      <c r="H12201">
        <v>0</v>
      </c>
      <c r="I12201">
        <v>0</v>
      </c>
      <c r="J12201">
        <v>0</v>
      </c>
      <c r="K12201" t="s">
        <v>47529</v>
      </c>
    </row>
    <row r="12202" spans="1:11" x14ac:dyDescent="0.3">
      <c r="A12202" t="s">
        <v>47530</v>
      </c>
      <c r="C12202" t="s">
        <v>27</v>
      </c>
      <c r="D12202" t="s">
        <v>47531</v>
      </c>
      <c r="E12202" t="s">
        <v>29</v>
      </c>
      <c r="F12202" t="s">
        <v>41</v>
      </c>
      <c r="G12202" t="s">
        <v>42</v>
      </c>
      <c r="H12202">
        <v>0</v>
      </c>
      <c r="I12202">
        <v>0</v>
      </c>
      <c r="J12202">
        <v>0</v>
      </c>
      <c r="K12202" t="s">
        <v>47532</v>
      </c>
    </row>
    <row r="12203" spans="1:11" x14ac:dyDescent="0.3">
      <c r="A12203" t="s">
        <v>47533</v>
      </c>
      <c r="B12203" t="s">
        <v>47534</v>
      </c>
      <c r="C12203" t="s">
        <v>27</v>
      </c>
      <c r="D12203" t="s">
        <v>47535</v>
      </c>
      <c r="E12203" t="s">
        <v>17709</v>
      </c>
      <c r="F12203" t="s">
        <v>16</v>
      </c>
      <c r="G12203" t="s">
        <v>7885</v>
      </c>
      <c r="H12203">
        <v>0</v>
      </c>
      <c r="I12203">
        <v>0</v>
      </c>
      <c r="J12203">
        <v>0</v>
      </c>
      <c r="K12203" t="s">
        <v>47536</v>
      </c>
    </row>
    <row r="12204" spans="1:11" x14ac:dyDescent="0.3">
      <c r="A12204" t="s">
        <v>47537</v>
      </c>
      <c r="B12204" t="s">
        <v>47538</v>
      </c>
      <c r="C12204" t="s">
        <v>27</v>
      </c>
      <c r="D12204" t="s">
        <v>47539</v>
      </c>
      <c r="E12204" t="s">
        <v>17709</v>
      </c>
      <c r="F12204" t="s">
        <v>16</v>
      </c>
      <c r="G12204" t="s">
        <v>96</v>
      </c>
      <c r="H12204">
        <v>0</v>
      </c>
      <c r="I12204">
        <v>0</v>
      </c>
      <c r="J12204">
        <v>0</v>
      </c>
      <c r="K12204" t="s">
        <v>47540</v>
      </c>
    </row>
    <row r="12205" spans="1:11" x14ac:dyDescent="0.3">
      <c r="A12205" t="s">
        <v>47541</v>
      </c>
      <c r="B12205" t="s">
        <v>47542</v>
      </c>
      <c r="C12205" t="s">
        <v>27</v>
      </c>
      <c r="D12205" t="s">
        <v>47543</v>
      </c>
      <c r="E12205" t="s">
        <v>17709</v>
      </c>
      <c r="F12205" t="s">
        <v>16</v>
      </c>
      <c r="G12205" t="s">
        <v>2318</v>
      </c>
      <c r="H12205">
        <v>0</v>
      </c>
      <c r="I12205">
        <v>0</v>
      </c>
      <c r="J12205">
        <v>0</v>
      </c>
      <c r="K12205" t="s">
        <v>47544</v>
      </c>
    </row>
    <row r="12206" spans="1:11" x14ac:dyDescent="0.3">
      <c r="A12206" t="s">
        <v>47545</v>
      </c>
      <c r="B12206" t="s">
        <v>47546</v>
      </c>
      <c r="C12206" t="s">
        <v>558</v>
      </c>
      <c r="D12206" t="s">
        <v>47547</v>
      </c>
      <c r="E12206" t="s">
        <v>32122</v>
      </c>
      <c r="F12206" t="s">
        <v>16</v>
      </c>
      <c r="G12206" t="s">
        <v>3335</v>
      </c>
      <c r="H12206">
        <v>0</v>
      </c>
      <c r="I12206">
        <v>0</v>
      </c>
      <c r="J12206">
        <v>0</v>
      </c>
      <c r="K12206" t="s">
        <v>47548</v>
      </c>
    </row>
    <row r="12207" spans="1:11" x14ac:dyDescent="0.3">
      <c r="A12207" t="s">
        <v>47549</v>
      </c>
      <c r="B12207" t="s">
        <v>47550</v>
      </c>
      <c r="C12207" t="s">
        <v>27</v>
      </c>
      <c r="D12207" t="s">
        <v>47551</v>
      </c>
      <c r="E12207" t="s">
        <v>17709</v>
      </c>
      <c r="F12207" t="s">
        <v>16</v>
      </c>
      <c r="G12207" t="s">
        <v>155</v>
      </c>
      <c r="H12207">
        <v>0</v>
      </c>
      <c r="I12207">
        <v>0</v>
      </c>
      <c r="J12207">
        <v>0</v>
      </c>
      <c r="K12207" t="s">
        <v>47552</v>
      </c>
    </row>
    <row r="12208" spans="1:11" x14ac:dyDescent="0.3">
      <c r="A12208" t="s">
        <v>47553</v>
      </c>
      <c r="B12208" t="s">
        <v>47554</v>
      </c>
      <c r="C12208" t="s">
        <v>27</v>
      </c>
      <c r="D12208" t="s">
        <v>47555</v>
      </c>
      <c r="E12208" t="s">
        <v>17709</v>
      </c>
      <c r="F12208" t="s">
        <v>16</v>
      </c>
      <c r="G12208" t="s">
        <v>7669</v>
      </c>
      <c r="H12208">
        <v>0</v>
      </c>
      <c r="I12208">
        <v>0</v>
      </c>
      <c r="J12208">
        <v>0</v>
      </c>
      <c r="K12208" t="s">
        <v>47556</v>
      </c>
    </row>
    <row r="12209" spans="1:11" x14ac:dyDescent="0.3">
      <c r="A12209" t="s">
        <v>47557</v>
      </c>
      <c r="B12209" t="s">
        <v>47558</v>
      </c>
      <c r="C12209" t="s">
        <v>27</v>
      </c>
      <c r="D12209" t="s">
        <v>47559</v>
      </c>
      <c r="E12209" t="s">
        <v>29</v>
      </c>
      <c r="F12209" t="s">
        <v>41</v>
      </c>
      <c r="G12209" t="s">
        <v>42</v>
      </c>
      <c r="H12209">
        <v>0</v>
      </c>
      <c r="I12209">
        <v>0</v>
      </c>
      <c r="J12209">
        <v>0</v>
      </c>
      <c r="K12209" t="s">
        <v>47560</v>
      </c>
    </row>
    <row r="12210" spans="1:11" x14ac:dyDescent="0.3">
      <c r="A12210" t="s">
        <v>47561</v>
      </c>
      <c r="B12210" t="s">
        <v>47562</v>
      </c>
      <c r="C12210" t="s">
        <v>558</v>
      </c>
      <c r="D12210" t="s">
        <v>47563</v>
      </c>
      <c r="E12210" t="s">
        <v>32122</v>
      </c>
      <c r="F12210" t="s">
        <v>16</v>
      </c>
      <c r="G12210" t="s">
        <v>15804</v>
      </c>
      <c r="H12210">
        <v>0</v>
      </c>
      <c r="I12210">
        <v>0</v>
      </c>
      <c r="J12210">
        <v>0</v>
      </c>
      <c r="K12210" t="s">
        <v>47564</v>
      </c>
    </row>
    <row r="12211" spans="1:11" x14ac:dyDescent="0.3">
      <c r="A12211" t="s">
        <v>47565</v>
      </c>
      <c r="B12211" t="s">
        <v>47566</v>
      </c>
      <c r="C12211" t="s">
        <v>27</v>
      </c>
      <c r="D12211" t="s">
        <v>47567</v>
      </c>
      <c r="E12211" t="s">
        <v>17709</v>
      </c>
      <c r="F12211" t="s">
        <v>16</v>
      </c>
      <c r="G12211" t="s">
        <v>274</v>
      </c>
      <c r="H12211">
        <v>0</v>
      </c>
      <c r="I12211">
        <v>0</v>
      </c>
      <c r="J12211">
        <v>0</v>
      </c>
      <c r="K12211" t="s">
        <v>47568</v>
      </c>
    </row>
    <row r="12212" spans="1:11" x14ac:dyDescent="0.3">
      <c r="A12212" t="s">
        <v>47569</v>
      </c>
      <c r="B12212" t="s">
        <v>47570</v>
      </c>
      <c r="C12212" t="s">
        <v>27</v>
      </c>
      <c r="D12212" t="s">
        <v>47571</v>
      </c>
      <c r="E12212" t="s">
        <v>17709</v>
      </c>
      <c r="F12212" t="s">
        <v>16</v>
      </c>
      <c r="G12212" t="s">
        <v>11765</v>
      </c>
      <c r="H12212">
        <v>0</v>
      </c>
      <c r="I12212">
        <v>0</v>
      </c>
      <c r="J12212">
        <v>0</v>
      </c>
      <c r="K12212" t="s">
        <v>47572</v>
      </c>
    </row>
    <row r="12213" spans="1:11" x14ac:dyDescent="0.3">
      <c r="A12213" t="s">
        <v>47573</v>
      </c>
      <c r="B12213" t="s">
        <v>47574</v>
      </c>
      <c r="C12213" t="s">
        <v>558</v>
      </c>
      <c r="D12213" t="s">
        <v>47575</v>
      </c>
      <c r="E12213" t="s">
        <v>32122</v>
      </c>
      <c r="F12213" t="s">
        <v>16</v>
      </c>
      <c r="G12213" t="s">
        <v>5387</v>
      </c>
      <c r="H12213">
        <v>0</v>
      </c>
      <c r="I12213">
        <v>0</v>
      </c>
      <c r="J12213">
        <v>0</v>
      </c>
      <c r="K12213" t="s">
        <v>47576</v>
      </c>
    </row>
    <row r="12214" spans="1:11" x14ac:dyDescent="0.3">
      <c r="A12214" t="s">
        <v>47577</v>
      </c>
      <c r="C12214" t="s">
        <v>27</v>
      </c>
      <c r="D12214" t="s">
        <v>47578</v>
      </c>
      <c r="E12214" t="s">
        <v>29</v>
      </c>
      <c r="F12214" t="s">
        <v>41</v>
      </c>
      <c r="G12214" t="s">
        <v>42</v>
      </c>
      <c r="H12214">
        <v>0</v>
      </c>
      <c r="I12214">
        <v>0</v>
      </c>
      <c r="J12214">
        <v>0</v>
      </c>
      <c r="K12214" t="s">
        <v>47579</v>
      </c>
    </row>
    <row r="12215" spans="1:11" x14ac:dyDescent="0.3">
      <c r="A12215" t="s">
        <v>47580</v>
      </c>
      <c r="B12215" t="s">
        <v>47581</v>
      </c>
      <c r="C12215" t="s">
        <v>27</v>
      </c>
      <c r="D12215" t="s">
        <v>47582</v>
      </c>
      <c r="E12215" t="s">
        <v>17709</v>
      </c>
      <c r="F12215" t="s">
        <v>41</v>
      </c>
      <c r="G12215" t="s">
        <v>42</v>
      </c>
      <c r="H12215">
        <v>0</v>
      </c>
      <c r="I12215">
        <v>0</v>
      </c>
      <c r="J12215">
        <v>0</v>
      </c>
      <c r="K12215" t="s">
        <v>47583</v>
      </c>
    </row>
    <row r="12216" spans="1:11" x14ac:dyDescent="0.3">
      <c r="A12216" t="s">
        <v>47584</v>
      </c>
      <c r="B12216" t="s">
        <v>47585</v>
      </c>
      <c r="C12216" t="s">
        <v>27</v>
      </c>
      <c r="D12216" t="s">
        <v>47586</v>
      </c>
      <c r="E12216" t="s">
        <v>17709</v>
      </c>
      <c r="F12216" t="s">
        <v>41</v>
      </c>
      <c r="G12216" t="s">
        <v>42</v>
      </c>
      <c r="H12216">
        <v>0</v>
      </c>
      <c r="I12216">
        <v>0</v>
      </c>
      <c r="J12216">
        <v>0</v>
      </c>
      <c r="K12216" t="s">
        <v>47587</v>
      </c>
    </row>
    <row r="12217" spans="1:11" x14ac:dyDescent="0.3">
      <c r="A12217" t="s">
        <v>47588</v>
      </c>
      <c r="B12217" t="s">
        <v>47589</v>
      </c>
      <c r="C12217" t="s">
        <v>558</v>
      </c>
      <c r="D12217" t="s">
        <v>47590</v>
      </c>
      <c r="E12217" t="s">
        <v>32122</v>
      </c>
      <c r="F12217" t="s">
        <v>3538</v>
      </c>
      <c r="G12217" t="s">
        <v>42</v>
      </c>
      <c r="H12217">
        <v>0</v>
      </c>
      <c r="I12217">
        <v>0</v>
      </c>
      <c r="J12217">
        <v>0</v>
      </c>
      <c r="K12217" t="s">
        <v>47591</v>
      </c>
    </row>
    <row r="12218" spans="1:11" x14ac:dyDescent="0.3">
      <c r="A12218" t="s">
        <v>47592</v>
      </c>
      <c r="B12218" t="s">
        <v>47593</v>
      </c>
      <c r="C12218" t="s">
        <v>27</v>
      </c>
      <c r="D12218" t="s">
        <v>47594</v>
      </c>
      <c r="E12218" t="s">
        <v>17709</v>
      </c>
      <c r="F12218" t="s">
        <v>41</v>
      </c>
      <c r="G12218" t="s">
        <v>42</v>
      </c>
      <c r="H12218">
        <v>0</v>
      </c>
      <c r="I12218">
        <v>0</v>
      </c>
      <c r="J12218">
        <v>0</v>
      </c>
      <c r="K12218" t="s">
        <v>47595</v>
      </c>
    </row>
    <row r="12219" spans="1:11" x14ac:dyDescent="0.3">
      <c r="A12219" t="s">
        <v>47596</v>
      </c>
      <c r="B12219" t="s">
        <v>47597</v>
      </c>
      <c r="C12219" t="s">
        <v>27</v>
      </c>
      <c r="D12219" t="s">
        <v>47598</v>
      </c>
      <c r="E12219" t="s">
        <v>17709</v>
      </c>
      <c r="F12219" t="s">
        <v>1452</v>
      </c>
      <c r="G12219" t="s">
        <v>5843</v>
      </c>
      <c r="H12219">
        <v>0</v>
      </c>
      <c r="I12219">
        <v>0</v>
      </c>
      <c r="J12219">
        <v>0</v>
      </c>
      <c r="K12219" t="s">
        <v>47599</v>
      </c>
    </row>
    <row r="12220" spans="1:11" x14ac:dyDescent="0.3">
      <c r="A12220" t="s">
        <v>47600</v>
      </c>
      <c r="B12220" t="s">
        <v>47601</v>
      </c>
      <c r="C12220" t="s">
        <v>558</v>
      </c>
      <c r="D12220" t="s">
        <v>47602</v>
      </c>
      <c r="E12220" t="s">
        <v>32122</v>
      </c>
      <c r="F12220" t="s">
        <v>41</v>
      </c>
      <c r="G12220" t="s">
        <v>42</v>
      </c>
      <c r="H12220">
        <v>0</v>
      </c>
      <c r="I12220">
        <v>0</v>
      </c>
      <c r="J12220">
        <v>0</v>
      </c>
      <c r="K12220" t="s">
        <v>47603</v>
      </c>
    </row>
    <row r="12221" spans="1:11" x14ac:dyDescent="0.3">
      <c r="A12221" t="s">
        <v>47604</v>
      </c>
      <c r="C12221" t="s">
        <v>27</v>
      </c>
      <c r="D12221" t="s">
        <v>47605</v>
      </c>
      <c r="E12221" t="s">
        <v>29</v>
      </c>
      <c r="F12221" t="s">
        <v>41</v>
      </c>
      <c r="G12221" t="s">
        <v>42</v>
      </c>
      <c r="H12221">
        <v>0</v>
      </c>
      <c r="I12221">
        <v>0</v>
      </c>
      <c r="J12221">
        <v>0</v>
      </c>
      <c r="K12221" t="s">
        <v>47606</v>
      </c>
    </row>
    <row r="12222" spans="1:11" x14ac:dyDescent="0.3">
      <c r="A12222" t="s">
        <v>47607</v>
      </c>
      <c r="B12222" t="s">
        <v>47608</v>
      </c>
      <c r="C12222" t="s">
        <v>558</v>
      </c>
      <c r="D12222" t="s">
        <v>47609</v>
      </c>
      <c r="E12222" t="s">
        <v>32122</v>
      </c>
      <c r="F12222" t="s">
        <v>16017</v>
      </c>
      <c r="G12222" t="s">
        <v>42</v>
      </c>
      <c r="H12222">
        <v>0</v>
      </c>
      <c r="I12222">
        <v>0</v>
      </c>
      <c r="J12222">
        <v>0</v>
      </c>
      <c r="K12222" t="s">
        <v>47610</v>
      </c>
    </row>
    <row r="12223" spans="1:11" x14ac:dyDescent="0.3">
      <c r="A12223" t="s">
        <v>47611</v>
      </c>
      <c r="B12223" t="s">
        <v>47612</v>
      </c>
      <c r="C12223" t="s">
        <v>558</v>
      </c>
      <c r="D12223" t="s">
        <v>47613</v>
      </c>
      <c r="E12223" t="s">
        <v>32122</v>
      </c>
      <c r="F12223" t="s">
        <v>3521</v>
      </c>
      <c r="G12223" t="s">
        <v>42</v>
      </c>
      <c r="H12223">
        <v>0</v>
      </c>
      <c r="I12223">
        <v>0</v>
      </c>
      <c r="J12223">
        <v>0</v>
      </c>
      <c r="K12223" t="s">
        <v>47614</v>
      </c>
    </row>
    <row r="12224" spans="1:11" x14ac:dyDescent="0.3">
      <c r="A12224" t="s">
        <v>47615</v>
      </c>
      <c r="B12224" t="s">
        <v>47616</v>
      </c>
      <c r="C12224" t="s">
        <v>27</v>
      </c>
      <c r="D12224" t="s">
        <v>47617</v>
      </c>
      <c r="E12224" t="s">
        <v>17709</v>
      </c>
      <c r="F12224" t="s">
        <v>41</v>
      </c>
      <c r="G12224" t="s">
        <v>42</v>
      </c>
      <c r="H12224">
        <v>0</v>
      </c>
      <c r="I12224">
        <v>0</v>
      </c>
      <c r="J12224">
        <v>0</v>
      </c>
      <c r="K12224" t="s">
        <v>47618</v>
      </c>
    </row>
    <row r="12225" spans="1:11" x14ac:dyDescent="0.3">
      <c r="A12225" t="s">
        <v>47619</v>
      </c>
      <c r="B12225" t="s">
        <v>47620</v>
      </c>
      <c r="C12225" t="s">
        <v>27</v>
      </c>
      <c r="D12225" t="s">
        <v>47621</v>
      </c>
      <c r="E12225" t="s">
        <v>17709</v>
      </c>
      <c r="F12225" t="s">
        <v>41</v>
      </c>
      <c r="G12225" t="s">
        <v>42</v>
      </c>
      <c r="H12225">
        <v>0</v>
      </c>
      <c r="I12225">
        <v>0</v>
      </c>
      <c r="J12225">
        <v>0</v>
      </c>
      <c r="K12225" t="s">
        <v>47622</v>
      </c>
    </row>
    <row r="12226" spans="1:11" x14ac:dyDescent="0.3">
      <c r="A12226" t="s">
        <v>47623</v>
      </c>
      <c r="B12226" t="s">
        <v>47624</v>
      </c>
      <c r="C12226" t="s">
        <v>27</v>
      </c>
      <c r="D12226" t="s">
        <v>47625</v>
      </c>
      <c r="E12226" t="s">
        <v>17709</v>
      </c>
      <c r="F12226" t="s">
        <v>41</v>
      </c>
      <c r="G12226" t="s">
        <v>42</v>
      </c>
      <c r="H12226">
        <v>0</v>
      </c>
      <c r="I12226">
        <v>0</v>
      </c>
      <c r="J12226">
        <v>0</v>
      </c>
      <c r="K12226" t="s">
        <v>47626</v>
      </c>
    </row>
    <row r="12227" spans="1:11" x14ac:dyDescent="0.3">
      <c r="A12227" t="s">
        <v>47627</v>
      </c>
      <c r="B12227" t="s">
        <v>47628</v>
      </c>
      <c r="C12227" t="s">
        <v>558</v>
      </c>
      <c r="D12227" t="s">
        <v>47629</v>
      </c>
      <c r="E12227" t="s">
        <v>32122</v>
      </c>
      <c r="F12227" t="s">
        <v>1573</v>
      </c>
      <c r="G12227" t="s">
        <v>42</v>
      </c>
      <c r="H12227">
        <v>0</v>
      </c>
      <c r="I12227">
        <v>0</v>
      </c>
      <c r="J12227">
        <v>0</v>
      </c>
      <c r="K12227" t="s">
        <v>47630</v>
      </c>
    </row>
    <row r="12228" spans="1:11" x14ac:dyDescent="0.3">
      <c r="A12228" t="s">
        <v>47631</v>
      </c>
      <c r="B12228" t="s">
        <v>47632</v>
      </c>
      <c r="C12228" t="s">
        <v>558</v>
      </c>
      <c r="D12228" t="s">
        <v>47633</v>
      </c>
      <c r="E12228" t="s">
        <v>32122</v>
      </c>
      <c r="F12228" t="s">
        <v>5406</v>
      </c>
      <c r="G12228" t="s">
        <v>42</v>
      </c>
      <c r="H12228">
        <v>0</v>
      </c>
      <c r="I12228">
        <v>0</v>
      </c>
      <c r="J12228">
        <v>0</v>
      </c>
      <c r="K12228" t="s">
        <v>47634</v>
      </c>
    </row>
    <row r="12229" spans="1:11" x14ac:dyDescent="0.3">
      <c r="A12229" t="s">
        <v>47635</v>
      </c>
      <c r="B12229" t="s">
        <v>47636</v>
      </c>
      <c r="C12229" t="s">
        <v>27</v>
      </c>
      <c r="D12229" t="s">
        <v>47637</v>
      </c>
      <c r="E12229" t="s">
        <v>17709</v>
      </c>
      <c r="F12229" t="s">
        <v>41</v>
      </c>
      <c r="G12229" t="s">
        <v>42</v>
      </c>
      <c r="H12229">
        <v>0</v>
      </c>
      <c r="I12229">
        <v>0</v>
      </c>
      <c r="J12229">
        <v>0</v>
      </c>
      <c r="K12229" t="s">
        <v>47638</v>
      </c>
    </row>
    <row r="12230" spans="1:11" x14ac:dyDescent="0.3">
      <c r="A12230" t="s">
        <v>47639</v>
      </c>
      <c r="B12230" t="s">
        <v>47640</v>
      </c>
      <c r="C12230" t="s">
        <v>27</v>
      </c>
      <c r="D12230" t="s">
        <v>47641</v>
      </c>
      <c r="E12230" t="s">
        <v>17709</v>
      </c>
      <c r="F12230" t="s">
        <v>41</v>
      </c>
      <c r="G12230" t="s">
        <v>42</v>
      </c>
      <c r="H12230">
        <v>0</v>
      </c>
      <c r="I12230">
        <v>0</v>
      </c>
      <c r="J12230">
        <v>0</v>
      </c>
      <c r="K12230" t="s">
        <v>47642</v>
      </c>
    </row>
    <row r="12231" spans="1:11" x14ac:dyDescent="0.3">
      <c r="A12231" t="s">
        <v>47643</v>
      </c>
      <c r="B12231" t="s">
        <v>47644</v>
      </c>
      <c r="C12231" t="s">
        <v>27</v>
      </c>
      <c r="D12231" t="s">
        <v>47645</v>
      </c>
      <c r="E12231" t="s">
        <v>17709</v>
      </c>
      <c r="F12231" t="s">
        <v>41</v>
      </c>
      <c r="G12231" t="s">
        <v>42</v>
      </c>
      <c r="H12231">
        <v>0</v>
      </c>
      <c r="I12231">
        <v>0</v>
      </c>
      <c r="J12231">
        <v>0</v>
      </c>
      <c r="K12231" t="s">
        <v>47646</v>
      </c>
    </row>
    <row r="12232" spans="1:11" x14ac:dyDescent="0.3">
      <c r="A12232" t="s">
        <v>47647</v>
      </c>
      <c r="C12232" t="s">
        <v>558</v>
      </c>
      <c r="D12232" t="s">
        <v>47648</v>
      </c>
      <c r="E12232" t="s">
        <v>1692</v>
      </c>
      <c r="F12232" t="s">
        <v>16</v>
      </c>
      <c r="G12232" t="s">
        <v>10351</v>
      </c>
      <c r="H12232">
        <v>0</v>
      </c>
      <c r="I12232">
        <v>0</v>
      </c>
      <c r="J12232">
        <v>0</v>
      </c>
      <c r="K12232" t="s">
        <v>47649</v>
      </c>
    </row>
    <row r="12233" spans="1:11" x14ac:dyDescent="0.3">
      <c r="A12233" t="s">
        <v>47650</v>
      </c>
      <c r="B12233" t="s">
        <v>47651</v>
      </c>
      <c r="C12233" t="s">
        <v>27</v>
      </c>
      <c r="D12233" t="s">
        <v>47652</v>
      </c>
      <c r="E12233" t="s">
        <v>17709</v>
      </c>
      <c r="F12233" t="s">
        <v>41</v>
      </c>
      <c r="G12233" t="s">
        <v>42</v>
      </c>
      <c r="H12233">
        <v>0</v>
      </c>
      <c r="I12233">
        <v>0</v>
      </c>
      <c r="J12233">
        <v>0</v>
      </c>
      <c r="K12233" t="s">
        <v>47653</v>
      </c>
    </row>
    <row r="12234" spans="1:11" x14ac:dyDescent="0.3">
      <c r="A12234" t="s">
        <v>47654</v>
      </c>
      <c r="B12234" t="s">
        <v>47655</v>
      </c>
      <c r="C12234" t="s">
        <v>558</v>
      </c>
      <c r="D12234" t="s">
        <v>47656</v>
      </c>
      <c r="E12234" t="s">
        <v>32122</v>
      </c>
      <c r="F12234" t="s">
        <v>2498</v>
      </c>
      <c r="G12234" t="s">
        <v>42</v>
      </c>
      <c r="H12234">
        <v>0</v>
      </c>
      <c r="I12234">
        <v>0</v>
      </c>
      <c r="J12234">
        <v>0</v>
      </c>
      <c r="K12234" t="s">
        <v>47657</v>
      </c>
    </row>
    <row r="12235" spans="1:11" x14ac:dyDescent="0.3">
      <c r="A12235" t="s">
        <v>47658</v>
      </c>
      <c r="B12235" t="s">
        <v>47659</v>
      </c>
      <c r="C12235" t="s">
        <v>558</v>
      </c>
      <c r="D12235" t="s">
        <v>47660</v>
      </c>
      <c r="E12235" t="s">
        <v>32122</v>
      </c>
      <c r="F12235" t="s">
        <v>41</v>
      </c>
      <c r="G12235" t="s">
        <v>42</v>
      </c>
      <c r="H12235">
        <v>0</v>
      </c>
      <c r="I12235">
        <v>0</v>
      </c>
      <c r="J12235">
        <v>0</v>
      </c>
      <c r="K12235" t="s">
        <v>47661</v>
      </c>
    </row>
    <row r="12236" spans="1:11" x14ac:dyDescent="0.3">
      <c r="A12236" t="s">
        <v>47662</v>
      </c>
      <c r="B12236" t="s">
        <v>47663</v>
      </c>
      <c r="C12236" t="s">
        <v>27</v>
      </c>
      <c r="D12236" t="s">
        <v>47664</v>
      </c>
      <c r="E12236" t="s">
        <v>17709</v>
      </c>
      <c r="F12236" t="s">
        <v>41</v>
      </c>
      <c r="G12236" t="s">
        <v>42</v>
      </c>
      <c r="H12236">
        <v>0</v>
      </c>
      <c r="I12236">
        <v>0</v>
      </c>
      <c r="J12236">
        <v>0</v>
      </c>
      <c r="K12236" t="s">
        <v>47665</v>
      </c>
    </row>
    <row r="12237" spans="1:11" x14ac:dyDescent="0.3">
      <c r="A12237" t="s">
        <v>47666</v>
      </c>
      <c r="B12237" t="s">
        <v>47667</v>
      </c>
      <c r="C12237" t="s">
        <v>558</v>
      </c>
      <c r="D12237" t="s">
        <v>47668</v>
      </c>
      <c r="E12237" t="s">
        <v>32122</v>
      </c>
      <c r="F12237" t="s">
        <v>1996</v>
      </c>
      <c r="G12237" t="s">
        <v>542</v>
      </c>
      <c r="H12237">
        <v>0</v>
      </c>
      <c r="I12237">
        <v>0</v>
      </c>
      <c r="J12237">
        <v>0</v>
      </c>
      <c r="K12237" t="s">
        <v>47669</v>
      </c>
    </row>
    <row r="12238" spans="1:11" x14ac:dyDescent="0.3">
      <c r="A12238" t="s">
        <v>47670</v>
      </c>
      <c r="B12238" t="s">
        <v>47671</v>
      </c>
      <c r="C12238" t="s">
        <v>27</v>
      </c>
      <c r="D12238" t="s">
        <v>47672</v>
      </c>
      <c r="E12238" t="s">
        <v>17709</v>
      </c>
      <c r="F12238" t="s">
        <v>41</v>
      </c>
      <c r="G12238" t="s">
        <v>42</v>
      </c>
      <c r="H12238">
        <v>0</v>
      </c>
      <c r="I12238">
        <v>0</v>
      </c>
      <c r="J12238">
        <v>0</v>
      </c>
      <c r="K12238" t="s">
        <v>47673</v>
      </c>
    </row>
    <row r="12239" spans="1:11" x14ac:dyDescent="0.3">
      <c r="A12239" t="s">
        <v>47674</v>
      </c>
      <c r="B12239" t="s">
        <v>47675</v>
      </c>
      <c r="C12239" t="s">
        <v>558</v>
      </c>
      <c r="D12239" t="s">
        <v>47676</v>
      </c>
      <c r="E12239" t="s">
        <v>32122</v>
      </c>
      <c r="F12239" t="s">
        <v>3521</v>
      </c>
      <c r="G12239" t="s">
        <v>9663</v>
      </c>
      <c r="H12239">
        <v>0</v>
      </c>
      <c r="I12239">
        <v>0</v>
      </c>
      <c r="J12239">
        <v>0</v>
      </c>
      <c r="K12239" t="s">
        <v>47677</v>
      </c>
    </row>
    <row r="12240" spans="1:11" x14ac:dyDescent="0.3">
      <c r="A12240" t="s">
        <v>47678</v>
      </c>
      <c r="B12240" t="s">
        <v>47679</v>
      </c>
      <c r="C12240" t="s">
        <v>27</v>
      </c>
      <c r="D12240" t="s">
        <v>47680</v>
      </c>
      <c r="E12240" t="s">
        <v>17709</v>
      </c>
      <c r="F12240" t="s">
        <v>41</v>
      </c>
      <c r="G12240" t="s">
        <v>42</v>
      </c>
      <c r="H12240">
        <v>0</v>
      </c>
      <c r="I12240">
        <v>0</v>
      </c>
      <c r="J12240">
        <v>0</v>
      </c>
      <c r="K12240" t="s">
        <v>47681</v>
      </c>
    </row>
    <row r="12241" spans="1:11" x14ac:dyDescent="0.3">
      <c r="A12241" t="s">
        <v>47682</v>
      </c>
      <c r="B12241" t="s">
        <v>47683</v>
      </c>
      <c r="C12241" t="s">
        <v>27</v>
      </c>
      <c r="D12241" t="s">
        <v>47684</v>
      </c>
      <c r="E12241" t="s">
        <v>17709</v>
      </c>
      <c r="F12241" t="s">
        <v>41</v>
      </c>
      <c r="G12241" t="s">
        <v>42</v>
      </c>
      <c r="H12241">
        <v>0</v>
      </c>
      <c r="I12241">
        <v>0</v>
      </c>
      <c r="J12241">
        <v>0</v>
      </c>
      <c r="K12241" t="s">
        <v>47685</v>
      </c>
    </row>
    <row r="12242" spans="1:11" x14ac:dyDescent="0.3">
      <c r="A12242" t="s">
        <v>47686</v>
      </c>
      <c r="C12242" t="s">
        <v>27</v>
      </c>
      <c r="D12242" t="s">
        <v>47687</v>
      </c>
      <c r="E12242" t="s">
        <v>17709</v>
      </c>
      <c r="F12242" t="s">
        <v>41</v>
      </c>
      <c r="G12242" t="s">
        <v>42</v>
      </c>
      <c r="H12242">
        <v>0</v>
      </c>
      <c r="I12242">
        <v>0</v>
      </c>
      <c r="J12242">
        <v>0</v>
      </c>
      <c r="K12242" t="s">
        <v>47688</v>
      </c>
    </row>
    <row r="12243" spans="1:11" x14ac:dyDescent="0.3">
      <c r="A12243" t="s">
        <v>47689</v>
      </c>
      <c r="B12243" t="s">
        <v>47690</v>
      </c>
      <c r="C12243" t="s">
        <v>27</v>
      </c>
      <c r="D12243" t="s">
        <v>47691</v>
      </c>
      <c r="E12243" t="s">
        <v>29</v>
      </c>
      <c r="F12243" t="s">
        <v>16</v>
      </c>
      <c r="G12243" t="s">
        <v>1391</v>
      </c>
      <c r="H12243">
        <v>0</v>
      </c>
      <c r="I12243">
        <v>0</v>
      </c>
      <c r="J12243">
        <v>0</v>
      </c>
      <c r="K12243" t="s">
        <v>47692</v>
      </c>
    </row>
    <row r="12244" spans="1:11" x14ac:dyDescent="0.3">
      <c r="A12244" t="s">
        <v>47693</v>
      </c>
      <c r="B12244" t="s">
        <v>47694</v>
      </c>
      <c r="C12244" t="s">
        <v>558</v>
      </c>
      <c r="D12244" t="s">
        <v>47695</v>
      </c>
      <c r="E12244" t="s">
        <v>32122</v>
      </c>
      <c r="F12244" t="s">
        <v>1531</v>
      </c>
      <c r="G12244" t="s">
        <v>5120</v>
      </c>
      <c r="H12244">
        <v>0</v>
      </c>
      <c r="I12244">
        <v>0</v>
      </c>
      <c r="J12244">
        <v>0</v>
      </c>
      <c r="K12244" t="s">
        <v>47696</v>
      </c>
    </row>
    <row r="12245" spans="1:11" x14ac:dyDescent="0.3">
      <c r="A12245" t="s">
        <v>47697</v>
      </c>
      <c r="B12245" t="s">
        <v>47698</v>
      </c>
      <c r="C12245" t="s">
        <v>27</v>
      </c>
      <c r="D12245" t="s">
        <v>47699</v>
      </c>
      <c r="E12245" t="s">
        <v>17709</v>
      </c>
      <c r="F12245" t="s">
        <v>41</v>
      </c>
      <c r="G12245" t="s">
        <v>12652</v>
      </c>
      <c r="H12245">
        <v>0</v>
      </c>
      <c r="I12245">
        <v>0</v>
      </c>
      <c r="J12245">
        <v>0</v>
      </c>
      <c r="K12245" t="s">
        <v>47700</v>
      </c>
    </row>
    <row r="12246" spans="1:11" x14ac:dyDescent="0.3">
      <c r="A12246" t="s">
        <v>47701</v>
      </c>
      <c r="B12246" t="s">
        <v>47702</v>
      </c>
      <c r="C12246" t="s">
        <v>27</v>
      </c>
      <c r="D12246" t="s">
        <v>47703</v>
      </c>
      <c r="E12246" t="s">
        <v>17709</v>
      </c>
      <c r="F12246" t="s">
        <v>41</v>
      </c>
      <c r="G12246" t="s">
        <v>42</v>
      </c>
      <c r="H12246">
        <v>0</v>
      </c>
      <c r="I12246">
        <v>0</v>
      </c>
      <c r="J12246">
        <v>0</v>
      </c>
      <c r="K12246" t="s">
        <v>47704</v>
      </c>
    </row>
    <row r="12247" spans="1:11" x14ac:dyDescent="0.3">
      <c r="A12247" t="s">
        <v>47705</v>
      </c>
      <c r="B12247" t="s">
        <v>47706</v>
      </c>
      <c r="C12247" t="s">
        <v>558</v>
      </c>
      <c r="D12247" t="s">
        <v>47707</v>
      </c>
      <c r="E12247" t="s">
        <v>32122</v>
      </c>
      <c r="F12247" t="s">
        <v>6825</v>
      </c>
      <c r="G12247" t="s">
        <v>42</v>
      </c>
      <c r="H12247">
        <v>0</v>
      </c>
      <c r="I12247">
        <v>0</v>
      </c>
      <c r="J12247">
        <v>0</v>
      </c>
      <c r="K12247" t="s">
        <v>47708</v>
      </c>
    </row>
    <row r="12248" spans="1:11" x14ac:dyDescent="0.3">
      <c r="A12248" t="s">
        <v>47709</v>
      </c>
      <c r="B12248" t="s">
        <v>47710</v>
      </c>
      <c r="C12248" t="s">
        <v>27</v>
      </c>
      <c r="D12248" t="s">
        <v>47711</v>
      </c>
      <c r="E12248" t="s">
        <v>17709</v>
      </c>
      <c r="F12248" t="s">
        <v>41</v>
      </c>
      <c r="G12248" t="s">
        <v>42</v>
      </c>
      <c r="H12248">
        <v>0</v>
      </c>
      <c r="I12248">
        <v>0</v>
      </c>
      <c r="J12248">
        <v>0</v>
      </c>
      <c r="K12248" t="s">
        <v>47712</v>
      </c>
    </row>
    <row r="12249" spans="1:11" x14ac:dyDescent="0.3">
      <c r="A12249" t="s">
        <v>47713</v>
      </c>
      <c r="B12249" t="s">
        <v>47714</v>
      </c>
      <c r="C12249" t="s">
        <v>27</v>
      </c>
      <c r="D12249" t="s">
        <v>47715</v>
      </c>
      <c r="E12249" t="s">
        <v>17709</v>
      </c>
      <c r="F12249" t="s">
        <v>41</v>
      </c>
      <c r="G12249" t="s">
        <v>42</v>
      </c>
      <c r="H12249">
        <v>0</v>
      </c>
      <c r="I12249">
        <v>0</v>
      </c>
      <c r="J12249">
        <v>0</v>
      </c>
      <c r="K12249" t="s">
        <v>47716</v>
      </c>
    </row>
    <row r="12250" spans="1:11" x14ac:dyDescent="0.3">
      <c r="A12250" t="s">
        <v>47717</v>
      </c>
      <c r="B12250" t="s">
        <v>47718</v>
      </c>
      <c r="C12250" t="s">
        <v>558</v>
      </c>
      <c r="D12250" t="s">
        <v>47719</v>
      </c>
      <c r="E12250" t="s">
        <v>32122</v>
      </c>
      <c r="F12250" t="s">
        <v>9786</v>
      </c>
      <c r="G12250" t="s">
        <v>42</v>
      </c>
      <c r="H12250">
        <v>0</v>
      </c>
      <c r="I12250">
        <v>0</v>
      </c>
      <c r="J12250">
        <v>0</v>
      </c>
      <c r="K12250" t="s">
        <v>47720</v>
      </c>
    </row>
    <row r="12251" spans="1:11" x14ac:dyDescent="0.3">
      <c r="A12251" t="s">
        <v>47721</v>
      </c>
      <c r="B12251" t="s">
        <v>47722</v>
      </c>
      <c r="C12251" t="s">
        <v>27</v>
      </c>
      <c r="D12251" t="s">
        <v>47723</v>
      </c>
      <c r="E12251" t="s">
        <v>17709</v>
      </c>
      <c r="F12251" t="s">
        <v>41</v>
      </c>
      <c r="G12251" t="s">
        <v>42</v>
      </c>
      <c r="H12251">
        <v>0</v>
      </c>
      <c r="I12251">
        <v>0</v>
      </c>
      <c r="J12251">
        <v>0</v>
      </c>
      <c r="K12251" t="s">
        <v>47724</v>
      </c>
    </row>
    <row r="12252" spans="1:11" x14ac:dyDescent="0.3">
      <c r="A12252" t="s">
        <v>47725</v>
      </c>
      <c r="B12252" t="s">
        <v>47726</v>
      </c>
      <c r="C12252" t="s">
        <v>27</v>
      </c>
      <c r="D12252" t="s">
        <v>47727</v>
      </c>
      <c r="E12252" t="s">
        <v>17709</v>
      </c>
      <c r="F12252" t="s">
        <v>41</v>
      </c>
      <c r="G12252" t="s">
        <v>42</v>
      </c>
      <c r="H12252">
        <v>0</v>
      </c>
      <c r="I12252">
        <v>0</v>
      </c>
      <c r="J12252">
        <v>0</v>
      </c>
      <c r="K12252" t="s">
        <v>47728</v>
      </c>
    </row>
    <row r="12253" spans="1:11" x14ac:dyDescent="0.3">
      <c r="A12253" t="s">
        <v>47729</v>
      </c>
      <c r="B12253" t="s">
        <v>47730</v>
      </c>
      <c r="C12253" t="s">
        <v>466</v>
      </c>
      <c r="D12253" t="s">
        <v>47731</v>
      </c>
      <c r="E12253" t="s">
        <v>761</v>
      </c>
      <c r="F12253" t="s">
        <v>16</v>
      </c>
      <c r="G12253" t="s">
        <v>7803</v>
      </c>
      <c r="H12253">
        <v>0</v>
      </c>
      <c r="I12253">
        <v>0</v>
      </c>
      <c r="J12253">
        <v>0</v>
      </c>
      <c r="K12253" t="s">
        <v>47732</v>
      </c>
    </row>
    <row r="12254" spans="1:11" x14ac:dyDescent="0.3">
      <c r="A12254" t="s">
        <v>47733</v>
      </c>
      <c r="B12254" t="s">
        <v>47734</v>
      </c>
      <c r="C12254" t="s">
        <v>558</v>
      </c>
      <c r="D12254" t="s">
        <v>47735</v>
      </c>
      <c r="E12254" t="s">
        <v>1692</v>
      </c>
      <c r="F12254" t="s">
        <v>16</v>
      </c>
      <c r="G12254" t="s">
        <v>14836</v>
      </c>
      <c r="H12254">
        <v>0</v>
      </c>
      <c r="I12254">
        <v>0</v>
      </c>
      <c r="J12254">
        <v>0</v>
      </c>
      <c r="K12254" t="s">
        <v>47736</v>
      </c>
    </row>
    <row r="12255" spans="1:11" x14ac:dyDescent="0.3">
      <c r="A12255" t="s">
        <v>47737</v>
      </c>
      <c r="B12255" t="s">
        <v>47738</v>
      </c>
      <c r="C12255" t="s">
        <v>27</v>
      </c>
      <c r="D12255" t="s">
        <v>47739</v>
      </c>
      <c r="E12255" t="s">
        <v>17709</v>
      </c>
      <c r="F12255" t="s">
        <v>41</v>
      </c>
      <c r="G12255" t="s">
        <v>42</v>
      </c>
      <c r="H12255">
        <v>0</v>
      </c>
      <c r="I12255">
        <v>0</v>
      </c>
      <c r="J12255">
        <v>0</v>
      </c>
      <c r="K12255" t="s">
        <v>47740</v>
      </c>
    </row>
    <row r="12256" spans="1:11" x14ac:dyDescent="0.3">
      <c r="A12256" t="s">
        <v>47741</v>
      </c>
      <c r="B12256" t="s">
        <v>47742</v>
      </c>
      <c r="C12256" t="s">
        <v>27</v>
      </c>
      <c r="D12256" t="s">
        <v>47743</v>
      </c>
      <c r="E12256" t="s">
        <v>17709</v>
      </c>
      <c r="F12256" t="s">
        <v>41</v>
      </c>
      <c r="G12256" t="s">
        <v>42</v>
      </c>
      <c r="H12256">
        <v>0</v>
      </c>
      <c r="I12256">
        <v>0</v>
      </c>
      <c r="J12256">
        <v>0</v>
      </c>
      <c r="K12256" t="s">
        <v>47744</v>
      </c>
    </row>
    <row r="12257" spans="1:11" x14ac:dyDescent="0.3">
      <c r="A12257" t="s">
        <v>47745</v>
      </c>
      <c r="B12257" t="s">
        <v>47746</v>
      </c>
      <c r="C12257" t="s">
        <v>27</v>
      </c>
      <c r="D12257" t="s">
        <v>47747</v>
      </c>
      <c r="E12257" t="s">
        <v>17709</v>
      </c>
      <c r="F12257" t="s">
        <v>41</v>
      </c>
      <c r="G12257" t="s">
        <v>42</v>
      </c>
      <c r="H12257">
        <v>0</v>
      </c>
      <c r="I12257">
        <v>0</v>
      </c>
      <c r="J12257">
        <v>0</v>
      </c>
      <c r="K12257" t="s">
        <v>47748</v>
      </c>
    </row>
    <row r="12258" spans="1:11" x14ac:dyDescent="0.3">
      <c r="A12258" t="s">
        <v>47749</v>
      </c>
      <c r="B12258" t="s">
        <v>47750</v>
      </c>
      <c r="C12258" t="s">
        <v>27</v>
      </c>
      <c r="D12258" t="s">
        <v>47751</v>
      </c>
      <c r="E12258" t="s">
        <v>17709</v>
      </c>
      <c r="F12258" t="s">
        <v>41</v>
      </c>
      <c r="G12258" t="s">
        <v>42</v>
      </c>
      <c r="H12258">
        <v>0</v>
      </c>
      <c r="I12258">
        <v>0</v>
      </c>
      <c r="J12258">
        <v>0</v>
      </c>
      <c r="K12258" t="s">
        <v>47752</v>
      </c>
    </row>
    <row r="12259" spans="1:11" x14ac:dyDescent="0.3">
      <c r="A12259" t="s">
        <v>47753</v>
      </c>
      <c r="B12259" t="s">
        <v>47754</v>
      </c>
      <c r="C12259" t="s">
        <v>27</v>
      </c>
      <c r="D12259" t="s">
        <v>47755</v>
      </c>
      <c r="E12259" t="s">
        <v>17709</v>
      </c>
      <c r="F12259" t="s">
        <v>41</v>
      </c>
      <c r="G12259" t="s">
        <v>42</v>
      </c>
      <c r="H12259">
        <v>0</v>
      </c>
      <c r="I12259">
        <v>0</v>
      </c>
      <c r="J12259">
        <v>0</v>
      </c>
      <c r="K12259" t="s">
        <v>47756</v>
      </c>
    </row>
    <row r="12260" spans="1:11" x14ac:dyDescent="0.3">
      <c r="A12260" t="s">
        <v>47757</v>
      </c>
      <c r="B12260" t="s">
        <v>47758</v>
      </c>
      <c r="C12260" t="s">
        <v>27</v>
      </c>
      <c r="D12260" t="s">
        <v>47759</v>
      </c>
      <c r="E12260" t="s">
        <v>17709</v>
      </c>
      <c r="F12260" t="s">
        <v>41</v>
      </c>
      <c r="G12260" t="s">
        <v>42</v>
      </c>
      <c r="H12260">
        <v>0</v>
      </c>
      <c r="I12260">
        <v>0</v>
      </c>
      <c r="J12260">
        <v>0</v>
      </c>
      <c r="K12260" t="s">
        <v>47760</v>
      </c>
    </row>
    <row r="12261" spans="1:11" x14ac:dyDescent="0.3">
      <c r="A12261" t="s">
        <v>47761</v>
      </c>
      <c r="B12261" t="s">
        <v>47762</v>
      </c>
      <c r="C12261" t="s">
        <v>27</v>
      </c>
      <c r="D12261" t="s">
        <v>47763</v>
      </c>
      <c r="E12261" t="s">
        <v>17709</v>
      </c>
      <c r="F12261" t="s">
        <v>41</v>
      </c>
      <c r="G12261" t="s">
        <v>42</v>
      </c>
      <c r="H12261">
        <v>0</v>
      </c>
      <c r="I12261">
        <v>0</v>
      </c>
      <c r="J12261">
        <v>0</v>
      </c>
      <c r="K12261" t="s">
        <v>47764</v>
      </c>
    </row>
    <row r="12262" spans="1:11" x14ac:dyDescent="0.3">
      <c r="A12262" t="s">
        <v>47765</v>
      </c>
      <c r="B12262" t="s">
        <v>47766</v>
      </c>
      <c r="C12262" t="s">
        <v>27</v>
      </c>
      <c r="D12262" t="s">
        <v>47767</v>
      </c>
      <c r="E12262" t="s">
        <v>17709</v>
      </c>
      <c r="F12262" t="s">
        <v>41</v>
      </c>
      <c r="G12262" t="s">
        <v>42</v>
      </c>
      <c r="H12262">
        <v>0</v>
      </c>
      <c r="I12262">
        <v>0</v>
      </c>
      <c r="J12262">
        <v>0</v>
      </c>
      <c r="K12262" t="s">
        <v>47768</v>
      </c>
    </row>
    <row r="12263" spans="1:11" x14ac:dyDescent="0.3">
      <c r="A12263" t="s">
        <v>47769</v>
      </c>
      <c r="B12263" t="s">
        <v>47770</v>
      </c>
      <c r="C12263" t="s">
        <v>27</v>
      </c>
      <c r="D12263" t="s">
        <v>47771</v>
      </c>
      <c r="E12263" t="s">
        <v>17709</v>
      </c>
      <c r="F12263" t="s">
        <v>41</v>
      </c>
      <c r="G12263" t="s">
        <v>42</v>
      </c>
      <c r="H12263">
        <v>0</v>
      </c>
      <c r="I12263">
        <v>0</v>
      </c>
      <c r="J12263">
        <v>0</v>
      </c>
      <c r="K12263" t="s">
        <v>47772</v>
      </c>
    </row>
    <row r="12264" spans="1:11" x14ac:dyDescent="0.3">
      <c r="A12264" t="s">
        <v>47773</v>
      </c>
      <c r="B12264" t="s">
        <v>47774</v>
      </c>
      <c r="C12264" t="s">
        <v>27</v>
      </c>
      <c r="D12264" t="s">
        <v>47775</v>
      </c>
      <c r="E12264" t="s">
        <v>17709</v>
      </c>
      <c r="F12264" t="s">
        <v>41</v>
      </c>
      <c r="G12264" t="s">
        <v>42</v>
      </c>
      <c r="H12264">
        <v>0</v>
      </c>
      <c r="I12264">
        <v>0</v>
      </c>
      <c r="J12264">
        <v>0</v>
      </c>
      <c r="K12264" t="s">
        <v>47776</v>
      </c>
    </row>
    <row r="12265" spans="1:11" x14ac:dyDescent="0.3">
      <c r="A12265" t="s">
        <v>47777</v>
      </c>
      <c r="B12265" t="s">
        <v>47778</v>
      </c>
      <c r="C12265" t="s">
        <v>27</v>
      </c>
      <c r="D12265" t="s">
        <v>47779</v>
      </c>
      <c r="E12265" t="s">
        <v>17709</v>
      </c>
      <c r="F12265" t="s">
        <v>41</v>
      </c>
      <c r="G12265" t="s">
        <v>42</v>
      </c>
      <c r="H12265">
        <v>0</v>
      </c>
      <c r="I12265">
        <v>0</v>
      </c>
      <c r="J12265">
        <v>0</v>
      </c>
      <c r="K12265" t="s">
        <v>47780</v>
      </c>
    </row>
    <row r="12266" spans="1:11" x14ac:dyDescent="0.3">
      <c r="A12266" t="s">
        <v>47781</v>
      </c>
      <c r="C12266" t="s">
        <v>27</v>
      </c>
      <c r="D12266" t="s">
        <v>47782</v>
      </c>
      <c r="E12266" t="s">
        <v>17709</v>
      </c>
      <c r="F12266" t="s">
        <v>41</v>
      </c>
      <c r="G12266" t="s">
        <v>42</v>
      </c>
      <c r="H12266">
        <v>0</v>
      </c>
      <c r="I12266">
        <v>0</v>
      </c>
      <c r="J12266">
        <v>0</v>
      </c>
      <c r="K12266" t="s">
        <v>47783</v>
      </c>
    </row>
    <row r="12267" spans="1:11" x14ac:dyDescent="0.3">
      <c r="A12267" t="s">
        <v>47784</v>
      </c>
      <c r="C12267" t="s">
        <v>27</v>
      </c>
      <c r="D12267" t="s">
        <v>47785</v>
      </c>
      <c r="E12267" t="s">
        <v>17709</v>
      </c>
      <c r="F12267" t="s">
        <v>41</v>
      </c>
      <c r="G12267" t="s">
        <v>42</v>
      </c>
      <c r="H12267">
        <v>0</v>
      </c>
      <c r="I12267">
        <v>0</v>
      </c>
      <c r="J12267">
        <v>0</v>
      </c>
      <c r="K12267" t="s">
        <v>47786</v>
      </c>
    </row>
    <row r="12268" spans="1:11" x14ac:dyDescent="0.3">
      <c r="A12268" t="s">
        <v>47787</v>
      </c>
      <c r="B12268" t="s">
        <v>47788</v>
      </c>
      <c r="C12268" t="s">
        <v>27</v>
      </c>
      <c r="D12268" t="s">
        <v>47789</v>
      </c>
      <c r="E12268" t="s">
        <v>17709</v>
      </c>
      <c r="F12268" t="s">
        <v>41</v>
      </c>
      <c r="G12268" t="s">
        <v>42</v>
      </c>
      <c r="H12268">
        <v>0</v>
      </c>
      <c r="I12268">
        <v>0</v>
      </c>
      <c r="J12268">
        <v>0</v>
      </c>
      <c r="K12268" t="s">
        <v>47790</v>
      </c>
    </row>
    <row r="12269" spans="1:11" x14ac:dyDescent="0.3">
      <c r="A12269" t="s">
        <v>47791</v>
      </c>
      <c r="B12269" t="s">
        <v>47792</v>
      </c>
      <c r="C12269" t="s">
        <v>27</v>
      </c>
      <c r="D12269" t="s">
        <v>47793</v>
      </c>
      <c r="E12269" t="s">
        <v>17709</v>
      </c>
      <c r="F12269" t="s">
        <v>41</v>
      </c>
      <c r="G12269" t="s">
        <v>42</v>
      </c>
      <c r="H12269">
        <v>0</v>
      </c>
      <c r="I12269">
        <v>0</v>
      </c>
      <c r="J12269">
        <v>0</v>
      </c>
      <c r="K12269" t="s">
        <v>47794</v>
      </c>
    </row>
    <row r="12270" spans="1:11" x14ac:dyDescent="0.3">
      <c r="A12270" t="s">
        <v>47795</v>
      </c>
      <c r="B12270" t="s">
        <v>47796</v>
      </c>
      <c r="C12270" t="s">
        <v>558</v>
      </c>
      <c r="D12270" t="s">
        <v>47797</v>
      </c>
      <c r="E12270" t="s">
        <v>32122</v>
      </c>
      <c r="F12270" t="s">
        <v>716</v>
      </c>
      <c r="G12270" t="s">
        <v>42</v>
      </c>
      <c r="H12270">
        <v>0</v>
      </c>
      <c r="I12270">
        <v>0</v>
      </c>
      <c r="J12270">
        <v>0</v>
      </c>
      <c r="K12270" t="s">
        <v>47798</v>
      </c>
    </row>
    <row r="12271" spans="1:11" x14ac:dyDescent="0.3">
      <c r="A12271" t="s">
        <v>47799</v>
      </c>
      <c r="B12271" t="s">
        <v>47800</v>
      </c>
      <c r="C12271" t="s">
        <v>27</v>
      </c>
      <c r="D12271" t="s">
        <v>47801</v>
      </c>
      <c r="E12271" t="s">
        <v>17709</v>
      </c>
      <c r="F12271" t="s">
        <v>41</v>
      </c>
      <c r="G12271" t="s">
        <v>42</v>
      </c>
      <c r="H12271">
        <v>0</v>
      </c>
      <c r="I12271">
        <v>0</v>
      </c>
      <c r="J12271">
        <v>0</v>
      </c>
      <c r="K12271" t="s">
        <v>47802</v>
      </c>
    </row>
    <row r="12272" spans="1:11" x14ac:dyDescent="0.3">
      <c r="A12272" t="s">
        <v>47803</v>
      </c>
      <c r="B12272" t="s">
        <v>47804</v>
      </c>
      <c r="C12272" t="s">
        <v>27</v>
      </c>
      <c r="D12272" t="s">
        <v>47805</v>
      </c>
      <c r="E12272" t="s">
        <v>17709</v>
      </c>
      <c r="F12272" t="s">
        <v>41</v>
      </c>
      <c r="G12272" t="s">
        <v>42</v>
      </c>
      <c r="H12272">
        <v>0</v>
      </c>
      <c r="I12272">
        <v>0</v>
      </c>
      <c r="J12272">
        <v>0</v>
      </c>
      <c r="K12272" t="s">
        <v>47806</v>
      </c>
    </row>
    <row r="12273" spans="1:11" x14ac:dyDescent="0.3">
      <c r="A12273" t="s">
        <v>47807</v>
      </c>
      <c r="B12273" t="s">
        <v>47808</v>
      </c>
      <c r="C12273" t="s">
        <v>558</v>
      </c>
      <c r="D12273" t="s">
        <v>47809</v>
      </c>
      <c r="E12273" t="s">
        <v>32122</v>
      </c>
      <c r="F12273" t="s">
        <v>3026</v>
      </c>
      <c r="G12273" t="s">
        <v>42</v>
      </c>
      <c r="H12273">
        <v>0</v>
      </c>
      <c r="I12273">
        <v>0</v>
      </c>
      <c r="J12273">
        <v>0</v>
      </c>
      <c r="K12273" t="s">
        <v>47810</v>
      </c>
    </row>
    <row r="12274" spans="1:11" x14ac:dyDescent="0.3">
      <c r="A12274" t="s">
        <v>47811</v>
      </c>
      <c r="C12274" t="s">
        <v>27</v>
      </c>
      <c r="D12274" t="s">
        <v>47812</v>
      </c>
      <c r="E12274" t="s">
        <v>17709</v>
      </c>
      <c r="F12274" t="s">
        <v>41</v>
      </c>
      <c r="G12274" t="s">
        <v>42</v>
      </c>
      <c r="H12274">
        <v>0</v>
      </c>
      <c r="I12274">
        <v>0</v>
      </c>
      <c r="J12274">
        <v>0</v>
      </c>
      <c r="K12274" t="s">
        <v>47813</v>
      </c>
    </row>
    <row r="12275" spans="1:11" x14ac:dyDescent="0.3">
      <c r="A12275" t="s">
        <v>47814</v>
      </c>
      <c r="B12275" t="s">
        <v>47815</v>
      </c>
      <c r="C12275" t="s">
        <v>27</v>
      </c>
      <c r="D12275" t="s">
        <v>47816</v>
      </c>
      <c r="E12275" t="s">
        <v>17709</v>
      </c>
      <c r="F12275" t="s">
        <v>41</v>
      </c>
      <c r="G12275" t="s">
        <v>42</v>
      </c>
      <c r="H12275">
        <v>0</v>
      </c>
      <c r="I12275">
        <v>0</v>
      </c>
      <c r="J12275">
        <v>0</v>
      </c>
      <c r="K12275" t="s">
        <v>47817</v>
      </c>
    </row>
    <row r="12276" spans="1:11" x14ac:dyDescent="0.3">
      <c r="A12276" t="s">
        <v>47818</v>
      </c>
      <c r="B12276" t="s">
        <v>47819</v>
      </c>
      <c r="C12276" t="s">
        <v>558</v>
      </c>
      <c r="D12276" t="s">
        <v>47820</v>
      </c>
      <c r="E12276" t="s">
        <v>32122</v>
      </c>
      <c r="F12276" t="s">
        <v>3555</v>
      </c>
      <c r="G12276" t="s">
        <v>42</v>
      </c>
      <c r="H12276">
        <v>0</v>
      </c>
      <c r="I12276">
        <v>0</v>
      </c>
      <c r="J12276">
        <v>0</v>
      </c>
      <c r="K12276" t="s">
        <v>47821</v>
      </c>
    </row>
    <row r="12277" spans="1:11" x14ac:dyDescent="0.3">
      <c r="A12277" t="s">
        <v>47822</v>
      </c>
      <c r="B12277" t="s">
        <v>47823</v>
      </c>
      <c r="C12277" t="s">
        <v>27</v>
      </c>
      <c r="D12277" t="s">
        <v>47824</v>
      </c>
      <c r="E12277" t="s">
        <v>17709</v>
      </c>
      <c r="F12277" t="s">
        <v>41</v>
      </c>
      <c r="G12277" t="s">
        <v>42</v>
      </c>
      <c r="H12277">
        <v>0</v>
      </c>
      <c r="I12277">
        <v>0</v>
      </c>
      <c r="J12277">
        <v>0</v>
      </c>
      <c r="K12277" t="s">
        <v>47825</v>
      </c>
    </row>
    <row r="12278" spans="1:11" x14ac:dyDescent="0.3">
      <c r="A12278" t="s">
        <v>47826</v>
      </c>
      <c r="B12278" t="s">
        <v>47827</v>
      </c>
      <c r="C12278" t="s">
        <v>27</v>
      </c>
      <c r="D12278" t="s">
        <v>47828</v>
      </c>
      <c r="E12278" t="s">
        <v>17709</v>
      </c>
      <c r="F12278" t="s">
        <v>41</v>
      </c>
      <c r="G12278" t="s">
        <v>42</v>
      </c>
      <c r="H12278">
        <v>0</v>
      </c>
      <c r="I12278">
        <v>0</v>
      </c>
      <c r="J12278">
        <v>0</v>
      </c>
      <c r="K12278" t="s">
        <v>47829</v>
      </c>
    </row>
    <row r="12279" spans="1:11" x14ac:dyDescent="0.3">
      <c r="A12279" t="s">
        <v>47830</v>
      </c>
      <c r="B12279" t="s">
        <v>47831</v>
      </c>
      <c r="C12279" t="s">
        <v>27</v>
      </c>
      <c r="D12279" t="s">
        <v>47832</v>
      </c>
      <c r="E12279" t="s">
        <v>17709</v>
      </c>
      <c r="F12279" t="s">
        <v>41</v>
      </c>
      <c r="G12279" t="s">
        <v>42</v>
      </c>
      <c r="H12279">
        <v>0</v>
      </c>
      <c r="I12279">
        <v>0</v>
      </c>
      <c r="J12279">
        <v>0</v>
      </c>
      <c r="K12279" t="s">
        <v>47833</v>
      </c>
    </row>
    <row r="12280" spans="1:11" x14ac:dyDescent="0.3">
      <c r="A12280" t="s">
        <v>47834</v>
      </c>
      <c r="B12280" t="s">
        <v>47835</v>
      </c>
      <c r="C12280" t="s">
        <v>27</v>
      </c>
      <c r="D12280" t="s">
        <v>47836</v>
      </c>
      <c r="E12280" t="s">
        <v>17709</v>
      </c>
      <c r="F12280" t="s">
        <v>41</v>
      </c>
      <c r="G12280" t="s">
        <v>42</v>
      </c>
      <c r="H12280">
        <v>0</v>
      </c>
      <c r="I12280">
        <v>0</v>
      </c>
      <c r="J12280">
        <v>0</v>
      </c>
      <c r="K12280" t="s">
        <v>47837</v>
      </c>
    </row>
    <row r="12281" spans="1:11" x14ac:dyDescent="0.3">
      <c r="A12281" t="s">
        <v>47838</v>
      </c>
      <c r="B12281" t="s">
        <v>47839</v>
      </c>
      <c r="C12281" t="s">
        <v>27</v>
      </c>
      <c r="D12281" t="s">
        <v>47840</v>
      </c>
      <c r="E12281" t="s">
        <v>17709</v>
      </c>
      <c r="F12281" t="s">
        <v>41</v>
      </c>
      <c r="G12281" t="s">
        <v>42</v>
      </c>
      <c r="H12281">
        <v>0</v>
      </c>
      <c r="I12281">
        <v>0</v>
      </c>
      <c r="J12281">
        <v>0</v>
      </c>
      <c r="K12281" t="s">
        <v>47841</v>
      </c>
    </row>
    <row r="12282" spans="1:11" x14ac:dyDescent="0.3">
      <c r="A12282" t="s">
        <v>47842</v>
      </c>
      <c r="B12282" t="s">
        <v>47843</v>
      </c>
      <c r="C12282" t="s">
        <v>558</v>
      </c>
      <c r="D12282" t="s">
        <v>47844</v>
      </c>
      <c r="E12282" t="s">
        <v>32122</v>
      </c>
      <c r="F12282" t="s">
        <v>18809</v>
      </c>
      <c r="G12282" t="s">
        <v>42</v>
      </c>
      <c r="H12282">
        <v>0</v>
      </c>
      <c r="I12282">
        <v>0</v>
      </c>
      <c r="J12282">
        <v>0</v>
      </c>
      <c r="K12282" t="s">
        <v>47845</v>
      </c>
    </row>
    <row r="12283" spans="1:11" x14ac:dyDescent="0.3">
      <c r="A12283" t="s">
        <v>47846</v>
      </c>
      <c r="B12283" t="s">
        <v>47847</v>
      </c>
      <c r="C12283" t="s">
        <v>27</v>
      </c>
      <c r="D12283" t="s">
        <v>47848</v>
      </c>
      <c r="E12283" t="s">
        <v>17709</v>
      </c>
      <c r="F12283" t="s">
        <v>41</v>
      </c>
      <c r="G12283" t="s">
        <v>42</v>
      </c>
      <c r="H12283">
        <v>0</v>
      </c>
      <c r="I12283">
        <v>0</v>
      </c>
      <c r="J12283">
        <v>0</v>
      </c>
      <c r="K12283" t="s">
        <v>47849</v>
      </c>
    </row>
    <row r="12284" spans="1:11" x14ac:dyDescent="0.3">
      <c r="A12284" t="s">
        <v>47850</v>
      </c>
      <c r="B12284" t="s">
        <v>47851</v>
      </c>
      <c r="C12284" t="s">
        <v>558</v>
      </c>
      <c r="D12284" t="s">
        <v>47852</v>
      </c>
      <c r="E12284" t="s">
        <v>1122</v>
      </c>
      <c r="F12284" t="s">
        <v>1634</v>
      </c>
      <c r="G12284" t="s">
        <v>42</v>
      </c>
      <c r="H12284">
        <v>0</v>
      </c>
      <c r="I12284">
        <v>0</v>
      </c>
      <c r="J12284">
        <v>0</v>
      </c>
      <c r="K12284" t="s">
        <v>47853</v>
      </c>
    </row>
    <row r="12285" spans="1:11" x14ac:dyDescent="0.3">
      <c r="A12285" t="s">
        <v>47854</v>
      </c>
      <c r="B12285" t="s">
        <v>47855</v>
      </c>
      <c r="C12285" t="s">
        <v>27</v>
      </c>
      <c r="D12285" t="s">
        <v>47856</v>
      </c>
      <c r="E12285" t="s">
        <v>17709</v>
      </c>
      <c r="F12285" t="s">
        <v>41</v>
      </c>
      <c r="G12285" t="s">
        <v>42</v>
      </c>
      <c r="H12285">
        <v>0</v>
      </c>
      <c r="I12285">
        <v>0</v>
      </c>
      <c r="J12285">
        <v>0</v>
      </c>
      <c r="K12285" t="s">
        <v>47857</v>
      </c>
    </row>
    <row r="12286" spans="1:11" x14ac:dyDescent="0.3">
      <c r="A12286" t="s">
        <v>47858</v>
      </c>
      <c r="B12286" t="s">
        <v>47859</v>
      </c>
      <c r="C12286" t="s">
        <v>558</v>
      </c>
      <c r="D12286" t="s">
        <v>47860</v>
      </c>
      <c r="E12286" t="s">
        <v>32122</v>
      </c>
      <c r="F12286" t="s">
        <v>1531</v>
      </c>
      <c r="G12286" t="s">
        <v>42</v>
      </c>
      <c r="H12286">
        <v>0</v>
      </c>
      <c r="I12286">
        <v>0</v>
      </c>
      <c r="J12286">
        <v>0</v>
      </c>
      <c r="K12286" t="s">
        <v>47861</v>
      </c>
    </row>
    <row r="12287" spans="1:11" x14ac:dyDescent="0.3">
      <c r="A12287" t="s">
        <v>47862</v>
      </c>
      <c r="B12287" t="s">
        <v>47863</v>
      </c>
      <c r="C12287" t="s">
        <v>27</v>
      </c>
      <c r="D12287" t="s">
        <v>47864</v>
      </c>
      <c r="E12287" t="s">
        <v>17709</v>
      </c>
      <c r="F12287" t="s">
        <v>41</v>
      </c>
      <c r="G12287" t="s">
        <v>42</v>
      </c>
      <c r="H12287">
        <v>0</v>
      </c>
      <c r="I12287">
        <v>0</v>
      </c>
      <c r="J12287">
        <v>0</v>
      </c>
      <c r="K12287" t="s">
        <v>47865</v>
      </c>
    </row>
    <row r="12288" spans="1:11" x14ac:dyDescent="0.3">
      <c r="A12288" t="s">
        <v>47866</v>
      </c>
      <c r="B12288" t="s">
        <v>47867</v>
      </c>
      <c r="C12288" t="s">
        <v>27</v>
      </c>
      <c r="D12288" t="s">
        <v>47868</v>
      </c>
      <c r="E12288" t="s">
        <v>17709</v>
      </c>
      <c r="F12288" t="s">
        <v>41</v>
      </c>
      <c r="G12288" t="s">
        <v>42</v>
      </c>
      <c r="H12288">
        <v>0</v>
      </c>
      <c r="I12288">
        <v>0</v>
      </c>
      <c r="J12288">
        <v>0</v>
      </c>
      <c r="K12288" t="s">
        <v>47869</v>
      </c>
    </row>
    <row r="12289" spans="1:11" x14ac:dyDescent="0.3">
      <c r="A12289" t="s">
        <v>47870</v>
      </c>
      <c r="B12289" t="s">
        <v>47871</v>
      </c>
      <c r="C12289" t="s">
        <v>27</v>
      </c>
      <c r="D12289" t="s">
        <v>47872</v>
      </c>
      <c r="E12289" t="s">
        <v>17709</v>
      </c>
      <c r="F12289" t="s">
        <v>41</v>
      </c>
      <c r="G12289" t="s">
        <v>42</v>
      </c>
      <c r="H12289">
        <v>0</v>
      </c>
      <c r="I12289">
        <v>0</v>
      </c>
      <c r="J12289">
        <v>0</v>
      </c>
      <c r="K12289" t="s">
        <v>47873</v>
      </c>
    </row>
    <row r="12290" spans="1:11" x14ac:dyDescent="0.3">
      <c r="A12290" t="s">
        <v>47874</v>
      </c>
      <c r="B12290" t="s">
        <v>47875</v>
      </c>
      <c r="C12290" t="s">
        <v>27</v>
      </c>
      <c r="D12290" t="s">
        <v>47876</v>
      </c>
      <c r="E12290" t="s">
        <v>17709</v>
      </c>
      <c r="F12290" t="s">
        <v>41</v>
      </c>
      <c r="G12290" t="s">
        <v>42</v>
      </c>
      <c r="H12290">
        <v>0</v>
      </c>
      <c r="I12290">
        <v>0</v>
      </c>
      <c r="J12290">
        <v>0</v>
      </c>
      <c r="K12290" t="s">
        <v>47877</v>
      </c>
    </row>
    <row r="12291" spans="1:11" x14ac:dyDescent="0.3">
      <c r="A12291" t="s">
        <v>47878</v>
      </c>
      <c r="B12291" t="s">
        <v>47879</v>
      </c>
      <c r="C12291" t="s">
        <v>558</v>
      </c>
      <c r="D12291" t="s">
        <v>47880</v>
      </c>
      <c r="E12291" t="s">
        <v>32122</v>
      </c>
      <c r="F12291" t="s">
        <v>29411</v>
      </c>
      <c r="G12291" t="s">
        <v>42</v>
      </c>
      <c r="H12291">
        <v>0</v>
      </c>
      <c r="I12291">
        <v>0</v>
      </c>
      <c r="J12291">
        <v>0</v>
      </c>
      <c r="K12291" t="s">
        <v>47881</v>
      </c>
    </row>
    <row r="12292" spans="1:11" x14ac:dyDescent="0.3">
      <c r="A12292" t="s">
        <v>47882</v>
      </c>
      <c r="B12292" t="s">
        <v>47883</v>
      </c>
      <c r="C12292" t="s">
        <v>558</v>
      </c>
      <c r="D12292" t="s">
        <v>47884</v>
      </c>
      <c r="E12292" t="s">
        <v>32122</v>
      </c>
      <c r="F12292" t="s">
        <v>1247</v>
      </c>
      <c r="G12292" t="s">
        <v>42</v>
      </c>
      <c r="H12292">
        <v>0</v>
      </c>
      <c r="I12292">
        <v>0</v>
      </c>
      <c r="J12292">
        <v>0</v>
      </c>
      <c r="K12292" t="s">
        <v>47885</v>
      </c>
    </row>
    <row r="12293" spans="1:11" x14ac:dyDescent="0.3">
      <c r="A12293" t="s">
        <v>47886</v>
      </c>
      <c r="B12293" t="s">
        <v>47887</v>
      </c>
      <c r="C12293" t="s">
        <v>558</v>
      </c>
      <c r="D12293" t="s">
        <v>47888</v>
      </c>
      <c r="E12293" t="s">
        <v>32122</v>
      </c>
      <c r="F12293" t="s">
        <v>1405</v>
      </c>
      <c r="G12293" t="s">
        <v>42</v>
      </c>
      <c r="H12293">
        <v>0</v>
      </c>
      <c r="I12293">
        <v>0</v>
      </c>
      <c r="J12293">
        <v>0</v>
      </c>
      <c r="K12293" t="s">
        <v>47889</v>
      </c>
    </row>
    <row r="12294" spans="1:11" x14ac:dyDescent="0.3">
      <c r="A12294" t="s">
        <v>47890</v>
      </c>
      <c r="B12294" t="s">
        <v>47891</v>
      </c>
      <c r="C12294" t="s">
        <v>27</v>
      </c>
      <c r="D12294" t="s">
        <v>47892</v>
      </c>
      <c r="E12294" t="s">
        <v>47893</v>
      </c>
      <c r="F12294" t="s">
        <v>41</v>
      </c>
      <c r="G12294" t="s">
        <v>42</v>
      </c>
      <c r="H12294">
        <v>0</v>
      </c>
      <c r="I12294">
        <v>0</v>
      </c>
      <c r="J12294">
        <v>0</v>
      </c>
      <c r="K12294" t="s">
        <v>47894</v>
      </c>
    </row>
    <row r="12295" spans="1:11" x14ac:dyDescent="0.3">
      <c r="A12295" t="s">
        <v>47895</v>
      </c>
      <c r="C12295" t="s">
        <v>27</v>
      </c>
      <c r="D12295" t="s">
        <v>47896</v>
      </c>
      <c r="E12295" t="s">
        <v>29</v>
      </c>
      <c r="F12295" t="s">
        <v>16</v>
      </c>
      <c r="G12295" t="s">
        <v>5547</v>
      </c>
      <c r="H12295">
        <v>0</v>
      </c>
      <c r="I12295">
        <v>0</v>
      </c>
      <c r="J12295">
        <v>0</v>
      </c>
      <c r="K12295" t="s">
        <v>47897</v>
      </c>
    </row>
    <row r="12296" spans="1:11" x14ac:dyDescent="0.3">
      <c r="A12296" t="s">
        <v>47898</v>
      </c>
      <c r="B12296" t="s">
        <v>47899</v>
      </c>
      <c r="C12296" t="s">
        <v>27</v>
      </c>
      <c r="D12296" t="s">
        <v>47900</v>
      </c>
      <c r="E12296" t="s">
        <v>47893</v>
      </c>
      <c r="F12296" t="s">
        <v>16</v>
      </c>
      <c r="G12296" t="s">
        <v>7885</v>
      </c>
      <c r="H12296">
        <v>0</v>
      </c>
      <c r="I12296">
        <v>0</v>
      </c>
      <c r="J12296">
        <v>0</v>
      </c>
      <c r="K12296" t="s">
        <v>47901</v>
      </c>
    </row>
    <row r="12297" spans="1:11" x14ac:dyDescent="0.3">
      <c r="A12297" t="s">
        <v>47902</v>
      </c>
      <c r="B12297" t="s">
        <v>47903</v>
      </c>
      <c r="C12297" t="s">
        <v>27</v>
      </c>
      <c r="D12297" t="s">
        <v>47904</v>
      </c>
      <c r="E12297" t="s">
        <v>47893</v>
      </c>
      <c r="F12297" t="s">
        <v>41</v>
      </c>
      <c r="G12297" t="s">
        <v>42</v>
      </c>
      <c r="H12297">
        <v>0</v>
      </c>
      <c r="I12297">
        <v>0</v>
      </c>
      <c r="J12297">
        <v>0</v>
      </c>
      <c r="K12297" t="s">
        <v>47905</v>
      </c>
    </row>
    <row r="12298" spans="1:11" x14ac:dyDescent="0.3">
      <c r="A12298" t="s">
        <v>47906</v>
      </c>
      <c r="B12298" t="s">
        <v>47907</v>
      </c>
      <c r="C12298" t="s">
        <v>27</v>
      </c>
      <c r="D12298" t="s">
        <v>47908</v>
      </c>
      <c r="E12298" t="s">
        <v>47893</v>
      </c>
      <c r="F12298" t="s">
        <v>41</v>
      </c>
      <c r="G12298" t="s">
        <v>42</v>
      </c>
      <c r="H12298">
        <v>0</v>
      </c>
      <c r="I12298">
        <v>0</v>
      </c>
      <c r="J12298">
        <v>0</v>
      </c>
      <c r="K12298" t="s">
        <v>47909</v>
      </c>
    </row>
    <row r="12299" spans="1:11" x14ac:dyDescent="0.3">
      <c r="A12299" t="s">
        <v>47910</v>
      </c>
      <c r="B12299" t="s">
        <v>47911</v>
      </c>
      <c r="C12299" t="s">
        <v>27</v>
      </c>
      <c r="D12299" t="s">
        <v>47912</v>
      </c>
      <c r="E12299" t="s">
        <v>47893</v>
      </c>
      <c r="F12299" t="s">
        <v>16</v>
      </c>
      <c r="G12299" t="s">
        <v>516</v>
      </c>
      <c r="H12299">
        <v>0</v>
      </c>
      <c r="I12299">
        <v>0</v>
      </c>
      <c r="J12299">
        <v>0</v>
      </c>
      <c r="K12299" t="s">
        <v>47913</v>
      </c>
    </row>
    <row r="12300" spans="1:11" x14ac:dyDescent="0.3">
      <c r="A12300" t="s">
        <v>47914</v>
      </c>
      <c r="B12300" t="s">
        <v>47915</v>
      </c>
      <c r="C12300" t="s">
        <v>13</v>
      </c>
      <c r="D12300" t="s">
        <v>47916</v>
      </c>
      <c r="E12300" t="s">
        <v>41916</v>
      </c>
      <c r="F12300" t="s">
        <v>16</v>
      </c>
      <c r="G12300" t="s">
        <v>777</v>
      </c>
      <c r="H12300">
        <v>0</v>
      </c>
      <c r="I12300">
        <v>0</v>
      </c>
      <c r="J12300">
        <v>0</v>
      </c>
      <c r="K12300" t="s">
        <v>47917</v>
      </c>
    </row>
    <row r="12301" spans="1:11" x14ac:dyDescent="0.3">
      <c r="A12301" t="s">
        <v>47918</v>
      </c>
      <c r="B12301" t="s">
        <v>47919</v>
      </c>
      <c r="C12301" t="s">
        <v>20</v>
      </c>
      <c r="D12301" t="s">
        <v>47920</v>
      </c>
      <c r="E12301" t="s">
        <v>33633</v>
      </c>
      <c r="F12301" t="s">
        <v>16</v>
      </c>
      <c r="G12301" t="s">
        <v>9108</v>
      </c>
      <c r="H12301">
        <v>0</v>
      </c>
      <c r="I12301">
        <v>0</v>
      </c>
      <c r="J12301">
        <v>0</v>
      </c>
      <c r="K12301" t="s">
        <v>47921</v>
      </c>
    </row>
    <row r="12302" spans="1:11" x14ac:dyDescent="0.3">
      <c r="A12302" t="s">
        <v>47922</v>
      </c>
      <c r="B12302" t="s">
        <v>47923</v>
      </c>
      <c r="C12302" t="s">
        <v>466</v>
      </c>
      <c r="D12302" t="s">
        <v>47924</v>
      </c>
      <c r="E12302" t="s">
        <v>41948</v>
      </c>
      <c r="F12302" t="s">
        <v>23937</v>
      </c>
      <c r="G12302" t="s">
        <v>42</v>
      </c>
      <c r="H12302">
        <v>0</v>
      </c>
      <c r="I12302">
        <v>0</v>
      </c>
      <c r="J12302">
        <v>0</v>
      </c>
      <c r="K12302" t="s">
        <v>47925</v>
      </c>
    </row>
    <row r="12303" spans="1:11" x14ac:dyDescent="0.3">
      <c r="A12303" t="s">
        <v>47926</v>
      </c>
      <c r="B12303" t="s">
        <v>47927</v>
      </c>
      <c r="C12303" t="s">
        <v>466</v>
      </c>
      <c r="D12303" t="s">
        <v>47928</v>
      </c>
      <c r="E12303" t="s">
        <v>41948</v>
      </c>
      <c r="F12303" t="s">
        <v>16539</v>
      </c>
      <c r="G12303" t="s">
        <v>42</v>
      </c>
      <c r="H12303">
        <v>0</v>
      </c>
      <c r="I12303">
        <v>0</v>
      </c>
      <c r="J12303">
        <v>0</v>
      </c>
      <c r="K12303" t="s">
        <v>47929</v>
      </c>
    </row>
    <row r="12304" spans="1:11" x14ac:dyDescent="0.3">
      <c r="A12304" t="s">
        <v>47930</v>
      </c>
      <c r="B12304" t="s">
        <v>47931</v>
      </c>
      <c r="C12304" t="s">
        <v>27</v>
      </c>
      <c r="D12304" t="s">
        <v>47932</v>
      </c>
      <c r="E12304" t="s">
        <v>47893</v>
      </c>
      <c r="F12304" t="s">
        <v>41</v>
      </c>
      <c r="G12304" t="s">
        <v>42</v>
      </c>
      <c r="H12304">
        <v>0</v>
      </c>
      <c r="I12304">
        <v>0</v>
      </c>
      <c r="J12304">
        <v>0</v>
      </c>
      <c r="K12304" t="s">
        <v>47933</v>
      </c>
    </row>
    <row r="12305" spans="1:11" x14ac:dyDescent="0.3">
      <c r="A12305" t="s">
        <v>47934</v>
      </c>
      <c r="B12305" t="s">
        <v>47935</v>
      </c>
      <c r="C12305" t="s">
        <v>558</v>
      </c>
      <c r="D12305" t="s">
        <v>47936</v>
      </c>
      <c r="E12305" t="s">
        <v>32122</v>
      </c>
      <c r="F12305" t="s">
        <v>16</v>
      </c>
      <c r="G12305" t="s">
        <v>18001</v>
      </c>
      <c r="H12305">
        <v>0</v>
      </c>
      <c r="I12305">
        <v>0</v>
      </c>
      <c r="J12305">
        <v>0</v>
      </c>
      <c r="K12305" t="s">
        <v>47937</v>
      </c>
    </row>
    <row r="12306" spans="1:11" x14ac:dyDescent="0.3">
      <c r="A12306" t="s">
        <v>47938</v>
      </c>
      <c r="B12306" t="s">
        <v>47939</v>
      </c>
      <c r="C12306" t="s">
        <v>27</v>
      </c>
      <c r="D12306" t="s">
        <v>47940</v>
      </c>
      <c r="E12306" t="s">
        <v>47893</v>
      </c>
      <c r="F12306" t="s">
        <v>16</v>
      </c>
      <c r="G12306" t="s">
        <v>24637</v>
      </c>
      <c r="H12306">
        <v>0</v>
      </c>
      <c r="I12306">
        <v>0</v>
      </c>
      <c r="J12306">
        <v>0</v>
      </c>
      <c r="K12306" t="s">
        <v>47941</v>
      </c>
    </row>
    <row r="12307" spans="1:11" x14ac:dyDescent="0.3">
      <c r="A12307" t="s">
        <v>47942</v>
      </c>
      <c r="B12307" t="s">
        <v>47943</v>
      </c>
      <c r="C12307" t="s">
        <v>27</v>
      </c>
      <c r="D12307" t="s">
        <v>47944</v>
      </c>
      <c r="E12307" t="s">
        <v>47893</v>
      </c>
      <c r="F12307" t="s">
        <v>41</v>
      </c>
      <c r="G12307" t="s">
        <v>42</v>
      </c>
      <c r="H12307">
        <v>0</v>
      </c>
      <c r="I12307">
        <v>0</v>
      </c>
      <c r="J12307">
        <v>0</v>
      </c>
      <c r="K12307" t="s">
        <v>47945</v>
      </c>
    </row>
    <row r="12308" spans="1:11" x14ac:dyDescent="0.3">
      <c r="A12308" t="s">
        <v>47946</v>
      </c>
      <c r="B12308" t="s">
        <v>47947</v>
      </c>
      <c r="C12308" t="s">
        <v>558</v>
      </c>
      <c r="D12308" t="s">
        <v>47948</v>
      </c>
      <c r="E12308" t="s">
        <v>32122</v>
      </c>
      <c r="F12308" t="s">
        <v>1634</v>
      </c>
      <c r="G12308" t="s">
        <v>42</v>
      </c>
      <c r="H12308">
        <v>0</v>
      </c>
      <c r="I12308">
        <v>0</v>
      </c>
      <c r="J12308">
        <v>0</v>
      </c>
      <c r="K12308" t="s">
        <v>47949</v>
      </c>
    </row>
    <row r="12309" spans="1:11" x14ac:dyDescent="0.3">
      <c r="A12309" t="s">
        <v>47950</v>
      </c>
      <c r="B12309" t="s">
        <v>47939</v>
      </c>
      <c r="C12309" t="s">
        <v>558</v>
      </c>
      <c r="D12309" t="s">
        <v>47951</v>
      </c>
      <c r="E12309" t="s">
        <v>32122</v>
      </c>
      <c r="F12309" t="s">
        <v>11311</v>
      </c>
      <c r="G12309" t="s">
        <v>42</v>
      </c>
      <c r="H12309">
        <v>0</v>
      </c>
      <c r="I12309">
        <v>0</v>
      </c>
      <c r="J12309">
        <v>0</v>
      </c>
      <c r="K12309" t="s">
        <v>47952</v>
      </c>
    </row>
    <row r="12310" spans="1:11" x14ac:dyDescent="0.3">
      <c r="A12310" t="s">
        <v>47953</v>
      </c>
      <c r="B12310" t="s">
        <v>47954</v>
      </c>
      <c r="C12310" t="s">
        <v>27</v>
      </c>
      <c r="D12310" t="s">
        <v>47955</v>
      </c>
      <c r="E12310" t="s">
        <v>47893</v>
      </c>
      <c r="F12310" t="s">
        <v>41</v>
      </c>
      <c r="G12310" t="s">
        <v>42</v>
      </c>
      <c r="H12310">
        <v>0</v>
      </c>
      <c r="I12310">
        <v>0</v>
      </c>
      <c r="J12310">
        <v>0</v>
      </c>
      <c r="K12310" t="s">
        <v>47956</v>
      </c>
    </row>
    <row r="12311" spans="1:11" x14ac:dyDescent="0.3">
      <c r="A12311" t="s">
        <v>47957</v>
      </c>
      <c r="B12311" t="s">
        <v>47958</v>
      </c>
      <c r="C12311" t="s">
        <v>27</v>
      </c>
      <c r="D12311" t="s">
        <v>47959</v>
      </c>
      <c r="E12311" t="s">
        <v>47893</v>
      </c>
      <c r="F12311" t="s">
        <v>41</v>
      </c>
      <c r="G12311" t="s">
        <v>42</v>
      </c>
      <c r="H12311">
        <v>0</v>
      </c>
      <c r="I12311">
        <v>0</v>
      </c>
      <c r="J12311">
        <v>0</v>
      </c>
      <c r="K12311" t="s">
        <v>47960</v>
      </c>
    </row>
    <row r="12312" spans="1:11" x14ac:dyDescent="0.3">
      <c r="A12312" t="s">
        <v>47961</v>
      </c>
      <c r="C12312" t="s">
        <v>27</v>
      </c>
      <c r="D12312" t="s">
        <v>47962</v>
      </c>
      <c r="E12312" t="s">
        <v>47893</v>
      </c>
      <c r="F12312" t="s">
        <v>41</v>
      </c>
      <c r="G12312" t="s">
        <v>42</v>
      </c>
      <c r="H12312">
        <v>0</v>
      </c>
      <c r="I12312">
        <v>0</v>
      </c>
      <c r="J12312">
        <v>0</v>
      </c>
      <c r="K12312" t="s">
        <v>47963</v>
      </c>
    </row>
    <row r="12313" spans="1:11" x14ac:dyDescent="0.3">
      <c r="A12313" t="s">
        <v>47964</v>
      </c>
      <c r="C12313" t="s">
        <v>27</v>
      </c>
      <c r="D12313" t="s">
        <v>47965</v>
      </c>
      <c r="E12313" t="s">
        <v>47893</v>
      </c>
      <c r="F12313" t="s">
        <v>41</v>
      </c>
      <c r="G12313" t="s">
        <v>42</v>
      </c>
      <c r="H12313">
        <v>0</v>
      </c>
      <c r="I12313">
        <v>0</v>
      </c>
      <c r="J12313">
        <v>0</v>
      </c>
      <c r="K12313" t="s">
        <v>47966</v>
      </c>
    </row>
    <row r="12314" spans="1:11" x14ac:dyDescent="0.3">
      <c r="A12314" t="s">
        <v>47967</v>
      </c>
      <c r="B12314" t="s">
        <v>47968</v>
      </c>
      <c r="C12314" t="s">
        <v>27</v>
      </c>
      <c r="D12314" t="s">
        <v>47969</v>
      </c>
      <c r="E12314" t="s">
        <v>47893</v>
      </c>
      <c r="F12314" t="s">
        <v>16</v>
      </c>
      <c r="G12314" t="s">
        <v>4321</v>
      </c>
      <c r="H12314">
        <v>0</v>
      </c>
      <c r="I12314">
        <v>0</v>
      </c>
      <c r="J12314">
        <v>0</v>
      </c>
      <c r="K12314" t="s">
        <v>47970</v>
      </c>
    </row>
    <row r="12315" spans="1:11" x14ac:dyDescent="0.3">
      <c r="A12315" t="s">
        <v>47971</v>
      </c>
      <c r="B12315" t="s">
        <v>47972</v>
      </c>
      <c r="C12315" t="s">
        <v>27</v>
      </c>
      <c r="D12315" t="s">
        <v>47973</v>
      </c>
      <c r="E12315" t="s">
        <v>47893</v>
      </c>
      <c r="F12315" t="s">
        <v>16</v>
      </c>
      <c r="G12315" t="s">
        <v>24637</v>
      </c>
      <c r="H12315">
        <v>0</v>
      </c>
      <c r="I12315">
        <v>0</v>
      </c>
      <c r="J12315">
        <v>0</v>
      </c>
      <c r="K12315" t="s">
        <v>47974</v>
      </c>
    </row>
    <row r="12316" spans="1:11" x14ac:dyDescent="0.3">
      <c r="A12316" t="s">
        <v>47975</v>
      </c>
      <c r="B12316" t="s">
        <v>47976</v>
      </c>
      <c r="C12316" t="s">
        <v>13</v>
      </c>
      <c r="D12316" t="s">
        <v>47977</v>
      </c>
      <c r="E12316" t="s">
        <v>41916</v>
      </c>
      <c r="F12316" t="s">
        <v>16</v>
      </c>
      <c r="G12316" t="s">
        <v>2853</v>
      </c>
      <c r="H12316">
        <v>0</v>
      </c>
      <c r="I12316">
        <v>0</v>
      </c>
      <c r="J12316">
        <v>0</v>
      </c>
      <c r="K12316" t="s">
        <v>47978</v>
      </c>
    </row>
    <row r="12317" spans="1:11" x14ac:dyDescent="0.3">
      <c r="A12317" t="s">
        <v>47979</v>
      </c>
      <c r="B12317" t="s">
        <v>47980</v>
      </c>
      <c r="C12317" t="s">
        <v>27</v>
      </c>
      <c r="D12317" t="s">
        <v>47981</v>
      </c>
      <c r="E12317" t="s">
        <v>47893</v>
      </c>
      <c r="F12317" t="s">
        <v>41</v>
      </c>
      <c r="G12317" t="s">
        <v>42</v>
      </c>
      <c r="H12317">
        <v>0</v>
      </c>
      <c r="I12317">
        <v>0</v>
      </c>
      <c r="J12317">
        <v>0</v>
      </c>
      <c r="K12317" t="s">
        <v>47982</v>
      </c>
    </row>
    <row r="12318" spans="1:11" x14ac:dyDescent="0.3">
      <c r="A12318" t="s">
        <v>47983</v>
      </c>
      <c r="B12318" t="s">
        <v>47984</v>
      </c>
      <c r="C12318" t="s">
        <v>27</v>
      </c>
      <c r="D12318" t="s">
        <v>47985</v>
      </c>
      <c r="E12318" t="s">
        <v>47893</v>
      </c>
      <c r="F12318" t="s">
        <v>41</v>
      </c>
      <c r="G12318" t="s">
        <v>42</v>
      </c>
      <c r="H12318">
        <v>0</v>
      </c>
      <c r="I12318">
        <v>0</v>
      </c>
      <c r="J12318">
        <v>0</v>
      </c>
      <c r="K12318" t="s">
        <v>47986</v>
      </c>
    </row>
    <row r="12319" spans="1:11" x14ac:dyDescent="0.3">
      <c r="A12319" t="s">
        <v>47987</v>
      </c>
      <c r="B12319" t="s">
        <v>47988</v>
      </c>
      <c r="C12319" t="s">
        <v>27</v>
      </c>
      <c r="D12319" t="s">
        <v>47989</v>
      </c>
      <c r="E12319" t="s">
        <v>47893</v>
      </c>
      <c r="F12319" t="s">
        <v>41</v>
      </c>
      <c r="G12319" t="s">
        <v>42</v>
      </c>
      <c r="H12319">
        <v>0</v>
      </c>
      <c r="I12319">
        <v>0</v>
      </c>
      <c r="J12319">
        <v>0</v>
      </c>
      <c r="K12319" t="s">
        <v>47990</v>
      </c>
    </row>
    <row r="12320" spans="1:11" x14ac:dyDescent="0.3">
      <c r="A12320" t="s">
        <v>47991</v>
      </c>
      <c r="B12320" t="s">
        <v>47992</v>
      </c>
      <c r="C12320" t="s">
        <v>20</v>
      </c>
      <c r="D12320" t="s">
        <v>47993</v>
      </c>
      <c r="E12320" t="s">
        <v>33633</v>
      </c>
      <c r="F12320" t="s">
        <v>1715</v>
      </c>
      <c r="G12320" t="s">
        <v>42</v>
      </c>
      <c r="H12320">
        <v>0</v>
      </c>
      <c r="I12320">
        <v>0</v>
      </c>
      <c r="J12320">
        <v>0</v>
      </c>
      <c r="K12320" t="s">
        <v>47994</v>
      </c>
    </row>
    <row r="12321" spans="1:11" x14ac:dyDescent="0.3">
      <c r="A12321" t="s">
        <v>47995</v>
      </c>
      <c r="C12321" t="s">
        <v>20</v>
      </c>
      <c r="D12321" t="s">
        <v>47996</v>
      </c>
      <c r="E12321" t="s">
        <v>33633</v>
      </c>
      <c r="F12321" t="s">
        <v>1886</v>
      </c>
      <c r="G12321" t="s">
        <v>42</v>
      </c>
      <c r="H12321">
        <v>0</v>
      </c>
      <c r="I12321">
        <v>0</v>
      </c>
      <c r="J12321">
        <v>0</v>
      </c>
      <c r="K12321" t="s">
        <v>47997</v>
      </c>
    </row>
    <row r="12322" spans="1:11" x14ac:dyDescent="0.3">
      <c r="A12322" t="s">
        <v>47998</v>
      </c>
      <c r="B12322" t="s">
        <v>47999</v>
      </c>
      <c r="C12322" t="s">
        <v>147</v>
      </c>
      <c r="D12322" t="s">
        <v>48000</v>
      </c>
      <c r="E12322" t="s">
        <v>4768</v>
      </c>
      <c r="F12322" t="s">
        <v>8797</v>
      </c>
      <c r="G12322" t="s">
        <v>42</v>
      </c>
      <c r="H12322">
        <v>0</v>
      </c>
      <c r="I12322">
        <v>0</v>
      </c>
      <c r="J12322">
        <v>0</v>
      </c>
      <c r="K12322" t="s">
        <v>48001</v>
      </c>
    </row>
    <row r="12323" spans="1:11" x14ac:dyDescent="0.3">
      <c r="A12323" t="s">
        <v>48002</v>
      </c>
      <c r="B12323" t="s">
        <v>48003</v>
      </c>
      <c r="C12323" t="s">
        <v>20</v>
      </c>
      <c r="D12323" t="s">
        <v>48004</v>
      </c>
      <c r="E12323" t="s">
        <v>33633</v>
      </c>
      <c r="F12323" t="s">
        <v>369</v>
      </c>
      <c r="G12323" t="s">
        <v>42</v>
      </c>
      <c r="H12323">
        <v>0</v>
      </c>
      <c r="I12323">
        <v>0</v>
      </c>
      <c r="J12323">
        <v>0</v>
      </c>
      <c r="K12323" t="s">
        <v>48005</v>
      </c>
    </row>
    <row r="12324" spans="1:11" x14ac:dyDescent="0.3">
      <c r="A12324" t="s">
        <v>48006</v>
      </c>
      <c r="B12324" t="s">
        <v>48007</v>
      </c>
      <c r="C12324" t="s">
        <v>20</v>
      </c>
      <c r="D12324" t="s">
        <v>48008</v>
      </c>
      <c r="E12324" t="s">
        <v>33633</v>
      </c>
      <c r="F12324" t="s">
        <v>1638</v>
      </c>
      <c r="G12324" t="s">
        <v>42</v>
      </c>
      <c r="H12324">
        <v>0</v>
      </c>
      <c r="I12324">
        <v>0</v>
      </c>
      <c r="J12324">
        <v>0</v>
      </c>
      <c r="K12324" t="s">
        <v>48009</v>
      </c>
    </row>
    <row r="12325" spans="1:11" x14ac:dyDescent="0.3">
      <c r="A12325" t="s">
        <v>48010</v>
      </c>
      <c r="B12325" t="s">
        <v>48011</v>
      </c>
      <c r="C12325" t="s">
        <v>20</v>
      </c>
      <c r="D12325" t="s">
        <v>48012</v>
      </c>
      <c r="E12325" t="s">
        <v>33633</v>
      </c>
      <c r="F12325" t="s">
        <v>16</v>
      </c>
      <c r="G12325" t="s">
        <v>7717</v>
      </c>
      <c r="H12325">
        <v>0</v>
      </c>
      <c r="I12325">
        <v>0</v>
      </c>
      <c r="J12325">
        <v>0</v>
      </c>
      <c r="K12325" t="s">
        <v>48013</v>
      </c>
    </row>
    <row r="12326" spans="1:11" x14ac:dyDescent="0.3">
      <c r="A12326" t="s">
        <v>48014</v>
      </c>
      <c r="B12326" t="s">
        <v>48015</v>
      </c>
      <c r="C12326" t="s">
        <v>27</v>
      </c>
      <c r="D12326" t="s">
        <v>48016</v>
      </c>
      <c r="E12326" t="s">
        <v>47893</v>
      </c>
      <c r="F12326" t="s">
        <v>16</v>
      </c>
      <c r="G12326" t="s">
        <v>2051</v>
      </c>
      <c r="H12326">
        <v>0</v>
      </c>
      <c r="I12326">
        <v>0</v>
      </c>
      <c r="J12326">
        <v>0</v>
      </c>
      <c r="K12326" t="s">
        <v>48017</v>
      </c>
    </row>
    <row r="12327" spans="1:11" x14ac:dyDescent="0.3">
      <c r="A12327" t="s">
        <v>48018</v>
      </c>
      <c r="B12327" t="s">
        <v>48019</v>
      </c>
      <c r="C12327" t="s">
        <v>27</v>
      </c>
      <c r="D12327" t="s">
        <v>48020</v>
      </c>
      <c r="E12327" t="s">
        <v>47893</v>
      </c>
      <c r="F12327" t="s">
        <v>16</v>
      </c>
      <c r="G12327" t="s">
        <v>5547</v>
      </c>
      <c r="H12327">
        <v>0</v>
      </c>
      <c r="I12327">
        <v>0</v>
      </c>
      <c r="J12327">
        <v>0</v>
      </c>
      <c r="K12327" t="s">
        <v>48021</v>
      </c>
    </row>
    <row r="12328" spans="1:11" x14ac:dyDescent="0.3">
      <c r="A12328" t="s">
        <v>48022</v>
      </c>
      <c r="B12328" t="s">
        <v>48023</v>
      </c>
      <c r="C12328" t="s">
        <v>27</v>
      </c>
      <c r="D12328" t="s">
        <v>48024</v>
      </c>
      <c r="E12328" t="s">
        <v>47893</v>
      </c>
      <c r="F12328" t="s">
        <v>41</v>
      </c>
      <c r="G12328" t="s">
        <v>42</v>
      </c>
      <c r="H12328">
        <v>0</v>
      </c>
      <c r="I12328">
        <v>0</v>
      </c>
      <c r="J12328">
        <v>0</v>
      </c>
      <c r="K12328" t="s">
        <v>48025</v>
      </c>
    </row>
    <row r="12329" spans="1:11" x14ac:dyDescent="0.3">
      <c r="A12329" t="s">
        <v>48026</v>
      </c>
      <c r="B12329" t="s">
        <v>48027</v>
      </c>
      <c r="C12329" t="s">
        <v>27</v>
      </c>
      <c r="D12329" t="s">
        <v>48028</v>
      </c>
      <c r="E12329" t="s">
        <v>47893</v>
      </c>
      <c r="F12329" t="s">
        <v>41</v>
      </c>
      <c r="G12329" t="s">
        <v>42</v>
      </c>
      <c r="H12329">
        <v>0</v>
      </c>
      <c r="I12329">
        <v>0</v>
      </c>
      <c r="J12329">
        <v>0</v>
      </c>
      <c r="K12329" t="s">
        <v>48029</v>
      </c>
    </row>
    <row r="12330" spans="1:11" x14ac:dyDescent="0.3">
      <c r="A12330" t="s">
        <v>48030</v>
      </c>
      <c r="B12330" t="s">
        <v>48031</v>
      </c>
      <c r="C12330" t="s">
        <v>20</v>
      </c>
      <c r="D12330" t="s">
        <v>48032</v>
      </c>
      <c r="E12330" t="s">
        <v>33633</v>
      </c>
      <c r="F12330" t="s">
        <v>15056</v>
      </c>
      <c r="G12330" t="s">
        <v>42</v>
      </c>
      <c r="H12330">
        <v>0</v>
      </c>
      <c r="I12330">
        <v>0</v>
      </c>
      <c r="J12330">
        <v>0</v>
      </c>
      <c r="K12330" t="s">
        <v>48033</v>
      </c>
    </row>
    <row r="12331" spans="1:11" x14ac:dyDescent="0.3">
      <c r="A12331" t="s">
        <v>48034</v>
      </c>
      <c r="B12331" t="s">
        <v>48035</v>
      </c>
      <c r="C12331" t="s">
        <v>20</v>
      </c>
      <c r="D12331" t="s">
        <v>48036</v>
      </c>
      <c r="E12331" t="s">
        <v>33633</v>
      </c>
      <c r="F12331" t="s">
        <v>2572</v>
      </c>
      <c r="G12331" t="s">
        <v>9108</v>
      </c>
      <c r="H12331">
        <v>0</v>
      </c>
      <c r="I12331">
        <v>0</v>
      </c>
      <c r="J12331">
        <v>0</v>
      </c>
      <c r="K12331" t="s">
        <v>48037</v>
      </c>
    </row>
    <row r="12332" spans="1:11" x14ac:dyDescent="0.3">
      <c r="A12332" t="s">
        <v>48038</v>
      </c>
      <c r="B12332" t="s">
        <v>48039</v>
      </c>
      <c r="C12332" t="s">
        <v>147</v>
      </c>
      <c r="D12332" t="e">
        <f>걸침 기와 이음</f>
        <v>#NAME?</v>
      </c>
      <c r="E12332" t="s">
        <v>4768</v>
      </c>
      <c r="F12332" t="s">
        <v>1252</v>
      </c>
      <c r="G12332" t="s">
        <v>42</v>
      </c>
      <c r="H12332">
        <v>0</v>
      </c>
      <c r="I12332">
        <v>0</v>
      </c>
      <c r="J12332">
        <v>0</v>
      </c>
      <c r="K12332" t="s">
        <v>48040</v>
      </c>
    </row>
    <row r="12333" spans="1:11" x14ac:dyDescent="0.3">
      <c r="A12333" t="s">
        <v>48041</v>
      </c>
      <c r="C12333" t="s">
        <v>27</v>
      </c>
      <c r="D12333" t="s">
        <v>48042</v>
      </c>
      <c r="E12333" t="s">
        <v>47893</v>
      </c>
      <c r="F12333" t="s">
        <v>16</v>
      </c>
      <c r="G12333" t="s">
        <v>3244</v>
      </c>
      <c r="H12333">
        <v>0</v>
      </c>
      <c r="I12333">
        <v>0</v>
      </c>
      <c r="J12333">
        <v>0</v>
      </c>
      <c r="K12333" t="s">
        <v>48043</v>
      </c>
    </row>
    <row r="12334" spans="1:11" x14ac:dyDescent="0.3">
      <c r="A12334" t="s">
        <v>48044</v>
      </c>
      <c r="B12334" t="s">
        <v>48045</v>
      </c>
      <c r="C12334" t="s">
        <v>27</v>
      </c>
      <c r="D12334" t="s">
        <v>48046</v>
      </c>
      <c r="E12334" t="s">
        <v>47893</v>
      </c>
      <c r="F12334" t="s">
        <v>16</v>
      </c>
      <c r="G12334" t="s">
        <v>904</v>
      </c>
      <c r="H12334">
        <v>0</v>
      </c>
      <c r="I12334">
        <v>0</v>
      </c>
      <c r="J12334">
        <v>0</v>
      </c>
      <c r="K12334" t="s">
        <v>48047</v>
      </c>
    </row>
    <row r="12335" spans="1:11" x14ac:dyDescent="0.3">
      <c r="A12335" t="s">
        <v>48048</v>
      </c>
      <c r="C12335" t="s">
        <v>27</v>
      </c>
      <c r="D12335" t="s">
        <v>48049</v>
      </c>
      <c r="E12335" t="s">
        <v>47893</v>
      </c>
      <c r="F12335" t="s">
        <v>16</v>
      </c>
      <c r="G12335" t="s">
        <v>4386</v>
      </c>
      <c r="H12335">
        <v>0</v>
      </c>
      <c r="I12335">
        <v>0</v>
      </c>
      <c r="J12335">
        <v>0</v>
      </c>
      <c r="K12335" t="s">
        <v>48050</v>
      </c>
    </row>
    <row r="12336" spans="1:11" x14ac:dyDescent="0.3">
      <c r="A12336" t="s">
        <v>48051</v>
      </c>
      <c r="B12336" t="s">
        <v>48052</v>
      </c>
      <c r="C12336" t="s">
        <v>558</v>
      </c>
      <c r="D12336" t="s">
        <v>48053</v>
      </c>
      <c r="E12336" t="s">
        <v>28510</v>
      </c>
      <c r="F12336" t="s">
        <v>14941</v>
      </c>
      <c r="G12336" t="s">
        <v>10656</v>
      </c>
      <c r="H12336">
        <v>0</v>
      </c>
      <c r="I12336">
        <v>0</v>
      </c>
      <c r="J12336">
        <v>0</v>
      </c>
      <c r="K12336" t="s">
        <v>48054</v>
      </c>
    </row>
    <row r="12337" spans="1:11" x14ac:dyDescent="0.3">
      <c r="A12337" t="s">
        <v>48055</v>
      </c>
      <c r="B12337" t="s">
        <v>48056</v>
      </c>
      <c r="C12337" t="s">
        <v>558</v>
      </c>
      <c r="D12337" t="s">
        <v>48057</v>
      </c>
      <c r="E12337" t="s">
        <v>28510</v>
      </c>
      <c r="F12337" t="s">
        <v>11292</v>
      </c>
      <c r="G12337" t="s">
        <v>42</v>
      </c>
      <c r="H12337">
        <v>0</v>
      </c>
      <c r="I12337">
        <v>0</v>
      </c>
      <c r="J12337">
        <v>0</v>
      </c>
      <c r="K12337" t="s">
        <v>48058</v>
      </c>
    </row>
    <row r="12338" spans="1:11" x14ac:dyDescent="0.3">
      <c r="A12338" t="s">
        <v>48059</v>
      </c>
      <c r="B12338" t="s">
        <v>48060</v>
      </c>
      <c r="C12338" t="s">
        <v>27</v>
      </c>
      <c r="D12338" t="s">
        <v>48061</v>
      </c>
      <c r="E12338" t="s">
        <v>47893</v>
      </c>
      <c r="F12338" t="s">
        <v>41</v>
      </c>
      <c r="G12338" t="s">
        <v>42</v>
      </c>
      <c r="H12338">
        <v>0</v>
      </c>
      <c r="I12338">
        <v>0</v>
      </c>
      <c r="J12338">
        <v>0</v>
      </c>
      <c r="K12338" t="s">
        <v>48062</v>
      </c>
    </row>
    <row r="12339" spans="1:11" x14ac:dyDescent="0.3">
      <c r="A12339" t="s">
        <v>48063</v>
      </c>
      <c r="B12339" t="s">
        <v>48064</v>
      </c>
      <c r="C12339" t="s">
        <v>27</v>
      </c>
      <c r="D12339" t="s">
        <v>48065</v>
      </c>
      <c r="E12339" t="s">
        <v>47893</v>
      </c>
      <c r="F12339" t="s">
        <v>41</v>
      </c>
      <c r="G12339" t="s">
        <v>42</v>
      </c>
      <c r="H12339">
        <v>0</v>
      </c>
      <c r="I12339">
        <v>0</v>
      </c>
      <c r="J12339">
        <v>0</v>
      </c>
      <c r="K12339" t="s">
        <v>48066</v>
      </c>
    </row>
    <row r="12340" spans="1:11" x14ac:dyDescent="0.3">
      <c r="A12340" t="s">
        <v>48067</v>
      </c>
      <c r="B12340" t="s">
        <v>48068</v>
      </c>
      <c r="C12340" t="s">
        <v>27</v>
      </c>
      <c r="D12340" t="s">
        <v>48069</v>
      </c>
      <c r="E12340" t="s">
        <v>47893</v>
      </c>
      <c r="F12340" t="s">
        <v>41</v>
      </c>
      <c r="G12340" t="s">
        <v>42</v>
      </c>
      <c r="H12340">
        <v>0</v>
      </c>
      <c r="I12340">
        <v>0</v>
      </c>
      <c r="J12340">
        <v>0</v>
      </c>
      <c r="K12340" t="s">
        <v>48070</v>
      </c>
    </row>
    <row r="12341" spans="1:11" x14ac:dyDescent="0.3">
      <c r="A12341" t="s">
        <v>48071</v>
      </c>
      <c r="B12341" t="s">
        <v>48072</v>
      </c>
      <c r="C12341" t="s">
        <v>27</v>
      </c>
      <c r="D12341" t="s">
        <v>48073</v>
      </c>
      <c r="E12341" t="s">
        <v>47893</v>
      </c>
      <c r="F12341" t="s">
        <v>41</v>
      </c>
      <c r="G12341" t="s">
        <v>42</v>
      </c>
      <c r="H12341">
        <v>0</v>
      </c>
      <c r="I12341">
        <v>0</v>
      </c>
      <c r="J12341">
        <v>0</v>
      </c>
      <c r="K12341" t="s">
        <v>48074</v>
      </c>
    </row>
    <row r="12342" spans="1:11" x14ac:dyDescent="0.3">
      <c r="A12342" t="s">
        <v>48075</v>
      </c>
      <c r="B12342" t="s">
        <v>48076</v>
      </c>
      <c r="C12342" t="s">
        <v>466</v>
      </c>
      <c r="D12342" t="s">
        <v>48077</v>
      </c>
      <c r="E12342" t="s">
        <v>41948</v>
      </c>
      <c r="F12342" t="s">
        <v>15181</v>
      </c>
      <c r="G12342" t="s">
        <v>42</v>
      </c>
      <c r="H12342">
        <v>0</v>
      </c>
      <c r="I12342">
        <v>0</v>
      </c>
      <c r="J12342">
        <v>0</v>
      </c>
      <c r="K12342" t="s">
        <v>48078</v>
      </c>
    </row>
    <row r="12343" spans="1:11" x14ac:dyDescent="0.3">
      <c r="A12343" t="s">
        <v>48079</v>
      </c>
      <c r="B12343" t="s">
        <v>48080</v>
      </c>
      <c r="C12343" t="s">
        <v>27</v>
      </c>
      <c r="D12343" t="s">
        <v>48081</v>
      </c>
      <c r="E12343" t="s">
        <v>47893</v>
      </c>
      <c r="F12343" t="s">
        <v>41</v>
      </c>
      <c r="G12343" t="s">
        <v>42</v>
      </c>
      <c r="H12343">
        <v>0</v>
      </c>
      <c r="I12343">
        <v>0</v>
      </c>
      <c r="J12343">
        <v>0</v>
      </c>
      <c r="K12343" t="s">
        <v>48082</v>
      </c>
    </row>
    <row r="12344" spans="1:11" x14ac:dyDescent="0.3">
      <c r="A12344" t="s">
        <v>48083</v>
      </c>
      <c r="B12344" t="s">
        <v>48084</v>
      </c>
      <c r="C12344" t="s">
        <v>27</v>
      </c>
      <c r="D12344" t="s">
        <v>48085</v>
      </c>
      <c r="E12344" t="s">
        <v>47893</v>
      </c>
      <c r="F12344" t="s">
        <v>41</v>
      </c>
      <c r="G12344" t="s">
        <v>42</v>
      </c>
      <c r="H12344">
        <v>0</v>
      </c>
      <c r="I12344">
        <v>0</v>
      </c>
      <c r="J12344">
        <v>0</v>
      </c>
      <c r="K12344" t="s">
        <v>48086</v>
      </c>
    </row>
    <row r="12345" spans="1:11" x14ac:dyDescent="0.3">
      <c r="A12345" t="s">
        <v>48087</v>
      </c>
      <c r="C12345" t="s">
        <v>27</v>
      </c>
      <c r="D12345" t="s">
        <v>48088</v>
      </c>
      <c r="E12345" t="s">
        <v>47893</v>
      </c>
      <c r="F12345" t="s">
        <v>41</v>
      </c>
      <c r="G12345" t="s">
        <v>42</v>
      </c>
      <c r="H12345">
        <v>0</v>
      </c>
      <c r="I12345">
        <v>0</v>
      </c>
      <c r="J12345">
        <v>0</v>
      </c>
      <c r="K12345" t="s">
        <v>48089</v>
      </c>
    </row>
    <row r="12346" spans="1:11" x14ac:dyDescent="0.3">
      <c r="A12346" t="s">
        <v>48090</v>
      </c>
      <c r="B12346" t="s">
        <v>48091</v>
      </c>
      <c r="C12346" t="s">
        <v>20</v>
      </c>
      <c r="D12346" t="s">
        <v>48092</v>
      </c>
      <c r="E12346" t="s">
        <v>33633</v>
      </c>
      <c r="F12346" t="s">
        <v>4297</v>
      </c>
      <c r="G12346" t="s">
        <v>42</v>
      </c>
      <c r="H12346">
        <v>0</v>
      </c>
      <c r="I12346">
        <v>0</v>
      </c>
      <c r="J12346">
        <v>0</v>
      </c>
      <c r="K12346" t="s">
        <v>48093</v>
      </c>
    </row>
    <row r="12347" spans="1:11" x14ac:dyDescent="0.3">
      <c r="A12347" t="s">
        <v>48094</v>
      </c>
      <c r="B12347" t="s">
        <v>48095</v>
      </c>
      <c r="C12347" t="s">
        <v>20</v>
      </c>
      <c r="D12347" t="s">
        <v>48096</v>
      </c>
      <c r="E12347" t="s">
        <v>33633</v>
      </c>
      <c r="F12347" t="s">
        <v>12188</v>
      </c>
      <c r="G12347" t="s">
        <v>42</v>
      </c>
      <c r="H12347">
        <v>0</v>
      </c>
      <c r="I12347">
        <v>0</v>
      </c>
      <c r="J12347">
        <v>0</v>
      </c>
      <c r="K12347" t="s">
        <v>48097</v>
      </c>
    </row>
    <row r="12348" spans="1:11" x14ac:dyDescent="0.3">
      <c r="A12348" t="s">
        <v>48098</v>
      </c>
      <c r="C12348" t="s">
        <v>20</v>
      </c>
      <c r="D12348" t="s">
        <v>48099</v>
      </c>
      <c r="E12348" t="s">
        <v>33633</v>
      </c>
      <c r="F12348" t="s">
        <v>2361</v>
      </c>
      <c r="G12348" t="s">
        <v>42</v>
      </c>
      <c r="H12348">
        <v>0</v>
      </c>
      <c r="I12348">
        <v>0</v>
      </c>
      <c r="J12348">
        <v>0</v>
      </c>
      <c r="K12348" t="s">
        <v>48100</v>
      </c>
    </row>
    <row r="12349" spans="1:11" x14ac:dyDescent="0.3">
      <c r="A12349" t="s">
        <v>48101</v>
      </c>
      <c r="B12349" t="s">
        <v>48102</v>
      </c>
      <c r="C12349" t="s">
        <v>20</v>
      </c>
      <c r="D12349" t="s">
        <v>48103</v>
      </c>
      <c r="E12349" t="s">
        <v>33633</v>
      </c>
      <c r="F12349" t="s">
        <v>1918</v>
      </c>
      <c r="G12349" t="s">
        <v>42</v>
      </c>
      <c r="H12349">
        <v>0</v>
      </c>
      <c r="I12349">
        <v>0</v>
      </c>
      <c r="J12349">
        <v>0</v>
      </c>
      <c r="K12349" t="s">
        <v>48104</v>
      </c>
    </row>
    <row r="12350" spans="1:11" x14ac:dyDescent="0.3">
      <c r="A12350" t="s">
        <v>48105</v>
      </c>
      <c r="C12350" t="s">
        <v>27</v>
      </c>
      <c r="D12350" t="s">
        <v>48106</v>
      </c>
      <c r="E12350" t="s">
        <v>47893</v>
      </c>
      <c r="F12350" t="s">
        <v>41</v>
      </c>
      <c r="G12350" t="s">
        <v>42</v>
      </c>
      <c r="H12350">
        <v>0</v>
      </c>
      <c r="I12350">
        <v>0</v>
      </c>
      <c r="J12350">
        <v>0</v>
      </c>
      <c r="K12350" t="s">
        <v>48107</v>
      </c>
    </row>
    <row r="12351" spans="1:11" x14ac:dyDescent="0.3">
      <c r="A12351" t="s">
        <v>48108</v>
      </c>
      <c r="B12351" t="s">
        <v>48109</v>
      </c>
      <c r="C12351" t="s">
        <v>558</v>
      </c>
      <c r="D12351" t="s">
        <v>48110</v>
      </c>
      <c r="E12351" t="s">
        <v>1462</v>
      </c>
      <c r="F12351" t="s">
        <v>16</v>
      </c>
      <c r="G12351" t="s">
        <v>48111</v>
      </c>
      <c r="H12351">
        <v>0</v>
      </c>
      <c r="I12351">
        <v>0</v>
      </c>
      <c r="J12351">
        <v>0</v>
      </c>
      <c r="K12351" t="s">
        <v>48112</v>
      </c>
    </row>
    <row r="12352" spans="1:11" x14ac:dyDescent="0.3">
      <c r="A12352" t="s">
        <v>48113</v>
      </c>
      <c r="C12352" t="s">
        <v>20</v>
      </c>
      <c r="D12352" t="s">
        <v>48114</v>
      </c>
      <c r="E12352" t="s">
        <v>22</v>
      </c>
      <c r="F12352" t="s">
        <v>16</v>
      </c>
      <c r="G12352" t="s">
        <v>3624</v>
      </c>
      <c r="H12352">
        <v>0</v>
      </c>
      <c r="I12352">
        <v>0</v>
      </c>
      <c r="J12352">
        <v>0</v>
      </c>
      <c r="K12352" t="s">
        <v>48115</v>
      </c>
    </row>
    <row r="12353" spans="1:11" x14ac:dyDescent="0.3">
      <c r="A12353" t="s">
        <v>48116</v>
      </c>
      <c r="C12353" t="s">
        <v>27</v>
      </c>
      <c r="D12353" t="s">
        <v>48117</v>
      </c>
      <c r="E12353" t="s">
        <v>47893</v>
      </c>
      <c r="F12353" t="s">
        <v>41</v>
      </c>
      <c r="G12353" t="s">
        <v>42</v>
      </c>
      <c r="H12353">
        <v>0</v>
      </c>
      <c r="I12353">
        <v>0</v>
      </c>
      <c r="J12353">
        <v>0</v>
      </c>
      <c r="K12353" t="s">
        <v>48118</v>
      </c>
    </row>
    <row r="12354" spans="1:11" x14ac:dyDescent="0.3">
      <c r="A12354" t="s">
        <v>48119</v>
      </c>
      <c r="C12354" t="s">
        <v>27</v>
      </c>
      <c r="D12354" t="s">
        <v>48120</v>
      </c>
      <c r="E12354" t="s">
        <v>47893</v>
      </c>
      <c r="F12354" t="s">
        <v>41</v>
      </c>
      <c r="G12354" t="s">
        <v>42</v>
      </c>
      <c r="H12354">
        <v>0</v>
      </c>
      <c r="I12354">
        <v>0</v>
      </c>
      <c r="J12354">
        <v>0</v>
      </c>
      <c r="K12354" t="s">
        <v>48121</v>
      </c>
    </row>
    <row r="12355" spans="1:11" x14ac:dyDescent="0.3">
      <c r="A12355" t="s">
        <v>48122</v>
      </c>
      <c r="B12355" t="s">
        <v>48123</v>
      </c>
      <c r="C12355" t="s">
        <v>20</v>
      </c>
      <c r="D12355" t="s">
        <v>48124</v>
      </c>
      <c r="E12355" t="s">
        <v>33633</v>
      </c>
      <c r="F12355" t="s">
        <v>1237</v>
      </c>
      <c r="G12355" t="s">
        <v>42</v>
      </c>
      <c r="H12355">
        <v>0</v>
      </c>
      <c r="I12355">
        <v>0</v>
      </c>
      <c r="J12355">
        <v>0</v>
      </c>
      <c r="K12355" t="s">
        <v>48125</v>
      </c>
    </row>
    <row r="12356" spans="1:11" x14ac:dyDescent="0.3">
      <c r="A12356" t="s">
        <v>48126</v>
      </c>
      <c r="B12356" t="s">
        <v>48127</v>
      </c>
      <c r="C12356" t="s">
        <v>27</v>
      </c>
      <c r="D12356" t="s">
        <v>48128</v>
      </c>
      <c r="E12356" t="s">
        <v>47893</v>
      </c>
      <c r="F12356" t="s">
        <v>41</v>
      </c>
      <c r="G12356" t="s">
        <v>42</v>
      </c>
      <c r="H12356">
        <v>0</v>
      </c>
      <c r="I12356">
        <v>0</v>
      </c>
      <c r="J12356">
        <v>0</v>
      </c>
      <c r="K12356" t="s">
        <v>48129</v>
      </c>
    </row>
    <row r="12357" spans="1:11" x14ac:dyDescent="0.3">
      <c r="A12357" t="s">
        <v>48130</v>
      </c>
      <c r="B12357" t="s">
        <v>48131</v>
      </c>
      <c r="C12357" t="s">
        <v>27</v>
      </c>
      <c r="D12357" t="s">
        <v>48132</v>
      </c>
      <c r="E12357" t="s">
        <v>47893</v>
      </c>
      <c r="F12357" t="s">
        <v>41</v>
      </c>
      <c r="G12357" t="s">
        <v>42</v>
      </c>
      <c r="H12357">
        <v>0</v>
      </c>
      <c r="I12357">
        <v>0</v>
      </c>
      <c r="J12357">
        <v>0</v>
      </c>
      <c r="K12357" t="s">
        <v>48133</v>
      </c>
    </row>
    <row r="12358" spans="1:11" x14ac:dyDescent="0.3">
      <c r="A12358" t="s">
        <v>48134</v>
      </c>
      <c r="B12358" t="s">
        <v>48135</v>
      </c>
      <c r="C12358" t="s">
        <v>27</v>
      </c>
      <c r="D12358" t="s">
        <v>48136</v>
      </c>
      <c r="E12358" t="s">
        <v>47893</v>
      </c>
      <c r="F12358" t="s">
        <v>41</v>
      </c>
      <c r="G12358" t="s">
        <v>42</v>
      </c>
      <c r="H12358">
        <v>0</v>
      </c>
      <c r="I12358">
        <v>0</v>
      </c>
      <c r="J12358">
        <v>0</v>
      </c>
      <c r="K12358" t="s">
        <v>48137</v>
      </c>
    </row>
    <row r="12359" spans="1:11" x14ac:dyDescent="0.3">
      <c r="A12359" t="s">
        <v>48138</v>
      </c>
      <c r="B12359" t="s">
        <v>48139</v>
      </c>
      <c r="C12359" t="s">
        <v>558</v>
      </c>
      <c r="D12359" t="s">
        <v>48140</v>
      </c>
      <c r="E12359" t="s">
        <v>19698</v>
      </c>
      <c r="F12359" t="s">
        <v>16128</v>
      </c>
      <c r="G12359" t="s">
        <v>42</v>
      </c>
      <c r="H12359">
        <v>0</v>
      </c>
      <c r="I12359">
        <v>0</v>
      </c>
      <c r="J12359">
        <v>0</v>
      </c>
      <c r="K12359" t="s">
        <v>48141</v>
      </c>
    </row>
    <row r="12360" spans="1:11" x14ac:dyDescent="0.3">
      <c r="A12360" t="s">
        <v>48142</v>
      </c>
      <c r="B12360" t="s">
        <v>48143</v>
      </c>
      <c r="C12360" t="s">
        <v>13</v>
      </c>
      <c r="D12360" t="s">
        <v>48144</v>
      </c>
      <c r="E12360" t="s">
        <v>41916</v>
      </c>
      <c r="F12360" t="s">
        <v>2572</v>
      </c>
      <c r="G12360" t="s">
        <v>42</v>
      </c>
      <c r="H12360">
        <v>0</v>
      </c>
      <c r="I12360">
        <v>0</v>
      </c>
      <c r="J12360">
        <v>0</v>
      </c>
      <c r="K12360" t="s">
        <v>48145</v>
      </c>
    </row>
    <row r="12361" spans="1:11" x14ac:dyDescent="0.3">
      <c r="A12361" t="s">
        <v>48146</v>
      </c>
      <c r="B12361" t="s">
        <v>48147</v>
      </c>
      <c r="C12361" t="s">
        <v>1159</v>
      </c>
      <c r="D12361" t="s">
        <v>48148</v>
      </c>
      <c r="E12361" t="s">
        <v>2421</v>
      </c>
      <c r="F12361" t="s">
        <v>16</v>
      </c>
      <c r="G12361" t="s">
        <v>9519</v>
      </c>
      <c r="H12361">
        <v>0</v>
      </c>
      <c r="I12361">
        <v>0</v>
      </c>
      <c r="J12361">
        <v>0</v>
      </c>
      <c r="K12361" t="s">
        <v>48149</v>
      </c>
    </row>
    <row r="12362" spans="1:11" x14ac:dyDescent="0.3">
      <c r="A12362" t="s">
        <v>48150</v>
      </c>
      <c r="C12362" t="s">
        <v>27</v>
      </c>
      <c r="D12362" t="s">
        <v>48151</v>
      </c>
      <c r="E12362" t="s">
        <v>47893</v>
      </c>
      <c r="F12362" t="s">
        <v>41</v>
      </c>
      <c r="G12362" t="s">
        <v>42</v>
      </c>
      <c r="H12362">
        <v>0</v>
      </c>
      <c r="I12362">
        <v>0</v>
      </c>
      <c r="J12362">
        <v>0</v>
      </c>
      <c r="K12362" t="s">
        <v>48152</v>
      </c>
    </row>
    <row r="12363" spans="1:11" x14ac:dyDescent="0.3">
      <c r="A12363" t="s">
        <v>48153</v>
      </c>
      <c r="C12363" t="s">
        <v>27</v>
      </c>
      <c r="D12363" t="s">
        <v>48154</v>
      </c>
      <c r="E12363" t="s">
        <v>47893</v>
      </c>
      <c r="F12363" t="s">
        <v>41</v>
      </c>
      <c r="G12363" t="s">
        <v>42</v>
      </c>
      <c r="H12363">
        <v>0</v>
      </c>
      <c r="I12363">
        <v>0</v>
      </c>
      <c r="J12363">
        <v>0</v>
      </c>
      <c r="K12363" t="s">
        <v>48155</v>
      </c>
    </row>
    <row r="12364" spans="1:11" x14ac:dyDescent="0.3">
      <c r="A12364" t="s">
        <v>48156</v>
      </c>
      <c r="B12364" t="s">
        <v>48157</v>
      </c>
      <c r="C12364" t="s">
        <v>20</v>
      </c>
      <c r="D12364" t="s">
        <v>48158</v>
      </c>
      <c r="E12364" t="s">
        <v>33633</v>
      </c>
      <c r="F12364" t="s">
        <v>16</v>
      </c>
      <c r="G12364" t="s">
        <v>5387</v>
      </c>
      <c r="H12364">
        <v>0</v>
      </c>
      <c r="I12364">
        <v>0</v>
      </c>
      <c r="J12364">
        <v>0</v>
      </c>
      <c r="K12364" t="s">
        <v>48159</v>
      </c>
    </row>
    <row r="12365" spans="1:11" x14ac:dyDescent="0.3">
      <c r="A12365" t="s">
        <v>48160</v>
      </c>
      <c r="B12365" t="s">
        <v>48161</v>
      </c>
      <c r="C12365" t="s">
        <v>466</v>
      </c>
      <c r="D12365" t="s">
        <v>48162</v>
      </c>
      <c r="E12365" t="s">
        <v>41948</v>
      </c>
      <c r="F12365" t="s">
        <v>16</v>
      </c>
      <c r="G12365" t="s">
        <v>29493</v>
      </c>
      <c r="H12365">
        <v>0</v>
      </c>
      <c r="I12365">
        <v>0</v>
      </c>
      <c r="J12365">
        <v>0</v>
      </c>
      <c r="K12365" t="s">
        <v>48163</v>
      </c>
    </row>
    <row r="12366" spans="1:11" x14ac:dyDescent="0.3">
      <c r="A12366" t="s">
        <v>48164</v>
      </c>
      <c r="B12366" t="s">
        <v>48165</v>
      </c>
      <c r="C12366" t="s">
        <v>20</v>
      </c>
      <c r="D12366" t="s">
        <v>48166</v>
      </c>
      <c r="E12366" t="s">
        <v>33633</v>
      </c>
      <c r="F12366" t="s">
        <v>16</v>
      </c>
      <c r="G12366" t="s">
        <v>3050</v>
      </c>
      <c r="H12366">
        <v>0</v>
      </c>
      <c r="I12366">
        <v>0</v>
      </c>
      <c r="J12366">
        <v>0</v>
      </c>
      <c r="K12366" t="s">
        <v>48167</v>
      </c>
    </row>
    <row r="12367" spans="1:11" x14ac:dyDescent="0.3">
      <c r="A12367" t="s">
        <v>48168</v>
      </c>
      <c r="B12367" t="s">
        <v>48169</v>
      </c>
      <c r="C12367" t="s">
        <v>20</v>
      </c>
      <c r="D12367" t="s">
        <v>48170</v>
      </c>
      <c r="E12367" t="s">
        <v>33633</v>
      </c>
      <c r="F12367" t="s">
        <v>2919</v>
      </c>
      <c r="G12367" t="s">
        <v>42</v>
      </c>
      <c r="H12367">
        <v>0</v>
      </c>
      <c r="I12367">
        <v>0</v>
      </c>
      <c r="J12367">
        <v>0</v>
      </c>
      <c r="K12367" t="s">
        <v>48171</v>
      </c>
    </row>
    <row r="12368" spans="1:11" x14ac:dyDescent="0.3">
      <c r="A12368" t="s">
        <v>48172</v>
      </c>
      <c r="B12368" t="s">
        <v>48173</v>
      </c>
      <c r="C12368" t="s">
        <v>20</v>
      </c>
      <c r="D12368" t="s">
        <v>48174</v>
      </c>
      <c r="E12368" t="s">
        <v>33633</v>
      </c>
      <c r="F12368" t="s">
        <v>7524</v>
      </c>
      <c r="G12368" t="s">
        <v>42</v>
      </c>
      <c r="H12368">
        <v>0</v>
      </c>
      <c r="I12368">
        <v>0</v>
      </c>
      <c r="J12368">
        <v>0</v>
      </c>
      <c r="K12368" t="s">
        <v>48175</v>
      </c>
    </row>
    <row r="12369" spans="1:11" x14ac:dyDescent="0.3">
      <c r="A12369" t="s">
        <v>48176</v>
      </c>
      <c r="B12369" t="s">
        <v>48177</v>
      </c>
      <c r="C12369" t="s">
        <v>13</v>
      </c>
      <c r="D12369" t="s">
        <v>48178</v>
      </c>
      <c r="E12369" t="s">
        <v>41916</v>
      </c>
      <c r="F12369" t="s">
        <v>6622</v>
      </c>
      <c r="G12369" t="s">
        <v>42</v>
      </c>
      <c r="H12369">
        <v>0</v>
      </c>
      <c r="I12369">
        <v>0</v>
      </c>
      <c r="J12369">
        <v>0</v>
      </c>
      <c r="K12369" t="s">
        <v>48179</v>
      </c>
    </row>
    <row r="12370" spans="1:11" x14ac:dyDescent="0.3">
      <c r="A12370" t="s">
        <v>48180</v>
      </c>
      <c r="C12370" t="s">
        <v>558</v>
      </c>
      <c r="D12370" t="s">
        <v>48181</v>
      </c>
      <c r="E12370" t="s">
        <v>1692</v>
      </c>
      <c r="F12370" t="s">
        <v>16</v>
      </c>
      <c r="G12370" t="s">
        <v>6145</v>
      </c>
      <c r="H12370">
        <v>0</v>
      </c>
      <c r="I12370">
        <v>0</v>
      </c>
      <c r="J12370">
        <v>0</v>
      </c>
      <c r="K12370" t="s">
        <v>48182</v>
      </c>
    </row>
    <row r="12371" spans="1:11" x14ac:dyDescent="0.3">
      <c r="A12371" t="s">
        <v>48183</v>
      </c>
      <c r="B12371" t="s">
        <v>48184</v>
      </c>
      <c r="C12371" t="s">
        <v>27</v>
      </c>
      <c r="D12371" t="s">
        <v>48185</v>
      </c>
      <c r="E12371" t="s">
        <v>47893</v>
      </c>
      <c r="F12371" t="s">
        <v>41</v>
      </c>
      <c r="G12371" t="s">
        <v>42</v>
      </c>
      <c r="H12371">
        <v>0</v>
      </c>
      <c r="I12371">
        <v>0</v>
      </c>
      <c r="J12371">
        <v>0</v>
      </c>
      <c r="K12371" t="s">
        <v>48186</v>
      </c>
    </row>
    <row r="12372" spans="1:11" x14ac:dyDescent="0.3">
      <c r="A12372" t="s">
        <v>48187</v>
      </c>
      <c r="B12372" t="s">
        <v>48188</v>
      </c>
      <c r="C12372" t="s">
        <v>27</v>
      </c>
      <c r="D12372" t="s">
        <v>48189</v>
      </c>
      <c r="E12372" t="s">
        <v>47893</v>
      </c>
      <c r="F12372" t="s">
        <v>41</v>
      </c>
      <c r="G12372" t="s">
        <v>42</v>
      </c>
      <c r="H12372">
        <v>0</v>
      </c>
      <c r="I12372">
        <v>0</v>
      </c>
      <c r="J12372">
        <v>0</v>
      </c>
      <c r="K12372" t="s">
        <v>48190</v>
      </c>
    </row>
    <row r="12373" spans="1:11" x14ac:dyDescent="0.3">
      <c r="A12373" t="s">
        <v>48191</v>
      </c>
      <c r="B12373" t="s">
        <v>48192</v>
      </c>
      <c r="C12373" t="s">
        <v>27</v>
      </c>
      <c r="D12373" t="s">
        <v>48193</v>
      </c>
      <c r="E12373" t="s">
        <v>47893</v>
      </c>
      <c r="F12373" t="s">
        <v>41</v>
      </c>
      <c r="G12373" t="s">
        <v>42</v>
      </c>
      <c r="H12373">
        <v>0</v>
      </c>
      <c r="I12373">
        <v>0</v>
      </c>
      <c r="J12373">
        <v>0</v>
      </c>
      <c r="K12373" t="s">
        <v>48194</v>
      </c>
    </row>
    <row r="12374" spans="1:11" x14ac:dyDescent="0.3">
      <c r="A12374" t="s">
        <v>48195</v>
      </c>
      <c r="B12374" t="s">
        <v>48196</v>
      </c>
      <c r="C12374" t="s">
        <v>27</v>
      </c>
      <c r="D12374" t="s">
        <v>48197</v>
      </c>
      <c r="E12374" t="s">
        <v>47893</v>
      </c>
      <c r="F12374" t="s">
        <v>41</v>
      </c>
      <c r="G12374" t="s">
        <v>42</v>
      </c>
      <c r="H12374">
        <v>0</v>
      </c>
      <c r="I12374">
        <v>0</v>
      </c>
      <c r="J12374">
        <v>0</v>
      </c>
      <c r="K12374" t="s">
        <v>48198</v>
      </c>
    </row>
    <row r="12375" spans="1:11" x14ac:dyDescent="0.3">
      <c r="A12375" t="s">
        <v>48199</v>
      </c>
      <c r="B12375" t="s">
        <v>48200</v>
      </c>
      <c r="C12375" t="s">
        <v>27</v>
      </c>
      <c r="D12375" t="s">
        <v>48201</v>
      </c>
      <c r="E12375" t="s">
        <v>47893</v>
      </c>
      <c r="F12375" t="s">
        <v>41</v>
      </c>
      <c r="G12375" t="s">
        <v>42</v>
      </c>
      <c r="H12375">
        <v>0</v>
      </c>
      <c r="I12375">
        <v>0</v>
      </c>
      <c r="J12375">
        <v>0</v>
      </c>
      <c r="K12375" t="s">
        <v>48202</v>
      </c>
    </row>
    <row r="12376" spans="1:11" x14ac:dyDescent="0.3">
      <c r="A12376" t="s">
        <v>48203</v>
      </c>
      <c r="C12376" t="s">
        <v>27</v>
      </c>
      <c r="D12376" t="s">
        <v>48204</v>
      </c>
      <c r="E12376" t="s">
        <v>47893</v>
      </c>
      <c r="F12376" t="s">
        <v>41</v>
      </c>
      <c r="G12376" t="s">
        <v>42</v>
      </c>
      <c r="H12376">
        <v>0</v>
      </c>
      <c r="I12376">
        <v>0</v>
      </c>
      <c r="J12376">
        <v>0</v>
      </c>
      <c r="K12376" t="s">
        <v>48205</v>
      </c>
    </row>
    <row r="12377" spans="1:11" x14ac:dyDescent="0.3">
      <c r="A12377" t="s">
        <v>48206</v>
      </c>
      <c r="B12377" t="s">
        <v>48207</v>
      </c>
      <c r="C12377" t="s">
        <v>27</v>
      </c>
      <c r="D12377" t="s">
        <v>48208</v>
      </c>
      <c r="E12377" t="s">
        <v>47893</v>
      </c>
      <c r="F12377" t="s">
        <v>41</v>
      </c>
      <c r="G12377" t="s">
        <v>42</v>
      </c>
      <c r="H12377">
        <v>0</v>
      </c>
      <c r="I12377">
        <v>0</v>
      </c>
      <c r="J12377">
        <v>0</v>
      </c>
      <c r="K12377" t="s">
        <v>48209</v>
      </c>
    </row>
    <row r="12378" spans="1:11" x14ac:dyDescent="0.3">
      <c r="A12378" t="s">
        <v>48210</v>
      </c>
      <c r="B12378" t="s">
        <v>48211</v>
      </c>
      <c r="C12378" t="s">
        <v>27</v>
      </c>
      <c r="D12378" t="s">
        <v>48212</v>
      </c>
      <c r="E12378" t="s">
        <v>47893</v>
      </c>
      <c r="F12378" t="s">
        <v>41</v>
      </c>
      <c r="G12378" t="s">
        <v>42</v>
      </c>
      <c r="H12378">
        <v>0</v>
      </c>
      <c r="I12378">
        <v>0</v>
      </c>
      <c r="J12378">
        <v>0</v>
      </c>
      <c r="K12378" t="s">
        <v>48213</v>
      </c>
    </row>
    <row r="12379" spans="1:11" x14ac:dyDescent="0.3">
      <c r="A12379" t="s">
        <v>48214</v>
      </c>
      <c r="C12379" t="s">
        <v>147</v>
      </c>
      <c r="D12379" t="s">
        <v>48215</v>
      </c>
      <c r="E12379" t="s">
        <v>4768</v>
      </c>
      <c r="F12379" t="s">
        <v>2527</v>
      </c>
      <c r="G12379" t="s">
        <v>42</v>
      </c>
      <c r="H12379">
        <v>0</v>
      </c>
      <c r="I12379">
        <v>0</v>
      </c>
      <c r="J12379">
        <v>0</v>
      </c>
      <c r="K12379" t="s">
        <v>48216</v>
      </c>
    </row>
    <row r="12380" spans="1:11" x14ac:dyDescent="0.3">
      <c r="A12380" t="s">
        <v>48217</v>
      </c>
      <c r="C12380" t="s">
        <v>27</v>
      </c>
      <c r="D12380" t="s">
        <v>48218</v>
      </c>
      <c r="E12380" t="s">
        <v>47893</v>
      </c>
      <c r="F12380" t="s">
        <v>41</v>
      </c>
      <c r="G12380" t="s">
        <v>42</v>
      </c>
      <c r="H12380">
        <v>0</v>
      </c>
      <c r="I12380">
        <v>0</v>
      </c>
      <c r="J12380">
        <v>0</v>
      </c>
      <c r="K12380" t="s">
        <v>48219</v>
      </c>
    </row>
    <row r="12381" spans="1:11" x14ac:dyDescent="0.3">
      <c r="A12381" t="s">
        <v>48220</v>
      </c>
      <c r="C12381" t="s">
        <v>27</v>
      </c>
      <c r="D12381" t="s">
        <v>48221</v>
      </c>
      <c r="E12381" t="s">
        <v>47893</v>
      </c>
      <c r="F12381" t="s">
        <v>41</v>
      </c>
      <c r="G12381" t="s">
        <v>42</v>
      </c>
      <c r="H12381">
        <v>0</v>
      </c>
      <c r="I12381">
        <v>0</v>
      </c>
      <c r="J12381">
        <v>0</v>
      </c>
      <c r="K12381" t="s">
        <v>48222</v>
      </c>
    </row>
    <row r="12382" spans="1:11" x14ac:dyDescent="0.3">
      <c r="A12382" t="s">
        <v>48223</v>
      </c>
      <c r="B12382" t="s">
        <v>48224</v>
      </c>
      <c r="C12382" t="s">
        <v>20</v>
      </c>
      <c r="D12382" t="s">
        <v>48225</v>
      </c>
      <c r="E12382" t="s">
        <v>33633</v>
      </c>
      <c r="F12382" t="s">
        <v>417</v>
      </c>
      <c r="G12382" t="s">
        <v>9108</v>
      </c>
      <c r="H12382">
        <v>0</v>
      </c>
      <c r="I12382">
        <v>0</v>
      </c>
      <c r="J12382">
        <v>0</v>
      </c>
      <c r="K12382" t="s">
        <v>48226</v>
      </c>
    </row>
    <row r="12383" spans="1:11" x14ac:dyDescent="0.3">
      <c r="A12383" t="s">
        <v>48227</v>
      </c>
      <c r="B12383" t="s">
        <v>48228</v>
      </c>
      <c r="C12383" t="s">
        <v>13</v>
      </c>
      <c r="D12383" t="s">
        <v>48229</v>
      </c>
      <c r="E12383" t="s">
        <v>41916</v>
      </c>
      <c r="F12383" t="s">
        <v>16</v>
      </c>
      <c r="G12383" t="s">
        <v>14272</v>
      </c>
      <c r="H12383">
        <v>0</v>
      </c>
      <c r="I12383">
        <v>0</v>
      </c>
      <c r="J12383">
        <v>0</v>
      </c>
      <c r="K12383" t="s">
        <v>48230</v>
      </c>
    </row>
    <row r="12384" spans="1:11" x14ac:dyDescent="0.3">
      <c r="A12384" t="s">
        <v>48231</v>
      </c>
      <c r="B12384" t="s">
        <v>48232</v>
      </c>
      <c r="C12384" t="s">
        <v>20</v>
      </c>
      <c r="D12384" t="s">
        <v>48233</v>
      </c>
      <c r="E12384" t="s">
        <v>33633</v>
      </c>
      <c r="F12384" t="s">
        <v>9563</v>
      </c>
      <c r="G12384" t="s">
        <v>7717</v>
      </c>
      <c r="H12384">
        <v>0</v>
      </c>
      <c r="I12384">
        <v>0</v>
      </c>
      <c r="J12384">
        <v>0</v>
      </c>
      <c r="K12384" t="s">
        <v>48234</v>
      </c>
    </row>
    <row r="12385" spans="1:11" x14ac:dyDescent="0.3">
      <c r="A12385" t="s">
        <v>48235</v>
      </c>
      <c r="B12385" t="s">
        <v>48236</v>
      </c>
      <c r="C12385" t="s">
        <v>20</v>
      </c>
      <c r="D12385" t="s">
        <v>48237</v>
      </c>
      <c r="E12385" t="s">
        <v>33633</v>
      </c>
      <c r="F12385" t="s">
        <v>3911</v>
      </c>
      <c r="G12385" t="s">
        <v>42</v>
      </c>
      <c r="H12385">
        <v>0</v>
      </c>
      <c r="I12385">
        <v>0</v>
      </c>
      <c r="J12385">
        <v>0</v>
      </c>
      <c r="K12385" t="s">
        <v>48238</v>
      </c>
    </row>
    <row r="12386" spans="1:11" x14ac:dyDescent="0.3">
      <c r="A12386" t="s">
        <v>48239</v>
      </c>
      <c r="B12386" t="s">
        <v>48240</v>
      </c>
      <c r="C12386" t="s">
        <v>27</v>
      </c>
      <c r="D12386" t="s">
        <v>48241</v>
      </c>
      <c r="E12386" t="s">
        <v>47893</v>
      </c>
      <c r="F12386" t="s">
        <v>41</v>
      </c>
      <c r="G12386" t="s">
        <v>42</v>
      </c>
      <c r="H12386">
        <v>0</v>
      </c>
      <c r="I12386">
        <v>0</v>
      </c>
      <c r="J12386">
        <v>0</v>
      </c>
      <c r="K12386" t="s">
        <v>48242</v>
      </c>
    </row>
    <row r="12387" spans="1:11" x14ac:dyDescent="0.3">
      <c r="A12387" t="s">
        <v>48243</v>
      </c>
      <c r="B12387" t="s">
        <v>48244</v>
      </c>
      <c r="C12387" t="s">
        <v>27</v>
      </c>
      <c r="D12387" t="s">
        <v>48245</v>
      </c>
      <c r="E12387" t="s">
        <v>47893</v>
      </c>
      <c r="F12387" t="s">
        <v>41</v>
      </c>
      <c r="G12387" t="s">
        <v>42</v>
      </c>
      <c r="H12387">
        <v>0</v>
      </c>
      <c r="I12387">
        <v>0</v>
      </c>
      <c r="J12387">
        <v>0</v>
      </c>
      <c r="K12387" t="s">
        <v>48246</v>
      </c>
    </row>
    <row r="12388" spans="1:11" x14ac:dyDescent="0.3">
      <c r="A12388" t="s">
        <v>48247</v>
      </c>
      <c r="B12388" t="s">
        <v>48248</v>
      </c>
      <c r="C12388" t="s">
        <v>27</v>
      </c>
      <c r="D12388" t="s">
        <v>48249</v>
      </c>
      <c r="E12388" t="s">
        <v>29</v>
      </c>
      <c r="F12388" t="s">
        <v>16</v>
      </c>
      <c r="G12388" t="s">
        <v>4525</v>
      </c>
      <c r="H12388">
        <v>0</v>
      </c>
      <c r="I12388">
        <v>0</v>
      </c>
      <c r="J12388">
        <v>0</v>
      </c>
      <c r="K12388" t="s">
        <v>48250</v>
      </c>
    </row>
    <row r="12389" spans="1:11" x14ac:dyDescent="0.3">
      <c r="A12389" t="s">
        <v>48251</v>
      </c>
      <c r="B12389" t="s">
        <v>48252</v>
      </c>
      <c r="C12389" t="s">
        <v>27</v>
      </c>
      <c r="D12389" t="s">
        <v>48253</v>
      </c>
      <c r="E12389" t="s">
        <v>47893</v>
      </c>
      <c r="F12389" t="s">
        <v>41</v>
      </c>
      <c r="G12389" t="s">
        <v>42</v>
      </c>
      <c r="H12389">
        <v>0</v>
      </c>
      <c r="I12389">
        <v>0</v>
      </c>
      <c r="J12389">
        <v>0</v>
      </c>
      <c r="K12389" t="s">
        <v>48254</v>
      </c>
    </row>
    <row r="12390" spans="1:11" x14ac:dyDescent="0.3">
      <c r="A12390" t="s">
        <v>48255</v>
      </c>
      <c r="B12390" t="s">
        <v>48256</v>
      </c>
      <c r="C12390" t="s">
        <v>27</v>
      </c>
      <c r="D12390" t="s">
        <v>48257</v>
      </c>
      <c r="E12390" t="s">
        <v>47893</v>
      </c>
      <c r="F12390" t="s">
        <v>41</v>
      </c>
      <c r="G12390" t="s">
        <v>42</v>
      </c>
      <c r="H12390">
        <v>0</v>
      </c>
      <c r="I12390">
        <v>0</v>
      </c>
      <c r="J12390">
        <v>0</v>
      </c>
      <c r="K12390" t="s">
        <v>48258</v>
      </c>
    </row>
    <row r="12391" spans="1:11" x14ac:dyDescent="0.3">
      <c r="A12391" t="s">
        <v>48259</v>
      </c>
      <c r="B12391" t="s">
        <v>48260</v>
      </c>
      <c r="C12391" t="s">
        <v>27</v>
      </c>
      <c r="D12391" t="s">
        <v>48261</v>
      </c>
      <c r="E12391" t="s">
        <v>47893</v>
      </c>
      <c r="F12391" t="s">
        <v>41</v>
      </c>
      <c r="G12391" t="s">
        <v>42</v>
      </c>
      <c r="H12391">
        <v>0</v>
      </c>
      <c r="I12391">
        <v>0</v>
      </c>
      <c r="J12391">
        <v>0</v>
      </c>
      <c r="K12391" t="s">
        <v>48262</v>
      </c>
    </row>
    <row r="12392" spans="1:11" x14ac:dyDescent="0.3">
      <c r="A12392" t="s">
        <v>48263</v>
      </c>
      <c r="B12392" t="s">
        <v>48264</v>
      </c>
      <c r="C12392" t="s">
        <v>27</v>
      </c>
      <c r="D12392" t="s">
        <v>48265</v>
      </c>
      <c r="E12392" t="s">
        <v>47893</v>
      </c>
      <c r="F12392" t="s">
        <v>41</v>
      </c>
      <c r="G12392" t="s">
        <v>42</v>
      </c>
      <c r="H12392">
        <v>0</v>
      </c>
      <c r="I12392">
        <v>0</v>
      </c>
      <c r="J12392">
        <v>0</v>
      </c>
      <c r="K12392" t="s">
        <v>48266</v>
      </c>
    </row>
    <row r="12393" spans="1:11" x14ac:dyDescent="0.3">
      <c r="A12393" t="s">
        <v>48267</v>
      </c>
      <c r="B12393" t="s">
        <v>48248</v>
      </c>
      <c r="C12393" t="s">
        <v>147</v>
      </c>
      <c r="D12393" t="s">
        <v>48268</v>
      </c>
      <c r="E12393" t="s">
        <v>4768</v>
      </c>
      <c r="F12393" t="s">
        <v>1405</v>
      </c>
      <c r="G12393" t="s">
        <v>42</v>
      </c>
      <c r="H12393">
        <v>0</v>
      </c>
      <c r="I12393">
        <v>0</v>
      </c>
      <c r="J12393">
        <v>0</v>
      </c>
      <c r="K12393" t="s">
        <v>48269</v>
      </c>
    </row>
    <row r="12394" spans="1:11" x14ac:dyDescent="0.3">
      <c r="A12394" t="s">
        <v>48270</v>
      </c>
      <c r="B12394" t="s">
        <v>48271</v>
      </c>
      <c r="C12394" t="s">
        <v>466</v>
      </c>
      <c r="D12394" t="s">
        <v>48272</v>
      </c>
      <c r="E12394" t="s">
        <v>41948</v>
      </c>
      <c r="F12394" t="s">
        <v>16</v>
      </c>
      <c r="G12394" t="s">
        <v>9108</v>
      </c>
      <c r="H12394">
        <v>0</v>
      </c>
      <c r="I12394">
        <v>0</v>
      </c>
      <c r="J12394">
        <v>0</v>
      </c>
      <c r="K12394" t="s">
        <v>48273</v>
      </c>
    </row>
    <row r="12395" spans="1:11" x14ac:dyDescent="0.3">
      <c r="A12395" t="s">
        <v>48274</v>
      </c>
      <c r="B12395" t="s">
        <v>48275</v>
      </c>
      <c r="C12395" t="s">
        <v>558</v>
      </c>
      <c r="D12395" t="s">
        <v>48276</v>
      </c>
      <c r="E12395" t="s">
        <v>28510</v>
      </c>
      <c r="F12395" t="s">
        <v>16</v>
      </c>
      <c r="G12395" t="s">
        <v>9124</v>
      </c>
      <c r="H12395">
        <v>0</v>
      </c>
      <c r="I12395">
        <v>0</v>
      </c>
      <c r="J12395">
        <v>0</v>
      </c>
      <c r="K12395" t="s">
        <v>48277</v>
      </c>
    </row>
    <row r="12396" spans="1:11" x14ac:dyDescent="0.3">
      <c r="A12396" t="s">
        <v>48278</v>
      </c>
      <c r="B12396" t="s">
        <v>48279</v>
      </c>
      <c r="C12396" t="s">
        <v>13</v>
      </c>
      <c r="D12396" t="s">
        <v>48280</v>
      </c>
      <c r="E12396" t="s">
        <v>41916</v>
      </c>
      <c r="F12396" t="s">
        <v>16</v>
      </c>
      <c r="G12396" t="s">
        <v>1488</v>
      </c>
      <c r="H12396">
        <v>0</v>
      </c>
      <c r="I12396">
        <v>0</v>
      </c>
      <c r="J12396">
        <v>0</v>
      </c>
      <c r="K12396" t="s">
        <v>48281</v>
      </c>
    </row>
    <row r="12397" spans="1:11" x14ac:dyDescent="0.3">
      <c r="A12397" t="s">
        <v>48282</v>
      </c>
      <c r="B12397" t="s">
        <v>48283</v>
      </c>
      <c r="C12397" t="s">
        <v>558</v>
      </c>
      <c r="D12397" t="s">
        <v>48284</v>
      </c>
      <c r="E12397" t="s">
        <v>28510</v>
      </c>
      <c r="F12397" t="s">
        <v>16</v>
      </c>
      <c r="G12397" t="s">
        <v>13301</v>
      </c>
      <c r="H12397">
        <v>0</v>
      </c>
      <c r="I12397">
        <v>0</v>
      </c>
      <c r="J12397">
        <v>0</v>
      </c>
      <c r="K12397" t="s">
        <v>48285</v>
      </c>
    </row>
    <row r="12398" spans="1:11" x14ac:dyDescent="0.3">
      <c r="A12398" t="s">
        <v>48286</v>
      </c>
      <c r="B12398" t="s">
        <v>48287</v>
      </c>
      <c r="C12398" t="s">
        <v>13</v>
      </c>
      <c r="D12398" t="s">
        <v>48288</v>
      </c>
      <c r="E12398" t="s">
        <v>41916</v>
      </c>
      <c r="F12398" t="s">
        <v>16</v>
      </c>
      <c r="G12398" t="s">
        <v>19580</v>
      </c>
      <c r="H12398">
        <v>0</v>
      </c>
      <c r="I12398">
        <v>0</v>
      </c>
      <c r="J12398">
        <v>0</v>
      </c>
      <c r="K12398" t="s">
        <v>48289</v>
      </c>
    </row>
    <row r="12399" spans="1:11" x14ac:dyDescent="0.3">
      <c r="A12399" t="s">
        <v>48290</v>
      </c>
      <c r="B12399" t="s">
        <v>48291</v>
      </c>
      <c r="C12399" t="s">
        <v>20</v>
      </c>
      <c r="D12399" t="s">
        <v>48292</v>
      </c>
      <c r="E12399" t="s">
        <v>33633</v>
      </c>
      <c r="F12399" t="s">
        <v>1991</v>
      </c>
      <c r="G12399" t="s">
        <v>42</v>
      </c>
      <c r="H12399">
        <v>0</v>
      </c>
      <c r="I12399">
        <v>0</v>
      </c>
      <c r="J12399">
        <v>0</v>
      </c>
      <c r="K12399" t="s">
        <v>48293</v>
      </c>
    </row>
    <row r="12400" spans="1:11" x14ac:dyDescent="0.3">
      <c r="A12400" t="s">
        <v>48294</v>
      </c>
      <c r="B12400" t="s">
        <v>48295</v>
      </c>
      <c r="C12400" t="s">
        <v>558</v>
      </c>
      <c r="D12400" t="s">
        <v>48296</v>
      </c>
      <c r="E12400" t="s">
        <v>28510</v>
      </c>
      <c r="F12400" t="s">
        <v>16</v>
      </c>
      <c r="G12400" t="s">
        <v>2836</v>
      </c>
      <c r="H12400">
        <v>0</v>
      </c>
      <c r="I12400">
        <v>0</v>
      </c>
      <c r="J12400">
        <v>0</v>
      </c>
      <c r="K12400" t="s">
        <v>48297</v>
      </c>
    </row>
    <row r="12401" spans="1:11" x14ac:dyDescent="0.3">
      <c r="A12401" t="s">
        <v>48298</v>
      </c>
      <c r="B12401" t="s">
        <v>48299</v>
      </c>
      <c r="C12401" t="s">
        <v>13</v>
      </c>
      <c r="D12401" t="s">
        <v>48300</v>
      </c>
      <c r="E12401" t="s">
        <v>41916</v>
      </c>
      <c r="F12401" t="s">
        <v>16</v>
      </c>
      <c r="G12401" t="s">
        <v>20664</v>
      </c>
      <c r="H12401">
        <v>0</v>
      </c>
      <c r="I12401">
        <v>0</v>
      </c>
      <c r="J12401">
        <v>0</v>
      </c>
      <c r="K12401" t="s">
        <v>48301</v>
      </c>
    </row>
    <row r="12402" spans="1:11" x14ac:dyDescent="0.3">
      <c r="A12402" t="s">
        <v>48302</v>
      </c>
      <c r="B12402" t="s">
        <v>48303</v>
      </c>
      <c r="C12402" t="s">
        <v>558</v>
      </c>
      <c r="D12402" t="s">
        <v>48304</v>
      </c>
      <c r="E12402" t="s">
        <v>28510</v>
      </c>
      <c r="F12402" t="s">
        <v>7392</v>
      </c>
      <c r="G12402" t="s">
        <v>42</v>
      </c>
      <c r="H12402">
        <v>0</v>
      </c>
      <c r="I12402">
        <v>0</v>
      </c>
      <c r="J12402">
        <v>0</v>
      </c>
      <c r="K12402" t="s">
        <v>48305</v>
      </c>
    </row>
    <row r="12403" spans="1:11" x14ac:dyDescent="0.3">
      <c r="A12403" t="s">
        <v>48306</v>
      </c>
      <c r="B12403" t="s">
        <v>48307</v>
      </c>
      <c r="C12403" t="s">
        <v>20</v>
      </c>
      <c r="D12403" t="s">
        <v>48308</v>
      </c>
      <c r="E12403" t="s">
        <v>33633</v>
      </c>
      <c r="F12403" t="s">
        <v>9911</v>
      </c>
      <c r="G12403" t="s">
        <v>42</v>
      </c>
      <c r="H12403">
        <v>0</v>
      </c>
      <c r="I12403">
        <v>0</v>
      </c>
      <c r="J12403">
        <v>0</v>
      </c>
      <c r="K12403" t="s">
        <v>48309</v>
      </c>
    </row>
    <row r="12404" spans="1:11" x14ac:dyDescent="0.3">
      <c r="A12404" t="s">
        <v>48310</v>
      </c>
      <c r="B12404" t="s">
        <v>48311</v>
      </c>
      <c r="C12404" t="s">
        <v>558</v>
      </c>
      <c r="D12404" t="s">
        <v>48312</v>
      </c>
      <c r="E12404" t="s">
        <v>28510</v>
      </c>
      <c r="F12404" t="s">
        <v>16</v>
      </c>
      <c r="G12404" t="s">
        <v>1496</v>
      </c>
      <c r="H12404">
        <v>0</v>
      </c>
      <c r="I12404">
        <v>0</v>
      </c>
      <c r="J12404">
        <v>0</v>
      </c>
      <c r="K12404" t="s">
        <v>48313</v>
      </c>
    </row>
    <row r="12405" spans="1:11" x14ac:dyDescent="0.3">
      <c r="A12405" t="s">
        <v>48314</v>
      </c>
      <c r="B12405" t="s">
        <v>48315</v>
      </c>
      <c r="C12405" t="s">
        <v>20</v>
      </c>
      <c r="D12405" t="s">
        <v>48316</v>
      </c>
      <c r="E12405" t="s">
        <v>33633</v>
      </c>
      <c r="F12405" t="s">
        <v>3565</v>
      </c>
      <c r="G12405" t="s">
        <v>13739</v>
      </c>
      <c r="H12405">
        <v>0</v>
      </c>
      <c r="I12405">
        <v>0</v>
      </c>
      <c r="J12405">
        <v>0</v>
      </c>
      <c r="K12405" t="s">
        <v>48317</v>
      </c>
    </row>
    <row r="12406" spans="1:11" x14ac:dyDescent="0.3">
      <c r="A12406" t="s">
        <v>48318</v>
      </c>
      <c r="C12406" t="s">
        <v>27</v>
      </c>
      <c r="D12406" t="s">
        <v>48319</v>
      </c>
      <c r="E12406" t="s">
        <v>47893</v>
      </c>
      <c r="F12406" t="s">
        <v>41</v>
      </c>
      <c r="G12406" t="s">
        <v>42</v>
      </c>
      <c r="H12406">
        <v>0</v>
      </c>
      <c r="I12406">
        <v>0</v>
      </c>
      <c r="J12406">
        <v>0</v>
      </c>
      <c r="K12406" t="s">
        <v>48320</v>
      </c>
    </row>
    <row r="12407" spans="1:11" x14ac:dyDescent="0.3">
      <c r="A12407" t="s">
        <v>48321</v>
      </c>
      <c r="B12407" t="s">
        <v>48322</v>
      </c>
      <c r="C12407" t="s">
        <v>27</v>
      </c>
      <c r="D12407" t="s">
        <v>48323</v>
      </c>
      <c r="E12407" t="s">
        <v>47893</v>
      </c>
      <c r="F12407" t="s">
        <v>41</v>
      </c>
      <c r="G12407" t="s">
        <v>42</v>
      </c>
      <c r="H12407">
        <v>0</v>
      </c>
      <c r="I12407">
        <v>0</v>
      </c>
      <c r="J12407">
        <v>0</v>
      </c>
      <c r="K12407" t="s">
        <v>48324</v>
      </c>
    </row>
    <row r="12408" spans="1:11" x14ac:dyDescent="0.3">
      <c r="A12408" t="s">
        <v>48325</v>
      </c>
      <c r="B12408" t="s">
        <v>48326</v>
      </c>
      <c r="C12408" t="s">
        <v>27</v>
      </c>
      <c r="D12408" t="s">
        <v>48327</v>
      </c>
      <c r="E12408" t="s">
        <v>47893</v>
      </c>
      <c r="F12408" t="s">
        <v>41</v>
      </c>
      <c r="G12408" t="s">
        <v>42</v>
      </c>
      <c r="H12408">
        <v>0</v>
      </c>
      <c r="I12408">
        <v>0</v>
      </c>
      <c r="J12408">
        <v>0</v>
      </c>
      <c r="K12408" t="s">
        <v>48328</v>
      </c>
    </row>
    <row r="12409" spans="1:11" x14ac:dyDescent="0.3">
      <c r="A12409" t="s">
        <v>48329</v>
      </c>
      <c r="C12409" t="s">
        <v>20</v>
      </c>
      <c r="D12409" t="s">
        <v>48330</v>
      </c>
      <c r="E12409" t="s">
        <v>22</v>
      </c>
      <c r="F12409" t="s">
        <v>16</v>
      </c>
      <c r="G12409" t="s">
        <v>16621</v>
      </c>
      <c r="H12409">
        <v>0</v>
      </c>
      <c r="I12409">
        <v>0</v>
      </c>
      <c r="J12409">
        <v>0</v>
      </c>
      <c r="K12409" t="s">
        <v>48331</v>
      </c>
    </row>
    <row r="12410" spans="1:11" x14ac:dyDescent="0.3">
      <c r="A12410" t="s">
        <v>48332</v>
      </c>
      <c r="C12410" t="s">
        <v>27</v>
      </c>
      <c r="D12410" t="s">
        <v>48333</v>
      </c>
      <c r="E12410" t="s">
        <v>47893</v>
      </c>
      <c r="F12410" t="s">
        <v>41</v>
      </c>
      <c r="G12410" t="s">
        <v>42</v>
      </c>
      <c r="H12410">
        <v>0</v>
      </c>
      <c r="I12410">
        <v>0</v>
      </c>
      <c r="J12410">
        <v>0</v>
      </c>
      <c r="K12410" t="s">
        <v>48334</v>
      </c>
    </row>
    <row r="12411" spans="1:11" x14ac:dyDescent="0.3">
      <c r="A12411" t="s">
        <v>48335</v>
      </c>
      <c r="B12411" t="s">
        <v>48336</v>
      </c>
      <c r="C12411" t="s">
        <v>27</v>
      </c>
      <c r="D12411" t="s">
        <v>48337</v>
      </c>
      <c r="E12411" t="s">
        <v>47893</v>
      </c>
      <c r="F12411" t="s">
        <v>41</v>
      </c>
      <c r="G12411" t="s">
        <v>42</v>
      </c>
      <c r="H12411">
        <v>0</v>
      </c>
      <c r="I12411">
        <v>0</v>
      </c>
      <c r="J12411">
        <v>0</v>
      </c>
      <c r="K12411" t="s">
        <v>48338</v>
      </c>
    </row>
    <row r="12412" spans="1:11" x14ac:dyDescent="0.3">
      <c r="A12412" t="s">
        <v>48339</v>
      </c>
      <c r="B12412" t="s">
        <v>48340</v>
      </c>
      <c r="C12412" t="s">
        <v>20</v>
      </c>
      <c r="D12412" t="s">
        <v>48341</v>
      </c>
      <c r="E12412" t="s">
        <v>33633</v>
      </c>
      <c r="F12412" t="s">
        <v>16</v>
      </c>
      <c r="G12412" t="s">
        <v>5120</v>
      </c>
      <c r="H12412">
        <v>0</v>
      </c>
      <c r="I12412">
        <v>0</v>
      </c>
      <c r="J12412">
        <v>0</v>
      </c>
      <c r="K12412" t="s">
        <v>48342</v>
      </c>
    </row>
    <row r="12413" spans="1:11" x14ac:dyDescent="0.3">
      <c r="A12413" t="s">
        <v>48343</v>
      </c>
      <c r="B12413" t="s">
        <v>48344</v>
      </c>
      <c r="C12413" t="s">
        <v>13</v>
      </c>
      <c r="D12413" t="s">
        <v>48345</v>
      </c>
      <c r="E12413" t="s">
        <v>41916</v>
      </c>
      <c r="F12413" t="s">
        <v>9911</v>
      </c>
      <c r="G12413" t="s">
        <v>42</v>
      </c>
      <c r="H12413">
        <v>0</v>
      </c>
      <c r="I12413">
        <v>0</v>
      </c>
      <c r="J12413">
        <v>0</v>
      </c>
      <c r="K12413" t="s">
        <v>48346</v>
      </c>
    </row>
    <row r="12414" spans="1:11" x14ac:dyDescent="0.3">
      <c r="A12414" t="s">
        <v>48347</v>
      </c>
      <c r="B12414" t="s">
        <v>48348</v>
      </c>
      <c r="C12414" t="s">
        <v>20</v>
      </c>
      <c r="D12414" t="s">
        <v>48349</v>
      </c>
      <c r="E12414" t="s">
        <v>33633</v>
      </c>
      <c r="F12414" t="s">
        <v>16</v>
      </c>
      <c r="G12414" t="s">
        <v>756</v>
      </c>
      <c r="H12414">
        <v>0</v>
      </c>
      <c r="I12414">
        <v>0</v>
      </c>
      <c r="J12414">
        <v>0</v>
      </c>
      <c r="K12414" t="s">
        <v>48350</v>
      </c>
    </row>
    <row r="12415" spans="1:11" x14ac:dyDescent="0.3">
      <c r="A12415" t="s">
        <v>48351</v>
      </c>
      <c r="C12415" t="s">
        <v>13</v>
      </c>
      <c r="D12415" t="s">
        <v>48352</v>
      </c>
      <c r="E12415" t="s">
        <v>41916</v>
      </c>
      <c r="F12415" t="s">
        <v>2247</v>
      </c>
      <c r="G12415" t="s">
        <v>42</v>
      </c>
      <c r="H12415">
        <v>0</v>
      </c>
      <c r="I12415">
        <v>0</v>
      </c>
      <c r="J12415">
        <v>0</v>
      </c>
      <c r="K12415" t="s">
        <v>48353</v>
      </c>
    </row>
    <row r="12416" spans="1:11" x14ac:dyDescent="0.3">
      <c r="A12416" t="s">
        <v>48354</v>
      </c>
      <c r="B12416" t="s">
        <v>48355</v>
      </c>
      <c r="C12416" t="s">
        <v>27</v>
      </c>
      <c r="D12416" t="s">
        <v>48356</v>
      </c>
      <c r="E12416" t="s">
        <v>47893</v>
      </c>
      <c r="F12416" t="s">
        <v>41</v>
      </c>
      <c r="G12416" t="s">
        <v>42</v>
      </c>
      <c r="H12416">
        <v>0</v>
      </c>
      <c r="I12416">
        <v>0</v>
      </c>
      <c r="J12416">
        <v>0</v>
      </c>
      <c r="K12416" t="s">
        <v>48357</v>
      </c>
    </row>
    <row r="12417" spans="1:11" x14ac:dyDescent="0.3">
      <c r="A12417" t="s">
        <v>48358</v>
      </c>
      <c r="B12417" t="s">
        <v>48359</v>
      </c>
      <c r="C12417" t="s">
        <v>20</v>
      </c>
      <c r="D12417" t="s">
        <v>48360</v>
      </c>
      <c r="E12417" t="s">
        <v>33633</v>
      </c>
      <c r="F12417" t="s">
        <v>16</v>
      </c>
      <c r="G12417" t="s">
        <v>5588</v>
      </c>
      <c r="H12417">
        <v>0</v>
      </c>
      <c r="I12417">
        <v>0</v>
      </c>
      <c r="J12417">
        <v>0</v>
      </c>
      <c r="K12417" t="s">
        <v>48361</v>
      </c>
    </row>
    <row r="12418" spans="1:11" x14ac:dyDescent="0.3">
      <c r="A12418" t="s">
        <v>48362</v>
      </c>
      <c r="B12418" t="s">
        <v>48363</v>
      </c>
      <c r="C12418" t="s">
        <v>20</v>
      </c>
      <c r="D12418" t="s">
        <v>48364</v>
      </c>
      <c r="E12418" t="s">
        <v>33633</v>
      </c>
      <c r="F12418" t="s">
        <v>16</v>
      </c>
      <c r="G12418" t="s">
        <v>4993</v>
      </c>
      <c r="H12418">
        <v>0</v>
      </c>
      <c r="I12418">
        <v>0</v>
      </c>
      <c r="J12418">
        <v>0</v>
      </c>
      <c r="K12418" t="s">
        <v>48365</v>
      </c>
    </row>
    <row r="12419" spans="1:11" x14ac:dyDescent="0.3">
      <c r="A12419" t="s">
        <v>48366</v>
      </c>
      <c r="C12419" t="s">
        <v>20</v>
      </c>
      <c r="D12419" t="s">
        <v>48367</v>
      </c>
      <c r="E12419" t="s">
        <v>22</v>
      </c>
      <c r="F12419" t="s">
        <v>16</v>
      </c>
      <c r="G12419" t="s">
        <v>15297</v>
      </c>
      <c r="H12419">
        <v>0</v>
      </c>
      <c r="I12419">
        <v>0</v>
      </c>
      <c r="J12419">
        <v>0</v>
      </c>
      <c r="K12419" t="s">
        <v>48368</v>
      </c>
    </row>
    <row r="12420" spans="1:11" x14ac:dyDescent="0.3">
      <c r="A12420" t="s">
        <v>48369</v>
      </c>
      <c r="B12420" t="s">
        <v>48370</v>
      </c>
      <c r="C12420" t="s">
        <v>13</v>
      </c>
      <c r="D12420" t="s">
        <v>48371</v>
      </c>
      <c r="E12420" t="s">
        <v>41916</v>
      </c>
      <c r="F12420" t="s">
        <v>16</v>
      </c>
      <c r="G12420" t="s">
        <v>19585</v>
      </c>
      <c r="H12420">
        <v>0</v>
      </c>
      <c r="I12420">
        <v>0</v>
      </c>
      <c r="J12420">
        <v>0</v>
      </c>
      <c r="K12420" t="s">
        <v>48372</v>
      </c>
    </row>
    <row r="12421" spans="1:11" x14ac:dyDescent="0.3">
      <c r="A12421" t="s">
        <v>48373</v>
      </c>
      <c r="B12421" t="s">
        <v>48374</v>
      </c>
      <c r="C12421" t="s">
        <v>13</v>
      </c>
      <c r="D12421" t="s">
        <v>48375</v>
      </c>
      <c r="E12421" t="s">
        <v>41916</v>
      </c>
      <c r="F12421" t="s">
        <v>16</v>
      </c>
      <c r="G12421" t="s">
        <v>6816</v>
      </c>
      <c r="H12421">
        <v>0</v>
      </c>
      <c r="I12421">
        <v>0</v>
      </c>
      <c r="J12421">
        <v>0</v>
      </c>
      <c r="K12421" t="s">
        <v>48376</v>
      </c>
    </row>
    <row r="12422" spans="1:11" x14ac:dyDescent="0.3">
      <c r="A12422" t="s">
        <v>48377</v>
      </c>
      <c r="B12422" t="s">
        <v>48378</v>
      </c>
      <c r="C12422" t="s">
        <v>20</v>
      </c>
      <c r="D12422" t="s">
        <v>48379</v>
      </c>
      <c r="E12422" t="s">
        <v>33633</v>
      </c>
      <c r="F12422" t="s">
        <v>1715</v>
      </c>
      <c r="G12422" t="s">
        <v>2470</v>
      </c>
      <c r="H12422">
        <v>0</v>
      </c>
      <c r="I12422">
        <v>0</v>
      </c>
      <c r="J12422">
        <v>0</v>
      </c>
      <c r="K12422" t="s">
        <v>48380</v>
      </c>
    </row>
    <row r="12423" spans="1:11" x14ac:dyDescent="0.3">
      <c r="A12423" t="s">
        <v>48381</v>
      </c>
      <c r="B12423" t="s">
        <v>48382</v>
      </c>
      <c r="C12423" t="s">
        <v>558</v>
      </c>
      <c r="D12423" t="s">
        <v>48383</v>
      </c>
      <c r="E12423" t="s">
        <v>32599</v>
      </c>
      <c r="F12423" t="s">
        <v>16</v>
      </c>
      <c r="G12423" t="s">
        <v>303</v>
      </c>
      <c r="H12423">
        <v>0</v>
      </c>
      <c r="I12423">
        <v>0</v>
      </c>
      <c r="J12423">
        <v>0</v>
      </c>
      <c r="K12423" t="s">
        <v>48384</v>
      </c>
    </row>
    <row r="12424" spans="1:11" x14ac:dyDescent="0.3">
      <c r="A12424" t="s">
        <v>48385</v>
      </c>
      <c r="B12424" t="s">
        <v>48386</v>
      </c>
      <c r="C12424" t="s">
        <v>466</v>
      </c>
      <c r="D12424" t="s">
        <v>48387</v>
      </c>
      <c r="E12424" t="s">
        <v>41948</v>
      </c>
      <c r="F12424" t="s">
        <v>16</v>
      </c>
      <c r="G12424" t="s">
        <v>18171</v>
      </c>
      <c r="H12424">
        <v>0</v>
      </c>
      <c r="I12424">
        <v>0</v>
      </c>
      <c r="J12424">
        <v>0</v>
      </c>
      <c r="K12424" t="s">
        <v>48388</v>
      </c>
    </row>
    <row r="12425" spans="1:11" x14ac:dyDescent="0.3">
      <c r="A12425" t="s">
        <v>48389</v>
      </c>
      <c r="B12425" t="s">
        <v>48390</v>
      </c>
      <c r="C12425" t="s">
        <v>20</v>
      </c>
      <c r="D12425" t="s">
        <v>48391</v>
      </c>
      <c r="E12425" t="s">
        <v>33633</v>
      </c>
      <c r="F12425" t="s">
        <v>4159</v>
      </c>
      <c r="G12425" t="s">
        <v>42</v>
      </c>
      <c r="H12425">
        <v>0</v>
      </c>
      <c r="I12425">
        <v>0</v>
      </c>
      <c r="J12425">
        <v>0</v>
      </c>
      <c r="K12425" t="s">
        <v>48392</v>
      </c>
    </row>
    <row r="12426" spans="1:11" x14ac:dyDescent="0.3">
      <c r="A12426" t="s">
        <v>48393</v>
      </c>
      <c r="C12426" t="s">
        <v>27</v>
      </c>
      <c r="D12426" t="s">
        <v>48394</v>
      </c>
      <c r="E12426" t="s">
        <v>47893</v>
      </c>
      <c r="F12426" t="s">
        <v>41</v>
      </c>
      <c r="G12426" t="s">
        <v>42</v>
      </c>
      <c r="H12426">
        <v>0</v>
      </c>
      <c r="I12426">
        <v>0</v>
      </c>
      <c r="J12426">
        <v>0</v>
      </c>
      <c r="K12426" t="s">
        <v>48395</v>
      </c>
    </row>
    <row r="12427" spans="1:11" x14ac:dyDescent="0.3">
      <c r="A12427" t="s">
        <v>48396</v>
      </c>
      <c r="B12427" t="s">
        <v>48397</v>
      </c>
      <c r="C12427" t="s">
        <v>27</v>
      </c>
      <c r="D12427" t="s">
        <v>48398</v>
      </c>
      <c r="E12427" t="s">
        <v>47893</v>
      </c>
      <c r="F12427" t="s">
        <v>41</v>
      </c>
      <c r="G12427" t="s">
        <v>42</v>
      </c>
      <c r="H12427">
        <v>0</v>
      </c>
      <c r="I12427">
        <v>0</v>
      </c>
      <c r="J12427">
        <v>0</v>
      </c>
      <c r="K12427" t="s">
        <v>48399</v>
      </c>
    </row>
    <row r="12428" spans="1:11" x14ac:dyDescent="0.3">
      <c r="A12428" t="s">
        <v>48400</v>
      </c>
      <c r="B12428" t="s">
        <v>48401</v>
      </c>
      <c r="C12428" t="s">
        <v>27</v>
      </c>
      <c r="D12428" t="s">
        <v>48402</v>
      </c>
      <c r="E12428" t="s">
        <v>29</v>
      </c>
      <c r="F12428" t="s">
        <v>16</v>
      </c>
      <c r="G12428" t="s">
        <v>48403</v>
      </c>
      <c r="H12428">
        <v>0</v>
      </c>
      <c r="I12428">
        <v>0</v>
      </c>
      <c r="J12428">
        <v>0</v>
      </c>
      <c r="K12428" t="s">
        <v>48404</v>
      </c>
    </row>
    <row r="12429" spans="1:11" x14ac:dyDescent="0.3">
      <c r="A12429" t="s">
        <v>48405</v>
      </c>
      <c r="B12429" t="s">
        <v>48406</v>
      </c>
      <c r="C12429" t="s">
        <v>27</v>
      </c>
      <c r="D12429" t="s">
        <v>48407</v>
      </c>
      <c r="E12429" t="s">
        <v>47893</v>
      </c>
      <c r="F12429" t="s">
        <v>41</v>
      </c>
      <c r="G12429" t="s">
        <v>42</v>
      </c>
      <c r="H12429">
        <v>0</v>
      </c>
      <c r="I12429">
        <v>0</v>
      </c>
      <c r="J12429">
        <v>0</v>
      </c>
      <c r="K12429" t="s">
        <v>48408</v>
      </c>
    </row>
    <row r="12430" spans="1:11" x14ac:dyDescent="0.3">
      <c r="A12430" t="s">
        <v>48409</v>
      </c>
      <c r="C12430" t="s">
        <v>27</v>
      </c>
      <c r="D12430" t="s">
        <v>48410</v>
      </c>
      <c r="E12430" t="s">
        <v>47893</v>
      </c>
      <c r="F12430" t="s">
        <v>41</v>
      </c>
      <c r="G12430" t="s">
        <v>42</v>
      </c>
      <c r="H12430">
        <v>0</v>
      </c>
      <c r="I12430">
        <v>0</v>
      </c>
      <c r="J12430">
        <v>0</v>
      </c>
      <c r="K12430" t="s">
        <v>48411</v>
      </c>
    </row>
    <row r="12431" spans="1:11" x14ac:dyDescent="0.3">
      <c r="A12431" t="s">
        <v>48412</v>
      </c>
      <c r="B12431" t="s">
        <v>48413</v>
      </c>
      <c r="C12431" t="s">
        <v>27</v>
      </c>
      <c r="D12431" t="s">
        <v>48414</v>
      </c>
      <c r="E12431" t="s">
        <v>47893</v>
      </c>
      <c r="F12431" t="s">
        <v>41</v>
      </c>
      <c r="G12431" t="s">
        <v>42</v>
      </c>
      <c r="H12431">
        <v>0</v>
      </c>
      <c r="I12431">
        <v>0</v>
      </c>
      <c r="J12431">
        <v>0</v>
      </c>
      <c r="K12431" t="s">
        <v>48415</v>
      </c>
    </row>
    <row r="12432" spans="1:11" x14ac:dyDescent="0.3">
      <c r="A12432" t="s">
        <v>48416</v>
      </c>
      <c r="C12432" t="s">
        <v>27</v>
      </c>
      <c r="D12432" t="s">
        <v>48417</v>
      </c>
      <c r="E12432" t="s">
        <v>47893</v>
      </c>
      <c r="F12432" t="s">
        <v>41</v>
      </c>
      <c r="G12432" t="s">
        <v>42</v>
      </c>
      <c r="H12432">
        <v>0</v>
      </c>
      <c r="I12432">
        <v>0</v>
      </c>
      <c r="J12432">
        <v>0</v>
      </c>
      <c r="K12432" t="s">
        <v>48418</v>
      </c>
    </row>
    <row r="12433" spans="1:11" x14ac:dyDescent="0.3">
      <c r="A12433" t="s">
        <v>48419</v>
      </c>
      <c r="C12433" t="s">
        <v>27</v>
      </c>
      <c r="D12433" t="s">
        <v>48420</v>
      </c>
      <c r="E12433" t="s">
        <v>47893</v>
      </c>
      <c r="F12433" t="s">
        <v>41</v>
      </c>
      <c r="G12433" t="s">
        <v>42</v>
      </c>
      <c r="H12433">
        <v>0</v>
      </c>
      <c r="I12433">
        <v>0</v>
      </c>
      <c r="J12433">
        <v>0</v>
      </c>
      <c r="K12433" t="s">
        <v>48421</v>
      </c>
    </row>
    <row r="12434" spans="1:11" x14ac:dyDescent="0.3">
      <c r="A12434" t="s">
        <v>48422</v>
      </c>
      <c r="B12434" t="s">
        <v>48423</v>
      </c>
      <c r="C12434" t="s">
        <v>27</v>
      </c>
      <c r="D12434" t="s">
        <v>48424</v>
      </c>
      <c r="E12434" t="s">
        <v>47893</v>
      </c>
      <c r="F12434" t="s">
        <v>41</v>
      </c>
      <c r="G12434" t="s">
        <v>42</v>
      </c>
      <c r="H12434">
        <v>0</v>
      </c>
      <c r="I12434">
        <v>0</v>
      </c>
      <c r="J12434">
        <v>0</v>
      </c>
      <c r="K12434" t="s">
        <v>48425</v>
      </c>
    </row>
    <row r="12435" spans="1:11" x14ac:dyDescent="0.3">
      <c r="A12435" t="s">
        <v>48426</v>
      </c>
      <c r="B12435" t="s">
        <v>48427</v>
      </c>
      <c r="C12435" t="s">
        <v>27</v>
      </c>
      <c r="D12435" t="s">
        <v>48428</v>
      </c>
      <c r="E12435" t="s">
        <v>47893</v>
      </c>
      <c r="F12435" t="s">
        <v>41</v>
      </c>
      <c r="G12435" t="s">
        <v>3262</v>
      </c>
      <c r="H12435">
        <v>0</v>
      </c>
      <c r="I12435">
        <v>0</v>
      </c>
      <c r="J12435">
        <v>0</v>
      </c>
      <c r="K12435" t="s">
        <v>48429</v>
      </c>
    </row>
    <row r="12436" spans="1:11" x14ac:dyDescent="0.3">
      <c r="A12436" t="s">
        <v>48430</v>
      </c>
      <c r="C12436" t="s">
        <v>27</v>
      </c>
      <c r="D12436" t="s">
        <v>48431</v>
      </c>
      <c r="E12436" t="s">
        <v>47893</v>
      </c>
      <c r="F12436" t="s">
        <v>41</v>
      </c>
      <c r="G12436" t="s">
        <v>42</v>
      </c>
      <c r="H12436">
        <v>0</v>
      </c>
      <c r="I12436">
        <v>0</v>
      </c>
      <c r="J12436">
        <v>0</v>
      </c>
      <c r="K12436" t="s">
        <v>48432</v>
      </c>
    </row>
    <row r="12437" spans="1:11" x14ac:dyDescent="0.3">
      <c r="A12437" t="s">
        <v>48433</v>
      </c>
      <c r="B12437" t="s">
        <v>48434</v>
      </c>
      <c r="C12437" t="s">
        <v>558</v>
      </c>
      <c r="D12437" t="s">
        <v>48435</v>
      </c>
      <c r="E12437" t="s">
        <v>1462</v>
      </c>
      <c r="F12437" t="s">
        <v>16</v>
      </c>
      <c r="G12437" t="s">
        <v>4938</v>
      </c>
      <c r="H12437">
        <v>0</v>
      </c>
      <c r="I12437">
        <v>0</v>
      </c>
      <c r="J12437">
        <v>0</v>
      </c>
      <c r="K12437" t="s">
        <v>48436</v>
      </c>
    </row>
    <row r="12438" spans="1:11" x14ac:dyDescent="0.3">
      <c r="A12438" t="s">
        <v>48437</v>
      </c>
      <c r="B12438" t="s">
        <v>48438</v>
      </c>
      <c r="C12438" t="s">
        <v>27</v>
      </c>
      <c r="D12438" t="s">
        <v>48439</v>
      </c>
      <c r="E12438" t="s">
        <v>29</v>
      </c>
      <c r="F12438" t="s">
        <v>16</v>
      </c>
      <c r="G12438" t="s">
        <v>1100</v>
      </c>
      <c r="H12438">
        <v>0</v>
      </c>
      <c r="I12438">
        <v>0</v>
      </c>
      <c r="J12438">
        <v>0</v>
      </c>
      <c r="K12438" t="s">
        <v>48440</v>
      </c>
    </row>
    <row r="12439" spans="1:11" x14ac:dyDescent="0.3">
      <c r="A12439" t="s">
        <v>48441</v>
      </c>
      <c r="B12439" t="s">
        <v>48442</v>
      </c>
      <c r="C12439" t="s">
        <v>20</v>
      </c>
      <c r="D12439" t="s">
        <v>48443</v>
      </c>
      <c r="E12439" t="s">
        <v>33633</v>
      </c>
      <c r="F12439" t="s">
        <v>16</v>
      </c>
      <c r="G12439" t="s">
        <v>1934</v>
      </c>
      <c r="H12439">
        <v>0</v>
      </c>
      <c r="I12439">
        <v>0</v>
      </c>
      <c r="J12439">
        <v>0</v>
      </c>
      <c r="K12439" t="s">
        <v>48444</v>
      </c>
    </row>
    <row r="12440" spans="1:11" x14ac:dyDescent="0.3">
      <c r="A12440" t="s">
        <v>48445</v>
      </c>
      <c r="B12440" t="s">
        <v>27942</v>
      </c>
      <c r="C12440" t="s">
        <v>20</v>
      </c>
      <c r="D12440" t="s">
        <v>48446</v>
      </c>
      <c r="E12440" t="s">
        <v>33633</v>
      </c>
      <c r="F12440" t="s">
        <v>16</v>
      </c>
      <c r="G12440" t="s">
        <v>499</v>
      </c>
      <c r="H12440">
        <v>0</v>
      </c>
      <c r="I12440">
        <v>0</v>
      </c>
      <c r="J12440">
        <v>0</v>
      </c>
      <c r="K12440" t="s">
        <v>48447</v>
      </c>
    </row>
    <row r="12441" spans="1:11" x14ac:dyDescent="0.3">
      <c r="A12441" t="s">
        <v>48448</v>
      </c>
      <c r="B12441" t="s">
        <v>48449</v>
      </c>
      <c r="C12441" t="s">
        <v>20</v>
      </c>
      <c r="D12441" t="s">
        <v>48450</v>
      </c>
      <c r="E12441" t="s">
        <v>33633</v>
      </c>
      <c r="F12441" t="s">
        <v>9398</v>
      </c>
      <c r="G12441" t="s">
        <v>42</v>
      </c>
      <c r="H12441">
        <v>0</v>
      </c>
      <c r="I12441">
        <v>0</v>
      </c>
      <c r="J12441">
        <v>0</v>
      </c>
      <c r="K12441" t="s">
        <v>48451</v>
      </c>
    </row>
    <row r="12442" spans="1:11" x14ac:dyDescent="0.3">
      <c r="A12442" t="s">
        <v>48452</v>
      </c>
      <c r="B12442" t="s">
        <v>48453</v>
      </c>
      <c r="C12442" t="s">
        <v>466</v>
      </c>
      <c r="D12442" t="s">
        <v>48454</v>
      </c>
      <c r="E12442" t="s">
        <v>41948</v>
      </c>
      <c r="F12442" t="s">
        <v>16</v>
      </c>
      <c r="G12442" t="s">
        <v>27224</v>
      </c>
      <c r="H12442">
        <v>0</v>
      </c>
      <c r="I12442">
        <v>0</v>
      </c>
      <c r="J12442">
        <v>0</v>
      </c>
      <c r="K12442" t="s">
        <v>48455</v>
      </c>
    </row>
    <row r="12443" spans="1:11" x14ac:dyDescent="0.3">
      <c r="A12443" t="s">
        <v>48456</v>
      </c>
      <c r="B12443" t="s">
        <v>48457</v>
      </c>
      <c r="C12443" t="s">
        <v>13</v>
      </c>
      <c r="D12443" t="s">
        <v>48458</v>
      </c>
      <c r="E12443" t="s">
        <v>41916</v>
      </c>
      <c r="F12443" t="s">
        <v>16</v>
      </c>
      <c r="G12443" t="s">
        <v>2542</v>
      </c>
      <c r="H12443">
        <v>0</v>
      </c>
      <c r="I12443">
        <v>0</v>
      </c>
      <c r="J12443">
        <v>0</v>
      </c>
      <c r="K12443" t="s">
        <v>48459</v>
      </c>
    </row>
    <row r="12444" spans="1:11" x14ac:dyDescent="0.3">
      <c r="A12444" t="s">
        <v>48460</v>
      </c>
      <c r="B12444" t="s">
        <v>48461</v>
      </c>
      <c r="C12444" t="s">
        <v>20</v>
      </c>
      <c r="D12444" t="s">
        <v>48462</v>
      </c>
      <c r="E12444" t="s">
        <v>33633</v>
      </c>
      <c r="F12444" t="s">
        <v>7392</v>
      </c>
      <c r="G12444" t="s">
        <v>15333</v>
      </c>
      <c r="H12444">
        <v>0</v>
      </c>
      <c r="I12444">
        <v>0</v>
      </c>
      <c r="J12444">
        <v>0</v>
      </c>
      <c r="K12444" t="s">
        <v>48463</v>
      </c>
    </row>
    <row r="12445" spans="1:11" x14ac:dyDescent="0.3">
      <c r="A12445" t="s">
        <v>48464</v>
      </c>
      <c r="C12445" t="s">
        <v>27</v>
      </c>
      <c r="D12445" t="s">
        <v>48465</v>
      </c>
      <c r="E12445" t="s">
        <v>47893</v>
      </c>
      <c r="F12445" t="s">
        <v>41</v>
      </c>
      <c r="G12445" t="s">
        <v>42</v>
      </c>
      <c r="H12445">
        <v>0</v>
      </c>
      <c r="I12445">
        <v>0</v>
      </c>
      <c r="J12445">
        <v>0</v>
      </c>
      <c r="K12445" t="s">
        <v>48466</v>
      </c>
    </row>
    <row r="12446" spans="1:11" x14ac:dyDescent="0.3">
      <c r="A12446" t="s">
        <v>48467</v>
      </c>
      <c r="C12446" t="s">
        <v>27</v>
      </c>
      <c r="D12446" t="s">
        <v>48468</v>
      </c>
      <c r="E12446" t="s">
        <v>47893</v>
      </c>
      <c r="F12446" t="s">
        <v>41</v>
      </c>
      <c r="G12446" t="s">
        <v>42</v>
      </c>
      <c r="H12446">
        <v>0</v>
      </c>
      <c r="I12446">
        <v>0</v>
      </c>
      <c r="J12446">
        <v>0</v>
      </c>
      <c r="K12446" t="s">
        <v>48469</v>
      </c>
    </row>
    <row r="12447" spans="1:11" x14ac:dyDescent="0.3">
      <c r="A12447" t="s">
        <v>48470</v>
      </c>
      <c r="C12447" t="s">
        <v>27</v>
      </c>
      <c r="D12447" t="s">
        <v>48471</v>
      </c>
      <c r="E12447" t="s">
        <v>47893</v>
      </c>
      <c r="F12447" t="s">
        <v>41</v>
      </c>
      <c r="G12447" t="s">
        <v>42</v>
      </c>
      <c r="H12447">
        <v>0</v>
      </c>
      <c r="I12447">
        <v>0</v>
      </c>
      <c r="J12447">
        <v>0</v>
      </c>
      <c r="K12447" t="s">
        <v>48472</v>
      </c>
    </row>
    <row r="12448" spans="1:11" x14ac:dyDescent="0.3">
      <c r="A12448" t="s">
        <v>48473</v>
      </c>
      <c r="B12448" t="s">
        <v>48474</v>
      </c>
      <c r="C12448" t="s">
        <v>13</v>
      </c>
      <c r="D12448" t="s">
        <v>48475</v>
      </c>
      <c r="E12448" t="s">
        <v>15</v>
      </c>
      <c r="F12448" t="s">
        <v>41</v>
      </c>
      <c r="G12448" t="s">
        <v>42</v>
      </c>
      <c r="H12448">
        <v>0</v>
      </c>
      <c r="I12448">
        <v>0</v>
      </c>
      <c r="J12448">
        <v>0</v>
      </c>
      <c r="K12448" t="s">
        <v>48476</v>
      </c>
    </row>
    <row r="12449" spans="1:11" x14ac:dyDescent="0.3">
      <c r="A12449" t="s">
        <v>48477</v>
      </c>
      <c r="C12449" t="s">
        <v>27</v>
      </c>
      <c r="D12449" t="s">
        <v>48478</v>
      </c>
      <c r="E12449" t="s">
        <v>47893</v>
      </c>
      <c r="F12449" t="s">
        <v>41</v>
      </c>
      <c r="G12449" t="s">
        <v>42</v>
      </c>
      <c r="H12449">
        <v>0</v>
      </c>
      <c r="I12449">
        <v>0</v>
      </c>
      <c r="J12449">
        <v>0</v>
      </c>
      <c r="K12449" t="s">
        <v>48479</v>
      </c>
    </row>
    <row r="12450" spans="1:11" x14ac:dyDescent="0.3">
      <c r="A12450" t="s">
        <v>48480</v>
      </c>
      <c r="B12450" t="s">
        <v>48481</v>
      </c>
      <c r="C12450" t="s">
        <v>27</v>
      </c>
      <c r="D12450" t="s">
        <v>48482</v>
      </c>
      <c r="E12450" t="s">
        <v>47893</v>
      </c>
      <c r="F12450" t="s">
        <v>41</v>
      </c>
      <c r="G12450" t="s">
        <v>42</v>
      </c>
      <c r="H12450">
        <v>0</v>
      </c>
      <c r="I12450">
        <v>0</v>
      </c>
      <c r="J12450">
        <v>0</v>
      </c>
      <c r="K12450" t="s">
        <v>48483</v>
      </c>
    </row>
    <row r="12451" spans="1:11" x14ac:dyDescent="0.3">
      <c r="A12451" t="s">
        <v>48484</v>
      </c>
      <c r="B12451" t="s">
        <v>48485</v>
      </c>
      <c r="C12451" t="s">
        <v>27</v>
      </c>
      <c r="D12451" t="s">
        <v>48486</v>
      </c>
      <c r="E12451" t="s">
        <v>47893</v>
      </c>
      <c r="F12451" t="s">
        <v>41</v>
      </c>
      <c r="G12451" t="s">
        <v>42</v>
      </c>
      <c r="H12451">
        <v>0</v>
      </c>
      <c r="I12451">
        <v>0</v>
      </c>
      <c r="J12451">
        <v>0</v>
      </c>
      <c r="K12451" t="s">
        <v>48487</v>
      </c>
    </row>
    <row r="12452" spans="1:11" x14ac:dyDescent="0.3">
      <c r="A12452" t="s">
        <v>48488</v>
      </c>
      <c r="C12452" t="s">
        <v>13</v>
      </c>
      <c r="D12452" t="s">
        <v>48489</v>
      </c>
      <c r="E12452" t="s">
        <v>41916</v>
      </c>
      <c r="F12452" t="s">
        <v>840</v>
      </c>
      <c r="G12452" t="s">
        <v>42</v>
      </c>
      <c r="H12452">
        <v>0</v>
      </c>
      <c r="I12452">
        <v>0</v>
      </c>
      <c r="J12452">
        <v>0</v>
      </c>
      <c r="K12452" t="s">
        <v>48490</v>
      </c>
    </row>
    <row r="12453" spans="1:11" x14ac:dyDescent="0.3">
      <c r="A12453" t="s">
        <v>48491</v>
      </c>
      <c r="C12453" t="s">
        <v>13</v>
      </c>
      <c r="D12453" t="s">
        <v>48492</v>
      </c>
      <c r="E12453" t="s">
        <v>41916</v>
      </c>
      <c r="F12453" t="s">
        <v>14508</v>
      </c>
      <c r="G12453" t="s">
        <v>817</v>
      </c>
      <c r="H12453">
        <v>0</v>
      </c>
      <c r="I12453">
        <v>0</v>
      </c>
      <c r="J12453">
        <v>0</v>
      </c>
      <c r="K12453" t="s">
        <v>48493</v>
      </c>
    </row>
    <row r="12454" spans="1:11" x14ac:dyDescent="0.3">
      <c r="A12454" t="s">
        <v>48494</v>
      </c>
      <c r="B12454" t="s">
        <v>40153</v>
      </c>
      <c r="C12454" t="s">
        <v>20</v>
      </c>
      <c r="D12454" t="s">
        <v>48495</v>
      </c>
      <c r="E12454" t="s">
        <v>33633</v>
      </c>
      <c r="F12454" t="s">
        <v>16</v>
      </c>
      <c r="G12454" t="s">
        <v>16688</v>
      </c>
      <c r="H12454">
        <v>0</v>
      </c>
      <c r="I12454">
        <v>0</v>
      </c>
      <c r="J12454">
        <v>0</v>
      </c>
      <c r="K12454" t="s">
        <v>48496</v>
      </c>
    </row>
    <row r="12455" spans="1:11" x14ac:dyDescent="0.3">
      <c r="A12455" t="s">
        <v>48497</v>
      </c>
      <c r="C12455" t="s">
        <v>13</v>
      </c>
      <c r="D12455" t="s">
        <v>48498</v>
      </c>
      <c r="E12455" t="s">
        <v>41916</v>
      </c>
      <c r="F12455" t="s">
        <v>4643</v>
      </c>
      <c r="G12455" t="s">
        <v>42</v>
      </c>
      <c r="H12455">
        <v>0</v>
      </c>
      <c r="I12455">
        <v>0</v>
      </c>
      <c r="J12455">
        <v>0</v>
      </c>
      <c r="K12455" t="s">
        <v>48499</v>
      </c>
    </row>
    <row r="12456" spans="1:11" x14ac:dyDescent="0.3">
      <c r="A12456" t="s">
        <v>48500</v>
      </c>
      <c r="B12456" t="s">
        <v>48501</v>
      </c>
      <c r="C12456" t="s">
        <v>13</v>
      </c>
      <c r="D12456" t="s">
        <v>48502</v>
      </c>
      <c r="E12456" t="s">
        <v>41916</v>
      </c>
      <c r="F12456" t="s">
        <v>16</v>
      </c>
      <c r="G12456" t="s">
        <v>632</v>
      </c>
      <c r="H12456">
        <v>0</v>
      </c>
      <c r="I12456">
        <v>0</v>
      </c>
      <c r="J12456">
        <v>0</v>
      </c>
      <c r="K12456" t="s">
        <v>48503</v>
      </c>
    </row>
    <row r="12457" spans="1:11" x14ac:dyDescent="0.3">
      <c r="A12457" t="s">
        <v>48504</v>
      </c>
      <c r="B12457" t="s">
        <v>48505</v>
      </c>
      <c r="C12457" t="s">
        <v>20</v>
      </c>
      <c r="D12457" t="s">
        <v>48506</v>
      </c>
      <c r="E12457" t="s">
        <v>22</v>
      </c>
      <c r="F12457" t="s">
        <v>16</v>
      </c>
      <c r="G12457" t="s">
        <v>3581</v>
      </c>
      <c r="H12457">
        <v>0</v>
      </c>
      <c r="I12457">
        <v>0</v>
      </c>
      <c r="J12457">
        <v>0</v>
      </c>
      <c r="K12457" t="s">
        <v>48507</v>
      </c>
    </row>
    <row r="12458" spans="1:11" x14ac:dyDescent="0.3">
      <c r="A12458" t="s">
        <v>48508</v>
      </c>
      <c r="B12458" t="s">
        <v>48509</v>
      </c>
      <c r="C12458" t="s">
        <v>27</v>
      </c>
      <c r="D12458" t="s">
        <v>48510</v>
      </c>
      <c r="E12458" t="s">
        <v>47893</v>
      </c>
      <c r="F12458" t="s">
        <v>41</v>
      </c>
      <c r="G12458" t="s">
        <v>42</v>
      </c>
      <c r="H12458">
        <v>0</v>
      </c>
      <c r="I12458">
        <v>0</v>
      </c>
      <c r="J12458">
        <v>0</v>
      </c>
      <c r="K12458" t="s">
        <v>48511</v>
      </c>
    </row>
    <row r="12459" spans="1:11" x14ac:dyDescent="0.3">
      <c r="A12459" t="s">
        <v>48512</v>
      </c>
      <c r="C12459" t="s">
        <v>27</v>
      </c>
      <c r="D12459" t="s">
        <v>48513</v>
      </c>
      <c r="E12459" t="s">
        <v>47893</v>
      </c>
      <c r="F12459" t="s">
        <v>41</v>
      </c>
      <c r="G12459" t="s">
        <v>42</v>
      </c>
      <c r="H12459">
        <v>0</v>
      </c>
      <c r="I12459">
        <v>0</v>
      </c>
      <c r="J12459">
        <v>0</v>
      </c>
      <c r="K12459" t="s">
        <v>48514</v>
      </c>
    </row>
    <row r="12460" spans="1:11" x14ac:dyDescent="0.3">
      <c r="A12460" t="s">
        <v>48515</v>
      </c>
      <c r="B12460" t="s">
        <v>48516</v>
      </c>
      <c r="C12460" t="s">
        <v>27</v>
      </c>
      <c r="D12460" t="s">
        <v>48517</v>
      </c>
      <c r="E12460" t="s">
        <v>47893</v>
      </c>
      <c r="F12460" t="s">
        <v>16</v>
      </c>
      <c r="G12460" t="s">
        <v>474</v>
      </c>
      <c r="H12460">
        <v>0</v>
      </c>
      <c r="I12460">
        <v>0</v>
      </c>
      <c r="J12460">
        <v>0</v>
      </c>
      <c r="K12460" t="s">
        <v>48518</v>
      </c>
    </row>
    <row r="12461" spans="1:11" x14ac:dyDescent="0.3">
      <c r="A12461" t="s">
        <v>48519</v>
      </c>
      <c r="C12461" t="s">
        <v>27</v>
      </c>
      <c r="D12461" t="s">
        <v>48520</v>
      </c>
      <c r="E12461" t="s">
        <v>47893</v>
      </c>
      <c r="F12461" t="s">
        <v>41</v>
      </c>
      <c r="G12461" t="s">
        <v>42</v>
      </c>
      <c r="H12461">
        <v>0</v>
      </c>
      <c r="I12461">
        <v>0</v>
      </c>
      <c r="J12461">
        <v>0</v>
      </c>
      <c r="K12461" t="s">
        <v>48521</v>
      </c>
    </row>
    <row r="12462" spans="1:11" x14ac:dyDescent="0.3">
      <c r="A12462" t="s">
        <v>48522</v>
      </c>
      <c r="B12462" t="s">
        <v>48523</v>
      </c>
      <c r="C12462" t="s">
        <v>27</v>
      </c>
      <c r="D12462" t="s">
        <v>48524</v>
      </c>
      <c r="E12462" t="s">
        <v>47893</v>
      </c>
      <c r="F12462" t="s">
        <v>41</v>
      </c>
      <c r="G12462" t="s">
        <v>42</v>
      </c>
      <c r="H12462">
        <v>0</v>
      </c>
      <c r="I12462">
        <v>0</v>
      </c>
      <c r="J12462">
        <v>0</v>
      </c>
      <c r="K12462" t="s">
        <v>48525</v>
      </c>
    </row>
    <row r="12463" spans="1:11" x14ac:dyDescent="0.3">
      <c r="A12463" t="s">
        <v>48526</v>
      </c>
      <c r="B12463" t="s">
        <v>48527</v>
      </c>
      <c r="C12463" t="s">
        <v>27</v>
      </c>
      <c r="D12463" t="s">
        <v>48528</v>
      </c>
      <c r="E12463" t="s">
        <v>47893</v>
      </c>
      <c r="F12463" t="s">
        <v>41</v>
      </c>
      <c r="G12463" t="s">
        <v>42</v>
      </c>
      <c r="H12463">
        <v>0</v>
      </c>
      <c r="I12463">
        <v>0</v>
      </c>
      <c r="J12463">
        <v>0</v>
      </c>
      <c r="K12463" t="s">
        <v>48529</v>
      </c>
    </row>
    <row r="12464" spans="1:11" x14ac:dyDescent="0.3">
      <c r="A12464" t="s">
        <v>48530</v>
      </c>
      <c r="B12464" t="s">
        <v>48531</v>
      </c>
      <c r="C12464" t="s">
        <v>13</v>
      </c>
      <c r="D12464" t="s">
        <v>48532</v>
      </c>
      <c r="E12464" t="s">
        <v>41916</v>
      </c>
      <c r="F12464" t="s">
        <v>3565</v>
      </c>
      <c r="G12464" t="s">
        <v>42</v>
      </c>
      <c r="H12464">
        <v>0</v>
      </c>
      <c r="I12464">
        <v>0</v>
      </c>
      <c r="J12464">
        <v>0</v>
      </c>
      <c r="K12464" t="s">
        <v>48533</v>
      </c>
    </row>
    <row r="12465" spans="1:11" x14ac:dyDescent="0.3">
      <c r="A12465" t="s">
        <v>48534</v>
      </c>
      <c r="B12465" t="s">
        <v>48535</v>
      </c>
      <c r="C12465" t="s">
        <v>27</v>
      </c>
      <c r="D12465" t="s">
        <v>48536</v>
      </c>
      <c r="E12465" t="s">
        <v>47893</v>
      </c>
      <c r="F12465" t="s">
        <v>41</v>
      </c>
      <c r="G12465" t="s">
        <v>8377</v>
      </c>
      <c r="H12465">
        <v>0</v>
      </c>
      <c r="I12465">
        <v>0</v>
      </c>
      <c r="J12465">
        <v>0</v>
      </c>
      <c r="K12465" t="s">
        <v>48537</v>
      </c>
    </row>
    <row r="12466" spans="1:11" x14ac:dyDescent="0.3">
      <c r="A12466" t="s">
        <v>48538</v>
      </c>
      <c r="B12466" t="s">
        <v>48539</v>
      </c>
      <c r="C12466" t="s">
        <v>20</v>
      </c>
      <c r="D12466" t="s">
        <v>48540</v>
      </c>
      <c r="E12466" t="s">
        <v>22</v>
      </c>
      <c r="F12466" t="s">
        <v>16</v>
      </c>
      <c r="G12466" t="s">
        <v>15799</v>
      </c>
      <c r="H12466">
        <v>0</v>
      </c>
      <c r="I12466">
        <v>0</v>
      </c>
      <c r="J12466">
        <v>0</v>
      </c>
      <c r="K12466" t="s">
        <v>48541</v>
      </c>
    </row>
    <row r="12467" spans="1:11" x14ac:dyDescent="0.3">
      <c r="A12467" t="s">
        <v>48542</v>
      </c>
      <c r="B12467" t="s">
        <v>48543</v>
      </c>
      <c r="C12467" t="s">
        <v>20</v>
      </c>
      <c r="D12467" t="s">
        <v>48544</v>
      </c>
      <c r="E12467" t="s">
        <v>33633</v>
      </c>
      <c r="F12467" t="s">
        <v>16</v>
      </c>
      <c r="G12467" t="s">
        <v>632</v>
      </c>
      <c r="H12467">
        <v>0</v>
      </c>
      <c r="I12467">
        <v>0</v>
      </c>
      <c r="J12467">
        <v>0</v>
      </c>
      <c r="K12467" t="s">
        <v>48545</v>
      </c>
    </row>
    <row r="12468" spans="1:11" x14ac:dyDescent="0.3">
      <c r="A12468" t="s">
        <v>48546</v>
      </c>
      <c r="B12468" t="s">
        <v>48547</v>
      </c>
      <c r="C12468" t="s">
        <v>20</v>
      </c>
      <c r="D12468" t="s">
        <v>48548</v>
      </c>
      <c r="E12468" t="s">
        <v>33633</v>
      </c>
      <c r="F12468" t="s">
        <v>16</v>
      </c>
      <c r="G12468" t="s">
        <v>3043</v>
      </c>
      <c r="H12468">
        <v>0</v>
      </c>
      <c r="I12468">
        <v>0</v>
      </c>
      <c r="J12468">
        <v>0</v>
      </c>
      <c r="K12468" t="s">
        <v>48549</v>
      </c>
    </row>
    <row r="12469" spans="1:11" x14ac:dyDescent="0.3">
      <c r="A12469" t="s">
        <v>48550</v>
      </c>
      <c r="B12469" t="s">
        <v>48551</v>
      </c>
      <c r="C12469" t="s">
        <v>27</v>
      </c>
      <c r="D12469" t="s">
        <v>48552</v>
      </c>
      <c r="E12469" t="s">
        <v>47893</v>
      </c>
      <c r="F12469" t="s">
        <v>41</v>
      </c>
      <c r="G12469" t="s">
        <v>42</v>
      </c>
      <c r="H12469">
        <v>0</v>
      </c>
      <c r="I12469">
        <v>0</v>
      </c>
      <c r="J12469">
        <v>0</v>
      </c>
      <c r="K12469" t="s">
        <v>48553</v>
      </c>
    </row>
    <row r="12470" spans="1:11" x14ac:dyDescent="0.3">
      <c r="A12470" t="s">
        <v>48554</v>
      </c>
      <c r="B12470" t="s">
        <v>48555</v>
      </c>
      <c r="C12470" t="s">
        <v>27</v>
      </c>
      <c r="D12470" t="s">
        <v>48556</v>
      </c>
      <c r="E12470" t="s">
        <v>47893</v>
      </c>
      <c r="F12470" t="s">
        <v>16</v>
      </c>
      <c r="G12470" t="s">
        <v>41953</v>
      </c>
      <c r="H12470">
        <v>0</v>
      </c>
      <c r="I12470">
        <v>0</v>
      </c>
      <c r="J12470">
        <v>0</v>
      </c>
      <c r="K12470" t="s">
        <v>48557</v>
      </c>
    </row>
    <row r="12471" spans="1:11" x14ac:dyDescent="0.3">
      <c r="A12471" t="s">
        <v>48558</v>
      </c>
      <c r="B12471" t="s">
        <v>48559</v>
      </c>
      <c r="C12471" t="s">
        <v>27</v>
      </c>
      <c r="D12471" t="s">
        <v>48560</v>
      </c>
      <c r="E12471" t="s">
        <v>47893</v>
      </c>
      <c r="F12471" t="s">
        <v>41</v>
      </c>
      <c r="G12471" t="s">
        <v>42</v>
      </c>
      <c r="H12471">
        <v>0</v>
      </c>
      <c r="I12471">
        <v>0</v>
      </c>
      <c r="J12471">
        <v>0</v>
      </c>
      <c r="K12471" t="s">
        <v>48561</v>
      </c>
    </row>
    <row r="12472" spans="1:11" x14ac:dyDescent="0.3">
      <c r="A12472" t="s">
        <v>48562</v>
      </c>
      <c r="B12472" t="s">
        <v>48563</v>
      </c>
      <c r="C12472" t="s">
        <v>20</v>
      </c>
      <c r="D12472" t="s">
        <v>48564</v>
      </c>
      <c r="E12472" t="s">
        <v>33633</v>
      </c>
      <c r="F12472" t="s">
        <v>16</v>
      </c>
      <c r="G12472" t="s">
        <v>4520</v>
      </c>
      <c r="H12472">
        <v>0</v>
      </c>
      <c r="I12472">
        <v>0</v>
      </c>
      <c r="J12472">
        <v>0</v>
      </c>
      <c r="K12472" t="s">
        <v>48565</v>
      </c>
    </row>
    <row r="12473" spans="1:11" x14ac:dyDescent="0.3">
      <c r="A12473" t="s">
        <v>48566</v>
      </c>
      <c r="B12473" t="s">
        <v>48567</v>
      </c>
      <c r="C12473" t="s">
        <v>13</v>
      </c>
      <c r="D12473" t="s">
        <v>48568</v>
      </c>
      <c r="E12473" t="s">
        <v>41916</v>
      </c>
      <c r="F12473" t="s">
        <v>16</v>
      </c>
      <c r="G12473" t="s">
        <v>1639</v>
      </c>
      <c r="H12473">
        <v>0</v>
      </c>
      <c r="I12473">
        <v>0</v>
      </c>
      <c r="J12473">
        <v>0</v>
      </c>
      <c r="K12473" t="s">
        <v>48569</v>
      </c>
    </row>
    <row r="12474" spans="1:11" x14ac:dyDescent="0.3">
      <c r="A12474" t="s">
        <v>48570</v>
      </c>
      <c r="B12474" t="s">
        <v>48571</v>
      </c>
      <c r="C12474" t="s">
        <v>27</v>
      </c>
      <c r="D12474" t="s">
        <v>48572</v>
      </c>
      <c r="E12474" t="s">
        <v>47893</v>
      </c>
      <c r="F12474" t="s">
        <v>16</v>
      </c>
      <c r="G12474" t="s">
        <v>2046</v>
      </c>
      <c r="H12474">
        <v>0</v>
      </c>
      <c r="I12474">
        <v>0</v>
      </c>
      <c r="J12474">
        <v>0</v>
      </c>
      <c r="K12474" t="s">
        <v>48573</v>
      </c>
    </row>
    <row r="12475" spans="1:11" x14ac:dyDescent="0.3">
      <c r="A12475" t="s">
        <v>48574</v>
      </c>
      <c r="C12475" t="s">
        <v>13</v>
      </c>
      <c r="D12475" t="s">
        <v>48575</v>
      </c>
      <c r="E12475" t="s">
        <v>41916</v>
      </c>
      <c r="F12475" t="s">
        <v>16</v>
      </c>
      <c r="G12475" t="s">
        <v>6752</v>
      </c>
      <c r="H12475">
        <v>0</v>
      </c>
      <c r="I12475">
        <v>0</v>
      </c>
      <c r="J12475">
        <v>0</v>
      </c>
      <c r="K12475" t="s">
        <v>48576</v>
      </c>
    </row>
    <row r="12476" spans="1:11" x14ac:dyDescent="0.3">
      <c r="A12476" t="s">
        <v>48577</v>
      </c>
      <c r="B12476" t="s">
        <v>48578</v>
      </c>
      <c r="C12476" t="s">
        <v>13</v>
      </c>
      <c r="D12476" t="s">
        <v>48579</v>
      </c>
      <c r="E12476" t="s">
        <v>15</v>
      </c>
      <c r="F12476" t="s">
        <v>16</v>
      </c>
      <c r="G12476" t="s">
        <v>2046</v>
      </c>
      <c r="H12476">
        <v>0</v>
      </c>
      <c r="I12476">
        <v>0</v>
      </c>
      <c r="J12476">
        <v>0</v>
      </c>
      <c r="K12476" t="s">
        <v>48580</v>
      </c>
    </row>
    <row r="12477" spans="1:11" x14ac:dyDescent="0.3">
      <c r="A12477" t="s">
        <v>48581</v>
      </c>
      <c r="B12477" t="s">
        <v>48582</v>
      </c>
      <c r="C12477" t="s">
        <v>466</v>
      </c>
      <c r="D12477" t="s">
        <v>48583</v>
      </c>
      <c r="E12477" t="s">
        <v>41948</v>
      </c>
      <c r="F12477" t="s">
        <v>16</v>
      </c>
      <c r="G12477" t="s">
        <v>5387</v>
      </c>
      <c r="H12477">
        <v>0</v>
      </c>
      <c r="I12477">
        <v>0</v>
      </c>
      <c r="J12477">
        <v>0</v>
      </c>
      <c r="K12477" t="s">
        <v>48584</v>
      </c>
    </row>
    <row r="12478" spans="1:11" x14ac:dyDescent="0.3">
      <c r="A12478" t="s">
        <v>48585</v>
      </c>
      <c r="B12478" t="s">
        <v>48586</v>
      </c>
      <c r="C12478" t="s">
        <v>466</v>
      </c>
      <c r="D12478" t="s">
        <v>48587</v>
      </c>
      <c r="E12478" t="s">
        <v>41948</v>
      </c>
      <c r="F12478" t="s">
        <v>16</v>
      </c>
      <c r="G12478" t="s">
        <v>18119</v>
      </c>
      <c r="H12478">
        <v>0</v>
      </c>
      <c r="I12478">
        <v>0</v>
      </c>
      <c r="J12478">
        <v>0</v>
      </c>
      <c r="K12478" t="s">
        <v>48588</v>
      </c>
    </row>
    <row r="12479" spans="1:11" x14ac:dyDescent="0.3">
      <c r="A12479" t="s">
        <v>48589</v>
      </c>
      <c r="C12479" t="s">
        <v>20</v>
      </c>
      <c r="D12479" t="s">
        <v>48590</v>
      </c>
      <c r="E12479" t="s">
        <v>33633</v>
      </c>
      <c r="F12479" t="s">
        <v>16</v>
      </c>
      <c r="G12479" t="s">
        <v>9124</v>
      </c>
      <c r="H12479">
        <v>0</v>
      </c>
      <c r="I12479">
        <v>0</v>
      </c>
      <c r="J12479">
        <v>0</v>
      </c>
      <c r="K12479" t="s">
        <v>48591</v>
      </c>
    </row>
    <row r="12480" spans="1:11" x14ac:dyDescent="0.3">
      <c r="A12480" t="s">
        <v>48592</v>
      </c>
      <c r="B12480" t="s">
        <v>48593</v>
      </c>
      <c r="C12480" t="s">
        <v>20</v>
      </c>
      <c r="D12480" t="s">
        <v>48594</v>
      </c>
      <c r="E12480" t="s">
        <v>33633</v>
      </c>
      <c r="F12480" t="s">
        <v>16</v>
      </c>
      <c r="G12480" t="s">
        <v>2093</v>
      </c>
      <c r="H12480">
        <v>0</v>
      </c>
      <c r="I12480">
        <v>0</v>
      </c>
      <c r="J12480">
        <v>0</v>
      </c>
      <c r="K12480" t="s">
        <v>48595</v>
      </c>
    </row>
    <row r="12481" spans="1:11" x14ac:dyDescent="0.3">
      <c r="A12481" t="s">
        <v>48596</v>
      </c>
      <c r="B12481" t="s">
        <v>48597</v>
      </c>
      <c r="C12481" t="s">
        <v>20</v>
      </c>
      <c r="D12481" t="s">
        <v>48598</v>
      </c>
      <c r="E12481" t="s">
        <v>33633</v>
      </c>
      <c r="F12481" t="s">
        <v>16</v>
      </c>
      <c r="G12481" t="s">
        <v>5542</v>
      </c>
      <c r="H12481">
        <v>0</v>
      </c>
      <c r="I12481">
        <v>0</v>
      </c>
      <c r="J12481">
        <v>0</v>
      </c>
      <c r="K12481" t="s">
        <v>48599</v>
      </c>
    </row>
    <row r="12482" spans="1:11" x14ac:dyDescent="0.3">
      <c r="A12482" t="s">
        <v>48600</v>
      </c>
      <c r="B12482" t="s">
        <v>48601</v>
      </c>
      <c r="C12482" t="s">
        <v>20</v>
      </c>
      <c r="D12482" t="s">
        <v>48602</v>
      </c>
      <c r="E12482" t="s">
        <v>33633</v>
      </c>
      <c r="F12482" t="s">
        <v>16</v>
      </c>
      <c r="G12482" t="s">
        <v>756</v>
      </c>
      <c r="H12482">
        <v>0</v>
      </c>
      <c r="I12482">
        <v>0</v>
      </c>
      <c r="J12482">
        <v>0</v>
      </c>
      <c r="K12482" t="s">
        <v>48603</v>
      </c>
    </row>
    <row r="12483" spans="1:11" x14ac:dyDescent="0.3">
      <c r="A12483" t="s">
        <v>48604</v>
      </c>
      <c r="B12483" t="s">
        <v>48605</v>
      </c>
      <c r="C12483" t="s">
        <v>20</v>
      </c>
      <c r="D12483" t="s">
        <v>48606</v>
      </c>
      <c r="E12483" t="s">
        <v>33633</v>
      </c>
      <c r="F12483" t="s">
        <v>16</v>
      </c>
      <c r="G12483" t="s">
        <v>4722</v>
      </c>
      <c r="H12483">
        <v>0</v>
      </c>
      <c r="I12483">
        <v>0</v>
      </c>
      <c r="J12483">
        <v>0</v>
      </c>
      <c r="K12483" t="s">
        <v>48607</v>
      </c>
    </row>
    <row r="12484" spans="1:11" x14ac:dyDescent="0.3">
      <c r="A12484" t="s">
        <v>48608</v>
      </c>
      <c r="B12484" t="s">
        <v>48609</v>
      </c>
      <c r="C12484" t="s">
        <v>20</v>
      </c>
      <c r="D12484" t="s">
        <v>48610</v>
      </c>
      <c r="E12484" t="s">
        <v>33633</v>
      </c>
      <c r="F12484" t="s">
        <v>16</v>
      </c>
      <c r="G12484" t="s">
        <v>756</v>
      </c>
      <c r="H12484">
        <v>0</v>
      </c>
      <c r="I12484">
        <v>0</v>
      </c>
      <c r="J12484">
        <v>0</v>
      </c>
      <c r="K12484" t="s">
        <v>48611</v>
      </c>
    </row>
    <row r="12485" spans="1:11" x14ac:dyDescent="0.3">
      <c r="A12485" t="s">
        <v>48612</v>
      </c>
      <c r="B12485" t="s">
        <v>48613</v>
      </c>
      <c r="C12485" t="s">
        <v>20</v>
      </c>
      <c r="D12485" t="s">
        <v>48614</v>
      </c>
      <c r="E12485" t="s">
        <v>33633</v>
      </c>
      <c r="F12485" t="s">
        <v>16</v>
      </c>
      <c r="G12485" t="s">
        <v>951</v>
      </c>
      <c r="H12485">
        <v>0</v>
      </c>
      <c r="I12485">
        <v>0</v>
      </c>
      <c r="J12485">
        <v>0</v>
      </c>
      <c r="K12485" t="s">
        <v>48615</v>
      </c>
    </row>
    <row r="12486" spans="1:11" x14ac:dyDescent="0.3">
      <c r="A12486" t="s">
        <v>48616</v>
      </c>
      <c r="B12486" t="s">
        <v>48617</v>
      </c>
      <c r="C12486" t="s">
        <v>20</v>
      </c>
      <c r="D12486" t="s">
        <v>48618</v>
      </c>
      <c r="E12486" t="s">
        <v>33633</v>
      </c>
      <c r="F12486" t="s">
        <v>16</v>
      </c>
      <c r="G12486" t="s">
        <v>756</v>
      </c>
      <c r="H12486">
        <v>0</v>
      </c>
      <c r="I12486">
        <v>0</v>
      </c>
      <c r="J12486">
        <v>0</v>
      </c>
      <c r="K12486" t="s">
        <v>48619</v>
      </c>
    </row>
    <row r="12487" spans="1:11" x14ac:dyDescent="0.3">
      <c r="A12487" t="s">
        <v>48620</v>
      </c>
      <c r="B12487" t="s">
        <v>48621</v>
      </c>
      <c r="C12487" t="s">
        <v>27</v>
      </c>
      <c r="D12487" t="s">
        <v>48622</v>
      </c>
      <c r="E12487" t="s">
        <v>29</v>
      </c>
      <c r="F12487" t="s">
        <v>41</v>
      </c>
      <c r="G12487" t="s">
        <v>42</v>
      </c>
      <c r="H12487">
        <v>0</v>
      </c>
      <c r="I12487">
        <v>0</v>
      </c>
      <c r="J12487">
        <v>0</v>
      </c>
      <c r="K12487" t="s">
        <v>48623</v>
      </c>
    </row>
    <row r="12488" spans="1:11" x14ac:dyDescent="0.3">
      <c r="A12488" t="s">
        <v>48624</v>
      </c>
      <c r="B12488" t="s">
        <v>48625</v>
      </c>
      <c r="C12488" t="s">
        <v>27</v>
      </c>
      <c r="D12488" t="s">
        <v>48626</v>
      </c>
      <c r="E12488" t="s">
        <v>47893</v>
      </c>
      <c r="F12488" t="s">
        <v>41</v>
      </c>
      <c r="G12488" t="s">
        <v>42</v>
      </c>
      <c r="H12488">
        <v>0</v>
      </c>
      <c r="I12488">
        <v>0</v>
      </c>
      <c r="J12488">
        <v>0</v>
      </c>
      <c r="K12488" t="s">
        <v>48627</v>
      </c>
    </row>
    <row r="12489" spans="1:11" x14ac:dyDescent="0.3">
      <c r="A12489" t="s">
        <v>48628</v>
      </c>
      <c r="B12489" t="s">
        <v>48629</v>
      </c>
      <c r="C12489" t="s">
        <v>27</v>
      </c>
      <c r="D12489" t="s">
        <v>48630</v>
      </c>
      <c r="E12489" t="s">
        <v>47893</v>
      </c>
      <c r="F12489" t="s">
        <v>41</v>
      </c>
      <c r="G12489" t="s">
        <v>42</v>
      </c>
      <c r="H12489">
        <v>0</v>
      </c>
      <c r="I12489">
        <v>0</v>
      </c>
      <c r="J12489">
        <v>0</v>
      </c>
      <c r="K12489" t="s">
        <v>48631</v>
      </c>
    </row>
    <row r="12490" spans="1:11" x14ac:dyDescent="0.3">
      <c r="A12490" t="s">
        <v>48632</v>
      </c>
      <c r="B12490" t="s">
        <v>48633</v>
      </c>
      <c r="C12490" t="s">
        <v>20</v>
      </c>
      <c r="D12490" t="s">
        <v>48634</v>
      </c>
      <c r="E12490" t="s">
        <v>33633</v>
      </c>
      <c r="F12490" t="s">
        <v>16</v>
      </c>
      <c r="G12490" t="s">
        <v>2422</v>
      </c>
      <c r="H12490">
        <v>0</v>
      </c>
      <c r="I12490">
        <v>0</v>
      </c>
      <c r="J12490">
        <v>0</v>
      </c>
      <c r="K12490" t="s">
        <v>48635</v>
      </c>
    </row>
    <row r="12491" spans="1:11" x14ac:dyDescent="0.3">
      <c r="A12491" t="s">
        <v>48636</v>
      </c>
      <c r="B12491" t="s">
        <v>48637</v>
      </c>
      <c r="C12491" t="s">
        <v>20</v>
      </c>
      <c r="D12491" t="s">
        <v>48638</v>
      </c>
      <c r="E12491" t="s">
        <v>33633</v>
      </c>
      <c r="F12491" t="s">
        <v>16</v>
      </c>
      <c r="G12491" t="s">
        <v>1639</v>
      </c>
      <c r="H12491">
        <v>0</v>
      </c>
      <c r="I12491">
        <v>0</v>
      </c>
      <c r="J12491">
        <v>0</v>
      </c>
      <c r="K12491" t="s">
        <v>48639</v>
      </c>
    </row>
    <row r="12492" spans="1:11" x14ac:dyDescent="0.3">
      <c r="A12492" t="s">
        <v>48640</v>
      </c>
      <c r="B12492" t="s">
        <v>48641</v>
      </c>
      <c r="C12492" t="s">
        <v>558</v>
      </c>
      <c r="D12492" t="s">
        <v>48642</v>
      </c>
      <c r="E12492" t="s">
        <v>32122</v>
      </c>
      <c r="F12492" t="s">
        <v>1947</v>
      </c>
      <c r="G12492" t="s">
        <v>42</v>
      </c>
      <c r="H12492">
        <v>0</v>
      </c>
      <c r="I12492">
        <v>0</v>
      </c>
      <c r="J12492">
        <v>0</v>
      </c>
      <c r="K12492" t="s">
        <v>48643</v>
      </c>
    </row>
    <row r="12493" spans="1:11" x14ac:dyDescent="0.3">
      <c r="A12493" t="s">
        <v>48644</v>
      </c>
      <c r="C12493" t="s">
        <v>20</v>
      </c>
      <c r="D12493" t="s">
        <v>48645</v>
      </c>
      <c r="E12493" t="s">
        <v>33633</v>
      </c>
      <c r="F12493" t="s">
        <v>16</v>
      </c>
      <c r="G12493" t="s">
        <v>42</v>
      </c>
      <c r="H12493">
        <v>0</v>
      </c>
      <c r="I12493">
        <v>0</v>
      </c>
      <c r="J12493">
        <v>0</v>
      </c>
      <c r="K12493" t="s">
        <v>48646</v>
      </c>
    </row>
    <row r="12494" spans="1:11" x14ac:dyDescent="0.3">
      <c r="A12494" t="s">
        <v>48647</v>
      </c>
      <c r="C12494" t="s">
        <v>13</v>
      </c>
      <c r="D12494" t="s">
        <v>48648</v>
      </c>
      <c r="E12494" t="s">
        <v>41916</v>
      </c>
      <c r="F12494" t="s">
        <v>16</v>
      </c>
      <c r="G12494" t="s">
        <v>42</v>
      </c>
      <c r="H12494">
        <v>0</v>
      </c>
      <c r="I12494">
        <v>0</v>
      </c>
      <c r="J12494">
        <v>0</v>
      </c>
      <c r="K12494" t="s">
        <v>48649</v>
      </c>
    </row>
    <row r="12495" spans="1:11" x14ac:dyDescent="0.3">
      <c r="A12495" t="s">
        <v>48650</v>
      </c>
      <c r="C12495" t="s">
        <v>13</v>
      </c>
      <c r="D12495" t="s">
        <v>48651</v>
      </c>
      <c r="E12495" t="s">
        <v>41916</v>
      </c>
      <c r="F12495" t="s">
        <v>16</v>
      </c>
      <c r="G12495" t="s">
        <v>2093</v>
      </c>
      <c r="H12495">
        <v>0</v>
      </c>
      <c r="I12495">
        <v>0</v>
      </c>
      <c r="J12495">
        <v>0</v>
      </c>
      <c r="K12495" t="s">
        <v>48652</v>
      </c>
    </row>
    <row r="12496" spans="1:11" x14ac:dyDescent="0.3">
      <c r="A12496" t="s">
        <v>48653</v>
      </c>
      <c r="B12496" t="s">
        <v>48654</v>
      </c>
      <c r="C12496" t="s">
        <v>13</v>
      </c>
      <c r="D12496" t="s">
        <v>48655</v>
      </c>
      <c r="E12496" t="s">
        <v>41916</v>
      </c>
      <c r="F12496" t="s">
        <v>16</v>
      </c>
      <c r="G12496" t="s">
        <v>10537</v>
      </c>
      <c r="H12496">
        <v>0</v>
      </c>
      <c r="I12496">
        <v>0</v>
      </c>
      <c r="J12496">
        <v>0</v>
      </c>
      <c r="K12496" t="s">
        <v>48656</v>
      </c>
    </row>
    <row r="12497" spans="1:11" x14ac:dyDescent="0.3">
      <c r="A12497" t="s">
        <v>48657</v>
      </c>
      <c r="C12497" t="s">
        <v>27</v>
      </c>
      <c r="D12497" t="s">
        <v>48658</v>
      </c>
      <c r="E12497" t="s">
        <v>29</v>
      </c>
      <c r="F12497" t="s">
        <v>41</v>
      </c>
      <c r="G12497" t="s">
        <v>42</v>
      </c>
      <c r="H12497">
        <v>0</v>
      </c>
      <c r="I12497">
        <v>0</v>
      </c>
      <c r="J12497">
        <v>0</v>
      </c>
      <c r="K12497" t="s">
        <v>48659</v>
      </c>
    </row>
    <row r="12498" spans="1:11" x14ac:dyDescent="0.3">
      <c r="A12498" t="s">
        <v>48660</v>
      </c>
      <c r="C12498" t="s">
        <v>13</v>
      </c>
      <c r="D12498" t="s">
        <v>48661</v>
      </c>
      <c r="E12498" t="s">
        <v>41916</v>
      </c>
      <c r="F12498" t="s">
        <v>16</v>
      </c>
      <c r="G12498" t="s">
        <v>12348</v>
      </c>
      <c r="H12498">
        <v>0</v>
      </c>
      <c r="I12498">
        <v>0</v>
      </c>
      <c r="J12498">
        <v>0</v>
      </c>
      <c r="K12498" t="s">
        <v>48662</v>
      </c>
    </row>
    <row r="12499" spans="1:11" x14ac:dyDescent="0.3">
      <c r="A12499" t="s">
        <v>48663</v>
      </c>
      <c r="C12499" t="s">
        <v>13</v>
      </c>
      <c r="D12499" t="s">
        <v>48664</v>
      </c>
      <c r="E12499" t="s">
        <v>41916</v>
      </c>
      <c r="F12499" t="s">
        <v>1467</v>
      </c>
      <c r="G12499" t="s">
        <v>42</v>
      </c>
      <c r="H12499">
        <v>0</v>
      </c>
      <c r="I12499">
        <v>0</v>
      </c>
      <c r="J12499">
        <v>0</v>
      </c>
      <c r="K12499" t="s">
        <v>48665</v>
      </c>
    </row>
    <row r="12500" spans="1:11" x14ac:dyDescent="0.3">
      <c r="A12500" t="s">
        <v>48666</v>
      </c>
      <c r="C12500" t="s">
        <v>13</v>
      </c>
      <c r="D12500" t="s">
        <v>48664</v>
      </c>
      <c r="E12500" t="s">
        <v>41916</v>
      </c>
      <c r="F12500" t="s">
        <v>1467</v>
      </c>
      <c r="G12500" t="s">
        <v>42</v>
      </c>
      <c r="H12500">
        <v>0</v>
      </c>
      <c r="I12500">
        <v>0</v>
      </c>
      <c r="J12500">
        <v>0</v>
      </c>
      <c r="K12500" t="s">
        <v>48667</v>
      </c>
    </row>
    <row r="12501" spans="1:11" x14ac:dyDescent="0.3">
      <c r="A12501" t="s">
        <v>48668</v>
      </c>
      <c r="B12501" t="s">
        <v>48669</v>
      </c>
      <c r="C12501" t="s">
        <v>27</v>
      </c>
      <c r="D12501" t="s">
        <v>48670</v>
      </c>
      <c r="E12501" t="s">
        <v>47893</v>
      </c>
      <c r="F12501" t="s">
        <v>41</v>
      </c>
      <c r="G12501" t="s">
        <v>42</v>
      </c>
      <c r="H12501">
        <v>0</v>
      </c>
      <c r="I12501">
        <v>0</v>
      </c>
      <c r="J12501">
        <v>0</v>
      </c>
      <c r="K12501" t="s">
        <v>48671</v>
      </c>
    </row>
    <row r="12502" spans="1:11" x14ac:dyDescent="0.3">
      <c r="A12502" t="s">
        <v>48672</v>
      </c>
      <c r="B12502" t="s">
        <v>48673</v>
      </c>
      <c r="C12502" t="s">
        <v>20</v>
      </c>
      <c r="D12502" t="s">
        <v>48674</v>
      </c>
      <c r="E12502" t="s">
        <v>33633</v>
      </c>
      <c r="F12502" t="s">
        <v>16</v>
      </c>
      <c r="G12502" t="s">
        <v>4993</v>
      </c>
      <c r="H12502">
        <v>0</v>
      </c>
      <c r="I12502">
        <v>0</v>
      </c>
      <c r="J12502">
        <v>0</v>
      </c>
      <c r="K12502" t="s">
        <v>48675</v>
      </c>
    </row>
    <row r="12503" spans="1:11" x14ac:dyDescent="0.3">
      <c r="A12503" t="s">
        <v>48676</v>
      </c>
      <c r="B12503" t="s">
        <v>48677</v>
      </c>
      <c r="C12503" t="s">
        <v>20</v>
      </c>
      <c r="D12503" t="s">
        <v>48678</v>
      </c>
      <c r="E12503" t="s">
        <v>33633</v>
      </c>
      <c r="F12503" t="s">
        <v>3911</v>
      </c>
      <c r="G12503" t="s">
        <v>42</v>
      </c>
      <c r="H12503">
        <v>0</v>
      </c>
      <c r="I12503">
        <v>0</v>
      </c>
      <c r="J12503">
        <v>0</v>
      </c>
      <c r="K12503" t="s">
        <v>48679</v>
      </c>
    </row>
    <row r="12504" spans="1:11" x14ac:dyDescent="0.3">
      <c r="A12504" t="s">
        <v>48680</v>
      </c>
      <c r="C12504" t="s">
        <v>27</v>
      </c>
      <c r="D12504" t="s">
        <v>48681</v>
      </c>
      <c r="E12504" t="s">
        <v>47893</v>
      </c>
      <c r="F12504" t="s">
        <v>41</v>
      </c>
      <c r="G12504" t="s">
        <v>42</v>
      </c>
      <c r="H12504">
        <v>0</v>
      </c>
      <c r="I12504">
        <v>0</v>
      </c>
      <c r="J12504">
        <v>0</v>
      </c>
      <c r="K12504" t="s">
        <v>48682</v>
      </c>
    </row>
    <row r="12505" spans="1:11" x14ac:dyDescent="0.3">
      <c r="A12505" t="s">
        <v>48683</v>
      </c>
      <c r="B12505" t="s">
        <v>48684</v>
      </c>
      <c r="C12505" t="s">
        <v>20</v>
      </c>
      <c r="D12505" t="s">
        <v>48685</v>
      </c>
      <c r="E12505" t="s">
        <v>33633</v>
      </c>
      <c r="F12505" t="s">
        <v>1135</v>
      </c>
      <c r="G12505" t="s">
        <v>42</v>
      </c>
      <c r="H12505">
        <v>0</v>
      </c>
      <c r="I12505">
        <v>0</v>
      </c>
      <c r="J12505">
        <v>0</v>
      </c>
      <c r="K12505" t="s">
        <v>48686</v>
      </c>
    </row>
    <row r="12506" spans="1:11" x14ac:dyDescent="0.3">
      <c r="A12506" t="s">
        <v>48687</v>
      </c>
      <c r="B12506" t="s">
        <v>48688</v>
      </c>
      <c r="C12506" t="s">
        <v>20</v>
      </c>
      <c r="D12506" t="s">
        <v>48689</v>
      </c>
      <c r="E12506" t="s">
        <v>33633</v>
      </c>
      <c r="F12506" t="s">
        <v>16</v>
      </c>
      <c r="G12506" t="s">
        <v>8377</v>
      </c>
      <c r="H12506">
        <v>0</v>
      </c>
      <c r="I12506">
        <v>0</v>
      </c>
      <c r="J12506">
        <v>0</v>
      </c>
      <c r="K12506" t="s">
        <v>48690</v>
      </c>
    </row>
    <row r="12507" spans="1:11" x14ac:dyDescent="0.3">
      <c r="A12507" t="s">
        <v>48691</v>
      </c>
      <c r="B12507" t="s">
        <v>48692</v>
      </c>
      <c r="C12507" t="s">
        <v>13</v>
      </c>
      <c r="D12507" t="e">
        <f>가스 검지관.</f>
        <v>#NAME?</v>
      </c>
      <c r="E12507" t="s">
        <v>15</v>
      </c>
      <c r="F12507" t="s">
        <v>16</v>
      </c>
      <c r="G12507" t="s">
        <v>126</v>
      </c>
      <c r="H12507">
        <v>0</v>
      </c>
      <c r="I12507">
        <v>0</v>
      </c>
      <c r="J12507">
        <v>0</v>
      </c>
      <c r="K12507" t="s">
        <v>48693</v>
      </c>
    </row>
    <row r="12508" spans="1:11" x14ac:dyDescent="0.3">
      <c r="A12508" t="s">
        <v>48694</v>
      </c>
      <c r="C12508" t="s">
        <v>558</v>
      </c>
      <c r="D12508" t="s">
        <v>48695</v>
      </c>
      <c r="E12508" t="s">
        <v>32599</v>
      </c>
      <c r="F12508" t="s">
        <v>41</v>
      </c>
      <c r="G12508" t="s">
        <v>42</v>
      </c>
      <c r="H12508">
        <v>0</v>
      </c>
      <c r="I12508">
        <v>0</v>
      </c>
      <c r="J12508">
        <v>0</v>
      </c>
      <c r="K12508" t="s">
        <v>48696</v>
      </c>
    </row>
    <row r="12509" spans="1:11" x14ac:dyDescent="0.3">
      <c r="A12509" t="s">
        <v>48697</v>
      </c>
      <c r="B12509" t="s">
        <v>48698</v>
      </c>
      <c r="C12509" t="s">
        <v>27</v>
      </c>
      <c r="D12509" t="s">
        <v>48699</v>
      </c>
      <c r="E12509" t="s">
        <v>47893</v>
      </c>
      <c r="F12509" t="s">
        <v>41</v>
      </c>
      <c r="G12509" t="s">
        <v>42</v>
      </c>
      <c r="H12509">
        <v>0</v>
      </c>
      <c r="I12509">
        <v>0</v>
      </c>
      <c r="J12509">
        <v>0</v>
      </c>
      <c r="K12509" t="s">
        <v>48700</v>
      </c>
    </row>
    <row r="12510" spans="1:11" x14ac:dyDescent="0.3">
      <c r="A12510" t="s">
        <v>48701</v>
      </c>
      <c r="B12510" t="s">
        <v>48702</v>
      </c>
      <c r="C12510" t="s">
        <v>20</v>
      </c>
      <c r="D12510" t="s">
        <v>48703</v>
      </c>
      <c r="E12510" t="s">
        <v>33633</v>
      </c>
      <c r="F12510" t="s">
        <v>16</v>
      </c>
      <c r="G12510" t="s">
        <v>5387</v>
      </c>
      <c r="H12510">
        <v>0</v>
      </c>
      <c r="I12510">
        <v>0</v>
      </c>
      <c r="J12510">
        <v>0</v>
      </c>
      <c r="K12510" t="s">
        <v>48704</v>
      </c>
    </row>
    <row r="12511" spans="1:11" x14ac:dyDescent="0.3">
      <c r="A12511" t="s">
        <v>48705</v>
      </c>
      <c r="B12511" t="s">
        <v>48706</v>
      </c>
      <c r="C12511" t="s">
        <v>27</v>
      </c>
      <c r="D12511" t="s">
        <v>48707</v>
      </c>
      <c r="E12511" t="s">
        <v>47893</v>
      </c>
      <c r="F12511" t="s">
        <v>41</v>
      </c>
      <c r="G12511" t="s">
        <v>42</v>
      </c>
      <c r="H12511">
        <v>0</v>
      </c>
      <c r="I12511">
        <v>0</v>
      </c>
      <c r="J12511">
        <v>0</v>
      </c>
      <c r="K12511" t="s">
        <v>48708</v>
      </c>
    </row>
    <row r="12512" spans="1:11" x14ac:dyDescent="0.3">
      <c r="A12512" t="s">
        <v>48709</v>
      </c>
      <c r="C12512" t="s">
        <v>27</v>
      </c>
      <c r="D12512" t="s">
        <v>48710</v>
      </c>
      <c r="E12512" t="s">
        <v>47893</v>
      </c>
      <c r="F12512" t="s">
        <v>41</v>
      </c>
      <c r="G12512" t="s">
        <v>42</v>
      </c>
      <c r="H12512">
        <v>0</v>
      </c>
      <c r="I12512">
        <v>0</v>
      </c>
      <c r="J12512">
        <v>0</v>
      </c>
      <c r="K12512" t="s">
        <v>48711</v>
      </c>
    </row>
    <row r="12513" spans="1:11" x14ac:dyDescent="0.3">
      <c r="A12513" t="s">
        <v>48712</v>
      </c>
      <c r="C12513" t="s">
        <v>27</v>
      </c>
      <c r="D12513" t="s">
        <v>48713</v>
      </c>
      <c r="E12513" t="s">
        <v>47893</v>
      </c>
      <c r="F12513" t="s">
        <v>41</v>
      </c>
      <c r="G12513" t="s">
        <v>42</v>
      </c>
      <c r="H12513">
        <v>0</v>
      </c>
      <c r="I12513">
        <v>0</v>
      </c>
      <c r="J12513">
        <v>0</v>
      </c>
      <c r="K12513" t="s">
        <v>48714</v>
      </c>
    </row>
    <row r="12514" spans="1:11" x14ac:dyDescent="0.3">
      <c r="A12514" t="s">
        <v>48715</v>
      </c>
      <c r="B12514" t="s">
        <v>48716</v>
      </c>
      <c r="C12514" t="s">
        <v>20</v>
      </c>
      <c r="D12514" t="s">
        <v>48717</v>
      </c>
      <c r="E12514" t="s">
        <v>33633</v>
      </c>
      <c r="F12514" t="s">
        <v>2770</v>
      </c>
      <c r="G12514" t="s">
        <v>2189</v>
      </c>
      <c r="H12514">
        <v>0</v>
      </c>
      <c r="I12514">
        <v>0</v>
      </c>
      <c r="J12514">
        <v>0</v>
      </c>
      <c r="K12514" t="s">
        <v>48718</v>
      </c>
    </row>
    <row r="12515" spans="1:11" x14ac:dyDescent="0.3">
      <c r="A12515" t="s">
        <v>48719</v>
      </c>
      <c r="B12515" t="s">
        <v>48720</v>
      </c>
      <c r="C12515" t="s">
        <v>27</v>
      </c>
      <c r="D12515" t="s">
        <v>48721</v>
      </c>
      <c r="E12515" t="s">
        <v>47893</v>
      </c>
      <c r="F12515" t="s">
        <v>41</v>
      </c>
      <c r="G12515" t="s">
        <v>42</v>
      </c>
      <c r="H12515">
        <v>0</v>
      </c>
      <c r="I12515">
        <v>0</v>
      </c>
      <c r="J12515">
        <v>0</v>
      </c>
      <c r="K12515" t="s">
        <v>48722</v>
      </c>
    </row>
    <row r="12516" spans="1:11" x14ac:dyDescent="0.3">
      <c r="A12516" t="s">
        <v>48723</v>
      </c>
      <c r="B12516" t="s">
        <v>48724</v>
      </c>
      <c r="C12516" t="s">
        <v>27</v>
      </c>
      <c r="D12516" t="s">
        <v>48725</v>
      </c>
      <c r="E12516" t="s">
        <v>47893</v>
      </c>
      <c r="F12516" t="s">
        <v>41</v>
      </c>
      <c r="G12516" t="s">
        <v>42</v>
      </c>
      <c r="H12516">
        <v>0</v>
      </c>
      <c r="I12516">
        <v>0</v>
      </c>
      <c r="J12516">
        <v>0</v>
      </c>
      <c r="K12516" t="s">
        <v>48726</v>
      </c>
    </row>
    <row r="12517" spans="1:11" x14ac:dyDescent="0.3">
      <c r="A12517" t="s">
        <v>48727</v>
      </c>
      <c r="B12517" t="s">
        <v>48728</v>
      </c>
      <c r="C12517" t="s">
        <v>27</v>
      </c>
      <c r="D12517" t="s">
        <v>48729</v>
      </c>
      <c r="E12517" t="s">
        <v>29</v>
      </c>
      <c r="F12517" t="s">
        <v>41</v>
      </c>
      <c r="G12517" t="s">
        <v>42</v>
      </c>
      <c r="H12517">
        <v>0</v>
      </c>
      <c r="I12517">
        <v>0</v>
      </c>
      <c r="J12517">
        <v>0</v>
      </c>
      <c r="K12517" t="s">
        <v>48730</v>
      </c>
    </row>
    <row r="12518" spans="1:11" x14ac:dyDescent="0.3">
      <c r="A12518" t="s">
        <v>48731</v>
      </c>
      <c r="B12518" t="s">
        <v>48732</v>
      </c>
      <c r="C12518" t="s">
        <v>13</v>
      </c>
      <c r="D12518" t="s">
        <v>48733</v>
      </c>
      <c r="E12518" t="s">
        <v>41916</v>
      </c>
      <c r="F12518" t="s">
        <v>3872</v>
      </c>
      <c r="G12518" t="s">
        <v>26691</v>
      </c>
      <c r="H12518">
        <v>0</v>
      </c>
      <c r="I12518">
        <v>0</v>
      </c>
      <c r="J12518">
        <v>0</v>
      </c>
      <c r="K12518" t="s">
        <v>48734</v>
      </c>
    </row>
    <row r="12519" spans="1:11" x14ac:dyDescent="0.3">
      <c r="A12519" t="s">
        <v>48735</v>
      </c>
      <c r="B12519" t="s">
        <v>48736</v>
      </c>
      <c r="C12519" t="s">
        <v>27</v>
      </c>
      <c r="D12519" t="s">
        <v>48737</v>
      </c>
      <c r="E12519" t="s">
        <v>47893</v>
      </c>
      <c r="F12519" t="s">
        <v>41</v>
      </c>
      <c r="G12519" t="s">
        <v>42</v>
      </c>
      <c r="H12519">
        <v>0</v>
      </c>
      <c r="I12519">
        <v>0</v>
      </c>
      <c r="J12519">
        <v>0</v>
      </c>
      <c r="K12519" t="s">
        <v>48738</v>
      </c>
    </row>
    <row r="12520" spans="1:11" x14ac:dyDescent="0.3">
      <c r="A12520" t="s">
        <v>48739</v>
      </c>
      <c r="B12520" t="s">
        <v>48740</v>
      </c>
      <c r="C12520" t="s">
        <v>20</v>
      </c>
      <c r="D12520" t="s">
        <v>48741</v>
      </c>
      <c r="E12520" t="s">
        <v>33633</v>
      </c>
      <c r="F12520" t="s">
        <v>11510</v>
      </c>
      <c r="G12520" t="s">
        <v>42</v>
      </c>
      <c r="H12520">
        <v>0</v>
      </c>
      <c r="I12520">
        <v>0</v>
      </c>
      <c r="J12520">
        <v>0</v>
      </c>
      <c r="K12520" t="s">
        <v>48742</v>
      </c>
    </row>
    <row r="12521" spans="1:11" x14ac:dyDescent="0.3">
      <c r="A12521" t="s">
        <v>48743</v>
      </c>
      <c r="B12521" t="s">
        <v>48744</v>
      </c>
      <c r="C12521" t="s">
        <v>27</v>
      </c>
      <c r="D12521" t="s">
        <v>48745</v>
      </c>
      <c r="E12521" t="s">
        <v>47893</v>
      </c>
      <c r="F12521" t="s">
        <v>41</v>
      </c>
      <c r="G12521" t="s">
        <v>42</v>
      </c>
      <c r="H12521">
        <v>0</v>
      </c>
      <c r="I12521">
        <v>0</v>
      </c>
      <c r="J12521">
        <v>0</v>
      </c>
      <c r="K12521" t="s">
        <v>48746</v>
      </c>
    </row>
    <row r="12522" spans="1:11" x14ac:dyDescent="0.3">
      <c r="A12522" t="s">
        <v>48747</v>
      </c>
      <c r="B12522" t="s">
        <v>48748</v>
      </c>
      <c r="C12522" t="s">
        <v>27</v>
      </c>
      <c r="D12522" t="s">
        <v>48749</v>
      </c>
      <c r="E12522" t="s">
        <v>47893</v>
      </c>
      <c r="F12522" t="s">
        <v>41</v>
      </c>
      <c r="G12522" t="s">
        <v>42</v>
      </c>
      <c r="H12522">
        <v>0</v>
      </c>
      <c r="I12522">
        <v>0</v>
      </c>
      <c r="J12522">
        <v>0</v>
      </c>
      <c r="K12522" t="s">
        <v>48750</v>
      </c>
    </row>
    <row r="12523" spans="1:11" x14ac:dyDescent="0.3">
      <c r="A12523" t="s">
        <v>48751</v>
      </c>
      <c r="B12523" t="s">
        <v>48752</v>
      </c>
      <c r="C12523" t="s">
        <v>27</v>
      </c>
      <c r="D12523" t="s">
        <v>48753</v>
      </c>
      <c r="E12523" t="s">
        <v>47893</v>
      </c>
      <c r="F12523" t="s">
        <v>41</v>
      </c>
      <c r="G12523" t="s">
        <v>42</v>
      </c>
      <c r="H12523">
        <v>0</v>
      </c>
      <c r="I12523">
        <v>0</v>
      </c>
      <c r="J12523">
        <v>0</v>
      </c>
      <c r="K12523" t="s">
        <v>48754</v>
      </c>
    </row>
    <row r="12524" spans="1:11" x14ac:dyDescent="0.3">
      <c r="A12524" t="s">
        <v>48755</v>
      </c>
      <c r="B12524" t="s">
        <v>48756</v>
      </c>
      <c r="C12524" t="s">
        <v>27</v>
      </c>
      <c r="D12524" t="s">
        <v>48757</v>
      </c>
      <c r="E12524" t="s">
        <v>47893</v>
      </c>
      <c r="F12524" t="s">
        <v>41</v>
      </c>
      <c r="G12524" t="s">
        <v>42</v>
      </c>
      <c r="H12524">
        <v>0</v>
      </c>
      <c r="I12524">
        <v>0</v>
      </c>
      <c r="J12524">
        <v>0</v>
      </c>
      <c r="K12524" t="s">
        <v>48758</v>
      </c>
    </row>
    <row r="12525" spans="1:11" x14ac:dyDescent="0.3">
      <c r="A12525" t="s">
        <v>48759</v>
      </c>
      <c r="B12525" t="s">
        <v>48760</v>
      </c>
      <c r="C12525" t="s">
        <v>27</v>
      </c>
      <c r="D12525" t="s">
        <v>48761</v>
      </c>
      <c r="E12525" t="s">
        <v>47893</v>
      </c>
      <c r="F12525" t="s">
        <v>41</v>
      </c>
      <c r="G12525" t="s">
        <v>42</v>
      </c>
      <c r="H12525">
        <v>0</v>
      </c>
      <c r="I12525">
        <v>0</v>
      </c>
      <c r="J12525">
        <v>0</v>
      </c>
      <c r="K12525" t="s">
        <v>48762</v>
      </c>
    </row>
    <row r="12526" spans="1:11" x14ac:dyDescent="0.3">
      <c r="A12526" t="s">
        <v>48763</v>
      </c>
      <c r="C12526" t="s">
        <v>20</v>
      </c>
      <c r="D12526" t="s">
        <v>48764</v>
      </c>
      <c r="E12526" t="s">
        <v>33633</v>
      </c>
      <c r="F12526" t="s">
        <v>16</v>
      </c>
      <c r="G12526" t="s">
        <v>4712</v>
      </c>
      <c r="H12526">
        <v>0</v>
      </c>
      <c r="I12526">
        <v>0</v>
      </c>
      <c r="J12526">
        <v>0</v>
      </c>
      <c r="K12526" t="s">
        <v>48765</v>
      </c>
    </row>
    <row r="12527" spans="1:11" x14ac:dyDescent="0.3">
      <c r="A12527" t="s">
        <v>48766</v>
      </c>
      <c r="B12527" t="s">
        <v>48767</v>
      </c>
      <c r="C12527" t="s">
        <v>20</v>
      </c>
      <c r="D12527" t="s">
        <v>48768</v>
      </c>
      <c r="E12527" t="s">
        <v>33633</v>
      </c>
      <c r="F12527" t="s">
        <v>16</v>
      </c>
      <c r="G12527" t="s">
        <v>756</v>
      </c>
      <c r="H12527">
        <v>0</v>
      </c>
      <c r="I12527">
        <v>0</v>
      </c>
      <c r="J12527">
        <v>0</v>
      </c>
      <c r="K12527" t="s">
        <v>48769</v>
      </c>
    </row>
    <row r="12528" spans="1:11" x14ac:dyDescent="0.3">
      <c r="A12528" t="s">
        <v>48770</v>
      </c>
      <c r="B12528" t="s">
        <v>48771</v>
      </c>
      <c r="C12528" t="s">
        <v>27</v>
      </c>
      <c r="D12528" t="s">
        <v>48772</v>
      </c>
      <c r="E12528" t="s">
        <v>47893</v>
      </c>
      <c r="F12528" t="s">
        <v>41</v>
      </c>
      <c r="G12528" t="s">
        <v>42</v>
      </c>
      <c r="H12528">
        <v>0</v>
      </c>
      <c r="I12528">
        <v>0</v>
      </c>
      <c r="J12528">
        <v>0</v>
      </c>
      <c r="K12528" t="s">
        <v>48773</v>
      </c>
    </row>
    <row r="12529" spans="1:11" x14ac:dyDescent="0.3">
      <c r="A12529" t="s">
        <v>48774</v>
      </c>
      <c r="B12529" t="s">
        <v>48775</v>
      </c>
      <c r="C12529" t="s">
        <v>20</v>
      </c>
      <c r="D12529" t="s">
        <v>48776</v>
      </c>
      <c r="E12529" t="s">
        <v>33633</v>
      </c>
      <c r="F12529" t="s">
        <v>16</v>
      </c>
      <c r="G12529" t="s">
        <v>12348</v>
      </c>
      <c r="H12529">
        <v>0</v>
      </c>
      <c r="I12529">
        <v>0</v>
      </c>
      <c r="J12529">
        <v>0</v>
      </c>
      <c r="K12529" t="s">
        <v>48777</v>
      </c>
    </row>
    <row r="12530" spans="1:11" x14ac:dyDescent="0.3">
      <c r="A12530" t="s">
        <v>48778</v>
      </c>
      <c r="B12530" t="s">
        <v>48779</v>
      </c>
      <c r="C12530" t="s">
        <v>20</v>
      </c>
      <c r="D12530" t="s">
        <v>48780</v>
      </c>
      <c r="E12530" t="s">
        <v>33633</v>
      </c>
      <c r="F12530" t="s">
        <v>16</v>
      </c>
      <c r="G12530" t="s">
        <v>15333</v>
      </c>
      <c r="H12530">
        <v>0</v>
      </c>
      <c r="I12530">
        <v>0</v>
      </c>
      <c r="J12530">
        <v>0</v>
      </c>
      <c r="K12530" t="s">
        <v>48781</v>
      </c>
    </row>
    <row r="12531" spans="1:11" x14ac:dyDescent="0.3">
      <c r="A12531" t="s">
        <v>48782</v>
      </c>
      <c r="B12531" t="s">
        <v>48783</v>
      </c>
      <c r="C12531" t="s">
        <v>27</v>
      </c>
      <c r="D12531" t="s">
        <v>48784</v>
      </c>
      <c r="E12531" t="s">
        <v>47893</v>
      </c>
      <c r="F12531" t="s">
        <v>41</v>
      </c>
      <c r="G12531" t="s">
        <v>529</v>
      </c>
      <c r="H12531">
        <v>0</v>
      </c>
      <c r="I12531">
        <v>0</v>
      </c>
      <c r="J12531">
        <v>0</v>
      </c>
      <c r="K12531" t="s">
        <v>48785</v>
      </c>
    </row>
    <row r="12532" spans="1:11" x14ac:dyDescent="0.3">
      <c r="A12532" t="s">
        <v>48786</v>
      </c>
      <c r="C12532" t="s">
        <v>27</v>
      </c>
      <c r="D12532" t="s">
        <v>48787</v>
      </c>
      <c r="E12532" t="s">
        <v>47893</v>
      </c>
      <c r="F12532" t="s">
        <v>41</v>
      </c>
      <c r="G12532" t="s">
        <v>42</v>
      </c>
      <c r="H12532">
        <v>0</v>
      </c>
      <c r="I12532">
        <v>0</v>
      </c>
      <c r="J12532">
        <v>0</v>
      </c>
      <c r="K12532" t="s">
        <v>48788</v>
      </c>
    </row>
    <row r="12533" spans="1:11" x14ac:dyDescent="0.3">
      <c r="A12533" t="s">
        <v>48789</v>
      </c>
      <c r="C12533" t="s">
        <v>558</v>
      </c>
      <c r="D12533" t="e">
        <f>원강</f>
        <v>#NAME?</v>
      </c>
      <c r="E12533" t="s">
        <v>32122</v>
      </c>
      <c r="F12533" t="s">
        <v>1590</v>
      </c>
      <c r="G12533" t="s">
        <v>42</v>
      </c>
      <c r="H12533">
        <v>0</v>
      </c>
      <c r="I12533">
        <v>0</v>
      </c>
      <c r="J12533">
        <v>0</v>
      </c>
      <c r="K12533" t="s">
        <v>48790</v>
      </c>
    </row>
    <row r="12534" spans="1:11" x14ac:dyDescent="0.3">
      <c r="A12534" t="s">
        <v>48791</v>
      </c>
      <c r="B12534" t="s">
        <v>48792</v>
      </c>
      <c r="C12534" t="s">
        <v>27</v>
      </c>
      <c r="D12534" t="s">
        <v>48793</v>
      </c>
      <c r="E12534" t="s">
        <v>47893</v>
      </c>
      <c r="F12534" t="s">
        <v>41</v>
      </c>
      <c r="G12534" t="s">
        <v>42</v>
      </c>
      <c r="H12534">
        <v>0</v>
      </c>
      <c r="I12534">
        <v>0</v>
      </c>
      <c r="J12534">
        <v>0</v>
      </c>
      <c r="K12534" t="s">
        <v>48794</v>
      </c>
    </row>
    <row r="12535" spans="1:11" x14ac:dyDescent="0.3">
      <c r="A12535" t="s">
        <v>48795</v>
      </c>
      <c r="B12535" t="s">
        <v>48796</v>
      </c>
      <c r="C12535" t="s">
        <v>558</v>
      </c>
      <c r="D12535" t="s">
        <v>48797</v>
      </c>
      <c r="E12535" t="s">
        <v>2102</v>
      </c>
      <c r="F12535" t="s">
        <v>16</v>
      </c>
      <c r="G12535" t="s">
        <v>469</v>
      </c>
      <c r="H12535">
        <v>0</v>
      </c>
      <c r="I12535">
        <v>0</v>
      </c>
      <c r="J12535">
        <v>0</v>
      </c>
      <c r="K12535" t="s">
        <v>48798</v>
      </c>
    </row>
    <row r="12536" spans="1:11" x14ac:dyDescent="0.3">
      <c r="A12536" t="s">
        <v>48799</v>
      </c>
      <c r="C12536" t="s">
        <v>147</v>
      </c>
      <c r="D12536" t="s">
        <v>48800</v>
      </c>
      <c r="E12536" t="s">
        <v>4768</v>
      </c>
      <c r="F12536" t="s">
        <v>48801</v>
      </c>
      <c r="G12536" t="s">
        <v>42</v>
      </c>
      <c r="H12536">
        <v>0</v>
      </c>
      <c r="I12536">
        <v>0</v>
      </c>
      <c r="J12536">
        <v>0</v>
      </c>
      <c r="K12536" t="s">
        <v>48802</v>
      </c>
    </row>
    <row r="12537" spans="1:11" x14ac:dyDescent="0.3">
      <c r="A12537" t="s">
        <v>48803</v>
      </c>
      <c r="B12537" t="s">
        <v>48804</v>
      </c>
      <c r="C12537" t="s">
        <v>27</v>
      </c>
      <c r="D12537" t="s">
        <v>48805</v>
      </c>
      <c r="E12537" t="s">
        <v>47893</v>
      </c>
      <c r="F12537" t="s">
        <v>41</v>
      </c>
      <c r="G12537" t="s">
        <v>42</v>
      </c>
      <c r="H12537">
        <v>0</v>
      </c>
      <c r="I12537">
        <v>0</v>
      </c>
      <c r="J12537">
        <v>0</v>
      </c>
      <c r="K12537" t="s">
        <v>48806</v>
      </c>
    </row>
    <row r="12538" spans="1:11" x14ac:dyDescent="0.3">
      <c r="A12538" t="s">
        <v>48807</v>
      </c>
      <c r="B12538" t="s">
        <v>48808</v>
      </c>
      <c r="C12538" t="s">
        <v>20</v>
      </c>
      <c r="D12538" t="s">
        <v>48809</v>
      </c>
      <c r="E12538" t="s">
        <v>33633</v>
      </c>
      <c r="F12538" t="s">
        <v>16</v>
      </c>
      <c r="G12538" t="s">
        <v>817</v>
      </c>
      <c r="H12538">
        <v>0</v>
      </c>
      <c r="I12538">
        <v>0</v>
      </c>
      <c r="J12538">
        <v>0</v>
      </c>
      <c r="K12538" t="s">
        <v>48810</v>
      </c>
    </row>
    <row r="12539" spans="1:11" x14ac:dyDescent="0.3">
      <c r="A12539" t="s">
        <v>48811</v>
      </c>
      <c r="B12539" t="s">
        <v>48812</v>
      </c>
      <c r="C12539" t="s">
        <v>27</v>
      </c>
      <c r="D12539" t="s">
        <v>48813</v>
      </c>
      <c r="E12539" t="s">
        <v>47893</v>
      </c>
      <c r="F12539" t="s">
        <v>41</v>
      </c>
      <c r="G12539" t="s">
        <v>42</v>
      </c>
      <c r="H12539">
        <v>0</v>
      </c>
      <c r="I12539">
        <v>0</v>
      </c>
      <c r="J12539">
        <v>0</v>
      </c>
      <c r="K12539" t="s">
        <v>48814</v>
      </c>
    </row>
    <row r="12540" spans="1:11" x14ac:dyDescent="0.3">
      <c r="A12540" t="s">
        <v>48815</v>
      </c>
      <c r="B12540" t="s">
        <v>48816</v>
      </c>
      <c r="C12540" t="s">
        <v>27</v>
      </c>
      <c r="D12540" t="s">
        <v>48817</v>
      </c>
      <c r="E12540" t="s">
        <v>47893</v>
      </c>
      <c r="F12540" t="s">
        <v>41</v>
      </c>
      <c r="G12540" t="s">
        <v>42</v>
      </c>
      <c r="H12540">
        <v>0</v>
      </c>
      <c r="I12540">
        <v>0</v>
      </c>
      <c r="J12540">
        <v>0</v>
      </c>
      <c r="K12540" t="s">
        <v>48818</v>
      </c>
    </row>
    <row r="12541" spans="1:11" x14ac:dyDescent="0.3">
      <c r="A12541" t="s">
        <v>48819</v>
      </c>
      <c r="B12541" t="s">
        <v>48820</v>
      </c>
      <c r="C12541" t="s">
        <v>20</v>
      </c>
      <c r="D12541" t="s">
        <v>48821</v>
      </c>
      <c r="E12541" t="s">
        <v>33633</v>
      </c>
      <c r="F12541" t="s">
        <v>16</v>
      </c>
      <c r="G12541" t="s">
        <v>17</v>
      </c>
      <c r="H12541">
        <v>0</v>
      </c>
      <c r="I12541">
        <v>0</v>
      </c>
      <c r="J12541">
        <v>0</v>
      </c>
      <c r="K12541" t="s">
        <v>48822</v>
      </c>
    </row>
    <row r="12542" spans="1:11" x14ac:dyDescent="0.3">
      <c r="A12542" t="s">
        <v>48823</v>
      </c>
      <c r="B12542" t="s">
        <v>48824</v>
      </c>
      <c r="C12542" t="s">
        <v>20</v>
      </c>
      <c r="D12542" t="s">
        <v>48825</v>
      </c>
      <c r="E12542" t="s">
        <v>33633</v>
      </c>
      <c r="F12542" t="s">
        <v>2486</v>
      </c>
      <c r="G12542" t="s">
        <v>12342</v>
      </c>
      <c r="H12542">
        <v>0</v>
      </c>
      <c r="I12542">
        <v>0</v>
      </c>
      <c r="J12542">
        <v>0</v>
      </c>
      <c r="K12542" t="s">
        <v>48826</v>
      </c>
    </row>
    <row r="12543" spans="1:11" x14ac:dyDescent="0.3">
      <c r="A12543" t="s">
        <v>48827</v>
      </c>
      <c r="B12543" t="s">
        <v>48828</v>
      </c>
      <c r="C12543" t="s">
        <v>466</v>
      </c>
      <c r="D12543" t="s">
        <v>48829</v>
      </c>
      <c r="E12543" t="s">
        <v>41948</v>
      </c>
      <c r="F12543" t="s">
        <v>16</v>
      </c>
      <c r="G12543" t="s">
        <v>13237</v>
      </c>
      <c r="H12543">
        <v>0</v>
      </c>
      <c r="I12543">
        <v>0</v>
      </c>
      <c r="J12543">
        <v>0</v>
      </c>
      <c r="K12543" t="s">
        <v>48830</v>
      </c>
    </row>
    <row r="12544" spans="1:11" x14ac:dyDescent="0.3">
      <c r="A12544" t="s">
        <v>48831</v>
      </c>
      <c r="B12544" t="s">
        <v>48832</v>
      </c>
      <c r="C12544" t="s">
        <v>27</v>
      </c>
      <c r="D12544" t="s">
        <v>48833</v>
      </c>
      <c r="E12544" t="s">
        <v>47893</v>
      </c>
      <c r="F12544" t="s">
        <v>16</v>
      </c>
      <c r="G12544" t="s">
        <v>462</v>
      </c>
      <c r="H12544">
        <v>0</v>
      </c>
      <c r="I12544">
        <v>0</v>
      </c>
      <c r="J12544">
        <v>0</v>
      </c>
      <c r="K12544" t="s">
        <v>48834</v>
      </c>
    </row>
    <row r="12545" spans="1:11" x14ac:dyDescent="0.3">
      <c r="A12545" t="s">
        <v>48835</v>
      </c>
      <c r="B12545" t="s">
        <v>48836</v>
      </c>
      <c r="C12545" t="s">
        <v>466</v>
      </c>
      <c r="D12545" t="s">
        <v>48837</v>
      </c>
      <c r="E12545" t="s">
        <v>41948</v>
      </c>
      <c r="F12545" t="s">
        <v>16</v>
      </c>
      <c r="G12545" t="s">
        <v>8377</v>
      </c>
      <c r="H12545">
        <v>0</v>
      </c>
      <c r="I12545">
        <v>0</v>
      </c>
      <c r="J12545">
        <v>0</v>
      </c>
      <c r="K12545" t="s">
        <v>48838</v>
      </c>
    </row>
    <row r="12546" spans="1:11" x14ac:dyDescent="0.3">
      <c r="A12546" t="s">
        <v>48839</v>
      </c>
      <c r="B12546" t="s">
        <v>48840</v>
      </c>
      <c r="C12546" t="s">
        <v>466</v>
      </c>
      <c r="D12546" t="s">
        <v>48841</v>
      </c>
      <c r="E12546" t="s">
        <v>41948</v>
      </c>
      <c r="F12546" t="s">
        <v>16</v>
      </c>
      <c r="G12546" t="s">
        <v>3262</v>
      </c>
      <c r="H12546">
        <v>0</v>
      </c>
      <c r="I12546">
        <v>0</v>
      </c>
      <c r="J12546">
        <v>0</v>
      </c>
      <c r="K12546" t="s">
        <v>48842</v>
      </c>
    </row>
    <row r="12547" spans="1:11" x14ac:dyDescent="0.3">
      <c r="A12547" t="s">
        <v>48843</v>
      </c>
      <c r="C12547" t="s">
        <v>20</v>
      </c>
      <c r="D12547" t="s">
        <v>48844</v>
      </c>
      <c r="E12547" t="s">
        <v>33633</v>
      </c>
      <c r="F12547" t="s">
        <v>11456</v>
      </c>
      <c r="G12547" t="s">
        <v>42</v>
      </c>
      <c r="H12547">
        <v>0</v>
      </c>
      <c r="I12547">
        <v>0</v>
      </c>
      <c r="J12547">
        <v>0</v>
      </c>
      <c r="K12547" t="s">
        <v>48845</v>
      </c>
    </row>
    <row r="12548" spans="1:11" x14ac:dyDescent="0.3">
      <c r="A12548" t="s">
        <v>48846</v>
      </c>
      <c r="C12548" t="s">
        <v>558</v>
      </c>
      <c r="D12548" t="s">
        <v>48847</v>
      </c>
      <c r="E12548" t="s">
        <v>32122</v>
      </c>
      <c r="F12548" t="s">
        <v>16</v>
      </c>
      <c r="G12548" t="s">
        <v>42</v>
      </c>
      <c r="H12548">
        <v>0</v>
      </c>
      <c r="I12548">
        <v>0</v>
      </c>
      <c r="J12548">
        <v>0</v>
      </c>
      <c r="K12548" t="s">
        <v>48848</v>
      </c>
    </row>
    <row r="12549" spans="1:11" x14ac:dyDescent="0.3">
      <c r="A12549" t="s">
        <v>48849</v>
      </c>
      <c r="B12549" t="s">
        <v>48850</v>
      </c>
      <c r="C12549" t="s">
        <v>13</v>
      </c>
      <c r="D12549" t="s">
        <v>48851</v>
      </c>
      <c r="E12549" t="s">
        <v>41916</v>
      </c>
      <c r="F12549" t="s">
        <v>16</v>
      </c>
      <c r="G12549" t="s">
        <v>3163</v>
      </c>
      <c r="H12549">
        <v>0</v>
      </c>
      <c r="I12549">
        <v>0</v>
      </c>
      <c r="J12549">
        <v>0</v>
      </c>
      <c r="K12549" t="s">
        <v>48852</v>
      </c>
    </row>
    <row r="12550" spans="1:11" x14ac:dyDescent="0.3">
      <c r="A12550" t="s">
        <v>48853</v>
      </c>
      <c r="B12550" t="s">
        <v>48854</v>
      </c>
      <c r="C12550" t="s">
        <v>27</v>
      </c>
      <c r="D12550" t="s">
        <v>48855</v>
      </c>
      <c r="E12550" t="s">
        <v>47893</v>
      </c>
      <c r="F12550" t="s">
        <v>16</v>
      </c>
      <c r="G12550" t="s">
        <v>2323</v>
      </c>
      <c r="H12550">
        <v>0</v>
      </c>
      <c r="I12550">
        <v>0</v>
      </c>
      <c r="J12550">
        <v>0</v>
      </c>
      <c r="K12550" t="s">
        <v>48856</v>
      </c>
    </row>
    <row r="12551" spans="1:11" x14ac:dyDescent="0.3">
      <c r="A12551" t="s">
        <v>48857</v>
      </c>
      <c r="C12551" t="s">
        <v>13</v>
      </c>
      <c r="D12551" t="s">
        <v>48858</v>
      </c>
      <c r="E12551" t="s">
        <v>41916</v>
      </c>
      <c r="F12551" t="s">
        <v>16</v>
      </c>
      <c r="G12551" t="s">
        <v>42</v>
      </c>
      <c r="H12551">
        <v>0</v>
      </c>
      <c r="I12551">
        <v>0</v>
      </c>
      <c r="J12551">
        <v>0</v>
      </c>
      <c r="K12551" t="s">
        <v>48859</v>
      </c>
    </row>
    <row r="12552" spans="1:11" x14ac:dyDescent="0.3">
      <c r="A12552" t="s">
        <v>48860</v>
      </c>
      <c r="C12552" t="s">
        <v>13</v>
      </c>
      <c r="D12552" t="s">
        <v>48861</v>
      </c>
      <c r="E12552" t="s">
        <v>41916</v>
      </c>
      <c r="F12552" t="s">
        <v>16</v>
      </c>
      <c r="G12552" t="s">
        <v>42</v>
      </c>
      <c r="H12552">
        <v>0</v>
      </c>
      <c r="I12552">
        <v>0</v>
      </c>
      <c r="J12552">
        <v>0</v>
      </c>
      <c r="K12552" t="s">
        <v>48862</v>
      </c>
    </row>
    <row r="12553" spans="1:11" x14ac:dyDescent="0.3">
      <c r="A12553" t="s">
        <v>48863</v>
      </c>
      <c r="B12553" t="s">
        <v>48864</v>
      </c>
      <c r="C12553" t="s">
        <v>27</v>
      </c>
      <c r="D12553" t="s">
        <v>48865</v>
      </c>
      <c r="E12553" t="s">
        <v>47893</v>
      </c>
      <c r="F12553" t="s">
        <v>41</v>
      </c>
      <c r="G12553" t="s">
        <v>42</v>
      </c>
      <c r="H12553">
        <v>0</v>
      </c>
      <c r="I12553">
        <v>0</v>
      </c>
      <c r="J12553">
        <v>0</v>
      </c>
      <c r="K12553" t="s">
        <v>48866</v>
      </c>
    </row>
    <row r="12554" spans="1:11" x14ac:dyDescent="0.3">
      <c r="A12554" t="s">
        <v>48867</v>
      </c>
      <c r="C12554" t="s">
        <v>27</v>
      </c>
      <c r="D12554" t="s">
        <v>48868</v>
      </c>
      <c r="E12554" t="s">
        <v>47893</v>
      </c>
      <c r="F12554" t="s">
        <v>41</v>
      </c>
      <c r="G12554" t="s">
        <v>42</v>
      </c>
      <c r="H12554">
        <v>0</v>
      </c>
      <c r="I12554">
        <v>0</v>
      </c>
      <c r="J12554">
        <v>0</v>
      </c>
      <c r="K12554" t="s">
        <v>48869</v>
      </c>
    </row>
    <row r="12555" spans="1:11" x14ac:dyDescent="0.3">
      <c r="A12555" t="s">
        <v>48870</v>
      </c>
      <c r="C12555" t="s">
        <v>27</v>
      </c>
      <c r="D12555" t="s">
        <v>48871</v>
      </c>
      <c r="E12555" t="s">
        <v>47893</v>
      </c>
      <c r="F12555" t="s">
        <v>41</v>
      </c>
      <c r="G12555" t="s">
        <v>42</v>
      </c>
      <c r="H12555">
        <v>0</v>
      </c>
      <c r="I12555">
        <v>0</v>
      </c>
      <c r="J12555">
        <v>0</v>
      </c>
      <c r="K12555" t="s">
        <v>48872</v>
      </c>
    </row>
    <row r="12556" spans="1:11" x14ac:dyDescent="0.3">
      <c r="A12556" t="s">
        <v>48873</v>
      </c>
      <c r="B12556" t="s">
        <v>48874</v>
      </c>
      <c r="C12556" t="s">
        <v>147</v>
      </c>
      <c r="D12556" t="s">
        <v>48875</v>
      </c>
      <c r="E12556" t="s">
        <v>4768</v>
      </c>
      <c r="F12556" t="s">
        <v>17734</v>
      </c>
      <c r="G12556" t="s">
        <v>42</v>
      </c>
      <c r="H12556">
        <v>0</v>
      </c>
      <c r="I12556">
        <v>0</v>
      </c>
      <c r="J12556">
        <v>0</v>
      </c>
      <c r="K12556" t="s">
        <v>48876</v>
      </c>
    </row>
    <row r="12557" spans="1:11" x14ac:dyDescent="0.3">
      <c r="A12557" t="s">
        <v>48877</v>
      </c>
      <c r="B12557" t="s">
        <v>48878</v>
      </c>
      <c r="C12557" t="s">
        <v>27</v>
      </c>
      <c r="D12557" t="s">
        <v>48879</v>
      </c>
      <c r="E12557" t="s">
        <v>47893</v>
      </c>
      <c r="F12557" t="s">
        <v>41</v>
      </c>
      <c r="G12557" t="s">
        <v>42</v>
      </c>
      <c r="H12557">
        <v>0</v>
      </c>
      <c r="I12557">
        <v>0</v>
      </c>
      <c r="J12557">
        <v>0</v>
      </c>
      <c r="K12557" t="s">
        <v>48880</v>
      </c>
    </row>
    <row r="12558" spans="1:11" x14ac:dyDescent="0.3">
      <c r="A12558" t="s">
        <v>48881</v>
      </c>
      <c r="C12558" t="s">
        <v>27</v>
      </c>
      <c r="D12558" t="s">
        <v>48882</v>
      </c>
      <c r="E12558" t="s">
        <v>47893</v>
      </c>
      <c r="F12558" t="s">
        <v>41</v>
      </c>
      <c r="G12558" t="s">
        <v>42</v>
      </c>
      <c r="H12558">
        <v>0</v>
      </c>
      <c r="I12558">
        <v>0</v>
      </c>
      <c r="J12558">
        <v>0</v>
      </c>
      <c r="K12558" t="s">
        <v>48883</v>
      </c>
    </row>
    <row r="12559" spans="1:11" x14ac:dyDescent="0.3">
      <c r="A12559" t="s">
        <v>48884</v>
      </c>
      <c r="B12559" t="s">
        <v>48885</v>
      </c>
      <c r="C12559" t="s">
        <v>27</v>
      </c>
      <c r="D12559" t="s">
        <v>48886</v>
      </c>
      <c r="E12559" t="s">
        <v>47893</v>
      </c>
      <c r="F12559" t="s">
        <v>41</v>
      </c>
      <c r="G12559" t="s">
        <v>42</v>
      </c>
      <c r="H12559">
        <v>0</v>
      </c>
      <c r="I12559">
        <v>0</v>
      </c>
      <c r="J12559">
        <v>0</v>
      </c>
      <c r="K12559" t="s">
        <v>48887</v>
      </c>
    </row>
    <row r="12560" spans="1:11" x14ac:dyDescent="0.3">
      <c r="A12560" t="s">
        <v>48888</v>
      </c>
      <c r="C12560" t="s">
        <v>27</v>
      </c>
      <c r="D12560" t="s">
        <v>48889</v>
      </c>
      <c r="E12560" t="s">
        <v>47893</v>
      </c>
      <c r="F12560" t="s">
        <v>41</v>
      </c>
      <c r="G12560" t="s">
        <v>42</v>
      </c>
      <c r="H12560">
        <v>0</v>
      </c>
      <c r="I12560">
        <v>0</v>
      </c>
      <c r="J12560">
        <v>0</v>
      </c>
      <c r="K12560" t="s">
        <v>48890</v>
      </c>
    </row>
    <row r="12561" spans="1:11" x14ac:dyDescent="0.3">
      <c r="A12561" t="s">
        <v>48891</v>
      </c>
      <c r="C12561" t="s">
        <v>27</v>
      </c>
      <c r="D12561" t="s">
        <v>48892</v>
      </c>
      <c r="E12561" t="s">
        <v>47893</v>
      </c>
      <c r="F12561" t="s">
        <v>41</v>
      </c>
      <c r="G12561" t="s">
        <v>42</v>
      </c>
      <c r="H12561">
        <v>0</v>
      </c>
      <c r="I12561">
        <v>0</v>
      </c>
      <c r="J12561">
        <v>0</v>
      </c>
      <c r="K12561" t="s">
        <v>48893</v>
      </c>
    </row>
    <row r="12562" spans="1:11" x14ac:dyDescent="0.3">
      <c r="A12562" t="s">
        <v>48894</v>
      </c>
      <c r="C12562" t="s">
        <v>27</v>
      </c>
      <c r="D12562" t="s">
        <v>48895</v>
      </c>
      <c r="E12562" t="s">
        <v>47893</v>
      </c>
      <c r="F12562" t="s">
        <v>41</v>
      </c>
      <c r="G12562" t="s">
        <v>42</v>
      </c>
      <c r="H12562">
        <v>0</v>
      </c>
      <c r="I12562">
        <v>0</v>
      </c>
      <c r="J12562">
        <v>0</v>
      </c>
      <c r="K12562" t="s">
        <v>48896</v>
      </c>
    </row>
    <row r="12563" spans="1:11" x14ac:dyDescent="0.3">
      <c r="A12563" t="s">
        <v>48897</v>
      </c>
      <c r="C12563" t="s">
        <v>27</v>
      </c>
      <c r="D12563" t="s">
        <v>48898</v>
      </c>
      <c r="E12563" t="s">
        <v>47893</v>
      </c>
      <c r="F12563" t="s">
        <v>41</v>
      </c>
      <c r="G12563" t="s">
        <v>42</v>
      </c>
      <c r="H12563">
        <v>0</v>
      </c>
      <c r="I12563">
        <v>0</v>
      </c>
      <c r="J12563">
        <v>0</v>
      </c>
      <c r="K12563" t="s">
        <v>48899</v>
      </c>
    </row>
    <row r="12564" spans="1:11" x14ac:dyDescent="0.3">
      <c r="A12564" t="s">
        <v>48900</v>
      </c>
      <c r="B12564" t="s">
        <v>48901</v>
      </c>
      <c r="C12564" t="s">
        <v>27</v>
      </c>
      <c r="D12564" t="s">
        <v>48902</v>
      </c>
      <c r="E12564" t="s">
        <v>47893</v>
      </c>
      <c r="F12564" t="s">
        <v>41</v>
      </c>
      <c r="G12564" t="s">
        <v>42</v>
      </c>
      <c r="H12564">
        <v>0</v>
      </c>
      <c r="I12564">
        <v>0</v>
      </c>
      <c r="J12564">
        <v>0</v>
      </c>
      <c r="K12564" t="s">
        <v>48903</v>
      </c>
    </row>
    <row r="12565" spans="1:11" x14ac:dyDescent="0.3">
      <c r="A12565" t="s">
        <v>48904</v>
      </c>
      <c r="B12565" t="s">
        <v>48905</v>
      </c>
      <c r="C12565" t="s">
        <v>27</v>
      </c>
      <c r="D12565" t="s">
        <v>48906</v>
      </c>
      <c r="E12565" t="s">
        <v>47893</v>
      </c>
      <c r="F12565" t="s">
        <v>41</v>
      </c>
      <c r="G12565" t="s">
        <v>42</v>
      </c>
      <c r="H12565">
        <v>0</v>
      </c>
      <c r="I12565">
        <v>0</v>
      </c>
      <c r="J12565">
        <v>0</v>
      </c>
      <c r="K12565" t="s">
        <v>48907</v>
      </c>
    </row>
    <row r="12566" spans="1:11" x14ac:dyDescent="0.3">
      <c r="A12566" t="s">
        <v>48908</v>
      </c>
      <c r="B12566" t="s">
        <v>48909</v>
      </c>
      <c r="C12566" t="s">
        <v>27</v>
      </c>
      <c r="D12566" t="s">
        <v>48910</v>
      </c>
      <c r="E12566" t="s">
        <v>47893</v>
      </c>
      <c r="F12566" t="s">
        <v>41</v>
      </c>
      <c r="G12566" t="s">
        <v>42</v>
      </c>
      <c r="H12566">
        <v>0</v>
      </c>
      <c r="I12566">
        <v>0</v>
      </c>
      <c r="J12566">
        <v>0</v>
      </c>
      <c r="K12566" t="s">
        <v>48911</v>
      </c>
    </row>
    <row r="12567" spans="1:11" x14ac:dyDescent="0.3">
      <c r="A12567" t="s">
        <v>48912</v>
      </c>
      <c r="C12567" t="s">
        <v>147</v>
      </c>
      <c r="D12567" t="s">
        <v>48913</v>
      </c>
      <c r="E12567" t="s">
        <v>4768</v>
      </c>
      <c r="F12567" t="s">
        <v>8454</v>
      </c>
      <c r="G12567" t="s">
        <v>42</v>
      </c>
      <c r="H12567">
        <v>0</v>
      </c>
      <c r="I12567">
        <v>0</v>
      </c>
      <c r="J12567">
        <v>0</v>
      </c>
      <c r="K12567" t="s">
        <v>48914</v>
      </c>
    </row>
    <row r="12568" spans="1:11" x14ac:dyDescent="0.3">
      <c r="A12568" t="s">
        <v>48915</v>
      </c>
      <c r="C12568" t="s">
        <v>27</v>
      </c>
      <c r="D12568" t="s">
        <v>48916</v>
      </c>
      <c r="E12568" t="s">
        <v>47893</v>
      </c>
      <c r="F12568" t="s">
        <v>41</v>
      </c>
      <c r="G12568" t="s">
        <v>42</v>
      </c>
      <c r="H12568">
        <v>0</v>
      </c>
      <c r="I12568">
        <v>0</v>
      </c>
      <c r="J12568">
        <v>0</v>
      </c>
      <c r="K12568" t="s">
        <v>48917</v>
      </c>
    </row>
    <row r="12569" spans="1:11" x14ac:dyDescent="0.3">
      <c r="A12569" t="s">
        <v>48918</v>
      </c>
      <c r="C12569" t="s">
        <v>27</v>
      </c>
      <c r="D12569" t="s">
        <v>48919</v>
      </c>
      <c r="E12569" t="s">
        <v>47893</v>
      </c>
      <c r="F12569" t="s">
        <v>41</v>
      </c>
      <c r="G12569" t="s">
        <v>42</v>
      </c>
      <c r="H12569">
        <v>0</v>
      </c>
      <c r="I12569">
        <v>0</v>
      </c>
      <c r="J12569">
        <v>0</v>
      </c>
      <c r="K12569" t="s">
        <v>48920</v>
      </c>
    </row>
    <row r="12570" spans="1:11" x14ac:dyDescent="0.3">
      <c r="A12570" t="s">
        <v>48921</v>
      </c>
      <c r="B12570" t="s">
        <v>48922</v>
      </c>
      <c r="C12570" t="s">
        <v>27</v>
      </c>
      <c r="D12570" t="s">
        <v>48923</v>
      </c>
      <c r="E12570" t="s">
        <v>47893</v>
      </c>
      <c r="F12570" t="s">
        <v>41</v>
      </c>
      <c r="G12570" t="s">
        <v>42</v>
      </c>
      <c r="H12570">
        <v>0</v>
      </c>
      <c r="I12570">
        <v>0</v>
      </c>
      <c r="J12570">
        <v>0</v>
      </c>
      <c r="K12570" t="s">
        <v>48924</v>
      </c>
    </row>
    <row r="12571" spans="1:11" x14ac:dyDescent="0.3">
      <c r="A12571" t="s">
        <v>48925</v>
      </c>
      <c r="B12571" t="s">
        <v>48926</v>
      </c>
      <c r="C12571" t="s">
        <v>27</v>
      </c>
      <c r="D12571" t="s">
        <v>48927</v>
      </c>
      <c r="E12571" t="s">
        <v>47893</v>
      </c>
      <c r="F12571" t="s">
        <v>41</v>
      </c>
      <c r="G12571" t="s">
        <v>42</v>
      </c>
      <c r="H12571">
        <v>0</v>
      </c>
      <c r="I12571">
        <v>0</v>
      </c>
      <c r="J12571">
        <v>0</v>
      </c>
      <c r="K12571" t="s">
        <v>48928</v>
      </c>
    </row>
    <row r="12572" spans="1:11" x14ac:dyDescent="0.3">
      <c r="A12572" t="s">
        <v>48929</v>
      </c>
      <c r="B12572" t="s">
        <v>48930</v>
      </c>
      <c r="C12572" t="s">
        <v>27</v>
      </c>
      <c r="D12572" t="s">
        <v>48931</v>
      </c>
      <c r="E12572" t="s">
        <v>47893</v>
      </c>
      <c r="F12572" t="s">
        <v>41</v>
      </c>
      <c r="G12572" t="s">
        <v>42</v>
      </c>
      <c r="H12572">
        <v>0</v>
      </c>
      <c r="I12572">
        <v>0</v>
      </c>
      <c r="J12572">
        <v>0</v>
      </c>
      <c r="K12572" t="s">
        <v>48932</v>
      </c>
    </row>
    <row r="12573" spans="1:11" x14ac:dyDescent="0.3">
      <c r="A12573" t="s">
        <v>48933</v>
      </c>
      <c r="B12573" t="s">
        <v>48934</v>
      </c>
      <c r="C12573" t="s">
        <v>27</v>
      </c>
      <c r="D12573" t="s">
        <v>48935</v>
      </c>
      <c r="E12573" t="s">
        <v>47893</v>
      </c>
      <c r="F12573" t="s">
        <v>41</v>
      </c>
      <c r="G12573" t="s">
        <v>42</v>
      </c>
      <c r="H12573">
        <v>0</v>
      </c>
      <c r="I12573">
        <v>0</v>
      </c>
      <c r="J12573">
        <v>0</v>
      </c>
      <c r="K12573" t="s">
        <v>48936</v>
      </c>
    </row>
    <row r="12574" spans="1:11" x14ac:dyDescent="0.3">
      <c r="A12574" t="s">
        <v>48937</v>
      </c>
      <c r="B12574" t="s">
        <v>48938</v>
      </c>
      <c r="C12574" t="s">
        <v>27</v>
      </c>
      <c r="D12574" t="s">
        <v>48939</v>
      </c>
      <c r="E12574" t="s">
        <v>47893</v>
      </c>
      <c r="F12574" t="s">
        <v>41</v>
      </c>
      <c r="G12574" t="s">
        <v>42</v>
      </c>
      <c r="H12574">
        <v>0</v>
      </c>
      <c r="I12574">
        <v>0</v>
      </c>
      <c r="J12574">
        <v>0</v>
      </c>
      <c r="K12574" t="s">
        <v>48940</v>
      </c>
    </row>
    <row r="12575" spans="1:11" x14ac:dyDescent="0.3">
      <c r="A12575" t="s">
        <v>48941</v>
      </c>
      <c r="B12575" t="s">
        <v>48942</v>
      </c>
      <c r="C12575" t="s">
        <v>27</v>
      </c>
      <c r="D12575" t="s">
        <v>48943</v>
      </c>
      <c r="E12575" t="s">
        <v>47893</v>
      </c>
      <c r="F12575" t="s">
        <v>41</v>
      </c>
      <c r="G12575" t="s">
        <v>42</v>
      </c>
      <c r="H12575">
        <v>0</v>
      </c>
      <c r="I12575">
        <v>0</v>
      </c>
      <c r="J12575">
        <v>0</v>
      </c>
      <c r="K12575" t="s">
        <v>48944</v>
      </c>
    </row>
    <row r="12576" spans="1:11" x14ac:dyDescent="0.3">
      <c r="A12576" t="s">
        <v>48945</v>
      </c>
      <c r="C12576" t="s">
        <v>27</v>
      </c>
      <c r="D12576" t="s">
        <v>48946</v>
      </c>
      <c r="E12576" t="s">
        <v>47893</v>
      </c>
      <c r="F12576" t="s">
        <v>41</v>
      </c>
      <c r="G12576" t="s">
        <v>42</v>
      </c>
      <c r="H12576">
        <v>0</v>
      </c>
      <c r="I12576">
        <v>0</v>
      </c>
      <c r="J12576">
        <v>0</v>
      </c>
      <c r="K12576" t="s">
        <v>48947</v>
      </c>
    </row>
    <row r="12577" spans="1:11" x14ac:dyDescent="0.3">
      <c r="A12577" t="s">
        <v>48948</v>
      </c>
      <c r="B12577" t="s">
        <v>48949</v>
      </c>
      <c r="C12577" t="s">
        <v>558</v>
      </c>
      <c r="D12577" t="s">
        <v>48950</v>
      </c>
      <c r="E12577" t="s">
        <v>32599</v>
      </c>
      <c r="F12577" t="s">
        <v>41</v>
      </c>
      <c r="G12577" t="s">
        <v>42</v>
      </c>
      <c r="H12577">
        <v>0</v>
      </c>
      <c r="I12577">
        <v>0</v>
      </c>
      <c r="J12577">
        <v>0</v>
      </c>
      <c r="K12577" t="s">
        <v>48951</v>
      </c>
    </row>
    <row r="12578" spans="1:11" x14ac:dyDescent="0.3">
      <c r="A12578" t="s">
        <v>48952</v>
      </c>
      <c r="B12578" t="s">
        <v>48953</v>
      </c>
      <c r="C12578" t="s">
        <v>20</v>
      </c>
      <c r="D12578" t="s">
        <v>48954</v>
      </c>
      <c r="E12578" t="s">
        <v>22</v>
      </c>
      <c r="F12578" t="s">
        <v>2313</v>
      </c>
      <c r="G12578" t="s">
        <v>42</v>
      </c>
      <c r="H12578">
        <v>0</v>
      </c>
      <c r="I12578">
        <v>0</v>
      </c>
      <c r="J12578">
        <v>0</v>
      </c>
      <c r="K12578" t="s">
        <v>48955</v>
      </c>
    </row>
    <row r="12579" spans="1:11" x14ac:dyDescent="0.3">
      <c r="A12579" t="s">
        <v>48956</v>
      </c>
      <c r="B12579" t="s">
        <v>48957</v>
      </c>
      <c r="C12579" t="s">
        <v>27</v>
      </c>
      <c r="D12579" t="s">
        <v>48958</v>
      </c>
      <c r="E12579" t="s">
        <v>47893</v>
      </c>
      <c r="F12579" t="s">
        <v>16</v>
      </c>
      <c r="G12579" t="s">
        <v>3863</v>
      </c>
      <c r="H12579">
        <v>0</v>
      </c>
      <c r="I12579">
        <v>0</v>
      </c>
      <c r="J12579">
        <v>0</v>
      </c>
      <c r="K12579" t="s">
        <v>48959</v>
      </c>
    </row>
    <row r="12580" spans="1:11" x14ac:dyDescent="0.3">
      <c r="A12580" t="s">
        <v>48960</v>
      </c>
      <c r="C12580" t="s">
        <v>466</v>
      </c>
      <c r="D12580" t="s">
        <v>48961</v>
      </c>
      <c r="E12580" t="s">
        <v>41948</v>
      </c>
      <c r="F12580" t="s">
        <v>16</v>
      </c>
      <c r="G12580" t="s">
        <v>2750</v>
      </c>
      <c r="H12580">
        <v>0</v>
      </c>
      <c r="I12580">
        <v>0</v>
      </c>
      <c r="J12580">
        <v>0</v>
      </c>
      <c r="K12580" t="s">
        <v>48962</v>
      </c>
    </row>
    <row r="12581" spans="1:11" x14ac:dyDescent="0.3">
      <c r="A12581" t="s">
        <v>48963</v>
      </c>
      <c r="B12581" t="s">
        <v>48964</v>
      </c>
      <c r="C12581" t="s">
        <v>13</v>
      </c>
      <c r="D12581" t="s">
        <v>48965</v>
      </c>
      <c r="E12581" t="s">
        <v>41916</v>
      </c>
      <c r="F12581" t="s">
        <v>4336</v>
      </c>
      <c r="G12581" t="s">
        <v>42</v>
      </c>
      <c r="H12581">
        <v>0</v>
      </c>
      <c r="I12581">
        <v>0</v>
      </c>
      <c r="J12581">
        <v>0</v>
      </c>
      <c r="K12581" t="s">
        <v>48966</v>
      </c>
    </row>
    <row r="12582" spans="1:11" x14ac:dyDescent="0.3">
      <c r="A12582" t="s">
        <v>48967</v>
      </c>
      <c r="B12582" t="s">
        <v>48968</v>
      </c>
      <c r="C12582" t="s">
        <v>466</v>
      </c>
      <c r="D12582" t="s">
        <v>48969</v>
      </c>
      <c r="E12582" t="s">
        <v>41948</v>
      </c>
      <c r="F12582" t="s">
        <v>41</v>
      </c>
      <c r="G12582" t="s">
        <v>42</v>
      </c>
      <c r="H12582">
        <v>0</v>
      </c>
      <c r="I12582">
        <v>0</v>
      </c>
      <c r="J12582">
        <v>0</v>
      </c>
      <c r="K12582" t="s">
        <v>48970</v>
      </c>
    </row>
    <row r="12583" spans="1:11" x14ac:dyDescent="0.3">
      <c r="A12583" t="s">
        <v>48971</v>
      </c>
      <c r="B12583" t="s">
        <v>48972</v>
      </c>
      <c r="C12583" t="s">
        <v>558</v>
      </c>
      <c r="D12583" t="s">
        <v>48973</v>
      </c>
      <c r="E12583" t="s">
        <v>32599</v>
      </c>
      <c r="F12583" t="s">
        <v>41</v>
      </c>
      <c r="G12583" t="s">
        <v>42</v>
      </c>
      <c r="H12583">
        <v>0</v>
      </c>
      <c r="I12583">
        <v>0</v>
      </c>
      <c r="J12583">
        <v>0</v>
      </c>
      <c r="K12583" t="s">
        <v>48974</v>
      </c>
    </row>
    <row r="12584" spans="1:11" x14ac:dyDescent="0.3">
      <c r="A12584" t="s">
        <v>48975</v>
      </c>
      <c r="B12584" t="s">
        <v>48976</v>
      </c>
      <c r="C12584" t="s">
        <v>20</v>
      </c>
      <c r="D12584" t="s">
        <v>48977</v>
      </c>
      <c r="E12584" t="s">
        <v>33633</v>
      </c>
      <c r="F12584" t="s">
        <v>16</v>
      </c>
      <c r="G12584" t="s">
        <v>4712</v>
      </c>
      <c r="H12584">
        <v>0</v>
      </c>
      <c r="I12584">
        <v>0</v>
      </c>
      <c r="J12584">
        <v>0</v>
      </c>
      <c r="K12584" t="s">
        <v>48978</v>
      </c>
    </row>
    <row r="12585" spans="1:11" x14ac:dyDescent="0.3">
      <c r="A12585" t="s">
        <v>48979</v>
      </c>
      <c r="B12585" t="s">
        <v>48980</v>
      </c>
      <c r="C12585" t="s">
        <v>20</v>
      </c>
      <c r="D12585" t="s">
        <v>48981</v>
      </c>
      <c r="E12585" t="s">
        <v>33633</v>
      </c>
      <c r="F12585" t="s">
        <v>8797</v>
      </c>
      <c r="G12585" t="s">
        <v>42</v>
      </c>
      <c r="H12585">
        <v>0</v>
      </c>
      <c r="I12585">
        <v>0</v>
      </c>
      <c r="J12585">
        <v>0</v>
      </c>
      <c r="K12585" t="s">
        <v>48982</v>
      </c>
    </row>
    <row r="12586" spans="1:11" x14ac:dyDescent="0.3">
      <c r="A12586" t="s">
        <v>48983</v>
      </c>
      <c r="B12586" t="s">
        <v>48984</v>
      </c>
      <c r="C12586" t="s">
        <v>20</v>
      </c>
      <c r="D12586" t="s">
        <v>48985</v>
      </c>
      <c r="E12586" t="s">
        <v>33633</v>
      </c>
      <c r="F12586" t="s">
        <v>16</v>
      </c>
      <c r="G12586" t="s">
        <v>1639</v>
      </c>
      <c r="H12586">
        <v>0</v>
      </c>
      <c r="I12586">
        <v>0</v>
      </c>
      <c r="J12586">
        <v>0</v>
      </c>
      <c r="K12586" t="s">
        <v>48986</v>
      </c>
    </row>
    <row r="12587" spans="1:11" x14ac:dyDescent="0.3">
      <c r="A12587" t="s">
        <v>48987</v>
      </c>
      <c r="B12587" t="s">
        <v>48988</v>
      </c>
      <c r="C12587" t="s">
        <v>558</v>
      </c>
      <c r="D12587" t="s">
        <v>48989</v>
      </c>
      <c r="E12587" t="s">
        <v>32122</v>
      </c>
      <c r="F12587" t="s">
        <v>1646</v>
      </c>
      <c r="G12587" t="s">
        <v>42</v>
      </c>
      <c r="H12587">
        <v>0</v>
      </c>
      <c r="I12587">
        <v>0</v>
      </c>
      <c r="J12587">
        <v>0</v>
      </c>
      <c r="K12587" t="s">
        <v>48990</v>
      </c>
    </row>
    <row r="12588" spans="1:11" x14ac:dyDescent="0.3">
      <c r="A12588" t="s">
        <v>48991</v>
      </c>
      <c r="B12588" t="s">
        <v>48992</v>
      </c>
      <c r="C12588" t="s">
        <v>27</v>
      </c>
      <c r="D12588" t="s">
        <v>48993</v>
      </c>
      <c r="E12588" t="s">
        <v>47893</v>
      </c>
      <c r="F12588" t="s">
        <v>41</v>
      </c>
      <c r="G12588" t="s">
        <v>42</v>
      </c>
      <c r="H12588">
        <v>0</v>
      </c>
      <c r="I12588">
        <v>0</v>
      </c>
      <c r="J12588">
        <v>0</v>
      </c>
      <c r="K12588" t="s">
        <v>48994</v>
      </c>
    </row>
    <row r="12589" spans="1:11" x14ac:dyDescent="0.3">
      <c r="A12589" t="s">
        <v>48995</v>
      </c>
      <c r="B12589" t="s">
        <v>48996</v>
      </c>
      <c r="C12589" t="s">
        <v>20</v>
      </c>
      <c r="D12589" t="s">
        <v>48997</v>
      </c>
      <c r="E12589" t="s">
        <v>33633</v>
      </c>
      <c r="F12589" t="s">
        <v>1835</v>
      </c>
      <c r="G12589" t="s">
        <v>19381</v>
      </c>
      <c r="H12589">
        <v>0</v>
      </c>
      <c r="I12589">
        <v>0</v>
      </c>
      <c r="J12589">
        <v>0</v>
      </c>
      <c r="K12589" t="s">
        <v>48998</v>
      </c>
    </row>
    <row r="12590" spans="1:11" x14ac:dyDescent="0.3">
      <c r="A12590" t="s">
        <v>48999</v>
      </c>
      <c r="B12590" t="s">
        <v>49000</v>
      </c>
      <c r="C12590" t="s">
        <v>558</v>
      </c>
      <c r="D12590" t="s">
        <v>49001</v>
      </c>
      <c r="E12590" t="s">
        <v>32599</v>
      </c>
      <c r="F12590" t="s">
        <v>41</v>
      </c>
      <c r="G12590" t="s">
        <v>3950</v>
      </c>
      <c r="H12590">
        <v>0</v>
      </c>
      <c r="I12590">
        <v>0</v>
      </c>
      <c r="J12590">
        <v>0</v>
      </c>
      <c r="K12590" t="s">
        <v>49002</v>
      </c>
    </row>
    <row r="12591" spans="1:11" x14ac:dyDescent="0.3">
      <c r="A12591" t="s">
        <v>49003</v>
      </c>
      <c r="B12591" t="s">
        <v>49004</v>
      </c>
      <c r="C12591" t="s">
        <v>558</v>
      </c>
      <c r="D12591" t="s">
        <v>49005</v>
      </c>
      <c r="E12591" t="s">
        <v>28510</v>
      </c>
      <c r="F12591" t="s">
        <v>16</v>
      </c>
      <c r="G12591" t="s">
        <v>1439</v>
      </c>
      <c r="H12591">
        <v>0</v>
      </c>
      <c r="I12591">
        <v>0</v>
      </c>
      <c r="J12591">
        <v>0</v>
      </c>
      <c r="K12591" t="s">
        <v>49006</v>
      </c>
    </row>
    <row r="12592" spans="1:11" x14ac:dyDescent="0.3">
      <c r="A12592" t="s">
        <v>49007</v>
      </c>
      <c r="C12592" t="s">
        <v>558</v>
      </c>
      <c r="D12592" t="s">
        <v>49008</v>
      </c>
      <c r="E12592" t="s">
        <v>28510</v>
      </c>
      <c r="F12592" t="s">
        <v>16</v>
      </c>
      <c r="G12592" t="s">
        <v>3955</v>
      </c>
      <c r="H12592">
        <v>0</v>
      </c>
      <c r="I12592">
        <v>0</v>
      </c>
      <c r="J12592">
        <v>0</v>
      </c>
      <c r="K12592" t="s">
        <v>49009</v>
      </c>
    </row>
    <row r="12593" spans="1:11" x14ac:dyDescent="0.3">
      <c r="A12593" t="s">
        <v>49010</v>
      </c>
      <c r="B12593" t="s">
        <v>49011</v>
      </c>
      <c r="C12593" t="s">
        <v>27</v>
      </c>
      <c r="D12593" t="s">
        <v>49012</v>
      </c>
      <c r="E12593" t="s">
        <v>47893</v>
      </c>
      <c r="F12593" t="s">
        <v>41</v>
      </c>
      <c r="G12593" t="s">
        <v>42</v>
      </c>
      <c r="H12593">
        <v>0</v>
      </c>
      <c r="I12593">
        <v>0</v>
      </c>
      <c r="J12593">
        <v>0</v>
      </c>
      <c r="K12593" t="s">
        <v>49013</v>
      </c>
    </row>
    <row r="12594" spans="1:11" x14ac:dyDescent="0.3">
      <c r="A12594" t="s">
        <v>49014</v>
      </c>
      <c r="B12594" t="s">
        <v>49015</v>
      </c>
      <c r="C12594" t="s">
        <v>558</v>
      </c>
      <c r="D12594" t="s">
        <v>49016</v>
      </c>
      <c r="E12594" t="s">
        <v>32599</v>
      </c>
      <c r="F12594" t="s">
        <v>16</v>
      </c>
      <c r="G12594" t="s">
        <v>12752</v>
      </c>
      <c r="H12594">
        <v>0</v>
      </c>
      <c r="I12594">
        <v>0</v>
      </c>
      <c r="J12594">
        <v>0</v>
      </c>
      <c r="K12594" t="s">
        <v>49017</v>
      </c>
    </row>
    <row r="12595" spans="1:11" x14ac:dyDescent="0.3">
      <c r="A12595" t="s">
        <v>49018</v>
      </c>
      <c r="B12595" t="s">
        <v>49019</v>
      </c>
      <c r="C12595" t="s">
        <v>27</v>
      </c>
      <c r="D12595" t="s">
        <v>49020</v>
      </c>
      <c r="E12595" t="s">
        <v>47893</v>
      </c>
      <c r="F12595" t="s">
        <v>41</v>
      </c>
      <c r="G12595" t="s">
        <v>42</v>
      </c>
      <c r="H12595">
        <v>0</v>
      </c>
      <c r="I12595">
        <v>0</v>
      </c>
      <c r="J12595">
        <v>0</v>
      </c>
      <c r="K12595" t="s">
        <v>49021</v>
      </c>
    </row>
    <row r="12596" spans="1:11" x14ac:dyDescent="0.3">
      <c r="A12596" t="s">
        <v>49022</v>
      </c>
      <c r="B12596" t="s">
        <v>49023</v>
      </c>
      <c r="C12596" t="s">
        <v>13</v>
      </c>
      <c r="D12596" t="s">
        <v>49024</v>
      </c>
      <c r="E12596" t="s">
        <v>41916</v>
      </c>
      <c r="F12596" t="s">
        <v>16</v>
      </c>
      <c r="G12596" t="s">
        <v>1457</v>
      </c>
      <c r="H12596">
        <v>0</v>
      </c>
      <c r="I12596">
        <v>0</v>
      </c>
      <c r="J12596">
        <v>0</v>
      </c>
      <c r="K12596" t="s">
        <v>49025</v>
      </c>
    </row>
    <row r="12597" spans="1:11" x14ac:dyDescent="0.3">
      <c r="A12597" t="s">
        <v>49026</v>
      </c>
      <c r="B12597" t="s">
        <v>49027</v>
      </c>
      <c r="C12597" t="s">
        <v>27</v>
      </c>
      <c r="D12597" t="s">
        <v>49028</v>
      </c>
      <c r="E12597" t="s">
        <v>47893</v>
      </c>
      <c r="F12597" t="s">
        <v>41</v>
      </c>
      <c r="G12597" t="s">
        <v>42</v>
      </c>
      <c r="H12597">
        <v>0</v>
      </c>
      <c r="I12597">
        <v>0</v>
      </c>
      <c r="J12597">
        <v>0</v>
      </c>
      <c r="K12597" t="s">
        <v>49029</v>
      </c>
    </row>
    <row r="12598" spans="1:11" x14ac:dyDescent="0.3">
      <c r="A12598" t="s">
        <v>49030</v>
      </c>
      <c r="B12598" t="s">
        <v>49031</v>
      </c>
      <c r="C12598" t="s">
        <v>20</v>
      </c>
      <c r="D12598" t="s">
        <v>49032</v>
      </c>
      <c r="E12598" t="s">
        <v>33633</v>
      </c>
      <c r="F12598" t="s">
        <v>16</v>
      </c>
      <c r="G12598" t="s">
        <v>1894</v>
      </c>
      <c r="H12598">
        <v>0</v>
      </c>
      <c r="I12598">
        <v>0</v>
      </c>
      <c r="J12598">
        <v>0</v>
      </c>
      <c r="K12598" t="s">
        <v>49033</v>
      </c>
    </row>
    <row r="12599" spans="1:11" x14ac:dyDescent="0.3">
      <c r="A12599" t="s">
        <v>49034</v>
      </c>
      <c r="B12599" t="s">
        <v>49035</v>
      </c>
      <c r="C12599" t="s">
        <v>466</v>
      </c>
      <c r="D12599" t="s">
        <v>49036</v>
      </c>
      <c r="E12599" t="s">
        <v>41948</v>
      </c>
      <c r="F12599" t="s">
        <v>16</v>
      </c>
      <c r="G12599" t="s">
        <v>10738</v>
      </c>
      <c r="H12599">
        <v>0</v>
      </c>
      <c r="I12599">
        <v>0</v>
      </c>
      <c r="J12599">
        <v>0</v>
      </c>
      <c r="K12599" t="s">
        <v>49037</v>
      </c>
    </row>
    <row r="12600" spans="1:11" x14ac:dyDescent="0.3">
      <c r="A12600" t="s">
        <v>49038</v>
      </c>
      <c r="B12600" t="s">
        <v>49039</v>
      </c>
      <c r="C12600" t="s">
        <v>20</v>
      </c>
      <c r="D12600" t="s">
        <v>49040</v>
      </c>
      <c r="E12600" t="s">
        <v>33633</v>
      </c>
      <c r="F12600" t="s">
        <v>2486</v>
      </c>
      <c r="G12600" t="s">
        <v>42</v>
      </c>
      <c r="H12600">
        <v>0</v>
      </c>
      <c r="I12600">
        <v>0</v>
      </c>
      <c r="J12600">
        <v>0</v>
      </c>
      <c r="K12600" t="s">
        <v>49041</v>
      </c>
    </row>
    <row r="12601" spans="1:11" x14ac:dyDescent="0.3">
      <c r="A12601" t="s">
        <v>49042</v>
      </c>
      <c r="B12601" t="s">
        <v>49043</v>
      </c>
      <c r="C12601" t="s">
        <v>27</v>
      </c>
      <c r="D12601" t="s">
        <v>49044</v>
      </c>
      <c r="E12601" t="s">
        <v>29</v>
      </c>
      <c r="F12601" t="s">
        <v>16</v>
      </c>
      <c r="G12601" t="s">
        <v>922</v>
      </c>
      <c r="H12601">
        <v>0</v>
      </c>
      <c r="I12601">
        <v>0</v>
      </c>
      <c r="J12601">
        <v>0</v>
      </c>
      <c r="K12601" t="s">
        <v>49045</v>
      </c>
    </row>
    <row r="12602" spans="1:11" x14ac:dyDescent="0.3">
      <c r="A12602" t="s">
        <v>49046</v>
      </c>
      <c r="B12602" t="s">
        <v>49047</v>
      </c>
      <c r="C12602" t="s">
        <v>13</v>
      </c>
      <c r="D12602" t="s">
        <v>49048</v>
      </c>
      <c r="E12602" t="s">
        <v>41916</v>
      </c>
      <c r="F12602" t="s">
        <v>16</v>
      </c>
      <c r="G12602" t="s">
        <v>29294</v>
      </c>
      <c r="H12602">
        <v>0</v>
      </c>
      <c r="I12602">
        <v>0</v>
      </c>
      <c r="J12602">
        <v>0</v>
      </c>
      <c r="K12602" t="s">
        <v>49049</v>
      </c>
    </row>
    <row r="12603" spans="1:11" x14ac:dyDescent="0.3">
      <c r="A12603" t="s">
        <v>49050</v>
      </c>
      <c r="B12603" t="s">
        <v>49051</v>
      </c>
      <c r="C12603" t="s">
        <v>558</v>
      </c>
      <c r="D12603" t="s">
        <v>49052</v>
      </c>
      <c r="E12603" t="s">
        <v>32599</v>
      </c>
      <c r="F12603" t="s">
        <v>16</v>
      </c>
      <c r="G12603" t="s">
        <v>10827</v>
      </c>
      <c r="H12603">
        <v>0</v>
      </c>
      <c r="I12603">
        <v>0</v>
      </c>
      <c r="J12603">
        <v>0</v>
      </c>
      <c r="K12603" t="s">
        <v>49053</v>
      </c>
    </row>
    <row r="12604" spans="1:11" x14ac:dyDescent="0.3">
      <c r="A12604" t="s">
        <v>49054</v>
      </c>
      <c r="B12604" t="s">
        <v>49055</v>
      </c>
      <c r="C12604" t="s">
        <v>558</v>
      </c>
      <c r="D12604" t="s">
        <v>49056</v>
      </c>
      <c r="E12604" t="s">
        <v>1122</v>
      </c>
      <c r="F12604" t="s">
        <v>2366</v>
      </c>
      <c r="G12604" t="s">
        <v>1496</v>
      </c>
      <c r="H12604">
        <v>0</v>
      </c>
      <c r="I12604">
        <v>0</v>
      </c>
      <c r="J12604">
        <v>0</v>
      </c>
      <c r="K12604" t="s">
        <v>49057</v>
      </c>
    </row>
    <row r="12605" spans="1:11" x14ac:dyDescent="0.3">
      <c r="A12605" t="s">
        <v>49058</v>
      </c>
      <c r="B12605" t="s">
        <v>49059</v>
      </c>
      <c r="C12605" t="s">
        <v>27</v>
      </c>
      <c r="D12605" t="s">
        <v>49060</v>
      </c>
      <c r="E12605" t="s">
        <v>47893</v>
      </c>
      <c r="F12605" t="s">
        <v>41</v>
      </c>
      <c r="G12605" t="s">
        <v>42</v>
      </c>
      <c r="H12605">
        <v>0</v>
      </c>
      <c r="I12605">
        <v>0</v>
      </c>
      <c r="J12605">
        <v>0</v>
      </c>
      <c r="K12605" t="s">
        <v>49061</v>
      </c>
    </row>
    <row r="12606" spans="1:11" x14ac:dyDescent="0.3">
      <c r="A12606" t="s">
        <v>49062</v>
      </c>
      <c r="B12606" t="s">
        <v>4074</v>
      </c>
      <c r="C12606" t="s">
        <v>20</v>
      </c>
      <c r="D12606" t="s">
        <v>49063</v>
      </c>
      <c r="E12606" t="s">
        <v>33633</v>
      </c>
      <c r="F12606" t="s">
        <v>331</v>
      </c>
      <c r="G12606" t="s">
        <v>42</v>
      </c>
      <c r="H12606">
        <v>0</v>
      </c>
      <c r="I12606">
        <v>0</v>
      </c>
      <c r="J12606">
        <v>0</v>
      </c>
      <c r="K12606" t="s">
        <v>49064</v>
      </c>
    </row>
    <row r="12607" spans="1:11" x14ac:dyDescent="0.3">
      <c r="A12607" t="s">
        <v>49065</v>
      </c>
      <c r="C12607" t="s">
        <v>20</v>
      </c>
      <c r="D12607" t="s">
        <v>49066</v>
      </c>
      <c r="E12607" t="s">
        <v>33633</v>
      </c>
      <c r="F12607" t="s">
        <v>1723</v>
      </c>
      <c r="G12607" t="s">
        <v>42</v>
      </c>
      <c r="H12607">
        <v>0</v>
      </c>
      <c r="I12607">
        <v>0</v>
      </c>
      <c r="J12607">
        <v>0</v>
      </c>
      <c r="K12607" t="s">
        <v>49067</v>
      </c>
    </row>
    <row r="12608" spans="1:11" x14ac:dyDescent="0.3">
      <c r="A12608" t="s">
        <v>49068</v>
      </c>
      <c r="C12608" t="s">
        <v>20</v>
      </c>
      <c r="D12608" t="s">
        <v>49069</v>
      </c>
      <c r="E12608" t="s">
        <v>33633</v>
      </c>
      <c r="F12608" t="s">
        <v>5696</v>
      </c>
      <c r="G12608" t="s">
        <v>42</v>
      </c>
      <c r="H12608">
        <v>0</v>
      </c>
      <c r="I12608">
        <v>0</v>
      </c>
      <c r="J12608">
        <v>0</v>
      </c>
      <c r="K12608" t="s">
        <v>49070</v>
      </c>
    </row>
    <row r="12609" spans="1:11" x14ac:dyDescent="0.3">
      <c r="A12609" t="s">
        <v>49071</v>
      </c>
      <c r="C12609" t="s">
        <v>20</v>
      </c>
      <c r="D12609" t="s">
        <v>49072</v>
      </c>
      <c r="E12609" t="s">
        <v>33633</v>
      </c>
      <c r="F12609" t="s">
        <v>5898</v>
      </c>
      <c r="G12609" t="s">
        <v>42</v>
      </c>
      <c r="H12609">
        <v>0</v>
      </c>
      <c r="I12609">
        <v>0</v>
      </c>
      <c r="J12609">
        <v>0</v>
      </c>
      <c r="K12609" t="s">
        <v>49073</v>
      </c>
    </row>
    <row r="12610" spans="1:11" x14ac:dyDescent="0.3">
      <c r="A12610" t="s">
        <v>49074</v>
      </c>
      <c r="C12610" t="s">
        <v>20</v>
      </c>
      <c r="D12610" t="s">
        <v>49075</v>
      </c>
      <c r="E12610" t="s">
        <v>33633</v>
      </c>
      <c r="F12610" t="s">
        <v>16</v>
      </c>
      <c r="G12610" t="s">
        <v>2750</v>
      </c>
      <c r="H12610">
        <v>0</v>
      </c>
      <c r="I12610">
        <v>0</v>
      </c>
      <c r="J12610">
        <v>0</v>
      </c>
      <c r="K12610" t="s">
        <v>49076</v>
      </c>
    </row>
    <row r="12611" spans="1:11" x14ac:dyDescent="0.3">
      <c r="A12611" t="s">
        <v>49077</v>
      </c>
      <c r="B12611" t="s">
        <v>49078</v>
      </c>
      <c r="C12611" t="s">
        <v>20</v>
      </c>
      <c r="D12611" t="s">
        <v>49079</v>
      </c>
      <c r="E12611" t="s">
        <v>33633</v>
      </c>
      <c r="F12611" t="s">
        <v>16</v>
      </c>
      <c r="G12611" t="s">
        <v>4326</v>
      </c>
      <c r="H12611">
        <v>0</v>
      </c>
      <c r="I12611">
        <v>0</v>
      </c>
      <c r="J12611">
        <v>0</v>
      </c>
      <c r="K12611" t="s">
        <v>49080</v>
      </c>
    </row>
    <row r="12612" spans="1:11" x14ac:dyDescent="0.3">
      <c r="A12612" t="s">
        <v>49081</v>
      </c>
      <c r="C12612" t="s">
        <v>20</v>
      </c>
      <c r="D12612" t="s">
        <v>49082</v>
      </c>
      <c r="E12612" t="s">
        <v>22</v>
      </c>
      <c r="F12612" t="s">
        <v>2703</v>
      </c>
      <c r="G12612" t="s">
        <v>42</v>
      </c>
      <c r="H12612">
        <v>0</v>
      </c>
      <c r="I12612">
        <v>0</v>
      </c>
      <c r="J12612">
        <v>0</v>
      </c>
      <c r="K12612" t="s">
        <v>49083</v>
      </c>
    </row>
    <row r="12613" spans="1:11" x14ac:dyDescent="0.3">
      <c r="A12613" t="s">
        <v>49084</v>
      </c>
      <c r="B12613" t="s">
        <v>49085</v>
      </c>
      <c r="C12613" t="s">
        <v>20</v>
      </c>
      <c r="D12613" t="s">
        <v>49086</v>
      </c>
      <c r="E12613" t="s">
        <v>33633</v>
      </c>
      <c r="F12613" t="s">
        <v>16</v>
      </c>
      <c r="G12613" t="s">
        <v>1162</v>
      </c>
      <c r="H12613">
        <v>0</v>
      </c>
      <c r="I12613">
        <v>0</v>
      </c>
      <c r="J12613">
        <v>0</v>
      </c>
      <c r="K12613" t="s">
        <v>49087</v>
      </c>
    </row>
    <row r="12614" spans="1:11" x14ac:dyDescent="0.3">
      <c r="A12614" t="s">
        <v>49088</v>
      </c>
      <c r="C12614" t="s">
        <v>20</v>
      </c>
      <c r="D12614" t="s">
        <v>49089</v>
      </c>
      <c r="E12614" t="s">
        <v>33633</v>
      </c>
      <c r="F12614" t="s">
        <v>16</v>
      </c>
      <c r="G12614" t="s">
        <v>2750</v>
      </c>
      <c r="H12614">
        <v>0</v>
      </c>
      <c r="I12614">
        <v>0</v>
      </c>
      <c r="J12614">
        <v>0</v>
      </c>
      <c r="K12614" t="s">
        <v>49090</v>
      </c>
    </row>
    <row r="12615" spans="1:11" x14ac:dyDescent="0.3">
      <c r="A12615" t="s">
        <v>49091</v>
      </c>
      <c r="B12615" t="s">
        <v>49092</v>
      </c>
      <c r="C12615" t="s">
        <v>20</v>
      </c>
      <c r="D12615" t="s">
        <v>49093</v>
      </c>
      <c r="E12615" t="s">
        <v>33633</v>
      </c>
      <c r="F12615" t="s">
        <v>16</v>
      </c>
      <c r="G12615" t="s">
        <v>24078</v>
      </c>
      <c r="H12615">
        <v>0</v>
      </c>
      <c r="I12615">
        <v>0</v>
      </c>
      <c r="J12615">
        <v>0</v>
      </c>
      <c r="K12615" t="s">
        <v>49094</v>
      </c>
    </row>
    <row r="12616" spans="1:11" x14ac:dyDescent="0.3">
      <c r="A12616" t="s">
        <v>49095</v>
      </c>
      <c r="B12616" t="s">
        <v>49096</v>
      </c>
      <c r="C12616" t="s">
        <v>27</v>
      </c>
      <c r="D12616" t="s">
        <v>49097</v>
      </c>
      <c r="E12616" t="s">
        <v>47893</v>
      </c>
      <c r="F12616" t="s">
        <v>41</v>
      </c>
      <c r="G12616" t="s">
        <v>42</v>
      </c>
      <c r="H12616">
        <v>0</v>
      </c>
      <c r="I12616">
        <v>0</v>
      </c>
      <c r="J12616">
        <v>0</v>
      </c>
      <c r="K12616" t="s">
        <v>49098</v>
      </c>
    </row>
    <row r="12617" spans="1:11" x14ac:dyDescent="0.3">
      <c r="A12617" t="s">
        <v>49099</v>
      </c>
      <c r="B12617" t="s">
        <v>49100</v>
      </c>
      <c r="C12617" t="s">
        <v>27</v>
      </c>
      <c r="D12617" t="s">
        <v>49101</v>
      </c>
      <c r="E12617" t="s">
        <v>47893</v>
      </c>
      <c r="F12617" t="s">
        <v>16</v>
      </c>
      <c r="G12617" t="s">
        <v>49102</v>
      </c>
      <c r="H12617">
        <v>0</v>
      </c>
      <c r="I12617">
        <v>0</v>
      </c>
      <c r="J12617">
        <v>0</v>
      </c>
      <c r="K12617" t="s">
        <v>49103</v>
      </c>
    </row>
    <row r="12618" spans="1:11" x14ac:dyDescent="0.3">
      <c r="A12618" t="s">
        <v>49104</v>
      </c>
      <c r="B12618" t="s">
        <v>49105</v>
      </c>
      <c r="C12618" t="s">
        <v>558</v>
      </c>
      <c r="D12618" t="s">
        <v>49106</v>
      </c>
      <c r="E12618" t="s">
        <v>32599</v>
      </c>
      <c r="F12618" t="s">
        <v>16</v>
      </c>
      <c r="G12618" t="s">
        <v>474</v>
      </c>
      <c r="H12618">
        <v>0</v>
      </c>
      <c r="I12618">
        <v>0</v>
      </c>
      <c r="J12618">
        <v>0</v>
      </c>
      <c r="K12618" t="s">
        <v>49107</v>
      </c>
    </row>
    <row r="12619" spans="1:11" x14ac:dyDescent="0.3">
      <c r="A12619" t="s">
        <v>49108</v>
      </c>
      <c r="C12619" t="s">
        <v>558</v>
      </c>
      <c r="D12619" t="s">
        <v>49109</v>
      </c>
      <c r="E12619" t="s">
        <v>32599</v>
      </c>
      <c r="F12619" t="s">
        <v>16</v>
      </c>
      <c r="G12619" t="s">
        <v>10188</v>
      </c>
      <c r="H12619">
        <v>0</v>
      </c>
      <c r="I12619">
        <v>0</v>
      </c>
      <c r="J12619">
        <v>0</v>
      </c>
      <c r="K12619" t="s">
        <v>49110</v>
      </c>
    </row>
    <row r="12620" spans="1:11" x14ac:dyDescent="0.3">
      <c r="A12620" t="s">
        <v>49111</v>
      </c>
      <c r="B12620" t="s">
        <v>49112</v>
      </c>
      <c r="C12620" t="s">
        <v>20</v>
      </c>
      <c r="D12620" t="s">
        <v>49113</v>
      </c>
      <c r="E12620" t="s">
        <v>33633</v>
      </c>
      <c r="F12620" t="s">
        <v>3074</v>
      </c>
      <c r="G12620" t="s">
        <v>42</v>
      </c>
      <c r="H12620">
        <v>0</v>
      </c>
      <c r="I12620">
        <v>0</v>
      </c>
      <c r="J12620">
        <v>0</v>
      </c>
      <c r="K12620" t="s">
        <v>49114</v>
      </c>
    </row>
    <row r="12621" spans="1:11" x14ac:dyDescent="0.3">
      <c r="A12621" t="s">
        <v>49115</v>
      </c>
      <c r="B12621" t="s">
        <v>49116</v>
      </c>
      <c r="C12621" t="s">
        <v>20</v>
      </c>
      <c r="D12621" t="s">
        <v>49117</v>
      </c>
      <c r="E12621" t="s">
        <v>22</v>
      </c>
      <c r="F12621" t="s">
        <v>2835</v>
      </c>
      <c r="G12621" t="s">
        <v>42</v>
      </c>
      <c r="H12621">
        <v>0</v>
      </c>
      <c r="I12621">
        <v>0</v>
      </c>
      <c r="J12621">
        <v>0</v>
      </c>
      <c r="K12621" t="s">
        <v>49118</v>
      </c>
    </row>
    <row r="12622" spans="1:11" x14ac:dyDescent="0.3">
      <c r="A12622" t="s">
        <v>49119</v>
      </c>
      <c r="B12622" t="s">
        <v>49120</v>
      </c>
      <c r="C12622" t="s">
        <v>27</v>
      </c>
      <c r="D12622" t="s">
        <v>49121</v>
      </c>
      <c r="E12622" t="s">
        <v>47893</v>
      </c>
      <c r="F12622" t="s">
        <v>41</v>
      </c>
      <c r="G12622" t="s">
        <v>42</v>
      </c>
      <c r="H12622">
        <v>0</v>
      </c>
      <c r="I12622">
        <v>0</v>
      </c>
      <c r="J12622">
        <v>0</v>
      </c>
      <c r="K12622" t="s">
        <v>49122</v>
      </c>
    </row>
    <row r="12623" spans="1:11" x14ac:dyDescent="0.3">
      <c r="A12623" t="s">
        <v>49123</v>
      </c>
      <c r="C12623" t="s">
        <v>20</v>
      </c>
      <c r="D12623" t="s">
        <v>49124</v>
      </c>
      <c r="E12623" t="s">
        <v>33633</v>
      </c>
      <c r="F12623" t="s">
        <v>9182</v>
      </c>
      <c r="G12623" t="s">
        <v>42</v>
      </c>
      <c r="H12623">
        <v>0</v>
      </c>
      <c r="I12623">
        <v>0</v>
      </c>
      <c r="J12623">
        <v>0</v>
      </c>
      <c r="K12623" t="s">
        <v>49125</v>
      </c>
    </row>
    <row r="12624" spans="1:11" x14ac:dyDescent="0.3">
      <c r="A12624" t="s">
        <v>49126</v>
      </c>
      <c r="C12624" t="s">
        <v>20</v>
      </c>
      <c r="D12624" t="s">
        <v>49127</v>
      </c>
      <c r="E12624" t="s">
        <v>33633</v>
      </c>
      <c r="F12624" t="s">
        <v>1252</v>
      </c>
      <c r="G12624" t="s">
        <v>42</v>
      </c>
      <c r="H12624">
        <v>0</v>
      </c>
      <c r="I12624">
        <v>0</v>
      </c>
      <c r="J12624">
        <v>0</v>
      </c>
      <c r="K12624" t="s">
        <v>49128</v>
      </c>
    </row>
    <row r="12625" spans="1:11" x14ac:dyDescent="0.3">
      <c r="A12625" t="s">
        <v>49129</v>
      </c>
      <c r="B12625" t="s">
        <v>49130</v>
      </c>
      <c r="C12625" t="s">
        <v>13</v>
      </c>
      <c r="D12625" t="s">
        <v>49131</v>
      </c>
      <c r="E12625" t="s">
        <v>41916</v>
      </c>
      <c r="F12625" t="s">
        <v>4769</v>
      </c>
      <c r="G12625" t="s">
        <v>42</v>
      </c>
      <c r="H12625">
        <v>0</v>
      </c>
      <c r="I12625">
        <v>0</v>
      </c>
      <c r="J12625">
        <v>0</v>
      </c>
      <c r="K12625" t="s">
        <v>49132</v>
      </c>
    </row>
    <row r="12626" spans="1:11" x14ac:dyDescent="0.3">
      <c r="A12626" t="s">
        <v>49133</v>
      </c>
      <c r="B12626" t="s">
        <v>49134</v>
      </c>
      <c r="C12626" t="s">
        <v>558</v>
      </c>
      <c r="D12626" t="s">
        <v>49135</v>
      </c>
      <c r="E12626" t="s">
        <v>32599</v>
      </c>
      <c r="F12626" t="s">
        <v>41</v>
      </c>
      <c r="G12626" t="s">
        <v>42</v>
      </c>
      <c r="H12626">
        <v>0</v>
      </c>
      <c r="I12626">
        <v>0</v>
      </c>
      <c r="J12626">
        <v>0</v>
      </c>
      <c r="K12626" t="s">
        <v>49136</v>
      </c>
    </row>
    <row r="12627" spans="1:11" x14ac:dyDescent="0.3">
      <c r="A12627" t="s">
        <v>49137</v>
      </c>
      <c r="B12627" t="s">
        <v>49138</v>
      </c>
      <c r="C12627" t="s">
        <v>27</v>
      </c>
      <c r="D12627" t="s">
        <v>49139</v>
      </c>
      <c r="E12627" t="s">
        <v>47893</v>
      </c>
      <c r="F12627" t="s">
        <v>41</v>
      </c>
      <c r="G12627" t="s">
        <v>42</v>
      </c>
      <c r="H12627">
        <v>0</v>
      </c>
      <c r="I12627">
        <v>0</v>
      </c>
      <c r="J12627">
        <v>0</v>
      </c>
      <c r="K12627" t="s">
        <v>49140</v>
      </c>
    </row>
    <row r="12628" spans="1:11" x14ac:dyDescent="0.3">
      <c r="A12628" t="s">
        <v>49141</v>
      </c>
      <c r="B12628" t="s">
        <v>49142</v>
      </c>
      <c r="C12628" t="s">
        <v>558</v>
      </c>
      <c r="D12628" t="s">
        <v>49143</v>
      </c>
      <c r="E12628" t="s">
        <v>981</v>
      </c>
      <c r="F12628" t="s">
        <v>16</v>
      </c>
      <c r="G12628" t="s">
        <v>2715</v>
      </c>
      <c r="H12628">
        <v>0</v>
      </c>
      <c r="I12628">
        <v>0</v>
      </c>
      <c r="J12628">
        <v>0</v>
      </c>
      <c r="K12628" t="s">
        <v>49144</v>
      </c>
    </row>
    <row r="12629" spans="1:11" x14ac:dyDescent="0.3">
      <c r="A12629" t="s">
        <v>49145</v>
      </c>
      <c r="B12629" t="s">
        <v>49146</v>
      </c>
      <c r="C12629" t="s">
        <v>20</v>
      </c>
      <c r="D12629" t="s">
        <v>49147</v>
      </c>
      <c r="E12629" t="s">
        <v>22</v>
      </c>
      <c r="F12629" t="s">
        <v>6405</v>
      </c>
      <c r="G12629" t="s">
        <v>42</v>
      </c>
      <c r="H12629">
        <v>0</v>
      </c>
      <c r="I12629">
        <v>0</v>
      </c>
      <c r="J12629">
        <v>0</v>
      </c>
      <c r="K12629" t="s">
        <v>49148</v>
      </c>
    </row>
    <row r="12630" spans="1:11" x14ac:dyDescent="0.3">
      <c r="A12630" t="s">
        <v>49149</v>
      </c>
      <c r="B12630" t="s">
        <v>49150</v>
      </c>
      <c r="C12630" t="s">
        <v>558</v>
      </c>
      <c r="D12630" t="s">
        <v>49151</v>
      </c>
      <c r="E12630" t="s">
        <v>32599</v>
      </c>
      <c r="F12630" t="s">
        <v>41</v>
      </c>
      <c r="G12630" t="s">
        <v>2906</v>
      </c>
      <c r="H12630">
        <v>0</v>
      </c>
      <c r="I12630">
        <v>0</v>
      </c>
      <c r="J12630">
        <v>0</v>
      </c>
      <c r="K12630" t="s">
        <v>49152</v>
      </c>
    </row>
    <row r="12631" spans="1:11" x14ac:dyDescent="0.3">
      <c r="A12631" t="s">
        <v>49153</v>
      </c>
      <c r="B12631" t="s">
        <v>49154</v>
      </c>
      <c r="C12631" t="s">
        <v>27</v>
      </c>
      <c r="D12631" t="s">
        <v>49155</v>
      </c>
      <c r="E12631" t="s">
        <v>47893</v>
      </c>
      <c r="F12631" t="s">
        <v>41</v>
      </c>
      <c r="G12631" t="s">
        <v>42</v>
      </c>
      <c r="H12631">
        <v>0</v>
      </c>
      <c r="I12631">
        <v>0</v>
      </c>
      <c r="J12631">
        <v>0</v>
      </c>
      <c r="K12631" t="s">
        <v>49156</v>
      </c>
    </row>
    <row r="12632" spans="1:11" x14ac:dyDescent="0.3">
      <c r="A12632" t="s">
        <v>49157</v>
      </c>
      <c r="B12632" t="s">
        <v>49158</v>
      </c>
      <c r="C12632" t="s">
        <v>13</v>
      </c>
      <c r="D12632" t="s">
        <v>49159</v>
      </c>
      <c r="E12632" t="s">
        <v>41916</v>
      </c>
      <c r="F12632" t="s">
        <v>16</v>
      </c>
      <c r="G12632" t="s">
        <v>951</v>
      </c>
      <c r="H12632">
        <v>0</v>
      </c>
      <c r="I12632">
        <v>0</v>
      </c>
      <c r="J12632">
        <v>0</v>
      </c>
      <c r="K12632" t="s">
        <v>49160</v>
      </c>
    </row>
    <row r="12633" spans="1:11" x14ac:dyDescent="0.3">
      <c r="A12633" t="s">
        <v>49161</v>
      </c>
      <c r="C12633" t="s">
        <v>20</v>
      </c>
      <c r="D12633" t="s">
        <v>49162</v>
      </c>
      <c r="E12633" t="s">
        <v>33633</v>
      </c>
      <c r="F12633" t="s">
        <v>16</v>
      </c>
      <c r="G12633" t="s">
        <v>42</v>
      </c>
      <c r="H12633">
        <v>0</v>
      </c>
      <c r="I12633">
        <v>0</v>
      </c>
      <c r="J12633">
        <v>0</v>
      </c>
      <c r="K12633" t="s">
        <v>49163</v>
      </c>
    </row>
    <row r="12634" spans="1:11" x14ac:dyDescent="0.3">
      <c r="A12634" t="s">
        <v>49164</v>
      </c>
      <c r="B12634" t="s">
        <v>49165</v>
      </c>
      <c r="C12634" t="s">
        <v>27</v>
      </c>
      <c r="D12634" t="s">
        <v>49166</v>
      </c>
      <c r="E12634" t="s">
        <v>47893</v>
      </c>
      <c r="F12634" t="s">
        <v>41</v>
      </c>
      <c r="G12634" t="s">
        <v>42</v>
      </c>
      <c r="H12634">
        <v>0</v>
      </c>
      <c r="I12634">
        <v>0</v>
      </c>
      <c r="J12634">
        <v>0</v>
      </c>
      <c r="K12634" t="s">
        <v>49167</v>
      </c>
    </row>
    <row r="12635" spans="1:11" x14ac:dyDescent="0.3">
      <c r="A12635" t="s">
        <v>49168</v>
      </c>
      <c r="C12635" t="s">
        <v>20</v>
      </c>
      <c r="D12635" t="s">
        <v>49169</v>
      </c>
      <c r="E12635" t="s">
        <v>33633</v>
      </c>
      <c r="F12635" t="s">
        <v>16</v>
      </c>
      <c r="G12635" t="s">
        <v>42</v>
      </c>
      <c r="H12635">
        <v>0</v>
      </c>
      <c r="I12635">
        <v>0</v>
      </c>
      <c r="J12635">
        <v>0</v>
      </c>
      <c r="K12635" t="s">
        <v>49170</v>
      </c>
    </row>
    <row r="12636" spans="1:11" x14ac:dyDescent="0.3">
      <c r="A12636" t="s">
        <v>49171</v>
      </c>
      <c r="B12636" t="s">
        <v>49172</v>
      </c>
      <c r="C12636" t="s">
        <v>13</v>
      </c>
      <c r="D12636" t="s">
        <v>49173</v>
      </c>
      <c r="E12636" t="s">
        <v>15</v>
      </c>
      <c r="F12636" t="s">
        <v>16</v>
      </c>
      <c r="G12636" t="s">
        <v>12719</v>
      </c>
      <c r="H12636">
        <v>0</v>
      </c>
      <c r="I12636">
        <v>0</v>
      </c>
      <c r="J12636">
        <v>0</v>
      </c>
      <c r="K12636" t="s">
        <v>49174</v>
      </c>
    </row>
    <row r="12637" spans="1:11" x14ac:dyDescent="0.3">
      <c r="A12637" t="s">
        <v>49175</v>
      </c>
      <c r="C12637" t="s">
        <v>558</v>
      </c>
      <c r="D12637" t="e">
        <f>원강</f>
        <v>#NAME?</v>
      </c>
      <c r="E12637" t="s">
        <v>32122</v>
      </c>
      <c r="F12637" t="s">
        <v>1981</v>
      </c>
      <c r="G12637" t="s">
        <v>17224</v>
      </c>
      <c r="H12637">
        <v>0</v>
      </c>
      <c r="I12637">
        <v>0</v>
      </c>
      <c r="J12637">
        <v>0</v>
      </c>
      <c r="K12637" t="s">
        <v>49176</v>
      </c>
    </row>
    <row r="12638" spans="1:11" x14ac:dyDescent="0.3">
      <c r="A12638" t="s">
        <v>49177</v>
      </c>
      <c r="B12638" t="s">
        <v>49178</v>
      </c>
      <c r="C12638" t="s">
        <v>27</v>
      </c>
      <c r="D12638" t="s">
        <v>49179</v>
      </c>
      <c r="E12638" t="s">
        <v>47893</v>
      </c>
      <c r="F12638" t="s">
        <v>41</v>
      </c>
      <c r="G12638" t="s">
        <v>42</v>
      </c>
      <c r="H12638">
        <v>0</v>
      </c>
      <c r="I12638">
        <v>0</v>
      </c>
      <c r="J12638">
        <v>0</v>
      </c>
      <c r="K12638" t="s">
        <v>49180</v>
      </c>
    </row>
    <row r="12639" spans="1:11" x14ac:dyDescent="0.3">
      <c r="A12639" t="s">
        <v>49181</v>
      </c>
      <c r="C12639" t="s">
        <v>27</v>
      </c>
      <c r="D12639" t="s">
        <v>49182</v>
      </c>
      <c r="E12639" t="s">
        <v>47893</v>
      </c>
      <c r="F12639" t="s">
        <v>41</v>
      </c>
      <c r="G12639" t="s">
        <v>42</v>
      </c>
      <c r="H12639">
        <v>0</v>
      </c>
      <c r="I12639">
        <v>0</v>
      </c>
      <c r="J12639">
        <v>0</v>
      </c>
      <c r="K12639" t="s">
        <v>49183</v>
      </c>
    </row>
    <row r="12640" spans="1:11" x14ac:dyDescent="0.3">
      <c r="A12640" t="s">
        <v>49184</v>
      </c>
      <c r="B12640" t="s">
        <v>49185</v>
      </c>
      <c r="C12640" t="s">
        <v>20</v>
      </c>
      <c r="D12640" t="s">
        <v>49186</v>
      </c>
      <c r="E12640" t="s">
        <v>33633</v>
      </c>
      <c r="F12640" t="s">
        <v>2703</v>
      </c>
      <c r="G12640" t="s">
        <v>42</v>
      </c>
      <c r="H12640">
        <v>0</v>
      </c>
      <c r="I12640">
        <v>0</v>
      </c>
      <c r="J12640">
        <v>0</v>
      </c>
      <c r="K12640" t="s">
        <v>49187</v>
      </c>
    </row>
    <row r="12641" spans="1:11" x14ac:dyDescent="0.3">
      <c r="A12641" t="s">
        <v>49188</v>
      </c>
      <c r="B12641" t="s">
        <v>49189</v>
      </c>
      <c r="C12641" t="s">
        <v>558</v>
      </c>
      <c r="D12641" t="s">
        <v>49190</v>
      </c>
      <c r="E12641" t="s">
        <v>1122</v>
      </c>
      <c r="F12641" t="s">
        <v>8485</v>
      </c>
      <c r="G12641" t="s">
        <v>42</v>
      </c>
      <c r="H12641">
        <v>0</v>
      </c>
      <c r="I12641">
        <v>0</v>
      </c>
      <c r="J12641">
        <v>0</v>
      </c>
      <c r="K12641" t="s">
        <v>49191</v>
      </c>
    </row>
    <row r="12642" spans="1:11" x14ac:dyDescent="0.3">
      <c r="A12642" t="s">
        <v>49192</v>
      </c>
      <c r="B12642" t="s">
        <v>49193</v>
      </c>
      <c r="C12642" t="s">
        <v>558</v>
      </c>
      <c r="D12642" t="s">
        <v>49194</v>
      </c>
      <c r="E12642" t="s">
        <v>32599</v>
      </c>
      <c r="F12642" t="s">
        <v>41</v>
      </c>
      <c r="G12642" t="s">
        <v>42</v>
      </c>
      <c r="H12642">
        <v>0</v>
      </c>
      <c r="I12642">
        <v>0</v>
      </c>
      <c r="J12642">
        <v>0</v>
      </c>
      <c r="K12642" t="s">
        <v>49195</v>
      </c>
    </row>
    <row r="12643" spans="1:11" x14ac:dyDescent="0.3">
      <c r="A12643" t="s">
        <v>49196</v>
      </c>
      <c r="C12643" t="s">
        <v>27</v>
      </c>
      <c r="D12643" t="s">
        <v>49197</v>
      </c>
      <c r="E12643" t="s">
        <v>47893</v>
      </c>
      <c r="F12643" t="s">
        <v>41</v>
      </c>
      <c r="G12643" t="s">
        <v>42</v>
      </c>
      <c r="H12643">
        <v>0</v>
      </c>
      <c r="I12643">
        <v>0</v>
      </c>
      <c r="J12643">
        <v>0</v>
      </c>
      <c r="K12643" t="s">
        <v>49198</v>
      </c>
    </row>
    <row r="12644" spans="1:11" x14ac:dyDescent="0.3">
      <c r="A12644" t="s">
        <v>49199</v>
      </c>
      <c r="C12644" t="s">
        <v>27</v>
      </c>
      <c r="D12644" t="s">
        <v>49200</v>
      </c>
      <c r="E12644" t="s">
        <v>47893</v>
      </c>
      <c r="F12644" t="s">
        <v>41</v>
      </c>
      <c r="G12644" t="s">
        <v>42</v>
      </c>
      <c r="H12644">
        <v>0</v>
      </c>
      <c r="I12644">
        <v>0</v>
      </c>
      <c r="J12644">
        <v>0</v>
      </c>
      <c r="K12644" t="s">
        <v>49201</v>
      </c>
    </row>
    <row r="12645" spans="1:11" x14ac:dyDescent="0.3">
      <c r="A12645" t="s">
        <v>49202</v>
      </c>
      <c r="C12645" t="s">
        <v>27</v>
      </c>
      <c r="D12645" t="s">
        <v>49203</v>
      </c>
      <c r="E12645" t="s">
        <v>47893</v>
      </c>
      <c r="F12645" t="s">
        <v>41</v>
      </c>
      <c r="G12645" t="s">
        <v>42</v>
      </c>
      <c r="H12645">
        <v>0</v>
      </c>
      <c r="I12645">
        <v>0</v>
      </c>
      <c r="J12645">
        <v>0</v>
      </c>
      <c r="K12645" t="s">
        <v>49204</v>
      </c>
    </row>
    <row r="12646" spans="1:11" x14ac:dyDescent="0.3">
      <c r="A12646" t="s">
        <v>49205</v>
      </c>
      <c r="B12646" t="s">
        <v>49206</v>
      </c>
      <c r="C12646" t="s">
        <v>27</v>
      </c>
      <c r="D12646" t="s">
        <v>49207</v>
      </c>
      <c r="E12646" t="s">
        <v>29</v>
      </c>
      <c r="F12646" t="s">
        <v>41</v>
      </c>
      <c r="G12646" t="s">
        <v>42</v>
      </c>
      <c r="H12646">
        <v>0</v>
      </c>
      <c r="I12646">
        <v>0</v>
      </c>
      <c r="J12646">
        <v>0</v>
      </c>
      <c r="K12646" t="s">
        <v>49208</v>
      </c>
    </row>
    <row r="12647" spans="1:11" x14ac:dyDescent="0.3">
      <c r="A12647" t="s">
        <v>49209</v>
      </c>
      <c r="B12647" t="s">
        <v>49210</v>
      </c>
      <c r="C12647" t="s">
        <v>558</v>
      </c>
      <c r="D12647" t="s">
        <v>49211</v>
      </c>
      <c r="E12647" t="s">
        <v>1122</v>
      </c>
      <c r="F12647" t="s">
        <v>18427</v>
      </c>
      <c r="G12647" t="s">
        <v>42</v>
      </c>
      <c r="H12647">
        <v>0</v>
      </c>
      <c r="I12647">
        <v>0</v>
      </c>
      <c r="J12647">
        <v>0</v>
      </c>
      <c r="K12647" t="s">
        <v>49212</v>
      </c>
    </row>
    <row r="12648" spans="1:11" x14ac:dyDescent="0.3">
      <c r="A12648" t="s">
        <v>49213</v>
      </c>
      <c r="B12648" t="s">
        <v>49214</v>
      </c>
      <c r="C12648" t="s">
        <v>27</v>
      </c>
      <c r="D12648" t="s">
        <v>49215</v>
      </c>
      <c r="E12648" t="s">
        <v>47893</v>
      </c>
      <c r="F12648" t="s">
        <v>41</v>
      </c>
      <c r="G12648" t="s">
        <v>42</v>
      </c>
      <c r="H12648">
        <v>0</v>
      </c>
      <c r="I12648">
        <v>0</v>
      </c>
      <c r="J12648">
        <v>0</v>
      </c>
      <c r="K12648" t="s">
        <v>49216</v>
      </c>
    </row>
    <row r="12649" spans="1:11" x14ac:dyDescent="0.3">
      <c r="A12649" t="s">
        <v>49217</v>
      </c>
      <c r="B12649" t="s">
        <v>49218</v>
      </c>
      <c r="C12649" t="s">
        <v>27</v>
      </c>
      <c r="D12649" t="s">
        <v>49219</v>
      </c>
      <c r="E12649" t="s">
        <v>47893</v>
      </c>
      <c r="F12649" t="s">
        <v>41</v>
      </c>
      <c r="G12649" t="s">
        <v>42</v>
      </c>
      <c r="H12649">
        <v>0</v>
      </c>
      <c r="I12649">
        <v>0</v>
      </c>
      <c r="J12649">
        <v>0</v>
      </c>
      <c r="K12649" t="s">
        <v>49220</v>
      </c>
    </row>
    <row r="12650" spans="1:11" x14ac:dyDescent="0.3">
      <c r="A12650" t="s">
        <v>49221</v>
      </c>
      <c r="B12650" t="s">
        <v>49222</v>
      </c>
      <c r="C12650" t="s">
        <v>27</v>
      </c>
      <c r="D12650" t="s">
        <v>49223</v>
      </c>
      <c r="E12650" t="s">
        <v>47893</v>
      </c>
      <c r="F12650" t="s">
        <v>41</v>
      </c>
      <c r="G12650" t="s">
        <v>42</v>
      </c>
      <c r="H12650">
        <v>0</v>
      </c>
      <c r="I12650">
        <v>0</v>
      </c>
      <c r="J12650">
        <v>0</v>
      </c>
      <c r="K12650" t="s">
        <v>49224</v>
      </c>
    </row>
    <row r="12651" spans="1:11" x14ac:dyDescent="0.3">
      <c r="A12651" t="s">
        <v>49225</v>
      </c>
      <c r="B12651" t="s">
        <v>49226</v>
      </c>
      <c r="C12651" t="s">
        <v>558</v>
      </c>
      <c r="D12651" t="s">
        <v>49227</v>
      </c>
      <c r="E12651" t="s">
        <v>32599</v>
      </c>
      <c r="F12651" t="s">
        <v>16</v>
      </c>
      <c r="G12651" t="s">
        <v>1488</v>
      </c>
      <c r="H12651">
        <v>0</v>
      </c>
      <c r="I12651">
        <v>0</v>
      </c>
      <c r="J12651">
        <v>0</v>
      </c>
      <c r="K12651" t="s">
        <v>49228</v>
      </c>
    </row>
    <row r="12652" spans="1:11" x14ac:dyDescent="0.3">
      <c r="A12652" t="s">
        <v>49229</v>
      </c>
      <c r="B12652" t="s">
        <v>49230</v>
      </c>
      <c r="C12652" t="s">
        <v>558</v>
      </c>
      <c r="D12652" t="s">
        <v>49231</v>
      </c>
      <c r="E12652" t="s">
        <v>32599</v>
      </c>
      <c r="F12652" t="s">
        <v>16</v>
      </c>
      <c r="G12652" t="s">
        <v>31456</v>
      </c>
      <c r="H12652">
        <v>0</v>
      </c>
      <c r="I12652">
        <v>0</v>
      </c>
      <c r="J12652">
        <v>0</v>
      </c>
      <c r="K12652" t="s">
        <v>49232</v>
      </c>
    </row>
    <row r="12653" spans="1:11" x14ac:dyDescent="0.3">
      <c r="A12653" t="s">
        <v>49233</v>
      </c>
      <c r="B12653" t="s">
        <v>49234</v>
      </c>
      <c r="C12653" t="s">
        <v>27</v>
      </c>
      <c r="D12653" t="s">
        <v>49235</v>
      </c>
      <c r="E12653" t="s">
        <v>29</v>
      </c>
      <c r="F12653" t="s">
        <v>41</v>
      </c>
      <c r="G12653" t="s">
        <v>42</v>
      </c>
      <c r="H12653">
        <v>0</v>
      </c>
      <c r="I12653">
        <v>0</v>
      </c>
      <c r="J12653">
        <v>0</v>
      </c>
      <c r="K12653" t="s">
        <v>49236</v>
      </c>
    </row>
    <row r="12654" spans="1:11" x14ac:dyDescent="0.3">
      <c r="A12654" t="s">
        <v>49237</v>
      </c>
      <c r="B12654" t="s">
        <v>49238</v>
      </c>
      <c r="C12654" t="s">
        <v>558</v>
      </c>
      <c r="D12654" t="s">
        <v>49239</v>
      </c>
      <c r="E12654" t="s">
        <v>1462</v>
      </c>
      <c r="F12654" t="s">
        <v>379</v>
      </c>
      <c r="G12654" t="s">
        <v>3422</v>
      </c>
      <c r="H12654">
        <v>0</v>
      </c>
      <c r="I12654">
        <v>0</v>
      </c>
      <c r="J12654">
        <v>0</v>
      </c>
      <c r="K12654" t="s">
        <v>49240</v>
      </c>
    </row>
    <row r="12655" spans="1:11" x14ac:dyDescent="0.3">
      <c r="A12655" t="s">
        <v>49241</v>
      </c>
      <c r="B12655" t="s">
        <v>49242</v>
      </c>
      <c r="C12655" t="s">
        <v>13</v>
      </c>
      <c r="D12655" t="s">
        <v>49243</v>
      </c>
      <c r="E12655" t="s">
        <v>41916</v>
      </c>
      <c r="F12655" t="s">
        <v>16</v>
      </c>
      <c r="G12655" t="s">
        <v>49244</v>
      </c>
      <c r="H12655">
        <v>0</v>
      </c>
      <c r="I12655">
        <v>0</v>
      </c>
      <c r="J12655">
        <v>0</v>
      </c>
      <c r="K12655" t="s">
        <v>49245</v>
      </c>
    </row>
    <row r="12656" spans="1:11" x14ac:dyDescent="0.3">
      <c r="A12656" t="s">
        <v>49246</v>
      </c>
      <c r="B12656" t="s">
        <v>49247</v>
      </c>
      <c r="C12656" t="s">
        <v>20</v>
      </c>
      <c r="D12656" t="s">
        <v>49248</v>
      </c>
      <c r="E12656" t="s">
        <v>33633</v>
      </c>
      <c r="F12656" t="s">
        <v>1531</v>
      </c>
      <c r="G12656" t="s">
        <v>42</v>
      </c>
      <c r="H12656">
        <v>0</v>
      </c>
      <c r="I12656">
        <v>0</v>
      </c>
      <c r="J12656">
        <v>0</v>
      </c>
      <c r="K12656" t="s">
        <v>49249</v>
      </c>
    </row>
    <row r="12657" spans="1:11" x14ac:dyDescent="0.3">
      <c r="A12657" t="s">
        <v>49250</v>
      </c>
      <c r="B12657" t="s">
        <v>49251</v>
      </c>
      <c r="C12657" t="s">
        <v>558</v>
      </c>
      <c r="D12657" t="s">
        <v>49252</v>
      </c>
      <c r="E12657" t="s">
        <v>1462</v>
      </c>
      <c r="F12657" t="s">
        <v>11311</v>
      </c>
      <c r="G12657" t="s">
        <v>3301</v>
      </c>
      <c r="H12657">
        <v>0</v>
      </c>
      <c r="I12657">
        <v>0</v>
      </c>
      <c r="J12657">
        <v>0</v>
      </c>
      <c r="K12657" t="s">
        <v>49253</v>
      </c>
    </row>
    <row r="12658" spans="1:11" x14ac:dyDescent="0.3">
      <c r="A12658" t="s">
        <v>49254</v>
      </c>
      <c r="B12658" t="s">
        <v>49255</v>
      </c>
      <c r="C12658" t="s">
        <v>466</v>
      </c>
      <c r="D12658" t="s">
        <v>49256</v>
      </c>
      <c r="E12658" t="s">
        <v>41948</v>
      </c>
      <c r="F12658" t="s">
        <v>16</v>
      </c>
      <c r="G12658" t="s">
        <v>4712</v>
      </c>
      <c r="H12658">
        <v>0</v>
      </c>
      <c r="I12658">
        <v>0</v>
      </c>
      <c r="J12658">
        <v>0</v>
      </c>
      <c r="K12658" t="s">
        <v>49257</v>
      </c>
    </row>
    <row r="12659" spans="1:11" x14ac:dyDescent="0.3">
      <c r="A12659" t="s">
        <v>49258</v>
      </c>
      <c r="B12659" t="s">
        <v>49259</v>
      </c>
      <c r="C12659" t="s">
        <v>27</v>
      </c>
      <c r="D12659" t="s">
        <v>49260</v>
      </c>
      <c r="E12659" t="s">
        <v>47893</v>
      </c>
      <c r="F12659" t="s">
        <v>41</v>
      </c>
      <c r="G12659" t="s">
        <v>42</v>
      </c>
      <c r="H12659">
        <v>0</v>
      </c>
      <c r="I12659">
        <v>0</v>
      </c>
      <c r="J12659">
        <v>0</v>
      </c>
      <c r="K12659" t="s">
        <v>49261</v>
      </c>
    </row>
    <row r="12660" spans="1:11" x14ac:dyDescent="0.3">
      <c r="A12660" t="s">
        <v>49262</v>
      </c>
      <c r="B12660" t="s">
        <v>49263</v>
      </c>
      <c r="C12660" t="s">
        <v>20</v>
      </c>
      <c r="D12660" t="s">
        <v>49264</v>
      </c>
      <c r="E12660" t="s">
        <v>33633</v>
      </c>
      <c r="F12660" t="s">
        <v>1715</v>
      </c>
      <c r="G12660" t="s">
        <v>42</v>
      </c>
      <c r="H12660">
        <v>0</v>
      </c>
      <c r="I12660">
        <v>0</v>
      </c>
      <c r="J12660">
        <v>0</v>
      </c>
      <c r="K12660" t="s">
        <v>49265</v>
      </c>
    </row>
    <row r="12661" spans="1:11" x14ac:dyDescent="0.3">
      <c r="A12661" t="s">
        <v>49266</v>
      </c>
      <c r="C12661" t="s">
        <v>27</v>
      </c>
      <c r="D12661" t="s">
        <v>49267</v>
      </c>
      <c r="E12661" t="s">
        <v>29</v>
      </c>
      <c r="F12661" t="s">
        <v>41</v>
      </c>
      <c r="G12661" t="s">
        <v>42</v>
      </c>
      <c r="H12661">
        <v>0</v>
      </c>
      <c r="I12661">
        <v>0</v>
      </c>
      <c r="J12661">
        <v>0</v>
      </c>
      <c r="K12661" t="s">
        <v>49268</v>
      </c>
    </row>
    <row r="12662" spans="1:11" x14ac:dyDescent="0.3">
      <c r="A12662" t="s">
        <v>49269</v>
      </c>
      <c r="B12662" t="s">
        <v>49270</v>
      </c>
      <c r="C12662" t="s">
        <v>20</v>
      </c>
      <c r="D12662" t="s">
        <v>49271</v>
      </c>
      <c r="E12662" t="s">
        <v>33633</v>
      </c>
      <c r="F12662" t="s">
        <v>4875</v>
      </c>
      <c r="G12662" t="s">
        <v>42</v>
      </c>
      <c r="H12662">
        <v>0</v>
      </c>
      <c r="I12662">
        <v>0</v>
      </c>
      <c r="J12662">
        <v>0</v>
      </c>
      <c r="K12662" t="s">
        <v>49272</v>
      </c>
    </row>
    <row r="12663" spans="1:11" x14ac:dyDescent="0.3">
      <c r="A12663" t="s">
        <v>49273</v>
      </c>
      <c r="B12663" t="s">
        <v>49274</v>
      </c>
      <c r="C12663" t="s">
        <v>20</v>
      </c>
      <c r="D12663" t="s">
        <v>49275</v>
      </c>
      <c r="E12663" t="s">
        <v>33633</v>
      </c>
      <c r="F12663" t="s">
        <v>16</v>
      </c>
      <c r="G12663" t="s">
        <v>3581</v>
      </c>
      <c r="H12663">
        <v>0</v>
      </c>
      <c r="I12663">
        <v>0</v>
      </c>
      <c r="J12663">
        <v>0</v>
      </c>
      <c r="K12663" t="s">
        <v>49276</v>
      </c>
    </row>
    <row r="12664" spans="1:11" x14ac:dyDescent="0.3">
      <c r="A12664" t="s">
        <v>49277</v>
      </c>
      <c r="B12664" t="s">
        <v>49278</v>
      </c>
      <c r="C12664" t="s">
        <v>27</v>
      </c>
      <c r="D12664" t="s">
        <v>49279</v>
      </c>
      <c r="E12664" t="s">
        <v>47893</v>
      </c>
      <c r="F12664" t="s">
        <v>41</v>
      </c>
      <c r="G12664" t="s">
        <v>42</v>
      </c>
      <c r="H12664">
        <v>0</v>
      </c>
      <c r="I12664">
        <v>0</v>
      </c>
      <c r="J12664">
        <v>0</v>
      </c>
      <c r="K12664" t="s">
        <v>49280</v>
      </c>
    </row>
    <row r="12665" spans="1:11" x14ac:dyDescent="0.3">
      <c r="A12665" t="s">
        <v>49281</v>
      </c>
      <c r="B12665" t="s">
        <v>42295</v>
      </c>
      <c r="C12665" t="s">
        <v>27</v>
      </c>
      <c r="D12665" t="s">
        <v>49282</v>
      </c>
      <c r="E12665" t="s">
        <v>47893</v>
      </c>
      <c r="F12665" t="s">
        <v>41</v>
      </c>
      <c r="G12665" t="s">
        <v>42</v>
      </c>
      <c r="H12665">
        <v>0</v>
      </c>
      <c r="I12665">
        <v>0</v>
      </c>
      <c r="J12665">
        <v>0</v>
      </c>
      <c r="K12665" t="s">
        <v>49283</v>
      </c>
    </row>
    <row r="12666" spans="1:11" x14ac:dyDescent="0.3">
      <c r="A12666" t="s">
        <v>49284</v>
      </c>
      <c r="B12666" t="s">
        <v>49285</v>
      </c>
      <c r="C12666" t="s">
        <v>1159</v>
      </c>
      <c r="D12666" t="s">
        <v>49286</v>
      </c>
      <c r="E12666" t="s">
        <v>14853</v>
      </c>
      <c r="F12666" t="s">
        <v>16</v>
      </c>
      <c r="G12666" t="s">
        <v>5578</v>
      </c>
      <c r="H12666">
        <v>0</v>
      </c>
      <c r="I12666">
        <v>0</v>
      </c>
      <c r="J12666">
        <v>0</v>
      </c>
      <c r="K12666" t="s">
        <v>49287</v>
      </c>
    </row>
    <row r="12667" spans="1:11" x14ac:dyDescent="0.3">
      <c r="A12667" t="s">
        <v>49288</v>
      </c>
      <c r="B12667" t="s">
        <v>49289</v>
      </c>
      <c r="C12667" t="s">
        <v>27</v>
      </c>
      <c r="D12667" t="s">
        <v>49290</v>
      </c>
      <c r="E12667" t="s">
        <v>29</v>
      </c>
      <c r="F12667" t="s">
        <v>41</v>
      </c>
      <c r="G12667" t="s">
        <v>42</v>
      </c>
      <c r="H12667">
        <v>0</v>
      </c>
      <c r="I12667">
        <v>0</v>
      </c>
      <c r="J12667">
        <v>0</v>
      </c>
      <c r="K12667" t="s">
        <v>49291</v>
      </c>
    </row>
    <row r="12668" spans="1:11" x14ac:dyDescent="0.3">
      <c r="A12668" t="s">
        <v>49292</v>
      </c>
      <c r="B12668" t="s">
        <v>49293</v>
      </c>
      <c r="C12668" t="s">
        <v>1159</v>
      </c>
      <c r="D12668" t="s">
        <v>49294</v>
      </c>
      <c r="E12668" t="s">
        <v>14853</v>
      </c>
      <c r="F12668" t="s">
        <v>16</v>
      </c>
      <c r="G12668" t="s">
        <v>5578</v>
      </c>
      <c r="H12668">
        <v>0</v>
      </c>
      <c r="I12668">
        <v>0</v>
      </c>
      <c r="J12668">
        <v>0</v>
      </c>
      <c r="K12668" t="s">
        <v>49295</v>
      </c>
    </row>
    <row r="12669" spans="1:11" x14ac:dyDescent="0.3">
      <c r="A12669" t="s">
        <v>49296</v>
      </c>
      <c r="B12669" t="s">
        <v>49297</v>
      </c>
      <c r="C12669" t="s">
        <v>13</v>
      </c>
      <c r="D12669" t="s">
        <v>49298</v>
      </c>
      <c r="E12669" t="s">
        <v>41916</v>
      </c>
      <c r="F12669" t="s">
        <v>2892</v>
      </c>
      <c r="G12669" t="s">
        <v>42</v>
      </c>
      <c r="H12669">
        <v>0</v>
      </c>
      <c r="I12669">
        <v>0</v>
      </c>
      <c r="J12669">
        <v>0</v>
      </c>
      <c r="K12669" t="s">
        <v>49299</v>
      </c>
    </row>
    <row r="12670" spans="1:11" x14ac:dyDescent="0.3">
      <c r="A12670" t="s">
        <v>49300</v>
      </c>
      <c r="B12670" t="s">
        <v>49301</v>
      </c>
      <c r="C12670" t="s">
        <v>27</v>
      </c>
      <c r="D12670" t="s">
        <v>49302</v>
      </c>
      <c r="E12670" t="s">
        <v>47893</v>
      </c>
      <c r="F12670" t="s">
        <v>41</v>
      </c>
      <c r="G12670" t="s">
        <v>42</v>
      </c>
      <c r="H12670">
        <v>0</v>
      </c>
      <c r="I12670">
        <v>0</v>
      </c>
      <c r="J12670">
        <v>0</v>
      </c>
      <c r="K12670" t="s">
        <v>49303</v>
      </c>
    </row>
    <row r="12671" spans="1:11" x14ac:dyDescent="0.3">
      <c r="A12671" t="s">
        <v>49304</v>
      </c>
      <c r="B12671" t="s">
        <v>49305</v>
      </c>
      <c r="C12671" t="s">
        <v>13</v>
      </c>
      <c r="D12671" t="s">
        <v>49306</v>
      </c>
      <c r="E12671" t="s">
        <v>41916</v>
      </c>
      <c r="F12671" t="s">
        <v>16</v>
      </c>
      <c r="G12671" t="s">
        <v>26074</v>
      </c>
      <c r="H12671">
        <v>0</v>
      </c>
      <c r="I12671">
        <v>0</v>
      </c>
      <c r="J12671">
        <v>0</v>
      </c>
      <c r="K12671" t="s">
        <v>49307</v>
      </c>
    </row>
    <row r="12672" spans="1:11" x14ac:dyDescent="0.3">
      <c r="A12672" t="s">
        <v>49308</v>
      </c>
      <c r="B12672" t="s">
        <v>49309</v>
      </c>
      <c r="C12672" t="s">
        <v>13</v>
      </c>
      <c r="D12672" t="s">
        <v>49310</v>
      </c>
      <c r="E12672" t="s">
        <v>41916</v>
      </c>
      <c r="F12672" t="s">
        <v>16</v>
      </c>
      <c r="G12672" t="s">
        <v>10402</v>
      </c>
      <c r="H12672">
        <v>0</v>
      </c>
      <c r="I12672">
        <v>0</v>
      </c>
      <c r="J12672">
        <v>0</v>
      </c>
      <c r="K12672" t="s">
        <v>49311</v>
      </c>
    </row>
    <row r="12673" spans="1:11" x14ac:dyDescent="0.3">
      <c r="A12673" t="s">
        <v>49312</v>
      </c>
      <c r="B12673" t="s">
        <v>49313</v>
      </c>
      <c r="C12673" t="s">
        <v>27</v>
      </c>
      <c r="D12673" t="s">
        <v>49314</v>
      </c>
      <c r="E12673" t="s">
        <v>47893</v>
      </c>
      <c r="F12673" t="s">
        <v>41</v>
      </c>
      <c r="G12673" t="s">
        <v>469</v>
      </c>
      <c r="H12673">
        <v>0</v>
      </c>
      <c r="I12673">
        <v>0</v>
      </c>
      <c r="J12673">
        <v>0</v>
      </c>
      <c r="K12673" t="s">
        <v>49315</v>
      </c>
    </row>
    <row r="12674" spans="1:11" x14ac:dyDescent="0.3">
      <c r="A12674" t="s">
        <v>49316</v>
      </c>
      <c r="B12674" t="s">
        <v>49317</v>
      </c>
      <c r="C12674" t="s">
        <v>27</v>
      </c>
      <c r="D12674" t="s">
        <v>49318</v>
      </c>
      <c r="E12674" t="s">
        <v>47893</v>
      </c>
      <c r="F12674" t="s">
        <v>41</v>
      </c>
      <c r="G12674" t="s">
        <v>42</v>
      </c>
      <c r="H12674">
        <v>0</v>
      </c>
      <c r="I12674">
        <v>0</v>
      </c>
      <c r="J12674">
        <v>0</v>
      </c>
      <c r="K12674" t="s">
        <v>49319</v>
      </c>
    </row>
    <row r="12675" spans="1:11" x14ac:dyDescent="0.3">
      <c r="A12675" t="s">
        <v>49320</v>
      </c>
      <c r="B12675" t="s">
        <v>17152</v>
      </c>
      <c r="C12675" t="s">
        <v>558</v>
      </c>
      <c r="D12675" t="s">
        <v>49321</v>
      </c>
      <c r="E12675" t="s">
        <v>32122</v>
      </c>
      <c r="F12675" t="s">
        <v>6107</v>
      </c>
      <c r="G12675" t="s">
        <v>17</v>
      </c>
      <c r="H12675">
        <v>0</v>
      </c>
      <c r="I12675">
        <v>0</v>
      </c>
      <c r="J12675">
        <v>0</v>
      </c>
      <c r="K12675" t="s">
        <v>49322</v>
      </c>
    </row>
    <row r="12676" spans="1:11" x14ac:dyDescent="0.3">
      <c r="A12676" t="s">
        <v>49323</v>
      </c>
      <c r="B12676" t="s">
        <v>49324</v>
      </c>
      <c r="C12676" t="s">
        <v>27</v>
      </c>
      <c r="D12676" t="s">
        <v>49325</v>
      </c>
      <c r="E12676" t="s">
        <v>29</v>
      </c>
      <c r="F12676" t="s">
        <v>41</v>
      </c>
      <c r="G12676" t="s">
        <v>42</v>
      </c>
      <c r="H12676">
        <v>0</v>
      </c>
      <c r="I12676">
        <v>0</v>
      </c>
      <c r="J12676">
        <v>0</v>
      </c>
      <c r="K12676" t="s">
        <v>49326</v>
      </c>
    </row>
    <row r="12677" spans="1:11" x14ac:dyDescent="0.3">
      <c r="A12677" t="s">
        <v>49327</v>
      </c>
      <c r="B12677" t="s">
        <v>49328</v>
      </c>
      <c r="C12677" t="s">
        <v>558</v>
      </c>
      <c r="D12677" t="s">
        <v>49329</v>
      </c>
      <c r="E12677" t="s">
        <v>32122</v>
      </c>
      <c r="F12677" t="s">
        <v>4024</v>
      </c>
      <c r="G12677" t="s">
        <v>42</v>
      </c>
      <c r="H12677">
        <v>0</v>
      </c>
      <c r="I12677">
        <v>0</v>
      </c>
      <c r="J12677">
        <v>0</v>
      </c>
      <c r="K12677" t="s">
        <v>49330</v>
      </c>
    </row>
    <row r="12678" spans="1:11" x14ac:dyDescent="0.3">
      <c r="A12678" t="s">
        <v>49331</v>
      </c>
      <c r="B12678" t="s">
        <v>49332</v>
      </c>
      <c r="C12678" t="s">
        <v>558</v>
      </c>
      <c r="D12678" t="s">
        <v>49333</v>
      </c>
      <c r="E12678" t="s">
        <v>32122</v>
      </c>
      <c r="F12678" t="s">
        <v>16</v>
      </c>
      <c r="G12678" t="s">
        <v>12752</v>
      </c>
      <c r="H12678">
        <v>0</v>
      </c>
      <c r="I12678">
        <v>0</v>
      </c>
      <c r="J12678">
        <v>0</v>
      </c>
      <c r="K12678" t="s">
        <v>49334</v>
      </c>
    </row>
    <row r="12679" spans="1:11" x14ac:dyDescent="0.3">
      <c r="A12679" t="s">
        <v>49335</v>
      </c>
      <c r="B12679" t="s">
        <v>49336</v>
      </c>
      <c r="C12679" t="s">
        <v>558</v>
      </c>
      <c r="D12679" t="s">
        <v>49337</v>
      </c>
      <c r="E12679" t="s">
        <v>32122</v>
      </c>
      <c r="F12679" t="s">
        <v>2731</v>
      </c>
      <c r="G12679" t="s">
        <v>42</v>
      </c>
      <c r="H12679">
        <v>0</v>
      </c>
      <c r="I12679">
        <v>0</v>
      </c>
      <c r="J12679">
        <v>0</v>
      </c>
      <c r="K12679" t="s">
        <v>49338</v>
      </c>
    </row>
    <row r="12680" spans="1:11" x14ac:dyDescent="0.3">
      <c r="A12680" t="s">
        <v>49339</v>
      </c>
      <c r="B12680" t="s">
        <v>49340</v>
      </c>
      <c r="C12680" t="s">
        <v>13</v>
      </c>
      <c r="D12680" t="s">
        <v>49341</v>
      </c>
      <c r="E12680" t="s">
        <v>41916</v>
      </c>
      <c r="F12680" t="s">
        <v>16</v>
      </c>
      <c r="G12680" t="s">
        <v>12652</v>
      </c>
      <c r="H12680">
        <v>0</v>
      </c>
      <c r="I12680">
        <v>0</v>
      </c>
      <c r="J12680">
        <v>0</v>
      </c>
      <c r="K12680" t="s">
        <v>49342</v>
      </c>
    </row>
    <row r="12681" spans="1:11" x14ac:dyDescent="0.3">
      <c r="A12681" t="s">
        <v>49343</v>
      </c>
      <c r="B12681" t="s">
        <v>49344</v>
      </c>
      <c r="C12681" t="s">
        <v>27</v>
      </c>
      <c r="D12681" t="s">
        <v>49345</v>
      </c>
      <c r="E12681" t="s">
        <v>47893</v>
      </c>
      <c r="F12681" t="s">
        <v>41</v>
      </c>
      <c r="G12681" t="s">
        <v>42</v>
      </c>
      <c r="H12681">
        <v>0</v>
      </c>
      <c r="I12681">
        <v>0</v>
      </c>
      <c r="J12681">
        <v>0</v>
      </c>
      <c r="K12681" t="s">
        <v>49346</v>
      </c>
    </row>
    <row r="12682" spans="1:11" x14ac:dyDescent="0.3">
      <c r="A12682" t="s">
        <v>49347</v>
      </c>
      <c r="B12682" t="s">
        <v>49348</v>
      </c>
      <c r="C12682" t="s">
        <v>20</v>
      </c>
      <c r="D12682" t="s">
        <v>49349</v>
      </c>
      <c r="E12682" t="s">
        <v>33633</v>
      </c>
      <c r="F12682" t="s">
        <v>16</v>
      </c>
      <c r="G12682" t="s">
        <v>22797</v>
      </c>
      <c r="H12682">
        <v>0</v>
      </c>
      <c r="I12682">
        <v>0</v>
      </c>
      <c r="J12682">
        <v>0</v>
      </c>
      <c r="K12682" t="s">
        <v>49350</v>
      </c>
    </row>
    <row r="12683" spans="1:11" x14ac:dyDescent="0.3">
      <c r="A12683" t="s">
        <v>49351</v>
      </c>
      <c r="B12683" t="s">
        <v>49352</v>
      </c>
      <c r="C12683" t="s">
        <v>27</v>
      </c>
      <c r="D12683" t="s">
        <v>49353</v>
      </c>
      <c r="E12683" t="s">
        <v>47893</v>
      </c>
      <c r="F12683" t="s">
        <v>41</v>
      </c>
      <c r="G12683" t="s">
        <v>42</v>
      </c>
      <c r="H12683">
        <v>0</v>
      </c>
      <c r="I12683">
        <v>0</v>
      </c>
      <c r="J12683">
        <v>0</v>
      </c>
      <c r="K12683" t="s">
        <v>49354</v>
      </c>
    </row>
    <row r="12684" spans="1:11" x14ac:dyDescent="0.3">
      <c r="A12684" t="s">
        <v>49355</v>
      </c>
      <c r="B12684" t="s">
        <v>49356</v>
      </c>
      <c r="C12684" t="s">
        <v>558</v>
      </c>
      <c r="D12684" t="s">
        <v>49357</v>
      </c>
      <c r="E12684" t="s">
        <v>28510</v>
      </c>
      <c r="F12684" t="s">
        <v>16</v>
      </c>
      <c r="G12684" t="s">
        <v>6760</v>
      </c>
      <c r="H12684">
        <v>0</v>
      </c>
      <c r="I12684">
        <v>0</v>
      </c>
      <c r="J12684">
        <v>0</v>
      </c>
      <c r="K12684" t="s">
        <v>49358</v>
      </c>
    </row>
    <row r="12685" spans="1:11" x14ac:dyDescent="0.3">
      <c r="A12685" t="s">
        <v>49359</v>
      </c>
      <c r="B12685" t="s">
        <v>49360</v>
      </c>
      <c r="C12685" t="s">
        <v>13</v>
      </c>
      <c r="D12685" t="s">
        <v>49361</v>
      </c>
      <c r="E12685" t="s">
        <v>41916</v>
      </c>
      <c r="F12685" t="s">
        <v>16</v>
      </c>
      <c r="G12685" t="s">
        <v>8055</v>
      </c>
      <c r="H12685">
        <v>0</v>
      </c>
      <c r="I12685">
        <v>0</v>
      </c>
      <c r="J12685">
        <v>0</v>
      </c>
      <c r="K12685" t="s">
        <v>49362</v>
      </c>
    </row>
    <row r="12686" spans="1:11" x14ac:dyDescent="0.3">
      <c r="A12686" t="s">
        <v>49363</v>
      </c>
      <c r="C12686" t="s">
        <v>27</v>
      </c>
      <c r="D12686" t="s">
        <v>49364</v>
      </c>
      <c r="E12686" t="s">
        <v>47893</v>
      </c>
      <c r="F12686" t="s">
        <v>16</v>
      </c>
      <c r="G12686" t="s">
        <v>42</v>
      </c>
      <c r="H12686">
        <v>0</v>
      </c>
      <c r="I12686">
        <v>0</v>
      </c>
      <c r="J12686">
        <v>0</v>
      </c>
      <c r="K12686" t="s">
        <v>49365</v>
      </c>
    </row>
    <row r="12687" spans="1:11" x14ac:dyDescent="0.3">
      <c r="A12687" t="s">
        <v>49366</v>
      </c>
      <c r="B12687" t="s">
        <v>49367</v>
      </c>
      <c r="C12687" t="s">
        <v>13</v>
      </c>
      <c r="D12687" t="s">
        <v>49368</v>
      </c>
      <c r="E12687" t="s">
        <v>41916</v>
      </c>
      <c r="F12687" t="s">
        <v>16</v>
      </c>
      <c r="G12687" t="s">
        <v>15333</v>
      </c>
      <c r="H12687">
        <v>0</v>
      </c>
      <c r="I12687">
        <v>0</v>
      </c>
      <c r="J12687">
        <v>0</v>
      </c>
      <c r="K12687" t="s">
        <v>49369</v>
      </c>
    </row>
    <row r="12688" spans="1:11" x14ac:dyDescent="0.3">
      <c r="A12688" t="s">
        <v>49370</v>
      </c>
      <c r="B12688" t="s">
        <v>49371</v>
      </c>
      <c r="C12688" t="s">
        <v>20</v>
      </c>
      <c r="D12688" t="s">
        <v>49372</v>
      </c>
      <c r="E12688" t="s">
        <v>33633</v>
      </c>
      <c r="F12688" t="s">
        <v>16</v>
      </c>
      <c r="G12688" t="s">
        <v>14745</v>
      </c>
      <c r="H12688">
        <v>0</v>
      </c>
      <c r="I12688">
        <v>0</v>
      </c>
      <c r="J12688">
        <v>0</v>
      </c>
      <c r="K12688" t="s">
        <v>49373</v>
      </c>
    </row>
    <row r="12689" spans="1:11" x14ac:dyDescent="0.3">
      <c r="A12689" t="s">
        <v>49374</v>
      </c>
      <c r="B12689" t="s">
        <v>49375</v>
      </c>
      <c r="C12689" t="s">
        <v>27</v>
      </c>
      <c r="D12689" t="s">
        <v>49376</v>
      </c>
      <c r="E12689" t="s">
        <v>47893</v>
      </c>
      <c r="F12689" t="s">
        <v>41</v>
      </c>
      <c r="G12689" t="s">
        <v>42</v>
      </c>
      <c r="H12689">
        <v>0</v>
      </c>
      <c r="I12689">
        <v>0</v>
      </c>
      <c r="J12689">
        <v>0</v>
      </c>
      <c r="K12689" t="s">
        <v>49377</v>
      </c>
    </row>
    <row r="12690" spans="1:11" x14ac:dyDescent="0.3">
      <c r="A12690" t="s">
        <v>49378</v>
      </c>
      <c r="B12690" t="s">
        <v>49379</v>
      </c>
      <c r="C12690" t="s">
        <v>20</v>
      </c>
      <c r="D12690" t="s">
        <v>49380</v>
      </c>
      <c r="E12690" t="s">
        <v>33633</v>
      </c>
      <c r="F12690" t="s">
        <v>3129</v>
      </c>
      <c r="G12690" t="s">
        <v>3489</v>
      </c>
      <c r="H12690">
        <v>0</v>
      </c>
      <c r="I12690">
        <v>0</v>
      </c>
      <c r="J12690">
        <v>0</v>
      </c>
      <c r="K12690" t="s">
        <v>49381</v>
      </c>
    </row>
    <row r="12691" spans="1:11" x14ac:dyDescent="0.3">
      <c r="A12691" t="s">
        <v>49382</v>
      </c>
      <c r="B12691" t="s">
        <v>49383</v>
      </c>
      <c r="C12691" t="s">
        <v>558</v>
      </c>
      <c r="D12691" t="s">
        <v>49384</v>
      </c>
      <c r="E12691" t="s">
        <v>19698</v>
      </c>
      <c r="F12691" t="s">
        <v>16</v>
      </c>
      <c r="G12691" t="s">
        <v>41286</v>
      </c>
      <c r="H12691">
        <v>0</v>
      </c>
      <c r="I12691">
        <v>0</v>
      </c>
      <c r="J12691">
        <v>0</v>
      </c>
      <c r="K12691" t="s">
        <v>49385</v>
      </c>
    </row>
    <row r="12692" spans="1:11" x14ac:dyDescent="0.3">
      <c r="A12692" t="s">
        <v>49386</v>
      </c>
      <c r="B12692" t="s">
        <v>49387</v>
      </c>
      <c r="C12692" t="s">
        <v>27</v>
      </c>
      <c r="D12692" t="s">
        <v>49388</v>
      </c>
      <c r="E12692" t="s">
        <v>47893</v>
      </c>
      <c r="F12692" t="s">
        <v>16</v>
      </c>
      <c r="G12692" t="s">
        <v>1100</v>
      </c>
      <c r="H12692">
        <v>0</v>
      </c>
      <c r="I12692">
        <v>0</v>
      </c>
      <c r="J12692">
        <v>0</v>
      </c>
      <c r="K12692" t="s">
        <v>49389</v>
      </c>
    </row>
    <row r="12693" spans="1:11" x14ac:dyDescent="0.3">
      <c r="A12693" t="s">
        <v>49390</v>
      </c>
      <c r="B12693" t="s">
        <v>49391</v>
      </c>
      <c r="C12693" t="s">
        <v>27</v>
      </c>
      <c r="D12693" t="s">
        <v>49392</v>
      </c>
      <c r="E12693" t="s">
        <v>47893</v>
      </c>
      <c r="F12693" t="s">
        <v>41</v>
      </c>
      <c r="G12693" t="s">
        <v>42</v>
      </c>
      <c r="H12693">
        <v>0</v>
      </c>
      <c r="I12693">
        <v>0</v>
      </c>
      <c r="J12693">
        <v>0</v>
      </c>
      <c r="K12693" t="s">
        <v>49393</v>
      </c>
    </row>
    <row r="12694" spans="1:11" x14ac:dyDescent="0.3">
      <c r="A12694" t="s">
        <v>49394</v>
      </c>
      <c r="B12694" t="s">
        <v>49395</v>
      </c>
      <c r="C12694" t="s">
        <v>558</v>
      </c>
      <c r="D12694" t="s">
        <v>49396</v>
      </c>
      <c r="E12694" t="s">
        <v>19698</v>
      </c>
      <c r="F12694" t="s">
        <v>16</v>
      </c>
      <c r="G12694" t="s">
        <v>13739</v>
      </c>
      <c r="H12694">
        <v>0</v>
      </c>
      <c r="I12694">
        <v>0</v>
      </c>
      <c r="J12694">
        <v>0</v>
      </c>
      <c r="K12694" t="s">
        <v>49397</v>
      </c>
    </row>
    <row r="12695" spans="1:11" x14ac:dyDescent="0.3">
      <c r="A12695" t="s">
        <v>49398</v>
      </c>
      <c r="B12695" t="s">
        <v>49399</v>
      </c>
      <c r="C12695" t="s">
        <v>147</v>
      </c>
      <c r="D12695" t="s">
        <v>49400</v>
      </c>
      <c r="E12695" t="s">
        <v>4768</v>
      </c>
      <c r="F12695" t="s">
        <v>5819</v>
      </c>
      <c r="G12695" t="s">
        <v>42</v>
      </c>
      <c r="H12695">
        <v>0</v>
      </c>
      <c r="I12695">
        <v>0</v>
      </c>
      <c r="J12695">
        <v>0</v>
      </c>
      <c r="K12695" t="s">
        <v>49401</v>
      </c>
    </row>
    <row r="12696" spans="1:11" x14ac:dyDescent="0.3">
      <c r="A12696" t="s">
        <v>49402</v>
      </c>
      <c r="C12696" t="s">
        <v>27</v>
      </c>
      <c r="D12696" t="s">
        <v>49403</v>
      </c>
      <c r="E12696" t="s">
        <v>47893</v>
      </c>
      <c r="F12696" t="s">
        <v>41</v>
      </c>
      <c r="G12696" t="s">
        <v>42</v>
      </c>
      <c r="H12696">
        <v>0</v>
      </c>
      <c r="I12696">
        <v>0</v>
      </c>
      <c r="J12696">
        <v>0</v>
      </c>
      <c r="K12696" t="s">
        <v>49404</v>
      </c>
    </row>
    <row r="12697" spans="1:11" x14ac:dyDescent="0.3">
      <c r="A12697" t="s">
        <v>49405</v>
      </c>
      <c r="B12697" t="s">
        <v>49383</v>
      </c>
      <c r="C12697" t="s">
        <v>27</v>
      </c>
      <c r="D12697" t="s">
        <v>49406</v>
      </c>
      <c r="E12697" t="s">
        <v>47893</v>
      </c>
      <c r="F12697" t="s">
        <v>41</v>
      </c>
      <c r="G12697" t="s">
        <v>42</v>
      </c>
      <c r="H12697">
        <v>0</v>
      </c>
      <c r="I12697">
        <v>0</v>
      </c>
      <c r="J12697">
        <v>0</v>
      </c>
      <c r="K12697" t="s">
        <v>49407</v>
      </c>
    </row>
    <row r="12698" spans="1:11" x14ac:dyDescent="0.3">
      <c r="A12698" t="s">
        <v>49408</v>
      </c>
      <c r="B12698" t="s">
        <v>49409</v>
      </c>
      <c r="C12698" t="s">
        <v>27</v>
      </c>
      <c r="D12698" t="s">
        <v>49410</v>
      </c>
      <c r="E12698" t="s">
        <v>47893</v>
      </c>
      <c r="F12698" t="s">
        <v>41</v>
      </c>
      <c r="G12698" t="s">
        <v>42</v>
      </c>
      <c r="H12698">
        <v>0</v>
      </c>
      <c r="I12698">
        <v>0</v>
      </c>
      <c r="J12698">
        <v>0</v>
      </c>
      <c r="K12698" t="s">
        <v>49411</v>
      </c>
    </row>
    <row r="12699" spans="1:11" x14ac:dyDescent="0.3">
      <c r="A12699" t="s">
        <v>49412</v>
      </c>
      <c r="B12699" t="s">
        <v>49413</v>
      </c>
      <c r="C12699" t="s">
        <v>13</v>
      </c>
      <c r="D12699" t="s">
        <v>49414</v>
      </c>
      <c r="E12699" t="s">
        <v>41916</v>
      </c>
      <c r="F12699" t="s">
        <v>16</v>
      </c>
      <c r="G12699" t="s">
        <v>8098</v>
      </c>
      <c r="H12699">
        <v>0</v>
      </c>
      <c r="I12699">
        <v>0</v>
      </c>
      <c r="J12699">
        <v>0</v>
      </c>
      <c r="K12699" t="s">
        <v>49415</v>
      </c>
    </row>
    <row r="12700" spans="1:11" x14ac:dyDescent="0.3">
      <c r="A12700" t="s">
        <v>49416</v>
      </c>
      <c r="B12700" t="s">
        <v>49417</v>
      </c>
      <c r="C12700" t="s">
        <v>466</v>
      </c>
      <c r="D12700" t="s">
        <v>49418</v>
      </c>
      <c r="E12700" t="s">
        <v>41948</v>
      </c>
      <c r="F12700" t="s">
        <v>5863</v>
      </c>
      <c r="G12700" t="s">
        <v>42</v>
      </c>
      <c r="H12700">
        <v>0</v>
      </c>
      <c r="I12700">
        <v>0</v>
      </c>
      <c r="J12700">
        <v>0</v>
      </c>
      <c r="K12700" t="s">
        <v>49419</v>
      </c>
    </row>
    <row r="12701" spans="1:11" x14ac:dyDescent="0.3">
      <c r="A12701" t="s">
        <v>49420</v>
      </c>
      <c r="B12701" t="s">
        <v>49421</v>
      </c>
      <c r="C12701" t="s">
        <v>466</v>
      </c>
      <c r="D12701" t="s">
        <v>49422</v>
      </c>
      <c r="E12701" t="s">
        <v>41948</v>
      </c>
      <c r="F12701" t="s">
        <v>13885</v>
      </c>
      <c r="G12701" t="s">
        <v>42</v>
      </c>
      <c r="H12701">
        <v>0</v>
      </c>
      <c r="I12701">
        <v>0</v>
      </c>
      <c r="J12701">
        <v>0</v>
      </c>
      <c r="K12701" t="s">
        <v>49423</v>
      </c>
    </row>
    <row r="12702" spans="1:11" x14ac:dyDescent="0.3">
      <c r="A12702" t="s">
        <v>49424</v>
      </c>
      <c r="C12702" t="s">
        <v>20</v>
      </c>
      <c r="D12702" t="s">
        <v>49425</v>
      </c>
      <c r="E12702" t="s">
        <v>33633</v>
      </c>
      <c r="F12702" t="s">
        <v>16</v>
      </c>
      <c r="G12702" t="s">
        <v>42</v>
      </c>
      <c r="H12702">
        <v>0</v>
      </c>
      <c r="I12702">
        <v>0</v>
      </c>
      <c r="J12702">
        <v>0</v>
      </c>
      <c r="K12702" t="s">
        <v>49426</v>
      </c>
    </row>
    <row r="12703" spans="1:11" x14ac:dyDescent="0.3">
      <c r="A12703" t="s">
        <v>49427</v>
      </c>
      <c r="B12703" t="s">
        <v>49428</v>
      </c>
      <c r="C12703" t="s">
        <v>27</v>
      </c>
      <c r="D12703" t="s">
        <v>49429</v>
      </c>
      <c r="E12703" t="s">
        <v>47893</v>
      </c>
      <c r="F12703" t="s">
        <v>41</v>
      </c>
      <c r="G12703" t="s">
        <v>42</v>
      </c>
      <c r="H12703">
        <v>0</v>
      </c>
      <c r="I12703">
        <v>0</v>
      </c>
      <c r="J12703">
        <v>0</v>
      </c>
      <c r="K12703" t="s">
        <v>49430</v>
      </c>
    </row>
    <row r="12704" spans="1:11" x14ac:dyDescent="0.3">
      <c r="A12704" t="s">
        <v>49431</v>
      </c>
      <c r="B12704" t="s">
        <v>49432</v>
      </c>
      <c r="C12704" t="s">
        <v>27</v>
      </c>
      <c r="D12704" t="s">
        <v>49433</v>
      </c>
      <c r="E12704" t="s">
        <v>47893</v>
      </c>
      <c r="F12704" t="s">
        <v>41</v>
      </c>
      <c r="G12704" t="s">
        <v>42</v>
      </c>
      <c r="H12704">
        <v>0</v>
      </c>
      <c r="I12704">
        <v>0</v>
      </c>
      <c r="J12704">
        <v>0</v>
      </c>
      <c r="K12704" t="s">
        <v>49434</v>
      </c>
    </row>
    <row r="12705" spans="1:11" x14ac:dyDescent="0.3">
      <c r="A12705" t="s">
        <v>49435</v>
      </c>
      <c r="C12705" t="s">
        <v>147</v>
      </c>
      <c r="D12705" t="s">
        <v>49436</v>
      </c>
      <c r="E12705" t="s">
        <v>4768</v>
      </c>
      <c r="F12705" t="s">
        <v>3257</v>
      </c>
      <c r="G12705" t="s">
        <v>42</v>
      </c>
      <c r="H12705">
        <v>0</v>
      </c>
      <c r="I12705">
        <v>0</v>
      </c>
      <c r="J12705">
        <v>0</v>
      </c>
      <c r="K12705" t="s">
        <v>49437</v>
      </c>
    </row>
    <row r="12706" spans="1:11" x14ac:dyDescent="0.3">
      <c r="A12706" t="s">
        <v>49438</v>
      </c>
      <c r="B12706" t="s">
        <v>49439</v>
      </c>
      <c r="C12706" t="s">
        <v>558</v>
      </c>
      <c r="D12706" t="s">
        <v>49440</v>
      </c>
      <c r="E12706" t="s">
        <v>32122</v>
      </c>
      <c r="F12706" t="s">
        <v>18339</v>
      </c>
      <c r="G12706" t="s">
        <v>26999</v>
      </c>
      <c r="H12706">
        <v>0</v>
      </c>
      <c r="I12706">
        <v>0</v>
      </c>
      <c r="J12706">
        <v>0</v>
      </c>
      <c r="K12706" t="s">
        <v>49441</v>
      </c>
    </row>
    <row r="12707" spans="1:11" x14ac:dyDescent="0.3">
      <c r="A12707" t="s">
        <v>49442</v>
      </c>
      <c r="B12707" t="s">
        <v>49443</v>
      </c>
      <c r="C12707" t="s">
        <v>558</v>
      </c>
      <c r="D12707" t="s">
        <v>49444</v>
      </c>
      <c r="E12707" t="s">
        <v>1462</v>
      </c>
      <c r="F12707" t="s">
        <v>16</v>
      </c>
      <c r="G12707" t="s">
        <v>2189</v>
      </c>
      <c r="H12707">
        <v>0</v>
      </c>
      <c r="I12707">
        <v>0</v>
      </c>
      <c r="J12707">
        <v>0</v>
      </c>
      <c r="K12707" t="s">
        <v>49445</v>
      </c>
    </row>
    <row r="12708" spans="1:11" x14ac:dyDescent="0.3">
      <c r="A12708" t="s">
        <v>49446</v>
      </c>
      <c r="B12708" t="s">
        <v>49447</v>
      </c>
      <c r="C12708" t="s">
        <v>558</v>
      </c>
      <c r="D12708" t="s">
        <v>49448</v>
      </c>
      <c r="E12708" t="s">
        <v>1462</v>
      </c>
      <c r="F12708" t="s">
        <v>16</v>
      </c>
      <c r="G12708" t="s">
        <v>3945</v>
      </c>
      <c r="H12708">
        <v>0</v>
      </c>
      <c r="I12708">
        <v>0</v>
      </c>
      <c r="J12708">
        <v>0</v>
      </c>
      <c r="K12708" t="s">
        <v>49449</v>
      </c>
    </row>
    <row r="12709" spans="1:11" x14ac:dyDescent="0.3">
      <c r="A12709" t="s">
        <v>49450</v>
      </c>
      <c r="B12709" t="s">
        <v>49451</v>
      </c>
      <c r="C12709" t="s">
        <v>13</v>
      </c>
      <c r="D12709" t="s">
        <v>49452</v>
      </c>
      <c r="E12709" t="s">
        <v>41916</v>
      </c>
      <c r="F12709" t="s">
        <v>16</v>
      </c>
      <c r="G12709" t="s">
        <v>7708</v>
      </c>
      <c r="H12709">
        <v>0</v>
      </c>
      <c r="I12709">
        <v>0</v>
      </c>
      <c r="J12709">
        <v>0</v>
      </c>
      <c r="K12709" t="s">
        <v>49453</v>
      </c>
    </row>
    <row r="12710" spans="1:11" x14ac:dyDescent="0.3">
      <c r="A12710" t="s">
        <v>49454</v>
      </c>
      <c r="B12710" t="s">
        <v>49455</v>
      </c>
      <c r="C12710" t="s">
        <v>13</v>
      </c>
      <c r="D12710" t="s">
        <v>49456</v>
      </c>
      <c r="E12710" t="s">
        <v>41916</v>
      </c>
      <c r="F12710" t="s">
        <v>16</v>
      </c>
      <c r="G12710" t="s">
        <v>3235</v>
      </c>
      <c r="H12710">
        <v>0</v>
      </c>
      <c r="I12710">
        <v>0</v>
      </c>
      <c r="J12710">
        <v>0</v>
      </c>
      <c r="K12710" t="s">
        <v>49457</v>
      </c>
    </row>
    <row r="12711" spans="1:11" x14ac:dyDescent="0.3">
      <c r="A12711" t="s">
        <v>49458</v>
      </c>
      <c r="B12711" t="s">
        <v>49459</v>
      </c>
      <c r="C12711" t="s">
        <v>27</v>
      </c>
      <c r="D12711" t="s">
        <v>49460</v>
      </c>
      <c r="E12711" t="s">
        <v>47893</v>
      </c>
      <c r="F12711" t="s">
        <v>16</v>
      </c>
      <c r="G12711" t="s">
        <v>16445</v>
      </c>
      <c r="H12711">
        <v>0</v>
      </c>
      <c r="I12711">
        <v>0</v>
      </c>
      <c r="J12711">
        <v>0</v>
      </c>
      <c r="K12711" t="s">
        <v>49461</v>
      </c>
    </row>
    <row r="12712" spans="1:11" x14ac:dyDescent="0.3">
      <c r="A12712" t="s">
        <v>49462</v>
      </c>
      <c r="B12712" t="s">
        <v>49463</v>
      </c>
      <c r="C12712" t="s">
        <v>27</v>
      </c>
      <c r="D12712" t="s">
        <v>49464</v>
      </c>
      <c r="E12712" t="s">
        <v>47893</v>
      </c>
      <c r="F12712" t="s">
        <v>16</v>
      </c>
      <c r="G12712" t="s">
        <v>5055</v>
      </c>
      <c r="H12712">
        <v>0</v>
      </c>
      <c r="I12712">
        <v>0</v>
      </c>
      <c r="J12712">
        <v>0</v>
      </c>
      <c r="K12712" t="s">
        <v>49465</v>
      </c>
    </row>
    <row r="12713" spans="1:11" x14ac:dyDescent="0.3">
      <c r="A12713" t="s">
        <v>49466</v>
      </c>
      <c r="B12713" t="s">
        <v>49467</v>
      </c>
      <c r="C12713" t="s">
        <v>20</v>
      </c>
      <c r="E12713" t="s">
        <v>33633</v>
      </c>
      <c r="F12713" t="s">
        <v>16</v>
      </c>
      <c r="G12713" t="s">
        <v>23</v>
      </c>
      <c r="H12713">
        <v>0</v>
      </c>
      <c r="I12713">
        <v>0</v>
      </c>
      <c r="J12713">
        <v>0</v>
      </c>
      <c r="K12713" t="s">
        <v>49468</v>
      </c>
    </row>
    <row r="12714" spans="1:11" x14ac:dyDescent="0.3">
      <c r="A12714" t="s">
        <v>49469</v>
      </c>
      <c r="B12714" t="s">
        <v>49470</v>
      </c>
      <c r="C12714" t="s">
        <v>13</v>
      </c>
      <c r="D12714" t="s">
        <v>49471</v>
      </c>
      <c r="E12714" t="s">
        <v>41916</v>
      </c>
      <c r="F12714" t="s">
        <v>16</v>
      </c>
      <c r="G12714" t="s">
        <v>2818</v>
      </c>
      <c r="H12714">
        <v>0</v>
      </c>
      <c r="I12714">
        <v>0</v>
      </c>
      <c r="J12714">
        <v>0</v>
      </c>
      <c r="K12714" t="s">
        <v>49472</v>
      </c>
    </row>
    <row r="12715" spans="1:11" x14ac:dyDescent="0.3">
      <c r="A12715" t="s">
        <v>49473</v>
      </c>
      <c r="B12715" t="s">
        <v>49474</v>
      </c>
      <c r="C12715" t="s">
        <v>13</v>
      </c>
      <c r="D12715" t="s">
        <v>49475</v>
      </c>
      <c r="E12715" t="s">
        <v>41916</v>
      </c>
      <c r="F12715" t="s">
        <v>16</v>
      </c>
      <c r="G12715" t="s">
        <v>40696</v>
      </c>
      <c r="H12715">
        <v>0</v>
      </c>
      <c r="I12715">
        <v>0</v>
      </c>
      <c r="J12715">
        <v>0</v>
      </c>
      <c r="K12715" t="s">
        <v>49476</v>
      </c>
    </row>
    <row r="12716" spans="1:11" x14ac:dyDescent="0.3">
      <c r="A12716" t="s">
        <v>49477</v>
      </c>
      <c r="C12716" t="s">
        <v>13</v>
      </c>
      <c r="D12716" t="s">
        <v>49478</v>
      </c>
      <c r="E12716" t="s">
        <v>41916</v>
      </c>
      <c r="F12716" t="s">
        <v>6622</v>
      </c>
      <c r="G12716" t="s">
        <v>42</v>
      </c>
      <c r="H12716">
        <v>0</v>
      </c>
      <c r="I12716">
        <v>0</v>
      </c>
      <c r="J12716">
        <v>0</v>
      </c>
      <c r="K12716" t="s">
        <v>49479</v>
      </c>
    </row>
    <row r="12717" spans="1:11" x14ac:dyDescent="0.3">
      <c r="A12717" t="s">
        <v>49480</v>
      </c>
      <c r="C12717" t="s">
        <v>13</v>
      </c>
      <c r="D12717" t="s">
        <v>49481</v>
      </c>
      <c r="E12717" t="s">
        <v>41916</v>
      </c>
      <c r="F12717" t="s">
        <v>3296</v>
      </c>
      <c r="G12717" t="s">
        <v>42</v>
      </c>
      <c r="H12717">
        <v>0</v>
      </c>
      <c r="I12717">
        <v>0</v>
      </c>
      <c r="J12717">
        <v>0</v>
      </c>
      <c r="K12717" t="s">
        <v>49482</v>
      </c>
    </row>
    <row r="12718" spans="1:11" x14ac:dyDescent="0.3">
      <c r="A12718" t="s">
        <v>49483</v>
      </c>
      <c r="B12718" t="s">
        <v>49484</v>
      </c>
      <c r="C12718" t="s">
        <v>13</v>
      </c>
      <c r="D12718" t="s">
        <v>49485</v>
      </c>
      <c r="E12718" t="s">
        <v>41916</v>
      </c>
      <c r="F12718" t="s">
        <v>389</v>
      </c>
      <c r="G12718" t="s">
        <v>42</v>
      </c>
      <c r="H12718">
        <v>0</v>
      </c>
      <c r="I12718">
        <v>0</v>
      </c>
      <c r="J12718">
        <v>0</v>
      </c>
      <c r="K12718" t="s">
        <v>49486</v>
      </c>
    </row>
    <row r="12719" spans="1:11" x14ac:dyDescent="0.3">
      <c r="A12719" t="s">
        <v>49487</v>
      </c>
      <c r="B12719" t="s">
        <v>49488</v>
      </c>
      <c r="C12719" t="s">
        <v>20</v>
      </c>
      <c r="D12719" t="s">
        <v>49489</v>
      </c>
      <c r="E12719" t="s">
        <v>33633</v>
      </c>
      <c r="F12719" t="s">
        <v>1247</v>
      </c>
      <c r="G12719" t="s">
        <v>42</v>
      </c>
      <c r="H12719">
        <v>0</v>
      </c>
      <c r="I12719">
        <v>0</v>
      </c>
      <c r="J12719">
        <v>0</v>
      </c>
      <c r="K12719" t="s">
        <v>49490</v>
      </c>
    </row>
    <row r="12720" spans="1:11" x14ac:dyDescent="0.3">
      <c r="A12720" t="s">
        <v>49491</v>
      </c>
      <c r="B12720" t="s">
        <v>49492</v>
      </c>
      <c r="C12720" t="s">
        <v>13</v>
      </c>
      <c r="D12720" t="s">
        <v>49493</v>
      </c>
      <c r="E12720" t="s">
        <v>41916</v>
      </c>
      <c r="F12720" t="s">
        <v>14181</v>
      </c>
      <c r="G12720" t="s">
        <v>42</v>
      </c>
      <c r="H12720">
        <v>0</v>
      </c>
      <c r="I12720">
        <v>0</v>
      </c>
      <c r="J12720">
        <v>0</v>
      </c>
      <c r="K12720" t="s">
        <v>49494</v>
      </c>
    </row>
    <row r="12721" spans="1:11" x14ac:dyDescent="0.3">
      <c r="A12721" t="s">
        <v>49495</v>
      </c>
      <c r="B12721" t="s">
        <v>49496</v>
      </c>
      <c r="C12721" t="s">
        <v>558</v>
      </c>
      <c r="D12721" t="s">
        <v>49497</v>
      </c>
      <c r="E12721" t="s">
        <v>1692</v>
      </c>
      <c r="F12721" t="s">
        <v>4497</v>
      </c>
      <c r="G12721" t="s">
        <v>8577</v>
      </c>
      <c r="H12721">
        <v>0</v>
      </c>
      <c r="I12721">
        <v>0</v>
      </c>
      <c r="J12721">
        <v>0</v>
      </c>
      <c r="K12721" t="s">
        <v>49498</v>
      </c>
    </row>
    <row r="12722" spans="1:11" x14ac:dyDescent="0.3">
      <c r="A12722" t="s">
        <v>49499</v>
      </c>
      <c r="B12722" t="s">
        <v>49500</v>
      </c>
      <c r="C12722" t="s">
        <v>20</v>
      </c>
      <c r="D12722" t="s">
        <v>49501</v>
      </c>
      <c r="E12722" t="s">
        <v>33633</v>
      </c>
      <c r="F12722" t="s">
        <v>16</v>
      </c>
      <c r="G12722" t="s">
        <v>4960</v>
      </c>
      <c r="H12722">
        <v>0</v>
      </c>
      <c r="I12722">
        <v>0</v>
      </c>
      <c r="J12722">
        <v>0</v>
      </c>
      <c r="K12722" t="s">
        <v>49502</v>
      </c>
    </row>
    <row r="12723" spans="1:11" x14ac:dyDescent="0.3">
      <c r="A12723" t="s">
        <v>49503</v>
      </c>
      <c r="B12723" t="s">
        <v>49504</v>
      </c>
      <c r="C12723" t="s">
        <v>466</v>
      </c>
      <c r="D12723" t="s">
        <v>49505</v>
      </c>
      <c r="E12723" t="s">
        <v>41948</v>
      </c>
      <c r="F12723" t="s">
        <v>1638</v>
      </c>
      <c r="G12723" t="s">
        <v>42</v>
      </c>
      <c r="H12723">
        <v>0</v>
      </c>
      <c r="I12723">
        <v>0</v>
      </c>
      <c r="J12723">
        <v>0</v>
      </c>
      <c r="K12723" t="s">
        <v>49506</v>
      </c>
    </row>
    <row r="12724" spans="1:11" x14ac:dyDescent="0.3">
      <c r="A12724" t="s">
        <v>49507</v>
      </c>
      <c r="B12724" t="s">
        <v>49508</v>
      </c>
      <c r="C12724" t="s">
        <v>558</v>
      </c>
      <c r="D12724" t="s">
        <v>49509</v>
      </c>
      <c r="E12724" t="s">
        <v>32599</v>
      </c>
      <c r="F12724" t="s">
        <v>41</v>
      </c>
      <c r="G12724" t="s">
        <v>42</v>
      </c>
      <c r="H12724">
        <v>0</v>
      </c>
      <c r="I12724">
        <v>0</v>
      </c>
      <c r="J12724">
        <v>0</v>
      </c>
      <c r="K12724" t="s">
        <v>49510</v>
      </c>
    </row>
    <row r="12725" spans="1:11" x14ac:dyDescent="0.3">
      <c r="A12725" t="s">
        <v>49511</v>
      </c>
      <c r="C12725" t="s">
        <v>13</v>
      </c>
      <c r="D12725" t="s">
        <v>49512</v>
      </c>
      <c r="E12725" t="s">
        <v>41916</v>
      </c>
      <c r="F12725" t="s">
        <v>2224</v>
      </c>
      <c r="G12725" t="s">
        <v>42</v>
      </c>
      <c r="H12725">
        <v>0</v>
      </c>
      <c r="I12725">
        <v>0</v>
      </c>
      <c r="J12725">
        <v>0</v>
      </c>
      <c r="K12725" t="s">
        <v>49513</v>
      </c>
    </row>
    <row r="12726" spans="1:11" x14ac:dyDescent="0.3">
      <c r="A12726" t="s">
        <v>49514</v>
      </c>
      <c r="B12726" t="s">
        <v>49515</v>
      </c>
      <c r="C12726" t="s">
        <v>20</v>
      </c>
      <c r="D12726" t="s">
        <v>49516</v>
      </c>
      <c r="E12726" t="s">
        <v>33633</v>
      </c>
      <c r="F12726" t="s">
        <v>16</v>
      </c>
      <c r="G12726" t="s">
        <v>951</v>
      </c>
      <c r="H12726">
        <v>0</v>
      </c>
      <c r="I12726">
        <v>0</v>
      </c>
      <c r="J12726">
        <v>0</v>
      </c>
      <c r="K12726" t="s">
        <v>49517</v>
      </c>
    </row>
    <row r="12727" spans="1:11" x14ac:dyDescent="0.3">
      <c r="A12727" t="s">
        <v>49518</v>
      </c>
      <c r="B12727" t="s">
        <v>49519</v>
      </c>
      <c r="C12727" t="s">
        <v>27</v>
      </c>
      <c r="D12727" t="s">
        <v>49520</v>
      </c>
      <c r="E12727" t="s">
        <v>47893</v>
      </c>
      <c r="F12727" t="s">
        <v>16</v>
      </c>
      <c r="G12727" t="s">
        <v>5055</v>
      </c>
      <c r="H12727">
        <v>0</v>
      </c>
      <c r="I12727">
        <v>0</v>
      </c>
      <c r="J12727">
        <v>0</v>
      </c>
      <c r="K12727" t="s">
        <v>49521</v>
      </c>
    </row>
    <row r="12728" spans="1:11" x14ac:dyDescent="0.3">
      <c r="A12728" t="s">
        <v>49522</v>
      </c>
      <c r="B12728" t="s">
        <v>49523</v>
      </c>
      <c r="C12728" t="s">
        <v>20</v>
      </c>
      <c r="D12728" t="s">
        <v>49524</v>
      </c>
      <c r="E12728" t="s">
        <v>33633</v>
      </c>
      <c r="F12728" t="s">
        <v>16</v>
      </c>
      <c r="G12728" t="s">
        <v>7342</v>
      </c>
      <c r="H12728">
        <v>0</v>
      </c>
      <c r="I12728">
        <v>0</v>
      </c>
      <c r="J12728">
        <v>0</v>
      </c>
      <c r="K12728" t="s">
        <v>49525</v>
      </c>
    </row>
    <row r="12729" spans="1:11" x14ac:dyDescent="0.3">
      <c r="A12729" t="s">
        <v>49526</v>
      </c>
      <c r="B12729" t="s">
        <v>49527</v>
      </c>
      <c r="C12729" t="s">
        <v>20</v>
      </c>
      <c r="D12729" t="s">
        <v>49528</v>
      </c>
      <c r="E12729" t="s">
        <v>33633</v>
      </c>
      <c r="F12729" t="s">
        <v>16</v>
      </c>
      <c r="G12729" t="s">
        <v>8377</v>
      </c>
      <c r="H12729">
        <v>0</v>
      </c>
      <c r="I12729">
        <v>0</v>
      </c>
      <c r="J12729">
        <v>0</v>
      </c>
      <c r="K12729" t="s">
        <v>49529</v>
      </c>
    </row>
    <row r="12730" spans="1:11" x14ac:dyDescent="0.3">
      <c r="A12730" t="s">
        <v>49530</v>
      </c>
      <c r="B12730" t="s">
        <v>49531</v>
      </c>
      <c r="C12730" t="s">
        <v>27</v>
      </c>
      <c r="D12730" t="s">
        <v>49532</v>
      </c>
      <c r="E12730" t="s">
        <v>47893</v>
      </c>
      <c r="F12730" t="s">
        <v>41</v>
      </c>
      <c r="G12730" t="s">
        <v>42</v>
      </c>
      <c r="H12730">
        <v>0</v>
      </c>
      <c r="I12730">
        <v>0</v>
      </c>
      <c r="J12730">
        <v>0</v>
      </c>
      <c r="K12730" t="s">
        <v>49533</v>
      </c>
    </row>
    <row r="12731" spans="1:11" x14ac:dyDescent="0.3">
      <c r="A12731" t="s">
        <v>49534</v>
      </c>
      <c r="B12731" t="s">
        <v>49535</v>
      </c>
      <c r="C12731" t="s">
        <v>20</v>
      </c>
      <c r="D12731" t="s">
        <v>49536</v>
      </c>
      <c r="E12731" t="s">
        <v>22</v>
      </c>
      <c r="F12731" t="s">
        <v>16</v>
      </c>
      <c r="G12731" t="s">
        <v>25779</v>
      </c>
      <c r="H12731">
        <v>0</v>
      </c>
      <c r="I12731">
        <v>0</v>
      </c>
      <c r="J12731">
        <v>0</v>
      </c>
      <c r="K12731" t="s">
        <v>49537</v>
      </c>
    </row>
    <row r="12732" spans="1:11" x14ac:dyDescent="0.3">
      <c r="A12732" t="s">
        <v>49538</v>
      </c>
      <c r="B12732" t="s">
        <v>49539</v>
      </c>
      <c r="C12732" t="s">
        <v>20</v>
      </c>
      <c r="D12732" t="s">
        <v>49540</v>
      </c>
      <c r="E12732" t="s">
        <v>33633</v>
      </c>
      <c r="F12732" t="s">
        <v>16</v>
      </c>
      <c r="G12732" t="s">
        <v>3489</v>
      </c>
      <c r="H12732">
        <v>0</v>
      </c>
      <c r="I12732">
        <v>0</v>
      </c>
      <c r="J12732">
        <v>0</v>
      </c>
      <c r="K12732" t="s">
        <v>49541</v>
      </c>
    </row>
    <row r="12733" spans="1:11" x14ac:dyDescent="0.3">
      <c r="A12733" t="s">
        <v>49542</v>
      </c>
      <c r="B12733" t="s">
        <v>49543</v>
      </c>
      <c r="C12733" t="s">
        <v>13</v>
      </c>
      <c r="D12733" t="s">
        <v>49544</v>
      </c>
      <c r="E12733" t="s">
        <v>41916</v>
      </c>
      <c r="F12733" t="s">
        <v>16</v>
      </c>
      <c r="G12733" t="s">
        <v>49545</v>
      </c>
      <c r="H12733">
        <v>0</v>
      </c>
      <c r="I12733">
        <v>0</v>
      </c>
      <c r="J12733">
        <v>0</v>
      </c>
      <c r="K12733" t="s">
        <v>49546</v>
      </c>
    </row>
    <row r="12734" spans="1:11" x14ac:dyDescent="0.3">
      <c r="A12734" t="s">
        <v>49547</v>
      </c>
      <c r="C12734" t="s">
        <v>13</v>
      </c>
      <c r="D12734" t="s">
        <v>49548</v>
      </c>
      <c r="E12734" t="s">
        <v>41916</v>
      </c>
      <c r="F12734" t="s">
        <v>16</v>
      </c>
      <c r="G12734" t="s">
        <v>8894</v>
      </c>
      <c r="H12734">
        <v>0</v>
      </c>
      <c r="I12734">
        <v>0</v>
      </c>
      <c r="J12734">
        <v>0</v>
      </c>
      <c r="K12734" t="s">
        <v>49549</v>
      </c>
    </row>
    <row r="12735" spans="1:11" x14ac:dyDescent="0.3">
      <c r="A12735" t="s">
        <v>49550</v>
      </c>
      <c r="C12735" t="s">
        <v>13</v>
      </c>
      <c r="D12735" t="s">
        <v>49551</v>
      </c>
      <c r="E12735" t="s">
        <v>41916</v>
      </c>
      <c r="F12735" t="s">
        <v>16</v>
      </c>
      <c r="G12735" t="s">
        <v>2401</v>
      </c>
      <c r="H12735">
        <v>0</v>
      </c>
      <c r="I12735">
        <v>0</v>
      </c>
      <c r="J12735">
        <v>0</v>
      </c>
      <c r="K12735" t="s">
        <v>49552</v>
      </c>
    </row>
    <row r="12736" spans="1:11" x14ac:dyDescent="0.3">
      <c r="A12736" t="s">
        <v>49553</v>
      </c>
      <c r="B12736" t="s">
        <v>49554</v>
      </c>
      <c r="C12736" t="s">
        <v>20</v>
      </c>
      <c r="D12736" t="s">
        <v>49555</v>
      </c>
      <c r="E12736" t="s">
        <v>33633</v>
      </c>
      <c r="F12736" t="s">
        <v>16</v>
      </c>
      <c r="G12736" t="s">
        <v>1271</v>
      </c>
      <c r="H12736">
        <v>0</v>
      </c>
      <c r="I12736">
        <v>0</v>
      </c>
      <c r="J12736">
        <v>0</v>
      </c>
      <c r="K12736" t="s">
        <v>49556</v>
      </c>
    </row>
    <row r="12737" spans="1:11" x14ac:dyDescent="0.3">
      <c r="A12737" t="s">
        <v>49557</v>
      </c>
      <c r="B12737" t="s">
        <v>49558</v>
      </c>
      <c r="C12737" t="s">
        <v>27</v>
      </c>
      <c r="D12737" t="s">
        <v>49559</v>
      </c>
      <c r="E12737" t="s">
        <v>47893</v>
      </c>
      <c r="F12737" t="s">
        <v>41</v>
      </c>
      <c r="G12737" t="s">
        <v>42</v>
      </c>
      <c r="H12737">
        <v>0</v>
      </c>
      <c r="I12737">
        <v>0</v>
      </c>
      <c r="J12737">
        <v>0</v>
      </c>
      <c r="K12737" t="s">
        <v>49560</v>
      </c>
    </row>
    <row r="12738" spans="1:11" x14ac:dyDescent="0.3">
      <c r="A12738" t="s">
        <v>49561</v>
      </c>
      <c r="B12738" t="s">
        <v>49562</v>
      </c>
      <c r="C12738" t="s">
        <v>20</v>
      </c>
      <c r="D12738" t="s">
        <v>49563</v>
      </c>
      <c r="E12738" t="s">
        <v>33633</v>
      </c>
      <c r="F12738" t="s">
        <v>16</v>
      </c>
      <c r="G12738" t="s">
        <v>7708</v>
      </c>
      <c r="H12738">
        <v>0</v>
      </c>
      <c r="I12738">
        <v>0</v>
      </c>
      <c r="J12738">
        <v>0</v>
      </c>
      <c r="K12738" t="s">
        <v>49564</v>
      </c>
    </row>
    <row r="12739" spans="1:11" x14ac:dyDescent="0.3">
      <c r="A12739" t="s">
        <v>49565</v>
      </c>
      <c r="B12739" t="s">
        <v>49566</v>
      </c>
      <c r="C12739" t="s">
        <v>27</v>
      </c>
      <c r="D12739" t="s">
        <v>49567</v>
      </c>
      <c r="E12739" t="s">
        <v>47893</v>
      </c>
      <c r="F12739" t="s">
        <v>41</v>
      </c>
      <c r="G12739" t="s">
        <v>42</v>
      </c>
      <c r="H12739">
        <v>0</v>
      </c>
      <c r="I12739">
        <v>0</v>
      </c>
      <c r="J12739">
        <v>0</v>
      </c>
      <c r="K12739" t="s">
        <v>49568</v>
      </c>
    </row>
    <row r="12740" spans="1:11" x14ac:dyDescent="0.3">
      <c r="A12740" t="s">
        <v>49569</v>
      </c>
      <c r="B12740" t="s">
        <v>49570</v>
      </c>
      <c r="C12740" t="s">
        <v>27</v>
      </c>
      <c r="D12740" t="s">
        <v>49571</v>
      </c>
      <c r="E12740" t="s">
        <v>47893</v>
      </c>
      <c r="F12740" t="s">
        <v>41</v>
      </c>
      <c r="G12740" t="s">
        <v>42</v>
      </c>
      <c r="H12740">
        <v>0</v>
      </c>
      <c r="I12740">
        <v>0</v>
      </c>
      <c r="J12740">
        <v>0</v>
      </c>
      <c r="K12740" t="s">
        <v>49572</v>
      </c>
    </row>
    <row r="12741" spans="1:11" x14ac:dyDescent="0.3">
      <c r="A12741" t="s">
        <v>49573</v>
      </c>
      <c r="B12741" t="s">
        <v>49574</v>
      </c>
      <c r="C12741" t="s">
        <v>13</v>
      </c>
      <c r="D12741" t="s">
        <v>49575</v>
      </c>
      <c r="E12741" t="s">
        <v>15</v>
      </c>
      <c r="F12741" t="s">
        <v>16</v>
      </c>
      <c r="G12741" t="s">
        <v>4938</v>
      </c>
      <c r="H12741">
        <v>0</v>
      </c>
      <c r="I12741">
        <v>0</v>
      </c>
      <c r="J12741">
        <v>0</v>
      </c>
      <c r="K12741" t="s">
        <v>49576</v>
      </c>
    </row>
    <row r="12742" spans="1:11" x14ac:dyDescent="0.3">
      <c r="A12742" t="s">
        <v>49577</v>
      </c>
      <c r="B12742" t="s">
        <v>7940</v>
      </c>
      <c r="C12742" t="s">
        <v>27</v>
      </c>
      <c r="D12742" t="s">
        <v>49578</v>
      </c>
      <c r="E12742" t="s">
        <v>47893</v>
      </c>
      <c r="F12742" t="s">
        <v>41</v>
      </c>
      <c r="G12742" t="s">
        <v>42</v>
      </c>
      <c r="H12742">
        <v>0</v>
      </c>
      <c r="I12742">
        <v>0</v>
      </c>
      <c r="J12742">
        <v>0</v>
      </c>
      <c r="K12742" t="s">
        <v>49579</v>
      </c>
    </row>
    <row r="12743" spans="1:11" x14ac:dyDescent="0.3">
      <c r="A12743" t="s">
        <v>49580</v>
      </c>
      <c r="B12743" t="s">
        <v>49581</v>
      </c>
      <c r="C12743" t="s">
        <v>27</v>
      </c>
      <c r="D12743" t="s">
        <v>49582</v>
      </c>
      <c r="E12743" t="s">
        <v>47893</v>
      </c>
      <c r="F12743" t="s">
        <v>41</v>
      </c>
      <c r="G12743" t="s">
        <v>42</v>
      </c>
      <c r="H12743">
        <v>0</v>
      </c>
      <c r="I12743">
        <v>0</v>
      </c>
      <c r="J12743">
        <v>0</v>
      </c>
      <c r="K12743" t="s">
        <v>49583</v>
      </c>
    </row>
    <row r="12744" spans="1:11" x14ac:dyDescent="0.3">
      <c r="A12744" t="s">
        <v>49584</v>
      </c>
      <c r="B12744" t="s">
        <v>49585</v>
      </c>
      <c r="C12744" t="s">
        <v>558</v>
      </c>
      <c r="D12744" t="s">
        <v>49586</v>
      </c>
      <c r="E12744" t="s">
        <v>32599</v>
      </c>
      <c r="F12744" t="s">
        <v>16</v>
      </c>
      <c r="G12744" t="s">
        <v>900</v>
      </c>
      <c r="H12744">
        <v>0</v>
      </c>
      <c r="I12744">
        <v>0</v>
      </c>
      <c r="J12744">
        <v>0</v>
      </c>
      <c r="K12744" t="s">
        <v>49587</v>
      </c>
    </row>
    <row r="12745" spans="1:11" x14ac:dyDescent="0.3">
      <c r="A12745" t="s">
        <v>49588</v>
      </c>
      <c r="B12745" t="s">
        <v>49589</v>
      </c>
      <c r="C12745" t="s">
        <v>466</v>
      </c>
      <c r="D12745" t="s">
        <v>49590</v>
      </c>
      <c r="E12745" t="s">
        <v>41948</v>
      </c>
      <c r="F12745" t="s">
        <v>20999</v>
      </c>
      <c r="G12745" t="s">
        <v>42</v>
      </c>
      <c r="H12745">
        <v>0</v>
      </c>
      <c r="I12745">
        <v>0</v>
      </c>
      <c r="J12745">
        <v>0</v>
      </c>
      <c r="K12745" t="s">
        <v>49591</v>
      </c>
    </row>
    <row r="12746" spans="1:11" x14ac:dyDescent="0.3">
      <c r="A12746" t="s">
        <v>49592</v>
      </c>
      <c r="B12746" t="s">
        <v>49593</v>
      </c>
      <c r="C12746" t="s">
        <v>558</v>
      </c>
      <c r="D12746" t="s">
        <v>49594</v>
      </c>
      <c r="E12746" t="s">
        <v>32599</v>
      </c>
      <c r="F12746" t="s">
        <v>41</v>
      </c>
      <c r="G12746" t="s">
        <v>42</v>
      </c>
      <c r="H12746">
        <v>0</v>
      </c>
      <c r="I12746">
        <v>0</v>
      </c>
      <c r="J12746">
        <v>0</v>
      </c>
      <c r="K12746" t="s">
        <v>49595</v>
      </c>
    </row>
    <row r="12747" spans="1:11" x14ac:dyDescent="0.3">
      <c r="A12747" t="s">
        <v>49596</v>
      </c>
      <c r="B12747" t="s">
        <v>49597</v>
      </c>
      <c r="C12747" t="s">
        <v>20</v>
      </c>
      <c r="D12747" t="s">
        <v>49598</v>
      </c>
      <c r="E12747" t="s">
        <v>33633</v>
      </c>
      <c r="F12747" t="s">
        <v>16</v>
      </c>
      <c r="G12747" t="s">
        <v>951</v>
      </c>
      <c r="H12747">
        <v>0</v>
      </c>
      <c r="I12747">
        <v>0</v>
      </c>
      <c r="J12747">
        <v>0</v>
      </c>
      <c r="K12747" t="s">
        <v>49599</v>
      </c>
    </row>
    <row r="12748" spans="1:11" x14ac:dyDescent="0.3">
      <c r="A12748" t="s">
        <v>49600</v>
      </c>
      <c r="B12748" t="s">
        <v>28927</v>
      </c>
      <c r="C12748" t="s">
        <v>20</v>
      </c>
      <c r="D12748" t="s">
        <v>49601</v>
      </c>
      <c r="E12748" t="s">
        <v>22</v>
      </c>
      <c r="F12748" t="s">
        <v>9563</v>
      </c>
      <c r="G12748" t="s">
        <v>42</v>
      </c>
      <c r="H12748">
        <v>0</v>
      </c>
      <c r="I12748">
        <v>0</v>
      </c>
      <c r="J12748">
        <v>0</v>
      </c>
      <c r="K12748" t="s">
        <v>49602</v>
      </c>
    </row>
    <row r="12749" spans="1:11" x14ac:dyDescent="0.3">
      <c r="A12749" t="s">
        <v>49603</v>
      </c>
      <c r="C12749" t="s">
        <v>20</v>
      </c>
      <c r="E12749" t="s">
        <v>33633</v>
      </c>
      <c r="F12749" t="s">
        <v>2919</v>
      </c>
      <c r="G12749" t="s">
        <v>42</v>
      </c>
      <c r="H12749">
        <v>0</v>
      </c>
      <c r="I12749">
        <v>0</v>
      </c>
      <c r="J12749">
        <v>0</v>
      </c>
      <c r="K12749" t="s">
        <v>49604</v>
      </c>
    </row>
    <row r="12750" spans="1:11" x14ac:dyDescent="0.3">
      <c r="A12750" t="s">
        <v>49605</v>
      </c>
      <c r="B12750" t="s">
        <v>49606</v>
      </c>
      <c r="C12750" t="s">
        <v>13</v>
      </c>
      <c r="D12750" t="s">
        <v>49607</v>
      </c>
      <c r="E12750" t="s">
        <v>41916</v>
      </c>
      <c r="F12750" t="s">
        <v>7169</v>
      </c>
      <c r="G12750" t="s">
        <v>42</v>
      </c>
      <c r="H12750">
        <v>0</v>
      </c>
      <c r="I12750">
        <v>0</v>
      </c>
      <c r="J12750">
        <v>0</v>
      </c>
      <c r="K12750" t="s">
        <v>49608</v>
      </c>
    </row>
    <row r="12751" spans="1:11" x14ac:dyDescent="0.3">
      <c r="A12751" t="s">
        <v>49609</v>
      </c>
      <c r="B12751" t="s">
        <v>49610</v>
      </c>
      <c r="C12751" t="s">
        <v>20</v>
      </c>
      <c r="D12751" t="s">
        <v>49611</v>
      </c>
      <c r="E12751" t="s">
        <v>33633</v>
      </c>
      <c r="F12751" t="s">
        <v>2703</v>
      </c>
      <c r="G12751" t="s">
        <v>42</v>
      </c>
      <c r="H12751">
        <v>0</v>
      </c>
      <c r="I12751">
        <v>0</v>
      </c>
      <c r="J12751">
        <v>0</v>
      </c>
      <c r="K12751" t="s">
        <v>49612</v>
      </c>
    </row>
    <row r="12752" spans="1:11" x14ac:dyDescent="0.3">
      <c r="A12752" t="s">
        <v>49613</v>
      </c>
      <c r="B12752" t="s">
        <v>49614</v>
      </c>
      <c r="C12752" t="s">
        <v>558</v>
      </c>
      <c r="D12752" t="s">
        <v>49615</v>
      </c>
      <c r="E12752" t="s">
        <v>32599</v>
      </c>
      <c r="F12752" t="s">
        <v>41</v>
      </c>
      <c r="G12752" t="s">
        <v>42</v>
      </c>
      <c r="H12752">
        <v>0</v>
      </c>
      <c r="I12752">
        <v>0</v>
      </c>
      <c r="J12752">
        <v>0</v>
      </c>
      <c r="K12752" t="s">
        <v>49616</v>
      </c>
    </row>
    <row r="12753" spans="1:11" x14ac:dyDescent="0.3">
      <c r="A12753" t="s">
        <v>49617</v>
      </c>
      <c r="B12753" t="s">
        <v>13700</v>
      </c>
      <c r="C12753" t="s">
        <v>558</v>
      </c>
      <c r="D12753" t="s">
        <v>49618</v>
      </c>
      <c r="E12753" t="s">
        <v>1462</v>
      </c>
      <c r="F12753" t="s">
        <v>22927</v>
      </c>
      <c r="G12753" t="s">
        <v>42</v>
      </c>
      <c r="H12753">
        <v>0</v>
      </c>
      <c r="I12753">
        <v>0</v>
      </c>
      <c r="J12753">
        <v>0</v>
      </c>
      <c r="K12753" t="s">
        <v>49619</v>
      </c>
    </row>
    <row r="12754" spans="1:11" x14ac:dyDescent="0.3">
      <c r="A12754" t="s">
        <v>49620</v>
      </c>
      <c r="B12754" t="s">
        <v>49621</v>
      </c>
      <c r="C12754" t="s">
        <v>13</v>
      </c>
      <c r="D12754" t="s">
        <v>49622</v>
      </c>
      <c r="E12754" t="s">
        <v>41916</v>
      </c>
      <c r="F12754" t="s">
        <v>16</v>
      </c>
      <c r="G12754" t="s">
        <v>1766</v>
      </c>
      <c r="H12754">
        <v>0</v>
      </c>
      <c r="I12754">
        <v>0</v>
      </c>
      <c r="J12754">
        <v>0</v>
      </c>
      <c r="K12754" t="s">
        <v>49623</v>
      </c>
    </row>
    <row r="12755" spans="1:11" x14ac:dyDescent="0.3">
      <c r="A12755" t="s">
        <v>49624</v>
      </c>
      <c r="B12755" t="s">
        <v>9594</v>
      </c>
      <c r="C12755" t="s">
        <v>13</v>
      </c>
      <c r="D12755" t="s">
        <v>49625</v>
      </c>
      <c r="E12755" t="s">
        <v>41916</v>
      </c>
      <c r="F12755" t="s">
        <v>16</v>
      </c>
      <c r="G12755" t="s">
        <v>3103</v>
      </c>
      <c r="H12755">
        <v>0</v>
      </c>
      <c r="I12755">
        <v>0</v>
      </c>
      <c r="J12755">
        <v>0</v>
      </c>
      <c r="K12755" t="s">
        <v>49626</v>
      </c>
    </row>
    <row r="12756" spans="1:11" x14ac:dyDescent="0.3">
      <c r="A12756" t="s">
        <v>49627</v>
      </c>
      <c r="B12756" t="s">
        <v>49628</v>
      </c>
      <c r="C12756" t="s">
        <v>13</v>
      </c>
      <c r="D12756" t="s">
        <v>49629</v>
      </c>
      <c r="E12756" t="s">
        <v>41916</v>
      </c>
      <c r="F12756" t="s">
        <v>16</v>
      </c>
      <c r="G12756" t="s">
        <v>49630</v>
      </c>
      <c r="H12756">
        <v>0</v>
      </c>
      <c r="I12756">
        <v>0</v>
      </c>
      <c r="J12756">
        <v>0</v>
      </c>
      <c r="K12756" t="s">
        <v>49631</v>
      </c>
    </row>
    <row r="12757" spans="1:11" x14ac:dyDescent="0.3">
      <c r="A12757" t="s">
        <v>49632</v>
      </c>
      <c r="B12757" t="s">
        <v>49633</v>
      </c>
      <c r="C12757" t="s">
        <v>147</v>
      </c>
      <c r="D12757" t="s">
        <v>49634</v>
      </c>
      <c r="E12757" t="s">
        <v>4768</v>
      </c>
      <c r="F12757" t="s">
        <v>1452</v>
      </c>
      <c r="G12757" t="s">
        <v>8577</v>
      </c>
      <c r="H12757">
        <v>0</v>
      </c>
      <c r="I12757">
        <v>0</v>
      </c>
      <c r="J12757">
        <v>0</v>
      </c>
      <c r="K12757" t="s">
        <v>49635</v>
      </c>
    </row>
    <row r="12758" spans="1:11" x14ac:dyDescent="0.3">
      <c r="A12758" t="s">
        <v>49636</v>
      </c>
      <c r="B12758" t="s">
        <v>49637</v>
      </c>
      <c r="C12758" t="s">
        <v>13</v>
      </c>
      <c r="D12758" t="s">
        <v>49638</v>
      </c>
      <c r="E12758" t="s">
        <v>41916</v>
      </c>
      <c r="F12758" t="s">
        <v>16</v>
      </c>
      <c r="G12758" t="s">
        <v>15631</v>
      </c>
      <c r="H12758">
        <v>0</v>
      </c>
      <c r="I12758">
        <v>0</v>
      </c>
      <c r="J12758">
        <v>0</v>
      </c>
      <c r="K12758" t="s">
        <v>49639</v>
      </c>
    </row>
    <row r="12759" spans="1:11" x14ac:dyDescent="0.3">
      <c r="A12759" t="s">
        <v>49640</v>
      </c>
      <c r="B12759" t="s">
        <v>49641</v>
      </c>
      <c r="C12759" t="s">
        <v>1159</v>
      </c>
      <c r="D12759" t="s">
        <v>49642</v>
      </c>
      <c r="E12759" t="s">
        <v>1161</v>
      </c>
      <c r="F12759" t="s">
        <v>16</v>
      </c>
      <c r="G12759" t="s">
        <v>5327</v>
      </c>
      <c r="H12759">
        <v>0</v>
      </c>
      <c r="I12759">
        <v>0</v>
      </c>
      <c r="J12759">
        <v>0</v>
      </c>
      <c r="K12759" t="s">
        <v>49643</v>
      </c>
    </row>
    <row r="12760" spans="1:11" x14ac:dyDescent="0.3">
      <c r="A12760" t="s">
        <v>49644</v>
      </c>
      <c r="B12760" t="s">
        <v>49645</v>
      </c>
      <c r="C12760" t="s">
        <v>20</v>
      </c>
      <c r="D12760" t="s">
        <v>49646</v>
      </c>
      <c r="E12760" t="s">
        <v>33633</v>
      </c>
      <c r="F12760" t="s">
        <v>16</v>
      </c>
      <c r="G12760" t="s">
        <v>1481</v>
      </c>
      <c r="H12760">
        <v>0</v>
      </c>
      <c r="I12760">
        <v>0</v>
      </c>
      <c r="J12760">
        <v>0</v>
      </c>
      <c r="K12760" t="s">
        <v>49647</v>
      </c>
    </row>
    <row r="12761" spans="1:11" x14ac:dyDescent="0.3">
      <c r="A12761" t="s">
        <v>49648</v>
      </c>
      <c r="B12761" t="s">
        <v>49649</v>
      </c>
      <c r="C12761" t="s">
        <v>27</v>
      </c>
      <c r="D12761" t="s">
        <v>49650</v>
      </c>
      <c r="E12761" t="s">
        <v>47893</v>
      </c>
      <c r="F12761" t="s">
        <v>41</v>
      </c>
      <c r="G12761" t="s">
        <v>2093</v>
      </c>
      <c r="H12761">
        <v>0</v>
      </c>
      <c r="I12761">
        <v>0</v>
      </c>
      <c r="J12761">
        <v>0</v>
      </c>
      <c r="K12761" t="s">
        <v>49651</v>
      </c>
    </row>
    <row r="12762" spans="1:11" x14ac:dyDescent="0.3">
      <c r="A12762" t="s">
        <v>49652</v>
      </c>
      <c r="B12762" t="s">
        <v>49653</v>
      </c>
      <c r="C12762" t="s">
        <v>13</v>
      </c>
      <c r="D12762" t="s">
        <v>49654</v>
      </c>
      <c r="E12762" t="s">
        <v>41916</v>
      </c>
      <c r="F12762" t="s">
        <v>16</v>
      </c>
      <c r="G12762" t="s">
        <v>49655</v>
      </c>
      <c r="H12762">
        <v>0</v>
      </c>
      <c r="I12762">
        <v>0</v>
      </c>
      <c r="J12762">
        <v>0</v>
      </c>
      <c r="K12762" t="s">
        <v>49656</v>
      </c>
    </row>
    <row r="12763" spans="1:11" x14ac:dyDescent="0.3">
      <c r="A12763" t="s">
        <v>49657</v>
      </c>
      <c r="B12763" t="s">
        <v>49658</v>
      </c>
      <c r="C12763" t="s">
        <v>558</v>
      </c>
      <c r="D12763" t="s">
        <v>49659</v>
      </c>
      <c r="E12763" t="s">
        <v>28510</v>
      </c>
      <c r="F12763" t="s">
        <v>16</v>
      </c>
      <c r="G12763" t="s">
        <v>7236</v>
      </c>
      <c r="H12763">
        <v>0</v>
      </c>
      <c r="I12763">
        <v>0</v>
      </c>
      <c r="J12763">
        <v>0</v>
      </c>
      <c r="K12763" t="s">
        <v>49660</v>
      </c>
    </row>
    <row r="12764" spans="1:11" x14ac:dyDescent="0.3">
      <c r="A12764" t="s">
        <v>49661</v>
      </c>
      <c r="B12764" t="s">
        <v>49662</v>
      </c>
      <c r="C12764" t="s">
        <v>20</v>
      </c>
      <c r="D12764" t="s">
        <v>49663</v>
      </c>
      <c r="E12764" t="s">
        <v>33633</v>
      </c>
      <c r="F12764" t="s">
        <v>9438</v>
      </c>
      <c r="G12764" t="s">
        <v>42</v>
      </c>
      <c r="H12764">
        <v>0</v>
      </c>
      <c r="I12764">
        <v>0</v>
      </c>
      <c r="J12764">
        <v>0</v>
      </c>
      <c r="K12764" t="s">
        <v>49664</v>
      </c>
    </row>
    <row r="12765" spans="1:11" x14ac:dyDescent="0.3">
      <c r="A12765" t="s">
        <v>49665</v>
      </c>
      <c r="B12765" t="s">
        <v>49666</v>
      </c>
      <c r="C12765" t="s">
        <v>27</v>
      </c>
      <c r="D12765" t="s">
        <v>49667</v>
      </c>
      <c r="E12765" t="s">
        <v>29</v>
      </c>
      <c r="F12765" t="s">
        <v>41</v>
      </c>
      <c r="G12765" t="s">
        <v>717</v>
      </c>
      <c r="H12765">
        <v>0</v>
      </c>
      <c r="I12765">
        <v>0</v>
      </c>
      <c r="J12765">
        <v>0</v>
      </c>
      <c r="K12765" t="s">
        <v>49668</v>
      </c>
    </row>
    <row r="12766" spans="1:11" x14ac:dyDescent="0.3">
      <c r="A12766" t="s">
        <v>49669</v>
      </c>
      <c r="C12766" t="s">
        <v>27</v>
      </c>
      <c r="D12766" t="s">
        <v>49670</v>
      </c>
      <c r="E12766" t="s">
        <v>47893</v>
      </c>
      <c r="F12766" t="s">
        <v>41</v>
      </c>
      <c r="G12766" t="s">
        <v>42</v>
      </c>
      <c r="H12766">
        <v>0</v>
      </c>
      <c r="I12766">
        <v>0</v>
      </c>
      <c r="J12766">
        <v>0</v>
      </c>
      <c r="K12766" t="s">
        <v>49671</v>
      </c>
    </row>
    <row r="12767" spans="1:11" x14ac:dyDescent="0.3">
      <c r="A12767" t="s">
        <v>49672</v>
      </c>
      <c r="C12767" t="s">
        <v>27</v>
      </c>
      <c r="D12767" t="s">
        <v>49673</v>
      </c>
      <c r="E12767" t="s">
        <v>47893</v>
      </c>
      <c r="F12767" t="s">
        <v>41</v>
      </c>
      <c r="G12767" t="s">
        <v>42</v>
      </c>
      <c r="H12767">
        <v>0</v>
      </c>
      <c r="I12767">
        <v>0</v>
      </c>
      <c r="J12767">
        <v>0</v>
      </c>
      <c r="K12767" t="s">
        <v>49674</v>
      </c>
    </row>
    <row r="12768" spans="1:11" x14ac:dyDescent="0.3">
      <c r="A12768" t="s">
        <v>49675</v>
      </c>
      <c r="B12768" t="s">
        <v>49676</v>
      </c>
      <c r="C12768" t="s">
        <v>27</v>
      </c>
      <c r="D12768" t="s">
        <v>49677</v>
      </c>
      <c r="E12768" t="s">
        <v>47893</v>
      </c>
      <c r="F12768" t="s">
        <v>41</v>
      </c>
      <c r="G12768" t="s">
        <v>42</v>
      </c>
      <c r="H12768">
        <v>0</v>
      </c>
      <c r="I12768">
        <v>0</v>
      </c>
      <c r="J12768">
        <v>0</v>
      </c>
      <c r="K12768" t="s">
        <v>49678</v>
      </c>
    </row>
    <row r="12769" spans="1:11" x14ac:dyDescent="0.3">
      <c r="A12769" t="s">
        <v>49679</v>
      </c>
      <c r="B12769" t="s">
        <v>49680</v>
      </c>
      <c r="C12769" t="s">
        <v>27</v>
      </c>
      <c r="D12769" t="s">
        <v>49681</v>
      </c>
      <c r="E12769" t="s">
        <v>47893</v>
      </c>
      <c r="F12769" t="s">
        <v>41</v>
      </c>
      <c r="G12769" t="s">
        <v>42</v>
      </c>
      <c r="H12769">
        <v>0</v>
      </c>
      <c r="I12769">
        <v>0</v>
      </c>
      <c r="J12769">
        <v>0</v>
      </c>
      <c r="K12769" t="s">
        <v>49682</v>
      </c>
    </row>
    <row r="12770" spans="1:11" x14ac:dyDescent="0.3">
      <c r="A12770" t="s">
        <v>49683</v>
      </c>
      <c r="B12770" t="s">
        <v>49684</v>
      </c>
      <c r="C12770" t="s">
        <v>27</v>
      </c>
      <c r="D12770" t="s">
        <v>49685</v>
      </c>
      <c r="E12770" t="s">
        <v>47893</v>
      </c>
      <c r="F12770" t="s">
        <v>41</v>
      </c>
      <c r="G12770" t="s">
        <v>42</v>
      </c>
      <c r="H12770">
        <v>0</v>
      </c>
      <c r="I12770">
        <v>0</v>
      </c>
      <c r="J12770">
        <v>0</v>
      </c>
      <c r="K12770" t="s">
        <v>49686</v>
      </c>
    </row>
    <row r="12771" spans="1:11" x14ac:dyDescent="0.3">
      <c r="A12771" t="s">
        <v>49687</v>
      </c>
      <c r="C12771" t="s">
        <v>27</v>
      </c>
      <c r="D12771" t="s">
        <v>49688</v>
      </c>
      <c r="E12771" t="s">
        <v>47893</v>
      </c>
      <c r="F12771" t="s">
        <v>41</v>
      </c>
      <c r="G12771" t="s">
        <v>6760</v>
      </c>
      <c r="H12771">
        <v>0</v>
      </c>
      <c r="I12771">
        <v>0</v>
      </c>
      <c r="J12771">
        <v>0</v>
      </c>
      <c r="K12771" t="s">
        <v>49689</v>
      </c>
    </row>
    <row r="12772" spans="1:11" x14ac:dyDescent="0.3">
      <c r="A12772" t="s">
        <v>49690</v>
      </c>
      <c r="B12772" t="s">
        <v>49691</v>
      </c>
      <c r="C12772" t="s">
        <v>27</v>
      </c>
      <c r="D12772" t="s">
        <v>49692</v>
      </c>
      <c r="E12772" t="s">
        <v>47893</v>
      </c>
      <c r="F12772" t="s">
        <v>41</v>
      </c>
      <c r="G12772" t="s">
        <v>42</v>
      </c>
      <c r="H12772">
        <v>0</v>
      </c>
      <c r="I12772">
        <v>0</v>
      </c>
      <c r="J12772">
        <v>0</v>
      </c>
      <c r="K12772" t="s">
        <v>49693</v>
      </c>
    </row>
    <row r="12773" spans="1:11" x14ac:dyDescent="0.3">
      <c r="A12773" t="s">
        <v>49694</v>
      </c>
      <c r="C12773" t="s">
        <v>27</v>
      </c>
      <c r="D12773" t="s">
        <v>49695</v>
      </c>
      <c r="E12773" t="s">
        <v>47893</v>
      </c>
      <c r="F12773" t="s">
        <v>41</v>
      </c>
      <c r="G12773" t="s">
        <v>42</v>
      </c>
      <c r="H12773">
        <v>0</v>
      </c>
      <c r="I12773">
        <v>0</v>
      </c>
      <c r="J12773">
        <v>0</v>
      </c>
      <c r="K12773" t="s">
        <v>49696</v>
      </c>
    </row>
    <row r="12774" spans="1:11" x14ac:dyDescent="0.3">
      <c r="A12774" t="s">
        <v>49697</v>
      </c>
      <c r="C12774" t="s">
        <v>27</v>
      </c>
      <c r="D12774" t="s">
        <v>49698</v>
      </c>
      <c r="E12774" t="s">
        <v>47893</v>
      </c>
      <c r="F12774" t="s">
        <v>41</v>
      </c>
      <c r="G12774" t="s">
        <v>42</v>
      </c>
      <c r="H12774">
        <v>0</v>
      </c>
      <c r="I12774">
        <v>0</v>
      </c>
      <c r="J12774">
        <v>0</v>
      </c>
      <c r="K12774" t="s">
        <v>49699</v>
      </c>
    </row>
    <row r="12775" spans="1:11" x14ac:dyDescent="0.3">
      <c r="A12775" t="s">
        <v>49700</v>
      </c>
      <c r="B12775" t="s">
        <v>49701</v>
      </c>
      <c r="C12775" t="s">
        <v>27</v>
      </c>
      <c r="D12775" t="s">
        <v>49702</v>
      </c>
      <c r="E12775" t="s">
        <v>29</v>
      </c>
      <c r="F12775" t="s">
        <v>41</v>
      </c>
      <c r="G12775" t="s">
        <v>42</v>
      </c>
      <c r="H12775">
        <v>0</v>
      </c>
      <c r="I12775">
        <v>0</v>
      </c>
      <c r="J12775">
        <v>0</v>
      </c>
      <c r="K12775" t="s">
        <v>49703</v>
      </c>
    </row>
    <row r="12776" spans="1:11" x14ac:dyDescent="0.3">
      <c r="A12776" t="s">
        <v>49704</v>
      </c>
      <c r="B12776" t="s">
        <v>49705</v>
      </c>
      <c r="C12776" t="s">
        <v>27</v>
      </c>
      <c r="D12776" t="s">
        <v>49706</v>
      </c>
      <c r="E12776" t="s">
        <v>47893</v>
      </c>
      <c r="F12776" t="s">
        <v>41</v>
      </c>
      <c r="G12776" t="s">
        <v>42</v>
      </c>
      <c r="H12776">
        <v>0</v>
      </c>
      <c r="I12776">
        <v>0</v>
      </c>
      <c r="J12776">
        <v>0</v>
      </c>
      <c r="K12776" t="s">
        <v>49707</v>
      </c>
    </row>
    <row r="12777" spans="1:11" x14ac:dyDescent="0.3">
      <c r="A12777" t="s">
        <v>49708</v>
      </c>
      <c r="C12777" t="s">
        <v>20</v>
      </c>
      <c r="D12777" t="s">
        <v>49709</v>
      </c>
      <c r="E12777" t="s">
        <v>33633</v>
      </c>
      <c r="F12777" t="s">
        <v>3643</v>
      </c>
      <c r="G12777" t="s">
        <v>42</v>
      </c>
      <c r="H12777">
        <v>0</v>
      </c>
      <c r="I12777">
        <v>0</v>
      </c>
      <c r="J12777">
        <v>0</v>
      </c>
      <c r="K12777" t="s">
        <v>49710</v>
      </c>
    </row>
    <row r="12778" spans="1:11" x14ac:dyDescent="0.3">
      <c r="A12778" t="s">
        <v>49711</v>
      </c>
      <c r="C12778" t="s">
        <v>27</v>
      </c>
      <c r="D12778" t="s">
        <v>49712</v>
      </c>
      <c r="E12778" t="s">
        <v>47893</v>
      </c>
      <c r="F12778" t="s">
        <v>41</v>
      </c>
      <c r="G12778" t="s">
        <v>42</v>
      </c>
      <c r="H12778">
        <v>0</v>
      </c>
      <c r="I12778">
        <v>0</v>
      </c>
      <c r="J12778">
        <v>0</v>
      </c>
      <c r="K12778" t="s">
        <v>49713</v>
      </c>
    </row>
    <row r="12779" spans="1:11" x14ac:dyDescent="0.3">
      <c r="A12779" t="s">
        <v>49714</v>
      </c>
      <c r="B12779" t="s">
        <v>49715</v>
      </c>
      <c r="C12779" t="s">
        <v>20</v>
      </c>
      <c r="D12779" t="s">
        <v>49716</v>
      </c>
      <c r="E12779" t="s">
        <v>33633</v>
      </c>
      <c r="F12779" t="s">
        <v>3565</v>
      </c>
      <c r="G12779" t="s">
        <v>42</v>
      </c>
      <c r="H12779">
        <v>0</v>
      </c>
      <c r="I12779">
        <v>0</v>
      </c>
      <c r="J12779">
        <v>0</v>
      </c>
      <c r="K12779" t="s">
        <v>49717</v>
      </c>
    </row>
    <row r="12780" spans="1:11" x14ac:dyDescent="0.3">
      <c r="A12780" t="s">
        <v>49718</v>
      </c>
      <c r="C12780" t="s">
        <v>27</v>
      </c>
      <c r="D12780" t="s">
        <v>49719</v>
      </c>
      <c r="E12780" t="s">
        <v>47893</v>
      </c>
      <c r="F12780" t="s">
        <v>41</v>
      </c>
      <c r="G12780" t="s">
        <v>42</v>
      </c>
      <c r="H12780">
        <v>0</v>
      </c>
      <c r="I12780">
        <v>0</v>
      </c>
      <c r="J12780">
        <v>0</v>
      </c>
      <c r="K12780" t="s">
        <v>49720</v>
      </c>
    </row>
    <row r="12781" spans="1:11" x14ac:dyDescent="0.3">
      <c r="A12781" t="s">
        <v>49721</v>
      </c>
      <c r="C12781" t="s">
        <v>27</v>
      </c>
      <c r="D12781" t="s">
        <v>49722</v>
      </c>
      <c r="E12781" t="s">
        <v>47893</v>
      </c>
      <c r="F12781" t="s">
        <v>41</v>
      </c>
      <c r="G12781" t="s">
        <v>42</v>
      </c>
      <c r="H12781">
        <v>0</v>
      </c>
      <c r="I12781">
        <v>0</v>
      </c>
      <c r="J12781">
        <v>0</v>
      </c>
      <c r="K12781" t="s">
        <v>49723</v>
      </c>
    </row>
    <row r="12782" spans="1:11" x14ac:dyDescent="0.3">
      <c r="A12782" t="s">
        <v>49724</v>
      </c>
      <c r="B12782" t="s">
        <v>24632</v>
      </c>
      <c r="C12782" t="s">
        <v>558</v>
      </c>
      <c r="D12782" t="s">
        <v>49725</v>
      </c>
      <c r="E12782" t="s">
        <v>1462</v>
      </c>
      <c r="F12782" t="s">
        <v>1947</v>
      </c>
      <c r="G12782" t="s">
        <v>42</v>
      </c>
      <c r="H12782">
        <v>0</v>
      </c>
      <c r="I12782">
        <v>0</v>
      </c>
      <c r="J12782">
        <v>0</v>
      </c>
      <c r="K12782" t="s">
        <v>49726</v>
      </c>
    </row>
    <row r="12783" spans="1:11" x14ac:dyDescent="0.3">
      <c r="A12783" t="s">
        <v>49727</v>
      </c>
      <c r="B12783" t="s">
        <v>49728</v>
      </c>
      <c r="C12783" t="s">
        <v>558</v>
      </c>
      <c r="D12783" t="s">
        <v>49729</v>
      </c>
      <c r="E12783" t="s">
        <v>1462</v>
      </c>
      <c r="F12783" t="s">
        <v>2599</v>
      </c>
      <c r="G12783" t="s">
        <v>42</v>
      </c>
      <c r="H12783">
        <v>0</v>
      </c>
      <c r="I12783">
        <v>0</v>
      </c>
      <c r="J12783">
        <v>0</v>
      </c>
      <c r="K12783" t="s">
        <v>49730</v>
      </c>
    </row>
    <row r="12784" spans="1:11" x14ac:dyDescent="0.3">
      <c r="A12784" t="s">
        <v>49731</v>
      </c>
      <c r="C12784" t="s">
        <v>27</v>
      </c>
      <c r="D12784" t="s">
        <v>49732</v>
      </c>
      <c r="E12784" t="s">
        <v>47893</v>
      </c>
      <c r="F12784" t="s">
        <v>41</v>
      </c>
      <c r="G12784" t="s">
        <v>42</v>
      </c>
      <c r="H12784">
        <v>0</v>
      </c>
      <c r="I12784">
        <v>0</v>
      </c>
      <c r="J12784">
        <v>0</v>
      </c>
      <c r="K12784" t="s">
        <v>49733</v>
      </c>
    </row>
    <row r="12785" spans="1:11" x14ac:dyDescent="0.3">
      <c r="A12785" t="s">
        <v>49734</v>
      </c>
      <c r="B12785" t="s">
        <v>49701</v>
      </c>
      <c r="C12785" t="s">
        <v>558</v>
      </c>
      <c r="D12785" t="s">
        <v>49735</v>
      </c>
      <c r="E12785" t="s">
        <v>1692</v>
      </c>
      <c r="F12785" t="s">
        <v>16</v>
      </c>
      <c r="G12785" t="s">
        <v>782</v>
      </c>
      <c r="H12785">
        <v>0</v>
      </c>
      <c r="I12785">
        <v>0</v>
      </c>
      <c r="J12785">
        <v>0</v>
      </c>
      <c r="K12785" t="s">
        <v>49736</v>
      </c>
    </row>
    <row r="12786" spans="1:11" x14ac:dyDescent="0.3">
      <c r="A12786" t="s">
        <v>49737</v>
      </c>
      <c r="C12786" t="s">
        <v>27</v>
      </c>
      <c r="D12786" t="s">
        <v>49738</v>
      </c>
      <c r="E12786" t="s">
        <v>47893</v>
      </c>
      <c r="F12786" t="s">
        <v>41</v>
      </c>
      <c r="G12786" t="s">
        <v>42</v>
      </c>
      <c r="H12786">
        <v>0</v>
      </c>
      <c r="I12786">
        <v>0</v>
      </c>
      <c r="J12786">
        <v>0</v>
      </c>
      <c r="K12786" t="s">
        <v>49739</v>
      </c>
    </row>
    <row r="12787" spans="1:11" x14ac:dyDescent="0.3">
      <c r="A12787" t="s">
        <v>49740</v>
      </c>
      <c r="C12787" t="s">
        <v>20</v>
      </c>
      <c r="D12787" t="s">
        <v>49741</v>
      </c>
      <c r="E12787" t="s">
        <v>33633</v>
      </c>
      <c r="F12787" t="s">
        <v>1548</v>
      </c>
      <c r="G12787" t="s">
        <v>1899</v>
      </c>
      <c r="H12787">
        <v>0</v>
      </c>
      <c r="I12787">
        <v>0</v>
      </c>
      <c r="J12787">
        <v>0</v>
      </c>
      <c r="K12787" t="s">
        <v>49742</v>
      </c>
    </row>
    <row r="12788" spans="1:11" x14ac:dyDescent="0.3">
      <c r="A12788" t="s">
        <v>49743</v>
      </c>
      <c r="B12788" t="s">
        <v>49744</v>
      </c>
      <c r="C12788" t="s">
        <v>27</v>
      </c>
      <c r="D12788" t="s">
        <v>49745</v>
      </c>
      <c r="E12788" t="s">
        <v>47893</v>
      </c>
      <c r="F12788" t="s">
        <v>41</v>
      </c>
      <c r="G12788" t="s">
        <v>42</v>
      </c>
      <c r="H12788">
        <v>0</v>
      </c>
      <c r="I12788">
        <v>0</v>
      </c>
      <c r="J12788">
        <v>0</v>
      </c>
      <c r="K12788" t="s">
        <v>49746</v>
      </c>
    </row>
    <row r="12789" spans="1:11" x14ac:dyDescent="0.3">
      <c r="A12789" t="s">
        <v>49747</v>
      </c>
      <c r="B12789" t="s">
        <v>49748</v>
      </c>
      <c r="C12789" t="s">
        <v>558</v>
      </c>
      <c r="D12789" t="s">
        <v>49749</v>
      </c>
      <c r="E12789" t="s">
        <v>32122</v>
      </c>
      <c r="F12789" t="s">
        <v>1840</v>
      </c>
      <c r="G12789" t="s">
        <v>42</v>
      </c>
      <c r="H12789">
        <v>0</v>
      </c>
      <c r="I12789">
        <v>0</v>
      </c>
      <c r="J12789">
        <v>0</v>
      </c>
      <c r="K12789" t="s">
        <v>49750</v>
      </c>
    </row>
    <row r="12790" spans="1:11" x14ac:dyDescent="0.3">
      <c r="A12790" t="s">
        <v>49751</v>
      </c>
      <c r="B12790" t="s">
        <v>49752</v>
      </c>
      <c r="C12790" t="s">
        <v>27</v>
      </c>
      <c r="D12790" t="s">
        <v>49753</v>
      </c>
      <c r="E12790" t="s">
        <v>47893</v>
      </c>
      <c r="F12790" t="s">
        <v>41</v>
      </c>
      <c r="G12790" t="s">
        <v>42</v>
      </c>
      <c r="H12790">
        <v>0</v>
      </c>
      <c r="I12790">
        <v>0</v>
      </c>
      <c r="J12790">
        <v>0</v>
      </c>
      <c r="K12790" t="s">
        <v>49754</v>
      </c>
    </row>
    <row r="12791" spans="1:11" x14ac:dyDescent="0.3">
      <c r="A12791" t="s">
        <v>49755</v>
      </c>
      <c r="B12791" t="s">
        <v>49756</v>
      </c>
      <c r="C12791" t="s">
        <v>20</v>
      </c>
      <c r="D12791" t="s">
        <v>49757</v>
      </c>
      <c r="E12791" t="s">
        <v>33633</v>
      </c>
      <c r="F12791" t="s">
        <v>4643</v>
      </c>
      <c r="G12791" t="s">
        <v>42</v>
      </c>
      <c r="H12791">
        <v>0</v>
      </c>
      <c r="I12791">
        <v>0</v>
      </c>
      <c r="J12791">
        <v>0</v>
      </c>
      <c r="K12791" t="s">
        <v>49758</v>
      </c>
    </row>
    <row r="12792" spans="1:11" x14ac:dyDescent="0.3">
      <c r="A12792" t="s">
        <v>49759</v>
      </c>
      <c r="B12792" t="s">
        <v>49760</v>
      </c>
      <c r="C12792" t="s">
        <v>27</v>
      </c>
      <c r="D12792" t="s">
        <v>49761</v>
      </c>
      <c r="E12792" t="s">
        <v>41916</v>
      </c>
      <c r="F12792" t="s">
        <v>16</v>
      </c>
      <c r="G12792" t="s">
        <v>6044</v>
      </c>
      <c r="H12792">
        <v>0</v>
      </c>
      <c r="I12792">
        <v>0</v>
      </c>
      <c r="J12792">
        <v>0</v>
      </c>
      <c r="K12792" t="s">
        <v>49762</v>
      </c>
    </row>
    <row r="12793" spans="1:11" x14ac:dyDescent="0.3">
      <c r="A12793" t="s">
        <v>49763</v>
      </c>
      <c r="B12793" t="s">
        <v>49764</v>
      </c>
      <c r="C12793" t="s">
        <v>27</v>
      </c>
      <c r="D12793" t="s">
        <v>49765</v>
      </c>
      <c r="E12793" t="s">
        <v>47893</v>
      </c>
      <c r="F12793" t="s">
        <v>41</v>
      </c>
      <c r="G12793" t="s">
        <v>42</v>
      </c>
      <c r="H12793">
        <v>0</v>
      </c>
      <c r="I12793">
        <v>0</v>
      </c>
      <c r="J12793">
        <v>0</v>
      </c>
      <c r="K12793" t="s">
        <v>49766</v>
      </c>
    </row>
    <row r="12794" spans="1:11" x14ac:dyDescent="0.3">
      <c r="A12794" t="s">
        <v>49767</v>
      </c>
      <c r="B12794" t="s">
        <v>49768</v>
      </c>
      <c r="C12794" t="s">
        <v>27</v>
      </c>
      <c r="D12794" t="s">
        <v>49769</v>
      </c>
      <c r="E12794" t="s">
        <v>29</v>
      </c>
      <c r="F12794" t="s">
        <v>41</v>
      </c>
      <c r="G12794" t="s">
        <v>42</v>
      </c>
      <c r="H12794">
        <v>0</v>
      </c>
      <c r="I12794">
        <v>0</v>
      </c>
      <c r="J12794">
        <v>0</v>
      </c>
      <c r="K12794" t="s">
        <v>49770</v>
      </c>
    </row>
    <row r="12795" spans="1:11" x14ac:dyDescent="0.3">
      <c r="A12795" t="s">
        <v>49771</v>
      </c>
      <c r="B12795" t="s">
        <v>49772</v>
      </c>
      <c r="C12795" t="s">
        <v>558</v>
      </c>
      <c r="D12795" t="s">
        <v>49773</v>
      </c>
      <c r="E12795" t="s">
        <v>32122</v>
      </c>
      <c r="F12795" t="s">
        <v>16</v>
      </c>
      <c r="G12795" t="s">
        <v>5815</v>
      </c>
      <c r="H12795">
        <v>0</v>
      </c>
      <c r="I12795">
        <v>0</v>
      </c>
      <c r="J12795">
        <v>0</v>
      </c>
      <c r="K12795" t="s">
        <v>49774</v>
      </c>
    </row>
    <row r="12796" spans="1:11" x14ac:dyDescent="0.3">
      <c r="A12796" t="s">
        <v>49775</v>
      </c>
      <c r="C12796" t="s">
        <v>27</v>
      </c>
      <c r="D12796" t="s">
        <v>49776</v>
      </c>
      <c r="E12796" t="s">
        <v>47893</v>
      </c>
      <c r="F12796" t="s">
        <v>41</v>
      </c>
      <c r="G12796" t="s">
        <v>42</v>
      </c>
      <c r="H12796">
        <v>0</v>
      </c>
      <c r="I12796">
        <v>0</v>
      </c>
      <c r="J12796">
        <v>0</v>
      </c>
      <c r="K12796" t="s">
        <v>49777</v>
      </c>
    </row>
    <row r="12797" spans="1:11" x14ac:dyDescent="0.3">
      <c r="A12797" t="s">
        <v>49778</v>
      </c>
      <c r="B12797" t="s">
        <v>49779</v>
      </c>
      <c r="C12797" t="s">
        <v>27</v>
      </c>
      <c r="D12797" t="s">
        <v>49780</v>
      </c>
      <c r="E12797" t="s">
        <v>41916</v>
      </c>
      <c r="F12797" t="s">
        <v>16</v>
      </c>
      <c r="G12797" t="s">
        <v>3226</v>
      </c>
      <c r="H12797">
        <v>0</v>
      </c>
      <c r="I12797">
        <v>0</v>
      </c>
      <c r="J12797">
        <v>0</v>
      </c>
      <c r="K12797" t="s">
        <v>49781</v>
      </c>
    </row>
    <row r="12798" spans="1:11" x14ac:dyDescent="0.3">
      <c r="A12798" t="s">
        <v>49782</v>
      </c>
      <c r="B12798" t="s">
        <v>49783</v>
      </c>
      <c r="C12798" t="s">
        <v>27</v>
      </c>
      <c r="D12798" t="s">
        <v>49784</v>
      </c>
      <c r="E12798" t="s">
        <v>47893</v>
      </c>
      <c r="F12798" t="s">
        <v>41</v>
      </c>
      <c r="G12798" t="s">
        <v>42</v>
      </c>
      <c r="H12798">
        <v>0</v>
      </c>
      <c r="I12798">
        <v>0</v>
      </c>
      <c r="J12798">
        <v>0</v>
      </c>
      <c r="K12798" t="s">
        <v>49785</v>
      </c>
    </row>
    <row r="12799" spans="1:11" x14ac:dyDescent="0.3">
      <c r="A12799" t="s">
        <v>49786</v>
      </c>
      <c r="B12799" t="s">
        <v>49787</v>
      </c>
      <c r="C12799" t="s">
        <v>558</v>
      </c>
      <c r="D12799" t="s">
        <v>49788</v>
      </c>
      <c r="E12799" t="s">
        <v>32599</v>
      </c>
      <c r="F12799" t="s">
        <v>16</v>
      </c>
      <c r="G12799" t="s">
        <v>30175</v>
      </c>
      <c r="H12799">
        <v>0</v>
      </c>
      <c r="I12799">
        <v>0</v>
      </c>
      <c r="J12799">
        <v>0</v>
      </c>
      <c r="K12799" t="s">
        <v>49789</v>
      </c>
    </row>
    <row r="12800" spans="1:11" x14ac:dyDescent="0.3">
      <c r="A12800" t="s">
        <v>49790</v>
      </c>
      <c r="B12800" t="s">
        <v>49791</v>
      </c>
      <c r="C12800" t="s">
        <v>27</v>
      </c>
      <c r="D12800" t="s">
        <v>49792</v>
      </c>
      <c r="E12800" t="s">
        <v>47893</v>
      </c>
      <c r="F12800" t="s">
        <v>16</v>
      </c>
      <c r="G12800" t="s">
        <v>1391</v>
      </c>
      <c r="H12800">
        <v>0</v>
      </c>
      <c r="I12800">
        <v>0</v>
      </c>
      <c r="J12800">
        <v>0</v>
      </c>
      <c r="K12800" t="s">
        <v>49793</v>
      </c>
    </row>
    <row r="12801" spans="1:11" x14ac:dyDescent="0.3">
      <c r="A12801" t="s">
        <v>49794</v>
      </c>
      <c r="B12801" t="s">
        <v>49795</v>
      </c>
      <c r="C12801" t="s">
        <v>13</v>
      </c>
      <c r="D12801" t="s">
        <v>49796</v>
      </c>
      <c r="E12801" t="s">
        <v>41916</v>
      </c>
      <c r="F12801" t="s">
        <v>16</v>
      </c>
      <c r="G12801" t="s">
        <v>17844</v>
      </c>
      <c r="H12801">
        <v>0</v>
      </c>
      <c r="I12801">
        <v>0</v>
      </c>
      <c r="J12801">
        <v>0</v>
      </c>
      <c r="K12801" t="s">
        <v>49797</v>
      </c>
    </row>
    <row r="12802" spans="1:11" x14ac:dyDescent="0.3">
      <c r="A12802" t="s">
        <v>49798</v>
      </c>
      <c r="B12802" t="s">
        <v>49799</v>
      </c>
      <c r="C12802" t="s">
        <v>27</v>
      </c>
      <c r="D12802" t="s">
        <v>49800</v>
      </c>
      <c r="E12802" t="s">
        <v>47893</v>
      </c>
      <c r="F12802" t="s">
        <v>41</v>
      </c>
      <c r="G12802" t="s">
        <v>42</v>
      </c>
      <c r="H12802">
        <v>0</v>
      </c>
      <c r="I12802">
        <v>0</v>
      </c>
      <c r="J12802">
        <v>0</v>
      </c>
      <c r="K12802" t="s">
        <v>49801</v>
      </c>
    </row>
    <row r="12803" spans="1:11" x14ac:dyDescent="0.3">
      <c r="A12803" t="s">
        <v>49802</v>
      </c>
      <c r="C12803" t="s">
        <v>27</v>
      </c>
      <c r="D12803" t="s">
        <v>49803</v>
      </c>
      <c r="E12803" t="s">
        <v>47893</v>
      </c>
      <c r="F12803" t="s">
        <v>41</v>
      </c>
      <c r="G12803" t="s">
        <v>42</v>
      </c>
      <c r="H12803">
        <v>0</v>
      </c>
      <c r="I12803">
        <v>0</v>
      </c>
      <c r="J12803">
        <v>0</v>
      </c>
      <c r="K12803" t="s">
        <v>49804</v>
      </c>
    </row>
    <row r="12804" spans="1:11" x14ac:dyDescent="0.3">
      <c r="A12804" t="s">
        <v>49805</v>
      </c>
      <c r="B12804" t="s">
        <v>49806</v>
      </c>
      <c r="C12804" t="s">
        <v>20</v>
      </c>
      <c r="D12804" t="s">
        <v>49807</v>
      </c>
      <c r="E12804" t="s">
        <v>33633</v>
      </c>
      <c r="F12804" t="s">
        <v>16</v>
      </c>
      <c r="G12804" t="s">
        <v>12458</v>
      </c>
      <c r="H12804">
        <v>0</v>
      </c>
      <c r="I12804">
        <v>0</v>
      </c>
      <c r="J12804">
        <v>0</v>
      </c>
      <c r="K12804" t="s">
        <v>49808</v>
      </c>
    </row>
    <row r="12805" spans="1:11" x14ac:dyDescent="0.3">
      <c r="A12805" t="s">
        <v>49809</v>
      </c>
      <c r="B12805" t="s">
        <v>49810</v>
      </c>
      <c r="C12805" t="s">
        <v>13</v>
      </c>
      <c r="D12805" t="s">
        <v>49811</v>
      </c>
      <c r="E12805" t="s">
        <v>15</v>
      </c>
      <c r="F12805" t="s">
        <v>16</v>
      </c>
      <c r="G12805" t="s">
        <v>1540</v>
      </c>
      <c r="H12805">
        <v>0</v>
      </c>
      <c r="I12805">
        <v>0</v>
      </c>
      <c r="J12805">
        <v>0</v>
      </c>
      <c r="K12805" t="s">
        <v>49812</v>
      </c>
    </row>
    <row r="12806" spans="1:11" x14ac:dyDescent="0.3">
      <c r="A12806" t="s">
        <v>49813</v>
      </c>
      <c r="B12806" t="s">
        <v>49814</v>
      </c>
      <c r="C12806" t="s">
        <v>13</v>
      </c>
      <c r="D12806" t="s">
        <v>49815</v>
      </c>
      <c r="E12806" t="s">
        <v>15</v>
      </c>
      <c r="F12806" t="s">
        <v>16</v>
      </c>
      <c r="G12806" t="s">
        <v>1100</v>
      </c>
      <c r="H12806">
        <v>0</v>
      </c>
      <c r="I12806">
        <v>0</v>
      </c>
      <c r="J12806">
        <v>0</v>
      </c>
      <c r="K12806" t="s">
        <v>49816</v>
      </c>
    </row>
    <row r="12807" spans="1:11" x14ac:dyDescent="0.3">
      <c r="A12807" t="s">
        <v>49817</v>
      </c>
      <c r="B12807" t="s">
        <v>49818</v>
      </c>
      <c r="C12807" t="s">
        <v>20</v>
      </c>
      <c r="D12807" t="s">
        <v>49819</v>
      </c>
      <c r="E12807" t="s">
        <v>33633</v>
      </c>
      <c r="F12807" t="s">
        <v>16</v>
      </c>
      <c r="G12807" t="s">
        <v>11576</v>
      </c>
      <c r="H12807">
        <v>0</v>
      </c>
      <c r="I12807">
        <v>0</v>
      </c>
      <c r="J12807">
        <v>0</v>
      </c>
      <c r="K12807" t="s">
        <v>49820</v>
      </c>
    </row>
    <row r="12808" spans="1:11" x14ac:dyDescent="0.3">
      <c r="A12808" t="s">
        <v>49821</v>
      </c>
      <c r="B12808" t="s">
        <v>49822</v>
      </c>
      <c r="C12808" t="s">
        <v>13</v>
      </c>
      <c r="D12808" t="s">
        <v>49823</v>
      </c>
      <c r="E12808" t="s">
        <v>41916</v>
      </c>
      <c r="F12808" t="s">
        <v>21952</v>
      </c>
      <c r="G12808" t="s">
        <v>42</v>
      </c>
      <c r="H12808">
        <v>0</v>
      </c>
      <c r="I12808">
        <v>0</v>
      </c>
      <c r="J12808">
        <v>0</v>
      </c>
      <c r="K12808" t="s">
        <v>49824</v>
      </c>
    </row>
    <row r="12809" spans="1:11" x14ac:dyDescent="0.3">
      <c r="A12809" t="s">
        <v>49825</v>
      </c>
      <c r="B12809" t="s">
        <v>49826</v>
      </c>
      <c r="C12809" t="s">
        <v>27</v>
      </c>
      <c r="D12809" t="s">
        <v>49827</v>
      </c>
      <c r="E12809" t="s">
        <v>47893</v>
      </c>
      <c r="F12809" t="s">
        <v>41</v>
      </c>
      <c r="G12809" t="s">
        <v>42</v>
      </c>
      <c r="H12809">
        <v>0</v>
      </c>
      <c r="I12809">
        <v>0</v>
      </c>
      <c r="J12809">
        <v>0</v>
      </c>
      <c r="K12809" t="s">
        <v>49828</v>
      </c>
    </row>
    <row r="12810" spans="1:11" x14ac:dyDescent="0.3">
      <c r="A12810" t="s">
        <v>49829</v>
      </c>
      <c r="B12810" t="s">
        <v>49830</v>
      </c>
      <c r="C12810" t="s">
        <v>27</v>
      </c>
      <c r="D12810" t="s">
        <v>49831</v>
      </c>
      <c r="E12810" t="s">
        <v>47893</v>
      </c>
      <c r="F12810" t="s">
        <v>16</v>
      </c>
      <c r="G12810" t="s">
        <v>24078</v>
      </c>
      <c r="H12810">
        <v>0</v>
      </c>
      <c r="I12810">
        <v>0</v>
      </c>
      <c r="J12810">
        <v>0</v>
      </c>
      <c r="K12810" t="s">
        <v>49832</v>
      </c>
    </row>
    <row r="12811" spans="1:11" x14ac:dyDescent="0.3">
      <c r="A12811" t="s">
        <v>49833</v>
      </c>
      <c r="B12811" t="s">
        <v>49834</v>
      </c>
      <c r="C12811" t="s">
        <v>27</v>
      </c>
      <c r="D12811" t="s">
        <v>49835</v>
      </c>
      <c r="E12811" t="s">
        <v>47893</v>
      </c>
      <c r="F12811" t="s">
        <v>41</v>
      </c>
      <c r="G12811" t="s">
        <v>42</v>
      </c>
      <c r="H12811">
        <v>0</v>
      </c>
      <c r="I12811">
        <v>0</v>
      </c>
      <c r="J12811">
        <v>0</v>
      </c>
      <c r="K12811" t="s">
        <v>49836</v>
      </c>
    </row>
    <row r="12812" spans="1:11" x14ac:dyDescent="0.3">
      <c r="A12812" t="s">
        <v>49837</v>
      </c>
      <c r="B12812" t="s">
        <v>49838</v>
      </c>
      <c r="C12812" t="s">
        <v>466</v>
      </c>
      <c r="D12812" t="s">
        <v>49839</v>
      </c>
      <c r="E12812" t="s">
        <v>41948</v>
      </c>
      <c r="F12812" t="s">
        <v>3560</v>
      </c>
      <c r="G12812" t="s">
        <v>42</v>
      </c>
      <c r="H12812">
        <v>0</v>
      </c>
      <c r="I12812">
        <v>0</v>
      </c>
      <c r="J12812">
        <v>0</v>
      </c>
      <c r="K12812" t="s">
        <v>49840</v>
      </c>
    </row>
    <row r="12813" spans="1:11" x14ac:dyDescent="0.3">
      <c r="A12813" t="s">
        <v>49841</v>
      </c>
      <c r="B12813" t="s">
        <v>49842</v>
      </c>
      <c r="C12813" t="s">
        <v>27</v>
      </c>
      <c r="D12813" t="s">
        <v>49843</v>
      </c>
      <c r="E12813" t="s">
        <v>47893</v>
      </c>
      <c r="F12813" t="s">
        <v>41</v>
      </c>
      <c r="G12813" t="s">
        <v>42</v>
      </c>
      <c r="H12813">
        <v>0</v>
      </c>
      <c r="I12813">
        <v>0</v>
      </c>
      <c r="J12813">
        <v>0</v>
      </c>
      <c r="K12813" t="s">
        <v>49844</v>
      </c>
    </row>
    <row r="12814" spans="1:11" x14ac:dyDescent="0.3">
      <c r="A12814" t="s">
        <v>49845</v>
      </c>
      <c r="B12814" t="s">
        <v>49846</v>
      </c>
      <c r="C12814" t="s">
        <v>27</v>
      </c>
      <c r="D12814" t="s">
        <v>49847</v>
      </c>
      <c r="E12814" t="s">
        <v>47893</v>
      </c>
      <c r="F12814" t="s">
        <v>41</v>
      </c>
      <c r="G12814" t="s">
        <v>42</v>
      </c>
      <c r="H12814">
        <v>0</v>
      </c>
      <c r="I12814">
        <v>0</v>
      </c>
      <c r="J12814">
        <v>0</v>
      </c>
      <c r="K12814" t="s">
        <v>49848</v>
      </c>
    </row>
    <row r="12815" spans="1:11" x14ac:dyDescent="0.3">
      <c r="A12815" t="s">
        <v>49849</v>
      </c>
      <c r="C12815" t="s">
        <v>20</v>
      </c>
      <c r="D12815" t="s">
        <v>49850</v>
      </c>
      <c r="E12815" t="s">
        <v>33633</v>
      </c>
      <c r="F12815" t="s">
        <v>16</v>
      </c>
      <c r="G12815" t="s">
        <v>542</v>
      </c>
      <c r="H12815">
        <v>0</v>
      </c>
      <c r="I12815">
        <v>0</v>
      </c>
      <c r="J12815">
        <v>0</v>
      </c>
      <c r="K12815" t="s">
        <v>49851</v>
      </c>
    </row>
    <row r="12816" spans="1:11" x14ac:dyDescent="0.3">
      <c r="A12816" t="s">
        <v>49852</v>
      </c>
      <c r="B12816" t="s">
        <v>49814</v>
      </c>
      <c r="C12816" t="s">
        <v>13</v>
      </c>
      <c r="D12816" t="s">
        <v>49853</v>
      </c>
      <c r="E12816" t="s">
        <v>15</v>
      </c>
      <c r="F12816" t="s">
        <v>41</v>
      </c>
      <c r="G12816" t="s">
        <v>42</v>
      </c>
      <c r="H12816">
        <v>0</v>
      </c>
      <c r="I12816">
        <v>0</v>
      </c>
      <c r="J12816">
        <v>0</v>
      </c>
      <c r="K12816" t="s">
        <v>49854</v>
      </c>
    </row>
    <row r="12817" spans="1:11" x14ac:dyDescent="0.3">
      <c r="A12817" t="s">
        <v>49855</v>
      </c>
      <c r="B12817" t="s">
        <v>49856</v>
      </c>
      <c r="C12817" t="s">
        <v>27</v>
      </c>
      <c r="D12817" t="s">
        <v>49857</v>
      </c>
      <c r="E12817" t="s">
        <v>47893</v>
      </c>
      <c r="F12817" t="s">
        <v>41</v>
      </c>
      <c r="G12817" t="s">
        <v>42</v>
      </c>
      <c r="H12817">
        <v>0</v>
      </c>
      <c r="I12817">
        <v>0</v>
      </c>
      <c r="J12817">
        <v>0</v>
      </c>
      <c r="K12817" t="s">
        <v>49858</v>
      </c>
    </row>
    <row r="12818" spans="1:11" x14ac:dyDescent="0.3">
      <c r="A12818" t="s">
        <v>49859</v>
      </c>
      <c r="B12818" t="s">
        <v>49860</v>
      </c>
      <c r="C12818" t="s">
        <v>27</v>
      </c>
      <c r="D12818" t="s">
        <v>49861</v>
      </c>
      <c r="E12818" t="s">
        <v>47893</v>
      </c>
      <c r="F12818" t="s">
        <v>41</v>
      </c>
      <c r="G12818" t="s">
        <v>42</v>
      </c>
      <c r="H12818">
        <v>0</v>
      </c>
      <c r="I12818">
        <v>0</v>
      </c>
      <c r="J12818">
        <v>0</v>
      </c>
      <c r="K12818" t="s">
        <v>49862</v>
      </c>
    </row>
    <row r="12819" spans="1:11" x14ac:dyDescent="0.3">
      <c r="A12819" t="s">
        <v>49863</v>
      </c>
      <c r="B12819" t="s">
        <v>49864</v>
      </c>
      <c r="C12819" t="s">
        <v>27</v>
      </c>
      <c r="D12819" t="s">
        <v>49865</v>
      </c>
      <c r="E12819" t="s">
        <v>47893</v>
      </c>
      <c r="F12819" t="s">
        <v>41</v>
      </c>
      <c r="G12819" t="s">
        <v>42</v>
      </c>
      <c r="H12819">
        <v>0</v>
      </c>
      <c r="I12819">
        <v>0</v>
      </c>
      <c r="J12819">
        <v>0</v>
      </c>
      <c r="K12819" t="s">
        <v>49866</v>
      </c>
    </row>
    <row r="12820" spans="1:11" x14ac:dyDescent="0.3">
      <c r="A12820" t="s">
        <v>49867</v>
      </c>
      <c r="B12820" t="s">
        <v>49868</v>
      </c>
      <c r="C12820" t="s">
        <v>27</v>
      </c>
      <c r="D12820" t="s">
        <v>49869</v>
      </c>
      <c r="E12820" t="s">
        <v>47893</v>
      </c>
      <c r="F12820" t="s">
        <v>16</v>
      </c>
      <c r="G12820" t="s">
        <v>3216</v>
      </c>
      <c r="H12820">
        <v>0</v>
      </c>
      <c r="I12820">
        <v>0</v>
      </c>
      <c r="J12820">
        <v>0</v>
      </c>
      <c r="K12820" t="s">
        <v>49870</v>
      </c>
    </row>
    <row r="12821" spans="1:11" x14ac:dyDescent="0.3">
      <c r="A12821" t="s">
        <v>49871</v>
      </c>
      <c r="B12821" t="s">
        <v>49872</v>
      </c>
      <c r="C12821" t="s">
        <v>27</v>
      </c>
      <c r="D12821" t="s">
        <v>49873</v>
      </c>
      <c r="E12821" t="s">
        <v>47893</v>
      </c>
      <c r="F12821" t="s">
        <v>41</v>
      </c>
      <c r="G12821" t="s">
        <v>42</v>
      </c>
      <c r="H12821">
        <v>0</v>
      </c>
      <c r="I12821">
        <v>0</v>
      </c>
      <c r="J12821">
        <v>0</v>
      </c>
      <c r="K12821" t="s">
        <v>49874</v>
      </c>
    </row>
    <row r="12822" spans="1:11" x14ac:dyDescent="0.3">
      <c r="A12822" t="s">
        <v>49875</v>
      </c>
      <c r="B12822" t="s">
        <v>49876</v>
      </c>
      <c r="C12822" t="s">
        <v>27</v>
      </c>
      <c r="D12822" t="s">
        <v>49877</v>
      </c>
      <c r="E12822" t="s">
        <v>47893</v>
      </c>
      <c r="F12822" t="s">
        <v>41</v>
      </c>
      <c r="G12822" t="s">
        <v>42</v>
      </c>
      <c r="H12822">
        <v>0</v>
      </c>
      <c r="I12822">
        <v>0</v>
      </c>
      <c r="J12822">
        <v>0</v>
      </c>
      <c r="K12822" t="s">
        <v>49878</v>
      </c>
    </row>
    <row r="12823" spans="1:11" x14ac:dyDescent="0.3">
      <c r="A12823" t="s">
        <v>49879</v>
      </c>
      <c r="B12823" t="s">
        <v>49880</v>
      </c>
      <c r="C12823" t="s">
        <v>27</v>
      </c>
      <c r="D12823" t="s">
        <v>49881</v>
      </c>
      <c r="E12823" t="s">
        <v>47893</v>
      </c>
      <c r="F12823" t="s">
        <v>41</v>
      </c>
      <c r="G12823" t="s">
        <v>42</v>
      </c>
      <c r="H12823">
        <v>0</v>
      </c>
      <c r="I12823">
        <v>0</v>
      </c>
      <c r="J12823">
        <v>0</v>
      </c>
      <c r="K12823" t="s">
        <v>49882</v>
      </c>
    </row>
    <row r="12824" spans="1:11" x14ac:dyDescent="0.3">
      <c r="A12824" t="s">
        <v>49883</v>
      </c>
      <c r="B12824" t="s">
        <v>49884</v>
      </c>
      <c r="C12824" t="s">
        <v>27</v>
      </c>
      <c r="D12824" t="s">
        <v>49885</v>
      </c>
      <c r="E12824" t="s">
        <v>47893</v>
      </c>
      <c r="F12824" t="s">
        <v>41</v>
      </c>
      <c r="G12824" t="s">
        <v>42</v>
      </c>
      <c r="H12824">
        <v>0</v>
      </c>
      <c r="I12824">
        <v>0</v>
      </c>
      <c r="J12824">
        <v>0</v>
      </c>
      <c r="K12824" t="s">
        <v>49886</v>
      </c>
    </row>
    <row r="12825" spans="1:11" x14ac:dyDescent="0.3">
      <c r="A12825" t="s">
        <v>49887</v>
      </c>
      <c r="B12825" t="s">
        <v>49888</v>
      </c>
      <c r="C12825" t="s">
        <v>27</v>
      </c>
      <c r="D12825" t="s">
        <v>49889</v>
      </c>
      <c r="E12825" t="s">
        <v>47893</v>
      </c>
      <c r="F12825" t="s">
        <v>41</v>
      </c>
      <c r="G12825" t="s">
        <v>42</v>
      </c>
      <c r="H12825">
        <v>0</v>
      </c>
      <c r="I12825">
        <v>0</v>
      </c>
      <c r="J12825">
        <v>0</v>
      </c>
      <c r="K12825" t="s">
        <v>49890</v>
      </c>
    </row>
    <row r="12826" spans="1:11" x14ac:dyDescent="0.3">
      <c r="A12826" t="s">
        <v>49891</v>
      </c>
      <c r="B12826" t="s">
        <v>49892</v>
      </c>
      <c r="C12826" t="s">
        <v>20</v>
      </c>
      <c r="D12826" t="s">
        <v>49893</v>
      </c>
      <c r="E12826" t="s">
        <v>33633</v>
      </c>
      <c r="F12826" t="s">
        <v>2572</v>
      </c>
      <c r="G12826" t="s">
        <v>42</v>
      </c>
      <c r="H12826">
        <v>0</v>
      </c>
      <c r="I12826">
        <v>0</v>
      </c>
      <c r="J12826">
        <v>0</v>
      </c>
      <c r="K12826" t="s">
        <v>49894</v>
      </c>
    </row>
    <row r="12827" spans="1:11" x14ac:dyDescent="0.3">
      <c r="A12827" t="s">
        <v>49895</v>
      </c>
      <c r="B12827" t="s">
        <v>49896</v>
      </c>
      <c r="C12827" t="s">
        <v>13</v>
      </c>
      <c r="D12827" t="s">
        <v>49897</v>
      </c>
      <c r="E12827" t="s">
        <v>15</v>
      </c>
      <c r="F12827" t="s">
        <v>16</v>
      </c>
      <c r="G12827" t="s">
        <v>2960</v>
      </c>
      <c r="H12827">
        <v>0</v>
      </c>
      <c r="I12827">
        <v>0</v>
      </c>
      <c r="J12827">
        <v>0</v>
      </c>
      <c r="K12827" t="s">
        <v>49898</v>
      </c>
    </row>
    <row r="12828" spans="1:11" x14ac:dyDescent="0.3">
      <c r="A12828" t="s">
        <v>49899</v>
      </c>
      <c r="C12828" t="s">
        <v>20</v>
      </c>
      <c r="D12828" t="s">
        <v>49900</v>
      </c>
      <c r="E12828" t="s">
        <v>33633</v>
      </c>
      <c r="F12828" t="s">
        <v>16</v>
      </c>
      <c r="G12828" t="s">
        <v>14272</v>
      </c>
      <c r="H12828">
        <v>0</v>
      </c>
      <c r="I12828">
        <v>0</v>
      </c>
      <c r="J12828">
        <v>0</v>
      </c>
      <c r="K12828" t="s">
        <v>49901</v>
      </c>
    </row>
    <row r="12829" spans="1:11" x14ac:dyDescent="0.3">
      <c r="A12829" t="s">
        <v>49902</v>
      </c>
      <c r="B12829" t="s">
        <v>49903</v>
      </c>
      <c r="C12829" t="s">
        <v>13</v>
      </c>
      <c r="D12829" t="s">
        <v>49904</v>
      </c>
      <c r="E12829" t="s">
        <v>41916</v>
      </c>
      <c r="F12829" t="s">
        <v>16</v>
      </c>
      <c r="G12829" t="s">
        <v>12299</v>
      </c>
      <c r="H12829">
        <v>0</v>
      </c>
      <c r="I12829">
        <v>0</v>
      </c>
      <c r="J12829">
        <v>0</v>
      </c>
      <c r="K12829" t="s">
        <v>49905</v>
      </c>
    </row>
    <row r="12830" spans="1:11" x14ac:dyDescent="0.3">
      <c r="A12830" t="s">
        <v>49906</v>
      </c>
      <c r="B12830" t="s">
        <v>26359</v>
      </c>
      <c r="C12830" t="s">
        <v>13</v>
      </c>
      <c r="D12830" t="s">
        <v>49907</v>
      </c>
      <c r="E12830" t="s">
        <v>41916</v>
      </c>
      <c r="F12830" t="s">
        <v>16</v>
      </c>
      <c r="G12830" t="s">
        <v>39956</v>
      </c>
      <c r="H12830">
        <v>0</v>
      </c>
      <c r="I12830">
        <v>0</v>
      </c>
      <c r="J12830">
        <v>0</v>
      </c>
      <c r="K12830" t="s">
        <v>49908</v>
      </c>
    </row>
    <row r="12831" spans="1:11" x14ac:dyDescent="0.3">
      <c r="A12831" t="s">
        <v>49909</v>
      </c>
      <c r="B12831" t="s">
        <v>49910</v>
      </c>
      <c r="C12831" t="s">
        <v>13</v>
      </c>
      <c r="D12831" t="s">
        <v>49911</v>
      </c>
      <c r="E12831" t="s">
        <v>41916</v>
      </c>
      <c r="F12831" t="s">
        <v>16</v>
      </c>
      <c r="G12831" t="s">
        <v>269</v>
      </c>
      <c r="H12831">
        <v>0</v>
      </c>
      <c r="I12831">
        <v>0</v>
      </c>
      <c r="J12831">
        <v>0</v>
      </c>
      <c r="K12831" t="s">
        <v>49912</v>
      </c>
    </row>
    <row r="12832" spans="1:11" x14ac:dyDescent="0.3">
      <c r="A12832" t="s">
        <v>49913</v>
      </c>
      <c r="B12832" t="s">
        <v>49914</v>
      </c>
      <c r="C12832" t="s">
        <v>20</v>
      </c>
      <c r="D12832" t="s">
        <v>49915</v>
      </c>
      <c r="E12832" t="s">
        <v>33633</v>
      </c>
      <c r="F12832" t="s">
        <v>16</v>
      </c>
      <c r="G12832" t="s">
        <v>1463</v>
      </c>
      <c r="H12832">
        <v>0</v>
      </c>
      <c r="I12832">
        <v>0</v>
      </c>
      <c r="J12832">
        <v>0</v>
      </c>
      <c r="K12832" t="s">
        <v>49916</v>
      </c>
    </row>
    <row r="12833" spans="1:11" x14ac:dyDescent="0.3">
      <c r="A12833" t="s">
        <v>49917</v>
      </c>
      <c r="B12833" t="s">
        <v>49918</v>
      </c>
      <c r="C12833" t="s">
        <v>13</v>
      </c>
      <c r="D12833" t="s">
        <v>49919</v>
      </c>
      <c r="E12833" t="s">
        <v>41916</v>
      </c>
      <c r="F12833" t="s">
        <v>16</v>
      </c>
      <c r="G12833" t="s">
        <v>10738</v>
      </c>
      <c r="H12833">
        <v>0</v>
      </c>
      <c r="I12833">
        <v>0</v>
      </c>
      <c r="J12833">
        <v>0</v>
      </c>
      <c r="K12833" t="s">
        <v>49920</v>
      </c>
    </row>
    <row r="12834" spans="1:11" x14ac:dyDescent="0.3">
      <c r="A12834" t="s">
        <v>49921</v>
      </c>
      <c r="B12834" t="s">
        <v>49922</v>
      </c>
      <c r="C12834" t="s">
        <v>27</v>
      </c>
      <c r="D12834" t="s">
        <v>49923</v>
      </c>
      <c r="E12834" t="s">
        <v>47893</v>
      </c>
      <c r="F12834" t="s">
        <v>41</v>
      </c>
      <c r="G12834" t="s">
        <v>42</v>
      </c>
      <c r="H12834">
        <v>0</v>
      </c>
      <c r="I12834">
        <v>0</v>
      </c>
      <c r="J12834">
        <v>0</v>
      </c>
      <c r="K12834" t="s">
        <v>49924</v>
      </c>
    </row>
    <row r="12835" spans="1:11" x14ac:dyDescent="0.3">
      <c r="A12835" t="s">
        <v>49925</v>
      </c>
      <c r="C12835" t="s">
        <v>13</v>
      </c>
      <c r="D12835" t="s">
        <v>49926</v>
      </c>
      <c r="E12835" t="s">
        <v>41916</v>
      </c>
      <c r="F12835" t="s">
        <v>23937</v>
      </c>
      <c r="G12835" t="s">
        <v>42</v>
      </c>
      <c r="H12835">
        <v>0</v>
      </c>
      <c r="I12835">
        <v>0</v>
      </c>
      <c r="J12835">
        <v>0</v>
      </c>
      <c r="K12835" t="s">
        <v>49927</v>
      </c>
    </row>
    <row r="12836" spans="1:11" x14ac:dyDescent="0.3">
      <c r="A12836" t="s">
        <v>49928</v>
      </c>
      <c r="B12836" t="s">
        <v>49929</v>
      </c>
      <c r="C12836" t="s">
        <v>27</v>
      </c>
      <c r="D12836" t="s">
        <v>49930</v>
      </c>
      <c r="E12836" t="s">
        <v>47893</v>
      </c>
      <c r="F12836" t="s">
        <v>41</v>
      </c>
      <c r="G12836" t="s">
        <v>42</v>
      </c>
      <c r="H12836">
        <v>0</v>
      </c>
      <c r="I12836">
        <v>0</v>
      </c>
      <c r="J12836">
        <v>0</v>
      </c>
      <c r="K12836" t="s">
        <v>49931</v>
      </c>
    </row>
    <row r="12837" spans="1:11" x14ac:dyDescent="0.3">
      <c r="A12837" t="s">
        <v>49932</v>
      </c>
      <c r="B12837" t="s">
        <v>49933</v>
      </c>
      <c r="C12837" t="s">
        <v>20</v>
      </c>
      <c r="D12837" t="s">
        <v>49934</v>
      </c>
      <c r="E12837" t="s">
        <v>33633</v>
      </c>
      <c r="F12837" t="s">
        <v>16</v>
      </c>
      <c r="G12837" t="s">
        <v>1162</v>
      </c>
      <c r="H12837">
        <v>0</v>
      </c>
      <c r="I12837">
        <v>0</v>
      </c>
      <c r="J12837">
        <v>0</v>
      </c>
      <c r="K12837" t="s">
        <v>49935</v>
      </c>
    </row>
    <row r="12838" spans="1:11" x14ac:dyDescent="0.3">
      <c r="A12838" t="s">
        <v>49936</v>
      </c>
      <c r="B12838" t="s">
        <v>49937</v>
      </c>
      <c r="C12838" t="s">
        <v>13</v>
      </c>
      <c r="D12838" t="s">
        <v>49938</v>
      </c>
      <c r="E12838" t="s">
        <v>15</v>
      </c>
      <c r="F12838" t="s">
        <v>29553</v>
      </c>
      <c r="G12838" t="s">
        <v>42</v>
      </c>
      <c r="H12838">
        <v>0</v>
      </c>
      <c r="I12838">
        <v>0</v>
      </c>
      <c r="J12838">
        <v>0</v>
      </c>
      <c r="K12838" t="s">
        <v>49939</v>
      </c>
    </row>
    <row r="12839" spans="1:11" x14ac:dyDescent="0.3">
      <c r="A12839" t="s">
        <v>49940</v>
      </c>
      <c r="B12839" t="s">
        <v>49941</v>
      </c>
      <c r="C12839" t="s">
        <v>13</v>
      </c>
      <c r="D12839" t="s">
        <v>49942</v>
      </c>
      <c r="E12839" t="s">
        <v>41916</v>
      </c>
      <c r="F12839" t="s">
        <v>16</v>
      </c>
      <c r="G12839" t="s">
        <v>1391</v>
      </c>
      <c r="H12839">
        <v>0</v>
      </c>
      <c r="I12839">
        <v>0</v>
      </c>
      <c r="J12839">
        <v>0</v>
      </c>
      <c r="K12839" t="s">
        <v>49943</v>
      </c>
    </row>
    <row r="12840" spans="1:11" x14ac:dyDescent="0.3">
      <c r="A12840" t="s">
        <v>49944</v>
      </c>
      <c r="B12840" t="s">
        <v>49945</v>
      </c>
      <c r="C12840" t="s">
        <v>13</v>
      </c>
      <c r="D12840" t="s">
        <v>49946</v>
      </c>
      <c r="E12840" t="s">
        <v>41916</v>
      </c>
      <c r="F12840" t="s">
        <v>23804</v>
      </c>
      <c r="G12840" t="s">
        <v>42</v>
      </c>
      <c r="H12840">
        <v>0</v>
      </c>
      <c r="I12840">
        <v>0</v>
      </c>
      <c r="J12840">
        <v>0</v>
      </c>
      <c r="K12840" t="s">
        <v>49947</v>
      </c>
    </row>
    <row r="12841" spans="1:11" x14ac:dyDescent="0.3">
      <c r="A12841" t="s">
        <v>49926</v>
      </c>
      <c r="B12841" t="s">
        <v>49948</v>
      </c>
      <c r="C12841" t="s">
        <v>13</v>
      </c>
      <c r="D12841" t="s">
        <v>49949</v>
      </c>
      <c r="E12841" t="s">
        <v>41916</v>
      </c>
      <c r="F12841" t="s">
        <v>2361</v>
      </c>
      <c r="G12841" t="s">
        <v>42</v>
      </c>
      <c r="H12841">
        <v>0</v>
      </c>
      <c r="I12841">
        <v>0</v>
      </c>
      <c r="J12841">
        <v>0</v>
      </c>
      <c r="K12841" t="s">
        <v>49950</v>
      </c>
    </row>
    <row r="12842" spans="1:11" x14ac:dyDescent="0.3">
      <c r="A12842" t="s">
        <v>49951</v>
      </c>
      <c r="B12842" t="s">
        <v>49952</v>
      </c>
      <c r="C12842" t="s">
        <v>20</v>
      </c>
      <c r="D12842" t="s">
        <v>49953</v>
      </c>
      <c r="E12842" t="s">
        <v>33633</v>
      </c>
      <c r="F12842" t="s">
        <v>16</v>
      </c>
      <c r="G12842" t="s">
        <v>17</v>
      </c>
      <c r="H12842">
        <v>0</v>
      </c>
      <c r="I12842">
        <v>0</v>
      </c>
      <c r="J12842">
        <v>0</v>
      </c>
      <c r="K12842" t="s">
        <v>49954</v>
      </c>
    </row>
    <row r="12843" spans="1:11" x14ac:dyDescent="0.3">
      <c r="A12843" t="s">
        <v>49955</v>
      </c>
      <c r="B12843" t="s">
        <v>49956</v>
      </c>
      <c r="C12843" t="s">
        <v>466</v>
      </c>
      <c r="D12843" t="s">
        <v>49957</v>
      </c>
      <c r="E12843" t="s">
        <v>41948</v>
      </c>
      <c r="F12843" t="s">
        <v>16</v>
      </c>
      <c r="G12843" t="s">
        <v>19180</v>
      </c>
      <c r="H12843">
        <v>0</v>
      </c>
      <c r="I12843">
        <v>0</v>
      </c>
      <c r="J12843">
        <v>0</v>
      </c>
      <c r="K12843" t="s">
        <v>49958</v>
      </c>
    </row>
    <row r="12844" spans="1:11" x14ac:dyDescent="0.3">
      <c r="A12844" t="s">
        <v>49959</v>
      </c>
      <c r="B12844" t="s">
        <v>49960</v>
      </c>
      <c r="C12844" t="s">
        <v>13</v>
      </c>
      <c r="D12844" t="s">
        <v>49961</v>
      </c>
      <c r="E12844" t="s">
        <v>41916</v>
      </c>
      <c r="F12844" t="s">
        <v>16</v>
      </c>
      <c r="G12844" t="s">
        <v>18522</v>
      </c>
      <c r="H12844">
        <v>0</v>
      </c>
      <c r="I12844">
        <v>0</v>
      </c>
      <c r="J12844">
        <v>0</v>
      </c>
      <c r="K12844" t="s">
        <v>49962</v>
      </c>
    </row>
    <row r="12845" spans="1:11" x14ac:dyDescent="0.3">
      <c r="A12845" t="s">
        <v>49963</v>
      </c>
      <c r="C12845" t="s">
        <v>466</v>
      </c>
      <c r="D12845" t="s">
        <v>49964</v>
      </c>
      <c r="E12845" t="s">
        <v>41948</v>
      </c>
      <c r="F12845" t="s">
        <v>16</v>
      </c>
      <c r="G12845" t="s">
        <v>49965</v>
      </c>
      <c r="H12845">
        <v>0</v>
      </c>
      <c r="I12845">
        <v>0</v>
      </c>
      <c r="J12845">
        <v>0</v>
      </c>
      <c r="K12845" t="s">
        <v>49966</v>
      </c>
    </row>
    <row r="12846" spans="1:11" x14ac:dyDescent="0.3">
      <c r="A12846" t="s">
        <v>49967</v>
      </c>
      <c r="B12846" t="s">
        <v>49968</v>
      </c>
      <c r="C12846" t="s">
        <v>13</v>
      </c>
      <c r="D12846" t="s">
        <v>49969</v>
      </c>
      <c r="E12846" t="s">
        <v>41916</v>
      </c>
      <c r="F12846" t="s">
        <v>16</v>
      </c>
      <c r="G12846" t="s">
        <v>4717</v>
      </c>
      <c r="H12846">
        <v>0</v>
      </c>
      <c r="I12846">
        <v>0</v>
      </c>
      <c r="J12846">
        <v>0</v>
      </c>
      <c r="K12846" t="s">
        <v>49970</v>
      </c>
    </row>
    <row r="12847" spans="1:11" x14ac:dyDescent="0.3">
      <c r="A12847" t="s">
        <v>49971</v>
      </c>
      <c r="B12847" t="s">
        <v>49972</v>
      </c>
      <c r="C12847" t="s">
        <v>20</v>
      </c>
      <c r="D12847" t="s">
        <v>49973</v>
      </c>
      <c r="E12847" t="s">
        <v>33633</v>
      </c>
      <c r="F12847" t="s">
        <v>16</v>
      </c>
      <c r="G12847" t="s">
        <v>756</v>
      </c>
      <c r="H12847">
        <v>0</v>
      </c>
      <c r="I12847">
        <v>0</v>
      </c>
      <c r="J12847">
        <v>0</v>
      </c>
      <c r="K12847" t="s">
        <v>49974</v>
      </c>
    </row>
    <row r="12848" spans="1:11" x14ac:dyDescent="0.3">
      <c r="A12848" t="s">
        <v>49975</v>
      </c>
      <c r="B12848" t="s">
        <v>49976</v>
      </c>
      <c r="C12848" t="s">
        <v>27</v>
      </c>
      <c r="D12848" t="s">
        <v>49977</v>
      </c>
      <c r="E12848" t="s">
        <v>47893</v>
      </c>
      <c r="F12848" t="s">
        <v>41</v>
      </c>
      <c r="G12848" t="s">
        <v>42</v>
      </c>
      <c r="H12848">
        <v>0</v>
      </c>
      <c r="I12848">
        <v>0</v>
      </c>
      <c r="J12848">
        <v>0</v>
      </c>
      <c r="K12848" t="s">
        <v>49978</v>
      </c>
    </row>
    <row r="12849" spans="1:11" x14ac:dyDescent="0.3">
      <c r="A12849" t="s">
        <v>49979</v>
      </c>
      <c r="B12849" t="s">
        <v>49980</v>
      </c>
      <c r="C12849" t="s">
        <v>558</v>
      </c>
      <c r="D12849" t="s">
        <v>49981</v>
      </c>
      <c r="E12849" t="s">
        <v>754</v>
      </c>
      <c r="F12849" t="s">
        <v>20608</v>
      </c>
      <c r="G12849" t="s">
        <v>42</v>
      </c>
      <c r="H12849">
        <v>0</v>
      </c>
      <c r="I12849">
        <v>0</v>
      </c>
      <c r="J12849">
        <v>0</v>
      </c>
      <c r="K12849" t="s">
        <v>49982</v>
      </c>
    </row>
    <row r="12850" spans="1:11" x14ac:dyDescent="0.3">
      <c r="A12850" t="s">
        <v>49983</v>
      </c>
      <c r="B12850" t="s">
        <v>49984</v>
      </c>
      <c r="C12850" t="s">
        <v>13</v>
      </c>
      <c r="D12850" t="s">
        <v>49985</v>
      </c>
      <c r="E12850" t="s">
        <v>41916</v>
      </c>
      <c r="F12850" t="s">
        <v>49986</v>
      </c>
      <c r="G12850" t="s">
        <v>42</v>
      </c>
      <c r="H12850">
        <v>0</v>
      </c>
      <c r="I12850">
        <v>0</v>
      </c>
      <c r="J12850">
        <v>0</v>
      </c>
      <c r="K12850" t="s">
        <v>49987</v>
      </c>
    </row>
    <row r="12851" spans="1:11" x14ac:dyDescent="0.3">
      <c r="A12851" t="s">
        <v>49988</v>
      </c>
      <c r="B12851" t="s">
        <v>49989</v>
      </c>
      <c r="C12851" t="s">
        <v>20</v>
      </c>
      <c r="D12851" t="s">
        <v>49990</v>
      </c>
      <c r="E12851" t="s">
        <v>33633</v>
      </c>
      <c r="F12851" t="s">
        <v>16</v>
      </c>
      <c r="G12851" t="s">
        <v>9279</v>
      </c>
      <c r="H12851">
        <v>0</v>
      </c>
      <c r="I12851">
        <v>0</v>
      </c>
      <c r="J12851">
        <v>0</v>
      </c>
      <c r="K12851" t="s">
        <v>49991</v>
      </c>
    </row>
    <row r="12852" spans="1:11" x14ac:dyDescent="0.3">
      <c r="A12852" t="s">
        <v>49992</v>
      </c>
      <c r="B12852" t="s">
        <v>49993</v>
      </c>
      <c r="C12852" t="s">
        <v>13</v>
      </c>
      <c r="D12852" t="s">
        <v>49994</v>
      </c>
      <c r="E12852" t="s">
        <v>41916</v>
      </c>
      <c r="F12852" t="s">
        <v>16</v>
      </c>
      <c r="G12852" t="s">
        <v>2648</v>
      </c>
      <c r="H12852">
        <v>0</v>
      </c>
      <c r="I12852">
        <v>0</v>
      </c>
      <c r="J12852">
        <v>0</v>
      </c>
      <c r="K12852" t="s">
        <v>49995</v>
      </c>
    </row>
    <row r="12853" spans="1:11" x14ac:dyDescent="0.3">
      <c r="A12853" t="s">
        <v>49996</v>
      </c>
      <c r="B12853" t="s">
        <v>49997</v>
      </c>
      <c r="C12853" t="s">
        <v>13</v>
      </c>
      <c r="D12853" t="s">
        <v>49998</v>
      </c>
      <c r="E12853" t="s">
        <v>41916</v>
      </c>
      <c r="F12853" t="s">
        <v>379</v>
      </c>
      <c r="G12853" t="s">
        <v>42</v>
      </c>
      <c r="H12853">
        <v>0</v>
      </c>
      <c r="I12853">
        <v>0</v>
      </c>
      <c r="J12853">
        <v>0</v>
      </c>
      <c r="K12853" t="s">
        <v>49999</v>
      </c>
    </row>
    <row r="12854" spans="1:11" x14ac:dyDescent="0.3">
      <c r="A12854" t="s">
        <v>50000</v>
      </c>
      <c r="B12854" t="s">
        <v>50001</v>
      </c>
      <c r="C12854" t="s">
        <v>13</v>
      </c>
      <c r="D12854" t="s">
        <v>50002</v>
      </c>
      <c r="E12854" t="s">
        <v>41916</v>
      </c>
      <c r="F12854" t="s">
        <v>12683</v>
      </c>
      <c r="G12854" t="s">
        <v>42</v>
      </c>
      <c r="H12854">
        <v>0</v>
      </c>
      <c r="I12854">
        <v>0</v>
      </c>
      <c r="J12854">
        <v>0</v>
      </c>
      <c r="K12854" t="s">
        <v>50003</v>
      </c>
    </row>
    <row r="12855" spans="1:11" x14ac:dyDescent="0.3">
      <c r="A12855" t="s">
        <v>50004</v>
      </c>
      <c r="B12855" t="s">
        <v>50005</v>
      </c>
      <c r="C12855" t="s">
        <v>13</v>
      </c>
      <c r="D12855" t="s">
        <v>50006</v>
      </c>
      <c r="E12855" t="s">
        <v>41916</v>
      </c>
      <c r="F12855" t="s">
        <v>3066</v>
      </c>
      <c r="G12855" t="s">
        <v>42</v>
      </c>
      <c r="H12855">
        <v>0</v>
      </c>
      <c r="I12855">
        <v>0</v>
      </c>
      <c r="J12855">
        <v>0</v>
      </c>
      <c r="K12855" t="s">
        <v>50007</v>
      </c>
    </row>
    <row r="12856" spans="1:11" x14ac:dyDescent="0.3">
      <c r="A12856" t="s">
        <v>50008</v>
      </c>
      <c r="B12856" t="s">
        <v>50009</v>
      </c>
      <c r="C12856" t="s">
        <v>20</v>
      </c>
      <c r="D12856" t="s">
        <v>50010</v>
      </c>
      <c r="E12856" t="s">
        <v>33633</v>
      </c>
      <c r="F12856" t="s">
        <v>16</v>
      </c>
      <c r="G12856" t="s">
        <v>7351</v>
      </c>
      <c r="H12856">
        <v>0</v>
      </c>
      <c r="I12856">
        <v>0</v>
      </c>
      <c r="J12856">
        <v>0</v>
      </c>
      <c r="K12856" t="s">
        <v>50011</v>
      </c>
    </row>
    <row r="12857" spans="1:11" x14ac:dyDescent="0.3">
      <c r="A12857" t="s">
        <v>50012</v>
      </c>
      <c r="B12857" t="s">
        <v>50013</v>
      </c>
      <c r="C12857" t="s">
        <v>558</v>
      </c>
      <c r="D12857" t="s">
        <v>50014</v>
      </c>
      <c r="E12857" t="s">
        <v>1090</v>
      </c>
      <c r="F12857" t="s">
        <v>5819</v>
      </c>
      <c r="G12857" t="s">
        <v>42</v>
      </c>
      <c r="H12857">
        <v>0</v>
      </c>
      <c r="I12857">
        <v>0</v>
      </c>
      <c r="J12857">
        <v>0</v>
      </c>
      <c r="K12857" t="s">
        <v>50015</v>
      </c>
    </row>
    <row r="12858" spans="1:11" x14ac:dyDescent="0.3">
      <c r="A12858" t="s">
        <v>50016</v>
      </c>
      <c r="B12858" t="s">
        <v>50017</v>
      </c>
      <c r="C12858" t="s">
        <v>20</v>
      </c>
      <c r="D12858" t="s">
        <v>50018</v>
      </c>
      <c r="E12858" t="s">
        <v>33633</v>
      </c>
      <c r="F12858" t="s">
        <v>16</v>
      </c>
      <c r="G12858" t="s">
        <v>1463</v>
      </c>
      <c r="H12858">
        <v>0</v>
      </c>
      <c r="I12858">
        <v>0</v>
      </c>
      <c r="J12858">
        <v>0</v>
      </c>
      <c r="K12858" t="s">
        <v>50019</v>
      </c>
    </row>
    <row r="12859" spans="1:11" x14ac:dyDescent="0.3">
      <c r="A12859" t="s">
        <v>50020</v>
      </c>
      <c r="B12859" t="s">
        <v>50021</v>
      </c>
      <c r="C12859" t="s">
        <v>20</v>
      </c>
      <c r="D12859" t="s">
        <v>50022</v>
      </c>
      <c r="E12859" t="s">
        <v>33633</v>
      </c>
      <c r="F12859" t="s">
        <v>16</v>
      </c>
      <c r="G12859" t="s">
        <v>3191</v>
      </c>
      <c r="H12859">
        <v>0</v>
      </c>
      <c r="I12859">
        <v>0</v>
      </c>
      <c r="J12859">
        <v>0</v>
      </c>
      <c r="K12859" t="s">
        <v>50023</v>
      </c>
    </row>
    <row r="12860" spans="1:11" x14ac:dyDescent="0.3">
      <c r="A12860" t="s">
        <v>50024</v>
      </c>
      <c r="B12860" t="s">
        <v>50025</v>
      </c>
      <c r="C12860" t="s">
        <v>27</v>
      </c>
      <c r="D12860" t="s">
        <v>50026</v>
      </c>
      <c r="E12860" t="s">
        <v>47893</v>
      </c>
      <c r="F12860" t="s">
        <v>16</v>
      </c>
      <c r="G12860" t="s">
        <v>179</v>
      </c>
      <c r="H12860">
        <v>0</v>
      </c>
      <c r="I12860">
        <v>0</v>
      </c>
      <c r="J12860">
        <v>0</v>
      </c>
      <c r="K12860" t="s">
        <v>50027</v>
      </c>
    </row>
    <row r="12861" spans="1:11" x14ac:dyDescent="0.3">
      <c r="A12861" t="s">
        <v>50028</v>
      </c>
      <c r="B12861" t="s">
        <v>50029</v>
      </c>
      <c r="C12861" t="s">
        <v>27</v>
      </c>
      <c r="D12861" t="s">
        <v>50030</v>
      </c>
      <c r="E12861" t="s">
        <v>47893</v>
      </c>
      <c r="F12861" t="s">
        <v>16</v>
      </c>
      <c r="G12861" t="s">
        <v>50031</v>
      </c>
      <c r="H12861">
        <v>0</v>
      </c>
      <c r="I12861">
        <v>0</v>
      </c>
      <c r="J12861">
        <v>0</v>
      </c>
      <c r="K12861" t="s">
        <v>50032</v>
      </c>
    </row>
    <row r="12862" spans="1:11" x14ac:dyDescent="0.3">
      <c r="A12862" t="s">
        <v>50033</v>
      </c>
      <c r="B12862" t="s">
        <v>50034</v>
      </c>
      <c r="C12862" t="s">
        <v>27</v>
      </c>
      <c r="D12862" t="s">
        <v>50035</v>
      </c>
      <c r="E12862" t="s">
        <v>47893</v>
      </c>
      <c r="F12862" t="s">
        <v>16</v>
      </c>
      <c r="G12862" t="s">
        <v>279</v>
      </c>
      <c r="H12862">
        <v>0</v>
      </c>
      <c r="I12862">
        <v>0</v>
      </c>
      <c r="J12862">
        <v>0</v>
      </c>
      <c r="K12862" t="s">
        <v>50036</v>
      </c>
    </row>
    <row r="12863" spans="1:11" x14ac:dyDescent="0.3">
      <c r="A12863" t="s">
        <v>50037</v>
      </c>
      <c r="B12863" t="s">
        <v>50038</v>
      </c>
      <c r="C12863" t="s">
        <v>13</v>
      </c>
      <c r="D12863" t="s">
        <v>50039</v>
      </c>
      <c r="E12863" t="s">
        <v>41916</v>
      </c>
      <c r="F12863" t="s">
        <v>16</v>
      </c>
      <c r="G12863" t="s">
        <v>2542</v>
      </c>
      <c r="H12863">
        <v>0</v>
      </c>
      <c r="I12863">
        <v>0</v>
      </c>
      <c r="J12863">
        <v>0</v>
      </c>
      <c r="K12863" t="s">
        <v>50040</v>
      </c>
    </row>
    <row r="12864" spans="1:11" x14ac:dyDescent="0.3">
      <c r="A12864" t="s">
        <v>50041</v>
      </c>
      <c r="B12864" t="s">
        <v>50042</v>
      </c>
      <c r="C12864" t="s">
        <v>13</v>
      </c>
      <c r="D12864" t="s">
        <v>50043</v>
      </c>
      <c r="E12864" t="s">
        <v>41916</v>
      </c>
      <c r="F12864" t="s">
        <v>16</v>
      </c>
      <c r="G12864" t="s">
        <v>8894</v>
      </c>
      <c r="H12864">
        <v>0</v>
      </c>
      <c r="I12864">
        <v>0</v>
      </c>
      <c r="J12864">
        <v>0</v>
      </c>
      <c r="K12864" t="s">
        <v>50044</v>
      </c>
    </row>
    <row r="12865" spans="1:11" x14ac:dyDescent="0.3">
      <c r="A12865" t="s">
        <v>50045</v>
      </c>
      <c r="B12865" t="s">
        <v>50046</v>
      </c>
      <c r="C12865" t="s">
        <v>13</v>
      </c>
      <c r="D12865" t="s">
        <v>50047</v>
      </c>
      <c r="E12865" t="s">
        <v>41916</v>
      </c>
      <c r="F12865" t="s">
        <v>15881</v>
      </c>
      <c r="G12865" t="s">
        <v>311</v>
      </c>
      <c r="H12865">
        <v>0</v>
      </c>
      <c r="I12865">
        <v>0</v>
      </c>
      <c r="J12865">
        <v>0</v>
      </c>
      <c r="K12865" t="s">
        <v>50048</v>
      </c>
    </row>
    <row r="12866" spans="1:11" x14ac:dyDescent="0.3">
      <c r="A12866" t="s">
        <v>50049</v>
      </c>
      <c r="B12866" t="s">
        <v>50050</v>
      </c>
      <c r="C12866" t="s">
        <v>13</v>
      </c>
      <c r="D12866" t="s">
        <v>50051</v>
      </c>
      <c r="E12866" t="s">
        <v>41916</v>
      </c>
      <c r="F12866" t="s">
        <v>16</v>
      </c>
      <c r="G12866" t="s">
        <v>50052</v>
      </c>
      <c r="H12866">
        <v>0</v>
      </c>
      <c r="I12866">
        <v>0</v>
      </c>
      <c r="J12866">
        <v>0</v>
      </c>
      <c r="K12866" t="s">
        <v>50053</v>
      </c>
    </row>
    <row r="12867" spans="1:11" x14ac:dyDescent="0.3">
      <c r="A12867" t="s">
        <v>50054</v>
      </c>
      <c r="B12867" t="s">
        <v>50055</v>
      </c>
      <c r="C12867" t="s">
        <v>20</v>
      </c>
      <c r="D12867" t="s">
        <v>50056</v>
      </c>
      <c r="E12867" t="s">
        <v>33633</v>
      </c>
      <c r="F12867" t="s">
        <v>16</v>
      </c>
      <c r="G12867" t="s">
        <v>951</v>
      </c>
      <c r="H12867">
        <v>0</v>
      </c>
      <c r="I12867">
        <v>0</v>
      </c>
      <c r="J12867">
        <v>0</v>
      </c>
      <c r="K12867" t="s">
        <v>50057</v>
      </c>
    </row>
    <row r="12868" spans="1:11" x14ac:dyDescent="0.3">
      <c r="A12868" t="s">
        <v>50058</v>
      </c>
      <c r="C12868" t="s">
        <v>20</v>
      </c>
      <c r="D12868" t="s">
        <v>50059</v>
      </c>
      <c r="E12868" t="s">
        <v>33633</v>
      </c>
      <c r="F12868" t="s">
        <v>16</v>
      </c>
      <c r="G12868" t="s">
        <v>4044</v>
      </c>
      <c r="H12868">
        <v>0</v>
      </c>
      <c r="I12868">
        <v>0</v>
      </c>
      <c r="J12868">
        <v>0</v>
      </c>
      <c r="K12868" t="s">
        <v>50060</v>
      </c>
    </row>
    <row r="12869" spans="1:11" x14ac:dyDescent="0.3">
      <c r="A12869" t="s">
        <v>50061</v>
      </c>
      <c r="B12869" t="s">
        <v>50062</v>
      </c>
      <c r="C12869" t="s">
        <v>466</v>
      </c>
      <c r="D12869" t="s">
        <v>50063</v>
      </c>
      <c r="E12869" t="s">
        <v>41948</v>
      </c>
      <c r="F12869" t="s">
        <v>16</v>
      </c>
      <c r="G12869" t="s">
        <v>6576</v>
      </c>
      <c r="H12869">
        <v>0</v>
      </c>
      <c r="I12869">
        <v>0</v>
      </c>
      <c r="J12869">
        <v>0</v>
      </c>
      <c r="K12869" t="s">
        <v>50064</v>
      </c>
    </row>
    <row r="12870" spans="1:11" x14ac:dyDescent="0.3">
      <c r="A12870" t="s">
        <v>50065</v>
      </c>
      <c r="B12870" t="s">
        <v>50066</v>
      </c>
      <c r="C12870" t="s">
        <v>20</v>
      </c>
      <c r="D12870" t="s">
        <v>50067</v>
      </c>
      <c r="E12870" t="s">
        <v>33633</v>
      </c>
      <c r="F12870" t="s">
        <v>16</v>
      </c>
      <c r="G12870" t="s">
        <v>7387</v>
      </c>
      <c r="H12870">
        <v>0</v>
      </c>
      <c r="I12870">
        <v>0</v>
      </c>
      <c r="J12870">
        <v>0</v>
      </c>
      <c r="K12870" t="s">
        <v>50068</v>
      </c>
    </row>
    <row r="12871" spans="1:11" x14ac:dyDescent="0.3">
      <c r="A12871" t="s">
        <v>50069</v>
      </c>
      <c r="B12871" t="s">
        <v>50070</v>
      </c>
      <c r="C12871" t="s">
        <v>27</v>
      </c>
      <c r="D12871" t="s">
        <v>50071</v>
      </c>
      <c r="E12871" t="s">
        <v>47893</v>
      </c>
      <c r="F12871" t="s">
        <v>41</v>
      </c>
      <c r="G12871" t="s">
        <v>3235</v>
      </c>
      <c r="H12871">
        <v>0</v>
      </c>
      <c r="I12871">
        <v>0</v>
      </c>
      <c r="J12871">
        <v>0</v>
      </c>
      <c r="K12871" t="s">
        <v>50072</v>
      </c>
    </row>
    <row r="12872" spans="1:11" x14ac:dyDescent="0.3">
      <c r="A12872" t="s">
        <v>50073</v>
      </c>
      <c r="B12872" t="s">
        <v>50074</v>
      </c>
      <c r="C12872" t="s">
        <v>13</v>
      </c>
      <c r="D12872" t="s">
        <v>50075</v>
      </c>
      <c r="E12872" t="s">
        <v>15</v>
      </c>
      <c r="F12872" t="s">
        <v>41</v>
      </c>
      <c r="G12872" t="s">
        <v>42</v>
      </c>
      <c r="H12872">
        <v>0</v>
      </c>
      <c r="I12872">
        <v>0</v>
      </c>
      <c r="J12872">
        <v>0</v>
      </c>
      <c r="K12872" t="s">
        <v>50076</v>
      </c>
    </row>
    <row r="12873" spans="1:11" x14ac:dyDescent="0.3">
      <c r="A12873" t="s">
        <v>50077</v>
      </c>
      <c r="B12873" t="s">
        <v>50078</v>
      </c>
      <c r="C12873" t="s">
        <v>13</v>
      </c>
      <c r="D12873" t="s">
        <v>50079</v>
      </c>
      <c r="E12873" t="s">
        <v>41916</v>
      </c>
      <c r="F12873" t="s">
        <v>16</v>
      </c>
      <c r="G12873" t="s">
        <v>27266</v>
      </c>
      <c r="H12873">
        <v>0</v>
      </c>
      <c r="I12873">
        <v>0</v>
      </c>
      <c r="J12873">
        <v>0</v>
      </c>
      <c r="K12873" t="s">
        <v>50080</v>
      </c>
    </row>
    <row r="12874" spans="1:11" x14ac:dyDescent="0.3">
      <c r="A12874" t="s">
        <v>50081</v>
      </c>
      <c r="B12874" t="s">
        <v>50082</v>
      </c>
      <c r="C12874" t="s">
        <v>27</v>
      </c>
      <c r="D12874" t="s">
        <v>50083</v>
      </c>
      <c r="E12874" t="s">
        <v>47893</v>
      </c>
      <c r="F12874" t="s">
        <v>16</v>
      </c>
      <c r="G12874" t="s">
        <v>7885</v>
      </c>
      <c r="H12874">
        <v>0</v>
      </c>
      <c r="I12874">
        <v>0</v>
      </c>
      <c r="J12874">
        <v>0</v>
      </c>
      <c r="K12874" t="s">
        <v>50084</v>
      </c>
    </row>
    <row r="12875" spans="1:11" x14ac:dyDescent="0.3">
      <c r="A12875" t="s">
        <v>50085</v>
      </c>
      <c r="B12875" t="s">
        <v>50086</v>
      </c>
      <c r="C12875" t="s">
        <v>27</v>
      </c>
      <c r="D12875" t="s">
        <v>50087</v>
      </c>
      <c r="E12875" t="s">
        <v>47893</v>
      </c>
      <c r="F12875" t="s">
        <v>16</v>
      </c>
      <c r="G12875" t="s">
        <v>35</v>
      </c>
      <c r="H12875">
        <v>0</v>
      </c>
      <c r="I12875">
        <v>0</v>
      </c>
      <c r="J12875">
        <v>0</v>
      </c>
      <c r="K12875" t="s">
        <v>50088</v>
      </c>
    </row>
    <row r="12876" spans="1:11" x14ac:dyDescent="0.3">
      <c r="A12876" t="s">
        <v>50089</v>
      </c>
      <c r="B12876" t="s">
        <v>50090</v>
      </c>
      <c r="C12876" t="s">
        <v>27</v>
      </c>
      <c r="D12876" t="s">
        <v>50091</v>
      </c>
      <c r="E12876" t="s">
        <v>47893</v>
      </c>
      <c r="F12876" t="s">
        <v>16</v>
      </c>
      <c r="G12876" t="s">
        <v>10402</v>
      </c>
      <c r="H12876">
        <v>0</v>
      </c>
      <c r="I12876">
        <v>0</v>
      </c>
      <c r="J12876">
        <v>0</v>
      </c>
      <c r="K12876" t="s">
        <v>50092</v>
      </c>
    </row>
    <row r="12877" spans="1:11" x14ac:dyDescent="0.3">
      <c r="A12877" t="s">
        <v>50093</v>
      </c>
      <c r="B12877" t="s">
        <v>50094</v>
      </c>
      <c r="C12877" t="s">
        <v>13</v>
      </c>
      <c r="D12877" t="s">
        <v>50095</v>
      </c>
      <c r="E12877" t="s">
        <v>50096</v>
      </c>
      <c r="F12877" t="s">
        <v>16</v>
      </c>
      <c r="G12877" t="s">
        <v>777</v>
      </c>
      <c r="H12877">
        <v>0</v>
      </c>
      <c r="I12877">
        <v>0</v>
      </c>
      <c r="J12877">
        <v>0</v>
      </c>
      <c r="K12877" t="s">
        <v>50097</v>
      </c>
    </row>
    <row r="12878" spans="1:11" x14ac:dyDescent="0.3">
      <c r="A12878" t="s">
        <v>50098</v>
      </c>
      <c r="B12878" t="s">
        <v>50099</v>
      </c>
      <c r="C12878" t="s">
        <v>27</v>
      </c>
      <c r="D12878" t="s">
        <v>50100</v>
      </c>
      <c r="E12878" t="s">
        <v>47893</v>
      </c>
      <c r="F12878" t="s">
        <v>16</v>
      </c>
      <c r="G12878" t="s">
        <v>83</v>
      </c>
      <c r="H12878">
        <v>0</v>
      </c>
      <c r="I12878">
        <v>0</v>
      </c>
      <c r="J12878">
        <v>0</v>
      </c>
      <c r="K12878" t="s">
        <v>50101</v>
      </c>
    </row>
    <row r="12879" spans="1:11" x14ac:dyDescent="0.3">
      <c r="A12879" t="s">
        <v>50102</v>
      </c>
      <c r="C12879" t="s">
        <v>27</v>
      </c>
      <c r="D12879" t="s">
        <v>50103</v>
      </c>
      <c r="E12879" t="s">
        <v>47893</v>
      </c>
      <c r="F12879" t="s">
        <v>41</v>
      </c>
      <c r="G12879" t="s">
        <v>42</v>
      </c>
      <c r="H12879">
        <v>0</v>
      </c>
      <c r="I12879">
        <v>0</v>
      </c>
      <c r="J12879">
        <v>0</v>
      </c>
      <c r="K12879" t="s">
        <v>50104</v>
      </c>
    </row>
    <row r="12880" spans="1:11" x14ac:dyDescent="0.3">
      <c r="A12880" t="s">
        <v>50105</v>
      </c>
      <c r="B12880" t="s">
        <v>50106</v>
      </c>
      <c r="C12880" t="s">
        <v>20</v>
      </c>
      <c r="D12880" t="s">
        <v>50107</v>
      </c>
      <c r="E12880" t="s">
        <v>22</v>
      </c>
      <c r="F12880" t="s">
        <v>16</v>
      </c>
      <c r="G12880" t="s">
        <v>1481</v>
      </c>
      <c r="H12880">
        <v>0</v>
      </c>
      <c r="I12880">
        <v>0</v>
      </c>
      <c r="J12880">
        <v>0</v>
      </c>
      <c r="K12880" t="s">
        <v>50108</v>
      </c>
    </row>
    <row r="12881" spans="1:11" x14ac:dyDescent="0.3">
      <c r="A12881" t="s">
        <v>50109</v>
      </c>
      <c r="B12881" t="s">
        <v>50110</v>
      </c>
      <c r="C12881" t="s">
        <v>27</v>
      </c>
      <c r="D12881" t="s">
        <v>50111</v>
      </c>
      <c r="E12881" t="s">
        <v>47893</v>
      </c>
      <c r="F12881" t="s">
        <v>41</v>
      </c>
      <c r="G12881" t="s">
        <v>42</v>
      </c>
      <c r="H12881">
        <v>0</v>
      </c>
      <c r="I12881">
        <v>0</v>
      </c>
      <c r="J12881">
        <v>0</v>
      </c>
      <c r="K12881" t="s">
        <v>50112</v>
      </c>
    </row>
    <row r="12882" spans="1:11" x14ac:dyDescent="0.3">
      <c r="A12882" t="s">
        <v>50113</v>
      </c>
      <c r="B12882" t="s">
        <v>50114</v>
      </c>
      <c r="C12882" t="s">
        <v>27</v>
      </c>
      <c r="D12882" t="s">
        <v>50115</v>
      </c>
      <c r="E12882" t="s">
        <v>47893</v>
      </c>
      <c r="F12882" t="s">
        <v>41</v>
      </c>
      <c r="G12882" t="s">
        <v>42</v>
      </c>
      <c r="H12882">
        <v>0</v>
      </c>
      <c r="I12882">
        <v>0</v>
      </c>
      <c r="J12882">
        <v>0</v>
      </c>
      <c r="K12882" t="s">
        <v>50116</v>
      </c>
    </row>
    <row r="12883" spans="1:11" x14ac:dyDescent="0.3">
      <c r="A12883" t="s">
        <v>50117</v>
      </c>
      <c r="B12883" t="s">
        <v>50118</v>
      </c>
      <c r="C12883" t="s">
        <v>27</v>
      </c>
      <c r="D12883" t="s">
        <v>50119</v>
      </c>
      <c r="E12883" t="s">
        <v>47893</v>
      </c>
      <c r="F12883" t="s">
        <v>41</v>
      </c>
      <c r="G12883" t="s">
        <v>42</v>
      </c>
      <c r="H12883">
        <v>0</v>
      </c>
      <c r="I12883">
        <v>0</v>
      </c>
      <c r="J12883">
        <v>0</v>
      </c>
      <c r="K12883" t="s">
        <v>50120</v>
      </c>
    </row>
    <row r="12884" spans="1:11" x14ac:dyDescent="0.3">
      <c r="A12884" t="s">
        <v>50121</v>
      </c>
      <c r="B12884" t="s">
        <v>50122</v>
      </c>
      <c r="C12884" t="s">
        <v>27</v>
      </c>
      <c r="D12884" t="s">
        <v>50123</v>
      </c>
      <c r="E12884" t="s">
        <v>47893</v>
      </c>
      <c r="F12884" t="s">
        <v>41</v>
      </c>
      <c r="G12884" t="s">
        <v>42</v>
      </c>
      <c r="H12884">
        <v>0</v>
      </c>
      <c r="I12884">
        <v>0</v>
      </c>
      <c r="J12884">
        <v>0</v>
      </c>
      <c r="K12884" t="s">
        <v>50124</v>
      </c>
    </row>
    <row r="12885" spans="1:11" x14ac:dyDescent="0.3">
      <c r="A12885" t="s">
        <v>50125</v>
      </c>
      <c r="C12885" t="s">
        <v>27</v>
      </c>
      <c r="D12885" t="s">
        <v>50126</v>
      </c>
      <c r="E12885" t="s">
        <v>47893</v>
      </c>
      <c r="F12885" t="s">
        <v>41</v>
      </c>
      <c r="G12885" t="s">
        <v>42</v>
      </c>
      <c r="H12885">
        <v>0</v>
      </c>
      <c r="I12885">
        <v>0</v>
      </c>
      <c r="J12885">
        <v>0</v>
      </c>
      <c r="K12885" t="s">
        <v>50127</v>
      </c>
    </row>
    <row r="12886" spans="1:11" x14ac:dyDescent="0.3">
      <c r="A12886" t="s">
        <v>50128</v>
      </c>
      <c r="C12886" t="s">
        <v>27</v>
      </c>
      <c r="D12886" t="s">
        <v>50129</v>
      </c>
      <c r="E12886" t="s">
        <v>47893</v>
      </c>
      <c r="F12886" t="s">
        <v>41</v>
      </c>
      <c r="G12886" t="s">
        <v>42</v>
      </c>
      <c r="H12886">
        <v>0</v>
      </c>
      <c r="I12886">
        <v>0</v>
      </c>
      <c r="J12886">
        <v>0</v>
      </c>
      <c r="K12886" t="s">
        <v>50130</v>
      </c>
    </row>
    <row r="12887" spans="1:11" x14ac:dyDescent="0.3">
      <c r="A12887" t="s">
        <v>50131</v>
      </c>
      <c r="B12887" t="s">
        <v>50132</v>
      </c>
      <c r="C12887" t="s">
        <v>27</v>
      </c>
      <c r="D12887" t="s">
        <v>50133</v>
      </c>
      <c r="E12887" t="s">
        <v>47893</v>
      </c>
      <c r="F12887" t="s">
        <v>41</v>
      </c>
      <c r="G12887" t="s">
        <v>42</v>
      </c>
      <c r="H12887">
        <v>0</v>
      </c>
      <c r="I12887">
        <v>0</v>
      </c>
      <c r="J12887">
        <v>0</v>
      </c>
      <c r="K12887" t="s">
        <v>50134</v>
      </c>
    </row>
    <row r="12888" spans="1:11" x14ac:dyDescent="0.3">
      <c r="A12888" t="s">
        <v>50135</v>
      </c>
      <c r="B12888" t="s">
        <v>50136</v>
      </c>
      <c r="C12888" t="s">
        <v>27</v>
      </c>
      <c r="D12888" t="s">
        <v>50137</v>
      </c>
      <c r="E12888" t="s">
        <v>47893</v>
      </c>
      <c r="F12888" t="s">
        <v>41</v>
      </c>
      <c r="G12888" t="s">
        <v>42</v>
      </c>
      <c r="H12888">
        <v>0</v>
      </c>
      <c r="I12888">
        <v>0</v>
      </c>
      <c r="J12888">
        <v>0</v>
      </c>
      <c r="K12888" t="s">
        <v>50138</v>
      </c>
    </row>
    <row r="12889" spans="1:11" x14ac:dyDescent="0.3">
      <c r="A12889" t="s">
        <v>50139</v>
      </c>
      <c r="C12889" t="s">
        <v>27</v>
      </c>
      <c r="D12889" t="s">
        <v>50129</v>
      </c>
      <c r="E12889" t="s">
        <v>47893</v>
      </c>
      <c r="F12889" t="s">
        <v>41</v>
      </c>
      <c r="G12889" t="s">
        <v>42</v>
      </c>
      <c r="H12889">
        <v>0</v>
      </c>
      <c r="I12889">
        <v>0</v>
      </c>
      <c r="J12889">
        <v>0</v>
      </c>
      <c r="K12889" t="s">
        <v>50140</v>
      </c>
    </row>
    <row r="12890" spans="1:11" x14ac:dyDescent="0.3">
      <c r="A12890" t="s">
        <v>50141</v>
      </c>
      <c r="B12890" t="s">
        <v>50078</v>
      </c>
      <c r="C12890" t="s">
        <v>27</v>
      </c>
      <c r="D12890" t="s">
        <v>50142</v>
      </c>
      <c r="E12890" t="s">
        <v>47893</v>
      </c>
      <c r="F12890" t="s">
        <v>41</v>
      </c>
      <c r="G12890" t="s">
        <v>42</v>
      </c>
      <c r="H12890">
        <v>0</v>
      </c>
      <c r="I12890">
        <v>0</v>
      </c>
      <c r="J12890">
        <v>0</v>
      </c>
      <c r="K12890" t="s">
        <v>50143</v>
      </c>
    </row>
    <row r="12891" spans="1:11" x14ac:dyDescent="0.3">
      <c r="A12891" t="s">
        <v>50144</v>
      </c>
      <c r="C12891" t="s">
        <v>27</v>
      </c>
      <c r="D12891" t="s">
        <v>50145</v>
      </c>
      <c r="E12891" t="s">
        <v>47893</v>
      </c>
      <c r="F12891" t="s">
        <v>41</v>
      </c>
      <c r="G12891" t="s">
        <v>42</v>
      </c>
      <c r="H12891">
        <v>0</v>
      </c>
      <c r="I12891">
        <v>0</v>
      </c>
      <c r="J12891">
        <v>0</v>
      </c>
      <c r="K12891" t="s">
        <v>50146</v>
      </c>
    </row>
    <row r="12892" spans="1:11" x14ac:dyDescent="0.3">
      <c r="A12892" t="s">
        <v>50147</v>
      </c>
      <c r="B12892" t="s">
        <v>50148</v>
      </c>
      <c r="C12892" t="s">
        <v>27</v>
      </c>
      <c r="D12892" t="s">
        <v>50149</v>
      </c>
      <c r="E12892" t="s">
        <v>47893</v>
      </c>
      <c r="F12892" t="s">
        <v>41</v>
      </c>
      <c r="G12892" t="s">
        <v>42</v>
      </c>
      <c r="H12892">
        <v>0</v>
      </c>
      <c r="I12892">
        <v>0</v>
      </c>
      <c r="J12892">
        <v>0</v>
      </c>
      <c r="K12892" t="s">
        <v>50150</v>
      </c>
    </row>
    <row r="12893" spans="1:11" x14ac:dyDescent="0.3">
      <c r="A12893" t="s">
        <v>50151</v>
      </c>
      <c r="C12893" t="s">
        <v>27</v>
      </c>
      <c r="D12893" t="s">
        <v>50152</v>
      </c>
      <c r="E12893" t="s">
        <v>47893</v>
      </c>
      <c r="F12893" t="s">
        <v>41</v>
      </c>
      <c r="G12893" t="s">
        <v>42</v>
      </c>
      <c r="H12893">
        <v>0</v>
      </c>
      <c r="I12893">
        <v>0</v>
      </c>
      <c r="J12893">
        <v>0</v>
      </c>
      <c r="K12893" t="s">
        <v>50153</v>
      </c>
    </row>
    <row r="12894" spans="1:11" x14ac:dyDescent="0.3">
      <c r="A12894" t="s">
        <v>50154</v>
      </c>
      <c r="B12894" t="s">
        <v>50155</v>
      </c>
      <c r="C12894" t="s">
        <v>27</v>
      </c>
      <c r="D12894" t="s">
        <v>50156</v>
      </c>
      <c r="E12894" t="s">
        <v>47893</v>
      </c>
      <c r="F12894" t="s">
        <v>41</v>
      </c>
      <c r="G12894" t="s">
        <v>42</v>
      </c>
      <c r="H12894">
        <v>0</v>
      </c>
      <c r="I12894">
        <v>0</v>
      </c>
      <c r="J12894">
        <v>0</v>
      </c>
      <c r="K12894" t="s">
        <v>50157</v>
      </c>
    </row>
    <row r="12895" spans="1:11" x14ac:dyDescent="0.3">
      <c r="A12895" t="s">
        <v>50158</v>
      </c>
      <c r="B12895" t="s">
        <v>50159</v>
      </c>
      <c r="C12895" t="s">
        <v>27</v>
      </c>
      <c r="D12895" t="s">
        <v>50160</v>
      </c>
      <c r="E12895" t="s">
        <v>47893</v>
      </c>
      <c r="F12895" t="s">
        <v>41</v>
      </c>
      <c r="G12895" t="s">
        <v>42</v>
      </c>
      <c r="H12895">
        <v>0</v>
      </c>
      <c r="I12895">
        <v>0</v>
      </c>
      <c r="J12895">
        <v>0</v>
      </c>
      <c r="K12895" t="s">
        <v>50161</v>
      </c>
    </row>
    <row r="12896" spans="1:11" x14ac:dyDescent="0.3">
      <c r="A12896" t="s">
        <v>50162</v>
      </c>
      <c r="B12896" t="s">
        <v>50163</v>
      </c>
      <c r="C12896" t="s">
        <v>27</v>
      </c>
      <c r="D12896" t="s">
        <v>50164</v>
      </c>
      <c r="E12896" t="s">
        <v>47893</v>
      </c>
      <c r="F12896" t="s">
        <v>41</v>
      </c>
      <c r="G12896" t="s">
        <v>14745</v>
      </c>
      <c r="H12896">
        <v>0</v>
      </c>
      <c r="I12896">
        <v>0</v>
      </c>
      <c r="J12896">
        <v>0</v>
      </c>
      <c r="K12896" t="s">
        <v>50165</v>
      </c>
    </row>
    <row r="12897" spans="1:11" x14ac:dyDescent="0.3">
      <c r="A12897" t="s">
        <v>50166</v>
      </c>
      <c r="B12897" t="s">
        <v>50167</v>
      </c>
      <c r="C12897" t="s">
        <v>13</v>
      </c>
      <c r="D12897" t="s">
        <v>50168</v>
      </c>
      <c r="E12897" t="s">
        <v>50096</v>
      </c>
      <c r="F12897" t="s">
        <v>16</v>
      </c>
      <c r="G12897" t="s">
        <v>32694</v>
      </c>
      <c r="H12897">
        <v>0</v>
      </c>
      <c r="I12897">
        <v>0</v>
      </c>
      <c r="J12897">
        <v>0</v>
      </c>
      <c r="K12897" t="s">
        <v>50169</v>
      </c>
    </row>
    <row r="12898" spans="1:11" x14ac:dyDescent="0.3">
      <c r="A12898" t="s">
        <v>50170</v>
      </c>
      <c r="B12898" t="s">
        <v>50171</v>
      </c>
      <c r="C12898" t="s">
        <v>13</v>
      </c>
      <c r="D12898" t="s">
        <v>50172</v>
      </c>
      <c r="E12898" t="s">
        <v>50096</v>
      </c>
      <c r="F12898" t="s">
        <v>16</v>
      </c>
      <c r="G12898" t="s">
        <v>3385</v>
      </c>
      <c r="H12898">
        <v>0</v>
      </c>
      <c r="I12898">
        <v>0</v>
      </c>
      <c r="J12898">
        <v>0</v>
      </c>
      <c r="K12898" t="s">
        <v>50173</v>
      </c>
    </row>
    <row r="12899" spans="1:11" x14ac:dyDescent="0.3">
      <c r="A12899" t="s">
        <v>50174</v>
      </c>
      <c r="B12899" t="s">
        <v>50175</v>
      </c>
      <c r="C12899" t="s">
        <v>13</v>
      </c>
      <c r="D12899" t="s">
        <v>50176</v>
      </c>
      <c r="E12899" t="s">
        <v>50096</v>
      </c>
      <c r="F12899" t="s">
        <v>16</v>
      </c>
      <c r="G12899" t="s">
        <v>13770</v>
      </c>
      <c r="H12899">
        <v>0</v>
      </c>
      <c r="I12899">
        <v>0</v>
      </c>
      <c r="J12899">
        <v>0</v>
      </c>
      <c r="K12899" t="s">
        <v>50177</v>
      </c>
    </row>
    <row r="12900" spans="1:11" x14ac:dyDescent="0.3">
      <c r="A12900" t="s">
        <v>50178</v>
      </c>
      <c r="C12900" t="s">
        <v>27</v>
      </c>
      <c r="D12900" t="s">
        <v>50179</v>
      </c>
      <c r="E12900" t="s">
        <v>47893</v>
      </c>
      <c r="F12900" t="s">
        <v>41</v>
      </c>
      <c r="G12900" t="s">
        <v>42</v>
      </c>
      <c r="H12900">
        <v>0</v>
      </c>
      <c r="I12900">
        <v>0</v>
      </c>
      <c r="J12900">
        <v>0</v>
      </c>
      <c r="K12900" t="s">
        <v>50180</v>
      </c>
    </row>
    <row r="12901" spans="1:11" x14ac:dyDescent="0.3">
      <c r="A12901" t="s">
        <v>50181</v>
      </c>
      <c r="B12901" t="s">
        <v>50182</v>
      </c>
      <c r="C12901" t="s">
        <v>27</v>
      </c>
      <c r="D12901" t="s">
        <v>50183</v>
      </c>
      <c r="E12901" t="s">
        <v>47893</v>
      </c>
      <c r="F12901" t="s">
        <v>41</v>
      </c>
      <c r="G12901" t="s">
        <v>42</v>
      </c>
      <c r="H12901">
        <v>0</v>
      </c>
      <c r="I12901">
        <v>0</v>
      </c>
      <c r="J12901">
        <v>0</v>
      </c>
      <c r="K12901" t="s">
        <v>50184</v>
      </c>
    </row>
    <row r="12902" spans="1:11" x14ac:dyDescent="0.3">
      <c r="A12902" t="s">
        <v>50185</v>
      </c>
      <c r="C12902" t="s">
        <v>27</v>
      </c>
      <c r="D12902" t="s">
        <v>50186</v>
      </c>
      <c r="E12902" t="s">
        <v>47893</v>
      </c>
      <c r="F12902" t="s">
        <v>41</v>
      </c>
      <c r="G12902" t="s">
        <v>42</v>
      </c>
      <c r="H12902">
        <v>0</v>
      </c>
      <c r="I12902">
        <v>0</v>
      </c>
      <c r="J12902">
        <v>0</v>
      </c>
      <c r="K12902" t="s">
        <v>50187</v>
      </c>
    </row>
    <row r="12903" spans="1:11" x14ac:dyDescent="0.3">
      <c r="A12903" t="s">
        <v>50188</v>
      </c>
      <c r="C12903" t="s">
        <v>27</v>
      </c>
      <c r="D12903" t="s">
        <v>50189</v>
      </c>
      <c r="E12903" t="s">
        <v>47893</v>
      </c>
      <c r="F12903" t="s">
        <v>41</v>
      </c>
      <c r="G12903" t="s">
        <v>42</v>
      </c>
      <c r="H12903">
        <v>0</v>
      </c>
      <c r="I12903">
        <v>0</v>
      </c>
      <c r="J12903">
        <v>0</v>
      </c>
      <c r="K12903" t="s">
        <v>50190</v>
      </c>
    </row>
    <row r="12904" spans="1:11" x14ac:dyDescent="0.3">
      <c r="A12904" t="s">
        <v>50191</v>
      </c>
      <c r="B12904" t="s">
        <v>50192</v>
      </c>
      <c r="C12904" t="s">
        <v>27</v>
      </c>
      <c r="D12904" t="s">
        <v>50193</v>
      </c>
      <c r="E12904" t="s">
        <v>47893</v>
      </c>
      <c r="F12904" t="s">
        <v>41</v>
      </c>
      <c r="G12904" t="s">
        <v>42</v>
      </c>
      <c r="H12904">
        <v>0</v>
      </c>
      <c r="I12904">
        <v>0</v>
      </c>
      <c r="J12904">
        <v>0</v>
      </c>
      <c r="K12904" t="s">
        <v>50194</v>
      </c>
    </row>
    <row r="12905" spans="1:11" x14ac:dyDescent="0.3">
      <c r="A12905" t="s">
        <v>50195</v>
      </c>
      <c r="C12905" t="s">
        <v>27</v>
      </c>
      <c r="D12905" t="s">
        <v>50196</v>
      </c>
      <c r="E12905" t="s">
        <v>47893</v>
      </c>
      <c r="F12905" t="s">
        <v>41</v>
      </c>
      <c r="G12905" t="s">
        <v>42</v>
      </c>
      <c r="H12905">
        <v>0</v>
      </c>
      <c r="I12905">
        <v>0</v>
      </c>
      <c r="J12905">
        <v>0</v>
      </c>
      <c r="K12905" t="s">
        <v>50197</v>
      </c>
    </row>
    <row r="12906" spans="1:11" x14ac:dyDescent="0.3">
      <c r="A12906" t="s">
        <v>50198</v>
      </c>
      <c r="B12906" t="s">
        <v>50199</v>
      </c>
      <c r="C12906" t="s">
        <v>27</v>
      </c>
      <c r="D12906" t="s">
        <v>50200</v>
      </c>
      <c r="E12906" t="s">
        <v>47893</v>
      </c>
      <c r="F12906" t="s">
        <v>41</v>
      </c>
      <c r="G12906" t="s">
        <v>42</v>
      </c>
      <c r="H12906">
        <v>0</v>
      </c>
      <c r="I12906">
        <v>0</v>
      </c>
      <c r="J12906">
        <v>0</v>
      </c>
      <c r="K12906" t="s">
        <v>50201</v>
      </c>
    </row>
    <row r="12907" spans="1:11" x14ac:dyDescent="0.3">
      <c r="A12907" t="s">
        <v>50202</v>
      </c>
      <c r="B12907" t="s">
        <v>50203</v>
      </c>
      <c r="C12907" t="s">
        <v>20</v>
      </c>
      <c r="D12907" t="s">
        <v>50204</v>
      </c>
      <c r="E12907" t="s">
        <v>33633</v>
      </c>
      <c r="F12907" t="s">
        <v>16</v>
      </c>
      <c r="G12907" t="s">
        <v>13136</v>
      </c>
      <c r="H12907">
        <v>0</v>
      </c>
      <c r="I12907">
        <v>0</v>
      </c>
      <c r="J12907">
        <v>0</v>
      </c>
      <c r="K12907" t="s">
        <v>50205</v>
      </c>
    </row>
    <row r="12908" spans="1:11" x14ac:dyDescent="0.3">
      <c r="A12908" t="s">
        <v>50206</v>
      </c>
      <c r="B12908" t="s">
        <v>50207</v>
      </c>
      <c r="C12908" t="s">
        <v>466</v>
      </c>
      <c r="D12908" t="s">
        <v>50208</v>
      </c>
      <c r="E12908" t="s">
        <v>41948</v>
      </c>
      <c r="F12908" t="s">
        <v>16</v>
      </c>
      <c r="G12908" t="s">
        <v>3982</v>
      </c>
      <c r="H12908">
        <v>0</v>
      </c>
      <c r="I12908">
        <v>0</v>
      </c>
      <c r="J12908">
        <v>0</v>
      </c>
      <c r="K12908" t="s">
        <v>50209</v>
      </c>
    </row>
    <row r="12909" spans="1:11" x14ac:dyDescent="0.3">
      <c r="A12909" t="s">
        <v>50210</v>
      </c>
      <c r="B12909" t="s">
        <v>50211</v>
      </c>
      <c r="C12909" t="s">
        <v>558</v>
      </c>
      <c r="D12909" t="s">
        <v>50212</v>
      </c>
      <c r="E12909" t="s">
        <v>32599</v>
      </c>
      <c r="F12909" t="s">
        <v>16</v>
      </c>
      <c r="G12909" t="s">
        <v>18826</v>
      </c>
      <c r="H12909">
        <v>0</v>
      </c>
      <c r="I12909">
        <v>0</v>
      </c>
      <c r="J12909">
        <v>0</v>
      </c>
      <c r="K12909" t="s">
        <v>50213</v>
      </c>
    </row>
    <row r="12910" spans="1:11" x14ac:dyDescent="0.3">
      <c r="A12910" t="s">
        <v>50214</v>
      </c>
      <c r="B12910" t="s">
        <v>50215</v>
      </c>
      <c r="C12910" t="s">
        <v>27</v>
      </c>
      <c r="D12910" t="s">
        <v>50216</v>
      </c>
      <c r="E12910" t="s">
        <v>29</v>
      </c>
      <c r="F12910" t="s">
        <v>16</v>
      </c>
      <c r="G12910" t="s">
        <v>2318</v>
      </c>
      <c r="H12910">
        <v>0</v>
      </c>
      <c r="I12910">
        <v>0</v>
      </c>
      <c r="J12910">
        <v>0</v>
      </c>
      <c r="K12910" t="s">
        <v>50217</v>
      </c>
    </row>
    <row r="12911" spans="1:11" x14ac:dyDescent="0.3">
      <c r="A12911" t="s">
        <v>50218</v>
      </c>
      <c r="B12911" t="s">
        <v>50219</v>
      </c>
      <c r="C12911" t="s">
        <v>20</v>
      </c>
      <c r="D12911" t="s">
        <v>50220</v>
      </c>
      <c r="E12911" t="s">
        <v>33633</v>
      </c>
      <c r="F12911" t="s">
        <v>1232</v>
      </c>
      <c r="G12911" t="s">
        <v>42</v>
      </c>
      <c r="H12911">
        <v>0</v>
      </c>
      <c r="I12911">
        <v>0</v>
      </c>
      <c r="J12911">
        <v>0</v>
      </c>
      <c r="K12911" t="s">
        <v>50221</v>
      </c>
    </row>
    <row r="12912" spans="1:11" x14ac:dyDescent="0.3">
      <c r="A12912" t="s">
        <v>50222</v>
      </c>
      <c r="B12912" t="s">
        <v>50223</v>
      </c>
      <c r="C12912" t="s">
        <v>20</v>
      </c>
      <c r="D12912" t="s">
        <v>50224</v>
      </c>
      <c r="E12912" t="s">
        <v>33633</v>
      </c>
      <c r="F12912" t="s">
        <v>1531</v>
      </c>
      <c r="G12912" t="s">
        <v>42</v>
      </c>
      <c r="H12912">
        <v>0</v>
      </c>
      <c r="I12912">
        <v>0</v>
      </c>
      <c r="J12912">
        <v>0</v>
      </c>
      <c r="K12912" t="s">
        <v>50225</v>
      </c>
    </row>
    <row r="12913" spans="1:11" x14ac:dyDescent="0.3">
      <c r="A12913" t="s">
        <v>50226</v>
      </c>
      <c r="B12913" t="s">
        <v>50227</v>
      </c>
      <c r="C12913" t="s">
        <v>20</v>
      </c>
      <c r="D12913" t="s">
        <v>50228</v>
      </c>
      <c r="E12913" t="s">
        <v>33633</v>
      </c>
      <c r="F12913" t="s">
        <v>5985</v>
      </c>
      <c r="G12913" t="s">
        <v>42</v>
      </c>
      <c r="H12913">
        <v>0</v>
      </c>
      <c r="I12913">
        <v>0</v>
      </c>
      <c r="J12913">
        <v>0</v>
      </c>
      <c r="K12913" t="s">
        <v>50229</v>
      </c>
    </row>
    <row r="12914" spans="1:11" x14ac:dyDescent="0.3">
      <c r="A12914" t="s">
        <v>50230</v>
      </c>
      <c r="B12914" t="s">
        <v>50231</v>
      </c>
      <c r="C12914" t="s">
        <v>13</v>
      </c>
      <c r="D12914" t="s">
        <v>50232</v>
      </c>
      <c r="E12914" t="s">
        <v>50096</v>
      </c>
      <c r="F12914" t="s">
        <v>5273</v>
      </c>
      <c r="G12914" t="s">
        <v>42</v>
      </c>
      <c r="H12914">
        <v>0</v>
      </c>
      <c r="I12914">
        <v>0</v>
      </c>
      <c r="J12914">
        <v>0</v>
      </c>
      <c r="K12914" t="s">
        <v>50233</v>
      </c>
    </row>
    <row r="12915" spans="1:11" x14ac:dyDescent="0.3">
      <c r="A12915" t="s">
        <v>50234</v>
      </c>
      <c r="B12915" t="s">
        <v>50235</v>
      </c>
      <c r="C12915" t="s">
        <v>1159</v>
      </c>
      <c r="D12915" t="s">
        <v>50236</v>
      </c>
      <c r="E12915" t="s">
        <v>1161</v>
      </c>
      <c r="F12915" t="s">
        <v>16</v>
      </c>
      <c r="G12915" t="s">
        <v>11144</v>
      </c>
      <c r="H12915">
        <v>0</v>
      </c>
      <c r="I12915">
        <v>0</v>
      </c>
      <c r="J12915">
        <v>0</v>
      </c>
      <c r="K12915" t="s">
        <v>50237</v>
      </c>
    </row>
    <row r="12916" spans="1:11" x14ac:dyDescent="0.3">
      <c r="A12916" t="s">
        <v>50238</v>
      </c>
      <c r="B12916" t="s">
        <v>50239</v>
      </c>
      <c r="C12916" t="s">
        <v>27</v>
      </c>
      <c r="D12916" t="s">
        <v>50240</v>
      </c>
      <c r="E12916" t="s">
        <v>47893</v>
      </c>
      <c r="F12916" t="s">
        <v>41</v>
      </c>
      <c r="G12916" t="s">
        <v>42</v>
      </c>
      <c r="H12916">
        <v>0</v>
      </c>
      <c r="I12916">
        <v>0</v>
      </c>
      <c r="J12916">
        <v>0</v>
      </c>
      <c r="K12916" t="s">
        <v>50241</v>
      </c>
    </row>
    <row r="12917" spans="1:11" x14ac:dyDescent="0.3">
      <c r="A12917" t="s">
        <v>50242</v>
      </c>
      <c r="B12917" t="s">
        <v>50243</v>
      </c>
      <c r="C12917" t="s">
        <v>20</v>
      </c>
      <c r="D12917" t="s">
        <v>50244</v>
      </c>
      <c r="E12917" t="s">
        <v>33633</v>
      </c>
      <c r="F12917" t="s">
        <v>16</v>
      </c>
      <c r="G12917" t="s">
        <v>3581</v>
      </c>
      <c r="H12917">
        <v>0</v>
      </c>
      <c r="I12917">
        <v>0</v>
      </c>
      <c r="J12917">
        <v>0</v>
      </c>
      <c r="K12917" t="s">
        <v>50245</v>
      </c>
    </row>
    <row r="12918" spans="1:11" x14ac:dyDescent="0.3">
      <c r="A12918" t="s">
        <v>50246</v>
      </c>
      <c r="B12918" t="s">
        <v>50247</v>
      </c>
      <c r="C12918" t="s">
        <v>13</v>
      </c>
      <c r="D12918" t="s">
        <v>50248</v>
      </c>
      <c r="E12918" t="s">
        <v>50096</v>
      </c>
      <c r="F12918" t="s">
        <v>16</v>
      </c>
      <c r="G12918" t="s">
        <v>8679</v>
      </c>
      <c r="H12918">
        <v>0</v>
      </c>
      <c r="I12918">
        <v>0</v>
      </c>
      <c r="J12918">
        <v>0</v>
      </c>
      <c r="K12918" t="s">
        <v>50249</v>
      </c>
    </row>
    <row r="12919" spans="1:11" x14ac:dyDescent="0.3">
      <c r="A12919" t="s">
        <v>50250</v>
      </c>
      <c r="B12919" t="s">
        <v>44963</v>
      </c>
      <c r="C12919" t="s">
        <v>27</v>
      </c>
      <c r="D12919" t="s">
        <v>50251</v>
      </c>
      <c r="E12919" t="s">
        <v>47893</v>
      </c>
      <c r="F12919" t="s">
        <v>16</v>
      </c>
      <c r="G12919" t="s">
        <v>4525</v>
      </c>
      <c r="H12919">
        <v>0</v>
      </c>
      <c r="I12919">
        <v>0</v>
      </c>
      <c r="J12919">
        <v>0</v>
      </c>
      <c r="K12919" t="s">
        <v>50252</v>
      </c>
    </row>
    <row r="12920" spans="1:11" x14ac:dyDescent="0.3">
      <c r="A12920" t="s">
        <v>50253</v>
      </c>
      <c r="B12920" t="s">
        <v>50254</v>
      </c>
      <c r="C12920" t="s">
        <v>27</v>
      </c>
      <c r="D12920" t="s">
        <v>50255</v>
      </c>
      <c r="E12920" t="s">
        <v>47893</v>
      </c>
      <c r="F12920" t="s">
        <v>16</v>
      </c>
      <c r="G12920" t="s">
        <v>4356</v>
      </c>
      <c r="H12920">
        <v>0</v>
      </c>
      <c r="I12920">
        <v>0</v>
      </c>
      <c r="J12920">
        <v>0</v>
      </c>
      <c r="K12920" t="s">
        <v>50256</v>
      </c>
    </row>
    <row r="12921" spans="1:11" x14ac:dyDescent="0.3">
      <c r="A12921" t="s">
        <v>50257</v>
      </c>
      <c r="B12921" t="s">
        <v>50258</v>
      </c>
      <c r="C12921" t="s">
        <v>27</v>
      </c>
      <c r="D12921" t="s">
        <v>50259</v>
      </c>
      <c r="E12921" t="s">
        <v>47893</v>
      </c>
      <c r="F12921" t="s">
        <v>16</v>
      </c>
      <c r="G12921" t="s">
        <v>8162</v>
      </c>
      <c r="H12921">
        <v>0</v>
      </c>
      <c r="I12921">
        <v>0</v>
      </c>
      <c r="J12921">
        <v>0</v>
      </c>
      <c r="K12921" t="s">
        <v>50260</v>
      </c>
    </row>
    <row r="12922" spans="1:11" x14ac:dyDescent="0.3">
      <c r="A12922" t="s">
        <v>50261</v>
      </c>
      <c r="C12922" t="s">
        <v>20</v>
      </c>
      <c r="D12922" t="s">
        <v>50262</v>
      </c>
      <c r="E12922" t="s">
        <v>22</v>
      </c>
      <c r="F12922" t="s">
        <v>16</v>
      </c>
      <c r="G12922" t="s">
        <v>31753</v>
      </c>
      <c r="H12922">
        <v>0</v>
      </c>
      <c r="I12922">
        <v>0</v>
      </c>
      <c r="J12922">
        <v>0</v>
      </c>
      <c r="K12922" t="s">
        <v>50263</v>
      </c>
    </row>
    <row r="12923" spans="1:11" x14ac:dyDescent="0.3">
      <c r="A12923" t="s">
        <v>50264</v>
      </c>
      <c r="B12923" t="s">
        <v>50265</v>
      </c>
      <c r="C12923" t="s">
        <v>27</v>
      </c>
      <c r="D12923" t="s">
        <v>50266</v>
      </c>
      <c r="E12923" t="s">
        <v>47893</v>
      </c>
      <c r="F12923" t="s">
        <v>41</v>
      </c>
      <c r="G12923" t="s">
        <v>42</v>
      </c>
      <c r="H12923">
        <v>0</v>
      </c>
      <c r="I12923">
        <v>0</v>
      </c>
      <c r="J12923">
        <v>0</v>
      </c>
      <c r="K12923" t="s">
        <v>50267</v>
      </c>
    </row>
    <row r="12924" spans="1:11" x14ac:dyDescent="0.3">
      <c r="A12924" t="s">
        <v>50268</v>
      </c>
      <c r="B12924" t="s">
        <v>50269</v>
      </c>
      <c r="C12924" t="s">
        <v>27</v>
      </c>
      <c r="D12924" t="s">
        <v>50270</v>
      </c>
      <c r="E12924" t="s">
        <v>47893</v>
      </c>
      <c r="F12924" t="s">
        <v>41</v>
      </c>
      <c r="G12924" t="s">
        <v>42</v>
      </c>
      <c r="H12924">
        <v>0</v>
      </c>
      <c r="I12924">
        <v>0</v>
      </c>
      <c r="J12924">
        <v>0</v>
      </c>
      <c r="K12924" t="s">
        <v>50271</v>
      </c>
    </row>
    <row r="12925" spans="1:11" x14ac:dyDescent="0.3">
      <c r="A12925" t="s">
        <v>50272</v>
      </c>
      <c r="C12925" t="s">
        <v>27</v>
      </c>
      <c r="D12925" t="s">
        <v>50273</v>
      </c>
      <c r="E12925" t="s">
        <v>47893</v>
      </c>
      <c r="F12925" t="s">
        <v>41</v>
      </c>
      <c r="G12925" t="s">
        <v>42</v>
      </c>
      <c r="H12925">
        <v>0</v>
      </c>
      <c r="I12925">
        <v>0</v>
      </c>
      <c r="J12925">
        <v>0</v>
      </c>
      <c r="K12925" t="s">
        <v>50274</v>
      </c>
    </row>
    <row r="12926" spans="1:11" x14ac:dyDescent="0.3">
      <c r="A12926" t="s">
        <v>50275</v>
      </c>
      <c r="B12926" t="s">
        <v>50276</v>
      </c>
      <c r="C12926" t="s">
        <v>27</v>
      </c>
      <c r="D12926" t="s">
        <v>50277</v>
      </c>
      <c r="E12926" t="s">
        <v>47893</v>
      </c>
      <c r="F12926" t="s">
        <v>41</v>
      </c>
      <c r="G12926" t="s">
        <v>42</v>
      </c>
      <c r="H12926">
        <v>0</v>
      </c>
      <c r="I12926">
        <v>0</v>
      </c>
      <c r="J12926">
        <v>0</v>
      </c>
      <c r="K12926" t="s">
        <v>50278</v>
      </c>
    </row>
    <row r="12927" spans="1:11" x14ac:dyDescent="0.3">
      <c r="A12927" t="s">
        <v>50279</v>
      </c>
      <c r="B12927" t="s">
        <v>50280</v>
      </c>
      <c r="C12927" t="s">
        <v>27</v>
      </c>
      <c r="D12927" t="s">
        <v>50281</v>
      </c>
      <c r="E12927" t="s">
        <v>47893</v>
      </c>
      <c r="F12927" t="s">
        <v>41</v>
      </c>
      <c r="G12927" t="s">
        <v>42</v>
      </c>
      <c r="H12927">
        <v>0</v>
      </c>
      <c r="I12927">
        <v>0</v>
      </c>
      <c r="J12927">
        <v>0</v>
      </c>
      <c r="K12927" t="s">
        <v>50282</v>
      </c>
    </row>
    <row r="12928" spans="1:11" x14ac:dyDescent="0.3">
      <c r="A12928" t="s">
        <v>50283</v>
      </c>
      <c r="B12928" t="s">
        <v>50284</v>
      </c>
      <c r="C12928" t="s">
        <v>27</v>
      </c>
      <c r="D12928" t="s">
        <v>50285</v>
      </c>
      <c r="E12928" t="s">
        <v>47893</v>
      </c>
      <c r="F12928" t="s">
        <v>41</v>
      </c>
      <c r="G12928" t="s">
        <v>42</v>
      </c>
      <c r="H12928">
        <v>0</v>
      </c>
      <c r="I12928">
        <v>0</v>
      </c>
      <c r="J12928">
        <v>0</v>
      </c>
      <c r="K12928" t="s">
        <v>50286</v>
      </c>
    </row>
    <row r="12929" spans="1:11" x14ac:dyDescent="0.3">
      <c r="A12929" t="s">
        <v>50287</v>
      </c>
      <c r="C12929" t="s">
        <v>27</v>
      </c>
      <c r="D12929" t="s">
        <v>50288</v>
      </c>
      <c r="E12929" t="s">
        <v>47893</v>
      </c>
      <c r="F12929" t="s">
        <v>41</v>
      </c>
      <c r="G12929" t="s">
        <v>42</v>
      </c>
      <c r="H12929">
        <v>0</v>
      </c>
      <c r="I12929">
        <v>0</v>
      </c>
      <c r="J12929">
        <v>0</v>
      </c>
      <c r="K12929" t="s">
        <v>50289</v>
      </c>
    </row>
    <row r="12930" spans="1:11" x14ac:dyDescent="0.3">
      <c r="A12930" t="s">
        <v>50290</v>
      </c>
      <c r="B12930" t="s">
        <v>50258</v>
      </c>
      <c r="C12930" t="s">
        <v>27</v>
      </c>
      <c r="D12930" t="s">
        <v>50291</v>
      </c>
      <c r="E12930" t="s">
        <v>47893</v>
      </c>
      <c r="F12930" t="s">
        <v>41</v>
      </c>
      <c r="G12930" t="s">
        <v>42</v>
      </c>
      <c r="H12930">
        <v>0</v>
      </c>
      <c r="I12930">
        <v>0</v>
      </c>
      <c r="J12930">
        <v>0</v>
      </c>
      <c r="K12930" t="s">
        <v>50292</v>
      </c>
    </row>
    <row r="12931" spans="1:11" x14ac:dyDescent="0.3">
      <c r="A12931" t="s">
        <v>50293</v>
      </c>
      <c r="B12931" t="s">
        <v>50294</v>
      </c>
      <c r="C12931" t="s">
        <v>27</v>
      </c>
      <c r="D12931" t="s">
        <v>50295</v>
      </c>
      <c r="E12931" t="s">
        <v>47893</v>
      </c>
      <c r="F12931" t="s">
        <v>41</v>
      </c>
      <c r="G12931" t="s">
        <v>42</v>
      </c>
      <c r="H12931">
        <v>0</v>
      </c>
      <c r="I12931">
        <v>0</v>
      </c>
      <c r="J12931">
        <v>0</v>
      </c>
      <c r="K12931" t="s">
        <v>50296</v>
      </c>
    </row>
    <row r="12932" spans="1:11" x14ac:dyDescent="0.3">
      <c r="A12932" t="s">
        <v>50297</v>
      </c>
      <c r="B12932" t="s">
        <v>50298</v>
      </c>
      <c r="C12932" t="s">
        <v>20</v>
      </c>
      <c r="D12932" t="s">
        <v>50299</v>
      </c>
      <c r="E12932" t="s">
        <v>22</v>
      </c>
      <c r="F12932" t="s">
        <v>7392</v>
      </c>
      <c r="G12932" t="s">
        <v>42</v>
      </c>
      <c r="H12932">
        <v>0</v>
      </c>
      <c r="I12932">
        <v>0</v>
      </c>
      <c r="J12932">
        <v>0</v>
      </c>
      <c r="K12932" t="s">
        <v>50300</v>
      </c>
    </row>
    <row r="12933" spans="1:11" x14ac:dyDescent="0.3">
      <c r="A12933" t="s">
        <v>50301</v>
      </c>
      <c r="B12933" t="s">
        <v>50302</v>
      </c>
      <c r="C12933" t="s">
        <v>20</v>
      </c>
      <c r="D12933" t="s">
        <v>50303</v>
      </c>
      <c r="E12933" t="s">
        <v>33633</v>
      </c>
      <c r="F12933" t="s">
        <v>16</v>
      </c>
      <c r="G12933" t="s">
        <v>529</v>
      </c>
      <c r="H12933">
        <v>0</v>
      </c>
      <c r="I12933">
        <v>0</v>
      </c>
      <c r="J12933">
        <v>0</v>
      </c>
      <c r="K12933" t="s">
        <v>50304</v>
      </c>
    </row>
    <row r="12934" spans="1:11" x14ac:dyDescent="0.3">
      <c r="A12934" t="s">
        <v>50305</v>
      </c>
      <c r="B12934" t="s">
        <v>50306</v>
      </c>
      <c r="C12934" t="s">
        <v>20</v>
      </c>
      <c r="D12934" t="s">
        <v>50307</v>
      </c>
      <c r="E12934" t="s">
        <v>33633</v>
      </c>
      <c r="F12934" t="s">
        <v>16</v>
      </c>
      <c r="G12934" t="s">
        <v>4943</v>
      </c>
      <c r="H12934">
        <v>0</v>
      </c>
      <c r="I12934">
        <v>0</v>
      </c>
      <c r="J12934">
        <v>0</v>
      </c>
      <c r="K12934" t="s">
        <v>50308</v>
      </c>
    </row>
    <row r="12935" spans="1:11" x14ac:dyDescent="0.3">
      <c r="A12935" t="s">
        <v>50309</v>
      </c>
      <c r="B12935" t="s">
        <v>50310</v>
      </c>
      <c r="C12935" t="s">
        <v>13</v>
      </c>
      <c r="D12935" t="s">
        <v>50311</v>
      </c>
      <c r="E12935" t="s">
        <v>50096</v>
      </c>
      <c r="F12935" t="s">
        <v>16</v>
      </c>
      <c r="G12935" t="s">
        <v>50312</v>
      </c>
      <c r="H12935">
        <v>0</v>
      </c>
      <c r="I12935">
        <v>0</v>
      </c>
      <c r="J12935">
        <v>0</v>
      </c>
      <c r="K12935" t="s">
        <v>50313</v>
      </c>
    </row>
    <row r="12936" spans="1:11" x14ac:dyDescent="0.3">
      <c r="A12936" t="s">
        <v>50314</v>
      </c>
      <c r="B12936" t="s">
        <v>50315</v>
      </c>
      <c r="C12936" t="s">
        <v>13</v>
      </c>
      <c r="D12936" t="s">
        <v>50316</v>
      </c>
      <c r="E12936" t="s">
        <v>50096</v>
      </c>
      <c r="F12936" t="s">
        <v>16</v>
      </c>
      <c r="G12936" t="s">
        <v>8572</v>
      </c>
      <c r="H12936">
        <v>0</v>
      </c>
      <c r="I12936">
        <v>0</v>
      </c>
      <c r="J12936">
        <v>0</v>
      </c>
      <c r="K12936" t="s">
        <v>50317</v>
      </c>
    </row>
    <row r="12937" spans="1:11" x14ac:dyDescent="0.3">
      <c r="A12937" t="s">
        <v>50318</v>
      </c>
      <c r="B12937" t="s">
        <v>50319</v>
      </c>
      <c r="C12937" t="s">
        <v>466</v>
      </c>
      <c r="D12937" t="s">
        <v>50320</v>
      </c>
      <c r="E12937" t="s">
        <v>41948</v>
      </c>
      <c r="F12937" t="s">
        <v>16</v>
      </c>
      <c r="G12937" t="s">
        <v>2951</v>
      </c>
      <c r="H12937">
        <v>0</v>
      </c>
      <c r="I12937">
        <v>0</v>
      </c>
      <c r="J12937">
        <v>0</v>
      </c>
      <c r="K12937" t="s">
        <v>50321</v>
      </c>
    </row>
    <row r="12938" spans="1:11" x14ac:dyDescent="0.3">
      <c r="A12938" t="s">
        <v>50322</v>
      </c>
      <c r="B12938" t="s">
        <v>50323</v>
      </c>
      <c r="C12938" t="s">
        <v>20</v>
      </c>
      <c r="D12938" t="s">
        <v>50324</v>
      </c>
      <c r="E12938" t="s">
        <v>33633</v>
      </c>
      <c r="F12938" t="s">
        <v>16</v>
      </c>
      <c r="G12938" t="s">
        <v>22797</v>
      </c>
      <c r="H12938">
        <v>0</v>
      </c>
      <c r="I12938">
        <v>0</v>
      </c>
      <c r="J12938">
        <v>0</v>
      </c>
      <c r="K12938" t="s">
        <v>50325</v>
      </c>
    </row>
    <row r="12939" spans="1:11" x14ac:dyDescent="0.3">
      <c r="A12939" t="s">
        <v>50326</v>
      </c>
      <c r="B12939" t="s">
        <v>50323</v>
      </c>
      <c r="C12939" t="s">
        <v>20</v>
      </c>
      <c r="D12939" t="s">
        <v>50327</v>
      </c>
      <c r="E12939" t="s">
        <v>33633</v>
      </c>
      <c r="F12939" t="s">
        <v>1531</v>
      </c>
      <c r="G12939" t="s">
        <v>42</v>
      </c>
      <c r="H12939">
        <v>0</v>
      </c>
      <c r="I12939">
        <v>0</v>
      </c>
      <c r="J12939">
        <v>0</v>
      </c>
      <c r="K12939" t="s">
        <v>50328</v>
      </c>
    </row>
    <row r="12940" spans="1:11" x14ac:dyDescent="0.3">
      <c r="A12940" t="s">
        <v>50329</v>
      </c>
      <c r="B12940" t="s">
        <v>50330</v>
      </c>
      <c r="C12940" t="s">
        <v>20</v>
      </c>
      <c r="D12940" t="s">
        <v>50331</v>
      </c>
      <c r="E12940" t="s">
        <v>33633</v>
      </c>
      <c r="F12940" t="s">
        <v>11510</v>
      </c>
      <c r="G12940" t="s">
        <v>42</v>
      </c>
      <c r="H12940">
        <v>0</v>
      </c>
      <c r="I12940">
        <v>0</v>
      </c>
      <c r="J12940">
        <v>0</v>
      </c>
      <c r="K12940" t="s">
        <v>50332</v>
      </c>
    </row>
    <row r="12941" spans="1:11" x14ac:dyDescent="0.3">
      <c r="A12941" t="s">
        <v>50333</v>
      </c>
      <c r="B12941" t="s">
        <v>50334</v>
      </c>
      <c r="C12941" t="s">
        <v>20</v>
      </c>
      <c r="D12941" t="s">
        <v>50335</v>
      </c>
      <c r="E12941" t="s">
        <v>33633</v>
      </c>
      <c r="F12941" t="s">
        <v>16</v>
      </c>
      <c r="G12941" t="s">
        <v>3479</v>
      </c>
      <c r="H12941">
        <v>0</v>
      </c>
      <c r="I12941">
        <v>0</v>
      </c>
      <c r="J12941">
        <v>0</v>
      </c>
      <c r="K12941" t="s">
        <v>50336</v>
      </c>
    </row>
    <row r="12942" spans="1:11" x14ac:dyDescent="0.3">
      <c r="A12942" t="s">
        <v>50337</v>
      </c>
      <c r="B12942" t="s">
        <v>50338</v>
      </c>
      <c r="C12942" t="s">
        <v>20</v>
      </c>
      <c r="D12942" t="s">
        <v>50339</v>
      </c>
      <c r="E12942" t="s">
        <v>22</v>
      </c>
      <c r="F12942" t="s">
        <v>16</v>
      </c>
      <c r="G12942" t="s">
        <v>4543</v>
      </c>
      <c r="H12942">
        <v>0</v>
      </c>
      <c r="I12942">
        <v>0</v>
      </c>
      <c r="J12942">
        <v>0</v>
      </c>
      <c r="K12942" t="s">
        <v>50340</v>
      </c>
    </row>
    <row r="12943" spans="1:11" x14ac:dyDescent="0.3">
      <c r="A12943" t="s">
        <v>50341</v>
      </c>
      <c r="B12943" t="s">
        <v>50342</v>
      </c>
      <c r="C12943" t="s">
        <v>20</v>
      </c>
      <c r="D12943" t="s">
        <v>50343</v>
      </c>
      <c r="E12943" t="s">
        <v>33633</v>
      </c>
      <c r="F12943" t="s">
        <v>3066</v>
      </c>
      <c r="G12943" t="s">
        <v>42</v>
      </c>
      <c r="H12943">
        <v>0</v>
      </c>
      <c r="I12943">
        <v>0</v>
      </c>
      <c r="J12943">
        <v>0</v>
      </c>
      <c r="K12943" t="s">
        <v>50344</v>
      </c>
    </row>
    <row r="12944" spans="1:11" x14ac:dyDescent="0.3">
      <c r="A12944" t="s">
        <v>50345</v>
      </c>
      <c r="B12944" t="s">
        <v>50346</v>
      </c>
      <c r="C12944" t="s">
        <v>27</v>
      </c>
      <c r="D12944" t="s">
        <v>50347</v>
      </c>
      <c r="E12944" t="s">
        <v>47893</v>
      </c>
      <c r="F12944" t="s">
        <v>41</v>
      </c>
      <c r="G12944" t="s">
        <v>42</v>
      </c>
      <c r="H12944">
        <v>0</v>
      </c>
      <c r="I12944">
        <v>0</v>
      </c>
      <c r="J12944">
        <v>0</v>
      </c>
      <c r="K12944" t="s">
        <v>50348</v>
      </c>
    </row>
    <row r="12945" spans="1:11" x14ac:dyDescent="0.3">
      <c r="A12945" t="s">
        <v>50349</v>
      </c>
      <c r="B12945" t="s">
        <v>50350</v>
      </c>
      <c r="C12945" t="s">
        <v>27</v>
      </c>
      <c r="D12945" t="s">
        <v>50351</v>
      </c>
      <c r="E12945" t="s">
        <v>47893</v>
      </c>
      <c r="F12945" t="s">
        <v>41</v>
      </c>
      <c r="G12945" t="s">
        <v>8577</v>
      </c>
      <c r="H12945">
        <v>0</v>
      </c>
      <c r="I12945">
        <v>0</v>
      </c>
      <c r="J12945">
        <v>0</v>
      </c>
      <c r="K12945" t="s">
        <v>50352</v>
      </c>
    </row>
    <row r="12946" spans="1:11" x14ac:dyDescent="0.3">
      <c r="A12946" t="s">
        <v>50353</v>
      </c>
      <c r="B12946" t="s">
        <v>50354</v>
      </c>
      <c r="C12946" t="s">
        <v>20</v>
      </c>
      <c r="D12946" t="s">
        <v>50355</v>
      </c>
      <c r="E12946" t="s">
        <v>33633</v>
      </c>
      <c r="F12946" t="s">
        <v>16</v>
      </c>
      <c r="G12946" t="s">
        <v>756</v>
      </c>
      <c r="H12946">
        <v>0</v>
      </c>
      <c r="I12946">
        <v>0</v>
      </c>
      <c r="J12946">
        <v>0</v>
      </c>
      <c r="K12946" t="s">
        <v>50356</v>
      </c>
    </row>
    <row r="12947" spans="1:11" x14ac:dyDescent="0.3">
      <c r="A12947" t="s">
        <v>50357</v>
      </c>
      <c r="B12947" t="s">
        <v>50358</v>
      </c>
      <c r="C12947" t="s">
        <v>20</v>
      </c>
      <c r="D12947" t="s">
        <v>50359</v>
      </c>
      <c r="E12947" t="s">
        <v>33633</v>
      </c>
      <c r="F12947" t="s">
        <v>16</v>
      </c>
      <c r="G12947" t="s">
        <v>8577</v>
      </c>
      <c r="H12947">
        <v>0</v>
      </c>
      <c r="I12947">
        <v>0</v>
      </c>
      <c r="J12947">
        <v>0</v>
      </c>
      <c r="K12947" t="s">
        <v>50360</v>
      </c>
    </row>
    <row r="12948" spans="1:11" x14ac:dyDescent="0.3">
      <c r="A12948" t="s">
        <v>50361</v>
      </c>
      <c r="C12948" t="s">
        <v>20</v>
      </c>
      <c r="D12948" t="s">
        <v>50362</v>
      </c>
      <c r="E12948" t="s">
        <v>33633</v>
      </c>
      <c r="F12948" t="s">
        <v>16</v>
      </c>
      <c r="G12948" t="s">
        <v>3050</v>
      </c>
      <c r="H12948">
        <v>0</v>
      </c>
      <c r="I12948">
        <v>0</v>
      </c>
      <c r="J12948">
        <v>0</v>
      </c>
      <c r="K12948" t="s">
        <v>50363</v>
      </c>
    </row>
    <row r="12949" spans="1:11" x14ac:dyDescent="0.3">
      <c r="A12949" t="s">
        <v>50364</v>
      </c>
      <c r="B12949" t="s">
        <v>50365</v>
      </c>
      <c r="C12949" t="s">
        <v>27</v>
      </c>
      <c r="D12949" t="s">
        <v>50366</v>
      </c>
      <c r="E12949" t="s">
        <v>47893</v>
      </c>
      <c r="F12949" t="s">
        <v>16</v>
      </c>
      <c r="G12949" t="s">
        <v>131</v>
      </c>
      <c r="H12949">
        <v>0</v>
      </c>
      <c r="I12949">
        <v>0</v>
      </c>
      <c r="J12949">
        <v>0</v>
      </c>
      <c r="K12949" t="s">
        <v>50367</v>
      </c>
    </row>
    <row r="12950" spans="1:11" x14ac:dyDescent="0.3">
      <c r="A12950" t="s">
        <v>50368</v>
      </c>
      <c r="B12950" t="s">
        <v>50369</v>
      </c>
      <c r="C12950" t="s">
        <v>27</v>
      </c>
      <c r="D12950" t="s">
        <v>50370</v>
      </c>
      <c r="E12950" t="s">
        <v>47893</v>
      </c>
      <c r="F12950" t="s">
        <v>41</v>
      </c>
      <c r="G12950" t="s">
        <v>42</v>
      </c>
      <c r="H12950">
        <v>0</v>
      </c>
      <c r="I12950">
        <v>0</v>
      </c>
      <c r="J12950">
        <v>0</v>
      </c>
      <c r="K12950" t="s">
        <v>50371</v>
      </c>
    </row>
    <row r="12951" spans="1:11" x14ac:dyDescent="0.3">
      <c r="A12951" t="s">
        <v>50372</v>
      </c>
      <c r="C12951" t="s">
        <v>27</v>
      </c>
      <c r="D12951" t="s">
        <v>50373</v>
      </c>
      <c r="E12951" t="s">
        <v>47893</v>
      </c>
      <c r="F12951" t="s">
        <v>50374</v>
      </c>
      <c r="G12951" t="s">
        <v>5014</v>
      </c>
      <c r="H12951">
        <v>0</v>
      </c>
      <c r="I12951">
        <v>0</v>
      </c>
      <c r="J12951">
        <v>0</v>
      </c>
      <c r="K12951" t="s">
        <v>50375</v>
      </c>
    </row>
    <row r="12952" spans="1:11" x14ac:dyDescent="0.3">
      <c r="A12952" t="s">
        <v>50376</v>
      </c>
      <c r="C12952" t="s">
        <v>27</v>
      </c>
      <c r="D12952" t="s">
        <v>50377</v>
      </c>
      <c r="E12952" t="s">
        <v>47893</v>
      </c>
      <c r="F12952" t="s">
        <v>41</v>
      </c>
      <c r="G12952" t="s">
        <v>42</v>
      </c>
      <c r="H12952">
        <v>0</v>
      </c>
      <c r="I12952">
        <v>0</v>
      </c>
      <c r="J12952">
        <v>0</v>
      </c>
      <c r="K12952" t="s">
        <v>50378</v>
      </c>
    </row>
    <row r="12953" spans="1:11" x14ac:dyDescent="0.3">
      <c r="A12953" t="s">
        <v>50379</v>
      </c>
      <c r="B12953" t="s">
        <v>50380</v>
      </c>
      <c r="C12953" t="s">
        <v>147</v>
      </c>
      <c r="D12953" t="s">
        <v>50381</v>
      </c>
      <c r="E12953" t="s">
        <v>4768</v>
      </c>
      <c r="F12953" t="s">
        <v>3638</v>
      </c>
      <c r="G12953" t="s">
        <v>42</v>
      </c>
      <c r="H12953">
        <v>0</v>
      </c>
      <c r="I12953">
        <v>0</v>
      </c>
      <c r="J12953">
        <v>0</v>
      </c>
      <c r="K12953" t="s">
        <v>50382</v>
      </c>
    </row>
    <row r="12954" spans="1:11" x14ac:dyDescent="0.3">
      <c r="A12954" t="s">
        <v>50383</v>
      </c>
      <c r="B12954" t="s">
        <v>50384</v>
      </c>
      <c r="C12954" t="s">
        <v>466</v>
      </c>
      <c r="D12954" t="s">
        <v>50385</v>
      </c>
      <c r="E12954" t="s">
        <v>41948</v>
      </c>
      <c r="F12954" t="s">
        <v>1674</v>
      </c>
      <c r="G12954" t="s">
        <v>42</v>
      </c>
      <c r="H12954">
        <v>0</v>
      </c>
      <c r="I12954">
        <v>0</v>
      </c>
      <c r="J12954">
        <v>0</v>
      </c>
      <c r="K12954" t="s">
        <v>50386</v>
      </c>
    </row>
    <row r="12955" spans="1:11" x14ac:dyDescent="0.3">
      <c r="A12955" t="s">
        <v>50387</v>
      </c>
      <c r="B12955" t="s">
        <v>50388</v>
      </c>
      <c r="C12955" t="s">
        <v>466</v>
      </c>
      <c r="D12955" t="s">
        <v>50389</v>
      </c>
      <c r="E12955" t="s">
        <v>41948</v>
      </c>
      <c r="F12955" t="s">
        <v>16</v>
      </c>
      <c r="G12955" t="s">
        <v>12703</v>
      </c>
      <c r="H12955">
        <v>0</v>
      </c>
      <c r="I12955">
        <v>0</v>
      </c>
      <c r="J12955">
        <v>0</v>
      </c>
      <c r="K12955" t="s">
        <v>50390</v>
      </c>
    </row>
    <row r="12956" spans="1:11" x14ac:dyDescent="0.3">
      <c r="A12956" t="s">
        <v>50391</v>
      </c>
      <c r="B12956" t="s">
        <v>50392</v>
      </c>
      <c r="C12956" t="s">
        <v>466</v>
      </c>
      <c r="D12956" t="s">
        <v>50393</v>
      </c>
      <c r="E12956" t="s">
        <v>41948</v>
      </c>
      <c r="F12956" t="s">
        <v>16</v>
      </c>
      <c r="G12956" t="s">
        <v>529</v>
      </c>
      <c r="H12956">
        <v>0</v>
      </c>
      <c r="I12956">
        <v>0</v>
      </c>
      <c r="J12956">
        <v>0</v>
      </c>
      <c r="K12956" t="s">
        <v>50394</v>
      </c>
    </row>
    <row r="12957" spans="1:11" x14ac:dyDescent="0.3">
      <c r="A12957" t="s">
        <v>50395</v>
      </c>
      <c r="C12957" t="s">
        <v>27</v>
      </c>
      <c r="D12957" t="s">
        <v>50396</v>
      </c>
      <c r="E12957" t="s">
        <v>47893</v>
      </c>
      <c r="F12957" t="s">
        <v>41</v>
      </c>
      <c r="G12957" t="s">
        <v>42</v>
      </c>
      <c r="H12957">
        <v>0</v>
      </c>
      <c r="I12957">
        <v>0</v>
      </c>
      <c r="J12957">
        <v>0</v>
      </c>
      <c r="K12957" t="s">
        <v>50397</v>
      </c>
    </row>
    <row r="12958" spans="1:11" x14ac:dyDescent="0.3">
      <c r="A12958" t="s">
        <v>50398</v>
      </c>
      <c r="C12958" t="s">
        <v>20</v>
      </c>
      <c r="D12958" t="s">
        <v>50399</v>
      </c>
      <c r="E12958" t="s">
        <v>33633</v>
      </c>
      <c r="F12958" t="s">
        <v>16</v>
      </c>
      <c r="G12958" t="s">
        <v>2252</v>
      </c>
      <c r="H12958">
        <v>0</v>
      </c>
      <c r="I12958">
        <v>0</v>
      </c>
      <c r="J12958">
        <v>0</v>
      </c>
      <c r="K12958" t="s">
        <v>50400</v>
      </c>
    </row>
    <row r="12959" spans="1:11" x14ac:dyDescent="0.3">
      <c r="A12959" t="s">
        <v>50401</v>
      </c>
      <c r="B12959" t="s">
        <v>50402</v>
      </c>
      <c r="C12959" t="s">
        <v>20</v>
      </c>
      <c r="D12959" t="s">
        <v>50403</v>
      </c>
      <c r="E12959" t="s">
        <v>33633</v>
      </c>
      <c r="F12959" t="s">
        <v>16</v>
      </c>
      <c r="G12959" t="s">
        <v>7387</v>
      </c>
      <c r="H12959">
        <v>0</v>
      </c>
      <c r="I12959">
        <v>0</v>
      </c>
      <c r="J12959">
        <v>0</v>
      </c>
      <c r="K12959" t="s">
        <v>50404</v>
      </c>
    </row>
    <row r="12960" spans="1:11" x14ac:dyDescent="0.3">
      <c r="A12960" t="s">
        <v>50405</v>
      </c>
      <c r="C12960" t="s">
        <v>20</v>
      </c>
      <c r="D12960" t="s">
        <v>50406</v>
      </c>
      <c r="E12960" t="s">
        <v>33633</v>
      </c>
      <c r="F12960" t="s">
        <v>1536</v>
      </c>
      <c r="G12960" t="s">
        <v>42</v>
      </c>
      <c r="H12960">
        <v>0</v>
      </c>
      <c r="I12960">
        <v>0</v>
      </c>
      <c r="J12960">
        <v>0</v>
      </c>
      <c r="K12960" t="s">
        <v>50407</v>
      </c>
    </row>
    <row r="12961" spans="1:11" x14ac:dyDescent="0.3">
      <c r="A12961" t="s">
        <v>50408</v>
      </c>
      <c r="B12961" t="s">
        <v>50409</v>
      </c>
      <c r="C12961" t="s">
        <v>20</v>
      </c>
      <c r="D12961" t="s">
        <v>50410</v>
      </c>
      <c r="E12961" t="s">
        <v>33633</v>
      </c>
      <c r="F12961" t="s">
        <v>3412</v>
      </c>
      <c r="G12961" t="s">
        <v>3186</v>
      </c>
      <c r="H12961">
        <v>0</v>
      </c>
      <c r="I12961">
        <v>0</v>
      </c>
      <c r="J12961">
        <v>0</v>
      </c>
      <c r="K12961" t="s">
        <v>50411</v>
      </c>
    </row>
    <row r="12962" spans="1:11" x14ac:dyDescent="0.3">
      <c r="A12962" t="s">
        <v>50412</v>
      </c>
      <c r="C12962" t="s">
        <v>147</v>
      </c>
      <c r="D12962" t="s">
        <v>50413</v>
      </c>
      <c r="E12962" t="s">
        <v>4768</v>
      </c>
      <c r="F12962" t="s">
        <v>1590</v>
      </c>
      <c r="G12962" t="s">
        <v>42</v>
      </c>
      <c r="H12962">
        <v>0</v>
      </c>
      <c r="I12962">
        <v>0</v>
      </c>
      <c r="J12962">
        <v>0</v>
      </c>
      <c r="K12962" t="s">
        <v>50414</v>
      </c>
    </row>
    <row r="12963" spans="1:11" x14ac:dyDescent="0.3">
      <c r="A12963" t="s">
        <v>50415</v>
      </c>
      <c r="B12963" t="s">
        <v>50416</v>
      </c>
      <c r="C12963" t="s">
        <v>20</v>
      </c>
      <c r="D12963" t="s">
        <v>50417</v>
      </c>
      <c r="E12963" t="s">
        <v>33633</v>
      </c>
      <c r="F12963" t="s">
        <v>11244</v>
      </c>
      <c r="G12963" t="s">
        <v>42</v>
      </c>
      <c r="H12963">
        <v>0</v>
      </c>
      <c r="I12963">
        <v>0</v>
      </c>
      <c r="J12963">
        <v>0</v>
      </c>
      <c r="K12963" t="s">
        <v>50418</v>
      </c>
    </row>
    <row r="12964" spans="1:11" x14ac:dyDescent="0.3">
      <c r="A12964" t="s">
        <v>50419</v>
      </c>
      <c r="B12964" t="s">
        <v>50420</v>
      </c>
      <c r="C12964" t="s">
        <v>1159</v>
      </c>
      <c r="D12964" t="s">
        <v>50421</v>
      </c>
      <c r="E12964" t="s">
        <v>2421</v>
      </c>
      <c r="F12964" t="s">
        <v>16</v>
      </c>
      <c r="G12964" t="s">
        <v>3987</v>
      </c>
      <c r="H12964">
        <v>0</v>
      </c>
      <c r="I12964">
        <v>0</v>
      </c>
      <c r="J12964">
        <v>0</v>
      </c>
      <c r="K12964" t="s">
        <v>50422</v>
      </c>
    </row>
    <row r="12965" spans="1:11" x14ac:dyDescent="0.3">
      <c r="A12965" t="s">
        <v>50423</v>
      </c>
      <c r="B12965" t="s">
        <v>50424</v>
      </c>
      <c r="C12965" t="s">
        <v>20</v>
      </c>
      <c r="D12965" t="s">
        <v>50425</v>
      </c>
      <c r="E12965" t="s">
        <v>33633</v>
      </c>
      <c r="F12965" t="s">
        <v>16</v>
      </c>
      <c r="G12965" t="s">
        <v>3422</v>
      </c>
      <c r="H12965">
        <v>0</v>
      </c>
      <c r="I12965">
        <v>0</v>
      </c>
      <c r="J12965">
        <v>0</v>
      </c>
      <c r="K12965" t="s">
        <v>50426</v>
      </c>
    </row>
    <row r="12966" spans="1:11" x14ac:dyDescent="0.3">
      <c r="A12966" t="s">
        <v>50427</v>
      </c>
      <c r="C12966" t="s">
        <v>13</v>
      </c>
      <c r="D12966" t="s">
        <v>50428</v>
      </c>
      <c r="E12966" t="s">
        <v>50096</v>
      </c>
      <c r="F12966" t="s">
        <v>16</v>
      </c>
      <c r="G12966" t="s">
        <v>35</v>
      </c>
      <c r="H12966">
        <v>0</v>
      </c>
      <c r="I12966">
        <v>0</v>
      </c>
      <c r="J12966">
        <v>0</v>
      </c>
      <c r="K12966" t="s">
        <v>50429</v>
      </c>
    </row>
    <row r="12967" spans="1:11" x14ac:dyDescent="0.3">
      <c r="A12967" t="s">
        <v>50430</v>
      </c>
      <c r="C12967" t="s">
        <v>13</v>
      </c>
      <c r="D12967" t="s">
        <v>50431</v>
      </c>
      <c r="E12967" t="s">
        <v>50096</v>
      </c>
      <c r="F12967" t="s">
        <v>16</v>
      </c>
      <c r="G12967" t="s">
        <v>42</v>
      </c>
      <c r="H12967">
        <v>0</v>
      </c>
      <c r="I12967">
        <v>0</v>
      </c>
      <c r="J12967">
        <v>0</v>
      </c>
      <c r="K12967" t="s">
        <v>50432</v>
      </c>
    </row>
    <row r="12968" spans="1:11" x14ac:dyDescent="0.3">
      <c r="A12968" t="s">
        <v>50433</v>
      </c>
      <c r="B12968" t="s">
        <v>41665</v>
      </c>
      <c r="C12968" t="s">
        <v>13</v>
      </c>
      <c r="D12968" t="s">
        <v>50434</v>
      </c>
      <c r="E12968" t="s">
        <v>50096</v>
      </c>
      <c r="F12968" t="s">
        <v>16</v>
      </c>
      <c r="G12968" t="s">
        <v>31753</v>
      </c>
      <c r="H12968">
        <v>0</v>
      </c>
      <c r="I12968">
        <v>0</v>
      </c>
      <c r="J12968">
        <v>0</v>
      </c>
      <c r="K12968" t="s">
        <v>50435</v>
      </c>
    </row>
    <row r="12969" spans="1:11" x14ac:dyDescent="0.3">
      <c r="A12969" t="s">
        <v>50436</v>
      </c>
      <c r="B12969" t="s">
        <v>50437</v>
      </c>
      <c r="C12969" t="s">
        <v>13</v>
      </c>
      <c r="D12969" t="s">
        <v>50438</v>
      </c>
      <c r="E12969" t="s">
        <v>50096</v>
      </c>
      <c r="F12969" t="s">
        <v>16</v>
      </c>
      <c r="G12969" t="s">
        <v>25066</v>
      </c>
      <c r="H12969">
        <v>0</v>
      </c>
      <c r="I12969">
        <v>0</v>
      </c>
      <c r="J12969">
        <v>0</v>
      </c>
      <c r="K12969" t="s">
        <v>50439</v>
      </c>
    </row>
    <row r="12970" spans="1:11" x14ac:dyDescent="0.3">
      <c r="A12970" t="s">
        <v>50440</v>
      </c>
      <c r="B12970" t="s">
        <v>50441</v>
      </c>
      <c r="C12970" t="s">
        <v>13</v>
      </c>
      <c r="D12970" t="s">
        <v>50442</v>
      </c>
      <c r="E12970" t="s">
        <v>50096</v>
      </c>
      <c r="F12970" t="s">
        <v>16</v>
      </c>
      <c r="G12970" t="s">
        <v>4943</v>
      </c>
      <c r="H12970">
        <v>0</v>
      </c>
      <c r="I12970">
        <v>0</v>
      </c>
      <c r="J12970">
        <v>0</v>
      </c>
      <c r="K12970" t="s">
        <v>50443</v>
      </c>
    </row>
    <row r="12971" spans="1:11" x14ac:dyDescent="0.3">
      <c r="A12971" t="s">
        <v>50444</v>
      </c>
      <c r="B12971" t="s">
        <v>50445</v>
      </c>
      <c r="C12971" t="s">
        <v>20</v>
      </c>
      <c r="D12971" t="s">
        <v>50446</v>
      </c>
      <c r="E12971" t="s">
        <v>22</v>
      </c>
      <c r="F12971" t="s">
        <v>2703</v>
      </c>
      <c r="G12971" t="s">
        <v>42</v>
      </c>
      <c r="H12971">
        <v>0</v>
      </c>
      <c r="I12971">
        <v>0</v>
      </c>
      <c r="J12971">
        <v>0</v>
      </c>
      <c r="K12971" t="s">
        <v>50447</v>
      </c>
    </row>
    <row r="12972" spans="1:11" x14ac:dyDescent="0.3">
      <c r="A12972" t="s">
        <v>50448</v>
      </c>
      <c r="B12972" t="s">
        <v>50449</v>
      </c>
      <c r="C12972" t="s">
        <v>13</v>
      </c>
      <c r="D12972" t="s">
        <v>50438</v>
      </c>
      <c r="E12972" t="s">
        <v>50096</v>
      </c>
      <c r="F12972" t="s">
        <v>1531</v>
      </c>
      <c r="G12972" t="s">
        <v>42</v>
      </c>
      <c r="H12972">
        <v>0</v>
      </c>
      <c r="I12972">
        <v>0</v>
      </c>
      <c r="J12972">
        <v>0</v>
      </c>
      <c r="K12972" t="s">
        <v>50450</v>
      </c>
    </row>
    <row r="12973" spans="1:11" x14ac:dyDescent="0.3">
      <c r="A12973" t="s">
        <v>50451</v>
      </c>
      <c r="B12973" t="s">
        <v>50452</v>
      </c>
      <c r="C12973" t="s">
        <v>27</v>
      </c>
      <c r="D12973" t="s">
        <v>50453</v>
      </c>
      <c r="E12973" t="s">
        <v>47893</v>
      </c>
      <c r="F12973" t="s">
        <v>41</v>
      </c>
      <c r="G12973" t="s">
        <v>42</v>
      </c>
      <c r="H12973">
        <v>0</v>
      </c>
      <c r="I12973">
        <v>0</v>
      </c>
      <c r="J12973">
        <v>0</v>
      </c>
      <c r="K12973" t="s">
        <v>50454</v>
      </c>
    </row>
    <row r="12974" spans="1:11" x14ac:dyDescent="0.3">
      <c r="A12974" t="s">
        <v>50455</v>
      </c>
      <c r="B12974" t="s">
        <v>50456</v>
      </c>
      <c r="C12974" t="s">
        <v>27</v>
      </c>
      <c r="D12974" t="s">
        <v>50457</v>
      </c>
      <c r="E12974" t="s">
        <v>47893</v>
      </c>
      <c r="F12974" t="s">
        <v>41</v>
      </c>
      <c r="G12974" t="s">
        <v>42</v>
      </c>
      <c r="H12974">
        <v>0</v>
      </c>
      <c r="I12974">
        <v>0</v>
      </c>
      <c r="J12974">
        <v>0</v>
      </c>
      <c r="K12974" t="s">
        <v>50458</v>
      </c>
    </row>
    <row r="12975" spans="1:11" x14ac:dyDescent="0.3">
      <c r="A12975" t="s">
        <v>50459</v>
      </c>
      <c r="B12975" t="s">
        <v>50460</v>
      </c>
      <c r="C12975" t="s">
        <v>13</v>
      </c>
      <c r="D12975" t="s">
        <v>50461</v>
      </c>
      <c r="E12975" t="s">
        <v>50096</v>
      </c>
      <c r="F12975" t="s">
        <v>28442</v>
      </c>
      <c r="G12975" t="s">
        <v>42</v>
      </c>
      <c r="H12975">
        <v>0</v>
      </c>
      <c r="I12975">
        <v>0</v>
      </c>
      <c r="J12975">
        <v>0</v>
      </c>
      <c r="K12975" t="s">
        <v>50462</v>
      </c>
    </row>
    <row r="12976" spans="1:11" x14ac:dyDescent="0.3">
      <c r="A12976" t="s">
        <v>50463</v>
      </c>
      <c r="B12976" t="s">
        <v>50464</v>
      </c>
      <c r="C12976" t="s">
        <v>27</v>
      </c>
      <c r="D12976" t="s">
        <v>50465</v>
      </c>
      <c r="E12976" t="s">
        <v>47893</v>
      </c>
      <c r="F12976" t="s">
        <v>16</v>
      </c>
      <c r="G12976" t="s">
        <v>9659</v>
      </c>
      <c r="H12976">
        <v>0</v>
      </c>
      <c r="I12976">
        <v>0</v>
      </c>
      <c r="J12976">
        <v>0</v>
      </c>
      <c r="K12976" t="s">
        <v>50466</v>
      </c>
    </row>
    <row r="12977" spans="1:11" x14ac:dyDescent="0.3">
      <c r="A12977" t="s">
        <v>50467</v>
      </c>
      <c r="B12977" t="s">
        <v>50468</v>
      </c>
      <c r="C12977" t="s">
        <v>558</v>
      </c>
      <c r="D12977" t="s">
        <v>50469</v>
      </c>
      <c r="E12977" t="s">
        <v>28510</v>
      </c>
      <c r="F12977" t="s">
        <v>16</v>
      </c>
      <c r="G12977" t="s">
        <v>14060</v>
      </c>
      <c r="H12977">
        <v>0</v>
      </c>
      <c r="I12977">
        <v>0</v>
      </c>
      <c r="J12977">
        <v>0</v>
      </c>
      <c r="K12977" t="s">
        <v>50470</v>
      </c>
    </row>
    <row r="12978" spans="1:11" x14ac:dyDescent="0.3">
      <c r="A12978" t="s">
        <v>50471</v>
      </c>
      <c r="B12978" t="s">
        <v>50472</v>
      </c>
      <c r="C12978" t="s">
        <v>27</v>
      </c>
      <c r="D12978" t="s">
        <v>50473</v>
      </c>
      <c r="E12978" t="s">
        <v>47893</v>
      </c>
      <c r="F12978" t="s">
        <v>41</v>
      </c>
      <c r="G12978" t="s">
        <v>42</v>
      </c>
      <c r="H12978">
        <v>0</v>
      </c>
      <c r="I12978">
        <v>0</v>
      </c>
      <c r="J12978">
        <v>0</v>
      </c>
      <c r="K12978" t="s">
        <v>50474</v>
      </c>
    </row>
    <row r="12979" spans="1:11" x14ac:dyDescent="0.3">
      <c r="A12979" t="s">
        <v>50475</v>
      </c>
      <c r="B12979" t="s">
        <v>50476</v>
      </c>
      <c r="C12979" t="s">
        <v>20</v>
      </c>
      <c r="D12979" t="s">
        <v>50477</v>
      </c>
      <c r="E12979" t="s">
        <v>33633</v>
      </c>
      <c r="F12979" t="s">
        <v>16</v>
      </c>
      <c r="G12979" t="s">
        <v>2189</v>
      </c>
      <c r="H12979">
        <v>0</v>
      </c>
      <c r="I12979">
        <v>0</v>
      </c>
      <c r="J12979">
        <v>0</v>
      </c>
      <c r="K12979" t="s">
        <v>50478</v>
      </c>
    </row>
    <row r="12980" spans="1:11" x14ac:dyDescent="0.3">
      <c r="A12980" t="s">
        <v>50479</v>
      </c>
      <c r="B12980" t="s">
        <v>50480</v>
      </c>
      <c r="C12980" t="s">
        <v>20</v>
      </c>
      <c r="D12980" t="s">
        <v>50481</v>
      </c>
      <c r="E12980" t="s">
        <v>22</v>
      </c>
      <c r="F12980" t="s">
        <v>1531</v>
      </c>
      <c r="G12980" t="s">
        <v>42</v>
      </c>
      <c r="H12980">
        <v>0</v>
      </c>
      <c r="I12980">
        <v>0</v>
      </c>
      <c r="J12980">
        <v>0</v>
      </c>
      <c r="K12980" t="s">
        <v>50482</v>
      </c>
    </row>
    <row r="12981" spans="1:11" x14ac:dyDescent="0.3">
      <c r="A12981" t="s">
        <v>50483</v>
      </c>
      <c r="B12981" t="s">
        <v>50484</v>
      </c>
      <c r="C12981" t="s">
        <v>20</v>
      </c>
      <c r="D12981" t="s">
        <v>50485</v>
      </c>
      <c r="E12981" t="s">
        <v>33633</v>
      </c>
      <c r="F12981" t="s">
        <v>16</v>
      </c>
      <c r="G12981" t="s">
        <v>7387</v>
      </c>
      <c r="H12981">
        <v>0</v>
      </c>
      <c r="I12981">
        <v>0</v>
      </c>
      <c r="J12981">
        <v>0</v>
      </c>
      <c r="K12981" t="s">
        <v>50486</v>
      </c>
    </row>
    <row r="12982" spans="1:11" x14ac:dyDescent="0.3">
      <c r="A12982" t="s">
        <v>50487</v>
      </c>
      <c r="B12982" t="s">
        <v>50488</v>
      </c>
      <c r="C12982" t="s">
        <v>20</v>
      </c>
      <c r="D12982" t="s">
        <v>50489</v>
      </c>
      <c r="E12982" t="s">
        <v>33633</v>
      </c>
      <c r="F12982" t="s">
        <v>16</v>
      </c>
      <c r="G12982" t="s">
        <v>7387</v>
      </c>
      <c r="H12982">
        <v>0</v>
      </c>
      <c r="I12982">
        <v>0</v>
      </c>
      <c r="J12982">
        <v>0</v>
      </c>
      <c r="K12982" t="s">
        <v>50490</v>
      </c>
    </row>
    <row r="12983" spans="1:11" x14ac:dyDescent="0.3">
      <c r="A12983" t="s">
        <v>50491</v>
      </c>
      <c r="B12983" t="s">
        <v>50484</v>
      </c>
      <c r="C12983" t="s">
        <v>13</v>
      </c>
      <c r="D12983" t="s">
        <v>50492</v>
      </c>
      <c r="E12983" t="s">
        <v>50096</v>
      </c>
      <c r="F12983" t="s">
        <v>16</v>
      </c>
      <c r="G12983" t="s">
        <v>12585</v>
      </c>
      <c r="H12983">
        <v>0</v>
      </c>
      <c r="I12983">
        <v>0</v>
      </c>
      <c r="J12983">
        <v>0</v>
      </c>
      <c r="K12983" t="s">
        <v>50493</v>
      </c>
    </row>
    <row r="12984" spans="1:11" x14ac:dyDescent="0.3">
      <c r="A12984" t="s">
        <v>50494</v>
      </c>
      <c r="B12984" t="s">
        <v>50495</v>
      </c>
      <c r="C12984" t="s">
        <v>20</v>
      </c>
      <c r="D12984" t="s">
        <v>50496</v>
      </c>
      <c r="E12984" t="s">
        <v>33633</v>
      </c>
      <c r="F12984" t="s">
        <v>16</v>
      </c>
      <c r="G12984" t="s">
        <v>9124</v>
      </c>
      <c r="H12984">
        <v>0</v>
      </c>
      <c r="I12984">
        <v>0</v>
      </c>
      <c r="J12984">
        <v>0</v>
      </c>
      <c r="K12984" t="s">
        <v>50497</v>
      </c>
    </row>
    <row r="12985" spans="1:11" x14ac:dyDescent="0.3">
      <c r="A12985" t="s">
        <v>50498</v>
      </c>
      <c r="B12985" t="s">
        <v>50499</v>
      </c>
      <c r="C12985" t="s">
        <v>20</v>
      </c>
      <c r="D12985" t="s">
        <v>50500</v>
      </c>
      <c r="E12985" t="s">
        <v>33633</v>
      </c>
      <c r="F12985" t="s">
        <v>16</v>
      </c>
      <c r="G12985" t="s">
        <v>3235</v>
      </c>
      <c r="H12985">
        <v>0</v>
      </c>
      <c r="I12985">
        <v>0</v>
      </c>
      <c r="J12985">
        <v>0</v>
      </c>
      <c r="K12985" t="s">
        <v>50501</v>
      </c>
    </row>
    <row r="12986" spans="1:11" x14ac:dyDescent="0.3">
      <c r="A12986" t="s">
        <v>50502</v>
      </c>
      <c r="B12986" t="s">
        <v>50503</v>
      </c>
      <c r="C12986" t="s">
        <v>20</v>
      </c>
      <c r="D12986" t="s">
        <v>50504</v>
      </c>
      <c r="E12986" t="s">
        <v>33633</v>
      </c>
      <c r="F12986" t="s">
        <v>16</v>
      </c>
      <c r="G12986" t="s">
        <v>3950</v>
      </c>
      <c r="H12986">
        <v>0</v>
      </c>
      <c r="I12986">
        <v>0</v>
      </c>
      <c r="J12986">
        <v>0</v>
      </c>
      <c r="K12986" t="s">
        <v>50505</v>
      </c>
    </row>
    <row r="12987" spans="1:11" x14ac:dyDescent="0.3">
      <c r="A12987" t="s">
        <v>50506</v>
      </c>
      <c r="B12987" t="s">
        <v>50507</v>
      </c>
      <c r="C12987" t="s">
        <v>20</v>
      </c>
      <c r="D12987" t="s">
        <v>50508</v>
      </c>
      <c r="E12987" t="s">
        <v>33633</v>
      </c>
      <c r="F12987" t="s">
        <v>16</v>
      </c>
      <c r="G12987" t="s">
        <v>3955</v>
      </c>
      <c r="H12987">
        <v>0</v>
      </c>
      <c r="I12987">
        <v>0</v>
      </c>
      <c r="J12987">
        <v>0</v>
      </c>
      <c r="K12987" t="s">
        <v>50509</v>
      </c>
    </row>
    <row r="12988" spans="1:11" x14ac:dyDescent="0.3">
      <c r="A12988" t="s">
        <v>50510</v>
      </c>
      <c r="B12988" t="s">
        <v>50511</v>
      </c>
      <c r="C12988" t="s">
        <v>13</v>
      </c>
      <c r="D12988" t="s">
        <v>50512</v>
      </c>
      <c r="E12988" t="s">
        <v>50096</v>
      </c>
      <c r="F12988" t="s">
        <v>27376</v>
      </c>
      <c r="G12988" t="s">
        <v>42</v>
      </c>
      <c r="H12988">
        <v>0</v>
      </c>
      <c r="I12988">
        <v>0</v>
      </c>
      <c r="J12988">
        <v>0</v>
      </c>
      <c r="K12988" t="s">
        <v>50513</v>
      </c>
    </row>
    <row r="12989" spans="1:11" x14ac:dyDescent="0.3">
      <c r="A12989" t="s">
        <v>50514</v>
      </c>
      <c r="C12989" t="s">
        <v>13</v>
      </c>
      <c r="D12989" t="e">
        <f>오일스테인</f>
        <v>#NAME?</v>
      </c>
      <c r="E12989" t="s">
        <v>50096</v>
      </c>
      <c r="F12989" t="s">
        <v>1947</v>
      </c>
      <c r="G12989" t="s">
        <v>42</v>
      </c>
      <c r="H12989">
        <v>0</v>
      </c>
      <c r="I12989">
        <v>0</v>
      </c>
      <c r="J12989">
        <v>0</v>
      </c>
      <c r="K12989" t="s">
        <v>50515</v>
      </c>
    </row>
    <row r="12990" spans="1:11" x14ac:dyDescent="0.3">
      <c r="A12990" t="s">
        <v>50516</v>
      </c>
      <c r="B12990" t="s">
        <v>50517</v>
      </c>
      <c r="C12990" t="s">
        <v>20</v>
      </c>
      <c r="D12990" t="s">
        <v>50518</v>
      </c>
      <c r="E12990" t="s">
        <v>33633</v>
      </c>
      <c r="F12990" t="s">
        <v>16</v>
      </c>
      <c r="G12990" t="s">
        <v>2470</v>
      </c>
      <c r="H12990">
        <v>0</v>
      </c>
      <c r="I12990">
        <v>0</v>
      </c>
      <c r="J12990">
        <v>0</v>
      </c>
      <c r="K12990" t="s">
        <v>50519</v>
      </c>
    </row>
    <row r="12991" spans="1:11" x14ac:dyDescent="0.3">
      <c r="A12991" t="s">
        <v>50520</v>
      </c>
      <c r="C12991" t="s">
        <v>558</v>
      </c>
      <c r="D12991" t="s">
        <v>50521</v>
      </c>
      <c r="E12991" t="s">
        <v>981</v>
      </c>
      <c r="F12991" t="s">
        <v>9234</v>
      </c>
      <c r="G12991" t="s">
        <v>42</v>
      </c>
      <c r="H12991">
        <v>0</v>
      </c>
      <c r="I12991">
        <v>0</v>
      </c>
      <c r="J12991">
        <v>0</v>
      </c>
      <c r="K12991" t="s">
        <v>50522</v>
      </c>
    </row>
    <row r="12992" spans="1:11" x14ac:dyDescent="0.3">
      <c r="A12992" t="s">
        <v>50523</v>
      </c>
      <c r="B12992" t="s">
        <v>50524</v>
      </c>
      <c r="C12992" t="s">
        <v>558</v>
      </c>
      <c r="D12992" t="s">
        <v>50525</v>
      </c>
      <c r="E12992" t="s">
        <v>981</v>
      </c>
      <c r="F12992" t="s">
        <v>16</v>
      </c>
      <c r="G12992" t="s">
        <v>8767</v>
      </c>
      <c r="H12992">
        <v>0</v>
      </c>
      <c r="I12992">
        <v>0</v>
      </c>
      <c r="J12992">
        <v>0</v>
      </c>
      <c r="K12992" t="s">
        <v>50526</v>
      </c>
    </row>
    <row r="12993" spans="1:11" x14ac:dyDescent="0.3">
      <c r="A12993" t="s">
        <v>50527</v>
      </c>
      <c r="C12993" t="s">
        <v>20</v>
      </c>
      <c r="D12993" t="s">
        <v>50528</v>
      </c>
      <c r="E12993" t="s">
        <v>22</v>
      </c>
      <c r="F12993" t="s">
        <v>41</v>
      </c>
      <c r="G12993" t="s">
        <v>42</v>
      </c>
      <c r="H12993">
        <v>0</v>
      </c>
      <c r="I12993">
        <v>0</v>
      </c>
      <c r="J12993">
        <v>0</v>
      </c>
      <c r="K12993" t="s">
        <v>50529</v>
      </c>
    </row>
    <row r="12994" spans="1:11" x14ac:dyDescent="0.3">
      <c r="A12994" t="s">
        <v>50530</v>
      </c>
      <c r="B12994" t="s">
        <v>50531</v>
      </c>
      <c r="C12994" t="s">
        <v>13</v>
      </c>
      <c r="D12994" t="s">
        <v>50532</v>
      </c>
      <c r="E12994" t="s">
        <v>50096</v>
      </c>
      <c r="F12994" t="s">
        <v>15108</v>
      </c>
      <c r="G12994" t="s">
        <v>15799</v>
      </c>
      <c r="H12994">
        <v>0</v>
      </c>
      <c r="I12994">
        <v>0</v>
      </c>
      <c r="J12994">
        <v>0</v>
      </c>
      <c r="K12994" t="s">
        <v>50533</v>
      </c>
    </row>
    <row r="12995" spans="1:11" x14ac:dyDescent="0.3">
      <c r="A12995" t="s">
        <v>50534</v>
      </c>
      <c r="C12995" t="s">
        <v>27</v>
      </c>
      <c r="D12995" t="s">
        <v>50535</v>
      </c>
      <c r="E12995" t="s">
        <v>47893</v>
      </c>
      <c r="F12995" t="s">
        <v>16</v>
      </c>
      <c r="G12995" t="s">
        <v>50536</v>
      </c>
      <c r="H12995">
        <v>0</v>
      </c>
      <c r="I12995">
        <v>0</v>
      </c>
      <c r="J12995">
        <v>0</v>
      </c>
      <c r="K12995" t="s">
        <v>50537</v>
      </c>
    </row>
    <row r="12996" spans="1:11" x14ac:dyDescent="0.3">
      <c r="A12996" t="s">
        <v>50538</v>
      </c>
      <c r="B12996" t="s">
        <v>50539</v>
      </c>
      <c r="C12996" t="s">
        <v>1159</v>
      </c>
      <c r="D12996" t="s">
        <v>50540</v>
      </c>
      <c r="E12996" t="s">
        <v>14853</v>
      </c>
      <c r="F12996" t="s">
        <v>1732</v>
      </c>
      <c r="G12996" t="s">
        <v>4498</v>
      </c>
      <c r="H12996">
        <v>0</v>
      </c>
      <c r="I12996">
        <v>0</v>
      </c>
      <c r="J12996">
        <v>0</v>
      </c>
      <c r="K12996" t="s">
        <v>50541</v>
      </c>
    </row>
    <row r="12997" spans="1:11" x14ac:dyDescent="0.3">
      <c r="A12997" t="s">
        <v>50542</v>
      </c>
      <c r="B12997" t="s">
        <v>50543</v>
      </c>
      <c r="C12997" t="s">
        <v>13</v>
      </c>
      <c r="D12997" t="s">
        <v>50544</v>
      </c>
      <c r="E12997" t="s">
        <v>50096</v>
      </c>
      <c r="F12997" t="s">
        <v>16</v>
      </c>
      <c r="G12997" t="s">
        <v>50545</v>
      </c>
      <c r="H12997">
        <v>0</v>
      </c>
      <c r="I12997">
        <v>0</v>
      </c>
      <c r="J12997">
        <v>0</v>
      </c>
      <c r="K12997" t="s">
        <v>50546</v>
      </c>
    </row>
    <row r="12998" spans="1:11" x14ac:dyDescent="0.3">
      <c r="A12998" t="s">
        <v>50547</v>
      </c>
      <c r="C12998" t="s">
        <v>20</v>
      </c>
      <c r="D12998" t="s">
        <v>50548</v>
      </c>
      <c r="E12998" t="s">
        <v>33633</v>
      </c>
      <c r="F12998" t="s">
        <v>16</v>
      </c>
      <c r="G12998" t="s">
        <v>42</v>
      </c>
      <c r="H12998">
        <v>0</v>
      </c>
      <c r="I12998">
        <v>0</v>
      </c>
      <c r="J12998">
        <v>0</v>
      </c>
      <c r="K12998" t="s">
        <v>50549</v>
      </c>
    </row>
    <row r="12999" spans="1:11" x14ac:dyDescent="0.3">
      <c r="A12999" t="s">
        <v>50550</v>
      </c>
      <c r="B12999" t="s">
        <v>50551</v>
      </c>
      <c r="C12999" t="s">
        <v>466</v>
      </c>
      <c r="D12999" t="s">
        <v>50552</v>
      </c>
      <c r="E12999" t="s">
        <v>41948</v>
      </c>
      <c r="F12999" t="s">
        <v>16</v>
      </c>
      <c r="G12999" t="s">
        <v>13739</v>
      </c>
      <c r="H12999">
        <v>0</v>
      </c>
      <c r="I12999">
        <v>0</v>
      </c>
      <c r="J12999">
        <v>0</v>
      </c>
      <c r="K12999" t="s">
        <v>50553</v>
      </c>
    </row>
    <row r="13000" spans="1:11" x14ac:dyDescent="0.3">
      <c r="A13000" t="s">
        <v>50554</v>
      </c>
      <c r="B13000" t="s">
        <v>50555</v>
      </c>
      <c r="C13000" t="s">
        <v>20</v>
      </c>
      <c r="D13000" t="s">
        <v>50556</v>
      </c>
      <c r="E13000" t="s">
        <v>33633</v>
      </c>
      <c r="F13000" t="s">
        <v>16</v>
      </c>
      <c r="G13000" t="s">
        <v>1463</v>
      </c>
      <c r="H13000">
        <v>0</v>
      </c>
      <c r="I13000">
        <v>0</v>
      </c>
      <c r="J13000">
        <v>0</v>
      </c>
      <c r="K13000" t="s">
        <v>50557</v>
      </c>
    </row>
    <row r="13001" spans="1:11" x14ac:dyDescent="0.3">
      <c r="A13001" t="s">
        <v>50558</v>
      </c>
      <c r="B13001" t="s">
        <v>50559</v>
      </c>
      <c r="C13001" t="s">
        <v>20</v>
      </c>
      <c r="D13001" t="s">
        <v>50560</v>
      </c>
      <c r="E13001" t="s">
        <v>33633</v>
      </c>
      <c r="F13001" t="s">
        <v>16</v>
      </c>
      <c r="G13001" t="s">
        <v>269</v>
      </c>
      <c r="H13001">
        <v>0</v>
      </c>
      <c r="I13001">
        <v>0</v>
      </c>
      <c r="J13001">
        <v>0</v>
      </c>
      <c r="K13001" t="s">
        <v>50561</v>
      </c>
    </row>
    <row r="13002" spans="1:11" x14ac:dyDescent="0.3">
      <c r="A13002" t="s">
        <v>50562</v>
      </c>
      <c r="B13002" t="s">
        <v>50563</v>
      </c>
      <c r="C13002" t="s">
        <v>20</v>
      </c>
      <c r="D13002" t="s">
        <v>50564</v>
      </c>
      <c r="E13002" t="s">
        <v>33633</v>
      </c>
      <c r="F13002" t="s">
        <v>16</v>
      </c>
      <c r="G13002" t="s">
        <v>3413</v>
      </c>
      <c r="H13002">
        <v>0</v>
      </c>
      <c r="I13002">
        <v>0</v>
      </c>
      <c r="J13002">
        <v>0</v>
      </c>
      <c r="K13002" t="s">
        <v>50565</v>
      </c>
    </row>
    <row r="13003" spans="1:11" x14ac:dyDescent="0.3">
      <c r="A13003" t="s">
        <v>50566</v>
      </c>
      <c r="B13003" t="s">
        <v>50567</v>
      </c>
      <c r="C13003" t="s">
        <v>20</v>
      </c>
      <c r="D13003" t="s">
        <v>50568</v>
      </c>
      <c r="E13003" t="s">
        <v>33633</v>
      </c>
      <c r="F13003" t="s">
        <v>16</v>
      </c>
      <c r="G13003" t="s">
        <v>5838</v>
      </c>
      <c r="H13003">
        <v>0</v>
      </c>
      <c r="I13003">
        <v>0</v>
      </c>
      <c r="J13003">
        <v>0</v>
      </c>
      <c r="K13003" t="s">
        <v>50569</v>
      </c>
    </row>
    <row r="13004" spans="1:11" x14ac:dyDescent="0.3">
      <c r="A13004" t="s">
        <v>50570</v>
      </c>
      <c r="B13004" t="s">
        <v>25764</v>
      </c>
      <c r="C13004" t="s">
        <v>20</v>
      </c>
      <c r="D13004" t="s">
        <v>50571</v>
      </c>
      <c r="E13004" t="s">
        <v>33633</v>
      </c>
      <c r="F13004" t="s">
        <v>16</v>
      </c>
      <c r="G13004" t="s">
        <v>3489</v>
      </c>
      <c r="H13004">
        <v>0</v>
      </c>
      <c r="I13004">
        <v>0</v>
      </c>
      <c r="J13004">
        <v>0</v>
      </c>
      <c r="K13004" t="s">
        <v>50572</v>
      </c>
    </row>
    <row r="13005" spans="1:11" x14ac:dyDescent="0.3">
      <c r="A13005" t="s">
        <v>50573</v>
      </c>
      <c r="B13005" t="s">
        <v>50574</v>
      </c>
      <c r="C13005" t="s">
        <v>20</v>
      </c>
      <c r="D13005" t="s">
        <v>50575</v>
      </c>
      <c r="E13005" t="s">
        <v>33633</v>
      </c>
      <c r="F13005" t="s">
        <v>1996</v>
      </c>
      <c r="G13005" t="s">
        <v>2715</v>
      </c>
      <c r="H13005">
        <v>0</v>
      </c>
      <c r="I13005">
        <v>0</v>
      </c>
      <c r="J13005">
        <v>0</v>
      </c>
      <c r="K13005" t="s">
        <v>50576</v>
      </c>
    </row>
    <row r="13006" spans="1:11" x14ac:dyDescent="0.3">
      <c r="A13006" t="s">
        <v>50577</v>
      </c>
      <c r="B13006" t="s">
        <v>50578</v>
      </c>
      <c r="C13006" t="s">
        <v>20</v>
      </c>
      <c r="D13006" t="s">
        <v>50579</v>
      </c>
      <c r="E13006" t="s">
        <v>33633</v>
      </c>
      <c r="F13006" t="s">
        <v>16</v>
      </c>
      <c r="G13006" t="s">
        <v>9108</v>
      </c>
      <c r="H13006">
        <v>0</v>
      </c>
      <c r="I13006">
        <v>0</v>
      </c>
      <c r="J13006">
        <v>0</v>
      </c>
      <c r="K13006" t="s">
        <v>50580</v>
      </c>
    </row>
    <row r="13007" spans="1:11" x14ac:dyDescent="0.3">
      <c r="A13007" t="s">
        <v>50581</v>
      </c>
      <c r="B13007" t="s">
        <v>50582</v>
      </c>
      <c r="C13007" t="s">
        <v>466</v>
      </c>
      <c r="D13007" t="s">
        <v>50583</v>
      </c>
      <c r="E13007" t="s">
        <v>41948</v>
      </c>
      <c r="F13007" t="s">
        <v>16</v>
      </c>
      <c r="G13007" t="s">
        <v>11920</v>
      </c>
      <c r="H13007">
        <v>0</v>
      </c>
      <c r="I13007">
        <v>0</v>
      </c>
      <c r="J13007">
        <v>0</v>
      </c>
      <c r="K13007" t="s">
        <v>50584</v>
      </c>
    </row>
    <row r="13008" spans="1:11" x14ac:dyDescent="0.3">
      <c r="A13008" t="s">
        <v>50585</v>
      </c>
      <c r="B13008" t="s">
        <v>50586</v>
      </c>
      <c r="C13008" t="s">
        <v>466</v>
      </c>
      <c r="D13008" t="s">
        <v>50587</v>
      </c>
      <c r="E13008" t="s">
        <v>41948</v>
      </c>
      <c r="F13008" t="s">
        <v>16</v>
      </c>
      <c r="G13008" t="s">
        <v>5573</v>
      </c>
      <c r="H13008">
        <v>0</v>
      </c>
      <c r="I13008">
        <v>0</v>
      </c>
      <c r="J13008">
        <v>0</v>
      </c>
      <c r="K13008" t="s">
        <v>50588</v>
      </c>
    </row>
    <row r="13009" spans="1:11" x14ac:dyDescent="0.3">
      <c r="A13009" t="s">
        <v>50589</v>
      </c>
      <c r="B13009" t="s">
        <v>50582</v>
      </c>
      <c r="C13009" t="s">
        <v>466</v>
      </c>
      <c r="D13009" t="e">
        <f>물류 센터, 유통 단지</f>
        <v>#NAME?</v>
      </c>
      <c r="E13009" t="s">
        <v>41948</v>
      </c>
      <c r="F13009" t="s">
        <v>16</v>
      </c>
      <c r="G13009" t="s">
        <v>2750</v>
      </c>
      <c r="H13009">
        <v>0</v>
      </c>
      <c r="I13009">
        <v>0</v>
      </c>
      <c r="J13009">
        <v>0</v>
      </c>
      <c r="K13009" t="s">
        <v>50590</v>
      </c>
    </row>
    <row r="13010" spans="1:11" x14ac:dyDescent="0.3">
      <c r="A13010" t="s">
        <v>50591</v>
      </c>
      <c r="B13010" t="s">
        <v>50592</v>
      </c>
      <c r="C13010" t="s">
        <v>20</v>
      </c>
      <c r="D13010" t="s">
        <v>50593</v>
      </c>
      <c r="E13010" t="s">
        <v>22</v>
      </c>
      <c r="F13010" t="s">
        <v>1123</v>
      </c>
      <c r="G13010" t="s">
        <v>2775</v>
      </c>
      <c r="H13010">
        <v>0</v>
      </c>
      <c r="I13010">
        <v>0</v>
      </c>
      <c r="J13010">
        <v>0</v>
      </c>
      <c r="K13010" t="s">
        <v>50594</v>
      </c>
    </row>
    <row r="13011" spans="1:11" x14ac:dyDescent="0.3">
      <c r="A13011" t="s">
        <v>50595</v>
      </c>
      <c r="B13011" t="s">
        <v>50596</v>
      </c>
      <c r="C13011" t="s">
        <v>20</v>
      </c>
      <c r="D13011" t="s">
        <v>50597</v>
      </c>
      <c r="E13011" t="s">
        <v>33633</v>
      </c>
      <c r="F13011" t="s">
        <v>16</v>
      </c>
      <c r="G13011" t="s">
        <v>3413</v>
      </c>
      <c r="H13011">
        <v>0</v>
      </c>
      <c r="I13011">
        <v>0</v>
      </c>
      <c r="J13011">
        <v>0</v>
      </c>
      <c r="K13011" t="s">
        <v>50598</v>
      </c>
    </row>
    <row r="13012" spans="1:11" x14ac:dyDescent="0.3">
      <c r="A13012" t="s">
        <v>50599</v>
      </c>
      <c r="C13012" t="s">
        <v>13</v>
      </c>
      <c r="D13012" t="s">
        <v>50600</v>
      </c>
      <c r="E13012" t="s">
        <v>50096</v>
      </c>
      <c r="F13012" t="s">
        <v>1611</v>
      </c>
      <c r="G13012" t="s">
        <v>42</v>
      </c>
      <c r="H13012">
        <v>0</v>
      </c>
      <c r="I13012">
        <v>0</v>
      </c>
      <c r="J13012">
        <v>0</v>
      </c>
      <c r="K13012" t="s">
        <v>50601</v>
      </c>
    </row>
    <row r="13013" spans="1:11" x14ac:dyDescent="0.3">
      <c r="A13013" t="s">
        <v>50602</v>
      </c>
      <c r="B13013" t="s">
        <v>50603</v>
      </c>
      <c r="C13013" t="s">
        <v>20</v>
      </c>
      <c r="D13013" t="s">
        <v>50604</v>
      </c>
      <c r="E13013" t="s">
        <v>33633</v>
      </c>
      <c r="F13013" t="s">
        <v>1634</v>
      </c>
      <c r="G13013" t="s">
        <v>3301</v>
      </c>
      <c r="H13013">
        <v>0</v>
      </c>
      <c r="I13013">
        <v>0</v>
      </c>
      <c r="J13013">
        <v>0</v>
      </c>
      <c r="K13013" t="s">
        <v>50605</v>
      </c>
    </row>
    <row r="13014" spans="1:11" x14ac:dyDescent="0.3">
      <c r="A13014" t="s">
        <v>50606</v>
      </c>
      <c r="B13014" t="s">
        <v>50607</v>
      </c>
      <c r="C13014" t="s">
        <v>20</v>
      </c>
      <c r="D13014" t="s">
        <v>50608</v>
      </c>
      <c r="E13014" t="s">
        <v>33633</v>
      </c>
      <c r="F13014" t="s">
        <v>7529</v>
      </c>
      <c r="G13014" t="s">
        <v>42</v>
      </c>
      <c r="H13014">
        <v>0</v>
      </c>
      <c r="I13014">
        <v>0</v>
      </c>
      <c r="J13014">
        <v>0</v>
      </c>
      <c r="K13014" t="s">
        <v>50609</v>
      </c>
    </row>
    <row r="13015" spans="1:11" x14ac:dyDescent="0.3">
      <c r="A13015" t="s">
        <v>50610</v>
      </c>
      <c r="B13015" t="s">
        <v>50611</v>
      </c>
      <c r="C13015" t="s">
        <v>20</v>
      </c>
      <c r="D13015" t="s">
        <v>50612</v>
      </c>
      <c r="E13015" t="s">
        <v>33633</v>
      </c>
      <c r="F13015" t="s">
        <v>2703</v>
      </c>
      <c r="G13015" t="s">
        <v>42</v>
      </c>
      <c r="H13015">
        <v>0</v>
      </c>
      <c r="I13015">
        <v>0</v>
      </c>
      <c r="J13015">
        <v>0</v>
      </c>
      <c r="K13015" t="s">
        <v>50613</v>
      </c>
    </row>
    <row r="13016" spans="1:11" x14ac:dyDescent="0.3">
      <c r="A13016" t="s">
        <v>50614</v>
      </c>
      <c r="B13016" t="s">
        <v>50615</v>
      </c>
      <c r="C13016" t="s">
        <v>558</v>
      </c>
      <c r="D13016" t="s">
        <v>50616</v>
      </c>
      <c r="E13016" t="s">
        <v>28510</v>
      </c>
      <c r="F13016" t="s">
        <v>16</v>
      </c>
      <c r="G13016" t="s">
        <v>1477</v>
      </c>
      <c r="H13016">
        <v>0</v>
      </c>
      <c r="I13016">
        <v>0</v>
      </c>
      <c r="J13016">
        <v>0</v>
      </c>
      <c r="K13016" t="s">
        <v>50617</v>
      </c>
    </row>
    <row r="13017" spans="1:11" x14ac:dyDescent="0.3">
      <c r="A13017" t="s">
        <v>50618</v>
      </c>
      <c r="B13017" t="s">
        <v>50619</v>
      </c>
      <c r="C13017" t="s">
        <v>558</v>
      </c>
      <c r="D13017" t="s">
        <v>50620</v>
      </c>
      <c r="E13017" t="s">
        <v>28510</v>
      </c>
      <c r="F13017" t="s">
        <v>16</v>
      </c>
      <c r="G13017" t="s">
        <v>717</v>
      </c>
      <c r="H13017">
        <v>0</v>
      </c>
      <c r="I13017">
        <v>0</v>
      </c>
      <c r="J13017">
        <v>0</v>
      </c>
      <c r="K13017" t="s">
        <v>50621</v>
      </c>
    </row>
    <row r="13018" spans="1:11" x14ac:dyDescent="0.3">
      <c r="A13018" t="s">
        <v>50622</v>
      </c>
      <c r="B13018" t="s">
        <v>40611</v>
      </c>
      <c r="C13018" t="s">
        <v>27</v>
      </c>
      <c r="D13018" t="s">
        <v>50623</v>
      </c>
      <c r="E13018" t="s">
        <v>47893</v>
      </c>
      <c r="F13018" t="s">
        <v>16</v>
      </c>
      <c r="G13018" t="s">
        <v>50624</v>
      </c>
      <c r="H13018">
        <v>0</v>
      </c>
      <c r="I13018">
        <v>0</v>
      </c>
      <c r="J13018">
        <v>0</v>
      </c>
      <c r="K13018" t="s">
        <v>50625</v>
      </c>
    </row>
    <row r="13019" spans="1:11" x14ac:dyDescent="0.3">
      <c r="A13019" t="s">
        <v>50626</v>
      </c>
      <c r="B13019" t="s">
        <v>50627</v>
      </c>
      <c r="C13019" t="s">
        <v>1159</v>
      </c>
      <c r="D13019" t="s">
        <v>50628</v>
      </c>
      <c r="E13019" t="s">
        <v>14853</v>
      </c>
      <c r="F13019" t="s">
        <v>16</v>
      </c>
      <c r="G13019" t="s">
        <v>3598</v>
      </c>
      <c r="H13019">
        <v>0</v>
      </c>
      <c r="I13019">
        <v>0</v>
      </c>
      <c r="J13019">
        <v>0</v>
      </c>
      <c r="K13019" t="s">
        <v>50629</v>
      </c>
    </row>
    <row r="13020" spans="1:11" x14ac:dyDescent="0.3">
      <c r="A13020" t="s">
        <v>50630</v>
      </c>
      <c r="B13020" t="s">
        <v>50631</v>
      </c>
      <c r="C13020" t="s">
        <v>558</v>
      </c>
      <c r="D13020" t="s">
        <v>50632</v>
      </c>
      <c r="E13020" t="s">
        <v>28510</v>
      </c>
      <c r="F13020" t="s">
        <v>1634</v>
      </c>
      <c r="G13020" t="s">
        <v>42</v>
      </c>
      <c r="H13020">
        <v>0</v>
      </c>
      <c r="I13020">
        <v>0</v>
      </c>
      <c r="J13020">
        <v>0</v>
      </c>
      <c r="K13020" t="s">
        <v>50633</v>
      </c>
    </row>
    <row r="13021" spans="1:11" x14ac:dyDescent="0.3">
      <c r="A13021" t="s">
        <v>50634</v>
      </c>
      <c r="B13021" t="s">
        <v>50635</v>
      </c>
      <c r="C13021" t="s">
        <v>558</v>
      </c>
      <c r="D13021" t="s">
        <v>50636</v>
      </c>
      <c r="E13021" t="s">
        <v>28510</v>
      </c>
      <c r="F13021" t="s">
        <v>16</v>
      </c>
      <c r="G13021" t="s">
        <v>822</v>
      </c>
      <c r="H13021">
        <v>0</v>
      </c>
      <c r="I13021">
        <v>0</v>
      </c>
      <c r="J13021">
        <v>0</v>
      </c>
      <c r="K13021" t="s">
        <v>50637</v>
      </c>
    </row>
    <row r="13022" spans="1:11" x14ac:dyDescent="0.3">
      <c r="A13022" t="s">
        <v>50638</v>
      </c>
      <c r="B13022" t="s">
        <v>50639</v>
      </c>
      <c r="C13022" t="s">
        <v>27</v>
      </c>
      <c r="D13022" t="s">
        <v>50640</v>
      </c>
      <c r="E13022" t="s">
        <v>47893</v>
      </c>
      <c r="F13022" t="s">
        <v>16</v>
      </c>
      <c r="G13022" t="s">
        <v>3244</v>
      </c>
      <c r="H13022">
        <v>0</v>
      </c>
      <c r="I13022">
        <v>0</v>
      </c>
      <c r="J13022">
        <v>0</v>
      </c>
      <c r="K13022" t="s">
        <v>50641</v>
      </c>
    </row>
    <row r="13023" spans="1:11" x14ac:dyDescent="0.3">
      <c r="A13023" t="s">
        <v>50642</v>
      </c>
      <c r="B13023" t="s">
        <v>50643</v>
      </c>
      <c r="C13023" t="s">
        <v>13</v>
      </c>
      <c r="D13023" t="s">
        <v>50644</v>
      </c>
      <c r="E13023" t="s">
        <v>50096</v>
      </c>
      <c r="F13023" t="s">
        <v>16</v>
      </c>
      <c r="G13023" t="s">
        <v>2623</v>
      </c>
      <c r="H13023">
        <v>0</v>
      </c>
      <c r="I13023">
        <v>0</v>
      </c>
      <c r="J13023">
        <v>0</v>
      </c>
      <c r="K13023" t="s">
        <v>50645</v>
      </c>
    </row>
    <row r="13024" spans="1:11" x14ac:dyDescent="0.3">
      <c r="A13024" t="s">
        <v>50646</v>
      </c>
      <c r="B13024" t="s">
        <v>50647</v>
      </c>
      <c r="C13024" t="s">
        <v>20</v>
      </c>
      <c r="D13024" t="s">
        <v>50648</v>
      </c>
      <c r="E13024" t="s">
        <v>33633</v>
      </c>
      <c r="F13024" t="s">
        <v>16</v>
      </c>
      <c r="G13024" t="s">
        <v>8377</v>
      </c>
      <c r="H13024">
        <v>0</v>
      </c>
      <c r="I13024">
        <v>0</v>
      </c>
      <c r="J13024">
        <v>0</v>
      </c>
      <c r="K13024" t="s">
        <v>50649</v>
      </c>
    </row>
    <row r="13025" spans="1:11" x14ac:dyDescent="0.3">
      <c r="A13025" t="s">
        <v>50650</v>
      </c>
      <c r="B13025" t="s">
        <v>50651</v>
      </c>
      <c r="C13025" t="s">
        <v>466</v>
      </c>
      <c r="D13025" t="s">
        <v>50652</v>
      </c>
      <c r="E13025" t="s">
        <v>41948</v>
      </c>
      <c r="F13025" t="s">
        <v>16</v>
      </c>
      <c r="G13025" t="s">
        <v>311</v>
      </c>
      <c r="H13025">
        <v>0</v>
      </c>
      <c r="I13025">
        <v>0</v>
      </c>
      <c r="J13025">
        <v>0</v>
      </c>
      <c r="K13025" t="s">
        <v>50653</v>
      </c>
    </row>
    <row r="13026" spans="1:11" x14ac:dyDescent="0.3">
      <c r="A13026" t="s">
        <v>50654</v>
      </c>
      <c r="C13026" t="s">
        <v>27</v>
      </c>
      <c r="D13026" t="s">
        <v>50655</v>
      </c>
      <c r="E13026" t="s">
        <v>47893</v>
      </c>
      <c r="F13026" t="s">
        <v>41</v>
      </c>
      <c r="G13026" t="s">
        <v>42</v>
      </c>
      <c r="H13026">
        <v>0</v>
      </c>
      <c r="I13026">
        <v>0</v>
      </c>
      <c r="J13026">
        <v>0</v>
      </c>
      <c r="K13026" t="s">
        <v>50656</v>
      </c>
    </row>
    <row r="13027" spans="1:11" x14ac:dyDescent="0.3">
      <c r="A13027" t="s">
        <v>50657</v>
      </c>
      <c r="C13027" t="s">
        <v>27</v>
      </c>
      <c r="D13027" t="s">
        <v>50658</v>
      </c>
      <c r="E13027" t="s">
        <v>47893</v>
      </c>
      <c r="F13027" t="s">
        <v>41</v>
      </c>
      <c r="G13027" t="s">
        <v>42</v>
      </c>
      <c r="H13027">
        <v>0</v>
      </c>
      <c r="I13027">
        <v>0</v>
      </c>
      <c r="J13027">
        <v>0</v>
      </c>
      <c r="K13027" t="s">
        <v>50659</v>
      </c>
    </row>
    <row r="13028" spans="1:11" x14ac:dyDescent="0.3">
      <c r="A13028" t="s">
        <v>50660</v>
      </c>
      <c r="C13028" t="s">
        <v>20</v>
      </c>
      <c r="D13028" t="s">
        <v>50661</v>
      </c>
      <c r="E13028" t="s">
        <v>33633</v>
      </c>
      <c r="F13028" t="s">
        <v>3555</v>
      </c>
      <c r="G13028" t="s">
        <v>42</v>
      </c>
      <c r="H13028">
        <v>0</v>
      </c>
      <c r="I13028">
        <v>0</v>
      </c>
      <c r="J13028">
        <v>0</v>
      </c>
      <c r="K13028" t="s">
        <v>50662</v>
      </c>
    </row>
    <row r="13029" spans="1:11" x14ac:dyDescent="0.3">
      <c r="A13029" t="s">
        <v>50663</v>
      </c>
      <c r="C13029" t="s">
        <v>27</v>
      </c>
      <c r="D13029" t="s">
        <v>50664</v>
      </c>
      <c r="E13029" t="s">
        <v>47893</v>
      </c>
      <c r="F13029" t="s">
        <v>41</v>
      </c>
      <c r="G13029" t="s">
        <v>42</v>
      </c>
      <c r="H13029">
        <v>0</v>
      </c>
      <c r="I13029">
        <v>0</v>
      </c>
      <c r="J13029">
        <v>0</v>
      </c>
      <c r="K13029" t="s">
        <v>50665</v>
      </c>
    </row>
    <row r="13030" spans="1:11" x14ac:dyDescent="0.3">
      <c r="A13030" t="s">
        <v>50666</v>
      </c>
      <c r="C13030" t="s">
        <v>27</v>
      </c>
      <c r="D13030" t="s">
        <v>50667</v>
      </c>
      <c r="E13030" t="s">
        <v>47893</v>
      </c>
      <c r="F13030" t="s">
        <v>41</v>
      </c>
      <c r="G13030" t="s">
        <v>42</v>
      </c>
      <c r="H13030">
        <v>0</v>
      </c>
      <c r="I13030">
        <v>0</v>
      </c>
      <c r="J13030">
        <v>0</v>
      </c>
      <c r="K13030" t="s">
        <v>50668</v>
      </c>
    </row>
    <row r="13031" spans="1:11" x14ac:dyDescent="0.3">
      <c r="A13031" t="s">
        <v>50669</v>
      </c>
      <c r="B13031" t="s">
        <v>50670</v>
      </c>
      <c r="C13031" t="s">
        <v>20</v>
      </c>
      <c r="D13031" t="s">
        <v>50671</v>
      </c>
      <c r="E13031" t="s">
        <v>22</v>
      </c>
      <c r="F13031" t="s">
        <v>2361</v>
      </c>
      <c r="G13031" t="s">
        <v>42</v>
      </c>
      <c r="H13031">
        <v>0</v>
      </c>
      <c r="I13031">
        <v>0</v>
      </c>
      <c r="J13031">
        <v>0</v>
      </c>
      <c r="K13031" t="s">
        <v>50672</v>
      </c>
    </row>
    <row r="13032" spans="1:11" x14ac:dyDescent="0.3">
      <c r="A13032" t="s">
        <v>50673</v>
      </c>
      <c r="C13032" t="s">
        <v>13</v>
      </c>
      <c r="D13032" t="e">
        <f>유트랩</f>
        <v>#NAME?</v>
      </c>
      <c r="E13032" t="s">
        <v>50096</v>
      </c>
      <c r="F13032" t="s">
        <v>1674</v>
      </c>
      <c r="G13032" t="s">
        <v>42</v>
      </c>
      <c r="H13032">
        <v>0</v>
      </c>
      <c r="I13032">
        <v>0</v>
      </c>
      <c r="J13032">
        <v>0</v>
      </c>
      <c r="K13032" t="s">
        <v>50674</v>
      </c>
    </row>
    <row r="13033" spans="1:11" x14ac:dyDescent="0.3">
      <c r="A13033" t="s">
        <v>50675</v>
      </c>
      <c r="B13033" t="s">
        <v>50676</v>
      </c>
      <c r="C13033" t="s">
        <v>27</v>
      </c>
      <c r="D13033" t="s">
        <v>50677</v>
      </c>
      <c r="E13033" t="s">
        <v>47893</v>
      </c>
      <c r="F13033" t="s">
        <v>3911</v>
      </c>
      <c r="G13033" t="s">
        <v>16228</v>
      </c>
      <c r="H13033">
        <v>0</v>
      </c>
      <c r="I13033">
        <v>0</v>
      </c>
      <c r="J13033">
        <v>0</v>
      </c>
      <c r="K13033" t="s">
        <v>50678</v>
      </c>
    </row>
    <row r="13034" spans="1:11" x14ac:dyDescent="0.3">
      <c r="A13034" t="s">
        <v>50679</v>
      </c>
      <c r="B13034" t="s">
        <v>50680</v>
      </c>
      <c r="C13034" t="s">
        <v>1159</v>
      </c>
      <c r="D13034" t="s">
        <v>50681</v>
      </c>
      <c r="E13034" t="s">
        <v>14853</v>
      </c>
      <c r="F13034" t="s">
        <v>16</v>
      </c>
      <c r="G13034" t="s">
        <v>756</v>
      </c>
      <c r="H13034">
        <v>0</v>
      </c>
      <c r="I13034">
        <v>0</v>
      </c>
      <c r="J13034">
        <v>0</v>
      </c>
      <c r="K13034" t="s">
        <v>50682</v>
      </c>
    </row>
    <row r="13035" spans="1:11" x14ac:dyDescent="0.3">
      <c r="A13035" t="s">
        <v>50683</v>
      </c>
      <c r="C13035" t="s">
        <v>558</v>
      </c>
      <c r="D13035" t="s">
        <v>50684</v>
      </c>
      <c r="E13035" t="s">
        <v>895</v>
      </c>
      <c r="F13035" t="s">
        <v>16</v>
      </c>
      <c r="G13035" t="s">
        <v>42</v>
      </c>
      <c r="H13035">
        <v>0</v>
      </c>
      <c r="I13035">
        <v>0</v>
      </c>
      <c r="J13035">
        <v>0</v>
      </c>
      <c r="K13035" t="s">
        <v>50685</v>
      </c>
    </row>
    <row r="13036" spans="1:11" x14ac:dyDescent="0.3">
      <c r="A13036" t="s">
        <v>50686</v>
      </c>
      <c r="B13036" t="s">
        <v>50687</v>
      </c>
      <c r="C13036" t="s">
        <v>558</v>
      </c>
      <c r="D13036" t="s">
        <v>50688</v>
      </c>
      <c r="E13036" t="s">
        <v>32599</v>
      </c>
      <c r="F13036" t="s">
        <v>16</v>
      </c>
      <c r="G13036" t="s">
        <v>5578</v>
      </c>
      <c r="H13036">
        <v>0</v>
      </c>
      <c r="I13036">
        <v>0</v>
      </c>
      <c r="J13036">
        <v>0</v>
      </c>
      <c r="K13036" t="s">
        <v>50689</v>
      </c>
    </row>
    <row r="13037" spans="1:11" x14ac:dyDescent="0.3">
      <c r="A13037" t="s">
        <v>50690</v>
      </c>
      <c r="C13037" t="s">
        <v>466</v>
      </c>
      <c r="D13037" t="s">
        <v>50691</v>
      </c>
      <c r="E13037" t="s">
        <v>41948</v>
      </c>
      <c r="F13037" t="s">
        <v>16</v>
      </c>
      <c r="G13037" t="s">
        <v>42</v>
      </c>
      <c r="H13037">
        <v>0</v>
      </c>
      <c r="I13037">
        <v>0</v>
      </c>
      <c r="J13037">
        <v>0</v>
      </c>
      <c r="K13037" t="s">
        <v>50692</v>
      </c>
    </row>
    <row r="13038" spans="1:11" x14ac:dyDescent="0.3">
      <c r="A13038" t="s">
        <v>50693</v>
      </c>
      <c r="B13038" t="s">
        <v>50694</v>
      </c>
      <c r="C13038" t="s">
        <v>20</v>
      </c>
      <c r="D13038" t="s">
        <v>50695</v>
      </c>
      <c r="E13038" t="s">
        <v>33633</v>
      </c>
      <c r="F13038" t="s">
        <v>16</v>
      </c>
      <c r="G13038" t="s">
        <v>1434</v>
      </c>
      <c r="H13038">
        <v>0</v>
      </c>
      <c r="I13038">
        <v>0</v>
      </c>
      <c r="J13038">
        <v>0</v>
      </c>
      <c r="K13038" t="s">
        <v>50696</v>
      </c>
    </row>
    <row r="13039" spans="1:11" x14ac:dyDescent="0.3">
      <c r="A13039" t="s">
        <v>50697</v>
      </c>
      <c r="C13039" t="s">
        <v>20</v>
      </c>
      <c r="D13039" t="s">
        <v>50698</v>
      </c>
      <c r="E13039" t="s">
        <v>33633</v>
      </c>
      <c r="F13039" t="s">
        <v>16</v>
      </c>
      <c r="G13039" t="s">
        <v>42</v>
      </c>
      <c r="H13039">
        <v>0</v>
      </c>
      <c r="I13039">
        <v>0</v>
      </c>
      <c r="J13039">
        <v>0</v>
      </c>
      <c r="K13039" t="s">
        <v>50699</v>
      </c>
    </row>
    <row r="13040" spans="1:11" x14ac:dyDescent="0.3">
      <c r="A13040" t="s">
        <v>50700</v>
      </c>
      <c r="C13040" t="s">
        <v>13</v>
      </c>
      <c r="D13040" t="e">
        <f>유효 굴뚝 높이</f>
        <v>#NAME?</v>
      </c>
      <c r="E13040" t="s">
        <v>50096</v>
      </c>
      <c r="F13040" t="s">
        <v>16</v>
      </c>
      <c r="G13040" t="s">
        <v>3935</v>
      </c>
      <c r="H13040">
        <v>0</v>
      </c>
      <c r="I13040">
        <v>0</v>
      </c>
      <c r="J13040">
        <v>0</v>
      </c>
      <c r="K13040" t="s">
        <v>50701</v>
      </c>
    </row>
    <row r="13041" spans="1:11" x14ac:dyDescent="0.3">
      <c r="A13041" t="s">
        <v>50702</v>
      </c>
      <c r="B13041" t="s">
        <v>50703</v>
      </c>
      <c r="C13041" t="s">
        <v>20</v>
      </c>
      <c r="D13041" t="s">
        <v>50704</v>
      </c>
      <c r="E13041" t="s">
        <v>22</v>
      </c>
      <c r="F13041" t="s">
        <v>5273</v>
      </c>
      <c r="G13041" t="s">
        <v>42</v>
      </c>
      <c r="H13041">
        <v>0</v>
      </c>
      <c r="I13041">
        <v>0</v>
      </c>
      <c r="J13041">
        <v>0</v>
      </c>
      <c r="K13041" t="s">
        <v>50705</v>
      </c>
    </row>
    <row r="13042" spans="1:11" x14ac:dyDescent="0.3">
      <c r="A13042" t="s">
        <v>50706</v>
      </c>
      <c r="B13042" t="s">
        <v>50707</v>
      </c>
      <c r="C13042" t="s">
        <v>13</v>
      </c>
      <c r="D13042" t="s">
        <v>50708</v>
      </c>
      <c r="E13042" t="s">
        <v>50096</v>
      </c>
      <c r="F13042" t="s">
        <v>16</v>
      </c>
      <c r="G13042" t="s">
        <v>3669</v>
      </c>
      <c r="H13042">
        <v>0</v>
      </c>
      <c r="I13042">
        <v>0</v>
      </c>
      <c r="J13042">
        <v>0</v>
      </c>
      <c r="K13042" t="s">
        <v>50709</v>
      </c>
    </row>
    <row r="13043" spans="1:11" x14ac:dyDescent="0.3">
      <c r="A13043" t="s">
        <v>50710</v>
      </c>
      <c r="B13043" t="s">
        <v>50711</v>
      </c>
      <c r="C13043" t="s">
        <v>558</v>
      </c>
      <c r="D13043" t="s">
        <v>50712</v>
      </c>
      <c r="E13043" t="s">
        <v>32599</v>
      </c>
      <c r="F13043" t="s">
        <v>16</v>
      </c>
      <c r="G13043" t="s">
        <v>462</v>
      </c>
      <c r="H13043">
        <v>0</v>
      </c>
      <c r="I13043">
        <v>0</v>
      </c>
      <c r="J13043">
        <v>0</v>
      </c>
      <c r="K13043" t="s">
        <v>50713</v>
      </c>
    </row>
    <row r="13044" spans="1:11" x14ac:dyDescent="0.3">
      <c r="A13044" t="s">
        <v>50714</v>
      </c>
      <c r="B13044" t="s">
        <v>50715</v>
      </c>
      <c r="C13044" t="s">
        <v>558</v>
      </c>
      <c r="D13044" t="s">
        <v>50716</v>
      </c>
      <c r="E13044" t="s">
        <v>32599</v>
      </c>
      <c r="F13044" t="s">
        <v>16</v>
      </c>
      <c r="G13044" t="s">
        <v>1105</v>
      </c>
      <c r="H13044">
        <v>0</v>
      </c>
      <c r="I13044">
        <v>0</v>
      </c>
      <c r="J13044">
        <v>0</v>
      </c>
      <c r="K13044" t="s">
        <v>50717</v>
      </c>
    </row>
    <row r="13045" spans="1:11" x14ac:dyDescent="0.3">
      <c r="A13045" t="s">
        <v>50718</v>
      </c>
      <c r="B13045" t="s">
        <v>50719</v>
      </c>
      <c r="C13045" t="s">
        <v>20</v>
      </c>
      <c r="D13045" t="s">
        <v>50720</v>
      </c>
      <c r="E13045" t="s">
        <v>33633</v>
      </c>
      <c r="F13045" t="s">
        <v>16</v>
      </c>
      <c r="G13045" t="s">
        <v>5120</v>
      </c>
      <c r="H13045">
        <v>0</v>
      </c>
      <c r="I13045">
        <v>0</v>
      </c>
      <c r="J13045">
        <v>0</v>
      </c>
      <c r="K13045" t="s">
        <v>50721</v>
      </c>
    </row>
    <row r="13046" spans="1:11" x14ac:dyDescent="0.3">
      <c r="A13046" t="s">
        <v>50722</v>
      </c>
      <c r="C13046" t="s">
        <v>13</v>
      </c>
      <c r="D13046" t="s">
        <v>50723</v>
      </c>
      <c r="E13046" t="s">
        <v>50096</v>
      </c>
      <c r="F13046" t="s">
        <v>16</v>
      </c>
      <c r="G13046" t="s">
        <v>42</v>
      </c>
      <c r="H13046">
        <v>0</v>
      </c>
      <c r="I13046">
        <v>0</v>
      </c>
      <c r="J13046">
        <v>0</v>
      </c>
      <c r="K13046" t="s">
        <v>50724</v>
      </c>
    </row>
    <row r="13047" spans="1:11" x14ac:dyDescent="0.3">
      <c r="A13047" t="s">
        <v>50725</v>
      </c>
      <c r="B13047" t="s">
        <v>50726</v>
      </c>
      <c r="C13047" t="s">
        <v>558</v>
      </c>
      <c r="D13047" t="s">
        <v>50727</v>
      </c>
      <c r="E13047" t="s">
        <v>19698</v>
      </c>
      <c r="F13047" t="s">
        <v>16</v>
      </c>
      <c r="G13047" t="s">
        <v>4386</v>
      </c>
      <c r="H13047">
        <v>0</v>
      </c>
      <c r="I13047">
        <v>0</v>
      </c>
      <c r="J13047">
        <v>0</v>
      </c>
      <c r="K13047" t="s">
        <v>50728</v>
      </c>
    </row>
    <row r="13048" spans="1:11" x14ac:dyDescent="0.3">
      <c r="A13048" t="s">
        <v>50729</v>
      </c>
      <c r="B13048" t="s">
        <v>50730</v>
      </c>
      <c r="C13048" t="s">
        <v>20</v>
      </c>
      <c r="D13048" t="s">
        <v>50731</v>
      </c>
      <c r="E13048" t="s">
        <v>33633</v>
      </c>
      <c r="F13048" t="s">
        <v>16</v>
      </c>
      <c r="G13048" t="s">
        <v>3955</v>
      </c>
      <c r="H13048">
        <v>0</v>
      </c>
      <c r="I13048">
        <v>0</v>
      </c>
      <c r="J13048">
        <v>0</v>
      </c>
      <c r="K13048" t="s">
        <v>50732</v>
      </c>
    </row>
    <row r="13049" spans="1:11" x14ac:dyDescent="0.3">
      <c r="A13049" t="s">
        <v>50733</v>
      </c>
      <c r="B13049" t="s">
        <v>50734</v>
      </c>
      <c r="C13049" t="s">
        <v>13</v>
      </c>
      <c r="D13049" t="s">
        <v>50735</v>
      </c>
      <c r="E13049" t="s">
        <v>50096</v>
      </c>
      <c r="F13049" t="s">
        <v>16</v>
      </c>
      <c r="G13049" t="s">
        <v>23</v>
      </c>
      <c r="H13049">
        <v>0</v>
      </c>
      <c r="I13049">
        <v>0</v>
      </c>
      <c r="J13049">
        <v>0</v>
      </c>
      <c r="K13049" t="s">
        <v>50736</v>
      </c>
    </row>
    <row r="13050" spans="1:11" x14ac:dyDescent="0.3">
      <c r="A13050" t="s">
        <v>50737</v>
      </c>
      <c r="C13050" t="s">
        <v>558</v>
      </c>
      <c r="D13050" t="s">
        <v>50738</v>
      </c>
      <c r="E13050" t="s">
        <v>32599</v>
      </c>
      <c r="F13050" t="s">
        <v>16</v>
      </c>
      <c r="G13050" t="s">
        <v>42</v>
      </c>
      <c r="H13050">
        <v>0</v>
      </c>
      <c r="I13050">
        <v>0</v>
      </c>
      <c r="J13050">
        <v>0</v>
      </c>
      <c r="K13050" t="s">
        <v>50739</v>
      </c>
    </row>
    <row r="13051" spans="1:11" x14ac:dyDescent="0.3">
      <c r="A13051" t="s">
        <v>50740</v>
      </c>
      <c r="B13051" t="s">
        <v>50741</v>
      </c>
      <c r="C13051" t="s">
        <v>558</v>
      </c>
      <c r="D13051" t="s">
        <v>50742</v>
      </c>
      <c r="E13051" t="s">
        <v>28510</v>
      </c>
      <c r="F13051" t="s">
        <v>16</v>
      </c>
      <c r="G13051" t="s">
        <v>4900</v>
      </c>
      <c r="H13051">
        <v>0</v>
      </c>
      <c r="I13051">
        <v>0</v>
      </c>
      <c r="J13051">
        <v>0</v>
      </c>
      <c r="K13051" t="s">
        <v>50743</v>
      </c>
    </row>
    <row r="13052" spans="1:11" x14ac:dyDescent="0.3">
      <c r="A13052" t="s">
        <v>50744</v>
      </c>
      <c r="B13052" t="s">
        <v>50745</v>
      </c>
      <c r="C13052" t="s">
        <v>558</v>
      </c>
      <c r="D13052" t="s">
        <v>50746</v>
      </c>
      <c r="E13052" t="s">
        <v>32599</v>
      </c>
      <c r="F13052" t="s">
        <v>16</v>
      </c>
      <c r="G13052" t="s">
        <v>2318</v>
      </c>
      <c r="H13052">
        <v>0</v>
      </c>
      <c r="I13052">
        <v>0</v>
      </c>
      <c r="J13052">
        <v>0</v>
      </c>
      <c r="K13052" t="s">
        <v>50747</v>
      </c>
    </row>
    <row r="13053" spans="1:11" x14ac:dyDescent="0.3">
      <c r="A13053" t="s">
        <v>50748</v>
      </c>
      <c r="B13053" t="s">
        <v>50749</v>
      </c>
      <c r="C13053" t="s">
        <v>558</v>
      </c>
      <c r="D13053" t="s">
        <v>50750</v>
      </c>
      <c r="E13053" t="s">
        <v>32599</v>
      </c>
      <c r="F13053" t="s">
        <v>16</v>
      </c>
      <c r="G13053" t="s">
        <v>342</v>
      </c>
      <c r="H13053">
        <v>0</v>
      </c>
      <c r="I13053">
        <v>0</v>
      </c>
      <c r="J13053">
        <v>0</v>
      </c>
      <c r="K13053" t="s">
        <v>50751</v>
      </c>
    </row>
    <row r="13054" spans="1:11" x14ac:dyDescent="0.3">
      <c r="A13054" t="s">
        <v>50752</v>
      </c>
      <c r="B13054" t="s">
        <v>50753</v>
      </c>
      <c r="C13054" t="s">
        <v>13</v>
      </c>
      <c r="D13054" t="s">
        <v>50754</v>
      </c>
      <c r="E13054" t="s">
        <v>15</v>
      </c>
      <c r="F13054" t="s">
        <v>41</v>
      </c>
      <c r="G13054" t="s">
        <v>42</v>
      </c>
      <c r="H13054">
        <v>0</v>
      </c>
      <c r="I13054">
        <v>0</v>
      </c>
      <c r="J13054">
        <v>0</v>
      </c>
      <c r="K13054" t="s">
        <v>50755</v>
      </c>
    </row>
    <row r="13055" spans="1:11" x14ac:dyDescent="0.3">
      <c r="A13055" t="s">
        <v>50756</v>
      </c>
      <c r="B13055" t="s">
        <v>50757</v>
      </c>
      <c r="C13055" t="s">
        <v>558</v>
      </c>
      <c r="D13055" t="s">
        <v>50758</v>
      </c>
      <c r="E13055" t="s">
        <v>32599</v>
      </c>
      <c r="F13055" t="s">
        <v>16</v>
      </c>
      <c r="G13055" t="s">
        <v>2303</v>
      </c>
      <c r="H13055">
        <v>0</v>
      </c>
      <c r="I13055">
        <v>0</v>
      </c>
      <c r="J13055">
        <v>0</v>
      </c>
      <c r="K13055" t="s">
        <v>50759</v>
      </c>
    </row>
    <row r="13056" spans="1:11" x14ac:dyDescent="0.3">
      <c r="A13056" t="s">
        <v>50760</v>
      </c>
      <c r="B13056" t="s">
        <v>50761</v>
      </c>
      <c r="C13056" t="s">
        <v>558</v>
      </c>
      <c r="D13056" t="s">
        <v>50762</v>
      </c>
      <c r="E13056" t="s">
        <v>32599</v>
      </c>
      <c r="F13056" t="s">
        <v>16</v>
      </c>
      <c r="G13056" t="s">
        <v>60</v>
      </c>
      <c r="H13056">
        <v>0</v>
      </c>
      <c r="I13056">
        <v>0</v>
      </c>
      <c r="J13056">
        <v>0</v>
      </c>
      <c r="K13056" t="s">
        <v>50763</v>
      </c>
    </row>
    <row r="13057" spans="1:11" x14ac:dyDescent="0.3">
      <c r="A13057" t="s">
        <v>50764</v>
      </c>
      <c r="B13057" t="s">
        <v>50765</v>
      </c>
      <c r="C13057" t="s">
        <v>558</v>
      </c>
      <c r="D13057" t="s">
        <v>50766</v>
      </c>
      <c r="E13057" t="s">
        <v>28510</v>
      </c>
      <c r="F13057" t="s">
        <v>1413</v>
      </c>
      <c r="G13057" t="s">
        <v>42</v>
      </c>
      <c r="H13057">
        <v>0</v>
      </c>
      <c r="I13057">
        <v>0</v>
      </c>
      <c r="J13057">
        <v>0</v>
      </c>
      <c r="K13057" t="s">
        <v>50767</v>
      </c>
    </row>
    <row r="13058" spans="1:11" x14ac:dyDescent="0.3">
      <c r="A13058" t="s">
        <v>50768</v>
      </c>
      <c r="C13058" t="s">
        <v>558</v>
      </c>
      <c r="D13058" t="s">
        <v>50769</v>
      </c>
      <c r="E13058" t="s">
        <v>32599</v>
      </c>
      <c r="F13058" t="s">
        <v>41</v>
      </c>
      <c r="G13058" t="s">
        <v>42</v>
      </c>
      <c r="H13058">
        <v>0</v>
      </c>
      <c r="I13058">
        <v>0</v>
      </c>
      <c r="J13058">
        <v>0</v>
      </c>
      <c r="K13058" t="s">
        <v>50770</v>
      </c>
    </row>
    <row r="13059" spans="1:11" x14ac:dyDescent="0.3">
      <c r="A13059" t="s">
        <v>50771</v>
      </c>
      <c r="B13059" t="s">
        <v>50772</v>
      </c>
      <c r="C13059" t="s">
        <v>558</v>
      </c>
      <c r="D13059" t="s">
        <v>50773</v>
      </c>
      <c r="E13059" t="s">
        <v>32122</v>
      </c>
      <c r="F13059" t="s">
        <v>11994</v>
      </c>
      <c r="G13059" t="s">
        <v>42</v>
      </c>
      <c r="H13059">
        <v>0</v>
      </c>
      <c r="I13059">
        <v>0</v>
      </c>
      <c r="J13059">
        <v>0</v>
      </c>
      <c r="K13059" t="s">
        <v>50774</v>
      </c>
    </row>
    <row r="13060" spans="1:11" x14ac:dyDescent="0.3">
      <c r="A13060" t="s">
        <v>50775</v>
      </c>
      <c r="B13060" t="s">
        <v>50776</v>
      </c>
      <c r="C13060" t="s">
        <v>558</v>
      </c>
      <c r="D13060" t="s">
        <v>50777</v>
      </c>
      <c r="E13060" t="s">
        <v>28510</v>
      </c>
      <c r="F13060" t="s">
        <v>14941</v>
      </c>
      <c r="G13060" t="s">
        <v>42</v>
      </c>
      <c r="H13060">
        <v>0</v>
      </c>
      <c r="I13060">
        <v>0</v>
      </c>
      <c r="J13060">
        <v>0</v>
      </c>
      <c r="K13060" t="s">
        <v>50778</v>
      </c>
    </row>
    <row r="13061" spans="1:11" x14ac:dyDescent="0.3">
      <c r="A13061" t="s">
        <v>50779</v>
      </c>
      <c r="B13061" t="s">
        <v>50780</v>
      </c>
      <c r="C13061" t="s">
        <v>558</v>
      </c>
      <c r="D13061" t="s">
        <v>50781</v>
      </c>
      <c r="E13061" t="s">
        <v>1122</v>
      </c>
      <c r="F13061" t="s">
        <v>16381</v>
      </c>
      <c r="G13061" t="s">
        <v>42</v>
      </c>
      <c r="H13061">
        <v>0</v>
      </c>
      <c r="I13061">
        <v>0</v>
      </c>
      <c r="J13061">
        <v>0</v>
      </c>
      <c r="K13061" t="s">
        <v>50782</v>
      </c>
    </row>
    <row r="13062" spans="1:11" x14ac:dyDescent="0.3">
      <c r="A13062" t="s">
        <v>50783</v>
      </c>
      <c r="B13062" t="s">
        <v>50784</v>
      </c>
      <c r="C13062" t="s">
        <v>558</v>
      </c>
      <c r="D13062" t="s">
        <v>50785</v>
      </c>
      <c r="E13062" t="s">
        <v>32122</v>
      </c>
      <c r="F13062" t="s">
        <v>1143</v>
      </c>
      <c r="G13062" t="s">
        <v>42</v>
      </c>
      <c r="H13062">
        <v>0</v>
      </c>
      <c r="I13062">
        <v>0</v>
      </c>
      <c r="J13062">
        <v>0</v>
      </c>
      <c r="K13062" t="s">
        <v>50786</v>
      </c>
    </row>
    <row r="13063" spans="1:11" x14ac:dyDescent="0.3">
      <c r="A13063" t="s">
        <v>50787</v>
      </c>
      <c r="B13063" t="s">
        <v>50788</v>
      </c>
      <c r="C13063" t="s">
        <v>20</v>
      </c>
      <c r="D13063" t="s">
        <v>50789</v>
      </c>
      <c r="E13063" t="s">
        <v>33633</v>
      </c>
      <c r="F13063" t="s">
        <v>9911</v>
      </c>
      <c r="G13063" t="s">
        <v>42</v>
      </c>
      <c r="H13063">
        <v>0</v>
      </c>
      <c r="I13063">
        <v>0</v>
      </c>
      <c r="J13063">
        <v>0</v>
      </c>
      <c r="K13063" t="s">
        <v>50790</v>
      </c>
    </row>
    <row r="13064" spans="1:11" x14ac:dyDescent="0.3">
      <c r="A13064" t="s">
        <v>50791</v>
      </c>
      <c r="B13064" t="s">
        <v>50792</v>
      </c>
      <c r="C13064" t="s">
        <v>558</v>
      </c>
      <c r="D13064" t="s">
        <v>50793</v>
      </c>
      <c r="E13064" t="s">
        <v>32122</v>
      </c>
      <c r="F13064" t="s">
        <v>7493</v>
      </c>
      <c r="G13064" t="s">
        <v>42</v>
      </c>
      <c r="H13064">
        <v>0</v>
      </c>
      <c r="I13064">
        <v>0</v>
      </c>
      <c r="J13064">
        <v>0</v>
      </c>
      <c r="K13064" t="s">
        <v>50794</v>
      </c>
    </row>
    <row r="13065" spans="1:11" x14ac:dyDescent="0.3">
      <c r="A13065" t="s">
        <v>50795</v>
      </c>
      <c r="B13065" t="s">
        <v>50796</v>
      </c>
      <c r="C13065" t="s">
        <v>20</v>
      </c>
      <c r="D13065" t="s">
        <v>50797</v>
      </c>
      <c r="E13065" t="s">
        <v>22</v>
      </c>
      <c r="F13065" t="s">
        <v>4159</v>
      </c>
      <c r="G13065" t="s">
        <v>269</v>
      </c>
      <c r="H13065">
        <v>0</v>
      </c>
      <c r="I13065">
        <v>0</v>
      </c>
      <c r="J13065">
        <v>0</v>
      </c>
      <c r="K13065" t="s">
        <v>50798</v>
      </c>
    </row>
    <row r="13066" spans="1:11" x14ac:dyDescent="0.3">
      <c r="A13066" t="s">
        <v>50799</v>
      </c>
      <c r="B13066" t="s">
        <v>50800</v>
      </c>
      <c r="C13066" t="s">
        <v>13</v>
      </c>
      <c r="D13066" t="s">
        <v>50801</v>
      </c>
      <c r="E13066" t="s">
        <v>50096</v>
      </c>
      <c r="F13066" t="s">
        <v>3310</v>
      </c>
      <c r="G13066" t="s">
        <v>42</v>
      </c>
      <c r="H13066">
        <v>0</v>
      </c>
      <c r="I13066">
        <v>0</v>
      </c>
      <c r="J13066">
        <v>0</v>
      </c>
      <c r="K13066" t="s">
        <v>50802</v>
      </c>
    </row>
    <row r="13067" spans="1:11" x14ac:dyDescent="0.3">
      <c r="A13067" t="s">
        <v>50803</v>
      </c>
      <c r="B13067" t="s">
        <v>50804</v>
      </c>
      <c r="C13067" t="s">
        <v>13</v>
      </c>
      <c r="D13067" t="s">
        <v>50805</v>
      </c>
      <c r="E13067" t="s">
        <v>50096</v>
      </c>
      <c r="F13067" t="s">
        <v>3296</v>
      </c>
      <c r="G13067" t="s">
        <v>42</v>
      </c>
      <c r="H13067">
        <v>0</v>
      </c>
      <c r="I13067">
        <v>0</v>
      </c>
      <c r="J13067">
        <v>0</v>
      </c>
      <c r="K13067" t="s">
        <v>50806</v>
      </c>
    </row>
    <row r="13068" spans="1:11" x14ac:dyDescent="0.3">
      <c r="A13068" t="s">
        <v>50807</v>
      </c>
      <c r="B13068" t="s">
        <v>50808</v>
      </c>
      <c r="C13068" t="s">
        <v>558</v>
      </c>
      <c r="D13068" t="s">
        <v>50809</v>
      </c>
      <c r="E13068" t="s">
        <v>32122</v>
      </c>
      <c r="F13068" t="s">
        <v>2814</v>
      </c>
      <c r="G13068" t="s">
        <v>42</v>
      </c>
      <c r="H13068">
        <v>0</v>
      </c>
      <c r="I13068">
        <v>0</v>
      </c>
      <c r="J13068">
        <v>0</v>
      </c>
      <c r="K13068" t="s">
        <v>50810</v>
      </c>
    </row>
    <row r="13069" spans="1:11" x14ac:dyDescent="0.3">
      <c r="A13069" t="s">
        <v>50811</v>
      </c>
      <c r="B13069" t="s">
        <v>50812</v>
      </c>
      <c r="C13069" t="s">
        <v>27</v>
      </c>
      <c r="D13069" t="s">
        <v>50813</v>
      </c>
      <c r="E13069" t="s">
        <v>47893</v>
      </c>
      <c r="F13069" t="s">
        <v>41</v>
      </c>
      <c r="G13069" t="s">
        <v>42</v>
      </c>
      <c r="H13069">
        <v>0</v>
      </c>
      <c r="I13069">
        <v>0</v>
      </c>
      <c r="J13069">
        <v>0</v>
      </c>
      <c r="K13069" t="s">
        <v>50814</v>
      </c>
    </row>
    <row r="13070" spans="1:11" x14ac:dyDescent="0.3">
      <c r="A13070" t="s">
        <v>50815</v>
      </c>
      <c r="B13070" t="s">
        <v>50816</v>
      </c>
      <c r="C13070" t="s">
        <v>558</v>
      </c>
      <c r="D13070" t="s">
        <v>50817</v>
      </c>
      <c r="E13070" t="s">
        <v>32599</v>
      </c>
      <c r="F13070" t="s">
        <v>41</v>
      </c>
      <c r="G13070" t="s">
        <v>42</v>
      </c>
      <c r="H13070">
        <v>0</v>
      </c>
      <c r="I13070">
        <v>0</v>
      </c>
      <c r="J13070">
        <v>0</v>
      </c>
      <c r="K13070" t="s">
        <v>50818</v>
      </c>
    </row>
    <row r="13071" spans="1:11" x14ac:dyDescent="0.3">
      <c r="A13071" t="s">
        <v>50819</v>
      </c>
      <c r="B13071" t="s">
        <v>50820</v>
      </c>
      <c r="C13071" t="s">
        <v>27</v>
      </c>
      <c r="D13071" t="s">
        <v>50821</v>
      </c>
      <c r="E13071" t="s">
        <v>47893</v>
      </c>
      <c r="F13071" t="s">
        <v>41</v>
      </c>
      <c r="G13071" t="s">
        <v>42</v>
      </c>
      <c r="H13071">
        <v>0</v>
      </c>
      <c r="I13071">
        <v>0</v>
      </c>
      <c r="J13071">
        <v>0</v>
      </c>
      <c r="K13071" t="s">
        <v>50822</v>
      </c>
    </row>
    <row r="13072" spans="1:11" x14ac:dyDescent="0.3">
      <c r="A13072" t="s">
        <v>50823</v>
      </c>
      <c r="B13072" t="s">
        <v>50734</v>
      </c>
      <c r="C13072" t="s">
        <v>13</v>
      </c>
      <c r="D13072" t="s">
        <v>50735</v>
      </c>
      <c r="E13072" t="s">
        <v>50096</v>
      </c>
      <c r="F13072" t="s">
        <v>1845</v>
      </c>
      <c r="G13072" t="s">
        <v>42</v>
      </c>
      <c r="H13072">
        <v>0</v>
      </c>
      <c r="I13072">
        <v>0</v>
      </c>
      <c r="J13072">
        <v>0</v>
      </c>
      <c r="K13072" t="s">
        <v>50824</v>
      </c>
    </row>
    <row r="13073" spans="1:11" x14ac:dyDescent="0.3">
      <c r="A13073" t="s">
        <v>50825</v>
      </c>
      <c r="B13073" t="s">
        <v>50826</v>
      </c>
      <c r="C13073" t="s">
        <v>20</v>
      </c>
      <c r="D13073" t="s">
        <v>50827</v>
      </c>
      <c r="E13073" t="s">
        <v>33633</v>
      </c>
      <c r="F13073" t="s">
        <v>379</v>
      </c>
      <c r="G13073" t="s">
        <v>42</v>
      </c>
      <c r="H13073">
        <v>0</v>
      </c>
      <c r="I13073">
        <v>0</v>
      </c>
      <c r="J13073">
        <v>0</v>
      </c>
      <c r="K13073" t="s">
        <v>50828</v>
      </c>
    </row>
    <row r="13074" spans="1:11" x14ac:dyDescent="0.3">
      <c r="A13074" t="s">
        <v>50829</v>
      </c>
      <c r="B13074" t="s">
        <v>50830</v>
      </c>
      <c r="C13074" t="s">
        <v>27</v>
      </c>
      <c r="D13074" t="s">
        <v>50831</v>
      </c>
      <c r="E13074" t="s">
        <v>47893</v>
      </c>
      <c r="F13074" t="s">
        <v>41</v>
      </c>
      <c r="G13074" t="s">
        <v>42</v>
      </c>
      <c r="H13074">
        <v>0</v>
      </c>
      <c r="I13074">
        <v>0</v>
      </c>
      <c r="J13074">
        <v>0</v>
      </c>
      <c r="K13074" t="s">
        <v>50832</v>
      </c>
    </row>
    <row r="13075" spans="1:11" x14ac:dyDescent="0.3">
      <c r="A13075" t="s">
        <v>50833</v>
      </c>
      <c r="B13075" t="s">
        <v>50834</v>
      </c>
      <c r="C13075" t="s">
        <v>20</v>
      </c>
      <c r="D13075" t="s">
        <v>50835</v>
      </c>
      <c r="E13075" t="s">
        <v>22</v>
      </c>
      <c r="F13075" t="s">
        <v>1506</v>
      </c>
      <c r="G13075" t="s">
        <v>14592</v>
      </c>
      <c r="H13075">
        <v>0</v>
      </c>
      <c r="I13075">
        <v>0</v>
      </c>
      <c r="J13075">
        <v>0</v>
      </c>
      <c r="K13075" t="s">
        <v>50836</v>
      </c>
    </row>
    <row r="13076" spans="1:11" x14ac:dyDescent="0.3">
      <c r="A13076" t="s">
        <v>50837</v>
      </c>
      <c r="B13076" t="s">
        <v>50838</v>
      </c>
      <c r="C13076" t="s">
        <v>13</v>
      </c>
      <c r="D13076" t="s">
        <v>50839</v>
      </c>
      <c r="E13076" t="s">
        <v>50096</v>
      </c>
      <c r="F13076" t="s">
        <v>1324</v>
      </c>
      <c r="G13076" t="s">
        <v>42</v>
      </c>
      <c r="H13076">
        <v>0</v>
      </c>
      <c r="I13076">
        <v>0</v>
      </c>
      <c r="J13076">
        <v>0</v>
      </c>
      <c r="K13076" t="s">
        <v>50840</v>
      </c>
    </row>
    <row r="13077" spans="1:11" x14ac:dyDescent="0.3">
      <c r="A13077" t="s">
        <v>50841</v>
      </c>
      <c r="B13077" t="s">
        <v>50842</v>
      </c>
      <c r="C13077" t="s">
        <v>27</v>
      </c>
      <c r="D13077" t="s">
        <v>50843</v>
      </c>
      <c r="E13077" t="s">
        <v>47893</v>
      </c>
      <c r="F13077" t="s">
        <v>41</v>
      </c>
      <c r="G13077" t="s">
        <v>42</v>
      </c>
      <c r="H13077">
        <v>0</v>
      </c>
      <c r="I13077">
        <v>0</v>
      </c>
      <c r="J13077">
        <v>0</v>
      </c>
      <c r="K13077" t="s">
        <v>50844</v>
      </c>
    </row>
    <row r="13078" spans="1:11" x14ac:dyDescent="0.3">
      <c r="A13078" t="s">
        <v>50845</v>
      </c>
      <c r="B13078" t="s">
        <v>50846</v>
      </c>
      <c r="C13078" t="s">
        <v>558</v>
      </c>
      <c r="D13078" t="s">
        <v>50847</v>
      </c>
      <c r="E13078" t="s">
        <v>28510</v>
      </c>
      <c r="F13078" t="s">
        <v>2665</v>
      </c>
      <c r="G13078" t="s">
        <v>42</v>
      </c>
      <c r="H13078">
        <v>0</v>
      </c>
      <c r="I13078">
        <v>0</v>
      </c>
      <c r="J13078">
        <v>0</v>
      </c>
      <c r="K13078" t="s">
        <v>50848</v>
      </c>
    </row>
    <row r="13079" spans="1:11" x14ac:dyDescent="0.3">
      <c r="A13079" t="s">
        <v>50849</v>
      </c>
      <c r="B13079" t="s">
        <v>50850</v>
      </c>
      <c r="C13079" t="s">
        <v>13</v>
      </c>
      <c r="D13079" t="s">
        <v>50851</v>
      </c>
      <c r="E13079" t="s">
        <v>50096</v>
      </c>
      <c r="F13079" t="s">
        <v>8563</v>
      </c>
      <c r="G13079" t="s">
        <v>42</v>
      </c>
      <c r="H13079">
        <v>0</v>
      </c>
      <c r="I13079">
        <v>0</v>
      </c>
      <c r="J13079">
        <v>0</v>
      </c>
      <c r="K13079" t="s">
        <v>50852</v>
      </c>
    </row>
    <row r="13080" spans="1:11" x14ac:dyDescent="0.3">
      <c r="A13080" t="s">
        <v>50853</v>
      </c>
      <c r="B13080" t="s">
        <v>50780</v>
      </c>
      <c r="C13080" t="s">
        <v>558</v>
      </c>
      <c r="D13080" t="s">
        <v>50854</v>
      </c>
      <c r="E13080" t="s">
        <v>1122</v>
      </c>
      <c r="F13080" t="s">
        <v>21004</v>
      </c>
      <c r="G13080" t="s">
        <v>5893</v>
      </c>
      <c r="H13080">
        <v>0</v>
      </c>
      <c r="I13080">
        <v>0</v>
      </c>
      <c r="J13080">
        <v>0</v>
      </c>
      <c r="K13080" t="s">
        <v>50855</v>
      </c>
    </row>
    <row r="13081" spans="1:11" x14ac:dyDescent="0.3">
      <c r="A13081" t="s">
        <v>50856</v>
      </c>
      <c r="B13081" t="s">
        <v>50857</v>
      </c>
      <c r="C13081" t="s">
        <v>558</v>
      </c>
      <c r="D13081" t="s">
        <v>50858</v>
      </c>
      <c r="E13081" t="s">
        <v>32122</v>
      </c>
      <c r="F13081" t="s">
        <v>20810</v>
      </c>
      <c r="G13081" t="s">
        <v>42</v>
      </c>
      <c r="H13081">
        <v>0</v>
      </c>
      <c r="I13081">
        <v>0</v>
      </c>
      <c r="J13081">
        <v>0</v>
      </c>
      <c r="K13081" t="s">
        <v>50859</v>
      </c>
    </row>
    <row r="13082" spans="1:11" x14ac:dyDescent="0.3">
      <c r="A13082" t="s">
        <v>50860</v>
      </c>
      <c r="B13082" t="s">
        <v>50861</v>
      </c>
      <c r="C13082" t="s">
        <v>558</v>
      </c>
      <c r="D13082" t="s">
        <v>50862</v>
      </c>
      <c r="E13082" t="s">
        <v>1122</v>
      </c>
      <c r="F13082" t="s">
        <v>20608</v>
      </c>
      <c r="G13082" t="s">
        <v>42</v>
      </c>
      <c r="H13082">
        <v>0</v>
      </c>
      <c r="I13082">
        <v>0</v>
      </c>
      <c r="J13082">
        <v>0</v>
      </c>
      <c r="K13082" t="s">
        <v>50863</v>
      </c>
    </row>
    <row r="13083" spans="1:11" x14ac:dyDescent="0.3">
      <c r="A13083" t="s">
        <v>50864</v>
      </c>
      <c r="B13083" t="s">
        <v>50865</v>
      </c>
      <c r="C13083" t="s">
        <v>558</v>
      </c>
      <c r="D13083" t="s">
        <v>50866</v>
      </c>
      <c r="E13083" t="s">
        <v>32122</v>
      </c>
      <c r="F13083" t="s">
        <v>16</v>
      </c>
      <c r="G13083" t="s">
        <v>21432</v>
      </c>
      <c r="H13083">
        <v>0</v>
      </c>
      <c r="I13083">
        <v>0</v>
      </c>
      <c r="J13083">
        <v>0</v>
      </c>
      <c r="K13083" t="s">
        <v>50867</v>
      </c>
    </row>
    <row r="13084" spans="1:11" x14ac:dyDescent="0.3">
      <c r="A13084" t="s">
        <v>50868</v>
      </c>
      <c r="B13084" t="s">
        <v>50869</v>
      </c>
      <c r="C13084" t="s">
        <v>27</v>
      </c>
      <c r="D13084" t="s">
        <v>50870</v>
      </c>
      <c r="E13084" t="s">
        <v>47893</v>
      </c>
      <c r="F13084" t="s">
        <v>41</v>
      </c>
      <c r="G13084" t="s">
        <v>42</v>
      </c>
      <c r="H13084">
        <v>0</v>
      </c>
      <c r="I13084">
        <v>0</v>
      </c>
      <c r="J13084">
        <v>0</v>
      </c>
      <c r="K13084" t="s">
        <v>50871</v>
      </c>
    </row>
    <row r="13085" spans="1:11" x14ac:dyDescent="0.3">
      <c r="A13085" t="s">
        <v>50872</v>
      </c>
      <c r="B13085" t="s">
        <v>50873</v>
      </c>
      <c r="C13085" t="s">
        <v>27</v>
      </c>
      <c r="D13085" t="s">
        <v>50874</v>
      </c>
      <c r="E13085" t="s">
        <v>47893</v>
      </c>
      <c r="F13085" t="s">
        <v>41</v>
      </c>
      <c r="G13085" t="s">
        <v>42</v>
      </c>
      <c r="H13085">
        <v>0</v>
      </c>
      <c r="I13085">
        <v>0</v>
      </c>
      <c r="J13085">
        <v>0</v>
      </c>
      <c r="K13085" t="s">
        <v>50875</v>
      </c>
    </row>
    <row r="13086" spans="1:11" x14ac:dyDescent="0.3">
      <c r="A13086" t="s">
        <v>50876</v>
      </c>
      <c r="B13086" t="s">
        <v>50877</v>
      </c>
      <c r="C13086" t="s">
        <v>558</v>
      </c>
      <c r="D13086" t="s">
        <v>50878</v>
      </c>
      <c r="E13086" t="s">
        <v>981</v>
      </c>
      <c r="F13086" t="s">
        <v>16</v>
      </c>
      <c r="G13086" t="s">
        <v>7351</v>
      </c>
      <c r="H13086">
        <v>0</v>
      </c>
      <c r="I13086">
        <v>0</v>
      </c>
      <c r="J13086">
        <v>0</v>
      </c>
      <c r="K13086" t="s">
        <v>50879</v>
      </c>
    </row>
    <row r="13087" spans="1:11" x14ac:dyDescent="0.3">
      <c r="A13087" t="s">
        <v>50880</v>
      </c>
      <c r="C13087" t="s">
        <v>27</v>
      </c>
      <c r="D13087" t="s">
        <v>50881</v>
      </c>
      <c r="E13087" t="s">
        <v>29</v>
      </c>
      <c r="F13087" t="s">
        <v>16</v>
      </c>
      <c r="G13087" t="s">
        <v>2070</v>
      </c>
      <c r="H13087">
        <v>0</v>
      </c>
      <c r="I13087">
        <v>0</v>
      </c>
      <c r="J13087">
        <v>0</v>
      </c>
      <c r="K13087" t="s">
        <v>50882</v>
      </c>
    </row>
    <row r="13088" spans="1:11" x14ac:dyDescent="0.3">
      <c r="A13088" t="s">
        <v>50883</v>
      </c>
      <c r="B13088" t="s">
        <v>50884</v>
      </c>
      <c r="C13088" t="s">
        <v>20</v>
      </c>
      <c r="D13088" t="s">
        <v>50885</v>
      </c>
      <c r="E13088" t="s">
        <v>33633</v>
      </c>
      <c r="F13088" t="s">
        <v>2703</v>
      </c>
      <c r="G13088" t="s">
        <v>42</v>
      </c>
      <c r="H13088">
        <v>0</v>
      </c>
      <c r="I13088">
        <v>0</v>
      </c>
      <c r="J13088">
        <v>0</v>
      </c>
      <c r="K13088" t="s">
        <v>50886</v>
      </c>
    </row>
    <row r="13089" spans="1:11" x14ac:dyDescent="0.3">
      <c r="A13089" t="s">
        <v>50887</v>
      </c>
      <c r="B13089" t="s">
        <v>50888</v>
      </c>
      <c r="C13089" t="s">
        <v>27</v>
      </c>
      <c r="D13089" t="s">
        <v>50889</v>
      </c>
      <c r="E13089" t="s">
        <v>47893</v>
      </c>
      <c r="F13089" t="s">
        <v>41</v>
      </c>
      <c r="G13089" t="s">
        <v>42</v>
      </c>
      <c r="H13089">
        <v>0</v>
      </c>
      <c r="I13089">
        <v>0</v>
      </c>
      <c r="J13089">
        <v>0</v>
      </c>
      <c r="K13089" t="s">
        <v>50890</v>
      </c>
    </row>
    <row r="13090" spans="1:11" x14ac:dyDescent="0.3">
      <c r="A13090" t="s">
        <v>50891</v>
      </c>
      <c r="B13090" t="s">
        <v>50892</v>
      </c>
      <c r="C13090" t="s">
        <v>466</v>
      </c>
      <c r="D13090" t="s">
        <v>50893</v>
      </c>
      <c r="E13090" t="s">
        <v>41948</v>
      </c>
      <c r="F13090" t="s">
        <v>16</v>
      </c>
      <c r="G13090" t="s">
        <v>8767</v>
      </c>
      <c r="H13090">
        <v>0</v>
      </c>
      <c r="I13090">
        <v>0</v>
      </c>
      <c r="J13090">
        <v>0</v>
      </c>
      <c r="K13090" t="s">
        <v>50894</v>
      </c>
    </row>
    <row r="13091" spans="1:11" x14ac:dyDescent="0.3">
      <c r="A13091" t="s">
        <v>50895</v>
      </c>
      <c r="B13091" t="s">
        <v>50896</v>
      </c>
      <c r="C13091" t="s">
        <v>558</v>
      </c>
      <c r="D13091" t="s">
        <v>50897</v>
      </c>
      <c r="E13091" t="s">
        <v>15</v>
      </c>
      <c r="F13091" t="s">
        <v>16</v>
      </c>
      <c r="G13091" t="s">
        <v>16824</v>
      </c>
      <c r="H13091">
        <v>0</v>
      </c>
      <c r="I13091">
        <v>0</v>
      </c>
      <c r="J13091">
        <v>0</v>
      </c>
      <c r="K13091" t="s">
        <v>50898</v>
      </c>
    </row>
    <row r="13092" spans="1:11" x14ac:dyDescent="0.3">
      <c r="A13092" t="s">
        <v>50899</v>
      </c>
      <c r="C13092" t="s">
        <v>27</v>
      </c>
      <c r="D13092" t="s">
        <v>50900</v>
      </c>
      <c r="E13092" t="s">
        <v>47893</v>
      </c>
      <c r="F13092" t="s">
        <v>41</v>
      </c>
      <c r="G13092" t="s">
        <v>42</v>
      </c>
      <c r="H13092">
        <v>0</v>
      </c>
      <c r="I13092">
        <v>0</v>
      </c>
      <c r="J13092">
        <v>0</v>
      </c>
      <c r="K13092" t="s">
        <v>50901</v>
      </c>
    </row>
    <row r="13093" spans="1:11" x14ac:dyDescent="0.3">
      <c r="A13093" t="s">
        <v>50902</v>
      </c>
      <c r="B13093" t="s">
        <v>50903</v>
      </c>
      <c r="C13093" t="s">
        <v>20</v>
      </c>
      <c r="D13093" t="s">
        <v>50904</v>
      </c>
      <c r="E13093" t="s">
        <v>33633</v>
      </c>
      <c r="F13093" t="s">
        <v>16</v>
      </c>
      <c r="G13093" t="s">
        <v>23</v>
      </c>
      <c r="H13093">
        <v>0</v>
      </c>
      <c r="I13093">
        <v>0</v>
      </c>
      <c r="J13093">
        <v>0</v>
      </c>
      <c r="K13093" t="s">
        <v>50905</v>
      </c>
    </row>
    <row r="13094" spans="1:11" x14ac:dyDescent="0.3">
      <c r="A13094" t="s">
        <v>50906</v>
      </c>
      <c r="C13094" t="s">
        <v>13</v>
      </c>
      <c r="D13094" t="e">
        <f>육용보일러</f>
        <v>#NAME?</v>
      </c>
      <c r="E13094" t="s">
        <v>50096</v>
      </c>
      <c r="F13094" t="s">
        <v>1947</v>
      </c>
      <c r="G13094" t="s">
        <v>42</v>
      </c>
      <c r="H13094">
        <v>0</v>
      </c>
      <c r="I13094">
        <v>0</v>
      </c>
      <c r="J13094">
        <v>0</v>
      </c>
      <c r="K13094" t="s">
        <v>50907</v>
      </c>
    </row>
    <row r="13095" spans="1:11" x14ac:dyDescent="0.3">
      <c r="A13095" t="s">
        <v>50908</v>
      </c>
      <c r="C13095" t="s">
        <v>20</v>
      </c>
      <c r="D13095" t="s">
        <v>50909</v>
      </c>
      <c r="E13095" t="s">
        <v>15</v>
      </c>
      <c r="F13095" t="s">
        <v>16</v>
      </c>
      <c r="G13095" t="s">
        <v>3361</v>
      </c>
      <c r="H13095">
        <v>0</v>
      </c>
      <c r="I13095">
        <v>0</v>
      </c>
      <c r="J13095">
        <v>0</v>
      </c>
      <c r="K13095" t="s">
        <v>50910</v>
      </c>
    </row>
    <row r="13096" spans="1:11" x14ac:dyDescent="0.3">
      <c r="A13096" t="s">
        <v>50911</v>
      </c>
      <c r="B13096" t="s">
        <v>50912</v>
      </c>
      <c r="C13096" t="s">
        <v>27</v>
      </c>
      <c r="D13096" t="s">
        <v>50913</v>
      </c>
      <c r="E13096" t="s">
        <v>47893</v>
      </c>
      <c r="F13096" t="s">
        <v>41</v>
      </c>
      <c r="G13096" t="s">
        <v>42</v>
      </c>
      <c r="H13096">
        <v>0</v>
      </c>
      <c r="I13096">
        <v>0</v>
      </c>
      <c r="J13096">
        <v>0</v>
      </c>
      <c r="K13096" t="s">
        <v>50914</v>
      </c>
    </row>
    <row r="13097" spans="1:11" x14ac:dyDescent="0.3">
      <c r="A13097" t="s">
        <v>50915</v>
      </c>
      <c r="C13097" t="s">
        <v>13</v>
      </c>
      <c r="D13097" t="e">
        <f>육용보일러</f>
        <v>#NAME?</v>
      </c>
      <c r="E13097" t="s">
        <v>50096</v>
      </c>
      <c r="F13097" t="s">
        <v>1947</v>
      </c>
      <c r="G13097" t="s">
        <v>42</v>
      </c>
      <c r="H13097">
        <v>0</v>
      </c>
      <c r="I13097">
        <v>0</v>
      </c>
      <c r="J13097">
        <v>0</v>
      </c>
      <c r="K13097" t="s">
        <v>50916</v>
      </c>
    </row>
    <row r="13098" spans="1:11" x14ac:dyDescent="0.3">
      <c r="A13098" t="s">
        <v>50917</v>
      </c>
      <c r="B13098" t="s">
        <v>50918</v>
      </c>
      <c r="C13098" t="s">
        <v>27</v>
      </c>
      <c r="D13098" t="s">
        <v>50919</v>
      </c>
      <c r="E13098" t="s">
        <v>47893</v>
      </c>
      <c r="F13098" t="s">
        <v>41</v>
      </c>
      <c r="G13098" t="s">
        <v>42</v>
      </c>
      <c r="H13098">
        <v>0</v>
      </c>
      <c r="I13098">
        <v>0</v>
      </c>
      <c r="J13098">
        <v>0</v>
      </c>
      <c r="K13098" t="s">
        <v>50920</v>
      </c>
    </row>
    <row r="13099" spans="1:11" x14ac:dyDescent="0.3">
      <c r="A13099" t="s">
        <v>50921</v>
      </c>
      <c r="B13099" t="s">
        <v>50922</v>
      </c>
      <c r="C13099" t="s">
        <v>20</v>
      </c>
      <c r="D13099" t="s">
        <v>50923</v>
      </c>
      <c r="E13099" t="s">
        <v>33633</v>
      </c>
      <c r="F13099" t="s">
        <v>1845</v>
      </c>
      <c r="G13099" t="s">
        <v>42</v>
      </c>
      <c r="H13099">
        <v>0</v>
      </c>
      <c r="I13099">
        <v>0</v>
      </c>
      <c r="J13099">
        <v>0</v>
      </c>
      <c r="K13099" t="s">
        <v>50924</v>
      </c>
    </row>
    <row r="13100" spans="1:11" x14ac:dyDescent="0.3">
      <c r="A13100" t="s">
        <v>50925</v>
      </c>
      <c r="B13100" t="s">
        <v>50926</v>
      </c>
      <c r="C13100" t="s">
        <v>1159</v>
      </c>
      <c r="D13100" t="s">
        <v>50927</v>
      </c>
      <c r="E13100" t="s">
        <v>1161</v>
      </c>
      <c r="F13100" t="s">
        <v>16</v>
      </c>
      <c r="G13100" t="s">
        <v>3235</v>
      </c>
      <c r="H13100">
        <v>0</v>
      </c>
      <c r="I13100">
        <v>0</v>
      </c>
      <c r="J13100">
        <v>0</v>
      </c>
      <c r="K13100" t="s">
        <v>50928</v>
      </c>
    </row>
    <row r="13101" spans="1:11" x14ac:dyDescent="0.3">
      <c r="A13101" t="s">
        <v>50929</v>
      </c>
      <c r="C13101" t="s">
        <v>27</v>
      </c>
      <c r="D13101" t="s">
        <v>50930</v>
      </c>
      <c r="E13101" t="s">
        <v>47893</v>
      </c>
      <c r="F13101" t="s">
        <v>16</v>
      </c>
      <c r="G13101" t="s">
        <v>8162</v>
      </c>
      <c r="H13101">
        <v>0</v>
      </c>
      <c r="I13101">
        <v>0</v>
      </c>
      <c r="J13101">
        <v>0</v>
      </c>
      <c r="K13101" t="s">
        <v>50931</v>
      </c>
    </row>
    <row r="13102" spans="1:11" x14ac:dyDescent="0.3">
      <c r="A13102" t="s">
        <v>50932</v>
      </c>
      <c r="B13102" t="s">
        <v>50933</v>
      </c>
      <c r="C13102" t="s">
        <v>13</v>
      </c>
      <c r="D13102" t="s">
        <v>50934</v>
      </c>
      <c r="E13102" t="s">
        <v>50096</v>
      </c>
      <c r="F13102" t="s">
        <v>3769</v>
      </c>
      <c r="G13102" t="s">
        <v>42</v>
      </c>
      <c r="H13102">
        <v>0</v>
      </c>
      <c r="I13102">
        <v>0</v>
      </c>
      <c r="J13102">
        <v>0</v>
      </c>
      <c r="K13102" t="s">
        <v>50935</v>
      </c>
    </row>
    <row r="13103" spans="1:11" x14ac:dyDescent="0.3">
      <c r="A13103" t="s">
        <v>50936</v>
      </c>
      <c r="B13103" t="s">
        <v>50937</v>
      </c>
      <c r="C13103" t="s">
        <v>13</v>
      </c>
      <c r="D13103" t="s">
        <v>50938</v>
      </c>
      <c r="E13103" t="s">
        <v>50096</v>
      </c>
      <c r="F13103" t="s">
        <v>10486</v>
      </c>
      <c r="G13103" t="s">
        <v>42</v>
      </c>
      <c r="H13103">
        <v>0</v>
      </c>
      <c r="I13103">
        <v>0</v>
      </c>
      <c r="J13103">
        <v>0</v>
      </c>
      <c r="K13103" t="s">
        <v>50939</v>
      </c>
    </row>
    <row r="13104" spans="1:11" x14ac:dyDescent="0.3">
      <c r="A13104" t="s">
        <v>50940</v>
      </c>
      <c r="B13104" t="s">
        <v>50941</v>
      </c>
      <c r="C13104" t="s">
        <v>13</v>
      </c>
      <c r="D13104" t="s">
        <v>50942</v>
      </c>
      <c r="E13104" t="s">
        <v>50096</v>
      </c>
      <c r="F13104" t="s">
        <v>50943</v>
      </c>
      <c r="G13104" t="s">
        <v>42</v>
      </c>
      <c r="H13104">
        <v>0</v>
      </c>
      <c r="I13104">
        <v>0</v>
      </c>
      <c r="J13104">
        <v>0</v>
      </c>
      <c r="K13104" t="s">
        <v>50944</v>
      </c>
    </row>
    <row r="13105" spans="1:11" x14ac:dyDescent="0.3">
      <c r="A13105" t="s">
        <v>50945</v>
      </c>
      <c r="B13105" t="s">
        <v>50946</v>
      </c>
      <c r="C13105" t="s">
        <v>13</v>
      </c>
      <c r="D13105" t="s">
        <v>50947</v>
      </c>
      <c r="E13105" t="s">
        <v>50096</v>
      </c>
      <c r="F13105" t="s">
        <v>12830</v>
      </c>
      <c r="G13105" t="s">
        <v>42</v>
      </c>
      <c r="H13105">
        <v>0</v>
      </c>
      <c r="I13105">
        <v>0</v>
      </c>
      <c r="J13105">
        <v>0</v>
      </c>
      <c r="K13105" t="s">
        <v>50948</v>
      </c>
    </row>
    <row r="13106" spans="1:11" x14ac:dyDescent="0.3">
      <c r="A13106" t="s">
        <v>50949</v>
      </c>
      <c r="B13106" t="s">
        <v>50950</v>
      </c>
      <c r="C13106" t="s">
        <v>13</v>
      </c>
      <c r="D13106" t="s">
        <v>50951</v>
      </c>
      <c r="E13106" t="s">
        <v>50096</v>
      </c>
      <c r="F13106" t="s">
        <v>16</v>
      </c>
      <c r="G13106" t="s">
        <v>91</v>
      </c>
      <c r="H13106">
        <v>0</v>
      </c>
      <c r="I13106">
        <v>0</v>
      </c>
      <c r="J13106">
        <v>0</v>
      </c>
      <c r="K13106" t="s">
        <v>50952</v>
      </c>
    </row>
    <row r="13107" spans="1:11" x14ac:dyDescent="0.3">
      <c r="A13107" t="s">
        <v>50953</v>
      </c>
      <c r="B13107" t="s">
        <v>50954</v>
      </c>
      <c r="C13107" t="s">
        <v>20</v>
      </c>
      <c r="D13107" t="s">
        <v>50955</v>
      </c>
      <c r="E13107" t="s">
        <v>22</v>
      </c>
      <c r="F13107" t="s">
        <v>16</v>
      </c>
      <c r="G13107" t="s">
        <v>209</v>
      </c>
      <c r="H13107">
        <v>0</v>
      </c>
      <c r="I13107">
        <v>0</v>
      </c>
      <c r="J13107">
        <v>0</v>
      </c>
      <c r="K13107" t="s">
        <v>50956</v>
      </c>
    </row>
    <row r="13108" spans="1:11" x14ac:dyDescent="0.3">
      <c r="A13108" t="s">
        <v>50957</v>
      </c>
      <c r="B13108" t="s">
        <v>50958</v>
      </c>
      <c r="C13108" t="s">
        <v>27</v>
      </c>
      <c r="D13108" t="s">
        <v>50959</v>
      </c>
      <c r="E13108" t="s">
        <v>47893</v>
      </c>
      <c r="F13108" t="s">
        <v>16</v>
      </c>
      <c r="G13108" t="s">
        <v>9640</v>
      </c>
      <c r="H13108">
        <v>0</v>
      </c>
      <c r="I13108">
        <v>0</v>
      </c>
      <c r="J13108">
        <v>0</v>
      </c>
      <c r="K13108" t="s">
        <v>50960</v>
      </c>
    </row>
    <row r="13109" spans="1:11" x14ac:dyDescent="0.3">
      <c r="A13109" t="s">
        <v>50961</v>
      </c>
      <c r="B13109" t="s">
        <v>50962</v>
      </c>
      <c r="C13109" t="s">
        <v>13</v>
      </c>
      <c r="D13109" t="s">
        <v>50963</v>
      </c>
      <c r="E13109" t="s">
        <v>50096</v>
      </c>
      <c r="F13109" t="s">
        <v>2385</v>
      </c>
      <c r="G13109" t="s">
        <v>42</v>
      </c>
      <c r="H13109">
        <v>0</v>
      </c>
      <c r="I13109">
        <v>0</v>
      </c>
      <c r="J13109">
        <v>0</v>
      </c>
      <c r="K13109" t="s">
        <v>50964</v>
      </c>
    </row>
    <row r="13110" spans="1:11" x14ac:dyDescent="0.3">
      <c r="A13110" t="s">
        <v>50965</v>
      </c>
      <c r="B13110" t="s">
        <v>50966</v>
      </c>
      <c r="C13110" t="s">
        <v>13</v>
      </c>
      <c r="D13110" t="s">
        <v>50967</v>
      </c>
      <c r="E13110" t="s">
        <v>50096</v>
      </c>
      <c r="F13110" t="s">
        <v>5273</v>
      </c>
      <c r="G13110" t="s">
        <v>42</v>
      </c>
      <c r="H13110">
        <v>0</v>
      </c>
      <c r="I13110">
        <v>0</v>
      </c>
      <c r="J13110">
        <v>0</v>
      </c>
      <c r="K13110" t="s">
        <v>50968</v>
      </c>
    </row>
    <row r="13111" spans="1:11" x14ac:dyDescent="0.3">
      <c r="A13111" t="s">
        <v>50969</v>
      </c>
      <c r="B13111" t="s">
        <v>50970</v>
      </c>
      <c r="C13111" t="s">
        <v>20</v>
      </c>
      <c r="D13111" t="s">
        <v>50971</v>
      </c>
      <c r="E13111" t="s">
        <v>33633</v>
      </c>
      <c r="F13111" t="s">
        <v>3638</v>
      </c>
      <c r="G13111" t="s">
        <v>42</v>
      </c>
      <c r="H13111">
        <v>0</v>
      </c>
      <c r="I13111">
        <v>0</v>
      </c>
      <c r="J13111">
        <v>0</v>
      </c>
      <c r="K13111" t="s">
        <v>50972</v>
      </c>
    </row>
    <row r="13112" spans="1:11" x14ac:dyDescent="0.3">
      <c r="A13112" t="s">
        <v>50973</v>
      </c>
      <c r="B13112" t="s">
        <v>50974</v>
      </c>
      <c r="C13112" t="s">
        <v>20</v>
      </c>
      <c r="D13112" t="s">
        <v>50975</v>
      </c>
      <c r="E13112" t="s">
        <v>33633</v>
      </c>
      <c r="F13112" t="s">
        <v>2703</v>
      </c>
      <c r="G13112" t="s">
        <v>42</v>
      </c>
      <c r="H13112">
        <v>0</v>
      </c>
      <c r="I13112">
        <v>0</v>
      </c>
      <c r="J13112">
        <v>0</v>
      </c>
      <c r="K13112" t="s">
        <v>50976</v>
      </c>
    </row>
    <row r="13113" spans="1:11" x14ac:dyDescent="0.3">
      <c r="A13113" t="s">
        <v>50977</v>
      </c>
      <c r="B13113" t="s">
        <v>50978</v>
      </c>
      <c r="C13113" t="s">
        <v>13</v>
      </c>
      <c r="D13113" t="s">
        <v>50979</v>
      </c>
      <c r="E13113" t="s">
        <v>50096</v>
      </c>
      <c r="F13113" t="s">
        <v>16</v>
      </c>
      <c r="G13113" t="s">
        <v>11985</v>
      </c>
      <c r="H13113">
        <v>0</v>
      </c>
      <c r="I13113">
        <v>0</v>
      </c>
      <c r="J13113">
        <v>0</v>
      </c>
      <c r="K13113" t="s">
        <v>50980</v>
      </c>
    </row>
    <row r="13114" spans="1:11" x14ac:dyDescent="0.3">
      <c r="A13114" t="s">
        <v>50981</v>
      </c>
      <c r="C13114" t="s">
        <v>13</v>
      </c>
      <c r="D13114" t="e">
        <f>융설 설비</f>
        <v>#NAME?</v>
      </c>
      <c r="E13114" t="s">
        <v>50096</v>
      </c>
      <c r="F13114" t="s">
        <v>16</v>
      </c>
      <c r="G13114" t="s">
        <v>8935</v>
      </c>
      <c r="H13114">
        <v>0</v>
      </c>
      <c r="I13114">
        <v>0</v>
      </c>
      <c r="J13114">
        <v>0</v>
      </c>
      <c r="K13114" t="s">
        <v>50982</v>
      </c>
    </row>
    <row r="13115" spans="1:11" x14ac:dyDescent="0.3">
      <c r="A13115" t="s">
        <v>50983</v>
      </c>
      <c r="B13115" t="s">
        <v>50984</v>
      </c>
      <c r="C13115" t="s">
        <v>13</v>
      </c>
      <c r="D13115" t="e">
        <f>융설 설비</f>
        <v>#NAME?</v>
      </c>
      <c r="E13115" t="s">
        <v>50096</v>
      </c>
      <c r="F13115" t="s">
        <v>16</v>
      </c>
      <c r="G13115" t="s">
        <v>8935</v>
      </c>
      <c r="H13115">
        <v>0</v>
      </c>
      <c r="I13115">
        <v>0</v>
      </c>
      <c r="J13115">
        <v>0</v>
      </c>
      <c r="K13115" t="s">
        <v>50985</v>
      </c>
    </row>
    <row r="13116" spans="1:11" x14ac:dyDescent="0.3">
      <c r="A13116" t="s">
        <v>50986</v>
      </c>
      <c r="B13116" t="s">
        <v>50987</v>
      </c>
      <c r="C13116" t="s">
        <v>466</v>
      </c>
      <c r="D13116" t="s">
        <v>50988</v>
      </c>
      <c r="E13116" t="s">
        <v>41948</v>
      </c>
      <c r="F13116" t="s">
        <v>16</v>
      </c>
      <c r="G13116" t="s">
        <v>2836</v>
      </c>
      <c r="H13116">
        <v>0</v>
      </c>
      <c r="I13116">
        <v>0</v>
      </c>
      <c r="J13116">
        <v>0</v>
      </c>
      <c r="K13116" t="s">
        <v>50989</v>
      </c>
    </row>
    <row r="13117" spans="1:11" x14ac:dyDescent="0.3">
      <c r="A13117" t="s">
        <v>50990</v>
      </c>
      <c r="B13117" t="s">
        <v>50991</v>
      </c>
      <c r="C13117" t="s">
        <v>20</v>
      </c>
      <c r="D13117" t="s">
        <v>50992</v>
      </c>
      <c r="E13117" t="s">
        <v>33633</v>
      </c>
      <c r="F13117" t="s">
        <v>16</v>
      </c>
      <c r="G13117" t="s">
        <v>8377</v>
      </c>
      <c r="H13117">
        <v>0</v>
      </c>
      <c r="I13117">
        <v>0</v>
      </c>
      <c r="J13117">
        <v>0</v>
      </c>
      <c r="K13117" t="s">
        <v>50993</v>
      </c>
    </row>
    <row r="13118" spans="1:11" x14ac:dyDescent="0.3">
      <c r="A13118" t="s">
        <v>50994</v>
      </c>
      <c r="B13118" t="s">
        <v>50995</v>
      </c>
      <c r="C13118" t="s">
        <v>27</v>
      </c>
      <c r="D13118" t="s">
        <v>50996</v>
      </c>
      <c r="E13118" t="s">
        <v>47893</v>
      </c>
      <c r="F13118" t="s">
        <v>41</v>
      </c>
      <c r="G13118" t="s">
        <v>42</v>
      </c>
      <c r="H13118">
        <v>0</v>
      </c>
      <c r="I13118">
        <v>0</v>
      </c>
      <c r="J13118">
        <v>0</v>
      </c>
      <c r="K13118" t="s">
        <v>50997</v>
      </c>
    </row>
    <row r="13119" spans="1:11" x14ac:dyDescent="0.3">
      <c r="A13119" t="s">
        <v>50998</v>
      </c>
      <c r="B13119" t="s">
        <v>50999</v>
      </c>
      <c r="C13119" t="s">
        <v>558</v>
      </c>
      <c r="D13119" t="s">
        <v>51000</v>
      </c>
      <c r="E13119" t="s">
        <v>32122</v>
      </c>
      <c r="F13119" t="s">
        <v>9438</v>
      </c>
      <c r="G13119" t="s">
        <v>859</v>
      </c>
      <c r="H13119">
        <v>0</v>
      </c>
      <c r="I13119">
        <v>0</v>
      </c>
      <c r="J13119">
        <v>0</v>
      </c>
      <c r="K13119" t="s">
        <v>51001</v>
      </c>
    </row>
    <row r="13120" spans="1:11" x14ac:dyDescent="0.3">
      <c r="A13120" t="s">
        <v>51002</v>
      </c>
      <c r="B13120" t="s">
        <v>51003</v>
      </c>
      <c r="C13120" t="s">
        <v>27</v>
      </c>
      <c r="D13120" t="s">
        <v>51004</v>
      </c>
      <c r="E13120" t="s">
        <v>47893</v>
      </c>
      <c r="F13120" t="s">
        <v>41</v>
      </c>
      <c r="G13120" t="s">
        <v>42</v>
      </c>
      <c r="H13120">
        <v>0</v>
      </c>
      <c r="I13120">
        <v>0</v>
      </c>
      <c r="J13120">
        <v>0</v>
      </c>
      <c r="K13120" t="s">
        <v>51005</v>
      </c>
    </row>
    <row r="13121" spans="1:11" x14ac:dyDescent="0.3">
      <c r="A13121" t="s">
        <v>51006</v>
      </c>
      <c r="B13121" t="s">
        <v>51007</v>
      </c>
      <c r="C13121" t="s">
        <v>20</v>
      </c>
      <c r="D13121" t="s">
        <v>51008</v>
      </c>
      <c r="E13121" t="s">
        <v>33633</v>
      </c>
      <c r="F13121" t="s">
        <v>1452</v>
      </c>
      <c r="G13121" t="s">
        <v>42</v>
      </c>
      <c r="H13121">
        <v>0</v>
      </c>
      <c r="I13121">
        <v>0</v>
      </c>
      <c r="J13121">
        <v>0</v>
      </c>
      <c r="K13121" t="s">
        <v>51009</v>
      </c>
    </row>
    <row r="13122" spans="1:11" x14ac:dyDescent="0.3">
      <c r="A13122" t="s">
        <v>51010</v>
      </c>
      <c r="B13122" t="s">
        <v>51011</v>
      </c>
      <c r="C13122" t="s">
        <v>27</v>
      </c>
      <c r="D13122" t="s">
        <v>51012</v>
      </c>
      <c r="E13122" t="s">
        <v>47893</v>
      </c>
      <c r="F13122" t="s">
        <v>41</v>
      </c>
      <c r="G13122" t="s">
        <v>42</v>
      </c>
      <c r="H13122">
        <v>0</v>
      </c>
      <c r="I13122">
        <v>0</v>
      </c>
      <c r="J13122">
        <v>0</v>
      </c>
      <c r="K13122" t="s">
        <v>51013</v>
      </c>
    </row>
    <row r="13123" spans="1:11" x14ac:dyDescent="0.3">
      <c r="A13123" t="s">
        <v>51014</v>
      </c>
      <c r="B13123" t="s">
        <v>51015</v>
      </c>
      <c r="C13123" t="s">
        <v>558</v>
      </c>
      <c r="D13123" t="s">
        <v>51016</v>
      </c>
      <c r="E13123" t="s">
        <v>32122</v>
      </c>
      <c r="F13123" t="s">
        <v>379</v>
      </c>
      <c r="G13123" t="s">
        <v>2189</v>
      </c>
      <c r="H13123">
        <v>0</v>
      </c>
      <c r="I13123">
        <v>0</v>
      </c>
      <c r="J13123">
        <v>0</v>
      </c>
      <c r="K13123" t="s">
        <v>51017</v>
      </c>
    </row>
    <row r="13124" spans="1:11" x14ac:dyDescent="0.3">
      <c r="A13124" t="s">
        <v>51018</v>
      </c>
      <c r="B13124" t="s">
        <v>51019</v>
      </c>
      <c r="C13124" t="s">
        <v>558</v>
      </c>
      <c r="D13124" t="s">
        <v>51020</v>
      </c>
      <c r="E13124" t="s">
        <v>32122</v>
      </c>
      <c r="F13124" t="s">
        <v>4920</v>
      </c>
      <c r="G13124" t="s">
        <v>42</v>
      </c>
      <c r="H13124">
        <v>0</v>
      </c>
      <c r="I13124">
        <v>0</v>
      </c>
      <c r="J13124">
        <v>0</v>
      </c>
      <c r="K13124" t="s">
        <v>51021</v>
      </c>
    </row>
    <row r="13125" spans="1:11" x14ac:dyDescent="0.3">
      <c r="A13125" t="s">
        <v>51022</v>
      </c>
      <c r="B13125" t="s">
        <v>51023</v>
      </c>
      <c r="C13125" t="s">
        <v>27</v>
      </c>
      <c r="D13125" t="s">
        <v>51024</v>
      </c>
      <c r="E13125" t="s">
        <v>47893</v>
      </c>
      <c r="F13125" t="s">
        <v>41</v>
      </c>
      <c r="G13125" t="s">
        <v>42</v>
      </c>
      <c r="H13125">
        <v>0</v>
      </c>
      <c r="I13125">
        <v>0</v>
      </c>
      <c r="J13125">
        <v>0</v>
      </c>
      <c r="K13125" t="s">
        <v>51025</v>
      </c>
    </row>
    <row r="13126" spans="1:11" x14ac:dyDescent="0.3">
      <c r="A13126" t="s">
        <v>51026</v>
      </c>
      <c r="B13126" t="s">
        <v>51027</v>
      </c>
      <c r="C13126" t="s">
        <v>27</v>
      </c>
      <c r="D13126" t="s">
        <v>51028</v>
      </c>
      <c r="E13126" t="s">
        <v>47893</v>
      </c>
      <c r="F13126" t="s">
        <v>16</v>
      </c>
      <c r="G13126" t="s">
        <v>2551</v>
      </c>
      <c r="H13126">
        <v>0</v>
      </c>
      <c r="I13126">
        <v>0</v>
      </c>
      <c r="J13126">
        <v>0</v>
      </c>
      <c r="K13126" t="s">
        <v>51029</v>
      </c>
    </row>
    <row r="13127" spans="1:11" x14ac:dyDescent="0.3">
      <c r="A13127" t="s">
        <v>51030</v>
      </c>
      <c r="B13127" t="s">
        <v>51031</v>
      </c>
      <c r="C13127" t="s">
        <v>27</v>
      </c>
      <c r="D13127" t="s">
        <v>51032</v>
      </c>
      <c r="E13127" t="s">
        <v>47893</v>
      </c>
      <c r="F13127" t="s">
        <v>41</v>
      </c>
      <c r="G13127" t="s">
        <v>42</v>
      </c>
      <c r="H13127">
        <v>0</v>
      </c>
      <c r="I13127">
        <v>0</v>
      </c>
      <c r="J13127">
        <v>0</v>
      </c>
      <c r="K13127" t="s">
        <v>51033</v>
      </c>
    </row>
    <row r="13128" spans="1:11" x14ac:dyDescent="0.3">
      <c r="A13128" t="s">
        <v>51034</v>
      </c>
      <c r="B13128" t="s">
        <v>51035</v>
      </c>
      <c r="C13128" t="s">
        <v>27</v>
      </c>
      <c r="D13128" t="s">
        <v>51036</v>
      </c>
      <c r="E13128" t="s">
        <v>47893</v>
      </c>
      <c r="F13128" t="s">
        <v>41</v>
      </c>
      <c r="G13128" t="s">
        <v>4938</v>
      </c>
      <c r="H13128">
        <v>0</v>
      </c>
      <c r="I13128">
        <v>0</v>
      </c>
      <c r="J13128">
        <v>0</v>
      </c>
      <c r="K13128" t="s">
        <v>51037</v>
      </c>
    </row>
    <row r="13129" spans="1:11" x14ac:dyDescent="0.3">
      <c r="A13129" t="s">
        <v>51038</v>
      </c>
      <c r="B13129" t="s">
        <v>51039</v>
      </c>
      <c r="C13129" t="s">
        <v>27</v>
      </c>
      <c r="D13129" t="s">
        <v>51040</v>
      </c>
      <c r="E13129" t="s">
        <v>47893</v>
      </c>
      <c r="F13129" t="s">
        <v>41</v>
      </c>
      <c r="G13129" t="s">
        <v>3168</v>
      </c>
      <c r="H13129">
        <v>0</v>
      </c>
      <c r="I13129">
        <v>0</v>
      </c>
      <c r="J13129">
        <v>0</v>
      </c>
      <c r="K13129" t="s">
        <v>51041</v>
      </c>
    </row>
    <row r="13130" spans="1:11" x14ac:dyDescent="0.3">
      <c r="A13130" t="s">
        <v>51042</v>
      </c>
      <c r="B13130" t="s">
        <v>51043</v>
      </c>
      <c r="C13130" t="s">
        <v>27</v>
      </c>
      <c r="D13130" t="s">
        <v>51044</v>
      </c>
      <c r="E13130" t="s">
        <v>47893</v>
      </c>
      <c r="F13130" t="s">
        <v>41</v>
      </c>
      <c r="G13130" t="s">
        <v>42</v>
      </c>
      <c r="H13130">
        <v>0</v>
      </c>
      <c r="I13130">
        <v>0</v>
      </c>
      <c r="J13130">
        <v>0</v>
      </c>
      <c r="K13130" t="s">
        <v>51045</v>
      </c>
    </row>
    <row r="13131" spans="1:11" x14ac:dyDescent="0.3">
      <c r="A13131" t="s">
        <v>51046</v>
      </c>
      <c r="B13131" t="s">
        <v>51047</v>
      </c>
      <c r="C13131" t="s">
        <v>20</v>
      </c>
      <c r="D13131" t="s">
        <v>51048</v>
      </c>
      <c r="E13131" t="s">
        <v>33633</v>
      </c>
      <c r="F13131" t="s">
        <v>16</v>
      </c>
      <c r="G13131" t="s">
        <v>822</v>
      </c>
      <c r="H13131">
        <v>0</v>
      </c>
      <c r="I13131">
        <v>0</v>
      </c>
      <c r="J13131">
        <v>0</v>
      </c>
      <c r="K13131" t="s">
        <v>51049</v>
      </c>
    </row>
    <row r="13132" spans="1:11" x14ac:dyDescent="0.3">
      <c r="A13132" t="s">
        <v>51050</v>
      </c>
      <c r="C13132" t="s">
        <v>20</v>
      </c>
      <c r="D13132" t="s">
        <v>51051</v>
      </c>
      <c r="E13132" t="s">
        <v>33633</v>
      </c>
      <c r="F13132" t="s">
        <v>7622</v>
      </c>
      <c r="G13132" t="s">
        <v>3301</v>
      </c>
      <c r="H13132">
        <v>0</v>
      </c>
      <c r="I13132">
        <v>0</v>
      </c>
      <c r="J13132">
        <v>0</v>
      </c>
      <c r="K13132" t="s">
        <v>51052</v>
      </c>
    </row>
    <row r="13133" spans="1:11" x14ac:dyDescent="0.3">
      <c r="A13133" t="s">
        <v>51053</v>
      </c>
      <c r="B13133" t="s">
        <v>51054</v>
      </c>
      <c r="C13133" t="s">
        <v>27</v>
      </c>
      <c r="D13133" t="s">
        <v>51055</v>
      </c>
      <c r="E13133" t="s">
        <v>47893</v>
      </c>
      <c r="F13133" t="s">
        <v>845</v>
      </c>
      <c r="G13133" t="s">
        <v>2318</v>
      </c>
      <c r="H13133">
        <v>0</v>
      </c>
      <c r="I13133">
        <v>0</v>
      </c>
      <c r="J13133">
        <v>0</v>
      </c>
      <c r="K13133" t="s">
        <v>51056</v>
      </c>
    </row>
    <row r="13134" spans="1:11" x14ac:dyDescent="0.3">
      <c r="A13134" t="s">
        <v>51057</v>
      </c>
      <c r="B13134" t="s">
        <v>30536</v>
      </c>
      <c r="C13134" t="s">
        <v>27</v>
      </c>
      <c r="D13134" t="s">
        <v>51058</v>
      </c>
      <c r="E13134" t="s">
        <v>47893</v>
      </c>
      <c r="F13134" t="s">
        <v>16</v>
      </c>
      <c r="G13134" t="s">
        <v>38667</v>
      </c>
      <c r="H13134">
        <v>0</v>
      </c>
      <c r="I13134">
        <v>0</v>
      </c>
      <c r="J13134">
        <v>0</v>
      </c>
      <c r="K13134" t="s">
        <v>51059</v>
      </c>
    </row>
    <row r="13135" spans="1:11" x14ac:dyDescent="0.3">
      <c r="A13135" t="s">
        <v>51060</v>
      </c>
      <c r="B13135" t="s">
        <v>51061</v>
      </c>
      <c r="C13135" t="s">
        <v>20</v>
      </c>
      <c r="D13135" t="s">
        <v>51062</v>
      </c>
      <c r="E13135" t="s">
        <v>22</v>
      </c>
      <c r="F13135" t="s">
        <v>1670</v>
      </c>
      <c r="G13135" t="s">
        <v>42</v>
      </c>
      <c r="H13135">
        <v>0</v>
      </c>
      <c r="I13135">
        <v>0</v>
      </c>
      <c r="J13135">
        <v>0</v>
      </c>
      <c r="K13135" t="s">
        <v>51063</v>
      </c>
    </row>
    <row r="13136" spans="1:11" x14ac:dyDescent="0.3">
      <c r="A13136" t="s">
        <v>51064</v>
      </c>
      <c r="B13136" t="s">
        <v>51065</v>
      </c>
      <c r="C13136" t="s">
        <v>27</v>
      </c>
      <c r="D13136" t="s">
        <v>51066</v>
      </c>
      <c r="E13136" t="s">
        <v>47893</v>
      </c>
      <c r="F13136" t="s">
        <v>41</v>
      </c>
      <c r="G13136" t="s">
        <v>42</v>
      </c>
      <c r="H13136">
        <v>0</v>
      </c>
      <c r="I13136">
        <v>0</v>
      </c>
      <c r="J13136">
        <v>0</v>
      </c>
      <c r="K13136" t="s">
        <v>51067</v>
      </c>
    </row>
    <row r="13137" spans="1:11" x14ac:dyDescent="0.3">
      <c r="A13137" t="s">
        <v>51068</v>
      </c>
      <c r="B13137" t="s">
        <v>51069</v>
      </c>
      <c r="C13137" t="s">
        <v>20</v>
      </c>
      <c r="D13137" t="s">
        <v>51070</v>
      </c>
      <c r="E13137" t="s">
        <v>33633</v>
      </c>
      <c r="F13137" t="s">
        <v>845</v>
      </c>
      <c r="G13137" t="s">
        <v>42</v>
      </c>
      <c r="H13137">
        <v>0</v>
      </c>
      <c r="I13137">
        <v>0</v>
      </c>
      <c r="J13137">
        <v>0</v>
      </c>
      <c r="K13137" t="s">
        <v>51071</v>
      </c>
    </row>
    <row r="13138" spans="1:11" x14ac:dyDescent="0.3">
      <c r="A13138" t="s">
        <v>51072</v>
      </c>
      <c r="B13138" t="s">
        <v>51073</v>
      </c>
      <c r="C13138" t="s">
        <v>20</v>
      </c>
      <c r="D13138" t="s">
        <v>51074</v>
      </c>
      <c r="E13138" t="s">
        <v>22</v>
      </c>
      <c r="F13138" t="s">
        <v>7061</v>
      </c>
      <c r="G13138" t="s">
        <v>42</v>
      </c>
      <c r="H13138">
        <v>0</v>
      </c>
      <c r="I13138">
        <v>0</v>
      </c>
      <c r="J13138">
        <v>0</v>
      </c>
      <c r="K13138" t="s">
        <v>51075</v>
      </c>
    </row>
    <row r="13139" spans="1:11" x14ac:dyDescent="0.3">
      <c r="A13139" t="s">
        <v>51076</v>
      </c>
      <c r="C13139" t="s">
        <v>13</v>
      </c>
      <c r="D13139" t="e">
        <f>마스킹</f>
        <v>#NAME?</v>
      </c>
      <c r="E13139" t="s">
        <v>50096</v>
      </c>
      <c r="F13139" t="s">
        <v>16</v>
      </c>
      <c r="G13139" t="s">
        <v>91</v>
      </c>
      <c r="H13139">
        <v>0</v>
      </c>
      <c r="I13139">
        <v>0</v>
      </c>
      <c r="J13139">
        <v>0</v>
      </c>
      <c r="K13139" t="s">
        <v>51077</v>
      </c>
    </row>
    <row r="13140" spans="1:11" x14ac:dyDescent="0.3">
      <c r="A13140" t="s">
        <v>51078</v>
      </c>
      <c r="B13140" t="s">
        <v>51079</v>
      </c>
      <c r="C13140" t="s">
        <v>27</v>
      </c>
      <c r="D13140" t="s">
        <v>51080</v>
      </c>
      <c r="E13140" t="s">
        <v>47893</v>
      </c>
      <c r="F13140" t="s">
        <v>41</v>
      </c>
      <c r="G13140" t="s">
        <v>42</v>
      </c>
      <c r="H13140">
        <v>0</v>
      </c>
      <c r="I13140">
        <v>0</v>
      </c>
      <c r="J13140">
        <v>0</v>
      </c>
      <c r="K13140" t="s">
        <v>51081</v>
      </c>
    </row>
    <row r="13141" spans="1:11" x14ac:dyDescent="0.3">
      <c r="A13141" t="s">
        <v>51082</v>
      </c>
      <c r="B13141" t="s">
        <v>51083</v>
      </c>
      <c r="C13141" t="s">
        <v>27</v>
      </c>
      <c r="D13141" t="s">
        <v>51084</v>
      </c>
      <c r="E13141" t="s">
        <v>47893</v>
      </c>
      <c r="F13141" t="s">
        <v>16</v>
      </c>
      <c r="G13141" t="s">
        <v>279</v>
      </c>
      <c r="H13141">
        <v>0</v>
      </c>
      <c r="I13141">
        <v>0</v>
      </c>
      <c r="J13141">
        <v>0</v>
      </c>
      <c r="K13141" t="s">
        <v>51085</v>
      </c>
    </row>
    <row r="13142" spans="1:11" x14ac:dyDescent="0.3">
      <c r="A13142" t="s">
        <v>51086</v>
      </c>
      <c r="B13142" t="s">
        <v>51087</v>
      </c>
      <c r="C13142" t="s">
        <v>13</v>
      </c>
      <c r="D13142" t="s">
        <v>51088</v>
      </c>
      <c r="E13142" t="s">
        <v>50096</v>
      </c>
      <c r="F13142" t="s">
        <v>1674</v>
      </c>
      <c r="G13142" t="s">
        <v>42</v>
      </c>
      <c r="H13142">
        <v>0</v>
      </c>
      <c r="I13142">
        <v>0</v>
      </c>
      <c r="J13142">
        <v>0</v>
      </c>
      <c r="K13142" t="s">
        <v>51089</v>
      </c>
    </row>
    <row r="13143" spans="1:11" x14ac:dyDescent="0.3">
      <c r="A13143" t="s">
        <v>51090</v>
      </c>
      <c r="B13143" t="s">
        <v>51091</v>
      </c>
      <c r="C13143" t="s">
        <v>13</v>
      </c>
      <c r="D13143" t="s">
        <v>51092</v>
      </c>
      <c r="E13143" t="s">
        <v>50096</v>
      </c>
      <c r="F13143" t="s">
        <v>51093</v>
      </c>
      <c r="G13143" t="s">
        <v>42</v>
      </c>
      <c r="H13143">
        <v>0</v>
      </c>
      <c r="I13143">
        <v>0</v>
      </c>
      <c r="J13143">
        <v>0</v>
      </c>
      <c r="K13143" t="s">
        <v>51094</v>
      </c>
    </row>
    <row r="13144" spans="1:11" x14ac:dyDescent="0.3">
      <c r="A13144" t="s">
        <v>51095</v>
      </c>
      <c r="B13144" t="s">
        <v>51096</v>
      </c>
      <c r="C13144" t="s">
        <v>13</v>
      </c>
      <c r="D13144" t="s">
        <v>51097</v>
      </c>
      <c r="E13144" t="s">
        <v>50096</v>
      </c>
      <c r="F13144" t="s">
        <v>7325</v>
      </c>
      <c r="G13144" t="s">
        <v>42</v>
      </c>
      <c r="H13144">
        <v>0</v>
      </c>
      <c r="I13144">
        <v>0</v>
      </c>
      <c r="J13144">
        <v>0</v>
      </c>
      <c r="K13144" t="s">
        <v>51098</v>
      </c>
    </row>
    <row r="13145" spans="1:11" x14ac:dyDescent="0.3">
      <c r="A13145" t="s">
        <v>51099</v>
      </c>
      <c r="B13145" t="s">
        <v>51100</v>
      </c>
      <c r="C13145" t="s">
        <v>13</v>
      </c>
      <c r="D13145" t="s">
        <v>51101</v>
      </c>
      <c r="E13145" t="s">
        <v>50096</v>
      </c>
      <c r="F13145" t="s">
        <v>1918</v>
      </c>
      <c r="G13145" t="s">
        <v>42</v>
      </c>
      <c r="H13145">
        <v>0</v>
      </c>
      <c r="I13145">
        <v>0</v>
      </c>
      <c r="J13145">
        <v>0</v>
      </c>
      <c r="K13145" t="s">
        <v>51102</v>
      </c>
    </row>
    <row r="13146" spans="1:11" x14ac:dyDescent="0.3">
      <c r="A13146" t="s">
        <v>51103</v>
      </c>
      <c r="B13146" t="s">
        <v>51104</v>
      </c>
      <c r="C13146" t="s">
        <v>20</v>
      </c>
      <c r="D13146" t="s">
        <v>51105</v>
      </c>
      <c r="E13146" t="s">
        <v>33633</v>
      </c>
      <c r="F13146" t="s">
        <v>16732</v>
      </c>
      <c r="G13146" t="s">
        <v>1966</v>
      </c>
      <c r="H13146">
        <v>0</v>
      </c>
      <c r="I13146">
        <v>0</v>
      </c>
      <c r="J13146">
        <v>0</v>
      </c>
      <c r="K13146" t="s">
        <v>51106</v>
      </c>
    </row>
    <row r="13147" spans="1:11" x14ac:dyDescent="0.3">
      <c r="A13147" t="s">
        <v>51107</v>
      </c>
      <c r="B13147" t="s">
        <v>51108</v>
      </c>
      <c r="C13147" t="s">
        <v>20</v>
      </c>
      <c r="D13147" t="s">
        <v>51109</v>
      </c>
      <c r="E13147" t="s">
        <v>33633</v>
      </c>
      <c r="F13147" t="s">
        <v>16</v>
      </c>
      <c r="G13147" t="s">
        <v>1463</v>
      </c>
      <c r="H13147">
        <v>0</v>
      </c>
      <c r="I13147">
        <v>0</v>
      </c>
      <c r="J13147">
        <v>0</v>
      </c>
      <c r="K13147" t="s">
        <v>51110</v>
      </c>
    </row>
    <row r="13148" spans="1:11" x14ac:dyDescent="0.3">
      <c r="A13148" t="s">
        <v>51111</v>
      </c>
      <c r="B13148" t="s">
        <v>51112</v>
      </c>
      <c r="C13148" t="s">
        <v>20</v>
      </c>
      <c r="D13148" t="s">
        <v>51113</v>
      </c>
      <c r="E13148" t="s">
        <v>22</v>
      </c>
      <c r="F13148" t="s">
        <v>16</v>
      </c>
      <c r="G13148" t="s">
        <v>12342</v>
      </c>
      <c r="H13148">
        <v>0</v>
      </c>
      <c r="I13148">
        <v>0</v>
      </c>
      <c r="J13148">
        <v>0</v>
      </c>
      <c r="K13148" t="s">
        <v>51114</v>
      </c>
    </row>
    <row r="13149" spans="1:11" x14ac:dyDescent="0.3">
      <c r="A13149" t="s">
        <v>51115</v>
      </c>
      <c r="B13149" t="s">
        <v>51116</v>
      </c>
      <c r="C13149" t="s">
        <v>20</v>
      </c>
      <c r="D13149" t="s">
        <v>51117</v>
      </c>
      <c r="E13149" t="s">
        <v>22</v>
      </c>
      <c r="F13149" t="s">
        <v>6589</v>
      </c>
      <c r="G13149" t="s">
        <v>42</v>
      </c>
      <c r="H13149">
        <v>0</v>
      </c>
      <c r="I13149">
        <v>0</v>
      </c>
      <c r="J13149">
        <v>0</v>
      </c>
      <c r="K13149" t="s">
        <v>51118</v>
      </c>
    </row>
    <row r="13150" spans="1:11" x14ac:dyDescent="0.3">
      <c r="A13150" t="s">
        <v>51119</v>
      </c>
      <c r="B13150" t="s">
        <v>51120</v>
      </c>
      <c r="C13150" t="s">
        <v>27</v>
      </c>
      <c r="D13150" t="s">
        <v>51121</v>
      </c>
      <c r="E13150" t="s">
        <v>47893</v>
      </c>
      <c r="F13150" t="s">
        <v>1906</v>
      </c>
      <c r="G13150" t="s">
        <v>5218</v>
      </c>
      <c r="H13150">
        <v>0</v>
      </c>
      <c r="I13150">
        <v>0</v>
      </c>
      <c r="J13150">
        <v>0</v>
      </c>
      <c r="K13150" t="s">
        <v>51122</v>
      </c>
    </row>
    <row r="13151" spans="1:11" x14ac:dyDescent="0.3">
      <c r="A13151" t="s">
        <v>51123</v>
      </c>
      <c r="B13151" t="s">
        <v>51124</v>
      </c>
      <c r="C13151" t="s">
        <v>20</v>
      </c>
      <c r="D13151" t="s">
        <v>51125</v>
      </c>
      <c r="E13151" t="s">
        <v>33633</v>
      </c>
      <c r="F13151" t="s">
        <v>16</v>
      </c>
      <c r="G13151" t="s">
        <v>11985</v>
      </c>
      <c r="H13151">
        <v>0</v>
      </c>
      <c r="I13151">
        <v>0</v>
      </c>
      <c r="J13151">
        <v>0</v>
      </c>
      <c r="K13151" t="s">
        <v>51126</v>
      </c>
    </row>
    <row r="13152" spans="1:11" x14ac:dyDescent="0.3">
      <c r="A13152" t="s">
        <v>51127</v>
      </c>
      <c r="C13152" t="s">
        <v>27</v>
      </c>
      <c r="D13152" t="s">
        <v>51128</v>
      </c>
      <c r="E13152" t="s">
        <v>47893</v>
      </c>
      <c r="F13152" t="s">
        <v>16</v>
      </c>
      <c r="G13152" t="s">
        <v>274</v>
      </c>
      <c r="H13152">
        <v>0</v>
      </c>
      <c r="I13152">
        <v>0</v>
      </c>
      <c r="J13152">
        <v>0</v>
      </c>
      <c r="K13152" t="s">
        <v>51129</v>
      </c>
    </row>
    <row r="13153" spans="1:11" x14ac:dyDescent="0.3">
      <c r="A13153" t="s">
        <v>51130</v>
      </c>
      <c r="C13153" t="s">
        <v>13</v>
      </c>
      <c r="D13153" t="s">
        <v>51131</v>
      </c>
      <c r="E13153" t="s">
        <v>50096</v>
      </c>
      <c r="F13153" t="s">
        <v>16</v>
      </c>
      <c r="G13153" t="s">
        <v>1271</v>
      </c>
      <c r="H13153">
        <v>0</v>
      </c>
      <c r="I13153">
        <v>0</v>
      </c>
      <c r="J13153">
        <v>0</v>
      </c>
      <c r="K13153" t="s">
        <v>51132</v>
      </c>
    </row>
    <row r="13154" spans="1:11" x14ac:dyDescent="0.3">
      <c r="A13154" t="s">
        <v>51133</v>
      </c>
      <c r="B13154" t="s">
        <v>51134</v>
      </c>
      <c r="C13154" t="s">
        <v>13</v>
      </c>
      <c r="D13154" t="s">
        <v>51135</v>
      </c>
      <c r="E13154" t="s">
        <v>50096</v>
      </c>
      <c r="F13154" t="s">
        <v>19246</v>
      </c>
      <c r="G13154" t="s">
        <v>42</v>
      </c>
      <c r="H13154">
        <v>0</v>
      </c>
      <c r="I13154">
        <v>0</v>
      </c>
      <c r="J13154">
        <v>0</v>
      </c>
      <c r="K13154" t="s">
        <v>51136</v>
      </c>
    </row>
    <row r="13155" spans="1:11" x14ac:dyDescent="0.3">
      <c r="A13155" t="s">
        <v>51137</v>
      </c>
      <c r="B13155" t="s">
        <v>31910</v>
      </c>
      <c r="C13155" t="s">
        <v>13</v>
      </c>
      <c r="D13155" t="s">
        <v>51138</v>
      </c>
      <c r="E13155" t="s">
        <v>50096</v>
      </c>
      <c r="F13155" t="s">
        <v>16</v>
      </c>
      <c r="G13155" t="s">
        <v>7277</v>
      </c>
      <c r="H13155">
        <v>0</v>
      </c>
      <c r="I13155">
        <v>0</v>
      </c>
      <c r="J13155">
        <v>0</v>
      </c>
      <c r="K13155" t="s">
        <v>51139</v>
      </c>
    </row>
    <row r="13156" spans="1:11" x14ac:dyDescent="0.3">
      <c r="A13156" t="s">
        <v>51140</v>
      </c>
      <c r="B13156" t="s">
        <v>51141</v>
      </c>
      <c r="C13156" t="s">
        <v>1159</v>
      </c>
      <c r="D13156" t="s">
        <v>51142</v>
      </c>
      <c r="E13156" t="s">
        <v>10552</v>
      </c>
      <c r="F13156" t="s">
        <v>16</v>
      </c>
      <c r="G13156" t="s">
        <v>5097</v>
      </c>
      <c r="H13156">
        <v>0</v>
      </c>
      <c r="I13156">
        <v>0</v>
      </c>
      <c r="J13156">
        <v>0</v>
      </c>
      <c r="K13156" t="s">
        <v>51143</v>
      </c>
    </row>
    <row r="13157" spans="1:11" x14ac:dyDescent="0.3">
      <c r="A13157" t="s">
        <v>51144</v>
      </c>
      <c r="C13157" t="s">
        <v>13</v>
      </c>
      <c r="D13157" t="s">
        <v>51145</v>
      </c>
      <c r="E13157" t="s">
        <v>50096</v>
      </c>
      <c r="F13157" t="s">
        <v>16</v>
      </c>
      <c r="G13157" t="s">
        <v>42</v>
      </c>
      <c r="H13157">
        <v>0</v>
      </c>
      <c r="I13157">
        <v>0</v>
      </c>
      <c r="J13157">
        <v>0</v>
      </c>
      <c r="K13157" t="s">
        <v>51146</v>
      </c>
    </row>
    <row r="13158" spans="1:11" x14ac:dyDescent="0.3">
      <c r="A13158" t="s">
        <v>51147</v>
      </c>
      <c r="B13158" t="s">
        <v>17690</v>
      </c>
      <c r="C13158" t="s">
        <v>13</v>
      </c>
      <c r="D13158" t="s">
        <v>51148</v>
      </c>
      <c r="E13158" t="s">
        <v>50096</v>
      </c>
      <c r="F13158" t="s">
        <v>16</v>
      </c>
      <c r="G13158" t="s">
        <v>1612</v>
      </c>
      <c r="H13158">
        <v>0</v>
      </c>
      <c r="I13158">
        <v>0</v>
      </c>
      <c r="J13158">
        <v>0</v>
      </c>
      <c r="K13158" t="s">
        <v>51149</v>
      </c>
    </row>
    <row r="13159" spans="1:11" x14ac:dyDescent="0.3">
      <c r="A13159" t="s">
        <v>51150</v>
      </c>
      <c r="B13159" t="s">
        <v>51151</v>
      </c>
      <c r="C13159" t="s">
        <v>13</v>
      </c>
      <c r="D13159" t="s">
        <v>51152</v>
      </c>
      <c r="E13159" t="s">
        <v>50096</v>
      </c>
      <c r="F13159" t="s">
        <v>16</v>
      </c>
      <c r="G13159" t="s">
        <v>9067</v>
      </c>
      <c r="H13159">
        <v>0</v>
      </c>
      <c r="I13159">
        <v>0</v>
      </c>
      <c r="J13159">
        <v>0</v>
      </c>
      <c r="K13159" t="s">
        <v>51153</v>
      </c>
    </row>
    <row r="13160" spans="1:11" x14ac:dyDescent="0.3">
      <c r="A13160" t="s">
        <v>51154</v>
      </c>
      <c r="B13160" t="s">
        <v>51155</v>
      </c>
      <c r="C13160" t="s">
        <v>13</v>
      </c>
      <c r="D13160" t="s">
        <v>51156</v>
      </c>
      <c r="E13160" t="s">
        <v>50096</v>
      </c>
      <c r="F13160" t="s">
        <v>5326</v>
      </c>
      <c r="G13160" t="s">
        <v>42</v>
      </c>
      <c r="H13160">
        <v>0</v>
      </c>
      <c r="I13160">
        <v>0</v>
      </c>
      <c r="J13160">
        <v>0</v>
      </c>
      <c r="K13160" t="s">
        <v>51157</v>
      </c>
    </row>
    <row r="13161" spans="1:11" x14ac:dyDescent="0.3">
      <c r="A13161" t="s">
        <v>51158</v>
      </c>
      <c r="B13161" t="s">
        <v>51159</v>
      </c>
      <c r="C13161" t="s">
        <v>13</v>
      </c>
      <c r="D13161" t="s">
        <v>51160</v>
      </c>
      <c r="E13161" t="s">
        <v>50096</v>
      </c>
      <c r="F13161" t="s">
        <v>16</v>
      </c>
      <c r="G13161" t="s">
        <v>51161</v>
      </c>
      <c r="H13161">
        <v>0</v>
      </c>
      <c r="I13161">
        <v>0</v>
      </c>
      <c r="J13161">
        <v>0</v>
      </c>
      <c r="K13161" t="s">
        <v>51162</v>
      </c>
    </row>
    <row r="13162" spans="1:11" x14ac:dyDescent="0.3">
      <c r="A13162" t="s">
        <v>51163</v>
      </c>
      <c r="B13162" t="s">
        <v>51164</v>
      </c>
      <c r="C13162" t="s">
        <v>558</v>
      </c>
      <c r="D13162" t="s">
        <v>51165</v>
      </c>
      <c r="E13162" t="s">
        <v>630</v>
      </c>
      <c r="F13162" t="s">
        <v>14582</v>
      </c>
      <c r="G13162" t="s">
        <v>42</v>
      </c>
      <c r="H13162">
        <v>0</v>
      </c>
      <c r="I13162">
        <v>0</v>
      </c>
      <c r="J13162">
        <v>0</v>
      </c>
      <c r="K13162" t="s">
        <v>51166</v>
      </c>
    </row>
    <row r="13163" spans="1:11" x14ac:dyDescent="0.3">
      <c r="A13163" t="s">
        <v>51167</v>
      </c>
      <c r="B13163" t="s">
        <v>51168</v>
      </c>
      <c r="C13163" t="s">
        <v>13</v>
      </c>
      <c r="D13163" t="s">
        <v>51169</v>
      </c>
      <c r="E13163" t="s">
        <v>50096</v>
      </c>
      <c r="F13163" t="s">
        <v>16</v>
      </c>
      <c r="G13163" t="s">
        <v>21602</v>
      </c>
      <c r="H13163">
        <v>0</v>
      </c>
      <c r="I13163">
        <v>0</v>
      </c>
      <c r="J13163">
        <v>0</v>
      </c>
      <c r="K13163" t="s">
        <v>51170</v>
      </c>
    </row>
    <row r="13164" spans="1:11" x14ac:dyDescent="0.3">
      <c r="A13164" t="s">
        <v>51171</v>
      </c>
      <c r="B13164" t="s">
        <v>51172</v>
      </c>
      <c r="C13164" t="s">
        <v>13</v>
      </c>
      <c r="D13164" t="s">
        <v>51173</v>
      </c>
      <c r="E13164" t="s">
        <v>50096</v>
      </c>
      <c r="F13164" t="s">
        <v>7594</v>
      </c>
      <c r="G13164" t="s">
        <v>9067</v>
      </c>
      <c r="H13164">
        <v>0</v>
      </c>
      <c r="I13164">
        <v>0</v>
      </c>
      <c r="J13164">
        <v>0</v>
      </c>
      <c r="K13164" t="s">
        <v>51174</v>
      </c>
    </row>
    <row r="13165" spans="1:11" x14ac:dyDescent="0.3">
      <c r="A13165" t="s">
        <v>51175</v>
      </c>
      <c r="B13165" t="s">
        <v>51176</v>
      </c>
      <c r="C13165" t="s">
        <v>13</v>
      </c>
      <c r="D13165" t="s">
        <v>51177</v>
      </c>
      <c r="E13165" t="s">
        <v>50096</v>
      </c>
      <c r="F13165" t="s">
        <v>16</v>
      </c>
      <c r="G13165" t="s">
        <v>4543</v>
      </c>
      <c r="H13165">
        <v>0</v>
      </c>
      <c r="I13165">
        <v>0</v>
      </c>
      <c r="J13165">
        <v>0</v>
      </c>
      <c r="K13165" t="s">
        <v>51178</v>
      </c>
    </row>
    <row r="13166" spans="1:11" x14ac:dyDescent="0.3">
      <c r="A13166" t="s">
        <v>51179</v>
      </c>
      <c r="B13166" t="s">
        <v>51180</v>
      </c>
      <c r="C13166" t="s">
        <v>13</v>
      </c>
      <c r="D13166" t="s">
        <v>51181</v>
      </c>
      <c r="E13166" t="s">
        <v>50096</v>
      </c>
      <c r="F13166" t="s">
        <v>16</v>
      </c>
      <c r="G13166" t="s">
        <v>1271</v>
      </c>
      <c r="H13166">
        <v>0</v>
      </c>
      <c r="I13166">
        <v>0</v>
      </c>
      <c r="J13166">
        <v>0</v>
      </c>
      <c r="K13166" t="s">
        <v>51182</v>
      </c>
    </row>
    <row r="13167" spans="1:11" x14ac:dyDescent="0.3">
      <c r="A13167" t="s">
        <v>51183</v>
      </c>
      <c r="B13167" t="s">
        <v>51184</v>
      </c>
      <c r="C13167" t="s">
        <v>13</v>
      </c>
      <c r="D13167" t="s">
        <v>51185</v>
      </c>
      <c r="E13167" t="s">
        <v>50096</v>
      </c>
      <c r="F13167" t="s">
        <v>870</v>
      </c>
      <c r="G13167" t="s">
        <v>12703</v>
      </c>
      <c r="H13167">
        <v>0</v>
      </c>
      <c r="I13167">
        <v>0</v>
      </c>
      <c r="J13167">
        <v>0</v>
      </c>
      <c r="K13167" t="s">
        <v>51186</v>
      </c>
    </row>
    <row r="13168" spans="1:11" x14ac:dyDescent="0.3">
      <c r="A13168" t="s">
        <v>51187</v>
      </c>
      <c r="C13168" t="s">
        <v>13</v>
      </c>
      <c r="D13168" t="e">
        <f>잔상.</f>
        <v>#NAME?</v>
      </c>
      <c r="E13168" t="s">
        <v>50096</v>
      </c>
      <c r="F13168" t="s">
        <v>10428</v>
      </c>
      <c r="G13168" t="s">
        <v>42</v>
      </c>
      <c r="H13168">
        <v>0</v>
      </c>
      <c r="I13168">
        <v>0</v>
      </c>
      <c r="J13168">
        <v>0</v>
      </c>
      <c r="K13168" t="s">
        <v>51188</v>
      </c>
    </row>
    <row r="13169" spans="1:11" x14ac:dyDescent="0.3">
      <c r="A13169" t="s">
        <v>51189</v>
      </c>
      <c r="C13169" t="s">
        <v>13</v>
      </c>
      <c r="D13169" t="e">
        <f>가청주파수.</f>
        <v>#NAME?</v>
      </c>
      <c r="E13169" t="s">
        <v>50096</v>
      </c>
      <c r="F13169" t="s">
        <v>6803</v>
      </c>
      <c r="G13169" t="s">
        <v>42</v>
      </c>
      <c r="H13169">
        <v>0</v>
      </c>
      <c r="I13169">
        <v>0</v>
      </c>
      <c r="J13169">
        <v>0</v>
      </c>
      <c r="K13169" t="s">
        <v>51190</v>
      </c>
    </row>
    <row r="13170" spans="1:11" x14ac:dyDescent="0.3">
      <c r="A13170" t="s">
        <v>51191</v>
      </c>
      <c r="B13170" t="s">
        <v>51192</v>
      </c>
      <c r="C13170" t="s">
        <v>13</v>
      </c>
      <c r="D13170" t="s">
        <v>51193</v>
      </c>
      <c r="E13170" t="s">
        <v>50096</v>
      </c>
      <c r="F13170" t="s">
        <v>16</v>
      </c>
      <c r="G13170" t="s">
        <v>2951</v>
      </c>
      <c r="H13170">
        <v>0</v>
      </c>
      <c r="I13170">
        <v>0</v>
      </c>
      <c r="J13170">
        <v>0</v>
      </c>
      <c r="K13170" t="s">
        <v>51194</v>
      </c>
    </row>
    <row r="13171" spans="1:11" x14ac:dyDescent="0.3">
      <c r="A13171" t="s">
        <v>51195</v>
      </c>
      <c r="B13171" t="s">
        <v>51196</v>
      </c>
      <c r="C13171" t="s">
        <v>20</v>
      </c>
      <c r="D13171" t="s">
        <v>51197</v>
      </c>
      <c r="E13171" t="s">
        <v>33633</v>
      </c>
      <c r="F13171" t="s">
        <v>16</v>
      </c>
      <c r="G13171" t="s">
        <v>11985</v>
      </c>
      <c r="H13171">
        <v>0</v>
      </c>
      <c r="I13171">
        <v>0</v>
      </c>
      <c r="J13171">
        <v>0</v>
      </c>
      <c r="K13171" t="s">
        <v>51198</v>
      </c>
    </row>
    <row r="13172" spans="1:11" x14ac:dyDescent="0.3">
      <c r="A13172" t="s">
        <v>51199</v>
      </c>
      <c r="B13172" t="s">
        <v>51200</v>
      </c>
      <c r="C13172" t="s">
        <v>13</v>
      </c>
      <c r="D13172" t="s">
        <v>51201</v>
      </c>
      <c r="E13172" t="s">
        <v>50096</v>
      </c>
      <c r="F13172" t="s">
        <v>7555</v>
      </c>
      <c r="G13172" t="s">
        <v>42</v>
      </c>
      <c r="H13172">
        <v>0</v>
      </c>
      <c r="I13172">
        <v>0</v>
      </c>
      <c r="J13172">
        <v>0</v>
      </c>
      <c r="K13172" t="s">
        <v>51202</v>
      </c>
    </row>
    <row r="13173" spans="1:11" x14ac:dyDescent="0.3">
      <c r="A13173" t="s">
        <v>51203</v>
      </c>
      <c r="B13173" t="s">
        <v>51204</v>
      </c>
      <c r="C13173" t="s">
        <v>147</v>
      </c>
      <c r="D13173" t="s">
        <v>51205</v>
      </c>
      <c r="E13173" t="s">
        <v>4768</v>
      </c>
      <c r="F13173" t="s">
        <v>14941</v>
      </c>
      <c r="G13173" t="s">
        <v>4712</v>
      </c>
      <c r="H13173">
        <v>0</v>
      </c>
      <c r="I13173">
        <v>0</v>
      </c>
      <c r="J13173">
        <v>0</v>
      </c>
      <c r="K13173" t="s">
        <v>51206</v>
      </c>
    </row>
    <row r="13174" spans="1:11" x14ac:dyDescent="0.3">
      <c r="A13174" t="s">
        <v>51207</v>
      </c>
      <c r="B13174" t="s">
        <v>51208</v>
      </c>
      <c r="C13174" t="s">
        <v>13</v>
      </c>
      <c r="D13174" t="s">
        <v>51209</v>
      </c>
      <c r="E13174" t="s">
        <v>50096</v>
      </c>
      <c r="F13174" t="s">
        <v>22103</v>
      </c>
      <c r="G13174" t="s">
        <v>8377</v>
      </c>
      <c r="H13174">
        <v>0</v>
      </c>
      <c r="I13174">
        <v>0</v>
      </c>
      <c r="J13174">
        <v>0</v>
      </c>
      <c r="K13174" t="s">
        <v>51210</v>
      </c>
    </row>
    <row r="13175" spans="1:11" x14ac:dyDescent="0.3">
      <c r="A13175" t="s">
        <v>51211</v>
      </c>
      <c r="B13175" t="s">
        <v>51212</v>
      </c>
      <c r="C13175" t="s">
        <v>20</v>
      </c>
      <c r="D13175" t="s">
        <v>51213</v>
      </c>
      <c r="E13175" t="s">
        <v>33633</v>
      </c>
      <c r="F13175" t="s">
        <v>1467</v>
      </c>
      <c r="G13175" t="s">
        <v>3479</v>
      </c>
      <c r="H13175">
        <v>0</v>
      </c>
      <c r="I13175">
        <v>0</v>
      </c>
      <c r="J13175">
        <v>0</v>
      </c>
      <c r="K13175" t="s">
        <v>51214</v>
      </c>
    </row>
    <row r="13176" spans="1:11" x14ac:dyDescent="0.3">
      <c r="A13176" t="s">
        <v>51215</v>
      </c>
      <c r="B13176" t="s">
        <v>51216</v>
      </c>
      <c r="C13176" t="s">
        <v>20</v>
      </c>
      <c r="D13176" t="s">
        <v>51217</v>
      </c>
      <c r="E13176" t="s">
        <v>33633</v>
      </c>
      <c r="F13176" t="s">
        <v>2286</v>
      </c>
      <c r="G13176" t="s">
        <v>1756</v>
      </c>
      <c r="H13176">
        <v>0</v>
      </c>
      <c r="I13176">
        <v>0</v>
      </c>
      <c r="J13176">
        <v>0</v>
      </c>
      <c r="K13176" t="s">
        <v>51218</v>
      </c>
    </row>
    <row r="13177" spans="1:11" x14ac:dyDescent="0.3">
      <c r="A13177" t="s">
        <v>51219</v>
      </c>
      <c r="B13177" t="s">
        <v>51220</v>
      </c>
      <c r="C13177" t="s">
        <v>20</v>
      </c>
      <c r="D13177" t="s">
        <v>51221</v>
      </c>
      <c r="E13177" t="s">
        <v>33633</v>
      </c>
      <c r="F13177" t="s">
        <v>16</v>
      </c>
      <c r="G13177" t="s">
        <v>3050</v>
      </c>
      <c r="H13177">
        <v>0</v>
      </c>
      <c r="I13177">
        <v>0</v>
      </c>
      <c r="J13177">
        <v>0</v>
      </c>
      <c r="K13177" t="s">
        <v>51222</v>
      </c>
    </row>
    <row r="13178" spans="1:11" x14ac:dyDescent="0.3">
      <c r="A13178" t="s">
        <v>51223</v>
      </c>
      <c r="B13178" t="s">
        <v>51224</v>
      </c>
      <c r="C13178" t="s">
        <v>13</v>
      </c>
      <c r="D13178" t="s">
        <v>51225</v>
      </c>
      <c r="E13178" t="s">
        <v>50096</v>
      </c>
      <c r="F13178" t="s">
        <v>1788</v>
      </c>
      <c r="G13178" t="s">
        <v>3656</v>
      </c>
      <c r="H13178">
        <v>0</v>
      </c>
      <c r="I13178">
        <v>0</v>
      </c>
      <c r="J13178">
        <v>0</v>
      </c>
      <c r="K13178" t="s">
        <v>51226</v>
      </c>
    </row>
    <row r="13179" spans="1:11" x14ac:dyDescent="0.3">
      <c r="A13179" t="s">
        <v>51227</v>
      </c>
      <c r="B13179" t="s">
        <v>51228</v>
      </c>
      <c r="C13179" t="s">
        <v>13</v>
      </c>
      <c r="D13179" t="s">
        <v>51229</v>
      </c>
      <c r="E13179" t="s">
        <v>50096</v>
      </c>
      <c r="F13179" t="s">
        <v>16</v>
      </c>
      <c r="G13179" t="s">
        <v>6057</v>
      </c>
      <c r="H13179">
        <v>0</v>
      </c>
      <c r="I13179">
        <v>0</v>
      </c>
      <c r="J13179">
        <v>0</v>
      </c>
      <c r="K13179" t="s">
        <v>51230</v>
      </c>
    </row>
    <row r="13180" spans="1:11" x14ac:dyDescent="0.3">
      <c r="A13180" t="s">
        <v>51231</v>
      </c>
      <c r="B13180" t="s">
        <v>51232</v>
      </c>
      <c r="C13180" t="s">
        <v>13</v>
      </c>
      <c r="D13180" t="s">
        <v>51233</v>
      </c>
      <c r="E13180" t="s">
        <v>50096</v>
      </c>
      <c r="F13180" t="s">
        <v>16</v>
      </c>
      <c r="G13180" t="s">
        <v>13712</v>
      </c>
      <c r="H13180">
        <v>0</v>
      </c>
      <c r="I13180">
        <v>0</v>
      </c>
      <c r="J13180">
        <v>0</v>
      </c>
      <c r="K13180" t="s">
        <v>51234</v>
      </c>
    </row>
    <row r="13181" spans="1:11" x14ac:dyDescent="0.3">
      <c r="A13181" t="s">
        <v>51235</v>
      </c>
      <c r="B13181" t="s">
        <v>51236</v>
      </c>
      <c r="C13181" t="s">
        <v>13</v>
      </c>
      <c r="D13181" t="s">
        <v>51237</v>
      </c>
      <c r="E13181" t="s">
        <v>50096</v>
      </c>
      <c r="F13181" t="s">
        <v>16</v>
      </c>
      <c r="G13181" t="s">
        <v>9108</v>
      </c>
      <c r="H13181">
        <v>0</v>
      </c>
      <c r="I13181">
        <v>0</v>
      </c>
      <c r="J13181">
        <v>0</v>
      </c>
      <c r="K13181" t="s">
        <v>51238</v>
      </c>
    </row>
    <row r="13182" spans="1:11" x14ac:dyDescent="0.3">
      <c r="A13182" t="s">
        <v>51239</v>
      </c>
      <c r="B13182" t="s">
        <v>51240</v>
      </c>
      <c r="C13182" t="s">
        <v>13</v>
      </c>
      <c r="D13182" t="s">
        <v>51241</v>
      </c>
      <c r="E13182" t="s">
        <v>50096</v>
      </c>
      <c r="F13182" t="s">
        <v>16</v>
      </c>
      <c r="G13182" t="s">
        <v>2618</v>
      </c>
      <c r="H13182">
        <v>0</v>
      </c>
      <c r="I13182">
        <v>0</v>
      </c>
      <c r="J13182">
        <v>0</v>
      </c>
      <c r="K13182" t="s">
        <v>51242</v>
      </c>
    </row>
    <row r="13183" spans="1:11" x14ac:dyDescent="0.3">
      <c r="A13183" t="s">
        <v>51243</v>
      </c>
      <c r="B13183" t="s">
        <v>51244</v>
      </c>
      <c r="C13183" t="s">
        <v>13</v>
      </c>
      <c r="D13183" t="s">
        <v>51245</v>
      </c>
      <c r="E13183" t="s">
        <v>50096</v>
      </c>
      <c r="F13183" t="s">
        <v>16</v>
      </c>
      <c r="G13183" t="s">
        <v>51246</v>
      </c>
      <c r="H13183">
        <v>0</v>
      </c>
      <c r="I13183">
        <v>0</v>
      </c>
      <c r="J13183">
        <v>0</v>
      </c>
      <c r="K13183" t="s">
        <v>51247</v>
      </c>
    </row>
    <row r="13184" spans="1:11" x14ac:dyDescent="0.3">
      <c r="A13184" t="s">
        <v>51248</v>
      </c>
      <c r="B13184" t="s">
        <v>51249</v>
      </c>
      <c r="C13184" t="s">
        <v>13</v>
      </c>
      <c r="D13184" t="s">
        <v>51250</v>
      </c>
      <c r="E13184" t="s">
        <v>15</v>
      </c>
      <c r="F13184" t="s">
        <v>41</v>
      </c>
      <c r="G13184" t="s">
        <v>42</v>
      </c>
      <c r="H13184">
        <v>0</v>
      </c>
      <c r="I13184">
        <v>0</v>
      </c>
      <c r="J13184">
        <v>0</v>
      </c>
      <c r="K13184" t="s">
        <v>51251</v>
      </c>
    </row>
    <row r="13185" spans="1:11" x14ac:dyDescent="0.3">
      <c r="A13185" t="s">
        <v>51252</v>
      </c>
      <c r="B13185" t="s">
        <v>51253</v>
      </c>
      <c r="C13185" t="s">
        <v>13</v>
      </c>
      <c r="D13185" t="s">
        <v>51254</v>
      </c>
      <c r="E13185" t="s">
        <v>50096</v>
      </c>
      <c r="F13185" t="s">
        <v>16</v>
      </c>
      <c r="G13185" t="s">
        <v>3272</v>
      </c>
      <c r="H13185">
        <v>0</v>
      </c>
      <c r="I13185">
        <v>0</v>
      </c>
      <c r="J13185">
        <v>0</v>
      </c>
      <c r="K13185" t="s">
        <v>51255</v>
      </c>
    </row>
    <row r="13186" spans="1:11" x14ac:dyDescent="0.3">
      <c r="A13186" t="s">
        <v>51256</v>
      </c>
      <c r="B13186" t="s">
        <v>51257</v>
      </c>
      <c r="C13186" t="s">
        <v>13</v>
      </c>
      <c r="D13186" t="s">
        <v>51258</v>
      </c>
      <c r="E13186" t="s">
        <v>50096</v>
      </c>
      <c r="F13186" t="s">
        <v>16</v>
      </c>
      <c r="G13186" t="s">
        <v>6057</v>
      </c>
      <c r="H13186">
        <v>0</v>
      </c>
      <c r="I13186">
        <v>0</v>
      </c>
      <c r="J13186">
        <v>0</v>
      </c>
      <c r="K13186" t="s">
        <v>51259</v>
      </c>
    </row>
    <row r="13187" spans="1:11" x14ac:dyDescent="0.3">
      <c r="A13187" t="s">
        <v>51260</v>
      </c>
      <c r="B13187" t="s">
        <v>51261</v>
      </c>
      <c r="C13187" t="s">
        <v>13</v>
      </c>
      <c r="E13187" t="s">
        <v>50096</v>
      </c>
      <c r="F13187" t="s">
        <v>982</v>
      </c>
      <c r="G13187" t="s">
        <v>42</v>
      </c>
      <c r="H13187">
        <v>0</v>
      </c>
      <c r="I13187">
        <v>0</v>
      </c>
      <c r="J13187">
        <v>0</v>
      </c>
      <c r="K13187" t="s">
        <v>51262</v>
      </c>
    </row>
    <row r="13188" spans="1:11" x14ac:dyDescent="0.3">
      <c r="A13188" t="s">
        <v>51263</v>
      </c>
      <c r="B13188" t="s">
        <v>51264</v>
      </c>
      <c r="C13188" t="s">
        <v>13</v>
      </c>
      <c r="D13188" t="s">
        <v>51265</v>
      </c>
      <c r="E13188" t="s">
        <v>50096</v>
      </c>
      <c r="F13188" t="s">
        <v>16284</v>
      </c>
      <c r="G13188" t="s">
        <v>42</v>
      </c>
      <c r="H13188">
        <v>0</v>
      </c>
      <c r="I13188">
        <v>0</v>
      </c>
      <c r="J13188">
        <v>0</v>
      </c>
      <c r="K13188" t="s">
        <v>51266</v>
      </c>
    </row>
    <row r="13189" spans="1:11" x14ac:dyDescent="0.3">
      <c r="A13189" t="s">
        <v>51267</v>
      </c>
      <c r="B13189" t="s">
        <v>51268</v>
      </c>
      <c r="C13189" t="s">
        <v>13</v>
      </c>
      <c r="D13189" t="s">
        <v>51269</v>
      </c>
      <c r="E13189" t="s">
        <v>50096</v>
      </c>
      <c r="F13189" t="s">
        <v>24156</v>
      </c>
      <c r="G13189" t="s">
        <v>817</v>
      </c>
      <c r="H13189">
        <v>0</v>
      </c>
      <c r="I13189">
        <v>0</v>
      </c>
      <c r="J13189">
        <v>0</v>
      </c>
      <c r="K13189" t="s">
        <v>51270</v>
      </c>
    </row>
    <row r="13190" spans="1:11" x14ac:dyDescent="0.3">
      <c r="A13190" t="s">
        <v>51271</v>
      </c>
      <c r="B13190" t="s">
        <v>51272</v>
      </c>
      <c r="C13190" t="s">
        <v>20</v>
      </c>
      <c r="D13190" t="s">
        <v>51273</v>
      </c>
      <c r="E13190" t="s">
        <v>33633</v>
      </c>
      <c r="F13190" t="s">
        <v>8797</v>
      </c>
      <c r="G13190" t="s">
        <v>2715</v>
      </c>
      <c r="H13190">
        <v>0</v>
      </c>
      <c r="I13190">
        <v>0</v>
      </c>
      <c r="J13190">
        <v>0</v>
      </c>
      <c r="K13190" t="s">
        <v>51274</v>
      </c>
    </row>
    <row r="13191" spans="1:11" x14ac:dyDescent="0.3">
      <c r="A13191" t="s">
        <v>51275</v>
      </c>
      <c r="B13191" t="s">
        <v>51276</v>
      </c>
      <c r="C13191" t="s">
        <v>20</v>
      </c>
      <c r="D13191" t="s">
        <v>51277</v>
      </c>
      <c r="E13191" t="s">
        <v>33633</v>
      </c>
      <c r="F13191" t="s">
        <v>4174</v>
      </c>
      <c r="G13191" t="s">
        <v>42</v>
      </c>
      <c r="H13191">
        <v>0</v>
      </c>
      <c r="I13191">
        <v>0</v>
      </c>
      <c r="J13191">
        <v>0</v>
      </c>
      <c r="K13191" t="s">
        <v>51278</v>
      </c>
    </row>
    <row r="13192" spans="1:11" x14ac:dyDescent="0.3">
      <c r="A13192" t="s">
        <v>51279</v>
      </c>
      <c r="B13192" t="s">
        <v>51280</v>
      </c>
      <c r="C13192" t="s">
        <v>20</v>
      </c>
      <c r="D13192" t="s">
        <v>51281</v>
      </c>
      <c r="E13192" t="s">
        <v>33633</v>
      </c>
      <c r="F13192" t="s">
        <v>968</v>
      </c>
      <c r="G13192" t="s">
        <v>42</v>
      </c>
      <c r="H13192">
        <v>0</v>
      </c>
      <c r="I13192">
        <v>0</v>
      </c>
      <c r="J13192">
        <v>0</v>
      </c>
      <c r="K13192" t="s">
        <v>51282</v>
      </c>
    </row>
    <row r="13193" spans="1:11" x14ac:dyDescent="0.3">
      <c r="A13193" t="s">
        <v>51283</v>
      </c>
      <c r="B13193" t="s">
        <v>51284</v>
      </c>
      <c r="C13193" t="s">
        <v>13</v>
      </c>
      <c r="D13193" t="s">
        <v>51285</v>
      </c>
      <c r="E13193" t="s">
        <v>50096</v>
      </c>
      <c r="F13193" t="s">
        <v>870</v>
      </c>
      <c r="G13193" t="s">
        <v>33257</v>
      </c>
      <c r="H13193">
        <v>0</v>
      </c>
      <c r="I13193">
        <v>0</v>
      </c>
      <c r="J13193">
        <v>0</v>
      </c>
      <c r="K13193" t="s">
        <v>51286</v>
      </c>
    </row>
    <row r="13194" spans="1:11" x14ac:dyDescent="0.3">
      <c r="A13194" t="s">
        <v>51287</v>
      </c>
      <c r="B13194" t="s">
        <v>51288</v>
      </c>
      <c r="C13194" t="s">
        <v>20</v>
      </c>
      <c r="D13194" t="s">
        <v>51289</v>
      </c>
      <c r="E13194" t="s">
        <v>33633</v>
      </c>
      <c r="F13194" t="s">
        <v>7017</v>
      </c>
      <c r="G13194" t="s">
        <v>1894</v>
      </c>
      <c r="H13194">
        <v>0</v>
      </c>
      <c r="I13194">
        <v>0</v>
      </c>
      <c r="J13194">
        <v>0</v>
      </c>
      <c r="K13194" t="s">
        <v>51290</v>
      </c>
    </row>
    <row r="13195" spans="1:11" x14ac:dyDescent="0.3">
      <c r="A13195" t="s">
        <v>51291</v>
      </c>
      <c r="B13195" t="s">
        <v>51292</v>
      </c>
      <c r="C13195" t="s">
        <v>558</v>
      </c>
      <c r="D13195" t="s">
        <v>51293</v>
      </c>
      <c r="E13195" t="s">
        <v>630</v>
      </c>
      <c r="F13195" t="s">
        <v>4174</v>
      </c>
      <c r="G13195" t="s">
        <v>8767</v>
      </c>
      <c r="H13195">
        <v>0</v>
      </c>
      <c r="I13195">
        <v>0</v>
      </c>
      <c r="J13195">
        <v>0</v>
      </c>
      <c r="K13195" t="s">
        <v>51294</v>
      </c>
    </row>
    <row r="13196" spans="1:11" x14ac:dyDescent="0.3">
      <c r="A13196" t="s">
        <v>51295</v>
      </c>
      <c r="B13196" t="s">
        <v>51296</v>
      </c>
      <c r="C13196" t="s">
        <v>13</v>
      </c>
      <c r="D13196" t="s">
        <v>51297</v>
      </c>
      <c r="E13196" t="s">
        <v>50096</v>
      </c>
      <c r="F13196" t="s">
        <v>16</v>
      </c>
      <c r="G13196" t="s">
        <v>364</v>
      </c>
      <c r="H13196">
        <v>0</v>
      </c>
      <c r="I13196">
        <v>0</v>
      </c>
      <c r="J13196">
        <v>0</v>
      </c>
      <c r="K13196" t="s">
        <v>51298</v>
      </c>
    </row>
    <row r="13197" spans="1:11" x14ac:dyDescent="0.3">
      <c r="A13197" t="s">
        <v>51299</v>
      </c>
      <c r="B13197" t="s">
        <v>51300</v>
      </c>
      <c r="C13197" t="s">
        <v>13</v>
      </c>
      <c r="D13197" t="s">
        <v>51301</v>
      </c>
      <c r="E13197" t="s">
        <v>50096</v>
      </c>
      <c r="F13197" t="s">
        <v>51302</v>
      </c>
      <c r="G13197" t="s">
        <v>42</v>
      </c>
      <c r="H13197">
        <v>0</v>
      </c>
      <c r="I13197">
        <v>0</v>
      </c>
      <c r="J13197">
        <v>0</v>
      </c>
      <c r="K13197" t="s">
        <v>51303</v>
      </c>
    </row>
    <row r="13198" spans="1:11" x14ac:dyDescent="0.3">
      <c r="A13198" t="s">
        <v>51304</v>
      </c>
      <c r="B13198" t="s">
        <v>51305</v>
      </c>
      <c r="C13198" t="s">
        <v>13</v>
      </c>
      <c r="D13198" t="s">
        <v>51306</v>
      </c>
      <c r="E13198" t="s">
        <v>50096</v>
      </c>
      <c r="F13198" t="s">
        <v>11136</v>
      </c>
      <c r="G13198" t="s">
        <v>42</v>
      </c>
      <c r="H13198">
        <v>0</v>
      </c>
      <c r="I13198">
        <v>0</v>
      </c>
      <c r="J13198">
        <v>0</v>
      </c>
      <c r="K13198" t="s">
        <v>51307</v>
      </c>
    </row>
    <row r="13199" spans="1:11" x14ac:dyDescent="0.3">
      <c r="A13199" t="s">
        <v>51308</v>
      </c>
      <c r="B13199" t="s">
        <v>51309</v>
      </c>
      <c r="C13199" t="s">
        <v>13</v>
      </c>
      <c r="D13199" t="s">
        <v>51310</v>
      </c>
      <c r="E13199" t="s">
        <v>50096</v>
      </c>
      <c r="F13199" t="s">
        <v>5760</v>
      </c>
      <c r="G13199" t="s">
        <v>42</v>
      </c>
      <c r="H13199">
        <v>0</v>
      </c>
      <c r="I13199">
        <v>0</v>
      </c>
      <c r="J13199">
        <v>0</v>
      </c>
      <c r="K13199" t="s">
        <v>51311</v>
      </c>
    </row>
    <row r="13200" spans="1:11" x14ac:dyDescent="0.3">
      <c r="A13200" t="s">
        <v>51312</v>
      </c>
      <c r="B13200" t="s">
        <v>51313</v>
      </c>
      <c r="C13200" t="s">
        <v>27</v>
      </c>
      <c r="D13200" t="s">
        <v>51314</v>
      </c>
      <c r="E13200" t="s">
        <v>47893</v>
      </c>
      <c r="F13200" t="s">
        <v>16</v>
      </c>
      <c r="G13200" t="s">
        <v>6551</v>
      </c>
      <c r="H13200">
        <v>0</v>
      </c>
      <c r="I13200">
        <v>0</v>
      </c>
      <c r="J13200">
        <v>0</v>
      </c>
      <c r="K13200" t="s">
        <v>51315</v>
      </c>
    </row>
    <row r="13201" spans="1:11" x14ac:dyDescent="0.3">
      <c r="A13201" t="s">
        <v>51316</v>
      </c>
      <c r="B13201" t="s">
        <v>51317</v>
      </c>
      <c r="C13201" t="s">
        <v>13</v>
      </c>
      <c r="D13201" t="s">
        <v>51318</v>
      </c>
      <c r="E13201" t="s">
        <v>50096</v>
      </c>
      <c r="F13201" t="s">
        <v>3196</v>
      </c>
      <c r="G13201" t="s">
        <v>42</v>
      </c>
      <c r="H13201">
        <v>0</v>
      </c>
      <c r="I13201">
        <v>0</v>
      </c>
      <c r="J13201">
        <v>0</v>
      </c>
      <c r="K13201" t="s">
        <v>51319</v>
      </c>
    </row>
    <row r="13202" spans="1:11" x14ac:dyDescent="0.3">
      <c r="A13202" t="s">
        <v>51320</v>
      </c>
      <c r="B13202" t="s">
        <v>51321</v>
      </c>
      <c r="C13202" t="s">
        <v>13</v>
      </c>
      <c r="D13202" t="s">
        <v>51322</v>
      </c>
      <c r="E13202" t="s">
        <v>50096</v>
      </c>
      <c r="F13202" t="s">
        <v>16</v>
      </c>
      <c r="G13202" t="s">
        <v>8458</v>
      </c>
      <c r="H13202">
        <v>0</v>
      </c>
      <c r="I13202">
        <v>0</v>
      </c>
      <c r="J13202">
        <v>0</v>
      </c>
      <c r="K13202" t="s">
        <v>51323</v>
      </c>
    </row>
    <row r="13203" spans="1:11" x14ac:dyDescent="0.3">
      <c r="A13203" t="s">
        <v>51324</v>
      </c>
      <c r="B13203" t="s">
        <v>51325</v>
      </c>
      <c r="C13203" t="s">
        <v>13</v>
      </c>
      <c r="D13203" t="s">
        <v>51326</v>
      </c>
      <c r="E13203" t="s">
        <v>50096</v>
      </c>
      <c r="F13203" t="s">
        <v>10778</v>
      </c>
      <c r="G13203" t="s">
        <v>42</v>
      </c>
      <c r="H13203">
        <v>0</v>
      </c>
      <c r="I13203">
        <v>0</v>
      </c>
      <c r="J13203">
        <v>0</v>
      </c>
      <c r="K13203" t="s">
        <v>51327</v>
      </c>
    </row>
    <row r="13204" spans="1:11" x14ac:dyDescent="0.3">
      <c r="A13204" t="s">
        <v>51328</v>
      </c>
      <c r="B13204" t="s">
        <v>51329</v>
      </c>
      <c r="C13204" t="s">
        <v>13</v>
      </c>
      <c r="D13204" t="s">
        <v>51330</v>
      </c>
      <c r="E13204" t="s">
        <v>50096</v>
      </c>
      <c r="F13204" t="s">
        <v>1862</v>
      </c>
      <c r="G13204" t="s">
        <v>42</v>
      </c>
      <c r="H13204">
        <v>0</v>
      </c>
      <c r="I13204">
        <v>0</v>
      </c>
      <c r="J13204">
        <v>0</v>
      </c>
      <c r="K13204" t="s">
        <v>51331</v>
      </c>
    </row>
    <row r="13205" spans="1:11" x14ac:dyDescent="0.3">
      <c r="A13205" t="s">
        <v>51332</v>
      </c>
      <c r="C13205" t="s">
        <v>147</v>
      </c>
      <c r="D13205" t="s">
        <v>51333</v>
      </c>
      <c r="E13205" t="s">
        <v>4768</v>
      </c>
      <c r="F13205" t="s">
        <v>51302</v>
      </c>
      <c r="G13205" t="s">
        <v>42</v>
      </c>
      <c r="H13205">
        <v>0</v>
      </c>
      <c r="I13205">
        <v>0</v>
      </c>
      <c r="J13205">
        <v>0</v>
      </c>
      <c r="K13205" t="s">
        <v>51334</v>
      </c>
    </row>
    <row r="13206" spans="1:11" x14ac:dyDescent="0.3">
      <c r="A13206" t="s">
        <v>51335</v>
      </c>
      <c r="B13206" t="s">
        <v>51336</v>
      </c>
      <c r="C13206" t="s">
        <v>13</v>
      </c>
      <c r="D13206" t="s">
        <v>51337</v>
      </c>
      <c r="E13206" t="s">
        <v>50096</v>
      </c>
      <c r="F13206" t="s">
        <v>41223</v>
      </c>
      <c r="G13206" t="s">
        <v>42</v>
      </c>
      <c r="H13206">
        <v>0</v>
      </c>
      <c r="I13206">
        <v>0</v>
      </c>
      <c r="J13206">
        <v>0</v>
      </c>
      <c r="K13206" t="s">
        <v>51338</v>
      </c>
    </row>
    <row r="13207" spans="1:11" x14ac:dyDescent="0.3">
      <c r="A13207" t="s">
        <v>51339</v>
      </c>
      <c r="B13207" t="s">
        <v>51340</v>
      </c>
      <c r="C13207" t="s">
        <v>13</v>
      </c>
      <c r="D13207" t="s">
        <v>51341</v>
      </c>
      <c r="E13207" t="s">
        <v>50096</v>
      </c>
      <c r="F13207" t="s">
        <v>11663</v>
      </c>
      <c r="G13207" t="s">
        <v>42</v>
      </c>
      <c r="H13207">
        <v>0</v>
      </c>
      <c r="I13207">
        <v>0</v>
      </c>
      <c r="J13207">
        <v>0</v>
      </c>
      <c r="K13207" t="s">
        <v>51342</v>
      </c>
    </row>
    <row r="13208" spans="1:11" x14ac:dyDescent="0.3">
      <c r="A13208" t="s">
        <v>51343</v>
      </c>
      <c r="B13208" t="s">
        <v>51344</v>
      </c>
      <c r="C13208" t="s">
        <v>13</v>
      </c>
      <c r="D13208" t="s">
        <v>51345</v>
      </c>
      <c r="E13208" t="s">
        <v>50096</v>
      </c>
      <c r="F13208" t="s">
        <v>11840</v>
      </c>
      <c r="G13208" t="s">
        <v>42</v>
      </c>
      <c r="H13208">
        <v>0</v>
      </c>
      <c r="I13208">
        <v>0</v>
      </c>
      <c r="J13208">
        <v>0</v>
      </c>
      <c r="K13208" t="s">
        <v>51346</v>
      </c>
    </row>
    <row r="13209" spans="1:11" x14ac:dyDescent="0.3">
      <c r="A13209" t="s">
        <v>51347</v>
      </c>
      <c r="B13209" t="s">
        <v>51348</v>
      </c>
      <c r="C13209" t="s">
        <v>13</v>
      </c>
      <c r="D13209" t="s">
        <v>51349</v>
      </c>
      <c r="E13209" t="s">
        <v>50096</v>
      </c>
      <c r="F13209" t="s">
        <v>51350</v>
      </c>
      <c r="G13209" t="s">
        <v>42</v>
      </c>
      <c r="H13209">
        <v>0</v>
      </c>
      <c r="I13209">
        <v>0</v>
      </c>
      <c r="J13209">
        <v>0</v>
      </c>
      <c r="K13209" t="s">
        <v>51351</v>
      </c>
    </row>
    <row r="13210" spans="1:11" x14ac:dyDescent="0.3">
      <c r="A13210" t="s">
        <v>51352</v>
      </c>
      <c r="B13210" t="s">
        <v>51353</v>
      </c>
      <c r="C13210" t="s">
        <v>13</v>
      </c>
      <c r="D13210" t="s">
        <v>51354</v>
      </c>
      <c r="E13210" t="s">
        <v>50096</v>
      </c>
      <c r="F13210" t="s">
        <v>51355</v>
      </c>
      <c r="G13210" t="s">
        <v>42</v>
      </c>
      <c r="H13210">
        <v>0</v>
      </c>
      <c r="I13210">
        <v>0</v>
      </c>
      <c r="J13210">
        <v>0</v>
      </c>
      <c r="K13210" t="s">
        <v>51356</v>
      </c>
    </row>
    <row r="13211" spans="1:11" x14ac:dyDescent="0.3">
      <c r="A13211" t="s">
        <v>51357</v>
      </c>
      <c r="B13211" t="s">
        <v>51358</v>
      </c>
      <c r="C13211" t="s">
        <v>13</v>
      </c>
      <c r="D13211" t="s">
        <v>51359</v>
      </c>
      <c r="E13211" t="s">
        <v>50096</v>
      </c>
      <c r="F13211" t="s">
        <v>51360</v>
      </c>
      <c r="G13211" t="s">
        <v>42</v>
      </c>
      <c r="H13211">
        <v>0</v>
      </c>
      <c r="I13211">
        <v>0</v>
      </c>
      <c r="J13211">
        <v>0</v>
      </c>
      <c r="K13211" t="s">
        <v>51361</v>
      </c>
    </row>
    <row r="13212" spans="1:11" x14ac:dyDescent="0.3">
      <c r="A13212" t="s">
        <v>51362</v>
      </c>
      <c r="B13212" t="s">
        <v>51363</v>
      </c>
      <c r="C13212" t="s">
        <v>13</v>
      </c>
      <c r="D13212" t="s">
        <v>51364</v>
      </c>
      <c r="E13212" t="s">
        <v>50096</v>
      </c>
      <c r="F13212" t="s">
        <v>16490</v>
      </c>
      <c r="G13212" t="s">
        <v>42</v>
      </c>
      <c r="H13212">
        <v>0</v>
      </c>
      <c r="I13212">
        <v>0</v>
      </c>
      <c r="J13212">
        <v>0</v>
      </c>
      <c r="K13212" t="s">
        <v>51365</v>
      </c>
    </row>
    <row r="13213" spans="1:11" x14ac:dyDescent="0.3">
      <c r="A13213" t="s">
        <v>51366</v>
      </c>
      <c r="B13213" t="s">
        <v>51367</v>
      </c>
      <c r="C13213" t="s">
        <v>13</v>
      </c>
      <c r="D13213" t="s">
        <v>51368</v>
      </c>
      <c r="E13213" t="s">
        <v>50096</v>
      </c>
      <c r="F13213" t="s">
        <v>2652</v>
      </c>
      <c r="G13213" t="s">
        <v>42</v>
      </c>
      <c r="H13213">
        <v>0</v>
      </c>
      <c r="I13213">
        <v>0</v>
      </c>
      <c r="J13213">
        <v>0</v>
      </c>
      <c r="K13213" t="s">
        <v>51369</v>
      </c>
    </row>
    <row r="13214" spans="1:11" x14ac:dyDescent="0.3">
      <c r="A13214" t="s">
        <v>51370</v>
      </c>
      <c r="B13214" t="s">
        <v>51371</v>
      </c>
      <c r="C13214" t="s">
        <v>13</v>
      </c>
      <c r="D13214" t="s">
        <v>51372</v>
      </c>
      <c r="E13214" t="s">
        <v>50096</v>
      </c>
      <c r="F13214" t="s">
        <v>13092</v>
      </c>
      <c r="G13214" t="s">
        <v>42</v>
      </c>
      <c r="H13214">
        <v>0</v>
      </c>
      <c r="I13214">
        <v>0</v>
      </c>
      <c r="J13214">
        <v>0</v>
      </c>
      <c r="K13214" t="s">
        <v>51373</v>
      </c>
    </row>
    <row r="13215" spans="1:11" x14ac:dyDescent="0.3">
      <c r="A13215" t="s">
        <v>51374</v>
      </c>
      <c r="B13215" t="s">
        <v>51375</v>
      </c>
      <c r="C13215" t="s">
        <v>13</v>
      </c>
      <c r="D13215" t="s">
        <v>51376</v>
      </c>
      <c r="E13215" t="s">
        <v>50096</v>
      </c>
      <c r="F13215" t="s">
        <v>51377</v>
      </c>
      <c r="G13215" t="s">
        <v>42</v>
      </c>
      <c r="H13215">
        <v>0</v>
      </c>
      <c r="I13215">
        <v>0</v>
      </c>
      <c r="J13215">
        <v>0</v>
      </c>
      <c r="K13215" t="s">
        <v>51378</v>
      </c>
    </row>
    <row r="13216" spans="1:11" x14ac:dyDescent="0.3">
      <c r="A13216" t="s">
        <v>51379</v>
      </c>
      <c r="B13216" t="s">
        <v>51380</v>
      </c>
      <c r="C13216" t="s">
        <v>20</v>
      </c>
      <c r="D13216" t="s">
        <v>51381</v>
      </c>
      <c r="E13216" t="s">
        <v>22</v>
      </c>
      <c r="F13216" t="s">
        <v>16</v>
      </c>
      <c r="G13216" t="s">
        <v>1496</v>
      </c>
      <c r="H13216">
        <v>0</v>
      </c>
      <c r="I13216">
        <v>0</v>
      </c>
      <c r="J13216">
        <v>0</v>
      </c>
      <c r="K13216" t="s">
        <v>51382</v>
      </c>
    </row>
    <row r="13217" spans="1:11" x14ac:dyDescent="0.3">
      <c r="A13217" t="s">
        <v>51383</v>
      </c>
      <c r="B13217" t="s">
        <v>51384</v>
      </c>
      <c r="C13217" t="s">
        <v>13</v>
      </c>
      <c r="D13217" t="s">
        <v>51385</v>
      </c>
      <c r="E13217" t="s">
        <v>50096</v>
      </c>
      <c r="F13217" t="s">
        <v>16</v>
      </c>
      <c r="G13217" t="s">
        <v>30981</v>
      </c>
      <c r="H13217">
        <v>0</v>
      </c>
      <c r="I13217">
        <v>0</v>
      </c>
      <c r="J13217">
        <v>0</v>
      </c>
      <c r="K13217" t="s">
        <v>51386</v>
      </c>
    </row>
    <row r="13218" spans="1:11" x14ac:dyDescent="0.3">
      <c r="A13218" t="s">
        <v>51387</v>
      </c>
      <c r="B13218" t="s">
        <v>51388</v>
      </c>
      <c r="C13218" t="s">
        <v>13</v>
      </c>
      <c r="D13218" t="s">
        <v>51389</v>
      </c>
      <c r="E13218" t="s">
        <v>50096</v>
      </c>
      <c r="F13218" t="s">
        <v>16</v>
      </c>
      <c r="G13218" t="s">
        <v>26444</v>
      </c>
      <c r="H13218">
        <v>0</v>
      </c>
      <c r="I13218">
        <v>0</v>
      </c>
      <c r="J13218">
        <v>0</v>
      </c>
      <c r="K13218" t="s">
        <v>51390</v>
      </c>
    </row>
    <row r="13219" spans="1:11" x14ac:dyDescent="0.3">
      <c r="A13219" t="s">
        <v>51391</v>
      </c>
      <c r="B13219" t="s">
        <v>51392</v>
      </c>
      <c r="C13219" t="s">
        <v>13</v>
      </c>
      <c r="D13219" t="s">
        <v>51393</v>
      </c>
      <c r="E13219" t="s">
        <v>50096</v>
      </c>
      <c r="F13219" t="s">
        <v>16</v>
      </c>
      <c r="G13219" t="s">
        <v>1224</v>
      </c>
      <c r="H13219">
        <v>0</v>
      </c>
      <c r="I13219">
        <v>0</v>
      </c>
      <c r="J13219">
        <v>0</v>
      </c>
      <c r="K13219" t="s">
        <v>51394</v>
      </c>
    </row>
    <row r="13220" spans="1:11" x14ac:dyDescent="0.3">
      <c r="A13220" t="s">
        <v>51395</v>
      </c>
      <c r="B13220" t="s">
        <v>51396</v>
      </c>
      <c r="C13220" t="s">
        <v>13</v>
      </c>
      <c r="D13220" t="s">
        <v>51397</v>
      </c>
      <c r="E13220" t="s">
        <v>50096</v>
      </c>
      <c r="F13220" t="s">
        <v>16</v>
      </c>
      <c r="G13220" t="s">
        <v>879</v>
      </c>
      <c r="H13220">
        <v>0</v>
      </c>
      <c r="I13220">
        <v>0</v>
      </c>
      <c r="J13220">
        <v>0</v>
      </c>
      <c r="K13220" t="s">
        <v>51398</v>
      </c>
    </row>
    <row r="13221" spans="1:11" x14ac:dyDescent="0.3">
      <c r="A13221" t="s">
        <v>51399</v>
      </c>
      <c r="B13221" t="s">
        <v>51400</v>
      </c>
      <c r="C13221" t="s">
        <v>13</v>
      </c>
      <c r="D13221" t="s">
        <v>51401</v>
      </c>
      <c r="E13221" t="s">
        <v>50096</v>
      </c>
      <c r="F13221" t="s">
        <v>16</v>
      </c>
      <c r="G13221" t="s">
        <v>38956</v>
      </c>
      <c r="H13221">
        <v>0</v>
      </c>
      <c r="I13221">
        <v>0</v>
      </c>
      <c r="J13221">
        <v>0</v>
      </c>
      <c r="K13221" t="s">
        <v>51402</v>
      </c>
    </row>
    <row r="13222" spans="1:11" x14ac:dyDescent="0.3">
      <c r="A13222" t="s">
        <v>51403</v>
      </c>
      <c r="C13222" t="s">
        <v>20</v>
      </c>
      <c r="D13222" t="s">
        <v>51404</v>
      </c>
      <c r="E13222" t="s">
        <v>33633</v>
      </c>
      <c r="F13222" t="s">
        <v>3296</v>
      </c>
      <c r="G13222" t="s">
        <v>42</v>
      </c>
      <c r="H13222">
        <v>0</v>
      </c>
      <c r="I13222">
        <v>0</v>
      </c>
      <c r="J13222">
        <v>0</v>
      </c>
      <c r="K13222" t="s">
        <v>51405</v>
      </c>
    </row>
    <row r="13223" spans="1:11" x14ac:dyDescent="0.3">
      <c r="A13223" t="s">
        <v>51406</v>
      </c>
      <c r="B13223" t="s">
        <v>51407</v>
      </c>
      <c r="C13223" t="s">
        <v>13</v>
      </c>
      <c r="D13223" t="s">
        <v>51408</v>
      </c>
      <c r="E13223" t="s">
        <v>50096</v>
      </c>
      <c r="F13223" t="s">
        <v>994</v>
      </c>
      <c r="G13223" t="s">
        <v>4717</v>
      </c>
      <c r="H13223">
        <v>0</v>
      </c>
      <c r="I13223">
        <v>0</v>
      </c>
      <c r="J13223">
        <v>0</v>
      </c>
      <c r="K13223" t="s">
        <v>51409</v>
      </c>
    </row>
    <row r="13224" spans="1:11" x14ac:dyDescent="0.3">
      <c r="A13224" t="s">
        <v>51410</v>
      </c>
      <c r="B13224" t="s">
        <v>51411</v>
      </c>
      <c r="C13224" t="s">
        <v>13</v>
      </c>
      <c r="D13224" t="s">
        <v>51412</v>
      </c>
      <c r="E13224" t="s">
        <v>50096</v>
      </c>
      <c r="F13224" t="s">
        <v>3412</v>
      </c>
      <c r="G13224" t="s">
        <v>42</v>
      </c>
      <c r="H13224">
        <v>0</v>
      </c>
      <c r="I13224">
        <v>0</v>
      </c>
      <c r="J13224">
        <v>0</v>
      </c>
      <c r="K13224" t="s">
        <v>51413</v>
      </c>
    </row>
    <row r="13225" spans="1:11" x14ac:dyDescent="0.3">
      <c r="A13225" t="s">
        <v>51414</v>
      </c>
      <c r="B13225" t="s">
        <v>51415</v>
      </c>
      <c r="C13225" t="s">
        <v>13</v>
      </c>
      <c r="D13225" t="s">
        <v>51416</v>
      </c>
      <c r="E13225" t="s">
        <v>50096</v>
      </c>
      <c r="F13225" t="s">
        <v>51417</v>
      </c>
      <c r="G13225" t="s">
        <v>42</v>
      </c>
      <c r="H13225">
        <v>0</v>
      </c>
      <c r="I13225">
        <v>0</v>
      </c>
      <c r="J13225">
        <v>0</v>
      </c>
      <c r="K13225" t="s">
        <v>51418</v>
      </c>
    </row>
    <row r="13226" spans="1:11" x14ac:dyDescent="0.3">
      <c r="A13226" t="s">
        <v>51419</v>
      </c>
      <c r="B13226" t="s">
        <v>51420</v>
      </c>
      <c r="C13226" t="s">
        <v>13</v>
      </c>
      <c r="D13226" t="s">
        <v>51421</v>
      </c>
      <c r="E13226" t="s">
        <v>50096</v>
      </c>
      <c r="F13226" t="s">
        <v>165</v>
      </c>
      <c r="G13226" t="s">
        <v>20664</v>
      </c>
      <c r="H13226">
        <v>0</v>
      </c>
      <c r="I13226">
        <v>0</v>
      </c>
      <c r="J13226">
        <v>0</v>
      </c>
      <c r="K13226" t="s">
        <v>51422</v>
      </c>
    </row>
    <row r="13227" spans="1:11" x14ac:dyDescent="0.3">
      <c r="A13227" t="s">
        <v>51423</v>
      </c>
      <c r="B13227" t="s">
        <v>51424</v>
      </c>
      <c r="C13227" t="s">
        <v>13</v>
      </c>
      <c r="D13227" t="s">
        <v>51425</v>
      </c>
      <c r="E13227" t="s">
        <v>50096</v>
      </c>
      <c r="F13227" t="s">
        <v>3412</v>
      </c>
      <c r="G13227" t="s">
        <v>15846</v>
      </c>
      <c r="H13227">
        <v>0</v>
      </c>
      <c r="I13227">
        <v>0</v>
      </c>
      <c r="J13227">
        <v>0</v>
      </c>
      <c r="K13227" t="s">
        <v>51426</v>
      </c>
    </row>
    <row r="13228" spans="1:11" x14ac:dyDescent="0.3">
      <c r="A13228" t="s">
        <v>51427</v>
      </c>
      <c r="B13228" t="s">
        <v>51428</v>
      </c>
      <c r="C13228" t="s">
        <v>13</v>
      </c>
      <c r="D13228" t="s">
        <v>51429</v>
      </c>
      <c r="E13228" t="s">
        <v>50096</v>
      </c>
      <c r="F13228" t="s">
        <v>16</v>
      </c>
      <c r="G13228" t="s">
        <v>51430</v>
      </c>
      <c r="H13228">
        <v>0</v>
      </c>
      <c r="I13228">
        <v>0</v>
      </c>
      <c r="J13228">
        <v>0</v>
      </c>
      <c r="K13228" t="s">
        <v>51431</v>
      </c>
    </row>
    <row r="13229" spans="1:11" x14ac:dyDescent="0.3">
      <c r="A13229" t="s">
        <v>51432</v>
      </c>
      <c r="B13229" t="s">
        <v>51433</v>
      </c>
      <c r="C13229" t="s">
        <v>13</v>
      </c>
      <c r="D13229" t="s">
        <v>51434</v>
      </c>
      <c r="E13229" t="s">
        <v>50096</v>
      </c>
      <c r="F13229" t="s">
        <v>16</v>
      </c>
      <c r="G13229" t="s">
        <v>4933</v>
      </c>
      <c r="H13229">
        <v>0</v>
      </c>
      <c r="I13229">
        <v>0</v>
      </c>
      <c r="J13229">
        <v>0</v>
      </c>
      <c r="K13229" t="s">
        <v>51435</v>
      </c>
    </row>
    <row r="13230" spans="1:11" x14ac:dyDescent="0.3">
      <c r="A13230" t="s">
        <v>51436</v>
      </c>
      <c r="B13230" t="s">
        <v>51437</v>
      </c>
      <c r="C13230" t="s">
        <v>13</v>
      </c>
      <c r="D13230" t="s">
        <v>51438</v>
      </c>
      <c r="E13230" t="s">
        <v>50096</v>
      </c>
      <c r="F13230" t="s">
        <v>16</v>
      </c>
      <c r="G13230" t="s">
        <v>51439</v>
      </c>
      <c r="H13230">
        <v>0</v>
      </c>
      <c r="I13230">
        <v>0</v>
      </c>
      <c r="J13230">
        <v>0</v>
      </c>
      <c r="K13230" t="s">
        <v>51440</v>
      </c>
    </row>
    <row r="13231" spans="1:11" x14ac:dyDescent="0.3">
      <c r="A13231" t="s">
        <v>51441</v>
      </c>
      <c r="B13231" t="s">
        <v>51442</v>
      </c>
      <c r="C13231" t="s">
        <v>13</v>
      </c>
      <c r="D13231" t="s">
        <v>51443</v>
      </c>
      <c r="E13231" t="s">
        <v>50096</v>
      </c>
      <c r="F13231" t="s">
        <v>16</v>
      </c>
      <c r="G13231" t="s">
        <v>51444</v>
      </c>
      <c r="H13231">
        <v>0</v>
      </c>
      <c r="I13231">
        <v>0</v>
      </c>
      <c r="J13231">
        <v>0</v>
      </c>
      <c r="K13231" t="s">
        <v>51445</v>
      </c>
    </row>
    <row r="13232" spans="1:11" x14ac:dyDescent="0.3">
      <c r="A13232" t="s">
        <v>51446</v>
      </c>
      <c r="B13232" t="s">
        <v>51447</v>
      </c>
      <c r="C13232" t="s">
        <v>13</v>
      </c>
      <c r="D13232" t="s">
        <v>51448</v>
      </c>
      <c r="E13232" t="s">
        <v>50096</v>
      </c>
      <c r="F13232" t="s">
        <v>16</v>
      </c>
      <c r="G13232" t="s">
        <v>43051</v>
      </c>
      <c r="H13232">
        <v>0</v>
      </c>
      <c r="I13232">
        <v>0</v>
      </c>
      <c r="J13232">
        <v>0</v>
      </c>
      <c r="K13232" t="s">
        <v>51449</v>
      </c>
    </row>
    <row r="13233" spans="1:11" x14ac:dyDescent="0.3">
      <c r="A13233" t="s">
        <v>51450</v>
      </c>
      <c r="B13233" t="s">
        <v>51451</v>
      </c>
      <c r="C13233" t="s">
        <v>13</v>
      </c>
      <c r="D13233" t="s">
        <v>51452</v>
      </c>
      <c r="E13233" t="s">
        <v>50096</v>
      </c>
      <c r="F13233" t="s">
        <v>16</v>
      </c>
      <c r="G13233" t="s">
        <v>18670</v>
      </c>
      <c r="H13233">
        <v>0</v>
      </c>
      <c r="I13233">
        <v>0</v>
      </c>
      <c r="J13233">
        <v>0</v>
      </c>
      <c r="K13233" t="s">
        <v>51453</v>
      </c>
    </row>
    <row r="13234" spans="1:11" x14ac:dyDescent="0.3">
      <c r="A13234" t="s">
        <v>51454</v>
      </c>
      <c r="B13234" t="s">
        <v>51455</v>
      </c>
      <c r="C13234" t="s">
        <v>13</v>
      </c>
      <c r="D13234" t="s">
        <v>51456</v>
      </c>
      <c r="E13234" t="s">
        <v>50096</v>
      </c>
      <c r="F13234" t="s">
        <v>16</v>
      </c>
      <c r="G13234" t="s">
        <v>2318</v>
      </c>
      <c r="H13234">
        <v>0</v>
      </c>
      <c r="I13234">
        <v>0</v>
      </c>
      <c r="J13234">
        <v>0</v>
      </c>
      <c r="K13234" t="s">
        <v>51457</v>
      </c>
    </row>
    <row r="13235" spans="1:11" x14ac:dyDescent="0.3">
      <c r="A13235" t="s">
        <v>51458</v>
      </c>
      <c r="B13235" t="s">
        <v>51459</v>
      </c>
      <c r="C13235" t="s">
        <v>13</v>
      </c>
      <c r="D13235" t="s">
        <v>51460</v>
      </c>
      <c r="E13235" t="s">
        <v>50096</v>
      </c>
      <c r="F13235" t="s">
        <v>16</v>
      </c>
      <c r="G13235" t="s">
        <v>24533</v>
      </c>
      <c r="H13235">
        <v>0</v>
      </c>
      <c r="I13235">
        <v>0</v>
      </c>
      <c r="J13235">
        <v>0</v>
      </c>
      <c r="K13235" t="s">
        <v>51461</v>
      </c>
    </row>
    <row r="13236" spans="1:11" x14ac:dyDescent="0.3">
      <c r="A13236" t="s">
        <v>51462</v>
      </c>
      <c r="B13236" t="s">
        <v>51463</v>
      </c>
      <c r="C13236" t="s">
        <v>13</v>
      </c>
      <c r="D13236" t="s">
        <v>51464</v>
      </c>
      <c r="E13236" t="s">
        <v>50096</v>
      </c>
      <c r="F13236" t="s">
        <v>16</v>
      </c>
      <c r="G13236" t="s">
        <v>33295</v>
      </c>
      <c r="H13236">
        <v>0</v>
      </c>
      <c r="I13236">
        <v>0</v>
      </c>
      <c r="J13236">
        <v>0</v>
      </c>
      <c r="K13236" t="s">
        <v>51465</v>
      </c>
    </row>
    <row r="13237" spans="1:11" x14ac:dyDescent="0.3">
      <c r="A13237" t="s">
        <v>51466</v>
      </c>
      <c r="B13237" t="s">
        <v>51467</v>
      </c>
      <c r="C13237" t="s">
        <v>20</v>
      </c>
      <c r="D13237" t="s">
        <v>51468</v>
      </c>
      <c r="E13237" t="s">
        <v>22</v>
      </c>
      <c r="F13237" t="s">
        <v>1981</v>
      </c>
      <c r="G13237" t="s">
        <v>4960</v>
      </c>
      <c r="H13237">
        <v>0</v>
      </c>
      <c r="I13237">
        <v>0</v>
      </c>
      <c r="J13237">
        <v>0</v>
      </c>
      <c r="K13237" t="s">
        <v>51469</v>
      </c>
    </row>
    <row r="13238" spans="1:11" x14ac:dyDescent="0.3">
      <c r="A13238" t="s">
        <v>51470</v>
      </c>
      <c r="B13238" t="s">
        <v>51471</v>
      </c>
      <c r="C13238" t="s">
        <v>13</v>
      </c>
      <c r="D13238" t="s">
        <v>51472</v>
      </c>
      <c r="E13238" t="s">
        <v>50096</v>
      </c>
      <c r="F13238" t="s">
        <v>16</v>
      </c>
      <c r="G13238" t="s">
        <v>15833</v>
      </c>
      <c r="H13238">
        <v>0</v>
      </c>
      <c r="I13238">
        <v>0</v>
      </c>
      <c r="J13238">
        <v>0</v>
      </c>
      <c r="K13238" t="s">
        <v>51473</v>
      </c>
    </row>
    <row r="13239" spans="1:11" x14ac:dyDescent="0.3">
      <c r="A13239" t="s">
        <v>51474</v>
      </c>
      <c r="B13239" t="s">
        <v>51475</v>
      </c>
      <c r="C13239" t="s">
        <v>13</v>
      </c>
      <c r="D13239" t="s">
        <v>51476</v>
      </c>
      <c r="E13239" t="s">
        <v>50096</v>
      </c>
      <c r="F13239" t="s">
        <v>16</v>
      </c>
      <c r="G13239" t="s">
        <v>33329</v>
      </c>
      <c r="H13239">
        <v>0</v>
      </c>
      <c r="I13239">
        <v>0</v>
      </c>
      <c r="J13239">
        <v>0</v>
      </c>
      <c r="K13239" t="s">
        <v>51477</v>
      </c>
    </row>
    <row r="13240" spans="1:11" x14ac:dyDescent="0.3">
      <c r="A13240" t="s">
        <v>51478</v>
      </c>
      <c r="B13240" t="s">
        <v>51479</v>
      </c>
      <c r="C13240" t="s">
        <v>13</v>
      </c>
      <c r="D13240" t="s">
        <v>51480</v>
      </c>
      <c r="E13240" t="s">
        <v>50096</v>
      </c>
      <c r="F13240" t="s">
        <v>16</v>
      </c>
      <c r="G13240" t="s">
        <v>24305</v>
      </c>
      <c r="H13240">
        <v>0</v>
      </c>
      <c r="I13240">
        <v>0</v>
      </c>
      <c r="J13240">
        <v>0</v>
      </c>
      <c r="K13240" t="s">
        <v>51481</v>
      </c>
    </row>
    <row r="13241" spans="1:11" x14ac:dyDescent="0.3">
      <c r="A13241" t="s">
        <v>51482</v>
      </c>
      <c r="B13241" t="s">
        <v>51483</v>
      </c>
      <c r="C13241" t="s">
        <v>13</v>
      </c>
      <c r="D13241" t="s">
        <v>51484</v>
      </c>
      <c r="E13241" t="s">
        <v>50096</v>
      </c>
      <c r="F13241" t="s">
        <v>16</v>
      </c>
      <c r="G13241" t="s">
        <v>27601</v>
      </c>
      <c r="H13241">
        <v>0</v>
      </c>
      <c r="I13241">
        <v>0</v>
      </c>
      <c r="J13241">
        <v>0</v>
      </c>
      <c r="K13241" t="s">
        <v>51485</v>
      </c>
    </row>
    <row r="13242" spans="1:11" x14ac:dyDescent="0.3">
      <c r="A13242" t="s">
        <v>51486</v>
      </c>
      <c r="B13242" t="s">
        <v>51487</v>
      </c>
      <c r="C13242" t="s">
        <v>13</v>
      </c>
      <c r="D13242" t="s">
        <v>51488</v>
      </c>
      <c r="E13242" t="s">
        <v>50096</v>
      </c>
      <c r="F13242" t="s">
        <v>16</v>
      </c>
      <c r="G13242" t="s">
        <v>5495</v>
      </c>
      <c r="H13242">
        <v>0</v>
      </c>
      <c r="I13242">
        <v>0</v>
      </c>
      <c r="J13242">
        <v>0</v>
      </c>
      <c r="K13242" t="s">
        <v>51489</v>
      </c>
    </row>
    <row r="13243" spans="1:11" x14ac:dyDescent="0.3">
      <c r="A13243" t="s">
        <v>51490</v>
      </c>
      <c r="B13243" t="s">
        <v>21310</v>
      </c>
      <c r="C13243" t="s">
        <v>13</v>
      </c>
      <c r="D13243" t="s">
        <v>51491</v>
      </c>
      <c r="E13243" t="s">
        <v>50096</v>
      </c>
      <c r="F13243" t="s">
        <v>16</v>
      </c>
      <c r="G13243" t="s">
        <v>4960</v>
      </c>
      <c r="H13243">
        <v>0</v>
      </c>
      <c r="I13243">
        <v>0</v>
      </c>
      <c r="J13243">
        <v>0</v>
      </c>
      <c r="K13243" t="s">
        <v>51492</v>
      </c>
    </row>
    <row r="13244" spans="1:11" x14ac:dyDescent="0.3">
      <c r="A13244" t="s">
        <v>51493</v>
      </c>
      <c r="B13244" t="s">
        <v>51494</v>
      </c>
      <c r="C13244" t="s">
        <v>13</v>
      </c>
      <c r="D13244" t="s">
        <v>51495</v>
      </c>
      <c r="E13244" t="s">
        <v>50096</v>
      </c>
      <c r="F13244" t="s">
        <v>16</v>
      </c>
      <c r="G13244" t="s">
        <v>11157</v>
      </c>
      <c r="H13244">
        <v>0</v>
      </c>
      <c r="I13244">
        <v>0</v>
      </c>
      <c r="J13244">
        <v>0</v>
      </c>
      <c r="K13244" t="s">
        <v>51496</v>
      </c>
    </row>
    <row r="13245" spans="1:11" x14ac:dyDescent="0.3">
      <c r="A13245" t="s">
        <v>51497</v>
      </c>
      <c r="B13245" t="s">
        <v>51498</v>
      </c>
      <c r="C13245" t="s">
        <v>20</v>
      </c>
      <c r="D13245" t="s">
        <v>51499</v>
      </c>
      <c r="E13245" t="s">
        <v>33633</v>
      </c>
      <c r="F13245" t="s">
        <v>16</v>
      </c>
      <c r="G13245" t="s">
        <v>1639</v>
      </c>
      <c r="H13245">
        <v>0</v>
      </c>
      <c r="I13245">
        <v>0</v>
      </c>
      <c r="J13245">
        <v>0</v>
      </c>
      <c r="K13245" t="s">
        <v>51500</v>
      </c>
    </row>
    <row r="13246" spans="1:11" x14ac:dyDescent="0.3">
      <c r="A13246" t="s">
        <v>51501</v>
      </c>
      <c r="B13246" t="s">
        <v>51502</v>
      </c>
      <c r="C13246" t="s">
        <v>13</v>
      </c>
      <c r="D13246" t="s">
        <v>51503</v>
      </c>
      <c r="E13246" t="s">
        <v>50096</v>
      </c>
      <c r="F13246" t="s">
        <v>16</v>
      </c>
      <c r="G13246" t="s">
        <v>4485</v>
      </c>
      <c r="H13246">
        <v>0</v>
      </c>
      <c r="I13246">
        <v>0</v>
      </c>
      <c r="J13246">
        <v>0</v>
      </c>
      <c r="K13246" t="s">
        <v>51504</v>
      </c>
    </row>
    <row r="13247" spans="1:11" x14ac:dyDescent="0.3">
      <c r="A13247" t="s">
        <v>51505</v>
      </c>
      <c r="B13247" t="s">
        <v>51506</v>
      </c>
      <c r="C13247" t="s">
        <v>13</v>
      </c>
      <c r="D13247" t="s">
        <v>51507</v>
      </c>
      <c r="E13247" t="s">
        <v>50096</v>
      </c>
      <c r="F13247" t="s">
        <v>16</v>
      </c>
      <c r="G13247" t="s">
        <v>18670</v>
      </c>
      <c r="H13247">
        <v>0</v>
      </c>
      <c r="I13247">
        <v>0</v>
      </c>
      <c r="J13247">
        <v>0</v>
      </c>
      <c r="K13247" t="s">
        <v>51508</v>
      </c>
    </row>
    <row r="13248" spans="1:11" x14ac:dyDescent="0.3">
      <c r="A13248" t="s">
        <v>51509</v>
      </c>
      <c r="B13248" t="s">
        <v>51510</v>
      </c>
      <c r="C13248" t="s">
        <v>27</v>
      </c>
      <c r="D13248" t="s">
        <v>51511</v>
      </c>
      <c r="E13248" t="s">
        <v>29</v>
      </c>
      <c r="F13248" t="s">
        <v>16</v>
      </c>
      <c r="G13248" t="s">
        <v>8162</v>
      </c>
      <c r="H13248">
        <v>0</v>
      </c>
      <c r="I13248">
        <v>0</v>
      </c>
      <c r="J13248">
        <v>0</v>
      </c>
      <c r="K13248" t="s">
        <v>51512</v>
      </c>
    </row>
    <row r="13249" spans="1:11" x14ac:dyDescent="0.3">
      <c r="A13249" t="s">
        <v>51513</v>
      </c>
      <c r="B13249" t="s">
        <v>51514</v>
      </c>
      <c r="C13249" t="s">
        <v>20</v>
      </c>
      <c r="D13249" t="s">
        <v>51515</v>
      </c>
      <c r="E13249" t="s">
        <v>22</v>
      </c>
      <c r="F13249" t="s">
        <v>191</v>
      </c>
      <c r="G13249" t="s">
        <v>42</v>
      </c>
      <c r="H13249">
        <v>0</v>
      </c>
      <c r="I13249">
        <v>0</v>
      </c>
      <c r="J13249">
        <v>0</v>
      </c>
      <c r="K13249" t="s">
        <v>51516</v>
      </c>
    </row>
    <row r="13250" spans="1:11" x14ac:dyDescent="0.3">
      <c r="A13250" t="s">
        <v>51517</v>
      </c>
      <c r="B13250" t="s">
        <v>51518</v>
      </c>
      <c r="C13250" t="s">
        <v>13</v>
      </c>
      <c r="D13250" t="s">
        <v>51519</v>
      </c>
      <c r="E13250" t="s">
        <v>50096</v>
      </c>
      <c r="F13250" t="s">
        <v>16</v>
      </c>
      <c r="G13250" t="s">
        <v>5495</v>
      </c>
      <c r="H13250">
        <v>0</v>
      </c>
      <c r="I13250">
        <v>0</v>
      </c>
      <c r="J13250">
        <v>0</v>
      </c>
      <c r="K13250" t="s">
        <v>51520</v>
      </c>
    </row>
    <row r="13251" spans="1:11" x14ac:dyDescent="0.3">
      <c r="A13251" t="s">
        <v>51521</v>
      </c>
      <c r="B13251" t="s">
        <v>51522</v>
      </c>
      <c r="C13251" t="s">
        <v>13</v>
      </c>
      <c r="D13251" t="s">
        <v>51523</v>
      </c>
      <c r="E13251" t="s">
        <v>50096</v>
      </c>
      <c r="F13251" t="s">
        <v>16</v>
      </c>
      <c r="G13251" t="s">
        <v>7272</v>
      </c>
      <c r="H13251">
        <v>0</v>
      </c>
      <c r="I13251">
        <v>0</v>
      </c>
      <c r="J13251">
        <v>0</v>
      </c>
      <c r="K13251" t="s">
        <v>51524</v>
      </c>
    </row>
    <row r="13252" spans="1:11" x14ac:dyDescent="0.3">
      <c r="A13252" t="s">
        <v>51525</v>
      </c>
      <c r="B13252" t="s">
        <v>51526</v>
      </c>
      <c r="C13252" t="s">
        <v>13</v>
      </c>
      <c r="D13252" t="s">
        <v>51527</v>
      </c>
      <c r="E13252" t="s">
        <v>50096</v>
      </c>
      <c r="F13252" t="s">
        <v>16</v>
      </c>
      <c r="G13252" t="s">
        <v>131</v>
      </c>
      <c r="H13252">
        <v>0</v>
      </c>
      <c r="I13252">
        <v>0</v>
      </c>
      <c r="J13252">
        <v>0</v>
      </c>
      <c r="K13252" t="s">
        <v>51528</v>
      </c>
    </row>
    <row r="13253" spans="1:11" x14ac:dyDescent="0.3">
      <c r="A13253" t="s">
        <v>51529</v>
      </c>
      <c r="B13253" t="s">
        <v>51530</v>
      </c>
      <c r="C13253" t="s">
        <v>13</v>
      </c>
      <c r="D13253" t="s">
        <v>51531</v>
      </c>
      <c r="E13253" t="s">
        <v>50096</v>
      </c>
      <c r="F13253" t="s">
        <v>16</v>
      </c>
      <c r="G13253" t="s">
        <v>5014</v>
      </c>
      <c r="H13253">
        <v>0</v>
      </c>
      <c r="I13253">
        <v>0</v>
      </c>
      <c r="J13253">
        <v>0</v>
      </c>
      <c r="K13253" t="s">
        <v>51532</v>
      </c>
    </row>
    <row r="13254" spans="1:11" x14ac:dyDescent="0.3">
      <c r="A13254" t="s">
        <v>51533</v>
      </c>
      <c r="B13254" t="s">
        <v>51534</v>
      </c>
      <c r="C13254" t="s">
        <v>13</v>
      </c>
      <c r="D13254" t="s">
        <v>51535</v>
      </c>
      <c r="E13254" t="s">
        <v>50096</v>
      </c>
      <c r="F13254" t="s">
        <v>16</v>
      </c>
      <c r="G13254" t="s">
        <v>33713</v>
      </c>
      <c r="H13254">
        <v>0</v>
      </c>
      <c r="I13254">
        <v>0</v>
      </c>
      <c r="J13254">
        <v>0</v>
      </c>
      <c r="K13254" t="s">
        <v>51536</v>
      </c>
    </row>
    <row r="13255" spans="1:11" x14ac:dyDescent="0.3">
      <c r="A13255" t="s">
        <v>51537</v>
      </c>
      <c r="B13255" t="s">
        <v>51538</v>
      </c>
      <c r="C13255" t="s">
        <v>13</v>
      </c>
      <c r="D13255" t="s">
        <v>51539</v>
      </c>
      <c r="E13255" t="s">
        <v>50096</v>
      </c>
      <c r="F13255" t="s">
        <v>16</v>
      </c>
      <c r="G13255" t="s">
        <v>32710</v>
      </c>
      <c r="H13255">
        <v>0</v>
      </c>
      <c r="I13255">
        <v>0</v>
      </c>
      <c r="J13255">
        <v>0</v>
      </c>
      <c r="K13255" t="s">
        <v>51540</v>
      </c>
    </row>
    <row r="13256" spans="1:11" x14ac:dyDescent="0.3">
      <c r="A13256" t="s">
        <v>51541</v>
      </c>
      <c r="B13256" t="s">
        <v>51542</v>
      </c>
      <c r="C13256" t="s">
        <v>13</v>
      </c>
      <c r="D13256" t="s">
        <v>51543</v>
      </c>
      <c r="E13256" t="s">
        <v>50096</v>
      </c>
      <c r="F13256" t="s">
        <v>16</v>
      </c>
      <c r="G13256" t="s">
        <v>39532</v>
      </c>
      <c r="H13256">
        <v>0</v>
      </c>
      <c r="I13256">
        <v>0</v>
      </c>
      <c r="J13256">
        <v>0</v>
      </c>
      <c r="K13256" t="s">
        <v>51544</v>
      </c>
    </row>
    <row r="13257" spans="1:11" x14ac:dyDescent="0.3">
      <c r="A13257" t="s">
        <v>51545</v>
      </c>
      <c r="C13257" t="s">
        <v>13</v>
      </c>
      <c r="D13257" t="s">
        <v>51546</v>
      </c>
      <c r="E13257" t="s">
        <v>50096</v>
      </c>
      <c r="F13257" t="s">
        <v>16</v>
      </c>
      <c r="G13257" t="s">
        <v>42</v>
      </c>
      <c r="H13257">
        <v>0</v>
      </c>
      <c r="I13257">
        <v>0</v>
      </c>
      <c r="J13257">
        <v>0</v>
      </c>
      <c r="K13257" t="s">
        <v>51547</v>
      </c>
    </row>
    <row r="13258" spans="1:11" x14ac:dyDescent="0.3">
      <c r="A13258" t="s">
        <v>51548</v>
      </c>
      <c r="B13258" t="s">
        <v>51549</v>
      </c>
      <c r="C13258" t="s">
        <v>13</v>
      </c>
      <c r="D13258" t="s">
        <v>51550</v>
      </c>
      <c r="E13258" t="s">
        <v>50096</v>
      </c>
      <c r="F13258" t="s">
        <v>8059</v>
      </c>
      <c r="G13258" t="s">
        <v>42</v>
      </c>
      <c r="H13258">
        <v>0</v>
      </c>
      <c r="I13258">
        <v>0</v>
      </c>
      <c r="J13258">
        <v>0</v>
      </c>
      <c r="K13258" t="s">
        <v>51551</v>
      </c>
    </row>
    <row r="13259" spans="1:11" x14ac:dyDescent="0.3">
      <c r="A13259" t="s">
        <v>51552</v>
      </c>
      <c r="B13259" t="s">
        <v>51553</v>
      </c>
      <c r="C13259" t="s">
        <v>13</v>
      </c>
      <c r="D13259" t="s">
        <v>51554</v>
      </c>
      <c r="E13259" t="s">
        <v>50096</v>
      </c>
      <c r="F13259" t="s">
        <v>2277</v>
      </c>
      <c r="G13259" t="s">
        <v>42</v>
      </c>
      <c r="H13259">
        <v>0</v>
      </c>
      <c r="I13259">
        <v>0</v>
      </c>
      <c r="J13259">
        <v>0</v>
      </c>
      <c r="K13259" t="s">
        <v>51555</v>
      </c>
    </row>
    <row r="13260" spans="1:11" x14ac:dyDescent="0.3">
      <c r="A13260" t="s">
        <v>51556</v>
      </c>
      <c r="B13260" t="s">
        <v>51557</v>
      </c>
      <c r="C13260" t="s">
        <v>13</v>
      </c>
      <c r="D13260" t="s">
        <v>51558</v>
      </c>
      <c r="E13260" t="s">
        <v>50096</v>
      </c>
      <c r="F13260" t="s">
        <v>51559</v>
      </c>
      <c r="G13260" t="s">
        <v>42</v>
      </c>
      <c r="H13260">
        <v>0</v>
      </c>
      <c r="I13260">
        <v>0</v>
      </c>
      <c r="J13260">
        <v>0</v>
      </c>
      <c r="K13260" t="s">
        <v>51560</v>
      </c>
    </row>
    <row r="13261" spans="1:11" x14ac:dyDescent="0.3">
      <c r="A13261" t="s">
        <v>51561</v>
      </c>
      <c r="B13261" t="s">
        <v>51562</v>
      </c>
      <c r="C13261" t="s">
        <v>13</v>
      </c>
      <c r="D13261" t="s">
        <v>51563</v>
      </c>
      <c r="E13261" t="s">
        <v>50096</v>
      </c>
      <c r="F13261" t="s">
        <v>994</v>
      </c>
      <c r="G13261" t="s">
        <v>42</v>
      </c>
      <c r="H13261">
        <v>0</v>
      </c>
      <c r="I13261">
        <v>0</v>
      </c>
      <c r="J13261">
        <v>0</v>
      </c>
      <c r="K13261" t="s">
        <v>51564</v>
      </c>
    </row>
    <row r="13262" spans="1:11" x14ac:dyDescent="0.3">
      <c r="A13262" t="s">
        <v>51565</v>
      </c>
      <c r="B13262" t="s">
        <v>51566</v>
      </c>
      <c r="C13262" t="s">
        <v>13</v>
      </c>
      <c r="D13262" t="s">
        <v>51567</v>
      </c>
      <c r="E13262" t="s">
        <v>50096</v>
      </c>
      <c r="F13262" t="s">
        <v>1868</v>
      </c>
      <c r="G13262" t="s">
        <v>42</v>
      </c>
      <c r="H13262">
        <v>0</v>
      </c>
      <c r="I13262">
        <v>0</v>
      </c>
      <c r="J13262">
        <v>0</v>
      </c>
      <c r="K13262" t="s">
        <v>51568</v>
      </c>
    </row>
    <row r="13263" spans="1:11" x14ac:dyDescent="0.3">
      <c r="A13263" t="s">
        <v>51569</v>
      </c>
      <c r="B13263" t="s">
        <v>51570</v>
      </c>
      <c r="C13263" t="s">
        <v>13</v>
      </c>
      <c r="D13263" t="s">
        <v>51571</v>
      </c>
      <c r="E13263" t="s">
        <v>50096</v>
      </c>
      <c r="F13263" t="s">
        <v>15665</v>
      </c>
      <c r="G13263" t="s">
        <v>42</v>
      </c>
      <c r="H13263">
        <v>0</v>
      </c>
      <c r="I13263">
        <v>0</v>
      </c>
      <c r="J13263">
        <v>0</v>
      </c>
      <c r="K13263" t="s">
        <v>51572</v>
      </c>
    </row>
    <row r="13264" spans="1:11" x14ac:dyDescent="0.3">
      <c r="A13264" t="s">
        <v>51573</v>
      </c>
      <c r="B13264" t="s">
        <v>51574</v>
      </c>
      <c r="C13264" t="s">
        <v>27</v>
      </c>
      <c r="D13264" t="s">
        <v>51575</v>
      </c>
      <c r="E13264" t="s">
        <v>47893</v>
      </c>
      <c r="F13264" t="s">
        <v>41</v>
      </c>
      <c r="G13264" t="s">
        <v>42</v>
      </c>
      <c r="H13264">
        <v>0</v>
      </c>
      <c r="I13264">
        <v>0</v>
      </c>
      <c r="J13264">
        <v>0</v>
      </c>
      <c r="K13264" t="s">
        <v>51576</v>
      </c>
    </row>
    <row r="13265" spans="1:11" x14ac:dyDescent="0.3">
      <c r="A13265" t="s">
        <v>51577</v>
      </c>
      <c r="B13265" t="s">
        <v>51578</v>
      </c>
      <c r="C13265" t="s">
        <v>13</v>
      </c>
      <c r="D13265" t="s">
        <v>51579</v>
      </c>
      <c r="E13265" t="s">
        <v>50096</v>
      </c>
      <c r="F13265" t="s">
        <v>6622</v>
      </c>
      <c r="G13265" t="s">
        <v>18651</v>
      </c>
      <c r="H13265">
        <v>0</v>
      </c>
      <c r="I13265">
        <v>0</v>
      </c>
      <c r="J13265">
        <v>0</v>
      </c>
      <c r="K13265" t="s">
        <v>51580</v>
      </c>
    </row>
    <row r="13266" spans="1:11" x14ac:dyDescent="0.3">
      <c r="A13266" t="s">
        <v>51581</v>
      </c>
      <c r="B13266" t="s">
        <v>51582</v>
      </c>
      <c r="C13266" t="s">
        <v>27</v>
      </c>
      <c r="D13266" t="s">
        <v>51583</v>
      </c>
      <c r="E13266" t="s">
        <v>47893</v>
      </c>
      <c r="F13266" t="s">
        <v>41</v>
      </c>
      <c r="G13266" t="s">
        <v>42</v>
      </c>
      <c r="H13266">
        <v>0</v>
      </c>
      <c r="I13266">
        <v>0</v>
      </c>
      <c r="J13266">
        <v>0</v>
      </c>
      <c r="K13266" t="s">
        <v>51584</v>
      </c>
    </row>
    <row r="13267" spans="1:11" x14ac:dyDescent="0.3">
      <c r="A13267" t="s">
        <v>51585</v>
      </c>
      <c r="B13267" t="s">
        <v>51586</v>
      </c>
      <c r="C13267" t="s">
        <v>13</v>
      </c>
      <c r="D13267" t="s">
        <v>51587</v>
      </c>
      <c r="E13267" t="s">
        <v>50096</v>
      </c>
      <c r="F13267" t="s">
        <v>16</v>
      </c>
      <c r="G13267" t="s">
        <v>904</v>
      </c>
      <c r="H13267">
        <v>0</v>
      </c>
      <c r="I13267">
        <v>0</v>
      </c>
      <c r="J13267">
        <v>0</v>
      </c>
      <c r="K13267" t="s">
        <v>51588</v>
      </c>
    </row>
    <row r="13268" spans="1:11" x14ac:dyDescent="0.3">
      <c r="A13268" t="s">
        <v>51589</v>
      </c>
      <c r="B13268" t="s">
        <v>51590</v>
      </c>
      <c r="C13268" t="s">
        <v>558</v>
      </c>
      <c r="D13268" t="s">
        <v>51591</v>
      </c>
      <c r="E13268" t="s">
        <v>1692</v>
      </c>
      <c r="F13268" t="s">
        <v>12810</v>
      </c>
      <c r="G13268" t="s">
        <v>42</v>
      </c>
      <c r="H13268">
        <v>0</v>
      </c>
      <c r="I13268">
        <v>0</v>
      </c>
      <c r="J13268">
        <v>0</v>
      </c>
      <c r="K13268" t="s">
        <v>51592</v>
      </c>
    </row>
    <row r="13269" spans="1:11" x14ac:dyDescent="0.3">
      <c r="A13269" t="s">
        <v>51593</v>
      </c>
      <c r="B13269" t="s">
        <v>51594</v>
      </c>
      <c r="C13269" t="s">
        <v>27</v>
      </c>
      <c r="D13269" t="s">
        <v>51595</v>
      </c>
      <c r="E13269" t="s">
        <v>47893</v>
      </c>
      <c r="F13269" t="s">
        <v>41</v>
      </c>
      <c r="G13269" t="s">
        <v>8098</v>
      </c>
      <c r="H13269">
        <v>0</v>
      </c>
      <c r="I13269">
        <v>0</v>
      </c>
      <c r="J13269">
        <v>0</v>
      </c>
      <c r="K13269" t="s">
        <v>51596</v>
      </c>
    </row>
    <row r="13270" spans="1:11" x14ac:dyDescent="0.3">
      <c r="A13270" t="s">
        <v>51597</v>
      </c>
      <c r="B13270" t="s">
        <v>51598</v>
      </c>
      <c r="C13270" t="s">
        <v>27</v>
      </c>
      <c r="D13270" t="s">
        <v>51599</v>
      </c>
      <c r="E13270" t="s">
        <v>47893</v>
      </c>
      <c r="F13270" t="s">
        <v>16</v>
      </c>
      <c r="G13270" t="s">
        <v>51600</v>
      </c>
      <c r="H13270">
        <v>0</v>
      </c>
      <c r="I13270">
        <v>0</v>
      </c>
      <c r="J13270">
        <v>0</v>
      </c>
      <c r="K13270" t="s">
        <v>51601</v>
      </c>
    </row>
    <row r="13271" spans="1:11" x14ac:dyDescent="0.3">
      <c r="A13271" t="s">
        <v>51602</v>
      </c>
      <c r="B13271" t="s">
        <v>51603</v>
      </c>
      <c r="C13271" t="s">
        <v>27</v>
      </c>
      <c r="D13271" t="s">
        <v>51604</v>
      </c>
      <c r="E13271" t="s">
        <v>47893</v>
      </c>
      <c r="F13271" t="s">
        <v>41</v>
      </c>
      <c r="G13271" t="s">
        <v>42</v>
      </c>
      <c r="H13271">
        <v>0</v>
      </c>
      <c r="I13271">
        <v>0</v>
      </c>
      <c r="J13271">
        <v>0</v>
      </c>
      <c r="K13271" t="s">
        <v>51605</v>
      </c>
    </row>
    <row r="13272" spans="1:11" x14ac:dyDescent="0.3">
      <c r="A13272" t="s">
        <v>51606</v>
      </c>
      <c r="B13272" t="s">
        <v>51607</v>
      </c>
      <c r="C13272" t="s">
        <v>13</v>
      </c>
      <c r="D13272" t="s">
        <v>51608</v>
      </c>
      <c r="E13272" t="s">
        <v>50096</v>
      </c>
      <c r="F13272" t="s">
        <v>16</v>
      </c>
      <c r="G13272" t="s">
        <v>4262</v>
      </c>
      <c r="H13272">
        <v>0</v>
      </c>
      <c r="I13272">
        <v>0</v>
      </c>
      <c r="J13272">
        <v>0</v>
      </c>
      <c r="K13272" t="s">
        <v>51609</v>
      </c>
    </row>
    <row r="13273" spans="1:11" x14ac:dyDescent="0.3">
      <c r="A13273" t="s">
        <v>51610</v>
      </c>
      <c r="B13273" t="s">
        <v>51611</v>
      </c>
      <c r="C13273" t="s">
        <v>27</v>
      </c>
      <c r="D13273" t="s">
        <v>51612</v>
      </c>
      <c r="E13273" t="s">
        <v>47893</v>
      </c>
      <c r="F13273" t="s">
        <v>41</v>
      </c>
      <c r="G13273" t="s">
        <v>42</v>
      </c>
      <c r="H13273">
        <v>0</v>
      </c>
      <c r="I13273">
        <v>0</v>
      </c>
      <c r="J13273">
        <v>0</v>
      </c>
      <c r="K13273" t="s">
        <v>51613</v>
      </c>
    </row>
    <row r="13274" spans="1:11" x14ac:dyDescent="0.3">
      <c r="A13274" t="s">
        <v>51614</v>
      </c>
      <c r="B13274" t="s">
        <v>51615</v>
      </c>
      <c r="C13274" t="s">
        <v>27</v>
      </c>
      <c r="D13274" t="s">
        <v>51616</v>
      </c>
      <c r="E13274" t="s">
        <v>47893</v>
      </c>
      <c r="F13274" t="s">
        <v>41</v>
      </c>
      <c r="G13274" t="s">
        <v>42</v>
      </c>
      <c r="H13274">
        <v>0</v>
      </c>
      <c r="I13274">
        <v>0</v>
      </c>
      <c r="J13274">
        <v>0</v>
      </c>
      <c r="K13274" t="s">
        <v>51617</v>
      </c>
    </row>
    <row r="13275" spans="1:11" x14ac:dyDescent="0.3">
      <c r="A13275" t="s">
        <v>51618</v>
      </c>
      <c r="C13275" t="s">
        <v>27</v>
      </c>
      <c r="D13275" t="s">
        <v>51619</v>
      </c>
      <c r="E13275" t="s">
        <v>47893</v>
      </c>
      <c r="F13275" t="s">
        <v>16</v>
      </c>
      <c r="G13275" t="s">
        <v>9124</v>
      </c>
      <c r="H13275">
        <v>0</v>
      </c>
      <c r="I13275">
        <v>0</v>
      </c>
      <c r="J13275">
        <v>0</v>
      </c>
      <c r="K13275" t="s">
        <v>51620</v>
      </c>
    </row>
    <row r="13276" spans="1:11" x14ac:dyDescent="0.3">
      <c r="A13276" t="s">
        <v>51621</v>
      </c>
      <c r="B13276" t="s">
        <v>51622</v>
      </c>
      <c r="C13276" t="s">
        <v>13</v>
      </c>
      <c r="D13276" t="s">
        <v>51623</v>
      </c>
      <c r="E13276" t="s">
        <v>50096</v>
      </c>
      <c r="F13276" t="s">
        <v>16</v>
      </c>
      <c r="G13276" t="s">
        <v>2542</v>
      </c>
      <c r="H13276">
        <v>0</v>
      </c>
      <c r="I13276">
        <v>0</v>
      </c>
      <c r="J13276">
        <v>0</v>
      </c>
      <c r="K13276" t="s">
        <v>51624</v>
      </c>
    </row>
    <row r="13277" spans="1:11" x14ac:dyDescent="0.3">
      <c r="A13277" t="s">
        <v>51625</v>
      </c>
      <c r="B13277" t="s">
        <v>51626</v>
      </c>
      <c r="C13277" t="s">
        <v>13</v>
      </c>
      <c r="D13277" t="s">
        <v>51627</v>
      </c>
      <c r="E13277" t="s">
        <v>50096</v>
      </c>
      <c r="F13277" t="s">
        <v>16</v>
      </c>
      <c r="G13277" t="s">
        <v>4712</v>
      </c>
      <c r="H13277">
        <v>0</v>
      </c>
      <c r="I13277">
        <v>0</v>
      </c>
      <c r="J13277">
        <v>0</v>
      </c>
      <c r="K13277" t="s">
        <v>51628</v>
      </c>
    </row>
    <row r="13278" spans="1:11" x14ac:dyDescent="0.3">
      <c r="A13278" t="s">
        <v>51629</v>
      </c>
      <c r="B13278" t="s">
        <v>51630</v>
      </c>
      <c r="C13278" t="s">
        <v>466</v>
      </c>
      <c r="D13278" t="s">
        <v>51631</v>
      </c>
      <c r="E13278" t="s">
        <v>41948</v>
      </c>
      <c r="F13278" t="s">
        <v>16</v>
      </c>
      <c r="G13278" t="s">
        <v>7288</v>
      </c>
      <c r="H13278">
        <v>0</v>
      </c>
      <c r="I13278">
        <v>0</v>
      </c>
      <c r="J13278">
        <v>0</v>
      </c>
      <c r="K13278" t="s">
        <v>51632</v>
      </c>
    </row>
    <row r="13279" spans="1:11" x14ac:dyDescent="0.3">
      <c r="A13279" t="s">
        <v>51633</v>
      </c>
      <c r="B13279" t="s">
        <v>51634</v>
      </c>
      <c r="C13279" t="s">
        <v>20</v>
      </c>
      <c r="D13279" t="s">
        <v>51635</v>
      </c>
      <c r="E13279" t="s">
        <v>33633</v>
      </c>
      <c r="F13279" t="s">
        <v>16</v>
      </c>
      <c r="G13279" t="s">
        <v>8577</v>
      </c>
      <c r="H13279">
        <v>0</v>
      </c>
      <c r="I13279">
        <v>0</v>
      </c>
      <c r="J13279">
        <v>0</v>
      </c>
      <c r="K13279" t="s">
        <v>51636</v>
      </c>
    </row>
    <row r="13280" spans="1:11" x14ac:dyDescent="0.3">
      <c r="A13280" t="s">
        <v>51637</v>
      </c>
      <c r="B13280" t="s">
        <v>51638</v>
      </c>
      <c r="C13280" t="s">
        <v>466</v>
      </c>
      <c r="D13280" t="s">
        <v>51639</v>
      </c>
      <c r="E13280" t="s">
        <v>41948</v>
      </c>
      <c r="F13280" t="s">
        <v>939</v>
      </c>
      <c r="G13280" t="s">
        <v>42</v>
      </c>
      <c r="H13280">
        <v>0</v>
      </c>
      <c r="I13280">
        <v>0</v>
      </c>
      <c r="J13280">
        <v>0</v>
      </c>
      <c r="K13280" t="s">
        <v>51640</v>
      </c>
    </row>
    <row r="13281" spans="1:11" x14ac:dyDescent="0.3">
      <c r="A13281" t="s">
        <v>51641</v>
      </c>
      <c r="B13281" t="s">
        <v>51642</v>
      </c>
      <c r="C13281" t="s">
        <v>558</v>
      </c>
      <c r="D13281" t="s">
        <v>51643</v>
      </c>
      <c r="E13281" t="s">
        <v>32599</v>
      </c>
      <c r="F13281" t="s">
        <v>331</v>
      </c>
      <c r="G13281" t="s">
        <v>51644</v>
      </c>
      <c r="H13281">
        <v>0</v>
      </c>
      <c r="I13281">
        <v>0</v>
      </c>
      <c r="J13281">
        <v>0</v>
      </c>
      <c r="K13281" t="s">
        <v>51645</v>
      </c>
    </row>
    <row r="13282" spans="1:11" x14ac:dyDescent="0.3">
      <c r="A13282" t="s">
        <v>51646</v>
      </c>
      <c r="B13282" t="s">
        <v>898</v>
      </c>
      <c r="C13282" t="s">
        <v>558</v>
      </c>
      <c r="D13282" t="s">
        <v>51647</v>
      </c>
      <c r="E13282" t="s">
        <v>32599</v>
      </c>
      <c r="F13282" t="s">
        <v>16</v>
      </c>
      <c r="G13282" t="s">
        <v>7414</v>
      </c>
      <c r="H13282">
        <v>0</v>
      </c>
      <c r="I13282">
        <v>0</v>
      </c>
      <c r="J13282">
        <v>0</v>
      </c>
      <c r="K13282" t="s">
        <v>51648</v>
      </c>
    </row>
    <row r="13283" spans="1:11" x14ac:dyDescent="0.3">
      <c r="A13283" t="s">
        <v>51649</v>
      </c>
      <c r="B13283" t="s">
        <v>51650</v>
      </c>
      <c r="C13283" t="s">
        <v>558</v>
      </c>
      <c r="D13283" t="s">
        <v>51651</v>
      </c>
      <c r="E13283" t="s">
        <v>32599</v>
      </c>
      <c r="F13283" t="s">
        <v>16</v>
      </c>
      <c r="G13283" t="s">
        <v>12637</v>
      </c>
      <c r="H13283">
        <v>0</v>
      </c>
      <c r="I13283">
        <v>0</v>
      </c>
      <c r="J13283">
        <v>0</v>
      </c>
      <c r="K13283" t="s">
        <v>51652</v>
      </c>
    </row>
    <row r="13284" spans="1:11" x14ac:dyDescent="0.3">
      <c r="A13284" t="s">
        <v>51653</v>
      </c>
      <c r="B13284" t="s">
        <v>51654</v>
      </c>
      <c r="C13284" t="s">
        <v>558</v>
      </c>
      <c r="D13284" t="s">
        <v>51655</v>
      </c>
      <c r="E13284" t="s">
        <v>32599</v>
      </c>
      <c r="F13284" t="s">
        <v>16</v>
      </c>
      <c r="G13284" t="s">
        <v>25799</v>
      </c>
      <c r="H13284">
        <v>0</v>
      </c>
      <c r="I13284">
        <v>0</v>
      </c>
      <c r="J13284">
        <v>0</v>
      </c>
      <c r="K13284" t="s">
        <v>51656</v>
      </c>
    </row>
    <row r="13285" spans="1:11" x14ac:dyDescent="0.3">
      <c r="A13285" t="s">
        <v>51657</v>
      </c>
      <c r="B13285" t="s">
        <v>51658</v>
      </c>
      <c r="C13285" t="s">
        <v>558</v>
      </c>
      <c r="D13285" t="s">
        <v>51659</v>
      </c>
      <c r="E13285" t="s">
        <v>32599</v>
      </c>
      <c r="F13285" t="s">
        <v>16</v>
      </c>
      <c r="G13285" t="s">
        <v>51660</v>
      </c>
      <c r="H13285">
        <v>0</v>
      </c>
      <c r="I13285">
        <v>0</v>
      </c>
      <c r="J13285">
        <v>0</v>
      </c>
      <c r="K13285" t="s">
        <v>51661</v>
      </c>
    </row>
    <row r="13286" spans="1:11" x14ac:dyDescent="0.3">
      <c r="A13286" t="s">
        <v>51662</v>
      </c>
      <c r="B13286" t="s">
        <v>51663</v>
      </c>
      <c r="C13286" t="s">
        <v>558</v>
      </c>
      <c r="D13286" t="s">
        <v>51664</v>
      </c>
      <c r="E13286" t="s">
        <v>32599</v>
      </c>
      <c r="F13286" t="s">
        <v>16</v>
      </c>
      <c r="G13286" t="s">
        <v>4525</v>
      </c>
      <c r="H13286">
        <v>0</v>
      </c>
      <c r="I13286">
        <v>0</v>
      </c>
      <c r="J13286">
        <v>0</v>
      </c>
      <c r="K13286" t="s">
        <v>51665</v>
      </c>
    </row>
    <row r="13287" spans="1:11" x14ac:dyDescent="0.3">
      <c r="A13287" t="s">
        <v>51666</v>
      </c>
      <c r="B13287" t="s">
        <v>51667</v>
      </c>
      <c r="C13287" t="s">
        <v>558</v>
      </c>
      <c r="D13287" t="s">
        <v>51668</v>
      </c>
      <c r="E13287" t="s">
        <v>32599</v>
      </c>
      <c r="F13287" t="s">
        <v>16</v>
      </c>
      <c r="G13287" t="s">
        <v>4644</v>
      </c>
      <c r="H13287">
        <v>0</v>
      </c>
      <c r="I13287">
        <v>0</v>
      </c>
      <c r="J13287">
        <v>0</v>
      </c>
      <c r="K13287" t="s">
        <v>51669</v>
      </c>
    </row>
    <row r="13288" spans="1:11" x14ac:dyDescent="0.3">
      <c r="A13288" t="s">
        <v>51670</v>
      </c>
      <c r="B13288" t="s">
        <v>51671</v>
      </c>
      <c r="C13288" t="s">
        <v>558</v>
      </c>
      <c r="D13288" t="s">
        <v>51672</v>
      </c>
      <c r="E13288" t="s">
        <v>28510</v>
      </c>
      <c r="F13288" t="s">
        <v>9563</v>
      </c>
      <c r="G13288" t="s">
        <v>3422</v>
      </c>
      <c r="H13288">
        <v>0</v>
      </c>
      <c r="I13288">
        <v>0</v>
      </c>
      <c r="J13288">
        <v>0</v>
      </c>
      <c r="K13288" t="s">
        <v>51673</v>
      </c>
    </row>
    <row r="13289" spans="1:11" x14ac:dyDescent="0.3">
      <c r="A13289" t="s">
        <v>51674</v>
      </c>
      <c r="B13289" t="s">
        <v>51675</v>
      </c>
      <c r="C13289" t="s">
        <v>558</v>
      </c>
      <c r="D13289" t="s">
        <v>51676</v>
      </c>
      <c r="E13289" t="s">
        <v>28510</v>
      </c>
      <c r="F13289" t="s">
        <v>16</v>
      </c>
      <c r="G13289" t="s">
        <v>4960</v>
      </c>
      <c r="H13289">
        <v>0</v>
      </c>
      <c r="I13289">
        <v>0</v>
      </c>
      <c r="J13289">
        <v>0</v>
      </c>
      <c r="K13289" t="s">
        <v>51677</v>
      </c>
    </row>
    <row r="13290" spans="1:11" x14ac:dyDescent="0.3">
      <c r="A13290" t="s">
        <v>51678</v>
      </c>
      <c r="B13290" t="s">
        <v>51679</v>
      </c>
      <c r="C13290" t="s">
        <v>558</v>
      </c>
      <c r="D13290" t="s">
        <v>51680</v>
      </c>
      <c r="E13290" t="s">
        <v>28510</v>
      </c>
      <c r="F13290" t="s">
        <v>16</v>
      </c>
      <c r="G13290" t="s">
        <v>3301</v>
      </c>
      <c r="H13290">
        <v>0</v>
      </c>
      <c r="I13290">
        <v>0</v>
      </c>
      <c r="J13290">
        <v>0</v>
      </c>
      <c r="K13290" t="s">
        <v>51681</v>
      </c>
    </row>
    <row r="13291" spans="1:11" x14ac:dyDescent="0.3">
      <c r="A13291" t="s">
        <v>51682</v>
      </c>
      <c r="B13291" t="s">
        <v>51683</v>
      </c>
      <c r="C13291" t="s">
        <v>558</v>
      </c>
      <c r="D13291" t="s">
        <v>51684</v>
      </c>
      <c r="E13291" t="s">
        <v>28510</v>
      </c>
      <c r="F13291" t="s">
        <v>16</v>
      </c>
      <c r="G13291" t="s">
        <v>1496</v>
      </c>
      <c r="H13291">
        <v>0</v>
      </c>
      <c r="I13291">
        <v>0</v>
      </c>
      <c r="J13291">
        <v>0</v>
      </c>
      <c r="K13291" t="s">
        <v>51685</v>
      </c>
    </row>
    <row r="13292" spans="1:11" x14ac:dyDescent="0.3">
      <c r="A13292" t="s">
        <v>51686</v>
      </c>
      <c r="B13292" t="s">
        <v>51687</v>
      </c>
      <c r="C13292" t="s">
        <v>558</v>
      </c>
      <c r="D13292" t="s">
        <v>51688</v>
      </c>
      <c r="E13292" t="s">
        <v>32122</v>
      </c>
      <c r="F13292" t="s">
        <v>16</v>
      </c>
      <c r="G13292" t="s">
        <v>16080</v>
      </c>
      <c r="H13292">
        <v>0</v>
      </c>
      <c r="I13292">
        <v>0</v>
      </c>
      <c r="J13292">
        <v>0</v>
      </c>
      <c r="K13292" t="s">
        <v>51689</v>
      </c>
    </row>
    <row r="13293" spans="1:11" x14ac:dyDescent="0.3">
      <c r="A13293" t="s">
        <v>51690</v>
      </c>
      <c r="B13293" t="s">
        <v>51691</v>
      </c>
      <c r="C13293" t="s">
        <v>558</v>
      </c>
      <c r="D13293" t="s">
        <v>51692</v>
      </c>
      <c r="E13293" t="s">
        <v>28510</v>
      </c>
      <c r="F13293" t="s">
        <v>16</v>
      </c>
      <c r="G13293" t="s">
        <v>4574</v>
      </c>
      <c r="H13293">
        <v>0</v>
      </c>
      <c r="I13293">
        <v>0</v>
      </c>
      <c r="J13293">
        <v>0</v>
      </c>
      <c r="K13293" t="s">
        <v>51693</v>
      </c>
    </row>
    <row r="13294" spans="1:11" x14ac:dyDescent="0.3">
      <c r="A13294" t="s">
        <v>51694</v>
      </c>
      <c r="B13294" t="s">
        <v>51695</v>
      </c>
      <c r="C13294" t="s">
        <v>558</v>
      </c>
      <c r="D13294" t="s">
        <v>51696</v>
      </c>
      <c r="E13294" t="s">
        <v>28510</v>
      </c>
      <c r="F13294" t="s">
        <v>16</v>
      </c>
      <c r="G13294" t="s">
        <v>18591</v>
      </c>
      <c r="H13294">
        <v>0</v>
      </c>
      <c r="I13294">
        <v>0</v>
      </c>
      <c r="J13294">
        <v>0</v>
      </c>
      <c r="K13294" t="s">
        <v>51697</v>
      </c>
    </row>
    <row r="13295" spans="1:11" x14ac:dyDescent="0.3">
      <c r="A13295" t="s">
        <v>51698</v>
      </c>
      <c r="B13295" t="s">
        <v>51699</v>
      </c>
      <c r="C13295" t="s">
        <v>558</v>
      </c>
      <c r="D13295" t="s">
        <v>51700</v>
      </c>
      <c r="E13295" t="s">
        <v>1090</v>
      </c>
      <c r="F13295" t="s">
        <v>631</v>
      </c>
      <c r="G13295" t="s">
        <v>42</v>
      </c>
      <c r="H13295">
        <v>0</v>
      </c>
      <c r="I13295">
        <v>0</v>
      </c>
      <c r="J13295">
        <v>0</v>
      </c>
      <c r="K13295" t="s">
        <v>51701</v>
      </c>
    </row>
    <row r="13296" spans="1:11" x14ac:dyDescent="0.3">
      <c r="A13296" t="s">
        <v>51702</v>
      </c>
      <c r="B13296" t="s">
        <v>51703</v>
      </c>
      <c r="C13296" t="s">
        <v>558</v>
      </c>
      <c r="D13296" t="s">
        <v>51704</v>
      </c>
      <c r="E13296" t="s">
        <v>28510</v>
      </c>
      <c r="F13296" t="s">
        <v>16</v>
      </c>
      <c r="G13296" t="s">
        <v>51705</v>
      </c>
      <c r="H13296">
        <v>0</v>
      </c>
      <c r="I13296">
        <v>0</v>
      </c>
      <c r="J13296">
        <v>0</v>
      </c>
      <c r="K13296" t="s">
        <v>51706</v>
      </c>
    </row>
    <row r="13297" spans="1:11" x14ac:dyDescent="0.3">
      <c r="A13297" t="s">
        <v>51707</v>
      </c>
      <c r="B13297" t="s">
        <v>51708</v>
      </c>
      <c r="C13297" t="s">
        <v>558</v>
      </c>
      <c r="D13297" t="s">
        <v>51709</v>
      </c>
      <c r="E13297" t="s">
        <v>28510</v>
      </c>
      <c r="F13297" t="s">
        <v>16</v>
      </c>
      <c r="G13297" t="s">
        <v>13136</v>
      </c>
      <c r="H13297">
        <v>0</v>
      </c>
      <c r="I13297">
        <v>0</v>
      </c>
      <c r="J13297">
        <v>0</v>
      </c>
      <c r="K13297" t="s">
        <v>51710</v>
      </c>
    </row>
    <row r="13298" spans="1:11" x14ac:dyDescent="0.3">
      <c r="A13298" t="s">
        <v>51711</v>
      </c>
      <c r="B13298" t="s">
        <v>51712</v>
      </c>
      <c r="C13298" t="s">
        <v>558</v>
      </c>
      <c r="D13298" t="s">
        <v>51713</v>
      </c>
      <c r="E13298" t="s">
        <v>28510</v>
      </c>
      <c r="F13298" t="s">
        <v>16</v>
      </c>
      <c r="G13298" t="s">
        <v>5588</v>
      </c>
      <c r="H13298">
        <v>0</v>
      </c>
      <c r="I13298">
        <v>0</v>
      </c>
      <c r="J13298">
        <v>0</v>
      </c>
      <c r="K13298" t="s">
        <v>51714</v>
      </c>
    </row>
    <row r="13299" spans="1:11" x14ac:dyDescent="0.3">
      <c r="A13299" t="s">
        <v>51715</v>
      </c>
      <c r="B13299" t="s">
        <v>51708</v>
      </c>
      <c r="C13299" t="s">
        <v>558</v>
      </c>
      <c r="D13299" t="s">
        <v>51716</v>
      </c>
      <c r="E13299" t="s">
        <v>28510</v>
      </c>
      <c r="F13299" t="s">
        <v>16</v>
      </c>
      <c r="G13299" t="s">
        <v>51717</v>
      </c>
      <c r="H13299">
        <v>0</v>
      </c>
      <c r="I13299">
        <v>0</v>
      </c>
      <c r="J13299">
        <v>0</v>
      </c>
      <c r="K13299" t="s">
        <v>51718</v>
      </c>
    </row>
    <row r="13300" spans="1:11" x14ac:dyDescent="0.3">
      <c r="A13300" t="s">
        <v>51719</v>
      </c>
      <c r="B13300" t="s">
        <v>51720</v>
      </c>
      <c r="C13300" t="s">
        <v>558</v>
      </c>
      <c r="D13300" t="s">
        <v>51721</v>
      </c>
      <c r="E13300" t="s">
        <v>28510</v>
      </c>
      <c r="F13300" t="s">
        <v>16</v>
      </c>
      <c r="G13300" t="s">
        <v>38956</v>
      </c>
      <c r="H13300">
        <v>0</v>
      </c>
      <c r="I13300">
        <v>0</v>
      </c>
      <c r="J13300">
        <v>0</v>
      </c>
      <c r="K13300" t="s">
        <v>51722</v>
      </c>
    </row>
    <row r="13301" spans="1:11" x14ac:dyDescent="0.3">
      <c r="A13301" t="s">
        <v>51723</v>
      </c>
      <c r="B13301" t="s">
        <v>51724</v>
      </c>
      <c r="C13301" t="s">
        <v>558</v>
      </c>
      <c r="D13301" t="s">
        <v>51725</v>
      </c>
      <c r="E13301" t="s">
        <v>28510</v>
      </c>
      <c r="F13301" t="s">
        <v>16</v>
      </c>
      <c r="G13301" t="s">
        <v>50545</v>
      </c>
      <c r="H13301">
        <v>0</v>
      </c>
      <c r="I13301">
        <v>0</v>
      </c>
      <c r="J13301">
        <v>0</v>
      </c>
      <c r="K13301" t="s">
        <v>51726</v>
      </c>
    </row>
    <row r="13302" spans="1:11" x14ac:dyDescent="0.3">
      <c r="A13302" t="s">
        <v>51727</v>
      </c>
      <c r="B13302" t="s">
        <v>51728</v>
      </c>
      <c r="C13302" t="s">
        <v>558</v>
      </c>
      <c r="D13302" t="s">
        <v>51729</v>
      </c>
      <c r="E13302" t="s">
        <v>28510</v>
      </c>
      <c r="F13302" t="s">
        <v>16</v>
      </c>
      <c r="G13302" t="s">
        <v>5527</v>
      </c>
      <c r="H13302">
        <v>0</v>
      </c>
      <c r="I13302">
        <v>0</v>
      </c>
      <c r="J13302">
        <v>0</v>
      </c>
      <c r="K13302" t="s">
        <v>51730</v>
      </c>
    </row>
    <row r="13303" spans="1:11" x14ac:dyDescent="0.3">
      <c r="A13303" t="s">
        <v>51731</v>
      </c>
      <c r="B13303" t="s">
        <v>51732</v>
      </c>
      <c r="C13303" t="s">
        <v>558</v>
      </c>
      <c r="D13303" t="s">
        <v>51733</v>
      </c>
      <c r="E13303" t="s">
        <v>28510</v>
      </c>
      <c r="F13303" t="s">
        <v>16</v>
      </c>
      <c r="G13303" t="s">
        <v>13301</v>
      </c>
      <c r="H13303">
        <v>0</v>
      </c>
      <c r="I13303">
        <v>0</v>
      </c>
      <c r="J13303">
        <v>0</v>
      </c>
      <c r="K13303" t="s">
        <v>51734</v>
      </c>
    </row>
    <row r="13304" spans="1:11" x14ac:dyDescent="0.3">
      <c r="A13304" t="s">
        <v>51735</v>
      </c>
      <c r="B13304" t="s">
        <v>51736</v>
      </c>
      <c r="C13304" t="s">
        <v>558</v>
      </c>
      <c r="D13304" t="s">
        <v>51737</v>
      </c>
      <c r="E13304" t="s">
        <v>28510</v>
      </c>
      <c r="F13304" t="s">
        <v>16</v>
      </c>
      <c r="G13304" t="s">
        <v>1382</v>
      </c>
      <c r="H13304">
        <v>0</v>
      </c>
      <c r="I13304">
        <v>0</v>
      </c>
      <c r="J13304">
        <v>0</v>
      </c>
      <c r="K13304" t="s">
        <v>51738</v>
      </c>
    </row>
    <row r="13305" spans="1:11" x14ac:dyDescent="0.3">
      <c r="A13305" t="s">
        <v>51739</v>
      </c>
      <c r="B13305" t="s">
        <v>51740</v>
      </c>
      <c r="C13305" t="s">
        <v>558</v>
      </c>
      <c r="D13305" t="s">
        <v>51741</v>
      </c>
      <c r="E13305" t="s">
        <v>28510</v>
      </c>
      <c r="F13305" t="s">
        <v>16</v>
      </c>
      <c r="G13305" t="s">
        <v>3422</v>
      </c>
      <c r="H13305">
        <v>0</v>
      </c>
      <c r="I13305">
        <v>0</v>
      </c>
      <c r="J13305">
        <v>0</v>
      </c>
      <c r="K13305" t="s">
        <v>51742</v>
      </c>
    </row>
    <row r="13306" spans="1:11" x14ac:dyDescent="0.3">
      <c r="A13306" t="s">
        <v>51743</v>
      </c>
      <c r="B13306" t="s">
        <v>51744</v>
      </c>
      <c r="C13306" t="s">
        <v>558</v>
      </c>
      <c r="D13306" t="s">
        <v>51745</v>
      </c>
      <c r="E13306" t="s">
        <v>28510</v>
      </c>
      <c r="F13306" t="s">
        <v>16</v>
      </c>
      <c r="G13306" t="s">
        <v>3043</v>
      </c>
      <c r="H13306">
        <v>0</v>
      </c>
      <c r="I13306">
        <v>0</v>
      </c>
      <c r="J13306">
        <v>0</v>
      </c>
      <c r="K13306" t="s">
        <v>51746</v>
      </c>
    </row>
    <row r="13307" spans="1:11" x14ac:dyDescent="0.3">
      <c r="A13307" t="s">
        <v>51747</v>
      </c>
      <c r="B13307" t="s">
        <v>51748</v>
      </c>
      <c r="C13307" t="s">
        <v>558</v>
      </c>
      <c r="D13307" t="s">
        <v>51749</v>
      </c>
      <c r="E13307" t="s">
        <v>28510</v>
      </c>
      <c r="F13307" t="s">
        <v>16</v>
      </c>
      <c r="G13307" t="s">
        <v>22724</v>
      </c>
      <c r="H13307">
        <v>0</v>
      </c>
      <c r="I13307">
        <v>0</v>
      </c>
      <c r="J13307">
        <v>0</v>
      </c>
      <c r="K13307" t="s">
        <v>51750</v>
      </c>
    </row>
    <row r="13308" spans="1:11" x14ac:dyDescent="0.3">
      <c r="A13308" t="s">
        <v>51751</v>
      </c>
      <c r="B13308" t="s">
        <v>51752</v>
      </c>
      <c r="C13308" t="s">
        <v>558</v>
      </c>
      <c r="D13308" t="s">
        <v>51753</v>
      </c>
      <c r="E13308" t="s">
        <v>28510</v>
      </c>
      <c r="F13308" t="s">
        <v>16</v>
      </c>
      <c r="G13308" t="s">
        <v>3301</v>
      </c>
      <c r="H13308">
        <v>0</v>
      </c>
      <c r="I13308">
        <v>0</v>
      </c>
      <c r="J13308">
        <v>0</v>
      </c>
      <c r="K13308" t="s">
        <v>51754</v>
      </c>
    </row>
    <row r="13309" spans="1:11" x14ac:dyDescent="0.3">
      <c r="A13309" t="s">
        <v>51755</v>
      </c>
      <c r="B13309" t="s">
        <v>51756</v>
      </c>
      <c r="C13309" t="s">
        <v>558</v>
      </c>
      <c r="D13309" t="s">
        <v>51757</v>
      </c>
      <c r="E13309" t="s">
        <v>28510</v>
      </c>
      <c r="F13309" t="s">
        <v>16</v>
      </c>
      <c r="G13309" t="s">
        <v>1271</v>
      </c>
      <c r="H13309">
        <v>0</v>
      </c>
      <c r="I13309">
        <v>0</v>
      </c>
      <c r="J13309">
        <v>0</v>
      </c>
      <c r="K13309" t="s">
        <v>51758</v>
      </c>
    </row>
    <row r="13310" spans="1:11" x14ac:dyDescent="0.3">
      <c r="A13310" t="s">
        <v>51759</v>
      </c>
      <c r="B13310" t="s">
        <v>51760</v>
      </c>
      <c r="C13310" t="s">
        <v>558</v>
      </c>
      <c r="D13310" t="s">
        <v>51761</v>
      </c>
      <c r="E13310" t="s">
        <v>28510</v>
      </c>
      <c r="F13310" t="s">
        <v>16</v>
      </c>
      <c r="G13310" t="s">
        <v>5097</v>
      </c>
      <c r="H13310">
        <v>0</v>
      </c>
      <c r="I13310">
        <v>0</v>
      </c>
      <c r="J13310">
        <v>0</v>
      </c>
      <c r="K13310" t="s">
        <v>51762</v>
      </c>
    </row>
    <row r="13311" spans="1:11" x14ac:dyDescent="0.3">
      <c r="A13311" t="s">
        <v>51763</v>
      </c>
      <c r="B13311" t="s">
        <v>51764</v>
      </c>
      <c r="C13311" t="s">
        <v>558</v>
      </c>
      <c r="D13311" t="s">
        <v>51765</v>
      </c>
      <c r="E13311" t="s">
        <v>28510</v>
      </c>
      <c r="F13311" t="s">
        <v>16</v>
      </c>
      <c r="G13311" t="s">
        <v>13301</v>
      </c>
      <c r="H13311">
        <v>0</v>
      </c>
      <c r="I13311">
        <v>0</v>
      </c>
      <c r="J13311">
        <v>0</v>
      </c>
      <c r="K13311" t="s">
        <v>51766</v>
      </c>
    </row>
    <row r="13312" spans="1:11" x14ac:dyDescent="0.3">
      <c r="A13312" t="s">
        <v>51767</v>
      </c>
      <c r="B13312" t="s">
        <v>51768</v>
      </c>
      <c r="C13312" t="s">
        <v>558</v>
      </c>
      <c r="D13312" t="s">
        <v>51769</v>
      </c>
      <c r="E13312" t="s">
        <v>28510</v>
      </c>
      <c r="F13312" t="s">
        <v>16</v>
      </c>
      <c r="G13312" t="s">
        <v>3103</v>
      </c>
      <c r="H13312">
        <v>0</v>
      </c>
      <c r="I13312">
        <v>0</v>
      </c>
      <c r="J13312">
        <v>0</v>
      </c>
      <c r="K13312" t="s">
        <v>51770</v>
      </c>
    </row>
    <row r="13313" spans="1:11" x14ac:dyDescent="0.3">
      <c r="A13313" t="s">
        <v>51771</v>
      </c>
      <c r="B13313" t="s">
        <v>51772</v>
      </c>
      <c r="C13313" t="s">
        <v>558</v>
      </c>
      <c r="D13313" t="s">
        <v>51773</v>
      </c>
      <c r="E13313" t="s">
        <v>28510</v>
      </c>
      <c r="F13313" t="s">
        <v>16</v>
      </c>
      <c r="G13313" t="s">
        <v>10656</v>
      </c>
      <c r="H13313">
        <v>0</v>
      </c>
      <c r="I13313">
        <v>0</v>
      </c>
      <c r="J13313">
        <v>0</v>
      </c>
      <c r="K13313" t="s">
        <v>51774</v>
      </c>
    </row>
    <row r="13314" spans="1:11" x14ac:dyDescent="0.3">
      <c r="A13314" t="s">
        <v>51775</v>
      </c>
      <c r="B13314" t="s">
        <v>51776</v>
      </c>
      <c r="C13314" t="s">
        <v>558</v>
      </c>
      <c r="D13314" t="s">
        <v>51777</v>
      </c>
      <c r="E13314" t="s">
        <v>28510</v>
      </c>
      <c r="F13314" t="s">
        <v>16</v>
      </c>
      <c r="G13314" t="s">
        <v>6760</v>
      </c>
      <c r="H13314">
        <v>0</v>
      </c>
      <c r="I13314">
        <v>0</v>
      </c>
      <c r="J13314">
        <v>0</v>
      </c>
      <c r="K13314" t="s">
        <v>51778</v>
      </c>
    </row>
    <row r="13315" spans="1:11" x14ac:dyDescent="0.3">
      <c r="A13315" t="s">
        <v>51779</v>
      </c>
      <c r="B13315" t="s">
        <v>51780</v>
      </c>
      <c r="C13315" t="s">
        <v>558</v>
      </c>
      <c r="D13315" t="s">
        <v>51781</v>
      </c>
      <c r="E13315" t="s">
        <v>28510</v>
      </c>
      <c r="F13315" t="s">
        <v>170</v>
      </c>
      <c r="G13315" t="s">
        <v>42</v>
      </c>
      <c r="H13315">
        <v>0</v>
      </c>
      <c r="I13315">
        <v>0</v>
      </c>
      <c r="J13315">
        <v>0</v>
      </c>
      <c r="K13315" t="s">
        <v>51782</v>
      </c>
    </row>
    <row r="13316" spans="1:11" x14ac:dyDescent="0.3">
      <c r="A13316" t="s">
        <v>51783</v>
      </c>
      <c r="B13316" t="s">
        <v>51784</v>
      </c>
      <c r="C13316" t="s">
        <v>27</v>
      </c>
      <c r="D13316" t="s">
        <v>51785</v>
      </c>
      <c r="E13316" t="s">
        <v>29</v>
      </c>
      <c r="F13316" t="s">
        <v>41</v>
      </c>
      <c r="G13316" t="s">
        <v>42</v>
      </c>
      <c r="H13316">
        <v>0</v>
      </c>
      <c r="I13316">
        <v>0</v>
      </c>
      <c r="J13316">
        <v>0</v>
      </c>
      <c r="K13316" t="s">
        <v>51786</v>
      </c>
    </row>
    <row r="13317" spans="1:11" x14ac:dyDescent="0.3">
      <c r="A13317" t="s">
        <v>51787</v>
      </c>
      <c r="B13317" t="s">
        <v>51788</v>
      </c>
      <c r="C13317" t="s">
        <v>558</v>
      </c>
      <c r="D13317" t="s">
        <v>51789</v>
      </c>
      <c r="E13317" t="s">
        <v>28510</v>
      </c>
      <c r="F13317" t="s">
        <v>3786</v>
      </c>
      <c r="G13317" t="s">
        <v>42</v>
      </c>
      <c r="H13317">
        <v>0</v>
      </c>
      <c r="I13317">
        <v>0</v>
      </c>
      <c r="J13317">
        <v>0</v>
      </c>
      <c r="K13317" t="s">
        <v>51790</v>
      </c>
    </row>
    <row r="13318" spans="1:11" x14ac:dyDescent="0.3">
      <c r="A13318" t="s">
        <v>51791</v>
      </c>
      <c r="B13318" t="s">
        <v>51792</v>
      </c>
      <c r="C13318" t="s">
        <v>558</v>
      </c>
      <c r="D13318" t="s">
        <v>51793</v>
      </c>
      <c r="E13318" t="s">
        <v>28510</v>
      </c>
      <c r="F13318" t="s">
        <v>16</v>
      </c>
      <c r="G13318" t="s">
        <v>3413</v>
      </c>
      <c r="H13318">
        <v>0</v>
      </c>
      <c r="I13318">
        <v>0</v>
      </c>
      <c r="J13318">
        <v>0</v>
      </c>
      <c r="K13318" t="s">
        <v>51794</v>
      </c>
    </row>
    <row r="13319" spans="1:11" x14ac:dyDescent="0.3">
      <c r="A13319" t="s">
        <v>51795</v>
      </c>
      <c r="B13319" t="s">
        <v>51796</v>
      </c>
      <c r="C13319" t="s">
        <v>558</v>
      </c>
      <c r="D13319" t="s">
        <v>51797</v>
      </c>
      <c r="E13319" t="s">
        <v>28510</v>
      </c>
      <c r="F13319" t="s">
        <v>16</v>
      </c>
      <c r="G13319" t="s">
        <v>8098</v>
      </c>
      <c r="H13319">
        <v>0</v>
      </c>
      <c r="I13319">
        <v>0</v>
      </c>
      <c r="J13319">
        <v>0</v>
      </c>
      <c r="K13319" t="s">
        <v>51798</v>
      </c>
    </row>
    <row r="13320" spans="1:11" x14ac:dyDescent="0.3">
      <c r="A13320" t="s">
        <v>51799</v>
      </c>
      <c r="B13320" t="s">
        <v>51800</v>
      </c>
      <c r="C13320" t="s">
        <v>558</v>
      </c>
      <c r="D13320" t="s">
        <v>51801</v>
      </c>
      <c r="E13320" t="s">
        <v>28510</v>
      </c>
      <c r="F13320" t="s">
        <v>3786</v>
      </c>
      <c r="G13320" t="s">
        <v>42</v>
      </c>
      <c r="H13320">
        <v>0</v>
      </c>
      <c r="I13320">
        <v>0</v>
      </c>
      <c r="J13320">
        <v>0</v>
      </c>
      <c r="K13320" t="s">
        <v>51802</v>
      </c>
    </row>
    <row r="13321" spans="1:11" x14ac:dyDescent="0.3">
      <c r="A13321" t="s">
        <v>51803</v>
      </c>
      <c r="B13321" t="s">
        <v>51804</v>
      </c>
      <c r="C13321" t="s">
        <v>558</v>
      </c>
      <c r="D13321" t="s">
        <v>51805</v>
      </c>
      <c r="E13321" t="s">
        <v>28510</v>
      </c>
      <c r="F13321" t="s">
        <v>379</v>
      </c>
      <c r="G13321" t="s">
        <v>42</v>
      </c>
      <c r="H13321">
        <v>0</v>
      </c>
      <c r="I13321">
        <v>0</v>
      </c>
      <c r="J13321">
        <v>0</v>
      </c>
      <c r="K13321" t="s">
        <v>51806</v>
      </c>
    </row>
    <row r="13322" spans="1:11" x14ac:dyDescent="0.3">
      <c r="A13322" t="s">
        <v>51807</v>
      </c>
      <c r="B13322" t="s">
        <v>51808</v>
      </c>
      <c r="C13322" t="s">
        <v>558</v>
      </c>
      <c r="D13322" t="s">
        <v>51809</v>
      </c>
      <c r="E13322" t="s">
        <v>28510</v>
      </c>
      <c r="F13322" t="s">
        <v>17320</v>
      </c>
      <c r="G13322" t="s">
        <v>16240</v>
      </c>
      <c r="H13322">
        <v>0</v>
      </c>
      <c r="I13322">
        <v>0</v>
      </c>
      <c r="J13322">
        <v>0</v>
      </c>
      <c r="K13322" t="s">
        <v>51810</v>
      </c>
    </row>
    <row r="13323" spans="1:11" x14ac:dyDescent="0.3">
      <c r="A13323" t="s">
        <v>51811</v>
      </c>
      <c r="B13323" t="s">
        <v>51812</v>
      </c>
      <c r="C13323" t="s">
        <v>558</v>
      </c>
      <c r="D13323" t="s">
        <v>51813</v>
      </c>
      <c r="E13323" t="s">
        <v>28510</v>
      </c>
      <c r="F13323" t="s">
        <v>840</v>
      </c>
      <c r="G13323" t="s">
        <v>42</v>
      </c>
      <c r="H13323">
        <v>0</v>
      </c>
      <c r="I13323">
        <v>0</v>
      </c>
      <c r="J13323">
        <v>0</v>
      </c>
      <c r="K13323" t="s">
        <v>51814</v>
      </c>
    </row>
    <row r="13324" spans="1:11" x14ac:dyDescent="0.3">
      <c r="A13324" t="s">
        <v>51815</v>
      </c>
      <c r="B13324" t="s">
        <v>51816</v>
      </c>
      <c r="C13324" t="s">
        <v>558</v>
      </c>
      <c r="D13324" t="s">
        <v>51817</v>
      </c>
      <c r="E13324" t="s">
        <v>28510</v>
      </c>
      <c r="F13324" t="s">
        <v>4261</v>
      </c>
      <c r="G13324" t="s">
        <v>42</v>
      </c>
      <c r="H13324">
        <v>0</v>
      </c>
      <c r="I13324">
        <v>0</v>
      </c>
      <c r="J13324">
        <v>0</v>
      </c>
      <c r="K13324" t="s">
        <v>51818</v>
      </c>
    </row>
    <row r="13325" spans="1:11" x14ac:dyDescent="0.3">
      <c r="A13325" t="s">
        <v>51819</v>
      </c>
      <c r="B13325" t="s">
        <v>51820</v>
      </c>
      <c r="C13325" t="s">
        <v>558</v>
      </c>
      <c r="D13325" t="s">
        <v>51821</v>
      </c>
      <c r="E13325" t="s">
        <v>28510</v>
      </c>
      <c r="F13325" t="s">
        <v>1996</v>
      </c>
      <c r="G13325" t="s">
        <v>42</v>
      </c>
      <c r="H13325">
        <v>0</v>
      </c>
      <c r="I13325">
        <v>0</v>
      </c>
      <c r="J13325">
        <v>0</v>
      </c>
      <c r="K13325" t="s">
        <v>51822</v>
      </c>
    </row>
    <row r="13326" spans="1:11" x14ac:dyDescent="0.3">
      <c r="A13326" t="s">
        <v>51823</v>
      </c>
      <c r="B13326" t="s">
        <v>51824</v>
      </c>
      <c r="C13326" t="s">
        <v>27</v>
      </c>
      <c r="D13326" t="s">
        <v>51825</v>
      </c>
      <c r="E13326" t="s">
        <v>29</v>
      </c>
      <c r="F13326" t="s">
        <v>41</v>
      </c>
      <c r="G13326" t="s">
        <v>42</v>
      </c>
      <c r="H13326">
        <v>0</v>
      </c>
      <c r="I13326">
        <v>0</v>
      </c>
      <c r="J13326">
        <v>0</v>
      </c>
      <c r="K13326" t="s">
        <v>51826</v>
      </c>
    </row>
    <row r="13327" spans="1:11" x14ac:dyDescent="0.3">
      <c r="A13327" t="s">
        <v>51827</v>
      </c>
      <c r="C13327" t="s">
        <v>558</v>
      </c>
      <c r="D13327" t="s">
        <v>51828</v>
      </c>
      <c r="E13327" t="s">
        <v>28510</v>
      </c>
      <c r="F13327" t="s">
        <v>1506</v>
      </c>
      <c r="G13327" t="s">
        <v>42</v>
      </c>
      <c r="H13327">
        <v>0</v>
      </c>
      <c r="I13327">
        <v>0</v>
      </c>
      <c r="J13327">
        <v>0</v>
      </c>
      <c r="K13327" t="s">
        <v>51829</v>
      </c>
    </row>
    <row r="13328" spans="1:11" x14ac:dyDescent="0.3">
      <c r="A13328" t="s">
        <v>51830</v>
      </c>
      <c r="C13328" t="s">
        <v>558</v>
      </c>
      <c r="D13328" t="s">
        <v>51813</v>
      </c>
      <c r="E13328" t="s">
        <v>28510</v>
      </c>
      <c r="F13328" t="s">
        <v>5985</v>
      </c>
      <c r="G13328" t="s">
        <v>42</v>
      </c>
      <c r="H13328">
        <v>0</v>
      </c>
      <c r="I13328">
        <v>0</v>
      </c>
      <c r="J13328">
        <v>0</v>
      </c>
      <c r="K13328" t="s">
        <v>51831</v>
      </c>
    </row>
    <row r="13329" spans="1:11" x14ac:dyDescent="0.3">
      <c r="A13329" t="s">
        <v>51832</v>
      </c>
      <c r="C13329" t="s">
        <v>558</v>
      </c>
      <c r="D13329" t="s">
        <v>51817</v>
      </c>
      <c r="E13329" t="s">
        <v>28510</v>
      </c>
      <c r="F13329" t="s">
        <v>191</v>
      </c>
      <c r="G13329" t="s">
        <v>42</v>
      </c>
      <c r="H13329">
        <v>0</v>
      </c>
      <c r="I13329">
        <v>0</v>
      </c>
      <c r="J13329">
        <v>0</v>
      </c>
      <c r="K13329" t="s">
        <v>51833</v>
      </c>
    </row>
    <row r="13330" spans="1:11" x14ac:dyDescent="0.3">
      <c r="A13330" t="s">
        <v>51834</v>
      </c>
      <c r="B13330" t="s">
        <v>51835</v>
      </c>
      <c r="C13330" t="s">
        <v>27</v>
      </c>
      <c r="D13330" t="s">
        <v>51836</v>
      </c>
      <c r="E13330" t="s">
        <v>47893</v>
      </c>
      <c r="F13330" t="s">
        <v>41</v>
      </c>
      <c r="G13330" t="s">
        <v>42</v>
      </c>
      <c r="H13330">
        <v>0</v>
      </c>
      <c r="I13330">
        <v>0</v>
      </c>
      <c r="J13330">
        <v>0</v>
      </c>
      <c r="K13330" t="s">
        <v>51837</v>
      </c>
    </row>
    <row r="13331" spans="1:11" x14ac:dyDescent="0.3">
      <c r="A13331" t="s">
        <v>51838</v>
      </c>
      <c r="B13331" t="s">
        <v>51839</v>
      </c>
      <c r="C13331" t="s">
        <v>558</v>
      </c>
      <c r="D13331" t="s">
        <v>51840</v>
      </c>
      <c r="E13331" t="s">
        <v>28510</v>
      </c>
      <c r="F13331" t="s">
        <v>6383</v>
      </c>
      <c r="G13331" t="s">
        <v>8136</v>
      </c>
      <c r="H13331">
        <v>0</v>
      </c>
      <c r="I13331">
        <v>0</v>
      </c>
      <c r="J13331">
        <v>0</v>
      </c>
      <c r="K13331" t="s">
        <v>51841</v>
      </c>
    </row>
    <row r="13332" spans="1:11" x14ac:dyDescent="0.3">
      <c r="A13332" t="s">
        <v>51842</v>
      </c>
      <c r="B13332" t="s">
        <v>51843</v>
      </c>
      <c r="C13332" t="s">
        <v>27</v>
      </c>
      <c r="D13332" t="s">
        <v>51844</v>
      </c>
      <c r="E13332" t="s">
        <v>47893</v>
      </c>
      <c r="F13332" t="s">
        <v>41</v>
      </c>
      <c r="G13332" t="s">
        <v>42</v>
      </c>
      <c r="H13332">
        <v>0</v>
      </c>
      <c r="I13332">
        <v>0</v>
      </c>
      <c r="J13332">
        <v>0</v>
      </c>
      <c r="K13332" t="s">
        <v>51845</v>
      </c>
    </row>
    <row r="13333" spans="1:11" x14ac:dyDescent="0.3">
      <c r="A13333" t="s">
        <v>51846</v>
      </c>
      <c r="B13333" t="s">
        <v>51847</v>
      </c>
      <c r="C13333" t="s">
        <v>27</v>
      </c>
      <c r="D13333" t="s">
        <v>51848</v>
      </c>
      <c r="E13333" t="s">
        <v>47893</v>
      </c>
      <c r="F13333" t="s">
        <v>41</v>
      </c>
      <c r="G13333" t="s">
        <v>42</v>
      </c>
      <c r="H13333">
        <v>0</v>
      </c>
      <c r="I13333">
        <v>0</v>
      </c>
      <c r="J13333">
        <v>0</v>
      </c>
      <c r="K13333" t="s">
        <v>51849</v>
      </c>
    </row>
    <row r="13334" spans="1:11" x14ac:dyDescent="0.3">
      <c r="A13334" t="s">
        <v>51850</v>
      </c>
      <c r="B13334" t="s">
        <v>51851</v>
      </c>
      <c r="C13334" t="s">
        <v>27</v>
      </c>
      <c r="D13334" t="s">
        <v>51852</v>
      </c>
      <c r="E13334" t="s">
        <v>47893</v>
      </c>
      <c r="F13334" t="s">
        <v>41</v>
      </c>
      <c r="G13334" t="s">
        <v>42</v>
      </c>
      <c r="H13334">
        <v>0</v>
      </c>
      <c r="I13334">
        <v>0</v>
      </c>
      <c r="J13334">
        <v>0</v>
      </c>
      <c r="K13334" t="s">
        <v>51853</v>
      </c>
    </row>
    <row r="13335" spans="1:11" x14ac:dyDescent="0.3">
      <c r="A13335" t="s">
        <v>51854</v>
      </c>
      <c r="B13335" t="s">
        <v>51855</v>
      </c>
      <c r="C13335" t="s">
        <v>558</v>
      </c>
      <c r="D13335" t="s">
        <v>51856</v>
      </c>
      <c r="E13335" t="s">
        <v>28510</v>
      </c>
      <c r="F13335" t="s">
        <v>2176</v>
      </c>
      <c r="G13335" t="s">
        <v>42</v>
      </c>
      <c r="H13335">
        <v>0</v>
      </c>
      <c r="I13335">
        <v>0</v>
      </c>
      <c r="J13335">
        <v>0</v>
      </c>
      <c r="K13335" t="s">
        <v>51857</v>
      </c>
    </row>
    <row r="13336" spans="1:11" x14ac:dyDescent="0.3">
      <c r="A13336" t="s">
        <v>51858</v>
      </c>
      <c r="B13336" t="s">
        <v>51859</v>
      </c>
      <c r="C13336" t="s">
        <v>558</v>
      </c>
      <c r="D13336" t="s">
        <v>51860</v>
      </c>
      <c r="E13336" t="s">
        <v>28510</v>
      </c>
      <c r="F13336" t="s">
        <v>9438</v>
      </c>
      <c r="G13336" t="s">
        <v>42</v>
      </c>
      <c r="H13336">
        <v>0</v>
      </c>
      <c r="I13336">
        <v>0</v>
      </c>
      <c r="J13336">
        <v>0</v>
      </c>
      <c r="K13336" t="s">
        <v>51861</v>
      </c>
    </row>
    <row r="13337" spans="1:11" x14ac:dyDescent="0.3">
      <c r="A13337" t="s">
        <v>51862</v>
      </c>
      <c r="B13337" t="s">
        <v>51863</v>
      </c>
      <c r="C13337" t="s">
        <v>558</v>
      </c>
      <c r="D13337" t="s">
        <v>51864</v>
      </c>
      <c r="E13337" t="s">
        <v>28510</v>
      </c>
      <c r="F13337" t="s">
        <v>1148</v>
      </c>
      <c r="G13337" t="s">
        <v>42</v>
      </c>
      <c r="H13337">
        <v>0</v>
      </c>
      <c r="I13337">
        <v>0</v>
      </c>
      <c r="J13337">
        <v>0</v>
      </c>
      <c r="K13337" t="s">
        <v>51865</v>
      </c>
    </row>
    <row r="13338" spans="1:11" x14ac:dyDescent="0.3">
      <c r="A13338" t="s">
        <v>51866</v>
      </c>
      <c r="B13338" t="s">
        <v>51867</v>
      </c>
      <c r="C13338" t="s">
        <v>27</v>
      </c>
      <c r="D13338" t="s">
        <v>51868</v>
      </c>
      <c r="E13338" t="s">
        <v>47893</v>
      </c>
      <c r="F13338" t="s">
        <v>41</v>
      </c>
      <c r="G13338" t="s">
        <v>42</v>
      </c>
      <c r="H13338">
        <v>0</v>
      </c>
      <c r="I13338">
        <v>0</v>
      </c>
      <c r="J13338">
        <v>0</v>
      </c>
      <c r="K13338" t="s">
        <v>51869</v>
      </c>
    </row>
    <row r="13339" spans="1:11" x14ac:dyDescent="0.3">
      <c r="A13339" t="s">
        <v>51870</v>
      </c>
      <c r="B13339" t="s">
        <v>51871</v>
      </c>
      <c r="C13339" t="s">
        <v>558</v>
      </c>
      <c r="D13339" t="s">
        <v>51872</v>
      </c>
      <c r="E13339" t="s">
        <v>28510</v>
      </c>
      <c r="F13339" t="s">
        <v>5457</v>
      </c>
      <c r="G13339" t="s">
        <v>42</v>
      </c>
      <c r="H13339">
        <v>0</v>
      </c>
      <c r="I13339">
        <v>0</v>
      </c>
      <c r="J13339">
        <v>0</v>
      </c>
      <c r="K13339" t="s">
        <v>51873</v>
      </c>
    </row>
    <row r="13340" spans="1:11" x14ac:dyDescent="0.3">
      <c r="A13340" t="s">
        <v>51874</v>
      </c>
      <c r="B13340" t="s">
        <v>51875</v>
      </c>
      <c r="C13340" t="s">
        <v>558</v>
      </c>
      <c r="D13340" t="s">
        <v>51817</v>
      </c>
      <c r="E13340" t="s">
        <v>28510</v>
      </c>
      <c r="F13340" t="s">
        <v>2361</v>
      </c>
      <c r="G13340" t="s">
        <v>42</v>
      </c>
      <c r="H13340">
        <v>0</v>
      </c>
      <c r="I13340">
        <v>0</v>
      </c>
      <c r="J13340">
        <v>0</v>
      </c>
      <c r="K13340" t="s">
        <v>51876</v>
      </c>
    </row>
    <row r="13341" spans="1:11" x14ac:dyDescent="0.3">
      <c r="A13341" t="s">
        <v>51877</v>
      </c>
      <c r="B13341" t="s">
        <v>51878</v>
      </c>
      <c r="C13341" t="s">
        <v>558</v>
      </c>
      <c r="D13341" t="s">
        <v>51879</v>
      </c>
      <c r="E13341" t="s">
        <v>28510</v>
      </c>
      <c r="F13341" t="s">
        <v>2572</v>
      </c>
      <c r="G13341" t="s">
        <v>42</v>
      </c>
      <c r="H13341">
        <v>0</v>
      </c>
      <c r="I13341">
        <v>0</v>
      </c>
      <c r="J13341">
        <v>0</v>
      </c>
      <c r="K13341" t="s">
        <v>51880</v>
      </c>
    </row>
    <row r="13342" spans="1:11" x14ac:dyDescent="0.3">
      <c r="A13342" t="s">
        <v>51881</v>
      </c>
      <c r="B13342" t="s">
        <v>51882</v>
      </c>
      <c r="C13342" t="s">
        <v>558</v>
      </c>
      <c r="D13342" t="s">
        <v>51883</v>
      </c>
      <c r="E13342" t="s">
        <v>28510</v>
      </c>
      <c r="F13342" t="s">
        <v>326</v>
      </c>
      <c r="G13342" t="s">
        <v>42</v>
      </c>
      <c r="H13342">
        <v>0</v>
      </c>
      <c r="I13342">
        <v>0</v>
      </c>
      <c r="J13342">
        <v>0</v>
      </c>
      <c r="K13342" t="s">
        <v>51884</v>
      </c>
    </row>
    <row r="13343" spans="1:11" x14ac:dyDescent="0.3">
      <c r="A13343" t="s">
        <v>51885</v>
      </c>
      <c r="B13343" t="s">
        <v>51886</v>
      </c>
      <c r="C13343" t="s">
        <v>20</v>
      </c>
      <c r="D13343" t="s">
        <v>51887</v>
      </c>
      <c r="E13343" t="s">
        <v>33633</v>
      </c>
      <c r="F13343" t="s">
        <v>3638</v>
      </c>
      <c r="G13343" t="s">
        <v>2623</v>
      </c>
      <c r="H13343">
        <v>0</v>
      </c>
      <c r="I13343">
        <v>0</v>
      </c>
      <c r="J13343">
        <v>0</v>
      </c>
      <c r="K13343" t="s">
        <v>51888</v>
      </c>
    </row>
    <row r="13344" spans="1:11" x14ac:dyDescent="0.3">
      <c r="A13344" t="s">
        <v>51889</v>
      </c>
      <c r="B13344" t="s">
        <v>51890</v>
      </c>
      <c r="C13344" t="s">
        <v>27</v>
      </c>
      <c r="D13344" t="s">
        <v>51891</v>
      </c>
      <c r="E13344" t="s">
        <v>47893</v>
      </c>
      <c r="F13344" t="s">
        <v>16</v>
      </c>
      <c r="G13344" t="s">
        <v>6537</v>
      </c>
      <c r="H13344">
        <v>0</v>
      </c>
      <c r="I13344">
        <v>0</v>
      </c>
      <c r="J13344">
        <v>0</v>
      </c>
      <c r="K13344" t="s">
        <v>51892</v>
      </c>
    </row>
    <row r="13345" spans="1:11" x14ac:dyDescent="0.3">
      <c r="A13345" t="s">
        <v>51893</v>
      </c>
      <c r="B13345" t="s">
        <v>51894</v>
      </c>
      <c r="C13345" t="s">
        <v>13</v>
      </c>
      <c r="D13345" t="s">
        <v>51895</v>
      </c>
      <c r="E13345" t="s">
        <v>15</v>
      </c>
      <c r="F13345" t="s">
        <v>16</v>
      </c>
      <c r="G13345" t="s">
        <v>122</v>
      </c>
      <c r="H13345">
        <v>0</v>
      </c>
      <c r="I13345">
        <v>0</v>
      </c>
      <c r="J13345">
        <v>0</v>
      </c>
      <c r="K13345" t="s">
        <v>51896</v>
      </c>
    </row>
    <row r="13346" spans="1:11" x14ac:dyDescent="0.3">
      <c r="A13346" t="s">
        <v>51897</v>
      </c>
      <c r="B13346" t="s">
        <v>51898</v>
      </c>
      <c r="C13346" t="s">
        <v>27</v>
      </c>
      <c r="D13346" t="s">
        <v>51899</v>
      </c>
      <c r="E13346" t="s">
        <v>29</v>
      </c>
      <c r="F13346" t="s">
        <v>41</v>
      </c>
      <c r="G13346" t="s">
        <v>42</v>
      </c>
      <c r="H13346">
        <v>0</v>
      </c>
      <c r="I13346">
        <v>0</v>
      </c>
      <c r="J13346">
        <v>0</v>
      </c>
      <c r="K13346" t="s">
        <v>51900</v>
      </c>
    </row>
    <row r="13347" spans="1:11" x14ac:dyDescent="0.3">
      <c r="A13347" t="s">
        <v>51901</v>
      </c>
      <c r="B13347" t="s">
        <v>51902</v>
      </c>
      <c r="C13347" t="s">
        <v>27</v>
      </c>
      <c r="D13347" t="s">
        <v>51903</v>
      </c>
      <c r="E13347" t="s">
        <v>47893</v>
      </c>
      <c r="F13347" t="s">
        <v>16</v>
      </c>
      <c r="G13347" t="s">
        <v>12743</v>
      </c>
      <c r="H13347">
        <v>0</v>
      </c>
      <c r="I13347">
        <v>0</v>
      </c>
      <c r="J13347">
        <v>0</v>
      </c>
      <c r="K13347" t="s">
        <v>51904</v>
      </c>
    </row>
    <row r="13348" spans="1:11" x14ac:dyDescent="0.3">
      <c r="A13348" t="s">
        <v>51905</v>
      </c>
      <c r="B13348" t="s">
        <v>51906</v>
      </c>
      <c r="C13348" t="s">
        <v>27</v>
      </c>
      <c r="D13348" t="s">
        <v>51907</v>
      </c>
      <c r="E13348" t="s">
        <v>47893</v>
      </c>
      <c r="F13348" t="s">
        <v>41</v>
      </c>
      <c r="G13348" t="s">
        <v>42</v>
      </c>
      <c r="H13348">
        <v>0</v>
      </c>
      <c r="I13348">
        <v>0</v>
      </c>
      <c r="J13348">
        <v>0</v>
      </c>
      <c r="K13348" t="s">
        <v>51908</v>
      </c>
    </row>
    <row r="13349" spans="1:11" x14ac:dyDescent="0.3">
      <c r="A13349" t="s">
        <v>51909</v>
      </c>
      <c r="B13349" t="s">
        <v>51910</v>
      </c>
      <c r="C13349" t="s">
        <v>13</v>
      </c>
      <c r="D13349" t="s">
        <v>51911</v>
      </c>
      <c r="E13349" t="s">
        <v>50096</v>
      </c>
      <c r="F13349" t="s">
        <v>3643</v>
      </c>
      <c r="G13349" t="s">
        <v>17975</v>
      </c>
      <c r="H13349">
        <v>0</v>
      </c>
      <c r="I13349">
        <v>0</v>
      </c>
      <c r="J13349">
        <v>0</v>
      </c>
      <c r="K13349" t="s">
        <v>51912</v>
      </c>
    </row>
    <row r="13350" spans="1:11" x14ac:dyDescent="0.3">
      <c r="A13350" t="s">
        <v>51913</v>
      </c>
      <c r="C13350" t="s">
        <v>13</v>
      </c>
      <c r="D13350" t="s">
        <v>51914</v>
      </c>
      <c r="E13350" t="s">
        <v>50096</v>
      </c>
      <c r="F13350" t="s">
        <v>16</v>
      </c>
      <c r="G13350" t="s">
        <v>42</v>
      </c>
      <c r="H13350">
        <v>0</v>
      </c>
      <c r="I13350">
        <v>0</v>
      </c>
      <c r="J13350">
        <v>0</v>
      </c>
      <c r="K13350" t="s">
        <v>51915</v>
      </c>
    </row>
    <row r="13351" spans="1:11" x14ac:dyDescent="0.3">
      <c r="A13351" t="s">
        <v>51916</v>
      </c>
      <c r="C13351" t="s">
        <v>13</v>
      </c>
      <c r="D13351" t="s">
        <v>51917</v>
      </c>
      <c r="E13351" t="s">
        <v>50096</v>
      </c>
      <c r="F13351" t="s">
        <v>16</v>
      </c>
      <c r="G13351" t="s">
        <v>42</v>
      </c>
      <c r="H13351">
        <v>0</v>
      </c>
      <c r="I13351">
        <v>0</v>
      </c>
      <c r="J13351">
        <v>0</v>
      </c>
      <c r="K13351" t="s">
        <v>51918</v>
      </c>
    </row>
    <row r="13352" spans="1:11" x14ac:dyDescent="0.3">
      <c r="A13352" t="s">
        <v>51919</v>
      </c>
      <c r="B13352" t="s">
        <v>51920</v>
      </c>
      <c r="C13352" t="s">
        <v>13</v>
      </c>
      <c r="D13352" t="s">
        <v>51921</v>
      </c>
      <c r="E13352" t="s">
        <v>50096</v>
      </c>
      <c r="F13352" t="s">
        <v>51922</v>
      </c>
      <c r="G13352" t="s">
        <v>14113</v>
      </c>
      <c r="H13352">
        <v>0</v>
      </c>
      <c r="I13352">
        <v>0</v>
      </c>
      <c r="J13352">
        <v>0</v>
      </c>
      <c r="K13352" t="s">
        <v>51923</v>
      </c>
    </row>
    <row r="13353" spans="1:11" x14ac:dyDescent="0.3">
      <c r="A13353" t="s">
        <v>51924</v>
      </c>
      <c r="B13353" t="s">
        <v>51925</v>
      </c>
      <c r="C13353" t="s">
        <v>13</v>
      </c>
      <c r="D13353" t="s">
        <v>51926</v>
      </c>
      <c r="E13353" t="s">
        <v>50096</v>
      </c>
      <c r="F13353" t="s">
        <v>8432</v>
      </c>
      <c r="G13353" t="s">
        <v>3624</v>
      </c>
      <c r="H13353">
        <v>0</v>
      </c>
      <c r="I13353">
        <v>0</v>
      </c>
      <c r="J13353">
        <v>0</v>
      </c>
      <c r="K13353" t="s">
        <v>51927</v>
      </c>
    </row>
    <row r="13354" spans="1:11" x14ac:dyDescent="0.3">
      <c r="A13354" t="s">
        <v>51928</v>
      </c>
      <c r="B13354" t="s">
        <v>51929</v>
      </c>
      <c r="C13354" t="s">
        <v>13</v>
      </c>
      <c r="D13354" t="s">
        <v>51930</v>
      </c>
      <c r="E13354" t="s">
        <v>50096</v>
      </c>
      <c r="F13354" t="s">
        <v>16</v>
      </c>
      <c r="G13354" t="s">
        <v>51931</v>
      </c>
      <c r="H13354">
        <v>0</v>
      </c>
      <c r="I13354">
        <v>0</v>
      </c>
      <c r="J13354">
        <v>0</v>
      </c>
      <c r="K13354" t="s">
        <v>51932</v>
      </c>
    </row>
    <row r="13355" spans="1:11" x14ac:dyDescent="0.3">
      <c r="A13355" t="s">
        <v>51933</v>
      </c>
      <c r="C13355" t="s">
        <v>13</v>
      </c>
      <c r="D13355" t="s">
        <v>51934</v>
      </c>
      <c r="E13355" t="s">
        <v>50096</v>
      </c>
      <c r="F13355" t="s">
        <v>16</v>
      </c>
      <c r="G13355" t="s">
        <v>42</v>
      </c>
      <c r="H13355">
        <v>0</v>
      </c>
      <c r="I13355">
        <v>0</v>
      </c>
      <c r="J13355">
        <v>0</v>
      </c>
      <c r="K13355" t="s">
        <v>51935</v>
      </c>
    </row>
    <row r="13356" spans="1:11" x14ac:dyDescent="0.3">
      <c r="A13356" t="s">
        <v>51936</v>
      </c>
      <c r="B13356" t="s">
        <v>51937</v>
      </c>
      <c r="C13356" t="s">
        <v>13</v>
      </c>
      <c r="D13356" t="s">
        <v>51938</v>
      </c>
      <c r="E13356" t="s">
        <v>50096</v>
      </c>
      <c r="F13356" t="s">
        <v>7030</v>
      </c>
      <c r="G13356" t="s">
        <v>42</v>
      </c>
      <c r="H13356">
        <v>0</v>
      </c>
      <c r="I13356">
        <v>0</v>
      </c>
      <c r="J13356">
        <v>0</v>
      </c>
      <c r="K13356" t="s">
        <v>51939</v>
      </c>
    </row>
    <row r="13357" spans="1:11" x14ac:dyDescent="0.3">
      <c r="A13357" t="s">
        <v>51940</v>
      </c>
      <c r="C13357" t="s">
        <v>27</v>
      </c>
      <c r="D13357" t="s">
        <v>51941</v>
      </c>
      <c r="E13357" t="s">
        <v>47893</v>
      </c>
      <c r="F13357" t="s">
        <v>41</v>
      </c>
      <c r="G13357" t="s">
        <v>42</v>
      </c>
      <c r="H13357">
        <v>0</v>
      </c>
      <c r="I13357">
        <v>0</v>
      </c>
      <c r="J13357">
        <v>0</v>
      </c>
      <c r="K13357" t="s">
        <v>51942</v>
      </c>
    </row>
    <row r="13358" spans="1:11" x14ac:dyDescent="0.3">
      <c r="A13358" t="s">
        <v>51943</v>
      </c>
      <c r="B13358" t="s">
        <v>51944</v>
      </c>
      <c r="C13358" t="s">
        <v>27</v>
      </c>
      <c r="D13358" t="s">
        <v>51945</v>
      </c>
      <c r="E13358" t="s">
        <v>47893</v>
      </c>
      <c r="F13358" t="s">
        <v>41</v>
      </c>
      <c r="G13358" t="s">
        <v>42</v>
      </c>
      <c r="H13358">
        <v>0</v>
      </c>
      <c r="I13358">
        <v>0</v>
      </c>
      <c r="J13358">
        <v>0</v>
      </c>
      <c r="K13358" t="s">
        <v>51946</v>
      </c>
    </row>
    <row r="13359" spans="1:11" x14ac:dyDescent="0.3">
      <c r="A13359" t="s">
        <v>51947</v>
      </c>
      <c r="B13359" t="s">
        <v>51948</v>
      </c>
      <c r="C13359" t="s">
        <v>27</v>
      </c>
      <c r="D13359" t="s">
        <v>51949</v>
      </c>
      <c r="E13359" t="s">
        <v>47893</v>
      </c>
      <c r="F13359" t="s">
        <v>41</v>
      </c>
      <c r="G13359" t="s">
        <v>4943</v>
      </c>
      <c r="H13359">
        <v>0</v>
      </c>
      <c r="I13359">
        <v>0</v>
      </c>
      <c r="J13359">
        <v>0</v>
      </c>
      <c r="K13359" t="s">
        <v>51950</v>
      </c>
    </row>
    <row r="13360" spans="1:11" x14ac:dyDescent="0.3">
      <c r="A13360" t="s">
        <v>51951</v>
      </c>
      <c r="B13360" t="s">
        <v>51952</v>
      </c>
      <c r="C13360" t="s">
        <v>20</v>
      </c>
      <c r="D13360" t="s">
        <v>51953</v>
      </c>
      <c r="E13360" t="s">
        <v>33633</v>
      </c>
      <c r="F13360" t="s">
        <v>16</v>
      </c>
      <c r="G13360" t="s">
        <v>1382</v>
      </c>
      <c r="H13360">
        <v>0</v>
      </c>
      <c r="I13360">
        <v>0</v>
      </c>
      <c r="J13360">
        <v>0</v>
      </c>
      <c r="K13360" t="s">
        <v>51954</v>
      </c>
    </row>
    <row r="13361" spans="1:11" x14ac:dyDescent="0.3">
      <c r="A13361" t="s">
        <v>51955</v>
      </c>
      <c r="B13361" t="s">
        <v>51956</v>
      </c>
      <c r="C13361" t="s">
        <v>20</v>
      </c>
      <c r="D13361" t="s">
        <v>51957</v>
      </c>
      <c r="E13361" t="s">
        <v>33633</v>
      </c>
      <c r="F13361" t="s">
        <v>16</v>
      </c>
      <c r="G13361" t="s">
        <v>859</v>
      </c>
      <c r="H13361">
        <v>0</v>
      </c>
      <c r="I13361">
        <v>0</v>
      </c>
      <c r="J13361">
        <v>0</v>
      </c>
      <c r="K13361" t="s">
        <v>51958</v>
      </c>
    </row>
    <row r="13362" spans="1:11" x14ac:dyDescent="0.3">
      <c r="A13362" t="s">
        <v>51959</v>
      </c>
      <c r="B13362" t="s">
        <v>51960</v>
      </c>
      <c r="C13362" t="s">
        <v>20</v>
      </c>
      <c r="E13362" t="s">
        <v>33633</v>
      </c>
      <c r="F13362" t="s">
        <v>16</v>
      </c>
      <c r="G13362" t="s">
        <v>3581</v>
      </c>
      <c r="H13362">
        <v>0</v>
      </c>
      <c r="I13362">
        <v>0</v>
      </c>
      <c r="J13362">
        <v>0</v>
      </c>
      <c r="K13362" t="s">
        <v>51961</v>
      </c>
    </row>
    <row r="13363" spans="1:11" x14ac:dyDescent="0.3">
      <c r="A13363" t="s">
        <v>51962</v>
      </c>
      <c r="B13363" t="s">
        <v>51963</v>
      </c>
      <c r="C13363" t="s">
        <v>20</v>
      </c>
      <c r="D13363" t="s">
        <v>51964</v>
      </c>
      <c r="E13363" t="s">
        <v>51965</v>
      </c>
      <c r="F13363" t="s">
        <v>2770</v>
      </c>
      <c r="G13363" t="s">
        <v>42</v>
      </c>
      <c r="H13363">
        <v>0</v>
      </c>
      <c r="I13363">
        <v>0</v>
      </c>
      <c r="J13363">
        <v>0</v>
      </c>
      <c r="K13363" t="s">
        <v>51966</v>
      </c>
    </row>
    <row r="13364" spans="1:11" x14ac:dyDescent="0.3">
      <c r="A13364" t="s">
        <v>51967</v>
      </c>
      <c r="B13364" t="s">
        <v>51968</v>
      </c>
      <c r="C13364" t="s">
        <v>27</v>
      </c>
      <c r="D13364" t="e">
        <f>경질석</f>
        <v>#NAME?</v>
      </c>
      <c r="E13364" t="s">
        <v>29</v>
      </c>
      <c r="F13364" t="s">
        <v>16</v>
      </c>
      <c r="G13364" t="s">
        <v>51705</v>
      </c>
      <c r="H13364">
        <v>0</v>
      </c>
      <c r="I13364">
        <v>0</v>
      </c>
      <c r="J13364">
        <v>0</v>
      </c>
      <c r="K13364" t="s">
        <v>51969</v>
      </c>
    </row>
    <row r="13365" spans="1:11" x14ac:dyDescent="0.3">
      <c r="A13365" t="s">
        <v>51970</v>
      </c>
      <c r="B13365" t="s">
        <v>51971</v>
      </c>
      <c r="C13365" t="s">
        <v>20</v>
      </c>
      <c r="D13365" t="s">
        <v>51972</v>
      </c>
      <c r="E13365" t="s">
        <v>51965</v>
      </c>
      <c r="F13365" t="s">
        <v>16</v>
      </c>
      <c r="G13365" t="s">
        <v>41277</v>
      </c>
      <c r="H13365">
        <v>0</v>
      </c>
      <c r="I13365">
        <v>0</v>
      </c>
      <c r="J13365">
        <v>0</v>
      </c>
      <c r="K13365" t="s">
        <v>51973</v>
      </c>
    </row>
    <row r="13366" spans="1:11" x14ac:dyDescent="0.3">
      <c r="A13366" t="s">
        <v>51974</v>
      </c>
      <c r="B13366" t="s">
        <v>51975</v>
      </c>
      <c r="C13366" t="s">
        <v>20</v>
      </c>
      <c r="D13366" t="s">
        <v>51976</v>
      </c>
      <c r="E13366" t="s">
        <v>51965</v>
      </c>
      <c r="F13366" t="s">
        <v>3638</v>
      </c>
      <c r="G13366" t="s">
        <v>42</v>
      </c>
      <c r="H13366">
        <v>0</v>
      </c>
      <c r="I13366">
        <v>0</v>
      </c>
      <c r="J13366">
        <v>0</v>
      </c>
      <c r="K13366" t="s">
        <v>51977</v>
      </c>
    </row>
    <row r="13367" spans="1:11" x14ac:dyDescent="0.3">
      <c r="A13367" t="s">
        <v>51978</v>
      </c>
      <c r="C13367" t="s">
        <v>13</v>
      </c>
      <c r="D13367" t="s">
        <v>51979</v>
      </c>
      <c r="E13367" t="s">
        <v>50096</v>
      </c>
      <c r="F13367" t="s">
        <v>16</v>
      </c>
      <c r="G13367" t="s">
        <v>42</v>
      </c>
      <c r="H13367">
        <v>0</v>
      </c>
      <c r="I13367">
        <v>0</v>
      </c>
      <c r="J13367">
        <v>0</v>
      </c>
      <c r="K13367" t="s">
        <v>51980</v>
      </c>
    </row>
    <row r="13368" spans="1:11" x14ac:dyDescent="0.3">
      <c r="A13368" t="s">
        <v>51981</v>
      </c>
      <c r="B13368" t="s">
        <v>51982</v>
      </c>
      <c r="C13368" t="s">
        <v>558</v>
      </c>
      <c r="D13368" t="s">
        <v>51983</v>
      </c>
      <c r="E13368" t="s">
        <v>1462</v>
      </c>
      <c r="F13368" t="s">
        <v>16</v>
      </c>
      <c r="G13368" t="s">
        <v>4943</v>
      </c>
      <c r="H13368">
        <v>0</v>
      </c>
      <c r="I13368">
        <v>0</v>
      </c>
      <c r="J13368">
        <v>0</v>
      </c>
      <c r="K13368" t="s">
        <v>51984</v>
      </c>
    </row>
    <row r="13369" spans="1:11" x14ac:dyDescent="0.3">
      <c r="A13369" t="s">
        <v>51985</v>
      </c>
      <c r="B13369" t="s">
        <v>51986</v>
      </c>
      <c r="C13369" t="s">
        <v>558</v>
      </c>
      <c r="D13369" t="s">
        <v>51987</v>
      </c>
      <c r="E13369" t="s">
        <v>895</v>
      </c>
      <c r="F13369" t="s">
        <v>16</v>
      </c>
      <c r="G13369" t="s">
        <v>31104</v>
      </c>
      <c r="H13369">
        <v>0</v>
      </c>
      <c r="I13369">
        <v>0</v>
      </c>
      <c r="J13369">
        <v>0</v>
      </c>
      <c r="K13369" t="s">
        <v>51988</v>
      </c>
    </row>
    <row r="13370" spans="1:11" x14ac:dyDescent="0.3">
      <c r="A13370" t="s">
        <v>51989</v>
      </c>
      <c r="B13370" t="s">
        <v>51990</v>
      </c>
      <c r="C13370" t="s">
        <v>27</v>
      </c>
      <c r="D13370" t="s">
        <v>51991</v>
      </c>
      <c r="E13370" t="s">
        <v>47893</v>
      </c>
      <c r="F13370" t="s">
        <v>41</v>
      </c>
      <c r="G13370" t="s">
        <v>42</v>
      </c>
      <c r="H13370">
        <v>0</v>
      </c>
      <c r="I13370">
        <v>0</v>
      </c>
      <c r="J13370">
        <v>0</v>
      </c>
      <c r="K13370" t="s">
        <v>51992</v>
      </c>
    </row>
    <row r="13371" spans="1:11" x14ac:dyDescent="0.3">
      <c r="A13371" t="s">
        <v>51993</v>
      </c>
      <c r="B13371" t="s">
        <v>51994</v>
      </c>
      <c r="C13371" t="s">
        <v>20</v>
      </c>
      <c r="D13371" t="s">
        <v>51995</v>
      </c>
      <c r="E13371" t="s">
        <v>51965</v>
      </c>
      <c r="F13371" t="s">
        <v>4336</v>
      </c>
      <c r="G13371" t="s">
        <v>3103</v>
      </c>
      <c r="H13371">
        <v>0</v>
      </c>
      <c r="I13371">
        <v>0</v>
      </c>
      <c r="J13371">
        <v>0</v>
      </c>
      <c r="K13371" t="s">
        <v>51996</v>
      </c>
    </row>
    <row r="13372" spans="1:11" x14ac:dyDescent="0.3">
      <c r="A13372" t="s">
        <v>51997</v>
      </c>
      <c r="B13372" t="s">
        <v>51998</v>
      </c>
      <c r="C13372" t="s">
        <v>13</v>
      </c>
      <c r="D13372" t="s">
        <v>51999</v>
      </c>
      <c r="E13372" t="s">
        <v>50096</v>
      </c>
      <c r="F13372" t="s">
        <v>16</v>
      </c>
      <c r="G13372" t="s">
        <v>14702</v>
      </c>
      <c r="H13372">
        <v>0</v>
      </c>
      <c r="I13372">
        <v>0</v>
      </c>
      <c r="J13372">
        <v>0</v>
      </c>
      <c r="K13372" t="s">
        <v>52000</v>
      </c>
    </row>
    <row r="13373" spans="1:11" x14ac:dyDescent="0.3">
      <c r="A13373" t="s">
        <v>52001</v>
      </c>
      <c r="B13373" t="s">
        <v>52002</v>
      </c>
      <c r="C13373" t="s">
        <v>27</v>
      </c>
      <c r="D13373" t="s">
        <v>52003</v>
      </c>
      <c r="E13373" t="s">
        <v>47893</v>
      </c>
      <c r="F13373" t="s">
        <v>41</v>
      </c>
      <c r="G13373" t="s">
        <v>42</v>
      </c>
      <c r="H13373">
        <v>0</v>
      </c>
      <c r="I13373">
        <v>0</v>
      </c>
      <c r="J13373">
        <v>0</v>
      </c>
      <c r="K13373" t="s">
        <v>52004</v>
      </c>
    </row>
    <row r="13374" spans="1:11" x14ac:dyDescent="0.3">
      <c r="A13374" t="s">
        <v>52005</v>
      </c>
      <c r="B13374" t="s">
        <v>52006</v>
      </c>
      <c r="C13374" t="s">
        <v>466</v>
      </c>
      <c r="D13374" t="s">
        <v>52007</v>
      </c>
      <c r="E13374" t="s">
        <v>41948</v>
      </c>
      <c r="F13374" t="s">
        <v>16</v>
      </c>
      <c r="G13374" t="s">
        <v>6006</v>
      </c>
      <c r="H13374">
        <v>0</v>
      </c>
      <c r="I13374">
        <v>0</v>
      </c>
      <c r="J13374">
        <v>0</v>
      </c>
      <c r="K13374" t="s">
        <v>52008</v>
      </c>
    </row>
    <row r="13375" spans="1:11" x14ac:dyDescent="0.3">
      <c r="A13375" t="s">
        <v>52009</v>
      </c>
      <c r="B13375" t="s">
        <v>52010</v>
      </c>
      <c r="C13375" t="s">
        <v>20</v>
      </c>
      <c r="D13375" t="s">
        <v>52011</v>
      </c>
      <c r="E13375" t="s">
        <v>51965</v>
      </c>
      <c r="F13375" t="s">
        <v>7529</v>
      </c>
      <c r="G13375" t="s">
        <v>21522</v>
      </c>
      <c r="H13375">
        <v>0</v>
      </c>
      <c r="I13375">
        <v>0</v>
      </c>
      <c r="J13375">
        <v>0</v>
      </c>
      <c r="K13375" t="s">
        <v>52012</v>
      </c>
    </row>
    <row r="13376" spans="1:11" x14ac:dyDescent="0.3">
      <c r="A13376" t="s">
        <v>52013</v>
      </c>
      <c r="B13376" t="s">
        <v>41063</v>
      </c>
      <c r="C13376" t="s">
        <v>20</v>
      </c>
      <c r="D13376" t="s">
        <v>52014</v>
      </c>
      <c r="E13376" t="s">
        <v>51965</v>
      </c>
      <c r="F13376" t="s">
        <v>16</v>
      </c>
      <c r="G13376" t="s">
        <v>8098</v>
      </c>
      <c r="H13376">
        <v>0</v>
      </c>
      <c r="I13376">
        <v>0</v>
      </c>
      <c r="J13376">
        <v>0</v>
      </c>
      <c r="K13376" t="s">
        <v>52015</v>
      </c>
    </row>
    <row r="13377" spans="1:11" x14ac:dyDescent="0.3">
      <c r="A13377" t="s">
        <v>52016</v>
      </c>
      <c r="B13377" t="s">
        <v>52017</v>
      </c>
      <c r="C13377" t="s">
        <v>20</v>
      </c>
      <c r="D13377" t="s">
        <v>52018</v>
      </c>
      <c r="E13377" t="s">
        <v>51965</v>
      </c>
      <c r="F13377" t="s">
        <v>16</v>
      </c>
      <c r="G13377" t="s">
        <v>4604</v>
      </c>
      <c r="H13377">
        <v>0</v>
      </c>
      <c r="I13377">
        <v>0</v>
      </c>
      <c r="J13377">
        <v>0</v>
      </c>
      <c r="K13377" t="s">
        <v>52019</v>
      </c>
    </row>
    <row r="13378" spans="1:11" x14ac:dyDescent="0.3">
      <c r="A13378" t="s">
        <v>52020</v>
      </c>
      <c r="B13378" t="s">
        <v>52021</v>
      </c>
      <c r="C13378" t="s">
        <v>13</v>
      </c>
      <c r="D13378" t="s">
        <v>52022</v>
      </c>
      <c r="E13378" t="s">
        <v>50096</v>
      </c>
      <c r="F13378" t="s">
        <v>16</v>
      </c>
      <c r="G13378" t="s">
        <v>122</v>
      </c>
      <c r="H13378">
        <v>0</v>
      </c>
      <c r="I13378">
        <v>0</v>
      </c>
      <c r="J13378">
        <v>0</v>
      </c>
      <c r="K13378" t="s">
        <v>52023</v>
      </c>
    </row>
    <row r="13379" spans="1:11" x14ac:dyDescent="0.3">
      <c r="A13379" t="s">
        <v>52024</v>
      </c>
      <c r="B13379" t="s">
        <v>52025</v>
      </c>
      <c r="C13379" t="s">
        <v>466</v>
      </c>
      <c r="D13379" t="s">
        <v>52026</v>
      </c>
      <c r="E13379" t="s">
        <v>41948</v>
      </c>
      <c r="F13379" t="s">
        <v>16</v>
      </c>
      <c r="G13379" t="s">
        <v>269</v>
      </c>
      <c r="H13379">
        <v>0</v>
      </c>
      <c r="I13379">
        <v>0</v>
      </c>
      <c r="J13379">
        <v>0</v>
      </c>
      <c r="K13379" t="s">
        <v>52027</v>
      </c>
    </row>
    <row r="13380" spans="1:11" x14ac:dyDescent="0.3">
      <c r="A13380" t="s">
        <v>52028</v>
      </c>
      <c r="B13380" t="s">
        <v>52029</v>
      </c>
      <c r="C13380" t="s">
        <v>20</v>
      </c>
      <c r="D13380" t="s">
        <v>52030</v>
      </c>
      <c r="E13380" t="s">
        <v>51965</v>
      </c>
      <c r="F13380" t="s">
        <v>16</v>
      </c>
      <c r="G13380" t="s">
        <v>5387</v>
      </c>
      <c r="H13380">
        <v>0</v>
      </c>
      <c r="I13380">
        <v>0</v>
      </c>
      <c r="J13380">
        <v>0</v>
      </c>
      <c r="K13380" t="s">
        <v>52031</v>
      </c>
    </row>
    <row r="13381" spans="1:11" x14ac:dyDescent="0.3">
      <c r="A13381" t="s">
        <v>52032</v>
      </c>
      <c r="B13381" t="s">
        <v>52033</v>
      </c>
      <c r="C13381" t="s">
        <v>13</v>
      </c>
      <c r="D13381" t="s">
        <v>52034</v>
      </c>
      <c r="E13381" t="s">
        <v>50096</v>
      </c>
      <c r="F13381" t="s">
        <v>16</v>
      </c>
      <c r="G13381" t="s">
        <v>25745</v>
      </c>
      <c r="H13381">
        <v>0</v>
      </c>
      <c r="I13381">
        <v>0</v>
      </c>
      <c r="J13381">
        <v>0</v>
      </c>
      <c r="K13381" t="s">
        <v>52035</v>
      </c>
    </row>
    <row r="13382" spans="1:11" x14ac:dyDescent="0.3">
      <c r="A13382" t="s">
        <v>52036</v>
      </c>
      <c r="C13382" t="s">
        <v>20</v>
      </c>
      <c r="D13382" t="s">
        <v>52037</v>
      </c>
      <c r="E13382" t="s">
        <v>51965</v>
      </c>
      <c r="F13382" t="s">
        <v>16</v>
      </c>
      <c r="G13382" t="s">
        <v>38381</v>
      </c>
      <c r="H13382">
        <v>0</v>
      </c>
      <c r="I13382">
        <v>0</v>
      </c>
      <c r="J13382">
        <v>0</v>
      </c>
      <c r="K13382" t="s">
        <v>52038</v>
      </c>
    </row>
    <row r="13383" spans="1:11" x14ac:dyDescent="0.3">
      <c r="A13383" t="s">
        <v>52039</v>
      </c>
      <c r="B13383" t="s">
        <v>52040</v>
      </c>
      <c r="C13383" t="s">
        <v>27</v>
      </c>
      <c r="D13383" t="s">
        <v>52041</v>
      </c>
      <c r="E13383" t="s">
        <v>47893</v>
      </c>
      <c r="F13383" t="s">
        <v>41</v>
      </c>
      <c r="G13383" t="s">
        <v>42</v>
      </c>
      <c r="H13383">
        <v>0</v>
      </c>
      <c r="I13383">
        <v>0</v>
      </c>
      <c r="J13383">
        <v>0</v>
      </c>
      <c r="K13383" t="s">
        <v>52042</v>
      </c>
    </row>
    <row r="13384" spans="1:11" x14ac:dyDescent="0.3">
      <c r="A13384" t="s">
        <v>52043</v>
      </c>
      <c r="C13384" t="s">
        <v>20</v>
      </c>
      <c r="D13384" t="s">
        <v>52044</v>
      </c>
      <c r="E13384" t="s">
        <v>51965</v>
      </c>
      <c r="F13384" t="s">
        <v>27248</v>
      </c>
      <c r="G13384" t="s">
        <v>42</v>
      </c>
      <c r="H13384">
        <v>0</v>
      </c>
      <c r="I13384">
        <v>0</v>
      </c>
      <c r="J13384">
        <v>0</v>
      </c>
      <c r="K13384" t="s">
        <v>52045</v>
      </c>
    </row>
    <row r="13385" spans="1:11" x14ac:dyDescent="0.3">
      <c r="A13385" t="s">
        <v>52046</v>
      </c>
      <c r="B13385" t="s">
        <v>52047</v>
      </c>
      <c r="C13385" t="s">
        <v>20</v>
      </c>
      <c r="D13385" t="s">
        <v>52048</v>
      </c>
      <c r="E13385" t="s">
        <v>51965</v>
      </c>
      <c r="F13385" t="s">
        <v>1413</v>
      </c>
      <c r="G13385" t="s">
        <v>8577</v>
      </c>
      <c r="H13385">
        <v>0</v>
      </c>
      <c r="I13385">
        <v>0</v>
      </c>
      <c r="J13385">
        <v>0</v>
      </c>
      <c r="K13385" t="s">
        <v>52049</v>
      </c>
    </row>
    <row r="13386" spans="1:11" x14ac:dyDescent="0.3">
      <c r="A13386" t="s">
        <v>52050</v>
      </c>
      <c r="B13386" t="s">
        <v>52051</v>
      </c>
      <c r="C13386" t="s">
        <v>27</v>
      </c>
      <c r="D13386" t="s">
        <v>52052</v>
      </c>
      <c r="E13386" t="s">
        <v>29</v>
      </c>
      <c r="F13386" t="s">
        <v>41</v>
      </c>
      <c r="G13386" t="s">
        <v>42</v>
      </c>
      <c r="H13386">
        <v>0</v>
      </c>
      <c r="I13386">
        <v>0</v>
      </c>
      <c r="J13386">
        <v>0</v>
      </c>
      <c r="K13386" t="s">
        <v>52053</v>
      </c>
    </row>
    <row r="13387" spans="1:11" x14ac:dyDescent="0.3">
      <c r="A13387" t="s">
        <v>52054</v>
      </c>
      <c r="B13387" t="s">
        <v>52055</v>
      </c>
      <c r="C13387" t="s">
        <v>27</v>
      </c>
      <c r="D13387" t="s">
        <v>52056</v>
      </c>
      <c r="E13387" t="s">
        <v>47893</v>
      </c>
      <c r="F13387" t="s">
        <v>41</v>
      </c>
      <c r="G13387" t="s">
        <v>42</v>
      </c>
      <c r="H13387">
        <v>0</v>
      </c>
      <c r="I13387">
        <v>0</v>
      </c>
      <c r="J13387">
        <v>0</v>
      </c>
      <c r="K13387" t="s">
        <v>52057</v>
      </c>
    </row>
    <row r="13388" spans="1:11" x14ac:dyDescent="0.3">
      <c r="A13388" t="s">
        <v>52058</v>
      </c>
      <c r="C13388" t="s">
        <v>27</v>
      </c>
      <c r="D13388" t="s">
        <v>52059</v>
      </c>
      <c r="E13388" t="s">
        <v>47893</v>
      </c>
      <c r="F13388" t="s">
        <v>41</v>
      </c>
      <c r="G13388" t="s">
        <v>42</v>
      </c>
      <c r="H13388">
        <v>0</v>
      </c>
      <c r="I13388">
        <v>0</v>
      </c>
      <c r="J13388">
        <v>0</v>
      </c>
      <c r="K13388" t="s">
        <v>52060</v>
      </c>
    </row>
    <row r="13389" spans="1:11" x14ac:dyDescent="0.3">
      <c r="A13389" t="s">
        <v>52061</v>
      </c>
      <c r="C13389" t="s">
        <v>27</v>
      </c>
      <c r="D13389" t="s">
        <v>52062</v>
      </c>
      <c r="E13389" t="s">
        <v>47893</v>
      </c>
      <c r="F13389" t="s">
        <v>41</v>
      </c>
      <c r="G13389" t="s">
        <v>42</v>
      </c>
      <c r="H13389">
        <v>0</v>
      </c>
      <c r="I13389">
        <v>0</v>
      </c>
      <c r="J13389">
        <v>0</v>
      </c>
      <c r="K13389" t="s">
        <v>52063</v>
      </c>
    </row>
    <row r="13390" spans="1:11" x14ac:dyDescent="0.3">
      <c r="A13390" t="s">
        <v>52064</v>
      </c>
      <c r="B13390" t="s">
        <v>52065</v>
      </c>
      <c r="C13390" t="s">
        <v>27</v>
      </c>
      <c r="D13390" t="s">
        <v>52066</v>
      </c>
      <c r="E13390" t="s">
        <v>47893</v>
      </c>
      <c r="F13390" t="s">
        <v>41</v>
      </c>
      <c r="G13390" t="s">
        <v>42</v>
      </c>
      <c r="H13390">
        <v>0</v>
      </c>
      <c r="I13390">
        <v>0</v>
      </c>
      <c r="J13390">
        <v>0</v>
      </c>
      <c r="K13390" t="s">
        <v>52067</v>
      </c>
    </row>
    <row r="13391" spans="1:11" x14ac:dyDescent="0.3">
      <c r="A13391" t="s">
        <v>52068</v>
      </c>
      <c r="B13391" t="s">
        <v>52069</v>
      </c>
      <c r="C13391" t="s">
        <v>466</v>
      </c>
      <c r="D13391" t="s">
        <v>52070</v>
      </c>
      <c r="E13391" t="s">
        <v>41948</v>
      </c>
      <c r="F13391" t="s">
        <v>16</v>
      </c>
      <c r="G13391" t="s">
        <v>2252</v>
      </c>
      <c r="H13391">
        <v>0</v>
      </c>
      <c r="I13391">
        <v>0</v>
      </c>
      <c r="J13391">
        <v>0</v>
      </c>
      <c r="K13391" t="s">
        <v>52071</v>
      </c>
    </row>
    <row r="13392" spans="1:11" x14ac:dyDescent="0.3">
      <c r="A13392" t="s">
        <v>52072</v>
      </c>
      <c r="B13392" t="s">
        <v>52073</v>
      </c>
      <c r="C13392" t="s">
        <v>27</v>
      </c>
      <c r="D13392" t="s">
        <v>52074</v>
      </c>
      <c r="E13392" t="s">
        <v>47893</v>
      </c>
      <c r="F13392" t="s">
        <v>41</v>
      </c>
      <c r="G13392" t="s">
        <v>42</v>
      </c>
      <c r="H13392">
        <v>0</v>
      </c>
      <c r="I13392">
        <v>0</v>
      </c>
      <c r="J13392">
        <v>0</v>
      </c>
      <c r="K13392" t="s">
        <v>52075</v>
      </c>
    </row>
    <row r="13393" spans="1:11" x14ac:dyDescent="0.3">
      <c r="A13393" t="s">
        <v>52076</v>
      </c>
      <c r="B13393" t="s">
        <v>52077</v>
      </c>
      <c r="C13393" t="s">
        <v>13</v>
      </c>
      <c r="D13393" t="s">
        <v>52078</v>
      </c>
      <c r="E13393" t="s">
        <v>50096</v>
      </c>
      <c r="F13393" t="s">
        <v>16</v>
      </c>
      <c r="G13393" t="s">
        <v>7000</v>
      </c>
      <c r="H13393">
        <v>0</v>
      </c>
      <c r="I13393">
        <v>0</v>
      </c>
      <c r="J13393">
        <v>0</v>
      </c>
      <c r="K13393" t="s">
        <v>52079</v>
      </c>
    </row>
    <row r="13394" spans="1:11" x14ac:dyDescent="0.3">
      <c r="A13394" t="s">
        <v>52080</v>
      </c>
      <c r="B13394" t="s">
        <v>52081</v>
      </c>
      <c r="C13394" t="s">
        <v>558</v>
      </c>
      <c r="D13394" t="s">
        <v>52082</v>
      </c>
      <c r="E13394" t="s">
        <v>32122</v>
      </c>
      <c r="F13394" t="s">
        <v>16</v>
      </c>
      <c r="G13394" t="s">
        <v>7763</v>
      </c>
      <c r="H13394">
        <v>0</v>
      </c>
      <c r="I13394">
        <v>0</v>
      </c>
      <c r="J13394">
        <v>0</v>
      </c>
      <c r="K13394" t="s">
        <v>52083</v>
      </c>
    </row>
    <row r="13395" spans="1:11" x14ac:dyDescent="0.3">
      <c r="A13395" t="s">
        <v>52084</v>
      </c>
      <c r="B13395" t="s">
        <v>52085</v>
      </c>
      <c r="C13395" t="s">
        <v>27</v>
      </c>
      <c r="D13395" t="s">
        <v>52086</v>
      </c>
      <c r="E13395" t="s">
        <v>47893</v>
      </c>
      <c r="F13395" t="s">
        <v>41</v>
      </c>
      <c r="G13395" t="s">
        <v>42</v>
      </c>
      <c r="H13395">
        <v>0</v>
      </c>
      <c r="I13395">
        <v>0</v>
      </c>
      <c r="J13395">
        <v>0</v>
      </c>
      <c r="K13395" t="s">
        <v>52087</v>
      </c>
    </row>
    <row r="13396" spans="1:11" x14ac:dyDescent="0.3">
      <c r="A13396" t="s">
        <v>52088</v>
      </c>
      <c r="B13396" t="s">
        <v>52089</v>
      </c>
      <c r="C13396" t="s">
        <v>27</v>
      </c>
      <c r="D13396" t="s">
        <v>52090</v>
      </c>
      <c r="E13396" t="s">
        <v>29</v>
      </c>
      <c r="F13396" t="s">
        <v>41</v>
      </c>
      <c r="G13396" t="s">
        <v>42</v>
      </c>
      <c r="H13396">
        <v>0</v>
      </c>
      <c r="I13396">
        <v>0</v>
      </c>
      <c r="J13396">
        <v>0</v>
      </c>
      <c r="K13396" t="s">
        <v>52091</v>
      </c>
    </row>
    <row r="13397" spans="1:11" x14ac:dyDescent="0.3">
      <c r="A13397" t="s">
        <v>52092</v>
      </c>
      <c r="B13397" t="s">
        <v>52093</v>
      </c>
      <c r="C13397" t="s">
        <v>27</v>
      </c>
      <c r="D13397" t="s">
        <v>52094</v>
      </c>
      <c r="E13397" t="s">
        <v>47893</v>
      </c>
      <c r="F13397" t="s">
        <v>41</v>
      </c>
      <c r="G13397" t="s">
        <v>42</v>
      </c>
      <c r="H13397">
        <v>0</v>
      </c>
      <c r="I13397">
        <v>0</v>
      </c>
      <c r="J13397">
        <v>0</v>
      </c>
      <c r="K13397" t="s">
        <v>52095</v>
      </c>
    </row>
    <row r="13398" spans="1:11" x14ac:dyDescent="0.3">
      <c r="A13398" t="s">
        <v>52096</v>
      </c>
      <c r="B13398" t="s">
        <v>52097</v>
      </c>
      <c r="C13398" t="s">
        <v>27</v>
      </c>
      <c r="D13398" t="s">
        <v>52098</v>
      </c>
      <c r="E13398" t="s">
        <v>47893</v>
      </c>
      <c r="F13398" t="s">
        <v>41</v>
      </c>
      <c r="G13398" t="s">
        <v>42</v>
      </c>
      <c r="H13398">
        <v>0</v>
      </c>
      <c r="I13398">
        <v>0</v>
      </c>
      <c r="J13398">
        <v>0</v>
      </c>
      <c r="K13398" t="s">
        <v>52099</v>
      </c>
    </row>
    <row r="13399" spans="1:11" x14ac:dyDescent="0.3">
      <c r="A13399" t="s">
        <v>52100</v>
      </c>
      <c r="B13399" t="s">
        <v>52101</v>
      </c>
      <c r="C13399" t="s">
        <v>558</v>
      </c>
      <c r="D13399" t="s">
        <v>52102</v>
      </c>
      <c r="E13399" t="s">
        <v>28510</v>
      </c>
      <c r="F13399" t="s">
        <v>16</v>
      </c>
      <c r="G13399" t="s">
        <v>822</v>
      </c>
      <c r="H13399">
        <v>0</v>
      </c>
      <c r="I13399">
        <v>0</v>
      </c>
      <c r="J13399">
        <v>0</v>
      </c>
      <c r="K13399" t="s">
        <v>52103</v>
      </c>
    </row>
    <row r="13400" spans="1:11" x14ac:dyDescent="0.3">
      <c r="A13400" t="s">
        <v>52104</v>
      </c>
      <c r="C13400" t="s">
        <v>466</v>
      </c>
      <c r="D13400" t="s">
        <v>52105</v>
      </c>
      <c r="E13400" t="s">
        <v>41948</v>
      </c>
      <c r="F13400" t="s">
        <v>16</v>
      </c>
      <c r="G13400" t="s">
        <v>18639</v>
      </c>
      <c r="H13400">
        <v>0</v>
      </c>
      <c r="I13400">
        <v>0</v>
      </c>
      <c r="J13400">
        <v>0</v>
      </c>
      <c r="K13400" t="s">
        <v>52106</v>
      </c>
    </row>
    <row r="13401" spans="1:11" x14ac:dyDescent="0.3">
      <c r="A13401" t="s">
        <v>52107</v>
      </c>
      <c r="C13401" t="s">
        <v>27</v>
      </c>
      <c r="D13401" t="s">
        <v>52108</v>
      </c>
      <c r="E13401" t="s">
        <v>47893</v>
      </c>
      <c r="F13401" t="s">
        <v>16</v>
      </c>
      <c r="G13401" t="s">
        <v>42</v>
      </c>
      <c r="H13401">
        <v>0</v>
      </c>
      <c r="I13401">
        <v>0</v>
      </c>
      <c r="J13401">
        <v>0</v>
      </c>
      <c r="K13401" t="s">
        <v>52109</v>
      </c>
    </row>
    <row r="13402" spans="1:11" x14ac:dyDescent="0.3">
      <c r="A13402" t="s">
        <v>52110</v>
      </c>
      <c r="B13402" t="s">
        <v>52111</v>
      </c>
      <c r="C13402" t="s">
        <v>13</v>
      </c>
      <c r="D13402" t="s">
        <v>52112</v>
      </c>
      <c r="E13402" t="s">
        <v>50096</v>
      </c>
      <c r="F13402" t="s">
        <v>16</v>
      </c>
      <c r="G13402" t="s">
        <v>1127</v>
      </c>
      <c r="H13402">
        <v>0</v>
      </c>
      <c r="I13402">
        <v>0</v>
      </c>
      <c r="J13402">
        <v>0</v>
      </c>
      <c r="K13402" t="s">
        <v>52113</v>
      </c>
    </row>
    <row r="13403" spans="1:11" x14ac:dyDescent="0.3">
      <c r="A13403" t="s">
        <v>52114</v>
      </c>
      <c r="C13403" t="s">
        <v>13</v>
      </c>
      <c r="D13403" t="e">
        <f>이동 발생원</f>
        <v>#NAME?</v>
      </c>
      <c r="E13403" t="s">
        <v>50096</v>
      </c>
      <c r="F13403" t="s">
        <v>16</v>
      </c>
      <c r="G13403" t="s">
        <v>637</v>
      </c>
      <c r="H13403">
        <v>0</v>
      </c>
      <c r="I13403">
        <v>0</v>
      </c>
      <c r="J13403">
        <v>0</v>
      </c>
      <c r="K13403" t="s">
        <v>52115</v>
      </c>
    </row>
    <row r="13404" spans="1:11" x14ac:dyDescent="0.3">
      <c r="A13404" t="s">
        <v>52116</v>
      </c>
      <c r="B13404" t="s">
        <v>52117</v>
      </c>
      <c r="C13404" t="s">
        <v>20</v>
      </c>
      <c r="D13404" t="s">
        <v>52118</v>
      </c>
      <c r="E13404" t="s">
        <v>22</v>
      </c>
      <c r="F13404" t="s">
        <v>1793</v>
      </c>
      <c r="G13404" t="s">
        <v>1710</v>
      </c>
      <c r="H13404">
        <v>0</v>
      </c>
      <c r="I13404">
        <v>0</v>
      </c>
      <c r="J13404">
        <v>0</v>
      </c>
      <c r="K13404" t="s">
        <v>52119</v>
      </c>
    </row>
    <row r="13405" spans="1:11" x14ac:dyDescent="0.3">
      <c r="A13405" t="s">
        <v>52120</v>
      </c>
      <c r="B13405" t="s">
        <v>52121</v>
      </c>
      <c r="C13405" t="s">
        <v>558</v>
      </c>
      <c r="D13405" t="s">
        <v>52122</v>
      </c>
      <c r="E13405" t="s">
        <v>28510</v>
      </c>
      <c r="F13405" t="s">
        <v>16</v>
      </c>
      <c r="G13405" t="s">
        <v>1434</v>
      </c>
      <c r="H13405">
        <v>0</v>
      </c>
      <c r="I13405">
        <v>0</v>
      </c>
      <c r="J13405">
        <v>0</v>
      </c>
      <c r="K13405" t="s">
        <v>52123</v>
      </c>
    </row>
    <row r="13406" spans="1:11" x14ac:dyDescent="0.3">
      <c r="A13406" t="s">
        <v>52124</v>
      </c>
      <c r="B13406" t="s">
        <v>52125</v>
      </c>
      <c r="C13406" t="s">
        <v>466</v>
      </c>
      <c r="D13406" t="e">
        <f>비월 환지</f>
        <v>#NAME?</v>
      </c>
      <c r="E13406" t="s">
        <v>41948</v>
      </c>
      <c r="F13406" t="s">
        <v>16</v>
      </c>
      <c r="G13406" t="s">
        <v>1127</v>
      </c>
      <c r="H13406">
        <v>0</v>
      </c>
      <c r="I13406">
        <v>0</v>
      </c>
      <c r="J13406">
        <v>0</v>
      </c>
      <c r="K13406" t="s">
        <v>52126</v>
      </c>
    </row>
    <row r="13407" spans="1:11" x14ac:dyDescent="0.3">
      <c r="A13407" t="s">
        <v>52127</v>
      </c>
      <c r="B13407" t="s">
        <v>52128</v>
      </c>
      <c r="C13407" t="s">
        <v>27</v>
      </c>
      <c r="D13407" t="s">
        <v>52129</v>
      </c>
      <c r="E13407" t="s">
        <v>47893</v>
      </c>
      <c r="F13407" t="s">
        <v>41</v>
      </c>
      <c r="G13407" t="s">
        <v>42</v>
      </c>
      <c r="H13407">
        <v>0</v>
      </c>
      <c r="I13407">
        <v>0</v>
      </c>
      <c r="J13407">
        <v>0</v>
      </c>
      <c r="K13407" t="s">
        <v>52130</v>
      </c>
    </row>
    <row r="13408" spans="1:11" x14ac:dyDescent="0.3">
      <c r="A13408" t="s">
        <v>52131</v>
      </c>
      <c r="B13408" t="s">
        <v>52132</v>
      </c>
      <c r="C13408" t="s">
        <v>27</v>
      </c>
      <c r="D13408" t="s">
        <v>52133</v>
      </c>
      <c r="E13408" t="s">
        <v>47893</v>
      </c>
      <c r="F13408" t="s">
        <v>41</v>
      </c>
      <c r="G13408" t="s">
        <v>42</v>
      </c>
      <c r="H13408">
        <v>0</v>
      </c>
      <c r="I13408">
        <v>0</v>
      </c>
      <c r="J13408">
        <v>0</v>
      </c>
      <c r="K13408" t="s">
        <v>52134</v>
      </c>
    </row>
    <row r="13409" spans="1:11" x14ac:dyDescent="0.3">
      <c r="A13409" t="s">
        <v>52135</v>
      </c>
      <c r="B13409" t="s">
        <v>52136</v>
      </c>
      <c r="C13409" t="s">
        <v>558</v>
      </c>
      <c r="D13409" t="s">
        <v>52137</v>
      </c>
      <c r="E13409" t="s">
        <v>28510</v>
      </c>
      <c r="F13409" t="s">
        <v>631</v>
      </c>
      <c r="G13409" t="s">
        <v>42</v>
      </c>
      <c r="H13409">
        <v>0</v>
      </c>
      <c r="I13409">
        <v>0</v>
      </c>
      <c r="J13409">
        <v>0</v>
      </c>
      <c r="K13409" t="s">
        <v>52138</v>
      </c>
    </row>
    <row r="13410" spans="1:11" x14ac:dyDescent="0.3">
      <c r="A13410" t="s">
        <v>52139</v>
      </c>
      <c r="B13410" t="s">
        <v>52140</v>
      </c>
      <c r="C13410" t="s">
        <v>20</v>
      </c>
      <c r="D13410" t="s">
        <v>52141</v>
      </c>
      <c r="E13410" t="s">
        <v>51965</v>
      </c>
      <c r="F13410" t="s">
        <v>1548</v>
      </c>
      <c r="G13410" t="s">
        <v>42</v>
      </c>
      <c r="H13410">
        <v>0</v>
      </c>
      <c r="I13410">
        <v>0</v>
      </c>
      <c r="J13410">
        <v>0</v>
      </c>
      <c r="K13410" t="s">
        <v>52142</v>
      </c>
    </row>
    <row r="13411" spans="1:11" x14ac:dyDescent="0.3">
      <c r="A13411" t="s">
        <v>52143</v>
      </c>
      <c r="C13411" t="s">
        <v>27</v>
      </c>
      <c r="D13411" t="s">
        <v>52144</v>
      </c>
      <c r="E13411" t="s">
        <v>47893</v>
      </c>
      <c r="F13411" t="s">
        <v>41</v>
      </c>
      <c r="G13411" t="s">
        <v>42</v>
      </c>
      <c r="H13411">
        <v>0</v>
      </c>
      <c r="I13411">
        <v>0</v>
      </c>
      <c r="J13411">
        <v>0</v>
      </c>
      <c r="K13411" t="s">
        <v>52145</v>
      </c>
    </row>
    <row r="13412" spans="1:11" x14ac:dyDescent="0.3">
      <c r="A13412" t="s">
        <v>52146</v>
      </c>
      <c r="B13412" t="s">
        <v>52147</v>
      </c>
      <c r="C13412" t="s">
        <v>27</v>
      </c>
      <c r="D13412" t="s">
        <v>52148</v>
      </c>
      <c r="E13412" t="s">
        <v>47893</v>
      </c>
      <c r="F13412" t="s">
        <v>41</v>
      </c>
      <c r="G13412" t="s">
        <v>42</v>
      </c>
      <c r="H13412">
        <v>0</v>
      </c>
      <c r="I13412">
        <v>0</v>
      </c>
      <c r="J13412">
        <v>0</v>
      </c>
      <c r="K13412" t="s">
        <v>52149</v>
      </c>
    </row>
    <row r="13413" spans="1:11" x14ac:dyDescent="0.3">
      <c r="A13413" t="s">
        <v>52150</v>
      </c>
      <c r="B13413" t="s">
        <v>52151</v>
      </c>
      <c r="C13413" t="s">
        <v>20</v>
      </c>
      <c r="D13413" t="s">
        <v>52152</v>
      </c>
      <c r="E13413" t="s">
        <v>22</v>
      </c>
      <c r="F13413" t="s">
        <v>16</v>
      </c>
      <c r="G13413" t="s">
        <v>3043</v>
      </c>
      <c r="H13413">
        <v>0</v>
      </c>
      <c r="I13413">
        <v>0</v>
      </c>
      <c r="J13413">
        <v>0</v>
      </c>
      <c r="K13413" t="s">
        <v>52153</v>
      </c>
    </row>
    <row r="13414" spans="1:11" x14ac:dyDescent="0.3">
      <c r="A13414" t="s">
        <v>52154</v>
      </c>
      <c r="B13414" t="s">
        <v>52155</v>
      </c>
      <c r="C13414" t="s">
        <v>558</v>
      </c>
      <c r="D13414" t="s">
        <v>52156</v>
      </c>
      <c r="E13414" t="s">
        <v>28510</v>
      </c>
      <c r="F13414" t="s">
        <v>1324</v>
      </c>
      <c r="G13414" t="s">
        <v>42</v>
      </c>
      <c r="H13414">
        <v>0</v>
      </c>
      <c r="I13414">
        <v>0</v>
      </c>
      <c r="J13414">
        <v>0</v>
      </c>
      <c r="K13414" t="s">
        <v>52157</v>
      </c>
    </row>
    <row r="13415" spans="1:11" x14ac:dyDescent="0.3">
      <c r="A13415" t="s">
        <v>52158</v>
      </c>
      <c r="B13415" t="s">
        <v>52159</v>
      </c>
      <c r="C13415" t="s">
        <v>20</v>
      </c>
      <c r="D13415" t="s">
        <v>52160</v>
      </c>
      <c r="E13415" t="s">
        <v>51965</v>
      </c>
      <c r="F13415" t="s">
        <v>22103</v>
      </c>
      <c r="G13415" t="s">
        <v>42</v>
      </c>
      <c r="H13415">
        <v>0</v>
      </c>
      <c r="I13415">
        <v>0</v>
      </c>
      <c r="J13415">
        <v>0</v>
      </c>
      <c r="K13415" t="s">
        <v>52161</v>
      </c>
    </row>
    <row r="13416" spans="1:11" x14ac:dyDescent="0.3">
      <c r="A13416" t="s">
        <v>52162</v>
      </c>
      <c r="B13416" t="s">
        <v>52163</v>
      </c>
      <c r="C13416" t="s">
        <v>27</v>
      </c>
      <c r="D13416" t="s">
        <v>52164</v>
      </c>
      <c r="E13416" t="s">
        <v>47893</v>
      </c>
      <c r="F13416" t="s">
        <v>41</v>
      </c>
      <c r="G13416" t="s">
        <v>42</v>
      </c>
      <c r="H13416">
        <v>0</v>
      </c>
      <c r="I13416">
        <v>0</v>
      </c>
      <c r="J13416">
        <v>0</v>
      </c>
      <c r="K13416" t="s">
        <v>52165</v>
      </c>
    </row>
    <row r="13417" spans="1:11" x14ac:dyDescent="0.3">
      <c r="A13417" t="s">
        <v>52166</v>
      </c>
      <c r="B13417" t="s">
        <v>52167</v>
      </c>
      <c r="C13417" t="s">
        <v>558</v>
      </c>
      <c r="D13417" t="s">
        <v>52122</v>
      </c>
      <c r="E13417" t="s">
        <v>28510</v>
      </c>
      <c r="F13417" t="s">
        <v>12188</v>
      </c>
      <c r="G13417" t="s">
        <v>42</v>
      </c>
      <c r="H13417">
        <v>0</v>
      </c>
      <c r="I13417">
        <v>0</v>
      </c>
      <c r="J13417">
        <v>0</v>
      </c>
      <c r="K13417" t="s">
        <v>52168</v>
      </c>
    </row>
    <row r="13418" spans="1:11" x14ac:dyDescent="0.3">
      <c r="A13418" t="s">
        <v>52169</v>
      </c>
      <c r="B13418" t="s">
        <v>52170</v>
      </c>
      <c r="C13418" t="s">
        <v>27</v>
      </c>
      <c r="D13418" t="s">
        <v>52171</v>
      </c>
      <c r="E13418" t="s">
        <v>47893</v>
      </c>
      <c r="F13418" t="s">
        <v>16</v>
      </c>
      <c r="G13418" t="s">
        <v>96</v>
      </c>
      <c r="H13418">
        <v>0</v>
      </c>
      <c r="I13418">
        <v>0</v>
      </c>
      <c r="J13418">
        <v>0</v>
      </c>
      <c r="K13418" t="s">
        <v>52172</v>
      </c>
    </row>
    <row r="13419" spans="1:11" x14ac:dyDescent="0.3">
      <c r="A13419" t="s">
        <v>52173</v>
      </c>
      <c r="B13419" t="s">
        <v>52174</v>
      </c>
      <c r="C13419" t="s">
        <v>27</v>
      </c>
      <c r="D13419" t="s">
        <v>52175</v>
      </c>
      <c r="E13419" t="s">
        <v>47893</v>
      </c>
      <c r="F13419" t="s">
        <v>41</v>
      </c>
      <c r="G13419" t="s">
        <v>42</v>
      </c>
      <c r="H13419">
        <v>0</v>
      </c>
      <c r="I13419">
        <v>0</v>
      </c>
      <c r="J13419">
        <v>0</v>
      </c>
      <c r="K13419" t="s">
        <v>52176</v>
      </c>
    </row>
    <row r="13420" spans="1:11" x14ac:dyDescent="0.3">
      <c r="A13420" t="s">
        <v>52177</v>
      </c>
      <c r="C13420" t="s">
        <v>558</v>
      </c>
      <c r="D13420" t="s">
        <v>52178</v>
      </c>
      <c r="E13420" t="s">
        <v>28510</v>
      </c>
      <c r="F13420" t="s">
        <v>16</v>
      </c>
      <c r="G13420" t="s">
        <v>6108</v>
      </c>
      <c r="H13420">
        <v>0</v>
      </c>
      <c r="I13420">
        <v>0</v>
      </c>
      <c r="J13420">
        <v>0</v>
      </c>
      <c r="K13420" t="s">
        <v>52179</v>
      </c>
    </row>
    <row r="13421" spans="1:11" x14ac:dyDescent="0.3">
      <c r="A13421" t="s">
        <v>52180</v>
      </c>
      <c r="B13421" t="s">
        <v>52181</v>
      </c>
      <c r="C13421" t="s">
        <v>558</v>
      </c>
      <c r="D13421" t="s">
        <v>52182</v>
      </c>
      <c r="E13421" t="s">
        <v>28510</v>
      </c>
      <c r="F13421" t="s">
        <v>16</v>
      </c>
      <c r="G13421" t="s">
        <v>2836</v>
      </c>
      <c r="H13421">
        <v>0</v>
      </c>
      <c r="I13421">
        <v>0</v>
      </c>
      <c r="J13421">
        <v>0</v>
      </c>
      <c r="K13421" t="s">
        <v>52183</v>
      </c>
    </row>
    <row r="13422" spans="1:11" x14ac:dyDescent="0.3">
      <c r="A13422" t="s">
        <v>52184</v>
      </c>
      <c r="B13422" t="s">
        <v>52185</v>
      </c>
      <c r="C13422" t="s">
        <v>13</v>
      </c>
      <c r="D13422" t="s">
        <v>52186</v>
      </c>
      <c r="E13422" t="s">
        <v>15</v>
      </c>
      <c r="F13422" t="s">
        <v>16</v>
      </c>
      <c r="G13422" t="s">
        <v>60</v>
      </c>
      <c r="H13422">
        <v>0</v>
      </c>
      <c r="I13422">
        <v>0</v>
      </c>
      <c r="J13422">
        <v>0</v>
      </c>
      <c r="K13422" t="s">
        <v>52187</v>
      </c>
    </row>
    <row r="13423" spans="1:11" x14ac:dyDescent="0.3">
      <c r="A13423" t="s">
        <v>52188</v>
      </c>
      <c r="B13423" t="s">
        <v>52189</v>
      </c>
      <c r="C13423" t="s">
        <v>20</v>
      </c>
      <c r="D13423" t="s">
        <v>52190</v>
      </c>
      <c r="E13423" t="s">
        <v>22</v>
      </c>
      <c r="F13423" t="s">
        <v>16</v>
      </c>
      <c r="G13423" t="s">
        <v>3301</v>
      </c>
      <c r="H13423">
        <v>0</v>
      </c>
      <c r="I13423">
        <v>0</v>
      </c>
      <c r="J13423">
        <v>0</v>
      </c>
      <c r="K13423" t="s">
        <v>52191</v>
      </c>
    </row>
    <row r="13424" spans="1:11" x14ac:dyDescent="0.3">
      <c r="A13424" t="s">
        <v>52192</v>
      </c>
      <c r="B13424" t="s">
        <v>52193</v>
      </c>
      <c r="C13424" t="s">
        <v>558</v>
      </c>
      <c r="D13424" t="s">
        <v>52194</v>
      </c>
      <c r="E13424" t="s">
        <v>28510</v>
      </c>
      <c r="F13424" t="s">
        <v>16</v>
      </c>
      <c r="G13424" t="s">
        <v>269</v>
      </c>
      <c r="H13424">
        <v>0</v>
      </c>
      <c r="I13424">
        <v>0</v>
      </c>
      <c r="J13424">
        <v>0</v>
      </c>
      <c r="K13424" t="s">
        <v>52195</v>
      </c>
    </row>
    <row r="13425" spans="1:11" x14ac:dyDescent="0.3">
      <c r="A13425" t="s">
        <v>52196</v>
      </c>
      <c r="B13425" t="s">
        <v>52197</v>
      </c>
      <c r="C13425" t="s">
        <v>558</v>
      </c>
      <c r="D13425" t="s">
        <v>52198</v>
      </c>
      <c r="E13425" t="s">
        <v>28510</v>
      </c>
      <c r="F13425" t="s">
        <v>16</v>
      </c>
      <c r="G13425" t="s">
        <v>13739</v>
      </c>
      <c r="H13425">
        <v>0</v>
      </c>
      <c r="I13425">
        <v>0</v>
      </c>
      <c r="J13425">
        <v>0</v>
      </c>
      <c r="K13425" t="s">
        <v>52199</v>
      </c>
    </row>
    <row r="13426" spans="1:11" x14ac:dyDescent="0.3">
      <c r="A13426" t="s">
        <v>52200</v>
      </c>
      <c r="B13426" t="s">
        <v>52201</v>
      </c>
      <c r="C13426" t="s">
        <v>558</v>
      </c>
      <c r="D13426" t="s">
        <v>52202</v>
      </c>
      <c r="E13426" t="s">
        <v>28510</v>
      </c>
      <c r="F13426" t="s">
        <v>16</v>
      </c>
      <c r="G13426" t="s">
        <v>17259</v>
      </c>
      <c r="H13426">
        <v>0</v>
      </c>
      <c r="I13426">
        <v>0</v>
      </c>
      <c r="J13426">
        <v>0</v>
      </c>
      <c r="K13426" t="s">
        <v>52203</v>
      </c>
    </row>
    <row r="13427" spans="1:11" x14ac:dyDescent="0.3">
      <c r="A13427" t="s">
        <v>52204</v>
      </c>
      <c r="C13427" t="s">
        <v>558</v>
      </c>
      <c r="D13427" t="s">
        <v>52205</v>
      </c>
      <c r="E13427" t="s">
        <v>28510</v>
      </c>
      <c r="F13427" t="s">
        <v>16</v>
      </c>
      <c r="G13427" t="s">
        <v>7904</v>
      </c>
      <c r="H13427">
        <v>0</v>
      </c>
      <c r="I13427">
        <v>0</v>
      </c>
      <c r="J13427">
        <v>0</v>
      </c>
      <c r="K13427" t="s">
        <v>52206</v>
      </c>
    </row>
    <row r="13428" spans="1:11" x14ac:dyDescent="0.3">
      <c r="A13428" t="s">
        <v>52207</v>
      </c>
      <c r="B13428" t="s">
        <v>52208</v>
      </c>
      <c r="C13428" t="s">
        <v>27</v>
      </c>
      <c r="D13428" t="s">
        <v>52209</v>
      </c>
      <c r="E13428" t="s">
        <v>47893</v>
      </c>
      <c r="F13428" t="s">
        <v>16</v>
      </c>
      <c r="G13428" t="s">
        <v>1276</v>
      </c>
      <c r="H13428">
        <v>0</v>
      </c>
      <c r="I13428">
        <v>0</v>
      </c>
      <c r="J13428">
        <v>0</v>
      </c>
      <c r="K13428" t="s">
        <v>52210</v>
      </c>
    </row>
    <row r="13429" spans="1:11" x14ac:dyDescent="0.3">
      <c r="A13429" t="s">
        <v>52211</v>
      </c>
      <c r="B13429" t="s">
        <v>52212</v>
      </c>
      <c r="C13429" t="s">
        <v>558</v>
      </c>
      <c r="D13429" t="s">
        <v>52213</v>
      </c>
      <c r="E13429" t="s">
        <v>28510</v>
      </c>
      <c r="F13429" t="s">
        <v>16</v>
      </c>
      <c r="G13429" t="s">
        <v>9108</v>
      </c>
      <c r="H13429">
        <v>0</v>
      </c>
      <c r="I13429">
        <v>0</v>
      </c>
      <c r="J13429">
        <v>0</v>
      </c>
      <c r="K13429" t="s">
        <v>52214</v>
      </c>
    </row>
    <row r="13430" spans="1:11" x14ac:dyDescent="0.3">
      <c r="A13430" t="s">
        <v>52215</v>
      </c>
      <c r="B13430" t="s">
        <v>52216</v>
      </c>
      <c r="C13430" t="s">
        <v>13</v>
      </c>
      <c r="D13430" t="s">
        <v>52217</v>
      </c>
      <c r="E13430" t="s">
        <v>50096</v>
      </c>
      <c r="F13430" t="s">
        <v>16</v>
      </c>
      <c r="G13430" t="s">
        <v>18591</v>
      </c>
      <c r="H13430">
        <v>0</v>
      </c>
      <c r="I13430">
        <v>0</v>
      </c>
      <c r="J13430">
        <v>0</v>
      </c>
      <c r="K13430" t="s">
        <v>52218</v>
      </c>
    </row>
    <row r="13431" spans="1:11" x14ac:dyDescent="0.3">
      <c r="A13431" t="s">
        <v>52219</v>
      </c>
      <c r="B13431" t="s">
        <v>52220</v>
      </c>
      <c r="C13431" t="s">
        <v>13</v>
      </c>
      <c r="D13431" t="s">
        <v>52221</v>
      </c>
      <c r="E13431" t="s">
        <v>50096</v>
      </c>
      <c r="F13431" t="s">
        <v>16</v>
      </c>
      <c r="G13431" t="s">
        <v>21029</v>
      </c>
      <c r="H13431">
        <v>0</v>
      </c>
      <c r="I13431">
        <v>0</v>
      </c>
      <c r="J13431">
        <v>0</v>
      </c>
      <c r="K13431" t="s">
        <v>52222</v>
      </c>
    </row>
    <row r="13432" spans="1:11" x14ac:dyDescent="0.3">
      <c r="A13432" t="s">
        <v>52223</v>
      </c>
      <c r="C13432" t="s">
        <v>13</v>
      </c>
      <c r="D13432" t="s">
        <v>52224</v>
      </c>
      <c r="E13432" t="s">
        <v>50096</v>
      </c>
      <c r="F13432" t="s">
        <v>16</v>
      </c>
      <c r="G13432" t="s">
        <v>10934</v>
      </c>
      <c r="H13432">
        <v>0</v>
      </c>
      <c r="I13432">
        <v>0</v>
      </c>
      <c r="J13432">
        <v>0</v>
      </c>
      <c r="K13432" t="s">
        <v>52225</v>
      </c>
    </row>
    <row r="13433" spans="1:11" x14ac:dyDescent="0.3">
      <c r="A13433" t="s">
        <v>52226</v>
      </c>
      <c r="B13433" t="s">
        <v>52227</v>
      </c>
      <c r="C13433" t="s">
        <v>20</v>
      </c>
      <c r="D13433" t="s">
        <v>52228</v>
      </c>
      <c r="E13433" t="s">
        <v>22</v>
      </c>
      <c r="F13433" t="s">
        <v>16</v>
      </c>
      <c r="G13433" t="s">
        <v>38381</v>
      </c>
      <c r="H13433">
        <v>0</v>
      </c>
      <c r="I13433">
        <v>0</v>
      </c>
      <c r="J13433">
        <v>0</v>
      </c>
      <c r="K13433" t="s">
        <v>52229</v>
      </c>
    </row>
    <row r="13434" spans="1:11" x14ac:dyDescent="0.3">
      <c r="A13434" t="s">
        <v>52230</v>
      </c>
      <c r="B13434" t="s">
        <v>52231</v>
      </c>
      <c r="C13434" t="s">
        <v>20</v>
      </c>
      <c r="D13434" t="s">
        <v>52232</v>
      </c>
      <c r="E13434" t="s">
        <v>51965</v>
      </c>
      <c r="F13434" t="s">
        <v>29411</v>
      </c>
      <c r="G13434" t="s">
        <v>42</v>
      </c>
      <c r="H13434">
        <v>0</v>
      </c>
      <c r="I13434">
        <v>0</v>
      </c>
      <c r="J13434">
        <v>0</v>
      </c>
      <c r="K13434" t="s">
        <v>52233</v>
      </c>
    </row>
    <row r="13435" spans="1:11" x14ac:dyDescent="0.3">
      <c r="A13435" t="s">
        <v>52234</v>
      </c>
      <c r="B13435" t="s">
        <v>52235</v>
      </c>
      <c r="C13435" t="s">
        <v>27</v>
      </c>
      <c r="D13435" t="s">
        <v>52236</v>
      </c>
      <c r="E13435" t="s">
        <v>47893</v>
      </c>
      <c r="F13435" t="s">
        <v>41</v>
      </c>
      <c r="G13435" t="s">
        <v>42</v>
      </c>
      <c r="H13435">
        <v>0</v>
      </c>
      <c r="I13435">
        <v>0</v>
      </c>
      <c r="J13435">
        <v>0</v>
      </c>
      <c r="K13435" t="s">
        <v>52237</v>
      </c>
    </row>
    <row r="13436" spans="1:11" x14ac:dyDescent="0.3">
      <c r="A13436" t="s">
        <v>52238</v>
      </c>
      <c r="C13436" t="s">
        <v>27</v>
      </c>
      <c r="D13436" t="s">
        <v>52239</v>
      </c>
      <c r="E13436" t="s">
        <v>47893</v>
      </c>
      <c r="F13436" t="s">
        <v>41</v>
      </c>
      <c r="G13436" t="s">
        <v>42</v>
      </c>
      <c r="H13436">
        <v>0</v>
      </c>
      <c r="I13436">
        <v>0</v>
      </c>
      <c r="J13436">
        <v>0</v>
      </c>
      <c r="K13436" t="s">
        <v>52240</v>
      </c>
    </row>
    <row r="13437" spans="1:11" x14ac:dyDescent="0.3">
      <c r="A13437" t="s">
        <v>52241</v>
      </c>
      <c r="B13437" t="s">
        <v>52242</v>
      </c>
      <c r="C13437" t="s">
        <v>27</v>
      </c>
      <c r="D13437" t="s">
        <v>52243</v>
      </c>
      <c r="E13437" t="s">
        <v>47893</v>
      </c>
      <c r="F13437" t="s">
        <v>41</v>
      </c>
      <c r="G13437" t="s">
        <v>42</v>
      </c>
      <c r="H13437">
        <v>0</v>
      </c>
      <c r="I13437">
        <v>0</v>
      </c>
      <c r="J13437">
        <v>0</v>
      </c>
      <c r="K13437" t="s">
        <v>52244</v>
      </c>
    </row>
    <row r="13438" spans="1:11" x14ac:dyDescent="0.3">
      <c r="A13438" t="s">
        <v>52245</v>
      </c>
      <c r="B13438" t="s">
        <v>52246</v>
      </c>
      <c r="C13438" t="s">
        <v>27</v>
      </c>
      <c r="D13438" t="s">
        <v>52247</v>
      </c>
      <c r="E13438" t="s">
        <v>47893</v>
      </c>
      <c r="F13438" t="s">
        <v>41</v>
      </c>
      <c r="G13438" t="s">
        <v>42</v>
      </c>
      <c r="H13438">
        <v>0</v>
      </c>
      <c r="I13438">
        <v>0</v>
      </c>
      <c r="J13438">
        <v>0</v>
      </c>
      <c r="K13438" t="s">
        <v>52248</v>
      </c>
    </row>
    <row r="13439" spans="1:11" x14ac:dyDescent="0.3">
      <c r="A13439" t="s">
        <v>52249</v>
      </c>
      <c r="B13439" t="s">
        <v>52250</v>
      </c>
      <c r="C13439" t="s">
        <v>27</v>
      </c>
      <c r="D13439" t="s">
        <v>52251</v>
      </c>
      <c r="E13439" t="s">
        <v>47893</v>
      </c>
      <c r="F13439" t="s">
        <v>41</v>
      </c>
      <c r="G13439" t="s">
        <v>42</v>
      </c>
      <c r="H13439">
        <v>0</v>
      </c>
      <c r="I13439">
        <v>0</v>
      </c>
      <c r="J13439">
        <v>0</v>
      </c>
      <c r="K13439" t="s">
        <v>52252</v>
      </c>
    </row>
    <row r="13440" spans="1:11" x14ac:dyDescent="0.3">
      <c r="A13440" t="s">
        <v>52253</v>
      </c>
      <c r="B13440" t="s">
        <v>52254</v>
      </c>
      <c r="C13440" t="s">
        <v>27</v>
      </c>
      <c r="D13440" t="s">
        <v>52255</v>
      </c>
      <c r="E13440" t="s">
        <v>47893</v>
      </c>
      <c r="F13440" t="s">
        <v>16</v>
      </c>
      <c r="G13440" t="s">
        <v>9855</v>
      </c>
      <c r="H13440">
        <v>0</v>
      </c>
      <c r="I13440">
        <v>0</v>
      </c>
      <c r="J13440">
        <v>0</v>
      </c>
      <c r="K13440" t="s">
        <v>52256</v>
      </c>
    </row>
    <row r="13441" spans="1:11" x14ac:dyDescent="0.3">
      <c r="A13441" t="s">
        <v>52257</v>
      </c>
      <c r="B13441" t="s">
        <v>52258</v>
      </c>
      <c r="C13441" t="s">
        <v>20</v>
      </c>
      <c r="D13441" t="s">
        <v>52259</v>
      </c>
      <c r="E13441" t="s">
        <v>22</v>
      </c>
      <c r="F13441" t="s">
        <v>16</v>
      </c>
      <c r="G13441" t="s">
        <v>10879</v>
      </c>
      <c r="H13441">
        <v>0</v>
      </c>
      <c r="I13441">
        <v>0</v>
      </c>
      <c r="J13441">
        <v>0</v>
      </c>
      <c r="K13441" t="s">
        <v>52260</v>
      </c>
    </row>
    <row r="13442" spans="1:11" x14ac:dyDescent="0.3">
      <c r="A13442" t="s">
        <v>52261</v>
      </c>
      <c r="C13442" t="s">
        <v>27</v>
      </c>
      <c r="D13442" t="s">
        <v>52262</v>
      </c>
      <c r="E13442" t="s">
        <v>47893</v>
      </c>
      <c r="F13442" t="s">
        <v>16</v>
      </c>
      <c r="G13442" t="s">
        <v>42</v>
      </c>
      <c r="H13442">
        <v>0</v>
      </c>
      <c r="I13442">
        <v>0</v>
      </c>
      <c r="J13442">
        <v>0</v>
      </c>
      <c r="K13442" t="s">
        <v>52263</v>
      </c>
    </row>
    <row r="13443" spans="1:11" x14ac:dyDescent="0.3">
      <c r="A13443" t="s">
        <v>52264</v>
      </c>
      <c r="B13443" t="s">
        <v>52265</v>
      </c>
      <c r="C13443" t="s">
        <v>27</v>
      </c>
      <c r="D13443" t="s">
        <v>52266</v>
      </c>
      <c r="E13443" t="s">
        <v>47893</v>
      </c>
      <c r="F13443" t="s">
        <v>41</v>
      </c>
      <c r="G13443" t="s">
        <v>42</v>
      </c>
      <c r="H13443">
        <v>0</v>
      </c>
      <c r="I13443">
        <v>0</v>
      </c>
      <c r="J13443">
        <v>0</v>
      </c>
      <c r="K13443" t="s">
        <v>52267</v>
      </c>
    </row>
    <row r="13444" spans="1:11" x14ac:dyDescent="0.3">
      <c r="A13444" t="s">
        <v>52268</v>
      </c>
      <c r="B13444" t="s">
        <v>52269</v>
      </c>
      <c r="C13444" t="s">
        <v>13</v>
      </c>
      <c r="D13444" t="s">
        <v>52270</v>
      </c>
      <c r="E13444" t="s">
        <v>50096</v>
      </c>
      <c r="F13444" t="s">
        <v>16</v>
      </c>
      <c r="G13444" t="s">
        <v>52271</v>
      </c>
      <c r="H13444">
        <v>0</v>
      </c>
      <c r="I13444">
        <v>0</v>
      </c>
      <c r="J13444">
        <v>0</v>
      </c>
      <c r="K13444" t="s">
        <v>52272</v>
      </c>
    </row>
    <row r="13445" spans="1:11" x14ac:dyDescent="0.3">
      <c r="A13445" t="s">
        <v>52273</v>
      </c>
      <c r="B13445" t="s">
        <v>52274</v>
      </c>
      <c r="C13445" t="s">
        <v>20</v>
      </c>
      <c r="D13445" t="s">
        <v>52275</v>
      </c>
      <c r="E13445" t="s">
        <v>51965</v>
      </c>
      <c r="F13445" t="s">
        <v>16</v>
      </c>
      <c r="G13445" t="s">
        <v>16240</v>
      </c>
      <c r="H13445">
        <v>0</v>
      </c>
      <c r="I13445">
        <v>0</v>
      </c>
      <c r="J13445">
        <v>0</v>
      </c>
      <c r="K13445" t="s">
        <v>52276</v>
      </c>
    </row>
    <row r="13446" spans="1:11" x14ac:dyDescent="0.3">
      <c r="A13446" t="s">
        <v>52277</v>
      </c>
      <c r="B13446" t="s">
        <v>52278</v>
      </c>
      <c r="C13446" t="s">
        <v>20</v>
      </c>
      <c r="D13446" t="s">
        <v>52279</v>
      </c>
      <c r="E13446" t="s">
        <v>22</v>
      </c>
      <c r="F13446" t="s">
        <v>16</v>
      </c>
      <c r="G13446" t="s">
        <v>10755</v>
      </c>
      <c r="H13446">
        <v>0</v>
      </c>
      <c r="I13446">
        <v>0</v>
      </c>
      <c r="J13446">
        <v>0</v>
      </c>
      <c r="K13446" t="s">
        <v>52280</v>
      </c>
    </row>
    <row r="13447" spans="1:11" x14ac:dyDescent="0.3">
      <c r="A13447" t="s">
        <v>52281</v>
      </c>
      <c r="B13447" t="s">
        <v>52282</v>
      </c>
      <c r="C13447" t="s">
        <v>466</v>
      </c>
      <c r="D13447" t="s">
        <v>52283</v>
      </c>
      <c r="E13447" t="s">
        <v>41948</v>
      </c>
      <c r="F13447" t="s">
        <v>16</v>
      </c>
      <c r="G13447" t="s">
        <v>14592</v>
      </c>
      <c r="H13447">
        <v>0</v>
      </c>
      <c r="I13447">
        <v>0</v>
      </c>
      <c r="J13447">
        <v>0</v>
      </c>
      <c r="K13447" t="s">
        <v>52284</v>
      </c>
    </row>
    <row r="13448" spans="1:11" x14ac:dyDescent="0.3">
      <c r="A13448" t="s">
        <v>52285</v>
      </c>
      <c r="B13448" t="s">
        <v>52286</v>
      </c>
      <c r="C13448" t="s">
        <v>558</v>
      </c>
      <c r="D13448" t="s">
        <v>52287</v>
      </c>
      <c r="E13448" t="s">
        <v>28510</v>
      </c>
      <c r="F13448" t="s">
        <v>7799</v>
      </c>
      <c r="G13448" t="s">
        <v>17908</v>
      </c>
      <c r="H13448">
        <v>0</v>
      </c>
      <c r="I13448">
        <v>0</v>
      </c>
      <c r="J13448">
        <v>0</v>
      </c>
      <c r="K13448" t="s">
        <v>52288</v>
      </c>
    </row>
    <row r="13449" spans="1:11" x14ac:dyDescent="0.3">
      <c r="A13449" t="s">
        <v>52289</v>
      </c>
      <c r="B13449" t="s">
        <v>52290</v>
      </c>
      <c r="C13449" t="s">
        <v>558</v>
      </c>
      <c r="D13449" t="s">
        <v>52291</v>
      </c>
      <c r="E13449" t="s">
        <v>28510</v>
      </c>
      <c r="F13449" t="s">
        <v>16</v>
      </c>
      <c r="G13449" t="s">
        <v>3430</v>
      </c>
      <c r="H13449">
        <v>0</v>
      </c>
      <c r="I13449">
        <v>0</v>
      </c>
      <c r="J13449">
        <v>0</v>
      </c>
      <c r="K13449" t="s">
        <v>52292</v>
      </c>
    </row>
    <row r="13450" spans="1:11" x14ac:dyDescent="0.3">
      <c r="A13450" t="s">
        <v>52293</v>
      </c>
      <c r="B13450" t="s">
        <v>52294</v>
      </c>
      <c r="C13450" t="s">
        <v>558</v>
      </c>
      <c r="D13450" t="s">
        <v>52295</v>
      </c>
      <c r="E13450" t="s">
        <v>32599</v>
      </c>
      <c r="F13450" t="s">
        <v>16</v>
      </c>
      <c r="G13450" t="s">
        <v>474</v>
      </c>
      <c r="H13450">
        <v>0</v>
      </c>
      <c r="I13450">
        <v>0</v>
      </c>
      <c r="J13450">
        <v>0</v>
      </c>
      <c r="K13450" t="s">
        <v>52296</v>
      </c>
    </row>
    <row r="13451" spans="1:11" x14ac:dyDescent="0.3">
      <c r="A13451" t="s">
        <v>52297</v>
      </c>
      <c r="C13451" t="s">
        <v>558</v>
      </c>
      <c r="D13451" t="s">
        <v>52298</v>
      </c>
      <c r="E13451" t="s">
        <v>1122</v>
      </c>
      <c r="F13451" t="s">
        <v>16</v>
      </c>
      <c r="G13451" t="s">
        <v>637</v>
      </c>
      <c r="H13451">
        <v>0</v>
      </c>
      <c r="I13451">
        <v>0</v>
      </c>
      <c r="J13451">
        <v>0</v>
      </c>
      <c r="K13451" t="s">
        <v>52299</v>
      </c>
    </row>
    <row r="13452" spans="1:11" x14ac:dyDescent="0.3">
      <c r="A13452" t="s">
        <v>52300</v>
      </c>
      <c r="B13452" t="s">
        <v>52301</v>
      </c>
      <c r="C13452" t="s">
        <v>13</v>
      </c>
      <c r="D13452" t="s">
        <v>52302</v>
      </c>
      <c r="E13452" t="s">
        <v>50096</v>
      </c>
      <c r="F13452" t="s">
        <v>16</v>
      </c>
      <c r="G13452" t="s">
        <v>18157</v>
      </c>
      <c r="H13452">
        <v>0</v>
      </c>
      <c r="I13452">
        <v>0</v>
      </c>
      <c r="J13452">
        <v>0</v>
      </c>
      <c r="K13452" t="s">
        <v>52303</v>
      </c>
    </row>
    <row r="13453" spans="1:11" x14ac:dyDescent="0.3">
      <c r="A13453" t="s">
        <v>52304</v>
      </c>
      <c r="B13453" t="s">
        <v>52305</v>
      </c>
      <c r="C13453" t="s">
        <v>20</v>
      </c>
      <c r="D13453" t="s">
        <v>52306</v>
      </c>
      <c r="E13453" t="s">
        <v>22</v>
      </c>
      <c r="F13453" t="s">
        <v>7061</v>
      </c>
      <c r="G13453" t="s">
        <v>42</v>
      </c>
      <c r="H13453">
        <v>0</v>
      </c>
      <c r="I13453">
        <v>0</v>
      </c>
      <c r="J13453">
        <v>0</v>
      </c>
      <c r="K13453" t="s">
        <v>52307</v>
      </c>
    </row>
    <row r="13454" spans="1:11" x14ac:dyDescent="0.3">
      <c r="A13454" t="s">
        <v>52308</v>
      </c>
      <c r="B13454" t="s">
        <v>52309</v>
      </c>
      <c r="C13454" t="s">
        <v>20</v>
      </c>
      <c r="D13454" t="s">
        <v>52310</v>
      </c>
      <c r="E13454" t="s">
        <v>51965</v>
      </c>
      <c r="F13454" t="s">
        <v>16</v>
      </c>
      <c r="G13454" t="s">
        <v>20948</v>
      </c>
      <c r="H13454">
        <v>0</v>
      </c>
      <c r="I13454">
        <v>0</v>
      </c>
      <c r="J13454">
        <v>0</v>
      </c>
      <c r="K13454" t="s">
        <v>52311</v>
      </c>
    </row>
    <row r="13455" spans="1:11" x14ac:dyDescent="0.3">
      <c r="A13455" t="s">
        <v>52312</v>
      </c>
      <c r="B13455" t="s">
        <v>52313</v>
      </c>
      <c r="C13455" t="s">
        <v>13</v>
      </c>
      <c r="D13455" t="s">
        <v>52314</v>
      </c>
      <c r="E13455" t="s">
        <v>50096</v>
      </c>
      <c r="F13455" t="s">
        <v>16</v>
      </c>
      <c r="G13455" t="s">
        <v>24270</v>
      </c>
      <c r="H13455">
        <v>0</v>
      </c>
      <c r="I13455">
        <v>0</v>
      </c>
      <c r="J13455">
        <v>0</v>
      </c>
      <c r="K13455" t="s">
        <v>52315</v>
      </c>
    </row>
    <row r="13456" spans="1:11" x14ac:dyDescent="0.3">
      <c r="A13456" t="s">
        <v>52316</v>
      </c>
      <c r="B13456" t="s">
        <v>52317</v>
      </c>
      <c r="C13456" t="s">
        <v>466</v>
      </c>
      <c r="D13456" t="s">
        <v>52318</v>
      </c>
      <c r="E13456" t="s">
        <v>41948</v>
      </c>
      <c r="F13456" t="s">
        <v>2176</v>
      </c>
      <c r="G13456" t="s">
        <v>2542</v>
      </c>
      <c r="H13456">
        <v>0</v>
      </c>
      <c r="I13456">
        <v>0</v>
      </c>
      <c r="J13456">
        <v>0</v>
      </c>
      <c r="K13456" t="s">
        <v>52319</v>
      </c>
    </row>
    <row r="13457" spans="1:11" x14ac:dyDescent="0.3">
      <c r="A13457" t="s">
        <v>52320</v>
      </c>
      <c r="B13457" t="s">
        <v>52321</v>
      </c>
      <c r="C13457" t="s">
        <v>27</v>
      </c>
      <c r="D13457" t="s">
        <v>52322</v>
      </c>
      <c r="E13457" t="s">
        <v>47893</v>
      </c>
      <c r="F13457" t="s">
        <v>41</v>
      </c>
      <c r="G13457" t="s">
        <v>42</v>
      </c>
      <c r="H13457">
        <v>0</v>
      </c>
      <c r="I13457">
        <v>0</v>
      </c>
      <c r="J13457">
        <v>0</v>
      </c>
      <c r="K13457" t="s">
        <v>52323</v>
      </c>
    </row>
    <row r="13458" spans="1:11" x14ac:dyDescent="0.3">
      <c r="A13458" t="s">
        <v>52324</v>
      </c>
      <c r="B13458" t="s">
        <v>52325</v>
      </c>
      <c r="C13458" t="s">
        <v>27</v>
      </c>
      <c r="D13458" t="s">
        <v>52326</v>
      </c>
      <c r="E13458" t="s">
        <v>47893</v>
      </c>
      <c r="F13458" t="s">
        <v>41</v>
      </c>
      <c r="G13458" t="s">
        <v>42</v>
      </c>
      <c r="H13458">
        <v>0</v>
      </c>
      <c r="I13458">
        <v>0</v>
      </c>
      <c r="J13458">
        <v>0</v>
      </c>
      <c r="K13458" t="s">
        <v>52327</v>
      </c>
    </row>
    <row r="13459" spans="1:11" x14ac:dyDescent="0.3">
      <c r="A13459" t="s">
        <v>52328</v>
      </c>
      <c r="B13459" t="s">
        <v>52329</v>
      </c>
      <c r="C13459" t="s">
        <v>20</v>
      </c>
      <c r="D13459" t="s">
        <v>52330</v>
      </c>
      <c r="E13459" t="s">
        <v>51965</v>
      </c>
      <c r="F13459" t="s">
        <v>2804</v>
      </c>
      <c r="G13459" t="s">
        <v>42</v>
      </c>
      <c r="H13459">
        <v>0</v>
      </c>
      <c r="I13459">
        <v>0</v>
      </c>
      <c r="J13459">
        <v>0</v>
      </c>
      <c r="K13459" t="s">
        <v>52331</v>
      </c>
    </row>
    <row r="13460" spans="1:11" x14ac:dyDescent="0.3">
      <c r="A13460" t="s">
        <v>52332</v>
      </c>
      <c r="B13460" t="s">
        <v>52333</v>
      </c>
      <c r="C13460" t="s">
        <v>466</v>
      </c>
      <c r="D13460" t="s">
        <v>52334</v>
      </c>
      <c r="E13460" t="s">
        <v>41948</v>
      </c>
      <c r="F13460" t="s">
        <v>16</v>
      </c>
      <c r="G13460" t="s">
        <v>9108</v>
      </c>
      <c r="H13460">
        <v>0</v>
      </c>
      <c r="I13460">
        <v>0</v>
      </c>
      <c r="J13460">
        <v>0</v>
      </c>
      <c r="K13460" t="s">
        <v>52335</v>
      </c>
    </row>
    <row r="13461" spans="1:11" x14ac:dyDescent="0.3">
      <c r="A13461" t="s">
        <v>52336</v>
      </c>
      <c r="B13461" t="s">
        <v>52337</v>
      </c>
      <c r="C13461" t="s">
        <v>558</v>
      </c>
      <c r="D13461" t="s">
        <v>52338</v>
      </c>
      <c r="E13461" t="s">
        <v>28510</v>
      </c>
      <c r="F13461" t="s">
        <v>9911</v>
      </c>
      <c r="G13461" t="s">
        <v>42</v>
      </c>
      <c r="H13461">
        <v>0</v>
      </c>
      <c r="I13461">
        <v>0</v>
      </c>
      <c r="J13461">
        <v>0</v>
      </c>
      <c r="K13461" t="s">
        <v>52339</v>
      </c>
    </row>
    <row r="13462" spans="1:11" x14ac:dyDescent="0.3">
      <c r="A13462" t="s">
        <v>52340</v>
      </c>
      <c r="B13462" t="s">
        <v>52341</v>
      </c>
      <c r="C13462" t="s">
        <v>20</v>
      </c>
      <c r="D13462" t="s">
        <v>52342</v>
      </c>
      <c r="E13462" t="s">
        <v>22</v>
      </c>
      <c r="F13462" t="s">
        <v>6496</v>
      </c>
      <c r="G13462" t="s">
        <v>5387</v>
      </c>
      <c r="H13462">
        <v>0</v>
      </c>
      <c r="I13462">
        <v>0</v>
      </c>
      <c r="J13462">
        <v>0</v>
      </c>
      <c r="K13462" t="s">
        <v>52343</v>
      </c>
    </row>
    <row r="13463" spans="1:11" x14ac:dyDescent="0.3">
      <c r="A13463" t="s">
        <v>52344</v>
      </c>
      <c r="B13463" t="s">
        <v>52345</v>
      </c>
      <c r="C13463" t="s">
        <v>13</v>
      </c>
      <c r="D13463" t="s">
        <v>52346</v>
      </c>
      <c r="E13463" t="s">
        <v>50096</v>
      </c>
      <c r="F13463" t="s">
        <v>16</v>
      </c>
      <c r="G13463" t="s">
        <v>5069</v>
      </c>
      <c r="H13463">
        <v>0</v>
      </c>
      <c r="I13463">
        <v>0</v>
      </c>
      <c r="J13463">
        <v>0</v>
      </c>
      <c r="K13463" t="s">
        <v>52347</v>
      </c>
    </row>
    <row r="13464" spans="1:11" x14ac:dyDescent="0.3">
      <c r="A13464" t="s">
        <v>52348</v>
      </c>
      <c r="B13464" t="s">
        <v>52349</v>
      </c>
      <c r="C13464" t="s">
        <v>13</v>
      </c>
      <c r="D13464" t="s">
        <v>52350</v>
      </c>
      <c r="E13464" t="s">
        <v>50096</v>
      </c>
      <c r="F13464" t="s">
        <v>16</v>
      </c>
      <c r="G13464" t="s">
        <v>52351</v>
      </c>
      <c r="H13464">
        <v>0</v>
      </c>
      <c r="I13464">
        <v>0</v>
      </c>
      <c r="J13464">
        <v>0</v>
      </c>
      <c r="K13464" t="s">
        <v>52352</v>
      </c>
    </row>
    <row r="13465" spans="1:11" x14ac:dyDescent="0.3">
      <c r="A13465" t="s">
        <v>52353</v>
      </c>
      <c r="B13465" t="s">
        <v>52354</v>
      </c>
      <c r="C13465" t="s">
        <v>27</v>
      </c>
      <c r="D13465" t="s">
        <v>52355</v>
      </c>
      <c r="E13465" t="s">
        <v>47893</v>
      </c>
      <c r="F13465" t="s">
        <v>16</v>
      </c>
      <c r="G13465" t="s">
        <v>16085</v>
      </c>
      <c r="H13465">
        <v>0</v>
      </c>
      <c r="I13465">
        <v>0</v>
      </c>
      <c r="J13465">
        <v>0</v>
      </c>
      <c r="K13465" t="s">
        <v>52356</v>
      </c>
    </row>
    <row r="13466" spans="1:11" x14ac:dyDescent="0.3">
      <c r="A13466" t="s">
        <v>52357</v>
      </c>
      <c r="B13466" t="s">
        <v>52358</v>
      </c>
      <c r="C13466" t="s">
        <v>27</v>
      </c>
      <c r="D13466" t="s">
        <v>52359</v>
      </c>
      <c r="E13466" t="s">
        <v>47893</v>
      </c>
      <c r="F13466" t="s">
        <v>16</v>
      </c>
      <c r="G13466" t="s">
        <v>16228</v>
      </c>
      <c r="H13466">
        <v>0</v>
      </c>
      <c r="I13466">
        <v>0</v>
      </c>
      <c r="J13466">
        <v>0</v>
      </c>
      <c r="K13466" t="s">
        <v>52360</v>
      </c>
    </row>
    <row r="13467" spans="1:11" x14ac:dyDescent="0.3">
      <c r="A13467" t="s">
        <v>52361</v>
      </c>
      <c r="B13467" t="s">
        <v>52362</v>
      </c>
      <c r="C13467" t="s">
        <v>27</v>
      </c>
      <c r="D13467" t="s">
        <v>52363</v>
      </c>
      <c r="E13467" t="s">
        <v>47893</v>
      </c>
      <c r="F13467" t="s">
        <v>16</v>
      </c>
      <c r="G13467" t="s">
        <v>547</v>
      </c>
      <c r="H13467">
        <v>0</v>
      </c>
      <c r="I13467">
        <v>0</v>
      </c>
      <c r="J13467">
        <v>0</v>
      </c>
      <c r="K13467" t="s">
        <v>52364</v>
      </c>
    </row>
    <row r="13468" spans="1:11" x14ac:dyDescent="0.3">
      <c r="A13468" t="s">
        <v>52365</v>
      </c>
      <c r="B13468" t="s">
        <v>52366</v>
      </c>
      <c r="C13468" t="s">
        <v>13</v>
      </c>
      <c r="D13468" t="s">
        <v>52367</v>
      </c>
      <c r="E13468" t="s">
        <v>50096</v>
      </c>
      <c r="F13468" t="s">
        <v>16</v>
      </c>
      <c r="G13468" t="s">
        <v>19901</v>
      </c>
      <c r="H13468">
        <v>0</v>
      </c>
      <c r="I13468">
        <v>0</v>
      </c>
      <c r="J13468">
        <v>0</v>
      </c>
      <c r="K13468" t="s">
        <v>52368</v>
      </c>
    </row>
    <row r="13469" spans="1:11" x14ac:dyDescent="0.3">
      <c r="A13469" t="s">
        <v>52369</v>
      </c>
      <c r="C13469" t="s">
        <v>13</v>
      </c>
      <c r="D13469" t="s">
        <v>52370</v>
      </c>
      <c r="E13469" t="s">
        <v>50096</v>
      </c>
      <c r="F13469" t="s">
        <v>397</v>
      </c>
      <c r="G13469" t="s">
        <v>42</v>
      </c>
      <c r="H13469">
        <v>0</v>
      </c>
      <c r="I13469">
        <v>0</v>
      </c>
      <c r="J13469">
        <v>0</v>
      </c>
      <c r="K13469" t="s">
        <v>52371</v>
      </c>
    </row>
    <row r="13470" spans="1:11" x14ac:dyDescent="0.3">
      <c r="A13470" t="s">
        <v>52372</v>
      </c>
      <c r="B13470" t="s">
        <v>52373</v>
      </c>
      <c r="C13470" t="s">
        <v>27</v>
      </c>
      <c r="D13470" t="s">
        <v>52374</v>
      </c>
      <c r="E13470" t="s">
        <v>47893</v>
      </c>
      <c r="F13470" t="s">
        <v>41</v>
      </c>
      <c r="G13470" t="s">
        <v>42</v>
      </c>
      <c r="H13470">
        <v>0</v>
      </c>
      <c r="I13470">
        <v>0</v>
      </c>
      <c r="J13470">
        <v>0</v>
      </c>
      <c r="K13470" t="s">
        <v>52375</v>
      </c>
    </row>
    <row r="13471" spans="1:11" x14ac:dyDescent="0.3">
      <c r="A13471" t="s">
        <v>52376</v>
      </c>
      <c r="B13471" t="s">
        <v>52377</v>
      </c>
      <c r="C13471" t="s">
        <v>13</v>
      </c>
      <c r="D13471" t="s">
        <v>52378</v>
      </c>
      <c r="E13471" t="s">
        <v>50096</v>
      </c>
      <c r="F13471" t="s">
        <v>16</v>
      </c>
      <c r="G13471" t="s">
        <v>13850</v>
      </c>
      <c r="H13471">
        <v>0</v>
      </c>
      <c r="I13471">
        <v>0</v>
      </c>
      <c r="J13471">
        <v>0</v>
      </c>
      <c r="K13471" t="s">
        <v>52379</v>
      </c>
    </row>
    <row r="13472" spans="1:11" x14ac:dyDescent="0.3">
      <c r="A13472" t="s">
        <v>52380</v>
      </c>
      <c r="B13472" t="s">
        <v>52381</v>
      </c>
      <c r="C13472" t="s">
        <v>13</v>
      </c>
      <c r="D13472" t="s">
        <v>52382</v>
      </c>
      <c r="E13472" t="s">
        <v>50096</v>
      </c>
      <c r="F13472" t="s">
        <v>16</v>
      </c>
      <c r="G13472" t="s">
        <v>15522</v>
      </c>
      <c r="H13472">
        <v>0</v>
      </c>
      <c r="I13472">
        <v>0</v>
      </c>
      <c r="J13472">
        <v>0</v>
      </c>
      <c r="K13472" t="s">
        <v>52383</v>
      </c>
    </row>
    <row r="13473" spans="1:11" x14ac:dyDescent="0.3">
      <c r="A13473" t="s">
        <v>52384</v>
      </c>
      <c r="B13473" t="s">
        <v>52385</v>
      </c>
      <c r="C13473" t="s">
        <v>20</v>
      </c>
      <c r="D13473" t="s">
        <v>52386</v>
      </c>
      <c r="E13473" t="s">
        <v>22</v>
      </c>
      <c r="F13473" t="s">
        <v>5733</v>
      </c>
      <c r="G13473" t="s">
        <v>3262</v>
      </c>
      <c r="H13473">
        <v>0</v>
      </c>
      <c r="I13473">
        <v>0</v>
      </c>
      <c r="J13473">
        <v>0</v>
      </c>
      <c r="K13473" t="s">
        <v>52387</v>
      </c>
    </row>
    <row r="13474" spans="1:11" x14ac:dyDescent="0.3">
      <c r="A13474" t="s">
        <v>52388</v>
      </c>
      <c r="C13474" t="s">
        <v>13</v>
      </c>
      <c r="D13474" t="s">
        <v>52389</v>
      </c>
      <c r="E13474" t="s">
        <v>50096</v>
      </c>
      <c r="F13474" t="s">
        <v>16</v>
      </c>
      <c r="G13474" t="s">
        <v>8572</v>
      </c>
      <c r="H13474">
        <v>0</v>
      </c>
      <c r="I13474">
        <v>0</v>
      </c>
      <c r="J13474">
        <v>0</v>
      </c>
      <c r="K13474" t="s">
        <v>52390</v>
      </c>
    </row>
    <row r="13475" spans="1:11" x14ac:dyDescent="0.3">
      <c r="A13475" t="s">
        <v>52391</v>
      </c>
      <c r="B13475" t="s">
        <v>52392</v>
      </c>
      <c r="C13475" t="s">
        <v>466</v>
      </c>
      <c r="D13475" t="s">
        <v>52393</v>
      </c>
      <c r="E13475" t="s">
        <v>41948</v>
      </c>
      <c r="F13475" t="s">
        <v>16</v>
      </c>
      <c r="G13475" t="s">
        <v>5815</v>
      </c>
      <c r="H13475">
        <v>0</v>
      </c>
      <c r="I13475">
        <v>0</v>
      </c>
      <c r="J13475">
        <v>0</v>
      </c>
      <c r="K13475" t="s">
        <v>52394</v>
      </c>
    </row>
    <row r="13476" spans="1:11" x14ac:dyDescent="0.3">
      <c r="A13476" t="s">
        <v>52395</v>
      </c>
      <c r="B13476" t="s">
        <v>52396</v>
      </c>
      <c r="C13476" t="s">
        <v>13</v>
      </c>
      <c r="D13476" t="s">
        <v>52397</v>
      </c>
      <c r="E13476" t="s">
        <v>50096</v>
      </c>
      <c r="F13476" t="s">
        <v>16</v>
      </c>
      <c r="G13476" t="s">
        <v>23462</v>
      </c>
      <c r="H13476">
        <v>0</v>
      </c>
      <c r="I13476">
        <v>0</v>
      </c>
      <c r="J13476">
        <v>0</v>
      </c>
      <c r="K13476" t="s">
        <v>52398</v>
      </c>
    </row>
    <row r="13477" spans="1:11" x14ac:dyDescent="0.3">
      <c r="A13477" t="s">
        <v>52399</v>
      </c>
      <c r="B13477" t="s">
        <v>52400</v>
      </c>
      <c r="C13477" t="s">
        <v>13</v>
      </c>
      <c r="D13477" t="s">
        <v>52401</v>
      </c>
      <c r="E13477" t="s">
        <v>50096</v>
      </c>
      <c r="F13477" t="s">
        <v>16</v>
      </c>
      <c r="G13477" t="s">
        <v>9640</v>
      </c>
      <c r="H13477">
        <v>0</v>
      </c>
      <c r="I13477">
        <v>0</v>
      </c>
      <c r="J13477">
        <v>0</v>
      </c>
      <c r="K13477" t="s">
        <v>52402</v>
      </c>
    </row>
    <row r="13478" spans="1:11" x14ac:dyDescent="0.3">
      <c r="A13478" t="s">
        <v>52403</v>
      </c>
      <c r="B13478" t="s">
        <v>52404</v>
      </c>
      <c r="C13478" t="s">
        <v>1159</v>
      </c>
      <c r="D13478" t="s">
        <v>52405</v>
      </c>
      <c r="E13478" t="s">
        <v>14853</v>
      </c>
      <c r="F13478" t="s">
        <v>16</v>
      </c>
      <c r="G13478" t="s">
        <v>10188</v>
      </c>
      <c r="H13478">
        <v>0</v>
      </c>
      <c r="I13478">
        <v>0</v>
      </c>
      <c r="J13478">
        <v>0</v>
      </c>
      <c r="K13478" t="s">
        <v>52406</v>
      </c>
    </row>
    <row r="13479" spans="1:11" x14ac:dyDescent="0.3">
      <c r="A13479" t="s">
        <v>52407</v>
      </c>
      <c r="B13479" t="s">
        <v>52408</v>
      </c>
      <c r="C13479" t="s">
        <v>13</v>
      </c>
      <c r="D13479" t="s">
        <v>52409</v>
      </c>
      <c r="E13479" t="s">
        <v>50096</v>
      </c>
      <c r="F13479" t="s">
        <v>3633</v>
      </c>
      <c r="G13479" t="s">
        <v>42</v>
      </c>
      <c r="H13479">
        <v>0</v>
      </c>
      <c r="I13479">
        <v>0</v>
      </c>
      <c r="J13479">
        <v>0</v>
      </c>
      <c r="K13479" t="s">
        <v>52410</v>
      </c>
    </row>
    <row r="13480" spans="1:11" x14ac:dyDescent="0.3">
      <c r="A13480" t="s">
        <v>52411</v>
      </c>
      <c r="B13480" t="s">
        <v>52412</v>
      </c>
      <c r="C13480" t="s">
        <v>13</v>
      </c>
      <c r="D13480" t="s">
        <v>52413</v>
      </c>
      <c r="E13480" t="s">
        <v>50096</v>
      </c>
      <c r="F13480" t="s">
        <v>52414</v>
      </c>
      <c r="G13480" t="s">
        <v>42</v>
      </c>
      <c r="H13480">
        <v>0</v>
      </c>
      <c r="I13480">
        <v>0</v>
      </c>
      <c r="J13480">
        <v>0</v>
      </c>
      <c r="K13480" t="s">
        <v>52415</v>
      </c>
    </row>
    <row r="13481" spans="1:11" x14ac:dyDescent="0.3">
      <c r="A13481" t="s">
        <v>52416</v>
      </c>
      <c r="C13481" t="s">
        <v>27</v>
      </c>
      <c r="D13481" t="s">
        <v>52417</v>
      </c>
      <c r="E13481" t="s">
        <v>47893</v>
      </c>
      <c r="F13481" t="s">
        <v>41</v>
      </c>
      <c r="G13481" t="s">
        <v>42</v>
      </c>
      <c r="H13481">
        <v>0</v>
      </c>
      <c r="I13481">
        <v>0</v>
      </c>
      <c r="J13481">
        <v>0</v>
      </c>
      <c r="K13481" t="s">
        <v>52418</v>
      </c>
    </row>
    <row r="13482" spans="1:11" x14ac:dyDescent="0.3">
      <c r="A13482" t="s">
        <v>52419</v>
      </c>
      <c r="B13482" t="s">
        <v>52420</v>
      </c>
      <c r="C13482" t="s">
        <v>27</v>
      </c>
      <c r="D13482" t="s">
        <v>52421</v>
      </c>
      <c r="E13482" t="s">
        <v>47893</v>
      </c>
      <c r="F13482" t="s">
        <v>41</v>
      </c>
      <c r="G13482" t="s">
        <v>42</v>
      </c>
      <c r="H13482">
        <v>0</v>
      </c>
      <c r="I13482">
        <v>0</v>
      </c>
      <c r="J13482">
        <v>0</v>
      </c>
      <c r="K13482" t="s">
        <v>52422</v>
      </c>
    </row>
    <row r="13483" spans="1:11" x14ac:dyDescent="0.3">
      <c r="A13483" t="s">
        <v>52423</v>
      </c>
      <c r="B13483" t="s">
        <v>52424</v>
      </c>
      <c r="C13483" t="s">
        <v>27</v>
      </c>
      <c r="D13483" t="s">
        <v>52425</v>
      </c>
      <c r="E13483" t="s">
        <v>29</v>
      </c>
      <c r="F13483" t="s">
        <v>16</v>
      </c>
      <c r="G13483" t="s">
        <v>5055</v>
      </c>
      <c r="H13483">
        <v>0</v>
      </c>
      <c r="I13483">
        <v>0</v>
      </c>
      <c r="J13483">
        <v>0</v>
      </c>
      <c r="K13483" t="s">
        <v>52426</v>
      </c>
    </row>
    <row r="13484" spans="1:11" x14ac:dyDescent="0.3">
      <c r="A13484" t="s">
        <v>52427</v>
      </c>
      <c r="B13484" t="s">
        <v>52428</v>
      </c>
      <c r="C13484" t="s">
        <v>27</v>
      </c>
      <c r="D13484" t="s">
        <v>52429</v>
      </c>
      <c r="E13484" t="s">
        <v>47893</v>
      </c>
      <c r="F13484" t="s">
        <v>16</v>
      </c>
      <c r="G13484" t="s">
        <v>4644</v>
      </c>
      <c r="H13484">
        <v>0</v>
      </c>
      <c r="I13484">
        <v>0</v>
      </c>
      <c r="J13484">
        <v>0</v>
      </c>
      <c r="K13484" t="s">
        <v>52430</v>
      </c>
    </row>
    <row r="13485" spans="1:11" x14ac:dyDescent="0.3">
      <c r="A13485" t="s">
        <v>52431</v>
      </c>
      <c r="B13485" t="s">
        <v>52432</v>
      </c>
      <c r="C13485" t="s">
        <v>1159</v>
      </c>
      <c r="D13485" t="s">
        <v>52433</v>
      </c>
      <c r="E13485" t="s">
        <v>14853</v>
      </c>
      <c r="F13485" t="s">
        <v>16</v>
      </c>
      <c r="G13485" t="s">
        <v>18940</v>
      </c>
      <c r="H13485">
        <v>0</v>
      </c>
      <c r="I13485">
        <v>0</v>
      </c>
      <c r="J13485">
        <v>0</v>
      </c>
      <c r="K13485" t="s">
        <v>52434</v>
      </c>
    </row>
    <row r="13486" spans="1:11" x14ac:dyDescent="0.3">
      <c r="A13486" t="s">
        <v>52435</v>
      </c>
      <c r="B13486" t="s">
        <v>52436</v>
      </c>
      <c r="C13486" t="s">
        <v>27</v>
      </c>
      <c r="D13486" t="s">
        <v>52437</v>
      </c>
      <c r="E13486" t="s">
        <v>47893</v>
      </c>
      <c r="F13486" t="s">
        <v>41</v>
      </c>
      <c r="G13486" t="s">
        <v>42</v>
      </c>
      <c r="H13486">
        <v>0</v>
      </c>
      <c r="I13486">
        <v>0</v>
      </c>
      <c r="J13486">
        <v>0</v>
      </c>
      <c r="K13486" t="s">
        <v>52438</v>
      </c>
    </row>
    <row r="13487" spans="1:11" x14ac:dyDescent="0.3">
      <c r="A13487" t="s">
        <v>52439</v>
      </c>
      <c r="B13487" t="s">
        <v>52440</v>
      </c>
      <c r="C13487" t="s">
        <v>27</v>
      </c>
      <c r="D13487" t="s">
        <v>52441</v>
      </c>
      <c r="E13487" t="s">
        <v>47893</v>
      </c>
      <c r="F13487" t="s">
        <v>16</v>
      </c>
      <c r="G13487" t="s">
        <v>2079</v>
      </c>
      <c r="H13487">
        <v>0</v>
      </c>
      <c r="I13487">
        <v>0</v>
      </c>
      <c r="J13487">
        <v>0</v>
      </c>
      <c r="K13487" t="s">
        <v>52442</v>
      </c>
    </row>
    <row r="13488" spans="1:11" x14ac:dyDescent="0.3">
      <c r="A13488" t="s">
        <v>52443</v>
      </c>
      <c r="B13488" t="s">
        <v>52444</v>
      </c>
      <c r="C13488" t="s">
        <v>27</v>
      </c>
      <c r="D13488" t="s">
        <v>52445</v>
      </c>
      <c r="E13488" t="s">
        <v>47893</v>
      </c>
      <c r="F13488" t="s">
        <v>41</v>
      </c>
      <c r="G13488" t="s">
        <v>42</v>
      </c>
      <c r="H13488">
        <v>0</v>
      </c>
      <c r="I13488">
        <v>0</v>
      </c>
      <c r="J13488">
        <v>0</v>
      </c>
      <c r="K13488" t="s">
        <v>52446</v>
      </c>
    </row>
    <row r="13489" spans="1:11" x14ac:dyDescent="0.3">
      <c r="A13489" t="s">
        <v>52447</v>
      </c>
      <c r="B13489" t="s">
        <v>52448</v>
      </c>
      <c r="C13489" t="s">
        <v>27</v>
      </c>
      <c r="D13489" t="s">
        <v>52449</v>
      </c>
      <c r="E13489" t="s">
        <v>47893</v>
      </c>
      <c r="F13489" t="s">
        <v>41</v>
      </c>
      <c r="G13489" t="s">
        <v>42</v>
      </c>
      <c r="H13489">
        <v>0</v>
      </c>
      <c r="I13489">
        <v>0</v>
      </c>
      <c r="J13489">
        <v>0</v>
      </c>
      <c r="K13489" t="s">
        <v>52450</v>
      </c>
    </row>
    <row r="13490" spans="1:11" x14ac:dyDescent="0.3">
      <c r="A13490" t="s">
        <v>52451</v>
      </c>
      <c r="B13490" t="s">
        <v>52452</v>
      </c>
      <c r="C13490" t="s">
        <v>27</v>
      </c>
      <c r="D13490" t="s">
        <v>52453</v>
      </c>
      <c r="E13490" t="s">
        <v>47893</v>
      </c>
      <c r="F13490" t="s">
        <v>41</v>
      </c>
      <c r="G13490" t="s">
        <v>42</v>
      </c>
      <c r="H13490">
        <v>0</v>
      </c>
      <c r="I13490">
        <v>0</v>
      </c>
      <c r="J13490">
        <v>0</v>
      </c>
      <c r="K13490" t="s">
        <v>52454</v>
      </c>
    </row>
    <row r="13491" spans="1:11" x14ac:dyDescent="0.3">
      <c r="A13491" t="s">
        <v>52455</v>
      </c>
      <c r="C13491" t="s">
        <v>147</v>
      </c>
      <c r="D13491" t="s">
        <v>52456</v>
      </c>
      <c r="E13491" t="s">
        <v>4768</v>
      </c>
      <c r="F13491" t="s">
        <v>41</v>
      </c>
      <c r="G13491" t="s">
        <v>42</v>
      </c>
      <c r="H13491">
        <v>0</v>
      </c>
      <c r="I13491">
        <v>0</v>
      </c>
      <c r="J13491">
        <v>0</v>
      </c>
      <c r="K13491" t="s">
        <v>52457</v>
      </c>
    </row>
    <row r="13492" spans="1:11" x14ac:dyDescent="0.3">
      <c r="A13492" t="s">
        <v>52458</v>
      </c>
      <c r="B13492" t="s">
        <v>52459</v>
      </c>
      <c r="C13492" t="s">
        <v>27</v>
      </c>
      <c r="D13492" t="s">
        <v>52460</v>
      </c>
      <c r="E13492" t="s">
        <v>47893</v>
      </c>
      <c r="F13492" t="s">
        <v>41</v>
      </c>
      <c r="G13492" t="s">
        <v>42</v>
      </c>
      <c r="H13492">
        <v>0</v>
      </c>
      <c r="I13492">
        <v>0</v>
      </c>
      <c r="J13492">
        <v>0</v>
      </c>
      <c r="K13492" t="s">
        <v>52461</v>
      </c>
    </row>
    <row r="13493" spans="1:11" x14ac:dyDescent="0.3">
      <c r="A13493" t="s">
        <v>52462</v>
      </c>
      <c r="B13493" t="s">
        <v>52463</v>
      </c>
      <c r="C13493" t="s">
        <v>27</v>
      </c>
      <c r="D13493" t="s">
        <v>52464</v>
      </c>
      <c r="E13493" t="s">
        <v>47893</v>
      </c>
      <c r="F13493" t="s">
        <v>1531</v>
      </c>
      <c r="G13493" t="s">
        <v>9591</v>
      </c>
      <c r="H13493">
        <v>0</v>
      </c>
      <c r="I13493">
        <v>0</v>
      </c>
      <c r="J13493">
        <v>0</v>
      </c>
      <c r="K13493" t="s">
        <v>52465</v>
      </c>
    </row>
    <row r="13494" spans="1:11" x14ac:dyDescent="0.3">
      <c r="A13494" t="s">
        <v>52466</v>
      </c>
      <c r="C13494" t="s">
        <v>27</v>
      </c>
      <c r="D13494" t="s">
        <v>25928</v>
      </c>
      <c r="E13494" t="s">
        <v>47893</v>
      </c>
      <c r="F13494" t="s">
        <v>16</v>
      </c>
      <c r="G13494" t="s">
        <v>91</v>
      </c>
      <c r="H13494">
        <v>0</v>
      </c>
      <c r="I13494">
        <v>0</v>
      </c>
      <c r="J13494">
        <v>0</v>
      </c>
      <c r="K13494" t="s">
        <v>52467</v>
      </c>
    </row>
    <row r="13495" spans="1:11" x14ac:dyDescent="0.3">
      <c r="A13495" t="s">
        <v>52468</v>
      </c>
      <c r="B13495" t="s">
        <v>52469</v>
      </c>
      <c r="C13495" t="s">
        <v>20</v>
      </c>
      <c r="D13495" t="s">
        <v>52470</v>
      </c>
      <c r="E13495" t="s">
        <v>51965</v>
      </c>
      <c r="F13495" t="s">
        <v>1506</v>
      </c>
      <c r="G13495" t="s">
        <v>42</v>
      </c>
      <c r="H13495">
        <v>0</v>
      </c>
      <c r="I13495">
        <v>0</v>
      </c>
      <c r="J13495">
        <v>0</v>
      </c>
      <c r="K13495" t="s">
        <v>52471</v>
      </c>
    </row>
    <row r="13496" spans="1:11" x14ac:dyDescent="0.3">
      <c r="A13496" t="s">
        <v>52472</v>
      </c>
      <c r="C13496" t="s">
        <v>20</v>
      </c>
      <c r="D13496" t="s">
        <v>52473</v>
      </c>
      <c r="E13496" t="s">
        <v>51965</v>
      </c>
      <c r="F13496" t="s">
        <v>2835</v>
      </c>
      <c r="G13496" t="s">
        <v>42</v>
      </c>
      <c r="H13496">
        <v>0</v>
      </c>
      <c r="I13496">
        <v>0</v>
      </c>
      <c r="J13496">
        <v>0</v>
      </c>
      <c r="K13496" t="s">
        <v>52474</v>
      </c>
    </row>
    <row r="13497" spans="1:11" x14ac:dyDescent="0.3">
      <c r="A13497" t="s">
        <v>52475</v>
      </c>
      <c r="B13497" t="s">
        <v>52476</v>
      </c>
      <c r="C13497" t="s">
        <v>20</v>
      </c>
      <c r="D13497" t="s">
        <v>52477</v>
      </c>
      <c r="E13497" t="s">
        <v>51965</v>
      </c>
      <c r="F13497" t="s">
        <v>3911</v>
      </c>
      <c r="G13497" t="s">
        <v>42</v>
      </c>
      <c r="H13497">
        <v>0</v>
      </c>
      <c r="I13497">
        <v>0</v>
      </c>
      <c r="J13497">
        <v>0</v>
      </c>
      <c r="K13497" t="s">
        <v>52478</v>
      </c>
    </row>
    <row r="13498" spans="1:11" x14ac:dyDescent="0.3">
      <c r="A13498" t="s">
        <v>52479</v>
      </c>
      <c r="B13498" t="s">
        <v>52480</v>
      </c>
      <c r="C13498" t="s">
        <v>20</v>
      </c>
      <c r="D13498" t="s">
        <v>52481</v>
      </c>
      <c r="E13498" t="s">
        <v>51965</v>
      </c>
      <c r="F13498" t="s">
        <v>1835</v>
      </c>
      <c r="G13498" t="s">
        <v>42</v>
      </c>
      <c r="H13498">
        <v>0</v>
      </c>
      <c r="I13498">
        <v>0</v>
      </c>
      <c r="J13498">
        <v>0</v>
      </c>
      <c r="K13498" t="s">
        <v>52482</v>
      </c>
    </row>
    <row r="13499" spans="1:11" x14ac:dyDescent="0.3">
      <c r="A13499" t="s">
        <v>52483</v>
      </c>
      <c r="B13499" t="s">
        <v>52484</v>
      </c>
      <c r="C13499" t="s">
        <v>147</v>
      </c>
      <c r="D13499" t="s">
        <v>52485</v>
      </c>
      <c r="E13499" t="s">
        <v>4768</v>
      </c>
      <c r="F13499" t="s">
        <v>5696</v>
      </c>
      <c r="G13499" t="s">
        <v>42</v>
      </c>
      <c r="H13499">
        <v>0</v>
      </c>
      <c r="I13499">
        <v>0</v>
      </c>
      <c r="J13499">
        <v>0</v>
      </c>
      <c r="K13499" t="s">
        <v>52486</v>
      </c>
    </row>
    <row r="13500" spans="1:11" x14ac:dyDescent="0.3">
      <c r="A13500" t="s">
        <v>52487</v>
      </c>
      <c r="C13500" t="s">
        <v>27</v>
      </c>
      <c r="D13500" t="s">
        <v>52488</v>
      </c>
      <c r="E13500" t="s">
        <v>47893</v>
      </c>
      <c r="F13500" t="s">
        <v>41</v>
      </c>
      <c r="G13500" t="s">
        <v>42</v>
      </c>
      <c r="H13500">
        <v>0</v>
      </c>
      <c r="I13500">
        <v>0</v>
      </c>
      <c r="J13500">
        <v>0</v>
      </c>
      <c r="K13500" t="s">
        <v>52489</v>
      </c>
    </row>
    <row r="13501" spans="1:11" x14ac:dyDescent="0.3">
      <c r="A13501" t="s">
        <v>52490</v>
      </c>
      <c r="B13501" t="s">
        <v>52491</v>
      </c>
      <c r="C13501" t="s">
        <v>13</v>
      </c>
      <c r="D13501" t="s">
        <v>52492</v>
      </c>
      <c r="E13501" t="s">
        <v>50096</v>
      </c>
      <c r="F13501" t="s">
        <v>16</v>
      </c>
      <c r="G13501" t="s">
        <v>52493</v>
      </c>
      <c r="H13501">
        <v>0</v>
      </c>
      <c r="I13501">
        <v>0</v>
      </c>
      <c r="J13501">
        <v>0</v>
      </c>
      <c r="K13501" t="s">
        <v>52494</v>
      </c>
    </row>
    <row r="13502" spans="1:11" x14ac:dyDescent="0.3">
      <c r="A13502" t="s">
        <v>52495</v>
      </c>
      <c r="B13502" t="s">
        <v>52496</v>
      </c>
      <c r="C13502" t="s">
        <v>13</v>
      </c>
      <c r="D13502" t="s">
        <v>52497</v>
      </c>
      <c r="E13502" t="s">
        <v>50096</v>
      </c>
      <c r="F13502" t="s">
        <v>16</v>
      </c>
      <c r="G13502" t="s">
        <v>2715</v>
      </c>
      <c r="H13502">
        <v>0</v>
      </c>
      <c r="I13502">
        <v>0</v>
      </c>
      <c r="J13502">
        <v>0</v>
      </c>
      <c r="K13502" t="s">
        <v>52498</v>
      </c>
    </row>
    <row r="13503" spans="1:11" x14ac:dyDescent="0.3">
      <c r="A13503" t="s">
        <v>52499</v>
      </c>
      <c r="B13503" t="s">
        <v>52500</v>
      </c>
      <c r="C13503" t="s">
        <v>13</v>
      </c>
      <c r="D13503" t="e">
        <f>이슬점</f>
        <v>#NAME?</v>
      </c>
      <c r="E13503" t="s">
        <v>50096</v>
      </c>
      <c r="F13503" t="s">
        <v>16</v>
      </c>
      <c r="G13503" t="s">
        <v>2715</v>
      </c>
      <c r="H13503">
        <v>0</v>
      </c>
      <c r="I13503">
        <v>0</v>
      </c>
      <c r="J13503">
        <v>0</v>
      </c>
      <c r="K13503" t="s">
        <v>52501</v>
      </c>
    </row>
    <row r="13504" spans="1:11" x14ac:dyDescent="0.3">
      <c r="A13504" t="s">
        <v>52502</v>
      </c>
      <c r="B13504" t="s">
        <v>52503</v>
      </c>
      <c r="C13504" t="s">
        <v>13</v>
      </c>
      <c r="D13504" t="s">
        <v>52504</v>
      </c>
      <c r="E13504" t="s">
        <v>50096</v>
      </c>
      <c r="F13504" t="s">
        <v>16</v>
      </c>
      <c r="G13504" t="s">
        <v>474</v>
      </c>
      <c r="H13504">
        <v>0</v>
      </c>
      <c r="I13504">
        <v>0</v>
      </c>
      <c r="J13504">
        <v>0</v>
      </c>
      <c r="K13504" t="s">
        <v>52505</v>
      </c>
    </row>
    <row r="13505" spans="1:11" x14ac:dyDescent="0.3">
      <c r="A13505" t="s">
        <v>52506</v>
      </c>
      <c r="B13505" t="s">
        <v>52507</v>
      </c>
      <c r="C13505" t="s">
        <v>13</v>
      </c>
      <c r="D13505" t="s">
        <v>52508</v>
      </c>
      <c r="E13505" t="s">
        <v>50096</v>
      </c>
      <c r="F13505" t="s">
        <v>16</v>
      </c>
      <c r="G13505" t="s">
        <v>14460</v>
      </c>
      <c r="H13505">
        <v>0</v>
      </c>
      <c r="I13505">
        <v>0</v>
      </c>
      <c r="J13505">
        <v>0</v>
      </c>
      <c r="K13505" t="s">
        <v>52509</v>
      </c>
    </row>
    <row r="13506" spans="1:11" x14ac:dyDescent="0.3">
      <c r="A13506" t="s">
        <v>52510</v>
      </c>
      <c r="B13506" t="s">
        <v>52511</v>
      </c>
      <c r="C13506" t="s">
        <v>27</v>
      </c>
      <c r="D13506" t="s">
        <v>52512</v>
      </c>
      <c r="E13506" t="s">
        <v>47893</v>
      </c>
      <c r="F13506" t="s">
        <v>41</v>
      </c>
      <c r="G13506" t="s">
        <v>3598</v>
      </c>
      <c r="H13506">
        <v>0</v>
      </c>
      <c r="I13506">
        <v>0</v>
      </c>
      <c r="J13506">
        <v>0</v>
      </c>
      <c r="K13506" t="s">
        <v>52513</v>
      </c>
    </row>
    <row r="13507" spans="1:11" x14ac:dyDescent="0.3">
      <c r="A13507" t="s">
        <v>52514</v>
      </c>
      <c r="B13507" t="s">
        <v>52515</v>
      </c>
      <c r="C13507" t="s">
        <v>27</v>
      </c>
      <c r="D13507" t="s">
        <v>52516</v>
      </c>
      <c r="E13507" t="s">
        <v>47893</v>
      </c>
      <c r="F13507" t="s">
        <v>41</v>
      </c>
      <c r="G13507" t="s">
        <v>42</v>
      </c>
      <c r="H13507">
        <v>0</v>
      </c>
      <c r="I13507">
        <v>0</v>
      </c>
      <c r="J13507">
        <v>0</v>
      </c>
      <c r="K13507" t="s">
        <v>52517</v>
      </c>
    </row>
    <row r="13508" spans="1:11" x14ac:dyDescent="0.3">
      <c r="A13508" t="s">
        <v>52518</v>
      </c>
      <c r="B13508" t="s">
        <v>52519</v>
      </c>
      <c r="C13508" t="s">
        <v>1159</v>
      </c>
      <c r="D13508" t="s">
        <v>52520</v>
      </c>
      <c r="E13508" t="s">
        <v>14853</v>
      </c>
      <c r="F13508" t="s">
        <v>16</v>
      </c>
      <c r="G13508" t="s">
        <v>1966</v>
      </c>
      <c r="H13508">
        <v>0</v>
      </c>
      <c r="I13508">
        <v>0</v>
      </c>
      <c r="J13508">
        <v>0</v>
      </c>
      <c r="K13508" t="s">
        <v>52521</v>
      </c>
    </row>
    <row r="13509" spans="1:11" x14ac:dyDescent="0.3">
      <c r="A13509" t="s">
        <v>52522</v>
      </c>
      <c r="B13509" t="s">
        <v>52523</v>
      </c>
      <c r="C13509" t="s">
        <v>466</v>
      </c>
      <c r="D13509" t="s">
        <v>52524</v>
      </c>
      <c r="E13509" t="s">
        <v>761</v>
      </c>
      <c r="F13509" t="s">
        <v>16</v>
      </c>
      <c r="G13509" t="s">
        <v>38859</v>
      </c>
      <c r="H13509">
        <v>0</v>
      </c>
      <c r="I13509">
        <v>0</v>
      </c>
      <c r="J13509">
        <v>0</v>
      </c>
      <c r="K13509" t="s">
        <v>52525</v>
      </c>
    </row>
    <row r="13510" spans="1:11" x14ac:dyDescent="0.3">
      <c r="A13510" t="s">
        <v>52526</v>
      </c>
      <c r="C13510" t="s">
        <v>147</v>
      </c>
      <c r="D13510" t="s">
        <v>52527</v>
      </c>
      <c r="E13510" t="s">
        <v>4768</v>
      </c>
      <c r="F13510" t="s">
        <v>12727</v>
      </c>
      <c r="G13510" t="s">
        <v>42</v>
      </c>
      <c r="H13510">
        <v>0</v>
      </c>
      <c r="I13510">
        <v>0</v>
      </c>
      <c r="J13510">
        <v>0</v>
      </c>
      <c r="K13510" t="s">
        <v>52528</v>
      </c>
    </row>
    <row r="13511" spans="1:11" x14ac:dyDescent="0.3">
      <c r="A13511" t="s">
        <v>52529</v>
      </c>
      <c r="B13511" t="s">
        <v>52530</v>
      </c>
      <c r="C13511" t="s">
        <v>558</v>
      </c>
      <c r="D13511" t="s">
        <v>52531</v>
      </c>
      <c r="E13511" t="s">
        <v>1462</v>
      </c>
      <c r="F13511" t="s">
        <v>3484</v>
      </c>
      <c r="G13511" t="s">
        <v>311</v>
      </c>
      <c r="H13511">
        <v>0</v>
      </c>
      <c r="I13511">
        <v>0</v>
      </c>
      <c r="J13511">
        <v>0</v>
      </c>
      <c r="K13511" t="s">
        <v>52532</v>
      </c>
    </row>
    <row r="13512" spans="1:11" x14ac:dyDescent="0.3">
      <c r="A13512" t="s">
        <v>52533</v>
      </c>
      <c r="C13512" t="s">
        <v>27</v>
      </c>
      <c r="D13512" t="s">
        <v>52534</v>
      </c>
      <c r="E13512" t="s">
        <v>47893</v>
      </c>
      <c r="F13512" t="s">
        <v>41</v>
      </c>
      <c r="G13512" t="s">
        <v>42</v>
      </c>
      <c r="H13512">
        <v>0</v>
      </c>
      <c r="I13512">
        <v>0</v>
      </c>
      <c r="J13512">
        <v>0</v>
      </c>
      <c r="K13512" t="s">
        <v>52535</v>
      </c>
    </row>
    <row r="13513" spans="1:11" x14ac:dyDescent="0.3">
      <c r="A13513" t="s">
        <v>52536</v>
      </c>
      <c r="B13513" t="s">
        <v>52537</v>
      </c>
      <c r="C13513" t="s">
        <v>27</v>
      </c>
      <c r="D13513" t="s">
        <v>52538</v>
      </c>
      <c r="E13513" t="s">
        <v>47893</v>
      </c>
      <c r="F13513" t="s">
        <v>41</v>
      </c>
      <c r="G13513" t="s">
        <v>42</v>
      </c>
      <c r="H13513">
        <v>0</v>
      </c>
      <c r="I13513">
        <v>0</v>
      </c>
      <c r="J13513">
        <v>0</v>
      </c>
      <c r="K13513" t="s">
        <v>52539</v>
      </c>
    </row>
    <row r="13514" spans="1:11" x14ac:dyDescent="0.3">
      <c r="A13514" t="s">
        <v>52540</v>
      </c>
      <c r="B13514" t="s">
        <v>52541</v>
      </c>
      <c r="C13514" t="s">
        <v>27</v>
      </c>
      <c r="D13514" t="s">
        <v>52542</v>
      </c>
      <c r="E13514" t="s">
        <v>47893</v>
      </c>
      <c r="F13514" t="s">
        <v>41</v>
      </c>
      <c r="G13514" t="s">
        <v>1600</v>
      </c>
      <c r="H13514">
        <v>0</v>
      </c>
      <c r="I13514">
        <v>0</v>
      </c>
      <c r="J13514">
        <v>0</v>
      </c>
      <c r="K13514" t="s">
        <v>52543</v>
      </c>
    </row>
    <row r="13515" spans="1:11" x14ac:dyDescent="0.3">
      <c r="A13515" t="s">
        <v>52544</v>
      </c>
      <c r="C13515" t="s">
        <v>27</v>
      </c>
      <c r="D13515" t="s">
        <v>52545</v>
      </c>
      <c r="E13515" t="s">
        <v>47893</v>
      </c>
      <c r="F13515" t="s">
        <v>41</v>
      </c>
      <c r="G13515" t="s">
        <v>42</v>
      </c>
      <c r="H13515">
        <v>0</v>
      </c>
      <c r="I13515">
        <v>0</v>
      </c>
      <c r="J13515">
        <v>0</v>
      </c>
      <c r="K13515" t="s">
        <v>52546</v>
      </c>
    </row>
    <row r="13516" spans="1:11" x14ac:dyDescent="0.3">
      <c r="A13516" t="s">
        <v>52547</v>
      </c>
      <c r="B13516" t="s">
        <v>52548</v>
      </c>
      <c r="C13516" t="s">
        <v>27</v>
      </c>
      <c r="D13516" t="s">
        <v>52549</v>
      </c>
      <c r="E13516" t="s">
        <v>47893</v>
      </c>
      <c r="F13516" t="s">
        <v>41</v>
      </c>
      <c r="G13516" t="s">
        <v>42</v>
      </c>
      <c r="H13516">
        <v>0</v>
      </c>
      <c r="I13516">
        <v>0</v>
      </c>
      <c r="J13516">
        <v>0</v>
      </c>
      <c r="K13516" t="s">
        <v>52550</v>
      </c>
    </row>
    <row r="13517" spans="1:11" x14ac:dyDescent="0.3">
      <c r="A13517" t="s">
        <v>52551</v>
      </c>
      <c r="B13517" t="s">
        <v>52552</v>
      </c>
      <c r="C13517" t="s">
        <v>27</v>
      </c>
      <c r="D13517" t="s">
        <v>52553</v>
      </c>
      <c r="E13517" t="s">
        <v>47893</v>
      </c>
      <c r="F13517" t="s">
        <v>41</v>
      </c>
      <c r="G13517" t="s">
        <v>42</v>
      </c>
      <c r="H13517">
        <v>0</v>
      </c>
      <c r="I13517">
        <v>0</v>
      </c>
      <c r="J13517">
        <v>0</v>
      </c>
      <c r="K13517" t="s">
        <v>52554</v>
      </c>
    </row>
    <row r="13518" spans="1:11" x14ac:dyDescent="0.3">
      <c r="A13518" t="s">
        <v>52555</v>
      </c>
      <c r="B13518" t="s">
        <v>52556</v>
      </c>
      <c r="C13518" t="s">
        <v>27</v>
      </c>
      <c r="D13518" t="s">
        <v>52557</v>
      </c>
      <c r="E13518" t="s">
        <v>47893</v>
      </c>
      <c r="F13518" t="s">
        <v>16</v>
      </c>
      <c r="G13518" t="s">
        <v>6551</v>
      </c>
      <c r="H13518">
        <v>0</v>
      </c>
      <c r="I13518">
        <v>0</v>
      </c>
      <c r="J13518">
        <v>0</v>
      </c>
      <c r="K13518" t="s">
        <v>52558</v>
      </c>
    </row>
    <row r="13519" spans="1:11" x14ac:dyDescent="0.3">
      <c r="A13519" t="s">
        <v>52559</v>
      </c>
      <c r="C13519" t="s">
        <v>27</v>
      </c>
      <c r="D13519" t="s">
        <v>52560</v>
      </c>
      <c r="E13519" t="s">
        <v>47893</v>
      </c>
      <c r="F13519" t="s">
        <v>41</v>
      </c>
      <c r="G13519" t="s">
        <v>42</v>
      </c>
      <c r="H13519">
        <v>0</v>
      </c>
      <c r="I13519">
        <v>0</v>
      </c>
      <c r="J13519">
        <v>0</v>
      </c>
      <c r="K13519" t="s">
        <v>52561</v>
      </c>
    </row>
    <row r="13520" spans="1:11" x14ac:dyDescent="0.3">
      <c r="A13520" t="s">
        <v>52562</v>
      </c>
      <c r="B13520" t="s">
        <v>52563</v>
      </c>
      <c r="C13520" t="s">
        <v>147</v>
      </c>
      <c r="D13520" t="s">
        <v>52564</v>
      </c>
      <c r="E13520" t="s">
        <v>4768</v>
      </c>
      <c r="F13520" t="s">
        <v>3484</v>
      </c>
      <c r="G13520" t="s">
        <v>42</v>
      </c>
      <c r="H13520">
        <v>0</v>
      </c>
      <c r="I13520">
        <v>0</v>
      </c>
      <c r="J13520">
        <v>0</v>
      </c>
      <c r="K13520" t="s">
        <v>52565</v>
      </c>
    </row>
    <row r="13521" spans="1:11" x14ac:dyDescent="0.3">
      <c r="A13521" t="s">
        <v>52566</v>
      </c>
      <c r="B13521" t="s">
        <v>52567</v>
      </c>
      <c r="C13521" t="s">
        <v>27</v>
      </c>
      <c r="D13521" t="s">
        <v>52568</v>
      </c>
      <c r="E13521" t="s">
        <v>47893</v>
      </c>
      <c r="F13521" t="s">
        <v>41</v>
      </c>
      <c r="G13521" t="s">
        <v>42</v>
      </c>
      <c r="H13521">
        <v>0</v>
      </c>
      <c r="I13521">
        <v>0</v>
      </c>
      <c r="J13521">
        <v>0</v>
      </c>
      <c r="K13521" t="s">
        <v>52569</v>
      </c>
    </row>
    <row r="13522" spans="1:11" x14ac:dyDescent="0.3">
      <c r="A13522" t="s">
        <v>52570</v>
      </c>
      <c r="B13522" t="s">
        <v>52571</v>
      </c>
      <c r="C13522" t="s">
        <v>27</v>
      </c>
      <c r="D13522" t="s">
        <v>52572</v>
      </c>
      <c r="E13522" t="s">
        <v>47893</v>
      </c>
      <c r="F13522" t="s">
        <v>41</v>
      </c>
      <c r="G13522" t="s">
        <v>42</v>
      </c>
      <c r="H13522">
        <v>0</v>
      </c>
      <c r="I13522">
        <v>0</v>
      </c>
      <c r="J13522">
        <v>0</v>
      </c>
      <c r="K13522" t="s">
        <v>52573</v>
      </c>
    </row>
    <row r="13523" spans="1:11" x14ac:dyDescent="0.3">
      <c r="A13523" t="s">
        <v>52574</v>
      </c>
      <c r="B13523" t="s">
        <v>52575</v>
      </c>
      <c r="C13523" t="s">
        <v>27</v>
      </c>
      <c r="D13523" t="s">
        <v>52576</v>
      </c>
      <c r="E13523" t="s">
        <v>47893</v>
      </c>
      <c r="F13523" t="s">
        <v>41</v>
      </c>
      <c r="G13523" t="s">
        <v>42</v>
      </c>
      <c r="H13523">
        <v>0</v>
      </c>
      <c r="I13523">
        <v>0</v>
      </c>
      <c r="J13523">
        <v>0</v>
      </c>
      <c r="K13523" t="s">
        <v>52577</v>
      </c>
    </row>
    <row r="13524" spans="1:11" x14ac:dyDescent="0.3">
      <c r="A13524" t="s">
        <v>52578</v>
      </c>
      <c r="B13524" t="s">
        <v>52579</v>
      </c>
      <c r="C13524" t="s">
        <v>27</v>
      </c>
      <c r="D13524" t="s">
        <v>52580</v>
      </c>
      <c r="E13524" t="s">
        <v>47893</v>
      </c>
      <c r="F13524" t="s">
        <v>16</v>
      </c>
      <c r="G13524" t="s">
        <v>21307</v>
      </c>
      <c r="H13524">
        <v>0</v>
      </c>
      <c r="I13524">
        <v>0</v>
      </c>
      <c r="J13524">
        <v>0</v>
      </c>
      <c r="K13524" t="s">
        <v>52581</v>
      </c>
    </row>
    <row r="13525" spans="1:11" x14ac:dyDescent="0.3">
      <c r="A13525" t="s">
        <v>52582</v>
      </c>
      <c r="B13525" t="s">
        <v>52583</v>
      </c>
      <c r="C13525" t="s">
        <v>558</v>
      </c>
      <c r="D13525" t="s">
        <v>52584</v>
      </c>
      <c r="E13525" t="s">
        <v>32599</v>
      </c>
      <c r="F13525" t="s">
        <v>16</v>
      </c>
      <c r="G13525" t="s">
        <v>25675</v>
      </c>
      <c r="H13525">
        <v>0</v>
      </c>
      <c r="I13525">
        <v>0</v>
      </c>
      <c r="J13525">
        <v>0</v>
      </c>
      <c r="K13525" t="s">
        <v>52585</v>
      </c>
    </row>
    <row r="13526" spans="1:11" x14ac:dyDescent="0.3">
      <c r="A13526" t="s">
        <v>52586</v>
      </c>
      <c r="B13526" t="s">
        <v>52587</v>
      </c>
      <c r="C13526" t="s">
        <v>27</v>
      </c>
      <c r="D13526" t="s">
        <v>52588</v>
      </c>
      <c r="E13526" t="s">
        <v>47893</v>
      </c>
      <c r="F13526" t="s">
        <v>41</v>
      </c>
      <c r="G13526" t="s">
        <v>42</v>
      </c>
      <c r="H13526">
        <v>0</v>
      </c>
      <c r="I13526">
        <v>0</v>
      </c>
      <c r="J13526">
        <v>0</v>
      </c>
      <c r="K13526" t="s">
        <v>52589</v>
      </c>
    </row>
    <row r="13527" spans="1:11" x14ac:dyDescent="0.3">
      <c r="A13527" t="s">
        <v>52590</v>
      </c>
      <c r="B13527" t="s">
        <v>52591</v>
      </c>
      <c r="C13527" t="s">
        <v>27</v>
      </c>
      <c r="D13527" t="s">
        <v>52592</v>
      </c>
      <c r="E13527" t="s">
        <v>47893</v>
      </c>
      <c r="F13527" t="s">
        <v>41</v>
      </c>
      <c r="G13527" t="s">
        <v>42</v>
      </c>
      <c r="H13527">
        <v>0</v>
      </c>
      <c r="I13527">
        <v>0</v>
      </c>
      <c r="J13527">
        <v>0</v>
      </c>
      <c r="K13527" t="s">
        <v>52593</v>
      </c>
    </row>
    <row r="13528" spans="1:11" x14ac:dyDescent="0.3">
      <c r="A13528" t="s">
        <v>52594</v>
      </c>
      <c r="B13528" t="s">
        <v>52595</v>
      </c>
      <c r="C13528" t="s">
        <v>20</v>
      </c>
      <c r="D13528" t="s">
        <v>52596</v>
      </c>
      <c r="E13528" t="s">
        <v>51965</v>
      </c>
      <c r="F13528" t="s">
        <v>14077</v>
      </c>
      <c r="G13528" t="s">
        <v>42</v>
      </c>
      <c r="H13528">
        <v>0</v>
      </c>
      <c r="I13528">
        <v>0</v>
      </c>
      <c r="J13528">
        <v>0</v>
      </c>
      <c r="K13528" t="s">
        <v>52597</v>
      </c>
    </row>
    <row r="13529" spans="1:11" x14ac:dyDescent="0.3">
      <c r="A13529" t="s">
        <v>52598</v>
      </c>
      <c r="B13529" t="s">
        <v>52599</v>
      </c>
      <c r="C13529" t="s">
        <v>13</v>
      </c>
      <c r="D13529" t="s">
        <v>52600</v>
      </c>
      <c r="E13529" t="s">
        <v>15</v>
      </c>
      <c r="F13529" t="s">
        <v>15338</v>
      </c>
      <c r="G13529" t="s">
        <v>603</v>
      </c>
      <c r="H13529">
        <v>0</v>
      </c>
      <c r="I13529">
        <v>0</v>
      </c>
      <c r="J13529">
        <v>0</v>
      </c>
      <c r="K13529" t="s">
        <v>52601</v>
      </c>
    </row>
    <row r="13530" spans="1:11" x14ac:dyDescent="0.3">
      <c r="A13530" t="s">
        <v>52602</v>
      </c>
      <c r="B13530" t="s">
        <v>52603</v>
      </c>
      <c r="C13530" t="s">
        <v>27</v>
      </c>
      <c r="D13530" t="s">
        <v>52604</v>
      </c>
      <c r="E13530" t="s">
        <v>47893</v>
      </c>
      <c r="F13530" t="s">
        <v>41</v>
      </c>
      <c r="G13530" t="s">
        <v>42</v>
      </c>
      <c r="H13530">
        <v>0</v>
      </c>
      <c r="I13530">
        <v>0</v>
      </c>
      <c r="J13530">
        <v>0</v>
      </c>
      <c r="K13530" t="s">
        <v>52605</v>
      </c>
    </row>
    <row r="13531" spans="1:11" x14ac:dyDescent="0.3">
      <c r="A13531" t="s">
        <v>52606</v>
      </c>
      <c r="B13531" t="s">
        <v>52607</v>
      </c>
      <c r="C13531" t="s">
        <v>13</v>
      </c>
      <c r="D13531" t="s">
        <v>52608</v>
      </c>
      <c r="E13531" t="s">
        <v>50096</v>
      </c>
      <c r="F13531" t="s">
        <v>16</v>
      </c>
      <c r="G13531" t="s">
        <v>29831</v>
      </c>
      <c r="H13531">
        <v>0</v>
      </c>
      <c r="I13531">
        <v>0</v>
      </c>
      <c r="J13531">
        <v>0</v>
      </c>
      <c r="K13531" t="s">
        <v>52609</v>
      </c>
    </row>
    <row r="13532" spans="1:11" x14ac:dyDescent="0.3">
      <c r="A13532" t="s">
        <v>52610</v>
      </c>
      <c r="B13532" t="s">
        <v>52611</v>
      </c>
      <c r="C13532" t="s">
        <v>13</v>
      </c>
      <c r="D13532" t="s">
        <v>52612</v>
      </c>
      <c r="E13532" t="s">
        <v>50096</v>
      </c>
      <c r="F13532" t="s">
        <v>16</v>
      </c>
      <c r="G13532" t="s">
        <v>4900</v>
      </c>
      <c r="H13532">
        <v>0</v>
      </c>
      <c r="I13532">
        <v>0</v>
      </c>
      <c r="J13532">
        <v>0</v>
      </c>
      <c r="K13532" t="s">
        <v>52613</v>
      </c>
    </row>
    <row r="13533" spans="1:11" x14ac:dyDescent="0.3">
      <c r="A13533" t="s">
        <v>52614</v>
      </c>
      <c r="B13533" t="s">
        <v>52615</v>
      </c>
      <c r="C13533" t="s">
        <v>27</v>
      </c>
      <c r="D13533" t="s">
        <v>52616</v>
      </c>
      <c r="E13533" t="s">
        <v>47893</v>
      </c>
      <c r="F13533" t="s">
        <v>41</v>
      </c>
      <c r="G13533" t="s">
        <v>42</v>
      </c>
      <c r="H13533">
        <v>0</v>
      </c>
      <c r="I13533">
        <v>0</v>
      </c>
      <c r="J13533">
        <v>0</v>
      </c>
      <c r="K13533" t="s">
        <v>52617</v>
      </c>
    </row>
    <row r="13534" spans="1:11" x14ac:dyDescent="0.3">
      <c r="A13534" t="s">
        <v>52618</v>
      </c>
      <c r="C13534" t="s">
        <v>27</v>
      </c>
      <c r="D13534" t="s">
        <v>52619</v>
      </c>
      <c r="E13534" t="s">
        <v>47893</v>
      </c>
      <c r="F13534" t="s">
        <v>41</v>
      </c>
      <c r="G13534" t="s">
        <v>42</v>
      </c>
      <c r="H13534">
        <v>0</v>
      </c>
      <c r="I13534">
        <v>0</v>
      </c>
      <c r="J13534">
        <v>0</v>
      </c>
      <c r="K13534" t="s">
        <v>52620</v>
      </c>
    </row>
    <row r="13535" spans="1:11" x14ac:dyDescent="0.3">
      <c r="A13535" t="s">
        <v>52621</v>
      </c>
      <c r="C13535" t="s">
        <v>20</v>
      </c>
      <c r="D13535" t="s">
        <v>52622</v>
      </c>
      <c r="E13535" t="s">
        <v>51965</v>
      </c>
      <c r="F13535" t="s">
        <v>16</v>
      </c>
      <c r="G13535" t="s">
        <v>2216</v>
      </c>
      <c r="H13535">
        <v>0</v>
      </c>
      <c r="I13535">
        <v>0</v>
      </c>
      <c r="J13535">
        <v>0</v>
      </c>
      <c r="K13535" t="s">
        <v>52623</v>
      </c>
    </row>
    <row r="13536" spans="1:11" x14ac:dyDescent="0.3">
      <c r="A13536" t="s">
        <v>52624</v>
      </c>
      <c r="B13536" t="s">
        <v>52625</v>
      </c>
      <c r="C13536" t="s">
        <v>1159</v>
      </c>
      <c r="D13536" t="s">
        <v>52626</v>
      </c>
      <c r="E13536" t="s">
        <v>2421</v>
      </c>
      <c r="F13536" t="s">
        <v>16</v>
      </c>
      <c r="G13536" t="s">
        <v>8577</v>
      </c>
      <c r="H13536">
        <v>0</v>
      </c>
      <c r="I13536">
        <v>0</v>
      </c>
      <c r="J13536">
        <v>0</v>
      </c>
      <c r="K13536" t="s">
        <v>52627</v>
      </c>
    </row>
    <row r="13537" spans="1:11" x14ac:dyDescent="0.3">
      <c r="A13537" t="s">
        <v>52628</v>
      </c>
      <c r="B13537" t="s">
        <v>52629</v>
      </c>
      <c r="C13537" t="s">
        <v>466</v>
      </c>
      <c r="D13537" t="s">
        <v>52630</v>
      </c>
      <c r="E13537" t="s">
        <v>41948</v>
      </c>
      <c r="F13537" t="s">
        <v>16</v>
      </c>
      <c r="G13537" t="s">
        <v>9279</v>
      </c>
      <c r="H13537">
        <v>0</v>
      </c>
      <c r="I13537">
        <v>0</v>
      </c>
      <c r="J13537">
        <v>0</v>
      </c>
      <c r="K13537" t="s">
        <v>52631</v>
      </c>
    </row>
    <row r="13538" spans="1:11" x14ac:dyDescent="0.3">
      <c r="A13538" t="s">
        <v>52632</v>
      </c>
      <c r="B13538" t="s">
        <v>52633</v>
      </c>
      <c r="C13538" t="s">
        <v>20</v>
      </c>
      <c r="D13538" t="s">
        <v>52634</v>
      </c>
      <c r="E13538" t="s">
        <v>51965</v>
      </c>
      <c r="F13538" t="s">
        <v>16</v>
      </c>
      <c r="G13538" t="s">
        <v>3656</v>
      </c>
      <c r="H13538">
        <v>0</v>
      </c>
      <c r="I13538">
        <v>0</v>
      </c>
      <c r="J13538">
        <v>0</v>
      </c>
      <c r="K13538" t="s">
        <v>52635</v>
      </c>
    </row>
    <row r="13539" spans="1:11" x14ac:dyDescent="0.3">
      <c r="A13539" t="s">
        <v>52636</v>
      </c>
      <c r="B13539" t="s">
        <v>50611</v>
      </c>
      <c r="C13539" t="s">
        <v>20</v>
      </c>
      <c r="D13539" t="s">
        <v>52637</v>
      </c>
      <c r="E13539" t="s">
        <v>51965</v>
      </c>
      <c r="F13539" t="s">
        <v>16</v>
      </c>
      <c r="G13539" t="s">
        <v>1439</v>
      </c>
      <c r="H13539">
        <v>0</v>
      </c>
      <c r="I13539">
        <v>0</v>
      </c>
      <c r="J13539">
        <v>0</v>
      </c>
      <c r="K13539" t="s">
        <v>52638</v>
      </c>
    </row>
    <row r="13540" spans="1:11" x14ac:dyDescent="0.3">
      <c r="A13540" t="s">
        <v>52639</v>
      </c>
      <c r="B13540" t="s">
        <v>52640</v>
      </c>
      <c r="C13540" t="s">
        <v>13</v>
      </c>
      <c r="D13540" t="s">
        <v>52641</v>
      </c>
      <c r="E13540" t="s">
        <v>15</v>
      </c>
      <c r="F13540" t="s">
        <v>16</v>
      </c>
      <c r="G13540" t="s">
        <v>10565</v>
      </c>
      <c r="H13540">
        <v>0</v>
      </c>
      <c r="I13540">
        <v>0</v>
      </c>
      <c r="J13540">
        <v>0</v>
      </c>
      <c r="K13540" t="s">
        <v>52642</v>
      </c>
    </row>
    <row r="13541" spans="1:11" x14ac:dyDescent="0.3">
      <c r="A13541" t="s">
        <v>52643</v>
      </c>
      <c r="B13541" t="s">
        <v>52644</v>
      </c>
      <c r="C13541" t="s">
        <v>466</v>
      </c>
      <c r="D13541" t="e">
        <f>이용권. → 유치권</f>
        <v>#NAME?</v>
      </c>
      <c r="E13541" t="s">
        <v>41948</v>
      </c>
      <c r="F13541" t="s">
        <v>1252</v>
      </c>
      <c r="G13541" t="s">
        <v>3356</v>
      </c>
      <c r="H13541">
        <v>0</v>
      </c>
      <c r="I13541">
        <v>0</v>
      </c>
      <c r="J13541">
        <v>0</v>
      </c>
      <c r="K13541" t="s">
        <v>52645</v>
      </c>
    </row>
    <row r="13542" spans="1:11" x14ac:dyDescent="0.3">
      <c r="A13542" t="s">
        <v>52646</v>
      </c>
      <c r="B13542" t="s">
        <v>52647</v>
      </c>
      <c r="C13542" t="s">
        <v>20</v>
      </c>
      <c r="D13542" t="s">
        <v>52648</v>
      </c>
      <c r="E13542" t="s">
        <v>51965</v>
      </c>
      <c r="F13542" t="s">
        <v>16</v>
      </c>
      <c r="G13542" t="s">
        <v>10879</v>
      </c>
      <c r="H13542">
        <v>0</v>
      </c>
      <c r="I13542">
        <v>0</v>
      </c>
      <c r="J13542">
        <v>0</v>
      </c>
      <c r="K13542" t="s">
        <v>52649</v>
      </c>
    </row>
    <row r="13543" spans="1:11" x14ac:dyDescent="0.3">
      <c r="A13543" t="s">
        <v>52650</v>
      </c>
      <c r="B13543" t="s">
        <v>52651</v>
      </c>
      <c r="C13543" t="s">
        <v>466</v>
      </c>
      <c r="D13543" t="s">
        <v>52652</v>
      </c>
      <c r="E13543" t="s">
        <v>41948</v>
      </c>
      <c r="F13543" t="s">
        <v>1723</v>
      </c>
      <c r="G13543" t="s">
        <v>42</v>
      </c>
      <c r="H13543">
        <v>0</v>
      </c>
      <c r="I13543">
        <v>0</v>
      </c>
      <c r="J13543">
        <v>0</v>
      </c>
      <c r="K13543" t="s">
        <v>52653</v>
      </c>
    </row>
    <row r="13544" spans="1:11" x14ac:dyDescent="0.3">
      <c r="A13544" t="s">
        <v>52654</v>
      </c>
      <c r="B13544" t="s">
        <v>52655</v>
      </c>
      <c r="C13544" t="s">
        <v>13</v>
      </c>
      <c r="D13544" t="s">
        <v>52656</v>
      </c>
      <c r="E13544" t="s">
        <v>50096</v>
      </c>
      <c r="F13544" t="s">
        <v>2437</v>
      </c>
      <c r="G13544" t="s">
        <v>42</v>
      </c>
      <c r="H13544">
        <v>0</v>
      </c>
      <c r="I13544">
        <v>0</v>
      </c>
      <c r="J13544">
        <v>0</v>
      </c>
      <c r="K13544" t="s">
        <v>52657</v>
      </c>
    </row>
    <row r="13545" spans="1:11" x14ac:dyDescent="0.3">
      <c r="A13545" t="s">
        <v>52658</v>
      </c>
      <c r="B13545" t="s">
        <v>52659</v>
      </c>
      <c r="C13545" t="s">
        <v>558</v>
      </c>
      <c r="D13545" t="s">
        <v>52660</v>
      </c>
      <c r="E13545" t="s">
        <v>1122</v>
      </c>
      <c r="F13545" t="s">
        <v>331</v>
      </c>
      <c r="G13545" t="s">
        <v>19198</v>
      </c>
      <c r="H13545">
        <v>0</v>
      </c>
      <c r="I13545">
        <v>0</v>
      </c>
      <c r="J13545">
        <v>0</v>
      </c>
      <c r="K13545" t="s">
        <v>52661</v>
      </c>
    </row>
    <row r="13546" spans="1:11" x14ac:dyDescent="0.3">
      <c r="A13546" t="s">
        <v>52662</v>
      </c>
      <c r="C13546" t="s">
        <v>27</v>
      </c>
      <c r="D13546" t="s">
        <v>52663</v>
      </c>
      <c r="E13546" t="s">
        <v>47893</v>
      </c>
      <c r="F13546" t="s">
        <v>41</v>
      </c>
      <c r="G13546" t="s">
        <v>42</v>
      </c>
      <c r="H13546">
        <v>0</v>
      </c>
      <c r="I13546">
        <v>0</v>
      </c>
      <c r="J13546">
        <v>0</v>
      </c>
      <c r="K13546" t="s">
        <v>52664</v>
      </c>
    </row>
    <row r="13547" spans="1:11" x14ac:dyDescent="0.3">
      <c r="A13547" t="s">
        <v>52665</v>
      </c>
      <c r="B13547" t="s">
        <v>52666</v>
      </c>
      <c r="C13547" t="s">
        <v>27</v>
      </c>
      <c r="D13547" t="s">
        <v>52667</v>
      </c>
      <c r="E13547" t="s">
        <v>47893</v>
      </c>
      <c r="F13547" t="s">
        <v>41</v>
      </c>
      <c r="G13547" t="s">
        <v>42</v>
      </c>
      <c r="H13547">
        <v>0</v>
      </c>
      <c r="I13547">
        <v>0</v>
      </c>
      <c r="J13547">
        <v>0</v>
      </c>
      <c r="K13547" t="s">
        <v>52668</v>
      </c>
    </row>
    <row r="13548" spans="1:11" x14ac:dyDescent="0.3">
      <c r="A13548" t="s">
        <v>52669</v>
      </c>
      <c r="C13548" t="s">
        <v>27</v>
      </c>
      <c r="D13548" t="s">
        <v>52670</v>
      </c>
      <c r="E13548" t="s">
        <v>47893</v>
      </c>
      <c r="F13548" t="s">
        <v>41</v>
      </c>
      <c r="G13548" t="s">
        <v>42</v>
      </c>
      <c r="H13548">
        <v>0</v>
      </c>
      <c r="I13548">
        <v>0</v>
      </c>
      <c r="J13548">
        <v>0</v>
      </c>
      <c r="K13548" t="s">
        <v>52671</v>
      </c>
    </row>
    <row r="13549" spans="1:11" x14ac:dyDescent="0.3">
      <c r="A13549" t="s">
        <v>52672</v>
      </c>
      <c r="B13549" t="s">
        <v>52673</v>
      </c>
      <c r="C13549" t="s">
        <v>13</v>
      </c>
      <c r="D13549" t="s">
        <v>52674</v>
      </c>
      <c r="E13549" t="s">
        <v>15</v>
      </c>
      <c r="F13549" t="s">
        <v>14353</v>
      </c>
      <c r="G13549" t="s">
        <v>42</v>
      </c>
      <c r="H13549">
        <v>0</v>
      </c>
      <c r="I13549">
        <v>0</v>
      </c>
      <c r="J13549">
        <v>0</v>
      </c>
      <c r="K13549" t="s">
        <v>52675</v>
      </c>
    </row>
    <row r="13550" spans="1:11" x14ac:dyDescent="0.3">
      <c r="A13550" t="s">
        <v>52676</v>
      </c>
      <c r="B13550" t="s">
        <v>52677</v>
      </c>
      <c r="C13550" t="s">
        <v>558</v>
      </c>
      <c r="D13550" t="s">
        <v>52678</v>
      </c>
      <c r="E13550" t="s">
        <v>1122</v>
      </c>
      <c r="F13550" t="s">
        <v>71</v>
      </c>
      <c r="G13550" t="s">
        <v>9338</v>
      </c>
      <c r="H13550">
        <v>0</v>
      </c>
      <c r="I13550">
        <v>0</v>
      </c>
      <c r="J13550">
        <v>0</v>
      </c>
      <c r="K13550" t="s">
        <v>52679</v>
      </c>
    </row>
    <row r="13551" spans="1:11" x14ac:dyDescent="0.3">
      <c r="A13551" t="s">
        <v>52680</v>
      </c>
      <c r="C13551" t="s">
        <v>27</v>
      </c>
      <c r="D13551" t="s">
        <v>52681</v>
      </c>
      <c r="E13551" t="s">
        <v>47893</v>
      </c>
      <c r="F13551" t="s">
        <v>41</v>
      </c>
      <c r="G13551" t="s">
        <v>777</v>
      </c>
      <c r="H13551">
        <v>0</v>
      </c>
      <c r="I13551">
        <v>0</v>
      </c>
      <c r="J13551">
        <v>0</v>
      </c>
      <c r="K13551" t="s">
        <v>52682</v>
      </c>
    </row>
    <row r="13552" spans="1:11" x14ac:dyDescent="0.3">
      <c r="A13552" t="s">
        <v>52683</v>
      </c>
      <c r="C13552" t="s">
        <v>27</v>
      </c>
      <c r="D13552" t="s">
        <v>52684</v>
      </c>
      <c r="E13552" t="s">
        <v>47893</v>
      </c>
      <c r="F13552" t="s">
        <v>41</v>
      </c>
      <c r="G13552" t="s">
        <v>42</v>
      </c>
      <c r="H13552">
        <v>0</v>
      </c>
      <c r="I13552">
        <v>0</v>
      </c>
      <c r="J13552">
        <v>0</v>
      </c>
      <c r="K13552" t="s">
        <v>52685</v>
      </c>
    </row>
    <row r="13553" spans="1:11" x14ac:dyDescent="0.3">
      <c r="A13553" t="s">
        <v>52686</v>
      </c>
      <c r="C13553" t="s">
        <v>27</v>
      </c>
      <c r="D13553" t="s">
        <v>52687</v>
      </c>
      <c r="E13553" t="s">
        <v>47893</v>
      </c>
      <c r="F13553" t="s">
        <v>41</v>
      </c>
      <c r="G13553" t="s">
        <v>42</v>
      </c>
      <c r="H13553">
        <v>0</v>
      </c>
      <c r="I13553">
        <v>0</v>
      </c>
      <c r="J13553">
        <v>0</v>
      </c>
      <c r="K13553" t="s">
        <v>52688</v>
      </c>
    </row>
    <row r="13554" spans="1:11" x14ac:dyDescent="0.3">
      <c r="A13554" t="s">
        <v>52689</v>
      </c>
      <c r="B13554" t="s">
        <v>52690</v>
      </c>
      <c r="C13554" t="s">
        <v>27</v>
      </c>
      <c r="D13554" t="s">
        <v>52691</v>
      </c>
      <c r="E13554" t="s">
        <v>47893</v>
      </c>
      <c r="F13554" t="s">
        <v>41</v>
      </c>
      <c r="G13554" t="s">
        <v>42</v>
      </c>
      <c r="H13554">
        <v>0</v>
      </c>
      <c r="I13554">
        <v>0</v>
      </c>
      <c r="J13554">
        <v>0</v>
      </c>
      <c r="K13554" t="s">
        <v>52692</v>
      </c>
    </row>
    <row r="13555" spans="1:11" x14ac:dyDescent="0.3">
      <c r="A13555" t="s">
        <v>52693</v>
      </c>
      <c r="B13555" t="s">
        <v>52694</v>
      </c>
      <c r="C13555" t="s">
        <v>27</v>
      </c>
      <c r="D13555" t="s">
        <v>52695</v>
      </c>
      <c r="E13555" t="s">
        <v>47893</v>
      </c>
      <c r="F13555" t="s">
        <v>41</v>
      </c>
      <c r="G13555" t="s">
        <v>42</v>
      </c>
      <c r="H13555">
        <v>0</v>
      </c>
      <c r="I13555">
        <v>0</v>
      </c>
      <c r="J13555">
        <v>0</v>
      </c>
      <c r="K13555" t="s">
        <v>52696</v>
      </c>
    </row>
    <row r="13556" spans="1:11" x14ac:dyDescent="0.3">
      <c r="A13556" t="s">
        <v>52697</v>
      </c>
      <c r="B13556" t="s">
        <v>17918</v>
      </c>
      <c r="C13556" t="s">
        <v>27</v>
      </c>
      <c r="D13556" t="s">
        <v>52698</v>
      </c>
      <c r="E13556" t="s">
        <v>47893</v>
      </c>
      <c r="F13556" t="s">
        <v>41</v>
      </c>
      <c r="G13556" t="s">
        <v>42</v>
      </c>
      <c r="H13556">
        <v>0</v>
      </c>
      <c r="I13556">
        <v>0</v>
      </c>
      <c r="J13556">
        <v>0</v>
      </c>
      <c r="K13556" t="s">
        <v>52699</v>
      </c>
    </row>
    <row r="13557" spans="1:11" x14ac:dyDescent="0.3">
      <c r="A13557" t="s">
        <v>52700</v>
      </c>
      <c r="C13557" t="s">
        <v>27</v>
      </c>
      <c r="D13557" t="s">
        <v>52701</v>
      </c>
      <c r="E13557" t="s">
        <v>47893</v>
      </c>
      <c r="F13557" t="s">
        <v>41</v>
      </c>
      <c r="G13557" t="s">
        <v>42</v>
      </c>
      <c r="H13557">
        <v>0</v>
      </c>
      <c r="I13557">
        <v>0</v>
      </c>
      <c r="J13557">
        <v>0</v>
      </c>
      <c r="K13557" t="s">
        <v>52702</v>
      </c>
    </row>
    <row r="13558" spans="1:11" x14ac:dyDescent="0.3">
      <c r="A13558" t="s">
        <v>52703</v>
      </c>
      <c r="C13558" t="s">
        <v>27</v>
      </c>
      <c r="D13558" t="s">
        <v>52704</v>
      </c>
      <c r="E13558" t="s">
        <v>47893</v>
      </c>
      <c r="F13558" t="s">
        <v>41</v>
      </c>
      <c r="G13558" t="s">
        <v>42</v>
      </c>
      <c r="H13558">
        <v>0</v>
      </c>
      <c r="I13558">
        <v>0</v>
      </c>
      <c r="J13558">
        <v>0</v>
      </c>
      <c r="K13558" t="s">
        <v>52705</v>
      </c>
    </row>
    <row r="13559" spans="1:11" x14ac:dyDescent="0.3">
      <c r="A13559" t="s">
        <v>52706</v>
      </c>
      <c r="B13559" t="s">
        <v>49666</v>
      </c>
      <c r="C13559" t="s">
        <v>27</v>
      </c>
      <c r="D13559" t="s">
        <v>52707</v>
      </c>
      <c r="E13559" t="s">
        <v>47893</v>
      </c>
      <c r="F13559" t="s">
        <v>41</v>
      </c>
      <c r="G13559" t="s">
        <v>1162</v>
      </c>
      <c r="H13559">
        <v>0</v>
      </c>
      <c r="I13559">
        <v>0</v>
      </c>
      <c r="J13559">
        <v>0</v>
      </c>
      <c r="K13559" t="s">
        <v>52708</v>
      </c>
    </row>
    <row r="13560" spans="1:11" x14ac:dyDescent="0.3">
      <c r="A13560" t="s">
        <v>52709</v>
      </c>
      <c r="B13560" t="s">
        <v>52710</v>
      </c>
      <c r="C13560" t="s">
        <v>13</v>
      </c>
      <c r="D13560" t="s">
        <v>52711</v>
      </c>
      <c r="E13560" t="s">
        <v>15</v>
      </c>
      <c r="F13560" t="s">
        <v>41</v>
      </c>
      <c r="G13560" t="s">
        <v>42</v>
      </c>
      <c r="H13560">
        <v>0</v>
      </c>
      <c r="I13560">
        <v>0</v>
      </c>
      <c r="J13560">
        <v>0</v>
      </c>
      <c r="K13560" t="s">
        <v>52712</v>
      </c>
    </row>
    <row r="13561" spans="1:11" x14ac:dyDescent="0.3">
      <c r="A13561" t="s">
        <v>52713</v>
      </c>
      <c r="C13561" t="s">
        <v>27</v>
      </c>
      <c r="D13561" t="s">
        <v>52714</v>
      </c>
      <c r="E13561" t="s">
        <v>47893</v>
      </c>
      <c r="F13561" t="s">
        <v>41</v>
      </c>
      <c r="G13561" t="s">
        <v>42</v>
      </c>
      <c r="H13561">
        <v>0</v>
      </c>
      <c r="I13561">
        <v>0</v>
      </c>
      <c r="J13561">
        <v>0</v>
      </c>
      <c r="K13561" t="s">
        <v>52715</v>
      </c>
    </row>
    <row r="13562" spans="1:11" x14ac:dyDescent="0.3">
      <c r="A13562" t="s">
        <v>52716</v>
      </c>
      <c r="C13562" t="s">
        <v>27</v>
      </c>
      <c r="D13562" t="s">
        <v>52717</v>
      </c>
      <c r="E13562" t="s">
        <v>47893</v>
      </c>
      <c r="F13562" t="s">
        <v>41</v>
      </c>
      <c r="G13562" t="s">
        <v>42</v>
      </c>
      <c r="H13562">
        <v>0</v>
      </c>
      <c r="I13562">
        <v>0</v>
      </c>
      <c r="J13562">
        <v>0</v>
      </c>
      <c r="K13562" t="s">
        <v>52718</v>
      </c>
    </row>
    <row r="13563" spans="1:11" x14ac:dyDescent="0.3">
      <c r="A13563" t="s">
        <v>52719</v>
      </c>
      <c r="B13563" t="s">
        <v>52720</v>
      </c>
      <c r="C13563" t="s">
        <v>558</v>
      </c>
      <c r="D13563" t="s">
        <v>52721</v>
      </c>
      <c r="E13563" t="s">
        <v>32122</v>
      </c>
      <c r="F13563" t="s">
        <v>16</v>
      </c>
      <c r="G13563" t="s">
        <v>1488</v>
      </c>
      <c r="H13563">
        <v>0</v>
      </c>
      <c r="I13563">
        <v>0</v>
      </c>
      <c r="J13563">
        <v>0</v>
      </c>
      <c r="K13563" t="s">
        <v>52722</v>
      </c>
    </row>
    <row r="13564" spans="1:11" x14ac:dyDescent="0.3">
      <c r="A13564" t="s">
        <v>52723</v>
      </c>
      <c r="B13564" t="s">
        <v>52724</v>
      </c>
      <c r="C13564" t="s">
        <v>27</v>
      </c>
      <c r="D13564" t="s">
        <v>52725</v>
      </c>
      <c r="E13564" t="s">
        <v>47893</v>
      </c>
      <c r="F13564" t="s">
        <v>41</v>
      </c>
      <c r="G13564" t="s">
        <v>42</v>
      </c>
      <c r="H13564">
        <v>0</v>
      </c>
      <c r="I13564">
        <v>0</v>
      </c>
      <c r="J13564">
        <v>0</v>
      </c>
      <c r="K13564" t="s">
        <v>52726</v>
      </c>
    </row>
    <row r="13565" spans="1:11" x14ac:dyDescent="0.3">
      <c r="A13565" t="s">
        <v>52727</v>
      </c>
      <c r="C13565" t="s">
        <v>27</v>
      </c>
      <c r="D13565" t="s">
        <v>52728</v>
      </c>
      <c r="E13565" t="s">
        <v>47893</v>
      </c>
      <c r="F13565" t="s">
        <v>41</v>
      </c>
      <c r="G13565" t="s">
        <v>42</v>
      </c>
      <c r="H13565">
        <v>0</v>
      </c>
      <c r="I13565">
        <v>0</v>
      </c>
      <c r="J13565">
        <v>0</v>
      </c>
      <c r="K13565" t="s">
        <v>52729</v>
      </c>
    </row>
    <row r="13566" spans="1:11" x14ac:dyDescent="0.3">
      <c r="A13566" t="s">
        <v>52730</v>
      </c>
      <c r="C13566" t="s">
        <v>27</v>
      </c>
      <c r="D13566" t="s">
        <v>52731</v>
      </c>
      <c r="E13566" t="s">
        <v>47893</v>
      </c>
      <c r="F13566" t="s">
        <v>41</v>
      </c>
      <c r="G13566" t="s">
        <v>42</v>
      </c>
      <c r="H13566">
        <v>0</v>
      </c>
      <c r="I13566">
        <v>0</v>
      </c>
      <c r="J13566">
        <v>0</v>
      </c>
      <c r="K13566" t="s">
        <v>52732</v>
      </c>
    </row>
    <row r="13567" spans="1:11" x14ac:dyDescent="0.3">
      <c r="A13567" t="s">
        <v>52733</v>
      </c>
      <c r="B13567" t="s">
        <v>52734</v>
      </c>
      <c r="C13567" t="s">
        <v>27</v>
      </c>
      <c r="D13567" t="s">
        <v>52735</v>
      </c>
      <c r="E13567" t="s">
        <v>47893</v>
      </c>
      <c r="F13567" t="s">
        <v>41</v>
      </c>
      <c r="G13567" t="s">
        <v>42</v>
      </c>
      <c r="H13567">
        <v>0</v>
      </c>
      <c r="I13567">
        <v>0</v>
      </c>
      <c r="J13567">
        <v>0</v>
      </c>
      <c r="K13567" t="s">
        <v>52736</v>
      </c>
    </row>
    <row r="13568" spans="1:11" x14ac:dyDescent="0.3">
      <c r="A13568" t="s">
        <v>52737</v>
      </c>
      <c r="C13568" t="s">
        <v>27</v>
      </c>
      <c r="D13568" t="s">
        <v>52738</v>
      </c>
      <c r="E13568" t="s">
        <v>47893</v>
      </c>
      <c r="F13568" t="s">
        <v>41</v>
      </c>
      <c r="G13568" t="s">
        <v>42</v>
      </c>
      <c r="H13568">
        <v>0</v>
      </c>
      <c r="I13568">
        <v>0</v>
      </c>
      <c r="J13568">
        <v>0</v>
      </c>
      <c r="K13568" t="s">
        <v>52739</v>
      </c>
    </row>
    <row r="13569" spans="1:11" x14ac:dyDescent="0.3">
      <c r="A13569" t="s">
        <v>52740</v>
      </c>
      <c r="C13569" t="s">
        <v>27</v>
      </c>
      <c r="D13569" t="s">
        <v>52741</v>
      </c>
      <c r="E13569" t="s">
        <v>47893</v>
      </c>
      <c r="F13569" t="s">
        <v>41</v>
      </c>
      <c r="G13569" t="s">
        <v>42</v>
      </c>
      <c r="H13569">
        <v>0</v>
      </c>
      <c r="I13569">
        <v>0</v>
      </c>
      <c r="J13569">
        <v>0</v>
      </c>
      <c r="K13569" t="s">
        <v>52742</v>
      </c>
    </row>
    <row r="13570" spans="1:11" x14ac:dyDescent="0.3">
      <c r="A13570" t="s">
        <v>52743</v>
      </c>
      <c r="B13570" t="s">
        <v>52744</v>
      </c>
      <c r="C13570" t="s">
        <v>27</v>
      </c>
      <c r="D13570" t="s">
        <v>52745</v>
      </c>
      <c r="E13570" t="s">
        <v>47893</v>
      </c>
      <c r="F13570" t="s">
        <v>41</v>
      </c>
      <c r="G13570" t="s">
        <v>42</v>
      </c>
      <c r="H13570">
        <v>0</v>
      </c>
      <c r="I13570">
        <v>0</v>
      </c>
      <c r="J13570">
        <v>0</v>
      </c>
      <c r="K13570" t="s">
        <v>52746</v>
      </c>
    </row>
    <row r="13571" spans="1:11" x14ac:dyDescent="0.3">
      <c r="A13571" t="s">
        <v>52747</v>
      </c>
      <c r="C13571" t="s">
        <v>27</v>
      </c>
      <c r="D13571" t="s">
        <v>52748</v>
      </c>
      <c r="E13571" t="s">
        <v>47893</v>
      </c>
      <c r="F13571" t="s">
        <v>16</v>
      </c>
      <c r="G13571" t="s">
        <v>60</v>
      </c>
      <c r="H13571">
        <v>0</v>
      </c>
      <c r="I13571">
        <v>0</v>
      </c>
      <c r="J13571">
        <v>0</v>
      </c>
      <c r="K13571" t="s">
        <v>52749</v>
      </c>
    </row>
    <row r="13572" spans="1:11" x14ac:dyDescent="0.3">
      <c r="A13572" t="s">
        <v>52750</v>
      </c>
      <c r="B13572" t="s">
        <v>52751</v>
      </c>
      <c r="C13572" t="s">
        <v>27</v>
      </c>
      <c r="D13572" t="s">
        <v>52752</v>
      </c>
      <c r="E13572" t="s">
        <v>47893</v>
      </c>
      <c r="F13572" t="s">
        <v>41</v>
      </c>
      <c r="G13572" t="s">
        <v>529</v>
      </c>
      <c r="H13572">
        <v>0</v>
      </c>
      <c r="I13572">
        <v>0</v>
      </c>
      <c r="J13572">
        <v>0</v>
      </c>
      <c r="K13572" t="s">
        <v>52753</v>
      </c>
    </row>
    <row r="13573" spans="1:11" x14ac:dyDescent="0.3">
      <c r="A13573" t="s">
        <v>52754</v>
      </c>
      <c r="C13573" t="s">
        <v>27</v>
      </c>
      <c r="D13573" t="s">
        <v>52755</v>
      </c>
      <c r="E13573" t="s">
        <v>47893</v>
      </c>
      <c r="F13573" t="s">
        <v>41</v>
      </c>
      <c r="G13573" t="s">
        <v>42</v>
      </c>
      <c r="H13573">
        <v>0</v>
      </c>
      <c r="I13573">
        <v>0</v>
      </c>
      <c r="J13573">
        <v>0</v>
      </c>
      <c r="K13573" t="s">
        <v>52756</v>
      </c>
    </row>
    <row r="13574" spans="1:11" x14ac:dyDescent="0.3">
      <c r="A13574" t="s">
        <v>52757</v>
      </c>
      <c r="B13574" t="s">
        <v>52758</v>
      </c>
      <c r="C13574" t="s">
        <v>558</v>
      </c>
      <c r="D13574" t="s">
        <v>52759</v>
      </c>
      <c r="E13574" t="s">
        <v>1122</v>
      </c>
      <c r="F13574" t="s">
        <v>9563</v>
      </c>
      <c r="G13574" t="s">
        <v>42</v>
      </c>
      <c r="H13574">
        <v>0</v>
      </c>
      <c r="I13574">
        <v>0</v>
      </c>
      <c r="J13574">
        <v>0</v>
      </c>
      <c r="K13574" t="s">
        <v>52760</v>
      </c>
    </row>
    <row r="13575" spans="1:11" x14ac:dyDescent="0.3">
      <c r="A13575" t="s">
        <v>52761</v>
      </c>
      <c r="B13575" t="s">
        <v>52762</v>
      </c>
      <c r="C13575" t="s">
        <v>27</v>
      </c>
      <c r="D13575" t="s">
        <v>52763</v>
      </c>
      <c r="E13575" t="s">
        <v>47893</v>
      </c>
      <c r="F13575" t="s">
        <v>41</v>
      </c>
      <c r="G13575" t="s">
        <v>42</v>
      </c>
      <c r="H13575">
        <v>0</v>
      </c>
      <c r="I13575">
        <v>0</v>
      </c>
      <c r="J13575">
        <v>0</v>
      </c>
      <c r="K13575" t="s">
        <v>52764</v>
      </c>
    </row>
    <row r="13576" spans="1:11" x14ac:dyDescent="0.3">
      <c r="A13576" t="s">
        <v>52765</v>
      </c>
      <c r="B13576" t="s">
        <v>52766</v>
      </c>
      <c r="C13576" t="s">
        <v>27</v>
      </c>
      <c r="D13576" t="s">
        <v>52767</v>
      </c>
      <c r="E13576" t="s">
        <v>47893</v>
      </c>
      <c r="F13576" t="s">
        <v>41</v>
      </c>
      <c r="G13576" t="s">
        <v>42</v>
      </c>
      <c r="H13576">
        <v>0</v>
      </c>
      <c r="I13576">
        <v>0</v>
      </c>
      <c r="J13576">
        <v>0</v>
      </c>
      <c r="K13576" t="s">
        <v>52768</v>
      </c>
    </row>
    <row r="13577" spans="1:11" x14ac:dyDescent="0.3">
      <c r="A13577" t="s">
        <v>52769</v>
      </c>
      <c r="B13577" t="s">
        <v>52770</v>
      </c>
      <c r="C13577" t="s">
        <v>27</v>
      </c>
      <c r="D13577" t="s">
        <v>52771</v>
      </c>
      <c r="E13577" t="s">
        <v>47893</v>
      </c>
      <c r="F13577" t="s">
        <v>41</v>
      </c>
      <c r="G13577" t="s">
        <v>42</v>
      </c>
      <c r="H13577">
        <v>0</v>
      </c>
      <c r="I13577">
        <v>0</v>
      </c>
      <c r="J13577">
        <v>0</v>
      </c>
      <c r="K13577" t="s">
        <v>52772</v>
      </c>
    </row>
    <row r="13578" spans="1:11" x14ac:dyDescent="0.3">
      <c r="A13578" t="s">
        <v>52773</v>
      </c>
      <c r="B13578" t="s">
        <v>52774</v>
      </c>
      <c r="C13578" t="s">
        <v>27</v>
      </c>
      <c r="D13578" t="s">
        <v>52775</v>
      </c>
      <c r="E13578" t="s">
        <v>47893</v>
      </c>
      <c r="F13578" t="s">
        <v>41</v>
      </c>
      <c r="G13578" t="s">
        <v>42</v>
      </c>
      <c r="H13578">
        <v>0</v>
      </c>
      <c r="I13578">
        <v>0</v>
      </c>
      <c r="J13578">
        <v>0</v>
      </c>
      <c r="K13578" t="s">
        <v>52776</v>
      </c>
    </row>
    <row r="13579" spans="1:11" x14ac:dyDescent="0.3">
      <c r="A13579" t="s">
        <v>52777</v>
      </c>
      <c r="C13579" t="s">
        <v>27</v>
      </c>
      <c r="D13579" t="s">
        <v>52778</v>
      </c>
      <c r="E13579" t="s">
        <v>47893</v>
      </c>
      <c r="F13579" t="s">
        <v>41</v>
      </c>
      <c r="G13579" t="s">
        <v>42</v>
      </c>
      <c r="H13579">
        <v>0</v>
      </c>
      <c r="I13579">
        <v>0</v>
      </c>
      <c r="J13579">
        <v>0</v>
      </c>
      <c r="K13579" t="s">
        <v>52779</v>
      </c>
    </row>
    <row r="13580" spans="1:11" x14ac:dyDescent="0.3">
      <c r="A13580" t="s">
        <v>52780</v>
      </c>
      <c r="C13580" t="s">
        <v>27</v>
      </c>
      <c r="D13580" t="s">
        <v>52781</v>
      </c>
      <c r="E13580" t="s">
        <v>47893</v>
      </c>
      <c r="F13580" t="s">
        <v>41</v>
      </c>
      <c r="G13580" t="s">
        <v>42</v>
      </c>
      <c r="H13580">
        <v>0</v>
      </c>
      <c r="I13580">
        <v>0</v>
      </c>
      <c r="J13580">
        <v>0</v>
      </c>
      <c r="K13580" t="s">
        <v>52782</v>
      </c>
    </row>
    <row r="13581" spans="1:11" x14ac:dyDescent="0.3">
      <c r="A13581" t="s">
        <v>52783</v>
      </c>
      <c r="B13581" t="s">
        <v>52784</v>
      </c>
      <c r="C13581" t="s">
        <v>27</v>
      </c>
      <c r="D13581" t="s">
        <v>52785</v>
      </c>
      <c r="E13581" t="s">
        <v>29</v>
      </c>
      <c r="F13581" t="s">
        <v>41</v>
      </c>
      <c r="G13581" t="s">
        <v>42</v>
      </c>
      <c r="H13581">
        <v>0</v>
      </c>
      <c r="I13581">
        <v>0</v>
      </c>
      <c r="J13581">
        <v>0</v>
      </c>
      <c r="K13581" t="s">
        <v>52786</v>
      </c>
    </row>
    <row r="13582" spans="1:11" x14ac:dyDescent="0.3">
      <c r="A13582" t="s">
        <v>52787</v>
      </c>
      <c r="B13582" t="s">
        <v>52788</v>
      </c>
      <c r="C13582" t="s">
        <v>27</v>
      </c>
      <c r="D13582" t="s">
        <v>52789</v>
      </c>
      <c r="E13582" t="s">
        <v>47893</v>
      </c>
      <c r="F13582" t="s">
        <v>41</v>
      </c>
      <c r="G13582" t="s">
        <v>15333</v>
      </c>
      <c r="H13582">
        <v>0</v>
      </c>
      <c r="I13582">
        <v>0</v>
      </c>
      <c r="J13582">
        <v>0</v>
      </c>
      <c r="K13582" t="s">
        <v>52790</v>
      </c>
    </row>
    <row r="13583" spans="1:11" x14ac:dyDescent="0.3">
      <c r="A13583" t="s">
        <v>52791</v>
      </c>
      <c r="C13583" t="s">
        <v>466</v>
      </c>
      <c r="D13583" t="s">
        <v>52792</v>
      </c>
      <c r="E13583" t="s">
        <v>41948</v>
      </c>
      <c r="F13583" t="s">
        <v>16</v>
      </c>
      <c r="G13583" t="s">
        <v>13739</v>
      </c>
      <c r="H13583">
        <v>0</v>
      </c>
      <c r="I13583">
        <v>0</v>
      </c>
      <c r="J13583">
        <v>0</v>
      </c>
      <c r="K13583" t="s">
        <v>52793</v>
      </c>
    </row>
    <row r="13584" spans="1:11" x14ac:dyDescent="0.3">
      <c r="A13584" t="s">
        <v>52794</v>
      </c>
      <c r="B13584" t="s">
        <v>52795</v>
      </c>
      <c r="C13584" t="s">
        <v>20</v>
      </c>
      <c r="D13584" t="s">
        <v>52796</v>
      </c>
      <c r="E13584" t="s">
        <v>51965</v>
      </c>
      <c r="F13584" t="s">
        <v>1638</v>
      </c>
      <c r="G13584" t="s">
        <v>18410</v>
      </c>
      <c r="H13584">
        <v>0</v>
      </c>
      <c r="I13584">
        <v>0</v>
      </c>
      <c r="J13584">
        <v>0</v>
      </c>
      <c r="K13584" t="s">
        <v>52797</v>
      </c>
    </row>
    <row r="13585" spans="1:11" x14ac:dyDescent="0.3">
      <c r="A13585" t="s">
        <v>52798</v>
      </c>
      <c r="C13585" t="s">
        <v>20</v>
      </c>
      <c r="D13585" t="s">
        <v>52799</v>
      </c>
      <c r="E13585" t="s">
        <v>51965</v>
      </c>
      <c r="F13585" t="s">
        <v>3277</v>
      </c>
      <c r="G13585" t="s">
        <v>42</v>
      </c>
      <c r="H13585">
        <v>0</v>
      </c>
      <c r="I13585">
        <v>0</v>
      </c>
      <c r="J13585">
        <v>0</v>
      </c>
      <c r="K13585" t="s">
        <v>52800</v>
      </c>
    </row>
    <row r="13586" spans="1:11" x14ac:dyDescent="0.3">
      <c r="A13586" t="s">
        <v>52801</v>
      </c>
      <c r="B13586" t="s">
        <v>52802</v>
      </c>
      <c r="C13586" t="s">
        <v>27</v>
      </c>
      <c r="D13586" t="s">
        <v>52803</v>
      </c>
      <c r="E13586" t="s">
        <v>47893</v>
      </c>
      <c r="F13586" t="s">
        <v>41</v>
      </c>
      <c r="G13586" t="s">
        <v>822</v>
      </c>
      <c r="H13586">
        <v>0</v>
      </c>
      <c r="I13586">
        <v>0</v>
      </c>
      <c r="J13586">
        <v>0</v>
      </c>
      <c r="K13586" t="s">
        <v>52804</v>
      </c>
    </row>
    <row r="13587" spans="1:11" x14ac:dyDescent="0.3">
      <c r="A13587" t="s">
        <v>52805</v>
      </c>
      <c r="B13587" t="s">
        <v>52806</v>
      </c>
      <c r="C13587" t="s">
        <v>13</v>
      </c>
      <c r="D13587" t="s">
        <v>52807</v>
      </c>
      <c r="E13587" t="s">
        <v>15</v>
      </c>
      <c r="F13587" t="s">
        <v>16</v>
      </c>
      <c r="G13587" t="s">
        <v>2350</v>
      </c>
      <c r="H13587">
        <v>0</v>
      </c>
      <c r="I13587">
        <v>0</v>
      </c>
      <c r="J13587">
        <v>0</v>
      </c>
      <c r="K13587" t="s">
        <v>52808</v>
      </c>
    </row>
    <row r="13588" spans="1:11" x14ac:dyDescent="0.3">
      <c r="A13588" t="s">
        <v>52809</v>
      </c>
      <c r="B13588" t="s">
        <v>52810</v>
      </c>
      <c r="C13588" t="s">
        <v>27</v>
      </c>
      <c r="D13588" t="s">
        <v>52811</v>
      </c>
      <c r="E13588" t="s">
        <v>47893</v>
      </c>
      <c r="F13588" t="s">
        <v>41</v>
      </c>
      <c r="G13588" t="s">
        <v>42</v>
      </c>
      <c r="H13588">
        <v>0</v>
      </c>
      <c r="I13588">
        <v>0</v>
      </c>
      <c r="J13588">
        <v>0</v>
      </c>
      <c r="K13588" t="s">
        <v>52812</v>
      </c>
    </row>
    <row r="13589" spans="1:11" x14ac:dyDescent="0.3">
      <c r="A13589" t="s">
        <v>52813</v>
      </c>
      <c r="B13589" t="s">
        <v>52814</v>
      </c>
      <c r="C13589" t="s">
        <v>558</v>
      </c>
      <c r="D13589" t="s">
        <v>52815</v>
      </c>
      <c r="E13589" t="s">
        <v>32122</v>
      </c>
      <c r="F13589" t="s">
        <v>16</v>
      </c>
      <c r="G13589" t="s">
        <v>1271</v>
      </c>
      <c r="H13589">
        <v>0</v>
      </c>
      <c r="I13589">
        <v>0</v>
      </c>
      <c r="J13589">
        <v>0</v>
      </c>
      <c r="K13589" t="s">
        <v>52816</v>
      </c>
    </row>
    <row r="13590" spans="1:11" x14ac:dyDescent="0.3">
      <c r="A13590" t="s">
        <v>52817</v>
      </c>
      <c r="B13590" t="s">
        <v>52818</v>
      </c>
      <c r="C13590" t="s">
        <v>13</v>
      </c>
      <c r="D13590" t="s">
        <v>52819</v>
      </c>
      <c r="E13590" t="s">
        <v>50096</v>
      </c>
      <c r="F13590" t="s">
        <v>16</v>
      </c>
      <c r="G13590" t="s">
        <v>52820</v>
      </c>
      <c r="H13590">
        <v>0</v>
      </c>
      <c r="I13590">
        <v>0</v>
      </c>
      <c r="J13590">
        <v>0</v>
      </c>
      <c r="K13590" t="s">
        <v>52821</v>
      </c>
    </row>
    <row r="13591" spans="1:11" x14ac:dyDescent="0.3">
      <c r="A13591" t="s">
        <v>52822</v>
      </c>
      <c r="C13591" t="s">
        <v>27</v>
      </c>
      <c r="D13591" t="s">
        <v>52823</v>
      </c>
      <c r="E13591" t="s">
        <v>47893</v>
      </c>
      <c r="F13591" t="s">
        <v>16</v>
      </c>
      <c r="G13591" t="s">
        <v>10565</v>
      </c>
      <c r="H13591">
        <v>0</v>
      </c>
      <c r="I13591">
        <v>0</v>
      </c>
      <c r="J13591">
        <v>0</v>
      </c>
      <c r="K13591" t="s">
        <v>52824</v>
      </c>
    </row>
    <row r="13592" spans="1:11" x14ac:dyDescent="0.3">
      <c r="A13592" t="s">
        <v>52825</v>
      </c>
      <c r="B13592" t="s">
        <v>52826</v>
      </c>
      <c r="C13592" t="s">
        <v>558</v>
      </c>
      <c r="D13592" t="s">
        <v>52827</v>
      </c>
      <c r="E13592" t="s">
        <v>32599</v>
      </c>
      <c r="F13592" t="s">
        <v>16</v>
      </c>
      <c r="G13592" t="s">
        <v>15631</v>
      </c>
      <c r="H13592">
        <v>0</v>
      </c>
      <c r="I13592">
        <v>0</v>
      </c>
      <c r="J13592">
        <v>0</v>
      </c>
      <c r="K13592" t="s">
        <v>52828</v>
      </c>
    </row>
    <row r="13593" spans="1:11" x14ac:dyDescent="0.3">
      <c r="A13593" t="s">
        <v>52829</v>
      </c>
      <c r="B13593" t="s">
        <v>52830</v>
      </c>
      <c r="C13593" t="s">
        <v>13</v>
      </c>
      <c r="D13593" t="s">
        <v>52831</v>
      </c>
      <c r="E13593" t="s">
        <v>50096</v>
      </c>
      <c r="F13593" t="s">
        <v>16</v>
      </c>
      <c r="G13593" t="s">
        <v>5222</v>
      </c>
      <c r="H13593">
        <v>0</v>
      </c>
      <c r="I13593">
        <v>0</v>
      </c>
      <c r="J13593">
        <v>0</v>
      </c>
      <c r="K13593" t="s">
        <v>52832</v>
      </c>
    </row>
    <row r="13594" spans="1:11" x14ac:dyDescent="0.3">
      <c r="A13594" t="s">
        <v>52833</v>
      </c>
      <c r="C13594" t="s">
        <v>27</v>
      </c>
      <c r="D13594" t="s">
        <v>52834</v>
      </c>
      <c r="E13594" t="s">
        <v>29</v>
      </c>
      <c r="F13594" t="s">
        <v>16</v>
      </c>
      <c r="G13594" t="s">
        <v>42</v>
      </c>
      <c r="H13594">
        <v>0</v>
      </c>
      <c r="I13594">
        <v>0</v>
      </c>
      <c r="J13594">
        <v>0</v>
      </c>
      <c r="K13594" t="s">
        <v>52835</v>
      </c>
    </row>
    <row r="13595" spans="1:11" x14ac:dyDescent="0.3">
      <c r="A13595" t="s">
        <v>52836</v>
      </c>
      <c r="B13595" t="s">
        <v>52837</v>
      </c>
      <c r="C13595" t="s">
        <v>13</v>
      </c>
      <c r="D13595" t="s">
        <v>52838</v>
      </c>
      <c r="E13595" t="s">
        <v>50096</v>
      </c>
      <c r="F13595" t="s">
        <v>16</v>
      </c>
      <c r="G13595" t="s">
        <v>12324</v>
      </c>
      <c r="H13595">
        <v>0</v>
      </c>
      <c r="I13595">
        <v>0</v>
      </c>
      <c r="J13595">
        <v>0</v>
      </c>
      <c r="K13595" t="s">
        <v>52839</v>
      </c>
    </row>
    <row r="13596" spans="1:11" x14ac:dyDescent="0.3">
      <c r="A13596" t="s">
        <v>52840</v>
      </c>
      <c r="B13596" t="s">
        <v>52841</v>
      </c>
      <c r="C13596" t="s">
        <v>13</v>
      </c>
      <c r="D13596" t="s">
        <v>52842</v>
      </c>
      <c r="E13596" t="s">
        <v>50096</v>
      </c>
      <c r="F13596" t="s">
        <v>16</v>
      </c>
      <c r="G13596" t="s">
        <v>24245</v>
      </c>
      <c r="H13596">
        <v>0</v>
      </c>
      <c r="I13596">
        <v>0</v>
      </c>
      <c r="J13596">
        <v>0</v>
      </c>
      <c r="K13596" t="s">
        <v>52843</v>
      </c>
    </row>
    <row r="13597" spans="1:11" x14ac:dyDescent="0.3">
      <c r="A13597" t="s">
        <v>52844</v>
      </c>
      <c r="B13597" t="s">
        <v>52845</v>
      </c>
      <c r="C13597" t="s">
        <v>13</v>
      </c>
      <c r="D13597" t="s">
        <v>52846</v>
      </c>
      <c r="E13597" t="s">
        <v>50096</v>
      </c>
      <c r="F13597" t="s">
        <v>16</v>
      </c>
      <c r="G13597" t="s">
        <v>52847</v>
      </c>
      <c r="H13597">
        <v>0</v>
      </c>
      <c r="I13597">
        <v>0</v>
      </c>
      <c r="J13597">
        <v>0</v>
      </c>
      <c r="K13597" t="s">
        <v>52848</v>
      </c>
    </row>
    <row r="13598" spans="1:11" x14ac:dyDescent="0.3">
      <c r="A13598" t="s">
        <v>52849</v>
      </c>
      <c r="C13598" t="s">
        <v>1159</v>
      </c>
      <c r="D13598" t="s">
        <v>52850</v>
      </c>
      <c r="E13598" t="s">
        <v>2421</v>
      </c>
      <c r="F13598" t="s">
        <v>16</v>
      </c>
      <c r="G13598" t="s">
        <v>42</v>
      </c>
      <c r="H13598">
        <v>0</v>
      </c>
      <c r="I13598">
        <v>0</v>
      </c>
      <c r="J13598">
        <v>0</v>
      </c>
      <c r="K13598" t="s">
        <v>52851</v>
      </c>
    </row>
    <row r="13599" spans="1:11" x14ac:dyDescent="0.3">
      <c r="A13599" t="s">
        <v>52852</v>
      </c>
      <c r="C13599" t="s">
        <v>27</v>
      </c>
      <c r="D13599" t="s">
        <v>52853</v>
      </c>
      <c r="E13599" t="s">
        <v>47893</v>
      </c>
      <c r="F13599" t="s">
        <v>41</v>
      </c>
      <c r="G13599" t="s">
        <v>42</v>
      </c>
      <c r="H13599">
        <v>0</v>
      </c>
      <c r="I13599">
        <v>0</v>
      </c>
      <c r="J13599">
        <v>0</v>
      </c>
      <c r="K13599" t="s">
        <v>52854</v>
      </c>
    </row>
    <row r="13600" spans="1:11" x14ac:dyDescent="0.3">
      <c r="A13600" t="s">
        <v>52855</v>
      </c>
      <c r="B13600" t="s">
        <v>52856</v>
      </c>
      <c r="C13600" t="s">
        <v>27</v>
      </c>
      <c r="D13600" t="s">
        <v>52857</v>
      </c>
      <c r="E13600" t="s">
        <v>47893</v>
      </c>
      <c r="F13600" t="s">
        <v>41</v>
      </c>
      <c r="G13600" t="s">
        <v>42</v>
      </c>
      <c r="H13600">
        <v>0</v>
      </c>
      <c r="I13600">
        <v>0</v>
      </c>
      <c r="J13600">
        <v>0</v>
      </c>
      <c r="K13600" t="s">
        <v>52858</v>
      </c>
    </row>
    <row r="13601" spans="1:11" x14ac:dyDescent="0.3">
      <c r="A13601" t="s">
        <v>52859</v>
      </c>
      <c r="B13601" t="s">
        <v>52860</v>
      </c>
      <c r="C13601" t="s">
        <v>27</v>
      </c>
      <c r="D13601" t="s">
        <v>52861</v>
      </c>
      <c r="E13601" t="s">
        <v>47893</v>
      </c>
      <c r="F13601" t="s">
        <v>41</v>
      </c>
      <c r="G13601" t="s">
        <v>42</v>
      </c>
      <c r="H13601">
        <v>0</v>
      </c>
      <c r="I13601">
        <v>0</v>
      </c>
      <c r="J13601">
        <v>0</v>
      </c>
      <c r="K13601" t="s">
        <v>52862</v>
      </c>
    </row>
    <row r="13602" spans="1:11" x14ac:dyDescent="0.3">
      <c r="A13602" t="s">
        <v>36992</v>
      </c>
      <c r="B13602" t="s">
        <v>52863</v>
      </c>
      <c r="C13602" t="s">
        <v>558</v>
      </c>
      <c r="D13602" t="s">
        <v>52864</v>
      </c>
      <c r="E13602" t="s">
        <v>981</v>
      </c>
      <c r="F13602" t="s">
        <v>16</v>
      </c>
      <c r="G13602" t="s">
        <v>3950</v>
      </c>
      <c r="H13602">
        <v>0</v>
      </c>
      <c r="I13602">
        <v>0</v>
      </c>
      <c r="J13602">
        <v>0</v>
      </c>
      <c r="K13602" t="s">
        <v>52865</v>
      </c>
    </row>
    <row r="13603" spans="1:11" x14ac:dyDescent="0.3">
      <c r="A13603" t="s">
        <v>52866</v>
      </c>
      <c r="B13603" t="s">
        <v>52867</v>
      </c>
      <c r="C13603" t="s">
        <v>558</v>
      </c>
      <c r="D13603" t="s">
        <v>52868</v>
      </c>
      <c r="E13603" t="s">
        <v>981</v>
      </c>
      <c r="F13603" t="s">
        <v>7977</v>
      </c>
      <c r="G13603" t="s">
        <v>3413</v>
      </c>
      <c r="H13603">
        <v>0</v>
      </c>
      <c r="I13603">
        <v>0</v>
      </c>
      <c r="J13603">
        <v>0</v>
      </c>
      <c r="K13603" t="s">
        <v>52869</v>
      </c>
    </row>
    <row r="13604" spans="1:11" x14ac:dyDescent="0.3">
      <c r="A13604" t="s">
        <v>52870</v>
      </c>
      <c r="C13604" t="s">
        <v>27</v>
      </c>
      <c r="D13604" t="s">
        <v>52871</v>
      </c>
      <c r="E13604" t="s">
        <v>47893</v>
      </c>
      <c r="F13604" t="s">
        <v>41</v>
      </c>
      <c r="G13604" t="s">
        <v>42</v>
      </c>
      <c r="H13604">
        <v>0</v>
      </c>
      <c r="I13604">
        <v>0</v>
      </c>
      <c r="J13604">
        <v>0</v>
      </c>
      <c r="K13604" t="s">
        <v>52872</v>
      </c>
    </row>
    <row r="13605" spans="1:11" x14ac:dyDescent="0.3">
      <c r="A13605" t="s">
        <v>52873</v>
      </c>
      <c r="C13605" t="s">
        <v>27</v>
      </c>
      <c r="D13605" t="s">
        <v>52874</v>
      </c>
      <c r="E13605" t="s">
        <v>47893</v>
      </c>
      <c r="F13605" t="s">
        <v>41</v>
      </c>
      <c r="G13605" t="s">
        <v>42</v>
      </c>
      <c r="H13605">
        <v>0</v>
      </c>
      <c r="I13605">
        <v>0</v>
      </c>
      <c r="J13605">
        <v>0</v>
      </c>
      <c r="K13605" t="s">
        <v>52875</v>
      </c>
    </row>
    <row r="13606" spans="1:11" x14ac:dyDescent="0.3">
      <c r="A13606" t="s">
        <v>52876</v>
      </c>
      <c r="C13606" t="s">
        <v>27</v>
      </c>
      <c r="D13606" t="s">
        <v>52877</v>
      </c>
      <c r="E13606" t="s">
        <v>47893</v>
      </c>
      <c r="F13606" t="s">
        <v>41</v>
      </c>
      <c r="G13606" t="s">
        <v>42</v>
      </c>
      <c r="H13606">
        <v>0</v>
      </c>
      <c r="I13606">
        <v>0</v>
      </c>
      <c r="J13606">
        <v>0</v>
      </c>
      <c r="K13606" t="s">
        <v>52878</v>
      </c>
    </row>
    <row r="13607" spans="1:11" x14ac:dyDescent="0.3">
      <c r="A13607" t="s">
        <v>52879</v>
      </c>
      <c r="B13607" t="s">
        <v>52880</v>
      </c>
      <c r="C13607" t="s">
        <v>27</v>
      </c>
      <c r="D13607" t="s">
        <v>52881</v>
      </c>
      <c r="E13607" t="s">
        <v>47893</v>
      </c>
      <c r="F13607" t="s">
        <v>41</v>
      </c>
      <c r="G13607" t="s">
        <v>42</v>
      </c>
      <c r="H13607">
        <v>0</v>
      </c>
      <c r="I13607">
        <v>0</v>
      </c>
      <c r="J13607">
        <v>0</v>
      </c>
      <c r="K13607" t="s">
        <v>52882</v>
      </c>
    </row>
    <row r="13608" spans="1:11" x14ac:dyDescent="0.3">
      <c r="A13608" t="s">
        <v>52883</v>
      </c>
      <c r="B13608" t="s">
        <v>52884</v>
      </c>
      <c r="C13608" t="s">
        <v>27</v>
      </c>
      <c r="D13608" t="s">
        <v>52885</v>
      </c>
      <c r="E13608" t="s">
        <v>47893</v>
      </c>
      <c r="F13608" t="s">
        <v>41</v>
      </c>
      <c r="G13608" t="s">
        <v>42</v>
      </c>
      <c r="H13608">
        <v>0</v>
      </c>
      <c r="I13608">
        <v>0</v>
      </c>
      <c r="J13608">
        <v>0</v>
      </c>
      <c r="K13608" t="s">
        <v>52886</v>
      </c>
    </row>
    <row r="13609" spans="1:11" x14ac:dyDescent="0.3">
      <c r="A13609" t="s">
        <v>52887</v>
      </c>
      <c r="B13609" t="s">
        <v>52888</v>
      </c>
      <c r="C13609" t="s">
        <v>558</v>
      </c>
      <c r="D13609" t="s">
        <v>52889</v>
      </c>
      <c r="E13609" t="s">
        <v>32599</v>
      </c>
      <c r="F13609" t="s">
        <v>16</v>
      </c>
      <c r="G13609" t="s">
        <v>11425</v>
      </c>
      <c r="H13609">
        <v>0</v>
      </c>
      <c r="I13609">
        <v>0</v>
      </c>
      <c r="J13609">
        <v>0</v>
      </c>
      <c r="K13609" t="s">
        <v>52890</v>
      </c>
    </row>
    <row r="13610" spans="1:11" x14ac:dyDescent="0.3">
      <c r="A13610" t="s">
        <v>52891</v>
      </c>
      <c r="C13610" t="s">
        <v>558</v>
      </c>
      <c r="D13610" t="s">
        <v>52892</v>
      </c>
      <c r="E13610" t="s">
        <v>32599</v>
      </c>
      <c r="F13610" t="s">
        <v>16</v>
      </c>
      <c r="G13610" t="s">
        <v>126</v>
      </c>
      <c r="H13610">
        <v>0</v>
      </c>
      <c r="I13610">
        <v>0</v>
      </c>
      <c r="J13610">
        <v>0</v>
      </c>
      <c r="K13610" t="s">
        <v>52893</v>
      </c>
    </row>
    <row r="13611" spans="1:11" x14ac:dyDescent="0.3">
      <c r="A13611" t="s">
        <v>52894</v>
      </c>
      <c r="B13611" t="s">
        <v>52895</v>
      </c>
      <c r="C13611" t="s">
        <v>27</v>
      </c>
      <c r="D13611" t="s">
        <v>52896</v>
      </c>
      <c r="E13611" t="s">
        <v>47893</v>
      </c>
      <c r="F13611" t="s">
        <v>41</v>
      </c>
      <c r="G13611" t="s">
        <v>42</v>
      </c>
      <c r="H13611">
        <v>0</v>
      </c>
      <c r="I13611">
        <v>0</v>
      </c>
      <c r="J13611">
        <v>0</v>
      </c>
      <c r="K13611" t="s">
        <v>52897</v>
      </c>
    </row>
    <row r="13612" spans="1:11" x14ac:dyDescent="0.3">
      <c r="A13612" t="s">
        <v>52898</v>
      </c>
      <c r="B13612" t="s">
        <v>52899</v>
      </c>
      <c r="C13612" t="s">
        <v>20</v>
      </c>
      <c r="D13612" t="s">
        <v>52900</v>
      </c>
      <c r="E13612" t="s">
        <v>51965</v>
      </c>
      <c r="F13612" t="s">
        <v>12188</v>
      </c>
      <c r="G13612" t="s">
        <v>42</v>
      </c>
      <c r="H13612">
        <v>0</v>
      </c>
      <c r="I13612">
        <v>0</v>
      </c>
      <c r="J13612">
        <v>0</v>
      </c>
      <c r="K13612" t="s">
        <v>52901</v>
      </c>
    </row>
    <row r="13613" spans="1:11" x14ac:dyDescent="0.3">
      <c r="A13613" t="s">
        <v>52902</v>
      </c>
      <c r="B13613" t="s">
        <v>52903</v>
      </c>
      <c r="C13613" t="s">
        <v>558</v>
      </c>
      <c r="D13613" t="s">
        <v>52904</v>
      </c>
      <c r="E13613" t="s">
        <v>32599</v>
      </c>
      <c r="F13613" t="s">
        <v>3981</v>
      </c>
      <c r="G13613" t="s">
        <v>4520</v>
      </c>
      <c r="H13613">
        <v>0</v>
      </c>
      <c r="I13613">
        <v>0</v>
      </c>
      <c r="J13613">
        <v>0</v>
      </c>
      <c r="K13613" t="s">
        <v>52905</v>
      </c>
    </row>
    <row r="13614" spans="1:11" x14ac:dyDescent="0.3">
      <c r="A13614" t="s">
        <v>52906</v>
      </c>
      <c r="B13614" t="s">
        <v>52907</v>
      </c>
      <c r="C13614" t="s">
        <v>20</v>
      </c>
      <c r="D13614" t="s">
        <v>52908</v>
      </c>
      <c r="E13614" t="s">
        <v>22</v>
      </c>
      <c r="F13614" t="s">
        <v>16</v>
      </c>
      <c r="G13614" t="s">
        <v>6088</v>
      </c>
      <c r="H13614">
        <v>0</v>
      </c>
      <c r="I13614">
        <v>0</v>
      </c>
      <c r="J13614">
        <v>0</v>
      </c>
      <c r="K13614" t="s">
        <v>52909</v>
      </c>
    </row>
    <row r="13615" spans="1:11" x14ac:dyDescent="0.3">
      <c r="A13615" t="s">
        <v>52910</v>
      </c>
      <c r="B13615" t="s">
        <v>52911</v>
      </c>
      <c r="C13615" t="s">
        <v>558</v>
      </c>
      <c r="D13615" t="s">
        <v>52912</v>
      </c>
      <c r="E13615" t="s">
        <v>32599</v>
      </c>
      <c r="F13615" t="s">
        <v>41</v>
      </c>
      <c r="G13615" t="s">
        <v>209</v>
      </c>
      <c r="H13615">
        <v>0</v>
      </c>
      <c r="I13615">
        <v>0</v>
      </c>
      <c r="J13615">
        <v>0</v>
      </c>
      <c r="K13615" t="s">
        <v>52913</v>
      </c>
    </row>
    <row r="13616" spans="1:11" x14ac:dyDescent="0.3">
      <c r="A13616" t="s">
        <v>52914</v>
      </c>
      <c r="B13616" t="s">
        <v>52915</v>
      </c>
      <c r="C13616" t="s">
        <v>27</v>
      </c>
      <c r="D13616" t="s">
        <v>52916</v>
      </c>
      <c r="E13616" t="s">
        <v>47893</v>
      </c>
      <c r="F13616" t="s">
        <v>41</v>
      </c>
      <c r="G13616" t="s">
        <v>42</v>
      </c>
      <c r="H13616">
        <v>0</v>
      </c>
      <c r="I13616">
        <v>0</v>
      </c>
      <c r="J13616">
        <v>0</v>
      </c>
      <c r="K13616" t="s">
        <v>52917</v>
      </c>
    </row>
    <row r="13617" spans="1:11" x14ac:dyDescent="0.3">
      <c r="A13617" t="s">
        <v>52918</v>
      </c>
      <c r="C13617" t="s">
        <v>27</v>
      </c>
      <c r="D13617" t="s">
        <v>52919</v>
      </c>
      <c r="E13617" t="s">
        <v>47893</v>
      </c>
      <c r="F13617" t="s">
        <v>41</v>
      </c>
      <c r="G13617" t="s">
        <v>42</v>
      </c>
      <c r="H13617">
        <v>0</v>
      </c>
      <c r="I13617">
        <v>0</v>
      </c>
      <c r="J13617">
        <v>0</v>
      </c>
      <c r="K13617" t="s">
        <v>52920</v>
      </c>
    </row>
    <row r="13618" spans="1:11" x14ac:dyDescent="0.3">
      <c r="A13618" t="s">
        <v>52921</v>
      </c>
      <c r="B13618" t="s">
        <v>52922</v>
      </c>
      <c r="C13618" t="s">
        <v>20</v>
      </c>
      <c r="D13618" t="s">
        <v>52923</v>
      </c>
      <c r="E13618" t="s">
        <v>51965</v>
      </c>
      <c r="F13618" t="s">
        <v>7030</v>
      </c>
      <c r="G13618" t="s">
        <v>42</v>
      </c>
      <c r="H13618">
        <v>0</v>
      </c>
      <c r="I13618">
        <v>0</v>
      </c>
      <c r="J13618">
        <v>0</v>
      </c>
      <c r="K13618" t="s">
        <v>52924</v>
      </c>
    </row>
    <row r="13619" spans="1:11" x14ac:dyDescent="0.3">
      <c r="A13619" t="s">
        <v>52925</v>
      </c>
      <c r="C13619" t="s">
        <v>27</v>
      </c>
      <c r="D13619" t="s">
        <v>52926</v>
      </c>
      <c r="E13619" t="s">
        <v>47893</v>
      </c>
      <c r="F13619" t="s">
        <v>41</v>
      </c>
      <c r="G13619" t="s">
        <v>42</v>
      </c>
      <c r="H13619">
        <v>0</v>
      </c>
      <c r="I13619">
        <v>0</v>
      </c>
      <c r="J13619">
        <v>0</v>
      </c>
      <c r="K13619" t="s">
        <v>52927</v>
      </c>
    </row>
    <row r="13620" spans="1:11" x14ac:dyDescent="0.3">
      <c r="A13620" t="s">
        <v>52928</v>
      </c>
      <c r="C13620" t="s">
        <v>27</v>
      </c>
      <c r="D13620" t="s">
        <v>52929</v>
      </c>
      <c r="E13620" t="s">
        <v>47893</v>
      </c>
      <c r="F13620" t="s">
        <v>41</v>
      </c>
      <c r="G13620" t="s">
        <v>42</v>
      </c>
      <c r="H13620">
        <v>0</v>
      </c>
      <c r="I13620">
        <v>0</v>
      </c>
      <c r="J13620">
        <v>0</v>
      </c>
      <c r="K13620" t="s">
        <v>52930</v>
      </c>
    </row>
    <row r="13621" spans="1:11" x14ac:dyDescent="0.3">
      <c r="A13621" t="s">
        <v>52931</v>
      </c>
      <c r="B13621" t="s">
        <v>52932</v>
      </c>
      <c r="C13621" t="s">
        <v>27</v>
      </c>
      <c r="D13621" t="s">
        <v>52933</v>
      </c>
      <c r="E13621" t="s">
        <v>47893</v>
      </c>
      <c r="F13621" t="s">
        <v>41</v>
      </c>
      <c r="G13621" t="s">
        <v>42</v>
      </c>
      <c r="H13621">
        <v>0</v>
      </c>
      <c r="I13621">
        <v>0</v>
      </c>
      <c r="J13621">
        <v>0</v>
      </c>
      <c r="K13621" t="s">
        <v>52934</v>
      </c>
    </row>
    <row r="13622" spans="1:11" x14ac:dyDescent="0.3">
      <c r="A13622" t="s">
        <v>52935</v>
      </c>
      <c r="C13622" t="s">
        <v>27</v>
      </c>
      <c r="D13622" t="s">
        <v>52936</v>
      </c>
      <c r="E13622" t="s">
        <v>47893</v>
      </c>
      <c r="F13622" t="s">
        <v>41</v>
      </c>
      <c r="G13622" t="s">
        <v>42</v>
      </c>
      <c r="H13622">
        <v>0</v>
      </c>
      <c r="I13622">
        <v>0</v>
      </c>
      <c r="J13622">
        <v>0</v>
      </c>
      <c r="K13622" t="s">
        <v>52937</v>
      </c>
    </row>
    <row r="13623" spans="1:11" x14ac:dyDescent="0.3">
      <c r="A13623" t="s">
        <v>52938</v>
      </c>
      <c r="C13623" t="s">
        <v>27</v>
      </c>
      <c r="D13623" t="s">
        <v>52939</v>
      </c>
      <c r="E13623" t="s">
        <v>47893</v>
      </c>
      <c r="F13623" t="s">
        <v>41</v>
      </c>
      <c r="G13623" t="s">
        <v>42</v>
      </c>
      <c r="H13623">
        <v>0</v>
      </c>
      <c r="I13623">
        <v>0</v>
      </c>
      <c r="J13623">
        <v>0</v>
      </c>
      <c r="K13623" t="s">
        <v>52940</v>
      </c>
    </row>
    <row r="13624" spans="1:11" x14ac:dyDescent="0.3">
      <c r="A13624" t="s">
        <v>52941</v>
      </c>
      <c r="B13624" t="s">
        <v>52942</v>
      </c>
      <c r="C13624" t="s">
        <v>20</v>
      </c>
      <c r="D13624" t="s">
        <v>52943</v>
      </c>
      <c r="E13624" t="s">
        <v>51965</v>
      </c>
      <c r="F13624" t="s">
        <v>2572</v>
      </c>
      <c r="G13624" t="s">
        <v>3413</v>
      </c>
      <c r="H13624">
        <v>0</v>
      </c>
      <c r="I13624">
        <v>0</v>
      </c>
      <c r="J13624">
        <v>0</v>
      </c>
      <c r="K13624" t="s">
        <v>52944</v>
      </c>
    </row>
    <row r="13625" spans="1:11" x14ac:dyDescent="0.3">
      <c r="A13625" t="s">
        <v>52945</v>
      </c>
      <c r="B13625" t="s">
        <v>52946</v>
      </c>
      <c r="C13625" t="s">
        <v>558</v>
      </c>
      <c r="D13625" t="s">
        <v>52947</v>
      </c>
      <c r="E13625" t="s">
        <v>630</v>
      </c>
      <c r="F13625" t="s">
        <v>1840</v>
      </c>
      <c r="G13625" t="s">
        <v>42</v>
      </c>
      <c r="H13625">
        <v>0</v>
      </c>
      <c r="I13625">
        <v>0</v>
      </c>
      <c r="J13625">
        <v>0</v>
      </c>
      <c r="K13625" t="s">
        <v>52948</v>
      </c>
    </row>
    <row r="13626" spans="1:11" x14ac:dyDescent="0.3">
      <c r="A13626" t="s">
        <v>52949</v>
      </c>
      <c r="B13626" t="s">
        <v>52950</v>
      </c>
      <c r="C13626" t="s">
        <v>27</v>
      </c>
      <c r="D13626" t="s">
        <v>52951</v>
      </c>
      <c r="E13626" t="s">
        <v>47893</v>
      </c>
      <c r="F13626" t="s">
        <v>41</v>
      </c>
      <c r="G13626" t="s">
        <v>42</v>
      </c>
      <c r="H13626">
        <v>0</v>
      </c>
      <c r="I13626">
        <v>0</v>
      </c>
      <c r="J13626">
        <v>0</v>
      </c>
      <c r="K13626" t="s">
        <v>52952</v>
      </c>
    </row>
    <row r="13627" spans="1:11" x14ac:dyDescent="0.3">
      <c r="A13627" t="s">
        <v>52953</v>
      </c>
      <c r="B13627" t="s">
        <v>52954</v>
      </c>
      <c r="C13627" t="s">
        <v>20</v>
      </c>
      <c r="D13627" t="s">
        <v>52955</v>
      </c>
      <c r="E13627" t="s">
        <v>51965</v>
      </c>
      <c r="F13627" t="s">
        <v>7594</v>
      </c>
      <c r="G13627" t="s">
        <v>42</v>
      </c>
      <c r="H13627">
        <v>0</v>
      </c>
      <c r="I13627">
        <v>0</v>
      </c>
      <c r="J13627">
        <v>0</v>
      </c>
      <c r="K13627" t="s">
        <v>52956</v>
      </c>
    </row>
    <row r="13628" spans="1:11" x14ac:dyDescent="0.3">
      <c r="A13628" t="s">
        <v>52957</v>
      </c>
      <c r="B13628" t="s">
        <v>52958</v>
      </c>
      <c r="C13628" t="s">
        <v>27</v>
      </c>
      <c r="D13628" t="s">
        <v>52959</v>
      </c>
      <c r="E13628" t="s">
        <v>47893</v>
      </c>
      <c r="F13628" t="s">
        <v>41</v>
      </c>
      <c r="G13628" t="s">
        <v>42</v>
      </c>
      <c r="H13628">
        <v>0</v>
      </c>
      <c r="I13628">
        <v>0</v>
      </c>
      <c r="J13628">
        <v>0</v>
      </c>
      <c r="K13628" t="s">
        <v>52960</v>
      </c>
    </row>
    <row r="13629" spans="1:11" x14ac:dyDescent="0.3">
      <c r="A13629" t="s">
        <v>52961</v>
      </c>
      <c r="B13629" t="s">
        <v>52962</v>
      </c>
      <c r="C13629" t="s">
        <v>27</v>
      </c>
      <c r="D13629" t="s">
        <v>52963</v>
      </c>
      <c r="E13629" t="s">
        <v>47893</v>
      </c>
      <c r="F13629" t="s">
        <v>41</v>
      </c>
      <c r="G13629" t="s">
        <v>42</v>
      </c>
      <c r="H13629">
        <v>0</v>
      </c>
      <c r="I13629">
        <v>0</v>
      </c>
      <c r="J13629">
        <v>0</v>
      </c>
      <c r="K13629" t="s">
        <v>52964</v>
      </c>
    </row>
    <row r="13630" spans="1:11" x14ac:dyDescent="0.3">
      <c r="A13630" t="s">
        <v>52965</v>
      </c>
      <c r="B13630" t="s">
        <v>52966</v>
      </c>
      <c r="C13630" t="s">
        <v>27</v>
      </c>
      <c r="D13630" t="s">
        <v>52967</v>
      </c>
      <c r="E13630" t="s">
        <v>47893</v>
      </c>
      <c r="F13630" t="s">
        <v>41</v>
      </c>
      <c r="G13630" t="s">
        <v>42</v>
      </c>
      <c r="H13630">
        <v>0</v>
      </c>
      <c r="I13630">
        <v>0</v>
      </c>
      <c r="J13630">
        <v>0</v>
      </c>
      <c r="K13630" t="s">
        <v>52968</v>
      </c>
    </row>
    <row r="13631" spans="1:11" x14ac:dyDescent="0.3">
      <c r="A13631" t="s">
        <v>52969</v>
      </c>
      <c r="B13631" t="s">
        <v>52970</v>
      </c>
      <c r="C13631" t="s">
        <v>27</v>
      </c>
      <c r="D13631" t="s">
        <v>52971</v>
      </c>
      <c r="E13631" t="s">
        <v>47893</v>
      </c>
      <c r="F13631" t="s">
        <v>41</v>
      </c>
      <c r="G13631" t="s">
        <v>42</v>
      </c>
      <c r="H13631">
        <v>0</v>
      </c>
      <c r="I13631">
        <v>0</v>
      </c>
      <c r="J13631">
        <v>0</v>
      </c>
      <c r="K13631" t="s">
        <v>52972</v>
      </c>
    </row>
    <row r="13632" spans="1:11" x14ac:dyDescent="0.3">
      <c r="A13632" t="s">
        <v>52973</v>
      </c>
      <c r="B13632" t="s">
        <v>52974</v>
      </c>
      <c r="C13632" t="s">
        <v>20</v>
      </c>
      <c r="D13632" t="s">
        <v>52975</v>
      </c>
      <c r="E13632" t="s">
        <v>51965</v>
      </c>
      <c r="F13632" t="s">
        <v>2595</v>
      </c>
      <c r="G13632" t="s">
        <v>42</v>
      </c>
      <c r="H13632">
        <v>0</v>
      </c>
      <c r="I13632">
        <v>0</v>
      </c>
      <c r="J13632">
        <v>0</v>
      </c>
      <c r="K13632" t="s">
        <v>52976</v>
      </c>
    </row>
    <row r="13633" spans="1:11" x14ac:dyDescent="0.3">
      <c r="A13633" t="s">
        <v>52977</v>
      </c>
      <c r="B13633" t="s">
        <v>52978</v>
      </c>
      <c r="C13633" t="s">
        <v>20</v>
      </c>
      <c r="D13633" t="s">
        <v>52979</v>
      </c>
      <c r="E13633" t="s">
        <v>51965</v>
      </c>
      <c r="F13633" t="s">
        <v>34805</v>
      </c>
      <c r="G13633" t="s">
        <v>42</v>
      </c>
      <c r="H13633">
        <v>0</v>
      </c>
      <c r="I13633">
        <v>0</v>
      </c>
      <c r="J13633">
        <v>0</v>
      </c>
      <c r="K13633" t="s">
        <v>52980</v>
      </c>
    </row>
    <row r="13634" spans="1:11" x14ac:dyDescent="0.3">
      <c r="A13634" t="s">
        <v>52981</v>
      </c>
      <c r="B13634" t="s">
        <v>52982</v>
      </c>
      <c r="C13634" t="s">
        <v>558</v>
      </c>
      <c r="D13634" t="s">
        <v>52983</v>
      </c>
      <c r="E13634" t="s">
        <v>32599</v>
      </c>
      <c r="F13634" t="s">
        <v>16</v>
      </c>
      <c r="G13634" t="s">
        <v>16621</v>
      </c>
      <c r="H13634">
        <v>0</v>
      </c>
      <c r="I13634">
        <v>0</v>
      </c>
      <c r="J13634">
        <v>0</v>
      </c>
      <c r="K13634" t="s">
        <v>52984</v>
      </c>
    </row>
    <row r="13635" spans="1:11" x14ac:dyDescent="0.3">
      <c r="A13635" t="s">
        <v>52985</v>
      </c>
      <c r="B13635" t="s">
        <v>52986</v>
      </c>
      <c r="C13635" t="s">
        <v>13</v>
      </c>
      <c r="D13635" t="s">
        <v>52987</v>
      </c>
      <c r="E13635" t="s">
        <v>50096</v>
      </c>
      <c r="F13635" t="s">
        <v>16</v>
      </c>
      <c r="G13635" t="s">
        <v>38381</v>
      </c>
      <c r="H13635">
        <v>0</v>
      </c>
      <c r="I13635">
        <v>0</v>
      </c>
      <c r="J13635">
        <v>0</v>
      </c>
      <c r="K13635" t="s">
        <v>52988</v>
      </c>
    </row>
    <row r="13636" spans="1:11" x14ac:dyDescent="0.3">
      <c r="A13636" t="s">
        <v>52989</v>
      </c>
      <c r="B13636" t="s">
        <v>52990</v>
      </c>
      <c r="C13636" t="s">
        <v>13</v>
      </c>
      <c r="D13636" t="s">
        <v>52991</v>
      </c>
      <c r="E13636" t="s">
        <v>50096</v>
      </c>
      <c r="F13636" t="s">
        <v>16</v>
      </c>
      <c r="G13636" t="s">
        <v>27136</v>
      </c>
      <c r="H13636">
        <v>0</v>
      </c>
      <c r="I13636">
        <v>0</v>
      </c>
      <c r="J13636">
        <v>0</v>
      </c>
      <c r="K13636" t="s">
        <v>52992</v>
      </c>
    </row>
    <row r="13637" spans="1:11" x14ac:dyDescent="0.3">
      <c r="A13637" t="s">
        <v>52993</v>
      </c>
      <c r="B13637" t="s">
        <v>52994</v>
      </c>
      <c r="C13637" t="s">
        <v>558</v>
      </c>
      <c r="D13637" t="s">
        <v>52995</v>
      </c>
      <c r="E13637" t="s">
        <v>28510</v>
      </c>
      <c r="F13637" t="s">
        <v>16</v>
      </c>
      <c r="G13637" t="s">
        <v>632</v>
      </c>
      <c r="H13637">
        <v>0</v>
      </c>
      <c r="I13637">
        <v>0</v>
      </c>
      <c r="J13637">
        <v>0</v>
      </c>
      <c r="K13637" t="s">
        <v>52996</v>
      </c>
    </row>
    <row r="13638" spans="1:11" x14ac:dyDescent="0.3">
      <c r="A13638" t="s">
        <v>52997</v>
      </c>
      <c r="B13638" t="s">
        <v>52998</v>
      </c>
      <c r="C13638" t="s">
        <v>13</v>
      </c>
      <c r="D13638" t="s">
        <v>52999</v>
      </c>
      <c r="E13638" t="s">
        <v>15</v>
      </c>
      <c r="F13638" t="s">
        <v>41</v>
      </c>
      <c r="G13638" t="s">
        <v>42</v>
      </c>
      <c r="H13638">
        <v>0</v>
      </c>
      <c r="I13638">
        <v>0</v>
      </c>
      <c r="J13638">
        <v>0</v>
      </c>
      <c r="K13638" t="s">
        <v>53000</v>
      </c>
    </row>
    <row r="13639" spans="1:11" x14ac:dyDescent="0.3">
      <c r="A13639" t="s">
        <v>53001</v>
      </c>
      <c r="B13639" t="s">
        <v>53002</v>
      </c>
      <c r="C13639" t="s">
        <v>558</v>
      </c>
      <c r="D13639" t="s">
        <v>53003</v>
      </c>
      <c r="E13639" t="s">
        <v>19698</v>
      </c>
      <c r="F13639" t="s">
        <v>16</v>
      </c>
      <c r="G13639" t="s">
        <v>10532</v>
      </c>
      <c r="H13639">
        <v>0</v>
      </c>
      <c r="I13639">
        <v>0</v>
      </c>
      <c r="J13639">
        <v>0</v>
      </c>
      <c r="K13639" t="s">
        <v>53004</v>
      </c>
    </row>
    <row r="13640" spans="1:11" x14ac:dyDescent="0.3">
      <c r="A13640" t="s">
        <v>53005</v>
      </c>
      <c r="B13640" t="s">
        <v>53006</v>
      </c>
      <c r="C13640" t="s">
        <v>13</v>
      </c>
      <c r="D13640" t="s">
        <v>53007</v>
      </c>
      <c r="E13640" t="s">
        <v>50096</v>
      </c>
      <c r="F13640" t="s">
        <v>16</v>
      </c>
      <c r="G13640" t="s">
        <v>52493</v>
      </c>
      <c r="H13640">
        <v>0</v>
      </c>
      <c r="I13640">
        <v>0</v>
      </c>
      <c r="J13640">
        <v>0</v>
      </c>
      <c r="K13640" t="s">
        <v>53008</v>
      </c>
    </row>
    <row r="13641" spans="1:11" x14ac:dyDescent="0.3">
      <c r="A13641" t="s">
        <v>53009</v>
      </c>
      <c r="B13641" t="s">
        <v>53010</v>
      </c>
      <c r="C13641" t="s">
        <v>558</v>
      </c>
      <c r="D13641" t="s">
        <v>53011</v>
      </c>
      <c r="E13641" t="s">
        <v>28510</v>
      </c>
      <c r="F13641" t="s">
        <v>16</v>
      </c>
      <c r="G13641" t="s">
        <v>4044</v>
      </c>
      <c r="H13641">
        <v>0</v>
      </c>
      <c r="I13641">
        <v>0</v>
      </c>
      <c r="J13641">
        <v>0</v>
      </c>
      <c r="K13641" t="s">
        <v>53012</v>
      </c>
    </row>
    <row r="13642" spans="1:11" x14ac:dyDescent="0.3">
      <c r="A13642" t="s">
        <v>53013</v>
      </c>
      <c r="C13642" t="s">
        <v>20</v>
      </c>
      <c r="D13642" t="s">
        <v>53014</v>
      </c>
      <c r="E13642" t="s">
        <v>51965</v>
      </c>
      <c r="F13642" t="s">
        <v>16</v>
      </c>
      <c r="G13642" t="s">
        <v>53015</v>
      </c>
      <c r="H13642">
        <v>0</v>
      </c>
      <c r="I13642">
        <v>0</v>
      </c>
      <c r="J13642">
        <v>0</v>
      </c>
      <c r="K13642" t="s">
        <v>53016</v>
      </c>
    </row>
    <row r="13643" spans="1:11" x14ac:dyDescent="0.3">
      <c r="A13643" t="s">
        <v>53017</v>
      </c>
      <c r="B13643" t="s">
        <v>53018</v>
      </c>
      <c r="C13643" t="s">
        <v>13</v>
      </c>
      <c r="D13643" t="s">
        <v>53019</v>
      </c>
      <c r="E13643" t="s">
        <v>50096</v>
      </c>
      <c r="F13643" t="s">
        <v>16</v>
      </c>
      <c r="G13643" t="s">
        <v>15297</v>
      </c>
      <c r="H13643">
        <v>0</v>
      </c>
      <c r="I13643">
        <v>0</v>
      </c>
      <c r="J13643">
        <v>0</v>
      </c>
      <c r="K13643" t="s">
        <v>53020</v>
      </c>
    </row>
    <row r="13644" spans="1:11" x14ac:dyDescent="0.3">
      <c r="A13644" t="s">
        <v>53021</v>
      </c>
      <c r="B13644" t="s">
        <v>53022</v>
      </c>
      <c r="C13644" t="s">
        <v>558</v>
      </c>
      <c r="D13644" t="s">
        <v>53023</v>
      </c>
      <c r="E13644" t="s">
        <v>28510</v>
      </c>
      <c r="F13644" t="s">
        <v>14447</v>
      </c>
      <c r="G13644" t="s">
        <v>42</v>
      </c>
      <c r="H13644">
        <v>0</v>
      </c>
      <c r="I13644">
        <v>0</v>
      </c>
      <c r="J13644">
        <v>0</v>
      </c>
      <c r="K13644" t="s">
        <v>53024</v>
      </c>
    </row>
    <row r="13645" spans="1:11" x14ac:dyDescent="0.3">
      <c r="A13645" t="s">
        <v>53025</v>
      </c>
      <c r="B13645" t="s">
        <v>53026</v>
      </c>
      <c r="C13645" t="s">
        <v>558</v>
      </c>
      <c r="D13645" t="s">
        <v>53027</v>
      </c>
      <c r="E13645" t="s">
        <v>32599</v>
      </c>
      <c r="F13645" t="s">
        <v>41</v>
      </c>
      <c r="G13645" t="s">
        <v>42</v>
      </c>
      <c r="H13645">
        <v>0</v>
      </c>
      <c r="I13645">
        <v>0</v>
      </c>
      <c r="J13645">
        <v>0</v>
      </c>
      <c r="K13645" t="s">
        <v>53028</v>
      </c>
    </row>
    <row r="13646" spans="1:11" x14ac:dyDescent="0.3">
      <c r="A13646" t="s">
        <v>53029</v>
      </c>
      <c r="B13646" t="s">
        <v>53030</v>
      </c>
      <c r="C13646" t="s">
        <v>27</v>
      </c>
      <c r="D13646" t="s">
        <v>53031</v>
      </c>
      <c r="E13646" t="s">
        <v>29</v>
      </c>
      <c r="F13646" t="s">
        <v>41</v>
      </c>
      <c r="G13646" t="s">
        <v>42</v>
      </c>
      <c r="H13646">
        <v>0</v>
      </c>
      <c r="I13646">
        <v>0</v>
      </c>
      <c r="J13646">
        <v>0</v>
      </c>
      <c r="K13646" t="s">
        <v>53032</v>
      </c>
    </row>
    <row r="13647" spans="1:11" x14ac:dyDescent="0.3">
      <c r="A13647" t="s">
        <v>53033</v>
      </c>
      <c r="C13647" t="s">
        <v>558</v>
      </c>
      <c r="D13647" t="s">
        <v>53034</v>
      </c>
      <c r="E13647" t="s">
        <v>32599</v>
      </c>
      <c r="F13647" t="s">
        <v>16</v>
      </c>
      <c r="G13647" t="s">
        <v>42</v>
      </c>
      <c r="H13647">
        <v>0</v>
      </c>
      <c r="I13647">
        <v>0</v>
      </c>
      <c r="J13647">
        <v>0</v>
      </c>
      <c r="K13647" t="s">
        <v>53035</v>
      </c>
    </row>
    <row r="13648" spans="1:11" x14ac:dyDescent="0.3">
      <c r="A13648" t="s">
        <v>53036</v>
      </c>
      <c r="B13648" t="s">
        <v>53037</v>
      </c>
      <c r="C13648" t="s">
        <v>558</v>
      </c>
      <c r="D13648" t="s">
        <v>53038</v>
      </c>
      <c r="E13648" t="s">
        <v>28510</v>
      </c>
      <c r="F13648" t="s">
        <v>16</v>
      </c>
      <c r="G13648" t="s">
        <v>4856</v>
      </c>
      <c r="H13648">
        <v>0</v>
      </c>
      <c r="I13648">
        <v>0</v>
      </c>
      <c r="J13648">
        <v>0</v>
      </c>
      <c r="K13648" t="s">
        <v>53039</v>
      </c>
    </row>
    <row r="13649" spans="1:11" x14ac:dyDescent="0.3">
      <c r="A13649" t="s">
        <v>53040</v>
      </c>
      <c r="B13649" t="s">
        <v>53041</v>
      </c>
      <c r="C13649" t="s">
        <v>13</v>
      </c>
      <c r="D13649" t="s">
        <v>53042</v>
      </c>
      <c r="E13649" t="s">
        <v>50096</v>
      </c>
      <c r="F13649" t="s">
        <v>16</v>
      </c>
      <c r="G13649" t="s">
        <v>50031</v>
      </c>
      <c r="H13649">
        <v>0</v>
      </c>
      <c r="I13649">
        <v>0</v>
      </c>
      <c r="J13649">
        <v>0</v>
      </c>
      <c r="K13649" t="s">
        <v>53043</v>
      </c>
    </row>
    <row r="13650" spans="1:11" x14ac:dyDescent="0.3">
      <c r="A13650" t="s">
        <v>53044</v>
      </c>
      <c r="B13650" t="s">
        <v>53045</v>
      </c>
      <c r="C13650" t="s">
        <v>558</v>
      </c>
      <c r="D13650" t="s">
        <v>53046</v>
      </c>
      <c r="E13650" t="s">
        <v>19698</v>
      </c>
      <c r="F13650" t="s">
        <v>16</v>
      </c>
      <c r="G13650" t="s">
        <v>19198</v>
      </c>
      <c r="H13650">
        <v>0</v>
      </c>
      <c r="I13650">
        <v>0</v>
      </c>
      <c r="J13650">
        <v>0</v>
      </c>
      <c r="K13650" t="s">
        <v>53047</v>
      </c>
    </row>
    <row r="13651" spans="1:11" x14ac:dyDescent="0.3">
      <c r="A13651" t="s">
        <v>53048</v>
      </c>
      <c r="B13651" t="s">
        <v>53049</v>
      </c>
      <c r="C13651" t="s">
        <v>558</v>
      </c>
      <c r="D13651" t="s">
        <v>53050</v>
      </c>
      <c r="E13651" t="s">
        <v>28510</v>
      </c>
      <c r="F13651" t="s">
        <v>16</v>
      </c>
      <c r="G13651" t="s">
        <v>46003</v>
      </c>
      <c r="H13651">
        <v>0</v>
      </c>
      <c r="I13651">
        <v>0</v>
      </c>
      <c r="J13651">
        <v>0</v>
      </c>
      <c r="K13651" t="s">
        <v>53051</v>
      </c>
    </row>
    <row r="13652" spans="1:11" x14ac:dyDescent="0.3">
      <c r="A13652" t="s">
        <v>53052</v>
      </c>
      <c r="B13652" t="s">
        <v>53053</v>
      </c>
      <c r="C13652" t="s">
        <v>558</v>
      </c>
      <c r="D13652" t="s">
        <v>53054</v>
      </c>
      <c r="E13652" t="s">
        <v>28510</v>
      </c>
      <c r="F13652" t="s">
        <v>16</v>
      </c>
      <c r="G13652" t="s">
        <v>53055</v>
      </c>
      <c r="H13652">
        <v>0</v>
      </c>
      <c r="I13652">
        <v>0</v>
      </c>
      <c r="J13652">
        <v>0</v>
      </c>
      <c r="K13652" t="s">
        <v>53056</v>
      </c>
    </row>
    <row r="13653" spans="1:11" x14ac:dyDescent="0.3">
      <c r="A13653" t="s">
        <v>53057</v>
      </c>
      <c r="B13653" t="s">
        <v>53058</v>
      </c>
      <c r="C13653" t="s">
        <v>13</v>
      </c>
      <c r="D13653" t="s">
        <v>53059</v>
      </c>
      <c r="E13653" t="s">
        <v>50096</v>
      </c>
      <c r="F13653" t="s">
        <v>16</v>
      </c>
      <c r="G13653" t="s">
        <v>23486</v>
      </c>
      <c r="H13653">
        <v>0</v>
      </c>
      <c r="I13653">
        <v>0</v>
      </c>
      <c r="J13653">
        <v>0</v>
      </c>
      <c r="K13653" t="s">
        <v>53060</v>
      </c>
    </row>
    <row r="13654" spans="1:11" x14ac:dyDescent="0.3">
      <c r="A13654" t="s">
        <v>53061</v>
      </c>
      <c r="B13654" t="s">
        <v>53062</v>
      </c>
      <c r="C13654" t="s">
        <v>558</v>
      </c>
      <c r="D13654" t="s">
        <v>53011</v>
      </c>
      <c r="E13654" t="s">
        <v>28510</v>
      </c>
      <c r="F13654" t="s">
        <v>5406</v>
      </c>
      <c r="G13654" t="s">
        <v>42</v>
      </c>
      <c r="H13654">
        <v>0</v>
      </c>
      <c r="I13654">
        <v>0</v>
      </c>
      <c r="J13654">
        <v>0</v>
      </c>
      <c r="K13654" t="s">
        <v>53063</v>
      </c>
    </row>
    <row r="13655" spans="1:11" x14ac:dyDescent="0.3">
      <c r="A13655" t="s">
        <v>53064</v>
      </c>
      <c r="B13655" t="s">
        <v>53065</v>
      </c>
      <c r="C13655" t="s">
        <v>27</v>
      </c>
      <c r="D13655" t="s">
        <v>53066</v>
      </c>
      <c r="E13655" t="s">
        <v>47893</v>
      </c>
      <c r="F13655" t="s">
        <v>41</v>
      </c>
      <c r="G13655" t="s">
        <v>42</v>
      </c>
      <c r="H13655">
        <v>0</v>
      </c>
      <c r="I13655">
        <v>0</v>
      </c>
      <c r="J13655">
        <v>0</v>
      </c>
      <c r="K13655" t="s">
        <v>53067</v>
      </c>
    </row>
    <row r="13656" spans="1:11" x14ac:dyDescent="0.3">
      <c r="A13656" t="s">
        <v>53068</v>
      </c>
      <c r="B13656" t="s">
        <v>53069</v>
      </c>
      <c r="C13656" t="s">
        <v>147</v>
      </c>
      <c r="D13656" t="s">
        <v>53070</v>
      </c>
      <c r="E13656" t="s">
        <v>4768</v>
      </c>
      <c r="F13656" t="s">
        <v>1518</v>
      </c>
      <c r="G13656" t="s">
        <v>42</v>
      </c>
      <c r="H13656">
        <v>0</v>
      </c>
      <c r="I13656">
        <v>0</v>
      </c>
      <c r="J13656">
        <v>0</v>
      </c>
      <c r="K13656" t="s">
        <v>53071</v>
      </c>
    </row>
    <row r="13657" spans="1:11" x14ac:dyDescent="0.3">
      <c r="A13657" t="s">
        <v>53072</v>
      </c>
      <c r="B13657" t="s">
        <v>53073</v>
      </c>
      <c r="C13657" t="s">
        <v>20</v>
      </c>
      <c r="D13657" t="s">
        <v>53074</v>
      </c>
      <c r="E13657" t="s">
        <v>51965</v>
      </c>
      <c r="F13657" t="s">
        <v>1723</v>
      </c>
      <c r="G13657" t="s">
        <v>15027</v>
      </c>
      <c r="H13657">
        <v>0</v>
      </c>
      <c r="I13657">
        <v>0</v>
      </c>
      <c r="J13657">
        <v>0</v>
      </c>
      <c r="K13657" t="s">
        <v>53075</v>
      </c>
    </row>
    <row r="13658" spans="1:11" x14ac:dyDescent="0.3">
      <c r="A13658" t="s">
        <v>53076</v>
      </c>
      <c r="B13658" t="s">
        <v>53077</v>
      </c>
      <c r="C13658" t="s">
        <v>558</v>
      </c>
      <c r="D13658" t="s">
        <v>53078</v>
      </c>
      <c r="E13658" t="s">
        <v>32599</v>
      </c>
      <c r="F13658" t="s">
        <v>16</v>
      </c>
      <c r="G13658" t="s">
        <v>49545</v>
      </c>
      <c r="H13658">
        <v>0</v>
      </c>
      <c r="I13658">
        <v>0</v>
      </c>
      <c r="J13658">
        <v>0</v>
      </c>
      <c r="K13658" t="s">
        <v>53079</v>
      </c>
    </row>
    <row r="13659" spans="1:11" x14ac:dyDescent="0.3">
      <c r="A13659" t="s">
        <v>53080</v>
      </c>
      <c r="B13659" t="s">
        <v>53081</v>
      </c>
      <c r="C13659" t="s">
        <v>20</v>
      </c>
      <c r="D13659" t="s">
        <v>53082</v>
      </c>
      <c r="E13659" t="s">
        <v>51965</v>
      </c>
      <c r="F13659" t="s">
        <v>2883</v>
      </c>
      <c r="G13659" t="s">
        <v>42</v>
      </c>
      <c r="H13659">
        <v>0</v>
      </c>
      <c r="I13659">
        <v>0</v>
      </c>
      <c r="J13659">
        <v>0</v>
      </c>
      <c r="K13659" t="s">
        <v>53083</v>
      </c>
    </row>
    <row r="13660" spans="1:11" x14ac:dyDescent="0.3">
      <c r="A13660" t="s">
        <v>53084</v>
      </c>
      <c r="B13660" t="s">
        <v>53085</v>
      </c>
      <c r="C13660" t="s">
        <v>20</v>
      </c>
      <c r="D13660" t="s">
        <v>53086</v>
      </c>
      <c r="E13660" t="s">
        <v>51965</v>
      </c>
      <c r="F13660" t="s">
        <v>3412</v>
      </c>
      <c r="G13660" t="s">
        <v>42</v>
      </c>
      <c r="H13660">
        <v>0</v>
      </c>
      <c r="I13660">
        <v>0</v>
      </c>
      <c r="J13660">
        <v>0</v>
      </c>
      <c r="K13660" t="s">
        <v>53087</v>
      </c>
    </row>
    <row r="13661" spans="1:11" x14ac:dyDescent="0.3">
      <c r="A13661" t="s">
        <v>53088</v>
      </c>
      <c r="C13661" t="s">
        <v>558</v>
      </c>
      <c r="D13661" t="s">
        <v>53089</v>
      </c>
      <c r="E13661" t="s">
        <v>32599</v>
      </c>
      <c r="F13661" t="s">
        <v>41</v>
      </c>
      <c r="G13661" t="s">
        <v>42</v>
      </c>
      <c r="H13661">
        <v>0</v>
      </c>
      <c r="I13661">
        <v>0</v>
      </c>
      <c r="J13661">
        <v>0</v>
      </c>
      <c r="K13661" t="s">
        <v>53090</v>
      </c>
    </row>
    <row r="13662" spans="1:11" x14ac:dyDescent="0.3">
      <c r="A13662" t="s">
        <v>53091</v>
      </c>
      <c r="B13662" t="s">
        <v>53092</v>
      </c>
      <c r="C13662" t="s">
        <v>558</v>
      </c>
      <c r="D13662" t="s">
        <v>53093</v>
      </c>
      <c r="E13662" t="s">
        <v>32599</v>
      </c>
      <c r="F13662" t="s">
        <v>41</v>
      </c>
      <c r="G13662" t="s">
        <v>42</v>
      </c>
      <c r="H13662">
        <v>0</v>
      </c>
      <c r="I13662">
        <v>0</v>
      </c>
      <c r="J13662">
        <v>0</v>
      </c>
      <c r="K13662" t="s">
        <v>53094</v>
      </c>
    </row>
    <row r="13663" spans="1:11" x14ac:dyDescent="0.3">
      <c r="A13663" t="s">
        <v>53095</v>
      </c>
      <c r="B13663" t="s">
        <v>53096</v>
      </c>
      <c r="C13663" t="s">
        <v>558</v>
      </c>
      <c r="D13663" t="s">
        <v>53097</v>
      </c>
      <c r="E13663" t="s">
        <v>32599</v>
      </c>
      <c r="F13663" t="s">
        <v>16</v>
      </c>
      <c r="G13663" t="s">
        <v>2079</v>
      </c>
      <c r="H13663">
        <v>0</v>
      </c>
      <c r="I13663">
        <v>0</v>
      </c>
      <c r="J13663">
        <v>0</v>
      </c>
      <c r="K13663" t="s">
        <v>53098</v>
      </c>
    </row>
    <row r="13664" spans="1:11" x14ac:dyDescent="0.3">
      <c r="A13664" t="s">
        <v>53099</v>
      </c>
      <c r="C13664" t="s">
        <v>27</v>
      </c>
      <c r="D13664" t="s">
        <v>53100</v>
      </c>
      <c r="E13664" t="s">
        <v>53101</v>
      </c>
      <c r="F13664" t="s">
        <v>15876</v>
      </c>
      <c r="G13664" t="s">
        <v>42</v>
      </c>
      <c r="H13664">
        <v>0</v>
      </c>
      <c r="I13664">
        <v>0</v>
      </c>
      <c r="J13664">
        <v>0</v>
      </c>
      <c r="K13664" t="s">
        <v>53102</v>
      </c>
    </row>
    <row r="13665" spans="1:11" x14ac:dyDescent="0.3">
      <c r="A13665" t="s">
        <v>53103</v>
      </c>
      <c r="B13665" t="s">
        <v>53104</v>
      </c>
      <c r="C13665" t="s">
        <v>466</v>
      </c>
      <c r="D13665" t="s">
        <v>53105</v>
      </c>
      <c r="E13665" t="s">
        <v>41948</v>
      </c>
      <c r="F13665" t="s">
        <v>2595</v>
      </c>
      <c r="G13665" t="s">
        <v>42</v>
      </c>
      <c r="H13665">
        <v>0</v>
      </c>
      <c r="I13665">
        <v>0</v>
      </c>
      <c r="J13665">
        <v>0</v>
      </c>
      <c r="K13665" t="s">
        <v>53106</v>
      </c>
    </row>
    <row r="13666" spans="1:11" x14ac:dyDescent="0.3">
      <c r="A13666" t="s">
        <v>53107</v>
      </c>
      <c r="B13666" t="s">
        <v>53108</v>
      </c>
      <c r="C13666" t="s">
        <v>27</v>
      </c>
      <c r="D13666" t="s">
        <v>53109</v>
      </c>
      <c r="E13666" t="s">
        <v>53101</v>
      </c>
      <c r="F13666" t="s">
        <v>7794</v>
      </c>
      <c r="G13666" t="s">
        <v>42</v>
      </c>
      <c r="H13666">
        <v>0</v>
      </c>
      <c r="I13666">
        <v>0</v>
      </c>
      <c r="J13666">
        <v>0</v>
      </c>
      <c r="K13666" t="s">
        <v>53110</v>
      </c>
    </row>
    <row r="13667" spans="1:11" x14ac:dyDescent="0.3">
      <c r="A13667" t="s">
        <v>53111</v>
      </c>
      <c r="B13667" t="s">
        <v>53112</v>
      </c>
      <c r="C13667" t="s">
        <v>20</v>
      </c>
      <c r="D13667" t="s">
        <v>53113</v>
      </c>
      <c r="E13667" t="s">
        <v>51965</v>
      </c>
      <c r="F13667" t="s">
        <v>1835</v>
      </c>
      <c r="G13667" t="s">
        <v>42</v>
      </c>
      <c r="H13667">
        <v>0</v>
      </c>
      <c r="I13667">
        <v>0</v>
      </c>
      <c r="J13667">
        <v>0</v>
      </c>
      <c r="K13667" t="s">
        <v>53114</v>
      </c>
    </row>
    <row r="13668" spans="1:11" x14ac:dyDescent="0.3">
      <c r="A13668" t="s">
        <v>53115</v>
      </c>
      <c r="B13668" t="s">
        <v>53116</v>
      </c>
      <c r="C13668" t="s">
        <v>27</v>
      </c>
      <c r="D13668" t="s">
        <v>53117</v>
      </c>
      <c r="E13668" t="s">
        <v>53101</v>
      </c>
      <c r="F13668" t="s">
        <v>41</v>
      </c>
      <c r="G13668" t="s">
        <v>42</v>
      </c>
      <c r="H13668">
        <v>0</v>
      </c>
      <c r="I13668">
        <v>0</v>
      </c>
      <c r="J13668">
        <v>0</v>
      </c>
      <c r="K13668" t="s">
        <v>53118</v>
      </c>
    </row>
    <row r="13669" spans="1:11" x14ac:dyDescent="0.3">
      <c r="A13669" t="s">
        <v>53119</v>
      </c>
      <c r="B13669" t="s">
        <v>53120</v>
      </c>
      <c r="C13669" t="s">
        <v>27</v>
      </c>
      <c r="D13669" t="s">
        <v>53121</v>
      </c>
      <c r="E13669" t="s">
        <v>53101</v>
      </c>
      <c r="F13669" t="s">
        <v>5406</v>
      </c>
      <c r="G13669" t="s">
        <v>42</v>
      </c>
      <c r="H13669">
        <v>0</v>
      </c>
      <c r="I13669">
        <v>0</v>
      </c>
      <c r="J13669">
        <v>0</v>
      </c>
      <c r="K13669" t="s">
        <v>53122</v>
      </c>
    </row>
    <row r="13670" spans="1:11" x14ac:dyDescent="0.3">
      <c r="A13670" t="s">
        <v>53123</v>
      </c>
      <c r="B13670" t="s">
        <v>53124</v>
      </c>
      <c r="C13670" t="s">
        <v>13</v>
      </c>
      <c r="D13670" t="e">
        <f>외기 냉방.</f>
        <v>#NAME?</v>
      </c>
      <c r="E13670" t="s">
        <v>50096</v>
      </c>
      <c r="F13670" t="s">
        <v>16</v>
      </c>
      <c r="G13670" t="s">
        <v>1224</v>
      </c>
      <c r="H13670">
        <v>0</v>
      </c>
      <c r="I13670">
        <v>0</v>
      </c>
      <c r="J13670">
        <v>0</v>
      </c>
      <c r="K13670" t="s">
        <v>53125</v>
      </c>
    </row>
    <row r="13671" spans="1:11" x14ac:dyDescent="0.3">
      <c r="A13671" t="s">
        <v>53126</v>
      </c>
      <c r="B13671" t="s">
        <v>53127</v>
      </c>
      <c r="C13671" t="s">
        <v>466</v>
      </c>
      <c r="D13671" t="s">
        <v>53128</v>
      </c>
      <c r="E13671" t="s">
        <v>761</v>
      </c>
      <c r="F13671" t="s">
        <v>16</v>
      </c>
      <c r="G13671" t="s">
        <v>14836</v>
      </c>
      <c r="H13671">
        <v>0</v>
      </c>
      <c r="I13671">
        <v>0</v>
      </c>
      <c r="J13671">
        <v>0</v>
      </c>
      <c r="K13671" t="s">
        <v>53129</v>
      </c>
    </row>
    <row r="13672" spans="1:11" x14ac:dyDescent="0.3">
      <c r="A13672" t="s">
        <v>53130</v>
      </c>
      <c r="B13672" t="s">
        <v>53131</v>
      </c>
      <c r="C13672" t="s">
        <v>466</v>
      </c>
      <c r="D13672" t="s">
        <v>53132</v>
      </c>
      <c r="E13672" t="s">
        <v>41948</v>
      </c>
      <c r="F13672" t="s">
        <v>16</v>
      </c>
      <c r="G13672" t="s">
        <v>9711</v>
      </c>
      <c r="H13672">
        <v>0</v>
      </c>
      <c r="I13672">
        <v>0</v>
      </c>
      <c r="J13672">
        <v>0</v>
      </c>
      <c r="K13672" t="s">
        <v>53133</v>
      </c>
    </row>
    <row r="13673" spans="1:11" x14ac:dyDescent="0.3">
      <c r="A13673" t="s">
        <v>53134</v>
      </c>
      <c r="B13673" t="s">
        <v>53135</v>
      </c>
      <c r="C13673" t="s">
        <v>27</v>
      </c>
      <c r="D13673" t="s">
        <v>53136</v>
      </c>
      <c r="E13673" t="s">
        <v>53101</v>
      </c>
      <c r="F13673" t="s">
        <v>2366</v>
      </c>
      <c r="G13673" t="s">
        <v>42</v>
      </c>
      <c r="H13673">
        <v>0</v>
      </c>
      <c r="I13673">
        <v>0</v>
      </c>
      <c r="J13673">
        <v>0</v>
      </c>
      <c r="K13673" t="s">
        <v>53137</v>
      </c>
    </row>
    <row r="13674" spans="1:11" x14ac:dyDescent="0.3">
      <c r="A13674" t="s">
        <v>53138</v>
      </c>
      <c r="B13674" t="s">
        <v>53139</v>
      </c>
      <c r="C13674" t="s">
        <v>13</v>
      </c>
      <c r="D13674" t="e">
        <f>생태계</f>
        <v>#NAME?</v>
      </c>
      <c r="E13674" t="s">
        <v>50096</v>
      </c>
      <c r="F13674" t="s">
        <v>16</v>
      </c>
      <c r="G13674" t="s">
        <v>91</v>
      </c>
      <c r="H13674">
        <v>0</v>
      </c>
      <c r="I13674">
        <v>0</v>
      </c>
      <c r="J13674">
        <v>0</v>
      </c>
      <c r="K13674" t="s">
        <v>53140</v>
      </c>
    </row>
    <row r="13675" spans="1:11" x14ac:dyDescent="0.3">
      <c r="A13675" t="s">
        <v>53141</v>
      </c>
      <c r="B13675" t="s">
        <v>25456</v>
      </c>
      <c r="C13675" t="s">
        <v>13</v>
      </c>
      <c r="D13675" t="e">
        <f>생태학</f>
        <v>#NAME?</v>
      </c>
      <c r="E13675" t="s">
        <v>50096</v>
      </c>
      <c r="F13675" t="s">
        <v>16</v>
      </c>
      <c r="G13675" t="s">
        <v>91</v>
      </c>
      <c r="H13675">
        <v>0</v>
      </c>
      <c r="I13675">
        <v>0</v>
      </c>
      <c r="J13675">
        <v>0</v>
      </c>
      <c r="K13675" t="s">
        <v>53142</v>
      </c>
    </row>
    <row r="13676" spans="1:11" x14ac:dyDescent="0.3">
      <c r="A13676" t="s">
        <v>53143</v>
      </c>
      <c r="C13676" t="s">
        <v>13</v>
      </c>
      <c r="D13676" t="s">
        <v>53144</v>
      </c>
      <c r="E13676" t="s">
        <v>50096</v>
      </c>
      <c r="F13676" t="s">
        <v>16</v>
      </c>
      <c r="G13676" t="s">
        <v>42</v>
      </c>
      <c r="H13676">
        <v>0</v>
      </c>
      <c r="I13676">
        <v>0</v>
      </c>
      <c r="J13676">
        <v>0</v>
      </c>
      <c r="K13676" t="s">
        <v>53145</v>
      </c>
    </row>
    <row r="13677" spans="1:11" x14ac:dyDescent="0.3">
      <c r="A13677" t="s">
        <v>53146</v>
      </c>
      <c r="B13677" t="s">
        <v>53147</v>
      </c>
      <c r="C13677" t="s">
        <v>13</v>
      </c>
      <c r="D13677" t="s">
        <v>53148</v>
      </c>
      <c r="E13677" t="s">
        <v>50096</v>
      </c>
      <c r="F13677" t="s">
        <v>16</v>
      </c>
      <c r="G13677" t="s">
        <v>8098</v>
      </c>
      <c r="H13677">
        <v>0</v>
      </c>
      <c r="I13677">
        <v>0</v>
      </c>
      <c r="J13677">
        <v>0</v>
      </c>
      <c r="K13677" t="s">
        <v>53149</v>
      </c>
    </row>
    <row r="13678" spans="1:11" x14ac:dyDescent="0.3">
      <c r="A13678" t="s">
        <v>53150</v>
      </c>
      <c r="C13678" t="s">
        <v>27</v>
      </c>
      <c r="D13678" t="s">
        <v>53151</v>
      </c>
      <c r="E13678" t="s">
        <v>53101</v>
      </c>
      <c r="F13678" t="s">
        <v>16</v>
      </c>
      <c r="G13678" t="s">
        <v>91</v>
      </c>
      <c r="H13678">
        <v>0</v>
      </c>
      <c r="I13678">
        <v>0</v>
      </c>
      <c r="J13678">
        <v>0</v>
      </c>
      <c r="K13678" t="s">
        <v>53152</v>
      </c>
    </row>
    <row r="13679" spans="1:11" x14ac:dyDescent="0.3">
      <c r="A13679" t="s">
        <v>53153</v>
      </c>
      <c r="B13679" t="s">
        <v>53154</v>
      </c>
      <c r="C13679" t="s">
        <v>27</v>
      </c>
      <c r="D13679" t="s">
        <v>53155</v>
      </c>
      <c r="E13679" t="s">
        <v>53101</v>
      </c>
      <c r="F13679" t="s">
        <v>16</v>
      </c>
      <c r="G13679" t="s">
        <v>15631</v>
      </c>
      <c r="H13679">
        <v>0</v>
      </c>
      <c r="I13679">
        <v>0</v>
      </c>
      <c r="J13679">
        <v>0</v>
      </c>
      <c r="K13679" t="s">
        <v>53156</v>
      </c>
    </row>
    <row r="13680" spans="1:11" x14ac:dyDescent="0.3">
      <c r="A13680" t="s">
        <v>53157</v>
      </c>
      <c r="B13680" t="s">
        <v>53158</v>
      </c>
      <c r="C13680" t="s">
        <v>20</v>
      </c>
      <c r="D13680" t="s">
        <v>53159</v>
      </c>
      <c r="E13680" t="s">
        <v>51965</v>
      </c>
      <c r="F13680" t="s">
        <v>6902</v>
      </c>
      <c r="G13680" t="s">
        <v>42</v>
      </c>
      <c r="H13680">
        <v>0</v>
      </c>
      <c r="I13680">
        <v>0</v>
      </c>
      <c r="J13680">
        <v>0</v>
      </c>
      <c r="K13680" t="s">
        <v>53160</v>
      </c>
    </row>
    <row r="13681" spans="1:11" x14ac:dyDescent="0.3">
      <c r="A13681" t="s">
        <v>53161</v>
      </c>
      <c r="B13681" t="s">
        <v>53162</v>
      </c>
      <c r="C13681" t="s">
        <v>20</v>
      </c>
      <c r="D13681" t="s">
        <v>53163</v>
      </c>
      <c r="E13681" t="s">
        <v>51965</v>
      </c>
      <c r="F13681" t="s">
        <v>16490</v>
      </c>
      <c r="G13681" t="s">
        <v>42</v>
      </c>
      <c r="H13681">
        <v>0</v>
      </c>
      <c r="I13681">
        <v>0</v>
      </c>
      <c r="J13681">
        <v>0</v>
      </c>
      <c r="K13681" t="s">
        <v>53164</v>
      </c>
    </row>
    <row r="13682" spans="1:11" x14ac:dyDescent="0.3">
      <c r="A13682" t="s">
        <v>53165</v>
      </c>
      <c r="B13682" t="s">
        <v>53166</v>
      </c>
      <c r="C13682" t="s">
        <v>20</v>
      </c>
      <c r="D13682" t="s">
        <v>53167</v>
      </c>
      <c r="E13682" t="s">
        <v>22</v>
      </c>
      <c r="F13682" t="s">
        <v>16</v>
      </c>
      <c r="G13682" t="s">
        <v>17259</v>
      </c>
      <c r="H13682">
        <v>0</v>
      </c>
      <c r="I13682">
        <v>0</v>
      </c>
      <c r="J13682">
        <v>0</v>
      </c>
      <c r="K13682" t="s">
        <v>53168</v>
      </c>
    </row>
    <row r="13683" spans="1:11" x14ac:dyDescent="0.3">
      <c r="A13683" t="s">
        <v>53169</v>
      </c>
      <c r="B13683" t="s">
        <v>53170</v>
      </c>
      <c r="C13683" t="s">
        <v>20</v>
      </c>
      <c r="D13683" t="s">
        <v>53171</v>
      </c>
      <c r="E13683" t="s">
        <v>51965</v>
      </c>
      <c r="F13683" t="s">
        <v>16</v>
      </c>
      <c r="G13683" t="s">
        <v>1162</v>
      </c>
      <c r="H13683">
        <v>0</v>
      </c>
      <c r="I13683">
        <v>0</v>
      </c>
      <c r="J13683">
        <v>0</v>
      </c>
      <c r="K13683" t="s">
        <v>53172</v>
      </c>
    </row>
    <row r="13684" spans="1:11" x14ac:dyDescent="0.3">
      <c r="A13684" t="s">
        <v>53173</v>
      </c>
      <c r="B13684" t="s">
        <v>53174</v>
      </c>
      <c r="C13684" t="s">
        <v>27</v>
      </c>
      <c r="D13684" t="s">
        <v>53175</v>
      </c>
      <c r="E13684" t="s">
        <v>53101</v>
      </c>
      <c r="F13684" t="s">
        <v>53176</v>
      </c>
      <c r="G13684" t="s">
        <v>42</v>
      </c>
      <c r="H13684">
        <v>0</v>
      </c>
      <c r="I13684">
        <v>0</v>
      </c>
      <c r="J13684">
        <v>0</v>
      </c>
      <c r="K13684" t="s">
        <v>53177</v>
      </c>
    </row>
    <row r="13685" spans="1:11" x14ac:dyDescent="0.3">
      <c r="A13685" t="s">
        <v>53178</v>
      </c>
      <c r="B13685" t="s">
        <v>53179</v>
      </c>
      <c r="C13685" t="s">
        <v>27</v>
      </c>
      <c r="D13685" t="s">
        <v>53180</v>
      </c>
      <c r="E13685" t="s">
        <v>53101</v>
      </c>
      <c r="F13685" t="s">
        <v>41</v>
      </c>
      <c r="G13685" t="s">
        <v>42</v>
      </c>
      <c r="H13685">
        <v>0</v>
      </c>
      <c r="I13685">
        <v>0</v>
      </c>
      <c r="J13685">
        <v>0</v>
      </c>
      <c r="K13685" t="s">
        <v>53181</v>
      </c>
    </row>
    <row r="13686" spans="1:11" x14ac:dyDescent="0.3">
      <c r="A13686" t="s">
        <v>53182</v>
      </c>
      <c r="B13686" t="s">
        <v>53183</v>
      </c>
      <c r="C13686" t="s">
        <v>27</v>
      </c>
      <c r="D13686" t="s">
        <v>53184</v>
      </c>
      <c r="E13686" t="s">
        <v>53101</v>
      </c>
      <c r="F13686" t="s">
        <v>10910</v>
      </c>
      <c r="G13686" t="s">
        <v>42</v>
      </c>
      <c r="H13686">
        <v>0</v>
      </c>
      <c r="I13686">
        <v>0</v>
      </c>
      <c r="J13686">
        <v>0</v>
      </c>
      <c r="K13686" t="s">
        <v>53185</v>
      </c>
    </row>
    <row r="13687" spans="1:11" x14ac:dyDescent="0.3">
      <c r="A13687" t="s">
        <v>53186</v>
      </c>
      <c r="B13687" t="s">
        <v>53187</v>
      </c>
      <c r="C13687" t="s">
        <v>27</v>
      </c>
      <c r="D13687" t="s">
        <v>53188</v>
      </c>
      <c r="E13687" t="s">
        <v>53101</v>
      </c>
      <c r="F13687" t="s">
        <v>41</v>
      </c>
      <c r="G13687" t="s">
        <v>42</v>
      </c>
      <c r="H13687">
        <v>0</v>
      </c>
      <c r="I13687">
        <v>0</v>
      </c>
      <c r="J13687">
        <v>0</v>
      </c>
      <c r="K13687" t="s">
        <v>53189</v>
      </c>
    </row>
    <row r="13688" spans="1:11" x14ac:dyDescent="0.3">
      <c r="A13688" t="s">
        <v>53190</v>
      </c>
      <c r="B13688" t="s">
        <v>53191</v>
      </c>
      <c r="C13688" t="s">
        <v>27</v>
      </c>
      <c r="D13688" t="s">
        <v>53192</v>
      </c>
      <c r="E13688" t="s">
        <v>53101</v>
      </c>
      <c r="F13688" t="s">
        <v>41</v>
      </c>
      <c r="G13688" t="s">
        <v>3598</v>
      </c>
      <c r="H13688">
        <v>0</v>
      </c>
      <c r="I13688">
        <v>0</v>
      </c>
      <c r="J13688">
        <v>0</v>
      </c>
      <c r="K13688" t="s">
        <v>53193</v>
      </c>
    </row>
    <row r="13689" spans="1:11" x14ac:dyDescent="0.3">
      <c r="A13689" t="s">
        <v>53194</v>
      </c>
      <c r="C13689" t="s">
        <v>27</v>
      </c>
      <c r="D13689" t="s">
        <v>53121</v>
      </c>
      <c r="E13689" t="s">
        <v>53101</v>
      </c>
      <c r="F13689" t="s">
        <v>10905</v>
      </c>
      <c r="G13689" t="s">
        <v>42</v>
      </c>
      <c r="H13689">
        <v>0</v>
      </c>
      <c r="I13689">
        <v>0</v>
      </c>
      <c r="J13689">
        <v>0</v>
      </c>
      <c r="K13689" t="s">
        <v>53195</v>
      </c>
    </row>
    <row r="13690" spans="1:11" x14ac:dyDescent="0.3">
      <c r="A13690" t="s">
        <v>53196</v>
      </c>
      <c r="B13690" t="s">
        <v>53197</v>
      </c>
      <c r="C13690" t="s">
        <v>27</v>
      </c>
      <c r="D13690" t="s">
        <v>53198</v>
      </c>
      <c r="E13690" t="s">
        <v>29</v>
      </c>
      <c r="F13690" t="s">
        <v>16</v>
      </c>
      <c r="G13690" t="s">
        <v>1496</v>
      </c>
      <c r="H13690">
        <v>0</v>
      </c>
      <c r="I13690">
        <v>0</v>
      </c>
      <c r="J13690">
        <v>0</v>
      </c>
      <c r="K13690" t="s">
        <v>53199</v>
      </c>
    </row>
    <row r="13691" spans="1:11" x14ac:dyDescent="0.3">
      <c r="A13691" t="s">
        <v>53200</v>
      </c>
      <c r="B13691" t="s">
        <v>53201</v>
      </c>
      <c r="C13691" t="s">
        <v>27</v>
      </c>
      <c r="D13691" t="s">
        <v>53202</v>
      </c>
      <c r="E13691" t="s">
        <v>53101</v>
      </c>
      <c r="F13691" t="s">
        <v>16</v>
      </c>
      <c r="G13691" t="s">
        <v>15809</v>
      </c>
      <c r="H13691">
        <v>0</v>
      </c>
      <c r="I13691">
        <v>0</v>
      </c>
      <c r="J13691">
        <v>0</v>
      </c>
      <c r="K13691" t="s">
        <v>53203</v>
      </c>
    </row>
    <row r="13692" spans="1:11" x14ac:dyDescent="0.3">
      <c r="A13692" t="s">
        <v>53204</v>
      </c>
      <c r="B13692" t="s">
        <v>53205</v>
      </c>
      <c r="C13692" t="s">
        <v>27</v>
      </c>
      <c r="D13692" t="s">
        <v>53206</v>
      </c>
      <c r="E13692" t="s">
        <v>53101</v>
      </c>
      <c r="F13692" t="s">
        <v>16</v>
      </c>
      <c r="G13692" t="s">
        <v>25066</v>
      </c>
      <c r="H13692">
        <v>0</v>
      </c>
      <c r="I13692">
        <v>0</v>
      </c>
      <c r="J13692">
        <v>0</v>
      </c>
      <c r="K13692" t="s">
        <v>53207</v>
      </c>
    </row>
    <row r="13693" spans="1:11" x14ac:dyDescent="0.3">
      <c r="A13693" t="s">
        <v>53208</v>
      </c>
      <c r="B13693" t="s">
        <v>53209</v>
      </c>
      <c r="C13693" t="s">
        <v>558</v>
      </c>
      <c r="D13693" t="s">
        <v>53210</v>
      </c>
      <c r="E13693" t="s">
        <v>32599</v>
      </c>
      <c r="F13693" t="s">
        <v>16</v>
      </c>
      <c r="G13693" t="s">
        <v>14681</v>
      </c>
      <c r="H13693">
        <v>0</v>
      </c>
      <c r="I13693">
        <v>0</v>
      </c>
      <c r="J13693">
        <v>0</v>
      </c>
      <c r="K13693" t="s">
        <v>53211</v>
      </c>
    </row>
    <row r="13694" spans="1:11" x14ac:dyDescent="0.3">
      <c r="A13694" t="s">
        <v>53212</v>
      </c>
      <c r="B13694" t="s">
        <v>53213</v>
      </c>
      <c r="C13694" t="s">
        <v>27</v>
      </c>
      <c r="D13694" t="s">
        <v>53214</v>
      </c>
      <c r="E13694" t="s">
        <v>53101</v>
      </c>
      <c r="F13694" t="s">
        <v>16</v>
      </c>
      <c r="G13694" t="s">
        <v>7414</v>
      </c>
      <c r="H13694">
        <v>0</v>
      </c>
      <c r="I13694">
        <v>0</v>
      </c>
      <c r="J13694">
        <v>0</v>
      </c>
      <c r="K13694" t="s">
        <v>53215</v>
      </c>
    </row>
    <row r="13695" spans="1:11" x14ac:dyDescent="0.3">
      <c r="A13695" t="s">
        <v>53216</v>
      </c>
      <c r="B13695" t="s">
        <v>53217</v>
      </c>
      <c r="C13695" t="s">
        <v>27</v>
      </c>
      <c r="D13695" t="s">
        <v>53218</v>
      </c>
      <c r="E13695" t="s">
        <v>53101</v>
      </c>
      <c r="F13695" t="s">
        <v>16</v>
      </c>
      <c r="G13695" t="s">
        <v>38381</v>
      </c>
      <c r="H13695">
        <v>0</v>
      </c>
      <c r="I13695">
        <v>0</v>
      </c>
      <c r="J13695">
        <v>0</v>
      </c>
      <c r="K13695" t="s">
        <v>53219</v>
      </c>
    </row>
    <row r="13696" spans="1:11" x14ac:dyDescent="0.3">
      <c r="A13696" t="s">
        <v>53220</v>
      </c>
      <c r="B13696" t="s">
        <v>53221</v>
      </c>
      <c r="C13696" t="s">
        <v>27</v>
      </c>
      <c r="D13696" t="s">
        <v>53222</v>
      </c>
      <c r="E13696" t="s">
        <v>53101</v>
      </c>
      <c r="F13696" t="s">
        <v>1110</v>
      </c>
      <c r="G13696" t="s">
        <v>2189</v>
      </c>
      <c r="H13696">
        <v>0</v>
      </c>
      <c r="I13696">
        <v>0</v>
      </c>
      <c r="J13696">
        <v>0</v>
      </c>
      <c r="K13696" t="s">
        <v>53223</v>
      </c>
    </row>
    <row r="13697" spans="1:11" x14ac:dyDescent="0.3">
      <c r="A13697" t="s">
        <v>53224</v>
      </c>
      <c r="B13697" t="s">
        <v>53225</v>
      </c>
      <c r="C13697" t="s">
        <v>27</v>
      </c>
      <c r="D13697" t="s">
        <v>53226</v>
      </c>
      <c r="E13697" t="s">
        <v>53101</v>
      </c>
      <c r="F13697" t="s">
        <v>41</v>
      </c>
      <c r="G13697" t="s">
        <v>42</v>
      </c>
      <c r="H13697">
        <v>0</v>
      </c>
      <c r="I13697">
        <v>0</v>
      </c>
      <c r="J13697">
        <v>0</v>
      </c>
      <c r="K13697" t="s">
        <v>53227</v>
      </c>
    </row>
    <row r="13698" spans="1:11" x14ac:dyDescent="0.3">
      <c r="A13698" t="s">
        <v>53228</v>
      </c>
      <c r="B13698" t="s">
        <v>53229</v>
      </c>
      <c r="C13698" t="s">
        <v>27</v>
      </c>
      <c r="D13698" t="s">
        <v>53230</v>
      </c>
      <c r="E13698" t="s">
        <v>53101</v>
      </c>
      <c r="F13698" t="s">
        <v>16</v>
      </c>
      <c r="G13698" t="s">
        <v>18639</v>
      </c>
      <c r="H13698">
        <v>0</v>
      </c>
      <c r="I13698">
        <v>0</v>
      </c>
      <c r="J13698">
        <v>0</v>
      </c>
      <c r="K13698" t="s">
        <v>53231</v>
      </c>
    </row>
    <row r="13699" spans="1:11" x14ac:dyDescent="0.3">
      <c r="A13699" t="s">
        <v>53232</v>
      </c>
      <c r="B13699" t="s">
        <v>53233</v>
      </c>
      <c r="C13699" t="s">
        <v>558</v>
      </c>
      <c r="D13699" t="s">
        <v>53234</v>
      </c>
      <c r="E13699" t="s">
        <v>1122</v>
      </c>
      <c r="F13699" t="s">
        <v>2703</v>
      </c>
      <c r="G13699" t="s">
        <v>42</v>
      </c>
      <c r="H13699">
        <v>0</v>
      </c>
      <c r="I13699">
        <v>0</v>
      </c>
      <c r="J13699">
        <v>0</v>
      </c>
      <c r="K13699" t="s">
        <v>53235</v>
      </c>
    </row>
    <row r="13700" spans="1:11" x14ac:dyDescent="0.3">
      <c r="A13700" t="s">
        <v>53236</v>
      </c>
      <c r="B13700" t="s">
        <v>53237</v>
      </c>
      <c r="C13700" t="s">
        <v>20</v>
      </c>
      <c r="D13700" t="s">
        <v>53238</v>
      </c>
      <c r="E13700" t="s">
        <v>51965</v>
      </c>
      <c r="F13700" t="s">
        <v>71</v>
      </c>
      <c r="G13700" t="s">
        <v>42</v>
      </c>
      <c r="H13700">
        <v>0</v>
      </c>
      <c r="I13700">
        <v>0</v>
      </c>
      <c r="J13700">
        <v>0</v>
      </c>
      <c r="K13700" t="s">
        <v>53239</v>
      </c>
    </row>
    <row r="13701" spans="1:11" x14ac:dyDescent="0.3">
      <c r="A13701" t="s">
        <v>53240</v>
      </c>
      <c r="B13701" t="s">
        <v>53241</v>
      </c>
      <c r="C13701" t="s">
        <v>558</v>
      </c>
      <c r="D13701" t="s">
        <v>53242</v>
      </c>
      <c r="E13701" t="s">
        <v>32599</v>
      </c>
      <c r="F13701" t="s">
        <v>41</v>
      </c>
      <c r="G13701" t="s">
        <v>42</v>
      </c>
      <c r="H13701">
        <v>0</v>
      </c>
      <c r="I13701">
        <v>0</v>
      </c>
      <c r="J13701">
        <v>0</v>
      </c>
      <c r="K13701" t="s">
        <v>53243</v>
      </c>
    </row>
    <row r="13702" spans="1:11" x14ac:dyDescent="0.3">
      <c r="A13702" t="s">
        <v>53244</v>
      </c>
      <c r="B13702" t="s">
        <v>53245</v>
      </c>
      <c r="C13702" t="s">
        <v>27</v>
      </c>
      <c r="D13702" t="s">
        <v>53246</v>
      </c>
      <c r="E13702" t="s">
        <v>53101</v>
      </c>
      <c r="F13702" t="s">
        <v>41</v>
      </c>
      <c r="G13702" t="s">
        <v>42</v>
      </c>
      <c r="H13702">
        <v>0</v>
      </c>
      <c r="I13702">
        <v>0</v>
      </c>
      <c r="J13702">
        <v>0</v>
      </c>
      <c r="K13702" t="s">
        <v>53247</v>
      </c>
    </row>
    <row r="13703" spans="1:11" x14ac:dyDescent="0.3">
      <c r="A13703" t="s">
        <v>53248</v>
      </c>
      <c r="B13703" t="s">
        <v>53249</v>
      </c>
      <c r="C13703" t="s">
        <v>27</v>
      </c>
      <c r="D13703" t="s">
        <v>53250</v>
      </c>
      <c r="E13703" t="s">
        <v>53101</v>
      </c>
      <c r="F13703" t="s">
        <v>955</v>
      </c>
      <c r="G13703" t="s">
        <v>42</v>
      </c>
      <c r="H13703">
        <v>0</v>
      </c>
      <c r="I13703">
        <v>0</v>
      </c>
      <c r="J13703">
        <v>0</v>
      </c>
      <c r="K13703" t="s">
        <v>53251</v>
      </c>
    </row>
    <row r="13704" spans="1:11" x14ac:dyDescent="0.3">
      <c r="A13704" t="s">
        <v>53252</v>
      </c>
      <c r="B13704" t="s">
        <v>53253</v>
      </c>
      <c r="C13704" t="s">
        <v>558</v>
      </c>
      <c r="D13704" t="s">
        <v>53254</v>
      </c>
      <c r="E13704" t="s">
        <v>32599</v>
      </c>
      <c r="F13704" t="s">
        <v>41</v>
      </c>
      <c r="G13704" t="s">
        <v>42</v>
      </c>
      <c r="H13704">
        <v>0</v>
      </c>
      <c r="I13704">
        <v>0</v>
      </c>
      <c r="J13704">
        <v>0</v>
      </c>
      <c r="K13704" t="s">
        <v>53255</v>
      </c>
    </row>
    <row r="13705" spans="1:11" x14ac:dyDescent="0.3">
      <c r="A13705" t="s">
        <v>53256</v>
      </c>
      <c r="B13705" t="s">
        <v>53257</v>
      </c>
      <c r="C13705" t="s">
        <v>558</v>
      </c>
      <c r="D13705" t="s">
        <v>53258</v>
      </c>
      <c r="E13705" t="s">
        <v>1462</v>
      </c>
      <c r="F13705" t="s">
        <v>2036</v>
      </c>
      <c r="G13705" t="s">
        <v>42</v>
      </c>
      <c r="H13705">
        <v>0</v>
      </c>
      <c r="I13705">
        <v>0</v>
      </c>
      <c r="J13705">
        <v>0</v>
      </c>
      <c r="K13705" t="s">
        <v>53259</v>
      </c>
    </row>
    <row r="13706" spans="1:11" x14ac:dyDescent="0.3">
      <c r="A13706" t="s">
        <v>53260</v>
      </c>
      <c r="B13706" t="s">
        <v>53261</v>
      </c>
      <c r="C13706" t="s">
        <v>558</v>
      </c>
      <c r="D13706" t="s">
        <v>53262</v>
      </c>
      <c r="E13706" t="s">
        <v>1462</v>
      </c>
      <c r="F13706" t="s">
        <v>1662</v>
      </c>
      <c r="G13706" t="s">
        <v>42</v>
      </c>
      <c r="H13706">
        <v>0</v>
      </c>
      <c r="I13706">
        <v>0</v>
      </c>
      <c r="J13706">
        <v>0</v>
      </c>
      <c r="K13706" t="s">
        <v>53263</v>
      </c>
    </row>
    <row r="13707" spans="1:11" x14ac:dyDescent="0.3">
      <c r="A13707" t="s">
        <v>53264</v>
      </c>
      <c r="B13707" t="s">
        <v>53265</v>
      </c>
      <c r="C13707" t="s">
        <v>558</v>
      </c>
      <c r="D13707" t="s">
        <v>53266</v>
      </c>
      <c r="E13707" t="s">
        <v>1462</v>
      </c>
      <c r="F13707" t="s">
        <v>12955</v>
      </c>
      <c r="G13707" t="s">
        <v>42</v>
      </c>
      <c r="H13707">
        <v>0</v>
      </c>
      <c r="I13707">
        <v>0</v>
      </c>
      <c r="J13707">
        <v>0</v>
      </c>
      <c r="K13707" t="s">
        <v>53267</v>
      </c>
    </row>
    <row r="13708" spans="1:11" x14ac:dyDescent="0.3">
      <c r="A13708" t="s">
        <v>53268</v>
      </c>
      <c r="B13708" t="s">
        <v>53269</v>
      </c>
      <c r="C13708" t="s">
        <v>27</v>
      </c>
      <c r="D13708" t="s">
        <v>53270</v>
      </c>
      <c r="E13708" t="s">
        <v>29</v>
      </c>
      <c r="F13708" t="s">
        <v>16</v>
      </c>
      <c r="G13708" t="s">
        <v>96</v>
      </c>
      <c r="H13708">
        <v>0</v>
      </c>
      <c r="I13708">
        <v>0</v>
      </c>
      <c r="J13708">
        <v>0</v>
      </c>
      <c r="K13708" t="s">
        <v>53271</v>
      </c>
    </row>
    <row r="13709" spans="1:11" x14ac:dyDescent="0.3">
      <c r="A13709" t="s">
        <v>53272</v>
      </c>
      <c r="B13709" t="s">
        <v>53273</v>
      </c>
      <c r="C13709" t="s">
        <v>558</v>
      </c>
      <c r="D13709" t="s">
        <v>53274</v>
      </c>
      <c r="E13709" t="s">
        <v>1462</v>
      </c>
      <c r="F13709" t="s">
        <v>1674</v>
      </c>
      <c r="G13709" t="s">
        <v>42</v>
      </c>
      <c r="H13709">
        <v>0</v>
      </c>
      <c r="I13709">
        <v>0</v>
      </c>
      <c r="J13709">
        <v>0</v>
      </c>
      <c r="K13709" t="s">
        <v>53275</v>
      </c>
    </row>
    <row r="13710" spans="1:11" x14ac:dyDescent="0.3">
      <c r="A13710" t="s">
        <v>53276</v>
      </c>
      <c r="B13710" t="s">
        <v>53277</v>
      </c>
      <c r="C13710" t="s">
        <v>558</v>
      </c>
      <c r="D13710" t="s">
        <v>53278</v>
      </c>
      <c r="E13710" t="s">
        <v>1462</v>
      </c>
      <c r="F13710" t="s">
        <v>11510</v>
      </c>
      <c r="G13710" t="s">
        <v>6873</v>
      </c>
      <c r="H13710">
        <v>0</v>
      </c>
      <c r="I13710">
        <v>0</v>
      </c>
      <c r="J13710">
        <v>0</v>
      </c>
      <c r="K13710" t="s">
        <v>53279</v>
      </c>
    </row>
    <row r="13711" spans="1:11" x14ac:dyDescent="0.3">
      <c r="A13711" t="s">
        <v>53280</v>
      </c>
      <c r="B13711" t="s">
        <v>53281</v>
      </c>
      <c r="C13711" t="s">
        <v>558</v>
      </c>
      <c r="D13711" t="s">
        <v>53282</v>
      </c>
      <c r="E13711" t="s">
        <v>1462</v>
      </c>
      <c r="F13711" t="s">
        <v>53283</v>
      </c>
      <c r="G13711" t="s">
        <v>42</v>
      </c>
      <c r="H13711">
        <v>0</v>
      </c>
      <c r="I13711">
        <v>0</v>
      </c>
      <c r="J13711">
        <v>0</v>
      </c>
      <c r="K13711" t="s">
        <v>53284</v>
      </c>
    </row>
    <row r="13712" spans="1:11" x14ac:dyDescent="0.3">
      <c r="A13712" t="s">
        <v>53285</v>
      </c>
      <c r="B13712" t="s">
        <v>53286</v>
      </c>
      <c r="C13712" t="s">
        <v>27</v>
      </c>
      <c r="D13712" t="s">
        <v>53287</v>
      </c>
      <c r="E13712" t="s">
        <v>53101</v>
      </c>
      <c r="F13712" t="s">
        <v>11361</v>
      </c>
      <c r="G13712" t="s">
        <v>42</v>
      </c>
      <c r="H13712">
        <v>0</v>
      </c>
      <c r="I13712">
        <v>0</v>
      </c>
      <c r="J13712">
        <v>0</v>
      </c>
      <c r="K13712" t="s">
        <v>53288</v>
      </c>
    </row>
    <row r="13713" spans="1:11" x14ac:dyDescent="0.3">
      <c r="A13713" t="s">
        <v>53289</v>
      </c>
      <c r="B13713" t="s">
        <v>53290</v>
      </c>
      <c r="C13713" t="s">
        <v>27</v>
      </c>
      <c r="D13713" t="s">
        <v>53291</v>
      </c>
      <c r="E13713" t="s">
        <v>53101</v>
      </c>
      <c r="F13713" t="s">
        <v>41</v>
      </c>
      <c r="G13713" t="s">
        <v>42</v>
      </c>
      <c r="H13713">
        <v>0</v>
      </c>
      <c r="I13713">
        <v>0</v>
      </c>
      <c r="J13713">
        <v>0</v>
      </c>
      <c r="K13713" t="s">
        <v>53292</v>
      </c>
    </row>
    <row r="13714" spans="1:11" x14ac:dyDescent="0.3">
      <c r="A13714" t="s">
        <v>53293</v>
      </c>
      <c r="B13714" t="s">
        <v>53294</v>
      </c>
      <c r="C13714" t="s">
        <v>27</v>
      </c>
      <c r="D13714" t="s">
        <v>53295</v>
      </c>
      <c r="E13714" t="s">
        <v>53101</v>
      </c>
      <c r="F13714" t="s">
        <v>41</v>
      </c>
      <c r="G13714" t="s">
        <v>42</v>
      </c>
      <c r="H13714">
        <v>0</v>
      </c>
      <c r="I13714">
        <v>0</v>
      </c>
      <c r="J13714">
        <v>0</v>
      </c>
      <c r="K13714" t="s">
        <v>53296</v>
      </c>
    </row>
    <row r="13715" spans="1:11" x14ac:dyDescent="0.3">
      <c r="A13715" t="s">
        <v>53297</v>
      </c>
      <c r="C13715" t="s">
        <v>27</v>
      </c>
      <c r="D13715" t="s">
        <v>53298</v>
      </c>
      <c r="E13715" t="s">
        <v>53101</v>
      </c>
      <c r="F13715" t="s">
        <v>15881</v>
      </c>
      <c r="G13715" t="s">
        <v>42</v>
      </c>
      <c r="H13715">
        <v>0</v>
      </c>
      <c r="I13715">
        <v>0</v>
      </c>
      <c r="J13715">
        <v>0</v>
      </c>
      <c r="K13715" t="s">
        <v>53299</v>
      </c>
    </row>
    <row r="13716" spans="1:11" x14ac:dyDescent="0.3">
      <c r="A13716" t="s">
        <v>53300</v>
      </c>
      <c r="B13716" t="s">
        <v>53301</v>
      </c>
      <c r="C13716" t="s">
        <v>27</v>
      </c>
      <c r="D13716" t="s">
        <v>53302</v>
      </c>
      <c r="E13716" t="s">
        <v>53101</v>
      </c>
      <c r="F13716" t="s">
        <v>41</v>
      </c>
      <c r="G13716" t="s">
        <v>42</v>
      </c>
      <c r="H13716">
        <v>0</v>
      </c>
      <c r="I13716">
        <v>0</v>
      </c>
      <c r="J13716">
        <v>0</v>
      </c>
      <c r="K13716" t="s">
        <v>53303</v>
      </c>
    </row>
    <row r="13717" spans="1:11" x14ac:dyDescent="0.3">
      <c r="A13717" t="s">
        <v>53304</v>
      </c>
      <c r="B13717" t="s">
        <v>53305</v>
      </c>
      <c r="C13717" t="s">
        <v>27</v>
      </c>
      <c r="D13717" t="s">
        <v>53306</v>
      </c>
      <c r="E13717" t="s">
        <v>29</v>
      </c>
      <c r="F13717" t="s">
        <v>41</v>
      </c>
      <c r="G13717" t="s">
        <v>42</v>
      </c>
      <c r="H13717">
        <v>0</v>
      </c>
      <c r="I13717">
        <v>0</v>
      </c>
      <c r="J13717">
        <v>0</v>
      </c>
      <c r="K13717" t="s">
        <v>53307</v>
      </c>
    </row>
    <row r="13718" spans="1:11" x14ac:dyDescent="0.3">
      <c r="A13718" t="s">
        <v>53308</v>
      </c>
      <c r="B13718" t="s">
        <v>53309</v>
      </c>
      <c r="C13718" t="s">
        <v>27</v>
      </c>
      <c r="D13718" t="s">
        <v>53310</v>
      </c>
      <c r="E13718" t="s">
        <v>53101</v>
      </c>
      <c r="F13718" t="s">
        <v>41</v>
      </c>
      <c r="G13718" t="s">
        <v>42</v>
      </c>
      <c r="H13718">
        <v>0</v>
      </c>
      <c r="I13718">
        <v>0</v>
      </c>
      <c r="J13718">
        <v>0</v>
      </c>
      <c r="K13718" t="s">
        <v>53311</v>
      </c>
    </row>
    <row r="13719" spans="1:11" x14ac:dyDescent="0.3">
      <c r="A13719" t="s">
        <v>53312</v>
      </c>
      <c r="B13719" t="s">
        <v>53313</v>
      </c>
      <c r="C13719" t="s">
        <v>558</v>
      </c>
      <c r="D13719" t="s">
        <v>53314</v>
      </c>
      <c r="E13719" t="s">
        <v>32599</v>
      </c>
      <c r="F13719" t="s">
        <v>16</v>
      </c>
      <c r="G13719" t="s">
        <v>53315</v>
      </c>
      <c r="H13719">
        <v>0</v>
      </c>
      <c r="I13719">
        <v>0</v>
      </c>
      <c r="J13719">
        <v>0</v>
      </c>
      <c r="K13719" t="s">
        <v>53316</v>
      </c>
    </row>
    <row r="13720" spans="1:11" x14ac:dyDescent="0.3">
      <c r="A13720" t="s">
        <v>53317</v>
      </c>
      <c r="C13720" t="s">
        <v>13</v>
      </c>
      <c r="D13720" t="s">
        <v>53318</v>
      </c>
      <c r="E13720" t="s">
        <v>50096</v>
      </c>
      <c r="F13720" t="s">
        <v>7529</v>
      </c>
      <c r="G13720" t="s">
        <v>42</v>
      </c>
      <c r="H13720">
        <v>0</v>
      </c>
      <c r="I13720">
        <v>0</v>
      </c>
      <c r="J13720">
        <v>0</v>
      </c>
      <c r="K13720" t="s">
        <v>53319</v>
      </c>
    </row>
    <row r="13721" spans="1:11" x14ac:dyDescent="0.3">
      <c r="A13721" t="s">
        <v>53320</v>
      </c>
      <c r="B13721" t="s">
        <v>53321</v>
      </c>
      <c r="C13721" t="s">
        <v>13</v>
      </c>
      <c r="D13721" t="s">
        <v>53322</v>
      </c>
      <c r="E13721" t="s">
        <v>50096</v>
      </c>
      <c r="F13721" t="s">
        <v>5583</v>
      </c>
      <c r="G13721" t="s">
        <v>42</v>
      </c>
      <c r="H13721">
        <v>0</v>
      </c>
      <c r="I13721">
        <v>0</v>
      </c>
      <c r="J13721">
        <v>0</v>
      </c>
      <c r="K13721" t="s">
        <v>53323</v>
      </c>
    </row>
    <row r="13722" spans="1:11" x14ac:dyDescent="0.3">
      <c r="A13722" t="s">
        <v>53324</v>
      </c>
      <c r="B13722" t="s">
        <v>34921</v>
      </c>
      <c r="C13722" t="s">
        <v>13</v>
      </c>
      <c r="D13722" t="s">
        <v>53325</v>
      </c>
      <c r="E13722" t="s">
        <v>50096</v>
      </c>
      <c r="F13722" t="s">
        <v>3322</v>
      </c>
      <c r="G13722" t="s">
        <v>42</v>
      </c>
      <c r="H13722">
        <v>0</v>
      </c>
      <c r="I13722">
        <v>0</v>
      </c>
      <c r="J13722">
        <v>0</v>
      </c>
      <c r="K13722" t="s">
        <v>53326</v>
      </c>
    </row>
    <row r="13723" spans="1:11" x14ac:dyDescent="0.3">
      <c r="A13723" t="s">
        <v>53327</v>
      </c>
      <c r="C13723" t="s">
        <v>27</v>
      </c>
      <c r="D13723" t="s">
        <v>53328</v>
      </c>
      <c r="E13723" t="s">
        <v>53101</v>
      </c>
      <c r="F13723" t="s">
        <v>41</v>
      </c>
      <c r="G13723" t="s">
        <v>42</v>
      </c>
      <c r="H13723">
        <v>0</v>
      </c>
      <c r="I13723">
        <v>0</v>
      </c>
      <c r="J13723">
        <v>0</v>
      </c>
      <c r="K13723" t="s">
        <v>53329</v>
      </c>
    </row>
    <row r="13724" spans="1:11" x14ac:dyDescent="0.3">
      <c r="A13724" t="s">
        <v>53330</v>
      </c>
      <c r="B13724" t="s">
        <v>53331</v>
      </c>
      <c r="C13724" t="s">
        <v>27</v>
      </c>
      <c r="D13724" t="s">
        <v>53332</v>
      </c>
      <c r="E13724" t="s">
        <v>53101</v>
      </c>
      <c r="F13724" t="s">
        <v>41</v>
      </c>
      <c r="G13724" t="s">
        <v>42</v>
      </c>
      <c r="H13724">
        <v>0</v>
      </c>
      <c r="I13724">
        <v>0</v>
      </c>
      <c r="J13724">
        <v>0</v>
      </c>
      <c r="K13724" t="s">
        <v>53333</v>
      </c>
    </row>
    <row r="13725" spans="1:11" x14ac:dyDescent="0.3">
      <c r="A13725" t="s">
        <v>53334</v>
      </c>
      <c r="B13725" t="s">
        <v>53335</v>
      </c>
      <c r="C13725" t="s">
        <v>27</v>
      </c>
      <c r="D13725" t="s">
        <v>53336</v>
      </c>
      <c r="E13725" t="s">
        <v>29</v>
      </c>
      <c r="F13725" t="s">
        <v>16</v>
      </c>
      <c r="G13725" t="s">
        <v>4754</v>
      </c>
      <c r="H13725">
        <v>0</v>
      </c>
      <c r="I13725">
        <v>0</v>
      </c>
      <c r="J13725">
        <v>0</v>
      </c>
      <c r="K13725" t="s">
        <v>53337</v>
      </c>
    </row>
    <row r="13726" spans="1:11" x14ac:dyDescent="0.3">
      <c r="A13726" t="s">
        <v>53338</v>
      </c>
      <c r="B13726" t="s">
        <v>53339</v>
      </c>
      <c r="C13726" t="s">
        <v>20</v>
      </c>
      <c r="D13726" t="s">
        <v>53340</v>
      </c>
      <c r="E13726" t="s">
        <v>51965</v>
      </c>
      <c r="F13726" t="s">
        <v>14447</v>
      </c>
      <c r="G13726" t="s">
        <v>42</v>
      </c>
      <c r="H13726">
        <v>0</v>
      </c>
      <c r="I13726">
        <v>0</v>
      </c>
      <c r="J13726">
        <v>0</v>
      </c>
      <c r="K13726" t="s">
        <v>53341</v>
      </c>
    </row>
    <row r="13727" spans="1:11" x14ac:dyDescent="0.3">
      <c r="A13727" t="s">
        <v>53342</v>
      </c>
      <c r="B13727" t="s">
        <v>53343</v>
      </c>
      <c r="C13727" t="s">
        <v>20</v>
      </c>
      <c r="D13727" t="s">
        <v>53344</v>
      </c>
      <c r="E13727" t="s">
        <v>51965</v>
      </c>
      <c r="F13727" t="s">
        <v>1527</v>
      </c>
      <c r="G13727" t="s">
        <v>42</v>
      </c>
      <c r="H13727">
        <v>0</v>
      </c>
      <c r="I13727">
        <v>0</v>
      </c>
      <c r="J13727">
        <v>0</v>
      </c>
      <c r="K13727" t="s">
        <v>53345</v>
      </c>
    </row>
    <row r="13728" spans="1:11" x14ac:dyDescent="0.3">
      <c r="A13728" t="s">
        <v>53346</v>
      </c>
      <c r="B13728" t="s">
        <v>53347</v>
      </c>
      <c r="C13728" t="s">
        <v>27</v>
      </c>
      <c r="D13728" t="s">
        <v>53348</v>
      </c>
      <c r="E13728" t="s">
        <v>53101</v>
      </c>
      <c r="F13728" t="s">
        <v>1590</v>
      </c>
      <c r="G13728" t="s">
        <v>42</v>
      </c>
      <c r="H13728">
        <v>0</v>
      </c>
      <c r="I13728">
        <v>0</v>
      </c>
      <c r="J13728">
        <v>0</v>
      </c>
      <c r="K13728" t="s">
        <v>53349</v>
      </c>
    </row>
    <row r="13729" spans="1:11" x14ac:dyDescent="0.3">
      <c r="A13729" t="s">
        <v>53350</v>
      </c>
      <c r="B13729" t="s">
        <v>53351</v>
      </c>
      <c r="C13729" t="s">
        <v>27</v>
      </c>
      <c r="D13729" t="s">
        <v>53352</v>
      </c>
      <c r="E13729" t="s">
        <v>53101</v>
      </c>
      <c r="F13729" t="s">
        <v>16</v>
      </c>
      <c r="G13729" t="s">
        <v>3244</v>
      </c>
      <c r="H13729">
        <v>0</v>
      </c>
      <c r="I13729">
        <v>0</v>
      </c>
      <c r="J13729">
        <v>0</v>
      </c>
      <c r="K13729" t="s">
        <v>53353</v>
      </c>
    </row>
    <row r="13730" spans="1:11" x14ac:dyDescent="0.3">
      <c r="A13730" t="s">
        <v>53354</v>
      </c>
      <c r="B13730" t="s">
        <v>53355</v>
      </c>
      <c r="C13730" t="s">
        <v>27</v>
      </c>
      <c r="D13730" t="s">
        <v>53356</v>
      </c>
      <c r="E13730" t="s">
        <v>53101</v>
      </c>
      <c r="F13730" t="s">
        <v>16</v>
      </c>
      <c r="G13730" t="s">
        <v>4754</v>
      </c>
      <c r="H13730">
        <v>0</v>
      </c>
      <c r="I13730">
        <v>0</v>
      </c>
      <c r="J13730">
        <v>0</v>
      </c>
      <c r="K13730" t="s">
        <v>53357</v>
      </c>
    </row>
    <row r="13731" spans="1:11" x14ac:dyDescent="0.3">
      <c r="A13731" t="s">
        <v>53358</v>
      </c>
      <c r="B13731" t="s">
        <v>53359</v>
      </c>
      <c r="C13731" t="s">
        <v>27</v>
      </c>
      <c r="D13731" t="s">
        <v>53360</v>
      </c>
      <c r="E13731" t="s">
        <v>53101</v>
      </c>
      <c r="F13731" t="s">
        <v>16</v>
      </c>
      <c r="G13731" t="s">
        <v>2960</v>
      </c>
      <c r="H13731">
        <v>0</v>
      </c>
      <c r="I13731">
        <v>0</v>
      </c>
      <c r="J13731">
        <v>0</v>
      </c>
      <c r="K13731" t="s">
        <v>53361</v>
      </c>
    </row>
    <row r="13732" spans="1:11" x14ac:dyDescent="0.3">
      <c r="A13732" t="s">
        <v>53362</v>
      </c>
      <c r="B13732" t="s">
        <v>53363</v>
      </c>
      <c r="C13732" t="s">
        <v>558</v>
      </c>
      <c r="D13732" t="s">
        <v>53364</v>
      </c>
      <c r="E13732" t="s">
        <v>1692</v>
      </c>
      <c r="F13732" t="s">
        <v>1674</v>
      </c>
      <c r="G13732" t="s">
        <v>42</v>
      </c>
      <c r="H13732">
        <v>0</v>
      </c>
      <c r="I13732">
        <v>0</v>
      </c>
      <c r="J13732">
        <v>0</v>
      </c>
      <c r="K13732" t="s">
        <v>53365</v>
      </c>
    </row>
    <row r="13733" spans="1:11" x14ac:dyDescent="0.3">
      <c r="A13733" t="s">
        <v>53366</v>
      </c>
      <c r="B13733" t="s">
        <v>53367</v>
      </c>
      <c r="C13733" t="s">
        <v>27</v>
      </c>
      <c r="D13733" t="s">
        <v>53368</v>
      </c>
      <c r="E13733" t="s">
        <v>53101</v>
      </c>
      <c r="F13733" t="s">
        <v>16</v>
      </c>
      <c r="G13733" t="s">
        <v>53369</v>
      </c>
      <c r="H13733">
        <v>0</v>
      </c>
      <c r="I13733">
        <v>0</v>
      </c>
      <c r="J13733">
        <v>0</v>
      </c>
      <c r="K13733" t="s">
        <v>53370</v>
      </c>
    </row>
    <row r="13734" spans="1:11" x14ac:dyDescent="0.3">
      <c r="A13734" t="s">
        <v>53371</v>
      </c>
      <c r="B13734" t="s">
        <v>53372</v>
      </c>
      <c r="C13734" t="s">
        <v>13</v>
      </c>
      <c r="D13734" t="s">
        <v>53373</v>
      </c>
      <c r="E13734" t="s">
        <v>50096</v>
      </c>
      <c r="F13734" t="s">
        <v>16</v>
      </c>
      <c r="G13734" t="s">
        <v>2823</v>
      </c>
      <c r="H13734">
        <v>0</v>
      </c>
      <c r="I13734">
        <v>0</v>
      </c>
      <c r="J13734">
        <v>0</v>
      </c>
      <c r="K13734" t="s">
        <v>53374</v>
      </c>
    </row>
    <row r="13735" spans="1:11" x14ac:dyDescent="0.3">
      <c r="A13735" t="s">
        <v>53375</v>
      </c>
      <c r="C13735" t="s">
        <v>13</v>
      </c>
      <c r="D13735" t="s">
        <v>53376</v>
      </c>
      <c r="E13735" t="s">
        <v>50096</v>
      </c>
      <c r="F13735" t="s">
        <v>16</v>
      </c>
      <c r="G13735" t="s">
        <v>42</v>
      </c>
      <c r="H13735">
        <v>0</v>
      </c>
      <c r="I13735">
        <v>0</v>
      </c>
      <c r="J13735">
        <v>0</v>
      </c>
      <c r="K13735" t="s">
        <v>53377</v>
      </c>
    </row>
    <row r="13736" spans="1:11" x14ac:dyDescent="0.3">
      <c r="A13736" t="s">
        <v>53378</v>
      </c>
      <c r="B13736" t="s">
        <v>53379</v>
      </c>
      <c r="C13736" t="s">
        <v>13</v>
      </c>
      <c r="E13736" t="s">
        <v>50096</v>
      </c>
      <c r="F13736" t="s">
        <v>16</v>
      </c>
      <c r="G13736" t="s">
        <v>44926</v>
      </c>
      <c r="H13736">
        <v>0</v>
      </c>
      <c r="I13736">
        <v>0</v>
      </c>
      <c r="J13736">
        <v>0</v>
      </c>
      <c r="K13736" t="s">
        <v>53380</v>
      </c>
    </row>
    <row r="13737" spans="1:11" x14ac:dyDescent="0.3">
      <c r="A13737" t="s">
        <v>53381</v>
      </c>
      <c r="B13737" t="s">
        <v>53382</v>
      </c>
      <c r="C13737" t="s">
        <v>1159</v>
      </c>
      <c r="D13737" t="s">
        <v>53383</v>
      </c>
      <c r="E13737" t="s">
        <v>10552</v>
      </c>
      <c r="F13737" t="s">
        <v>16</v>
      </c>
      <c r="G13737" t="s">
        <v>3120</v>
      </c>
      <c r="H13737">
        <v>0</v>
      </c>
      <c r="I13737">
        <v>0</v>
      </c>
      <c r="J13737">
        <v>0</v>
      </c>
      <c r="K13737" t="s">
        <v>53384</v>
      </c>
    </row>
    <row r="13738" spans="1:11" x14ac:dyDescent="0.3">
      <c r="A13738" t="s">
        <v>53385</v>
      </c>
      <c r="B13738" t="s">
        <v>53386</v>
      </c>
      <c r="C13738" t="s">
        <v>27</v>
      </c>
      <c r="D13738" t="s">
        <v>53387</v>
      </c>
      <c r="E13738" t="s">
        <v>53101</v>
      </c>
      <c r="F13738" t="s">
        <v>16</v>
      </c>
      <c r="G13738" t="s">
        <v>2051</v>
      </c>
      <c r="H13738">
        <v>0</v>
      </c>
      <c r="I13738">
        <v>0</v>
      </c>
      <c r="J13738">
        <v>0</v>
      </c>
      <c r="K13738" t="s">
        <v>53388</v>
      </c>
    </row>
    <row r="13739" spans="1:11" x14ac:dyDescent="0.3">
      <c r="A13739" t="s">
        <v>53389</v>
      </c>
      <c r="B13739" t="s">
        <v>53390</v>
      </c>
      <c r="C13739" t="s">
        <v>13</v>
      </c>
      <c r="D13739" t="s">
        <v>53391</v>
      </c>
      <c r="E13739" t="s">
        <v>50096</v>
      </c>
      <c r="F13739" t="s">
        <v>16</v>
      </c>
      <c r="G13739" t="s">
        <v>8697</v>
      </c>
      <c r="H13739">
        <v>0</v>
      </c>
      <c r="I13739">
        <v>0</v>
      </c>
      <c r="J13739">
        <v>0</v>
      </c>
      <c r="K13739" t="s">
        <v>53392</v>
      </c>
    </row>
    <row r="13740" spans="1:11" x14ac:dyDescent="0.3">
      <c r="A13740" t="s">
        <v>53393</v>
      </c>
      <c r="B13740" t="s">
        <v>53394</v>
      </c>
      <c r="C13740" t="s">
        <v>20</v>
      </c>
      <c r="D13740" t="s">
        <v>53395</v>
      </c>
      <c r="E13740" t="s">
        <v>51965</v>
      </c>
      <c r="F13740" t="s">
        <v>16</v>
      </c>
      <c r="G13740" t="s">
        <v>10738</v>
      </c>
      <c r="H13740">
        <v>0</v>
      </c>
      <c r="I13740">
        <v>0</v>
      </c>
      <c r="J13740">
        <v>0</v>
      </c>
      <c r="K13740" t="s">
        <v>53396</v>
      </c>
    </row>
    <row r="13741" spans="1:11" x14ac:dyDescent="0.3">
      <c r="A13741" t="s">
        <v>53397</v>
      </c>
      <c r="B13741" t="s">
        <v>53398</v>
      </c>
      <c r="C13741" t="s">
        <v>27</v>
      </c>
      <c r="D13741" t="s">
        <v>53399</v>
      </c>
      <c r="E13741" t="s">
        <v>29</v>
      </c>
      <c r="F13741" t="s">
        <v>41</v>
      </c>
      <c r="G13741" t="s">
        <v>42</v>
      </c>
      <c r="H13741">
        <v>0</v>
      </c>
      <c r="I13741">
        <v>0</v>
      </c>
      <c r="J13741">
        <v>0</v>
      </c>
      <c r="K13741" t="s">
        <v>53400</v>
      </c>
    </row>
    <row r="13742" spans="1:11" x14ac:dyDescent="0.3">
      <c r="A13742" t="s">
        <v>53401</v>
      </c>
      <c r="B13742" t="s">
        <v>53402</v>
      </c>
      <c r="C13742" t="s">
        <v>558</v>
      </c>
      <c r="D13742" t="s">
        <v>53403</v>
      </c>
      <c r="E13742" t="s">
        <v>895</v>
      </c>
      <c r="F13742" t="s">
        <v>16</v>
      </c>
      <c r="G13742" t="s">
        <v>53404</v>
      </c>
      <c r="H13742">
        <v>0</v>
      </c>
      <c r="I13742">
        <v>0</v>
      </c>
      <c r="J13742">
        <v>0</v>
      </c>
      <c r="K13742" t="s">
        <v>53405</v>
      </c>
    </row>
    <row r="13743" spans="1:11" x14ac:dyDescent="0.3">
      <c r="A13743" t="s">
        <v>53406</v>
      </c>
      <c r="B13743" t="s">
        <v>53407</v>
      </c>
      <c r="C13743" t="s">
        <v>558</v>
      </c>
      <c r="D13743" t="s">
        <v>53408</v>
      </c>
      <c r="E13743" t="s">
        <v>895</v>
      </c>
      <c r="F13743" t="s">
        <v>16</v>
      </c>
      <c r="G13743" t="s">
        <v>14836</v>
      </c>
      <c r="H13743">
        <v>0</v>
      </c>
      <c r="I13743">
        <v>0</v>
      </c>
      <c r="J13743">
        <v>0</v>
      </c>
      <c r="K13743" t="s">
        <v>53409</v>
      </c>
    </row>
    <row r="13744" spans="1:11" x14ac:dyDescent="0.3">
      <c r="A13744" t="s">
        <v>53410</v>
      </c>
      <c r="B13744" t="s">
        <v>53411</v>
      </c>
      <c r="C13744" t="s">
        <v>13</v>
      </c>
      <c r="D13744" t="s">
        <v>53412</v>
      </c>
      <c r="E13744" t="s">
        <v>50096</v>
      </c>
      <c r="F13744" t="s">
        <v>16</v>
      </c>
      <c r="G13744" t="s">
        <v>53413</v>
      </c>
      <c r="H13744">
        <v>0</v>
      </c>
      <c r="I13744">
        <v>0</v>
      </c>
      <c r="J13744">
        <v>0</v>
      </c>
      <c r="K13744" t="s">
        <v>53414</v>
      </c>
    </row>
    <row r="13745" spans="1:11" x14ac:dyDescent="0.3">
      <c r="A13745" t="s">
        <v>53415</v>
      </c>
      <c r="C13745" t="s">
        <v>13</v>
      </c>
      <c r="D13745" t="s">
        <v>53416</v>
      </c>
      <c r="E13745" t="s">
        <v>50096</v>
      </c>
      <c r="F13745" t="s">
        <v>16</v>
      </c>
      <c r="G13745" t="s">
        <v>42</v>
      </c>
      <c r="H13745">
        <v>0</v>
      </c>
      <c r="I13745">
        <v>0</v>
      </c>
      <c r="J13745">
        <v>0</v>
      </c>
      <c r="K13745" t="s">
        <v>53417</v>
      </c>
    </row>
    <row r="13746" spans="1:11" x14ac:dyDescent="0.3">
      <c r="A13746" t="s">
        <v>53418</v>
      </c>
      <c r="B13746" t="s">
        <v>53419</v>
      </c>
      <c r="C13746" t="s">
        <v>20</v>
      </c>
      <c r="D13746" t="s">
        <v>53420</v>
      </c>
      <c r="E13746" t="s">
        <v>51965</v>
      </c>
      <c r="F13746" t="s">
        <v>16</v>
      </c>
      <c r="G13746" t="s">
        <v>11104</v>
      </c>
      <c r="H13746">
        <v>0</v>
      </c>
      <c r="I13746">
        <v>0</v>
      </c>
      <c r="J13746">
        <v>0</v>
      </c>
      <c r="K13746" t="s">
        <v>53421</v>
      </c>
    </row>
    <row r="13747" spans="1:11" x14ac:dyDescent="0.3">
      <c r="A13747" t="s">
        <v>53422</v>
      </c>
      <c r="B13747" t="s">
        <v>53423</v>
      </c>
      <c r="C13747" t="s">
        <v>466</v>
      </c>
      <c r="D13747" t="s">
        <v>53424</v>
      </c>
      <c r="E13747" t="s">
        <v>41948</v>
      </c>
      <c r="F13747" t="s">
        <v>16</v>
      </c>
      <c r="G13747" t="s">
        <v>756</v>
      </c>
      <c r="H13747">
        <v>0</v>
      </c>
      <c r="I13747">
        <v>0</v>
      </c>
      <c r="J13747">
        <v>0</v>
      </c>
      <c r="K13747" t="s">
        <v>53425</v>
      </c>
    </row>
    <row r="13748" spans="1:11" x14ac:dyDescent="0.3">
      <c r="A13748" t="s">
        <v>53426</v>
      </c>
      <c r="B13748" t="s">
        <v>53427</v>
      </c>
      <c r="C13748" t="s">
        <v>1159</v>
      </c>
      <c r="D13748" t="s">
        <v>53428</v>
      </c>
      <c r="E13748" t="s">
        <v>10552</v>
      </c>
      <c r="F13748" t="s">
        <v>16</v>
      </c>
      <c r="G13748" t="s">
        <v>12901</v>
      </c>
      <c r="H13748">
        <v>0</v>
      </c>
      <c r="I13748">
        <v>0</v>
      </c>
      <c r="J13748">
        <v>0</v>
      </c>
      <c r="K13748" t="s">
        <v>53429</v>
      </c>
    </row>
    <row r="13749" spans="1:11" x14ac:dyDescent="0.3">
      <c r="A13749" t="s">
        <v>53430</v>
      </c>
      <c r="B13749" t="s">
        <v>53431</v>
      </c>
      <c r="C13749" t="s">
        <v>1159</v>
      </c>
      <c r="D13749" t="s">
        <v>53432</v>
      </c>
      <c r="E13749" t="s">
        <v>10552</v>
      </c>
      <c r="F13749" t="s">
        <v>16</v>
      </c>
      <c r="G13749" t="s">
        <v>25779</v>
      </c>
      <c r="H13749">
        <v>0</v>
      </c>
      <c r="I13749">
        <v>0</v>
      </c>
      <c r="J13749">
        <v>0</v>
      </c>
      <c r="K13749" t="s">
        <v>53433</v>
      </c>
    </row>
    <row r="13750" spans="1:11" x14ac:dyDescent="0.3">
      <c r="A13750" t="s">
        <v>53434</v>
      </c>
      <c r="B13750" t="s">
        <v>53435</v>
      </c>
      <c r="C13750" t="s">
        <v>13</v>
      </c>
      <c r="D13750" t="s">
        <v>53436</v>
      </c>
      <c r="E13750" t="s">
        <v>50096</v>
      </c>
      <c r="F13750" t="s">
        <v>16</v>
      </c>
      <c r="G13750" t="s">
        <v>30981</v>
      </c>
      <c r="H13750">
        <v>0</v>
      </c>
      <c r="I13750">
        <v>0</v>
      </c>
      <c r="J13750">
        <v>0</v>
      </c>
      <c r="K13750" t="s">
        <v>53437</v>
      </c>
    </row>
    <row r="13751" spans="1:11" x14ac:dyDescent="0.3">
      <c r="A13751" t="s">
        <v>53438</v>
      </c>
      <c r="B13751" t="s">
        <v>53439</v>
      </c>
      <c r="C13751" t="s">
        <v>20</v>
      </c>
      <c r="D13751" t="s">
        <v>53440</v>
      </c>
      <c r="E13751" t="s">
        <v>22</v>
      </c>
      <c r="F13751" t="s">
        <v>16</v>
      </c>
      <c r="G13751" t="s">
        <v>23453</v>
      </c>
      <c r="H13751">
        <v>0</v>
      </c>
      <c r="I13751">
        <v>0</v>
      </c>
      <c r="J13751">
        <v>0</v>
      </c>
      <c r="K13751" t="s">
        <v>53441</v>
      </c>
    </row>
    <row r="13752" spans="1:11" x14ac:dyDescent="0.3">
      <c r="A13752" t="s">
        <v>53442</v>
      </c>
      <c r="B13752" t="s">
        <v>53443</v>
      </c>
      <c r="C13752" t="s">
        <v>13</v>
      </c>
      <c r="D13752" t="s">
        <v>53444</v>
      </c>
      <c r="E13752" t="s">
        <v>50096</v>
      </c>
      <c r="F13752" t="s">
        <v>16</v>
      </c>
      <c r="G13752" t="s">
        <v>24533</v>
      </c>
      <c r="H13752">
        <v>0</v>
      </c>
      <c r="I13752">
        <v>0</v>
      </c>
      <c r="J13752">
        <v>0</v>
      </c>
      <c r="K13752" t="s">
        <v>53445</v>
      </c>
    </row>
    <row r="13753" spans="1:11" x14ac:dyDescent="0.3">
      <c r="A13753" t="s">
        <v>53446</v>
      </c>
      <c r="B13753" t="s">
        <v>53447</v>
      </c>
      <c r="C13753" t="s">
        <v>27</v>
      </c>
      <c r="D13753" t="s">
        <v>53448</v>
      </c>
      <c r="E13753" t="s">
        <v>53101</v>
      </c>
      <c r="F13753" t="s">
        <v>41</v>
      </c>
      <c r="G13753" t="s">
        <v>42</v>
      </c>
      <c r="H13753">
        <v>0</v>
      </c>
      <c r="I13753">
        <v>0</v>
      </c>
      <c r="J13753">
        <v>0</v>
      </c>
      <c r="K13753" t="s">
        <v>53449</v>
      </c>
    </row>
    <row r="13754" spans="1:11" x14ac:dyDescent="0.3">
      <c r="A13754" t="s">
        <v>53450</v>
      </c>
      <c r="B13754" t="s">
        <v>53451</v>
      </c>
      <c r="C13754" t="s">
        <v>27</v>
      </c>
      <c r="D13754" t="s">
        <v>53452</v>
      </c>
      <c r="E13754" t="s">
        <v>53101</v>
      </c>
      <c r="F13754" t="s">
        <v>24112</v>
      </c>
      <c r="G13754" t="s">
        <v>42</v>
      </c>
      <c r="H13754">
        <v>0</v>
      </c>
      <c r="I13754">
        <v>0</v>
      </c>
      <c r="J13754">
        <v>0</v>
      </c>
      <c r="K13754" t="s">
        <v>53453</v>
      </c>
    </row>
    <row r="13755" spans="1:11" x14ac:dyDescent="0.3">
      <c r="A13755" t="s">
        <v>53454</v>
      </c>
      <c r="B13755" t="s">
        <v>53455</v>
      </c>
      <c r="C13755" t="s">
        <v>27</v>
      </c>
      <c r="D13755" t="s">
        <v>53456</v>
      </c>
      <c r="E13755" t="s">
        <v>53101</v>
      </c>
      <c r="F13755" t="s">
        <v>41</v>
      </c>
      <c r="G13755" t="s">
        <v>42</v>
      </c>
      <c r="H13755">
        <v>0</v>
      </c>
      <c r="I13755">
        <v>0</v>
      </c>
      <c r="J13755">
        <v>0</v>
      </c>
      <c r="K13755" t="s">
        <v>53457</v>
      </c>
    </row>
    <row r="13756" spans="1:11" x14ac:dyDescent="0.3">
      <c r="A13756" t="s">
        <v>53458</v>
      </c>
      <c r="B13756" t="s">
        <v>53459</v>
      </c>
      <c r="C13756" t="s">
        <v>13</v>
      </c>
      <c r="D13756" t="s">
        <v>53460</v>
      </c>
      <c r="E13756" t="s">
        <v>50096</v>
      </c>
      <c r="F13756" t="s">
        <v>16</v>
      </c>
      <c r="G13756" t="s">
        <v>1934</v>
      </c>
      <c r="H13756">
        <v>0</v>
      </c>
      <c r="I13756">
        <v>0</v>
      </c>
      <c r="J13756">
        <v>0</v>
      </c>
      <c r="K13756" t="s">
        <v>53461</v>
      </c>
    </row>
    <row r="13757" spans="1:11" x14ac:dyDescent="0.3">
      <c r="A13757" t="s">
        <v>53462</v>
      </c>
      <c r="B13757" t="s">
        <v>53463</v>
      </c>
      <c r="C13757" t="s">
        <v>13</v>
      </c>
      <c r="D13757" t="s">
        <v>53464</v>
      </c>
      <c r="E13757" t="s">
        <v>50096</v>
      </c>
      <c r="F13757" t="s">
        <v>11931</v>
      </c>
      <c r="G13757" t="s">
        <v>42</v>
      </c>
      <c r="H13757">
        <v>0</v>
      </c>
      <c r="I13757">
        <v>0</v>
      </c>
      <c r="J13757">
        <v>0</v>
      </c>
      <c r="K13757" t="s">
        <v>53465</v>
      </c>
    </row>
    <row r="13758" spans="1:11" x14ac:dyDescent="0.3">
      <c r="A13758" t="s">
        <v>53466</v>
      </c>
      <c r="B13758" t="s">
        <v>53467</v>
      </c>
      <c r="C13758" t="s">
        <v>27</v>
      </c>
      <c r="D13758" t="s">
        <v>53468</v>
      </c>
      <c r="E13758" t="s">
        <v>53101</v>
      </c>
      <c r="F13758" t="s">
        <v>41</v>
      </c>
      <c r="G13758" t="s">
        <v>42</v>
      </c>
      <c r="H13758">
        <v>0</v>
      </c>
      <c r="I13758">
        <v>0</v>
      </c>
      <c r="J13758">
        <v>0</v>
      </c>
      <c r="K13758" t="s">
        <v>53469</v>
      </c>
    </row>
    <row r="13759" spans="1:11" x14ac:dyDescent="0.3">
      <c r="A13759" t="s">
        <v>53470</v>
      </c>
      <c r="B13759" t="s">
        <v>53471</v>
      </c>
      <c r="C13759" t="s">
        <v>13</v>
      </c>
      <c r="D13759" t="s">
        <v>53472</v>
      </c>
      <c r="E13759" t="s">
        <v>50096</v>
      </c>
      <c r="F13759" t="s">
        <v>53473</v>
      </c>
      <c r="G13759" t="s">
        <v>42</v>
      </c>
      <c r="H13759">
        <v>0</v>
      </c>
      <c r="I13759">
        <v>0</v>
      </c>
      <c r="J13759">
        <v>0</v>
      </c>
      <c r="K13759" t="s">
        <v>53474</v>
      </c>
    </row>
    <row r="13760" spans="1:11" x14ac:dyDescent="0.3">
      <c r="A13760" t="s">
        <v>53475</v>
      </c>
      <c r="B13760" t="s">
        <v>53476</v>
      </c>
      <c r="C13760" t="s">
        <v>27</v>
      </c>
      <c r="D13760" t="s">
        <v>53477</v>
      </c>
      <c r="E13760" t="s">
        <v>53101</v>
      </c>
      <c r="F13760" t="s">
        <v>53478</v>
      </c>
      <c r="G13760" t="s">
        <v>42</v>
      </c>
      <c r="H13760">
        <v>0</v>
      </c>
      <c r="I13760">
        <v>0</v>
      </c>
      <c r="J13760">
        <v>0</v>
      </c>
      <c r="K13760" t="s">
        <v>53479</v>
      </c>
    </row>
    <row r="13761" spans="1:11" x14ac:dyDescent="0.3">
      <c r="A13761" t="s">
        <v>53480</v>
      </c>
      <c r="B13761" t="s">
        <v>53481</v>
      </c>
      <c r="C13761" t="s">
        <v>20</v>
      </c>
      <c r="D13761" t="s">
        <v>53482</v>
      </c>
      <c r="E13761" t="s">
        <v>22</v>
      </c>
      <c r="F13761" t="s">
        <v>16</v>
      </c>
      <c r="G13761" t="s">
        <v>19180</v>
      </c>
      <c r="H13761">
        <v>0</v>
      </c>
      <c r="I13761">
        <v>0</v>
      </c>
      <c r="J13761">
        <v>0</v>
      </c>
      <c r="K13761" t="s">
        <v>53483</v>
      </c>
    </row>
    <row r="13762" spans="1:11" x14ac:dyDescent="0.3">
      <c r="A13762" t="s">
        <v>53484</v>
      </c>
      <c r="B13762" t="s">
        <v>53485</v>
      </c>
      <c r="C13762" t="s">
        <v>13</v>
      </c>
      <c r="D13762" t="s">
        <v>53486</v>
      </c>
      <c r="E13762" t="s">
        <v>50096</v>
      </c>
      <c r="F13762" t="s">
        <v>38405</v>
      </c>
      <c r="G13762" t="s">
        <v>42</v>
      </c>
      <c r="H13762">
        <v>0</v>
      </c>
      <c r="I13762">
        <v>0</v>
      </c>
      <c r="J13762">
        <v>0</v>
      </c>
      <c r="K13762" t="s">
        <v>53487</v>
      </c>
    </row>
    <row r="13763" spans="1:11" x14ac:dyDescent="0.3">
      <c r="A13763" t="s">
        <v>53488</v>
      </c>
      <c r="B13763" t="s">
        <v>53489</v>
      </c>
      <c r="C13763" t="s">
        <v>27</v>
      </c>
      <c r="D13763" t="s">
        <v>53490</v>
      </c>
      <c r="E13763" t="s">
        <v>53101</v>
      </c>
      <c r="F13763" t="s">
        <v>41</v>
      </c>
      <c r="G13763" t="s">
        <v>42</v>
      </c>
      <c r="H13763">
        <v>0</v>
      </c>
      <c r="I13763">
        <v>0</v>
      </c>
      <c r="J13763">
        <v>0</v>
      </c>
      <c r="K13763" t="s">
        <v>53491</v>
      </c>
    </row>
    <row r="13764" spans="1:11" x14ac:dyDescent="0.3">
      <c r="A13764" t="s">
        <v>53492</v>
      </c>
      <c r="B13764" t="s">
        <v>53493</v>
      </c>
      <c r="C13764" t="s">
        <v>13</v>
      </c>
      <c r="D13764" t="s">
        <v>53494</v>
      </c>
      <c r="E13764" t="s">
        <v>50096</v>
      </c>
      <c r="F13764" t="s">
        <v>1981</v>
      </c>
      <c r="G13764" t="s">
        <v>42</v>
      </c>
      <c r="H13764">
        <v>0</v>
      </c>
      <c r="I13764">
        <v>0</v>
      </c>
      <c r="J13764">
        <v>0</v>
      </c>
      <c r="K13764" t="s">
        <v>53495</v>
      </c>
    </row>
    <row r="13765" spans="1:11" x14ac:dyDescent="0.3">
      <c r="A13765" t="s">
        <v>53496</v>
      </c>
      <c r="B13765" t="s">
        <v>53497</v>
      </c>
      <c r="C13765" t="s">
        <v>20</v>
      </c>
      <c r="D13765" t="s">
        <v>53498</v>
      </c>
      <c r="E13765" t="s">
        <v>51965</v>
      </c>
      <c r="F13765" t="s">
        <v>11931</v>
      </c>
      <c r="G13765" t="s">
        <v>10656</v>
      </c>
      <c r="H13765">
        <v>0</v>
      </c>
      <c r="I13765">
        <v>0</v>
      </c>
      <c r="J13765">
        <v>0</v>
      </c>
      <c r="K13765" t="s">
        <v>53499</v>
      </c>
    </row>
    <row r="13766" spans="1:11" x14ac:dyDescent="0.3">
      <c r="A13766" t="s">
        <v>53500</v>
      </c>
      <c r="B13766" t="s">
        <v>53501</v>
      </c>
      <c r="C13766" t="s">
        <v>20</v>
      </c>
      <c r="D13766" t="s">
        <v>53502</v>
      </c>
      <c r="E13766" t="s">
        <v>51965</v>
      </c>
      <c r="F13766" t="s">
        <v>16</v>
      </c>
      <c r="G13766" t="s">
        <v>12703</v>
      </c>
      <c r="H13766">
        <v>0</v>
      </c>
      <c r="I13766">
        <v>0</v>
      </c>
      <c r="J13766">
        <v>0</v>
      </c>
      <c r="K13766" t="s">
        <v>53503</v>
      </c>
    </row>
    <row r="13767" spans="1:11" x14ac:dyDescent="0.3">
      <c r="A13767" t="s">
        <v>53504</v>
      </c>
      <c r="B13767" t="s">
        <v>53505</v>
      </c>
      <c r="C13767" t="s">
        <v>20</v>
      </c>
      <c r="D13767" t="s">
        <v>53506</v>
      </c>
      <c r="E13767" t="s">
        <v>51965</v>
      </c>
      <c r="F13767" t="s">
        <v>16</v>
      </c>
      <c r="G13767" t="s">
        <v>9067</v>
      </c>
      <c r="H13767">
        <v>0</v>
      </c>
      <c r="I13767">
        <v>0</v>
      </c>
      <c r="J13767">
        <v>0</v>
      </c>
      <c r="K13767" t="s">
        <v>53507</v>
      </c>
    </row>
    <row r="13768" spans="1:11" x14ac:dyDescent="0.3">
      <c r="A13768" t="s">
        <v>53508</v>
      </c>
      <c r="B13768" t="s">
        <v>53509</v>
      </c>
      <c r="C13768" t="s">
        <v>466</v>
      </c>
      <c r="D13768" t="s">
        <v>53510</v>
      </c>
      <c r="E13768" t="s">
        <v>41948</v>
      </c>
      <c r="F13768" t="s">
        <v>16</v>
      </c>
      <c r="G13768" t="s">
        <v>756</v>
      </c>
      <c r="H13768">
        <v>0</v>
      </c>
      <c r="I13768">
        <v>0</v>
      </c>
      <c r="J13768">
        <v>0</v>
      </c>
      <c r="K13768" t="s">
        <v>53511</v>
      </c>
    </row>
    <row r="13769" spans="1:11" x14ac:dyDescent="0.3">
      <c r="A13769" t="s">
        <v>53512</v>
      </c>
      <c r="B13769" t="s">
        <v>53513</v>
      </c>
      <c r="C13769" t="s">
        <v>20</v>
      </c>
      <c r="D13769" t="s">
        <v>53514</v>
      </c>
      <c r="E13769" t="s">
        <v>51965</v>
      </c>
      <c r="F13769" t="s">
        <v>16</v>
      </c>
      <c r="G13769" t="s">
        <v>9108</v>
      </c>
      <c r="H13769">
        <v>0</v>
      </c>
      <c r="I13769">
        <v>0</v>
      </c>
      <c r="J13769">
        <v>0</v>
      </c>
      <c r="K13769" t="s">
        <v>53515</v>
      </c>
    </row>
    <row r="13770" spans="1:11" x14ac:dyDescent="0.3">
      <c r="A13770" t="s">
        <v>53516</v>
      </c>
      <c r="B13770" t="s">
        <v>53517</v>
      </c>
      <c r="C13770" t="s">
        <v>20</v>
      </c>
      <c r="D13770" t="s">
        <v>53518</v>
      </c>
      <c r="E13770" t="s">
        <v>51965</v>
      </c>
      <c r="F13770" t="s">
        <v>16</v>
      </c>
      <c r="G13770" t="s">
        <v>14304</v>
      </c>
      <c r="H13770">
        <v>0</v>
      </c>
      <c r="I13770">
        <v>0</v>
      </c>
      <c r="J13770">
        <v>0</v>
      </c>
      <c r="K13770" t="s">
        <v>53519</v>
      </c>
    </row>
    <row r="13771" spans="1:11" x14ac:dyDescent="0.3">
      <c r="A13771" t="s">
        <v>53520</v>
      </c>
      <c r="B13771" t="s">
        <v>53521</v>
      </c>
      <c r="C13771" t="s">
        <v>20</v>
      </c>
      <c r="D13771" t="s">
        <v>53522</v>
      </c>
      <c r="E13771" t="s">
        <v>51965</v>
      </c>
      <c r="F13771" t="s">
        <v>16</v>
      </c>
      <c r="G13771" t="s">
        <v>3050</v>
      </c>
      <c r="H13771">
        <v>0</v>
      </c>
      <c r="I13771">
        <v>0</v>
      </c>
      <c r="J13771">
        <v>0</v>
      </c>
      <c r="K13771" t="s">
        <v>53523</v>
      </c>
    </row>
    <row r="13772" spans="1:11" x14ac:dyDescent="0.3">
      <c r="A13772" t="s">
        <v>53524</v>
      </c>
      <c r="B13772" t="s">
        <v>53525</v>
      </c>
      <c r="C13772" t="s">
        <v>466</v>
      </c>
      <c r="D13772" t="s">
        <v>53526</v>
      </c>
      <c r="E13772" t="s">
        <v>41948</v>
      </c>
      <c r="F13772" t="s">
        <v>16</v>
      </c>
      <c r="G13772" t="s">
        <v>15799</v>
      </c>
      <c r="H13772">
        <v>0</v>
      </c>
      <c r="I13772">
        <v>0</v>
      </c>
      <c r="J13772">
        <v>0</v>
      </c>
      <c r="K13772" t="s">
        <v>53527</v>
      </c>
    </row>
    <row r="13773" spans="1:11" x14ac:dyDescent="0.3">
      <c r="A13773" t="s">
        <v>53528</v>
      </c>
      <c r="B13773" t="s">
        <v>53529</v>
      </c>
      <c r="C13773" t="s">
        <v>20</v>
      </c>
      <c r="D13773" t="s">
        <v>53530</v>
      </c>
      <c r="E13773" t="s">
        <v>51965</v>
      </c>
      <c r="F13773" t="s">
        <v>16</v>
      </c>
      <c r="G13773" t="s">
        <v>2823</v>
      </c>
      <c r="H13773">
        <v>0</v>
      </c>
      <c r="I13773">
        <v>0</v>
      </c>
      <c r="J13773">
        <v>0</v>
      </c>
      <c r="K13773" t="s">
        <v>53531</v>
      </c>
    </row>
    <row r="13774" spans="1:11" x14ac:dyDescent="0.3">
      <c r="A13774" t="s">
        <v>53532</v>
      </c>
      <c r="B13774" t="s">
        <v>53533</v>
      </c>
      <c r="C13774" t="s">
        <v>466</v>
      </c>
      <c r="D13774" t="s">
        <v>53534</v>
      </c>
      <c r="E13774" t="s">
        <v>41948</v>
      </c>
      <c r="F13774" t="s">
        <v>16</v>
      </c>
      <c r="G13774" t="s">
        <v>2542</v>
      </c>
      <c r="H13774">
        <v>0</v>
      </c>
      <c r="I13774">
        <v>0</v>
      </c>
      <c r="J13774">
        <v>0</v>
      </c>
      <c r="K13774" t="s">
        <v>53535</v>
      </c>
    </row>
    <row r="13775" spans="1:11" x14ac:dyDescent="0.3">
      <c r="A13775" t="s">
        <v>53536</v>
      </c>
      <c r="B13775" t="s">
        <v>53537</v>
      </c>
      <c r="C13775" t="s">
        <v>20</v>
      </c>
      <c r="D13775" t="s">
        <v>53538</v>
      </c>
      <c r="E13775" t="s">
        <v>51965</v>
      </c>
      <c r="F13775" t="s">
        <v>16</v>
      </c>
      <c r="G13775" t="s">
        <v>1477</v>
      </c>
      <c r="H13775">
        <v>0</v>
      </c>
      <c r="I13775">
        <v>0</v>
      </c>
      <c r="J13775">
        <v>0</v>
      </c>
      <c r="K13775" t="s">
        <v>53539</v>
      </c>
    </row>
    <row r="13776" spans="1:11" x14ac:dyDescent="0.3">
      <c r="A13776" t="s">
        <v>53540</v>
      </c>
      <c r="B13776" t="s">
        <v>53541</v>
      </c>
      <c r="C13776" t="s">
        <v>20</v>
      </c>
      <c r="D13776" t="s">
        <v>53542</v>
      </c>
      <c r="E13776" t="s">
        <v>51965</v>
      </c>
      <c r="F13776" t="s">
        <v>2361</v>
      </c>
      <c r="G13776" t="s">
        <v>42</v>
      </c>
      <c r="H13776">
        <v>0</v>
      </c>
      <c r="I13776">
        <v>0</v>
      </c>
      <c r="J13776">
        <v>0</v>
      </c>
      <c r="K13776" t="s">
        <v>53543</v>
      </c>
    </row>
    <row r="13777" spans="1:11" x14ac:dyDescent="0.3">
      <c r="A13777" t="s">
        <v>53544</v>
      </c>
      <c r="B13777" t="s">
        <v>53545</v>
      </c>
      <c r="C13777" t="s">
        <v>466</v>
      </c>
      <c r="D13777" t="s">
        <v>53546</v>
      </c>
      <c r="E13777" t="s">
        <v>41948</v>
      </c>
      <c r="F13777" t="s">
        <v>1527</v>
      </c>
      <c r="G13777" t="s">
        <v>42</v>
      </c>
      <c r="H13777">
        <v>0</v>
      </c>
      <c r="I13777">
        <v>0</v>
      </c>
      <c r="J13777">
        <v>0</v>
      </c>
      <c r="K13777" t="s">
        <v>53547</v>
      </c>
    </row>
    <row r="13778" spans="1:11" x14ac:dyDescent="0.3">
      <c r="A13778" t="s">
        <v>53548</v>
      </c>
      <c r="B13778" t="s">
        <v>53549</v>
      </c>
      <c r="C13778" t="s">
        <v>558</v>
      </c>
      <c r="D13778" t="s">
        <v>53550</v>
      </c>
      <c r="E13778" t="s">
        <v>981</v>
      </c>
      <c r="F13778" t="s">
        <v>16</v>
      </c>
      <c r="G13778" t="s">
        <v>4502</v>
      </c>
      <c r="H13778">
        <v>0</v>
      </c>
      <c r="I13778">
        <v>0</v>
      </c>
      <c r="J13778">
        <v>0</v>
      </c>
      <c r="K13778" t="s">
        <v>53551</v>
      </c>
    </row>
    <row r="13779" spans="1:11" x14ac:dyDescent="0.3">
      <c r="A13779" t="s">
        <v>53552</v>
      </c>
      <c r="B13779" t="s">
        <v>53553</v>
      </c>
      <c r="C13779" t="s">
        <v>20</v>
      </c>
      <c r="D13779" t="s">
        <v>53554</v>
      </c>
      <c r="E13779" t="s">
        <v>51965</v>
      </c>
      <c r="F13779" t="s">
        <v>2835</v>
      </c>
      <c r="G13779" t="s">
        <v>42</v>
      </c>
      <c r="H13779">
        <v>0</v>
      </c>
      <c r="I13779">
        <v>0</v>
      </c>
      <c r="J13779">
        <v>0</v>
      </c>
      <c r="K13779" t="s">
        <v>53555</v>
      </c>
    </row>
    <row r="13780" spans="1:11" x14ac:dyDescent="0.3">
      <c r="A13780" t="s">
        <v>53556</v>
      </c>
      <c r="B13780" t="s">
        <v>53557</v>
      </c>
      <c r="C13780" t="s">
        <v>20</v>
      </c>
      <c r="D13780" t="s">
        <v>53558</v>
      </c>
      <c r="E13780" t="s">
        <v>51965</v>
      </c>
      <c r="F13780" t="s">
        <v>14816</v>
      </c>
      <c r="G13780" t="s">
        <v>42</v>
      </c>
      <c r="H13780">
        <v>0</v>
      </c>
      <c r="I13780">
        <v>0</v>
      </c>
      <c r="J13780">
        <v>0</v>
      </c>
      <c r="K13780" t="s">
        <v>53559</v>
      </c>
    </row>
    <row r="13781" spans="1:11" x14ac:dyDescent="0.3">
      <c r="A13781" t="s">
        <v>53560</v>
      </c>
      <c r="B13781" t="s">
        <v>53561</v>
      </c>
      <c r="C13781" t="s">
        <v>20</v>
      </c>
      <c r="D13781" t="s">
        <v>53562</v>
      </c>
      <c r="E13781" t="s">
        <v>51965</v>
      </c>
      <c r="F13781" t="s">
        <v>10905</v>
      </c>
      <c r="G13781" t="s">
        <v>42</v>
      </c>
      <c r="H13781">
        <v>0</v>
      </c>
      <c r="I13781">
        <v>0</v>
      </c>
      <c r="J13781">
        <v>0</v>
      </c>
      <c r="K13781" t="s">
        <v>53563</v>
      </c>
    </row>
    <row r="13782" spans="1:11" x14ac:dyDescent="0.3">
      <c r="A13782" t="s">
        <v>53564</v>
      </c>
      <c r="B13782" t="s">
        <v>53565</v>
      </c>
      <c r="C13782" t="s">
        <v>20</v>
      </c>
      <c r="D13782" t="s">
        <v>53566</v>
      </c>
      <c r="E13782" t="s">
        <v>51965</v>
      </c>
      <c r="F13782" t="s">
        <v>16</v>
      </c>
      <c r="G13782" t="s">
        <v>21602</v>
      </c>
      <c r="H13782">
        <v>0</v>
      </c>
      <c r="I13782">
        <v>0</v>
      </c>
      <c r="J13782">
        <v>0</v>
      </c>
      <c r="K13782" t="s">
        <v>53567</v>
      </c>
    </row>
    <row r="13783" spans="1:11" x14ac:dyDescent="0.3">
      <c r="A13783" t="s">
        <v>53568</v>
      </c>
      <c r="B13783" t="s">
        <v>53569</v>
      </c>
      <c r="C13783" t="s">
        <v>466</v>
      </c>
      <c r="D13783" t="s">
        <v>53570</v>
      </c>
      <c r="E13783" t="s">
        <v>41948</v>
      </c>
      <c r="F13783" t="s">
        <v>16</v>
      </c>
      <c r="G13783" t="s">
        <v>2721</v>
      </c>
      <c r="H13783">
        <v>0</v>
      </c>
      <c r="I13783">
        <v>0</v>
      </c>
      <c r="J13783">
        <v>0</v>
      </c>
      <c r="K13783" t="s">
        <v>53571</v>
      </c>
    </row>
    <row r="13784" spans="1:11" x14ac:dyDescent="0.3">
      <c r="A13784" t="s">
        <v>53572</v>
      </c>
      <c r="B13784" t="s">
        <v>53573</v>
      </c>
      <c r="C13784" t="s">
        <v>466</v>
      </c>
      <c r="D13784" t="s">
        <v>53574</v>
      </c>
      <c r="E13784" t="s">
        <v>41948</v>
      </c>
      <c r="F13784" t="s">
        <v>16</v>
      </c>
      <c r="G13784" t="s">
        <v>4520</v>
      </c>
      <c r="H13784">
        <v>0</v>
      </c>
      <c r="I13784">
        <v>0</v>
      </c>
      <c r="J13784">
        <v>0</v>
      </c>
      <c r="K13784" t="s">
        <v>53575</v>
      </c>
    </row>
    <row r="13785" spans="1:11" x14ac:dyDescent="0.3">
      <c r="A13785" t="s">
        <v>53576</v>
      </c>
      <c r="B13785" t="s">
        <v>49968</v>
      </c>
      <c r="C13785" t="s">
        <v>13</v>
      </c>
      <c r="E13785" t="s">
        <v>50096</v>
      </c>
      <c r="F13785" t="s">
        <v>16</v>
      </c>
      <c r="G13785" t="s">
        <v>16626</v>
      </c>
      <c r="H13785">
        <v>0</v>
      </c>
      <c r="I13785">
        <v>0</v>
      </c>
      <c r="J13785">
        <v>0</v>
      </c>
      <c r="K13785" t="s">
        <v>53577</v>
      </c>
    </row>
    <row r="13786" spans="1:11" x14ac:dyDescent="0.3">
      <c r="A13786" t="s">
        <v>53578</v>
      </c>
      <c r="B13786" t="s">
        <v>53579</v>
      </c>
      <c r="C13786" t="s">
        <v>13</v>
      </c>
      <c r="D13786" t="s">
        <v>53580</v>
      </c>
      <c r="E13786" t="s">
        <v>50096</v>
      </c>
      <c r="F13786" t="s">
        <v>16</v>
      </c>
      <c r="G13786" t="s">
        <v>21535</v>
      </c>
      <c r="H13786">
        <v>0</v>
      </c>
      <c r="I13786">
        <v>0</v>
      </c>
      <c r="J13786">
        <v>0</v>
      </c>
      <c r="K13786" t="s">
        <v>53581</v>
      </c>
    </row>
    <row r="13787" spans="1:11" x14ac:dyDescent="0.3">
      <c r="A13787" t="s">
        <v>53582</v>
      </c>
      <c r="B13787" t="s">
        <v>53579</v>
      </c>
      <c r="C13787" t="s">
        <v>27</v>
      </c>
      <c r="D13787" t="s">
        <v>53583</v>
      </c>
      <c r="E13787" t="s">
        <v>53101</v>
      </c>
      <c r="F13787" t="s">
        <v>41</v>
      </c>
      <c r="G13787" t="s">
        <v>42</v>
      </c>
      <c r="H13787">
        <v>0</v>
      </c>
      <c r="I13787">
        <v>0</v>
      </c>
      <c r="J13787">
        <v>0</v>
      </c>
      <c r="K13787" t="s">
        <v>53584</v>
      </c>
    </row>
    <row r="13788" spans="1:11" x14ac:dyDescent="0.3">
      <c r="A13788" t="s">
        <v>53585</v>
      </c>
      <c r="B13788" t="s">
        <v>53586</v>
      </c>
      <c r="C13788" t="s">
        <v>13</v>
      </c>
      <c r="D13788" t="s">
        <v>53587</v>
      </c>
      <c r="E13788" t="s">
        <v>50096</v>
      </c>
      <c r="F13788" t="s">
        <v>1947</v>
      </c>
      <c r="G13788" t="s">
        <v>42</v>
      </c>
      <c r="H13788">
        <v>0</v>
      </c>
      <c r="I13788">
        <v>0</v>
      </c>
      <c r="J13788">
        <v>0</v>
      </c>
      <c r="K13788" t="s">
        <v>53588</v>
      </c>
    </row>
    <row r="13789" spans="1:11" x14ac:dyDescent="0.3">
      <c r="A13789" t="s">
        <v>53589</v>
      </c>
      <c r="B13789" t="s">
        <v>53590</v>
      </c>
      <c r="C13789" t="s">
        <v>20</v>
      </c>
      <c r="D13789" t="s">
        <v>53591</v>
      </c>
      <c r="E13789" t="s">
        <v>51965</v>
      </c>
      <c r="F13789" t="s">
        <v>7511</v>
      </c>
      <c r="G13789" t="s">
        <v>2211</v>
      </c>
      <c r="H13789">
        <v>0</v>
      </c>
      <c r="I13789">
        <v>0</v>
      </c>
      <c r="J13789">
        <v>0</v>
      </c>
      <c r="K13789" t="s">
        <v>53592</v>
      </c>
    </row>
    <row r="13790" spans="1:11" x14ac:dyDescent="0.3">
      <c r="A13790" t="s">
        <v>53593</v>
      </c>
      <c r="C13790" t="s">
        <v>27</v>
      </c>
      <c r="D13790" t="s">
        <v>53594</v>
      </c>
      <c r="E13790" t="s">
        <v>53101</v>
      </c>
      <c r="F13790" t="s">
        <v>16</v>
      </c>
      <c r="G13790" t="s">
        <v>2350</v>
      </c>
      <c r="H13790">
        <v>0</v>
      </c>
      <c r="I13790">
        <v>0</v>
      </c>
      <c r="J13790">
        <v>0</v>
      </c>
      <c r="K13790" t="s">
        <v>53595</v>
      </c>
    </row>
    <row r="13791" spans="1:11" x14ac:dyDescent="0.3">
      <c r="A13791" t="s">
        <v>53596</v>
      </c>
      <c r="B13791" t="s">
        <v>53597</v>
      </c>
      <c r="C13791" t="s">
        <v>20</v>
      </c>
      <c r="D13791" t="s">
        <v>53598</v>
      </c>
      <c r="E13791" t="s">
        <v>51965</v>
      </c>
      <c r="F13791" t="s">
        <v>16</v>
      </c>
      <c r="G13791" t="s">
        <v>33564</v>
      </c>
      <c r="H13791">
        <v>0</v>
      </c>
      <c r="I13791">
        <v>0</v>
      </c>
      <c r="J13791">
        <v>0</v>
      </c>
      <c r="K13791" t="s">
        <v>53599</v>
      </c>
    </row>
    <row r="13792" spans="1:11" x14ac:dyDescent="0.3">
      <c r="A13792" t="s">
        <v>53600</v>
      </c>
      <c r="B13792" t="s">
        <v>53601</v>
      </c>
      <c r="C13792" t="s">
        <v>20</v>
      </c>
      <c r="D13792" t="s">
        <v>53602</v>
      </c>
      <c r="E13792" t="s">
        <v>51965</v>
      </c>
      <c r="F13792" t="s">
        <v>16</v>
      </c>
      <c r="G13792" t="s">
        <v>27224</v>
      </c>
      <c r="H13792">
        <v>0</v>
      </c>
      <c r="I13792">
        <v>0</v>
      </c>
      <c r="J13792">
        <v>0</v>
      </c>
      <c r="K13792" t="s">
        <v>53603</v>
      </c>
    </row>
    <row r="13793" spans="1:11" x14ac:dyDescent="0.3">
      <c r="A13793" t="s">
        <v>53604</v>
      </c>
      <c r="B13793" t="s">
        <v>53605</v>
      </c>
      <c r="C13793" t="s">
        <v>27</v>
      </c>
      <c r="D13793" t="s">
        <v>53606</v>
      </c>
      <c r="E13793" t="s">
        <v>17709</v>
      </c>
      <c r="F13793" t="s">
        <v>16</v>
      </c>
      <c r="G13793" t="s">
        <v>4933</v>
      </c>
      <c r="H13793">
        <v>0</v>
      </c>
      <c r="I13793">
        <v>0</v>
      </c>
      <c r="J13793">
        <v>0</v>
      </c>
      <c r="K13793" t="s">
        <v>53607</v>
      </c>
    </row>
    <row r="13794" spans="1:11" x14ac:dyDescent="0.3">
      <c r="A13794" t="s">
        <v>53608</v>
      </c>
      <c r="B13794" t="s">
        <v>53609</v>
      </c>
      <c r="C13794" t="s">
        <v>466</v>
      </c>
      <c r="D13794" t="s">
        <v>53610</v>
      </c>
      <c r="E13794" t="s">
        <v>41948</v>
      </c>
      <c r="F13794" t="s">
        <v>430</v>
      </c>
      <c r="G13794" t="s">
        <v>42</v>
      </c>
      <c r="H13794">
        <v>0</v>
      </c>
      <c r="I13794">
        <v>0</v>
      </c>
      <c r="J13794">
        <v>0</v>
      </c>
      <c r="K13794" t="s">
        <v>53611</v>
      </c>
    </row>
    <row r="13795" spans="1:11" x14ac:dyDescent="0.3">
      <c r="A13795" t="s">
        <v>53612</v>
      </c>
      <c r="B13795" t="s">
        <v>53613</v>
      </c>
      <c r="C13795" t="s">
        <v>27</v>
      </c>
      <c r="D13795" t="s">
        <v>53614</v>
      </c>
      <c r="E13795" t="s">
        <v>53101</v>
      </c>
      <c r="F13795" t="s">
        <v>25985</v>
      </c>
      <c r="G13795" t="s">
        <v>42</v>
      </c>
      <c r="H13795">
        <v>0</v>
      </c>
      <c r="I13795">
        <v>0</v>
      </c>
      <c r="J13795">
        <v>0</v>
      </c>
      <c r="K13795" t="s">
        <v>53615</v>
      </c>
    </row>
    <row r="13796" spans="1:11" x14ac:dyDescent="0.3">
      <c r="A13796" t="s">
        <v>53616</v>
      </c>
      <c r="C13796" t="s">
        <v>27</v>
      </c>
      <c r="D13796" t="s">
        <v>53617</v>
      </c>
      <c r="E13796" t="s">
        <v>53101</v>
      </c>
      <c r="F13796" t="s">
        <v>13775</v>
      </c>
      <c r="G13796" t="s">
        <v>42</v>
      </c>
      <c r="H13796">
        <v>0</v>
      </c>
      <c r="I13796">
        <v>0</v>
      </c>
      <c r="J13796">
        <v>0</v>
      </c>
      <c r="K13796" t="s">
        <v>53618</v>
      </c>
    </row>
    <row r="13797" spans="1:11" x14ac:dyDescent="0.3">
      <c r="A13797" t="s">
        <v>53619</v>
      </c>
      <c r="C13797" t="s">
        <v>27</v>
      </c>
      <c r="D13797" t="s">
        <v>53620</v>
      </c>
      <c r="E13797" t="s">
        <v>53101</v>
      </c>
      <c r="F13797" t="s">
        <v>4174</v>
      </c>
      <c r="G13797" t="s">
        <v>42</v>
      </c>
      <c r="H13797">
        <v>0</v>
      </c>
      <c r="I13797">
        <v>0</v>
      </c>
      <c r="J13797">
        <v>0</v>
      </c>
      <c r="K13797" t="s">
        <v>53621</v>
      </c>
    </row>
    <row r="13798" spans="1:11" x14ac:dyDescent="0.3">
      <c r="A13798" t="s">
        <v>53622</v>
      </c>
      <c r="B13798" t="s">
        <v>53623</v>
      </c>
      <c r="C13798" t="s">
        <v>27</v>
      </c>
      <c r="D13798" t="s">
        <v>53624</v>
      </c>
      <c r="E13798" t="s">
        <v>53101</v>
      </c>
      <c r="F13798" t="s">
        <v>5350</v>
      </c>
      <c r="G13798" t="s">
        <v>42</v>
      </c>
      <c r="H13798">
        <v>0</v>
      </c>
      <c r="I13798">
        <v>0</v>
      </c>
      <c r="J13798">
        <v>0</v>
      </c>
      <c r="K13798" t="s">
        <v>53625</v>
      </c>
    </row>
    <row r="13799" spans="1:11" x14ac:dyDescent="0.3">
      <c r="A13799" t="s">
        <v>53626</v>
      </c>
      <c r="B13799" t="s">
        <v>53627</v>
      </c>
      <c r="C13799" t="s">
        <v>13</v>
      </c>
      <c r="D13799" t="s">
        <v>53628</v>
      </c>
      <c r="E13799" t="s">
        <v>15</v>
      </c>
      <c r="F13799" t="s">
        <v>16</v>
      </c>
      <c r="G13799" t="s">
        <v>303</v>
      </c>
      <c r="H13799">
        <v>0</v>
      </c>
      <c r="I13799">
        <v>0</v>
      </c>
      <c r="J13799">
        <v>0</v>
      </c>
      <c r="K13799" t="s">
        <v>53629</v>
      </c>
    </row>
    <row r="13800" spans="1:11" x14ac:dyDescent="0.3">
      <c r="A13800" t="s">
        <v>53630</v>
      </c>
      <c r="B13800" t="s">
        <v>53631</v>
      </c>
      <c r="C13800" t="s">
        <v>13</v>
      </c>
      <c r="D13800" t="s">
        <v>53632</v>
      </c>
      <c r="E13800" t="s">
        <v>50096</v>
      </c>
      <c r="F13800" t="s">
        <v>16</v>
      </c>
      <c r="G13800" t="s">
        <v>53633</v>
      </c>
      <c r="H13800">
        <v>0</v>
      </c>
      <c r="I13800">
        <v>0</v>
      </c>
      <c r="J13800">
        <v>0</v>
      </c>
      <c r="K13800" t="s">
        <v>53634</v>
      </c>
    </row>
    <row r="13801" spans="1:11" x14ac:dyDescent="0.3">
      <c r="A13801" t="s">
        <v>53635</v>
      </c>
      <c r="B13801" t="s">
        <v>53636</v>
      </c>
      <c r="C13801" t="s">
        <v>558</v>
      </c>
      <c r="D13801" t="s">
        <v>53637</v>
      </c>
      <c r="E13801" t="s">
        <v>895</v>
      </c>
      <c r="F13801" t="s">
        <v>16</v>
      </c>
      <c r="G13801" t="s">
        <v>15069</v>
      </c>
      <c r="H13801">
        <v>0</v>
      </c>
      <c r="I13801">
        <v>0</v>
      </c>
      <c r="J13801">
        <v>0</v>
      </c>
      <c r="K13801" t="s">
        <v>53638</v>
      </c>
    </row>
    <row r="13802" spans="1:11" x14ac:dyDescent="0.3">
      <c r="A13802" t="s">
        <v>53639</v>
      </c>
      <c r="B13802" t="s">
        <v>53640</v>
      </c>
      <c r="C13802" t="s">
        <v>466</v>
      </c>
      <c r="D13802" t="s">
        <v>53641</v>
      </c>
      <c r="E13802" t="s">
        <v>41948</v>
      </c>
      <c r="F13802" t="s">
        <v>3769</v>
      </c>
      <c r="G13802" t="s">
        <v>42</v>
      </c>
      <c r="H13802">
        <v>0</v>
      </c>
      <c r="I13802">
        <v>0</v>
      </c>
      <c r="J13802">
        <v>0</v>
      </c>
      <c r="K13802" t="s">
        <v>53642</v>
      </c>
    </row>
    <row r="13803" spans="1:11" x14ac:dyDescent="0.3">
      <c r="A13803" t="s">
        <v>53643</v>
      </c>
      <c r="B13803" t="s">
        <v>53644</v>
      </c>
      <c r="C13803" t="s">
        <v>466</v>
      </c>
      <c r="D13803" t="s">
        <v>53645</v>
      </c>
      <c r="E13803" t="s">
        <v>41948</v>
      </c>
      <c r="F13803" t="s">
        <v>7799</v>
      </c>
      <c r="G13803" t="s">
        <v>42</v>
      </c>
      <c r="H13803">
        <v>0</v>
      </c>
      <c r="I13803">
        <v>0</v>
      </c>
      <c r="J13803">
        <v>0</v>
      </c>
      <c r="K13803" t="s">
        <v>53646</v>
      </c>
    </row>
    <row r="13804" spans="1:11" x14ac:dyDescent="0.3">
      <c r="A13804" t="s">
        <v>53647</v>
      </c>
      <c r="C13804" t="s">
        <v>27</v>
      </c>
      <c r="D13804" t="s">
        <v>53648</v>
      </c>
      <c r="E13804" t="s">
        <v>53101</v>
      </c>
      <c r="F13804" t="s">
        <v>16</v>
      </c>
      <c r="G13804" t="s">
        <v>5014</v>
      </c>
      <c r="H13804">
        <v>0</v>
      </c>
      <c r="I13804">
        <v>0</v>
      </c>
      <c r="J13804">
        <v>0</v>
      </c>
      <c r="K13804" t="s">
        <v>53649</v>
      </c>
    </row>
    <row r="13805" spans="1:11" x14ac:dyDescent="0.3">
      <c r="A13805" t="s">
        <v>53650</v>
      </c>
      <c r="B13805" t="s">
        <v>53651</v>
      </c>
      <c r="C13805" t="s">
        <v>27</v>
      </c>
      <c r="D13805" t="s">
        <v>53652</v>
      </c>
      <c r="E13805" t="s">
        <v>53101</v>
      </c>
      <c r="F13805" t="s">
        <v>16</v>
      </c>
      <c r="G13805" t="s">
        <v>53653</v>
      </c>
      <c r="H13805">
        <v>0</v>
      </c>
      <c r="I13805">
        <v>0</v>
      </c>
      <c r="J13805">
        <v>0</v>
      </c>
      <c r="K13805" t="s">
        <v>53654</v>
      </c>
    </row>
    <row r="13806" spans="1:11" x14ac:dyDescent="0.3">
      <c r="A13806" t="s">
        <v>53655</v>
      </c>
      <c r="C13806" t="s">
        <v>1159</v>
      </c>
      <c r="D13806" t="s">
        <v>53656</v>
      </c>
      <c r="E13806" t="s">
        <v>1161</v>
      </c>
      <c r="F13806" t="s">
        <v>16</v>
      </c>
      <c r="G13806" t="s">
        <v>42</v>
      </c>
      <c r="H13806">
        <v>0</v>
      </c>
      <c r="I13806">
        <v>0</v>
      </c>
      <c r="J13806">
        <v>0</v>
      </c>
      <c r="K13806" t="s">
        <v>53657</v>
      </c>
    </row>
    <row r="13807" spans="1:11" x14ac:dyDescent="0.3">
      <c r="A13807" t="s">
        <v>53658</v>
      </c>
      <c r="B13807" t="s">
        <v>53659</v>
      </c>
      <c r="C13807" t="s">
        <v>20</v>
      </c>
      <c r="D13807" t="s">
        <v>53660</v>
      </c>
      <c r="E13807" t="s">
        <v>51965</v>
      </c>
      <c r="F13807" t="s">
        <v>1947</v>
      </c>
      <c r="G13807" t="s">
        <v>42</v>
      </c>
      <c r="H13807">
        <v>0</v>
      </c>
      <c r="I13807">
        <v>0</v>
      </c>
      <c r="J13807">
        <v>0</v>
      </c>
      <c r="K13807" t="s">
        <v>53661</v>
      </c>
    </row>
    <row r="13808" spans="1:11" x14ac:dyDescent="0.3">
      <c r="A13808" t="s">
        <v>53662</v>
      </c>
      <c r="B13808" t="s">
        <v>53663</v>
      </c>
      <c r="C13808" t="s">
        <v>27</v>
      </c>
      <c r="D13808" t="s">
        <v>53664</v>
      </c>
      <c r="E13808" t="s">
        <v>53101</v>
      </c>
      <c r="F13808" t="s">
        <v>18250</v>
      </c>
      <c r="G13808" t="s">
        <v>42</v>
      </c>
      <c r="H13808">
        <v>0</v>
      </c>
      <c r="I13808">
        <v>0</v>
      </c>
      <c r="J13808">
        <v>0</v>
      </c>
      <c r="K13808" t="s">
        <v>53665</v>
      </c>
    </row>
    <row r="13809" spans="1:11" x14ac:dyDescent="0.3">
      <c r="A13809" t="s">
        <v>53666</v>
      </c>
      <c r="B13809" t="s">
        <v>53667</v>
      </c>
      <c r="C13809" t="s">
        <v>558</v>
      </c>
      <c r="D13809" t="s">
        <v>53668</v>
      </c>
      <c r="E13809" t="s">
        <v>981</v>
      </c>
      <c r="F13809" t="s">
        <v>4297</v>
      </c>
      <c r="G13809" t="s">
        <v>42</v>
      </c>
      <c r="H13809">
        <v>0</v>
      </c>
      <c r="I13809">
        <v>0</v>
      </c>
      <c r="J13809">
        <v>0</v>
      </c>
      <c r="K13809" t="s">
        <v>53669</v>
      </c>
    </row>
    <row r="13810" spans="1:11" x14ac:dyDescent="0.3">
      <c r="A13810" t="s">
        <v>53670</v>
      </c>
      <c r="B13810" t="s">
        <v>53671</v>
      </c>
      <c r="C13810" t="s">
        <v>27</v>
      </c>
      <c r="D13810" t="s">
        <v>53672</v>
      </c>
      <c r="E13810" t="s">
        <v>53101</v>
      </c>
      <c r="F13810" t="s">
        <v>15665</v>
      </c>
      <c r="G13810" t="s">
        <v>42</v>
      </c>
      <c r="H13810">
        <v>0</v>
      </c>
      <c r="I13810">
        <v>0</v>
      </c>
      <c r="J13810">
        <v>0</v>
      </c>
      <c r="K13810" t="s">
        <v>53673</v>
      </c>
    </row>
    <row r="13811" spans="1:11" x14ac:dyDescent="0.3">
      <c r="A13811" t="s">
        <v>53674</v>
      </c>
      <c r="B13811" t="s">
        <v>53675</v>
      </c>
      <c r="C13811" t="s">
        <v>27</v>
      </c>
      <c r="D13811" t="s">
        <v>53676</v>
      </c>
      <c r="E13811" t="s">
        <v>53101</v>
      </c>
      <c r="F13811" t="s">
        <v>41</v>
      </c>
      <c r="G13811" t="s">
        <v>42</v>
      </c>
      <c r="H13811">
        <v>0</v>
      </c>
      <c r="I13811">
        <v>0</v>
      </c>
      <c r="J13811">
        <v>0</v>
      </c>
      <c r="K13811" t="s">
        <v>53677</v>
      </c>
    </row>
    <row r="13812" spans="1:11" x14ac:dyDescent="0.3">
      <c r="A13812" t="s">
        <v>53678</v>
      </c>
      <c r="C13812" t="s">
        <v>27</v>
      </c>
      <c r="D13812" t="s">
        <v>53679</v>
      </c>
      <c r="E13812" t="s">
        <v>53101</v>
      </c>
      <c r="F13812" t="s">
        <v>16</v>
      </c>
      <c r="G13812" t="s">
        <v>42</v>
      </c>
      <c r="H13812">
        <v>0</v>
      </c>
      <c r="I13812">
        <v>0</v>
      </c>
      <c r="J13812">
        <v>0</v>
      </c>
      <c r="K13812" t="s">
        <v>53680</v>
      </c>
    </row>
    <row r="13813" spans="1:11" x14ac:dyDescent="0.3">
      <c r="A13813" t="s">
        <v>53681</v>
      </c>
      <c r="C13813" t="s">
        <v>27</v>
      </c>
      <c r="D13813" t="s">
        <v>53682</v>
      </c>
      <c r="E13813" t="s">
        <v>53101</v>
      </c>
      <c r="F13813" t="s">
        <v>16</v>
      </c>
      <c r="G13813" t="s">
        <v>42</v>
      </c>
      <c r="H13813">
        <v>0</v>
      </c>
      <c r="I13813">
        <v>0</v>
      </c>
      <c r="J13813">
        <v>0</v>
      </c>
      <c r="K13813" t="s">
        <v>53683</v>
      </c>
    </row>
    <row r="13814" spans="1:11" x14ac:dyDescent="0.3">
      <c r="A13814" t="s">
        <v>53684</v>
      </c>
      <c r="B13814" t="s">
        <v>53685</v>
      </c>
      <c r="C13814" t="s">
        <v>27</v>
      </c>
      <c r="D13814" t="s">
        <v>53686</v>
      </c>
      <c r="E13814" t="s">
        <v>53101</v>
      </c>
      <c r="F13814" t="s">
        <v>41</v>
      </c>
      <c r="G13814" t="s">
        <v>3235</v>
      </c>
      <c r="H13814">
        <v>0</v>
      </c>
      <c r="I13814">
        <v>0</v>
      </c>
      <c r="J13814">
        <v>0</v>
      </c>
      <c r="K13814" t="s">
        <v>53687</v>
      </c>
    </row>
    <row r="13815" spans="1:11" x14ac:dyDescent="0.3">
      <c r="A13815" t="s">
        <v>53688</v>
      </c>
      <c r="B13815" t="s">
        <v>53689</v>
      </c>
      <c r="C13815" t="s">
        <v>27</v>
      </c>
      <c r="D13815" t="s">
        <v>53690</v>
      </c>
      <c r="E13815" t="s">
        <v>53101</v>
      </c>
      <c r="F13815" t="s">
        <v>41</v>
      </c>
      <c r="G13815" t="s">
        <v>42</v>
      </c>
      <c r="H13815">
        <v>0</v>
      </c>
      <c r="I13815">
        <v>0</v>
      </c>
      <c r="J13815">
        <v>0</v>
      </c>
      <c r="K13815" t="s">
        <v>53691</v>
      </c>
    </row>
    <row r="13816" spans="1:11" x14ac:dyDescent="0.3">
      <c r="A13816" t="s">
        <v>53692</v>
      </c>
      <c r="B13816" t="s">
        <v>53693</v>
      </c>
      <c r="C13816" t="s">
        <v>558</v>
      </c>
      <c r="D13816" t="s">
        <v>53694</v>
      </c>
      <c r="E13816" t="s">
        <v>32599</v>
      </c>
      <c r="F13816" t="s">
        <v>1793</v>
      </c>
      <c r="G13816" t="s">
        <v>24637</v>
      </c>
      <c r="H13816">
        <v>0</v>
      </c>
      <c r="I13816">
        <v>0</v>
      </c>
      <c r="J13816">
        <v>0</v>
      </c>
      <c r="K13816" t="s">
        <v>53695</v>
      </c>
    </row>
    <row r="13817" spans="1:11" x14ac:dyDescent="0.3">
      <c r="A13817" t="s">
        <v>53696</v>
      </c>
      <c r="B13817" t="s">
        <v>53697</v>
      </c>
      <c r="C13817" t="s">
        <v>27</v>
      </c>
      <c r="D13817" t="s">
        <v>53698</v>
      </c>
      <c r="E13817" t="s">
        <v>53101</v>
      </c>
      <c r="F13817" t="s">
        <v>41</v>
      </c>
      <c r="G13817" t="s">
        <v>42</v>
      </c>
      <c r="H13817">
        <v>0</v>
      </c>
      <c r="I13817">
        <v>0</v>
      </c>
      <c r="J13817">
        <v>0</v>
      </c>
      <c r="K13817" t="s">
        <v>53699</v>
      </c>
    </row>
    <row r="13818" spans="1:11" x14ac:dyDescent="0.3">
      <c r="A13818" t="s">
        <v>53700</v>
      </c>
      <c r="B13818" t="s">
        <v>53701</v>
      </c>
      <c r="C13818" t="s">
        <v>27</v>
      </c>
      <c r="D13818" t="s">
        <v>53702</v>
      </c>
      <c r="E13818" t="s">
        <v>53101</v>
      </c>
      <c r="F13818" t="s">
        <v>41</v>
      </c>
      <c r="G13818" t="s">
        <v>42</v>
      </c>
      <c r="H13818">
        <v>0</v>
      </c>
      <c r="I13818">
        <v>0</v>
      </c>
      <c r="J13818">
        <v>0</v>
      </c>
      <c r="K13818" t="s">
        <v>53703</v>
      </c>
    </row>
    <row r="13819" spans="1:11" x14ac:dyDescent="0.3">
      <c r="A13819" t="s">
        <v>53704</v>
      </c>
      <c r="B13819" t="s">
        <v>53705</v>
      </c>
      <c r="C13819" t="s">
        <v>558</v>
      </c>
      <c r="D13819" t="s">
        <v>53706</v>
      </c>
      <c r="E13819" t="s">
        <v>32599</v>
      </c>
      <c r="F13819" t="s">
        <v>41</v>
      </c>
      <c r="G13819" t="s">
        <v>42</v>
      </c>
      <c r="H13819">
        <v>0</v>
      </c>
      <c r="I13819">
        <v>0</v>
      </c>
      <c r="J13819">
        <v>0</v>
      </c>
      <c r="K13819" t="s">
        <v>53707</v>
      </c>
    </row>
    <row r="13820" spans="1:11" x14ac:dyDescent="0.3">
      <c r="A13820" t="s">
        <v>53708</v>
      </c>
      <c r="B13820" t="s">
        <v>53709</v>
      </c>
      <c r="C13820" t="s">
        <v>27</v>
      </c>
      <c r="D13820" t="s">
        <v>53710</v>
      </c>
      <c r="E13820" t="s">
        <v>29</v>
      </c>
      <c r="F13820" t="s">
        <v>41</v>
      </c>
      <c r="G13820" t="s">
        <v>42</v>
      </c>
      <c r="H13820">
        <v>0</v>
      </c>
      <c r="I13820">
        <v>0</v>
      </c>
      <c r="J13820">
        <v>0</v>
      </c>
      <c r="K13820" t="s">
        <v>53711</v>
      </c>
    </row>
    <row r="13821" spans="1:11" x14ac:dyDescent="0.3">
      <c r="A13821" t="s">
        <v>53712</v>
      </c>
      <c r="B13821" t="s">
        <v>53713</v>
      </c>
      <c r="C13821" t="s">
        <v>27</v>
      </c>
      <c r="D13821" t="s">
        <v>53714</v>
      </c>
      <c r="E13821" t="s">
        <v>53101</v>
      </c>
      <c r="F13821" t="s">
        <v>41</v>
      </c>
      <c r="G13821" t="s">
        <v>42</v>
      </c>
      <c r="H13821">
        <v>0</v>
      </c>
      <c r="I13821">
        <v>0</v>
      </c>
      <c r="J13821">
        <v>0</v>
      </c>
      <c r="K13821" t="s">
        <v>53715</v>
      </c>
    </row>
    <row r="13822" spans="1:11" x14ac:dyDescent="0.3">
      <c r="A13822" t="s">
        <v>53716</v>
      </c>
      <c r="C13822" t="s">
        <v>27</v>
      </c>
      <c r="D13822" t="s">
        <v>53717</v>
      </c>
      <c r="E13822" t="s">
        <v>53101</v>
      </c>
      <c r="F13822" t="s">
        <v>41</v>
      </c>
      <c r="G13822" t="s">
        <v>42</v>
      </c>
      <c r="H13822">
        <v>0</v>
      </c>
      <c r="I13822">
        <v>0</v>
      </c>
      <c r="J13822">
        <v>0</v>
      </c>
      <c r="K13822" t="s">
        <v>53718</v>
      </c>
    </row>
    <row r="13823" spans="1:11" x14ac:dyDescent="0.3">
      <c r="A13823" t="s">
        <v>53719</v>
      </c>
      <c r="B13823" t="s">
        <v>53720</v>
      </c>
      <c r="C13823" t="s">
        <v>13</v>
      </c>
      <c r="D13823" t="s">
        <v>53721</v>
      </c>
      <c r="E13823" t="s">
        <v>50096</v>
      </c>
      <c r="F13823" t="s">
        <v>18250</v>
      </c>
      <c r="G13823" t="s">
        <v>1481</v>
      </c>
      <c r="H13823">
        <v>0</v>
      </c>
      <c r="I13823">
        <v>0</v>
      </c>
      <c r="J13823">
        <v>0</v>
      </c>
      <c r="K13823" t="s">
        <v>53722</v>
      </c>
    </row>
    <row r="13824" spans="1:11" x14ac:dyDescent="0.3">
      <c r="A13824" t="s">
        <v>53723</v>
      </c>
      <c r="B13824" t="s">
        <v>53724</v>
      </c>
      <c r="C13824" t="s">
        <v>27</v>
      </c>
      <c r="D13824" t="e">
        <f>USD공법</f>
        <v>#NAME?</v>
      </c>
      <c r="E13824" t="s">
        <v>53101</v>
      </c>
      <c r="F13824" t="s">
        <v>16</v>
      </c>
      <c r="G13824" t="s">
        <v>35</v>
      </c>
      <c r="H13824">
        <v>0</v>
      </c>
      <c r="I13824">
        <v>0</v>
      </c>
      <c r="J13824">
        <v>0</v>
      </c>
      <c r="K13824" t="s">
        <v>53725</v>
      </c>
    </row>
    <row r="13825" spans="1:11" x14ac:dyDescent="0.3">
      <c r="A13825" t="s">
        <v>53726</v>
      </c>
      <c r="B13825" t="s">
        <v>53727</v>
      </c>
      <c r="C13825" t="s">
        <v>466</v>
      </c>
      <c r="D13825" t="s">
        <v>53728</v>
      </c>
      <c r="E13825" t="s">
        <v>41948</v>
      </c>
      <c r="F13825" t="s">
        <v>11244</v>
      </c>
      <c r="G13825" t="s">
        <v>42</v>
      </c>
      <c r="H13825">
        <v>0</v>
      </c>
      <c r="I13825">
        <v>0</v>
      </c>
      <c r="J13825">
        <v>0</v>
      </c>
      <c r="K13825" t="s">
        <v>53729</v>
      </c>
    </row>
    <row r="13826" spans="1:11" x14ac:dyDescent="0.3">
      <c r="A13826" t="s">
        <v>53730</v>
      </c>
      <c r="B13826" t="s">
        <v>53731</v>
      </c>
      <c r="C13826" t="s">
        <v>27</v>
      </c>
      <c r="D13826" t="s">
        <v>53732</v>
      </c>
      <c r="E13826" t="s">
        <v>53101</v>
      </c>
      <c r="F13826" t="s">
        <v>4951</v>
      </c>
      <c r="G13826" t="s">
        <v>10373</v>
      </c>
      <c r="H13826">
        <v>0</v>
      </c>
      <c r="I13826">
        <v>0</v>
      </c>
      <c r="J13826">
        <v>0</v>
      </c>
      <c r="K13826" t="s">
        <v>53733</v>
      </c>
    </row>
    <row r="13827" spans="1:11" x14ac:dyDescent="0.3">
      <c r="A13827" t="s">
        <v>53734</v>
      </c>
      <c r="B13827" t="s">
        <v>53735</v>
      </c>
      <c r="C13827" t="s">
        <v>27</v>
      </c>
      <c r="D13827" t="s">
        <v>53736</v>
      </c>
      <c r="E13827" t="s">
        <v>29</v>
      </c>
      <c r="F13827" t="s">
        <v>41</v>
      </c>
      <c r="G13827" t="s">
        <v>42</v>
      </c>
      <c r="H13827">
        <v>0</v>
      </c>
      <c r="I13827">
        <v>0</v>
      </c>
      <c r="J13827">
        <v>0</v>
      </c>
      <c r="K13827" t="s">
        <v>53737</v>
      </c>
    </row>
    <row r="13828" spans="1:11" x14ac:dyDescent="0.3">
      <c r="A13828" t="s">
        <v>53738</v>
      </c>
      <c r="B13828" t="s">
        <v>53739</v>
      </c>
      <c r="C13828" t="s">
        <v>27</v>
      </c>
      <c r="D13828" t="s">
        <v>53740</v>
      </c>
      <c r="E13828" t="s">
        <v>53101</v>
      </c>
      <c r="F13828" t="s">
        <v>41</v>
      </c>
      <c r="G13828" t="s">
        <v>42</v>
      </c>
      <c r="H13828">
        <v>0</v>
      </c>
      <c r="I13828">
        <v>0</v>
      </c>
      <c r="J13828">
        <v>0</v>
      </c>
      <c r="K13828" t="s">
        <v>53741</v>
      </c>
    </row>
    <row r="13829" spans="1:11" x14ac:dyDescent="0.3">
      <c r="A13829" t="s">
        <v>53742</v>
      </c>
      <c r="C13829" t="s">
        <v>27</v>
      </c>
      <c r="D13829" t="s">
        <v>53743</v>
      </c>
      <c r="E13829" t="s">
        <v>53101</v>
      </c>
      <c r="F13829" t="s">
        <v>41</v>
      </c>
      <c r="G13829" t="s">
        <v>42</v>
      </c>
      <c r="H13829">
        <v>0</v>
      </c>
      <c r="I13829">
        <v>0</v>
      </c>
      <c r="J13829">
        <v>0</v>
      </c>
      <c r="K13829" t="s">
        <v>53744</v>
      </c>
    </row>
    <row r="13830" spans="1:11" x14ac:dyDescent="0.3">
      <c r="A13830" t="s">
        <v>53745</v>
      </c>
      <c r="B13830" t="s">
        <v>53746</v>
      </c>
      <c r="C13830" t="s">
        <v>27</v>
      </c>
      <c r="D13830" t="s">
        <v>53747</v>
      </c>
      <c r="E13830" t="s">
        <v>53101</v>
      </c>
      <c r="F13830" t="s">
        <v>41</v>
      </c>
      <c r="G13830" t="s">
        <v>42</v>
      </c>
      <c r="H13830">
        <v>0</v>
      </c>
      <c r="I13830">
        <v>0</v>
      </c>
      <c r="J13830">
        <v>0</v>
      </c>
      <c r="K13830" t="s">
        <v>53748</v>
      </c>
    </row>
    <row r="13831" spans="1:11" x14ac:dyDescent="0.3">
      <c r="A13831" t="s">
        <v>53749</v>
      </c>
      <c r="B13831" t="s">
        <v>53746</v>
      </c>
      <c r="C13831" t="s">
        <v>27</v>
      </c>
      <c r="D13831" t="s">
        <v>53750</v>
      </c>
      <c r="E13831" t="s">
        <v>53101</v>
      </c>
      <c r="F13831" t="s">
        <v>41</v>
      </c>
      <c r="G13831" t="s">
        <v>42</v>
      </c>
      <c r="H13831">
        <v>0</v>
      </c>
      <c r="I13831">
        <v>0</v>
      </c>
      <c r="J13831">
        <v>0</v>
      </c>
      <c r="K13831" t="s">
        <v>53751</v>
      </c>
    </row>
    <row r="13832" spans="1:11" x14ac:dyDescent="0.3">
      <c r="A13832" t="s">
        <v>53752</v>
      </c>
      <c r="B13832" t="s">
        <v>53753</v>
      </c>
      <c r="C13832" t="s">
        <v>27</v>
      </c>
      <c r="D13832" t="s">
        <v>53754</v>
      </c>
      <c r="E13832" t="s">
        <v>53101</v>
      </c>
      <c r="F13832" t="s">
        <v>41</v>
      </c>
      <c r="G13832" t="s">
        <v>42</v>
      </c>
      <c r="H13832">
        <v>0</v>
      </c>
      <c r="I13832">
        <v>0</v>
      </c>
      <c r="J13832">
        <v>0</v>
      </c>
      <c r="K13832" t="s">
        <v>53755</v>
      </c>
    </row>
    <row r="13833" spans="1:11" x14ac:dyDescent="0.3">
      <c r="A13833" t="s">
        <v>53756</v>
      </c>
      <c r="B13833" t="s">
        <v>53757</v>
      </c>
      <c r="C13833" t="s">
        <v>27</v>
      </c>
      <c r="D13833" t="s">
        <v>53758</v>
      </c>
      <c r="E13833" t="s">
        <v>53101</v>
      </c>
      <c r="F13833" t="s">
        <v>41</v>
      </c>
      <c r="G13833" t="s">
        <v>42</v>
      </c>
      <c r="H13833">
        <v>0</v>
      </c>
      <c r="I13833">
        <v>0</v>
      </c>
      <c r="J13833">
        <v>0</v>
      </c>
      <c r="K13833" t="s">
        <v>53759</v>
      </c>
    </row>
    <row r="13834" spans="1:11" x14ac:dyDescent="0.3">
      <c r="A13834" t="s">
        <v>53760</v>
      </c>
      <c r="B13834" t="s">
        <v>53761</v>
      </c>
      <c r="C13834" t="s">
        <v>558</v>
      </c>
      <c r="D13834" t="s">
        <v>53762</v>
      </c>
      <c r="E13834" t="s">
        <v>28510</v>
      </c>
      <c r="F13834" t="s">
        <v>1143</v>
      </c>
      <c r="G13834" t="s">
        <v>19180</v>
      </c>
      <c r="H13834">
        <v>0</v>
      </c>
      <c r="I13834">
        <v>0</v>
      </c>
      <c r="J13834">
        <v>0</v>
      </c>
      <c r="K13834" t="s">
        <v>53763</v>
      </c>
    </row>
    <row r="13835" spans="1:11" x14ac:dyDescent="0.3">
      <c r="A13835" t="s">
        <v>53764</v>
      </c>
      <c r="B13835" t="s">
        <v>42727</v>
      </c>
      <c r="C13835" t="s">
        <v>558</v>
      </c>
      <c r="D13835" t="s">
        <v>53765</v>
      </c>
      <c r="E13835" t="s">
        <v>28510</v>
      </c>
      <c r="F13835" t="s">
        <v>16</v>
      </c>
      <c r="G13835" t="s">
        <v>3043</v>
      </c>
      <c r="H13835">
        <v>0</v>
      </c>
      <c r="I13835">
        <v>0</v>
      </c>
      <c r="J13835">
        <v>0</v>
      </c>
      <c r="K13835" t="s">
        <v>53766</v>
      </c>
    </row>
    <row r="13836" spans="1:11" x14ac:dyDescent="0.3">
      <c r="A13836" t="s">
        <v>53767</v>
      </c>
      <c r="B13836" t="s">
        <v>53768</v>
      </c>
      <c r="C13836" t="s">
        <v>558</v>
      </c>
      <c r="D13836" t="s">
        <v>53769</v>
      </c>
      <c r="E13836" t="s">
        <v>28510</v>
      </c>
      <c r="F13836" t="s">
        <v>16</v>
      </c>
      <c r="G13836" t="s">
        <v>4543</v>
      </c>
      <c r="H13836">
        <v>0</v>
      </c>
      <c r="I13836">
        <v>0</v>
      </c>
      <c r="J13836">
        <v>0</v>
      </c>
      <c r="K13836" t="s">
        <v>53770</v>
      </c>
    </row>
    <row r="13837" spans="1:11" x14ac:dyDescent="0.3">
      <c r="A13837" t="s">
        <v>53771</v>
      </c>
      <c r="C13837" t="s">
        <v>13</v>
      </c>
      <c r="D13837" t="s">
        <v>53772</v>
      </c>
      <c r="E13837" t="s">
        <v>15</v>
      </c>
      <c r="F13837" t="s">
        <v>16</v>
      </c>
      <c r="G13837" t="s">
        <v>42</v>
      </c>
      <c r="H13837">
        <v>0</v>
      </c>
      <c r="I13837">
        <v>0</v>
      </c>
      <c r="J13837">
        <v>0</v>
      </c>
      <c r="K13837" t="s">
        <v>53773</v>
      </c>
    </row>
    <row r="13838" spans="1:11" x14ac:dyDescent="0.3">
      <c r="A13838" t="s">
        <v>53774</v>
      </c>
      <c r="B13838" t="s">
        <v>28576</v>
      </c>
      <c r="C13838" t="s">
        <v>558</v>
      </c>
      <c r="D13838" t="s">
        <v>53775</v>
      </c>
      <c r="E13838" t="s">
        <v>28510</v>
      </c>
      <c r="F13838" t="s">
        <v>16</v>
      </c>
      <c r="G13838" t="s">
        <v>4993</v>
      </c>
      <c r="H13838">
        <v>0</v>
      </c>
      <c r="I13838">
        <v>0</v>
      </c>
      <c r="J13838">
        <v>0</v>
      </c>
      <c r="K13838" t="s">
        <v>53776</v>
      </c>
    </row>
    <row r="13839" spans="1:11" x14ac:dyDescent="0.3">
      <c r="A13839" t="s">
        <v>53777</v>
      </c>
      <c r="C13839" t="s">
        <v>27</v>
      </c>
      <c r="D13839" t="s">
        <v>53778</v>
      </c>
      <c r="E13839" t="s">
        <v>53101</v>
      </c>
      <c r="F13839" t="s">
        <v>41</v>
      </c>
      <c r="G13839" t="s">
        <v>42</v>
      </c>
      <c r="H13839">
        <v>0</v>
      </c>
      <c r="I13839">
        <v>0</v>
      </c>
      <c r="J13839">
        <v>0</v>
      </c>
      <c r="K13839" t="s">
        <v>53779</v>
      </c>
    </row>
    <row r="13840" spans="1:11" x14ac:dyDescent="0.3">
      <c r="A13840" t="s">
        <v>53780</v>
      </c>
      <c r="C13840" t="s">
        <v>466</v>
      </c>
      <c r="D13840" t="s">
        <v>53781</v>
      </c>
      <c r="E13840" t="s">
        <v>41948</v>
      </c>
      <c r="F13840" t="s">
        <v>16</v>
      </c>
      <c r="G13840" t="s">
        <v>42</v>
      </c>
      <c r="H13840">
        <v>0</v>
      </c>
      <c r="I13840">
        <v>0</v>
      </c>
      <c r="J13840">
        <v>0</v>
      </c>
      <c r="K13840" t="s">
        <v>53782</v>
      </c>
    </row>
    <row r="13841" spans="1:11" x14ac:dyDescent="0.3">
      <c r="A13841" t="s">
        <v>53783</v>
      </c>
      <c r="B13841" t="s">
        <v>53784</v>
      </c>
      <c r="C13841" t="s">
        <v>27</v>
      </c>
      <c r="D13841" t="s">
        <v>53785</v>
      </c>
      <c r="E13841" t="s">
        <v>53101</v>
      </c>
      <c r="F13841" t="s">
        <v>16</v>
      </c>
      <c r="G13841" t="s">
        <v>11468</v>
      </c>
      <c r="H13841">
        <v>0</v>
      </c>
      <c r="I13841">
        <v>0</v>
      </c>
      <c r="J13841">
        <v>0</v>
      </c>
      <c r="K13841" t="s">
        <v>53786</v>
      </c>
    </row>
    <row r="13842" spans="1:11" x14ac:dyDescent="0.3">
      <c r="A13842" t="s">
        <v>53787</v>
      </c>
      <c r="B13842" t="s">
        <v>53788</v>
      </c>
      <c r="C13842" t="s">
        <v>27</v>
      </c>
      <c r="D13842" t="s">
        <v>53789</v>
      </c>
      <c r="E13842" t="s">
        <v>53101</v>
      </c>
      <c r="F13842" t="s">
        <v>41</v>
      </c>
      <c r="G13842" t="s">
        <v>42</v>
      </c>
      <c r="H13842">
        <v>0</v>
      </c>
      <c r="I13842">
        <v>0</v>
      </c>
      <c r="J13842">
        <v>0</v>
      </c>
      <c r="K13842" t="s">
        <v>53790</v>
      </c>
    </row>
    <row r="13843" spans="1:11" x14ac:dyDescent="0.3">
      <c r="A13843" t="s">
        <v>53791</v>
      </c>
      <c r="B13843" t="s">
        <v>53792</v>
      </c>
      <c r="C13843" t="s">
        <v>27</v>
      </c>
      <c r="D13843" t="s">
        <v>53793</v>
      </c>
      <c r="E13843" t="s">
        <v>53101</v>
      </c>
      <c r="F13843" t="s">
        <v>6113</v>
      </c>
      <c r="G13843" t="s">
        <v>42</v>
      </c>
      <c r="H13843">
        <v>0</v>
      </c>
      <c r="I13843">
        <v>0</v>
      </c>
      <c r="J13843">
        <v>0</v>
      </c>
      <c r="K13843" t="s">
        <v>53794</v>
      </c>
    </row>
    <row r="13844" spans="1:11" x14ac:dyDescent="0.3">
      <c r="A13844" t="s">
        <v>53795</v>
      </c>
      <c r="C13844" t="s">
        <v>27</v>
      </c>
      <c r="D13844" t="s">
        <v>53796</v>
      </c>
      <c r="E13844" t="s">
        <v>53101</v>
      </c>
      <c r="F13844" t="s">
        <v>21862</v>
      </c>
      <c r="G13844" t="s">
        <v>42</v>
      </c>
      <c r="H13844">
        <v>0</v>
      </c>
      <c r="I13844">
        <v>0</v>
      </c>
      <c r="J13844">
        <v>0</v>
      </c>
      <c r="K13844" t="s">
        <v>53797</v>
      </c>
    </row>
    <row r="13845" spans="1:11" x14ac:dyDescent="0.3">
      <c r="A13845" t="s">
        <v>53798</v>
      </c>
      <c r="B13845" t="s">
        <v>53799</v>
      </c>
      <c r="C13845" t="s">
        <v>20</v>
      </c>
      <c r="D13845" t="s">
        <v>53800</v>
      </c>
      <c r="E13845" t="s">
        <v>51965</v>
      </c>
      <c r="F13845" t="s">
        <v>1850</v>
      </c>
      <c r="G13845" t="s">
        <v>42</v>
      </c>
      <c r="H13845">
        <v>0</v>
      </c>
      <c r="I13845">
        <v>0</v>
      </c>
      <c r="J13845">
        <v>0</v>
      </c>
      <c r="K13845" t="s">
        <v>53801</v>
      </c>
    </row>
    <row r="13846" spans="1:11" x14ac:dyDescent="0.3">
      <c r="A13846" t="s">
        <v>53802</v>
      </c>
      <c r="B13846" t="s">
        <v>53803</v>
      </c>
      <c r="C13846" t="s">
        <v>20</v>
      </c>
      <c r="D13846" t="s">
        <v>53804</v>
      </c>
      <c r="E13846" t="s">
        <v>22</v>
      </c>
      <c r="F13846" t="s">
        <v>3769</v>
      </c>
      <c r="G13846" t="s">
        <v>42</v>
      </c>
      <c r="H13846">
        <v>0</v>
      </c>
      <c r="I13846">
        <v>0</v>
      </c>
      <c r="J13846">
        <v>0</v>
      </c>
      <c r="K13846" t="s">
        <v>53805</v>
      </c>
    </row>
    <row r="13847" spans="1:11" x14ac:dyDescent="0.3">
      <c r="A13847" t="s">
        <v>53806</v>
      </c>
      <c r="B13847" t="s">
        <v>53807</v>
      </c>
      <c r="C13847" t="s">
        <v>27</v>
      </c>
      <c r="D13847" t="s">
        <v>53808</v>
      </c>
      <c r="E13847" t="s">
        <v>53101</v>
      </c>
      <c r="F13847" t="s">
        <v>41</v>
      </c>
      <c r="G13847" t="s">
        <v>8098</v>
      </c>
      <c r="H13847">
        <v>0</v>
      </c>
      <c r="I13847">
        <v>0</v>
      </c>
      <c r="J13847">
        <v>0</v>
      </c>
      <c r="K13847" t="s">
        <v>53809</v>
      </c>
    </row>
    <row r="13848" spans="1:11" x14ac:dyDescent="0.3">
      <c r="A13848" t="s">
        <v>53810</v>
      </c>
      <c r="B13848" t="s">
        <v>53811</v>
      </c>
      <c r="C13848" t="s">
        <v>27</v>
      </c>
      <c r="D13848" t="s">
        <v>53812</v>
      </c>
      <c r="E13848" t="s">
        <v>53101</v>
      </c>
      <c r="F13848" t="s">
        <v>16</v>
      </c>
      <c r="G13848" t="s">
        <v>9931</v>
      </c>
      <c r="H13848">
        <v>0</v>
      </c>
      <c r="I13848">
        <v>0</v>
      </c>
      <c r="J13848">
        <v>0</v>
      </c>
      <c r="K13848" t="s">
        <v>53813</v>
      </c>
    </row>
    <row r="13849" spans="1:11" x14ac:dyDescent="0.3">
      <c r="A13849" t="s">
        <v>53814</v>
      </c>
      <c r="B13849" t="s">
        <v>53815</v>
      </c>
      <c r="C13849" t="s">
        <v>27</v>
      </c>
      <c r="D13849" t="s">
        <v>53816</v>
      </c>
      <c r="E13849" t="s">
        <v>53101</v>
      </c>
      <c r="F13849" t="s">
        <v>16</v>
      </c>
      <c r="G13849" t="s">
        <v>12743</v>
      </c>
      <c r="H13849">
        <v>0</v>
      </c>
      <c r="I13849">
        <v>0</v>
      </c>
      <c r="J13849">
        <v>0</v>
      </c>
      <c r="K13849" t="s">
        <v>53817</v>
      </c>
    </row>
    <row r="13850" spans="1:11" x14ac:dyDescent="0.3">
      <c r="A13850" t="s">
        <v>53818</v>
      </c>
      <c r="C13850" t="s">
        <v>27</v>
      </c>
      <c r="D13850" t="s">
        <v>53819</v>
      </c>
      <c r="E13850" t="s">
        <v>53101</v>
      </c>
      <c r="F13850" t="s">
        <v>41</v>
      </c>
      <c r="G13850" t="s">
        <v>42</v>
      </c>
      <c r="H13850">
        <v>0</v>
      </c>
      <c r="I13850">
        <v>0</v>
      </c>
      <c r="J13850">
        <v>0</v>
      </c>
      <c r="K13850" t="s">
        <v>53820</v>
      </c>
    </row>
    <row r="13851" spans="1:11" x14ac:dyDescent="0.3">
      <c r="A13851" t="s">
        <v>53821</v>
      </c>
      <c r="C13851" t="s">
        <v>27</v>
      </c>
      <c r="D13851" t="s">
        <v>53822</v>
      </c>
      <c r="E13851" t="s">
        <v>53101</v>
      </c>
      <c r="F13851" t="s">
        <v>41</v>
      </c>
      <c r="G13851" t="s">
        <v>42</v>
      </c>
      <c r="H13851">
        <v>0</v>
      </c>
      <c r="I13851">
        <v>0</v>
      </c>
      <c r="J13851">
        <v>0</v>
      </c>
      <c r="K13851" t="s">
        <v>53823</v>
      </c>
    </row>
    <row r="13852" spans="1:11" x14ac:dyDescent="0.3">
      <c r="A13852" t="s">
        <v>53824</v>
      </c>
      <c r="B13852" t="s">
        <v>53825</v>
      </c>
      <c r="C13852" t="s">
        <v>13</v>
      </c>
      <c r="D13852" t="s">
        <v>53826</v>
      </c>
      <c r="E13852" t="s">
        <v>50096</v>
      </c>
      <c r="F13852" t="s">
        <v>16</v>
      </c>
      <c r="G13852" t="s">
        <v>6551</v>
      </c>
      <c r="H13852">
        <v>0</v>
      </c>
      <c r="I13852">
        <v>0</v>
      </c>
      <c r="J13852">
        <v>0</v>
      </c>
      <c r="K13852" t="s">
        <v>53827</v>
      </c>
    </row>
    <row r="13853" spans="1:11" x14ac:dyDescent="0.3">
      <c r="A13853" t="s">
        <v>53828</v>
      </c>
      <c r="C13853" t="s">
        <v>20</v>
      </c>
      <c r="D13853" t="s">
        <v>53829</v>
      </c>
      <c r="E13853" t="s">
        <v>22</v>
      </c>
      <c r="F13853" t="s">
        <v>16</v>
      </c>
      <c r="G13853" t="s">
        <v>17</v>
      </c>
      <c r="H13853">
        <v>0</v>
      </c>
      <c r="I13853">
        <v>0</v>
      </c>
      <c r="J13853">
        <v>0</v>
      </c>
      <c r="K13853" t="s">
        <v>53830</v>
      </c>
    </row>
    <row r="13854" spans="1:11" x14ac:dyDescent="0.3">
      <c r="A13854" t="s">
        <v>53831</v>
      </c>
      <c r="C13854" t="s">
        <v>13</v>
      </c>
      <c r="D13854" t="s">
        <v>53832</v>
      </c>
      <c r="E13854" t="s">
        <v>50096</v>
      </c>
      <c r="F13854" t="s">
        <v>16</v>
      </c>
      <c r="G13854" t="s">
        <v>53833</v>
      </c>
      <c r="H13854">
        <v>0</v>
      </c>
      <c r="I13854">
        <v>0</v>
      </c>
      <c r="J13854">
        <v>0</v>
      </c>
      <c r="K13854" t="s">
        <v>53834</v>
      </c>
    </row>
    <row r="13855" spans="1:11" x14ac:dyDescent="0.3">
      <c r="A13855" t="s">
        <v>53835</v>
      </c>
      <c r="B13855" t="s">
        <v>53836</v>
      </c>
      <c r="C13855" t="s">
        <v>27</v>
      </c>
      <c r="D13855" t="s">
        <v>53837</v>
      </c>
      <c r="E13855" t="s">
        <v>53101</v>
      </c>
      <c r="F13855" t="s">
        <v>11555</v>
      </c>
      <c r="G13855" t="s">
        <v>42</v>
      </c>
      <c r="H13855">
        <v>0</v>
      </c>
      <c r="I13855">
        <v>0</v>
      </c>
      <c r="J13855">
        <v>0</v>
      </c>
      <c r="K13855" t="s">
        <v>53838</v>
      </c>
    </row>
    <row r="13856" spans="1:11" x14ac:dyDescent="0.3">
      <c r="A13856" t="s">
        <v>53839</v>
      </c>
      <c r="B13856" t="s">
        <v>18462</v>
      </c>
      <c r="C13856" t="s">
        <v>13</v>
      </c>
      <c r="D13856" t="s">
        <v>53840</v>
      </c>
      <c r="E13856" t="s">
        <v>50096</v>
      </c>
      <c r="F13856" t="s">
        <v>16</v>
      </c>
      <c r="G13856" t="s">
        <v>6145</v>
      </c>
      <c r="H13856">
        <v>0</v>
      </c>
      <c r="I13856">
        <v>0</v>
      </c>
      <c r="J13856">
        <v>0</v>
      </c>
      <c r="K13856" t="s">
        <v>53841</v>
      </c>
    </row>
    <row r="13857" spans="1:11" x14ac:dyDescent="0.3">
      <c r="A13857" t="s">
        <v>53842</v>
      </c>
      <c r="C13857" t="s">
        <v>13</v>
      </c>
      <c r="D13857" t="s">
        <v>53843</v>
      </c>
      <c r="E13857" t="s">
        <v>50096</v>
      </c>
      <c r="F13857" t="s">
        <v>16</v>
      </c>
      <c r="G13857" t="s">
        <v>14702</v>
      </c>
      <c r="H13857">
        <v>0</v>
      </c>
      <c r="I13857">
        <v>0</v>
      </c>
      <c r="J13857">
        <v>0</v>
      </c>
      <c r="K13857" t="s">
        <v>53844</v>
      </c>
    </row>
    <row r="13858" spans="1:11" x14ac:dyDescent="0.3">
      <c r="A13858" t="s">
        <v>53845</v>
      </c>
      <c r="B13858" t="s">
        <v>53846</v>
      </c>
      <c r="C13858" t="s">
        <v>20</v>
      </c>
      <c r="D13858" t="s">
        <v>53847</v>
      </c>
      <c r="E13858" t="s">
        <v>51965</v>
      </c>
      <c r="F13858" t="s">
        <v>50943</v>
      </c>
      <c r="G13858" t="s">
        <v>42</v>
      </c>
      <c r="H13858">
        <v>0</v>
      </c>
      <c r="I13858">
        <v>0</v>
      </c>
      <c r="J13858">
        <v>0</v>
      </c>
      <c r="K13858" t="s">
        <v>53848</v>
      </c>
    </row>
    <row r="13859" spans="1:11" x14ac:dyDescent="0.3">
      <c r="A13859" t="s">
        <v>53849</v>
      </c>
      <c r="B13859" t="s">
        <v>53850</v>
      </c>
      <c r="C13859" t="s">
        <v>13</v>
      </c>
      <c r="D13859" t="s">
        <v>53851</v>
      </c>
      <c r="E13859" t="s">
        <v>50096</v>
      </c>
      <c r="F13859" t="s">
        <v>321</v>
      </c>
      <c r="G13859" t="s">
        <v>13770</v>
      </c>
      <c r="H13859">
        <v>0</v>
      </c>
      <c r="I13859">
        <v>0</v>
      </c>
      <c r="J13859">
        <v>0</v>
      </c>
      <c r="K13859" t="s">
        <v>53852</v>
      </c>
    </row>
    <row r="13860" spans="1:11" x14ac:dyDescent="0.3">
      <c r="A13860" t="s">
        <v>53853</v>
      </c>
      <c r="B13860" t="s">
        <v>53854</v>
      </c>
      <c r="C13860" t="s">
        <v>27</v>
      </c>
      <c r="D13860" t="s">
        <v>53855</v>
      </c>
      <c r="E13860" t="s">
        <v>53101</v>
      </c>
      <c r="F13860" t="s">
        <v>41</v>
      </c>
      <c r="G13860" t="s">
        <v>42</v>
      </c>
      <c r="H13860">
        <v>0</v>
      </c>
      <c r="I13860">
        <v>0</v>
      </c>
      <c r="J13860">
        <v>0</v>
      </c>
      <c r="K13860" t="s">
        <v>53856</v>
      </c>
    </row>
    <row r="13861" spans="1:11" x14ac:dyDescent="0.3">
      <c r="A13861" t="s">
        <v>53857</v>
      </c>
      <c r="B13861" t="s">
        <v>53858</v>
      </c>
      <c r="C13861" t="s">
        <v>558</v>
      </c>
      <c r="E13861" t="s">
        <v>28510</v>
      </c>
      <c r="F13861" t="s">
        <v>1918</v>
      </c>
      <c r="G13861" t="s">
        <v>817</v>
      </c>
      <c r="H13861">
        <v>0</v>
      </c>
      <c r="I13861">
        <v>0</v>
      </c>
      <c r="J13861">
        <v>0</v>
      </c>
      <c r="K13861" t="s">
        <v>53859</v>
      </c>
    </row>
    <row r="13862" spans="1:11" x14ac:dyDescent="0.3">
      <c r="A13862" t="s">
        <v>53860</v>
      </c>
      <c r="C13862" t="s">
        <v>20</v>
      </c>
      <c r="D13862" t="s">
        <v>53861</v>
      </c>
      <c r="E13862" t="s">
        <v>22</v>
      </c>
      <c r="F13862" t="s">
        <v>16</v>
      </c>
      <c r="G13862" t="s">
        <v>13739</v>
      </c>
      <c r="H13862">
        <v>0</v>
      </c>
      <c r="I13862">
        <v>0</v>
      </c>
      <c r="J13862">
        <v>0</v>
      </c>
      <c r="K13862" t="s">
        <v>53862</v>
      </c>
    </row>
    <row r="13863" spans="1:11" x14ac:dyDescent="0.3">
      <c r="A13863" t="s">
        <v>53863</v>
      </c>
      <c r="B13863" t="s">
        <v>53864</v>
      </c>
      <c r="C13863" t="s">
        <v>27</v>
      </c>
      <c r="D13863" t="s">
        <v>53865</v>
      </c>
      <c r="E13863" t="s">
        <v>29</v>
      </c>
      <c r="F13863" t="s">
        <v>16</v>
      </c>
      <c r="G13863" t="s">
        <v>3221</v>
      </c>
      <c r="H13863">
        <v>0</v>
      </c>
      <c r="I13863">
        <v>0</v>
      </c>
      <c r="J13863">
        <v>0</v>
      </c>
      <c r="K13863" t="s">
        <v>53866</v>
      </c>
    </row>
    <row r="13864" spans="1:11" x14ac:dyDescent="0.3">
      <c r="A13864" t="s">
        <v>53867</v>
      </c>
      <c r="B13864" t="s">
        <v>53868</v>
      </c>
      <c r="C13864" t="s">
        <v>20</v>
      </c>
      <c r="D13864" t="s">
        <v>53869</v>
      </c>
      <c r="E13864" t="s">
        <v>22</v>
      </c>
      <c r="F13864" t="s">
        <v>16</v>
      </c>
      <c r="G13864" t="s">
        <v>2026</v>
      </c>
      <c r="H13864">
        <v>0</v>
      </c>
      <c r="I13864">
        <v>0</v>
      </c>
      <c r="J13864">
        <v>0</v>
      </c>
      <c r="K13864" t="s">
        <v>53870</v>
      </c>
    </row>
    <row r="13865" spans="1:11" x14ac:dyDescent="0.3">
      <c r="A13865" t="s">
        <v>53871</v>
      </c>
      <c r="B13865" t="s">
        <v>53872</v>
      </c>
      <c r="C13865" t="s">
        <v>558</v>
      </c>
      <c r="D13865" t="s">
        <v>53873</v>
      </c>
      <c r="E13865" t="s">
        <v>32122</v>
      </c>
      <c r="F13865" t="s">
        <v>16</v>
      </c>
      <c r="G13865" t="s">
        <v>15631</v>
      </c>
      <c r="H13865">
        <v>0</v>
      </c>
      <c r="I13865">
        <v>0</v>
      </c>
      <c r="J13865">
        <v>0</v>
      </c>
      <c r="K13865" t="s">
        <v>53874</v>
      </c>
    </row>
    <row r="13866" spans="1:11" x14ac:dyDescent="0.3">
      <c r="A13866" t="s">
        <v>53875</v>
      </c>
      <c r="B13866" t="s">
        <v>53876</v>
      </c>
      <c r="C13866" t="s">
        <v>558</v>
      </c>
      <c r="D13866" t="s">
        <v>53877</v>
      </c>
      <c r="E13866" t="s">
        <v>28510</v>
      </c>
      <c r="F13866" t="s">
        <v>16</v>
      </c>
      <c r="G13866" t="s">
        <v>5387</v>
      </c>
      <c r="H13866">
        <v>0</v>
      </c>
      <c r="I13866">
        <v>0</v>
      </c>
      <c r="J13866">
        <v>0</v>
      </c>
      <c r="K13866" t="s">
        <v>53878</v>
      </c>
    </row>
    <row r="13867" spans="1:11" x14ac:dyDescent="0.3">
      <c r="A13867" t="s">
        <v>53879</v>
      </c>
      <c r="B13867" t="s">
        <v>53880</v>
      </c>
      <c r="C13867" t="s">
        <v>558</v>
      </c>
      <c r="D13867" t="s">
        <v>53881</v>
      </c>
      <c r="E13867" t="s">
        <v>28510</v>
      </c>
      <c r="F13867" t="s">
        <v>16</v>
      </c>
      <c r="G13867" t="s">
        <v>19180</v>
      </c>
      <c r="H13867">
        <v>0</v>
      </c>
      <c r="I13867">
        <v>0</v>
      </c>
      <c r="J13867">
        <v>0</v>
      </c>
      <c r="K13867" t="s">
        <v>53882</v>
      </c>
    </row>
    <row r="13868" spans="1:11" x14ac:dyDescent="0.3">
      <c r="A13868" t="s">
        <v>53883</v>
      </c>
      <c r="B13868" t="s">
        <v>34880</v>
      </c>
      <c r="C13868" t="s">
        <v>558</v>
      </c>
      <c r="D13868" t="s">
        <v>53884</v>
      </c>
      <c r="E13868" t="s">
        <v>28510</v>
      </c>
      <c r="F13868" t="s">
        <v>16</v>
      </c>
      <c r="G13868" t="s">
        <v>10656</v>
      </c>
      <c r="H13868">
        <v>0</v>
      </c>
      <c r="I13868">
        <v>0</v>
      </c>
      <c r="J13868">
        <v>0</v>
      </c>
      <c r="K13868" t="s">
        <v>53885</v>
      </c>
    </row>
    <row r="13869" spans="1:11" x14ac:dyDescent="0.3">
      <c r="A13869" t="s">
        <v>53886</v>
      </c>
      <c r="B13869" t="s">
        <v>53887</v>
      </c>
      <c r="C13869" t="s">
        <v>558</v>
      </c>
      <c r="D13869" t="s">
        <v>53888</v>
      </c>
      <c r="E13869" t="s">
        <v>32122</v>
      </c>
      <c r="F13869" t="s">
        <v>16</v>
      </c>
      <c r="G13869" t="s">
        <v>311</v>
      </c>
      <c r="H13869">
        <v>0</v>
      </c>
      <c r="I13869">
        <v>0</v>
      </c>
      <c r="J13869">
        <v>0</v>
      </c>
      <c r="K13869" t="s">
        <v>53889</v>
      </c>
    </row>
    <row r="13870" spans="1:11" x14ac:dyDescent="0.3">
      <c r="A13870" t="s">
        <v>53890</v>
      </c>
      <c r="B13870" t="s">
        <v>53891</v>
      </c>
      <c r="C13870" t="s">
        <v>27</v>
      </c>
      <c r="D13870" t="s">
        <v>53892</v>
      </c>
      <c r="E13870" t="s">
        <v>53101</v>
      </c>
      <c r="F13870" t="s">
        <v>16</v>
      </c>
      <c r="G13870" t="s">
        <v>575</v>
      </c>
      <c r="H13870">
        <v>0</v>
      </c>
      <c r="I13870">
        <v>0</v>
      </c>
      <c r="J13870">
        <v>0</v>
      </c>
      <c r="K13870" t="s">
        <v>53893</v>
      </c>
    </row>
    <row r="13871" spans="1:11" x14ac:dyDescent="0.3">
      <c r="A13871" t="s">
        <v>53894</v>
      </c>
      <c r="C13871" t="s">
        <v>558</v>
      </c>
      <c r="D13871" t="s">
        <v>53895</v>
      </c>
      <c r="E13871" t="s">
        <v>28510</v>
      </c>
      <c r="F13871" t="s">
        <v>16</v>
      </c>
      <c r="G13871" t="s">
        <v>13136</v>
      </c>
      <c r="H13871">
        <v>0</v>
      </c>
      <c r="I13871">
        <v>0</v>
      </c>
      <c r="J13871">
        <v>0</v>
      </c>
      <c r="K13871" t="s">
        <v>53896</v>
      </c>
    </row>
    <row r="13872" spans="1:11" x14ac:dyDescent="0.3">
      <c r="A13872" t="s">
        <v>53897</v>
      </c>
      <c r="B13872" t="s">
        <v>53898</v>
      </c>
      <c r="C13872" t="s">
        <v>558</v>
      </c>
      <c r="D13872" t="s">
        <v>53899</v>
      </c>
      <c r="E13872" t="s">
        <v>28510</v>
      </c>
      <c r="F13872" t="s">
        <v>16</v>
      </c>
      <c r="G13872" t="s">
        <v>469</v>
      </c>
      <c r="H13872">
        <v>0</v>
      </c>
      <c r="I13872">
        <v>0</v>
      </c>
      <c r="J13872">
        <v>0</v>
      </c>
      <c r="K13872" t="s">
        <v>53900</v>
      </c>
    </row>
    <row r="13873" spans="1:11" x14ac:dyDescent="0.3">
      <c r="A13873" t="s">
        <v>53901</v>
      </c>
      <c r="B13873" t="s">
        <v>53902</v>
      </c>
      <c r="C13873" t="s">
        <v>147</v>
      </c>
      <c r="D13873" t="s">
        <v>53903</v>
      </c>
      <c r="E13873" t="s">
        <v>4768</v>
      </c>
      <c r="F13873" t="s">
        <v>15527</v>
      </c>
      <c r="G13873" t="s">
        <v>42</v>
      </c>
      <c r="H13873">
        <v>0</v>
      </c>
      <c r="I13873">
        <v>0</v>
      </c>
      <c r="J13873">
        <v>0</v>
      </c>
      <c r="K13873" t="s">
        <v>53904</v>
      </c>
    </row>
    <row r="13874" spans="1:11" x14ac:dyDescent="0.3">
      <c r="A13874" t="s">
        <v>53905</v>
      </c>
      <c r="C13874" t="s">
        <v>558</v>
      </c>
      <c r="D13874" t="s">
        <v>53873</v>
      </c>
      <c r="E13874" t="s">
        <v>32122</v>
      </c>
      <c r="F13874" t="s">
        <v>3521</v>
      </c>
      <c r="G13874" t="s">
        <v>42</v>
      </c>
      <c r="H13874">
        <v>0</v>
      </c>
      <c r="I13874">
        <v>0</v>
      </c>
      <c r="J13874">
        <v>0</v>
      </c>
      <c r="K13874" t="s">
        <v>53906</v>
      </c>
    </row>
    <row r="13875" spans="1:11" x14ac:dyDescent="0.3">
      <c r="A13875" t="s">
        <v>53907</v>
      </c>
      <c r="B13875" t="s">
        <v>53908</v>
      </c>
      <c r="C13875" t="s">
        <v>558</v>
      </c>
      <c r="D13875" t="s">
        <v>53877</v>
      </c>
      <c r="E13875" t="s">
        <v>28510</v>
      </c>
      <c r="F13875" t="s">
        <v>2665</v>
      </c>
      <c r="G13875" t="s">
        <v>42</v>
      </c>
      <c r="H13875">
        <v>0</v>
      </c>
      <c r="I13875">
        <v>0</v>
      </c>
      <c r="J13875">
        <v>0</v>
      </c>
      <c r="K13875" t="s">
        <v>53909</v>
      </c>
    </row>
    <row r="13876" spans="1:11" x14ac:dyDescent="0.3">
      <c r="A13876" t="s">
        <v>53910</v>
      </c>
      <c r="B13876" t="s">
        <v>53911</v>
      </c>
      <c r="C13876" t="s">
        <v>558</v>
      </c>
      <c r="D13876" t="s">
        <v>53912</v>
      </c>
      <c r="E13876" t="s">
        <v>28510</v>
      </c>
      <c r="F13876" t="s">
        <v>2703</v>
      </c>
      <c r="G13876" t="s">
        <v>42</v>
      </c>
      <c r="H13876">
        <v>0</v>
      </c>
      <c r="I13876">
        <v>0</v>
      </c>
      <c r="J13876">
        <v>0</v>
      </c>
      <c r="K13876" t="s">
        <v>53913</v>
      </c>
    </row>
    <row r="13877" spans="1:11" x14ac:dyDescent="0.3">
      <c r="A13877" t="s">
        <v>53914</v>
      </c>
      <c r="B13877" t="s">
        <v>53915</v>
      </c>
      <c r="C13877" t="s">
        <v>558</v>
      </c>
      <c r="D13877" t="s">
        <v>53916</v>
      </c>
      <c r="E13877" t="s">
        <v>1122</v>
      </c>
      <c r="F13877" t="s">
        <v>3603</v>
      </c>
      <c r="G13877" t="s">
        <v>3624</v>
      </c>
      <c r="H13877">
        <v>0</v>
      </c>
      <c r="I13877">
        <v>0</v>
      </c>
      <c r="J13877">
        <v>0</v>
      </c>
      <c r="K13877" t="s">
        <v>53917</v>
      </c>
    </row>
    <row r="13878" spans="1:11" x14ac:dyDescent="0.3">
      <c r="A13878" t="s">
        <v>53918</v>
      </c>
      <c r="B13878" t="s">
        <v>53919</v>
      </c>
      <c r="C13878" t="s">
        <v>558</v>
      </c>
      <c r="D13878" t="s">
        <v>53920</v>
      </c>
      <c r="E13878" t="s">
        <v>28510</v>
      </c>
      <c r="F13878" t="s">
        <v>1886</v>
      </c>
      <c r="G13878" t="s">
        <v>107</v>
      </c>
      <c r="H13878">
        <v>0</v>
      </c>
      <c r="I13878">
        <v>0</v>
      </c>
      <c r="J13878">
        <v>0</v>
      </c>
      <c r="K13878" t="s">
        <v>53921</v>
      </c>
    </row>
    <row r="13879" spans="1:11" x14ac:dyDescent="0.3">
      <c r="A13879" t="s">
        <v>53922</v>
      </c>
      <c r="B13879" t="s">
        <v>53923</v>
      </c>
      <c r="C13879" t="s">
        <v>558</v>
      </c>
      <c r="D13879" t="s">
        <v>53924</v>
      </c>
      <c r="E13879" t="s">
        <v>32122</v>
      </c>
      <c r="F13879" t="s">
        <v>41</v>
      </c>
      <c r="G13879" t="s">
        <v>42</v>
      </c>
      <c r="H13879">
        <v>0</v>
      </c>
      <c r="I13879">
        <v>0</v>
      </c>
      <c r="J13879">
        <v>0</v>
      </c>
      <c r="K13879" t="s">
        <v>53925</v>
      </c>
    </row>
    <row r="13880" spans="1:11" x14ac:dyDescent="0.3">
      <c r="A13880" t="s">
        <v>53926</v>
      </c>
      <c r="B13880" t="s">
        <v>53927</v>
      </c>
      <c r="C13880" t="s">
        <v>558</v>
      </c>
      <c r="D13880" t="s">
        <v>53928</v>
      </c>
      <c r="E13880" t="s">
        <v>28510</v>
      </c>
      <c r="F13880" t="s">
        <v>2176</v>
      </c>
      <c r="G13880" t="s">
        <v>42</v>
      </c>
      <c r="H13880">
        <v>0</v>
      </c>
      <c r="I13880">
        <v>0</v>
      </c>
      <c r="J13880">
        <v>0</v>
      </c>
      <c r="K13880" t="s">
        <v>53929</v>
      </c>
    </row>
    <row r="13881" spans="1:11" x14ac:dyDescent="0.3">
      <c r="A13881" t="s">
        <v>53930</v>
      </c>
      <c r="C13881" t="s">
        <v>558</v>
      </c>
      <c r="D13881" t="s">
        <v>8013</v>
      </c>
      <c r="E13881" t="s">
        <v>32599</v>
      </c>
      <c r="F13881" t="s">
        <v>41</v>
      </c>
      <c r="G13881" t="s">
        <v>42</v>
      </c>
      <c r="H13881">
        <v>0</v>
      </c>
      <c r="I13881">
        <v>0</v>
      </c>
      <c r="J13881">
        <v>0</v>
      </c>
      <c r="K13881" t="s">
        <v>53931</v>
      </c>
    </row>
    <row r="13882" spans="1:11" x14ac:dyDescent="0.3">
      <c r="A13882" t="s">
        <v>53932</v>
      </c>
      <c r="C13882" t="s">
        <v>20</v>
      </c>
      <c r="D13882" t="s">
        <v>53933</v>
      </c>
      <c r="E13882" t="s">
        <v>22</v>
      </c>
      <c r="F13882" t="s">
        <v>16</v>
      </c>
      <c r="G13882" t="s">
        <v>22797</v>
      </c>
      <c r="H13882">
        <v>0</v>
      </c>
      <c r="I13882">
        <v>0</v>
      </c>
      <c r="J13882">
        <v>0</v>
      </c>
      <c r="K13882" t="s">
        <v>53934</v>
      </c>
    </row>
    <row r="13883" spans="1:11" x14ac:dyDescent="0.3">
      <c r="A13883" t="s">
        <v>53935</v>
      </c>
      <c r="B13883" t="s">
        <v>53936</v>
      </c>
      <c r="C13883" t="s">
        <v>558</v>
      </c>
      <c r="D13883" t="s">
        <v>53937</v>
      </c>
      <c r="E13883" t="s">
        <v>1462</v>
      </c>
      <c r="F13883" t="s">
        <v>10047</v>
      </c>
      <c r="G13883" t="s">
        <v>42</v>
      </c>
      <c r="H13883">
        <v>0</v>
      </c>
      <c r="I13883">
        <v>0</v>
      </c>
      <c r="J13883">
        <v>0</v>
      </c>
      <c r="K13883" t="s">
        <v>53938</v>
      </c>
    </row>
    <row r="13884" spans="1:11" x14ac:dyDescent="0.3">
      <c r="A13884" t="s">
        <v>53939</v>
      </c>
      <c r="B13884" t="s">
        <v>53940</v>
      </c>
      <c r="C13884" t="s">
        <v>558</v>
      </c>
      <c r="D13884" t="s">
        <v>53941</v>
      </c>
      <c r="E13884" t="s">
        <v>1462</v>
      </c>
      <c r="F13884" t="s">
        <v>13075</v>
      </c>
      <c r="G13884" t="s">
        <v>42</v>
      </c>
      <c r="H13884">
        <v>0</v>
      </c>
      <c r="I13884">
        <v>0</v>
      </c>
      <c r="J13884">
        <v>0</v>
      </c>
      <c r="K13884" t="s">
        <v>53942</v>
      </c>
    </row>
    <row r="13885" spans="1:11" x14ac:dyDescent="0.3">
      <c r="A13885" t="s">
        <v>53943</v>
      </c>
      <c r="C13885" t="s">
        <v>558</v>
      </c>
      <c r="D13885" t="s">
        <v>53944</v>
      </c>
      <c r="E13885" t="s">
        <v>1462</v>
      </c>
      <c r="F13885" t="s">
        <v>14941</v>
      </c>
      <c r="G13885" t="s">
        <v>42</v>
      </c>
      <c r="H13885">
        <v>0</v>
      </c>
      <c r="I13885">
        <v>0</v>
      </c>
      <c r="J13885">
        <v>0</v>
      </c>
      <c r="K13885" t="s">
        <v>53945</v>
      </c>
    </row>
    <row r="13886" spans="1:11" x14ac:dyDescent="0.3">
      <c r="A13886" t="s">
        <v>53946</v>
      </c>
      <c r="C13886" t="s">
        <v>558</v>
      </c>
      <c r="D13886" t="s">
        <v>53947</v>
      </c>
      <c r="E13886" t="s">
        <v>32122</v>
      </c>
      <c r="F13886" t="s">
        <v>13292</v>
      </c>
      <c r="G13886" t="s">
        <v>42</v>
      </c>
      <c r="H13886">
        <v>0</v>
      </c>
      <c r="I13886">
        <v>0</v>
      </c>
      <c r="J13886">
        <v>0</v>
      </c>
      <c r="K13886" t="s">
        <v>53948</v>
      </c>
    </row>
    <row r="13887" spans="1:11" x14ac:dyDescent="0.3">
      <c r="A13887" t="s">
        <v>53949</v>
      </c>
      <c r="B13887" t="s">
        <v>53950</v>
      </c>
      <c r="C13887" t="s">
        <v>558</v>
      </c>
      <c r="D13887" t="s">
        <v>53951</v>
      </c>
      <c r="E13887" t="s">
        <v>19698</v>
      </c>
      <c r="F13887" t="s">
        <v>994</v>
      </c>
      <c r="G13887" t="s">
        <v>42</v>
      </c>
      <c r="H13887">
        <v>0</v>
      </c>
      <c r="I13887">
        <v>0</v>
      </c>
      <c r="J13887">
        <v>0</v>
      </c>
      <c r="K13887" t="s">
        <v>53952</v>
      </c>
    </row>
    <row r="13888" spans="1:11" x14ac:dyDescent="0.3">
      <c r="A13888" t="s">
        <v>53953</v>
      </c>
      <c r="B13888" t="s">
        <v>53954</v>
      </c>
      <c r="C13888" t="s">
        <v>558</v>
      </c>
      <c r="D13888" t="s">
        <v>53895</v>
      </c>
      <c r="E13888" t="s">
        <v>28510</v>
      </c>
      <c r="F13888" t="s">
        <v>1986</v>
      </c>
      <c r="G13888" t="s">
        <v>42</v>
      </c>
      <c r="H13888">
        <v>0</v>
      </c>
      <c r="I13888">
        <v>0</v>
      </c>
      <c r="J13888">
        <v>0</v>
      </c>
      <c r="K13888" t="s">
        <v>53955</v>
      </c>
    </row>
    <row r="13889" spans="1:11" x14ac:dyDescent="0.3">
      <c r="A13889" t="s">
        <v>53956</v>
      </c>
      <c r="B13889" t="s">
        <v>53957</v>
      </c>
      <c r="C13889" t="s">
        <v>558</v>
      </c>
      <c r="D13889" t="s">
        <v>53958</v>
      </c>
      <c r="E13889" t="s">
        <v>28510</v>
      </c>
      <c r="F13889" t="s">
        <v>170</v>
      </c>
      <c r="G13889" t="s">
        <v>9124</v>
      </c>
      <c r="H13889">
        <v>0</v>
      </c>
      <c r="I13889">
        <v>0</v>
      </c>
      <c r="J13889">
        <v>0</v>
      </c>
      <c r="K13889" t="s">
        <v>53959</v>
      </c>
    </row>
    <row r="13890" spans="1:11" x14ac:dyDescent="0.3">
      <c r="A13890" t="s">
        <v>53960</v>
      </c>
      <c r="B13890" t="s">
        <v>53961</v>
      </c>
      <c r="C13890" t="s">
        <v>558</v>
      </c>
      <c r="D13890" t="s">
        <v>53962</v>
      </c>
      <c r="E13890" t="s">
        <v>1122</v>
      </c>
      <c r="F13890" t="s">
        <v>2354</v>
      </c>
      <c r="G13890" t="s">
        <v>42</v>
      </c>
      <c r="H13890">
        <v>0</v>
      </c>
      <c r="I13890">
        <v>0</v>
      </c>
      <c r="J13890">
        <v>0</v>
      </c>
      <c r="K13890" t="s">
        <v>53963</v>
      </c>
    </row>
    <row r="13891" spans="1:11" x14ac:dyDescent="0.3">
      <c r="A13891" t="s">
        <v>53964</v>
      </c>
      <c r="B13891" t="s">
        <v>53965</v>
      </c>
      <c r="C13891" t="s">
        <v>558</v>
      </c>
      <c r="D13891" t="s">
        <v>53966</v>
      </c>
      <c r="E13891" t="s">
        <v>1122</v>
      </c>
      <c r="F13891" t="s">
        <v>2257</v>
      </c>
      <c r="G13891" t="s">
        <v>42</v>
      </c>
      <c r="H13891">
        <v>0</v>
      </c>
      <c r="I13891">
        <v>0</v>
      </c>
      <c r="J13891">
        <v>0</v>
      </c>
      <c r="K13891" t="s">
        <v>53967</v>
      </c>
    </row>
    <row r="13892" spans="1:11" x14ac:dyDescent="0.3">
      <c r="A13892" t="s">
        <v>53968</v>
      </c>
      <c r="B13892" t="s">
        <v>53969</v>
      </c>
      <c r="C13892" t="s">
        <v>558</v>
      </c>
      <c r="D13892" t="s">
        <v>53970</v>
      </c>
      <c r="E13892" t="s">
        <v>28510</v>
      </c>
      <c r="F13892" t="s">
        <v>3911</v>
      </c>
      <c r="G13892" t="s">
        <v>42</v>
      </c>
      <c r="H13892">
        <v>0</v>
      </c>
      <c r="I13892">
        <v>0</v>
      </c>
      <c r="J13892">
        <v>0</v>
      </c>
      <c r="K13892" t="s">
        <v>53971</v>
      </c>
    </row>
    <row r="13893" spans="1:11" x14ac:dyDescent="0.3">
      <c r="A13893" t="s">
        <v>53972</v>
      </c>
      <c r="B13893" t="s">
        <v>53973</v>
      </c>
      <c r="C13893" t="s">
        <v>147</v>
      </c>
      <c r="D13893" t="s">
        <v>53974</v>
      </c>
      <c r="E13893" t="s">
        <v>4768</v>
      </c>
      <c r="F13893" t="s">
        <v>2703</v>
      </c>
      <c r="G13893" t="s">
        <v>42</v>
      </c>
      <c r="H13893">
        <v>0</v>
      </c>
      <c r="I13893">
        <v>0</v>
      </c>
      <c r="J13893">
        <v>0</v>
      </c>
      <c r="K13893" t="s">
        <v>53975</v>
      </c>
    </row>
    <row r="13894" spans="1:11" x14ac:dyDescent="0.3">
      <c r="A13894" t="s">
        <v>53976</v>
      </c>
      <c r="B13894" t="s">
        <v>53977</v>
      </c>
      <c r="C13894" t="s">
        <v>558</v>
      </c>
      <c r="D13894" t="s">
        <v>53978</v>
      </c>
      <c r="E13894" t="s">
        <v>28510</v>
      </c>
      <c r="F13894" t="s">
        <v>16</v>
      </c>
      <c r="G13894" t="s">
        <v>1463</v>
      </c>
      <c r="H13894">
        <v>0</v>
      </c>
      <c r="I13894">
        <v>0</v>
      </c>
      <c r="J13894">
        <v>0</v>
      </c>
      <c r="K13894" t="s">
        <v>53979</v>
      </c>
    </row>
    <row r="13895" spans="1:11" x14ac:dyDescent="0.3">
      <c r="A13895" t="s">
        <v>53980</v>
      </c>
      <c r="B13895" t="s">
        <v>53981</v>
      </c>
      <c r="C13895" t="s">
        <v>558</v>
      </c>
      <c r="D13895" t="s">
        <v>53982</v>
      </c>
      <c r="E13895" t="s">
        <v>28510</v>
      </c>
      <c r="F13895" t="s">
        <v>7061</v>
      </c>
      <c r="G13895" t="s">
        <v>42</v>
      </c>
      <c r="H13895">
        <v>0</v>
      </c>
      <c r="I13895">
        <v>0</v>
      </c>
      <c r="J13895">
        <v>0</v>
      </c>
      <c r="K13895" t="s">
        <v>53983</v>
      </c>
    </row>
    <row r="13896" spans="1:11" x14ac:dyDescent="0.3">
      <c r="A13896" t="s">
        <v>53984</v>
      </c>
      <c r="B13896" t="s">
        <v>53985</v>
      </c>
      <c r="C13896" t="s">
        <v>466</v>
      </c>
      <c r="D13896" t="s">
        <v>53986</v>
      </c>
      <c r="E13896" t="s">
        <v>41948</v>
      </c>
      <c r="F13896" t="s">
        <v>16</v>
      </c>
      <c r="G13896" t="s">
        <v>4044</v>
      </c>
      <c r="H13896">
        <v>0</v>
      </c>
      <c r="I13896">
        <v>0</v>
      </c>
      <c r="J13896">
        <v>0</v>
      </c>
      <c r="K13896" t="s">
        <v>53987</v>
      </c>
    </row>
    <row r="13897" spans="1:11" x14ac:dyDescent="0.3">
      <c r="A13897" t="s">
        <v>53988</v>
      </c>
      <c r="B13897" t="s">
        <v>53989</v>
      </c>
      <c r="C13897" t="s">
        <v>558</v>
      </c>
      <c r="D13897" t="s">
        <v>53990</v>
      </c>
      <c r="E13897" t="s">
        <v>895</v>
      </c>
      <c r="F13897" t="s">
        <v>16</v>
      </c>
      <c r="G13897" t="s">
        <v>14304</v>
      </c>
      <c r="H13897">
        <v>0</v>
      </c>
      <c r="I13897">
        <v>0</v>
      </c>
      <c r="J13897">
        <v>0</v>
      </c>
      <c r="K13897" t="s">
        <v>53991</v>
      </c>
    </row>
    <row r="13898" spans="1:11" x14ac:dyDescent="0.3">
      <c r="A13898" t="s">
        <v>53992</v>
      </c>
      <c r="B13898" t="s">
        <v>53993</v>
      </c>
      <c r="C13898" t="s">
        <v>20</v>
      </c>
      <c r="D13898" t="s">
        <v>53994</v>
      </c>
      <c r="E13898" t="s">
        <v>51965</v>
      </c>
      <c r="F13898" t="s">
        <v>7594</v>
      </c>
      <c r="G13898" t="s">
        <v>42</v>
      </c>
      <c r="H13898">
        <v>0</v>
      </c>
      <c r="I13898">
        <v>0</v>
      </c>
      <c r="J13898">
        <v>0</v>
      </c>
      <c r="K13898" t="s">
        <v>53995</v>
      </c>
    </row>
    <row r="13899" spans="1:11" x14ac:dyDescent="0.3">
      <c r="A13899" t="s">
        <v>53996</v>
      </c>
      <c r="B13899" t="s">
        <v>53997</v>
      </c>
      <c r="C13899" t="s">
        <v>27</v>
      </c>
      <c r="D13899" t="s">
        <v>53998</v>
      </c>
      <c r="E13899" t="s">
        <v>53101</v>
      </c>
      <c r="F13899" t="s">
        <v>41</v>
      </c>
      <c r="G13899" t="s">
        <v>42</v>
      </c>
      <c r="H13899">
        <v>0</v>
      </c>
      <c r="I13899">
        <v>0</v>
      </c>
      <c r="J13899">
        <v>0</v>
      </c>
      <c r="K13899" t="s">
        <v>53999</v>
      </c>
    </row>
    <row r="13900" spans="1:11" x14ac:dyDescent="0.3">
      <c r="A13900" t="s">
        <v>54000</v>
      </c>
      <c r="B13900" t="s">
        <v>54001</v>
      </c>
      <c r="C13900" t="s">
        <v>20</v>
      </c>
      <c r="D13900" t="s">
        <v>54002</v>
      </c>
      <c r="E13900" t="s">
        <v>51965</v>
      </c>
      <c r="F13900" t="s">
        <v>16</v>
      </c>
      <c r="G13900" t="s">
        <v>7708</v>
      </c>
      <c r="H13900">
        <v>0</v>
      </c>
      <c r="I13900">
        <v>0</v>
      </c>
      <c r="J13900">
        <v>0</v>
      </c>
      <c r="K13900" t="s">
        <v>54003</v>
      </c>
    </row>
    <row r="13901" spans="1:11" x14ac:dyDescent="0.3">
      <c r="A13901" t="s">
        <v>54004</v>
      </c>
      <c r="B13901" t="s">
        <v>54005</v>
      </c>
      <c r="C13901" t="s">
        <v>20</v>
      </c>
      <c r="D13901" t="s">
        <v>54006</v>
      </c>
      <c r="E13901" t="s">
        <v>51965</v>
      </c>
      <c r="F13901" t="s">
        <v>16</v>
      </c>
      <c r="G13901" t="s">
        <v>21602</v>
      </c>
      <c r="H13901">
        <v>0</v>
      </c>
      <c r="I13901">
        <v>0</v>
      </c>
      <c r="J13901">
        <v>0</v>
      </c>
      <c r="K13901" t="s">
        <v>54007</v>
      </c>
    </row>
    <row r="13902" spans="1:11" x14ac:dyDescent="0.3">
      <c r="A13902" t="s">
        <v>54008</v>
      </c>
      <c r="B13902" t="s">
        <v>54009</v>
      </c>
      <c r="C13902" t="s">
        <v>27</v>
      </c>
      <c r="D13902" t="s">
        <v>54010</v>
      </c>
      <c r="E13902" t="s">
        <v>53101</v>
      </c>
      <c r="F13902" t="s">
        <v>41</v>
      </c>
      <c r="G13902" t="s">
        <v>42</v>
      </c>
      <c r="H13902">
        <v>0</v>
      </c>
      <c r="I13902">
        <v>0</v>
      </c>
      <c r="J13902">
        <v>0</v>
      </c>
      <c r="K13902" t="s">
        <v>54011</v>
      </c>
    </row>
    <row r="13903" spans="1:11" x14ac:dyDescent="0.3">
      <c r="A13903" t="s">
        <v>54012</v>
      </c>
      <c r="B13903" t="s">
        <v>54013</v>
      </c>
      <c r="C13903" t="s">
        <v>27</v>
      </c>
      <c r="D13903" t="s">
        <v>54014</v>
      </c>
      <c r="E13903" t="s">
        <v>53101</v>
      </c>
      <c r="F13903" t="s">
        <v>41</v>
      </c>
      <c r="G13903" t="s">
        <v>42</v>
      </c>
      <c r="H13903">
        <v>0</v>
      </c>
      <c r="I13903">
        <v>0</v>
      </c>
      <c r="J13903">
        <v>0</v>
      </c>
      <c r="K13903" t="s">
        <v>54015</v>
      </c>
    </row>
    <row r="13904" spans="1:11" x14ac:dyDescent="0.3">
      <c r="A13904" t="s">
        <v>54016</v>
      </c>
      <c r="B13904" t="s">
        <v>54017</v>
      </c>
      <c r="C13904" t="s">
        <v>147</v>
      </c>
      <c r="D13904" t="s">
        <v>54018</v>
      </c>
      <c r="E13904" t="s">
        <v>4768</v>
      </c>
      <c r="F13904" t="s">
        <v>3310</v>
      </c>
      <c r="G13904" t="s">
        <v>42</v>
      </c>
      <c r="H13904">
        <v>0</v>
      </c>
      <c r="I13904">
        <v>0</v>
      </c>
      <c r="J13904">
        <v>0</v>
      </c>
      <c r="K13904" t="s">
        <v>54019</v>
      </c>
    </row>
    <row r="13905" spans="1:11" x14ac:dyDescent="0.3">
      <c r="A13905" t="s">
        <v>54020</v>
      </c>
      <c r="B13905" t="s">
        <v>54021</v>
      </c>
      <c r="C13905" t="s">
        <v>13</v>
      </c>
      <c r="D13905" t="s">
        <v>54022</v>
      </c>
      <c r="E13905" t="s">
        <v>50096</v>
      </c>
      <c r="F13905" t="s">
        <v>3769</v>
      </c>
      <c r="G13905" t="s">
        <v>7708</v>
      </c>
      <c r="H13905">
        <v>0</v>
      </c>
      <c r="I13905">
        <v>0</v>
      </c>
      <c r="J13905">
        <v>0</v>
      </c>
      <c r="K13905" t="s">
        <v>54023</v>
      </c>
    </row>
    <row r="13906" spans="1:11" x14ac:dyDescent="0.3">
      <c r="A13906" t="s">
        <v>54024</v>
      </c>
      <c r="B13906" t="s">
        <v>54025</v>
      </c>
      <c r="C13906" t="s">
        <v>27</v>
      </c>
      <c r="D13906" t="s">
        <v>54026</v>
      </c>
      <c r="E13906" t="s">
        <v>53101</v>
      </c>
      <c r="F13906" t="s">
        <v>39703</v>
      </c>
      <c r="G13906" t="s">
        <v>2470</v>
      </c>
      <c r="H13906">
        <v>0</v>
      </c>
      <c r="I13906">
        <v>0</v>
      </c>
      <c r="J13906">
        <v>0</v>
      </c>
      <c r="K13906" t="s">
        <v>54027</v>
      </c>
    </row>
    <row r="13907" spans="1:11" x14ac:dyDescent="0.3">
      <c r="A13907" t="s">
        <v>54028</v>
      </c>
      <c r="B13907" t="s">
        <v>54029</v>
      </c>
      <c r="C13907" t="s">
        <v>27</v>
      </c>
      <c r="D13907" t="s">
        <v>54030</v>
      </c>
      <c r="E13907" t="s">
        <v>53101</v>
      </c>
      <c r="F13907" t="s">
        <v>41</v>
      </c>
      <c r="G13907" t="s">
        <v>2093</v>
      </c>
      <c r="H13907">
        <v>0</v>
      </c>
      <c r="I13907">
        <v>0</v>
      </c>
      <c r="J13907">
        <v>0</v>
      </c>
      <c r="K13907" t="s">
        <v>54031</v>
      </c>
    </row>
    <row r="13908" spans="1:11" x14ac:dyDescent="0.3">
      <c r="A13908" t="s">
        <v>54032</v>
      </c>
      <c r="B13908" t="s">
        <v>54033</v>
      </c>
      <c r="C13908" t="s">
        <v>27</v>
      </c>
      <c r="D13908" t="s">
        <v>54034</v>
      </c>
      <c r="E13908" t="s">
        <v>53101</v>
      </c>
      <c r="F13908" t="s">
        <v>4336</v>
      </c>
      <c r="G13908" t="s">
        <v>42</v>
      </c>
      <c r="H13908">
        <v>0</v>
      </c>
      <c r="I13908">
        <v>0</v>
      </c>
      <c r="J13908">
        <v>0</v>
      </c>
      <c r="K13908" t="s">
        <v>54035</v>
      </c>
    </row>
    <row r="13909" spans="1:11" x14ac:dyDescent="0.3">
      <c r="A13909" t="s">
        <v>54036</v>
      </c>
      <c r="C13909" t="s">
        <v>27</v>
      </c>
      <c r="D13909" t="s">
        <v>54037</v>
      </c>
      <c r="E13909" t="s">
        <v>53101</v>
      </c>
      <c r="F13909" t="s">
        <v>41</v>
      </c>
      <c r="G13909" t="s">
        <v>42</v>
      </c>
      <c r="H13909">
        <v>0</v>
      </c>
      <c r="I13909">
        <v>0</v>
      </c>
      <c r="J13909">
        <v>0</v>
      </c>
      <c r="K13909" t="s">
        <v>54038</v>
      </c>
    </row>
    <row r="13910" spans="1:11" x14ac:dyDescent="0.3">
      <c r="A13910" t="s">
        <v>54039</v>
      </c>
      <c r="B13910" t="s">
        <v>54040</v>
      </c>
      <c r="C13910" t="s">
        <v>27</v>
      </c>
      <c r="D13910" t="s">
        <v>54041</v>
      </c>
      <c r="E13910" t="s">
        <v>53101</v>
      </c>
      <c r="F13910" t="s">
        <v>41</v>
      </c>
      <c r="G13910" t="s">
        <v>42</v>
      </c>
      <c r="H13910">
        <v>0</v>
      </c>
      <c r="I13910">
        <v>0</v>
      </c>
      <c r="J13910">
        <v>0</v>
      </c>
      <c r="K13910" t="s">
        <v>54042</v>
      </c>
    </row>
    <row r="13911" spans="1:11" x14ac:dyDescent="0.3">
      <c r="A13911" t="s">
        <v>54043</v>
      </c>
      <c r="C13911" t="s">
        <v>27</v>
      </c>
      <c r="D13911" t="s">
        <v>54044</v>
      </c>
      <c r="E13911" t="s">
        <v>53101</v>
      </c>
      <c r="F13911" t="s">
        <v>41</v>
      </c>
      <c r="G13911" t="s">
        <v>42</v>
      </c>
      <c r="H13911">
        <v>0</v>
      </c>
      <c r="I13911">
        <v>0</v>
      </c>
      <c r="J13911">
        <v>0</v>
      </c>
      <c r="K13911" t="s">
        <v>54045</v>
      </c>
    </row>
    <row r="13912" spans="1:11" x14ac:dyDescent="0.3">
      <c r="A13912" t="s">
        <v>54046</v>
      </c>
      <c r="B13912" t="s">
        <v>54047</v>
      </c>
      <c r="C13912" t="s">
        <v>27</v>
      </c>
      <c r="D13912" t="s">
        <v>54048</v>
      </c>
      <c r="E13912" t="s">
        <v>53101</v>
      </c>
      <c r="F13912" t="s">
        <v>41</v>
      </c>
      <c r="G13912" t="s">
        <v>42</v>
      </c>
      <c r="H13912">
        <v>0</v>
      </c>
      <c r="I13912">
        <v>0</v>
      </c>
      <c r="J13912">
        <v>0</v>
      </c>
      <c r="K13912" t="s">
        <v>54049</v>
      </c>
    </row>
    <row r="13913" spans="1:11" x14ac:dyDescent="0.3">
      <c r="A13913" t="s">
        <v>54050</v>
      </c>
      <c r="B13913" t="s">
        <v>54051</v>
      </c>
      <c r="C13913" t="s">
        <v>27</v>
      </c>
      <c r="D13913" t="s">
        <v>54052</v>
      </c>
      <c r="E13913" t="s">
        <v>53101</v>
      </c>
      <c r="F13913" t="s">
        <v>41</v>
      </c>
      <c r="G13913" t="s">
        <v>42</v>
      </c>
      <c r="H13913">
        <v>0</v>
      </c>
      <c r="I13913">
        <v>0</v>
      </c>
      <c r="J13913">
        <v>0</v>
      </c>
      <c r="K13913" t="s">
        <v>54053</v>
      </c>
    </row>
    <row r="13914" spans="1:11" x14ac:dyDescent="0.3">
      <c r="A13914" t="s">
        <v>54054</v>
      </c>
      <c r="B13914" t="s">
        <v>54055</v>
      </c>
      <c r="C13914" t="s">
        <v>147</v>
      </c>
      <c r="D13914" t="s">
        <v>54056</v>
      </c>
      <c r="E13914" t="s">
        <v>183</v>
      </c>
      <c r="F13914" t="s">
        <v>1452</v>
      </c>
      <c r="G13914" t="s">
        <v>42</v>
      </c>
      <c r="H13914">
        <v>0</v>
      </c>
      <c r="I13914">
        <v>0</v>
      </c>
      <c r="J13914">
        <v>0</v>
      </c>
      <c r="K13914" t="s">
        <v>54057</v>
      </c>
    </row>
    <row r="13915" spans="1:11" x14ac:dyDescent="0.3">
      <c r="A13915" t="s">
        <v>54058</v>
      </c>
      <c r="B13915" t="s">
        <v>54059</v>
      </c>
      <c r="C13915" t="s">
        <v>27</v>
      </c>
      <c r="D13915" t="s">
        <v>54060</v>
      </c>
      <c r="E13915" t="s">
        <v>53101</v>
      </c>
      <c r="F13915" t="s">
        <v>41</v>
      </c>
      <c r="G13915" t="s">
        <v>42</v>
      </c>
      <c r="H13915">
        <v>0</v>
      </c>
      <c r="I13915">
        <v>0</v>
      </c>
      <c r="J13915">
        <v>0</v>
      </c>
      <c r="K13915" t="s">
        <v>54061</v>
      </c>
    </row>
    <row r="13916" spans="1:11" x14ac:dyDescent="0.3">
      <c r="A13916" t="s">
        <v>54062</v>
      </c>
      <c r="B13916" t="s">
        <v>54063</v>
      </c>
      <c r="C13916" t="s">
        <v>27</v>
      </c>
      <c r="D13916" t="s">
        <v>54064</v>
      </c>
      <c r="E13916" t="s">
        <v>53101</v>
      </c>
      <c r="F13916" t="s">
        <v>41</v>
      </c>
      <c r="G13916" t="s">
        <v>42</v>
      </c>
      <c r="H13916">
        <v>0</v>
      </c>
      <c r="I13916">
        <v>0</v>
      </c>
      <c r="J13916">
        <v>0</v>
      </c>
      <c r="K13916" t="s">
        <v>54065</v>
      </c>
    </row>
    <row r="13917" spans="1:11" x14ac:dyDescent="0.3">
      <c r="A13917" t="s">
        <v>54066</v>
      </c>
      <c r="B13917" t="s">
        <v>54067</v>
      </c>
      <c r="C13917" t="s">
        <v>20</v>
      </c>
      <c r="D13917" t="s">
        <v>54068</v>
      </c>
      <c r="E13917" t="s">
        <v>51965</v>
      </c>
      <c r="F13917" t="s">
        <v>1467</v>
      </c>
      <c r="G13917" t="s">
        <v>1966</v>
      </c>
      <c r="H13917">
        <v>0</v>
      </c>
      <c r="I13917">
        <v>0</v>
      </c>
      <c r="J13917">
        <v>0</v>
      </c>
      <c r="K13917" t="s">
        <v>54069</v>
      </c>
    </row>
    <row r="13918" spans="1:11" x14ac:dyDescent="0.3">
      <c r="A13918" t="s">
        <v>54070</v>
      </c>
      <c r="B13918" t="s">
        <v>54071</v>
      </c>
      <c r="C13918" t="s">
        <v>466</v>
      </c>
      <c r="D13918" t="s">
        <v>54072</v>
      </c>
      <c r="E13918" t="s">
        <v>41948</v>
      </c>
      <c r="F13918" t="s">
        <v>16</v>
      </c>
      <c r="G13918" t="s">
        <v>4960</v>
      </c>
      <c r="H13918">
        <v>0</v>
      </c>
      <c r="I13918">
        <v>0</v>
      </c>
      <c r="J13918">
        <v>0</v>
      </c>
      <c r="K13918" t="s">
        <v>54073</v>
      </c>
    </row>
    <row r="13919" spans="1:11" x14ac:dyDescent="0.3">
      <c r="A13919" t="s">
        <v>54074</v>
      </c>
      <c r="B13919" t="s">
        <v>54075</v>
      </c>
      <c r="C13919" t="s">
        <v>20</v>
      </c>
      <c r="D13919" t="s">
        <v>54076</v>
      </c>
      <c r="E13919" t="s">
        <v>51965</v>
      </c>
      <c r="F13919" t="s">
        <v>2313</v>
      </c>
      <c r="G13919" t="s">
        <v>42</v>
      </c>
      <c r="H13919">
        <v>0</v>
      </c>
      <c r="I13919">
        <v>0</v>
      </c>
      <c r="J13919">
        <v>0</v>
      </c>
      <c r="K13919" t="s">
        <v>54077</v>
      </c>
    </row>
    <row r="13920" spans="1:11" x14ac:dyDescent="0.3">
      <c r="A13920" t="s">
        <v>54078</v>
      </c>
      <c r="B13920" t="s">
        <v>54079</v>
      </c>
      <c r="C13920" t="s">
        <v>27</v>
      </c>
      <c r="D13920" t="s">
        <v>54080</v>
      </c>
      <c r="E13920" t="s">
        <v>53101</v>
      </c>
      <c r="F13920" t="s">
        <v>16</v>
      </c>
      <c r="G13920" t="s">
        <v>200</v>
      </c>
      <c r="H13920">
        <v>0</v>
      </c>
      <c r="I13920">
        <v>0</v>
      </c>
      <c r="J13920">
        <v>0</v>
      </c>
      <c r="K13920" t="s">
        <v>54081</v>
      </c>
    </row>
    <row r="13921" spans="1:11" x14ac:dyDescent="0.3">
      <c r="A13921" t="s">
        <v>54082</v>
      </c>
      <c r="B13921" t="s">
        <v>54083</v>
      </c>
      <c r="C13921" t="s">
        <v>13</v>
      </c>
      <c r="D13921" t="s">
        <v>54084</v>
      </c>
      <c r="E13921" t="s">
        <v>50096</v>
      </c>
      <c r="F13921" t="s">
        <v>16</v>
      </c>
      <c r="G13921" t="s">
        <v>6941</v>
      </c>
      <c r="H13921">
        <v>0</v>
      </c>
      <c r="I13921">
        <v>0</v>
      </c>
      <c r="J13921">
        <v>0</v>
      </c>
      <c r="K13921" t="s">
        <v>54085</v>
      </c>
    </row>
    <row r="13922" spans="1:11" x14ac:dyDescent="0.3">
      <c r="A13922" t="s">
        <v>54086</v>
      </c>
      <c r="B13922" t="s">
        <v>54087</v>
      </c>
      <c r="C13922" t="s">
        <v>20</v>
      </c>
      <c r="D13922" t="s">
        <v>54088</v>
      </c>
      <c r="E13922" t="s">
        <v>51965</v>
      </c>
      <c r="F13922" t="s">
        <v>16</v>
      </c>
      <c r="G13922" t="s">
        <v>1756</v>
      </c>
      <c r="H13922">
        <v>0</v>
      </c>
      <c r="I13922">
        <v>0</v>
      </c>
      <c r="J13922">
        <v>0</v>
      </c>
      <c r="K13922" t="s">
        <v>54089</v>
      </c>
    </row>
    <row r="13923" spans="1:11" x14ac:dyDescent="0.3">
      <c r="A13923" t="s">
        <v>54090</v>
      </c>
      <c r="B13923" t="s">
        <v>54091</v>
      </c>
      <c r="C13923" t="s">
        <v>147</v>
      </c>
      <c r="D13923" t="s">
        <v>54092</v>
      </c>
      <c r="E13923" t="s">
        <v>4768</v>
      </c>
      <c r="F13923" t="s">
        <v>417</v>
      </c>
      <c r="G13923" t="s">
        <v>42</v>
      </c>
      <c r="H13923">
        <v>0</v>
      </c>
      <c r="I13923">
        <v>0</v>
      </c>
      <c r="J13923">
        <v>0</v>
      </c>
      <c r="K13923" t="s">
        <v>54093</v>
      </c>
    </row>
    <row r="13924" spans="1:11" x14ac:dyDescent="0.3">
      <c r="A13924" t="s">
        <v>54094</v>
      </c>
      <c r="B13924" t="s">
        <v>54095</v>
      </c>
      <c r="C13924" t="s">
        <v>20</v>
      </c>
      <c r="D13924" t="s">
        <v>54096</v>
      </c>
      <c r="E13924" t="s">
        <v>51965</v>
      </c>
      <c r="F13924" t="s">
        <v>4174</v>
      </c>
      <c r="G13924" t="s">
        <v>42</v>
      </c>
      <c r="H13924">
        <v>0</v>
      </c>
      <c r="I13924">
        <v>0</v>
      </c>
      <c r="J13924">
        <v>0</v>
      </c>
      <c r="K13924" t="s">
        <v>54097</v>
      </c>
    </row>
    <row r="13925" spans="1:11" x14ac:dyDescent="0.3">
      <c r="A13925" t="s">
        <v>54098</v>
      </c>
      <c r="B13925" t="s">
        <v>54099</v>
      </c>
      <c r="C13925" t="s">
        <v>13</v>
      </c>
      <c r="D13925" t="s">
        <v>54100</v>
      </c>
      <c r="E13925" t="s">
        <v>50096</v>
      </c>
      <c r="F13925" t="s">
        <v>11644</v>
      </c>
      <c r="G13925" t="s">
        <v>42</v>
      </c>
      <c r="H13925">
        <v>0</v>
      </c>
      <c r="I13925">
        <v>0</v>
      </c>
      <c r="J13925">
        <v>0</v>
      </c>
      <c r="K13925" t="s">
        <v>54101</v>
      </c>
    </row>
    <row r="13926" spans="1:11" x14ac:dyDescent="0.3">
      <c r="A13926" t="s">
        <v>54102</v>
      </c>
      <c r="C13926" t="s">
        <v>13</v>
      </c>
      <c r="D13926" t="s">
        <v>54103</v>
      </c>
      <c r="E13926" t="s">
        <v>50096</v>
      </c>
      <c r="F13926" t="s">
        <v>16</v>
      </c>
      <c r="G13926" t="s">
        <v>42</v>
      </c>
      <c r="H13926">
        <v>0</v>
      </c>
      <c r="I13926">
        <v>0</v>
      </c>
      <c r="J13926">
        <v>0</v>
      </c>
      <c r="K13926" t="s">
        <v>54104</v>
      </c>
    </row>
    <row r="13927" spans="1:11" x14ac:dyDescent="0.3">
      <c r="A13927" t="s">
        <v>54105</v>
      </c>
      <c r="B13927" t="s">
        <v>54106</v>
      </c>
      <c r="C13927" t="s">
        <v>27</v>
      </c>
      <c r="D13927" t="s">
        <v>54107</v>
      </c>
      <c r="E13927" t="s">
        <v>53101</v>
      </c>
      <c r="F13927" t="s">
        <v>41</v>
      </c>
      <c r="G13927" t="s">
        <v>42</v>
      </c>
      <c r="H13927">
        <v>0</v>
      </c>
      <c r="I13927">
        <v>0</v>
      </c>
      <c r="J13927">
        <v>0</v>
      </c>
      <c r="K13927" t="s">
        <v>54108</v>
      </c>
    </row>
    <row r="13928" spans="1:11" x14ac:dyDescent="0.3">
      <c r="A13928" t="s">
        <v>54109</v>
      </c>
      <c r="B13928" t="s">
        <v>54110</v>
      </c>
      <c r="C13928" t="s">
        <v>20</v>
      </c>
      <c r="D13928" t="s">
        <v>54111</v>
      </c>
      <c r="E13928" t="s">
        <v>51965</v>
      </c>
      <c r="F13928" t="s">
        <v>150</v>
      </c>
      <c r="G13928" t="s">
        <v>42</v>
      </c>
      <c r="H13928">
        <v>0</v>
      </c>
      <c r="I13928">
        <v>0</v>
      </c>
      <c r="J13928">
        <v>0</v>
      </c>
      <c r="K13928" t="s">
        <v>54112</v>
      </c>
    </row>
    <row r="13929" spans="1:11" x14ac:dyDescent="0.3">
      <c r="A13929" t="s">
        <v>54113</v>
      </c>
      <c r="B13929" t="s">
        <v>54114</v>
      </c>
      <c r="C13929" t="s">
        <v>20</v>
      </c>
      <c r="D13929" t="s">
        <v>54115</v>
      </c>
      <c r="E13929" t="s">
        <v>51965</v>
      </c>
      <c r="F13929" t="s">
        <v>1996</v>
      </c>
      <c r="G13929" t="s">
        <v>42</v>
      </c>
      <c r="H13929">
        <v>0</v>
      </c>
      <c r="I13929">
        <v>0</v>
      </c>
      <c r="J13929">
        <v>0</v>
      </c>
      <c r="K13929" t="s">
        <v>54116</v>
      </c>
    </row>
    <row r="13930" spans="1:11" x14ac:dyDescent="0.3">
      <c r="A13930" t="s">
        <v>54117</v>
      </c>
      <c r="B13930" t="s">
        <v>54118</v>
      </c>
      <c r="C13930" t="s">
        <v>27</v>
      </c>
      <c r="D13930" t="s">
        <v>54119</v>
      </c>
      <c r="E13930" t="s">
        <v>53101</v>
      </c>
      <c r="F13930" t="s">
        <v>9090</v>
      </c>
      <c r="G13930" t="s">
        <v>42</v>
      </c>
      <c r="H13930">
        <v>0</v>
      </c>
      <c r="I13930">
        <v>0</v>
      </c>
      <c r="J13930">
        <v>0</v>
      </c>
      <c r="K13930" t="s">
        <v>54120</v>
      </c>
    </row>
    <row r="13931" spans="1:11" x14ac:dyDescent="0.3">
      <c r="A13931" t="s">
        <v>54121</v>
      </c>
      <c r="B13931" t="s">
        <v>54122</v>
      </c>
      <c r="C13931" t="s">
        <v>27</v>
      </c>
      <c r="D13931" t="s">
        <v>54123</v>
      </c>
      <c r="E13931" t="s">
        <v>53101</v>
      </c>
      <c r="F13931" t="s">
        <v>16</v>
      </c>
      <c r="G13931" t="s">
        <v>4511</v>
      </c>
      <c r="H13931">
        <v>0</v>
      </c>
      <c r="I13931">
        <v>0</v>
      </c>
      <c r="J13931">
        <v>0</v>
      </c>
      <c r="K13931" t="s">
        <v>54124</v>
      </c>
    </row>
    <row r="13932" spans="1:11" x14ac:dyDescent="0.3">
      <c r="A13932" t="s">
        <v>54125</v>
      </c>
      <c r="B13932" t="s">
        <v>54126</v>
      </c>
      <c r="C13932" t="s">
        <v>147</v>
      </c>
      <c r="D13932" t="s">
        <v>54127</v>
      </c>
      <c r="E13932" t="s">
        <v>4768</v>
      </c>
      <c r="F13932" t="s">
        <v>13950</v>
      </c>
      <c r="G13932" t="s">
        <v>42</v>
      </c>
      <c r="H13932">
        <v>0</v>
      </c>
      <c r="I13932">
        <v>0</v>
      </c>
      <c r="J13932">
        <v>0</v>
      </c>
      <c r="K13932" t="s">
        <v>54128</v>
      </c>
    </row>
    <row r="13933" spans="1:11" x14ac:dyDescent="0.3">
      <c r="A13933" t="s">
        <v>54129</v>
      </c>
      <c r="B13933" t="s">
        <v>54130</v>
      </c>
      <c r="C13933" t="s">
        <v>27</v>
      </c>
      <c r="D13933" t="s">
        <v>54131</v>
      </c>
      <c r="E13933" t="s">
        <v>53101</v>
      </c>
      <c r="F13933" t="s">
        <v>41</v>
      </c>
      <c r="G13933" t="s">
        <v>42</v>
      </c>
      <c r="H13933">
        <v>0</v>
      </c>
      <c r="I13933">
        <v>0</v>
      </c>
      <c r="J13933">
        <v>0</v>
      </c>
      <c r="K13933" t="s">
        <v>54132</v>
      </c>
    </row>
    <row r="13934" spans="1:11" x14ac:dyDescent="0.3">
      <c r="A13934" t="s">
        <v>54133</v>
      </c>
      <c r="B13934" t="s">
        <v>54134</v>
      </c>
      <c r="C13934" t="s">
        <v>466</v>
      </c>
      <c r="D13934" t="s">
        <v>54135</v>
      </c>
      <c r="E13934" t="s">
        <v>41948</v>
      </c>
      <c r="F13934" t="s">
        <v>16</v>
      </c>
      <c r="G13934" t="s">
        <v>9279</v>
      </c>
      <c r="H13934">
        <v>0</v>
      </c>
      <c r="I13934">
        <v>0</v>
      </c>
      <c r="J13934">
        <v>0</v>
      </c>
      <c r="K13934" t="s">
        <v>54136</v>
      </c>
    </row>
    <row r="13935" spans="1:11" x14ac:dyDescent="0.3">
      <c r="A13935" t="s">
        <v>54137</v>
      </c>
      <c r="B13935" t="s">
        <v>54138</v>
      </c>
      <c r="C13935" t="s">
        <v>27</v>
      </c>
      <c r="D13935" t="s">
        <v>54139</v>
      </c>
      <c r="E13935" t="s">
        <v>53101</v>
      </c>
      <c r="F13935" t="s">
        <v>41</v>
      </c>
      <c r="G13935" t="s">
        <v>42</v>
      </c>
      <c r="H13935">
        <v>0</v>
      </c>
      <c r="I13935">
        <v>0</v>
      </c>
      <c r="J13935">
        <v>0</v>
      </c>
      <c r="K13935" t="s">
        <v>54140</v>
      </c>
    </row>
    <row r="13936" spans="1:11" x14ac:dyDescent="0.3">
      <c r="A13936" t="s">
        <v>54141</v>
      </c>
      <c r="B13936" t="s">
        <v>54142</v>
      </c>
      <c r="C13936" t="s">
        <v>27</v>
      </c>
      <c r="D13936" t="s">
        <v>54143</v>
      </c>
      <c r="E13936" t="s">
        <v>53101</v>
      </c>
      <c r="F13936" t="s">
        <v>41</v>
      </c>
      <c r="G13936" t="s">
        <v>3955</v>
      </c>
      <c r="H13936">
        <v>0</v>
      </c>
      <c r="I13936">
        <v>0</v>
      </c>
      <c r="J13936">
        <v>0</v>
      </c>
      <c r="K13936" t="s">
        <v>54144</v>
      </c>
    </row>
    <row r="13937" spans="1:11" x14ac:dyDescent="0.3">
      <c r="A13937" t="s">
        <v>54145</v>
      </c>
      <c r="B13937" t="s">
        <v>54146</v>
      </c>
      <c r="C13937" t="s">
        <v>20</v>
      </c>
      <c r="D13937" t="s">
        <v>54147</v>
      </c>
      <c r="E13937" t="s">
        <v>51965</v>
      </c>
      <c r="F13937" t="s">
        <v>16</v>
      </c>
      <c r="G13937" t="s">
        <v>1271</v>
      </c>
      <c r="H13937">
        <v>0</v>
      </c>
      <c r="I13937">
        <v>0</v>
      </c>
      <c r="J13937">
        <v>0</v>
      </c>
      <c r="K13937" t="s">
        <v>54148</v>
      </c>
    </row>
    <row r="13938" spans="1:11" x14ac:dyDescent="0.3">
      <c r="A13938" t="s">
        <v>54149</v>
      </c>
      <c r="B13938" t="s">
        <v>54150</v>
      </c>
      <c r="C13938" t="s">
        <v>20</v>
      </c>
      <c r="D13938" t="s">
        <v>54151</v>
      </c>
      <c r="E13938" t="s">
        <v>51965</v>
      </c>
      <c r="F13938" t="s">
        <v>16</v>
      </c>
      <c r="G13938" t="s">
        <v>54152</v>
      </c>
      <c r="H13938">
        <v>0</v>
      </c>
      <c r="I13938">
        <v>0</v>
      </c>
      <c r="J13938">
        <v>0</v>
      </c>
      <c r="K13938" t="s">
        <v>54153</v>
      </c>
    </row>
    <row r="13939" spans="1:11" x14ac:dyDescent="0.3">
      <c r="A13939" t="s">
        <v>54154</v>
      </c>
      <c r="B13939" t="s">
        <v>54155</v>
      </c>
      <c r="C13939" t="s">
        <v>20</v>
      </c>
      <c r="D13939" t="s">
        <v>54156</v>
      </c>
      <c r="E13939" t="s">
        <v>51965</v>
      </c>
      <c r="F13939" t="s">
        <v>16</v>
      </c>
      <c r="G13939" t="s">
        <v>4044</v>
      </c>
      <c r="H13939">
        <v>0</v>
      </c>
      <c r="I13939">
        <v>0</v>
      </c>
      <c r="J13939">
        <v>0</v>
      </c>
      <c r="K13939" t="s">
        <v>54157</v>
      </c>
    </row>
    <row r="13940" spans="1:11" x14ac:dyDescent="0.3">
      <c r="A13940" t="s">
        <v>54158</v>
      </c>
      <c r="B13940" t="s">
        <v>54159</v>
      </c>
      <c r="C13940" t="s">
        <v>13</v>
      </c>
      <c r="D13940" t="s">
        <v>54160</v>
      </c>
      <c r="E13940" t="s">
        <v>50096</v>
      </c>
      <c r="F13940" t="s">
        <v>16</v>
      </c>
      <c r="G13940" t="s">
        <v>7174</v>
      </c>
      <c r="H13940">
        <v>0</v>
      </c>
      <c r="I13940">
        <v>0</v>
      </c>
      <c r="J13940">
        <v>0</v>
      </c>
      <c r="K13940" t="s">
        <v>54161</v>
      </c>
    </row>
    <row r="13941" spans="1:11" x14ac:dyDescent="0.3">
      <c r="A13941" t="s">
        <v>54162</v>
      </c>
      <c r="B13941" t="s">
        <v>54163</v>
      </c>
      <c r="C13941" t="s">
        <v>20</v>
      </c>
      <c r="D13941" t="s">
        <v>54164</v>
      </c>
      <c r="E13941" t="s">
        <v>51965</v>
      </c>
      <c r="F13941" t="s">
        <v>16</v>
      </c>
      <c r="G13941" t="s">
        <v>54165</v>
      </c>
      <c r="H13941">
        <v>0</v>
      </c>
      <c r="I13941">
        <v>0</v>
      </c>
      <c r="J13941">
        <v>0</v>
      </c>
      <c r="K13941" t="s">
        <v>54166</v>
      </c>
    </row>
    <row r="13942" spans="1:11" x14ac:dyDescent="0.3">
      <c r="A13942" t="s">
        <v>54167</v>
      </c>
      <c r="C13942" t="s">
        <v>147</v>
      </c>
      <c r="D13942" t="s">
        <v>54168</v>
      </c>
      <c r="E13942" t="s">
        <v>4768</v>
      </c>
      <c r="F13942" t="s">
        <v>17508</v>
      </c>
      <c r="G13942" t="s">
        <v>42</v>
      </c>
      <c r="H13942">
        <v>0</v>
      </c>
      <c r="I13942">
        <v>0</v>
      </c>
      <c r="J13942">
        <v>0</v>
      </c>
      <c r="K13942" t="s">
        <v>54169</v>
      </c>
    </row>
    <row r="13943" spans="1:11" x14ac:dyDescent="0.3">
      <c r="A13943" t="s">
        <v>54170</v>
      </c>
      <c r="B13943" t="s">
        <v>54171</v>
      </c>
      <c r="C13943" t="s">
        <v>20</v>
      </c>
      <c r="D13943" t="s">
        <v>54172</v>
      </c>
      <c r="E13943" t="s">
        <v>51965</v>
      </c>
      <c r="F13943" t="s">
        <v>16</v>
      </c>
      <c r="G13943" t="s">
        <v>42263</v>
      </c>
      <c r="H13943">
        <v>0</v>
      </c>
      <c r="I13943">
        <v>0</v>
      </c>
      <c r="J13943">
        <v>0</v>
      </c>
      <c r="K13943" t="s">
        <v>54173</v>
      </c>
    </row>
    <row r="13944" spans="1:11" x14ac:dyDescent="0.3">
      <c r="A13944" t="s">
        <v>54174</v>
      </c>
      <c r="B13944" t="s">
        <v>54175</v>
      </c>
      <c r="C13944" t="s">
        <v>20</v>
      </c>
      <c r="D13944" t="s">
        <v>54176</v>
      </c>
      <c r="E13944" t="s">
        <v>51965</v>
      </c>
      <c r="F13944" t="s">
        <v>16</v>
      </c>
      <c r="G13944" t="s">
        <v>54177</v>
      </c>
      <c r="H13944">
        <v>0</v>
      </c>
      <c r="I13944">
        <v>0</v>
      </c>
      <c r="J13944">
        <v>0</v>
      </c>
      <c r="K13944" t="s">
        <v>54178</v>
      </c>
    </row>
    <row r="13945" spans="1:11" x14ac:dyDescent="0.3">
      <c r="A13945" t="s">
        <v>54179</v>
      </c>
      <c r="B13945" t="s">
        <v>54180</v>
      </c>
      <c r="C13945" t="s">
        <v>20</v>
      </c>
      <c r="D13945" t="s">
        <v>54181</v>
      </c>
      <c r="E13945" t="s">
        <v>51965</v>
      </c>
      <c r="F13945" t="s">
        <v>16</v>
      </c>
      <c r="G13945" t="s">
        <v>2216</v>
      </c>
      <c r="H13945">
        <v>0</v>
      </c>
      <c r="I13945">
        <v>0</v>
      </c>
      <c r="J13945">
        <v>0</v>
      </c>
      <c r="K13945" t="s">
        <v>54182</v>
      </c>
    </row>
    <row r="13946" spans="1:11" x14ac:dyDescent="0.3">
      <c r="A13946" t="s">
        <v>54183</v>
      </c>
      <c r="B13946" t="s">
        <v>54184</v>
      </c>
      <c r="C13946" t="s">
        <v>466</v>
      </c>
      <c r="D13946" t="s">
        <v>54185</v>
      </c>
      <c r="E13946" t="s">
        <v>41948</v>
      </c>
      <c r="F13946" t="s">
        <v>16</v>
      </c>
      <c r="G13946" t="s">
        <v>13894</v>
      </c>
      <c r="H13946">
        <v>0</v>
      </c>
      <c r="I13946">
        <v>0</v>
      </c>
      <c r="J13946">
        <v>0</v>
      </c>
      <c r="K13946" t="s">
        <v>54186</v>
      </c>
    </row>
    <row r="13947" spans="1:11" x14ac:dyDescent="0.3">
      <c r="A13947" t="s">
        <v>54187</v>
      </c>
      <c r="B13947" t="s">
        <v>54188</v>
      </c>
      <c r="C13947" t="s">
        <v>27</v>
      </c>
      <c r="D13947" t="s">
        <v>54189</v>
      </c>
      <c r="E13947" t="s">
        <v>53101</v>
      </c>
      <c r="F13947" t="s">
        <v>14447</v>
      </c>
      <c r="G13947" t="s">
        <v>42</v>
      </c>
      <c r="H13947">
        <v>0</v>
      </c>
      <c r="I13947">
        <v>0</v>
      </c>
      <c r="J13947">
        <v>0</v>
      </c>
      <c r="K13947" t="s">
        <v>54190</v>
      </c>
    </row>
    <row r="13948" spans="1:11" x14ac:dyDescent="0.3">
      <c r="A13948" t="s">
        <v>54191</v>
      </c>
      <c r="C13948" t="s">
        <v>27</v>
      </c>
      <c r="D13948" t="e">
        <f>인트루젼에이드</f>
        <v>#NAME?</v>
      </c>
      <c r="E13948" t="s">
        <v>53101</v>
      </c>
      <c r="F13948" t="s">
        <v>1947</v>
      </c>
      <c r="G13948" t="s">
        <v>42</v>
      </c>
      <c r="H13948">
        <v>0</v>
      </c>
      <c r="I13948">
        <v>0</v>
      </c>
      <c r="J13948">
        <v>0</v>
      </c>
      <c r="K13948" t="s">
        <v>54192</v>
      </c>
    </row>
    <row r="13949" spans="1:11" x14ac:dyDescent="0.3">
      <c r="A13949" t="s">
        <v>54193</v>
      </c>
      <c r="B13949" t="s">
        <v>54194</v>
      </c>
      <c r="C13949" t="s">
        <v>27</v>
      </c>
      <c r="D13949" t="s">
        <v>54195</v>
      </c>
      <c r="E13949" t="s">
        <v>53101</v>
      </c>
      <c r="F13949" t="s">
        <v>54196</v>
      </c>
      <c r="G13949" t="s">
        <v>42</v>
      </c>
      <c r="H13949">
        <v>0</v>
      </c>
      <c r="I13949">
        <v>0</v>
      </c>
      <c r="J13949">
        <v>0</v>
      </c>
      <c r="K13949" t="s">
        <v>54197</v>
      </c>
    </row>
    <row r="13950" spans="1:11" x14ac:dyDescent="0.3">
      <c r="A13950" t="s">
        <v>54198</v>
      </c>
      <c r="B13950" t="s">
        <v>54199</v>
      </c>
      <c r="C13950" t="s">
        <v>27</v>
      </c>
      <c r="D13950" t="s">
        <v>54200</v>
      </c>
      <c r="E13950" t="s">
        <v>53101</v>
      </c>
      <c r="F13950" t="s">
        <v>7021</v>
      </c>
      <c r="G13950" t="s">
        <v>42</v>
      </c>
      <c r="H13950">
        <v>0</v>
      </c>
      <c r="I13950">
        <v>0</v>
      </c>
      <c r="J13950">
        <v>0</v>
      </c>
      <c r="K13950" t="s">
        <v>54201</v>
      </c>
    </row>
    <row r="13951" spans="1:11" x14ac:dyDescent="0.3">
      <c r="A13951" t="s">
        <v>54202</v>
      </c>
      <c r="C13951" t="s">
        <v>27</v>
      </c>
      <c r="D13951" t="s">
        <v>54203</v>
      </c>
      <c r="E13951" t="s">
        <v>29</v>
      </c>
      <c r="F13951" t="s">
        <v>41</v>
      </c>
      <c r="G13951" t="s">
        <v>42</v>
      </c>
      <c r="H13951">
        <v>0</v>
      </c>
      <c r="I13951">
        <v>0</v>
      </c>
      <c r="J13951">
        <v>0</v>
      </c>
      <c r="K13951" t="s">
        <v>54204</v>
      </c>
    </row>
    <row r="13952" spans="1:11" x14ac:dyDescent="0.3">
      <c r="A13952" t="s">
        <v>54205</v>
      </c>
      <c r="B13952" t="s">
        <v>54206</v>
      </c>
      <c r="C13952" t="s">
        <v>27</v>
      </c>
      <c r="D13952" t="s">
        <v>54207</v>
      </c>
      <c r="E13952" t="s">
        <v>53101</v>
      </c>
      <c r="F13952" t="s">
        <v>41</v>
      </c>
      <c r="G13952" t="s">
        <v>42</v>
      </c>
      <c r="H13952">
        <v>0</v>
      </c>
      <c r="I13952">
        <v>0</v>
      </c>
      <c r="J13952">
        <v>0</v>
      </c>
      <c r="K13952" t="s">
        <v>54208</v>
      </c>
    </row>
    <row r="13953" spans="1:11" x14ac:dyDescent="0.3">
      <c r="A13953" t="s">
        <v>54209</v>
      </c>
      <c r="B13953" t="s">
        <v>54210</v>
      </c>
      <c r="C13953" t="s">
        <v>466</v>
      </c>
      <c r="D13953" t="s">
        <v>54211</v>
      </c>
      <c r="E13953" t="s">
        <v>41948</v>
      </c>
      <c r="F13953" t="s">
        <v>16</v>
      </c>
      <c r="G13953" t="s">
        <v>14592</v>
      </c>
      <c r="H13953">
        <v>0</v>
      </c>
      <c r="I13953">
        <v>0</v>
      </c>
      <c r="J13953">
        <v>0</v>
      </c>
      <c r="K13953" t="s">
        <v>54212</v>
      </c>
    </row>
    <row r="13954" spans="1:11" x14ac:dyDescent="0.3">
      <c r="A13954" t="s">
        <v>54213</v>
      </c>
      <c r="B13954" t="s">
        <v>54214</v>
      </c>
      <c r="C13954" t="s">
        <v>27</v>
      </c>
      <c r="D13954" t="s">
        <v>54215</v>
      </c>
      <c r="E13954" t="s">
        <v>53101</v>
      </c>
      <c r="F13954" t="s">
        <v>41</v>
      </c>
      <c r="G13954" t="s">
        <v>42</v>
      </c>
      <c r="H13954">
        <v>0</v>
      </c>
      <c r="I13954">
        <v>0</v>
      </c>
      <c r="J13954">
        <v>0</v>
      </c>
      <c r="K13954" t="s">
        <v>54216</v>
      </c>
    </row>
    <row r="13955" spans="1:11" x14ac:dyDescent="0.3">
      <c r="A13955" t="s">
        <v>54217</v>
      </c>
      <c r="B13955" t="s">
        <v>54218</v>
      </c>
      <c r="C13955" t="s">
        <v>27</v>
      </c>
      <c r="D13955" t="s">
        <v>54219</v>
      </c>
      <c r="E13955" t="s">
        <v>53101</v>
      </c>
      <c r="F13955" t="s">
        <v>16</v>
      </c>
      <c r="G13955" t="s">
        <v>41277</v>
      </c>
      <c r="H13955">
        <v>0</v>
      </c>
      <c r="I13955">
        <v>0</v>
      </c>
      <c r="J13955">
        <v>0</v>
      </c>
      <c r="K13955" t="s">
        <v>54220</v>
      </c>
    </row>
    <row r="13956" spans="1:11" x14ac:dyDescent="0.3">
      <c r="A13956" t="s">
        <v>54221</v>
      </c>
      <c r="B13956" t="s">
        <v>54222</v>
      </c>
      <c r="C13956" t="s">
        <v>27</v>
      </c>
      <c r="D13956" t="s">
        <v>54223</v>
      </c>
      <c r="E13956" t="s">
        <v>53101</v>
      </c>
      <c r="F13956" t="s">
        <v>16</v>
      </c>
      <c r="G13956" t="s">
        <v>5218</v>
      </c>
      <c r="H13956">
        <v>0</v>
      </c>
      <c r="I13956">
        <v>0</v>
      </c>
      <c r="J13956">
        <v>0</v>
      </c>
      <c r="K13956" t="s">
        <v>54224</v>
      </c>
    </row>
    <row r="13957" spans="1:11" x14ac:dyDescent="0.3">
      <c r="A13957" t="s">
        <v>54225</v>
      </c>
      <c r="B13957" t="s">
        <v>54226</v>
      </c>
      <c r="C13957" t="s">
        <v>27</v>
      </c>
      <c r="D13957" t="s">
        <v>54227</v>
      </c>
      <c r="E13957" t="s">
        <v>53101</v>
      </c>
      <c r="F13957" t="s">
        <v>30361</v>
      </c>
      <c r="G13957" t="s">
        <v>4034</v>
      </c>
      <c r="H13957">
        <v>0</v>
      </c>
      <c r="I13957">
        <v>0</v>
      </c>
      <c r="J13957">
        <v>0</v>
      </c>
      <c r="K13957" t="s">
        <v>54228</v>
      </c>
    </row>
    <row r="13958" spans="1:11" x14ac:dyDescent="0.3">
      <c r="A13958" t="s">
        <v>54229</v>
      </c>
      <c r="B13958" t="s">
        <v>54230</v>
      </c>
      <c r="C13958" t="s">
        <v>558</v>
      </c>
      <c r="D13958" t="s">
        <v>54231</v>
      </c>
      <c r="E13958" t="s">
        <v>981</v>
      </c>
      <c r="F13958" t="s">
        <v>16</v>
      </c>
      <c r="G13958" t="s">
        <v>632</v>
      </c>
      <c r="H13958">
        <v>0</v>
      </c>
      <c r="I13958">
        <v>0</v>
      </c>
      <c r="J13958">
        <v>0</v>
      </c>
      <c r="K13958" t="s">
        <v>54232</v>
      </c>
    </row>
    <row r="13959" spans="1:11" x14ac:dyDescent="0.3">
      <c r="A13959" t="s">
        <v>54233</v>
      </c>
      <c r="B13959" t="s">
        <v>54234</v>
      </c>
      <c r="C13959" t="s">
        <v>147</v>
      </c>
      <c r="D13959" t="s">
        <v>54235</v>
      </c>
      <c r="E13959" t="s">
        <v>4768</v>
      </c>
      <c r="F13959" t="s">
        <v>7555</v>
      </c>
      <c r="G13959" t="s">
        <v>42</v>
      </c>
      <c r="H13959">
        <v>0</v>
      </c>
      <c r="I13959">
        <v>0</v>
      </c>
      <c r="J13959">
        <v>0</v>
      </c>
      <c r="K13959" t="s">
        <v>54236</v>
      </c>
    </row>
    <row r="13960" spans="1:11" x14ac:dyDescent="0.3">
      <c r="A13960" t="s">
        <v>54237</v>
      </c>
      <c r="B13960" t="s">
        <v>54238</v>
      </c>
      <c r="C13960" t="s">
        <v>27</v>
      </c>
      <c r="D13960" t="s">
        <v>54239</v>
      </c>
      <c r="E13960" t="s">
        <v>53101</v>
      </c>
      <c r="F13960" t="s">
        <v>41</v>
      </c>
      <c r="G13960" t="s">
        <v>42</v>
      </c>
      <c r="H13960">
        <v>0</v>
      </c>
      <c r="I13960">
        <v>0</v>
      </c>
      <c r="J13960">
        <v>0</v>
      </c>
      <c r="K13960" t="s">
        <v>54240</v>
      </c>
    </row>
    <row r="13961" spans="1:11" x14ac:dyDescent="0.3">
      <c r="A13961" t="s">
        <v>54241</v>
      </c>
      <c r="B13961" t="s">
        <v>54242</v>
      </c>
      <c r="C13961" t="s">
        <v>27</v>
      </c>
      <c r="D13961" t="s">
        <v>54243</v>
      </c>
      <c r="E13961" t="s">
        <v>53101</v>
      </c>
      <c r="F13961" t="s">
        <v>41</v>
      </c>
      <c r="G13961" t="s">
        <v>42</v>
      </c>
      <c r="H13961">
        <v>0</v>
      </c>
      <c r="I13961">
        <v>0</v>
      </c>
      <c r="J13961">
        <v>0</v>
      </c>
      <c r="K13961" t="s">
        <v>54244</v>
      </c>
    </row>
    <row r="13962" spans="1:11" x14ac:dyDescent="0.3">
      <c r="A13962" t="s">
        <v>54245</v>
      </c>
      <c r="B13962" t="s">
        <v>54246</v>
      </c>
      <c r="C13962" t="s">
        <v>20</v>
      </c>
      <c r="D13962" t="s">
        <v>54247</v>
      </c>
      <c r="E13962" t="s">
        <v>51965</v>
      </c>
      <c r="F13962" t="s">
        <v>1518</v>
      </c>
      <c r="G13962" t="s">
        <v>42</v>
      </c>
      <c r="H13962">
        <v>0</v>
      </c>
      <c r="I13962">
        <v>0</v>
      </c>
      <c r="J13962">
        <v>0</v>
      </c>
      <c r="K13962" t="s">
        <v>54248</v>
      </c>
    </row>
    <row r="13963" spans="1:11" x14ac:dyDescent="0.3">
      <c r="A13963" t="s">
        <v>54249</v>
      </c>
      <c r="B13963" t="s">
        <v>54250</v>
      </c>
      <c r="C13963" t="s">
        <v>20</v>
      </c>
      <c r="D13963" t="s">
        <v>54251</v>
      </c>
      <c r="E13963" t="s">
        <v>51965</v>
      </c>
      <c r="F13963" t="s">
        <v>326</v>
      </c>
      <c r="G13963" t="s">
        <v>42</v>
      </c>
      <c r="H13963">
        <v>0</v>
      </c>
      <c r="I13963">
        <v>0</v>
      </c>
      <c r="J13963">
        <v>0</v>
      </c>
      <c r="K13963" t="s">
        <v>54252</v>
      </c>
    </row>
    <row r="13964" spans="1:11" x14ac:dyDescent="0.3">
      <c r="A13964" t="s">
        <v>54253</v>
      </c>
      <c r="B13964" t="s">
        <v>54254</v>
      </c>
      <c r="C13964" t="s">
        <v>27</v>
      </c>
      <c r="D13964" t="s">
        <v>54255</v>
      </c>
      <c r="E13964" t="s">
        <v>53101</v>
      </c>
      <c r="F13964" t="s">
        <v>41</v>
      </c>
      <c r="G13964" t="s">
        <v>42</v>
      </c>
      <c r="H13964">
        <v>0</v>
      </c>
      <c r="I13964">
        <v>0</v>
      </c>
      <c r="J13964">
        <v>0</v>
      </c>
      <c r="K13964" t="s">
        <v>54256</v>
      </c>
    </row>
    <row r="13965" spans="1:11" x14ac:dyDescent="0.3">
      <c r="A13965" t="s">
        <v>54257</v>
      </c>
      <c r="B13965" t="s">
        <v>54258</v>
      </c>
      <c r="C13965" t="s">
        <v>27</v>
      </c>
      <c r="D13965" t="s">
        <v>54259</v>
      </c>
      <c r="E13965" t="s">
        <v>53101</v>
      </c>
      <c r="F13965" t="s">
        <v>3521</v>
      </c>
      <c r="G13965" t="s">
        <v>42</v>
      </c>
      <c r="H13965">
        <v>0</v>
      </c>
      <c r="I13965">
        <v>0</v>
      </c>
      <c r="J13965">
        <v>0</v>
      </c>
      <c r="K13965" t="s">
        <v>54260</v>
      </c>
    </row>
    <row r="13966" spans="1:11" x14ac:dyDescent="0.3">
      <c r="A13966" t="s">
        <v>54261</v>
      </c>
      <c r="B13966" t="s">
        <v>54262</v>
      </c>
      <c r="C13966" t="s">
        <v>147</v>
      </c>
      <c r="D13966" t="s">
        <v>54263</v>
      </c>
      <c r="E13966" t="s">
        <v>4768</v>
      </c>
      <c r="F13966" t="s">
        <v>7664</v>
      </c>
      <c r="G13966" t="s">
        <v>42</v>
      </c>
      <c r="H13966">
        <v>0</v>
      </c>
      <c r="I13966">
        <v>0</v>
      </c>
      <c r="J13966">
        <v>0</v>
      </c>
      <c r="K13966" t="s">
        <v>54264</v>
      </c>
    </row>
    <row r="13967" spans="1:11" x14ac:dyDescent="0.3">
      <c r="A13967" t="s">
        <v>54265</v>
      </c>
      <c r="C13967" t="s">
        <v>27</v>
      </c>
      <c r="D13967" t="s">
        <v>54266</v>
      </c>
      <c r="E13967" t="s">
        <v>53101</v>
      </c>
      <c r="F13967" t="s">
        <v>41</v>
      </c>
      <c r="G13967" t="s">
        <v>42</v>
      </c>
      <c r="H13967">
        <v>0</v>
      </c>
      <c r="I13967">
        <v>0</v>
      </c>
      <c r="J13967">
        <v>0</v>
      </c>
      <c r="K13967" t="s">
        <v>54267</v>
      </c>
    </row>
    <row r="13968" spans="1:11" x14ac:dyDescent="0.3">
      <c r="A13968" t="s">
        <v>54268</v>
      </c>
      <c r="B13968" t="s">
        <v>54269</v>
      </c>
      <c r="C13968" t="s">
        <v>13</v>
      </c>
      <c r="D13968" t="s">
        <v>54270</v>
      </c>
      <c r="E13968" t="s">
        <v>50096</v>
      </c>
      <c r="F13968" t="s">
        <v>16</v>
      </c>
      <c r="G13968" t="s">
        <v>30259</v>
      </c>
      <c r="H13968">
        <v>0</v>
      </c>
      <c r="I13968">
        <v>0</v>
      </c>
      <c r="J13968">
        <v>0</v>
      </c>
      <c r="K13968" t="s">
        <v>54271</v>
      </c>
    </row>
    <row r="13969" spans="1:11" x14ac:dyDescent="0.3">
      <c r="A13969" t="s">
        <v>54272</v>
      </c>
      <c r="B13969" t="s">
        <v>54273</v>
      </c>
      <c r="C13969" t="s">
        <v>13</v>
      </c>
      <c r="D13969" t="s">
        <v>54274</v>
      </c>
      <c r="E13969" t="s">
        <v>50096</v>
      </c>
      <c r="F13969" t="s">
        <v>38156</v>
      </c>
      <c r="G13969" t="s">
        <v>42</v>
      </c>
      <c r="H13969">
        <v>0</v>
      </c>
      <c r="I13969">
        <v>0</v>
      </c>
      <c r="J13969">
        <v>0</v>
      </c>
      <c r="K13969" t="s">
        <v>54275</v>
      </c>
    </row>
    <row r="13970" spans="1:11" x14ac:dyDescent="0.3">
      <c r="A13970" t="s">
        <v>54276</v>
      </c>
      <c r="B13970" t="s">
        <v>54277</v>
      </c>
      <c r="C13970" t="s">
        <v>20</v>
      </c>
      <c r="D13970" t="s">
        <v>54278</v>
      </c>
      <c r="E13970" t="s">
        <v>51965</v>
      </c>
      <c r="F13970" t="s">
        <v>7594</v>
      </c>
      <c r="G13970" t="s">
        <v>42</v>
      </c>
      <c r="H13970">
        <v>0</v>
      </c>
      <c r="I13970">
        <v>0</v>
      </c>
      <c r="J13970">
        <v>0</v>
      </c>
      <c r="K13970" t="s">
        <v>54279</v>
      </c>
    </row>
    <row r="13971" spans="1:11" x14ac:dyDescent="0.3">
      <c r="A13971" t="s">
        <v>54280</v>
      </c>
      <c r="B13971" t="s">
        <v>54281</v>
      </c>
      <c r="C13971" t="s">
        <v>13</v>
      </c>
      <c r="D13971" t="s">
        <v>54282</v>
      </c>
      <c r="E13971" t="s">
        <v>50096</v>
      </c>
      <c r="F13971" t="s">
        <v>13075</v>
      </c>
      <c r="G13971" t="s">
        <v>822</v>
      </c>
      <c r="H13971">
        <v>0</v>
      </c>
      <c r="I13971">
        <v>0</v>
      </c>
      <c r="J13971">
        <v>0</v>
      </c>
      <c r="K13971" t="s">
        <v>54283</v>
      </c>
    </row>
    <row r="13972" spans="1:11" x14ac:dyDescent="0.3">
      <c r="A13972" t="s">
        <v>54284</v>
      </c>
      <c r="B13972" t="s">
        <v>54285</v>
      </c>
      <c r="C13972" t="s">
        <v>147</v>
      </c>
      <c r="D13972" t="s">
        <v>54286</v>
      </c>
      <c r="E13972" t="s">
        <v>4768</v>
      </c>
      <c r="F13972" t="s">
        <v>11515</v>
      </c>
      <c r="G13972" t="s">
        <v>42</v>
      </c>
      <c r="H13972">
        <v>0</v>
      </c>
      <c r="I13972">
        <v>0</v>
      </c>
      <c r="J13972">
        <v>0</v>
      </c>
      <c r="K13972" t="s">
        <v>54287</v>
      </c>
    </row>
    <row r="13973" spans="1:11" x14ac:dyDescent="0.3">
      <c r="A13973" t="s">
        <v>54288</v>
      </c>
      <c r="B13973" t="s">
        <v>54289</v>
      </c>
      <c r="C13973" t="s">
        <v>27</v>
      </c>
      <c r="D13973" t="s">
        <v>54290</v>
      </c>
      <c r="E13973" t="s">
        <v>53101</v>
      </c>
      <c r="F13973" t="s">
        <v>41</v>
      </c>
      <c r="G13973" t="s">
        <v>42</v>
      </c>
      <c r="H13973">
        <v>0</v>
      </c>
      <c r="I13973">
        <v>0</v>
      </c>
      <c r="J13973">
        <v>0</v>
      </c>
      <c r="K13973" t="s">
        <v>54291</v>
      </c>
    </row>
    <row r="13974" spans="1:11" x14ac:dyDescent="0.3">
      <c r="A13974" t="s">
        <v>54292</v>
      </c>
      <c r="B13974" t="s">
        <v>54293</v>
      </c>
      <c r="C13974" t="s">
        <v>558</v>
      </c>
      <c r="D13974" t="s">
        <v>54294</v>
      </c>
      <c r="E13974" t="s">
        <v>32599</v>
      </c>
      <c r="F13974" t="s">
        <v>16</v>
      </c>
      <c r="G13974" t="s">
        <v>11465</v>
      </c>
      <c r="H13974">
        <v>0</v>
      </c>
      <c r="I13974">
        <v>0</v>
      </c>
      <c r="J13974">
        <v>0</v>
      </c>
      <c r="K13974" t="s">
        <v>54295</v>
      </c>
    </row>
    <row r="13975" spans="1:11" x14ac:dyDescent="0.3">
      <c r="A13975" t="s">
        <v>54296</v>
      </c>
      <c r="B13975" t="s">
        <v>54297</v>
      </c>
      <c r="C13975" t="s">
        <v>558</v>
      </c>
      <c r="D13975" t="s">
        <v>54298</v>
      </c>
      <c r="E13975" t="s">
        <v>28510</v>
      </c>
      <c r="F13975" t="s">
        <v>16</v>
      </c>
      <c r="G13975" t="s">
        <v>1600</v>
      </c>
      <c r="H13975">
        <v>0</v>
      </c>
      <c r="I13975">
        <v>0</v>
      </c>
      <c r="J13975">
        <v>0</v>
      </c>
      <c r="K13975" t="s">
        <v>54299</v>
      </c>
    </row>
    <row r="13976" spans="1:11" x14ac:dyDescent="0.3">
      <c r="A13976" t="s">
        <v>54300</v>
      </c>
      <c r="B13976" t="s">
        <v>54301</v>
      </c>
      <c r="C13976" t="s">
        <v>466</v>
      </c>
      <c r="D13976" t="s">
        <v>54302</v>
      </c>
      <c r="E13976" t="s">
        <v>41948</v>
      </c>
      <c r="F13976" t="s">
        <v>1634</v>
      </c>
      <c r="G13976" t="s">
        <v>42</v>
      </c>
      <c r="H13976">
        <v>0</v>
      </c>
      <c r="I13976">
        <v>0</v>
      </c>
      <c r="J13976">
        <v>0</v>
      </c>
      <c r="K13976" t="s">
        <v>54303</v>
      </c>
    </row>
    <row r="13977" spans="1:11" x14ac:dyDescent="0.3">
      <c r="A13977" t="s">
        <v>54304</v>
      </c>
      <c r="B13977" t="s">
        <v>54305</v>
      </c>
      <c r="C13977" t="s">
        <v>466</v>
      </c>
      <c r="D13977" t="s">
        <v>54306</v>
      </c>
      <c r="E13977" t="s">
        <v>41948</v>
      </c>
      <c r="F13977" t="s">
        <v>2572</v>
      </c>
      <c r="G13977" t="s">
        <v>42</v>
      </c>
      <c r="H13977">
        <v>0</v>
      </c>
      <c r="I13977">
        <v>0</v>
      </c>
      <c r="J13977">
        <v>0</v>
      </c>
      <c r="K13977" t="s">
        <v>54307</v>
      </c>
    </row>
    <row r="13978" spans="1:11" x14ac:dyDescent="0.3">
      <c r="A13978" t="s">
        <v>54308</v>
      </c>
      <c r="C13978" t="s">
        <v>466</v>
      </c>
      <c r="D13978" t="s">
        <v>54309</v>
      </c>
      <c r="E13978" t="s">
        <v>41948</v>
      </c>
      <c r="F13978" t="s">
        <v>2224</v>
      </c>
      <c r="G13978" t="s">
        <v>42</v>
      </c>
      <c r="H13978">
        <v>0</v>
      </c>
      <c r="I13978">
        <v>0</v>
      </c>
      <c r="J13978">
        <v>0</v>
      </c>
      <c r="K13978" t="s">
        <v>54310</v>
      </c>
    </row>
    <row r="13979" spans="1:11" x14ac:dyDescent="0.3">
      <c r="A13979" t="s">
        <v>54311</v>
      </c>
      <c r="B13979" t="s">
        <v>54312</v>
      </c>
      <c r="C13979" t="s">
        <v>466</v>
      </c>
      <c r="D13979" t="s">
        <v>54313</v>
      </c>
      <c r="E13979" t="s">
        <v>41948</v>
      </c>
      <c r="F13979" t="s">
        <v>16</v>
      </c>
      <c r="G13979" t="s">
        <v>3168</v>
      </c>
      <c r="H13979">
        <v>0</v>
      </c>
      <c r="I13979">
        <v>0</v>
      </c>
      <c r="J13979">
        <v>0</v>
      </c>
      <c r="K13979" t="s">
        <v>54314</v>
      </c>
    </row>
    <row r="13980" spans="1:11" x14ac:dyDescent="0.3">
      <c r="A13980" t="s">
        <v>54315</v>
      </c>
      <c r="B13980" t="s">
        <v>54316</v>
      </c>
      <c r="C13980" t="s">
        <v>466</v>
      </c>
      <c r="D13980" t="s">
        <v>54317</v>
      </c>
      <c r="E13980" t="s">
        <v>41948</v>
      </c>
      <c r="F13980" t="s">
        <v>16</v>
      </c>
      <c r="G13980" t="s">
        <v>7717</v>
      </c>
      <c r="H13980">
        <v>0</v>
      </c>
      <c r="I13980">
        <v>0</v>
      </c>
      <c r="J13980">
        <v>0</v>
      </c>
      <c r="K13980" t="s">
        <v>54318</v>
      </c>
    </row>
    <row r="13981" spans="1:11" x14ac:dyDescent="0.3">
      <c r="A13981" t="s">
        <v>54319</v>
      </c>
      <c r="C13981" t="s">
        <v>27</v>
      </c>
      <c r="D13981" t="s">
        <v>54320</v>
      </c>
      <c r="E13981" t="s">
        <v>29</v>
      </c>
      <c r="F13981" t="s">
        <v>16</v>
      </c>
      <c r="G13981" t="s">
        <v>603</v>
      </c>
      <c r="H13981">
        <v>0</v>
      </c>
      <c r="I13981">
        <v>0</v>
      </c>
      <c r="J13981">
        <v>0</v>
      </c>
      <c r="K13981" t="s">
        <v>54321</v>
      </c>
    </row>
    <row r="13982" spans="1:11" x14ac:dyDescent="0.3">
      <c r="A13982" t="s">
        <v>54322</v>
      </c>
      <c r="B13982" t="s">
        <v>54323</v>
      </c>
      <c r="C13982" t="s">
        <v>466</v>
      </c>
      <c r="D13982" t="s">
        <v>54324</v>
      </c>
      <c r="E13982" t="s">
        <v>41948</v>
      </c>
      <c r="F13982" t="s">
        <v>16</v>
      </c>
      <c r="G13982" t="s">
        <v>6576</v>
      </c>
      <c r="H13982">
        <v>0</v>
      </c>
      <c r="I13982">
        <v>0</v>
      </c>
      <c r="J13982">
        <v>0</v>
      </c>
      <c r="K13982" t="s">
        <v>54325</v>
      </c>
    </row>
    <row r="13983" spans="1:11" x14ac:dyDescent="0.3">
      <c r="A13983" t="s">
        <v>54326</v>
      </c>
      <c r="B13983" t="s">
        <v>54327</v>
      </c>
      <c r="C13983" t="s">
        <v>466</v>
      </c>
      <c r="D13983" t="e">
        <f>일단지의 주택경영.</f>
        <v>#NAME?</v>
      </c>
      <c r="E13983" t="s">
        <v>41948</v>
      </c>
      <c r="F13983" t="s">
        <v>2770</v>
      </c>
      <c r="G13983" t="s">
        <v>42</v>
      </c>
      <c r="H13983">
        <v>0</v>
      </c>
      <c r="I13983">
        <v>0</v>
      </c>
      <c r="J13983">
        <v>0</v>
      </c>
      <c r="K13983" t="s">
        <v>54328</v>
      </c>
    </row>
    <row r="13984" spans="1:11" x14ac:dyDescent="0.3">
      <c r="A13984" t="s">
        <v>54329</v>
      </c>
      <c r="B13984" t="s">
        <v>54330</v>
      </c>
      <c r="C13984" t="s">
        <v>27</v>
      </c>
      <c r="D13984" t="s">
        <v>54331</v>
      </c>
      <c r="E13984" t="s">
        <v>53101</v>
      </c>
      <c r="F13984" t="s">
        <v>41</v>
      </c>
      <c r="G13984" t="s">
        <v>42</v>
      </c>
      <c r="H13984">
        <v>0</v>
      </c>
      <c r="I13984">
        <v>0</v>
      </c>
      <c r="J13984">
        <v>0</v>
      </c>
      <c r="K13984" t="s">
        <v>54332</v>
      </c>
    </row>
    <row r="13985" spans="1:11" x14ac:dyDescent="0.3">
      <c r="A13985" t="s">
        <v>54333</v>
      </c>
      <c r="B13985" t="s">
        <v>54334</v>
      </c>
      <c r="C13985" t="s">
        <v>27</v>
      </c>
      <c r="D13985" t="s">
        <v>54335</v>
      </c>
      <c r="E13985" t="s">
        <v>53101</v>
      </c>
      <c r="F13985" t="s">
        <v>16</v>
      </c>
      <c r="G13985" t="s">
        <v>10661</v>
      </c>
      <c r="H13985">
        <v>0</v>
      </c>
      <c r="I13985">
        <v>0</v>
      </c>
      <c r="J13985">
        <v>0</v>
      </c>
      <c r="K13985" t="s">
        <v>54336</v>
      </c>
    </row>
    <row r="13986" spans="1:11" x14ac:dyDescent="0.3">
      <c r="A13986" t="s">
        <v>54337</v>
      </c>
      <c r="B13986" t="s">
        <v>54338</v>
      </c>
      <c r="C13986" t="s">
        <v>27</v>
      </c>
      <c r="D13986" t="s">
        <v>54339</v>
      </c>
      <c r="E13986" t="s">
        <v>53101</v>
      </c>
      <c r="F13986" t="s">
        <v>54340</v>
      </c>
      <c r="G13986" t="s">
        <v>42</v>
      </c>
      <c r="H13986">
        <v>0</v>
      </c>
      <c r="I13986">
        <v>0</v>
      </c>
      <c r="J13986">
        <v>0</v>
      </c>
      <c r="K13986" t="s">
        <v>54341</v>
      </c>
    </row>
    <row r="13987" spans="1:11" x14ac:dyDescent="0.3">
      <c r="A13987" t="s">
        <v>54342</v>
      </c>
      <c r="B13987" t="s">
        <v>54343</v>
      </c>
      <c r="C13987" t="s">
        <v>13</v>
      </c>
      <c r="D13987" t="s">
        <v>54344</v>
      </c>
      <c r="E13987" t="s">
        <v>50096</v>
      </c>
      <c r="F13987" t="s">
        <v>16</v>
      </c>
      <c r="G13987" t="s">
        <v>11099</v>
      </c>
      <c r="H13987">
        <v>0</v>
      </c>
      <c r="I13987">
        <v>0</v>
      </c>
      <c r="J13987">
        <v>0</v>
      </c>
      <c r="K13987" t="s">
        <v>54345</v>
      </c>
    </row>
    <row r="13988" spans="1:11" x14ac:dyDescent="0.3">
      <c r="A13988" t="s">
        <v>54346</v>
      </c>
      <c r="B13988" t="s">
        <v>54347</v>
      </c>
      <c r="C13988" t="s">
        <v>27</v>
      </c>
      <c r="D13988" t="s">
        <v>54348</v>
      </c>
      <c r="E13988" t="s">
        <v>53101</v>
      </c>
      <c r="F13988" t="s">
        <v>41</v>
      </c>
      <c r="G13988" t="s">
        <v>42</v>
      </c>
      <c r="H13988">
        <v>0</v>
      </c>
      <c r="I13988">
        <v>0</v>
      </c>
      <c r="J13988">
        <v>0</v>
      </c>
      <c r="K13988" t="s">
        <v>54349</v>
      </c>
    </row>
    <row r="13989" spans="1:11" x14ac:dyDescent="0.3">
      <c r="A13989" t="s">
        <v>54350</v>
      </c>
      <c r="B13989" t="s">
        <v>54351</v>
      </c>
      <c r="C13989" t="s">
        <v>558</v>
      </c>
      <c r="D13989" t="s">
        <v>54352</v>
      </c>
      <c r="E13989" t="s">
        <v>32122</v>
      </c>
      <c r="F13989" t="s">
        <v>16</v>
      </c>
      <c r="G13989" t="s">
        <v>4520</v>
      </c>
      <c r="H13989">
        <v>0</v>
      </c>
      <c r="I13989">
        <v>0</v>
      </c>
      <c r="J13989">
        <v>0</v>
      </c>
      <c r="K13989" t="s">
        <v>54353</v>
      </c>
    </row>
    <row r="13990" spans="1:11" x14ac:dyDescent="0.3">
      <c r="A13990" t="s">
        <v>54354</v>
      </c>
      <c r="B13990" t="s">
        <v>54355</v>
      </c>
      <c r="C13990" t="s">
        <v>27</v>
      </c>
      <c r="D13990" t="s">
        <v>54356</v>
      </c>
      <c r="E13990" t="s">
        <v>53101</v>
      </c>
      <c r="F13990" t="s">
        <v>41</v>
      </c>
      <c r="G13990" t="s">
        <v>42</v>
      </c>
      <c r="H13990">
        <v>0</v>
      </c>
      <c r="I13990">
        <v>0</v>
      </c>
      <c r="J13990">
        <v>0</v>
      </c>
      <c r="K13990" t="s">
        <v>54357</v>
      </c>
    </row>
    <row r="13991" spans="1:11" x14ac:dyDescent="0.3">
      <c r="A13991" t="s">
        <v>54358</v>
      </c>
      <c r="B13991" t="s">
        <v>54359</v>
      </c>
      <c r="C13991" t="s">
        <v>147</v>
      </c>
      <c r="D13991" t="s">
        <v>54360</v>
      </c>
      <c r="E13991" t="s">
        <v>4768</v>
      </c>
      <c r="F13991" t="s">
        <v>21004</v>
      </c>
      <c r="G13991" t="s">
        <v>42</v>
      </c>
      <c r="H13991">
        <v>0</v>
      </c>
      <c r="I13991">
        <v>0</v>
      </c>
      <c r="J13991">
        <v>0</v>
      </c>
      <c r="K13991" t="s">
        <v>54361</v>
      </c>
    </row>
    <row r="13992" spans="1:11" x14ac:dyDescent="0.3">
      <c r="A13992" t="s">
        <v>54362</v>
      </c>
      <c r="C13992" t="s">
        <v>27</v>
      </c>
      <c r="D13992" t="e">
        <f>단열리벳이음.</f>
        <v>#NAME?</v>
      </c>
      <c r="E13992" t="s">
        <v>53101</v>
      </c>
      <c r="F13992" t="s">
        <v>8454</v>
      </c>
      <c r="G13992" t="s">
        <v>42</v>
      </c>
      <c r="H13992">
        <v>0</v>
      </c>
      <c r="I13992">
        <v>0</v>
      </c>
      <c r="J13992">
        <v>0</v>
      </c>
      <c r="K13992" t="s">
        <v>54363</v>
      </c>
    </row>
    <row r="13993" spans="1:11" x14ac:dyDescent="0.3">
      <c r="A13993" t="s">
        <v>54364</v>
      </c>
      <c r="B13993" t="s">
        <v>54365</v>
      </c>
      <c r="C13993" t="s">
        <v>20</v>
      </c>
      <c r="D13993" t="s">
        <v>54366</v>
      </c>
      <c r="E13993" t="s">
        <v>51965</v>
      </c>
      <c r="F13993" t="s">
        <v>5340</v>
      </c>
      <c r="G13993" t="s">
        <v>42</v>
      </c>
      <c r="H13993">
        <v>0</v>
      </c>
      <c r="I13993">
        <v>0</v>
      </c>
      <c r="J13993">
        <v>0</v>
      </c>
      <c r="K13993" t="s">
        <v>54367</v>
      </c>
    </row>
    <row r="13994" spans="1:11" x14ac:dyDescent="0.3">
      <c r="A13994" t="s">
        <v>54368</v>
      </c>
      <c r="B13994" t="s">
        <v>54369</v>
      </c>
      <c r="C13994" t="s">
        <v>27</v>
      </c>
      <c r="D13994" t="s">
        <v>54370</v>
      </c>
      <c r="E13994" t="s">
        <v>53101</v>
      </c>
      <c r="F13994" t="s">
        <v>41</v>
      </c>
      <c r="G13994" t="s">
        <v>42</v>
      </c>
      <c r="H13994">
        <v>0</v>
      </c>
      <c r="I13994">
        <v>0</v>
      </c>
      <c r="J13994">
        <v>0</v>
      </c>
      <c r="K13994" t="s">
        <v>54371</v>
      </c>
    </row>
    <row r="13995" spans="1:11" x14ac:dyDescent="0.3">
      <c r="A13995" t="s">
        <v>54372</v>
      </c>
      <c r="B13995" t="s">
        <v>54373</v>
      </c>
      <c r="C13995" t="s">
        <v>13</v>
      </c>
      <c r="E13995" t="s">
        <v>50096</v>
      </c>
      <c r="F13995" t="s">
        <v>17718</v>
      </c>
      <c r="G13995" t="s">
        <v>42</v>
      </c>
      <c r="H13995">
        <v>0</v>
      </c>
      <c r="I13995">
        <v>0</v>
      </c>
      <c r="J13995">
        <v>0</v>
      </c>
      <c r="K13995" t="s">
        <v>54374</v>
      </c>
    </row>
    <row r="13996" spans="1:11" x14ac:dyDescent="0.3">
      <c r="A13996" t="s">
        <v>54375</v>
      </c>
      <c r="C13996" t="s">
        <v>27</v>
      </c>
      <c r="D13996" t="s">
        <v>54376</v>
      </c>
      <c r="E13996" t="s">
        <v>53101</v>
      </c>
      <c r="F13996" t="s">
        <v>41</v>
      </c>
      <c r="G13996" t="s">
        <v>42</v>
      </c>
      <c r="H13996">
        <v>0</v>
      </c>
      <c r="I13996">
        <v>0</v>
      </c>
      <c r="J13996">
        <v>0</v>
      </c>
      <c r="K13996" t="s">
        <v>54377</v>
      </c>
    </row>
    <row r="13997" spans="1:11" x14ac:dyDescent="0.3">
      <c r="A13997" t="s">
        <v>54378</v>
      </c>
      <c r="B13997" t="s">
        <v>54379</v>
      </c>
      <c r="C13997" t="s">
        <v>558</v>
      </c>
      <c r="D13997" t="s">
        <v>54380</v>
      </c>
      <c r="E13997" t="s">
        <v>32122</v>
      </c>
      <c r="F13997" t="s">
        <v>5882</v>
      </c>
      <c r="G13997" t="s">
        <v>42</v>
      </c>
      <c r="H13997">
        <v>0</v>
      </c>
      <c r="I13997">
        <v>0</v>
      </c>
      <c r="J13997">
        <v>0</v>
      </c>
      <c r="K13997" t="s">
        <v>54381</v>
      </c>
    </row>
    <row r="13998" spans="1:11" x14ac:dyDescent="0.3">
      <c r="A13998" t="s">
        <v>54382</v>
      </c>
      <c r="B13998" t="s">
        <v>54383</v>
      </c>
      <c r="C13998" t="s">
        <v>13</v>
      </c>
      <c r="D13998" t="s">
        <v>54384</v>
      </c>
      <c r="E13998" t="s">
        <v>50096</v>
      </c>
      <c r="F13998" t="s">
        <v>16</v>
      </c>
      <c r="G13998" t="s">
        <v>54385</v>
      </c>
      <c r="H13998">
        <v>0</v>
      </c>
      <c r="I13998">
        <v>0</v>
      </c>
      <c r="J13998">
        <v>0</v>
      </c>
      <c r="K13998" t="s">
        <v>54386</v>
      </c>
    </row>
    <row r="13999" spans="1:11" x14ac:dyDescent="0.3">
      <c r="A13999" t="s">
        <v>54387</v>
      </c>
      <c r="B13999" t="s">
        <v>54388</v>
      </c>
      <c r="C13999" t="s">
        <v>558</v>
      </c>
      <c r="D13999" t="s">
        <v>54389</v>
      </c>
      <c r="E13999" t="s">
        <v>1472</v>
      </c>
      <c r="F13999" t="s">
        <v>1947</v>
      </c>
      <c r="G13999" t="s">
        <v>42</v>
      </c>
      <c r="H13999">
        <v>0</v>
      </c>
      <c r="I13999">
        <v>0</v>
      </c>
      <c r="J13999">
        <v>0</v>
      </c>
      <c r="K13999" t="s">
        <v>54390</v>
      </c>
    </row>
    <row r="14000" spans="1:11" x14ac:dyDescent="0.3">
      <c r="A14000" t="s">
        <v>54391</v>
      </c>
      <c r="B14000" t="s">
        <v>54392</v>
      </c>
      <c r="C14000" t="s">
        <v>13</v>
      </c>
      <c r="D14000" t="s">
        <v>54393</v>
      </c>
      <c r="E14000" t="s">
        <v>50096</v>
      </c>
      <c r="F14000" t="s">
        <v>16</v>
      </c>
      <c r="G14000" t="s">
        <v>1162</v>
      </c>
      <c r="H14000">
        <v>0</v>
      </c>
      <c r="I14000">
        <v>0</v>
      </c>
      <c r="J14000">
        <v>0</v>
      </c>
      <c r="K14000" t="s">
        <v>54394</v>
      </c>
    </row>
    <row r="14001" spans="1:11" x14ac:dyDescent="0.3">
      <c r="A14001" t="s">
        <v>54395</v>
      </c>
      <c r="B14001" t="s">
        <v>54396</v>
      </c>
      <c r="C14001" t="s">
        <v>27</v>
      </c>
      <c r="D14001" t="s">
        <v>54397</v>
      </c>
      <c r="E14001" t="s">
        <v>53101</v>
      </c>
      <c r="F14001" t="s">
        <v>41</v>
      </c>
      <c r="G14001" t="s">
        <v>42</v>
      </c>
      <c r="H14001">
        <v>0</v>
      </c>
      <c r="I14001">
        <v>0</v>
      </c>
      <c r="J14001">
        <v>0</v>
      </c>
      <c r="K14001" t="s">
        <v>54398</v>
      </c>
    </row>
    <row r="14002" spans="1:11" x14ac:dyDescent="0.3">
      <c r="A14002" t="s">
        <v>54399</v>
      </c>
      <c r="B14002" t="s">
        <v>54400</v>
      </c>
      <c r="C14002" t="s">
        <v>27</v>
      </c>
      <c r="D14002" t="s">
        <v>54401</v>
      </c>
      <c r="E14002" t="s">
        <v>29</v>
      </c>
      <c r="F14002" t="s">
        <v>41</v>
      </c>
      <c r="G14002" t="s">
        <v>42</v>
      </c>
      <c r="H14002">
        <v>0</v>
      </c>
      <c r="I14002">
        <v>0</v>
      </c>
      <c r="J14002">
        <v>0</v>
      </c>
      <c r="K14002" t="s">
        <v>54402</v>
      </c>
    </row>
    <row r="14003" spans="1:11" x14ac:dyDescent="0.3">
      <c r="A14003" t="s">
        <v>54403</v>
      </c>
      <c r="B14003" t="s">
        <v>54404</v>
      </c>
      <c r="C14003" t="s">
        <v>558</v>
      </c>
      <c r="D14003" t="s">
        <v>54405</v>
      </c>
      <c r="E14003" t="s">
        <v>32122</v>
      </c>
      <c r="F14003" t="s">
        <v>16</v>
      </c>
      <c r="G14003" t="s">
        <v>6102</v>
      </c>
      <c r="H14003">
        <v>0</v>
      </c>
      <c r="I14003">
        <v>0</v>
      </c>
      <c r="J14003">
        <v>0</v>
      </c>
      <c r="K14003" t="s">
        <v>54406</v>
      </c>
    </row>
    <row r="14004" spans="1:11" x14ac:dyDescent="0.3">
      <c r="A14004" t="s">
        <v>54407</v>
      </c>
      <c r="B14004" t="s">
        <v>54408</v>
      </c>
      <c r="C14004" t="s">
        <v>466</v>
      </c>
      <c r="D14004" t="s">
        <v>54409</v>
      </c>
      <c r="E14004" t="s">
        <v>41948</v>
      </c>
      <c r="F14004" t="s">
        <v>16</v>
      </c>
      <c r="G14004" t="s">
        <v>19180</v>
      </c>
      <c r="H14004">
        <v>0</v>
      </c>
      <c r="I14004">
        <v>0</v>
      </c>
      <c r="J14004">
        <v>0</v>
      </c>
      <c r="K14004" t="s">
        <v>54410</v>
      </c>
    </row>
    <row r="14005" spans="1:11" x14ac:dyDescent="0.3">
      <c r="A14005" t="s">
        <v>54411</v>
      </c>
      <c r="B14005" t="s">
        <v>54412</v>
      </c>
      <c r="C14005" t="s">
        <v>13</v>
      </c>
      <c r="D14005" t="s">
        <v>54413</v>
      </c>
      <c r="E14005" t="s">
        <v>50096</v>
      </c>
      <c r="F14005" t="s">
        <v>16</v>
      </c>
      <c r="G14005" t="s">
        <v>18181</v>
      </c>
      <c r="H14005">
        <v>0</v>
      </c>
      <c r="I14005">
        <v>0</v>
      </c>
      <c r="J14005">
        <v>0</v>
      </c>
      <c r="K14005" t="s">
        <v>54414</v>
      </c>
    </row>
    <row r="14006" spans="1:11" x14ac:dyDescent="0.3">
      <c r="A14006" t="s">
        <v>54415</v>
      </c>
      <c r="B14006" t="s">
        <v>54416</v>
      </c>
      <c r="C14006" t="s">
        <v>13</v>
      </c>
      <c r="E14006" t="s">
        <v>50096</v>
      </c>
      <c r="F14006" t="s">
        <v>16</v>
      </c>
      <c r="G14006" t="s">
        <v>4025</v>
      </c>
      <c r="H14006">
        <v>0</v>
      </c>
      <c r="I14006">
        <v>0</v>
      </c>
      <c r="J14006">
        <v>0</v>
      </c>
      <c r="K14006" t="s">
        <v>54417</v>
      </c>
    </row>
    <row r="14007" spans="1:11" x14ac:dyDescent="0.3">
      <c r="A14007" t="s">
        <v>54418</v>
      </c>
      <c r="C14007" t="s">
        <v>27</v>
      </c>
      <c r="D14007" t="e">
        <f>일반경쟁입찰.</f>
        <v>#NAME?</v>
      </c>
      <c r="E14007" t="s">
        <v>53101</v>
      </c>
      <c r="F14007" t="s">
        <v>10518</v>
      </c>
      <c r="G14007" t="s">
        <v>42</v>
      </c>
      <c r="H14007">
        <v>0</v>
      </c>
      <c r="I14007">
        <v>0</v>
      </c>
      <c r="J14007">
        <v>0</v>
      </c>
      <c r="K14007" t="s">
        <v>54419</v>
      </c>
    </row>
    <row r="14008" spans="1:11" x14ac:dyDescent="0.3">
      <c r="A14008" t="s">
        <v>54420</v>
      </c>
      <c r="B14008" t="s">
        <v>54421</v>
      </c>
      <c r="C14008" t="s">
        <v>27</v>
      </c>
      <c r="D14008" t="s">
        <v>54422</v>
      </c>
      <c r="E14008" t="s">
        <v>53101</v>
      </c>
      <c r="F14008" t="s">
        <v>54423</v>
      </c>
      <c r="G14008" t="s">
        <v>42</v>
      </c>
      <c r="H14008">
        <v>0</v>
      </c>
      <c r="I14008">
        <v>0</v>
      </c>
      <c r="J14008">
        <v>0</v>
      </c>
      <c r="K14008" t="s">
        <v>54424</v>
      </c>
    </row>
    <row r="14009" spans="1:11" x14ac:dyDescent="0.3">
      <c r="A14009" t="s">
        <v>54425</v>
      </c>
      <c r="B14009" t="s">
        <v>54426</v>
      </c>
      <c r="C14009" t="s">
        <v>27</v>
      </c>
      <c r="D14009" t="s">
        <v>54427</v>
      </c>
      <c r="E14009" t="s">
        <v>53101</v>
      </c>
      <c r="F14009" t="s">
        <v>41</v>
      </c>
      <c r="G14009" t="s">
        <v>42</v>
      </c>
      <c r="H14009">
        <v>0</v>
      </c>
      <c r="I14009">
        <v>0</v>
      </c>
      <c r="J14009">
        <v>0</v>
      </c>
      <c r="K14009" t="s">
        <v>54428</v>
      </c>
    </row>
    <row r="14010" spans="1:11" x14ac:dyDescent="0.3">
      <c r="A14010" t="s">
        <v>54429</v>
      </c>
      <c r="B14010" t="s">
        <v>54430</v>
      </c>
      <c r="C14010" t="s">
        <v>27</v>
      </c>
      <c r="D14010" t="s">
        <v>54431</v>
      </c>
      <c r="E14010" t="s">
        <v>29</v>
      </c>
      <c r="F14010" t="s">
        <v>41</v>
      </c>
      <c r="G14010" t="s">
        <v>42</v>
      </c>
      <c r="H14010">
        <v>0</v>
      </c>
      <c r="I14010">
        <v>0</v>
      </c>
      <c r="J14010">
        <v>0</v>
      </c>
      <c r="K14010" t="s">
        <v>54432</v>
      </c>
    </row>
    <row r="14011" spans="1:11" x14ac:dyDescent="0.3">
      <c r="A14011" t="s">
        <v>54433</v>
      </c>
      <c r="B14011" t="s">
        <v>54434</v>
      </c>
      <c r="C14011" t="s">
        <v>20</v>
      </c>
      <c r="D14011" t="s">
        <v>54435</v>
      </c>
      <c r="E14011" t="s">
        <v>51965</v>
      </c>
      <c r="F14011" t="s">
        <v>6622</v>
      </c>
      <c r="G14011" t="s">
        <v>42</v>
      </c>
      <c r="H14011">
        <v>0</v>
      </c>
      <c r="I14011">
        <v>0</v>
      </c>
      <c r="J14011">
        <v>0</v>
      </c>
      <c r="K14011" t="s">
        <v>54436</v>
      </c>
    </row>
    <row r="14012" spans="1:11" x14ac:dyDescent="0.3">
      <c r="A14012" t="s">
        <v>54437</v>
      </c>
      <c r="C14012" t="s">
        <v>558</v>
      </c>
      <c r="D14012" t="e">
        <f>구조강</f>
        <v>#NAME?</v>
      </c>
      <c r="E14012" t="s">
        <v>32122</v>
      </c>
      <c r="F14012" t="s">
        <v>6803</v>
      </c>
      <c r="G14012" t="s">
        <v>42</v>
      </c>
      <c r="H14012">
        <v>0</v>
      </c>
      <c r="I14012">
        <v>0</v>
      </c>
      <c r="J14012">
        <v>0</v>
      </c>
      <c r="K14012" t="s">
        <v>54438</v>
      </c>
    </row>
    <row r="14013" spans="1:11" x14ac:dyDescent="0.3">
      <c r="A14013" t="s">
        <v>54439</v>
      </c>
      <c r="B14013" t="s">
        <v>54440</v>
      </c>
      <c r="C14013" t="s">
        <v>558</v>
      </c>
      <c r="D14013" t="s">
        <v>54441</v>
      </c>
      <c r="E14013" t="s">
        <v>32599</v>
      </c>
      <c r="F14013" t="s">
        <v>41</v>
      </c>
      <c r="G14013" t="s">
        <v>42</v>
      </c>
      <c r="H14013">
        <v>0</v>
      </c>
      <c r="I14013">
        <v>0</v>
      </c>
      <c r="J14013">
        <v>0</v>
      </c>
      <c r="K14013" t="s">
        <v>54442</v>
      </c>
    </row>
    <row r="14014" spans="1:11" x14ac:dyDescent="0.3">
      <c r="A14014" t="s">
        <v>54443</v>
      </c>
      <c r="B14014" t="s">
        <v>54444</v>
      </c>
      <c r="C14014" t="s">
        <v>27</v>
      </c>
      <c r="D14014" t="s">
        <v>54445</v>
      </c>
      <c r="E14014" t="s">
        <v>53101</v>
      </c>
      <c r="F14014" t="s">
        <v>41</v>
      </c>
      <c r="G14014" t="s">
        <v>42</v>
      </c>
      <c r="H14014">
        <v>0</v>
      </c>
      <c r="I14014">
        <v>0</v>
      </c>
      <c r="J14014">
        <v>0</v>
      </c>
      <c r="K14014" t="s">
        <v>54446</v>
      </c>
    </row>
    <row r="14015" spans="1:11" x14ac:dyDescent="0.3">
      <c r="A14015" t="s">
        <v>54447</v>
      </c>
      <c r="B14015" t="s">
        <v>54448</v>
      </c>
      <c r="C14015" t="s">
        <v>27</v>
      </c>
      <c r="D14015" t="s">
        <v>54449</v>
      </c>
      <c r="E14015" t="s">
        <v>53101</v>
      </c>
      <c r="F14015" t="s">
        <v>41</v>
      </c>
      <c r="G14015" t="s">
        <v>42</v>
      </c>
      <c r="H14015">
        <v>0</v>
      </c>
      <c r="I14015">
        <v>0</v>
      </c>
      <c r="J14015">
        <v>0</v>
      </c>
      <c r="K14015" t="s">
        <v>54450</v>
      </c>
    </row>
    <row r="14016" spans="1:11" x14ac:dyDescent="0.3">
      <c r="A14016" t="s">
        <v>54451</v>
      </c>
      <c r="B14016" t="s">
        <v>54452</v>
      </c>
      <c r="C14016" t="s">
        <v>27</v>
      </c>
      <c r="D14016" t="s">
        <v>54453</v>
      </c>
      <c r="E14016" t="s">
        <v>53101</v>
      </c>
      <c r="F14016" t="s">
        <v>41</v>
      </c>
      <c r="G14016" t="s">
        <v>42</v>
      </c>
      <c r="H14016">
        <v>0</v>
      </c>
      <c r="I14016">
        <v>0</v>
      </c>
      <c r="J14016">
        <v>0</v>
      </c>
      <c r="K14016" t="s">
        <v>54454</v>
      </c>
    </row>
    <row r="14017" spans="1:11" x14ac:dyDescent="0.3">
      <c r="A14017" t="s">
        <v>54455</v>
      </c>
      <c r="B14017" t="s">
        <v>54456</v>
      </c>
      <c r="C14017" t="s">
        <v>20</v>
      </c>
      <c r="D14017" t="s">
        <v>54457</v>
      </c>
      <c r="E14017" t="s">
        <v>51965</v>
      </c>
      <c r="F14017" t="s">
        <v>2498</v>
      </c>
      <c r="G14017" t="s">
        <v>1463</v>
      </c>
      <c r="H14017">
        <v>0</v>
      </c>
      <c r="I14017">
        <v>0</v>
      </c>
      <c r="J14017">
        <v>0</v>
      </c>
      <c r="K14017" t="s">
        <v>54458</v>
      </c>
    </row>
    <row r="14018" spans="1:11" x14ac:dyDescent="0.3">
      <c r="A14018" t="s">
        <v>54459</v>
      </c>
      <c r="C14018" t="s">
        <v>13</v>
      </c>
      <c r="D14018" t="s">
        <v>54460</v>
      </c>
      <c r="E14018" t="s">
        <v>50096</v>
      </c>
      <c r="F14018" t="s">
        <v>4000</v>
      </c>
      <c r="G14018" t="s">
        <v>42</v>
      </c>
      <c r="H14018">
        <v>0</v>
      </c>
      <c r="I14018">
        <v>0</v>
      </c>
      <c r="J14018">
        <v>0</v>
      </c>
      <c r="K14018" t="s">
        <v>54461</v>
      </c>
    </row>
    <row r="14019" spans="1:11" x14ac:dyDescent="0.3">
      <c r="A14019" t="s">
        <v>54462</v>
      </c>
      <c r="C14019" t="s">
        <v>147</v>
      </c>
      <c r="D14019" t="s">
        <v>54463</v>
      </c>
      <c r="E14019" t="s">
        <v>4768</v>
      </c>
      <c r="F14019" t="s">
        <v>2454</v>
      </c>
      <c r="G14019" t="s">
        <v>42</v>
      </c>
      <c r="H14019">
        <v>0</v>
      </c>
      <c r="I14019">
        <v>0</v>
      </c>
      <c r="J14019">
        <v>0</v>
      </c>
      <c r="K14019" t="s">
        <v>54464</v>
      </c>
    </row>
    <row r="14020" spans="1:11" x14ac:dyDescent="0.3">
      <c r="A14020" t="s">
        <v>54465</v>
      </c>
      <c r="B14020" t="s">
        <v>54466</v>
      </c>
      <c r="C14020" t="s">
        <v>558</v>
      </c>
      <c r="D14020" t="s">
        <v>54467</v>
      </c>
      <c r="E14020" t="s">
        <v>32599</v>
      </c>
      <c r="F14020" t="s">
        <v>16</v>
      </c>
      <c r="G14020" t="s">
        <v>1062</v>
      </c>
      <c r="H14020">
        <v>0</v>
      </c>
      <c r="I14020">
        <v>0</v>
      </c>
      <c r="J14020">
        <v>0</v>
      </c>
      <c r="K14020" t="s">
        <v>54468</v>
      </c>
    </row>
    <row r="14021" spans="1:11" x14ac:dyDescent="0.3">
      <c r="A14021" t="s">
        <v>54469</v>
      </c>
      <c r="B14021" t="s">
        <v>54470</v>
      </c>
      <c r="C14021" t="s">
        <v>27</v>
      </c>
      <c r="D14021" t="s">
        <v>4230</v>
      </c>
      <c r="E14021" t="s">
        <v>53101</v>
      </c>
      <c r="F14021" t="s">
        <v>41</v>
      </c>
      <c r="G14021" t="s">
        <v>42</v>
      </c>
      <c r="H14021">
        <v>0</v>
      </c>
      <c r="I14021">
        <v>0</v>
      </c>
      <c r="J14021">
        <v>0</v>
      </c>
      <c r="K14021" t="s">
        <v>54471</v>
      </c>
    </row>
    <row r="14022" spans="1:11" x14ac:dyDescent="0.3">
      <c r="A14022" t="s">
        <v>54472</v>
      </c>
      <c r="B14022" t="s">
        <v>54473</v>
      </c>
      <c r="C14022" t="s">
        <v>558</v>
      </c>
      <c r="D14022" t="s">
        <v>54474</v>
      </c>
      <c r="E14022" t="s">
        <v>32599</v>
      </c>
      <c r="F14022" t="s">
        <v>41</v>
      </c>
      <c r="G14022" t="s">
        <v>42</v>
      </c>
      <c r="H14022">
        <v>0</v>
      </c>
      <c r="I14022">
        <v>0</v>
      </c>
      <c r="J14022">
        <v>0</v>
      </c>
      <c r="K14022" t="s">
        <v>54475</v>
      </c>
    </row>
    <row r="14023" spans="1:11" x14ac:dyDescent="0.3">
      <c r="A14023" t="s">
        <v>54476</v>
      </c>
      <c r="B14023" t="s">
        <v>54477</v>
      </c>
      <c r="C14023" t="s">
        <v>27</v>
      </c>
      <c r="D14023" t="s">
        <v>54478</v>
      </c>
      <c r="E14023" t="s">
        <v>53101</v>
      </c>
      <c r="F14023" t="s">
        <v>5273</v>
      </c>
      <c r="G14023" t="s">
        <v>42</v>
      </c>
      <c r="H14023">
        <v>0</v>
      </c>
      <c r="I14023">
        <v>0</v>
      </c>
      <c r="J14023">
        <v>0</v>
      </c>
      <c r="K14023" t="s">
        <v>54479</v>
      </c>
    </row>
    <row r="14024" spans="1:11" x14ac:dyDescent="0.3">
      <c r="A14024" t="s">
        <v>54480</v>
      </c>
      <c r="C14024" t="s">
        <v>27</v>
      </c>
      <c r="D14024" t="e">
        <f>일식기와.</f>
        <v>#NAME?</v>
      </c>
      <c r="E14024" t="s">
        <v>53101</v>
      </c>
      <c r="F14024" t="s">
        <v>3257</v>
      </c>
      <c r="G14024" t="s">
        <v>42</v>
      </c>
      <c r="H14024">
        <v>0</v>
      </c>
      <c r="I14024">
        <v>0</v>
      </c>
      <c r="J14024">
        <v>0</v>
      </c>
      <c r="K14024" t="s">
        <v>54481</v>
      </c>
    </row>
    <row r="14025" spans="1:11" x14ac:dyDescent="0.3">
      <c r="A14025" t="s">
        <v>54482</v>
      </c>
      <c r="B14025" t="s">
        <v>54483</v>
      </c>
      <c r="C14025" t="s">
        <v>27</v>
      </c>
      <c r="D14025" t="s">
        <v>54484</v>
      </c>
      <c r="E14025" t="s">
        <v>53101</v>
      </c>
      <c r="F14025" t="s">
        <v>4000</v>
      </c>
      <c r="G14025" t="s">
        <v>42</v>
      </c>
      <c r="H14025">
        <v>0</v>
      </c>
      <c r="I14025">
        <v>0</v>
      </c>
      <c r="J14025">
        <v>0</v>
      </c>
      <c r="K14025" t="s">
        <v>54485</v>
      </c>
    </row>
    <row r="14026" spans="1:11" x14ac:dyDescent="0.3">
      <c r="A14026" t="s">
        <v>54486</v>
      </c>
      <c r="B14026" t="s">
        <v>54487</v>
      </c>
      <c r="C14026" t="s">
        <v>13</v>
      </c>
      <c r="D14026" t="s">
        <v>54488</v>
      </c>
      <c r="E14026" t="s">
        <v>50096</v>
      </c>
      <c r="F14026" t="s">
        <v>1793</v>
      </c>
      <c r="G14026" t="s">
        <v>3598</v>
      </c>
      <c r="H14026">
        <v>0</v>
      </c>
      <c r="I14026">
        <v>0</v>
      </c>
      <c r="J14026">
        <v>0</v>
      </c>
      <c r="K14026" t="s">
        <v>54489</v>
      </c>
    </row>
    <row r="14027" spans="1:11" x14ac:dyDescent="0.3">
      <c r="A14027" t="s">
        <v>54490</v>
      </c>
      <c r="B14027" t="s">
        <v>54491</v>
      </c>
      <c r="C14027" t="s">
        <v>13</v>
      </c>
      <c r="D14027" t="s">
        <v>54492</v>
      </c>
      <c r="E14027" t="s">
        <v>50096</v>
      </c>
      <c r="F14027" t="s">
        <v>16</v>
      </c>
      <c r="G14027" t="s">
        <v>53833</v>
      </c>
      <c r="H14027">
        <v>0</v>
      </c>
      <c r="I14027">
        <v>0</v>
      </c>
      <c r="J14027">
        <v>0</v>
      </c>
      <c r="K14027" t="s">
        <v>54493</v>
      </c>
    </row>
    <row r="14028" spans="1:11" x14ac:dyDescent="0.3">
      <c r="A14028" t="s">
        <v>54494</v>
      </c>
      <c r="B14028" t="s">
        <v>54495</v>
      </c>
      <c r="C14028" t="s">
        <v>13</v>
      </c>
      <c r="D14028" t="s">
        <v>54496</v>
      </c>
      <c r="E14028" t="s">
        <v>50096</v>
      </c>
      <c r="F14028" t="s">
        <v>16</v>
      </c>
      <c r="G14028" t="s">
        <v>4736</v>
      </c>
      <c r="H14028">
        <v>0</v>
      </c>
      <c r="I14028">
        <v>0</v>
      </c>
      <c r="J14028">
        <v>0</v>
      </c>
      <c r="K14028" t="s">
        <v>54497</v>
      </c>
    </row>
    <row r="14029" spans="1:11" x14ac:dyDescent="0.3">
      <c r="A14029" t="s">
        <v>54498</v>
      </c>
      <c r="B14029" t="s">
        <v>54499</v>
      </c>
      <c r="C14029" t="s">
        <v>13</v>
      </c>
      <c r="D14029" t="s">
        <v>54500</v>
      </c>
      <c r="E14029" t="s">
        <v>50096</v>
      </c>
      <c r="F14029" t="s">
        <v>16</v>
      </c>
      <c r="G14029" t="s">
        <v>54501</v>
      </c>
      <c r="H14029">
        <v>0</v>
      </c>
      <c r="I14029">
        <v>0</v>
      </c>
      <c r="J14029">
        <v>0</v>
      </c>
      <c r="K14029" t="s">
        <v>54502</v>
      </c>
    </row>
    <row r="14030" spans="1:11" x14ac:dyDescent="0.3">
      <c r="A14030" t="s">
        <v>54503</v>
      </c>
      <c r="B14030" t="s">
        <v>54504</v>
      </c>
      <c r="C14030" t="s">
        <v>13</v>
      </c>
      <c r="D14030" t="s">
        <v>54505</v>
      </c>
      <c r="E14030" t="s">
        <v>50096</v>
      </c>
      <c r="F14030" t="s">
        <v>16</v>
      </c>
      <c r="G14030" t="s">
        <v>11691</v>
      </c>
      <c r="H14030">
        <v>0</v>
      </c>
      <c r="I14030">
        <v>0</v>
      </c>
      <c r="J14030">
        <v>0</v>
      </c>
      <c r="K14030" t="s">
        <v>54506</v>
      </c>
    </row>
    <row r="14031" spans="1:11" x14ac:dyDescent="0.3">
      <c r="A14031" t="s">
        <v>54507</v>
      </c>
      <c r="B14031" t="s">
        <v>54508</v>
      </c>
      <c r="C14031" t="s">
        <v>13</v>
      </c>
      <c r="D14031" t="e">
        <f>차폐 계수.</f>
        <v>#NAME?</v>
      </c>
      <c r="E14031" t="s">
        <v>50096</v>
      </c>
      <c r="F14031" t="s">
        <v>16</v>
      </c>
      <c r="G14031" t="s">
        <v>2318</v>
      </c>
      <c r="H14031">
        <v>0</v>
      </c>
      <c r="I14031">
        <v>0</v>
      </c>
      <c r="J14031">
        <v>0</v>
      </c>
      <c r="K14031" t="s">
        <v>54509</v>
      </c>
    </row>
    <row r="14032" spans="1:11" x14ac:dyDescent="0.3">
      <c r="A14032" t="s">
        <v>54510</v>
      </c>
      <c r="C14032" t="s">
        <v>13</v>
      </c>
      <c r="D14032" t="s">
        <v>54511</v>
      </c>
      <c r="E14032" t="s">
        <v>50096</v>
      </c>
      <c r="F14032" t="s">
        <v>16</v>
      </c>
      <c r="G14032" t="s">
        <v>2041</v>
      </c>
      <c r="H14032">
        <v>0</v>
      </c>
      <c r="I14032">
        <v>0</v>
      </c>
      <c r="J14032">
        <v>0</v>
      </c>
      <c r="K14032" t="s">
        <v>54512</v>
      </c>
    </row>
    <row r="14033" spans="1:11" x14ac:dyDescent="0.3">
      <c r="A14033" t="s">
        <v>54513</v>
      </c>
      <c r="C14033" t="s">
        <v>558</v>
      </c>
      <c r="D14033" t="s">
        <v>54514</v>
      </c>
      <c r="E14033" t="s">
        <v>1462</v>
      </c>
      <c r="F14033" t="s">
        <v>16</v>
      </c>
      <c r="G14033" t="s">
        <v>6816</v>
      </c>
      <c r="H14033">
        <v>0</v>
      </c>
      <c r="I14033">
        <v>0</v>
      </c>
      <c r="J14033">
        <v>0</v>
      </c>
      <c r="K14033" t="s">
        <v>54515</v>
      </c>
    </row>
    <row r="14034" spans="1:11" x14ac:dyDescent="0.3">
      <c r="A14034" t="s">
        <v>54516</v>
      </c>
      <c r="B14034" t="s">
        <v>54517</v>
      </c>
      <c r="C14034" t="s">
        <v>27</v>
      </c>
      <c r="D14034" t="s">
        <v>54518</v>
      </c>
      <c r="E14034" t="s">
        <v>29</v>
      </c>
      <c r="F14034" t="s">
        <v>41</v>
      </c>
      <c r="G14034" t="s">
        <v>42</v>
      </c>
      <c r="H14034">
        <v>0</v>
      </c>
      <c r="I14034">
        <v>0</v>
      </c>
      <c r="J14034">
        <v>0</v>
      </c>
      <c r="K14034" t="s">
        <v>54519</v>
      </c>
    </row>
    <row r="14035" spans="1:11" x14ac:dyDescent="0.3">
      <c r="A14035" t="s">
        <v>54520</v>
      </c>
      <c r="B14035" t="s">
        <v>54521</v>
      </c>
      <c r="C14035" t="s">
        <v>13</v>
      </c>
      <c r="D14035" t="s">
        <v>54522</v>
      </c>
      <c r="E14035" t="s">
        <v>50096</v>
      </c>
      <c r="F14035" t="s">
        <v>16</v>
      </c>
      <c r="G14035" t="s">
        <v>7126</v>
      </c>
      <c r="H14035">
        <v>0</v>
      </c>
      <c r="I14035">
        <v>0</v>
      </c>
      <c r="J14035">
        <v>0</v>
      </c>
      <c r="K14035" t="s">
        <v>54523</v>
      </c>
    </row>
    <row r="14036" spans="1:11" x14ac:dyDescent="0.3">
      <c r="A14036" t="s">
        <v>54524</v>
      </c>
      <c r="B14036" t="s">
        <v>54525</v>
      </c>
      <c r="C14036" t="s">
        <v>13</v>
      </c>
      <c r="D14036" t="s">
        <v>54526</v>
      </c>
      <c r="E14036" t="s">
        <v>50096</v>
      </c>
      <c r="F14036" t="s">
        <v>16</v>
      </c>
      <c r="G14036" t="s">
        <v>11104</v>
      </c>
      <c r="H14036">
        <v>0</v>
      </c>
      <c r="I14036">
        <v>0</v>
      </c>
      <c r="J14036">
        <v>0</v>
      </c>
      <c r="K14036" t="s">
        <v>54527</v>
      </c>
    </row>
    <row r="14037" spans="1:11" x14ac:dyDescent="0.3">
      <c r="A14037" t="s">
        <v>54528</v>
      </c>
      <c r="B14037" t="s">
        <v>54529</v>
      </c>
      <c r="C14037" t="s">
        <v>13</v>
      </c>
      <c r="D14037" t="s">
        <v>54530</v>
      </c>
      <c r="E14037" t="s">
        <v>50096</v>
      </c>
      <c r="F14037" t="s">
        <v>7511</v>
      </c>
      <c r="G14037" t="s">
        <v>3375</v>
      </c>
      <c r="H14037">
        <v>0</v>
      </c>
      <c r="I14037">
        <v>0</v>
      </c>
      <c r="J14037">
        <v>0</v>
      </c>
      <c r="K14037" t="s">
        <v>54531</v>
      </c>
    </row>
    <row r="14038" spans="1:11" x14ac:dyDescent="0.3">
      <c r="A14038" t="s">
        <v>54532</v>
      </c>
      <c r="B14038" t="s">
        <v>54533</v>
      </c>
      <c r="C14038" t="s">
        <v>13</v>
      </c>
      <c r="D14038" t="s">
        <v>54534</v>
      </c>
      <c r="E14038" t="s">
        <v>50096</v>
      </c>
      <c r="F14038" t="s">
        <v>2144</v>
      </c>
      <c r="G14038" t="s">
        <v>16621</v>
      </c>
      <c r="H14038">
        <v>0</v>
      </c>
      <c r="I14038">
        <v>0</v>
      </c>
      <c r="J14038">
        <v>0</v>
      </c>
      <c r="K14038" t="s">
        <v>54535</v>
      </c>
    </row>
    <row r="14039" spans="1:11" x14ac:dyDescent="0.3">
      <c r="A14039" t="s">
        <v>54536</v>
      </c>
      <c r="B14039" t="s">
        <v>54537</v>
      </c>
      <c r="C14039" t="s">
        <v>13</v>
      </c>
      <c r="D14039" t="s">
        <v>54538</v>
      </c>
      <c r="E14039" t="s">
        <v>50096</v>
      </c>
      <c r="F14039" t="s">
        <v>16</v>
      </c>
      <c r="G14039" t="s">
        <v>38376</v>
      </c>
      <c r="H14039">
        <v>0</v>
      </c>
      <c r="I14039">
        <v>0</v>
      </c>
      <c r="J14039">
        <v>0</v>
      </c>
      <c r="K14039" t="s">
        <v>54539</v>
      </c>
    </row>
    <row r="14040" spans="1:11" x14ac:dyDescent="0.3">
      <c r="A14040" t="s">
        <v>54540</v>
      </c>
      <c r="C14040" t="s">
        <v>13</v>
      </c>
      <c r="D14040" t="s">
        <v>54541</v>
      </c>
      <c r="E14040" t="s">
        <v>50096</v>
      </c>
      <c r="F14040" t="s">
        <v>16</v>
      </c>
      <c r="G14040" t="s">
        <v>11099</v>
      </c>
      <c r="H14040">
        <v>0</v>
      </c>
      <c r="I14040">
        <v>0</v>
      </c>
      <c r="J14040">
        <v>0</v>
      </c>
      <c r="K14040" t="s">
        <v>54542</v>
      </c>
    </row>
    <row r="14041" spans="1:11" x14ac:dyDescent="0.3">
      <c r="A14041" t="s">
        <v>54543</v>
      </c>
      <c r="B14041" t="s">
        <v>54544</v>
      </c>
      <c r="C14041" t="s">
        <v>13</v>
      </c>
      <c r="D14041" t="s">
        <v>54545</v>
      </c>
      <c r="E14041" t="s">
        <v>50096</v>
      </c>
      <c r="F14041" t="s">
        <v>9426</v>
      </c>
      <c r="G14041" t="s">
        <v>42</v>
      </c>
      <c r="H14041">
        <v>0</v>
      </c>
      <c r="I14041">
        <v>0</v>
      </c>
      <c r="J14041">
        <v>0</v>
      </c>
      <c r="K14041" t="s">
        <v>54546</v>
      </c>
    </row>
    <row r="14042" spans="1:11" x14ac:dyDescent="0.3">
      <c r="A14042" t="s">
        <v>54547</v>
      </c>
      <c r="B14042" t="s">
        <v>54548</v>
      </c>
      <c r="C14042" t="s">
        <v>13</v>
      </c>
      <c r="E14042" t="s">
        <v>50096</v>
      </c>
      <c r="F14042" t="s">
        <v>9405</v>
      </c>
      <c r="G14042" t="s">
        <v>42</v>
      </c>
      <c r="H14042">
        <v>0</v>
      </c>
      <c r="I14042">
        <v>0</v>
      </c>
      <c r="J14042">
        <v>0</v>
      </c>
      <c r="K14042" t="s">
        <v>54549</v>
      </c>
    </row>
    <row r="14043" spans="1:11" x14ac:dyDescent="0.3">
      <c r="A14043" t="s">
        <v>54550</v>
      </c>
      <c r="B14043" t="s">
        <v>54551</v>
      </c>
      <c r="C14043" t="s">
        <v>13</v>
      </c>
      <c r="D14043" t="s">
        <v>54552</v>
      </c>
      <c r="E14043" t="s">
        <v>50096</v>
      </c>
      <c r="F14043" t="s">
        <v>10819</v>
      </c>
      <c r="G14043" t="s">
        <v>42</v>
      </c>
      <c r="H14043">
        <v>0</v>
      </c>
      <c r="I14043">
        <v>0</v>
      </c>
      <c r="J14043">
        <v>0</v>
      </c>
      <c r="K14043" t="s">
        <v>54553</v>
      </c>
    </row>
    <row r="14044" spans="1:11" x14ac:dyDescent="0.3">
      <c r="A14044" t="s">
        <v>54554</v>
      </c>
      <c r="C14044" t="s">
        <v>27</v>
      </c>
      <c r="D14044" t="s">
        <v>54555</v>
      </c>
      <c r="E14044" t="s">
        <v>53101</v>
      </c>
      <c r="F14044" t="s">
        <v>41</v>
      </c>
      <c r="G14044" t="s">
        <v>42</v>
      </c>
      <c r="H14044">
        <v>0</v>
      </c>
      <c r="I14044">
        <v>0</v>
      </c>
      <c r="J14044">
        <v>0</v>
      </c>
      <c r="K14044" t="s">
        <v>54556</v>
      </c>
    </row>
    <row r="14045" spans="1:11" x14ac:dyDescent="0.3">
      <c r="A14045" t="s">
        <v>54557</v>
      </c>
      <c r="B14045" t="s">
        <v>54558</v>
      </c>
      <c r="C14045" t="s">
        <v>27</v>
      </c>
      <c r="D14045" t="s">
        <v>54559</v>
      </c>
      <c r="E14045" t="s">
        <v>29</v>
      </c>
      <c r="F14045" t="s">
        <v>41</v>
      </c>
      <c r="G14045" t="s">
        <v>42</v>
      </c>
      <c r="H14045">
        <v>0</v>
      </c>
      <c r="I14045">
        <v>0</v>
      </c>
      <c r="J14045">
        <v>0</v>
      </c>
      <c r="K14045" t="s">
        <v>54560</v>
      </c>
    </row>
    <row r="14046" spans="1:11" x14ac:dyDescent="0.3">
      <c r="A14046" t="s">
        <v>54561</v>
      </c>
      <c r="B14046" t="s">
        <v>54562</v>
      </c>
      <c r="C14046" t="s">
        <v>20</v>
      </c>
      <c r="D14046" t="s">
        <v>54563</v>
      </c>
      <c r="E14046" t="s">
        <v>51965</v>
      </c>
      <c r="F14046" t="s">
        <v>16</v>
      </c>
      <c r="G14046" t="s">
        <v>9108</v>
      </c>
      <c r="H14046">
        <v>0</v>
      </c>
      <c r="I14046">
        <v>0</v>
      </c>
      <c r="J14046">
        <v>0</v>
      </c>
      <c r="K14046" t="s">
        <v>54564</v>
      </c>
    </row>
    <row r="14047" spans="1:11" x14ac:dyDescent="0.3">
      <c r="A14047" t="s">
        <v>54565</v>
      </c>
      <c r="B14047" t="s">
        <v>54566</v>
      </c>
      <c r="C14047" t="s">
        <v>20</v>
      </c>
      <c r="D14047" t="s">
        <v>54567</v>
      </c>
      <c r="E14047" t="s">
        <v>51965</v>
      </c>
      <c r="F14047" t="s">
        <v>16</v>
      </c>
      <c r="G14047" t="s">
        <v>18718</v>
      </c>
      <c r="H14047">
        <v>0</v>
      </c>
      <c r="I14047">
        <v>0</v>
      </c>
      <c r="J14047">
        <v>0</v>
      </c>
      <c r="K14047" t="s">
        <v>54568</v>
      </c>
    </row>
    <row r="14048" spans="1:11" x14ac:dyDescent="0.3">
      <c r="A14048" t="s">
        <v>54569</v>
      </c>
      <c r="B14048" t="s">
        <v>54570</v>
      </c>
      <c r="C14048" t="s">
        <v>27</v>
      </c>
      <c r="D14048" t="s">
        <v>54571</v>
      </c>
      <c r="E14048" t="s">
        <v>53101</v>
      </c>
      <c r="F14048" t="s">
        <v>41</v>
      </c>
      <c r="G14048" t="s">
        <v>42</v>
      </c>
      <c r="H14048">
        <v>0</v>
      </c>
      <c r="I14048">
        <v>0</v>
      </c>
      <c r="J14048">
        <v>0</v>
      </c>
      <c r="K14048" t="s">
        <v>54572</v>
      </c>
    </row>
    <row r="14049" spans="1:11" x14ac:dyDescent="0.3">
      <c r="A14049" t="s">
        <v>54573</v>
      </c>
      <c r="B14049" t="s">
        <v>54574</v>
      </c>
      <c r="C14049" t="s">
        <v>466</v>
      </c>
      <c r="D14049" t="s">
        <v>54575</v>
      </c>
      <c r="E14049" t="s">
        <v>41948</v>
      </c>
      <c r="F14049" t="s">
        <v>16</v>
      </c>
      <c r="G14049" t="s">
        <v>756</v>
      </c>
      <c r="H14049">
        <v>0</v>
      </c>
      <c r="I14049">
        <v>0</v>
      </c>
      <c r="J14049">
        <v>0</v>
      </c>
      <c r="K14049" t="s">
        <v>54576</v>
      </c>
    </row>
    <row r="14050" spans="1:11" x14ac:dyDescent="0.3">
      <c r="A14050" t="s">
        <v>54577</v>
      </c>
      <c r="C14050" t="s">
        <v>27</v>
      </c>
      <c r="D14050" t="s">
        <v>54578</v>
      </c>
      <c r="E14050" t="s">
        <v>53101</v>
      </c>
      <c r="F14050" t="s">
        <v>41</v>
      </c>
      <c r="G14050" t="s">
        <v>42</v>
      </c>
      <c r="H14050">
        <v>0</v>
      </c>
      <c r="I14050">
        <v>0</v>
      </c>
      <c r="J14050">
        <v>0</v>
      </c>
      <c r="K14050" t="s">
        <v>54579</v>
      </c>
    </row>
    <row r="14051" spans="1:11" x14ac:dyDescent="0.3">
      <c r="A14051" t="s">
        <v>54580</v>
      </c>
      <c r="B14051" t="s">
        <v>54581</v>
      </c>
      <c r="C14051" t="s">
        <v>27</v>
      </c>
      <c r="D14051" t="s">
        <v>54582</v>
      </c>
      <c r="E14051" t="s">
        <v>53101</v>
      </c>
      <c r="F14051" t="s">
        <v>41</v>
      </c>
      <c r="G14051" t="s">
        <v>42</v>
      </c>
      <c r="H14051">
        <v>0</v>
      </c>
      <c r="I14051">
        <v>0</v>
      </c>
      <c r="J14051">
        <v>0</v>
      </c>
      <c r="K14051" t="s">
        <v>54583</v>
      </c>
    </row>
    <row r="14052" spans="1:11" x14ac:dyDescent="0.3">
      <c r="A14052" t="s">
        <v>54584</v>
      </c>
      <c r="B14052" t="s">
        <v>54585</v>
      </c>
      <c r="C14052" t="s">
        <v>27</v>
      </c>
      <c r="D14052" t="s">
        <v>54586</v>
      </c>
      <c r="E14052" t="s">
        <v>53101</v>
      </c>
      <c r="F14052" t="s">
        <v>16</v>
      </c>
      <c r="G14052" t="s">
        <v>18651</v>
      </c>
      <c r="H14052">
        <v>0</v>
      </c>
      <c r="I14052">
        <v>0</v>
      </c>
      <c r="J14052">
        <v>0</v>
      </c>
      <c r="K14052" t="s">
        <v>54587</v>
      </c>
    </row>
    <row r="14053" spans="1:11" x14ac:dyDescent="0.3">
      <c r="A14053" t="s">
        <v>54588</v>
      </c>
      <c r="B14053" t="s">
        <v>54589</v>
      </c>
      <c r="C14053" t="s">
        <v>27</v>
      </c>
      <c r="D14053" t="s">
        <v>54590</v>
      </c>
      <c r="E14053" t="s">
        <v>53101</v>
      </c>
      <c r="F14053" t="s">
        <v>11936</v>
      </c>
      <c r="G14053" t="s">
        <v>42</v>
      </c>
      <c r="H14053">
        <v>0</v>
      </c>
      <c r="I14053">
        <v>0</v>
      </c>
      <c r="J14053">
        <v>0</v>
      </c>
      <c r="K14053" t="s">
        <v>54591</v>
      </c>
    </row>
    <row r="14054" spans="1:11" x14ac:dyDescent="0.3">
      <c r="A14054" t="s">
        <v>54592</v>
      </c>
      <c r="B14054" t="s">
        <v>54593</v>
      </c>
      <c r="C14054" t="s">
        <v>27</v>
      </c>
      <c r="D14054" t="s">
        <v>54594</v>
      </c>
      <c r="E14054" t="s">
        <v>53101</v>
      </c>
      <c r="F14054" t="s">
        <v>12867</v>
      </c>
      <c r="G14054" t="s">
        <v>42</v>
      </c>
      <c r="H14054">
        <v>0</v>
      </c>
      <c r="I14054">
        <v>0</v>
      </c>
      <c r="J14054">
        <v>0</v>
      </c>
      <c r="K14054" t="s">
        <v>54595</v>
      </c>
    </row>
    <row r="14055" spans="1:11" x14ac:dyDescent="0.3">
      <c r="A14055" t="s">
        <v>54596</v>
      </c>
      <c r="B14055" t="s">
        <v>54597</v>
      </c>
      <c r="C14055" t="s">
        <v>27</v>
      </c>
      <c r="D14055" t="s">
        <v>54598</v>
      </c>
      <c r="E14055" t="s">
        <v>53101</v>
      </c>
      <c r="F14055" t="s">
        <v>41</v>
      </c>
      <c r="G14055" t="s">
        <v>42</v>
      </c>
      <c r="H14055">
        <v>0</v>
      </c>
      <c r="I14055">
        <v>0</v>
      </c>
      <c r="J14055">
        <v>0</v>
      </c>
      <c r="K14055" t="s">
        <v>54599</v>
      </c>
    </row>
    <row r="14056" spans="1:11" x14ac:dyDescent="0.3">
      <c r="A14056" t="s">
        <v>54600</v>
      </c>
      <c r="B14056" t="s">
        <v>54601</v>
      </c>
      <c r="C14056" t="s">
        <v>27</v>
      </c>
      <c r="D14056" t="s">
        <v>54602</v>
      </c>
      <c r="E14056" t="s">
        <v>29</v>
      </c>
      <c r="F14056" t="s">
        <v>41</v>
      </c>
      <c r="G14056" t="s">
        <v>42</v>
      </c>
      <c r="H14056">
        <v>0</v>
      </c>
      <c r="I14056">
        <v>0</v>
      </c>
      <c r="J14056">
        <v>0</v>
      </c>
      <c r="K14056" t="s">
        <v>54603</v>
      </c>
    </row>
    <row r="14057" spans="1:11" x14ac:dyDescent="0.3">
      <c r="A14057" t="s">
        <v>54604</v>
      </c>
      <c r="B14057" t="s">
        <v>54605</v>
      </c>
      <c r="C14057" t="s">
        <v>20</v>
      </c>
      <c r="D14057" t="s">
        <v>54606</v>
      </c>
      <c r="E14057" t="s">
        <v>51965</v>
      </c>
      <c r="F14057" t="s">
        <v>1135</v>
      </c>
      <c r="G14057" t="s">
        <v>42</v>
      </c>
      <c r="H14057">
        <v>0</v>
      </c>
      <c r="I14057">
        <v>0</v>
      </c>
      <c r="J14057">
        <v>0</v>
      </c>
      <c r="K14057" t="s">
        <v>54607</v>
      </c>
    </row>
    <row r="14058" spans="1:11" x14ac:dyDescent="0.3">
      <c r="A14058" t="s">
        <v>54608</v>
      </c>
      <c r="C14058" t="s">
        <v>20</v>
      </c>
      <c r="D14058" t="s">
        <v>54609</v>
      </c>
      <c r="E14058" t="s">
        <v>51965</v>
      </c>
      <c r="F14058" t="s">
        <v>4696</v>
      </c>
      <c r="G14058" t="s">
        <v>42</v>
      </c>
      <c r="H14058">
        <v>0</v>
      </c>
      <c r="I14058">
        <v>0</v>
      </c>
      <c r="J14058">
        <v>0</v>
      </c>
      <c r="K14058" t="s">
        <v>54610</v>
      </c>
    </row>
    <row r="14059" spans="1:11" x14ac:dyDescent="0.3">
      <c r="A14059" t="s">
        <v>54611</v>
      </c>
      <c r="B14059" t="s">
        <v>54612</v>
      </c>
      <c r="C14059" t="s">
        <v>558</v>
      </c>
      <c r="D14059" t="s">
        <v>54613</v>
      </c>
      <c r="E14059" t="s">
        <v>32599</v>
      </c>
      <c r="F14059" t="s">
        <v>16</v>
      </c>
      <c r="G14059" t="s">
        <v>39532</v>
      </c>
      <c r="H14059">
        <v>0</v>
      </c>
      <c r="I14059">
        <v>0</v>
      </c>
      <c r="J14059">
        <v>0</v>
      </c>
      <c r="K14059" t="s">
        <v>54614</v>
      </c>
    </row>
    <row r="14060" spans="1:11" x14ac:dyDescent="0.3">
      <c r="A14060" t="s">
        <v>54615</v>
      </c>
      <c r="B14060" t="s">
        <v>54616</v>
      </c>
      <c r="C14060" t="s">
        <v>20</v>
      </c>
      <c r="D14060" t="s">
        <v>54617</v>
      </c>
      <c r="E14060" t="s">
        <v>50096</v>
      </c>
      <c r="F14060" t="s">
        <v>16</v>
      </c>
      <c r="G14060" t="s">
        <v>2252</v>
      </c>
      <c r="H14060">
        <v>0</v>
      </c>
      <c r="I14060">
        <v>0</v>
      </c>
      <c r="J14060">
        <v>0</v>
      </c>
      <c r="K14060" t="s">
        <v>54618</v>
      </c>
    </row>
    <row r="14061" spans="1:11" x14ac:dyDescent="0.3">
      <c r="A14061" t="s">
        <v>54619</v>
      </c>
      <c r="B14061" t="s">
        <v>54620</v>
      </c>
      <c r="C14061" t="s">
        <v>20</v>
      </c>
      <c r="D14061" t="s">
        <v>54621</v>
      </c>
      <c r="E14061" t="s">
        <v>51965</v>
      </c>
      <c r="F14061" t="s">
        <v>16</v>
      </c>
      <c r="G14061" t="s">
        <v>269</v>
      </c>
      <c r="H14061">
        <v>0</v>
      </c>
      <c r="I14061">
        <v>0</v>
      </c>
      <c r="J14061">
        <v>0</v>
      </c>
      <c r="K14061" t="s">
        <v>54622</v>
      </c>
    </row>
    <row r="14062" spans="1:11" x14ac:dyDescent="0.3">
      <c r="A14062" t="s">
        <v>54623</v>
      </c>
      <c r="C14062" t="s">
        <v>13</v>
      </c>
      <c r="D14062" t="s">
        <v>54624</v>
      </c>
      <c r="E14062" t="s">
        <v>50096</v>
      </c>
      <c r="F14062" t="s">
        <v>16</v>
      </c>
      <c r="G14062" t="s">
        <v>13770</v>
      </c>
      <c r="H14062">
        <v>0</v>
      </c>
      <c r="I14062">
        <v>0</v>
      </c>
      <c r="J14062">
        <v>0</v>
      </c>
      <c r="K14062" t="s">
        <v>54625</v>
      </c>
    </row>
    <row r="14063" spans="1:11" x14ac:dyDescent="0.3">
      <c r="A14063" t="s">
        <v>54626</v>
      </c>
      <c r="B14063" t="s">
        <v>54627</v>
      </c>
      <c r="C14063" t="s">
        <v>13</v>
      </c>
      <c r="D14063" t="s">
        <v>54628</v>
      </c>
      <c r="E14063" t="s">
        <v>50096</v>
      </c>
      <c r="F14063" t="s">
        <v>54629</v>
      </c>
      <c r="G14063" t="s">
        <v>42</v>
      </c>
      <c r="H14063">
        <v>0</v>
      </c>
      <c r="I14063">
        <v>0</v>
      </c>
      <c r="J14063">
        <v>0</v>
      </c>
      <c r="K14063" t="s">
        <v>54630</v>
      </c>
    </row>
    <row r="14064" spans="1:11" x14ac:dyDescent="0.3">
      <c r="A14064" t="s">
        <v>54631</v>
      </c>
      <c r="B14064" t="s">
        <v>54632</v>
      </c>
      <c r="C14064" t="s">
        <v>558</v>
      </c>
      <c r="D14064" t="s">
        <v>54633</v>
      </c>
      <c r="E14064" t="s">
        <v>981</v>
      </c>
      <c r="F14064" t="s">
        <v>7061</v>
      </c>
      <c r="G14064" t="s">
        <v>42</v>
      </c>
      <c r="H14064">
        <v>0</v>
      </c>
      <c r="I14064">
        <v>0</v>
      </c>
      <c r="J14064">
        <v>0</v>
      </c>
      <c r="K14064" t="s">
        <v>54634</v>
      </c>
    </row>
    <row r="14065" spans="1:11" x14ac:dyDescent="0.3">
      <c r="A14065" t="s">
        <v>54635</v>
      </c>
      <c r="B14065" t="s">
        <v>54636</v>
      </c>
      <c r="C14065" t="s">
        <v>20</v>
      </c>
      <c r="D14065" t="s">
        <v>54637</v>
      </c>
      <c r="E14065" t="s">
        <v>51965</v>
      </c>
      <c r="F14065" t="s">
        <v>16</v>
      </c>
      <c r="G14065" t="s">
        <v>9711</v>
      </c>
      <c r="H14065">
        <v>0</v>
      </c>
      <c r="I14065">
        <v>0</v>
      </c>
      <c r="J14065">
        <v>0</v>
      </c>
      <c r="K14065" t="s">
        <v>54638</v>
      </c>
    </row>
    <row r="14066" spans="1:11" x14ac:dyDescent="0.3">
      <c r="A14066" t="s">
        <v>54639</v>
      </c>
      <c r="C14066" t="s">
        <v>13</v>
      </c>
      <c r="D14066" t="s">
        <v>54640</v>
      </c>
      <c r="E14066" t="s">
        <v>50096</v>
      </c>
      <c r="F14066" t="s">
        <v>16</v>
      </c>
      <c r="G14066" t="s">
        <v>32057</v>
      </c>
      <c r="H14066">
        <v>0</v>
      </c>
      <c r="I14066">
        <v>0</v>
      </c>
      <c r="J14066">
        <v>0</v>
      </c>
      <c r="K14066" t="s">
        <v>54641</v>
      </c>
    </row>
    <row r="14067" spans="1:11" x14ac:dyDescent="0.3">
      <c r="A14067" t="s">
        <v>54642</v>
      </c>
      <c r="C14067" t="s">
        <v>27</v>
      </c>
      <c r="D14067" t="s">
        <v>54643</v>
      </c>
      <c r="E14067" t="s">
        <v>53101</v>
      </c>
      <c r="F14067" t="s">
        <v>870</v>
      </c>
      <c r="G14067" t="s">
        <v>42</v>
      </c>
      <c r="H14067">
        <v>0</v>
      </c>
      <c r="I14067">
        <v>0</v>
      </c>
      <c r="J14067">
        <v>0</v>
      </c>
      <c r="K14067" t="s">
        <v>54644</v>
      </c>
    </row>
    <row r="14068" spans="1:11" x14ac:dyDescent="0.3">
      <c r="A14068" t="s">
        <v>54645</v>
      </c>
      <c r="B14068" t="s">
        <v>54646</v>
      </c>
      <c r="C14068" t="s">
        <v>13</v>
      </c>
      <c r="D14068" t="s">
        <v>54647</v>
      </c>
      <c r="E14068" t="s">
        <v>50096</v>
      </c>
      <c r="F14068" t="s">
        <v>14378</v>
      </c>
      <c r="G14068" t="s">
        <v>42</v>
      </c>
      <c r="H14068">
        <v>0</v>
      </c>
      <c r="I14068">
        <v>0</v>
      </c>
      <c r="J14068">
        <v>0</v>
      </c>
      <c r="K14068" t="s">
        <v>54648</v>
      </c>
    </row>
    <row r="14069" spans="1:11" x14ac:dyDescent="0.3">
      <c r="A14069" t="s">
        <v>54649</v>
      </c>
      <c r="B14069" t="s">
        <v>54650</v>
      </c>
      <c r="C14069" t="s">
        <v>466</v>
      </c>
      <c r="D14069" t="s">
        <v>54651</v>
      </c>
      <c r="E14069" t="s">
        <v>41948</v>
      </c>
      <c r="F14069" t="s">
        <v>16</v>
      </c>
      <c r="G14069" t="s">
        <v>822</v>
      </c>
      <c r="H14069">
        <v>0</v>
      </c>
      <c r="I14069">
        <v>0</v>
      </c>
      <c r="J14069">
        <v>0</v>
      </c>
      <c r="K14069" t="s">
        <v>54652</v>
      </c>
    </row>
    <row r="14070" spans="1:11" x14ac:dyDescent="0.3">
      <c r="A14070" t="s">
        <v>54653</v>
      </c>
      <c r="B14070" t="s">
        <v>54654</v>
      </c>
      <c r="C14070" t="s">
        <v>27</v>
      </c>
      <c r="D14070" t="s">
        <v>54655</v>
      </c>
      <c r="E14070" t="s">
        <v>53101</v>
      </c>
      <c r="F14070" t="s">
        <v>10835</v>
      </c>
      <c r="G14070" t="s">
        <v>42</v>
      </c>
      <c r="H14070">
        <v>0</v>
      </c>
      <c r="I14070">
        <v>0</v>
      </c>
      <c r="J14070">
        <v>0</v>
      </c>
      <c r="K14070" t="s">
        <v>54656</v>
      </c>
    </row>
    <row r="14071" spans="1:11" x14ac:dyDescent="0.3">
      <c r="A14071" t="s">
        <v>54657</v>
      </c>
      <c r="B14071" t="s">
        <v>54658</v>
      </c>
      <c r="C14071" t="s">
        <v>20</v>
      </c>
      <c r="D14071" t="s">
        <v>54659</v>
      </c>
      <c r="E14071" t="s">
        <v>51965</v>
      </c>
      <c r="F14071" t="s">
        <v>1850</v>
      </c>
      <c r="G14071" t="s">
        <v>42</v>
      </c>
      <c r="H14071">
        <v>0</v>
      </c>
      <c r="I14071">
        <v>0</v>
      </c>
      <c r="J14071">
        <v>0</v>
      </c>
      <c r="K14071" t="s">
        <v>54660</v>
      </c>
    </row>
    <row r="14072" spans="1:11" x14ac:dyDescent="0.3">
      <c r="A14072" t="s">
        <v>54661</v>
      </c>
      <c r="B14072" t="s">
        <v>54662</v>
      </c>
      <c r="C14072" t="s">
        <v>13</v>
      </c>
      <c r="D14072" t="s">
        <v>54663</v>
      </c>
      <c r="E14072" t="s">
        <v>50096</v>
      </c>
      <c r="F14072" t="s">
        <v>16</v>
      </c>
      <c r="G14072" t="s">
        <v>54664</v>
      </c>
      <c r="H14072">
        <v>0</v>
      </c>
      <c r="I14072">
        <v>0</v>
      </c>
      <c r="J14072">
        <v>0</v>
      </c>
      <c r="K14072" t="s">
        <v>54665</v>
      </c>
    </row>
    <row r="14073" spans="1:11" x14ac:dyDescent="0.3">
      <c r="A14073" t="s">
        <v>54666</v>
      </c>
      <c r="B14073" t="s">
        <v>54667</v>
      </c>
      <c r="C14073" t="s">
        <v>1159</v>
      </c>
      <c r="D14073" t="s">
        <v>54668</v>
      </c>
      <c r="E14073" t="s">
        <v>1161</v>
      </c>
      <c r="F14073" t="s">
        <v>16</v>
      </c>
      <c r="G14073" t="s">
        <v>10527</v>
      </c>
      <c r="H14073">
        <v>0</v>
      </c>
      <c r="I14073">
        <v>0</v>
      </c>
      <c r="J14073">
        <v>0</v>
      </c>
      <c r="K14073" t="s">
        <v>54669</v>
      </c>
    </row>
    <row r="14074" spans="1:11" x14ac:dyDescent="0.3">
      <c r="A14074" t="s">
        <v>54670</v>
      </c>
      <c r="C14074" t="s">
        <v>20</v>
      </c>
      <c r="D14074" t="s">
        <v>54671</v>
      </c>
      <c r="E14074" t="s">
        <v>51965</v>
      </c>
      <c r="F14074" t="s">
        <v>5696</v>
      </c>
      <c r="G14074" t="s">
        <v>42</v>
      </c>
      <c r="H14074">
        <v>0</v>
      </c>
      <c r="I14074">
        <v>0</v>
      </c>
      <c r="J14074">
        <v>0</v>
      </c>
      <c r="K14074" t="s">
        <v>54672</v>
      </c>
    </row>
    <row r="14075" spans="1:11" x14ac:dyDescent="0.3">
      <c r="A14075" t="s">
        <v>54673</v>
      </c>
      <c r="B14075" t="s">
        <v>54674</v>
      </c>
      <c r="C14075" t="s">
        <v>27</v>
      </c>
      <c r="D14075" t="s">
        <v>54675</v>
      </c>
      <c r="E14075" t="s">
        <v>53101</v>
      </c>
      <c r="F14075" t="s">
        <v>41</v>
      </c>
      <c r="G14075" t="s">
        <v>42</v>
      </c>
      <c r="H14075">
        <v>0</v>
      </c>
      <c r="I14075">
        <v>0</v>
      </c>
      <c r="J14075">
        <v>0</v>
      </c>
      <c r="K14075" t="s">
        <v>54676</v>
      </c>
    </row>
    <row r="14076" spans="1:11" x14ac:dyDescent="0.3">
      <c r="A14076" t="s">
        <v>54677</v>
      </c>
      <c r="B14076" t="s">
        <v>54678</v>
      </c>
      <c r="C14076" t="s">
        <v>13</v>
      </c>
      <c r="D14076" t="s">
        <v>54679</v>
      </c>
      <c r="E14076" t="s">
        <v>50096</v>
      </c>
      <c r="F14076" t="s">
        <v>16</v>
      </c>
      <c r="G14076" t="s">
        <v>54680</v>
      </c>
      <c r="H14076">
        <v>0</v>
      </c>
      <c r="I14076">
        <v>0</v>
      </c>
      <c r="J14076">
        <v>0</v>
      </c>
      <c r="K14076" t="s">
        <v>54681</v>
      </c>
    </row>
    <row r="14077" spans="1:11" x14ac:dyDescent="0.3">
      <c r="A14077" t="s">
        <v>54682</v>
      </c>
      <c r="C14077" t="s">
        <v>13</v>
      </c>
      <c r="D14077" t="s">
        <v>54683</v>
      </c>
      <c r="E14077" t="s">
        <v>50096</v>
      </c>
      <c r="F14077" t="s">
        <v>16</v>
      </c>
      <c r="G14077" t="s">
        <v>42</v>
      </c>
      <c r="H14077">
        <v>0</v>
      </c>
      <c r="I14077">
        <v>0</v>
      </c>
      <c r="J14077">
        <v>0</v>
      </c>
      <c r="K14077" t="s">
        <v>54684</v>
      </c>
    </row>
    <row r="14078" spans="1:11" x14ac:dyDescent="0.3">
      <c r="A14078" t="s">
        <v>54685</v>
      </c>
      <c r="B14078" t="s">
        <v>54686</v>
      </c>
      <c r="C14078" t="s">
        <v>13</v>
      </c>
      <c r="D14078" t="s">
        <v>54687</v>
      </c>
      <c r="E14078" t="s">
        <v>50096</v>
      </c>
      <c r="F14078" t="s">
        <v>16</v>
      </c>
      <c r="G14078" t="s">
        <v>1396</v>
      </c>
      <c r="H14078">
        <v>0</v>
      </c>
      <c r="I14078">
        <v>0</v>
      </c>
      <c r="J14078">
        <v>0</v>
      </c>
      <c r="K14078" t="s">
        <v>54688</v>
      </c>
    </row>
    <row r="14079" spans="1:11" x14ac:dyDescent="0.3">
      <c r="A14079" t="s">
        <v>54689</v>
      </c>
      <c r="B14079" t="s">
        <v>54690</v>
      </c>
      <c r="C14079" t="s">
        <v>27</v>
      </c>
      <c r="D14079" t="s">
        <v>54691</v>
      </c>
      <c r="E14079" t="s">
        <v>53101</v>
      </c>
      <c r="F14079" t="s">
        <v>41</v>
      </c>
      <c r="G14079" t="s">
        <v>42</v>
      </c>
      <c r="H14079">
        <v>0</v>
      </c>
      <c r="I14079">
        <v>0</v>
      </c>
      <c r="J14079">
        <v>0</v>
      </c>
      <c r="K14079" t="s">
        <v>54692</v>
      </c>
    </row>
    <row r="14080" spans="1:11" x14ac:dyDescent="0.3">
      <c r="A14080" t="s">
        <v>54693</v>
      </c>
      <c r="B14080" t="s">
        <v>54694</v>
      </c>
      <c r="C14080" t="s">
        <v>13</v>
      </c>
      <c r="D14080" t="s">
        <v>54695</v>
      </c>
      <c r="E14080" t="s">
        <v>50096</v>
      </c>
      <c r="F14080" t="s">
        <v>16</v>
      </c>
      <c r="G14080" t="s">
        <v>9108</v>
      </c>
      <c r="H14080">
        <v>0</v>
      </c>
      <c r="I14080">
        <v>0</v>
      </c>
      <c r="J14080">
        <v>0</v>
      </c>
      <c r="K14080" t="s">
        <v>54696</v>
      </c>
    </row>
    <row r="14081" spans="1:11" x14ac:dyDescent="0.3">
      <c r="A14081" t="s">
        <v>54697</v>
      </c>
      <c r="B14081" t="s">
        <v>54698</v>
      </c>
      <c r="C14081" t="s">
        <v>558</v>
      </c>
      <c r="D14081" t="s">
        <v>54699</v>
      </c>
      <c r="E14081" t="s">
        <v>1472</v>
      </c>
      <c r="F14081" t="s">
        <v>41</v>
      </c>
      <c r="G14081" t="s">
        <v>42</v>
      </c>
      <c r="H14081">
        <v>0</v>
      </c>
      <c r="I14081">
        <v>0</v>
      </c>
      <c r="J14081">
        <v>0</v>
      </c>
      <c r="K14081" t="s">
        <v>54700</v>
      </c>
    </row>
    <row r="14082" spans="1:11" x14ac:dyDescent="0.3">
      <c r="A14082" t="s">
        <v>54701</v>
      </c>
      <c r="B14082" t="s">
        <v>54702</v>
      </c>
      <c r="C14082" t="s">
        <v>13</v>
      </c>
      <c r="D14082" t="s">
        <v>54703</v>
      </c>
      <c r="E14082" t="s">
        <v>50096</v>
      </c>
      <c r="F14082" t="s">
        <v>16</v>
      </c>
      <c r="G14082" t="s">
        <v>54704</v>
      </c>
      <c r="H14082">
        <v>0</v>
      </c>
      <c r="I14082">
        <v>0</v>
      </c>
      <c r="J14082">
        <v>0</v>
      </c>
      <c r="K14082" t="s">
        <v>54705</v>
      </c>
    </row>
    <row r="14083" spans="1:11" x14ac:dyDescent="0.3">
      <c r="A14083" t="s">
        <v>54706</v>
      </c>
      <c r="B14083" t="s">
        <v>54707</v>
      </c>
      <c r="C14083" t="s">
        <v>20</v>
      </c>
      <c r="D14083" t="s">
        <v>54708</v>
      </c>
      <c r="E14083" t="s">
        <v>51965</v>
      </c>
      <c r="F14083" t="s">
        <v>4951</v>
      </c>
      <c r="G14083" t="s">
        <v>2542</v>
      </c>
      <c r="H14083">
        <v>0</v>
      </c>
      <c r="I14083">
        <v>0</v>
      </c>
      <c r="J14083">
        <v>0</v>
      </c>
      <c r="K14083" t="s">
        <v>54709</v>
      </c>
    </row>
    <row r="14084" spans="1:11" x14ac:dyDescent="0.3">
      <c r="A14084" t="s">
        <v>54710</v>
      </c>
      <c r="C14084" t="s">
        <v>13</v>
      </c>
      <c r="D14084" t="s">
        <v>54711</v>
      </c>
      <c r="E14084" t="s">
        <v>50096</v>
      </c>
      <c r="F14084" t="s">
        <v>16</v>
      </c>
      <c r="G14084" t="s">
        <v>52271</v>
      </c>
      <c r="H14084">
        <v>0</v>
      </c>
      <c r="I14084">
        <v>0</v>
      </c>
      <c r="J14084">
        <v>0</v>
      </c>
      <c r="K14084" t="s">
        <v>54712</v>
      </c>
    </row>
    <row r="14085" spans="1:11" x14ac:dyDescent="0.3">
      <c r="A14085" t="s">
        <v>54713</v>
      </c>
      <c r="B14085" t="s">
        <v>54714</v>
      </c>
      <c r="C14085" t="s">
        <v>13</v>
      </c>
      <c r="D14085" t="s">
        <v>54715</v>
      </c>
      <c r="E14085" t="s">
        <v>50096</v>
      </c>
      <c r="F14085" t="s">
        <v>16</v>
      </c>
      <c r="G14085" t="s">
        <v>54716</v>
      </c>
      <c r="H14085">
        <v>0</v>
      </c>
      <c r="I14085">
        <v>0</v>
      </c>
      <c r="J14085">
        <v>0</v>
      </c>
      <c r="K14085" t="s">
        <v>54717</v>
      </c>
    </row>
    <row r="14086" spans="1:11" x14ac:dyDescent="0.3">
      <c r="A14086" t="s">
        <v>54718</v>
      </c>
      <c r="B14086" t="s">
        <v>54719</v>
      </c>
      <c r="C14086" t="s">
        <v>13</v>
      </c>
      <c r="D14086" t="s">
        <v>54720</v>
      </c>
      <c r="E14086" t="s">
        <v>50096</v>
      </c>
      <c r="F14086" t="s">
        <v>16</v>
      </c>
      <c r="G14086" t="s">
        <v>54721</v>
      </c>
      <c r="H14086">
        <v>0</v>
      </c>
      <c r="I14086">
        <v>0</v>
      </c>
      <c r="J14086">
        <v>0</v>
      </c>
      <c r="K14086" t="s">
        <v>54722</v>
      </c>
    </row>
    <row r="14087" spans="1:11" x14ac:dyDescent="0.3">
      <c r="A14087" t="s">
        <v>54723</v>
      </c>
      <c r="B14087" t="s">
        <v>26443</v>
      </c>
      <c r="C14087" t="s">
        <v>13</v>
      </c>
      <c r="D14087" t="s">
        <v>54724</v>
      </c>
      <c r="E14087" t="s">
        <v>50096</v>
      </c>
      <c r="F14087" t="s">
        <v>16</v>
      </c>
      <c r="G14087" t="s">
        <v>19996</v>
      </c>
      <c r="H14087">
        <v>0</v>
      </c>
      <c r="I14087">
        <v>0</v>
      </c>
      <c r="J14087">
        <v>0</v>
      </c>
      <c r="K14087" t="s">
        <v>54725</v>
      </c>
    </row>
    <row r="14088" spans="1:11" x14ac:dyDescent="0.3">
      <c r="A14088" t="s">
        <v>54726</v>
      </c>
      <c r="B14088" t="s">
        <v>54727</v>
      </c>
      <c r="C14088" t="s">
        <v>13</v>
      </c>
      <c r="D14088" t="s">
        <v>54728</v>
      </c>
      <c r="E14088" t="s">
        <v>50096</v>
      </c>
      <c r="F14088" t="s">
        <v>1590</v>
      </c>
      <c r="G14088" t="s">
        <v>17844</v>
      </c>
      <c r="H14088">
        <v>0</v>
      </c>
      <c r="I14088">
        <v>0</v>
      </c>
      <c r="J14088">
        <v>0</v>
      </c>
      <c r="K14088" t="s">
        <v>54729</v>
      </c>
    </row>
    <row r="14089" spans="1:11" x14ac:dyDescent="0.3">
      <c r="A14089" t="s">
        <v>54730</v>
      </c>
      <c r="B14089" t="s">
        <v>54731</v>
      </c>
      <c r="C14089" t="s">
        <v>13</v>
      </c>
      <c r="E14089" t="s">
        <v>50096</v>
      </c>
      <c r="F14089" t="s">
        <v>13392</v>
      </c>
      <c r="G14089" t="s">
        <v>42</v>
      </c>
      <c r="H14089">
        <v>0</v>
      </c>
      <c r="I14089">
        <v>0</v>
      </c>
      <c r="J14089">
        <v>0</v>
      </c>
      <c r="K14089" t="s">
        <v>54732</v>
      </c>
    </row>
    <row r="14090" spans="1:11" x14ac:dyDescent="0.3">
      <c r="A14090" t="s">
        <v>54733</v>
      </c>
      <c r="B14090" t="s">
        <v>54734</v>
      </c>
      <c r="C14090" t="s">
        <v>558</v>
      </c>
      <c r="D14090" t="s">
        <v>54735</v>
      </c>
      <c r="E14090" t="s">
        <v>1472</v>
      </c>
      <c r="F14090" t="s">
        <v>3461</v>
      </c>
      <c r="G14090" t="s">
        <v>42</v>
      </c>
      <c r="H14090">
        <v>0</v>
      </c>
      <c r="I14090">
        <v>0</v>
      </c>
      <c r="J14090">
        <v>0</v>
      </c>
      <c r="K14090" t="s">
        <v>54736</v>
      </c>
    </row>
    <row r="14091" spans="1:11" x14ac:dyDescent="0.3">
      <c r="A14091" t="s">
        <v>54737</v>
      </c>
      <c r="B14091" t="s">
        <v>54738</v>
      </c>
      <c r="C14091" t="s">
        <v>20</v>
      </c>
      <c r="D14091" t="s">
        <v>54739</v>
      </c>
      <c r="E14091" t="s">
        <v>51965</v>
      </c>
      <c r="F14091" t="s">
        <v>2956</v>
      </c>
      <c r="G14091" t="s">
        <v>2470</v>
      </c>
      <c r="H14091">
        <v>0</v>
      </c>
      <c r="I14091">
        <v>0</v>
      </c>
      <c r="J14091">
        <v>0</v>
      </c>
      <c r="K14091" t="s">
        <v>54740</v>
      </c>
    </row>
    <row r="14092" spans="1:11" x14ac:dyDescent="0.3">
      <c r="A14092" t="s">
        <v>54741</v>
      </c>
      <c r="C14092" t="s">
        <v>20</v>
      </c>
      <c r="D14092" t="s">
        <v>54742</v>
      </c>
      <c r="E14092" t="s">
        <v>51965</v>
      </c>
      <c r="F14092" t="s">
        <v>16</v>
      </c>
      <c r="G14092" t="s">
        <v>23</v>
      </c>
      <c r="H14092">
        <v>0</v>
      </c>
      <c r="I14092">
        <v>0</v>
      </c>
      <c r="J14092">
        <v>0</v>
      </c>
      <c r="K14092" t="s">
        <v>54743</v>
      </c>
    </row>
    <row r="14093" spans="1:11" x14ac:dyDescent="0.3">
      <c r="A14093" t="s">
        <v>54744</v>
      </c>
      <c r="C14093" t="s">
        <v>13</v>
      </c>
      <c r="D14093" t="s">
        <v>54745</v>
      </c>
      <c r="E14093" t="s">
        <v>50096</v>
      </c>
      <c r="F14093" t="s">
        <v>16</v>
      </c>
      <c r="G14093" t="s">
        <v>2211</v>
      </c>
      <c r="H14093">
        <v>0</v>
      </c>
      <c r="I14093">
        <v>0</v>
      </c>
      <c r="J14093">
        <v>0</v>
      </c>
      <c r="K14093" t="s">
        <v>54746</v>
      </c>
    </row>
    <row r="14094" spans="1:11" x14ac:dyDescent="0.3">
      <c r="A14094" t="s">
        <v>54747</v>
      </c>
      <c r="B14094" t="s">
        <v>54748</v>
      </c>
      <c r="C14094" t="s">
        <v>13</v>
      </c>
      <c r="E14094" t="s">
        <v>50096</v>
      </c>
      <c r="F14094" t="s">
        <v>50374</v>
      </c>
      <c r="G14094" t="s">
        <v>42</v>
      </c>
      <c r="H14094">
        <v>0</v>
      </c>
      <c r="I14094">
        <v>0</v>
      </c>
      <c r="J14094">
        <v>0</v>
      </c>
      <c r="K14094" t="s">
        <v>54749</v>
      </c>
    </row>
    <row r="14095" spans="1:11" x14ac:dyDescent="0.3">
      <c r="A14095" t="s">
        <v>54750</v>
      </c>
      <c r="B14095" t="s">
        <v>54751</v>
      </c>
      <c r="C14095" t="s">
        <v>13</v>
      </c>
      <c r="D14095" t="s">
        <v>54752</v>
      </c>
      <c r="E14095" t="s">
        <v>50096</v>
      </c>
      <c r="F14095" t="s">
        <v>54753</v>
      </c>
      <c r="G14095" t="s">
        <v>42</v>
      </c>
      <c r="H14095">
        <v>0</v>
      </c>
      <c r="I14095">
        <v>0</v>
      </c>
      <c r="J14095">
        <v>0</v>
      </c>
      <c r="K14095" t="s">
        <v>54754</v>
      </c>
    </row>
    <row r="14096" spans="1:11" x14ac:dyDescent="0.3">
      <c r="A14096" t="s">
        <v>54755</v>
      </c>
      <c r="B14096" t="s">
        <v>54756</v>
      </c>
      <c r="C14096" t="s">
        <v>13</v>
      </c>
      <c r="D14096" t="s">
        <v>54757</v>
      </c>
      <c r="E14096" t="s">
        <v>50096</v>
      </c>
      <c r="F14096" t="s">
        <v>7529</v>
      </c>
      <c r="G14096" t="s">
        <v>23462</v>
      </c>
      <c r="H14096">
        <v>0</v>
      </c>
      <c r="I14096">
        <v>0</v>
      </c>
      <c r="J14096">
        <v>0</v>
      </c>
      <c r="K14096" t="s">
        <v>54758</v>
      </c>
    </row>
    <row r="14097" spans="1:11" x14ac:dyDescent="0.3">
      <c r="A14097" t="s">
        <v>54759</v>
      </c>
      <c r="B14097" t="s">
        <v>54760</v>
      </c>
      <c r="C14097" t="s">
        <v>13</v>
      </c>
      <c r="D14097" t="s">
        <v>54761</v>
      </c>
      <c r="E14097" t="s">
        <v>50096</v>
      </c>
      <c r="F14097" t="s">
        <v>1947</v>
      </c>
      <c r="G14097" t="s">
        <v>42</v>
      </c>
      <c r="H14097">
        <v>0</v>
      </c>
      <c r="I14097">
        <v>0</v>
      </c>
      <c r="J14097">
        <v>0</v>
      </c>
      <c r="K14097" t="s">
        <v>54762</v>
      </c>
    </row>
    <row r="14098" spans="1:11" x14ac:dyDescent="0.3">
      <c r="A14098" t="s">
        <v>54763</v>
      </c>
      <c r="C14098" t="s">
        <v>27</v>
      </c>
      <c r="D14098" t="s">
        <v>54764</v>
      </c>
      <c r="E14098" t="s">
        <v>53101</v>
      </c>
      <c r="F14098" t="s">
        <v>1634</v>
      </c>
      <c r="G14098" t="s">
        <v>42</v>
      </c>
      <c r="H14098">
        <v>0</v>
      </c>
      <c r="I14098">
        <v>0</v>
      </c>
      <c r="J14098">
        <v>0</v>
      </c>
      <c r="K14098" t="s">
        <v>54765</v>
      </c>
    </row>
    <row r="14099" spans="1:11" x14ac:dyDescent="0.3">
      <c r="A14099" t="s">
        <v>54766</v>
      </c>
      <c r="B14099" t="s">
        <v>54767</v>
      </c>
      <c r="C14099" t="s">
        <v>13</v>
      </c>
      <c r="E14099" t="s">
        <v>50096</v>
      </c>
      <c r="F14099" t="s">
        <v>16</v>
      </c>
      <c r="G14099" t="s">
        <v>54768</v>
      </c>
      <c r="H14099">
        <v>0</v>
      </c>
      <c r="I14099">
        <v>0</v>
      </c>
      <c r="J14099">
        <v>0</v>
      </c>
      <c r="K14099" t="s">
        <v>54769</v>
      </c>
    </row>
    <row r="14100" spans="1:11" x14ac:dyDescent="0.3">
      <c r="A14100" t="s">
        <v>54770</v>
      </c>
      <c r="B14100" t="s">
        <v>54771</v>
      </c>
      <c r="C14100" t="s">
        <v>558</v>
      </c>
      <c r="D14100" t="s">
        <v>54772</v>
      </c>
      <c r="E14100" t="s">
        <v>630</v>
      </c>
      <c r="F14100" t="s">
        <v>1135</v>
      </c>
      <c r="G14100" t="s">
        <v>42</v>
      </c>
      <c r="H14100">
        <v>0</v>
      </c>
      <c r="I14100">
        <v>0</v>
      </c>
      <c r="J14100">
        <v>0</v>
      </c>
      <c r="K14100" t="s">
        <v>54773</v>
      </c>
    </row>
    <row r="14101" spans="1:11" x14ac:dyDescent="0.3">
      <c r="A14101" t="s">
        <v>54774</v>
      </c>
      <c r="B14101" t="s">
        <v>54775</v>
      </c>
      <c r="C14101" t="s">
        <v>13</v>
      </c>
      <c r="D14101" t="s">
        <v>54776</v>
      </c>
      <c r="E14101" t="s">
        <v>50096</v>
      </c>
      <c r="F14101" t="s">
        <v>6825</v>
      </c>
      <c r="G14101" t="s">
        <v>42</v>
      </c>
      <c r="H14101">
        <v>0</v>
      </c>
      <c r="I14101">
        <v>0</v>
      </c>
      <c r="J14101">
        <v>0</v>
      </c>
      <c r="K14101" t="s">
        <v>54777</v>
      </c>
    </row>
    <row r="14102" spans="1:11" x14ac:dyDescent="0.3">
      <c r="A14102" t="s">
        <v>54778</v>
      </c>
      <c r="B14102" t="s">
        <v>54779</v>
      </c>
      <c r="C14102" t="s">
        <v>20</v>
      </c>
      <c r="D14102" t="s">
        <v>54780</v>
      </c>
      <c r="E14102" t="s">
        <v>51965</v>
      </c>
      <c r="F14102" t="s">
        <v>1242</v>
      </c>
      <c r="G14102" t="s">
        <v>42</v>
      </c>
      <c r="H14102">
        <v>0</v>
      </c>
      <c r="I14102">
        <v>0</v>
      </c>
      <c r="J14102">
        <v>0</v>
      </c>
      <c r="K14102" t="s">
        <v>54781</v>
      </c>
    </row>
    <row r="14103" spans="1:11" x14ac:dyDescent="0.3">
      <c r="A14103" t="s">
        <v>54782</v>
      </c>
      <c r="B14103" t="s">
        <v>54783</v>
      </c>
      <c r="C14103" t="s">
        <v>13</v>
      </c>
      <c r="D14103" t="s">
        <v>54784</v>
      </c>
      <c r="E14103" t="s">
        <v>50096</v>
      </c>
      <c r="F14103" t="s">
        <v>16</v>
      </c>
      <c r="G14103" t="s">
        <v>8921</v>
      </c>
      <c r="H14103">
        <v>0</v>
      </c>
      <c r="I14103">
        <v>0</v>
      </c>
      <c r="J14103">
        <v>0</v>
      </c>
      <c r="K14103" t="s">
        <v>54785</v>
      </c>
    </row>
    <row r="14104" spans="1:11" x14ac:dyDescent="0.3">
      <c r="A14104" t="s">
        <v>54786</v>
      </c>
      <c r="B14104" t="s">
        <v>54787</v>
      </c>
      <c r="C14104" t="s">
        <v>20</v>
      </c>
      <c r="D14104" t="s">
        <v>54788</v>
      </c>
      <c r="E14104" t="s">
        <v>51965</v>
      </c>
      <c r="F14104" t="s">
        <v>16</v>
      </c>
      <c r="G14104" t="s">
        <v>3413</v>
      </c>
      <c r="H14104">
        <v>0</v>
      </c>
      <c r="I14104">
        <v>0</v>
      </c>
      <c r="J14104">
        <v>0</v>
      </c>
      <c r="K14104" t="s">
        <v>54789</v>
      </c>
    </row>
    <row r="14105" spans="1:11" x14ac:dyDescent="0.3">
      <c r="A14105" t="s">
        <v>54790</v>
      </c>
      <c r="B14105" t="s">
        <v>54791</v>
      </c>
      <c r="C14105" t="s">
        <v>558</v>
      </c>
      <c r="D14105" t="s">
        <v>54792</v>
      </c>
      <c r="E14105" t="s">
        <v>19698</v>
      </c>
      <c r="F14105" t="s">
        <v>16</v>
      </c>
      <c r="G14105" t="s">
        <v>1488</v>
      </c>
      <c r="H14105">
        <v>0</v>
      </c>
      <c r="I14105">
        <v>0</v>
      </c>
      <c r="J14105">
        <v>0</v>
      </c>
      <c r="K14105" t="s">
        <v>54793</v>
      </c>
    </row>
    <row r="14106" spans="1:11" x14ac:dyDescent="0.3">
      <c r="A14106" t="s">
        <v>54794</v>
      </c>
      <c r="B14106" t="s">
        <v>54795</v>
      </c>
      <c r="C14106" t="s">
        <v>13</v>
      </c>
      <c r="D14106" t="s">
        <v>54796</v>
      </c>
      <c r="E14106" t="s">
        <v>50096</v>
      </c>
      <c r="F14106" t="s">
        <v>16</v>
      </c>
      <c r="G14106" t="s">
        <v>4604</v>
      </c>
      <c r="H14106">
        <v>0</v>
      </c>
      <c r="I14106">
        <v>0</v>
      </c>
      <c r="J14106">
        <v>0</v>
      </c>
      <c r="K14106" t="s">
        <v>54797</v>
      </c>
    </row>
    <row r="14107" spans="1:11" x14ac:dyDescent="0.3">
      <c r="A14107" t="s">
        <v>54798</v>
      </c>
      <c r="B14107" t="s">
        <v>54799</v>
      </c>
      <c r="C14107" t="s">
        <v>558</v>
      </c>
      <c r="D14107" t="s">
        <v>54800</v>
      </c>
      <c r="E14107" t="s">
        <v>28510</v>
      </c>
      <c r="F14107" t="s">
        <v>16</v>
      </c>
      <c r="G14107" t="s">
        <v>3050</v>
      </c>
      <c r="H14107">
        <v>0</v>
      </c>
      <c r="I14107">
        <v>0</v>
      </c>
      <c r="J14107">
        <v>0</v>
      </c>
      <c r="K14107" t="s">
        <v>54801</v>
      </c>
    </row>
    <row r="14108" spans="1:11" x14ac:dyDescent="0.3">
      <c r="A14108" t="s">
        <v>54802</v>
      </c>
      <c r="B14108" t="s">
        <v>54803</v>
      </c>
      <c r="C14108" t="s">
        <v>27</v>
      </c>
      <c r="D14108" t="s">
        <v>54804</v>
      </c>
      <c r="E14108" t="s">
        <v>53101</v>
      </c>
      <c r="F14108" t="s">
        <v>16</v>
      </c>
      <c r="G14108" t="s">
        <v>10661</v>
      </c>
      <c r="H14108">
        <v>0</v>
      </c>
      <c r="I14108">
        <v>0</v>
      </c>
      <c r="J14108">
        <v>0</v>
      </c>
      <c r="K14108" t="s">
        <v>54805</v>
      </c>
    </row>
    <row r="14109" spans="1:11" x14ac:dyDescent="0.3">
      <c r="A14109" t="s">
        <v>54806</v>
      </c>
      <c r="B14109" t="s">
        <v>37029</v>
      </c>
      <c r="C14109" t="s">
        <v>558</v>
      </c>
      <c r="D14109" t="s">
        <v>54807</v>
      </c>
      <c r="E14109" t="s">
        <v>1462</v>
      </c>
      <c r="F14109" t="s">
        <v>16</v>
      </c>
      <c r="G14109" t="s">
        <v>33564</v>
      </c>
      <c r="H14109">
        <v>0</v>
      </c>
      <c r="I14109">
        <v>0</v>
      </c>
      <c r="J14109">
        <v>0</v>
      </c>
      <c r="K14109" t="s">
        <v>54808</v>
      </c>
    </row>
    <row r="14110" spans="1:11" x14ac:dyDescent="0.3">
      <c r="A14110" t="s">
        <v>54809</v>
      </c>
      <c r="B14110" t="s">
        <v>54810</v>
      </c>
      <c r="C14110" t="s">
        <v>147</v>
      </c>
      <c r="D14110" t="s">
        <v>54811</v>
      </c>
      <c r="E14110" t="s">
        <v>4768</v>
      </c>
      <c r="F14110" t="s">
        <v>10253</v>
      </c>
      <c r="G14110" t="s">
        <v>42</v>
      </c>
      <c r="H14110">
        <v>0</v>
      </c>
      <c r="I14110">
        <v>0</v>
      </c>
      <c r="J14110">
        <v>0</v>
      </c>
      <c r="K14110" t="s">
        <v>54812</v>
      </c>
    </row>
    <row r="14111" spans="1:11" x14ac:dyDescent="0.3">
      <c r="A14111" t="s">
        <v>54813</v>
      </c>
      <c r="B14111" t="s">
        <v>54814</v>
      </c>
      <c r="C14111" t="s">
        <v>13</v>
      </c>
      <c r="D14111" t="s">
        <v>54815</v>
      </c>
      <c r="E14111" t="s">
        <v>50096</v>
      </c>
      <c r="F14111" t="s">
        <v>16</v>
      </c>
      <c r="G14111" t="s">
        <v>5504</v>
      </c>
      <c r="H14111">
        <v>0</v>
      </c>
      <c r="I14111">
        <v>0</v>
      </c>
      <c r="J14111">
        <v>0</v>
      </c>
      <c r="K14111" t="s">
        <v>54816</v>
      </c>
    </row>
    <row r="14112" spans="1:11" x14ac:dyDescent="0.3">
      <c r="A14112" t="s">
        <v>54817</v>
      </c>
      <c r="B14112" t="s">
        <v>54818</v>
      </c>
      <c r="C14112" t="s">
        <v>558</v>
      </c>
      <c r="D14112" t="s">
        <v>54819</v>
      </c>
      <c r="E14112" t="s">
        <v>19698</v>
      </c>
      <c r="F14112" t="s">
        <v>16</v>
      </c>
      <c r="G14112" t="s">
        <v>1062</v>
      </c>
      <c r="H14112">
        <v>0</v>
      </c>
      <c r="I14112">
        <v>0</v>
      </c>
      <c r="J14112">
        <v>0</v>
      </c>
      <c r="K14112" t="s">
        <v>54820</v>
      </c>
    </row>
    <row r="14113" spans="1:11" x14ac:dyDescent="0.3">
      <c r="A14113" t="s">
        <v>54821</v>
      </c>
      <c r="B14113" t="s">
        <v>54822</v>
      </c>
      <c r="C14113" t="s">
        <v>558</v>
      </c>
      <c r="D14113" t="s">
        <v>54823</v>
      </c>
      <c r="E14113" t="s">
        <v>1122</v>
      </c>
      <c r="F14113" t="s">
        <v>2883</v>
      </c>
      <c r="G14113" t="s">
        <v>879</v>
      </c>
      <c r="H14113">
        <v>0</v>
      </c>
      <c r="I14113">
        <v>0</v>
      </c>
      <c r="J14113">
        <v>0</v>
      </c>
      <c r="K14113" t="s">
        <v>54824</v>
      </c>
    </row>
    <row r="14114" spans="1:11" x14ac:dyDescent="0.3">
      <c r="A14114" t="s">
        <v>54825</v>
      </c>
      <c r="B14114" t="s">
        <v>54826</v>
      </c>
      <c r="C14114" t="s">
        <v>558</v>
      </c>
      <c r="D14114" t="s">
        <v>54827</v>
      </c>
      <c r="E14114" t="s">
        <v>1122</v>
      </c>
      <c r="F14114" t="s">
        <v>22529</v>
      </c>
      <c r="G14114" t="s">
        <v>42</v>
      </c>
      <c r="H14114">
        <v>0</v>
      </c>
      <c r="I14114">
        <v>0</v>
      </c>
      <c r="J14114">
        <v>0</v>
      </c>
      <c r="K14114" t="s">
        <v>54828</v>
      </c>
    </row>
    <row r="14115" spans="1:11" x14ac:dyDescent="0.3">
      <c r="A14115" t="s">
        <v>54829</v>
      </c>
      <c r="C14115" t="s">
        <v>27</v>
      </c>
      <c r="D14115" t="s">
        <v>54830</v>
      </c>
      <c r="E14115" t="s">
        <v>53101</v>
      </c>
      <c r="F14115" t="s">
        <v>41</v>
      </c>
      <c r="G14115" t="s">
        <v>42</v>
      </c>
      <c r="H14115">
        <v>0</v>
      </c>
      <c r="I14115">
        <v>0</v>
      </c>
      <c r="J14115">
        <v>0</v>
      </c>
      <c r="K14115" t="s">
        <v>54831</v>
      </c>
    </row>
    <row r="14116" spans="1:11" x14ac:dyDescent="0.3">
      <c r="A14116" t="s">
        <v>54832</v>
      </c>
      <c r="C14116" t="s">
        <v>27</v>
      </c>
      <c r="D14116" t="s">
        <v>54833</v>
      </c>
      <c r="E14116" t="s">
        <v>53101</v>
      </c>
      <c r="F14116" t="s">
        <v>2247</v>
      </c>
      <c r="G14116" t="s">
        <v>42</v>
      </c>
      <c r="H14116">
        <v>0</v>
      </c>
      <c r="I14116">
        <v>0</v>
      </c>
      <c r="J14116">
        <v>0</v>
      </c>
      <c r="K14116" t="s">
        <v>54834</v>
      </c>
    </row>
    <row r="14117" spans="1:11" x14ac:dyDescent="0.3">
      <c r="A14117" t="s">
        <v>54835</v>
      </c>
      <c r="B14117" t="s">
        <v>54836</v>
      </c>
      <c r="C14117" t="s">
        <v>27</v>
      </c>
      <c r="D14117" t="s">
        <v>54837</v>
      </c>
      <c r="E14117" t="s">
        <v>53101</v>
      </c>
      <c r="F14117" t="s">
        <v>1947</v>
      </c>
      <c r="G14117" t="s">
        <v>42</v>
      </c>
      <c r="H14117">
        <v>0</v>
      </c>
      <c r="I14117">
        <v>0</v>
      </c>
      <c r="J14117">
        <v>0</v>
      </c>
      <c r="K14117" t="s">
        <v>54838</v>
      </c>
    </row>
    <row r="14118" spans="1:11" x14ac:dyDescent="0.3">
      <c r="A14118" t="s">
        <v>54839</v>
      </c>
      <c r="B14118" t="s">
        <v>54840</v>
      </c>
      <c r="C14118" t="s">
        <v>27</v>
      </c>
      <c r="D14118" t="s">
        <v>54841</v>
      </c>
      <c r="E14118" t="s">
        <v>53101</v>
      </c>
      <c r="F14118" t="s">
        <v>13313</v>
      </c>
      <c r="G14118" t="s">
        <v>42</v>
      </c>
      <c r="H14118">
        <v>0</v>
      </c>
      <c r="I14118">
        <v>0</v>
      </c>
      <c r="J14118">
        <v>0</v>
      </c>
      <c r="K14118" t="s">
        <v>54842</v>
      </c>
    </row>
    <row r="14119" spans="1:11" x14ac:dyDescent="0.3">
      <c r="A14119" t="s">
        <v>54843</v>
      </c>
      <c r="B14119" t="s">
        <v>54844</v>
      </c>
      <c r="C14119" t="s">
        <v>20</v>
      </c>
      <c r="D14119" t="s">
        <v>54845</v>
      </c>
      <c r="E14119" t="s">
        <v>22</v>
      </c>
      <c r="F14119" t="s">
        <v>5406</v>
      </c>
      <c r="G14119" t="s">
        <v>42</v>
      </c>
      <c r="H14119">
        <v>0</v>
      </c>
      <c r="I14119">
        <v>0</v>
      </c>
      <c r="J14119">
        <v>0</v>
      </c>
      <c r="K14119" t="s">
        <v>54846</v>
      </c>
    </row>
    <row r="14120" spans="1:11" x14ac:dyDescent="0.3">
      <c r="A14120" t="s">
        <v>54847</v>
      </c>
      <c r="B14120" t="s">
        <v>54848</v>
      </c>
      <c r="C14120" t="s">
        <v>27</v>
      </c>
      <c r="D14120" t="s">
        <v>54849</v>
      </c>
      <c r="E14120" t="s">
        <v>53101</v>
      </c>
      <c r="F14120" t="s">
        <v>41</v>
      </c>
      <c r="G14120" t="s">
        <v>42</v>
      </c>
      <c r="H14120">
        <v>0</v>
      </c>
      <c r="I14120">
        <v>0</v>
      </c>
      <c r="J14120">
        <v>0</v>
      </c>
      <c r="K14120" t="s">
        <v>54850</v>
      </c>
    </row>
    <row r="14121" spans="1:11" x14ac:dyDescent="0.3">
      <c r="A14121" t="s">
        <v>54851</v>
      </c>
      <c r="B14121" t="s">
        <v>54852</v>
      </c>
      <c r="C14121" t="s">
        <v>13</v>
      </c>
      <c r="D14121" t="s">
        <v>54853</v>
      </c>
      <c r="E14121" t="s">
        <v>50096</v>
      </c>
      <c r="F14121" t="s">
        <v>16</v>
      </c>
      <c r="G14121" t="s">
        <v>21602</v>
      </c>
      <c r="H14121">
        <v>0</v>
      </c>
      <c r="I14121">
        <v>0</v>
      </c>
      <c r="J14121">
        <v>0</v>
      </c>
      <c r="K14121" t="s">
        <v>54854</v>
      </c>
    </row>
    <row r="14122" spans="1:11" x14ac:dyDescent="0.3">
      <c r="A14122" t="s">
        <v>54855</v>
      </c>
      <c r="B14122" t="s">
        <v>54856</v>
      </c>
      <c r="C14122" t="s">
        <v>13</v>
      </c>
      <c r="D14122" t="s">
        <v>54857</v>
      </c>
      <c r="E14122" t="s">
        <v>50096</v>
      </c>
      <c r="F14122" t="s">
        <v>16</v>
      </c>
      <c r="G14122" t="s">
        <v>54858</v>
      </c>
      <c r="H14122">
        <v>0</v>
      </c>
      <c r="I14122">
        <v>0</v>
      </c>
      <c r="J14122">
        <v>0</v>
      </c>
      <c r="K14122" t="s">
        <v>54859</v>
      </c>
    </row>
    <row r="14123" spans="1:11" x14ac:dyDescent="0.3">
      <c r="A14123" t="s">
        <v>54860</v>
      </c>
      <c r="B14123" t="s">
        <v>54861</v>
      </c>
      <c r="C14123" t="s">
        <v>558</v>
      </c>
      <c r="D14123" t="s">
        <v>54862</v>
      </c>
      <c r="E14123" t="s">
        <v>895</v>
      </c>
      <c r="F14123" t="s">
        <v>16</v>
      </c>
      <c r="G14123" t="s">
        <v>2060</v>
      </c>
      <c r="H14123">
        <v>0</v>
      </c>
      <c r="I14123">
        <v>0</v>
      </c>
      <c r="J14123">
        <v>0</v>
      </c>
      <c r="K14123" t="s">
        <v>54863</v>
      </c>
    </row>
    <row r="14124" spans="1:11" x14ac:dyDescent="0.3">
      <c r="A14124" t="s">
        <v>54864</v>
      </c>
      <c r="B14124" t="s">
        <v>54865</v>
      </c>
      <c r="C14124" t="s">
        <v>558</v>
      </c>
      <c r="D14124" t="s">
        <v>54866</v>
      </c>
      <c r="E14124" t="s">
        <v>895</v>
      </c>
      <c r="F14124" t="s">
        <v>16</v>
      </c>
      <c r="G14124" t="s">
        <v>3950</v>
      </c>
      <c r="H14124">
        <v>0</v>
      </c>
      <c r="I14124">
        <v>0</v>
      </c>
      <c r="J14124">
        <v>0</v>
      </c>
      <c r="K14124" t="s">
        <v>54867</v>
      </c>
    </row>
    <row r="14125" spans="1:11" x14ac:dyDescent="0.3">
      <c r="A14125" t="s">
        <v>54868</v>
      </c>
      <c r="B14125" t="s">
        <v>54869</v>
      </c>
      <c r="C14125" t="s">
        <v>20</v>
      </c>
      <c r="D14125" t="s">
        <v>54870</v>
      </c>
      <c r="E14125" t="s">
        <v>22</v>
      </c>
      <c r="F14125" t="s">
        <v>402</v>
      </c>
      <c r="G14125" t="s">
        <v>42</v>
      </c>
      <c r="H14125">
        <v>0</v>
      </c>
      <c r="I14125">
        <v>0</v>
      </c>
      <c r="J14125">
        <v>0</v>
      </c>
      <c r="K14125" t="s">
        <v>54871</v>
      </c>
    </row>
    <row r="14126" spans="1:11" x14ac:dyDescent="0.3">
      <c r="A14126" t="s">
        <v>54872</v>
      </c>
      <c r="B14126" t="s">
        <v>54873</v>
      </c>
      <c r="C14126" t="s">
        <v>558</v>
      </c>
      <c r="D14126" t="s">
        <v>54874</v>
      </c>
      <c r="E14126" t="s">
        <v>32599</v>
      </c>
      <c r="F14126" t="s">
        <v>16</v>
      </c>
      <c r="G14126" t="s">
        <v>5218</v>
      </c>
      <c r="H14126">
        <v>0</v>
      </c>
      <c r="I14126">
        <v>0</v>
      </c>
      <c r="J14126">
        <v>0</v>
      </c>
      <c r="K14126" t="s">
        <v>54875</v>
      </c>
    </row>
    <row r="14127" spans="1:11" x14ac:dyDescent="0.3">
      <c r="A14127" t="s">
        <v>54876</v>
      </c>
      <c r="B14127" t="s">
        <v>54877</v>
      </c>
      <c r="C14127" t="s">
        <v>558</v>
      </c>
      <c r="D14127" t="s">
        <v>54878</v>
      </c>
      <c r="E14127" t="s">
        <v>32599</v>
      </c>
      <c r="F14127" t="s">
        <v>16</v>
      </c>
      <c r="G14127" t="s">
        <v>50536</v>
      </c>
      <c r="H14127">
        <v>0</v>
      </c>
      <c r="I14127">
        <v>0</v>
      </c>
      <c r="J14127">
        <v>0</v>
      </c>
      <c r="K14127" t="s">
        <v>54879</v>
      </c>
    </row>
    <row r="14128" spans="1:11" x14ac:dyDescent="0.3">
      <c r="A14128" t="s">
        <v>54880</v>
      </c>
      <c r="B14128" t="s">
        <v>54881</v>
      </c>
      <c r="C14128" t="s">
        <v>558</v>
      </c>
      <c r="D14128" t="s">
        <v>54882</v>
      </c>
      <c r="E14128" t="s">
        <v>895</v>
      </c>
      <c r="F14128" t="s">
        <v>16</v>
      </c>
      <c r="G14128" t="s">
        <v>31881</v>
      </c>
      <c r="H14128">
        <v>0</v>
      </c>
      <c r="I14128">
        <v>0</v>
      </c>
      <c r="J14128">
        <v>0</v>
      </c>
      <c r="K14128" t="s">
        <v>54883</v>
      </c>
    </row>
    <row r="14129" spans="1:11" x14ac:dyDescent="0.3">
      <c r="A14129" t="s">
        <v>54884</v>
      </c>
      <c r="B14129" t="s">
        <v>54885</v>
      </c>
      <c r="C14129" t="s">
        <v>558</v>
      </c>
      <c r="D14129" t="s">
        <v>54886</v>
      </c>
      <c r="E14129" t="s">
        <v>895</v>
      </c>
      <c r="F14129" t="s">
        <v>16</v>
      </c>
      <c r="G14129" t="s">
        <v>4321</v>
      </c>
      <c r="H14129">
        <v>0</v>
      </c>
      <c r="I14129">
        <v>0</v>
      </c>
      <c r="J14129">
        <v>0</v>
      </c>
      <c r="K14129" t="s">
        <v>54887</v>
      </c>
    </row>
    <row r="14130" spans="1:11" x14ac:dyDescent="0.3">
      <c r="A14130" t="s">
        <v>54888</v>
      </c>
      <c r="B14130" t="s">
        <v>54889</v>
      </c>
      <c r="C14130" t="s">
        <v>558</v>
      </c>
      <c r="D14130" t="s">
        <v>54890</v>
      </c>
      <c r="E14130" t="s">
        <v>895</v>
      </c>
      <c r="F14130" t="s">
        <v>16</v>
      </c>
      <c r="G14130" t="s">
        <v>8512</v>
      </c>
      <c r="H14130">
        <v>0</v>
      </c>
      <c r="I14130">
        <v>0</v>
      </c>
      <c r="J14130">
        <v>0</v>
      </c>
      <c r="K14130" t="s">
        <v>54891</v>
      </c>
    </row>
    <row r="14131" spans="1:11" x14ac:dyDescent="0.3">
      <c r="A14131" t="s">
        <v>54892</v>
      </c>
      <c r="B14131" t="s">
        <v>54893</v>
      </c>
      <c r="C14131" t="s">
        <v>13</v>
      </c>
      <c r="D14131" t="s">
        <v>54894</v>
      </c>
      <c r="E14131" t="s">
        <v>50096</v>
      </c>
      <c r="F14131" t="s">
        <v>16</v>
      </c>
      <c r="G14131" t="s">
        <v>18639</v>
      </c>
      <c r="H14131">
        <v>0</v>
      </c>
      <c r="I14131">
        <v>0</v>
      </c>
      <c r="J14131">
        <v>0</v>
      </c>
      <c r="K14131" t="s">
        <v>54895</v>
      </c>
    </row>
    <row r="14132" spans="1:11" x14ac:dyDescent="0.3">
      <c r="A14132" t="s">
        <v>54896</v>
      </c>
      <c r="B14132" t="s">
        <v>54897</v>
      </c>
      <c r="C14132" t="s">
        <v>13</v>
      </c>
      <c r="D14132" t="s">
        <v>54898</v>
      </c>
      <c r="E14132" t="s">
        <v>50096</v>
      </c>
      <c r="F14132" t="s">
        <v>16</v>
      </c>
      <c r="G14132" t="s">
        <v>6760</v>
      </c>
      <c r="H14132">
        <v>0</v>
      </c>
      <c r="I14132">
        <v>0</v>
      </c>
      <c r="J14132">
        <v>0</v>
      </c>
      <c r="K14132" t="s">
        <v>54899</v>
      </c>
    </row>
    <row r="14133" spans="1:11" x14ac:dyDescent="0.3">
      <c r="A14133" t="s">
        <v>54900</v>
      </c>
      <c r="B14133" t="s">
        <v>54901</v>
      </c>
      <c r="C14133" t="s">
        <v>13</v>
      </c>
      <c r="D14133" t="s">
        <v>54902</v>
      </c>
      <c r="E14133" t="s">
        <v>50096</v>
      </c>
      <c r="F14133" t="s">
        <v>41</v>
      </c>
      <c r="G14133" t="s">
        <v>42</v>
      </c>
      <c r="H14133">
        <v>0</v>
      </c>
      <c r="I14133">
        <v>0</v>
      </c>
      <c r="J14133">
        <v>0</v>
      </c>
      <c r="K14133" t="s">
        <v>54903</v>
      </c>
    </row>
    <row r="14134" spans="1:11" x14ac:dyDescent="0.3">
      <c r="A14134" t="s">
        <v>54904</v>
      </c>
      <c r="C14134" t="s">
        <v>558</v>
      </c>
      <c r="D14134" t="s">
        <v>54905</v>
      </c>
      <c r="E14134" t="s">
        <v>895</v>
      </c>
      <c r="F14134" t="s">
        <v>1886</v>
      </c>
      <c r="G14134" t="s">
        <v>42</v>
      </c>
      <c r="H14134">
        <v>0</v>
      </c>
      <c r="I14134">
        <v>0</v>
      </c>
      <c r="J14134">
        <v>0</v>
      </c>
      <c r="K14134" t="s">
        <v>54906</v>
      </c>
    </row>
    <row r="14135" spans="1:11" x14ac:dyDescent="0.3">
      <c r="A14135" t="s">
        <v>54907</v>
      </c>
      <c r="B14135" t="s">
        <v>52950</v>
      </c>
      <c r="C14135" t="s">
        <v>20</v>
      </c>
      <c r="D14135" t="s">
        <v>54908</v>
      </c>
      <c r="E14135" t="s">
        <v>22</v>
      </c>
      <c r="F14135" t="s">
        <v>3277</v>
      </c>
      <c r="G14135" t="s">
        <v>42</v>
      </c>
      <c r="H14135">
        <v>0</v>
      </c>
      <c r="I14135">
        <v>0</v>
      </c>
      <c r="J14135">
        <v>0</v>
      </c>
      <c r="K14135" t="s">
        <v>54909</v>
      </c>
    </row>
    <row r="14136" spans="1:11" x14ac:dyDescent="0.3">
      <c r="A14136" t="s">
        <v>54910</v>
      </c>
      <c r="B14136" t="s">
        <v>54911</v>
      </c>
      <c r="C14136" t="s">
        <v>558</v>
      </c>
      <c r="D14136" t="s">
        <v>54912</v>
      </c>
      <c r="E14136" t="s">
        <v>895</v>
      </c>
      <c r="F14136" t="s">
        <v>25702</v>
      </c>
      <c r="G14136" t="s">
        <v>42</v>
      </c>
      <c r="H14136">
        <v>0</v>
      </c>
      <c r="I14136">
        <v>0</v>
      </c>
      <c r="J14136">
        <v>0</v>
      </c>
      <c r="K14136" t="s">
        <v>54913</v>
      </c>
    </row>
    <row r="14137" spans="1:11" x14ac:dyDescent="0.3">
      <c r="A14137" t="s">
        <v>54914</v>
      </c>
      <c r="C14137" t="s">
        <v>558</v>
      </c>
      <c r="D14137" t="s">
        <v>54915</v>
      </c>
      <c r="E14137" t="s">
        <v>895</v>
      </c>
      <c r="F14137" t="s">
        <v>2770</v>
      </c>
      <c r="G14137" t="s">
        <v>4895</v>
      </c>
      <c r="H14137">
        <v>0</v>
      </c>
      <c r="I14137">
        <v>0</v>
      </c>
      <c r="J14137">
        <v>0</v>
      </c>
      <c r="K14137" t="s">
        <v>54916</v>
      </c>
    </row>
    <row r="14138" spans="1:11" x14ac:dyDescent="0.3">
      <c r="A14138" t="s">
        <v>54917</v>
      </c>
      <c r="B14138" t="s">
        <v>54918</v>
      </c>
      <c r="C14138" t="s">
        <v>27</v>
      </c>
      <c r="D14138" t="s">
        <v>54919</v>
      </c>
      <c r="E14138" t="s">
        <v>53101</v>
      </c>
      <c r="F14138" t="s">
        <v>12661</v>
      </c>
      <c r="G14138" t="s">
        <v>7351</v>
      </c>
      <c r="H14138">
        <v>0</v>
      </c>
      <c r="I14138">
        <v>0</v>
      </c>
      <c r="J14138">
        <v>0</v>
      </c>
      <c r="K14138" t="s">
        <v>54920</v>
      </c>
    </row>
    <row r="14139" spans="1:11" x14ac:dyDescent="0.3">
      <c r="A14139" t="s">
        <v>54921</v>
      </c>
      <c r="B14139" t="s">
        <v>54922</v>
      </c>
      <c r="C14139" t="s">
        <v>27</v>
      </c>
      <c r="D14139" t="s">
        <v>54923</v>
      </c>
      <c r="E14139" t="s">
        <v>53101</v>
      </c>
      <c r="F14139" t="s">
        <v>41</v>
      </c>
      <c r="G14139" t="s">
        <v>42</v>
      </c>
      <c r="H14139">
        <v>0</v>
      </c>
      <c r="I14139">
        <v>0</v>
      </c>
      <c r="J14139">
        <v>0</v>
      </c>
      <c r="K14139" t="s">
        <v>54924</v>
      </c>
    </row>
    <row r="14140" spans="1:11" x14ac:dyDescent="0.3">
      <c r="A14140" t="s">
        <v>54925</v>
      </c>
      <c r="B14140" t="s">
        <v>54926</v>
      </c>
      <c r="C14140" t="s">
        <v>20</v>
      </c>
      <c r="D14140" t="s">
        <v>54927</v>
      </c>
      <c r="E14140" t="s">
        <v>51965</v>
      </c>
      <c r="F14140" t="s">
        <v>16</v>
      </c>
      <c r="G14140" t="s">
        <v>8202</v>
      </c>
      <c r="H14140">
        <v>0</v>
      </c>
      <c r="I14140">
        <v>0</v>
      </c>
      <c r="J14140">
        <v>0</v>
      </c>
      <c r="K14140" t="s">
        <v>54928</v>
      </c>
    </row>
    <row r="14141" spans="1:11" x14ac:dyDescent="0.3">
      <c r="A14141" t="s">
        <v>54929</v>
      </c>
      <c r="B14141" t="s">
        <v>54930</v>
      </c>
      <c r="C14141" t="s">
        <v>20</v>
      </c>
      <c r="D14141" t="s">
        <v>54931</v>
      </c>
      <c r="E14141" t="s">
        <v>22</v>
      </c>
      <c r="F14141" t="s">
        <v>4174</v>
      </c>
      <c r="G14141" t="s">
        <v>42</v>
      </c>
      <c r="H14141">
        <v>0</v>
      </c>
      <c r="I14141">
        <v>0</v>
      </c>
      <c r="J14141">
        <v>0</v>
      </c>
      <c r="K14141" t="s">
        <v>54932</v>
      </c>
    </row>
    <row r="14142" spans="1:11" x14ac:dyDescent="0.3">
      <c r="A14142" t="s">
        <v>54933</v>
      </c>
      <c r="B14142" t="s">
        <v>54934</v>
      </c>
      <c r="C14142" t="s">
        <v>20</v>
      </c>
      <c r="D14142" t="s">
        <v>54935</v>
      </c>
      <c r="E14142" t="s">
        <v>51965</v>
      </c>
      <c r="F14142" t="s">
        <v>16</v>
      </c>
      <c r="G14142" t="s">
        <v>20217</v>
      </c>
      <c r="H14142">
        <v>0</v>
      </c>
      <c r="I14142">
        <v>0</v>
      </c>
      <c r="J14142">
        <v>0</v>
      </c>
      <c r="K14142" t="s">
        <v>54936</v>
      </c>
    </row>
    <row r="14143" spans="1:11" x14ac:dyDescent="0.3">
      <c r="A14143" t="s">
        <v>54937</v>
      </c>
      <c r="B14143" t="s">
        <v>54938</v>
      </c>
      <c r="C14143" t="s">
        <v>20</v>
      </c>
      <c r="D14143" t="s">
        <v>54939</v>
      </c>
      <c r="E14143" t="s">
        <v>51965</v>
      </c>
      <c r="F14143" t="s">
        <v>16</v>
      </c>
      <c r="G14143" t="s">
        <v>4183</v>
      </c>
      <c r="H14143">
        <v>0</v>
      </c>
      <c r="I14143">
        <v>0</v>
      </c>
      <c r="J14143">
        <v>0</v>
      </c>
      <c r="K14143" t="s">
        <v>54940</v>
      </c>
    </row>
    <row r="14144" spans="1:11" x14ac:dyDescent="0.3">
      <c r="A14144" t="s">
        <v>54941</v>
      </c>
      <c r="B14144" t="s">
        <v>54942</v>
      </c>
      <c r="C14144" t="s">
        <v>20</v>
      </c>
      <c r="D14144" t="s">
        <v>54943</v>
      </c>
      <c r="E14144" t="s">
        <v>51965</v>
      </c>
      <c r="F14144" t="s">
        <v>16</v>
      </c>
      <c r="G14144" t="s">
        <v>9663</v>
      </c>
      <c r="H14144">
        <v>0</v>
      </c>
      <c r="I14144">
        <v>0</v>
      </c>
      <c r="J14144">
        <v>0</v>
      </c>
      <c r="K14144" t="s">
        <v>54944</v>
      </c>
    </row>
    <row r="14145" spans="1:11" x14ac:dyDescent="0.3">
      <c r="A14145" t="s">
        <v>54945</v>
      </c>
      <c r="B14145" t="s">
        <v>54946</v>
      </c>
      <c r="C14145" t="s">
        <v>20</v>
      </c>
      <c r="D14145" t="s">
        <v>54947</v>
      </c>
      <c r="E14145" t="s">
        <v>51965</v>
      </c>
      <c r="F14145" t="s">
        <v>16</v>
      </c>
      <c r="G14145" t="s">
        <v>7708</v>
      </c>
      <c r="H14145">
        <v>0</v>
      </c>
      <c r="I14145">
        <v>0</v>
      </c>
      <c r="J14145">
        <v>0</v>
      </c>
      <c r="K14145" t="s">
        <v>54948</v>
      </c>
    </row>
    <row r="14146" spans="1:11" x14ac:dyDescent="0.3">
      <c r="A14146" t="s">
        <v>54949</v>
      </c>
      <c r="B14146" t="s">
        <v>54950</v>
      </c>
      <c r="C14146" t="s">
        <v>27</v>
      </c>
      <c r="D14146" t="s">
        <v>54951</v>
      </c>
      <c r="E14146" t="s">
        <v>53101</v>
      </c>
      <c r="F14146" t="s">
        <v>41</v>
      </c>
      <c r="G14146" t="s">
        <v>42</v>
      </c>
      <c r="H14146">
        <v>0</v>
      </c>
      <c r="I14146">
        <v>0</v>
      </c>
      <c r="J14146">
        <v>0</v>
      </c>
      <c r="K14146" t="s">
        <v>54952</v>
      </c>
    </row>
    <row r="14147" spans="1:11" x14ac:dyDescent="0.3">
      <c r="A14147" t="s">
        <v>54953</v>
      </c>
      <c r="B14147" t="s">
        <v>54954</v>
      </c>
      <c r="C14147" t="s">
        <v>27</v>
      </c>
      <c r="D14147" t="s">
        <v>54955</v>
      </c>
      <c r="E14147" t="s">
        <v>53101</v>
      </c>
      <c r="F14147" t="s">
        <v>13955</v>
      </c>
      <c r="G14147" t="s">
        <v>42</v>
      </c>
      <c r="H14147">
        <v>0</v>
      </c>
      <c r="I14147">
        <v>0</v>
      </c>
      <c r="J14147">
        <v>0</v>
      </c>
      <c r="K14147" t="s">
        <v>54956</v>
      </c>
    </row>
    <row r="14148" spans="1:11" x14ac:dyDescent="0.3">
      <c r="A14148" t="s">
        <v>54957</v>
      </c>
      <c r="B14148" t="s">
        <v>54958</v>
      </c>
      <c r="C14148" t="s">
        <v>558</v>
      </c>
      <c r="D14148" t="s">
        <v>54959</v>
      </c>
      <c r="E14148" t="s">
        <v>630</v>
      </c>
      <c r="F14148" t="s">
        <v>16</v>
      </c>
      <c r="G14148" t="s">
        <v>311</v>
      </c>
      <c r="H14148">
        <v>0</v>
      </c>
      <c r="I14148">
        <v>0</v>
      </c>
      <c r="J14148">
        <v>0</v>
      </c>
      <c r="K14148" t="s">
        <v>54960</v>
      </c>
    </row>
    <row r="14149" spans="1:11" x14ac:dyDescent="0.3">
      <c r="A14149" t="s">
        <v>54961</v>
      </c>
      <c r="B14149" t="s">
        <v>54962</v>
      </c>
      <c r="C14149" t="s">
        <v>20</v>
      </c>
      <c r="D14149" t="s">
        <v>54963</v>
      </c>
      <c r="E14149" t="s">
        <v>51965</v>
      </c>
      <c r="F14149" t="s">
        <v>16</v>
      </c>
      <c r="G14149" t="s">
        <v>269</v>
      </c>
      <c r="H14149">
        <v>0</v>
      </c>
      <c r="I14149">
        <v>0</v>
      </c>
      <c r="J14149">
        <v>0</v>
      </c>
      <c r="K14149" t="s">
        <v>54964</v>
      </c>
    </row>
    <row r="14150" spans="1:11" x14ac:dyDescent="0.3">
      <c r="A14150" t="s">
        <v>54965</v>
      </c>
      <c r="C14150" t="s">
        <v>20</v>
      </c>
      <c r="D14150" t="s">
        <v>54966</v>
      </c>
      <c r="E14150" t="s">
        <v>51965</v>
      </c>
      <c r="F14150" t="s">
        <v>16</v>
      </c>
      <c r="G14150" t="s">
        <v>42</v>
      </c>
      <c r="H14150">
        <v>0</v>
      </c>
      <c r="I14150">
        <v>0</v>
      </c>
      <c r="J14150">
        <v>0</v>
      </c>
      <c r="K14150" t="s">
        <v>54967</v>
      </c>
    </row>
    <row r="14151" spans="1:11" x14ac:dyDescent="0.3">
      <c r="A14151" t="s">
        <v>54968</v>
      </c>
      <c r="B14151" t="s">
        <v>54969</v>
      </c>
      <c r="C14151" t="s">
        <v>20</v>
      </c>
      <c r="D14151" t="s">
        <v>54970</v>
      </c>
      <c r="E14151" t="s">
        <v>51965</v>
      </c>
      <c r="F14151" t="s">
        <v>16</v>
      </c>
      <c r="G14151" t="s">
        <v>20948</v>
      </c>
      <c r="H14151">
        <v>0</v>
      </c>
      <c r="I14151">
        <v>0</v>
      </c>
      <c r="J14151">
        <v>0</v>
      </c>
      <c r="K14151" t="s">
        <v>54971</v>
      </c>
    </row>
    <row r="14152" spans="1:11" x14ac:dyDescent="0.3">
      <c r="A14152" t="s">
        <v>54972</v>
      </c>
      <c r="B14152" t="s">
        <v>54973</v>
      </c>
      <c r="C14152" t="s">
        <v>558</v>
      </c>
      <c r="D14152" t="s">
        <v>54974</v>
      </c>
      <c r="E14152" t="s">
        <v>32599</v>
      </c>
      <c r="F14152" t="s">
        <v>16</v>
      </c>
      <c r="G14152" t="s">
        <v>4960</v>
      </c>
      <c r="H14152">
        <v>0</v>
      </c>
      <c r="I14152">
        <v>0</v>
      </c>
      <c r="J14152">
        <v>0</v>
      </c>
      <c r="K14152" t="s">
        <v>54975</v>
      </c>
    </row>
    <row r="14153" spans="1:11" x14ac:dyDescent="0.3">
      <c r="A14153" t="s">
        <v>54976</v>
      </c>
      <c r="C14153" t="s">
        <v>27</v>
      </c>
      <c r="D14153" t="s">
        <v>54977</v>
      </c>
      <c r="E14153" t="s">
        <v>53101</v>
      </c>
      <c r="F14153" t="s">
        <v>1242</v>
      </c>
      <c r="G14153" t="s">
        <v>42</v>
      </c>
      <c r="H14153">
        <v>0</v>
      </c>
      <c r="I14153">
        <v>0</v>
      </c>
      <c r="J14153">
        <v>0</v>
      </c>
      <c r="K14153" t="s">
        <v>54978</v>
      </c>
    </row>
    <row r="14154" spans="1:11" x14ac:dyDescent="0.3">
      <c r="A14154" t="s">
        <v>54979</v>
      </c>
      <c r="B14154" t="s">
        <v>54980</v>
      </c>
      <c r="C14154" t="s">
        <v>558</v>
      </c>
      <c r="D14154" t="s">
        <v>54981</v>
      </c>
      <c r="E14154" t="s">
        <v>630</v>
      </c>
      <c r="F14154" t="s">
        <v>1135</v>
      </c>
      <c r="G14154" t="s">
        <v>42</v>
      </c>
      <c r="H14154">
        <v>0</v>
      </c>
      <c r="I14154">
        <v>0</v>
      </c>
      <c r="J14154">
        <v>0</v>
      </c>
      <c r="K14154" t="s">
        <v>54982</v>
      </c>
    </row>
    <row r="14155" spans="1:11" x14ac:dyDescent="0.3">
      <c r="A14155" t="s">
        <v>54983</v>
      </c>
      <c r="B14155" t="s">
        <v>54984</v>
      </c>
      <c r="C14155" t="s">
        <v>27</v>
      </c>
      <c r="D14155" t="s">
        <v>54985</v>
      </c>
      <c r="E14155" t="s">
        <v>53101</v>
      </c>
      <c r="F14155" t="s">
        <v>54986</v>
      </c>
      <c r="G14155" t="s">
        <v>42</v>
      </c>
      <c r="H14155">
        <v>0</v>
      </c>
      <c r="I14155">
        <v>0</v>
      </c>
      <c r="J14155">
        <v>0</v>
      </c>
      <c r="K14155" t="s">
        <v>54987</v>
      </c>
    </row>
    <row r="14156" spans="1:11" x14ac:dyDescent="0.3">
      <c r="A14156" t="s">
        <v>54988</v>
      </c>
      <c r="B14156" t="s">
        <v>54989</v>
      </c>
      <c r="C14156" t="s">
        <v>27</v>
      </c>
      <c r="D14156" t="s">
        <v>54990</v>
      </c>
      <c r="E14156" t="s">
        <v>53101</v>
      </c>
      <c r="F14156" t="s">
        <v>10964</v>
      </c>
      <c r="G14156" t="s">
        <v>42</v>
      </c>
      <c r="H14156">
        <v>0</v>
      </c>
      <c r="I14156">
        <v>0</v>
      </c>
      <c r="J14156">
        <v>0</v>
      </c>
      <c r="K14156" t="s">
        <v>54991</v>
      </c>
    </row>
    <row r="14157" spans="1:11" x14ac:dyDescent="0.3">
      <c r="A14157" t="s">
        <v>54992</v>
      </c>
      <c r="B14157" t="s">
        <v>54993</v>
      </c>
      <c r="C14157" t="s">
        <v>27</v>
      </c>
      <c r="D14157" t="s">
        <v>54994</v>
      </c>
      <c r="E14157" t="s">
        <v>53101</v>
      </c>
      <c r="F14157" t="s">
        <v>41</v>
      </c>
      <c r="G14157" t="s">
        <v>42</v>
      </c>
      <c r="H14157">
        <v>0</v>
      </c>
      <c r="I14157">
        <v>0</v>
      </c>
      <c r="J14157">
        <v>0</v>
      </c>
      <c r="K14157" t="s">
        <v>54995</v>
      </c>
    </row>
    <row r="14158" spans="1:11" x14ac:dyDescent="0.3">
      <c r="A14158" t="s">
        <v>54996</v>
      </c>
      <c r="B14158" t="s">
        <v>54997</v>
      </c>
      <c r="C14158" t="s">
        <v>466</v>
      </c>
      <c r="D14158" t="s">
        <v>54998</v>
      </c>
      <c r="E14158" t="s">
        <v>41948</v>
      </c>
      <c r="F14158" t="s">
        <v>16</v>
      </c>
      <c r="G14158" t="s">
        <v>10351</v>
      </c>
      <c r="H14158">
        <v>0</v>
      </c>
      <c r="I14158">
        <v>0</v>
      </c>
      <c r="J14158">
        <v>0</v>
      </c>
      <c r="K14158" t="s">
        <v>54999</v>
      </c>
    </row>
    <row r="14159" spans="1:11" x14ac:dyDescent="0.3">
      <c r="A14159" t="s">
        <v>55000</v>
      </c>
      <c r="B14159" t="s">
        <v>55001</v>
      </c>
      <c r="C14159" t="s">
        <v>466</v>
      </c>
      <c r="D14159" t="s">
        <v>55002</v>
      </c>
      <c r="E14159" t="s">
        <v>41948</v>
      </c>
      <c r="F14159" t="s">
        <v>16</v>
      </c>
      <c r="G14159" t="s">
        <v>2041</v>
      </c>
      <c r="H14159">
        <v>0</v>
      </c>
      <c r="I14159">
        <v>0</v>
      </c>
      <c r="J14159">
        <v>0</v>
      </c>
      <c r="K14159" t="s">
        <v>55003</v>
      </c>
    </row>
    <row r="14160" spans="1:11" x14ac:dyDescent="0.3">
      <c r="A14160" t="s">
        <v>55004</v>
      </c>
      <c r="B14160" t="s">
        <v>55005</v>
      </c>
      <c r="C14160" t="s">
        <v>466</v>
      </c>
      <c r="D14160" t="s">
        <v>55006</v>
      </c>
      <c r="E14160" t="s">
        <v>41948</v>
      </c>
      <c r="F14160" t="s">
        <v>16</v>
      </c>
      <c r="G14160" t="s">
        <v>5120</v>
      </c>
      <c r="H14160">
        <v>0</v>
      </c>
      <c r="I14160">
        <v>0</v>
      </c>
      <c r="J14160">
        <v>0</v>
      </c>
      <c r="K14160" t="s">
        <v>55007</v>
      </c>
    </row>
    <row r="14161" spans="1:11" x14ac:dyDescent="0.3">
      <c r="A14161" t="s">
        <v>55008</v>
      </c>
      <c r="B14161" t="s">
        <v>55009</v>
      </c>
      <c r="C14161" t="s">
        <v>27</v>
      </c>
      <c r="D14161" t="s">
        <v>55010</v>
      </c>
      <c r="E14161" t="s">
        <v>53101</v>
      </c>
      <c r="F14161" t="s">
        <v>41</v>
      </c>
      <c r="G14161" t="s">
        <v>42</v>
      </c>
      <c r="H14161">
        <v>0</v>
      </c>
      <c r="I14161">
        <v>0</v>
      </c>
      <c r="J14161">
        <v>0</v>
      </c>
      <c r="K14161" t="s">
        <v>55011</v>
      </c>
    </row>
    <row r="14162" spans="1:11" x14ac:dyDescent="0.3">
      <c r="A14162" t="s">
        <v>55012</v>
      </c>
      <c r="B14162" t="s">
        <v>42095</v>
      </c>
      <c r="C14162" t="s">
        <v>558</v>
      </c>
      <c r="D14162" t="s">
        <v>55013</v>
      </c>
      <c r="E14162" t="s">
        <v>895</v>
      </c>
      <c r="F14162" t="s">
        <v>16</v>
      </c>
      <c r="G14162" t="s">
        <v>4039</v>
      </c>
      <c r="H14162">
        <v>0</v>
      </c>
      <c r="I14162">
        <v>0</v>
      </c>
      <c r="J14162">
        <v>0</v>
      </c>
      <c r="K14162" t="s">
        <v>55014</v>
      </c>
    </row>
    <row r="14163" spans="1:11" x14ac:dyDescent="0.3">
      <c r="A14163" t="s">
        <v>55015</v>
      </c>
      <c r="B14163" t="s">
        <v>55016</v>
      </c>
      <c r="C14163" t="s">
        <v>558</v>
      </c>
      <c r="D14163" t="s">
        <v>55017</v>
      </c>
      <c r="E14163" t="s">
        <v>895</v>
      </c>
      <c r="F14163" t="s">
        <v>16</v>
      </c>
      <c r="G14163" t="s">
        <v>2189</v>
      </c>
      <c r="H14163">
        <v>0</v>
      </c>
      <c r="I14163">
        <v>0</v>
      </c>
      <c r="J14163">
        <v>0</v>
      </c>
      <c r="K14163" t="s">
        <v>55018</v>
      </c>
    </row>
    <row r="14164" spans="1:11" x14ac:dyDescent="0.3">
      <c r="A14164" t="s">
        <v>55019</v>
      </c>
      <c r="B14164" t="s">
        <v>55020</v>
      </c>
      <c r="C14164" t="s">
        <v>13</v>
      </c>
      <c r="D14164" t="s">
        <v>55021</v>
      </c>
      <c r="E14164" t="s">
        <v>50096</v>
      </c>
      <c r="F14164" t="s">
        <v>16</v>
      </c>
      <c r="G14164" t="s">
        <v>3301</v>
      </c>
      <c r="H14164">
        <v>0</v>
      </c>
      <c r="I14164">
        <v>0</v>
      </c>
      <c r="J14164">
        <v>0</v>
      </c>
      <c r="K14164" t="s">
        <v>55022</v>
      </c>
    </row>
    <row r="14165" spans="1:11" x14ac:dyDescent="0.3">
      <c r="A14165" t="s">
        <v>55023</v>
      </c>
      <c r="B14165" t="s">
        <v>55024</v>
      </c>
      <c r="C14165" t="s">
        <v>558</v>
      </c>
      <c r="D14165" t="s">
        <v>55025</v>
      </c>
      <c r="E14165" t="s">
        <v>895</v>
      </c>
      <c r="F14165" t="s">
        <v>150</v>
      </c>
      <c r="G14165" t="s">
        <v>1124</v>
      </c>
      <c r="H14165">
        <v>0</v>
      </c>
      <c r="I14165">
        <v>0</v>
      </c>
      <c r="J14165">
        <v>0</v>
      </c>
      <c r="K14165" t="s">
        <v>55026</v>
      </c>
    </row>
    <row r="14166" spans="1:11" x14ac:dyDescent="0.3">
      <c r="A14166" t="s">
        <v>55027</v>
      </c>
      <c r="B14166" t="s">
        <v>55028</v>
      </c>
      <c r="C14166" t="s">
        <v>13</v>
      </c>
      <c r="D14166" t="s">
        <v>55029</v>
      </c>
      <c r="E14166" t="s">
        <v>50096</v>
      </c>
      <c r="F14166" t="s">
        <v>16</v>
      </c>
      <c r="G14166" t="s">
        <v>8986</v>
      </c>
      <c r="H14166">
        <v>0</v>
      </c>
      <c r="I14166">
        <v>0</v>
      </c>
      <c r="J14166">
        <v>0</v>
      </c>
      <c r="K14166" t="s">
        <v>55030</v>
      </c>
    </row>
    <row r="14167" spans="1:11" x14ac:dyDescent="0.3">
      <c r="A14167" t="s">
        <v>55031</v>
      </c>
      <c r="B14167" t="s">
        <v>55032</v>
      </c>
      <c r="C14167" t="s">
        <v>558</v>
      </c>
      <c r="D14167" t="s">
        <v>55033</v>
      </c>
      <c r="E14167" t="s">
        <v>895</v>
      </c>
      <c r="F14167" t="s">
        <v>16</v>
      </c>
      <c r="G14167" t="s">
        <v>12752</v>
      </c>
      <c r="H14167">
        <v>0</v>
      </c>
      <c r="I14167">
        <v>0</v>
      </c>
      <c r="J14167">
        <v>0</v>
      </c>
      <c r="K14167" t="s">
        <v>55034</v>
      </c>
    </row>
    <row r="14168" spans="1:11" x14ac:dyDescent="0.3">
      <c r="A14168" t="s">
        <v>55035</v>
      </c>
      <c r="B14168" t="s">
        <v>55036</v>
      </c>
      <c r="C14168" t="s">
        <v>20</v>
      </c>
      <c r="D14168" t="s">
        <v>55037</v>
      </c>
      <c r="E14168" t="s">
        <v>51965</v>
      </c>
      <c r="F14168" t="s">
        <v>16</v>
      </c>
      <c r="G14168" t="s">
        <v>14836</v>
      </c>
      <c r="H14168">
        <v>0</v>
      </c>
      <c r="I14168">
        <v>0</v>
      </c>
      <c r="J14168">
        <v>0</v>
      </c>
      <c r="K14168" t="s">
        <v>55038</v>
      </c>
    </row>
    <row r="14169" spans="1:11" x14ac:dyDescent="0.3">
      <c r="A14169" t="s">
        <v>55039</v>
      </c>
      <c r="B14169" t="s">
        <v>55040</v>
      </c>
      <c r="C14169" t="s">
        <v>1159</v>
      </c>
      <c r="D14169" t="s">
        <v>55041</v>
      </c>
      <c r="E14169" t="s">
        <v>1161</v>
      </c>
      <c r="F14169" t="s">
        <v>4985</v>
      </c>
      <c r="G14169" t="s">
        <v>42</v>
      </c>
      <c r="H14169">
        <v>0</v>
      </c>
      <c r="I14169">
        <v>0</v>
      </c>
      <c r="J14169">
        <v>0</v>
      </c>
      <c r="K14169" t="s">
        <v>55042</v>
      </c>
    </row>
    <row r="14170" spans="1:11" x14ac:dyDescent="0.3">
      <c r="A14170" t="s">
        <v>55043</v>
      </c>
      <c r="B14170" t="s">
        <v>55044</v>
      </c>
      <c r="C14170" t="s">
        <v>1159</v>
      </c>
      <c r="D14170" t="s">
        <v>55045</v>
      </c>
      <c r="E14170" t="s">
        <v>1161</v>
      </c>
      <c r="F14170" t="s">
        <v>2652</v>
      </c>
      <c r="G14170" t="s">
        <v>42</v>
      </c>
      <c r="H14170">
        <v>0</v>
      </c>
      <c r="I14170">
        <v>0</v>
      </c>
      <c r="J14170">
        <v>0</v>
      </c>
      <c r="K14170" t="s">
        <v>55046</v>
      </c>
    </row>
    <row r="14171" spans="1:11" x14ac:dyDescent="0.3">
      <c r="A14171" t="s">
        <v>55047</v>
      </c>
      <c r="B14171" t="s">
        <v>55048</v>
      </c>
      <c r="C14171" t="s">
        <v>466</v>
      </c>
      <c r="D14171" t="s">
        <v>55049</v>
      </c>
      <c r="E14171" t="s">
        <v>41948</v>
      </c>
      <c r="F14171" t="s">
        <v>16</v>
      </c>
      <c r="G14171" t="s">
        <v>5462</v>
      </c>
      <c r="H14171">
        <v>0</v>
      </c>
      <c r="I14171">
        <v>0</v>
      </c>
      <c r="J14171">
        <v>0</v>
      </c>
      <c r="K14171" t="s">
        <v>55050</v>
      </c>
    </row>
    <row r="14172" spans="1:11" x14ac:dyDescent="0.3">
      <c r="A14172" t="s">
        <v>55051</v>
      </c>
      <c r="B14172" t="s">
        <v>55052</v>
      </c>
      <c r="C14172" t="s">
        <v>1159</v>
      </c>
      <c r="D14172" t="s">
        <v>55053</v>
      </c>
      <c r="E14172" t="s">
        <v>1161</v>
      </c>
      <c r="F14172" t="s">
        <v>11931</v>
      </c>
      <c r="G14172" t="s">
        <v>42</v>
      </c>
      <c r="H14172">
        <v>0</v>
      </c>
      <c r="I14172">
        <v>0</v>
      </c>
      <c r="J14172">
        <v>0</v>
      </c>
      <c r="K14172" t="s">
        <v>55054</v>
      </c>
    </row>
    <row r="14173" spans="1:11" x14ac:dyDescent="0.3">
      <c r="A14173" t="s">
        <v>55055</v>
      </c>
      <c r="B14173" t="s">
        <v>55056</v>
      </c>
      <c r="C14173" t="s">
        <v>466</v>
      </c>
      <c r="D14173" t="s">
        <v>55057</v>
      </c>
      <c r="E14173" t="s">
        <v>41948</v>
      </c>
      <c r="F14173" t="s">
        <v>16</v>
      </c>
      <c r="G14173" t="s">
        <v>3356</v>
      </c>
      <c r="H14173">
        <v>0</v>
      </c>
      <c r="I14173">
        <v>0</v>
      </c>
      <c r="J14173">
        <v>0</v>
      </c>
      <c r="K14173" t="s">
        <v>55058</v>
      </c>
    </row>
    <row r="14174" spans="1:11" x14ac:dyDescent="0.3">
      <c r="A14174" t="s">
        <v>55059</v>
      </c>
      <c r="B14174" t="s">
        <v>55060</v>
      </c>
      <c r="C14174" t="s">
        <v>20</v>
      </c>
      <c r="D14174" t="s">
        <v>55061</v>
      </c>
      <c r="E14174" t="s">
        <v>51965</v>
      </c>
      <c r="F14174" t="s">
        <v>12188</v>
      </c>
      <c r="G14174" t="s">
        <v>42</v>
      </c>
      <c r="H14174">
        <v>0</v>
      </c>
      <c r="I14174">
        <v>0</v>
      </c>
      <c r="J14174">
        <v>0</v>
      </c>
      <c r="K14174" t="s">
        <v>55062</v>
      </c>
    </row>
    <row r="14175" spans="1:11" x14ac:dyDescent="0.3">
      <c r="A14175" t="s">
        <v>55063</v>
      </c>
      <c r="C14175" t="s">
        <v>13</v>
      </c>
      <c r="D14175" t="s">
        <v>55064</v>
      </c>
      <c r="E14175" t="s">
        <v>50096</v>
      </c>
      <c r="F14175" t="s">
        <v>16</v>
      </c>
      <c r="G14175" t="s">
        <v>17975</v>
      </c>
      <c r="H14175">
        <v>0</v>
      </c>
      <c r="I14175">
        <v>0</v>
      </c>
      <c r="J14175">
        <v>0</v>
      </c>
      <c r="K14175" t="s">
        <v>55065</v>
      </c>
    </row>
    <row r="14176" spans="1:11" x14ac:dyDescent="0.3">
      <c r="A14176" t="s">
        <v>55066</v>
      </c>
      <c r="B14176" t="s">
        <v>55067</v>
      </c>
      <c r="C14176" t="s">
        <v>558</v>
      </c>
      <c r="D14176" t="s">
        <v>55068</v>
      </c>
      <c r="E14176" t="s">
        <v>1692</v>
      </c>
      <c r="F14176" t="s">
        <v>4100</v>
      </c>
      <c r="G14176" t="s">
        <v>13712</v>
      </c>
      <c r="H14176">
        <v>0</v>
      </c>
      <c r="I14176">
        <v>0</v>
      </c>
      <c r="J14176">
        <v>0</v>
      </c>
      <c r="K14176" t="s">
        <v>55069</v>
      </c>
    </row>
    <row r="14177" spans="1:11" x14ac:dyDescent="0.3">
      <c r="A14177" t="s">
        <v>55070</v>
      </c>
      <c r="B14177" t="s">
        <v>55071</v>
      </c>
      <c r="C14177" t="s">
        <v>558</v>
      </c>
      <c r="D14177" t="s">
        <v>55072</v>
      </c>
      <c r="E14177" t="s">
        <v>19698</v>
      </c>
      <c r="F14177" t="s">
        <v>7799</v>
      </c>
      <c r="G14177" t="s">
        <v>38376</v>
      </c>
      <c r="H14177">
        <v>0</v>
      </c>
      <c r="I14177">
        <v>0</v>
      </c>
      <c r="J14177">
        <v>0</v>
      </c>
      <c r="K14177" t="s">
        <v>55073</v>
      </c>
    </row>
    <row r="14178" spans="1:11" x14ac:dyDescent="0.3">
      <c r="A14178" t="s">
        <v>55074</v>
      </c>
      <c r="B14178" t="s">
        <v>55075</v>
      </c>
      <c r="C14178" t="s">
        <v>558</v>
      </c>
      <c r="D14178" t="s">
        <v>55076</v>
      </c>
      <c r="E14178" t="s">
        <v>19698</v>
      </c>
      <c r="F14178" t="s">
        <v>16</v>
      </c>
      <c r="G14178" t="s">
        <v>16810</v>
      </c>
      <c r="H14178">
        <v>0</v>
      </c>
      <c r="I14178">
        <v>0</v>
      </c>
      <c r="J14178">
        <v>0</v>
      </c>
      <c r="K14178" t="s">
        <v>55077</v>
      </c>
    </row>
    <row r="14179" spans="1:11" x14ac:dyDescent="0.3">
      <c r="A14179" t="s">
        <v>55078</v>
      </c>
      <c r="B14179" t="s">
        <v>55079</v>
      </c>
      <c r="C14179" t="s">
        <v>558</v>
      </c>
      <c r="D14179" t="s">
        <v>55080</v>
      </c>
      <c r="E14179" t="s">
        <v>19698</v>
      </c>
      <c r="F14179" t="s">
        <v>16</v>
      </c>
      <c r="G14179" t="s">
        <v>21989</v>
      </c>
      <c r="H14179">
        <v>0</v>
      </c>
      <c r="I14179">
        <v>0</v>
      </c>
      <c r="J14179">
        <v>0</v>
      </c>
      <c r="K14179" t="s">
        <v>55081</v>
      </c>
    </row>
    <row r="14180" spans="1:11" x14ac:dyDescent="0.3">
      <c r="A14180" t="s">
        <v>55082</v>
      </c>
      <c r="B14180" t="s">
        <v>55083</v>
      </c>
      <c r="C14180" t="s">
        <v>558</v>
      </c>
      <c r="D14180" t="s">
        <v>55084</v>
      </c>
      <c r="E14180" t="s">
        <v>1122</v>
      </c>
      <c r="F14180" t="s">
        <v>21100</v>
      </c>
      <c r="G14180" t="s">
        <v>42</v>
      </c>
      <c r="H14180">
        <v>0</v>
      </c>
      <c r="I14180">
        <v>0</v>
      </c>
      <c r="J14180">
        <v>0</v>
      </c>
      <c r="K14180" t="s">
        <v>55085</v>
      </c>
    </row>
    <row r="14181" spans="1:11" x14ac:dyDescent="0.3">
      <c r="A14181" t="s">
        <v>55086</v>
      </c>
      <c r="B14181" t="s">
        <v>55087</v>
      </c>
      <c r="C14181" t="s">
        <v>13</v>
      </c>
      <c r="D14181" t="s">
        <v>55088</v>
      </c>
      <c r="E14181" t="s">
        <v>50096</v>
      </c>
      <c r="F14181" t="s">
        <v>16381</v>
      </c>
      <c r="G14181" t="s">
        <v>42</v>
      </c>
      <c r="H14181">
        <v>0</v>
      </c>
      <c r="I14181">
        <v>0</v>
      </c>
      <c r="J14181">
        <v>0</v>
      </c>
      <c r="K14181" t="s">
        <v>55089</v>
      </c>
    </row>
    <row r="14182" spans="1:11" x14ac:dyDescent="0.3">
      <c r="A14182" t="s">
        <v>55090</v>
      </c>
      <c r="B14182" t="s">
        <v>55091</v>
      </c>
      <c r="C14182" t="s">
        <v>20</v>
      </c>
      <c r="D14182" t="s">
        <v>55092</v>
      </c>
      <c r="E14182" t="s">
        <v>51965</v>
      </c>
      <c r="F14182" t="s">
        <v>16</v>
      </c>
      <c r="G14182" t="s">
        <v>27136</v>
      </c>
      <c r="H14182">
        <v>0</v>
      </c>
      <c r="I14182">
        <v>0</v>
      </c>
      <c r="J14182">
        <v>0</v>
      </c>
      <c r="K14182" t="s">
        <v>55093</v>
      </c>
    </row>
    <row r="14183" spans="1:11" x14ac:dyDescent="0.3">
      <c r="A14183" t="s">
        <v>55094</v>
      </c>
      <c r="B14183" t="s">
        <v>55095</v>
      </c>
      <c r="C14183" t="s">
        <v>27</v>
      </c>
      <c r="D14183" t="e">
        <f>입경 가적 곡선</f>
        <v>#NAME?</v>
      </c>
      <c r="E14183" t="s">
        <v>53101</v>
      </c>
      <c r="F14183" t="s">
        <v>16</v>
      </c>
      <c r="G14183" t="s">
        <v>126</v>
      </c>
      <c r="H14183">
        <v>0</v>
      </c>
      <c r="I14183">
        <v>0</v>
      </c>
      <c r="J14183">
        <v>0</v>
      </c>
      <c r="K14183" t="s">
        <v>55096</v>
      </c>
    </row>
    <row r="14184" spans="1:11" x14ac:dyDescent="0.3">
      <c r="A14184" t="s">
        <v>55097</v>
      </c>
      <c r="B14184" t="s">
        <v>55098</v>
      </c>
      <c r="C14184" t="s">
        <v>558</v>
      </c>
      <c r="D14184" t="s">
        <v>55099</v>
      </c>
      <c r="E14184" t="s">
        <v>1462</v>
      </c>
      <c r="F14184" t="s">
        <v>16</v>
      </c>
      <c r="G14184" t="s">
        <v>14836</v>
      </c>
      <c r="H14184">
        <v>0</v>
      </c>
      <c r="I14184">
        <v>0</v>
      </c>
      <c r="J14184">
        <v>0</v>
      </c>
      <c r="K14184" t="s">
        <v>55100</v>
      </c>
    </row>
    <row r="14185" spans="1:11" x14ac:dyDescent="0.3">
      <c r="A14185" t="s">
        <v>55101</v>
      </c>
      <c r="B14185" t="s">
        <v>55102</v>
      </c>
      <c r="C14185" t="s">
        <v>558</v>
      </c>
      <c r="D14185" t="s">
        <v>55103</v>
      </c>
      <c r="E14185" t="s">
        <v>981</v>
      </c>
      <c r="F14185" t="s">
        <v>16</v>
      </c>
      <c r="G14185" t="s">
        <v>14272</v>
      </c>
      <c r="H14185">
        <v>0</v>
      </c>
      <c r="I14185">
        <v>0</v>
      </c>
      <c r="J14185">
        <v>0</v>
      </c>
      <c r="K14185" t="s">
        <v>55104</v>
      </c>
    </row>
    <row r="14186" spans="1:11" x14ac:dyDescent="0.3">
      <c r="A14186" t="s">
        <v>55105</v>
      </c>
      <c r="C14186" t="s">
        <v>558</v>
      </c>
      <c r="D14186" t="s">
        <v>55106</v>
      </c>
      <c r="E14186" t="s">
        <v>1122</v>
      </c>
      <c r="F14186" t="s">
        <v>1674</v>
      </c>
      <c r="G14186" t="s">
        <v>42</v>
      </c>
      <c r="H14186">
        <v>0</v>
      </c>
      <c r="I14186">
        <v>0</v>
      </c>
      <c r="J14186">
        <v>0</v>
      </c>
      <c r="K14186" t="s">
        <v>55107</v>
      </c>
    </row>
    <row r="14187" spans="1:11" x14ac:dyDescent="0.3">
      <c r="A14187" t="s">
        <v>55108</v>
      </c>
      <c r="B14187" t="s">
        <v>55109</v>
      </c>
      <c r="C14187" t="s">
        <v>558</v>
      </c>
      <c r="D14187" t="s">
        <v>55110</v>
      </c>
      <c r="E14187" t="s">
        <v>1122</v>
      </c>
      <c r="F14187" t="s">
        <v>8320</v>
      </c>
      <c r="G14187" t="s">
        <v>42</v>
      </c>
      <c r="H14187">
        <v>0</v>
      </c>
      <c r="I14187">
        <v>0</v>
      </c>
      <c r="J14187">
        <v>0</v>
      </c>
      <c r="K14187" t="s">
        <v>55111</v>
      </c>
    </row>
    <row r="14188" spans="1:11" x14ac:dyDescent="0.3">
      <c r="A14188" t="s">
        <v>55112</v>
      </c>
      <c r="B14188" t="s">
        <v>55113</v>
      </c>
      <c r="C14188" t="s">
        <v>558</v>
      </c>
      <c r="D14188" t="s">
        <v>55114</v>
      </c>
      <c r="E14188" t="s">
        <v>1122</v>
      </c>
      <c r="F14188" t="s">
        <v>7030</v>
      </c>
      <c r="G14188" t="s">
        <v>42</v>
      </c>
      <c r="H14188">
        <v>0</v>
      </c>
      <c r="I14188">
        <v>0</v>
      </c>
      <c r="J14188">
        <v>0</v>
      </c>
      <c r="K14188" t="s">
        <v>55115</v>
      </c>
    </row>
    <row r="14189" spans="1:11" x14ac:dyDescent="0.3">
      <c r="A14189" t="s">
        <v>55116</v>
      </c>
      <c r="B14189" t="s">
        <v>55117</v>
      </c>
      <c r="C14189" t="s">
        <v>558</v>
      </c>
      <c r="D14189" t="s">
        <v>55118</v>
      </c>
      <c r="E14189" t="s">
        <v>19698</v>
      </c>
      <c r="F14189" t="s">
        <v>369</v>
      </c>
      <c r="G14189" t="s">
        <v>42</v>
      </c>
      <c r="H14189">
        <v>0</v>
      </c>
      <c r="I14189">
        <v>0</v>
      </c>
      <c r="J14189">
        <v>0</v>
      </c>
      <c r="K14189" t="s">
        <v>55119</v>
      </c>
    </row>
    <row r="14190" spans="1:11" x14ac:dyDescent="0.3">
      <c r="A14190" t="s">
        <v>55120</v>
      </c>
      <c r="B14190" t="s">
        <v>55121</v>
      </c>
      <c r="C14190" t="s">
        <v>558</v>
      </c>
      <c r="D14190" t="s">
        <v>55122</v>
      </c>
      <c r="E14190" t="s">
        <v>19698</v>
      </c>
      <c r="F14190" t="s">
        <v>6496</v>
      </c>
      <c r="G14190" t="s">
        <v>42</v>
      </c>
      <c r="H14190">
        <v>0</v>
      </c>
      <c r="I14190">
        <v>0</v>
      </c>
      <c r="J14190">
        <v>0</v>
      </c>
      <c r="K14190" t="s">
        <v>55123</v>
      </c>
    </row>
    <row r="14191" spans="1:11" x14ac:dyDescent="0.3">
      <c r="A14191" t="s">
        <v>55124</v>
      </c>
      <c r="B14191" t="s">
        <v>55125</v>
      </c>
      <c r="C14191" t="s">
        <v>558</v>
      </c>
      <c r="D14191" t="s">
        <v>55126</v>
      </c>
      <c r="E14191" t="s">
        <v>1122</v>
      </c>
      <c r="F14191" t="s">
        <v>1590</v>
      </c>
      <c r="G14191" t="s">
        <v>42</v>
      </c>
      <c r="H14191">
        <v>0</v>
      </c>
      <c r="I14191">
        <v>0</v>
      </c>
      <c r="J14191">
        <v>0</v>
      </c>
      <c r="K14191" t="s">
        <v>55127</v>
      </c>
    </row>
    <row r="14192" spans="1:11" x14ac:dyDescent="0.3">
      <c r="A14192" t="s">
        <v>55128</v>
      </c>
      <c r="B14192" t="s">
        <v>55129</v>
      </c>
      <c r="C14192" t="s">
        <v>13</v>
      </c>
      <c r="D14192" t="s">
        <v>55130</v>
      </c>
      <c r="E14192" t="s">
        <v>50096</v>
      </c>
      <c r="F14192" t="s">
        <v>16</v>
      </c>
      <c r="G14192" t="s">
        <v>787</v>
      </c>
      <c r="H14192">
        <v>0</v>
      </c>
      <c r="I14192">
        <v>0</v>
      </c>
      <c r="J14192">
        <v>0</v>
      </c>
      <c r="K14192" t="s">
        <v>55131</v>
      </c>
    </row>
    <row r="14193" spans="1:11" x14ac:dyDescent="0.3">
      <c r="A14193" t="s">
        <v>55132</v>
      </c>
      <c r="C14193" t="s">
        <v>558</v>
      </c>
      <c r="D14193" t="s">
        <v>55133</v>
      </c>
      <c r="E14193" t="s">
        <v>1692</v>
      </c>
      <c r="F14193" t="s">
        <v>16</v>
      </c>
      <c r="G14193" t="s">
        <v>1439</v>
      </c>
      <c r="H14193">
        <v>0</v>
      </c>
      <c r="I14193">
        <v>0</v>
      </c>
      <c r="J14193">
        <v>0</v>
      </c>
      <c r="K14193" t="s">
        <v>55134</v>
      </c>
    </row>
    <row r="14194" spans="1:11" x14ac:dyDescent="0.3">
      <c r="A14194" t="s">
        <v>55135</v>
      </c>
      <c r="B14194" t="s">
        <v>55136</v>
      </c>
      <c r="C14194" t="s">
        <v>558</v>
      </c>
      <c r="D14194" t="s">
        <v>55137</v>
      </c>
      <c r="E14194" t="s">
        <v>28510</v>
      </c>
      <c r="F14194" t="s">
        <v>16</v>
      </c>
      <c r="G14194" t="s">
        <v>777</v>
      </c>
      <c r="H14194">
        <v>0</v>
      </c>
      <c r="I14194">
        <v>0</v>
      </c>
      <c r="J14194">
        <v>0</v>
      </c>
      <c r="K14194" t="s">
        <v>55138</v>
      </c>
    </row>
    <row r="14195" spans="1:11" x14ac:dyDescent="0.3">
      <c r="A14195" t="s">
        <v>55139</v>
      </c>
      <c r="B14195" t="s">
        <v>55140</v>
      </c>
      <c r="C14195" t="s">
        <v>558</v>
      </c>
      <c r="D14195" t="s">
        <v>55141</v>
      </c>
      <c r="E14195" t="s">
        <v>895</v>
      </c>
      <c r="F14195" t="s">
        <v>16</v>
      </c>
      <c r="G14195" t="s">
        <v>19585</v>
      </c>
      <c r="H14195">
        <v>0</v>
      </c>
      <c r="I14195">
        <v>0</v>
      </c>
      <c r="J14195">
        <v>0</v>
      </c>
      <c r="K14195" t="s">
        <v>55142</v>
      </c>
    </row>
    <row r="14196" spans="1:11" x14ac:dyDescent="0.3">
      <c r="A14196" t="s">
        <v>55143</v>
      </c>
      <c r="B14196" t="s">
        <v>55144</v>
      </c>
      <c r="C14196" t="s">
        <v>20</v>
      </c>
      <c r="D14196" t="s">
        <v>55145</v>
      </c>
      <c r="E14196" t="s">
        <v>51965</v>
      </c>
      <c r="F14196" t="s">
        <v>2919</v>
      </c>
      <c r="G14196" t="s">
        <v>42</v>
      </c>
      <c r="H14196">
        <v>0</v>
      </c>
      <c r="I14196">
        <v>0</v>
      </c>
      <c r="J14196">
        <v>0</v>
      </c>
      <c r="K14196" t="s">
        <v>55146</v>
      </c>
    </row>
    <row r="14197" spans="1:11" x14ac:dyDescent="0.3">
      <c r="A14197" t="s">
        <v>55147</v>
      </c>
      <c r="B14197" t="s">
        <v>55148</v>
      </c>
      <c r="C14197" t="s">
        <v>20</v>
      </c>
      <c r="D14197" t="s">
        <v>55149</v>
      </c>
      <c r="E14197" t="s">
        <v>51965</v>
      </c>
      <c r="F14197" t="s">
        <v>1751</v>
      </c>
      <c r="G14197" t="s">
        <v>2093</v>
      </c>
      <c r="H14197">
        <v>0</v>
      </c>
      <c r="I14197">
        <v>0</v>
      </c>
      <c r="J14197">
        <v>0</v>
      </c>
      <c r="K14197" t="s">
        <v>55150</v>
      </c>
    </row>
    <row r="14198" spans="1:11" x14ac:dyDescent="0.3">
      <c r="A14198" t="s">
        <v>55151</v>
      </c>
      <c r="B14198" t="s">
        <v>55152</v>
      </c>
      <c r="C14198" t="s">
        <v>558</v>
      </c>
      <c r="D14198" t="s">
        <v>55153</v>
      </c>
      <c r="E14198" t="s">
        <v>895</v>
      </c>
      <c r="F14198" t="s">
        <v>16</v>
      </c>
      <c r="G14198" t="s">
        <v>17565</v>
      </c>
      <c r="H14198">
        <v>0</v>
      </c>
      <c r="I14198">
        <v>0</v>
      </c>
      <c r="J14198">
        <v>0</v>
      </c>
      <c r="K14198" t="s">
        <v>55154</v>
      </c>
    </row>
    <row r="14199" spans="1:11" x14ac:dyDescent="0.3">
      <c r="A14199" t="s">
        <v>55155</v>
      </c>
      <c r="B14199" t="s">
        <v>55156</v>
      </c>
      <c r="C14199" t="s">
        <v>13</v>
      </c>
      <c r="D14199" t="s">
        <v>55157</v>
      </c>
      <c r="E14199" t="s">
        <v>50096</v>
      </c>
      <c r="F14199" t="s">
        <v>16</v>
      </c>
      <c r="G14199" t="s">
        <v>8458</v>
      </c>
      <c r="H14199">
        <v>0</v>
      </c>
      <c r="I14199">
        <v>0</v>
      </c>
      <c r="J14199">
        <v>0</v>
      </c>
      <c r="K14199" t="s">
        <v>55158</v>
      </c>
    </row>
    <row r="14200" spans="1:11" x14ac:dyDescent="0.3">
      <c r="A14200" t="s">
        <v>55159</v>
      </c>
      <c r="B14200" t="s">
        <v>55160</v>
      </c>
      <c r="C14200" t="s">
        <v>558</v>
      </c>
      <c r="D14200" t="s">
        <v>55161</v>
      </c>
      <c r="E14200" t="s">
        <v>1692</v>
      </c>
      <c r="F14200" t="s">
        <v>16</v>
      </c>
      <c r="G14200" t="s">
        <v>3168</v>
      </c>
      <c r="H14200">
        <v>0</v>
      </c>
      <c r="I14200">
        <v>0</v>
      </c>
      <c r="J14200">
        <v>0</v>
      </c>
      <c r="K14200" t="s">
        <v>55162</v>
      </c>
    </row>
    <row r="14201" spans="1:11" x14ac:dyDescent="0.3">
      <c r="A14201" t="s">
        <v>55163</v>
      </c>
      <c r="B14201" t="s">
        <v>55164</v>
      </c>
      <c r="C14201" t="s">
        <v>558</v>
      </c>
      <c r="D14201" t="s">
        <v>55165</v>
      </c>
      <c r="E14201" t="s">
        <v>895</v>
      </c>
      <c r="F14201" t="s">
        <v>16</v>
      </c>
      <c r="G14201" t="s">
        <v>17908</v>
      </c>
      <c r="H14201">
        <v>0</v>
      </c>
      <c r="I14201">
        <v>0</v>
      </c>
      <c r="J14201">
        <v>0</v>
      </c>
      <c r="K14201" t="s">
        <v>55166</v>
      </c>
    </row>
    <row r="14202" spans="1:11" x14ac:dyDescent="0.3">
      <c r="A14202" t="s">
        <v>55167</v>
      </c>
      <c r="C14202" t="s">
        <v>13</v>
      </c>
      <c r="D14202" t="e">
        <f>입자상의 물질.</f>
        <v>#NAME?</v>
      </c>
      <c r="E14202" t="s">
        <v>50096</v>
      </c>
      <c r="F14202" t="s">
        <v>16</v>
      </c>
      <c r="G14202" t="s">
        <v>3221</v>
      </c>
      <c r="H14202">
        <v>0</v>
      </c>
      <c r="I14202">
        <v>0</v>
      </c>
      <c r="J14202">
        <v>0</v>
      </c>
      <c r="K14202" t="s">
        <v>55168</v>
      </c>
    </row>
    <row r="14203" spans="1:11" x14ac:dyDescent="0.3">
      <c r="A14203" t="s">
        <v>55169</v>
      </c>
      <c r="C14203" t="s">
        <v>20</v>
      </c>
      <c r="D14203" t="s">
        <v>55170</v>
      </c>
      <c r="E14203" t="s">
        <v>51965</v>
      </c>
      <c r="F14203" t="s">
        <v>16</v>
      </c>
      <c r="G14203" t="s">
        <v>17844</v>
      </c>
      <c r="H14203">
        <v>0</v>
      </c>
      <c r="I14203">
        <v>0</v>
      </c>
      <c r="J14203">
        <v>0</v>
      </c>
      <c r="K14203" t="s">
        <v>55171</v>
      </c>
    </row>
    <row r="14204" spans="1:11" x14ac:dyDescent="0.3">
      <c r="A14204" t="s">
        <v>55172</v>
      </c>
      <c r="B14204" t="s">
        <v>55173</v>
      </c>
      <c r="C14204" t="s">
        <v>20</v>
      </c>
      <c r="D14204" t="s">
        <v>55174</v>
      </c>
      <c r="E14204" t="s">
        <v>51965</v>
      </c>
      <c r="F14204" t="s">
        <v>1947</v>
      </c>
      <c r="G14204" t="s">
        <v>42</v>
      </c>
      <c r="H14204">
        <v>0</v>
      </c>
      <c r="I14204">
        <v>0</v>
      </c>
      <c r="J14204">
        <v>0</v>
      </c>
      <c r="K14204" t="s">
        <v>55175</v>
      </c>
    </row>
    <row r="14205" spans="1:11" x14ac:dyDescent="0.3">
      <c r="A14205" t="s">
        <v>55176</v>
      </c>
      <c r="B14205" t="s">
        <v>55177</v>
      </c>
      <c r="C14205" t="s">
        <v>13</v>
      </c>
      <c r="D14205" t="s">
        <v>55178</v>
      </c>
      <c r="E14205" t="s">
        <v>50096</v>
      </c>
      <c r="F14205" t="s">
        <v>16</v>
      </c>
      <c r="G14205" t="s">
        <v>5097</v>
      </c>
      <c r="H14205">
        <v>0</v>
      </c>
      <c r="I14205">
        <v>0</v>
      </c>
      <c r="J14205">
        <v>0</v>
      </c>
      <c r="K14205" t="s">
        <v>55179</v>
      </c>
    </row>
    <row r="14206" spans="1:11" x14ac:dyDescent="0.3">
      <c r="A14206" t="s">
        <v>55180</v>
      </c>
      <c r="B14206" t="s">
        <v>55181</v>
      </c>
      <c r="C14206" t="s">
        <v>558</v>
      </c>
      <c r="D14206" t="s">
        <v>55182</v>
      </c>
      <c r="E14206" t="s">
        <v>1692</v>
      </c>
      <c r="F14206" t="s">
        <v>17734</v>
      </c>
      <c r="G14206" t="s">
        <v>25210</v>
      </c>
      <c r="H14206">
        <v>0</v>
      </c>
      <c r="I14206">
        <v>0</v>
      </c>
      <c r="J14206">
        <v>0</v>
      </c>
      <c r="K14206" t="s">
        <v>55183</v>
      </c>
    </row>
    <row r="14207" spans="1:11" x14ac:dyDescent="0.3">
      <c r="A14207" t="s">
        <v>55184</v>
      </c>
      <c r="B14207" t="s">
        <v>55185</v>
      </c>
      <c r="C14207" t="s">
        <v>27</v>
      </c>
      <c r="D14207" t="s">
        <v>55186</v>
      </c>
      <c r="E14207" t="s">
        <v>53101</v>
      </c>
      <c r="F14207" t="s">
        <v>16</v>
      </c>
      <c r="G14207" t="s">
        <v>21307</v>
      </c>
      <c r="H14207">
        <v>0</v>
      </c>
      <c r="I14207">
        <v>0</v>
      </c>
      <c r="J14207">
        <v>0</v>
      </c>
      <c r="K14207" t="s">
        <v>55187</v>
      </c>
    </row>
    <row r="14208" spans="1:11" x14ac:dyDescent="0.3">
      <c r="A14208" t="s">
        <v>55188</v>
      </c>
      <c r="B14208" t="s">
        <v>55189</v>
      </c>
      <c r="C14208" t="s">
        <v>20</v>
      </c>
      <c r="D14208" t="s">
        <v>55190</v>
      </c>
      <c r="E14208" t="s">
        <v>51965</v>
      </c>
      <c r="F14208" t="s">
        <v>12094</v>
      </c>
      <c r="G14208" t="s">
        <v>8767</v>
      </c>
      <c r="H14208">
        <v>0</v>
      </c>
      <c r="I14208">
        <v>0</v>
      </c>
      <c r="J14208">
        <v>0</v>
      </c>
      <c r="K14208" t="s">
        <v>55191</v>
      </c>
    </row>
    <row r="14209" spans="1:11" x14ac:dyDescent="0.3">
      <c r="A14209" t="s">
        <v>55192</v>
      </c>
      <c r="B14209" t="s">
        <v>55193</v>
      </c>
      <c r="C14209" t="s">
        <v>20</v>
      </c>
      <c r="D14209" t="s">
        <v>55194</v>
      </c>
      <c r="E14209" t="s">
        <v>51965</v>
      </c>
      <c r="F14209" t="s">
        <v>3296</v>
      </c>
      <c r="G14209" t="s">
        <v>42</v>
      </c>
      <c r="H14209">
        <v>0</v>
      </c>
      <c r="I14209">
        <v>0</v>
      </c>
      <c r="J14209">
        <v>0</v>
      </c>
      <c r="K14209" t="s">
        <v>55195</v>
      </c>
    </row>
    <row r="14210" spans="1:11" x14ac:dyDescent="0.3">
      <c r="A14210" t="s">
        <v>55196</v>
      </c>
      <c r="B14210" t="s">
        <v>55197</v>
      </c>
      <c r="C14210" t="s">
        <v>27</v>
      </c>
      <c r="D14210" t="s">
        <v>55198</v>
      </c>
      <c r="E14210" t="s">
        <v>53101</v>
      </c>
      <c r="F14210" t="s">
        <v>14249</v>
      </c>
      <c r="G14210" t="s">
        <v>42</v>
      </c>
      <c r="H14210">
        <v>0</v>
      </c>
      <c r="I14210">
        <v>0</v>
      </c>
      <c r="J14210">
        <v>0</v>
      </c>
      <c r="K14210" t="s">
        <v>55199</v>
      </c>
    </row>
    <row r="14211" spans="1:11" x14ac:dyDescent="0.3">
      <c r="A14211" t="s">
        <v>55200</v>
      </c>
      <c r="B14211" t="s">
        <v>55201</v>
      </c>
      <c r="C14211" t="s">
        <v>20</v>
      </c>
      <c r="D14211" t="s">
        <v>55202</v>
      </c>
      <c r="E14211" t="s">
        <v>51965</v>
      </c>
      <c r="F14211" t="s">
        <v>2313</v>
      </c>
      <c r="G14211" t="s">
        <v>42</v>
      </c>
      <c r="H14211">
        <v>0</v>
      </c>
      <c r="I14211">
        <v>0</v>
      </c>
      <c r="J14211">
        <v>0</v>
      </c>
      <c r="K14211" t="s">
        <v>55203</v>
      </c>
    </row>
    <row r="14212" spans="1:11" x14ac:dyDescent="0.3">
      <c r="A14212" t="s">
        <v>55204</v>
      </c>
      <c r="C14212" t="s">
        <v>27</v>
      </c>
      <c r="D14212" t="s">
        <v>55205</v>
      </c>
      <c r="E14212" t="s">
        <v>53101</v>
      </c>
      <c r="F14212" t="s">
        <v>16</v>
      </c>
      <c r="G14212" t="s">
        <v>44260</v>
      </c>
      <c r="H14212">
        <v>0</v>
      </c>
      <c r="I14212">
        <v>0</v>
      </c>
      <c r="J14212">
        <v>0</v>
      </c>
      <c r="K14212" t="s">
        <v>55206</v>
      </c>
    </row>
    <row r="14213" spans="1:11" x14ac:dyDescent="0.3">
      <c r="A14213" t="s">
        <v>55207</v>
      </c>
      <c r="B14213" t="s">
        <v>55208</v>
      </c>
      <c r="C14213" t="s">
        <v>27</v>
      </c>
      <c r="D14213" t="s">
        <v>55209</v>
      </c>
      <c r="E14213" t="s">
        <v>29</v>
      </c>
      <c r="F14213" t="s">
        <v>41</v>
      </c>
      <c r="G14213" t="s">
        <v>42</v>
      </c>
      <c r="H14213">
        <v>0</v>
      </c>
      <c r="I14213">
        <v>0</v>
      </c>
      <c r="J14213">
        <v>0</v>
      </c>
      <c r="K14213" t="s">
        <v>55210</v>
      </c>
    </row>
    <row r="14214" spans="1:11" x14ac:dyDescent="0.3">
      <c r="A14214" t="s">
        <v>55211</v>
      </c>
      <c r="B14214" t="s">
        <v>55212</v>
      </c>
      <c r="C14214" t="s">
        <v>466</v>
      </c>
      <c r="D14214" t="s">
        <v>55213</v>
      </c>
      <c r="E14214" t="s">
        <v>41948</v>
      </c>
      <c r="F14214" t="s">
        <v>16</v>
      </c>
      <c r="G14214" t="s">
        <v>21371</v>
      </c>
      <c r="H14214">
        <v>0</v>
      </c>
      <c r="I14214">
        <v>0</v>
      </c>
      <c r="J14214">
        <v>0</v>
      </c>
      <c r="K14214" t="s">
        <v>55214</v>
      </c>
    </row>
    <row r="14215" spans="1:11" x14ac:dyDescent="0.3">
      <c r="A14215" t="s">
        <v>55215</v>
      </c>
      <c r="B14215" t="s">
        <v>55216</v>
      </c>
      <c r="C14215" t="s">
        <v>466</v>
      </c>
      <c r="D14215" t="s">
        <v>55217</v>
      </c>
      <c r="E14215" t="s">
        <v>41948</v>
      </c>
      <c r="F14215" t="s">
        <v>16</v>
      </c>
      <c r="G14215" t="s">
        <v>4326</v>
      </c>
      <c r="H14215">
        <v>0</v>
      </c>
      <c r="I14215">
        <v>0</v>
      </c>
      <c r="J14215">
        <v>0</v>
      </c>
      <c r="K14215" t="s">
        <v>55218</v>
      </c>
    </row>
    <row r="14216" spans="1:11" x14ac:dyDescent="0.3">
      <c r="A14216" t="s">
        <v>55219</v>
      </c>
      <c r="C14216" t="s">
        <v>466</v>
      </c>
      <c r="D14216" t="s">
        <v>55220</v>
      </c>
      <c r="E14216" t="s">
        <v>41948</v>
      </c>
      <c r="F14216" t="s">
        <v>16</v>
      </c>
      <c r="G14216" t="s">
        <v>42</v>
      </c>
      <c r="H14216">
        <v>0</v>
      </c>
      <c r="I14216">
        <v>0</v>
      </c>
      <c r="J14216">
        <v>0</v>
      </c>
      <c r="K14216" t="s">
        <v>55221</v>
      </c>
    </row>
    <row r="14217" spans="1:11" x14ac:dyDescent="0.3">
      <c r="A14217" t="s">
        <v>55222</v>
      </c>
      <c r="B14217" t="s">
        <v>55223</v>
      </c>
      <c r="C14217" t="s">
        <v>466</v>
      </c>
      <c r="D14217" t="s">
        <v>55224</v>
      </c>
      <c r="E14217" t="s">
        <v>41948</v>
      </c>
      <c r="F14217" t="s">
        <v>1237</v>
      </c>
      <c r="G14217" t="s">
        <v>42</v>
      </c>
      <c r="H14217">
        <v>0</v>
      </c>
      <c r="I14217">
        <v>0</v>
      </c>
      <c r="J14217">
        <v>0</v>
      </c>
      <c r="K14217" t="s">
        <v>55225</v>
      </c>
    </row>
    <row r="14218" spans="1:11" x14ac:dyDescent="0.3">
      <c r="A14218" t="s">
        <v>55226</v>
      </c>
      <c r="B14218" t="s">
        <v>55227</v>
      </c>
      <c r="C14218" t="s">
        <v>20</v>
      </c>
      <c r="D14218" t="s">
        <v>55228</v>
      </c>
      <c r="E14218" t="s">
        <v>51965</v>
      </c>
      <c r="F14218" t="s">
        <v>2393</v>
      </c>
      <c r="G14218" t="s">
        <v>42</v>
      </c>
      <c r="H14218">
        <v>0</v>
      </c>
      <c r="I14218">
        <v>0</v>
      </c>
      <c r="J14218">
        <v>0</v>
      </c>
      <c r="K14218" t="s">
        <v>55229</v>
      </c>
    </row>
    <row r="14219" spans="1:11" x14ac:dyDescent="0.3">
      <c r="A14219" t="s">
        <v>55230</v>
      </c>
      <c r="B14219" t="s">
        <v>55231</v>
      </c>
      <c r="C14219" t="s">
        <v>20</v>
      </c>
      <c r="D14219" t="s">
        <v>55232</v>
      </c>
      <c r="E14219" t="s">
        <v>51965</v>
      </c>
      <c r="F14219" t="s">
        <v>716</v>
      </c>
      <c r="G14219" t="s">
        <v>4044</v>
      </c>
      <c r="H14219">
        <v>0</v>
      </c>
      <c r="I14219">
        <v>0</v>
      </c>
      <c r="J14219">
        <v>0</v>
      </c>
      <c r="K14219" t="s">
        <v>55233</v>
      </c>
    </row>
    <row r="14220" spans="1:11" x14ac:dyDescent="0.3">
      <c r="A14220" t="s">
        <v>55234</v>
      </c>
      <c r="B14220" t="s">
        <v>55235</v>
      </c>
      <c r="C14220" t="s">
        <v>558</v>
      </c>
      <c r="D14220" t="s">
        <v>55236</v>
      </c>
      <c r="E14220" t="s">
        <v>754</v>
      </c>
      <c r="F14220" t="s">
        <v>1527</v>
      </c>
      <c r="G14220" t="s">
        <v>42</v>
      </c>
      <c r="H14220">
        <v>0</v>
      </c>
      <c r="I14220">
        <v>0</v>
      </c>
      <c r="J14220">
        <v>0</v>
      </c>
      <c r="K14220" t="s">
        <v>55237</v>
      </c>
    </row>
    <row r="14221" spans="1:11" x14ac:dyDescent="0.3">
      <c r="A14221" t="s">
        <v>55238</v>
      </c>
      <c r="B14221" t="s">
        <v>55239</v>
      </c>
      <c r="C14221" t="s">
        <v>20</v>
      </c>
      <c r="D14221" t="s">
        <v>55240</v>
      </c>
      <c r="E14221" t="s">
        <v>51965</v>
      </c>
      <c r="F14221" t="s">
        <v>25985</v>
      </c>
      <c r="G14221" t="s">
        <v>42</v>
      </c>
      <c r="H14221">
        <v>0</v>
      </c>
      <c r="I14221">
        <v>0</v>
      </c>
      <c r="J14221">
        <v>0</v>
      </c>
      <c r="K14221" t="s">
        <v>55241</v>
      </c>
    </row>
    <row r="14222" spans="1:11" x14ac:dyDescent="0.3">
      <c r="A14222" t="s">
        <v>55242</v>
      </c>
      <c r="B14222" t="s">
        <v>55243</v>
      </c>
      <c r="C14222" t="s">
        <v>20</v>
      </c>
      <c r="D14222" t="s">
        <v>55244</v>
      </c>
      <c r="E14222" t="s">
        <v>51965</v>
      </c>
      <c r="F14222" t="s">
        <v>51302</v>
      </c>
      <c r="G14222" t="s">
        <v>42</v>
      </c>
      <c r="H14222">
        <v>0</v>
      </c>
      <c r="I14222">
        <v>0</v>
      </c>
      <c r="J14222">
        <v>0</v>
      </c>
      <c r="K14222" t="s">
        <v>55245</v>
      </c>
    </row>
    <row r="14223" spans="1:11" x14ac:dyDescent="0.3">
      <c r="A14223" t="s">
        <v>55246</v>
      </c>
      <c r="B14223" t="s">
        <v>55247</v>
      </c>
      <c r="C14223" t="s">
        <v>20</v>
      </c>
      <c r="D14223" t="s">
        <v>55248</v>
      </c>
      <c r="E14223" t="s">
        <v>51965</v>
      </c>
      <c r="F14223" t="s">
        <v>5406</v>
      </c>
      <c r="G14223" t="s">
        <v>42</v>
      </c>
      <c r="H14223">
        <v>0</v>
      </c>
      <c r="I14223">
        <v>0</v>
      </c>
      <c r="J14223">
        <v>0</v>
      </c>
      <c r="K14223" t="s">
        <v>55249</v>
      </c>
    </row>
    <row r="14224" spans="1:11" x14ac:dyDescent="0.3">
      <c r="A14224" t="s">
        <v>55250</v>
      </c>
      <c r="B14224" t="s">
        <v>55251</v>
      </c>
      <c r="C14224" t="s">
        <v>20</v>
      </c>
      <c r="D14224" t="s">
        <v>55252</v>
      </c>
      <c r="E14224" t="s">
        <v>51965</v>
      </c>
      <c r="F14224" t="s">
        <v>2454</v>
      </c>
      <c r="G14224" t="s">
        <v>42</v>
      </c>
      <c r="H14224">
        <v>0</v>
      </c>
      <c r="I14224">
        <v>0</v>
      </c>
      <c r="J14224">
        <v>0</v>
      </c>
      <c r="K14224" t="s">
        <v>55253</v>
      </c>
    </row>
    <row r="14225" spans="1:11" x14ac:dyDescent="0.3">
      <c r="A14225" t="s">
        <v>55254</v>
      </c>
      <c r="B14225" t="s">
        <v>55255</v>
      </c>
      <c r="C14225" t="s">
        <v>20</v>
      </c>
      <c r="D14225" t="s">
        <v>55256</v>
      </c>
      <c r="E14225" t="s">
        <v>51965</v>
      </c>
      <c r="F14225" t="s">
        <v>1506</v>
      </c>
      <c r="G14225" t="s">
        <v>42</v>
      </c>
      <c r="H14225">
        <v>0</v>
      </c>
      <c r="I14225">
        <v>0</v>
      </c>
      <c r="J14225">
        <v>0</v>
      </c>
      <c r="K14225" t="s">
        <v>55257</v>
      </c>
    </row>
    <row r="14226" spans="1:11" x14ac:dyDescent="0.3">
      <c r="A14226" t="s">
        <v>55258</v>
      </c>
      <c r="B14226" t="s">
        <v>55259</v>
      </c>
      <c r="C14226" t="s">
        <v>20</v>
      </c>
      <c r="D14226" t="s">
        <v>55260</v>
      </c>
      <c r="E14226" t="s">
        <v>51965</v>
      </c>
      <c r="F14226" t="s">
        <v>1518</v>
      </c>
      <c r="G14226" t="s">
        <v>42</v>
      </c>
      <c r="H14226">
        <v>0</v>
      </c>
      <c r="I14226">
        <v>0</v>
      </c>
      <c r="J14226">
        <v>0</v>
      </c>
      <c r="K14226" t="s">
        <v>55261</v>
      </c>
    </row>
    <row r="14227" spans="1:11" x14ac:dyDescent="0.3">
      <c r="A14227" t="s">
        <v>55262</v>
      </c>
      <c r="B14227" t="s">
        <v>55263</v>
      </c>
      <c r="C14227" t="s">
        <v>558</v>
      </c>
      <c r="D14227" t="s">
        <v>55264</v>
      </c>
      <c r="E14227" t="s">
        <v>630</v>
      </c>
      <c r="F14227" t="s">
        <v>1013</v>
      </c>
      <c r="G14227" t="s">
        <v>822</v>
      </c>
      <c r="H14227">
        <v>0</v>
      </c>
      <c r="I14227">
        <v>0</v>
      </c>
      <c r="J14227">
        <v>0</v>
      </c>
      <c r="K14227" t="s">
        <v>55265</v>
      </c>
    </row>
    <row r="14228" spans="1:11" x14ac:dyDescent="0.3">
      <c r="A14228" t="s">
        <v>55266</v>
      </c>
      <c r="B14228" t="s">
        <v>55267</v>
      </c>
      <c r="C14228" t="s">
        <v>20</v>
      </c>
      <c r="D14228" t="s">
        <v>55268</v>
      </c>
      <c r="E14228" t="s">
        <v>51965</v>
      </c>
      <c r="F14228" t="s">
        <v>3560</v>
      </c>
      <c r="G14228" t="s">
        <v>42</v>
      </c>
      <c r="H14228">
        <v>0</v>
      </c>
      <c r="I14228">
        <v>0</v>
      </c>
      <c r="J14228">
        <v>0</v>
      </c>
      <c r="K14228" t="s">
        <v>55269</v>
      </c>
    </row>
    <row r="14229" spans="1:11" x14ac:dyDescent="0.3">
      <c r="A14229" t="s">
        <v>55270</v>
      </c>
      <c r="B14229" t="s">
        <v>55271</v>
      </c>
      <c r="C14229" t="s">
        <v>20</v>
      </c>
      <c r="D14229" t="s">
        <v>55272</v>
      </c>
      <c r="E14229" t="s">
        <v>51965</v>
      </c>
      <c r="F14229" t="s">
        <v>840</v>
      </c>
      <c r="G14229" t="s">
        <v>42</v>
      </c>
      <c r="H14229">
        <v>0</v>
      </c>
      <c r="I14229">
        <v>0</v>
      </c>
      <c r="J14229">
        <v>0</v>
      </c>
      <c r="K14229" t="s">
        <v>55273</v>
      </c>
    </row>
    <row r="14230" spans="1:11" x14ac:dyDescent="0.3">
      <c r="A14230" t="s">
        <v>55274</v>
      </c>
      <c r="B14230" t="s">
        <v>55275</v>
      </c>
      <c r="C14230" t="s">
        <v>20</v>
      </c>
      <c r="D14230" t="s">
        <v>55276</v>
      </c>
      <c r="E14230" t="s">
        <v>51965</v>
      </c>
      <c r="F14230" t="s">
        <v>19839</v>
      </c>
      <c r="G14230" t="s">
        <v>5327</v>
      </c>
      <c r="H14230">
        <v>0</v>
      </c>
      <c r="I14230">
        <v>0</v>
      </c>
      <c r="J14230">
        <v>0</v>
      </c>
      <c r="K14230" t="s">
        <v>55277</v>
      </c>
    </row>
    <row r="14231" spans="1:11" x14ac:dyDescent="0.3">
      <c r="A14231" t="s">
        <v>55278</v>
      </c>
      <c r="B14231" t="s">
        <v>55279</v>
      </c>
      <c r="C14231" t="s">
        <v>20</v>
      </c>
      <c r="D14231" t="s">
        <v>55280</v>
      </c>
      <c r="E14231" t="s">
        <v>51965</v>
      </c>
      <c r="F14231" t="s">
        <v>24176</v>
      </c>
      <c r="G14231" t="s">
        <v>42</v>
      </c>
      <c r="H14231">
        <v>0</v>
      </c>
      <c r="I14231">
        <v>0</v>
      </c>
      <c r="J14231">
        <v>0</v>
      </c>
      <c r="K14231" t="s">
        <v>55281</v>
      </c>
    </row>
    <row r="14232" spans="1:11" x14ac:dyDescent="0.3">
      <c r="A14232" t="s">
        <v>55282</v>
      </c>
      <c r="B14232" t="s">
        <v>55283</v>
      </c>
      <c r="C14232" t="s">
        <v>558</v>
      </c>
      <c r="D14232" t="s">
        <v>55284</v>
      </c>
      <c r="E14232" t="s">
        <v>32599</v>
      </c>
      <c r="F14232" t="s">
        <v>16</v>
      </c>
      <c r="G14232" t="s">
        <v>1784</v>
      </c>
      <c r="H14232">
        <v>0</v>
      </c>
      <c r="I14232">
        <v>0</v>
      </c>
      <c r="J14232">
        <v>0</v>
      </c>
      <c r="K14232" t="s">
        <v>55285</v>
      </c>
    </row>
    <row r="14233" spans="1:11" x14ac:dyDescent="0.3">
      <c r="A14233" t="s">
        <v>55286</v>
      </c>
      <c r="B14233" t="s">
        <v>55287</v>
      </c>
      <c r="C14233" t="s">
        <v>466</v>
      </c>
      <c r="D14233" t="s">
        <v>55288</v>
      </c>
      <c r="E14233" t="s">
        <v>41948</v>
      </c>
      <c r="F14233" t="s">
        <v>16</v>
      </c>
      <c r="G14233" t="s">
        <v>16192</v>
      </c>
      <c r="H14233">
        <v>0</v>
      </c>
      <c r="I14233">
        <v>0</v>
      </c>
      <c r="J14233">
        <v>0</v>
      </c>
      <c r="K14233" t="s">
        <v>55289</v>
      </c>
    </row>
    <row r="14234" spans="1:11" x14ac:dyDescent="0.3">
      <c r="A14234" t="s">
        <v>55290</v>
      </c>
      <c r="B14234" t="s">
        <v>55291</v>
      </c>
      <c r="C14234" t="s">
        <v>20</v>
      </c>
      <c r="D14234" t="s">
        <v>55292</v>
      </c>
      <c r="E14234" t="s">
        <v>51965</v>
      </c>
      <c r="F14234" t="s">
        <v>16</v>
      </c>
      <c r="G14234" t="s">
        <v>5110</v>
      </c>
      <c r="H14234">
        <v>0</v>
      </c>
      <c r="I14234">
        <v>0</v>
      </c>
      <c r="J14234">
        <v>0</v>
      </c>
      <c r="K14234" t="s">
        <v>55293</v>
      </c>
    </row>
    <row r="14235" spans="1:11" x14ac:dyDescent="0.3">
      <c r="A14235" t="s">
        <v>55294</v>
      </c>
      <c r="B14235" t="s">
        <v>55295</v>
      </c>
      <c r="C14235" t="s">
        <v>558</v>
      </c>
      <c r="D14235" t="s">
        <v>55296</v>
      </c>
      <c r="E14235" t="s">
        <v>630</v>
      </c>
      <c r="F14235" t="s">
        <v>10848</v>
      </c>
      <c r="G14235" t="s">
        <v>42</v>
      </c>
      <c r="H14235">
        <v>0</v>
      </c>
      <c r="I14235">
        <v>0</v>
      </c>
      <c r="J14235">
        <v>0</v>
      </c>
      <c r="K14235" t="s">
        <v>55297</v>
      </c>
    </row>
    <row r="14236" spans="1:11" x14ac:dyDescent="0.3">
      <c r="A14236" t="s">
        <v>55298</v>
      </c>
      <c r="B14236" t="s">
        <v>55299</v>
      </c>
      <c r="C14236" t="s">
        <v>466</v>
      </c>
      <c r="D14236" t="s">
        <v>55300</v>
      </c>
      <c r="E14236" t="s">
        <v>41948</v>
      </c>
      <c r="F14236" t="s">
        <v>16</v>
      </c>
      <c r="G14236" t="s">
        <v>3422</v>
      </c>
      <c r="H14236">
        <v>0</v>
      </c>
      <c r="I14236">
        <v>0</v>
      </c>
      <c r="J14236">
        <v>0</v>
      </c>
      <c r="K14236" t="s">
        <v>55301</v>
      </c>
    </row>
    <row r="14237" spans="1:11" x14ac:dyDescent="0.3">
      <c r="A14237" t="s">
        <v>55302</v>
      </c>
      <c r="B14237" t="s">
        <v>55303</v>
      </c>
      <c r="C14237" t="s">
        <v>13</v>
      </c>
      <c r="D14237" t="s">
        <v>55304</v>
      </c>
      <c r="E14237" t="s">
        <v>50096</v>
      </c>
      <c r="F14237" t="s">
        <v>16</v>
      </c>
      <c r="G14237" t="s">
        <v>25779</v>
      </c>
      <c r="H14237">
        <v>0</v>
      </c>
      <c r="I14237">
        <v>0</v>
      </c>
      <c r="J14237">
        <v>0</v>
      </c>
      <c r="K14237" t="s">
        <v>55305</v>
      </c>
    </row>
    <row r="14238" spans="1:11" x14ac:dyDescent="0.3">
      <c r="A14238" t="s">
        <v>55306</v>
      </c>
      <c r="B14238" t="s">
        <v>55307</v>
      </c>
      <c r="C14238" t="s">
        <v>13</v>
      </c>
      <c r="D14238" t="s">
        <v>55308</v>
      </c>
      <c r="E14238" t="s">
        <v>50096</v>
      </c>
      <c r="F14238" t="s">
        <v>16</v>
      </c>
      <c r="G14238" t="s">
        <v>35267</v>
      </c>
      <c r="H14238">
        <v>0</v>
      </c>
      <c r="I14238">
        <v>0</v>
      </c>
      <c r="J14238">
        <v>0</v>
      </c>
      <c r="K14238" t="s">
        <v>55309</v>
      </c>
    </row>
    <row r="14239" spans="1:11" x14ac:dyDescent="0.3">
      <c r="A14239" t="s">
        <v>55310</v>
      </c>
      <c r="B14239" t="s">
        <v>55311</v>
      </c>
      <c r="C14239" t="s">
        <v>13</v>
      </c>
      <c r="D14239" t="s">
        <v>55312</v>
      </c>
      <c r="E14239" t="s">
        <v>50096</v>
      </c>
      <c r="F14239" t="s">
        <v>16</v>
      </c>
      <c r="G14239" t="s">
        <v>13850</v>
      </c>
      <c r="H14239">
        <v>0</v>
      </c>
      <c r="I14239">
        <v>0</v>
      </c>
      <c r="J14239">
        <v>0</v>
      </c>
      <c r="K14239" t="s">
        <v>55313</v>
      </c>
    </row>
    <row r="14240" spans="1:11" x14ac:dyDescent="0.3">
      <c r="A14240" t="s">
        <v>55314</v>
      </c>
      <c r="B14240" t="s">
        <v>55315</v>
      </c>
      <c r="C14240" t="s">
        <v>13</v>
      </c>
      <c r="D14240" t="s">
        <v>55316</v>
      </c>
      <c r="E14240" t="s">
        <v>50096</v>
      </c>
      <c r="F14240" t="s">
        <v>16</v>
      </c>
      <c r="G14240" t="s">
        <v>8595</v>
      </c>
      <c r="H14240">
        <v>0</v>
      </c>
      <c r="I14240">
        <v>0</v>
      </c>
      <c r="J14240">
        <v>0</v>
      </c>
      <c r="K14240" t="s">
        <v>55317</v>
      </c>
    </row>
    <row r="14241" spans="1:11" x14ac:dyDescent="0.3">
      <c r="A14241" t="s">
        <v>55318</v>
      </c>
      <c r="B14241" t="s">
        <v>55319</v>
      </c>
      <c r="C14241" t="s">
        <v>20</v>
      </c>
      <c r="D14241" t="s">
        <v>55320</v>
      </c>
      <c r="E14241" t="s">
        <v>51965</v>
      </c>
      <c r="F14241" t="s">
        <v>379</v>
      </c>
      <c r="G14241" t="s">
        <v>42</v>
      </c>
      <c r="H14241">
        <v>0</v>
      </c>
      <c r="I14241">
        <v>0</v>
      </c>
      <c r="J14241">
        <v>0</v>
      </c>
      <c r="K14241" t="s">
        <v>55321</v>
      </c>
    </row>
    <row r="14242" spans="1:11" x14ac:dyDescent="0.3">
      <c r="A14242" t="s">
        <v>55322</v>
      </c>
      <c r="B14242" t="s">
        <v>55323</v>
      </c>
      <c r="C14242" t="s">
        <v>20</v>
      </c>
      <c r="D14242" t="s">
        <v>55324</v>
      </c>
      <c r="E14242" t="s">
        <v>51965</v>
      </c>
      <c r="F14242" t="s">
        <v>6830</v>
      </c>
      <c r="G14242" t="s">
        <v>3413</v>
      </c>
      <c r="H14242">
        <v>0</v>
      </c>
      <c r="I14242">
        <v>0</v>
      </c>
      <c r="J14242">
        <v>0</v>
      </c>
      <c r="K14242" t="s">
        <v>55325</v>
      </c>
    </row>
    <row r="14243" spans="1:11" x14ac:dyDescent="0.3">
      <c r="A14243" t="s">
        <v>55326</v>
      </c>
      <c r="B14243" t="s">
        <v>55327</v>
      </c>
      <c r="C14243" t="s">
        <v>20</v>
      </c>
      <c r="D14243" t="s">
        <v>55328</v>
      </c>
      <c r="E14243" t="s">
        <v>22</v>
      </c>
      <c r="F14243" t="s">
        <v>1531</v>
      </c>
      <c r="G14243" t="s">
        <v>42</v>
      </c>
      <c r="H14243">
        <v>0</v>
      </c>
      <c r="I14243">
        <v>0</v>
      </c>
      <c r="J14243">
        <v>0</v>
      </c>
      <c r="K14243" t="s">
        <v>55329</v>
      </c>
    </row>
    <row r="14244" spans="1:11" x14ac:dyDescent="0.3">
      <c r="A14244" t="s">
        <v>55330</v>
      </c>
      <c r="B14244" t="s">
        <v>55331</v>
      </c>
      <c r="C14244" t="s">
        <v>558</v>
      </c>
      <c r="D14244" t="s">
        <v>55332</v>
      </c>
      <c r="E14244" t="s">
        <v>32599</v>
      </c>
      <c r="F14244" t="s">
        <v>41</v>
      </c>
      <c r="G14244" t="s">
        <v>42</v>
      </c>
      <c r="H14244">
        <v>0</v>
      </c>
      <c r="I14244">
        <v>0</v>
      </c>
      <c r="J14244">
        <v>0</v>
      </c>
      <c r="K14244" t="s">
        <v>55333</v>
      </c>
    </row>
    <row r="14245" spans="1:11" x14ac:dyDescent="0.3">
      <c r="A14245" t="s">
        <v>55334</v>
      </c>
      <c r="B14245" t="s">
        <v>55335</v>
      </c>
      <c r="C14245" t="s">
        <v>558</v>
      </c>
      <c r="D14245" t="s">
        <v>55336</v>
      </c>
      <c r="E14245" t="s">
        <v>32599</v>
      </c>
      <c r="F14245" t="s">
        <v>41</v>
      </c>
      <c r="G14245" t="s">
        <v>42</v>
      </c>
      <c r="H14245">
        <v>0</v>
      </c>
      <c r="I14245">
        <v>0</v>
      </c>
      <c r="J14245">
        <v>0</v>
      </c>
      <c r="K14245" t="s">
        <v>55337</v>
      </c>
    </row>
    <row r="14246" spans="1:11" x14ac:dyDescent="0.3">
      <c r="A14246" t="s">
        <v>55338</v>
      </c>
      <c r="B14246" t="s">
        <v>55339</v>
      </c>
      <c r="C14246" t="s">
        <v>20</v>
      </c>
      <c r="D14246" t="s">
        <v>55340</v>
      </c>
      <c r="E14246" t="s">
        <v>51965</v>
      </c>
      <c r="F14246" t="s">
        <v>5406</v>
      </c>
      <c r="G14246" t="s">
        <v>42</v>
      </c>
      <c r="H14246">
        <v>0</v>
      </c>
      <c r="I14246">
        <v>0</v>
      </c>
      <c r="J14246">
        <v>0</v>
      </c>
      <c r="K14246" t="s">
        <v>55341</v>
      </c>
    </row>
    <row r="14247" spans="1:11" x14ac:dyDescent="0.3">
      <c r="A14247" t="s">
        <v>55342</v>
      </c>
      <c r="B14247" t="s">
        <v>55343</v>
      </c>
      <c r="C14247" t="s">
        <v>20</v>
      </c>
      <c r="D14247" t="s">
        <v>55344</v>
      </c>
      <c r="E14247" t="s">
        <v>51965</v>
      </c>
      <c r="F14247" t="s">
        <v>6442</v>
      </c>
      <c r="G14247" t="s">
        <v>42</v>
      </c>
      <c r="H14247">
        <v>0</v>
      </c>
      <c r="I14247">
        <v>0</v>
      </c>
      <c r="J14247">
        <v>0</v>
      </c>
      <c r="K14247" t="s">
        <v>55345</v>
      </c>
    </row>
    <row r="14248" spans="1:11" x14ac:dyDescent="0.3">
      <c r="A14248" t="s">
        <v>55346</v>
      </c>
      <c r="B14248" t="s">
        <v>55347</v>
      </c>
      <c r="C14248" t="s">
        <v>20</v>
      </c>
      <c r="D14248" t="s">
        <v>55348</v>
      </c>
      <c r="E14248" t="s">
        <v>51965</v>
      </c>
      <c r="F14248" t="s">
        <v>982</v>
      </c>
      <c r="G14248" t="s">
        <v>42</v>
      </c>
      <c r="H14248">
        <v>0</v>
      </c>
      <c r="I14248">
        <v>0</v>
      </c>
      <c r="J14248">
        <v>0</v>
      </c>
      <c r="K14248" t="s">
        <v>55349</v>
      </c>
    </row>
    <row r="14249" spans="1:11" x14ac:dyDescent="0.3">
      <c r="A14249" t="s">
        <v>55350</v>
      </c>
      <c r="B14249" t="s">
        <v>55351</v>
      </c>
      <c r="C14249" t="s">
        <v>558</v>
      </c>
      <c r="D14249" t="s">
        <v>55352</v>
      </c>
      <c r="E14249" t="s">
        <v>32599</v>
      </c>
      <c r="F14249" t="s">
        <v>41</v>
      </c>
      <c r="G14249" t="s">
        <v>42</v>
      </c>
      <c r="H14249">
        <v>0</v>
      </c>
      <c r="I14249">
        <v>0</v>
      </c>
      <c r="J14249">
        <v>0</v>
      </c>
      <c r="K14249" t="s">
        <v>55353</v>
      </c>
    </row>
    <row r="14250" spans="1:11" x14ac:dyDescent="0.3">
      <c r="A14250" t="s">
        <v>55354</v>
      </c>
      <c r="B14250" t="s">
        <v>55355</v>
      </c>
      <c r="C14250" t="s">
        <v>558</v>
      </c>
      <c r="D14250" t="s">
        <v>55356</v>
      </c>
      <c r="E14250" t="s">
        <v>32599</v>
      </c>
      <c r="F14250" t="s">
        <v>41</v>
      </c>
      <c r="G14250" t="s">
        <v>42</v>
      </c>
      <c r="H14250">
        <v>0</v>
      </c>
      <c r="I14250">
        <v>0</v>
      </c>
      <c r="J14250">
        <v>0</v>
      </c>
      <c r="K14250" t="s">
        <v>55357</v>
      </c>
    </row>
    <row r="14251" spans="1:11" x14ac:dyDescent="0.3">
      <c r="A14251" t="s">
        <v>55358</v>
      </c>
      <c r="B14251" t="s">
        <v>55359</v>
      </c>
      <c r="C14251" t="s">
        <v>13</v>
      </c>
      <c r="D14251" t="s">
        <v>55360</v>
      </c>
      <c r="E14251" t="s">
        <v>50096</v>
      </c>
      <c r="F14251" t="s">
        <v>16</v>
      </c>
      <c r="G14251" t="s">
        <v>18001</v>
      </c>
      <c r="H14251">
        <v>0</v>
      </c>
      <c r="I14251">
        <v>0</v>
      </c>
      <c r="J14251">
        <v>0</v>
      </c>
      <c r="K14251" t="s">
        <v>55361</v>
      </c>
    </row>
    <row r="14252" spans="1:11" x14ac:dyDescent="0.3">
      <c r="A14252" t="s">
        <v>55362</v>
      </c>
      <c r="B14252" t="s">
        <v>55363</v>
      </c>
      <c r="C14252" t="s">
        <v>20</v>
      </c>
      <c r="D14252" t="s">
        <v>55364</v>
      </c>
      <c r="E14252" t="s">
        <v>51965</v>
      </c>
      <c r="F14252" t="s">
        <v>27462</v>
      </c>
      <c r="G14252" t="s">
        <v>42</v>
      </c>
      <c r="H14252">
        <v>0</v>
      </c>
      <c r="I14252">
        <v>0</v>
      </c>
      <c r="J14252">
        <v>0</v>
      </c>
      <c r="K14252" t="s">
        <v>55365</v>
      </c>
    </row>
    <row r="14253" spans="1:11" x14ac:dyDescent="0.3">
      <c r="A14253" t="s">
        <v>55366</v>
      </c>
      <c r="B14253" t="s">
        <v>55367</v>
      </c>
      <c r="C14253" t="s">
        <v>558</v>
      </c>
      <c r="D14253" t="s">
        <v>55368</v>
      </c>
      <c r="E14253" t="s">
        <v>32599</v>
      </c>
      <c r="F14253" t="s">
        <v>41</v>
      </c>
      <c r="G14253" t="s">
        <v>42</v>
      </c>
      <c r="H14253">
        <v>0</v>
      </c>
      <c r="I14253">
        <v>0</v>
      </c>
      <c r="J14253">
        <v>0</v>
      </c>
      <c r="K14253" t="s">
        <v>55369</v>
      </c>
    </row>
    <row r="14254" spans="1:11" x14ac:dyDescent="0.3">
      <c r="A14254" t="s">
        <v>55370</v>
      </c>
      <c r="B14254" t="s">
        <v>55371</v>
      </c>
      <c r="C14254" t="s">
        <v>558</v>
      </c>
      <c r="D14254" t="s">
        <v>55372</v>
      </c>
      <c r="E14254" t="s">
        <v>754</v>
      </c>
      <c r="F14254" t="s">
        <v>16</v>
      </c>
      <c r="G14254" t="s">
        <v>4025</v>
      </c>
      <c r="H14254">
        <v>0</v>
      </c>
      <c r="I14254">
        <v>0</v>
      </c>
      <c r="J14254">
        <v>0</v>
      </c>
      <c r="K14254" t="s">
        <v>55373</v>
      </c>
    </row>
    <row r="14255" spans="1:11" x14ac:dyDescent="0.3">
      <c r="A14255" t="s">
        <v>55374</v>
      </c>
      <c r="B14255" t="s">
        <v>55375</v>
      </c>
      <c r="C14255" t="s">
        <v>20</v>
      </c>
      <c r="D14255" t="s">
        <v>55376</v>
      </c>
      <c r="E14255" t="s">
        <v>51965</v>
      </c>
      <c r="F14255" t="s">
        <v>4297</v>
      </c>
      <c r="G14255" t="s">
        <v>10008</v>
      </c>
      <c r="H14255">
        <v>0</v>
      </c>
      <c r="I14255">
        <v>0</v>
      </c>
      <c r="J14255">
        <v>0</v>
      </c>
      <c r="K14255" t="s">
        <v>55377</v>
      </c>
    </row>
    <row r="14256" spans="1:11" x14ac:dyDescent="0.3">
      <c r="A14256" t="s">
        <v>55378</v>
      </c>
      <c r="C14256" t="s">
        <v>13</v>
      </c>
      <c r="D14256" t="s">
        <v>55379</v>
      </c>
      <c r="E14256" t="s">
        <v>50096</v>
      </c>
      <c r="F14256" t="s">
        <v>3196</v>
      </c>
      <c r="G14256" t="s">
        <v>42</v>
      </c>
      <c r="H14256">
        <v>0</v>
      </c>
      <c r="I14256">
        <v>0</v>
      </c>
      <c r="J14256">
        <v>0</v>
      </c>
      <c r="K14256" t="s">
        <v>55380</v>
      </c>
    </row>
    <row r="14257" spans="1:11" x14ac:dyDescent="0.3">
      <c r="A14257" t="s">
        <v>55381</v>
      </c>
      <c r="B14257" t="s">
        <v>55382</v>
      </c>
      <c r="C14257" t="s">
        <v>466</v>
      </c>
      <c r="D14257" t="s">
        <v>55383</v>
      </c>
      <c r="E14257" t="s">
        <v>41948</v>
      </c>
      <c r="F14257" t="s">
        <v>1452</v>
      </c>
      <c r="G14257" t="s">
        <v>4712</v>
      </c>
      <c r="H14257">
        <v>0</v>
      </c>
      <c r="I14257">
        <v>0</v>
      </c>
      <c r="J14257">
        <v>0</v>
      </c>
      <c r="K14257" t="s">
        <v>55384</v>
      </c>
    </row>
    <row r="14258" spans="1:11" x14ac:dyDescent="0.3">
      <c r="A14258" t="s">
        <v>55385</v>
      </c>
      <c r="B14258" t="s">
        <v>55386</v>
      </c>
      <c r="C14258" t="s">
        <v>27</v>
      </c>
      <c r="D14258" t="s">
        <v>55387</v>
      </c>
      <c r="E14258" t="s">
        <v>53101</v>
      </c>
      <c r="F14258" t="s">
        <v>5105</v>
      </c>
      <c r="G14258" t="s">
        <v>9855</v>
      </c>
      <c r="H14258">
        <v>0</v>
      </c>
      <c r="I14258">
        <v>0</v>
      </c>
      <c r="J14258">
        <v>0</v>
      </c>
      <c r="K14258" t="s">
        <v>55388</v>
      </c>
    </row>
    <row r="14259" spans="1:11" x14ac:dyDescent="0.3">
      <c r="A14259" t="s">
        <v>55389</v>
      </c>
      <c r="B14259" t="s">
        <v>55390</v>
      </c>
      <c r="C14259" t="s">
        <v>558</v>
      </c>
      <c r="D14259" t="s">
        <v>55391</v>
      </c>
      <c r="E14259" t="s">
        <v>19698</v>
      </c>
      <c r="F14259" t="s">
        <v>4791</v>
      </c>
      <c r="G14259" t="s">
        <v>42</v>
      </c>
      <c r="H14259">
        <v>0</v>
      </c>
      <c r="I14259">
        <v>0</v>
      </c>
      <c r="J14259">
        <v>0</v>
      </c>
      <c r="K14259" t="s">
        <v>55392</v>
      </c>
    </row>
    <row r="14260" spans="1:11" x14ac:dyDescent="0.3">
      <c r="A14260" t="s">
        <v>55393</v>
      </c>
      <c r="B14260" t="s">
        <v>55394</v>
      </c>
      <c r="C14260" t="s">
        <v>27</v>
      </c>
      <c r="D14260" t="s">
        <v>55395</v>
      </c>
      <c r="E14260" t="s">
        <v>53101</v>
      </c>
      <c r="F14260" t="s">
        <v>41</v>
      </c>
      <c r="G14260" t="s">
        <v>42</v>
      </c>
      <c r="H14260">
        <v>0</v>
      </c>
      <c r="I14260">
        <v>0</v>
      </c>
      <c r="J14260">
        <v>0</v>
      </c>
      <c r="K14260" t="s">
        <v>55396</v>
      </c>
    </row>
    <row r="14261" spans="1:11" x14ac:dyDescent="0.3">
      <c r="A14261" t="s">
        <v>55397</v>
      </c>
      <c r="B14261" t="s">
        <v>55398</v>
      </c>
      <c r="C14261" t="s">
        <v>20</v>
      </c>
      <c r="D14261" t="s">
        <v>55399</v>
      </c>
      <c r="E14261" t="s">
        <v>51965</v>
      </c>
      <c r="F14261" t="s">
        <v>2437</v>
      </c>
      <c r="G14261" t="s">
        <v>42</v>
      </c>
      <c r="H14261">
        <v>0</v>
      </c>
      <c r="I14261">
        <v>0</v>
      </c>
      <c r="J14261">
        <v>0</v>
      </c>
      <c r="K14261" t="s">
        <v>55400</v>
      </c>
    </row>
    <row r="14262" spans="1:11" x14ac:dyDescent="0.3">
      <c r="A14262" t="s">
        <v>55401</v>
      </c>
      <c r="C14262" t="s">
        <v>466</v>
      </c>
      <c r="D14262" t="s">
        <v>55402</v>
      </c>
      <c r="E14262" t="s">
        <v>41948</v>
      </c>
      <c r="F14262" t="s">
        <v>16</v>
      </c>
      <c r="G14262" t="s">
        <v>4543</v>
      </c>
      <c r="H14262">
        <v>0</v>
      </c>
      <c r="I14262">
        <v>0</v>
      </c>
      <c r="J14262">
        <v>0</v>
      </c>
      <c r="K14262" t="s">
        <v>55403</v>
      </c>
    </row>
    <row r="14263" spans="1:11" x14ac:dyDescent="0.3">
      <c r="A14263" t="s">
        <v>55404</v>
      </c>
      <c r="B14263" t="s">
        <v>55405</v>
      </c>
      <c r="C14263" t="s">
        <v>558</v>
      </c>
      <c r="D14263" t="s">
        <v>55406</v>
      </c>
      <c r="E14263" t="s">
        <v>1462</v>
      </c>
      <c r="F14263" t="s">
        <v>16</v>
      </c>
      <c r="G14263" t="s">
        <v>9338</v>
      </c>
      <c r="H14263">
        <v>0</v>
      </c>
      <c r="I14263">
        <v>0</v>
      </c>
      <c r="J14263">
        <v>0</v>
      </c>
      <c r="K14263" t="s">
        <v>55407</v>
      </c>
    </row>
    <row r="14264" spans="1:11" x14ac:dyDescent="0.3">
      <c r="A14264" t="s">
        <v>55408</v>
      </c>
      <c r="B14264" t="s">
        <v>55409</v>
      </c>
      <c r="C14264" t="s">
        <v>20</v>
      </c>
      <c r="D14264" t="s">
        <v>55410</v>
      </c>
      <c r="E14264" t="s">
        <v>22</v>
      </c>
      <c r="F14264" t="s">
        <v>16</v>
      </c>
      <c r="G14264" t="s">
        <v>18522</v>
      </c>
      <c r="H14264">
        <v>0</v>
      </c>
      <c r="I14264">
        <v>0</v>
      </c>
      <c r="J14264">
        <v>0</v>
      </c>
      <c r="K14264" t="s">
        <v>55411</v>
      </c>
    </row>
    <row r="14265" spans="1:11" x14ac:dyDescent="0.3">
      <c r="A14265" t="s">
        <v>55412</v>
      </c>
      <c r="C14265" t="s">
        <v>466</v>
      </c>
      <c r="D14265" t="s">
        <v>55413</v>
      </c>
      <c r="E14265" t="s">
        <v>41948</v>
      </c>
      <c r="F14265" t="s">
        <v>16</v>
      </c>
      <c r="G14265" t="s">
        <v>2093</v>
      </c>
      <c r="H14265">
        <v>0</v>
      </c>
      <c r="I14265">
        <v>0</v>
      </c>
      <c r="J14265">
        <v>0</v>
      </c>
      <c r="K14265" t="s">
        <v>55414</v>
      </c>
    </row>
    <row r="14266" spans="1:11" x14ac:dyDescent="0.3">
      <c r="A14266" t="s">
        <v>55415</v>
      </c>
      <c r="B14266" t="s">
        <v>55416</v>
      </c>
      <c r="C14266" t="s">
        <v>466</v>
      </c>
      <c r="D14266" t="s">
        <v>55417</v>
      </c>
      <c r="E14266" t="s">
        <v>41948</v>
      </c>
      <c r="F14266" t="s">
        <v>16</v>
      </c>
      <c r="G14266" t="s">
        <v>21432</v>
      </c>
      <c r="H14266">
        <v>0</v>
      </c>
      <c r="I14266">
        <v>0</v>
      </c>
      <c r="J14266">
        <v>0</v>
      </c>
      <c r="K14266" t="s">
        <v>55418</v>
      </c>
    </row>
    <row r="14267" spans="1:11" x14ac:dyDescent="0.3">
      <c r="A14267" t="s">
        <v>55419</v>
      </c>
      <c r="B14267" t="s">
        <v>55420</v>
      </c>
      <c r="C14267" t="s">
        <v>27</v>
      </c>
      <c r="D14267" t="s">
        <v>55421</v>
      </c>
      <c r="E14267" t="s">
        <v>53101</v>
      </c>
      <c r="F14267" t="s">
        <v>41</v>
      </c>
      <c r="G14267" t="s">
        <v>42</v>
      </c>
      <c r="H14267">
        <v>0</v>
      </c>
      <c r="I14267">
        <v>0</v>
      </c>
      <c r="J14267">
        <v>0</v>
      </c>
      <c r="K14267" t="s">
        <v>55422</v>
      </c>
    </row>
    <row r="14268" spans="1:11" x14ac:dyDescent="0.3">
      <c r="A14268" t="s">
        <v>55423</v>
      </c>
      <c r="C14268" t="s">
        <v>27</v>
      </c>
      <c r="D14268" t="e">
        <f>영식쌓기.</f>
        <v>#NAME?</v>
      </c>
      <c r="E14268" t="s">
        <v>53101</v>
      </c>
      <c r="F14268" t="s">
        <v>3257</v>
      </c>
      <c r="G14268" t="s">
        <v>42</v>
      </c>
      <c r="H14268">
        <v>0</v>
      </c>
      <c r="I14268">
        <v>0</v>
      </c>
      <c r="J14268">
        <v>0</v>
      </c>
      <c r="K14268" t="s">
        <v>55424</v>
      </c>
    </row>
    <row r="14269" spans="1:11" x14ac:dyDescent="0.3">
      <c r="A14269" t="s">
        <v>55425</v>
      </c>
      <c r="B14269" t="s">
        <v>55426</v>
      </c>
      <c r="C14269" t="s">
        <v>558</v>
      </c>
      <c r="D14269" t="s">
        <v>55427</v>
      </c>
      <c r="E14269" t="s">
        <v>28510</v>
      </c>
      <c r="F14269" t="s">
        <v>7524</v>
      </c>
      <c r="G14269" t="s">
        <v>30631</v>
      </c>
      <c r="H14269">
        <v>0</v>
      </c>
      <c r="I14269">
        <v>0</v>
      </c>
      <c r="J14269">
        <v>0</v>
      </c>
      <c r="K14269" t="s">
        <v>55428</v>
      </c>
    </row>
    <row r="14270" spans="1:11" x14ac:dyDescent="0.3">
      <c r="A14270" t="s">
        <v>55429</v>
      </c>
      <c r="B14270" t="s">
        <v>55430</v>
      </c>
      <c r="C14270" t="s">
        <v>558</v>
      </c>
      <c r="D14270" t="s">
        <v>55431</v>
      </c>
      <c r="E14270" t="s">
        <v>28510</v>
      </c>
      <c r="F14270" t="s">
        <v>1237</v>
      </c>
      <c r="G14270" t="s">
        <v>42</v>
      </c>
      <c r="H14270">
        <v>0</v>
      </c>
      <c r="I14270">
        <v>0</v>
      </c>
      <c r="J14270">
        <v>0</v>
      </c>
      <c r="K14270" t="s">
        <v>55432</v>
      </c>
    </row>
    <row r="14271" spans="1:11" x14ac:dyDescent="0.3">
      <c r="A14271" t="s">
        <v>55433</v>
      </c>
      <c r="B14271" t="s">
        <v>55434</v>
      </c>
      <c r="C14271" t="s">
        <v>20</v>
      </c>
      <c r="D14271" t="s">
        <v>55435</v>
      </c>
      <c r="E14271" t="s">
        <v>51965</v>
      </c>
      <c r="F14271" t="s">
        <v>7321</v>
      </c>
      <c r="G14271" t="s">
        <v>2252</v>
      </c>
      <c r="H14271">
        <v>0</v>
      </c>
      <c r="I14271">
        <v>0</v>
      </c>
      <c r="J14271">
        <v>0</v>
      </c>
      <c r="K14271" t="s">
        <v>55436</v>
      </c>
    </row>
    <row r="14272" spans="1:11" x14ac:dyDescent="0.3">
      <c r="A14272" t="s">
        <v>55437</v>
      </c>
      <c r="B14272" t="s">
        <v>55438</v>
      </c>
      <c r="C14272" t="s">
        <v>27</v>
      </c>
      <c r="D14272" t="s">
        <v>55439</v>
      </c>
      <c r="E14272" t="s">
        <v>53101</v>
      </c>
      <c r="F14272" t="s">
        <v>13611</v>
      </c>
      <c r="G14272" t="s">
        <v>42</v>
      </c>
      <c r="H14272">
        <v>0</v>
      </c>
      <c r="I14272">
        <v>0</v>
      </c>
      <c r="J14272">
        <v>0</v>
      </c>
      <c r="K14272" t="s">
        <v>55440</v>
      </c>
    </row>
    <row r="14273" spans="1:11" x14ac:dyDescent="0.3">
      <c r="A14273" t="s">
        <v>55441</v>
      </c>
      <c r="B14273" t="s">
        <v>55442</v>
      </c>
      <c r="C14273" t="s">
        <v>27</v>
      </c>
      <c r="D14273" t="s">
        <v>55443</v>
      </c>
      <c r="E14273" t="s">
        <v>53101</v>
      </c>
      <c r="F14273" t="s">
        <v>16</v>
      </c>
      <c r="G14273" t="s">
        <v>179</v>
      </c>
      <c r="H14273">
        <v>0</v>
      </c>
      <c r="I14273">
        <v>0</v>
      </c>
      <c r="J14273">
        <v>2</v>
      </c>
      <c r="K14273" t="s">
        <v>55444</v>
      </c>
    </row>
    <row r="14274" spans="1:11" x14ac:dyDescent="0.3">
      <c r="A14274" t="s">
        <v>55445</v>
      </c>
      <c r="B14274" t="s">
        <v>55446</v>
      </c>
      <c r="C14274" t="s">
        <v>13</v>
      </c>
      <c r="D14274" t="s">
        <v>55447</v>
      </c>
      <c r="E14274" t="s">
        <v>50096</v>
      </c>
      <c r="F14274" t="s">
        <v>16</v>
      </c>
      <c r="G14274" t="s">
        <v>55448</v>
      </c>
      <c r="H14274">
        <v>0</v>
      </c>
      <c r="I14274">
        <v>0</v>
      </c>
      <c r="J14274">
        <v>0</v>
      </c>
      <c r="K14274" t="s">
        <v>55449</v>
      </c>
    </row>
    <row r="14275" spans="1:11" x14ac:dyDescent="0.3">
      <c r="A14275" t="s">
        <v>55450</v>
      </c>
      <c r="B14275" t="s">
        <v>55451</v>
      </c>
      <c r="C14275" t="s">
        <v>13</v>
      </c>
      <c r="D14275" t="e">
        <f>자가 발전 설비.</f>
        <v>#NAME?</v>
      </c>
      <c r="E14275" t="s">
        <v>50096</v>
      </c>
      <c r="F14275" t="s">
        <v>16</v>
      </c>
      <c r="G14275" t="s">
        <v>122</v>
      </c>
      <c r="H14275">
        <v>0</v>
      </c>
      <c r="I14275">
        <v>0</v>
      </c>
      <c r="J14275">
        <v>0</v>
      </c>
      <c r="K14275" t="s">
        <v>55452</v>
      </c>
    </row>
    <row r="14276" spans="1:11" x14ac:dyDescent="0.3">
      <c r="A14276" t="s">
        <v>55453</v>
      </c>
      <c r="B14276" t="s">
        <v>55454</v>
      </c>
      <c r="C14276" t="s">
        <v>13</v>
      </c>
      <c r="D14276" t="s">
        <v>55455</v>
      </c>
      <c r="E14276" t="s">
        <v>50096</v>
      </c>
      <c r="F14276" t="s">
        <v>16</v>
      </c>
      <c r="G14276" t="s">
        <v>18591</v>
      </c>
      <c r="H14276">
        <v>0</v>
      </c>
      <c r="I14276">
        <v>0</v>
      </c>
      <c r="J14276">
        <v>0</v>
      </c>
      <c r="K14276" t="s">
        <v>55456</v>
      </c>
    </row>
    <row r="14277" spans="1:11" x14ac:dyDescent="0.3">
      <c r="A14277" t="s">
        <v>55457</v>
      </c>
      <c r="B14277" t="s">
        <v>55458</v>
      </c>
      <c r="C14277" t="s">
        <v>558</v>
      </c>
      <c r="D14277" t="s">
        <v>55459</v>
      </c>
      <c r="E14277" t="s">
        <v>19698</v>
      </c>
      <c r="F14277" t="s">
        <v>6496</v>
      </c>
      <c r="G14277" t="s">
        <v>19180</v>
      </c>
      <c r="H14277">
        <v>0</v>
      </c>
      <c r="I14277">
        <v>0</v>
      </c>
      <c r="J14277">
        <v>0</v>
      </c>
      <c r="K14277" t="s">
        <v>55460</v>
      </c>
    </row>
    <row r="14278" spans="1:11" x14ac:dyDescent="0.3">
      <c r="A14278" t="s">
        <v>55461</v>
      </c>
      <c r="B14278" t="s">
        <v>55462</v>
      </c>
      <c r="C14278" t="s">
        <v>558</v>
      </c>
      <c r="D14278" t="s">
        <v>55463</v>
      </c>
      <c r="E14278" t="s">
        <v>19698</v>
      </c>
      <c r="F14278" t="s">
        <v>16</v>
      </c>
      <c r="G14278" t="s">
        <v>4386</v>
      </c>
      <c r="H14278">
        <v>0</v>
      </c>
      <c r="I14278">
        <v>0</v>
      </c>
      <c r="J14278">
        <v>0</v>
      </c>
      <c r="K14278" t="s">
        <v>55464</v>
      </c>
    </row>
    <row r="14279" spans="1:11" x14ac:dyDescent="0.3">
      <c r="A14279" t="s">
        <v>55465</v>
      </c>
      <c r="B14279" t="s">
        <v>55466</v>
      </c>
      <c r="C14279" t="s">
        <v>558</v>
      </c>
      <c r="D14279" t="s">
        <v>55467</v>
      </c>
      <c r="E14279" t="s">
        <v>19698</v>
      </c>
      <c r="F14279" t="s">
        <v>16</v>
      </c>
      <c r="G14279" t="s">
        <v>8162</v>
      </c>
      <c r="H14279">
        <v>0</v>
      </c>
      <c r="I14279">
        <v>0</v>
      </c>
      <c r="J14279">
        <v>0</v>
      </c>
      <c r="K14279" t="s">
        <v>55468</v>
      </c>
    </row>
    <row r="14280" spans="1:11" x14ac:dyDescent="0.3">
      <c r="A14280" t="s">
        <v>55469</v>
      </c>
      <c r="B14280" t="s">
        <v>9517</v>
      </c>
      <c r="C14280" t="s">
        <v>558</v>
      </c>
      <c r="D14280" t="s">
        <v>9518</v>
      </c>
      <c r="E14280" t="s">
        <v>1692</v>
      </c>
      <c r="F14280" t="s">
        <v>16</v>
      </c>
      <c r="G14280" t="s">
        <v>4520</v>
      </c>
      <c r="H14280">
        <v>0</v>
      </c>
      <c r="I14280">
        <v>0</v>
      </c>
      <c r="J14280">
        <v>0</v>
      </c>
      <c r="K14280" t="s">
        <v>55470</v>
      </c>
    </row>
    <row r="14281" spans="1:11" x14ac:dyDescent="0.3">
      <c r="A14281" t="s">
        <v>55471</v>
      </c>
      <c r="B14281" t="s">
        <v>2260</v>
      </c>
      <c r="C14281" t="s">
        <v>558</v>
      </c>
      <c r="D14281" t="s">
        <v>55472</v>
      </c>
      <c r="E14281" t="s">
        <v>19698</v>
      </c>
      <c r="F14281" t="s">
        <v>41</v>
      </c>
      <c r="G14281" t="s">
        <v>42</v>
      </c>
      <c r="H14281">
        <v>0</v>
      </c>
      <c r="I14281">
        <v>0</v>
      </c>
      <c r="J14281">
        <v>0</v>
      </c>
      <c r="K14281" t="s">
        <v>55473</v>
      </c>
    </row>
    <row r="14282" spans="1:11" x14ac:dyDescent="0.3">
      <c r="A14282" t="s">
        <v>55474</v>
      </c>
      <c r="C14282" t="s">
        <v>558</v>
      </c>
      <c r="D14282" t="s">
        <v>55475</v>
      </c>
      <c r="E14282" t="s">
        <v>19698</v>
      </c>
      <c r="F14282" t="s">
        <v>41</v>
      </c>
      <c r="G14282" t="s">
        <v>42</v>
      </c>
      <c r="H14282">
        <v>0</v>
      </c>
      <c r="I14282">
        <v>0</v>
      </c>
      <c r="J14282">
        <v>0</v>
      </c>
      <c r="K14282" t="s">
        <v>55476</v>
      </c>
    </row>
    <row r="14283" spans="1:11" x14ac:dyDescent="0.3">
      <c r="A14283" t="s">
        <v>55477</v>
      </c>
      <c r="B14283" t="s">
        <v>55478</v>
      </c>
      <c r="C14283" t="s">
        <v>558</v>
      </c>
      <c r="D14283" t="s">
        <v>55479</v>
      </c>
      <c r="E14283" t="s">
        <v>19698</v>
      </c>
      <c r="F14283" t="s">
        <v>16</v>
      </c>
      <c r="G14283" t="s">
        <v>364</v>
      </c>
      <c r="H14283">
        <v>0</v>
      </c>
      <c r="I14283">
        <v>0</v>
      </c>
      <c r="J14283">
        <v>0</v>
      </c>
      <c r="K14283" t="s">
        <v>55480</v>
      </c>
    </row>
    <row r="14284" spans="1:11" x14ac:dyDescent="0.3">
      <c r="A14284" t="s">
        <v>55481</v>
      </c>
      <c r="B14284" t="s">
        <v>55466</v>
      </c>
      <c r="C14284" t="s">
        <v>558</v>
      </c>
      <c r="D14284" t="s">
        <v>55482</v>
      </c>
      <c r="E14284" t="s">
        <v>19698</v>
      </c>
      <c r="F14284" t="s">
        <v>41</v>
      </c>
      <c r="G14284" t="s">
        <v>42</v>
      </c>
      <c r="H14284">
        <v>0</v>
      </c>
      <c r="I14284">
        <v>0</v>
      </c>
      <c r="J14284">
        <v>0</v>
      </c>
      <c r="K14284" t="s">
        <v>55483</v>
      </c>
    </row>
    <row r="14285" spans="1:11" x14ac:dyDescent="0.3">
      <c r="A14285" t="s">
        <v>55484</v>
      </c>
      <c r="B14285" t="s">
        <v>55485</v>
      </c>
      <c r="C14285" t="s">
        <v>27</v>
      </c>
      <c r="D14285" t="s">
        <v>55486</v>
      </c>
      <c r="E14285" t="s">
        <v>53101</v>
      </c>
      <c r="F14285" t="s">
        <v>41</v>
      </c>
      <c r="G14285" t="s">
        <v>42</v>
      </c>
      <c r="H14285">
        <v>0</v>
      </c>
      <c r="I14285">
        <v>0</v>
      </c>
      <c r="J14285">
        <v>0</v>
      </c>
      <c r="K14285" t="s">
        <v>55487</v>
      </c>
    </row>
    <row r="14286" spans="1:11" x14ac:dyDescent="0.3">
      <c r="A14286" t="s">
        <v>55488</v>
      </c>
      <c r="B14286" t="s">
        <v>55489</v>
      </c>
      <c r="C14286" t="s">
        <v>27</v>
      </c>
      <c r="D14286" t="s">
        <v>55490</v>
      </c>
      <c r="E14286" t="s">
        <v>53101</v>
      </c>
      <c r="F14286" t="s">
        <v>41</v>
      </c>
      <c r="G14286" t="s">
        <v>42</v>
      </c>
      <c r="H14286">
        <v>0</v>
      </c>
      <c r="I14286">
        <v>0</v>
      </c>
      <c r="J14286">
        <v>0</v>
      </c>
      <c r="K14286" t="s">
        <v>55491</v>
      </c>
    </row>
    <row r="14287" spans="1:11" x14ac:dyDescent="0.3">
      <c r="A14287" t="s">
        <v>55492</v>
      </c>
      <c r="B14287" t="s">
        <v>55493</v>
      </c>
      <c r="C14287" t="s">
        <v>27</v>
      </c>
      <c r="D14287" t="s">
        <v>55494</v>
      </c>
      <c r="E14287" t="s">
        <v>53101</v>
      </c>
      <c r="F14287" t="s">
        <v>41</v>
      </c>
      <c r="G14287" t="s">
        <v>42</v>
      </c>
      <c r="H14287">
        <v>0</v>
      </c>
      <c r="I14287">
        <v>0</v>
      </c>
      <c r="J14287">
        <v>0</v>
      </c>
      <c r="K14287" t="s">
        <v>55495</v>
      </c>
    </row>
    <row r="14288" spans="1:11" x14ac:dyDescent="0.3">
      <c r="A14288" t="s">
        <v>55496</v>
      </c>
      <c r="B14288" t="s">
        <v>55497</v>
      </c>
      <c r="C14288" t="s">
        <v>27</v>
      </c>
      <c r="D14288" t="s">
        <v>55498</v>
      </c>
      <c r="E14288" t="s">
        <v>53101</v>
      </c>
      <c r="F14288" t="s">
        <v>41</v>
      </c>
      <c r="G14288" t="s">
        <v>42</v>
      </c>
      <c r="H14288">
        <v>0</v>
      </c>
      <c r="I14288">
        <v>0</v>
      </c>
      <c r="J14288">
        <v>0</v>
      </c>
      <c r="K14288" t="s">
        <v>55499</v>
      </c>
    </row>
    <row r="14289" spans="1:11" x14ac:dyDescent="0.3">
      <c r="A14289" t="s">
        <v>55500</v>
      </c>
      <c r="B14289" t="s">
        <v>55501</v>
      </c>
      <c r="C14289" t="s">
        <v>558</v>
      </c>
      <c r="D14289" t="s">
        <v>55502</v>
      </c>
      <c r="E14289" t="s">
        <v>2102</v>
      </c>
      <c r="F14289" t="s">
        <v>31163</v>
      </c>
      <c r="G14289" t="s">
        <v>42</v>
      </c>
      <c r="H14289">
        <v>0</v>
      </c>
      <c r="I14289">
        <v>0</v>
      </c>
      <c r="J14289">
        <v>0</v>
      </c>
      <c r="K14289" t="s">
        <v>55503</v>
      </c>
    </row>
    <row r="14290" spans="1:11" x14ac:dyDescent="0.3">
      <c r="A14290" t="s">
        <v>55504</v>
      </c>
      <c r="C14290" t="s">
        <v>27</v>
      </c>
      <c r="D14290" t="s">
        <v>55505</v>
      </c>
      <c r="E14290" t="s">
        <v>53101</v>
      </c>
      <c r="F14290" t="s">
        <v>17508</v>
      </c>
      <c r="G14290" t="s">
        <v>42</v>
      </c>
      <c r="H14290">
        <v>0</v>
      </c>
      <c r="I14290">
        <v>0</v>
      </c>
      <c r="J14290">
        <v>0</v>
      </c>
      <c r="K14290" t="s">
        <v>55506</v>
      </c>
    </row>
    <row r="14291" spans="1:11" x14ac:dyDescent="0.3">
      <c r="A14291" t="s">
        <v>55507</v>
      </c>
      <c r="B14291" t="s">
        <v>55508</v>
      </c>
      <c r="C14291" t="s">
        <v>27</v>
      </c>
      <c r="D14291" t="s">
        <v>55509</v>
      </c>
      <c r="E14291" t="s">
        <v>53101</v>
      </c>
      <c r="F14291" t="s">
        <v>41</v>
      </c>
      <c r="G14291" t="s">
        <v>3987</v>
      </c>
      <c r="H14291">
        <v>0</v>
      </c>
      <c r="I14291">
        <v>0</v>
      </c>
      <c r="J14291">
        <v>0</v>
      </c>
      <c r="K14291" t="s">
        <v>55510</v>
      </c>
    </row>
    <row r="14292" spans="1:11" x14ac:dyDescent="0.3">
      <c r="A14292" t="s">
        <v>55511</v>
      </c>
      <c r="C14292" t="s">
        <v>27</v>
      </c>
      <c r="D14292" t="s">
        <v>55512</v>
      </c>
      <c r="E14292" t="s">
        <v>53101</v>
      </c>
      <c r="F14292" t="s">
        <v>16</v>
      </c>
      <c r="G14292" t="s">
        <v>3142</v>
      </c>
      <c r="H14292">
        <v>0</v>
      </c>
      <c r="I14292">
        <v>0</v>
      </c>
      <c r="J14292">
        <v>0</v>
      </c>
      <c r="K14292" t="s">
        <v>55513</v>
      </c>
    </row>
    <row r="14293" spans="1:11" x14ac:dyDescent="0.3">
      <c r="A14293" t="s">
        <v>55514</v>
      </c>
      <c r="C14293" t="s">
        <v>27</v>
      </c>
      <c r="D14293" t="s">
        <v>55515</v>
      </c>
      <c r="E14293" t="s">
        <v>53101</v>
      </c>
      <c r="F14293" t="s">
        <v>41</v>
      </c>
      <c r="G14293" t="s">
        <v>42</v>
      </c>
      <c r="H14293">
        <v>0</v>
      </c>
      <c r="I14293">
        <v>0</v>
      </c>
      <c r="J14293">
        <v>0</v>
      </c>
      <c r="K14293" t="s">
        <v>55516</v>
      </c>
    </row>
    <row r="14294" spans="1:11" x14ac:dyDescent="0.3">
      <c r="A14294" t="s">
        <v>55517</v>
      </c>
      <c r="B14294" t="s">
        <v>55518</v>
      </c>
      <c r="C14294" t="s">
        <v>27</v>
      </c>
      <c r="D14294" t="s">
        <v>55519</v>
      </c>
      <c r="E14294" t="s">
        <v>53101</v>
      </c>
      <c r="F14294" t="s">
        <v>10491</v>
      </c>
      <c r="G14294" t="s">
        <v>42</v>
      </c>
      <c r="H14294">
        <v>0</v>
      </c>
      <c r="I14294">
        <v>0</v>
      </c>
      <c r="J14294">
        <v>0</v>
      </c>
      <c r="K14294" t="s">
        <v>55520</v>
      </c>
    </row>
    <row r="14295" spans="1:11" x14ac:dyDescent="0.3">
      <c r="A14295" t="s">
        <v>55521</v>
      </c>
      <c r="C14295" t="s">
        <v>27</v>
      </c>
      <c r="D14295" t="s">
        <v>55522</v>
      </c>
      <c r="E14295" t="s">
        <v>53101</v>
      </c>
      <c r="F14295" t="s">
        <v>41</v>
      </c>
      <c r="G14295" t="s">
        <v>42</v>
      </c>
      <c r="H14295">
        <v>0</v>
      </c>
      <c r="I14295">
        <v>0</v>
      </c>
      <c r="J14295">
        <v>0</v>
      </c>
      <c r="K14295" t="s">
        <v>55523</v>
      </c>
    </row>
    <row r="14296" spans="1:11" x14ac:dyDescent="0.3">
      <c r="A14296" t="s">
        <v>55524</v>
      </c>
      <c r="C14296" t="s">
        <v>27</v>
      </c>
      <c r="D14296" t="s">
        <v>55525</v>
      </c>
      <c r="E14296" t="s">
        <v>53101</v>
      </c>
      <c r="F14296" t="s">
        <v>41</v>
      </c>
      <c r="G14296" t="s">
        <v>42</v>
      </c>
      <c r="H14296">
        <v>0</v>
      </c>
      <c r="I14296">
        <v>0</v>
      </c>
      <c r="J14296">
        <v>0</v>
      </c>
      <c r="K14296" t="s">
        <v>55526</v>
      </c>
    </row>
    <row r="14297" spans="1:11" x14ac:dyDescent="0.3">
      <c r="A14297" t="s">
        <v>55527</v>
      </c>
      <c r="B14297" t="s">
        <v>55528</v>
      </c>
      <c r="C14297" t="s">
        <v>13</v>
      </c>
      <c r="D14297" t="s">
        <v>55529</v>
      </c>
      <c r="E14297" t="s">
        <v>50096</v>
      </c>
      <c r="F14297" t="s">
        <v>7030</v>
      </c>
      <c r="G14297" t="s">
        <v>20788</v>
      </c>
      <c r="H14297">
        <v>0</v>
      </c>
      <c r="I14297">
        <v>0</v>
      </c>
      <c r="J14297">
        <v>0</v>
      </c>
      <c r="K14297" t="s">
        <v>55530</v>
      </c>
    </row>
    <row r="14298" spans="1:11" x14ac:dyDescent="0.3">
      <c r="A14298" t="s">
        <v>55531</v>
      </c>
      <c r="B14298" t="s">
        <v>55532</v>
      </c>
      <c r="C14298" t="s">
        <v>13</v>
      </c>
      <c r="D14298" t="s">
        <v>55533</v>
      </c>
      <c r="E14298" t="s">
        <v>50096</v>
      </c>
      <c r="F14298" t="s">
        <v>16</v>
      </c>
      <c r="G14298" t="s">
        <v>33295</v>
      </c>
      <c r="H14298">
        <v>0</v>
      </c>
      <c r="I14298">
        <v>0</v>
      </c>
      <c r="J14298">
        <v>0</v>
      </c>
      <c r="K14298" t="s">
        <v>55534</v>
      </c>
    </row>
    <row r="14299" spans="1:11" x14ac:dyDescent="0.3">
      <c r="A14299" t="s">
        <v>55535</v>
      </c>
      <c r="B14299" t="s">
        <v>55536</v>
      </c>
      <c r="C14299" t="s">
        <v>558</v>
      </c>
      <c r="D14299" t="s">
        <v>55537</v>
      </c>
      <c r="E14299" t="s">
        <v>1692</v>
      </c>
      <c r="F14299" t="s">
        <v>16</v>
      </c>
      <c r="G14299" t="s">
        <v>3168</v>
      </c>
      <c r="H14299">
        <v>0</v>
      </c>
      <c r="I14299">
        <v>0</v>
      </c>
      <c r="J14299">
        <v>0</v>
      </c>
      <c r="K14299" t="s">
        <v>55538</v>
      </c>
    </row>
    <row r="14300" spans="1:11" x14ac:dyDescent="0.3">
      <c r="A14300" t="s">
        <v>55539</v>
      </c>
      <c r="B14300" t="s">
        <v>55540</v>
      </c>
      <c r="C14300" t="s">
        <v>13</v>
      </c>
      <c r="D14300" t="s">
        <v>55541</v>
      </c>
      <c r="E14300" t="s">
        <v>50096</v>
      </c>
      <c r="F14300" t="s">
        <v>55542</v>
      </c>
      <c r="G14300" t="s">
        <v>42</v>
      </c>
      <c r="H14300">
        <v>0</v>
      </c>
      <c r="I14300">
        <v>0</v>
      </c>
      <c r="J14300">
        <v>0</v>
      </c>
      <c r="K14300" t="s">
        <v>55543</v>
      </c>
    </row>
    <row r="14301" spans="1:11" x14ac:dyDescent="0.3">
      <c r="A14301" t="s">
        <v>55544</v>
      </c>
      <c r="B14301" t="s">
        <v>55545</v>
      </c>
      <c r="C14301" t="s">
        <v>13</v>
      </c>
      <c r="D14301" t="s">
        <v>55546</v>
      </c>
      <c r="E14301" t="s">
        <v>50096</v>
      </c>
      <c r="F14301" t="s">
        <v>1419</v>
      </c>
      <c r="G14301" t="s">
        <v>42</v>
      </c>
      <c r="H14301">
        <v>0</v>
      </c>
      <c r="I14301">
        <v>0</v>
      </c>
      <c r="J14301">
        <v>0</v>
      </c>
      <c r="K14301" t="s">
        <v>55547</v>
      </c>
    </row>
    <row r="14302" spans="1:11" x14ac:dyDescent="0.3">
      <c r="A14302" t="s">
        <v>55548</v>
      </c>
      <c r="B14302" t="s">
        <v>55549</v>
      </c>
      <c r="C14302" t="s">
        <v>20</v>
      </c>
      <c r="D14302" t="s">
        <v>55550</v>
      </c>
      <c r="E14302" t="s">
        <v>51965</v>
      </c>
      <c r="F14302" t="s">
        <v>16465</v>
      </c>
      <c r="G14302" t="s">
        <v>42</v>
      </c>
      <c r="H14302">
        <v>0</v>
      </c>
      <c r="I14302">
        <v>0</v>
      </c>
      <c r="J14302">
        <v>0</v>
      </c>
      <c r="K14302" t="s">
        <v>55551</v>
      </c>
    </row>
    <row r="14303" spans="1:11" x14ac:dyDescent="0.3">
      <c r="A14303" t="s">
        <v>55552</v>
      </c>
      <c r="B14303" t="s">
        <v>55553</v>
      </c>
      <c r="C14303" t="s">
        <v>20</v>
      </c>
      <c r="D14303" t="s">
        <v>55554</v>
      </c>
      <c r="E14303" t="s">
        <v>51965</v>
      </c>
      <c r="F14303" t="s">
        <v>16</v>
      </c>
      <c r="G14303" t="s">
        <v>772</v>
      </c>
      <c r="H14303">
        <v>0</v>
      </c>
      <c r="I14303">
        <v>0</v>
      </c>
      <c r="J14303">
        <v>0</v>
      </c>
      <c r="K14303" t="s">
        <v>55555</v>
      </c>
    </row>
    <row r="14304" spans="1:11" x14ac:dyDescent="0.3">
      <c r="A14304" t="s">
        <v>55556</v>
      </c>
      <c r="B14304" t="s">
        <v>55557</v>
      </c>
      <c r="C14304" t="s">
        <v>27</v>
      </c>
      <c r="D14304" t="s">
        <v>55558</v>
      </c>
      <c r="E14304" t="s">
        <v>53101</v>
      </c>
      <c r="F14304" t="s">
        <v>9090</v>
      </c>
      <c r="G14304" t="s">
        <v>42</v>
      </c>
      <c r="H14304">
        <v>0</v>
      </c>
      <c r="I14304">
        <v>0</v>
      </c>
      <c r="J14304">
        <v>0</v>
      </c>
      <c r="K14304" t="s">
        <v>55559</v>
      </c>
    </row>
    <row r="14305" spans="1:11" x14ac:dyDescent="0.3">
      <c r="A14305" t="s">
        <v>55560</v>
      </c>
      <c r="B14305" t="s">
        <v>55561</v>
      </c>
      <c r="C14305" t="s">
        <v>27</v>
      </c>
      <c r="D14305" t="s">
        <v>55562</v>
      </c>
      <c r="E14305" t="s">
        <v>53101</v>
      </c>
      <c r="F14305" t="s">
        <v>16</v>
      </c>
      <c r="G14305" t="s">
        <v>864</v>
      </c>
      <c r="H14305">
        <v>0</v>
      </c>
      <c r="I14305">
        <v>0</v>
      </c>
      <c r="J14305">
        <v>0</v>
      </c>
      <c r="K14305" t="s">
        <v>55563</v>
      </c>
    </row>
    <row r="14306" spans="1:11" x14ac:dyDescent="0.3">
      <c r="A14306" t="s">
        <v>55564</v>
      </c>
      <c r="B14306" t="s">
        <v>55565</v>
      </c>
      <c r="C14306" t="s">
        <v>27</v>
      </c>
      <c r="D14306" t="s">
        <v>55566</v>
      </c>
      <c r="E14306" t="s">
        <v>53101</v>
      </c>
      <c r="F14306" t="s">
        <v>16</v>
      </c>
      <c r="G14306" t="s">
        <v>3226</v>
      </c>
      <c r="H14306">
        <v>0</v>
      </c>
      <c r="I14306">
        <v>0</v>
      </c>
      <c r="J14306">
        <v>0</v>
      </c>
      <c r="K14306" t="s">
        <v>55567</v>
      </c>
    </row>
    <row r="14307" spans="1:11" x14ac:dyDescent="0.3">
      <c r="A14307" t="s">
        <v>55568</v>
      </c>
      <c r="B14307" t="s">
        <v>55569</v>
      </c>
      <c r="C14307" t="s">
        <v>13</v>
      </c>
      <c r="D14307" t="s">
        <v>55570</v>
      </c>
      <c r="E14307" t="s">
        <v>50096</v>
      </c>
      <c r="F14307" t="s">
        <v>16</v>
      </c>
      <c r="G14307" t="s">
        <v>25251</v>
      </c>
      <c r="H14307">
        <v>0</v>
      </c>
      <c r="I14307">
        <v>0</v>
      </c>
      <c r="J14307">
        <v>0</v>
      </c>
      <c r="K14307" t="s">
        <v>55571</v>
      </c>
    </row>
    <row r="14308" spans="1:11" x14ac:dyDescent="0.3">
      <c r="A14308" t="s">
        <v>55572</v>
      </c>
      <c r="B14308" t="s">
        <v>55573</v>
      </c>
      <c r="C14308" t="s">
        <v>13</v>
      </c>
      <c r="D14308" t="s">
        <v>55574</v>
      </c>
      <c r="E14308" t="s">
        <v>50096</v>
      </c>
      <c r="F14308" t="s">
        <v>16</v>
      </c>
      <c r="G14308" t="s">
        <v>1062</v>
      </c>
      <c r="H14308">
        <v>0</v>
      </c>
      <c r="I14308">
        <v>0</v>
      </c>
      <c r="J14308">
        <v>0</v>
      </c>
      <c r="K14308" t="s">
        <v>55575</v>
      </c>
    </row>
    <row r="14309" spans="1:11" x14ac:dyDescent="0.3">
      <c r="A14309" t="s">
        <v>55576</v>
      </c>
      <c r="B14309" t="s">
        <v>55577</v>
      </c>
      <c r="C14309" t="s">
        <v>27</v>
      </c>
      <c r="D14309" t="e">
        <f>자소성.</f>
        <v>#NAME?</v>
      </c>
      <c r="E14309" t="s">
        <v>53101</v>
      </c>
      <c r="F14309" t="s">
        <v>16</v>
      </c>
      <c r="G14309" t="s">
        <v>122</v>
      </c>
      <c r="H14309">
        <v>0</v>
      </c>
      <c r="I14309">
        <v>0</v>
      </c>
      <c r="J14309">
        <v>0</v>
      </c>
      <c r="K14309" t="s">
        <v>55578</v>
      </c>
    </row>
    <row r="14310" spans="1:11" x14ac:dyDescent="0.3">
      <c r="A14310" t="s">
        <v>55579</v>
      </c>
      <c r="B14310" t="s">
        <v>55580</v>
      </c>
      <c r="C14310" t="s">
        <v>13</v>
      </c>
      <c r="D14310" t="s">
        <v>55581</v>
      </c>
      <c r="E14310" t="s">
        <v>50096</v>
      </c>
      <c r="F14310" t="s">
        <v>16</v>
      </c>
      <c r="G14310" t="s">
        <v>5578</v>
      </c>
      <c r="H14310">
        <v>0</v>
      </c>
      <c r="I14310">
        <v>0</v>
      </c>
      <c r="J14310">
        <v>0</v>
      </c>
      <c r="K14310" t="s">
        <v>55582</v>
      </c>
    </row>
    <row r="14311" spans="1:11" x14ac:dyDescent="0.3">
      <c r="A14311" t="s">
        <v>55583</v>
      </c>
      <c r="B14311" t="s">
        <v>55584</v>
      </c>
      <c r="C14311" t="s">
        <v>13</v>
      </c>
      <c r="D14311" t="s">
        <v>55585</v>
      </c>
      <c r="E14311" t="s">
        <v>50096</v>
      </c>
      <c r="F14311" t="s">
        <v>1143</v>
      </c>
      <c r="G14311" t="s">
        <v>42</v>
      </c>
      <c r="H14311">
        <v>0</v>
      </c>
      <c r="I14311">
        <v>0</v>
      </c>
      <c r="J14311">
        <v>0</v>
      </c>
      <c r="K14311" t="s">
        <v>55586</v>
      </c>
    </row>
    <row r="14312" spans="1:11" x14ac:dyDescent="0.3">
      <c r="A14312" t="s">
        <v>55587</v>
      </c>
      <c r="C14312" t="s">
        <v>27</v>
      </c>
      <c r="D14312" t="e">
        <f>자기쏠림.</f>
        <v>#NAME?</v>
      </c>
      <c r="E14312" t="s">
        <v>53101</v>
      </c>
      <c r="F14312" t="s">
        <v>3257</v>
      </c>
      <c r="G14312" t="s">
        <v>42</v>
      </c>
      <c r="H14312">
        <v>0</v>
      </c>
      <c r="I14312">
        <v>0</v>
      </c>
      <c r="J14312">
        <v>0</v>
      </c>
      <c r="K14312" t="s">
        <v>55588</v>
      </c>
    </row>
    <row r="14313" spans="1:11" x14ac:dyDescent="0.3">
      <c r="A14313" t="s">
        <v>55589</v>
      </c>
      <c r="B14313" t="s">
        <v>55590</v>
      </c>
      <c r="C14313" t="s">
        <v>27</v>
      </c>
      <c r="D14313" t="s">
        <v>55591</v>
      </c>
      <c r="E14313" t="s">
        <v>53101</v>
      </c>
      <c r="F14313" t="s">
        <v>41</v>
      </c>
      <c r="G14313" t="s">
        <v>42</v>
      </c>
      <c r="H14313">
        <v>0</v>
      </c>
      <c r="I14313">
        <v>0</v>
      </c>
      <c r="J14313">
        <v>0</v>
      </c>
      <c r="K14313" t="s">
        <v>55592</v>
      </c>
    </row>
    <row r="14314" spans="1:11" x14ac:dyDescent="0.3">
      <c r="A14314" t="s">
        <v>55593</v>
      </c>
      <c r="B14314" t="s">
        <v>55594</v>
      </c>
      <c r="C14314" t="s">
        <v>27</v>
      </c>
      <c r="D14314" t="s">
        <v>55595</v>
      </c>
      <c r="E14314" t="s">
        <v>53101</v>
      </c>
      <c r="F14314" t="s">
        <v>16</v>
      </c>
      <c r="G14314" t="s">
        <v>28120</v>
      </c>
      <c r="H14314">
        <v>0</v>
      </c>
      <c r="I14314">
        <v>0</v>
      </c>
      <c r="J14314">
        <v>0</v>
      </c>
      <c r="K14314" t="s">
        <v>55596</v>
      </c>
    </row>
    <row r="14315" spans="1:11" x14ac:dyDescent="0.3">
      <c r="A14315" t="s">
        <v>55597</v>
      </c>
      <c r="B14315" t="s">
        <v>55598</v>
      </c>
      <c r="C14315" t="s">
        <v>27</v>
      </c>
      <c r="D14315" t="s">
        <v>55599</v>
      </c>
      <c r="E14315" t="s">
        <v>53101</v>
      </c>
      <c r="F14315" t="s">
        <v>41</v>
      </c>
      <c r="G14315" t="s">
        <v>42</v>
      </c>
      <c r="H14315">
        <v>0</v>
      </c>
      <c r="I14315">
        <v>0</v>
      </c>
      <c r="J14315">
        <v>0</v>
      </c>
      <c r="K14315" t="s">
        <v>55600</v>
      </c>
    </row>
    <row r="14316" spans="1:11" x14ac:dyDescent="0.3">
      <c r="A14316" t="s">
        <v>55601</v>
      </c>
      <c r="B14316" t="s">
        <v>55602</v>
      </c>
      <c r="C14316" t="s">
        <v>20</v>
      </c>
      <c r="D14316" t="s">
        <v>55603</v>
      </c>
      <c r="E14316" t="s">
        <v>22</v>
      </c>
      <c r="F14316" t="s">
        <v>6890</v>
      </c>
      <c r="G14316" t="s">
        <v>3262</v>
      </c>
      <c r="H14316">
        <v>0</v>
      </c>
      <c r="I14316">
        <v>0</v>
      </c>
      <c r="J14316">
        <v>0</v>
      </c>
      <c r="K14316" t="s">
        <v>55604</v>
      </c>
    </row>
    <row r="14317" spans="1:11" x14ac:dyDescent="0.3">
      <c r="A14317" t="s">
        <v>55605</v>
      </c>
      <c r="B14317" t="s">
        <v>55606</v>
      </c>
      <c r="C14317" t="s">
        <v>13</v>
      </c>
      <c r="D14317" t="s">
        <v>55607</v>
      </c>
      <c r="E14317" t="s">
        <v>50096</v>
      </c>
      <c r="F14317" t="s">
        <v>53478</v>
      </c>
      <c r="G14317" t="s">
        <v>42</v>
      </c>
      <c r="H14317">
        <v>0</v>
      </c>
      <c r="I14317">
        <v>0</v>
      </c>
      <c r="J14317">
        <v>0</v>
      </c>
      <c r="K14317" t="s">
        <v>55608</v>
      </c>
    </row>
    <row r="14318" spans="1:11" x14ac:dyDescent="0.3">
      <c r="A14318" t="s">
        <v>55609</v>
      </c>
      <c r="C14318" t="s">
        <v>27</v>
      </c>
      <c r="D14318" t="s">
        <v>55610</v>
      </c>
      <c r="E14318" t="s">
        <v>53101</v>
      </c>
      <c r="F14318" t="s">
        <v>41</v>
      </c>
      <c r="G14318" t="s">
        <v>42</v>
      </c>
      <c r="H14318">
        <v>0</v>
      </c>
      <c r="I14318">
        <v>0</v>
      </c>
      <c r="J14318">
        <v>0</v>
      </c>
      <c r="K14318" t="s">
        <v>55611</v>
      </c>
    </row>
    <row r="14319" spans="1:11" x14ac:dyDescent="0.3">
      <c r="A14319" t="s">
        <v>55612</v>
      </c>
      <c r="C14319" t="s">
        <v>27</v>
      </c>
      <c r="D14319" t="s">
        <v>55613</v>
      </c>
      <c r="E14319" t="s">
        <v>53101</v>
      </c>
      <c r="F14319" t="s">
        <v>41</v>
      </c>
      <c r="G14319" t="s">
        <v>42</v>
      </c>
      <c r="H14319">
        <v>0</v>
      </c>
      <c r="I14319">
        <v>0</v>
      </c>
      <c r="J14319">
        <v>0</v>
      </c>
      <c r="K14319" t="s">
        <v>55614</v>
      </c>
    </row>
    <row r="14320" spans="1:11" x14ac:dyDescent="0.3">
      <c r="A14320" t="s">
        <v>55615</v>
      </c>
      <c r="C14320" t="s">
        <v>27</v>
      </c>
      <c r="D14320" t="s">
        <v>55616</v>
      </c>
      <c r="E14320" t="s">
        <v>53101</v>
      </c>
      <c r="F14320" t="s">
        <v>41</v>
      </c>
      <c r="G14320" t="s">
        <v>42</v>
      </c>
      <c r="H14320">
        <v>0</v>
      </c>
      <c r="I14320">
        <v>0</v>
      </c>
      <c r="J14320">
        <v>0</v>
      </c>
      <c r="K14320" t="s">
        <v>55617</v>
      </c>
    </row>
    <row r="14321" spans="1:11" x14ac:dyDescent="0.3">
      <c r="A14321" t="s">
        <v>55618</v>
      </c>
      <c r="B14321" t="s">
        <v>55619</v>
      </c>
      <c r="C14321" t="s">
        <v>13</v>
      </c>
      <c r="D14321" t="s">
        <v>55620</v>
      </c>
      <c r="E14321" t="s">
        <v>50096</v>
      </c>
      <c r="F14321" t="s">
        <v>20411</v>
      </c>
      <c r="G14321" t="s">
        <v>42</v>
      </c>
      <c r="H14321">
        <v>0</v>
      </c>
      <c r="I14321">
        <v>0</v>
      </c>
      <c r="J14321">
        <v>0</v>
      </c>
      <c r="K14321" t="s">
        <v>55621</v>
      </c>
    </row>
    <row r="14322" spans="1:11" x14ac:dyDescent="0.3">
      <c r="A14322" t="s">
        <v>55622</v>
      </c>
      <c r="B14322" t="s">
        <v>55623</v>
      </c>
      <c r="C14322" t="s">
        <v>13</v>
      </c>
      <c r="D14322" t="s">
        <v>55624</v>
      </c>
      <c r="E14322" t="s">
        <v>50096</v>
      </c>
      <c r="F14322" t="s">
        <v>55625</v>
      </c>
      <c r="G14322" t="s">
        <v>42</v>
      </c>
      <c r="H14322">
        <v>0</v>
      </c>
      <c r="I14322">
        <v>0</v>
      </c>
      <c r="J14322">
        <v>0</v>
      </c>
      <c r="K14322" t="s">
        <v>55626</v>
      </c>
    </row>
    <row r="14323" spans="1:11" x14ac:dyDescent="0.3">
      <c r="A14323" t="s">
        <v>55627</v>
      </c>
      <c r="B14323" t="s">
        <v>55628</v>
      </c>
      <c r="C14323" t="s">
        <v>27</v>
      </c>
      <c r="D14323" t="s">
        <v>55629</v>
      </c>
      <c r="E14323" t="s">
        <v>53101</v>
      </c>
      <c r="F14323" t="s">
        <v>5665</v>
      </c>
      <c r="G14323" t="s">
        <v>42</v>
      </c>
      <c r="H14323">
        <v>0</v>
      </c>
      <c r="I14323">
        <v>0</v>
      </c>
      <c r="J14323">
        <v>0</v>
      </c>
      <c r="K14323" t="s">
        <v>55630</v>
      </c>
    </row>
    <row r="14324" spans="1:11" x14ac:dyDescent="0.3">
      <c r="A14324" t="s">
        <v>55631</v>
      </c>
      <c r="B14324" t="s">
        <v>55632</v>
      </c>
      <c r="C14324" t="s">
        <v>27</v>
      </c>
      <c r="D14324" t="s">
        <v>55633</v>
      </c>
      <c r="E14324" t="s">
        <v>53101</v>
      </c>
      <c r="F14324" t="s">
        <v>41</v>
      </c>
      <c r="G14324" t="s">
        <v>11576</v>
      </c>
      <c r="H14324">
        <v>0</v>
      </c>
      <c r="I14324">
        <v>0</v>
      </c>
      <c r="J14324">
        <v>0</v>
      </c>
      <c r="K14324" t="s">
        <v>55634</v>
      </c>
    </row>
    <row r="14325" spans="1:11" x14ac:dyDescent="0.3">
      <c r="A14325" t="s">
        <v>55635</v>
      </c>
      <c r="B14325" t="s">
        <v>55636</v>
      </c>
      <c r="C14325" t="s">
        <v>27</v>
      </c>
      <c r="D14325" t="s">
        <v>55637</v>
      </c>
      <c r="E14325" t="s">
        <v>53101</v>
      </c>
      <c r="F14325" t="s">
        <v>16</v>
      </c>
      <c r="G14325" t="s">
        <v>48403</v>
      </c>
      <c r="H14325">
        <v>0</v>
      </c>
      <c r="I14325">
        <v>0</v>
      </c>
      <c r="J14325">
        <v>0</v>
      </c>
      <c r="K14325" t="s">
        <v>55638</v>
      </c>
    </row>
    <row r="14326" spans="1:11" x14ac:dyDescent="0.3">
      <c r="A14326" t="s">
        <v>55639</v>
      </c>
      <c r="B14326" t="s">
        <v>55640</v>
      </c>
      <c r="C14326" t="s">
        <v>27</v>
      </c>
      <c r="D14326" t="s">
        <v>55641</v>
      </c>
      <c r="E14326" t="s">
        <v>53101</v>
      </c>
      <c r="F14326" t="s">
        <v>16</v>
      </c>
      <c r="G14326" t="s">
        <v>1710</v>
      </c>
      <c r="H14326">
        <v>0</v>
      </c>
      <c r="I14326">
        <v>0</v>
      </c>
      <c r="J14326">
        <v>0</v>
      </c>
      <c r="K14326" t="s">
        <v>55642</v>
      </c>
    </row>
    <row r="14327" spans="1:11" x14ac:dyDescent="0.3">
      <c r="A14327" t="s">
        <v>55643</v>
      </c>
      <c r="B14327" t="s">
        <v>55644</v>
      </c>
      <c r="C14327" t="s">
        <v>13</v>
      </c>
      <c r="D14327" t="s">
        <v>55645</v>
      </c>
      <c r="E14327" t="s">
        <v>50096</v>
      </c>
      <c r="F14327" t="s">
        <v>16</v>
      </c>
      <c r="G14327" t="s">
        <v>16810</v>
      </c>
      <c r="H14327">
        <v>0</v>
      </c>
      <c r="I14327">
        <v>0</v>
      </c>
      <c r="J14327">
        <v>0</v>
      </c>
      <c r="K14327" t="s">
        <v>55646</v>
      </c>
    </row>
    <row r="14328" spans="1:11" x14ac:dyDescent="0.3">
      <c r="A14328" t="s">
        <v>55647</v>
      </c>
      <c r="B14328" t="s">
        <v>55648</v>
      </c>
      <c r="C14328" t="s">
        <v>13</v>
      </c>
      <c r="D14328" t="s">
        <v>55649</v>
      </c>
      <c r="E14328" t="s">
        <v>50096</v>
      </c>
      <c r="F14328" t="s">
        <v>16</v>
      </c>
      <c r="G14328" t="s">
        <v>15522</v>
      </c>
      <c r="H14328">
        <v>0</v>
      </c>
      <c r="I14328">
        <v>0</v>
      </c>
      <c r="J14328">
        <v>0</v>
      </c>
      <c r="K14328" t="s">
        <v>55650</v>
      </c>
    </row>
    <row r="14329" spans="1:11" x14ac:dyDescent="0.3">
      <c r="A14329" t="s">
        <v>55651</v>
      </c>
      <c r="B14329" t="s">
        <v>55652</v>
      </c>
      <c r="C14329" t="s">
        <v>27</v>
      </c>
      <c r="D14329" t="s">
        <v>55653</v>
      </c>
      <c r="E14329" t="s">
        <v>53101</v>
      </c>
      <c r="F14329" t="s">
        <v>16</v>
      </c>
      <c r="G14329" t="s">
        <v>2046</v>
      </c>
      <c r="H14329">
        <v>0</v>
      </c>
      <c r="I14329">
        <v>0</v>
      </c>
      <c r="J14329">
        <v>0</v>
      </c>
      <c r="K14329" t="s">
        <v>55654</v>
      </c>
    </row>
    <row r="14330" spans="1:11" x14ac:dyDescent="0.3">
      <c r="A14330" t="s">
        <v>55655</v>
      </c>
      <c r="B14330" t="s">
        <v>55656</v>
      </c>
      <c r="C14330" t="s">
        <v>27</v>
      </c>
      <c r="D14330" t="s">
        <v>55657</v>
      </c>
      <c r="E14330" t="s">
        <v>53101</v>
      </c>
      <c r="F14330" t="s">
        <v>16</v>
      </c>
      <c r="G14330" t="s">
        <v>55658</v>
      </c>
      <c r="H14330">
        <v>0</v>
      </c>
      <c r="I14330">
        <v>0</v>
      </c>
      <c r="J14330">
        <v>0</v>
      </c>
      <c r="K14330" t="s">
        <v>55659</v>
      </c>
    </row>
    <row r="14331" spans="1:11" x14ac:dyDescent="0.3">
      <c r="A14331" t="s">
        <v>55660</v>
      </c>
      <c r="B14331" t="s">
        <v>55661</v>
      </c>
      <c r="C14331" t="s">
        <v>13</v>
      </c>
      <c r="D14331" t="s">
        <v>55662</v>
      </c>
      <c r="E14331" t="s">
        <v>50096</v>
      </c>
      <c r="F14331" t="s">
        <v>16</v>
      </c>
      <c r="G14331" t="s">
        <v>53404</v>
      </c>
      <c r="H14331">
        <v>0</v>
      </c>
      <c r="I14331">
        <v>0</v>
      </c>
      <c r="J14331">
        <v>0</v>
      </c>
      <c r="K14331" t="s">
        <v>55663</v>
      </c>
    </row>
    <row r="14332" spans="1:11" x14ac:dyDescent="0.3">
      <c r="A14332" t="s">
        <v>55664</v>
      </c>
      <c r="B14332" t="s">
        <v>55644</v>
      </c>
      <c r="C14332" t="s">
        <v>13</v>
      </c>
      <c r="D14332" t="s">
        <v>55665</v>
      </c>
      <c r="E14332" t="s">
        <v>50096</v>
      </c>
      <c r="F14332" t="s">
        <v>16</v>
      </c>
      <c r="G14332" t="s">
        <v>2041</v>
      </c>
      <c r="H14332">
        <v>0</v>
      </c>
      <c r="I14332">
        <v>0</v>
      </c>
      <c r="J14332">
        <v>0</v>
      </c>
      <c r="K14332" t="s">
        <v>55666</v>
      </c>
    </row>
    <row r="14333" spans="1:11" x14ac:dyDescent="0.3">
      <c r="A14333" t="s">
        <v>55667</v>
      </c>
      <c r="C14333" t="s">
        <v>20</v>
      </c>
      <c r="D14333" t="s">
        <v>55668</v>
      </c>
      <c r="E14333" t="s">
        <v>51965</v>
      </c>
      <c r="F14333" t="s">
        <v>16</v>
      </c>
      <c r="G14333" t="s">
        <v>4712</v>
      </c>
      <c r="H14333">
        <v>0</v>
      </c>
      <c r="I14333">
        <v>0</v>
      </c>
      <c r="J14333">
        <v>0</v>
      </c>
      <c r="K14333" t="s">
        <v>55669</v>
      </c>
    </row>
    <row r="14334" spans="1:11" x14ac:dyDescent="0.3">
      <c r="A14334" t="s">
        <v>55670</v>
      </c>
      <c r="B14334" t="s">
        <v>55671</v>
      </c>
      <c r="C14334" t="s">
        <v>13</v>
      </c>
      <c r="D14334" t="s">
        <v>55672</v>
      </c>
      <c r="E14334" t="s">
        <v>50096</v>
      </c>
      <c r="F14334" t="s">
        <v>16</v>
      </c>
      <c r="G14334" t="s">
        <v>1068</v>
      </c>
      <c r="H14334">
        <v>0</v>
      </c>
      <c r="I14334">
        <v>0</v>
      </c>
      <c r="J14334">
        <v>0</v>
      </c>
      <c r="K14334" t="s">
        <v>55673</v>
      </c>
    </row>
    <row r="14335" spans="1:11" x14ac:dyDescent="0.3">
      <c r="A14335" t="s">
        <v>55674</v>
      </c>
      <c r="B14335" t="s">
        <v>55675</v>
      </c>
      <c r="C14335" t="s">
        <v>13</v>
      </c>
      <c r="D14335" t="s">
        <v>55676</v>
      </c>
      <c r="E14335" t="s">
        <v>50096</v>
      </c>
      <c r="F14335" t="s">
        <v>16</v>
      </c>
      <c r="G14335" t="s">
        <v>91</v>
      </c>
      <c r="H14335">
        <v>0</v>
      </c>
      <c r="I14335">
        <v>0</v>
      </c>
      <c r="J14335">
        <v>0</v>
      </c>
      <c r="K14335" t="s">
        <v>55677</v>
      </c>
    </row>
    <row r="14336" spans="1:11" x14ac:dyDescent="0.3">
      <c r="A14336" t="s">
        <v>55678</v>
      </c>
      <c r="B14336" t="s">
        <v>55679</v>
      </c>
      <c r="C14336" t="s">
        <v>20</v>
      </c>
      <c r="D14336" t="s">
        <v>55680</v>
      </c>
      <c r="E14336" t="s">
        <v>22</v>
      </c>
      <c r="F14336" t="s">
        <v>1135</v>
      </c>
      <c r="G14336" t="s">
        <v>42</v>
      </c>
      <c r="H14336">
        <v>0</v>
      </c>
      <c r="I14336">
        <v>0</v>
      </c>
      <c r="J14336">
        <v>0</v>
      </c>
      <c r="K14336" t="s">
        <v>55681</v>
      </c>
    </row>
    <row r="14337" spans="1:11" x14ac:dyDescent="0.3">
      <c r="A14337" t="s">
        <v>55682</v>
      </c>
      <c r="C14337" t="s">
        <v>20</v>
      </c>
      <c r="D14337" t="s">
        <v>55683</v>
      </c>
      <c r="E14337" t="s">
        <v>51965</v>
      </c>
      <c r="F14337" t="s">
        <v>16</v>
      </c>
      <c r="G14337" t="s">
        <v>42</v>
      </c>
      <c r="H14337">
        <v>0</v>
      </c>
      <c r="I14337">
        <v>0</v>
      </c>
      <c r="J14337">
        <v>0</v>
      </c>
      <c r="K14337" t="s">
        <v>55684</v>
      </c>
    </row>
    <row r="14338" spans="1:11" x14ac:dyDescent="0.3">
      <c r="A14338" t="s">
        <v>55685</v>
      </c>
      <c r="C14338" t="s">
        <v>13</v>
      </c>
      <c r="D14338" t="s">
        <v>55686</v>
      </c>
      <c r="E14338" t="s">
        <v>50096</v>
      </c>
      <c r="F14338" t="s">
        <v>16</v>
      </c>
      <c r="G14338" t="s">
        <v>756</v>
      </c>
      <c r="H14338">
        <v>0</v>
      </c>
      <c r="I14338">
        <v>0</v>
      </c>
      <c r="J14338">
        <v>0</v>
      </c>
      <c r="K14338" t="s">
        <v>55687</v>
      </c>
    </row>
    <row r="14339" spans="1:11" x14ac:dyDescent="0.3">
      <c r="A14339" t="s">
        <v>55688</v>
      </c>
      <c r="B14339" t="s">
        <v>55689</v>
      </c>
      <c r="C14339" t="s">
        <v>558</v>
      </c>
      <c r="D14339" t="s">
        <v>55690</v>
      </c>
      <c r="E14339" t="s">
        <v>32122</v>
      </c>
      <c r="F14339" t="s">
        <v>3638</v>
      </c>
      <c r="G14339" t="s">
        <v>42</v>
      </c>
      <c r="H14339">
        <v>0</v>
      </c>
      <c r="I14339">
        <v>0</v>
      </c>
      <c r="J14339">
        <v>0</v>
      </c>
      <c r="K14339" t="s">
        <v>55691</v>
      </c>
    </row>
    <row r="14340" spans="1:11" x14ac:dyDescent="0.3">
      <c r="A14340" t="s">
        <v>55692</v>
      </c>
      <c r="B14340" t="s">
        <v>55693</v>
      </c>
      <c r="C14340" t="s">
        <v>27</v>
      </c>
      <c r="D14340" t="s">
        <v>55694</v>
      </c>
      <c r="E14340" t="s">
        <v>53101</v>
      </c>
      <c r="F14340" t="s">
        <v>41</v>
      </c>
      <c r="G14340" t="s">
        <v>42</v>
      </c>
      <c r="H14340">
        <v>0</v>
      </c>
      <c r="I14340">
        <v>0</v>
      </c>
      <c r="J14340">
        <v>0</v>
      </c>
      <c r="K14340" t="s">
        <v>55695</v>
      </c>
    </row>
    <row r="14341" spans="1:11" x14ac:dyDescent="0.3">
      <c r="A14341" t="s">
        <v>55696</v>
      </c>
      <c r="C14341" t="s">
        <v>20</v>
      </c>
      <c r="D14341" t="s">
        <v>55697</v>
      </c>
      <c r="E14341" t="s">
        <v>51965</v>
      </c>
      <c r="F14341" t="s">
        <v>22372</v>
      </c>
      <c r="G14341" t="s">
        <v>42</v>
      </c>
      <c r="H14341">
        <v>0</v>
      </c>
      <c r="I14341">
        <v>0</v>
      </c>
      <c r="J14341">
        <v>0</v>
      </c>
      <c r="K14341" t="s">
        <v>55698</v>
      </c>
    </row>
    <row r="14342" spans="1:11" x14ac:dyDescent="0.3">
      <c r="A14342" t="s">
        <v>55699</v>
      </c>
      <c r="C14342" t="s">
        <v>20</v>
      </c>
      <c r="D14342" t="s">
        <v>55697</v>
      </c>
      <c r="E14342" t="s">
        <v>51965</v>
      </c>
      <c r="F14342" t="s">
        <v>22372</v>
      </c>
      <c r="G14342" t="s">
        <v>42</v>
      </c>
      <c r="H14342">
        <v>0</v>
      </c>
      <c r="I14342">
        <v>0</v>
      </c>
      <c r="J14342">
        <v>0</v>
      </c>
      <c r="K14342" t="s">
        <v>55700</v>
      </c>
    </row>
    <row r="14343" spans="1:11" x14ac:dyDescent="0.3">
      <c r="A14343" t="s">
        <v>55701</v>
      </c>
      <c r="C14343" t="s">
        <v>20</v>
      </c>
      <c r="D14343" t="s">
        <v>55702</v>
      </c>
      <c r="E14343" t="s">
        <v>51965</v>
      </c>
      <c r="F14343" t="s">
        <v>7061</v>
      </c>
      <c r="G14343" t="s">
        <v>42</v>
      </c>
      <c r="H14343">
        <v>0</v>
      </c>
      <c r="I14343">
        <v>0</v>
      </c>
      <c r="J14343">
        <v>0</v>
      </c>
      <c r="K14343" t="s">
        <v>55703</v>
      </c>
    </row>
    <row r="14344" spans="1:11" x14ac:dyDescent="0.3">
      <c r="A14344" t="s">
        <v>55704</v>
      </c>
      <c r="B14344" t="s">
        <v>55705</v>
      </c>
      <c r="C14344" t="s">
        <v>27</v>
      </c>
      <c r="D14344" t="s">
        <v>55706</v>
      </c>
      <c r="E14344" t="s">
        <v>53101</v>
      </c>
      <c r="F14344" t="s">
        <v>16880</v>
      </c>
      <c r="G14344" t="s">
        <v>42</v>
      </c>
      <c r="H14344">
        <v>0</v>
      </c>
      <c r="I14344">
        <v>0</v>
      </c>
      <c r="J14344">
        <v>0</v>
      </c>
      <c r="K14344" t="s">
        <v>55707</v>
      </c>
    </row>
    <row r="14345" spans="1:11" x14ac:dyDescent="0.3">
      <c r="A14345" t="s">
        <v>55708</v>
      </c>
      <c r="B14345" t="s">
        <v>55709</v>
      </c>
      <c r="C14345" t="s">
        <v>27</v>
      </c>
      <c r="D14345" t="s">
        <v>55710</v>
      </c>
      <c r="E14345" t="s">
        <v>53101</v>
      </c>
      <c r="F14345" t="s">
        <v>55711</v>
      </c>
      <c r="G14345" t="s">
        <v>42</v>
      </c>
      <c r="H14345">
        <v>0</v>
      </c>
      <c r="I14345">
        <v>0</v>
      </c>
      <c r="J14345">
        <v>0</v>
      </c>
      <c r="K14345" t="s">
        <v>55712</v>
      </c>
    </row>
    <row r="14346" spans="1:11" x14ac:dyDescent="0.3">
      <c r="A14346" t="s">
        <v>55713</v>
      </c>
      <c r="B14346" t="s">
        <v>55714</v>
      </c>
      <c r="C14346" t="s">
        <v>20</v>
      </c>
      <c r="D14346" t="s">
        <v>55715</v>
      </c>
      <c r="E14346" t="s">
        <v>51965</v>
      </c>
      <c r="F14346" t="s">
        <v>10848</v>
      </c>
      <c r="G14346" t="s">
        <v>42</v>
      </c>
      <c r="H14346">
        <v>0</v>
      </c>
      <c r="I14346">
        <v>0</v>
      </c>
      <c r="J14346">
        <v>0</v>
      </c>
      <c r="K14346" t="s">
        <v>55716</v>
      </c>
    </row>
    <row r="14347" spans="1:11" x14ac:dyDescent="0.3">
      <c r="A14347" t="s">
        <v>55717</v>
      </c>
      <c r="B14347" t="s">
        <v>55718</v>
      </c>
      <c r="C14347" t="s">
        <v>20</v>
      </c>
      <c r="D14347" t="s">
        <v>55719</v>
      </c>
      <c r="E14347" t="s">
        <v>22</v>
      </c>
      <c r="F14347" t="s">
        <v>3267</v>
      </c>
      <c r="G14347" t="s">
        <v>42</v>
      </c>
      <c r="H14347">
        <v>0</v>
      </c>
      <c r="I14347">
        <v>0</v>
      </c>
      <c r="J14347">
        <v>0</v>
      </c>
      <c r="K14347" t="s">
        <v>55720</v>
      </c>
    </row>
    <row r="14348" spans="1:11" x14ac:dyDescent="0.3">
      <c r="A14348" t="s">
        <v>55721</v>
      </c>
      <c r="B14348" t="s">
        <v>55722</v>
      </c>
      <c r="C14348" t="s">
        <v>13</v>
      </c>
      <c r="D14348" t="s">
        <v>55723</v>
      </c>
      <c r="E14348" t="s">
        <v>50096</v>
      </c>
      <c r="F14348" t="s">
        <v>331</v>
      </c>
      <c r="G14348" t="s">
        <v>42</v>
      </c>
      <c r="H14348">
        <v>0</v>
      </c>
      <c r="I14348">
        <v>0</v>
      </c>
      <c r="J14348">
        <v>0</v>
      </c>
      <c r="K14348" t="s">
        <v>55724</v>
      </c>
    </row>
    <row r="14349" spans="1:11" x14ac:dyDescent="0.3">
      <c r="A14349" t="s">
        <v>55725</v>
      </c>
      <c r="B14349" t="s">
        <v>55726</v>
      </c>
      <c r="C14349" t="s">
        <v>13</v>
      </c>
      <c r="D14349" t="s">
        <v>55727</v>
      </c>
      <c r="E14349" t="s">
        <v>50096</v>
      </c>
      <c r="F14349" t="s">
        <v>10491</v>
      </c>
      <c r="G14349" t="s">
        <v>42</v>
      </c>
      <c r="H14349">
        <v>0</v>
      </c>
      <c r="I14349">
        <v>0</v>
      </c>
      <c r="J14349">
        <v>0</v>
      </c>
      <c r="K14349" t="s">
        <v>55728</v>
      </c>
    </row>
    <row r="14350" spans="1:11" x14ac:dyDescent="0.3">
      <c r="A14350" t="s">
        <v>55729</v>
      </c>
      <c r="B14350" t="s">
        <v>55730</v>
      </c>
      <c r="C14350" t="s">
        <v>13</v>
      </c>
      <c r="D14350" t="s">
        <v>55731</v>
      </c>
      <c r="E14350" t="s">
        <v>50096</v>
      </c>
      <c r="F14350" t="s">
        <v>55732</v>
      </c>
      <c r="G14350" t="s">
        <v>42</v>
      </c>
      <c r="H14350">
        <v>0</v>
      </c>
      <c r="I14350">
        <v>0</v>
      </c>
      <c r="J14350">
        <v>0</v>
      </c>
      <c r="K14350" t="s">
        <v>55733</v>
      </c>
    </row>
    <row r="14351" spans="1:11" x14ac:dyDescent="0.3">
      <c r="A14351" t="s">
        <v>55734</v>
      </c>
      <c r="C14351" t="s">
        <v>13</v>
      </c>
      <c r="D14351" t="s">
        <v>55735</v>
      </c>
      <c r="E14351" t="s">
        <v>50096</v>
      </c>
      <c r="F14351" t="s">
        <v>1531</v>
      </c>
      <c r="G14351" t="s">
        <v>42</v>
      </c>
      <c r="H14351">
        <v>0</v>
      </c>
      <c r="I14351">
        <v>0</v>
      </c>
      <c r="J14351">
        <v>0</v>
      </c>
      <c r="K14351" t="s">
        <v>55736</v>
      </c>
    </row>
    <row r="14352" spans="1:11" x14ac:dyDescent="0.3">
      <c r="A14352" t="s">
        <v>55737</v>
      </c>
      <c r="B14352" t="s">
        <v>55738</v>
      </c>
      <c r="C14352" t="s">
        <v>13</v>
      </c>
      <c r="D14352" t="s">
        <v>55739</v>
      </c>
      <c r="E14352" t="s">
        <v>50096</v>
      </c>
      <c r="F14352" t="s">
        <v>13937</v>
      </c>
      <c r="G14352" t="s">
        <v>42</v>
      </c>
      <c r="H14352">
        <v>0</v>
      </c>
      <c r="I14352">
        <v>0</v>
      </c>
      <c r="J14352">
        <v>0</v>
      </c>
      <c r="K14352" t="s">
        <v>55740</v>
      </c>
    </row>
    <row r="14353" spans="1:11" x14ac:dyDescent="0.3">
      <c r="A14353" t="s">
        <v>55741</v>
      </c>
      <c r="B14353" t="s">
        <v>55742</v>
      </c>
      <c r="C14353" t="s">
        <v>13</v>
      </c>
      <c r="D14353" t="s">
        <v>55743</v>
      </c>
      <c r="E14353" t="s">
        <v>50096</v>
      </c>
      <c r="F14353" t="s">
        <v>20825</v>
      </c>
      <c r="G14353" t="s">
        <v>42</v>
      </c>
      <c r="H14353">
        <v>0</v>
      </c>
      <c r="I14353">
        <v>0</v>
      </c>
      <c r="J14353">
        <v>0</v>
      </c>
      <c r="K14353" t="s">
        <v>55744</v>
      </c>
    </row>
    <row r="14354" spans="1:11" x14ac:dyDescent="0.3">
      <c r="A14354" t="s">
        <v>55745</v>
      </c>
      <c r="B14354" t="s">
        <v>55746</v>
      </c>
      <c r="C14354" t="s">
        <v>13</v>
      </c>
      <c r="D14354" t="s">
        <v>55747</v>
      </c>
      <c r="E14354" t="s">
        <v>50096</v>
      </c>
      <c r="F14354" t="s">
        <v>55748</v>
      </c>
      <c r="G14354" t="s">
        <v>42</v>
      </c>
      <c r="H14354">
        <v>0</v>
      </c>
      <c r="I14354">
        <v>0</v>
      </c>
      <c r="J14354">
        <v>0</v>
      </c>
      <c r="K14354" t="s">
        <v>55749</v>
      </c>
    </row>
    <row r="14355" spans="1:11" x14ac:dyDescent="0.3">
      <c r="A14355" t="s">
        <v>55750</v>
      </c>
      <c r="B14355" t="s">
        <v>55751</v>
      </c>
      <c r="C14355" t="s">
        <v>27</v>
      </c>
      <c r="D14355" t="s">
        <v>55752</v>
      </c>
      <c r="E14355" t="s">
        <v>53101</v>
      </c>
      <c r="F14355" t="s">
        <v>13911</v>
      </c>
      <c r="G14355" t="s">
        <v>42</v>
      </c>
      <c r="H14355">
        <v>0</v>
      </c>
      <c r="I14355">
        <v>0</v>
      </c>
      <c r="J14355">
        <v>0</v>
      </c>
      <c r="K14355" t="s">
        <v>55753</v>
      </c>
    </row>
    <row r="14356" spans="1:11" x14ac:dyDescent="0.3">
      <c r="A14356" t="s">
        <v>55754</v>
      </c>
      <c r="C14356" t="s">
        <v>13</v>
      </c>
      <c r="D14356" t="s">
        <v>55755</v>
      </c>
      <c r="E14356" t="s">
        <v>50096</v>
      </c>
      <c r="F14356" t="s">
        <v>707</v>
      </c>
      <c r="G14356" t="s">
        <v>42</v>
      </c>
      <c r="H14356">
        <v>0</v>
      </c>
      <c r="I14356">
        <v>0</v>
      </c>
      <c r="J14356">
        <v>0</v>
      </c>
      <c r="K14356" t="s">
        <v>55756</v>
      </c>
    </row>
    <row r="14357" spans="1:11" x14ac:dyDescent="0.3">
      <c r="A14357" t="s">
        <v>55757</v>
      </c>
      <c r="B14357" t="s">
        <v>55758</v>
      </c>
      <c r="C14357" t="s">
        <v>558</v>
      </c>
      <c r="D14357" t="s">
        <v>55759</v>
      </c>
      <c r="E14357" t="s">
        <v>32122</v>
      </c>
      <c r="F14357" t="s">
        <v>7555</v>
      </c>
      <c r="G14357" t="s">
        <v>42</v>
      </c>
      <c r="H14357">
        <v>0</v>
      </c>
      <c r="I14357">
        <v>0</v>
      </c>
      <c r="J14357">
        <v>0</v>
      </c>
      <c r="K14357" t="s">
        <v>55760</v>
      </c>
    </row>
    <row r="14358" spans="1:11" x14ac:dyDescent="0.3">
      <c r="A14358" t="s">
        <v>55761</v>
      </c>
      <c r="B14358" t="s">
        <v>55762</v>
      </c>
      <c r="C14358" t="s">
        <v>27</v>
      </c>
      <c r="D14358" t="s">
        <v>55763</v>
      </c>
      <c r="E14358" t="s">
        <v>29</v>
      </c>
      <c r="F14358" t="s">
        <v>16</v>
      </c>
      <c r="G14358" t="s">
        <v>3366</v>
      </c>
      <c r="H14358">
        <v>0</v>
      </c>
      <c r="I14358">
        <v>0</v>
      </c>
      <c r="J14358">
        <v>0</v>
      </c>
      <c r="K14358" t="s">
        <v>55764</v>
      </c>
    </row>
    <row r="14359" spans="1:11" x14ac:dyDescent="0.3">
      <c r="A14359" t="s">
        <v>55765</v>
      </c>
      <c r="B14359" t="s">
        <v>55766</v>
      </c>
      <c r="C14359" t="s">
        <v>558</v>
      </c>
      <c r="D14359" t="s">
        <v>55767</v>
      </c>
      <c r="E14359" t="s">
        <v>1692</v>
      </c>
      <c r="F14359" t="s">
        <v>16</v>
      </c>
      <c r="G14359" t="s">
        <v>2093</v>
      </c>
      <c r="H14359">
        <v>0</v>
      </c>
      <c r="I14359">
        <v>0</v>
      </c>
      <c r="J14359">
        <v>0</v>
      </c>
      <c r="K14359" t="s">
        <v>55768</v>
      </c>
    </row>
    <row r="14360" spans="1:11" x14ac:dyDescent="0.3">
      <c r="A14360" t="s">
        <v>55769</v>
      </c>
      <c r="B14360" t="s">
        <v>55770</v>
      </c>
      <c r="C14360" t="s">
        <v>27</v>
      </c>
      <c r="D14360" t="s">
        <v>55771</v>
      </c>
      <c r="E14360" t="s">
        <v>53101</v>
      </c>
      <c r="F14360" t="s">
        <v>41</v>
      </c>
      <c r="G14360" t="s">
        <v>42</v>
      </c>
      <c r="H14360">
        <v>0</v>
      </c>
      <c r="I14360">
        <v>0</v>
      </c>
      <c r="J14360">
        <v>0</v>
      </c>
      <c r="K14360" t="s">
        <v>55772</v>
      </c>
    </row>
    <row r="14361" spans="1:11" x14ac:dyDescent="0.3">
      <c r="A14361" t="s">
        <v>55773</v>
      </c>
      <c r="B14361" t="s">
        <v>55774</v>
      </c>
      <c r="C14361" t="s">
        <v>13</v>
      </c>
      <c r="E14361" t="s">
        <v>50096</v>
      </c>
      <c r="F14361" t="s">
        <v>1723</v>
      </c>
      <c r="G14361" t="s">
        <v>42</v>
      </c>
      <c r="H14361">
        <v>0</v>
      </c>
      <c r="I14361">
        <v>0</v>
      </c>
      <c r="J14361">
        <v>0</v>
      </c>
      <c r="K14361" t="s">
        <v>55775</v>
      </c>
    </row>
    <row r="14362" spans="1:11" x14ac:dyDescent="0.3">
      <c r="A14362" t="s">
        <v>55776</v>
      </c>
      <c r="B14362" t="s">
        <v>55777</v>
      </c>
      <c r="C14362" t="s">
        <v>27</v>
      </c>
      <c r="D14362" t="s">
        <v>55778</v>
      </c>
      <c r="E14362" t="s">
        <v>53101</v>
      </c>
      <c r="F14362" t="s">
        <v>51360</v>
      </c>
      <c r="G14362" t="s">
        <v>42</v>
      </c>
      <c r="H14362">
        <v>0</v>
      </c>
      <c r="I14362">
        <v>0</v>
      </c>
      <c r="J14362">
        <v>0</v>
      </c>
      <c r="K14362" t="s">
        <v>55779</v>
      </c>
    </row>
    <row r="14363" spans="1:11" x14ac:dyDescent="0.3">
      <c r="A14363" t="s">
        <v>55780</v>
      </c>
      <c r="B14363" t="s">
        <v>55781</v>
      </c>
      <c r="C14363" t="s">
        <v>13</v>
      </c>
      <c r="D14363" t="s">
        <v>55782</v>
      </c>
      <c r="E14363" t="s">
        <v>50096</v>
      </c>
      <c r="F14363" t="s">
        <v>7794</v>
      </c>
      <c r="G14363" t="s">
        <v>42</v>
      </c>
      <c r="H14363">
        <v>0</v>
      </c>
      <c r="I14363">
        <v>0</v>
      </c>
      <c r="J14363">
        <v>0</v>
      </c>
      <c r="K14363" t="s">
        <v>55783</v>
      </c>
    </row>
    <row r="14364" spans="1:11" x14ac:dyDescent="0.3">
      <c r="A14364" t="s">
        <v>55784</v>
      </c>
      <c r="B14364" t="s">
        <v>55785</v>
      </c>
      <c r="C14364" t="s">
        <v>13</v>
      </c>
      <c r="D14364" t="s">
        <v>55786</v>
      </c>
      <c r="E14364" t="s">
        <v>50096</v>
      </c>
      <c r="F14364" t="s">
        <v>2599</v>
      </c>
      <c r="G14364" t="s">
        <v>42</v>
      </c>
      <c r="H14364">
        <v>0</v>
      </c>
      <c r="I14364">
        <v>0</v>
      </c>
      <c r="J14364">
        <v>0</v>
      </c>
      <c r="K14364" t="s">
        <v>55787</v>
      </c>
    </row>
    <row r="14365" spans="1:11" x14ac:dyDescent="0.3">
      <c r="A14365" t="s">
        <v>55788</v>
      </c>
      <c r="B14365" t="s">
        <v>55789</v>
      </c>
      <c r="C14365" t="s">
        <v>13</v>
      </c>
      <c r="E14365" t="s">
        <v>50096</v>
      </c>
      <c r="F14365" t="s">
        <v>5273</v>
      </c>
      <c r="G14365" t="s">
        <v>42</v>
      </c>
      <c r="H14365">
        <v>0</v>
      </c>
      <c r="I14365">
        <v>0</v>
      </c>
      <c r="J14365">
        <v>0</v>
      </c>
      <c r="K14365" t="s">
        <v>55790</v>
      </c>
    </row>
    <row r="14366" spans="1:11" x14ac:dyDescent="0.3">
      <c r="A14366" t="s">
        <v>55791</v>
      </c>
      <c r="B14366" t="s">
        <v>55792</v>
      </c>
      <c r="C14366" t="s">
        <v>13</v>
      </c>
      <c r="D14366" t="s">
        <v>55793</v>
      </c>
      <c r="E14366" t="s">
        <v>50096</v>
      </c>
      <c r="F14366" t="s">
        <v>28569</v>
      </c>
      <c r="G14366" t="s">
        <v>42</v>
      </c>
      <c r="H14366">
        <v>0</v>
      </c>
      <c r="I14366">
        <v>0</v>
      </c>
      <c r="J14366">
        <v>0</v>
      </c>
      <c r="K14366" t="s">
        <v>55794</v>
      </c>
    </row>
    <row r="14367" spans="1:11" x14ac:dyDescent="0.3">
      <c r="A14367" t="s">
        <v>55795</v>
      </c>
      <c r="B14367" t="s">
        <v>55796</v>
      </c>
      <c r="C14367" t="s">
        <v>466</v>
      </c>
      <c r="D14367" t="s">
        <v>55797</v>
      </c>
      <c r="E14367" t="s">
        <v>41948</v>
      </c>
      <c r="F14367" t="s">
        <v>16</v>
      </c>
      <c r="G14367" t="s">
        <v>5436</v>
      </c>
      <c r="H14367">
        <v>0</v>
      </c>
      <c r="I14367">
        <v>0</v>
      </c>
      <c r="J14367">
        <v>0</v>
      </c>
      <c r="K14367" t="s">
        <v>55798</v>
      </c>
    </row>
    <row r="14368" spans="1:11" x14ac:dyDescent="0.3">
      <c r="A14368" t="s">
        <v>55799</v>
      </c>
      <c r="B14368" t="s">
        <v>55800</v>
      </c>
      <c r="C14368" t="s">
        <v>13</v>
      </c>
      <c r="D14368" t="s">
        <v>55801</v>
      </c>
      <c r="E14368" t="s">
        <v>15</v>
      </c>
      <c r="F14368" t="s">
        <v>16</v>
      </c>
      <c r="G14368" t="s">
        <v>8722</v>
      </c>
      <c r="H14368">
        <v>0</v>
      </c>
      <c r="I14368">
        <v>0</v>
      </c>
      <c r="J14368">
        <v>0</v>
      </c>
      <c r="K14368" t="s">
        <v>55802</v>
      </c>
    </row>
    <row r="14369" spans="1:11" x14ac:dyDescent="0.3">
      <c r="A14369" t="s">
        <v>55803</v>
      </c>
      <c r="B14369" t="s">
        <v>55804</v>
      </c>
      <c r="C14369" t="s">
        <v>466</v>
      </c>
      <c r="D14369" t="s">
        <v>55805</v>
      </c>
      <c r="E14369" t="s">
        <v>41948</v>
      </c>
      <c r="F14369" t="s">
        <v>16</v>
      </c>
      <c r="G14369" t="s">
        <v>18591</v>
      </c>
      <c r="H14369">
        <v>0</v>
      </c>
      <c r="I14369">
        <v>0</v>
      </c>
      <c r="J14369">
        <v>0</v>
      </c>
      <c r="K14369" t="s">
        <v>55806</v>
      </c>
    </row>
    <row r="14370" spans="1:11" x14ac:dyDescent="0.3">
      <c r="A14370" t="s">
        <v>55807</v>
      </c>
      <c r="B14370" t="s">
        <v>55808</v>
      </c>
      <c r="C14370" t="s">
        <v>466</v>
      </c>
      <c r="D14370" t="s">
        <v>55809</v>
      </c>
      <c r="E14370" t="s">
        <v>41948</v>
      </c>
      <c r="F14370" t="s">
        <v>16</v>
      </c>
      <c r="G14370" t="s">
        <v>17908</v>
      </c>
      <c r="H14370">
        <v>0</v>
      </c>
      <c r="I14370">
        <v>0</v>
      </c>
      <c r="J14370">
        <v>0</v>
      </c>
      <c r="K14370" t="s">
        <v>55810</v>
      </c>
    </row>
    <row r="14371" spans="1:11" x14ac:dyDescent="0.3">
      <c r="A14371" t="s">
        <v>55811</v>
      </c>
      <c r="B14371" t="s">
        <v>55812</v>
      </c>
      <c r="C14371" t="s">
        <v>20</v>
      </c>
      <c r="D14371" t="s">
        <v>55813</v>
      </c>
      <c r="E14371" t="s">
        <v>51965</v>
      </c>
      <c r="F14371" t="s">
        <v>16</v>
      </c>
      <c r="G14371" t="s">
        <v>3624</v>
      </c>
      <c r="H14371">
        <v>0</v>
      </c>
      <c r="I14371">
        <v>0</v>
      </c>
      <c r="J14371">
        <v>0</v>
      </c>
      <c r="K14371" t="s">
        <v>55814</v>
      </c>
    </row>
    <row r="14372" spans="1:11" x14ac:dyDescent="0.3">
      <c r="A14372" t="s">
        <v>55815</v>
      </c>
      <c r="B14372" t="s">
        <v>55816</v>
      </c>
      <c r="C14372" t="s">
        <v>466</v>
      </c>
      <c r="D14372" t="s">
        <v>55817</v>
      </c>
      <c r="E14372" t="s">
        <v>41948</v>
      </c>
      <c r="F14372" t="s">
        <v>16</v>
      </c>
      <c r="G14372" t="s">
        <v>1382</v>
      </c>
      <c r="H14372">
        <v>0</v>
      </c>
      <c r="I14372">
        <v>0</v>
      </c>
      <c r="J14372">
        <v>0</v>
      </c>
      <c r="K14372" t="s">
        <v>55818</v>
      </c>
    </row>
    <row r="14373" spans="1:11" x14ac:dyDescent="0.3">
      <c r="A14373" t="s">
        <v>55819</v>
      </c>
      <c r="B14373" t="s">
        <v>55820</v>
      </c>
      <c r="C14373" t="s">
        <v>20</v>
      </c>
      <c r="D14373" t="s">
        <v>55821</v>
      </c>
      <c r="E14373" t="s">
        <v>51965</v>
      </c>
      <c r="F14373" t="s">
        <v>3843</v>
      </c>
      <c r="G14373" t="s">
        <v>42</v>
      </c>
      <c r="H14373">
        <v>0</v>
      </c>
      <c r="I14373">
        <v>0</v>
      </c>
      <c r="J14373">
        <v>0</v>
      </c>
      <c r="K14373" t="s">
        <v>55822</v>
      </c>
    </row>
    <row r="14374" spans="1:11" x14ac:dyDescent="0.3">
      <c r="A14374" t="s">
        <v>55823</v>
      </c>
      <c r="C14374" t="s">
        <v>20</v>
      </c>
      <c r="D14374" t="s">
        <v>55824</v>
      </c>
      <c r="E14374" t="s">
        <v>51965</v>
      </c>
      <c r="F14374" t="s">
        <v>32974</v>
      </c>
      <c r="G14374" t="s">
        <v>42</v>
      </c>
      <c r="H14374">
        <v>0</v>
      </c>
      <c r="I14374">
        <v>0</v>
      </c>
      <c r="J14374">
        <v>0</v>
      </c>
      <c r="K14374" t="s">
        <v>55825</v>
      </c>
    </row>
    <row r="14375" spans="1:11" x14ac:dyDescent="0.3">
      <c r="A14375" t="s">
        <v>55826</v>
      </c>
      <c r="B14375" t="s">
        <v>55827</v>
      </c>
      <c r="C14375" t="s">
        <v>13</v>
      </c>
      <c r="D14375" t="s">
        <v>55828</v>
      </c>
      <c r="E14375" t="s">
        <v>50096</v>
      </c>
      <c r="F14375" t="s">
        <v>16</v>
      </c>
      <c r="G14375" t="s">
        <v>3479</v>
      </c>
      <c r="H14375">
        <v>0</v>
      </c>
      <c r="I14375">
        <v>0</v>
      </c>
      <c r="J14375">
        <v>0</v>
      </c>
      <c r="K14375" t="s">
        <v>55829</v>
      </c>
    </row>
    <row r="14376" spans="1:11" x14ac:dyDescent="0.3">
      <c r="A14376" t="s">
        <v>55830</v>
      </c>
      <c r="C14376" t="s">
        <v>466</v>
      </c>
      <c r="D14376" t="s">
        <v>55831</v>
      </c>
      <c r="E14376" t="s">
        <v>41948</v>
      </c>
      <c r="F14376" t="s">
        <v>15176</v>
      </c>
      <c r="G14376" t="s">
        <v>42</v>
      </c>
      <c r="H14376">
        <v>0</v>
      </c>
      <c r="I14376">
        <v>0</v>
      </c>
      <c r="J14376">
        <v>0</v>
      </c>
      <c r="K14376" t="s">
        <v>55832</v>
      </c>
    </row>
    <row r="14377" spans="1:11" x14ac:dyDescent="0.3">
      <c r="A14377" t="s">
        <v>55833</v>
      </c>
      <c r="B14377" t="s">
        <v>55834</v>
      </c>
      <c r="C14377" t="s">
        <v>13</v>
      </c>
      <c r="D14377" t="s">
        <v>55835</v>
      </c>
      <c r="E14377" t="s">
        <v>50096</v>
      </c>
      <c r="F14377" t="s">
        <v>30183</v>
      </c>
      <c r="G14377" t="s">
        <v>42</v>
      </c>
      <c r="H14377">
        <v>0</v>
      </c>
      <c r="I14377">
        <v>0</v>
      </c>
      <c r="J14377">
        <v>0</v>
      </c>
      <c r="K14377" t="s">
        <v>55836</v>
      </c>
    </row>
    <row r="14378" spans="1:11" x14ac:dyDescent="0.3">
      <c r="A14378" t="s">
        <v>55837</v>
      </c>
      <c r="B14378" t="s">
        <v>55838</v>
      </c>
      <c r="C14378" t="s">
        <v>27</v>
      </c>
      <c r="D14378" t="s">
        <v>55839</v>
      </c>
      <c r="E14378" t="s">
        <v>53101</v>
      </c>
      <c r="F14378" t="s">
        <v>10792</v>
      </c>
      <c r="G14378" t="s">
        <v>42</v>
      </c>
      <c r="H14378">
        <v>0</v>
      </c>
      <c r="I14378">
        <v>0</v>
      </c>
      <c r="J14378">
        <v>0</v>
      </c>
      <c r="K14378" t="s">
        <v>55840</v>
      </c>
    </row>
    <row r="14379" spans="1:11" x14ac:dyDescent="0.3">
      <c r="A14379" t="s">
        <v>55841</v>
      </c>
      <c r="B14379" t="s">
        <v>55842</v>
      </c>
      <c r="C14379" t="s">
        <v>13</v>
      </c>
      <c r="D14379" t="s">
        <v>55843</v>
      </c>
      <c r="E14379" t="s">
        <v>15</v>
      </c>
      <c r="F14379" t="s">
        <v>16</v>
      </c>
      <c r="G14379" t="s">
        <v>887</v>
      </c>
      <c r="H14379">
        <v>0</v>
      </c>
      <c r="I14379">
        <v>0</v>
      </c>
      <c r="J14379">
        <v>0</v>
      </c>
      <c r="K14379" t="s">
        <v>55844</v>
      </c>
    </row>
    <row r="14380" spans="1:11" x14ac:dyDescent="0.3">
      <c r="A14380" t="s">
        <v>55845</v>
      </c>
      <c r="B14380" t="s">
        <v>55846</v>
      </c>
      <c r="C14380" t="s">
        <v>13</v>
      </c>
      <c r="D14380" t="s">
        <v>55847</v>
      </c>
      <c r="E14380" t="s">
        <v>50096</v>
      </c>
      <c r="F14380" t="s">
        <v>4657</v>
      </c>
      <c r="G14380" t="s">
        <v>42</v>
      </c>
      <c r="H14380">
        <v>0</v>
      </c>
      <c r="I14380">
        <v>0</v>
      </c>
      <c r="J14380">
        <v>0</v>
      </c>
      <c r="K14380" t="s">
        <v>55848</v>
      </c>
    </row>
    <row r="14381" spans="1:11" x14ac:dyDescent="0.3">
      <c r="A14381" t="s">
        <v>55849</v>
      </c>
      <c r="B14381" t="s">
        <v>55850</v>
      </c>
      <c r="C14381" t="s">
        <v>13</v>
      </c>
      <c r="D14381" t="s">
        <v>55851</v>
      </c>
      <c r="E14381" t="s">
        <v>50096</v>
      </c>
      <c r="F14381" t="s">
        <v>430</v>
      </c>
      <c r="G14381" t="s">
        <v>42</v>
      </c>
      <c r="H14381">
        <v>0</v>
      </c>
      <c r="I14381">
        <v>0</v>
      </c>
      <c r="J14381">
        <v>0</v>
      </c>
      <c r="K14381" t="s">
        <v>55852</v>
      </c>
    </row>
    <row r="14382" spans="1:11" x14ac:dyDescent="0.3">
      <c r="A14382" t="s">
        <v>55853</v>
      </c>
      <c r="B14382" t="s">
        <v>55854</v>
      </c>
      <c r="C14382" t="s">
        <v>13</v>
      </c>
      <c r="D14382" t="s">
        <v>55855</v>
      </c>
      <c r="E14382" t="s">
        <v>50096</v>
      </c>
      <c r="F14382" t="s">
        <v>12123</v>
      </c>
      <c r="G14382" t="s">
        <v>42</v>
      </c>
      <c r="H14382">
        <v>0</v>
      </c>
      <c r="I14382">
        <v>0</v>
      </c>
      <c r="J14382">
        <v>0</v>
      </c>
      <c r="K14382" t="s">
        <v>55856</v>
      </c>
    </row>
    <row r="14383" spans="1:11" x14ac:dyDescent="0.3">
      <c r="A14383" t="s">
        <v>55857</v>
      </c>
      <c r="B14383" t="s">
        <v>55858</v>
      </c>
      <c r="C14383" t="s">
        <v>1159</v>
      </c>
      <c r="D14383" t="s">
        <v>55859</v>
      </c>
      <c r="E14383" t="s">
        <v>2421</v>
      </c>
      <c r="F14383" t="s">
        <v>16</v>
      </c>
      <c r="G14383" t="s">
        <v>6044</v>
      </c>
      <c r="H14383">
        <v>0</v>
      </c>
      <c r="I14383">
        <v>0</v>
      </c>
      <c r="J14383">
        <v>0</v>
      </c>
      <c r="K14383" t="s">
        <v>55860</v>
      </c>
    </row>
    <row r="14384" spans="1:11" x14ac:dyDescent="0.3">
      <c r="A14384" t="s">
        <v>55861</v>
      </c>
      <c r="B14384" t="s">
        <v>55862</v>
      </c>
      <c r="C14384" t="s">
        <v>27</v>
      </c>
      <c r="D14384" t="s">
        <v>55863</v>
      </c>
      <c r="E14384" t="s">
        <v>53101</v>
      </c>
      <c r="F14384" t="s">
        <v>3196</v>
      </c>
      <c r="G14384" t="s">
        <v>42</v>
      </c>
      <c r="H14384">
        <v>0</v>
      </c>
      <c r="I14384">
        <v>0</v>
      </c>
      <c r="J14384">
        <v>0</v>
      </c>
      <c r="K14384" t="s">
        <v>55864</v>
      </c>
    </row>
    <row r="14385" spans="1:11" x14ac:dyDescent="0.3">
      <c r="A14385" t="s">
        <v>55865</v>
      </c>
      <c r="C14385" t="s">
        <v>20</v>
      </c>
      <c r="D14385" t="s">
        <v>55866</v>
      </c>
      <c r="E14385" t="s">
        <v>51965</v>
      </c>
      <c r="F14385" t="s">
        <v>650</v>
      </c>
      <c r="G14385" t="s">
        <v>42</v>
      </c>
      <c r="H14385">
        <v>0</v>
      </c>
      <c r="I14385">
        <v>0</v>
      </c>
      <c r="J14385">
        <v>0</v>
      </c>
      <c r="K14385" t="s">
        <v>55867</v>
      </c>
    </row>
    <row r="14386" spans="1:11" x14ac:dyDescent="0.3">
      <c r="A14386" t="s">
        <v>55868</v>
      </c>
      <c r="B14386" t="s">
        <v>55869</v>
      </c>
      <c r="C14386" t="s">
        <v>27</v>
      </c>
      <c r="D14386" t="s">
        <v>55870</v>
      </c>
      <c r="E14386" t="s">
        <v>53101</v>
      </c>
      <c r="F14386" t="s">
        <v>41</v>
      </c>
      <c r="G14386" t="s">
        <v>42</v>
      </c>
      <c r="H14386">
        <v>0</v>
      </c>
      <c r="I14386">
        <v>0</v>
      </c>
      <c r="J14386">
        <v>0</v>
      </c>
      <c r="K14386" t="s">
        <v>55871</v>
      </c>
    </row>
    <row r="14387" spans="1:11" x14ac:dyDescent="0.3">
      <c r="A14387" t="s">
        <v>55872</v>
      </c>
      <c r="B14387" t="s">
        <v>55873</v>
      </c>
      <c r="C14387" t="s">
        <v>558</v>
      </c>
      <c r="D14387" t="s">
        <v>55874</v>
      </c>
      <c r="E14387" t="s">
        <v>754</v>
      </c>
      <c r="F14387" t="s">
        <v>16</v>
      </c>
      <c r="G14387" t="s">
        <v>7342</v>
      </c>
      <c r="H14387">
        <v>0</v>
      </c>
      <c r="I14387">
        <v>0</v>
      </c>
      <c r="J14387">
        <v>0</v>
      </c>
      <c r="K14387" t="s">
        <v>55875</v>
      </c>
    </row>
    <row r="14388" spans="1:11" x14ac:dyDescent="0.3">
      <c r="A14388" t="s">
        <v>55876</v>
      </c>
      <c r="B14388" t="s">
        <v>55877</v>
      </c>
      <c r="C14388" t="s">
        <v>558</v>
      </c>
      <c r="D14388" t="s">
        <v>55878</v>
      </c>
      <c r="E14388" t="s">
        <v>32599</v>
      </c>
      <c r="F14388" t="s">
        <v>41</v>
      </c>
      <c r="G14388" t="s">
        <v>42</v>
      </c>
      <c r="H14388">
        <v>0</v>
      </c>
      <c r="I14388">
        <v>0</v>
      </c>
      <c r="J14388">
        <v>0</v>
      </c>
      <c r="K14388" t="s">
        <v>55879</v>
      </c>
    </row>
    <row r="14389" spans="1:11" x14ac:dyDescent="0.3">
      <c r="A14389" t="s">
        <v>55880</v>
      </c>
      <c r="B14389" t="s">
        <v>55881</v>
      </c>
      <c r="C14389" t="s">
        <v>27</v>
      </c>
      <c r="D14389" t="s">
        <v>55882</v>
      </c>
      <c r="E14389" t="s">
        <v>53101</v>
      </c>
      <c r="F14389" t="s">
        <v>41</v>
      </c>
      <c r="G14389" t="s">
        <v>42</v>
      </c>
      <c r="H14389">
        <v>0</v>
      </c>
      <c r="I14389">
        <v>0</v>
      </c>
      <c r="J14389">
        <v>0</v>
      </c>
      <c r="K14389" t="s">
        <v>55883</v>
      </c>
    </row>
    <row r="14390" spans="1:11" x14ac:dyDescent="0.3">
      <c r="A14390" t="s">
        <v>55884</v>
      </c>
      <c r="C14390" t="s">
        <v>27</v>
      </c>
      <c r="D14390" t="e">
        <f>자물쇠.</f>
        <v>#NAME?</v>
      </c>
      <c r="E14390" t="s">
        <v>53101</v>
      </c>
      <c r="F14390" t="s">
        <v>4643</v>
      </c>
      <c r="G14390" t="s">
        <v>42</v>
      </c>
      <c r="H14390">
        <v>0</v>
      </c>
      <c r="I14390">
        <v>0</v>
      </c>
      <c r="J14390">
        <v>0</v>
      </c>
      <c r="K14390" t="s">
        <v>55885</v>
      </c>
    </row>
    <row r="14391" spans="1:11" x14ac:dyDescent="0.3">
      <c r="A14391" t="s">
        <v>55886</v>
      </c>
      <c r="B14391" t="s">
        <v>55887</v>
      </c>
      <c r="C14391" t="s">
        <v>27</v>
      </c>
      <c r="D14391" t="s">
        <v>55888</v>
      </c>
      <c r="E14391" t="s">
        <v>53101</v>
      </c>
      <c r="F14391" t="s">
        <v>41</v>
      </c>
      <c r="G14391" t="s">
        <v>1414</v>
      </c>
      <c r="H14391">
        <v>0</v>
      </c>
      <c r="I14391">
        <v>0</v>
      </c>
      <c r="J14391">
        <v>0</v>
      </c>
      <c r="K14391" t="s">
        <v>55889</v>
      </c>
    </row>
    <row r="14392" spans="1:11" x14ac:dyDescent="0.3">
      <c r="A14392" t="s">
        <v>55890</v>
      </c>
      <c r="B14392" t="s">
        <v>55891</v>
      </c>
      <c r="C14392" t="s">
        <v>27</v>
      </c>
      <c r="D14392" t="s">
        <v>55892</v>
      </c>
      <c r="E14392" t="s">
        <v>53101</v>
      </c>
      <c r="F14392" t="s">
        <v>34805</v>
      </c>
      <c r="G14392" t="s">
        <v>42</v>
      </c>
      <c r="H14392">
        <v>0</v>
      </c>
      <c r="I14392">
        <v>0</v>
      </c>
      <c r="J14392">
        <v>0</v>
      </c>
      <c r="K14392" t="s">
        <v>55893</v>
      </c>
    </row>
    <row r="14393" spans="1:11" x14ac:dyDescent="0.3">
      <c r="A14393" t="s">
        <v>55894</v>
      </c>
      <c r="B14393" t="s">
        <v>55895</v>
      </c>
      <c r="C14393" t="s">
        <v>27</v>
      </c>
      <c r="D14393" t="s">
        <v>55896</v>
      </c>
      <c r="E14393" t="s">
        <v>53101</v>
      </c>
      <c r="F14393" t="s">
        <v>41</v>
      </c>
      <c r="G14393" t="s">
        <v>42</v>
      </c>
      <c r="H14393">
        <v>0</v>
      </c>
      <c r="I14393">
        <v>0</v>
      </c>
      <c r="J14393">
        <v>0</v>
      </c>
      <c r="K14393" t="s">
        <v>55897</v>
      </c>
    </row>
    <row r="14394" spans="1:11" x14ac:dyDescent="0.3">
      <c r="A14394" t="s">
        <v>55898</v>
      </c>
      <c r="B14394" t="s">
        <v>55899</v>
      </c>
      <c r="C14394" t="s">
        <v>27</v>
      </c>
      <c r="D14394" t="s">
        <v>55900</v>
      </c>
      <c r="E14394" t="s">
        <v>53101</v>
      </c>
      <c r="F14394" t="s">
        <v>41</v>
      </c>
      <c r="G14394" t="s">
        <v>42</v>
      </c>
      <c r="H14394">
        <v>0</v>
      </c>
      <c r="I14394">
        <v>0</v>
      </c>
      <c r="J14394">
        <v>0</v>
      </c>
      <c r="K14394" t="s">
        <v>55901</v>
      </c>
    </row>
    <row r="14395" spans="1:11" x14ac:dyDescent="0.3">
      <c r="A14395" t="s">
        <v>55902</v>
      </c>
      <c r="C14395" t="s">
        <v>27</v>
      </c>
      <c r="D14395" t="s">
        <v>55903</v>
      </c>
      <c r="E14395" t="s">
        <v>53101</v>
      </c>
      <c r="F14395" t="s">
        <v>41</v>
      </c>
      <c r="G14395" t="s">
        <v>42</v>
      </c>
      <c r="H14395">
        <v>0</v>
      </c>
      <c r="I14395">
        <v>0</v>
      </c>
      <c r="J14395">
        <v>0</v>
      </c>
      <c r="K14395" t="s">
        <v>55904</v>
      </c>
    </row>
    <row r="14396" spans="1:11" x14ac:dyDescent="0.3">
      <c r="A14396" t="s">
        <v>55905</v>
      </c>
      <c r="C14396" t="s">
        <v>27</v>
      </c>
      <c r="D14396" t="s">
        <v>55906</v>
      </c>
      <c r="E14396" t="s">
        <v>53101</v>
      </c>
      <c r="F14396" t="s">
        <v>41</v>
      </c>
      <c r="G14396" t="s">
        <v>42</v>
      </c>
      <c r="H14396">
        <v>0</v>
      </c>
      <c r="I14396">
        <v>0</v>
      </c>
      <c r="J14396">
        <v>0</v>
      </c>
      <c r="K14396" t="s">
        <v>55907</v>
      </c>
    </row>
    <row r="14397" spans="1:11" x14ac:dyDescent="0.3">
      <c r="A14397" t="s">
        <v>55908</v>
      </c>
      <c r="B14397" t="s">
        <v>55909</v>
      </c>
      <c r="C14397" t="s">
        <v>558</v>
      </c>
      <c r="D14397" t="s">
        <v>55910</v>
      </c>
      <c r="E14397" t="s">
        <v>1692</v>
      </c>
      <c r="F14397" t="s">
        <v>2892</v>
      </c>
      <c r="G14397" t="s">
        <v>42</v>
      </c>
      <c r="H14397">
        <v>0</v>
      </c>
      <c r="I14397">
        <v>0</v>
      </c>
      <c r="J14397">
        <v>0</v>
      </c>
      <c r="K14397" t="s">
        <v>55911</v>
      </c>
    </row>
    <row r="14398" spans="1:11" x14ac:dyDescent="0.3">
      <c r="A14398" t="s">
        <v>55912</v>
      </c>
      <c r="B14398" t="s">
        <v>3450</v>
      </c>
      <c r="C14398" t="s">
        <v>27</v>
      </c>
      <c r="D14398" t="s">
        <v>55913</v>
      </c>
      <c r="E14398" t="s">
        <v>53101</v>
      </c>
      <c r="F14398" t="s">
        <v>430</v>
      </c>
      <c r="G14398" t="s">
        <v>42</v>
      </c>
      <c r="H14398">
        <v>0</v>
      </c>
      <c r="I14398">
        <v>0</v>
      </c>
      <c r="J14398">
        <v>0</v>
      </c>
      <c r="K14398" t="s">
        <v>55914</v>
      </c>
    </row>
    <row r="14399" spans="1:11" x14ac:dyDescent="0.3">
      <c r="A14399" t="s">
        <v>55915</v>
      </c>
      <c r="B14399" t="s">
        <v>55916</v>
      </c>
      <c r="C14399" t="s">
        <v>13</v>
      </c>
      <c r="D14399" t="s">
        <v>55917</v>
      </c>
      <c r="E14399" t="s">
        <v>50096</v>
      </c>
      <c r="F14399" t="s">
        <v>18237</v>
      </c>
      <c r="G14399" t="s">
        <v>42</v>
      </c>
      <c r="H14399">
        <v>0</v>
      </c>
      <c r="I14399">
        <v>0</v>
      </c>
      <c r="J14399">
        <v>0</v>
      </c>
      <c r="K14399" t="s">
        <v>55918</v>
      </c>
    </row>
    <row r="14400" spans="1:11" x14ac:dyDescent="0.3">
      <c r="A14400" t="s">
        <v>55919</v>
      </c>
      <c r="B14400" t="s">
        <v>55920</v>
      </c>
      <c r="C14400" t="s">
        <v>20</v>
      </c>
      <c r="D14400" t="s">
        <v>55921</v>
      </c>
      <c r="E14400" t="s">
        <v>51965</v>
      </c>
      <c r="F14400" t="s">
        <v>16</v>
      </c>
      <c r="G14400" t="s">
        <v>44910</v>
      </c>
      <c r="H14400">
        <v>0</v>
      </c>
      <c r="I14400">
        <v>0</v>
      </c>
      <c r="J14400">
        <v>0</v>
      </c>
      <c r="K14400" t="s">
        <v>55922</v>
      </c>
    </row>
    <row r="14401" spans="1:11" x14ac:dyDescent="0.3">
      <c r="A14401" t="s">
        <v>55923</v>
      </c>
      <c r="B14401" t="s">
        <v>55924</v>
      </c>
      <c r="C14401" t="s">
        <v>558</v>
      </c>
      <c r="D14401" t="s">
        <v>55910</v>
      </c>
      <c r="E14401" t="s">
        <v>1692</v>
      </c>
      <c r="F14401" t="s">
        <v>2361</v>
      </c>
      <c r="G14401" t="s">
        <v>42</v>
      </c>
      <c r="H14401">
        <v>0</v>
      </c>
      <c r="I14401">
        <v>0</v>
      </c>
      <c r="J14401">
        <v>0</v>
      </c>
      <c r="K14401" t="s">
        <v>55925</v>
      </c>
    </row>
    <row r="14402" spans="1:11" x14ac:dyDescent="0.3">
      <c r="A14402" t="s">
        <v>55926</v>
      </c>
      <c r="C14402" t="s">
        <v>13</v>
      </c>
      <c r="D14402" t="s">
        <v>55927</v>
      </c>
      <c r="E14402" t="s">
        <v>50096</v>
      </c>
      <c r="F14402" t="s">
        <v>41</v>
      </c>
      <c r="G14402" t="s">
        <v>42</v>
      </c>
      <c r="H14402">
        <v>0</v>
      </c>
      <c r="I14402">
        <v>0</v>
      </c>
      <c r="J14402">
        <v>0</v>
      </c>
      <c r="K14402" t="s">
        <v>55928</v>
      </c>
    </row>
    <row r="14403" spans="1:11" x14ac:dyDescent="0.3">
      <c r="A14403" t="s">
        <v>55929</v>
      </c>
      <c r="B14403" t="s">
        <v>55930</v>
      </c>
      <c r="C14403" t="s">
        <v>558</v>
      </c>
      <c r="D14403" t="s">
        <v>55931</v>
      </c>
      <c r="E14403" t="s">
        <v>32122</v>
      </c>
      <c r="F14403" t="s">
        <v>16</v>
      </c>
      <c r="G14403" t="s">
        <v>2122</v>
      </c>
      <c r="H14403">
        <v>0</v>
      </c>
      <c r="I14403">
        <v>0</v>
      </c>
      <c r="J14403">
        <v>0</v>
      </c>
      <c r="K14403" t="s">
        <v>55932</v>
      </c>
    </row>
    <row r="14404" spans="1:11" x14ac:dyDescent="0.3">
      <c r="A14404" t="s">
        <v>55933</v>
      </c>
      <c r="B14404" t="s">
        <v>55934</v>
      </c>
      <c r="C14404" t="s">
        <v>13</v>
      </c>
      <c r="D14404" t="s">
        <v>55935</v>
      </c>
      <c r="E14404" t="s">
        <v>50096</v>
      </c>
      <c r="F14404" t="s">
        <v>2919</v>
      </c>
      <c r="G14404" t="s">
        <v>42</v>
      </c>
      <c r="H14404">
        <v>0</v>
      </c>
      <c r="I14404">
        <v>0</v>
      </c>
      <c r="J14404">
        <v>0</v>
      </c>
      <c r="K14404" t="s">
        <v>55936</v>
      </c>
    </row>
    <row r="14405" spans="1:11" x14ac:dyDescent="0.3">
      <c r="A14405" t="s">
        <v>55937</v>
      </c>
      <c r="B14405" t="s">
        <v>55938</v>
      </c>
      <c r="C14405" t="s">
        <v>20</v>
      </c>
      <c r="D14405" t="s">
        <v>55939</v>
      </c>
      <c r="E14405" t="s">
        <v>51965</v>
      </c>
      <c r="F14405" t="s">
        <v>16</v>
      </c>
      <c r="G14405" t="s">
        <v>16616</v>
      </c>
      <c r="H14405">
        <v>0</v>
      </c>
      <c r="I14405">
        <v>0</v>
      </c>
      <c r="J14405">
        <v>0</v>
      </c>
      <c r="K14405" t="s">
        <v>55940</v>
      </c>
    </row>
    <row r="14406" spans="1:11" x14ac:dyDescent="0.3">
      <c r="A14406" t="s">
        <v>55941</v>
      </c>
      <c r="B14406" t="s">
        <v>23758</v>
      </c>
      <c r="C14406" t="s">
        <v>27</v>
      </c>
      <c r="D14406" t="s">
        <v>55942</v>
      </c>
      <c r="E14406" t="s">
        <v>53101</v>
      </c>
      <c r="F14406" t="s">
        <v>41</v>
      </c>
      <c r="G14406" t="s">
        <v>42</v>
      </c>
      <c r="H14406">
        <v>0</v>
      </c>
      <c r="I14406">
        <v>0</v>
      </c>
      <c r="J14406">
        <v>0</v>
      </c>
      <c r="K14406" t="s">
        <v>55943</v>
      </c>
    </row>
    <row r="14407" spans="1:11" x14ac:dyDescent="0.3">
      <c r="A14407" t="s">
        <v>55944</v>
      </c>
      <c r="B14407" t="s">
        <v>55945</v>
      </c>
      <c r="C14407" t="s">
        <v>20</v>
      </c>
      <c r="D14407" t="s">
        <v>55946</v>
      </c>
      <c r="E14407" t="s">
        <v>51965</v>
      </c>
      <c r="F14407" t="s">
        <v>8485</v>
      </c>
      <c r="G14407" t="s">
        <v>42</v>
      </c>
      <c r="H14407">
        <v>0</v>
      </c>
      <c r="I14407">
        <v>0</v>
      </c>
      <c r="J14407">
        <v>0</v>
      </c>
      <c r="K14407" t="s">
        <v>55947</v>
      </c>
    </row>
    <row r="14408" spans="1:11" x14ac:dyDescent="0.3">
      <c r="A14408" t="s">
        <v>55948</v>
      </c>
      <c r="B14408" t="s">
        <v>55949</v>
      </c>
      <c r="C14408" t="s">
        <v>20</v>
      </c>
      <c r="D14408" t="s">
        <v>55950</v>
      </c>
      <c r="E14408" t="s">
        <v>22</v>
      </c>
      <c r="F14408" t="s">
        <v>1670</v>
      </c>
      <c r="G14408" t="s">
        <v>42</v>
      </c>
      <c r="H14408">
        <v>0</v>
      </c>
      <c r="I14408">
        <v>0</v>
      </c>
      <c r="J14408">
        <v>0</v>
      </c>
      <c r="K14408" t="s">
        <v>55951</v>
      </c>
    </row>
    <row r="14409" spans="1:11" x14ac:dyDescent="0.3">
      <c r="A14409" t="s">
        <v>55952</v>
      </c>
      <c r="C14409" t="s">
        <v>27</v>
      </c>
      <c r="D14409" t="s">
        <v>55953</v>
      </c>
      <c r="E14409" t="s">
        <v>53101</v>
      </c>
      <c r="F14409" t="s">
        <v>17484</v>
      </c>
      <c r="G14409" t="s">
        <v>42</v>
      </c>
      <c r="H14409">
        <v>0</v>
      </c>
      <c r="I14409">
        <v>0</v>
      </c>
      <c r="J14409">
        <v>0</v>
      </c>
      <c r="K14409" t="s">
        <v>55954</v>
      </c>
    </row>
    <row r="14410" spans="1:11" x14ac:dyDescent="0.3">
      <c r="A14410" t="s">
        <v>55955</v>
      </c>
      <c r="B14410" t="s">
        <v>55956</v>
      </c>
      <c r="C14410" t="s">
        <v>27</v>
      </c>
      <c r="D14410" t="s">
        <v>55957</v>
      </c>
      <c r="E14410" t="s">
        <v>53101</v>
      </c>
      <c r="F14410" t="s">
        <v>41</v>
      </c>
      <c r="G14410" t="s">
        <v>42</v>
      </c>
      <c r="H14410">
        <v>0</v>
      </c>
      <c r="I14410">
        <v>0</v>
      </c>
      <c r="J14410">
        <v>0</v>
      </c>
      <c r="K14410" t="s">
        <v>55958</v>
      </c>
    </row>
    <row r="14411" spans="1:11" x14ac:dyDescent="0.3">
      <c r="A14411" t="s">
        <v>55959</v>
      </c>
      <c r="B14411" t="s">
        <v>55960</v>
      </c>
      <c r="C14411" t="s">
        <v>27</v>
      </c>
      <c r="D14411" t="s">
        <v>55961</v>
      </c>
      <c r="E14411" t="s">
        <v>53101</v>
      </c>
      <c r="F14411" t="s">
        <v>16</v>
      </c>
      <c r="G14411" t="s">
        <v>2070</v>
      </c>
      <c r="H14411">
        <v>0</v>
      </c>
      <c r="I14411">
        <v>0</v>
      </c>
      <c r="J14411">
        <v>0</v>
      </c>
      <c r="K14411" t="s">
        <v>55962</v>
      </c>
    </row>
    <row r="14412" spans="1:11" x14ac:dyDescent="0.3">
      <c r="A14412" t="s">
        <v>55963</v>
      </c>
      <c r="B14412" t="s">
        <v>55964</v>
      </c>
      <c r="C14412" t="s">
        <v>27</v>
      </c>
      <c r="D14412" t="s">
        <v>55965</v>
      </c>
      <c r="E14412" t="s">
        <v>53101</v>
      </c>
      <c r="F14412" t="s">
        <v>14582</v>
      </c>
      <c r="G14412" t="s">
        <v>60</v>
      </c>
      <c r="H14412">
        <v>0</v>
      </c>
      <c r="I14412">
        <v>0</v>
      </c>
      <c r="J14412">
        <v>0</v>
      </c>
      <c r="K14412" t="s">
        <v>55966</v>
      </c>
    </row>
    <row r="14413" spans="1:11" x14ac:dyDescent="0.3">
      <c r="A14413" t="s">
        <v>55967</v>
      </c>
      <c r="B14413" t="s">
        <v>55968</v>
      </c>
      <c r="C14413" t="s">
        <v>27</v>
      </c>
      <c r="D14413" t="s">
        <v>55969</v>
      </c>
      <c r="E14413" t="s">
        <v>53101</v>
      </c>
      <c r="F14413" t="s">
        <v>16</v>
      </c>
      <c r="G14413" t="s">
        <v>13480</v>
      </c>
      <c r="H14413">
        <v>0</v>
      </c>
      <c r="I14413">
        <v>0</v>
      </c>
      <c r="J14413">
        <v>0</v>
      </c>
      <c r="K14413" t="s">
        <v>55970</v>
      </c>
    </row>
    <row r="14414" spans="1:11" x14ac:dyDescent="0.3">
      <c r="A14414" t="s">
        <v>55971</v>
      </c>
      <c r="B14414" t="s">
        <v>55972</v>
      </c>
      <c r="C14414" t="s">
        <v>20</v>
      </c>
      <c r="D14414" t="s">
        <v>55973</v>
      </c>
      <c r="E14414" t="s">
        <v>51965</v>
      </c>
      <c r="F14414" t="s">
        <v>16</v>
      </c>
      <c r="G14414" t="s">
        <v>1934</v>
      </c>
      <c r="H14414">
        <v>0</v>
      </c>
      <c r="I14414">
        <v>0</v>
      </c>
      <c r="J14414">
        <v>0</v>
      </c>
      <c r="K14414" t="s">
        <v>55974</v>
      </c>
    </row>
    <row r="14415" spans="1:11" x14ac:dyDescent="0.3">
      <c r="A14415" t="s">
        <v>55975</v>
      </c>
      <c r="B14415" t="s">
        <v>55976</v>
      </c>
      <c r="C14415" t="s">
        <v>20</v>
      </c>
      <c r="D14415" t="s">
        <v>55977</v>
      </c>
      <c r="E14415" t="s">
        <v>22</v>
      </c>
      <c r="F14415" t="s">
        <v>4643</v>
      </c>
      <c r="G14415" t="s">
        <v>42</v>
      </c>
      <c r="H14415">
        <v>0</v>
      </c>
      <c r="I14415">
        <v>0</v>
      </c>
      <c r="J14415">
        <v>0</v>
      </c>
      <c r="K14415" t="s">
        <v>55978</v>
      </c>
    </row>
    <row r="14416" spans="1:11" x14ac:dyDescent="0.3">
      <c r="A14416" t="s">
        <v>55979</v>
      </c>
      <c r="B14416" t="s">
        <v>55980</v>
      </c>
      <c r="C14416" t="s">
        <v>466</v>
      </c>
      <c r="D14416" t="s">
        <v>55981</v>
      </c>
      <c r="E14416" t="s">
        <v>41948</v>
      </c>
      <c r="F14416" t="s">
        <v>16</v>
      </c>
      <c r="G14416" t="s">
        <v>3039</v>
      </c>
      <c r="H14416">
        <v>0</v>
      </c>
      <c r="I14416">
        <v>0</v>
      </c>
      <c r="J14416">
        <v>0</v>
      </c>
      <c r="K14416" t="s">
        <v>55982</v>
      </c>
    </row>
    <row r="14417" spans="1:11" x14ac:dyDescent="0.3">
      <c r="A14417" t="s">
        <v>55983</v>
      </c>
      <c r="B14417" t="s">
        <v>55984</v>
      </c>
      <c r="C14417" t="s">
        <v>20</v>
      </c>
      <c r="D14417" t="s">
        <v>55985</v>
      </c>
      <c r="E14417" t="s">
        <v>51965</v>
      </c>
      <c r="F14417" t="s">
        <v>16</v>
      </c>
      <c r="G14417" t="s">
        <v>10532</v>
      </c>
      <c r="H14417">
        <v>0</v>
      </c>
      <c r="I14417">
        <v>0</v>
      </c>
      <c r="J14417">
        <v>0</v>
      </c>
      <c r="K14417" t="s">
        <v>55986</v>
      </c>
    </row>
    <row r="14418" spans="1:11" x14ac:dyDescent="0.3">
      <c r="A14418" t="s">
        <v>55987</v>
      </c>
      <c r="B14418" t="s">
        <v>55988</v>
      </c>
      <c r="C14418" t="s">
        <v>13</v>
      </c>
      <c r="D14418" t="s">
        <v>55989</v>
      </c>
      <c r="E14418" t="s">
        <v>50096</v>
      </c>
      <c r="F14418" t="s">
        <v>16</v>
      </c>
      <c r="G14418" t="s">
        <v>6400</v>
      </c>
      <c r="H14418">
        <v>0</v>
      </c>
      <c r="I14418">
        <v>0</v>
      </c>
      <c r="J14418">
        <v>0</v>
      </c>
      <c r="K14418" t="s">
        <v>55990</v>
      </c>
    </row>
    <row r="14419" spans="1:11" x14ac:dyDescent="0.3">
      <c r="A14419" t="s">
        <v>55991</v>
      </c>
      <c r="B14419" t="s">
        <v>55992</v>
      </c>
      <c r="C14419" t="s">
        <v>466</v>
      </c>
      <c r="D14419" t="s">
        <v>55993</v>
      </c>
      <c r="E14419" t="s">
        <v>41948</v>
      </c>
      <c r="F14419" t="s">
        <v>21699</v>
      </c>
      <c r="G14419" t="s">
        <v>42</v>
      </c>
      <c r="H14419">
        <v>0</v>
      </c>
      <c r="I14419">
        <v>0</v>
      </c>
      <c r="J14419">
        <v>0</v>
      </c>
      <c r="K14419" t="s">
        <v>55994</v>
      </c>
    </row>
    <row r="14420" spans="1:11" x14ac:dyDescent="0.3">
      <c r="A14420" t="s">
        <v>55995</v>
      </c>
      <c r="B14420" t="s">
        <v>55996</v>
      </c>
      <c r="C14420" t="s">
        <v>27</v>
      </c>
      <c r="D14420" t="s">
        <v>55997</v>
      </c>
      <c r="E14420" t="s">
        <v>53101</v>
      </c>
      <c r="F14420" t="s">
        <v>16</v>
      </c>
      <c r="G14420" t="s">
        <v>4749</v>
      </c>
      <c r="H14420">
        <v>0</v>
      </c>
      <c r="I14420">
        <v>0</v>
      </c>
      <c r="J14420">
        <v>0</v>
      </c>
      <c r="K14420" t="s">
        <v>55998</v>
      </c>
    </row>
    <row r="14421" spans="1:11" x14ac:dyDescent="0.3">
      <c r="A14421" t="s">
        <v>55999</v>
      </c>
      <c r="B14421" t="s">
        <v>56000</v>
      </c>
      <c r="C14421" t="s">
        <v>20</v>
      </c>
      <c r="D14421" t="s">
        <v>56001</v>
      </c>
      <c r="E14421" t="s">
        <v>51965</v>
      </c>
      <c r="F14421" t="s">
        <v>16</v>
      </c>
      <c r="G14421" t="s">
        <v>20299</v>
      </c>
      <c r="H14421">
        <v>0</v>
      </c>
      <c r="I14421">
        <v>0</v>
      </c>
      <c r="J14421">
        <v>0</v>
      </c>
      <c r="K14421" t="s">
        <v>56002</v>
      </c>
    </row>
    <row r="14422" spans="1:11" x14ac:dyDescent="0.3">
      <c r="A14422" t="s">
        <v>56003</v>
      </c>
      <c r="B14422" t="s">
        <v>56004</v>
      </c>
      <c r="C14422" t="s">
        <v>20</v>
      </c>
      <c r="D14422" t="s">
        <v>56005</v>
      </c>
      <c r="E14422" t="s">
        <v>51965</v>
      </c>
      <c r="F14422" t="s">
        <v>16</v>
      </c>
      <c r="G14422" t="s">
        <v>20788</v>
      </c>
      <c r="H14422">
        <v>0</v>
      </c>
      <c r="I14422">
        <v>0</v>
      </c>
      <c r="J14422">
        <v>0</v>
      </c>
      <c r="K14422" t="s">
        <v>56006</v>
      </c>
    </row>
    <row r="14423" spans="1:11" x14ac:dyDescent="0.3">
      <c r="A14423" t="s">
        <v>56007</v>
      </c>
      <c r="C14423" t="s">
        <v>20</v>
      </c>
      <c r="D14423" t="s">
        <v>56008</v>
      </c>
      <c r="E14423" t="s">
        <v>51965</v>
      </c>
      <c r="F14423" t="s">
        <v>16</v>
      </c>
      <c r="G14423" t="s">
        <v>42</v>
      </c>
      <c r="H14423">
        <v>0</v>
      </c>
      <c r="I14423">
        <v>0</v>
      </c>
      <c r="J14423">
        <v>0</v>
      </c>
      <c r="K14423" t="s">
        <v>56009</v>
      </c>
    </row>
    <row r="14424" spans="1:11" x14ac:dyDescent="0.3">
      <c r="A14424" t="s">
        <v>56010</v>
      </c>
      <c r="B14424" t="s">
        <v>56011</v>
      </c>
      <c r="C14424" t="s">
        <v>466</v>
      </c>
      <c r="D14424" t="s">
        <v>56012</v>
      </c>
      <c r="E14424" t="s">
        <v>41948</v>
      </c>
      <c r="F14424" t="s">
        <v>16</v>
      </c>
      <c r="G14424" t="s">
        <v>17764</v>
      </c>
      <c r="H14424">
        <v>0</v>
      </c>
      <c r="I14424">
        <v>0</v>
      </c>
      <c r="J14424">
        <v>0</v>
      </c>
      <c r="K14424" t="s">
        <v>56013</v>
      </c>
    </row>
    <row r="14425" spans="1:11" x14ac:dyDescent="0.3">
      <c r="A14425" t="s">
        <v>56014</v>
      </c>
      <c r="B14425" t="s">
        <v>56015</v>
      </c>
      <c r="C14425" t="s">
        <v>466</v>
      </c>
      <c r="D14425" t="s">
        <v>56016</v>
      </c>
      <c r="E14425" t="s">
        <v>41948</v>
      </c>
      <c r="F14425" t="s">
        <v>16</v>
      </c>
      <c r="G14425" t="s">
        <v>9279</v>
      </c>
      <c r="H14425">
        <v>0</v>
      </c>
      <c r="I14425">
        <v>0</v>
      </c>
      <c r="J14425">
        <v>0</v>
      </c>
      <c r="K14425" t="s">
        <v>56017</v>
      </c>
    </row>
    <row r="14426" spans="1:11" x14ac:dyDescent="0.3">
      <c r="A14426" t="s">
        <v>56018</v>
      </c>
      <c r="B14426" t="s">
        <v>56019</v>
      </c>
      <c r="C14426" t="s">
        <v>558</v>
      </c>
      <c r="D14426" t="s">
        <v>56020</v>
      </c>
      <c r="E14426" t="s">
        <v>19698</v>
      </c>
      <c r="F14426" t="s">
        <v>16</v>
      </c>
      <c r="G14426" t="s">
        <v>6816</v>
      </c>
      <c r="H14426">
        <v>0</v>
      </c>
      <c r="I14426">
        <v>0</v>
      </c>
      <c r="J14426">
        <v>0</v>
      </c>
      <c r="K14426" t="s">
        <v>56021</v>
      </c>
    </row>
    <row r="14427" spans="1:11" x14ac:dyDescent="0.3">
      <c r="A14427" t="s">
        <v>56022</v>
      </c>
      <c r="B14427" t="s">
        <v>56023</v>
      </c>
      <c r="C14427" t="s">
        <v>13</v>
      </c>
      <c r="D14427" t="s">
        <v>56024</v>
      </c>
      <c r="E14427" t="s">
        <v>50096</v>
      </c>
      <c r="F14427" t="s">
        <v>16</v>
      </c>
      <c r="G14427" t="s">
        <v>35798</v>
      </c>
      <c r="H14427">
        <v>0</v>
      </c>
      <c r="I14427">
        <v>0</v>
      </c>
      <c r="J14427">
        <v>0</v>
      </c>
      <c r="K14427" t="s">
        <v>56025</v>
      </c>
    </row>
    <row r="14428" spans="1:11" x14ac:dyDescent="0.3">
      <c r="A14428" t="s">
        <v>56026</v>
      </c>
      <c r="B14428" t="s">
        <v>56027</v>
      </c>
      <c r="C14428" t="s">
        <v>13</v>
      </c>
      <c r="D14428" t="s">
        <v>56028</v>
      </c>
      <c r="E14428" t="s">
        <v>50096</v>
      </c>
      <c r="F14428" t="s">
        <v>16</v>
      </c>
      <c r="G14428" t="s">
        <v>2122</v>
      </c>
      <c r="H14428">
        <v>0</v>
      </c>
      <c r="I14428">
        <v>0</v>
      </c>
      <c r="J14428">
        <v>0</v>
      </c>
      <c r="K14428" t="s">
        <v>56029</v>
      </c>
    </row>
    <row r="14429" spans="1:11" x14ac:dyDescent="0.3">
      <c r="A14429" t="s">
        <v>56030</v>
      </c>
      <c r="B14429" t="s">
        <v>56031</v>
      </c>
      <c r="C14429" t="s">
        <v>20</v>
      </c>
      <c r="D14429" t="s">
        <v>56032</v>
      </c>
      <c r="E14429" t="s">
        <v>51965</v>
      </c>
      <c r="F14429" t="s">
        <v>16</v>
      </c>
      <c r="G14429" t="s">
        <v>1477</v>
      </c>
      <c r="H14429">
        <v>0</v>
      </c>
      <c r="I14429">
        <v>0</v>
      </c>
      <c r="J14429">
        <v>0</v>
      </c>
      <c r="K14429" t="s">
        <v>56033</v>
      </c>
    </row>
    <row r="14430" spans="1:11" x14ac:dyDescent="0.3">
      <c r="A14430" t="s">
        <v>56034</v>
      </c>
      <c r="B14430" t="s">
        <v>56035</v>
      </c>
      <c r="C14430" t="s">
        <v>13</v>
      </c>
      <c r="D14430" t="s">
        <v>56036</v>
      </c>
      <c r="E14430" t="s">
        <v>50096</v>
      </c>
      <c r="F14430" t="s">
        <v>16</v>
      </c>
      <c r="G14430" t="s">
        <v>53633</v>
      </c>
      <c r="H14430">
        <v>0</v>
      </c>
      <c r="I14430">
        <v>0</v>
      </c>
      <c r="J14430">
        <v>0</v>
      </c>
      <c r="K14430" t="s">
        <v>56037</v>
      </c>
    </row>
    <row r="14431" spans="1:11" x14ac:dyDescent="0.3">
      <c r="A14431" t="s">
        <v>56038</v>
      </c>
      <c r="B14431" t="s">
        <v>56039</v>
      </c>
      <c r="C14431" t="s">
        <v>13</v>
      </c>
      <c r="E14431" t="s">
        <v>50096</v>
      </c>
      <c r="F14431" t="s">
        <v>16</v>
      </c>
      <c r="G14431" t="s">
        <v>7035</v>
      </c>
      <c r="H14431">
        <v>0</v>
      </c>
      <c r="I14431">
        <v>0</v>
      </c>
      <c r="J14431">
        <v>0</v>
      </c>
      <c r="K14431" t="s">
        <v>56040</v>
      </c>
    </row>
    <row r="14432" spans="1:11" x14ac:dyDescent="0.3">
      <c r="A14432" t="s">
        <v>56041</v>
      </c>
      <c r="B14432" t="s">
        <v>56011</v>
      </c>
      <c r="C14432" t="s">
        <v>466</v>
      </c>
      <c r="D14432" t="s">
        <v>56042</v>
      </c>
      <c r="E14432" t="s">
        <v>41948</v>
      </c>
      <c r="F14432" t="s">
        <v>16</v>
      </c>
      <c r="G14432" t="s">
        <v>1639</v>
      </c>
      <c r="H14432">
        <v>0</v>
      </c>
      <c r="I14432">
        <v>0</v>
      </c>
      <c r="J14432">
        <v>0</v>
      </c>
      <c r="K14432" t="s">
        <v>56043</v>
      </c>
    </row>
    <row r="14433" spans="1:11" x14ac:dyDescent="0.3">
      <c r="A14433" t="s">
        <v>56044</v>
      </c>
      <c r="B14433" t="s">
        <v>56045</v>
      </c>
      <c r="C14433" t="s">
        <v>466</v>
      </c>
      <c r="D14433" t="s">
        <v>56046</v>
      </c>
      <c r="E14433" t="s">
        <v>41948</v>
      </c>
      <c r="F14433" t="s">
        <v>16</v>
      </c>
      <c r="G14433" t="s">
        <v>1639</v>
      </c>
      <c r="H14433">
        <v>0</v>
      </c>
      <c r="I14433">
        <v>0</v>
      </c>
      <c r="J14433">
        <v>0</v>
      </c>
      <c r="K14433" t="s">
        <v>56047</v>
      </c>
    </row>
    <row r="14434" spans="1:11" x14ac:dyDescent="0.3">
      <c r="A14434" t="s">
        <v>56048</v>
      </c>
      <c r="B14434" t="s">
        <v>56049</v>
      </c>
      <c r="C14434" t="s">
        <v>13</v>
      </c>
      <c r="D14434" t="s">
        <v>56050</v>
      </c>
      <c r="E14434" t="s">
        <v>50096</v>
      </c>
      <c r="F14434" t="s">
        <v>16</v>
      </c>
      <c r="G14434" t="s">
        <v>3366</v>
      </c>
      <c r="H14434">
        <v>0</v>
      </c>
      <c r="I14434">
        <v>0</v>
      </c>
      <c r="J14434">
        <v>0</v>
      </c>
      <c r="K14434" t="s">
        <v>56051</v>
      </c>
    </row>
    <row r="14435" spans="1:11" x14ac:dyDescent="0.3">
      <c r="A14435" t="s">
        <v>56052</v>
      </c>
      <c r="B14435" t="s">
        <v>56053</v>
      </c>
      <c r="C14435" t="s">
        <v>466</v>
      </c>
      <c r="D14435" t="s">
        <v>56054</v>
      </c>
      <c r="E14435" t="s">
        <v>41948</v>
      </c>
      <c r="F14435" t="s">
        <v>16</v>
      </c>
      <c r="G14435" t="s">
        <v>1756</v>
      </c>
      <c r="H14435">
        <v>0</v>
      </c>
      <c r="I14435">
        <v>0</v>
      </c>
      <c r="J14435">
        <v>0</v>
      </c>
      <c r="K14435" t="s">
        <v>56055</v>
      </c>
    </row>
    <row r="14436" spans="1:11" x14ac:dyDescent="0.3">
      <c r="A14436" t="s">
        <v>56056</v>
      </c>
      <c r="B14436" t="s">
        <v>56057</v>
      </c>
      <c r="C14436" t="s">
        <v>20</v>
      </c>
      <c r="D14436" t="s">
        <v>56058</v>
      </c>
      <c r="E14436" t="s">
        <v>22</v>
      </c>
      <c r="F14436" t="s">
        <v>16</v>
      </c>
      <c r="G14436" t="s">
        <v>2189</v>
      </c>
      <c r="H14436">
        <v>0</v>
      </c>
      <c r="I14436">
        <v>0</v>
      </c>
      <c r="J14436">
        <v>0</v>
      </c>
      <c r="K14436" t="s">
        <v>56059</v>
      </c>
    </row>
    <row r="14437" spans="1:11" x14ac:dyDescent="0.3">
      <c r="A14437" t="s">
        <v>56060</v>
      </c>
      <c r="B14437" t="s">
        <v>56061</v>
      </c>
      <c r="C14437" t="s">
        <v>466</v>
      </c>
      <c r="D14437" t="s">
        <v>56062</v>
      </c>
      <c r="E14437" t="s">
        <v>41948</v>
      </c>
      <c r="F14437" t="s">
        <v>16</v>
      </c>
      <c r="G14437" t="s">
        <v>269</v>
      </c>
      <c r="H14437">
        <v>0</v>
      </c>
      <c r="I14437">
        <v>0</v>
      </c>
      <c r="J14437">
        <v>0</v>
      </c>
      <c r="K14437" t="s">
        <v>56063</v>
      </c>
    </row>
    <row r="14438" spans="1:11" x14ac:dyDescent="0.3">
      <c r="A14438" t="s">
        <v>56064</v>
      </c>
      <c r="B14438" t="s">
        <v>56065</v>
      </c>
      <c r="C14438" t="s">
        <v>558</v>
      </c>
      <c r="D14438" t="s">
        <v>56066</v>
      </c>
      <c r="E14438" t="s">
        <v>19698</v>
      </c>
      <c r="F14438" t="s">
        <v>16</v>
      </c>
      <c r="G14438" t="s">
        <v>6057</v>
      </c>
      <c r="H14438">
        <v>0</v>
      </c>
      <c r="I14438">
        <v>0</v>
      </c>
      <c r="J14438">
        <v>0</v>
      </c>
      <c r="K14438" t="s">
        <v>56067</v>
      </c>
    </row>
    <row r="14439" spans="1:11" x14ac:dyDescent="0.3">
      <c r="A14439" t="s">
        <v>56068</v>
      </c>
      <c r="B14439" t="s">
        <v>56069</v>
      </c>
      <c r="C14439" t="s">
        <v>13</v>
      </c>
      <c r="D14439" t="s">
        <v>56070</v>
      </c>
      <c r="E14439" t="s">
        <v>50096</v>
      </c>
      <c r="F14439" t="s">
        <v>16</v>
      </c>
      <c r="G14439" t="s">
        <v>56071</v>
      </c>
      <c r="H14439">
        <v>0</v>
      </c>
      <c r="I14439">
        <v>0</v>
      </c>
      <c r="J14439">
        <v>0</v>
      </c>
      <c r="K14439" t="s">
        <v>56072</v>
      </c>
    </row>
    <row r="14440" spans="1:11" x14ac:dyDescent="0.3">
      <c r="A14440" t="s">
        <v>56073</v>
      </c>
      <c r="B14440" t="s">
        <v>56074</v>
      </c>
      <c r="C14440" t="s">
        <v>13</v>
      </c>
      <c r="E14440" t="s">
        <v>50096</v>
      </c>
      <c r="F14440" t="s">
        <v>16</v>
      </c>
      <c r="G14440" t="s">
        <v>1496</v>
      </c>
      <c r="H14440">
        <v>0</v>
      </c>
      <c r="I14440">
        <v>0</v>
      </c>
      <c r="J14440">
        <v>0</v>
      </c>
      <c r="K14440" t="s">
        <v>56075</v>
      </c>
    </row>
    <row r="14441" spans="1:11" x14ac:dyDescent="0.3">
      <c r="A14441" t="s">
        <v>56076</v>
      </c>
      <c r="B14441" t="s">
        <v>56077</v>
      </c>
      <c r="C14441" t="s">
        <v>558</v>
      </c>
      <c r="D14441" t="s">
        <v>56078</v>
      </c>
      <c r="E14441" t="s">
        <v>19698</v>
      </c>
      <c r="F14441" t="s">
        <v>16</v>
      </c>
      <c r="G14441" t="s">
        <v>3158</v>
      </c>
      <c r="H14441">
        <v>0</v>
      </c>
      <c r="I14441">
        <v>0</v>
      </c>
      <c r="J14441">
        <v>0</v>
      </c>
      <c r="K14441" t="s">
        <v>56079</v>
      </c>
    </row>
    <row r="14442" spans="1:11" x14ac:dyDescent="0.3">
      <c r="A14442" t="s">
        <v>56080</v>
      </c>
      <c r="B14442" t="s">
        <v>56081</v>
      </c>
      <c r="C14442" t="s">
        <v>466</v>
      </c>
      <c r="D14442" t="s">
        <v>56082</v>
      </c>
      <c r="E14442" t="s">
        <v>41948</v>
      </c>
      <c r="F14442" t="s">
        <v>16</v>
      </c>
      <c r="G14442" t="s">
        <v>25128</v>
      </c>
      <c r="H14442">
        <v>0</v>
      </c>
      <c r="I14442">
        <v>0</v>
      </c>
      <c r="J14442">
        <v>0</v>
      </c>
      <c r="K14442" t="s">
        <v>56083</v>
      </c>
    </row>
    <row r="14443" spans="1:11" x14ac:dyDescent="0.3">
      <c r="A14443" t="s">
        <v>56084</v>
      </c>
      <c r="B14443" t="s">
        <v>56085</v>
      </c>
      <c r="C14443" t="s">
        <v>13</v>
      </c>
      <c r="D14443" t="s">
        <v>56086</v>
      </c>
      <c r="E14443" t="s">
        <v>50096</v>
      </c>
      <c r="F14443" t="s">
        <v>16</v>
      </c>
      <c r="G14443" t="s">
        <v>20217</v>
      </c>
      <c r="H14443">
        <v>0</v>
      </c>
      <c r="I14443">
        <v>0</v>
      </c>
      <c r="J14443">
        <v>0</v>
      </c>
      <c r="K14443" t="s">
        <v>56087</v>
      </c>
    </row>
    <row r="14444" spans="1:11" x14ac:dyDescent="0.3">
      <c r="A14444" t="s">
        <v>56088</v>
      </c>
      <c r="B14444" t="s">
        <v>56089</v>
      </c>
      <c r="C14444" t="s">
        <v>13</v>
      </c>
      <c r="D14444" t="s">
        <v>56090</v>
      </c>
      <c r="E14444" t="s">
        <v>50096</v>
      </c>
      <c r="F14444" t="s">
        <v>16</v>
      </c>
      <c r="G14444" t="s">
        <v>32710</v>
      </c>
      <c r="H14444">
        <v>0</v>
      </c>
      <c r="I14444">
        <v>0</v>
      </c>
      <c r="J14444">
        <v>0</v>
      </c>
      <c r="K14444" t="s">
        <v>56091</v>
      </c>
    </row>
    <row r="14445" spans="1:11" x14ac:dyDescent="0.3">
      <c r="A14445" t="s">
        <v>56092</v>
      </c>
      <c r="B14445" t="s">
        <v>56093</v>
      </c>
      <c r="C14445" t="s">
        <v>466</v>
      </c>
      <c r="D14445" t="s">
        <v>56094</v>
      </c>
      <c r="E14445" t="s">
        <v>41948</v>
      </c>
      <c r="F14445" t="s">
        <v>16</v>
      </c>
      <c r="G14445" t="s">
        <v>6760</v>
      </c>
      <c r="H14445">
        <v>0</v>
      </c>
      <c r="I14445">
        <v>0</v>
      </c>
      <c r="J14445">
        <v>0</v>
      </c>
      <c r="K14445" t="s">
        <v>56095</v>
      </c>
    </row>
    <row r="14446" spans="1:11" x14ac:dyDescent="0.3">
      <c r="A14446" t="s">
        <v>56096</v>
      </c>
      <c r="B14446" t="s">
        <v>56097</v>
      </c>
      <c r="C14446" t="s">
        <v>558</v>
      </c>
      <c r="D14446" t="s">
        <v>56098</v>
      </c>
      <c r="E14446" t="s">
        <v>1462</v>
      </c>
      <c r="F14446" t="s">
        <v>16</v>
      </c>
      <c r="G14446" t="s">
        <v>3120</v>
      </c>
      <c r="H14446">
        <v>0</v>
      </c>
      <c r="I14446">
        <v>0</v>
      </c>
      <c r="J14446">
        <v>0</v>
      </c>
      <c r="K14446" t="s">
        <v>56099</v>
      </c>
    </row>
    <row r="14447" spans="1:11" x14ac:dyDescent="0.3">
      <c r="A14447" t="s">
        <v>56100</v>
      </c>
      <c r="B14447" t="s">
        <v>56101</v>
      </c>
      <c r="C14447" t="s">
        <v>20</v>
      </c>
      <c r="D14447" t="s">
        <v>56102</v>
      </c>
      <c r="E14447" t="s">
        <v>22</v>
      </c>
      <c r="F14447" t="s">
        <v>16</v>
      </c>
      <c r="G14447" t="s">
        <v>859</v>
      </c>
      <c r="H14447">
        <v>0</v>
      </c>
      <c r="I14447">
        <v>0</v>
      </c>
      <c r="J14447">
        <v>0</v>
      </c>
      <c r="K14447" t="s">
        <v>56103</v>
      </c>
    </row>
    <row r="14448" spans="1:11" x14ac:dyDescent="0.3">
      <c r="A14448" t="s">
        <v>56104</v>
      </c>
      <c r="B14448" t="s">
        <v>56105</v>
      </c>
      <c r="C14448" t="s">
        <v>466</v>
      </c>
      <c r="D14448" t="s">
        <v>56106</v>
      </c>
      <c r="E14448" t="s">
        <v>41948</v>
      </c>
      <c r="F14448" t="s">
        <v>16</v>
      </c>
      <c r="G14448" t="s">
        <v>17908</v>
      </c>
      <c r="H14448">
        <v>0</v>
      </c>
      <c r="I14448">
        <v>0</v>
      </c>
      <c r="J14448">
        <v>0</v>
      </c>
      <c r="K14448" t="s">
        <v>56107</v>
      </c>
    </row>
    <row r="14449" spans="1:11" x14ac:dyDescent="0.3">
      <c r="A14449" t="s">
        <v>56108</v>
      </c>
      <c r="B14449" t="s">
        <v>56109</v>
      </c>
      <c r="C14449" t="s">
        <v>27</v>
      </c>
      <c r="D14449" t="s">
        <v>56110</v>
      </c>
      <c r="E14449" t="s">
        <v>53101</v>
      </c>
      <c r="F14449" t="s">
        <v>13955</v>
      </c>
      <c r="G14449" t="s">
        <v>42</v>
      </c>
      <c r="H14449">
        <v>0</v>
      </c>
      <c r="I14449">
        <v>0</v>
      </c>
      <c r="J14449">
        <v>0</v>
      </c>
      <c r="K14449" t="s">
        <v>56111</v>
      </c>
    </row>
    <row r="14450" spans="1:11" x14ac:dyDescent="0.3">
      <c r="A14450" t="s">
        <v>56112</v>
      </c>
      <c r="B14450" t="s">
        <v>56113</v>
      </c>
      <c r="C14450" t="s">
        <v>27</v>
      </c>
      <c r="D14450" t="s">
        <v>56114</v>
      </c>
      <c r="E14450" t="s">
        <v>53101</v>
      </c>
      <c r="F14450" t="s">
        <v>41</v>
      </c>
      <c r="G14450" t="s">
        <v>42</v>
      </c>
      <c r="H14450">
        <v>0</v>
      </c>
      <c r="I14450">
        <v>0</v>
      </c>
      <c r="J14450">
        <v>0</v>
      </c>
      <c r="K14450" t="s">
        <v>56115</v>
      </c>
    </row>
    <row r="14451" spans="1:11" x14ac:dyDescent="0.3">
      <c r="A14451" t="s">
        <v>56116</v>
      </c>
      <c r="B14451" t="s">
        <v>56117</v>
      </c>
      <c r="C14451" t="s">
        <v>466</v>
      </c>
      <c r="D14451" t="s">
        <v>56118</v>
      </c>
      <c r="E14451" t="s">
        <v>41948</v>
      </c>
      <c r="F14451" t="s">
        <v>4691</v>
      </c>
      <c r="G14451" t="s">
        <v>42</v>
      </c>
      <c r="H14451">
        <v>0</v>
      </c>
      <c r="I14451">
        <v>0</v>
      </c>
      <c r="J14451">
        <v>0</v>
      </c>
      <c r="K14451" t="s">
        <v>56119</v>
      </c>
    </row>
    <row r="14452" spans="1:11" x14ac:dyDescent="0.3">
      <c r="A14452" t="s">
        <v>56120</v>
      </c>
      <c r="B14452" t="s">
        <v>56121</v>
      </c>
      <c r="C14452" t="s">
        <v>466</v>
      </c>
      <c r="D14452" t="s">
        <v>56122</v>
      </c>
      <c r="E14452" t="s">
        <v>41948</v>
      </c>
      <c r="F14452" t="s">
        <v>4261</v>
      </c>
      <c r="G14452" t="s">
        <v>42</v>
      </c>
      <c r="H14452">
        <v>0</v>
      </c>
      <c r="I14452">
        <v>0</v>
      </c>
      <c r="J14452">
        <v>0</v>
      </c>
      <c r="K14452" t="s">
        <v>56123</v>
      </c>
    </row>
    <row r="14453" spans="1:11" x14ac:dyDescent="0.3">
      <c r="A14453" t="s">
        <v>56124</v>
      </c>
      <c r="B14453" t="s">
        <v>56125</v>
      </c>
      <c r="C14453" t="s">
        <v>466</v>
      </c>
      <c r="D14453" t="s">
        <v>56126</v>
      </c>
      <c r="E14453" t="s">
        <v>41948</v>
      </c>
      <c r="F14453" t="s">
        <v>11172</v>
      </c>
      <c r="G14453" t="s">
        <v>42</v>
      </c>
      <c r="H14453">
        <v>0</v>
      </c>
      <c r="I14453">
        <v>0</v>
      </c>
      <c r="J14453">
        <v>0</v>
      </c>
      <c r="K14453" t="s">
        <v>56127</v>
      </c>
    </row>
    <row r="14454" spans="1:11" x14ac:dyDescent="0.3">
      <c r="A14454" t="s">
        <v>56128</v>
      </c>
      <c r="C14454" t="s">
        <v>13</v>
      </c>
      <c r="D14454" t="s">
        <v>56129</v>
      </c>
      <c r="E14454" t="s">
        <v>50096</v>
      </c>
      <c r="F14454" t="s">
        <v>24176</v>
      </c>
      <c r="G14454" t="s">
        <v>42</v>
      </c>
      <c r="H14454">
        <v>0</v>
      </c>
      <c r="I14454">
        <v>0</v>
      </c>
      <c r="J14454">
        <v>0</v>
      </c>
      <c r="K14454" t="s">
        <v>56130</v>
      </c>
    </row>
    <row r="14455" spans="1:11" x14ac:dyDescent="0.3">
      <c r="A14455" t="s">
        <v>56131</v>
      </c>
      <c r="B14455" t="s">
        <v>56132</v>
      </c>
      <c r="C14455" t="s">
        <v>466</v>
      </c>
      <c r="D14455" t="s">
        <v>56133</v>
      </c>
      <c r="E14455" t="s">
        <v>41948</v>
      </c>
      <c r="F14455" t="s">
        <v>1536</v>
      </c>
      <c r="G14455" t="s">
        <v>42</v>
      </c>
      <c r="H14455">
        <v>0</v>
      </c>
      <c r="I14455">
        <v>0</v>
      </c>
      <c r="J14455">
        <v>0</v>
      </c>
      <c r="K14455" t="s">
        <v>56134</v>
      </c>
    </row>
    <row r="14456" spans="1:11" x14ac:dyDescent="0.3">
      <c r="A14456" t="s">
        <v>56135</v>
      </c>
      <c r="B14456" t="s">
        <v>56136</v>
      </c>
      <c r="C14456" t="s">
        <v>27</v>
      </c>
      <c r="D14456" t="s">
        <v>56137</v>
      </c>
      <c r="E14456" t="s">
        <v>53101</v>
      </c>
      <c r="F14456" t="s">
        <v>41</v>
      </c>
      <c r="G14456" t="s">
        <v>42</v>
      </c>
      <c r="H14456">
        <v>0</v>
      </c>
      <c r="I14456">
        <v>0</v>
      </c>
      <c r="J14456">
        <v>0</v>
      </c>
      <c r="K14456" t="s">
        <v>56138</v>
      </c>
    </row>
    <row r="14457" spans="1:11" x14ac:dyDescent="0.3">
      <c r="A14457" t="s">
        <v>56139</v>
      </c>
      <c r="B14457" t="s">
        <v>56140</v>
      </c>
      <c r="C14457" t="s">
        <v>27</v>
      </c>
      <c r="D14457" t="s">
        <v>56141</v>
      </c>
      <c r="E14457" t="s">
        <v>53101</v>
      </c>
      <c r="F14457" t="s">
        <v>4985</v>
      </c>
      <c r="G14457" t="s">
        <v>4717</v>
      </c>
      <c r="H14457">
        <v>0</v>
      </c>
      <c r="I14457">
        <v>0</v>
      </c>
      <c r="J14457">
        <v>0</v>
      </c>
      <c r="K14457" t="s">
        <v>56142</v>
      </c>
    </row>
    <row r="14458" spans="1:11" x14ac:dyDescent="0.3">
      <c r="A14458" t="s">
        <v>56143</v>
      </c>
      <c r="B14458" t="s">
        <v>56144</v>
      </c>
      <c r="C14458" t="s">
        <v>20</v>
      </c>
      <c r="D14458" t="s">
        <v>56145</v>
      </c>
      <c r="E14458" t="s">
        <v>22</v>
      </c>
      <c r="F14458" t="s">
        <v>16</v>
      </c>
      <c r="G14458" t="s">
        <v>18718</v>
      </c>
      <c r="H14458">
        <v>0</v>
      </c>
      <c r="I14458">
        <v>0</v>
      </c>
      <c r="J14458">
        <v>0</v>
      </c>
      <c r="K14458" t="s">
        <v>56146</v>
      </c>
    </row>
    <row r="14459" spans="1:11" x14ac:dyDescent="0.3">
      <c r="A14459" t="s">
        <v>56147</v>
      </c>
      <c r="B14459" t="s">
        <v>56148</v>
      </c>
      <c r="C14459" t="s">
        <v>13</v>
      </c>
      <c r="D14459" t="s">
        <v>56149</v>
      </c>
      <c r="E14459" t="s">
        <v>50096</v>
      </c>
      <c r="F14459" t="s">
        <v>6405</v>
      </c>
      <c r="G14459" t="s">
        <v>42</v>
      </c>
      <c r="H14459">
        <v>0</v>
      </c>
      <c r="I14459">
        <v>0</v>
      </c>
      <c r="J14459">
        <v>0</v>
      </c>
      <c r="K14459" t="s">
        <v>56150</v>
      </c>
    </row>
    <row r="14460" spans="1:11" x14ac:dyDescent="0.3">
      <c r="A14460" t="s">
        <v>56151</v>
      </c>
      <c r="B14460" t="s">
        <v>56152</v>
      </c>
      <c r="C14460" t="s">
        <v>466</v>
      </c>
      <c r="D14460" t="e">
        <f>자연정원</f>
        <v>#NAME?</v>
      </c>
      <c r="E14460" t="s">
        <v>41948</v>
      </c>
      <c r="F14460" t="s">
        <v>6915</v>
      </c>
      <c r="G14460" t="s">
        <v>42</v>
      </c>
      <c r="H14460">
        <v>0</v>
      </c>
      <c r="I14460">
        <v>0</v>
      </c>
      <c r="J14460">
        <v>0</v>
      </c>
      <c r="K14460" t="s">
        <v>56153</v>
      </c>
    </row>
    <row r="14461" spans="1:11" x14ac:dyDescent="0.3">
      <c r="A14461" t="s">
        <v>56154</v>
      </c>
      <c r="B14461" t="s">
        <v>56155</v>
      </c>
      <c r="C14461" t="s">
        <v>13</v>
      </c>
      <c r="D14461" t="s">
        <v>56156</v>
      </c>
      <c r="E14461" t="s">
        <v>50096</v>
      </c>
      <c r="F14461" t="s">
        <v>16</v>
      </c>
      <c r="G14461" t="s">
        <v>2968</v>
      </c>
      <c r="H14461">
        <v>0</v>
      </c>
      <c r="I14461">
        <v>0</v>
      </c>
      <c r="J14461">
        <v>0</v>
      </c>
      <c r="K14461" t="s">
        <v>56157</v>
      </c>
    </row>
    <row r="14462" spans="1:11" x14ac:dyDescent="0.3">
      <c r="A14462" t="s">
        <v>56158</v>
      </c>
      <c r="B14462" t="s">
        <v>56159</v>
      </c>
      <c r="C14462" t="s">
        <v>20</v>
      </c>
      <c r="D14462" t="s">
        <v>56160</v>
      </c>
      <c r="E14462" t="s">
        <v>51965</v>
      </c>
      <c r="F14462" t="s">
        <v>16</v>
      </c>
      <c r="G14462" t="s">
        <v>1496</v>
      </c>
      <c r="H14462">
        <v>0</v>
      </c>
      <c r="I14462">
        <v>0</v>
      </c>
      <c r="J14462">
        <v>0</v>
      </c>
      <c r="K14462" t="s">
        <v>56161</v>
      </c>
    </row>
    <row r="14463" spans="1:11" x14ac:dyDescent="0.3">
      <c r="A14463" t="s">
        <v>56162</v>
      </c>
      <c r="B14463" t="s">
        <v>56163</v>
      </c>
      <c r="C14463" t="s">
        <v>27</v>
      </c>
      <c r="D14463" t="s">
        <v>56164</v>
      </c>
      <c r="E14463" t="s">
        <v>53101</v>
      </c>
      <c r="F14463" t="s">
        <v>71</v>
      </c>
      <c r="G14463" t="s">
        <v>42</v>
      </c>
      <c r="H14463">
        <v>0</v>
      </c>
      <c r="I14463">
        <v>0</v>
      </c>
      <c r="J14463">
        <v>0</v>
      </c>
      <c r="K14463" t="s">
        <v>56165</v>
      </c>
    </row>
    <row r="14464" spans="1:11" x14ac:dyDescent="0.3">
      <c r="A14464" t="s">
        <v>56166</v>
      </c>
      <c r="B14464" t="s">
        <v>56167</v>
      </c>
      <c r="C14464" t="s">
        <v>466</v>
      </c>
      <c r="D14464" t="s">
        <v>56168</v>
      </c>
      <c r="E14464" t="s">
        <v>41948</v>
      </c>
      <c r="F14464" t="s">
        <v>9116</v>
      </c>
      <c r="G14464" t="s">
        <v>42</v>
      </c>
      <c r="H14464">
        <v>0</v>
      </c>
      <c r="I14464">
        <v>0</v>
      </c>
      <c r="J14464">
        <v>0</v>
      </c>
      <c r="K14464" t="s">
        <v>56169</v>
      </c>
    </row>
    <row r="14465" spans="1:11" x14ac:dyDescent="0.3">
      <c r="A14465" t="s">
        <v>56170</v>
      </c>
      <c r="B14465" t="s">
        <v>56171</v>
      </c>
      <c r="C14465" t="s">
        <v>13</v>
      </c>
      <c r="D14465" t="s">
        <v>56172</v>
      </c>
      <c r="E14465" t="s">
        <v>50096</v>
      </c>
      <c r="F14465" t="s">
        <v>4619</v>
      </c>
      <c r="G14465" t="s">
        <v>42</v>
      </c>
      <c r="H14465">
        <v>0</v>
      </c>
      <c r="I14465">
        <v>0</v>
      </c>
      <c r="J14465">
        <v>0</v>
      </c>
      <c r="K14465" t="s">
        <v>56173</v>
      </c>
    </row>
    <row r="14466" spans="1:11" x14ac:dyDescent="0.3">
      <c r="A14466" t="s">
        <v>56174</v>
      </c>
      <c r="B14466" t="s">
        <v>56175</v>
      </c>
      <c r="C14466" t="s">
        <v>13</v>
      </c>
      <c r="D14466" t="s">
        <v>56176</v>
      </c>
      <c r="E14466" t="s">
        <v>50096</v>
      </c>
      <c r="F14466" t="s">
        <v>16600</v>
      </c>
      <c r="G14466" t="s">
        <v>42</v>
      </c>
      <c r="H14466">
        <v>0</v>
      </c>
      <c r="I14466">
        <v>0</v>
      </c>
      <c r="J14466">
        <v>0</v>
      </c>
      <c r="K14466" t="s">
        <v>56177</v>
      </c>
    </row>
    <row r="14467" spans="1:11" x14ac:dyDescent="0.3">
      <c r="A14467" t="s">
        <v>56178</v>
      </c>
      <c r="B14467" t="s">
        <v>56179</v>
      </c>
      <c r="C14467" t="s">
        <v>20</v>
      </c>
      <c r="D14467" t="s">
        <v>56180</v>
      </c>
      <c r="E14467" t="s">
        <v>22</v>
      </c>
      <c r="F14467" t="s">
        <v>16</v>
      </c>
      <c r="G14467" t="s">
        <v>5615</v>
      </c>
      <c r="H14467">
        <v>0</v>
      </c>
      <c r="I14467">
        <v>0</v>
      </c>
      <c r="J14467">
        <v>0</v>
      </c>
      <c r="K14467" t="s">
        <v>56181</v>
      </c>
    </row>
    <row r="14468" spans="1:11" x14ac:dyDescent="0.3">
      <c r="A14468" t="s">
        <v>56182</v>
      </c>
      <c r="C14468" t="s">
        <v>466</v>
      </c>
      <c r="D14468" t="s">
        <v>56183</v>
      </c>
      <c r="E14468" t="s">
        <v>41948</v>
      </c>
      <c r="F14468" t="s">
        <v>16</v>
      </c>
      <c r="G14468" t="s">
        <v>3581</v>
      </c>
      <c r="H14468">
        <v>0</v>
      </c>
      <c r="I14468">
        <v>0</v>
      </c>
      <c r="J14468">
        <v>0</v>
      </c>
      <c r="K14468" t="s">
        <v>56184</v>
      </c>
    </row>
    <row r="14469" spans="1:11" x14ac:dyDescent="0.3">
      <c r="A14469" t="s">
        <v>56185</v>
      </c>
      <c r="B14469" t="s">
        <v>56186</v>
      </c>
      <c r="C14469" t="s">
        <v>13</v>
      </c>
      <c r="D14469" t="s">
        <v>56187</v>
      </c>
      <c r="E14469" t="s">
        <v>50096</v>
      </c>
      <c r="F14469" t="s">
        <v>845</v>
      </c>
      <c r="G14469" t="s">
        <v>42</v>
      </c>
      <c r="H14469">
        <v>0</v>
      </c>
      <c r="I14469">
        <v>0</v>
      </c>
      <c r="J14469">
        <v>0</v>
      </c>
      <c r="K14469" t="s">
        <v>56188</v>
      </c>
    </row>
    <row r="14470" spans="1:11" x14ac:dyDescent="0.3">
      <c r="A14470" t="s">
        <v>56189</v>
      </c>
      <c r="B14470" t="s">
        <v>56190</v>
      </c>
      <c r="C14470" t="s">
        <v>13</v>
      </c>
      <c r="D14470" t="s">
        <v>56191</v>
      </c>
      <c r="E14470" t="s">
        <v>50096</v>
      </c>
      <c r="F14470" t="s">
        <v>7587</v>
      </c>
      <c r="G14470" t="s">
        <v>42</v>
      </c>
      <c r="H14470">
        <v>0</v>
      </c>
      <c r="I14470">
        <v>0</v>
      </c>
      <c r="J14470">
        <v>0</v>
      </c>
      <c r="K14470" t="s">
        <v>56192</v>
      </c>
    </row>
    <row r="14471" spans="1:11" x14ac:dyDescent="0.3">
      <c r="A14471" t="s">
        <v>56193</v>
      </c>
      <c r="B14471" t="s">
        <v>56194</v>
      </c>
      <c r="C14471" t="s">
        <v>558</v>
      </c>
      <c r="D14471" t="s">
        <v>56195</v>
      </c>
      <c r="E14471" t="s">
        <v>895</v>
      </c>
      <c r="F14471" t="s">
        <v>16</v>
      </c>
      <c r="G14471" t="s">
        <v>3366</v>
      </c>
      <c r="H14471">
        <v>0</v>
      </c>
      <c r="I14471">
        <v>0</v>
      </c>
      <c r="J14471">
        <v>0</v>
      </c>
      <c r="K14471" t="s">
        <v>56196</v>
      </c>
    </row>
    <row r="14472" spans="1:11" x14ac:dyDescent="0.3">
      <c r="A14472" t="s">
        <v>56197</v>
      </c>
      <c r="B14472" t="s">
        <v>56198</v>
      </c>
      <c r="C14472" t="s">
        <v>13</v>
      </c>
      <c r="D14472" t="s">
        <v>56199</v>
      </c>
      <c r="E14472" t="s">
        <v>50096</v>
      </c>
      <c r="F14472" t="s">
        <v>939</v>
      </c>
      <c r="G14472" t="s">
        <v>42</v>
      </c>
      <c r="H14472">
        <v>0</v>
      </c>
      <c r="I14472">
        <v>0</v>
      </c>
      <c r="J14472">
        <v>0</v>
      </c>
      <c r="K14472" t="s">
        <v>56200</v>
      </c>
    </row>
    <row r="14473" spans="1:11" x14ac:dyDescent="0.3">
      <c r="A14473" t="s">
        <v>56201</v>
      </c>
      <c r="B14473" t="s">
        <v>56202</v>
      </c>
      <c r="C14473" t="s">
        <v>13</v>
      </c>
      <c r="D14473" t="s">
        <v>56203</v>
      </c>
      <c r="E14473" t="s">
        <v>50096</v>
      </c>
      <c r="F14473" t="s">
        <v>16</v>
      </c>
      <c r="G14473" t="s">
        <v>4717</v>
      </c>
      <c r="H14473">
        <v>0</v>
      </c>
      <c r="I14473">
        <v>0</v>
      </c>
      <c r="J14473">
        <v>0</v>
      </c>
      <c r="K14473" t="s">
        <v>56204</v>
      </c>
    </row>
    <row r="14474" spans="1:11" x14ac:dyDescent="0.3">
      <c r="A14474" t="s">
        <v>56205</v>
      </c>
      <c r="B14474" t="s">
        <v>56206</v>
      </c>
      <c r="C14474" t="s">
        <v>558</v>
      </c>
      <c r="D14474" t="s">
        <v>56207</v>
      </c>
      <c r="E14474" t="s">
        <v>32599</v>
      </c>
      <c r="F14474" t="s">
        <v>16</v>
      </c>
      <c r="G14474" t="s">
        <v>31456</v>
      </c>
      <c r="H14474">
        <v>0</v>
      </c>
      <c r="I14474">
        <v>0</v>
      </c>
      <c r="J14474">
        <v>0</v>
      </c>
      <c r="K14474" t="s">
        <v>56208</v>
      </c>
    </row>
    <row r="14475" spans="1:11" x14ac:dyDescent="0.3">
      <c r="A14475" t="s">
        <v>56209</v>
      </c>
      <c r="B14475" t="s">
        <v>56210</v>
      </c>
      <c r="C14475" t="s">
        <v>13</v>
      </c>
      <c r="E14475" t="s">
        <v>50096</v>
      </c>
      <c r="F14475" t="s">
        <v>16</v>
      </c>
      <c r="G14475" t="s">
        <v>56211</v>
      </c>
      <c r="H14475">
        <v>0</v>
      </c>
      <c r="I14475">
        <v>0</v>
      </c>
      <c r="J14475">
        <v>0</v>
      </c>
      <c r="K14475" t="s">
        <v>56212</v>
      </c>
    </row>
    <row r="14476" spans="1:11" x14ac:dyDescent="0.3">
      <c r="A14476" t="s">
        <v>56213</v>
      </c>
      <c r="B14476" t="s">
        <v>56214</v>
      </c>
      <c r="C14476" t="s">
        <v>27</v>
      </c>
      <c r="D14476" t="s">
        <v>56215</v>
      </c>
      <c r="E14476" t="s">
        <v>53101</v>
      </c>
      <c r="F14476" t="s">
        <v>16</v>
      </c>
      <c r="G14476" t="s">
        <v>13433</v>
      </c>
      <c r="H14476">
        <v>0</v>
      </c>
      <c r="I14476">
        <v>0</v>
      </c>
      <c r="J14476">
        <v>0</v>
      </c>
      <c r="K14476" t="s">
        <v>56216</v>
      </c>
    </row>
    <row r="14477" spans="1:11" x14ac:dyDescent="0.3">
      <c r="A14477" t="s">
        <v>56217</v>
      </c>
      <c r="B14477" t="s">
        <v>56218</v>
      </c>
      <c r="C14477" t="s">
        <v>20</v>
      </c>
      <c r="D14477" t="s">
        <v>56219</v>
      </c>
      <c r="E14477" t="s">
        <v>22</v>
      </c>
      <c r="F14477" t="s">
        <v>16</v>
      </c>
      <c r="G14477" t="s">
        <v>2866</v>
      </c>
      <c r="H14477">
        <v>0</v>
      </c>
      <c r="I14477">
        <v>0</v>
      </c>
      <c r="J14477">
        <v>0</v>
      </c>
      <c r="K14477" t="s">
        <v>56220</v>
      </c>
    </row>
    <row r="14478" spans="1:11" x14ac:dyDescent="0.3">
      <c r="A14478" t="s">
        <v>56221</v>
      </c>
      <c r="B14478" t="s">
        <v>56222</v>
      </c>
      <c r="C14478" t="s">
        <v>27</v>
      </c>
      <c r="D14478" t="s">
        <v>56223</v>
      </c>
      <c r="E14478" t="s">
        <v>53101</v>
      </c>
      <c r="F14478" t="s">
        <v>41</v>
      </c>
      <c r="G14478" t="s">
        <v>42</v>
      </c>
      <c r="H14478">
        <v>0</v>
      </c>
      <c r="I14478">
        <v>0</v>
      </c>
      <c r="J14478">
        <v>0</v>
      </c>
      <c r="K14478" t="s">
        <v>56224</v>
      </c>
    </row>
    <row r="14479" spans="1:11" x14ac:dyDescent="0.3">
      <c r="A14479" t="s">
        <v>56225</v>
      </c>
      <c r="B14479" t="s">
        <v>56226</v>
      </c>
      <c r="C14479" t="s">
        <v>27</v>
      </c>
      <c r="D14479" t="s">
        <v>56227</v>
      </c>
      <c r="E14479" t="s">
        <v>53101</v>
      </c>
      <c r="F14479" t="s">
        <v>41</v>
      </c>
      <c r="G14479" t="s">
        <v>42</v>
      </c>
      <c r="H14479">
        <v>0</v>
      </c>
      <c r="I14479">
        <v>0</v>
      </c>
      <c r="J14479">
        <v>0</v>
      </c>
      <c r="K14479" t="s">
        <v>56228</v>
      </c>
    </row>
    <row r="14480" spans="1:11" x14ac:dyDescent="0.3">
      <c r="A14480" t="s">
        <v>56229</v>
      </c>
      <c r="B14480" t="s">
        <v>56230</v>
      </c>
      <c r="C14480" t="s">
        <v>27</v>
      </c>
      <c r="D14480" t="s">
        <v>56231</v>
      </c>
      <c r="E14480" t="s">
        <v>53101</v>
      </c>
      <c r="F14480" t="s">
        <v>41</v>
      </c>
      <c r="G14480" t="s">
        <v>42</v>
      </c>
      <c r="H14480">
        <v>0</v>
      </c>
      <c r="I14480">
        <v>0</v>
      </c>
      <c r="J14480">
        <v>0</v>
      </c>
      <c r="K14480" t="s">
        <v>56232</v>
      </c>
    </row>
    <row r="14481" spans="1:11" x14ac:dyDescent="0.3">
      <c r="A14481" t="s">
        <v>56233</v>
      </c>
      <c r="B14481" t="s">
        <v>56234</v>
      </c>
      <c r="C14481" t="s">
        <v>27</v>
      </c>
      <c r="D14481" t="s">
        <v>56235</v>
      </c>
      <c r="E14481" t="s">
        <v>53101</v>
      </c>
      <c r="F14481" t="s">
        <v>41</v>
      </c>
      <c r="G14481" t="s">
        <v>42</v>
      </c>
      <c r="H14481">
        <v>0</v>
      </c>
      <c r="I14481">
        <v>0</v>
      </c>
      <c r="J14481">
        <v>0</v>
      </c>
      <c r="K14481" t="s">
        <v>56236</v>
      </c>
    </row>
    <row r="14482" spans="1:11" x14ac:dyDescent="0.3">
      <c r="A14482" t="s">
        <v>56237</v>
      </c>
      <c r="C14482" t="s">
        <v>13</v>
      </c>
      <c r="D14482" t="s">
        <v>56238</v>
      </c>
      <c r="E14482" t="s">
        <v>50096</v>
      </c>
      <c r="F14482" t="s">
        <v>16</v>
      </c>
      <c r="G14482" t="s">
        <v>42</v>
      </c>
      <c r="H14482">
        <v>0</v>
      </c>
      <c r="I14482">
        <v>0</v>
      </c>
      <c r="J14482">
        <v>0</v>
      </c>
      <c r="K14482" t="s">
        <v>56239</v>
      </c>
    </row>
    <row r="14483" spans="1:11" x14ac:dyDescent="0.3">
      <c r="A14483" t="s">
        <v>56240</v>
      </c>
      <c r="B14483" t="s">
        <v>56241</v>
      </c>
      <c r="C14483" t="s">
        <v>20</v>
      </c>
      <c r="D14483" t="s">
        <v>56242</v>
      </c>
      <c r="E14483" t="s">
        <v>51965</v>
      </c>
      <c r="F14483" t="s">
        <v>16</v>
      </c>
      <c r="G14483" t="s">
        <v>15297</v>
      </c>
      <c r="H14483">
        <v>0</v>
      </c>
      <c r="I14483">
        <v>0</v>
      </c>
      <c r="J14483">
        <v>0</v>
      </c>
      <c r="K14483" t="s">
        <v>56243</v>
      </c>
    </row>
    <row r="14484" spans="1:11" x14ac:dyDescent="0.3">
      <c r="A14484" t="s">
        <v>56244</v>
      </c>
      <c r="B14484" t="s">
        <v>56245</v>
      </c>
      <c r="C14484" t="s">
        <v>27</v>
      </c>
      <c r="D14484" t="s">
        <v>56246</v>
      </c>
      <c r="E14484" t="s">
        <v>53101</v>
      </c>
      <c r="F14484" t="s">
        <v>16</v>
      </c>
      <c r="G14484" t="s">
        <v>12906</v>
      </c>
      <c r="H14484">
        <v>0</v>
      </c>
      <c r="I14484">
        <v>0</v>
      </c>
      <c r="J14484">
        <v>0</v>
      </c>
      <c r="K14484" t="s">
        <v>56247</v>
      </c>
    </row>
    <row r="14485" spans="1:11" x14ac:dyDescent="0.3">
      <c r="A14485" t="s">
        <v>56248</v>
      </c>
      <c r="B14485" t="s">
        <v>56249</v>
      </c>
      <c r="C14485" t="s">
        <v>20</v>
      </c>
      <c r="D14485" t="s">
        <v>56250</v>
      </c>
      <c r="E14485" t="s">
        <v>51965</v>
      </c>
      <c r="F14485" t="s">
        <v>16</v>
      </c>
      <c r="G14485" t="s">
        <v>6088</v>
      </c>
      <c r="H14485">
        <v>0</v>
      </c>
      <c r="I14485">
        <v>0</v>
      </c>
      <c r="J14485">
        <v>0</v>
      </c>
      <c r="K14485" t="s">
        <v>56251</v>
      </c>
    </row>
    <row r="14486" spans="1:11" x14ac:dyDescent="0.3">
      <c r="A14486" t="s">
        <v>56252</v>
      </c>
      <c r="B14486" t="s">
        <v>56253</v>
      </c>
      <c r="C14486" t="s">
        <v>13</v>
      </c>
      <c r="D14486" t="s">
        <v>56254</v>
      </c>
      <c r="E14486" t="s">
        <v>50096</v>
      </c>
      <c r="F14486" t="s">
        <v>16</v>
      </c>
      <c r="G14486" t="s">
        <v>20788</v>
      </c>
      <c r="H14486">
        <v>0</v>
      </c>
      <c r="I14486">
        <v>0</v>
      </c>
      <c r="J14486">
        <v>0</v>
      </c>
      <c r="K14486" t="s">
        <v>56255</v>
      </c>
    </row>
    <row r="14487" spans="1:11" x14ac:dyDescent="0.3">
      <c r="A14487" t="s">
        <v>56256</v>
      </c>
      <c r="C14487" t="s">
        <v>13</v>
      </c>
      <c r="D14487" t="s">
        <v>56257</v>
      </c>
      <c r="E14487" t="s">
        <v>50096</v>
      </c>
      <c r="F14487" t="s">
        <v>16</v>
      </c>
      <c r="G14487" t="s">
        <v>9519</v>
      </c>
      <c r="H14487">
        <v>0</v>
      </c>
      <c r="I14487">
        <v>0</v>
      </c>
      <c r="J14487">
        <v>0</v>
      </c>
      <c r="K14487" t="s">
        <v>56258</v>
      </c>
    </row>
    <row r="14488" spans="1:11" x14ac:dyDescent="0.3">
      <c r="A14488" t="s">
        <v>56259</v>
      </c>
      <c r="B14488" t="s">
        <v>56260</v>
      </c>
      <c r="C14488" t="s">
        <v>20</v>
      </c>
      <c r="D14488" t="s">
        <v>56261</v>
      </c>
      <c r="E14488" t="s">
        <v>22</v>
      </c>
      <c r="F14488" t="s">
        <v>16</v>
      </c>
      <c r="G14488" t="s">
        <v>4960</v>
      </c>
      <c r="H14488">
        <v>0</v>
      </c>
      <c r="I14488">
        <v>0</v>
      </c>
      <c r="J14488">
        <v>0</v>
      </c>
      <c r="K14488" t="s">
        <v>56262</v>
      </c>
    </row>
    <row r="14489" spans="1:11" x14ac:dyDescent="0.3">
      <c r="A14489" t="s">
        <v>56263</v>
      </c>
      <c r="B14489" t="s">
        <v>56264</v>
      </c>
      <c r="C14489" t="s">
        <v>466</v>
      </c>
      <c r="D14489" t="s">
        <v>56265</v>
      </c>
      <c r="E14489" t="s">
        <v>56266</v>
      </c>
      <c r="F14489" t="s">
        <v>16</v>
      </c>
      <c r="G14489" t="s">
        <v>26074</v>
      </c>
      <c r="H14489">
        <v>0</v>
      </c>
      <c r="I14489">
        <v>0</v>
      </c>
      <c r="J14489">
        <v>0</v>
      </c>
      <c r="K14489" t="s">
        <v>56267</v>
      </c>
    </row>
    <row r="14490" spans="1:11" x14ac:dyDescent="0.3">
      <c r="A14490" t="s">
        <v>56268</v>
      </c>
      <c r="B14490" t="s">
        <v>56269</v>
      </c>
      <c r="C14490" t="s">
        <v>13</v>
      </c>
      <c r="D14490" t="s">
        <v>56270</v>
      </c>
      <c r="E14490" t="s">
        <v>50096</v>
      </c>
      <c r="F14490" t="s">
        <v>16</v>
      </c>
      <c r="G14490" t="s">
        <v>12703</v>
      </c>
      <c r="H14490">
        <v>0</v>
      </c>
      <c r="I14490">
        <v>0</v>
      </c>
      <c r="J14490">
        <v>0</v>
      </c>
      <c r="K14490" t="s">
        <v>56271</v>
      </c>
    </row>
    <row r="14491" spans="1:11" x14ac:dyDescent="0.3">
      <c r="A14491" t="s">
        <v>56272</v>
      </c>
      <c r="B14491" t="s">
        <v>56273</v>
      </c>
      <c r="C14491" t="s">
        <v>13</v>
      </c>
      <c r="D14491" t="s">
        <v>56274</v>
      </c>
      <c r="E14491" t="s">
        <v>50096</v>
      </c>
      <c r="F14491" t="s">
        <v>16</v>
      </c>
      <c r="G14491" t="s">
        <v>5547</v>
      </c>
      <c r="H14491">
        <v>0</v>
      </c>
      <c r="I14491">
        <v>0</v>
      </c>
      <c r="J14491">
        <v>0</v>
      </c>
      <c r="K14491" t="s">
        <v>56275</v>
      </c>
    </row>
    <row r="14492" spans="1:11" x14ac:dyDescent="0.3">
      <c r="A14492" t="s">
        <v>56276</v>
      </c>
      <c r="B14492" t="s">
        <v>56277</v>
      </c>
      <c r="C14492" t="s">
        <v>558</v>
      </c>
      <c r="D14492" t="s">
        <v>56278</v>
      </c>
      <c r="E14492" t="s">
        <v>19698</v>
      </c>
      <c r="F14492" t="s">
        <v>16</v>
      </c>
      <c r="G14492" t="s">
        <v>1224</v>
      </c>
      <c r="H14492">
        <v>0</v>
      </c>
      <c r="I14492">
        <v>0</v>
      </c>
      <c r="J14492">
        <v>0</v>
      </c>
      <c r="K14492" t="s">
        <v>56279</v>
      </c>
    </row>
    <row r="14493" spans="1:11" x14ac:dyDescent="0.3">
      <c r="A14493" t="s">
        <v>56280</v>
      </c>
      <c r="B14493" t="s">
        <v>56281</v>
      </c>
      <c r="C14493" t="s">
        <v>13</v>
      </c>
      <c r="D14493" t="s">
        <v>56282</v>
      </c>
      <c r="E14493" t="s">
        <v>50096</v>
      </c>
      <c r="F14493" t="s">
        <v>16</v>
      </c>
      <c r="G14493" t="s">
        <v>11465</v>
      </c>
      <c r="H14493">
        <v>0</v>
      </c>
      <c r="I14493">
        <v>0</v>
      </c>
      <c r="J14493">
        <v>0</v>
      </c>
      <c r="K14493" t="s">
        <v>56283</v>
      </c>
    </row>
    <row r="14494" spans="1:11" x14ac:dyDescent="0.3">
      <c r="A14494" t="s">
        <v>56284</v>
      </c>
      <c r="B14494" t="s">
        <v>56285</v>
      </c>
      <c r="C14494" t="s">
        <v>13</v>
      </c>
      <c r="D14494" t="s">
        <v>56286</v>
      </c>
      <c r="E14494" t="s">
        <v>50096</v>
      </c>
      <c r="F14494" t="s">
        <v>16</v>
      </c>
      <c r="G14494" t="s">
        <v>3791</v>
      </c>
      <c r="H14494">
        <v>0</v>
      </c>
      <c r="I14494">
        <v>0</v>
      </c>
      <c r="J14494">
        <v>0</v>
      </c>
      <c r="K14494" t="s">
        <v>56287</v>
      </c>
    </row>
    <row r="14495" spans="1:11" x14ac:dyDescent="0.3">
      <c r="A14495" t="s">
        <v>56288</v>
      </c>
      <c r="B14495" t="s">
        <v>56289</v>
      </c>
      <c r="C14495" t="s">
        <v>13</v>
      </c>
      <c r="D14495" t="e">
        <f>자유 음장 감도.</f>
        <v>#NAME?</v>
      </c>
      <c r="E14495" t="s">
        <v>50096</v>
      </c>
      <c r="F14495" t="s">
        <v>16</v>
      </c>
      <c r="G14495" t="s">
        <v>35</v>
      </c>
      <c r="H14495">
        <v>0</v>
      </c>
      <c r="I14495">
        <v>0</v>
      </c>
      <c r="J14495">
        <v>0</v>
      </c>
      <c r="K14495" t="s">
        <v>56290</v>
      </c>
    </row>
    <row r="14496" spans="1:11" x14ac:dyDescent="0.3">
      <c r="A14496" t="s">
        <v>56291</v>
      </c>
      <c r="B14496" t="s">
        <v>56292</v>
      </c>
      <c r="C14496" t="s">
        <v>13</v>
      </c>
      <c r="D14496" t="s">
        <v>56293</v>
      </c>
      <c r="E14496" t="s">
        <v>50096</v>
      </c>
      <c r="F14496" t="s">
        <v>16</v>
      </c>
      <c r="G14496" t="s">
        <v>5092</v>
      </c>
      <c r="H14496">
        <v>0</v>
      </c>
      <c r="I14496">
        <v>0</v>
      </c>
      <c r="J14496">
        <v>0</v>
      </c>
      <c r="K14496" t="s">
        <v>56294</v>
      </c>
    </row>
    <row r="14497" spans="1:11" x14ac:dyDescent="0.3">
      <c r="A14497" t="s">
        <v>56295</v>
      </c>
      <c r="B14497" t="s">
        <v>56296</v>
      </c>
      <c r="C14497" t="s">
        <v>466</v>
      </c>
      <c r="D14497" t="s">
        <v>56297</v>
      </c>
      <c r="E14497" t="s">
        <v>761</v>
      </c>
      <c r="F14497" t="s">
        <v>16</v>
      </c>
      <c r="G14497" t="s">
        <v>756</v>
      </c>
      <c r="H14497">
        <v>0</v>
      </c>
      <c r="I14497">
        <v>0</v>
      </c>
      <c r="J14497">
        <v>0</v>
      </c>
      <c r="K14497" t="s">
        <v>56298</v>
      </c>
    </row>
    <row r="14498" spans="1:11" x14ac:dyDescent="0.3">
      <c r="A14498" t="s">
        <v>56299</v>
      </c>
      <c r="B14498" t="s">
        <v>56300</v>
      </c>
      <c r="C14498" t="s">
        <v>558</v>
      </c>
      <c r="D14498" t="s">
        <v>56301</v>
      </c>
      <c r="E14498" t="s">
        <v>19698</v>
      </c>
      <c r="F14498" t="s">
        <v>16</v>
      </c>
      <c r="G14498" t="s">
        <v>17565</v>
      </c>
      <c r="H14498">
        <v>0</v>
      </c>
      <c r="I14498">
        <v>0</v>
      </c>
      <c r="J14498">
        <v>0</v>
      </c>
      <c r="K14498" t="s">
        <v>56302</v>
      </c>
    </row>
    <row r="14499" spans="1:11" x14ac:dyDescent="0.3">
      <c r="A14499" t="s">
        <v>56303</v>
      </c>
      <c r="B14499" t="s">
        <v>56304</v>
      </c>
      <c r="C14499" t="s">
        <v>558</v>
      </c>
      <c r="D14499" t="s">
        <v>56305</v>
      </c>
      <c r="E14499" t="s">
        <v>19698</v>
      </c>
      <c r="F14499" t="s">
        <v>16</v>
      </c>
      <c r="G14499" t="s">
        <v>32928</v>
      </c>
      <c r="H14499">
        <v>0</v>
      </c>
      <c r="I14499">
        <v>0</v>
      </c>
      <c r="J14499">
        <v>0</v>
      </c>
      <c r="K14499" t="s">
        <v>56306</v>
      </c>
    </row>
    <row r="14500" spans="1:11" x14ac:dyDescent="0.3">
      <c r="A14500" t="s">
        <v>56307</v>
      </c>
      <c r="B14500" t="s">
        <v>56308</v>
      </c>
      <c r="C14500" t="s">
        <v>558</v>
      </c>
      <c r="D14500" t="s">
        <v>56309</v>
      </c>
      <c r="E14500" t="s">
        <v>895</v>
      </c>
      <c r="F14500" t="s">
        <v>16</v>
      </c>
      <c r="G14500" t="s">
        <v>879</v>
      </c>
      <c r="H14500">
        <v>0</v>
      </c>
      <c r="I14500">
        <v>0</v>
      </c>
      <c r="J14500">
        <v>0</v>
      </c>
      <c r="K14500" t="s">
        <v>56310</v>
      </c>
    </row>
    <row r="14501" spans="1:11" x14ac:dyDescent="0.3">
      <c r="A14501" t="s">
        <v>56311</v>
      </c>
      <c r="B14501" t="s">
        <v>56312</v>
      </c>
      <c r="C14501" t="s">
        <v>558</v>
      </c>
      <c r="D14501" t="s">
        <v>56313</v>
      </c>
      <c r="E14501" t="s">
        <v>1462</v>
      </c>
      <c r="F14501" t="s">
        <v>16</v>
      </c>
      <c r="G14501" t="s">
        <v>33324</v>
      </c>
      <c r="H14501">
        <v>0</v>
      </c>
      <c r="I14501">
        <v>0</v>
      </c>
      <c r="J14501">
        <v>0</v>
      </c>
      <c r="K14501" t="s">
        <v>56314</v>
      </c>
    </row>
    <row r="14502" spans="1:11" x14ac:dyDescent="0.3">
      <c r="A14502" t="s">
        <v>56315</v>
      </c>
      <c r="B14502" t="s">
        <v>56316</v>
      </c>
      <c r="C14502" t="s">
        <v>13</v>
      </c>
      <c r="D14502" t="s">
        <v>56317</v>
      </c>
      <c r="E14502" t="s">
        <v>50096</v>
      </c>
      <c r="F14502" t="s">
        <v>16</v>
      </c>
      <c r="G14502" t="s">
        <v>2026</v>
      </c>
      <c r="H14502">
        <v>0</v>
      </c>
      <c r="I14502">
        <v>0</v>
      </c>
      <c r="J14502">
        <v>0</v>
      </c>
      <c r="K14502" t="s">
        <v>56318</v>
      </c>
    </row>
    <row r="14503" spans="1:11" x14ac:dyDescent="0.3">
      <c r="A14503" t="s">
        <v>56319</v>
      </c>
      <c r="B14503" t="s">
        <v>56320</v>
      </c>
      <c r="C14503" t="s">
        <v>13</v>
      </c>
      <c r="D14503" t="s">
        <v>56321</v>
      </c>
      <c r="E14503" t="s">
        <v>50096</v>
      </c>
      <c r="F14503" t="s">
        <v>16</v>
      </c>
      <c r="G14503" t="s">
        <v>1068</v>
      </c>
      <c r="H14503">
        <v>0</v>
      </c>
      <c r="I14503">
        <v>0</v>
      </c>
      <c r="J14503">
        <v>0</v>
      </c>
      <c r="K14503" t="s">
        <v>56322</v>
      </c>
    </row>
    <row r="14504" spans="1:11" x14ac:dyDescent="0.3">
      <c r="A14504" t="s">
        <v>56323</v>
      </c>
      <c r="B14504" t="s">
        <v>56324</v>
      </c>
      <c r="C14504" t="s">
        <v>27</v>
      </c>
      <c r="D14504" t="s">
        <v>56325</v>
      </c>
      <c r="E14504" t="s">
        <v>53101</v>
      </c>
      <c r="F14504" t="s">
        <v>2121</v>
      </c>
      <c r="G14504" t="s">
        <v>42</v>
      </c>
      <c r="H14504">
        <v>0</v>
      </c>
      <c r="I14504">
        <v>0</v>
      </c>
      <c r="J14504">
        <v>0</v>
      </c>
      <c r="K14504" t="s">
        <v>56326</v>
      </c>
    </row>
    <row r="14505" spans="1:11" x14ac:dyDescent="0.3">
      <c r="A14505" t="s">
        <v>56327</v>
      </c>
      <c r="B14505" t="s">
        <v>56328</v>
      </c>
      <c r="C14505" t="s">
        <v>466</v>
      </c>
      <c r="D14505" t="s">
        <v>56329</v>
      </c>
      <c r="E14505" t="s">
        <v>56266</v>
      </c>
      <c r="F14505" t="s">
        <v>1868</v>
      </c>
      <c r="G14505" t="s">
        <v>42</v>
      </c>
      <c r="H14505">
        <v>0</v>
      </c>
      <c r="I14505">
        <v>0</v>
      </c>
      <c r="J14505">
        <v>0</v>
      </c>
      <c r="K14505" t="s">
        <v>56330</v>
      </c>
    </row>
    <row r="14506" spans="1:11" x14ac:dyDescent="0.3">
      <c r="A14506" t="s">
        <v>56331</v>
      </c>
      <c r="B14506" t="s">
        <v>56332</v>
      </c>
      <c r="C14506" t="s">
        <v>466</v>
      </c>
      <c r="D14506" t="s">
        <v>56333</v>
      </c>
      <c r="E14506" t="s">
        <v>56266</v>
      </c>
      <c r="F14506" t="s">
        <v>15971</v>
      </c>
      <c r="G14506" t="s">
        <v>42</v>
      </c>
      <c r="H14506">
        <v>0</v>
      </c>
      <c r="I14506">
        <v>0</v>
      </c>
      <c r="J14506">
        <v>0</v>
      </c>
      <c r="K14506" t="s">
        <v>56334</v>
      </c>
    </row>
    <row r="14507" spans="1:11" x14ac:dyDescent="0.3">
      <c r="A14507" t="s">
        <v>56335</v>
      </c>
      <c r="B14507" t="s">
        <v>56336</v>
      </c>
      <c r="C14507" t="s">
        <v>558</v>
      </c>
      <c r="D14507" t="s">
        <v>56337</v>
      </c>
      <c r="E14507" t="s">
        <v>28510</v>
      </c>
      <c r="F14507" t="s">
        <v>1237</v>
      </c>
      <c r="G14507" t="s">
        <v>42</v>
      </c>
      <c r="H14507">
        <v>0</v>
      </c>
      <c r="I14507">
        <v>0</v>
      </c>
      <c r="J14507">
        <v>0</v>
      </c>
      <c r="K14507" t="s">
        <v>56338</v>
      </c>
    </row>
    <row r="14508" spans="1:11" x14ac:dyDescent="0.3">
      <c r="A14508" t="s">
        <v>56339</v>
      </c>
      <c r="B14508" t="s">
        <v>56340</v>
      </c>
      <c r="C14508" t="s">
        <v>466</v>
      </c>
      <c r="D14508" t="s">
        <v>56341</v>
      </c>
      <c r="E14508" t="s">
        <v>761</v>
      </c>
      <c r="F14508" t="s">
        <v>16</v>
      </c>
      <c r="G14508" t="s">
        <v>3361</v>
      </c>
      <c r="H14508">
        <v>0</v>
      </c>
      <c r="I14508">
        <v>0</v>
      </c>
      <c r="J14508">
        <v>0</v>
      </c>
      <c r="K14508" t="s">
        <v>56342</v>
      </c>
    </row>
    <row r="14509" spans="1:11" x14ac:dyDescent="0.3">
      <c r="A14509" t="s">
        <v>56343</v>
      </c>
      <c r="B14509" t="s">
        <v>56344</v>
      </c>
      <c r="C14509" t="s">
        <v>558</v>
      </c>
      <c r="D14509" t="s">
        <v>56345</v>
      </c>
      <c r="E14509" t="s">
        <v>28510</v>
      </c>
      <c r="F14509" t="s">
        <v>3412</v>
      </c>
      <c r="G14509" t="s">
        <v>4574</v>
      </c>
      <c r="H14509">
        <v>0</v>
      </c>
      <c r="I14509">
        <v>0</v>
      </c>
      <c r="J14509">
        <v>0</v>
      </c>
      <c r="K14509" t="s">
        <v>56346</v>
      </c>
    </row>
    <row r="14510" spans="1:11" x14ac:dyDescent="0.3">
      <c r="A14510" t="s">
        <v>56347</v>
      </c>
      <c r="B14510" t="s">
        <v>56348</v>
      </c>
      <c r="C14510" t="s">
        <v>13</v>
      </c>
      <c r="D14510" t="s">
        <v>56349</v>
      </c>
      <c r="E14510" t="s">
        <v>50096</v>
      </c>
      <c r="F14510" t="s">
        <v>28015</v>
      </c>
      <c r="G14510" t="s">
        <v>42</v>
      </c>
      <c r="H14510">
        <v>0</v>
      </c>
      <c r="I14510">
        <v>0</v>
      </c>
      <c r="J14510">
        <v>0</v>
      </c>
      <c r="K14510" t="s">
        <v>56350</v>
      </c>
    </row>
    <row r="14511" spans="1:11" x14ac:dyDescent="0.3">
      <c r="A14511" t="s">
        <v>56351</v>
      </c>
      <c r="B14511" t="s">
        <v>56352</v>
      </c>
      <c r="C14511" t="s">
        <v>558</v>
      </c>
      <c r="D14511" t="s">
        <v>56353</v>
      </c>
      <c r="E14511" t="s">
        <v>28510</v>
      </c>
      <c r="F14511" t="s">
        <v>16</v>
      </c>
      <c r="G14511" t="s">
        <v>1463</v>
      </c>
      <c r="H14511">
        <v>0</v>
      </c>
      <c r="I14511">
        <v>0</v>
      </c>
      <c r="J14511">
        <v>0</v>
      </c>
      <c r="K14511" t="s">
        <v>56354</v>
      </c>
    </row>
    <row r="14512" spans="1:11" x14ac:dyDescent="0.3">
      <c r="A14512" t="s">
        <v>56355</v>
      </c>
      <c r="B14512" t="s">
        <v>56356</v>
      </c>
      <c r="C14512" t="s">
        <v>13</v>
      </c>
      <c r="D14512" t="s">
        <v>56357</v>
      </c>
      <c r="E14512" t="s">
        <v>50096</v>
      </c>
      <c r="F14512" t="s">
        <v>1674</v>
      </c>
      <c r="G14512" t="s">
        <v>42</v>
      </c>
      <c r="H14512">
        <v>0</v>
      </c>
      <c r="I14512">
        <v>0</v>
      </c>
      <c r="J14512">
        <v>0</v>
      </c>
      <c r="K14512" t="s">
        <v>56358</v>
      </c>
    </row>
    <row r="14513" spans="1:11" x14ac:dyDescent="0.3">
      <c r="A14513" t="s">
        <v>56359</v>
      </c>
      <c r="C14513" t="s">
        <v>13</v>
      </c>
      <c r="D14513" t="s">
        <v>56360</v>
      </c>
      <c r="E14513" t="s">
        <v>50096</v>
      </c>
      <c r="F14513" t="s">
        <v>3911</v>
      </c>
      <c r="G14513" t="s">
        <v>42</v>
      </c>
      <c r="H14513">
        <v>0</v>
      </c>
      <c r="I14513">
        <v>0</v>
      </c>
      <c r="J14513">
        <v>0</v>
      </c>
      <c r="K14513" t="s">
        <v>56361</v>
      </c>
    </row>
    <row r="14514" spans="1:11" x14ac:dyDescent="0.3">
      <c r="A14514" t="s">
        <v>56362</v>
      </c>
      <c r="C14514" t="s">
        <v>27</v>
      </c>
      <c r="D14514" t="e">
        <f>자재문.</f>
        <v>#NAME?</v>
      </c>
      <c r="E14514" t="s">
        <v>53101</v>
      </c>
      <c r="F14514" t="s">
        <v>994</v>
      </c>
      <c r="G14514" t="s">
        <v>42</v>
      </c>
      <c r="H14514">
        <v>0</v>
      </c>
      <c r="I14514">
        <v>0</v>
      </c>
      <c r="J14514">
        <v>0</v>
      </c>
      <c r="K14514" t="s">
        <v>56363</v>
      </c>
    </row>
    <row r="14515" spans="1:11" x14ac:dyDescent="0.3">
      <c r="A14515" t="s">
        <v>56364</v>
      </c>
      <c r="B14515" t="s">
        <v>56365</v>
      </c>
      <c r="C14515" t="s">
        <v>558</v>
      </c>
      <c r="D14515" t="s">
        <v>56366</v>
      </c>
      <c r="E14515" t="s">
        <v>28510</v>
      </c>
      <c r="F14515" t="s">
        <v>16</v>
      </c>
      <c r="G14515" t="s">
        <v>4183</v>
      </c>
      <c r="H14515">
        <v>0</v>
      </c>
      <c r="I14515">
        <v>0</v>
      </c>
      <c r="J14515">
        <v>0</v>
      </c>
      <c r="K14515" t="s">
        <v>56367</v>
      </c>
    </row>
    <row r="14516" spans="1:11" x14ac:dyDescent="0.3">
      <c r="A14516" t="s">
        <v>56368</v>
      </c>
      <c r="B14516" t="s">
        <v>56369</v>
      </c>
      <c r="C14516" t="s">
        <v>27</v>
      </c>
      <c r="D14516" t="s">
        <v>56370</v>
      </c>
      <c r="E14516" t="s">
        <v>53101</v>
      </c>
      <c r="F14516" t="s">
        <v>1947</v>
      </c>
      <c r="G14516" t="s">
        <v>42</v>
      </c>
      <c r="H14516">
        <v>0</v>
      </c>
      <c r="I14516">
        <v>0</v>
      </c>
      <c r="J14516">
        <v>0</v>
      </c>
      <c r="K14516" t="s">
        <v>56371</v>
      </c>
    </row>
    <row r="14517" spans="1:11" x14ac:dyDescent="0.3">
      <c r="A14517" t="s">
        <v>56372</v>
      </c>
      <c r="B14517" t="s">
        <v>56373</v>
      </c>
      <c r="C14517" t="s">
        <v>27</v>
      </c>
      <c r="D14517" t="s">
        <v>56374</v>
      </c>
      <c r="E14517" t="s">
        <v>53101</v>
      </c>
      <c r="F14517" t="s">
        <v>41</v>
      </c>
      <c r="G14517" t="s">
        <v>42</v>
      </c>
      <c r="H14517">
        <v>0</v>
      </c>
      <c r="I14517">
        <v>0</v>
      </c>
      <c r="J14517">
        <v>0</v>
      </c>
      <c r="K14517" t="s">
        <v>56375</v>
      </c>
    </row>
    <row r="14518" spans="1:11" x14ac:dyDescent="0.3">
      <c r="A14518" t="s">
        <v>56376</v>
      </c>
      <c r="B14518" t="s">
        <v>56377</v>
      </c>
      <c r="C14518" t="s">
        <v>558</v>
      </c>
      <c r="D14518" t="s">
        <v>56378</v>
      </c>
      <c r="E14518" t="s">
        <v>28510</v>
      </c>
      <c r="F14518" t="s">
        <v>16</v>
      </c>
      <c r="G14518" t="s">
        <v>4900</v>
      </c>
      <c r="H14518">
        <v>0</v>
      </c>
      <c r="I14518">
        <v>0</v>
      </c>
      <c r="J14518">
        <v>0</v>
      </c>
      <c r="K14518" t="s">
        <v>56379</v>
      </c>
    </row>
    <row r="14519" spans="1:11" x14ac:dyDescent="0.3">
      <c r="A14519" t="s">
        <v>56380</v>
      </c>
      <c r="C14519" t="s">
        <v>27</v>
      </c>
      <c r="D14519" t="e">
        <f>자유여유시간.</f>
        <v>#NAME?</v>
      </c>
      <c r="E14519" t="s">
        <v>53101</v>
      </c>
      <c r="F14519" t="s">
        <v>8454</v>
      </c>
      <c r="G14519" t="s">
        <v>42</v>
      </c>
      <c r="H14519">
        <v>0</v>
      </c>
      <c r="I14519">
        <v>0</v>
      </c>
      <c r="J14519">
        <v>0</v>
      </c>
      <c r="K14519" t="s">
        <v>56381</v>
      </c>
    </row>
    <row r="14520" spans="1:11" x14ac:dyDescent="0.3">
      <c r="A14520" t="s">
        <v>56382</v>
      </c>
      <c r="B14520" t="s">
        <v>56383</v>
      </c>
      <c r="C14520" t="s">
        <v>27</v>
      </c>
      <c r="D14520" t="s">
        <v>56384</v>
      </c>
      <c r="E14520" t="s">
        <v>53101</v>
      </c>
      <c r="F14520" t="s">
        <v>5471</v>
      </c>
      <c r="G14520" t="s">
        <v>42</v>
      </c>
      <c r="H14520">
        <v>0</v>
      </c>
      <c r="I14520">
        <v>0</v>
      </c>
      <c r="J14520">
        <v>0</v>
      </c>
      <c r="K14520" t="s">
        <v>56385</v>
      </c>
    </row>
    <row r="14521" spans="1:11" x14ac:dyDescent="0.3">
      <c r="A14521" t="s">
        <v>56386</v>
      </c>
      <c r="B14521" t="s">
        <v>56387</v>
      </c>
      <c r="C14521" t="s">
        <v>27</v>
      </c>
      <c r="D14521" t="s">
        <v>56388</v>
      </c>
      <c r="E14521" t="s">
        <v>53101</v>
      </c>
      <c r="F14521" t="s">
        <v>41</v>
      </c>
      <c r="G14521" t="s">
        <v>42</v>
      </c>
      <c r="H14521">
        <v>0</v>
      </c>
      <c r="I14521">
        <v>0</v>
      </c>
      <c r="J14521">
        <v>0</v>
      </c>
      <c r="K14521" t="s">
        <v>56389</v>
      </c>
    </row>
    <row r="14522" spans="1:11" x14ac:dyDescent="0.3">
      <c r="A14522" t="s">
        <v>56390</v>
      </c>
      <c r="B14522" t="s">
        <v>56391</v>
      </c>
      <c r="C14522" t="s">
        <v>27</v>
      </c>
      <c r="D14522" t="s">
        <v>56392</v>
      </c>
      <c r="E14522" t="s">
        <v>53101</v>
      </c>
      <c r="F14522" t="s">
        <v>41</v>
      </c>
      <c r="G14522" t="s">
        <v>42</v>
      </c>
      <c r="H14522">
        <v>0</v>
      </c>
      <c r="I14522">
        <v>0</v>
      </c>
      <c r="J14522">
        <v>0</v>
      </c>
      <c r="K14522" t="s">
        <v>56393</v>
      </c>
    </row>
    <row r="14523" spans="1:11" x14ac:dyDescent="0.3">
      <c r="A14523" t="s">
        <v>56394</v>
      </c>
      <c r="B14523" t="s">
        <v>56395</v>
      </c>
      <c r="C14523" t="s">
        <v>558</v>
      </c>
      <c r="D14523" t="s">
        <v>56396</v>
      </c>
      <c r="E14523" t="s">
        <v>28510</v>
      </c>
      <c r="F14523" t="s">
        <v>1237</v>
      </c>
      <c r="G14523" t="s">
        <v>42</v>
      </c>
      <c r="H14523">
        <v>0</v>
      </c>
      <c r="I14523">
        <v>0</v>
      </c>
      <c r="J14523">
        <v>0</v>
      </c>
      <c r="K14523" t="s">
        <v>56397</v>
      </c>
    </row>
    <row r="14524" spans="1:11" x14ac:dyDescent="0.3">
      <c r="A14524" t="s">
        <v>56398</v>
      </c>
      <c r="B14524" t="s">
        <v>56399</v>
      </c>
      <c r="C14524" t="s">
        <v>13</v>
      </c>
      <c r="D14524" t="s">
        <v>56400</v>
      </c>
      <c r="E14524" t="s">
        <v>50096</v>
      </c>
      <c r="F14524" t="s">
        <v>16</v>
      </c>
      <c r="G14524" t="s">
        <v>10755</v>
      </c>
      <c r="H14524">
        <v>0</v>
      </c>
      <c r="I14524">
        <v>0</v>
      </c>
      <c r="J14524">
        <v>0</v>
      </c>
      <c r="K14524" t="s">
        <v>56401</v>
      </c>
    </row>
    <row r="14525" spans="1:11" x14ac:dyDescent="0.3">
      <c r="A14525" t="s">
        <v>56402</v>
      </c>
      <c r="B14525" t="s">
        <v>56403</v>
      </c>
      <c r="C14525" t="s">
        <v>20</v>
      </c>
      <c r="D14525" t="s">
        <v>56404</v>
      </c>
      <c r="E14525" t="s">
        <v>22</v>
      </c>
      <c r="F14525" t="s">
        <v>1634</v>
      </c>
      <c r="G14525" t="s">
        <v>42</v>
      </c>
      <c r="H14525">
        <v>0</v>
      </c>
      <c r="I14525">
        <v>0</v>
      </c>
      <c r="J14525">
        <v>0</v>
      </c>
      <c r="K14525" t="s">
        <v>56405</v>
      </c>
    </row>
    <row r="14526" spans="1:11" x14ac:dyDescent="0.3">
      <c r="A14526" t="s">
        <v>56406</v>
      </c>
      <c r="B14526" t="s">
        <v>56407</v>
      </c>
      <c r="C14526" t="s">
        <v>13</v>
      </c>
      <c r="D14526" t="s">
        <v>56408</v>
      </c>
      <c r="E14526" t="s">
        <v>50096</v>
      </c>
      <c r="F14526" t="s">
        <v>16</v>
      </c>
      <c r="G14526" t="s">
        <v>21307</v>
      </c>
      <c r="H14526">
        <v>0</v>
      </c>
      <c r="I14526">
        <v>0</v>
      </c>
      <c r="J14526">
        <v>0</v>
      </c>
      <c r="K14526" t="s">
        <v>56409</v>
      </c>
    </row>
    <row r="14527" spans="1:11" x14ac:dyDescent="0.3">
      <c r="A14527" t="s">
        <v>56410</v>
      </c>
      <c r="B14527" t="s">
        <v>56411</v>
      </c>
      <c r="C14527" t="s">
        <v>27</v>
      </c>
      <c r="D14527" t="s">
        <v>56412</v>
      </c>
      <c r="E14527" t="s">
        <v>53101</v>
      </c>
      <c r="F14527" t="s">
        <v>41</v>
      </c>
      <c r="G14527" t="s">
        <v>42</v>
      </c>
      <c r="H14527">
        <v>0</v>
      </c>
      <c r="I14527">
        <v>0</v>
      </c>
      <c r="J14527">
        <v>0</v>
      </c>
      <c r="K14527" t="s">
        <v>56413</v>
      </c>
    </row>
    <row r="14528" spans="1:11" x14ac:dyDescent="0.3">
      <c r="A14528" t="s">
        <v>56414</v>
      </c>
      <c r="B14528" t="s">
        <v>56415</v>
      </c>
      <c r="C14528" t="s">
        <v>27</v>
      </c>
      <c r="D14528" t="s">
        <v>56416</v>
      </c>
      <c r="E14528" t="s">
        <v>53101</v>
      </c>
      <c r="F14528" t="s">
        <v>41</v>
      </c>
      <c r="G14528" t="s">
        <v>42</v>
      </c>
      <c r="H14528">
        <v>0</v>
      </c>
      <c r="I14528">
        <v>0</v>
      </c>
      <c r="J14528">
        <v>0</v>
      </c>
      <c r="K14528" t="s">
        <v>56417</v>
      </c>
    </row>
    <row r="14529" spans="1:11" x14ac:dyDescent="0.3">
      <c r="A14529" t="s">
        <v>56418</v>
      </c>
      <c r="B14529" t="s">
        <v>56419</v>
      </c>
      <c r="C14529" t="s">
        <v>20</v>
      </c>
      <c r="D14529" t="s">
        <v>56420</v>
      </c>
      <c r="E14529" t="s">
        <v>51965</v>
      </c>
      <c r="F14529" t="s">
        <v>2361</v>
      </c>
      <c r="G14529" t="s">
        <v>5327</v>
      </c>
      <c r="H14529">
        <v>0</v>
      </c>
      <c r="I14529">
        <v>0</v>
      </c>
      <c r="J14529">
        <v>0</v>
      </c>
      <c r="K14529" t="s">
        <v>56421</v>
      </c>
    </row>
    <row r="14530" spans="1:11" x14ac:dyDescent="0.3">
      <c r="A14530" t="s">
        <v>56422</v>
      </c>
      <c r="B14530" t="s">
        <v>56423</v>
      </c>
      <c r="C14530" t="s">
        <v>27</v>
      </c>
      <c r="D14530" t="s">
        <v>56424</v>
      </c>
      <c r="E14530" t="s">
        <v>53101</v>
      </c>
      <c r="F14530" t="s">
        <v>3196</v>
      </c>
      <c r="G14530" t="s">
        <v>42</v>
      </c>
      <c r="H14530">
        <v>0</v>
      </c>
      <c r="I14530">
        <v>0</v>
      </c>
      <c r="J14530">
        <v>0</v>
      </c>
      <c r="K14530" t="s">
        <v>56425</v>
      </c>
    </row>
    <row r="14531" spans="1:11" x14ac:dyDescent="0.3">
      <c r="A14531" t="s">
        <v>56426</v>
      </c>
      <c r="B14531" t="s">
        <v>56427</v>
      </c>
      <c r="C14531" t="s">
        <v>20</v>
      </c>
      <c r="D14531" t="s">
        <v>56428</v>
      </c>
      <c r="E14531" t="s">
        <v>51965</v>
      </c>
      <c r="F14531" t="s">
        <v>16</v>
      </c>
      <c r="G14531" t="s">
        <v>1496</v>
      </c>
      <c r="H14531">
        <v>0</v>
      </c>
      <c r="I14531">
        <v>0</v>
      </c>
      <c r="J14531">
        <v>0</v>
      </c>
      <c r="K14531" t="s">
        <v>56429</v>
      </c>
    </row>
    <row r="14532" spans="1:11" x14ac:dyDescent="0.3">
      <c r="A14532" t="s">
        <v>56430</v>
      </c>
      <c r="B14532" t="s">
        <v>56431</v>
      </c>
      <c r="C14532" t="s">
        <v>27</v>
      </c>
      <c r="D14532" t="s">
        <v>56432</v>
      </c>
      <c r="E14532" t="s">
        <v>53101</v>
      </c>
      <c r="F14532" t="s">
        <v>16</v>
      </c>
      <c r="G14532" t="s">
        <v>9773</v>
      </c>
      <c r="H14532">
        <v>0</v>
      </c>
      <c r="I14532">
        <v>0</v>
      </c>
      <c r="J14532">
        <v>0</v>
      </c>
      <c r="K14532" t="s">
        <v>56433</v>
      </c>
    </row>
    <row r="14533" spans="1:11" x14ac:dyDescent="0.3">
      <c r="A14533" t="s">
        <v>56434</v>
      </c>
      <c r="B14533" t="s">
        <v>56435</v>
      </c>
      <c r="C14533" t="s">
        <v>13</v>
      </c>
      <c r="D14533" t="s">
        <v>56436</v>
      </c>
      <c r="E14533" t="s">
        <v>50096</v>
      </c>
      <c r="F14533" t="s">
        <v>16</v>
      </c>
      <c r="G14533" t="s">
        <v>2065</v>
      </c>
      <c r="H14533">
        <v>0</v>
      </c>
      <c r="I14533">
        <v>0</v>
      </c>
      <c r="J14533">
        <v>0</v>
      </c>
      <c r="K14533" t="s">
        <v>56437</v>
      </c>
    </row>
    <row r="14534" spans="1:11" x14ac:dyDescent="0.3">
      <c r="A14534" t="s">
        <v>56438</v>
      </c>
      <c r="B14534" t="s">
        <v>56439</v>
      </c>
      <c r="C14534" t="s">
        <v>27</v>
      </c>
      <c r="D14534" t="s">
        <v>56440</v>
      </c>
      <c r="E14534" t="s">
        <v>53101</v>
      </c>
      <c r="F14534" t="s">
        <v>41</v>
      </c>
      <c r="G14534" t="s">
        <v>17001</v>
      </c>
      <c r="H14534">
        <v>0</v>
      </c>
      <c r="I14534">
        <v>0</v>
      </c>
      <c r="J14534">
        <v>0</v>
      </c>
      <c r="K14534" t="s">
        <v>56441</v>
      </c>
    </row>
    <row r="14535" spans="1:11" x14ac:dyDescent="0.3">
      <c r="A14535" t="s">
        <v>56442</v>
      </c>
      <c r="B14535" t="s">
        <v>56443</v>
      </c>
      <c r="C14535" t="s">
        <v>27</v>
      </c>
      <c r="D14535" t="s">
        <v>56444</v>
      </c>
      <c r="E14535" t="s">
        <v>53101</v>
      </c>
      <c r="F14535" t="s">
        <v>41</v>
      </c>
      <c r="G14535" t="s">
        <v>42</v>
      </c>
      <c r="H14535">
        <v>0</v>
      </c>
      <c r="I14535">
        <v>0</v>
      </c>
      <c r="J14535">
        <v>0</v>
      </c>
      <c r="K14535" t="s">
        <v>56445</v>
      </c>
    </row>
    <row r="14536" spans="1:11" x14ac:dyDescent="0.3">
      <c r="A14536" t="s">
        <v>56446</v>
      </c>
      <c r="B14536" t="s">
        <v>56447</v>
      </c>
      <c r="C14536" t="s">
        <v>27</v>
      </c>
      <c r="D14536" t="s">
        <v>56448</v>
      </c>
      <c r="E14536" t="s">
        <v>53101</v>
      </c>
      <c r="F14536" t="s">
        <v>6097</v>
      </c>
      <c r="G14536" t="s">
        <v>42</v>
      </c>
      <c r="H14536">
        <v>0</v>
      </c>
      <c r="I14536">
        <v>0</v>
      </c>
      <c r="J14536">
        <v>0</v>
      </c>
      <c r="K14536" t="s">
        <v>56449</v>
      </c>
    </row>
    <row r="14537" spans="1:11" x14ac:dyDescent="0.3">
      <c r="A14537" t="s">
        <v>56450</v>
      </c>
      <c r="C14537" t="s">
        <v>27</v>
      </c>
      <c r="D14537" t="s">
        <v>56432</v>
      </c>
      <c r="E14537" t="s">
        <v>53101</v>
      </c>
      <c r="F14537" t="s">
        <v>2482</v>
      </c>
      <c r="G14537" t="s">
        <v>42</v>
      </c>
      <c r="H14537">
        <v>0</v>
      </c>
      <c r="I14537">
        <v>0</v>
      </c>
      <c r="J14537">
        <v>0</v>
      </c>
      <c r="K14537" t="s">
        <v>56451</v>
      </c>
    </row>
    <row r="14538" spans="1:11" x14ac:dyDescent="0.3">
      <c r="A14538" t="s">
        <v>56452</v>
      </c>
      <c r="B14538" t="s">
        <v>56453</v>
      </c>
      <c r="C14538" t="s">
        <v>27</v>
      </c>
      <c r="D14538" t="s">
        <v>56454</v>
      </c>
      <c r="E14538" t="s">
        <v>53101</v>
      </c>
      <c r="F14538" t="s">
        <v>41</v>
      </c>
      <c r="G14538" t="s">
        <v>42</v>
      </c>
      <c r="H14538">
        <v>0</v>
      </c>
      <c r="I14538">
        <v>0</v>
      </c>
      <c r="J14538">
        <v>0</v>
      </c>
      <c r="K14538" t="s">
        <v>56455</v>
      </c>
    </row>
    <row r="14539" spans="1:11" x14ac:dyDescent="0.3">
      <c r="A14539" t="s">
        <v>56456</v>
      </c>
      <c r="B14539" t="s">
        <v>56457</v>
      </c>
      <c r="C14539" t="s">
        <v>20</v>
      </c>
      <c r="D14539" t="s">
        <v>56458</v>
      </c>
      <c r="E14539" t="s">
        <v>51965</v>
      </c>
      <c r="F14539" t="s">
        <v>13392</v>
      </c>
      <c r="G14539" t="s">
        <v>42</v>
      </c>
      <c r="H14539">
        <v>0</v>
      </c>
      <c r="I14539">
        <v>0</v>
      </c>
      <c r="J14539">
        <v>0</v>
      </c>
      <c r="K14539" t="s">
        <v>56459</v>
      </c>
    </row>
    <row r="14540" spans="1:11" x14ac:dyDescent="0.3">
      <c r="A14540" t="s">
        <v>56460</v>
      </c>
      <c r="B14540" t="s">
        <v>56461</v>
      </c>
      <c r="C14540" t="s">
        <v>466</v>
      </c>
      <c r="D14540" t="s">
        <v>56462</v>
      </c>
      <c r="E14540" t="s">
        <v>56266</v>
      </c>
      <c r="F14540" t="s">
        <v>16</v>
      </c>
      <c r="G14540" t="s">
        <v>7387</v>
      </c>
      <c r="H14540">
        <v>0</v>
      </c>
      <c r="I14540">
        <v>0</v>
      </c>
      <c r="J14540">
        <v>0</v>
      </c>
      <c r="K14540" t="s">
        <v>56463</v>
      </c>
    </row>
    <row r="14541" spans="1:11" x14ac:dyDescent="0.3">
      <c r="A14541" t="s">
        <v>56464</v>
      </c>
      <c r="B14541" t="s">
        <v>56465</v>
      </c>
      <c r="C14541" t="s">
        <v>466</v>
      </c>
      <c r="D14541" t="s">
        <v>56466</v>
      </c>
      <c r="E14541" t="s">
        <v>56266</v>
      </c>
      <c r="F14541" t="s">
        <v>16</v>
      </c>
      <c r="G14541" t="s">
        <v>4326</v>
      </c>
      <c r="H14541">
        <v>0</v>
      </c>
      <c r="I14541">
        <v>0</v>
      </c>
      <c r="J14541">
        <v>0</v>
      </c>
      <c r="K14541" t="s">
        <v>56467</v>
      </c>
    </row>
    <row r="14542" spans="1:11" x14ac:dyDescent="0.3">
      <c r="A14542" t="s">
        <v>56468</v>
      </c>
      <c r="B14542" t="s">
        <v>56469</v>
      </c>
      <c r="C14542" t="s">
        <v>13</v>
      </c>
      <c r="D14542" t="s">
        <v>56470</v>
      </c>
      <c r="E14542" t="s">
        <v>50096</v>
      </c>
      <c r="F14542" t="s">
        <v>16</v>
      </c>
      <c r="G14542" t="s">
        <v>15069</v>
      </c>
      <c r="H14542">
        <v>0</v>
      </c>
      <c r="I14542">
        <v>0</v>
      </c>
      <c r="J14542">
        <v>0</v>
      </c>
      <c r="K14542" t="s">
        <v>56471</v>
      </c>
    </row>
    <row r="14543" spans="1:11" x14ac:dyDescent="0.3">
      <c r="A14543" t="s">
        <v>56472</v>
      </c>
      <c r="B14543" t="s">
        <v>56473</v>
      </c>
      <c r="C14543" t="s">
        <v>558</v>
      </c>
      <c r="D14543" t="s">
        <v>56474</v>
      </c>
      <c r="E14543" t="s">
        <v>754</v>
      </c>
      <c r="F14543" t="s">
        <v>16</v>
      </c>
      <c r="G14543" t="s">
        <v>30856</v>
      </c>
      <c r="H14543">
        <v>0</v>
      </c>
      <c r="I14543">
        <v>0</v>
      </c>
      <c r="J14543">
        <v>0</v>
      </c>
      <c r="K14543" t="s">
        <v>56475</v>
      </c>
    </row>
    <row r="14544" spans="1:11" x14ac:dyDescent="0.3">
      <c r="A14544" t="s">
        <v>56476</v>
      </c>
      <c r="B14544" t="s">
        <v>56477</v>
      </c>
      <c r="C14544" t="s">
        <v>27</v>
      </c>
      <c r="D14544" t="s">
        <v>56478</v>
      </c>
      <c r="E14544" t="s">
        <v>29</v>
      </c>
      <c r="F14544" t="s">
        <v>41</v>
      </c>
      <c r="G14544" t="s">
        <v>6006</v>
      </c>
      <c r="H14544">
        <v>0</v>
      </c>
      <c r="I14544">
        <v>0</v>
      </c>
      <c r="J14544">
        <v>0</v>
      </c>
      <c r="K14544" t="s">
        <v>56479</v>
      </c>
    </row>
    <row r="14545" spans="1:11" x14ac:dyDescent="0.3">
      <c r="A14545" t="s">
        <v>56480</v>
      </c>
      <c r="B14545" t="s">
        <v>56481</v>
      </c>
      <c r="C14545" t="s">
        <v>27</v>
      </c>
      <c r="D14545" t="s">
        <v>56482</v>
      </c>
      <c r="E14545" t="s">
        <v>53101</v>
      </c>
      <c r="F14545" t="s">
        <v>16</v>
      </c>
      <c r="G14545" t="s">
        <v>6546</v>
      </c>
      <c r="H14545">
        <v>0</v>
      </c>
      <c r="I14545">
        <v>0</v>
      </c>
      <c r="J14545">
        <v>0</v>
      </c>
      <c r="K14545" t="s">
        <v>56483</v>
      </c>
    </row>
    <row r="14546" spans="1:11" x14ac:dyDescent="0.3">
      <c r="A14546" t="s">
        <v>56484</v>
      </c>
      <c r="B14546" t="s">
        <v>56485</v>
      </c>
      <c r="C14546" t="s">
        <v>27</v>
      </c>
      <c r="D14546" t="s">
        <v>56486</v>
      </c>
      <c r="E14546" t="s">
        <v>53101</v>
      </c>
      <c r="F14546" t="s">
        <v>11931</v>
      </c>
      <c r="G14546" t="s">
        <v>42</v>
      </c>
      <c r="H14546">
        <v>0</v>
      </c>
      <c r="I14546">
        <v>0</v>
      </c>
      <c r="J14546">
        <v>0</v>
      </c>
      <c r="K14546" t="s">
        <v>56487</v>
      </c>
    </row>
    <row r="14547" spans="1:11" x14ac:dyDescent="0.3">
      <c r="A14547" t="s">
        <v>56488</v>
      </c>
      <c r="B14547" t="s">
        <v>56489</v>
      </c>
      <c r="C14547" t="s">
        <v>27</v>
      </c>
      <c r="D14547" t="s">
        <v>56490</v>
      </c>
      <c r="E14547" t="s">
        <v>53101</v>
      </c>
      <c r="F14547" t="s">
        <v>7021</v>
      </c>
      <c r="G14547" t="s">
        <v>42</v>
      </c>
      <c r="H14547">
        <v>0</v>
      </c>
      <c r="I14547">
        <v>0</v>
      </c>
      <c r="J14547">
        <v>0</v>
      </c>
      <c r="K14547" t="s">
        <v>56491</v>
      </c>
    </row>
    <row r="14548" spans="1:11" x14ac:dyDescent="0.3">
      <c r="A14548" t="s">
        <v>56492</v>
      </c>
      <c r="B14548" t="s">
        <v>56493</v>
      </c>
      <c r="C14548" t="s">
        <v>20</v>
      </c>
      <c r="D14548" t="s">
        <v>56494</v>
      </c>
      <c r="E14548" t="s">
        <v>51965</v>
      </c>
      <c r="F14548" t="s">
        <v>16</v>
      </c>
      <c r="G14548" t="s">
        <v>23764</v>
      </c>
      <c r="H14548">
        <v>0</v>
      </c>
      <c r="I14548">
        <v>0</v>
      </c>
      <c r="J14548">
        <v>0</v>
      </c>
      <c r="K14548" t="s">
        <v>56495</v>
      </c>
    </row>
    <row r="14549" spans="1:11" x14ac:dyDescent="0.3">
      <c r="A14549" t="s">
        <v>56496</v>
      </c>
      <c r="B14549" t="s">
        <v>56497</v>
      </c>
      <c r="C14549" t="s">
        <v>27</v>
      </c>
      <c r="D14549" t="s">
        <v>56498</v>
      </c>
      <c r="E14549" t="s">
        <v>53101</v>
      </c>
      <c r="F14549" t="s">
        <v>1590</v>
      </c>
      <c r="G14549" t="s">
        <v>42</v>
      </c>
      <c r="H14549">
        <v>0</v>
      </c>
      <c r="I14549">
        <v>0</v>
      </c>
      <c r="J14549">
        <v>0</v>
      </c>
      <c r="K14549" t="s">
        <v>56499</v>
      </c>
    </row>
    <row r="14550" spans="1:11" x14ac:dyDescent="0.3">
      <c r="A14550" t="s">
        <v>56500</v>
      </c>
      <c r="B14550" t="s">
        <v>56501</v>
      </c>
      <c r="C14550" t="s">
        <v>558</v>
      </c>
      <c r="D14550" t="s">
        <v>56502</v>
      </c>
      <c r="E14550" t="s">
        <v>895</v>
      </c>
      <c r="F14550" t="s">
        <v>11292</v>
      </c>
      <c r="G14550" t="s">
        <v>8679</v>
      </c>
      <c r="H14550">
        <v>0</v>
      </c>
      <c r="I14550">
        <v>0</v>
      </c>
      <c r="J14550">
        <v>0</v>
      </c>
      <c r="K14550" t="s">
        <v>56503</v>
      </c>
    </row>
    <row r="14551" spans="1:11" x14ac:dyDescent="0.3">
      <c r="A14551" t="s">
        <v>56504</v>
      </c>
      <c r="B14551" t="s">
        <v>56505</v>
      </c>
      <c r="C14551" t="s">
        <v>27</v>
      </c>
      <c r="D14551" t="s">
        <v>56506</v>
      </c>
      <c r="E14551" t="s">
        <v>29</v>
      </c>
      <c r="F14551" t="s">
        <v>41</v>
      </c>
      <c r="G14551" t="s">
        <v>42</v>
      </c>
      <c r="H14551">
        <v>0</v>
      </c>
      <c r="I14551">
        <v>0</v>
      </c>
      <c r="J14551">
        <v>0</v>
      </c>
      <c r="K14551" t="s">
        <v>56507</v>
      </c>
    </row>
    <row r="14552" spans="1:11" x14ac:dyDescent="0.3">
      <c r="A14552" t="s">
        <v>56508</v>
      </c>
      <c r="C14552" t="s">
        <v>27</v>
      </c>
      <c r="D14552" t="s">
        <v>56509</v>
      </c>
      <c r="E14552" t="s">
        <v>53101</v>
      </c>
      <c r="F14552" t="s">
        <v>41</v>
      </c>
      <c r="G14552" t="s">
        <v>42</v>
      </c>
      <c r="H14552">
        <v>0</v>
      </c>
      <c r="I14552">
        <v>0</v>
      </c>
      <c r="J14552">
        <v>0</v>
      </c>
      <c r="K14552" t="s">
        <v>56510</v>
      </c>
    </row>
    <row r="14553" spans="1:11" x14ac:dyDescent="0.3">
      <c r="A14553" t="s">
        <v>56511</v>
      </c>
      <c r="C14553" t="s">
        <v>27</v>
      </c>
      <c r="D14553" t="s">
        <v>56512</v>
      </c>
      <c r="E14553" t="s">
        <v>53101</v>
      </c>
      <c r="F14553" t="s">
        <v>41</v>
      </c>
      <c r="G14553" t="s">
        <v>42</v>
      </c>
      <c r="H14553">
        <v>0</v>
      </c>
      <c r="I14553">
        <v>0</v>
      </c>
      <c r="J14553">
        <v>0</v>
      </c>
      <c r="K14553" t="s">
        <v>56513</v>
      </c>
    </row>
    <row r="14554" spans="1:11" x14ac:dyDescent="0.3">
      <c r="A14554" t="s">
        <v>56514</v>
      </c>
      <c r="B14554" t="s">
        <v>56515</v>
      </c>
      <c r="C14554" t="s">
        <v>466</v>
      </c>
      <c r="D14554" t="s">
        <v>56516</v>
      </c>
      <c r="E14554" t="s">
        <v>56266</v>
      </c>
      <c r="F14554" t="s">
        <v>16</v>
      </c>
      <c r="G14554" t="s">
        <v>6576</v>
      </c>
      <c r="H14554">
        <v>0</v>
      </c>
      <c r="I14554">
        <v>0</v>
      </c>
      <c r="J14554">
        <v>0</v>
      </c>
      <c r="K14554" t="s">
        <v>56517</v>
      </c>
    </row>
    <row r="14555" spans="1:11" x14ac:dyDescent="0.3">
      <c r="A14555" t="s">
        <v>56518</v>
      </c>
      <c r="B14555" t="s">
        <v>56519</v>
      </c>
      <c r="C14555" t="s">
        <v>20</v>
      </c>
      <c r="D14555" t="s">
        <v>56520</v>
      </c>
      <c r="E14555" t="s">
        <v>51965</v>
      </c>
      <c r="F14555" t="s">
        <v>2835</v>
      </c>
      <c r="G14555" t="s">
        <v>42</v>
      </c>
      <c r="H14555">
        <v>0</v>
      </c>
      <c r="I14555">
        <v>0</v>
      </c>
      <c r="J14555">
        <v>0</v>
      </c>
      <c r="K14555" t="s">
        <v>56521</v>
      </c>
    </row>
    <row r="14556" spans="1:11" x14ac:dyDescent="0.3">
      <c r="A14556" t="s">
        <v>56522</v>
      </c>
      <c r="B14556" t="s">
        <v>56523</v>
      </c>
      <c r="C14556" t="s">
        <v>27</v>
      </c>
      <c r="D14556" t="s">
        <v>56524</v>
      </c>
      <c r="E14556" t="s">
        <v>53101</v>
      </c>
      <c r="F14556" t="s">
        <v>41</v>
      </c>
      <c r="G14556" t="s">
        <v>42</v>
      </c>
      <c r="H14556">
        <v>0</v>
      </c>
      <c r="I14556">
        <v>0</v>
      </c>
      <c r="J14556">
        <v>0</v>
      </c>
      <c r="K14556" t="s">
        <v>56525</v>
      </c>
    </row>
    <row r="14557" spans="1:11" x14ac:dyDescent="0.3">
      <c r="A14557" t="s">
        <v>56526</v>
      </c>
      <c r="B14557" t="s">
        <v>56527</v>
      </c>
      <c r="C14557" t="s">
        <v>27</v>
      </c>
      <c r="D14557" t="s">
        <v>56528</v>
      </c>
      <c r="E14557" t="s">
        <v>53101</v>
      </c>
      <c r="F14557" t="s">
        <v>1590</v>
      </c>
      <c r="G14557" t="s">
        <v>42</v>
      </c>
      <c r="H14557">
        <v>0</v>
      </c>
      <c r="I14557">
        <v>0</v>
      </c>
      <c r="J14557">
        <v>0</v>
      </c>
      <c r="K14557" t="s">
        <v>56529</v>
      </c>
    </row>
    <row r="14558" spans="1:11" x14ac:dyDescent="0.3">
      <c r="A14558" t="s">
        <v>56530</v>
      </c>
      <c r="B14558" t="s">
        <v>56531</v>
      </c>
      <c r="C14558" t="s">
        <v>13</v>
      </c>
      <c r="D14558" t="s">
        <v>56532</v>
      </c>
      <c r="E14558" t="s">
        <v>50096</v>
      </c>
      <c r="F14558" t="s">
        <v>16</v>
      </c>
      <c r="G14558" t="s">
        <v>767</v>
      </c>
      <c r="H14558">
        <v>0</v>
      </c>
      <c r="I14558">
        <v>0</v>
      </c>
      <c r="J14558">
        <v>0</v>
      </c>
      <c r="K14558" t="s">
        <v>56533</v>
      </c>
    </row>
    <row r="14559" spans="1:11" x14ac:dyDescent="0.3">
      <c r="A14559" t="s">
        <v>56534</v>
      </c>
      <c r="C14559" t="s">
        <v>27</v>
      </c>
      <c r="D14559" t="s">
        <v>56535</v>
      </c>
      <c r="E14559" t="s">
        <v>53101</v>
      </c>
      <c r="F14559" t="s">
        <v>31055</v>
      </c>
      <c r="G14559" t="s">
        <v>42</v>
      </c>
      <c r="H14559">
        <v>0</v>
      </c>
      <c r="I14559">
        <v>0</v>
      </c>
      <c r="J14559">
        <v>0</v>
      </c>
      <c r="K14559" t="s">
        <v>56536</v>
      </c>
    </row>
    <row r="14560" spans="1:11" x14ac:dyDescent="0.3">
      <c r="A14560" t="s">
        <v>56537</v>
      </c>
      <c r="B14560" t="s">
        <v>56538</v>
      </c>
      <c r="C14560" t="s">
        <v>13</v>
      </c>
      <c r="D14560" t="s">
        <v>56539</v>
      </c>
      <c r="E14560" t="s">
        <v>50096</v>
      </c>
      <c r="F14560" t="s">
        <v>28442</v>
      </c>
      <c r="G14560" t="s">
        <v>42</v>
      </c>
      <c r="H14560">
        <v>0</v>
      </c>
      <c r="I14560">
        <v>0</v>
      </c>
      <c r="J14560">
        <v>0</v>
      </c>
      <c r="K14560" t="s">
        <v>56540</v>
      </c>
    </row>
    <row r="14561" spans="1:11" x14ac:dyDescent="0.3">
      <c r="A14561" t="s">
        <v>56541</v>
      </c>
      <c r="B14561" t="s">
        <v>56542</v>
      </c>
      <c r="C14561" t="s">
        <v>27</v>
      </c>
      <c r="D14561" t="s">
        <v>56543</v>
      </c>
      <c r="E14561" t="s">
        <v>53101</v>
      </c>
      <c r="F14561" t="s">
        <v>41</v>
      </c>
      <c r="G14561" t="s">
        <v>42</v>
      </c>
      <c r="H14561">
        <v>0</v>
      </c>
      <c r="I14561">
        <v>0</v>
      </c>
      <c r="J14561">
        <v>0</v>
      </c>
      <c r="K14561" t="s">
        <v>56544</v>
      </c>
    </row>
    <row r="14562" spans="1:11" x14ac:dyDescent="0.3">
      <c r="A14562" t="s">
        <v>56545</v>
      </c>
      <c r="B14562" t="s">
        <v>56546</v>
      </c>
      <c r="C14562" t="s">
        <v>27</v>
      </c>
      <c r="D14562" t="s">
        <v>56547</v>
      </c>
      <c r="E14562" t="s">
        <v>29</v>
      </c>
      <c r="F14562" t="s">
        <v>41</v>
      </c>
      <c r="G14562" t="s">
        <v>42</v>
      </c>
      <c r="H14562">
        <v>0</v>
      </c>
      <c r="I14562">
        <v>0</v>
      </c>
      <c r="J14562">
        <v>0</v>
      </c>
      <c r="K14562" t="s">
        <v>56548</v>
      </c>
    </row>
    <row r="14563" spans="1:11" x14ac:dyDescent="0.3">
      <c r="A14563" t="s">
        <v>56549</v>
      </c>
      <c r="B14563" t="s">
        <v>56550</v>
      </c>
      <c r="C14563" t="s">
        <v>27</v>
      </c>
      <c r="D14563" t="s">
        <v>56551</v>
      </c>
      <c r="E14563" t="s">
        <v>53101</v>
      </c>
      <c r="F14563" t="s">
        <v>41</v>
      </c>
      <c r="G14563" t="s">
        <v>2818</v>
      </c>
      <c r="H14563">
        <v>0</v>
      </c>
      <c r="I14563">
        <v>0</v>
      </c>
      <c r="J14563">
        <v>0</v>
      </c>
      <c r="K14563" t="s">
        <v>56552</v>
      </c>
    </row>
    <row r="14564" spans="1:11" x14ac:dyDescent="0.3">
      <c r="A14564" t="s">
        <v>56553</v>
      </c>
      <c r="C14564" t="s">
        <v>20</v>
      </c>
      <c r="D14564" t="s">
        <v>56554</v>
      </c>
      <c r="E14564" t="s">
        <v>51965</v>
      </c>
      <c r="F14564" t="s">
        <v>16</v>
      </c>
      <c r="G14564" t="s">
        <v>2623</v>
      </c>
      <c r="H14564">
        <v>0</v>
      </c>
      <c r="I14564">
        <v>0</v>
      </c>
      <c r="J14564">
        <v>0</v>
      </c>
      <c r="K14564" t="s">
        <v>56555</v>
      </c>
    </row>
    <row r="14565" spans="1:11" x14ac:dyDescent="0.3">
      <c r="A14565" t="s">
        <v>56556</v>
      </c>
      <c r="B14565" t="s">
        <v>56557</v>
      </c>
      <c r="C14565" t="s">
        <v>558</v>
      </c>
      <c r="D14565" t="s">
        <v>56558</v>
      </c>
      <c r="E14565" t="s">
        <v>2102</v>
      </c>
      <c r="F14565" t="s">
        <v>16</v>
      </c>
      <c r="G14565" t="s">
        <v>19996</v>
      </c>
      <c r="H14565">
        <v>0</v>
      </c>
      <c r="I14565">
        <v>0</v>
      </c>
      <c r="J14565">
        <v>0</v>
      </c>
      <c r="K14565" t="s">
        <v>56559</v>
      </c>
    </row>
    <row r="14566" spans="1:11" x14ac:dyDescent="0.3">
      <c r="A14566" t="s">
        <v>56560</v>
      </c>
      <c r="B14566" t="s">
        <v>56561</v>
      </c>
      <c r="C14566" t="s">
        <v>20</v>
      </c>
      <c r="D14566" t="s">
        <v>56562</v>
      </c>
      <c r="E14566" t="s">
        <v>51965</v>
      </c>
      <c r="F14566" t="s">
        <v>16</v>
      </c>
      <c r="G14566" t="s">
        <v>2216</v>
      </c>
      <c r="H14566">
        <v>0</v>
      </c>
      <c r="I14566">
        <v>0</v>
      </c>
      <c r="J14566">
        <v>0</v>
      </c>
      <c r="K14566" t="s">
        <v>56563</v>
      </c>
    </row>
    <row r="14567" spans="1:11" x14ac:dyDescent="0.3">
      <c r="A14567" t="s">
        <v>56564</v>
      </c>
      <c r="B14567" t="s">
        <v>56565</v>
      </c>
      <c r="C14567" t="s">
        <v>20</v>
      </c>
      <c r="D14567" t="s">
        <v>56566</v>
      </c>
      <c r="E14567" t="s">
        <v>51965</v>
      </c>
      <c r="F14567" t="s">
        <v>16</v>
      </c>
      <c r="G14567" t="s">
        <v>1481</v>
      </c>
      <c r="H14567">
        <v>0</v>
      </c>
      <c r="I14567">
        <v>0</v>
      </c>
      <c r="J14567">
        <v>0</v>
      </c>
      <c r="K14567" t="s">
        <v>56567</v>
      </c>
    </row>
    <row r="14568" spans="1:11" x14ac:dyDescent="0.3">
      <c r="A14568" t="s">
        <v>56568</v>
      </c>
      <c r="B14568" t="s">
        <v>56569</v>
      </c>
      <c r="C14568" t="s">
        <v>13</v>
      </c>
      <c r="D14568" t="s">
        <v>56570</v>
      </c>
      <c r="E14568" t="s">
        <v>50096</v>
      </c>
      <c r="F14568" t="s">
        <v>16</v>
      </c>
      <c r="G14568" t="s">
        <v>7272</v>
      </c>
      <c r="H14568">
        <v>0</v>
      </c>
      <c r="I14568">
        <v>0</v>
      </c>
      <c r="J14568">
        <v>0</v>
      </c>
      <c r="K14568" t="s">
        <v>56571</v>
      </c>
    </row>
    <row r="14569" spans="1:11" x14ac:dyDescent="0.3">
      <c r="A14569" t="s">
        <v>56572</v>
      </c>
      <c r="B14569" t="s">
        <v>56573</v>
      </c>
      <c r="C14569" t="s">
        <v>27</v>
      </c>
      <c r="D14569" t="s">
        <v>56574</v>
      </c>
      <c r="E14569" t="s">
        <v>53101</v>
      </c>
      <c r="F14569" t="s">
        <v>16</v>
      </c>
      <c r="G14569" t="s">
        <v>1276</v>
      </c>
      <c r="H14569">
        <v>0</v>
      </c>
      <c r="I14569">
        <v>0</v>
      </c>
      <c r="J14569">
        <v>0</v>
      </c>
      <c r="K14569" t="s">
        <v>56575</v>
      </c>
    </row>
    <row r="14570" spans="1:11" x14ac:dyDescent="0.3">
      <c r="A14570" t="s">
        <v>56576</v>
      </c>
      <c r="B14570" t="s">
        <v>56577</v>
      </c>
      <c r="C14570" t="s">
        <v>20</v>
      </c>
      <c r="D14570" t="s">
        <v>56578</v>
      </c>
      <c r="E14570" t="s">
        <v>51965</v>
      </c>
      <c r="F14570" t="s">
        <v>16</v>
      </c>
      <c r="G14570" t="s">
        <v>8098</v>
      </c>
      <c r="H14570">
        <v>0</v>
      </c>
      <c r="I14570">
        <v>0</v>
      </c>
      <c r="J14570">
        <v>0</v>
      </c>
      <c r="K14570" t="s">
        <v>56579</v>
      </c>
    </row>
    <row r="14571" spans="1:11" x14ac:dyDescent="0.3">
      <c r="A14571" t="s">
        <v>56580</v>
      </c>
      <c r="B14571" t="s">
        <v>56581</v>
      </c>
      <c r="C14571" t="s">
        <v>27</v>
      </c>
      <c r="D14571" t="s">
        <v>56582</v>
      </c>
      <c r="E14571" t="s">
        <v>53101</v>
      </c>
      <c r="F14571" t="s">
        <v>41</v>
      </c>
      <c r="G14571" t="s">
        <v>42</v>
      </c>
      <c r="H14571">
        <v>0</v>
      </c>
      <c r="I14571">
        <v>0</v>
      </c>
      <c r="J14571">
        <v>0</v>
      </c>
      <c r="K14571" t="s">
        <v>56583</v>
      </c>
    </row>
    <row r="14572" spans="1:11" x14ac:dyDescent="0.3">
      <c r="A14572" t="s">
        <v>56584</v>
      </c>
      <c r="B14572" t="s">
        <v>56585</v>
      </c>
      <c r="C14572" t="s">
        <v>27</v>
      </c>
      <c r="D14572" t="s">
        <v>56586</v>
      </c>
      <c r="E14572" t="s">
        <v>53101</v>
      </c>
      <c r="F14572" t="s">
        <v>11185</v>
      </c>
      <c r="G14572" t="s">
        <v>42</v>
      </c>
      <c r="H14572">
        <v>0</v>
      </c>
      <c r="I14572">
        <v>0</v>
      </c>
      <c r="J14572">
        <v>0</v>
      </c>
      <c r="K14572" t="s">
        <v>56587</v>
      </c>
    </row>
    <row r="14573" spans="1:11" x14ac:dyDescent="0.3">
      <c r="A14573" t="s">
        <v>56588</v>
      </c>
      <c r="B14573" t="s">
        <v>56589</v>
      </c>
      <c r="C14573" t="s">
        <v>27</v>
      </c>
      <c r="D14573" t="s">
        <v>56590</v>
      </c>
      <c r="E14573" t="s">
        <v>53101</v>
      </c>
      <c r="F14573" t="s">
        <v>41</v>
      </c>
      <c r="G14573" t="s">
        <v>10188</v>
      </c>
      <c r="H14573">
        <v>0</v>
      </c>
      <c r="I14573">
        <v>0</v>
      </c>
      <c r="J14573">
        <v>0</v>
      </c>
      <c r="K14573" t="s">
        <v>56591</v>
      </c>
    </row>
    <row r="14574" spans="1:11" x14ac:dyDescent="0.3">
      <c r="A14574" t="s">
        <v>56592</v>
      </c>
      <c r="B14574" t="s">
        <v>56593</v>
      </c>
      <c r="C14574" t="s">
        <v>13</v>
      </c>
      <c r="D14574" t="s">
        <v>56594</v>
      </c>
      <c r="E14574" t="s">
        <v>50096</v>
      </c>
      <c r="F14574" t="s">
        <v>16</v>
      </c>
      <c r="G14574" t="s">
        <v>900</v>
      </c>
      <c r="H14574">
        <v>0</v>
      </c>
      <c r="I14574">
        <v>0</v>
      </c>
      <c r="J14574">
        <v>0</v>
      </c>
      <c r="K14574" t="s">
        <v>56595</v>
      </c>
    </row>
    <row r="14575" spans="1:11" x14ac:dyDescent="0.3">
      <c r="A14575" t="s">
        <v>56596</v>
      </c>
      <c r="B14575" t="s">
        <v>56597</v>
      </c>
      <c r="C14575" t="s">
        <v>27</v>
      </c>
      <c r="D14575" t="s">
        <v>56598</v>
      </c>
      <c r="E14575" t="s">
        <v>53101</v>
      </c>
      <c r="F14575" t="s">
        <v>15361</v>
      </c>
      <c r="G14575" t="s">
        <v>42</v>
      </c>
      <c r="H14575">
        <v>0</v>
      </c>
      <c r="I14575">
        <v>0</v>
      </c>
      <c r="J14575">
        <v>0</v>
      </c>
      <c r="K14575" t="s">
        <v>56599</v>
      </c>
    </row>
    <row r="14576" spans="1:11" x14ac:dyDescent="0.3">
      <c r="A14576" t="s">
        <v>56600</v>
      </c>
      <c r="B14576" t="s">
        <v>56601</v>
      </c>
      <c r="C14576" t="s">
        <v>27</v>
      </c>
      <c r="D14576" t="s">
        <v>56602</v>
      </c>
      <c r="E14576" t="s">
        <v>53101</v>
      </c>
      <c r="F14576" t="s">
        <v>41</v>
      </c>
      <c r="G14576" t="s">
        <v>42</v>
      </c>
      <c r="H14576">
        <v>0</v>
      </c>
      <c r="I14576">
        <v>0</v>
      </c>
      <c r="J14576">
        <v>0</v>
      </c>
      <c r="K14576" t="s">
        <v>56603</v>
      </c>
    </row>
    <row r="14577" spans="1:11" x14ac:dyDescent="0.3">
      <c r="A14577" t="s">
        <v>56604</v>
      </c>
      <c r="B14577" t="s">
        <v>56605</v>
      </c>
      <c r="C14577" t="s">
        <v>27</v>
      </c>
      <c r="D14577" t="s">
        <v>56606</v>
      </c>
      <c r="E14577" t="s">
        <v>53101</v>
      </c>
      <c r="F14577" t="s">
        <v>11136</v>
      </c>
      <c r="G14577" t="s">
        <v>42</v>
      </c>
      <c r="H14577">
        <v>0</v>
      </c>
      <c r="I14577">
        <v>0</v>
      </c>
      <c r="J14577">
        <v>0</v>
      </c>
      <c r="K14577" t="s">
        <v>56607</v>
      </c>
    </row>
    <row r="14578" spans="1:11" x14ac:dyDescent="0.3">
      <c r="A14578" t="s">
        <v>56608</v>
      </c>
      <c r="B14578" t="s">
        <v>56609</v>
      </c>
      <c r="C14578" t="s">
        <v>27</v>
      </c>
      <c r="D14578" t="s">
        <v>56610</v>
      </c>
      <c r="E14578" t="s">
        <v>53101</v>
      </c>
      <c r="F14578" t="s">
        <v>41</v>
      </c>
      <c r="G14578" t="s">
        <v>42</v>
      </c>
      <c r="H14578">
        <v>0</v>
      </c>
      <c r="I14578">
        <v>0</v>
      </c>
      <c r="J14578">
        <v>0</v>
      </c>
      <c r="K14578" t="s">
        <v>56611</v>
      </c>
    </row>
    <row r="14579" spans="1:11" x14ac:dyDescent="0.3">
      <c r="A14579" t="s">
        <v>56612</v>
      </c>
      <c r="B14579" t="s">
        <v>56613</v>
      </c>
      <c r="C14579" t="s">
        <v>20</v>
      </c>
      <c r="D14579" t="s">
        <v>56614</v>
      </c>
      <c r="E14579" t="s">
        <v>51965</v>
      </c>
      <c r="F14579" t="s">
        <v>16</v>
      </c>
      <c r="G14579" t="s">
        <v>3598</v>
      </c>
      <c r="H14579">
        <v>0</v>
      </c>
      <c r="I14579">
        <v>0</v>
      </c>
      <c r="J14579">
        <v>0</v>
      </c>
      <c r="K14579" t="s">
        <v>56615</v>
      </c>
    </row>
    <row r="14580" spans="1:11" x14ac:dyDescent="0.3">
      <c r="A14580" t="s">
        <v>56616</v>
      </c>
      <c r="B14580" t="s">
        <v>56617</v>
      </c>
      <c r="C14580" t="s">
        <v>27</v>
      </c>
      <c r="D14580" t="s">
        <v>56618</v>
      </c>
      <c r="E14580" t="s">
        <v>53101</v>
      </c>
      <c r="F14580" t="s">
        <v>41</v>
      </c>
      <c r="G14580" t="s">
        <v>42</v>
      </c>
      <c r="H14580">
        <v>0</v>
      </c>
      <c r="I14580">
        <v>0</v>
      </c>
      <c r="J14580">
        <v>0</v>
      </c>
      <c r="K14580" t="s">
        <v>56619</v>
      </c>
    </row>
    <row r="14581" spans="1:11" x14ac:dyDescent="0.3">
      <c r="A14581" t="s">
        <v>56620</v>
      </c>
      <c r="B14581" t="s">
        <v>56621</v>
      </c>
      <c r="C14581" t="s">
        <v>27</v>
      </c>
      <c r="D14581" t="s">
        <v>56622</v>
      </c>
      <c r="E14581" t="s">
        <v>53101</v>
      </c>
      <c r="F14581" t="s">
        <v>35905</v>
      </c>
      <c r="G14581" t="s">
        <v>42</v>
      </c>
      <c r="H14581">
        <v>0</v>
      </c>
      <c r="I14581">
        <v>0</v>
      </c>
      <c r="J14581">
        <v>0</v>
      </c>
      <c r="K14581" t="s">
        <v>56623</v>
      </c>
    </row>
    <row r="14582" spans="1:11" x14ac:dyDescent="0.3">
      <c r="A14582" t="s">
        <v>56624</v>
      </c>
      <c r="C14582" t="s">
        <v>27</v>
      </c>
      <c r="D14582" t="s">
        <v>56625</v>
      </c>
      <c r="E14582" t="s">
        <v>53101</v>
      </c>
      <c r="F14582" t="s">
        <v>41</v>
      </c>
      <c r="G14582" t="s">
        <v>42</v>
      </c>
      <c r="H14582">
        <v>0</v>
      </c>
      <c r="I14582">
        <v>0</v>
      </c>
      <c r="J14582">
        <v>0</v>
      </c>
      <c r="K14582" t="s">
        <v>56626</v>
      </c>
    </row>
    <row r="14583" spans="1:11" x14ac:dyDescent="0.3">
      <c r="A14583" t="s">
        <v>56627</v>
      </c>
      <c r="B14583" t="s">
        <v>56628</v>
      </c>
      <c r="C14583" t="s">
        <v>558</v>
      </c>
      <c r="D14583" t="s">
        <v>56629</v>
      </c>
      <c r="E14583" t="s">
        <v>2102</v>
      </c>
      <c r="F14583" t="s">
        <v>16</v>
      </c>
      <c r="G14583" t="s">
        <v>13539</v>
      </c>
      <c r="H14583">
        <v>0</v>
      </c>
      <c r="I14583">
        <v>0</v>
      </c>
      <c r="J14583">
        <v>0</v>
      </c>
      <c r="K14583" t="s">
        <v>56630</v>
      </c>
    </row>
    <row r="14584" spans="1:11" x14ac:dyDescent="0.3">
      <c r="A14584" t="s">
        <v>56631</v>
      </c>
      <c r="B14584" t="s">
        <v>56632</v>
      </c>
      <c r="C14584" t="s">
        <v>13</v>
      </c>
      <c r="D14584" t="s">
        <v>56633</v>
      </c>
      <c r="E14584" t="s">
        <v>50096</v>
      </c>
      <c r="F14584" t="s">
        <v>16</v>
      </c>
      <c r="G14584" t="s">
        <v>60</v>
      </c>
      <c r="H14584">
        <v>0</v>
      </c>
      <c r="I14584">
        <v>0</v>
      </c>
      <c r="J14584">
        <v>0</v>
      </c>
      <c r="K14584" t="s">
        <v>56634</v>
      </c>
    </row>
    <row r="14585" spans="1:11" x14ac:dyDescent="0.3">
      <c r="A14585" t="s">
        <v>56635</v>
      </c>
      <c r="B14585" t="s">
        <v>56636</v>
      </c>
      <c r="C14585" t="s">
        <v>558</v>
      </c>
      <c r="D14585" t="s">
        <v>56637</v>
      </c>
      <c r="E14585" t="s">
        <v>895</v>
      </c>
      <c r="F14585" t="s">
        <v>16</v>
      </c>
      <c r="G14585" t="s">
        <v>11144</v>
      </c>
      <c r="H14585">
        <v>0</v>
      </c>
      <c r="I14585">
        <v>0</v>
      </c>
      <c r="J14585">
        <v>0</v>
      </c>
      <c r="K14585" t="s">
        <v>56638</v>
      </c>
    </row>
    <row r="14586" spans="1:11" x14ac:dyDescent="0.3">
      <c r="A14586" t="s">
        <v>56639</v>
      </c>
      <c r="B14586" t="s">
        <v>56640</v>
      </c>
      <c r="C14586" t="s">
        <v>27</v>
      </c>
      <c r="D14586" t="e">
        <f>이음발</f>
        <v>#NAME?</v>
      </c>
      <c r="E14586" t="s">
        <v>53101</v>
      </c>
      <c r="F14586" t="s">
        <v>16</v>
      </c>
      <c r="G14586" t="s">
        <v>126</v>
      </c>
      <c r="H14586">
        <v>0</v>
      </c>
      <c r="I14586">
        <v>0</v>
      </c>
      <c r="J14586">
        <v>0</v>
      </c>
      <c r="K14586" t="s">
        <v>56641</v>
      </c>
    </row>
    <row r="14587" spans="1:11" x14ac:dyDescent="0.3">
      <c r="A14587" t="s">
        <v>56642</v>
      </c>
      <c r="B14587" t="s">
        <v>56643</v>
      </c>
      <c r="C14587" t="s">
        <v>20</v>
      </c>
      <c r="D14587" t="s">
        <v>56644</v>
      </c>
      <c r="E14587" t="s">
        <v>22</v>
      </c>
      <c r="F14587" t="s">
        <v>16</v>
      </c>
      <c r="G14587" t="s">
        <v>15804</v>
      </c>
      <c r="H14587">
        <v>0</v>
      </c>
      <c r="I14587">
        <v>0</v>
      </c>
      <c r="J14587">
        <v>0</v>
      </c>
      <c r="K14587" t="s">
        <v>56645</v>
      </c>
    </row>
    <row r="14588" spans="1:11" x14ac:dyDescent="0.3">
      <c r="A14588" t="s">
        <v>56646</v>
      </c>
      <c r="B14588" t="s">
        <v>56647</v>
      </c>
      <c r="C14588" t="s">
        <v>558</v>
      </c>
      <c r="D14588" t="s">
        <v>56648</v>
      </c>
      <c r="E14588" t="s">
        <v>28510</v>
      </c>
      <c r="F14588" t="s">
        <v>1840</v>
      </c>
      <c r="G14588" t="s">
        <v>10656</v>
      </c>
      <c r="H14588">
        <v>0</v>
      </c>
      <c r="I14588">
        <v>0</v>
      </c>
      <c r="J14588">
        <v>0</v>
      </c>
      <c r="K14588" t="s">
        <v>56649</v>
      </c>
    </row>
    <row r="14589" spans="1:11" x14ac:dyDescent="0.3">
      <c r="A14589" t="s">
        <v>56650</v>
      </c>
      <c r="B14589" t="s">
        <v>56651</v>
      </c>
      <c r="C14589" t="s">
        <v>558</v>
      </c>
      <c r="D14589" t="s">
        <v>56652</v>
      </c>
      <c r="E14589" t="s">
        <v>28510</v>
      </c>
      <c r="F14589" t="s">
        <v>1646</v>
      </c>
      <c r="G14589" t="s">
        <v>13213</v>
      </c>
      <c r="H14589">
        <v>0</v>
      </c>
      <c r="I14589">
        <v>0</v>
      </c>
      <c r="J14589">
        <v>0</v>
      </c>
      <c r="K14589" t="s">
        <v>56653</v>
      </c>
    </row>
    <row r="14590" spans="1:11" x14ac:dyDescent="0.3">
      <c r="A14590" t="s">
        <v>56654</v>
      </c>
      <c r="C14590" t="s">
        <v>27</v>
      </c>
      <c r="D14590" t="s">
        <v>56655</v>
      </c>
      <c r="E14590" t="s">
        <v>53101</v>
      </c>
      <c r="F14590" t="s">
        <v>16</v>
      </c>
      <c r="G14590" t="s">
        <v>55658</v>
      </c>
      <c r="H14590">
        <v>0</v>
      </c>
      <c r="I14590">
        <v>0</v>
      </c>
      <c r="J14590">
        <v>0</v>
      </c>
      <c r="K14590" t="s">
        <v>56656</v>
      </c>
    </row>
    <row r="14591" spans="1:11" x14ac:dyDescent="0.3">
      <c r="A14591" t="s">
        <v>56657</v>
      </c>
      <c r="B14591" t="s">
        <v>56658</v>
      </c>
      <c r="C14591" t="s">
        <v>27</v>
      </c>
      <c r="D14591" t="s">
        <v>56659</v>
      </c>
      <c r="E14591" t="s">
        <v>53101</v>
      </c>
      <c r="F14591" t="s">
        <v>16</v>
      </c>
      <c r="G14591" t="s">
        <v>39532</v>
      </c>
      <c r="H14591">
        <v>0</v>
      </c>
      <c r="I14591">
        <v>0</v>
      </c>
      <c r="J14591">
        <v>0</v>
      </c>
      <c r="K14591" t="s">
        <v>56660</v>
      </c>
    </row>
    <row r="14592" spans="1:11" x14ac:dyDescent="0.3">
      <c r="A14592" t="s">
        <v>56661</v>
      </c>
      <c r="C14592" t="s">
        <v>27</v>
      </c>
      <c r="D14592" t="s">
        <v>56662</v>
      </c>
      <c r="E14592" t="s">
        <v>53101</v>
      </c>
      <c r="F14592" t="s">
        <v>16</v>
      </c>
      <c r="G14592" t="s">
        <v>53833</v>
      </c>
      <c r="H14592">
        <v>0</v>
      </c>
      <c r="I14592">
        <v>0</v>
      </c>
      <c r="J14592">
        <v>0</v>
      </c>
      <c r="K14592" t="s">
        <v>56663</v>
      </c>
    </row>
    <row r="14593" spans="1:11" x14ac:dyDescent="0.3">
      <c r="A14593" t="s">
        <v>56664</v>
      </c>
      <c r="C14593" t="s">
        <v>27</v>
      </c>
      <c r="D14593" t="s">
        <v>56665</v>
      </c>
      <c r="E14593" t="s">
        <v>53101</v>
      </c>
      <c r="F14593" t="s">
        <v>10504</v>
      </c>
      <c r="G14593" t="s">
        <v>42</v>
      </c>
      <c r="H14593">
        <v>0</v>
      </c>
      <c r="I14593">
        <v>0</v>
      </c>
      <c r="J14593">
        <v>0</v>
      </c>
      <c r="K14593" t="s">
        <v>56666</v>
      </c>
    </row>
    <row r="14594" spans="1:11" x14ac:dyDescent="0.3">
      <c r="A14594" t="s">
        <v>56667</v>
      </c>
      <c r="C14594" t="s">
        <v>27</v>
      </c>
      <c r="D14594" t="s">
        <v>56668</v>
      </c>
      <c r="E14594" t="s">
        <v>53101</v>
      </c>
      <c r="F14594" t="s">
        <v>41</v>
      </c>
      <c r="G14594" t="s">
        <v>42</v>
      </c>
      <c r="H14594">
        <v>0</v>
      </c>
      <c r="I14594">
        <v>0</v>
      </c>
      <c r="J14594">
        <v>0</v>
      </c>
      <c r="K14594" t="s">
        <v>56669</v>
      </c>
    </row>
    <row r="14595" spans="1:11" x14ac:dyDescent="0.3">
      <c r="A14595" t="s">
        <v>56670</v>
      </c>
      <c r="B14595" t="s">
        <v>56671</v>
      </c>
      <c r="C14595" t="s">
        <v>20</v>
      </c>
      <c r="D14595" t="s">
        <v>56672</v>
      </c>
      <c r="E14595" t="s">
        <v>22</v>
      </c>
      <c r="F14595" t="s">
        <v>3555</v>
      </c>
      <c r="G14595" t="s">
        <v>11525</v>
      </c>
      <c r="H14595">
        <v>0</v>
      </c>
      <c r="I14595">
        <v>0</v>
      </c>
      <c r="J14595">
        <v>0</v>
      </c>
      <c r="K14595" t="s">
        <v>56673</v>
      </c>
    </row>
    <row r="14596" spans="1:11" x14ac:dyDescent="0.3">
      <c r="A14596" t="s">
        <v>56674</v>
      </c>
      <c r="C14596" t="s">
        <v>27</v>
      </c>
      <c r="D14596" t="s">
        <v>56675</v>
      </c>
      <c r="E14596" t="s">
        <v>53101</v>
      </c>
      <c r="F14596" t="s">
        <v>41</v>
      </c>
      <c r="G14596" t="s">
        <v>42</v>
      </c>
      <c r="H14596">
        <v>0</v>
      </c>
      <c r="I14596">
        <v>0</v>
      </c>
      <c r="J14596">
        <v>0</v>
      </c>
      <c r="K14596" t="s">
        <v>56676</v>
      </c>
    </row>
    <row r="14597" spans="1:11" x14ac:dyDescent="0.3">
      <c r="A14597" t="s">
        <v>56677</v>
      </c>
      <c r="C14597" t="s">
        <v>27</v>
      </c>
      <c r="D14597" t="s">
        <v>56678</v>
      </c>
      <c r="E14597" t="s">
        <v>53101</v>
      </c>
      <c r="F14597" t="s">
        <v>41</v>
      </c>
      <c r="G14597" t="s">
        <v>42</v>
      </c>
      <c r="H14597">
        <v>0</v>
      </c>
      <c r="I14597">
        <v>0</v>
      </c>
      <c r="J14597">
        <v>0</v>
      </c>
      <c r="K14597" t="s">
        <v>56679</v>
      </c>
    </row>
    <row r="14598" spans="1:11" x14ac:dyDescent="0.3">
      <c r="A14598" t="s">
        <v>56680</v>
      </c>
      <c r="C14598" t="s">
        <v>27</v>
      </c>
      <c r="D14598" t="s">
        <v>56681</v>
      </c>
      <c r="E14598" t="s">
        <v>53101</v>
      </c>
      <c r="F14598" t="s">
        <v>41</v>
      </c>
      <c r="G14598" t="s">
        <v>42</v>
      </c>
      <c r="H14598">
        <v>0</v>
      </c>
      <c r="I14598">
        <v>0</v>
      </c>
      <c r="J14598">
        <v>0</v>
      </c>
      <c r="K14598" t="s">
        <v>56682</v>
      </c>
    </row>
    <row r="14599" spans="1:11" x14ac:dyDescent="0.3">
      <c r="A14599" t="s">
        <v>56683</v>
      </c>
      <c r="C14599" t="s">
        <v>27</v>
      </c>
      <c r="D14599" t="s">
        <v>56684</v>
      </c>
      <c r="E14599" t="s">
        <v>53101</v>
      </c>
      <c r="F14599" t="s">
        <v>53283</v>
      </c>
      <c r="G14599" t="s">
        <v>42</v>
      </c>
      <c r="H14599">
        <v>0</v>
      </c>
      <c r="I14599">
        <v>0</v>
      </c>
      <c r="J14599">
        <v>0</v>
      </c>
      <c r="K14599" t="s">
        <v>56685</v>
      </c>
    </row>
    <row r="14600" spans="1:11" x14ac:dyDescent="0.3">
      <c r="A14600" t="s">
        <v>56686</v>
      </c>
      <c r="B14600" t="s">
        <v>28115</v>
      </c>
      <c r="C14600" t="s">
        <v>27</v>
      </c>
      <c r="D14600" t="s">
        <v>56687</v>
      </c>
      <c r="E14600" t="s">
        <v>53101</v>
      </c>
      <c r="F14600" t="s">
        <v>56688</v>
      </c>
      <c r="G14600" t="s">
        <v>42</v>
      </c>
      <c r="H14600">
        <v>0</v>
      </c>
      <c r="I14600">
        <v>0</v>
      </c>
      <c r="J14600">
        <v>0</v>
      </c>
      <c r="K14600" t="s">
        <v>56689</v>
      </c>
    </row>
    <row r="14601" spans="1:11" x14ac:dyDescent="0.3">
      <c r="A14601" t="s">
        <v>56690</v>
      </c>
      <c r="C14601" t="s">
        <v>27</v>
      </c>
      <c r="D14601" t="s">
        <v>56691</v>
      </c>
      <c r="E14601" t="s">
        <v>53101</v>
      </c>
      <c r="F14601" t="s">
        <v>15876</v>
      </c>
      <c r="G14601" t="s">
        <v>42</v>
      </c>
      <c r="H14601">
        <v>0</v>
      </c>
      <c r="I14601">
        <v>0</v>
      </c>
      <c r="J14601">
        <v>0</v>
      </c>
      <c r="K14601" t="s">
        <v>56692</v>
      </c>
    </row>
    <row r="14602" spans="1:11" x14ac:dyDescent="0.3">
      <c r="A14602" t="s">
        <v>56693</v>
      </c>
      <c r="C14602" t="s">
        <v>27</v>
      </c>
      <c r="D14602" t="s">
        <v>56694</v>
      </c>
      <c r="E14602" t="s">
        <v>53101</v>
      </c>
      <c r="F14602" t="s">
        <v>41</v>
      </c>
      <c r="G14602" t="s">
        <v>42</v>
      </c>
      <c r="H14602">
        <v>0</v>
      </c>
      <c r="I14602">
        <v>0</v>
      </c>
      <c r="J14602">
        <v>0</v>
      </c>
      <c r="K14602" t="s">
        <v>56695</v>
      </c>
    </row>
    <row r="14603" spans="1:11" x14ac:dyDescent="0.3">
      <c r="A14603" t="s">
        <v>56696</v>
      </c>
      <c r="C14603" t="s">
        <v>27</v>
      </c>
      <c r="D14603" t="s">
        <v>56697</v>
      </c>
      <c r="E14603" t="s">
        <v>53101</v>
      </c>
      <c r="F14603" t="s">
        <v>41</v>
      </c>
      <c r="G14603" t="s">
        <v>42</v>
      </c>
      <c r="H14603">
        <v>0</v>
      </c>
      <c r="I14603">
        <v>0</v>
      </c>
      <c r="J14603">
        <v>0</v>
      </c>
      <c r="K14603" t="s">
        <v>56698</v>
      </c>
    </row>
    <row r="14604" spans="1:11" x14ac:dyDescent="0.3">
      <c r="A14604" t="s">
        <v>56699</v>
      </c>
      <c r="C14604" t="s">
        <v>27</v>
      </c>
      <c r="D14604" t="s">
        <v>56700</v>
      </c>
      <c r="E14604" t="s">
        <v>53101</v>
      </c>
      <c r="F14604" t="s">
        <v>41</v>
      </c>
      <c r="G14604" t="s">
        <v>42</v>
      </c>
      <c r="H14604">
        <v>0</v>
      </c>
      <c r="I14604">
        <v>0</v>
      </c>
      <c r="J14604">
        <v>0</v>
      </c>
      <c r="K14604" t="s">
        <v>56701</v>
      </c>
    </row>
    <row r="14605" spans="1:11" x14ac:dyDescent="0.3">
      <c r="A14605" t="s">
        <v>56702</v>
      </c>
      <c r="C14605" t="s">
        <v>27</v>
      </c>
      <c r="D14605" t="s">
        <v>56703</v>
      </c>
      <c r="E14605" t="s">
        <v>53101</v>
      </c>
      <c r="F14605" t="s">
        <v>10870</v>
      </c>
      <c r="G14605" t="s">
        <v>54704</v>
      </c>
      <c r="H14605">
        <v>0</v>
      </c>
      <c r="I14605">
        <v>0</v>
      </c>
      <c r="J14605">
        <v>0</v>
      </c>
      <c r="K14605" t="s">
        <v>56704</v>
      </c>
    </row>
    <row r="14606" spans="1:11" x14ac:dyDescent="0.3">
      <c r="A14606" t="s">
        <v>56705</v>
      </c>
      <c r="C14606" t="s">
        <v>27</v>
      </c>
      <c r="D14606" t="s">
        <v>56706</v>
      </c>
      <c r="E14606" t="s">
        <v>53101</v>
      </c>
      <c r="F14606" t="s">
        <v>41</v>
      </c>
      <c r="G14606" t="s">
        <v>42</v>
      </c>
      <c r="H14606">
        <v>0</v>
      </c>
      <c r="I14606">
        <v>0</v>
      </c>
      <c r="J14606">
        <v>0</v>
      </c>
      <c r="K14606" t="s">
        <v>56707</v>
      </c>
    </row>
    <row r="14607" spans="1:11" x14ac:dyDescent="0.3">
      <c r="A14607" t="s">
        <v>56708</v>
      </c>
      <c r="C14607" t="s">
        <v>27</v>
      </c>
      <c r="D14607" t="s">
        <v>56709</v>
      </c>
      <c r="E14607" t="s">
        <v>53101</v>
      </c>
      <c r="F14607" t="s">
        <v>41</v>
      </c>
      <c r="G14607" t="s">
        <v>42</v>
      </c>
      <c r="H14607">
        <v>0</v>
      </c>
      <c r="I14607">
        <v>0</v>
      </c>
      <c r="J14607">
        <v>0</v>
      </c>
      <c r="K14607" t="s">
        <v>56710</v>
      </c>
    </row>
    <row r="14608" spans="1:11" x14ac:dyDescent="0.3">
      <c r="A14608" t="s">
        <v>56711</v>
      </c>
      <c r="C14608" t="s">
        <v>27</v>
      </c>
      <c r="D14608" t="s">
        <v>56712</v>
      </c>
      <c r="E14608" t="s">
        <v>53101</v>
      </c>
      <c r="F14608" t="s">
        <v>41</v>
      </c>
      <c r="G14608" t="s">
        <v>42</v>
      </c>
      <c r="H14608">
        <v>0</v>
      </c>
      <c r="I14608">
        <v>0</v>
      </c>
      <c r="J14608">
        <v>0</v>
      </c>
      <c r="K14608" t="s">
        <v>56713</v>
      </c>
    </row>
    <row r="14609" spans="1:11" x14ac:dyDescent="0.3">
      <c r="A14609" t="s">
        <v>56714</v>
      </c>
      <c r="B14609" t="s">
        <v>56715</v>
      </c>
      <c r="C14609" t="s">
        <v>558</v>
      </c>
      <c r="D14609" t="s">
        <v>56716</v>
      </c>
      <c r="E14609" t="s">
        <v>32599</v>
      </c>
      <c r="F14609" t="s">
        <v>41</v>
      </c>
      <c r="G14609" t="s">
        <v>42</v>
      </c>
      <c r="H14609">
        <v>0</v>
      </c>
      <c r="I14609">
        <v>0</v>
      </c>
      <c r="J14609">
        <v>0</v>
      </c>
      <c r="K14609" t="s">
        <v>56717</v>
      </c>
    </row>
    <row r="14610" spans="1:11" x14ac:dyDescent="0.3">
      <c r="A14610" t="s">
        <v>56718</v>
      </c>
      <c r="C14610" t="s">
        <v>13</v>
      </c>
      <c r="D14610" t="s">
        <v>56719</v>
      </c>
      <c r="E14610" t="s">
        <v>50096</v>
      </c>
      <c r="F14610" t="s">
        <v>41</v>
      </c>
      <c r="G14610" t="s">
        <v>42</v>
      </c>
      <c r="H14610">
        <v>0</v>
      </c>
      <c r="I14610">
        <v>0</v>
      </c>
      <c r="J14610">
        <v>0</v>
      </c>
      <c r="K14610" t="s">
        <v>56720</v>
      </c>
    </row>
    <row r="14611" spans="1:11" x14ac:dyDescent="0.3">
      <c r="A14611" t="s">
        <v>56721</v>
      </c>
      <c r="C14611" t="s">
        <v>27</v>
      </c>
      <c r="D14611" t="s">
        <v>56722</v>
      </c>
      <c r="E14611" t="s">
        <v>53101</v>
      </c>
      <c r="F14611" t="s">
        <v>41</v>
      </c>
      <c r="G14611" t="s">
        <v>42</v>
      </c>
      <c r="H14611">
        <v>0</v>
      </c>
      <c r="I14611">
        <v>0</v>
      </c>
      <c r="J14611">
        <v>0</v>
      </c>
      <c r="K14611" t="s">
        <v>56723</v>
      </c>
    </row>
    <row r="14612" spans="1:11" x14ac:dyDescent="0.3">
      <c r="A14612" t="s">
        <v>56724</v>
      </c>
      <c r="C14612" t="s">
        <v>27</v>
      </c>
      <c r="D14612" t="s">
        <v>56725</v>
      </c>
      <c r="E14612" t="s">
        <v>53101</v>
      </c>
      <c r="F14612" t="s">
        <v>41</v>
      </c>
      <c r="G14612" t="s">
        <v>42</v>
      </c>
      <c r="H14612">
        <v>0</v>
      </c>
      <c r="I14612">
        <v>0</v>
      </c>
      <c r="J14612">
        <v>0</v>
      </c>
      <c r="K14612" t="s">
        <v>56726</v>
      </c>
    </row>
    <row r="14613" spans="1:11" x14ac:dyDescent="0.3">
      <c r="A14613" t="s">
        <v>56727</v>
      </c>
      <c r="C14613" t="s">
        <v>13</v>
      </c>
      <c r="D14613" t="s">
        <v>56728</v>
      </c>
      <c r="E14613" t="s">
        <v>50096</v>
      </c>
      <c r="F14613" t="s">
        <v>41</v>
      </c>
      <c r="G14613" t="s">
        <v>42</v>
      </c>
      <c r="H14613">
        <v>0</v>
      </c>
      <c r="I14613">
        <v>0</v>
      </c>
      <c r="J14613">
        <v>0</v>
      </c>
      <c r="K14613" t="s">
        <v>56729</v>
      </c>
    </row>
    <row r="14614" spans="1:11" x14ac:dyDescent="0.3">
      <c r="A14614" t="s">
        <v>56730</v>
      </c>
      <c r="C14614" t="s">
        <v>27</v>
      </c>
      <c r="D14614" t="s">
        <v>56731</v>
      </c>
      <c r="E14614" t="s">
        <v>53101</v>
      </c>
      <c r="F14614" t="s">
        <v>41</v>
      </c>
      <c r="G14614" t="s">
        <v>42</v>
      </c>
      <c r="H14614">
        <v>0</v>
      </c>
      <c r="I14614">
        <v>0</v>
      </c>
      <c r="J14614">
        <v>0</v>
      </c>
      <c r="K14614" t="s">
        <v>56732</v>
      </c>
    </row>
    <row r="14615" spans="1:11" x14ac:dyDescent="0.3">
      <c r="A14615" t="s">
        <v>56733</v>
      </c>
      <c r="B14615" t="s">
        <v>56734</v>
      </c>
      <c r="C14615" t="s">
        <v>27</v>
      </c>
      <c r="D14615" t="s">
        <v>56735</v>
      </c>
      <c r="E14615" t="s">
        <v>53101</v>
      </c>
      <c r="F14615" t="s">
        <v>41</v>
      </c>
      <c r="G14615" t="s">
        <v>42</v>
      </c>
      <c r="H14615">
        <v>0</v>
      </c>
      <c r="I14615">
        <v>0</v>
      </c>
      <c r="J14615">
        <v>0</v>
      </c>
      <c r="K14615" t="s">
        <v>56736</v>
      </c>
    </row>
    <row r="14616" spans="1:11" x14ac:dyDescent="0.3">
      <c r="A14616" t="s">
        <v>56737</v>
      </c>
      <c r="C14616" t="s">
        <v>27</v>
      </c>
      <c r="D14616" t="s">
        <v>56738</v>
      </c>
      <c r="E14616" t="s">
        <v>53101</v>
      </c>
      <c r="F14616" t="s">
        <v>41</v>
      </c>
      <c r="G14616" t="s">
        <v>42</v>
      </c>
      <c r="H14616">
        <v>0</v>
      </c>
      <c r="I14616">
        <v>0</v>
      </c>
      <c r="J14616">
        <v>0</v>
      </c>
      <c r="K14616" t="s">
        <v>56739</v>
      </c>
    </row>
    <row r="14617" spans="1:11" x14ac:dyDescent="0.3">
      <c r="A14617" t="s">
        <v>56740</v>
      </c>
      <c r="C14617" t="s">
        <v>27</v>
      </c>
      <c r="D14617" t="s">
        <v>56741</v>
      </c>
      <c r="E14617" t="s">
        <v>53101</v>
      </c>
      <c r="F14617" t="s">
        <v>41</v>
      </c>
      <c r="G14617" t="s">
        <v>42</v>
      </c>
      <c r="H14617">
        <v>0</v>
      </c>
      <c r="I14617">
        <v>0</v>
      </c>
      <c r="J14617">
        <v>0</v>
      </c>
      <c r="K14617" t="s">
        <v>56742</v>
      </c>
    </row>
    <row r="14618" spans="1:11" x14ac:dyDescent="0.3">
      <c r="A14618" t="s">
        <v>56743</v>
      </c>
      <c r="C14618" t="s">
        <v>27</v>
      </c>
      <c r="D14618" t="s">
        <v>56744</v>
      </c>
      <c r="E14618" t="s">
        <v>53101</v>
      </c>
      <c r="F14618" t="s">
        <v>41</v>
      </c>
      <c r="G14618" t="s">
        <v>42</v>
      </c>
      <c r="H14618">
        <v>0</v>
      </c>
      <c r="I14618">
        <v>0</v>
      </c>
      <c r="J14618">
        <v>0</v>
      </c>
      <c r="K14618" t="s">
        <v>56745</v>
      </c>
    </row>
    <row r="14619" spans="1:11" x14ac:dyDescent="0.3">
      <c r="A14619" t="s">
        <v>56746</v>
      </c>
      <c r="C14619" t="s">
        <v>27</v>
      </c>
      <c r="D14619" t="s">
        <v>56747</v>
      </c>
      <c r="E14619" t="s">
        <v>53101</v>
      </c>
      <c r="F14619" t="s">
        <v>41</v>
      </c>
      <c r="G14619" t="s">
        <v>42</v>
      </c>
      <c r="H14619">
        <v>0</v>
      </c>
      <c r="I14619">
        <v>0</v>
      </c>
      <c r="J14619">
        <v>0</v>
      </c>
      <c r="K14619" t="s">
        <v>56748</v>
      </c>
    </row>
    <row r="14620" spans="1:11" x14ac:dyDescent="0.3">
      <c r="A14620" t="s">
        <v>56749</v>
      </c>
      <c r="C14620" t="s">
        <v>27</v>
      </c>
      <c r="D14620" t="s">
        <v>56750</v>
      </c>
      <c r="E14620" t="s">
        <v>53101</v>
      </c>
      <c r="F14620" t="s">
        <v>41</v>
      </c>
      <c r="G14620" t="s">
        <v>42</v>
      </c>
      <c r="H14620">
        <v>0</v>
      </c>
      <c r="I14620">
        <v>0</v>
      </c>
      <c r="J14620">
        <v>0</v>
      </c>
      <c r="K14620" t="s">
        <v>56751</v>
      </c>
    </row>
    <row r="14621" spans="1:11" x14ac:dyDescent="0.3">
      <c r="A14621" t="s">
        <v>56752</v>
      </c>
      <c r="C14621" t="s">
        <v>27</v>
      </c>
      <c r="D14621" t="s">
        <v>56753</v>
      </c>
      <c r="E14621" t="s">
        <v>53101</v>
      </c>
      <c r="F14621" t="s">
        <v>41</v>
      </c>
      <c r="G14621" t="s">
        <v>42</v>
      </c>
      <c r="H14621">
        <v>0</v>
      </c>
      <c r="I14621">
        <v>0</v>
      </c>
      <c r="J14621">
        <v>0</v>
      </c>
      <c r="K14621" t="s">
        <v>56754</v>
      </c>
    </row>
    <row r="14622" spans="1:11" x14ac:dyDescent="0.3">
      <c r="A14622" t="s">
        <v>56755</v>
      </c>
      <c r="C14622" t="s">
        <v>27</v>
      </c>
      <c r="D14622" t="s">
        <v>56756</v>
      </c>
      <c r="E14622" t="s">
        <v>53101</v>
      </c>
      <c r="F14622" t="s">
        <v>1662</v>
      </c>
      <c r="G14622" t="s">
        <v>42</v>
      </c>
      <c r="H14622">
        <v>0</v>
      </c>
      <c r="I14622">
        <v>0</v>
      </c>
      <c r="J14622">
        <v>0</v>
      </c>
      <c r="K14622" t="s">
        <v>56757</v>
      </c>
    </row>
    <row r="14623" spans="1:11" x14ac:dyDescent="0.3">
      <c r="A14623" t="s">
        <v>56758</v>
      </c>
      <c r="C14623" t="s">
        <v>27</v>
      </c>
      <c r="D14623" t="s">
        <v>8334</v>
      </c>
      <c r="E14623" t="s">
        <v>29</v>
      </c>
      <c r="F14623" t="s">
        <v>41</v>
      </c>
      <c r="G14623" t="s">
        <v>42</v>
      </c>
      <c r="H14623">
        <v>0</v>
      </c>
      <c r="I14623">
        <v>0</v>
      </c>
      <c r="J14623">
        <v>0</v>
      </c>
      <c r="K14623" t="s">
        <v>56759</v>
      </c>
    </row>
    <row r="14624" spans="1:11" x14ac:dyDescent="0.3">
      <c r="A14624" t="s">
        <v>56760</v>
      </c>
      <c r="B14624" t="s">
        <v>56761</v>
      </c>
      <c r="C14624" t="s">
        <v>27</v>
      </c>
      <c r="D14624" t="s">
        <v>56762</v>
      </c>
      <c r="E14624" t="s">
        <v>53101</v>
      </c>
      <c r="F14624" t="s">
        <v>24914</v>
      </c>
      <c r="G14624" t="s">
        <v>42</v>
      </c>
      <c r="H14624">
        <v>0</v>
      </c>
      <c r="I14624">
        <v>0</v>
      </c>
      <c r="J14624">
        <v>0</v>
      </c>
      <c r="K14624" t="s">
        <v>56763</v>
      </c>
    </row>
    <row r="14625" spans="1:11" x14ac:dyDescent="0.3">
      <c r="A14625" t="s">
        <v>56764</v>
      </c>
      <c r="B14625" t="s">
        <v>56765</v>
      </c>
      <c r="C14625" t="s">
        <v>27</v>
      </c>
      <c r="D14625" t="s">
        <v>56766</v>
      </c>
      <c r="E14625" t="s">
        <v>53101</v>
      </c>
      <c r="F14625" t="s">
        <v>41</v>
      </c>
      <c r="G14625" t="s">
        <v>42</v>
      </c>
      <c r="H14625">
        <v>0</v>
      </c>
      <c r="I14625">
        <v>0</v>
      </c>
      <c r="J14625">
        <v>0</v>
      </c>
      <c r="K14625" t="s">
        <v>56767</v>
      </c>
    </row>
    <row r="14626" spans="1:11" x14ac:dyDescent="0.3">
      <c r="A14626" t="s">
        <v>56768</v>
      </c>
      <c r="C14626" t="s">
        <v>27</v>
      </c>
      <c r="D14626" t="s">
        <v>56769</v>
      </c>
      <c r="E14626" t="s">
        <v>53101</v>
      </c>
      <c r="F14626" t="s">
        <v>3296</v>
      </c>
      <c r="G14626" t="s">
        <v>42</v>
      </c>
      <c r="H14626">
        <v>0</v>
      </c>
      <c r="I14626">
        <v>0</v>
      </c>
      <c r="J14626">
        <v>0</v>
      </c>
      <c r="K14626" t="s">
        <v>56770</v>
      </c>
    </row>
    <row r="14627" spans="1:11" x14ac:dyDescent="0.3">
      <c r="A14627" t="s">
        <v>56771</v>
      </c>
      <c r="B14627" t="s">
        <v>56772</v>
      </c>
      <c r="C14627" t="s">
        <v>27</v>
      </c>
      <c r="D14627" t="s">
        <v>56773</v>
      </c>
      <c r="E14627" t="s">
        <v>53101</v>
      </c>
      <c r="F14627" t="s">
        <v>41</v>
      </c>
      <c r="G14627" t="s">
        <v>42</v>
      </c>
      <c r="H14627">
        <v>0</v>
      </c>
      <c r="I14627">
        <v>0</v>
      </c>
      <c r="J14627">
        <v>0</v>
      </c>
      <c r="K14627" t="s">
        <v>56774</v>
      </c>
    </row>
    <row r="14628" spans="1:11" x14ac:dyDescent="0.3">
      <c r="A14628" t="s">
        <v>56775</v>
      </c>
      <c r="B14628" t="s">
        <v>56776</v>
      </c>
      <c r="C14628" t="s">
        <v>27</v>
      </c>
      <c r="D14628" t="s">
        <v>56777</v>
      </c>
      <c r="E14628" t="s">
        <v>53101</v>
      </c>
      <c r="F14628" t="s">
        <v>41</v>
      </c>
      <c r="G14628" t="s">
        <v>42</v>
      </c>
      <c r="H14628">
        <v>0</v>
      </c>
      <c r="I14628">
        <v>0</v>
      </c>
      <c r="J14628">
        <v>0</v>
      </c>
      <c r="K14628" t="s">
        <v>56778</v>
      </c>
    </row>
    <row r="14629" spans="1:11" x14ac:dyDescent="0.3">
      <c r="A14629" t="s">
        <v>56779</v>
      </c>
      <c r="B14629" t="s">
        <v>56780</v>
      </c>
      <c r="C14629" t="s">
        <v>13</v>
      </c>
      <c r="D14629" t="s">
        <v>56781</v>
      </c>
      <c r="E14629" t="s">
        <v>50096</v>
      </c>
      <c r="F14629" t="s">
        <v>41</v>
      </c>
      <c r="G14629" t="s">
        <v>42</v>
      </c>
      <c r="H14629">
        <v>0</v>
      </c>
      <c r="I14629">
        <v>0</v>
      </c>
      <c r="J14629">
        <v>0</v>
      </c>
      <c r="K14629" t="s">
        <v>56782</v>
      </c>
    </row>
    <row r="14630" spans="1:11" x14ac:dyDescent="0.3">
      <c r="A14630" t="s">
        <v>56783</v>
      </c>
      <c r="B14630" t="s">
        <v>56784</v>
      </c>
      <c r="C14630" t="s">
        <v>27</v>
      </c>
      <c r="E14630" t="s">
        <v>53101</v>
      </c>
      <c r="F14630" t="s">
        <v>41</v>
      </c>
      <c r="G14630" t="s">
        <v>1869</v>
      </c>
      <c r="H14630">
        <v>0</v>
      </c>
      <c r="I14630">
        <v>0</v>
      </c>
      <c r="J14630">
        <v>0</v>
      </c>
      <c r="K14630" t="s">
        <v>56785</v>
      </c>
    </row>
    <row r="14631" spans="1:11" x14ac:dyDescent="0.3">
      <c r="A14631" t="s">
        <v>56786</v>
      </c>
      <c r="B14631" t="s">
        <v>56787</v>
      </c>
      <c r="C14631" t="s">
        <v>27</v>
      </c>
      <c r="D14631" t="s">
        <v>56788</v>
      </c>
      <c r="E14631" t="s">
        <v>53101</v>
      </c>
      <c r="F14631" t="s">
        <v>16</v>
      </c>
      <c r="G14631" t="s">
        <v>78</v>
      </c>
      <c r="H14631">
        <v>0</v>
      </c>
      <c r="I14631">
        <v>0</v>
      </c>
      <c r="J14631">
        <v>0</v>
      </c>
      <c r="K14631" t="s">
        <v>56789</v>
      </c>
    </row>
    <row r="14632" spans="1:11" x14ac:dyDescent="0.3">
      <c r="A14632" t="s">
        <v>56790</v>
      </c>
      <c r="C14632" t="s">
        <v>13</v>
      </c>
      <c r="D14632" t="s">
        <v>56791</v>
      </c>
      <c r="E14632" t="s">
        <v>15</v>
      </c>
      <c r="F14632" t="s">
        <v>16</v>
      </c>
      <c r="G14632" t="s">
        <v>42</v>
      </c>
      <c r="H14632">
        <v>0</v>
      </c>
      <c r="I14632">
        <v>0</v>
      </c>
      <c r="J14632">
        <v>0</v>
      </c>
      <c r="K14632" t="s">
        <v>56792</v>
      </c>
    </row>
    <row r="14633" spans="1:11" x14ac:dyDescent="0.3">
      <c r="A14633" t="s">
        <v>56793</v>
      </c>
      <c r="B14633" t="s">
        <v>56794</v>
      </c>
      <c r="C14633" t="s">
        <v>27</v>
      </c>
      <c r="D14633" t="s">
        <v>56795</v>
      </c>
      <c r="E14633" t="s">
        <v>53101</v>
      </c>
      <c r="F14633" t="s">
        <v>41</v>
      </c>
      <c r="G14633" t="s">
        <v>42</v>
      </c>
      <c r="H14633">
        <v>0</v>
      </c>
      <c r="I14633">
        <v>0</v>
      </c>
      <c r="J14633">
        <v>0</v>
      </c>
      <c r="K14633" t="s">
        <v>56796</v>
      </c>
    </row>
    <row r="14634" spans="1:11" x14ac:dyDescent="0.3">
      <c r="A14634" t="s">
        <v>56797</v>
      </c>
      <c r="C14634" t="s">
        <v>27</v>
      </c>
      <c r="D14634" t="s">
        <v>56798</v>
      </c>
      <c r="E14634" t="s">
        <v>53101</v>
      </c>
      <c r="F14634" t="s">
        <v>41</v>
      </c>
      <c r="G14634" t="s">
        <v>42</v>
      </c>
      <c r="H14634">
        <v>0</v>
      </c>
      <c r="I14634">
        <v>0</v>
      </c>
      <c r="J14634">
        <v>0</v>
      </c>
      <c r="K14634" t="s">
        <v>56799</v>
      </c>
    </row>
    <row r="14635" spans="1:11" x14ac:dyDescent="0.3">
      <c r="A14635" t="s">
        <v>56800</v>
      </c>
      <c r="C14635" t="s">
        <v>20</v>
      </c>
      <c r="D14635" t="s">
        <v>56801</v>
      </c>
      <c r="E14635" t="s">
        <v>51965</v>
      </c>
      <c r="F14635" t="s">
        <v>20608</v>
      </c>
      <c r="G14635" t="s">
        <v>42</v>
      </c>
      <c r="H14635">
        <v>0</v>
      </c>
      <c r="I14635">
        <v>0</v>
      </c>
      <c r="J14635">
        <v>0</v>
      </c>
      <c r="K14635" t="s">
        <v>56802</v>
      </c>
    </row>
    <row r="14636" spans="1:11" x14ac:dyDescent="0.3">
      <c r="A14636" t="s">
        <v>56803</v>
      </c>
      <c r="C14636" t="s">
        <v>27</v>
      </c>
      <c r="D14636" t="s">
        <v>56804</v>
      </c>
      <c r="E14636" t="s">
        <v>53101</v>
      </c>
      <c r="F14636" t="s">
        <v>41</v>
      </c>
      <c r="G14636" t="s">
        <v>42</v>
      </c>
      <c r="H14636">
        <v>0</v>
      </c>
      <c r="I14636">
        <v>0</v>
      </c>
      <c r="J14636">
        <v>0</v>
      </c>
      <c r="K14636" t="s">
        <v>56805</v>
      </c>
    </row>
    <row r="14637" spans="1:11" x14ac:dyDescent="0.3">
      <c r="A14637" t="s">
        <v>56806</v>
      </c>
      <c r="C14637" t="s">
        <v>20</v>
      </c>
      <c r="D14637" t="s">
        <v>56807</v>
      </c>
      <c r="E14637" t="s">
        <v>51965</v>
      </c>
      <c r="F14637" t="s">
        <v>331</v>
      </c>
      <c r="G14637" t="s">
        <v>42</v>
      </c>
      <c r="H14637">
        <v>0</v>
      </c>
      <c r="I14637">
        <v>0</v>
      </c>
      <c r="J14637">
        <v>0</v>
      </c>
      <c r="K14637" t="s">
        <v>56808</v>
      </c>
    </row>
    <row r="14638" spans="1:11" x14ac:dyDescent="0.3">
      <c r="A14638" t="s">
        <v>56809</v>
      </c>
      <c r="C14638" t="s">
        <v>20</v>
      </c>
      <c r="D14638" t="s">
        <v>56810</v>
      </c>
      <c r="E14638" t="s">
        <v>51965</v>
      </c>
      <c r="F14638" t="s">
        <v>1247</v>
      </c>
      <c r="G14638" t="s">
        <v>42</v>
      </c>
      <c r="H14638">
        <v>0</v>
      </c>
      <c r="I14638">
        <v>0</v>
      </c>
      <c r="J14638">
        <v>0</v>
      </c>
      <c r="K14638" t="s">
        <v>56811</v>
      </c>
    </row>
    <row r="14639" spans="1:11" x14ac:dyDescent="0.3">
      <c r="A14639" t="s">
        <v>56812</v>
      </c>
      <c r="C14639" t="s">
        <v>20</v>
      </c>
      <c r="D14639" t="s">
        <v>56813</v>
      </c>
      <c r="E14639" t="s">
        <v>51965</v>
      </c>
      <c r="F14639" t="s">
        <v>11094</v>
      </c>
      <c r="G14639" t="s">
        <v>42</v>
      </c>
      <c r="H14639">
        <v>0</v>
      </c>
      <c r="I14639">
        <v>0</v>
      </c>
      <c r="J14639">
        <v>0</v>
      </c>
      <c r="K14639" t="s">
        <v>56814</v>
      </c>
    </row>
    <row r="14640" spans="1:11" x14ac:dyDescent="0.3">
      <c r="A14640" t="s">
        <v>56815</v>
      </c>
      <c r="B14640" t="s">
        <v>56816</v>
      </c>
      <c r="C14640" t="s">
        <v>27</v>
      </c>
      <c r="D14640" t="s">
        <v>56817</v>
      </c>
      <c r="E14640" t="s">
        <v>53101</v>
      </c>
      <c r="F14640" t="s">
        <v>16</v>
      </c>
      <c r="G14640" t="s">
        <v>16080</v>
      </c>
      <c r="H14640">
        <v>0</v>
      </c>
      <c r="I14640">
        <v>0</v>
      </c>
      <c r="J14640">
        <v>0</v>
      </c>
      <c r="K14640" t="s">
        <v>56818</v>
      </c>
    </row>
    <row r="14641" spans="1:11" x14ac:dyDescent="0.3">
      <c r="A14641" t="s">
        <v>56819</v>
      </c>
      <c r="B14641" t="s">
        <v>56820</v>
      </c>
      <c r="C14641" t="s">
        <v>27</v>
      </c>
      <c r="D14641" t="s">
        <v>56821</v>
      </c>
      <c r="E14641" t="s">
        <v>29</v>
      </c>
      <c r="F14641" t="s">
        <v>16</v>
      </c>
      <c r="G14641" t="s">
        <v>7830</v>
      </c>
      <c r="H14641">
        <v>0</v>
      </c>
      <c r="I14641">
        <v>0</v>
      </c>
      <c r="J14641">
        <v>0</v>
      </c>
      <c r="K14641" t="s">
        <v>56822</v>
      </c>
    </row>
    <row r="14642" spans="1:11" x14ac:dyDescent="0.3">
      <c r="A14642" t="s">
        <v>56823</v>
      </c>
      <c r="B14642" t="s">
        <v>56824</v>
      </c>
      <c r="C14642" t="s">
        <v>27</v>
      </c>
      <c r="D14642" t="s">
        <v>56825</v>
      </c>
      <c r="E14642" t="s">
        <v>53101</v>
      </c>
      <c r="F14642" t="s">
        <v>16</v>
      </c>
      <c r="G14642" t="s">
        <v>7855</v>
      </c>
      <c r="H14642">
        <v>0</v>
      </c>
      <c r="I14642">
        <v>0</v>
      </c>
      <c r="J14642">
        <v>0</v>
      </c>
      <c r="K14642" t="s">
        <v>56826</v>
      </c>
    </row>
    <row r="14643" spans="1:11" x14ac:dyDescent="0.3">
      <c r="A14643" t="s">
        <v>56827</v>
      </c>
      <c r="B14643" t="s">
        <v>56828</v>
      </c>
      <c r="C14643" t="s">
        <v>13</v>
      </c>
      <c r="D14643" t="s">
        <v>56829</v>
      </c>
      <c r="E14643" t="s">
        <v>50096</v>
      </c>
      <c r="F14643" t="s">
        <v>16</v>
      </c>
      <c r="G14643" t="s">
        <v>40358</v>
      </c>
      <c r="H14643">
        <v>0</v>
      </c>
      <c r="I14643">
        <v>0</v>
      </c>
      <c r="J14643">
        <v>0</v>
      </c>
      <c r="K14643" t="s">
        <v>56830</v>
      </c>
    </row>
    <row r="14644" spans="1:11" x14ac:dyDescent="0.3">
      <c r="A14644" t="s">
        <v>56831</v>
      </c>
      <c r="B14644" t="s">
        <v>56832</v>
      </c>
      <c r="C14644" t="s">
        <v>558</v>
      </c>
      <c r="D14644" t="s">
        <v>56833</v>
      </c>
      <c r="E14644" t="s">
        <v>19698</v>
      </c>
      <c r="F14644" t="s">
        <v>16</v>
      </c>
      <c r="G14644" t="s">
        <v>3043</v>
      </c>
      <c r="H14644">
        <v>0</v>
      </c>
      <c r="I14644">
        <v>0</v>
      </c>
      <c r="J14644">
        <v>0</v>
      </c>
      <c r="K14644" t="s">
        <v>56834</v>
      </c>
    </row>
    <row r="14645" spans="1:11" x14ac:dyDescent="0.3">
      <c r="A14645" t="s">
        <v>56835</v>
      </c>
      <c r="B14645" t="s">
        <v>56836</v>
      </c>
      <c r="C14645" t="s">
        <v>558</v>
      </c>
      <c r="D14645" t="s">
        <v>56837</v>
      </c>
      <c r="E14645" t="s">
        <v>32122</v>
      </c>
      <c r="F14645" t="s">
        <v>11585</v>
      </c>
      <c r="G14645" t="s">
        <v>42</v>
      </c>
      <c r="H14645">
        <v>0</v>
      </c>
      <c r="I14645">
        <v>0</v>
      </c>
      <c r="J14645">
        <v>0</v>
      </c>
      <c r="K14645" t="s">
        <v>56838</v>
      </c>
    </row>
    <row r="14646" spans="1:11" x14ac:dyDescent="0.3">
      <c r="A14646" t="s">
        <v>56839</v>
      </c>
      <c r="B14646" t="s">
        <v>56840</v>
      </c>
      <c r="C14646" t="s">
        <v>558</v>
      </c>
      <c r="D14646" t="s">
        <v>56841</v>
      </c>
      <c r="E14646" t="s">
        <v>32122</v>
      </c>
      <c r="F14646" t="s">
        <v>15527</v>
      </c>
      <c r="G14646" t="s">
        <v>42</v>
      </c>
      <c r="H14646">
        <v>0</v>
      </c>
      <c r="I14646">
        <v>0</v>
      </c>
      <c r="J14646">
        <v>0</v>
      </c>
      <c r="K14646" t="s">
        <v>56842</v>
      </c>
    </row>
    <row r="14647" spans="1:11" x14ac:dyDescent="0.3">
      <c r="A14647" t="s">
        <v>56843</v>
      </c>
      <c r="C14647" t="s">
        <v>27</v>
      </c>
      <c r="E14647" t="s">
        <v>53101</v>
      </c>
      <c r="F14647" t="s">
        <v>6429</v>
      </c>
      <c r="G14647" t="s">
        <v>9640</v>
      </c>
      <c r="H14647">
        <v>0</v>
      </c>
      <c r="I14647">
        <v>0</v>
      </c>
      <c r="J14647">
        <v>0</v>
      </c>
      <c r="K14647" t="s">
        <v>56844</v>
      </c>
    </row>
    <row r="14648" spans="1:11" x14ac:dyDescent="0.3">
      <c r="A14648" t="s">
        <v>56845</v>
      </c>
      <c r="B14648" t="s">
        <v>56846</v>
      </c>
      <c r="C14648" t="s">
        <v>27</v>
      </c>
      <c r="D14648" t="s">
        <v>56847</v>
      </c>
      <c r="E14648" t="s">
        <v>53101</v>
      </c>
      <c r="F14648" t="s">
        <v>41</v>
      </c>
      <c r="G14648" t="s">
        <v>42</v>
      </c>
      <c r="H14648">
        <v>0</v>
      </c>
      <c r="I14648">
        <v>0</v>
      </c>
      <c r="J14648">
        <v>0</v>
      </c>
      <c r="K14648" t="s">
        <v>56848</v>
      </c>
    </row>
    <row r="14649" spans="1:11" x14ac:dyDescent="0.3">
      <c r="A14649" t="s">
        <v>56849</v>
      </c>
      <c r="B14649" t="s">
        <v>56850</v>
      </c>
      <c r="C14649" t="s">
        <v>20</v>
      </c>
      <c r="D14649" t="s">
        <v>56851</v>
      </c>
      <c r="E14649" t="s">
        <v>51965</v>
      </c>
      <c r="F14649" t="s">
        <v>1413</v>
      </c>
      <c r="G14649" t="s">
        <v>56852</v>
      </c>
      <c r="H14649">
        <v>0</v>
      </c>
      <c r="I14649">
        <v>0</v>
      </c>
      <c r="J14649">
        <v>0</v>
      </c>
      <c r="K14649" t="s">
        <v>56853</v>
      </c>
    </row>
    <row r="14650" spans="1:11" x14ac:dyDescent="0.3">
      <c r="A14650" t="s">
        <v>56854</v>
      </c>
      <c r="B14650" t="s">
        <v>56855</v>
      </c>
      <c r="C14650" t="s">
        <v>13</v>
      </c>
      <c r="D14650" t="s">
        <v>56856</v>
      </c>
      <c r="E14650" t="s">
        <v>50096</v>
      </c>
      <c r="F14650" t="s">
        <v>6306</v>
      </c>
      <c r="G14650" t="s">
        <v>42</v>
      </c>
      <c r="H14650">
        <v>0</v>
      </c>
      <c r="I14650">
        <v>0</v>
      </c>
      <c r="J14650">
        <v>0</v>
      </c>
      <c r="K14650" t="s">
        <v>56857</v>
      </c>
    </row>
    <row r="14651" spans="1:11" x14ac:dyDescent="0.3">
      <c r="A14651" t="s">
        <v>56858</v>
      </c>
      <c r="C14651" t="s">
        <v>13</v>
      </c>
      <c r="D14651" t="s">
        <v>56859</v>
      </c>
      <c r="E14651" t="s">
        <v>50096</v>
      </c>
      <c r="F14651" t="s">
        <v>2000</v>
      </c>
      <c r="G14651" t="s">
        <v>42</v>
      </c>
      <c r="H14651">
        <v>0</v>
      </c>
      <c r="I14651">
        <v>0</v>
      </c>
      <c r="J14651">
        <v>0</v>
      </c>
      <c r="K14651" t="s">
        <v>56860</v>
      </c>
    </row>
    <row r="14652" spans="1:11" x14ac:dyDescent="0.3">
      <c r="A14652" t="s">
        <v>56861</v>
      </c>
      <c r="C14652" t="s">
        <v>27</v>
      </c>
      <c r="D14652" t="s">
        <v>56862</v>
      </c>
      <c r="E14652" t="s">
        <v>29</v>
      </c>
      <c r="F14652" t="s">
        <v>16</v>
      </c>
      <c r="G14652" t="s">
        <v>316</v>
      </c>
      <c r="H14652">
        <v>0</v>
      </c>
      <c r="I14652">
        <v>0</v>
      </c>
      <c r="J14652">
        <v>0</v>
      </c>
      <c r="K14652" t="s">
        <v>56863</v>
      </c>
    </row>
    <row r="14653" spans="1:11" x14ac:dyDescent="0.3">
      <c r="A14653" t="s">
        <v>56864</v>
      </c>
      <c r="B14653" t="s">
        <v>56865</v>
      </c>
      <c r="C14653" t="s">
        <v>27</v>
      </c>
      <c r="D14653" t="s">
        <v>56866</v>
      </c>
      <c r="E14653" t="s">
        <v>53101</v>
      </c>
      <c r="F14653" t="s">
        <v>41</v>
      </c>
      <c r="G14653" t="s">
        <v>42</v>
      </c>
      <c r="H14653">
        <v>0</v>
      </c>
      <c r="I14653">
        <v>0</v>
      </c>
      <c r="J14653">
        <v>0</v>
      </c>
      <c r="K14653" t="s">
        <v>56867</v>
      </c>
    </row>
    <row r="14654" spans="1:11" x14ac:dyDescent="0.3">
      <c r="A14654" t="s">
        <v>56868</v>
      </c>
      <c r="B14654" t="s">
        <v>56869</v>
      </c>
      <c r="C14654" t="s">
        <v>27</v>
      </c>
      <c r="E14654" t="s">
        <v>53101</v>
      </c>
      <c r="F14654" t="s">
        <v>11904</v>
      </c>
      <c r="G14654" t="s">
        <v>8377</v>
      </c>
      <c r="H14654">
        <v>0</v>
      </c>
      <c r="I14654">
        <v>0</v>
      </c>
      <c r="J14654">
        <v>0</v>
      </c>
      <c r="K14654" t="s">
        <v>56870</v>
      </c>
    </row>
    <row r="14655" spans="1:11" x14ac:dyDescent="0.3">
      <c r="A14655" t="s">
        <v>56871</v>
      </c>
      <c r="B14655" t="s">
        <v>56872</v>
      </c>
      <c r="C14655" t="s">
        <v>27</v>
      </c>
      <c r="D14655" t="s">
        <v>56873</v>
      </c>
      <c r="E14655" t="s">
        <v>53101</v>
      </c>
      <c r="F14655" t="s">
        <v>41</v>
      </c>
      <c r="G14655" t="s">
        <v>42</v>
      </c>
      <c r="H14655">
        <v>0</v>
      </c>
      <c r="I14655">
        <v>0</v>
      </c>
      <c r="J14655">
        <v>0</v>
      </c>
      <c r="K14655" t="s">
        <v>56874</v>
      </c>
    </row>
    <row r="14656" spans="1:11" x14ac:dyDescent="0.3">
      <c r="A14656" t="s">
        <v>56875</v>
      </c>
      <c r="B14656" t="s">
        <v>56876</v>
      </c>
      <c r="C14656" t="s">
        <v>558</v>
      </c>
      <c r="D14656" t="s">
        <v>56877</v>
      </c>
      <c r="E14656" t="s">
        <v>19698</v>
      </c>
      <c r="F14656" t="s">
        <v>631</v>
      </c>
      <c r="G14656" t="s">
        <v>1934</v>
      </c>
      <c r="H14656">
        <v>0</v>
      </c>
      <c r="I14656">
        <v>0</v>
      </c>
      <c r="J14656">
        <v>0</v>
      </c>
      <c r="K14656" t="s">
        <v>56878</v>
      </c>
    </row>
    <row r="14657" spans="1:11" x14ac:dyDescent="0.3">
      <c r="A14657" t="s">
        <v>56879</v>
      </c>
      <c r="B14657" t="s">
        <v>56880</v>
      </c>
      <c r="C14657" t="s">
        <v>20</v>
      </c>
      <c r="D14657" t="s">
        <v>56881</v>
      </c>
      <c r="E14657" t="s">
        <v>51965</v>
      </c>
      <c r="F14657" t="s">
        <v>2770</v>
      </c>
      <c r="G14657" t="s">
        <v>42</v>
      </c>
      <c r="H14657">
        <v>0</v>
      </c>
      <c r="I14657">
        <v>0</v>
      </c>
      <c r="J14657">
        <v>0</v>
      </c>
      <c r="K14657" t="s">
        <v>56882</v>
      </c>
    </row>
    <row r="14658" spans="1:11" x14ac:dyDescent="0.3">
      <c r="A14658" t="s">
        <v>56883</v>
      </c>
      <c r="B14658" t="s">
        <v>56884</v>
      </c>
      <c r="C14658" t="s">
        <v>466</v>
      </c>
      <c r="D14658" t="s">
        <v>56885</v>
      </c>
      <c r="E14658" t="s">
        <v>56266</v>
      </c>
      <c r="F14658" t="s">
        <v>16</v>
      </c>
      <c r="G14658" t="s">
        <v>1934</v>
      </c>
      <c r="H14658">
        <v>0</v>
      </c>
      <c r="I14658">
        <v>0</v>
      </c>
      <c r="J14658">
        <v>0</v>
      </c>
      <c r="K14658" t="s">
        <v>56886</v>
      </c>
    </row>
    <row r="14659" spans="1:11" x14ac:dyDescent="0.3">
      <c r="A14659" t="s">
        <v>56887</v>
      </c>
      <c r="B14659" t="s">
        <v>56888</v>
      </c>
      <c r="C14659" t="s">
        <v>20</v>
      </c>
      <c r="D14659" t="s">
        <v>56889</v>
      </c>
      <c r="E14659" t="s">
        <v>22</v>
      </c>
      <c r="F14659" t="s">
        <v>4100</v>
      </c>
      <c r="G14659" t="s">
        <v>4712</v>
      </c>
      <c r="H14659">
        <v>0</v>
      </c>
      <c r="I14659">
        <v>0</v>
      </c>
      <c r="J14659">
        <v>0</v>
      </c>
      <c r="K14659" t="s">
        <v>56890</v>
      </c>
    </row>
    <row r="14660" spans="1:11" x14ac:dyDescent="0.3">
      <c r="A14660" t="s">
        <v>56891</v>
      </c>
      <c r="B14660" t="s">
        <v>56892</v>
      </c>
      <c r="C14660" t="s">
        <v>27</v>
      </c>
      <c r="D14660" t="e">
        <f>곰보판</f>
        <v>#NAME?</v>
      </c>
      <c r="E14660" t="s">
        <v>53101</v>
      </c>
      <c r="F14660" t="s">
        <v>16</v>
      </c>
      <c r="G14660" t="s">
        <v>12703</v>
      </c>
      <c r="H14660">
        <v>0</v>
      </c>
      <c r="I14660">
        <v>0</v>
      </c>
      <c r="J14660">
        <v>0</v>
      </c>
      <c r="K14660" t="s">
        <v>56893</v>
      </c>
    </row>
    <row r="14661" spans="1:11" x14ac:dyDescent="0.3">
      <c r="A14661" t="s">
        <v>56894</v>
      </c>
      <c r="B14661" t="s">
        <v>56895</v>
      </c>
      <c r="C14661" t="s">
        <v>27</v>
      </c>
      <c r="E14661" t="s">
        <v>53101</v>
      </c>
      <c r="F14661" t="s">
        <v>41</v>
      </c>
      <c r="G14661" t="s">
        <v>4604</v>
      </c>
      <c r="H14661">
        <v>0</v>
      </c>
      <c r="I14661">
        <v>0</v>
      </c>
      <c r="J14661">
        <v>0</v>
      </c>
      <c r="K14661" t="s">
        <v>56896</v>
      </c>
    </row>
    <row r="14662" spans="1:11" x14ac:dyDescent="0.3">
      <c r="A14662" t="s">
        <v>56897</v>
      </c>
      <c r="B14662" t="s">
        <v>56898</v>
      </c>
      <c r="C14662" t="s">
        <v>27</v>
      </c>
      <c r="D14662" t="s">
        <v>56899</v>
      </c>
      <c r="E14662" t="s">
        <v>53101</v>
      </c>
      <c r="F14662" t="s">
        <v>16</v>
      </c>
      <c r="G14662" t="s">
        <v>2046</v>
      </c>
      <c r="H14662">
        <v>0</v>
      </c>
      <c r="I14662">
        <v>0</v>
      </c>
      <c r="J14662">
        <v>0</v>
      </c>
      <c r="K14662" t="s">
        <v>56900</v>
      </c>
    </row>
    <row r="14663" spans="1:11" x14ac:dyDescent="0.3">
      <c r="A14663" t="s">
        <v>56901</v>
      </c>
      <c r="B14663" t="s">
        <v>56902</v>
      </c>
      <c r="C14663" t="s">
        <v>27</v>
      </c>
      <c r="D14663" t="s">
        <v>56903</v>
      </c>
      <c r="E14663" t="s">
        <v>53101</v>
      </c>
      <c r="F14663" t="s">
        <v>41</v>
      </c>
      <c r="G14663" t="s">
        <v>42</v>
      </c>
      <c r="H14663">
        <v>0</v>
      </c>
      <c r="I14663">
        <v>0</v>
      </c>
      <c r="J14663">
        <v>0</v>
      </c>
      <c r="K14663" t="s">
        <v>56904</v>
      </c>
    </row>
    <row r="14664" spans="1:11" x14ac:dyDescent="0.3">
      <c r="A14664" t="s">
        <v>56905</v>
      </c>
      <c r="B14664" t="s">
        <v>56906</v>
      </c>
      <c r="C14664" t="s">
        <v>13</v>
      </c>
      <c r="D14664" t="s">
        <v>56907</v>
      </c>
      <c r="E14664" t="s">
        <v>50096</v>
      </c>
      <c r="F14664" t="s">
        <v>4959</v>
      </c>
      <c r="G14664" t="s">
        <v>2031</v>
      </c>
      <c r="H14664">
        <v>0</v>
      </c>
      <c r="I14664">
        <v>0</v>
      </c>
      <c r="J14664">
        <v>0</v>
      </c>
      <c r="K14664" t="s">
        <v>56908</v>
      </c>
    </row>
    <row r="14665" spans="1:11" x14ac:dyDescent="0.3">
      <c r="A14665" t="s">
        <v>56909</v>
      </c>
      <c r="C14665" t="s">
        <v>20</v>
      </c>
      <c r="D14665" t="s">
        <v>56910</v>
      </c>
      <c r="E14665" t="s">
        <v>51965</v>
      </c>
      <c r="F14665" t="s">
        <v>16</v>
      </c>
      <c r="G14665" t="s">
        <v>2853</v>
      </c>
      <c r="H14665">
        <v>0</v>
      </c>
      <c r="I14665">
        <v>0</v>
      </c>
      <c r="J14665">
        <v>0</v>
      </c>
      <c r="K14665" t="s">
        <v>56911</v>
      </c>
    </row>
    <row r="14666" spans="1:11" x14ac:dyDescent="0.3">
      <c r="A14666" t="s">
        <v>56912</v>
      </c>
      <c r="B14666" t="s">
        <v>56913</v>
      </c>
      <c r="C14666" t="s">
        <v>13</v>
      </c>
      <c r="D14666" t="s">
        <v>56914</v>
      </c>
      <c r="E14666" t="s">
        <v>50096</v>
      </c>
      <c r="F14666" t="s">
        <v>16</v>
      </c>
      <c r="G14666" t="s">
        <v>11774</v>
      </c>
      <c r="H14666">
        <v>0</v>
      </c>
      <c r="I14666">
        <v>0</v>
      </c>
      <c r="J14666">
        <v>0</v>
      </c>
      <c r="K14666" t="s">
        <v>56915</v>
      </c>
    </row>
    <row r="14667" spans="1:11" x14ac:dyDescent="0.3">
      <c r="A14667" t="s">
        <v>56916</v>
      </c>
      <c r="B14667" t="s">
        <v>56917</v>
      </c>
      <c r="C14667" t="s">
        <v>13</v>
      </c>
      <c r="D14667" t="s">
        <v>56918</v>
      </c>
      <c r="E14667" t="s">
        <v>50096</v>
      </c>
      <c r="F14667" t="s">
        <v>16</v>
      </c>
      <c r="G14667" t="s">
        <v>38683</v>
      </c>
      <c r="H14667">
        <v>0</v>
      </c>
      <c r="I14667">
        <v>0</v>
      </c>
      <c r="J14667">
        <v>0</v>
      </c>
      <c r="K14667" t="s">
        <v>56919</v>
      </c>
    </row>
    <row r="14668" spans="1:11" x14ac:dyDescent="0.3">
      <c r="A14668" t="s">
        <v>56920</v>
      </c>
      <c r="B14668" t="s">
        <v>56921</v>
      </c>
      <c r="C14668" t="s">
        <v>13</v>
      </c>
      <c r="D14668" t="s">
        <v>56922</v>
      </c>
      <c r="E14668" t="s">
        <v>50096</v>
      </c>
      <c r="F14668" t="s">
        <v>16</v>
      </c>
      <c r="G14668" t="s">
        <v>52271</v>
      </c>
      <c r="H14668">
        <v>0</v>
      </c>
      <c r="I14668">
        <v>0</v>
      </c>
      <c r="J14668">
        <v>0</v>
      </c>
      <c r="K14668" t="s">
        <v>56923</v>
      </c>
    </row>
    <row r="14669" spans="1:11" x14ac:dyDescent="0.3">
      <c r="A14669" t="s">
        <v>56924</v>
      </c>
      <c r="B14669" t="s">
        <v>56925</v>
      </c>
      <c r="C14669" t="s">
        <v>13</v>
      </c>
      <c r="D14669" t="s">
        <v>56926</v>
      </c>
      <c r="E14669" t="s">
        <v>50096</v>
      </c>
      <c r="F14669" t="s">
        <v>56927</v>
      </c>
      <c r="G14669" t="s">
        <v>42</v>
      </c>
      <c r="H14669">
        <v>0</v>
      </c>
      <c r="I14669">
        <v>0</v>
      </c>
      <c r="J14669">
        <v>0</v>
      </c>
      <c r="K14669" t="s">
        <v>56928</v>
      </c>
    </row>
    <row r="14670" spans="1:11" x14ac:dyDescent="0.3">
      <c r="A14670" t="s">
        <v>56929</v>
      </c>
      <c r="C14670" t="s">
        <v>13</v>
      </c>
      <c r="D14670" t="s">
        <v>56930</v>
      </c>
      <c r="E14670" t="s">
        <v>15</v>
      </c>
      <c r="F14670" t="s">
        <v>16</v>
      </c>
      <c r="G14670" t="s">
        <v>42</v>
      </c>
      <c r="H14670">
        <v>0</v>
      </c>
      <c r="I14670">
        <v>0</v>
      </c>
      <c r="J14670">
        <v>0</v>
      </c>
      <c r="K14670" t="s">
        <v>56931</v>
      </c>
    </row>
    <row r="14671" spans="1:11" x14ac:dyDescent="0.3">
      <c r="A14671" t="s">
        <v>56932</v>
      </c>
      <c r="B14671" t="s">
        <v>56933</v>
      </c>
      <c r="C14671" t="s">
        <v>13</v>
      </c>
      <c r="D14671" t="s">
        <v>56934</v>
      </c>
      <c r="E14671" t="s">
        <v>50096</v>
      </c>
      <c r="F14671" t="s">
        <v>56935</v>
      </c>
      <c r="G14671" t="s">
        <v>42</v>
      </c>
      <c r="H14671">
        <v>0</v>
      </c>
      <c r="I14671">
        <v>0</v>
      </c>
      <c r="J14671">
        <v>0</v>
      </c>
      <c r="K14671" t="s">
        <v>56936</v>
      </c>
    </row>
    <row r="14672" spans="1:11" x14ac:dyDescent="0.3">
      <c r="A14672" t="s">
        <v>56937</v>
      </c>
      <c r="B14672" t="s">
        <v>56938</v>
      </c>
      <c r="C14672" t="s">
        <v>20</v>
      </c>
      <c r="D14672" t="s">
        <v>56939</v>
      </c>
      <c r="E14672" t="s">
        <v>51965</v>
      </c>
      <c r="F14672" t="s">
        <v>4024</v>
      </c>
      <c r="G14672" t="s">
        <v>11525</v>
      </c>
      <c r="H14672">
        <v>0</v>
      </c>
      <c r="I14672">
        <v>0</v>
      </c>
      <c r="J14672">
        <v>0</v>
      </c>
      <c r="K14672" t="s">
        <v>56940</v>
      </c>
    </row>
    <row r="14673" spans="1:11" x14ac:dyDescent="0.3">
      <c r="A14673" t="s">
        <v>56941</v>
      </c>
      <c r="C14673" t="s">
        <v>13</v>
      </c>
      <c r="D14673" t="s">
        <v>56942</v>
      </c>
      <c r="E14673" t="s">
        <v>50096</v>
      </c>
      <c r="F14673" t="s">
        <v>16</v>
      </c>
      <c r="G14673" t="s">
        <v>25066</v>
      </c>
      <c r="H14673">
        <v>0</v>
      </c>
      <c r="I14673">
        <v>0</v>
      </c>
      <c r="J14673">
        <v>0</v>
      </c>
      <c r="K14673" t="s">
        <v>56943</v>
      </c>
    </row>
    <row r="14674" spans="1:11" x14ac:dyDescent="0.3">
      <c r="A14674" t="s">
        <v>56944</v>
      </c>
      <c r="B14674" t="s">
        <v>56945</v>
      </c>
      <c r="C14674" t="s">
        <v>13</v>
      </c>
      <c r="D14674" t="s">
        <v>56946</v>
      </c>
      <c r="E14674" t="s">
        <v>50096</v>
      </c>
      <c r="F14674" t="s">
        <v>16</v>
      </c>
      <c r="G14674" t="s">
        <v>21615</v>
      </c>
      <c r="H14674">
        <v>0</v>
      </c>
      <c r="I14674">
        <v>0</v>
      </c>
      <c r="J14674">
        <v>0</v>
      </c>
      <c r="K14674" t="s">
        <v>56947</v>
      </c>
    </row>
    <row r="14675" spans="1:11" x14ac:dyDescent="0.3">
      <c r="A14675" t="s">
        <v>56948</v>
      </c>
      <c r="B14675" t="s">
        <v>56949</v>
      </c>
      <c r="C14675" t="s">
        <v>13</v>
      </c>
      <c r="D14675" t="s">
        <v>56950</v>
      </c>
      <c r="E14675" t="s">
        <v>50096</v>
      </c>
      <c r="F14675" t="s">
        <v>15166</v>
      </c>
      <c r="G14675" t="s">
        <v>42</v>
      </c>
      <c r="H14675">
        <v>0</v>
      </c>
      <c r="I14675">
        <v>0</v>
      </c>
      <c r="J14675">
        <v>0</v>
      </c>
      <c r="K14675" t="s">
        <v>56951</v>
      </c>
    </row>
    <row r="14676" spans="1:11" x14ac:dyDescent="0.3">
      <c r="A14676" t="s">
        <v>56952</v>
      </c>
      <c r="C14676" t="s">
        <v>27</v>
      </c>
      <c r="D14676" t="s">
        <v>56953</v>
      </c>
      <c r="E14676" t="s">
        <v>53101</v>
      </c>
      <c r="F14676" t="s">
        <v>41</v>
      </c>
      <c r="G14676" t="s">
        <v>42</v>
      </c>
      <c r="H14676">
        <v>0</v>
      </c>
      <c r="I14676">
        <v>0</v>
      </c>
      <c r="J14676">
        <v>0</v>
      </c>
      <c r="K14676" t="s">
        <v>56954</v>
      </c>
    </row>
    <row r="14677" spans="1:11" x14ac:dyDescent="0.3">
      <c r="A14677" t="s">
        <v>56955</v>
      </c>
      <c r="C14677" t="s">
        <v>27</v>
      </c>
      <c r="D14677" t="s">
        <v>56956</v>
      </c>
      <c r="E14677" t="s">
        <v>53101</v>
      </c>
      <c r="F14677" t="s">
        <v>41</v>
      </c>
      <c r="G14677" t="s">
        <v>42</v>
      </c>
      <c r="H14677">
        <v>0</v>
      </c>
      <c r="I14677">
        <v>0</v>
      </c>
      <c r="J14677">
        <v>0</v>
      </c>
      <c r="K14677" t="s">
        <v>56957</v>
      </c>
    </row>
    <row r="14678" spans="1:11" x14ac:dyDescent="0.3">
      <c r="A14678" t="s">
        <v>56958</v>
      </c>
      <c r="B14678" t="s">
        <v>56959</v>
      </c>
      <c r="C14678" t="s">
        <v>13</v>
      </c>
      <c r="D14678" t="s">
        <v>56960</v>
      </c>
      <c r="E14678" t="s">
        <v>50096</v>
      </c>
      <c r="F14678" t="s">
        <v>44991</v>
      </c>
      <c r="G14678" t="s">
        <v>13712</v>
      </c>
      <c r="H14678">
        <v>0</v>
      </c>
      <c r="I14678">
        <v>0</v>
      </c>
      <c r="J14678">
        <v>0</v>
      </c>
      <c r="K14678" t="s">
        <v>56961</v>
      </c>
    </row>
    <row r="14679" spans="1:11" x14ac:dyDescent="0.3">
      <c r="A14679" t="s">
        <v>56962</v>
      </c>
      <c r="B14679" t="s">
        <v>56963</v>
      </c>
      <c r="C14679" t="s">
        <v>13</v>
      </c>
      <c r="D14679" t="s">
        <v>56964</v>
      </c>
      <c r="E14679" t="s">
        <v>50096</v>
      </c>
      <c r="F14679" t="s">
        <v>16</v>
      </c>
      <c r="G14679" t="s">
        <v>637</v>
      </c>
      <c r="H14679">
        <v>0</v>
      </c>
      <c r="I14679">
        <v>0</v>
      </c>
      <c r="J14679">
        <v>0</v>
      </c>
      <c r="K14679" t="s">
        <v>56965</v>
      </c>
    </row>
    <row r="14680" spans="1:11" x14ac:dyDescent="0.3">
      <c r="A14680" t="s">
        <v>56966</v>
      </c>
      <c r="B14680" t="s">
        <v>56967</v>
      </c>
      <c r="C14680" t="s">
        <v>13</v>
      </c>
      <c r="D14680" t="s">
        <v>56968</v>
      </c>
      <c r="E14680" t="s">
        <v>50096</v>
      </c>
      <c r="F14680" t="s">
        <v>16</v>
      </c>
      <c r="G14680" t="s">
        <v>6520</v>
      </c>
      <c r="H14680">
        <v>0</v>
      </c>
      <c r="I14680">
        <v>0</v>
      </c>
      <c r="J14680">
        <v>0</v>
      </c>
      <c r="K14680" t="s">
        <v>56969</v>
      </c>
    </row>
    <row r="14681" spans="1:11" x14ac:dyDescent="0.3">
      <c r="A14681" t="s">
        <v>56970</v>
      </c>
      <c r="B14681" t="s">
        <v>56971</v>
      </c>
      <c r="C14681" t="s">
        <v>13</v>
      </c>
      <c r="D14681" t="s">
        <v>56972</v>
      </c>
      <c r="E14681" t="s">
        <v>50096</v>
      </c>
      <c r="F14681" t="s">
        <v>51302</v>
      </c>
      <c r="G14681" t="s">
        <v>42</v>
      </c>
      <c r="H14681">
        <v>0</v>
      </c>
      <c r="I14681">
        <v>0</v>
      </c>
      <c r="J14681">
        <v>0</v>
      </c>
      <c r="K14681" t="s">
        <v>56973</v>
      </c>
    </row>
    <row r="14682" spans="1:11" x14ac:dyDescent="0.3">
      <c r="A14682" t="s">
        <v>56974</v>
      </c>
      <c r="C14682" t="s">
        <v>27</v>
      </c>
      <c r="D14682" t="s">
        <v>56975</v>
      </c>
      <c r="E14682" t="s">
        <v>53101</v>
      </c>
      <c r="F14682" t="s">
        <v>16</v>
      </c>
      <c r="G14682" t="s">
        <v>12007</v>
      </c>
      <c r="H14682">
        <v>0</v>
      </c>
      <c r="I14682">
        <v>0</v>
      </c>
      <c r="J14682">
        <v>0</v>
      </c>
      <c r="K14682" t="s">
        <v>56976</v>
      </c>
    </row>
    <row r="14683" spans="1:11" x14ac:dyDescent="0.3">
      <c r="A14683" t="s">
        <v>56977</v>
      </c>
      <c r="B14683" t="s">
        <v>56978</v>
      </c>
      <c r="C14683" t="s">
        <v>27</v>
      </c>
      <c r="D14683" t="s">
        <v>56979</v>
      </c>
      <c r="E14683" t="s">
        <v>53101</v>
      </c>
      <c r="F14683" t="s">
        <v>16</v>
      </c>
      <c r="G14683" t="s">
        <v>29826</v>
      </c>
      <c r="H14683">
        <v>0</v>
      </c>
      <c r="I14683">
        <v>0</v>
      </c>
      <c r="J14683">
        <v>0</v>
      </c>
      <c r="K14683" t="s">
        <v>56980</v>
      </c>
    </row>
    <row r="14684" spans="1:11" x14ac:dyDescent="0.3">
      <c r="A14684" t="s">
        <v>56981</v>
      </c>
      <c r="B14684" t="s">
        <v>56982</v>
      </c>
      <c r="C14684" t="s">
        <v>558</v>
      </c>
      <c r="D14684" t="s">
        <v>56983</v>
      </c>
      <c r="E14684" t="s">
        <v>32122</v>
      </c>
      <c r="F14684" t="s">
        <v>16</v>
      </c>
      <c r="G14684" t="s">
        <v>51439</v>
      </c>
      <c r="H14684">
        <v>0</v>
      </c>
      <c r="I14684">
        <v>0</v>
      </c>
      <c r="J14684">
        <v>0</v>
      </c>
      <c r="K14684" t="s">
        <v>56984</v>
      </c>
    </row>
    <row r="14685" spans="1:11" x14ac:dyDescent="0.3">
      <c r="A14685" t="s">
        <v>56985</v>
      </c>
      <c r="B14685" t="s">
        <v>56986</v>
      </c>
      <c r="C14685" t="s">
        <v>27</v>
      </c>
      <c r="D14685" t="s">
        <v>56987</v>
      </c>
      <c r="E14685" t="s">
        <v>53101</v>
      </c>
      <c r="F14685" t="s">
        <v>41</v>
      </c>
      <c r="G14685" t="s">
        <v>51705</v>
      </c>
      <c r="H14685">
        <v>0</v>
      </c>
      <c r="I14685">
        <v>0</v>
      </c>
      <c r="J14685">
        <v>0</v>
      </c>
      <c r="K14685" t="s">
        <v>56988</v>
      </c>
    </row>
    <row r="14686" spans="1:11" x14ac:dyDescent="0.3">
      <c r="A14686" t="s">
        <v>56989</v>
      </c>
      <c r="B14686" t="s">
        <v>56990</v>
      </c>
      <c r="C14686" t="s">
        <v>27</v>
      </c>
      <c r="D14686" t="s">
        <v>56991</v>
      </c>
      <c r="E14686" t="s">
        <v>53101</v>
      </c>
      <c r="F14686" t="s">
        <v>41</v>
      </c>
      <c r="G14686" t="s">
        <v>42</v>
      </c>
      <c r="H14686">
        <v>0</v>
      </c>
      <c r="I14686">
        <v>0</v>
      </c>
      <c r="J14686">
        <v>0</v>
      </c>
      <c r="K14686" t="s">
        <v>56992</v>
      </c>
    </row>
    <row r="14687" spans="1:11" x14ac:dyDescent="0.3">
      <c r="A14687" t="s">
        <v>56993</v>
      </c>
      <c r="B14687" t="s">
        <v>56994</v>
      </c>
      <c r="C14687" t="s">
        <v>27</v>
      </c>
      <c r="D14687" t="s">
        <v>56995</v>
      </c>
      <c r="E14687" t="s">
        <v>29</v>
      </c>
      <c r="F14687" t="s">
        <v>41</v>
      </c>
      <c r="G14687" t="s">
        <v>42</v>
      </c>
      <c r="H14687">
        <v>0</v>
      </c>
      <c r="I14687">
        <v>0</v>
      </c>
      <c r="J14687">
        <v>0</v>
      </c>
      <c r="K14687" t="s">
        <v>56996</v>
      </c>
    </row>
    <row r="14688" spans="1:11" x14ac:dyDescent="0.3">
      <c r="A14688" t="s">
        <v>56997</v>
      </c>
      <c r="B14688" t="s">
        <v>56998</v>
      </c>
      <c r="C14688" t="s">
        <v>27</v>
      </c>
      <c r="D14688" t="s">
        <v>56999</v>
      </c>
      <c r="E14688" t="s">
        <v>53101</v>
      </c>
      <c r="F14688" t="s">
        <v>41</v>
      </c>
      <c r="G14688" t="s">
        <v>42</v>
      </c>
      <c r="H14688">
        <v>0</v>
      </c>
      <c r="I14688">
        <v>0</v>
      </c>
      <c r="J14688">
        <v>0</v>
      </c>
      <c r="K14688" t="s">
        <v>57000</v>
      </c>
    </row>
    <row r="14689" spans="1:11" x14ac:dyDescent="0.3">
      <c r="A14689" t="s">
        <v>57001</v>
      </c>
      <c r="B14689" t="s">
        <v>57002</v>
      </c>
      <c r="C14689" t="s">
        <v>27</v>
      </c>
      <c r="D14689" t="s">
        <v>57003</v>
      </c>
      <c r="E14689" t="s">
        <v>53101</v>
      </c>
      <c r="F14689" t="s">
        <v>41</v>
      </c>
      <c r="G14689" t="s">
        <v>42</v>
      </c>
      <c r="H14689">
        <v>0</v>
      </c>
      <c r="I14689">
        <v>0</v>
      </c>
      <c r="J14689">
        <v>0</v>
      </c>
      <c r="K14689" t="s">
        <v>57004</v>
      </c>
    </row>
    <row r="14690" spans="1:11" x14ac:dyDescent="0.3">
      <c r="A14690" t="s">
        <v>57005</v>
      </c>
      <c r="B14690" t="s">
        <v>57006</v>
      </c>
      <c r="C14690" t="s">
        <v>27</v>
      </c>
      <c r="D14690" t="s">
        <v>57007</v>
      </c>
      <c r="E14690" t="s">
        <v>53101</v>
      </c>
      <c r="F14690" t="s">
        <v>41</v>
      </c>
      <c r="G14690" t="s">
        <v>42</v>
      </c>
      <c r="H14690">
        <v>0</v>
      </c>
      <c r="I14690">
        <v>0</v>
      </c>
      <c r="J14690">
        <v>0</v>
      </c>
      <c r="K14690" t="s">
        <v>57008</v>
      </c>
    </row>
    <row r="14691" spans="1:11" x14ac:dyDescent="0.3">
      <c r="A14691" t="s">
        <v>57009</v>
      </c>
      <c r="B14691" t="s">
        <v>57010</v>
      </c>
      <c r="C14691" t="s">
        <v>27</v>
      </c>
      <c r="D14691" t="s">
        <v>57011</v>
      </c>
      <c r="E14691" t="s">
        <v>53101</v>
      </c>
      <c r="F14691" t="s">
        <v>41</v>
      </c>
      <c r="G14691" t="s">
        <v>42</v>
      </c>
      <c r="H14691">
        <v>0</v>
      </c>
      <c r="I14691">
        <v>0</v>
      </c>
      <c r="J14691">
        <v>0</v>
      </c>
      <c r="K14691" t="s">
        <v>57012</v>
      </c>
    </row>
    <row r="14692" spans="1:11" x14ac:dyDescent="0.3">
      <c r="A14692" t="s">
        <v>57013</v>
      </c>
      <c r="B14692" t="s">
        <v>57014</v>
      </c>
      <c r="C14692" t="s">
        <v>27</v>
      </c>
      <c r="D14692" t="s">
        <v>57015</v>
      </c>
      <c r="E14692" t="s">
        <v>53101</v>
      </c>
      <c r="F14692" t="s">
        <v>41</v>
      </c>
      <c r="G14692" t="s">
        <v>42</v>
      </c>
      <c r="H14692">
        <v>0</v>
      </c>
      <c r="I14692">
        <v>0</v>
      </c>
      <c r="J14692">
        <v>0</v>
      </c>
      <c r="K14692" t="s">
        <v>57016</v>
      </c>
    </row>
    <row r="14693" spans="1:11" x14ac:dyDescent="0.3">
      <c r="A14693" t="s">
        <v>57017</v>
      </c>
      <c r="C14693" t="s">
        <v>27</v>
      </c>
      <c r="D14693" t="s">
        <v>57018</v>
      </c>
      <c r="E14693" t="s">
        <v>53101</v>
      </c>
      <c r="F14693" t="s">
        <v>41</v>
      </c>
      <c r="G14693" t="s">
        <v>42</v>
      </c>
      <c r="H14693">
        <v>0</v>
      </c>
      <c r="I14693">
        <v>0</v>
      </c>
      <c r="J14693">
        <v>0</v>
      </c>
      <c r="K14693" t="s">
        <v>57019</v>
      </c>
    </row>
    <row r="14694" spans="1:11" x14ac:dyDescent="0.3">
      <c r="A14694" t="s">
        <v>57020</v>
      </c>
      <c r="B14694" t="s">
        <v>57021</v>
      </c>
      <c r="C14694" t="s">
        <v>27</v>
      </c>
      <c r="D14694" t="s">
        <v>57022</v>
      </c>
      <c r="E14694" t="s">
        <v>53101</v>
      </c>
      <c r="F14694" t="s">
        <v>37047</v>
      </c>
      <c r="G14694" t="s">
        <v>42</v>
      </c>
      <c r="H14694">
        <v>0</v>
      </c>
      <c r="I14694">
        <v>0</v>
      </c>
      <c r="J14694">
        <v>0</v>
      </c>
      <c r="K14694" t="s">
        <v>57023</v>
      </c>
    </row>
    <row r="14695" spans="1:11" x14ac:dyDescent="0.3">
      <c r="A14695" t="s">
        <v>57024</v>
      </c>
      <c r="B14695" t="s">
        <v>57025</v>
      </c>
      <c r="C14695" t="s">
        <v>27</v>
      </c>
      <c r="D14695" t="s">
        <v>57026</v>
      </c>
      <c r="E14695" t="s">
        <v>53101</v>
      </c>
      <c r="F14695" t="s">
        <v>41</v>
      </c>
      <c r="G14695" t="s">
        <v>3955</v>
      </c>
      <c r="H14695">
        <v>0</v>
      </c>
      <c r="I14695">
        <v>0</v>
      </c>
      <c r="J14695">
        <v>0</v>
      </c>
      <c r="K14695" t="s">
        <v>57027</v>
      </c>
    </row>
    <row r="14696" spans="1:11" x14ac:dyDescent="0.3">
      <c r="A14696" t="s">
        <v>57028</v>
      </c>
      <c r="B14696" t="s">
        <v>57029</v>
      </c>
      <c r="C14696" t="s">
        <v>27</v>
      </c>
      <c r="D14696" t="s">
        <v>57030</v>
      </c>
      <c r="E14696" t="s">
        <v>53101</v>
      </c>
      <c r="F14696" t="s">
        <v>41</v>
      </c>
      <c r="G14696" t="s">
        <v>42</v>
      </c>
      <c r="H14696">
        <v>0</v>
      </c>
      <c r="I14696">
        <v>0</v>
      </c>
      <c r="J14696">
        <v>0</v>
      </c>
      <c r="K14696" t="s">
        <v>57031</v>
      </c>
    </row>
    <row r="14697" spans="1:11" x14ac:dyDescent="0.3">
      <c r="A14697" t="s">
        <v>57032</v>
      </c>
      <c r="B14697" t="s">
        <v>57033</v>
      </c>
      <c r="C14697" t="s">
        <v>27</v>
      </c>
      <c r="D14697" t="s">
        <v>57034</v>
      </c>
      <c r="E14697" t="s">
        <v>53101</v>
      </c>
      <c r="F14697" t="s">
        <v>12057</v>
      </c>
      <c r="G14697" t="s">
        <v>42</v>
      </c>
      <c r="H14697">
        <v>0</v>
      </c>
      <c r="I14697">
        <v>0</v>
      </c>
      <c r="J14697">
        <v>0</v>
      </c>
      <c r="K14697" t="s">
        <v>57035</v>
      </c>
    </row>
    <row r="14698" spans="1:11" x14ac:dyDescent="0.3">
      <c r="A14698" t="s">
        <v>57036</v>
      </c>
      <c r="B14698" t="s">
        <v>57037</v>
      </c>
      <c r="C14698" t="s">
        <v>558</v>
      </c>
      <c r="D14698" t="s">
        <v>57038</v>
      </c>
      <c r="E14698" t="s">
        <v>630</v>
      </c>
      <c r="F14698" t="s">
        <v>1715</v>
      </c>
      <c r="G14698" t="s">
        <v>42</v>
      </c>
      <c r="H14698">
        <v>0</v>
      </c>
      <c r="I14698">
        <v>0</v>
      </c>
      <c r="J14698">
        <v>0</v>
      </c>
      <c r="K14698" t="s">
        <v>57039</v>
      </c>
    </row>
    <row r="14699" spans="1:11" x14ac:dyDescent="0.3">
      <c r="A14699" t="s">
        <v>57040</v>
      </c>
      <c r="B14699" t="s">
        <v>57041</v>
      </c>
      <c r="C14699" t="s">
        <v>27</v>
      </c>
      <c r="D14699" t="s">
        <v>57042</v>
      </c>
      <c r="E14699" t="s">
        <v>53101</v>
      </c>
      <c r="F14699" t="s">
        <v>41</v>
      </c>
      <c r="G14699" t="s">
        <v>9519</v>
      </c>
      <c r="H14699">
        <v>0</v>
      </c>
      <c r="I14699">
        <v>0</v>
      </c>
      <c r="J14699">
        <v>0</v>
      </c>
      <c r="K14699" t="s">
        <v>57043</v>
      </c>
    </row>
    <row r="14700" spans="1:11" x14ac:dyDescent="0.3">
      <c r="A14700" t="s">
        <v>57044</v>
      </c>
      <c r="B14700" t="s">
        <v>57045</v>
      </c>
      <c r="C14700" t="s">
        <v>27</v>
      </c>
      <c r="D14700" t="s">
        <v>57046</v>
      </c>
      <c r="E14700" t="s">
        <v>53101</v>
      </c>
      <c r="F14700" t="s">
        <v>41</v>
      </c>
      <c r="G14700" t="s">
        <v>42</v>
      </c>
      <c r="H14700">
        <v>0</v>
      </c>
      <c r="I14700">
        <v>0</v>
      </c>
      <c r="J14700">
        <v>0</v>
      </c>
      <c r="K14700" t="s">
        <v>57047</v>
      </c>
    </row>
    <row r="14701" spans="1:11" x14ac:dyDescent="0.3">
      <c r="A14701" t="s">
        <v>57048</v>
      </c>
      <c r="B14701" t="s">
        <v>57049</v>
      </c>
      <c r="C14701" t="s">
        <v>27</v>
      </c>
      <c r="D14701" t="s">
        <v>57050</v>
      </c>
      <c r="E14701" t="s">
        <v>53101</v>
      </c>
      <c r="F14701" t="s">
        <v>57051</v>
      </c>
      <c r="G14701" t="s">
        <v>42</v>
      </c>
      <c r="H14701">
        <v>0</v>
      </c>
      <c r="I14701">
        <v>0</v>
      </c>
      <c r="J14701">
        <v>0</v>
      </c>
      <c r="K14701" t="s">
        <v>57052</v>
      </c>
    </row>
    <row r="14702" spans="1:11" x14ac:dyDescent="0.3">
      <c r="A14702" t="s">
        <v>57053</v>
      </c>
      <c r="B14702" t="s">
        <v>57054</v>
      </c>
      <c r="C14702" t="s">
        <v>27</v>
      </c>
      <c r="D14702" t="s">
        <v>57055</v>
      </c>
      <c r="E14702" t="s">
        <v>53101</v>
      </c>
      <c r="F14702" t="s">
        <v>41</v>
      </c>
      <c r="G14702" t="s">
        <v>42</v>
      </c>
      <c r="H14702">
        <v>0</v>
      </c>
      <c r="I14702">
        <v>0</v>
      </c>
      <c r="J14702">
        <v>0</v>
      </c>
      <c r="K14702" t="s">
        <v>57056</v>
      </c>
    </row>
    <row r="14703" spans="1:11" x14ac:dyDescent="0.3">
      <c r="A14703" t="s">
        <v>57057</v>
      </c>
      <c r="B14703" t="s">
        <v>57058</v>
      </c>
      <c r="C14703" t="s">
        <v>27</v>
      </c>
      <c r="D14703" t="s">
        <v>57059</v>
      </c>
      <c r="E14703" t="s">
        <v>53101</v>
      </c>
      <c r="F14703" t="s">
        <v>5768</v>
      </c>
      <c r="G14703" t="s">
        <v>42</v>
      </c>
      <c r="H14703">
        <v>0</v>
      </c>
      <c r="I14703">
        <v>0</v>
      </c>
      <c r="J14703">
        <v>0</v>
      </c>
      <c r="K14703" t="s">
        <v>57060</v>
      </c>
    </row>
    <row r="14704" spans="1:11" x14ac:dyDescent="0.3">
      <c r="A14704" t="s">
        <v>57061</v>
      </c>
      <c r="B14704" t="s">
        <v>57062</v>
      </c>
      <c r="C14704" t="s">
        <v>27</v>
      </c>
      <c r="D14704" t="s">
        <v>57063</v>
      </c>
      <c r="E14704" t="s">
        <v>53101</v>
      </c>
      <c r="F14704" t="s">
        <v>1775</v>
      </c>
      <c r="G14704" t="s">
        <v>42</v>
      </c>
      <c r="H14704">
        <v>0</v>
      </c>
      <c r="I14704">
        <v>0</v>
      </c>
      <c r="J14704">
        <v>0</v>
      </c>
      <c r="K14704" t="s">
        <v>57064</v>
      </c>
    </row>
    <row r="14705" spans="1:11" x14ac:dyDescent="0.3">
      <c r="A14705" t="s">
        <v>57065</v>
      </c>
      <c r="C14705" t="s">
        <v>27</v>
      </c>
      <c r="D14705" t="s">
        <v>57066</v>
      </c>
      <c r="E14705" t="s">
        <v>53101</v>
      </c>
      <c r="F14705" t="s">
        <v>41</v>
      </c>
      <c r="G14705" t="s">
        <v>42</v>
      </c>
      <c r="H14705">
        <v>0</v>
      </c>
      <c r="I14705">
        <v>0</v>
      </c>
      <c r="J14705">
        <v>0</v>
      </c>
      <c r="K14705" t="s">
        <v>57067</v>
      </c>
    </row>
    <row r="14706" spans="1:11" x14ac:dyDescent="0.3">
      <c r="A14706" t="s">
        <v>57068</v>
      </c>
      <c r="B14706" t="s">
        <v>57069</v>
      </c>
      <c r="C14706" t="s">
        <v>13</v>
      </c>
      <c r="D14706" t="s">
        <v>57070</v>
      </c>
      <c r="E14706" t="s">
        <v>50096</v>
      </c>
      <c r="F14706" t="s">
        <v>16</v>
      </c>
      <c r="G14706" t="s">
        <v>42406</v>
      </c>
      <c r="H14706">
        <v>0</v>
      </c>
      <c r="I14706">
        <v>0</v>
      </c>
      <c r="J14706">
        <v>0</v>
      </c>
      <c r="K14706" t="s">
        <v>57071</v>
      </c>
    </row>
    <row r="14707" spans="1:11" x14ac:dyDescent="0.3">
      <c r="A14707" t="s">
        <v>57072</v>
      </c>
      <c r="B14707" t="s">
        <v>57073</v>
      </c>
      <c r="C14707" t="s">
        <v>558</v>
      </c>
      <c r="D14707" t="s">
        <v>57074</v>
      </c>
      <c r="E14707" t="s">
        <v>630</v>
      </c>
      <c r="F14707" t="s">
        <v>14582</v>
      </c>
      <c r="G14707" t="s">
        <v>42</v>
      </c>
      <c r="H14707">
        <v>0</v>
      </c>
      <c r="I14707">
        <v>0</v>
      </c>
      <c r="J14707">
        <v>0</v>
      </c>
      <c r="K14707" t="s">
        <v>57075</v>
      </c>
    </row>
    <row r="14708" spans="1:11" x14ac:dyDescent="0.3">
      <c r="A14708" t="s">
        <v>57076</v>
      </c>
      <c r="C14708" t="s">
        <v>27</v>
      </c>
      <c r="D14708" t="s">
        <v>57077</v>
      </c>
      <c r="E14708" t="s">
        <v>53101</v>
      </c>
      <c r="F14708" t="s">
        <v>41</v>
      </c>
      <c r="G14708" t="s">
        <v>42</v>
      </c>
      <c r="H14708">
        <v>0</v>
      </c>
      <c r="I14708">
        <v>0</v>
      </c>
      <c r="J14708">
        <v>0</v>
      </c>
      <c r="K14708" t="s">
        <v>57078</v>
      </c>
    </row>
    <row r="14709" spans="1:11" x14ac:dyDescent="0.3">
      <c r="A14709" t="s">
        <v>57079</v>
      </c>
      <c r="B14709" t="s">
        <v>57080</v>
      </c>
      <c r="C14709" t="s">
        <v>466</v>
      </c>
      <c r="D14709" t="s">
        <v>57081</v>
      </c>
      <c r="E14709" t="s">
        <v>56266</v>
      </c>
      <c r="F14709" t="s">
        <v>16</v>
      </c>
      <c r="G14709" t="s">
        <v>18558</v>
      </c>
      <c r="H14709">
        <v>0</v>
      </c>
      <c r="I14709">
        <v>0</v>
      </c>
      <c r="J14709">
        <v>0</v>
      </c>
      <c r="K14709" t="s">
        <v>57082</v>
      </c>
    </row>
    <row r="14710" spans="1:11" x14ac:dyDescent="0.3">
      <c r="A14710" t="s">
        <v>57083</v>
      </c>
      <c r="B14710" t="s">
        <v>57084</v>
      </c>
      <c r="C14710" t="s">
        <v>27</v>
      </c>
      <c r="D14710" t="s">
        <v>57085</v>
      </c>
      <c r="E14710" t="s">
        <v>53101</v>
      </c>
      <c r="F14710" t="s">
        <v>41</v>
      </c>
      <c r="G14710" t="s">
        <v>3168</v>
      </c>
      <c r="H14710">
        <v>0</v>
      </c>
      <c r="I14710">
        <v>0</v>
      </c>
      <c r="J14710">
        <v>0</v>
      </c>
      <c r="K14710" t="s">
        <v>57086</v>
      </c>
    </row>
    <row r="14711" spans="1:11" x14ac:dyDescent="0.3">
      <c r="A14711" t="s">
        <v>57087</v>
      </c>
      <c r="B14711" t="s">
        <v>57088</v>
      </c>
      <c r="C14711" t="s">
        <v>13</v>
      </c>
      <c r="D14711" t="s">
        <v>57089</v>
      </c>
      <c r="E14711" t="s">
        <v>50096</v>
      </c>
      <c r="F14711" t="s">
        <v>16</v>
      </c>
      <c r="G14711" t="s">
        <v>13712</v>
      </c>
      <c r="H14711">
        <v>0</v>
      </c>
      <c r="I14711">
        <v>0</v>
      </c>
      <c r="J14711">
        <v>0</v>
      </c>
      <c r="K14711" t="s">
        <v>57090</v>
      </c>
    </row>
    <row r="14712" spans="1:11" x14ac:dyDescent="0.3">
      <c r="A14712" t="s">
        <v>57091</v>
      </c>
      <c r="B14712" t="s">
        <v>57092</v>
      </c>
      <c r="C14712" t="s">
        <v>13</v>
      </c>
      <c r="D14712" t="s">
        <v>57093</v>
      </c>
      <c r="E14712" t="s">
        <v>50096</v>
      </c>
      <c r="F14712" t="s">
        <v>16</v>
      </c>
      <c r="G14712" t="s">
        <v>18718</v>
      </c>
      <c r="H14712">
        <v>0</v>
      </c>
      <c r="I14712">
        <v>0</v>
      </c>
      <c r="J14712">
        <v>0</v>
      </c>
      <c r="K14712" t="s">
        <v>57094</v>
      </c>
    </row>
    <row r="14713" spans="1:11" x14ac:dyDescent="0.3">
      <c r="A14713" t="s">
        <v>57095</v>
      </c>
      <c r="B14713" t="s">
        <v>57096</v>
      </c>
      <c r="C14713" t="s">
        <v>27</v>
      </c>
      <c r="D14713" t="s">
        <v>57097</v>
      </c>
      <c r="E14713" t="s">
        <v>53101</v>
      </c>
      <c r="F14713" t="s">
        <v>41</v>
      </c>
      <c r="G14713" t="s">
        <v>42</v>
      </c>
      <c r="H14713">
        <v>0</v>
      </c>
      <c r="I14713">
        <v>0</v>
      </c>
      <c r="J14713">
        <v>0</v>
      </c>
      <c r="K14713" t="s">
        <v>57098</v>
      </c>
    </row>
    <row r="14714" spans="1:11" x14ac:dyDescent="0.3">
      <c r="A14714" t="s">
        <v>57099</v>
      </c>
      <c r="B14714" t="s">
        <v>57100</v>
      </c>
      <c r="C14714" t="s">
        <v>27</v>
      </c>
      <c r="D14714" t="s">
        <v>57101</v>
      </c>
      <c r="E14714" t="s">
        <v>53101</v>
      </c>
      <c r="F14714" t="s">
        <v>41</v>
      </c>
      <c r="G14714" t="s">
        <v>42</v>
      </c>
      <c r="H14714">
        <v>0</v>
      </c>
      <c r="I14714">
        <v>0</v>
      </c>
      <c r="J14714">
        <v>0</v>
      </c>
      <c r="K14714" t="s">
        <v>57102</v>
      </c>
    </row>
    <row r="14715" spans="1:11" x14ac:dyDescent="0.3">
      <c r="A14715" t="s">
        <v>57103</v>
      </c>
      <c r="B14715" t="s">
        <v>57104</v>
      </c>
      <c r="C14715" t="s">
        <v>27</v>
      </c>
      <c r="D14715" t="s">
        <v>57105</v>
      </c>
      <c r="E14715" t="s">
        <v>53101</v>
      </c>
      <c r="F14715" t="s">
        <v>41</v>
      </c>
      <c r="G14715" t="s">
        <v>42</v>
      </c>
      <c r="H14715">
        <v>0</v>
      </c>
      <c r="I14715">
        <v>0</v>
      </c>
      <c r="J14715">
        <v>0</v>
      </c>
      <c r="K14715" t="s">
        <v>57106</v>
      </c>
    </row>
    <row r="14716" spans="1:11" x14ac:dyDescent="0.3">
      <c r="A14716" t="s">
        <v>57107</v>
      </c>
      <c r="B14716" t="s">
        <v>57108</v>
      </c>
      <c r="C14716" t="s">
        <v>558</v>
      </c>
      <c r="D14716" t="s">
        <v>57109</v>
      </c>
      <c r="E14716" t="s">
        <v>1472</v>
      </c>
      <c r="F14716" t="s">
        <v>2286</v>
      </c>
      <c r="G14716" t="s">
        <v>42</v>
      </c>
      <c r="H14716">
        <v>0</v>
      </c>
      <c r="I14716">
        <v>0</v>
      </c>
      <c r="J14716">
        <v>0</v>
      </c>
      <c r="K14716" t="s">
        <v>57110</v>
      </c>
    </row>
    <row r="14717" spans="1:11" x14ac:dyDescent="0.3">
      <c r="A14717" t="s">
        <v>57111</v>
      </c>
      <c r="C14717" t="s">
        <v>558</v>
      </c>
      <c r="D14717" t="s">
        <v>57112</v>
      </c>
      <c r="E14717" t="s">
        <v>2102</v>
      </c>
      <c r="F14717" t="s">
        <v>16</v>
      </c>
      <c r="G14717" t="s">
        <v>42</v>
      </c>
      <c r="H14717">
        <v>0</v>
      </c>
      <c r="I14717">
        <v>0</v>
      </c>
      <c r="J14717">
        <v>0</v>
      </c>
      <c r="K14717" t="s">
        <v>57113</v>
      </c>
    </row>
    <row r="14718" spans="1:11" x14ac:dyDescent="0.3">
      <c r="A14718" t="s">
        <v>57114</v>
      </c>
      <c r="B14718" t="s">
        <v>57115</v>
      </c>
      <c r="C14718" t="s">
        <v>558</v>
      </c>
      <c r="D14718" t="s">
        <v>57116</v>
      </c>
      <c r="E14718" t="s">
        <v>1692</v>
      </c>
      <c r="F14718" t="s">
        <v>16</v>
      </c>
      <c r="G14718" t="s">
        <v>4044</v>
      </c>
      <c r="H14718">
        <v>0</v>
      </c>
      <c r="I14718">
        <v>0</v>
      </c>
      <c r="J14718">
        <v>0</v>
      </c>
      <c r="K14718" t="s">
        <v>57117</v>
      </c>
    </row>
    <row r="14719" spans="1:11" x14ac:dyDescent="0.3">
      <c r="A14719" t="s">
        <v>57118</v>
      </c>
      <c r="B14719" t="s">
        <v>57119</v>
      </c>
      <c r="C14719" t="s">
        <v>27</v>
      </c>
      <c r="D14719" t="s">
        <v>57120</v>
      </c>
      <c r="E14719" t="s">
        <v>53101</v>
      </c>
      <c r="F14719" t="s">
        <v>41</v>
      </c>
      <c r="G14719" t="s">
        <v>42</v>
      </c>
      <c r="H14719">
        <v>0</v>
      </c>
      <c r="I14719">
        <v>0</v>
      </c>
      <c r="J14719">
        <v>0</v>
      </c>
      <c r="K14719" t="s">
        <v>57121</v>
      </c>
    </row>
    <row r="14720" spans="1:11" x14ac:dyDescent="0.3">
      <c r="A14720" t="s">
        <v>57122</v>
      </c>
      <c r="B14720" t="s">
        <v>57123</v>
      </c>
      <c r="C14720" t="s">
        <v>466</v>
      </c>
      <c r="D14720" t="s">
        <v>57124</v>
      </c>
      <c r="E14720" t="s">
        <v>56266</v>
      </c>
      <c r="F14720" t="s">
        <v>16</v>
      </c>
      <c r="G14720" t="s">
        <v>2189</v>
      </c>
      <c r="H14720">
        <v>0</v>
      </c>
      <c r="I14720">
        <v>0</v>
      </c>
      <c r="J14720">
        <v>0</v>
      </c>
      <c r="K14720" t="s">
        <v>57125</v>
      </c>
    </row>
    <row r="14721" spans="1:11" x14ac:dyDescent="0.3">
      <c r="A14721" t="s">
        <v>57126</v>
      </c>
      <c r="C14721" t="s">
        <v>27</v>
      </c>
      <c r="D14721" t="s">
        <v>57127</v>
      </c>
      <c r="E14721" t="s">
        <v>53101</v>
      </c>
      <c r="F14721" t="s">
        <v>16</v>
      </c>
      <c r="G14721" t="s">
        <v>4731</v>
      </c>
      <c r="H14721">
        <v>0</v>
      </c>
      <c r="I14721">
        <v>0</v>
      </c>
      <c r="J14721">
        <v>0</v>
      </c>
      <c r="K14721" t="s">
        <v>57128</v>
      </c>
    </row>
    <row r="14722" spans="1:11" x14ac:dyDescent="0.3">
      <c r="A14722" t="s">
        <v>57129</v>
      </c>
      <c r="B14722" t="s">
        <v>57130</v>
      </c>
      <c r="C14722" t="s">
        <v>20</v>
      </c>
      <c r="D14722" t="s">
        <v>57131</v>
      </c>
      <c r="E14722" t="s">
        <v>51965</v>
      </c>
      <c r="F14722" t="s">
        <v>631</v>
      </c>
      <c r="G14722" t="s">
        <v>42</v>
      </c>
      <c r="H14722">
        <v>0</v>
      </c>
      <c r="I14722">
        <v>0</v>
      </c>
      <c r="J14722">
        <v>0</v>
      </c>
      <c r="K14722" t="s">
        <v>57132</v>
      </c>
    </row>
    <row r="14723" spans="1:11" x14ac:dyDescent="0.3">
      <c r="A14723" t="s">
        <v>57133</v>
      </c>
      <c r="B14723" t="s">
        <v>57134</v>
      </c>
      <c r="C14723" t="s">
        <v>27</v>
      </c>
      <c r="D14723" t="s">
        <v>57135</v>
      </c>
      <c r="E14723" t="s">
        <v>53101</v>
      </c>
      <c r="F14723" t="s">
        <v>16</v>
      </c>
      <c r="G14723" t="s">
        <v>7131</v>
      </c>
      <c r="H14723">
        <v>0</v>
      </c>
      <c r="I14723">
        <v>0</v>
      </c>
      <c r="J14723">
        <v>0</v>
      </c>
      <c r="K14723" t="s">
        <v>57136</v>
      </c>
    </row>
    <row r="14724" spans="1:11" x14ac:dyDescent="0.3">
      <c r="A14724" t="s">
        <v>57137</v>
      </c>
      <c r="B14724" t="s">
        <v>57138</v>
      </c>
      <c r="C14724" t="s">
        <v>466</v>
      </c>
      <c r="D14724" t="s">
        <v>57139</v>
      </c>
      <c r="E14724" t="s">
        <v>56266</v>
      </c>
      <c r="F14724" t="s">
        <v>16</v>
      </c>
      <c r="G14724" t="s">
        <v>2721</v>
      </c>
      <c r="H14724">
        <v>0</v>
      </c>
      <c r="I14724">
        <v>0</v>
      </c>
      <c r="J14724">
        <v>0</v>
      </c>
      <c r="K14724" t="s">
        <v>57140</v>
      </c>
    </row>
    <row r="14725" spans="1:11" x14ac:dyDescent="0.3">
      <c r="A14725" t="s">
        <v>57141</v>
      </c>
      <c r="B14725" t="s">
        <v>57142</v>
      </c>
      <c r="C14725" t="s">
        <v>27</v>
      </c>
      <c r="D14725" t="s">
        <v>57143</v>
      </c>
      <c r="E14725" t="s">
        <v>29</v>
      </c>
      <c r="F14725" t="s">
        <v>16</v>
      </c>
      <c r="G14725" t="s">
        <v>5787</v>
      </c>
      <c r="H14725">
        <v>0</v>
      </c>
      <c r="I14725">
        <v>0</v>
      </c>
      <c r="J14725">
        <v>0</v>
      </c>
      <c r="K14725" t="s">
        <v>57144</v>
      </c>
    </row>
    <row r="14726" spans="1:11" x14ac:dyDescent="0.3">
      <c r="A14726" t="s">
        <v>57145</v>
      </c>
      <c r="C14726" t="s">
        <v>13</v>
      </c>
      <c r="D14726" t="s">
        <v>57146</v>
      </c>
      <c r="E14726" t="s">
        <v>50096</v>
      </c>
      <c r="F14726" t="s">
        <v>16</v>
      </c>
      <c r="G14726" t="s">
        <v>42</v>
      </c>
      <c r="H14726">
        <v>0</v>
      </c>
      <c r="I14726">
        <v>0</v>
      </c>
      <c r="J14726">
        <v>0</v>
      </c>
      <c r="K14726" t="s">
        <v>57147</v>
      </c>
    </row>
    <row r="14727" spans="1:11" x14ac:dyDescent="0.3">
      <c r="A14727" t="s">
        <v>57148</v>
      </c>
      <c r="B14727" t="s">
        <v>57149</v>
      </c>
      <c r="C14727" t="s">
        <v>27</v>
      </c>
      <c r="D14727" t="s">
        <v>57150</v>
      </c>
      <c r="E14727" t="s">
        <v>53101</v>
      </c>
      <c r="F14727" t="s">
        <v>16</v>
      </c>
      <c r="G14727" t="s">
        <v>48111</v>
      </c>
      <c r="H14727">
        <v>0</v>
      </c>
      <c r="I14727">
        <v>0</v>
      </c>
      <c r="J14727">
        <v>0</v>
      </c>
      <c r="K14727" t="s">
        <v>57151</v>
      </c>
    </row>
    <row r="14728" spans="1:11" x14ac:dyDescent="0.3">
      <c r="A14728" t="s">
        <v>57152</v>
      </c>
      <c r="B14728" t="s">
        <v>57153</v>
      </c>
      <c r="C14728" t="s">
        <v>558</v>
      </c>
      <c r="D14728" t="s">
        <v>57154</v>
      </c>
      <c r="E14728" t="s">
        <v>28510</v>
      </c>
      <c r="F14728" t="s">
        <v>2385</v>
      </c>
      <c r="G14728" t="s">
        <v>42</v>
      </c>
      <c r="H14728">
        <v>0</v>
      </c>
      <c r="I14728">
        <v>0</v>
      </c>
      <c r="J14728">
        <v>0</v>
      </c>
      <c r="K14728" t="s">
        <v>57155</v>
      </c>
    </row>
    <row r="14729" spans="1:11" x14ac:dyDescent="0.3">
      <c r="A14729" t="s">
        <v>57156</v>
      </c>
      <c r="B14729" t="s">
        <v>57157</v>
      </c>
      <c r="C14729" t="s">
        <v>558</v>
      </c>
      <c r="D14729" t="s">
        <v>57158</v>
      </c>
      <c r="E14729" t="s">
        <v>28510</v>
      </c>
      <c r="F14729" t="s">
        <v>7392</v>
      </c>
      <c r="G14729" t="s">
        <v>42</v>
      </c>
      <c r="H14729">
        <v>0</v>
      </c>
      <c r="I14729">
        <v>0</v>
      </c>
      <c r="J14729">
        <v>0</v>
      </c>
      <c r="K14729" t="s">
        <v>57159</v>
      </c>
    </row>
    <row r="14730" spans="1:11" x14ac:dyDescent="0.3">
      <c r="A14730" t="s">
        <v>57160</v>
      </c>
      <c r="B14730" t="s">
        <v>57161</v>
      </c>
      <c r="C14730" t="s">
        <v>558</v>
      </c>
      <c r="D14730" t="s">
        <v>57162</v>
      </c>
      <c r="E14730" t="s">
        <v>28510</v>
      </c>
      <c r="F14730" t="s">
        <v>3555</v>
      </c>
      <c r="G14730" t="s">
        <v>42</v>
      </c>
      <c r="H14730">
        <v>0</v>
      </c>
      <c r="I14730">
        <v>0</v>
      </c>
      <c r="J14730">
        <v>0</v>
      </c>
      <c r="K14730" t="s">
        <v>57163</v>
      </c>
    </row>
    <row r="14731" spans="1:11" x14ac:dyDescent="0.3">
      <c r="A14731" t="s">
        <v>57164</v>
      </c>
      <c r="B14731" t="s">
        <v>57165</v>
      </c>
      <c r="C14731" t="s">
        <v>27</v>
      </c>
      <c r="D14731" t="s">
        <v>57166</v>
      </c>
      <c r="E14731" t="s">
        <v>53101</v>
      </c>
      <c r="F14731" t="s">
        <v>845</v>
      </c>
      <c r="G14731" t="s">
        <v>20829</v>
      </c>
      <c r="H14731">
        <v>0</v>
      </c>
      <c r="I14731">
        <v>0</v>
      </c>
      <c r="J14731">
        <v>0</v>
      </c>
      <c r="K14731" t="s">
        <v>57167</v>
      </c>
    </row>
    <row r="14732" spans="1:11" x14ac:dyDescent="0.3">
      <c r="A14732" t="s">
        <v>57168</v>
      </c>
      <c r="B14732" t="s">
        <v>57169</v>
      </c>
      <c r="C14732" t="s">
        <v>558</v>
      </c>
      <c r="D14732" t="s">
        <v>57170</v>
      </c>
      <c r="E14732" t="s">
        <v>754</v>
      </c>
      <c r="F14732" t="s">
        <v>12347</v>
      </c>
      <c r="G14732" t="s">
        <v>42</v>
      </c>
      <c r="H14732">
        <v>0</v>
      </c>
      <c r="I14732">
        <v>0</v>
      </c>
      <c r="J14732">
        <v>0</v>
      </c>
      <c r="K14732" t="s">
        <v>57171</v>
      </c>
    </row>
    <row r="14733" spans="1:11" x14ac:dyDescent="0.3">
      <c r="A14733" t="s">
        <v>57172</v>
      </c>
      <c r="C14733" t="s">
        <v>27</v>
      </c>
      <c r="D14733" t="e">
        <f>장대산지 이음.</f>
        <v>#NAME?</v>
      </c>
      <c r="E14733" t="s">
        <v>53101</v>
      </c>
      <c r="F14733" t="s">
        <v>16</v>
      </c>
      <c r="G14733" t="s">
        <v>364</v>
      </c>
      <c r="H14733">
        <v>0</v>
      </c>
      <c r="I14733">
        <v>0</v>
      </c>
      <c r="J14733">
        <v>0</v>
      </c>
      <c r="K14733" t="s">
        <v>57173</v>
      </c>
    </row>
    <row r="14734" spans="1:11" x14ac:dyDescent="0.3">
      <c r="A14734" t="s">
        <v>57174</v>
      </c>
      <c r="B14734" t="s">
        <v>57175</v>
      </c>
      <c r="C14734" t="s">
        <v>27</v>
      </c>
      <c r="D14734" t="s">
        <v>57176</v>
      </c>
      <c r="E14734" t="s">
        <v>53101</v>
      </c>
      <c r="F14734" t="s">
        <v>41</v>
      </c>
      <c r="G14734" t="s">
        <v>42</v>
      </c>
      <c r="H14734">
        <v>0</v>
      </c>
      <c r="I14734">
        <v>0</v>
      </c>
      <c r="J14734">
        <v>0</v>
      </c>
      <c r="K14734" t="s">
        <v>57177</v>
      </c>
    </row>
    <row r="14735" spans="1:11" x14ac:dyDescent="0.3">
      <c r="A14735" t="s">
        <v>57178</v>
      </c>
      <c r="C14735" t="s">
        <v>27</v>
      </c>
      <c r="D14735" t="s">
        <v>57179</v>
      </c>
      <c r="E14735" t="s">
        <v>53101</v>
      </c>
      <c r="F14735" t="s">
        <v>16</v>
      </c>
      <c r="G14735" t="s">
        <v>12382</v>
      </c>
      <c r="H14735">
        <v>0</v>
      </c>
      <c r="I14735">
        <v>0</v>
      </c>
      <c r="J14735">
        <v>0</v>
      </c>
      <c r="K14735" t="s">
        <v>57180</v>
      </c>
    </row>
    <row r="14736" spans="1:11" x14ac:dyDescent="0.3">
      <c r="A14736" t="s">
        <v>57181</v>
      </c>
      <c r="B14736" t="s">
        <v>57182</v>
      </c>
      <c r="C14736" t="s">
        <v>27</v>
      </c>
      <c r="D14736" t="s">
        <v>57183</v>
      </c>
      <c r="E14736" t="s">
        <v>53101</v>
      </c>
      <c r="F14736" t="s">
        <v>41</v>
      </c>
      <c r="G14736" t="s">
        <v>42</v>
      </c>
      <c r="H14736">
        <v>0</v>
      </c>
      <c r="I14736">
        <v>0</v>
      </c>
      <c r="J14736">
        <v>0</v>
      </c>
      <c r="K14736" t="s">
        <v>57184</v>
      </c>
    </row>
    <row r="14737" spans="1:11" x14ac:dyDescent="0.3">
      <c r="A14737" t="s">
        <v>57185</v>
      </c>
      <c r="B14737" t="s">
        <v>57186</v>
      </c>
      <c r="C14737" t="s">
        <v>27</v>
      </c>
      <c r="D14737" t="s">
        <v>57187</v>
      </c>
      <c r="E14737" t="s">
        <v>53101</v>
      </c>
      <c r="F14737" t="s">
        <v>1003</v>
      </c>
      <c r="G14737" t="s">
        <v>42</v>
      </c>
      <c r="H14737">
        <v>0</v>
      </c>
      <c r="I14737">
        <v>0</v>
      </c>
      <c r="J14737">
        <v>0</v>
      </c>
      <c r="K14737" t="s">
        <v>57188</v>
      </c>
    </row>
    <row r="14738" spans="1:11" x14ac:dyDescent="0.3">
      <c r="A14738" t="s">
        <v>57189</v>
      </c>
      <c r="C14738" t="s">
        <v>27</v>
      </c>
      <c r="D14738" t="s">
        <v>57190</v>
      </c>
      <c r="E14738" t="s">
        <v>53101</v>
      </c>
      <c r="F14738" t="s">
        <v>41</v>
      </c>
      <c r="G14738" t="s">
        <v>42</v>
      </c>
      <c r="H14738">
        <v>0</v>
      </c>
      <c r="I14738">
        <v>0</v>
      </c>
      <c r="J14738">
        <v>0</v>
      </c>
      <c r="K14738" t="s">
        <v>57191</v>
      </c>
    </row>
    <row r="14739" spans="1:11" x14ac:dyDescent="0.3">
      <c r="A14739" t="s">
        <v>57192</v>
      </c>
      <c r="B14739" t="s">
        <v>57193</v>
      </c>
      <c r="C14739" t="s">
        <v>27</v>
      </c>
      <c r="D14739" t="s">
        <v>57194</v>
      </c>
      <c r="E14739" t="s">
        <v>53101</v>
      </c>
      <c r="F14739" t="s">
        <v>41</v>
      </c>
      <c r="G14739" t="s">
        <v>42</v>
      </c>
      <c r="H14739">
        <v>0</v>
      </c>
      <c r="I14739">
        <v>0</v>
      </c>
      <c r="J14739">
        <v>0</v>
      </c>
      <c r="K14739" t="s">
        <v>57195</v>
      </c>
    </row>
    <row r="14740" spans="1:11" x14ac:dyDescent="0.3">
      <c r="A14740" t="s">
        <v>57196</v>
      </c>
      <c r="C14740" t="s">
        <v>27</v>
      </c>
      <c r="D14740" t="e">
        <f>긴대패.</f>
        <v>#NAME?</v>
      </c>
      <c r="E14740" t="s">
        <v>53101</v>
      </c>
      <c r="F14740" t="s">
        <v>1674</v>
      </c>
      <c r="G14740" t="s">
        <v>42</v>
      </c>
      <c r="H14740">
        <v>0</v>
      </c>
      <c r="I14740">
        <v>0</v>
      </c>
      <c r="J14740">
        <v>0</v>
      </c>
      <c r="K14740" t="s">
        <v>57197</v>
      </c>
    </row>
    <row r="14741" spans="1:11" x14ac:dyDescent="0.3">
      <c r="A14741" t="s">
        <v>57198</v>
      </c>
      <c r="C14741" t="s">
        <v>27</v>
      </c>
      <c r="D14741" t="s">
        <v>57199</v>
      </c>
      <c r="E14741" t="s">
        <v>53101</v>
      </c>
      <c r="F14741" t="s">
        <v>6584</v>
      </c>
      <c r="G14741" t="s">
        <v>42</v>
      </c>
      <c r="H14741">
        <v>0</v>
      </c>
      <c r="I14741">
        <v>0</v>
      </c>
      <c r="J14741">
        <v>0</v>
      </c>
      <c r="K14741" t="s">
        <v>57200</v>
      </c>
    </row>
    <row r="14742" spans="1:11" x14ac:dyDescent="0.3">
      <c r="A14742" t="s">
        <v>57201</v>
      </c>
      <c r="B14742" t="s">
        <v>57186</v>
      </c>
      <c r="C14742" t="s">
        <v>27</v>
      </c>
      <c r="D14742" t="e">
        <f>장대석기초</f>
        <v>#NAME?</v>
      </c>
      <c r="E14742" t="s">
        <v>53101</v>
      </c>
      <c r="F14742" t="s">
        <v>3981</v>
      </c>
      <c r="G14742" t="s">
        <v>42</v>
      </c>
      <c r="H14742">
        <v>0</v>
      </c>
      <c r="I14742">
        <v>0</v>
      </c>
      <c r="J14742">
        <v>0</v>
      </c>
      <c r="K14742" t="s">
        <v>57202</v>
      </c>
    </row>
    <row r="14743" spans="1:11" x14ac:dyDescent="0.3">
      <c r="A14743" t="s">
        <v>57203</v>
      </c>
      <c r="B14743" t="s">
        <v>57204</v>
      </c>
      <c r="C14743" t="s">
        <v>27</v>
      </c>
      <c r="D14743" t="s">
        <v>57205</v>
      </c>
      <c r="E14743" t="s">
        <v>53101</v>
      </c>
      <c r="F14743" t="s">
        <v>41</v>
      </c>
      <c r="G14743" t="s">
        <v>42</v>
      </c>
      <c r="H14743">
        <v>0</v>
      </c>
      <c r="I14743">
        <v>0</v>
      </c>
      <c r="J14743">
        <v>0</v>
      </c>
      <c r="K14743" t="s">
        <v>57206</v>
      </c>
    </row>
    <row r="14744" spans="1:11" x14ac:dyDescent="0.3">
      <c r="A14744" t="s">
        <v>57207</v>
      </c>
      <c r="B14744" t="s">
        <v>57208</v>
      </c>
      <c r="C14744" t="s">
        <v>20</v>
      </c>
      <c r="D14744" t="s">
        <v>57209</v>
      </c>
      <c r="E14744" t="s">
        <v>51965</v>
      </c>
      <c r="F14744" t="s">
        <v>12683</v>
      </c>
      <c r="G14744" t="s">
        <v>42</v>
      </c>
      <c r="H14744">
        <v>0</v>
      </c>
      <c r="I14744">
        <v>0</v>
      </c>
      <c r="J14744">
        <v>0</v>
      </c>
      <c r="K14744" t="s">
        <v>57210</v>
      </c>
    </row>
    <row r="14745" spans="1:11" x14ac:dyDescent="0.3">
      <c r="A14745" t="s">
        <v>57211</v>
      </c>
      <c r="C14745" t="s">
        <v>27</v>
      </c>
      <c r="D14745" t="s">
        <v>57212</v>
      </c>
      <c r="E14745" t="s">
        <v>53101</v>
      </c>
      <c r="F14745" t="s">
        <v>41</v>
      </c>
      <c r="G14745" t="s">
        <v>42</v>
      </c>
      <c r="H14745">
        <v>0</v>
      </c>
      <c r="I14745">
        <v>0</v>
      </c>
      <c r="J14745">
        <v>0</v>
      </c>
      <c r="K14745" t="s">
        <v>57213</v>
      </c>
    </row>
    <row r="14746" spans="1:11" x14ac:dyDescent="0.3">
      <c r="A14746" t="s">
        <v>57214</v>
      </c>
      <c r="B14746" t="s">
        <v>57215</v>
      </c>
      <c r="C14746" t="s">
        <v>466</v>
      </c>
      <c r="D14746" t="s">
        <v>57216</v>
      </c>
      <c r="E14746" t="s">
        <v>56266</v>
      </c>
      <c r="F14746" t="s">
        <v>16</v>
      </c>
      <c r="G14746" t="s">
        <v>22095</v>
      </c>
      <c r="H14746">
        <v>0</v>
      </c>
      <c r="I14746">
        <v>0</v>
      </c>
      <c r="J14746">
        <v>0</v>
      </c>
      <c r="K14746" t="s">
        <v>57217</v>
      </c>
    </row>
    <row r="14747" spans="1:11" x14ac:dyDescent="0.3">
      <c r="A14747" t="s">
        <v>57218</v>
      </c>
      <c r="C14747" t="s">
        <v>466</v>
      </c>
      <c r="D14747" t="s">
        <v>57219</v>
      </c>
      <c r="E14747" t="s">
        <v>56266</v>
      </c>
      <c r="F14747" t="s">
        <v>16</v>
      </c>
      <c r="G14747" t="s">
        <v>42</v>
      </c>
      <c r="H14747">
        <v>0</v>
      </c>
      <c r="I14747">
        <v>0</v>
      </c>
      <c r="J14747">
        <v>0</v>
      </c>
      <c r="K14747" t="s">
        <v>57220</v>
      </c>
    </row>
    <row r="14748" spans="1:11" x14ac:dyDescent="0.3">
      <c r="A14748" t="s">
        <v>57221</v>
      </c>
      <c r="B14748" t="s">
        <v>57222</v>
      </c>
      <c r="C14748" t="s">
        <v>27</v>
      </c>
      <c r="D14748" t="s">
        <v>57223</v>
      </c>
      <c r="E14748" t="s">
        <v>53101</v>
      </c>
      <c r="F14748" t="s">
        <v>41</v>
      </c>
      <c r="G14748" t="s">
        <v>42</v>
      </c>
      <c r="H14748">
        <v>0</v>
      </c>
      <c r="I14748">
        <v>0</v>
      </c>
      <c r="J14748">
        <v>0</v>
      </c>
      <c r="K14748" t="s">
        <v>57224</v>
      </c>
    </row>
    <row r="14749" spans="1:11" x14ac:dyDescent="0.3">
      <c r="A14749" t="s">
        <v>57225</v>
      </c>
      <c r="B14749" t="s">
        <v>57226</v>
      </c>
      <c r="C14749" t="s">
        <v>558</v>
      </c>
      <c r="D14749" t="s">
        <v>57227</v>
      </c>
      <c r="E14749" t="s">
        <v>28510</v>
      </c>
      <c r="F14749" t="s">
        <v>845</v>
      </c>
      <c r="G14749" t="s">
        <v>8258</v>
      </c>
      <c r="H14749">
        <v>0</v>
      </c>
      <c r="I14749">
        <v>0</v>
      </c>
      <c r="J14749">
        <v>0</v>
      </c>
      <c r="K14749" t="s">
        <v>57228</v>
      </c>
    </row>
    <row r="14750" spans="1:11" x14ac:dyDescent="0.3">
      <c r="A14750" t="s">
        <v>57229</v>
      </c>
      <c r="C14750" t="s">
        <v>558</v>
      </c>
      <c r="D14750" t="s">
        <v>57230</v>
      </c>
      <c r="E14750" t="s">
        <v>32599</v>
      </c>
      <c r="F14750" t="s">
        <v>16</v>
      </c>
      <c r="G14750" t="s">
        <v>12703</v>
      </c>
      <c r="H14750">
        <v>0</v>
      </c>
      <c r="I14750">
        <v>0</v>
      </c>
      <c r="J14750">
        <v>0</v>
      </c>
      <c r="K14750" t="s">
        <v>57231</v>
      </c>
    </row>
    <row r="14751" spans="1:11" x14ac:dyDescent="0.3">
      <c r="A14751" t="s">
        <v>57232</v>
      </c>
      <c r="B14751" t="s">
        <v>57233</v>
      </c>
      <c r="C14751" t="s">
        <v>558</v>
      </c>
      <c r="D14751" t="s">
        <v>57234</v>
      </c>
      <c r="E14751" t="s">
        <v>28510</v>
      </c>
      <c r="F14751" t="s">
        <v>16</v>
      </c>
      <c r="G14751" t="s">
        <v>8577</v>
      </c>
      <c r="H14751">
        <v>0</v>
      </c>
      <c r="I14751">
        <v>0</v>
      </c>
      <c r="J14751">
        <v>0</v>
      </c>
      <c r="K14751" t="s">
        <v>57235</v>
      </c>
    </row>
    <row r="14752" spans="1:11" x14ac:dyDescent="0.3">
      <c r="A14752" t="s">
        <v>57236</v>
      </c>
      <c r="B14752" t="s">
        <v>57237</v>
      </c>
      <c r="C14752" t="s">
        <v>27</v>
      </c>
      <c r="D14752" t="s">
        <v>57238</v>
      </c>
      <c r="E14752" t="s">
        <v>53101</v>
      </c>
      <c r="F14752" t="s">
        <v>41</v>
      </c>
      <c r="G14752" t="s">
        <v>42</v>
      </c>
      <c r="H14752">
        <v>0</v>
      </c>
      <c r="I14752">
        <v>0</v>
      </c>
      <c r="J14752">
        <v>0</v>
      </c>
      <c r="K14752" t="s">
        <v>57239</v>
      </c>
    </row>
    <row r="14753" spans="1:11" x14ac:dyDescent="0.3">
      <c r="A14753" t="s">
        <v>57240</v>
      </c>
      <c r="B14753" t="s">
        <v>57241</v>
      </c>
      <c r="C14753" t="s">
        <v>27</v>
      </c>
      <c r="D14753" t="s">
        <v>57242</v>
      </c>
      <c r="E14753" t="s">
        <v>53101</v>
      </c>
      <c r="F14753" t="s">
        <v>41</v>
      </c>
      <c r="G14753" t="s">
        <v>42</v>
      </c>
      <c r="H14753">
        <v>0</v>
      </c>
      <c r="I14753">
        <v>0</v>
      </c>
      <c r="J14753">
        <v>0</v>
      </c>
      <c r="K14753" t="s">
        <v>57243</v>
      </c>
    </row>
    <row r="14754" spans="1:11" x14ac:dyDescent="0.3">
      <c r="A14754" t="s">
        <v>57244</v>
      </c>
      <c r="B14754" t="s">
        <v>57245</v>
      </c>
      <c r="C14754" t="s">
        <v>27</v>
      </c>
      <c r="D14754" t="s">
        <v>57246</v>
      </c>
      <c r="E14754" t="s">
        <v>53101</v>
      </c>
      <c r="F14754" t="s">
        <v>41</v>
      </c>
      <c r="G14754" t="s">
        <v>42</v>
      </c>
      <c r="H14754">
        <v>0</v>
      </c>
      <c r="I14754">
        <v>0</v>
      </c>
      <c r="J14754">
        <v>0</v>
      </c>
      <c r="K14754" t="s">
        <v>57247</v>
      </c>
    </row>
    <row r="14755" spans="1:11" x14ac:dyDescent="0.3">
      <c r="A14755" t="s">
        <v>57248</v>
      </c>
      <c r="B14755" t="s">
        <v>57249</v>
      </c>
      <c r="C14755" t="s">
        <v>27</v>
      </c>
      <c r="D14755" t="s">
        <v>57250</v>
      </c>
      <c r="E14755" t="s">
        <v>53101</v>
      </c>
      <c r="F14755" t="s">
        <v>41</v>
      </c>
      <c r="G14755" t="s">
        <v>14569</v>
      </c>
      <c r="H14755">
        <v>0</v>
      </c>
      <c r="I14755">
        <v>0</v>
      </c>
      <c r="J14755">
        <v>0</v>
      </c>
      <c r="K14755" t="s">
        <v>57251</v>
      </c>
    </row>
    <row r="14756" spans="1:11" x14ac:dyDescent="0.3">
      <c r="A14756" t="s">
        <v>57252</v>
      </c>
      <c r="B14756" t="s">
        <v>57253</v>
      </c>
      <c r="C14756" t="s">
        <v>27</v>
      </c>
      <c r="D14756" t="s">
        <v>57254</v>
      </c>
      <c r="E14756" t="s">
        <v>53101</v>
      </c>
      <c r="F14756" t="s">
        <v>41</v>
      </c>
      <c r="G14756" t="s">
        <v>42</v>
      </c>
      <c r="H14756">
        <v>0</v>
      </c>
      <c r="I14756">
        <v>0</v>
      </c>
      <c r="J14756">
        <v>0</v>
      </c>
      <c r="K14756" t="s">
        <v>57255</v>
      </c>
    </row>
    <row r="14757" spans="1:11" x14ac:dyDescent="0.3">
      <c r="A14757" t="s">
        <v>57256</v>
      </c>
      <c r="B14757" t="s">
        <v>57257</v>
      </c>
      <c r="C14757" t="s">
        <v>13</v>
      </c>
      <c r="D14757" t="s">
        <v>57258</v>
      </c>
      <c r="E14757" t="s">
        <v>15</v>
      </c>
      <c r="F14757" t="s">
        <v>16</v>
      </c>
      <c r="G14757" t="s">
        <v>1073</v>
      </c>
      <c r="H14757">
        <v>0</v>
      </c>
      <c r="I14757">
        <v>0</v>
      </c>
      <c r="J14757">
        <v>0</v>
      </c>
      <c r="K14757" t="s">
        <v>57259</v>
      </c>
    </row>
    <row r="14758" spans="1:11" x14ac:dyDescent="0.3">
      <c r="A14758" t="s">
        <v>57260</v>
      </c>
      <c r="B14758" t="s">
        <v>57261</v>
      </c>
      <c r="C14758" t="s">
        <v>27</v>
      </c>
      <c r="D14758" t="s">
        <v>57262</v>
      </c>
      <c r="E14758" t="s">
        <v>53101</v>
      </c>
      <c r="F14758" t="s">
        <v>41</v>
      </c>
      <c r="G14758" t="s">
        <v>209</v>
      </c>
      <c r="H14758">
        <v>0</v>
      </c>
      <c r="I14758">
        <v>0</v>
      </c>
      <c r="J14758">
        <v>0</v>
      </c>
      <c r="K14758" t="s">
        <v>57263</v>
      </c>
    </row>
    <row r="14759" spans="1:11" x14ac:dyDescent="0.3">
      <c r="A14759" t="s">
        <v>57264</v>
      </c>
      <c r="B14759" t="s">
        <v>57265</v>
      </c>
      <c r="C14759" t="s">
        <v>27</v>
      </c>
      <c r="D14759" t="s">
        <v>57266</v>
      </c>
      <c r="E14759" t="s">
        <v>53101</v>
      </c>
      <c r="F14759" t="s">
        <v>41</v>
      </c>
      <c r="G14759" t="s">
        <v>42</v>
      </c>
      <c r="H14759">
        <v>0</v>
      </c>
      <c r="I14759">
        <v>0</v>
      </c>
      <c r="J14759">
        <v>0</v>
      </c>
      <c r="K14759" t="s">
        <v>57267</v>
      </c>
    </row>
    <row r="14760" spans="1:11" x14ac:dyDescent="0.3">
      <c r="A14760" t="s">
        <v>57268</v>
      </c>
      <c r="B14760" t="s">
        <v>57269</v>
      </c>
      <c r="C14760" t="s">
        <v>558</v>
      </c>
      <c r="D14760" t="s">
        <v>57270</v>
      </c>
      <c r="E14760" t="s">
        <v>32599</v>
      </c>
      <c r="F14760" t="s">
        <v>41</v>
      </c>
      <c r="G14760" t="s">
        <v>42</v>
      </c>
      <c r="H14760">
        <v>0</v>
      </c>
      <c r="I14760">
        <v>0</v>
      </c>
      <c r="J14760">
        <v>0</v>
      </c>
      <c r="K14760" t="s">
        <v>57271</v>
      </c>
    </row>
    <row r="14761" spans="1:11" x14ac:dyDescent="0.3">
      <c r="A14761" t="s">
        <v>57272</v>
      </c>
      <c r="B14761" t="s">
        <v>57273</v>
      </c>
      <c r="C14761" t="s">
        <v>20</v>
      </c>
      <c r="D14761" t="s">
        <v>57274</v>
      </c>
      <c r="E14761" t="s">
        <v>51965</v>
      </c>
      <c r="F14761" t="s">
        <v>150</v>
      </c>
      <c r="G14761" t="s">
        <v>17583</v>
      </c>
      <c r="H14761">
        <v>0</v>
      </c>
      <c r="I14761">
        <v>0</v>
      </c>
      <c r="J14761">
        <v>0</v>
      </c>
      <c r="K14761" t="s">
        <v>57275</v>
      </c>
    </row>
    <row r="14762" spans="1:11" x14ac:dyDescent="0.3">
      <c r="A14762" t="s">
        <v>57276</v>
      </c>
      <c r="B14762" t="s">
        <v>57277</v>
      </c>
      <c r="C14762" t="s">
        <v>558</v>
      </c>
      <c r="D14762" t="s">
        <v>57278</v>
      </c>
      <c r="E14762" t="s">
        <v>32599</v>
      </c>
      <c r="F14762" t="s">
        <v>41</v>
      </c>
      <c r="G14762" t="s">
        <v>42</v>
      </c>
      <c r="H14762">
        <v>0</v>
      </c>
      <c r="I14762">
        <v>0</v>
      </c>
      <c r="J14762">
        <v>0</v>
      </c>
      <c r="K14762" t="s">
        <v>57279</v>
      </c>
    </row>
    <row r="14763" spans="1:11" x14ac:dyDescent="0.3">
      <c r="A14763" t="s">
        <v>57280</v>
      </c>
      <c r="B14763" t="s">
        <v>57281</v>
      </c>
      <c r="C14763" t="s">
        <v>27</v>
      </c>
      <c r="D14763" t="s">
        <v>57282</v>
      </c>
      <c r="E14763" t="s">
        <v>53101</v>
      </c>
      <c r="F14763" t="s">
        <v>41</v>
      </c>
      <c r="G14763" t="s">
        <v>42</v>
      </c>
      <c r="H14763">
        <v>0</v>
      </c>
      <c r="I14763">
        <v>0</v>
      </c>
      <c r="J14763">
        <v>0</v>
      </c>
      <c r="K14763" t="s">
        <v>57283</v>
      </c>
    </row>
    <row r="14764" spans="1:11" x14ac:dyDescent="0.3">
      <c r="A14764" t="s">
        <v>57284</v>
      </c>
      <c r="B14764" t="s">
        <v>57285</v>
      </c>
      <c r="C14764" t="s">
        <v>558</v>
      </c>
      <c r="D14764" t="s">
        <v>57286</v>
      </c>
      <c r="E14764" t="s">
        <v>1462</v>
      </c>
      <c r="F14764" t="s">
        <v>3412</v>
      </c>
      <c r="G14764" t="s">
        <v>10373</v>
      </c>
      <c r="H14764">
        <v>0</v>
      </c>
      <c r="I14764">
        <v>0</v>
      </c>
      <c r="J14764">
        <v>0</v>
      </c>
      <c r="K14764" t="s">
        <v>57287</v>
      </c>
    </row>
    <row r="14765" spans="1:11" x14ac:dyDescent="0.3">
      <c r="A14765" t="s">
        <v>57288</v>
      </c>
      <c r="B14765" t="s">
        <v>57289</v>
      </c>
      <c r="C14765" t="s">
        <v>558</v>
      </c>
      <c r="D14765" t="s">
        <v>57290</v>
      </c>
      <c r="E14765" t="s">
        <v>1462</v>
      </c>
      <c r="F14765" t="s">
        <v>16</v>
      </c>
      <c r="G14765" t="s">
        <v>38956</v>
      </c>
      <c r="H14765">
        <v>0</v>
      </c>
      <c r="I14765">
        <v>0</v>
      </c>
      <c r="J14765">
        <v>0</v>
      </c>
      <c r="K14765" t="s">
        <v>57291</v>
      </c>
    </row>
    <row r="14766" spans="1:11" x14ac:dyDescent="0.3">
      <c r="A14766" t="s">
        <v>57292</v>
      </c>
      <c r="C14766" t="s">
        <v>13</v>
      </c>
      <c r="D14766" t="s">
        <v>57293</v>
      </c>
      <c r="E14766" t="s">
        <v>15</v>
      </c>
      <c r="F14766" t="s">
        <v>16</v>
      </c>
      <c r="G14766" t="s">
        <v>42</v>
      </c>
      <c r="H14766">
        <v>0</v>
      </c>
      <c r="I14766">
        <v>0</v>
      </c>
      <c r="J14766">
        <v>0</v>
      </c>
      <c r="K14766" t="s">
        <v>57294</v>
      </c>
    </row>
    <row r="14767" spans="1:11" x14ac:dyDescent="0.3">
      <c r="A14767" t="s">
        <v>57295</v>
      </c>
      <c r="C14767" t="s">
        <v>558</v>
      </c>
      <c r="D14767" t="s">
        <v>57296</v>
      </c>
      <c r="E14767" t="s">
        <v>1462</v>
      </c>
      <c r="F14767" t="s">
        <v>16</v>
      </c>
      <c r="G14767" t="s">
        <v>42</v>
      </c>
      <c r="H14767">
        <v>0</v>
      </c>
      <c r="I14767">
        <v>0</v>
      </c>
      <c r="J14767">
        <v>0</v>
      </c>
      <c r="K14767" t="s">
        <v>57297</v>
      </c>
    </row>
    <row r="14768" spans="1:11" x14ac:dyDescent="0.3">
      <c r="A14768" t="s">
        <v>57298</v>
      </c>
      <c r="C14768" t="s">
        <v>558</v>
      </c>
      <c r="D14768" t="s">
        <v>57299</v>
      </c>
      <c r="E14768" t="s">
        <v>1462</v>
      </c>
      <c r="F14768" t="s">
        <v>16</v>
      </c>
      <c r="G14768" t="s">
        <v>9663</v>
      </c>
      <c r="H14768">
        <v>0</v>
      </c>
      <c r="I14768">
        <v>0</v>
      </c>
      <c r="J14768">
        <v>0</v>
      </c>
      <c r="K14768" t="s">
        <v>57300</v>
      </c>
    </row>
    <row r="14769" spans="1:11" x14ac:dyDescent="0.3">
      <c r="A14769" t="s">
        <v>57301</v>
      </c>
      <c r="B14769" t="s">
        <v>57302</v>
      </c>
      <c r="C14769" t="s">
        <v>27</v>
      </c>
      <c r="D14769" t="s">
        <v>57303</v>
      </c>
      <c r="E14769" t="s">
        <v>53101</v>
      </c>
      <c r="F14769" t="s">
        <v>41</v>
      </c>
      <c r="G14769" t="s">
        <v>42</v>
      </c>
      <c r="H14769">
        <v>0</v>
      </c>
      <c r="I14769">
        <v>0</v>
      </c>
      <c r="J14769">
        <v>0</v>
      </c>
      <c r="K14769" t="s">
        <v>57304</v>
      </c>
    </row>
    <row r="14770" spans="1:11" x14ac:dyDescent="0.3">
      <c r="A14770" t="s">
        <v>57305</v>
      </c>
      <c r="C14770" t="s">
        <v>27</v>
      </c>
      <c r="D14770" t="s">
        <v>57306</v>
      </c>
      <c r="E14770" t="s">
        <v>53101</v>
      </c>
      <c r="F14770" t="s">
        <v>41</v>
      </c>
      <c r="G14770" t="s">
        <v>42</v>
      </c>
      <c r="H14770">
        <v>0</v>
      </c>
      <c r="I14770">
        <v>0</v>
      </c>
      <c r="J14770">
        <v>0</v>
      </c>
      <c r="K14770" t="s">
        <v>57307</v>
      </c>
    </row>
    <row r="14771" spans="1:11" x14ac:dyDescent="0.3">
      <c r="A14771" t="s">
        <v>57308</v>
      </c>
      <c r="C14771" t="s">
        <v>27</v>
      </c>
      <c r="D14771" t="s">
        <v>57309</v>
      </c>
      <c r="E14771" t="s">
        <v>53101</v>
      </c>
      <c r="F14771" t="s">
        <v>41</v>
      </c>
      <c r="G14771" t="s">
        <v>42</v>
      </c>
      <c r="H14771">
        <v>0</v>
      </c>
      <c r="I14771">
        <v>0</v>
      </c>
      <c r="J14771">
        <v>0</v>
      </c>
      <c r="K14771" t="s">
        <v>57310</v>
      </c>
    </row>
    <row r="14772" spans="1:11" x14ac:dyDescent="0.3">
      <c r="A14772" t="s">
        <v>57311</v>
      </c>
      <c r="B14772" t="s">
        <v>57312</v>
      </c>
      <c r="C14772" t="s">
        <v>27</v>
      </c>
      <c r="D14772" t="s">
        <v>57313</v>
      </c>
      <c r="E14772" t="s">
        <v>53101</v>
      </c>
      <c r="F14772" t="s">
        <v>41</v>
      </c>
      <c r="G14772" t="s">
        <v>42</v>
      </c>
      <c r="H14772">
        <v>0</v>
      </c>
      <c r="I14772">
        <v>0</v>
      </c>
      <c r="J14772">
        <v>0</v>
      </c>
      <c r="K14772" t="s">
        <v>57314</v>
      </c>
    </row>
    <row r="14773" spans="1:11" x14ac:dyDescent="0.3">
      <c r="A14773" t="s">
        <v>57315</v>
      </c>
      <c r="B14773" t="s">
        <v>57316</v>
      </c>
      <c r="C14773" t="s">
        <v>27</v>
      </c>
      <c r="D14773" t="s">
        <v>57317</v>
      </c>
      <c r="E14773" t="s">
        <v>53101</v>
      </c>
      <c r="F14773" t="s">
        <v>41</v>
      </c>
      <c r="G14773" t="s">
        <v>42</v>
      </c>
      <c r="H14773">
        <v>0</v>
      </c>
      <c r="I14773">
        <v>0</v>
      </c>
      <c r="J14773">
        <v>0</v>
      </c>
      <c r="K14773" t="s">
        <v>57318</v>
      </c>
    </row>
    <row r="14774" spans="1:11" x14ac:dyDescent="0.3">
      <c r="A14774" t="s">
        <v>57319</v>
      </c>
      <c r="B14774" t="s">
        <v>57320</v>
      </c>
      <c r="C14774" t="s">
        <v>27</v>
      </c>
      <c r="D14774" t="s">
        <v>57321</v>
      </c>
      <c r="E14774" t="s">
        <v>53101</v>
      </c>
      <c r="F14774" t="s">
        <v>41</v>
      </c>
      <c r="G14774" t="s">
        <v>42</v>
      </c>
      <c r="H14774">
        <v>0</v>
      </c>
      <c r="I14774">
        <v>0</v>
      </c>
      <c r="J14774">
        <v>0</v>
      </c>
      <c r="K14774" t="s">
        <v>57322</v>
      </c>
    </row>
    <row r="14775" spans="1:11" x14ac:dyDescent="0.3">
      <c r="A14775" t="s">
        <v>57323</v>
      </c>
      <c r="C14775" t="s">
        <v>27</v>
      </c>
      <c r="D14775" t="s">
        <v>57324</v>
      </c>
      <c r="E14775" t="s">
        <v>53101</v>
      </c>
      <c r="F14775" t="s">
        <v>41</v>
      </c>
      <c r="G14775" t="s">
        <v>42</v>
      </c>
      <c r="H14775">
        <v>0</v>
      </c>
      <c r="I14775">
        <v>0</v>
      </c>
      <c r="J14775">
        <v>0</v>
      </c>
      <c r="K14775" t="s">
        <v>57325</v>
      </c>
    </row>
    <row r="14776" spans="1:11" x14ac:dyDescent="0.3">
      <c r="A14776" t="s">
        <v>57326</v>
      </c>
      <c r="B14776" t="s">
        <v>57327</v>
      </c>
      <c r="C14776" t="s">
        <v>558</v>
      </c>
      <c r="D14776" t="s">
        <v>57328</v>
      </c>
      <c r="E14776" t="s">
        <v>1462</v>
      </c>
      <c r="F14776" t="s">
        <v>24176</v>
      </c>
      <c r="G14776" t="s">
        <v>16688</v>
      </c>
      <c r="H14776">
        <v>0</v>
      </c>
      <c r="I14776">
        <v>0</v>
      </c>
      <c r="J14776">
        <v>0</v>
      </c>
      <c r="K14776" t="s">
        <v>57329</v>
      </c>
    </row>
    <row r="14777" spans="1:11" x14ac:dyDescent="0.3">
      <c r="A14777" t="s">
        <v>57330</v>
      </c>
      <c r="C14777" t="s">
        <v>27</v>
      </c>
      <c r="D14777" t="s">
        <v>57331</v>
      </c>
      <c r="E14777" t="s">
        <v>47287</v>
      </c>
      <c r="F14777" t="s">
        <v>41</v>
      </c>
      <c r="G14777" t="s">
        <v>42</v>
      </c>
      <c r="H14777">
        <v>0</v>
      </c>
      <c r="I14777">
        <v>0</v>
      </c>
      <c r="J14777">
        <v>0</v>
      </c>
      <c r="K14777" t="s">
        <v>57332</v>
      </c>
    </row>
    <row r="14778" spans="1:11" x14ac:dyDescent="0.3">
      <c r="A14778" t="s">
        <v>57333</v>
      </c>
      <c r="B14778" t="s">
        <v>57334</v>
      </c>
      <c r="C14778" t="s">
        <v>27</v>
      </c>
      <c r="D14778" t="s">
        <v>57335</v>
      </c>
      <c r="E14778" t="s">
        <v>47287</v>
      </c>
      <c r="F14778" t="s">
        <v>41</v>
      </c>
      <c r="G14778" t="s">
        <v>42</v>
      </c>
      <c r="H14778">
        <v>0</v>
      </c>
      <c r="I14778">
        <v>0</v>
      </c>
      <c r="J14778">
        <v>0</v>
      </c>
      <c r="K14778" t="s">
        <v>57336</v>
      </c>
    </row>
    <row r="14779" spans="1:11" x14ac:dyDescent="0.3">
      <c r="A14779" t="s">
        <v>57337</v>
      </c>
      <c r="B14779" t="s">
        <v>57338</v>
      </c>
      <c r="C14779" t="s">
        <v>27</v>
      </c>
      <c r="D14779" t="s">
        <v>57339</v>
      </c>
      <c r="E14779" t="s">
        <v>47287</v>
      </c>
      <c r="F14779" t="s">
        <v>41</v>
      </c>
      <c r="G14779" t="s">
        <v>42</v>
      </c>
      <c r="H14779">
        <v>0</v>
      </c>
      <c r="I14779">
        <v>0</v>
      </c>
      <c r="J14779">
        <v>0</v>
      </c>
      <c r="K14779" t="s">
        <v>57340</v>
      </c>
    </row>
    <row r="14780" spans="1:11" x14ac:dyDescent="0.3">
      <c r="A14780" t="s">
        <v>57341</v>
      </c>
      <c r="C14780" t="s">
        <v>27</v>
      </c>
      <c r="D14780" t="s">
        <v>57342</v>
      </c>
      <c r="E14780" t="s">
        <v>47287</v>
      </c>
      <c r="F14780" t="s">
        <v>41</v>
      </c>
      <c r="G14780" t="s">
        <v>42</v>
      </c>
      <c r="H14780">
        <v>0</v>
      </c>
      <c r="I14780">
        <v>0</v>
      </c>
      <c r="J14780">
        <v>0</v>
      </c>
      <c r="K14780" t="s">
        <v>57343</v>
      </c>
    </row>
    <row r="14781" spans="1:11" x14ac:dyDescent="0.3">
      <c r="A14781" t="s">
        <v>57344</v>
      </c>
      <c r="B14781" t="s">
        <v>57345</v>
      </c>
      <c r="C14781" t="s">
        <v>20</v>
      </c>
      <c r="D14781" t="s">
        <v>57346</v>
      </c>
      <c r="E14781" t="s">
        <v>51965</v>
      </c>
      <c r="F14781" t="s">
        <v>10179</v>
      </c>
      <c r="G14781" t="s">
        <v>42</v>
      </c>
      <c r="H14781">
        <v>0</v>
      </c>
      <c r="I14781">
        <v>0</v>
      </c>
      <c r="J14781">
        <v>0</v>
      </c>
      <c r="K14781" t="s">
        <v>57347</v>
      </c>
    </row>
    <row r="14782" spans="1:11" x14ac:dyDescent="0.3">
      <c r="A14782" t="s">
        <v>57348</v>
      </c>
      <c r="B14782" t="s">
        <v>57349</v>
      </c>
      <c r="C14782" t="s">
        <v>27</v>
      </c>
      <c r="D14782" t="s">
        <v>57350</v>
      </c>
      <c r="E14782" t="s">
        <v>47287</v>
      </c>
      <c r="F14782" t="s">
        <v>41</v>
      </c>
      <c r="G14782" t="s">
        <v>42</v>
      </c>
      <c r="H14782">
        <v>0</v>
      </c>
      <c r="I14782">
        <v>0</v>
      </c>
      <c r="J14782">
        <v>0</v>
      </c>
      <c r="K14782" t="s">
        <v>57351</v>
      </c>
    </row>
    <row r="14783" spans="1:11" x14ac:dyDescent="0.3">
      <c r="A14783" t="s">
        <v>57352</v>
      </c>
      <c r="B14783" t="s">
        <v>57353</v>
      </c>
      <c r="C14783" t="s">
        <v>27</v>
      </c>
      <c r="D14783" t="s">
        <v>57354</v>
      </c>
      <c r="E14783" t="s">
        <v>47287</v>
      </c>
      <c r="F14783" t="s">
        <v>41</v>
      </c>
      <c r="G14783" t="s">
        <v>42</v>
      </c>
      <c r="H14783">
        <v>0</v>
      </c>
      <c r="I14783">
        <v>0</v>
      </c>
      <c r="J14783">
        <v>0</v>
      </c>
      <c r="K14783" t="s">
        <v>57355</v>
      </c>
    </row>
    <row r="14784" spans="1:11" x14ac:dyDescent="0.3">
      <c r="A14784" t="s">
        <v>57356</v>
      </c>
      <c r="C14784" t="s">
        <v>27</v>
      </c>
      <c r="D14784" t="s">
        <v>57357</v>
      </c>
      <c r="E14784" t="s">
        <v>47287</v>
      </c>
      <c r="F14784" t="s">
        <v>41</v>
      </c>
      <c r="G14784" t="s">
        <v>42</v>
      </c>
      <c r="H14784">
        <v>0</v>
      </c>
      <c r="I14784">
        <v>0</v>
      </c>
      <c r="J14784">
        <v>0</v>
      </c>
      <c r="K14784" t="s">
        <v>57358</v>
      </c>
    </row>
    <row r="14785" spans="1:11" x14ac:dyDescent="0.3">
      <c r="A14785" t="s">
        <v>57359</v>
      </c>
      <c r="B14785" t="s">
        <v>57360</v>
      </c>
      <c r="C14785" t="s">
        <v>558</v>
      </c>
      <c r="D14785" t="s">
        <v>57361</v>
      </c>
      <c r="E14785" t="s">
        <v>981</v>
      </c>
      <c r="F14785" t="s">
        <v>16</v>
      </c>
      <c r="G14785" t="s">
        <v>8839</v>
      </c>
      <c r="H14785">
        <v>0</v>
      </c>
      <c r="I14785">
        <v>0</v>
      </c>
      <c r="J14785">
        <v>0</v>
      </c>
      <c r="K14785" t="s">
        <v>57362</v>
      </c>
    </row>
    <row r="14786" spans="1:11" x14ac:dyDescent="0.3">
      <c r="A14786" t="s">
        <v>57363</v>
      </c>
      <c r="C14786" t="s">
        <v>27</v>
      </c>
      <c r="D14786" t="s">
        <v>57364</v>
      </c>
      <c r="E14786" t="s">
        <v>47287</v>
      </c>
      <c r="F14786" t="s">
        <v>41</v>
      </c>
      <c r="G14786" t="s">
        <v>42</v>
      </c>
      <c r="H14786">
        <v>0</v>
      </c>
      <c r="I14786">
        <v>0</v>
      </c>
      <c r="J14786">
        <v>0</v>
      </c>
      <c r="K14786" t="s">
        <v>57365</v>
      </c>
    </row>
    <row r="14787" spans="1:11" x14ac:dyDescent="0.3">
      <c r="A14787" t="s">
        <v>57366</v>
      </c>
      <c r="B14787" t="s">
        <v>57367</v>
      </c>
      <c r="C14787" t="s">
        <v>558</v>
      </c>
      <c r="D14787" t="s">
        <v>57368</v>
      </c>
      <c r="E14787" t="s">
        <v>32599</v>
      </c>
      <c r="F14787" t="s">
        <v>2585</v>
      </c>
      <c r="G14787" t="s">
        <v>1899</v>
      </c>
      <c r="H14787">
        <v>0</v>
      </c>
      <c r="I14787">
        <v>0</v>
      </c>
      <c r="J14787">
        <v>0</v>
      </c>
      <c r="K14787" t="s">
        <v>57369</v>
      </c>
    </row>
    <row r="14788" spans="1:11" x14ac:dyDescent="0.3">
      <c r="A14788" t="s">
        <v>57370</v>
      </c>
      <c r="B14788" t="s">
        <v>57371</v>
      </c>
      <c r="C14788" t="s">
        <v>558</v>
      </c>
      <c r="D14788" t="s">
        <v>57372</v>
      </c>
      <c r="E14788" t="s">
        <v>32599</v>
      </c>
      <c r="F14788" t="s">
        <v>16</v>
      </c>
      <c r="G14788" t="s">
        <v>8207</v>
      </c>
      <c r="H14788">
        <v>0</v>
      </c>
      <c r="I14788">
        <v>0</v>
      </c>
      <c r="J14788">
        <v>0</v>
      </c>
      <c r="K14788" t="s">
        <v>57373</v>
      </c>
    </row>
    <row r="14789" spans="1:11" x14ac:dyDescent="0.3">
      <c r="A14789" t="s">
        <v>57374</v>
      </c>
      <c r="C14789" t="s">
        <v>27</v>
      </c>
      <c r="D14789" t="s">
        <v>57375</v>
      </c>
      <c r="E14789" t="s">
        <v>47287</v>
      </c>
      <c r="F14789" t="s">
        <v>16</v>
      </c>
      <c r="G14789" t="s">
        <v>2088</v>
      </c>
      <c r="H14789">
        <v>0</v>
      </c>
      <c r="I14789">
        <v>0</v>
      </c>
      <c r="J14789">
        <v>0</v>
      </c>
      <c r="K14789" t="s">
        <v>57376</v>
      </c>
    </row>
    <row r="14790" spans="1:11" x14ac:dyDescent="0.3">
      <c r="A14790" t="s">
        <v>57377</v>
      </c>
      <c r="C14790" t="s">
        <v>558</v>
      </c>
      <c r="D14790" t="s">
        <v>57378</v>
      </c>
      <c r="E14790" t="s">
        <v>32599</v>
      </c>
      <c r="F14790" t="s">
        <v>16</v>
      </c>
      <c r="G14790" t="s">
        <v>5218</v>
      </c>
      <c r="H14790">
        <v>0</v>
      </c>
      <c r="I14790">
        <v>0</v>
      </c>
      <c r="J14790">
        <v>0</v>
      </c>
      <c r="K14790" t="s">
        <v>57379</v>
      </c>
    </row>
    <row r="14791" spans="1:11" x14ac:dyDescent="0.3">
      <c r="A14791" t="s">
        <v>57380</v>
      </c>
      <c r="B14791" t="s">
        <v>57381</v>
      </c>
      <c r="C14791" t="s">
        <v>27</v>
      </c>
      <c r="D14791" t="s">
        <v>57382</v>
      </c>
      <c r="E14791" t="s">
        <v>47287</v>
      </c>
      <c r="F14791" t="s">
        <v>41</v>
      </c>
      <c r="G14791" t="s">
        <v>42</v>
      </c>
      <c r="H14791">
        <v>0</v>
      </c>
      <c r="I14791">
        <v>0</v>
      </c>
      <c r="J14791">
        <v>0</v>
      </c>
      <c r="K14791" t="s">
        <v>57383</v>
      </c>
    </row>
    <row r="14792" spans="1:11" x14ac:dyDescent="0.3">
      <c r="A14792" t="s">
        <v>57384</v>
      </c>
      <c r="B14792" t="s">
        <v>57385</v>
      </c>
      <c r="C14792" t="s">
        <v>27</v>
      </c>
      <c r="D14792" t="s">
        <v>57386</v>
      </c>
      <c r="E14792" t="s">
        <v>47287</v>
      </c>
      <c r="F14792" t="s">
        <v>41</v>
      </c>
      <c r="G14792" t="s">
        <v>42</v>
      </c>
      <c r="H14792">
        <v>0</v>
      </c>
      <c r="I14792">
        <v>0</v>
      </c>
      <c r="J14792">
        <v>0</v>
      </c>
      <c r="K14792" t="s">
        <v>57387</v>
      </c>
    </row>
    <row r="14793" spans="1:11" x14ac:dyDescent="0.3">
      <c r="A14793" t="s">
        <v>57388</v>
      </c>
      <c r="B14793" t="s">
        <v>57389</v>
      </c>
      <c r="C14793" t="s">
        <v>558</v>
      </c>
      <c r="D14793" t="s">
        <v>57390</v>
      </c>
      <c r="E14793" t="s">
        <v>32599</v>
      </c>
      <c r="F14793" t="s">
        <v>3821</v>
      </c>
      <c r="G14793" t="s">
        <v>2026</v>
      </c>
      <c r="H14793">
        <v>0</v>
      </c>
      <c r="I14793">
        <v>0</v>
      </c>
      <c r="J14793">
        <v>0</v>
      </c>
      <c r="K14793" t="s">
        <v>57391</v>
      </c>
    </row>
    <row r="14794" spans="1:11" x14ac:dyDescent="0.3">
      <c r="A14794" t="s">
        <v>57392</v>
      </c>
      <c r="B14794" t="s">
        <v>57393</v>
      </c>
      <c r="C14794" t="s">
        <v>27</v>
      </c>
      <c r="D14794" t="s">
        <v>57394</v>
      </c>
      <c r="E14794" t="s">
        <v>47287</v>
      </c>
      <c r="F14794" t="s">
        <v>41</v>
      </c>
      <c r="G14794" t="s">
        <v>42</v>
      </c>
      <c r="H14794">
        <v>0</v>
      </c>
      <c r="I14794">
        <v>0</v>
      </c>
      <c r="J14794">
        <v>0</v>
      </c>
      <c r="K14794" t="s">
        <v>57395</v>
      </c>
    </row>
    <row r="14795" spans="1:11" x14ac:dyDescent="0.3">
      <c r="A14795" t="s">
        <v>57396</v>
      </c>
      <c r="B14795" t="s">
        <v>57397</v>
      </c>
      <c r="C14795" t="s">
        <v>558</v>
      </c>
      <c r="D14795" t="s">
        <v>57398</v>
      </c>
      <c r="E14795" t="s">
        <v>981</v>
      </c>
      <c r="F14795" t="s">
        <v>16</v>
      </c>
      <c r="G14795" t="s">
        <v>20924</v>
      </c>
      <c r="H14795">
        <v>0</v>
      </c>
      <c r="I14795">
        <v>0</v>
      </c>
      <c r="J14795">
        <v>0</v>
      </c>
      <c r="K14795" t="s">
        <v>57399</v>
      </c>
    </row>
    <row r="14796" spans="1:11" x14ac:dyDescent="0.3">
      <c r="A14796" t="s">
        <v>57400</v>
      </c>
      <c r="B14796" t="s">
        <v>57401</v>
      </c>
      <c r="C14796" t="s">
        <v>558</v>
      </c>
      <c r="D14796" t="s">
        <v>57402</v>
      </c>
      <c r="E14796" t="s">
        <v>981</v>
      </c>
      <c r="F14796" t="s">
        <v>16</v>
      </c>
      <c r="G14796" t="s">
        <v>772</v>
      </c>
      <c r="H14796">
        <v>0</v>
      </c>
      <c r="I14796">
        <v>0</v>
      </c>
      <c r="J14796">
        <v>0</v>
      </c>
      <c r="K14796" t="s">
        <v>57403</v>
      </c>
    </row>
    <row r="14797" spans="1:11" x14ac:dyDescent="0.3">
      <c r="A14797" t="s">
        <v>57404</v>
      </c>
      <c r="B14797" t="s">
        <v>57405</v>
      </c>
      <c r="C14797" t="s">
        <v>27</v>
      </c>
      <c r="D14797" t="s">
        <v>57406</v>
      </c>
      <c r="E14797" t="s">
        <v>47287</v>
      </c>
      <c r="F14797" t="s">
        <v>41</v>
      </c>
      <c r="G14797" t="s">
        <v>42</v>
      </c>
      <c r="H14797">
        <v>0</v>
      </c>
      <c r="I14797">
        <v>0</v>
      </c>
      <c r="J14797">
        <v>0</v>
      </c>
      <c r="K14797" t="s">
        <v>57407</v>
      </c>
    </row>
    <row r="14798" spans="1:11" x14ac:dyDescent="0.3">
      <c r="A14798" t="s">
        <v>57408</v>
      </c>
      <c r="B14798" t="s">
        <v>57409</v>
      </c>
      <c r="C14798" t="s">
        <v>20</v>
      </c>
      <c r="D14798" t="s">
        <v>57410</v>
      </c>
      <c r="E14798" t="s">
        <v>51965</v>
      </c>
      <c r="F14798" t="s">
        <v>1135</v>
      </c>
      <c r="G14798" t="s">
        <v>42</v>
      </c>
      <c r="H14798">
        <v>0</v>
      </c>
      <c r="I14798">
        <v>0</v>
      </c>
      <c r="J14798">
        <v>0</v>
      </c>
      <c r="K14798" t="s">
        <v>57411</v>
      </c>
    </row>
    <row r="14799" spans="1:11" x14ac:dyDescent="0.3">
      <c r="A14799" t="s">
        <v>57412</v>
      </c>
      <c r="B14799" t="s">
        <v>57413</v>
      </c>
      <c r="C14799" t="s">
        <v>27</v>
      </c>
      <c r="D14799" t="s">
        <v>57414</v>
      </c>
      <c r="E14799" t="s">
        <v>47287</v>
      </c>
      <c r="F14799" t="s">
        <v>41</v>
      </c>
      <c r="G14799" t="s">
        <v>42</v>
      </c>
      <c r="H14799">
        <v>0</v>
      </c>
      <c r="I14799">
        <v>0</v>
      </c>
      <c r="J14799">
        <v>0</v>
      </c>
      <c r="K14799" t="s">
        <v>57415</v>
      </c>
    </row>
    <row r="14800" spans="1:11" x14ac:dyDescent="0.3">
      <c r="A14800" t="s">
        <v>57416</v>
      </c>
      <c r="B14800" t="s">
        <v>57417</v>
      </c>
      <c r="C14800" t="s">
        <v>20</v>
      </c>
      <c r="D14800" t="s">
        <v>57418</v>
      </c>
      <c r="E14800" t="s">
        <v>51965</v>
      </c>
      <c r="F14800" t="s">
        <v>16</v>
      </c>
      <c r="G14800" t="s">
        <v>3955</v>
      </c>
      <c r="H14800">
        <v>0</v>
      </c>
      <c r="I14800">
        <v>0</v>
      </c>
      <c r="J14800">
        <v>0</v>
      </c>
      <c r="K14800" t="s">
        <v>57419</v>
      </c>
    </row>
    <row r="14801" spans="1:11" x14ac:dyDescent="0.3">
      <c r="A14801" t="s">
        <v>57420</v>
      </c>
      <c r="C14801" t="s">
        <v>27</v>
      </c>
      <c r="D14801" t="s">
        <v>57421</v>
      </c>
      <c r="E14801" t="s">
        <v>47287</v>
      </c>
      <c r="F14801" t="s">
        <v>16</v>
      </c>
      <c r="G14801" t="s">
        <v>787</v>
      </c>
      <c r="H14801">
        <v>0</v>
      </c>
      <c r="I14801">
        <v>0</v>
      </c>
      <c r="J14801">
        <v>0</v>
      </c>
      <c r="K14801" t="s">
        <v>57422</v>
      </c>
    </row>
    <row r="14802" spans="1:11" x14ac:dyDescent="0.3">
      <c r="A14802" t="s">
        <v>57423</v>
      </c>
      <c r="B14802" t="s">
        <v>57424</v>
      </c>
      <c r="C14802" t="s">
        <v>27</v>
      </c>
      <c r="D14802" t="s">
        <v>57425</v>
      </c>
      <c r="E14802" t="s">
        <v>29</v>
      </c>
      <c r="F14802" t="s">
        <v>16</v>
      </c>
      <c r="G14802" t="s">
        <v>11546</v>
      </c>
      <c r="H14802">
        <v>0</v>
      </c>
      <c r="I14802">
        <v>0</v>
      </c>
      <c r="J14802">
        <v>0</v>
      </c>
      <c r="K14802" t="s">
        <v>57426</v>
      </c>
    </row>
    <row r="14803" spans="1:11" x14ac:dyDescent="0.3">
      <c r="A14803" t="s">
        <v>57427</v>
      </c>
      <c r="B14803" t="s">
        <v>57428</v>
      </c>
      <c r="C14803" t="s">
        <v>13</v>
      </c>
      <c r="D14803" t="s">
        <v>57429</v>
      </c>
      <c r="E14803" t="s">
        <v>50096</v>
      </c>
      <c r="F14803" t="s">
        <v>16</v>
      </c>
      <c r="G14803" t="s">
        <v>12752</v>
      </c>
      <c r="H14803">
        <v>0</v>
      </c>
      <c r="I14803">
        <v>0</v>
      </c>
      <c r="J14803">
        <v>0</v>
      </c>
      <c r="K14803" t="s">
        <v>57430</v>
      </c>
    </row>
    <row r="14804" spans="1:11" x14ac:dyDescent="0.3">
      <c r="A14804" t="s">
        <v>57431</v>
      </c>
      <c r="C14804" t="s">
        <v>27</v>
      </c>
      <c r="D14804" t="s">
        <v>57432</v>
      </c>
      <c r="E14804" t="s">
        <v>47287</v>
      </c>
      <c r="F14804" t="s">
        <v>41</v>
      </c>
      <c r="G14804" t="s">
        <v>42</v>
      </c>
      <c r="H14804">
        <v>0</v>
      </c>
      <c r="I14804">
        <v>0</v>
      </c>
      <c r="J14804">
        <v>0</v>
      </c>
      <c r="K14804" t="s">
        <v>57433</v>
      </c>
    </row>
    <row r="14805" spans="1:11" x14ac:dyDescent="0.3">
      <c r="A14805" t="s">
        <v>57434</v>
      </c>
      <c r="B14805" t="s">
        <v>57435</v>
      </c>
      <c r="C14805" t="s">
        <v>27</v>
      </c>
      <c r="D14805" t="s">
        <v>57436</v>
      </c>
      <c r="E14805" t="s">
        <v>47287</v>
      </c>
      <c r="F14805" t="s">
        <v>41</v>
      </c>
      <c r="G14805" t="s">
        <v>42</v>
      </c>
      <c r="H14805">
        <v>0</v>
      </c>
      <c r="I14805">
        <v>0</v>
      </c>
      <c r="J14805">
        <v>0</v>
      </c>
      <c r="K14805" t="s">
        <v>57437</v>
      </c>
    </row>
    <row r="14806" spans="1:11" x14ac:dyDescent="0.3">
      <c r="A14806" t="s">
        <v>57438</v>
      </c>
      <c r="B14806" t="s">
        <v>57439</v>
      </c>
      <c r="C14806" t="s">
        <v>27</v>
      </c>
      <c r="D14806" t="s">
        <v>57440</v>
      </c>
      <c r="E14806" t="s">
        <v>47287</v>
      </c>
      <c r="F14806" t="s">
        <v>41</v>
      </c>
      <c r="G14806" t="s">
        <v>42</v>
      </c>
      <c r="H14806">
        <v>0</v>
      </c>
      <c r="I14806">
        <v>0</v>
      </c>
      <c r="J14806">
        <v>0</v>
      </c>
      <c r="K14806" t="s">
        <v>57441</v>
      </c>
    </row>
    <row r="14807" spans="1:11" x14ac:dyDescent="0.3">
      <c r="A14807" t="s">
        <v>57442</v>
      </c>
      <c r="B14807" t="s">
        <v>57443</v>
      </c>
      <c r="C14807" t="s">
        <v>27</v>
      </c>
      <c r="D14807" t="s">
        <v>57444</v>
      </c>
      <c r="E14807" t="s">
        <v>47287</v>
      </c>
      <c r="F14807" t="s">
        <v>41</v>
      </c>
      <c r="G14807" t="s">
        <v>42</v>
      </c>
      <c r="H14807">
        <v>0</v>
      </c>
      <c r="I14807">
        <v>0</v>
      </c>
      <c r="J14807">
        <v>0</v>
      </c>
      <c r="K14807" t="s">
        <v>57445</v>
      </c>
    </row>
    <row r="14808" spans="1:11" x14ac:dyDescent="0.3">
      <c r="A14808" t="s">
        <v>57446</v>
      </c>
      <c r="B14808" t="s">
        <v>57447</v>
      </c>
      <c r="C14808" t="s">
        <v>558</v>
      </c>
      <c r="D14808" t="s">
        <v>57448</v>
      </c>
      <c r="E14808" t="s">
        <v>630</v>
      </c>
      <c r="F14808" t="s">
        <v>1678</v>
      </c>
      <c r="G14808" t="s">
        <v>42</v>
      </c>
      <c r="H14808">
        <v>0</v>
      </c>
      <c r="I14808">
        <v>0</v>
      </c>
      <c r="J14808">
        <v>0</v>
      </c>
      <c r="K14808" t="s">
        <v>57449</v>
      </c>
    </row>
    <row r="14809" spans="1:11" x14ac:dyDescent="0.3">
      <c r="A14809" t="s">
        <v>57450</v>
      </c>
      <c r="C14809" t="s">
        <v>27</v>
      </c>
      <c r="D14809" t="s">
        <v>57451</v>
      </c>
      <c r="E14809" t="s">
        <v>47287</v>
      </c>
      <c r="F14809" t="s">
        <v>41</v>
      </c>
      <c r="G14809" t="s">
        <v>42</v>
      </c>
      <c r="H14809">
        <v>0</v>
      </c>
      <c r="I14809">
        <v>0</v>
      </c>
      <c r="J14809">
        <v>0</v>
      </c>
      <c r="K14809" t="s">
        <v>57452</v>
      </c>
    </row>
    <row r="14810" spans="1:11" x14ac:dyDescent="0.3">
      <c r="A14810" t="s">
        <v>57453</v>
      </c>
      <c r="B14810" t="s">
        <v>57454</v>
      </c>
      <c r="C14810" t="s">
        <v>27</v>
      </c>
      <c r="D14810" t="s">
        <v>57455</v>
      </c>
      <c r="E14810" t="s">
        <v>47287</v>
      </c>
      <c r="F14810" t="s">
        <v>41</v>
      </c>
      <c r="G14810" t="s">
        <v>42</v>
      </c>
      <c r="H14810">
        <v>0</v>
      </c>
      <c r="I14810">
        <v>0</v>
      </c>
      <c r="J14810">
        <v>0</v>
      </c>
      <c r="K14810" t="s">
        <v>57456</v>
      </c>
    </row>
    <row r="14811" spans="1:11" x14ac:dyDescent="0.3">
      <c r="A14811" t="s">
        <v>57457</v>
      </c>
      <c r="C14811" t="s">
        <v>20</v>
      </c>
      <c r="D14811" t="s">
        <v>57458</v>
      </c>
      <c r="E14811" t="s">
        <v>51965</v>
      </c>
      <c r="F14811" t="s">
        <v>16</v>
      </c>
      <c r="G14811" t="s">
        <v>3413</v>
      </c>
      <c r="H14811">
        <v>0</v>
      </c>
      <c r="I14811">
        <v>0</v>
      </c>
      <c r="J14811">
        <v>0</v>
      </c>
      <c r="K14811" t="s">
        <v>57459</v>
      </c>
    </row>
    <row r="14812" spans="1:11" x14ac:dyDescent="0.3">
      <c r="A14812" t="s">
        <v>57460</v>
      </c>
      <c r="B14812" t="s">
        <v>57461</v>
      </c>
      <c r="C14812" t="s">
        <v>558</v>
      </c>
      <c r="D14812" t="s">
        <v>57462</v>
      </c>
      <c r="E14812" t="s">
        <v>630</v>
      </c>
      <c r="F14812" t="s">
        <v>7061</v>
      </c>
      <c r="G14812" t="s">
        <v>42</v>
      </c>
      <c r="H14812">
        <v>0</v>
      </c>
      <c r="I14812">
        <v>0</v>
      </c>
      <c r="J14812">
        <v>0</v>
      </c>
      <c r="K14812" t="s">
        <v>57463</v>
      </c>
    </row>
    <row r="14813" spans="1:11" x14ac:dyDescent="0.3">
      <c r="A14813" t="s">
        <v>57464</v>
      </c>
      <c r="C14813" t="s">
        <v>466</v>
      </c>
      <c r="D14813" t="s">
        <v>57465</v>
      </c>
      <c r="E14813" t="s">
        <v>56266</v>
      </c>
      <c r="F14813" t="s">
        <v>16</v>
      </c>
      <c r="G14813" t="s">
        <v>6044</v>
      </c>
      <c r="H14813">
        <v>0</v>
      </c>
      <c r="I14813">
        <v>0</v>
      </c>
      <c r="J14813">
        <v>0</v>
      </c>
      <c r="K14813" t="s">
        <v>57466</v>
      </c>
    </row>
    <row r="14814" spans="1:11" x14ac:dyDescent="0.3">
      <c r="A14814" t="s">
        <v>57467</v>
      </c>
      <c r="B14814" t="s">
        <v>57468</v>
      </c>
      <c r="C14814" t="s">
        <v>27</v>
      </c>
      <c r="D14814" t="s">
        <v>57469</v>
      </c>
      <c r="E14814" t="s">
        <v>47287</v>
      </c>
      <c r="F14814" t="s">
        <v>41</v>
      </c>
      <c r="G14814" t="s">
        <v>42</v>
      </c>
      <c r="H14814">
        <v>0</v>
      </c>
      <c r="I14814">
        <v>0</v>
      </c>
      <c r="J14814">
        <v>0</v>
      </c>
      <c r="K14814" t="s">
        <v>57470</v>
      </c>
    </row>
    <row r="14815" spans="1:11" x14ac:dyDescent="0.3">
      <c r="A14815" t="s">
        <v>57471</v>
      </c>
      <c r="C14815" t="s">
        <v>27</v>
      </c>
      <c r="D14815" t="s">
        <v>57472</v>
      </c>
      <c r="E14815" t="s">
        <v>47287</v>
      </c>
      <c r="F14815" t="s">
        <v>41</v>
      </c>
      <c r="G14815" t="s">
        <v>42</v>
      </c>
      <c r="H14815">
        <v>0</v>
      </c>
      <c r="I14815">
        <v>0</v>
      </c>
      <c r="J14815">
        <v>0</v>
      </c>
      <c r="K14815" t="s">
        <v>57473</v>
      </c>
    </row>
    <row r="14816" spans="1:11" x14ac:dyDescent="0.3">
      <c r="A14816" t="s">
        <v>57474</v>
      </c>
      <c r="B14816" t="s">
        <v>57475</v>
      </c>
      <c r="C14816" t="s">
        <v>27</v>
      </c>
      <c r="D14816" t="s">
        <v>57476</v>
      </c>
      <c r="E14816" t="s">
        <v>47287</v>
      </c>
      <c r="F14816" t="s">
        <v>41</v>
      </c>
      <c r="G14816" t="s">
        <v>42</v>
      </c>
      <c r="H14816">
        <v>0</v>
      </c>
      <c r="I14816">
        <v>0</v>
      </c>
      <c r="J14816">
        <v>0</v>
      </c>
      <c r="K14816" t="s">
        <v>57477</v>
      </c>
    </row>
    <row r="14817" spans="1:11" x14ac:dyDescent="0.3">
      <c r="A14817" t="s">
        <v>57478</v>
      </c>
      <c r="B14817" t="s">
        <v>57479</v>
      </c>
      <c r="C14817" t="s">
        <v>27</v>
      </c>
      <c r="D14817" t="s">
        <v>57480</v>
      </c>
      <c r="E14817" t="s">
        <v>47287</v>
      </c>
      <c r="F14817" t="s">
        <v>41</v>
      </c>
      <c r="G14817" t="s">
        <v>42</v>
      </c>
      <c r="H14817">
        <v>0</v>
      </c>
      <c r="I14817">
        <v>0</v>
      </c>
      <c r="J14817">
        <v>0</v>
      </c>
      <c r="K14817" t="s">
        <v>57481</v>
      </c>
    </row>
    <row r="14818" spans="1:11" x14ac:dyDescent="0.3">
      <c r="A14818" t="s">
        <v>57482</v>
      </c>
      <c r="C14818" t="s">
        <v>20</v>
      </c>
      <c r="D14818" t="s">
        <v>57483</v>
      </c>
      <c r="E14818" t="s">
        <v>51965</v>
      </c>
      <c r="F14818" t="s">
        <v>10052</v>
      </c>
      <c r="G14818" t="s">
        <v>42</v>
      </c>
      <c r="H14818">
        <v>0</v>
      </c>
      <c r="I14818">
        <v>0</v>
      </c>
      <c r="J14818">
        <v>0</v>
      </c>
      <c r="K14818" t="s">
        <v>57484</v>
      </c>
    </row>
    <row r="14819" spans="1:11" x14ac:dyDescent="0.3">
      <c r="A14819" t="s">
        <v>57485</v>
      </c>
      <c r="B14819" t="s">
        <v>57486</v>
      </c>
      <c r="C14819" t="s">
        <v>20</v>
      </c>
      <c r="D14819" t="s">
        <v>57487</v>
      </c>
      <c r="E14819" t="s">
        <v>51965</v>
      </c>
      <c r="F14819" t="s">
        <v>16</v>
      </c>
      <c r="G14819" t="s">
        <v>4993</v>
      </c>
      <c r="H14819">
        <v>0</v>
      </c>
      <c r="I14819">
        <v>0</v>
      </c>
      <c r="J14819">
        <v>0</v>
      </c>
      <c r="K14819" t="s">
        <v>57488</v>
      </c>
    </row>
    <row r="14820" spans="1:11" x14ac:dyDescent="0.3">
      <c r="A14820" t="s">
        <v>57489</v>
      </c>
      <c r="B14820" t="s">
        <v>57490</v>
      </c>
      <c r="C14820" t="s">
        <v>558</v>
      </c>
      <c r="D14820" t="s">
        <v>57491</v>
      </c>
      <c r="E14820" t="s">
        <v>630</v>
      </c>
      <c r="F14820" t="s">
        <v>14759</v>
      </c>
      <c r="G14820" t="s">
        <v>42</v>
      </c>
      <c r="H14820">
        <v>0</v>
      </c>
      <c r="I14820">
        <v>0</v>
      </c>
      <c r="J14820">
        <v>0</v>
      </c>
      <c r="K14820" t="s">
        <v>57492</v>
      </c>
    </row>
    <row r="14821" spans="1:11" x14ac:dyDescent="0.3">
      <c r="A14821" t="s">
        <v>57493</v>
      </c>
      <c r="B14821" t="s">
        <v>57494</v>
      </c>
      <c r="C14821" t="s">
        <v>558</v>
      </c>
      <c r="D14821" t="s">
        <v>57495</v>
      </c>
      <c r="E14821" t="s">
        <v>32599</v>
      </c>
      <c r="F14821" t="s">
        <v>41</v>
      </c>
      <c r="G14821" t="s">
        <v>29173</v>
      </c>
      <c r="H14821">
        <v>0</v>
      </c>
      <c r="I14821">
        <v>0</v>
      </c>
      <c r="J14821">
        <v>0</v>
      </c>
      <c r="K14821" t="s">
        <v>57496</v>
      </c>
    </row>
    <row r="14822" spans="1:11" x14ac:dyDescent="0.3">
      <c r="A14822" t="s">
        <v>57497</v>
      </c>
      <c r="B14822" t="s">
        <v>57498</v>
      </c>
      <c r="C14822" t="s">
        <v>27</v>
      </c>
      <c r="D14822" t="s">
        <v>57499</v>
      </c>
      <c r="E14822" t="s">
        <v>47287</v>
      </c>
      <c r="F14822" t="s">
        <v>41</v>
      </c>
      <c r="G14822" t="s">
        <v>42</v>
      </c>
      <c r="H14822">
        <v>0</v>
      </c>
      <c r="I14822">
        <v>0</v>
      </c>
      <c r="J14822">
        <v>0</v>
      </c>
      <c r="K14822" t="s">
        <v>57500</v>
      </c>
    </row>
    <row r="14823" spans="1:11" x14ac:dyDescent="0.3">
      <c r="A14823" t="s">
        <v>57501</v>
      </c>
      <c r="B14823" t="s">
        <v>57502</v>
      </c>
      <c r="C14823" t="s">
        <v>27</v>
      </c>
      <c r="D14823" t="s">
        <v>57503</v>
      </c>
      <c r="E14823" t="s">
        <v>47287</v>
      </c>
      <c r="F14823" t="s">
        <v>41</v>
      </c>
      <c r="G14823" t="s">
        <v>42</v>
      </c>
      <c r="H14823">
        <v>0</v>
      </c>
      <c r="I14823">
        <v>0</v>
      </c>
      <c r="J14823">
        <v>0</v>
      </c>
      <c r="K14823" t="s">
        <v>57504</v>
      </c>
    </row>
    <row r="14824" spans="1:11" x14ac:dyDescent="0.3">
      <c r="A14824" t="s">
        <v>57505</v>
      </c>
      <c r="B14824" t="s">
        <v>57506</v>
      </c>
      <c r="C14824" t="s">
        <v>13</v>
      </c>
      <c r="D14824" t="s">
        <v>57507</v>
      </c>
      <c r="E14824" t="s">
        <v>50096</v>
      </c>
      <c r="F14824" t="s">
        <v>41</v>
      </c>
      <c r="G14824" t="s">
        <v>42</v>
      </c>
      <c r="H14824">
        <v>0</v>
      </c>
      <c r="I14824">
        <v>0</v>
      </c>
      <c r="J14824">
        <v>0</v>
      </c>
      <c r="K14824" t="s">
        <v>57508</v>
      </c>
    </row>
    <row r="14825" spans="1:11" x14ac:dyDescent="0.3">
      <c r="A14825" t="s">
        <v>57509</v>
      </c>
      <c r="B14825" t="s">
        <v>57510</v>
      </c>
      <c r="C14825" t="s">
        <v>27</v>
      </c>
      <c r="D14825" t="s">
        <v>57511</v>
      </c>
      <c r="E14825" t="s">
        <v>47287</v>
      </c>
      <c r="F14825" t="s">
        <v>41</v>
      </c>
      <c r="G14825" t="s">
        <v>42</v>
      </c>
      <c r="H14825">
        <v>0</v>
      </c>
      <c r="I14825">
        <v>0</v>
      </c>
      <c r="J14825">
        <v>0</v>
      </c>
      <c r="K14825" t="s">
        <v>57512</v>
      </c>
    </row>
    <row r="14826" spans="1:11" x14ac:dyDescent="0.3">
      <c r="A14826" t="s">
        <v>57513</v>
      </c>
      <c r="B14826" t="s">
        <v>57514</v>
      </c>
      <c r="C14826" t="s">
        <v>27</v>
      </c>
      <c r="D14826" t="s">
        <v>57515</v>
      </c>
      <c r="E14826" t="s">
        <v>47287</v>
      </c>
      <c r="F14826" t="s">
        <v>41</v>
      </c>
      <c r="G14826" t="s">
        <v>42</v>
      </c>
      <c r="H14826">
        <v>0</v>
      </c>
      <c r="I14826">
        <v>0</v>
      </c>
      <c r="J14826">
        <v>0</v>
      </c>
      <c r="K14826" t="s">
        <v>57516</v>
      </c>
    </row>
    <row r="14827" spans="1:11" x14ac:dyDescent="0.3">
      <c r="A14827" t="s">
        <v>57517</v>
      </c>
      <c r="B14827" t="s">
        <v>57518</v>
      </c>
      <c r="C14827" t="s">
        <v>558</v>
      </c>
      <c r="D14827" t="s">
        <v>57519</v>
      </c>
      <c r="E14827" t="s">
        <v>630</v>
      </c>
      <c r="F14827" t="s">
        <v>2703</v>
      </c>
      <c r="G14827" t="s">
        <v>42</v>
      </c>
      <c r="H14827">
        <v>0</v>
      </c>
      <c r="I14827">
        <v>0</v>
      </c>
      <c r="J14827">
        <v>0</v>
      </c>
      <c r="K14827" t="s">
        <v>57520</v>
      </c>
    </row>
    <row r="14828" spans="1:11" x14ac:dyDescent="0.3">
      <c r="A14828" t="s">
        <v>57521</v>
      </c>
      <c r="B14828" t="s">
        <v>57522</v>
      </c>
      <c r="C14828" t="s">
        <v>27</v>
      </c>
      <c r="D14828" t="s">
        <v>57523</v>
      </c>
      <c r="E14828" t="s">
        <v>47287</v>
      </c>
      <c r="F14828" t="s">
        <v>41</v>
      </c>
      <c r="G14828" t="s">
        <v>42</v>
      </c>
      <c r="H14828">
        <v>0</v>
      </c>
      <c r="I14828">
        <v>0</v>
      </c>
      <c r="J14828">
        <v>0</v>
      </c>
      <c r="K14828" t="s">
        <v>57524</v>
      </c>
    </row>
    <row r="14829" spans="1:11" x14ac:dyDescent="0.3">
      <c r="A14829" t="s">
        <v>57525</v>
      </c>
      <c r="B14829" t="s">
        <v>57526</v>
      </c>
      <c r="C14829" t="s">
        <v>20</v>
      </c>
      <c r="D14829" t="s">
        <v>57527</v>
      </c>
      <c r="E14829" t="s">
        <v>51965</v>
      </c>
      <c r="F14829" t="s">
        <v>15010</v>
      </c>
      <c r="G14829" t="s">
        <v>42</v>
      </c>
      <c r="H14829">
        <v>0</v>
      </c>
      <c r="I14829">
        <v>0</v>
      </c>
      <c r="J14829">
        <v>0</v>
      </c>
      <c r="K14829" t="s">
        <v>57528</v>
      </c>
    </row>
    <row r="14830" spans="1:11" x14ac:dyDescent="0.3">
      <c r="A14830" t="s">
        <v>57529</v>
      </c>
      <c r="B14830" t="s">
        <v>57530</v>
      </c>
      <c r="C14830" t="s">
        <v>27</v>
      </c>
      <c r="D14830" t="s">
        <v>57531</v>
      </c>
      <c r="E14830" t="s">
        <v>47287</v>
      </c>
      <c r="F14830" t="s">
        <v>41</v>
      </c>
      <c r="G14830" t="s">
        <v>42</v>
      </c>
      <c r="H14830">
        <v>0</v>
      </c>
      <c r="I14830">
        <v>0</v>
      </c>
      <c r="J14830">
        <v>0</v>
      </c>
      <c r="K14830" t="s">
        <v>57532</v>
      </c>
    </row>
    <row r="14831" spans="1:11" x14ac:dyDescent="0.3">
      <c r="A14831" t="s">
        <v>57533</v>
      </c>
      <c r="B14831" t="s">
        <v>57534</v>
      </c>
      <c r="C14831" t="s">
        <v>13</v>
      </c>
      <c r="D14831" t="s">
        <v>57535</v>
      </c>
      <c r="E14831" t="s">
        <v>50096</v>
      </c>
      <c r="F14831" t="s">
        <v>16</v>
      </c>
      <c r="G14831" t="s">
        <v>35267</v>
      </c>
      <c r="H14831">
        <v>0</v>
      </c>
      <c r="I14831">
        <v>0</v>
      </c>
      <c r="J14831">
        <v>0</v>
      </c>
      <c r="K14831" t="s">
        <v>57536</v>
      </c>
    </row>
    <row r="14832" spans="1:11" x14ac:dyDescent="0.3">
      <c r="A14832" t="s">
        <v>57537</v>
      </c>
      <c r="B14832" t="s">
        <v>57538</v>
      </c>
      <c r="C14832" t="s">
        <v>13</v>
      </c>
      <c r="D14832" t="s">
        <v>57539</v>
      </c>
      <c r="E14832" t="s">
        <v>50096</v>
      </c>
      <c r="F14832" t="s">
        <v>16</v>
      </c>
      <c r="G14832" t="s">
        <v>547</v>
      </c>
      <c r="H14832">
        <v>0</v>
      </c>
      <c r="I14832">
        <v>0</v>
      </c>
      <c r="J14832">
        <v>0</v>
      </c>
      <c r="K14832" t="s">
        <v>57540</v>
      </c>
    </row>
    <row r="14833" spans="1:11" x14ac:dyDescent="0.3">
      <c r="A14833" t="s">
        <v>57541</v>
      </c>
      <c r="B14833" t="s">
        <v>57542</v>
      </c>
      <c r="C14833" t="s">
        <v>13</v>
      </c>
      <c r="D14833" t="s">
        <v>57543</v>
      </c>
      <c r="E14833" t="s">
        <v>50096</v>
      </c>
      <c r="F14833" t="s">
        <v>16</v>
      </c>
      <c r="G14833" t="s">
        <v>16440</v>
      </c>
      <c r="H14833">
        <v>0</v>
      </c>
      <c r="I14833">
        <v>0</v>
      </c>
      <c r="J14833">
        <v>0</v>
      </c>
      <c r="K14833" t="s">
        <v>57544</v>
      </c>
    </row>
    <row r="14834" spans="1:11" x14ac:dyDescent="0.3">
      <c r="A14834" t="s">
        <v>57545</v>
      </c>
      <c r="B14834" t="s">
        <v>57546</v>
      </c>
      <c r="C14834" t="s">
        <v>466</v>
      </c>
      <c r="D14834" t="s">
        <v>57547</v>
      </c>
      <c r="E14834" t="s">
        <v>56266</v>
      </c>
      <c r="F14834" t="s">
        <v>16</v>
      </c>
      <c r="G14834" t="s">
        <v>529</v>
      </c>
      <c r="H14834">
        <v>0</v>
      </c>
      <c r="I14834">
        <v>0</v>
      </c>
      <c r="J14834">
        <v>0</v>
      </c>
      <c r="K14834" t="s">
        <v>57548</v>
      </c>
    </row>
    <row r="14835" spans="1:11" x14ac:dyDescent="0.3">
      <c r="A14835" t="s">
        <v>57549</v>
      </c>
      <c r="B14835" t="s">
        <v>57550</v>
      </c>
      <c r="C14835" t="s">
        <v>13</v>
      </c>
      <c r="D14835" t="s">
        <v>57551</v>
      </c>
      <c r="E14835" t="s">
        <v>50096</v>
      </c>
      <c r="F14835" t="s">
        <v>11094</v>
      </c>
      <c r="G14835" t="s">
        <v>42</v>
      </c>
      <c r="H14835">
        <v>0</v>
      </c>
      <c r="I14835">
        <v>0</v>
      </c>
      <c r="J14835">
        <v>0</v>
      </c>
      <c r="K14835" t="s">
        <v>57552</v>
      </c>
    </row>
    <row r="14836" spans="1:11" x14ac:dyDescent="0.3">
      <c r="A14836" t="s">
        <v>57553</v>
      </c>
      <c r="B14836" t="s">
        <v>57554</v>
      </c>
      <c r="C14836" t="s">
        <v>558</v>
      </c>
      <c r="D14836" t="s">
        <v>57555</v>
      </c>
      <c r="E14836" t="s">
        <v>630</v>
      </c>
      <c r="F14836" t="s">
        <v>14759</v>
      </c>
      <c r="G14836" t="s">
        <v>42</v>
      </c>
      <c r="H14836">
        <v>0</v>
      </c>
      <c r="I14836">
        <v>0</v>
      </c>
      <c r="J14836">
        <v>0</v>
      </c>
      <c r="K14836" t="s">
        <v>57556</v>
      </c>
    </row>
    <row r="14837" spans="1:11" x14ac:dyDescent="0.3">
      <c r="A14837" t="s">
        <v>57557</v>
      </c>
      <c r="B14837" t="s">
        <v>57558</v>
      </c>
      <c r="C14837" t="s">
        <v>13</v>
      </c>
      <c r="D14837" t="s">
        <v>57559</v>
      </c>
      <c r="E14837" t="s">
        <v>50096</v>
      </c>
      <c r="F14837" t="s">
        <v>16</v>
      </c>
      <c r="G14837" t="s">
        <v>51644</v>
      </c>
      <c r="H14837">
        <v>0</v>
      </c>
      <c r="I14837">
        <v>0</v>
      </c>
      <c r="J14837">
        <v>0</v>
      </c>
      <c r="K14837" t="s">
        <v>57560</v>
      </c>
    </row>
    <row r="14838" spans="1:11" x14ac:dyDescent="0.3">
      <c r="A14838" t="s">
        <v>57561</v>
      </c>
      <c r="B14838" t="s">
        <v>57562</v>
      </c>
      <c r="C14838" t="s">
        <v>13</v>
      </c>
      <c r="D14838" t="s">
        <v>57563</v>
      </c>
      <c r="E14838" t="s">
        <v>50096</v>
      </c>
      <c r="F14838" t="s">
        <v>16</v>
      </c>
      <c r="G14838" t="s">
        <v>43287</v>
      </c>
      <c r="H14838">
        <v>0</v>
      </c>
      <c r="I14838">
        <v>0</v>
      </c>
      <c r="J14838">
        <v>0</v>
      </c>
      <c r="K14838" t="s">
        <v>57564</v>
      </c>
    </row>
    <row r="14839" spans="1:11" x14ac:dyDescent="0.3">
      <c r="A14839" t="s">
        <v>57565</v>
      </c>
      <c r="C14839" t="s">
        <v>13</v>
      </c>
      <c r="D14839" t="s">
        <v>57566</v>
      </c>
      <c r="E14839" t="s">
        <v>50096</v>
      </c>
      <c r="F14839" t="s">
        <v>16</v>
      </c>
      <c r="G14839" t="s">
        <v>30</v>
      </c>
      <c r="H14839">
        <v>0</v>
      </c>
      <c r="I14839">
        <v>0</v>
      </c>
      <c r="J14839">
        <v>0</v>
      </c>
      <c r="K14839" t="s">
        <v>57567</v>
      </c>
    </row>
    <row r="14840" spans="1:11" x14ac:dyDescent="0.3">
      <c r="A14840" t="s">
        <v>57568</v>
      </c>
      <c r="B14840" t="s">
        <v>57569</v>
      </c>
      <c r="C14840" t="s">
        <v>27</v>
      </c>
      <c r="D14840" t="s">
        <v>57570</v>
      </c>
      <c r="E14840" t="s">
        <v>47287</v>
      </c>
      <c r="F14840" t="s">
        <v>41</v>
      </c>
      <c r="G14840" t="s">
        <v>42</v>
      </c>
      <c r="H14840">
        <v>0</v>
      </c>
      <c r="I14840">
        <v>0</v>
      </c>
      <c r="J14840">
        <v>0</v>
      </c>
      <c r="K14840" t="s">
        <v>57571</v>
      </c>
    </row>
    <row r="14841" spans="1:11" x14ac:dyDescent="0.3">
      <c r="A14841" t="s">
        <v>57572</v>
      </c>
      <c r="B14841" t="s">
        <v>57573</v>
      </c>
      <c r="C14841" t="s">
        <v>27</v>
      </c>
      <c r="D14841" t="s">
        <v>57574</v>
      </c>
      <c r="E14841" t="s">
        <v>47287</v>
      </c>
      <c r="F14841" t="s">
        <v>41</v>
      </c>
      <c r="G14841" t="s">
        <v>42</v>
      </c>
      <c r="H14841">
        <v>0</v>
      </c>
      <c r="I14841">
        <v>0</v>
      </c>
      <c r="J14841">
        <v>0</v>
      </c>
      <c r="K14841" t="s">
        <v>57575</v>
      </c>
    </row>
    <row r="14842" spans="1:11" x14ac:dyDescent="0.3">
      <c r="A14842" t="s">
        <v>57576</v>
      </c>
      <c r="B14842" t="s">
        <v>57577</v>
      </c>
      <c r="C14842" t="s">
        <v>27</v>
      </c>
      <c r="D14842" t="s">
        <v>57578</v>
      </c>
      <c r="E14842" t="s">
        <v>47287</v>
      </c>
      <c r="F14842" t="s">
        <v>41</v>
      </c>
      <c r="G14842" t="s">
        <v>42</v>
      </c>
      <c r="H14842">
        <v>0</v>
      </c>
      <c r="I14842">
        <v>0</v>
      </c>
      <c r="J14842">
        <v>0</v>
      </c>
      <c r="K14842" t="s">
        <v>57579</v>
      </c>
    </row>
    <row r="14843" spans="1:11" x14ac:dyDescent="0.3">
      <c r="A14843" t="s">
        <v>57580</v>
      </c>
      <c r="B14843" t="s">
        <v>57581</v>
      </c>
      <c r="C14843" t="s">
        <v>558</v>
      </c>
      <c r="D14843" t="s">
        <v>57582</v>
      </c>
      <c r="E14843" t="s">
        <v>630</v>
      </c>
      <c r="F14843" t="s">
        <v>11292</v>
      </c>
      <c r="G14843" t="s">
        <v>42</v>
      </c>
      <c r="H14843">
        <v>0</v>
      </c>
      <c r="I14843">
        <v>0</v>
      </c>
      <c r="J14843">
        <v>0</v>
      </c>
      <c r="K14843" t="s">
        <v>57583</v>
      </c>
    </row>
    <row r="14844" spans="1:11" x14ac:dyDescent="0.3">
      <c r="A14844" t="s">
        <v>57584</v>
      </c>
      <c r="B14844" t="s">
        <v>57585</v>
      </c>
      <c r="C14844" t="s">
        <v>27</v>
      </c>
      <c r="D14844" t="s">
        <v>57586</v>
      </c>
      <c r="E14844" t="s">
        <v>47287</v>
      </c>
      <c r="F14844" t="s">
        <v>41</v>
      </c>
      <c r="G14844" t="s">
        <v>42</v>
      </c>
      <c r="H14844">
        <v>0</v>
      </c>
      <c r="I14844">
        <v>0</v>
      </c>
      <c r="J14844">
        <v>0</v>
      </c>
      <c r="K14844" t="s">
        <v>57587</v>
      </c>
    </row>
    <row r="14845" spans="1:11" x14ac:dyDescent="0.3">
      <c r="A14845" t="s">
        <v>57588</v>
      </c>
      <c r="B14845" t="s">
        <v>57589</v>
      </c>
      <c r="C14845" t="s">
        <v>27</v>
      </c>
      <c r="D14845" t="s">
        <v>57590</v>
      </c>
      <c r="E14845" t="s">
        <v>47287</v>
      </c>
      <c r="F14845" t="s">
        <v>41</v>
      </c>
      <c r="G14845" t="s">
        <v>42</v>
      </c>
      <c r="H14845">
        <v>0</v>
      </c>
      <c r="I14845">
        <v>0</v>
      </c>
      <c r="J14845">
        <v>0</v>
      </c>
      <c r="K14845" t="s">
        <v>57591</v>
      </c>
    </row>
    <row r="14846" spans="1:11" x14ac:dyDescent="0.3">
      <c r="A14846" t="s">
        <v>57592</v>
      </c>
      <c r="B14846" t="s">
        <v>22867</v>
      </c>
      <c r="C14846" t="s">
        <v>27</v>
      </c>
      <c r="D14846" t="s">
        <v>57593</v>
      </c>
      <c r="E14846" t="s">
        <v>47287</v>
      </c>
      <c r="F14846" t="s">
        <v>41</v>
      </c>
      <c r="G14846" t="s">
        <v>42</v>
      </c>
      <c r="H14846">
        <v>0</v>
      </c>
      <c r="I14846">
        <v>0</v>
      </c>
      <c r="J14846">
        <v>0</v>
      </c>
      <c r="K14846" t="s">
        <v>57594</v>
      </c>
    </row>
    <row r="14847" spans="1:11" x14ac:dyDescent="0.3">
      <c r="A14847" t="s">
        <v>57595</v>
      </c>
      <c r="B14847" t="s">
        <v>57596</v>
      </c>
      <c r="C14847" t="s">
        <v>20</v>
      </c>
      <c r="E14847" t="s">
        <v>51965</v>
      </c>
      <c r="F14847" t="s">
        <v>16</v>
      </c>
      <c r="G14847" t="s">
        <v>16097</v>
      </c>
      <c r="H14847">
        <v>0</v>
      </c>
      <c r="I14847">
        <v>0</v>
      </c>
      <c r="J14847">
        <v>0</v>
      </c>
      <c r="K14847" t="s">
        <v>57597</v>
      </c>
    </row>
    <row r="14848" spans="1:11" x14ac:dyDescent="0.3">
      <c r="A14848" t="s">
        <v>57598</v>
      </c>
      <c r="B14848" t="s">
        <v>57599</v>
      </c>
      <c r="C14848" t="s">
        <v>466</v>
      </c>
      <c r="D14848" t="s">
        <v>57600</v>
      </c>
      <c r="E14848" t="s">
        <v>56266</v>
      </c>
      <c r="F14848" t="s">
        <v>16</v>
      </c>
      <c r="G14848" t="s">
        <v>19180</v>
      </c>
      <c r="H14848">
        <v>0</v>
      </c>
      <c r="I14848">
        <v>0</v>
      </c>
      <c r="J14848">
        <v>0</v>
      </c>
      <c r="K14848" t="s">
        <v>57601</v>
      </c>
    </row>
    <row r="14849" spans="1:11" x14ac:dyDescent="0.3">
      <c r="A14849" t="s">
        <v>57602</v>
      </c>
      <c r="B14849" t="s">
        <v>57603</v>
      </c>
      <c r="C14849" t="s">
        <v>558</v>
      </c>
      <c r="D14849" t="s">
        <v>57604</v>
      </c>
      <c r="E14849" t="s">
        <v>981</v>
      </c>
      <c r="F14849" t="s">
        <v>17320</v>
      </c>
      <c r="G14849" t="s">
        <v>42</v>
      </c>
      <c r="H14849">
        <v>0</v>
      </c>
      <c r="I14849">
        <v>0</v>
      </c>
      <c r="J14849">
        <v>0</v>
      </c>
      <c r="K14849" t="s">
        <v>57605</v>
      </c>
    </row>
    <row r="14850" spans="1:11" x14ac:dyDescent="0.3">
      <c r="A14850" t="s">
        <v>57606</v>
      </c>
      <c r="B14850" t="s">
        <v>57607</v>
      </c>
      <c r="C14850" t="s">
        <v>20</v>
      </c>
      <c r="D14850" t="s">
        <v>57608</v>
      </c>
      <c r="E14850" t="s">
        <v>51965</v>
      </c>
      <c r="F14850" t="s">
        <v>1590</v>
      </c>
      <c r="G14850" t="s">
        <v>42</v>
      </c>
      <c r="H14850">
        <v>0</v>
      </c>
      <c r="I14850">
        <v>0</v>
      </c>
      <c r="J14850">
        <v>0</v>
      </c>
      <c r="K14850" t="s">
        <v>57609</v>
      </c>
    </row>
    <row r="14851" spans="1:11" x14ac:dyDescent="0.3">
      <c r="A14851" t="s">
        <v>57610</v>
      </c>
      <c r="B14851" t="s">
        <v>57611</v>
      </c>
      <c r="C14851" t="s">
        <v>20</v>
      </c>
      <c r="D14851" t="s">
        <v>57612</v>
      </c>
      <c r="E14851" t="s">
        <v>51965</v>
      </c>
      <c r="F14851" t="s">
        <v>42301</v>
      </c>
      <c r="G14851" t="s">
        <v>42</v>
      </c>
      <c r="H14851">
        <v>0</v>
      </c>
      <c r="I14851">
        <v>0</v>
      </c>
      <c r="J14851">
        <v>0</v>
      </c>
      <c r="K14851" t="s">
        <v>57613</v>
      </c>
    </row>
    <row r="14852" spans="1:11" x14ac:dyDescent="0.3">
      <c r="A14852" t="s">
        <v>57614</v>
      </c>
      <c r="B14852" t="s">
        <v>57615</v>
      </c>
      <c r="C14852" t="s">
        <v>20</v>
      </c>
      <c r="D14852" t="s">
        <v>57616</v>
      </c>
      <c r="E14852" t="s">
        <v>51965</v>
      </c>
      <c r="F14852" t="s">
        <v>19463</v>
      </c>
      <c r="G14852" t="s">
        <v>42</v>
      </c>
      <c r="H14852">
        <v>0</v>
      </c>
      <c r="I14852">
        <v>0</v>
      </c>
      <c r="J14852">
        <v>0</v>
      </c>
      <c r="K14852" t="s">
        <v>57617</v>
      </c>
    </row>
    <row r="14853" spans="1:11" x14ac:dyDescent="0.3">
      <c r="A14853" t="s">
        <v>57618</v>
      </c>
      <c r="B14853" t="s">
        <v>57619</v>
      </c>
      <c r="C14853" t="s">
        <v>20</v>
      </c>
      <c r="D14853" t="s">
        <v>57620</v>
      </c>
      <c r="E14853" t="s">
        <v>51965</v>
      </c>
      <c r="F14853" t="s">
        <v>11738</v>
      </c>
      <c r="G14853" t="s">
        <v>42</v>
      </c>
      <c r="H14853">
        <v>0</v>
      </c>
      <c r="I14853">
        <v>0</v>
      </c>
      <c r="J14853">
        <v>0</v>
      </c>
      <c r="K14853" t="s">
        <v>57621</v>
      </c>
    </row>
    <row r="14854" spans="1:11" x14ac:dyDescent="0.3">
      <c r="A14854" t="s">
        <v>57622</v>
      </c>
      <c r="B14854" t="s">
        <v>57623</v>
      </c>
      <c r="C14854" t="s">
        <v>27</v>
      </c>
      <c r="D14854" t="s">
        <v>57624</v>
      </c>
      <c r="E14854" t="s">
        <v>47287</v>
      </c>
      <c r="F14854" t="s">
        <v>41</v>
      </c>
      <c r="G14854" t="s">
        <v>42</v>
      </c>
      <c r="H14854">
        <v>0</v>
      </c>
      <c r="I14854">
        <v>0</v>
      </c>
      <c r="J14854">
        <v>0</v>
      </c>
      <c r="K14854" t="s">
        <v>57625</v>
      </c>
    </row>
    <row r="14855" spans="1:11" x14ac:dyDescent="0.3">
      <c r="A14855" t="s">
        <v>57626</v>
      </c>
      <c r="B14855" t="s">
        <v>57627</v>
      </c>
      <c r="C14855" t="s">
        <v>20</v>
      </c>
      <c r="D14855" t="s">
        <v>57628</v>
      </c>
      <c r="E14855" t="s">
        <v>51965</v>
      </c>
      <c r="F14855" t="s">
        <v>2442</v>
      </c>
      <c r="G14855" t="s">
        <v>42</v>
      </c>
      <c r="H14855">
        <v>0</v>
      </c>
      <c r="I14855">
        <v>0</v>
      </c>
      <c r="J14855">
        <v>0</v>
      </c>
      <c r="K14855" t="s">
        <v>57629</v>
      </c>
    </row>
    <row r="14856" spans="1:11" x14ac:dyDescent="0.3">
      <c r="A14856" t="s">
        <v>57630</v>
      </c>
      <c r="C14856" t="s">
        <v>20</v>
      </c>
      <c r="D14856" t="s">
        <v>57631</v>
      </c>
      <c r="E14856" t="s">
        <v>51965</v>
      </c>
      <c r="F14856" t="s">
        <v>16</v>
      </c>
      <c r="G14856" t="s">
        <v>42</v>
      </c>
      <c r="H14856">
        <v>0</v>
      </c>
      <c r="I14856">
        <v>0</v>
      </c>
      <c r="J14856">
        <v>0</v>
      </c>
      <c r="K14856" t="s">
        <v>57632</v>
      </c>
    </row>
    <row r="14857" spans="1:11" x14ac:dyDescent="0.3">
      <c r="A14857" t="s">
        <v>57633</v>
      </c>
      <c r="B14857" t="s">
        <v>57634</v>
      </c>
      <c r="C14857" t="s">
        <v>27</v>
      </c>
      <c r="D14857" t="s">
        <v>57635</v>
      </c>
      <c r="E14857" t="s">
        <v>47287</v>
      </c>
      <c r="F14857" t="s">
        <v>16</v>
      </c>
      <c r="G14857" t="s">
        <v>279</v>
      </c>
      <c r="H14857">
        <v>0</v>
      </c>
      <c r="I14857">
        <v>0</v>
      </c>
      <c r="J14857">
        <v>0</v>
      </c>
      <c r="K14857" t="s">
        <v>57636</v>
      </c>
    </row>
    <row r="14858" spans="1:11" x14ac:dyDescent="0.3">
      <c r="A14858" t="s">
        <v>57637</v>
      </c>
      <c r="C14858" t="s">
        <v>558</v>
      </c>
      <c r="D14858" t="s">
        <v>57638</v>
      </c>
      <c r="E14858" t="s">
        <v>981</v>
      </c>
      <c r="F14858" t="s">
        <v>1531</v>
      </c>
      <c r="G14858" t="s">
        <v>42</v>
      </c>
      <c r="H14858">
        <v>0</v>
      </c>
      <c r="I14858">
        <v>0</v>
      </c>
      <c r="J14858">
        <v>0</v>
      </c>
      <c r="K14858" t="s">
        <v>57639</v>
      </c>
    </row>
    <row r="14859" spans="1:11" x14ac:dyDescent="0.3">
      <c r="A14859" t="s">
        <v>57640</v>
      </c>
      <c r="C14859" t="s">
        <v>13</v>
      </c>
      <c r="D14859" t="s">
        <v>57641</v>
      </c>
      <c r="E14859" t="s">
        <v>50096</v>
      </c>
      <c r="F14859" t="s">
        <v>16</v>
      </c>
      <c r="G14859" t="s">
        <v>2470</v>
      </c>
      <c r="H14859">
        <v>0</v>
      </c>
      <c r="I14859">
        <v>0</v>
      </c>
      <c r="J14859">
        <v>0</v>
      </c>
      <c r="K14859" t="s">
        <v>57642</v>
      </c>
    </row>
    <row r="14860" spans="1:11" x14ac:dyDescent="0.3">
      <c r="A14860" t="s">
        <v>57643</v>
      </c>
      <c r="B14860" t="s">
        <v>57644</v>
      </c>
      <c r="C14860" t="s">
        <v>558</v>
      </c>
      <c r="D14860" t="s">
        <v>57645</v>
      </c>
      <c r="E14860" t="s">
        <v>28510</v>
      </c>
      <c r="F14860" t="s">
        <v>16</v>
      </c>
      <c r="G14860" t="s">
        <v>17996</v>
      </c>
      <c r="H14860">
        <v>0</v>
      </c>
      <c r="I14860">
        <v>0</v>
      </c>
      <c r="J14860">
        <v>0</v>
      </c>
      <c r="K14860" t="s">
        <v>57646</v>
      </c>
    </row>
    <row r="14861" spans="1:11" x14ac:dyDescent="0.3">
      <c r="A14861" t="s">
        <v>57647</v>
      </c>
      <c r="B14861" t="s">
        <v>57648</v>
      </c>
      <c r="C14861" t="s">
        <v>558</v>
      </c>
      <c r="D14861" t="s">
        <v>57649</v>
      </c>
      <c r="E14861" t="s">
        <v>28510</v>
      </c>
      <c r="F14861" t="s">
        <v>16</v>
      </c>
      <c r="G14861" t="s">
        <v>10537</v>
      </c>
      <c r="H14861">
        <v>0</v>
      </c>
      <c r="I14861">
        <v>0</v>
      </c>
      <c r="J14861">
        <v>0</v>
      </c>
      <c r="K14861" t="s">
        <v>57650</v>
      </c>
    </row>
    <row r="14862" spans="1:11" x14ac:dyDescent="0.3">
      <c r="A14862" t="s">
        <v>57651</v>
      </c>
      <c r="B14862" t="s">
        <v>57652</v>
      </c>
      <c r="C14862" t="s">
        <v>558</v>
      </c>
      <c r="D14862" t="s">
        <v>57653</v>
      </c>
      <c r="E14862" t="s">
        <v>28510</v>
      </c>
      <c r="F14862" t="s">
        <v>16</v>
      </c>
      <c r="G14862" t="s">
        <v>7803</v>
      </c>
      <c r="H14862">
        <v>0</v>
      </c>
      <c r="I14862">
        <v>0</v>
      </c>
      <c r="J14862">
        <v>0</v>
      </c>
      <c r="K14862" t="s">
        <v>57654</v>
      </c>
    </row>
    <row r="14863" spans="1:11" x14ac:dyDescent="0.3">
      <c r="A14863" t="s">
        <v>57655</v>
      </c>
      <c r="B14863" t="s">
        <v>57656</v>
      </c>
      <c r="C14863" t="s">
        <v>558</v>
      </c>
      <c r="D14863" t="s">
        <v>57645</v>
      </c>
      <c r="E14863" t="s">
        <v>28510</v>
      </c>
      <c r="F14863" t="s">
        <v>28710</v>
      </c>
      <c r="G14863" t="s">
        <v>42</v>
      </c>
      <c r="H14863">
        <v>0</v>
      </c>
      <c r="I14863">
        <v>0</v>
      </c>
      <c r="J14863">
        <v>0</v>
      </c>
      <c r="K14863" t="s">
        <v>57657</v>
      </c>
    </row>
    <row r="14864" spans="1:11" x14ac:dyDescent="0.3">
      <c r="A14864" t="s">
        <v>57658</v>
      </c>
      <c r="B14864" t="s">
        <v>57659</v>
      </c>
      <c r="C14864" t="s">
        <v>558</v>
      </c>
      <c r="D14864" t="s">
        <v>57653</v>
      </c>
      <c r="E14864" t="s">
        <v>28510</v>
      </c>
      <c r="F14864" t="s">
        <v>1996</v>
      </c>
      <c r="G14864" t="s">
        <v>42</v>
      </c>
      <c r="H14864">
        <v>0</v>
      </c>
      <c r="I14864">
        <v>0</v>
      </c>
      <c r="J14864">
        <v>0</v>
      </c>
      <c r="K14864" t="s">
        <v>57660</v>
      </c>
    </row>
    <row r="14865" spans="1:11" x14ac:dyDescent="0.3">
      <c r="A14865" t="s">
        <v>57661</v>
      </c>
      <c r="B14865" t="s">
        <v>57662</v>
      </c>
      <c r="C14865" t="s">
        <v>558</v>
      </c>
      <c r="D14865" t="s">
        <v>57663</v>
      </c>
      <c r="E14865" t="s">
        <v>28510</v>
      </c>
      <c r="F14865" t="s">
        <v>845</v>
      </c>
      <c r="G14865" t="s">
        <v>42</v>
      </c>
      <c r="H14865">
        <v>0</v>
      </c>
      <c r="I14865">
        <v>0</v>
      </c>
      <c r="J14865">
        <v>0</v>
      </c>
      <c r="K14865" t="s">
        <v>57664</v>
      </c>
    </row>
    <row r="14866" spans="1:11" x14ac:dyDescent="0.3">
      <c r="A14866" t="s">
        <v>57665</v>
      </c>
      <c r="B14866" t="s">
        <v>57666</v>
      </c>
      <c r="C14866" t="s">
        <v>558</v>
      </c>
      <c r="D14866" t="s">
        <v>57667</v>
      </c>
      <c r="E14866" t="s">
        <v>28510</v>
      </c>
      <c r="F14866" t="s">
        <v>2804</v>
      </c>
      <c r="G14866" t="s">
        <v>42</v>
      </c>
      <c r="H14866">
        <v>0</v>
      </c>
      <c r="I14866">
        <v>0</v>
      </c>
      <c r="J14866">
        <v>0</v>
      </c>
      <c r="K14866" t="s">
        <v>57668</v>
      </c>
    </row>
    <row r="14867" spans="1:11" x14ac:dyDescent="0.3">
      <c r="A14867" t="s">
        <v>57669</v>
      </c>
      <c r="B14867" t="s">
        <v>57670</v>
      </c>
      <c r="C14867" t="s">
        <v>27</v>
      </c>
      <c r="D14867" t="s">
        <v>57671</v>
      </c>
      <c r="E14867" t="s">
        <v>47287</v>
      </c>
      <c r="F14867" t="s">
        <v>41</v>
      </c>
      <c r="G14867" t="s">
        <v>42</v>
      </c>
      <c r="H14867">
        <v>0</v>
      </c>
      <c r="I14867">
        <v>0</v>
      </c>
      <c r="J14867">
        <v>0</v>
      </c>
      <c r="K14867" t="s">
        <v>57672</v>
      </c>
    </row>
    <row r="14868" spans="1:11" x14ac:dyDescent="0.3">
      <c r="A14868" t="s">
        <v>57673</v>
      </c>
      <c r="B14868" t="s">
        <v>57674</v>
      </c>
      <c r="C14868" t="s">
        <v>27</v>
      </c>
      <c r="D14868" t="s">
        <v>57675</v>
      </c>
      <c r="E14868" t="s">
        <v>47287</v>
      </c>
      <c r="F14868" t="s">
        <v>41</v>
      </c>
      <c r="G14868" t="s">
        <v>42</v>
      </c>
      <c r="H14868">
        <v>0</v>
      </c>
      <c r="I14868">
        <v>0</v>
      </c>
      <c r="J14868">
        <v>0</v>
      </c>
      <c r="K14868" t="s">
        <v>57676</v>
      </c>
    </row>
    <row r="14869" spans="1:11" x14ac:dyDescent="0.3">
      <c r="A14869" t="s">
        <v>57677</v>
      </c>
      <c r="B14869" t="s">
        <v>57678</v>
      </c>
      <c r="C14869" t="s">
        <v>27</v>
      </c>
      <c r="D14869" t="s">
        <v>57679</v>
      </c>
      <c r="E14869" t="s">
        <v>29</v>
      </c>
      <c r="F14869" t="s">
        <v>16</v>
      </c>
      <c r="G14869" t="s">
        <v>83</v>
      </c>
      <c r="H14869">
        <v>0</v>
      </c>
      <c r="I14869">
        <v>0</v>
      </c>
      <c r="J14869">
        <v>0</v>
      </c>
      <c r="K14869" t="s">
        <v>57680</v>
      </c>
    </row>
    <row r="14870" spans="1:11" x14ac:dyDescent="0.3">
      <c r="A14870" t="s">
        <v>57681</v>
      </c>
      <c r="B14870" t="s">
        <v>57682</v>
      </c>
      <c r="C14870" t="s">
        <v>27</v>
      </c>
      <c r="D14870" t="s">
        <v>57683</v>
      </c>
      <c r="E14870" t="s">
        <v>29</v>
      </c>
      <c r="F14870" t="s">
        <v>41</v>
      </c>
      <c r="G14870" t="s">
        <v>42</v>
      </c>
      <c r="H14870">
        <v>0</v>
      </c>
      <c r="I14870">
        <v>0</v>
      </c>
      <c r="J14870">
        <v>0</v>
      </c>
      <c r="K14870" t="s">
        <v>57684</v>
      </c>
    </row>
    <row r="14871" spans="1:11" x14ac:dyDescent="0.3">
      <c r="A14871" t="s">
        <v>57685</v>
      </c>
      <c r="B14871" t="s">
        <v>57686</v>
      </c>
      <c r="C14871" t="s">
        <v>27</v>
      </c>
      <c r="D14871" t="s">
        <v>57687</v>
      </c>
      <c r="E14871" t="s">
        <v>47287</v>
      </c>
      <c r="F14871" t="s">
        <v>16</v>
      </c>
      <c r="G14871" t="s">
        <v>462</v>
      </c>
      <c r="H14871">
        <v>0</v>
      </c>
      <c r="I14871">
        <v>0</v>
      </c>
      <c r="J14871">
        <v>0</v>
      </c>
      <c r="K14871" t="s">
        <v>57688</v>
      </c>
    </row>
    <row r="14872" spans="1:11" x14ac:dyDescent="0.3">
      <c r="A14872" t="s">
        <v>57689</v>
      </c>
      <c r="B14872" t="s">
        <v>57690</v>
      </c>
      <c r="C14872" t="s">
        <v>20</v>
      </c>
      <c r="D14872" t="s">
        <v>57691</v>
      </c>
      <c r="E14872" t="s">
        <v>51965</v>
      </c>
      <c r="F14872" t="s">
        <v>57692</v>
      </c>
      <c r="G14872" t="s">
        <v>42</v>
      </c>
      <c r="H14872">
        <v>0</v>
      </c>
      <c r="I14872">
        <v>0</v>
      </c>
      <c r="J14872">
        <v>0</v>
      </c>
      <c r="K14872" t="s">
        <v>57693</v>
      </c>
    </row>
    <row r="14873" spans="1:11" x14ac:dyDescent="0.3">
      <c r="A14873" t="s">
        <v>57694</v>
      </c>
      <c r="B14873" t="s">
        <v>57695</v>
      </c>
      <c r="C14873" t="s">
        <v>27</v>
      </c>
      <c r="D14873" t="s">
        <v>57696</v>
      </c>
      <c r="E14873" t="s">
        <v>47287</v>
      </c>
      <c r="F14873" t="s">
        <v>41</v>
      </c>
      <c r="G14873" t="s">
        <v>42</v>
      </c>
      <c r="H14873">
        <v>0</v>
      </c>
      <c r="I14873">
        <v>0</v>
      </c>
      <c r="J14873">
        <v>0</v>
      </c>
      <c r="K14873" t="s">
        <v>57697</v>
      </c>
    </row>
    <row r="14874" spans="1:11" x14ac:dyDescent="0.3">
      <c r="A14874" t="s">
        <v>57698</v>
      </c>
      <c r="B14874" t="s">
        <v>57699</v>
      </c>
      <c r="C14874" t="s">
        <v>27</v>
      </c>
      <c r="D14874" t="s">
        <v>57700</v>
      </c>
      <c r="E14874" t="s">
        <v>47287</v>
      </c>
      <c r="F14874" t="s">
        <v>41</v>
      </c>
      <c r="G14874" t="s">
        <v>13739</v>
      </c>
      <c r="H14874">
        <v>0</v>
      </c>
      <c r="I14874">
        <v>0</v>
      </c>
      <c r="J14874">
        <v>0</v>
      </c>
      <c r="K14874" t="s">
        <v>57701</v>
      </c>
    </row>
    <row r="14875" spans="1:11" x14ac:dyDescent="0.3">
      <c r="A14875" t="s">
        <v>57702</v>
      </c>
      <c r="B14875" t="s">
        <v>57703</v>
      </c>
      <c r="C14875" t="s">
        <v>27</v>
      </c>
      <c r="D14875" t="s">
        <v>57704</v>
      </c>
      <c r="E14875" t="s">
        <v>47287</v>
      </c>
      <c r="F14875" t="s">
        <v>41</v>
      </c>
      <c r="G14875" t="s">
        <v>3955</v>
      </c>
      <c r="H14875">
        <v>0</v>
      </c>
      <c r="I14875">
        <v>0</v>
      </c>
      <c r="J14875">
        <v>0</v>
      </c>
      <c r="K14875" t="s">
        <v>57705</v>
      </c>
    </row>
    <row r="14876" spans="1:11" x14ac:dyDescent="0.3">
      <c r="A14876" t="s">
        <v>57706</v>
      </c>
      <c r="B14876" t="s">
        <v>57707</v>
      </c>
      <c r="C14876" t="s">
        <v>558</v>
      </c>
      <c r="D14876" t="s">
        <v>57708</v>
      </c>
      <c r="E14876" t="s">
        <v>28510</v>
      </c>
      <c r="F14876" t="s">
        <v>16</v>
      </c>
      <c r="G14876" t="s">
        <v>7288</v>
      </c>
      <c r="H14876">
        <v>0</v>
      </c>
      <c r="I14876">
        <v>0</v>
      </c>
      <c r="J14876">
        <v>0</v>
      </c>
      <c r="K14876" t="s">
        <v>57709</v>
      </c>
    </row>
    <row r="14877" spans="1:11" x14ac:dyDescent="0.3">
      <c r="A14877" t="s">
        <v>57710</v>
      </c>
      <c r="B14877" t="s">
        <v>57711</v>
      </c>
      <c r="C14877" t="s">
        <v>27</v>
      </c>
      <c r="D14877" t="s">
        <v>57712</v>
      </c>
      <c r="E14877" t="s">
        <v>47287</v>
      </c>
      <c r="F14877" t="s">
        <v>16</v>
      </c>
      <c r="G14877" t="s">
        <v>126</v>
      </c>
      <c r="H14877">
        <v>0</v>
      </c>
      <c r="I14877">
        <v>0</v>
      </c>
      <c r="J14877">
        <v>0</v>
      </c>
      <c r="K14877" t="s">
        <v>57713</v>
      </c>
    </row>
    <row r="14878" spans="1:11" x14ac:dyDescent="0.3">
      <c r="A14878" t="s">
        <v>57714</v>
      </c>
      <c r="B14878" t="s">
        <v>57715</v>
      </c>
      <c r="C14878" t="s">
        <v>20</v>
      </c>
      <c r="D14878" t="s">
        <v>57716</v>
      </c>
      <c r="E14878" t="s">
        <v>51965</v>
      </c>
      <c r="F14878" t="s">
        <v>16</v>
      </c>
      <c r="G14878" t="s">
        <v>57717</v>
      </c>
      <c r="H14878">
        <v>0</v>
      </c>
      <c r="I14878">
        <v>0</v>
      </c>
      <c r="J14878">
        <v>0</v>
      </c>
      <c r="K14878" t="s">
        <v>57718</v>
      </c>
    </row>
    <row r="14879" spans="1:11" x14ac:dyDescent="0.3">
      <c r="A14879" t="s">
        <v>57719</v>
      </c>
      <c r="B14879" t="s">
        <v>57720</v>
      </c>
      <c r="C14879" t="s">
        <v>558</v>
      </c>
      <c r="D14879" t="s">
        <v>57721</v>
      </c>
      <c r="E14879" t="s">
        <v>630</v>
      </c>
      <c r="F14879" t="s">
        <v>7609</v>
      </c>
      <c r="G14879" t="s">
        <v>42</v>
      </c>
      <c r="H14879">
        <v>0</v>
      </c>
      <c r="I14879">
        <v>0</v>
      </c>
      <c r="J14879">
        <v>0</v>
      </c>
      <c r="K14879" t="s">
        <v>57722</v>
      </c>
    </row>
    <row r="14880" spans="1:11" x14ac:dyDescent="0.3">
      <c r="A14880" t="s">
        <v>57723</v>
      </c>
      <c r="B14880" t="s">
        <v>57724</v>
      </c>
      <c r="C14880" t="s">
        <v>558</v>
      </c>
      <c r="D14880" t="s">
        <v>57725</v>
      </c>
      <c r="E14880" t="s">
        <v>28510</v>
      </c>
      <c r="F14880" t="s">
        <v>16</v>
      </c>
      <c r="G14880" t="s">
        <v>756</v>
      </c>
      <c r="H14880">
        <v>0</v>
      </c>
      <c r="I14880">
        <v>0</v>
      </c>
      <c r="J14880">
        <v>0</v>
      </c>
      <c r="K14880" t="s">
        <v>57726</v>
      </c>
    </row>
    <row r="14881" spans="1:11" x14ac:dyDescent="0.3">
      <c r="A14881" t="s">
        <v>57727</v>
      </c>
      <c r="B14881" t="s">
        <v>57728</v>
      </c>
      <c r="C14881" t="s">
        <v>27</v>
      </c>
      <c r="D14881" t="s">
        <v>57729</v>
      </c>
      <c r="E14881" t="s">
        <v>47287</v>
      </c>
      <c r="F14881" t="s">
        <v>10504</v>
      </c>
      <c r="G14881" t="s">
        <v>1710</v>
      </c>
      <c r="H14881">
        <v>0</v>
      </c>
      <c r="I14881">
        <v>0</v>
      </c>
      <c r="J14881">
        <v>0</v>
      </c>
      <c r="K14881" t="s">
        <v>57730</v>
      </c>
    </row>
    <row r="14882" spans="1:11" x14ac:dyDescent="0.3">
      <c r="A14882" t="s">
        <v>57731</v>
      </c>
      <c r="B14882" t="s">
        <v>57732</v>
      </c>
      <c r="C14882" t="s">
        <v>27</v>
      </c>
      <c r="D14882" t="s">
        <v>57733</v>
      </c>
      <c r="E14882" t="s">
        <v>47287</v>
      </c>
      <c r="F14882" t="s">
        <v>41</v>
      </c>
      <c r="G14882" t="s">
        <v>42</v>
      </c>
      <c r="H14882">
        <v>0</v>
      </c>
      <c r="I14882">
        <v>0</v>
      </c>
      <c r="J14882">
        <v>0</v>
      </c>
      <c r="K14882" t="s">
        <v>57734</v>
      </c>
    </row>
    <row r="14883" spans="1:11" x14ac:dyDescent="0.3">
      <c r="A14883" t="s">
        <v>57735</v>
      </c>
      <c r="B14883" t="s">
        <v>57736</v>
      </c>
      <c r="C14883" t="s">
        <v>558</v>
      </c>
      <c r="D14883" t="s">
        <v>57737</v>
      </c>
      <c r="E14883" t="s">
        <v>630</v>
      </c>
      <c r="F14883" t="s">
        <v>71</v>
      </c>
      <c r="G14883" t="s">
        <v>42</v>
      </c>
      <c r="H14883">
        <v>0</v>
      </c>
      <c r="I14883">
        <v>0</v>
      </c>
      <c r="J14883">
        <v>0</v>
      </c>
      <c r="K14883" t="s">
        <v>57738</v>
      </c>
    </row>
    <row r="14884" spans="1:11" x14ac:dyDescent="0.3">
      <c r="A14884" t="s">
        <v>57739</v>
      </c>
      <c r="B14884" t="s">
        <v>57740</v>
      </c>
      <c r="C14884" t="s">
        <v>27</v>
      </c>
      <c r="D14884" t="s">
        <v>57741</v>
      </c>
      <c r="E14884" t="s">
        <v>47287</v>
      </c>
      <c r="F14884" t="s">
        <v>41</v>
      </c>
      <c r="G14884" t="s">
        <v>42</v>
      </c>
      <c r="H14884">
        <v>0</v>
      </c>
      <c r="I14884">
        <v>0</v>
      </c>
      <c r="J14884">
        <v>0</v>
      </c>
      <c r="K14884" t="s">
        <v>57742</v>
      </c>
    </row>
    <row r="14885" spans="1:11" x14ac:dyDescent="0.3">
      <c r="A14885" t="s">
        <v>57743</v>
      </c>
      <c r="B14885" t="s">
        <v>57744</v>
      </c>
      <c r="C14885" t="s">
        <v>27</v>
      </c>
      <c r="D14885" t="s">
        <v>57745</v>
      </c>
      <c r="E14885" t="s">
        <v>47287</v>
      </c>
      <c r="F14885" t="s">
        <v>41</v>
      </c>
      <c r="G14885" t="s">
        <v>42</v>
      </c>
      <c r="H14885">
        <v>0</v>
      </c>
      <c r="I14885">
        <v>0</v>
      </c>
      <c r="J14885">
        <v>0</v>
      </c>
      <c r="K14885" t="s">
        <v>57746</v>
      </c>
    </row>
    <row r="14886" spans="1:11" x14ac:dyDescent="0.3">
      <c r="A14886" t="s">
        <v>57747</v>
      </c>
      <c r="B14886" t="s">
        <v>57748</v>
      </c>
      <c r="C14886" t="s">
        <v>27</v>
      </c>
      <c r="D14886" t="s">
        <v>57749</v>
      </c>
      <c r="E14886" t="s">
        <v>47287</v>
      </c>
      <c r="F14886" t="s">
        <v>41</v>
      </c>
      <c r="G14886" t="s">
        <v>42</v>
      </c>
      <c r="H14886">
        <v>0</v>
      </c>
      <c r="I14886">
        <v>0</v>
      </c>
      <c r="J14886">
        <v>0</v>
      </c>
      <c r="K14886" t="s">
        <v>57750</v>
      </c>
    </row>
    <row r="14887" spans="1:11" x14ac:dyDescent="0.3">
      <c r="A14887" t="s">
        <v>57751</v>
      </c>
      <c r="B14887" t="s">
        <v>57752</v>
      </c>
      <c r="C14887" t="s">
        <v>27</v>
      </c>
      <c r="D14887" t="s">
        <v>57753</v>
      </c>
      <c r="E14887" t="s">
        <v>47287</v>
      </c>
      <c r="F14887" t="s">
        <v>41</v>
      </c>
      <c r="G14887" t="s">
        <v>42</v>
      </c>
      <c r="H14887">
        <v>0</v>
      </c>
      <c r="I14887">
        <v>0</v>
      </c>
      <c r="J14887">
        <v>0</v>
      </c>
      <c r="K14887" t="s">
        <v>57754</v>
      </c>
    </row>
    <row r="14888" spans="1:11" x14ac:dyDescent="0.3">
      <c r="A14888" t="s">
        <v>57755</v>
      </c>
      <c r="B14888" t="s">
        <v>57756</v>
      </c>
      <c r="C14888" t="s">
        <v>27</v>
      </c>
      <c r="D14888" t="s">
        <v>57757</v>
      </c>
      <c r="E14888" t="s">
        <v>47287</v>
      </c>
      <c r="F14888" t="s">
        <v>41</v>
      </c>
      <c r="G14888" t="s">
        <v>42</v>
      </c>
      <c r="H14888">
        <v>0</v>
      </c>
      <c r="I14888">
        <v>0</v>
      </c>
      <c r="J14888">
        <v>0</v>
      </c>
      <c r="K14888" t="s">
        <v>57758</v>
      </c>
    </row>
    <row r="14889" spans="1:11" x14ac:dyDescent="0.3">
      <c r="A14889" t="s">
        <v>57759</v>
      </c>
      <c r="B14889" t="s">
        <v>57760</v>
      </c>
      <c r="C14889" t="s">
        <v>27</v>
      </c>
      <c r="D14889" t="s">
        <v>57761</v>
      </c>
      <c r="E14889" t="s">
        <v>47287</v>
      </c>
      <c r="F14889" t="s">
        <v>41</v>
      </c>
      <c r="G14889" t="s">
        <v>42</v>
      </c>
      <c r="H14889">
        <v>0</v>
      </c>
      <c r="I14889">
        <v>0</v>
      </c>
      <c r="J14889">
        <v>0</v>
      </c>
      <c r="K14889" t="s">
        <v>57762</v>
      </c>
    </row>
    <row r="14890" spans="1:11" x14ac:dyDescent="0.3">
      <c r="A14890" t="s">
        <v>57763</v>
      </c>
      <c r="B14890" t="s">
        <v>57764</v>
      </c>
      <c r="C14890" t="s">
        <v>27</v>
      </c>
      <c r="D14890" t="s">
        <v>57765</v>
      </c>
      <c r="E14890" t="s">
        <v>47287</v>
      </c>
      <c r="F14890" t="s">
        <v>41</v>
      </c>
      <c r="G14890" t="s">
        <v>42</v>
      </c>
      <c r="H14890">
        <v>0</v>
      </c>
      <c r="I14890">
        <v>0</v>
      </c>
      <c r="J14890">
        <v>0</v>
      </c>
      <c r="K14890" t="s">
        <v>57766</v>
      </c>
    </row>
    <row r="14891" spans="1:11" x14ac:dyDescent="0.3">
      <c r="A14891" t="s">
        <v>57767</v>
      </c>
      <c r="B14891" t="s">
        <v>57768</v>
      </c>
      <c r="C14891" t="s">
        <v>27</v>
      </c>
      <c r="D14891" t="s">
        <v>57769</v>
      </c>
      <c r="E14891" t="s">
        <v>47287</v>
      </c>
      <c r="F14891" t="s">
        <v>41</v>
      </c>
      <c r="G14891" t="s">
        <v>42</v>
      </c>
      <c r="H14891">
        <v>0</v>
      </c>
      <c r="I14891">
        <v>0</v>
      </c>
      <c r="J14891">
        <v>0</v>
      </c>
      <c r="K14891" t="s">
        <v>57770</v>
      </c>
    </row>
    <row r="14892" spans="1:11" x14ac:dyDescent="0.3">
      <c r="A14892" t="s">
        <v>57771</v>
      </c>
      <c r="B14892" t="s">
        <v>57772</v>
      </c>
      <c r="C14892" t="s">
        <v>558</v>
      </c>
      <c r="D14892" t="s">
        <v>57773</v>
      </c>
      <c r="E14892" t="s">
        <v>630</v>
      </c>
      <c r="F14892" t="s">
        <v>631</v>
      </c>
      <c r="G14892" t="s">
        <v>42</v>
      </c>
      <c r="H14892">
        <v>0</v>
      </c>
      <c r="I14892">
        <v>0</v>
      </c>
      <c r="J14892">
        <v>0</v>
      </c>
      <c r="K14892" t="s">
        <v>57774</v>
      </c>
    </row>
    <row r="14893" spans="1:11" x14ac:dyDescent="0.3">
      <c r="A14893" t="s">
        <v>57775</v>
      </c>
      <c r="B14893" t="s">
        <v>57776</v>
      </c>
      <c r="C14893" t="s">
        <v>27</v>
      </c>
      <c r="D14893" t="s">
        <v>57777</v>
      </c>
      <c r="E14893" t="s">
        <v>47287</v>
      </c>
      <c r="F14893" t="s">
        <v>41</v>
      </c>
      <c r="G14893" t="s">
        <v>42</v>
      </c>
      <c r="H14893">
        <v>0</v>
      </c>
      <c r="I14893">
        <v>0</v>
      </c>
      <c r="J14893">
        <v>0</v>
      </c>
      <c r="K14893" t="s">
        <v>57778</v>
      </c>
    </row>
    <row r="14894" spans="1:11" x14ac:dyDescent="0.3">
      <c r="A14894" t="s">
        <v>57779</v>
      </c>
      <c r="B14894" t="s">
        <v>57780</v>
      </c>
      <c r="C14894" t="s">
        <v>13</v>
      </c>
      <c r="D14894" t="s">
        <v>57781</v>
      </c>
      <c r="E14894" t="s">
        <v>50096</v>
      </c>
      <c r="F14894" t="s">
        <v>16</v>
      </c>
      <c r="G14894" t="s">
        <v>4591</v>
      </c>
      <c r="H14894">
        <v>0</v>
      </c>
      <c r="I14894">
        <v>0</v>
      </c>
      <c r="J14894">
        <v>0</v>
      </c>
      <c r="K14894" t="s">
        <v>57782</v>
      </c>
    </row>
    <row r="14895" spans="1:11" x14ac:dyDescent="0.3">
      <c r="A14895" t="s">
        <v>57783</v>
      </c>
      <c r="B14895" t="s">
        <v>57784</v>
      </c>
      <c r="C14895" t="s">
        <v>13</v>
      </c>
      <c r="D14895" t="s">
        <v>57785</v>
      </c>
      <c r="E14895" t="s">
        <v>50096</v>
      </c>
      <c r="F14895" t="s">
        <v>16</v>
      </c>
      <c r="G14895" t="s">
        <v>91</v>
      </c>
      <c r="H14895">
        <v>0</v>
      </c>
      <c r="I14895">
        <v>0</v>
      </c>
      <c r="J14895">
        <v>0</v>
      </c>
      <c r="K14895" t="s">
        <v>57786</v>
      </c>
    </row>
    <row r="14896" spans="1:11" x14ac:dyDescent="0.3">
      <c r="A14896" t="s">
        <v>57787</v>
      </c>
      <c r="B14896" t="s">
        <v>57788</v>
      </c>
      <c r="C14896" t="s">
        <v>27</v>
      </c>
      <c r="D14896" t="s">
        <v>57789</v>
      </c>
      <c r="E14896" t="s">
        <v>47287</v>
      </c>
      <c r="F14896" t="s">
        <v>41</v>
      </c>
      <c r="G14896" t="s">
        <v>42</v>
      </c>
      <c r="H14896">
        <v>0</v>
      </c>
      <c r="I14896">
        <v>0</v>
      </c>
      <c r="J14896">
        <v>0</v>
      </c>
      <c r="K14896" t="s">
        <v>57790</v>
      </c>
    </row>
    <row r="14897" spans="1:11" x14ac:dyDescent="0.3">
      <c r="A14897" t="s">
        <v>57791</v>
      </c>
      <c r="B14897" t="s">
        <v>57792</v>
      </c>
      <c r="C14897" t="s">
        <v>27</v>
      </c>
      <c r="D14897" t="s">
        <v>57793</v>
      </c>
      <c r="E14897" t="s">
        <v>47287</v>
      </c>
      <c r="F14897" t="s">
        <v>41</v>
      </c>
      <c r="G14897" t="s">
        <v>42</v>
      </c>
      <c r="H14897">
        <v>0</v>
      </c>
      <c r="I14897">
        <v>0</v>
      </c>
      <c r="J14897">
        <v>0</v>
      </c>
      <c r="K14897" t="s">
        <v>57794</v>
      </c>
    </row>
    <row r="14898" spans="1:11" x14ac:dyDescent="0.3">
      <c r="A14898" t="s">
        <v>57795</v>
      </c>
      <c r="B14898" t="s">
        <v>57796</v>
      </c>
      <c r="C14898" t="s">
        <v>27</v>
      </c>
      <c r="D14898" t="s">
        <v>57797</v>
      </c>
      <c r="E14898" t="s">
        <v>47287</v>
      </c>
      <c r="F14898" t="s">
        <v>41</v>
      </c>
      <c r="G14898" t="s">
        <v>42</v>
      </c>
      <c r="H14898">
        <v>0</v>
      </c>
      <c r="I14898">
        <v>0</v>
      </c>
      <c r="J14898">
        <v>0</v>
      </c>
      <c r="K14898" t="s">
        <v>57798</v>
      </c>
    </row>
    <row r="14899" spans="1:11" x14ac:dyDescent="0.3">
      <c r="A14899" t="s">
        <v>57799</v>
      </c>
      <c r="B14899" t="s">
        <v>57800</v>
      </c>
      <c r="C14899" t="s">
        <v>27</v>
      </c>
      <c r="D14899" t="s">
        <v>57801</v>
      </c>
      <c r="E14899" t="s">
        <v>47287</v>
      </c>
      <c r="F14899" t="s">
        <v>41</v>
      </c>
      <c r="G14899" t="s">
        <v>42</v>
      </c>
      <c r="H14899">
        <v>0</v>
      </c>
      <c r="I14899">
        <v>0</v>
      </c>
      <c r="J14899">
        <v>0</v>
      </c>
      <c r="K14899" t="s">
        <v>57802</v>
      </c>
    </row>
    <row r="14900" spans="1:11" x14ac:dyDescent="0.3">
      <c r="A14900" t="s">
        <v>57803</v>
      </c>
      <c r="B14900" t="s">
        <v>57804</v>
      </c>
      <c r="C14900" t="s">
        <v>27</v>
      </c>
      <c r="D14900" t="s">
        <v>57805</v>
      </c>
      <c r="E14900" t="s">
        <v>47287</v>
      </c>
      <c r="F14900" t="s">
        <v>41</v>
      </c>
      <c r="G14900" t="s">
        <v>42</v>
      </c>
      <c r="H14900">
        <v>0</v>
      </c>
      <c r="I14900">
        <v>0</v>
      </c>
      <c r="J14900">
        <v>0</v>
      </c>
      <c r="K14900" t="s">
        <v>57806</v>
      </c>
    </row>
    <row r="14901" spans="1:11" x14ac:dyDescent="0.3">
      <c r="A14901" t="s">
        <v>57807</v>
      </c>
      <c r="C14901" t="s">
        <v>27</v>
      </c>
      <c r="D14901" t="s">
        <v>57808</v>
      </c>
      <c r="E14901" t="s">
        <v>47287</v>
      </c>
      <c r="F14901" t="s">
        <v>41</v>
      </c>
      <c r="G14901" t="s">
        <v>42</v>
      </c>
      <c r="H14901">
        <v>0</v>
      </c>
      <c r="I14901">
        <v>0</v>
      </c>
      <c r="J14901">
        <v>0</v>
      </c>
      <c r="K14901" t="s">
        <v>57809</v>
      </c>
    </row>
    <row r="14902" spans="1:11" x14ac:dyDescent="0.3">
      <c r="A14902" t="s">
        <v>57810</v>
      </c>
      <c r="B14902" t="s">
        <v>57811</v>
      </c>
      <c r="C14902" t="s">
        <v>27</v>
      </c>
      <c r="D14902" t="s">
        <v>57812</v>
      </c>
      <c r="E14902" t="s">
        <v>29</v>
      </c>
      <c r="F14902" t="s">
        <v>41</v>
      </c>
      <c r="G14902" t="s">
        <v>42</v>
      </c>
      <c r="H14902">
        <v>0</v>
      </c>
      <c r="I14902">
        <v>0</v>
      </c>
      <c r="J14902">
        <v>0</v>
      </c>
      <c r="K14902" t="s">
        <v>57813</v>
      </c>
    </row>
    <row r="14903" spans="1:11" x14ac:dyDescent="0.3">
      <c r="A14903" t="s">
        <v>57814</v>
      </c>
      <c r="B14903" t="s">
        <v>57815</v>
      </c>
      <c r="C14903" t="s">
        <v>27</v>
      </c>
      <c r="D14903" t="s">
        <v>57816</v>
      </c>
      <c r="E14903" t="s">
        <v>47287</v>
      </c>
      <c r="F14903" t="s">
        <v>41</v>
      </c>
      <c r="G14903" t="s">
        <v>42</v>
      </c>
      <c r="H14903">
        <v>0</v>
      </c>
      <c r="I14903">
        <v>0</v>
      </c>
      <c r="J14903">
        <v>0</v>
      </c>
      <c r="K14903" t="s">
        <v>57817</v>
      </c>
    </row>
    <row r="14904" spans="1:11" x14ac:dyDescent="0.3">
      <c r="A14904" t="s">
        <v>57818</v>
      </c>
      <c r="B14904" t="s">
        <v>57819</v>
      </c>
      <c r="C14904" t="s">
        <v>27</v>
      </c>
      <c r="D14904" t="s">
        <v>57820</v>
      </c>
      <c r="E14904" t="s">
        <v>47287</v>
      </c>
      <c r="F14904" t="s">
        <v>41</v>
      </c>
      <c r="G14904" t="s">
        <v>42</v>
      </c>
      <c r="H14904">
        <v>0</v>
      </c>
      <c r="I14904">
        <v>0</v>
      </c>
      <c r="J14904">
        <v>0</v>
      </c>
      <c r="K14904" t="s">
        <v>57821</v>
      </c>
    </row>
    <row r="14905" spans="1:11" x14ac:dyDescent="0.3">
      <c r="A14905" t="s">
        <v>57822</v>
      </c>
      <c r="B14905" t="s">
        <v>57823</v>
      </c>
      <c r="C14905" t="s">
        <v>27</v>
      </c>
      <c r="D14905" t="s">
        <v>57824</v>
      </c>
      <c r="E14905" t="s">
        <v>47287</v>
      </c>
      <c r="F14905" t="s">
        <v>41</v>
      </c>
      <c r="G14905" t="s">
        <v>42</v>
      </c>
      <c r="H14905">
        <v>0</v>
      </c>
      <c r="I14905">
        <v>0</v>
      </c>
      <c r="J14905">
        <v>0</v>
      </c>
      <c r="K14905" t="s">
        <v>57825</v>
      </c>
    </row>
    <row r="14906" spans="1:11" x14ac:dyDescent="0.3">
      <c r="A14906" t="s">
        <v>57826</v>
      </c>
      <c r="B14906" t="s">
        <v>57827</v>
      </c>
      <c r="C14906" t="s">
        <v>27</v>
      </c>
      <c r="D14906" t="s">
        <v>57828</v>
      </c>
      <c r="E14906" t="s">
        <v>47287</v>
      </c>
      <c r="F14906" t="s">
        <v>16</v>
      </c>
      <c r="G14906" t="s">
        <v>9591</v>
      </c>
      <c r="H14906">
        <v>0</v>
      </c>
      <c r="I14906">
        <v>0</v>
      </c>
      <c r="J14906">
        <v>0</v>
      </c>
      <c r="K14906" t="s">
        <v>57829</v>
      </c>
    </row>
    <row r="14907" spans="1:11" x14ac:dyDescent="0.3">
      <c r="A14907" t="s">
        <v>57830</v>
      </c>
      <c r="B14907" t="s">
        <v>57831</v>
      </c>
      <c r="C14907" t="s">
        <v>27</v>
      </c>
      <c r="D14907" t="s">
        <v>57832</v>
      </c>
      <c r="E14907" t="s">
        <v>47287</v>
      </c>
      <c r="F14907" t="s">
        <v>16</v>
      </c>
      <c r="G14907" t="s">
        <v>6546</v>
      </c>
      <c r="H14907">
        <v>0</v>
      </c>
      <c r="I14907">
        <v>0</v>
      </c>
      <c r="J14907">
        <v>0</v>
      </c>
      <c r="K14907" t="s">
        <v>57833</v>
      </c>
    </row>
    <row r="14908" spans="1:11" x14ac:dyDescent="0.3">
      <c r="A14908" t="s">
        <v>57834</v>
      </c>
      <c r="B14908" t="s">
        <v>57835</v>
      </c>
      <c r="C14908" t="s">
        <v>27</v>
      </c>
      <c r="D14908" t="s">
        <v>57836</v>
      </c>
      <c r="E14908" t="s">
        <v>47287</v>
      </c>
      <c r="F14908" t="s">
        <v>16</v>
      </c>
      <c r="G14908" t="s">
        <v>223</v>
      </c>
      <c r="H14908">
        <v>0</v>
      </c>
      <c r="I14908">
        <v>0</v>
      </c>
      <c r="J14908">
        <v>0</v>
      </c>
      <c r="K14908" t="s">
        <v>57837</v>
      </c>
    </row>
    <row r="14909" spans="1:11" x14ac:dyDescent="0.3">
      <c r="A14909" t="s">
        <v>57838</v>
      </c>
      <c r="B14909" t="s">
        <v>57839</v>
      </c>
      <c r="C14909" t="s">
        <v>13</v>
      </c>
      <c r="D14909" t="s">
        <v>57840</v>
      </c>
      <c r="E14909" t="s">
        <v>50096</v>
      </c>
      <c r="F14909" t="s">
        <v>16</v>
      </c>
      <c r="G14909" t="s">
        <v>4754</v>
      </c>
      <c r="H14909">
        <v>0</v>
      </c>
      <c r="I14909">
        <v>0</v>
      </c>
      <c r="J14909">
        <v>0</v>
      </c>
      <c r="K14909" t="s">
        <v>57841</v>
      </c>
    </row>
    <row r="14910" spans="1:11" x14ac:dyDescent="0.3">
      <c r="A14910" t="s">
        <v>57842</v>
      </c>
      <c r="B14910" t="s">
        <v>57843</v>
      </c>
      <c r="C14910" t="s">
        <v>466</v>
      </c>
      <c r="D14910" t="s">
        <v>57844</v>
      </c>
      <c r="E14910" t="s">
        <v>56266</v>
      </c>
      <c r="F14910" t="s">
        <v>16</v>
      </c>
      <c r="G14910" t="s">
        <v>29848</v>
      </c>
      <c r="H14910">
        <v>0</v>
      </c>
      <c r="I14910">
        <v>0</v>
      </c>
      <c r="J14910">
        <v>0</v>
      </c>
      <c r="K14910" t="s">
        <v>57845</v>
      </c>
    </row>
    <row r="14911" spans="1:11" x14ac:dyDescent="0.3">
      <c r="A14911" t="s">
        <v>57846</v>
      </c>
      <c r="B14911" t="s">
        <v>57847</v>
      </c>
      <c r="C14911" t="s">
        <v>27</v>
      </c>
      <c r="D14911" t="s">
        <v>57848</v>
      </c>
      <c r="E14911" t="s">
        <v>47287</v>
      </c>
      <c r="F14911" t="s">
        <v>16</v>
      </c>
      <c r="G14911" t="s">
        <v>3796</v>
      </c>
      <c r="H14911">
        <v>0</v>
      </c>
      <c r="I14911">
        <v>0</v>
      </c>
      <c r="J14911">
        <v>0</v>
      </c>
      <c r="K14911" t="s">
        <v>57849</v>
      </c>
    </row>
    <row r="14912" spans="1:11" x14ac:dyDescent="0.3">
      <c r="A14912" t="s">
        <v>57850</v>
      </c>
      <c r="B14912" t="s">
        <v>57851</v>
      </c>
      <c r="C14912" t="s">
        <v>27</v>
      </c>
      <c r="D14912" t="s">
        <v>57852</v>
      </c>
      <c r="E14912" t="s">
        <v>29</v>
      </c>
      <c r="F14912" t="s">
        <v>41</v>
      </c>
      <c r="G14912" t="s">
        <v>42</v>
      </c>
      <c r="H14912">
        <v>0</v>
      </c>
      <c r="I14912">
        <v>0</v>
      </c>
      <c r="J14912">
        <v>0</v>
      </c>
      <c r="K14912" t="s">
        <v>57853</v>
      </c>
    </row>
    <row r="14913" spans="1:11" x14ac:dyDescent="0.3">
      <c r="A14913" t="s">
        <v>57854</v>
      </c>
      <c r="C14913" t="s">
        <v>27</v>
      </c>
      <c r="D14913" t="s">
        <v>57855</v>
      </c>
      <c r="E14913" t="s">
        <v>47287</v>
      </c>
      <c r="F14913" t="s">
        <v>41</v>
      </c>
      <c r="G14913" t="s">
        <v>42</v>
      </c>
      <c r="H14913">
        <v>0</v>
      </c>
      <c r="I14913">
        <v>0</v>
      </c>
      <c r="J14913">
        <v>0</v>
      </c>
      <c r="K14913" t="s">
        <v>57856</v>
      </c>
    </row>
    <row r="14914" spans="1:11" x14ac:dyDescent="0.3">
      <c r="A14914" t="s">
        <v>57857</v>
      </c>
      <c r="B14914" t="s">
        <v>57858</v>
      </c>
      <c r="C14914" t="s">
        <v>13</v>
      </c>
      <c r="D14914" t="s">
        <v>57859</v>
      </c>
      <c r="E14914" t="s">
        <v>50096</v>
      </c>
      <c r="F14914" t="s">
        <v>16</v>
      </c>
      <c r="G14914" t="s">
        <v>7414</v>
      </c>
      <c r="H14914">
        <v>0</v>
      </c>
      <c r="I14914">
        <v>0</v>
      </c>
      <c r="J14914">
        <v>0</v>
      </c>
      <c r="K14914" t="s">
        <v>57860</v>
      </c>
    </row>
    <row r="14915" spans="1:11" x14ac:dyDescent="0.3">
      <c r="A14915" t="s">
        <v>57861</v>
      </c>
      <c r="B14915" t="s">
        <v>57862</v>
      </c>
      <c r="C14915" t="s">
        <v>13</v>
      </c>
      <c r="E14915" t="s">
        <v>50096</v>
      </c>
      <c r="F14915" t="s">
        <v>16</v>
      </c>
      <c r="G14915" t="s">
        <v>12834</v>
      </c>
      <c r="H14915">
        <v>0</v>
      </c>
      <c r="I14915">
        <v>0</v>
      </c>
      <c r="J14915">
        <v>0</v>
      </c>
      <c r="K14915" t="s">
        <v>57863</v>
      </c>
    </row>
    <row r="14916" spans="1:11" x14ac:dyDescent="0.3">
      <c r="A14916" t="s">
        <v>57864</v>
      </c>
      <c r="B14916" t="s">
        <v>57865</v>
      </c>
      <c r="C14916" t="s">
        <v>13</v>
      </c>
      <c r="D14916" t="s">
        <v>57866</v>
      </c>
      <c r="E14916" t="s">
        <v>50096</v>
      </c>
      <c r="F14916" t="s">
        <v>16</v>
      </c>
      <c r="G14916" t="s">
        <v>1391</v>
      </c>
      <c r="H14916">
        <v>0</v>
      </c>
      <c r="I14916">
        <v>0</v>
      </c>
      <c r="J14916">
        <v>0</v>
      </c>
      <c r="K14916" t="s">
        <v>57867</v>
      </c>
    </row>
    <row r="14917" spans="1:11" x14ac:dyDescent="0.3">
      <c r="A14917" t="s">
        <v>57868</v>
      </c>
      <c r="B14917" t="s">
        <v>57869</v>
      </c>
      <c r="C14917" t="s">
        <v>27</v>
      </c>
      <c r="D14917" t="s">
        <v>57870</v>
      </c>
      <c r="E14917" t="s">
        <v>47287</v>
      </c>
      <c r="F14917" t="s">
        <v>41</v>
      </c>
      <c r="G14917" t="s">
        <v>42</v>
      </c>
      <c r="H14917">
        <v>0</v>
      </c>
      <c r="I14917">
        <v>0</v>
      </c>
      <c r="J14917">
        <v>0</v>
      </c>
      <c r="K14917" t="s">
        <v>57871</v>
      </c>
    </row>
    <row r="14918" spans="1:11" x14ac:dyDescent="0.3">
      <c r="A14918" t="s">
        <v>57872</v>
      </c>
      <c r="B14918" t="s">
        <v>57873</v>
      </c>
      <c r="C14918" t="s">
        <v>27</v>
      </c>
      <c r="D14918" t="s">
        <v>57874</v>
      </c>
      <c r="E14918" t="s">
        <v>47287</v>
      </c>
      <c r="F14918" t="s">
        <v>41</v>
      </c>
      <c r="G14918" t="s">
        <v>42</v>
      </c>
      <c r="H14918">
        <v>0</v>
      </c>
      <c r="I14918">
        <v>0</v>
      </c>
      <c r="J14918">
        <v>0</v>
      </c>
      <c r="K14918" t="s">
        <v>57875</v>
      </c>
    </row>
    <row r="14919" spans="1:11" x14ac:dyDescent="0.3">
      <c r="A14919" t="s">
        <v>57876</v>
      </c>
      <c r="C14919" t="s">
        <v>27</v>
      </c>
      <c r="D14919" t="s">
        <v>57877</v>
      </c>
      <c r="E14919" t="s">
        <v>47287</v>
      </c>
      <c r="F14919" t="s">
        <v>41</v>
      </c>
      <c r="G14919" t="s">
        <v>42</v>
      </c>
      <c r="H14919">
        <v>0</v>
      </c>
      <c r="I14919">
        <v>0</v>
      </c>
      <c r="J14919">
        <v>0</v>
      </c>
      <c r="K14919" t="s">
        <v>57878</v>
      </c>
    </row>
    <row r="14920" spans="1:11" x14ac:dyDescent="0.3">
      <c r="A14920" t="s">
        <v>57879</v>
      </c>
      <c r="B14920" t="s">
        <v>57880</v>
      </c>
      <c r="C14920" t="s">
        <v>27</v>
      </c>
      <c r="D14920" t="s">
        <v>57881</v>
      </c>
      <c r="E14920" t="s">
        <v>47287</v>
      </c>
      <c r="F14920" t="s">
        <v>41</v>
      </c>
      <c r="G14920" t="s">
        <v>42</v>
      </c>
      <c r="H14920">
        <v>0</v>
      </c>
      <c r="I14920">
        <v>0</v>
      </c>
      <c r="J14920">
        <v>0</v>
      </c>
      <c r="K14920" t="s">
        <v>57882</v>
      </c>
    </row>
    <row r="14921" spans="1:11" x14ac:dyDescent="0.3">
      <c r="A14921" t="s">
        <v>57883</v>
      </c>
      <c r="B14921" t="s">
        <v>57884</v>
      </c>
      <c r="C14921" t="s">
        <v>13</v>
      </c>
      <c r="D14921" t="s">
        <v>57885</v>
      </c>
      <c r="E14921" t="s">
        <v>50096</v>
      </c>
      <c r="F14921" t="s">
        <v>16</v>
      </c>
      <c r="G14921" t="s">
        <v>2323</v>
      </c>
      <c r="H14921">
        <v>0</v>
      </c>
      <c r="I14921">
        <v>0</v>
      </c>
      <c r="J14921">
        <v>0</v>
      </c>
      <c r="K14921" t="s">
        <v>57886</v>
      </c>
    </row>
    <row r="14922" spans="1:11" x14ac:dyDescent="0.3">
      <c r="A14922" t="s">
        <v>57887</v>
      </c>
      <c r="B14922" t="s">
        <v>57888</v>
      </c>
      <c r="C14922" t="s">
        <v>13</v>
      </c>
      <c r="D14922" t="s">
        <v>57889</v>
      </c>
      <c r="E14922" t="s">
        <v>50096</v>
      </c>
      <c r="F14922" t="s">
        <v>16</v>
      </c>
      <c r="G14922" t="s">
        <v>6551</v>
      </c>
      <c r="H14922">
        <v>0</v>
      </c>
      <c r="I14922">
        <v>0</v>
      </c>
      <c r="J14922">
        <v>0</v>
      </c>
      <c r="K14922" t="s">
        <v>57890</v>
      </c>
    </row>
    <row r="14923" spans="1:11" x14ac:dyDescent="0.3">
      <c r="A14923" t="s">
        <v>57891</v>
      </c>
      <c r="B14923" t="s">
        <v>57892</v>
      </c>
      <c r="C14923" t="s">
        <v>558</v>
      </c>
      <c r="D14923" t="s">
        <v>57893</v>
      </c>
      <c r="E14923" t="s">
        <v>981</v>
      </c>
      <c r="F14923" t="s">
        <v>14816</v>
      </c>
      <c r="G14923" t="s">
        <v>42</v>
      </c>
      <c r="H14923">
        <v>0</v>
      </c>
      <c r="I14923">
        <v>0</v>
      </c>
      <c r="J14923">
        <v>0</v>
      </c>
      <c r="K14923" t="s">
        <v>57894</v>
      </c>
    </row>
    <row r="14924" spans="1:11" x14ac:dyDescent="0.3">
      <c r="A14924" t="s">
        <v>57895</v>
      </c>
      <c r="B14924" t="s">
        <v>57896</v>
      </c>
      <c r="C14924" t="s">
        <v>13</v>
      </c>
      <c r="D14924" t="s">
        <v>57897</v>
      </c>
      <c r="E14924" t="s">
        <v>50096</v>
      </c>
      <c r="F14924" t="s">
        <v>57898</v>
      </c>
      <c r="G14924" t="s">
        <v>42</v>
      </c>
      <c r="H14924">
        <v>0</v>
      </c>
      <c r="I14924">
        <v>0</v>
      </c>
      <c r="J14924">
        <v>0</v>
      </c>
      <c r="K14924" t="s">
        <v>57899</v>
      </c>
    </row>
    <row r="14925" spans="1:11" x14ac:dyDescent="0.3">
      <c r="A14925" t="s">
        <v>57900</v>
      </c>
      <c r="B14925" t="s">
        <v>57901</v>
      </c>
      <c r="C14925" t="s">
        <v>13</v>
      </c>
      <c r="D14925" t="s">
        <v>57902</v>
      </c>
      <c r="E14925" t="s">
        <v>50096</v>
      </c>
      <c r="F14925" t="s">
        <v>1947</v>
      </c>
      <c r="G14925" t="s">
        <v>42</v>
      </c>
      <c r="H14925">
        <v>0</v>
      </c>
      <c r="I14925">
        <v>0</v>
      </c>
      <c r="J14925">
        <v>0</v>
      </c>
      <c r="K14925" t="s">
        <v>57903</v>
      </c>
    </row>
    <row r="14926" spans="1:11" x14ac:dyDescent="0.3">
      <c r="A14926" t="s">
        <v>57904</v>
      </c>
      <c r="B14926" t="s">
        <v>57905</v>
      </c>
      <c r="C14926" t="s">
        <v>27</v>
      </c>
      <c r="D14926" t="s">
        <v>57906</v>
      </c>
      <c r="E14926" t="s">
        <v>47287</v>
      </c>
      <c r="F14926" t="s">
        <v>10518</v>
      </c>
      <c r="G14926" t="s">
        <v>21403</v>
      </c>
      <c r="H14926">
        <v>0</v>
      </c>
      <c r="I14926">
        <v>0</v>
      </c>
      <c r="J14926">
        <v>0</v>
      </c>
      <c r="K14926" t="s">
        <v>57907</v>
      </c>
    </row>
    <row r="14927" spans="1:11" x14ac:dyDescent="0.3">
      <c r="A14927" t="s">
        <v>57908</v>
      </c>
      <c r="B14927" t="s">
        <v>57909</v>
      </c>
      <c r="C14927" t="s">
        <v>27</v>
      </c>
      <c r="D14927" t="s">
        <v>57910</v>
      </c>
      <c r="E14927" t="s">
        <v>47287</v>
      </c>
      <c r="F14927" t="s">
        <v>41</v>
      </c>
      <c r="G14927" t="s">
        <v>822</v>
      </c>
      <c r="H14927">
        <v>0</v>
      </c>
      <c r="I14927">
        <v>0</v>
      </c>
      <c r="J14927">
        <v>0</v>
      </c>
      <c r="K14927" t="s">
        <v>57911</v>
      </c>
    </row>
    <row r="14928" spans="1:11" x14ac:dyDescent="0.3">
      <c r="A14928" t="s">
        <v>57912</v>
      </c>
      <c r="B14928" t="s">
        <v>57913</v>
      </c>
      <c r="C14928" t="s">
        <v>27</v>
      </c>
      <c r="D14928" t="s">
        <v>57914</v>
      </c>
      <c r="E14928" t="s">
        <v>47287</v>
      </c>
      <c r="F14928" t="s">
        <v>41</v>
      </c>
      <c r="G14928" t="s">
        <v>42</v>
      </c>
      <c r="H14928">
        <v>0</v>
      </c>
      <c r="I14928">
        <v>0</v>
      </c>
      <c r="J14928">
        <v>0</v>
      </c>
      <c r="K14928" t="s">
        <v>57915</v>
      </c>
    </row>
    <row r="14929" spans="1:11" x14ac:dyDescent="0.3">
      <c r="A14929" t="s">
        <v>57916</v>
      </c>
      <c r="B14929" t="s">
        <v>57917</v>
      </c>
      <c r="C14929" t="s">
        <v>13</v>
      </c>
      <c r="D14929" t="s">
        <v>57918</v>
      </c>
      <c r="E14929" t="s">
        <v>50096</v>
      </c>
      <c r="F14929" t="s">
        <v>41</v>
      </c>
      <c r="G14929" t="s">
        <v>42</v>
      </c>
      <c r="H14929">
        <v>0</v>
      </c>
      <c r="I14929">
        <v>0</v>
      </c>
      <c r="J14929">
        <v>0</v>
      </c>
      <c r="K14929" t="s">
        <v>57919</v>
      </c>
    </row>
    <row r="14930" spans="1:11" x14ac:dyDescent="0.3">
      <c r="A14930" t="s">
        <v>57920</v>
      </c>
      <c r="C14930" t="s">
        <v>27</v>
      </c>
      <c r="D14930" t="s">
        <v>57921</v>
      </c>
      <c r="E14930" t="s">
        <v>47287</v>
      </c>
      <c r="F14930" t="s">
        <v>16</v>
      </c>
      <c r="G14930" t="s">
        <v>1105</v>
      </c>
      <c r="H14930">
        <v>0</v>
      </c>
      <c r="I14930">
        <v>0</v>
      </c>
      <c r="J14930">
        <v>0</v>
      </c>
      <c r="K14930" t="s">
        <v>57922</v>
      </c>
    </row>
    <row r="14931" spans="1:11" x14ac:dyDescent="0.3">
      <c r="A14931" t="s">
        <v>57923</v>
      </c>
      <c r="B14931" t="s">
        <v>57924</v>
      </c>
      <c r="C14931" t="s">
        <v>558</v>
      </c>
      <c r="D14931" t="s">
        <v>57925</v>
      </c>
      <c r="E14931" t="s">
        <v>981</v>
      </c>
      <c r="F14931" t="s">
        <v>4154</v>
      </c>
      <c r="G14931" t="s">
        <v>42</v>
      </c>
      <c r="H14931">
        <v>0</v>
      </c>
      <c r="I14931">
        <v>0</v>
      </c>
      <c r="J14931">
        <v>0</v>
      </c>
      <c r="K14931" t="s">
        <v>57926</v>
      </c>
    </row>
    <row r="14932" spans="1:11" x14ac:dyDescent="0.3">
      <c r="A14932" t="s">
        <v>57927</v>
      </c>
      <c r="B14932" t="s">
        <v>57928</v>
      </c>
      <c r="C14932" t="s">
        <v>27</v>
      </c>
      <c r="D14932" t="s">
        <v>57929</v>
      </c>
      <c r="E14932" t="s">
        <v>47287</v>
      </c>
      <c r="F14932" t="s">
        <v>5471</v>
      </c>
      <c r="G14932" t="s">
        <v>42</v>
      </c>
      <c r="H14932">
        <v>0</v>
      </c>
      <c r="I14932">
        <v>0</v>
      </c>
      <c r="J14932">
        <v>0</v>
      </c>
      <c r="K14932" t="s">
        <v>57930</v>
      </c>
    </row>
    <row r="14933" spans="1:11" x14ac:dyDescent="0.3">
      <c r="A14933" t="s">
        <v>57931</v>
      </c>
      <c r="B14933" t="s">
        <v>57932</v>
      </c>
      <c r="C14933" t="s">
        <v>558</v>
      </c>
      <c r="D14933" t="s">
        <v>57933</v>
      </c>
      <c r="E14933" t="s">
        <v>28510</v>
      </c>
      <c r="F14933" t="s">
        <v>16</v>
      </c>
      <c r="G14933" t="s">
        <v>4044</v>
      </c>
      <c r="H14933">
        <v>0</v>
      </c>
      <c r="I14933">
        <v>0</v>
      </c>
      <c r="J14933">
        <v>0</v>
      </c>
      <c r="K14933" t="s">
        <v>57934</v>
      </c>
    </row>
    <row r="14934" spans="1:11" x14ac:dyDescent="0.3">
      <c r="A14934" t="s">
        <v>57935</v>
      </c>
      <c r="B14934" t="s">
        <v>57936</v>
      </c>
      <c r="C14934" t="s">
        <v>27</v>
      </c>
      <c r="D14934" t="s">
        <v>57937</v>
      </c>
      <c r="E14934" t="s">
        <v>47287</v>
      </c>
      <c r="F14934" t="s">
        <v>41</v>
      </c>
      <c r="G14934" t="s">
        <v>42</v>
      </c>
      <c r="H14934">
        <v>0</v>
      </c>
      <c r="I14934">
        <v>0</v>
      </c>
      <c r="J14934">
        <v>0</v>
      </c>
      <c r="K14934" t="s">
        <v>57938</v>
      </c>
    </row>
    <row r="14935" spans="1:11" x14ac:dyDescent="0.3">
      <c r="A14935" t="s">
        <v>57939</v>
      </c>
      <c r="B14935" t="s">
        <v>57940</v>
      </c>
      <c r="C14935" t="s">
        <v>27</v>
      </c>
      <c r="D14935" t="s">
        <v>57941</v>
      </c>
      <c r="E14935" t="s">
        <v>47287</v>
      </c>
      <c r="F14935" t="s">
        <v>41</v>
      </c>
      <c r="G14935" t="s">
        <v>42</v>
      </c>
      <c r="H14935">
        <v>0</v>
      </c>
      <c r="I14935">
        <v>0</v>
      </c>
      <c r="J14935">
        <v>0</v>
      </c>
      <c r="K14935" t="s">
        <v>57942</v>
      </c>
    </row>
    <row r="14936" spans="1:11" x14ac:dyDescent="0.3">
      <c r="A14936" t="s">
        <v>57943</v>
      </c>
      <c r="B14936" t="s">
        <v>57944</v>
      </c>
      <c r="C14936" t="s">
        <v>27</v>
      </c>
      <c r="D14936" t="s">
        <v>57945</v>
      </c>
      <c r="E14936" t="s">
        <v>47287</v>
      </c>
      <c r="F14936" t="s">
        <v>41</v>
      </c>
      <c r="G14936" t="s">
        <v>42</v>
      </c>
      <c r="H14936">
        <v>0</v>
      </c>
      <c r="I14936">
        <v>0</v>
      </c>
      <c r="J14936">
        <v>0</v>
      </c>
      <c r="K14936" t="s">
        <v>57946</v>
      </c>
    </row>
    <row r="14937" spans="1:11" x14ac:dyDescent="0.3">
      <c r="A14937" t="s">
        <v>57947</v>
      </c>
      <c r="C14937" t="s">
        <v>27</v>
      </c>
      <c r="D14937" t="s">
        <v>57948</v>
      </c>
      <c r="E14937" t="s">
        <v>47287</v>
      </c>
      <c r="F14937" t="s">
        <v>41</v>
      </c>
      <c r="G14937" t="s">
        <v>42</v>
      </c>
      <c r="H14937">
        <v>0</v>
      </c>
      <c r="I14937">
        <v>0</v>
      </c>
      <c r="J14937">
        <v>0</v>
      </c>
      <c r="K14937" t="s">
        <v>57949</v>
      </c>
    </row>
    <row r="14938" spans="1:11" x14ac:dyDescent="0.3">
      <c r="A14938" t="s">
        <v>57950</v>
      </c>
      <c r="B14938" t="s">
        <v>57951</v>
      </c>
      <c r="C14938" t="s">
        <v>1159</v>
      </c>
      <c r="D14938" t="s">
        <v>57952</v>
      </c>
      <c r="E14938" t="s">
        <v>2421</v>
      </c>
      <c r="F14938" t="s">
        <v>16</v>
      </c>
      <c r="G14938" t="s">
        <v>4671</v>
      </c>
      <c r="H14938">
        <v>0</v>
      </c>
      <c r="I14938">
        <v>0</v>
      </c>
      <c r="J14938">
        <v>0</v>
      </c>
      <c r="K14938" t="s">
        <v>57953</v>
      </c>
    </row>
    <row r="14939" spans="1:11" x14ac:dyDescent="0.3">
      <c r="A14939" t="s">
        <v>57954</v>
      </c>
      <c r="B14939" t="s">
        <v>57955</v>
      </c>
      <c r="C14939" t="s">
        <v>466</v>
      </c>
      <c r="D14939" t="s">
        <v>57956</v>
      </c>
      <c r="E14939" t="s">
        <v>56266</v>
      </c>
      <c r="F14939" t="s">
        <v>16</v>
      </c>
      <c r="G14939" t="s">
        <v>1481</v>
      </c>
      <c r="H14939">
        <v>0</v>
      </c>
      <c r="I14939">
        <v>0</v>
      </c>
      <c r="J14939">
        <v>0</v>
      </c>
      <c r="K14939" t="s">
        <v>57957</v>
      </c>
    </row>
    <row r="14940" spans="1:11" x14ac:dyDescent="0.3">
      <c r="A14940" t="s">
        <v>57958</v>
      </c>
      <c r="B14940" t="s">
        <v>57959</v>
      </c>
      <c r="C14940" t="s">
        <v>558</v>
      </c>
      <c r="D14940" t="s">
        <v>57960</v>
      </c>
      <c r="E14940" t="s">
        <v>981</v>
      </c>
      <c r="F14940" t="s">
        <v>7049</v>
      </c>
      <c r="G14940" t="s">
        <v>42</v>
      </c>
      <c r="H14940">
        <v>0</v>
      </c>
      <c r="I14940">
        <v>0</v>
      </c>
      <c r="J14940">
        <v>0</v>
      </c>
      <c r="K14940" t="s">
        <v>57961</v>
      </c>
    </row>
    <row r="14941" spans="1:11" x14ac:dyDescent="0.3">
      <c r="A14941" t="s">
        <v>57962</v>
      </c>
      <c r="B14941" t="s">
        <v>57963</v>
      </c>
      <c r="C14941" t="s">
        <v>20</v>
      </c>
      <c r="D14941" t="s">
        <v>57964</v>
      </c>
      <c r="E14941" t="s">
        <v>51965</v>
      </c>
      <c r="F14941" t="s">
        <v>16</v>
      </c>
      <c r="G14941" t="s">
        <v>19540</v>
      </c>
      <c r="H14941">
        <v>0</v>
      </c>
      <c r="I14941">
        <v>0</v>
      </c>
      <c r="J14941">
        <v>0</v>
      </c>
      <c r="K14941" t="s">
        <v>57965</v>
      </c>
    </row>
    <row r="14942" spans="1:11" x14ac:dyDescent="0.3">
      <c r="A14942" t="s">
        <v>57966</v>
      </c>
      <c r="B14942" t="s">
        <v>57967</v>
      </c>
      <c r="C14942" t="s">
        <v>27</v>
      </c>
      <c r="D14942" t="s">
        <v>57968</v>
      </c>
      <c r="E14942" t="s">
        <v>47287</v>
      </c>
      <c r="F14942" t="s">
        <v>41</v>
      </c>
      <c r="G14942" t="s">
        <v>42</v>
      </c>
      <c r="H14942">
        <v>0</v>
      </c>
      <c r="I14942">
        <v>0</v>
      </c>
      <c r="J14942">
        <v>0</v>
      </c>
      <c r="K14942" t="s">
        <v>57969</v>
      </c>
    </row>
    <row r="14943" spans="1:11" x14ac:dyDescent="0.3">
      <c r="A14943" t="s">
        <v>57970</v>
      </c>
      <c r="B14943" t="s">
        <v>57971</v>
      </c>
      <c r="C14943" t="s">
        <v>558</v>
      </c>
      <c r="D14943" t="s">
        <v>57972</v>
      </c>
      <c r="E14943" t="s">
        <v>895</v>
      </c>
      <c r="F14943" t="s">
        <v>16</v>
      </c>
      <c r="G14943" t="s">
        <v>2026</v>
      </c>
      <c r="H14943">
        <v>0</v>
      </c>
      <c r="I14943">
        <v>0</v>
      </c>
      <c r="J14943">
        <v>0</v>
      </c>
      <c r="K14943" t="s">
        <v>57973</v>
      </c>
    </row>
    <row r="14944" spans="1:11" x14ac:dyDescent="0.3">
      <c r="A14944" t="s">
        <v>57974</v>
      </c>
      <c r="B14944" t="s">
        <v>57975</v>
      </c>
      <c r="C14944" t="s">
        <v>27</v>
      </c>
      <c r="D14944" t="s">
        <v>57976</v>
      </c>
      <c r="E14944" t="s">
        <v>47287</v>
      </c>
      <c r="F14944" t="s">
        <v>16</v>
      </c>
      <c r="G14944" t="s">
        <v>2318</v>
      </c>
      <c r="H14944">
        <v>0</v>
      </c>
      <c r="I14944">
        <v>0</v>
      </c>
      <c r="J14944">
        <v>0</v>
      </c>
      <c r="K14944" t="s">
        <v>57977</v>
      </c>
    </row>
    <row r="14945" spans="1:11" x14ac:dyDescent="0.3">
      <c r="A14945" t="s">
        <v>57978</v>
      </c>
      <c r="B14945" t="s">
        <v>57979</v>
      </c>
      <c r="C14945" t="s">
        <v>558</v>
      </c>
      <c r="D14945" t="s">
        <v>57980</v>
      </c>
      <c r="E14945" t="s">
        <v>895</v>
      </c>
      <c r="F14945" t="s">
        <v>16</v>
      </c>
      <c r="G14945" t="s">
        <v>3987</v>
      </c>
      <c r="H14945">
        <v>0</v>
      </c>
      <c r="I14945">
        <v>0</v>
      </c>
      <c r="J14945">
        <v>0</v>
      </c>
      <c r="K14945" t="s">
        <v>57981</v>
      </c>
    </row>
    <row r="14946" spans="1:11" x14ac:dyDescent="0.3">
      <c r="A14946" t="s">
        <v>57982</v>
      </c>
      <c r="C14946" t="s">
        <v>558</v>
      </c>
      <c r="D14946" t="s">
        <v>57983</v>
      </c>
      <c r="E14946" t="s">
        <v>895</v>
      </c>
      <c r="F14946" t="s">
        <v>16</v>
      </c>
      <c r="G14946" t="s">
        <v>4900</v>
      </c>
      <c r="H14946">
        <v>0</v>
      </c>
      <c r="I14946">
        <v>0</v>
      </c>
      <c r="J14946">
        <v>0</v>
      </c>
      <c r="K14946" t="s">
        <v>57984</v>
      </c>
    </row>
    <row r="14947" spans="1:11" x14ac:dyDescent="0.3">
      <c r="A14947" t="s">
        <v>57985</v>
      </c>
      <c r="C14947" t="s">
        <v>558</v>
      </c>
      <c r="D14947" t="s">
        <v>57986</v>
      </c>
      <c r="E14947" t="s">
        <v>895</v>
      </c>
      <c r="F14947" t="s">
        <v>16</v>
      </c>
      <c r="G14947" t="s">
        <v>42</v>
      </c>
      <c r="H14947">
        <v>0</v>
      </c>
      <c r="I14947">
        <v>0</v>
      </c>
      <c r="J14947">
        <v>0</v>
      </c>
      <c r="K14947" t="s">
        <v>57987</v>
      </c>
    </row>
    <row r="14948" spans="1:11" x14ac:dyDescent="0.3">
      <c r="A14948" t="s">
        <v>57988</v>
      </c>
      <c r="B14948" t="s">
        <v>57989</v>
      </c>
      <c r="C14948" t="s">
        <v>27</v>
      </c>
      <c r="D14948" t="s">
        <v>57990</v>
      </c>
      <c r="E14948" t="s">
        <v>47287</v>
      </c>
      <c r="F14948" t="s">
        <v>41</v>
      </c>
      <c r="G14948" t="s">
        <v>42</v>
      </c>
      <c r="H14948">
        <v>0</v>
      </c>
      <c r="I14948">
        <v>0</v>
      </c>
      <c r="J14948">
        <v>0</v>
      </c>
      <c r="K14948" t="s">
        <v>57991</v>
      </c>
    </row>
    <row r="14949" spans="1:11" x14ac:dyDescent="0.3">
      <c r="A14949" t="s">
        <v>57992</v>
      </c>
      <c r="C14949" t="s">
        <v>27</v>
      </c>
      <c r="D14949" t="s">
        <v>57993</v>
      </c>
      <c r="E14949" t="s">
        <v>29</v>
      </c>
      <c r="F14949" t="s">
        <v>41</v>
      </c>
      <c r="G14949" t="s">
        <v>42</v>
      </c>
      <c r="H14949">
        <v>0</v>
      </c>
      <c r="I14949">
        <v>0</v>
      </c>
      <c r="J14949">
        <v>0</v>
      </c>
      <c r="K14949" t="s">
        <v>57994</v>
      </c>
    </row>
    <row r="14950" spans="1:11" x14ac:dyDescent="0.3">
      <c r="A14950" t="s">
        <v>57995</v>
      </c>
      <c r="B14950" t="s">
        <v>57996</v>
      </c>
      <c r="C14950" t="s">
        <v>558</v>
      </c>
      <c r="D14950" t="s">
        <v>57997</v>
      </c>
      <c r="E14950" t="s">
        <v>19698</v>
      </c>
      <c r="F14950" t="s">
        <v>9398</v>
      </c>
      <c r="G14950" t="s">
        <v>23486</v>
      </c>
      <c r="H14950">
        <v>0</v>
      </c>
      <c r="I14950">
        <v>0</v>
      </c>
      <c r="J14950">
        <v>0</v>
      </c>
      <c r="K14950" t="s">
        <v>57998</v>
      </c>
    </row>
    <row r="14951" spans="1:11" x14ac:dyDescent="0.3">
      <c r="A14951" t="s">
        <v>57999</v>
      </c>
      <c r="B14951" t="s">
        <v>58000</v>
      </c>
      <c r="C14951" t="s">
        <v>20</v>
      </c>
      <c r="D14951" t="s">
        <v>58001</v>
      </c>
      <c r="E14951" t="s">
        <v>51965</v>
      </c>
      <c r="F14951" t="s">
        <v>16</v>
      </c>
      <c r="G14951" t="s">
        <v>10373</v>
      </c>
      <c r="H14951">
        <v>0</v>
      </c>
      <c r="I14951">
        <v>0</v>
      </c>
      <c r="J14951">
        <v>0</v>
      </c>
      <c r="K14951" t="s">
        <v>58002</v>
      </c>
    </row>
    <row r="14952" spans="1:11" x14ac:dyDescent="0.3">
      <c r="A14952" t="s">
        <v>58003</v>
      </c>
      <c r="B14952" t="s">
        <v>58004</v>
      </c>
      <c r="C14952" t="s">
        <v>20</v>
      </c>
      <c r="D14952" t="s">
        <v>58005</v>
      </c>
      <c r="E14952" t="s">
        <v>51965</v>
      </c>
      <c r="F14952" t="s">
        <v>16</v>
      </c>
      <c r="G14952" t="s">
        <v>18522</v>
      </c>
      <c r="H14952">
        <v>0</v>
      </c>
      <c r="I14952">
        <v>0</v>
      </c>
      <c r="J14952">
        <v>0</v>
      </c>
      <c r="K14952" t="s">
        <v>58006</v>
      </c>
    </row>
    <row r="14953" spans="1:11" x14ac:dyDescent="0.3">
      <c r="A14953" t="s">
        <v>58007</v>
      </c>
      <c r="B14953" t="s">
        <v>58008</v>
      </c>
      <c r="C14953" t="s">
        <v>20</v>
      </c>
      <c r="D14953" t="s">
        <v>58009</v>
      </c>
      <c r="E14953" t="s">
        <v>51965</v>
      </c>
      <c r="F14953" t="s">
        <v>16</v>
      </c>
      <c r="G14953" t="s">
        <v>3624</v>
      </c>
      <c r="H14953">
        <v>0</v>
      </c>
      <c r="I14953">
        <v>0</v>
      </c>
      <c r="J14953">
        <v>0</v>
      </c>
      <c r="K14953" t="s">
        <v>58010</v>
      </c>
    </row>
    <row r="14954" spans="1:11" x14ac:dyDescent="0.3">
      <c r="A14954" t="s">
        <v>58011</v>
      </c>
      <c r="B14954" t="s">
        <v>58012</v>
      </c>
      <c r="C14954" t="s">
        <v>20</v>
      </c>
      <c r="D14954" t="s">
        <v>58013</v>
      </c>
      <c r="E14954" t="s">
        <v>51965</v>
      </c>
      <c r="F14954" t="s">
        <v>16</v>
      </c>
      <c r="G14954" t="s">
        <v>19585</v>
      </c>
      <c r="H14954">
        <v>0</v>
      </c>
      <c r="I14954">
        <v>0</v>
      </c>
      <c r="J14954">
        <v>0</v>
      </c>
      <c r="K14954" t="s">
        <v>58014</v>
      </c>
    </row>
    <row r="14955" spans="1:11" x14ac:dyDescent="0.3">
      <c r="A14955" t="s">
        <v>58015</v>
      </c>
      <c r="B14955" t="s">
        <v>58016</v>
      </c>
      <c r="C14955" t="s">
        <v>558</v>
      </c>
      <c r="D14955" t="s">
        <v>58017</v>
      </c>
      <c r="E14955" t="s">
        <v>895</v>
      </c>
      <c r="F14955" t="s">
        <v>16</v>
      </c>
      <c r="G14955" t="s">
        <v>8577</v>
      </c>
      <c r="H14955">
        <v>0</v>
      </c>
      <c r="I14955">
        <v>0</v>
      </c>
      <c r="J14955">
        <v>0</v>
      </c>
      <c r="K14955" t="s">
        <v>58018</v>
      </c>
    </row>
    <row r="14956" spans="1:11" x14ac:dyDescent="0.3">
      <c r="A14956" t="s">
        <v>58019</v>
      </c>
      <c r="B14956" t="s">
        <v>58020</v>
      </c>
      <c r="C14956" t="s">
        <v>558</v>
      </c>
      <c r="D14956" t="s">
        <v>58021</v>
      </c>
      <c r="E14956" t="s">
        <v>895</v>
      </c>
      <c r="F14956" t="s">
        <v>16</v>
      </c>
      <c r="G14956" t="s">
        <v>11695</v>
      </c>
      <c r="H14956">
        <v>0</v>
      </c>
      <c r="I14956">
        <v>0</v>
      </c>
      <c r="J14956">
        <v>0</v>
      </c>
      <c r="K14956" t="s">
        <v>58022</v>
      </c>
    </row>
    <row r="14957" spans="1:11" x14ac:dyDescent="0.3">
      <c r="A14957" t="s">
        <v>58023</v>
      </c>
      <c r="B14957" t="s">
        <v>58024</v>
      </c>
      <c r="C14957" t="s">
        <v>13</v>
      </c>
      <c r="D14957" t="s">
        <v>58025</v>
      </c>
      <c r="E14957" t="s">
        <v>50096</v>
      </c>
      <c r="F14957" t="s">
        <v>16</v>
      </c>
      <c r="G14957" t="s">
        <v>24258</v>
      </c>
      <c r="H14957">
        <v>0</v>
      </c>
      <c r="I14957">
        <v>0</v>
      </c>
      <c r="J14957">
        <v>0</v>
      </c>
      <c r="K14957" t="s">
        <v>58026</v>
      </c>
    </row>
    <row r="14958" spans="1:11" x14ac:dyDescent="0.3">
      <c r="A14958" t="s">
        <v>58027</v>
      </c>
      <c r="C14958" t="s">
        <v>558</v>
      </c>
      <c r="D14958" t="s">
        <v>58028</v>
      </c>
      <c r="E14958" t="s">
        <v>895</v>
      </c>
      <c r="F14958" t="s">
        <v>16</v>
      </c>
      <c r="G14958" t="s">
        <v>42</v>
      </c>
      <c r="H14958">
        <v>0</v>
      </c>
      <c r="I14958">
        <v>0</v>
      </c>
      <c r="J14958">
        <v>0</v>
      </c>
      <c r="K14958" t="s">
        <v>58029</v>
      </c>
    </row>
    <row r="14959" spans="1:11" x14ac:dyDescent="0.3">
      <c r="A14959" t="s">
        <v>58030</v>
      </c>
      <c r="B14959" t="s">
        <v>58031</v>
      </c>
      <c r="C14959" t="s">
        <v>20</v>
      </c>
      <c r="D14959" t="s">
        <v>58032</v>
      </c>
      <c r="E14959" t="s">
        <v>51965</v>
      </c>
      <c r="F14959" t="s">
        <v>7488</v>
      </c>
      <c r="G14959" t="s">
        <v>42</v>
      </c>
      <c r="H14959">
        <v>0</v>
      </c>
      <c r="I14959">
        <v>0</v>
      </c>
      <c r="J14959">
        <v>0</v>
      </c>
      <c r="K14959" t="s">
        <v>58033</v>
      </c>
    </row>
    <row r="14960" spans="1:11" x14ac:dyDescent="0.3">
      <c r="A14960" t="s">
        <v>58034</v>
      </c>
      <c r="B14960" t="s">
        <v>58035</v>
      </c>
      <c r="C14960" t="s">
        <v>27</v>
      </c>
      <c r="D14960" t="s">
        <v>58036</v>
      </c>
      <c r="E14960" t="s">
        <v>47287</v>
      </c>
      <c r="F14960" t="s">
        <v>41</v>
      </c>
      <c r="G14960" t="s">
        <v>859</v>
      </c>
      <c r="H14960">
        <v>0</v>
      </c>
      <c r="I14960">
        <v>0</v>
      </c>
      <c r="J14960">
        <v>0</v>
      </c>
      <c r="K14960" t="s">
        <v>58037</v>
      </c>
    </row>
    <row r="14961" spans="1:11" x14ac:dyDescent="0.3">
      <c r="A14961" t="s">
        <v>58038</v>
      </c>
      <c r="B14961" t="s">
        <v>58039</v>
      </c>
      <c r="C14961" t="s">
        <v>27</v>
      </c>
      <c r="D14961" t="s">
        <v>58040</v>
      </c>
      <c r="E14961" t="s">
        <v>47287</v>
      </c>
      <c r="F14961" t="s">
        <v>41</v>
      </c>
      <c r="G14961" t="s">
        <v>42</v>
      </c>
      <c r="H14961">
        <v>0</v>
      </c>
      <c r="I14961">
        <v>0</v>
      </c>
      <c r="J14961">
        <v>0</v>
      </c>
      <c r="K14961" t="s">
        <v>58041</v>
      </c>
    </row>
    <row r="14962" spans="1:11" x14ac:dyDescent="0.3">
      <c r="A14962" t="s">
        <v>58042</v>
      </c>
      <c r="B14962" t="s">
        <v>58043</v>
      </c>
      <c r="C14962" t="s">
        <v>27</v>
      </c>
      <c r="D14962" t="s">
        <v>58044</v>
      </c>
      <c r="E14962" t="s">
        <v>47287</v>
      </c>
      <c r="F14962" t="s">
        <v>41</v>
      </c>
      <c r="G14962" t="s">
        <v>42</v>
      </c>
      <c r="H14962">
        <v>0</v>
      </c>
      <c r="I14962">
        <v>0</v>
      </c>
      <c r="J14962">
        <v>0</v>
      </c>
      <c r="K14962" t="s">
        <v>58045</v>
      </c>
    </row>
    <row r="14963" spans="1:11" x14ac:dyDescent="0.3">
      <c r="A14963" t="s">
        <v>58046</v>
      </c>
      <c r="B14963" t="s">
        <v>58047</v>
      </c>
      <c r="C14963" t="s">
        <v>27</v>
      </c>
      <c r="D14963" t="s">
        <v>58048</v>
      </c>
      <c r="E14963" t="s">
        <v>47287</v>
      </c>
      <c r="F14963" t="s">
        <v>41</v>
      </c>
      <c r="G14963" t="s">
        <v>42</v>
      </c>
      <c r="H14963">
        <v>0</v>
      </c>
      <c r="I14963">
        <v>0</v>
      </c>
      <c r="J14963">
        <v>0</v>
      </c>
      <c r="K14963" t="s">
        <v>58049</v>
      </c>
    </row>
    <row r="14964" spans="1:11" x14ac:dyDescent="0.3">
      <c r="A14964" t="s">
        <v>58050</v>
      </c>
      <c r="B14964" t="s">
        <v>58051</v>
      </c>
      <c r="C14964" t="s">
        <v>27</v>
      </c>
      <c r="D14964" t="s">
        <v>58052</v>
      </c>
      <c r="E14964" t="s">
        <v>47287</v>
      </c>
      <c r="F14964" t="s">
        <v>41</v>
      </c>
      <c r="G14964" t="s">
        <v>10373</v>
      </c>
      <c r="H14964">
        <v>0</v>
      </c>
      <c r="I14964">
        <v>0</v>
      </c>
      <c r="J14964">
        <v>0</v>
      </c>
      <c r="K14964" t="s">
        <v>58053</v>
      </c>
    </row>
    <row r="14965" spans="1:11" x14ac:dyDescent="0.3">
      <c r="A14965" t="s">
        <v>58054</v>
      </c>
      <c r="C14965" t="s">
        <v>27</v>
      </c>
      <c r="D14965" t="s">
        <v>58055</v>
      </c>
      <c r="E14965" t="s">
        <v>47287</v>
      </c>
      <c r="F14965" t="s">
        <v>16</v>
      </c>
      <c r="G14965" t="s">
        <v>4356</v>
      </c>
      <c r="H14965">
        <v>0</v>
      </c>
      <c r="I14965">
        <v>0</v>
      </c>
      <c r="J14965">
        <v>0</v>
      </c>
      <c r="K14965" t="s">
        <v>58056</v>
      </c>
    </row>
    <row r="14966" spans="1:11" x14ac:dyDescent="0.3">
      <c r="A14966" t="s">
        <v>58057</v>
      </c>
      <c r="B14966" t="s">
        <v>58058</v>
      </c>
      <c r="C14966" t="s">
        <v>27</v>
      </c>
      <c r="D14966" t="s">
        <v>58059</v>
      </c>
      <c r="E14966" t="s">
        <v>47287</v>
      </c>
      <c r="F14966" t="s">
        <v>41</v>
      </c>
      <c r="G14966" t="s">
        <v>42</v>
      </c>
      <c r="H14966">
        <v>0</v>
      </c>
      <c r="I14966">
        <v>0</v>
      </c>
      <c r="J14966">
        <v>0</v>
      </c>
      <c r="K14966" t="s">
        <v>58060</v>
      </c>
    </row>
    <row r="14967" spans="1:11" x14ac:dyDescent="0.3">
      <c r="A14967" t="s">
        <v>58061</v>
      </c>
      <c r="B14967" t="s">
        <v>36232</v>
      </c>
      <c r="C14967" t="s">
        <v>27</v>
      </c>
      <c r="D14967" t="s">
        <v>58062</v>
      </c>
      <c r="E14967" t="s">
        <v>47287</v>
      </c>
      <c r="F14967" t="s">
        <v>41</v>
      </c>
      <c r="G14967" t="s">
        <v>42</v>
      </c>
      <c r="H14967">
        <v>0</v>
      </c>
      <c r="I14967">
        <v>0</v>
      </c>
      <c r="J14967">
        <v>0</v>
      </c>
      <c r="K14967" t="s">
        <v>58063</v>
      </c>
    </row>
    <row r="14968" spans="1:11" x14ac:dyDescent="0.3">
      <c r="A14968" t="s">
        <v>58064</v>
      </c>
      <c r="B14968" t="s">
        <v>58065</v>
      </c>
      <c r="C14968" t="s">
        <v>27</v>
      </c>
      <c r="D14968" t="s">
        <v>58066</v>
      </c>
      <c r="E14968" t="s">
        <v>47287</v>
      </c>
      <c r="F14968" t="s">
        <v>41</v>
      </c>
      <c r="G14968" t="s">
        <v>42</v>
      </c>
      <c r="H14968">
        <v>0</v>
      </c>
      <c r="I14968">
        <v>0</v>
      </c>
      <c r="J14968">
        <v>0</v>
      </c>
      <c r="K14968" t="s">
        <v>58067</v>
      </c>
    </row>
    <row r="14969" spans="1:11" x14ac:dyDescent="0.3">
      <c r="A14969" t="s">
        <v>58068</v>
      </c>
      <c r="B14969" t="s">
        <v>58069</v>
      </c>
      <c r="C14969" t="s">
        <v>27</v>
      </c>
      <c r="D14969" t="s">
        <v>58070</v>
      </c>
      <c r="E14969" t="s">
        <v>47287</v>
      </c>
      <c r="F14969" t="s">
        <v>41</v>
      </c>
      <c r="G14969" t="s">
        <v>42</v>
      </c>
      <c r="H14969">
        <v>0</v>
      </c>
      <c r="I14969">
        <v>0</v>
      </c>
      <c r="J14969">
        <v>0</v>
      </c>
      <c r="K14969" t="s">
        <v>58071</v>
      </c>
    </row>
    <row r="14970" spans="1:11" x14ac:dyDescent="0.3">
      <c r="A14970" t="s">
        <v>58072</v>
      </c>
      <c r="B14970" t="s">
        <v>58073</v>
      </c>
      <c r="C14970" t="s">
        <v>27</v>
      </c>
      <c r="D14970" t="s">
        <v>58074</v>
      </c>
      <c r="E14970" t="s">
        <v>47287</v>
      </c>
      <c r="F14970" t="s">
        <v>16</v>
      </c>
      <c r="G14970" t="s">
        <v>3142</v>
      </c>
      <c r="H14970">
        <v>0</v>
      </c>
      <c r="I14970">
        <v>0</v>
      </c>
      <c r="J14970">
        <v>0</v>
      </c>
      <c r="K14970" t="s">
        <v>58075</v>
      </c>
    </row>
    <row r="14971" spans="1:11" x14ac:dyDescent="0.3">
      <c r="A14971" t="s">
        <v>58076</v>
      </c>
      <c r="B14971" t="s">
        <v>58077</v>
      </c>
      <c r="C14971" t="s">
        <v>27</v>
      </c>
      <c r="D14971" t="s">
        <v>58078</v>
      </c>
      <c r="E14971" t="s">
        <v>47287</v>
      </c>
      <c r="F14971" t="s">
        <v>41</v>
      </c>
      <c r="G14971" t="s">
        <v>42</v>
      </c>
      <c r="H14971">
        <v>0</v>
      </c>
      <c r="I14971">
        <v>0</v>
      </c>
      <c r="J14971">
        <v>0</v>
      </c>
      <c r="K14971" t="s">
        <v>58079</v>
      </c>
    </row>
    <row r="14972" spans="1:11" x14ac:dyDescent="0.3">
      <c r="A14972" t="s">
        <v>58080</v>
      </c>
      <c r="B14972" t="s">
        <v>58081</v>
      </c>
      <c r="C14972" t="s">
        <v>27</v>
      </c>
      <c r="D14972" t="s">
        <v>58082</v>
      </c>
      <c r="E14972" t="s">
        <v>47287</v>
      </c>
      <c r="F14972" t="s">
        <v>41</v>
      </c>
      <c r="G14972" t="s">
        <v>42</v>
      </c>
      <c r="H14972">
        <v>0</v>
      </c>
      <c r="I14972">
        <v>0</v>
      </c>
      <c r="J14972">
        <v>0</v>
      </c>
      <c r="K14972" t="s">
        <v>58083</v>
      </c>
    </row>
    <row r="14973" spans="1:11" x14ac:dyDescent="0.3">
      <c r="A14973" t="s">
        <v>58084</v>
      </c>
      <c r="B14973" t="s">
        <v>58085</v>
      </c>
      <c r="C14973" t="s">
        <v>27</v>
      </c>
      <c r="D14973" t="s">
        <v>58086</v>
      </c>
      <c r="E14973" t="s">
        <v>47287</v>
      </c>
      <c r="F14973" t="s">
        <v>41</v>
      </c>
      <c r="G14973" t="s">
        <v>42</v>
      </c>
      <c r="H14973">
        <v>0</v>
      </c>
      <c r="I14973">
        <v>0</v>
      </c>
      <c r="J14973">
        <v>0</v>
      </c>
      <c r="K14973" t="s">
        <v>58087</v>
      </c>
    </row>
    <row r="14974" spans="1:11" x14ac:dyDescent="0.3">
      <c r="A14974" t="s">
        <v>58088</v>
      </c>
      <c r="B14974" t="s">
        <v>58089</v>
      </c>
      <c r="C14974" t="s">
        <v>466</v>
      </c>
      <c r="D14974" t="s">
        <v>58090</v>
      </c>
      <c r="E14974" t="s">
        <v>56266</v>
      </c>
      <c r="F14974" t="s">
        <v>16</v>
      </c>
      <c r="G14974" t="s">
        <v>7717</v>
      </c>
      <c r="H14974">
        <v>0</v>
      </c>
      <c r="I14974">
        <v>0</v>
      </c>
      <c r="J14974">
        <v>0</v>
      </c>
      <c r="K14974" t="s">
        <v>58091</v>
      </c>
    </row>
    <row r="14975" spans="1:11" x14ac:dyDescent="0.3">
      <c r="A14975" t="s">
        <v>58092</v>
      </c>
      <c r="B14975" t="s">
        <v>58093</v>
      </c>
      <c r="C14975" t="s">
        <v>20</v>
      </c>
      <c r="D14975" t="s">
        <v>58094</v>
      </c>
      <c r="E14975" t="s">
        <v>51965</v>
      </c>
      <c r="F14975" t="s">
        <v>13924</v>
      </c>
      <c r="G14975" t="s">
        <v>42</v>
      </c>
      <c r="H14975">
        <v>0</v>
      </c>
      <c r="I14975">
        <v>0</v>
      </c>
      <c r="J14975">
        <v>0</v>
      </c>
      <c r="K14975" t="s">
        <v>58095</v>
      </c>
    </row>
    <row r="14976" spans="1:11" x14ac:dyDescent="0.3">
      <c r="A14976" t="s">
        <v>58096</v>
      </c>
      <c r="B14976" t="s">
        <v>58097</v>
      </c>
      <c r="C14976" t="s">
        <v>20</v>
      </c>
      <c r="D14976" t="s">
        <v>58098</v>
      </c>
      <c r="E14976" t="s">
        <v>51965</v>
      </c>
      <c r="F14976" t="s">
        <v>16</v>
      </c>
      <c r="G14976" t="s">
        <v>58099</v>
      </c>
      <c r="H14976">
        <v>0</v>
      </c>
      <c r="I14976">
        <v>0</v>
      </c>
      <c r="J14976">
        <v>0</v>
      </c>
      <c r="K14976" t="s">
        <v>58100</v>
      </c>
    </row>
    <row r="14977" spans="1:11" x14ac:dyDescent="0.3">
      <c r="A14977" t="s">
        <v>58101</v>
      </c>
      <c r="B14977" t="s">
        <v>58102</v>
      </c>
      <c r="C14977" t="s">
        <v>558</v>
      </c>
      <c r="D14977" t="s">
        <v>58103</v>
      </c>
      <c r="E14977" t="s">
        <v>1692</v>
      </c>
      <c r="F14977" t="s">
        <v>650</v>
      </c>
      <c r="G14977" t="s">
        <v>42</v>
      </c>
      <c r="H14977">
        <v>0</v>
      </c>
      <c r="I14977">
        <v>0</v>
      </c>
      <c r="J14977">
        <v>0</v>
      </c>
      <c r="K14977" t="s">
        <v>58104</v>
      </c>
    </row>
    <row r="14978" spans="1:11" x14ac:dyDescent="0.3">
      <c r="A14978" t="s">
        <v>58105</v>
      </c>
      <c r="B14978" t="s">
        <v>58106</v>
      </c>
      <c r="C14978" t="s">
        <v>20</v>
      </c>
      <c r="D14978" t="s">
        <v>58107</v>
      </c>
      <c r="E14978" t="s">
        <v>51965</v>
      </c>
      <c r="F14978" t="s">
        <v>16</v>
      </c>
      <c r="G14978" t="s">
        <v>51161</v>
      </c>
      <c r="H14978">
        <v>0</v>
      </c>
      <c r="I14978">
        <v>0</v>
      </c>
      <c r="J14978">
        <v>0</v>
      </c>
      <c r="K14978" t="s">
        <v>58108</v>
      </c>
    </row>
    <row r="14979" spans="1:11" x14ac:dyDescent="0.3">
      <c r="A14979" t="s">
        <v>58109</v>
      </c>
      <c r="C14979" t="s">
        <v>27</v>
      </c>
      <c r="D14979" t="s">
        <v>58110</v>
      </c>
      <c r="E14979" t="s">
        <v>47287</v>
      </c>
      <c r="F14979" t="s">
        <v>16</v>
      </c>
      <c r="G14979" t="s">
        <v>42</v>
      </c>
      <c r="H14979">
        <v>0</v>
      </c>
      <c r="I14979">
        <v>0</v>
      </c>
      <c r="J14979">
        <v>0</v>
      </c>
      <c r="K14979" t="s">
        <v>58111</v>
      </c>
    </row>
    <row r="14980" spans="1:11" x14ac:dyDescent="0.3">
      <c r="A14980" t="s">
        <v>58112</v>
      </c>
      <c r="C14980" t="s">
        <v>13</v>
      </c>
      <c r="D14980" t="s">
        <v>58113</v>
      </c>
      <c r="E14980" t="s">
        <v>50096</v>
      </c>
      <c r="F14980" t="s">
        <v>3196</v>
      </c>
      <c r="G14980" t="s">
        <v>42</v>
      </c>
      <c r="H14980">
        <v>0</v>
      </c>
      <c r="I14980">
        <v>0</v>
      </c>
      <c r="J14980">
        <v>0</v>
      </c>
      <c r="K14980" t="s">
        <v>58114</v>
      </c>
    </row>
    <row r="14981" spans="1:11" x14ac:dyDescent="0.3">
      <c r="A14981" t="s">
        <v>58115</v>
      </c>
      <c r="B14981" t="s">
        <v>58116</v>
      </c>
      <c r="C14981" t="s">
        <v>558</v>
      </c>
      <c r="D14981" t="s">
        <v>58117</v>
      </c>
      <c r="E14981" t="s">
        <v>32122</v>
      </c>
      <c r="F14981" t="s">
        <v>16</v>
      </c>
      <c r="G14981" t="s">
        <v>8767</v>
      </c>
      <c r="H14981">
        <v>0</v>
      </c>
      <c r="I14981">
        <v>0</v>
      </c>
      <c r="J14981">
        <v>0</v>
      </c>
      <c r="K14981" t="s">
        <v>58118</v>
      </c>
    </row>
    <row r="14982" spans="1:11" x14ac:dyDescent="0.3">
      <c r="A14982" t="s">
        <v>58119</v>
      </c>
      <c r="B14982" t="s">
        <v>58120</v>
      </c>
      <c r="C14982" t="s">
        <v>27</v>
      </c>
      <c r="D14982" t="s">
        <v>58121</v>
      </c>
      <c r="E14982" t="s">
        <v>47287</v>
      </c>
      <c r="F14982" t="s">
        <v>16</v>
      </c>
      <c r="G14982" t="s">
        <v>122</v>
      </c>
      <c r="H14982">
        <v>0</v>
      </c>
      <c r="I14982">
        <v>0</v>
      </c>
      <c r="J14982">
        <v>0</v>
      </c>
      <c r="K14982" t="s">
        <v>58122</v>
      </c>
    </row>
    <row r="14983" spans="1:11" x14ac:dyDescent="0.3">
      <c r="A14983" t="s">
        <v>58123</v>
      </c>
      <c r="B14983" t="s">
        <v>58124</v>
      </c>
      <c r="C14983" t="s">
        <v>20</v>
      </c>
      <c r="D14983" t="s">
        <v>58125</v>
      </c>
      <c r="E14983" t="s">
        <v>51965</v>
      </c>
      <c r="F14983" t="s">
        <v>3517</v>
      </c>
      <c r="G14983" t="s">
        <v>42</v>
      </c>
      <c r="H14983">
        <v>0</v>
      </c>
      <c r="I14983">
        <v>0</v>
      </c>
      <c r="J14983">
        <v>0</v>
      </c>
      <c r="K14983" t="s">
        <v>58126</v>
      </c>
    </row>
    <row r="14984" spans="1:11" x14ac:dyDescent="0.3">
      <c r="A14984" t="s">
        <v>58127</v>
      </c>
      <c r="B14984" t="s">
        <v>58128</v>
      </c>
      <c r="C14984" t="s">
        <v>1159</v>
      </c>
      <c r="D14984" t="s">
        <v>14852</v>
      </c>
      <c r="E14984" t="s">
        <v>14853</v>
      </c>
      <c r="F14984" t="s">
        <v>16</v>
      </c>
      <c r="G14984" t="s">
        <v>19780</v>
      </c>
      <c r="H14984">
        <v>0</v>
      </c>
      <c r="I14984">
        <v>0</v>
      </c>
      <c r="J14984">
        <v>0</v>
      </c>
      <c r="K14984" t="s">
        <v>58129</v>
      </c>
    </row>
    <row r="14985" spans="1:11" x14ac:dyDescent="0.3">
      <c r="A14985" t="s">
        <v>58130</v>
      </c>
      <c r="B14985" t="s">
        <v>58131</v>
      </c>
      <c r="C14985" t="s">
        <v>13</v>
      </c>
      <c r="D14985" t="s">
        <v>58132</v>
      </c>
      <c r="E14985" t="s">
        <v>50096</v>
      </c>
      <c r="F14985" t="s">
        <v>16</v>
      </c>
      <c r="G14985" t="s">
        <v>13246</v>
      </c>
      <c r="H14985">
        <v>0</v>
      </c>
      <c r="I14985">
        <v>0</v>
      </c>
      <c r="J14985">
        <v>0</v>
      </c>
      <c r="K14985" t="s">
        <v>58133</v>
      </c>
    </row>
    <row r="14986" spans="1:11" x14ac:dyDescent="0.3">
      <c r="A14986" t="s">
        <v>58134</v>
      </c>
      <c r="B14986" t="s">
        <v>58135</v>
      </c>
      <c r="C14986" t="s">
        <v>13</v>
      </c>
      <c r="D14986" t="s">
        <v>58136</v>
      </c>
      <c r="E14986" t="s">
        <v>50096</v>
      </c>
      <c r="F14986" t="s">
        <v>16</v>
      </c>
      <c r="G14986" t="s">
        <v>23453</v>
      </c>
      <c r="H14986">
        <v>0</v>
      </c>
      <c r="I14986">
        <v>0</v>
      </c>
      <c r="J14986">
        <v>0</v>
      </c>
      <c r="K14986" t="s">
        <v>58137</v>
      </c>
    </row>
    <row r="14987" spans="1:11" x14ac:dyDescent="0.3">
      <c r="A14987" t="s">
        <v>58138</v>
      </c>
      <c r="B14987" t="s">
        <v>58139</v>
      </c>
      <c r="C14987" t="s">
        <v>558</v>
      </c>
      <c r="D14987" t="s">
        <v>58140</v>
      </c>
      <c r="E14987" t="s">
        <v>1692</v>
      </c>
      <c r="F14987" t="s">
        <v>150</v>
      </c>
      <c r="G14987" t="s">
        <v>42</v>
      </c>
      <c r="H14987">
        <v>0</v>
      </c>
      <c r="I14987">
        <v>0</v>
      </c>
      <c r="J14987">
        <v>0</v>
      </c>
      <c r="K14987" t="s">
        <v>58141</v>
      </c>
    </row>
    <row r="14988" spans="1:11" x14ac:dyDescent="0.3">
      <c r="A14988" t="s">
        <v>58142</v>
      </c>
      <c r="B14988" t="s">
        <v>58143</v>
      </c>
      <c r="C14988" t="s">
        <v>27</v>
      </c>
      <c r="D14988" t="s">
        <v>58144</v>
      </c>
      <c r="E14988" t="s">
        <v>47287</v>
      </c>
      <c r="F14988" t="s">
        <v>41</v>
      </c>
      <c r="G14988" t="s">
        <v>42</v>
      </c>
      <c r="H14988">
        <v>0</v>
      </c>
      <c r="I14988">
        <v>0</v>
      </c>
      <c r="J14988">
        <v>0</v>
      </c>
      <c r="K14988" t="s">
        <v>58145</v>
      </c>
    </row>
    <row r="14989" spans="1:11" x14ac:dyDescent="0.3">
      <c r="A14989" t="s">
        <v>58146</v>
      </c>
      <c r="B14989" t="s">
        <v>58147</v>
      </c>
      <c r="C14989" t="s">
        <v>558</v>
      </c>
      <c r="D14989" t="s">
        <v>58148</v>
      </c>
      <c r="E14989" t="s">
        <v>32122</v>
      </c>
      <c r="F14989" t="s">
        <v>19463</v>
      </c>
      <c r="G14989" t="s">
        <v>42</v>
      </c>
      <c r="H14989">
        <v>0</v>
      </c>
      <c r="I14989">
        <v>0</v>
      </c>
      <c r="J14989">
        <v>0</v>
      </c>
      <c r="K14989" t="s">
        <v>58149</v>
      </c>
    </row>
    <row r="14990" spans="1:11" x14ac:dyDescent="0.3">
      <c r="A14990" t="s">
        <v>58150</v>
      </c>
      <c r="B14990" t="s">
        <v>58151</v>
      </c>
      <c r="C14990" t="s">
        <v>20</v>
      </c>
      <c r="D14990" t="s">
        <v>58152</v>
      </c>
      <c r="E14990" t="s">
        <v>51965</v>
      </c>
      <c r="F14990" t="s">
        <v>16</v>
      </c>
      <c r="G14990" t="s">
        <v>13539</v>
      </c>
      <c r="H14990">
        <v>0</v>
      </c>
      <c r="I14990">
        <v>0</v>
      </c>
      <c r="J14990">
        <v>0</v>
      </c>
      <c r="K14990" t="s">
        <v>58153</v>
      </c>
    </row>
    <row r="14991" spans="1:11" x14ac:dyDescent="0.3">
      <c r="A14991" t="s">
        <v>58154</v>
      </c>
      <c r="B14991" t="s">
        <v>58155</v>
      </c>
      <c r="C14991" t="s">
        <v>13</v>
      </c>
      <c r="D14991" t="s">
        <v>58156</v>
      </c>
      <c r="E14991" t="s">
        <v>50096</v>
      </c>
      <c r="F14991" t="s">
        <v>3421</v>
      </c>
      <c r="G14991" t="s">
        <v>42</v>
      </c>
      <c r="H14991">
        <v>0</v>
      </c>
      <c r="I14991">
        <v>0</v>
      </c>
      <c r="J14991">
        <v>0</v>
      </c>
      <c r="K14991" t="s">
        <v>58157</v>
      </c>
    </row>
    <row r="14992" spans="1:11" x14ac:dyDescent="0.3">
      <c r="A14992" t="s">
        <v>58158</v>
      </c>
      <c r="B14992" t="s">
        <v>58159</v>
      </c>
      <c r="C14992" t="s">
        <v>466</v>
      </c>
      <c r="D14992" t="s">
        <v>58160</v>
      </c>
      <c r="E14992" t="s">
        <v>56266</v>
      </c>
      <c r="F14992" t="s">
        <v>16</v>
      </c>
      <c r="G14992" t="s">
        <v>2189</v>
      </c>
      <c r="H14992">
        <v>0</v>
      </c>
      <c r="I14992">
        <v>0</v>
      </c>
      <c r="J14992">
        <v>0</v>
      </c>
      <c r="K14992" t="s">
        <v>58161</v>
      </c>
    </row>
    <row r="14993" spans="1:11" x14ac:dyDescent="0.3">
      <c r="A14993" t="s">
        <v>58162</v>
      </c>
      <c r="B14993" t="s">
        <v>58163</v>
      </c>
      <c r="C14993" t="s">
        <v>13</v>
      </c>
      <c r="D14993" t="s">
        <v>58164</v>
      </c>
      <c r="E14993" t="s">
        <v>50096</v>
      </c>
      <c r="F14993" t="s">
        <v>13070</v>
      </c>
      <c r="G14993" t="s">
        <v>42</v>
      </c>
      <c r="H14993">
        <v>0</v>
      </c>
      <c r="I14993">
        <v>0</v>
      </c>
      <c r="J14993">
        <v>0</v>
      </c>
      <c r="K14993" t="s">
        <v>58165</v>
      </c>
    </row>
    <row r="14994" spans="1:11" x14ac:dyDescent="0.3">
      <c r="A14994" t="s">
        <v>58166</v>
      </c>
      <c r="B14994" t="s">
        <v>58167</v>
      </c>
      <c r="C14994" t="s">
        <v>27</v>
      </c>
      <c r="D14994" t="s">
        <v>58168</v>
      </c>
      <c r="E14994" t="s">
        <v>47287</v>
      </c>
      <c r="F14994" t="s">
        <v>16</v>
      </c>
      <c r="G14994" t="s">
        <v>155</v>
      </c>
      <c r="H14994">
        <v>0</v>
      </c>
      <c r="I14994">
        <v>0</v>
      </c>
      <c r="J14994">
        <v>0</v>
      </c>
      <c r="K14994" t="s">
        <v>58169</v>
      </c>
    </row>
    <row r="14995" spans="1:11" x14ac:dyDescent="0.3">
      <c r="A14995" t="s">
        <v>58170</v>
      </c>
      <c r="B14995" t="s">
        <v>58171</v>
      </c>
      <c r="C14995" t="s">
        <v>13</v>
      </c>
      <c r="D14995" t="s">
        <v>58172</v>
      </c>
      <c r="E14995" t="s">
        <v>50096</v>
      </c>
      <c r="F14995" t="s">
        <v>16</v>
      </c>
      <c r="G14995" t="s">
        <v>6057</v>
      </c>
      <c r="H14995">
        <v>0</v>
      </c>
      <c r="I14995">
        <v>0</v>
      </c>
      <c r="J14995">
        <v>0</v>
      </c>
      <c r="K14995" t="s">
        <v>58173</v>
      </c>
    </row>
    <row r="14996" spans="1:11" x14ac:dyDescent="0.3">
      <c r="A14996" t="s">
        <v>58174</v>
      </c>
      <c r="B14996" t="s">
        <v>58175</v>
      </c>
      <c r="C14996" t="s">
        <v>27</v>
      </c>
      <c r="D14996" t="s">
        <v>58176</v>
      </c>
      <c r="E14996" t="s">
        <v>29</v>
      </c>
      <c r="F14996" t="s">
        <v>41</v>
      </c>
      <c r="G14996" t="s">
        <v>42</v>
      </c>
      <c r="H14996">
        <v>0</v>
      </c>
      <c r="I14996">
        <v>0</v>
      </c>
      <c r="J14996">
        <v>0</v>
      </c>
      <c r="K14996" t="s">
        <v>58177</v>
      </c>
    </row>
    <row r="14997" spans="1:11" x14ac:dyDescent="0.3">
      <c r="A14997" t="s">
        <v>58178</v>
      </c>
      <c r="B14997" t="s">
        <v>58179</v>
      </c>
      <c r="C14997" t="s">
        <v>13</v>
      </c>
      <c r="D14997" t="s">
        <v>58180</v>
      </c>
      <c r="E14997" t="s">
        <v>58181</v>
      </c>
      <c r="F14997" t="s">
        <v>16</v>
      </c>
      <c r="G14997" t="s">
        <v>3262</v>
      </c>
      <c r="H14997">
        <v>0</v>
      </c>
      <c r="I14997">
        <v>0</v>
      </c>
      <c r="J14997">
        <v>0</v>
      </c>
      <c r="K14997" t="s">
        <v>58182</v>
      </c>
    </row>
    <row r="14998" spans="1:11" x14ac:dyDescent="0.3">
      <c r="A14998" t="s">
        <v>58183</v>
      </c>
      <c r="B14998" t="s">
        <v>58179</v>
      </c>
      <c r="C14998" t="s">
        <v>13</v>
      </c>
      <c r="D14998" t="s">
        <v>58184</v>
      </c>
      <c r="E14998" t="s">
        <v>58181</v>
      </c>
      <c r="F14998" t="s">
        <v>16</v>
      </c>
      <c r="G14998" t="s">
        <v>269</v>
      </c>
      <c r="H14998">
        <v>0</v>
      </c>
      <c r="I14998">
        <v>0</v>
      </c>
      <c r="J14998">
        <v>0</v>
      </c>
      <c r="K14998" t="s">
        <v>58185</v>
      </c>
    </row>
    <row r="14999" spans="1:11" x14ac:dyDescent="0.3">
      <c r="A14999" t="s">
        <v>58186</v>
      </c>
      <c r="B14999" t="s">
        <v>58187</v>
      </c>
      <c r="C14999" t="s">
        <v>13</v>
      </c>
      <c r="D14999" t="s">
        <v>58188</v>
      </c>
      <c r="E14999" t="s">
        <v>58181</v>
      </c>
      <c r="F14999" t="s">
        <v>16</v>
      </c>
      <c r="G14999" t="s">
        <v>3039</v>
      </c>
      <c r="H14999">
        <v>0</v>
      </c>
      <c r="I14999">
        <v>0</v>
      </c>
      <c r="J14999">
        <v>0</v>
      </c>
      <c r="K14999" t="s">
        <v>58189</v>
      </c>
    </row>
    <row r="15000" spans="1:11" x14ac:dyDescent="0.3">
      <c r="A15000" t="s">
        <v>58190</v>
      </c>
      <c r="C15000" t="s">
        <v>13</v>
      </c>
      <c r="D15000" t="s">
        <v>58191</v>
      </c>
      <c r="E15000" t="s">
        <v>58181</v>
      </c>
      <c r="F15000" t="s">
        <v>1697</v>
      </c>
      <c r="G15000" t="s">
        <v>42</v>
      </c>
      <c r="H15000">
        <v>0</v>
      </c>
      <c r="I15000">
        <v>0</v>
      </c>
      <c r="J15000">
        <v>0</v>
      </c>
      <c r="K15000" t="s">
        <v>58192</v>
      </c>
    </row>
    <row r="15001" spans="1:11" x14ac:dyDescent="0.3">
      <c r="A15001" t="s">
        <v>58193</v>
      </c>
      <c r="C15001" t="s">
        <v>27</v>
      </c>
      <c r="D15001" t="s">
        <v>58194</v>
      </c>
      <c r="E15001" t="s">
        <v>47287</v>
      </c>
      <c r="F15001" t="s">
        <v>41</v>
      </c>
      <c r="G15001" t="s">
        <v>42</v>
      </c>
      <c r="H15001">
        <v>0</v>
      </c>
      <c r="I15001">
        <v>0</v>
      </c>
      <c r="J15001">
        <v>0</v>
      </c>
      <c r="K15001" t="s">
        <v>58195</v>
      </c>
    </row>
    <row r="15002" spans="1:11" x14ac:dyDescent="0.3">
      <c r="A15002" t="s">
        <v>58196</v>
      </c>
      <c r="C15002" t="s">
        <v>27</v>
      </c>
      <c r="D15002" t="s">
        <v>58197</v>
      </c>
      <c r="E15002" t="s">
        <v>47287</v>
      </c>
      <c r="F15002" t="s">
        <v>41</v>
      </c>
      <c r="G15002" t="s">
        <v>42</v>
      </c>
      <c r="H15002">
        <v>0</v>
      </c>
      <c r="I15002">
        <v>0</v>
      </c>
      <c r="J15002">
        <v>0</v>
      </c>
      <c r="K15002" t="s">
        <v>58198</v>
      </c>
    </row>
    <row r="15003" spans="1:11" x14ac:dyDescent="0.3">
      <c r="A15003" t="s">
        <v>58199</v>
      </c>
      <c r="B15003" t="s">
        <v>58200</v>
      </c>
      <c r="C15003" t="s">
        <v>13</v>
      </c>
      <c r="D15003" t="s">
        <v>58201</v>
      </c>
      <c r="E15003" t="s">
        <v>58181</v>
      </c>
      <c r="F15003" t="s">
        <v>16</v>
      </c>
      <c r="G15003" t="s">
        <v>18522</v>
      </c>
      <c r="H15003">
        <v>0</v>
      </c>
      <c r="I15003">
        <v>0</v>
      </c>
      <c r="J15003">
        <v>0</v>
      </c>
      <c r="K15003" t="s">
        <v>58202</v>
      </c>
    </row>
    <row r="15004" spans="1:11" x14ac:dyDescent="0.3">
      <c r="A15004" t="s">
        <v>58203</v>
      </c>
      <c r="B15004" t="s">
        <v>58204</v>
      </c>
      <c r="C15004" t="s">
        <v>558</v>
      </c>
      <c r="D15004" t="s">
        <v>58205</v>
      </c>
      <c r="E15004" t="s">
        <v>2102</v>
      </c>
      <c r="F15004" t="s">
        <v>16</v>
      </c>
      <c r="G15004" t="s">
        <v>6400</v>
      </c>
      <c r="H15004">
        <v>0</v>
      </c>
      <c r="I15004">
        <v>0</v>
      </c>
      <c r="J15004">
        <v>0</v>
      </c>
      <c r="K15004" t="s">
        <v>58206</v>
      </c>
    </row>
    <row r="15005" spans="1:11" x14ac:dyDescent="0.3">
      <c r="A15005" t="s">
        <v>58207</v>
      </c>
      <c r="B15005" t="s">
        <v>58208</v>
      </c>
      <c r="C15005" t="s">
        <v>27</v>
      </c>
      <c r="D15005" t="s">
        <v>58209</v>
      </c>
      <c r="E15005" t="s">
        <v>47287</v>
      </c>
      <c r="F15005" t="s">
        <v>16</v>
      </c>
      <c r="G15005" t="s">
        <v>6551</v>
      </c>
      <c r="H15005">
        <v>0</v>
      </c>
      <c r="I15005">
        <v>0</v>
      </c>
      <c r="J15005">
        <v>0</v>
      </c>
      <c r="K15005" t="s">
        <v>58210</v>
      </c>
    </row>
    <row r="15006" spans="1:11" x14ac:dyDescent="0.3">
      <c r="A15006" t="s">
        <v>58211</v>
      </c>
      <c r="B15006" t="s">
        <v>58212</v>
      </c>
      <c r="C15006" t="s">
        <v>13</v>
      </c>
      <c r="D15006" t="s">
        <v>58213</v>
      </c>
      <c r="E15006" t="s">
        <v>58181</v>
      </c>
      <c r="F15006" t="s">
        <v>16</v>
      </c>
      <c r="G15006" t="s">
        <v>15759</v>
      </c>
      <c r="H15006">
        <v>0</v>
      </c>
      <c r="I15006">
        <v>0</v>
      </c>
      <c r="J15006">
        <v>0</v>
      </c>
      <c r="K15006" t="s">
        <v>58214</v>
      </c>
    </row>
    <row r="15007" spans="1:11" x14ac:dyDescent="0.3">
      <c r="A15007" t="s">
        <v>58215</v>
      </c>
      <c r="C15007" t="s">
        <v>27</v>
      </c>
      <c r="D15007" t="s">
        <v>58216</v>
      </c>
      <c r="E15007" t="s">
        <v>29</v>
      </c>
      <c r="F15007" t="s">
        <v>41</v>
      </c>
      <c r="G15007" t="s">
        <v>42</v>
      </c>
      <c r="H15007">
        <v>0</v>
      </c>
      <c r="I15007">
        <v>0</v>
      </c>
      <c r="J15007">
        <v>0</v>
      </c>
      <c r="K15007" t="s">
        <v>58217</v>
      </c>
    </row>
    <row r="15008" spans="1:11" x14ac:dyDescent="0.3">
      <c r="A15008" t="s">
        <v>58218</v>
      </c>
      <c r="B15008" t="s">
        <v>58219</v>
      </c>
      <c r="C15008" t="s">
        <v>27</v>
      </c>
      <c r="D15008" t="s">
        <v>58220</v>
      </c>
      <c r="E15008" t="s">
        <v>47287</v>
      </c>
      <c r="F15008" t="s">
        <v>16</v>
      </c>
      <c r="G15008" t="s">
        <v>4749</v>
      </c>
      <c r="H15008">
        <v>0</v>
      </c>
      <c r="I15008">
        <v>0</v>
      </c>
      <c r="J15008">
        <v>0</v>
      </c>
      <c r="K15008" t="s">
        <v>58221</v>
      </c>
    </row>
    <row r="15009" spans="1:11" x14ac:dyDescent="0.3">
      <c r="A15009" t="s">
        <v>58222</v>
      </c>
      <c r="B15009" t="s">
        <v>58223</v>
      </c>
      <c r="C15009" t="s">
        <v>27</v>
      </c>
      <c r="D15009" t="s">
        <v>58224</v>
      </c>
      <c r="E15009" t="s">
        <v>47287</v>
      </c>
      <c r="F15009" t="s">
        <v>41</v>
      </c>
      <c r="G15009" t="s">
        <v>42</v>
      </c>
      <c r="H15009">
        <v>0</v>
      </c>
      <c r="I15009">
        <v>0</v>
      </c>
      <c r="J15009">
        <v>0</v>
      </c>
      <c r="K15009" t="s">
        <v>58225</v>
      </c>
    </row>
    <row r="15010" spans="1:11" x14ac:dyDescent="0.3">
      <c r="A15010" t="s">
        <v>58226</v>
      </c>
      <c r="B15010" t="s">
        <v>58227</v>
      </c>
      <c r="C15010" t="s">
        <v>13</v>
      </c>
      <c r="D15010" t="s">
        <v>58228</v>
      </c>
      <c r="E15010" t="s">
        <v>58181</v>
      </c>
      <c r="F15010" t="s">
        <v>16</v>
      </c>
      <c r="G15010" t="s">
        <v>46003</v>
      </c>
      <c r="H15010">
        <v>0</v>
      </c>
      <c r="I15010">
        <v>0</v>
      </c>
      <c r="J15010">
        <v>0</v>
      </c>
      <c r="K15010" t="s">
        <v>58229</v>
      </c>
    </row>
    <row r="15011" spans="1:11" x14ac:dyDescent="0.3">
      <c r="A15011" t="s">
        <v>58230</v>
      </c>
      <c r="B15011" t="s">
        <v>58231</v>
      </c>
      <c r="C15011" t="s">
        <v>27</v>
      </c>
      <c r="D15011" t="s">
        <v>58232</v>
      </c>
      <c r="E15011" t="s">
        <v>47287</v>
      </c>
      <c r="F15011" t="s">
        <v>41</v>
      </c>
      <c r="G15011" t="s">
        <v>42</v>
      </c>
      <c r="H15011">
        <v>0</v>
      </c>
      <c r="I15011">
        <v>0</v>
      </c>
      <c r="J15011">
        <v>0</v>
      </c>
      <c r="K15011" t="s">
        <v>58233</v>
      </c>
    </row>
    <row r="15012" spans="1:11" x14ac:dyDescent="0.3">
      <c r="A15012" t="s">
        <v>58234</v>
      </c>
      <c r="B15012" t="s">
        <v>58235</v>
      </c>
      <c r="C15012" t="s">
        <v>27</v>
      </c>
      <c r="D15012" t="s">
        <v>58236</v>
      </c>
      <c r="E15012" t="s">
        <v>47287</v>
      </c>
      <c r="F15012" t="s">
        <v>41</v>
      </c>
      <c r="G15012" t="s">
        <v>42</v>
      </c>
      <c r="H15012">
        <v>0</v>
      </c>
      <c r="I15012">
        <v>0</v>
      </c>
      <c r="J15012">
        <v>0</v>
      </c>
      <c r="K15012" t="s">
        <v>58237</v>
      </c>
    </row>
    <row r="15013" spans="1:11" x14ac:dyDescent="0.3">
      <c r="A15013" t="s">
        <v>58238</v>
      </c>
      <c r="B15013" t="s">
        <v>58239</v>
      </c>
      <c r="C15013" t="s">
        <v>13</v>
      </c>
      <c r="D15013" t="s">
        <v>58240</v>
      </c>
      <c r="E15013" t="s">
        <v>58181</v>
      </c>
      <c r="F15013" t="s">
        <v>16</v>
      </c>
      <c r="G15013" t="s">
        <v>57717</v>
      </c>
      <c r="H15013">
        <v>0</v>
      </c>
      <c r="I15013">
        <v>0</v>
      </c>
      <c r="J15013">
        <v>0</v>
      </c>
      <c r="K15013" t="s">
        <v>58241</v>
      </c>
    </row>
    <row r="15014" spans="1:11" x14ac:dyDescent="0.3">
      <c r="A15014" t="s">
        <v>58242</v>
      </c>
      <c r="C15014" t="s">
        <v>13</v>
      </c>
      <c r="D15014" t="s">
        <v>58243</v>
      </c>
      <c r="E15014" t="s">
        <v>58181</v>
      </c>
      <c r="F15014" t="s">
        <v>16</v>
      </c>
      <c r="G15014" t="s">
        <v>822</v>
      </c>
      <c r="H15014">
        <v>0</v>
      </c>
      <c r="I15014">
        <v>0</v>
      </c>
      <c r="J15014">
        <v>0</v>
      </c>
      <c r="K15014" t="s">
        <v>58244</v>
      </c>
    </row>
    <row r="15015" spans="1:11" x14ac:dyDescent="0.3">
      <c r="A15015" t="s">
        <v>58245</v>
      </c>
      <c r="B15015" t="s">
        <v>58246</v>
      </c>
      <c r="C15015" t="s">
        <v>13</v>
      </c>
      <c r="D15015" t="e">
        <f>저유 탱크.</f>
        <v>#NAME?</v>
      </c>
      <c r="E15015" t="s">
        <v>58181</v>
      </c>
      <c r="F15015" t="s">
        <v>16</v>
      </c>
      <c r="G15015" t="s">
        <v>11920</v>
      </c>
      <c r="H15015">
        <v>0</v>
      </c>
      <c r="I15015">
        <v>0</v>
      </c>
      <c r="J15015">
        <v>0</v>
      </c>
      <c r="K15015" t="s">
        <v>58247</v>
      </c>
    </row>
    <row r="15016" spans="1:11" x14ac:dyDescent="0.3">
      <c r="A15016" t="s">
        <v>58248</v>
      </c>
      <c r="B15016" t="s">
        <v>58249</v>
      </c>
      <c r="C15016" t="s">
        <v>27</v>
      </c>
      <c r="D15016" t="s">
        <v>58250</v>
      </c>
      <c r="E15016" t="s">
        <v>47287</v>
      </c>
      <c r="F15016" t="s">
        <v>41</v>
      </c>
      <c r="G15016" t="s">
        <v>42</v>
      </c>
      <c r="H15016">
        <v>0</v>
      </c>
      <c r="I15016">
        <v>0</v>
      </c>
      <c r="J15016">
        <v>0</v>
      </c>
      <c r="K15016" t="s">
        <v>58251</v>
      </c>
    </row>
    <row r="15017" spans="1:11" x14ac:dyDescent="0.3">
      <c r="A15017" t="s">
        <v>58252</v>
      </c>
      <c r="B15017" t="s">
        <v>58253</v>
      </c>
      <c r="C15017" t="s">
        <v>27</v>
      </c>
      <c r="D15017" t="s">
        <v>58254</v>
      </c>
      <c r="E15017" t="s">
        <v>47287</v>
      </c>
      <c r="F15017" t="s">
        <v>16</v>
      </c>
      <c r="G15017" t="s">
        <v>547</v>
      </c>
      <c r="H15017">
        <v>0</v>
      </c>
      <c r="I15017">
        <v>0</v>
      </c>
      <c r="J15017">
        <v>0</v>
      </c>
      <c r="K15017" t="s">
        <v>58255</v>
      </c>
    </row>
    <row r="15018" spans="1:11" x14ac:dyDescent="0.3">
      <c r="A15018" t="s">
        <v>58256</v>
      </c>
      <c r="B15018" t="s">
        <v>58257</v>
      </c>
      <c r="C15018" t="s">
        <v>20</v>
      </c>
      <c r="D15018" t="s">
        <v>58258</v>
      </c>
      <c r="E15018" t="s">
        <v>51965</v>
      </c>
      <c r="F15018" t="s">
        <v>16</v>
      </c>
      <c r="G15018" t="s">
        <v>58259</v>
      </c>
      <c r="H15018">
        <v>0</v>
      </c>
      <c r="I15018">
        <v>0</v>
      </c>
      <c r="J15018">
        <v>0</v>
      </c>
      <c r="K15018" t="s">
        <v>58260</v>
      </c>
    </row>
    <row r="15019" spans="1:11" x14ac:dyDescent="0.3">
      <c r="A15019" t="s">
        <v>58261</v>
      </c>
      <c r="B15019" t="s">
        <v>58262</v>
      </c>
      <c r="C15019" t="s">
        <v>20</v>
      </c>
      <c r="D15019" t="s">
        <v>58263</v>
      </c>
      <c r="E15019" t="s">
        <v>51965</v>
      </c>
      <c r="F15019" t="s">
        <v>1123</v>
      </c>
      <c r="G15019" t="s">
        <v>42</v>
      </c>
      <c r="H15019">
        <v>0</v>
      </c>
      <c r="I15019">
        <v>0</v>
      </c>
      <c r="J15019">
        <v>0</v>
      </c>
      <c r="K15019" t="s">
        <v>58264</v>
      </c>
    </row>
    <row r="15020" spans="1:11" x14ac:dyDescent="0.3">
      <c r="A15020" t="s">
        <v>58265</v>
      </c>
      <c r="B15020" t="s">
        <v>58266</v>
      </c>
      <c r="C15020" t="s">
        <v>558</v>
      </c>
      <c r="D15020" t="s">
        <v>58267</v>
      </c>
      <c r="E15020" t="s">
        <v>895</v>
      </c>
      <c r="F15020" t="s">
        <v>16</v>
      </c>
      <c r="G15020" t="s">
        <v>5069</v>
      </c>
      <c r="H15020">
        <v>0</v>
      </c>
      <c r="I15020">
        <v>0</v>
      </c>
      <c r="J15020">
        <v>0</v>
      </c>
      <c r="K15020" t="s">
        <v>58268</v>
      </c>
    </row>
    <row r="15021" spans="1:11" x14ac:dyDescent="0.3">
      <c r="A15021" t="s">
        <v>58269</v>
      </c>
      <c r="B15021" t="s">
        <v>58270</v>
      </c>
      <c r="C15021" t="s">
        <v>558</v>
      </c>
      <c r="D15021" t="s">
        <v>58271</v>
      </c>
      <c r="E15021" t="s">
        <v>630</v>
      </c>
      <c r="F15021" t="s">
        <v>1850</v>
      </c>
      <c r="G15021" t="s">
        <v>42</v>
      </c>
      <c r="H15021">
        <v>0</v>
      </c>
      <c r="I15021">
        <v>0</v>
      </c>
      <c r="J15021">
        <v>0</v>
      </c>
      <c r="K15021" t="s">
        <v>58272</v>
      </c>
    </row>
    <row r="15022" spans="1:11" x14ac:dyDescent="0.3">
      <c r="A15022" t="s">
        <v>58273</v>
      </c>
      <c r="B15022" t="s">
        <v>58274</v>
      </c>
      <c r="C15022" t="s">
        <v>1159</v>
      </c>
      <c r="D15022" t="s">
        <v>58275</v>
      </c>
      <c r="E15022" t="s">
        <v>14853</v>
      </c>
      <c r="F15022" t="s">
        <v>16</v>
      </c>
      <c r="G15022" t="s">
        <v>3628</v>
      </c>
      <c r="H15022">
        <v>0</v>
      </c>
      <c r="I15022">
        <v>0</v>
      </c>
      <c r="J15022">
        <v>0</v>
      </c>
      <c r="K15022" t="s">
        <v>58276</v>
      </c>
    </row>
    <row r="15023" spans="1:11" x14ac:dyDescent="0.3">
      <c r="A15023" t="s">
        <v>58277</v>
      </c>
      <c r="B15023" t="s">
        <v>58278</v>
      </c>
      <c r="C15023" t="s">
        <v>13</v>
      </c>
      <c r="D15023" t="s">
        <v>58279</v>
      </c>
      <c r="E15023" t="s">
        <v>58181</v>
      </c>
      <c r="F15023" t="s">
        <v>16</v>
      </c>
      <c r="G15023" t="s">
        <v>10755</v>
      </c>
      <c r="H15023">
        <v>0</v>
      </c>
      <c r="I15023">
        <v>0</v>
      </c>
      <c r="J15023">
        <v>0</v>
      </c>
      <c r="K15023" t="s">
        <v>58280</v>
      </c>
    </row>
    <row r="15024" spans="1:11" x14ac:dyDescent="0.3">
      <c r="A15024" t="s">
        <v>58281</v>
      </c>
      <c r="B15024" t="s">
        <v>58282</v>
      </c>
      <c r="C15024" t="s">
        <v>13</v>
      </c>
      <c r="D15024" t="s">
        <v>58283</v>
      </c>
      <c r="E15024" t="s">
        <v>58181</v>
      </c>
      <c r="F15024" t="s">
        <v>5105</v>
      </c>
      <c r="G15024" t="s">
        <v>42</v>
      </c>
      <c r="H15024">
        <v>0</v>
      </c>
      <c r="I15024">
        <v>0</v>
      </c>
      <c r="J15024">
        <v>0</v>
      </c>
      <c r="K15024" t="s">
        <v>58284</v>
      </c>
    </row>
    <row r="15025" spans="1:11" x14ac:dyDescent="0.3">
      <c r="A15025" t="s">
        <v>58285</v>
      </c>
      <c r="B15025" t="s">
        <v>58286</v>
      </c>
      <c r="C15025" t="s">
        <v>20</v>
      </c>
      <c r="D15025" t="s">
        <v>58287</v>
      </c>
      <c r="E15025" t="s">
        <v>51965</v>
      </c>
      <c r="F15025" t="s">
        <v>22697</v>
      </c>
      <c r="G15025" t="s">
        <v>4039</v>
      </c>
      <c r="H15025">
        <v>0</v>
      </c>
      <c r="I15025">
        <v>0</v>
      </c>
      <c r="J15025">
        <v>0</v>
      </c>
      <c r="K15025" t="s">
        <v>58288</v>
      </c>
    </row>
    <row r="15026" spans="1:11" x14ac:dyDescent="0.3">
      <c r="A15026" t="s">
        <v>58289</v>
      </c>
      <c r="B15026" t="s">
        <v>58290</v>
      </c>
      <c r="C15026" t="s">
        <v>466</v>
      </c>
      <c r="D15026" t="s">
        <v>58291</v>
      </c>
      <c r="E15026" t="s">
        <v>56266</v>
      </c>
      <c r="F15026" t="s">
        <v>16</v>
      </c>
      <c r="G15026" t="s">
        <v>6487</v>
      </c>
      <c r="H15026">
        <v>0</v>
      </c>
      <c r="I15026">
        <v>0</v>
      </c>
      <c r="J15026">
        <v>0</v>
      </c>
      <c r="K15026" t="s">
        <v>58292</v>
      </c>
    </row>
    <row r="15027" spans="1:11" x14ac:dyDescent="0.3">
      <c r="A15027" t="s">
        <v>58293</v>
      </c>
      <c r="B15027" t="s">
        <v>58294</v>
      </c>
      <c r="C15027" t="s">
        <v>466</v>
      </c>
      <c r="D15027" t="s">
        <v>58295</v>
      </c>
      <c r="E15027" t="s">
        <v>56266</v>
      </c>
      <c r="F15027" t="s">
        <v>16</v>
      </c>
      <c r="G15027" t="s">
        <v>3987</v>
      </c>
      <c r="H15027">
        <v>0</v>
      </c>
      <c r="I15027">
        <v>0</v>
      </c>
      <c r="J15027">
        <v>0</v>
      </c>
      <c r="K15027" t="s">
        <v>58296</v>
      </c>
    </row>
    <row r="15028" spans="1:11" x14ac:dyDescent="0.3">
      <c r="A15028" t="s">
        <v>58297</v>
      </c>
      <c r="B15028" t="s">
        <v>58298</v>
      </c>
      <c r="C15028" t="s">
        <v>20</v>
      </c>
      <c r="D15028" t="s">
        <v>58299</v>
      </c>
      <c r="E15028" t="s">
        <v>51965</v>
      </c>
      <c r="F15028" t="s">
        <v>16</v>
      </c>
      <c r="G15028" t="s">
        <v>58300</v>
      </c>
      <c r="H15028">
        <v>0</v>
      </c>
      <c r="I15028">
        <v>0</v>
      </c>
      <c r="J15028">
        <v>0</v>
      </c>
      <c r="K15028" t="s">
        <v>58301</v>
      </c>
    </row>
    <row r="15029" spans="1:11" x14ac:dyDescent="0.3">
      <c r="A15029" t="s">
        <v>58302</v>
      </c>
      <c r="B15029" t="s">
        <v>58303</v>
      </c>
      <c r="C15029" t="s">
        <v>20</v>
      </c>
      <c r="D15029" t="s">
        <v>58304</v>
      </c>
      <c r="E15029" t="s">
        <v>51965</v>
      </c>
      <c r="F15029" t="s">
        <v>379</v>
      </c>
      <c r="G15029" t="s">
        <v>42</v>
      </c>
      <c r="H15029">
        <v>0</v>
      </c>
      <c r="I15029">
        <v>0</v>
      </c>
      <c r="J15029">
        <v>0</v>
      </c>
      <c r="K15029" t="s">
        <v>58305</v>
      </c>
    </row>
    <row r="15030" spans="1:11" x14ac:dyDescent="0.3">
      <c r="A15030" t="s">
        <v>58306</v>
      </c>
      <c r="C15030" t="s">
        <v>13</v>
      </c>
      <c r="D15030" t="s">
        <v>58307</v>
      </c>
      <c r="E15030" t="s">
        <v>58181</v>
      </c>
      <c r="F15030" t="s">
        <v>16</v>
      </c>
      <c r="G15030" t="s">
        <v>13539</v>
      </c>
      <c r="H15030">
        <v>0</v>
      </c>
      <c r="I15030">
        <v>0</v>
      </c>
      <c r="J15030">
        <v>0</v>
      </c>
      <c r="K15030" t="s">
        <v>58308</v>
      </c>
    </row>
    <row r="15031" spans="1:11" x14ac:dyDescent="0.3">
      <c r="A15031" t="s">
        <v>58309</v>
      </c>
      <c r="C15031" t="s">
        <v>13</v>
      </c>
      <c r="D15031" t="s">
        <v>58310</v>
      </c>
      <c r="E15031" t="s">
        <v>58181</v>
      </c>
      <c r="F15031" t="s">
        <v>16</v>
      </c>
      <c r="G15031" t="s">
        <v>42</v>
      </c>
      <c r="H15031">
        <v>0</v>
      </c>
      <c r="I15031">
        <v>0</v>
      </c>
      <c r="J15031">
        <v>0</v>
      </c>
      <c r="K15031" t="s">
        <v>58311</v>
      </c>
    </row>
    <row r="15032" spans="1:11" x14ac:dyDescent="0.3">
      <c r="A15032" t="s">
        <v>58312</v>
      </c>
      <c r="B15032" t="s">
        <v>58313</v>
      </c>
      <c r="C15032" t="s">
        <v>13</v>
      </c>
      <c r="D15032" t="s">
        <v>58314</v>
      </c>
      <c r="E15032" t="s">
        <v>58181</v>
      </c>
      <c r="F15032" t="s">
        <v>16</v>
      </c>
      <c r="G15032" t="s">
        <v>1382</v>
      </c>
      <c r="H15032">
        <v>0</v>
      </c>
      <c r="I15032">
        <v>0</v>
      </c>
      <c r="J15032">
        <v>0</v>
      </c>
      <c r="K15032" t="s">
        <v>58315</v>
      </c>
    </row>
    <row r="15033" spans="1:11" x14ac:dyDescent="0.3">
      <c r="A15033" t="s">
        <v>58316</v>
      </c>
      <c r="B15033" t="s">
        <v>58317</v>
      </c>
      <c r="C15033" t="s">
        <v>20</v>
      </c>
      <c r="D15033" t="s">
        <v>58318</v>
      </c>
      <c r="E15033" t="s">
        <v>51965</v>
      </c>
      <c r="F15033" t="s">
        <v>3257</v>
      </c>
      <c r="G15033" t="s">
        <v>25197</v>
      </c>
      <c r="H15033">
        <v>0</v>
      </c>
      <c r="I15033">
        <v>0</v>
      </c>
      <c r="J15033">
        <v>0</v>
      </c>
      <c r="K15033" t="s">
        <v>58319</v>
      </c>
    </row>
    <row r="15034" spans="1:11" x14ac:dyDescent="0.3">
      <c r="A15034" t="s">
        <v>58320</v>
      </c>
      <c r="B15034" t="s">
        <v>58321</v>
      </c>
      <c r="C15034" t="s">
        <v>27</v>
      </c>
      <c r="D15034" t="s">
        <v>58322</v>
      </c>
      <c r="E15034" t="s">
        <v>47287</v>
      </c>
      <c r="F15034" t="s">
        <v>41</v>
      </c>
      <c r="G15034" t="s">
        <v>42</v>
      </c>
      <c r="H15034">
        <v>0</v>
      </c>
      <c r="I15034">
        <v>0</v>
      </c>
      <c r="J15034">
        <v>0</v>
      </c>
      <c r="K15034" t="s">
        <v>58323</v>
      </c>
    </row>
    <row r="15035" spans="1:11" x14ac:dyDescent="0.3">
      <c r="A15035" t="s">
        <v>58324</v>
      </c>
      <c r="B15035" t="s">
        <v>58325</v>
      </c>
      <c r="C15035" t="s">
        <v>27</v>
      </c>
      <c r="D15035" t="s">
        <v>58326</v>
      </c>
      <c r="E15035" t="s">
        <v>47287</v>
      </c>
      <c r="F15035" t="s">
        <v>41</v>
      </c>
      <c r="G15035" t="s">
        <v>42</v>
      </c>
      <c r="H15035">
        <v>0</v>
      </c>
      <c r="I15035">
        <v>0</v>
      </c>
      <c r="J15035">
        <v>0</v>
      </c>
      <c r="K15035" t="s">
        <v>58327</v>
      </c>
    </row>
    <row r="15036" spans="1:11" x14ac:dyDescent="0.3">
      <c r="A15036" t="s">
        <v>58328</v>
      </c>
      <c r="B15036" t="s">
        <v>58329</v>
      </c>
      <c r="C15036" t="s">
        <v>558</v>
      </c>
      <c r="D15036" t="s">
        <v>58330</v>
      </c>
      <c r="E15036" t="s">
        <v>32599</v>
      </c>
      <c r="F15036" t="s">
        <v>16</v>
      </c>
      <c r="G15036" t="s">
        <v>2836</v>
      </c>
      <c r="H15036">
        <v>0</v>
      </c>
      <c r="I15036">
        <v>0</v>
      </c>
      <c r="J15036">
        <v>0</v>
      </c>
      <c r="K15036" t="s">
        <v>58331</v>
      </c>
    </row>
    <row r="15037" spans="1:11" x14ac:dyDescent="0.3">
      <c r="A15037" t="s">
        <v>58332</v>
      </c>
      <c r="B15037" t="s">
        <v>58333</v>
      </c>
      <c r="C15037" t="s">
        <v>558</v>
      </c>
      <c r="D15037" t="s">
        <v>58334</v>
      </c>
      <c r="E15037" t="s">
        <v>32599</v>
      </c>
      <c r="F15037" t="s">
        <v>16</v>
      </c>
      <c r="G15037" t="s">
        <v>58300</v>
      </c>
      <c r="H15037">
        <v>0</v>
      </c>
      <c r="I15037">
        <v>0</v>
      </c>
      <c r="J15037">
        <v>0</v>
      </c>
      <c r="K15037" t="s">
        <v>58335</v>
      </c>
    </row>
    <row r="15038" spans="1:11" x14ac:dyDescent="0.3">
      <c r="A15038" t="s">
        <v>58336</v>
      </c>
      <c r="B15038" t="s">
        <v>58337</v>
      </c>
      <c r="C15038" t="s">
        <v>13</v>
      </c>
      <c r="D15038" t="s">
        <v>58338</v>
      </c>
      <c r="E15038" t="s">
        <v>58181</v>
      </c>
      <c r="F15038" t="s">
        <v>16</v>
      </c>
      <c r="G15038" t="s">
        <v>12458</v>
      </c>
      <c r="H15038">
        <v>0</v>
      </c>
      <c r="I15038">
        <v>0</v>
      </c>
      <c r="J15038">
        <v>0</v>
      </c>
      <c r="K15038" t="s">
        <v>58339</v>
      </c>
    </row>
    <row r="15039" spans="1:11" x14ac:dyDescent="0.3">
      <c r="A15039" t="s">
        <v>58340</v>
      </c>
      <c r="C15039" t="s">
        <v>558</v>
      </c>
      <c r="D15039" t="s">
        <v>58341</v>
      </c>
      <c r="E15039" t="s">
        <v>981</v>
      </c>
      <c r="F15039" t="s">
        <v>16</v>
      </c>
      <c r="G15039" t="s">
        <v>8935</v>
      </c>
      <c r="H15039">
        <v>0</v>
      </c>
      <c r="I15039">
        <v>0</v>
      </c>
      <c r="J15039">
        <v>0</v>
      </c>
      <c r="K15039" t="s">
        <v>58342</v>
      </c>
    </row>
    <row r="15040" spans="1:11" x14ac:dyDescent="0.3">
      <c r="A15040" t="s">
        <v>58343</v>
      </c>
      <c r="C15040" t="s">
        <v>20</v>
      </c>
      <c r="D15040" t="s">
        <v>58344</v>
      </c>
      <c r="E15040" t="s">
        <v>22</v>
      </c>
      <c r="F15040" t="s">
        <v>16012</v>
      </c>
      <c r="G15040" t="s">
        <v>42</v>
      </c>
      <c r="H15040">
        <v>0</v>
      </c>
      <c r="I15040">
        <v>0</v>
      </c>
      <c r="J15040">
        <v>0</v>
      </c>
      <c r="K15040" t="s">
        <v>58345</v>
      </c>
    </row>
    <row r="15041" spans="1:11" x14ac:dyDescent="0.3">
      <c r="A15041" t="s">
        <v>58346</v>
      </c>
      <c r="B15041" t="s">
        <v>58347</v>
      </c>
      <c r="C15041" t="s">
        <v>13</v>
      </c>
      <c r="D15041" t="s">
        <v>58348</v>
      </c>
      <c r="E15041" t="s">
        <v>58181</v>
      </c>
      <c r="F15041" t="s">
        <v>56927</v>
      </c>
      <c r="G15041" t="s">
        <v>42</v>
      </c>
      <c r="H15041">
        <v>0</v>
      </c>
      <c r="I15041">
        <v>0</v>
      </c>
      <c r="J15041">
        <v>0</v>
      </c>
      <c r="K15041" t="s">
        <v>58349</v>
      </c>
    </row>
    <row r="15042" spans="1:11" x14ac:dyDescent="0.3">
      <c r="A15042" t="s">
        <v>58350</v>
      </c>
      <c r="B15042" t="s">
        <v>58351</v>
      </c>
      <c r="C15042" t="s">
        <v>27</v>
      </c>
      <c r="D15042" t="s">
        <v>58352</v>
      </c>
      <c r="E15042" t="s">
        <v>47287</v>
      </c>
      <c r="F15042" t="s">
        <v>41</v>
      </c>
      <c r="G15042" t="s">
        <v>42</v>
      </c>
      <c r="H15042">
        <v>0</v>
      </c>
      <c r="I15042">
        <v>0</v>
      </c>
      <c r="J15042">
        <v>0</v>
      </c>
      <c r="K15042" t="s">
        <v>58353</v>
      </c>
    </row>
    <row r="15043" spans="1:11" x14ac:dyDescent="0.3">
      <c r="A15043" t="s">
        <v>58354</v>
      </c>
      <c r="B15043" t="s">
        <v>58355</v>
      </c>
      <c r="C15043" t="s">
        <v>558</v>
      </c>
      <c r="D15043" t="s">
        <v>58356</v>
      </c>
      <c r="E15043" t="s">
        <v>28510</v>
      </c>
      <c r="F15043" t="s">
        <v>3026</v>
      </c>
      <c r="G15043" t="s">
        <v>42</v>
      </c>
      <c r="H15043">
        <v>0</v>
      </c>
      <c r="I15043">
        <v>0</v>
      </c>
      <c r="J15043">
        <v>0</v>
      </c>
      <c r="K15043" t="s">
        <v>58357</v>
      </c>
    </row>
    <row r="15044" spans="1:11" x14ac:dyDescent="0.3">
      <c r="A15044" t="s">
        <v>58358</v>
      </c>
      <c r="B15044" t="s">
        <v>58359</v>
      </c>
      <c r="C15044" t="s">
        <v>558</v>
      </c>
      <c r="D15044" t="s">
        <v>58360</v>
      </c>
      <c r="E15044" t="s">
        <v>32122</v>
      </c>
      <c r="F15044" t="s">
        <v>1845</v>
      </c>
      <c r="G15044" t="s">
        <v>42</v>
      </c>
      <c r="H15044">
        <v>0</v>
      </c>
      <c r="I15044">
        <v>0</v>
      </c>
      <c r="J15044">
        <v>0</v>
      </c>
      <c r="K15044" t="s">
        <v>58361</v>
      </c>
    </row>
    <row r="15045" spans="1:11" x14ac:dyDescent="0.3">
      <c r="A15045" t="s">
        <v>58362</v>
      </c>
      <c r="C15045" t="s">
        <v>558</v>
      </c>
      <c r="D15045" t="s">
        <v>58363</v>
      </c>
      <c r="E15045" t="s">
        <v>28510</v>
      </c>
      <c r="F15045" t="s">
        <v>1252</v>
      </c>
      <c r="G15045" t="s">
        <v>42</v>
      </c>
      <c r="H15045">
        <v>0</v>
      </c>
      <c r="I15045">
        <v>0</v>
      </c>
      <c r="J15045">
        <v>0</v>
      </c>
      <c r="K15045" t="s">
        <v>58364</v>
      </c>
    </row>
    <row r="15046" spans="1:11" x14ac:dyDescent="0.3">
      <c r="A15046" t="s">
        <v>58365</v>
      </c>
      <c r="C15046" t="s">
        <v>27</v>
      </c>
      <c r="D15046" t="s">
        <v>58366</v>
      </c>
      <c r="E15046" t="s">
        <v>47287</v>
      </c>
      <c r="F15046" t="s">
        <v>41</v>
      </c>
      <c r="G15046" t="s">
        <v>42</v>
      </c>
      <c r="H15046">
        <v>0</v>
      </c>
      <c r="I15046">
        <v>0</v>
      </c>
      <c r="J15046">
        <v>0</v>
      </c>
      <c r="K15046" t="s">
        <v>58367</v>
      </c>
    </row>
    <row r="15047" spans="1:11" x14ac:dyDescent="0.3">
      <c r="A15047" t="s">
        <v>58368</v>
      </c>
      <c r="C15047" t="s">
        <v>27</v>
      </c>
      <c r="D15047" t="s">
        <v>58369</v>
      </c>
      <c r="E15047" t="s">
        <v>47287</v>
      </c>
      <c r="F15047" t="s">
        <v>41</v>
      </c>
      <c r="G15047" t="s">
        <v>42</v>
      </c>
      <c r="H15047">
        <v>0</v>
      </c>
      <c r="I15047">
        <v>0</v>
      </c>
      <c r="J15047">
        <v>0</v>
      </c>
      <c r="K15047" t="s">
        <v>58370</v>
      </c>
    </row>
    <row r="15048" spans="1:11" x14ac:dyDescent="0.3">
      <c r="A15048" t="s">
        <v>58371</v>
      </c>
      <c r="B15048" t="s">
        <v>58372</v>
      </c>
      <c r="C15048" t="s">
        <v>13</v>
      </c>
      <c r="D15048" t="s">
        <v>58373</v>
      </c>
      <c r="E15048" t="s">
        <v>15</v>
      </c>
      <c r="F15048" t="s">
        <v>16</v>
      </c>
      <c r="G15048" t="s">
        <v>51705</v>
      </c>
      <c r="H15048">
        <v>0</v>
      </c>
      <c r="I15048">
        <v>0</v>
      </c>
      <c r="J15048">
        <v>0</v>
      </c>
      <c r="K15048" t="s">
        <v>58374</v>
      </c>
    </row>
    <row r="15049" spans="1:11" x14ac:dyDescent="0.3">
      <c r="A15049" t="s">
        <v>58375</v>
      </c>
      <c r="C15049" t="s">
        <v>13</v>
      </c>
      <c r="D15049" t="s">
        <v>58376</v>
      </c>
      <c r="E15049" t="s">
        <v>58181</v>
      </c>
      <c r="F15049" t="s">
        <v>16</v>
      </c>
      <c r="G15049" t="s">
        <v>14836</v>
      </c>
      <c r="H15049">
        <v>0</v>
      </c>
      <c r="I15049">
        <v>0</v>
      </c>
      <c r="J15049">
        <v>0</v>
      </c>
      <c r="K15049" t="s">
        <v>58377</v>
      </c>
    </row>
    <row r="15050" spans="1:11" x14ac:dyDescent="0.3">
      <c r="A15050" t="s">
        <v>58378</v>
      </c>
      <c r="B15050" t="s">
        <v>58379</v>
      </c>
      <c r="C15050" t="s">
        <v>13</v>
      </c>
      <c r="D15050" t="s">
        <v>58380</v>
      </c>
      <c r="E15050" t="s">
        <v>58181</v>
      </c>
      <c r="F15050" t="s">
        <v>16</v>
      </c>
      <c r="G15050" t="s">
        <v>5387</v>
      </c>
      <c r="H15050">
        <v>0</v>
      </c>
      <c r="I15050">
        <v>0</v>
      </c>
      <c r="J15050">
        <v>0</v>
      </c>
      <c r="K15050" t="s">
        <v>58381</v>
      </c>
    </row>
    <row r="15051" spans="1:11" x14ac:dyDescent="0.3">
      <c r="A15051" t="s">
        <v>58382</v>
      </c>
      <c r="B15051" t="s">
        <v>58383</v>
      </c>
      <c r="C15051" t="s">
        <v>13</v>
      </c>
      <c r="D15051" t="s">
        <v>58384</v>
      </c>
      <c r="E15051" t="s">
        <v>58181</v>
      </c>
      <c r="F15051" t="s">
        <v>16</v>
      </c>
      <c r="G15051" t="s">
        <v>12458</v>
      </c>
      <c r="H15051">
        <v>0</v>
      </c>
      <c r="I15051">
        <v>0</v>
      </c>
      <c r="J15051">
        <v>0</v>
      </c>
      <c r="K15051" t="s">
        <v>58385</v>
      </c>
    </row>
    <row r="15052" spans="1:11" x14ac:dyDescent="0.3">
      <c r="A15052" t="s">
        <v>58386</v>
      </c>
      <c r="B15052" t="s">
        <v>58387</v>
      </c>
      <c r="C15052" t="s">
        <v>13</v>
      </c>
      <c r="D15052" t="s">
        <v>58388</v>
      </c>
      <c r="E15052" t="s">
        <v>58181</v>
      </c>
      <c r="F15052" t="s">
        <v>16</v>
      </c>
      <c r="G15052" t="s">
        <v>4933</v>
      </c>
      <c r="H15052">
        <v>0</v>
      </c>
      <c r="I15052">
        <v>0</v>
      </c>
      <c r="J15052">
        <v>0</v>
      </c>
      <c r="K15052" t="s">
        <v>58389</v>
      </c>
    </row>
    <row r="15053" spans="1:11" x14ac:dyDescent="0.3">
      <c r="A15053" t="s">
        <v>58390</v>
      </c>
      <c r="B15053" t="s">
        <v>58391</v>
      </c>
      <c r="C15053" t="s">
        <v>27</v>
      </c>
      <c r="D15053" t="s">
        <v>58392</v>
      </c>
      <c r="E15053" t="s">
        <v>47287</v>
      </c>
      <c r="F15053" t="s">
        <v>41</v>
      </c>
      <c r="G15053" t="s">
        <v>16626</v>
      </c>
      <c r="H15053">
        <v>0</v>
      </c>
      <c r="I15053">
        <v>0</v>
      </c>
      <c r="J15053">
        <v>0</v>
      </c>
      <c r="K15053" t="s">
        <v>58393</v>
      </c>
    </row>
    <row r="15054" spans="1:11" x14ac:dyDescent="0.3">
      <c r="A15054" t="s">
        <v>58394</v>
      </c>
      <c r="B15054" t="s">
        <v>58395</v>
      </c>
      <c r="C15054" t="s">
        <v>27</v>
      </c>
      <c r="D15054" t="s">
        <v>58396</v>
      </c>
      <c r="E15054" t="s">
        <v>29</v>
      </c>
      <c r="F15054" t="s">
        <v>41</v>
      </c>
      <c r="G15054" t="s">
        <v>4326</v>
      </c>
      <c r="H15054">
        <v>0</v>
      </c>
      <c r="I15054">
        <v>0</v>
      </c>
      <c r="J15054">
        <v>0</v>
      </c>
      <c r="K15054" t="s">
        <v>58397</v>
      </c>
    </row>
    <row r="15055" spans="1:11" x14ac:dyDescent="0.3">
      <c r="A15055" t="s">
        <v>58398</v>
      </c>
      <c r="B15055" t="s">
        <v>58399</v>
      </c>
      <c r="C15055" t="s">
        <v>27</v>
      </c>
      <c r="D15055" t="s">
        <v>58400</v>
      </c>
      <c r="E15055" t="s">
        <v>47287</v>
      </c>
      <c r="F15055" t="s">
        <v>16</v>
      </c>
      <c r="G15055" t="s">
        <v>474</v>
      </c>
      <c r="H15055">
        <v>0</v>
      </c>
      <c r="I15055">
        <v>0</v>
      </c>
      <c r="J15055">
        <v>0</v>
      </c>
      <c r="K15055" t="s">
        <v>58401</v>
      </c>
    </row>
    <row r="15056" spans="1:11" x14ac:dyDescent="0.3">
      <c r="A15056" t="s">
        <v>58402</v>
      </c>
      <c r="B15056" t="s">
        <v>58403</v>
      </c>
      <c r="C15056" t="s">
        <v>13</v>
      </c>
      <c r="D15056" t="s">
        <v>58404</v>
      </c>
      <c r="E15056" t="s">
        <v>58181</v>
      </c>
      <c r="F15056" t="s">
        <v>16</v>
      </c>
      <c r="G15056" t="s">
        <v>7143</v>
      </c>
      <c r="H15056">
        <v>0</v>
      </c>
      <c r="I15056">
        <v>0</v>
      </c>
      <c r="J15056">
        <v>0</v>
      </c>
      <c r="K15056" t="s">
        <v>58405</v>
      </c>
    </row>
    <row r="15057" spans="1:11" x14ac:dyDescent="0.3">
      <c r="A15057" t="s">
        <v>58406</v>
      </c>
      <c r="B15057" t="s">
        <v>58407</v>
      </c>
      <c r="C15057" t="s">
        <v>13</v>
      </c>
      <c r="D15057" t="s">
        <v>58408</v>
      </c>
      <c r="E15057" t="s">
        <v>58181</v>
      </c>
      <c r="F15057" t="s">
        <v>16</v>
      </c>
      <c r="G15057" t="s">
        <v>637</v>
      </c>
      <c r="H15057">
        <v>0</v>
      </c>
      <c r="I15057">
        <v>0</v>
      </c>
      <c r="J15057">
        <v>0</v>
      </c>
      <c r="K15057" t="s">
        <v>58409</v>
      </c>
    </row>
    <row r="15058" spans="1:11" x14ac:dyDescent="0.3">
      <c r="A15058" t="s">
        <v>58410</v>
      </c>
      <c r="B15058" t="s">
        <v>58411</v>
      </c>
      <c r="C15058" t="s">
        <v>13</v>
      </c>
      <c r="D15058" t="s">
        <v>58412</v>
      </c>
      <c r="E15058" t="s">
        <v>58181</v>
      </c>
      <c r="F15058" t="s">
        <v>16</v>
      </c>
      <c r="G15058" t="s">
        <v>4960</v>
      </c>
      <c r="H15058">
        <v>0</v>
      </c>
      <c r="I15058">
        <v>0</v>
      </c>
      <c r="J15058">
        <v>0</v>
      </c>
      <c r="K15058" t="s">
        <v>58413</v>
      </c>
    </row>
    <row r="15059" spans="1:11" x14ac:dyDescent="0.3">
      <c r="A15059" t="s">
        <v>58414</v>
      </c>
      <c r="B15059" t="s">
        <v>58415</v>
      </c>
      <c r="C15059" t="s">
        <v>13</v>
      </c>
      <c r="D15059" t="s">
        <v>58416</v>
      </c>
      <c r="E15059" t="s">
        <v>15</v>
      </c>
      <c r="F15059" t="s">
        <v>16</v>
      </c>
      <c r="G15059" t="s">
        <v>2070</v>
      </c>
      <c r="H15059">
        <v>0</v>
      </c>
      <c r="I15059">
        <v>0</v>
      </c>
      <c r="J15059">
        <v>0</v>
      </c>
      <c r="K15059" t="s">
        <v>58417</v>
      </c>
    </row>
    <row r="15060" spans="1:11" x14ac:dyDescent="0.3">
      <c r="A15060" t="s">
        <v>58418</v>
      </c>
      <c r="B15060" t="s">
        <v>58419</v>
      </c>
      <c r="C15060" t="s">
        <v>27</v>
      </c>
      <c r="D15060" t="s">
        <v>58420</v>
      </c>
      <c r="E15060" t="s">
        <v>47287</v>
      </c>
      <c r="F15060" t="s">
        <v>41</v>
      </c>
      <c r="G15060" t="s">
        <v>19780</v>
      </c>
      <c r="H15060">
        <v>0</v>
      </c>
      <c r="I15060">
        <v>0</v>
      </c>
      <c r="J15060">
        <v>0</v>
      </c>
      <c r="K15060" t="s">
        <v>58421</v>
      </c>
    </row>
    <row r="15061" spans="1:11" x14ac:dyDescent="0.3">
      <c r="A15061" t="s">
        <v>58422</v>
      </c>
      <c r="C15061" t="s">
        <v>13</v>
      </c>
      <c r="D15061" t="s">
        <v>58423</v>
      </c>
      <c r="E15061" t="s">
        <v>58181</v>
      </c>
      <c r="F15061" t="s">
        <v>41</v>
      </c>
      <c r="G15061" t="s">
        <v>42</v>
      </c>
      <c r="H15061">
        <v>0</v>
      </c>
      <c r="I15061">
        <v>0</v>
      </c>
      <c r="J15061">
        <v>0</v>
      </c>
      <c r="K15061" t="s">
        <v>58424</v>
      </c>
    </row>
    <row r="15062" spans="1:11" x14ac:dyDescent="0.3">
      <c r="A15062" t="s">
        <v>58425</v>
      </c>
      <c r="B15062" t="s">
        <v>58426</v>
      </c>
      <c r="C15062" t="s">
        <v>27</v>
      </c>
      <c r="D15062" t="s">
        <v>58427</v>
      </c>
      <c r="E15062" t="s">
        <v>47287</v>
      </c>
      <c r="F15062" t="s">
        <v>41</v>
      </c>
      <c r="G15062" t="s">
        <v>42</v>
      </c>
      <c r="H15062">
        <v>0</v>
      </c>
      <c r="I15062">
        <v>0</v>
      </c>
      <c r="J15062">
        <v>0</v>
      </c>
      <c r="K15062" t="s">
        <v>58428</v>
      </c>
    </row>
    <row r="15063" spans="1:11" x14ac:dyDescent="0.3">
      <c r="A15063" t="s">
        <v>58429</v>
      </c>
      <c r="B15063" t="s">
        <v>58430</v>
      </c>
      <c r="C15063" t="s">
        <v>13</v>
      </c>
      <c r="D15063" t="s">
        <v>58412</v>
      </c>
      <c r="E15063" t="s">
        <v>58181</v>
      </c>
      <c r="F15063" t="s">
        <v>9116</v>
      </c>
      <c r="G15063" t="s">
        <v>42</v>
      </c>
      <c r="H15063">
        <v>0</v>
      </c>
      <c r="I15063">
        <v>0</v>
      </c>
      <c r="J15063">
        <v>0</v>
      </c>
      <c r="K15063" t="s">
        <v>58431</v>
      </c>
    </row>
    <row r="15064" spans="1:11" x14ac:dyDescent="0.3">
      <c r="A15064" t="s">
        <v>58432</v>
      </c>
      <c r="C15064" t="s">
        <v>27</v>
      </c>
      <c r="D15064" t="s">
        <v>58433</v>
      </c>
      <c r="E15064" t="s">
        <v>47287</v>
      </c>
      <c r="F15064" t="s">
        <v>16</v>
      </c>
      <c r="G15064" t="s">
        <v>2079</v>
      </c>
      <c r="H15064">
        <v>0</v>
      </c>
      <c r="I15064">
        <v>0</v>
      </c>
      <c r="J15064">
        <v>0</v>
      </c>
      <c r="K15064" t="s">
        <v>58434</v>
      </c>
    </row>
    <row r="15065" spans="1:11" x14ac:dyDescent="0.3">
      <c r="A15065" t="s">
        <v>58435</v>
      </c>
      <c r="B15065" t="s">
        <v>58436</v>
      </c>
      <c r="C15065" t="s">
        <v>558</v>
      </c>
      <c r="D15065" t="s">
        <v>58437</v>
      </c>
      <c r="E15065" t="s">
        <v>895</v>
      </c>
      <c r="F15065" t="s">
        <v>51350</v>
      </c>
      <c r="G15065" t="s">
        <v>42</v>
      </c>
      <c r="H15065">
        <v>0</v>
      </c>
      <c r="I15065">
        <v>0</v>
      </c>
      <c r="J15065">
        <v>0</v>
      </c>
      <c r="K15065" t="s">
        <v>58438</v>
      </c>
    </row>
    <row r="15066" spans="1:11" x14ac:dyDescent="0.3">
      <c r="A15066" t="s">
        <v>58439</v>
      </c>
      <c r="B15066" t="s">
        <v>58440</v>
      </c>
      <c r="C15066" t="s">
        <v>558</v>
      </c>
      <c r="D15066" t="s">
        <v>58441</v>
      </c>
      <c r="E15066" t="s">
        <v>895</v>
      </c>
      <c r="F15066" t="s">
        <v>16</v>
      </c>
      <c r="G15066" t="s">
        <v>18119</v>
      </c>
      <c r="H15066">
        <v>0</v>
      </c>
      <c r="I15066">
        <v>0</v>
      </c>
      <c r="J15066">
        <v>0</v>
      </c>
      <c r="K15066" t="s">
        <v>58442</v>
      </c>
    </row>
    <row r="15067" spans="1:11" x14ac:dyDescent="0.3">
      <c r="A15067" t="s">
        <v>58443</v>
      </c>
      <c r="B15067" t="s">
        <v>58444</v>
      </c>
      <c r="C15067" t="s">
        <v>558</v>
      </c>
      <c r="D15067" t="s">
        <v>58445</v>
      </c>
      <c r="E15067" t="s">
        <v>895</v>
      </c>
      <c r="F15067" t="s">
        <v>16</v>
      </c>
      <c r="G15067" t="s">
        <v>50545</v>
      </c>
      <c r="H15067">
        <v>0</v>
      </c>
      <c r="I15067">
        <v>0</v>
      </c>
      <c r="J15067">
        <v>0</v>
      </c>
      <c r="K15067" t="s">
        <v>58446</v>
      </c>
    </row>
    <row r="15068" spans="1:11" x14ac:dyDescent="0.3">
      <c r="A15068" t="s">
        <v>58447</v>
      </c>
      <c r="B15068" t="s">
        <v>58448</v>
      </c>
      <c r="C15068" t="s">
        <v>13</v>
      </c>
      <c r="D15068" t="s">
        <v>58449</v>
      </c>
      <c r="E15068" t="s">
        <v>15</v>
      </c>
      <c r="F15068" t="s">
        <v>41</v>
      </c>
      <c r="G15068" t="s">
        <v>6006</v>
      </c>
      <c r="H15068">
        <v>0</v>
      </c>
      <c r="I15068">
        <v>0</v>
      </c>
      <c r="J15068">
        <v>0</v>
      </c>
      <c r="K15068" t="s">
        <v>58450</v>
      </c>
    </row>
    <row r="15069" spans="1:11" x14ac:dyDescent="0.3">
      <c r="A15069" t="s">
        <v>58451</v>
      </c>
      <c r="B15069" t="s">
        <v>58452</v>
      </c>
      <c r="C15069" t="s">
        <v>558</v>
      </c>
      <c r="D15069" t="s">
        <v>58453</v>
      </c>
      <c r="E15069" t="s">
        <v>895</v>
      </c>
      <c r="F15069" t="s">
        <v>16</v>
      </c>
      <c r="G15069" t="s">
        <v>1710</v>
      </c>
      <c r="H15069">
        <v>0</v>
      </c>
      <c r="I15069">
        <v>0</v>
      </c>
      <c r="J15069">
        <v>0</v>
      </c>
      <c r="K15069" t="s">
        <v>58454</v>
      </c>
    </row>
    <row r="15070" spans="1:11" x14ac:dyDescent="0.3">
      <c r="A15070" t="s">
        <v>58455</v>
      </c>
      <c r="B15070" t="s">
        <v>58456</v>
      </c>
      <c r="C15070" t="s">
        <v>558</v>
      </c>
      <c r="D15070" t="s">
        <v>58457</v>
      </c>
      <c r="E15070" t="s">
        <v>895</v>
      </c>
      <c r="F15070" t="s">
        <v>3177</v>
      </c>
      <c r="G15070" t="s">
        <v>42</v>
      </c>
      <c r="H15070">
        <v>0</v>
      </c>
      <c r="I15070">
        <v>0</v>
      </c>
      <c r="J15070">
        <v>0</v>
      </c>
      <c r="K15070" t="s">
        <v>58458</v>
      </c>
    </row>
    <row r="15071" spans="1:11" x14ac:dyDescent="0.3">
      <c r="A15071" t="s">
        <v>58459</v>
      </c>
      <c r="B15071" t="s">
        <v>58460</v>
      </c>
      <c r="C15071" t="s">
        <v>20</v>
      </c>
      <c r="D15071" t="s">
        <v>58461</v>
      </c>
      <c r="E15071" t="s">
        <v>51965</v>
      </c>
      <c r="F15071" t="s">
        <v>16</v>
      </c>
      <c r="G15071" t="s">
        <v>20924</v>
      </c>
      <c r="H15071">
        <v>0</v>
      </c>
      <c r="I15071">
        <v>0</v>
      </c>
      <c r="J15071">
        <v>0</v>
      </c>
      <c r="K15071" t="s">
        <v>58462</v>
      </c>
    </row>
    <row r="15072" spans="1:11" x14ac:dyDescent="0.3">
      <c r="A15072" t="s">
        <v>58463</v>
      </c>
      <c r="B15072" t="s">
        <v>58464</v>
      </c>
      <c r="C15072" t="s">
        <v>20</v>
      </c>
      <c r="D15072" t="s">
        <v>58465</v>
      </c>
      <c r="E15072" t="s">
        <v>51965</v>
      </c>
      <c r="F15072" t="s">
        <v>16</v>
      </c>
      <c r="G15072" t="s">
        <v>31096</v>
      </c>
      <c r="H15072">
        <v>0</v>
      </c>
      <c r="I15072">
        <v>0</v>
      </c>
      <c r="J15072">
        <v>0</v>
      </c>
      <c r="K15072" t="s">
        <v>58466</v>
      </c>
    </row>
    <row r="15073" spans="1:11" x14ac:dyDescent="0.3">
      <c r="A15073" t="s">
        <v>58467</v>
      </c>
      <c r="B15073" t="s">
        <v>58468</v>
      </c>
      <c r="C15073" t="s">
        <v>27</v>
      </c>
      <c r="D15073" t="s">
        <v>58469</v>
      </c>
      <c r="E15073" t="s">
        <v>47287</v>
      </c>
      <c r="F15073" t="s">
        <v>16</v>
      </c>
      <c r="G15073" t="s">
        <v>13433</v>
      </c>
      <c r="H15073">
        <v>0</v>
      </c>
      <c r="I15073">
        <v>0</v>
      </c>
      <c r="J15073">
        <v>0</v>
      </c>
      <c r="K15073" t="s">
        <v>58470</v>
      </c>
    </row>
    <row r="15074" spans="1:11" x14ac:dyDescent="0.3">
      <c r="A15074" t="s">
        <v>58471</v>
      </c>
      <c r="B15074" t="s">
        <v>58472</v>
      </c>
      <c r="C15074" t="s">
        <v>13</v>
      </c>
      <c r="D15074" t="s">
        <v>58473</v>
      </c>
      <c r="E15074" t="s">
        <v>15</v>
      </c>
      <c r="F15074" t="s">
        <v>41</v>
      </c>
      <c r="G15074" t="s">
        <v>42</v>
      </c>
      <c r="H15074">
        <v>0</v>
      </c>
      <c r="I15074">
        <v>0</v>
      </c>
      <c r="J15074">
        <v>0</v>
      </c>
      <c r="K15074" t="s">
        <v>58474</v>
      </c>
    </row>
    <row r="15075" spans="1:11" x14ac:dyDescent="0.3">
      <c r="A15075" t="s">
        <v>58475</v>
      </c>
      <c r="B15075" t="s">
        <v>58476</v>
      </c>
      <c r="C15075" t="s">
        <v>27</v>
      </c>
      <c r="D15075" t="s">
        <v>58477</v>
      </c>
      <c r="E15075" t="s">
        <v>47287</v>
      </c>
      <c r="F15075" t="s">
        <v>41</v>
      </c>
      <c r="G15075" t="s">
        <v>42</v>
      </c>
      <c r="H15075">
        <v>0</v>
      </c>
      <c r="I15075">
        <v>0</v>
      </c>
      <c r="J15075">
        <v>0</v>
      </c>
      <c r="K15075" t="s">
        <v>58478</v>
      </c>
    </row>
    <row r="15076" spans="1:11" x14ac:dyDescent="0.3">
      <c r="A15076" t="s">
        <v>58479</v>
      </c>
      <c r="C15076" t="s">
        <v>20</v>
      </c>
      <c r="D15076" t="s">
        <v>58480</v>
      </c>
      <c r="E15076" t="s">
        <v>51965</v>
      </c>
      <c r="F15076" t="s">
        <v>16</v>
      </c>
      <c r="G15076" t="s">
        <v>904</v>
      </c>
      <c r="H15076">
        <v>0</v>
      </c>
      <c r="I15076">
        <v>0</v>
      </c>
      <c r="J15076">
        <v>0</v>
      </c>
      <c r="K15076" t="s">
        <v>58481</v>
      </c>
    </row>
    <row r="15077" spans="1:11" x14ac:dyDescent="0.3">
      <c r="A15077" t="s">
        <v>58482</v>
      </c>
      <c r="B15077" t="s">
        <v>58483</v>
      </c>
      <c r="C15077" t="s">
        <v>13</v>
      </c>
      <c r="E15077" t="s">
        <v>58181</v>
      </c>
      <c r="F15077" t="s">
        <v>16</v>
      </c>
      <c r="G15077" t="s">
        <v>3093</v>
      </c>
      <c r="H15077">
        <v>0</v>
      </c>
      <c r="I15077">
        <v>0</v>
      </c>
      <c r="J15077">
        <v>0</v>
      </c>
      <c r="K15077" t="s">
        <v>58484</v>
      </c>
    </row>
    <row r="15078" spans="1:11" x14ac:dyDescent="0.3">
      <c r="A15078" t="s">
        <v>58485</v>
      </c>
      <c r="B15078" t="s">
        <v>58486</v>
      </c>
      <c r="C15078" t="s">
        <v>13</v>
      </c>
      <c r="D15078" t="s">
        <v>58487</v>
      </c>
      <c r="E15078" t="s">
        <v>58181</v>
      </c>
      <c r="F15078" t="s">
        <v>16</v>
      </c>
      <c r="G15078" t="s">
        <v>20948</v>
      </c>
      <c r="H15078">
        <v>0</v>
      </c>
      <c r="I15078">
        <v>0</v>
      </c>
      <c r="J15078">
        <v>0</v>
      </c>
      <c r="K15078" t="s">
        <v>58488</v>
      </c>
    </row>
    <row r="15079" spans="1:11" x14ac:dyDescent="0.3">
      <c r="A15079" t="s">
        <v>58489</v>
      </c>
      <c r="B15079" t="s">
        <v>58490</v>
      </c>
      <c r="C15079" t="s">
        <v>13</v>
      </c>
      <c r="D15079" t="s">
        <v>58491</v>
      </c>
      <c r="E15079" t="s">
        <v>58181</v>
      </c>
      <c r="F15079" t="s">
        <v>16</v>
      </c>
      <c r="G15079" t="s">
        <v>4039</v>
      </c>
      <c r="H15079">
        <v>0</v>
      </c>
      <c r="I15079">
        <v>0</v>
      </c>
      <c r="J15079">
        <v>0</v>
      </c>
      <c r="K15079" t="s">
        <v>58492</v>
      </c>
    </row>
    <row r="15080" spans="1:11" x14ac:dyDescent="0.3">
      <c r="A15080" t="s">
        <v>58493</v>
      </c>
      <c r="B15080" t="s">
        <v>58494</v>
      </c>
      <c r="C15080" t="s">
        <v>13</v>
      </c>
      <c r="D15080" t="s">
        <v>58495</v>
      </c>
      <c r="E15080" t="s">
        <v>58181</v>
      </c>
      <c r="F15080" t="s">
        <v>16</v>
      </c>
      <c r="G15080" t="s">
        <v>20773</v>
      </c>
      <c r="H15080">
        <v>0</v>
      </c>
      <c r="I15080">
        <v>0</v>
      </c>
      <c r="J15080">
        <v>0</v>
      </c>
      <c r="K15080" t="s">
        <v>58496</v>
      </c>
    </row>
    <row r="15081" spans="1:11" x14ac:dyDescent="0.3">
      <c r="A15081" t="s">
        <v>58497</v>
      </c>
      <c r="B15081" t="s">
        <v>58498</v>
      </c>
      <c r="C15081" t="s">
        <v>13</v>
      </c>
      <c r="D15081" t="s">
        <v>58499</v>
      </c>
      <c r="E15081" t="s">
        <v>58181</v>
      </c>
      <c r="F15081" t="s">
        <v>16</v>
      </c>
      <c r="G15081" t="s">
        <v>3581</v>
      </c>
      <c r="H15081">
        <v>0</v>
      </c>
      <c r="I15081">
        <v>0</v>
      </c>
      <c r="J15081">
        <v>0</v>
      </c>
      <c r="K15081" t="s">
        <v>58500</v>
      </c>
    </row>
    <row r="15082" spans="1:11" x14ac:dyDescent="0.3">
      <c r="A15082" t="s">
        <v>58501</v>
      </c>
      <c r="B15082" t="s">
        <v>58502</v>
      </c>
      <c r="C15082" t="s">
        <v>13</v>
      </c>
      <c r="D15082" t="s">
        <v>58503</v>
      </c>
      <c r="E15082" t="s">
        <v>58181</v>
      </c>
      <c r="F15082" t="s">
        <v>16</v>
      </c>
      <c r="G15082" t="s">
        <v>58504</v>
      </c>
      <c r="H15082">
        <v>0</v>
      </c>
      <c r="I15082">
        <v>0</v>
      </c>
      <c r="J15082">
        <v>0</v>
      </c>
      <c r="K15082" t="s">
        <v>58505</v>
      </c>
    </row>
    <row r="15083" spans="1:11" x14ac:dyDescent="0.3">
      <c r="A15083" t="s">
        <v>58506</v>
      </c>
      <c r="B15083" t="s">
        <v>58507</v>
      </c>
      <c r="C15083" t="s">
        <v>27</v>
      </c>
      <c r="D15083" t="s">
        <v>58508</v>
      </c>
      <c r="E15083" t="s">
        <v>47287</v>
      </c>
      <c r="F15083" t="s">
        <v>16</v>
      </c>
      <c r="G15083" t="s">
        <v>10661</v>
      </c>
      <c r="H15083">
        <v>0</v>
      </c>
      <c r="I15083">
        <v>0</v>
      </c>
      <c r="J15083">
        <v>0</v>
      </c>
      <c r="K15083" t="s">
        <v>58509</v>
      </c>
    </row>
    <row r="15084" spans="1:11" x14ac:dyDescent="0.3">
      <c r="A15084" t="s">
        <v>58510</v>
      </c>
      <c r="B15084" t="s">
        <v>58511</v>
      </c>
      <c r="C15084" t="s">
        <v>27</v>
      </c>
      <c r="D15084" t="s">
        <v>58512</v>
      </c>
      <c r="E15084" t="s">
        <v>47287</v>
      </c>
      <c r="F15084" t="s">
        <v>16</v>
      </c>
      <c r="G15084" t="s">
        <v>9591</v>
      </c>
      <c r="H15084">
        <v>0</v>
      </c>
      <c r="I15084">
        <v>0</v>
      </c>
      <c r="J15084">
        <v>0</v>
      </c>
      <c r="K15084" t="s">
        <v>58513</v>
      </c>
    </row>
    <row r="15085" spans="1:11" x14ac:dyDescent="0.3">
      <c r="A15085" t="s">
        <v>58514</v>
      </c>
      <c r="B15085" t="s">
        <v>58515</v>
      </c>
      <c r="C15085" t="s">
        <v>20</v>
      </c>
      <c r="D15085" t="s">
        <v>58516</v>
      </c>
      <c r="E15085" t="s">
        <v>22</v>
      </c>
      <c r="F15085" t="s">
        <v>16</v>
      </c>
      <c r="G15085" t="s">
        <v>1899</v>
      </c>
      <c r="H15085">
        <v>0</v>
      </c>
      <c r="I15085">
        <v>0</v>
      </c>
      <c r="J15085">
        <v>0</v>
      </c>
      <c r="K15085" t="s">
        <v>58517</v>
      </c>
    </row>
    <row r="15086" spans="1:11" x14ac:dyDescent="0.3">
      <c r="A15086" t="s">
        <v>58518</v>
      </c>
      <c r="C15086" t="s">
        <v>13</v>
      </c>
      <c r="D15086" t="s">
        <v>58519</v>
      </c>
      <c r="E15086" t="s">
        <v>58181</v>
      </c>
      <c r="F15086" t="s">
        <v>41</v>
      </c>
      <c r="G15086" t="s">
        <v>42</v>
      </c>
      <c r="H15086">
        <v>0</v>
      </c>
      <c r="I15086">
        <v>0</v>
      </c>
      <c r="J15086">
        <v>0</v>
      </c>
      <c r="K15086" t="s">
        <v>58520</v>
      </c>
    </row>
    <row r="15087" spans="1:11" x14ac:dyDescent="0.3">
      <c r="A15087" t="s">
        <v>58521</v>
      </c>
      <c r="B15087" t="s">
        <v>58522</v>
      </c>
      <c r="C15087" t="s">
        <v>13</v>
      </c>
      <c r="D15087" t="s">
        <v>58523</v>
      </c>
      <c r="E15087" t="s">
        <v>58181</v>
      </c>
      <c r="F15087" t="s">
        <v>16</v>
      </c>
      <c r="G15087" t="s">
        <v>6088</v>
      </c>
      <c r="H15087">
        <v>0</v>
      </c>
      <c r="I15087">
        <v>0</v>
      </c>
      <c r="J15087">
        <v>0</v>
      </c>
      <c r="K15087" t="s">
        <v>58524</v>
      </c>
    </row>
    <row r="15088" spans="1:11" x14ac:dyDescent="0.3">
      <c r="A15088" t="s">
        <v>58525</v>
      </c>
      <c r="B15088" t="s">
        <v>58526</v>
      </c>
      <c r="C15088" t="s">
        <v>13</v>
      </c>
      <c r="D15088" t="s">
        <v>58527</v>
      </c>
      <c r="E15088" t="s">
        <v>58181</v>
      </c>
      <c r="F15088" t="s">
        <v>16</v>
      </c>
      <c r="G15088" t="s">
        <v>14592</v>
      </c>
      <c r="H15088">
        <v>0</v>
      </c>
      <c r="I15088">
        <v>0</v>
      </c>
      <c r="J15088">
        <v>0</v>
      </c>
      <c r="K15088" t="s">
        <v>58528</v>
      </c>
    </row>
    <row r="15089" spans="1:11" x14ac:dyDescent="0.3">
      <c r="A15089" t="s">
        <v>58529</v>
      </c>
      <c r="C15089" t="s">
        <v>27</v>
      </c>
      <c r="D15089" t="s">
        <v>58530</v>
      </c>
      <c r="E15089" t="s">
        <v>47287</v>
      </c>
      <c r="F15089" t="s">
        <v>41</v>
      </c>
      <c r="G15089" t="s">
        <v>42</v>
      </c>
      <c r="H15089">
        <v>0</v>
      </c>
      <c r="I15089">
        <v>0</v>
      </c>
      <c r="J15089">
        <v>0</v>
      </c>
      <c r="K15089" t="s">
        <v>58531</v>
      </c>
    </row>
    <row r="15090" spans="1:11" x14ac:dyDescent="0.3">
      <c r="A15090" t="s">
        <v>58532</v>
      </c>
      <c r="B15090" t="s">
        <v>58533</v>
      </c>
      <c r="C15090" t="s">
        <v>20</v>
      </c>
      <c r="D15090" t="s">
        <v>58534</v>
      </c>
      <c r="E15090" t="s">
        <v>51965</v>
      </c>
      <c r="F15090" t="s">
        <v>16</v>
      </c>
      <c r="G15090" t="s">
        <v>38667</v>
      </c>
      <c r="H15090">
        <v>0</v>
      </c>
      <c r="I15090">
        <v>0</v>
      </c>
      <c r="J15090">
        <v>0</v>
      </c>
      <c r="K15090" t="s">
        <v>58535</v>
      </c>
    </row>
    <row r="15091" spans="1:11" x14ac:dyDescent="0.3">
      <c r="A15091" t="s">
        <v>58536</v>
      </c>
      <c r="B15091" t="s">
        <v>58537</v>
      </c>
      <c r="C15091" t="s">
        <v>466</v>
      </c>
      <c r="D15091" t="s">
        <v>58538</v>
      </c>
      <c r="E15091" t="s">
        <v>56266</v>
      </c>
      <c r="F15091" t="s">
        <v>16</v>
      </c>
      <c r="G15091" t="s">
        <v>91</v>
      </c>
      <c r="H15091">
        <v>0</v>
      </c>
      <c r="I15091">
        <v>0</v>
      </c>
      <c r="J15091">
        <v>0</v>
      </c>
      <c r="K15091" t="s">
        <v>58539</v>
      </c>
    </row>
    <row r="15092" spans="1:11" x14ac:dyDescent="0.3">
      <c r="A15092" t="s">
        <v>58540</v>
      </c>
      <c r="C15092" t="s">
        <v>27</v>
      </c>
      <c r="D15092" t="s">
        <v>58541</v>
      </c>
      <c r="E15092" t="s">
        <v>47287</v>
      </c>
      <c r="F15092" t="s">
        <v>16</v>
      </c>
      <c r="G15092" t="s">
        <v>11973</v>
      </c>
      <c r="H15092">
        <v>0</v>
      </c>
      <c r="I15092">
        <v>0</v>
      </c>
      <c r="J15092">
        <v>0</v>
      </c>
      <c r="K15092" t="s">
        <v>58542</v>
      </c>
    </row>
    <row r="15093" spans="1:11" x14ac:dyDescent="0.3">
      <c r="A15093" t="s">
        <v>58543</v>
      </c>
      <c r="B15093" t="s">
        <v>58544</v>
      </c>
      <c r="C15093" t="s">
        <v>558</v>
      </c>
      <c r="D15093" t="s">
        <v>58545</v>
      </c>
      <c r="E15093" t="s">
        <v>895</v>
      </c>
      <c r="F15093" t="s">
        <v>20476</v>
      </c>
      <c r="G15093" t="s">
        <v>42</v>
      </c>
      <c r="H15093">
        <v>0</v>
      </c>
      <c r="I15093">
        <v>0</v>
      </c>
      <c r="J15093">
        <v>0</v>
      </c>
      <c r="K15093" t="s">
        <v>58546</v>
      </c>
    </row>
    <row r="15094" spans="1:11" x14ac:dyDescent="0.3">
      <c r="A15094" t="s">
        <v>58547</v>
      </c>
      <c r="B15094" t="s">
        <v>58548</v>
      </c>
      <c r="C15094" t="s">
        <v>20</v>
      </c>
      <c r="D15094" t="s">
        <v>58549</v>
      </c>
      <c r="E15094" t="s">
        <v>51965</v>
      </c>
      <c r="F15094" t="s">
        <v>28569</v>
      </c>
      <c r="G15094" t="s">
        <v>42</v>
      </c>
      <c r="H15094">
        <v>0</v>
      </c>
      <c r="I15094">
        <v>0</v>
      </c>
      <c r="J15094">
        <v>0</v>
      </c>
      <c r="K15094" t="s">
        <v>58550</v>
      </c>
    </row>
    <row r="15095" spans="1:11" x14ac:dyDescent="0.3">
      <c r="A15095" t="s">
        <v>58551</v>
      </c>
      <c r="B15095" t="s">
        <v>58552</v>
      </c>
      <c r="C15095" t="s">
        <v>20</v>
      </c>
      <c r="D15095" t="s">
        <v>58553</v>
      </c>
      <c r="E15095" t="s">
        <v>51965</v>
      </c>
      <c r="F15095" t="s">
        <v>16</v>
      </c>
      <c r="G15095" t="s">
        <v>10527</v>
      </c>
      <c r="H15095">
        <v>0</v>
      </c>
      <c r="I15095">
        <v>0</v>
      </c>
      <c r="J15095">
        <v>0</v>
      </c>
      <c r="K15095" t="s">
        <v>58554</v>
      </c>
    </row>
    <row r="15096" spans="1:11" x14ac:dyDescent="0.3">
      <c r="A15096" t="s">
        <v>58555</v>
      </c>
      <c r="B15096" t="s">
        <v>58556</v>
      </c>
      <c r="C15096" t="s">
        <v>20</v>
      </c>
      <c r="D15096" t="s">
        <v>58557</v>
      </c>
      <c r="E15096" t="s">
        <v>51965</v>
      </c>
      <c r="F15096" t="s">
        <v>14780</v>
      </c>
      <c r="G15096" t="s">
        <v>42</v>
      </c>
      <c r="H15096">
        <v>0</v>
      </c>
      <c r="I15096">
        <v>0</v>
      </c>
      <c r="J15096">
        <v>0</v>
      </c>
      <c r="K15096" t="s">
        <v>58558</v>
      </c>
    </row>
    <row r="15097" spans="1:11" x14ac:dyDescent="0.3">
      <c r="A15097" t="s">
        <v>58559</v>
      </c>
      <c r="B15097" t="s">
        <v>58560</v>
      </c>
      <c r="C15097" t="s">
        <v>1159</v>
      </c>
      <c r="D15097" t="s">
        <v>58561</v>
      </c>
      <c r="E15097" t="s">
        <v>14853</v>
      </c>
      <c r="F15097" t="s">
        <v>16</v>
      </c>
      <c r="G15097" t="s">
        <v>19468</v>
      </c>
      <c r="H15097">
        <v>0</v>
      </c>
      <c r="I15097">
        <v>0</v>
      </c>
      <c r="J15097">
        <v>0</v>
      </c>
      <c r="K15097" t="s">
        <v>58562</v>
      </c>
    </row>
    <row r="15098" spans="1:11" x14ac:dyDescent="0.3">
      <c r="A15098" t="s">
        <v>58563</v>
      </c>
      <c r="C15098" t="s">
        <v>558</v>
      </c>
      <c r="D15098" t="s">
        <v>58564</v>
      </c>
      <c r="E15098" t="s">
        <v>1462</v>
      </c>
      <c r="F15098" t="s">
        <v>16</v>
      </c>
      <c r="G15098" t="s">
        <v>42</v>
      </c>
      <c r="H15098">
        <v>0</v>
      </c>
      <c r="I15098">
        <v>0</v>
      </c>
      <c r="J15098">
        <v>0</v>
      </c>
      <c r="K15098" t="s">
        <v>58565</v>
      </c>
    </row>
    <row r="15099" spans="1:11" x14ac:dyDescent="0.3">
      <c r="A15099" t="s">
        <v>58566</v>
      </c>
      <c r="B15099" t="s">
        <v>58567</v>
      </c>
      <c r="C15099" t="s">
        <v>27</v>
      </c>
      <c r="D15099" t="s">
        <v>58568</v>
      </c>
      <c r="E15099" t="s">
        <v>47287</v>
      </c>
      <c r="F15099" t="s">
        <v>41</v>
      </c>
      <c r="G15099" t="s">
        <v>42</v>
      </c>
      <c r="H15099">
        <v>0</v>
      </c>
      <c r="I15099">
        <v>0</v>
      </c>
      <c r="J15099">
        <v>0</v>
      </c>
      <c r="K15099" t="s">
        <v>58569</v>
      </c>
    </row>
    <row r="15100" spans="1:11" x14ac:dyDescent="0.3">
      <c r="A15100" t="s">
        <v>58570</v>
      </c>
      <c r="B15100" t="s">
        <v>58571</v>
      </c>
      <c r="C15100" t="s">
        <v>20</v>
      </c>
      <c r="D15100" t="s">
        <v>58572</v>
      </c>
      <c r="E15100" t="s">
        <v>51965</v>
      </c>
      <c r="F15100" t="s">
        <v>14181</v>
      </c>
      <c r="G15100" t="s">
        <v>42</v>
      </c>
      <c r="H15100">
        <v>0</v>
      </c>
      <c r="I15100">
        <v>0</v>
      </c>
      <c r="J15100">
        <v>0</v>
      </c>
      <c r="K15100" t="s">
        <v>58573</v>
      </c>
    </row>
    <row r="15101" spans="1:11" x14ac:dyDescent="0.3">
      <c r="A15101" t="s">
        <v>58574</v>
      </c>
      <c r="B15101" t="s">
        <v>58575</v>
      </c>
      <c r="C15101" t="s">
        <v>13</v>
      </c>
      <c r="D15101" t="s">
        <v>58576</v>
      </c>
      <c r="E15101" t="s">
        <v>15</v>
      </c>
      <c r="F15101" t="s">
        <v>41</v>
      </c>
      <c r="G15101" t="s">
        <v>42</v>
      </c>
      <c r="H15101">
        <v>0</v>
      </c>
      <c r="I15101">
        <v>0</v>
      </c>
      <c r="J15101">
        <v>0</v>
      </c>
      <c r="K15101" t="s">
        <v>58577</v>
      </c>
    </row>
    <row r="15102" spans="1:11" x14ac:dyDescent="0.3">
      <c r="A15102" t="s">
        <v>58578</v>
      </c>
      <c r="B15102" t="s">
        <v>58579</v>
      </c>
      <c r="C15102" t="s">
        <v>27</v>
      </c>
      <c r="D15102" t="s">
        <v>58580</v>
      </c>
      <c r="E15102" t="s">
        <v>47287</v>
      </c>
      <c r="F15102" t="s">
        <v>41</v>
      </c>
      <c r="G15102" t="s">
        <v>42</v>
      </c>
      <c r="H15102">
        <v>0</v>
      </c>
      <c r="I15102">
        <v>0</v>
      </c>
      <c r="J15102">
        <v>0</v>
      </c>
      <c r="K15102" t="s">
        <v>58581</v>
      </c>
    </row>
    <row r="15103" spans="1:11" x14ac:dyDescent="0.3">
      <c r="A15103" t="s">
        <v>58582</v>
      </c>
      <c r="B15103" t="s">
        <v>58583</v>
      </c>
      <c r="C15103" t="s">
        <v>27</v>
      </c>
      <c r="D15103" t="s">
        <v>58584</v>
      </c>
      <c r="E15103" t="s">
        <v>47287</v>
      </c>
      <c r="F15103" t="s">
        <v>41</v>
      </c>
      <c r="G15103" t="s">
        <v>42</v>
      </c>
      <c r="H15103">
        <v>0</v>
      </c>
      <c r="I15103">
        <v>0</v>
      </c>
      <c r="J15103">
        <v>0</v>
      </c>
      <c r="K15103" t="s">
        <v>58585</v>
      </c>
    </row>
    <row r="15104" spans="1:11" x14ac:dyDescent="0.3">
      <c r="A15104" t="s">
        <v>58586</v>
      </c>
      <c r="B15104" t="s">
        <v>58587</v>
      </c>
      <c r="C15104" t="s">
        <v>27</v>
      </c>
      <c r="D15104" t="s">
        <v>58588</v>
      </c>
      <c r="E15104" t="s">
        <v>47287</v>
      </c>
      <c r="F15104" t="s">
        <v>41</v>
      </c>
      <c r="G15104" t="s">
        <v>42</v>
      </c>
      <c r="H15104">
        <v>0</v>
      </c>
      <c r="I15104">
        <v>0</v>
      </c>
      <c r="J15104">
        <v>0</v>
      </c>
      <c r="K15104" t="s">
        <v>58589</v>
      </c>
    </row>
    <row r="15105" spans="1:11" x14ac:dyDescent="0.3">
      <c r="A15105" t="s">
        <v>58590</v>
      </c>
      <c r="B15105" t="s">
        <v>58591</v>
      </c>
      <c r="C15105" t="s">
        <v>558</v>
      </c>
      <c r="D15105" t="s">
        <v>58592</v>
      </c>
      <c r="E15105" t="s">
        <v>28510</v>
      </c>
      <c r="F15105" t="s">
        <v>16</v>
      </c>
      <c r="G15105" t="s">
        <v>8911</v>
      </c>
      <c r="H15105">
        <v>0</v>
      </c>
      <c r="I15105">
        <v>0</v>
      </c>
      <c r="J15105">
        <v>0</v>
      </c>
      <c r="K15105" t="s">
        <v>58593</v>
      </c>
    </row>
    <row r="15106" spans="1:11" x14ac:dyDescent="0.3">
      <c r="A15106" t="s">
        <v>58594</v>
      </c>
      <c r="B15106" t="s">
        <v>58595</v>
      </c>
      <c r="C15106" t="s">
        <v>558</v>
      </c>
      <c r="D15106" t="s">
        <v>58596</v>
      </c>
      <c r="E15106" t="s">
        <v>28510</v>
      </c>
      <c r="F15106" t="s">
        <v>16</v>
      </c>
      <c r="G15106" t="s">
        <v>14569</v>
      </c>
      <c r="H15106">
        <v>0</v>
      </c>
      <c r="I15106">
        <v>0</v>
      </c>
      <c r="J15106">
        <v>0</v>
      </c>
      <c r="K15106" t="s">
        <v>58597</v>
      </c>
    </row>
    <row r="15107" spans="1:11" x14ac:dyDescent="0.3">
      <c r="A15107" t="s">
        <v>58598</v>
      </c>
      <c r="C15107" t="s">
        <v>27</v>
      </c>
      <c r="D15107" t="s">
        <v>58599</v>
      </c>
      <c r="E15107" t="s">
        <v>47287</v>
      </c>
      <c r="F15107" t="s">
        <v>16</v>
      </c>
      <c r="G15107" t="s">
        <v>49244</v>
      </c>
      <c r="H15107">
        <v>0</v>
      </c>
      <c r="I15107">
        <v>0</v>
      </c>
      <c r="J15107">
        <v>0</v>
      </c>
      <c r="K15107" t="s">
        <v>58600</v>
      </c>
    </row>
    <row r="15108" spans="1:11" x14ac:dyDescent="0.3">
      <c r="A15108" t="s">
        <v>58601</v>
      </c>
      <c r="C15108" t="s">
        <v>558</v>
      </c>
      <c r="D15108" t="s">
        <v>58602</v>
      </c>
      <c r="E15108" t="s">
        <v>28510</v>
      </c>
      <c r="F15108" t="s">
        <v>16</v>
      </c>
      <c r="G15108" t="s">
        <v>777</v>
      </c>
      <c r="H15108">
        <v>0</v>
      </c>
      <c r="I15108">
        <v>0</v>
      </c>
      <c r="J15108">
        <v>0</v>
      </c>
      <c r="K15108" t="s">
        <v>58603</v>
      </c>
    </row>
    <row r="15109" spans="1:11" x14ac:dyDescent="0.3">
      <c r="A15109" t="s">
        <v>58604</v>
      </c>
      <c r="B15109" t="s">
        <v>58605</v>
      </c>
      <c r="C15109" t="s">
        <v>13</v>
      </c>
      <c r="D15109" t="s">
        <v>58606</v>
      </c>
      <c r="E15109" t="s">
        <v>58181</v>
      </c>
      <c r="F15109" t="s">
        <v>16</v>
      </c>
      <c r="G15109" t="s">
        <v>10292</v>
      </c>
      <c r="H15109">
        <v>0</v>
      </c>
      <c r="I15109">
        <v>0</v>
      </c>
      <c r="J15109">
        <v>0</v>
      </c>
      <c r="K15109" t="s">
        <v>58607</v>
      </c>
    </row>
    <row r="15110" spans="1:11" x14ac:dyDescent="0.3">
      <c r="A15110" t="s">
        <v>58608</v>
      </c>
      <c r="B15110" t="s">
        <v>58609</v>
      </c>
      <c r="C15110" t="s">
        <v>13</v>
      </c>
      <c r="D15110" t="s">
        <v>58610</v>
      </c>
      <c r="E15110" t="s">
        <v>58181</v>
      </c>
      <c r="F15110" t="s">
        <v>16</v>
      </c>
      <c r="G15110" t="s">
        <v>2623</v>
      </c>
      <c r="H15110">
        <v>0</v>
      </c>
      <c r="I15110">
        <v>0</v>
      </c>
      <c r="J15110">
        <v>0</v>
      </c>
      <c r="K15110" t="s">
        <v>58611</v>
      </c>
    </row>
    <row r="15111" spans="1:11" x14ac:dyDescent="0.3">
      <c r="A15111" t="s">
        <v>58612</v>
      </c>
      <c r="B15111" t="s">
        <v>58613</v>
      </c>
      <c r="C15111" t="s">
        <v>558</v>
      </c>
      <c r="D15111" t="s">
        <v>58614</v>
      </c>
      <c r="E15111" t="s">
        <v>32599</v>
      </c>
      <c r="F15111" t="s">
        <v>16</v>
      </c>
      <c r="G15111" t="s">
        <v>7131</v>
      </c>
      <c r="H15111">
        <v>0</v>
      </c>
      <c r="I15111">
        <v>0</v>
      </c>
      <c r="J15111">
        <v>0</v>
      </c>
      <c r="K15111" t="s">
        <v>58615</v>
      </c>
    </row>
    <row r="15112" spans="1:11" x14ac:dyDescent="0.3">
      <c r="A15112" t="s">
        <v>58616</v>
      </c>
      <c r="C15112" t="s">
        <v>27</v>
      </c>
      <c r="D15112" t="s">
        <v>58617</v>
      </c>
      <c r="E15112" t="s">
        <v>29</v>
      </c>
      <c r="F15112" t="s">
        <v>20434</v>
      </c>
      <c r="G15112" t="s">
        <v>9609</v>
      </c>
      <c r="H15112">
        <v>0</v>
      </c>
      <c r="I15112">
        <v>0</v>
      </c>
      <c r="J15112">
        <v>0</v>
      </c>
      <c r="K15112" t="s">
        <v>58618</v>
      </c>
    </row>
    <row r="15113" spans="1:11" x14ac:dyDescent="0.3">
      <c r="A15113" t="s">
        <v>58619</v>
      </c>
      <c r="B15113" t="s">
        <v>58620</v>
      </c>
      <c r="C15113" t="s">
        <v>13</v>
      </c>
      <c r="D15113" t="s">
        <v>58621</v>
      </c>
      <c r="E15113" t="s">
        <v>58181</v>
      </c>
      <c r="F15113" t="s">
        <v>16</v>
      </c>
      <c r="G15113" t="s">
        <v>10373</v>
      </c>
      <c r="H15113">
        <v>0</v>
      </c>
      <c r="I15113">
        <v>0</v>
      </c>
      <c r="J15113">
        <v>0</v>
      </c>
      <c r="K15113" t="s">
        <v>58622</v>
      </c>
    </row>
    <row r="15114" spans="1:11" x14ac:dyDescent="0.3">
      <c r="A15114" t="s">
        <v>58623</v>
      </c>
      <c r="B15114" t="s">
        <v>58624</v>
      </c>
      <c r="C15114" t="s">
        <v>558</v>
      </c>
      <c r="D15114" t="s">
        <v>58625</v>
      </c>
      <c r="E15114" t="s">
        <v>32122</v>
      </c>
      <c r="F15114" t="s">
        <v>16</v>
      </c>
      <c r="G15114" t="s">
        <v>859</v>
      </c>
      <c r="H15114">
        <v>0</v>
      </c>
      <c r="I15114">
        <v>0</v>
      </c>
      <c r="J15114">
        <v>0</v>
      </c>
      <c r="K15114" t="s">
        <v>58626</v>
      </c>
    </row>
    <row r="15115" spans="1:11" x14ac:dyDescent="0.3">
      <c r="A15115" t="s">
        <v>58627</v>
      </c>
      <c r="B15115" t="s">
        <v>58628</v>
      </c>
      <c r="C15115" t="s">
        <v>13</v>
      </c>
      <c r="D15115" t="s">
        <v>58629</v>
      </c>
      <c r="E15115" t="s">
        <v>58181</v>
      </c>
      <c r="F15115" t="s">
        <v>16</v>
      </c>
      <c r="G15115" t="s">
        <v>2866</v>
      </c>
      <c r="H15115">
        <v>0</v>
      </c>
      <c r="I15115">
        <v>0</v>
      </c>
      <c r="J15115">
        <v>0</v>
      </c>
      <c r="K15115" t="s">
        <v>58630</v>
      </c>
    </row>
    <row r="15116" spans="1:11" x14ac:dyDescent="0.3">
      <c r="A15116" t="s">
        <v>58631</v>
      </c>
      <c r="B15116" t="s">
        <v>58628</v>
      </c>
      <c r="C15116" t="s">
        <v>13</v>
      </c>
      <c r="D15116" t="s">
        <v>58632</v>
      </c>
      <c r="E15116" t="s">
        <v>58181</v>
      </c>
      <c r="F15116" t="s">
        <v>16</v>
      </c>
      <c r="G15116" t="s">
        <v>859</v>
      </c>
      <c r="H15116">
        <v>0</v>
      </c>
      <c r="I15116">
        <v>0</v>
      </c>
      <c r="J15116">
        <v>0</v>
      </c>
      <c r="K15116" t="s">
        <v>58633</v>
      </c>
    </row>
    <row r="15117" spans="1:11" x14ac:dyDescent="0.3">
      <c r="A15117" t="s">
        <v>58634</v>
      </c>
      <c r="B15117" t="s">
        <v>58635</v>
      </c>
      <c r="C15117" t="s">
        <v>13</v>
      </c>
      <c r="D15117" t="s">
        <v>58636</v>
      </c>
      <c r="E15117" t="s">
        <v>58181</v>
      </c>
      <c r="F15117" t="s">
        <v>16</v>
      </c>
      <c r="G15117" t="s">
        <v>126</v>
      </c>
      <c r="H15117">
        <v>0</v>
      </c>
      <c r="I15117">
        <v>0</v>
      </c>
      <c r="J15117">
        <v>0</v>
      </c>
      <c r="K15117" t="s">
        <v>58637</v>
      </c>
    </row>
    <row r="15118" spans="1:11" x14ac:dyDescent="0.3">
      <c r="A15118" t="s">
        <v>58638</v>
      </c>
      <c r="B15118" t="s">
        <v>58639</v>
      </c>
      <c r="C15118" t="s">
        <v>13</v>
      </c>
      <c r="D15118" t="s">
        <v>58640</v>
      </c>
      <c r="E15118" t="s">
        <v>58181</v>
      </c>
      <c r="F15118" t="s">
        <v>16</v>
      </c>
      <c r="G15118" t="s">
        <v>3479</v>
      </c>
      <c r="H15118">
        <v>0</v>
      </c>
      <c r="I15118">
        <v>0</v>
      </c>
      <c r="J15118">
        <v>0</v>
      </c>
      <c r="K15118" t="s">
        <v>58641</v>
      </c>
    </row>
    <row r="15119" spans="1:11" x14ac:dyDescent="0.3">
      <c r="A15119" t="s">
        <v>58642</v>
      </c>
      <c r="B15119" t="s">
        <v>58643</v>
      </c>
      <c r="C15119" t="s">
        <v>558</v>
      </c>
      <c r="D15119" t="s">
        <v>58644</v>
      </c>
      <c r="E15119" t="s">
        <v>28510</v>
      </c>
      <c r="F15119" t="s">
        <v>16</v>
      </c>
      <c r="G15119" t="s">
        <v>9617</v>
      </c>
      <c r="H15119">
        <v>0</v>
      </c>
      <c r="I15119">
        <v>0</v>
      </c>
      <c r="J15119">
        <v>0</v>
      </c>
      <c r="K15119" t="s">
        <v>58645</v>
      </c>
    </row>
    <row r="15120" spans="1:11" x14ac:dyDescent="0.3">
      <c r="A15120" t="s">
        <v>58646</v>
      </c>
      <c r="B15120" t="s">
        <v>58647</v>
      </c>
      <c r="C15120" t="s">
        <v>558</v>
      </c>
      <c r="E15120" t="s">
        <v>28510</v>
      </c>
      <c r="F15120" t="s">
        <v>16</v>
      </c>
      <c r="G15120" t="s">
        <v>1434</v>
      </c>
      <c r="H15120">
        <v>0</v>
      </c>
      <c r="I15120">
        <v>0</v>
      </c>
      <c r="J15120">
        <v>0</v>
      </c>
      <c r="K15120" t="s">
        <v>58648</v>
      </c>
    </row>
    <row r="15121" spans="1:11" x14ac:dyDescent="0.3">
      <c r="A15121" t="s">
        <v>58649</v>
      </c>
      <c r="B15121" t="s">
        <v>58650</v>
      </c>
      <c r="C15121" t="s">
        <v>13</v>
      </c>
      <c r="D15121" t="s">
        <v>58651</v>
      </c>
      <c r="E15121" t="s">
        <v>58181</v>
      </c>
      <c r="F15121" t="s">
        <v>16</v>
      </c>
      <c r="G15121" t="s">
        <v>4160</v>
      </c>
      <c r="H15121">
        <v>0</v>
      </c>
      <c r="I15121">
        <v>0</v>
      </c>
      <c r="J15121">
        <v>0</v>
      </c>
      <c r="K15121" t="s">
        <v>58652</v>
      </c>
    </row>
    <row r="15122" spans="1:11" x14ac:dyDescent="0.3">
      <c r="A15122" t="s">
        <v>58653</v>
      </c>
      <c r="C15122" t="s">
        <v>558</v>
      </c>
      <c r="D15122" t="s">
        <v>58654</v>
      </c>
      <c r="E15122" t="s">
        <v>981</v>
      </c>
      <c r="F15122" t="s">
        <v>16</v>
      </c>
      <c r="G15122" t="s">
        <v>7272</v>
      </c>
      <c r="H15122">
        <v>0</v>
      </c>
      <c r="I15122">
        <v>0</v>
      </c>
      <c r="J15122">
        <v>0</v>
      </c>
      <c r="K15122" t="s">
        <v>58655</v>
      </c>
    </row>
    <row r="15123" spans="1:11" x14ac:dyDescent="0.3">
      <c r="A15123" t="s">
        <v>58656</v>
      </c>
      <c r="B15123" t="s">
        <v>58657</v>
      </c>
      <c r="C15123" t="s">
        <v>13</v>
      </c>
      <c r="D15123" t="s">
        <v>58658</v>
      </c>
      <c r="E15123" t="s">
        <v>58181</v>
      </c>
      <c r="F15123" t="s">
        <v>16</v>
      </c>
      <c r="G15123" t="s">
        <v>16228</v>
      </c>
      <c r="H15123">
        <v>0</v>
      </c>
      <c r="I15123">
        <v>0</v>
      </c>
      <c r="J15123">
        <v>0</v>
      </c>
      <c r="K15123" t="s">
        <v>58659</v>
      </c>
    </row>
    <row r="15124" spans="1:11" x14ac:dyDescent="0.3">
      <c r="A15124" t="s">
        <v>58660</v>
      </c>
      <c r="C15124" t="s">
        <v>13</v>
      </c>
      <c r="D15124" t="s">
        <v>58661</v>
      </c>
      <c r="E15124" t="s">
        <v>58181</v>
      </c>
      <c r="F15124" t="s">
        <v>16</v>
      </c>
      <c r="G15124" t="s">
        <v>2318</v>
      </c>
      <c r="H15124">
        <v>0</v>
      </c>
      <c r="I15124">
        <v>0</v>
      </c>
      <c r="J15124">
        <v>0</v>
      </c>
      <c r="K15124" t="s">
        <v>58662</v>
      </c>
    </row>
    <row r="15125" spans="1:11" x14ac:dyDescent="0.3">
      <c r="A15125" t="s">
        <v>58663</v>
      </c>
      <c r="C15125" t="s">
        <v>13</v>
      </c>
      <c r="D15125" t="s">
        <v>58664</v>
      </c>
      <c r="E15125" t="s">
        <v>58181</v>
      </c>
      <c r="F15125" t="s">
        <v>16</v>
      </c>
      <c r="G15125" t="s">
        <v>2318</v>
      </c>
      <c r="H15125">
        <v>0</v>
      </c>
      <c r="I15125">
        <v>0</v>
      </c>
      <c r="J15125">
        <v>0</v>
      </c>
      <c r="K15125" t="s">
        <v>58665</v>
      </c>
    </row>
    <row r="15126" spans="1:11" x14ac:dyDescent="0.3">
      <c r="A15126" t="s">
        <v>58666</v>
      </c>
      <c r="C15126" t="s">
        <v>13</v>
      </c>
      <c r="D15126" t="e">
        <f>주광률.</f>
        <v>#NAME?</v>
      </c>
      <c r="E15126" t="s">
        <v>58181</v>
      </c>
      <c r="F15126" t="s">
        <v>16</v>
      </c>
      <c r="G15126" t="s">
        <v>42</v>
      </c>
      <c r="H15126">
        <v>0</v>
      </c>
      <c r="I15126">
        <v>0</v>
      </c>
      <c r="J15126">
        <v>0</v>
      </c>
      <c r="K15126" t="s">
        <v>58667</v>
      </c>
    </row>
    <row r="15127" spans="1:11" x14ac:dyDescent="0.3">
      <c r="A15127" t="s">
        <v>58668</v>
      </c>
      <c r="B15127" t="s">
        <v>58669</v>
      </c>
      <c r="C15127" t="s">
        <v>13</v>
      </c>
      <c r="D15127" t="s">
        <v>58670</v>
      </c>
      <c r="E15127" t="s">
        <v>58181</v>
      </c>
      <c r="F15127" t="s">
        <v>16</v>
      </c>
      <c r="G15127" t="s">
        <v>1756</v>
      </c>
      <c r="H15127">
        <v>0</v>
      </c>
      <c r="I15127">
        <v>0</v>
      </c>
      <c r="J15127">
        <v>0</v>
      </c>
      <c r="K15127" t="s">
        <v>58671</v>
      </c>
    </row>
    <row r="15128" spans="1:11" x14ac:dyDescent="0.3">
      <c r="A15128" t="s">
        <v>58672</v>
      </c>
      <c r="B15128" t="s">
        <v>58673</v>
      </c>
      <c r="C15128" t="s">
        <v>558</v>
      </c>
      <c r="D15128" t="s">
        <v>58674</v>
      </c>
      <c r="E15128" t="s">
        <v>1462</v>
      </c>
      <c r="F15128" t="s">
        <v>16</v>
      </c>
      <c r="G15128" t="s">
        <v>3669</v>
      </c>
      <c r="H15128">
        <v>0</v>
      </c>
      <c r="I15128">
        <v>0</v>
      </c>
      <c r="J15128">
        <v>0</v>
      </c>
      <c r="K15128" t="s">
        <v>58675</v>
      </c>
    </row>
    <row r="15129" spans="1:11" x14ac:dyDescent="0.3">
      <c r="A15129" t="s">
        <v>58676</v>
      </c>
      <c r="B15129" t="s">
        <v>58677</v>
      </c>
      <c r="C15129" t="s">
        <v>27</v>
      </c>
      <c r="D15129" t="s">
        <v>58678</v>
      </c>
      <c r="E15129" t="s">
        <v>47287</v>
      </c>
      <c r="F15129" t="s">
        <v>41</v>
      </c>
      <c r="G15129" t="s">
        <v>42</v>
      </c>
      <c r="H15129">
        <v>0</v>
      </c>
      <c r="I15129">
        <v>0</v>
      </c>
      <c r="J15129">
        <v>0</v>
      </c>
      <c r="K15129" t="s">
        <v>58679</v>
      </c>
    </row>
    <row r="15130" spans="1:11" x14ac:dyDescent="0.3">
      <c r="A15130" t="s">
        <v>58680</v>
      </c>
      <c r="C15130" t="s">
        <v>13</v>
      </c>
      <c r="D15130" t="s">
        <v>58681</v>
      </c>
      <c r="E15130" t="s">
        <v>15</v>
      </c>
      <c r="F15130" t="s">
        <v>16</v>
      </c>
      <c r="G15130" t="s">
        <v>1414</v>
      </c>
      <c r="H15130">
        <v>0</v>
      </c>
      <c r="I15130">
        <v>0</v>
      </c>
      <c r="J15130">
        <v>0</v>
      </c>
      <c r="K15130" t="s">
        <v>58682</v>
      </c>
    </row>
    <row r="15131" spans="1:11" x14ac:dyDescent="0.3">
      <c r="A15131" t="s">
        <v>58683</v>
      </c>
      <c r="B15131" t="s">
        <v>58684</v>
      </c>
      <c r="C15131" t="s">
        <v>27</v>
      </c>
      <c r="D15131" t="s">
        <v>58685</v>
      </c>
      <c r="E15131" t="s">
        <v>47287</v>
      </c>
      <c r="F15131" t="s">
        <v>41</v>
      </c>
      <c r="G15131" t="s">
        <v>42</v>
      </c>
      <c r="H15131">
        <v>0</v>
      </c>
      <c r="I15131">
        <v>0</v>
      </c>
      <c r="J15131">
        <v>0</v>
      </c>
      <c r="K15131" t="s">
        <v>58686</v>
      </c>
    </row>
    <row r="15132" spans="1:11" x14ac:dyDescent="0.3">
      <c r="A15132" t="s">
        <v>58687</v>
      </c>
      <c r="B15132" t="s">
        <v>58688</v>
      </c>
      <c r="C15132" t="s">
        <v>558</v>
      </c>
      <c r="D15132" t="s">
        <v>58689</v>
      </c>
      <c r="E15132" t="s">
        <v>32122</v>
      </c>
      <c r="F15132" t="s">
        <v>16</v>
      </c>
      <c r="G15132" t="s">
        <v>17259</v>
      </c>
      <c r="H15132">
        <v>0</v>
      </c>
      <c r="I15132">
        <v>0</v>
      </c>
      <c r="J15132">
        <v>0</v>
      </c>
      <c r="K15132" t="s">
        <v>58690</v>
      </c>
    </row>
    <row r="15133" spans="1:11" x14ac:dyDescent="0.3">
      <c r="A15133" t="s">
        <v>58691</v>
      </c>
      <c r="B15133" t="s">
        <v>58692</v>
      </c>
      <c r="C15133" t="s">
        <v>558</v>
      </c>
      <c r="D15133" t="s">
        <v>58693</v>
      </c>
      <c r="E15133" t="s">
        <v>32599</v>
      </c>
      <c r="F15133" t="s">
        <v>41</v>
      </c>
      <c r="G15133" t="s">
        <v>42</v>
      </c>
      <c r="H15133">
        <v>0</v>
      </c>
      <c r="I15133">
        <v>0</v>
      </c>
      <c r="J15133">
        <v>0</v>
      </c>
      <c r="K15133" t="s">
        <v>58694</v>
      </c>
    </row>
    <row r="15134" spans="1:11" x14ac:dyDescent="0.3">
      <c r="A15134" t="s">
        <v>58695</v>
      </c>
      <c r="B15134" t="s">
        <v>58696</v>
      </c>
      <c r="C15134" t="s">
        <v>20</v>
      </c>
      <c r="D15134" t="s">
        <v>58697</v>
      </c>
      <c r="E15134" t="s">
        <v>51965</v>
      </c>
      <c r="F15134" t="s">
        <v>5583</v>
      </c>
      <c r="G15134" t="s">
        <v>2470</v>
      </c>
      <c r="H15134">
        <v>0</v>
      </c>
      <c r="I15134">
        <v>0</v>
      </c>
      <c r="J15134">
        <v>0</v>
      </c>
      <c r="K15134" t="s">
        <v>58698</v>
      </c>
    </row>
    <row r="15135" spans="1:11" x14ac:dyDescent="0.3">
      <c r="A15135" t="s">
        <v>58699</v>
      </c>
      <c r="B15135" t="s">
        <v>58700</v>
      </c>
      <c r="C15135" t="s">
        <v>466</v>
      </c>
      <c r="D15135" t="s">
        <v>58701</v>
      </c>
      <c r="E15135" t="s">
        <v>56266</v>
      </c>
      <c r="F15135" t="s">
        <v>16</v>
      </c>
      <c r="G15135" t="s">
        <v>9124</v>
      </c>
      <c r="H15135">
        <v>0</v>
      </c>
      <c r="I15135">
        <v>0</v>
      </c>
      <c r="J15135">
        <v>0</v>
      </c>
      <c r="K15135" t="s">
        <v>58702</v>
      </c>
    </row>
    <row r="15136" spans="1:11" x14ac:dyDescent="0.3">
      <c r="A15136" t="s">
        <v>58703</v>
      </c>
      <c r="B15136" t="s">
        <v>58704</v>
      </c>
      <c r="C15136" t="s">
        <v>27</v>
      </c>
      <c r="D15136" t="s">
        <v>58705</v>
      </c>
      <c r="E15136" t="s">
        <v>47287</v>
      </c>
      <c r="F15136" t="s">
        <v>41</v>
      </c>
      <c r="G15136" t="s">
        <v>42</v>
      </c>
      <c r="H15136">
        <v>0</v>
      </c>
      <c r="I15136">
        <v>0</v>
      </c>
      <c r="J15136">
        <v>0</v>
      </c>
      <c r="K15136" t="s">
        <v>58706</v>
      </c>
    </row>
    <row r="15137" spans="1:11" x14ac:dyDescent="0.3">
      <c r="A15137" t="s">
        <v>58707</v>
      </c>
      <c r="B15137" t="s">
        <v>58708</v>
      </c>
      <c r="C15137" t="s">
        <v>27</v>
      </c>
      <c r="D15137" t="s">
        <v>58709</v>
      </c>
      <c r="E15137" t="s">
        <v>47287</v>
      </c>
      <c r="F15137" t="s">
        <v>41</v>
      </c>
      <c r="G15137" t="s">
        <v>42</v>
      </c>
      <c r="H15137">
        <v>0</v>
      </c>
      <c r="I15137">
        <v>0</v>
      </c>
      <c r="J15137">
        <v>0</v>
      </c>
      <c r="K15137" t="s">
        <v>58710</v>
      </c>
    </row>
    <row r="15138" spans="1:11" x14ac:dyDescent="0.3">
      <c r="A15138" t="s">
        <v>58711</v>
      </c>
      <c r="B15138" t="s">
        <v>58712</v>
      </c>
      <c r="C15138" t="s">
        <v>13</v>
      </c>
      <c r="D15138" t="s">
        <v>58713</v>
      </c>
      <c r="E15138" t="s">
        <v>15</v>
      </c>
      <c r="F15138" t="s">
        <v>16</v>
      </c>
      <c r="G15138" t="s">
        <v>2070</v>
      </c>
      <c r="H15138">
        <v>0</v>
      </c>
      <c r="I15138">
        <v>0</v>
      </c>
      <c r="J15138">
        <v>0</v>
      </c>
      <c r="K15138" t="s">
        <v>58714</v>
      </c>
    </row>
    <row r="15139" spans="1:11" x14ac:dyDescent="0.3">
      <c r="A15139" t="s">
        <v>58715</v>
      </c>
      <c r="B15139" t="s">
        <v>58716</v>
      </c>
      <c r="C15139" t="s">
        <v>466</v>
      </c>
      <c r="D15139" t="s">
        <v>58717</v>
      </c>
      <c r="E15139" t="s">
        <v>56266</v>
      </c>
      <c r="F15139" t="s">
        <v>16</v>
      </c>
      <c r="G15139" t="s">
        <v>19180</v>
      </c>
      <c r="H15139">
        <v>0</v>
      </c>
      <c r="I15139">
        <v>0</v>
      </c>
      <c r="J15139">
        <v>0</v>
      </c>
      <c r="K15139" t="s">
        <v>58718</v>
      </c>
    </row>
    <row r="15140" spans="1:11" x14ac:dyDescent="0.3">
      <c r="A15140" t="s">
        <v>58719</v>
      </c>
      <c r="B15140" t="s">
        <v>58720</v>
      </c>
      <c r="C15140" t="s">
        <v>20</v>
      </c>
      <c r="D15140" t="s">
        <v>58721</v>
      </c>
      <c r="E15140" t="s">
        <v>51965</v>
      </c>
      <c r="F15140" t="s">
        <v>2486</v>
      </c>
      <c r="G15140" t="s">
        <v>42</v>
      </c>
      <c r="H15140">
        <v>0</v>
      </c>
      <c r="I15140">
        <v>0</v>
      </c>
      <c r="J15140">
        <v>0</v>
      </c>
      <c r="K15140" t="s">
        <v>58722</v>
      </c>
    </row>
    <row r="15141" spans="1:11" x14ac:dyDescent="0.3">
      <c r="A15141" t="s">
        <v>58723</v>
      </c>
      <c r="B15141" t="s">
        <v>58724</v>
      </c>
      <c r="C15141" t="s">
        <v>20</v>
      </c>
      <c r="D15141" t="s">
        <v>58725</v>
      </c>
      <c r="E15141" t="s">
        <v>51965</v>
      </c>
      <c r="F15141" t="s">
        <v>6902</v>
      </c>
      <c r="G15141" t="s">
        <v>42</v>
      </c>
      <c r="H15141">
        <v>0</v>
      </c>
      <c r="I15141">
        <v>0</v>
      </c>
      <c r="J15141">
        <v>0</v>
      </c>
      <c r="K15141" t="s">
        <v>58726</v>
      </c>
    </row>
    <row r="15142" spans="1:11" x14ac:dyDescent="0.3">
      <c r="A15142" t="s">
        <v>58727</v>
      </c>
      <c r="B15142" t="s">
        <v>58728</v>
      </c>
      <c r="C15142" t="s">
        <v>13</v>
      </c>
      <c r="D15142" t="s">
        <v>58729</v>
      </c>
      <c r="E15142" t="s">
        <v>58181</v>
      </c>
      <c r="F15142" t="s">
        <v>16</v>
      </c>
      <c r="G15142" t="s">
        <v>6537</v>
      </c>
      <c r="H15142">
        <v>0</v>
      </c>
      <c r="I15142">
        <v>0</v>
      </c>
      <c r="J15142">
        <v>0</v>
      </c>
      <c r="K15142" t="s">
        <v>58730</v>
      </c>
    </row>
    <row r="15143" spans="1:11" x14ac:dyDescent="0.3">
      <c r="A15143" t="s">
        <v>58731</v>
      </c>
      <c r="B15143" t="s">
        <v>58732</v>
      </c>
      <c r="C15143" t="s">
        <v>13</v>
      </c>
      <c r="D15143" t="s">
        <v>58733</v>
      </c>
      <c r="E15143" t="s">
        <v>58181</v>
      </c>
      <c r="F15143" t="s">
        <v>2956</v>
      </c>
      <c r="G15143" t="s">
        <v>42</v>
      </c>
      <c r="H15143">
        <v>0</v>
      </c>
      <c r="I15143">
        <v>0</v>
      </c>
      <c r="J15143">
        <v>0</v>
      </c>
      <c r="K15143" t="s">
        <v>58734</v>
      </c>
    </row>
    <row r="15144" spans="1:11" x14ac:dyDescent="0.3">
      <c r="A15144" t="s">
        <v>58735</v>
      </c>
      <c r="C15144" t="s">
        <v>13</v>
      </c>
      <c r="D15144" t="s">
        <v>58736</v>
      </c>
      <c r="E15144" t="s">
        <v>58181</v>
      </c>
      <c r="F15144" t="s">
        <v>1467</v>
      </c>
      <c r="G15144" t="s">
        <v>42</v>
      </c>
      <c r="H15144">
        <v>0</v>
      </c>
      <c r="I15144">
        <v>0</v>
      </c>
      <c r="J15144">
        <v>0</v>
      </c>
      <c r="K15144" t="s">
        <v>58737</v>
      </c>
    </row>
    <row r="15145" spans="1:11" x14ac:dyDescent="0.3">
      <c r="A15145" t="s">
        <v>58738</v>
      </c>
      <c r="B15145" t="s">
        <v>58739</v>
      </c>
      <c r="C15145" t="s">
        <v>27</v>
      </c>
      <c r="D15145" t="s">
        <v>58740</v>
      </c>
      <c r="E15145" t="s">
        <v>47287</v>
      </c>
      <c r="F15145" t="s">
        <v>41</v>
      </c>
      <c r="G15145" t="s">
        <v>42</v>
      </c>
      <c r="H15145">
        <v>0</v>
      </c>
      <c r="I15145">
        <v>0</v>
      </c>
      <c r="J15145">
        <v>0</v>
      </c>
      <c r="K15145" t="s">
        <v>58741</v>
      </c>
    </row>
    <row r="15146" spans="1:11" x14ac:dyDescent="0.3">
      <c r="A15146" t="s">
        <v>58742</v>
      </c>
      <c r="B15146" t="s">
        <v>58743</v>
      </c>
      <c r="C15146" t="s">
        <v>13</v>
      </c>
      <c r="D15146" t="s">
        <v>58744</v>
      </c>
      <c r="E15146" t="s">
        <v>58181</v>
      </c>
      <c r="F15146" t="s">
        <v>16</v>
      </c>
      <c r="G15146" t="s">
        <v>112</v>
      </c>
      <c r="H15146">
        <v>0</v>
      </c>
      <c r="I15146">
        <v>0</v>
      </c>
      <c r="J15146">
        <v>0</v>
      </c>
      <c r="K15146" t="s">
        <v>58745</v>
      </c>
    </row>
    <row r="15147" spans="1:11" x14ac:dyDescent="0.3">
      <c r="A15147" t="s">
        <v>58746</v>
      </c>
      <c r="B15147" t="s">
        <v>58747</v>
      </c>
      <c r="C15147" t="s">
        <v>20</v>
      </c>
      <c r="D15147" t="s">
        <v>58748</v>
      </c>
      <c r="E15147" t="s">
        <v>51965</v>
      </c>
      <c r="F15147" t="s">
        <v>5733</v>
      </c>
      <c r="G15147" t="s">
        <v>42</v>
      </c>
      <c r="H15147">
        <v>0</v>
      </c>
      <c r="I15147">
        <v>0</v>
      </c>
      <c r="J15147">
        <v>0</v>
      </c>
      <c r="K15147" t="s">
        <v>58749</v>
      </c>
    </row>
    <row r="15148" spans="1:11" x14ac:dyDescent="0.3">
      <c r="A15148" t="s">
        <v>58750</v>
      </c>
      <c r="B15148" t="s">
        <v>58751</v>
      </c>
      <c r="C15148" t="s">
        <v>558</v>
      </c>
      <c r="D15148" t="s">
        <v>58752</v>
      </c>
      <c r="E15148" t="s">
        <v>1692</v>
      </c>
      <c r="F15148" t="s">
        <v>10939</v>
      </c>
      <c r="G15148" t="s">
        <v>42</v>
      </c>
      <c r="H15148">
        <v>0</v>
      </c>
      <c r="I15148">
        <v>0</v>
      </c>
      <c r="J15148">
        <v>0</v>
      </c>
      <c r="K15148" t="s">
        <v>58753</v>
      </c>
    </row>
    <row r="15149" spans="1:11" x14ac:dyDescent="0.3">
      <c r="A15149" t="s">
        <v>58754</v>
      </c>
      <c r="B15149" t="s">
        <v>58755</v>
      </c>
      <c r="C15149" t="s">
        <v>13</v>
      </c>
      <c r="D15149" t="s">
        <v>58756</v>
      </c>
      <c r="E15149" t="s">
        <v>58181</v>
      </c>
      <c r="F15149" t="s">
        <v>707</v>
      </c>
      <c r="G15149" t="s">
        <v>2715</v>
      </c>
      <c r="H15149">
        <v>0</v>
      </c>
      <c r="I15149">
        <v>0</v>
      </c>
      <c r="J15149">
        <v>0</v>
      </c>
      <c r="K15149" t="s">
        <v>58757</v>
      </c>
    </row>
    <row r="15150" spans="1:11" x14ac:dyDescent="0.3">
      <c r="A15150" t="s">
        <v>58758</v>
      </c>
      <c r="B15150" t="s">
        <v>58759</v>
      </c>
      <c r="C15150" t="s">
        <v>13</v>
      </c>
      <c r="D15150" t="s">
        <v>58760</v>
      </c>
      <c r="E15150" t="s">
        <v>58181</v>
      </c>
      <c r="F15150" t="s">
        <v>16</v>
      </c>
      <c r="G15150" t="s">
        <v>5387</v>
      </c>
      <c r="H15150">
        <v>0</v>
      </c>
      <c r="I15150">
        <v>0</v>
      </c>
      <c r="J15150">
        <v>0</v>
      </c>
      <c r="K15150" t="s">
        <v>58761</v>
      </c>
    </row>
    <row r="15151" spans="1:11" x14ac:dyDescent="0.3">
      <c r="A15151" t="s">
        <v>58762</v>
      </c>
      <c r="C15151" t="s">
        <v>13</v>
      </c>
      <c r="D15151" t="s">
        <v>58763</v>
      </c>
      <c r="E15151" t="s">
        <v>58181</v>
      </c>
      <c r="F15151" t="s">
        <v>16</v>
      </c>
      <c r="G15151" t="s">
        <v>42</v>
      </c>
      <c r="H15151">
        <v>0</v>
      </c>
      <c r="I15151">
        <v>0</v>
      </c>
      <c r="J15151">
        <v>0</v>
      </c>
      <c r="K15151" t="s">
        <v>58764</v>
      </c>
    </row>
    <row r="15152" spans="1:11" x14ac:dyDescent="0.3">
      <c r="A15152" t="s">
        <v>58765</v>
      </c>
      <c r="B15152" t="s">
        <v>58766</v>
      </c>
      <c r="C15152" t="s">
        <v>20</v>
      </c>
      <c r="D15152" t="s">
        <v>58767</v>
      </c>
      <c r="E15152" t="s">
        <v>51965</v>
      </c>
      <c r="F15152" t="s">
        <v>58768</v>
      </c>
      <c r="G15152" t="s">
        <v>42</v>
      </c>
      <c r="H15152">
        <v>0</v>
      </c>
      <c r="I15152">
        <v>0</v>
      </c>
      <c r="J15152">
        <v>0</v>
      </c>
      <c r="K15152" t="s">
        <v>58769</v>
      </c>
    </row>
    <row r="15153" spans="1:11" x14ac:dyDescent="0.3">
      <c r="A15153" t="s">
        <v>58770</v>
      </c>
      <c r="B15153" t="s">
        <v>58771</v>
      </c>
      <c r="C15153" t="s">
        <v>13</v>
      </c>
      <c r="D15153" t="s">
        <v>58772</v>
      </c>
      <c r="E15153" t="s">
        <v>58181</v>
      </c>
      <c r="F15153" t="s">
        <v>4100</v>
      </c>
      <c r="G15153" t="s">
        <v>42</v>
      </c>
      <c r="H15153">
        <v>0</v>
      </c>
      <c r="I15153">
        <v>0</v>
      </c>
      <c r="J15153">
        <v>0</v>
      </c>
      <c r="K15153" t="s">
        <v>58773</v>
      </c>
    </row>
    <row r="15154" spans="1:11" x14ac:dyDescent="0.3">
      <c r="A15154" t="s">
        <v>58774</v>
      </c>
      <c r="B15154" t="s">
        <v>58775</v>
      </c>
      <c r="C15154" t="s">
        <v>558</v>
      </c>
      <c r="D15154" t="s">
        <v>58776</v>
      </c>
      <c r="E15154" t="s">
        <v>1692</v>
      </c>
      <c r="F15154" t="s">
        <v>15094</v>
      </c>
      <c r="G15154" t="s">
        <v>42</v>
      </c>
      <c r="H15154">
        <v>0</v>
      </c>
      <c r="I15154">
        <v>0</v>
      </c>
      <c r="J15154">
        <v>0</v>
      </c>
      <c r="K15154" t="s">
        <v>58777</v>
      </c>
    </row>
    <row r="15155" spans="1:11" x14ac:dyDescent="0.3">
      <c r="A15155" t="s">
        <v>58778</v>
      </c>
      <c r="B15155" t="s">
        <v>58779</v>
      </c>
      <c r="C15155" t="s">
        <v>27</v>
      </c>
      <c r="D15155" t="s">
        <v>58780</v>
      </c>
      <c r="E15155" t="s">
        <v>47287</v>
      </c>
      <c r="F15155" t="s">
        <v>16</v>
      </c>
      <c r="G15155" t="s">
        <v>904</v>
      </c>
      <c r="H15155">
        <v>0</v>
      </c>
      <c r="I15155">
        <v>0</v>
      </c>
      <c r="J15155">
        <v>0</v>
      </c>
      <c r="K15155" t="s">
        <v>58781</v>
      </c>
    </row>
    <row r="15156" spans="1:11" x14ac:dyDescent="0.3">
      <c r="A15156" t="s">
        <v>58782</v>
      </c>
      <c r="B15156" t="s">
        <v>58783</v>
      </c>
      <c r="C15156" t="s">
        <v>13</v>
      </c>
      <c r="D15156" t="s">
        <v>58784</v>
      </c>
      <c r="E15156" t="s">
        <v>58181</v>
      </c>
      <c r="F15156" t="s">
        <v>27628</v>
      </c>
      <c r="G15156" t="s">
        <v>42</v>
      </c>
      <c r="H15156">
        <v>0</v>
      </c>
      <c r="I15156">
        <v>0</v>
      </c>
      <c r="J15156">
        <v>0</v>
      </c>
      <c r="K15156" t="s">
        <v>58785</v>
      </c>
    </row>
    <row r="15157" spans="1:11" x14ac:dyDescent="0.3">
      <c r="A15157" t="s">
        <v>58786</v>
      </c>
      <c r="B15157" t="s">
        <v>58787</v>
      </c>
      <c r="C15157" t="s">
        <v>13</v>
      </c>
      <c r="D15157" t="s">
        <v>58788</v>
      </c>
      <c r="E15157" t="s">
        <v>58181</v>
      </c>
      <c r="F15157" t="s">
        <v>18221</v>
      </c>
      <c r="G15157" t="s">
        <v>42</v>
      </c>
      <c r="H15157">
        <v>0</v>
      </c>
      <c r="I15157">
        <v>0</v>
      </c>
      <c r="J15157">
        <v>0</v>
      </c>
      <c r="K15157" t="s">
        <v>58789</v>
      </c>
    </row>
    <row r="15158" spans="1:11" x14ac:dyDescent="0.3">
      <c r="A15158" t="s">
        <v>58790</v>
      </c>
      <c r="B15158" t="s">
        <v>58791</v>
      </c>
      <c r="C15158" t="s">
        <v>13</v>
      </c>
      <c r="D15158" t="s">
        <v>58792</v>
      </c>
      <c r="E15158" t="s">
        <v>58181</v>
      </c>
      <c r="F15158" t="s">
        <v>2892</v>
      </c>
      <c r="G15158" t="s">
        <v>42</v>
      </c>
      <c r="H15158">
        <v>0</v>
      </c>
      <c r="I15158">
        <v>0</v>
      </c>
      <c r="J15158">
        <v>0</v>
      </c>
      <c r="K15158" t="s">
        <v>58793</v>
      </c>
    </row>
    <row r="15159" spans="1:11" x14ac:dyDescent="0.3">
      <c r="A15159" t="s">
        <v>58794</v>
      </c>
      <c r="C15159" t="s">
        <v>13</v>
      </c>
      <c r="D15159" t="s">
        <v>58795</v>
      </c>
      <c r="E15159" t="s">
        <v>58181</v>
      </c>
      <c r="F15159" t="s">
        <v>835</v>
      </c>
      <c r="G15159" t="s">
        <v>42</v>
      </c>
      <c r="H15159">
        <v>0</v>
      </c>
      <c r="I15159">
        <v>0</v>
      </c>
      <c r="J15159">
        <v>0</v>
      </c>
      <c r="K15159" t="s">
        <v>58796</v>
      </c>
    </row>
    <row r="15160" spans="1:11" x14ac:dyDescent="0.3">
      <c r="A15160" t="s">
        <v>58797</v>
      </c>
      <c r="B15160" t="s">
        <v>58779</v>
      </c>
      <c r="C15160" t="s">
        <v>558</v>
      </c>
      <c r="D15160" t="s">
        <v>58798</v>
      </c>
      <c r="E15160" t="s">
        <v>32122</v>
      </c>
      <c r="F15160" t="s">
        <v>1674</v>
      </c>
      <c r="G15160" t="s">
        <v>42</v>
      </c>
      <c r="H15160">
        <v>0</v>
      </c>
      <c r="I15160">
        <v>0</v>
      </c>
      <c r="J15160">
        <v>0</v>
      </c>
      <c r="K15160" t="s">
        <v>58799</v>
      </c>
    </row>
    <row r="15161" spans="1:11" x14ac:dyDescent="0.3">
      <c r="A15161" t="s">
        <v>58800</v>
      </c>
      <c r="B15161" t="s">
        <v>58801</v>
      </c>
      <c r="C15161" t="s">
        <v>13</v>
      </c>
      <c r="D15161" t="s">
        <v>58802</v>
      </c>
      <c r="E15161" t="s">
        <v>58181</v>
      </c>
      <c r="F15161" t="s">
        <v>58803</v>
      </c>
      <c r="G15161" t="s">
        <v>42</v>
      </c>
      <c r="H15161">
        <v>0</v>
      </c>
      <c r="I15161">
        <v>0</v>
      </c>
      <c r="J15161">
        <v>0</v>
      </c>
      <c r="K15161" t="s">
        <v>58804</v>
      </c>
    </row>
    <row r="15162" spans="1:11" x14ac:dyDescent="0.3">
      <c r="A15162" t="s">
        <v>58805</v>
      </c>
      <c r="B15162" t="s">
        <v>58806</v>
      </c>
      <c r="C15162" t="s">
        <v>13</v>
      </c>
      <c r="D15162" t="s">
        <v>58807</v>
      </c>
      <c r="E15162" t="s">
        <v>58181</v>
      </c>
      <c r="F15162" t="s">
        <v>2720</v>
      </c>
      <c r="G15162" t="s">
        <v>42</v>
      </c>
      <c r="H15162">
        <v>0</v>
      </c>
      <c r="I15162">
        <v>0</v>
      </c>
      <c r="J15162">
        <v>0</v>
      </c>
      <c r="K15162" t="s">
        <v>58808</v>
      </c>
    </row>
    <row r="15163" spans="1:11" x14ac:dyDescent="0.3">
      <c r="A15163" t="s">
        <v>58809</v>
      </c>
      <c r="B15163" t="s">
        <v>58810</v>
      </c>
      <c r="C15163" t="s">
        <v>558</v>
      </c>
      <c r="D15163" t="s">
        <v>58811</v>
      </c>
      <c r="E15163" t="s">
        <v>1462</v>
      </c>
      <c r="F15163" t="s">
        <v>16</v>
      </c>
      <c r="G15163" t="s">
        <v>1766</v>
      </c>
      <c r="H15163">
        <v>0</v>
      </c>
      <c r="I15163">
        <v>0</v>
      </c>
      <c r="J15163">
        <v>0</v>
      </c>
      <c r="K15163" t="s">
        <v>58812</v>
      </c>
    </row>
    <row r="15164" spans="1:11" x14ac:dyDescent="0.3">
      <c r="A15164" t="s">
        <v>58813</v>
      </c>
      <c r="B15164" t="s">
        <v>58814</v>
      </c>
      <c r="C15164" t="s">
        <v>13</v>
      </c>
      <c r="D15164" t="s">
        <v>58815</v>
      </c>
      <c r="E15164" t="s">
        <v>58181</v>
      </c>
      <c r="F15164" t="s">
        <v>16</v>
      </c>
      <c r="G15164" t="s">
        <v>1162</v>
      </c>
      <c r="H15164">
        <v>0</v>
      </c>
      <c r="I15164">
        <v>0</v>
      </c>
      <c r="J15164">
        <v>0</v>
      </c>
      <c r="K15164" t="s">
        <v>58816</v>
      </c>
    </row>
    <row r="15165" spans="1:11" x14ac:dyDescent="0.3">
      <c r="A15165" t="s">
        <v>58817</v>
      </c>
      <c r="C15165" t="s">
        <v>27</v>
      </c>
      <c r="D15165" t="s">
        <v>58818</v>
      </c>
      <c r="E15165" t="s">
        <v>29</v>
      </c>
      <c r="F15165" t="s">
        <v>41</v>
      </c>
      <c r="G15165" t="s">
        <v>42</v>
      </c>
      <c r="H15165">
        <v>0</v>
      </c>
      <c r="I15165">
        <v>0</v>
      </c>
      <c r="J15165">
        <v>0</v>
      </c>
      <c r="K15165" t="s">
        <v>58819</v>
      </c>
    </row>
    <row r="15166" spans="1:11" x14ac:dyDescent="0.3">
      <c r="A15166" t="s">
        <v>58820</v>
      </c>
      <c r="B15166" t="s">
        <v>58821</v>
      </c>
      <c r="C15166" t="s">
        <v>27</v>
      </c>
      <c r="D15166" t="s">
        <v>58822</v>
      </c>
      <c r="E15166" t="s">
        <v>47287</v>
      </c>
      <c r="F15166" t="s">
        <v>16</v>
      </c>
      <c r="G15166" t="s">
        <v>1737</v>
      </c>
      <c r="H15166">
        <v>0</v>
      </c>
      <c r="I15166">
        <v>0</v>
      </c>
      <c r="J15166">
        <v>0</v>
      </c>
      <c r="K15166" t="s">
        <v>58823</v>
      </c>
    </row>
    <row r="15167" spans="1:11" x14ac:dyDescent="0.3">
      <c r="A15167" t="s">
        <v>58824</v>
      </c>
      <c r="B15167" t="s">
        <v>58825</v>
      </c>
      <c r="C15167" t="s">
        <v>13</v>
      </c>
      <c r="D15167" t="s">
        <v>58826</v>
      </c>
      <c r="E15167" t="s">
        <v>58181</v>
      </c>
      <c r="F15167" t="s">
        <v>16</v>
      </c>
      <c r="G15167" t="s">
        <v>1100</v>
      </c>
      <c r="H15167">
        <v>0</v>
      </c>
      <c r="I15167">
        <v>0</v>
      </c>
      <c r="J15167">
        <v>0</v>
      </c>
      <c r="K15167" t="s">
        <v>58827</v>
      </c>
    </row>
    <row r="15168" spans="1:11" x14ac:dyDescent="0.3">
      <c r="A15168" t="s">
        <v>58828</v>
      </c>
      <c r="B15168" t="s">
        <v>58829</v>
      </c>
      <c r="C15168" t="s">
        <v>27</v>
      </c>
      <c r="D15168" t="s">
        <v>58830</v>
      </c>
      <c r="E15168" t="s">
        <v>47287</v>
      </c>
      <c r="F15168" t="s">
        <v>16</v>
      </c>
      <c r="G15168" t="s">
        <v>33308</v>
      </c>
      <c r="H15168">
        <v>0</v>
      </c>
      <c r="I15168">
        <v>0</v>
      </c>
      <c r="J15168">
        <v>0</v>
      </c>
      <c r="K15168" t="s">
        <v>58831</v>
      </c>
    </row>
    <row r="15169" spans="1:11" x14ac:dyDescent="0.3">
      <c r="A15169" t="s">
        <v>58832</v>
      </c>
      <c r="B15169" t="s">
        <v>58833</v>
      </c>
      <c r="C15169" t="s">
        <v>13</v>
      </c>
      <c r="D15169" t="s">
        <v>58834</v>
      </c>
      <c r="E15169" t="s">
        <v>58181</v>
      </c>
      <c r="F15169" t="s">
        <v>16</v>
      </c>
      <c r="G15169" t="s">
        <v>5120</v>
      </c>
      <c r="H15169">
        <v>0</v>
      </c>
      <c r="I15169">
        <v>0</v>
      </c>
      <c r="J15169">
        <v>0</v>
      </c>
      <c r="K15169" t="s">
        <v>58835</v>
      </c>
    </row>
    <row r="15170" spans="1:11" x14ac:dyDescent="0.3">
      <c r="A15170" t="s">
        <v>58836</v>
      </c>
      <c r="B15170" t="s">
        <v>58837</v>
      </c>
      <c r="C15170" t="s">
        <v>27</v>
      </c>
      <c r="D15170" t="s">
        <v>58838</v>
      </c>
      <c r="E15170" t="s">
        <v>47287</v>
      </c>
      <c r="F15170" t="s">
        <v>16</v>
      </c>
      <c r="G15170" t="s">
        <v>11895</v>
      </c>
      <c r="H15170">
        <v>0</v>
      </c>
      <c r="I15170">
        <v>0</v>
      </c>
      <c r="J15170">
        <v>0</v>
      </c>
      <c r="K15170" t="s">
        <v>58839</v>
      </c>
    </row>
    <row r="15171" spans="1:11" x14ac:dyDescent="0.3">
      <c r="A15171" t="s">
        <v>58840</v>
      </c>
      <c r="B15171" t="s">
        <v>58841</v>
      </c>
      <c r="C15171" t="s">
        <v>27</v>
      </c>
      <c r="D15171" t="s">
        <v>58842</v>
      </c>
      <c r="E15171" t="s">
        <v>47287</v>
      </c>
      <c r="F15171" t="s">
        <v>16</v>
      </c>
      <c r="G15171" t="s">
        <v>1073</v>
      </c>
      <c r="H15171">
        <v>0</v>
      </c>
      <c r="I15171">
        <v>0</v>
      </c>
      <c r="J15171">
        <v>0</v>
      </c>
      <c r="K15171" t="s">
        <v>58843</v>
      </c>
    </row>
    <row r="15172" spans="1:11" x14ac:dyDescent="0.3">
      <c r="A15172" t="s">
        <v>58844</v>
      </c>
      <c r="B15172" t="s">
        <v>58845</v>
      </c>
      <c r="C15172" t="s">
        <v>13</v>
      </c>
      <c r="E15172" t="s">
        <v>58181</v>
      </c>
      <c r="F15172" t="s">
        <v>16</v>
      </c>
      <c r="G15172" t="s">
        <v>8377</v>
      </c>
      <c r="H15172">
        <v>0</v>
      </c>
      <c r="I15172">
        <v>0</v>
      </c>
      <c r="J15172">
        <v>0</v>
      </c>
      <c r="K15172" t="s">
        <v>58846</v>
      </c>
    </row>
    <row r="15173" spans="1:11" x14ac:dyDescent="0.3">
      <c r="A15173" t="s">
        <v>58847</v>
      </c>
      <c r="B15173" t="s">
        <v>58848</v>
      </c>
      <c r="C15173" t="s">
        <v>20</v>
      </c>
      <c r="D15173" t="s">
        <v>58849</v>
      </c>
      <c r="E15173" t="s">
        <v>51965</v>
      </c>
      <c r="F15173" t="s">
        <v>16</v>
      </c>
      <c r="G15173" t="s">
        <v>822</v>
      </c>
      <c r="H15173">
        <v>0</v>
      </c>
      <c r="I15173">
        <v>0</v>
      </c>
      <c r="J15173">
        <v>0</v>
      </c>
      <c r="K15173" t="s">
        <v>58850</v>
      </c>
    </row>
    <row r="15174" spans="1:11" x14ac:dyDescent="0.3">
      <c r="A15174" t="s">
        <v>58851</v>
      </c>
      <c r="B15174" t="s">
        <v>58852</v>
      </c>
      <c r="C15174" t="s">
        <v>27</v>
      </c>
      <c r="D15174" t="s">
        <v>58853</v>
      </c>
      <c r="E15174" t="s">
        <v>47287</v>
      </c>
      <c r="F15174" t="s">
        <v>16</v>
      </c>
      <c r="G15174" t="s">
        <v>4644</v>
      </c>
      <c r="H15174">
        <v>0</v>
      </c>
      <c r="I15174">
        <v>0</v>
      </c>
      <c r="J15174">
        <v>0</v>
      </c>
      <c r="K15174" t="s">
        <v>58854</v>
      </c>
    </row>
    <row r="15175" spans="1:11" x14ac:dyDescent="0.3">
      <c r="A15175" t="s">
        <v>58855</v>
      </c>
      <c r="B15175" t="s">
        <v>58856</v>
      </c>
      <c r="C15175" t="s">
        <v>20</v>
      </c>
      <c r="D15175" t="s">
        <v>58857</v>
      </c>
      <c r="E15175" t="s">
        <v>22</v>
      </c>
      <c r="F15175" t="s">
        <v>7609</v>
      </c>
      <c r="G15175" t="s">
        <v>42</v>
      </c>
      <c r="H15175">
        <v>0</v>
      </c>
      <c r="I15175">
        <v>0</v>
      </c>
      <c r="J15175">
        <v>0</v>
      </c>
      <c r="K15175" t="s">
        <v>58858</v>
      </c>
    </row>
    <row r="15176" spans="1:11" x14ac:dyDescent="0.3">
      <c r="A15176" t="s">
        <v>58859</v>
      </c>
      <c r="B15176" t="s">
        <v>58860</v>
      </c>
      <c r="C15176" t="s">
        <v>13</v>
      </c>
      <c r="D15176" t="s">
        <v>58861</v>
      </c>
      <c r="E15176" t="s">
        <v>58181</v>
      </c>
      <c r="F15176" t="s">
        <v>16</v>
      </c>
      <c r="G15176" t="s">
        <v>35844</v>
      </c>
      <c r="H15176">
        <v>0</v>
      </c>
      <c r="I15176">
        <v>0</v>
      </c>
      <c r="J15176">
        <v>0</v>
      </c>
      <c r="K15176" t="s">
        <v>58862</v>
      </c>
    </row>
    <row r="15177" spans="1:11" x14ac:dyDescent="0.3">
      <c r="A15177" t="s">
        <v>58863</v>
      </c>
      <c r="B15177" t="s">
        <v>58864</v>
      </c>
      <c r="C15177" t="s">
        <v>13</v>
      </c>
      <c r="D15177" t="s">
        <v>58865</v>
      </c>
      <c r="E15177" t="s">
        <v>58181</v>
      </c>
      <c r="F15177" t="s">
        <v>16</v>
      </c>
      <c r="G15177" t="s">
        <v>9519</v>
      </c>
      <c r="H15177">
        <v>0</v>
      </c>
      <c r="I15177">
        <v>0</v>
      </c>
      <c r="J15177">
        <v>0</v>
      </c>
      <c r="K15177" t="s">
        <v>58866</v>
      </c>
    </row>
    <row r="15178" spans="1:11" x14ac:dyDescent="0.3">
      <c r="A15178" t="s">
        <v>58867</v>
      </c>
      <c r="C15178" t="s">
        <v>27</v>
      </c>
      <c r="D15178" t="s">
        <v>58868</v>
      </c>
      <c r="E15178" t="s">
        <v>47287</v>
      </c>
      <c r="F15178" t="s">
        <v>16</v>
      </c>
      <c r="G15178" t="s">
        <v>22922</v>
      </c>
      <c r="H15178">
        <v>0</v>
      </c>
      <c r="I15178">
        <v>0</v>
      </c>
      <c r="J15178">
        <v>0</v>
      </c>
      <c r="K15178" t="s">
        <v>58869</v>
      </c>
    </row>
    <row r="15179" spans="1:11" x14ac:dyDescent="0.3">
      <c r="A15179" t="s">
        <v>58870</v>
      </c>
      <c r="B15179" t="s">
        <v>58871</v>
      </c>
      <c r="C15179" t="s">
        <v>13</v>
      </c>
      <c r="D15179" t="s">
        <v>58872</v>
      </c>
      <c r="E15179" t="s">
        <v>58181</v>
      </c>
      <c r="F15179" t="s">
        <v>16</v>
      </c>
      <c r="G15179" t="s">
        <v>6916</v>
      </c>
      <c r="H15179">
        <v>0</v>
      </c>
      <c r="I15179">
        <v>0</v>
      </c>
      <c r="J15179">
        <v>0</v>
      </c>
      <c r="K15179" t="s">
        <v>58873</v>
      </c>
    </row>
    <row r="15180" spans="1:11" x14ac:dyDescent="0.3">
      <c r="A15180" t="s">
        <v>58874</v>
      </c>
      <c r="B15180" t="s">
        <v>58875</v>
      </c>
      <c r="C15180" t="s">
        <v>13</v>
      </c>
      <c r="D15180" t="s">
        <v>58876</v>
      </c>
      <c r="E15180" t="s">
        <v>58181</v>
      </c>
      <c r="F15180" t="s">
        <v>16</v>
      </c>
      <c r="G15180" t="s">
        <v>5573</v>
      </c>
      <c r="H15180">
        <v>0</v>
      </c>
      <c r="I15180">
        <v>0</v>
      </c>
      <c r="J15180">
        <v>0</v>
      </c>
      <c r="K15180" t="s">
        <v>58877</v>
      </c>
    </row>
    <row r="15181" spans="1:11" x14ac:dyDescent="0.3">
      <c r="A15181" t="s">
        <v>58878</v>
      </c>
      <c r="C15181" t="s">
        <v>13</v>
      </c>
      <c r="D15181" t="s">
        <v>58876</v>
      </c>
      <c r="E15181" t="s">
        <v>58181</v>
      </c>
      <c r="F15181" t="s">
        <v>16</v>
      </c>
      <c r="G15181" t="s">
        <v>6752</v>
      </c>
      <c r="H15181">
        <v>0</v>
      </c>
      <c r="I15181">
        <v>0</v>
      </c>
      <c r="J15181">
        <v>0</v>
      </c>
      <c r="K15181" t="s">
        <v>58879</v>
      </c>
    </row>
    <row r="15182" spans="1:11" x14ac:dyDescent="0.3">
      <c r="A15182" t="s">
        <v>58880</v>
      </c>
      <c r="B15182" t="s">
        <v>58881</v>
      </c>
      <c r="C15182" t="s">
        <v>558</v>
      </c>
      <c r="D15182" t="s">
        <v>58882</v>
      </c>
      <c r="E15182" t="s">
        <v>1462</v>
      </c>
      <c r="F15182" t="s">
        <v>16</v>
      </c>
      <c r="G15182" t="s">
        <v>5120</v>
      </c>
      <c r="H15182">
        <v>0</v>
      </c>
      <c r="I15182">
        <v>0</v>
      </c>
      <c r="J15182">
        <v>0</v>
      </c>
      <c r="K15182" t="s">
        <v>58883</v>
      </c>
    </row>
    <row r="15183" spans="1:11" x14ac:dyDescent="0.3">
      <c r="A15183" t="s">
        <v>58884</v>
      </c>
      <c r="B15183" t="s">
        <v>58885</v>
      </c>
      <c r="C15183" t="s">
        <v>20</v>
      </c>
      <c r="D15183" t="s">
        <v>58886</v>
      </c>
      <c r="E15183" t="s">
        <v>51965</v>
      </c>
      <c r="F15183" t="s">
        <v>16</v>
      </c>
      <c r="G15183" t="s">
        <v>632</v>
      </c>
      <c r="H15183">
        <v>0</v>
      </c>
      <c r="I15183">
        <v>0</v>
      </c>
      <c r="J15183">
        <v>0</v>
      </c>
      <c r="K15183" t="s">
        <v>58887</v>
      </c>
    </row>
    <row r="15184" spans="1:11" x14ac:dyDescent="0.3">
      <c r="A15184" t="s">
        <v>58888</v>
      </c>
      <c r="B15184" t="s">
        <v>58889</v>
      </c>
      <c r="C15184" t="s">
        <v>13</v>
      </c>
      <c r="D15184" t="s">
        <v>58890</v>
      </c>
      <c r="E15184" t="s">
        <v>58181</v>
      </c>
      <c r="F15184" t="s">
        <v>16</v>
      </c>
      <c r="G15184" t="s">
        <v>4165</v>
      </c>
      <c r="H15184">
        <v>0</v>
      </c>
      <c r="I15184">
        <v>0</v>
      </c>
      <c r="J15184">
        <v>0</v>
      </c>
      <c r="K15184" t="s">
        <v>58891</v>
      </c>
    </row>
    <row r="15185" spans="1:11" x14ac:dyDescent="0.3">
      <c r="A15185" t="s">
        <v>58892</v>
      </c>
      <c r="B15185" t="s">
        <v>58893</v>
      </c>
      <c r="C15185" t="s">
        <v>13</v>
      </c>
      <c r="D15185" t="s">
        <v>58894</v>
      </c>
      <c r="E15185" t="s">
        <v>58181</v>
      </c>
      <c r="F15185" t="s">
        <v>41</v>
      </c>
      <c r="G15185" t="s">
        <v>42</v>
      </c>
      <c r="H15185">
        <v>0</v>
      </c>
      <c r="I15185">
        <v>0</v>
      </c>
      <c r="J15185">
        <v>0</v>
      </c>
      <c r="K15185" t="s">
        <v>58895</v>
      </c>
    </row>
    <row r="15186" spans="1:11" x14ac:dyDescent="0.3">
      <c r="A15186" t="s">
        <v>58896</v>
      </c>
      <c r="B15186" t="s">
        <v>58897</v>
      </c>
      <c r="C15186" t="s">
        <v>27</v>
      </c>
      <c r="D15186" t="s">
        <v>58898</v>
      </c>
      <c r="E15186" t="s">
        <v>47287</v>
      </c>
      <c r="F15186" t="s">
        <v>41</v>
      </c>
      <c r="G15186" t="s">
        <v>42</v>
      </c>
      <c r="H15186">
        <v>0</v>
      </c>
      <c r="I15186">
        <v>0</v>
      </c>
      <c r="J15186">
        <v>0</v>
      </c>
      <c r="K15186" t="s">
        <v>58899</v>
      </c>
    </row>
    <row r="15187" spans="1:11" x14ac:dyDescent="0.3">
      <c r="A15187" t="s">
        <v>58900</v>
      </c>
      <c r="B15187" t="s">
        <v>58901</v>
      </c>
      <c r="C15187" t="s">
        <v>13</v>
      </c>
      <c r="D15187" t="s">
        <v>58902</v>
      </c>
      <c r="E15187" t="s">
        <v>58181</v>
      </c>
      <c r="F15187" t="s">
        <v>41</v>
      </c>
      <c r="G15187" t="s">
        <v>42</v>
      </c>
      <c r="H15187">
        <v>0</v>
      </c>
      <c r="I15187">
        <v>0</v>
      </c>
      <c r="J15187">
        <v>0</v>
      </c>
      <c r="K15187" t="s">
        <v>58903</v>
      </c>
    </row>
    <row r="15188" spans="1:11" x14ac:dyDescent="0.3">
      <c r="A15188" t="s">
        <v>58904</v>
      </c>
      <c r="B15188" t="s">
        <v>58905</v>
      </c>
      <c r="C15188" t="s">
        <v>13</v>
      </c>
      <c r="D15188" t="s">
        <v>58906</v>
      </c>
      <c r="E15188" t="s">
        <v>58181</v>
      </c>
      <c r="F15188" t="s">
        <v>8684</v>
      </c>
      <c r="G15188" t="s">
        <v>42</v>
      </c>
      <c r="H15188">
        <v>0</v>
      </c>
      <c r="I15188">
        <v>0</v>
      </c>
      <c r="J15188">
        <v>0</v>
      </c>
      <c r="K15188" t="s">
        <v>58907</v>
      </c>
    </row>
    <row r="15189" spans="1:11" x14ac:dyDescent="0.3">
      <c r="A15189" t="s">
        <v>58908</v>
      </c>
      <c r="C15189" t="s">
        <v>13</v>
      </c>
      <c r="D15189" t="s">
        <v>58909</v>
      </c>
      <c r="E15189" t="s">
        <v>58181</v>
      </c>
      <c r="F15189" t="s">
        <v>41</v>
      </c>
      <c r="G15189" t="s">
        <v>42</v>
      </c>
      <c r="H15189">
        <v>0</v>
      </c>
      <c r="I15189">
        <v>0</v>
      </c>
      <c r="J15189">
        <v>0</v>
      </c>
      <c r="K15189" t="s">
        <v>58910</v>
      </c>
    </row>
    <row r="15190" spans="1:11" x14ac:dyDescent="0.3">
      <c r="A15190" t="s">
        <v>58911</v>
      </c>
      <c r="B15190" t="s">
        <v>58912</v>
      </c>
      <c r="C15190" t="s">
        <v>13</v>
      </c>
      <c r="D15190" t="s">
        <v>58913</v>
      </c>
      <c r="E15190" t="s">
        <v>58181</v>
      </c>
      <c r="F15190" t="s">
        <v>41</v>
      </c>
      <c r="G15190" t="s">
        <v>42</v>
      </c>
      <c r="H15190">
        <v>0</v>
      </c>
      <c r="I15190">
        <v>0</v>
      </c>
      <c r="J15190">
        <v>0</v>
      </c>
      <c r="K15190" t="s">
        <v>58914</v>
      </c>
    </row>
    <row r="15191" spans="1:11" x14ac:dyDescent="0.3">
      <c r="A15191" t="s">
        <v>58915</v>
      </c>
      <c r="B15191" t="s">
        <v>58916</v>
      </c>
      <c r="C15191" t="s">
        <v>13</v>
      </c>
      <c r="D15191" t="s">
        <v>58917</v>
      </c>
      <c r="E15191" t="s">
        <v>58181</v>
      </c>
      <c r="F15191" t="s">
        <v>12661</v>
      </c>
      <c r="G15191" t="s">
        <v>42</v>
      </c>
      <c r="H15191">
        <v>0</v>
      </c>
      <c r="I15191">
        <v>0</v>
      </c>
      <c r="J15191">
        <v>0</v>
      </c>
      <c r="K15191" t="s">
        <v>58918</v>
      </c>
    </row>
    <row r="15192" spans="1:11" x14ac:dyDescent="0.3">
      <c r="A15192" t="s">
        <v>58919</v>
      </c>
      <c r="B15192" t="s">
        <v>58920</v>
      </c>
      <c r="C15192" t="s">
        <v>13</v>
      </c>
      <c r="D15192" t="s">
        <v>58834</v>
      </c>
      <c r="E15192" t="s">
        <v>58181</v>
      </c>
      <c r="F15192" t="s">
        <v>21878</v>
      </c>
      <c r="G15192" t="s">
        <v>42</v>
      </c>
      <c r="H15192">
        <v>0</v>
      </c>
      <c r="I15192">
        <v>0</v>
      </c>
      <c r="J15192">
        <v>0</v>
      </c>
      <c r="K15192" t="s">
        <v>58921</v>
      </c>
    </row>
    <row r="15193" spans="1:11" x14ac:dyDescent="0.3">
      <c r="A15193" t="s">
        <v>58922</v>
      </c>
      <c r="B15193" t="s">
        <v>58923</v>
      </c>
      <c r="C15193" t="s">
        <v>13</v>
      </c>
      <c r="D15193" t="s">
        <v>58924</v>
      </c>
      <c r="E15193" t="s">
        <v>58181</v>
      </c>
      <c r="F15193" t="s">
        <v>12347</v>
      </c>
      <c r="G15193" t="s">
        <v>42</v>
      </c>
      <c r="H15193">
        <v>0</v>
      </c>
      <c r="I15193">
        <v>0</v>
      </c>
      <c r="J15193">
        <v>0</v>
      </c>
      <c r="K15193" t="s">
        <v>58925</v>
      </c>
    </row>
    <row r="15194" spans="1:11" x14ac:dyDescent="0.3">
      <c r="A15194" t="s">
        <v>58926</v>
      </c>
      <c r="B15194" t="s">
        <v>58927</v>
      </c>
      <c r="C15194" t="s">
        <v>13</v>
      </c>
      <c r="D15194" t="s">
        <v>58928</v>
      </c>
      <c r="E15194" t="s">
        <v>58181</v>
      </c>
      <c r="F15194" t="s">
        <v>15706</v>
      </c>
      <c r="G15194" t="s">
        <v>42</v>
      </c>
      <c r="H15194">
        <v>0</v>
      </c>
      <c r="I15194">
        <v>0</v>
      </c>
      <c r="J15194">
        <v>0</v>
      </c>
      <c r="K15194" t="s">
        <v>58929</v>
      </c>
    </row>
    <row r="15195" spans="1:11" x14ac:dyDescent="0.3">
      <c r="A15195" t="s">
        <v>58930</v>
      </c>
      <c r="C15195" t="s">
        <v>13</v>
      </c>
      <c r="D15195" t="s">
        <v>58931</v>
      </c>
      <c r="E15195" t="s">
        <v>58181</v>
      </c>
      <c r="F15195" t="s">
        <v>7622</v>
      </c>
      <c r="G15195" t="s">
        <v>42</v>
      </c>
      <c r="H15195">
        <v>0</v>
      </c>
      <c r="I15195">
        <v>0</v>
      </c>
      <c r="J15195">
        <v>0</v>
      </c>
      <c r="K15195" t="s">
        <v>58932</v>
      </c>
    </row>
    <row r="15196" spans="1:11" x14ac:dyDescent="0.3">
      <c r="A15196" t="s">
        <v>58933</v>
      </c>
      <c r="C15196" t="s">
        <v>558</v>
      </c>
      <c r="D15196" t="s">
        <v>58934</v>
      </c>
      <c r="E15196" t="s">
        <v>1692</v>
      </c>
      <c r="F15196" t="s">
        <v>3249</v>
      </c>
      <c r="G15196" t="s">
        <v>42</v>
      </c>
      <c r="H15196">
        <v>0</v>
      </c>
      <c r="I15196">
        <v>0</v>
      </c>
      <c r="J15196">
        <v>0</v>
      </c>
      <c r="K15196" t="s">
        <v>58935</v>
      </c>
    </row>
    <row r="15197" spans="1:11" x14ac:dyDescent="0.3">
      <c r="A15197" t="s">
        <v>58936</v>
      </c>
      <c r="B15197" t="s">
        <v>58937</v>
      </c>
      <c r="C15197" t="s">
        <v>13</v>
      </c>
      <c r="D15197" t="s">
        <v>58938</v>
      </c>
      <c r="E15197" t="s">
        <v>58181</v>
      </c>
      <c r="F15197" t="s">
        <v>165</v>
      </c>
      <c r="G15197" t="s">
        <v>42</v>
      </c>
      <c r="H15197">
        <v>0</v>
      </c>
      <c r="I15197">
        <v>0</v>
      </c>
      <c r="J15197">
        <v>0</v>
      </c>
      <c r="K15197" t="s">
        <v>58939</v>
      </c>
    </row>
    <row r="15198" spans="1:11" x14ac:dyDescent="0.3">
      <c r="A15198" t="s">
        <v>58940</v>
      </c>
      <c r="B15198" t="s">
        <v>58941</v>
      </c>
      <c r="C15198" t="s">
        <v>27</v>
      </c>
      <c r="D15198" t="s">
        <v>58942</v>
      </c>
      <c r="E15198" t="s">
        <v>47287</v>
      </c>
      <c r="F15198" t="s">
        <v>41</v>
      </c>
      <c r="G15198" t="s">
        <v>42</v>
      </c>
      <c r="H15198">
        <v>0</v>
      </c>
      <c r="I15198">
        <v>0</v>
      </c>
      <c r="J15198">
        <v>0</v>
      </c>
      <c r="K15198" t="s">
        <v>58943</v>
      </c>
    </row>
    <row r="15199" spans="1:11" x14ac:dyDescent="0.3">
      <c r="A15199" t="s">
        <v>58944</v>
      </c>
      <c r="B15199" t="s">
        <v>58945</v>
      </c>
      <c r="C15199" t="s">
        <v>27</v>
      </c>
      <c r="D15199" t="s">
        <v>58946</v>
      </c>
      <c r="E15199" t="s">
        <v>47287</v>
      </c>
      <c r="F15199" t="s">
        <v>41</v>
      </c>
      <c r="G15199" t="s">
        <v>42</v>
      </c>
      <c r="H15199">
        <v>0</v>
      </c>
      <c r="I15199">
        <v>0</v>
      </c>
      <c r="J15199">
        <v>0</v>
      </c>
      <c r="K15199" t="s">
        <v>58947</v>
      </c>
    </row>
    <row r="15200" spans="1:11" x14ac:dyDescent="0.3">
      <c r="A15200" t="s">
        <v>58948</v>
      </c>
      <c r="C15200" t="s">
        <v>13</v>
      </c>
      <c r="D15200" t="s">
        <v>58949</v>
      </c>
      <c r="E15200" t="s">
        <v>58181</v>
      </c>
      <c r="F15200" t="s">
        <v>2814</v>
      </c>
      <c r="G15200" t="s">
        <v>42</v>
      </c>
      <c r="H15200">
        <v>0</v>
      </c>
      <c r="I15200">
        <v>0</v>
      </c>
      <c r="J15200">
        <v>0</v>
      </c>
      <c r="K15200" t="s">
        <v>58950</v>
      </c>
    </row>
    <row r="15201" spans="1:11" x14ac:dyDescent="0.3">
      <c r="A15201" t="s">
        <v>58951</v>
      </c>
      <c r="B15201" t="s">
        <v>58952</v>
      </c>
      <c r="C15201" t="s">
        <v>13</v>
      </c>
      <c r="D15201" t="s">
        <v>58953</v>
      </c>
      <c r="E15201" t="s">
        <v>58181</v>
      </c>
      <c r="F15201" t="s">
        <v>3981</v>
      </c>
      <c r="G15201" t="s">
        <v>42</v>
      </c>
      <c r="H15201">
        <v>0</v>
      </c>
      <c r="I15201">
        <v>0</v>
      </c>
      <c r="J15201">
        <v>0</v>
      </c>
      <c r="K15201" t="s">
        <v>58954</v>
      </c>
    </row>
    <row r="15202" spans="1:11" x14ac:dyDescent="0.3">
      <c r="A15202" t="s">
        <v>58955</v>
      </c>
      <c r="B15202" t="s">
        <v>58956</v>
      </c>
      <c r="C15202" t="s">
        <v>20</v>
      </c>
      <c r="D15202" t="s">
        <v>58957</v>
      </c>
      <c r="E15202" t="s">
        <v>51965</v>
      </c>
      <c r="F15202" t="s">
        <v>15368</v>
      </c>
      <c r="G15202" t="s">
        <v>42</v>
      </c>
      <c r="H15202">
        <v>0</v>
      </c>
      <c r="I15202">
        <v>0</v>
      </c>
      <c r="J15202">
        <v>0</v>
      </c>
      <c r="K15202" t="s">
        <v>58958</v>
      </c>
    </row>
    <row r="15203" spans="1:11" x14ac:dyDescent="0.3">
      <c r="A15203" t="s">
        <v>58959</v>
      </c>
      <c r="C15203" t="s">
        <v>13</v>
      </c>
      <c r="D15203" t="s">
        <v>58960</v>
      </c>
      <c r="E15203" t="s">
        <v>58181</v>
      </c>
      <c r="F15203" t="s">
        <v>41</v>
      </c>
      <c r="G15203" t="s">
        <v>42</v>
      </c>
      <c r="H15203">
        <v>0</v>
      </c>
      <c r="I15203">
        <v>0</v>
      </c>
      <c r="J15203">
        <v>0</v>
      </c>
      <c r="K15203" t="s">
        <v>58961</v>
      </c>
    </row>
    <row r="15204" spans="1:11" x14ac:dyDescent="0.3">
      <c r="A15204" t="s">
        <v>58962</v>
      </c>
      <c r="B15204" t="s">
        <v>58963</v>
      </c>
      <c r="C15204" t="s">
        <v>20</v>
      </c>
      <c r="D15204" t="s">
        <v>58964</v>
      </c>
      <c r="E15204" t="s">
        <v>51965</v>
      </c>
      <c r="F15204" t="s">
        <v>14121</v>
      </c>
      <c r="G15204" t="s">
        <v>42</v>
      </c>
      <c r="H15204">
        <v>0</v>
      </c>
      <c r="I15204">
        <v>0</v>
      </c>
      <c r="J15204">
        <v>0</v>
      </c>
      <c r="K15204" t="s">
        <v>58965</v>
      </c>
    </row>
    <row r="15205" spans="1:11" x14ac:dyDescent="0.3">
      <c r="A15205" t="s">
        <v>58966</v>
      </c>
      <c r="B15205" t="s">
        <v>58967</v>
      </c>
      <c r="C15205" t="s">
        <v>20</v>
      </c>
      <c r="D15205" t="s">
        <v>58968</v>
      </c>
      <c r="E15205" t="s">
        <v>51965</v>
      </c>
      <c r="F15205" t="s">
        <v>55748</v>
      </c>
      <c r="G15205" t="s">
        <v>42</v>
      </c>
      <c r="H15205">
        <v>0</v>
      </c>
      <c r="I15205">
        <v>0</v>
      </c>
      <c r="J15205">
        <v>0</v>
      </c>
      <c r="K15205" t="s">
        <v>58969</v>
      </c>
    </row>
    <row r="15206" spans="1:11" x14ac:dyDescent="0.3">
      <c r="A15206" t="s">
        <v>58970</v>
      </c>
      <c r="B15206" t="s">
        <v>58971</v>
      </c>
      <c r="C15206" t="s">
        <v>20</v>
      </c>
      <c r="D15206" t="s">
        <v>58972</v>
      </c>
      <c r="E15206" t="s">
        <v>51965</v>
      </c>
      <c r="F15206" t="s">
        <v>7977</v>
      </c>
      <c r="G15206" t="s">
        <v>42</v>
      </c>
      <c r="H15206">
        <v>0</v>
      </c>
      <c r="I15206">
        <v>0</v>
      </c>
      <c r="J15206">
        <v>0</v>
      </c>
      <c r="K15206" t="s">
        <v>58973</v>
      </c>
    </row>
    <row r="15207" spans="1:11" x14ac:dyDescent="0.3">
      <c r="A15207" t="s">
        <v>58974</v>
      </c>
      <c r="B15207" t="s">
        <v>58975</v>
      </c>
      <c r="C15207" t="s">
        <v>20</v>
      </c>
      <c r="D15207" t="s">
        <v>58976</v>
      </c>
      <c r="E15207" t="s">
        <v>51965</v>
      </c>
      <c r="F15207" t="s">
        <v>38287</v>
      </c>
      <c r="G15207" t="s">
        <v>42</v>
      </c>
      <c r="H15207">
        <v>0</v>
      </c>
      <c r="I15207">
        <v>0</v>
      </c>
      <c r="J15207">
        <v>0</v>
      </c>
      <c r="K15207" t="s">
        <v>58977</v>
      </c>
    </row>
    <row r="15208" spans="1:11" x14ac:dyDescent="0.3">
      <c r="A15208" t="s">
        <v>58978</v>
      </c>
      <c r="B15208" t="s">
        <v>58979</v>
      </c>
      <c r="C15208" t="s">
        <v>20</v>
      </c>
      <c r="D15208" t="s">
        <v>58980</v>
      </c>
      <c r="E15208" t="s">
        <v>51965</v>
      </c>
      <c r="F15208" t="s">
        <v>32933</v>
      </c>
      <c r="G15208" t="s">
        <v>42</v>
      </c>
      <c r="H15208">
        <v>0</v>
      </c>
      <c r="I15208">
        <v>0</v>
      </c>
      <c r="J15208">
        <v>0</v>
      </c>
      <c r="K15208" t="s">
        <v>58981</v>
      </c>
    </row>
    <row r="15209" spans="1:11" x14ac:dyDescent="0.3">
      <c r="A15209" t="s">
        <v>58982</v>
      </c>
      <c r="B15209" t="s">
        <v>58983</v>
      </c>
      <c r="C15209" t="s">
        <v>20</v>
      </c>
      <c r="D15209" t="s">
        <v>58984</v>
      </c>
      <c r="E15209" t="s">
        <v>51965</v>
      </c>
      <c r="F15209" t="s">
        <v>4100</v>
      </c>
      <c r="G15209" t="s">
        <v>42</v>
      </c>
      <c r="H15209">
        <v>0</v>
      </c>
      <c r="I15209">
        <v>0</v>
      </c>
      <c r="J15209">
        <v>0</v>
      </c>
      <c r="K15209" t="s">
        <v>58985</v>
      </c>
    </row>
    <row r="15210" spans="1:11" x14ac:dyDescent="0.3">
      <c r="A15210" t="s">
        <v>58986</v>
      </c>
      <c r="B15210" t="s">
        <v>58987</v>
      </c>
      <c r="C15210" t="s">
        <v>20</v>
      </c>
      <c r="D15210" t="s">
        <v>58988</v>
      </c>
      <c r="E15210" t="s">
        <v>51965</v>
      </c>
      <c r="F15210" t="s">
        <v>11342</v>
      </c>
      <c r="G15210" t="s">
        <v>42</v>
      </c>
      <c r="H15210">
        <v>0</v>
      </c>
      <c r="I15210">
        <v>0</v>
      </c>
      <c r="J15210">
        <v>0</v>
      </c>
      <c r="K15210" t="s">
        <v>58989</v>
      </c>
    </row>
    <row r="15211" spans="1:11" x14ac:dyDescent="0.3">
      <c r="A15211" t="s">
        <v>58990</v>
      </c>
      <c r="B15211" t="s">
        <v>58991</v>
      </c>
      <c r="C15211" t="s">
        <v>27</v>
      </c>
      <c r="D15211" t="s">
        <v>58992</v>
      </c>
      <c r="E15211" t="s">
        <v>47287</v>
      </c>
      <c r="F15211" t="s">
        <v>41</v>
      </c>
      <c r="G15211" t="s">
        <v>42</v>
      </c>
      <c r="H15211">
        <v>0</v>
      </c>
      <c r="I15211">
        <v>0</v>
      </c>
      <c r="J15211">
        <v>0</v>
      </c>
      <c r="K15211" t="s">
        <v>58993</v>
      </c>
    </row>
    <row r="15212" spans="1:11" x14ac:dyDescent="0.3">
      <c r="A15212" t="s">
        <v>58994</v>
      </c>
      <c r="B15212" t="s">
        <v>58995</v>
      </c>
      <c r="C15212" t="s">
        <v>20</v>
      </c>
      <c r="D15212" t="s">
        <v>58996</v>
      </c>
      <c r="E15212" t="s">
        <v>51965</v>
      </c>
      <c r="F15212" t="s">
        <v>16</v>
      </c>
      <c r="G15212" t="s">
        <v>117</v>
      </c>
      <c r="H15212">
        <v>0</v>
      </c>
      <c r="I15212">
        <v>0</v>
      </c>
      <c r="J15212">
        <v>0</v>
      </c>
      <c r="K15212" t="s">
        <v>58997</v>
      </c>
    </row>
    <row r="15213" spans="1:11" x14ac:dyDescent="0.3">
      <c r="A15213" t="s">
        <v>58998</v>
      </c>
      <c r="B15213" t="s">
        <v>58999</v>
      </c>
      <c r="C15213" t="s">
        <v>20</v>
      </c>
      <c r="D15213" t="s">
        <v>59000</v>
      </c>
      <c r="E15213" t="s">
        <v>51965</v>
      </c>
      <c r="F15213" t="s">
        <v>59001</v>
      </c>
      <c r="G15213" t="s">
        <v>42</v>
      </c>
      <c r="H15213">
        <v>0</v>
      </c>
      <c r="I15213">
        <v>0</v>
      </c>
      <c r="J15213">
        <v>0</v>
      </c>
      <c r="K15213" t="s">
        <v>59002</v>
      </c>
    </row>
    <row r="15214" spans="1:11" x14ac:dyDescent="0.3">
      <c r="A15214" t="s">
        <v>59003</v>
      </c>
      <c r="B15214" t="s">
        <v>59004</v>
      </c>
      <c r="C15214" t="s">
        <v>27</v>
      </c>
      <c r="D15214" t="s">
        <v>59005</v>
      </c>
      <c r="E15214" t="s">
        <v>47287</v>
      </c>
      <c r="F15214" t="s">
        <v>41</v>
      </c>
      <c r="G15214" t="s">
        <v>42</v>
      </c>
      <c r="H15214">
        <v>0</v>
      </c>
      <c r="I15214">
        <v>0</v>
      </c>
      <c r="J15214">
        <v>0</v>
      </c>
      <c r="K15214" t="s">
        <v>59006</v>
      </c>
    </row>
    <row r="15215" spans="1:11" x14ac:dyDescent="0.3">
      <c r="A15215" t="s">
        <v>59007</v>
      </c>
      <c r="B15215" t="s">
        <v>59008</v>
      </c>
      <c r="C15215" t="s">
        <v>27</v>
      </c>
      <c r="D15215" t="s">
        <v>59009</v>
      </c>
      <c r="E15215" t="s">
        <v>47287</v>
      </c>
      <c r="F15215" t="s">
        <v>41</v>
      </c>
      <c r="G15215" t="s">
        <v>42</v>
      </c>
      <c r="H15215">
        <v>0</v>
      </c>
      <c r="I15215">
        <v>0</v>
      </c>
      <c r="J15215">
        <v>0</v>
      </c>
      <c r="K15215" t="s">
        <v>59010</v>
      </c>
    </row>
    <row r="15216" spans="1:11" x14ac:dyDescent="0.3">
      <c r="A15216" t="s">
        <v>59011</v>
      </c>
      <c r="B15216" t="s">
        <v>59012</v>
      </c>
      <c r="C15216" t="s">
        <v>13</v>
      </c>
      <c r="D15216" t="s">
        <v>59013</v>
      </c>
      <c r="E15216" t="s">
        <v>15</v>
      </c>
      <c r="F15216" t="s">
        <v>16</v>
      </c>
      <c r="G15216" t="s">
        <v>3158</v>
      </c>
      <c r="H15216">
        <v>0</v>
      </c>
      <c r="I15216">
        <v>0</v>
      </c>
      <c r="J15216">
        <v>0</v>
      </c>
      <c r="K15216" t="s">
        <v>59014</v>
      </c>
    </row>
    <row r="15217" spans="1:11" x14ac:dyDescent="0.3">
      <c r="A15217" t="s">
        <v>59015</v>
      </c>
      <c r="B15217" t="s">
        <v>59016</v>
      </c>
      <c r="C15217" t="s">
        <v>27</v>
      </c>
      <c r="D15217" t="s">
        <v>59017</v>
      </c>
      <c r="E15217" t="s">
        <v>47287</v>
      </c>
      <c r="F15217" t="s">
        <v>41</v>
      </c>
      <c r="G15217" t="s">
        <v>42</v>
      </c>
      <c r="H15217">
        <v>0</v>
      </c>
      <c r="I15217">
        <v>0</v>
      </c>
      <c r="J15217">
        <v>0</v>
      </c>
      <c r="K15217" t="s">
        <v>59018</v>
      </c>
    </row>
    <row r="15218" spans="1:11" x14ac:dyDescent="0.3">
      <c r="A15218" t="s">
        <v>59019</v>
      </c>
      <c r="B15218" t="s">
        <v>59020</v>
      </c>
      <c r="C15218" t="s">
        <v>27</v>
      </c>
      <c r="D15218" t="s">
        <v>59021</v>
      </c>
      <c r="E15218" t="s">
        <v>47287</v>
      </c>
      <c r="F15218" t="s">
        <v>41</v>
      </c>
      <c r="G15218" t="s">
        <v>42</v>
      </c>
      <c r="H15218">
        <v>0</v>
      </c>
      <c r="I15218">
        <v>0</v>
      </c>
      <c r="J15218">
        <v>0</v>
      </c>
      <c r="K15218" t="s">
        <v>59022</v>
      </c>
    </row>
    <row r="15219" spans="1:11" x14ac:dyDescent="0.3">
      <c r="A15219" t="s">
        <v>59023</v>
      </c>
      <c r="B15219" t="s">
        <v>59024</v>
      </c>
      <c r="C15219" t="s">
        <v>27</v>
      </c>
      <c r="D15219" t="s">
        <v>59025</v>
      </c>
      <c r="E15219" t="s">
        <v>47287</v>
      </c>
      <c r="F15219" t="s">
        <v>41</v>
      </c>
      <c r="G15219" t="s">
        <v>42</v>
      </c>
      <c r="H15219">
        <v>0</v>
      </c>
      <c r="I15219">
        <v>0</v>
      </c>
      <c r="J15219">
        <v>0</v>
      </c>
      <c r="K15219" t="s">
        <v>59026</v>
      </c>
    </row>
    <row r="15220" spans="1:11" x14ac:dyDescent="0.3">
      <c r="A15220" t="s">
        <v>59027</v>
      </c>
      <c r="B15220" t="s">
        <v>59028</v>
      </c>
      <c r="C15220" t="s">
        <v>27</v>
      </c>
      <c r="D15220" t="s">
        <v>59029</v>
      </c>
      <c r="E15220" t="s">
        <v>47287</v>
      </c>
      <c r="F15220" t="s">
        <v>41</v>
      </c>
      <c r="G15220" t="s">
        <v>42</v>
      </c>
      <c r="H15220">
        <v>0</v>
      </c>
      <c r="I15220">
        <v>0</v>
      </c>
      <c r="J15220">
        <v>0</v>
      </c>
      <c r="K15220" t="s">
        <v>59030</v>
      </c>
    </row>
    <row r="15221" spans="1:11" x14ac:dyDescent="0.3">
      <c r="A15221" t="s">
        <v>59031</v>
      </c>
      <c r="B15221" t="s">
        <v>59032</v>
      </c>
      <c r="C15221" t="s">
        <v>13</v>
      </c>
      <c r="E15221" t="s">
        <v>58181</v>
      </c>
      <c r="F15221" t="s">
        <v>16</v>
      </c>
      <c r="G15221" t="s">
        <v>7803</v>
      </c>
      <c r="H15221">
        <v>0</v>
      </c>
      <c r="I15221">
        <v>0</v>
      </c>
      <c r="J15221">
        <v>0</v>
      </c>
      <c r="K15221" t="s">
        <v>59033</v>
      </c>
    </row>
    <row r="15222" spans="1:11" x14ac:dyDescent="0.3">
      <c r="A15222" t="s">
        <v>59034</v>
      </c>
      <c r="B15222" t="s">
        <v>59035</v>
      </c>
      <c r="C15222" t="s">
        <v>27</v>
      </c>
      <c r="D15222" t="s">
        <v>59036</v>
      </c>
      <c r="E15222" t="s">
        <v>58181</v>
      </c>
      <c r="F15222" t="s">
        <v>16012</v>
      </c>
      <c r="G15222" t="s">
        <v>42</v>
      </c>
      <c r="H15222">
        <v>0</v>
      </c>
      <c r="I15222">
        <v>0</v>
      </c>
      <c r="J15222">
        <v>0</v>
      </c>
      <c r="K15222" t="s">
        <v>59037</v>
      </c>
    </row>
    <row r="15223" spans="1:11" x14ac:dyDescent="0.3">
      <c r="A15223" t="s">
        <v>59038</v>
      </c>
      <c r="B15223" t="s">
        <v>59039</v>
      </c>
      <c r="C15223" t="s">
        <v>27</v>
      </c>
      <c r="D15223" t="s">
        <v>59040</v>
      </c>
      <c r="E15223" t="s">
        <v>47287</v>
      </c>
      <c r="F15223" t="s">
        <v>41</v>
      </c>
      <c r="G15223" t="s">
        <v>42</v>
      </c>
      <c r="H15223">
        <v>0</v>
      </c>
      <c r="I15223">
        <v>0</v>
      </c>
      <c r="J15223">
        <v>0</v>
      </c>
      <c r="K15223" t="s">
        <v>59041</v>
      </c>
    </row>
    <row r="15224" spans="1:11" x14ac:dyDescent="0.3">
      <c r="A15224" t="s">
        <v>59042</v>
      </c>
      <c r="B15224" t="s">
        <v>59043</v>
      </c>
      <c r="C15224" t="s">
        <v>20</v>
      </c>
      <c r="D15224" t="s">
        <v>59044</v>
      </c>
      <c r="E15224" t="s">
        <v>51965</v>
      </c>
      <c r="F15224" t="s">
        <v>59045</v>
      </c>
      <c r="G15224" t="s">
        <v>42</v>
      </c>
      <c r="H15224">
        <v>0</v>
      </c>
      <c r="I15224">
        <v>0</v>
      </c>
      <c r="J15224">
        <v>0</v>
      </c>
      <c r="K15224" t="s">
        <v>59046</v>
      </c>
    </row>
    <row r="15225" spans="1:11" x14ac:dyDescent="0.3">
      <c r="A15225" t="s">
        <v>59047</v>
      </c>
      <c r="C15225" t="s">
        <v>27</v>
      </c>
      <c r="D15225" t="s">
        <v>59048</v>
      </c>
      <c r="E15225" t="s">
        <v>47287</v>
      </c>
      <c r="F15225" t="s">
        <v>41</v>
      </c>
      <c r="G15225" t="s">
        <v>42</v>
      </c>
      <c r="H15225">
        <v>0</v>
      </c>
      <c r="I15225">
        <v>0</v>
      </c>
      <c r="J15225">
        <v>0</v>
      </c>
      <c r="K15225" t="s">
        <v>59049</v>
      </c>
    </row>
    <row r="15226" spans="1:11" x14ac:dyDescent="0.3">
      <c r="A15226" t="s">
        <v>59050</v>
      </c>
      <c r="B15226" t="s">
        <v>59051</v>
      </c>
      <c r="C15226" t="s">
        <v>27</v>
      </c>
      <c r="D15226" t="s">
        <v>59052</v>
      </c>
      <c r="E15226" t="s">
        <v>47287</v>
      </c>
      <c r="F15226" t="s">
        <v>41</v>
      </c>
      <c r="G15226" t="s">
        <v>42</v>
      </c>
      <c r="H15226">
        <v>0</v>
      </c>
      <c r="I15226">
        <v>0</v>
      </c>
      <c r="J15226">
        <v>0</v>
      </c>
      <c r="K15226" t="s">
        <v>59053</v>
      </c>
    </row>
    <row r="15227" spans="1:11" x14ac:dyDescent="0.3">
      <c r="A15227" t="s">
        <v>59054</v>
      </c>
      <c r="B15227" t="s">
        <v>59055</v>
      </c>
      <c r="C15227" t="s">
        <v>558</v>
      </c>
      <c r="D15227" t="s">
        <v>59056</v>
      </c>
      <c r="E15227" t="s">
        <v>1472</v>
      </c>
      <c r="F15227" t="s">
        <v>3764</v>
      </c>
      <c r="G15227" t="s">
        <v>42</v>
      </c>
      <c r="H15227">
        <v>0</v>
      </c>
      <c r="I15227">
        <v>0</v>
      </c>
      <c r="J15227">
        <v>0</v>
      </c>
      <c r="K15227" t="s">
        <v>59057</v>
      </c>
    </row>
    <row r="15228" spans="1:11" x14ac:dyDescent="0.3">
      <c r="A15228" t="s">
        <v>59058</v>
      </c>
      <c r="B15228" t="s">
        <v>59059</v>
      </c>
      <c r="C15228" t="s">
        <v>27</v>
      </c>
      <c r="D15228" t="s">
        <v>59060</v>
      </c>
      <c r="E15228" t="s">
        <v>47287</v>
      </c>
      <c r="F15228" t="s">
        <v>41</v>
      </c>
      <c r="G15228" t="s">
        <v>42</v>
      </c>
      <c r="H15228">
        <v>0</v>
      </c>
      <c r="I15228">
        <v>0</v>
      </c>
      <c r="J15228">
        <v>0</v>
      </c>
      <c r="K15228" t="s">
        <v>59061</v>
      </c>
    </row>
    <row r="15229" spans="1:11" x14ac:dyDescent="0.3">
      <c r="A15229" t="s">
        <v>59062</v>
      </c>
      <c r="B15229" t="s">
        <v>59063</v>
      </c>
      <c r="C15229" t="s">
        <v>27</v>
      </c>
      <c r="D15229" t="s">
        <v>59064</v>
      </c>
      <c r="E15229" t="s">
        <v>47287</v>
      </c>
      <c r="F15229" t="s">
        <v>41</v>
      </c>
      <c r="G15229" t="s">
        <v>42</v>
      </c>
      <c r="H15229">
        <v>0</v>
      </c>
      <c r="I15229">
        <v>0</v>
      </c>
      <c r="J15229">
        <v>0</v>
      </c>
      <c r="K15229" t="s">
        <v>59065</v>
      </c>
    </row>
    <row r="15230" spans="1:11" x14ac:dyDescent="0.3">
      <c r="A15230" t="s">
        <v>59066</v>
      </c>
      <c r="B15230" t="s">
        <v>59067</v>
      </c>
      <c r="C15230" t="s">
        <v>20</v>
      </c>
      <c r="D15230" t="s">
        <v>59068</v>
      </c>
      <c r="E15230" t="s">
        <v>51965</v>
      </c>
      <c r="F15230" t="s">
        <v>1506</v>
      </c>
      <c r="G15230" t="s">
        <v>42</v>
      </c>
      <c r="H15230">
        <v>0</v>
      </c>
      <c r="I15230">
        <v>0</v>
      </c>
      <c r="J15230">
        <v>0</v>
      </c>
      <c r="K15230" t="s">
        <v>59069</v>
      </c>
    </row>
    <row r="15231" spans="1:11" x14ac:dyDescent="0.3">
      <c r="A15231" t="s">
        <v>59070</v>
      </c>
      <c r="B15231" t="s">
        <v>59071</v>
      </c>
      <c r="C15231" t="s">
        <v>27</v>
      </c>
      <c r="D15231" t="s">
        <v>59072</v>
      </c>
      <c r="E15231" t="s">
        <v>47287</v>
      </c>
      <c r="F15231" t="s">
        <v>41</v>
      </c>
      <c r="G15231" t="s">
        <v>42</v>
      </c>
      <c r="H15231">
        <v>0</v>
      </c>
      <c r="I15231">
        <v>0</v>
      </c>
      <c r="J15231">
        <v>0</v>
      </c>
      <c r="K15231" t="s">
        <v>59073</v>
      </c>
    </row>
    <row r="15232" spans="1:11" x14ac:dyDescent="0.3">
      <c r="A15232" t="s">
        <v>59074</v>
      </c>
      <c r="B15232" t="s">
        <v>59075</v>
      </c>
      <c r="C15232" t="s">
        <v>27</v>
      </c>
      <c r="D15232" t="s">
        <v>59076</v>
      </c>
      <c r="E15232" t="s">
        <v>47287</v>
      </c>
      <c r="F15232" t="s">
        <v>41</v>
      </c>
      <c r="G15232" t="s">
        <v>42</v>
      </c>
      <c r="H15232">
        <v>0</v>
      </c>
      <c r="I15232">
        <v>0</v>
      </c>
      <c r="J15232">
        <v>0</v>
      </c>
      <c r="K15232" t="s">
        <v>59077</v>
      </c>
    </row>
    <row r="15233" spans="1:11" x14ac:dyDescent="0.3">
      <c r="A15233" t="s">
        <v>59078</v>
      </c>
      <c r="B15233" t="s">
        <v>59079</v>
      </c>
      <c r="C15233" t="s">
        <v>27</v>
      </c>
      <c r="D15233" t="s">
        <v>59080</v>
      </c>
      <c r="E15233" t="s">
        <v>47287</v>
      </c>
      <c r="F15233" t="s">
        <v>41</v>
      </c>
      <c r="G15233" t="s">
        <v>42</v>
      </c>
      <c r="H15233">
        <v>0</v>
      </c>
      <c r="I15233">
        <v>0</v>
      </c>
      <c r="J15233">
        <v>0</v>
      </c>
      <c r="K15233" t="s">
        <v>59081</v>
      </c>
    </row>
    <row r="15234" spans="1:11" x14ac:dyDescent="0.3">
      <c r="A15234" t="s">
        <v>59082</v>
      </c>
      <c r="B15234" t="s">
        <v>59083</v>
      </c>
      <c r="C15234" t="s">
        <v>27</v>
      </c>
      <c r="D15234" t="s">
        <v>59084</v>
      </c>
      <c r="E15234" t="s">
        <v>47287</v>
      </c>
      <c r="F15234" t="s">
        <v>41</v>
      </c>
      <c r="G15234" t="s">
        <v>42</v>
      </c>
      <c r="H15234">
        <v>0</v>
      </c>
      <c r="I15234">
        <v>0</v>
      </c>
      <c r="J15234">
        <v>0</v>
      </c>
      <c r="K15234" t="s">
        <v>59085</v>
      </c>
    </row>
    <row r="15235" spans="1:11" x14ac:dyDescent="0.3">
      <c r="A15235" t="s">
        <v>59086</v>
      </c>
      <c r="B15235" t="s">
        <v>59087</v>
      </c>
      <c r="C15235" t="s">
        <v>20</v>
      </c>
      <c r="D15235" t="s">
        <v>59088</v>
      </c>
      <c r="E15235" t="s">
        <v>51965</v>
      </c>
      <c r="F15235" t="s">
        <v>1793</v>
      </c>
      <c r="G15235" t="s">
        <v>542</v>
      </c>
      <c r="H15235">
        <v>0</v>
      </c>
      <c r="I15235">
        <v>0</v>
      </c>
      <c r="J15235">
        <v>0</v>
      </c>
      <c r="K15235" t="s">
        <v>59089</v>
      </c>
    </row>
    <row r="15236" spans="1:11" x14ac:dyDescent="0.3">
      <c r="A15236" t="s">
        <v>59090</v>
      </c>
      <c r="C15236" t="s">
        <v>558</v>
      </c>
      <c r="D15236" t="s">
        <v>59091</v>
      </c>
      <c r="E15236" t="s">
        <v>28510</v>
      </c>
      <c r="F15236" t="s">
        <v>16</v>
      </c>
      <c r="G15236" t="s">
        <v>42</v>
      </c>
      <c r="H15236">
        <v>0</v>
      </c>
      <c r="I15236">
        <v>0</v>
      </c>
      <c r="J15236">
        <v>0</v>
      </c>
      <c r="K15236" t="s">
        <v>59092</v>
      </c>
    </row>
    <row r="15237" spans="1:11" x14ac:dyDescent="0.3">
      <c r="A15237" t="s">
        <v>59093</v>
      </c>
      <c r="B15237" t="s">
        <v>59094</v>
      </c>
      <c r="C15237" t="s">
        <v>558</v>
      </c>
      <c r="D15237" t="s">
        <v>59095</v>
      </c>
      <c r="E15237" t="s">
        <v>754</v>
      </c>
      <c r="F15237" t="s">
        <v>2366</v>
      </c>
      <c r="G15237" t="s">
        <v>42</v>
      </c>
      <c r="H15237">
        <v>0</v>
      </c>
      <c r="I15237">
        <v>0</v>
      </c>
      <c r="J15237">
        <v>0</v>
      </c>
      <c r="K15237" t="s">
        <v>59096</v>
      </c>
    </row>
    <row r="15238" spans="1:11" x14ac:dyDescent="0.3">
      <c r="A15238" t="s">
        <v>59097</v>
      </c>
      <c r="B15238" t="s">
        <v>59098</v>
      </c>
      <c r="C15238" t="s">
        <v>27</v>
      </c>
      <c r="D15238" t="s">
        <v>59099</v>
      </c>
      <c r="E15238" t="s">
        <v>47287</v>
      </c>
      <c r="F15238" t="s">
        <v>16</v>
      </c>
      <c r="G15238" t="s">
        <v>15074</v>
      </c>
      <c r="H15238">
        <v>0</v>
      </c>
      <c r="I15238">
        <v>0</v>
      </c>
      <c r="J15238">
        <v>0</v>
      </c>
      <c r="K15238" t="s">
        <v>59100</v>
      </c>
    </row>
    <row r="15239" spans="1:11" x14ac:dyDescent="0.3">
      <c r="A15239" t="s">
        <v>59101</v>
      </c>
      <c r="B15239" t="s">
        <v>59102</v>
      </c>
      <c r="C15239" t="s">
        <v>558</v>
      </c>
      <c r="D15239" t="s">
        <v>59103</v>
      </c>
      <c r="E15239" t="s">
        <v>28510</v>
      </c>
      <c r="F15239" t="s">
        <v>16</v>
      </c>
      <c r="G15239" t="s">
        <v>4712</v>
      </c>
      <c r="H15239">
        <v>0</v>
      </c>
      <c r="I15239">
        <v>0</v>
      </c>
      <c r="J15239">
        <v>0</v>
      </c>
      <c r="K15239" t="s">
        <v>59104</v>
      </c>
    </row>
    <row r="15240" spans="1:11" x14ac:dyDescent="0.3">
      <c r="A15240" t="s">
        <v>59105</v>
      </c>
      <c r="C15240" t="s">
        <v>558</v>
      </c>
      <c r="D15240" t="s">
        <v>59106</v>
      </c>
      <c r="E15240" t="s">
        <v>28510</v>
      </c>
      <c r="F15240" t="s">
        <v>16</v>
      </c>
      <c r="G15240" t="s">
        <v>42</v>
      </c>
      <c r="H15240">
        <v>0</v>
      </c>
      <c r="I15240">
        <v>0</v>
      </c>
      <c r="J15240">
        <v>0</v>
      </c>
      <c r="K15240" t="s">
        <v>59107</v>
      </c>
    </row>
    <row r="15241" spans="1:11" x14ac:dyDescent="0.3">
      <c r="A15241" t="s">
        <v>59108</v>
      </c>
      <c r="B15241" t="s">
        <v>59109</v>
      </c>
      <c r="C15241" t="s">
        <v>558</v>
      </c>
      <c r="D15241" t="s">
        <v>59110</v>
      </c>
      <c r="E15241" t="s">
        <v>2102</v>
      </c>
      <c r="F15241" t="s">
        <v>16</v>
      </c>
      <c r="G15241" t="s">
        <v>38859</v>
      </c>
      <c r="H15241">
        <v>0</v>
      </c>
      <c r="I15241">
        <v>0</v>
      </c>
      <c r="J15241">
        <v>0</v>
      </c>
      <c r="K15241" t="s">
        <v>59111</v>
      </c>
    </row>
    <row r="15242" spans="1:11" x14ac:dyDescent="0.3">
      <c r="A15242" t="s">
        <v>59112</v>
      </c>
      <c r="C15242" t="s">
        <v>558</v>
      </c>
      <c r="D15242" t="s">
        <v>59113</v>
      </c>
      <c r="E15242" t="s">
        <v>2102</v>
      </c>
      <c r="F15242" t="s">
        <v>16</v>
      </c>
      <c r="G15242" t="s">
        <v>42</v>
      </c>
      <c r="H15242">
        <v>0</v>
      </c>
      <c r="I15242">
        <v>0</v>
      </c>
      <c r="J15242">
        <v>0</v>
      </c>
      <c r="K15242" t="s">
        <v>59114</v>
      </c>
    </row>
    <row r="15243" spans="1:11" x14ac:dyDescent="0.3">
      <c r="A15243" t="s">
        <v>59115</v>
      </c>
      <c r="B15243" t="s">
        <v>59116</v>
      </c>
      <c r="C15243" t="s">
        <v>558</v>
      </c>
      <c r="D15243" t="s">
        <v>59117</v>
      </c>
      <c r="E15243" t="s">
        <v>28510</v>
      </c>
      <c r="F15243" t="s">
        <v>16</v>
      </c>
      <c r="G15243" t="s">
        <v>3430</v>
      </c>
      <c r="H15243">
        <v>0</v>
      </c>
      <c r="I15243">
        <v>0</v>
      </c>
      <c r="J15243">
        <v>0</v>
      </c>
      <c r="K15243" t="s">
        <v>59118</v>
      </c>
    </row>
    <row r="15244" spans="1:11" x14ac:dyDescent="0.3">
      <c r="A15244" t="s">
        <v>59119</v>
      </c>
      <c r="B15244" t="s">
        <v>59120</v>
      </c>
      <c r="C15244" t="s">
        <v>558</v>
      </c>
      <c r="D15244" t="s">
        <v>59121</v>
      </c>
      <c r="E15244" t="s">
        <v>28510</v>
      </c>
      <c r="F15244" t="s">
        <v>16</v>
      </c>
      <c r="G15244" t="s">
        <v>17764</v>
      </c>
      <c r="H15244">
        <v>0</v>
      </c>
      <c r="I15244">
        <v>0</v>
      </c>
      <c r="J15244">
        <v>0</v>
      </c>
      <c r="K15244" t="s">
        <v>59122</v>
      </c>
    </row>
    <row r="15245" spans="1:11" x14ac:dyDescent="0.3">
      <c r="A15245" t="s">
        <v>59123</v>
      </c>
      <c r="B15245" t="s">
        <v>59124</v>
      </c>
      <c r="C15245" t="s">
        <v>558</v>
      </c>
      <c r="D15245" t="s">
        <v>59125</v>
      </c>
      <c r="E15245" t="s">
        <v>28510</v>
      </c>
      <c r="F15245" t="s">
        <v>16</v>
      </c>
      <c r="G15245" t="s">
        <v>3598</v>
      </c>
      <c r="H15245">
        <v>0</v>
      </c>
      <c r="I15245">
        <v>0</v>
      </c>
      <c r="J15245">
        <v>0</v>
      </c>
      <c r="K15245" t="s">
        <v>59126</v>
      </c>
    </row>
    <row r="15246" spans="1:11" x14ac:dyDescent="0.3">
      <c r="A15246" t="s">
        <v>59127</v>
      </c>
      <c r="B15246" t="s">
        <v>59128</v>
      </c>
      <c r="C15246" t="s">
        <v>558</v>
      </c>
      <c r="D15246" t="s">
        <v>59129</v>
      </c>
      <c r="E15246" t="s">
        <v>32599</v>
      </c>
      <c r="F15246" t="s">
        <v>16</v>
      </c>
      <c r="G15246" t="s">
        <v>9773</v>
      </c>
      <c r="H15246">
        <v>0</v>
      </c>
      <c r="I15246">
        <v>0</v>
      </c>
      <c r="J15246">
        <v>0</v>
      </c>
      <c r="K15246" t="s">
        <v>59130</v>
      </c>
    </row>
    <row r="15247" spans="1:11" x14ac:dyDescent="0.3">
      <c r="A15247" t="s">
        <v>59131</v>
      </c>
      <c r="B15247" t="s">
        <v>59132</v>
      </c>
      <c r="C15247" t="s">
        <v>558</v>
      </c>
      <c r="D15247" t="s">
        <v>59133</v>
      </c>
      <c r="E15247" t="s">
        <v>1122</v>
      </c>
      <c r="F15247" t="s">
        <v>5976</v>
      </c>
      <c r="G15247" t="s">
        <v>42</v>
      </c>
      <c r="H15247">
        <v>0</v>
      </c>
      <c r="I15247">
        <v>0</v>
      </c>
      <c r="J15247">
        <v>0</v>
      </c>
      <c r="K15247" t="s">
        <v>59134</v>
      </c>
    </row>
    <row r="15248" spans="1:11" x14ac:dyDescent="0.3">
      <c r="A15248" t="s">
        <v>59135</v>
      </c>
      <c r="B15248" t="s">
        <v>59128</v>
      </c>
      <c r="C15248" t="s">
        <v>558</v>
      </c>
      <c r="D15248" t="s">
        <v>59136</v>
      </c>
      <c r="E15248" t="s">
        <v>2102</v>
      </c>
      <c r="F15248" t="s">
        <v>16</v>
      </c>
      <c r="G15248" t="s">
        <v>9519</v>
      </c>
      <c r="H15248">
        <v>0</v>
      </c>
      <c r="I15248">
        <v>0</v>
      </c>
      <c r="J15248">
        <v>0</v>
      </c>
      <c r="K15248" t="s">
        <v>59137</v>
      </c>
    </row>
    <row r="15249" spans="1:11" x14ac:dyDescent="0.3">
      <c r="A15249" t="s">
        <v>59138</v>
      </c>
      <c r="B15249" t="s">
        <v>59139</v>
      </c>
      <c r="C15249" t="s">
        <v>558</v>
      </c>
      <c r="D15249" t="s">
        <v>59140</v>
      </c>
      <c r="E15249" t="s">
        <v>2102</v>
      </c>
      <c r="F15249" t="s">
        <v>16</v>
      </c>
      <c r="G15249" t="s">
        <v>5110</v>
      </c>
      <c r="H15249">
        <v>0</v>
      </c>
      <c r="I15249">
        <v>0</v>
      </c>
      <c r="J15249">
        <v>0</v>
      </c>
      <c r="K15249" t="s">
        <v>59141</v>
      </c>
    </row>
    <row r="15250" spans="1:11" x14ac:dyDescent="0.3">
      <c r="A15250" t="s">
        <v>59142</v>
      </c>
      <c r="B15250" t="s">
        <v>59143</v>
      </c>
      <c r="C15250" t="s">
        <v>558</v>
      </c>
      <c r="D15250" t="s">
        <v>59144</v>
      </c>
      <c r="E15250" t="s">
        <v>2102</v>
      </c>
      <c r="F15250" t="s">
        <v>16</v>
      </c>
      <c r="G15250" t="s">
        <v>57717</v>
      </c>
      <c r="H15250">
        <v>0</v>
      </c>
      <c r="I15250">
        <v>0</v>
      </c>
      <c r="J15250">
        <v>0</v>
      </c>
      <c r="K15250" t="s">
        <v>59145</v>
      </c>
    </row>
    <row r="15251" spans="1:11" x14ac:dyDescent="0.3">
      <c r="A15251" t="s">
        <v>59146</v>
      </c>
      <c r="B15251" t="s">
        <v>59147</v>
      </c>
      <c r="C15251" t="s">
        <v>558</v>
      </c>
      <c r="D15251" t="s">
        <v>59148</v>
      </c>
      <c r="E15251" t="s">
        <v>2102</v>
      </c>
      <c r="F15251" t="s">
        <v>16</v>
      </c>
      <c r="G15251" t="s">
        <v>632</v>
      </c>
      <c r="H15251">
        <v>0</v>
      </c>
      <c r="I15251">
        <v>0</v>
      </c>
      <c r="J15251">
        <v>0</v>
      </c>
      <c r="K15251" t="s">
        <v>59149</v>
      </c>
    </row>
    <row r="15252" spans="1:11" x14ac:dyDescent="0.3">
      <c r="A15252" t="s">
        <v>59150</v>
      </c>
      <c r="B15252" t="s">
        <v>59151</v>
      </c>
      <c r="C15252" t="s">
        <v>558</v>
      </c>
      <c r="D15252" t="s">
        <v>59152</v>
      </c>
      <c r="E15252" t="s">
        <v>2102</v>
      </c>
      <c r="F15252" t="s">
        <v>16</v>
      </c>
      <c r="G15252" t="s">
        <v>756</v>
      </c>
      <c r="H15252">
        <v>0</v>
      </c>
      <c r="I15252">
        <v>0</v>
      </c>
      <c r="J15252">
        <v>0</v>
      </c>
      <c r="K15252" t="s">
        <v>59153</v>
      </c>
    </row>
    <row r="15253" spans="1:11" x14ac:dyDescent="0.3">
      <c r="A15253" t="s">
        <v>59154</v>
      </c>
      <c r="C15253" t="s">
        <v>558</v>
      </c>
      <c r="D15253" t="s">
        <v>59155</v>
      </c>
      <c r="E15253" t="s">
        <v>28510</v>
      </c>
      <c r="F15253" t="s">
        <v>16</v>
      </c>
      <c r="G15253" t="s">
        <v>12458</v>
      </c>
      <c r="H15253">
        <v>0</v>
      </c>
      <c r="I15253">
        <v>0</v>
      </c>
      <c r="J15253">
        <v>0</v>
      </c>
      <c r="K15253" t="s">
        <v>59156</v>
      </c>
    </row>
    <row r="15254" spans="1:11" x14ac:dyDescent="0.3">
      <c r="A15254" t="s">
        <v>59157</v>
      </c>
      <c r="B15254" t="s">
        <v>59158</v>
      </c>
      <c r="C15254" t="s">
        <v>558</v>
      </c>
      <c r="D15254" t="s">
        <v>59159</v>
      </c>
      <c r="E15254" t="s">
        <v>28510</v>
      </c>
      <c r="F15254" t="s">
        <v>16</v>
      </c>
      <c r="G15254" t="s">
        <v>951</v>
      </c>
      <c r="H15254">
        <v>0</v>
      </c>
      <c r="I15254">
        <v>0</v>
      </c>
      <c r="J15254">
        <v>0</v>
      </c>
      <c r="K15254" t="s">
        <v>59160</v>
      </c>
    </row>
    <row r="15255" spans="1:11" x14ac:dyDescent="0.3">
      <c r="A15255" t="s">
        <v>59161</v>
      </c>
      <c r="B15255" t="s">
        <v>59162</v>
      </c>
      <c r="C15255" t="s">
        <v>558</v>
      </c>
      <c r="D15255" t="s">
        <v>59163</v>
      </c>
      <c r="E15255" t="s">
        <v>32599</v>
      </c>
      <c r="F15255" t="s">
        <v>16</v>
      </c>
      <c r="G15255" t="s">
        <v>17</v>
      </c>
      <c r="H15255">
        <v>0</v>
      </c>
      <c r="I15255">
        <v>0</v>
      </c>
      <c r="J15255">
        <v>0</v>
      </c>
      <c r="K15255" t="s">
        <v>59164</v>
      </c>
    </row>
    <row r="15256" spans="1:11" x14ac:dyDescent="0.3">
      <c r="A15256" t="s">
        <v>59165</v>
      </c>
      <c r="B15256" t="s">
        <v>59166</v>
      </c>
      <c r="C15256" t="s">
        <v>558</v>
      </c>
      <c r="D15256" t="s">
        <v>59167</v>
      </c>
      <c r="E15256" t="s">
        <v>28510</v>
      </c>
      <c r="F15256" t="s">
        <v>16</v>
      </c>
      <c r="G15256" t="s">
        <v>20664</v>
      </c>
      <c r="H15256">
        <v>0</v>
      </c>
      <c r="I15256">
        <v>0</v>
      </c>
      <c r="J15256">
        <v>0</v>
      </c>
      <c r="K15256" t="s">
        <v>59168</v>
      </c>
    </row>
    <row r="15257" spans="1:11" x14ac:dyDescent="0.3">
      <c r="A15257" t="s">
        <v>59169</v>
      </c>
      <c r="B15257" t="s">
        <v>59170</v>
      </c>
      <c r="C15257" t="s">
        <v>558</v>
      </c>
      <c r="D15257" t="s">
        <v>59171</v>
      </c>
      <c r="E15257" t="s">
        <v>32599</v>
      </c>
      <c r="F15257" t="s">
        <v>16</v>
      </c>
      <c r="G15257" t="s">
        <v>11425</v>
      </c>
      <c r="H15257">
        <v>0</v>
      </c>
      <c r="I15257">
        <v>0</v>
      </c>
      <c r="J15257">
        <v>0</v>
      </c>
      <c r="K15257" t="s">
        <v>59172</v>
      </c>
    </row>
    <row r="15258" spans="1:11" x14ac:dyDescent="0.3">
      <c r="A15258" t="s">
        <v>59173</v>
      </c>
      <c r="B15258" t="s">
        <v>59174</v>
      </c>
      <c r="C15258" t="s">
        <v>558</v>
      </c>
      <c r="D15258" t="s">
        <v>59175</v>
      </c>
      <c r="E15258" t="s">
        <v>28510</v>
      </c>
      <c r="F15258" t="s">
        <v>16</v>
      </c>
      <c r="G15258" t="s">
        <v>2211</v>
      </c>
      <c r="H15258">
        <v>0</v>
      </c>
      <c r="I15258">
        <v>0</v>
      </c>
      <c r="J15258">
        <v>0</v>
      </c>
      <c r="K15258" t="s">
        <v>59176</v>
      </c>
    </row>
    <row r="15259" spans="1:11" x14ac:dyDescent="0.3">
      <c r="A15259" t="s">
        <v>59177</v>
      </c>
      <c r="B15259" t="s">
        <v>59178</v>
      </c>
      <c r="C15259" t="s">
        <v>558</v>
      </c>
      <c r="D15259" t="s">
        <v>59179</v>
      </c>
      <c r="E15259" t="s">
        <v>32599</v>
      </c>
      <c r="F15259" t="s">
        <v>16</v>
      </c>
      <c r="G15259" t="s">
        <v>1496</v>
      </c>
      <c r="H15259">
        <v>0</v>
      </c>
      <c r="I15259">
        <v>0</v>
      </c>
      <c r="J15259">
        <v>0</v>
      </c>
      <c r="K15259" t="s">
        <v>59180</v>
      </c>
    </row>
    <row r="15260" spans="1:11" x14ac:dyDescent="0.3">
      <c r="A15260" t="s">
        <v>59181</v>
      </c>
      <c r="B15260" t="s">
        <v>59182</v>
      </c>
      <c r="C15260" t="s">
        <v>558</v>
      </c>
      <c r="D15260" t="s">
        <v>59183</v>
      </c>
      <c r="E15260" t="s">
        <v>1462</v>
      </c>
      <c r="F15260" t="s">
        <v>16</v>
      </c>
      <c r="G15260" t="s">
        <v>12198</v>
      </c>
      <c r="H15260">
        <v>0</v>
      </c>
      <c r="I15260">
        <v>0</v>
      </c>
      <c r="J15260">
        <v>0</v>
      </c>
      <c r="K15260" t="s">
        <v>59184</v>
      </c>
    </row>
    <row r="15261" spans="1:11" x14ac:dyDescent="0.3">
      <c r="A15261" t="s">
        <v>59185</v>
      </c>
      <c r="B15261" t="s">
        <v>59186</v>
      </c>
      <c r="C15261" t="s">
        <v>558</v>
      </c>
      <c r="D15261" t="s">
        <v>59187</v>
      </c>
      <c r="E15261" t="s">
        <v>32599</v>
      </c>
      <c r="F15261" t="s">
        <v>16</v>
      </c>
      <c r="G15261" t="s">
        <v>11157</v>
      </c>
      <c r="H15261">
        <v>0</v>
      </c>
      <c r="I15261">
        <v>0</v>
      </c>
      <c r="J15261">
        <v>0</v>
      </c>
      <c r="K15261" t="s">
        <v>59188</v>
      </c>
    </row>
    <row r="15262" spans="1:11" x14ac:dyDescent="0.3">
      <c r="A15262" t="s">
        <v>59189</v>
      </c>
      <c r="B15262" t="s">
        <v>59190</v>
      </c>
      <c r="C15262" t="s">
        <v>20</v>
      </c>
      <c r="D15262" t="s">
        <v>59191</v>
      </c>
      <c r="E15262" t="s">
        <v>51965</v>
      </c>
      <c r="F15262" t="s">
        <v>41</v>
      </c>
      <c r="G15262" t="s">
        <v>42</v>
      </c>
      <c r="H15262">
        <v>0</v>
      </c>
      <c r="I15262">
        <v>0</v>
      </c>
      <c r="J15262">
        <v>0</v>
      </c>
      <c r="K15262" t="s">
        <v>59192</v>
      </c>
    </row>
    <row r="15263" spans="1:11" x14ac:dyDescent="0.3">
      <c r="A15263" t="s">
        <v>59193</v>
      </c>
      <c r="B15263" t="s">
        <v>59194</v>
      </c>
      <c r="C15263" t="s">
        <v>20</v>
      </c>
      <c r="D15263" t="s">
        <v>59195</v>
      </c>
      <c r="E15263" t="s">
        <v>51965</v>
      </c>
      <c r="F15263" t="s">
        <v>4769</v>
      </c>
      <c r="G15263" t="s">
        <v>2252</v>
      </c>
      <c r="H15263">
        <v>0</v>
      </c>
      <c r="I15263">
        <v>0</v>
      </c>
      <c r="J15263">
        <v>0</v>
      </c>
      <c r="K15263" t="s">
        <v>59196</v>
      </c>
    </row>
    <row r="15264" spans="1:11" x14ac:dyDescent="0.3">
      <c r="A15264" t="s">
        <v>59197</v>
      </c>
      <c r="B15264" t="s">
        <v>59198</v>
      </c>
      <c r="C15264" t="s">
        <v>558</v>
      </c>
      <c r="D15264" t="s">
        <v>59199</v>
      </c>
      <c r="E15264" t="s">
        <v>32599</v>
      </c>
      <c r="F15264" t="s">
        <v>16</v>
      </c>
      <c r="G15264" t="s">
        <v>1710</v>
      </c>
      <c r="H15264">
        <v>0</v>
      </c>
      <c r="I15264">
        <v>0</v>
      </c>
      <c r="J15264">
        <v>0</v>
      </c>
      <c r="K15264" t="s">
        <v>59200</v>
      </c>
    </row>
    <row r="15265" spans="1:11" x14ac:dyDescent="0.3">
      <c r="A15265" t="s">
        <v>59201</v>
      </c>
      <c r="B15265" t="s">
        <v>59202</v>
      </c>
      <c r="C15265" t="s">
        <v>558</v>
      </c>
      <c r="D15265" t="s">
        <v>59203</v>
      </c>
      <c r="E15265" t="s">
        <v>32599</v>
      </c>
      <c r="F15265" t="s">
        <v>16</v>
      </c>
      <c r="G15265" t="s">
        <v>33308</v>
      </c>
      <c r="H15265">
        <v>0</v>
      </c>
      <c r="I15265">
        <v>0</v>
      </c>
      <c r="J15265">
        <v>0</v>
      </c>
      <c r="K15265" t="s">
        <v>59204</v>
      </c>
    </row>
    <row r="15266" spans="1:11" x14ac:dyDescent="0.3">
      <c r="A15266" t="s">
        <v>59205</v>
      </c>
      <c r="B15266" t="s">
        <v>59206</v>
      </c>
      <c r="C15266" t="s">
        <v>20</v>
      </c>
      <c r="D15266" t="s">
        <v>59207</v>
      </c>
      <c r="E15266" t="s">
        <v>22</v>
      </c>
      <c r="F15266" t="s">
        <v>1324</v>
      </c>
      <c r="G15266" t="s">
        <v>42</v>
      </c>
      <c r="H15266">
        <v>0</v>
      </c>
      <c r="I15266">
        <v>0</v>
      </c>
      <c r="J15266">
        <v>0</v>
      </c>
      <c r="K15266" t="s">
        <v>59208</v>
      </c>
    </row>
    <row r="15267" spans="1:11" x14ac:dyDescent="0.3">
      <c r="A15267" t="s">
        <v>59209</v>
      </c>
      <c r="B15267" t="s">
        <v>59210</v>
      </c>
      <c r="C15267" t="s">
        <v>20</v>
      </c>
      <c r="D15267" t="s">
        <v>59211</v>
      </c>
      <c r="E15267" t="s">
        <v>51965</v>
      </c>
      <c r="F15267" t="s">
        <v>7933</v>
      </c>
      <c r="G15267" t="s">
        <v>4543</v>
      </c>
      <c r="H15267">
        <v>0</v>
      </c>
      <c r="I15267">
        <v>0</v>
      </c>
      <c r="J15267">
        <v>0</v>
      </c>
      <c r="K15267" t="s">
        <v>59212</v>
      </c>
    </row>
    <row r="15268" spans="1:11" x14ac:dyDescent="0.3">
      <c r="A15268" t="s">
        <v>59213</v>
      </c>
      <c r="B15268" t="s">
        <v>59214</v>
      </c>
      <c r="C15268" t="s">
        <v>558</v>
      </c>
      <c r="D15268" t="s">
        <v>59215</v>
      </c>
      <c r="E15268" t="s">
        <v>1462</v>
      </c>
      <c r="F15268" t="s">
        <v>16</v>
      </c>
      <c r="G15268" t="s">
        <v>53055</v>
      </c>
      <c r="H15268">
        <v>0</v>
      </c>
      <c r="I15268">
        <v>0</v>
      </c>
      <c r="J15268">
        <v>0</v>
      </c>
      <c r="K15268" t="s">
        <v>59216</v>
      </c>
    </row>
    <row r="15269" spans="1:11" x14ac:dyDescent="0.3">
      <c r="A15269" t="s">
        <v>59217</v>
      </c>
      <c r="C15269" t="s">
        <v>558</v>
      </c>
      <c r="D15269" t="s">
        <v>59218</v>
      </c>
      <c r="E15269" t="s">
        <v>32122</v>
      </c>
      <c r="F15269" t="s">
        <v>41</v>
      </c>
      <c r="G15269" t="s">
        <v>42</v>
      </c>
      <c r="H15269">
        <v>0</v>
      </c>
      <c r="I15269">
        <v>0</v>
      </c>
      <c r="J15269">
        <v>0</v>
      </c>
      <c r="K15269" t="s">
        <v>59219</v>
      </c>
    </row>
    <row r="15270" spans="1:11" x14ac:dyDescent="0.3">
      <c r="A15270" t="s">
        <v>59220</v>
      </c>
      <c r="B15270" t="s">
        <v>59221</v>
      </c>
      <c r="C15270" t="s">
        <v>20</v>
      </c>
      <c r="D15270" t="s">
        <v>59222</v>
      </c>
      <c r="E15270" t="s">
        <v>51965</v>
      </c>
      <c r="F15270" t="s">
        <v>4331</v>
      </c>
      <c r="G15270" t="s">
        <v>42</v>
      </c>
      <c r="H15270">
        <v>0</v>
      </c>
      <c r="I15270">
        <v>0</v>
      </c>
      <c r="J15270">
        <v>0</v>
      </c>
      <c r="K15270" t="s">
        <v>59223</v>
      </c>
    </row>
    <row r="15271" spans="1:11" x14ac:dyDescent="0.3">
      <c r="A15271" t="s">
        <v>59224</v>
      </c>
      <c r="B15271" t="s">
        <v>59225</v>
      </c>
      <c r="C15271" t="s">
        <v>20</v>
      </c>
      <c r="D15271" t="s">
        <v>59226</v>
      </c>
      <c r="E15271" t="s">
        <v>51965</v>
      </c>
      <c r="F15271" t="s">
        <v>417</v>
      </c>
      <c r="G15271" t="s">
        <v>42</v>
      </c>
      <c r="H15271">
        <v>0</v>
      </c>
      <c r="I15271">
        <v>0</v>
      </c>
      <c r="J15271">
        <v>0</v>
      </c>
      <c r="K15271" t="s">
        <v>59227</v>
      </c>
    </row>
    <row r="15272" spans="1:11" x14ac:dyDescent="0.3">
      <c r="A15272" t="s">
        <v>59228</v>
      </c>
      <c r="B15272" t="s">
        <v>59229</v>
      </c>
      <c r="C15272" t="s">
        <v>20</v>
      </c>
      <c r="D15272" t="s">
        <v>59230</v>
      </c>
      <c r="E15272" t="s">
        <v>51965</v>
      </c>
      <c r="F15272" t="s">
        <v>41</v>
      </c>
      <c r="G15272" t="s">
        <v>42</v>
      </c>
      <c r="H15272">
        <v>0</v>
      </c>
      <c r="I15272">
        <v>0</v>
      </c>
      <c r="J15272">
        <v>0</v>
      </c>
      <c r="K15272" t="s">
        <v>59231</v>
      </c>
    </row>
    <row r="15273" spans="1:11" x14ac:dyDescent="0.3">
      <c r="A15273" t="s">
        <v>59232</v>
      </c>
      <c r="B15273" t="s">
        <v>59233</v>
      </c>
      <c r="C15273" t="s">
        <v>20</v>
      </c>
      <c r="D15273" t="s">
        <v>59234</v>
      </c>
      <c r="E15273" t="s">
        <v>51965</v>
      </c>
      <c r="F15273" t="s">
        <v>41</v>
      </c>
      <c r="G15273" t="s">
        <v>42</v>
      </c>
      <c r="H15273">
        <v>0</v>
      </c>
      <c r="I15273">
        <v>0</v>
      </c>
      <c r="J15273">
        <v>0</v>
      </c>
      <c r="K15273" t="s">
        <v>59235</v>
      </c>
    </row>
    <row r="15274" spans="1:11" x14ac:dyDescent="0.3">
      <c r="A15274" t="s">
        <v>59236</v>
      </c>
      <c r="B15274" t="s">
        <v>59237</v>
      </c>
      <c r="C15274" t="s">
        <v>20</v>
      </c>
      <c r="D15274" t="s">
        <v>59238</v>
      </c>
      <c r="E15274" t="s">
        <v>51965</v>
      </c>
      <c r="F15274" t="s">
        <v>1214</v>
      </c>
      <c r="G15274" t="s">
        <v>42</v>
      </c>
      <c r="H15274">
        <v>0</v>
      </c>
      <c r="I15274">
        <v>0</v>
      </c>
      <c r="J15274">
        <v>0</v>
      </c>
      <c r="K15274" t="s">
        <v>59239</v>
      </c>
    </row>
    <row r="15275" spans="1:11" x14ac:dyDescent="0.3">
      <c r="A15275" t="s">
        <v>59240</v>
      </c>
      <c r="B15275" t="s">
        <v>59241</v>
      </c>
      <c r="C15275" t="s">
        <v>20</v>
      </c>
      <c r="D15275" t="s">
        <v>59125</v>
      </c>
      <c r="E15275" t="s">
        <v>51965</v>
      </c>
      <c r="F15275" t="s">
        <v>41</v>
      </c>
      <c r="G15275" t="s">
        <v>42</v>
      </c>
      <c r="H15275">
        <v>0</v>
      </c>
      <c r="I15275">
        <v>0</v>
      </c>
      <c r="J15275">
        <v>0</v>
      </c>
      <c r="K15275" t="s">
        <v>59242</v>
      </c>
    </row>
    <row r="15276" spans="1:11" x14ac:dyDescent="0.3">
      <c r="A15276" t="s">
        <v>59243</v>
      </c>
      <c r="B15276" t="s">
        <v>59244</v>
      </c>
      <c r="C15276" t="s">
        <v>20</v>
      </c>
      <c r="D15276" t="s">
        <v>59245</v>
      </c>
      <c r="E15276" t="s">
        <v>51965</v>
      </c>
      <c r="F15276" t="s">
        <v>41</v>
      </c>
      <c r="G15276" t="s">
        <v>42</v>
      </c>
      <c r="H15276">
        <v>0</v>
      </c>
      <c r="I15276">
        <v>0</v>
      </c>
      <c r="J15276">
        <v>0</v>
      </c>
      <c r="K15276" t="s">
        <v>59246</v>
      </c>
    </row>
    <row r="15277" spans="1:11" x14ac:dyDescent="0.3">
      <c r="A15277" t="s">
        <v>59247</v>
      </c>
      <c r="B15277" t="s">
        <v>59248</v>
      </c>
      <c r="C15277" t="s">
        <v>558</v>
      </c>
      <c r="D15277" t="s">
        <v>59249</v>
      </c>
      <c r="E15277" t="s">
        <v>1692</v>
      </c>
      <c r="F15277" t="s">
        <v>28215</v>
      </c>
      <c r="G15277" t="s">
        <v>42</v>
      </c>
      <c r="H15277">
        <v>0</v>
      </c>
      <c r="I15277">
        <v>0</v>
      </c>
      <c r="J15277">
        <v>0</v>
      </c>
      <c r="K15277" t="s">
        <v>59250</v>
      </c>
    </row>
    <row r="15278" spans="1:11" x14ac:dyDescent="0.3">
      <c r="A15278" t="s">
        <v>59251</v>
      </c>
      <c r="B15278" t="s">
        <v>59252</v>
      </c>
      <c r="C15278" t="s">
        <v>20</v>
      </c>
      <c r="D15278" t="s">
        <v>59136</v>
      </c>
      <c r="E15278" t="s">
        <v>51965</v>
      </c>
      <c r="F15278" t="s">
        <v>41</v>
      </c>
      <c r="G15278" t="s">
        <v>42</v>
      </c>
      <c r="H15278">
        <v>0</v>
      </c>
      <c r="I15278">
        <v>0</v>
      </c>
      <c r="J15278">
        <v>0</v>
      </c>
      <c r="K15278" t="s">
        <v>59253</v>
      </c>
    </row>
    <row r="15279" spans="1:11" x14ac:dyDescent="0.3">
      <c r="A15279" t="s">
        <v>59254</v>
      </c>
      <c r="B15279" t="s">
        <v>59255</v>
      </c>
      <c r="C15279" t="s">
        <v>20</v>
      </c>
      <c r="D15279" t="s">
        <v>59256</v>
      </c>
      <c r="E15279" t="s">
        <v>51965</v>
      </c>
      <c r="F15279" t="s">
        <v>41</v>
      </c>
      <c r="G15279" t="s">
        <v>42</v>
      </c>
      <c r="H15279">
        <v>0</v>
      </c>
      <c r="I15279">
        <v>0</v>
      </c>
      <c r="J15279">
        <v>0</v>
      </c>
      <c r="K15279" t="s">
        <v>59257</v>
      </c>
    </row>
    <row r="15280" spans="1:11" x14ac:dyDescent="0.3">
      <c r="A15280" t="s">
        <v>59258</v>
      </c>
      <c r="B15280" t="s">
        <v>59259</v>
      </c>
      <c r="C15280" t="s">
        <v>20</v>
      </c>
      <c r="D15280" t="s">
        <v>59260</v>
      </c>
      <c r="E15280" t="s">
        <v>51965</v>
      </c>
      <c r="F15280" t="s">
        <v>7488</v>
      </c>
      <c r="G15280" t="s">
        <v>42</v>
      </c>
      <c r="H15280">
        <v>0</v>
      </c>
      <c r="I15280">
        <v>0</v>
      </c>
      <c r="J15280">
        <v>0</v>
      </c>
      <c r="K15280" t="s">
        <v>59261</v>
      </c>
    </row>
    <row r="15281" spans="1:11" x14ac:dyDescent="0.3">
      <c r="A15281" t="s">
        <v>59262</v>
      </c>
      <c r="B15281" t="s">
        <v>59263</v>
      </c>
      <c r="C15281" t="s">
        <v>20</v>
      </c>
      <c r="D15281" t="s">
        <v>59264</v>
      </c>
      <c r="E15281" t="s">
        <v>51965</v>
      </c>
      <c r="F15281" t="s">
        <v>51559</v>
      </c>
      <c r="G15281" t="s">
        <v>42</v>
      </c>
      <c r="H15281">
        <v>0</v>
      </c>
      <c r="I15281">
        <v>0</v>
      </c>
      <c r="J15281">
        <v>0</v>
      </c>
      <c r="K15281" t="s">
        <v>59265</v>
      </c>
    </row>
    <row r="15282" spans="1:11" x14ac:dyDescent="0.3">
      <c r="A15282" t="s">
        <v>59266</v>
      </c>
      <c r="B15282" t="s">
        <v>59267</v>
      </c>
      <c r="C15282" t="s">
        <v>20</v>
      </c>
      <c r="D15282" t="s">
        <v>59268</v>
      </c>
      <c r="E15282" t="s">
        <v>51965</v>
      </c>
      <c r="F15282" t="s">
        <v>7511</v>
      </c>
      <c r="G15282" t="s">
        <v>42</v>
      </c>
      <c r="H15282">
        <v>0</v>
      </c>
      <c r="I15282">
        <v>0</v>
      </c>
      <c r="J15282">
        <v>0</v>
      </c>
      <c r="K15282" t="s">
        <v>59269</v>
      </c>
    </row>
    <row r="15283" spans="1:11" x14ac:dyDescent="0.3">
      <c r="A15283" t="s">
        <v>59270</v>
      </c>
      <c r="B15283" t="s">
        <v>59271</v>
      </c>
      <c r="C15283" t="s">
        <v>20</v>
      </c>
      <c r="D15283" t="s">
        <v>59272</v>
      </c>
      <c r="E15283" t="s">
        <v>51965</v>
      </c>
      <c r="F15283" t="s">
        <v>41</v>
      </c>
      <c r="G15283" t="s">
        <v>42</v>
      </c>
      <c r="H15283">
        <v>0</v>
      </c>
      <c r="I15283">
        <v>0</v>
      </c>
      <c r="J15283">
        <v>0</v>
      </c>
      <c r="K15283" t="s">
        <v>59273</v>
      </c>
    </row>
    <row r="15284" spans="1:11" x14ac:dyDescent="0.3">
      <c r="A15284" t="s">
        <v>59274</v>
      </c>
      <c r="B15284" t="s">
        <v>59275</v>
      </c>
      <c r="C15284" t="s">
        <v>20</v>
      </c>
      <c r="D15284" t="s">
        <v>59276</v>
      </c>
      <c r="E15284" t="s">
        <v>51965</v>
      </c>
      <c r="F15284" t="s">
        <v>12565</v>
      </c>
      <c r="G15284" t="s">
        <v>42</v>
      </c>
      <c r="H15284">
        <v>0</v>
      </c>
      <c r="I15284">
        <v>0</v>
      </c>
      <c r="J15284">
        <v>0</v>
      </c>
      <c r="K15284" t="s">
        <v>59277</v>
      </c>
    </row>
    <row r="15285" spans="1:11" x14ac:dyDescent="0.3">
      <c r="A15285" t="s">
        <v>59278</v>
      </c>
      <c r="B15285" t="s">
        <v>59279</v>
      </c>
      <c r="C15285" t="s">
        <v>20</v>
      </c>
      <c r="D15285" t="s">
        <v>59280</v>
      </c>
      <c r="E15285" t="s">
        <v>51965</v>
      </c>
      <c r="F15285" t="s">
        <v>12057</v>
      </c>
      <c r="G15285" t="s">
        <v>42</v>
      </c>
      <c r="H15285">
        <v>0</v>
      </c>
      <c r="I15285">
        <v>0</v>
      </c>
      <c r="J15285">
        <v>0</v>
      </c>
      <c r="K15285" t="s">
        <v>59281</v>
      </c>
    </row>
    <row r="15286" spans="1:11" x14ac:dyDescent="0.3">
      <c r="A15286" t="s">
        <v>59282</v>
      </c>
      <c r="B15286" t="s">
        <v>59283</v>
      </c>
      <c r="C15286" t="s">
        <v>20</v>
      </c>
      <c r="D15286" t="s">
        <v>59284</v>
      </c>
      <c r="E15286" t="s">
        <v>51965</v>
      </c>
      <c r="F15286" t="s">
        <v>2176</v>
      </c>
      <c r="G15286" t="s">
        <v>42</v>
      </c>
      <c r="H15286">
        <v>0</v>
      </c>
      <c r="I15286">
        <v>0</v>
      </c>
      <c r="J15286">
        <v>0</v>
      </c>
      <c r="K15286" t="s">
        <v>59285</v>
      </c>
    </row>
    <row r="15287" spans="1:11" x14ac:dyDescent="0.3">
      <c r="A15287" t="s">
        <v>59286</v>
      </c>
      <c r="B15287" t="s">
        <v>59287</v>
      </c>
      <c r="C15287" t="s">
        <v>20</v>
      </c>
      <c r="D15287" t="s">
        <v>59288</v>
      </c>
      <c r="E15287" t="s">
        <v>51965</v>
      </c>
      <c r="F15287" t="s">
        <v>41</v>
      </c>
      <c r="G15287" t="s">
        <v>42</v>
      </c>
      <c r="H15287">
        <v>0</v>
      </c>
      <c r="I15287">
        <v>0</v>
      </c>
      <c r="J15287">
        <v>0</v>
      </c>
      <c r="K15287" t="s">
        <v>59289</v>
      </c>
    </row>
    <row r="15288" spans="1:11" x14ac:dyDescent="0.3">
      <c r="A15288" t="s">
        <v>59290</v>
      </c>
      <c r="B15288" t="s">
        <v>59291</v>
      </c>
      <c r="C15288" t="s">
        <v>27</v>
      </c>
      <c r="D15288" t="s">
        <v>59292</v>
      </c>
      <c r="E15288" t="s">
        <v>29</v>
      </c>
      <c r="F15288" t="s">
        <v>41</v>
      </c>
      <c r="G15288" t="s">
        <v>42</v>
      </c>
      <c r="H15288">
        <v>0</v>
      </c>
      <c r="I15288">
        <v>0</v>
      </c>
      <c r="J15288">
        <v>0</v>
      </c>
      <c r="K15288" t="s">
        <v>59293</v>
      </c>
    </row>
    <row r="15289" spans="1:11" x14ac:dyDescent="0.3">
      <c r="A15289" t="s">
        <v>59294</v>
      </c>
      <c r="B15289" t="s">
        <v>59295</v>
      </c>
      <c r="C15289" t="s">
        <v>20</v>
      </c>
      <c r="D15289" t="s">
        <v>59296</v>
      </c>
      <c r="E15289" t="s">
        <v>51965</v>
      </c>
      <c r="F15289" t="s">
        <v>10986</v>
      </c>
      <c r="G15289" t="s">
        <v>42</v>
      </c>
      <c r="H15289">
        <v>0</v>
      </c>
      <c r="I15289">
        <v>0</v>
      </c>
      <c r="J15289">
        <v>0</v>
      </c>
      <c r="K15289" t="s">
        <v>59297</v>
      </c>
    </row>
    <row r="15290" spans="1:11" x14ac:dyDescent="0.3">
      <c r="A15290" t="s">
        <v>59298</v>
      </c>
      <c r="B15290" t="s">
        <v>59299</v>
      </c>
      <c r="C15290" t="s">
        <v>20</v>
      </c>
      <c r="D15290" t="s">
        <v>59300</v>
      </c>
      <c r="E15290" t="s">
        <v>51965</v>
      </c>
      <c r="F15290" t="s">
        <v>1862</v>
      </c>
      <c r="G15290" t="s">
        <v>42</v>
      </c>
      <c r="H15290">
        <v>0</v>
      </c>
      <c r="I15290">
        <v>0</v>
      </c>
      <c r="J15290">
        <v>0</v>
      </c>
      <c r="K15290" t="s">
        <v>59301</v>
      </c>
    </row>
    <row r="15291" spans="1:11" x14ac:dyDescent="0.3">
      <c r="A15291" t="s">
        <v>59302</v>
      </c>
      <c r="B15291" t="s">
        <v>59303</v>
      </c>
      <c r="C15291" t="s">
        <v>558</v>
      </c>
      <c r="D15291" t="s">
        <v>59304</v>
      </c>
      <c r="E15291" t="s">
        <v>19698</v>
      </c>
      <c r="F15291" t="s">
        <v>16</v>
      </c>
      <c r="G15291" t="s">
        <v>31096</v>
      </c>
      <c r="H15291">
        <v>0</v>
      </c>
      <c r="I15291">
        <v>0</v>
      </c>
      <c r="J15291">
        <v>0</v>
      </c>
      <c r="K15291" t="s">
        <v>59305</v>
      </c>
    </row>
    <row r="15292" spans="1:11" x14ac:dyDescent="0.3">
      <c r="A15292" t="s">
        <v>59306</v>
      </c>
      <c r="B15292" t="s">
        <v>59307</v>
      </c>
      <c r="C15292" t="s">
        <v>558</v>
      </c>
      <c r="D15292" t="s">
        <v>59308</v>
      </c>
      <c r="E15292" t="s">
        <v>19698</v>
      </c>
      <c r="F15292" t="s">
        <v>16</v>
      </c>
      <c r="G15292" t="s">
        <v>4025</v>
      </c>
      <c r="H15292">
        <v>0</v>
      </c>
      <c r="I15292">
        <v>0</v>
      </c>
      <c r="J15292">
        <v>0</v>
      </c>
      <c r="K15292" t="s">
        <v>59309</v>
      </c>
    </row>
    <row r="15293" spans="1:11" x14ac:dyDescent="0.3">
      <c r="A15293" t="s">
        <v>59310</v>
      </c>
      <c r="B15293" t="s">
        <v>59311</v>
      </c>
      <c r="C15293" t="s">
        <v>558</v>
      </c>
      <c r="D15293" t="s">
        <v>59312</v>
      </c>
      <c r="E15293" t="s">
        <v>28510</v>
      </c>
      <c r="F15293" t="s">
        <v>1531</v>
      </c>
      <c r="G15293" t="s">
        <v>42</v>
      </c>
      <c r="H15293">
        <v>0</v>
      </c>
      <c r="I15293">
        <v>0</v>
      </c>
      <c r="J15293">
        <v>0</v>
      </c>
      <c r="K15293" t="s">
        <v>59313</v>
      </c>
    </row>
    <row r="15294" spans="1:11" x14ac:dyDescent="0.3">
      <c r="A15294" t="s">
        <v>59314</v>
      </c>
      <c r="C15294" t="s">
        <v>558</v>
      </c>
      <c r="D15294" t="s">
        <v>59315</v>
      </c>
      <c r="E15294" t="s">
        <v>28510</v>
      </c>
      <c r="F15294" t="s">
        <v>2720</v>
      </c>
      <c r="G15294" t="s">
        <v>42</v>
      </c>
      <c r="H15294">
        <v>0</v>
      </c>
      <c r="I15294">
        <v>0</v>
      </c>
      <c r="J15294">
        <v>0</v>
      </c>
      <c r="K15294" t="s">
        <v>59316</v>
      </c>
    </row>
    <row r="15295" spans="1:11" x14ac:dyDescent="0.3">
      <c r="A15295" t="s">
        <v>59317</v>
      </c>
      <c r="B15295" t="s">
        <v>34291</v>
      </c>
      <c r="C15295" t="s">
        <v>20</v>
      </c>
      <c r="D15295" t="s">
        <v>59318</v>
      </c>
      <c r="E15295" t="s">
        <v>51965</v>
      </c>
      <c r="F15295" t="s">
        <v>2454</v>
      </c>
      <c r="G15295" t="s">
        <v>42</v>
      </c>
      <c r="H15295">
        <v>0</v>
      </c>
      <c r="I15295">
        <v>0</v>
      </c>
      <c r="J15295">
        <v>0</v>
      </c>
      <c r="K15295" t="s">
        <v>59319</v>
      </c>
    </row>
    <row r="15296" spans="1:11" x14ac:dyDescent="0.3">
      <c r="A15296" t="s">
        <v>59320</v>
      </c>
      <c r="B15296" t="s">
        <v>59321</v>
      </c>
      <c r="C15296" t="s">
        <v>558</v>
      </c>
      <c r="D15296" t="s">
        <v>59322</v>
      </c>
      <c r="E15296" t="s">
        <v>28510</v>
      </c>
      <c r="F15296" t="s">
        <v>16</v>
      </c>
      <c r="G15296" t="s">
        <v>12585</v>
      </c>
      <c r="H15296">
        <v>0</v>
      </c>
      <c r="I15296">
        <v>0</v>
      </c>
      <c r="J15296">
        <v>0</v>
      </c>
      <c r="K15296" t="s">
        <v>59323</v>
      </c>
    </row>
    <row r="15297" spans="1:11" x14ac:dyDescent="0.3">
      <c r="A15297" t="s">
        <v>59324</v>
      </c>
      <c r="B15297" t="s">
        <v>59325</v>
      </c>
      <c r="C15297" t="s">
        <v>558</v>
      </c>
      <c r="D15297" t="s">
        <v>59326</v>
      </c>
      <c r="E15297" t="s">
        <v>28510</v>
      </c>
      <c r="F15297" t="s">
        <v>16</v>
      </c>
      <c r="G15297" t="s">
        <v>25210</v>
      </c>
      <c r="H15297">
        <v>0</v>
      </c>
      <c r="I15297">
        <v>0</v>
      </c>
      <c r="J15297">
        <v>0</v>
      </c>
      <c r="K15297" t="s">
        <v>59327</v>
      </c>
    </row>
    <row r="15298" spans="1:11" x14ac:dyDescent="0.3">
      <c r="A15298" t="s">
        <v>59328</v>
      </c>
      <c r="B15298" t="s">
        <v>59329</v>
      </c>
      <c r="C15298" t="s">
        <v>558</v>
      </c>
      <c r="D15298" t="s">
        <v>59330</v>
      </c>
      <c r="E15298" t="s">
        <v>28510</v>
      </c>
      <c r="F15298" t="s">
        <v>16</v>
      </c>
      <c r="G15298" t="s">
        <v>4671</v>
      </c>
      <c r="H15298">
        <v>0</v>
      </c>
      <c r="I15298">
        <v>0</v>
      </c>
      <c r="J15298">
        <v>0</v>
      </c>
      <c r="K15298" t="s">
        <v>59331</v>
      </c>
    </row>
    <row r="15299" spans="1:11" x14ac:dyDescent="0.3">
      <c r="A15299" t="s">
        <v>59332</v>
      </c>
      <c r="B15299" t="s">
        <v>59333</v>
      </c>
      <c r="C15299" t="s">
        <v>20</v>
      </c>
      <c r="D15299" t="s">
        <v>59334</v>
      </c>
      <c r="E15299" t="s">
        <v>22</v>
      </c>
      <c r="F15299" t="s">
        <v>12188</v>
      </c>
      <c r="G15299" t="s">
        <v>42</v>
      </c>
      <c r="H15299">
        <v>0</v>
      </c>
      <c r="I15299">
        <v>0</v>
      </c>
      <c r="J15299">
        <v>0</v>
      </c>
      <c r="K15299" t="s">
        <v>59335</v>
      </c>
    </row>
    <row r="15300" spans="1:11" x14ac:dyDescent="0.3">
      <c r="A15300" t="s">
        <v>59336</v>
      </c>
      <c r="B15300" t="s">
        <v>59337</v>
      </c>
      <c r="C15300" t="s">
        <v>20</v>
      </c>
      <c r="D15300" t="s">
        <v>59338</v>
      </c>
      <c r="E15300" t="s">
        <v>51965</v>
      </c>
      <c r="F15300" t="s">
        <v>41</v>
      </c>
      <c r="G15300" t="s">
        <v>42</v>
      </c>
      <c r="H15300">
        <v>0</v>
      </c>
      <c r="I15300">
        <v>0</v>
      </c>
      <c r="J15300">
        <v>0</v>
      </c>
      <c r="K15300" t="s">
        <v>59339</v>
      </c>
    </row>
    <row r="15301" spans="1:11" x14ac:dyDescent="0.3">
      <c r="A15301" t="s">
        <v>59340</v>
      </c>
      <c r="B15301" t="s">
        <v>59341</v>
      </c>
      <c r="C15301" t="s">
        <v>20</v>
      </c>
      <c r="D15301" t="s">
        <v>59342</v>
      </c>
      <c r="E15301" t="s">
        <v>51965</v>
      </c>
      <c r="F15301" t="s">
        <v>10835</v>
      </c>
      <c r="G15301" t="s">
        <v>42</v>
      </c>
      <c r="H15301">
        <v>0</v>
      </c>
      <c r="I15301">
        <v>0</v>
      </c>
      <c r="J15301">
        <v>0</v>
      </c>
      <c r="K15301" t="s">
        <v>59343</v>
      </c>
    </row>
    <row r="15302" spans="1:11" x14ac:dyDescent="0.3">
      <c r="A15302" t="s">
        <v>59344</v>
      </c>
      <c r="B15302" t="s">
        <v>59345</v>
      </c>
      <c r="C15302" t="s">
        <v>27</v>
      </c>
      <c r="D15302" t="s">
        <v>59346</v>
      </c>
      <c r="E15302" t="s">
        <v>47287</v>
      </c>
      <c r="F15302" t="s">
        <v>41</v>
      </c>
      <c r="G15302" t="s">
        <v>42</v>
      </c>
      <c r="H15302">
        <v>0</v>
      </c>
      <c r="I15302">
        <v>0</v>
      </c>
      <c r="J15302">
        <v>0</v>
      </c>
      <c r="K15302" t="s">
        <v>59347</v>
      </c>
    </row>
    <row r="15303" spans="1:11" x14ac:dyDescent="0.3">
      <c r="A15303" t="s">
        <v>59348</v>
      </c>
      <c r="B15303" t="s">
        <v>59349</v>
      </c>
      <c r="C15303" t="s">
        <v>20</v>
      </c>
      <c r="D15303" t="s">
        <v>59350</v>
      </c>
      <c r="E15303" t="s">
        <v>51965</v>
      </c>
      <c r="F15303" t="s">
        <v>16</v>
      </c>
      <c r="G15303" t="s">
        <v>10532</v>
      </c>
      <c r="H15303">
        <v>0</v>
      </c>
      <c r="I15303">
        <v>0</v>
      </c>
      <c r="J15303">
        <v>0</v>
      </c>
      <c r="K15303" t="s">
        <v>59351</v>
      </c>
    </row>
    <row r="15304" spans="1:11" x14ac:dyDescent="0.3">
      <c r="A15304" t="s">
        <v>59352</v>
      </c>
      <c r="B15304" t="s">
        <v>59353</v>
      </c>
      <c r="C15304" t="s">
        <v>20</v>
      </c>
      <c r="D15304" t="s">
        <v>59354</v>
      </c>
      <c r="E15304" t="s">
        <v>51965</v>
      </c>
      <c r="F15304" t="s">
        <v>50943</v>
      </c>
      <c r="G15304" t="s">
        <v>11985</v>
      </c>
      <c r="H15304">
        <v>0</v>
      </c>
      <c r="I15304">
        <v>0</v>
      </c>
      <c r="J15304">
        <v>0</v>
      </c>
      <c r="K15304" t="s">
        <v>59355</v>
      </c>
    </row>
    <row r="15305" spans="1:11" x14ac:dyDescent="0.3">
      <c r="A15305" t="s">
        <v>59356</v>
      </c>
      <c r="B15305" t="s">
        <v>59357</v>
      </c>
      <c r="C15305" t="s">
        <v>20</v>
      </c>
      <c r="D15305" t="s">
        <v>59358</v>
      </c>
      <c r="E15305" t="s">
        <v>51965</v>
      </c>
      <c r="F15305" t="s">
        <v>41</v>
      </c>
      <c r="G15305" t="s">
        <v>42</v>
      </c>
      <c r="H15305">
        <v>0</v>
      </c>
      <c r="I15305">
        <v>0</v>
      </c>
      <c r="J15305">
        <v>0</v>
      </c>
      <c r="K15305" t="s">
        <v>59359</v>
      </c>
    </row>
    <row r="15306" spans="1:11" x14ac:dyDescent="0.3">
      <c r="A15306" t="s">
        <v>59360</v>
      </c>
      <c r="B15306" t="s">
        <v>59361</v>
      </c>
      <c r="C15306" t="s">
        <v>20</v>
      </c>
      <c r="D15306" t="s">
        <v>59362</v>
      </c>
      <c r="E15306" t="s">
        <v>51965</v>
      </c>
      <c r="F15306" t="s">
        <v>25985</v>
      </c>
      <c r="G15306" t="s">
        <v>42</v>
      </c>
      <c r="H15306">
        <v>0</v>
      </c>
      <c r="I15306">
        <v>0</v>
      </c>
      <c r="J15306">
        <v>0</v>
      </c>
      <c r="K15306" t="s">
        <v>59363</v>
      </c>
    </row>
    <row r="15307" spans="1:11" x14ac:dyDescent="0.3">
      <c r="A15307" t="s">
        <v>59364</v>
      </c>
      <c r="B15307" t="s">
        <v>59365</v>
      </c>
      <c r="C15307" t="s">
        <v>13</v>
      </c>
      <c r="D15307" t="s">
        <v>59366</v>
      </c>
      <c r="E15307" t="s">
        <v>15</v>
      </c>
      <c r="F15307" t="s">
        <v>16</v>
      </c>
      <c r="G15307" t="s">
        <v>4749</v>
      </c>
      <c r="H15307">
        <v>0</v>
      </c>
      <c r="I15307">
        <v>0</v>
      </c>
      <c r="J15307">
        <v>0</v>
      </c>
      <c r="K15307" t="s">
        <v>59367</v>
      </c>
    </row>
    <row r="15308" spans="1:11" x14ac:dyDescent="0.3">
      <c r="A15308" t="s">
        <v>59368</v>
      </c>
      <c r="B15308" t="s">
        <v>59369</v>
      </c>
      <c r="C15308" t="s">
        <v>13</v>
      </c>
      <c r="D15308" t="s">
        <v>59370</v>
      </c>
      <c r="E15308" t="s">
        <v>58181</v>
      </c>
      <c r="F15308" t="s">
        <v>16</v>
      </c>
      <c r="G15308" t="s">
        <v>1766</v>
      </c>
      <c r="H15308">
        <v>0</v>
      </c>
      <c r="I15308">
        <v>0</v>
      </c>
      <c r="J15308">
        <v>0</v>
      </c>
      <c r="K15308" t="s">
        <v>59371</v>
      </c>
    </row>
    <row r="15309" spans="1:11" x14ac:dyDescent="0.3">
      <c r="A15309" t="s">
        <v>59372</v>
      </c>
      <c r="B15309" t="s">
        <v>59373</v>
      </c>
      <c r="C15309" t="s">
        <v>13</v>
      </c>
      <c r="D15309" t="s">
        <v>59374</v>
      </c>
      <c r="E15309" t="s">
        <v>58181</v>
      </c>
      <c r="F15309" t="s">
        <v>16</v>
      </c>
      <c r="G15309" t="s">
        <v>3717</v>
      </c>
      <c r="H15309">
        <v>0</v>
      </c>
      <c r="I15309">
        <v>0</v>
      </c>
      <c r="J15309">
        <v>0</v>
      </c>
      <c r="K15309" t="s">
        <v>59375</v>
      </c>
    </row>
    <row r="15310" spans="1:11" x14ac:dyDescent="0.3">
      <c r="A15310" t="s">
        <v>59376</v>
      </c>
      <c r="B15310" t="s">
        <v>59377</v>
      </c>
      <c r="C15310" t="s">
        <v>13</v>
      </c>
      <c r="D15310" t="s">
        <v>59378</v>
      </c>
      <c r="E15310" t="s">
        <v>58181</v>
      </c>
      <c r="F15310" t="s">
        <v>16</v>
      </c>
      <c r="G15310" t="s">
        <v>1784</v>
      </c>
      <c r="H15310">
        <v>0</v>
      </c>
      <c r="I15310">
        <v>0</v>
      </c>
      <c r="J15310">
        <v>0</v>
      </c>
      <c r="K15310" t="s">
        <v>59379</v>
      </c>
    </row>
    <row r="15311" spans="1:11" x14ac:dyDescent="0.3">
      <c r="A15311" t="s">
        <v>59380</v>
      </c>
      <c r="C15311" t="s">
        <v>20</v>
      </c>
      <c r="D15311" t="s">
        <v>59381</v>
      </c>
      <c r="E15311" t="s">
        <v>51965</v>
      </c>
      <c r="F15311" t="s">
        <v>39703</v>
      </c>
      <c r="G15311" t="s">
        <v>42</v>
      </c>
      <c r="H15311">
        <v>0</v>
      </c>
      <c r="I15311">
        <v>0</v>
      </c>
      <c r="J15311">
        <v>0</v>
      </c>
      <c r="K15311" t="s">
        <v>59382</v>
      </c>
    </row>
    <row r="15312" spans="1:11" x14ac:dyDescent="0.3">
      <c r="A15312" t="s">
        <v>59383</v>
      </c>
      <c r="C15312" t="s">
        <v>13</v>
      </c>
      <c r="D15312" t="s">
        <v>59384</v>
      </c>
      <c r="E15312" t="s">
        <v>58181</v>
      </c>
      <c r="F15312" t="s">
        <v>16</v>
      </c>
      <c r="G15312" t="s">
        <v>566</v>
      </c>
      <c r="H15312">
        <v>0</v>
      </c>
      <c r="I15312">
        <v>0</v>
      </c>
      <c r="J15312">
        <v>0</v>
      </c>
      <c r="K15312" t="s">
        <v>59385</v>
      </c>
    </row>
    <row r="15313" spans="1:11" x14ac:dyDescent="0.3">
      <c r="A15313" t="s">
        <v>59386</v>
      </c>
      <c r="B15313" t="s">
        <v>59387</v>
      </c>
      <c r="C15313" t="s">
        <v>27</v>
      </c>
      <c r="D15313" t="s">
        <v>59388</v>
      </c>
      <c r="E15313" t="s">
        <v>47287</v>
      </c>
      <c r="F15313" t="s">
        <v>41</v>
      </c>
      <c r="G15313" t="s">
        <v>42</v>
      </c>
      <c r="H15313">
        <v>0</v>
      </c>
      <c r="I15313">
        <v>0</v>
      </c>
      <c r="J15313">
        <v>0</v>
      </c>
      <c r="K15313" t="s">
        <v>59389</v>
      </c>
    </row>
    <row r="15314" spans="1:11" x14ac:dyDescent="0.3">
      <c r="A15314" t="s">
        <v>59390</v>
      </c>
      <c r="B15314" t="s">
        <v>59391</v>
      </c>
      <c r="C15314" t="s">
        <v>27</v>
      </c>
      <c r="D15314" t="s">
        <v>59392</v>
      </c>
      <c r="E15314" t="s">
        <v>47287</v>
      </c>
      <c r="F15314" t="s">
        <v>41</v>
      </c>
      <c r="G15314" t="s">
        <v>42</v>
      </c>
      <c r="H15314">
        <v>0</v>
      </c>
      <c r="I15314">
        <v>0</v>
      </c>
      <c r="J15314">
        <v>0</v>
      </c>
      <c r="K15314" t="s">
        <v>59393</v>
      </c>
    </row>
    <row r="15315" spans="1:11" x14ac:dyDescent="0.3">
      <c r="A15315" t="s">
        <v>59394</v>
      </c>
      <c r="B15315" t="s">
        <v>59395</v>
      </c>
      <c r="C15315" t="s">
        <v>558</v>
      </c>
      <c r="D15315" t="s">
        <v>59396</v>
      </c>
      <c r="E15315" t="s">
        <v>1462</v>
      </c>
      <c r="F15315" t="s">
        <v>41</v>
      </c>
      <c r="G15315" t="s">
        <v>42</v>
      </c>
      <c r="H15315">
        <v>0</v>
      </c>
      <c r="I15315">
        <v>0</v>
      </c>
      <c r="J15315">
        <v>0</v>
      </c>
      <c r="K15315" t="s">
        <v>59397</v>
      </c>
    </row>
    <row r="15316" spans="1:11" x14ac:dyDescent="0.3">
      <c r="A15316" t="s">
        <v>59398</v>
      </c>
      <c r="B15316" t="s">
        <v>59399</v>
      </c>
      <c r="C15316" t="s">
        <v>27</v>
      </c>
      <c r="D15316" t="s">
        <v>59400</v>
      </c>
      <c r="E15316" t="s">
        <v>47287</v>
      </c>
      <c r="F15316" t="s">
        <v>41</v>
      </c>
      <c r="G15316" t="s">
        <v>42</v>
      </c>
      <c r="H15316">
        <v>0</v>
      </c>
      <c r="I15316">
        <v>0</v>
      </c>
      <c r="J15316">
        <v>0</v>
      </c>
      <c r="K15316" t="s">
        <v>59401</v>
      </c>
    </row>
    <row r="15317" spans="1:11" x14ac:dyDescent="0.3">
      <c r="A15317" t="s">
        <v>59402</v>
      </c>
      <c r="B15317" t="s">
        <v>59403</v>
      </c>
      <c r="C15317" t="s">
        <v>20</v>
      </c>
      <c r="D15317" t="s">
        <v>59404</v>
      </c>
      <c r="E15317" t="s">
        <v>51965</v>
      </c>
      <c r="F15317" t="s">
        <v>48801</v>
      </c>
      <c r="G15317" t="s">
        <v>7708</v>
      </c>
      <c r="H15317">
        <v>0</v>
      </c>
      <c r="I15317">
        <v>0</v>
      </c>
      <c r="J15317">
        <v>0</v>
      </c>
      <c r="K15317" t="s">
        <v>59405</v>
      </c>
    </row>
    <row r="15318" spans="1:11" x14ac:dyDescent="0.3">
      <c r="A15318" t="s">
        <v>59406</v>
      </c>
      <c r="B15318" t="s">
        <v>59407</v>
      </c>
      <c r="C15318" t="s">
        <v>558</v>
      </c>
      <c r="D15318" t="s">
        <v>59408</v>
      </c>
      <c r="E15318" t="s">
        <v>981</v>
      </c>
      <c r="F15318" t="s">
        <v>16</v>
      </c>
      <c r="G15318" t="s">
        <v>297</v>
      </c>
      <c r="H15318">
        <v>0</v>
      </c>
      <c r="I15318">
        <v>0</v>
      </c>
      <c r="J15318">
        <v>0</v>
      </c>
      <c r="K15318" t="s">
        <v>59409</v>
      </c>
    </row>
    <row r="15319" spans="1:11" x14ac:dyDescent="0.3">
      <c r="A15319" t="s">
        <v>59410</v>
      </c>
      <c r="B15319" t="s">
        <v>59411</v>
      </c>
      <c r="C15319" t="s">
        <v>20</v>
      </c>
      <c r="D15319" t="s">
        <v>59412</v>
      </c>
      <c r="E15319" t="s">
        <v>22</v>
      </c>
      <c r="F15319" t="s">
        <v>6405</v>
      </c>
      <c r="G15319" t="s">
        <v>42</v>
      </c>
      <c r="H15319">
        <v>0</v>
      </c>
      <c r="I15319">
        <v>0</v>
      </c>
      <c r="J15319">
        <v>0</v>
      </c>
      <c r="K15319" t="s">
        <v>59413</v>
      </c>
    </row>
    <row r="15320" spans="1:11" x14ac:dyDescent="0.3">
      <c r="A15320" t="s">
        <v>59414</v>
      </c>
      <c r="B15320" t="s">
        <v>59415</v>
      </c>
      <c r="C15320" t="s">
        <v>13</v>
      </c>
      <c r="D15320" t="s">
        <v>59416</v>
      </c>
      <c r="E15320" t="s">
        <v>58181</v>
      </c>
      <c r="F15320" t="s">
        <v>16</v>
      </c>
      <c r="G15320" t="s">
        <v>31456</v>
      </c>
      <c r="H15320">
        <v>0</v>
      </c>
      <c r="I15320">
        <v>0</v>
      </c>
      <c r="J15320">
        <v>0</v>
      </c>
      <c r="K15320" t="s">
        <v>59417</v>
      </c>
    </row>
    <row r="15321" spans="1:11" x14ac:dyDescent="0.3">
      <c r="A15321" t="s">
        <v>59418</v>
      </c>
      <c r="C15321" t="s">
        <v>20</v>
      </c>
      <c r="D15321" t="s">
        <v>59419</v>
      </c>
      <c r="E15321" t="s">
        <v>51965</v>
      </c>
      <c r="F15321" t="s">
        <v>3282</v>
      </c>
      <c r="G15321" t="s">
        <v>42</v>
      </c>
      <c r="H15321">
        <v>0</v>
      </c>
      <c r="I15321">
        <v>0</v>
      </c>
      <c r="J15321">
        <v>0</v>
      </c>
      <c r="K15321" t="s">
        <v>59420</v>
      </c>
    </row>
    <row r="15322" spans="1:11" x14ac:dyDescent="0.3">
      <c r="A15322" t="s">
        <v>59421</v>
      </c>
      <c r="B15322" t="s">
        <v>59422</v>
      </c>
      <c r="C15322" t="s">
        <v>20</v>
      </c>
      <c r="D15322" t="s">
        <v>59423</v>
      </c>
      <c r="E15322" t="s">
        <v>51965</v>
      </c>
      <c r="F15322" t="s">
        <v>10438</v>
      </c>
      <c r="G15322" t="s">
        <v>42</v>
      </c>
      <c r="H15322">
        <v>0</v>
      </c>
      <c r="I15322">
        <v>0</v>
      </c>
      <c r="J15322">
        <v>0</v>
      </c>
      <c r="K15322" t="s">
        <v>59424</v>
      </c>
    </row>
    <row r="15323" spans="1:11" x14ac:dyDescent="0.3">
      <c r="A15323" t="s">
        <v>59425</v>
      </c>
      <c r="C15323" t="s">
        <v>20</v>
      </c>
      <c r="D15323" t="s">
        <v>59426</v>
      </c>
      <c r="E15323" t="s">
        <v>51965</v>
      </c>
      <c r="F15323" t="s">
        <v>41</v>
      </c>
      <c r="G15323" t="s">
        <v>42</v>
      </c>
      <c r="H15323">
        <v>0</v>
      </c>
      <c r="I15323">
        <v>0</v>
      </c>
      <c r="J15323">
        <v>0</v>
      </c>
      <c r="K15323" t="s">
        <v>59427</v>
      </c>
    </row>
    <row r="15324" spans="1:11" x14ac:dyDescent="0.3">
      <c r="A15324" t="s">
        <v>59428</v>
      </c>
      <c r="C15324" t="s">
        <v>27</v>
      </c>
      <c r="D15324" t="s">
        <v>59429</v>
      </c>
      <c r="E15324" t="s">
        <v>47287</v>
      </c>
      <c r="F15324" t="s">
        <v>41</v>
      </c>
      <c r="G15324" t="s">
        <v>42</v>
      </c>
      <c r="H15324">
        <v>0</v>
      </c>
      <c r="I15324">
        <v>0</v>
      </c>
      <c r="J15324">
        <v>0</v>
      </c>
      <c r="K15324" t="s">
        <v>59430</v>
      </c>
    </row>
    <row r="15325" spans="1:11" x14ac:dyDescent="0.3">
      <c r="A15325" t="s">
        <v>59431</v>
      </c>
      <c r="B15325" t="s">
        <v>59432</v>
      </c>
      <c r="C15325" t="s">
        <v>27</v>
      </c>
      <c r="D15325" t="s">
        <v>59433</v>
      </c>
      <c r="E15325" t="s">
        <v>47287</v>
      </c>
      <c r="F15325" t="s">
        <v>41</v>
      </c>
      <c r="G15325" t="s">
        <v>42</v>
      </c>
      <c r="H15325">
        <v>0</v>
      </c>
      <c r="I15325">
        <v>0</v>
      </c>
      <c r="J15325">
        <v>0</v>
      </c>
      <c r="K15325" t="s">
        <v>59434</v>
      </c>
    </row>
    <row r="15326" spans="1:11" x14ac:dyDescent="0.3">
      <c r="A15326" t="s">
        <v>59435</v>
      </c>
      <c r="B15326" t="s">
        <v>59436</v>
      </c>
      <c r="C15326" t="s">
        <v>20</v>
      </c>
      <c r="D15326" t="s">
        <v>59437</v>
      </c>
      <c r="E15326" t="s">
        <v>51965</v>
      </c>
      <c r="F15326" t="s">
        <v>34077</v>
      </c>
      <c r="G15326" t="s">
        <v>5327</v>
      </c>
      <c r="H15326">
        <v>0</v>
      </c>
      <c r="I15326">
        <v>0</v>
      </c>
      <c r="J15326">
        <v>0</v>
      </c>
      <c r="K15326" t="s">
        <v>59438</v>
      </c>
    </row>
    <row r="15327" spans="1:11" x14ac:dyDescent="0.3">
      <c r="A15327" t="s">
        <v>59439</v>
      </c>
      <c r="B15327" t="s">
        <v>59440</v>
      </c>
      <c r="C15327" t="s">
        <v>13</v>
      </c>
      <c r="D15327" t="s">
        <v>59441</v>
      </c>
      <c r="E15327" t="s">
        <v>58181</v>
      </c>
      <c r="F15327" t="s">
        <v>16</v>
      </c>
      <c r="G15327" t="s">
        <v>35798</v>
      </c>
      <c r="H15327">
        <v>0</v>
      </c>
      <c r="I15327">
        <v>0</v>
      </c>
      <c r="J15327">
        <v>0</v>
      </c>
      <c r="K15327" t="s">
        <v>59442</v>
      </c>
    </row>
    <row r="15328" spans="1:11" x14ac:dyDescent="0.3">
      <c r="A15328" t="s">
        <v>59443</v>
      </c>
      <c r="B15328" t="s">
        <v>59444</v>
      </c>
      <c r="C15328" t="s">
        <v>13</v>
      </c>
      <c r="D15328" t="s">
        <v>59445</v>
      </c>
      <c r="E15328" t="s">
        <v>58181</v>
      </c>
      <c r="F15328" t="s">
        <v>16</v>
      </c>
      <c r="G15328" t="s">
        <v>8894</v>
      </c>
      <c r="H15328">
        <v>0</v>
      </c>
      <c r="I15328">
        <v>0</v>
      </c>
      <c r="J15328">
        <v>0</v>
      </c>
      <c r="K15328" t="s">
        <v>59446</v>
      </c>
    </row>
    <row r="15329" spans="1:11" x14ac:dyDescent="0.3">
      <c r="A15329" t="s">
        <v>59447</v>
      </c>
      <c r="B15329" t="s">
        <v>59448</v>
      </c>
      <c r="C15329" t="s">
        <v>558</v>
      </c>
      <c r="D15329" t="s">
        <v>59449</v>
      </c>
      <c r="E15329" t="s">
        <v>2102</v>
      </c>
      <c r="F15329" t="s">
        <v>59450</v>
      </c>
      <c r="G15329" t="s">
        <v>42</v>
      </c>
      <c r="H15329">
        <v>0</v>
      </c>
      <c r="I15329">
        <v>0</v>
      </c>
      <c r="J15329">
        <v>0</v>
      </c>
      <c r="K15329" t="s">
        <v>59451</v>
      </c>
    </row>
    <row r="15330" spans="1:11" x14ac:dyDescent="0.3">
      <c r="A15330" t="s">
        <v>59452</v>
      </c>
      <c r="B15330" t="s">
        <v>59453</v>
      </c>
      <c r="C15330" t="s">
        <v>27</v>
      </c>
      <c r="D15330" t="s">
        <v>59454</v>
      </c>
      <c r="E15330" t="s">
        <v>47287</v>
      </c>
      <c r="F15330" t="s">
        <v>16</v>
      </c>
      <c r="G15330" t="s">
        <v>3935</v>
      </c>
      <c r="H15330">
        <v>0</v>
      </c>
      <c r="I15330">
        <v>0</v>
      </c>
      <c r="J15330">
        <v>0</v>
      </c>
      <c r="K15330" t="s">
        <v>59455</v>
      </c>
    </row>
    <row r="15331" spans="1:11" x14ac:dyDescent="0.3">
      <c r="A15331" t="s">
        <v>59456</v>
      </c>
      <c r="B15331" t="s">
        <v>59457</v>
      </c>
      <c r="C15331" t="s">
        <v>20</v>
      </c>
      <c r="D15331" t="s">
        <v>59458</v>
      </c>
      <c r="E15331" t="s">
        <v>51965</v>
      </c>
      <c r="F15331" t="s">
        <v>41</v>
      </c>
      <c r="G15331" t="s">
        <v>469</v>
      </c>
      <c r="H15331">
        <v>0</v>
      </c>
      <c r="I15331">
        <v>0</v>
      </c>
      <c r="J15331">
        <v>0</v>
      </c>
      <c r="K15331" t="s">
        <v>59459</v>
      </c>
    </row>
    <row r="15332" spans="1:11" x14ac:dyDescent="0.3">
      <c r="A15332" t="s">
        <v>59460</v>
      </c>
      <c r="C15332" t="s">
        <v>20</v>
      </c>
      <c r="D15332" t="s">
        <v>59461</v>
      </c>
      <c r="E15332" t="s">
        <v>51965</v>
      </c>
      <c r="F15332" t="s">
        <v>3521</v>
      </c>
      <c r="G15332" t="s">
        <v>3168</v>
      </c>
      <c r="H15332">
        <v>0</v>
      </c>
      <c r="I15332">
        <v>0</v>
      </c>
      <c r="J15332">
        <v>0</v>
      </c>
      <c r="K15332" t="s">
        <v>59462</v>
      </c>
    </row>
    <row r="15333" spans="1:11" x14ac:dyDescent="0.3">
      <c r="A15333" t="s">
        <v>59463</v>
      </c>
      <c r="B15333" t="s">
        <v>59464</v>
      </c>
      <c r="C15333" t="s">
        <v>20</v>
      </c>
      <c r="D15333" t="s">
        <v>59465</v>
      </c>
      <c r="E15333" t="s">
        <v>51965</v>
      </c>
      <c r="F15333" t="s">
        <v>59466</v>
      </c>
      <c r="G15333" t="s">
        <v>42</v>
      </c>
      <c r="H15333">
        <v>0</v>
      </c>
      <c r="I15333">
        <v>0</v>
      </c>
      <c r="J15333">
        <v>0</v>
      </c>
      <c r="K15333" t="s">
        <v>59467</v>
      </c>
    </row>
    <row r="15334" spans="1:11" x14ac:dyDescent="0.3">
      <c r="A15334" t="s">
        <v>59468</v>
      </c>
      <c r="B15334" t="s">
        <v>59469</v>
      </c>
      <c r="C15334" t="s">
        <v>20</v>
      </c>
      <c r="D15334" t="s">
        <v>59470</v>
      </c>
      <c r="E15334" t="s">
        <v>51965</v>
      </c>
      <c r="F15334" t="s">
        <v>2313</v>
      </c>
      <c r="G15334" t="s">
        <v>42</v>
      </c>
      <c r="H15334">
        <v>0</v>
      </c>
      <c r="I15334">
        <v>0</v>
      </c>
      <c r="J15334">
        <v>0</v>
      </c>
      <c r="K15334" t="s">
        <v>59471</v>
      </c>
    </row>
    <row r="15335" spans="1:11" x14ac:dyDescent="0.3">
      <c r="A15335" t="s">
        <v>59472</v>
      </c>
      <c r="B15335" t="s">
        <v>58889</v>
      </c>
      <c r="C15335" t="s">
        <v>13</v>
      </c>
      <c r="D15335" t="s">
        <v>59473</v>
      </c>
      <c r="E15335" t="s">
        <v>58181</v>
      </c>
      <c r="F15335" t="s">
        <v>16</v>
      </c>
      <c r="G15335" t="s">
        <v>10656</v>
      </c>
      <c r="H15335">
        <v>0</v>
      </c>
      <c r="I15335">
        <v>0</v>
      </c>
      <c r="J15335">
        <v>0</v>
      </c>
      <c r="K15335" t="s">
        <v>59474</v>
      </c>
    </row>
    <row r="15336" spans="1:11" x14ac:dyDescent="0.3">
      <c r="A15336" t="s">
        <v>59475</v>
      </c>
      <c r="B15336" t="s">
        <v>59476</v>
      </c>
      <c r="C15336" t="s">
        <v>20</v>
      </c>
      <c r="D15336" t="s">
        <v>59477</v>
      </c>
      <c r="E15336" t="s">
        <v>51965</v>
      </c>
      <c r="F15336" t="s">
        <v>41</v>
      </c>
      <c r="G15336" t="s">
        <v>8839</v>
      </c>
      <c r="H15336">
        <v>0</v>
      </c>
      <c r="I15336">
        <v>0</v>
      </c>
      <c r="J15336">
        <v>0</v>
      </c>
      <c r="K15336" t="s">
        <v>59478</v>
      </c>
    </row>
    <row r="15337" spans="1:11" x14ac:dyDescent="0.3">
      <c r="A15337" t="s">
        <v>59479</v>
      </c>
      <c r="B15337" t="s">
        <v>59480</v>
      </c>
      <c r="C15337" t="s">
        <v>13</v>
      </c>
      <c r="D15337" t="s">
        <v>59481</v>
      </c>
      <c r="E15337" t="s">
        <v>58181</v>
      </c>
      <c r="F15337" t="s">
        <v>16</v>
      </c>
      <c r="G15337" t="s">
        <v>4866</v>
      </c>
      <c r="H15337">
        <v>0</v>
      </c>
      <c r="I15337">
        <v>0</v>
      </c>
      <c r="J15337">
        <v>0</v>
      </c>
      <c r="K15337" t="s">
        <v>59482</v>
      </c>
    </row>
    <row r="15338" spans="1:11" x14ac:dyDescent="0.3">
      <c r="A15338" t="s">
        <v>59483</v>
      </c>
      <c r="B15338" t="s">
        <v>59484</v>
      </c>
      <c r="C15338" t="s">
        <v>20</v>
      </c>
      <c r="D15338" t="s">
        <v>59485</v>
      </c>
      <c r="E15338" t="s">
        <v>51965</v>
      </c>
      <c r="F15338" t="s">
        <v>3277</v>
      </c>
      <c r="G15338" t="s">
        <v>17363</v>
      </c>
      <c r="H15338">
        <v>0</v>
      </c>
      <c r="I15338">
        <v>0</v>
      </c>
      <c r="J15338">
        <v>0</v>
      </c>
      <c r="K15338" t="s">
        <v>59486</v>
      </c>
    </row>
    <row r="15339" spans="1:11" x14ac:dyDescent="0.3">
      <c r="A15339" t="s">
        <v>59487</v>
      </c>
      <c r="B15339" t="s">
        <v>59488</v>
      </c>
      <c r="C15339" t="s">
        <v>20</v>
      </c>
      <c r="D15339" t="s">
        <v>59489</v>
      </c>
      <c r="E15339" t="s">
        <v>51965</v>
      </c>
      <c r="F15339" t="s">
        <v>16</v>
      </c>
      <c r="G15339" t="s">
        <v>9145</v>
      </c>
      <c r="H15339">
        <v>0</v>
      </c>
      <c r="I15339">
        <v>0</v>
      </c>
      <c r="J15339">
        <v>0</v>
      </c>
      <c r="K15339" t="s">
        <v>59490</v>
      </c>
    </row>
    <row r="15340" spans="1:11" x14ac:dyDescent="0.3">
      <c r="A15340" t="s">
        <v>59491</v>
      </c>
      <c r="B15340" t="s">
        <v>59492</v>
      </c>
      <c r="C15340" t="s">
        <v>20</v>
      </c>
      <c r="D15340" t="s">
        <v>59493</v>
      </c>
      <c r="E15340" t="s">
        <v>51965</v>
      </c>
      <c r="F15340" t="s">
        <v>16</v>
      </c>
      <c r="G15340" t="s">
        <v>5327</v>
      </c>
      <c r="H15340">
        <v>0</v>
      </c>
      <c r="I15340">
        <v>0</v>
      </c>
      <c r="J15340">
        <v>0</v>
      </c>
      <c r="K15340" t="s">
        <v>59494</v>
      </c>
    </row>
    <row r="15341" spans="1:11" x14ac:dyDescent="0.3">
      <c r="A15341" t="s">
        <v>59495</v>
      </c>
      <c r="C15341" t="s">
        <v>466</v>
      </c>
      <c r="D15341" t="s">
        <v>59496</v>
      </c>
      <c r="E15341" t="s">
        <v>56266</v>
      </c>
      <c r="F15341" t="s">
        <v>16</v>
      </c>
      <c r="G15341" t="s">
        <v>1382</v>
      </c>
      <c r="H15341">
        <v>0</v>
      </c>
      <c r="I15341">
        <v>0</v>
      </c>
      <c r="J15341">
        <v>0</v>
      </c>
      <c r="K15341" t="s">
        <v>59497</v>
      </c>
    </row>
    <row r="15342" spans="1:11" x14ac:dyDescent="0.3">
      <c r="A15342" t="s">
        <v>59498</v>
      </c>
      <c r="B15342" t="s">
        <v>59499</v>
      </c>
      <c r="C15342" t="s">
        <v>558</v>
      </c>
      <c r="D15342" t="s">
        <v>59500</v>
      </c>
      <c r="E15342" t="s">
        <v>32122</v>
      </c>
      <c r="F15342" t="s">
        <v>16</v>
      </c>
      <c r="G15342" t="s">
        <v>39922</v>
      </c>
      <c r="H15342">
        <v>0</v>
      </c>
      <c r="I15342">
        <v>0</v>
      </c>
      <c r="J15342">
        <v>0</v>
      </c>
      <c r="K15342" t="s">
        <v>59501</v>
      </c>
    </row>
    <row r="15343" spans="1:11" x14ac:dyDescent="0.3">
      <c r="A15343" t="s">
        <v>59502</v>
      </c>
      <c r="B15343" t="s">
        <v>59503</v>
      </c>
      <c r="C15343" t="s">
        <v>1159</v>
      </c>
      <c r="D15343" t="s">
        <v>59504</v>
      </c>
      <c r="E15343" t="s">
        <v>10552</v>
      </c>
      <c r="F15343" t="s">
        <v>16</v>
      </c>
      <c r="G15343" t="s">
        <v>59505</v>
      </c>
      <c r="H15343">
        <v>0</v>
      </c>
      <c r="I15343">
        <v>0</v>
      </c>
      <c r="J15343">
        <v>0</v>
      </c>
      <c r="K15343" t="s">
        <v>59506</v>
      </c>
    </row>
    <row r="15344" spans="1:11" x14ac:dyDescent="0.3">
      <c r="A15344" t="s">
        <v>59507</v>
      </c>
      <c r="B15344" t="s">
        <v>59508</v>
      </c>
      <c r="C15344" t="s">
        <v>20</v>
      </c>
      <c r="D15344" t="s">
        <v>59509</v>
      </c>
      <c r="E15344" t="s">
        <v>51965</v>
      </c>
      <c r="F15344" t="s">
        <v>59510</v>
      </c>
      <c r="G15344" t="s">
        <v>42</v>
      </c>
      <c r="H15344">
        <v>0</v>
      </c>
      <c r="I15344">
        <v>0</v>
      </c>
      <c r="J15344">
        <v>0</v>
      </c>
      <c r="K15344" t="s">
        <v>59511</v>
      </c>
    </row>
    <row r="15345" spans="1:11" x14ac:dyDescent="0.3">
      <c r="A15345" t="s">
        <v>59512</v>
      </c>
      <c r="B15345" t="s">
        <v>59513</v>
      </c>
      <c r="C15345" t="s">
        <v>20</v>
      </c>
      <c r="D15345" t="s">
        <v>59514</v>
      </c>
      <c r="E15345" t="s">
        <v>51965</v>
      </c>
      <c r="F15345" t="s">
        <v>34121</v>
      </c>
      <c r="G15345" t="s">
        <v>42</v>
      </c>
      <c r="H15345">
        <v>0</v>
      </c>
      <c r="I15345">
        <v>0</v>
      </c>
      <c r="J15345">
        <v>0</v>
      </c>
      <c r="K15345" t="s">
        <v>59515</v>
      </c>
    </row>
    <row r="15346" spans="1:11" x14ac:dyDescent="0.3">
      <c r="A15346" t="s">
        <v>59516</v>
      </c>
      <c r="C15346" t="s">
        <v>20</v>
      </c>
      <c r="D15346" t="s">
        <v>59517</v>
      </c>
      <c r="E15346" t="s">
        <v>51965</v>
      </c>
      <c r="F15346" t="s">
        <v>12727</v>
      </c>
      <c r="G15346" t="s">
        <v>42</v>
      </c>
      <c r="H15346">
        <v>0</v>
      </c>
      <c r="I15346">
        <v>0</v>
      </c>
      <c r="J15346">
        <v>0</v>
      </c>
      <c r="K15346" t="s">
        <v>59518</v>
      </c>
    </row>
    <row r="15347" spans="1:11" x14ac:dyDescent="0.3">
      <c r="A15347" t="s">
        <v>59519</v>
      </c>
      <c r="B15347" t="s">
        <v>59520</v>
      </c>
      <c r="C15347" t="s">
        <v>20</v>
      </c>
      <c r="D15347" t="s">
        <v>59521</v>
      </c>
      <c r="E15347" t="s">
        <v>51965</v>
      </c>
      <c r="F15347" t="s">
        <v>6803</v>
      </c>
      <c r="G15347" t="s">
        <v>42</v>
      </c>
      <c r="H15347">
        <v>0</v>
      </c>
      <c r="I15347">
        <v>0</v>
      </c>
      <c r="J15347">
        <v>0</v>
      </c>
      <c r="K15347" t="s">
        <v>59522</v>
      </c>
    </row>
    <row r="15348" spans="1:11" x14ac:dyDescent="0.3">
      <c r="A15348" t="s">
        <v>59523</v>
      </c>
      <c r="B15348" t="s">
        <v>59524</v>
      </c>
      <c r="C15348" t="s">
        <v>20</v>
      </c>
      <c r="D15348" t="s">
        <v>59525</v>
      </c>
      <c r="E15348" t="s">
        <v>51965</v>
      </c>
      <c r="F15348" t="s">
        <v>41</v>
      </c>
      <c r="G15348" t="s">
        <v>42</v>
      </c>
      <c r="H15348">
        <v>0</v>
      </c>
      <c r="I15348">
        <v>0</v>
      </c>
      <c r="J15348">
        <v>0</v>
      </c>
      <c r="K15348" t="s">
        <v>59526</v>
      </c>
    </row>
    <row r="15349" spans="1:11" x14ac:dyDescent="0.3">
      <c r="A15349" t="s">
        <v>59527</v>
      </c>
      <c r="C15349" t="s">
        <v>27</v>
      </c>
      <c r="D15349" t="s">
        <v>59528</v>
      </c>
      <c r="E15349" t="s">
        <v>29</v>
      </c>
      <c r="F15349" t="s">
        <v>41</v>
      </c>
      <c r="G15349" t="s">
        <v>42</v>
      </c>
      <c r="H15349">
        <v>0</v>
      </c>
      <c r="I15349">
        <v>0</v>
      </c>
      <c r="J15349">
        <v>0</v>
      </c>
      <c r="K15349" t="s">
        <v>59529</v>
      </c>
    </row>
    <row r="15350" spans="1:11" x14ac:dyDescent="0.3">
      <c r="A15350" t="s">
        <v>59530</v>
      </c>
      <c r="B15350" t="s">
        <v>59531</v>
      </c>
      <c r="C15350" t="s">
        <v>20</v>
      </c>
      <c r="D15350" t="s">
        <v>59532</v>
      </c>
      <c r="E15350" t="s">
        <v>51965</v>
      </c>
      <c r="F15350" t="s">
        <v>1793</v>
      </c>
      <c r="G15350" t="s">
        <v>42</v>
      </c>
      <c r="H15350">
        <v>0</v>
      </c>
      <c r="I15350">
        <v>0</v>
      </c>
      <c r="J15350">
        <v>0</v>
      </c>
      <c r="K15350" t="s">
        <v>59533</v>
      </c>
    </row>
    <row r="15351" spans="1:11" x14ac:dyDescent="0.3">
      <c r="A15351" t="s">
        <v>59534</v>
      </c>
      <c r="B15351" t="s">
        <v>59535</v>
      </c>
      <c r="C15351" t="s">
        <v>20</v>
      </c>
      <c r="D15351" t="s">
        <v>59536</v>
      </c>
      <c r="E15351" t="s">
        <v>51965</v>
      </c>
      <c r="F15351" t="s">
        <v>6405</v>
      </c>
      <c r="G15351" t="s">
        <v>42</v>
      </c>
      <c r="H15351">
        <v>0</v>
      </c>
      <c r="I15351">
        <v>0</v>
      </c>
      <c r="J15351">
        <v>0</v>
      </c>
      <c r="K15351" t="s">
        <v>59537</v>
      </c>
    </row>
    <row r="15352" spans="1:11" x14ac:dyDescent="0.3">
      <c r="A15352" t="s">
        <v>59538</v>
      </c>
      <c r="B15352" t="s">
        <v>59539</v>
      </c>
      <c r="C15352" t="s">
        <v>20</v>
      </c>
      <c r="D15352" t="s">
        <v>59540</v>
      </c>
      <c r="E15352" t="s">
        <v>51965</v>
      </c>
      <c r="F15352" t="s">
        <v>59541</v>
      </c>
      <c r="G15352" t="s">
        <v>42</v>
      </c>
      <c r="H15352">
        <v>0</v>
      </c>
      <c r="I15352">
        <v>0</v>
      </c>
      <c r="J15352">
        <v>0</v>
      </c>
      <c r="K15352" t="s">
        <v>59542</v>
      </c>
    </row>
    <row r="15353" spans="1:11" x14ac:dyDescent="0.3">
      <c r="A15353" t="s">
        <v>59543</v>
      </c>
      <c r="C15353" t="s">
        <v>27</v>
      </c>
      <c r="D15353" t="s">
        <v>59544</v>
      </c>
      <c r="E15353" t="s">
        <v>47287</v>
      </c>
      <c r="F15353" t="s">
        <v>16</v>
      </c>
      <c r="G15353" t="s">
        <v>42</v>
      </c>
      <c r="H15353">
        <v>0</v>
      </c>
      <c r="I15353">
        <v>0</v>
      </c>
      <c r="J15353">
        <v>0</v>
      </c>
      <c r="K15353" t="s">
        <v>59545</v>
      </c>
    </row>
    <row r="15354" spans="1:11" x14ac:dyDescent="0.3">
      <c r="A15354" t="s">
        <v>59546</v>
      </c>
      <c r="B15354" t="s">
        <v>59547</v>
      </c>
      <c r="C15354" t="s">
        <v>20</v>
      </c>
      <c r="D15354" t="s">
        <v>59548</v>
      </c>
      <c r="E15354" t="s">
        <v>51965</v>
      </c>
      <c r="F15354" t="s">
        <v>16</v>
      </c>
      <c r="G15354" t="s">
        <v>5327</v>
      </c>
      <c r="H15354">
        <v>0</v>
      </c>
      <c r="I15354">
        <v>0</v>
      </c>
      <c r="J15354">
        <v>0</v>
      </c>
      <c r="K15354" t="s">
        <v>59549</v>
      </c>
    </row>
    <row r="15355" spans="1:11" x14ac:dyDescent="0.3">
      <c r="A15355" t="s">
        <v>59550</v>
      </c>
      <c r="B15355" t="s">
        <v>59551</v>
      </c>
      <c r="C15355" t="s">
        <v>20</v>
      </c>
      <c r="D15355" t="s">
        <v>59552</v>
      </c>
      <c r="E15355" t="s">
        <v>51965</v>
      </c>
      <c r="F15355" t="s">
        <v>16</v>
      </c>
      <c r="G15355" t="s">
        <v>2506</v>
      </c>
      <c r="H15355">
        <v>0</v>
      </c>
      <c r="I15355">
        <v>0</v>
      </c>
      <c r="J15355">
        <v>0</v>
      </c>
      <c r="K15355" t="s">
        <v>59553</v>
      </c>
    </row>
    <row r="15356" spans="1:11" x14ac:dyDescent="0.3">
      <c r="A15356" t="s">
        <v>59554</v>
      </c>
      <c r="B15356" t="s">
        <v>59555</v>
      </c>
      <c r="C15356" t="s">
        <v>20</v>
      </c>
      <c r="D15356" t="s">
        <v>59556</v>
      </c>
      <c r="E15356" t="s">
        <v>51965</v>
      </c>
      <c r="F15356" t="s">
        <v>16</v>
      </c>
      <c r="G15356" t="s">
        <v>817</v>
      </c>
      <c r="H15356">
        <v>0</v>
      </c>
      <c r="I15356">
        <v>0</v>
      </c>
      <c r="J15356">
        <v>0</v>
      </c>
      <c r="K15356" t="s">
        <v>59557</v>
      </c>
    </row>
    <row r="15357" spans="1:11" x14ac:dyDescent="0.3">
      <c r="A15357" t="s">
        <v>59558</v>
      </c>
      <c r="B15357" t="s">
        <v>59559</v>
      </c>
      <c r="C15357" t="s">
        <v>20</v>
      </c>
      <c r="D15357" t="s">
        <v>59560</v>
      </c>
      <c r="E15357" t="s">
        <v>51965</v>
      </c>
      <c r="F15357" t="s">
        <v>16</v>
      </c>
      <c r="G15357" t="s">
        <v>59561</v>
      </c>
      <c r="H15357">
        <v>0</v>
      </c>
      <c r="I15357">
        <v>0</v>
      </c>
      <c r="J15357">
        <v>0</v>
      </c>
      <c r="K15357" t="s">
        <v>59562</v>
      </c>
    </row>
    <row r="15358" spans="1:11" x14ac:dyDescent="0.3">
      <c r="A15358" t="s">
        <v>59563</v>
      </c>
      <c r="B15358" t="s">
        <v>59564</v>
      </c>
      <c r="C15358" t="s">
        <v>27</v>
      </c>
      <c r="D15358" t="s">
        <v>59565</v>
      </c>
      <c r="E15358" t="s">
        <v>47287</v>
      </c>
      <c r="F15358" t="s">
        <v>16</v>
      </c>
      <c r="G15358" t="s">
        <v>9659</v>
      </c>
      <c r="H15358">
        <v>0</v>
      </c>
      <c r="I15358">
        <v>0</v>
      </c>
      <c r="J15358">
        <v>0</v>
      </c>
      <c r="K15358" t="s">
        <v>59566</v>
      </c>
    </row>
    <row r="15359" spans="1:11" x14ac:dyDescent="0.3">
      <c r="A15359" t="s">
        <v>59567</v>
      </c>
      <c r="B15359" t="s">
        <v>59568</v>
      </c>
      <c r="C15359" t="s">
        <v>27</v>
      </c>
      <c r="D15359" t="s">
        <v>59569</v>
      </c>
      <c r="E15359" t="s">
        <v>29</v>
      </c>
      <c r="F15359" t="s">
        <v>41</v>
      </c>
      <c r="G15359" t="s">
        <v>42</v>
      </c>
      <c r="H15359">
        <v>0</v>
      </c>
      <c r="I15359">
        <v>0</v>
      </c>
      <c r="J15359">
        <v>0</v>
      </c>
      <c r="K15359" t="s">
        <v>59570</v>
      </c>
    </row>
    <row r="15360" spans="1:11" x14ac:dyDescent="0.3">
      <c r="A15360" t="s">
        <v>59571</v>
      </c>
      <c r="B15360" t="s">
        <v>59572</v>
      </c>
      <c r="C15360" t="s">
        <v>13</v>
      </c>
      <c r="D15360" t="s">
        <v>59573</v>
      </c>
      <c r="E15360" t="s">
        <v>58181</v>
      </c>
      <c r="F15360" t="s">
        <v>16</v>
      </c>
      <c r="G15360" t="s">
        <v>9067</v>
      </c>
      <c r="H15360">
        <v>0</v>
      </c>
      <c r="I15360">
        <v>0</v>
      </c>
      <c r="J15360">
        <v>0</v>
      </c>
      <c r="K15360" t="s">
        <v>59574</v>
      </c>
    </row>
    <row r="15361" spans="1:11" x14ac:dyDescent="0.3">
      <c r="A15361" t="s">
        <v>59575</v>
      </c>
      <c r="B15361" t="s">
        <v>59576</v>
      </c>
      <c r="C15361" t="s">
        <v>13</v>
      </c>
      <c r="D15361" t="s">
        <v>59577</v>
      </c>
      <c r="E15361" t="s">
        <v>58181</v>
      </c>
      <c r="F15361" t="s">
        <v>16</v>
      </c>
      <c r="G15361" t="s">
        <v>21403</v>
      </c>
      <c r="H15361">
        <v>0</v>
      </c>
      <c r="I15361">
        <v>0</v>
      </c>
      <c r="J15361">
        <v>0</v>
      </c>
      <c r="K15361" t="s">
        <v>59578</v>
      </c>
    </row>
    <row r="15362" spans="1:11" x14ac:dyDescent="0.3">
      <c r="A15362" t="s">
        <v>59579</v>
      </c>
      <c r="B15362" t="s">
        <v>59580</v>
      </c>
      <c r="C15362" t="s">
        <v>13</v>
      </c>
      <c r="D15362" t="s">
        <v>59581</v>
      </c>
      <c r="E15362" t="s">
        <v>58181</v>
      </c>
      <c r="F15362" t="s">
        <v>16</v>
      </c>
      <c r="G15362" t="s">
        <v>1894</v>
      </c>
      <c r="H15362">
        <v>0</v>
      </c>
      <c r="I15362">
        <v>0</v>
      </c>
      <c r="J15362">
        <v>0</v>
      </c>
      <c r="K15362" t="s">
        <v>59582</v>
      </c>
    </row>
    <row r="15363" spans="1:11" x14ac:dyDescent="0.3">
      <c r="A15363" t="s">
        <v>59583</v>
      </c>
      <c r="B15363" t="s">
        <v>59584</v>
      </c>
      <c r="C15363" t="s">
        <v>13</v>
      </c>
      <c r="D15363" t="s">
        <v>59585</v>
      </c>
      <c r="E15363" t="s">
        <v>58181</v>
      </c>
      <c r="F15363" t="s">
        <v>16</v>
      </c>
      <c r="G15363" t="s">
        <v>1124</v>
      </c>
      <c r="H15363">
        <v>0</v>
      </c>
      <c r="I15363">
        <v>0</v>
      </c>
      <c r="J15363">
        <v>0</v>
      </c>
      <c r="K15363" t="s">
        <v>59586</v>
      </c>
    </row>
    <row r="15364" spans="1:11" x14ac:dyDescent="0.3">
      <c r="A15364" t="s">
        <v>59587</v>
      </c>
      <c r="B15364" t="s">
        <v>59588</v>
      </c>
      <c r="C15364" t="s">
        <v>558</v>
      </c>
      <c r="D15364" t="s">
        <v>59589</v>
      </c>
      <c r="E15364" t="s">
        <v>19698</v>
      </c>
      <c r="F15364" t="s">
        <v>804</v>
      </c>
      <c r="G15364" t="s">
        <v>42</v>
      </c>
      <c r="H15364">
        <v>0</v>
      </c>
      <c r="I15364">
        <v>0</v>
      </c>
      <c r="J15364">
        <v>0</v>
      </c>
      <c r="K15364" t="s">
        <v>59590</v>
      </c>
    </row>
    <row r="15365" spans="1:11" x14ac:dyDescent="0.3">
      <c r="A15365" t="s">
        <v>59591</v>
      </c>
      <c r="B15365" t="s">
        <v>59592</v>
      </c>
      <c r="C15365" t="s">
        <v>20</v>
      </c>
      <c r="D15365" t="s">
        <v>59593</v>
      </c>
      <c r="E15365" t="s">
        <v>51965</v>
      </c>
      <c r="F15365" t="s">
        <v>302</v>
      </c>
      <c r="G15365" t="s">
        <v>42</v>
      </c>
      <c r="H15365">
        <v>0</v>
      </c>
      <c r="I15365">
        <v>0</v>
      </c>
      <c r="J15365">
        <v>0</v>
      </c>
      <c r="K15365" t="s">
        <v>59594</v>
      </c>
    </row>
    <row r="15366" spans="1:11" x14ac:dyDescent="0.3">
      <c r="A15366" t="s">
        <v>59595</v>
      </c>
      <c r="B15366" t="s">
        <v>59596</v>
      </c>
      <c r="C15366" t="s">
        <v>20</v>
      </c>
      <c r="D15366" t="s">
        <v>59597</v>
      </c>
      <c r="E15366" t="s">
        <v>51965</v>
      </c>
      <c r="F15366" t="s">
        <v>1405</v>
      </c>
      <c r="G15366" t="s">
        <v>42</v>
      </c>
      <c r="H15366">
        <v>0</v>
      </c>
      <c r="I15366">
        <v>0</v>
      </c>
      <c r="J15366">
        <v>0</v>
      </c>
      <c r="K15366" t="s">
        <v>59598</v>
      </c>
    </row>
    <row r="15367" spans="1:11" x14ac:dyDescent="0.3">
      <c r="A15367" t="s">
        <v>59599</v>
      </c>
      <c r="B15367" t="s">
        <v>59600</v>
      </c>
      <c r="C15367" t="s">
        <v>20</v>
      </c>
      <c r="D15367" t="s">
        <v>59601</v>
      </c>
      <c r="E15367" t="s">
        <v>51965</v>
      </c>
      <c r="F15367" t="s">
        <v>25950</v>
      </c>
      <c r="G15367" t="s">
        <v>42</v>
      </c>
      <c r="H15367">
        <v>0</v>
      </c>
      <c r="I15367">
        <v>0</v>
      </c>
      <c r="J15367">
        <v>0</v>
      </c>
      <c r="K15367" t="s">
        <v>59602</v>
      </c>
    </row>
    <row r="15368" spans="1:11" x14ac:dyDescent="0.3">
      <c r="A15368" t="s">
        <v>59603</v>
      </c>
      <c r="B15368" t="s">
        <v>59604</v>
      </c>
      <c r="C15368" t="s">
        <v>20</v>
      </c>
      <c r="D15368" t="s">
        <v>59605</v>
      </c>
      <c r="E15368" t="s">
        <v>51965</v>
      </c>
      <c r="F15368" t="s">
        <v>1678</v>
      </c>
      <c r="G15368" t="s">
        <v>42</v>
      </c>
      <c r="H15368">
        <v>0</v>
      </c>
      <c r="I15368">
        <v>0</v>
      </c>
      <c r="J15368">
        <v>0</v>
      </c>
      <c r="K15368" t="s">
        <v>59606</v>
      </c>
    </row>
    <row r="15369" spans="1:11" x14ac:dyDescent="0.3">
      <c r="A15369" t="s">
        <v>59607</v>
      </c>
      <c r="B15369" t="s">
        <v>59608</v>
      </c>
      <c r="C15369" t="s">
        <v>20</v>
      </c>
      <c r="D15369" t="s">
        <v>59609</v>
      </c>
      <c r="E15369" t="s">
        <v>51965</v>
      </c>
      <c r="F15369" t="s">
        <v>2313</v>
      </c>
      <c r="G15369" t="s">
        <v>42</v>
      </c>
      <c r="H15369">
        <v>0</v>
      </c>
      <c r="I15369">
        <v>0</v>
      </c>
      <c r="J15369">
        <v>0</v>
      </c>
      <c r="K15369" t="s">
        <v>59610</v>
      </c>
    </row>
    <row r="15370" spans="1:11" x14ac:dyDescent="0.3">
      <c r="A15370" t="s">
        <v>59611</v>
      </c>
      <c r="C15370" t="s">
        <v>27</v>
      </c>
      <c r="D15370" t="s">
        <v>59612</v>
      </c>
      <c r="E15370" t="s">
        <v>29</v>
      </c>
      <c r="F15370" t="s">
        <v>41</v>
      </c>
      <c r="G15370" t="s">
        <v>42</v>
      </c>
      <c r="H15370">
        <v>0</v>
      </c>
      <c r="I15370">
        <v>0</v>
      </c>
      <c r="J15370">
        <v>0</v>
      </c>
      <c r="K15370" t="s">
        <v>59613</v>
      </c>
    </row>
    <row r="15371" spans="1:11" x14ac:dyDescent="0.3">
      <c r="A15371" t="s">
        <v>59614</v>
      </c>
      <c r="B15371" t="s">
        <v>59615</v>
      </c>
      <c r="C15371" t="s">
        <v>558</v>
      </c>
      <c r="D15371" t="s">
        <v>59616</v>
      </c>
      <c r="E15371" t="s">
        <v>1462</v>
      </c>
      <c r="F15371" t="s">
        <v>16</v>
      </c>
      <c r="G15371" t="s">
        <v>6006</v>
      </c>
      <c r="H15371">
        <v>0</v>
      </c>
      <c r="I15371">
        <v>0</v>
      </c>
      <c r="J15371">
        <v>0</v>
      </c>
      <c r="K15371" t="s">
        <v>59617</v>
      </c>
    </row>
    <row r="15372" spans="1:11" x14ac:dyDescent="0.3">
      <c r="A15372" t="s">
        <v>59618</v>
      </c>
      <c r="B15372" t="s">
        <v>59619</v>
      </c>
      <c r="C15372" t="s">
        <v>20</v>
      </c>
      <c r="D15372" t="s">
        <v>59620</v>
      </c>
      <c r="E15372" t="s">
        <v>51965</v>
      </c>
      <c r="F15372" t="s">
        <v>1536</v>
      </c>
      <c r="G15372" t="s">
        <v>42</v>
      </c>
      <c r="H15372">
        <v>0</v>
      </c>
      <c r="I15372">
        <v>0</v>
      </c>
      <c r="J15372">
        <v>0</v>
      </c>
      <c r="K15372" t="s">
        <v>59621</v>
      </c>
    </row>
    <row r="15373" spans="1:11" x14ac:dyDescent="0.3">
      <c r="A15373" t="s">
        <v>59622</v>
      </c>
      <c r="C15373" t="s">
        <v>27</v>
      </c>
      <c r="D15373" t="s">
        <v>59623</v>
      </c>
      <c r="E15373" t="s">
        <v>47287</v>
      </c>
      <c r="F15373" t="s">
        <v>41</v>
      </c>
      <c r="G15373" t="s">
        <v>42</v>
      </c>
      <c r="H15373">
        <v>0</v>
      </c>
      <c r="I15373">
        <v>0</v>
      </c>
      <c r="J15373">
        <v>0</v>
      </c>
      <c r="K15373" t="s">
        <v>59624</v>
      </c>
    </row>
    <row r="15374" spans="1:11" x14ac:dyDescent="0.3">
      <c r="A15374" t="s">
        <v>59625</v>
      </c>
      <c r="B15374" t="s">
        <v>59626</v>
      </c>
      <c r="C15374" t="s">
        <v>20</v>
      </c>
      <c r="D15374" t="s">
        <v>59627</v>
      </c>
      <c r="E15374" t="s">
        <v>51965</v>
      </c>
      <c r="F15374" t="s">
        <v>41</v>
      </c>
      <c r="G15374" t="s">
        <v>42</v>
      </c>
      <c r="H15374">
        <v>0</v>
      </c>
      <c r="I15374">
        <v>0</v>
      </c>
      <c r="J15374">
        <v>0</v>
      </c>
      <c r="K15374" t="s">
        <v>59628</v>
      </c>
    </row>
    <row r="15375" spans="1:11" x14ac:dyDescent="0.3">
      <c r="A15375" t="s">
        <v>59629</v>
      </c>
      <c r="B15375" t="s">
        <v>59630</v>
      </c>
      <c r="C15375" t="s">
        <v>13</v>
      </c>
      <c r="D15375" t="s">
        <v>59631</v>
      </c>
      <c r="E15375" t="s">
        <v>58181</v>
      </c>
      <c r="F15375" t="s">
        <v>16</v>
      </c>
      <c r="G15375" t="s">
        <v>59632</v>
      </c>
      <c r="H15375">
        <v>0</v>
      </c>
      <c r="I15375">
        <v>0</v>
      </c>
      <c r="J15375">
        <v>0</v>
      </c>
      <c r="K15375" t="s">
        <v>59633</v>
      </c>
    </row>
    <row r="15376" spans="1:11" x14ac:dyDescent="0.3">
      <c r="A15376" t="s">
        <v>59634</v>
      </c>
      <c r="B15376" t="s">
        <v>59635</v>
      </c>
      <c r="C15376" t="s">
        <v>13</v>
      </c>
      <c r="D15376" t="s">
        <v>59636</v>
      </c>
      <c r="E15376" t="s">
        <v>58181</v>
      </c>
      <c r="F15376" t="s">
        <v>16</v>
      </c>
      <c r="G15376" t="s">
        <v>11468</v>
      </c>
      <c r="H15376">
        <v>0</v>
      </c>
      <c r="I15376">
        <v>0</v>
      </c>
      <c r="J15376">
        <v>0</v>
      </c>
      <c r="K15376" t="s">
        <v>59637</v>
      </c>
    </row>
    <row r="15377" spans="1:11" x14ac:dyDescent="0.3">
      <c r="A15377" t="s">
        <v>59638</v>
      </c>
      <c r="B15377" t="s">
        <v>59639</v>
      </c>
      <c r="C15377" t="s">
        <v>13</v>
      </c>
      <c r="D15377" t="s">
        <v>59640</v>
      </c>
      <c r="E15377" t="s">
        <v>58181</v>
      </c>
      <c r="F15377" t="s">
        <v>16</v>
      </c>
      <c r="G15377" t="s">
        <v>8722</v>
      </c>
      <c r="H15377">
        <v>0</v>
      </c>
      <c r="I15377">
        <v>0</v>
      </c>
      <c r="J15377">
        <v>0</v>
      </c>
      <c r="K15377" t="s">
        <v>59641</v>
      </c>
    </row>
    <row r="15378" spans="1:11" x14ac:dyDescent="0.3">
      <c r="A15378" t="s">
        <v>59642</v>
      </c>
      <c r="B15378" t="s">
        <v>59643</v>
      </c>
      <c r="C15378" t="s">
        <v>13</v>
      </c>
      <c r="D15378" t="s">
        <v>59644</v>
      </c>
      <c r="E15378" t="s">
        <v>58181</v>
      </c>
      <c r="F15378" t="s">
        <v>16</v>
      </c>
      <c r="G15378" t="s">
        <v>542</v>
      </c>
      <c r="H15378">
        <v>0</v>
      </c>
      <c r="I15378">
        <v>0</v>
      </c>
      <c r="J15378">
        <v>0</v>
      </c>
      <c r="K15378" t="s">
        <v>59645</v>
      </c>
    </row>
    <row r="15379" spans="1:11" x14ac:dyDescent="0.3">
      <c r="A15379" t="s">
        <v>59646</v>
      </c>
      <c r="B15379" t="s">
        <v>59647</v>
      </c>
      <c r="C15379" t="s">
        <v>27</v>
      </c>
      <c r="D15379" t="s">
        <v>59648</v>
      </c>
      <c r="E15379" t="s">
        <v>47287</v>
      </c>
      <c r="F15379" t="s">
        <v>41</v>
      </c>
      <c r="G15379" t="s">
        <v>3598</v>
      </c>
      <c r="H15379">
        <v>0</v>
      </c>
      <c r="I15379">
        <v>0</v>
      </c>
      <c r="J15379">
        <v>0</v>
      </c>
      <c r="K15379" t="s">
        <v>59649</v>
      </c>
    </row>
    <row r="15380" spans="1:11" x14ac:dyDescent="0.3">
      <c r="A15380" t="s">
        <v>59650</v>
      </c>
      <c r="B15380" t="s">
        <v>59651</v>
      </c>
      <c r="C15380" t="s">
        <v>13</v>
      </c>
      <c r="D15380" t="s">
        <v>59652</v>
      </c>
      <c r="E15380" t="s">
        <v>15</v>
      </c>
      <c r="F15380" t="s">
        <v>16</v>
      </c>
      <c r="G15380" t="s">
        <v>8162</v>
      </c>
      <c r="H15380">
        <v>0</v>
      </c>
      <c r="I15380">
        <v>0</v>
      </c>
      <c r="J15380">
        <v>0</v>
      </c>
      <c r="K15380" t="s">
        <v>59653</v>
      </c>
    </row>
    <row r="15381" spans="1:11" x14ac:dyDescent="0.3">
      <c r="A15381" t="s">
        <v>59654</v>
      </c>
      <c r="B15381" t="s">
        <v>59361</v>
      </c>
      <c r="C15381" t="s">
        <v>20</v>
      </c>
      <c r="D15381" t="s">
        <v>59655</v>
      </c>
      <c r="E15381" t="s">
        <v>51965</v>
      </c>
      <c r="F15381" t="s">
        <v>17901</v>
      </c>
      <c r="G15381" t="s">
        <v>3479</v>
      </c>
      <c r="H15381">
        <v>0</v>
      </c>
      <c r="I15381">
        <v>0</v>
      </c>
      <c r="J15381">
        <v>0</v>
      </c>
      <c r="K15381" t="s">
        <v>59656</v>
      </c>
    </row>
    <row r="15382" spans="1:11" x14ac:dyDescent="0.3">
      <c r="A15382" t="s">
        <v>59657</v>
      </c>
      <c r="B15382" t="s">
        <v>59658</v>
      </c>
      <c r="C15382" t="s">
        <v>27</v>
      </c>
      <c r="D15382" t="s">
        <v>59659</v>
      </c>
      <c r="E15382" t="s">
        <v>47287</v>
      </c>
      <c r="F15382" t="s">
        <v>41</v>
      </c>
      <c r="G15382" t="s">
        <v>2750</v>
      </c>
      <c r="H15382">
        <v>0</v>
      </c>
      <c r="I15382">
        <v>0</v>
      </c>
      <c r="J15382">
        <v>0</v>
      </c>
      <c r="K15382" t="s">
        <v>59660</v>
      </c>
    </row>
    <row r="15383" spans="1:11" x14ac:dyDescent="0.3">
      <c r="A15383" t="s">
        <v>59661</v>
      </c>
      <c r="C15383" t="s">
        <v>466</v>
      </c>
      <c r="D15383" t="s">
        <v>59662</v>
      </c>
      <c r="E15383" t="s">
        <v>56266</v>
      </c>
      <c r="F15383" t="s">
        <v>16</v>
      </c>
      <c r="G15383" t="s">
        <v>27224</v>
      </c>
      <c r="H15383">
        <v>0</v>
      </c>
      <c r="I15383">
        <v>0</v>
      </c>
      <c r="J15383">
        <v>0</v>
      </c>
      <c r="K15383" t="s">
        <v>59663</v>
      </c>
    </row>
    <row r="15384" spans="1:11" x14ac:dyDescent="0.3">
      <c r="A15384" t="s">
        <v>59664</v>
      </c>
      <c r="B15384" t="s">
        <v>59665</v>
      </c>
      <c r="C15384" t="s">
        <v>27</v>
      </c>
      <c r="D15384" t="s">
        <v>59666</v>
      </c>
      <c r="E15384" t="s">
        <v>47287</v>
      </c>
      <c r="F15384" t="s">
        <v>41</v>
      </c>
      <c r="G15384" t="s">
        <v>4866</v>
      </c>
      <c r="H15384">
        <v>0</v>
      </c>
      <c r="I15384">
        <v>0</v>
      </c>
      <c r="J15384">
        <v>0</v>
      </c>
      <c r="K15384" t="s">
        <v>59667</v>
      </c>
    </row>
    <row r="15385" spans="1:11" x14ac:dyDescent="0.3">
      <c r="A15385" t="s">
        <v>59668</v>
      </c>
      <c r="B15385" t="s">
        <v>59669</v>
      </c>
      <c r="C15385" t="s">
        <v>13</v>
      </c>
      <c r="D15385" t="s">
        <v>59670</v>
      </c>
      <c r="E15385" t="s">
        <v>58181</v>
      </c>
      <c r="F15385" t="s">
        <v>16</v>
      </c>
      <c r="G15385" t="s">
        <v>12299</v>
      </c>
      <c r="H15385">
        <v>0</v>
      </c>
      <c r="I15385">
        <v>0</v>
      </c>
      <c r="J15385">
        <v>0</v>
      </c>
      <c r="K15385" t="s">
        <v>59671</v>
      </c>
    </row>
    <row r="15386" spans="1:11" x14ac:dyDescent="0.3">
      <c r="A15386" t="s">
        <v>59672</v>
      </c>
      <c r="B15386" t="s">
        <v>59673</v>
      </c>
      <c r="C15386" t="s">
        <v>27</v>
      </c>
      <c r="D15386" t="s">
        <v>59674</v>
      </c>
      <c r="E15386" t="s">
        <v>47287</v>
      </c>
      <c r="F15386" t="s">
        <v>41</v>
      </c>
      <c r="G15386" t="s">
        <v>42</v>
      </c>
      <c r="H15386">
        <v>0</v>
      </c>
      <c r="I15386">
        <v>0</v>
      </c>
      <c r="J15386">
        <v>0</v>
      </c>
      <c r="K15386" t="s">
        <v>59675</v>
      </c>
    </row>
    <row r="15387" spans="1:11" x14ac:dyDescent="0.3">
      <c r="A15387" t="s">
        <v>59676</v>
      </c>
      <c r="B15387" t="s">
        <v>59677</v>
      </c>
      <c r="C15387" t="s">
        <v>20</v>
      </c>
      <c r="D15387" t="s">
        <v>59678</v>
      </c>
      <c r="E15387" t="s">
        <v>51965</v>
      </c>
      <c r="F15387" t="s">
        <v>631</v>
      </c>
      <c r="G15387" t="s">
        <v>42</v>
      </c>
      <c r="H15387">
        <v>0</v>
      </c>
      <c r="I15387">
        <v>0</v>
      </c>
      <c r="J15387">
        <v>0</v>
      </c>
      <c r="K15387" t="s">
        <v>59679</v>
      </c>
    </row>
    <row r="15388" spans="1:11" x14ac:dyDescent="0.3">
      <c r="A15388" t="s">
        <v>59680</v>
      </c>
      <c r="B15388" t="s">
        <v>59681</v>
      </c>
      <c r="C15388" t="s">
        <v>20</v>
      </c>
      <c r="D15388" t="s">
        <v>59682</v>
      </c>
      <c r="E15388" t="s">
        <v>51965</v>
      </c>
      <c r="F15388" t="s">
        <v>16</v>
      </c>
      <c r="G15388" t="s">
        <v>17391</v>
      </c>
      <c r="H15388">
        <v>0</v>
      </c>
      <c r="I15388">
        <v>0</v>
      </c>
      <c r="J15388">
        <v>0</v>
      </c>
      <c r="K15388" t="s">
        <v>59683</v>
      </c>
    </row>
    <row r="15389" spans="1:11" x14ac:dyDescent="0.3">
      <c r="A15389" t="s">
        <v>59684</v>
      </c>
      <c r="B15389" t="s">
        <v>59685</v>
      </c>
      <c r="C15389" t="s">
        <v>20</v>
      </c>
      <c r="D15389" t="s">
        <v>59686</v>
      </c>
      <c r="E15389" t="s">
        <v>51965</v>
      </c>
      <c r="F15389" t="s">
        <v>16</v>
      </c>
      <c r="G15389" t="s">
        <v>5397</v>
      </c>
      <c r="H15389">
        <v>0</v>
      </c>
      <c r="I15389">
        <v>0</v>
      </c>
      <c r="J15389">
        <v>0</v>
      </c>
      <c r="K15389" t="s">
        <v>59687</v>
      </c>
    </row>
    <row r="15390" spans="1:11" x14ac:dyDescent="0.3">
      <c r="A15390" t="s">
        <v>59688</v>
      </c>
      <c r="B15390" t="s">
        <v>59689</v>
      </c>
      <c r="C15390" t="s">
        <v>466</v>
      </c>
      <c r="D15390" t="s">
        <v>59690</v>
      </c>
      <c r="E15390" t="s">
        <v>56266</v>
      </c>
      <c r="F15390" t="s">
        <v>16</v>
      </c>
      <c r="G15390" t="s">
        <v>10101</v>
      </c>
      <c r="H15390">
        <v>0</v>
      </c>
      <c r="I15390">
        <v>0</v>
      </c>
      <c r="J15390">
        <v>0</v>
      </c>
      <c r="K15390" t="s">
        <v>59691</v>
      </c>
    </row>
    <row r="15391" spans="1:11" x14ac:dyDescent="0.3">
      <c r="A15391" t="s">
        <v>59692</v>
      </c>
      <c r="C15391" t="s">
        <v>20</v>
      </c>
      <c r="D15391" t="s">
        <v>59693</v>
      </c>
      <c r="E15391" t="s">
        <v>51965</v>
      </c>
      <c r="F15391" t="s">
        <v>16</v>
      </c>
      <c r="G15391" t="s">
        <v>23285</v>
      </c>
      <c r="H15391">
        <v>0</v>
      </c>
      <c r="I15391">
        <v>0</v>
      </c>
      <c r="J15391">
        <v>0</v>
      </c>
      <c r="K15391" t="s">
        <v>59694</v>
      </c>
    </row>
    <row r="15392" spans="1:11" x14ac:dyDescent="0.3">
      <c r="A15392" t="s">
        <v>59695</v>
      </c>
      <c r="B15392" t="s">
        <v>59696</v>
      </c>
      <c r="C15392" t="s">
        <v>20</v>
      </c>
      <c r="D15392" t="s">
        <v>59697</v>
      </c>
      <c r="E15392" t="s">
        <v>51965</v>
      </c>
      <c r="F15392" t="s">
        <v>16</v>
      </c>
      <c r="G15392" t="s">
        <v>5097</v>
      </c>
      <c r="H15392">
        <v>0</v>
      </c>
      <c r="I15392">
        <v>0</v>
      </c>
      <c r="J15392">
        <v>0</v>
      </c>
      <c r="K15392" t="s">
        <v>59698</v>
      </c>
    </row>
    <row r="15393" spans="1:11" x14ac:dyDescent="0.3">
      <c r="A15393" t="s">
        <v>59699</v>
      </c>
      <c r="B15393" t="s">
        <v>59700</v>
      </c>
      <c r="C15393" t="s">
        <v>13</v>
      </c>
      <c r="D15393" t="s">
        <v>59701</v>
      </c>
      <c r="E15393" t="s">
        <v>58181</v>
      </c>
      <c r="F15393" t="s">
        <v>16</v>
      </c>
      <c r="G15393" t="s">
        <v>23</v>
      </c>
      <c r="H15393">
        <v>0</v>
      </c>
      <c r="I15393">
        <v>0</v>
      </c>
      <c r="J15393">
        <v>0</v>
      </c>
      <c r="K15393" t="s">
        <v>59702</v>
      </c>
    </row>
    <row r="15394" spans="1:11" x14ac:dyDescent="0.3">
      <c r="A15394" t="s">
        <v>59703</v>
      </c>
      <c r="B15394" t="s">
        <v>59704</v>
      </c>
      <c r="C15394" t="s">
        <v>20</v>
      </c>
      <c r="D15394" t="s">
        <v>59705</v>
      </c>
      <c r="E15394" t="s">
        <v>51965</v>
      </c>
      <c r="F15394" t="s">
        <v>41</v>
      </c>
      <c r="G15394" t="s">
        <v>42</v>
      </c>
      <c r="H15394">
        <v>0</v>
      </c>
      <c r="I15394">
        <v>0</v>
      </c>
      <c r="J15394">
        <v>0</v>
      </c>
      <c r="K15394" t="s">
        <v>59706</v>
      </c>
    </row>
    <row r="15395" spans="1:11" x14ac:dyDescent="0.3">
      <c r="A15395" t="s">
        <v>59707</v>
      </c>
      <c r="B15395" t="s">
        <v>59708</v>
      </c>
      <c r="C15395" t="s">
        <v>20</v>
      </c>
      <c r="D15395" t="s">
        <v>59709</v>
      </c>
      <c r="E15395" t="s">
        <v>51965</v>
      </c>
      <c r="F15395" t="s">
        <v>16</v>
      </c>
      <c r="G15395" t="s">
        <v>3168</v>
      </c>
      <c r="H15395">
        <v>0</v>
      </c>
      <c r="I15395">
        <v>0</v>
      </c>
      <c r="J15395">
        <v>0</v>
      </c>
      <c r="K15395" t="s">
        <v>59710</v>
      </c>
    </row>
    <row r="15396" spans="1:11" x14ac:dyDescent="0.3">
      <c r="A15396" t="s">
        <v>59711</v>
      </c>
      <c r="B15396" t="s">
        <v>59712</v>
      </c>
      <c r="C15396" t="s">
        <v>20</v>
      </c>
      <c r="D15396" t="s">
        <v>59713</v>
      </c>
      <c r="E15396" t="s">
        <v>51965</v>
      </c>
      <c r="F15396" t="s">
        <v>845</v>
      </c>
      <c r="G15396" t="s">
        <v>4717</v>
      </c>
      <c r="H15396">
        <v>0</v>
      </c>
      <c r="I15396">
        <v>0</v>
      </c>
      <c r="J15396">
        <v>0</v>
      </c>
      <c r="K15396" t="s">
        <v>59714</v>
      </c>
    </row>
    <row r="15397" spans="1:11" x14ac:dyDescent="0.3">
      <c r="A15397" t="s">
        <v>59715</v>
      </c>
      <c r="B15397" t="s">
        <v>59716</v>
      </c>
      <c r="C15397" t="s">
        <v>466</v>
      </c>
      <c r="D15397" t="s">
        <v>59717</v>
      </c>
      <c r="E15397" t="s">
        <v>56266</v>
      </c>
      <c r="F15397" t="s">
        <v>16</v>
      </c>
      <c r="G15397" t="s">
        <v>2470</v>
      </c>
      <c r="H15397">
        <v>0</v>
      </c>
      <c r="I15397">
        <v>0</v>
      </c>
      <c r="J15397">
        <v>0</v>
      </c>
      <c r="K15397" t="s">
        <v>59718</v>
      </c>
    </row>
    <row r="15398" spans="1:11" x14ac:dyDescent="0.3">
      <c r="A15398" t="s">
        <v>59719</v>
      </c>
      <c r="B15398" t="s">
        <v>59720</v>
      </c>
      <c r="C15398" t="s">
        <v>20</v>
      </c>
      <c r="D15398" t="s">
        <v>59721</v>
      </c>
      <c r="E15398" t="s">
        <v>51965</v>
      </c>
      <c r="F15398" t="s">
        <v>3296</v>
      </c>
      <c r="G15398" t="s">
        <v>1934</v>
      </c>
      <c r="H15398">
        <v>0</v>
      </c>
      <c r="I15398">
        <v>0</v>
      </c>
      <c r="J15398">
        <v>0</v>
      </c>
      <c r="K15398" t="s">
        <v>59722</v>
      </c>
    </row>
    <row r="15399" spans="1:11" x14ac:dyDescent="0.3">
      <c r="A15399" t="s">
        <v>59723</v>
      </c>
      <c r="C15399" t="s">
        <v>20</v>
      </c>
      <c r="D15399" t="s">
        <v>59724</v>
      </c>
      <c r="E15399" t="s">
        <v>51965</v>
      </c>
      <c r="F15399" t="s">
        <v>16</v>
      </c>
      <c r="G15399" t="s">
        <v>42</v>
      </c>
      <c r="H15399">
        <v>0</v>
      </c>
      <c r="I15399">
        <v>0</v>
      </c>
      <c r="J15399">
        <v>0</v>
      </c>
      <c r="K15399" t="s">
        <v>59725</v>
      </c>
    </row>
    <row r="15400" spans="1:11" x14ac:dyDescent="0.3">
      <c r="A15400" t="s">
        <v>59726</v>
      </c>
      <c r="B15400" t="s">
        <v>59727</v>
      </c>
      <c r="C15400" t="s">
        <v>27</v>
      </c>
      <c r="D15400" t="s">
        <v>59728</v>
      </c>
      <c r="E15400" t="s">
        <v>47287</v>
      </c>
      <c r="F15400" t="s">
        <v>16</v>
      </c>
      <c r="G15400" t="s">
        <v>594</v>
      </c>
      <c r="H15400">
        <v>0</v>
      </c>
      <c r="I15400">
        <v>0</v>
      </c>
      <c r="J15400">
        <v>0</v>
      </c>
      <c r="K15400" t="s">
        <v>59729</v>
      </c>
    </row>
    <row r="15401" spans="1:11" x14ac:dyDescent="0.3">
      <c r="A15401" t="s">
        <v>59730</v>
      </c>
      <c r="B15401" t="s">
        <v>59731</v>
      </c>
      <c r="C15401" t="s">
        <v>20</v>
      </c>
      <c r="D15401" t="s">
        <v>59732</v>
      </c>
      <c r="E15401" t="s">
        <v>58181</v>
      </c>
      <c r="F15401" t="s">
        <v>15108</v>
      </c>
      <c r="G15401" t="s">
        <v>42</v>
      </c>
      <c r="H15401">
        <v>0</v>
      </c>
      <c r="I15401">
        <v>0</v>
      </c>
      <c r="J15401">
        <v>0</v>
      </c>
      <c r="K15401" t="s">
        <v>59733</v>
      </c>
    </row>
    <row r="15402" spans="1:11" x14ac:dyDescent="0.3">
      <c r="A15402" t="s">
        <v>59734</v>
      </c>
      <c r="B15402" t="s">
        <v>59735</v>
      </c>
      <c r="C15402" t="s">
        <v>27</v>
      </c>
      <c r="D15402" t="s">
        <v>59736</v>
      </c>
      <c r="E15402" t="s">
        <v>47287</v>
      </c>
      <c r="F15402" t="s">
        <v>16</v>
      </c>
      <c r="G15402" t="s">
        <v>2318</v>
      </c>
      <c r="H15402">
        <v>0</v>
      </c>
      <c r="I15402">
        <v>0</v>
      </c>
      <c r="J15402">
        <v>0</v>
      </c>
      <c r="K15402" t="s">
        <v>59737</v>
      </c>
    </row>
    <row r="15403" spans="1:11" x14ac:dyDescent="0.3">
      <c r="A15403" t="s">
        <v>59738</v>
      </c>
      <c r="B15403" t="s">
        <v>59739</v>
      </c>
      <c r="C15403" t="s">
        <v>13</v>
      </c>
      <c r="D15403" t="s">
        <v>59740</v>
      </c>
      <c r="E15403" t="s">
        <v>58181</v>
      </c>
      <c r="F15403" t="s">
        <v>16</v>
      </c>
      <c r="G15403" t="s">
        <v>22293</v>
      </c>
      <c r="H15403">
        <v>0</v>
      </c>
      <c r="I15403">
        <v>0</v>
      </c>
      <c r="J15403">
        <v>0</v>
      </c>
      <c r="K15403" t="s">
        <v>59741</v>
      </c>
    </row>
    <row r="15404" spans="1:11" x14ac:dyDescent="0.3">
      <c r="A15404" t="s">
        <v>59742</v>
      </c>
      <c r="B15404" t="s">
        <v>59743</v>
      </c>
      <c r="C15404" t="s">
        <v>27</v>
      </c>
      <c r="D15404" t="s">
        <v>59744</v>
      </c>
      <c r="E15404" t="s">
        <v>47287</v>
      </c>
      <c r="F15404" t="s">
        <v>16</v>
      </c>
      <c r="G15404" t="s">
        <v>6546</v>
      </c>
      <c r="H15404">
        <v>0</v>
      </c>
      <c r="I15404">
        <v>0</v>
      </c>
      <c r="J15404">
        <v>0</v>
      </c>
      <c r="K15404" t="s">
        <v>59745</v>
      </c>
    </row>
    <row r="15405" spans="1:11" x14ac:dyDescent="0.3">
      <c r="A15405" t="s">
        <v>59746</v>
      </c>
      <c r="B15405" t="s">
        <v>59747</v>
      </c>
      <c r="C15405" t="s">
        <v>20</v>
      </c>
      <c r="D15405" t="s">
        <v>59748</v>
      </c>
      <c r="E15405" t="s">
        <v>58181</v>
      </c>
      <c r="F15405" t="s">
        <v>9398</v>
      </c>
      <c r="G15405" t="s">
        <v>42</v>
      </c>
      <c r="H15405">
        <v>0</v>
      </c>
      <c r="I15405">
        <v>0</v>
      </c>
      <c r="J15405">
        <v>0</v>
      </c>
      <c r="K15405" t="s">
        <v>59749</v>
      </c>
    </row>
    <row r="15406" spans="1:11" x14ac:dyDescent="0.3">
      <c r="A15406" t="s">
        <v>59750</v>
      </c>
      <c r="B15406" t="s">
        <v>59751</v>
      </c>
      <c r="C15406" t="s">
        <v>20</v>
      </c>
      <c r="D15406" t="s">
        <v>59752</v>
      </c>
      <c r="E15406" t="s">
        <v>51965</v>
      </c>
      <c r="F15406" t="s">
        <v>6107</v>
      </c>
      <c r="G15406" t="s">
        <v>42</v>
      </c>
      <c r="H15406">
        <v>0</v>
      </c>
      <c r="I15406">
        <v>0</v>
      </c>
      <c r="J15406">
        <v>0</v>
      </c>
      <c r="K15406" t="s">
        <v>59753</v>
      </c>
    </row>
    <row r="15407" spans="1:11" x14ac:dyDescent="0.3">
      <c r="A15407" t="s">
        <v>59754</v>
      </c>
      <c r="B15407" t="s">
        <v>59755</v>
      </c>
      <c r="C15407" t="s">
        <v>20</v>
      </c>
      <c r="D15407" t="s">
        <v>59756</v>
      </c>
      <c r="E15407" t="s">
        <v>51965</v>
      </c>
      <c r="F15407" t="s">
        <v>12226</v>
      </c>
      <c r="G15407" t="s">
        <v>42</v>
      </c>
      <c r="H15407">
        <v>0</v>
      </c>
      <c r="I15407">
        <v>0</v>
      </c>
      <c r="J15407">
        <v>0</v>
      </c>
      <c r="K15407" t="s">
        <v>59757</v>
      </c>
    </row>
    <row r="15408" spans="1:11" x14ac:dyDescent="0.3">
      <c r="A15408" t="s">
        <v>59758</v>
      </c>
      <c r="B15408" t="s">
        <v>59759</v>
      </c>
      <c r="C15408" t="s">
        <v>20</v>
      </c>
      <c r="D15408" t="s">
        <v>59760</v>
      </c>
      <c r="E15408" t="s">
        <v>51965</v>
      </c>
      <c r="F15408" t="s">
        <v>19246</v>
      </c>
      <c r="G15408" t="s">
        <v>42</v>
      </c>
      <c r="H15408">
        <v>0</v>
      </c>
      <c r="I15408">
        <v>0</v>
      </c>
      <c r="J15408">
        <v>0</v>
      </c>
      <c r="K15408" t="s">
        <v>59761</v>
      </c>
    </row>
    <row r="15409" spans="1:11" x14ac:dyDescent="0.3">
      <c r="A15409" t="s">
        <v>59762</v>
      </c>
      <c r="B15409" t="s">
        <v>59763</v>
      </c>
      <c r="C15409" t="s">
        <v>20</v>
      </c>
      <c r="D15409" t="s">
        <v>59764</v>
      </c>
      <c r="E15409" t="s">
        <v>51965</v>
      </c>
      <c r="F15409" t="s">
        <v>845</v>
      </c>
      <c r="G15409" t="s">
        <v>8767</v>
      </c>
      <c r="H15409">
        <v>0</v>
      </c>
      <c r="I15409">
        <v>0</v>
      </c>
      <c r="J15409">
        <v>0</v>
      </c>
      <c r="K15409" t="s">
        <v>59765</v>
      </c>
    </row>
    <row r="15410" spans="1:11" x14ac:dyDescent="0.3">
      <c r="A15410" t="s">
        <v>59766</v>
      </c>
      <c r="B15410" t="s">
        <v>59767</v>
      </c>
      <c r="C15410" t="s">
        <v>13</v>
      </c>
      <c r="D15410" t="s">
        <v>59768</v>
      </c>
      <c r="E15410" t="s">
        <v>58181</v>
      </c>
      <c r="F15410" t="s">
        <v>16</v>
      </c>
      <c r="G15410" t="s">
        <v>4763</v>
      </c>
      <c r="H15410">
        <v>0</v>
      </c>
      <c r="I15410">
        <v>0</v>
      </c>
      <c r="J15410">
        <v>0</v>
      </c>
      <c r="K15410" t="s">
        <v>59769</v>
      </c>
    </row>
    <row r="15411" spans="1:11" x14ac:dyDescent="0.3">
      <c r="A15411" t="s">
        <v>59770</v>
      </c>
      <c r="B15411" t="s">
        <v>59771</v>
      </c>
      <c r="C15411" t="s">
        <v>27</v>
      </c>
      <c r="D15411" t="s">
        <v>59772</v>
      </c>
      <c r="E15411" t="s">
        <v>47287</v>
      </c>
      <c r="F15411" t="s">
        <v>41</v>
      </c>
      <c r="G15411" t="s">
        <v>42</v>
      </c>
      <c r="H15411">
        <v>0</v>
      </c>
      <c r="I15411">
        <v>0</v>
      </c>
      <c r="J15411">
        <v>0</v>
      </c>
      <c r="K15411" t="s">
        <v>59773</v>
      </c>
    </row>
    <row r="15412" spans="1:11" x14ac:dyDescent="0.3">
      <c r="A15412" t="s">
        <v>59774</v>
      </c>
      <c r="B15412" t="s">
        <v>59775</v>
      </c>
      <c r="C15412" t="s">
        <v>20</v>
      </c>
      <c r="D15412" t="s">
        <v>59776</v>
      </c>
      <c r="E15412" t="s">
        <v>51965</v>
      </c>
      <c r="F15412" t="s">
        <v>41</v>
      </c>
      <c r="G15412" t="s">
        <v>42</v>
      </c>
      <c r="H15412">
        <v>0</v>
      </c>
      <c r="I15412">
        <v>0</v>
      </c>
      <c r="J15412">
        <v>0</v>
      </c>
      <c r="K15412" t="s">
        <v>59777</v>
      </c>
    </row>
    <row r="15413" spans="1:11" x14ac:dyDescent="0.3">
      <c r="A15413" t="s">
        <v>59778</v>
      </c>
      <c r="B15413" t="s">
        <v>59779</v>
      </c>
      <c r="C15413" t="s">
        <v>20</v>
      </c>
      <c r="D15413" t="s">
        <v>59780</v>
      </c>
      <c r="E15413" t="s">
        <v>51965</v>
      </c>
      <c r="F15413" t="s">
        <v>16</v>
      </c>
      <c r="G15413" t="s">
        <v>43051</v>
      </c>
      <c r="H15413">
        <v>0</v>
      </c>
      <c r="I15413">
        <v>0</v>
      </c>
      <c r="J15413">
        <v>0</v>
      </c>
      <c r="K15413" t="s">
        <v>59781</v>
      </c>
    </row>
    <row r="15414" spans="1:11" x14ac:dyDescent="0.3">
      <c r="A15414" t="s">
        <v>59782</v>
      </c>
      <c r="B15414" t="s">
        <v>59783</v>
      </c>
      <c r="C15414" t="s">
        <v>20</v>
      </c>
      <c r="D15414" t="s">
        <v>59784</v>
      </c>
      <c r="E15414" t="s">
        <v>51965</v>
      </c>
      <c r="F15414" t="s">
        <v>59785</v>
      </c>
      <c r="G15414" t="s">
        <v>1756</v>
      </c>
      <c r="H15414">
        <v>0</v>
      </c>
      <c r="I15414">
        <v>0</v>
      </c>
      <c r="J15414">
        <v>0</v>
      </c>
      <c r="K15414" t="s">
        <v>59786</v>
      </c>
    </row>
    <row r="15415" spans="1:11" x14ac:dyDescent="0.3">
      <c r="A15415" t="s">
        <v>59787</v>
      </c>
      <c r="B15415" t="s">
        <v>59788</v>
      </c>
      <c r="C15415" t="s">
        <v>558</v>
      </c>
      <c r="D15415" t="s">
        <v>59789</v>
      </c>
      <c r="E15415" t="s">
        <v>1462</v>
      </c>
      <c r="F15415" t="s">
        <v>16</v>
      </c>
      <c r="G15415" t="s">
        <v>3158</v>
      </c>
      <c r="H15415">
        <v>0</v>
      </c>
      <c r="I15415">
        <v>0</v>
      </c>
      <c r="J15415">
        <v>0</v>
      </c>
      <c r="K15415" t="s">
        <v>59790</v>
      </c>
    </row>
    <row r="15416" spans="1:11" x14ac:dyDescent="0.3">
      <c r="A15416" t="s">
        <v>59791</v>
      </c>
      <c r="B15416" t="s">
        <v>59792</v>
      </c>
      <c r="C15416" t="s">
        <v>13</v>
      </c>
      <c r="D15416" t="s">
        <v>59793</v>
      </c>
      <c r="E15416" t="s">
        <v>58181</v>
      </c>
      <c r="F15416" t="s">
        <v>16</v>
      </c>
      <c r="G15416" t="s">
        <v>1162</v>
      </c>
      <c r="H15416">
        <v>0</v>
      </c>
      <c r="I15416">
        <v>0</v>
      </c>
      <c r="J15416">
        <v>0</v>
      </c>
      <c r="K15416" t="s">
        <v>59794</v>
      </c>
    </row>
    <row r="15417" spans="1:11" x14ac:dyDescent="0.3">
      <c r="A15417" t="s">
        <v>59795</v>
      </c>
      <c r="B15417" t="s">
        <v>59796</v>
      </c>
      <c r="C15417" t="s">
        <v>13</v>
      </c>
      <c r="D15417" t="s">
        <v>59797</v>
      </c>
      <c r="E15417" t="s">
        <v>58181</v>
      </c>
      <c r="F15417" t="s">
        <v>16</v>
      </c>
      <c r="G15417" t="s">
        <v>1934</v>
      </c>
      <c r="H15417">
        <v>0</v>
      </c>
      <c r="I15417">
        <v>0</v>
      </c>
      <c r="J15417">
        <v>0</v>
      </c>
      <c r="K15417" t="s">
        <v>59798</v>
      </c>
    </row>
    <row r="15418" spans="1:11" x14ac:dyDescent="0.3">
      <c r="A15418" t="s">
        <v>59799</v>
      </c>
      <c r="B15418" t="s">
        <v>59800</v>
      </c>
      <c r="C15418" t="s">
        <v>13</v>
      </c>
      <c r="D15418" t="s">
        <v>59801</v>
      </c>
      <c r="E15418" t="s">
        <v>58181</v>
      </c>
      <c r="F15418" t="s">
        <v>16</v>
      </c>
      <c r="G15418" t="s">
        <v>5573</v>
      </c>
      <c r="H15418">
        <v>0</v>
      </c>
      <c r="I15418">
        <v>0</v>
      </c>
      <c r="J15418">
        <v>0</v>
      </c>
      <c r="K15418" t="s">
        <v>59802</v>
      </c>
    </row>
    <row r="15419" spans="1:11" x14ac:dyDescent="0.3">
      <c r="A15419" t="s">
        <v>59803</v>
      </c>
      <c r="C15419" t="s">
        <v>20</v>
      </c>
      <c r="D15419" t="s">
        <v>59804</v>
      </c>
      <c r="E15419" t="s">
        <v>51965</v>
      </c>
      <c r="F15419" t="s">
        <v>2804</v>
      </c>
      <c r="G15419" t="s">
        <v>42</v>
      </c>
      <c r="H15419">
        <v>0</v>
      </c>
      <c r="I15419">
        <v>0</v>
      </c>
      <c r="J15419">
        <v>0</v>
      </c>
      <c r="K15419" t="s">
        <v>59805</v>
      </c>
    </row>
    <row r="15420" spans="1:11" x14ac:dyDescent="0.3">
      <c r="A15420" t="s">
        <v>59806</v>
      </c>
      <c r="B15420" t="s">
        <v>59807</v>
      </c>
      <c r="C15420" t="s">
        <v>13</v>
      </c>
      <c r="D15420" t="s">
        <v>59808</v>
      </c>
      <c r="E15420" t="s">
        <v>58181</v>
      </c>
      <c r="F15420" t="s">
        <v>16</v>
      </c>
      <c r="G15420" t="s">
        <v>12348</v>
      </c>
      <c r="H15420">
        <v>0</v>
      </c>
      <c r="I15420">
        <v>0</v>
      </c>
      <c r="J15420">
        <v>0</v>
      </c>
      <c r="K15420" t="s">
        <v>59809</v>
      </c>
    </row>
    <row r="15421" spans="1:11" x14ac:dyDescent="0.3">
      <c r="A15421" t="s">
        <v>59810</v>
      </c>
      <c r="B15421" t="s">
        <v>59811</v>
      </c>
      <c r="C15421" t="s">
        <v>20</v>
      </c>
      <c r="D15421" t="s">
        <v>59812</v>
      </c>
      <c r="E15421" t="s">
        <v>51965</v>
      </c>
      <c r="F15421" t="s">
        <v>7582</v>
      </c>
      <c r="G15421" t="s">
        <v>42</v>
      </c>
      <c r="H15421">
        <v>0</v>
      </c>
      <c r="I15421">
        <v>0</v>
      </c>
      <c r="J15421">
        <v>0</v>
      </c>
      <c r="K15421" t="s">
        <v>59813</v>
      </c>
    </row>
    <row r="15422" spans="1:11" x14ac:dyDescent="0.3">
      <c r="A15422" t="s">
        <v>59814</v>
      </c>
      <c r="B15422" t="s">
        <v>59815</v>
      </c>
      <c r="C15422" t="s">
        <v>20</v>
      </c>
      <c r="D15422" t="s">
        <v>59816</v>
      </c>
      <c r="E15422" t="s">
        <v>51965</v>
      </c>
      <c r="F15422" t="s">
        <v>4696</v>
      </c>
      <c r="G15422" t="s">
        <v>42</v>
      </c>
      <c r="H15422">
        <v>0</v>
      </c>
      <c r="I15422">
        <v>0</v>
      </c>
      <c r="J15422">
        <v>0</v>
      </c>
      <c r="K15422" t="s">
        <v>59817</v>
      </c>
    </row>
    <row r="15423" spans="1:11" x14ac:dyDescent="0.3">
      <c r="A15423" t="s">
        <v>59818</v>
      </c>
      <c r="C15423" t="s">
        <v>20</v>
      </c>
      <c r="D15423" t="s">
        <v>59819</v>
      </c>
      <c r="E15423" t="s">
        <v>51965</v>
      </c>
      <c r="F15423" t="s">
        <v>2804</v>
      </c>
      <c r="G15423" t="s">
        <v>42</v>
      </c>
      <c r="H15423">
        <v>0</v>
      </c>
      <c r="I15423">
        <v>0</v>
      </c>
      <c r="J15423">
        <v>0</v>
      </c>
      <c r="K15423" t="s">
        <v>59820</v>
      </c>
    </row>
    <row r="15424" spans="1:11" x14ac:dyDescent="0.3">
      <c r="A15424" t="s">
        <v>59821</v>
      </c>
      <c r="B15424" t="s">
        <v>59822</v>
      </c>
      <c r="C15424" t="s">
        <v>20</v>
      </c>
      <c r="D15424" t="s">
        <v>59823</v>
      </c>
      <c r="E15424" t="s">
        <v>51965</v>
      </c>
      <c r="F15424" t="s">
        <v>20810</v>
      </c>
      <c r="G15424" t="s">
        <v>42</v>
      </c>
      <c r="H15424">
        <v>0</v>
      </c>
      <c r="I15424">
        <v>0</v>
      </c>
      <c r="J15424">
        <v>0</v>
      </c>
      <c r="K15424" t="s">
        <v>59824</v>
      </c>
    </row>
    <row r="15425" spans="1:11" x14ac:dyDescent="0.3">
      <c r="A15425" t="s">
        <v>59825</v>
      </c>
      <c r="B15425" t="s">
        <v>59826</v>
      </c>
      <c r="C15425" t="s">
        <v>20</v>
      </c>
      <c r="D15425" t="s">
        <v>59827</v>
      </c>
      <c r="E15425" t="s">
        <v>51965</v>
      </c>
      <c r="F15425" t="s">
        <v>379</v>
      </c>
      <c r="G15425" t="s">
        <v>42</v>
      </c>
      <c r="H15425">
        <v>0</v>
      </c>
      <c r="I15425">
        <v>0</v>
      </c>
      <c r="J15425">
        <v>0</v>
      </c>
      <c r="K15425" t="s">
        <v>59828</v>
      </c>
    </row>
    <row r="15426" spans="1:11" x14ac:dyDescent="0.3">
      <c r="A15426" t="s">
        <v>59829</v>
      </c>
      <c r="B15426" t="s">
        <v>59830</v>
      </c>
      <c r="C15426" t="s">
        <v>20</v>
      </c>
      <c r="D15426" t="s">
        <v>59831</v>
      </c>
      <c r="E15426" t="s">
        <v>51965</v>
      </c>
      <c r="F15426" t="s">
        <v>1531</v>
      </c>
      <c r="G15426" t="s">
        <v>42</v>
      </c>
      <c r="H15426">
        <v>0</v>
      </c>
      <c r="I15426">
        <v>0</v>
      </c>
      <c r="J15426">
        <v>0</v>
      </c>
      <c r="K15426" t="s">
        <v>59832</v>
      </c>
    </row>
    <row r="15427" spans="1:11" x14ac:dyDescent="0.3">
      <c r="A15427" t="s">
        <v>59833</v>
      </c>
      <c r="B15427" t="s">
        <v>59834</v>
      </c>
      <c r="C15427" t="s">
        <v>20</v>
      </c>
      <c r="D15427" t="s">
        <v>59835</v>
      </c>
      <c r="E15427" t="s">
        <v>51965</v>
      </c>
      <c r="F15427" t="s">
        <v>16</v>
      </c>
      <c r="G15427" t="s">
        <v>879</v>
      </c>
      <c r="H15427">
        <v>0</v>
      </c>
      <c r="I15427">
        <v>0</v>
      </c>
      <c r="J15427">
        <v>0</v>
      </c>
      <c r="K15427" t="s">
        <v>59836</v>
      </c>
    </row>
    <row r="15428" spans="1:11" x14ac:dyDescent="0.3">
      <c r="A15428" t="s">
        <v>59837</v>
      </c>
      <c r="B15428" t="s">
        <v>59838</v>
      </c>
      <c r="C15428" t="s">
        <v>20</v>
      </c>
      <c r="D15428" t="s">
        <v>59839</v>
      </c>
      <c r="E15428" t="s">
        <v>51965</v>
      </c>
      <c r="F15428" t="s">
        <v>23415</v>
      </c>
      <c r="G15428" t="s">
        <v>42</v>
      </c>
      <c r="H15428">
        <v>0</v>
      </c>
      <c r="I15428">
        <v>0</v>
      </c>
      <c r="J15428">
        <v>0</v>
      </c>
      <c r="K15428" t="s">
        <v>59840</v>
      </c>
    </row>
    <row r="15429" spans="1:11" x14ac:dyDescent="0.3">
      <c r="A15429" t="s">
        <v>59841</v>
      </c>
      <c r="B15429" t="s">
        <v>59842</v>
      </c>
      <c r="C15429" t="s">
        <v>20</v>
      </c>
      <c r="D15429" t="s">
        <v>59843</v>
      </c>
      <c r="E15429" t="s">
        <v>51965</v>
      </c>
      <c r="F15429" t="s">
        <v>41</v>
      </c>
      <c r="G15429" t="s">
        <v>42</v>
      </c>
      <c r="H15429">
        <v>0</v>
      </c>
      <c r="I15429">
        <v>0</v>
      </c>
      <c r="J15429">
        <v>0</v>
      </c>
      <c r="K15429" t="s">
        <v>59844</v>
      </c>
    </row>
    <row r="15430" spans="1:11" x14ac:dyDescent="0.3">
      <c r="A15430" t="s">
        <v>59845</v>
      </c>
      <c r="B15430" t="s">
        <v>59846</v>
      </c>
      <c r="C15430" t="s">
        <v>20</v>
      </c>
      <c r="D15430" t="s">
        <v>59847</v>
      </c>
      <c r="E15430" t="s">
        <v>51965</v>
      </c>
      <c r="F15430" t="s">
        <v>16</v>
      </c>
      <c r="G15430" t="s">
        <v>2775</v>
      </c>
      <c r="H15430">
        <v>0</v>
      </c>
      <c r="I15430">
        <v>0</v>
      </c>
      <c r="J15430">
        <v>0</v>
      </c>
      <c r="K15430" t="s">
        <v>59848</v>
      </c>
    </row>
    <row r="15431" spans="1:11" x14ac:dyDescent="0.3">
      <c r="A15431" t="s">
        <v>59849</v>
      </c>
      <c r="C15431" t="s">
        <v>27</v>
      </c>
      <c r="D15431" t="s">
        <v>59850</v>
      </c>
      <c r="E15431" t="s">
        <v>29</v>
      </c>
      <c r="F15431" t="s">
        <v>41</v>
      </c>
      <c r="G15431" t="s">
        <v>42</v>
      </c>
      <c r="H15431">
        <v>0</v>
      </c>
      <c r="I15431">
        <v>0</v>
      </c>
      <c r="J15431">
        <v>0</v>
      </c>
      <c r="K15431" t="s">
        <v>59851</v>
      </c>
    </row>
    <row r="15432" spans="1:11" x14ac:dyDescent="0.3">
      <c r="A15432" t="s">
        <v>59852</v>
      </c>
      <c r="B15432" t="s">
        <v>59853</v>
      </c>
      <c r="C15432" t="s">
        <v>466</v>
      </c>
      <c r="D15432" t="s">
        <v>59854</v>
      </c>
      <c r="E15432" t="s">
        <v>56266</v>
      </c>
      <c r="F15432" t="s">
        <v>16</v>
      </c>
      <c r="G15432" t="s">
        <v>8377</v>
      </c>
      <c r="H15432">
        <v>0</v>
      </c>
      <c r="I15432">
        <v>0</v>
      </c>
      <c r="J15432">
        <v>0</v>
      </c>
      <c r="K15432" t="s">
        <v>59855</v>
      </c>
    </row>
    <row r="15433" spans="1:11" x14ac:dyDescent="0.3">
      <c r="A15433" t="s">
        <v>59856</v>
      </c>
      <c r="B15433" t="s">
        <v>59857</v>
      </c>
      <c r="C15433" t="s">
        <v>20</v>
      </c>
      <c r="D15433" t="s">
        <v>59858</v>
      </c>
      <c r="E15433" t="s">
        <v>51965</v>
      </c>
      <c r="F15433" t="s">
        <v>16</v>
      </c>
      <c r="G15433" t="s">
        <v>2189</v>
      </c>
      <c r="H15433">
        <v>0</v>
      </c>
      <c r="I15433">
        <v>0</v>
      </c>
      <c r="J15433">
        <v>0</v>
      </c>
      <c r="K15433" t="s">
        <v>59859</v>
      </c>
    </row>
    <row r="15434" spans="1:11" x14ac:dyDescent="0.3">
      <c r="A15434" t="s">
        <v>59860</v>
      </c>
      <c r="B15434" t="s">
        <v>59861</v>
      </c>
      <c r="C15434" t="s">
        <v>466</v>
      </c>
      <c r="D15434" t="s">
        <v>59862</v>
      </c>
      <c r="E15434" t="s">
        <v>56266</v>
      </c>
      <c r="F15434" t="s">
        <v>16</v>
      </c>
      <c r="G15434" t="s">
        <v>23</v>
      </c>
      <c r="H15434">
        <v>0</v>
      </c>
      <c r="I15434">
        <v>0</v>
      </c>
      <c r="J15434">
        <v>0</v>
      </c>
      <c r="K15434" t="s">
        <v>59863</v>
      </c>
    </row>
    <row r="15435" spans="1:11" x14ac:dyDescent="0.3">
      <c r="A15435" t="s">
        <v>59864</v>
      </c>
      <c r="B15435" t="s">
        <v>59865</v>
      </c>
      <c r="C15435" t="s">
        <v>1159</v>
      </c>
      <c r="D15435" t="s">
        <v>59866</v>
      </c>
      <c r="E15435" t="s">
        <v>1161</v>
      </c>
      <c r="F15435" t="s">
        <v>10518</v>
      </c>
      <c r="G15435" t="s">
        <v>42</v>
      </c>
      <c r="H15435">
        <v>0</v>
      </c>
      <c r="I15435">
        <v>0</v>
      </c>
      <c r="J15435">
        <v>0</v>
      </c>
      <c r="K15435" t="s">
        <v>59867</v>
      </c>
    </row>
    <row r="15436" spans="1:11" x14ac:dyDescent="0.3">
      <c r="A15436" t="s">
        <v>59868</v>
      </c>
      <c r="B15436" t="s">
        <v>59869</v>
      </c>
      <c r="C15436" t="s">
        <v>20</v>
      </c>
      <c r="D15436" t="s">
        <v>59870</v>
      </c>
      <c r="E15436" t="s">
        <v>51965</v>
      </c>
      <c r="F15436" t="s">
        <v>11120</v>
      </c>
      <c r="G15436" t="s">
        <v>42</v>
      </c>
      <c r="H15436">
        <v>0</v>
      </c>
      <c r="I15436">
        <v>0</v>
      </c>
      <c r="J15436">
        <v>0</v>
      </c>
      <c r="K15436" t="s">
        <v>59871</v>
      </c>
    </row>
    <row r="15437" spans="1:11" x14ac:dyDescent="0.3">
      <c r="A15437" t="s">
        <v>59872</v>
      </c>
      <c r="B15437" t="s">
        <v>59873</v>
      </c>
      <c r="C15437" t="s">
        <v>20</v>
      </c>
      <c r="D15437" t="s">
        <v>59874</v>
      </c>
      <c r="E15437" t="s">
        <v>51965</v>
      </c>
      <c r="F15437" t="s">
        <v>15876</v>
      </c>
      <c r="G15437" t="s">
        <v>42</v>
      </c>
      <c r="H15437">
        <v>0</v>
      </c>
      <c r="I15437">
        <v>0</v>
      </c>
      <c r="J15437">
        <v>0</v>
      </c>
      <c r="K15437" t="s">
        <v>59875</v>
      </c>
    </row>
    <row r="15438" spans="1:11" x14ac:dyDescent="0.3">
      <c r="A15438" t="s">
        <v>59876</v>
      </c>
      <c r="B15438" t="s">
        <v>59877</v>
      </c>
      <c r="C15438" t="s">
        <v>20</v>
      </c>
      <c r="D15438" t="s">
        <v>59878</v>
      </c>
      <c r="E15438" t="s">
        <v>51965</v>
      </c>
      <c r="F15438" t="s">
        <v>39189</v>
      </c>
      <c r="G15438" t="s">
        <v>42</v>
      </c>
      <c r="H15438">
        <v>0</v>
      </c>
      <c r="I15438">
        <v>0</v>
      </c>
      <c r="J15438">
        <v>0</v>
      </c>
      <c r="K15438" t="s">
        <v>59879</v>
      </c>
    </row>
    <row r="15439" spans="1:11" x14ac:dyDescent="0.3">
      <c r="A15439" t="s">
        <v>59880</v>
      </c>
      <c r="B15439" t="s">
        <v>59881</v>
      </c>
      <c r="C15439" t="s">
        <v>20</v>
      </c>
      <c r="D15439" t="s">
        <v>59882</v>
      </c>
      <c r="E15439" t="s">
        <v>51965</v>
      </c>
      <c r="F15439" t="s">
        <v>2025</v>
      </c>
      <c r="G15439" t="s">
        <v>42</v>
      </c>
      <c r="H15439">
        <v>0</v>
      </c>
      <c r="I15439">
        <v>0</v>
      </c>
      <c r="J15439">
        <v>0</v>
      </c>
      <c r="K15439" t="s">
        <v>59883</v>
      </c>
    </row>
    <row r="15440" spans="1:11" x14ac:dyDescent="0.3">
      <c r="A15440" t="s">
        <v>59884</v>
      </c>
      <c r="B15440" t="s">
        <v>59885</v>
      </c>
      <c r="C15440" t="s">
        <v>20</v>
      </c>
      <c r="D15440" t="s">
        <v>59886</v>
      </c>
      <c r="E15440" t="s">
        <v>51965</v>
      </c>
      <c r="F15440" t="s">
        <v>2731</v>
      </c>
      <c r="G15440" t="s">
        <v>42</v>
      </c>
      <c r="H15440">
        <v>0</v>
      </c>
      <c r="I15440">
        <v>0</v>
      </c>
      <c r="J15440">
        <v>0</v>
      </c>
      <c r="K15440" t="s">
        <v>59887</v>
      </c>
    </row>
    <row r="15441" spans="1:11" x14ac:dyDescent="0.3">
      <c r="A15441" t="s">
        <v>59888</v>
      </c>
      <c r="B15441" t="s">
        <v>59889</v>
      </c>
      <c r="C15441" t="s">
        <v>20</v>
      </c>
      <c r="D15441" t="s">
        <v>59890</v>
      </c>
      <c r="E15441" t="s">
        <v>51965</v>
      </c>
      <c r="F15441" t="s">
        <v>10052</v>
      </c>
      <c r="G15441" t="s">
        <v>42</v>
      </c>
      <c r="H15441">
        <v>0</v>
      </c>
      <c r="I15441">
        <v>0</v>
      </c>
      <c r="J15441">
        <v>0</v>
      </c>
      <c r="K15441" t="s">
        <v>59891</v>
      </c>
    </row>
    <row r="15442" spans="1:11" x14ac:dyDescent="0.3">
      <c r="A15442" t="s">
        <v>59892</v>
      </c>
      <c r="B15442" t="s">
        <v>59893</v>
      </c>
      <c r="C15442" t="s">
        <v>27</v>
      </c>
      <c r="D15442" t="s">
        <v>59894</v>
      </c>
      <c r="E15442" t="s">
        <v>29</v>
      </c>
      <c r="F15442" t="s">
        <v>41</v>
      </c>
      <c r="G15442" t="s">
        <v>42</v>
      </c>
      <c r="H15442">
        <v>0</v>
      </c>
      <c r="I15442">
        <v>0</v>
      </c>
      <c r="J15442">
        <v>0</v>
      </c>
      <c r="K15442" t="s">
        <v>59895</v>
      </c>
    </row>
    <row r="15443" spans="1:11" x14ac:dyDescent="0.3">
      <c r="A15443" t="s">
        <v>59896</v>
      </c>
      <c r="C15443" t="s">
        <v>27</v>
      </c>
      <c r="D15443" t="s">
        <v>59897</v>
      </c>
      <c r="E15443" t="s">
        <v>47287</v>
      </c>
      <c r="F15443" t="s">
        <v>41</v>
      </c>
      <c r="G15443" t="s">
        <v>42</v>
      </c>
      <c r="H15443">
        <v>0</v>
      </c>
      <c r="I15443">
        <v>0</v>
      </c>
      <c r="J15443">
        <v>0</v>
      </c>
      <c r="K15443" t="s">
        <v>59898</v>
      </c>
    </row>
    <row r="15444" spans="1:11" x14ac:dyDescent="0.3">
      <c r="A15444" t="s">
        <v>59899</v>
      </c>
      <c r="B15444" t="s">
        <v>59900</v>
      </c>
      <c r="C15444" t="s">
        <v>27</v>
      </c>
      <c r="D15444" t="s">
        <v>59901</v>
      </c>
      <c r="E15444" t="s">
        <v>47287</v>
      </c>
      <c r="F15444" t="s">
        <v>41</v>
      </c>
      <c r="G15444" t="s">
        <v>42</v>
      </c>
      <c r="H15444">
        <v>0</v>
      </c>
      <c r="I15444">
        <v>0</v>
      </c>
      <c r="J15444">
        <v>0</v>
      </c>
      <c r="K15444" t="s">
        <v>59902</v>
      </c>
    </row>
    <row r="15445" spans="1:11" x14ac:dyDescent="0.3">
      <c r="A15445" t="s">
        <v>59903</v>
      </c>
      <c r="B15445" t="s">
        <v>59904</v>
      </c>
      <c r="C15445" t="s">
        <v>20</v>
      </c>
      <c r="D15445" t="s">
        <v>59905</v>
      </c>
      <c r="E15445" t="s">
        <v>51965</v>
      </c>
      <c r="F15445" t="s">
        <v>41</v>
      </c>
      <c r="G15445" t="s">
        <v>42</v>
      </c>
      <c r="H15445">
        <v>0</v>
      </c>
      <c r="I15445">
        <v>0</v>
      </c>
      <c r="J15445">
        <v>0</v>
      </c>
      <c r="K15445" t="s">
        <v>59906</v>
      </c>
    </row>
    <row r="15446" spans="1:11" x14ac:dyDescent="0.3">
      <c r="A15446" t="s">
        <v>59907</v>
      </c>
      <c r="B15446" t="s">
        <v>59908</v>
      </c>
      <c r="C15446" t="s">
        <v>466</v>
      </c>
      <c r="D15446" t="s">
        <v>59909</v>
      </c>
      <c r="E15446" t="s">
        <v>56266</v>
      </c>
      <c r="F15446" t="s">
        <v>16</v>
      </c>
      <c r="G15446" t="s">
        <v>19180</v>
      </c>
      <c r="H15446">
        <v>0</v>
      </c>
      <c r="I15446">
        <v>0</v>
      </c>
      <c r="J15446">
        <v>0</v>
      </c>
      <c r="K15446" t="s">
        <v>59910</v>
      </c>
    </row>
    <row r="15447" spans="1:11" x14ac:dyDescent="0.3">
      <c r="A15447" t="s">
        <v>59911</v>
      </c>
      <c r="B15447" t="s">
        <v>59912</v>
      </c>
      <c r="C15447" t="s">
        <v>20</v>
      </c>
      <c r="D15447" t="s">
        <v>59913</v>
      </c>
      <c r="E15447" t="s">
        <v>51965</v>
      </c>
      <c r="F15447" t="s">
        <v>16</v>
      </c>
      <c r="G15447" t="s">
        <v>14557</v>
      </c>
      <c r="H15447">
        <v>0</v>
      </c>
      <c r="I15447">
        <v>0</v>
      </c>
      <c r="J15447">
        <v>0</v>
      </c>
      <c r="K15447" t="s">
        <v>59914</v>
      </c>
    </row>
    <row r="15448" spans="1:11" x14ac:dyDescent="0.3">
      <c r="A15448" t="s">
        <v>59915</v>
      </c>
      <c r="B15448" t="s">
        <v>59916</v>
      </c>
      <c r="C15448" t="s">
        <v>20</v>
      </c>
      <c r="D15448" t="s">
        <v>59917</v>
      </c>
      <c r="E15448" t="s">
        <v>51965</v>
      </c>
      <c r="F15448" t="s">
        <v>16</v>
      </c>
      <c r="G15448" t="s">
        <v>10879</v>
      </c>
      <c r="H15448">
        <v>0</v>
      </c>
      <c r="I15448">
        <v>0</v>
      </c>
      <c r="J15448">
        <v>0</v>
      </c>
      <c r="K15448" t="s">
        <v>59918</v>
      </c>
    </row>
    <row r="15449" spans="1:11" x14ac:dyDescent="0.3">
      <c r="A15449" t="s">
        <v>59919</v>
      </c>
      <c r="B15449" t="s">
        <v>59920</v>
      </c>
      <c r="C15449" t="s">
        <v>20</v>
      </c>
      <c r="D15449" t="s">
        <v>59921</v>
      </c>
      <c r="E15449" t="s">
        <v>51965</v>
      </c>
      <c r="F15449" t="s">
        <v>16</v>
      </c>
      <c r="G15449" t="s">
        <v>15799</v>
      </c>
      <c r="H15449">
        <v>0</v>
      </c>
      <c r="I15449">
        <v>0</v>
      </c>
      <c r="J15449">
        <v>0</v>
      </c>
      <c r="K15449" t="s">
        <v>59922</v>
      </c>
    </row>
    <row r="15450" spans="1:11" x14ac:dyDescent="0.3">
      <c r="A15450" t="s">
        <v>59923</v>
      </c>
      <c r="B15450" t="s">
        <v>59924</v>
      </c>
      <c r="C15450" t="s">
        <v>13</v>
      </c>
      <c r="D15450" t="s">
        <v>59925</v>
      </c>
      <c r="E15450" t="s">
        <v>58181</v>
      </c>
      <c r="F15450" t="s">
        <v>16</v>
      </c>
      <c r="G15450" t="s">
        <v>4736</v>
      </c>
      <c r="H15450">
        <v>0</v>
      </c>
      <c r="I15450">
        <v>0</v>
      </c>
      <c r="J15450">
        <v>0</v>
      </c>
      <c r="K15450" t="s">
        <v>59926</v>
      </c>
    </row>
    <row r="15451" spans="1:11" x14ac:dyDescent="0.3">
      <c r="A15451" t="s">
        <v>59927</v>
      </c>
      <c r="C15451" t="s">
        <v>466</v>
      </c>
      <c r="D15451" t="s">
        <v>59928</v>
      </c>
      <c r="E15451" t="s">
        <v>56266</v>
      </c>
      <c r="F15451" t="s">
        <v>16</v>
      </c>
      <c r="G15451" t="s">
        <v>3235</v>
      </c>
      <c r="H15451">
        <v>0</v>
      </c>
      <c r="I15451">
        <v>0</v>
      </c>
      <c r="J15451">
        <v>0</v>
      </c>
      <c r="K15451" t="s">
        <v>59929</v>
      </c>
    </row>
    <row r="15452" spans="1:11" x14ac:dyDescent="0.3">
      <c r="A15452" t="s">
        <v>59930</v>
      </c>
      <c r="B15452" t="s">
        <v>59908</v>
      </c>
      <c r="C15452" t="s">
        <v>20</v>
      </c>
      <c r="D15452" t="s">
        <v>59931</v>
      </c>
      <c r="E15452" t="s">
        <v>51965</v>
      </c>
      <c r="F15452" t="s">
        <v>16</v>
      </c>
      <c r="G15452" t="s">
        <v>15631</v>
      </c>
      <c r="H15452">
        <v>0</v>
      </c>
      <c r="I15452">
        <v>0</v>
      </c>
      <c r="J15452">
        <v>0</v>
      </c>
      <c r="K15452" t="s">
        <v>59932</v>
      </c>
    </row>
    <row r="15453" spans="1:11" x14ac:dyDescent="0.3">
      <c r="A15453" t="s">
        <v>59933</v>
      </c>
      <c r="B15453" t="s">
        <v>59934</v>
      </c>
      <c r="C15453" t="s">
        <v>27</v>
      </c>
      <c r="D15453" t="s">
        <v>59935</v>
      </c>
      <c r="E15453" t="s">
        <v>29</v>
      </c>
      <c r="F15453" t="s">
        <v>41</v>
      </c>
      <c r="G15453" t="s">
        <v>12174</v>
      </c>
      <c r="H15453">
        <v>0</v>
      </c>
      <c r="I15453">
        <v>0</v>
      </c>
      <c r="J15453">
        <v>0</v>
      </c>
      <c r="K15453" t="s">
        <v>59936</v>
      </c>
    </row>
    <row r="15454" spans="1:11" x14ac:dyDescent="0.3">
      <c r="A15454" t="s">
        <v>59937</v>
      </c>
      <c r="B15454" t="s">
        <v>59938</v>
      </c>
      <c r="C15454" t="s">
        <v>147</v>
      </c>
      <c r="D15454" t="s">
        <v>59939</v>
      </c>
      <c r="E15454" t="s">
        <v>59940</v>
      </c>
      <c r="F15454" t="s">
        <v>1531</v>
      </c>
      <c r="G15454" t="s">
        <v>42</v>
      </c>
      <c r="H15454">
        <v>0</v>
      </c>
      <c r="I15454">
        <v>0</v>
      </c>
      <c r="J15454">
        <v>0</v>
      </c>
      <c r="K15454" t="s">
        <v>59941</v>
      </c>
    </row>
    <row r="15455" spans="1:11" x14ac:dyDescent="0.3">
      <c r="A15455" t="s">
        <v>59942</v>
      </c>
      <c r="B15455" t="s">
        <v>59943</v>
      </c>
      <c r="C15455" t="s">
        <v>20</v>
      </c>
      <c r="D15455" t="s">
        <v>59944</v>
      </c>
      <c r="E15455" t="s">
        <v>51965</v>
      </c>
      <c r="F15455" t="s">
        <v>1123</v>
      </c>
      <c r="G15455" t="s">
        <v>42</v>
      </c>
      <c r="H15455">
        <v>0</v>
      </c>
      <c r="I15455">
        <v>0</v>
      </c>
      <c r="J15455">
        <v>0</v>
      </c>
      <c r="K15455" t="s">
        <v>59945</v>
      </c>
    </row>
    <row r="15456" spans="1:11" x14ac:dyDescent="0.3">
      <c r="A15456" t="s">
        <v>59946</v>
      </c>
      <c r="C15456" t="s">
        <v>20</v>
      </c>
      <c r="D15456" t="s">
        <v>59947</v>
      </c>
      <c r="E15456" t="s">
        <v>51965</v>
      </c>
      <c r="F15456" t="s">
        <v>6383</v>
      </c>
      <c r="G15456" t="s">
        <v>42</v>
      </c>
      <c r="H15456">
        <v>0</v>
      </c>
      <c r="I15456">
        <v>0</v>
      </c>
      <c r="J15456">
        <v>0</v>
      </c>
      <c r="K15456" t="s">
        <v>59948</v>
      </c>
    </row>
    <row r="15457" spans="1:11" x14ac:dyDescent="0.3">
      <c r="A15457" t="s">
        <v>59949</v>
      </c>
      <c r="B15457" t="s">
        <v>59950</v>
      </c>
      <c r="C15457" t="s">
        <v>13</v>
      </c>
      <c r="E15457" t="s">
        <v>58181</v>
      </c>
      <c r="F15457" t="s">
        <v>9182</v>
      </c>
      <c r="G15457" t="s">
        <v>42</v>
      </c>
      <c r="H15457">
        <v>0</v>
      </c>
      <c r="I15457">
        <v>0</v>
      </c>
      <c r="J15457">
        <v>0</v>
      </c>
      <c r="K15457" t="s">
        <v>59951</v>
      </c>
    </row>
    <row r="15458" spans="1:11" x14ac:dyDescent="0.3">
      <c r="A15458" t="s">
        <v>59952</v>
      </c>
      <c r="B15458" t="s">
        <v>59953</v>
      </c>
      <c r="C15458" t="s">
        <v>13</v>
      </c>
      <c r="D15458" t="s">
        <v>59954</v>
      </c>
      <c r="E15458" t="s">
        <v>58181</v>
      </c>
      <c r="F15458" t="s">
        <v>2809</v>
      </c>
      <c r="G15458" t="s">
        <v>42</v>
      </c>
      <c r="H15458">
        <v>0</v>
      </c>
      <c r="I15458">
        <v>0</v>
      </c>
      <c r="J15458">
        <v>0</v>
      </c>
      <c r="K15458" t="s">
        <v>59955</v>
      </c>
    </row>
    <row r="15459" spans="1:11" x14ac:dyDescent="0.3">
      <c r="A15459" t="s">
        <v>59956</v>
      </c>
      <c r="B15459" t="s">
        <v>59957</v>
      </c>
      <c r="C15459" t="s">
        <v>13</v>
      </c>
      <c r="E15459" t="s">
        <v>58181</v>
      </c>
      <c r="F15459" t="s">
        <v>2901</v>
      </c>
      <c r="G15459" t="s">
        <v>42</v>
      </c>
      <c r="H15459">
        <v>0</v>
      </c>
      <c r="I15459">
        <v>0</v>
      </c>
      <c r="J15459">
        <v>0</v>
      </c>
      <c r="K15459" t="s">
        <v>59958</v>
      </c>
    </row>
    <row r="15460" spans="1:11" x14ac:dyDescent="0.3">
      <c r="A15460" t="s">
        <v>59959</v>
      </c>
      <c r="B15460" t="s">
        <v>59960</v>
      </c>
      <c r="C15460" t="s">
        <v>13</v>
      </c>
      <c r="D15460" t="s">
        <v>59961</v>
      </c>
      <c r="E15460" t="s">
        <v>58181</v>
      </c>
      <c r="F15460" t="s">
        <v>2437</v>
      </c>
      <c r="G15460" t="s">
        <v>42</v>
      </c>
      <c r="H15460">
        <v>0</v>
      </c>
      <c r="I15460">
        <v>0</v>
      </c>
      <c r="J15460">
        <v>0</v>
      </c>
      <c r="K15460" t="s">
        <v>59962</v>
      </c>
    </row>
    <row r="15461" spans="1:11" x14ac:dyDescent="0.3">
      <c r="A15461" t="s">
        <v>59963</v>
      </c>
      <c r="B15461" t="s">
        <v>59964</v>
      </c>
      <c r="C15461" t="s">
        <v>20</v>
      </c>
      <c r="D15461" t="s">
        <v>59965</v>
      </c>
      <c r="E15461" t="s">
        <v>51965</v>
      </c>
      <c r="F15461" t="s">
        <v>16</v>
      </c>
      <c r="G15461" t="s">
        <v>35046</v>
      </c>
      <c r="H15461">
        <v>0</v>
      </c>
      <c r="I15461">
        <v>0</v>
      </c>
      <c r="J15461">
        <v>0</v>
      </c>
      <c r="K15461" t="s">
        <v>59966</v>
      </c>
    </row>
    <row r="15462" spans="1:11" x14ac:dyDescent="0.3">
      <c r="A15462" t="s">
        <v>59967</v>
      </c>
      <c r="B15462" t="s">
        <v>59968</v>
      </c>
      <c r="C15462" t="s">
        <v>20</v>
      </c>
      <c r="D15462" t="s">
        <v>59969</v>
      </c>
      <c r="E15462" t="s">
        <v>51965</v>
      </c>
      <c r="F15462" t="s">
        <v>59970</v>
      </c>
      <c r="G15462" t="s">
        <v>42</v>
      </c>
      <c r="H15462">
        <v>0</v>
      </c>
      <c r="I15462">
        <v>0</v>
      </c>
      <c r="J15462">
        <v>0</v>
      </c>
      <c r="K15462" t="s">
        <v>59971</v>
      </c>
    </row>
    <row r="15463" spans="1:11" x14ac:dyDescent="0.3">
      <c r="A15463" t="s">
        <v>59972</v>
      </c>
      <c r="B15463" t="s">
        <v>59973</v>
      </c>
      <c r="C15463" t="s">
        <v>20</v>
      </c>
      <c r="D15463" t="s">
        <v>59974</v>
      </c>
      <c r="E15463" t="s">
        <v>51965</v>
      </c>
      <c r="F15463" t="s">
        <v>12188</v>
      </c>
      <c r="G15463" t="s">
        <v>42</v>
      </c>
      <c r="H15463">
        <v>0</v>
      </c>
      <c r="I15463">
        <v>0</v>
      </c>
      <c r="J15463">
        <v>0</v>
      </c>
      <c r="K15463" t="s">
        <v>59975</v>
      </c>
    </row>
    <row r="15464" spans="1:11" x14ac:dyDescent="0.3">
      <c r="A15464" t="s">
        <v>59976</v>
      </c>
      <c r="B15464" t="s">
        <v>59977</v>
      </c>
      <c r="C15464" t="s">
        <v>27</v>
      </c>
      <c r="D15464" t="s">
        <v>59978</v>
      </c>
      <c r="E15464" t="s">
        <v>29</v>
      </c>
      <c r="F15464" t="s">
        <v>41</v>
      </c>
      <c r="G15464" t="s">
        <v>42</v>
      </c>
      <c r="H15464">
        <v>0</v>
      </c>
      <c r="I15464">
        <v>0</v>
      </c>
      <c r="J15464">
        <v>0</v>
      </c>
      <c r="K15464" t="s">
        <v>59979</v>
      </c>
    </row>
    <row r="15465" spans="1:11" x14ac:dyDescent="0.3">
      <c r="A15465" t="s">
        <v>59980</v>
      </c>
      <c r="B15465" t="s">
        <v>59981</v>
      </c>
      <c r="C15465" t="s">
        <v>20</v>
      </c>
      <c r="D15465" t="s">
        <v>59982</v>
      </c>
      <c r="E15465" t="s">
        <v>51965</v>
      </c>
      <c r="F15465" t="s">
        <v>16</v>
      </c>
      <c r="G15465" t="s">
        <v>27601</v>
      </c>
      <c r="H15465">
        <v>0</v>
      </c>
      <c r="I15465">
        <v>0</v>
      </c>
      <c r="J15465">
        <v>0</v>
      </c>
      <c r="K15465" t="s">
        <v>59983</v>
      </c>
    </row>
    <row r="15466" spans="1:11" x14ac:dyDescent="0.3">
      <c r="A15466" t="s">
        <v>59984</v>
      </c>
      <c r="B15466" t="s">
        <v>59985</v>
      </c>
      <c r="C15466" t="s">
        <v>558</v>
      </c>
      <c r="D15466" t="s">
        <v>59986</v>
      </c>
      <c r="E15466" t="s">
        <v>32122</v>
      </c>
      <c r="F15466" t="s">
        <v>16</v>
      </c>
      <c r="G15466" t="s">
        <v>52351</v>
      </c>
      <c r="H15466">
        <v>0</v>
      </c>
      <c r="I15466">
        <v>0</v>
      </c>
      <c r="J15466">
        <v>0</v>
      </c>
      <c r="K15466" t="s">
        <v>59987</v>
      </c>
    </row>
    <row r="15467" spans="1:11" x14ac:dyDescent="0.3">
      <c r="A15467" t="s">
        <v>59988</v>
      </c>
      <c r="B15467" t="s">
        <v>59989</v>
      </c>
      <c r="C15467" t="s">
        <v>13</v>
      </c>
      <c r="E15467" t="s">
        <v>58181</v>
      </c>
      <c r="F15467" t="s">
        <v>16</v>
      </c>
      <c r="G15467" t="s">
        <v>59990</v>
      </c>
      <c r="H15467">
        <v>0</v>
      </c>
      <c r="I15467">
        <v>0</v>
      </c>
      <c r="J15467">
        <v>0</v>
      </c>
      <c r="K15467" t="s">
        <v>59991</v>
      </c>
    </row>
    <row r="15468" spans="1:11" x14ac:dyDescent="0.3">
      <c r="A15468" t="s">
        <v>59992</v>
      </c>
      <c r="B15468" t="s">
        <v>59993</v>
      </c>
      <c r="C15468" t="s">
        <v>13</v>
      </c>
      <c r="D15468" t="s">
        <v>59994</v>
      </c>
      <c r="E15468" t="s">
        <v>58181</v>
      </c>
      <c r="F15468" t="s">
        <v>16</v>
      </c>
      <c r="G15468" t="s">
        <v>2775</v>
      </c>
      <c r="H15468">
        <v>0</v>
      </c>
      <c r="I15468">
        <v>0</v>
      </c>
      <c r="J15468">
        <v>0</v>
      </c>
      <c r="K15468" t="s">
        <v>59995</v>
      </c>
    </row>
    <row r="15469" spans="1:11" x14ac:dyDescent="0.3">
      <c r="A15469" t="s">
        <v>59996</v>
      </c>
      <c r="B15469" t="s">
        <v>59997</v>
      </c>
      <c r="C15469" t="s">
        <v>558</v>
      </c>
      <c r="D15469" t="s">
        <v>59998</v>
      </c>
      <c r="E15469" t="s">
        <v>1462</v>
      </c>
      <c r="F15469" t="s">
        <v>16</v>
      </c>
      <c r="G15469" t="s">
        <v>3413</v>
      </c>
      <c r="H15469">
        <v>0</v>
      </c>
      <c r="I15469">
        <v>0</v>
      </c>
      <c r="J15469">
        <v>0</v>
      </c>
      <c r="K15469" t="s">
        <v>59999</v>
      </c>
    </row>
    <row r="15470" spans="1:11" x14ac:dyDescent="0.3">
      <c r="A15470" t="s">
        <v>60000</v>
      </c>
      <c r="B15470" t="s">
        <v>60001</v>
      </c>
      <c r="C15470" t="s">
        <v>13</v>
      </c>
      <c r="D15470" t="s">
        <v>60002</v>
      </c>
      <c r="E15470" t="s">
        <v>58181</v>
      </c>
      <c r="F15470" t="s">
        <v>16</v>
      </c>
      <c r="G15470" t="s">
        <v>2775</v>
      </c>
      <c r="H15470">
        <v>0</v>
      </c>
      <c r="I15470">
        <v>0</v>
      </c>
      <c r="J15470">
        <v>0</v>
      </c>
      <c r="K15470" t="s">
        <v>60003</v>
      </c>
    </row>
    <row r="15471" spans="1:11" x14ac:dyDescent="0.3">
      <c r="A15471" t="s">
        <v>60004</v>
      </c>
      <c r="B15471" t="s">
        <v>60005</v>
      </c>
      <c r="C15471" t="s">
        <v>27</v>
      </c>
      <c r="D15471" t="s">
        <v>60006</v>
      </c>
      <c r="E15471" t="s">
        <v>47287</v>
      </c>
      <c r="F15471" t="s">
        <v>41</v>
      </c>
      <c r="G15471" t="s">
        <v>42</v>
      </c>
      <c r="H15471">
        <v>0</v>
      </c>
      <c r="I15471">
        <v>0</v>
      </c>
      <c r="J15471">
        <v>0</v>
      </c>
      <c r="K15471" t="s">
        <v>60007</v>
      </c>
    </row>
    <row r="15472" spans="1:11" x14ac:dyDescent="0.3">
      <c r="A15472" t="s">
        <v>60008</v>
      </c>
      <c r="B15472" t="s">
        <v>60009</v>
      </c>
      <c r="C15472" t="s">
        <v>27</v>
      </c>
      <c r="D15472" t="s">
        <v>60010</v>
      </c>
      <c r="E15472" t="s">
        <v>58181</v>
      </c>
      <c r="F15472" t="s">
        <v>7622</v>
      </c>
      <c r="G15472" t="s">
        <v>42</v>
      </c>
      <c r="H15472">
        <v>0</v>
      </c>
      <c r="I15472">
        <v>0</v>
      </c>
      <c r="J15472">
        <v>0</v>
      </c>
      <c r="K15472" t="s">
        <v>60011</v>
      </c>
    </row>
    <row r="15473" spans="1:11" x14ac:dyDescent="0.3">
      <c r="A15473" t="s">
        <v>60012</v>
      </c>
      <c r="B15473" t="s">
        <v>60013</v>
      </c>
      <c r="C15473" t="s">
        <v>27</v>
      </c>
      <c r="D15473" t="s">
        <v>60014</v>
      </c>
      <c r="E15473" t="s">
        <v>29</v>
      </c>
      <c r="F15473" t="s">
        <v>41</v>
      </c>
      <c r="G15473" t="s">
        <v>42</v>
      </c>
      <c r="H15473">
        <v>0</v>
      </c>
      <c r="I15473">
        <v>0</v>
      </c>
      <c r="J15473">
        <v>0</v>
      </c>
      <c r="K15473" t="s">
        <v>60015</v>
      </c>
    </row>
    <row r="15474" spans="1:11" x14ac:dyDescent="0.3">
      <c r="A15474" t="s">
        <v>60016</v>
      </c>
      <c r="B15474" t="s">
        <v>60017</v>
      </c>
      <c r="C15474" t="s">
        <v>558</v>
      </c>
      <c r="D15474" t="s">
        <v>60018</v>
      </c>
      <c r="E15474" t="s">
        <v>32599</v>
      </c>
      <c r="F15474" t="s">
        <v>41</v>
      </c>
      <c r="G15474" t="s">
        <v>42</v>
      </c>
      <c r="H15474">
        <v>0</v>
      </c>
      <c r="I15474">
        <v>0</v>
      </c>
      <c r="J15474">
        <v>0</v>
      </c>
      <c r="K15474" t="s">
        <v>60019</v>
      </c>
    </row>
    <row r="15475" spans="1:11" x14ac:dyDescent="0.3">
      <c r="A15475" t="s">
        <v>60020</v>
      </c>
      <c r="B15475" t="s">
        <v>60021</v>
      </c>
      <c r="C15475" t="s">
        <v>27</v>
      </c>
      <c r="D15475" t="s">
        <v>60022</v>
      </c>
      <c r="E15475" t="s">
        <v>47287</v>
      </c>
      <c r="F15475" t="s">
        <v>41</v>
      </c>
      <c r="G15475" t="s">
        <v>42</v>
      </c>
      <c r="H15475">
        <v>0</v>
      </c>
      <c r="I15475">
        <v>0</v>
      </c>
      <c r="J15475">
        <v>0</v>
      </c>
      <c r="K15475" t="s">
        <v>60023</v>
      </c>
    </row>
    <row r="15476" spans="1:11" x14ac:dyDescent="0.3">
      <c r="A15476" t="s">
        <v>60024</v>
      </c>
      <c r="B15476" t="s">
        <v>60025</v>
      </c>
      <c r="C15476" t="s">
        <v>20</v>
      </c>
      <c r="D15476" t="s">
        <v>60026</v>
      </c>
      <c r="E15476" t="s">
        <v>51965</v>
      </c>
      <c r="F15476" t="s">
        <v>10701</v>
      </c>
      <c r="G15476" t="s">
        <v>42</v>
      </c>
      <c r="H15476">
        <v>0</v>
      </c>
      <c r="I15476">
        <v>0</v>
      </c>
      <c r="J15476">
        <v>0</v>
      </c>
      <c r="K15476" t="s">
        <v>60027</v>
      </c>
    </row>
    <row r="15477" spans="1:11" x14ac:dyDescent="0.3">
      <c r="A15477" t="s">
        <v>60028</v>
      </c>
      <c r="B15477" t="s">
        <v>60029</v>
      </c>
      <c r="C15477" t="s">
        <v>13</v>
      </c>
      <c r="D15477" t="s">
        <v>60030</v>
      </c>
      <c r="E15477" t="s">
        <v>58181</v>
      </c>
      <c r="F15477" t="s">
        <v>16</v>
      </c>
      <c r="G15477" t="s">
        <v>13237</v>
      </c>
      <c r="H15477">
        <v>0</v>
      </c>
      <c r="I15477">
        <v>0</v>
      </c>
      <c r="J15477">
        <v>0</v>
      </c>
      <c r="K15477" t="s">
        <v>60031</v>
      </c>
    </row>
    <row r="15478" spans="1:11" x14ac:dyDescent="0.3">
      <c r="A15478" t="s">
        <v>60032</v>
      </c>
      <c r="B15478" t="s">
        <v>60033</v>
      </c>
      <c r="C15478" t="s">
        <v>13</v>
      </c>
      <c r="D15478" t="s">
        <v>60034</v>
      </c>
      <c r="E15478" t="s">
        <v>58181</v>
      </c>
      <c r="F15478" t="s">
        <v>16</v>
      </c>
      <c r="G15478" t="s">
        <v>777</v>
      </c>
      <c r="H15478">
        <v>0</v>
      </c>
      <c r="I15478">
        <v>0</v>
      </c>
      <c r="J15478">
        <v>0</v>
      </c>
      <c r="K15478" t="s">
        <v>60035</v>
      </c>
    </row>
    <row r="15479" spans="1:11" x14ac:dyDescent="0.3">
      <c r="A15479" t="s">
        <v>60036</v>
      </c>
      <c r="B15479" t="s">
        <v>60037</v>
      </c>
      <c r="C15479" t="s">
        <v>13</v>
      </c>
      <c r="D15479" t="s">
        <v>60038</v>
      </c>
      <c r="E15479" t="s">
        <v>58181</v>
      </c>
      <c r="F15479" t="s">
        <v>16</v>
      </c>
      <c r="G15479" t="s">
        <v>3489</v>
      </c>
      <c r="H15479">
        <v>0</v>
      </c>
      <c r="I15479">
        <v>0</v>
      </c>
      <c r="J15479">
        <v>0</v>
      </c>
      <c r="K15479" t="s">
        <v>60039</v>
      </c>
    </row>
    <row r="15480" spans="1:11" x14ac:dyDescent="0.3">
      <c r="A15480" t="s">
        <v>60040</v>
      </c>
      <c r="B15480" t="s">
        <v>60041</v>
      </c>
      <c r="C15480" t="s">
        <v>27</v>
      </c>
      <c r="D15480" t="s">
        <v>60042</v>
      </c>
      <c r="E15480" t="s">
        <v>47287</v>
      </c>
      <c r="F15480" t="s">
        <v>41</v>
      </c>
      <c r="G15480" t="s">
        <v>42</v>
      </c>
      <c r="H15480">
        <v>0</v>
      </c>
      <c r="I15480">
        <v>0</v>
      </c>
      <c r="J15480">
        <v>0</v>
      </c>
      <c r="K15480" t="s">
        <v>60043</v>
      </c>
    </row>
    <row r="15481" spans="1:11" x14ac:dyDescent="0.3">
      <c r="A15481" t="s">
        <v>60044</v>
      </c>
      <c r="B15481" t="s">
        <v>60045</v>
      </c>
      <c r="C15481" t="s">
        <v>27</v>
      </c>
      <c r="D15481" t="s">
        <v>60046</v>
      </c>
      <c r="E15481" t="s">
        <v>47287</v>
      </c>
      <c r="F15481" t="s">
        <v>41</v>
      </c>
      <c r="G15481" t="s">
        <v>42</v>
      </c>
      <c r="H15481">
        <v>0</v>
      </c>
      <c r="I15481">
        <v>0</v>
      </c>
      <c r="J15481">
        <v>0</v>
      </c>
      <c r="K15481" t="s">
        <v>60047</v>
      </c>
    </row>
    <row r="15482" spans="1:11" x14ac:dyDescent="0.3">
      <c r="A15482" t="s">
        <v>60048</v>
      </c>
      <c r="B15482" t="s">
        <v>59985</v>
      </c>
      <c r="C15482" t="s">
        <v>27</v>
      </c>
      <c r="D15482" t="s">
        <v>60049</v>
      </c>
      <c r="E15482" t="s">
        <v>47287</v>
      </c>
      <c r="F15482" t="s">
        <v>41</v>
      </c>
      <c r="G15482" t="s">
        <v>42</v>
      </c>
      <c r="H15482">
        <v>0</v>
      </c>
      <c r="I15482">
        <v>0</v>
      </c>
      <c r="J15482">
        <v>0</v>
      </c>
      <c r="K15482" t="s">
        <v>60050</v>
      </c>
    </row>
    <row r="15483" spans="1:11" x14ac:dyDescent="0.3">
      <c r="A15483" t="s">
        <v>60051</v>
      </c>
      <c r="B15483" t="s">
        <v>60052</v>
      </c>
      <c r="C15483" t="s">
        <v>13</v>
      </c>
      <c r="D15483" t="s">
        <v>60053</v>
      </c>
      <c r="E15483" t="s">
        <v>58181</v>
      </c>
      <c r="F15483" t="s">
        <v>16</v>
      </c>
      <c r="G15483" t="s">
        <v>6941</v>
      </c>
      <c r="H15483">
        <v>0</v>
      </c>
      <c r="I15483">
        <v>0</v>
      </c>
      <c r="J15483">
        <v>0</v>
      </c>
      <c r="K15483" t="s">
        <v>60054</v>
      </c>
    </row>
    <row r="15484" spans="1:11" x14ac:dyDescent="0.3">
      <c r="A15484" t="s">
        <v>60055</v>
      </c>
      <c r="B15484" t="s">
        <v>60056</v>
      </c>
      <c r="C15484" t="s">
        <v>20</v>
      </c>
      <c r="D15484" t="s">
        <v>60057</v>
      </c>
      <c r="E15484" t="s">
        <v>51965</v>
      </c>
      <c r="F15484" t="s">
        <v>16</v>
      </c>
      <c r="G15484" t="s">
        <v>53633</v>
      </c>
      <c r="H15484">
        <v>0</v>
      </c>
      <c r="I15484">
        <v>0</v>
      </c>
      <c r="J15484">
        <v>0</v>
      </c>
      <c r="K15484" t="s">
        <v>60058</v>
      </c>
    </row>
    <row r="15485" spans="1:11" x14ac:dyDescent="0.3">
      <c r="A15485" t="s">
        <v>60059</v>
      </c>
      <c r="B15485" t="s">
        <v>60060</v>
      </c>
      <c r="C15485" t="s">
        <v>20</v>
      </c>
      <c r="D15485" t="s">
        <v>60061</v>
      </c>
      <c r="E15485" t="s">
        <v>51965</v>
      </c>
      <c r="F15485" t="s">
        <v>994</v>
      </c>
      <c r="G15485" t="s">
        <v>42</v>
      </c>
      <c r="H15485">
        <v>0</v>
      </c>
      <c r="I15485">
        <v>0</v>
      </c>
      <c r="J15485">
        <v>0</v>
      </c>
      <c r="K15485" t="s">
        <v>60062</v>
      </c>
    </row>
    <row r="15486" spans="1:11" x14ac:dyDescent="0.3">
      <c r="A15486" t="s">
        <v>60063</v>
      </c>
      <c r="B15486" t="s">
        <v>60064</v>
      </c>
      <c r="C15486" t="s">
        <v>466</v>
      </c>
      <c r="D15486" t="s">
        <v>60065</v>
      </c>
      <c r="E15486" t="s">
        <v>56266</v>
      </c>
      <c r="F15486" t="s">
        <v>16</v>
      </c>
      <c r="G15486" t="s">
        <v>1756</v>
      </c>
      <c r="H15486">
        <v>0</v>
      </c>
      <c r="I15486">
        <v>0</v>
      </c>
      <c r="J15486">
        <v>0</v>
      </c>
      <c r="K15486" t="s">
        <v>60066</v>
      </c>
    </row>
    <row r="15487" spans="1:11" x14ac:dyDescent="0.3">
      <c r="A15487" t="s">
        <v>60067</v>
      </c>
      <c r="B15487" t="s">
        <v>60068</v>
      </c>
      <c r="C15487" t="s">
        <v>20</v>
      </c>
      <c r="D15487" t="s">
        <v>60069</v>
      </c>
      <c r="E15487" t="s">
        <v>51965</v>
      </c>
      <c r="F15487" t="s">
        <v>5273</v>
      </c>
      <c r="G15487" t="s">
        <v>42</v>
      </c>
      <c r="H15487">
        <v>0</v>
      </c>
      <c r="I15487">
        <v>0</v>
      </c>
      <c r="J15487">
        <v>0</v>
      </c>
      <c r="K15487" t="s">
        <v>60070</v>
      </c>
    </row>
    <row r="15488" spans="1:11" x14ac:dyDescent="0.3">
      <c r="A15488" t="s">
        <v>60071</v>
      </c>
      <c r="B15488" t="s">
        <v>60072</v>
      </c>
      <c r="C15488" t="s">
        <v>558</v>
      </c>
      <c r="D15488" t="s">
        <v>60073</v>
      </c>
      <c r="E15488" t="s">
        <v>1462</v>
      </c>
      <c r="F15488" t="s">
        <v>16</v>
      </c>
      <c r="G15488" t="s">
        <v>8894</v>
      </c>
      <c r="H15488">
        <v>0</v>
      </c>
      <c r="I15488">
        <v>0</v>
      </c>
      <c r="J15488">
        <v>0</v>
      </c>
      <c r="K15488" t="s">
        <v>60074</v>
      </c>
    </row>
    <row r="15489" spans="1:11" x14ac:dyDescent="0.3">
      <c r="A15489" t="s">
        <v>60075</v>
      </c>
      <c r="C15489" t="s">
        <v>27</v>
      </c>
      <c r="D15489" t="s">
        <v>60076</v>
      </c>
      <c r="E15489" t="s">
        <v>47287</v>
      </c>
      <c r="F15489" t="s">
        <v>41</v>
      </c>
      <c r="G15489" t="s">
        <v>42</v>
      </c>
      <c r="H15489">
        <v>0</v>
      </c>
      <c r="I15489">
        <v>0</v>
      </c>
      <c r="J15489">
        <v>0</v>
      </c>
      <c r="K15489" t="s">
        <v>60077</v>
      </c>
    </row>
    <row r="15490" spans="1:11" x14ac:dyDescent="0.3">
      <c r="A15490" t="s">
        <v>60078</v>
      </c>
      <c r="C15490" t="s">
        <v>20</v>
      </c>
      <c r="D15490" t="s">
        <v>60079</v>
      </c>
      <c r="E15490" t="s">
        <v>51965</v>
      </c>
      <c r="F15490" t="s">
        <v>2770</v>
      </c>
      <c r="G15490" t="s">
        <v>42</v>
      </c>
      <c r="H15490">
        <v>0</v>
      </c>
      <c r="I15490">
        <v>0</v>
      </c>
      <c r="J15490">
        <v>0</v>
      </c>
      <c r="K15490" t="s">
        <v>60080</v>
      </c>
    </row>
    <row r="15491" spans="1:11" x14ac:dyDescent="0.3">
      <c r="A15491" t="s">
        <v>60081</v>
      </c>
      <c r="B15491" t="s">
        <v>60082</v>
      </c>
      <c r="C15491" t="s">
        <v>27</v>
      </c>
      <c r="D15491" t="s">
        <v>60083</v>
      </c>
      <c r="E15491" t="s">
        <v>29</v>
      </c>
      <c r="F15491" t="s">
        <v>41</v>
      </c>
      <c r="G15491" t="s">
        <v>42</v>
      </c>
      <c r="H15491">
        <v>0</v>
      </c>
      <c r="I15491">
        <v>0</v>
      </c>
      <c r="J15491">
        <v>0</v>
      </c>
      <c r="K15491" t="s">
        <v>60084</v>
      </c>
    </row>
    <row r="15492" spans="1:11" x14ac:dyDescent="0.3">
      <c r="A15492" t="s">
        <v>60085</v>
      </c>
      <c r="B15492" t="s">
        <v>60086</v>
      </c>
      <c r="C15492" t="s">
        <v>20</v>
      </c>
      <c r="D15492" t="s">
        <v>60087</v>
      </c>
      <c r="E15492" t="s">
        <v>51965</v>
      </c>
      <c r="F15492" t="s">
        <v>19839</v>
      </c>
      <c r="G15492" t="s">
        <v>42</v>
      </c>
      <c r="H15492">
        <v>0</v>
      </c>
      <c r="I15492">
        <v>0</v>
      </c>
      <c r="J15492">
        <v>0</v>
      </c>
      <c r="K15492" t="s">
        <v>60088</v>
      </c>
    </row>
    <row r="15493" spans="1:11" x14ac:dyDescent="0.3">
      <c r="A15493" t="s">
        <v>60089</v>
      </c>
      <c r="B15493" t="s">
        <v>60090</v>
      </c>
      <c r="C15493" t="s">
        <v>147</v>
      </c>
      <c r="D15493" t="s">
        <v>60091</v>
      </c>
      <c r="E15493" t="s">
        <v>59940</v>
      </c>
      <c r="F15493" t="s">
        <v>1518</v>
      </c>
      <c r="G15493" t="s">
        <v>42</v>
      </c>
      <c r="H15493">
        <v>0</v>
      </c>
      <c r="I15493">
        <v>0</v>
      </c>
      <c r="J15493">
        <v>0</v>
      </c>
      <c r="K15493" t="s">
        <v>60092</v>
      </c>
    </row>
    <row r="15494" spans="1:11" x14ac:dyDescent="0.3">
      <c r="A15494" t="s">
        <v>60093</v>
      </c>
      <c r="B15494" t="s">
        <v>60094</v>
      </c>
      <c r="C15494" t="s">
        <v>13</v>
      </c>
      <c r="D15494" t="s">
        <v>60095</v>
      </c>
      <c r="E15494" t="s">
        <v>58181</v>
      </c>
      <c r="F15494" t="s">
        <v>6622</v>
      </c>
      <c r="G15494" t="s">
        <v>42</v>
      </c>
      <c r="H15494">
        <v>0</v>
      </c>
      <c r="I15494">
        <v>0</v>
      </c>
      <c r="J15494">
        <v>0</v>
      </c>
      <c r="K15494" t="s">
        <v>60096</v>
      </c>
    </row>
    <row r="15495" spans="1:11" x14ac:dyDescent="0.3">
      <c r="A15495" t="s">
        <v>60097</v>
      </c>
      <c r="B15495" t="s">
        <v>60098</v>
      </c>
      <c r="C15495" t="s">
        <v>558</v>
      </c>
      <c r="D15495" t="s">
        <v>60099</v>
      </c>
      <c r="E15495" t="s">
        <v>1462</v>
      </c>
      <c r="F15495" t="s">
        <v>16</v>
      </c>
      <c r="G15495" t="s">
        <v>269</v>
      </c>
      <c r="H15495">
        <v>0</v>
      </c>
      <c r="I15495">
        <v>0</v>
      </c>
      <c r="J15495">
        <v>0</v>
      </c>
      <c r="K15495" t="s">
        <v>60100</v>
      </c>
    </row>
    <row r="15496" spans="1:11" x14ac:dyDescent="0.3">
      <c r="A15496" t="s">
        <v>60101</v>
      </c>
      <c r="B15496" t="s">
        <v>60102</v>
      </c>
      <c r="C15496" t="s">
        <v>20</v>
      </c>
      <c r="D15496" t="s">
        <v>60103</v>
      </c>
      <c r="E15496" t="s">
        <v>51965</v>
      </c>
      <c r="F15496" t="s">
        <v>41</v>
      </c>
      <c r="G15496" t="s">
        <v>42</v>
      </c>
      <c r="H15496">
        <v>0</v>
      </c>
      <c r="I15496">
        <v>0</v>
      </c>
      <c r="J15496">
        <v>0</v>
      </c>
      <c r="K15496" t="s">
        <v>60104</v>
      </c>
    </row>
    <row r="15497" spans="1:11" x14ac:dyDescent="0.3">
      <c r="A15497" t="s">
        <v>60105</v>
      </c>
      <c r="B15497" t="s">
        <v>60106</v>
      </c>
      <c r="C15497" t="s">
        <v>20</v>
      </c>
      <c r="D15497" t="s">
        <v>60107</v>
      </c>
      <c r="E15497" t="s">
        <v>51965</v>
      </c>
      <c r="F15497" t="s">
        <v>12794</v>
      </c>
      <c r="G15497" t="s">
        <v>42</v>
      </c>
      <c r="H15497">
        <v>0</v>
      </c>
      <c r="I15497">
        <v>0</v>
      </c>
      <c r="J15497">
        <v>0</v>
      </c>
      <c r="K15497" t="s">
        <v>60108</v>
      </c>
    </row>
    <row r="15498" spans="1:11" x14ac:dyDescent="0.3">
      <c r="A15498" t="s">
        <v>60109</v>
      </c>
      <c r="C15498" t="s">
        <v>27</v>
      </c>
      <c r="D15498" t="s">
        <v>60110</v>
      </c>
      <c r="E15498" t="s">
        <v>47287</v>
      </c>
      <c r="F15498" t="s">
        <v>16</v>
      </c>
      <c r="G15498" t="s">
        <v>42</v>
      </c>
      <c r="H15498">
        <v>0</v>
      </c>
      <c r="I15498">
        <v>0</v>
      </c>
      <c r="J15498">
        <v>0</v>
      </c>
      <c r="K15498" t="s">
        <v>60111</v>
      </c>
    </row>
    <row r="15499" spans="1:11" x14ac:dyDescent="0.3">
      <c r="A15499" t="s">
        <v>60112</v>
      </c>
      <c r="B15499" t="s">
        <v>60113</v>
      </c>
      <c r="C15499" t="s">
        <v>20</v>
      </c>
      <c r="D15499" t="s">
        <v>60114</v>
      </c>
      <c r="E15499" t="s">
        <v>51965</v>
      </c>
      <c r="F15499" t="s">
        <v>2585</v>
      </c>
      <c r="G15499" t="s">
        <v>42</v>
      </c>
      <c r="H15499">
        <v>0</v>
      </c>
      <c r="I15499">
        <v>0</v>
      </c>
      <c r="J15499">
        <v>0</v>
      </c>
      <c r="K15499" t="s">
        <v>60115</v>
      </c>
    </row>
    <row r="15500" spans="1:11" x14ac:dyDescent="0.3">
      <c r="A15500" t="s">
        <v>60116</v>
      </c>
      <c r="B15500" t="s">
        <v>60117</v>
      </c>
      <c r="C15500" t="s">
        <v>20</v>
      </c>
      <c r="D15500" t="s">
        <v>60118</v>
      </c>
      <c r="E15500" t="s">
        <v>51965</v>
      </c>
      <c r="F15500" t="s">
        <v>8234</v>
      </c>
      <c r="G15500" t="s">
        <v>42</v>
      </c>
      <c r="H15500">
        <v>0</v>
      </c>
      <c r="I15500">
        <v>0</v>
      </c>
      <c r="J15500">
        <v>0</v>
      </c>
      <c r="K15500" t="s">
        <v>60119</v>
      </c>
    </row>
    <row r="15501" spans="1:11" x14ac:dyDescent="0.3">
      <c r="A15501" t="s">
        <v>60120</v>
      </c>
      <c r="B15501" t="s">
        <v>60121</v>
      </c>
      <c r="C15501" t="s">
        <v>13</v>
      </c>
      <c r="D15501" t="s">
        <v>60122</v>
      </c>
      <c r="E15501" t="s">
        <v>15</v>
      </c>
      <c r="F15501" t="s">
        <v>16</v>
      </c>
      <c r="G15501" t="s">
        <v>9902</v>
      </c>
      <c r="H15501">
        <v>0</v>
      </c>
      <c r="I15501">
        <v>0</v>
      </c>
      <c r="J15501">
        <v>0</v>
      </c>
      <c r="K15501" t="s">
        <v>60123</v>
      </c>
    </row>
    <row r="15502" spans="1:11" x14ac:dyDescent="0.3">
      <c r="A15502" t="s">
        <v>60124</v>
      </c>
      <c r="B15502" t="s">
        <v>60125</v>
      </c>
      <c r="C15502" t="s">
        <v>13</v>
      </c>
      <c r="D15502" t="s">
        <v>60126</v>
      </c>
      <c r="E15502" t="s">
        <v>58181</v>
      </c>
      <c r="F15502" t="s">
        <v>16</v>
      </c>
      <c r="G15502" t="s">
        <v>1756</v>
      </c>
      <c r="H15502">
        <v>0</v>
      </c>
      <c r="I15502">
        <v>0</v>
      </c>
      <c r="J15502">
        <v>0</v>
      </c>
      <c r="K15502" t="s">
        <v>60127</v>
      </c>
    </row>
    <row r="15503" spans="1:11" x14ac:dyDescent="0.3">
      <c r="A15503" t="s">
        <v>60128</v>
      </c>
      <c r="C15503" t="s">
        <v>13</v>
      </c>
      <c r="D15503" t="s">
        <v>60129</v>
      </c>
      <c r="E15503" t="s">
        <v>58181</v>
      </c>
      <c r="F15503" t="s">
        <v>16</v>
      </c>
      <c r="G15503" t="s">
        <v>637</v>
      </c>
      <c r="H15503">
        <v>0</v>
      </c>
      <c r="I15503">
        <v>0</v>
      </c>
      <c r="J15503">
        <v>0</v>
      </c>
      <c r="K15503" t="s">
        <v>60130</v>
      </c>
    </row>
    <row r="15504" spans="1:11" x14ac:dyDescent="0.3">
      <c r="A15504" t="s">
        <v>60131</v>
      </c>
      <c r="B15504" t="s">
        <v>60132</v>
      </c>
      <c r="C15504" t="s">
        <v>13</v>
      </c>
      <c r="D15504" t="s">
        <v>60133</v>
      </c>
      <c r="E15504" t="s">
        <v>58181</v>
      </c>
      <c r="F15504" t="s">
        <v>16</v>
      </c>
      <c r="G15504" t="s">
        <v>1439</v>
      </c>
      <c r="H15504">
        <v>0</v>
      </c>
      <c r="I15504">
        <v>0</v>
      </c>
      <c r="J15504">
        <v>0</v>
      </c>
      <c r="K15504" t="s">
        <v>60134</v>
      </c>
    </row>
    <row r="15505" spans="1:11" x14ac:dyDescent="0.3">
      <c r="A15505" t="s">
        <v>60135</v>
      </c>
      <c r="C15505" t="s">
        <v>13</v>
      </c>
      <c r="D15505" t="s">
        <v>60136</v>
      </c>
      <c r="E15505" t="s">
        <v>58181</v>
      </c>
      <c r="F15505" t="s">
        <v>16</v>
      </c>
      <c r="G15505" t="s">
        <v>38956</v>
      </c>
      <c r="H15505">
        <v>0</v>
      </c>
      <c r="I15505">
        <v>0</v>
      </c>
      <c r="J15505">
        <v>0</v>
      </c>
      <c r="K15505" t="s">
        <v>60137</v>
      </c>
    </row>
    <row r="15506" spans="1:11" x14ac:dyDescent="0.3">
      <c r="A15506" t="s">
        <v>60138</v>
      </c>
      <c r="B15506" t="s">
        <v>60139</v>
      </c>
      <c r="C15506" t="s">
        <v>20</v>
      </c>
      <c r="D15506" t="s">
        <v>60140</v>
      </c>
      <c r="E15506" t="s">
        <v>51965</v>
      </c>
      <c r="F15506" t="s">
        <v>1674</v>
      </c>
      <c r="G15506" t="s">
        <v>1639</v>
      </c>
      <c r="H15506">
        <v>0</v>
      </c>
      <c r="I15506">
        <v>0</v>
      </c>
      <c r="J15506">
        <v>0</v>
      </c>
      <c r="K15506" t="s">
        <v>60141</v>
      </c>
    </row>
    <row r="15507" spans="1:11" x14ac:dyDescent="0.3">
      <c r="A15507" t="s">
        <v>60142</v>
      </c>
      <c r="C15507" t="s">
        <v>13</v>
      </c>
      <c r="D15507" t="s">
        <v>60143</v>
      </c>
      <c r="E15507" t="s">
        <v>58181</v>
      </c>
      <c r="F15507" t="s">
        <v>16</v>
      </c>
      <c r="G15507" t="s">
        <v>3221</v>
      </c>
      <c r="H15507">
        <v>0</v>
      </c>
      <c r="I15507">
        <v>0</v>
      </c>
      <c r="J15507">
        <v>0</v>
      </c>
      <c r="K15507" t="s">
        <v>60144</v>
      </c>
    </row>
    <row r="15508" spans="1:11" x14ac:dyDescent="0.3">
      <c r="A15508" t="s">
        <v>60145</v>
      </c>
      <c r="B15508" t="s">
        <v>60146</v>
      </c>
      <c r="C15508" t="s">
        <v>13</v>
      </c>
      <c r="D15508" t="s">
        <v>60147</v>
      </c>
      <c r="E15508" t="s">
        <v>58181</v>
      </c>
      <c r="F15508" t="s">
        <v>16</v>
      </c>
      <c r="G15508" t="s">
        <v>6862</v>
      </c>
      <c r="H15508">
        <v>0</v>
      </c>
      <c r="I15508">
        <v>0</v>
      </c>
      <c r="J15508">
        <v>0</v>
      </c>
      <c r="K15508" t="s">
        <v>60148</v>
      </c>
    </row>
    <row r="15509" spans="1:11" x14ac:dyDescent="0.3">
      <c r="A15509" t="s">
        <v>60149</v>
      </c>
      <c r="C15509" t="s">
        <v>13</v>
      </c>
      <c r="D15509" t="s">
        <v>60150</v>
      </c>
      <c r="E15509" t="s">
        <v>58181</v>
      </c>
      <c r="F15509" t="s">
        <v>16</v>
      </c>
      <c r="G15509" t="s">
        <v>35</v>
      </c>
      <c r="H15509">
        <v>0</v>
      </c>
      <c r="I15509">
        <v>0</v>
      </c>
      <c r="J15509">
        <v>0</v>
      </c>
      <c r="K15509" t="s">
        <v>60151</v>
      </c>
    </row>
    <row r="15510" spans="1:11" x14ac:dyDescent="0.3">
      <c r="A15510" t="s">
        <v>60152</v>
      </c>
      <c r="B15510" t="s">
        <v>60153</v>
      </c>
      <c r="C15510" t="s">
        <v>20</v>
      </c>
      <c r="D15510" t="s">
        <v>60154</v>
      </c>
      <c r="E15510" t="s">
        <v>51965</v>
      </c>
      <c r="F15510" t="s">
        <v>42301</v>
      </c>
      <c r="G15510" t="s">
        <v>42</v>
      </c>
      <c r="H15510">
        <v>0</v>
      </c>
      <c r="I15510">
        <v>0</v>
      </c>
      <c r="J15510">
        <v>0</v>
      </c>
      <c r="K15510" t="s">
        <v>60155</v>
      </c>
    </row>
    <row r="15511" spans="1:11" x14ac:dyDescent="0.3">
      <c r="A15511" t="s">
        <v>60156</v>
      </c>
      <c r="B15511" t="s">
        <v>60157</v>
      </c>
      <c r="C15511" t="s">
        <v>20</v>
      </c>
      <c r="D15511" t="s">
        <v>60158</v>
      </c>
      <c r="E15511" t="s">
        <v>51965</v>
      </c>
      <c r="F15511" t="s">
        <v>1634</v>
      </c>
      <c r="G15511" t="s">
        <v>42</v>
      </c>
      <c r="H15511">
        <v>0</v>
      </c>
      <c r="I15511">
        <v>0</v>
      </c>
      <c r="J15511">
        <v>0</v>
      </c>
      <c r="K15511" t="s">
        <v>60159</v>
      </c>
    </row>
    <row r="15512" spans="1:11" x14ac:dyDescent="0.3">
      <c r="A15512" t="s">
        <v>60160</v>
      </c>
      <c r="C15512" t="s">
        <v>13</v>
      </c>
      <c r="D15512" t="s">
        <v>60161</v>
      </c>
      <c r="E15512" t="s">
        <v>15</v>
      </c>
      <c r="F15512" t="s">
        <v>16</v>
      </c>
      <c r="G15512" t="s">
        <v>29323</v>
      </c>
      <c r="H15512">
        <v>0</v>
      </c>
      <c r="I15512">
        <v>0</v>
      </c>
      <c r="J15512">
        <v>0</v>
      </c>
      <c r="K15512" t="s">
        <v>60162</v>
      </c>
    </row>
    <row r="15513" spans="1:11" x14ac:dyDescent="0.3">
      <c r="A15513" t="s">
        <v>60163</v>
      </c>
      <c r="B15513" t="s">
        <v>60164</v>
      </c>
      <c r="C15513" t="s">
        <v>13</v>
      </c>
      <c r="D15513" t="s">
        <v>60165</v>
      </c>
      <c r="E15513" t="s">
        <v>15</v>
      </c>
      <c r="F15513" t="s">
        <v>16</v>
      </c>
      <c r="G15513" t="s">
        <v>4644</v>
      </c>
      <c r="H15513">
        <v>0</v>
      </c>
      <c r="I15513">
        <v>0</v>
      </c>
      <c r="J15513">
        <v>0</v>
      </c>
      <c r="K15513" t="s">
        <v>60166</v>
      </c>
    </row>
    <row r="15514" spans="1:11" x14ac:dyDescent="0.3">
      <c r="A15514" t="s">
        <v>60167</v>
      </c>
      <c r="C15514" t="s">
        <v>20</v>
      </c>
      <c r="D15514" t="s">
        <v>60168</v>
      </c>
      <c r="E15514" t="s">
        <v>51965</v>
      </c>
      <c r="F15514" t="s">
        <v>15527</v>
      </c>
      <c r="G15514" t="s">
        <v>42</v>
      </c>
      <c r="H15514">
        <v>0</v>
      </c>
      <c r="I15514">
        <v>0</v>
      </c>
      <c r="J15514">
        <v>0</v>
      </c>
      <c r="K15514" t="s">
        <v>60169</v>
      </c>
    </row>
    <row r="15515" spans="1:11" x14ac:dyDescent="0.3">
      <c r="A15515" t="s">
        <v>60170</v>
      </c>
      <c r="B15515" t="s">
        <v>60171</v>
      </c>
      <c r="C15515" t="s">
        <v>20</v>
      </c>
      <c r="D15515" t="s">
        <v>60172</v>
      </c>
      <c r="E15515" t="s">
        <v>51965</v>
      </c>
      <c r="F15515" t="s">
        <v>1506</v>
      </c>
      <c r="G15515" t="s">
        <v>42</v>
      </c>
      <c r="H15515">
        <v>0</v>
      </c>
      <c r="I15515">
        <v>0</v>
      </c>
      <c r="J15515">
        <v>0</v>
      </c>
      <c r="K15515" t="s">
        <v>60173</v>
      </c>
    </row>
    <row r="15516" spans="1:11" x14ac:dyDescent="0.3">
      <c r="A15516" t="s">
        <v>60174</v>
      </c>
      <c r="B15516" t="s">
        <v>60175</v>
      </c>
      <c r="C15516" t="s">
        <v>20</v>
      </c>
      <c r="D15516" t="s">
        <v>60176</v>
      </c>
      <c r="E15516" t="s">
        <v>51965</v>
      </c>
      <c r="F15516" t="s">
        <v>16</v>
      </c>
      <c r="G15516" t="s">
        <v>3120</v>
      </c>
      <c r="H15516">
        <v>0</v>
      </c>
      <c r="I15516">
        <v>0</v>
      </c>
      <c r="J15516">
        <v>0</v>
      </c>
      <c r="K15516" t="s">
        <v>60177</v>
      </c>
    </row>
    <row r="15517" spans="1:11" x14ac:dyDescent="0.3">
      <c r="A15517" t="s">
        <v>60178</v>
      </c>
      <c r="B15517" t="s">
        <v>60179</v>
      </c>
      <c r="C15517" t="s">
        <v>558</v>
      </c>
      <c r="D15517" t="s">
        <v>60180</v>
      </c>
      <c r="E15517" t="s">
        <v>32599</v>
      </c>
      <c r="F15517" t="s">
        <v>16</v>
      </c>
      <c r="G15517" t="s">
        <v>4671</v>
      </c>
      <c r="H15517">
        <v>0</v>
      </c>
      <c r="I15517">
        <v>0</v>
      </c>
      <c r="J15517">
        <v>0</v>
      </c>
      <c r="K15517" t="s">
        <v>60181</v>
      </c>
    </row>
    <row r="15518" spans="1:11" x14ac:dyDescent="0.3">
      <c r="A15518" t="s">
        <v>60182</v>
      </c>
      <c r="B15518" t="s">
        <v>60183</v>
      </c>
      <c r="C15518" t="s">
        <v>558</v>
      </c>
      <c r="D15518" t="s">
        <v>60184</v>
      </c>
      <c r="E15518" t="s">
        <v>32599</v>
      </c>
      <c r="F15518" t="s">
        <v>16</v>
      </c>
      <c r="G15518" t="s">
        <v>60185</v>
      </c>
      <c r="H15518">
        <v>0</v>
      </c>
      <c r="I15518">
        <v>0</v>
      </c>
      <c r="J15518">
        <v>0</v>
      </c>
      <c r="K15518" t="s">
        <v>60186</v>
      </c>
    </row>
    <row r="15519" spans="1:11" x14ac:dyDescent="0.3">
      <c r="A15519" t="s">
        <v>60187</v>
      </c>
      <c r="C15519" t="s">
        <v>20</v>
      </c>
      <c r="D15519" t="s">
        <v>60188</v>
      </c>
      <c r="E15519" t="s">
        <v>51965</v>
      </c>
      <c r="F15519" t="s">
        <v>16</v>
      </c>
      <c r="G15519" t="s">
        <v>6816</v>
      </c>
      <c r="H15519">
        <v>0</v>
      </c>
      <c r="I15519">
        <v>0</v>
      </c>
      <c r="J15519">
        <v>0</v>
      </c>
      <c r="K15519" t="s">
        <v>60189</v>
      </c>
    </row>
    <row r="15520" spans="1:11" x14ac:dyDescent="0.3">
      <c r="A15520" t="s">
        <v>60190</v>
      </c>
      <c r="B15520" t="s">
        <v>60191</v>
      </c>
      <c r="C15520" t="s">
        <v>558</v>
      </c>
      <c r="D15520" t="s">
        <v>60192</v>
      </c>
      <c r="E15520" t="s">
        <v>32599</v>
      </c>
      <c r="F15520" t="s">
        <v>16</v>
      </c>
      <c r="G15520" t="s">
        <v>25251</v>
      </c>
      <c r="H15520">
        <v>0</v>
      </c>
      <c r="I15520">
        <v>0</v>
      </c>
      <c r="J15520">
        <v>0</v>
      </c>
      <c r="K15520" t="s">
        <v>60193</v>
      </c>
    </row>
    <row r="15521" spans="1:11" x14ac:dyDescent="0.3">
      <c r="A15521" t="s">
        <v>60194</v>
      </c>
      <c r="B15521" t="s">
        <v>60195</v>
      </c>
      <c r="C15521" t="s">
        <v>20</v>
      </c>
      <c r="D15521" t="s">
        <v>60196</v>
      </c>
      <c r="E15521" t="s">
        <v>51965</v>
      </c>
      <c r="F15521" t="s">
        <v>3590</v>
      </c>
      <c r="G15521" t="s">
        <v>42</v>
      </c>
      <c r="H15521">
        <v>0</v>
      </c>
      <c r="I15521">
        <v>0</v>
      </c>
      <c r="J15521">
        <v>0</v>
      </c>
      <c r="K15521" t="s">
        <v>60197</v>
      </c>
    </row>
    <row r="15522" spans="1:11" x14ac:dyDescent="0.3">
      <c r="A15522" t="s">
        <v>60198</v>
      </c>
      <c r="B15522" t="s">
        <v>60199</v>
      </c>
      <c r="C15522" t="s">
        <v>20</v>
      </c>
      <c r="D15522" t="s">
        <v>60200</v>
      </c>
      <c r="E15522" t="s">
        <v>51965</v>
      </c>
      <c r="F15522" t="s">
        <v>60201</v>
      </c>
      <c r="G15522" t="s">
        <v>42</v>
      </c>
      <c r="H15522">
        <v>0</v>
      </c>
      <c r="I15522">
        <v>0</v>
      </c>
      <c r="J15522">
        <v>0</v>
      </c>
      <c r="K15522" t="s">
        <v>60202</v>
      </c>
    </row>
    <row r="15523" spans="1:11" x14ac:dyDescent="0.3">
      <c r="A15523" t="s">
        <v>60203</v>
      </c>
      <c r="B15523" t="s">
        <v>60204</v>
      </c>
      <c r="C15523" t="s">
        <v>20</v>
      </c>
      <c r="D15523" t="s">
        <v>60205</v>
      </c>
      <c r="E15523" t="s">
        <v>51965</v>
      </c>
      <c r="F15523" t="s">
        <v>994</v>
      </c>
      <c r="G15523" t="s">
        <v>42</v>
      </c>
      <c r="H15523">
        <v>0</v>
      </c>
      <c r="I15523">
        <v>0</v>
      </c>
      <c r="J15523">
        <v>0</v>
      </c>
      <c r="K15523" t="s">
        <v>60206</v>
      </c>
    </row>
    <row r="15524" spans="1:11" x14ac:dyDescent="0.3">
      <c r="A15524" t="s">
        <v>60207</v>
      </c>
      <c r="B15524" t="s">
        <v>60208</v>
      </c>
      <c r="C15524" t="s">
        <v>466</v>
      </c>
      <c r="D15524" t="s">
        <v>60209</v>
      </c>
      <c r="E15524" t="s">
        <v>56266</v>
      </c>
      <c r="F15524" t="s">
        <v>16</v>
      </c>
      <c r="G15524" t="s">
        <v>5120</v>
      </c>
      <c r="H15524">
        <v>0</v>
      </c>
      <c r="I15524">
        <v>0</v>
      </c>
      <c r="J15524">
        <v>0</v>
      </c>
      <c r="K15524" t="s">
        <v>60210</v>
      </c>
    </row>
    <row r="15525" spans="1:11" x14ac:dyDescent="0.3">
      <c r="A15525" t="s">
        <v>60211</v>
      </c>
      <c r="B15525" t="s">
        <v>60212</v>
      </c>
      <c r="C15525" t="s">
        <v>558</v>
      </c>
      <c r="D15525" t="s">
        <v>60213</v>
      </c>
      <c r="E15525" t="s">
        <v>32599</v>
      </c>
      <c r="F15525" t="s">
        <v>16</v>
      </c>
      <c r="G15525" t="s">
        <v>15804</v>
      </c>
      <c r="H15525">
        <v>0</v>
      </c>
      <c r="I15525">
        <v>0</v>
      </c>
      <c r="J15525">
        <v>0</v>
      </c>
      <c r="K15525" t="s">
        <v>60214</v>
      </c>
    </row>
    <row r="15526" spans="1:11" x14ac:dyDescent="0.3">
      <c r="A15526" t="s">
        <v>60215</v>
      </c>
      <c r="B15526" t="s">
        <v>60216</v>
      </c>
      <c r="C15526" t="s">
        <v>20</v>
      </c>
      <c r="D15526" t="s">
        <v>60217</v>
      </c>
      <c r="E15526" t="s">
        <v>51965</v>
      </c>
      <c r="F15526" t="s">
        <v>14941</v>
      </c>
      <c r="G15526" t="s">
        <v>42</v>
      </c>
      <c r="H15526">
        <v>0</v>
      </c>
      <c r="I15526">
        <v>0</v>
      </c>
      <c r="J15526">
        <v>0</v>
      </c>
      <c r="K15526" t="s">
        <v>60218</v>
      </c>
    </row>
    <row r="15527" spans="1:11" x14ac:dyDescent="0.3">
      <c r="A15527" t="s">
        <v>60219</v>
      </c>
      <c r="B15527" t="s">
        <v>60220</v>
      </c>
      <c r="C15527" t="s">
        <v>147</v>
      </c>
      <c r="D15527" t="s">
        <v>60221</v>
      </c>
      <c r="E15527" t="s">
        <v>59940</v>
      </c>
      <c r="F15527" t="s">
        <v>16153</v>
      </c>
      <c r="G15527" t="s">
        <v>42</v>
      </c>
      <c r="H15527">
        <v>0</v>
      </c>
      <c r="I15527">
        <v>0</v>
      </c>
      <c r="J15527">
        <v>0</v>
      </c>
      <c r="K15527" t="s">
        <v>60222</v>
      </c>
    </row>
    <row r="15528" spans="1:11" x14ac:dyDescent="0.3">
      <c r="A15528" t="s">
        <v>60223</v>
      </c>
      <c r="B15528" t="s">
        <v>60224</v>
      </c>
      <c r="C15528" t="s">
        <v>147</v>
      </c>
      <c r="D15528" t="s">
        <v>60225</v>
      </c>
      <c r="E15528" t="s">
        <v>59940</v>
      </c>
      <c r="F15528" t="s">
        <v>2703</v>
      </c>
      <c r="G15528" t="s">
        <v>42</v>
      </c>
      <c r="H15528">
        <v>0</v>
      </c>
      <c r="I15528">
        <v>0</v>
      </c>
      <c r="J15528">
        <v>0</v>
      </c>
      <c r="K15528" t="s">
        <v>60226</v>
      </c>
    </row>
    <row r="15529" spans="1:11" x14ac:dyDescent="0.3">
      <c r="A15529" t="s">
        <v>60227</v>
      </c>
      <c r="B15529" t="s">
        <v>60228</v>
      </c>
      <c r="C15529" t="s">
        <v>466</v>
      </c>
      <c r="D15529" t="s">
        <v>60229</v>
      </c>
      <c r="E15529" t="s">
        <v>56266</v>
      </c>
      <c r="F15529" t="s">
        <v>16</v>
      </c>
      <c r="G15529" t="s">
        <v>5588</v>
      </c>
      <c r="H15529">
        <v>0</v>
      </c>
      <c r="I15529">
        <v>0</v>
      </c>
      <c r="J15529">
        <v>0</v>
      </c>
      <c r="K15529" t="s">
        <v>60230</v>
      </c>
    </row>
    <row r="15530" spans="1:11" x14ac:dyDescent="0.3">
      <c r="A15530" t="s">
        <v>60231</v>
      </c>
      <c r="B15530" t="s">
        <v>60232</v>
      </c>
      <c r="C15530" t="s">
        <v>20</v>
      </c>
      <c r="D15530" t="s">
        <v>60233</v>
      </c>
      <c r="E15530" t="s">
        <v>51965</v>
      </c>
      <c r="F15530" t="s">
        <v>10910</v>
      </c>
      <c r="G15530" t="s">
        <v>42</v>
      </c>
      <c r="H15530">
        <v>0</v>
      </c>
      <c r="I15530">
        <v>0</v>
      </c>
      <c r="J15530">
        <v>0</v>
      </c>
      <c r="K15530" t="s">
        <v>60234</v>
      </c>
    </row>
    <row r="15531" spans="1:11" x14ac:dyDescent="0.3">
      <c r="A15531" t="s">
        <v>60235</v>
      </c>
      <c r="B15531" t="s">
        <v>60236</v>
      </c>
      <c r="C15531" t="s">
        <v>13</v>
      </c>
      <c r="D15531" t="s">
        <v>60237</v>
      </c>
      <c r="E15531" t="s">
        <v>58181</v>
      </c>
      <c r="F15531" t="s">
        <v>16</v>
      </c>
      <c r="G15531" t="s">
        <v>9108</v>
      </c>
      <c r="H15531">
        <v>0</v>
      </c>
      <c r="I15531">
        <v>0</v>
      </c>
      <c r="J15531">
        <v>0</v>
      </c>
      <c r="K15531" t="s">
        <v>60238</v>
      </c>
    </row>
    <row r="15532" spans="1:11" x14ac:dyDescent="0.3">
      <c r="A15532" t="s">
        <v>60239</v>
      </c>
      <c r="B15532" t="s">
        <v>60240</v>
      </c>
      <c r="C15532" t="s">
        <v>466</v>
      </c>
      <c r="D15532" t="s">
        <v>60241</v>
      </c>
      <c r="E15532" t="s">
        <v>761</v>
      </c>
      <c r="F15532" t="s">
        <v>16</v>
      </c>
      <c r="G15532" t="s">
        <v>26958</v>
      </c>
      <c r="H15532">
        <v>0</v>
      </c>
      <c r="I15532">
        <v>0</v>
      </c>
      <c r="J15532">
        <v>0</v>
      </c>
      <c r="K15532" t="s">
        <v>60242</v>
      </c>
    </row>
    <row r="15533" spans="1:11" x14ac:dyDescent="0.3">
      <c r="A15533" t="s">
        <v>60243</v>
      </c>
      <c r="B15533" t="s">
        <v>60244</v>
      </c>
      <c r="C15533" t="s">
        <v>13</v>
      </c>
      <c r="D15533" t="s">
        <v>60245</v>
      </c>
      <c r="E15533" t="s">
        <v>58181</v>
      </c>
      <c r="F15533" t="s">
        <v>16</v>
      </c>
      <c r="G15533" t="s">
        <v>11481</v>
      </c>
      <c r="H15533">
        <v>0</v>
      </c>
      <c r="I15533">
        <v>0</v>
      </c>
      <c r="J15533">
        <v>0</v>
      </c>
      <c r="K15533" t="s">
        <v>60246</v>
      </c>
    </row>
    <row r="15534" spans="1:11" x14ac:dyDescent="0.3">
      <c r="A15534" t="s">
        <v>60247</v>
      </c>
      <c r="B15534" t="s">
        <v>60248</v>
      </c>
      <c r="C15534" t="s">
        <v>13</v>
      </c>
      <c r="D15534" t="s">
        <v>60249</v>
      </c>
      <c r="E15534" t="s">
        <v>58181</v>
      </c>
      <c r="F15534" t="s">
        <v>16</v>
      </c>
      <c r="G15534" t="s">
        <v>5327</v>
      </c>
      <c r="H15534">
        <v>0</v>
      </c>
      <c r="I15534">
        <v>0</v>
      </c>
      <c r="J15534">
        <v>0</v>
      </c>
      <c r="K15534" t="s">
        <v>60250</v>
      </c>
    </row>
    <row r="15535" spans="1:11" x14ac:dyDescent="0.3">
      <c r="A15535" t="s">
        <v>60251</v>
      </c>
      <c r="C15535" t="s">
        <v>13</v>
      </c>
      <c r="E15535" t="s">
        <v>58181</v>
      </c>
      <c r="F15535" t="s">
        <v>16</v>
      </c>
      <c r="G15535" t="s">
        <v>2715</v>
      </c>
      <c r="H15535">
        <v>0</v>
      </c>
      <c r="I15535">
        <v>0</v>
      </c>
      <c r="J15535">
        <v>0</v>
      </c>
      <c r="K15535" t="s">
        <v>60252</v>
      </c>
    </row>
    <row r="15536" spans="1:11" x14ac:dyDescent="0.3">
      <c r="A15536" t="s">
        <v>60253</v>
      </c>
      <c r="B15536" t="s">
        <v>60254</v>
      </c>
      <c r="C15536" t="s">
        <v>558</v>
      </c>
      <c r="D15536" t="s">
        <v>60255</v>
      </c>
      <c r="E15536" t="s">
        <v>19698</v>
      </c>
      <c r="F15536" t="s">
        <v>16</v>
      </c>
      <c r="G15536" t="s">
        <v>4450</v>
      </c>
      <c r="H15536">
        <v>0</v>
      </c>
      <c r="I15536">
        <v>0</v>
      </c>
      <c r="J15536">
        <v>0</v>
      </c>
      <c r="K15536" t="s">
        <v>60256</v>
      </c>
    </row>
    <row r="15537" spans="1:11" x14ac:dyDescent="0.3">
      <c r="A15537" t="s">
        <v>60257</v>
      </c>
      <c r="C15537" t="s">
        <v>13</v>
      </c>
      <c r="D15537" t="s">
        <v>60258</v>
      </c>
      <c r="E15537" t="s">
        <v>58181</v>
      </c>
      <c r="F15537" t="s">
        <v>16</v>
      </c>
      <c r="G15537" t="s">
        <v>4933</v>
      </c>
      <c r="H15537">
        <v>0</v>
      </c>
      <c r="I15537">
        <v>0</v>
      </c>
      <c r="J15537">
        <v>0</v>
      </c>
      <c r="K15537" t="s">
        <v>60259</v>
      </c>
    </row>
    <row r="15538" spans="1:11" x14ac:dyDescent="0.3">
      <c r="A15538" t="s">
        <v>60260</v>
      </c>
      <c r="B15538" t="s">
        <v>60261</v>
      </c>
      <c r="C15538" t="s">
        <v>13</v>
      </c>
      <c r="D15538" t="s">
        <v>60262</v>
      </c>
      <c r="E15538" t="s">
        <v>58181</v>
      </c>
      <c r="F15538" t="s">
        <v>16</v>
      </c>
      <c r="G15538" t="s">
        <v>632</v>
      </c>
      <c r="H15538">
        <v>0</v>
      </c>
      <c r="I15538">
        <v>0</v>
      </c>
      <c r="J15538">
        <v>0</v>
      </c>
      <c r="K15538" t="s">
        <v>60263</v>
      </c>
    </row>
    <row r="15539" spans="1:11" x14ac:dyDescent="0.3">
      <c r="A15539" t="s">
        <v>60264</v>
      </c>
      <c r="C15539" t="s">
        <v>27</v>
      </c>
      <c r="D15539" t="s">
        <v>60265</v>
      </c>
      <c r="E15539" t="s">
        <v>47287</v>
      </c>
      <c r="F15539" t="s">
        <v>16</v>
      </c>
      <c r="G15539" t="s">
        <v>42</v>
      </c>
      <c r="H15539">
        <v>0</v>
      </c>
      <c r="I15539">
        <v>0</v>
      </c>
      <c r="J15539">
        <v>0</v>
      </c>
      <c r="K15539" t="s">
        <v>60266</v>
      </c>
    </row>
    <row r="15540" spans="1:11" x14ac:dyDescent="0.3">
      <c r="A15540" t="s">
        <v>60267</v>
      </c>
      <c r="B15540" t="s">
        <v>60268</v>
      </c>
      <c r="C15540" t="s">
        <v>13</v>
      </c>
      <c r="D15540" t="s">
        <v>60269</v>
      </c>
      <c r="E15540" t="s">
        <v>58181</v>
      </c>
      <c r="F15540" t="s">
        <v>10701</v>
      </c>
      <c r="G15540" t="s">
        <v>42</v>
      </c>
      <c r="H15540">
        <v>0</v>
      </c>
      <c r="I15540">
        <v>0</v>
      </c>
      <c r="J15540">
        <v>0</v>
      </c>
      <c r="K15540" t="s">
        <v>60270</v>
      </c>
    </row>
    <row r="15541" spans="1:11" x14ac:dyDescent="0.3">
      <c r="A15541" t="s">
        <v>60271</v>
      </c>
      <c r="B15541" t="s">
        <v>60272</v>
      </c>
      <c r="C15541" t="s">
        <v>20</v>
      </c>
      <c r="D15541" t="s">
        <v>60273</v>
      </c>
      <c r="E15541" t="s">
        <v>51965</v>
      </c>
      <c r="F15541" t="s">
        <v>2286</v>
      </c>
      <c r="G15541" t="s">
        <v>42</v>
      </c>
      <c r="H15541">
        <v>0</v>
      </c>
      <c r="I15541">
        <v>0</v>
      </c>
      <c r="J15541">
        <v>0</v>
      </c>
      <c r="K15541" t="s">
        <v>60274</v>
      </c>
    </row>
    <row r="15542" spans="1:11" x14ac:dyDescent="0.3">
      <c r="A15542" t="s">
        <v>60275</v>
      </c>
      <c r="B15542" t="s">
        <v>60276</v>
      </c>
      <c r="C15542" t="s">
        <v>13</v>
      </c>
      <c r="D15542" t="s">
        <v>60277</v>
      </c>
      <c r="E15542" t="s">
        <v>58181</v>
      </c>
      <c r="F15542" t="s">
        <v>2956</v>
      </c>
      <c r="G15542" t="s">
        <v>42</v>
      </c>
      <c r="H15542">
        <v>0</v>
      </c>
      <c r="I15542">
        <v>0</v>
      </c>
      <c r="J15542">
        <v>0</v>
      </c>
      <c r="K15542" t="s">
        <v>60278</v>
      </c>
    </row>
    <row r="15543" spans="1:11" x14ac:dyDescent="0.3">
      <c r="A15543" t="s">
        <v>60279</v>
      </c>
      <c r="B15543" t="s">
        <v>60280</v>
      </c>
      <c r="C15543" t="s">
        <v>27</v>
      </c>
      <c r="D15543" t="s">
        <v>60281</v>
      </c>
      <c r="E15543" t="s">
        <v>47287</v>
      </c>
      <c r="F15543" t="s">
        <v>16</v>
      </c>
      <c r="G15543" t="s">
        <v>2960</v>
      </c>
      <c r="H15543">
        <v>0</v>
      </c>
      <c r="I15543">
        <v>0</v>
      </c>
      <c r="J15543">
        <v>0</v>
      </c>
      <c r="K15543" t="s">
        <v>60282</v>
      </c>
    </row>
    <row r="15544" spans="1:11" x14ac:dyDescent="0.3">
      <c r="A15544" t="s">
        <v>60283</v>
      </c>
      <c r="B15544" t="s">
        <v>60284</v>
      </c>
      <c r="C15544" t="s">
        <v>27</v>
      </c>
      <c r="D15544" t="s">
        <v>60285</v>
      </c>
      <c r="E15544" t="s">
        <v>47287</v>
      </c>
      <c r="F15544" t="s">
        <v>16</v>
      </c>
      <c r="G15544" t="s">
        <v>4749</v>
      </c>
      <c r="H15544">
        <v>0</v>
      </c>
      <c r="I15544">
        <v>0</v>
      </c>
      <c r="J15544">
        <v>0</v>
      </c>
      <c r="K15544" t="s">
        <v>60286</v>
      </c>
    </row>
    <row r="15545" spans="1:11" x14ac:dyDescent="0.3">
      <c r="A15545" t="s">
        <v>60287</v>
      </c>
      <c r="B15545" t="s">
        <v>60288</v>
      </c>
      <c r="C15545" t="s">
        <v>27</v>
      </c>
      <c r="D15545" t="s">
        <v>60289</v>
      </c>
      <c r="E15545" t="s">
        <v>47287</v>
      </c>
      <c r="F15545" t="s">
        <v>16</v>
      </c>
      <c r="G15545" t="s">
        <v>5547</v>
      </c>
      <c r="H15545">
        <v>0</v>
      </c>
      <c r="I15545">
        <v>0</v>
      </c>
      <c r="J15545">
        <v>0</v>
      </c>
      <c r="K15545" t="s">
        <v>60290</v>
      </c>
    </row>
    <row r="15546" spans="1:11" x14ac:dyDescent="0.3">
      <c r="A15546" t="s">
        <v>60291</v>
      </c>
      <c r="B15546" t="s">
        <v>60292</v>
      </c>
      <c r="C15546" t="s">
        <v>13</v>
      </c>
      <c r="D15546" t="s">
        <v>60293</v>
      </c>
      <c r="E15546" t="s">
        <v>58181</v>
      </c>
      <c r="F15546" t="s">
        <v>16</v>
      </c>
      <c r="G15546" t="s">
        <v>11576</v>
      </c>
      <c r="H15546">
        <v>0</v>
      </c>
      <c r="I15546">
        <v>0</v>
      </c>
      <c r="J15546">
        <v>0</v>
      </c>
      <c r="K15546" t="s">
        <v>60294</v>
      </c>
    </row>
    <row r="15547" spans="1:11" x14ac:dyDescent="0.3">
      <c r="A15547" t="s">
        <v>60295</v>
      </c>
      <c r="C15547" t="s">
        <v>13</v>
      </c>
      <c r="D15547" t="s">
        <v>60296</v>
      </c>
      <c r="E15547" t="s">
        <v>58181</v>
      </c>
      <c r="F15547" t="s">
        <v>16</v>
      </c>
      <c r="G15547" t="s">
        <v>32390</v>
      </c>
      <c r="H15547">
        <v>0</v>
      </c>
      <c r="I15547">
        <v>0</v>
      </c>
      <c r="J15547">
        <v>0</v>
      </c>
      <c r="K15547" t="s">
        <v>60297</v>
      </c>
    </row>
    <row r="15548" spans="1:11" x14ac:dyDescent="0.3">
      <c r="A15548" t="s">
        <v>60298</v>
      </c>
      <c r="C15548" t="s">
        <v>27</v>
      </c>
      <c r="D15548" t="s">
        <v>59005</v>
      </c>
      <c r="E15548" t="s">
        <v>47287</v>
      </c>
      <c r="F15548" t="s">
        <v>41</v>
      </c>
      <c r="G15548" t="s">
        <v>42</v>
      </c>
      <c r="H15548">
        <v>0</v>
      </c>
      <c r="I15548">
        <v>0</v>
      </c>
      <c r="J15548">
        <v>0</v>
      </c>
      <c r="K15548" t="s">
        <v>60299</v>
      </c>
    </row>
    <row r="15549" spans="1:11" x14ac:dyDescent="0.3">
      <c r="A15549" t="s">
        <v>60300</v>
      </c>
      <c r="C15549" t="s">
        <v>27</v>
      </c>
      <c r="D15549" t="s">
        <v>59052</v>
      </c>
      <c r="E15549" t="s">
        <v>47287</v>
      </c>
      <c r="F15549" t="s">
        <v>41</v>
      </c>
      <c r="G15549" t="s">
        <v>42</v>
      </c>
      <c r="H15549">
        <v>0</v>
      </c>
      <c r="I15549">
        <v>0</v>
      </c>
      <c r="J15549">
        <v>0</v>
      </c>
      <c r="K15549" t="s">
        <v>60301</v>
      </c>
    </row>
    <row r="15550" spans="1:11" x14ac:dyDescent="0.3">
      <c r="A15550" t="s">
        <v>60302</v>
      </c>
      <c r="B15550" t="s">
        <v>60303</v>
      </c>
      <c r="C15550" t="s">
        <v>13</v>
      </c>
      <c r="D15550" t="s">
        <v>60304</v>
      </c>
      <c r="E15550" t="s">
        <v>58181</v>
      </c>
      <c r="F15550" t="s">
        <v>1590</v>
      </c>
      <c r="G15550" t="s">
        <v>42</v>
      </c>
      <c r="H15550">
        <v>0</v>
      </c>
      <c r="I15550">
        <v>0</v>
      </c>
      <c r="J15550">
        <v>0</v>
      </c>
      <c r="K15550" t="s">
        <v>60305</v>
      </c>
    </row>
    <row r="15551" spans="1:11" x14ac:dyDescent="0.3">
      <c r="A15551" t="s">
        <v>60306</v>
      </c>
      <c r="B15551" t="s">
        <v>60307</v>
      </c>
      <c r="C15551" t="s">
        <v>20</v>
      </c>
      <c r="D15551" t="s">
        <v>60308</v>
      </c>
      <c r="E15551" t="s">
        <v>51965</v>
      </c>
      <c r="F15551" t="s">
        <v>16</v>
      </c>
      <c r="G15551" t="s">
        <v>18651</v>
      </c>
      <c r="H15551">
        <v>0</v>
      </c>
      <c r="I15551">
        <v>0</v>
      </c>
      <c r="J15551">
        <v>0</v>
      </c>
      <c r="K15551" t="s">
        <v>60309</v>
      </c>
    </row>
    <row r="15552" spans="1:11" x14ac:dyDescent="0.3">
      <c r="A15552" t="s">
        <v>60310</v>
      </c>
      <c r="B15552" t="s">
        <v>60311</v>
      </c>
      <c r="C15552" t="s">
        <v>13</v>
      </c>
      <c r="D15552" t="s">
        <v>60312</v>
      </c>
      <c r="E15552" t="s">
        <v>58181</v>
      </c>
      <c r="F15552" t="s">
        <v>16</v>
      </c>
      <c r="G15552" t="s">
        <v>14702</v>
      </c>
      <c r="H15552">
        <v>0</v>
      </c>
      <c r="I15552">
        <v>0</v>
      </c>
      <c r="J15552">
        <v>0</v>
      </c>
      <c r="K15552" t="s">
        <v>60313</v>
      </c>
    </row>
    <row r="15553" spans="1:11" x14ac:dyDescent="0.3">
      <c r="A15553" t="s">
        <v>60314</v>
      </c>
      <c r="B15553" t="s">
        <v>60315</v>
      </c>
      <c r="C15553" t="s">
        <v>13</v>
      </c>
      <c r="D15553" t="s">
        <v>60316</v>
      </c>
      <c r="E15553" t="s">
        <v>58181</v>
      </c>
      <c r="F15553" t="s">
        <v>9911</v>
      </c>
      <c r="G15553" t="s">
        <v>42</v>
      </c>
      <c r="H15553">
        <v>0</v>
      </c>
      <c r="I15553">
        <v>0</v>
      </c>
      <c r="J15553">
        <v>0</v>
      </c>
      <c r="K15553" t="s">
        <v>60317</v>
      </c>
    </row>
    <row r="15554" spans="1:11" x14ac:dyDescent="0.3">
      <c r="A15554" t="s">
        <v>60318</v>
      </c>
      <c r="B15554" t="s">
        <v>60319</v>
      </c>
      <c r="C15554" t="s">
        <v>13</v>
      </c>
      <c r="D15554" t="s">
        <v>60320</v>
      </c>
      <c r="E15554" t="s">
        <v>58181</v>
      </c>
      <c r="F15554" t="s">
        <v>5701</v>
      </c>
      <c r="G15554" t="s">
        <v>42</v>
      </c>
      <c r="H15554">
        <v>0</v>
      </c>
      <c r="I15554">
        <v>0</v>
      </c>
      <c r="J15554">
        <v>0</v>
      </c>
      <c r="K15554" t="s">
        <v>60321</v>
      </c>
    </row>
    <row r="15555" spans="1:11" x14ac:dyDescent="0.3">
      <c r="A15555" t="s">
        <v>60322</v>
      </c>
      <c r="B15555" t="s">
        <v>60323</v>
      </c>
      <c r="C15555" t="s">
        <v>13</v>
      </c>
      <c r="D15555" t="s">
        <v>60324</v>
      </c>
      <c r="E15555" t="s">
        <v>58181</v>
      </c>
      <c r="F15555" t="s">
        <v>16</v>
      </c>
      <c r="G15555" t="s">
        <v>1351</v>
      </c>
      <c r="H15555">
        <v>0</v>
      </c>
      <c r="I15555">
        <v>0</v>
      </c>
      <c r="J15555">
        <v>0</v>
      </c>
      <c r="K15555" t="s">
        <v>60325</v>
      </c>
    </row>
    <row r="15556" spans="1:11" x14ac:dyDescent="0.3">
      <c r="A15556" t="s">
        <v>60326</v>
      </c>
      <c r="B15556" t="s">
        <v>60327</v>
      </c>
      <c r="C15556" t="s">
        <v>13</v>
      </c>
      <c r="D15556" t="s">
        <v>60328</v>
      </c>
      <c r="E15556" t="s">
        <v>58181</v>
      </c>
      <c r="F15556" t="s">
        <v>1067</v>
      </c>
      <c r="G15556" t="s">
        <v>42</v>
      </c>
      <c r="H15556">
        <v>0</v>
      </c>
      <c r="I15556">
        <v>0</v>
      </c>
      <c r="J15556">
        <v>0</v>
      </c>
      <c r="K15556" t="s">
        <v>60329</v>
      </c>
    </row>
    <row r="15557" spans="1:11" x14ac:dyDescent="0.3">
      <c r="A15557" t="s">
        <v>60330</v>
      </c>
      <c r="B15557" t="s">
        <v>60331</v>
      </c>
      <c r="C15557" t="s">
        <v>13</v>
      </c>
      <c r="D15557" t="s">
        <v>60332</v>
      </c>
      <c r="E15557" t="s">
        <v>58181</v>
      </c>
      <c r="F15557" t="s">
        <v>20476</v>
      </c>
      <c r="G15557" t="s">
        <v>42</v>
      </c>
      <c r="H15557">
        <v>0</v>
      </c>
      <c r="I15557">
        <v>0</v>
      </c>
      <c r="J15557">
        <v>0</v>
      </c>
      <c r="K15557" t="s">
        <v>60333</v>
      </c>
    </row>
    <row r="15558" spans="1:11" x14ac:dyDescent="0.3">
      <c r="A15558" t="s">
        <v>60334</v>
      </c>
      <c r="B15558" t="s">
        <v>60335</v>
      </c>
      <c r="C15558" t="s">
        <v>20</v>
      </c>
      <c r="D15558" t="s">
        <v>60336</v>
      </c>
      <c r="E15558" t="s">
        <v>51965</v>
      </c>
      <c r="F15558" t="s">
        <v>13392</v>
      </c>
      <c r="G15558" t="s">
        <v>42</v>
      </c>
      <c r="H15558">
        <v>0</v>
      </c>
      <c r="I15558">
        <v>0</v>
      </c>
      <c r="J15558">
        <v>0</v>
      </c>
      <c r="K15558" t="s">
        <v>60337</v>
      </c>
    </row>
    <row r="15559" spans="1:11" x14ac:dyDescent="0.3">
      <c r="A15559" t="s">
        <v>60338</v>
      </c>
      <c r="B15559" t="s">
        <v>60339</v>
      </c>
      <c r="C15559" t="s">
        <v>466</v>
      </c>
      <c r="D15559" t="s">
        <v>60340</v>
      </c>
      <c r="E15559" t="s">
        <v>56266</v>
      </c>
      <c r="F15559" t="s">
        <v>16</v>
      </c>
      <c r="G15559" t="s">
        <v>5387</v>
      </c>
      <c r="H15559">
        <v>0</v>
      </c>
      <c r="I15559">
        <v>0</v>
      </c>
      <c r="J15559">
        <v>0</v>
      </c>
      <c r="K15559" t="s">
        <v>60341</v>
      </c>
    </row>
    <row r="15560" spans="1:11" x14ac:dyDescent="0.3">
      <c r="A15560" t="s">
        <v>60342</v>
      </c>
      <c r="C15560" t="s">
        <v>13</v>
      </c>
      <c r="D15560" t="s">
        <v>60343</v>
      </c>
      <c r="E15560" t="s">
        <v>15</v>
      </c>
      <c r="F15560" t="s">
        <v>16</v>
      </c>
      <c r="G15560" t="s">
        <v>922</v>
      </c>
      <c r="H15560">
        <v>0</v>
      </c>
      <c r="I15560">
        <v>0</v>
      </c>
      <c r="J15560">
        <v>0</v>
      </c>
      <c r="K15560" t="s">
        <v>60344</v>
      </c>
    </row>
    <row r="15561" spans="1:11" x14ac:dyDescent="0.3">
      <c r="A15561" t="s">
        <v>60345</v>
      </c>
      <c r="C15561" t="s">
        <v>27</v>
      </c>
      <c r="D15561" t="s">
        <v>25850</v>
      </c>
      <c r="E15561" t="s">
        <v>47287</v>
      </c>
      <c r="F15561" t="s">
        <v>16</v>
      </c>
      <c r="G15561" t="s">
        <v>91</v>
      </c>
      <c r="H15561">
        <v>0</v>
      </c>
      <c r="I15561">
        <v>0</v>
      </c>
      <c r="J15561">
        <v>0</v>
      </c>
      <c r="K15561" t="s">
        <v>60346</v>
      </c>
    </row>
    <row r="15562" spans="1:11" x14ac:dyDescent="0.3">
      <c r="A15562" t="s">
        <v>60347</v>
      </c>
      <c r="B15562" t="s">
        <v>60348</v>
      </c>
      <c r="C15562" t="s">
        <v>147</v>
      </c>
      <c r="D15562" t="s">
        <v>60349</v>
      </c>
      <c r="E15562" t="s">
        <v>59940</v>
      </c>
      <c r="F15562" t="s">
        <v>4000</v>
      </c>
      <c r="G15562" t="s">
        <v>42</v>
      </c>
      <c r="H15562">
        <v>0</v>
      </c>
      <c r="I15562">
        <v>0</v>
      </c>
      <c r="J15562">
        <v>0</v>
      </c>
      <c r="K15562" t="s">
        <v>60350</v>
      </c>
    </row>
    <row r="15563" spans="1:11" x14ac:dyDescent="0.3">
      <c r="A15563" t="s">
        <v>60351</v>
      </c>
      <c r="B15563" t="s">
        <v>60352</v>
      </c>
      <c r="C15563" t="s">
        <v>147</v>
      </c>
      <c r="D15563" t="s">
        <v>60353</v>
      </c>
      <c r="E15563" t="s">
        <v>59940</v>
      </c>
      <c r="F15563" t="s">
        <v>12810</v>
      </c>
      <c r="G15563" t="s">
        <v>42</v>
      </c>
      <c r="H15563">
        <v>0</v>
      </c>
      <c r="I15563">
        <v>0</v>
      </c>
      <c r="J15563">
        <v>0</v>
      </c>
      <c r="K15563" t="s">
        <v>60354</v>
      </c>
    </row>
    <row r="15564" spans="1:11" x14ac:dyDescent="0.3">
      <c r="A15564" t="s">
        <v>60355</v>
      </c>
      <c r="B15564" t="s">
        <v>60356</v>
      </c>
      <c r="C15564" t="s">
        <v>20</v>
      </c>
      <c r="D15564" t="s">
        <v>60357</v>
      </c>
      <c r="E15564" t="s">
        <v>51965</v>
      </c>
      <c r="F15564" t="s">
        <v>3919</v>
      </c>
      <c r="G15564" t="s">
        <v>42</v>
      </c>
      <c r="H15564">
        <v>0</v>
      </c>
      <c r="I15564">
        <v>0</v>
      </c>
      <c r="J15564">
        <v>0</v>
      </c>
      <c r="K15564" t="s">
        <v>60358</v>
      </c>
    </row>
    <row r="15565" spans="1:11" x14ac:dyDescent="0.3">
      <c r="A15565" t="s">
        <v>60359</v>
      </c>
      <c r="B15565" t="s">
        <v>60360</v>
      </c>
      <c r="C15565" t="s">
        <v>20</v>
      </c>
      <c r="D15565" t="s">
        <v>60361</v>
      </c>
      <c r="E15565" t="s">
        <v>51965</v>
      </c>
      <c r="F15565" t="s">
        <v>4024</v>
      </c>
      <c r="G15565" t="s">
        <v>42</v>
      </c>
      <c r="H15565">
        <v>0</v>
      </c>
      <c r="I15565">
        <v>0</v>
      </c>
      <c r="J15565">
        <v>0</v>
      </c>
      <c r="K15565" t="s">
        <v>60362</v>
      </c>
    </row>
    <row r="15566" spans="1:11" x14ac:dyDescent="0.3">
      <c r="A15566" t="s">
        <v>60363</v>
      </c>
      <c r="B15566" t="s">
        <v>60364</v>
      </c>
      <c r="C15566" t="s">
        <v>20</v>
      </c>
      <c r="D15566" t="s">
        <v>60365</v>
      </c>
      <c r="E15566" t="s">
        <v>51965</v>
      </c>
      <c r="F15566" t="s">
        <v>3643</v>
      </c>
      <c r="G15566" t="s">
        <v>42</v>
      </c>
      <c r="H15566">
        <v>0</v>
      </c>
      <c r="I15566">
        <v>0</v>
      </c>
      <c r="J15566">
        <v>0</v>
      </c>
      <c r="K15566" t="s">
        <v>60366</v>
      </c>
    </row>
    <row r="15567" spans="1:11" x14ac:dyDescent="0.3">
      <c r="A15567" t="s">
        <v>60367</v>
      </c>
      <c r="B15567" t="s">
        <v>45948</v>
      </c>
      <c r="C15567" t="s">
        <v>20</v>
      </c>
      <c r="D15567" t="s">
        <v>60368</v>
      </c>
      <c r="E15567" t="s">
        <v>51965</v>
      </c>
      <c r="F15567" t="s">
        <v>845</v>
      </c>
      <c r="G15567" t="s">
        <v>42</v>
      </c>
      <c r="H15567">
        <v>0</v>
      </c>
      <c r="I15567">
        <v>0</v>
      </c>
      <c r="J15567">
        <v>0</v>
      </c>
      <c r="K15567" t="s">
        <v>60369</v>
      </c>
    </row>
    <row r="15568" spans="1:11" x14ac:dyDescent="0.3">
      <c r="A15568" t="s">
        <v>60370</v>
      </c>
      <c r="B15568" t="s">
        <v>60371</v>
      </c>
      <c r="C15568" t="s">
        <v>27</v>
      </c>
      <c r="D15568" t="s">
        <v>60372</v>
      </c>
      <c r="E15568" t="s">
        <v>47287</v>
      </c>
      <c r="F15568" t="s">
        <v>16</v>
      </c>
      <c r="G15568" t="s">
        <v>3689</v>
      </c>
      <c r="H15568">
        <v>0</v>
      </c>
      <c r="I15568">
        <v>0</v>
      </c>
      <c r="J15568">
        <v>0</v>
      </c>
      <c r="K15568" t="s">
        <v>60373</v>
      </c>
    </row>
    <row r="15569" spans="1:11" x14ac:dyDescent="0.3">
      <c r="A15569" t="s">
        <v>60374</v>
      </c>
      <c r="B15569" t="s">
        <v>60375</v>
      </c>
      <c r="C15569" t="s">
        <v>27</v>
      </c>
      <c r="D15569" t="s">
        <v>60376</v>
      </c>
      <c r="E15569" t="s">
        <v>47287</v>
      </c>
      <c r="F15569" t="s">
        <v>16</v>
      </c>
      <c r="G15569" t="s">
        <v>864</v>
      </c>
      <c r="H15569">
        <v>0</v>
      </c>
      <c r="I15569">
        <v>0</v>
      </c>
      <c r="J15569">
        <v>0</v>
      </c>
      <c r="K15569" t="s">
        <v>60377</v>
      </c>
    </row>
    <row r="15570" spans="1:11" x14ac:dyDescent="0.3">
      <c r="A15570" t="s">
        <v>60378</v>
      </c>
      <c r="B15570" t="s">
        <v>60379</v>
      </c>
      <c r="C15570" t="s">
        <v>27</v>
      </c>
      <c r="D15570" t="s">
        <v>60380</v>
      </c>
      <c r="E15570" t="s">
        <v>47287</v>
      </c>
      <c r="F15570" t="s">
        <v>16</v>
      </c>
      <c r="G15570" t="s">
        <v>7669</v>
      </c>
      <c r="H15570">
        <v>0</v>
      </c>
      <c r="I15570">
        <v>0</v>
      </c>
      <c r="J15570">
        <v>0</v>
      </c>
      <c r="K15570" t="s">
        <v>60381</v>
      </c>
    </row>
    <row r="15571" spans="1:11" x14ac:dyDescent="0.3">
      <c r="A15571" t="s">
        <v>60382</v>
      </c>
      <c r="B15571" t="s">
        <v>60383</v>
      </c>
      <c r="C15571" t="s">
        <v>466</v>
      </c>
      <c r="D15571" t="s">
        <v>60384</v>
      </c>
      <c r="E15571" t="s">
        <v>761</v>
      </c>
      <c r="F15571" t="s">
        <v>16</v>
      </c>
      <c r="G15571" t="s">
        <v>864</v>
      </c>
      <c r="H15571">
        <v>0</v>
      </c>
      <c r="I15571">
        <v>0</v>
      </c>
      <c r="J15571">
        <v>0</v>
      </c>
      <c r="K15571" t="s">
        <v>60385</v>
      </c>
    </row>
    <row r="15572" spans="1:11" x14ac:dyDescent="0.3">
      <c r="A15572" t="s">
        <v>60386</v>
      </c>
      <c r="B15572" t="s">
        <v>60387</v>
      </c>
      <c r="C15572" t="s">
        <v>27</v>
      </c>
      <c r="D15572" t="s">
        <v>60388</v>
      </c>
      <c r="E15572" t="s">
        <v>47287</v>
      </c>
      <c r="F15572" t="s">
        <v>41</v>
      </c>
      <c r="G15572" t="s">
        <v>42</v>
      </c>
      <c r="H15572">
        <v>0</v>
      </c>
      <c r="I15572">
        <v>0</v>
      </c>
      <c r="J15572">
        <v>0</v>
      </c>
      <c r="K15572" t="s">
        <v>60389</v>
      </c>
    </row>
    <row r="15573" spans="1:11" x14ac:dyDescent="0.3">
      <c r="A15573" t="s">
        <v>60390</v>
      </c>
      <c r="C15573" t="s">
        <v>20</v>
      </c>
      <c r="D15573" t="s">
        <v>60391</v>
      </c>
      <c r="E15573" t="s">
        <v>51965</v>
      </c>
      <c r="F15573" t="s">
        <v>2804</v>
      </c>
      <c r="G15573" t="s">
        <v>42</v>
      </c>
      <c r="H15573">
        <v>0</v>
      </c>
      <c r="I15573">
        <v>0</v>
      </c>
      <c r="J15573">
        <v>0</v>
      </c>
      <c r="K15573" t="s">
        <v>60392</v>
      </c>
    </row>
    <row r="15574" spans="1:11" x14ac:dyDescent="0.3">
      <c r="A15574" t="s">
        <v>60393</v>
      </c>
      <c r="B15574" t="s">
        <v>60394</v>
      </c>
      <c r="C15574" t="s">
        <v>20</v>
      </c>
      <c r="D15574" t="s">
        <v>60395</v>
      </c>
      <c r="E15574" t="s">
        <v>51965</v>
      </c>
      <c r="F15574" t="s">
        <v>41</v>
      </c>
      <c r="G15574" t="s">
        <v>42</v>
      </c>
      <c r="H15574">
        <v>0</v>
      </c>
      <c r="I15574">
        <v>0</v>
      </c>
      <c r="J15574">
        <v>0</v>
      </c>
      <c r="K15574" t="s">
        <v>60396</v>
      </c>
    </row>
    <row r="15575" spans="1:11" x14ac:dyDescent="0.3">
      <c r="A15575" t="s">
        <v>60397</v>
      </c>
      <c r="B15575" t="s">
        <v>60398</v>
      </c>
      <c r="C15575" t="s">
        <v>20</v>
      </c>
      <c r="D15575" t="s">
        <v>60399</v>
      </c>
      <c r="E15575" t="s">
        <v>51965</v>
      </c>
      <c r="F15575" t="s">
        <v>41</v>
      </c>
      <c r="G15575" t="s">
        <v>42</v>
      </c>
      <c r="H15575">
        <v>0</v>
      </c>
      <c r="I15575">
        <v>0</v>
      </c>
      <c r="J15575">
        <v>0</v>
      </c>
      <c r="K15575" t="s">
        <v>60400</v>
      </c>
    </row>
    <row r="15576" spans="1:11" x14ac:dyDescent="0.3">
      <c r="A15576" t="s">
        <v>60401</v>
      </c>
      <c r="B15576" t="s">
        <v>60402</v>
      </c>
      <c r="C15576" t="s">
        <v>20</v>
      </c>
      <c r="D15576" t="s">
        <v>60403</v>
      </c>
      <c r="E15576" t="s">
        <v>51965</v>
      </c>
      <c r="F15576" t="s">
        <v>53473</v>
      </c>
      <c r="G15576" t="s">
        <v>42</v>
      </c>
      <c r="H15576">
        <v>0</v>
      </c>
      <c r="I15576">
        <v>0</v>
      </c>
      <c r="J15576">
        <v>0</v>
      </c>
      <c r="K15576" t="s">
        <v>60404</v>
      </c>
    </row>
    <row r="15577" spans="1:11" x14ac:dyDescent="0.3">
      <c r="A15577" t="s">
        <v>60405</v>
      </c>
      <c r="C15577" t="s">
        <v>27</v>
      </c>
      <c r="D15577" t="s">
        <v>60406</v>
      </c>
      <c r="E15577" t="s">
        <v>47287</v>
      </c>
      <c r="F15577" t="s">
        <v>41</v>
      </c>
      <c r="G15577" t="s">
        <v>42</v>
      </c>
      <c r="H15577">
        <v>0</v>
      </c>
      <c r="I15577">
        <v>0</v>
      </c>
      <c r="J15577">
        <v>0</v>
      </c>
      <c r="K15577" t="s">
        <v>60407</v>
      </c>
    </row>
    <row r="15578" spans="1:11" x14ac:dyDescent="0.3">
      <c r="A15578" t="s">
        <v>60408</v>
      </c>
      <c r="C15578" t="s">
        <v>147</v>
      </c>
      <c r="D15578" t="s">
        <v>60409</v>
      </c>
      <c r="E15578" t="s">
        <v>59940</v>
      </c>
      <c r="F15578" t="s">
        <v>7428</v>
      </c>
      <c r="G15578" t="s">
        <v>42</v>
      </c>
      <c r="H15578">
        <v>0</v>
      </c>
      <c r="I15578">
        <v>0</v>
      </c>
      <c r="J15578">
        <v>0</v>
      </c>
      <c r="K15578" t="s">
        <v>60410</v>
      </c>
    </row>
    <row r="15579" spans="1:11" x14ac:dyDescent="0.3">
      <c r="A15579" t="s">
        <v>60411</v>
      </c>
      <c r="B15579" t="s">
        <v>60412</v>
      </c>
      <c r="C15579" t="s">
        <v>558</v>
      </c>
      <c r="D15579" t="s">
        <v>60413</v>
      </c>
      <c r="E15579" t="s">
        <v>1462</v>
      </c>
      <c r="F15579" t="s">
        <v>16</v>
      </c>
      <c r="G15579" t="s">
        <v>4938</v>
      </c>
      <c r="H15579">
        <v>0</v>
      </c>
      <c r="I15579">
        <v>0</v>
      </c>
      <c r="J15579">
        <v>0</v>
      </c>
      <c r="K15579" t="s">
        <v>60414</v>
      </c>
    </row>
    <row r="15580" spans="1:11" x14ac:dyDescent="0.3">
      <c r="A15580" t="s">
        <v>60415</v>
      </c>
      <c r="B15580" t="s">
        <v>60416</v>
      </c>
      <c r="C15580" t="s">
        <v>27</v>
      </c>
      <c r="D15580" t="s">
        <v>60417</v>
      </c>
      <c r="E15580" t="s">
        <v>29</v>
      </c>
      <c r="F15580" t="s">
        <v>41</v>
      </c>
      <c r="G15580" t="s">
        <v>42</v>
      </c>
      <c r="H15580">
        <v>0</v>
      </c>
      <c r="I15580">
        <v>0</v>
      </c>
      <c r="J15580">
        <v>0</v>
      </c>
      <c r="K15580" t="s">
        <v>60418</v>
      </c>
    </row>
    <row r="15581" spans="1:11" x14ac:dyDescent="0.3">
      <c r="A15581" t="s">
        <v>60419</v>
      </c>
      <c r="C15581" t="s">
        <v>27</v>
      </c>
      <c r="D15581" t="s">
        <v>60420</v>
      </c>
      <c r="E15581" t="s">
        <v>47287</v>
      </c>
      <c r="F15581" t="s">
        <v>16</v>
      </c>
      <c r="G15581" t="s">
        <v>42</v>
      </c>
      <c r="H15581">
        <v>0</v>
      </c>
      <c r="I15581">
        <v>0</v>
      </c>
      <c r="J15581">
        <v>0</v>
      </c>
      <c r="K15581" t="s">
        <v>60421</v>
      </c>
    </row>
    <row r="15582" spans="1:11" x14ac:dyDescent="0.3">
      <c r="A15582" t="s">
        <v>60422</v>
      </c>
      <c r="B15582" t="s">
        <v>60423</v>
      </c>
      <c r="C15582" t="s">
        <v>558</v>
      </c>
      <c r="E15582" t="s">
        <v>28510</v>
      </c>
      <c r="F15582" t="s">
        <v>3834</v>
      </c>
      <c r="G15582" t="s">
        <v>2836</v>
      </c>
      <c r="H15582">
        <v>0</v>
      </c>
      <c r="I15582">
        <v>0</v>
      </c>
      <c r="J15582">
        <v>0</v>
      </c>
      <c r="K15582" t="s">
        <v>60424</v>
      </c>
    </row>
    <row r="15583" spans="1:11" x14ac:dyDescent="0.3">
      <c r="A15583" t="s">
        <v>60425</v>
      </c>
      <c r="B15583" t="s">
        <v>60426</v>
      </c>
      <c r="C15583" t="s">
        <v>27</v>
      </c>
      <c r="D15583" t="s">
        <v>60427</v>
      </c>
      <c r="E15583" t="s">
        <v>47287</v>
      </c>
      <c r="F15583" t="s">
        <v>41</v>
      </c>
      <c r="G15583" t="s">
        <v>42</v>
      </c>
      <c r="H15583">
        <v>0</v>
      </c>
      <c r="I15583">
        <v>0</v>
      </c>
      <c r="J15583">
        <v>0</v>
      </c>
      <c r="K15583" t="s">
        <v>60428</v>
      </c>
    </row>
    <row r="15584" spans="1:11" x14ac:dyDescent="0.3">
      <c r="A15584" t="s">
        <v>60429</v>
      </c>
      <c r="B15584" t="s">
        <v>60430</v>
      </c>
      <c r="C15584" t="s">
        <v>27</v>
      </c>
      <c r="D15584" t="s">
        <v>60431</v>
      </c>
      <c r="E15584" t="s">
        <v>47287</v>
      </c>
      <c r="F15584" t="s">
        <v>41</v>
      </c>
      <c r="G15584" t="s">
        <v>42</v>
      </c>
      <c r="H15584">
        <v>0</v>
      </c>
      <c r="I15584">
        <v>0</v>
      </c>
      <c r="J15584">
        <v>0</v>
      </c>
      <c r="K15584" t="s">
        <v>60432</v>
      </c>
    </row>
    <row r="15585" spans="1:11" x14ac:dyDescent="0.3">
      <c r="A15585" t="s">
        <v>60433</v>
      </c>
      <c r="B15585" t="s">
        <v>60434</v>
      </c>
      <c r="C15585" t="s">
        <v>27</v>
      </c>
      <c r="D15585" t="s">
        <v>60435</v>
      </c>
      <c r="E15585" t="s">
        <v>47287</v>
      </c>
      <c r="F15585" t="s">
        <v>41</v>
      </c>
      <c r="G15585" t="s">
        <v>42</v>
      </c>
      <c r="H15585">
        <v>0</v>
      </c>
      <c r="I15585">
        <v>0</v>
      </c>
      <c r="J15585">
        <v>0</v>
      </c>
      <c r="K15585" t="s">
        <v>60436</v>
      </c>
    </row>
    <row r="15586" spans="1:11" x14ac:dyDescent="0.3">
      <c r="A15586" t="s">
        <v>60437</v>
      </c>
      <c r="B15586" t="s">
        <v>60438</v>
      </c>
      <c r="C15586" t="s">
        <v>27</v>
      </c>
      <c r="D15586" t="s">
        <v>60439</v>
      </c>
      <c r="E15586" t="s">
        <v>47287</v>
      </c>
      <c r="F15586" t="s">
        <v>41</v>
      </c>
      <c r="G15586" t="s">
        <v>42</v>
      </c>
      <c r="H15586">
        <v>0</v>
      </c>
      <c r="I15586">
        <v>0</v>
      </c>
      <c r="J15586">
        <v>0</v>
      </c>
      <c r="K15586" t="s">
        <v>60440</v>
      </c>
    </row>
    <row r="15587" spans="1:11" x14ac:dyDescent="0.3">
      <c r="A15587" t="s">
        <v>60441</v>
      </c>
      <c r="C15587" t="s">
        <v>27</v>
      </c>
      <c r="D15587" t="s">
        <v>60442</v>
      </c>
      <c r="E15587" t="s">
        <v>47287</v>
      </c>
      <c r="F15587" t="s">
        <v>41</v>
      </c>
      <c r="G15587" t="s">
        <v>42</v>
      </c>
      <c r="H15587">
        <v>0</v>
      </c>
      <c r="I15587">
        <v>0</v>
      </c>
      <c r="J15587">
        <v>0</v>
      </c>
      <c r="K15587" t="s">
        <v>60443</v>
      </c>
    </row>
    <row r="15588" spans="1:11" x14ac:dyDescent="0.3">
      <c r="A15588" t="s">
        <v>60444</v>
      </c>
      <c r="B15588" t="s">
        <v>60445</v>
      </c>
      <c r="C15588" t="s">
        <v>27</v>
      </c>
      <c r="D15588" t="s">
        <v>60446</v>
      </c>
      <c r="E15588" t="s">
        <v>47287</v>
      </c>
      <c r="F15588" t="s">
        <v>41</v>
      </c>
      <c r="G15588" t="s">
        <v>42</v>
      </c>
      <c r="H15588">
        <v>0</v>
      </c>
      <c r="I15588">
        <v>0</v>
      </c>
      <c r="J15588">
        <v>0</v>
      </c>
      <c r="K15588" t="s">
        <v>60447</v>
      </c>
    </row>
    <row r="15589" spans="1:11" x14ac:dyDescent="0.3">
      <c r="A15589" t="s">
        <v>60448</v>
      </c>
      <c r="B15589" t="s">
        <v>60449</v>
      </c>
      <c r="C15589" t="s">
        <v>13</v>
      </c>
      <c r="D15589" t="s">
        <v>60450</v>
      </c>
      <c r="E15589" t="s">
        <v>15</v>
      </c>
      <c r="F15589" t="s">
        <v>16</v>
      </c>
      <c r="G15589" t="s">
        <v>1062</v>
      </c>
      <c r="H15589">
        <v>0</v>
      </c>
      <c r="I15589">
        <v>0</v>
      </c>
      <c r="J15589">
        <v>0</v>
      </c>
      <c r="K15589" t="s">
        <v>60451</v>
      </c>
    </row>
    <row r="15590" spans="1:11" x14ac:dyDescent="0.3">
      <c r="A15590" t="s">
        <v>60452</v>
      </c>
      <c r="B15590" t="s">
        <v>60453</v>
      </c>
      <c r="C15590" t="s">
        <v>558</v>
      </c>
      <c r="D15590" t="s">
        <v>60454</v>
      </c>
      <c r="E15590" t="s">
        <v>32599</v>
      </c>
      <c r="F15590" t="s">
        <v>16</v>
      </c>
      <c r="G15590" t="s">
        <v>8921</v>
      </c>
      <c r="H15590">
        <v>0</v>
      </c>
      <c r="I15590">
        <v>0</v>
      </c>
      <c r="J15590">
        <v>0</v>
      </c>
      <c r="K15590" t="s">
        <v>60455</v>
      </c>
    </row>
    <row r="15591" spans="1:11" x14ac:dyDescent="0.3">
      <c r="A15591" t="s">
        <v>60456</v>
      </c>
      <c r="B15591" t="s">
        <v>60457</v>
      </c>
      <c r="C15591" t="s">
        <v>13</v>
      </c>
      <c r="D15591" t="s">
        <v>60458</v>
      </c>
      <c r="E15591" t="s">
        <v>58181</v>
      </c>
      <c r="F15591" t="s">
        <v>16</v>
      </c>
      <c r="G15591" t="s">
        <v>756</v>
      </c>
      <c r="H15591">
        <v>0</v>
      </c>
      <c r="I15591">
        <v>0</v>
      </c>
      <c r="J15591">
        <v>0</v>
      </c>
      <c r="K15591" t="s">
        <v>60459</v>
      </c>
    </row>
    <row r="15592" spans="1:11" x14ac:dyDescent="0.3">
      <c r="A15592" t="s">
        <v>60460</v>
      </c>
      <c r="B15592" t="s">
        <v>60461</v>
      </c>
      <c r="C15592" t="s">
        <v>13</v>
      </c>
      <c r="D15592" t="s">
        <v>60462</v>
      </c>
      <c r="E15592" t="s">
        <v>58181</v>
      </c>
      <c r="F15592" t="s">
        <v>16</v>
      </c>
      <c r="G15592" t="s">
        <v>3479</v>
      </c>
      <c r="H15592">
        <v>0</v>
      </c>
      <c r="I15592">
        <v>0</v>
      </c>
      <c r="J15592">
        <v>0</v>
      </c>
      <c r="K15592" t="s">
        <v>60463</v>
      </c>
    </row>
    <row r="15593" spans="1:11" x14ac:dyDescent="0.3">
      <c r="A15593" t="s">
        <v>60464</v>
      </c>
      <c r="B15593" t="s">
        <v>60465</v>
      </c>
      <c r="C15593" t="s">
        <v>13</v>
      </c>
      <c r="E15593" t="s">
        <v>58181</v>
      </c>
      <c r="F15593" t="s">
        <v>16</v>
      </c>
      <c r="G15593" t="s">
        <v>859</v>
      </c>
      <c r="H15593">
        <v>0</v>
      </c>
      <c r="I15593">
        <v>0</v>
      </c>
      <c r="J15593">
        <v>0</v>
      </c>
      <c r="K15593" t="s">
        <v>60466</v>
      </c>
    </row>
    <row r="15594" spans="1:11" x14ac:dyDescent="0.3">
      <c r="A15594" t="s">
        <v>60467</v>
      </c>
      <c r="C15594" t="s">
        <v>27</v>
      </c>
      <c r="D15594" t="s">
        <v>60468</v>
      </c>
      <c r="E15594" t="s">
        <v>47287</v>
      </c>
      <c r="F15594" t="s">
        <v>41</v>
      </c>
      <c r="G15594" t="s">
        <v>42</v>
      </c>
      <c r="H15594">
        <v>0</v>
      </c>
      <c r="I15594">
        <v>0</v>
      </c>
      <c r="J15594">
        <v>0</v>
      </c>
      <c r="K15594" t="s">
        <v>60469</v>
      </c>
    </row>
    <row r="15595" spans="1:11" x14ac:dyDescent="0.3">
      <c r="A15595" t="s">
        <v>60470</v>
      </c>
      <c r="B15595" t="s">
        <v>60471</v>
      </c>
      <c r="C15595" t="s">
        <v>27</v>
      </c>
      <c r="D15595" t="s">
        <v>60472</v>
      </c>
      <c r="E15595" t="s">
        <v>47287</v>
      </c>
      <c r="F15595" t="s">
        <v>41</v>
      </c>
      <c r="G15595" t="s">
        <v>42</v>
      </c>
      <c r="H15595">
        <v>0</v>
      </c>
      <c r="I15595">
        <v>0</v>
      </c>
      <c r="J15595">
        <v>0</v>
      </c>
      <c r="K15595" t="s">
        <v>60473</v>
      </c>
    </row>
    <row r="15596" spans="1:11" x14ac:dyDescent="0.3">
      <c r="A15596" t="s">
        <v>60474</v>
      </c>
      <c r="B15596" t="s">
        <v>60475</v>
      </c>
      <c r="C15596" t="s">
        <v>27</v>
      </c>
      <c r="D15596" t="s">
        <v>60476</v>
      </c>
      <c r="E15596" t="s">
        <v>29</v>
      </c>
      <c r="F15596" t="s">
        <v>16</v>
      </c>
      <c r="G15596" t="s">
        <v>8722</v>
      </c>
      <c r="H15596">
        <v>0</v>
      </c>
      <c r="I15596">
        <v>0</v>
      </c>
      <c r="J15596">
        <v>0</v>
      </c>
      <c r="K15596" t="s">
        <v>60477</v>
      </c>
    </row>
    <row r="15597" spans="1:11" x14ac:dyDescent="0.3">
      <c r="A15597" t="s">
        <v>60478</v>
      </c>
      <c r="B15597" t="s">
        <v>60479</v>
      </c>
      <c r="C15597" t="s">
        <v>27</v>
      </c>
      <c r="D15597" t="s">
        <v>60480</v>
      </c>
      <c r="E15597" t="s">
        <v>47287</v>
      </c>
      <c r="F15597" t="s">
        <v>41</v>
      </c>
      <c r="G15597" t="s">
        <v>42</v>
      </c>
      <c r="H15597">
        <v>0</v>
      </c>
      <c r="I15597">
        <v>0</v>
      </c>
      <c r="J15597">
        <v>0</v>
      </c>
      <c r="K15597" t="s">
        <v>60481</v>
      </c>
    </row>
    <row r="15598" spans="1:11" x14ac:dyDescent="0.3">
      <c r="A15598" t="s">
        <v>60482</v>
      </c>
      <c r="C15598" t="s">
        <v>27</v>
      </c>
      <c r="D15598" t="s">
        <v>60483</v>
      </c>
      <c r="E15598" t="s">
        <v>47287</v>
      </c>
      <c r="F15598" t="s">
        <v>41</v>
      </c>
      <c r="G15598" t="s">
        <v>42</v>
      </c>
      <c r="H15598">
        <v>0</v>
      </c>
      <c r="I15598">
        <v>0</v>
      </c>
      <c r="J15598">
        <v>0</v>
      </c>
      <c r="K15598" t="s">
        <v>60484</v>
      </c>
    </row>
    <row r="15599" spans="1:11" x14ac:dyDescent="0.3">
      <c r="A15599" t="s">
        <v>60485</v>
      </c>
      <c r="B15599" t="s">
        <v>60486</v>
      </c>
      <c r="C15599" t="s">
        <v>27</v>
      </c>
      <c r="D15599" t="s">
        <v>60487</v>
      </c>
      <c r="E15599" t="s">
        <v>47287</v>
      </c>
      <c r="F15599" t="s">
        <v>41</v>
      </c>
      <c r="G15599" t="s">
        <v>42</v>
      </c>
      <c r="H15599">
        <v>0</v>
      </c>
      <c r="I15599">
        <v>0</v>
      </c>
      <c r="J15599">
        <v>0</v>
      </c>
      <c r="K15599" t="s">
        <v>60488</v>
      </c>
    </row>
    <row r="15600" spans="1:11" x14ac:dyDescent="0.3">
      <c r="A15600" t="s">
        <v>60489</v>
      </c>
      <c r="C15600" t="s">
        <v>20</v>
      </c>
      <c r="D15600" t="s">
        <v>60490</v>
      </c>
      <c r="E15600" t="s">
        <v>51965</v>
      </c>
      <c r="F15600" t="s">
        <v>2313</v>
      </c>
      <c r="G15600" t="s">
        <v>42</v>
      </c>
      <c r="H15600">
        <v>0</v>
      </c>
      <c r="I15600">
        <v>0</v>
      </c>
      <c r="J15600">
        <v>0</v>
      </c>
      <c r="K15600" t="s">
        <v>60491</v>
      </c>
    </row>
    <row r="15601" spans="1:11" x14ac:dyDescent="0.3">
      <c r="A15601" t="s">
        <v>60492</v>
      </c>
      <c r="B15601" t="s">
        <v>60493</v>
      </c>
      <c r="C15601" t="s">
        <v>20</v>
      </c>
      <c r="D15601" t="s">
        <v>60494</v>
      </c>
      <c r="E15601" t="s">
        <v>51965</v>
      </c>
      <c r="F15601" t="s">
        <v>21964</v>
      </c>
      <c r="G15601" t="s">
        <v>42</v>
      </c>
      <c r="H15601">
        <v>0</v>
      </c>
      <c r="I15601">
        <v>0</v>
      </c>
      <c r="J15601">
        <v>0</v>
      </c>
      <c r="K15601" t="s">
        <v>60495</v>
      </c>
    </row>
    <row r="15602" spans="1:11" x14ac:dyDescent="0.3">
      <c r="A15602" t="s">
        <v>60496</v>
      </c>
      <c r="B15602" t="s">
        <v>60497</v>
      </c>
      <c r="C15602" t="s">
        <v>20</v>
      </c>
      <c r="D15602" t="s">
        <v>60498</v>
      </c>
      <c r="E15602" t="s">
        <v>51965</v>
      </c>
      <c r="F15602" t="s">
        <v>1862</v>
      </c>
      <c r="G15602" t="s">
        <v>42</v>
      </c>
      <c r="H15602">
        <v>0</v>
      </c>
      <c r="I15602">
        <v>0</v>
      </c>
      <c r="J15602">
        <v>0</v>
      </c>
      <c r="K15602" t="s">
        <v>60499</v>
      </c>
    </row>
    <row r="15603" spans="1:11" x14ac:dyDescent="0.3">
      <c r="A15603" t="s">
        <v>60500</v>
      </c>
      <c r="B15603" t="s">
        <v>60501</v>
      </c>
      <c r="C15603" t="s">
        <v>27</v>
      </c>
      <c r="D15603" t="s">
        <v>60502</v>
      </c>
      <c r="E15603" t="s">
        <v>47287</v>
      </c>
      <c r="F15603" t="s">
        <v>41</v>
      </c>
      <c r="G15603" t="s">
        <v>42</v>
      </c>
      <c r="H15603">
        <v>0</v>
      </c>
      <c r="I15603">
        <v>0</v>
      </c>
      <c r="J15603">
        <v>0</v>
      </c>
      <c r="K15603" t="s">
        <v>60503</v>
      </c>
    </row>
    <row r="15604" spans="1:11" x14ac:dyDescent="0.3">
      <c r="A15604" t="s">
        <v>60504</v>
      </c>
      <c r="B15604" t="s">
        <v>60505</v>
      </c>
      <c r="C15604" t="s">
        <v>27</v>
      </c>
      <c r="D15604" t="s">
        <v>60506</v>
      </c>
      <c r="E15604" t="s">
        <v>47287</v>
      </c>
      <c r="F15604" t="s">
        <v>41</v>
      </c>
      <c r="G15604" t="s">
        <v>42</v>
      </c>
      <c r="H15604">
        <v>0</v>
      </c>
      <c r="I15604">
        <v>0</v>
      </c>
      <c r="J15604">
        <v>0</v>
      </c>
      <c r="K15604" t="s">
        <v>60507</v>
      </c>
    </row>
    <row r="15605" spans="1:11" x14ac:dyDescent="0.3">
      <c r="A15605" t="s">
        <v>60508</v>
      </c>
      <c r="B15605" t="s">
        <v>60509</v>
      </c>
      <c r="C15605" t="s">
        <v>27</v>
      </c>
      <c r="D15605" t="s">
        <v>60510</v>
      </c>
      <c r="E15605" t="s">
        <v>47287</v>
      </c>
      <c r="F15605" t="s">
        <v>41</v>
      </c>
      <c r="G15605" t="s">
        <v>42</v>
      </c>
      <c r="H15605">
        <v>0</v>
      </c>
      <c r="I15605">
        <v>0</v>
      </c>
      <c r="J15605">
        <v>0</v>
      </c>
      <c r="K15605" t="s">
        <v>60511</v>
      </c>
    </row>
    <row r="15606" spans="1:11" x14ac:dyDescent="0.3">
      <c r="A15606" t="s">
        <v>60512</v>
      </c>
      <c r="B15606" t="s">
        <v>60513</v>
      </c>
      <c r="C15606" t="s">
        <v>27</v>
      </c>
      <c r="D15606" t="s">
        <v>60514</v>
      </c>
      <c r="E15606" t="s">
        <v>47287</v>
      </c>
      <c r="F15606" t="s">
        <v>41</v>
      </c>
      <c r="G15606" t="s">
        <v>42</v>
      </c>
      <c r="H15606">
        <v>0</v>
      </c>
      <c r="I15606">
        <v>0</v>
      </c>
      <c r="J15606">
        <v>0</v>
      </c>
      <c r="K15606" t="s">
        <v>60515</v>
      </c>
    </row>
    <row r="15607" spans="1:11" x14ac:dyDescent="0.3">
      <c r="A15607" t="s">
        <v>60516</v>
      </c>
      <c r="B15607" t="s">
        <v>60517</v>
      </c>
      <c r="C15607" t="s">
        <v>558</v>
      </c>
      <c r="D15607" t="s">
        <v>60518</v>
      </c>
      <c r="E15607" t="s">
        <v>1472</v>
      </c>
      <c r="F15607" t="s">
        <v>1590</v>
      </c>
      <c r="G15607" t="s">
        <v>42</v>
      </c>
      <c r="H15607">
        <v>0</v>
      </c>
      <c r="I15607">
        <v>0</v>
      </c>
      <c r="J15607">
        <v>0</v>
      </c>
      <c r="K15607" t="s">
        <v>60519</v>
      </c>
    </row>
    <row r="15608" spans="1:11" x14ac:dyDescent="0.3">
      <c r="A15608" t="s">
        <v>60520</v>
      </c>
      <c r="C15608" t="s">
        <v>13</v>
      </c>
      <c r="D15608" t="s">
        <v>60521</v>
      </c>
      <c r="E15608" t="s">
        <v>15</v>
      </c>
      <c r="F15608" t="s">
        <v>16</v>
      </c>
      <c r="G15608" t="s">
        <v>9519</v>
      </c>
      <c r="H15608">
        <v>0</v>
      </c>
      <c r="I15608">
        <v>0</v>
      </c>
      <c r="J15608">
        <v>0</v>
      </c>
      <c r="K15608" t="s">
        <v>60522</v>
      </c>
    </row>
    <row r="15609" spans="1:11" x14ac:dyDescent="0.3">
      <c r="A15609" t="s">
        <v>60523</v>
      </c>
      <c r="B15609" t="s">
        <v>60524</v>
      </c>
      <c r="C15609" t="s">
        <v>20</v>
      </c>
      <c r="D15609" t="s">
        <v>60525</v>
      </c>
      <c r="E15609" t="s">
        <v>51965</v>
      </c>
      <c r="F15609" t="s">
        <v>3739</v>
      </c>
      <c r="G15609" t="s">
        <v>42</v>
      </c>
      <c r="H15609">
        <v>0</v>
      </c>
      <c r="I15609">
        <v>0</v>
      </c>
      <c r="J15609">
        <v>0</v>
      </c>
      <c r="K15609" t="s">
        <v>60526</v>
      </c>
    </row>
    <row r="15610" spans="1:11" x14ac:dyDescent="0.3">
      <c r="A15610" t="s">
        <v>60527</v>
      </c>
      <c r="B15610" t="s">
        <v>60528</v>
      </c>
      <c r="C15610" t="s">
        <v>20</v>
      </c>
      <c r="D15610" t="s">
        <v>60529</v>
      </c>
      <c r="E15610" t="s">
        <v>51965</v>
      </c>
      <c r="F15610" t="s">
        <v>60530</v>
      </c>
      <c r="G15610" t="s">
        <v>42</v>
      </c>
      <c r="H15610">
        <v>0</v>
      </c>
      <c r="I15610">
        <v>0</v>
      </c>
      <c r="J15610">
        <v>0</v>
      </c>
      <c r="K15610" t="s">
        <v>60531</v>
      </c>
    </row>
    <row r="15611" spans="1:11" x14ac:dyDescent="0.3">
      <c r="A15611" t="s">
        <v>60532</v>
      </c>
      <c r="B15611" t="s">
        <v>60533</v>
      </c>
      <c r="C15611" t="s">
        <v>20</v>
      </c>
      <c r="D15611" t="s">
        <v>60534</v>
      </c>
      <c r="E15611" t="s">
        <v>51965</v>
      </c>
      <c r="F15611" t="s">
        <v>58803</v>
      </c>
      <c r="G15611" t="s">
        <v>42</v>
      </c>
      <c r="H15611">
        <v>0</v>
      </c>
      <c r="I15611">
        <v>0</v>
      </c>
      <c r="J15611">
        <v>0</v>
      </c>
      <c r="K15611" t="s">
        <v>60535</v>
      </c>
    </row>
    <row r="15612" spans="1:11" x14ac:dyDescent="0.3">
      <c r="A15612" t="s">
        <v>60536</v>
      </c>
      <c r="B15612" t="s">
        <v>60537</v>
      </c>
      <c r="C15612" t="s">
        <v>20</v>
      </c>
      <c r="D15612" t="s">
        <v>60538</v>
      </c>
      <c r="E15612" t="s">
        <v>51965</v>
      </c>
      <c r="F15612" t="s">
        <v>43260</v>
      </c>
      <c r="G15612" t="s">
        <v>42</v>
      </c>
      <c r="H15612">
        <v>0</v>
      </c>
      <c r="I15612">
        <v>0</v>
      </c>
      <c r="J15612">
        <v>0</v>
      </c>
      <c r="K15612" t="s">
        <v>60539</v>
      </c>
    </row>
    <row r="15613" spans="1:11" x14ac:dyDescent="0.3">
      <c r="A15613" t="s">
        <v>60540</v>
      </c>
      <c r="B15613" t="s">
        <v>60541</v>
      </c>
      <c r="C15613" t="s">
        <v>147</v>
      </c>
      <c r="D15613" t="s">
        <v>60542</v>
      </c>
      <c r="E15613" t="s">
        <v>59940</v>
      </c>
      <c r="F15613" t="s">
        <v>1123</v>
      </c>
      <c r="G15613" t="s">
        <v>42</v>
      </c>
      <c r="H15613">
        <v>0</v>
      </c>
      <c r="I15613">
        <v>0</v>
      </c>
      <c r="J15613">
        <v>0</v>
      </c>
      <c r="K15613" t="s">
        <v>60543</v>
      </c>
    </row>
    <row r="15614" spans="1:11" x14ac:dyDescent="0.3">
      <c r="A15614" t="s">
        <v>60544</v>
      </c>
      <c r="B15614" t="s">
        <v>60545</v>
      </c>
      <c r="C15614" t="s">
        <v>27</v>
      </c>
      <c r="D15614" t="s">
        <v>60546</v>
      </c>
      <c r="E15614" t="s">
        <v>47287</v>
      </c>
      <c r="F15614" t="s">
        <v>16</v>
      </c>
      <c r="G15614" t="s">
        <v>1073</v>
      </c>
      <c r="H15614">
        <v>0</v>
      </c>
      <c r="I15614">
        <v>0</v>
      </c>
      <c r="J15614">
        <v>0</v>
      </c>
      <c r="K15614" t="s">
        <v>60547</v>
      </c>
    </row>
    <row r="15615" spans="1:11" x14ac:dyDescent="0.3">
      <c r="A15615" t="s">
        <v>60548</v>
      </c>
      <c r="C15615" t="s">
        <v>27</v>
      </c>
      <c r="D15615" t="s">
        <v>60549</v>
      </c>
      <c r="E15615" t="s">
        <v>47287</v>
      </c>
      <c r="F15615" t="s">
        <v>41</v>
      </c>
      <c r="G15615" t="s">
        <v>42</v>
      </c>
      <c r="H15615">
        <v>0</v>
      </c>
      <c r="I15615">
        <v>0</v>
      </c>
      <c r="J15615">
        <v>0</v>
      </c>
      <c r="K15615" t="s">
        <v>60550</v>
      </c>
    </row>
    <row r="15616" spans="1:11" x14ac:dyDescent="0.3">
      <c r="A15616" t="s">
        <v>60551</v>
      </c>
      <c r="C15616" t="s">
        <v>20</v>
      </c>
      <c r="D15616" t="s">
        <v>60552</v>
      </c>
      <c r="E15616" t="s">
        <v>51965</v>
      </c>
      <c r="F15616" t="s">
        <v>11185</v>
      </c>
      <c r="G15616" t="s">
        <v>42</v>
      </c>
      <c r="H15616">
        <v>0</v>
      </c>
      <c r="I15616">
        <v>0</v>
      </c>
      <c r="J15616">
        <v>0</v>
      </c>
      <c r="K15616" t="s">
        <v>60553</v>
      </c>
    </row>
    <row r="15617" spans="1:11" x14ac:dyDescent="0.3">
      <c r="A15617" t="s">
        <v>60554</v>
      </c>
      <c r="C15617" t="s">
        <v>20</v>
      </c>
      <c r="D15617" t="s">
        <v>60555</v>
      </c>
      <c r="E15617" t="s">
        <v>51965</v>
      </c>
      <c r="F15617" t="s">
        <v>1788</v>
      </c>
      <c r="G15617" t="s">
        <v>42</v>
      </c>
      <c r="H15617">
        <v>0</v>
      </c>
      <c r="I15617">
        <v>0</v>
      </c>
      <c r="J15617">
        <v>0</v>
      </c>
      <c r="K15617" t="s">
        <v>60556</v>
      </c>
    </row>
    <row r="15618" spans="1:11" x14ac:dyDescent="0.3">
      <c r="A15618" t="s">
        <v>60557</v>
      </c>
      <c r="C15618" t="s">
        <v>20</v>
      </c>
      <c r="D15618" t="s">
        <v>60555</v>
      </c>
      <c r="E15618" t="s">
        <v>51965</v>
      </c>
      <c r="F15618" t="s">
        <v>1788</v>
      </c>
      <c r="G15618" t="s">
        <v>42</v>
      </c>
      <c r="H15618">
        <v>0</v>
      </c>
      <c r="I15618">
        <v>0</v>
      </c>
      <c r="J15618">
        <v>0</v>
      </c>
      <c r="K15618" t="s">
        <v>60558</v>
      </c>
    </row>
    <row r="15619" spans="1:11" x14ac:dyDescent="0.3">
      <c r="A15619" t="s">
        <v>60559</v>
      </c>
      <c r="B15619" t="s">
        <v>60560</v>
      </c>
      <c r="C15619" t="s">
        <v>20</v>
      </c>
      <c r="D15619" t="s">
        <v>60561</v>
      </c>
      <c r="E15619" t="s">
        <v>51965</v>
      </c>
      <c r="F15619" t="s">
        <v>1981</v>
      </c>
      <c r="G15619" t="s">
        <v>2470</v>
      </c>
      <c r="H15619">
        <v>0</v>
      </c>
      <c r="I15619">
        <v>0</v>
      </c>
      <c r="J15619">
        <v>0</v>
      </c>
      <c r="K15619" t="s">
        <v>60562</v>
      </c>
    </row>
    <row r="15620" spans="1:11" x14ac:dyDescent="0.3">
      <c r="A15620" t="s">
        <v>60563</v>
      </c>
      <c r="B15620" t="s">
        <v>60564</v>
      </c>
      <c r="C15620" t="s">
        <v>27</v>
      </c>
      <c r="D15620" t="s">
        <v>60565</v>
      </c>
      <c r="E15620" t="s">
        <v>47287</v>
      </c>
      <c r="F15620" t="s">
        <v>16</v>
      </c>
      <c r="G15620" t="s">
        <v>3885</v>
      </c>
      <c r="H15620">
        <v>0</v>
      </c>
      <c r="I15620">
        <v>0</v>
      </c>
      <c r="J15620">
        <v>0</v>
      </c>
      <c r="K15620" t="s">
        <v>60566</v>
      </c>
    </row>
    <row r="15621" spans="1:11" x14ac:dyDescent="0.3">
      <c r="A15621" t="s">
        <v>60567</v>
      </c>
      <c r="B15621" t="s">
        <v>60568</v>
      </c>
      <c r="C15621" t="s">
        <v>13</v>
      </c>
      <c r="D15621" t="s">
        <v>60569</v>
      </c>
      <c r="E15621" t="s">
        <v>58181</v>
      </c>
      <c r="F15621" t="s">
        <v>16</v>
      </c>
      <c r="G15621" t="s">
        <v>632</v>
      </c>
      <c r="H15621">
        <v>0</v>
      </c>
      <c r="I15621">
        <v>0</v>
      </c>
      <c r="J15621">
        <v>0</v>
      </c>
      <c r="K15621" t="s">
        <v>60570</v>
      </c>
    </row>
    <row r="15622" spans="1:11" x14ac:dyDescent="0.3">
      <c r="A15622" t="s">
        <v>60571</v>
      </c>
      <c r="B15622" t="s">
        <v>60572</v>
      </c>
      <c r="C15622" t="s">
        <v>20</v>
      </c>
      <c r="D15622" t="s">
        <v>60573</v>
      </c>
      <c r="E15622" t="s">
        <v>51965</v>
      </c>
      <c r="F15622" t="s">
        <v>15462</v>
      </c>
      <c r="G15622" t="s">
        <v>42</v>
      </c>
      <c r="H15622">
        <v>0</v>
      </c>
      <c r="I15622">
        <v>0</v>
      </c>
      <c r="J15622">
        <v>0</v>
      </c>
      <c r="K15622" t="s">
        <v>60574</v>
      </c>
    </row>
    <row r="15623" spans="1:11" x14ac:dyDescent="0.3">
      <c r="A15623" t="s">
        <v>60575</v>
      </c>
      <c r="C15623" t="s">
        <v>20</v>
      </c>
      <c r="D15623" t="s">
        <v>60576</v>
      </c>
      <c r="E15623" t="s">
        <v>22</v>
      </c>
      <c r="F15623" t="s">
        <v>3872</v>
      </c>
      <c r="G15623" t="s">
        <v>3262</v>
      </c>
      <c r="H15623">
        <v>0</v>
      </c>
      <c r="I15623">
        <v>0</v>
      </c>
      <c r="J15623">
        <v>0</v>
      </c>
      <c r="K15623" t="s">
        <v>60577</v>
      </c>
    </row>
    <row r="15624" spans="1:11" x14ac:dyDescent="0.3">
      <c r="A15624" t="s">
        <v>60578</v>
      </c>
      <c r="C15624" t="s">
        <v>27</v>
      </c>
      <c r="D15624" t="s">
        <v>60579</v>
      </c>
      <c r="E15624" t="s">
        <v>47287</v>
      </c>
      <c r="F15624" t="s">
        <v>41</v>
      </c>
      <c r="G15624" t="s">
        <v>42</v>
      </c>
      <c r="H15624">
        <v>0</v>
      </c>
      <c r="I15624">
        <v>0</v>
      </c>
      <c r="J15624">
        <v>0</v>
      </c>
      <c r="K15624" t="s">
        <v>60580</v>
      </c>
    </row>
    <row r="15625" spans="1:11" x14ac:dyDescent="0.3">
      <c r="A15625" t="s">
        <v>60581</v>
      </c>
      <c r="B15625" t="s">
        <v>60582</v>
      </c>
      <c r="C15625" t="s">
        <v>27</v>
      </c>
      <c r="D15625" t="s">
        <v>60583</v>
      </c>
      <c r="E15625" t="s">
        <v>47287</v>
      </c>
      <c r="F15625" t="s">
        <v>16</v>
      </c>
      <c r="G15625" t="s">
        <v>5092</v>
      </c>
      <c r="H15625">
        <v>0</v>
      </c>
      <c r="I15625">
        <v>0</v>
      </c>
      <c r="J15625">
        <v>0</v>
      </c>
      <c r="K15625" t="s">
        <v>60584</v>
      </c>
    </row>
    <row r="15626" spans="1:11" x14ac:dyDescent="0.3">
      <c r="A15626" t="s">
        <v>60585</v>
      </c>
      <c r="C15626" t="s">
        <v>20</v>
      </c>
      <c r="D15626" t="s">
        <v>60586</v>
      </c>
      <c r="E15626" t="s">
        <v>51965</v>
      </c>
      <c r="F15626" t="s">
        <v>2804</v>
      </c>
      <c r="G15626" t="s">
        <v>1693</v>
      </c>
      <c r="H15626">
        <v>0</v>
      </c>
      <c r="I15626">
        <v>0</v>
      </c>
      <c r="J15626">
        <v>0</v>
      </c>
      <c r="K15626" t="s">
        <v>60587</v>
      </c>
    </row>
    <row r="15627" spans="1:11" x14ac:dyDescent="0.3">
      <c r="A15627" t="s">
        <v>60588</v>
      </c>
      <c r="B15627" t="s">
        <v>60589</v>
      </c>
      <c r="C15627" t="s">
        <v>20</v>
      </c>
      <c r="D15627" t="s">
        <v>60590</v>
      </c>
      <c r="E15627" t="s">
        <v>51965</v>
      </c>
      <c r="F15627" t="s">
        <v>16153</v>
      </c>
      <c r="G15627" t="s">
        <v>42</v>
      </c>
      <c r="H15627">
        <v>0</v>
      </c>
      <c r="I15627">
        <v>0</v>
      </c>
      <c r="J15627">
        <v>0</v>
      </c>
      <c r="K15627" t="s">
        <v>60591</v>
      </c>
    </row>
    <row r="15628" spans="1:11" x14ac:dyDescent="0.3">
      <c r="A15628" t="s">
        <v>60592</v>
      </c>
      <c r="B15628" t="s">
        <v>60593</v>
      </c>
      <c r="C15628" t="s">
        <v>20</v>
      </c>
      <c r="D15628" t="s">
        <v>60594</v>
      </c>
      <c r="E15628" t="s">
        <v>51965</v>
      </c>
      <c r="F15628" t="s">
        <v>6206</v>
      </c>
      <c r="G15628" t="s">
        <v>42</v>
      </c>
      <c r="H15628">
        <v>0</v>
      </c>
      <c r="I15628">
        <v>0</v>
      </c>
      <c r="J15628">
        <v>0</v>
      </c>
      <c r="K15628" t="s">
        <v>60595</v>
      </c>
    </row>
    <row r="15629" spans="1:11" x14ac:dyDescent="0.3">
      <c r="A15629" t="s">
        <v>60596</v>
      </c>
      <c r="B15629" t="s">
        <v>60597</v>
      </c>
      <c r="C15629" t="s">
        <v>20</v>
      </c>
      <c r="D15629" t="s">
        <v>60598</v>
      </c>
      <c r="E15629" t="s">
        <v>51965</v>
      </c>
      <c r="F15629" t="s">
        <v>1674</v>
      </c>
      <c r="G15629" t="s">
        <v>42</v>
      </c>
      <c r="H15629">
        <v>0</v>
      </c>
      <c r="I15629">
        <v>0</v>
      </c>
      <c r="J15629">
        <v>0</v>
      </c>
      <c r="K15629" t="s">
        <v>60599</v>
      </c>
    </row>
    <row r="15630" spans="1:11" x14ac:dyDescent="0.3">
      <c r="A15630" t="s">
        <v>60600</v>
      </c>
      <c r="C15630" t="s">
        <v>20</v>
      </c>
      <c r="D15630" t="s">
        <v>60601</v>
      </c>
      <c r="E15630" t="s">
        <v>51965</v>
      </c>
      <c r="F15630" t="s">
        <v>2313</v>
      </c>
      <c r="G15630" t="s">
        <v>42</v>
      </c>
      <c r="H15630">
        <v>0</v>
      </c>
      <c r="I15630">
        <v>0</v>
      </c>
      <c r="J15630">
        <v>0</v>
      </c>
      <c r="K15630" t="s">
        <v>60602</v>
      </c>
    </row>
    <row r="15631" spans="1:11" x14ac:dyDescent="0.3">
      <c r="A15631" t="s">
        <v>60603</v>
      </c>
      <c r="B15631" t="s">
        <v>60604</v>
      </c>
      <c r="C15631" t="s">
        <v>20</v>
      </c>
      <c r="D15631" t="s">
        <v>60605</v>
      </c>
      <c r="E15631" t="s">
        <v>51965</v>
      </c>
      <c r="F15631" t="s">
        <v>1625</v>
      </c>
      <c r="G15631" t="s">
        <v>42</v>
      </c>
      <c r="H15631">
        <v>0</v>
      </c>
      <c r="I15631">
        <v>0</v>
      </c>
      <c r="J15631">
        <v>0</v>
      </c>
      <c r="K15631" t="s">
        <v>60606</v>
      </c>
    </row>
    <row r="15632" spans="1:11" x14ac:dyDescent="0.3">
      <c r="A15632" t="s">
        <v>60607</v>
      </c>
      <c r="B15632" t="s">
        <v>60608</v>
      </c>
      <c r="C15632" t="s">
        <v>20</v>
      </c>
      <c r="D15632" t="s">
        <v>60609</v>
      </c>
      <c r="E15632" t="s">
        <v>51965</v>
      </c>
      <c r="F15632" t="s">
        <v>1662</v>
      </c>
      <c r="G15632" t="s">
        <v>3361</v>
      </c>
      <c r="H15632">
        <v>0</v>
      </c>
      <c r="I15632">
        <v>0</v>
      </c>
      <c r="J15632">
        <v>0</v>
      </c>
      <c r="K15632" t="s">
        <v>60610</v>
      </c>
    </row>
    <row r="15633" spans="1:11" x14ac:dyDescent="0.3">
      <c r="A15633" t="s">
        <v>60611</v>
      </c>
      <c r="C15633" t="s">
        <v>558</v>
      </c>
      <c r="D15633" t="s">
        <v>60612</v>
      </c>
      <c r="E15633" t="s">
        <v>28510</v>
      </c>
      <c r="F15633" t="s">
        <v>16</v>
      </c>
      <c r="G15633" t="s">
        <v>42</v>
      </c>
      <c r="H15633">
        <v>0</v>
      </c>
      <c r="I15633">
        <v>0</v>
      </c>
      <c r="J15633">
        <v>0</v>
      </c>
      <c r="K15633" t="s">
        <v>60613</v>
      </c>
    </row>
    <row r="15634" spans="1:11" x14ac:dyDescent="0.3">
      <c r="A15634" t="s">
        <v>60614</v>
      </c>
      <c r="B15634" t="s">
        <v>60615</v>
      </c>
      <c r="C15634" t="s">
        <v>558</v>
      </c>
      <c r="D15634" t="s">
        <v>60616</v>
      </c>
      <c r="E15634" t="s">
        <v>28510</v>
      </c>
      <c r="F15634" t="s">
        <v>16</v>
      </c>
      <c r="G15634" t="s">
        <v>1271</v>
      </c>
      <c r="H15634">
        <v>0</v>
      </c>
      <c r="I15634">
        <v>0</v>
      </c>
      <c r="J15634">
        <v>0</v>
      </c>
      <c r="K15634" t="s">
        <v>60617</v>
      </c>
    </row>
    <row r="15635" spans="1:11" x14ac:dyDescent="0.3">
      <c r="A15635" t="s">
        <v>60618</v>
      </c>
      <c r="B15635" t="s">
        <v>60619</v>
      </c>
      <c r="C15635" t="s">
        <v>558</v>
      </c>
      <c r="D15635" t="s">
        <v>60620</v>
      </c>
      <c r="E15635" t="s">
        <v>28510</v>
      </c>
      <c r="F15635" t="s">
        <v>16</v>
      </c>
      <c r="G15635" t="s">
        <v>4365</v>
      </c>
      <c r="H15635">
        <v>0</v>
      </c>
      <c r="I15635">
        <v>0</v>
      </c>
      <c r="J15635">
        <v>0</v>
      </c>
      <c r="K15635" t="s">
        <v>60621</v>
      </c>
    </row>
    <row r="15636" spans="1:11" x14ac:dyDescent="0.3">
      <c r="A15636" t="s">
        <v>60622</v>
      </c>
      <c r="B15636" t="s">
        <v>60623</v>
      </c>
      <c r="C15636" t="s">
        <v>558</v>
      </c>
      <c r="D15636" t="s">
        <v>60624</v>
      </c>
      <c r="E15636" t="s">
        <v>28510</v>
      </c>
      <c r="F15636" t="s">
        <v>16</v>
      </c>
      <c r="G15636" t="s">
        <v>22283</v>
      </c>
      <c r="H15636">
        <v>0</v>
      </c>
      <c r="I15636">
        <v>0</v>
      </c>
      <c r="J15636">
        <v>0</v>
      </c>
      <c r="K15636" t="s">
        <v>60625</v>
      </c>
    </row>
    <row r="15637" spans="1:11" x14ac:dyDescent="0.3">
      <c r="A15637" t="s">
        <v>60626</v>
      </c>
      <c r="B15637" t="s">
        <v>60627</v>
      </c>
      <c r="C15637" t="s">
        <v>558</v>
      </c>
      <c r="D15637" t="s">
        <v>60628</v>
      </c>
      <c r="E15637" t="s">
        <v>28510</v>
      </c>
      <c r="F15637" t="s">
        <v>16</v>
      </c>
      <c r="G15637" t="s">
        <v>12458</v>
      </c>
      <c r="H15637">
        <v>0</v>
      </c>
      <c r="I15637">
        <v>0</v>
      </c>
      <c r="J15637">
        <v>0</v>
      </c>
      <c r="K15637" t="s">
        <v>60629</v>
      </c>
    </row>
    <row r="15638" spans="1:11" x14ac:dyDescent="0.3">
      <c r="A15638" t="s">
        <v>60630</v>
      </c>
      <c r="B15638" t="s">
        <v>60631</v>
      </c>
      <c r="C15638" t="s">
        <v>558</v>
      </c>
      <c r="D15638" t="s">
        <v>60632</v>
      </c>
      <c r="E15638" t="s">
        <v>28510</v>
      </c>
      <c r="F15638" t="s">
        <v>16</v>
      </c>
      <c r="G15638" t="s">
        <v>51161</v>
      </c>
      <c r="H15638">
        <v>0</v>
      </c>
      <c r="I15638">
        <v>0</v>
      </c>
      <c r="J15638">
        <v>0</v>
      </c>
      <c r="K15638" t="s">
        <v>60633</v>
      </c>
    </row>
    <row r="15639" spans="1:11" x14ac:dyDescent="0.3">
      <c r="A15639" t="s">
        <v>60634</v>
      </c>
      <c r="C15639" t="s">
        <v>558</v>
      </c>
      <c r="D15639" t="s">
        <v>60635</v>
      </c>
      <c r="E15639" t="s">
        <v>28510</v>
      </c>
      <c r="F15639" t="s">
        <v>16</v>
      </c>
      <c r="G15639" t="s">
        <v>42</v>
      </c>
      <c r="H15639">
        <v>0</v>
      </c>
      <c r="I15639">
        <v>0</v>
      </c>
      <c r="J15639">
        <v>0</v>
      </c>
      <c r="K15639" t="s">
        <v>60636</v>
      </c>
    </row>
    <row r="15640" spans="1:11" x14ac:dyDescent="0.3">
      <c r="A15640" t="s">
        <v>60637</v>
      </c>
      <c r="B15640" t="s">
        <v>60638</v>
      </c>
      <c r="C15640" t="s">
        <v>558</v>
      </c>
      <c r="D15640" t="s">
        <v>60639</v>
      </c>
      <c r="E15640" t="s">
        <v>28510</v>
      </c>
      <c r="F15640" t="s">
        <v>16</v>
      </c>
      <c r="G15640" t="s">
        <v>12395</v>
      </c>
      <c r="H15640">
        <v>0</v>
      </c>
      <c r="I15640">
        <v>0</v>
      </c>
      <c r="J15640">
        <v>0</v>
      </c>
      <c r="K15640" t="s">
        <v>60640</v>
      </c>
    </row>
    <row r="15641" spans="1:11" x14ac:dyDescent="0.3">
      <c r="A15641" t="s">
        <v>60641</v>
      </c>
      <c r="B15641" t="s">
        <v>60642</v>
      </c>
      <c r="C15641" t="s">
        <v>20</v>
      </c>
      <c r="D15641" t="s">
        <v>60643</v>
      </c>
      <c r="E15641" t="s">
        <v>51965</v>
      </c>
      <c r="F15641" t="s">
        <v>31143</v>
      </c>
      <c r="G15641" t="s">
        <v>42</v>
      </c>
      <c r="H15641">
        <v>0</v>
      </c>
      <c r="I15641">
        <v>0</v>
      </c>
      <c r="J15641">
        <v>0</v>
      </c>
      <c r="K15641" t="s">
        <v>60644</v>
      </c>
    </row>
    <row r="15642" spans="1:11" x14ac:dyDescent="0.3">
      <c r="A15642" t="s">
        <v>60645</v>
      </c>
      <c r="B15642" t="s">
        <v>60646</v>
      </c>
      <c r="C15642" t="s">
        <v>20</v>
      </c>
      <c r="D15642" t="s">
        <v>60647</v>
      </c>
      <c r="E15642" t="s">
        <v>51965</v>
      </c>
      <c r="F15642" t="s">
        <v>41</v>
      </c>
      <c r="G15642" t="s">
        <v>42</v>
      </c>
      <c r="H15642">
        <v>0</v>
      </c>
      <c r="I15642">
        <v>0</v>
      </c>
      <c r="J15642">
        <v>0</v>
      </c>
      <c r="K15642" t="s">
        <v>60648</v>
      </c>
    </row>
    <row r="15643" spans="1:11" x14ac:dyDescent="0.3">
      <c r="A15643" t="s">
        <v>60649</v>
      </c>
      <c r="B15643" t="s">
        <v>50480</v>
      </c>
      <c r="C15643" t="s">
        <v>20</v>
      </c>
      <c r="D15643" t="s">
        <v>60650</v>
      </c>
      <c r="E15643" t="s">
        <v>51965</v>
      </c>
      <c r="F15643" t="s">
        <v>6128</v>
      </c>
      <c r="G15643" t="s">
        <v>42</v>
      </c>
      <c r="H15643">
        <v>0</v>
      </c>
      <c r="I15643">
        <v>0</v>
      </c>
      <c r="J15643">
        <v>0</v>
      </c>
      <c r="K15643" t="s">
        <v>60651</v>
      </c>
    </row>
    <row r="15644" spans="1:11" x14ac:dyDescent="0.3">
      <c r="A15644" t="s">
        <v>60652</v>
      </c>
      <c r="B15644" t="s">
        <v>60653</v>
      </c>
      <c r="C15644" t="s">
        <v>20</v>
      </c>
      <c r="D15644" t="s">
        <v>60654</v>
      </c>
      <c r="E15644" t="s">
        <v>51965</v>
      </c>
      <c r="F15644" t="s">
        <v>60655</v>
      </c>
      <c r="G15644" t="s">
        <v>42</v>
      </c>
      <c r="H15644">
        <v>0</v>
      </c>
      <c r="I15644">
        <v>0</v>
      </c>
      <c r="J15644">
        <v>0</v>
      </c>
      <c r="K15644" t="s">
        <v>60656</v>
      </c>
    </row>
    <row r="15645" spans="1:11" x14ac:dyDescent="0.3">
      <c r="A15645" t="s">
        <v>60657</v>
      </c>
      <c r="B15645" t="s">
        <v>60658</v>
      </c>
      <c r="C15645" t="s">
        <v>558</v>
      </c>
      <c r="D15645" t="s">
        <v>60659</v>
      </c>
      <c r="E15645" t="s">
        <v>28510</v>
      </c>
      <c r="F15645" t="s">
        <v>16</v>
      </c>
      <c r="G15645" t="s">
        <v>27516</v>
      </c>
      <c r="H15645">
        <v>0</v>
      </c>
      <c r="I15645">
        <v>0</v>
      </c>
      <c r="J15645">
        <v>0</v>
      </c>
      <c r="K15645" t="s">
        <v>60660</v>
      </c>
    </row>
    <row r="15646" spans="1:11" x14ac:dyDescent="0.3">
      <c r="A15646" t="s">
        <v>60661</v>
      </c>
      <c r="B15646" t="s">
        <v>60662</v>
      </c>
      <c r="C15646" t="s">
        <v>20</v>
      </c>
      <c r="D15646" t="s">
        <v>60663</v>
      </c>
      <c r="E15646" t="s">
        <v>51965</v>
      </c>
      <c r="F15646" t="s">
        <v>37047</v>
      </c>
      <c r="G15646" t="s">
        <v>42</v>
      </c>
      <c r="H15646">
        <v>0</v>
      </c>
      <c r="I15646">
        <v>0</v>
      </c>
      <c r="J15646">
        <v>0</v>
      </c>
      <c r="K15646" t="s">
        <v>60664</v>
      </c>
    </row>
    <row r="15647" spans="1:11" x14ac:dyDescent="0.3">
      <c r="A15647" t="s">
        <v>60665</v>
      </c>
      <c r="B15647" t="s">
        <v>60666</v>
      </c>
      <c r="C15647" t="s">
        <v>20</v>
      </c>
      <c r="D15647" t="s">
        <v>60667</v>
      </c>
      <c r="E15647" t="s">
        <v>51965</v>
      </c>
      <c r="F15647" t="s">
        <v>41</v>
      </c>
      <c r="G15647" t="s">
        <v>772</v>
      </c>
      <c r="H15647">
        <v>0</v>
      </c>
      <c r="I15647">
        <v>0</v>
      </c>
      <c r="J15647">
        <v>0</v>
      </c>
      <c r="K15647" t="s">
        <v>60668</v>
      </c>
    </row>
    <row r="15648" spans="1:11" x14ac:dyDescent="0.3">
      <c r="A15648" t="s">
        <v>60669</v>
      </c>
      <c r="B15648" t="s">
        <v>60670</v>
      </c>
      <c r="C15648" t="s">
        <v>20</v>
      </c>
      <c r="D15648" t="s">
        <v>60671</v>
      </c>
      <c r="E15648" t="s">
        <v>51965</v>
      </c>
      <c r="F15648" t="s">
        <v>13966</v>
      </c>
      <c r="G15648" t="s">
        <v>42</v>
      </c>
      <c r="H15648">
        <v>0</v>
      </c>
      <c r="I15648">
        <v>0</v>
      </c>
      <c r="J15648">
        <v>0</v>
      </c>
      <c r="K15648" t="s">
        <v>60672</v>
      </c>
    </row>
    <row r="15649" spans="1:11" x14ac:dyDescent="0.3">
      <c r="A15649" t="s">
        <v>60673</v>
      </c>
      <c r="B15649" t="s">
        <v>60674</v>
      </c>
      <c r="C15649" t="s">
        <v>20</v>
      </c>
      <c r="D15649" t="s">
        <v>60675</v>
      </c>
      <c r="E15649" t="s">
        <v>51965</v>
      </c>
      <c r="F15649" t="s">
        <v>41</v>
      </c>
      <c r="G15649" t="s">
        <v>42</v>
      </c>
      <c r="H15649">
        <v>0</v>
      </c>
      <c r="I15649">
        <v>0</v>
      </c>
      <c r="J15649">
        <v>0</v>
      </c>
      <c r="K15649" t="s">
        <v>60676</v>
      </c>
    </row>
    <row r="15650" spans="1:11" x14ac:dyDescent="0.3">
      <c r="A15650" t="s">
        <v>60677</v>
      </c>
      <c r="B15650" t="s">
        <v>60678</v>
      </c>
      <c r="C15650" t="s">
        <v>20</v>
      </c>
      <c r="D15650" t="s">
        <v>60679</v>
      </c>
      <c r="E15650" t="s">
        <v>51965</v>
      </c>
      <c r="F15650" t="s">
        <v>25586</v>
      </c>
      <c r="G15650" t="s">
        <v>42</v>
      </c>
      <c r="H15650">
        <v>0</v>
      </c>
      <c r="I15650">
        <v>0</v>
      </c>
      <c r="J15650">
        <v>0</v>
      </c>
      <c r="K15650" t="s">
        <v>60680</v>
      </c>
    </row>
    <row r="15651" spans="1:11" x14ac:dyDescent="0.3">
      <c r="A15651" t="s">
        <v>60681</v>
      </c>
      <c r="B15651" t="s">
        <v>60682</v>
      </c>
      <c r="C15651" t="s">
        <v>27</v>
      </c>
      <c r="D15651" t="s">
        <v>60683</v>
      </c>
      <c r="E15651" t="s">
        <v>47287</v>
      </c>
      <c r="F15651" t="s">
        <v>41</v>
      </c>
      <c r="G15651" t="s">
        <v>42</v>
      </c>
      <c r="H15651">
        <v>0</v>
      </c>
      <c r="I15651">
        <v>0</v>
      </c>
      <c r="J15651">
        <v>0</v>
      </c>
      <c r="K15651" t="s">
        <v>60684</v>
      </c>
    </row>
    <row r="15652" spans="1:11" x14ac:dyDescent="0.3">
      <c r="A15652" t="s">
        <v>60685</v>
      </c>
      <c r="B15652" t="s">
        <v>60686</v>
      </c>
      <c r="C15652" t="s">
        <v>27</v>
      </c>
      <c r="D15652" t="s">
        <v>60687</v>
      </c>
      <c r="E15652" t="s">
        <v>47287</v>
      </c>
      <c r="F15652" t="s">
        <v>41</v>
      </c>
      <c r="G15652" t="s">
        <v>42</v>
      </c>
      <c r="H15652">
        <v>0</v>
      </c>
      <c r="I15652">
        <v>0</v>
      </c>
      <c r="J15652">
        <v>0</v>
      </c>
      <c r="K15652" t="s">
        <v>60688</v>
      </c>
    </row>
    <row r="15653" spans="1:11" x14ac:dyDescent="0.3">
      <c r="A15653" t="s">
        <v>60689</v>
      </c>
      <c r="B15653" t="s">
        <v>60690</v>
      </c>
      <c r="C15653" t="s">
        <v>558</v>
      </c>
      <c r="D15653" t="s">
        <v>60691</v>
      </c>
      <c r="E15653" t="s">
        <v>1462</v>
      </c>
      <c r="F15653" t="s">
        <v>994</v>
      </c>
      <c r="G15653" t="s">
        <v>42</v>
      </c>
      <c r="H15653">
        <v>0</v>
      </c>
      <c r="I15653">
        <v>0</v>
      </c>
      <c r="J15653">
        <v>0</v>
      </c>
      <c r="K15653" t="s">
        <v>60692</v>
      </c>
    </row>
    <row r="15654" spans="1:11" x14ac:dyDescent="0.3">
      <c r="A15654" t="s">
        <v>60693</v>
      </c>
      <c r="B15654" t="s">
        <v>60694</v>
      </c>
      <c r="C15654" t="s">
        <v>20</v>
      </c>
      <c r="D15654" t="s">
        <v>60695</v>
      </c>
      <c r="E15654" t="s">
        <v>22</v>
      </c>
      <c r="F15654" t="s">
        <v>12188</v>
      </c>
      <c r="G15654" t="s">
        <v>42</v>
      </c>
      <c r="H15654">
        <v>0</v>
      </c>
      <c r="I15654">
        <v>0</v>
      </c>
      <c r="J15654">
        <v>0</v>
      </c>
      <c r="K15654" t="s">
        <v>60696</v>
      </c>
    </row>
    <row r="15655" spans="1:11" x14ac:dyDescent="0.3">
      <c r="A15655" t="s">
        <v>60697</v>
      </c>
      <c r="B15655" t="s">
        <v>60698</v>
      </c>
      <c r="C15655" t="s">
        <v>20</v>
      </c>
      <c r="D15655" t="s">
        <v>60699</v>
      </c>
      <c r="E15655" t="s">
        <v>51965</v>
      </c>
      <c r="F15655" t="s">
        <v>16</v>
      </c>
      <c r="G15655" t="s">
        <v>269</v>
      </c>
      <c r="H15655">
        <v>0</v>
      </c>
      <c r="I15655">
        <v>0</v>
      </c>
      <c r="J15655">
        <v>0</v>
      </c>
      <c r="K15655" t="s">
        <v>60700</v>
      </c>
    </row>
    <row r="15656" spans="1:11" x14ac:dyDescent="0.3">
      <c r="A15656" t="s">
        <v>60701</v>
      </c>
      <c r="B15656" t="s">
        <v>60702</v>
      </c>
      <c r="C15656" t="s">
        <v>466</v>
      </c>
      <c r="D15656" t="s">
        <v>60703</v>
      </c>
      <c r="E15656" t="s">
        <v>56266</v>
      </c>
      <c r="F15656" t="s">
        <v>16</v>
      </c>
      <c r="G15656" t="s">
        <v>15799</v>
      </c>
      <c r="H15656">
        <v>0</v>
      </c>
      <c r="I15656">
        <v>0</v>
      </c>
      <c r="J15656">
        <v>0</v>
      </c>
      <c r="K15656" t="s">
        <v>60704</v>
      </c>
    </row>
    <row r="15657" spans="1:11" x14ac:dyDescent="0.3">
      <c r="A15657" t="s">
        <v>60705</v>
      </c>
      <c r="B15657" t="s">
        <v>60706</v>
      </c>
      <c r="C15657" t="s">
        <v>147</v>
      </c>
      <c r="D15657" t="s">
        <v>60707</v>
      </c>
      <c r="E15657" t="s">
        <v>59940</v>
      </c>
      <c r="F15657" t="s">
        <v>4174</v>
      </c>
      <c r="G15657" t="s">
        <v>42</v>
      </c>
      <c r="H15657">
        <v>0</v>
      </c>
      <c r="I15657">
        <v>0</v>
      </c>
      <c r="J15657">
        <v>0</v>
      </c>
      <c r="K15657" t="s">
        <v>60708</v>
      </c>
    </row>
    <row r="15658" spans="1:11" x14ac:dyDescent="0.3">
      <c r="A15658" t="s">
        <v>60709</v>
      </c>
      <c r="B15658" t="s">
        <v>60710</v>
      </c>
      <c r="C15658" t="s">
        <v>27</v>
      </c>
      <c r="D15658" t="s">
        <v>60711</v>
      </c>
      <c r="E15658" t="s">
        <v>47287</v>
      </c>
      <c r="F15658" t="s">
        <v>41</v>
      </c>
      <c r="G15658" t="s">
        <v>42</v>
      </c>
      <c r="H15658">
        <v>0</v>
      </c>
      <c r="I15658">
        <v>0</v>
      </c>
      <c r="J15658">
        <v>0</v>
      </c>
      <c r="K15658" t="s">
        <v>60712</v>
      </c>
    </row>
    <row r="15659" spans="1:11" x14ac:dyDescent="0.3">
      <c r="A15659" t="s">
        <v>60713</v>
      </c>
      <c r="B15659" t="s">
        <v>60714</v>
      </c>
      <c r="C15659" t="s">
        <v>20</v>
      </c>
      <c r="D15659" t="s">
        <v>60715</v>
      </c>
      <c r="E15659" t="s">
        <v>51965</v>
      </c>
      <c r="F15659" t="s">
        <v>12727</v>
      </c>
      <c r="G15659" t="s">
        <v>5110</v>
      </c>
      <c r="H15659">
        <v>0</v>
      </c>
      <c r="I15659">
        <v>0</v>
      </c>
      <c r="J15659">
        <v>0</v>
      </c>
      <c r="K15659" t="s">
        <v>60716</v>
      </c>
    </row>
    <row r="15660" spans="1:11" x14ac:dyDescent="0.3">
      <c r="A15660" t="s">
        <v>60717</v>
      </c>
      <c r="B15660" t="s">
        <v>60718</v>
      </c>
      <c r="C15660" t="s">
        <v>20</v>
      </c>
      <c r="D15660" t="s">
        <v>60719</v>
      </c>
      <c r="E15660" t="s">
        <v>51965</v>
      </c>
      <c r="F15660" t="s">
        <v>430</v>
      </c>
      <c r="G15660" t="s">
        <v>22095</v>
      </c>
      <c r="H15660">
        <v>0</v>
      </c>
      <c r="I15660">
        <v>0</v>
      </c>
      <c r="J15660">
        <v>0</v>
      </c>
      <c r="K15660" t="s">
        <v>60720</v>
      </c>
    </row>
    <row r="15661" spans="1:11" x14ac:dyDescent="0.3">
      <c r="A15661" t="s">
        <v>60721</v>
      </c>
      <c r="B15661" t="s">
        <v>60722</v>
      </c>
      <c r="C15661" t="s">
        <v>558</v>
      </c>
      <c r="D15661" t="s">
        <v>60723</v>
      </c>
      <c r="E15661" t="s">
        <v>1462</v>
      </c>
      <c r="F15661" t="s">
        <v>16</v>
      </c>
      <c r="G15661" t="s">
        <v>17857</v>
      </c>
      <c r="H15661">
        <v>0</v>
      </c>
      <c r="I15661">
        <v>0</v>
      </c>
      <c r="J15661">
        <v>0</v>
      </c>
      <c r="K15661" t="s">
        <v>60724</v>
      </c>
    </row>
    <row r="15662" spans="1:11" x14ac:dyDescent="0.3">
      <c r="A15662" t="s">
        <v>60725</v>
      </c>
      <c r="B15662" t="s">
        <v>60726</v>
      </c>
      <c r="C15662" t="s">
        <v>20</v>
      </c>
      <c r="D15662" t="s">
        <v>60727</v>
      </c>
      <c r="E15662" t="s">
        <v>51965</v>
      </c>
      <c r="F15662" t="s">
        <v>31224</v>
      </c>
      <c r="G15662" t="s">
        <v>42</v>
      </c>
      <c r="H15662">
        <v>0</v>
      </c>
      <c r="I15662">
        <v>0</v>
      </c>
      <c r="J15662">
        <v>0</v>
      </c>
      <c r="K15662" t="s">
        <v>60728</v>
      </c>
    </row>
    <row r="15663" spans="1:11" x14ac:dyDescent="0.3">
      <c r="A15663" t="s">
        <v>60729</v>
      </c>
      <c r="C15663" t="s">
        <v>27</v>
      </c>
      <c r="D15663" t="s">
        <v>60730</v>
      </c>
      <c r="E15663" t="s">
        <v>47287</v>
      </c>
      <c r="F15663" t="s">
        <v>41</v>
      </c>
      <c r="G15663" t="s">
        <v>42</v>
      </c>
      <c r="H15663">
        <v>0</v>
      </c>
      <c r="I15663">
        <v>0</v>
      </c>
      <c r="J15663">
        <v>0</v>
      </c>
      <c r="K15663" t="s">
        <v>60731</v>
      </c>
    </row>
    <row r="15664" spans="1:11" x14ac:dyDescent="0.3">
      <c r="A15664" t="s">
        <v>60732</v>
      </c>
      <c r="B15664" t="s">
        <v>60733</v>
      </c>
      <c r="C15664" t="s">
        <v>20</v>
      </c>
      <c r="D15664" t="s">
        <v>60734</v>
      </c>
      <c r="E15664" t="s">
        <v>22</v>
      </c>
      <c r="F15664" t="s">
        <v>9786</v>
      </c>
      <c r="G15664" t="s">
        <v>42</v>
      </c>
      <c r="H15664">
        <v>0</v>
      </c>
      <c r="I15664">
        <v>0</v>
      </c>
      <c r="J15664">
        <v>0</v>
      </c>
      <c r="K15664" t="s">
        <v>60735</v>
      </c>
    </row>
    <row r="15665" spans="1:11" x14ac:dyDescent="0.3">
      <c r="A15665" t="s">
        <v>60736</v>
      </c>
      <c r="C15665" t="s">
        <v>27</v>
      </c>
      <c r="D15665" t="s">
        <v>60737</v>
      </c>
      <c r="E15665" t="s">
        <v>47287</v>
      </c>
      <c r="F15665" t="s">
        <v>41</v>
      </c>
      <c r="G15665" t="s">
        <v>42</v>
      </c>
      <c r="H15665">
        <v>0</v>
      </c>
      <c r="I15665">
        <v>0</v>
      </c>
      <c r="J15665">
        <v>0</v>
      </c>
      <c r="K15665" t="s">
        <v>60738</v>
      </c>
    </row>
    <row r="15666" spans="1:11" x14ac:dyDescent="0.3">
      <c r="A15666" t="s">
        <v>60739</v>
      </c>
      <c r="B15666" t="s">
        <v>60740</v>
      </c>
      <c r="C15666" t="s">
        <v>27</v>
      </c>
      <c r="D15666" t="s">
        <v>60741</v>
      </c>
      <c r="E15666" t="s">
        <v>47287</v>
      </c>
      <c r="F15666" t="s">
        <v>16</v>
      </c>
      <c r="G15666" t="s">
        <v>48403</v>
      </c>
      <c r="H15666">
        <v>0</v>
      </c>
      <c r="I15666">
        <v>0</v>
      </c>
      <c r="J15666">
        <v>0</v>
      </c>
      <c r="K15666" t="s">
        <v>60742</v>
      </c>
    </row>
    <row r="15667" spans="1:11" x14ac:dyDescent="0.3">
      <c r="A15667" t="s">
        <v>60743</v>
      </c>
      <c r="B15667" t="s">
        <v>60744</v>
      </c>
      <c r="C15667" t="s">
        <v>27</v>
      </c>
      <c r="D15667" t="s">
        <v>60745</v>
      </c>
      <c r="E15667" t="s">
        <v>47287</v>
      </c>
      <c r="F15667" t="s">
        <v>16</v>
      </c>
      <c r="G15667" t="s">
        <v>374</v>
      </c>
      <c r="H15667">
        <v>0</v>
      </c>
      <c r="I15667">
        <v>0</v>
      </c>
      <c r="J15667">
        <v>0</v>
      </c>
      <c r="K15667" t="s">
        <v>60746</v>
      </c>
    </row>
    <row r="15668" spans="1:11" x14ac:dyDescent="0.3">
      <c r="A15668" t="s">
        <v>60747</v>
      </c>
      <c r="B15668" t="s">
        <v>60748</v>
      </c>
      <c r="C15668" t="s">
        <v>147</v>
      </c>
      <c r="D15668" t="s">
        <v>60749</v>
      </c>
      <c r="E15668" t="s">
        <v>59940</v>
      </c>
      <c r="F15668" t="s">
        <v>7594</v>
      </c>
      <c r="G15668" t="s">
        <v>42</v>
      </c>
      <c r="H15668">
        <v>0</v>
      </c>
      <c r="I15668">
        <v>0</v>
      </c>
      <c r="J15668">
        <v>0</v>
      </c>
      <c r="K15668" t="s">
        <v>60750</v>
      </c>
    </row>
    <row r="15669" spans="1:11" x14ac:dyDescent="0.3">
      <c r="A15669" t="s">
        <v>60751</v>
      </c>
      <c r="B15669" t="s">
        <v>60752</v>
      </c>
      <c r="C15669" t="s">
        <v>147</v>
      </c>
      <c r="D15669" t="s">
        <v>60753</v>
      </c>
      <c r="E15669" t="s">
        <v>59940</v>
      </c>
      <c r="F15669" t="s">
        <v>2703</v>
      </c>
      <c r="G15669" t="s">
        <v>42</v>
      </c>
      <c r="H15669">
        <v>0</v>
      </c>
      <c r="I15669">
        <v>0</v>
      </c>
      <c r="J15669">
        <v>0</v>
      </c>
      <c r="K15669" t="s">
        <v>60754</v>
      </c>
    </row>
    <row r="15670" spans="1:11" x14ac:dyDescent="0.3">
      <c r="A15670" t="s">
        <v>60755</v>
      </c>
      <c r="B15670" t="s">
        <v>60756</v>
      </c>
      <c r="C15670" t="s">
        <v>13</v>
      </c>
      <c r="D15670" t="s">
        <v>60757</v>
      </c>
      <c r="E15670" t="s">
        <v>58181</v>
      </c>
      <c r="F15670" t="s">
        <v>16</v>
      </c>
      <c r="G15670" t="s">
        <v>5387</v>
      </c>
      <c r="H15670">
        <v>0</v>
      </c>
      <c r="I15670">
        <v>0</v>
      </c>
      <c r="J15670">
        <v>0</v>
      </c>
      <c r="K15670" t="s">
        <v>60758</v>
      </c>
    </row>
    <row r="15671" spans="1:11" x14ac:dyDescent="0.3">
      <c r="A15671" t="s">
        <v>60759</v>
      </c>
      <c r="B15671" t="s">
        <v>60760</v>
      </c>
      <c r="C15671" t="s">
        <v>20</v>
      </c>
      <c r="D15671" t="s">
        <v>60761</v>
      </c>
      <c r="E15671" t="s">
        <v>51965</v>
      </c>
      <c r="F15671" t="s">
        <v>331</v>
      </c>
      <c r="G15671" t="s">
        <v>42</v>
      </c>
      <c r="H15671">
        <v>0</v>
      </c>
      <c r="I15671">
        <v>0</v>
      </c>
      <c r="J15671">
        <v>0</v>
      </c>
      <c r="K15671" t="s">
        <v>60762</v>
      </c>
    </row>
    <row r="15672" spans="1:11" x14ac:dyDescent="0.3">
      <c r="A15672" t="s">
        <v>60763</v>
      </c>
      <c r="B15672" t="s">
        <v>60764</v>
      </c>
      <c r="C15672" t="s">
        <v>27</v>
      </c>
      <c r="D15672" t="s">
        <v>60765</v>
      </c>
      <c r="E15672" t="s">
        <v>47287</v>
      </c>
      <c r="F15672" t="s">
        <v>16</v>
      </c>
      <c r="G15672" t="s">
        <v>10661</v>
      </c>
      <c r="H15672">
        <v>0</v>
      </c>
      <c r="I15672">
        <v>0</v>
      </c>
      <c r="J15672">
        <v>0</v>
      </c>
      <c r="K15672" t="s">
        <v>60766</v>
      </c>
    </row>
    <row r="15673" spans="1:11" x14ac:dyDescent="0.3">
      <c r="A15673" t="s">
        <v>60767</v>
      </c>
      <c r="B15673" t="s">
        <v>60768</v>
      </c>
      <c r="C15673" t="s">
        <v>20</v>
      </c>
      <c r="D15673" t="s">
        <v>60769</v>
      </c>
      <c r="E15673" t="s">
        <v>58181</v>
      </c>
      <c r="F15673" t="s">
        <v>14181</v>
      </c>
      <c r="G15673" t="s">
        <v>42</v>
      </c>
      <c r="H15673">
        <v>0</v>
      </c>
      <c r="I15673">
        <v>0</v>
      </c>
      <c r="J15673">
        <v>0</v>
      </c>
      <c r="K15673" t="s">
        <v>60770</v>
      </c>
    </row>
    <row r="15674" spans="1:11" x14ac:dyDescent="0.3">
      <c r="A15674" t="s">
        <v>60771</v>
      </c>
      <c r="B15674" t="s">
        <v>60772</v>
      </c>
      <c r="C15674" t="s">
        <v>13</v>
      </c>
      <c r="D15674" t="s">
        <v>60773</v>
      </c>
      <c r="E15674" t="s">
        <v>58181</v>
      </c>
      <c r="F15674" t="s">
        <v>16</v>
      </c>
      <c r="G15674" t="s">
        <v>200</v>
      </c>
      <c r="H15674">
        <v>0</v>
      </c>
      <c r="I15674">
        <v>0</v>
      </c>
      <c r="J15674">
        <v>0</v>
      </c>
      <c r="K15674" t="s">
        <v>60774</v>
      </c>
    </row>
    <row r="15675" spans="1:11" x14ac:dyDescent="0.3">
      <c r="A15675" t="s">
        <v>60775</v>
      </c>
      <c r="C15675" t="s">
        <v>20</v>
      </c>
      <c r="D15675" t="s">
        <v>60776</v>
      </c>
      <c r="E15675" t="s">
        <v>51965</v>
      </c>
      <c r="F15675" t="s">
        <v>10428</v>
      </c>
      <c r="G15675" t="s">
        <v>42</v>
      </c>
      <c r="H15675">
        <v>0</v>
      </c>
      <c r="I15675">
        <v>0</v>
      </c>
      <c r="J15675">
        <v>0</v>
      </c>
      <c r="K15675" t="s">
        <v>60777</v>
      </c>
    </row>
    <row r="15676" spans="1:11" x14ac:dyDescent="0.3">
      <c r="A15676" t="s">
        <v>60778</v>
      </c>
      <c r="B15676" t="s">
        <v>60779</v>
      </c>
      <c r="C15676" t="s">
        <v>13</v>
      </c>
      <c r="D15676" t="s">
        <v>60780</v>
      </c>
      <c r="E15676" t="s">
        <v>58181</v>
      </c>
      <c r="F15676" t="s">
        <v>16</v>
      </c>
      <c r="G15676" t="s">
        <v>35</v>
      </c>
      <c r="H15676">
        <v>0</v>
      </c>
      <c r="I15676">
        <v>0</v>
      </c>
      <c r="J15676">
        <v>0</v>
      </c>
      <c r="K15676" t="s">
        <v>60781</v>
      </c>
    </row>
    <row r="15677" spans="1:11" x14ac:dyDescent="0.3">
      <c r="A15677" t="s">
        <v>60782</v>
      </c>
      <c r="B15677" t="s">
        <v>60783</v>
      </c>
      <c r="C15677" t="s">
        <v>20</v>
      </c>
      <c r="D15677" t="s">
        <v>60784</v>
      </c>
      <c r="E15677" t="s">
        <v>51965</v>
      </c>
      <c r="F15677" t="s">
        <v>165</v>
      </c>
      <c r="G15677" t="s">
        <v>19180</v>
      </c>
      <c r="H15677">
        <v>0</v>
      </c>
      <c r="I15677">
        <v>0</v>
      </c>
      <c r="J15677">
        <v>0</v>
      </c>
      <c r="K15677" t="s">
        <v>60785</v>
      </c>
    </row>
    <row r="15678" spans="1:11" x14ac:dyDescent="0.3">
      <c r="A15678" t="s">
        <v>60786</v>
      </c>
      <c r="B15678" t="s">
        <v>60787</v>
      </c>
      <c r="C15678" t="s">
        <v>20</v>
      </c>
      <c r="D15678" t="s">
        <v>60788</v>
      </c>
      <c r="E15678" t="s">
        <v>51965</v>
      </c>
      <c r="F15678" t="s">
        <v>41</v>
      </c>
      <c r="G15678" t="s">
        <v>42</v>
      </c>
      <c r="H15678">
        <v>0</v>
      </c>
      <c r="I15678">
        <v>0</v>
      </c>
      <c r="J15678">
        <v>0</v>
      </c>
      <c r="K15678" t="s">
        <v>60789</v>
      </c>
    </row>
    <row r="15679" spans="1:11" x14ac:dyDescent="0.3">
      <c r="A15679" t="s">
        <v>60790</v>
      </c>
      <c r="C15679" t="s">
        <v>20</v>
      </c>
      <c r="D15679" t="s">
        <v>60791</v>
      </c>
      <c r="E15679" t="s">
        <v>51965</v>
      </c>
      <c r="F15679" t="s">
        <v>41</v>
      </c>
      <c r="G15679" t="s">
        <v>42</v>
      </c>
      <c r="H15679">
        <v>0</v>
      </c>
      <c r="I15679">
        <v>0</v>
      </c>
      <c r="J15679">
        <v>0</v>
      </c>
      <c r="K15679" t="s">
        <v>60792</v>
      </c>
    </row>
    <row r="15680" spans="1:11" x14ac:dyDescent="0.3">
      <c r="A15680" t="s">
        <v>60793</v>
      </c>
      <c r="B15680" t="s">
        <v>60794</v>
      </c>
      <c r="C15680" t="s">
        <v>27</v>
      </c>
      <c r="D15680" t="s">
        <v>60795</v>
      </c>
      <c r="E15680" t="s">
        <v>47287</v>
      </c>
      <c r="F15680" t="s">
        <v>16</v>
      </c>
      <c r="G15680" t="s">
        <v>3791</v>
      </c>
      <c r="H15680">
        <v>0</v>
      </c>
      <c r="I15680">
        <v>0</v>
      </c>
      <c r="J15680">
        <v>0</v>
      </c>
      <c r="K15680" t="s">
        <v>60796</v>
      </c>
    </row>
    <row r="15681" spans="1:11" x14ac:dyDescent="0.3">
      <c r="A15681" t="s">
        <v>60797</v>
      </c>
      <c r="B15681" t="s">
        <v>60798</v>
      </c>
      <c r="C15681" t="s">
        <v>20</v>
      </c>
      <c r="D15681" t="s">
        <v>60799</v>
      </c>
      <c r="E15681" t="s">
        <v>51965</v>
      </c>
      <c r="F15681" t="s">
        <v>16</v>
      </c>
      <c r="G15681" t="s">
        <v>1271</v>
      </c>
      <c r="H15681">
        <v>0</v>
      </c>
      <c r="I15681">
        <v>0</v>
      </c>
      <c r="J15681">
        <v>0</v>
      </c>
      <c r="K15681" t="s">
        <v>60800</v>
      </c>
    </row>
    <row r="15682" spans="1:11" x14ac:dyDescent="0.3">
      <c r="A15682" t="s">
        <v>60801</v>
      </c>
      <c r="B15682" t="s">
        <v>60802</v>
      </c>
      <c r="C15682" t="s">
        <v>466</v>
      </c>
      <c r="D15682" t="s">
        <v>60803</v>
      </c>
      <c r="E15682" t="s">
        <v>761</v>
      </c>
      <c r="F15682" t="s">
        <v>16</v>
      </c>
      <c r="G15682" t="s">
        <v>14592</v>
      </c>
      <c r="H15682">
        <v>0</v>
      </c>
      <c r="I15682">
        <v>0</v>
      </c>
      <c r="J15682">
        <v>0</v>
      </c>
      <c r="K15682" t="s">
        <v>60804</v>
      </c>
    </row>
    <row r="15683" spans="1:11" x14ac:dyDescent="0.3">
      <c r="A15683" t="s">
        <v>60805</v>
      </c>
      <c r="B15683" t="s">
        <v>60806</v>
      </c>
      <c r="C15683" t="s">
        <v>27</v>
      </c>
      <c r="D15683" t="s">
        <v>60807</v>
      </c>
      <c r="E15683" t="s">
        <v>47287</v>
      </c>
      <c r="F15683" t="s">
        <v>41</v>
      </c>
      <c r="G15683" t="s">
        <v>42</v>
      </c>
      <c r="H15683">
        <v>0</v>
      </c>
      <c r="I15683">
        <v>0</v>
      </c>
      <c r="J15683">
        <v>0</v>
      </c>
      <c r="K15683" t="s">
        <v>60808</v>
      </c>
    </row>
    <row r="15684" spans="1:11" x14ac:dyDescent="0.3">
      <c r="A15684" t="s">
        <v>60809</v>
      </c>
      <c r="B15684" t="s">
        <v>60810</v>
      </c>
      <c r="C15684" t="s">
        <v>558</v>
      </c>
      <c r="D15684" t="s">
        <v>60811</v>
      </c>
      <c r="E15684" t="s">
        <v>1462</v>
      </c>
      <c r="F15684" t="s">
        <v>16</v>
      </c>
      <c r="G15684" t="s">
        <v>4520</v>
      </c>
      <c r="H15684">
        <v>0</v>
      </c>
      <c r="I15684">
        <v>0</v>
      </c>
      <c r="J15684">
        <v>0</v>
      </c>
      <c r="K15684" t="s">
        <v>60812</v>
      </c>
    </row>
    <row r="15685" spans="1:11" x14ac:dyDescent="0.3">
      <c r="A15685" t="s">
        <v>60813</v>
      </c>
      <c r="B15685" t="s">
        <v>60814</v>
      </c>
      <c r="C15685" t="s">
        <v>1159</v>
      </c>
      <c r="D15685" t="s">
        <v>60815</v>
      </c>
      <c r="E15685" t="s">
        <v>2421</v>
      </c>
      <c r="F15685" t="s">
        <v>16</v>
      </c>
      <c r="G15685" t="s">
        <v>5441</v>
      </c>
      <c r="H15685">
        <v>0</v>
      </c>
      <c r="I15685">
        <v>0</v>
      </c>
      <c r="J15685">
        <v>0</v>
      </c>
      <c r="K15685" t="s">
        <v>60816</v>
      </c>
    </row>
    <row r="15686" spans="1:11" x14ac:dyDescent="0.3">
      <c r="A15686" t="s">
        <v>60817</v>
      </c>
      <c r="C15686" t="s">
        <v>558</v>
      </c>
      <c r="D15686" t="s">
        <v>60818</v>
      </c>
      <c r="E15686" t="s">
        <v>1462</v>
      </c>
      <c r="F15686" t="s">
        <v>16</v>
      </c>
      <c r="G15686" t="s">
        <v>13647</v>
      </c>
      <c r="H15686">
        <v>0</v>
      </c>
      <c r="I15686">
        <v>0</v>
      </c>
      <c r="J15686">
        <v>0</v>
      </c>
      <c r="K15686" t="s">
        <v>60819</v>
      </c>
    </row>
    <row r="15687" spans="1:11" x14ac:dyDescent="0.3">
      <c r="A15687" t="s">
        <v>60820</v>
      </c>
      <c r="B15687" t="s">
        <v>60821</v>
      </c>
      <c r="C15687" t="s">
        <v>558</v>
      </c>
      <c r="D15687" t="s">
        <v>60822</v>
      </c>
      <c r="E15687" t="s">
        <v>1462</v>
      </c>
      <c r="F15687" t="s">
        <v>16</v>
      </c>
      <c r="G15687" t="s">
        <v>10500</v>
      </c>
      <c r="H15687">
        <v>0</v>
      </c>
      <c r="I15687">
        <v>0</v>
      </c>
      <c r="J15687">
        <v>0</v>
      </c>
      <c r="K15687" t="s">
        <v>60823</v>
      </c>
    </row>
    <row r="15688" spans="1:11" x14ac:dyDescent="0.3">
      <c r="A15688" t="s">
        <v>60824</v>
      </c>
      <c r="B15688" t="s">
        <v>60825</v>
      </c>
      <c r="C15688" t="s">
        <v>13</v>
      </c>
      <c r="D15688" t="s">
        <v>60826</v>
      </c>
      <c r="E15688" t="s">
        <v>58181</v>
      </c>
      <c r="F15688" t="s">
        <v>16</v>
      </c>
      <c r="G15688" t="s">
        <v>5542</v>
      </c>
      <c r="H15688">
        <v>0</v>
      </c>
      <c r="I15688">
        <v>0</v>
      </c>
      <c r="J15688">
        <v>0</v>
      </c>
      <c r="K15688" t="s">
        <v>60827</v>
      </c>
    </row>
    <row r="15689" spans="1:11" x14ac:dyDescent="0.3">
      <c r="A15689" t="s">
        <v>60828</v>
      </c>
      <c r="B15689" t="s">
        <v>60829</v>
      </c>
      <c r="C15689" t="s">
        <v>13</v>
      </c>
      <c r="D15689" t="s">
        <v>60830</v>
      </c>
      <c r="E15689" t="s">
        <v>58181</v>
      </c>
      <c r="F15689" t="s">
        <v>16</v>
      </c>
      <c r="G15689" t="s">
        <v>4960</v>
      </c>
      <c r="H15689">
        <v>0</v>
      </c>
      <c r="I15689">
        <v>0</v>
      </c>
      <c r="J15689">
        <v>0</v>
      </c>
      <c r="K15689" t="s">
        <v>60831</v>
      </c>
    </row>
    <row r="15690" spans="1:11" x14ac:dyDescent="0.3">
      <c r="A15690" t="s">
        <v>60832</v>
      </c>
      <c r="B15690" t="s">
        <v>60833</v>
      </c>
      <c r="C15690" t="s">
        <v>558</v>
      </c>
      <c r="D15690" t="s">
        <v>60834</v>
      </c>
      <c r="E15690" t="s">
        <v>1462</v>
      </c>
      <c r="F15690" t="s">
        <v>16</v>
      </c>
      <c r="G15690" t="s">
        <v>469</v>
      </c>
      <c r="H15690">
        <v>0</v>
      </c>
      <c r="I15690">
        <v>0</v>
      </c>
      <c r="J15690">
        <v>0</v>
      </c>
      <c r="K15690" t="s">
        <v>60835</v>
      </c>
    </row>
    <row r="15691" spans="1:11" x14ac:dyDescent="0.3">
      <c r="A15691" t="s">
        <v>60836</v>
      </c>
      <c r="B15691" t="s">
        <v>60837</v>
      </c>
      <c r="C15691" t="s">
        <v>1159</v>
      </c>
      <c r="D15691" t="s">
        <v>60838</v>
      </c>
      <c r="E15691" t="s">
        <v>2421</v>
      </c>
      <c r="F15691" t="s">
        <v>16</v>
      </c>
      <c r="G15691" t="s">
        <v>5569</v>
      </c>
      <c r="H15691">
        <v>0</v>
      </c>
      <c r="I15691">
        <v>0</v>
      </c>
      <c r="J15691">
        <v>0</v>
      </c>
      <c r="K15691" t="s">
        <v>60839</v>
      </c>
    </row>
    <row r="15692" spans="1:11" x14ac:dyDescent="0.3">
      <c r="A15692" t="s">
        <v>60840</v>
      </c>
      <c r="B15692" t="s">
        <v>60841</v>
      </c>
      <c r="C15692" t="s">
        <v>13</v>
      </c>
      <c r="D15692" t="s">
        <v>60842</v>
      </c>
      <c r="E15692" t="s">
        <v>58181</v>
      </c>
      <c r="F15692" t="s">
        <v>16</v>
      </c>
      <c r="G15692" t="s">
        <v>4034</v>
      </c>
      <c r="H15692">
        <v>0</v>
      </c>
      <c r="I15692">
        <v>0</v>
      </c>
      <c r="J15692">
        <v>0</v>
      </c>
      <c r="K15692" t="s">
        <v>60843</v>
      </c>
    </row>
    <row r="15693" spans="1:11" x14ac:dyDescent="0.3">
      <c r="A15693" t="s">
        <v>60844</v>
      </c>
      <c r="B15693" t="s">
        <v>60845</v>
      </c>
      <c r="C15693" t="s">
        <v>558</v>
      </c>
      <c r="D15693" t="s">
        <v>60846</v>
      </c>
      <c r="E15693" t="s">
        <v>1462</v>
      </c>
      <c r="F15693" t="s">
        <v>16</v>
      </c>
      <c r="G15693" t="s">
        <v>13676</v>
      </c>
      <c r="H15693">
        <v>0</v>
      </c>
      <c r="I15693">
        <v>0</v>
      </c>
      <c r="J15693">
        <v>0</v>
      </c>
      <c r="K15693" t="s">
        <v>60847</v>
      </c>
    </row>
    <row r="15694" spans="1:11" x14ac:dyDescent="0.3">
      <c r="A15694" t="s">
        <v>60848</v>
      </c>
      <c r="B15694" t="s">
        <v>60849</v>
      </c>
      <c r="C15694" t="s">
        <v>13</v>
      </c>
      <c r="D15694" t="s">
        <v>60850</v>
      </c>
      <c r="E15694" t="s">
        <v>58181</v>
      </c>
      <c r="F15694" t="s">
        <v>16</v>
      </c>
      <c r="G15694" t="s">
        <v>1062</v>
      </c>
      <c r="H15694">
        <v>0</v>
      </c>
      <c r="I15694">
        <v>0</v>
      </c>
      <c r="J15694">
        <v>0</v>
      </c>
      <c r="K15694" t="s">
        <v>60851</v>
      </c>
    </row>
    <row r="15695" spans="1:11" x14ac:dyDescent="0.3">
      <c r="A15695" t="s">
        <v>60852</v>
      </c>
      <c r="B15695" t="s">
        <v>60853</v>
      </c>
      <c r="C15695" t="s">
        <v>27</v>
      </c>
      <c r="D15695" t="s">
        <v>60854</v>
      </c>
      <c r="E15695" t="s">
        <v>47287</v>
      </c>
      <c r="F15695" t="s">
        <v>41</v>
      </c>
      <c r="G15695" t="s">
        <v>42</v>
      </c>
      <c r="H15695">
        <v>0</v>
      </c>
      <c r="I15695">
        <v>0</v>
      </c>
      <c r="J15695">
        <v>0</v>
      </c>
      <c r="K15695" t="s">
        <v>60855</v>
      </c>
    </row>
    <row r="15696" spans="1:11" x14ac:dyDescent="0.3">
      <c r="A15696" t="s">
        <v>60856</v>
      </c>
      <c r="B15696" t="s">
        <v>60857</v>
      </c>
      <c r="C15696" t="s">
        <v>13</v>
      </c>
      <c r="D15696" t="s">
        <v>60858</v>
      </c>
      <c r="E15696" t="s">
        <v>58181</v>
      </c>
      <c r="F15696" t="s">
        <v>16</v>
      </c>
      <c r="G15696" t="s">
        <v>1822</v>
      </c>
      <c r="H15696">
        <v>0</v>
      </c>
      <c r="I15696">
        <v>0</v>
      </c>
      <c r="J15696">
        <v>0</v>
      </c>
      <c r="K15696" t="s">
        <v>60859</v>
      </c>
    </row>
    <row r="15697" spans="1:11" x14ac:dyDescent="0.3">
      <c r="A15697" t="s">
        <v>60860</v>
      </c>
      <c r="B15697" t="s">
        <v>60861</v>
      </c>
      <c r="C15697" t="s">
        <v>27</v>
      </c>
      <c r="D15697" t="s">
        <v>60862</v>
      </c>
      <c r="E15697" t="s">
        <v>47287</v>
      </c>
      <c r="F15697" t="s">
        <v>41</v>
      </c>
      <c r="G15697" t="s">
        <v>42</v>
      </c>
      <c r="H15697">
        <v>0</v>
      </c>
      <c r="I15697">
        <v>0</v>
      </c>
      <c r="J15697">
        <v>0</v>
      </c>
      <c r="K15697" t="s">
        <v>60863</v>
      </c>
    </row>
    <row r="15698" spans="1:11" x14ac:dyDescent="0.3">
      <c r="A15698" t="s">
        <v>60864</v>
      </c>
      <c r="B15698" t="s">
        <v>60865</v>
      </c>
      <c r="C15698" t="s">
        <v>13</v>
      </c>
      <c r="D15698" t="e">
        <f>정성 계수.</f>
        <v>#NAME?</v>
      </c>
      <c r="E15698" t="s">
        <v>58181</v>
      </c>
      <c r="F15698" t="s">
        <v>16</v>
      </c>
      <c r="G15698" t="s">
        <v>35</v>
      </c>
      <c r="H15698">
        <v>0</v>
      </c>
      <c r="I15698">
        <v>0</v>
      </c>
      <c r="J15698">
        <v>0</v>
      </c>
      <c r="K15698" t="s">
        <v>60866</v>
      </c>
    </row>
    <row r="15699" spans="1:11" x14ac:dyDescent="0.3">
      <c r="A15699" t="s">
        <v>60867</v>
      </c>
      <c r="B15699" t="s">
        <v>60868</v>
      </c>
      <c r="C15699" t="s">
        <v>558</v>
      </c>
      <c r="D15699" t="s">
        <v>60869</v>
      </c>
      <c r="E15699" t="s">
        <v>1462</v>
      </c>
      <c r="F15699" t="s">
        <v>16</v>
      </c>
      <c r="G15699" t="s">
        <v>6487</v>
      </c>
      <c r="H15699">
        <v>0</v>
      </c>
      <c r="I15699">
        <v>0</v>
      </c>
      <c r="J15699">
        <v>0</v>
      </c>
      <c r="K15699" t="s">
        <v>60870</v>
      </c>
    </row>
    <row r="15700" spans="1:11" x14ac:dyDescent="0.3">
      <c r="A15700" t="s">
        <v>60871</v>
      </c>
      <c r="B15700" t="s">
        <v>60872</v>
      </c>
      <c r="C15700" t="s">
        <v>558</v>
      </c>
      <c r="D15700" t="s">
        <v>60873</v>
      </c>
      <c r="E15700" t="s">
        <v>19698</v>
      </c>
      <c r="F15700" t="s">
        <v>16</v>
      </c>
      <c r="G15700" t="s">
        <v>39956</v>
      </c>
      <c r="H15700">
        <v>0</v>
      </c>
      <c r="I15700">
        <v>0</v>
      </c>
      <c r="J15700">
        <v>0</v>
      </c>
      <c r="K15700" t="s">
        <v>60874</v>
      </c>
    </row>
    <row r="15701" spans="1:11" x14ac:dyDescent="0.3">
      <c r="A15701" t="s">
        <v>60875</v>
      </c>
      <c r="C15701" t="s">
        <v>27</v>
      </c>
      <c r="D15701" t="s">
        <v>60876</v>
      </c>
      <c r="E15701" t="s">
        <v>47287</v>
      </c>
      <c r="F15701" t="s">
        <v>41</v>
      </c>
      <c r="G15701" t="s">
        <v>42</v>
      </c>
      <c r="H15701">
        <v>0</v>
      </c>
      <c r="I15701">
        <v>0</v>
      </c>
      <c r="J15701">
        <v>0</v>
      </c>
      <c r="K15701" t="s">
        <v>60877</v>
      </c>
    </row>
    <row r="15702" spans="1:11" x14ac:dyDescent="0.3">
      <c r="A15702" t="s">
        <v>60878</v>
      </c>
      <c r="B15702" t="s">
        <v>60879</v>
      </c>
      <c r="C15702" t="s">
        <v>27</v>
      </c>
      <c r="D15702" t="s">
        <v>60880</v>
      </c>
      <c r="E15702" t="s">
        <v>47287</v>
      </c>
      <c r="F15702" t="s">
        <v>16</v>
      </c>
      <c r="G15702" t="s">
        <v>374</v>
      </c>
      <c r="H15702">
        <v>0</v>
      </c>
      <c r="I15702">
        <v>0</v>
      </c>
      <c r="J15702">
        <v>0</v>
      </c>
      <c r="K15702" t="s">
        <v>60881</v>
      </c>
    </row>
    <row r="15703" spans="1:11" x14ac:dyDescent="0.3">
      <c r="A15703" t="s">
        <v>60882</v>
      </c>
      <c r="C15703" t="s">
        <v>13</v>
      </c>
      <c r="D15703" t="s">
        <v>60883</v>
      </c>
      <c r="E15703" t="s">
        <v>15</v>
      </c>
      <c r="F15703" t="s">
        <v>16</v>
      </c>
      <c r="G15703" t="s">
        <v>4365</v>
      </c>
      <c r="H15703">
        <v>0</v>
      </c>
      <c r="I15703">
        <v>0</v>
      </c>
      <c r="J15703">
        <v>0</v>
      </c>
      <c r="K15703" t="s">
        <v>60884</v>
      </c>
    </row>
    <row r="15704" spans="1:11" x14ac:dyDescent="0.3">
      <c r="A15704" t="s">
        <v>60885</v>
      </c>
      <c r="C15704" t="s">
        <v>27</v>
      </c>
      <c r="D15704" t="s">
        <v>60737</v>
      </c>
      <c r="E15704" t="s">
        <v>47287</v>
      </c>
      <c r="F15704" t="s">
        <v>41</v>
      </c>
      <c r="G15704" t="s">
        <v>42</v>
      </c>
      <c r="H15704">
        <v>0</v>
      </c>
      <c r="I15704">
        <v>0</v>
      </c>
      <c r="J15704">
        <v>0</v>
      </c>
      <c r="K15704" t="s">
        <v>60886</v>
      </c>
    </row>
    <row r="15705" spans="1:11" x14ac:dyDescent="0.3">
      <c r="A15705" t="s">
        <v>60887</v>
      </c>
      <c r="B15705" t="s">
        <v>60888</v>
      </c>
      <c r="C15705" t="s">
        <v>558</v>
      </c>
      <c r="D15705" t="s">
        <v>60889</v>
      </c>
      <c r="E15705" t="s">
        <v>32122</v>
      </c>
      <c r="F15705" t="s">
        <v>3277</v>
      </c>
      <c r="G15705" t="s">
        <v>38443</v>
      </c>
      <c r="H15705">
        <v>0</v>
      </c>
      <c r="I15705">
        <v>0</v>
      </c>
      <c r="J15705">
        <v>0</v>
      </c>
      <c r="K15705" t="s">
        <v>60890</v>
      </c>
    </row>
    <row r="15706" spans="1:11" x14ac:dyDescent="0.3">
      <c r="A15706" t="s">
        <v>60891</v>
      </c>
      <c r="B15706" t="s">
        <v>60892</v>
      </c>
      <c r="C15706" t="s">
        <v>27</v>
      </c>
      <c r="D15706" t="s">
        <v>60893</v>
      </c>
      <c r="E15706" t="s">
        <v>47287</v>
      </c>
      <c r="F15706" t="s">
        <v>41</v>
      </c>
      <c r="G15706" t="s">
        <v>42</v>
      </c>
      <c r="H15706">
        <v>0</v>
      </c>
      <c r="I15706">
        <v>0</v>
      </c>
      <c r="J15706">
        <v>0</v>
      </c>
      <c r="K15706" t="s">
        <v>60894</v>
      </c>
    </row>
    <row r="15707" spans="1:11" x14ac:dyDescent="0.3">
      <c r="A15707" t="s">
        <v>60895</v>
      </c>
      <c r="B15707" t="s">
        <v>60896</v>
      </c>
      <c r="C15707" t="s">
        <v>558</v>
      </c>
      <c r="D15707" t="s">
        <v>60897</v>
      </c>
      <c r="E15707" t="s">
        <v>32122</v>
      </c>
      <c r="F15707" t="s">
        <v>14639</v>
      </c>
      <c r="G15707" t="s">
        <v>42</v>
      </c>
      <c r="H15707">
        <v>0</v>
      </c>
      <c r="I15707">
        <v>0</v>
      </c>
      <c r="J15707">
        <v>0</v>
      </c>
      <c r="K15707" t="s">
        <v>60898</v>
      </c>
    </row>
    <row r="15708" spans="1:11" x14ac:dyDescent="0.3">
      <c r="A15708" t="s">
        <v>60899</v>
      </c>
      <c r="B15708" t="s">
        <v>60900</v>
      </c>
      <c r="C15708" t="s">
        <v>27</v>
      </c>
      <c r="D15708" t="s">
        <v>60901</v>
      </c>
      <c r="E15708" t="s">
        <v>47287</v>
      </c>
      <c r="F15708" t="s">
        <v>41</v>
      </c>
      <c r="G15708" t="s">
        <v>42</v>
      </c>
      <c r="H15708">
        <v>0</v>
      </c>
      <c r="I15708">
        <v>0</v>
      </c>
      <c r="J15708">
        <v>0</v>
      </c>
      <c r="K15708" t="s">
        <v>60902</v>
      </c>
    </row>
    <row r="15709" spans="1:11" x14ac:dyDescent="0.3">
      <c r="A15709" t="s">
        <v>60903</v>
      </c>
      <c r="B15709" t="s">
        <v>60904</v>
      </c>
      <c r="C15709" t="s">
        <v>13</v>
      </c>
      <c r="D15709" t="s">
        <v>60905</v>
      </c>
      <c r="E15709" t="s">
        <v>58181</v>
      </c>
      <c r="F15709" t="s">
        <v>16</v>
      </c>
      <c r="G15709" t="s">
        <v>49545</v>
      </c>
      <c r="H15709">
        <v>0</v>
      </c>
      <c r="I15709">
        <v>0</v>
      </c>
      <c r="J15709">
        <v>0</v>
      </c>
      <c r="K15709" t="s">
        <v>60906</v>
      </c>
    </row>
    <row r="15710" spans="1:11" x14ac:dyDescent="0.3">
      <c r="A15710" t="s">
        <v>60907</v>
      </c>
      <c r="B15710" t="s">
        <v>60908</v>
      </c>
      <c r="C15710" t="s">
        <v>13</v>
      </c>
      <c r="D15710" t="s">
        <v>60909</v>
      </c>
      <c r="E15710" t="s">
        <v>58181</v>
      </c>
      <c r="F15710" t="s">
        <v>16</v>
      </c>
      <c r="G15710" t="s">
        <v>31881</v>
      </c>
      <c r="H15710">
        <v>0</v>
      </c>
      <c r="I15710">
        <v>0</v>
      </c>
      <c r="J15710">
        <v>0</v>
      </c>
      <c r="K15710" t="s">
        <v>60910</v>
      </c>
    </row>
    <row r="15711" spans="1:11" x14ac:dyDescent="0.3">
      <c r="A15711" t="s">
        <v>60911</v>
      </c>
      <c r="B15711" t="s">
        <v>60912</v>
      </c>
      <c r="C15711" t="s">
        <v>20</v>
      </c>
      <c r="D15711" t="s">
        <v>60913</v>
      </c>
      <c r="E15711" t="s">
        <v>51965</v>
      </c>
      <c r="F15711" t="s">
        <v>16</v>
      </c>
      <c r="G15711" t="s">
        <v>52847</v>
      </c>
      <c r="H15711">
        <v>0</v>
      </c>
      <c r="I15711">
        <v>0</v>
      </c>
      <c r="J15711">
        <v>0</v>
      </c>
      <c r="K15711" t="s">
        <v>60914</v>
      </c>
    </row>
    <row r="15712" spans="1:11" x14ac:dyDescent="0.3">
      <c r="A15712" t="s">
        <v>60915</v>
      </c>
      <c r="C15712" t="s">
        <v>20</v>
      </c>
      <c r="D15712" t="s">
        <v>60916</v>
      </c>
      <c r="E15712" t="s">
        <v>22</v>
      </c>
      <c r="F15712" t="s">
        <v>16</v>
      </c>
      <c r="G15712" t="s">
        <v>42</v>
      </c>
      <c r="H15712">
        <v>0</v>
      </c>
      <c r="I15712">
        <v>0</v>
      </c>
      <c r="J15712">
        <v>0</v>
      </c>
      <c r="K15712" t="s">
        <v>60917</v>
      </c>
    </row>
    <row r="15713" spans="1:11" x14ac:dyDescent="0.3">
      <c r="A15713" t="s">
        <v>60918</v>
      </c>
      <c r="C15713" t="s">
        <v>27</v>
      </c>
      <c r="D15713" t="e">
        <f>점붙임</f>
        <v>#NAME?</v>
      </c>
      <c r="E15713" t="s">
        <v>47287</v>
      </c>
      <c r="F15713" t="s">
        <v>16</v>
      </c>
      <c r="G15713" t="s">
        <v>126</v>
      </c>
      <c r="H15713">
        <v>0</v>
      </c>
      <c r="I15713">
        <v>0</v>
      </c>
      <c r="J15713">
        <v>0</v>
      </c>
      <c r="K15713" t="s">
        <v>60919</v>
      </c>
    </row>
    <row r="15714" spans="1:11" x14ac:dyDescent="0.3">
      <c r="A15714" t="s">
        <v>60920</v>
      </c>
      <c r="B15714" t="s">
        <v>60921</v>
      </c>
      <c r="C15714" t="s">
        <v>558</v>
      </c>
      <c r="D15714" t="s">
        <v>60922</v>
      </c>
      <c r="E15714" t="s">
        <v>28510</v>
      </c>
      <c r="F15714" t="s">
        <v>16</v>
      </c>
      <c r="G15714" t="s">
        <v>3479</v>
      </c>
      <c r="H15714">
        <v>0</v>
      </c>
      <c r="I15714">
        <v>0</v>
      </c>
      <c r="J15714">
        <v>0</v>
      </c>
      <c r="K15714" t="s">
        <v>60923</v>
      </c>
    </row>
    <row r="15715" spans="1:11" x14ac:dyDescent="0.3">
      <c r="A15715" t="s">
        <v>60924</v>
      </c>
      <c r="B15715" t="s">
        <v>60925</v>
      </c>
      <c r="C15715" t="s">
        <v>558</v>
      </c>
      <c r="D15715" t="s">
        <v>60926</v>
      </c>
      <c r="E15715" t="s">
        <v>32599</v>
      </c>
      <c r="F15715" t="s">
        <v>16</v>
      </c>
      <c r="G15715" t="s">
        <v>11465</v>
      </c>
      <c r="H15715">
        <v>0</v>
      </c>
      <c r="I15715">
        <v>0</v>
      </c>
      <c r="J15715">
        <v>0</v>
      </c>
      <c r="K15715" t="s">
        <v>60927</v>
      </c>
    </row>
    <row r="15716" spans="1:11" x14ac:dyDescent="0.3">
      <c r="A15716" t="s">
        <v>60928</v>
      </c>
      <c r="B15716" t="s">
        <v>60929</v>
      </c>
      <c r="C15716" t="s">
        <v>27</v>
      </c>
      <c r="D15716" t="s">
        <v>60930</v>
      </c>
      <c r="E15716" t="s">
        <v>47287</v>
      </c>
      <c r="F15716" t="s">
        <v>41</v>
      </c>
      <c r="G15716" t="s">
        <v>42</v>
      </c>
      <c r="H15716">
        <v>0</v>
      </c>
      <c r="I15716">
        <v>0</v>
      </c>
      <c r="J15716">
        <v>0</v>
      </c>
      <c r="K15716" t="s">
        <v>60931</v>
      </c>
    </row>
    <row r="15717" spans="1:11" x14ac:dyDescent="0.3">
      <c r="A15717" t="s">
        <v>60932</v>
      </c>
      <c r="B15717" t="s">
        <v>60933</v>
      </c>
      <c r="C15717" t="s">
        <v>27</v>
      </c>
      <c r="D15717" t="s">
        <v>60934</v>
      </c>
      <c r="E15717" t="s">
        <v>47287</v>
      </c>
      <c r="F15717" t="s">
        <v>41</v>
      </c>
      <c r="G15717" t="s">
        <v>42</v>
      </c>
      <c r="H15717">
        <v>0</v>
      </c>
      <c r="I15717">
        <v>0</v>
      </c>
      <c r="J15717">
        <v>0</v>
      </c>
      <c r="K15717" t="s">
        <v>60935</v>
      </c>
    </row>
    <row r="15718" spans="1:11" x14ac:dyDescent="0.3">
      <c r="A15718" t="s">
        <v>60936</v>
      </c>
      <c r="B15718" t="s">
        <v>60937</v>
      </c>
      <c r="C15718" t="s">
        <v>558</v>
      </c>
      <c r="D15718" t="s">
        <v>60938</v>
      </c>
      <c r="E15718" t="s">
        <v>1462</v>
      </c>
      <c r="F15718" t="s">
        <v>16</v>
      </c>
      <c r="G15718" t="s">
        <v>777</v>
      </c>
      <c r="H15718">
        <v>0</v>
      </c>
      <c r="I15718">
        <v>0</v>
      </c>
      <c r="J15718">
        <v>0</v>
      </c>
      <c r="K15718" t="s">
        <v>60939</v>
      </c>
    </row>
    <row r="15719" spans="1:11" x14ac:dyDescent="0.3">
      <c r="A15719" t="s">
        <v>60940</v>
      </c>
      <c r="B15719" t="s">
        <v>60941</v>
      </c>
      <c r="C15719" t="s">
        <v>27</v>
      </c>
      <c r="D15719" t="s">
        <v>60942</v>
      </c>
      <c r="E15719" t="s">
        <v>47287</v>
      </c>
      <c r="F15719" t="s">
        <v>16</v>
      </c>
      <c r="G15719" t="s">
        <v>4356</v>
      </c>
      <c r="H15719">
        <v>0</v>
      </c>
      <c r="I15719">
        <v>0</v>
      </c>
      <c r="J15719">
        <v>0</v>
      </c>
      <c r="K15719" t="s">
        <v>60943</v>
      </c>
    </row>
    <row r="15720" spans="1:11" x14ac:dyDescent="0.3">
      <c r="A15720" t="s">
        <v>60944</v>
      </c>
      <c r="B15720" t="s">
        <v>60945</v>
      </c>
      <c r="C15720" t="s">
        <v>558</v>
      </c>
      <c r="D15720" t="s">
        <v>60946</v>
      </c>
      <c r="E15720" t="s">
        <v>1462</v>
      </c>
      <c r="F15720" t="s">
        <v>968</v>
      </c>
      <c r="G15720" t="s">
        <v>2951</v>
      </c>
      <c r="H15720">
        <v>0</v>
      </c>
      <c r="I15720">
        <v>0</v>
      </c>
      <c r="J15720">
        <v>0</v>
      </c>
      <c r="K15720" t="s">
        <v>60947</v>
      </c>
    </row>
    <row r="15721" spans="1:11" x14ac:dyDescent="0.3">
      <c r="A15721" t="s">
        <v>60948</v>
      </c>
      <c r="B15721" t="s">
        <v>60949</v>
      </c>
      <c r="C15721" t="s">
        <v>20</v>
      </c>
      <c r="D15721" t="s">
        <v>60950</v>
      </c>
      <c r="E15721" t="s">
        <v>22</v>
      </c>
      <c r="F15721" t="s">
        <v>16</v>
      </c>
      <c r="G15721" t="s">
        <v>8776</v>
      </c>
      <c r="H15721">
        <v>0</v>
      </c>
      <c r="I15721">
        <v>0</v>
      </c>
      <c r="J15721">
        <v>0</v>
      </c>
      <c r="K15721" t="s">
        <v>60951</v>
      </c>
    </row>
    <row r="15722" spans="1:11" x14ac:dyDescent="0.3">
      <c r="A15722" t="s">
        <v>60952</v>
      </c>
      <c r="C15722" t="s">
        <v>13</v>
      </c>
      <c r="D15722" t="s">
        <v>60953</v>
      </c>
      <c r="E15722" t="s">
        <v>58181</v>
      </c>
      <c r="F15722" t="s">
        <v>16</v>
      </c>
      <c r="G15722" t="s">
        <v>42</v>
      </c>
      <c r="H15722">
        <v>0</v>
      </c>
      <c r="I15722">
        <v>0</v>
      </c>
      <c r="J15722">
        <v>0</v>
      </c>
      <c r="K15722" t="s">
        <v>60954</v>
      </c>
    </row>
    <row r="15723" spans="1:11" x14ac:dyDescent="0.3">
      <c r="A15723" t="s">
        <v>60955</v>
      </c>
      <c r="B15723" t="s">
        <v>60956</v>
      </c>
      <c r="C15723" t="s">
        <v>558</v>
      </c>
      <c r="D15723" t="s">
        <v>60957</v>
      </c>
      <c r="E15723" t="s">
        <v>1462</v>
      </c>
      <c r="F15723" t="s">
        <v>16</v>
      </c>
      <c r="G15723" t="s">
        <v>3982</v>
      </c>
      <c r="H15723">
        <v>0</v>
      </c>
      <c r="I15723">
        <v>0</v>
      </c>
      <c r="J15723">
        <v>0</v>
      </c>
      <c r="K15723" t="s">
        <v>60958</v>
      </c>
    </row>
    <row r="15724" spans="1:11" x14ac:dyDescent="0.3">
      <c r="A15724" t="s">
        <v>60959</v>
      </c>
      <c r="B15724" t="s">
        <v>60960</v>
      </c>
      <c r="C15724" t="s">
        <v>27</v>
      </c>
      <c r="D15724" t="s">
        <v>60961</v>
      </c>
      <c r="E15724" t="s">
        <v>47287</v>
      </c>
      <c r="F15724" t="s">
        <v>16</v>
      </c>
      <c r="G15724" t="s">
        <v>12719</v>
      </c>
      <c r="H15724">
        <v>0</v>
      </c>
      <c r="I15724">
        <v>0</v>
      </c>
      <c r="J15724">
        <v>0</v>
      </c>
      <c r="K15724" t="s">
        <v>60962</v>
      </c>
    </row>
    <row r="15725" spans="1:11" x14ac:dyDescent="0.3">
      <c r="A15725" t="s">
        <v>60963</v>
      </c>
      <c r="B15725" t="s">
        <v>60964</v>
      </c>
      <c r="C15725" t="s">
        <v>558</v>
      </c>
      <c r="D15725" t="s">
        <v>60965</v>
      </c>
      <c r="E15725" t="s">
        <v>19698</v>
      </c>
      <c r="F15725" t="s">
        <v>1467</v>
      </c>
      <c r="G15725" t="s">
        <v>3430</v>
      </c>
      <c r="H15725">
        <v>0</v>
      </c>
      <c r="I15725">
        <v>0</v>
      </c>
      <c r="J15725">
        <v>0</v>
      </c>
      <c r="K15725" t="s">
        <v>60966</v>
      </c>
    </row>
    <row r="15726" spans="1:11" x14ac:dyDescent="0.3">
      <c r="A15726" t="s">
        <v>60967</v>
      </c>
      <c r="B15726" t="s">
        <v>60968</v>
      </c>
      <c r="C15726" t="s">
        <v>558</v>
      </c>
      <c r="D15726" t="s">
        <v>60969</v>
      </c>
      <c r="E15726" t="s">
        <v>19698</v>
      </c>
      <c r="F15726" t="s">
        <v>16</v>
      </c>
      <c r="G15726" t="s">
        <v>822</v>
      </c>
      <c r="H15726">
        <v>0</v>
      </c>
      <c r="I15726">
        <v>0</v>
      </c>
      <c r="J15726">
        <v>0</v>
      </c>
      <c r="K15726" t="s">
        <v>60970</v>
      </c>
    </row>
    <row r="15727" spans="1:11" x14ac:dyDescent="0.3">
      <c r="A15727" t="s">
        <v>60971</v>
      </c>
      <c r="B15727" t="s">
        <v>60972</v>
      </c>
      <c r="C15727" t="s">
        <v>27</v>
      </c>
      <c r="D15727" t="s">
        <v>60973</v>
      </c>
      <c r="E15727" t="s">
        <v>47287</v>
      </c>
      <c r="F15727" t="s">
        <v>16</v>
      </c>
      <c r="G15727" t="s">
        <v>374</v>
      </c>
      <c r="H15727">
        <v>0</v>
      </c>
      <c r="I15727">
        <v>0</v>
      </c>
      <c r="J15727">
        <v>0</v>
      </c>
      <c r="K15727" t="s">
        <v>60974</v>
      </c>
    </row>
    <row r="15728" spans="1:11" x14ac:dyDescent="0.3">
      <c r="A15728" t="s">
        <v>60975</v>
      </c>
      <c r="B15728" t="s">
        <v>60976</v>
      </c>
      <c r="C15728" t="s">
        <v>558</v>
      </c>
      <c r="D15728" t="s">
        <v>60977</v>
      </c>
      <c r="E15728" t="s">
        <v>19698</v>
      </c>
      <c r="F15728" t="s">
        <v>16</v>
      </c>
      <c r="G15728" t="s">
        <v>53369</v>
      </c>
      <c r="H15728">
        <v>0</v>
      </c>
      <c r="I15728">
        <v>0</v>
      </c>
      <c r="J15728">
        <v>0</v>
      </c>
      <c r="K15728" t="s">
        <v>60978</v>
      </c>
    </row>
    <row r="15729" spans="1:11" x14ac:dyDescent="0.3">
      <c r="A15729" t="s">
        <v>60979</v>
      </c>
      <c r="C15729" t="s">
        <v>558</v>
      </c>
      <c r="D15729" t="e">
        <f>점토 함유량</f>
        <v>#NAME?</v>
      </c>
      <c r="E15729" t="s">
        <v>19698</v>
      </c>
      <c r="F15729" t="s">
        <v>16</v>
      </c>
      <c r="G15729" t="s">
        <v>35</v>
      </c>
      <c r="H15729">
        <v>0</v>
      </c>
      <c r="I15729">
        <v>0</v>
      </c>
      <c r="J15729">
        <v>0</v>
      </c>
      <c r="K15729" t="s">
        <v>60980</v>
      </c>
    </row>
    <row r="15730" spans="1:11" x14ac:dyDescent="0.3">
      <c r="A15730" t="s">
        <v>60981</v>
      </c>
      <c r="B15730" t="s">
        <v>60982</v>
      </c>
      <c r="C15730" t="s">
        <v>27</v>
      </c>
      <c r="D15730" t="s">
        <v>60983</v>
      </c>
      <c r="E15730" t="s">
        <v>47287</v>
      </c>
      <c r="F15730" t="s">
        <v>41</v>
      </c>
      <c r="G15730" t="s">
        <v>42</v>
      </c>
      <c r="H15730">
        <v>0</v>
      </c>
      <c r="I15730">
        <v>0</v>
      </c>
      <c r="J15730">
        <v>0</v>
      </c>
      <c r="K15730" t="s">
        <v>60984</v>
      </c>
    </row>
    <row r="15731" spans="1:11" x14ac:dyDescent="0.3">
      <c r="A15731" t="s">
        <v>60985</v>
      </c>
      <c r="C15731" t="s">
        <v>147</v>
      </c>
      <c r="D15731" t="s">
        <v>60986</v>
      </c>
      <c r="E15731" t="s">
        <v>59940</v>
      </c>
      <c r="F15731" t="s">
        <v>1845</v>
      </c>
      <c r="G15731" t="s">
        <v>42</v>
      </c>
      <c r="H15731">
        <v>0</v>
      </c>
      <c r="I15731">
        <v>0</v>
      </c>
      <c r="J15731">
        <v>0</v>
      </c>
      <c r="K15731" t="s">
        <v>60987</v>
      </c>
    </row>
    <row r="15732" spans="1:11" x14ac:dyDescent="0.3">
      <c r="A15732" t="s">
        <v>60988</v>
      </c>
      <c r="B15732" t="s">
        <v>60989</v>
      </c>
      <c r="C15732" t="s">
        <v>27</v>
      </c>
      <c r="D15732" t="s">
        <v>60990</v>
      </c>
      <c r="E15732" t="s">
        <v>47287</v>
      </c>
      <c r="F15732" t="s">
        <v>41</v>
      </c>
      <c r="G15732" t="s">
        <v>42</v>
      </c>
      <c r="H15732">
        <v>0</v>
      </c>
      <c r="I15732">
        <v>0</v>
      </c>
      <c r="J15732">
        <v>0</v>
      </c>
      <c r="K15732" t="s">
        <v>60991</v>
      </c>
    </row>
    <row r="15733" spans="1:11" x14ac:dyDescent="0.3">
      <c r="A15733" t="s">
        <v>60992</v>
      </c>
      <c r="B15733" t="s">
        <v>60993</v>
      </c>
      <c r="C15733" t="s">
        <v>20</v>
      </c>
      <c r="D15733" t="s">
        <v>60994</v>
      </c>
      <c r="E15733" t="s">
        <v>51965</v>
      </c>
      <c r="F15733" t="s">
        <v>1237</v>
      </c>
      <c r="G15733" t="s">
        <v>42</v>
      </c>
      <c r="H15733">
        <v>0</v>
      </c>
      <c r="I15733">
        <v>0</v>
      </c>
      <c r="J15733">
        <v>0</v>
      </c>
      <c r="K15733" t="s">
        <v>60995</v>
      </c>
    </row>
    <row r="15734" spans="1:11" x14ac:dyDescent="0.3">
      <c r="A15734" t="s">
        <v>60996</v>
      </c>
      <c r="B15734" t="s">
        <v>60997</v>
      </c>
      <c r="C15734" t="s">
        <v>20</v>
      </c>
      <c r="D15734" t="s">
        <v>60998</v>
      </c>
      <c r="E15734" t="s">
        <v>51965</v>
      </c>
      <c r="F15734" t="s">
        <v>6803</v>
      </c>
      <c r="G15734" t="s">
        <v>42</v>
      </c>
      <c r="H15734">
        <v>0</v>
      </c>
      <c r="I15734">
        <v>0</v>
      </c>
      <c r="J15734">
        <v>0</v>
      </c>
      <c r="K15734" t="s">
        <v>60999</v>
      </c>
    </row>
    <row r="15735" spans="1:11" x14ac:dyDescent="0.3">
      <c r="A15735" t="s">
        <v>61000</v>
      </c>
      <c r="C15735" t="s">
        <v>20</v>
      </c>
      <c r="D15735" t="s">
        <v>61001</v>
      </c>
      <c r="E15735" t="s">
        <v>51965</v>
      </c>
      <c r="F15735" t="s">
        <v>845</v>
      </c>
      <c r="G15735" t="s">
        <v>42</v>
      </c>
      <c r="H15735">
        <v>0</v>
      </c>
      <c r="I15735">
        <v>0</v>
      </c>
      <c r="J15735">
        <v>0</v>
      </c>
      <c r="K15735" t="s">
        <v>61002</v>
      </c>
    </row>
    <row r="15736" spans="1:11" x14ac:dyDescent="0.3">
      <c r="A15736" t="s">
        <v>61003</v>
      </c>
      <c r="B15736" t="s">
        <v>61004</v>
      </c>
      <c r="C15736" t="s">
        <v>20</v>
      </c>
      <c r="D15736" t="s">
        <v>61005</v>
      </c>
      <c r="E15736" t="s">
        <v>51965</v>
      </c>
      <c r="F15736" t="s">
        <v>5863</v>
      </c>
      <c r="G15736" t="s">
        <v>42</v>
      </c>
      <c r="H15736">
        <v>0</v>
      </c>
      <c r="I15736">
        <v>0</v>
      </c>
      <c r="J15736">
        <v>0</v>
      </c>
      <c r="K15736" t="s">
        <v>61006</v>
      </c>
    </row>
    <row r="15737" spans="1:11" x14ac:dyDescent="0.3">
      <c r="A15737" t="s">
        <v>61007</v>
      </c>
      <c r="B15737" t="s">
        <v>61008</v>
      </c>
      <c r="C15737" t="s">
        <v>20</v>
      </c>
      <c r="D15737" t="s">
        <v>61009</v>
      </c>
      <c r="E15737" t="s">
        <v>51965</v>
      </c>
      <c r="F15737" t="s">
        <v>41</v>
      </c>
      <c r="G15737" t="s">
        <v>42</v>
      </c>
      <c r="H15737">
        <v>0</v>
      </c>
      <c r="I15737">
        <v>0</v>
      </c>
      <c r="J15737">
        <v>0</v>
      </c>
      <c r="K15737" t="s">
        <v>61010</v>
      </c>
    </row>
    <row r="15738" spans="1:11" x14ac:dyDescent="0.3">
      <c r="A15738" t="s">
        <v>61011</v>
      </c>
      <c r="B15738" t="s">
        <v>61012</v>
      </c>
      <c r="C15738" t="s">
        <v>20</v>
      </c>
      <c r="D15738" t="s">
        <v>61013</v>
      </c>
      <c r="E15738" t="s">
        <v>51965</v>
      </c>
      <c r="F15738" t="s">
        <v>1148</v>
      </c>
      <c r="G15738" t="s">
        <v>42</v>
      </c>
      <c r="H15738">
        <v>0</v>
      </c>
      <c r="I15738">
        <v>0</v>
      </c>
      <c r="J15738">
        <v>0</v>
      </c>
      <c r="K15738" t="s">
        <v>61014</v>
      </c>
    </row>
    <row r="15739" spans="1:11" x14ac:dyDescent="0.3">
      <c r="A15739" t="s">
        <v>61015</v>
      </c>
      <c r="B15739" t="s">
        <v>61016</v>
      </c>
      <c r="C15739" t="s">
        <v>20</v>
      </c>
      <c r="D15739" t="s">
        <v>61017</v>
      </c>
      <c r="E15739" t="s">
        <v>51965</v>
      </c>
      <c r="F15739" t="s">
        <v>57898</v>
      </c>
      <c r="G15739" t="s">
        <v>817</v>
      </c>
      <c r="H15739">
        <v>0</v>
      </c>
      <c r="I15739">
        <v>0</v>
      </c>
      <c r="J15739">
        <v>0</v>
      </c>
      <c r="K15739" t="s">
        <v>61018</v>
      </c>
    </row>
    <row r="15740" spans="1:11" x14ac:dyDescent="0.3">
      <c r="A15740" t="s">
        <v>61019</v>
      </c>
      <c r="B15740" t="s">
        <v>61020</v>
      </c>
      <c r="C15740" t="s">
        <v>20</v>
      </c>
      <c r="D15740" t="s">
        <v>61021</v>
      </c>
      <c r="E15740" t="s">
        <v>51965</v>
      </c>
      <c r="F15740" t="s">
        <v>16</v>
      </c>
      <c r="G15740" t="s">
        <v>9617</v>
      </c>
      <c r="H15740">
        <v>0</v>
      </c>
      <c r="I15740">
        <v>0</v>
      </c>
      <c r="J15740">
        <v>0</v>
      </c>
      <c r="K15740" t="s">
        <v>61022</v>
      </c>
    </row>
    <row r="15741" spans="1:11" x14ac:dyDescent="0.3">
      <c r="A15741" t="s">
        <v>61023</v>
      </c>
      <c r="B15741" t="s">
        <v>61024</v>
      </c>
      <c r="C15741" t="s">
        <v>27</v>
      </c>
      <c r="D15741" t="s">
        <v>61025</v>
      </c>
      <c r="E15741" t="s">
        <v>29</v>
      </c>
      <c r="F15741" t="s">
        <v>16</v>
      </c>
      <c r="G15741" t="s">
        <v>7855</v>
      </c>
      <c r="H15741">
        <v>0</v>
      </c>
      <c r="I15741">
        <v>0</v>
      </c>
      <c r="J15741">
        <v>0</v>
      </c>
      <c r="K15741" t="s">
        <v>61026</v>
      </c>
    </row>
    <row r="15742" spans="1:11" x14ac:dyDescent="0.3">
      <c r="A15742" t="s">
        <v>61027</v>
      </c>
      <c r="B15742" t="s">
        <v>61028</v>
      </c>
      <c r="C15742" t="s">
        <v>20</v>
      </c>
      <c r="D15742" t="s">
        <v>61029</v>
      </c>
      <c r="E15742" t="s">
        <v>51965</v>
      </c>
      <c r="F15742" t="s">
        <v>16</v>
      </c>
      <c r="G15742" t="s">
        <v>22797</v>
      </c>
      <c r="H15742">
        <v>0</v>
      </c>
      <c r="I15742">
        <v>0</v>
      </c>
      <c r="J15742">
        <v>0</v>
      </c>
      <c r="K15742" t="s">
        <v>61030</v>
      </c>
    </row>
    <row r="15743" spans="1:11" x14ac:dyDescent="0.3">
      <c r="A15743" t="s">
        <v>61031</v>
      </c>
      <c r="C15743" t="s">
        <v>20</v>
      </c>
      <c r="D15743" t="s">
        <v>61032</v>
      </c>
      <c r="E15743" t="s">
        <v>51965</v>
      </c>
      <c r="F15743" t="s">
        <v>16</v>
      </c>
      <c r="G15743" t="s">
        <v>21371</v>
      </c>
      <c r="H15743">
        <v>0</v>
      </c>
      <c r="I15743">
        <v>0</v>
      </c>
      <c r="J15743">
        <v>0</v>
      </c>
      <c r="K15743" t="s">
        <v>61033</v>
      </c>
    </row>
    <row r="15744" spans="1:11" x14ac:dyDescent="0.3">
      <c r="A15744" t="s">
        <v>61034</v>
      </c>
      <c r="B15744" t="s">
        <v>30891</v>
      </c>
      <c r="C15744" t="s">
        <v>466</v>
      </c>
      <c r="D15744" t="s">
        <v>61035</v>
      </c>
      <c r="E15744" t="s">
        <v>56266</v>
      </c>
      <c r="F15744" t="s">
        <v>16</v>
      </c>
      <c r="G15744" t="s">
        <v>2216</v>
      </c>
      <c r="H15744">
        <v>0</v>
      </c>
      <c r="I15744">
        <v>0</v>
      </c>
      <c r="J15744">
        <v>0</v>
      </c>
      <c r="K15744" t="s">
        <v>61036</v>
      </c>
    </row>
    <row r="15745" spans="1:11" x14ac:dyDescent="0.3">
      <c r="A15745" t="s">
        <v>61037</v>
      </c>
      <c r="B15745" t="s">
        <v>61038</v>
      </c>
      <c r="C15745" t="s">
        <v>558</v>
      </c>
      <c r="D15745" t="s">
        <v>61039</v>
      </c>
      <c r="E15745" t="s">
        <v>28510</v>
      </c>
      <c r="F15745" t="s">
        <v>16</v>
      </c>
      <c r="G15745" t="s">
        <v>772</v>
      </c>
      <c r="H15745">
        <v>0</v>
      </c>
      <c r="I15745">
        <v>0</v>
      </c>
      <c r="J15745">
        <v>0</v>
      </c>
      <c r="K15745" t="s">
        <v>61040</v>
      </c>
    </row>
    <row r="15746" spans="1:11" x14ac:dyDescent="0.3">
      <c r="A15746" t="s">
        <v>61041</v>
      </c>
      <c r="B15746" t="s">
        <v>61042</v>
      </c>
      <c r="C15746" t="s">
        <v>27</v>
      </c>
      <c r="D15746" t="s">
        <v>61043</v>
      </c>
      <c r="E15746" t="s">
        <v>47287</v>
      </c>
      <c r="F15746" t="s">
        <v>16</v>
      </c>
      <c r="G15746" t="s">
        <v>5064</v>
      </c>
      <c r="H15746">
        <v>0</v>
      </c>
      <c r="I15746">
        <v>0</v>
      </c>
      <c r="J15746">
        <v>0</v>
      </c>
      <c r="K15746" t="s">
        <v>61044</v>
      </c>
    </row>
    <row r="15747" spans="1:11" x14ac:dyDescent="0.3">
      <c r="A15747" t="s">
        <v>61045</v>
      </c>
      <c r="B15747" t="s">
        <v>61046</v>
      </c>
      <c r="C15747" t="s">
        <v>13</v>
      </c>
      <c r="D15747" t="s">
        <v>61047</v>
      </c>
      <c r="E15747" t="s">
        <v>58181</v>
      </c>
      <c r="F15747" t="s">
        <v>16</v>
      </c>
      <c r="G15747" t="s">
        <v>61048</v>
      </c>
      <c r="H15747">
        <v>0</v>
      </c>
      <c r="I15747">
        <v>0</v>
      </c>
      <c r="J15747">
        <v>0</v>
      </c>
      <c r="K15747" t="s">
        <v>61049</v>
      </c>
    </row>
    <row r="15748" spans="1:11" x14ac:dyDescent="0.3">
      <c r="A15748" t="s">
        <v>61050</v>
      </c>
      <c r="B15748" t="s">
        <v>61051</v>
      </c>
      <c r="C15748" t="s">
        <v>20</v>
      </c>
      <c r="D15748" t="s">
        <v>61052</v>
      </c>
      <c r="E15748" t="s">
        <v>51965</v>
      </c>
      <c r="F15748" t="s">
        <v>61053</v>
      </c>
      <c r="G15748" t="s">
        <v>42</v>
      </c>
      <c r="H15748">
        <v>0</v>
      </c>
      <c r="I15748">
        <v>0</v>
      </c>
      <c r="J15748">
        <v>0</v>
      </c>
      <c r="K15748" t="s">
        <v>61054</v>
      </c>
    </row>
    <row r="15749" spans="1:11" x14ac:dyDescent="0.3">
      <c r="A15749" t="s">
        <v>61055</v>
      </c>
      <c r="B15749" t="s">
        <v>61056</v>
      </c>
      <c r="C15749" t="s">
        <v>20</v>
      </c>
      <c r="D15749" t="s">
        <v>61057</v>
      </c>
      <c r="E15749" t="s">
        <v>51965</v>
      </c>
      <c r="F15749" t="s">
        <v>16</v>
      </c>
      <c r="G15749" t="s">
        <v>822</v>
      </c>
      <c r="H15749">
        <v>0</v>
      </c>
      <c r="I15749">
        <v>0</v>
      </c>
      <c r="J15749">
        <v>0</v>
      </c>
      <c r="K15749" t="s">
        <v>61058</v>
      </c>
    </row>
    <row r="15750" spans="1:11" x14ac:dyDescent="0.3">
      <c r="A15750" t="s">
        <v>61059</v>
      </c>
      <c r="B15750" t="s">
        <v>61060</v>
      </c>
      <c r="C15750" t="s">
        <v>466</v>
      </c>
      <c r="D15750" t="s">
        <v>61061</v>
      </c>
      <c r="E15750" t="s">
        <v>56266</v>
      </c>
      <c r="F15750" t="s">
        <v>16</v>
      </c>
      <c r="G15750" t="s">
        <v>10373</v>
      </c>
      <c r="H15750">
        <v>0</v>
      </c>
      <c r="I15750">
        <v>0</v>
      </c>
      <c r="J15750">
        <v>0</v>
      </c>
      <c r="K15750" t="s">
        <v>61062</v>
      </c>
    </row>
    <row r="15751" spans="1:11" x14ac:dyDescent="0.3">
      <c r="A15751" t="s">
        <v>61063</v>
      </c>
      <c r="C15751" t="s">
        <v>20</v>
      </c>
      <c r="D15751" t="s">
        <v>61064</v>
      </c>
      <c r="E15751" t="s">
        <v>51965</v>
      </c>
      <c r="F15751" t="s">
        <v>16</v>
      </c>
      <c r="G15751" t="s">
        <v>22922</v>
      </c>
      <c r="H15751">
        <v>0</v>
      </c>
      <c r="I15751">
        <v>0</v>
      </c>
      <c r="J15751">
        <v>0</v>
      </c>
      <c r="K15751" t="s">
        <v>61065</v>
      </c>
    </row>
    <row r="15752" spans="1:11" x14ac:dyDescent="0.3">
      <c r="A15752" t="s">
        <v>61066</v>
      </c>
      <c r="C15752" t="s">
        <v>27</v>
      </c>
      <c r="D15752" t="s">
        <v>61067</v>
      </c>
      <c r="E15752" t="s">
        <v>29</v>
      </c>
      <c r="F15752" t="s">
        <v>41</v>
      </c>
      <c r="G15752" t="s">
        <v>42</v>
      </c>
      <c r="H15752">
        <v>0</v>
      </c>
      <c r="I15752">
        <v>0</v>
      </c>
      <c r="J15752">
        <v>0</v>
      </c>
      <c r="K15752" t="s">
        <v>61068</v>
      </c>
    </row>
    <row r="15753" spans="1:11" x14ac:dyDescent="0.3">
      <c r="A15753" t="s">
        <v>61069</v>
      </c>
      <c r="B15753" t="s">
        <v>61070</v>
      </c>
      <c r="C15753" t="s">
        <v>13</v>
      </c>
      <c r="D15753" t="s">
        <v>61071</v>
      </c>
      <c r="E15753" t="s">
        <v>58181</v>
      </c>
      <c r="F15753" t="s">
        <v>16</v>
      </c>
      <c r="G15753" t="s">
        <v>21068</v>
      </c>
      <c r="H15753">
        <v>0</v>
      </c>
      <c r="I15753">
        <v>0</v>
      </c>
      <c r="J15753">
        <v>0</v>
      </c>
      <c r="K15753" t="s">
        <v>61072</v>
      </c>
    </row>
    <row r="15754" spans="1:11" x14ac:dyDescent="0.3">
      <c r="A15754" t="s">
        <v>61073</v>
      </c>
      <c r="B15754" t="s">
        <v>61074</v>
      </c>
      <c r="C15754" t="s">
        <v>20</v>
      </c>
      <c r="D15754" t="s">
        <v>61075</v>
      </c>
      <c r="E15754" t="s">
        <v>51965</v>
      </c>
      <c r="F15754" t="s">
        <v>2703</v>
      </c>
      <c r="G15754" t="s">
        <v>42</v>
      </c>
      <c r="H15754">
        <v>0</v>
      </c>
      <c r="I15754">
        <v>0</v>
      </c>
      <c r="J15754">
        <v>0</v>
      </c>
      <c r="K15754" t="s">
        <v>61076</v>
      </c>
    </row>
    <row r="15755" spans="1:11" x14ac:dyDescent="0.3">
      <c r="A15755" t="s">
        <v>61077</v>
      </c>
      <c r="B15755" t="s">
        <v>61078</v>
      </c>
      <c r="C15755" t="s">
        <v>27</v>
      </c>
      <c r="D15755" t="s">
        <v>61079</v>
      </c>
      <c r="E15755" t="s">
        <v>47287</v>
      </c>
      <c r="F15755" t="s">
        <v>41</v>
      </c>
      <c r="G15755" t="s">
        <v>42</v>
      </c>
      <c r="H15755">
        <v>0</v>
      </c>
      <c r="I15755">
        <v>0</v>
      </c>
      <c r="J15755">
        <v>0</v>
      </c>
      <c r="K15755" t="s">
        <v>61080</v>
      </c>
    </row>
    <row r="15756" spans="1:11" x14ac:dyDescent="0.3">
      <c r="A15756" t="s">
        <v>61081</v>
      </c>
      <c r="B15756" t="s">
        <v>61082</v>
      </c>
      <c r="C15756" t="s">
        <v>20</v>
      </c>
      <c r="D15756" t="s">
        <v>61083</v>
      </c>
      <c r="E15756" t="s">
        <v>51965</v>
      </c>
      <c r="F15756" t="s">
        <v>30109</v>
      </c>
      <c r="G15756" t="s">
        <v>14592</v>
      </c>
      <c r="H15756">
        <v>0</v>
      </c>
      <c r="I15756">
        <v>0</v>
      </c>
      <c r="J15756">
        <v>0</v>
      </c>
      <c r="K15756" t="s">
        <v>61084</v>
      </c>
    </row>
    <row r="15757" spans="1:11" x14ac:dyDescent="0.3">
      <c r="A15757" t="s">
        <v>61085</v>
      </c>
      <c r="B15757" t="s">
        <v>61086</v>
      </c>
      <c r="C15757" t="s">
        <v>558</v>
      </c>
      <c r="E15757" t="s">
        <v>28510</v>
      </c>
      <c r="F15757" t="s">
        <v>16</v>
      </c>
      <c r="G15757" t="s">
        <v>26444</v>
      </c>
      <c r="H15757">
        <v>0</v>
      </c>
      <c r="I15757">
        <v>0</v>
      </c>
      <c r="J15757">
        <v>0</v>
      </c>
      <c r="K15757" t="s">
        <v>61087</v>
      </c>
    </row>
    <row r="15758" spans="1:11" x14ac:dyDescent="0.3">
      <c r="A15758" t="s">
        <v>61088</v>
      </c>
      <c r="B15758" t="s">
        <v>61089</v>
      </c>
      <c r="C15758" t="s">
        <v>558</v>
      </c>
      <c r="D15758" t="s">
        <v>61090</v>
      </c>
      <c r="E15758" t="s">
        <v>28510</v>
      </c>
      <c r="F15758" t="s">
        <v>16</v>
      </c>
      <c r="G15758" t="s">
        <v>14592</v>
      </c>
      <c r="H15758">
        <v>0</v>
      </c>
      <c r="I15758">
        <v>0</v>
      </c>
      <c r="J15758">
        <v>0</v>
      </c>
      <c r="K15758" t="s">
        <v>61091</v>
      </c>
    </row>
    <row r="15759" spans="1:11" x14ac:dyDescent="0.3">
      <c r="A15759" t="s">
        <v>61092</v>
      </c>
      <c r="B15759" t="s">
        <v>61093</v>
      </c>
      <c r="C15759" t="s">
        <v>20</v>
      </c>
      <c r="D15759" t="s">
        <v>61094</v>
      </c>
      <c r="E15759" t="s">
        <v>51965</v>
      </c>
      <c r="F15759" t="s">
        <v>14780</v>
      </c>
      <c r="G15759" t="s">
        <v>42</v>
      </c>
      <c r="H15759">
        <v>0</v>
      </c>
      <c r="I15759">
        <v>0</v>
      </c>
      <c r="J15759">
        <v>0</v>
      </c>
      <c r="K15759" t="s">
        <v>61095</v>
      </c>
    </row>
    <row r="15760" spans="1:11" x14ac:dyDescent="0.3">
      <c r="A15760" t="s">
        <v>61096</v>
      </c>
      <c r="C15760" t="s">
        <v>27</v>
      </c>
      <c r="D15760" t="s">
        <v>61097</v>
      </c>
      <c r="E15760" t="s">
        <v>29</v>
      </c>
      <c r="F15760" t="s">
        <v>41</v>
      </c>
      <c r="G15760" t="s">
        <v>42</v>
      </c>
      <c r="H15760">
        <v>0</v>
      </c>
      <c r="I15760">
        <v>0</v>
      </c>
      <c r="J15760">
        <v>0</v>
      </c>
      <c r="K15760" t="s">
        <v>61098</v>
      </c>
    </row>
    <row r="15761" spans="1:11" x14ac:dyDescent="0.3">
      <c r="A15761" t="s">
        <v>61099</v>
      </c>
      <c r="B15761" t="s">
        <v>61100</v>
      </c>
      <c r="C15761" t="s">
        <v>20</v>
      </c>
      <c r="D15761" t="s">
        <v>61101</v>
      </c>
      <c r="E15761" t="s">
        <v>51965</v>
      </c>
      <c r="F15761" t="s">
        <v>5406</v>
      </c>
      <c r="G15761" t="s">
        <v>42</v>
      </c>
      <c r="H15761">
        <v>0</v>
      </c>
      <c r="I15761">
        <v>0</v>
      </c>
      <c r="J15761">
        <v>0</v>
      </c>
      <c r="K15761" t="s">
        <v>61102</v>
      </c>
    </row>
    <row r="15762" spans="1:11" x14ac:dyDescent="0.3">
      <c r="A15762" t="s">
        <v>61103</v>
      </c>
      <c r="B15762" t="s">
        <v>61104</v>
      </c>
      <c r="C15762" t="s">
        <v>20</v>
      </c>
      <c r="D15762" t="s">
        <v>61105</v>
      </c>
      <c r="E15762" t="s">
        <v>51965</v>
      </c>
      <c r="F15762" t="s">
        <v>1531</v>
      </c>
      <c r="G15762" t="s">
        <v>42</v>
      </c>
      <c r="H15762">
        <v>0</v>
      </c>
      <c r="I15762">
        <v>0</v>
      </c>
      <c r="J15762">
        <v>0</v>
      </c>
      <c r="K15762" t="s">
        <v>61106</v>
      </c>
    </row>
    <row r="15763" spans="1:11" x14ac:dyDescent="0.3">
      <c r="A15763" t="s">
        <v>61107</v>
      </c>
      <c r="C15763" t="s">
        <v>13</v>
      </c>
      <c r="D15763" t="s">
        <v>61108</v>
      </c>
      <c r="E15763" t="s">
        <v>58181</v>
      </c>
      <c r="F15763" t="s">
        <v>16</v>
      </c>
      <c r="G15763" t="s">
        <v>42</v>
      </c>
      <c r="H15763">
        <v>0</v>
      </c>
      <c r="I15763">
        <v>0</v>
      </c>
      <c r="J15763">
        <v>0</v>
      </c>
      <c r="K15763" t="s">
        <v>61109</v>
      </c>
    </row>
    <row r="15764" spans="1:11" x14ac:dyDescent="0.3">
      <c r="A15764" t="s">
        <v>61110</v>
      </c>
      <c r="C15764" t="s">
        <v>20</v>
      </c>
      <c r="D15764" t="s">
        <v>61111</v>
      </c>
      <c r="E15764" t="s">
        <v>51965</v>
      </c>
      <c r="F15764" t="s">
        <v>2313</v>
      </c>
      <c r="G15764" t="s">
        <v>42</v>
      </c>
      <c r="H15764">
        <v>0</v>
      </c>
      <c r="I15764">
        <v>0</v>
      </c>
      <c r="J15764">
        <v>0</v>
      </c>
      <c r="K15764" t="s">
        <v>61112</v>
      </c>
    </row>
    <row r="15765" spans="1:11" x14ac:dyDescent="0.3">
      <c r="A15765" t="s">
        <v>61113</v>
      </c>
      <c r="B15765" t="s">
        <v>61114</v>
      </c>
      <c r="C15765" t="s">
        <v>20</v>
      </c>
      <c r="D15765" t="s">
        <v>61115</v>
      </c>
      <c r="E15765" t="s">
        <v>51965</v>
      </c>
      <c r="F15765" t="s">
        <v>61116</v>
      </c>
      <c r="G15765" t="s">
        <v>42</v>
      </c>
      <c r="H15765">
        <v>0</v>
      </c>
      <c r="I15765">
        <v>0</v>
      </c>
      <c r="J15765">
        <v>0</v>
      </c>
      <c r="K15765" t="s">
        <v>61117</v>
      </c>
    </row>
    <row r="15766" spans="1:11" x14ac:dyDescent="0.3">
      <c r="A15766" t="s">
        <v>61118</v>
      </c>
      <c r="B15766" t="s">
        <v>61119</v>
      </c>
      <c r="C15766" t="s">
        <v>20</v>
      </c>
      <c r="D15766" t="s">
        <v>61120</v>
      </c>
      <c r="E15766" t="s">
        <v>51965</v>
      </c>
      <c r="F15766" t="s">
        <v>5406</v>
      </c>
      <c r="G15766" t="s">
        <v>42</v>
      </c>
      <c r="H15766">
        <v>0</v>
      </c>
      <c r="I15766">
        <v>0</v>
      </c>
      <c r="J15766">
        <v>0</v>
      </c>
      <c r="K15766" t="s">
        <v>61121</v>
      </c>
    </row>
    <row r="15767" spans="1:11" x14ac:dyDescent="0.3">
      <c r="A15767" t="s">
        <v>61122</v>
      </c>
      <c r="B15767" t="s">
        <v>61123</v>
      </c>
      <c r="C15767" t="s">
        <v>20</v>
      </c>
      <c r="D15767" t="s">
        <v>61124</v>
      </c>
      <c r="E15767" t="s">
        <v>51965</v>
      </c>
      <c r="F15767" t="s">
        <v>1634</v>
      </c>
      <c r="G15767" t="s">
        <v>42</v>
      </c>
      <c r="H15767">
        <v>0</v>
      </c>
      <c r="I15767">
        <v>0</v>
      </c>
      <c r="J15767">
        <v>0</v>
      </c>
      <c r="K15767" t="s">
        <v>61125</v>
      </c>
    </row>
    <row r="15768" spans="1:11" x14ac:dyDescent="0.3">
      <c r="A15768" t="s">
        <v>61126</v>
      </c>
      <c r="B15768" t="s">
        <v>61127</v>
      </c>
      <c r="C15768" t="s">
        <v>20</v>
      </c>
      <c r="D15768" t="s">
        <v>61128</v>
      </c>
      <c r="E15768" t="s">
        <v>51965</v>
      </c>
      <c r="F15768" t="s">
        <v>5583</v>
      </c>
      <c r="G15768" t="s">
        <v>42</v>
      </c>
      <c r="H15768">
        <v>0</v>
      </c>
      <c r="I15768">
        <v>0</v>
      </c>
      <c r="J15768">
        <v>0</v>
      </c>
      <c r="K15768" t="s">
        <v>61129</v>
      </c>
    </row>
    <row r="15769" spans="1:11" x14ac:dyDescent="0.3">
      <c r="A15769" t="s">
        <v>61130</v>
      </c>
      <c r="B15769" t="s">
        <v>61131</v>
      </c>
      <c r="C15769" t="s">
        <v>20</v>
      </c>
      <c r="D15769" t="s">
        <v>61132</v>
      </c>
      <c r="E15769" t="s">
        <v>51965</v>
      </c>
      <c r="F15769" t="s">
        <v>5583</v>
      </c>
      <c r="G15769" t="s">
        <v>42</v>
      </c>
      <c r="H15769">
        <v>0</v>
      </c>
      <c r="I15769">
        <v>0</v>
      </c>
      <c r="J15769">
        <v>0</v>
      </c>
      <c r="K15769" t="s">
        <v>61133</v>
      </c>
    </row>
    <row r="15770" spans="1:11" x14ac:dyDescent="0.3">
      <c r="A15770" t="s">
        <v>61134</v>
      </c>
      <c r="B15770" t="s">
        <v>61135</v>
      </c>
      <c r="C15770" t="s">
        <v>27</v>
      </c>
      <c r="D15770" t="s">
        <v>61136</v>
      </c>
      <c r="E15770" t="s">
        <v>29</v>
      </c>
      <c r="F15770" t="s">
        <v>41</v>
      </c>
      <c r="G15770" t="s">
        <v>42</v>
      </c>
      <c r="H15770">
        <v>0</v>
      </c>
      <c r="I15770">
        <v>0</v>
      </c>
      <c r="J15770">
        <v>0</v>
      </c>
      <c r="K15770" t="s">
        <v>61137</v>
      </c>
    </row>
    <row r="15771" spans="1:11" x14ac:dyDescent="0.3">
      <c r="A15771" t="s">
        <v>61138</v>
      </c>
      <c r="B15771" t="s">
        <v>61139</v>
      </c>
      <c r="C15771" t="s">
        <v>20</v>
      </c>
      <c r="D15771" t="s">
        <v>61140</v>
      </c>
      <c r="E15771" t="s">
        <v>51965</v>
      </c>
      <c r="F15771" t="s">
        <v>2852</v>
      </c>
      <c r="G15771" t="s">
        <v>42</v>
      </c>
      <c r="H15771">
        <v>0</v>
      </c>
      <c r="I15771">
        <v>0</v>
      </c>
      <c r="J15771">
        <v>0</v>
      </c>
      <c r="K15771" t="s">
        <v>61141</v>
      </c>
    </row>
    <row r="15772" spans="1:11" x14ac:dyDescent="0.3">
      <c r="A15772" t="s">
        <v>61142</v>
      </c>
      <c r="B15772" t="s">
        <v>61143</v>
      </c>
      <c r="C15772" t="s">
        <v>20</v>
      </c>
      <c r="D15772" t="s">
        <v>61144</v>
      </c>
      <c r="E15772" t="s">
        <v>51965</v>
      </c>
      <c r="F15772" t="s">
        <v>384</v>
      </c>
      <c r="G15772" t="s">
        <v>42</v>
      </c>
      <c r="H15772">
        <v>0</v>
      </c>
      <c r="I15772">
        <v>0</v>
      </c>
      <c r="J15772">
        <v>0</v>
      </c>
      <c r="K15772" t="s">
        <v>61145</v>
      </c>
    </row>
    <row r="15773" spans="1:11" x14ac:dyDescent="0.3">
      <c r="A15773" t="s">
        <v>61146</v>
      </c>
      <c r="B15773" t="s">
        <v>61147</v>
      </c>
      <c r="C15773" t="s">
        <v>20</v>
      </c>
      <c r="D15773" t="s">
        <v>61148</v>
      </c>
      <c r="E15773" t="s">
        <v>51965</v>
      </c>
      <c r="F15773" t="s">
        <v>16</v>
      </c>
      <c r="G15773" t="s">
        <v>9279</v>
      </c>
      <c r="H15773">
        <v>0</v>
      </c>
      <c r="I15773">
        <v>0</v>
      </c>
      <c r="J15773">
        <v>0</v>
      </c>
      <c r="K15773" t="s">
        <v>61149</v>
      </c>
    </row>
    <row r="15774" spans="1:11" x14ac:dyDescent="0.3">
      <c r="A15774" t="s">
        <v>61150</v>
      </c>
      <c r="C15774" t="s">
        <v>27</v>
      </c>
      <c r="D15774" t="e">
        <f>접시 리벳</f>
        <v>#NAME?</v>
      </c>
      <c r="E15774" t="s">
        <v>47287</v>
      </c>
      <c r="F15774" t="s">
        <v>16</v>
      </c>
      <c r="G15774" t="s">
        <v>3244</v>
      </c>
      <c r="H15774">
        <v>0</v>
      </c>
      <c r="I15774">
        <v>0</v>
      </c>
      <c r="J15774">
        <v>0</v>
      </c>
      <c r="K15774" t="s">
        <v>61151</v>
      </c>
    </row>
    <row r="15775" spans="1:11" x14ac:dyDescent="0.3">
      <c r="A15775" t="s">
        <v>61152</v>
      </c>
      <c r="C15775" t="s">
        <v>20</v>
      </c>
      <c r="D15775" t="s">
        <v>61153</v>
      </c>
      <c r="E15775" t="s">
        <v>51965</v>
      </c>
      <c r="F15775" t="s">
        <v>19839</v>
      </c>
      <c r="G15775" t="s">
        <v>42</v>
      </c>
      <c r="H15775">
        <v>0</v>
      </c>
      <c r="I15775">
        <v>0</v>
      </c>
      <c r="J15775">
        <v>0</v>
      </c>
      <c r="K15775" t="s">
        <v>61154</v>
      </c>
    </row>
    <row r="15776" spans="1:11" x14ac:dyDescent="0.3">
      <c r="A15776" t="s">
        <v>61155</v>
      </c>
      <c r="B15776" t="s">
        <v>5644</v>
      </c>
      <c r="C15776" t="s">
        <v>20</v>
      </c>
      <c r="D15776" t="s">
        <v>61156</v>
      </c>
      <c r="E15776" t="s">
        <v>51965</v>
      </c>
      <c r="F15776" t="s">
        <v>2486</v>
      </c>
      <c r="G15776" t="s">
        <v>42</v>
      </c>
      <c r="H15776">
        <v>0</v>
      </c>
      <c r="I15776">
        <v>0</v>
      </c>
      <c r="J15776">
        <v>0</v>
      </c>
      <c r="K15776" t="s">
        <v>61157</v>
      </c>
    </row>
    <row r="15777" spans="1:11" x14ac:dyDescent="0.3">
      <c r="A15777" t="s">
        <v>61158</v>
      </c>
      <c r="B15777" t="s">
        <v>61159</v>
      </c>
      <c r="C15777" t="s">
        <v>27</v>
      </c>
      <c r="D15777" t="s">
        <v>61160</v>
      </c>
      <c r="E15777" t="s">
        <v>29</v>
      </c>
      <c r="F15777" t="s">
        <v>41</v>
      </c>
      <c r="G15777" t="s">
        <v>42</v>
      </c>
      <c r="H15777">
        <v>0</v>
      </c>
      <c r="I15777">
        <v>0</v>
      </c>
      <c r="J15777">
        <v>0</v>
      </c>
      <c r="K15777" t="s">
        <v>61161</v>
      </c>
    </row>
    <row r="15778" spans="1:11" x14ac:dyDescent="0.3">
      <c r="A15778" t="s">
        <v>61162</v>
      </c>
      <c r="C15778" t="s">
        <v>20</v>
      </c>
      <c r="D15778" t="s">
        <v>61163</v>
      </c>
      <c r="E15778" t="s">
        <v>51965</v>
      </c>
      <c r="F15778" t="s">
        <v>1947</v>
      </c>
      <c r="G15778" t="s">
        <v>42</v>
      </c>
      <c r="H15778">
        <v>0</v>
      </c>
      <c r="I15778">
        <v>0</v>
      </c>
      <c r="J15778">
        <v>0</v>
      </c>
      <c r="K15778" t="s">
        <v>61164</v>
      </c>
    </row>
    <row r="15779" spans="1:11" x14ac:dyDescent="0.3">
      <c r="A15779" t="s">
        <v>61165</v>
      </c>
      <c r="C15779" t="s">
        <v>20</v>
      </c>
      <c r="D15779" t="s">
        <v>61166</v>
      </c>
      <c r="E15779" t="s">
        <v>51965</v>
      </c>
      <c r="F15779" t="s">
        <v>15527</v>
      </c>
      <c r="G15779" t="s">
        <v>42</v>
      </c>
      <c r="H15779">
        <v>0</v>
      </c>
      <c r="I15779">
        <v>0</v>
      </c>
      <c r="J15779">
        <v>0</v>
      </c>
      <c r="K15779" t="s">
        <v>61167</v>
      </c>
    </row>
    <row r="15780" spans="1:11" x14ac:dyDescent="0.3">
      <c r="A15780" t="s">
        <v>61168</v>
      </c>
      <c r="B15780" t="s">
        <v>61169</v>
      </c>
      <c r="C15780" t="s">
        <v>20</v>
      </c>
      <c r="D15780" t="s">
        <v>61170</v>
      </c>
      <c r="E15780" t="s">
        <v>51965</v>
      </c>
      <c r="F15780" t="s">
        <v>7933</v>
      </c>
      <c r="G15780" t="s">
        <v>42</v>
      </c>
      <c r="H15780">
        <v>0</v>
      </c>
      <c r="I15780">
        <v>0</v>
      </c>
      <c r="J15780">
        <v>0</v>
      </c>
      <c r="K15780" t="s">
        <v>61171</v>
      </c>
    </row>
    <row r="15781" spans="1:11" x14ac:dyDescent="0.3">
      <c r="A15781" t="s">
        <v>61172</v>
      </c>
      <c r="B15781" t="s">
        <v>61173</v>
      </c>
      <c r="C15781" t="s">
        <v>27</v>
      </c>
      <c r="D15781" t="s">
        <v>61174</v>
      </c>
      <c r="E15781" t="s">
        <v>47287</v>
      </c>
      <c r="F15781" t="s">
        <v>41</v>
      </c>
      <c r="G15781" t="s">
        <v>42</v>
      </c>
      <c r="H15781">
        <v>0</v>
      </c>
      <c r="I15781">
        <v>0</v>
      </c>
      <c r="J15781">
        <v>0</v>
      </c>
      <c r="K15781" t="s">
        <v>61175</v>
      </c>
    </row>
    <row r="15782" spans="1:11" x14ac:dyDescent="0.3">
      <c r="A15782" t="s">
        <v>61176</v>
      </c>
      <c r="B15782" t="s">
        <v>8789</v>
      </c>
      <c r="C15782" t="s">
        <v>27</v>
      </c>
      <c r="D15782" t="s">
        <v>61177</v>
      </c>
      <c r="E15782" t="s">
        <v>47287</v>
      </c>
      <c r="F15782" t="s">
        <v>41</v>
      </c>
      <c r="G15782" t="s">
        <v>42</v>
      </c>
      <c r="H15782">
        <v>0</v>
      </c>
      <c r="I15782">
        <v>0</v>
      </c>
      <c r="J15782">
        <v>0</v>
      </c>
      <c r="K15782" t="s">
        <v>61178</v>
      </c>
    </row>
    <row r="15783" spans="1:11" x14ac:dyDescent="0.3">
      <c r="A15783" t="s">
        <v>61179</v>
      </c>
      <c r="C15783" t="s">
        <v>147</v>
      </c>
      <c r="D15783" t="s">
        <v>61180</v>
      </c>
      <c r="E15783" t="s">
        <v>59940</v>
      </c>
      <c r="F15783" t="s">
        <v>1868</v>
      </c>
      <c r="G15783" t="s">
        <v>42</v>
      </c>
      <c r="H15783">
        <v>0</v>
      </c>
      <c r="I15783">
        <v>0</v>
      </c>
      <c r="J15783">
        <v>0</v>
      </c>
      <c r="K15783" t="s">
        <v>61181</v>
      </c>
    </row>
    <row r="15784" spans="1:11" x14ac:dyDescent="0.3">
      <c r="A15784" t="s">
        <v>61182</v>
      </c>
      <c r="B15784" t="s">
        <v>14384</v>
      </c>
      <c r="C15784" t="s">
        <v>147</v>
      </c>
      <c r="D15784" t="s">
        <v>61183</v>
      </c>
      <c r="E15784" t="s">
        <v>59940</v>
      </c>
      <c r="F15784" t="s">
        <v>3555</v>
      </c>
      <c r="G15784" t="s">
        <v>42</v>
      </c>
      <c r="H15784">
        <v>0</v>
      </c>
      <c r="I15784">
        <v>0</v>
      </c>
      <c r="J15784">
        <v>0</v>
      </c>
      <c r="K15784" t="s">
        <v>61184</v>
      </c>
    </row>
    <row r="15785" spans="1:11" x14ac:dyDescent="0.3">
      <c r="A15785" t="s">
        <v>61185</v>
      </c>
      <c r="C15785" t="s">
        <v>27</v>
      </c>
      <c r="D15785" t="s">
        <v>61186</v>
      </c>
      <c r="E15785" t="s">
        <v>47287</v>
      </c>
      <c r="F15785" t="s">
        <v>41</v>
      </c>
      <c r="G15785" t="s">
        <v>42</v>
      </c>
      <c r="H15785">
        <v>0</v>
      </c>
      <c r="I15785">
        <v>0</v>
      </c>
      <c r="J15785">
        <v>0</v>
      </c>
      <c r="K15785" t="s">
        <v>61187</v>
      </c>
    </row>
    <row r="15786" spans="1:11" x14ac:dyDescent="0.3">
      <c r="A15786" t="s">
        <v>61188</v>
      </c>
      <c r="B15786" t="s">
        <v>61189</v>
      </c>
      <c r="C15786" t="s">
        <v>20</v>
      </c>
      <c r="D15786" t="s">
        <v>61190</v>
      </c>
      <c r="E15786" t="s">
        <v>51965</v>
      </c>
      <c r="F15786" t="s">
        <v>16012</v>
      </c>
      <c r="G15786" t="s">
        <v>42</v>
      </c>
      <c r="H15786">
        <v>0</v>
      </c>
      <c r="I15786">
        <v>0</v>
      </c>
      <c r="J15786">
        <v>0</v>
      </c>
      <c r="K15786" t="s">
        <v>61191</v>
      </c>
    </row>
    <row r="15787" spans="1:11" x14ac:dyDescent="0.3">
      <c r="A15787" t="s">
        <v>61192</v>
      </c>
      <c r="C15787" t="s">
        <v>27</v>
      </c>
      <c r="D15787" t="s">
        <v>61193</v>
      </c>
      <c r="E15787" t="s">
        <v>29</v>
      </c>
      <c r="F15787" t="s">
        <v>41</v>
      </c>
      <c r="G15787" t="s">
        <v>42</v>
      </c>
      <c r="H15787">
        <v>0</v>
      </c>
      <c r="I15787">
        <v>0</v>
      </c>
      <c r="J15787">
        <v>0</v>
      </c>
      <c r="K15787" t="s">
        <v>61194</v>
      </c>
    </row>
    <row r="15788" spans="1:11" x14ac:dyDescent="0.3">
      <c r="A15788" t="s">
        <v>61195</v>
      </c>
      <c r="C15788" t="s">
        <v>20</v>
      </c>
      <c r="D15788" t="s">
        <v>61196</v>
      </c>
      <c r="E15788" t="s">
        <v>51965</v>
      </c>
      <c r="F15788" t="s">
        <v>41</v>
      </c>
      <c r="G15788" t="s">
        <v>42</v>
      </c>
      <c r="H15788">
        <v>0</v>
      </c>
      <c r="I15788">
        <v>0</v>
      </c>
      <c r="J15788">
        <v>0</v>
      </c>
      <c r="K15788" t="s">
        <v>61197</v>
      </c>
    </row>
    <row r="15789" spans="1:11" x14ac:dyDescent="0.3">
      <c r="A15789" t="s">
        <v>61198</v>
      </c>
      <c r="B15789" t="s">
        <v>61199</v>
      </c>
      <c r="C15789" t="s">
        <v>20</v>
      </c>
      <c r="D15789" t="s">
        <v>61200</v>
      </c>
      <c r="E15789" t="s">
        <v>51965</v>
      </c>
      <c r="F15789" t="s">
        <v>3538</v>
      </c>
      <c r="G15789" t="s">
        <v>30259</v>
      </c>
      <c r="H15789">
        <v>0</v>
      </c>
      <c r="I15789">
        <v>0</v>
      </c>
      <c r="J15789">
        <v>0</v>
      </c>
      <c r="K15789" t="s">
        <v>61201</v>
      </c>
    </row>
    <row r="15790" spans="1:11" x14ac:dyDescent="0.3">
      <c r="A15790" t="s">
        <v>61202</v>
      </c>
      <c r="C15790" t="s">
        <v>20</v>
      </c>
      <c r="D15790" t="s">
        <v>61203</v>
      </c>
      <c r="E15790" t="s">
        <v>51965</v>
      </c>
      <c r="F15790" t="s">
        <v>1845</v>
      </c>
      <c r="G15790" t="s">
        <v>4165</v>
      </c>
      <c r="H15790">
        <v>0</v>
      </c>
      <c r="I15790">
        <v>0</v>
      </c>
      <c r="J15790">
        <v>0</v>
      </c>
      <c r="K15790" t="s">
        <v>61204</v>
      </c>
    </row>
    <row r="15791" spans="1:11" x14ac:dyDescent="0.3">
      <c r="A15791" t="s">
        <v>61205</v>
      </c>
      <c r="B15791" t="s">
        <v>61206</v>
      </c>
      <c r="C15791" t="s">
        <v>20</v>
      </c>
      <c r="D15791" t="s">
        <v>61207</v>
      </c>
      <c r="E15791" t="s">
        <v>51965</v>
      </c>
      <c r="F15791" t="s">
        <v>18427</v>
      </c>
      <c r="G15791" t="s">
        <v>42</v>
      </c>
      <c r="H15791">
        <v>0</v>
      </c>
      <c r="I15791">
        <v>0</v>
      </c>
      <c r="J15791">
        <v>0</v>
      </c>
      <c r="K15791" t="s">
        <v>61208</v>
      </c>
    </row>
    <row r="15792" spans="1:11" x14ac:dyDescent="0.3">
      <c r="A15792" t="s">
        <v>61209</v>
      </c>
      <c r="B15792" t="s">
        <v>61210</v>
      </c>
      <c r="C15792" t="s">
        <v>20</v>
      </c>
      <c r="D15792" t="s">
        <v>61211</v>
      </c>
      <c r="E15792" t="s">
        <v>51965</v>
      </c>
      <c r="F15792" t="s">
        <v>17187</v>
      </c>
      <c r="G15792" t="s">
        <v>42</v>
      </c>
      <c r="H15792">
        <v>0</v>
      </c>
      <c r="I15792">
        <v>0</v>
      </c>
      <c r="J15792">
        <v>0</v>
      </c>
      <c r="K15792" t="s">
        <v>61212</v>
      </c>
    </row>
    <row r="15793" spans="1:11" x14ac:dyDescent="0.3">
      <c r="A15793" t="s">
        <v>61213</v>
      </c>
      <c r="C15793" t="s">
        <v>20</v>
      </c>
      <c r="D15793" t="s">
        <v>61214</v>
      </c>
      <c r="E15793" t="s">
        <v>51965</v>
      </c>
      <c r="F15793" t="s">
        <v>2313</v>
      </c>
      <c r="G15793" t="s">
        <v>42</v>
      </c>
      <c r="H15793">
        <v>0</v>
      </c>
      <c r="I15793">
        <v>0</v>
      </c>
      <c r="J15793">
        <v>0</v>
      </c>
      <c r="K15793" t="s">
        <v>61215</v>
      </c>
    </row>
    <row r="15794" spans="1:11" x14ac:dyDescent="0.3">
      <c r="A15794" t="s">
        <v>61216</v>
      </c>
      <c r="B15794" t="s">
        <v>61217</v>
      </c>
      <c r="C15794" t="s">
        <v>27</v>
      </c>
      <c r="D15794" t="s">
        <v>61218</v>
      </c>
      <c r="E15794" t="s">
        <v>47287</v>
      </c>
      <c r="F15794" t="s">
        <v>16</v>
      </c>
      <c r="G15794" t="s">
        <v>1105</v>
      </c>
      <c r="H15794">
        <v>0</v>
      </c>
      <c r="I15794">
        <v>0</v>
      </c>
      <c r="J15794">
        <v>0</v>
      </c>
      <c r="K15794" t="s">
        <v>61219</v>
      </c>
    </row>
    <row r="15795" spans="1:11" x14ac:dyDescent="0.3">
      <c r="A15795" t="s">
        <v>61220</v>
      </c>
      <c r="B15795" t="s">
        <v>61221</v>
      </c>
      <c r="C15795" t="s">
        <v>20</v>
      </c>
      <c r="D15795" t="s">
        <v>61222</v>
      </c>
      <c r="E15795" t="s">
        <v>51965</v>
      </c>
      <c r="F15795" t="s">
        <v>2527</v>
      </c>
      <c r="G15795" t="s">
        <v>42</v>
      </c>
      <c r="H15795">
        <v>0</v>
      </c>
      <c r="I15795">
        <v>0</v>
      </c>
      <c r="J15795">
        <v>0</v>
      </c>
      <c r="K15795" t="s">
        <v>61223</v>
      </c>
    </row>
    <row r="15796" spans="1:11" x14ac:dyDescent="0.3">
      <c r="A15796" t="s">
        <v>61224</v>
      </c>
      <c r="B15796" t="s">
        <v>40659</v>
      </c>
      <c r="C15796" t="s">
        <v>20</v>
      </c>
      <c r="D15796" t="s">
        <v>61225</v>
      </c>
      <c r="E15796" t="s">
        <v>51965</v>
      </c>
      <c r="F15796" t="s">
        <v>804</v>
      </c>
      <c r="G15796" t="s">
        <v>42</v>
      </c>
      <c r="H15796">
        <v>0</v>
      </c>
      <c r="I15796">
        <v>0</v>
      </c>
      <c r="J15796">
        <v>0</v>
      </c>
      <c r="K15796" t="s">
        <v>61226</v>
      </c>
    </row>
    <row r="15797" spans="1:11" x14ac:dyDescent="0.3">
      <c r="A15797" t="s">
        <v>61227</v>
      </c>
      <c r="B15797" t="s">
        <v>61228</v>
      </c>
      <c r="C15797" t="s">
        <v>13</v>
      </c>
      <c r="D15797" t="s">
        <v>61229</v>
      </c>
      <c r="E15797" t="s">
        <v>58181</v>
      </c>
      <c r="F15797" t="s">
        <v>16</v>
      </c>
      <c r="G15797" t="s">
        <v>1756</v>
      </c>
      <c r="H15797">
        <v>0</v>
      </c>
      <c r="I15797">
        <v>0</v>
      </c>
      <c r="J15797">
        <v>0</v>
      </c>
      <c r="K15797" t="s">
        <v>61230</v>
      </c>
    </row>
    <row r="15798" spans="1:11" x14ac:dyDescent="0.3">
      <c r="A15798" t="s">
        <v>61231</v>
      </c>
      <c r="B15798" t="s">
        <v>61232</v>
      </c>
      <c r="C15798" t="s">
        <v>13</v>
      </c>
      <c r="D15798" t="s">
        <v>61233</v>
      </c>
      <c r="E15798" t="s">
        <v>15</v>
      </c>
      <c r="F15798" t="s">
        <v>16</v>
      </c>
      <c r="G15798" t="s">
        <v>19996</v>
      </c>
      <c r="H15798">
        <v>0</v>
      </c>
      <c r="I15798">
        <v>0</v>
      </c>
      <c r="J15798">
        <v>0</v>
      </c>
      <c r="K15798" t="s">
        <v>61234</v>
      </c>
    </row>
    <row r="15799" spans="1:11" x14ac:dyDescent="0.3">
      <c r="A15799" t="s">
        <v>61235</v>
      </c>
      <c r="B15799" t="s">
        <v>61236</v>
      </c>
      <c r="C15799" t="s">
        <v>27</v>
      </c>
      <c r="D15799" t="s">
        <v>61237</v>
      </c>
      <c r="E15799" t="s">
        <v>29</v>
      </c>
      <c r="F15799" t="s">
        <v>41</v>
      </c>
      <c r="G15799" t="s">
        <v>42</v>
      </c>
      <c r="H15799">
        <v>0</v>
      </c>
      <c r="I15799">
        <v>0</v>
      </c>
      <c r="J15799">
        <v>0</v>
      </c>
      <c r="K15799" t="s">
        <v>61238</v>
      </c>
    </row>
    <row r="15800" spans="1:11" x14ac:dyDescent="0.3">
      <c r="A15800" t="s">
        <v>61239</v>
      </c>
      <c r="B15800" t="s">
        <v>61240</v>
      </c>
      <c r="C15800" t="s">
        <v>13</v>
      </c>
      <c r="D15800" t="s">
        <v>61241</v>
      </c>
      <c r="E15800" t="s">
        <v>58181</v>
      </c>
      <c r="F15800" t="s">
        <v>16</v>
      </c>
      <c r="G15800" t="s">
        <v>25197</v>
      </c>
      <c r="H15800">
        <v>0</v>
      </c>
      <c r="I15800">
        <v>0</v>
      </c>
      <c r="J15800">
        <v>0</v>
      </c>
      <c r="K15800" t="s">
        <v>61242</v>
      </c>
    </row>
    <row r="15801" spans="1:11" x14ac:dyDescent="0.3">
      <c r="A15801" t="s">
        <v>61243</v>
      </c>
      <c r="B15801" t="s">
        <v>61244</v>
      </c>
      <c r="C15801" t="s">
        <v>13</v>
      </c>
      <c r="D15801" t="s">
        <v>61245</v>
      </c>
      <c r="E15801" t="s">
        <v>58181</v>
      </c>
      <c r="F15801" t="s">
        <v>16</v>
      </c>
      <c r="G15801" t="s">
        <v>13894</v>
      </c>
      <c r="H15801">
        <v>0</v>
      </c>
      <c r="I15801">
        <v>0</v>
      </c>
      <c r="J15801">
        <v>0</v>
      </c>
      <c r="K15801" t="s">
        <v>61246</v>
      </c>
    </row>
    <row r="15802" spans="1:11" x14ac:dyDescent="0.3">
      <c r="A15802" t="s">
        <v>61247</v>
      </c>
      <c r="B15802" t="s">
        <v>61248</v>
      </c>
      <c r="C15802" t="s">
        <v>13</v>
      </c>
      <c r="D15802" t="s">
        <v>61249</v>
      </c>
      <c r="E15802" t="s">
        <v>58181</v>
      </c>
      <c r="F15802" t="s">
        <v>16</v>
      </c>
      <c r="G15802" t="s">
        <v>2618</v>
      </c>
      <c r="H15802">
        <v>0</v>
      </c>
      <c r="I15802">
        <v>0</v>
      </c>
      <c r="J15802">
        <v>0</v>
      </c>
      <c r="K15802" t="s">
        <v>61250</v>
      </c>
    </row>
    <row r="15803" spans="1:11" x14ac:dyDescent="0.3">
      <c r="A15803" t="s">
        <v>61251</v>
      </c>
      <c r="B15803" t="s">
        <v>61252</v>
      </c>
      <c r="C15803" t="s">
        <v>20</v>
      </c>
      <c r="D15803" t="s">
        <v>61253</v>
      </c>
      <c r="E15803" t="s">
        <v>51965</v>
      </c>
      <c r="F15803" t="s">
        <v>994</v>
      </c>
      <c r="G15803" t="s">
        <v>42</v>
      </c>
      <c r="H15803">
        <v>0</v>
      </c>
      <c r="I15803">
        <v>0</v>
      </c>
      <c r="J15803">
        <v>0</v>
      </c>
      <c r="K15803" t="s">
        <v>61254</v>
      </c>
    </row>
    <row r="15804" spans="1:11" x14ac:dyDescent="0.3">
      <c r="A15804" t="s">
        <v>61255</v>
      </c>
      <c r="B15804" t="s">
        <v>61256</v>
      </c>
      <c r="C15804" t="s">
        <v>20</v>
      </c>
      <c r="D15804" t="s">
        <v>61257</v>
      </c>
      <c r="E15804" t="s">
        <v>51965</v>
      </c>
      <c r="F15804" t="s">
        <v>41</v>
      </c>
      <c r="G15804" t="s">
        <v>42</v>
      </c>
      <c r="H15804">
        <v>0</v>
      </c>
      <c r="I15804">
        <v>0</v>
      </c>
      <c r="J15804">
        <v>0</v>
      </c>
      <c r="K15804" t="s">
        <v>61258</v>
      </c>
    </row>
    <row r="15805" spans="1:11" x14ac:dyDescent="0.3">
      <c r="A15805" t="s">
        <v>61259</v>
      </c>
      <c r="B15805" t="s">
        <v>61260</v>
      </c>
      <c r="C15805" t="s">
        <v>20</v>
      </c>
      <c r="D15805" t="s">
        <v>61261</v>
      </c>
      <c r="E15805" t="s">
        <v>51965</v>
      </c>
      <c r="F15805" t="s">
        <v>3538</v>
      </c>
      <c r="G15805" t="s">
        <v>42</v>
      </c>
      <c r="H15805">
        <v>0</v>
      </c>
      <c r="I15805">
        <v>0</v>
      </c>
      <c r="J15805">
        <v>0</v>
      </c>
      <c r="K15805" t="s">
        <v>61262</v>
      </c>
    </row>
    <row r="15806" spans="1:11" x14ac:dyDescent="0.3">
      <c r="A15806" t="s">
        <v>61263</v>
      </c>
      <c r="B15806" t="s">
        <v>61264</v>
      </c>
      <c r="C15806" t="s">
        <v>20</v>
      </c>
      <c r="D15806" t="s">
        <v>61265</v>
      </c>
      <c r="E15806" t="s">
        <v>51965</v>
      </c>
      <c r="F15806" t="s">
        <v>804</v>
      </c>
      <c r="G15806" t="s">
        <v>42</v>
      </c>
      <c r="H15806">
        <v>0</v>
      </c>
      <c r="I15806">
        <v>0</v>
      </c>
      <c r="J15806">
        <v>0</v>
      </c>
      <c r="K15806" t="s">
        <v>61266</v>
      </c>
    </row>
    <row r="15807" spans="1:11" x14ac:dyDescent="0.3">
      <c r="A15807" t="s">
        <v>61267</v>
      </c>
      <c r="B15807" t="s">
        <v>61268</v>
      </c>
      <c r="C15807" t="s">
        <v>20</v>
      </c>
      <c r="D15807" t="s">
        <v>61269</v>
      </c>
      <c r="E15807" t="s">
        <v>51965</v>
      </c>
      <c r="F15807" t="s">
        <v>4769</v>
      </c>
      <c r="G15807" t="s">
        <v>42</v>
      </c>
      <c r="H15807">
        <v>0</v>
      </c>
      <c r="I15807">
        <v>0</v>
      </c>
      <c r="J15807">
        <v>0</v>
      </c>
      <c r="K15807" t="s">
        <v>61270</v>
      </c>
    </row>
    <row r="15808" spans="1:11" x14ac:dyDescent="0.3">
      <c r="A15808" t="s">
        <v>61271</v>
      </c>
      <c r="B15808" t="s">
        <v>61272</v>
      </c>
      <c r="C15808" t="s">
        <v>20</v>
      </c>
      <c r="D15808" t="s">
        <v>61273</v>
      </c>
      <c r="E15808" t="s">
        <v>51965</v>
      </c>
      <c r="F15808" t="s">
        <v>61274</v>
      </c>
      <c r="G15808" t="s">
        <v>54177</v>
      </c>
      <c r="H15808">
        <v>0</v>
      </c>
      <c r="I15808">
        <v>0</v>
      </c>
      <c r="J15808">
        <v>0</v>
      </c>
      <c r="K15808" t="s">
        <v>61275</v>
      </c>
    </row>
    <row r="15809" spans="1:11" x14ac:dyDescent="0.3">
      <c r="A15809" t="s">
        <v>61276</v>
      </c>
      <c r="B15809" t="s">
        <v>61277</v>
      </c>
      <c r="C15809" t="s">
        <v>20</v>
      </c>
      <c r="D15809" t="s">
        <v>61278</v>
      </c>
      <c r="E15809" t="s">
        <v>51965</v>
      </c>
      <c r="F15809" t="s">
        <v>44626</v>
      </c>
      <c r="G15809" t="s">
        <v>42</v>
      </c>
      <c r="H15809">
        <v>0</v>
      </c>
      <c r="I15809">
        <v>0</v>
      </c>
      <c r="J15809">
        <v>0</v>
      </c>
      <c r="K15809" t="s">
        <v>61279</v>
      </c>
    </row>
    <row r="15810" spans="1:11" x14ac:dyDescent="0.3">
      <c r="A15810" t="s">
        <v>61280</v>
      </c>
      <c r="B15810" t="s">
        <v>61281</v>
      </c>
      <c r="C15810" t="s">
        <v>27</v>
      </c>
      <c r="D15810" t="s">
        <v>61282</v>
      </c>
      <c r="E15810" t="s">
        <v>29</v>
      </c>
      <c r="F15810" t="s">
        <v>41</v>
      </c>
      <c r="G15810" t="s">
        <v>42</v>
      </c>
      <c r="H15810">
        <v>0</v>
      </c>
      <c r="I15810">
        <v>0</v>
      </c>
      <c r="J15810">
        <v>0</v>
      </c>
      <c r="K15810" t="s">
        <v>61283</v>
      </c>
    </row>
    <row r="15811" spans="1:11" x14ac:dyDescent="0.3">
      <c r="A15811" t="s">
        <v>61284</v>
      </c>
      <c r="B15811" t="s">
        <v>61285</v>
      </c>
      <c r="C15811" t="s">
        <v>20</v>
      </c>
      <c r="D15811" t="s">
        <v>61286</v>
      </c>
      <c r="E15811" t="s">
        <v>51965</v>
      </c>
      <c r="F15811" t="s">
        <v>1247</v>
      </c>
      <c r="G15811" t="s">
        <v>42</v>
      </c>
      <c r="H15811">
        <v>0</v>
      </c>
      <c r="I15811">
        <v>0</v>
      </c>
      <c r="J15811">
        <v>0</v>
      </c>
      <c r="K15811" t="s">
        <v>61287</v>
      </c>
    </row>
    <row r="15812" spans="1:11" x14ac:dyDescent="0.3">
      <c r="A15812" t="s">
        <v>61288</v>
      </c>
      <c r="B15812" t="s">
        <v>61289</v>
      </c>
      <c r="C15812" t="s">
        <v>20</v>
      </c>
      <c r="D15812" t="s">
        <v>61290</v>
      </c>
      <c r="E15812" t="s">
        <v>51965</v>
      </c>
      <c r="F15812" t="s">
        <v>2720</v>
      </c>
      <c r="G15812" t="s">
        <v>42</v>
      </c>
      <c r="H15812">
        <v>0</v>
      </c>
      <c r="I15812">
        <v>0</v>
      </c>
      <c r="J15812">
        <v>0</v>
      </c>
      <c r="K15812" t="s">
        <v>61291</v>
      </c>
    </row>
    <row r="15813" spans="1:11" x14ac:dyDescent="0.3">
      <c r="A15813" t="s">
        <v>61292</v>
      </c>
      <c r="C15813" t="s">
        <v>20</v>
      </c>
      <c r="D15813" t="s">
        <v>61290</v>
      </c>
      <c r="E15813" t="s">
        <v>51965</v>
      </c>
      <c r="F15813" t="s">
        <v>870</v>
      </c>
      <c r="G15813" t="s">
        <v>42</v>
      </c>
      <c r="H15813">
        <v>0</v>
      </c>
      <c r="I15813">
        <v>0</v>
      </c>
      <c r="J15813">
        <v>0</v>
      </c>
      <c r="K15813" t="s">
        <v>61293</v>
      </c>
    </row>
    <row r="15814" spans="1:11" x14ac:dyDescent="0.3">
      <c r="A15814" t="s">
        <v>61294</v>
      </c>
      <c r="C15814" t="s">
        <v>20</v>
      </c>
      <c r="D15814" t="s">
        <v>61295</v>
      </c>
      <c r="E15814" t="s">
        <v>51965</v>
      </c>
      <c r="F15814" t="s">
        <v>16</v>
      </c>
      <c r="G15814" t="s">
        <v>31416</v>
      </c>
      <c r="H15814">
        <v>0</v>
      </c>
      <c r="I15814">
        <v>0</v>
      </c>
      <c r="J15814">
        <v>0</v>
      </c>
      <c r="K15814" t="s">
        <v>61296</v>
      </c>
    </row>
    <row r="15815" spans="1:11" x14ac:dyDescent="0.3">
      <c r="A15815" t="s">
        <v>61297</v>
      </c>
      <c r="B15815" t="s">
        <v>61298</v>
      </c>
      <c r="C15815" t="s">
        <v>27</v>
      </c>
      <c r="D15815" t="s">
        <v>61299</v>
      </c>
      <c r="E15815" t="s">
        <v>47287</v>
      </c>
      <c r="F15815" t="s">
        <v>16</v>
      </c>
      <c r="G15815" t="s">
        <v>594</v>
      </c>
      <c r="H15815">
        <v>0</v>
      </c>
      <c r="I15815">
        <v>0</v>
      </c>
      <c r="J15815">
        <v>0</v>
      </c>
      <c r="K15815" t="s">
        <v>61300</v>
      </c>
    </row>
    <row r="15816" spans="1:11" x14ac:dyDescent="0.3">
      <c r="A15816" t="s">
        <v>61301</v>
      </c>
      <c r="B15816" t="s">
        <v>61302</v>
      </c>
      <c r="C15816" t="s">
        <v>27</v>
      </c>
      <c r="D15816" t="s">
        <v>61303</v>
      </c>
      <c r="E15816" t="s">
        <v>47287</v>
      </c>
      <c r="F15816" t="s">
        <v>16</v>
      </c>
      <c r="G15816" t="s">
        <v>12719</v>
      </c>
      <c r="H15816">
        <v>0</v>
      </c>
      <c r="I15816">
        <v>0</v>
      </c>
      <c r="J15816">
        <v>0</v>
      </c>
      <c r="K15816" t="s">
        <v>61304</v>
      </c>
    </row>
    <row r="15817" spans="1:11" x14ac:dyDescent="0.3">
      <c r="A15817" t="s">
        <v>61305</v>
      </c>
      <c r="B15817" t="s">
        <v>61306</v>
      </c>
      <c r="C15817" t="s">
        <v>27</v>
      </c>
      <c r="D15817" t="s">
        <v>61307</v>
      </c>
      <c r="E15817" t="s">
        <v>47287</v>
      </c>
      <c r="F15817" t="s">
        <v>16</v>
      </c>
      <c r="G15817" t="s">
        <v>2318</v>
      </c>
      <c r="H15817">
        <v>0</v>
      </c>
      <c r="I15817">
        <v>0</v>
      </c>
      <c r="J15817">
        <v>0</v>
      </c>
      <c r="K15817" t="s">
        <v>61308</v>
      </c>
    </row>
    <row r="15818" spans="1:11" x14ac:dyDescent="0.3">
      <c r="A15818" t="s">
        <v>61309</v>
      </c>
      <c r="B15818" t="s">
        <v>61310</v>
      </c>
      <c r="C15818" t="s">
        <v>27</v>
      </c>
      <c r="D15818" t="s">
        <v>61311</v>
      </c>
      <c r="E15818" t="s">
        <v>47287</v>
      </c>
      <c r="F15818" t="s">
        <v>41</v>
      </c>
      <c r="G15818" t="s">
        <v>42</v>
      </c>
      <c r="H15818">
        <v>0</v>
      </c>
      <c r="I15818">
        <v>0</v>
      </c>
      <c r="J15818">
        <v>0</v>
      </c>
      <c r="K15818" t="s">
        <v>61312</v>
      </c>
    </row>
    <row r="15819" spans="1:11" x14ac:dyDescent="0.3">
      <c r="A15819" t="s">
        <v>61313</v>
      </c>
      <c r="B15819" t="s">
        <v>61314</v>
      </c>
      <c r="C15819" t="s">
        <v>27</v>
      </c>
      <c r="D15819" t="s">
        <v>61315</v>
      </c>
      <c r="E15819" t="s">
        <v>47287</v>
      </c>
      <c r="F15819" t="s">
        <v>41</v>
      </c>
      <c r="G15819" t="s">
        <v>4943</v>
      </c>
      <c r="H15819">
        <v>0</v>
      </c>
      <c r="I15819">
        <v>0</v>
      </c>
      <c r="J15819">
        <v>0</v>
      </c>
      <c r="K15819" t="s">
        <v>61316</v>
      </c>
    </row>
    <row r="15820" spans="1:11" x14ac:dyDescent="0.3">
      <c r="A15820" t="s">
        <v>61317</v>
      </c>
      <c r="B15820" t="s">
        <v>61318</v>
      </c>
      <c r="C15820" t="s">
        <v>27</v>
      </c>
      <c r="D15820" t="s">
        <v>61319</v>
      </c>
      <c r="E15820" t="s">
        <v>47287</v>
      </c>
      <c r="F15820" t="s">
        <v>41</v>
      </c>
      <c r="G15820" t="s">
        <v>42</v>
      </c>
      <c r="H15820">
        <v>0</v>
      </c>
      <c r="I15820">
        <v>0</v>
      </c>
      <c r="J15820">
        <v>0</v>
      </c>
      <c r="K15820" t="s">
        <v>61320</v>
      </c>
    </row>
    <row r="15821" spans="1:11" x14ac:dyDescent="0.3">
      <c r="A15821" t="s">
        <v>61321</v>
      </c>
      <c r="B15821" t="s">
        <v>61322</v>
      </c>
      <c r="C15821" t="s">
        <v>27</v>
      </c>
      <c r="D15821" t="s">
        <v>61323</v>
      </c>
      <c r="E15821" t="s">
        <v>29</v>
      </c>
      <c r="F15821" t="s">
        <v>41</v>
      </c>
      <c r="G15821" t="s">
        <v>42</v>
      </c>
      <c r="H15821">
        <v>0</v>
      </c>
      <c r="I15821">
        <v>0</v>
      </c>
      <c r="J15821">
        <v>0</v>
      </c>
      <c r="K15821" t="s">
        <v>61324</v>
      </c>
    </row>
    <row r="15822" spans="1:11" x14ac:dyDescent="0.3">
      <c r="A15822" t="s">
        <v>61325</v>
      </c>
      <c r="C15822" t="s">
        <v>20</v>
      </c>
      <c r="D15822" t="s">
        <v>61326</v>
      </c>
      <c r="E15822" t="s">
        <v>51965</v>
      </c>
      <c r="F15822" t="s">
        <v>2703</v>
      </c>
      <c r="G15822" t="s">
        <v>42</v>
      </c>
      <c r="H15822">
        <v>0</v>
      </c>
      <c r="I15822">
        <v>0</v>
      </c>
      <c r="J15822">
        <v>0</v>
      </c>
      <c r="K15822" t="s">
        <v>61327</v>
      </c>
    </row>
    <row r="15823" spans="1:11" x14ac:dyDescent="0.3">
      <c r="A15823" t="s">
        <v>61328</v>
      </c>
      <c r="B15823" t="s">
        <v>61329</v>
      </c>
      <c r="C15823" t="s">
        <v>20</v>
      </c>
      <c r="D15823" t="s">
        <v>61330</v>
      </c>
      <c r="E15823" t="s">
        <v>51965</v>
      </c>
      <c r="F15823" t="s">
        <v>2599</v>
      </c>
      <c r="G15823" t="s">
        <v>42</v>
      </c>
      <c r="H15823">
        <v>0</v>
      </c>
      <c r="I15823">
        <v>0</v>
      </c>
      <c r="J15823">
        <v>0</v>
      </c>
      <c r="K15823" t="s">
        <v>61331</v>
      </c>
    </row>
    <row r="15824" spans="1:11" x14ac:dyDescent="0.3">
      <c r="A15824" t="s">
        <v>61332</v>
      </c>
      <c r="B15824" t="s">
        <v>61333</v>
      </c>
      <c r="C15824" t="s">
        <v>13</v>
      </c>
      <c r="D15824" t="s">
        <v>61334</v>
      </c>
      <c r="E15824" t="s">
        <v>58181</v>
      </c>
      <c r="F15824" t="s">
        <v>16</v>
      </c>
      <c r="G15824" t="s">
        <v>96</v>
      </c>
      <c r="H15824">
        <v>0</v>
      </c>
      <c r="I15824">
        <v>0</v>
      </c>
      <c r="J15824">
        <v>0</v>
      </c>
      <c r="K15824" t="s">
        <v>61335</v>
      </c>
    </row>
    <row r="15825" spans="1:11" x14ac:dyDescent="0.3">
      <c r="A15825" t="s">
        <v>61336</v>
      </c>
      <c r="B15825" t="s">
        <v>61337</v>
      </c>
      <c r="C15825" t="s">
        <v>27</v>
      </c>
      <c r="D15825" t="s">
        <v>61338</v>
      </c>
      <c r="E15825" t="s">
        <v>47287</v>
      </c>
      <c r="F15825" t="s">
        <v>16</v>
      </c>
      <c r="G15825" t="s">
        <v>122</v>
      </c>
      <c r="H15825">
        <v>0</v>
      </c>
      <c r="I15825">
        <v>0</v>
      </c>
      <c r="J15825">
        <v>0</v>
      </c>
      <c r="K15825" t="s">
        <v>61339</v>
      </c>
    </row>
    <row r="15826" spans="1:11" x14ac:dyDescent="0.3">
      <c r="A15826" t="s">
        <v>61340</v>
      </c>
      <c r="B15826" t="s">
        <v>61341</v>
      </c>
      <c r="C15826" t="s">
        <v>558</v>
      </c>
      <c r="D15826" t="s">
        <v>61342</v>
      </c>
      <c r="E15826" t="s">
        <v>28510</v>
      </c>
      <c r="F15826" t="s">
        <v>16</v>
      </c>
      <c r="G15826" t="s">
        <v>10008</v>
      </c>
      <c r="H15826">
        <v>0</v>
      </c>
      <c r="I15826">
        <v>0</v>
      </c>
      <c r="J15826">
        <v>0</v>
      </c>
      <c r="K15826" t="s">
        <v>61343</v>
      </c>
    </row>
    <row r="15827" spans="1:11" x14ac:dyDescent="0.3">
      <c r="A15827" t="s">
        <v>61344</v>
      </c>
      <c r="B15827" t="s">
        <v>61345</v>
      </c>
      <c r="C15827" t="s">
        <v>27</v>
      </c>
      <c r="D15827" t="s">
        <v>61346</v>
      </c>
      <c r="E15827" t="s">
        <v>47287</v>
      </c>
      <c r="F15827" t="s">
        <v>16</v>
      </c>
      <c r="G15827" t="s">
        <v>4731</v>
      </c>
      <c r="H15827">
        <v>0</v>
      </c>
      <c r="I15827">
        <v>0</v>
      </c>
      <c r="J15827">
        <v>0</v>
      </c>
      <c r="K15827" t="s">
        <v>61347</v>
      </c>
    </row>
    <row r="15828" spans="1:11" x14ac:dyDescent="0.3">
      <c r="A15828" t="s">
        <v>61348</v>
      </c>
      <c r="B15828" t="s">
        <v>61349</v>
      </c>
      <c r="C15828" t="s">
        <v>27</v>
      </c>
      <c r="D15828" t="s">
        <v>61350</v>
      </c>
      <c r="E15828" t="s">
        <v>47287</v>
      </c>
      <c r="F15828" t="s">
        <v>16</v>
      </c>
      <c r="G15828" t="s">
        <v>904</v>
      </c>
      <c r="H15828">
        <v>0</v>
      </c>
      <c r="I15828">
        <v>0</v>
      </c>
      <c r="J15828">
        <v>0</v>
      </c>
      <c r="K15828" t="s">
        <v>61351</v>
      </c>
    </row>
    <row r="15829" spans="1:11" x14ac:dyDescent="0.3">
      <c r="A15829" t="s">
        <v>61352</v>
      </c>
      <c r="B15829" t="s">
        <v>61353</v>
      </c>
      <c r="C15829" t="s">
        <v>13</v>
      </c>
      <c r="D15829" t="s">
        <v>61354</v>
      </c>
      <c r="E15829" t="s">
        <v>58181</v>
      </c>
      <c r="F15829" t="s">
        <v>16</v>
      </c>
      <c r="G15829" t="s">
        <v>15799</v>
      </c>
      <c r="H15829">
        <v>0</v>
      </c>
      <c r="I15829">
        <v>0</v>
      </c>
      <c r="J15829">
        <v>0</v>
      </c>
      <c r="K15829" t="s">
        <v>61355</v>
      </c>
    </row>
    <row r="15830" spans="1:11" x14ac:dyDescent="0.3">
      <c r="A15830" t="s">
        <v>61356</v>
      </c>
      <c r="B15830" t="s">
        <v>61357</v>
      </c>
      <c r="C15830" t="s">
        <v>558</v>
      </c>
      <c r="D15830" t="s">
        <v>61358</v>
      </c>
      <c r="E15830" t="s">
        <v>28510</v>
      </c>
      <c r="F15830" t="s">
        <v>16</v>
      </c>
      <c r="G15830" t="s">
        <v>4960</v>
      </c>
      <c r="H15830">
        <v>0</v>
      </c>
      <c r="I15830">
        <v>0</v>
      </c>
      <c r="J15830">
        <v>0</v>
      </c>
      <c r="K15830" t="s">
        <v>61359</v>
      </c>
    </row>
    <row r="15831" spans="1:11" x14ac:dyDescent="0.3">
      <c r="A15831" t="s">
        <v>61360</v>
      </c>
      <c r="B15831" t="s">
        <v>61361</v>
      </c>
      <c r="C15831" t="s">
        <v>20</v>
      </c>
      <c r="D15831" t="s">
        <v>61362</v>
      </c>
      <c r="E15831" t="s">
        <v>51965</v>
      </c>
      <c r="F15831" t="s">
        <v>7609</v>
      </c>
      <c r="G15831" t="s">
        <v>42</v>
      </c>
      <c r="H15831">
        <v>0</v>
      </c>
      <c r="I15831">
        <v>0</v>
      </c>
      <c r="J15831">
        <v>0</v>
      </c>
      <c r="K15831" t="s">
        <v>61363</v>
      </c>
    </row>
    <row r="15832" spans="1:11" x14ac:dyDescent="0.3">
      <c r="A15832" t="s">
        <v>61364</v>
      </c>
      <c r="B15832" t="s">
        <v>61365</v>
      </c>
      <c r="C15832" t="s">
        <v>27</v>
      </c>
      <c r="D15832" t="s">
        <v>61366</v>
      </c>
      <c r="E15832" t="s">
        <v>29</v>
      </c>
      <c r="F15832" t="s">
        <v>41</v>
      </c>
      <c r="G15832" t="s">
        <v>42</v>
      </c>
      <c r="H15832">
        <v>0</v>
      </c>
      <c r="I15832">
        <v>0</v>
      </c>
      <c r="J15832">
        <v>0</v>
      </c>
      <c r="K15832" t="s">
        <v>61367</v>
      </c>
    </row>
    <row r="15833" spans="1:11" x14ac:dyDescent="0.3">
      <c r="A15833" t="s">
        <v>61368</v>
      </c>
      <c r="B15833" t="s">
        <v>61369</v>
      </c>
      <c r="C15833" t="s">
        <v>20</v>
      </c>
      <c r="D15833" t="s">
        <v>61370</v>
      </c>
      <c r="E15833" t="s">
        <v>51965</v>
      </c>
      <c r="F15833" t="s">
        <v>10325</v>
      </c>
      <c r="G15833" t="s">
        <v>42</v>
      </c>
      <c r="H15833">
        <v>0</v>
      </c>
      <c r="I15833">
        <v>0</v>
      </c>
      <c r="J15833">
        <v>0</v>
      </c>
      <c r="K15833" t="s">
        <v>61371</v>
      </c>
    </row>
    <row r="15834" spans="1:11" x14ac:dyDescent="0.3">
      <c r="A15834" t="s">
        <v>61372</v>
      </c>
      <c r="C15834" t="s">
        <v>20</v>
      </c>
      <c r="D15834" t="s">
        <v>61373</v>
      </c>
      <c r="E15834" t="s">
        <v>51965</v>
      </c>
      <c r="F15834" t="s">
        <v>2770</v>
      </c>
      <c r="G15834" t="s">
        <v>42</v>
      </c>
      <c r="H15834">
        <v>0</v>
      </c>
      <c r="I15834">
        <v>0</v>
      </c>
      <c r="J15834">
        <v>0</v>
      </c>
      <c r="K15834" t="s">
        <v>61374</v>
      </c>
    </row>
    <row r="15835" spans="1:11" x14ac:dyDescent="0.3">
      <c r="A15835" t="s">
        <v>61375</v>
      </c>
      <c r="B15835" t="s">
        <v>61376</v>
      </c>
      <c r="C15835" t="s">
        <v>558</v>
      </c>
      <c r="D15835" t="s">
        <v>61377</v>
      </c>
      <c r="E15835" t="s">
        <v>32599</v>
      </c>
      <c r="F15835" t="s">
        <v>16</v>
      </c>
      <c r="G15835" t="s">
        <v>462</v>
      </c>
      <c r="H15835">
        <v>0</v>
      </c>
      <c r="I15835">
        <v>0</v>
      </c>
      <c r="J15835">
        <v>0</v>
      </c>
      <c r="K15835" t="s">
        <v>61378</v>
      </c>
    </row>
    <row r="15836" spans="1:11" x14ac:dyDescent="0.3">
      <c r="A15836" t="s">
        <v>61379</v>
      </c>
      <c r="C15836" t="s">
        <v>13</v>
      </c>
      <c r="D15836" t="s">
        <v>61380</v>
      </c>
      <c r="E15836" t="s">
        <v>58181</v>
      </c>
      <c r="F15836" t="s">
        <v>16</v>
      </c>
      <c r="G15836" t="s">
        <v>42</v>
      </c>
      <c r="H15836">
        <v>0</v>
      </c>
      <c r="I15836">
        <v>0</v>
      </c>
      <c r="J15836">
        <v>0</v>
      </c>
      <c r="K15836" t="s">
        <v>61381</v>
      </c>
    </row>
    <row r="15837" spans="1:11" x14ac:dyDescent="0.3">
      <c r="A15837" t="s">
        <v>61382</v>
      </c>
      <c r="B15837" t="s">
        <v>61383</v>
      </c>
      <c r="C15837" t="s">
        <v>558</v>
      </c>
      <c r="D15837" t="s">
        <v>61384</v>
      </c>
      <c r="E15837" t="s">
        <v>34293</v>
      </c>
      <c r="F15837" t="s">
        <v>16</v>
      </c>
      <c r="G15837" t="s">
        <v>9393</v>
      </c>
      <c r="H15837">
        <v>0</v>
      </c>
      <c r="I15837">
        <v>0</v>
      </c>
      <c r="J15837">
        <v>0</v>
      </c>
      <c r="K15837" t="s">
        <v>61385</v>
      </c>
    </row>
    <row r="15838" spans="1:11" x14ac:dyDescent="0.3">
      <c r="A15838" t="s">
        <v>61386</v>
      </c>
      <c r="B15838" t="s">
        <v>61387</v>
      </c>
      <c r="C15838" t="s">
        <v>20</v>
      </c>
      <c r="D15838" t="s">
        <v>61388</v>
      </c>
      <c r="E15838" t="s">
        <v>51965</v>
      </c>
      <c r="F15838" t="s">
        <v>11292</v>
      </c>
      <c r="G15838" t="s">
        <v>2613</v>
      </c>
      <c r="H15838">
        <v>0</v>
      </c>
      <c r="I15838">
        <v>0</v>
      </c>
      <c r="J15838">
        <v>0</v>
      </c>
      <c r="K15838" t="s">
        <v>61389</v>
      </c>
    </row>
    <row r="15839" spans="1:11" x14ac:dyDescent="0.3">
      <c r="A15839" t="s">
        <v>61390</v>
      </c>
      <c r="B15839" t="s">
        <v>61391</v>
      </c>
      <c r="C15839" t="s">
        <v>20</v>
      </c>
      <c r="D15839" t="s">
        <v>61392</v>
      </c>
      <c r="E15839" t="s">
        <v>51965</v>
      </c>
      <c r="F15839" t="s">
        <v>61393</v>
      </c>
      <c r="G15839" t="s">
        <v>42</v>
      </c>
      <c r="H15839">
        <v>0</v>
      </c>
      <c r="I15839">
        <v>0</v>
      </c>
      <c r="J15839">
        <v>0</v>
      </c>
      <c r="K15839" t="s">
        <v>61394</v>
      </c>
    </row>
    <row r="15840" spans="1:11" x14ac:dyDescent="0.3">
      <c r="A15840" t="s">
        <v>61395</v>
      </c>
      <c r="B15840" t="s">
        <v>61396</v>
      </c>
      <c r="C15840" t="s">
        <v>558</v>
      </c>
      <c r="D15840" t="s">
        <v>61397</v>
      </c>
      <c r="E15840" t="s">
        <v>32599</v>
      </c>
      <c r="F15840" t="s">
        <v>16</v>
      </c>
      <c r="G15840" t="s">
        <v>51246</v>
      </c>
      <c r="H15840">
        <v>0</v>
      </c>
      <c r="I15840">
        <v>0</v>
      </c>
      <c r="J15840">
        <v>0</v>
      </c>
      <c r="K15840" t="s">
        <v>61398</v>
      </c>
    </row>
    <row r="15841" spans="1:11" x14ac:dyDescent="0.3">
      <c r="A15841" t="s">
        <v>61399</v>
      </c>
      <c r="B15841" t="s">
        <v>61400</v>
      </c>
      <c r="C15841" t="s">
        <v>558</v>
      </c>
      <c r="D15841" t="s">
        <v>61401</v>
      </c>
      <c r="E15841" t="s">
        <v>32599</v>
      </c>
      <c r="F15841" t="s">
        <v>16</v>
      </c>
      <c r="G15841" t="s">
        <v>5441</v>
      </c>
      <c r="H15841">
        <v>0</v>
      </c>
      <c r="I15841">
        <v>0</v>
      </c>
      <c r="J15841">
        <v>0</v>
      </c>
      <c r="K15841" t="s">
        <v>61402</v>
      </c>
    </row>
    <row r="15842" spans="1:11" x14ac:dyDescent="0.3">
      <c r="A15842" t="s">
        <v>61403</v>
      </c>
      <c r="B15842" t="s">
        <v>61404</v>
      </c>
      <c r="C15842" t="s">
        <v>20</v>
      </c>
      <c r="D15842" t="s">
        <v>61405</v>
      </c>
      <c r="E15842" t="s">
        <v>51965</v>
      </c>
      <c r="F15842" t="s">
        <v>7506</v>
      </c>
      <c r="G15842" t="s">
        <v>42</v>
      </c>
      <c r="H15842">
        <v>0</v>
      </c>
      <c r="I15842">
        <v>0</v>
      </c>
      <c r="J15842">
        <v>0</v>
      </c>
      <c r="K15842" t="s">
        <v>61406</v>
      </c>
    </row>
    <row r="15843" spans="1:11" x14ac:dyDescent="0.3">
      <c r="A15843" t="s">
        <v>61407</v>
      </c>
      <c r="C15843" t="s">
        <v>27</v>
      </c>
      <c r="D15843" t="s">
        <v>61408</v>
      </c>
      <c r="E15843" t="s">
        <v>29</v>
      </c>
      <c r="F15843" t="s">
        <v>41</v>
      </c>
      <c r="G15843" t="s">
        <v>42</v>
      </c>
      <c r="H15843">
        <v>0</v>
      </c>
      <c r="I15843">
        <v>0</v>
      </c>
      <c r="J15843">
        <v>0</v>
      </c>
      <c r="K15843" t="s">
        <v>61409</v>
      </c>
    </row>
    <row r="15844" spans="1:11" x14ac:dyDescent="0.3">
      <c r="A15844" t="s">
        <v>61410</v>
      </c>
      <c r="B15844" t="s">
        <v>61411</v>
      </c>
      <c r="C15844" t="s">
        <v>20</v>
      </c>
      <c r="D15844" t="s">
        <v>61412</v>
      </c>
      <c r="E15844" t="s">
        <v>51965</v>
      </c>
      <c r="F15844" t="s">
        <v>16</v>
      </c>
      <c r="G15844" t="s">
        <v>12585</v>
      </c>
      <c r="H15844">
        <v>0</v>
      </c>
      <c r="I15844">
        <v>0</v>
      </c>
      <c r="J15844">
        <v>0</v>
      </c>
      <c r="K15844" t="s">
        <v>61413</v>
      </c>
    </row>
    <row r="15845" spans="1:11" x14ac:dyDescent="0.3">
      <c r="A15845" t="s">
        <v>61414</v>
      </c>
      <c r="B15845" t="s">
        <v>22478</v>
      </c>
      <c r="C15845" t="s">
        <v>20</v>
      </c>
      <c r="D15845" t="s">
        <v>61415</v>
      </c>
      <c r="E15845" t="s">
        <v>51965</v>
      </c>
      <c r="F15845" t="s">
        <v>2892</v>
      </c>
      <c r="G15845" t="s">
        <v>42</v>
      </c>
      <c r="H15845">
        <v>0</v>
      </c>
      <c r="I15845">
        <v>0</v>
      </c>
      <c r="J15845">
        <v>0</v>
      </c>
      <c r="K15845" t="s">
        <v>61416</v>
      </c>
    </row>
    <row r="15846" spans="1:11" x14ac:dyDescent="0.3">
      <c r="A15846" t="s">
        <v>61417</v>
      </c>
      <c r="C15846" t="s">
        <v>27</v>
      </c>
      <c r="D15846" t="s">
        <v>61418</v>
      </c>
      <c r="E15846" t="s">
        <v>47287</v>
      </c>
      <c r="F15846" t="s">
        <v>16</v>
      </c>
      <c r="G15846" t="s">
        <v>3244</v>
      </c>
      <c r="H15846">
        <v>0</v>
      </c>
      <c r="I15846">
        <v>0</v>
      </c>
      <c r="J15846">
        <v>0</v>
      </c>
      <c r="K15846" t="s">
        <v>61419</v>
      </c>
    </row>
    <row r="15847" spans="1:11" x14ac:dyDescent="0.3">
      <c r="A15847" t="s">
        <v>61420</v>
      </c>
      <c r="C15847" t="s">
        <v>27</v>
      </c>
      <c r="D15847" t="s">
        <v>61421</v>
      </c>
      <c r="E15847" t="s">
        <v>47287</v>
      </c>
      <c r="F15847" t="s">
        <v>41</v>
      </c>
      <c r="G15847" t="s">
        <v>42</v>
      </c>
      <c r="H15847">
        <v>0</v>
      </c>
      <c r="I15847">
        <v>0</v>
      </c>
      <c r="J15847">
        <v>0</v>
      </c>
      <c r="K15847" t="s">
        <v>61422</v>
      </c>
    </row>
    <row r="15848" spans="1:11" x14ac:dyDescent="0.3">
      <c r="A15848" t="s">
        <v>61423</v>
      </c>
      <c r="B15848" t="s">
        <v>61424</v>
      </c>
      <c r="C15848" t="s">
        <v>147</v>
      </c>
      <c r="D15848" t="s">
        <v>61425</v>
      </c>
      <c r="E15848" t="s">
        <v>61426</v>
      </c>
      <c r="F15848" t="s">
        <v>7529</v>
      </c>
      <c r="G15848" t="s">
        <v>42</v>
      </c>
      <c r="H15848">
        <v>0</v>
      </c>
      <c r="I15848">
        <v>0</v>
      </c>
      <c r="J15848">
        <v>0</v>
      </c>
      <c r="K15848" t="s">
        <v>61427</v>
      </c>
    </row>
    <row r="15849" spans="1:11" x14ac:dyDescent="0.3">
      <c r="A15849" t="s">
        <v>61428</v>
      </c>
      <c r="B15849" t="s">
        <v>61429</v>
      </c>
      <c r="C15849" t="s">
        <v>20</v>
      </c>
      <c r="D15849" t="s">
        <v>61430</v>
      </c>
      <c r="E15849" t="s">
        <v>61426</v>
      </c>
      <c r="F15849" t="s">
        <v>1845</v>
      </c>
      <c r="G15849" t="s">
        <v>42</v>
      </c>
      <c r="H15849">
        <v>0</v>
      </c>
      <c r="I15849">
        <v>0</v>
      </c>
      <c r="J15849">
        <v>0</v>
      </c>
      <c r="K15849" t="s">
        <v>61431</v>
      </c>
    </row>
    <row r="15850" spans="1:11" x14ac:dyDescent="0.3">
      <c r="A15850" t="s">
        <v>61432</v>
      </c>
      <c r="B15850" t="s">
        <v>61433</v>
      </c>
      <c r="C15850" t="s">
        <v>20</v>
      </c>
      <c r="D15850" t="s">
        <v>61434</v>
      </c>
      <c r="E15850" t="s">
        <v>61426</v>
      </c>
      <c r="F15850" t="s">
        <v>2919</v>
      </c>
      <c r="G15850" t="s">
        <v>42</v>
      </c>
      <c r="H15850">
        <v>0</v>
      </c>
      <c r="I15850">
        <v>0</v>
      </c>
      <c r="J15850">
        <v>0</v>
      </c>
      <c r="K15850" t="s">
        <v>61435</v>
      </c>
    </row>
    <row r="15851" spans="1:11" x14ac:dyDescent="0.3">
      <c r="A15851" t="s">
        <v>61436</v>
      </c>
      <c r="B15851" t="s">
        <v>61437</v>
      </c>
      <c r="C15851" t="s">
        <v>20</v>
      </c>
      <c r="D15851" t="s">
        <v>61438</v>
      </c>
      <c r="E15851" t="s">
        <v>61426</v>
      </c>
      <c r="F15851" t="s">
        <v>7529</v>
      </c>
      <c r="G15851" t="s">
        <v>42</v>
      </c>
      <c r="H15851">
        <v>0</v>
      </c>
      <c r="I15851">
        <v>0</v>
      </c>
      <c r="J15851">
        <v>0</v>
      </c>
      <c r="K15851" t="s">
        <v>61439</v>
      </c>
    </row>
    <row r="15852" spans="1:11" x14ac:dyDescent="0.3">
      <c r="A15852" t="s">
        <v>61440</v>
      </c>
      <c r="B15852" t="s">
        <v>61441</v>
      </c>
      <c r="C15852" t="s">
        <v>27</v>
      </c>
      <c r="D15852" t="s">
        <v>61442</v>
      </c>
      <c r="E15852" t="s">
        <v>47287</v>
      </c>
      <c r="F15852" t="s">
        <v>2286</v>
      </c>
      <c r="G15852" t="s">
        <v>12413</v>
      </c>
      <c r="H15852">
        <v>0</v>
      </c>
      <c r="I15852">
        <v>0</v>
      </c>
      <c r="J15852">
        <v>0</v>
      </c>
      <c r="K15852" t="s">
        <v>61443</v>
      </c>
    </row>
    <row r="15853" spans="1:11" x14ac:dyDescent="0.3">
      <c r="A15853" t="s">
        <v>61444</v>
      </c>
      <c r="B15853" t="s">
        <v>61445</v>
      </c>
      <c r="C15853" t="s">
        <v>27</v>
      </c>
      <c r="D15853" t="s">
        <v>61446</v>
      </c>
      <c r="E15853" t="s">
        <v>29</v>
      </c>
      <c r="F15853" t="s">
        <v>41</v>
      </c>
      <c r="G15853" t="s">
        <v>42</v>
      </c>
      <c r="H15853">
        <v>0</v>
      </c>
      <c r="I15853">
        <v>0</v>
      </c>
      <c r="J15853">
        <v>0</v>
      </c>
      <c r="K15853" t="s">
        <v>61447</v>
      </c>
    </row>
    <row r="15854" spans="1:11" x14ac:dyDescent="0.3">
      <c r="A15854" t="s">
        <v>61448</v>
      </c>
      <c r="B15854" t="s">
        <v>61449</v>
      </c>
      <c r="C15854" t="s">
        <v>13</v>
      </c>
      <c r="D15854" t="s">
        <v>61450</v>
      </c>
      <c r="E15854" t="s">
        <v>58181</v>
      </c>
      <c r="F15854" t="s">
        <v>16</v>
      </c>
      <c r="G15854" t="s">
        <v>4470</v>
      </c>
      <c r="H15854">
        <v>0</v>
      </c>
      <c r="I15854">
        <v>0</v>
      </c>
      <c r="J15854">
        <v>0</v>
      </c>
      <c r="K15854" t="s">
        <v>61451</v>
      </c>
    </row>
    <row r="15855" spans="1:11" x14ac:dyDescent="0.3">
      <c r="A15855" t="s">
        <v>61452</v>
      </c>
      <c r="B15855" t="s">
        <v>61453</v>
      </c>
      <c r="C15855" t="s">
        <v>13</v>
      </c>
      <c r="D15855" t="s">
        <v>61454</v>
      </c>
      <c r="E15855" t="s">
        <v>58181</v>
      </c>
      <c r="F15855" t="s">
        <v>16</v>
      </c>
      <c r="G15855" t="s">
        <v>13237</v>
      </c>
      <c r="H15855">
        <v>0</v>
      </c>
      <c r="I15855">
        <v>0</v>
      </c>
      <c r="J15855">
        <v>0</v>
      </c>
      <c r="K15855" t="s">
        <v>61455</v>
      </c>
    </row>
    <row r="15856" spans="1:11" x14ac:dyDescent="0.3">
      <c r="A15856" t="s">
        <v>61456</v>
      </c>
      <c r="B15856" t="s">
        <v>61457</v>
      </c>
      <c r="C15856" t="s">
        <v>13</v>
      </c>
      <c r="D15856" t="s">
        <v>61458</v>
      </c>
      <c r="E15856" t="s">
        <v>58181</v>
      </c>
      <c r="F15856" t="s">
        <v>302</v>
      </c>
      <c r="G15856" t="s">
        <v>42</v>
      </c>
      <c r="H15856">
        <v>0</v>
      </c>
      <c r="I15856">
        <v>0</v>
      </c>
      <c r="J15856">
        <v>0</v>
      </c>
      <c r="K15856" t="s">
        <v>61459</v>
      </c>
    </row>
    <row r="15857" spans="1:11" x14ac:dyDescent="0.3">
      <c r="A15857" t="s">
        <v>61460</v>
      </c>
      <c r="B15857" t="s">
        <v>61461</v>
      </c>
      <c r="C15857" t="s">
        <v>13</v>
      </c>
      <c r="D15857" t="s">
        <v>61462</v>
      </c>
      <c r="E15857" t="s">
        <v>58181</v>
      </c>
      <c r="F15857" t="s">
        <v>10792</v>
      </c>
      <c r="G15857" t="s">
        <v>42</v>
      </c>
      <c r="H15857">
        <v>0</v>
      </c>
      <c r="I15857">
        <v>0</v>
      </c>
      <c r="J15857">
        <v>0</v>
      </c>
      <c r="K15857" t="s">
        <v>61463</v>
      </c>
    </row>
    <row r="15858" spans="1:11" x14ac:dyDescent="0.3">
      <c r="A15858" t="s">
        <v>61464</v>
      </c>
      <c r="B15858" t="s">
        <v>61465</v>
      </c>
      <c r="C15858" t="s">
        <v>13</v>
      </c>
      <c r="D15858" t="s">
        <v>61466</v>
      </c>
      <c r="E15858" t="s">
        <v>58181</v>
      </c>
      <c r="F15858" t="s">
        <v>12347</v>
      </c>
      <c r="G15858" t="s">
        <v>42</v>
      </c>
      <c r="H15858">
        <v>0</v>
      </c>
      <c r="I15858">
        <v>0</v>
      </c>
      <c r="J15858">
        <v>0</v>
      </c>
      <c r="K15858" t="s">
        <v>61467</v>
      </c>
    </row>
    <row r="15859" spans="1:11" x14ac:dyDescent="0.3">
      <c r="A15859" t="s">
        <v>61468</v>
      </c>
      <c r="B15859" t="s">
        <v>61469</v>
      </c>
      <c r="C15859" t="s">
        <v>147</v>
      </c>
      <c r="D15859" t="s">
        <v>61470</v>
      </c>
      <c r="E15859" t="s">
        <v>59940</v>
      </c>
      <c r="F15859" t="s">
        <v>1590</v>
      </c>
      <c r="G15859" t="s">
        <v>42</v>
      </c>
      <c r="H15859">
        <v>0</v>
      </c>
      <c r="I15859">
        <v>0</v>
      </c>
      <c r="J15859">
        <v>0</v>
      </c>
      <c r="K15859" t="s">
        <v>61471</v>
      </c>
    </row>
    <row r="15860" spans="1:11" x14ac:dyDescent="0.3">
      <c r="A15860" t="s">
        <v>61472</v>
      </c>
      <c r="B15860" t="s">
        <v>61473</v>
      </c>
      <c r="C15860" t="s">
        <v>13</v>
      </c>
      <c r="D15860" t="s">
        <v>61474</v>
      </c>
      <c r="E15860" t="s">
        <v>58181</v>
      </c>
      <c r="F15860" t="s">
        <v>16</v>
      </c>
      <c r="G15860" t="s">
        <v>60</v>
      </c>
      <c r="H15860">
        <v>0</v>
      </c>
      <c r="I15860">
        <v>0</v>
      </c>
      <c r="J15860">
        <v>0</v>
      </c>
      <c r="K15860" t="s">
        <v>61475</v>
      </c>
    </row>
    <row r="15861" spans="1:11" x14ac:dyDescent="0.3">
      <c r="A15861" t="s">
        <v>61476</v>
      </c>
      <c r="C15861" t="s">
        <v>27</v>
      </c>
      <c r="D15861" t="s">
        <v>61477</v>
      </c>
      <c r="E15861" t="s">
        <v>47287</v>
      </c>
      <c r="F15861" t="s">
        <v>16</v>
      </c>
      <c r="G15861" t="s">
        <v>3244</v>
      </c>
      <c r="H15861">
        <v>0</v>
      </c>
      <c r="I15861">
        <v>0</v>
      </c>
      <c r="J15861">
        <v>0</v>
      </c>
      <c r="K15861" t="s">
        <v>61478</v>
      </c>
    </row>
    <row r="15862" spans="1:11" x14ac:dyDescent="0.3">
      <c r="A15862" t="s">
        <v>61479</v>
      </c>
      <c r="B15862" t="s">
        <v>61480</v>
      </c>
      <c r="C15862" t="s">
        <v>13</v>
      </c>
      <c r="D15862" t="s">
        <v>61481</v>
      </c>
      <c r="E15862" t="s">
        <v>58181</v>
      </c>
      <c r="F15862" t="s">
        <v>16</v>
      </c>
      <c r="G15862" t="s">
        <v>38443</v>
      </c>
      <c r="H15862">
        <v>0</v>
      </c>
      <c r="I15862">
        <v>0</v>
      </c>
      <c r="J15862">
        <v>0</v>
      </c>
      <c r="K15862" t="s">
        <v>61482</v>
      </c>
    </row>
    <row r="15863" spans="1:11" x14ac:dyDescent="0.3">
      <c r="A15863" t="s">
        <v>61483</v>
      </c>
      <c r="B15863" t="s">
        <v>61484</v>
      </c>
      <c r="C15863" t="s">
        <v>20</v>
      </c>
      <c r="D15863" t="s">
        <v>61485</v>
      </c>
      <c r="E15863" t="s">
        <v>61426</v>
      </c>
      <c r="F15863" t="s">
        <v>16</v>
      </c>
      <c r="G15863" t="s">
        <v>1766</v>
      </c>
      <c r="H15863">
        <v>0</v>
      </c>
      <c r="I15863">
        <v>0</v>
      </c>
      <c r="J15863">
        <v>0</v>
      </c>
      <c r="K15863" t="s">
        <v>61486</v>
      </c>
    </row>
    <row r="15864" spans="1:11" x14ac:dyDescent="0.3">
      <c r="A15864" t="s">
        <v>61487</v>
      </c>
      <c r="B15864" t="s">
        <v>61488</v>
      </c>
      <c r="C15864" t="s">
        <v>27</v>
      </c>
      <c r="D15864" t="s">
        <v>61489</v>
      </c>
      <c r="E15864" t="s">
        <v>29</v>
      </c>
      <c r="F15864" t="s">
        <v>41</v>
      </c>
      <c r="G15864" t="s">
        <v>42</v>
      </c>
      <c r="H15864">
        <v>0</v>
      </c>
      <c r="I15864">
        <v>0</v>
      </c>
      <c r="J15864">
        <v>0</v>
      </c>
      <c r="K15864" t="s">
        <v>61490</v>
      </c>
    </row>
    <row r="15865" spans="1:11" x14ac:dyDescent="0.3">
      <c r="A15865" t="s">
        <v>61491</v>
      </c>
      <c r="B15865" t="s">
        <v>61492</v>
      </c>
      <c r="C15865" t="s">
        <v>558</v>
      </c>
      <c r="D15865" t="s">
        <v>61493</v>
      </c>
      <c r="E15865" t="s">
        <v>19698</v>
      </c>
      <c r="F15865" t="s">
        <v>16</v>
      </c>
      <c r="G15865" t="s">
        <v>8377</v>
      </c>
      <c r="H15865">
        <v>0</v>
      </c>
      <c r="I15865">
        <v>0</v>
      </c>
      <c r="J15865">
        <v>0</v>
      </c>
      <c r="K15865" t="s">
        <v>61494</v>
      </c>
    </row>
    <row r="15866" spans="1:11" x14ac:dyDescent="0.3">
      <c r="A15866" t="s">
        <v>61495</v>
      </c>
      <c r="B15866" t="s">
        <v>61496</v>
      </c>
      <c r="C15866" t="s">
        <v>558</v>
      </c>
      <c r="D15866" t="s">
        <v>61497</v>
      </c>
      <c r="E15866" t="s">
        <v>19698</v>
      </c>
      <c r="F15866" t="s">
        <v>16</v>
      </c>
      <c r="G15866" t="s">
        <v>469</v>
      </c>
      <c r="H15866">
        <v>0</v>
      </c>
      <c r="I15866">
        <v>0</v>
      </c>
      <c r="J15866">
        <v>0</v>
      </c>
      <c r="K15866" t="s">
        <v>61498</v>
      </c>
    </row>
    <row r="15867" spans="1:11" x14ac:dyDescent="0.3">
      <c r="A15867" t="s">
        <v>61499</v>
      </c>
      <c r="B15867" t="s">
        <v>61500</v>
      </c>
      <c r="C15867" t="s">
        <v>20</v>
      </c>
      <c r="D15867" t="s">
        <v>61501</v>
      </c>
      <c r="E15867" t="s">
        <v>61426</v>
      </c>
      <c r="F15867" t="s">
        <v>16</v>
      </c>
      <c r="G15867" t="s">
        <v>4044</v>
      </c>
      <c r="H15867">
        <v>0</v>
      </c>
      <c r="I15867">
        <v>0</v>
      </c>
      <c r="J15867">
        <v>0</v>
      </c>
      <c r="K15867" t="s">
        <v>61502</v>
      </c>
    </row>
    <row r="15868" spans="1:11" x14ac:dyDescent="0.3">
      <c r="A15868" t="s">
        <v>61503</v>
      </c>
      <c r="B15868" t="s">
        <v>61504</v>
      </c>
      <c r="C15868" t="s">
        <v>20</v>
      </c>
      <c r="D15868" t="s">
        <v>61505</v>
      </c>
      <c r="E15868" t="s">
        <v>61426</v>
      </c>
      <c r="F15868" t="s">
        <v>16</v>
      </c>
      <c r="G15868" t="s">
        <v>22797</v>
      </c>
      <c r="H15868">
        <v>0</v>
      </c>
      <c r="I15868">
        <v>0</v>
      </c>
      <c r="J15868">
        <v>0</v>
      </c>
      <c r="K15868" t="s">
        <v>61506</v>
      </c>
    </row>
    <row r="15869" spans="1:11" x14ac:dyDescent="0.3">
      <c r="A15869" t="s">
        <v>61507</v>
      </c>
      <c r="B15869" t="s">
        <v>61508</v>
      </c>
      <c r="C15869" t="s">
        <v>20</v>
      </c>
      <c r="D15869" t="s">
        <v>61509</v>
      </c>
      <c r="E15869" t="s">
        <v>61426</v>
      </c>
      <c r="F15869" t="s">
        <v>16</v>
      </c>
      <c r="G15869" t="s">
        <v>1162</v>
      </c>
      <c r="H15869">
        <v>0</v>
      </c>
      <c r="I15869">
        <v>0</v>
      </c>
      <c r="J15869">
        <v>0</v>
      </c>
      <c r="K15869" t="s">
        <v>61510</v>
      </c>
    </row>
    <row r="15870" spans="1:11" x14ac:dyDescent="0.3">
      <c r="A15870" t="s">
        <v>61511</v>
      </c>
      <c r="B15870" t="s">
        <v>61512</v>
      </c>
      <c r="C15870" t="s">
        <v>20</v>
      </c>
      <c r="D15870" t="s">
        <v>61513</v>
      </c>
      <c r="E15870" t="s">
        <v>61426</v>
      </c>
      <c r="F15870" t="s">
        <v>16</v>
      </c>
      <c r="G15870" t="s">
        <v>951</v>
      </c>
      <c r="H15870">
        <v>0</v>
      </c>
      <c r="I15870">
        <v>0</v>
      </c>
      <c r="J15870">
        <v>0</v>
      </c>
      <c r="K15870" t="s">
        <v>61514</v>
      </c>
    </row>
    <row r="15871" spans="1:11" x14ac:dyDescent="0.3">
      <c r="A15871" t="s">
        <v>61515</v>
      </c>
      <c r="B15871" t="s">
        <v>61516</v>
      </c>
      <c r="C15871" t="s">
        <v>20</v>
      </c>
      <c r="D15871" t="s">
        <v>61517</v>
      </c>
      <c r="E15871" t="s">
        <v>61426</v>
      </c>
      <c r="F15871" t="s">
        <v>16</v>
      </c>
      <c r="G15871" t="s">
        <v>18285</v>
      </c>
      <c r="H15871">
        <v>0</v>
      </c>
      <c r="I15871">
        <v>0</v>
      </c>
      <c r="J15871">
        <v>0</v>
      </c>
      <c r="K15871" t="s">
        <v>61518</v>
      </c>
    </row>
    <row r="15872" spans="1:11" x14ac:dyDescent="0.3">
      <c r="A15872" t="s">
        <v>61519</v>
      </c>
      <c r="B15872" t="s">
        <v>61520</v>
      </c>
      <c r="C15872" t="s">
        <v>27</v>
      </c>
      <c r="D15872" t="s">
        <v>61521</v>
      </c>
      <c r="E15872" t="s">
        <v>29</v>
      </c>
      <c r="F15872" t="s">
        <v>41</v>
      </c>
      <c r="G15872" t="s">
        <v>42</v>
      </c>
      <c r="H15872">
        <v>0</v>
      </c>
      <c r="I15872">
        <v>0</v>
      </c>
      <c r="J15872">
        <v>0</v>
      </c>
      <c r="K15872" t="s">
        <v>61522</v>
      </c>
    </row>
    <row r="15873" spans="1:11" x14ac:dyDescent="0.3">
      <c r="A15873" t="s">
        <v>61523</v>
      </c>
      <c r="B15873" t="s">
        <v>61524</v>
      </c>
      <c r="C15873" t="s">
        <v>20</v>
      </c>
      <c r="D15873" t="s">
        <v>61525</v>
      </c>
      <c r="E15873" t="s">
        <v>61426</v>
      </c>
      <c r="F15873" t="s">
        <v>16</v>
      </c>
      <c r="G15873" t="s">
        <v>3669</v>
      </c>
      <c r="H15873">
        <v>0</v>
      </c>
      <c r="I15873">
        <v>0</v>
      </c>
      <c r="J15873">
        <v>0</v>
      </c>
      <c r="K15873" t="s">
        <v>61526</v>
      </c>
    </row>
    <row r="15874" spans="1:11" x14ac:dyDescent="0.3">
      <c r="A15874" t="s">
        <v>61527</v>
      </c>
      <c r="C15874" t="s">
        <v>27</v>
      </c>
      <c r="D15874" t="s">
        <v>61528</v>
      </c>
      <c r="E15874" t="s">
        <v>47287</v>
      </c>
      <c r="F15874" t="s">
        <v>41</v>
      </c>
      <c r="G15874" t="s">
        <v>42</v>
      </c>
      <c r="H15874">
        <v>0</v>
      </c>
      <c r="I15874">
        <v>0</v>
      </c>
      <c r="J15874">
        <v>0</v>
      </c>
      <c r="K15874" t="s">
        <v>61529</v>
      </c>
    </row>
    <row r="15875" spans="1:11" x14ac:dyDescent="0.3">
      <c r="A15875" t="s">
        <v>61530</v>
      </c>
      <c r="B15875" t="s">
        <v>61531</v>
      </c>
      <c r="C15875" t="s">
        <v>20</v>
      </c>
      <c r="D15875" t="s">
        <v>61532</v>
      </c>
      <c r="E15875" t="s">
        <v>61426</v>
      </c>
      <c r="F15875" t="s">
        <v>3638</v>
      </c>
      <c r="G15875" t="s">
        <v>42</v>
      </c>
      <c r="H15875">
        <v>0</v>
      </c>
      <c r="I15875">
        <v>0</v>
      </c>
      <c r="J15875">
        <v>0</v>
      </c>
      <c r="K15875" t="s">
        <v>61533</v>
      </c>
    </row>
    <row r="15876" spans="1:11" x14ac:dyDescent="0.3">
      <c r="A15876" t="s">
        <v>61534</v>
      </c>
      <c r="B15876" t="s">
        <v>61535</v>
      </c>
      <c r="C15876" t="s">
        <v>27</v>
      </c>
      <c r="D15876" t="s">
        <v>61536</v>
      </c>
      <c r="E15876" t="s">
        <v>47287</v>
      </c>
      <c r="F15876" t="s">
        <v>41</v>
      </c>
      <c r="G15876" t="s">
        <v>42</v>
      </c>
      <c r="H15876">
        <v>0</v>
      </c>
      <c r="I15876">
        <v>0</v>
      </c>
      <c r="J15876">
        <v>0</v>
      </c>
      <c r="K15876" t="s">
        <v>61537</v>
      </c>
    </row>
    <row r="15877" spans="1:11" x14ac:dyDescent="0.3">
      <c r="A15877" t="s">
        <v>61538</v>
      </c>
      <c r="B15877" t="s">
        <v>61539</v>
      </c>
      <c r="C15877" t="s">
        <v>20</v>
      </c>
      <c r="D15877" t="s">
        <v>61540</v>
      </c>
      <c r="E15877" t="s">
        <v>61426</v>
      </c>
      <c r="F15877" t="s">
        <v>1662</v>
      </c>
      <c r="G15877" t="s">
        <v>42</v>
      </c>
      <c r="H15877">
        <v>0</v>
      </c>
      <c r="I15877">
        <v>0</v>
      </c>
      <c r="J15877">
        <v>0</v>
      </c>
      <c r="K15877" t="s">
        <v>61541</v>
      </c>
    </row>
    <row r="15878" spans="1:11" x14ac:dyDescent="0.3">
      <c r="A15878" t="s">
        <v>61542</v>
      </c>
      <c r="B15878" t="s">
        <v>61543</v>
      </c>
      <c r="C15878" t="s">
        <v>27</v>
      </c>
      <c r="D15878" t="s">
        <v>61544</v>
      </c>
      <c r="E15878" t="s">
        <v>47287</v>
      </c>
      <c r="F15878" t="s">
        <v>41</v>
      </c>
      <c r="G15878" t="s">
        <v>42</v>
      </c>
      <c r="H15878">
        <v>0</v>
      </c>
      <c r="I15878">
        <v>0</v>
      </c>
      <c r="J15878">
        <v>0</v>
      </c>
      <c r="K15878" t="s">
        <v>61545</v>
      </c>
    </row>
    <row r="15879" spans="1:11" x14ac:dyDescent="0.3">
      <c r="A15879" t="s">
        <v>61546</v>
      </c>
      <c r="B15879" t="s">
        <v>61547</v>
      </c>
      <c r="C15879" t="s">
        <v>20</v>
      </c>
      <c r="D15879" t="s">
        <v>61548</v>
      </c>
      <c r="E15879" t="s">
        <v>61426</v>
      </c>
      <c r="F15879" t="s">
        <v>2795</v>
      </c>
      <c r="G15879" t="s">
        <v>42</v>
      </c>
      <c r="H15879">
        <v>0</v>
      </c>
      <c r="I15879">
        <v>0</v>
      </c>
      <c r="J15879">
        <v>0</v>
      </c>
      <c r="K15879" t="s">
        <v>61549</v>
      </c>
    </row>
    <row r="15880" spans="1:11" x14ac:dyDescent="0.3">
      <c r="A15880" t="s">
        <v>61550</v>
      </c>
      <c r="B15880" t="s">
        <v>61551</v>
      </c>
      <c r="C15880" t="s">
        <v>558</v>
      </c>
      <c r="D15880" t="s">
        <v>61552</v>
      </c>
      <c r="E15880" t="s">
        <v>19698</v>
      </c>
      <c r="F15880" t="s">
        <v>16</v>
      </c>
      <c r="G15880" t="s">
        <v>3301</v>
      </c>
      <c r="H15880">
        <v>0</v>
      </c>
      <c r="I15880">
        <v>0</v>
      </c>
      <c r="J15880">
        <v>0</v>
      </c>
      <c r="K15880" t="s">
        <v>61553</v>
      </c>
    </row>
    <row r="15881" spans="1:11" x14ac:dyDescent="0.3">
      <c r="A15881" t="s">
        <v>61554</v>
      </c>
      <c r="B15881" t="s">
        <v>61555</v>
      </c>
      <c r="C15881" t="s">
        <v>147</v>
      </c>
      <c r="D15881" t="s">
        <v>61556</v>
      </c>
      <c r="E15881" t="s">
        <v>59940</v>
      </c>
      <c r="F15881" t="s">
        <v>1835</v>
      </c>
      <c r="G15881" t="s">
        <v>42</v>
      </c>
      <c r="H15881">
        <v>0</v>
      </c>
      <c r="I15881">
        <v>0</v>
      </c>
      <c r="J15881">
        <v>0</v>
      </c>
      <c r="K15881" t="s">
        <v>61557</v>
      </c>
    </row>
    <row r="15882" spans="1:11" x14ac:dyDescent="0.3">
      <c r="A15882" t="s">
        <v>61558</v>
      </c>
      <c r="B15882" t="s">
        <v>61559</v>
      </c>
      <c r="C15882" t="s">
        <v>27</v>
      </c>
      <c r="D15882" t="s">
        <v>61560</v>
      </c>
      <c r="E15882" t="s">
        <v>29</v>
      </c>
      <c r="F15882" t="s">
        <v>41</v>
      </c>
      <c r="G15882" t="s">
        <v>42</v>
      </c>
      <c r="H15882">
        <v>0</v>
      </c>
      <c r="I15882">
        <v>0</v>
      </c>
      <c r="J15882">
        <v>0</v>
      </c>
      <c r="K15882" t="s">
        <v>61561</v>
      </c>
    </row>
    <row r="15883" spans="1:11" x14ac:dyDescent="0.3">
      <c r="A15883" t="s">
        <v>61562</v>
      </c>
      <c r="B15883" t="s">
        <v>61563</v>
      </c>
      <c r="C15883" t="s">
        <v>13</v>
      </c>
      <c r="D15883" t="s">
        <v>61564</v>
      </c>
      <c r="E15883" t="s">
        <v>58181</v>
      </c>
      <c r="F15883" t="s">
        <v>16</v>
      </c>
      <c r="G15883" t="s">
        <v>12743</v>
      </c>
      <c r="H15883">
        <v>0</v>
      </c>
      <c r="I15883">
        <v>0</v>
      </c>
      <c r="J15883">
        <v>0</v>
      </c>
      <c r="K15883" t="s">
        <v>61565</v>
      </c>
    </row>
    <row r="15884" spans="1:11" x14ac:dyDescent="0.3">
      <c r="A15884" t="s">
        <v>61566</v>
      </c>
      <c r="B15884" t="s">
        <v>61567</v>
      </c>
      <c r="C15884" t="s">
        <v>558</v>
      </c>
      <c r="D15884" t="s">
        <v>61568</v>
      </c>
      <c r="E15884" t="s">
        <v>895</v>
      </c>
      <c r="F15884" t="s">
        <v>12188</v>
      </c>
      <c r="G15884" t="s">
        <v>42</v>
      </c>
      <c r="H15884">
        <v>0</v>
      </c>
      <c r="I15884">
        <v>0</v>
      </c>
      <c r="J15884">
        <v>0</v>
      </c>
      <c r="K15884" t="s">
        <v>61569</v>
      </c>
    </row>
    <row r="15885" spans="1:11" x14ac:dyDescent="0.3">
      <c r="A15885" t="s">
        <v>61570</v>
      </c>
      <c r="C15885" t="s">
        <v>558</v>
      </c>
      <c r="D15885" t="s">
        <v>61571</v>
      </c>
      <c r="E15885" t="s">
        <v>28510</v>
      </c>
      <c r="F15885" t="s">
        <v>2482</v>
      </c>
      <c r="G15885" t="s">
        <v>42</v>
      </c>
      <c r="H15885">
        <v>0</v>
      </c>
      <c r="I15885">
        <v>0</v>
      </c>
      <c r="J15885">
        <v>0</v>
      </c>
      <c r="K15885" t="s">
        <v>61572</v>
      </c>
    </row>
    <row r="15886" spans="1:11" x14ac:dyDescent="0.3">
      <c r="A15886" t="s">
        <v>61573</v>
      </c>
      <c r="B15886" t="s">
        <v>61574</v>
      </c>
      <c r="C15886" t="s">
        <v>27</v>
      </c>
      <c r="D15886" t="s">
        <v>61575</v>
      </c>
      <c r="E15886" t="s">
        <v>47287</v>
      </c>
      <c r="F15886" t="s">
        <v>41</v>
      </c>
      <c r="G15886" t="s">
        <v>42</v>
      </c>
      <c r="H15886">
        <v>0</v>
      </c>
      <c r="I15886">
        <v>0</v>
      </c>
      <c r="J15886">
        <v>0</v>
      </c>
      <c r="K15886" t="s">
        <v>61576</v>
      </c>
    </row>
    <row r="15887" spans="1:11" x14ac:dyDescent="0.3">
      <c r="A15887" t="s">
        <v>61577</v>
      </c>
      <c r="C15887" t="s">
        <v>27</v>
      </c>
      <c r="D15887" t="s">
        <v>61578</v>
      </c>
      <c r="E15887" t="s">
        <v>47287</v>
      </c>
      <c r="F15887" t="s">
        <v>16</v>
      </c>
      <c r="G15887" t="s">
        <v>12719</v>
      </c>
      <c r="H15887">
        <v>0</v>
      </c>
      <c r="I15887">
        <v>0</v>
      </c>
      <c r="J15887">
        <v>0</v>
      </c>
      <c r="K15887" t="s">
        <v>61579</v>
      </c>
    </row>
    <row r="15888" spans="1:11" x14ac:dyDescent="0.3">
      <c r="A15888" t="s">
        <v>61580</v>
      </c>
      <c r="B15888" t="s">
        <v>61581</v>
      </c>
      <c r="C15888" t="s">
        <v>27</v>
      </c>
      <c r="D15888" t="s">
        <v>61582</v>
      </c>
      <c r="E15888" t="s">
        <v>47287</v>
      </c>
      <c r="F15888" t="s">
        <v>7125</v>
      </c>
      <c r="G15888" t="s">
        <v>10661</v>
      </c>
      <c r="H15888">
        <v>0</v>
      </c>
      <c r="I15888">
        <v>0</v>
      </c>
      <c r="J15888">
        <v>0</v>
      </c>
      <c r="K15888" t="s">
        <v>61583</v>
      </c>
    </row>
    <row r="15889" spans="1:11" x14ac:dyDescent="0.3">
      <c r="A15889" t="s">
        <v>61584</v>
      </c>
      <c r="B15889" t="s">
        <v>61585</v>
      </c>
      <c r="C15889" t="s">
        <v>20</v>
      </c>
      <c r="D15889" t="s">
        <v>61586</v>
      </c>
      <c r="E15889" t="s">
        <v>22</v>
      </c>
      <c r="F15889" t="s">
        <v>7061</v>
      </c>
      <c r="G15889" t="s">
        <v>756</v>
      </c>
      <c r="H15889">
        <v>0</v>
      </c>
      <c r="I15889">
        <v>0</v>
      </c>
      <c r="J15889">
        <v>0</v>
      </c>
      <c r="K15889" t="s">
        <v>61587</v>
      </c>
    </row>
    <row r="15890" spans="1:11" x14ac:dyDescent="0.3">
      <c r="A15890" t="s">
        <v>61588</v>
      </c>
      <c r="B15890" t="s">
        <v>61589</v>
      </c>
      <c r="C15890" t="s">
        <v>13</v>
      </c>
      <c r="D15890" t="s">
        <v>61590</v>
      </c>
      <c r="E15890" t="s">
        <v>58181</v>
      </c>
      <c r="F15890" t="s">
        <v>16</v>
      </c>
      <c r="G15890" t="s">
        <v>31803</v>
      </c>
      <c r="H15890">
        <v>0</v>
      </c>
      <c r="I15890">
        <v>0</v>
      </c>
      <c r="J15890">
        <v>0</v>
      </c>
      <c r="K15890" t="s">
        <v>61591</v>
      </c>
    </row>
    <row r="15891" spans="1:11" x14ac:dyDescent="0.3">
      <c r="A15891" t="s">
        <v>61592</v>
      </c>
      <c r="B15891" t="s">
        <v>61593</v>
      </c>
      <c r="C15891" t="s">
        <v>20</v>
      </c>
      <c r="D15891" t="s">
        <v>61594</v>
      </c>
      <c r="E15891" t="s">
        <v>61426</v>
      </c>
      <c r="F15891" t="s">
        <v>16</v>
      </c>
      <c r="G15891" t="s">
        <v>3669</v>
      </c>
      <c r="H15891">
        <v>0</v>
      </c>
      <c r="I15891">
        <v>0</v>
      </c>
      <c r="J15891">
        <v>0</v>
      </c>
      <c r="K15891" t="s">
        <v>61595</v>
      </c>
    </row>
    <row r="15892" spans="1:11" x14ac:dyDescent="0.3">
      <c r="A15892" t="s">
        <v>61596</v>
      </c>
      <c r="B15892" t="s">
        <v>61597</v>
      </c>
      <c r="C15892" t="s">
        <v>20</v>
      </c>
      <c r="D15892" t="s">
        <v>61598</v>
      </c>
      <c r="E15892" t="s">
        <v>61426</v>
      </c>
      <c r="F15892" t="s">
        <v>16</v>
      </c>
      <c r="G15892" t="s">
        <v>2189</v>
      </c>
      <c r="H15892">
        <v>0</v>
      </c>
      <c r="I15892">
        <v>0</v>
      </c>
      <c r="J15892">
        <v>0</v>
      </c>
      <c r="K15892" t="s">
        <v>61599</v>
      </c>
    </row>
    <row r="15893" spans="1:11" x14ac:dyDescent="0.3">
      <c r="A15893" t="s">
        <v>61600</v>
      </c>
      <c r="C15893" t="s">
        <v>20</v>
      </c>
      <c r="D15893" t="s">
        <v>61601</v>
      </c>
      <c r="E15893" t="s">
        <v>61426</v>
      </c>
      <c r="F15893" t="s">
        <v>16</v>
      </c>
      <c r="G15893" t="s">
        <v>42</v>
      </c>
      <c r="H15893">
        <v>0</v>
      </c>
      <c r="I15893">
        <v>0</v>
      </c>
      <c r="J15893">
        <v>0</v>
      </c>
      <c r="K15893" t="s">
        <v>61602</v>
      </c>
    </row>
    <row r="15894" spans="1:11" x14ac:dyDescent="0.3">
      <c r="A15894" t="s">
        <v>61603</v>
      </c>
      <c r="B15894" t="s">
        <v>61604</v>
      </c>
      <c r="C15894" t="s">
        <v>20</v>
      </c>
      <c r="D15894" t="s">
        <v>61605</v>
      </c>
      <c r="E15894" t="s">
        <v>61426</v>
      </c>
      <c r="F15894" t="s">
        <v>2703</v>
      </c>
      <c r="G15894" t="s">
        <v>42</v>
      </c>
      <c r="H15894">
        <v>0</v>
      </c>
      <c r="I15894">
        <v>0</v>
      </c>
      <c r="J15894">
        <v>0</v>
      </c>
      <c r="K15894" t="s">
        <v>61606</v>
      </c>
    </row>
    <row r="15895" spans="1:11" x14ac:dyDescent="0.3">
      <c r="A15895" t="s">
        <v>61607</v>
      </c>
      <c r="B15895" t="s">
        <v>61608</v>
      </c>
      <c r="C15895" t="s">
        <v>20</v>
      </c>
      <c r="D15895" t="s">
        <v>61609</v>
      </c>
      <c r="E15895" t="s">
        <v>61426</v>
      </c>
      <c r="F15895" t="s">
        <v>1981</v>
      </c>
      <c r="G15895" t="s">
        <v>42</v>
      </c>
      <c r="H15895">
        <v>0</v>
      </c>
      <c r="I15895">
        <v>0</v>
      </c>
      <c r="J15895">
        <v>0</v>
      </c>
      <c r="K15895" t="s">
        <v>61610</v>
      </c>
    </row>
    <row r="15896" spans="1:11" x14ac:dyDescent="0.3">
      <c r="A15896" t="s">
        <v>61611</v>
      </c>
      <c r="B15896" t="s">
        <v>61612</v>
      </c>
      <c r="C15896" t="s">
        <v>13</v>
      </c>
      <c r="D15896" t="s">
        <v>61613</v>
      </c>
      <c r="E15896" t="s">
        <v>58181</v>
      </c>
      <c r="F15896" t="s">
        <v>16</v>
      </c>
      <c r="G15896" t="s">
        <v>10373</v>
      </c>
      <c r="H15896">
        <v>0</v>
      </c>
      <c r="I15896">
        <v>0</v>
      </c>
      <c r="J15896">
        <v>0</v>
      </c>
      <c r="K15896" t="s">
        <v>61614</v>
      </c>
    </row>
    <row r="15897" spans="1:11" x14ac:dyDescent="0.3">
      <c r="A15897" t="s">
        <v>61615</v>
      </c>
      <c r="B15897" t="s">
        <v>61616</v>
      </c>
      <c r="C15897" t="s">
        <v>20</v>
      </c>
      <c r="D15897" t="s">
        <v>61617</v>
      </c>
      <c r="E15897" t="s">
        <v>61426</v>
      </c>
      <c r="F15897" t="s">
        <v>16</v>
      </c>
      <c r="G15897" t="s">
        <v>23</v>
      </c>
      <c r="H15897">
        <v>0</v>
      </c>
      <c r="I15897">
        <v>0</v>
      </c>
      <c r="J15897">
        <v>0</v>
      </c>
      <c r="K15897" t="s">
        <v>61618</v>
      </c>
    </row>
    <row r="15898" spans="1:11" x14ac:dyDescent="0.3">
      <c r="A15898" t="s">
        <v>61619</v>
      </c>
      <c r="B15898" t="s">
        <v>61620</v>
      </c>
      <c r="C15898" t="s">
        <v>20</v>
      </c>
      <c r="D15898" t="s">
        <v>61621</v>
      </c>
      <c r="E15898" t="s">
        <v>61426</v>
      </c>
      <c r="F15898" t="s">
        <v>17245</v>
      </c>
      <c r="G15898" t="s">
        <v>13739</v>
      </c>
      <c r="H15898">
        <v>0</v>
      </c>
      <c r="I15898">
        <v>0</v>
      </c>
      <c r="J15898">
        <v>0</v>
      </c>
      <c r="K15898" t="s">
        <v>61622</v>
      </c>
    </row>
    <row r="15899" spans="1:11" x14ac:dyDescent="0.3">
      <c r="A15899" t="s">
        <v>61623</v>
      </c>
      <c r="B15899" t="s">
        <v>61624</v>
      </c>
      <c r="C15899" t="s">
        <v>20</v>
      </c>
      <c r="D15899" t="s">
        <v>61625</v>
      </c>
      <c r="E15899" t="s">
        <v>61426</v>
      </c>
      <c r="F15899" t="s">
        <v>160</v>
      </c>
      <c r="G15899" t="s">
        <v>42</v>
      </c>
      <c r="H15899">
        <v>0</v>
      </c>
      <c r="I15899">
        <v>0</v>
      </c>
      <c r="J15899">
        <v>0</v>
      </c>
      <c r="K15899" t="s">
        <v>61626</v>
      </c>
    </row>
    <row r="15900" spans="1:11" x14ac:dyDescent="0.3">
      <c r="A15900" t="s">
        <v>61627</v>
      </c>
      <c r="B15900" t="s">
        <v>61628</v>
      </c>
      <c r="C15900" t="s">
        <v>13</v>
      </c>
      <c r="D15900" t="s">
        <v>61629</v>
      </c>
      <c r="E15900" t="s">
        <v>15</v>
      </c>
      <c r="F15900" t="s">
        <v>16</v>
      </c>
      <c r="G15900" t="s">
        <v>22293</v>
      </c>
      <c r="H15900">
        <v>0</v>
      </c>
      <c r="I15900">
        <v>0</v>
      </c>
      <c r="J15900">
        <v>0</v>
      </c>
      <c r="K15900" t="s">
        <v>61630</v>
      </c>
    </row>
    <row r="15901" spans="1:11" x14ac:dyDescent="0.3">
      <c r="A15901" t="s">
        <v>61631</v>
      </c>
      <c r="C15901" t="s">
        <v>558</v>
      </c>
      <c r="D15901" t="s">
        <v>61632</v>
      </c>
      <c r="E15901" t="s">
        <v>1472</v>
      </c>
      <c r="F15901" t="s">
        <v>2585</v>
      </c>
      <c r="G15901" t="s">
        <v>6400</v>
      </c>
      <c r="H15901">
        <v>0</v>
      </c>
      <c r="I15901">
        <v>0</v>
      </c>
      <c r="J15901">
        <v>0</v>
      </c>
      <c r="K15901" t="s">
        <v>61633</v>
      </c>
    </row>
    <row r="15902" spans="1:11" x14ac:dyDescent="0.3">
      <c r="A15902" t="s">
        <v>61634</v>
      </c>
      <c r="C15902" t="s">
        <v>27</v>
      </c>
      <c r="D15902" t="s">
        <v>61635</v>
      </c>
      <c r="E15902" t="s">
        <v>47287</v>
      </c>
      <c r="F15902" t="s">
        <v>41</v>
      </c>
      <c r="G15902" t="s">
        <v>42</v>
      </c>
      <c r="H15902">
        <v>0</v>
      </c>
      <c r="I15902">
        <v>0</v>
      </c>
      <c r="J15902">
        <v>0</v>
      </c>
      <c r="K15902" t="s">
        <v>61636</v>
      </c>
    </row>
    <row r="15903" spans="1:11" x14ac:dyDescent="0.3">
      <c r="A15903" t="s">
        <v>61637</v>
      </c>
      <c r="B15903" t="s">
        <v>61638</v>
      </c>
      <c r="C15903" t="s">
        <v>20</v>
      </c>
      <c r="D15903" t="s">
        <v>61639</v>
      </c>
      <c r="E15903" t="s">
        <v>61426</v>
      </c>
      <c r="F15903" t="s">
        <v>16</v>
      </c>
      <c r="G15903" t="s">
        <v>11576</v>
      </c>
      <c r="H15903">
        <v>0</v>
      </c>
      <c r="I15903">
        <v>0</v>
      </c>
      <c r="J15903">
        <v>0</v>
      </c>
      <c r="K15903" t="s">
        <v>61640</v>
      </c>
    </row>
    <row r="15904" spans="1:11" x14ac:dyDescent="0.3">
      <c r="A15904" t="s">
        <v>61641</v>
      </c>
      <c r="B15904" t="s">
        <v>61642</v>
      </c>
      <c r="C15904" t="s">
        <v>20</v>
      </c>
      <c r="D15904" t="s">
        <v>61643</v>
      </c>
      <c r="E15904" t="s">
        <v>61426</v>
      </c>
      <c r="F15904" t="s">
        <v>13760</v>
      </c>
      <c r="G15904" t="s">
        <v>42</v>
      </c>
      <c r="H15904">
        <v>0</v>
      </c>
      <c r="I15904">
        <v>0</v>
      </c>
      <c r="J15904">
        <v>0</v>
      </c>
      <c r="K15904" t="s">
        <v>61644</v>
      </c>
    </row>
    <row r="15905" spans="1:11" x14ac:dyDescent="0.3">
      <c r="A15905" t="s">
        <v>61645</v>
      </c>
      <c r="C15905" t="s">
        <v>27</v>
      </c>
      <c r="D15905" t="s">
        <v>61646</v>
      </c>
      <c r="E15905" t="s">
        <v>47287</v>
      </c>
      <c r="F15905" t="s">
        <v>41</v>
      </c>
      <c r="G15905" t="s">
        <v>42</v>
      </c>
      <c r="H15905">
        <v>0</v>
      </c>
      <c r="I15905">
        <v>0</v>
      </c>
      <c r="J15905">
        <v>0</v>
      </c>
      <c r="K15905" t="s">
        <v>61647</v>
      </c>
    </row>
    <row r="15906" spans="1:11" x14ac:dyDescent="0.3">
      <c r="A15906" t="s">
        <v>61648</v>
      </c>
      <c r="B15906" t="s">
        <v>61649</v>
      </c>
      <c r="C15906" t="s">
        <v>27</v>
      </c>
      <c r="D15906" t="s">
        <v>61650</v>
      </c>
      <c r="E15906" t="s">
        <v>47287</v>
      </c>
      <c r="F15906" t="s">
        <v>41</v>
      </c>
      <c r="G15906" t="s">
        <v>42</v>
      </c>
      <c r="H15906">
        <v>0</v>
      </c>
      <c r="I15906">
        <v>0</v>
      </c>
      <c r="J15906">
        <v>0</v>
      </c>
      <c r="K15906" t="s">
        <v>61651</v>
      </c>
    </row>
    <row r="15907" spans="1:11" x14ac:dyDescent="0.3">
      <c r="A15907" t="s">
        <v>61652</v>
      </c>
      <c r="B15907" t="s">
        <v>61653</v>
      </c>
      <c r="C15907" t="s">
        <v>20</v>
      </c>
      <c r="D15907" t="s">
        <v>61654</v>
      </c>
      <c r="E15907" t="s">
        <v>61426</v>
      </c>
      <c r="F15907" t="s">
        <v>1413</v>
      </c>
      <c r="G15907" t="s">
        <v>42</v>
      </c>
      <c r="H15907">
        <v>0</v>
      </c>
      <c r="I15907">
        <v>0</v>
      </c>
      <c r="J15907">
        <v>0</v>
      </c>
      <c r="K15907" t="s">
        <v>61655</v>
      </c>
    </row>
    <row r="15908" spans="1:11" x14ac:dyDescent="0.3">
      <c r="A15908" t="s">
        <v>61656</v>
      </c>
      <c r="B15908" t="s">
        <v>61657</v>
      </c>
      <c r="C15908" t="s">
        <v>558</v>
      </c>
      <c r="D15908" t="s">
        <v>61658</v>
      </c>
      <c r="E15908" t="s">
        <v>2102</v>
      </c>
      <c r="F15908" t="s">
        <v>11083</v>
      </c>
      <c r="G15908" t="s">
        <v>42</v>
      </c>
      <c r="H15908">
        <v>0</v>
      </c>
      <c r="I15908">
        <v>0</v>
      </c>
      <c r="J15908">
        <v>0</v>
      </c>
      <c r="K15908" t="s">
        <v>61659</v>
      </c>
    </row>
    <row r="15909" spans="1:11" x14ac:dyDescent="0.3">
      <c r="A15909" t="s">
        <v>61660</v>
      </c>
      <c r="B15909" t="s">
        <v>61661</v>
      </c>
      <c r="C15909" t="s">
        <v>20</v>
      </c>
      <c r="D15909" t="s">
        <v>61662</v>
      </c>
      <c r="E15909" t="s">
        <v>61426</v>
      </c>
      <c r="F15909" t="s">
        <v>2486</v>
      </c>
      <c r="G15909" t="s">
        <v>42</v>
      </c>
      <c r="H15909">
        <v>0</v>
      </c>
      <c r="I15909">
        <v>0</v>
      </c>
      <c r="J15909">
        <v>0</v>
      </c>
      <c r="K15909" t="s">
        <v>61663</v>
      </c>
    </row>
    <row r="15910" spans="1:11" x14ac:dyDescent="0.3">
      <c r="A15910" t="s">
        <v>61664</v>
      </c>
      <c r="B15910" t="s">
        <v>61665</v>
      </c>
      <c r="C15910" t="s">
        <v>20</v>
      </c>
      <c r="D15910" t="s">
        <v>61666</v>
      </c>
      <c r="E15910" t="s">
        <v>61426</v>
      </c>
      <c r="F15910" t="s">
        <v>9911</v>
      </c>
      <c r="G15910" t="s">
        <v>42</v>
      </c>
      <c r="H15910">
        <v>0</v>
      </c>
      <c r="I15910">
        <v>0</v>
      </c>
      <c r="J15910">
        <v>0</v>
      </c>
      <c r="K15910" t="s">
        <v>61667</v>
      </c>
    </row>
    <row r="15911" spans="1:11" x14ac:dyDescent="0.3">
      <c r="A15911" t="s">
        <v>61668</v>
      </c>
      <c r="B15911" t="s">
        <v>11786</v>
      </c>
      <c r="C15911" t="s">
        <v>13</v>
      </c>
      <c r="D15911" t="s">
        <v>61669</v>
      </c>
      <c r="E15911" t="s">
        <v>58181</v>
      </c>
      <c r="F15911" t="s">
        <v>16</v>
      </c>
      <c r="G15911" t="s">
        <v>5387</v>
      </c>
      <c r="H15911">
        <v>0</v>
      </c>
      <c r="I15911">
        <v>0</v>
      </c>
      <c r="J15911">
        <v>0</v>
      </c>
      <c r="K15911" t="s">
        <v>61670</v>
      </c>
    </row>
    <row r="15912" spans="1:11" x14ac:dyDescent="0.3">
      <c r="A15912" t="s">
        <v>61671</v>
      </c>
      <c r="B15912" t="s">
        <v>61672</v>
      </c>
      <c r="C15912" t="s">
        <v>27</v>
      </c>
      <c r="D15912" t="s">
        <v>61673</v>
      </c>
      <c r="E15912" t="s">
        <v>47287</v>
      </c>
      <c r="F15912" t="s">
        <v>16</v>
      </c>
      <c r="G15912" t="s">
        <v>4749</v>
      </c>
      <c r="H15912">
        <v>0</v>
      </c>
      <c r="I15912">
        <v>0</v>
      </c>
      <c r="J15912">
        <v>0</v>
      </c>
      <c r="K15912" t="s">
        <v>61674</v>
      </c>
    </row>
    <row r="15913" spans="1:11" x14ac:dyDescent="0.3">
      <c r="A15913" t="s">
        <v>61675</v>
      </c>
      <c r="B15913" t="s">
        <v>61676</v>
      </c>
      <c r="C15913" t="s">
        <v>27</v>
      </c>
      <c r="D15913" t="s">
        <v>61677</v>
      </c>
      <c r="E15913" t="s">
        <v>47287</v>
      </c>
      <c r="F15913" t="s">
        <v>16</v>
      </c>
      <c r="G15913" t="s">
        <v>7351</v>
      </c>
      <c r="H15913">
        <v>0</v>
      </c>
      <c r="I15913">
        <v>0</v>
      </c>
      <c r="J15913">
        <v>0</v>
      </c>
      <c r="K15913" t="s">
        <v>61678</v>
      </c>
    </row>
    <row r="15914" spans="1:11" x14ac:dyDescent="0.3">
      <c r="A15914" t="s">
        <v>61679</v>
      </c>
      <c r="B15914" t="s">
        <v>61680</v>
      </c>
      <c r="C15914" t="s">
        <v>27</v>
      </c>
      <c r="E15914" t="s">
        <v>58181</v>
      </c>
      <c r="F15914" t="s">
        <v>16</v>
      </c>
      <c r="G15914" t="s">
        <v>3422</v>
      </c>
      <c r="H15914">
        <v>0</v>
      </c>
      <c r="I15914">
        <v>0</v>
      </c>
      <c r="J15914">
        <v>0</v>
      </c>
      <c r="K15914" t="s">
        <v>61681</v>
      </c>
    </row>
    <row r="15915" spans="1:11" x14ac:dyDescent="0.3">
      <c r="A15915" t="s">
        <v>61682</v>
      </c>
      <c r="B15915" t="s">
        <v>61683</v>
      </c>
      <c r="C15915" t="s">
        <v>558</v>
      </c>
      <c r="D15915" t="s">
        <v>61684</v>
      </c>
      <c r="E15915" t="s">
        <v>1462</v>
      </c>
      <c r="F15915" t="s">
        <v>16</v>
      </c>
      <c r="G15915" t="s">
        <v>951</v>
      </c>
      <c r="H15915">
        <v>0</v>
      </c>
      <c r="I15915">
        <v>0</v>
      </c>
      <c r="J15915">
        <v>0</v>
      </c>
      <c r="K15915" t="s">
        <v>61685</v>
      </c>
    </row>
    <row r="15916" spans="1:11" x14ac:dyDescent="0.3">
      <c r="A15916" t="s">
        <v>61686</v>
      </c>
      <c r="B15916" t="s">
        <v>61687</v>
      </c>
      <c r="C15916" t="s">
        <v>27</v>
      </c>
      <c r="D15916" t="s">
        <v>61688</v>
      </c>
      <c r="E15916" t="s">
        <v>29</v>
      </c>
      <c r="F15916" t="s">
        <v>16</v>
      </c>
      <c r="G15916" t="s">
        <v>4525</v>
      </c>
      <c r="H15916">
        <v>0</v>
      </c>
      <c r="I15916">
        <v>0</v>
      </c>
      <c r="J15916">
        <v>0</v>
      </c>
      <c r="K15916" t="s">
        <v>61689</v>
      </c>
    </row>
    <row r="15917" spans="1:11" x14ac:dyDescent="0.3">
      <c r="A15917" t="s">
        <v>61690</v>
      </c>
      <c r="B15917" t="s">
        <v>61691</v>
      </c>
      <c r="C15917" t="s">
        <v>20</v>
      </c>
      <c r="D15917" t="s">
        <v>6640</v>
      </c>
      <c r="E15917" t="s">
        <v>61426</v>
      </c>
      <c r="F15917" t="s">
        <v>1247</v>
      </c>
      <c r="G15917" t="s">
        <v>42</v>
      </c>
      <c r="H15917">
        <v>0</v>
      </c>
      <c r="I15917">
        <v>0</v>
      </c>
      <c r="J15917">
        <v>0</v>
      </c>
      <c r="K15917" t="s">
        <v>61692</v>
      </c>
    </row>
    <row r="15918" spans="1:11" x14ac:dyDescent="0.3">
      <c r="A15918" t="s">
        <v>61693</v>
      </c>
      <c r="C15918" t="s">
        <v>147</v>
      </c>
      <c r="D15918" t="e">
        <f>도배지</f>
        <v>#NAME?</v>
      </c>
      <c r="E15918" t="s">
        <v>59940</v>
      </c>
      <c r="F15918" t="s">
        <v>2835</v>
      </c>
      <c r="G15918" t="s">
        <v>42</v>
      </c>
      <c r="H15918">
        <v>0</v>
      </c>
      <c r="I15918">
        <v>0</v>
      </c>
      <c r="J15918">
        <v>0</v>
      </c>
      <c r="K15918" t="s">
        <v>61694</v>
      </c>
    </row>
    <row r="15919" spans="1:11" x14ac:dyDescent="0.3">
      <c r="A15919" t="s">
        <v>61695</v>
      </c>
      <c r="B15919" t="s">
        <v>61696</v>
      </c>
      <c r="C15919" t="s">
        <v>147</v>
      </c>
      <c r="D15919" t="s">
        <v>61697</v>
      </c>
      <c r="E15919" t="s">
        <v>59940</v>
      </c>
      <c r="F15919" t="s">
        <v>631</v>
      </c>
      <c r="G15919" t="s">
        <v>42</v>
      </c>
      <c r="H15919">
        <v>0</v>
      </c>
      <c r="I15919">
        <v>0</v>
      </c>
      <c r="J15919">
        <v>0</v>
      </c>
      <c r="K15919" t="s">
        <v>61698</v>
      </c>
    </row>
    <row r="15920" spans="1:11" x14ac:dyDescent="0.3">
      <c r="A15920" t="s">
        <v>61699</v>
      </c>
      <c r="C15920" t="s">
        <v>27</v>
      </c>
      <c r="D15920" t="s">
        <v>61700</v>
      </c>
      <c r="E15920" t="s">
        <v>47287</v>
      </c>
      <c r="F15920" t="s">
        <v>41</v>
      </c>
      <c r="G15920" t="s">
        <v>42</v>
      </c>
      <c r="H15920">
        <v>0</v>
      </c>
      <c r="I15920">
        <v>0</v>
      </c>
      <c r="J15920">
        <v>0</v>
      </c>
      <c r="K15920" t="s">
        <v>61701</v>
      </c>
    </row>
    <row r="15921" spans="1:11" x14ac:dyDescent="0.3">
      <c r="A15921" t="s">
        <v>61702</v>
      </c>
      <c r="B15921" t="s">
        <v>61703</v>
      </c>
      <c r="C15921" t="s">
        <v>27</v>
      </c>
      <c r="D15921" t="s">
        <v>61704</v>
      </c>
      <c r="E15921" t="s">
        <v>47287</v>
      </c>
      <c r="F15921" t="s">
        <v>41</v>
      </c>
      <c r="G15921" t="s">
        <v>42</v>
      </c>
      <c r="H15921">
        <v>0</v>
      </c>
      <c r="I15921">
        <v>0</v>
      </c>
      <c r="J15921">
        <v>0</v>
      </c>
      <c r="K15921" t="s">
        <v>61705</v>
      </c>
    </row>
    <row r="15922" spans="1:11" x14ac:dyDescent="0.3">
      <c r="A15922" t="s">
        <v>61706</v>
      </c>
      <c r="C15922" t="s">
        <v>27</v>
      </c>
      <c r="D15922" t="s">
        <v>61707</v>
      </c>
      <c r="E15922" t="s">
        <v>47287</v>
      </c>
      <c r="F15922" t="s">
        <v>41</v>
      </c>
      <c r="G15922" t="s">
        <v>42</v>
      </c>
      <c r="H15922">
        <v>0</v>
      </c>
      <c r="I15922">
        <v>0</v>
      </c>
      <c r="J15922">
        <v>0</v>
      </c>
      <c r="K15922" t="s">
        <v>61708</v>
      </c>
    </row>
    <row r="15923" spans="1:11" x14ac:dyDescent="0.3">
      <c r="A15923" t="s">
        <v>61709</v>
      </c>
      <c r="B15923" t="s">
        <v>61710</v>
      </c>
      <c r="C15923" t="s">
        <v>27</v>
      </c>
      <c r="D15923" t="s">
        <v>61711</v>
      </c>
      <c r="E15923" t="s">
        <v>47287</v>
      </c>
      <c r="F15923" t="s">
        <v>41</v>
      </c>
      <c r="G15923" t="s">
        <v>42</v>
      </c>
      <c r="H15923">
        <v>0</v>
      </c>
      <c r="I15923">
        <v>0</v>
      </c>
      <c r="J15923">
        <v>0</v>
      </c>
      <c r="K15923" t="s">
        <v>61712</v>
      </c>
    </row>
    <row r="15924" spans="1:11" x14ac:dyDescent="0.3">
      <c r="A15924" t="s">
        <v>61713</v>
      </c>
      <c r="B15924" t="s">
        <v>61714</v>
      </c>
      <c r="C15924" t="s">
        <v>466</v>
      </c>
      <c r="D15924" t="s">
        <v>61715</v>
      </c>
      <c r="E15924" t="s">
        <v>56266</v>
      </c>
      <c r="F15924" t="s">
        <v>16</v>
      </c>
      <c r="G15924" t="s">
        <v>7387</v>
      </c>
      <c r="H15924">
        <v>0</v>
      </c>
      <c r="I15924">
        <v>0</v>
      </c>
      <c r="J15924">
        <v>0</v>
      </c>
      <c r="K15924" t="s">
        <v>61716</v>
      </c>
    </row>
    <row r="15925" spans="1:11" x14ac:dyDescent="0.3">
      <c r="A15925" t="s">
        <v>61717</v>
      </c>
      <c r="B15925" t="s">
        <v>61718</v>
      </c>
      <c r="C15925" t="s">
        <v>20</v>
      </c>
      <c r="D15925" t="s">
        <v>61719</v>
      </c>
      <c r="E15925" t="s">
        <v>22</v>
      </c>
      <c r="F15925" t="s">
        <v>16</v>
      </c>
      <c r="G15925" t="s">
        <v>20664</v>
      </c>
      <c r="H15925">
        <v>0</v>
      </c>
      <c r="I15925">
        <v>0</v>
      </c>
      <c r="J15925">
        <v>0</v>
      </c>
      <c r="K15925" t="s">
        <v>61720</v>
      </c>
    </row>
    <row r="15926" spans="1:11" x14ac:dyDescent="0.3">
      <c r="A15926" t="s">
        <v>61721</v>
      </c>
      <c r="B15926" t="s">
        <v>61722</v>
      </c>
      <c r="C15926" t="s">
        <v>20</v>
      </c>
      <c r="D15926" t="s">
        <v>61723</v>
      </c>
      <c r="E15926" t="s">
        <v>61426</v>
      </c>
      <c r="F15926" t="s">
        <v>16</v>
      </c>
      <c r="G15926" t="s">
        <v>4993</v>
      </c>
      <c r="H15926">
        <v>0</v>
      </c>
      <c r="I15926">
        <v>0</v>
      </c>
      <c r="J15926">
        <v>0</v>
      </c>
      <c r="K15926" t="s">
        <v>61724</v>
      </c>
    </row>
    <row r="15927" spans="1:11" x14ac:dyDescent="0.3">
      <c r="A15927" t="s">
        <v>61725</v>
      </c>
      <c r="B15927" t="s">
        <v>61726</v>
      </c>
      <c r="C15927" t="s">
        <v>20</v>
      </c>
      <c r="D15927" t="s">
        <v>61727</v>
      </c>
      <c r="E15927" t="s">
        <v>61426</v>
      </c>
      <c r="F15927" t="s">
        <v>16</v>
      </c>
      <c r="G15927" t="s">
        <v>2216</v>
      </c>
      <c r="H15927">
        <v>0</v>
      </c>
      <c r="I15927">
        <v>0</v>
      </c>
      <c r="J15927">
        <v>0</v>
      </c>
      <c r="K15927" t="s">
        <v>61728</v>
      </c>
    </row>
    <row r="15928" spans="1:11" x14ac:dyDescent="0.3">
      <c r="A15928" t="s">
        <v>61729</v>
      </c>
      <c r="B15928" t="s">
        <v>61730</v>
      </c>
      <c r="C15928" t="s">
        <v>466</v>
      </c>
      <c r="D15928" t="s">
        <v>61731</v>
      </c>
      <c r="E15928" t="s">
        <v>56266</v>
      </c>
      <c r="F15928" t="s">
        <v>16</v>
      </c>
      <c r="G15928" t="s">
        <v>13213</v>
      </c>
      <c r="H15928">
        <v>0</v>
      </c>
      <c r="I15928">
        <v>0</v>
      </c>
      <c r="J15928">
        <v>0</v>
      </c>
      <c r="K15928" t="s">
        <v>61732</v>
      </c>
    </row>
    <row r="15929" spans="1:11" x14ac:dyDescent="0.3">
      <c r="A15929" t="s">
        <v>61733</v>
      </c>
      <c r="B15929" t="s">
        <v>61734</v>
      </c>
      <c r="C15929" t="s">
        <v>466</v>
      </c>
      <c r="D15929" t="s">
        <v>61735</v>
      </c>
      <c r="E15929" t="s">
        <v>56266</v>
      </c>
      <c r="F15929" t="s">
        <v>16</v>
      </c>
      <c r="G15929" t="s">
        <v>2853</v>
      </c>
      <c r="H15929">
        <v>0</v>
      </c>
      <c r="I15929">
        <v>0</v>
      </c>
      <c r="J15929">
        <v>0</v>
      </c>
      <c r="K15929" t="s">
        <v>61736</v>
      </c>
    </row>
    <row r="15930" spans="1:11" x14ac:dyDescent="0.3">
      <c r="A15930" t="s">
        <v>61737</v>
      </c>
      <c r="B15930" t="s">
        <v>61738</v>
      </c>
      <c r="C15930" t="s">
        <v>27</v>
      </c>
      <c r="D15930" t="s">
        <v>61739</v>
      </c>
      <c r="E15930" t="s">
        <v>47287</v>
      </c>
      <c r="F15930" t="s">
        <v>41</v>
      </c>
      <c r="G15930" t="s">
        <v>42</v>
      </c>
      <c r="H15930">
        <v>0</v>
      </c>
      <c r="I15930">
        <v>0</v>
      </c>
      <c r="J15930">
        <v>0</v>
      </c>
      <c r="K15930" t="s">
        <v>61740</v>
      </c>
    </row>
    <row r="15931" spans="1:11" x14ac:dyDescent="0.3">
      <c r="A15931" t="s">
        <v>61741</v>
      </c>
      <c r="B15931" t="s">
        <v>61742</v>
      </c>
      <c r="C15931" t="s">
        <v>13</v>
      </c>
      <c r="D15931" t="s">
        <v>61743</v>
      </c>
      <c r="E15931" t="s">
        <v>58181</v>
      </c>
      <c r="F15931" t="s">
        <v>16</v>
      </c>
      <c r="G15931" t="s">
        <v>48403</v>
      </c>
      <c r="H15931">
        <v>0</v>
      </c>
      <c r="I15931">
        <v>0</v>
      </c>
      <c r="J15931">
        <v>0</v>
      </c>
      <c r="K15931" t="s">
        <v>61744</v>
      </c>
    </row>
    <row r="15932" spans="1:11" x14ac:dyDescent="0.3">
      <c r="A15932" t="s">
        <v>61745</v>
      </c>
      <c r="B15932" t="s">
        <v>61746</v>
      </c>
      <c r="C15932" t="s">
        <v>147</v>
      </c>
      <c r="D15932" t="s">
        <v>61747</v>
      </c>
      <c r="E15932" t="s">
        <v>59940</v>
      </c>
      <c r="F15932" t="s">
        <v>2572</v>
      </c>
      <c r="G15932" t="s">
        <v>822</v>
      </c>
      <c r="H15932">
        <v>0</v>
      </c>
      <c r="I15932">
        <v>0</v>
      </c>
      <c r="J15932">
        <v>0</v>
      </c>
      <c r="K15932" t="s">
        <v>61748</v>
      </c>
    </row>
    <row r="15933" spans="1:11" x14ac:dyDescent="0.3">
      <c r="A15933" t="s">
        <v>61749</v>
      </c>
      <c r="B15933" t="s">
        <v>61750</v>
      </c>
      <c r="C15933" t="s">
        <v>13</v>
      </c>
      <c r="D15933" t="s">
        <v>61751</v>
      </c>
      <c r="E15933" t="s">
        <v>58181</v>
      </c>
      <c r="F15933" t="s">
        <v>16</v>
      </c>
      <c r="G15933" t="s">
        <v>6576</v>
      </c>
      <c r="H15933">
        <v>0</v>
      </c>
      <c r="I15933">
        <v>0</v>
      </c>
      <c r="J15933">
        <v>0</v>
      </c>
      <c r="K15933" t="s">
        <v>61752</v>
      </c>
    </row>
    <row r="15934" spans="1:11" x14ac:dyDescent="0.3">
      <c r="A15934" t="s">
        <v>61753</v>
      </c>
      <c r="C15934" t="s">
        <v>558</v>
      </c>
      <c r="D15934" t="s">
        <v>61754</v>
      </c>
      <c r="E15934" t="s">
        <v>981</v>
      </c>
      <c r="F15934" t="s">
        <v>16</v>
      </c>
      <c r="G15934" t="s">
        <v>38956</v>
      </c>
      <c r="H15934">
        <v>0</v>
      </c>
      <c r="I15934">
        <v>0</v>
      </c>
      <c r="J15934">
        <v>0</v>
      </c>
      <c r="K15934" t="s">
        <v>61755</v>
      </c>
    </row>
    <row r="15935" spans="1:11" x14ac:dyDescent="0.3">
      <c r="A15935" t="s">
        <v>61756</v>
      </c>
      <c r="B15935" t="s">
        <v>61757</v>
      </c>
      <c r="C15935" t="s">
        <v>13</v>
      </c>
      <c r="D15935" t="s">
        <v>61758</v>
      </c>
      <c r="E15935" t="s">
        <v>58181</v>
      </c>
      <c r="F15935" t="s">
        <v>16</v>
      </c>
      <c r="G15935" t="s">
        <v>27424</v>
      </c>
      <c r="H15935">
        <v>0</v>
      </c>
      <c r="I15935">
        <v>0</v>
      </c>
      <c r="J15935">
        <v>0</v>
      </c>
      <c r="K15935" t="s">
        <v>61759</v>
      </c>
    </row>
    <row r="15936" spans="1:11" x14ac:dyDescent="0.3">
      <c r="A15936" t="s">
        <v>61760</v>
      </c>
      <c r="B15936" t="s">
        <v>61761</v>
      </c>
      <c r="C15936" t="s">
        <v>20</v>
      </c>
      <c r="D15936" t="s">
        <v>61762</v>
      </c>
      <c r="E15936" t="s">
        <v>61426</v>
      </c>
      <c r="F15936" t="s">
        <v>16</v>
      </c>
      <c r="G15936" t="s">
        <v>4044</v>
      </c>
      <c r="H15936">
        <v>0</v>
      </c>
      <c r="I15936">
        <v>0</v>
      </c>
      <c r="J15936">
        <v>0</v>
      </c>
      <c r="K15936" t="s">
        <v>61763</v>
      </c>
    </row>
    <row r="15937" spans="1:11" x14ac:dyDescent="0.3">
      <c r="A15937" t="s">
        <v>61764</v>
      </c>
      <c r="B15937" t="s">
        <v>61765</v>
      </c>
      <c r="C15937" t="s">
        <v>13</v>
      </c>
      <c r="D15937" t="s">
        <v>61766</v>
      </c>
      <c r="E15937" t="s">
        <v>58181</v>
      </c>
      <c r="F15937" t="s">
        <v>16</v>
      </c>
      <c r="G15937" t="s">
        <v>8692</v>
      </c>
      <c r="H15937">
        <v>0</v>
      </c>
      <c r="I15937">
        <v>0</v>
      </c>
      <c r="J15937">
        <v>0</v>
      </c>
      <c r="K15937" t="s">
        <v>61767</v>
      </c>
    </row>
    <row r="15938" spans="1:11" x14ac:dyDescent="0.3">
      <c r="A15938" t="s">
        <v>61768</v>
      </c>
      <c r="B15938" t="s">
        <v>61769</v>
      </c>
      <c r="C15938" t="s">
        <v>13</v>
      </c>
      <c r="D15938" t="s">
        <v>61770</v>
      </c>
      <c r="E15938" t="s">
        <v>58181</v>
      </c>
      <c r="F15938" t="s">
        <v>16</v>
      </c>
      <c r="G15938" t="s">
        <v>2216</v>
      </c>
      <c r="H15938">
        <v>0</v>
      </c>
      <c r="I15938">
        <v>0</v>
      </c>
      <c r="J15938">
        <v>0</v>
      </c>
      <c r="K15938" t="s">
        <v>61771</v>
      </c>
    </row>
    <row r="15939" spans="1:11" x14ac:dyDescent="0.3">
      <c r="A15939" t="s">
        <v>61772</v>
      </c>
      <c r="B15939" t="s">
        <v>61773</v>
      </c>
      <c r="C15939" t="s">
        <v>13</v>
      </c>
      <c r="D15939" t="s">
        <v>61774</v>
      </c>
      <c r="E15939" t="s">
        <v>58181</v>
      </c>
      <c r="F15939" t="s">
        <v>16</v>
      </c>
      <c r="G15939" t="s">
        <v>18591</v>
      </c>
      <c r="H15939">
        <v>0</v>
      </c>
      <c r="I15939">
        <v>0</v>
      </c>
      <c r="J15939">
        <v>0</v>
      </c>
      <c r="K15939" t="s">
        <v>61775</v>
      </c>
    </row>
    <row r="15940" spans="1:11" x14ac:dyDescent="0.3">
      <c r="A15940" t="s">
        <v>61776</v>
      </c>
      <c r="B15940" t="s">
        <v>61777</v>
      </c>
      <c r="C15940" t="s">
        <v>13</v>
      </c>
      <c r="E15940" t="s">
        <v>58181</v>
      </c>
      <c r="F15940" t="s">
        <v>16</v>
      </c>
      <c r="G15940" t="s">
        <v>8767</v>
      </c>
      <c r="H15940">
        <v>0</v>
      </c>
      <c r="I15940">
        <v>0</v>
      </c>
      <c r="J15940">
        <v>0</v>
      </c>
      <c r="K15940" t="s">
        <v>61778</v>
      </c>
    </row>
    <row r="15941" spans="1:11" x14ac:dyDescent="0.3">
      <c r="A15941" t="s">
        <v>61779</v>
      </c>
      <c r="B15941" t="s">
        <v>61780</v>
      </c>
      <c r="C15941" t="s">
        <v>13</v>
      </c>
      <c r="D15941" t="s">
        <v>61781</v>
      </c>
      <c r="E15941" t="s">
        <v>58181</v>
      </c>
      <c r="F15941" t="s">
        <v>16</v>
      </c>
      <c r="G15941" t="s">
        <v>13712</v>
      </c>
      <c r="H15941">
        <v>0</v>
      </c>
      <c r="I15941">
        <v>0</v>
      </c>
      <c r="J15941">
        <v>0</v>
      </c>
      <c r="K15941" t="s">
        <v>61782</v>
      </c>
    </row>
    <row r="15942" spans="1:11" x14ac:dyDescent="0.3">
      <c r="A15942" t="s">
        <v>61783</v>
      </c>
      <c r="B15942" t="s">
        <v>61784</v>
      </c>
      <c r="C15942" t="s">
        <v>13</v>
      </c>
      <c r="D15942" t="s">
        <v>61785</v>
      </c>
      <c r="E15942" t="s">
        <v>58181</v>
      </c>
      <c r="F15942" t="s">
        <v>16</v>
      </c>
      <c r="G15942" t="s">
        <v>4671</v>
      </c>
      <c r="H15942">
        <v>0</v>
      </c>
      <c r="I15942">
        <v>0</v>
      </c>
      <c r="J15942">
        <v>0</v>
      </c>
      <c r="K15942" t="s">
        <v>61786</v>
      </c>
    </row>
    <row r="15943" spans="1:11" x14ac:dyDescent="0.3">
      <c r="A15943" t="s">
        <v>61787</v>
      </c>
      <c r="B15943" t="s">
        <v>61788</v>
      </c>
      <c r="C15943" t="s">
        <v>13</v>
      </c>
      <c r="D15943" t="s">
        <v>61789</v>
      </c>
      <c r="E15943" t="s">
        <v>58181</v>
      </c>
      <c r="F15943" t="s">
        <v>16</v>
      </c>
      <c r="G15943" t="s">
        <v>24245</v>
      </c>
      <c r="H15943">
        <v>0</v>
      </c>
      <c r="I15943">
        <v>0</v>
      </c>
      <c r="J15943">
        <v>0</v>
      </c>
      <c r="K15943" t="s">
        <v>61790</v>
      </c>
    </row>
    <row r="15944" spans="1:11" x14ac:dyDescent="0.3">
      <c r="A15944" t="s">
        <v>61791</v>
      </c>
      <c r="B15944" t="s">
        <v>61792</v>
      </c>
      <c r="C15944" t="s">
        <v>13</v>
      </c>
      <c r="D15944" t="s">
        <v>61793</v>
      </c>
      <c r="E15944" t="s">
        <v>58181</v>
      </c>
      <c r="F15944" t="s">
        <v>16</v>
      </c>
      <c r="G15944" t="s">
        <v>9778</v>
      </c>
      <c r="H15944">
        <v>0</v>
      </c>
      <c r="I15944">
        <v>0</v>
      </c>
      <c r="J15944">
        <v>0</v>
      </c>
      <c r="K15944" t="s">
        <v>61794</v>
      </c>
    </row>
    <row r="15945" spans="1:11" x14ac:dyDescent="0.3">
      <c r="A15945" t="s">
        <v>61795</v>
      </c>
      <c r="B15945" t="s">
        <v>61796</v>
      </c>
      <c r="C15945" t="s">
        <v>558</v>
      </c>
      <c r="D15945" t="s">
        <v>61797</v>
      </c>
      <c r="E15945" t="s">
        <v>981</v>
      </c>
      <c r="F15945" t="s">
        <v>61798</v>
      </c>
      <c r="G15945" t="s">
        <v>42</v>
      </c>
      <c r="H15945">
        <v>0</v>
      </c>
      <c r="I15945">
        <v>0</v>
      </c>
      <c r="J15945">
        <v>0</v>
      </c>
      <c r="K15945" t="s">
        <v>61799</v>
      </c>
    </row>
    <row r="15946" spans="1:11" x14ac:dyDescent="0.3">
      <c r="A15946" t="s">
        <v>61800</v>
      </c>
      <c r="B15946" t="s">
        <v>61801</v>
      </c>
      <c r="C15946" t="s">
        <v>558</v>
      </c>
      <c r="D15946" t="s">
        <v>61802</v>
      </c>
      <c r="E15946" t="s">
        <v>1462</v>
      </c>
      <c r="F15946" t="s">
        <v>16</v>
      </c>
      <c r="G15946" t="s">
        <v>1091</v>
      </c>
      <c r="H15946">
        <v>0</v>
      </c>
      <c r="I15946">
        <v>0</v>
      </c>
      <c r="J15946">
        <v>0</v>
      </c>
      <c r="K15946" t="s">
        <v>61803</v>
      </c>
    </row>
    <row r="15947" spans="1:11" x14ac:dyDescent="0.3">
      <c r="A15947" t="s">
        <v>61804</v>
      </c>
      <c r="B15947" t="s">
        <v>61805</v>
      </c>
      <c r="C15947" t="s">
        <v>558</v>
      </c>
      <c r="D15947" t="s">
        <v>61806</v>
      </c>
      <c r="E15947" t="s">
        <v>1462</v>
      </c>
      <c r="F15947" t="s">
        <v>16</v>
      </c>
      <c r="G15947" t="s">
        <v>5387</v>
      </c>
      <c r="H15947">
        <v>0</v>
      </c>
      <c r="I15947">
        <v>0</v>
      </c>
      <c r="J15947">
        <v>0</v>
      </c>
      <c r="K15947" t="s">
        <v>61807</v>
      </c>
    </row>
    <row r="15948" spans="1:11" x14ac:dyDescent="0.3">
      <c r="A15948" t="s">
        <v>61808</v>
      </c>
      <c r="B15948" t="s">
        <v>61809</v>
      </c>
      <c r="C15948" t="s">
        <v>13</v>
      </c>
      <c r="D15948" t="s">
        <v>61810</v>
      </c>
      <c r="E15948" t="s">
        <v>58181</v>
      </c>
      <c r="F15948" t="s">
        <v>16</v>
      </c>
      <c r="G15948" t="s">
        <v>18285</v>
      </c>
      <c r="H15948">
        <v>0</v>
      </c>
      <c r="I15948">
        <v>0</v>
      </c>
      <c r="J15948">
        <v>0</v>
      </c>
      <c r="K15948" t="s">
        <v>61811</v>
      </c>
    </row>
    <row r="15949" spans="1:11" x14ac:dyDescent="0.3">
      <c r="A15949" t="s">
        <v>61812</v>
      </c>
      <c r="B15949" t="s">
        <v>61813</v>
      </c>
      <c r="C15949" t="s">
        <v>13</v>
      </c>
      <c r="D15949" t="s">
        <v>61814</v>
      </c>
      <c r="E15949" t="s">
        <v>58181</v>
      </c>
      <c r="F15949" t="s">
        <v>3412</v>
      </c>
      <c r="G15949" t="s">
        <v>42</v>
      </c>
      <c r="H15949">
        <v>0</v>
      </c>
      <c r="I15949">
        <v>0</v>
      </c>
      <c r="J15949">
        <v>0</v>
      </c>
      <c r="K15949" t="s">
        <v>61815</v>
      </c>
    </row>
    <row r="15950" spans="1:11" x14ac:dyDescent="0.3">
      <c r="A15950" t="s">
        <v>61816</v>
      </c>
      <c r="B15950" t="s">
        <v>61817</v>
      </c>
      <c r="C15950" t="s">
        <v>13</v>
      </c>
      <c r="D15950" t="s">
        <v>61818</v>
      </c>
      <c r="E15950" t="s">
        <v>58181</v>
      </c>
      <c r="F15950" t="s">
        <v>10547</v>
      </c>
      <c r="G15950" t="s">
        <v>42</v>
      </c>
      <c r="H15950">
        <v>0</v>
      </c>
      <c r="I15950">
        <v>0</v>
      </c>
      <c r="J15950">
        <v>0</v>
      </c>
      <c r="K15950" t="s">
        <v>61819</v>
      </c>
    </row>
    <row r="15951" spans="1:11" x14ac:dyDescent="0.3">
      <c r="A15951" t="s">
        <v>61820</v>
      </c>
      <c r="B15951" t="s">
        <v>61821</v>
      </c>
      <c r="C15951" t="s">
        <v>20</v>
      </c>
      <c r="D15951" t="s">
        <v>61822</v>
      </c>
      <c r="E15951" t="s">
        <v>61426</v>
      </c>
      <c r="F15951" t="s">
        <v>379</v>
      </c>
      <c r="G15951" t="s">
        <v>42</v>
      </c>
      <c r="H15951">
        <v>0</v>
      </c>
      <c r="I15951">
        <v>0</v>
      </c>
      <c r="J15951">
        <v>0</v>
      </c>
      <c r="K15951" t="s">
        <v>61823</v>
      </c>
    </row>
    <row r="15952" spans="1:11" x14ac:dyDescent="0.3">
      <c r="A15952" t="s">
        <v>61824</v>
      </c>
      <c r="B15952" t="s">
        <v>61825</v>
      </c>
      <c r="C15952" t="s">
        <v>27</v>
      </c>
      <c r="D15952" t="s">
        <v>61826</v>
      </c>
      <c r="E15952" t="s">
        <v>47287</v>
      </c>
      <c r="F15952" t="s">
        <v>41</v>
      </c>
      <c r="G15952" t="s">
        <v>42</v>
      </c>
      <c r="H15952">
        <v>0</v>
      </c>
      <c r="I15952">
        <v>0</v>
      </c>
      <c r="J15952">
        <v>0</v>
      </c>
      <c r="K15952" t="s">
        <v>61827</v>
      </c>
    </row>
    <row r="15953" spans="1:11" x14ac:dyDescent="0.3">
      <c r="A15953" t="s">
        <v>61828</v>
      </c>
      <c r="B15953" t="s">
        <v>61829</v>
      </c>
      <c r="C15953" t="s">
        <v>13</v>
      </c>
      <c r="D15953" t="s">
        <v>61830</v>
      </c>
      <c r="E15953" t="s">
        <v>58181</v>
      </c>
      <c r="F15953" t="s">
        <v>13313</v>
      </c>
      <c r="G15953" t="s">
        <v>42</v>
      </c>
      <c r="H15953">
        <v>0</v>
      </c>
      <c r="I15953">
        <v>0</v>
      </c>
      <c r="J15953">
        <v>0</v>
      </c>
      <c r="K15953" t="s">
        <v>61831</v>
      </c>
    </row>
    <row r="15954" spans="1:11" x14ac:dyDescent="0.3">
      <c r="A15954" t="s">
        <v>61832</v>
      </c>
      <c r="B15954" t="s">
        <v>61833</v>
      </c>
      <c r="C15954" t="s">
        <v>13</v>
      </c>
      <c r="D15954" t="s">
        <v>61834</v>
      </c>
      <c r="E15954" t="s">
        <v>58181</v>
      </c>
      <c r="F15954" t="s">
        <v>61835</v>
      </c>
      <c r="G15954" t="s">
        <v>42</v>
      </c>
      <c r="H15954">
        <v>0</v>
      </c>
      <c r="I15954">
        <v>0</v>
      </c>
      <c r="J15954">
        <v>0</v>
      </c>
      <c r="K15954" t="s">
        <v>61836</v>
      </c>
    </row>
    <row r="15955" spans="1:11" x14ac:dyDescent="0.3">
      <c r="A15955" t="s">
        <v>61837</v>
      </c>
      <c r="B15955" t="s">
        <v>61838</v>
      </c>
      <c r="C15955" t="s">
        <v>13</v>
      </c>
      <c r="D15955" t="s">
        <v>61839</v>
      </c>
      <c r="E15955" t="s">
        <v>58181</v>
      </c>
      <c r="F15955" t="s">
        <v>16</v>
      </c>
      <c r="G15955" t="s">
        <v>2721</v>
      </c>
      <c r="H15955">
        <v>0</v>
      </c>
      <c r="I15955">
        <v>0</v>
      </c>
      <c r="J15955">
        <v>0</v>
      </c>
      <c r="K15955" t="s">
        <v>61840</v>
      </c>
    </row>
    <row r="15956" spans="1:11" x14ac:dyDescent="0.3">
      <c r="A15956" t="s">
        <v>61841</v>
      </c>
      <c r="B15956" t="s">
        <v>61842</v>
      </c>
      <c r="C15956" t="s">
        <v>27</v>
      </c>
      <c r="D15956" t="s">
        <v>61843</v>
      </c>
      <c r="E15956" t="s">
        <v>29</v>
      </c>
      <c r="F15956" t="s">
        <v>16</v>
      </c>
      <c r="G15956" t="s">
        <v>973</v>
      </c>
      <c r="H15956">
        <v>0</v>
      </c>
      <c r="I15956">
        <v>0</v>
      </c>
      <c r="J15956">
        <v>0</v>
      </c>
      <c r="K15956" t="s">
        <v>61844</v>
      </c>
    </row>
    <row r="15957" spans="1:11" x14ac:dyDescent="0.3">
      <c r="A15957" t="s">
        <v>61845</v>
      </c>
      <c r="B15957" t="s">
        <v>61846</v>
      </c>
      <c r="C15957" t="s">
        <v>558</v>
      </c>
      <c r="D15957" t="s">
        <v>61847</v>
      </c>
      <c r="E15957" t="s">
        <v>19698</v>
      </c>
      <c r="F15957" t="s">
        <v>16</v>
      </c>
      <c r="G15957" t="s">
        <v>777</v>
      </c>
      <c r="H15957">
        <v>0</v>
      </c>
      <c r="I15957">
        <v>0</v>
      </c>
      <c r="J15957">
        <v>0</v>
      </c>
      <c r="K15957" t="s">
        <v>61848</v>
      </c>
    </row>
    <row r="15958" spans="1:11" x14ac:dyDescent="0.3">
      <c r="A15958" t="s">
        <v>61849</v>
      </c>
      <c r="B15958" t="s">
        <v>61850</v>
      </c>
      <c r="C15958" t="s">
        <v>1159</v>
      </c>
      <c r="D15958" t="s">
        <v>61851</v>
      </c>
      <c r="E15958" t="s">
        <v>1161</v>
      </c>
      <c r="F15958" t="s">
        <v>16</v>
      </c>
      <c r="G15958" t="s">
        <v>1710</v>
      </c>
      <c r="H15958">
        <v>0</v>
      </c>
      <c r="I15958">
        <v>0</v>
      </c>
      <c r="J15958">
        <v>0</v>
      </c>
      <c r="K15958" t="s">
        <v>61852</v>
      </c>
    </row>
    <row r="15959" spans="1:11" x14ac:dyDescent="0.3">
      <c r="A15959" t="s">
        <v>61853</v>
      </c>
      <c r="C15959" t="s">
        <v>13</v>
      </c>
      <c r="D15959" t="s">
        <v>61854</v>
      </c>
      <c r="E15959" t="s">
        <v>58181</v>
      </c>
      <c r="F15959" t="s">
        <v>16</v>
      </c>
      <c r="G15959" t="s">
        <v>51705</v>
      </c>
      <c r="H15959">
        <v>0</v>
      </c>
      <c r="I15959">
        <v>0</v>
      </c>
      <c r="J15959">
        <v>0</v>
      </c>
      <c r="K15959" t="s">
        <v>61855</v>
      </c>
    </row>
    <row r="15960" spans="1:11" x14ac:dyDescent="0.3">
      <c r="A15960" t="s">
        <v>61856</v>
      </c>
      <c r="B15960" t="s">
        <v>61857</v>
      </c>
      <c r="C15960" t="s">
        <v>13</v>
      </c>
      <c r="D15960" t="s">
        <v>61858</v>
      </c>
      <c r="E15960" t="s">
        <v>58181</v>
      </c>
      <c r="F15960" t="s">
        <v>2313</v>
      </c>
      <c r="G15960" t="s">
        <v>42</v>
      </c>
      <c r="H15960">
        <v>0</v>
      </c>
      <c r="I15960">
        <v>0</v>
      </c>
      <c r="J15960">
        <v>0</v>
      </c>
      <c r="K15960" t="s">
        <v>61859</v>
      </c>
    </row>
    <row r="15961" spans="1:11" x14ac:dyDescent="0.3">
      <c r="A15961" t="s">
        <v>61860</v>
      </c>
      <c r="B15961" t="s">
        <v>61861</v>
      </c>
      <c r="C15961" t="s">
        <v>13</v>
      </c>
      <c r="D15961" t="s">
        <v>61862</v>
      </c>
      <c r="E15961" t="s">
        <v>58181</v>
      </c>
      <c r="F15961" t="s">
        <v>20476</v>
      </c>
      <c r="G15961" t="s">
        <v>42</v>
      </c>
      <c r="H15961">
        <v>0</v>
      </c>
      <c r="I15961">
        <v>0</v>
      </c>
      <c r="J15961">
        <v>0</v>
      </c>
      <c r="K15961" t="s">
        <v>61863</v>
      </c>
    </row>
    <row r="15962" spans="1:11" x14ac:dyDescent="0.3">
      <c r="A15962" t="s">
        <v>61864</v>
      </c>
      <c r="B15962" t="s">
        <v>61865</v>
      </c>
      <c r="C15962" t="s">
        <v>13</v>
      </c>
      <c r="D15962" t="s">
        <v>61866</v>
      </c>
      <c r="E15962" t="s">
        <v>58181</v>
      </c>
      <c r="F15962" t="s">
        <v>5696</v>
      </c>
      <c r="G15962" t="s">
        <v>42</v>
      </c>
      <c r="H15962">
        <v>0</v>
      </c>
      <c r="I15962">
        <v>0</v>
      </c>
      <c r="J15962">
        <v>0</v>
      </c>
      <c r="K15962" t="s">
        <v>61867</v>
      </c>
    </row>
    <row r="15963" spans="1:11" x14ac:dyDescent="0.3">
      <c r="A15963" t="s">
        <v>61868</v>
      </c>
      <c r="B15963" t="s">
        <v>61869</v>
      </c>
      <c r="C15963" t="s">
        <v>13</v>
      </c>
      <c r="D15963" t="s">
        <v>61870</v>
      </c>
      <c r="E15963" t="s">
        <v>58181</v>
      </c>
      <c r="F15963" t="s">
        <v>16</v>
      </c>
      <c r="G15963" t="s">
        <v>17363</v>
      </c>
      <c r="H15963">
        <v>0</v>
      </c>
      <c r="I15963">
        <v>0</v>
      </c>
      <c r="J15963">
        <v>0</v>
      </c>
      <c r="K15963" t="s">
        <v>61871</v>
      </c>
    </row>
    <row r="15964" spans="1:11" x14ac:dyDescent="0.3">
      <c r="A15964" t="s">
        <v>61872</v>
      </c>
      <c r="B15964" t="s">
        <v>61873</v>
      </c>
      <c r="C15964" t="s">
        <v>20</v>
      </c>
      <c r="D15964" t="s">
        <v>61874</v>
      </c>
      <c r="E15964" t="s">
        <v>61426</v>
      </c>
      <c r="F15964" t="s">
        <v>7645</v>
      </c>
      <c r="G15964" t="s">
        <v>42</v>
      </c>
      <c r="H15964">
        <v>0</v>
      </c>
      <c r="I15964">
        <v>0</v>
      </c>
      <c r="J15964">
        <v>0</v>
      </c>
      <c r="K15964" t="s">
        <v>61875</v>
      </c>
    </row>
    <row r="15965" spans="1:11" x14ac:dyDescent="0.3">
      <c r="A15965" t="s">
        <v>61876</v>
      </c>
      <c r="B15965" t="s">
        <v>61877</v>
      </c>
      <c r="C15965" t="s">
        <v>558</v>
      </c>
      <c r="D15965" t="s">
        <v>61878</v>
      </c>
      <c r="E15965" t="s">
        <v>19698</v>
      </c>
      <c r="F15965" t="s">
        <v>16</v>
      </c>
      <c r="G15965" t="s">
        <v>529</v>
      </c>
      <c r="H15965">
        <v>0</v>
      </c>
      <c r="I15965">
        <v>0</v>
      </c>
      <c r="J15965">
        <v>0</v>
      </c>
      <c r="K15965" t="s">
        <v>61879</v>
      </c>
    </row>
    <row r="15966" spans="1:11" x14ac:dyDescent="0.3">
      <c r="A15966" t="s">
        <v>61880</v>
      </c>
      <c r="B15966" t="s">
        <v>61881</v>
      </c>
      <c r="C15966" t="s">
        <v>13</v>
      </c>
      <c r="D15966" t="s">
        <v>61882</v>
      </c>
      <c r="E15966" t="s">
        <v>58181</v>
      </c>
      <c r="F15966" t="s">
        <v>16</v>
      </c>
      <c r="G15966" t="s">
        <v>43051</v>
      </c>
      <c r="H15966">
        <v>0</v>
      </c>
      <c r="I15966">
        <v>0</v>
      </c>
      <c r="J15966">
        <v>0</v>
      </c>
      <c r="K15966" t="s">
        <v>61883</v>
      </c>
    </row>
    <row r="15967" spans="1:11" x14ac:dyDescent="0.3">
      <c r="A15967" t="s">
        <v>61884</v>
      </c>
      <c r="B15967" t="s">
        <v>61885</v>
      </c>
      <c r="C15967" t="s">
        <v>13</v>
      </c>
      <c r="D15967" t="s">
        <v>61886</v>
      </c>
      <c r="E15967" t="s">
        <v>58181</v>
      </c>
      <c r="F15967" t="s">
        <v>16</v>
      </c>
      <c r="G15967" t="s">
        <v>1822</v>
      </c>
      <c r="H15967">
        <v>0</v>
      </c>
      <c r="I15967">
        <v>0</v>
      </c>
      <c r="J15967">
        <v>0</v>
      </c>
      <c r="K15967" t="s">
        <v>61887</v>
      </c>
    </row>
    <row r="15968" spans="1:11" x14ac:dyDescent="0.3">
      <c r="A15968" t="s">
        <v>61888</v>
      </c>
      <c r="C15968" t="s">
        <v>20</v>
      </c>
      <c r="D15968" t="s">
        <v>61889</v>
      </c>
      <c r="E15968" t="s">
        <v>61426</v>
      </c>
      <c r="F15968" t="s">
        <v>650</v>
      </c>
      <c r="G15968" t="s">
        <v>42</v>
      </c>
      <c r="H15968">
        <v>0</v>
      </c>
      <c r="I15968">
        <v>0</v>
      </c>
      <c r="J15968">
        <v>0</v>
      </c>
      <c r="K15968" t="s">
        <v>61890</v>
      </c>
    </row>
    <row r="15969" spans="1:11" x14ac:dyDescent="0.3">
      <c r="A15969" t="s">
        <v>61891</v>
      </c>
      <c r="B15969" t="s">
        <v>19673</v>
      </c>
      <c r="C15969" t="s">
        <v>558</v>
      </c>
      <c r="D15969" t="s">
        <v>61892</v>
      </c>
      <c r="E15969" t="s">
        <v>2102</v>
      </c>
      <c r="F15969" t="s">
        <v>16</v>
      </c>
      <c r="G15969" t="s">
        <v>22293</v>
      </c>
      <c r="H15969">
        <v>0</v>
      </c>
      <c r="I15969">
        <v>0</v>
      </c>
      <c r="J15969">
        <v>0</v>
      </c>
      <c r="K15969" t="s">
        <v>61893</v>
      </c>
    </row>
    <row r="15970" spans="1:11" x14ac:dyDescent="0.3">
      <c r="A15970" t="s">
        <v>61894</v>
      </c>
      <c r="C15970" t="s">
        <v>20</v>
      </c>
      <c r="D15970" t="s">
        <v>61895</v>
      </c>
      <c r="E15970" t="s">
        <v>61426</v>
      </c>
      <c r="F15970" t="s">
        <v>16</v>
      </c>
      <c r="G15970" t="s">
        <v>42</v>
      </c>
      <c r="H15970">
        <v>0</v>
      </c>
      <c r="I15970">
        <v>0</v>
      </c>
      <c r="J15970">
        <v>0</v>
      </c>
      <c r="K15970" t="s">
        <v>61896</v>
      </c>
    </row>
    <row r="15971" spans="1:11" x14ac:dyDescent="0.3">
      <c r="A15971" t="s">
        <v>61897</v>
      </c>
      <c r="B15971" t="s">
        <v>61898</v>
      </c>
      <c r="C15971" t="s">
        <v>20</v>
      </c>
      <c r="D15971" t="s">
        <v>61899</v>
      </c>
      <c r="E15971" t="s">
        <v>61426</v>
      </c>
      <c r="F15971" t="s">
        <v>16</v>
      </c>
      <c r="G15971" t="s">
        <v>5387</v>
      </c>
      <c r="H15971">
        <v>0</v>
      </c>
      <c r="I15971">
        <v>0</v>
      </c>
      <c r="J15971">
        <v>0</v>
      </c>
      <c r="K15971" t="s">
        <v>61900</v>
      </c>
    </row>
    <row r="15972" spans="1:11" x14ac:dyDescent="0.3">
      <c r="A15972" t="s">
        <v>61901</v>
      </c>
      <c r="C15972" t="s">
        <v>20</v>
      </c>
      <c r="D15972" t="s">
        <v>61902</v>
      </c>
      <c r="E15972" t="s">
        <v>61426</v>
      </c>
      <c r="F15972" t="s">
        <v>16</v>
      </c>
      <c r="G15972" t="s">
        <v>859</v>
      </c>
      <c r="H15972">
        <v>0</v>
      </c>
      <c r="I15972">
        <v>0</v>
      </c>
      <c r="J15972">
        <v>0</v>
      </c>
      <c r="K15972" t="s">
        <v>61903</v>
      </c>
    </row>
    <row r="15973" spans="1:11" x14ac:dyDescent="0.3">
      <c r="A15973" t="s">
        <v>61904</v>
      </c>
      <c r="B15973" t="s">
        <v>61905</v>
      </c>
      <c r="C15973" t="s">
        <v>27</v>
      </c>
      <c r="D15973" t="s">
        <v>61906</v>
      </c>
      <c r="E15973" t="s">
        <v>47287</v>
      </c>
      <c r="F15973" t="s">
        <v>41</v>
      </c>
      <c r="G15973" t="s">
        <v>42</v>
      </c>
      <c r="H15973">
        <v>0</v>
      </c>
      <c r="I15973">
        <v>0</v>
      </c>
      <c r="J15973">
        <v>0</v>
      </c>
      <c r="K15973" t="s">
        <v>61907</v>
      </c>
    </row>
    <row r="15974" spans="1:11" x14ac:dyDescent="0.3">
      <c r="A15974" t="s">
        <v>61908</v>
      </c>
      <c r="B15974" t="s">
        <v>61909</v>
      </c>
      <c r="C15974" t="s">
        <v>20</v>
      </c>
      <c r="D15974" t="s">
        <v>61910</v>
      </c>
      <c r="E15974" t="s">
        <v>61426</v>
      </c>
      <c r="F15974" t="s">
        <v>16</v>
      </c>
      <c r="G15974" t="s">
        <v>18410</v>
      </c>
      <c r="H15974">
        <v>0</v>
      </c>
      <c r="I15974">
        <v>0</v>
      </c>
      <c r="J15974">
        <v>0</v>
      </c>
      <c r="K15974" t="s">
        <v>61911</v>
      </c>
    </row>
    <row r="15975" spans="1:11" x14ac:dyDescent="0.3">
      <c r="A15975" t="s">
        <v>61912</v>
      </c>
      <c r="B15975" t="s">
        <v>61913</v>
      </c>
      <c r="C15975" t="s">
        <v>20</v>
      </c>
      <c r="D15975" t="s">
        <v>61914</v>
      </c>
      <c r="E15975" t="s">
        <v>61426</v>
      </c>
      <c r="F15975" t="s">
        <v>16</v>
      </c>
      <c r="G15975" t="s">
        <v>18285</v>
      </c>
      <c r="H15975">
        <v>0</v>
      </c>
      <c r="I15975">
        <v>0</v>
      </c>
      <c r="J15975">
        <v>0</v>
      </c>
      <c r="K15975" t="s">
        <v>61915</v>
      </c>
    </row>
    <row r="15976" spans="1:11" x14ac:dyDescent="0.3">
      <c r="A15976" t="s">
        <v>61916</v>
      </c>
      <c r="B15976" t="s">
        <v>61917</v>
      </c>
      <c r="C15976" t="s">
        <v>20</v>
      </c>
      <c r="D15976" t="s">
        <v>61918</v>
      </c>
      <c r="E15976" t="s">
        <v>61426</v>
      </c>
      <c r="F15976" t="s">
        <v>16</v>
      </c>
      <c r="G15976" t="s">
        <v>529</v>
      </c>
      <c r="H15976">
        <v>0</v>
      </c>
      <c r="I15976">
        <v>0</v>
      </c>
      <c r="J15976">
        <v>0</v>
      </c>
      <c r="K15976" t="s">
        <v>61919</v>
      </c>
    </row>
    <row r="15977" spans="1:11" x14ac:dyDescent="0.3">
      <c r="A15977" t="s">
        <v>61920</v>
      </c>
      <c r="B15977" t="s">
        <v>61921</v>
      </c>
      <c r="C15977" t="s">
        <v>13</v>
      </c>
      <c r="E15977" t="s">
        <v>58181</v>
      </c>
      <c r="F15977" t="s">
        <v>16</v>
      </c>
      <c r="G15977" t="s">
        <v>5838</v>
      </c>
      <c r="H15977">
        <v>0</v>
      </c>
      <c r="I15977">
        <v>0</v>
      </c>
      <c r="J15977">
        <v>0</v>
      </c>
      <c r="K15977" t="s">
        <v>61922</v>
      </c>
    </row>
    <row r="15978" spans="1:11" x14ac:dyDescent="0.3">
      <c r="A15978" t="s">
        <v>61923</v>
      </c>
      <c r="B15978" t="s">
        <v>61924</v>
      </c>
      <c r="C15978" t="s">
        <v>13</v>
      </c>
      <c r="D15978" t="s">
        <v>61925</v>
      </c>
      <c r="E15978" t="s">
        <v>58181</v>
      </c>
      <c r="F15978" t="s">
        <v>16</v>
      </c>
      <c r="G15978" t="s">
        <v>96</v>
      </c>
      <c r="H15978">
        <v>0</v>
      </c>
      <c r="I15978">
        <v>0</v>
      </c>
      <c r="J15978">
        <v>0</v>
      </c>
      <c r="K15978" t="s">
        <v>61926</v>
      </c>
    </row>
    <row r="15979" spans="1:11" x14ac:dyDescent="0.3">
      <c r="A15979" t="s">
        <v>61927</v>
      </c>
      <c r="B15979" t="s">
        <v>61928</v>
      </c>
      <c r="C15979" t="s">
        <v>13</v>
      </c>
      <c r="D15979" t="s">
        <v>61929</v>
      </c>
      <c r="E15979" t="s">
        <v>58181</v>
      </c>
      <c r="F15979" t="s">
        <v>16</v>
      </c>
      <c r="G15979" t="s">
        <v>2750</v>
      </c>
      <c r="H15979">
        <v>0</v>
      </c>
      <c r="I15979">
        <v>0</v>
      </c>
      <c r="J15979">
        <v>0</v>
      </c>
      <c r="K15979" t="s">
        <v>61930</v>
      </c>
    </row>
    <row r="15980" spans="1:11" x14ac:dyDescent="0.3">
      <c r="A15980" t="s">
        <v>61931</v>
      </c>
      <c r="C15980" t="s">
        <v>13</v>
      </c>
      <c r="D15980" t="s">
        <v>61932</v>
      </c>
      <c r="E15980" t="s">
        <v>58181</v>
      </c>
      <c r="F15980" t="s">
        <v>16</v>
      </c>
      <c r="G15980" t="s">
        <v>42</v>
      </c>
      <c r="H15980">
        <v>0</v>
      </c>
      <c r="I15980">
        <v>0</v>
      </c>
      <c r="J15980">
        <v>0</v>
      </c>
      <c r="K15980" t="s">
        <v>61933</v>
      </c>
    </row>
    <row r="15981" spans="1:11" x14ac:dyDescent="0.3">
      <c r="A15981" t="s">
        <v>61934</v>
      </c>
      <c r="B15981" t="s">
        <v>61935</v>
      </c>
      <c r="C15981" t="s">
        <v>13</v>
      </c>
      <c r="D15981" t="s">
        <v>61936</v>
      </c>
      <c r="E15981" t="s">
        <v>58181</v>
      </c>
      <c r="F15981" t="s">
        <v>16</v>
      </c>
      <c r="G15981" t="s">
        <v>21581</v>
      </c>
      <c r="H15981">
        <v>0</v>
      </c>
      <c r="I15981">
        <v>0</v>
      </c>
      <c r="J15981">
        <v>0</v>
      </c>
      <c r="K15981" t="s">
        <v>61937</v>
      </c>
    </row>
    <row r="15982" spans="1:11" x14ac:dyDescent="0.3">
      <c r="A15982" t="s">
        <v>61938</v>
      </c>
      <c r="B15982" t="s">
        <v>61939</v>
      </c>
      <c r="C15982" t="s">
        <v>13</v>
      </c>
      <c r="D15982" t="s">
        <v>61940</v>
      </c>
      <c r="E15982" t="s">
        <v>58181</v>
      </c>
      <c r="F15982" t="s">
        <v>16</v>
      </c>
      <c r="G15982" t="s">
        <v>91</v>
      </c>
      <c r="H15982">
        <v>0</v>
      </c>
      <c r="I15982">
        <v>0</v>
      </c>
      <c r="J15982">
        <v>0</v>
      </c>
      <c r="K15982" t="s">
        <v>61941</v>
      </c>
    </row>
    <row r="15983" spans="1:11" x14ac:dyDescent="0.3">
      <c r="A15983" t="s">
        <v>61942</v>
      </c>
      <c r="B15983" t="s">
        <v>61943</v>
      </c>
      <c r="C15983" t="s">
        <v>27</v>
      </c>
      <c r="D15983" t="s">
        <v>61944</v>
      </c>
      <c r="E15983" t="s">
        <v>29</v>
      </c>
      <c r="F15983" t="s">
        <v>41</v>
      </c>
      <c r="G15983" t="s">
        <v>8377</v>
      </c>
      <c r="H15983">
        <v>0</v>
      </c>
      <c r="I15983">
        <v>0</v>
      </c>
      <c r="J15983">
        <v>0</v>
      </c>
      <c r="K15983" t="s">
        <v>61945</v>
      </c>
    </row>
    <row r="15984" spans="1:11" x14ac:dyDescent="0.3">
      <c r="A15984" t="s">
        <v>61946</v>
      </c>
      <c r="B15984" t="s">
        <v>61947</v>
      </c>
      <c r="C15984" t="s">
        <v>13</v>
      </c>
      <c r="E15984" t="s">
        <v>58181</v>
      </c>
      <c r="F15984" t="s">
        <v>830</v>
      </c>
      <c r="G15984" t="s">
        <v>42</v>
      </c>
      <c r="H15984">
        <v>0</v>
      </c>
      <c r="I15984">
        <v>0</v>
      </c>
      <c r="J15984">
        <v>0</v>
      </c>
      <c r="K15984" t="s">
        <v>61948</v>
      </c>
    </row>
    <row r="15985" spans="1:11" x14ac:dyDescent="0.3">
      <c r="A15985" t="s">
        <v>61949</v>
      </c>
      <c r="B15985" t="s">
        <v>61950</v>
      </c>
      <c r="C15985" t="s">
        <v>13</v>
      </c>
      <c r="D15985" t="s">
        <v>61951</v>
      </c>
      <c r="E15985" t="s">
        <v>58181</v>
      </c>
      <c r="F15985" t="s">
        <v>13955</v>
      </c>
      <c r="G15985" t="s">
        <v>42</v>
      </c>
      <c r="H15985">
        <v>0</v>
      </c>
      <c r="I15985">
        <v>0</v>
      </c>
      <c r="J15985">
        <v>0</v>
      </c>
      <c r="K15985" t="s">
        <v>61952</v>
      </c>
    </row>
    <row r="15986" spans="1:11" x14ac:dyDescent="0.3">
      <c r="A15986" t="s">
        <v>61953</v>
      </c>
      <c r="B15986" t="s">
        <v>61954</v>
      </c>
      <c r="C15986" t="s">
        <v>13</v>
      </c>
      <c r="D15986" t="s">
        <v>61955</v>
      </c>
      <c r="E15986" t="s">
        <v>58181</v>
      </c>
      <c r="F15986" t="s">
        <v>5696</v>
      </c>
      <c r="G15986" t="s">
        <v>61956</v>
      </c>
      <c r="H15986">
        <v>0</v>
      </c>
      <c r="I15986">
        <v>0</v>
      </c>
      <c r="J15986">
        <v>0</v>
      </c>
      <c r="K15986" t="s">
        <v>61957</v>
      </c>
    </row>
    <row r="15987" spans="1:11" x14ac:dyDescent="0.3">
      <c r="A15987" t="s">
        <v>61958</v>
      </c>
      <c r="B15987" t="s">
        <v>61959</v>
      </c>
      <c r="C15987" t="s">
        <v>20</v>
      </c>
      <c r="D15987" t="s">
        <v>61960</v>
      </c>
      <c r="E15987" t="s">
        <v>61426</v>
      </c>
      <c r="F15987" t="s">
        <v>16</v>
      </c>
      <c r="G15987" t="s">
        <v>17075</v>
      </c>
      <c r="H15987">
        <v>0</v>
      </c>
      <c r="I15987">
        <v>0</v>
      </c>
      <c r="J15987">
        <v>0</v>
      </c>
      <c r="K15987" t="s">
        <v>61961</v>
      </c>
    </row>
    <row r="15988" spans="1:11" x14ac:dyDescent="0.3">
      <c r="A15988" t="s">
        <v>61962</v>
      </c>
      <c r="B15988" t="s">
        <v>61963</v>
      </c>
      <c r="C15988" t="s">
        <v>20</v>
      </c>
      <c r="D15988" t="s">
        <v>61964</v>
      </c>
      <c r="E15988" t="s">
        <v>61426</v>
      </c>
      <c r="F15988" t="s">
        <v>16</v>
      </c>
      <c r="G15988" t="s">
        <v>27516</v>
      </c>
      <c r="H15988">
        <v>0</v>
      </c>
      <c r="I15988">
        <v>0</v>
      </c>
      <c r="J15988">
        <v>0</v>
      </c>
      <c r="K15988" t="s">
        <v>61965</v>
      </c>
    </row>
    <row r="15989" spans="1:11" x14ac:dyDescent="0.3">
      <c r="A15989" t="s">
        <v>61966</v>
      </c>
      <c r="B15989" t="s">
        <v>61967</v>
      </c>
      <c r="C15989" t="s">
        <v>20</v>
      </c>
      <c r="D15989" t="s">
        <v>61968</v>
      </c>
      <c r="E15989" t="s">
        <v>61426</v>
      </c>
      <c r="F15989" t="s">
        <v>18250</v>
      </c>
      <c r="G15989" t="s">
        <v>42</v>
      </c>
      <c r="H15989">
        <v>0</v>
      </c>
      <c r="I15989">
        <v>0</v>
      </c>
      <c r="J15989">
        <v>0</v>
      </c>
      <c r="K15989" t="s">
        <v>61969</v>
      </c>
    </row>
    <row r="15990" spans="1:11" x14ac:dyDescent="0.3">
      <c r="A15990" t="s">
        <v>61970</v>
      </c>
      <c r="B15990" t="s">
        <v>61971</v>
      </c>
      <c r="C15990" t="s">
        <v>20</v>
      </c>
      <c r="D15990" t="s">
        <v>61972</v>
      </c>
      <c r="E15990" t="s">
        <v>61426</v>
      </c>
      <c r="F15990" t="s">
        <v>16</v>
      </c>
      <c r="G15990" t="s">
        <v>5815</v>
      </c>
      <c r="H15990">
        <v>0</v>
      </c>
      <c r="I15990">
        <v>0</v>
      </c>
      <c r="J15990">
        <v>0</v>
      </c>
      <c r="K15990" t="s">
        <v>61973</v>
      </c>
    </row>
    <row r="15991" spans="1:11" x14ac:dyDescent="0.3">
      <c r="A15991" t="s">
        <v>61974</v>
      </c>
      <c r="B15991" t="s">
        <v>61975</v>
      </c>
      <c r="C15991" t="s">
        <v>20</v>
      </c>
      <c r="D15991" t="s">
        <v>61976</v>
      </c>
      <c r="E15991" t="s">
        <v>61426</v>
      </c>
      <c r="F15991" t="s">
        <v>7555</v>
      </c>
      <c r="G15991" t="s">
        <v>42</v>
      </c>
      <c r="H15991">
        <v>0</v>
      </c>
      <c r="I15991">
        <v>0</v>
      </c>
      <c r="J15991">
        <v>0</v>
      </c>
      <c r="K15991" t="s">
        <v>61977</v>
      </c>
    </row>
    <row r="15992" spans="1:11" x14ac:dyDescent="0.3">
      <c r="A15992" t="s">
        <v>61978</v>
      </c>
      <c r="B15992" t="s">
        <v>61979</v>
      </c>
      <c r="C15992" t="s">
        <v>20</v>
      </c>
      <c r="D15992" t="s">
        <v>61980</v>
      </c>
      <c r="E15992" t="s">
        <v>61426</v>
      </c>
      <c r="F15992" t="s">
        <v>16490</v>
      </c>
      <c r="G15992" t="s">
        <v>42</v>
      </c>
      <c r="H15992">
        <v>0</v>
      </c>
      <c r="I15992">
        <v>0</v>
      </c>
      <c r="J15992">
        <v>0</v>
      </c>
      <c r="K15992" t="s">
        <v>61981</v>
      </c>
    </row>
    <row r="15993" spans="1:11" x14ac:dyDescent="0.3">
      <c r="A15993" t="s">
        <v>61982</v>
      </c>
      <c r="B15993" t="s">
        <v>61983</v>
      </c>
      <c r="C15993" t="s">
        <v>20</v>
      </c>
      <c r="D15993" t="s">
        <v>61984</v>
      </c>
      <c r="E15993" t="s">
        <v>61426</v>
      </c>
      <c r="F15993" t="s">
        <v>2703</v>
      </c>
      <c r="G15993" t="s">
        <v>42</v>
      </c>
      <c r="H15993">
        <v>0</v>
      </c>
      <c r="I15993">
        <v>0</v>
      </c>
      <c r="J15993">
        <v>0</v>
      </c>
      <c r="K15993" t="s">
        <v>61985</v>
      </c>
    </row>
    <row r="15994" spans="1:11" x14ac:dyDescent="0.3">
      <c r="A15994" t="s">
        <v>61986</v>
      </c>
      <c r="B15994" t="s">
        <v>61987</v>
      </c>
      <c r="C15994" t="s">
        <v>20</v>
      </c>
      <c r="D15994" t="s">
        <v>61988</v>
      </c>
      <c r="E15994" t="s">
        <v>22</v>
      </c>
      <c r="F15994" t="s">
        <v>16</v>
      </c>
      <c r="G15994" t="s">
        <v>15631</v>
      </c>
      <c r="H15994">
        <v>0</v>
      </c>
      <c r="I15994">
        <v>0</v>
      </c>
      <c r="J15994">
        <v>0</v>
      </c>
      <c r="K15994" t="s">
        <v>61989</v>
      </c>
    </row>
    <row r="15995" spans="1:11" x14ac:dyDescent="0.3">
      <c r="A15995" t="s">
        <v>61990</v>
      </c>
      <c r="B15995" t="s">
        <v>61991</v>
      </c>
      <c r="C15995" t="s">
        <v>27</v>
      </c>
      <c r="D15995" t="s">
        <v>61992</v>
      </c>
      <c r="E15995" t="s">
        <v>29</v>
      </c>
      <c r="F15995" t="s">
        <v>41</v>
      </c>
      <c r="G15995" t="s">
        <v>42</v>
      </c>
      <c r="H15995">
        <v>0</v>
      </c>
      <c r="I15995">
        <v>0</v>
      </c>
      <c r="J15995">
        <v>0</v>
      </c>
      <c r="K15995" t="s">
        <v>61993</v>
      </c>
    </row>
    <row r="15996" spans="1:11" x14ac:dyDescent="0.3">
      <c r="A15996" t="s">
        <v>61994</v>
      </c>
      <c r="C15996" t="s">
        <v>20</v>
      </c>
      <c r="D15996" t="s">
        <v>61995</v>
      </c>
      <c r="E15996" t="s">
        <v>61426</v>
      </c>
      <c r="F15996" t="s">
        <v>1413</v>
      </c>
      <c r="G15996" t="s">
        <v>42</v>
      </c>
      <c r="H15996">
        <v>0</v>
      </c>
      <c r="I15996">
        <v>0</v>
      </c>
      <c r="J15996">
        <v>0</v>
      </c>
      <c r="K15996" t="s">
        <v>61996</v>
      </c>
    </row>
    <row r="15997" spans="1:11" x14ac:dyDescent="0.3">
      <c r="A15997" t="s">
        <v>61997</v>
      </c>
      <c r="B15997" t="s">
        <v>61998</v>
      </c>
      <c r="C15997" t="s">
        <v>558</v>
      </c>
      <c r="D15997" t="s">
        <v>61999</v>
      </c>
      <c r="E15997" t="s">
        <v>28510</v>
      </c>
      <c r="F15997" t="s">
        <v>17901</v>
      </c>
      <c r="G15997" t="s">
        <v>3489</v>
      </c>
      <c r="H15997">
        <v>0</v>
      </c>
      <c r="I15997">
        <v>0</v>
      </c>
      <c r="J15997">
        <v>0</v>
      </c>
      <c r="K15997" t="s">
        <v>62000</v>
      </c>
    </row>
    <row r="15998" spans="1:11" x14ac:dyDescent="0.3">
      <c r="A15998" t="s">
        <v>62001</v>
      </c>
      <c r="C15998" t="s">
        <v>13</v>
      </c>
      <c r="D15998" t="s">
        <v>62002</v>
      </c>
      <c r="E15998" t="s">
        <v>58181</v>
      </c>
      <c r="F15998" t="s">
        <v>41</v>
      </c>
      <c r="G15998" t="s">
        <v>42</v>
      </c>
      <c r="H15998">
        <v>0</v>
      </c>
      <c r="I15998">
        <v>0</v>
      </c>
      <c r="J15998">
        <v>0</v>
      </c>
      <c r="K15998" t="s">
        <v>62003</v>
      </c>
    </row>
    <row r="15999" spans="1:11" x14ac:dyDescent="0.3">
      <c r="A15999" t="s">
        <v>62004</v>
      </c>
      <c r="B15999" t="s">
        <v>62005</v>
      </c>
      <c r="C15999" t="s">
        <v>13</v>
      </c>
      <c r="E15999" t="s">
        <v>58181</v>
      </c>
      <c r="F15999" t="s">
        <v>2176</v>
      </c>
      <c r="G15999" t="s">
        <v>8145</v>
      </c>
      <c r="H15999">
        <v>0</v>
      </c>
      <c r="I15999">
        <v>0</v>
      </c>
      <c r="J15999">
        <v>0</v>
      </c>
      <c r="K15999" t="s">
        <v>62006</v>
      </c>
    </row>
    <row r="16000" spans="1:11" x14ac:dyDescent="0.3">
      <c r="A16000" t="s">
        <v>62007</v>
      </c>
      <c r="B16000" t="s">
        <v>62008</v>
      </c>
      <c r="C16000" t="s">
        <v>13</v>
      </c>
      <c r="E16000" t="s">
        <v>58181</v>
      </c>
      <c r="F16000" t="s">
        <v>16</v>
      </c>
      <c r="G16000" t="s">
        <v>4671</v>
      </c>
      <c r="H16000">
        <v>0</v>
      </c>
      <c r="I16000">
        <v>0</v>
      </c>
      <c r="J16000">
        <v>0</v>
      </c>
      <c r="K16000" t="s">
        <v>62009</v>
      </c>
    </row>
    <row r="16001" spans="1:11" x14ac:dyDescent="0.3">
      <c r="A16001" t="s">
        <v>62010</v>
      </c>
      <c r="B16001" t="s">
        <v>62011</v>
      </c>
      <c r="C16001" t="s">
        <v>20</v>
      </c>
      <c r="D16001" t="s">
        <v>62012</v>
      </c>
      <c r="E16001" t="s">
        <v>61426</v>
      </c>
      <c r="F16001" t="s">
        <v>22372</v>
      </c>
      <c r="G16001" t="s">
        <v>3163</v>
      </c>
      <c r="H16001">
        <v>0</v>
      </c>
      <c r="I16001">
        <v>0</v>
      </c>
      <c r="J16001">
        <v>0</v>
      </c>
      <c r="K16001" t="s">
        <v>62013</v>
      </c>
    </row>
    <row r="16002" spans="1:11" x14ac:dyDescent="0.3">
      <c r="A16002" t="s">
        <v>62014</v>
      </c>
      <c r="B16002" t="s">
        <v>62015</v>
      </c>
      <c r="C16002" t="s">
        <v>20</v>
      </c>
      <c r="D16002" t="s">
        <v>62016</v>
      </c>
      <c r="E16002" t="s">
        <v>61426</v>
      </c>
      <c r="F16002" t="s">
        <v>16</v>
      </c>
      <c r="G16002" t="s">
        <v>6006</v>
      </c>
      <c r="H16002">
        <v>0</v>
      </c>
      <c r="I16002">
        <v>0</v>
      </c>
      <c r="J16002">
        <v>0</v>
      </c>
      <c r="K16002" t="s">
        <v>62017</v>
      </c>
    </row>
    <row r="16003" spans="1:11" x14ac:dyDescent="0.3">
      <c r="A16003" t="s">
        <v>62018</v>
      </c>
      <c r="B16003" t="s">
        <v>62019</v>
      </c>
      <c r="C16003" t="s">
        <v>27</v>
      </c>
      <c r="D16003" t="s">
        <v>62020</v>
      </c>
      <c r="E16003" t="s">
        <v>29</v>
      </c>
      <c r="F16003" t="s">
        <v>41</v>
      </c>
      <c r="G16003" t="s">
        <v>42</v>
      </c>
      <c r="H16003">
        <v>0</v>
      </c>
      <c r="I16003">
        <v>0</v>
      </c>
      <c r="J16003">
        <v>0</v>
      </c>
      <c r="K16003" t="s">
        <v>62021</v>
      </c>
    </row>
    <row r="16004" spans="1:11" x14ac:dyDescent="0.3">
      <c r="A16004" t="s">
        <v>62022</v>
      </c>
      <c r="B16004" t="s">
        <v>62023</v>
      </c>
      <c r="C16004" t="s">
        <v>466</v>
      </c>
      <c r="D16004" t="s">
        <v>62024</v>
      </c>
      <c r="E16004" t="s">
        <v>56266</v>
      </c>
      <c r="F16004" t="s">
        <v>3129</v>
      </c>
      <c r="G16004" t="s">
        <v>42</v>
      </c>
      <c r="H16004">
        <v>0</v>
      </c>
      <c r="I16004">
        <v>0</v>
      </c>
      <c r="J16004">
        <v>0</v>
      </c>
      <c r="K16004" t="s">
        <v>62025</v>
      </c>
    </row>
    <row r="16005" spans="1:11" x14ac:dyDescent="0.3">
      <c r="A16005" t="s">
        <v>62026</v>
      </c>
      <c r="B16005" t="s">
        <v>62027</v>
      </c>
      <c r="C16005" t="s">
        <v>20</v>
      </c>
      <c r="D16005" t="s">
        <v>62028</v>
      </c>
      <c r="E16005" t="s">
        <v>61426</v>
      </c>
      <c r="F16005" t="s">
        <v>1788</v>
      </c>
      <c r="G16005" t="s">
        <v>42</v>
      </c>
      <c r="H16005">
        <v>0</v>
      </c>
      <c r="I16005">
        <v>0</v>
      </c>
      <c r="J16005">
        <v>0</v>
      </c>
      <c r="K16005" t="s">
        <v>62029</v>
      </c>
    </row>
    <row r="16006" spans="1:11" x14ac:dyDescent="0.3">
      <c r="A16006" t="s">
        <v>62030</v>
      </c>
      <c r="B16006" t="s">
        <v>62031</v>
      </c>
      <c r="C16006" t="s">
        <v>27</v>
      </c>
      <c r="D16006" t="s">
        <v>62032</v>
      </c>
      <c r="E16006" t="s">
        <v>47287</v>
      </c>
      <c r="F16006" t="s">
        <v>41</v>
      </c>
      <c r="G16006" t="s">
        <v>42</v>
      </c>
      <c r="H16006">
        <v>0</v>
      </c>
      <c r="I16006">
        <v>0</v>
      </c>
      <c r="J16006">
        <v>0</v>
      </c>
      <c r="K16006" t="s">
        <v>62033</v>
      </c>
    </row>
    <row r="16007" spans="1:11" x14ac:dyDescent="0.3">
      <c r="A16007" t="s">
        <v>62034</v>
      </c>
      <c r="B16007" t="s">
        <v>62035</v>
      </c>
      <c r="C16007" t="s">
        <v>27</v>
      </c>
      <c r="D16007" t="s">
        <v>62032</v>
      </c>
      <c r="E16007" t="s">
        <v>47287</v>
      </c>
      <c r="F16007" t="s">
        <v>41</v>
      </c>
      <c r="G16007" t="s">
        <v>42</v>
      </c>
      <c r="H16007">
        <v>0</v>
      </c>
      <c r="I16007">
        <v>0</v>
      </c>
      <c r="J16007">
        <v>0</v>
      </c>
      <c r="K16007" t="s">
        <v>62036</v>
      </c>
    </row>
    <row r="16008" spans="1:11" x14ac:dyDescent="0.3">
      <c r="A16008" t="s">
        <v>62037</v>
      </c>
      <c r="B16008" t="s">
        <v>62038</v>
      </c>
      <c r="C16008" t="s">
        <v>20</v>
      </c>
      <c r="D16008" t="s">
        <v>62039</v>
      </c>
      <c r="E16008" t="s">
        <v>61426</v>
      </c>
      <c r="F16008" t="s">
        <v>1611</v>
      </c>
      <c r="G16008" t="s">
        <v>2093</v>
      </c>
      <c r="H16008">
        <v>0</v>
      </c>
      <c r="I16008">
        <v>0</v>
      </c>
      <c r="J16008">
        <v>0</v>
      </c>
      <c r="K16008" t="s">
        <v>62040</v>
      </c>
    </row>
    <row r="16009" spans="1:11" x14ac:dyDescent="0.3">
      <c r="A16009" t="s">
        <v>62041</v>
      </c>
      <c r="B16009" t="s">
        <v>62042</v>
      </c>
      <c r="C16009" t="s">
        <v>20</v>
      </c>
      <c r="D16009" t="s">
        <v>62043</v>
      </c>
      <c r="E16009" t="s">
        <v>61426</v>
      </c>
      <c r="F16009" t="s">
        <v>2703</v>
      </c>
      <c r="G16009" t="s">
        <v>3186</v>
      </c>
      <c r="H16009">
        <v>0</v>
      </c>
      <c r="I16009">
        <v>0</v>
      </c>
      <c r="J16009">
        <v>0</v>
      </c>
      <c r="K16009" t="s">
        <v>62044</v>
      </c>
    </row>
    <row r="16010" spans="1:11" x14ac:dyDescent="0.3">
      <c r="A16010" t="s">
        <v>62045</v>
      </c>
      <c r="B16010" t="s">
        <v>62046</v>
      </c>
      <c r="C16010" t="s">
        <v>20</v>
      </c>
      <c r="D16010" t="s">
        <v>62047</v>
      </c>
      <c r="E16010" t="s">
        <v>61426</v>
      </c>
      <c r="F16010" t="s">
        <v>16</v>
      </c>
      <c r="G16010" t="s">
        <v>1784</v>
      </c>
      <c r="H16010">
        <v>0</v>
      </c>
      <c r="I16010">
        <v>0</v>
      </c>
      <c r="J16010">
        <v>0</v>
      </c>
      <c r="K16010" t="s">
        <v>62048</v>
      </c>
    </row>
    <row r="16011" spans="1:11" x14ac:dyDescent="0.3">
      <c r="A16011" t="s">
        <v>62049</v>
      </c>
      <c r="B16011" t="s">
        <v>34683</v>
      </c>
      <c r="C16011" t="s">
        <v>20</v>
      </c>
      <c r="D16011" t="s">
        <v>62050</v>
      </c>
      <c r="E16011" t="s">
        <v>61426</v>
      </c>
      <c r="F16011" t="s">
        <v>16</v>
      </c>
      <c r="G16011" t="s">
        <v>2775</v>
      </c>
      <c r="H16011">
        <v>0</v>
      </c>
      <c r="I16011">
        <v>0</v>
      </c>
      <c r="J16011">
        <v>0</v>
      </c>
      <c r="K16011" t="s">
        <v>62051</v>
      </c>
    </row>
    <row r="16012" spans="1:11" x14ac:dyDescent="0.3">
      <c r="A16012" t="s">
        <v>62052</v>
      </c>
      <c r="B16012" t="s">
        <v>12690</v>
      </c>
      <c r="C16012" t="s">
        <v>13</v>
      </c>
      <c r="E16012" t="s">
        <v>58181</v>
      </c>
      <c r="F16012" t="s">
        <v>16</v>
      </c>
      <c r="G16012" t="s">
        <v>4856</v>
      </c>
      <c r="H16012">
        <v>0</v>
      </c>
      <c r="I16012">
        <v>0</v>
      </c>
      <c r="J16012">
        <v>0</v>
      </c>
      <c r="K16012" t="s">
        <v>62053</v>
      </c>
    </row>
    <row r="16013" spans="1:11" x14ac:dyDescent="0.3">
      <c r="A16013" t="s">
        <v>62054</v>
      </c>
      <c r="B16013" t="s">
        <v>62055</v>
      </c>
      <c r="C16013" t="s">
        <v>20</v>
      </c>
      <c r="D16013" t="s">
        <v>62056</v>
      </c>
      <c r="E16013" t="s">
        <v>61426</v>
      </c>
      <c r="F16013" t="s">
        <v>2437</v>
      </c>
      <c r="G16013" t="s">
        <v>3489</v>
      </c>
      <c r="H16013">
        <v>0</v>
      </c>
      <c r="I16013">
        <v>0</v>
      </c>
      <c r="J16013">
        <v>0</v>
      </c>
      <c r="K16013" t="s">
        <v>62057</v>
      </c>
    </row>
    <row r="16014" spans="1:11" x14ac:dyDescent="0.3">
      <c r="A16014" t="s">
        <v>62058</v>
      </c>
      <c r="B16014" t="s">
        <v>62059</v>
      </c>
      <c r="C16014" t="s">
        <v>27</v>
      </c>
      <c r="D16014" t="s">
        <v>62060</v>
      </c>
      <c r="E16014" t="s">
        <v>29</v>
      </c>
      <c r="F16014" t="s">
        <v>41</v>
      </c>
      <c r="G16014" t="s">
        <v>542</v>
      </c>
      <c r="H16014">
        <v>0</v>
      </c>
      <c r="I16014">
        <v>0</v>
      </c>
      <c r="J16014">
        <v>0</v>
      </c>
      <c r="K16014" t="s">
        <v>62061</v>
      </c>
    </row>
    <row r="16015" spans="1:11" x14ac:dyDescent="0.3">
      <c r="A16015" t="s">
        <v>62062</v>
      </c>
      <c r="B16015" t="s">
        <v>62063</v>
      </c>
      <c r="C16015" t="s">
        <v>147</v>
      </c>
      <c r="D16015" t="s">
        <v>62064</v>
      </c>
      <c r="E16015" t="s">
        <v>59940</v>
      </c>
      <c r="F16015" t="s">
        <v>17718</v>
      </c>
      <c r="G16015" t="s">
        <v>42</v>
      </c>
      <c r="H16015">
        <v>0</v>
      </c>
      <c r="I16015">
        <v>0</v>
      </c>
      <c r="J16015">
        <v>0</v>
      </c>
      <c r="K16015" t="s">
        <v>62065</v>
      </c>
    </row>
    <row r="16016" spans="1:11" x14ac:dyDescent="0.3">
      <c r="A16016" t="s">
        <v>62066</v>
      </c>
      <c r="C16016" t="s">
        <v>147</v>
      </c>
      <c r="D16016" t="s">
        <v>62067</v>
      </c>
      <c r="E16016" t="s">
        <v>59940</v>
      </c>
      <c r="F16016" t="s">
        <v>6442</v>
      </c>
      <c r="G16016" t="s">
        <v>42</v>
      </c>
      <c r="H16016">
        <v>0</v>
      </c>
      <c r="I16016">
        <v>0</v>
      </c>
      <c r="J16016">
        <v>0</v>
      </c>
      <c r="K16016" t="s">
        <v>62068</v>
      </c>
    </row>
    <row r="16017" spans="1:11" x14ac:dyDescent="0.3">
      <c r="A16017" t="s">
        <v>62069</v>
      </c>
      <c r="C16017" t="s">
        <v>147</v>
      </c>
      <c r="D16017" t="s">
        <v>62070</v>
      </c>
      <c r="E16017" t="s">
        <v>59940</v>
      </c>
      <c r="F16017" t="s">
        <v>13885</v>
      </c>
      <c r="G16017" t="s">
        <v>42</v>
      </c>
      <c r="H16017">
        <v>0</v>
      </c>
      <c r="I16017">
        <v>0</v>
      </c>
      <c r="J16017">
        <v>0</v>
      </c>
      <c r="K16017" t="s">
        <v>62071</v>
      </c>
    </row>
    <row r="16018" spans="1:11" x14ac:dyDescent="0.3">
      <c r="A16018" t="s">
        <v>62072</v>
      </c>
      <c r="B16018" t="s">
        <v>62073</v>
      </c>
      <c r="C16018" t="s">
        <v>147</v>
      </c>
      <c r="D16018" t="s">
        <v>62074</v>
      </c>
      <c r="E16018" t="s">
        <v>59940</v>
      </c>
      <c r="F16018" t="s">
        <v>7330</v>
      </c>
      <c r="G16018" t="s">
        <v>42</v>
      </c>
      <c r="H16018">
        <v>0</v>
      </c>
      <c r="I16018">
        <v>0</v>
      </c>
      <c r="J16018">
        <v>0</v>
      </c>
      <c r="K16018" t="s">
        <v>62075</v>
      </c>
    </row>
    <row r="16019" spans="1:11" x14ac:dyDescent="0.3">
      <c r="A16019" t="s">
        <v>62076</v>
      </c>
      <c r="B16019" t="s">
        <v>62077</v>
      </c>
      <c r="C16019" t="s">
        <v>147</v>
      </c>
      <c r="D16019" t="s">
        <v>62078</v>
      </c>
      <c r="E16019" t="s">
        <v>59940</v>
      </c>
      <c r="F16019" t="s">
        <v>2835</v>
      </c>
      <c r="G16019" t="s">
        <v>42</v>
      </c>
      <c r="H16019">
        <v>0</v>
      </c>
      <c r="I16019">
        <v>0</v>
      </c>
      <c r="J16019">
        <v>0</v>
      </c>
      <c r="K16019" t="s">
        <v>62079</v>
      </c>
    </row>
    <row r="16020" spans="1:11" x14ac:dyDescent="0.3">
      <c r="A16020" t="s">
        <v>62080</v>
      </c>
      <c r="B16020" t="s">
        <v>62081</v>
      </c>
      <c r="C16020" t="s">
        <v>147</v>
      </c>
      <c r="D16020" t="s">
        <v>62082</v>
      </c>
      <c r="E16020" t="s">
        <v>59940</v>
      </c>
      <c r="F16020" t="s">
        <v>2437</v>
      </c>
      <c r="G16020" t="s">
        <v>42</v>
      </c>
      <c r="H16020">
        <v>0</v>
      </c>
      <c r="I16020">
        <v>0</v>
      </c>
      <c r="J16020">
        <v>0</v>
      </c>
      <c r="K16020" t="s">
        <v>62083</v>
      </c>
    </row>
    <row r="16021" spans="1:11" x14ac:dyDescent="0.3">
      <c r="A16021" t="s">
        <v>62084</v>
      </c>
      <c r="B16021" t="s">
        <v>62085</v>
      </c>
      <c r="C16021" t="s">
        <v>147</v>
      </c>
      <c r="D16021" t="s">
        <v>62086</v>
      </c>
      <c r="E16021" t="s">
        <v>59940</v>
      </c>
      <c r="F16021" t="s">
        <v>1886</v>
      </c>
      <c r="G16021" t="s">
        <v>42</v>
      </c>
      <c r="H16021">
        <v>0</v>
      </c>
      <c r="I16021">
        <v>0</v>
      </c>
      <c r="J16021">
        <v>0</v>
      </c>
      <c r="K16021" t="s">
        <v>62087</v>
      </c>
    </row>
    <row r="16022" spans="1:11" x14ac:dyDescent="0.3">
      <c r="A16022" t="s">
        <v>62088</v>
      </c>
      <c r="B16022" t="s">
        <v>62089</v>
      </c>
      <c r="C16022" t="s">
        <v>147</v>
      </c>
      <c r="D16022" t="s">
        <v>62090</v>
      </c>
      <c r="E16022" t="s">
        <v>59940</v>
      </c>
      <c r="F16022" t="s">
        <v>11456</v>
      </c>
      <c r="G16022" t="s">
        <v>42</v>
      </c>
      <c r="H16022">
        <v>0</v>
      </c>
      <c r="I16022">
        <v>0</v>
      </c>
      <c r="J16022">
        <v>0</v>
      </c>
      <c r="K16022" t="s">
        <v>62091</v>
      </c>
    </row>
    <row r="16023" spans="1:11" x14ac:dyDescent="0.3">
      <c r="A16023" t="s">
        <v>62092</v>
      </c>
      <c r="B16023" t="s">
        <v>62093</v>
      </c>
      <c r="C16023" t="s">
        <v>27</v>
      </c>
      <c r="D16023" t="s">
        <v>62094</v>
      </c>
      <c r="E16023" t="s">
        <v>29</v>
      </c>
      <c r="F16023" t="s">
        <v>41</v>
      </c>
      <c r="G16023" t="s">
        <v>42</v>
      </c>
      <c r="H16023">
        <v>0</v>
      </c>
      <c r="I16023">
        <v>0</v>
      </c>
      <c r="J16023">
        <v>0</v>
      </c>
      <c r="K16023" t="s">
        <v>62095</v>
      </c>
    </row>
    <row r="16024" spans="1:11" x14ac:dyDescent="0.3">
      <c r="A16024" t="s">
        <v>62096</v>
      </c>
      <c r="B16024" t="s">
        <v>62097</v>
      </c>
      <c r="C16024" t="s">
        <v>27</v>
      </c>
      <c r="D16024" t="s">
        <v>62098</v>
      </c>
      <c r="E16024" t="s">
        <v>47287</v>
      </c>
      <c r="F16024" t="s">
        <v>41</v>
      </c>
      <c r="G16024" t="s">
        <v>42</v>
      </c>
      <c r="H16024">
        <v>0</v>
      </c>
      <c r="I16024">
        <v>0</v>
      </c>
      <c r="J16024">
        <v>0</v>
      </c>
      <c r="K16024" t="s">
        <v>62099</v>
      </c>
    </row>
    <row r="16025" spans="1:11" x14ac:dyDescent="0.3">
      <c r="A16025" t="s">
        <v>62100</v>
      </c>
      <c r="B16025" t="s">
        <v>62101</v>
      </c>
      <c r="C16025" t="s">
        <v>13</v>
      </c>
      <c r="D16025" t="s">
        <v>62102</v>
      </c>
      <c r="E16025" t="s">
        <v>58181</v>
      </c>
      <c r="F16025" t="s">
        <v>16</v>
      </c>
      <c r="G16025" t="s">
        <v>12174</v>
      </c>
      <c r="H16025">
        <v>0</v>
      </c>
      <c r="I16025">
        <v>0</v>
      </c>
      <c r="J16025">
        <v>0</v>
      </c>
      <c r="K16025" t="s">
        <v>62103</v>
      </c>
    </row>
    <row r="16026" spans="1:11" x14ac:dyDescent="0.3">
      <c r="A16026" t="s">
        <v>62104</v>
      </c>
      <c r="C16026" t="s">
        <v>13</v>
      </c>
      <c r="D16026" t="s">
        <v>62105</v>
      </c>
      <c r="E16026" t="s">
        <v>58181</v>
      </c>
      <c r="F16026" t="s">
        <v>16</v>
      </c>
      <c r="G16026" t="s">
        <v>42</v>
      </c>
      <c r="H16026">
        <v>0</v>
      </c>
      <c r="I16026">
        <v>0</v>
      </c>
      <c r="J16026">
        <v>0</v>
      </c>
      <c r="K16026" t="s">
        <v>62106</v>
      </c>
    </row>
    <row r="16027" spans="1:11" x14ac:dyDescent="0.3">
      <c r="A16027" t="s">
        <v>62107</v>
      </c>
      <c r="B16027" t="s">
        <v>62108</v>
      </c>
      <c r="C16027" t="s">
        <v>13</v>
      </c>
      <c r="D16027" t="s">
        <v>62109</v>
      </c>
      <c r="E16027" t="s">
        <v>58181</v>
      </c>
      <c r="F16027" t="s">
        <v>16</v>
      </c>
      <c r="G16027" t="s">
        <v>1391</v>
      </c>
      <c r="H16027">
        <v>0</v>
      </c>
      <c r="I16027">
        <v>0</v>
      </c>
      <c r="J16027">
        <v>0</v>
      </c>
      <c r="K16027" t="s">
        <v>62110</v>
      </c>
    </row>
    <row r="16028" spans="1:11" x14ac:dyDescent="0.3">
      <c r="A16028" t="s">
        <v>62111</v>
      </c>
      <c r="B16028" t="s">
        <v>62112</v>
      </c>
      <c r="C16028" t="s">
        <v>558</v>
      </c>
      <c r="D16028" t="s">
        <v>62113</v>
      </c>
      <c r="E16028" t="s">
        <v>28510</v>
      </c>
      <c r="F16028" t="s">
        <v>16</v>
      </c>
      <c r="G16028" t="s">
        <v>12395</v>
      </c>
      <c r="H16028">
        <v>0</v>
      </c>
      <c r="I16028">
        <v>0</v>
      </c>
      <c r="J16028">
        <v>0</v>
      </c>
      <c r="K16028" t="s">
        <v>62114</v>
      </c>
    </row>
    <row r="16029" spans="1:11" x14ac:dyDescent="0.3">
      <c r="A16029" t="s">
        <v>62115</v>
      </c>
      <c r="B16029" t="s">
        <v>62116</v>
      </c>
      <c r="C16029" t="s">
        <v>13</v>
      </c>
      <c r="D16029" t="s">
        <v>62117</v>
      </c>
      <c r="E16029" t="s">
        <v>58181</v>
      </c>
      <c r="F16029" t="s">
        <v>16</v>
      </c>
      <c r="G16029" t="s">
        <v>1127</v>
      </c>
      <c r="H16029">
        <v>0</v>
      </c>
      <c r="I16029">
        <v>0</v>
      </c>
      <c r="J16029">
        <v>0</v>
      </c>
      <c r="K16029" t="s">
        <v>62118</v>
      </c>
    </row>
    <row r="16030" spans="1:11" x14ac:dyDescent="0.3">
      <c r="A16030" t="s">
        <v>62119</v>
      </c>
      <c r="B16030" t="s">
        <v>62120</v>
      </c>
      <c r="C16030" t="s">
        <v>558</v>
      </c>
      <c r="D16030" t="s">
        <v>62121</v>
      </c>
      <c r="E16030" t="s">
        <v>28510</v>
      </c>
      <c r="F16030" t="s">
        <v>16</v>
      </c>
      <c r="G16030" t="s">
        <v>3186</v>
      </c>
      <c r="H16030">
        <v>0</v>
      </c>
      <c r="I16030">
        <v>0</v>
      </c>
      <c r="J16030">
        <v>0</v>
      </c>
      <c r="K16030" t="s">
        <v>62122</v>
      </c>
    </row>
    <row r="16031" spans="1:11" x14ac:dyDescent="0.3">
      <c r="A16031" t="s">
        <v>62123</v>
      </c>
      <c r="B16031" t="s">
        <v>62124</v>
      </c>
      <c r="C16031" t="s">
        <v>13</v>
      </c>
      <c r="D16031" t="s">
        <v>62125</v>
      </c>
      <c r="E16031" t="s">
        <v>58181</v>
      </c>
      <c r="F16031" t="s">
        <v>16</v>
      </c>
      <c r="G16031" t="s">
        <v>7717</v>
      </c>
      <c r="H16031">
        <v>0</v>
      </c>
      <c r="I16031">
        <v>0</v>
      </c>
      <c r="J16031">
        <v>0</v>
      </c>
      <c r="K16031" t="s">
        <v>62126</v>
      </c>
    </row>
    <row r="16032" spans="1:11" x14ac:dyDescent="0.3">
      <c r="A16032" t="s">
        <v>62127</v>
      </c>
      <c r="B16032" t="s">
        <v>62128</v>
      </c>
      <c r="C16032" t="s">
        <v>558</v>
      </c>
      <c r="D16032" t="s">
        <v>62129</v>
      </c>
      <c r="E16032" t="s">
        <v>19698</v>
      </c>
      <c r="F16032" t="s">
        <v>16</v>
      </c>
      <c r="G16032" t="s">
        <v>62130</v>
      </c>
      <c r="H16032">
        <v>0</v>
      </c>
      <c r="I16032">
        <v>0</v>
      </c>
      <c r="J16032">
        <v>0</v>
      </c>
      <c r="K16032" t="s">
        <v>62131</v>
      </c>
    </row>
    <row r="16033" spans="1:11" x14ac:dyDescent="0.3">
      <c r="A16033" t="s">
        <v>62132</v>
      </c>
      <c r="C16033" t="s">
        <v>20</v>
      </c>
      <c r="D16033" t="s">
        <v>62133</v>
      </c>
      <c r="E16033" t="s">
        <v>22</v>
      </c>
      <c r="F16033" t="s">
        <v>16</v>
      </c>
      <c r="G16033" t="s">
        <v>42</v>
      </c>
      <c r="H16033">
        <v>0</v>
      </c>
      <c r="I16033">
        <v>0</v>
      </c>
      <c r="J16033">
        <v>0</v>
      </c>
      <c r="K16033" t="s">
        <v>62134</v>
      </c>
    </row>
    <row r="16034" spans="1:11" x14ac:dyDescent="0.3">
      <c r="A16034" t="s">
        <v>62135</v>
      </c>
      <c r="B16034" t="s">
        <v>62136</v>
      </c>
      <c r="C16034" t="s">
        <v>13</v>
      </c>
      <c r="D16034" t="s">
        <v>62137</v>
      </c>
      <c r="E16034" t="s">
        <v>58181</v>
      </c>
      <c r="F16034" t="s">
        <v>16</v>
      </c>
      <c r="G16034" t="s">
        <v>3301</v>
      </c>
      <c r="H16034">
        <v>0</v>
      </c>
      <c r="I16034">
        <v>0</v>
      </c>
      <c r="J16034">
        <v>0</v>
      </c>
      <c r="K16034" t="s">
        <v>62138</v>
      </c>
    </row>
    <row r="16035" spans="1:11" x14ac:dyDescent="0.3">
      <c r="A16035" t="s">
        <v>62139</v>
      </c>
      <c r="B16035" t="s">
        <v>62140</v>
      </c>
      <c r="C16035" t="s">
        <v>13</v>
      </c>
      <c r="D16035" t="s">
        <v>62141</v>
      </c>
      <c r="E16035" t="s">
        <v>58181</v>
      </c>
      <c r="F16035" t="s">
        <v>16</v>
      </c>
      <c r="G16035" t="s">
        <v>11895</v>
      </c>
      <c r="H16035">
        <v>0</v>
      </c>
      <c r="I16035">
        <v>0</v>
      </c>
      <c r="J16035">
        <v>0</v>
      </c>
      <c r="K16035" t="s">
        <v>62142</v>
      </c>
    </row>
    <row r="16036" spans="1:11" x14ac:dyDescent="0.3">
      <c r="A16036" t="s">
        <v>62143</v>
      </c>
      <c r="B16036" t="s">
        <v>62144</v>
      </c>
      <c r="C16036" t="s">
        <v>558</v>
      </c>
      <c r="D16036" t="s">
        <v>62145</v>
      </c>
      <c r="E16036" t="s">
        <v>28510</v>
      </c>
      <c r="F16036" t="s">
        <v>16</v>
      </c>
      <c r="G16036" t="s">
        <v>1756</v>
      </c>
      <c r="H16036">
        <v>0</v>
      </c>
      <c r="I16036">
        <v>0</v>
      </c>
      <c r="J16036">
        <v>0</v>
      </c>
      <c r="K16036" t="s">
        <v>62146</v>
      </c>
    </row>
    <row r="16037" spans="1:11" x14ac:dyDescent="0.3">
      <c r="A16037" t="s">
        <v>62147</v>
      </c>
      <c r="B16037" t="s">
        <v>62148</v>
      </c>
      <c r="C16037" t="s">
        <v>27</v>
      </c>
      <c r="D16037" t="s">
        <v>62149</v>
      </c>
      <c r="E16037" t="s">
        <v>47287</v>
      </c>
      <c r="F16037" t="s">
        <v>16</v>
      </c>
      <c r="G16037" t="s">
        <v>3689</v>
      </c>
      <c r="H16037">
        <v>0</v>
      </c>
      <c r="I16037">
        <v>0</v>
      </c>
      <c r="J16037">
        <v>0</v>
      </c>
      <c r="K16037" t="s">
        <v>62150</v>
      </c>
    </row>
    <row r="16038" spans="1:11" x14ac:dyDescent="0.3">
      <c r="A16038" t="s">
        <v>62151</v>
      </c>
      <c r="B16038" t="s">
        <v>62152</v>
      </c>
      <c r="C16038" t="s">
        <v>558</v>
      </c>
      <c r="D16038" t="s">
        <v>62153</v>
      </c>
      <c r="E16038" t="s">
        <v>18607</v>
      </c>
      <c r="F16038" t="s">
        <v>16</v>
      </c>
      <c r="G16038" t="s">
        <v>7288</v>
      </c>
      <c r="H16038">
        <v>0</v>
      </c>
      <c r="I16038">
        <v>0</v>
      </c>
      <c r="J16038">
        <v>0</v>
      </c>
      <c r="K16038" t="s">
        <v>62154</v>
      </c>
    </row>
    <row r="16039" spans="1:11" x14ac:dyDescent="0.3">
      <c r="A16039" t="s">
        <v>62155</v>
      </c>
      <c r="B16039" t="s">
        <v>62156</v>
      </c>
      <c r="C16039" t="s">
        <v>558</v>
      </c>
      <c r="D16039" t="s">
        <v>62157</v>
      </c>
      <c r="E16039" t="s">
        <v>18607</v>
      </c>
      <c r="F16039" t="s">
        <v>16</v>
      </c>
      <c r="G16039" t="s">
        <v>3356</v>
      </c>
      <c r="H16039">
        <v>0</v>
      </c>
      <c r="I16039">
        <v>0</v>
      </c>
      <c r="J16039">
        <v>0</v>
      </c>
      <c r="K16039" t="s">
        <v>62158</v>
      </c>
    </row>
    <row r="16040" spans="1:11" x14ac:dyDescent="0.3">
      <c r="A16040" t="s">
        <v>62159</v>
      </c>
      <c r="B16040" t="s">
        <v>62160</v>
      </c>
      <c r="C16040" t="s">
        <v>466</v>
      </c>
      <c r="D16040" t="s">
        <v>62161</v>
      </c>
      <c r="E16040" t="s">
        <v>56266</v>
      </c>
      <c r="F16040" t="s">
        <v>11172</v>
      </c>
      <c r="G16040" t="s">
        <v>42</v>
      </c>
      <c r="H16040">
        <v>0</v>
      </c>
      <c r="I16040">
        <v>0</v>
      </c>
      <c r="J16040">
        <v>0</v>
      </c>
      <c r="K16040" t="s">
        <v>62162</v>
      </c>
    </row>
    <row r="16041" spans="1:11" x14ac:dyDescent="0.3">
      <c r="A16041" t="s">
        <v>62163</v>
      </c>
      <c r="B16041" t="s">
        <v>62164</v>
      </c>
      <c r="C16041" t="s">
        <v>558</v>
      </c>
      <c r="D16041" t="s">
        <v>62165</v>
      </c>
      <c r="E16041" t="s">
        <v>19698</v>
      </c>
      <c r="F16041" t="s">
        <v>430</v>
      </c>
      <c r="G16041" t="s">
        <v>42</v>
      </c>
      <c r="H16041">
        <v>0</v>
      </c>
      <c r="I16041">
        <v>0</v>
      </c>
      <c r="J16041">
        <v>0</v>
      </c>
      <c r="K16041" t="s">
        <v>62166</v>
      </c>
    </row>
    <row r="16042" spans="1:11" x14ac:dyDescent="0.3">
      <c r="A16042" t="s">
        <v>62167</v>
      </c>
      <c r="C16042" t="s">
        <v>558</v>
      </c>
      <c r="D16042" t="s">
        <v>62168</v>
      </c>
      <c r="E16042" t="s">
        <v>19698</v>
      </c>
      <c r="F16042" t="s">
        <v>41</v>
      </c>
      <c r="G16042" t="s">
        <v>42</v>
      </c>
      <c r="H16042">
        <v>0</v>
      </c>
      <c r="I16042">
        <v>0</v>
      </c>
      <c r="J16042">
        <v>0</v>
      </c>
      <c r="K16042" t="s">
        <v>62169</v>
      </c>
    </row>
    <row r="16043" spans="1:11" x14ac:dyDescent="0.3">
      <c r="A16043" t="s">
        <v>62170</v>
      </c>
      <c r="B16043" t="s">
        <v>62171</v>
      </c>
      <c r="C16043" t="s">
        <v>13</v>
      </c>
      <c r="D16043" t="s">
        <v>62172</v>
      </c>
      <c r="E16043" t="s">
        <v>58181</v>
      </c>
      <c r="F16043" t="s">
        <v>1506</v>
      </c>
      <c r="G16043" t="s">
        <v>42</v>
      </c>
      <c r="H16043">
        <v>0</v>
      </c>
      <c r="I16043">
        <v>0</v>
      </c>
      <c r="J16043">
        <v>0</v>
      </c>
      <c r="K16043" t="s">
        <v>62173</v>
      </c>
    </row>
    <row r="16044" spans="1:11" x14ac:dyDescent="0.3">
      <c r="A16044" t="s">
        <v>62174</v>
      </c>
      <c r="B16044" t="s">
        <v>62175</v>
      </c>
      <c r="C16044" t="s">
        <v>20</v>
      </c>
      <c r="D16044" t="s">
        <v>62176</v>
      </c>
      <c r="E16044" t="s">
        <v>62177</v>
      </c>
      <c r="F16044" t="s">
        <v>4497</v>
      </c>
      <c r="G16044" t="s">
        <v>42</v>
      </c>
      <c r="H16044">
        <v>0</v>
      </c>
      <c r="I16044">
        <v>0</v>
      </c>
      <c r="J16044">
        <v>0</v>
      </c>
      <c r="K16044" t="s">
        <v>62178</v>
      </c>
    </row>
    <row r="16045" spans="1:11" x14ac:dyDescent="0.3">
      <c r="A16045" t="s">
        <v>62179</v>
      </c>
      <c r="B16045" t="s">
        <v>62180</v>
      </c>
      <c r="C16045" t="s">
        <v>27</v>
      </c>
      <c r="D16045" t="s">
        <v>62181</v>
      </c>
      <c r="E16045" t="s">
        <v>47287</v>
      </c>
      <c r="F16045" t="s">
        <v>16</v>
      </c>
      <c r="G16045" t="s">
        <v>4731</v>
      </c>
      <c r="H16045">
        <v>0</v>
      </c>
      <c r="I16045">
        <v>0</v>
      </c>
      <c r="J16045">
        <v>0</v>
      </c>
      <c r="K16045" t="s">
        <v>62182</v>
      </c>
    </row>
    <row r="16046" spans="1:11" x14ac:dyDescent="0.3">
      <c r="A16046" t="s">
        <v>62183</v>
      </c>
      <c r="B16046" t="s">
        <v>62184</v>
      </c>
      <c r="C16046" t="s">
        <v>27</v>
      </c>
      <c r="D16046" t="s">
        <v>62185</v>
      </c>
      <c r="E16046" t="s">
        <v>47287</v>
      </c>
      <c r="F16046" t="s">
        <v>16</v>
      </c>
      <c r="G16046" t="s">
        <v>11425</v>
      </c>
      <c r="H16046">
        <v>0</v>
      </c>
      <c r="I16046">
        <v>0</v>
      </c>
      <c r="J16046">
        <v>0</v>
      </c>
      <c r="K16046" t="s">
        <v>62186</v>
      </c>
    </row>
    <row r="16047" spans="1:11" x14ac:dyDescent="0.3">
      <c r="A16047" t="s">
        <v>62187</v>
      </c>
      <c r="B16047" t="s">
        <v>62188</v>
      </c>
      <c r="C16047" t="s">
        <v>27</v>
      </c>
      <c r="D16047" t="s">
        <v>62189</v>
      </c>
      <c r="E16047" t="s">
        <v>47287</v>
      </c>
      <c r="F16047" t="s">
        <v>41</v>
      </c>
      <c r="G16047" t="s">
        <v>42</v>
      </c>
      <c r="H16047">
        <v>0</v>
      </c>
      <c r="I16047">
        <v>0</v>
      </c>
      <c r="J16047">
        <v>0</v>
      </c>
      <c r="K16047" t="s">
        <v>62190</v>
      </c>
    </row>
    <row r="16048" spans="1:11" x14ac:dyDescent="0.3">
      <c r="A16048" t="s">
        <v>62191</v>
      </c>
      <c r="B16048" t="s">
        <v>62192</v>
      </c>
      <c r="C16048" t="s">
        <v>13</v>
      </c>
      <c r="D16048" t="s">
        <v>62193</v>
      </c>
      <c r="E16048" t="s">
        <v>58181</v>
      </c>
      <c r="F16048" t="s">
        <v>16</v>
      </c>
      <c r="G16048" t="s">
        <v>4273</v>
      </c>
      <c r="H16048">
        <v>0</v>
      </c>
      <c r="I16048">
        <v>0</v>
      </c>
      <c r="J16048">
        <v>0</v>
      </c>
      <c r="K16048" t="s">
        <v>62194</v>
      </c>
    </row>
    <row r="16049" spans="1:11" x14ac:dyDescent="0.3">
      <c r="A16049" t="s">
        <v>62195</v>
      </c>
      <c r="B16049" t="s">
        <v>62196</v>
      </c>
      <c r="C16049" t="s">
        <v>20</v>
      </c>
      <c r="D16049" t="s">
        <v>62197</v>
      </c>
      <c r="E16049" t="s">
        <v>61426</v>
      </c>
      <c r="F16049" t="s">
        <v>16</v>
      </c>
      <c r="G16049" t="s">
        <v>15333</v>
      </c>
      <c r="H16049">
        <v>0</v>
      </c>
      <c r="I16049">
        <v>0</v>
      </c>
      <c r="J16049">
        <v>0</v>
      </c>
      <c r="K16049" t="s">
        <v>62198</v>
      </c>
    </row>
    <row r="16050" spans="1:11" x14ac:dyDescent="0.3">
      <c r="A16050" t="s">
        <v>62199</v>
      </c>
      <c r="B16050" t="s">
        <v>62200</v>
      </c>
      <c r="C16050" t="s">
        <v>558</v>
      </c>
      <c r="D16050" t="s">
        <v>62201</v>
      </c>
      <c r="E16050" t="s">
        <v>18607</v>
      </c>
      <c r="F16050" t="s">
        <v>3944</v>
      </c>
      <c r="G16050" t="s">
        <v>10656</v>
      </c>
      <c r="H16050">
        <v>0</v>
      </c>
      <c r="I16050">
        <v>0</v>
      </c>
      <c r="J16050">
        <v>0</v>
      </c>
      <c r="K16050" t="s">
        <v>62202</v>
      </c>
    </row>
    <row r="16051" spans="1:11" x14ac:dyDescent="0.3">
      <c r="A16051" t="s">
        <v>62203</v>
      </c>
      <c r="B16051" t="s">
        <v>62204</v>
      </c>
      <c r="C16051" t="s">
        <v>558</v>
      </c>
      <c r="D16051" t="s">
        <v>62205</v>
      </c>
      <c r="E16051" t="s">
        <v>18607</v>
      </c>
      <c r="F16051" t="s">
        <v>1646</v>
      </c>
      <c r="G16051" t="s">
        <v>7763</v>
      </c>
      <c r="H16051">
        <v>0</v>
      </c>
      <c r="I16051">
        <v>0</v>
      </c>
      <c r="J16051">
        <v>0</v>
      </c>
      <c r="K16051" t="s">
        <v>62206</v>
      </c>
    </row>
    <row r="16052" spans="1:11" x14ac:dyDescent="0.3">
      <c r="A16052" t="s">
        <v>62207</v>
      </c>
      <c r="B16052" t="s">
        <v>62208</v>
      </c>
      <c r="C16052" t="s">
        <v>558</v>
      </c>
      <c r="D16052" t="s">
        <v>62209</v>
      </c>
      <c r="E16052" t="s">
        <v>18607</v>
      </c>
      <c r="F16052" t="s">
        <v>16</v>
      </c>
      <c r="G16052" t="s">
        <v>11985</v>
      </c>
      <c r="H16052">
        <v>0</v>
      </c>
      <c r="I16052">
        <v>0</v>
      </c>
      <c r="J16052">
        <v>0</v>
      </c>
      <c r="K16052" t="s">
        <v>62210</v>
      </c>
    </row>
    <row r="16053" spans="1:11" x14ac:dyDescent="0.3">
      <c r="A16053" t="s">
        <v>62211</v>
      </c>
      <c r="C16053" t="s">
        <v>20</v>
      </c>
      <c r="D16053" t="s">
        <v>62212</v>
      </c>
      <c r="E16053" t="s">
        <v>62177</v>
      </c>
      <c r="F16053" t="s">
        <v>1013</v>
      </c>
      <c r="G16053" t="s">
        <v>42</v>
      </c>
      <c r="H16053">
        <v>0</v>
      </c>
      <c r="I16053">
        <v>0</v>
      </c>
      <c r="J16053">
        <v>0</v>
      </c>
      <c r="K16053" t="s">
        <v>62213</v>
      </c>
    </row>
    <row r="16054" spans="1:11" x14ac:dyDescent="0.3">
      <c r="A16054" t="s">
        <v>62214</v>
      </c>
      <c r="B16054" t="s">
        <v>62215</v>
      </c>
      <c r="C16054" t="s">
        <v>558</v>
      </c>
      <c r="D16054" t="s">
        <v>62216</v>
      </c>
      <c r="E16054" t="s">
        <v>18607</v>
      </c>
      <c r="F16054" t="s">
        <v>16</v>
      </c>
      <c r="G16054" t="s">
        <v>1756</v>
      </c>
      <c r="H16054">
        <v>0</v>
      </c>
      <c r="I16054">
        <v>0</v>
      </c>
      <c r="J16054">
        <v>0</v>
      </c>
      <c r="K16054" t="s">
        <v>62217</v>
      </c>
    </row>
    <row r="16055" spans="1:11" x14ac:dyDescent="0.3">
      <c r="A16055" t="s">
        <v>62218</v>
      </c>
      <c r="B16055" t="s">
        <v>62219</v>
      </c>
      <c r="C16055" t="s">
        <v>558</v>
      </c>
      <c r="D16055" t="s">
        <v>62220</v>
      </c>
      <c r="E16055" t="s">
        <v>18607</v>
      </c>
      <c r="F16055" t="s">
        <v>16</v>
      </c>
      <c r="G16055" t="s">
        <v>10656</v>
      </c>
      <c r="H16055">
        <v>0</v>
      </c>
      <c r="I16055">
        <v>0</v>
      </c>
      <c r="J16055">
        <v>0</v>
      </c>
      <c r="K16055" t="s">
        <v>62221</v>
      </c>
    </row>
    <row r="16056" spans="1:11" x14ac:dyDescent="0.3">
      <c r="A16056" t="s">
        <v>62222</v>
      </c>
      <c r="B16056" t="s">
        <v>62223</v>
      </c>
      <c r="C16056" t="s">
        <v>558</v>
      </c>
      <c r="D16056" t="s">
        <v>62224</v>
      </c>
      <c r="E16056" t="s">
        <v>18607</v>
      </c>
      <c r="F16056" t="s">
        <v>16</v>
      </c>
      <c r="G16056" t="s">
        <v>3581</v>
      </c>
      <c r="H16056">
        <v>0</v>
      </c>
      <c r="I16056">
        <v>0</v>
      </c>
      <c r="J16056">
        <v>0</v>
      </c>
      <c r="K16056" t="s">
        <v>62225</v>
      </c>
    </row>
    <row r="16057" spans="1:11" x14ac:dyDescent="0.3">
      <c r="A16057" t="s">
        <v>62226</v>
      </c>
      <c r="B16057" t="s">
        <v>62227</v>
      </c>
      <c r="C16057" t="s">
        <v>558</v>
      </c>
      <c r="D16057" t="s">
        <v>62228</v>
      </c>
      <c r="E16057" t="s">
        <v>18607</v>
      </c>
      <c r="F16057" t="s">
        <v>1646</v>
      </c>
      <c r="G16057" t="s">
        <v>42</v>
      </c>
      <c r="H16057">
        <v>0</v>
      </c>
      <c r="I16057">
        <v>0</v>
      </c>
      <c r="J16057">
        <v>0</v>
      </c>
      <c r="K16057" t="s">
        <v>62229</v>
      </c>
    </row>
    <row r="16058" spans="1:11" x14ac:dyDescent="0.3">
      <c r="A16058" t="s">
        <v>62230</v>
      </c>
      <c r="B16058" t="s">
        <v>62231</v>
      </c>
      <c r="C16058" t="s">
        <v>558</v>
      </c>
      <c r="D16058" t="s">
        <v>62232</v>
      </c>
      <c r="E16058" t="s">
        <v>18607</v>
      </c>
      <c r="F16058" t="s">
        <v>7061</v>
      </c>
      <c r="G16058" t="s">
        <v>42</v>
      </c>
      <c r="H16058">
        <v>0</v>
      </c>
      <c r="I16058">
        <v>0</v>
      </c>
      <c r="J16058">
        <v>0</v>
      </c>
      <c r="K16058" t="s">
        <v>62233</v>
      </c>
    </row>
    <row r="16059" spans="1:11" x14ac:dyDescent="0.3">
      <c r="A16059" t="s">
        <v>62234</v>
      </c>
      <c r="B16059" t="s">
        <v>15501</v>
      </c>
      <c r="C16059" t="s">
        <v>20</v>
      </c>
      <c r="D16059" t="s">
        <v>62235</v>
      </c>
      <c r="E16059" t="s">
        <v>61426</v>
      </c>
      <c r="F16059" t="s">
        <v>16</v>
      </c>
      <c r="G16059" t="s">
        <v>9393</v>
      </c>
      <c r="H16059">
        <v>0</v>
      </c>
      <c r="I16059">
        <v>0</v>
      </c>
      <c r="J16059">
        <v>0</v>
      </c>
      <c r="K16059" t="s">
        <v>62236</v>
      </c>
    </row>
    <row r="16060" spans="1:11" x14ac:dyDescent="0.3">
      <c r="A16060" t="s">
        <v>62237</v>
      </c>
      <c r="B16060" t="s">
        <v>62238</v>
      </c>
      <c r="C16060" t="s">
        <v>558</v>
      </c>
      <c r="D16060" t="s">
        <v>62239</v>
      </c>
      <c r="E16060" t="s">
        <v>18607</v>
      </c>
      <c r="F16060" t="s">
        <v>16732</v>
      </c>
      <c r="G16060" t="s">
        <v>42</v>
      </c>
      <c r="H16060">
        <v>0</v>
      </c>
      <c r="I16060">
        <v>0</v>
      </c>
      <c r="J16060">
        <v>0</v>
      </c>
      <c r="K16060" t="s">
        <v>62240</v>
      </c>
    </row>
    <row r="16061" spans="1:11" x14ac:dyDescent="0.3">
      <c r="A16061" t="s">
        <v>62241</v>
      </c>
      <c r="B16061" t="s">
        <v>62242</v>
      </c>
      <c r="C16061" t="s">
        <v>558</v>
      </c>
      <c r="D16061" t="s">
        <v>62243</v>
      </c>
      <c r="E16061" t="s">
        <v>18607</v>
      </c>
      <c r="F16061" t="s">
        <v>1981</v>
      </c>
      <c r="G16061" t="s">
        <v>42</v>
      </c>
      <c r="H16061">
        <v>0</v>
      </c>
      <c r="I16061">
        <v>0</v>
      </c>
      <c r="J16061">
        <v>0</v>
      </c>
      <c r="K16061" t="s">
        <v>62244</v>
      </c>
    </row>
    <row r="16062" spans="1:11" x14ac:dyDescent="0.3">
      <c r="A16062" t="s">
        <v>62245</v>
      </c>
      <c r="B16062" t="s">
        <v>62246</v>
      </c>
      <c r="C16062" t="s">
        <v>558</v>
      </c>
      <c r="D16062" t="s">
        <v>62247</v>
      </c>
      <c r="E16062" t="s">
        <v>18607</v>
      </c>
      <c r="F16062" t="s">
        <v>4267</v>
      </c>
      <c r="G16062" t="s">
        <v>42</v>
      </c>
      <c r="H16062">
        <v>0</v>
      </c>
      <c r="I16062">
        <v>0</v>
      </c>
      <c r="J16062">
        <v>0</v>
      </c>
      <c r="K16062" t="s">
        <v>62248</v>
      </c>
    </row>
    <row r="16063" spans="1:11" x14ac:dyDescent="0.3">
      <c r="A16063" t="s">
        <v>62249</v>
      </c>
      <c r="B16063" t="s">
        <v>62250</v>
      </c>
      <c r="C16063" t="s">
        <v>558</v>
      </c>
      <c r="D16063" t="s">
        <v>62251</v>
      </c>
      <c r="E16063" t="s">
        <v>1472</v>
      </c>
      <c r="F16063" t="s">
        <v>4267</v>
      </c>
      <c r="G16063" t="s">
        <v>42</v>
      </c>
      <c r="H16063">
        <v>0</v>
      </c>
      <c r="I16063">
        <v>0</v>
      </c>
      <c r="J16063">
        <v>0</v>
      </c>
      <c r="K16063" t="s">
        <v>62252</v>
      </c>
    </row>
    <row r="16064" spans="1:11" x14ac:dyDescent="0.3">
      <c r="A16064" t="s">
        <v>62253</v>
      </c>
      <c r="B16064" t="s">
        <v>62254</v>
      </c>
      <c r="C16064" t="s">
        <v>558</v>
      </c>
      <c r="D16064" t="s">
        <v>62255</v>
      </c>
      <c r="E16064" t="s">
        <v>18607</v>
      </c>
      <c r="F16064" t="s">
        <v>1123</v>
      </c>
      <c r="G16064" t="s">
        <v>42</v>
      </c>
      <c r="H16064">
        <v>0</v>
      </c>
      <c r="I16064">
        <v>0</v>
      </c>
      <c r="J16064">
        <v>0</v>
      </c>
      <c r="K16064" t="s">
        <v>62256</v>
      </c>
    </row>
    <row r="16065" spans="1:11" x14ac:dyDescent="0.3">
      <c r="A16065" t="s">
        <v>62257</v>
      </c>
      <c r="B16065" t="s">
        <v>62258</v>
      </c>
      <c r="C16065" t="s">
        <v>20</v>
      </c>
      <c r="D16065" t="s">
        <v>62259</v>
      </c>
      <c r="E16065" t="s">
        <v>61426</v>
      </c>
      <c r="F16065" t="s">
        <v>16</v>
      </c>
      <c r="G16065" t="s">
        <v>9995</v>
      </c>
      <c r="H16065">
        <v>0</v>
      </c>
      <c r="I16065">
        <v>0</v>
      </c>
      <c r="J16065">
        <v>0</v>
      </c>
      <c r="K16065" t="s">
        <v>62260</v>
      </c>
    </row>
    <row r="16066" spans="1:11" x14ac:dyDescent="0.3">
      <c r="A16066" t="s">
        <v>62261</v>
      </c>
      <c r="C16066" t="s">
        <v>466</v>
      </c>
      <c r="D16066" t="s">
        <v>62262</v>
      </c>
      <c r="E16066" t="s">
        <v>56266</v>
      </c>
      <c r="F16066" t="s">
        <v>16</v>
      </c>
      <c r="G16066" t="s">
        <v>35</v>
      </c>
      <c r="H16066">
        <v>0</v>
      </c>
      <c r="I16066">
        <v>0</v>
      </c>
      <c r="J16066">
        <v>0</v>
      </c>
      <c r="K16066" t="s">
        <v>62263</v>
      </c>
    </row>
    <row r="16067" spans="1:11" x14ac:dyDescent="0.3">
      <c r="A16067" t="s">
        <v>62264</v>
      </c>
      <c r="B16067" t="s">
        <v>62265</v>
      </c>
      <c r="C16067" t="s">
        <v>20</v>
      </c>
      <c r="D16067" t="s">
        <v>62266</v>
      </c>
      <c r="E16067" t="s">
        <v>61426</v>
      </c>
      <c r="F16067" t="s">
        <v>16</v>
      </c>
      <c r="G16067" t="s">
        <v>49102</v>
      </c>
      <c r="H16067">
        <v>0</v>
      </c>
      <c r="I16067">
        <v>0</v>
      </c>
      <c r="J16067">
        <v>0</v>
      </c>
      <c r="K16067" t="s">
        <v>62267</v>
      </c>
    </row>
    <row r="16068" spans="1:11" x14ac:dyDescent="0.3">
      <c r="A16068" t="s">
        <v>62268</v>
      </c>
      <c r="B16068" t="s">
        <v>62269</v>
      </c>
      <c r="C16068" t="s">
        <v>466</v>
      </c>
      <c r="D16068" t="s">
        <v>62270</v>
      </c>
      <c r="E16068" t="s">
        <v>56266</v>
      </c>
      <c r="F16068" t="s">
        <v>16</v>
      </c>
      <c r="G16068" t="s">
        <v>62271</v>
      </c>
      <c r="H16068">
        <v>0</v>
      </c>
      <c r="I16068">
        <v>0</v>
      </c>
      <c r="J16068">
        <v>0</v>
      </c>
      <c r="K16068" t="s">
        <v>62272</v>
      </c>
    </row>
    <row r="16069" spans="1:11" x14ac:dyDescent="0.3">
      <c r="A16069" t="s">
        <v>62273</v>
      </c>
      <c r="B16069" t="s">
        <v>62274</v>
      </c>
      <c r="C16069" t="s">
        <v>147</v>
      </c>
      <c r="D16069" t="s">
        <v>62275</v>
      </c>
      <c r="E16069" t="s">
        <v>59940</v>
      </c>
      <c r="F16069" t="s">
        <v>14582</v>
      </c>
      <c r="G16069" t="s">
        <v>42</v>
      </c>
      <c r="H16069">
        <v>0</v>
      </c>
      <c r="I16069">
        <v>0</v>
      </c>
      <c r="J16069">
        <v>0</v>
      </c>
      <c r="K16069" t="s">
        <v>62276</v>
      </c>
    </row>
    <row r="16070" spans="1:11" x14ac:dyDescent="0.3">
      <c r="A16070" t="s">
        <v>62277</v>
      </c>
      <c r="C16070" t="s">
        <v>20</v>
      </c>
      <c r="D16070" t="s">
        <v>62278</v>
      </c>
      <c r="E16070" t="s">
        <v>61426</v>
      </c>
      <c r="F16070" t="s">
        <v>16</v>
      </c>
      <c r="G16070" t="s">
        <v>529</v>
      </c>
      <c r="H16070">
        <v>0</v>
      </c>
      <c r="I16070">
        <v>0</v>
      </c>
      <c r="J16070">
        <v>0</v>
      </c>
      <c r="K16070" t="s">
        <v>62279</v>
      </c>
    </row>
    <row r="16071" spans="1:11" x14ac:dyDescent="0.3">
      <c r="A16071" t="s">
        <v>62280</v>
      </c>
      <c r="B16071" t="s">
        <v>62281</v>
      </c>
      <c r="C16071" t="s">
        <v>466</v>
      </c>
      <c r="D16071" t="s">
        <v>62282</v>
      </c>
      <c r="E16071" t="s">
        <v>56266</v>
      </c>
      <c r="F16071" t="s">
        <v>16</v>
      </c>
      <c r="G16071" t="s">
        <v>16240</v>
      </c>
      <c r="H16071">
        <v>0</v>
      </c>
      <c r="I16071">
        <v>0</v>
      </c>
      <c r="J16071">
        <v>0</v>
      </c>
      <c r="K16071" t="s">
        <v>62283</v>
      </c>
    </row>
    <row r="16072" spans="1:11" x14ac:dyDescent="0.3">
      <c r="A16072" t="s">
        <v>62284</v>
      </c>
      <c r="B16072" t="s">
        <v>62285</v>
      </c>
      <c r="C16072" t="s">
        <v>20</v>
      </c>
      <c r="D16072" t="s">
        <v>62286</v>
      </c>
      <c r="E16072" t="s">
        <v>61426</v>
      </c>
      <c r="F16072" t="s">
        <v>16</v>
      </c>
      <c r="G16072" t="s">
        <v>1934</v>
      </c>
      <c r="H16072">
        <v>0</v>
      </c>
      <c r="I16072">
        <v>0</v>
      </c>
      <c r="J16072">
        <v>0</v>
      </c>
      <c r="K16072" t="s">
        <v>62287</v>
      </c>
    </row>
    <row r="16073" spans="1:11" x14ac:dyDescent="0.3">
      <c r="A16073" t="s">
        <v>62288</v>
      </c>
      <c r="B16073" t="s">
        <v>62289</v>
      </c>
      <c r="C16073" t="s">
        <v>20</v>
      </c>
      <c r="D16073" t="s">
        <v>62290</v>
      </c>
      <c r="E16073" t="s">
        <v>61426</v>
      </c>
      <c r="F16073" t="s">
        <v>3786</v>
      </c>
      <c r="G16073" t="s">
        <v>2252</v>
      </c>
      <c r="H16073">
        <v>0</v>
      </c>
      <c r="I16073">
        <v>0</v>
      </c>
      <c r="J16073">
        <v>0</v>
      </c>
      <c r="K16073" t="s">
        <v>62291</v>
      </c>
    </row>
    <row r="16074" spans="1:11" x14ac:dyDescent="0.3">
      <c r="A16074" t="s">
        <v>62292</v>
      </c>
      <c r="B16074" t="s">
        <v>62293</v>
      </c>
      <c r="C16074" t="s">
        <v>147</v>
      </c>
      <c r="D16074" t="s">
        <v>62294</v>
      </c>
      <c r="E16074" t="s">
        <v>4768</v>
      </c>
      <c r="F16074" t="s">
        <v>12193</v>
      </c>
      <c r="G16074" t="s">
        <v>42</v>
      </c>
      <c r="H16074">
        <v>0</v>
      </c>
      <c r="I16074">
        <v>0</v>
      </c>
      <c r="J16074">
        <v>0</v>
      </c>
      <c r="K16074" t="s">
        <v>62295</v>
      </c>
    </row>
    <row r="16075" spans="1:11" x14ac:dyDescent="0.3">
      <c r="A16075" t="s">
        <v>62296</v>
      </c>
      <c r="B16075" t="s">
        <v>62297</v>
      </c>
      <c r="C16075" t="s">
        <v>558</v>
      </c>
      <c r="D16075" t="s">
        <v>62298</v>
      </c>
      <c r="E16075" t="s">
        <v>19698</v>
      </c>
      <c r="F16075" t="s">
        <v>16</v>
      </c>
      <c r="G16075" t="s">
        <v>6487</v>
      </c>
      <c r="H16075">
        <v>0</v>
      </c>
      <c r="I16075">
        <v>0</v>
      </c>
      <c r="J16075">
        <v>0</v>
      </c>
      <c r="K16075" t="s">
        <v>62299</v>
      </c>
    </row>
    <row r="16076" spans="1:11" x14ac:dyDescent="0.3">
      <c r="A16076" t="s">
        <v>62300</v>
      </c>
      <c r="C16076" t="s">
        <v>558</v>
      </c>
      <c r="D16076" t="s">
        <v>62301</v>
      </c>
      <c r="E16076" t="s">
        <v>19698</v>
      </c>
      <c r="F16076" t="s">
        <v>16</v>
      </c>
      <c r="G16076" t="s">
        <v>42</v>
      </c>
      <c r="H16076">
        <v>0</v>
      </c>
      <c r="I16076">
        <v>0</v>
      </c>
      <c r="J16076">
        <v>0</v>
      </c>
      <c r="K16076" t="s">
        <v>62302</v>
      </c>
    </row>
    <row r="16077" spans="1:11" x14ac:dyDescent="0.3">
      <c r="A16077" t="s">
        <v>62303</v>
      </c>
      <c r="B16077" t="s">
        <v>62304</v>
      </c>
      <c r="C16077" t="s">
        <v>558</v>
      </c>
      <c r="D16077" t="s">
        <v>62305</v>
      </c>
      <c r="E16077" t="s">
        <v>19698</v>
      </c>
      <c r="F16077" t="s">
        <v>16</v>
      </c>
      <c r="G16077" t="s">
        <v>17391</v>
      </c>
      <c r="H16077">
        <v>0</v>
      </c>
      <c r="I16077">
        <v>0</v>
      </c>
      <c r="J16077">
        <v>0</v>
      </c>
      <c r="K16077" t="s">
        <v>62306</v>
      </c>
    </row>
    <row r="16078" spans="1:11" x14ac:dyDescent="0.3">
      <c r="A16078" t="s">
        <v>62307</v>
      </c>
      <c r="B16078" t="s">
        <v>62308</v>
      </c>
      <c r="C16078" t="s">
        <v>558</v>
      </c>
      <c r="D16078" t="s">
        <v>62309</v>
      </c>
      <c r="E16078" t="s">
        <v>19698</v>
      </c>
      <c r="F16078" t="s">
        <v>16</v>
      </c>
      <c r="G16078" t="s">
        <v>2542</v>
      </c>
      <c r="H16078">
        <v>0</v>
      </c>
      <c r="I16078">
        <v>0</v>
      </c>
      <c r="J16078">
        <v>0</v>
      </c>
      <c r="K16078" t="s">
        <v>62310</v>
      </c>
    </row>
    <row r="16079" spans="1:11" x14ac:dyDescent="0.3">
      <c r="A16079" t="s">
        <v>62311</v>
      </c>
      <c r="B16079" t="s">
        <v>62312</v>
      </c>
      <c r="C16079" t="s">
        <v>27</v>
      </c>
      <c r="D16079" t="s">
        <v>62313</v>
      </c>
      <c r="E16079" t="s">
        <v>47287</v>
      </c>
      <c r="F16079" t="s">
        <v>41</v>
      </c>
      <c r="G16079" t="s">
        <v>42</v>
      </c>
      <c r="H16079">
        <v>0</v>
      </c>
      <c r="I16079">
        <v>0</v>
      </c>
      <c r="J16079">
        <v>0</v>
      </c>
      <c r="K16079" t="s">
        <v>62314</v>
      </c>
    </row>
    <row r="16080" spans="1:11" x14ac:dyDescent="0.3">
      <c r="A16080" t="s">
        <v>62315</v>
      </c>
      <c r="B16080" t="s">
        <v>62316</v>
      </c>
      <c r="C16080" t="s">
        <v>27</v>
      </c>
      <c r="D16080" t="s">
        <v>62317</v>
      </c>
      <c r="E16080" t="s">
        <v>47287</v>
      </c>
      <c r="F16080" t="s">
        <v>41</v>
      </c>
      <c r="G16080" t="s">
        <v>42</v>
      </c>
      <c r="H16080">
        <v>0</v>
      </c>
      <c r="I16080">
        <v>0</v>
      </c>
      <c r="J16080">
        <v>0</v>
      </c>
      <c r="K16080" t="s">
        <v>62318</v>
      </c>
    </row>
    <row r="16081" spans="1:11" x14ac:dyDescent="0.3">
      <c r="A16081" t="s">
        <v>62319</v>
      </c>
      <c r="B16081" t="s">
        <v>62320</v>
      </c>
      <c r="C16081" t="s">
        <v>20</v>
      </c>
      <c r="D16081" t="s">
        <v>62321</v>
      </c>
      <c r="E16081" t="s">
        <v>61426</v>
      </c>
      <c r="F16081" t="s">
        <v>1723</v>
      </c>
      <c r="G16081" t="s">
        <v>3120</v>
      </c>
      <c r="H16081">
        <v>0</v>
      </c>
      <c r="I16081">
        <v>0</v>
      </c>
      <c r="J16081">
        <v>0</v>
      </c>
      <c r="K16081" t="s">
        <v>62322</v>
      </c>
    </row>
    <row r="16082" spans="1:11" x14ac:dyDescent="0.3">
      <c r="A16082" t="s">
        <v>62323</v>
      </c>
      <c r="B16082" t="s">
        <v>62324</v>
      </c>
      <c r="C16082" t="s">
        <v>27</v>
      </c>
      <c r="D16082" t="s">
        <v>62325</v>
      </c>
      <c r="E16082" t="s">
        <v>47287</v>
      </c>
      <c r="F16082" t="s">
        <v>41</v>
      </c>
      <c r="G16082" t="s">
        <v>42</v>
      </c>
      <c r="H16082">
        <v>0</v>
      </c>
      <c r="I16082">
        <v>0</v>
      </c>
      <c r="J16082">
        <v>0</v>
      </c>
      <c r="K16082" t="s">
        <v>62326</v>
      </c>
    </row>
    <row r="16083" spans="1:11" x14ac:dyDescent="0.3">
      <c r="A16083" t="s">
        <v>62327</v>
      </c>
      <c r="B16083" t="s">
        <v>62328</v>
      </c>
      <c r="C16083" t="s">
        <v>558</v>
      </c>
      <c r="D16083" t="s">
        <v>62329</v>
      </c>
      <c r="E16083" t="s">
        <v>2102</v>
      </c>
      <c r="F16083" t="s">
        <v>7030</v>
      </c>
      <c r="G16083" t="s">
        <v>4960</v>
      </c>
      <c r="H16083">
        <v>0</v>
      </c>
      <c r="I16083">
        <v>0</v>
      </c>
      <c r="J16083">
        <v>0</v>
      </c>
      <c r="K16083" t="s">
        <v>62330</v>
      </c>
    </row>
    <row r="16084" spans="1:11" x14ac:dyDescent="0.3">
      <c r="A16084" t="s">
        <v>62331</v>
      </c>
      <c r="B16084" t="s">
        <v>62332</v>
      </c>
      <c r="C16084" t="s">
        <v>20</v>
      </c>
      <c r="D16084" t="s">
        <v>62333</v>
      </c>
      <c r="E16084" t="s">
        <v>62177</v>
      </c>
      <c r="F16084" t="s">
        <v>10022</v>
      </c>
      <c r="G16084" t="s">
        <v>42</v>
      </c>
      <c r="H16084">
        <v>0</v>
      </c>
      <c r="I16084">
        <v>0</v>
      </c>
      <c r="J16084">
        <v>0</v>
      </c>
      <c r="K16084" t="s">
        <v>62334</v>
      </c>
    </row>
    <row r="16085" spans="1:11" x14ac:dyDescent="0.3">
      <c r="A16085" t="s">
        <v>62335</v>
      </c>
      <c r="C16085" t="s">
        <v>558</v>
      </c>
      <c r="D16085" t="s">
        <v>62336</v>
      </c>
      <c r="E16085" t="s">
        <v>2102</v>
      </c>
      <c r="F16085" t="s">
        <v>16</v>
      </c>
      <c r="G16085" t="s">
        <v>42</v>
      </c>
      <c r="H16085">
        <v>0</v>
      </c>
      <c r="I16085">
        <v>0</v>
      </c>
      <c r="J16085">
        <v>0</v>
      </c>
      <c r="K16085" t="s">
        <v>62337</v>
      </c>
    </row>
    <row r="16086" spans="1:11" x14ac:dyDescent="0.3">
      <c r="A16086" t="s">
        <v>62338</v>
      </c>
      <c r="B16086" t="s">
        <v>62339</v>
      </c>
      <c r="C16086" t="s">
        <v>558</v>
      </c>
      <c r="D16086" t="s">
        <v>62340</v>
      </c>
      <c r="E16086" t="s">
        <v>2102</v>
      </c>
      <c r="F16086" t="s">
        <v>16</v>
      </c>
      <c r="G16086" t="s">
        <v>62341</v>
      </c>
      <c r="H16086">
        <v>0</v>
      </c>
      <c r="I16086">
        <v>0</v>
      </c>
      <c r="J16086">
        <v>0</v>
      </c>
      <c r="K16086" t="s">
        <v>62342</v>
      </c>
    </row>
    <row r="16087" spans="1:11" x14ac:dyDescent="0.3">
      <c r="A16087" t="s">
        <v>62343</v>
      </c>
      <c r="B16087" t="s">
        <v>62344</v>
      </c>
      <c r="C16087" t="s">
        <v>558</v>
      </c>
      <c r="D16087" t="s">
        <v>62345</v>
      </c>
      <c r="E16087" t="s">
        <v>2102</v>
      </c>
      <c r="F16087" t="s">
        <v>1850</v>
      </c>
      <c r="G16087" t="s">
        <v>42</v>
      </c>
      <c r="H16087">
        <v>0</v>
      </c>
      <c r="I16087">
        <v>0</v>
      </c>
      <c r="J16087">
        <v>0</v>
      </c>
      <c r="K16087" t="s">
        <v>62346</v>
      </c>
    </row>
    <row r="16088" spans="1:11" x14ac:dyDescent="0.3">
      <c r="A16088" t="s">
        <v>62347</v>
      </c>
      <c r="B16088" t="s">
        <v>62348</v>
      </c>
      <c r="C16088" t="s">
        <v>27</v>
      </c>
      <c r="D16088" t="s">
        <v>62349</v>
      </c>
      <c r="E16088" t="s">
        <v>47287</v>
      </c>
      <c r="F16088" t="s">
        <v>41</v>
      </c>
      <c r="G16088" t="s">
        <v>42</v>
      </c>
      <c r="H16088">
        <v>0</v>
      </c>
      <c r="I16088">
        <v>0</v>
      </c>
      <c r="J16088">
        <v>0</v>
      </c>
      <c r="K16088" t="s">
        <v>62350</v>
      </c>
    </row>
    <row r="16089" spans="1:11" x14ac:dyDescent="0.3">
      <c r="A16089" t="s">
        <v>62351</v>
      </c>
      <c r="B16089" t="s">
        <v>62352</v>
      </c>
      <c r="C16089" t="s">
        <v>27</v>
      </c>
      <c r="D16089" t="s">
        <v>62353</v>
      </c>
      <c r="E16089" t="s">
        <v>47287</v>
      </c>
      <c r="F16089" t="s">
        <v>41</v>
      </c>
      <c r="G16089" t="s">
        <v>42</v>
      </c>
      <c r="H16089">
        <v>0</v>
      </c>
      <c r="I16089">
        <v>0</v>
      </c>
      <c r="J16089">
        <v>0</v>
      </c>
      <c r="K16089" t="s">
        <v>62354</v>
      </c>
    </row>
    <row r="16090" spans="1:11" x14ac:dyDescent="0.3">
      <c r="A16090" t="s">
        <v>62355</v>
      </c>
      <c r="B16090" t="s">
        <v>62356</v>
      </c>
      <c r="C16090" t="s">
        <v>27</v>
      </c>
      <c r="D16090" t="s">
        <v>62357</v>
      </c>
      <c r="E16090" t="s">
        <v>47287</v>
      </c>
      <c r="F16090" t="s">
        <v>41</v>
      </c>
      <c r="G16090" t="s">
        <v>42</v>
      </c>
      <c r="H16090">
        <v>0</v>
      </c>
      <c r="I16090">
        <v>0</v>
      </c>
      <c r="J16090">
        <v>0</v>
      </c>
      <c r="K16090" t="s">
        <v>62358</v>
      </c>
    </row>
    <row r="16091" spans="1:11" x14ac:dyDescent="0.3">
      <c r="A16091" t="s">
        <v>62359</v>
      </c>
      <c r="B16091" t="s">
        <v>62360</v>
      </c>
      <c r="C16091" t="s">
        <v>27</v>
      </c>
      <c r="D16091" t="s">
        <v>62361</v>
      </c>
      <c r="E16091" t="s">
        <v>47287</v>
      </c>
      <c r="F16091" t="s">
        <v>41</v>
      </c>
      <c r="G16091" t="s">
        <v>42</v>
      </c>
      <c r="H16091">
        <v>0</v>
      </c>
      <c r="I16091">
        <v>0</v>
      </c>
      <c r="J16091">
        <v>0</v>
      </c>
      <c r="K16091" t="s">
        <v>62362</v>
      </c>
    </row>
    <row r="16092" spans="1:11" x14ac:dyDescent="0.3">
      <c r="A16092" t="s">
        <v>62363</v>
      </c>
      <c r="B16092" t="s">
        <v>62364</v>
      </c>
      <c r="C16092" t="s">
        <v>27</v>
      </c>
      <c r="D16092" t="s">
        <v>62365</v>
      </c>
      <c r="E16092" t="s">
        <v>47287</v>
      </c>
      <c r="F16092" t="s">
        <v>41</v>
      </c>
      <c r="G16092" t="s">
        <v>42</v>
      </c>
      <c r="H16092">
        <v>0</v>
      </c>
      <c r="I16092">
        <v>0</v>
      </c>
      <c r="J16092">
        <v>0</v>
      </c>
      <c r="K16092" t="s">
        <v>62366</v>
      </c>
    </row>
    <row r="16093" spans="1:11" x14ac:dyDescent="0.3">
      <c r="A16093" t="s">
        <v>62367</v>
      </c>
      <c r="B16093" t="s">
        <v>62368</v>
      </c>
      <c r="C16093" t="s">
        <v>558</v>
      </c>
      <c r="D16093" t="s">
        <v>62369</v>
      </c>
      <c r="E16093" t="s">
        <v>2102</v>
      </c>
      <c r="F16093" t="s">
        <v>6589</v>
      </c>
      <c r="G16093" t="s">
        <v>27266</v>
      </c>
      <c r="H16093">
        <v>0</v>
      </c>
      <c r="I16093">
        <v>0</v>
      </c>
      <c r="J16093">
        <v>0</v>
      </c>
      <c r="K16093" t="s">
        <v>62370</v>
      </c>
    </row>
    <row r="16094" spans="1:11" x14ac:dyDescent="0.3">
      <c r="A16094" t="s">
        <v>62371</v>
      </c>
      <c r="C16094" t="s">
        <v>466</v>
      </c>
      <c r="D16094" t="s">
        <v>62372</v>
      </c>
      <c r="E16094" t="s">
        <v>56266</v>
      </c>
      <c r="F16094" t="s">
        <v>16</v>
      </c>
      <c r="G16094" t="s">
        <v>42</v>
      </c>
      <c r="H16094">
        <v>0</v>
      </c>
      <c r="I16094">
        <v>0</v>
      </c>
      <c r="J16094">
        <v>0</v>
      </c>
      <c r="K16094" t="s">
        <v>62373</v>
      </c>
    </row>
    <row r="16095" spans="1:11" x14ac:dyDescent="0.3">
      <c r="A16095" t="s">
        <v>62374</v>
      </c>
      <c r="C16095" t="s">
        <v>13</v>
      </c>
      <c r="D16095" t="s">
        <v>62375</v>
      </c>
      <c r="E16095" t="s">
        <v>15</v>
      </c>
      <c r="F16095" t="s">
        <v>16</v>
      </c>
      <c r="G16095" t="s">
        <v>12767</v>
      </c>
      <c r="H16095">
        <v>0</v>
      </c>
      <c r="I16095">
        <v>0</v>
      </c>
      <c r="J16095">
        <v>0</v>
      </c>
      <c r="K16095" t="s">
        <v>62376</v>
      </c>
    </row>
    <row r="16096" spans="1:11" x14ac:dyDescent="0.3">
      <c r="A16096" t="s">
        <v>62377</v>
      </c>
      <c r="B16096" t="s">
        <v>62378</v>
      </c>
      <c r="C16096" t="s">
        <v>20</v>
      </c>
      <c r="D16096" t="s">
        <v>62379</v>
      </c>
      <c r="E16096" t="s">
        <v>62177</v>
      </c>
      <c r="F16096" t="s">
        <v>10325</v>
      </c>
      <c r="G16096" t="s">
        <v>42</v>
      </c>
      <c r="H16096">
        <v>0</v>
      </c>
      <c r="I16096">
        <v>0</v>
      </c>
      <c r="J16096">
        <v>0</v>
      </c>
      <c r="K16096" t="s">
        <v>62380</v>
      </c>
    </row>
    <row r="16097" spans="1:11" x14ac:dyDescent="0.3">
      <c r="A16097" t="s">
        <v>62381</v>
      </c>
      <c r="B16097" t="s">
        <v>62382</v>
      </c>
      <c r="C16097" t="s">
        <v>20</v>
      </c>
      <c r="D16097" t="s">
        <v>62383</v>
      </c>
      <c r="E16097" t="s">
        <v>61426</v>
      </c>
      <c r="F16097" t="s">
        <v>16</v>
      </c>
      <c r="G16097" t="s">
        <v>1766</v>
      </c>
      <c r="H16097">
        <v>0</v>
      </c>
      <c r="I16097">
        <v>0</v>
      </c>
      <c r="J16097">
        <v>0</v>
      </c>
      <c r="K16097" t="s">
        <v>62384</v>
      </c>
    </row>
    <row r="16098" spans="1:11" x14ac:dyDescent="0.3">
      <c r="A16098" t="s">
        <v>62385</v>
      </c>
      <c r="B16098" t="s">
        <v>62386</v>
      </c>
      <c r="C16098" t="s">
        <v>27</v>
      </c>
      <c r="D16098" t="s">
        <v>62387</v>
      </c>
      <c r="E16098" t="s">
        <v>47287</v>
      </c>
      <c r="F16098" t="s">
        <v>41</v>
      </c>
      <c r="G16098" t="s">
        <v>42</v>
      </c>
      <c r="H16098">
        <v>0</v>
      </c>
      <c r="I16098">
        <v>0</v>
      </c>
      <c r="J16098">
        <v>0</v>
      </c>
      <c r="K16098" t="s">
        <v>62388</v>
      </c>
    </row>
    <row r="16099" spans="1:11" x14ac:dyDescent="0.3">
      <c r="A16099" t="s">
        <v>62389</v>
      </c>
      <c r="B16099" t="s">
        <v>62390</v>
      </c>
      <c r="C16099" t="s">
        <v>27</v>
      </c>
      <c r="D16099" t="s">
        <v>62391</v>
      </c>
      <c r="E16099" t="s">
        <v>47287</v>
      </c>
      <c r="F16099" t="s">
        <v>41</v>
      </c>
      <c r="G16099" t="s">
        <v>42</v>
      </c>
      <c r="H16099">
        <v>0</v>
      </c>
      <c r="I16099">
        <v>0</v>
      </c>
      <c r="J16099">
        <v>0</v>
      </c>
      <c r="K16099" t="s">
        <v>62392</v>
      </c>
    </row>
    <row r="16100" spans="1:11" x14ac:dyDescent="0.3">
      <c r="A16100" t="s">
        <v>62393</v>
      </c>
      <c r="B16100" t="s">
        <v>62394</v>
      </c>
      <c r="C16100" t="s">
        <v>13</v>
      </c>
      <c r="D16100" t="s">
        <v>62395</v>
      </c>
      <c r="E16100" t="s">
        <v>58181</v>
      </c>
      <c r="F16100" t="s">
        <v>16</v>
      </c>
      <c r="G16100" t="s">
        <v>1710</v>
      </c>
      <c r="H16100">
        <v>0</v>
      </c>
      <c r="I16100">
        <v>0</v>
      </c>
      <c r="J16100">
        <v>0</v>
      </c>
      <c r="K16100" t="s">
        <v>62396</v>
      </c>
    </row>
    <row r="16101" spans="1:11" x14ac:dyDescent="0.3">
      <c r="A16101" t="s">
        <v>62397</v>
      </c>
      <c r="B16101" t="s">
        <v>62398</v>
      </c>
      <c r="C16101" t="s">
        <v>13</v>
      </c>
      <c r="D16101" t="s">
        <v>62395</v>
      </c>
      <c r="E16101" t="s">
        <v>58181</v>
      </c>
      <c r="F16101" t="s">
        <v>15108</v>
      </c>
      <c r="G16101" t="s">
        <v>42</v>
      </c>
      <c r="H16101">
        <v>0</v>
      </c>
      <c r="I16101">
        <v>0</v>
      </c>
      <c r="J16101">
        <v>0</v>
      </c>
      <c r="K16101" t="s">
        <v>62399</v>
      </c>
    </row>
    <row r="16102" spans="1:11" x14ac:dyDescent="0.3">
      <c r="A16102" t="s">
        <v>62400</v>
      </c>
      <c r="B16102" t="s">
        <v>62401</v>
      </c>
      <c r="C16102" t="s">
        <v>13</v>
      </c>
      <c r="D16102" t="s">
        <v>62402</v>
      </c>
      <c r="E16102" t="s">
        <v>58181</v>
      </c>
      <c r="F16102" t="s">
        <v>16</v>
      </c>
      <c r="G16102" t="s">
        <v>5527</v>
      </c>
      <c r="H16102">
        <v>0</v>
      </c>
      <c r="I16102">
        <v>0</v>
      </c>
      <c r="J16102">
        <v>0</v>
      </c>
      <c r="K16102" t="s">
        <v>62403</v>
      </c>
    </row>
    <row r="16103" spans="1:11" x14ac:dyDescent="0.3">
      <c r="A16103" t="s">
        <v>62404</v>
      </c>
      <c r="B16103" t="s">
        <v>62405</v>
      </c>
      <c r="C16103" t="s">
        <v>147</v>
      </c>
      <c r="D16103" t="s">
        <v>62406</v>
      </c>
      <c r="E16103" t="s">
        <v>59940</v>
      </c>
      <c r="F16103" t="s">
        <v>2454</v>
      </c>
      <c r="G16103" t="s">
        <v>42</v>
      </c>
      <c r="H16103">
        <v>0</v>
      </c>
      <c r="I16103">
        <v>0</v>
      </c>
      <c r="J16103">
        <v>0</v>
      </c>
      <c r="K16103" t="s">
        <v>62407</v>
      </c>
    </row>
    <row r="16104" spans="1:11" x14ac:dyDescent="0.3">
      <c r="A16104" t="s">
        <v>62408</v>
      </c>
      <c r="B16104" t="s">
        <v>62409</v>
      </c>
      <c r="C16104" t="s">
        <v>147</v>
      </c>
      <c r="D16104" t="s">
        <v>62410</v>
      </c>
      <c r="E16104" t="s">
        <v>59940</v>
      </c>
      <c r="F16104" t="s">
        <v>2532</v>
      </c>
      <c r="G16104" t="s">
        <v>42</v>
      </c>
      <c r="H16104">
        <v>0</v>
      </c>
      <c r="I16104">
        <v>0</v>
      </c>
      <c r="J16104">
        <v>0</v>
      </c>
      <c r="K16104" t="s">
        <v>62411</v>
      </c>
    </row>
    <row r="16105" spans="1:11" x14ac:dyDescent="0.3">
      <c r="A16105" t="s">
        <v>62412</v>
      </c>
      <c r="B16105" t="s">
        <v>62413</v>
      </c>
      <c r="C16105" t="s">
        <v>147</v>
      </c>
      <c r="D16105" t="s">
        <v>62414</v>
      </c>
      <c r="E16105" t="s">
        <v>59940</v>
      </c>
      <c r="F16105" t="s">
        <v>369</v>
      </c>
      <c r="G16105" t="s">
        <v>42</v>
      </c>
      <c r="H16105">
        <v>0</v>
      </c>
      <c r="I16105">
        <v>0</v>
      </c>
      <c r="J16105">
        <v>0</v>
      </c>
      <c r="K16105" t="s">
        <v>62415</v>
      </c>
    </row>
    <row r="16106" spans="1:11" x14ac:dyDescent="0.3">
      <c r="A16106" t="s">
        <v>62416</v>
      </c>
      <c r="B16106" t="s">
        <v>62417</v>
      </c>
      <c r="C16106" t="s">
        <v>13</v>
      </c>
      <c r="D16106" t="s">
        <v>62418</v>
      </c>
      <c r="E16106" t="s">
        <v>15</v>
      </c>
      <c r="F16106" t="s">
        <v>41</v>
      </c>
      <c r="G16106" t="s">
        <v>42</v>
      </c>
      <c r="H16106">
        <v>0</v>
      </c>
      <c r="I16106">
        <v>0</v>
      </c>
      <c r="J16106">
        <v>0</v>
      </c>
      <c r="K16106" t="s">
        <v>62419</v>
      </c>
    </row>
    <row r="16107" spans="1:11" x14ac:dyDescent="0.3">
      <c r="A16107" t="s">
        <v>62420</v>
      </c>
      <c r="B16107" t="s">
        <v>62421</v>
      </c>
      <c r="C16107" t="s">
        <v>13</v>
      </c>
      <c r="D16107" t="s">
        <v>62422</v>
      </c>
      <c r="E16107" t="s">
        <v>58181</v>
      </c>
      <c r="F16107" t="s">
        <v>16</v>
      </c>
      <c r="G16107" t="s">
        <v>2252</v>
      </c>
      <c r="H16107">
        <v>0</v>
      </c>
      <c r="I16107">
        <v>0</v>
      </c>
      <c r="J16107">
        <v>0</v>
      </c>
      <c r="K16107" t="s">
        <v>62423</v>
      </c>
    </row>
    <row r="16108" spans="1:11" x14ac:dyDescent="0.3">
      <c r="A16108" t="s">
        <v>62424</v>
      </c>
      <c r="C16108" t="s">
        <v>13</v>
      </c>
      <c r="D16108" t="s">
        <v>62425</v>
      </c>
      <c r="E16108" t="s">
        <v>58181</v>
      </c>
      <c r="F16108" t="s">
        <v>16</v>
      </c>
      <c r="G16108" t="s">
        <v>2318</v>
      </c>
      <c r="H16108">
        <v>0</v>
      </c>
      <c r="I16108">
        <v>0</v>
      </c>
      <c r="J16108">
        <v>0</v>
      </c>
      <c r="K16108" t="s">
        <v>62426</v>
      </c>
    </row>
    <row r="16109" spans="1:11" x14ac:dyDescent="0.3">
      <c r="A16109" t="s">
        <v>62427</v>
      </c>
      <c r="B16109" t="s">
        <v>62428</v>
      </c>
      <c r="C16109" t="s">
        <v>13</v>
      </c>
      <c r="D16109" t="s">
        <v>62429</v>
      </c>
      <c r="E16109" t="s">
        <v>58181</v>
      </c>
      <c r="F16109" t="s">
        <v>41</v>
      </c>
      <c r="G16109" t="s">
        <v>42</v>
      </c>
      <c r="H16109">
        <v>0</v>
      </c>
      <c r="I16109">
        <v>0</v>
      </c>
      <c r="J16109">
        <v>0</v>
      </c>
      <c r="K16109" t="s">
        <v>62430</v>
      </c>
    </row>
    <row r="16110" spans="1:11" x14ac:dyDescent="0.3">
      <c r="A16110" t="s">
        <v>62431</v>
      </c>
      <c r="B16110" t="s">
        <v>62432</v>
      </c>
      <c r="C16110" t="s">
        <v>13</v>
      </c>
      <c r="D16110" t="s">
        <v>62425</v>
      </c>
      <c r="E16110" t="s">
        <v>58181</v>
      </c>
      <c r="F16110" t="s">
        <v>16</v>
      </c>
      <c r="G16110" t="s">
        <v>6916</v>
      </c>
      <c r="H16110">
        <v>0</v>
      </c>
      <c r="I16110">
        <v>0</v>
      </c>
      <c r="J16110">
        <v>0</v>
      </c>
      <c r="K16110" t="s">
        <v>62433</v>
      </c>
    </row>
    <row r="16111" spans="1:11" x14ac:dyDescent="0.3">
      <c r="A16111" t="s">
        <v>62434</v>
      </c>
      <c r="C16111" t="s">
        <v>147</v>
      </c>
      <c r="D16111" t="s">
        <v>62435</v>
      </c>
      <c r="E16111" t="s">
        <v>59940</v>
      </c>
      <c r="F16111" t="s">
        <v>1003</v>
      </c>
      <c r="G16111" t="s">
        <v>42</v>
      </c>
      <c r="H16111">
        <v>0</v>
      </c>
      <c r="I16111">
        <v>0</v>
      </c>
      <c r="J16111">
        <v>0</v>
      </c>
      <c r="K16111" t="s">
        <v>62436</v>
      </c>
    </row>
    <row r="16112" spans="1:11" x14ac:dyDescent="0.3">
      <c r="A16112" t="s">
        <v>62437</v>
      </c>
      <c r="C16112" t="s">
        <v>147</v>
      </c>
      <c r="D16112" t="s">
        <v>62438</v>
      </c>
      <c r="E16112" t="s">
        <v>59940</v>
      </c>
      <c r="F16112" t="s">
        <v>1003</v>
      </c>
      <c r="G16112" t="s">
        <v>42</v>
      </c>
      <c r="H16112">
        <v>0</v>
      </c>
      <c r="I16112">
        <v>0</v>
      </c>
      <c r="J16112">
        <v>0</v>
      </c>
      <c r="K16112" t="s">
        <v>62439</v>
      </c>
    </row>
    <row r="16113" spans="1:11" x14ac:dyDescent="0.3">
      <c r="A16113" t="s">
        <v>62440</v>
      </c>
      <c r="C16113" t="s">
        <v>147</v>
      </c>
      <c r="D16113" t="s">
        <v>62441</v>
      </c>
      <c r="E16113" t="s">
        <v>59940</v>
      </c>
      <c r="F16113" t="s">
        <v>2703</v>
      </c>
      <c r="G16113" t="s">
        <v>42</v>
      </c>
      <c r="H16113">
        <v>0</v>
      </c>
      <c r="I16113">
        <v>0</v>
      </c>
      <c r="J16113">
        <v>0</v>
      </c>
      <c r="K16113" t="s">
        <v>62442</v>
      </c>
    </row>
    <row r="16114" spans="1:11" x14ac:dyDescent="0.3">
      <c r="A16114" t="s">
        <v>62443</v>
      </c>
      <c r="B16114" t="s">
        <v>62444</v>
      </c>
      <c r="C16114" t="s">
        <v>147</v>
      </c>
      <c r="D16114" t="s">
        <v>62445</v>
      </c>
      <c r="E16114" t="s">
        <v>59940</v>
      </c>
      <c r="F16114" t="s">
        <v>8563</v>
      </c>
      <c r="G16114" t="s">
        <v>42</v>
      </c>
      <c r="H16114">
        <v>0</v>
      </c>
      <c r="I16114">
        <v>0</v>
      </c>
      <c r="J16114">
        <v>0</v>
      </c>
      <c r="K16114" t="s">
        <v>62446</v>
      </c>
    </row>
    <row r="16115" spans="1:11" x14ac:dyDescent="0.3">
      <c r="A16115" t="s">
        <v>62447</v>
      </c>
      <c r="B16115" t="s">
        <v>62448</v>
      </c>
      <c r="C16115" t="s">
        <v>13</v>
      </c>
      <c r="D16115" t="s">
        <v>62449</v>
      </c>
      <c r="E16115" t="s">
        <v>58181</v>
      </c>
      <c r="F16115" t="s">
        <v>2572</v>
      </c>
      <c r="G16115" t="s">
        <v>42</v>
      </c>
      <c r="H16115">
        <v>0</v>
      </c>
      <c r="I16115">
        <v>0</v>
      </c>
      <c r="J16115">
        <v>0</v>
      </c>
      <c r="K16115" t="s">
        <v>62450</v>
      </c>
    </row>
    <row r="16116" spans="1:11" x14ac:dyDescent="0.3">
      <c r="A16116" t="s">
        <v>62451</v>
      </c>
      <c r="B16116" t="s">
        <v>62452</v>
      </c>
      <c r="C16116" t="s">
        <v>13</v>
      </c>
      <c r="D16116" t="s">
        <v>62453</v>
      </c>
      <c r="E16116" t="s">
        <v>15</v>
      </c>
      <c r="F16116" t="s">
        <v>41</v>
      </c>
      <c r="G16116" t="s">
        <v>42</v>
      </c>
      <c r="H16116">
        <v>0</v>
      </c>
      <c r="I16116">
        <v>0</v>
      </c>
      <c r="J16116">
        <v>0</v>
      </c>
      <c r="K16116" t="s">
        <v>62454</v>
      </c>
    </row>
    <row r="16117" spans="1:11" x14ac:dyDescent="0.3">
      <c r="A16117" t="s">
        <v>62455</v>
      </c>
      <c r="B16117" t="s">
        <v>62456</v>
      </c>
      <c r="C16117" t="s">
        <v>13</v>
      </c>
      <c r="D16117" t="s">
        <v>62457</v>
      </c>
      <c r="E16117" t="s">
        <v>58181</v>
      </c>
      <c r="F16117" t="s">
        <v>16</v>
      </c>
      <c r="G16117" t="s">
        <v>1756</v>
      </c>
      <c r="H16117">
        <v>0</v>
      </c>
      <c r="I16117">
        <v>0</v>
      </c>
      <c r="J16117">
        <v>0</v>
      </c>
      <c r="K16117" t="s">
        <v>62458</v>
      </c>
    </row>
    <row r="16118" spans="1:11" x14ac:dyDescent="0.3">
      <c r="A16118" t="s">
        <v>62459</v>
      </c>
      <c r="C16118" t="s">
        <v>558</v>
      </c>
      <c r="D16118" t="s">
        <v>62460</v>
      </c>
      <c r="E16118" t="s">
        <v>1462</v>
      </c>
      <c r="F16118" t="s">
        <v>16</v>
      </c>
      <c r="G16118" t="s">
        <v>4895</v>
      </c>
      <c r="H16118">
        <v>0</v>
      </c>
      <c r="I16118">
        <v>0</v>
      </c>
      <c r="J16118">
        <v>0</v>
      </c>
      <c r="K16118" t="s">
        <v>62461</v>
      </c>
    </row>
    <row r="16119" spans="1:11" x14ac:dyDescent="0.3">
      <c r="A16119" t="s">
        <v>62462</v>
      </c>
      <c r="B16119" t="s">
        <v>62463</v>
      </c>
      <c r="C16119" t="s">
        <v>27</v>
      </c>
      <c r="D16119" t="s">
        <v>62464</v>
      </c>
      <c r="E16119" t="s">
        <v>47287</v>
      </c>
      <c r="F16119" t="s">
        <v>16</v>
      </c>
      <c r="G16119" t="s">
        <v>7885</v>
      </c>
      <c r="H16119">
        <v>0</v>
      </c>
      <c r="I16119">
        <v>0</v>
      </c>
      <c r="J16119">
        <v>0</v>
      </c>
      <c r="K16119" t="s">
        <v>62465</v>
      </c>
    </row>
    <row r="16120" spans="1:11" x14ac:dyDescent="0.3">
      <c r="A16120" t="s">
        <v>62466</v>
      </c>
      <c r="B16120" t="s">
        <v>62467</v>
      </c>
      <c r="C16120" t="s">
        <v>27</v>
      </c>
      <c r="D16120" t="e">
        <f>오픈 케이슨</f>
        <v>#NAME?</v>
      </c>
      <c r="E16120" t="s">
        <v>47287</v>
      </c>
      <c r="F16120" t="s">
        <v>16</v>
      </c>
      <c r="G16120" t="s">
        <v>2318</v>
      </c>
      <c r="H16120">
        <v>0</v>
      </c>
      <c r="I16120">
        <v>0</v>
      </c>
      <c r="J16120">
        <v>0</v>
      </c>
      <c r="K16120" t="s">
        <v>62468</v>
      </c>
    </row>
    <row r="16121" spans="1:11" x14ac:dyDescent="0.3">
      <c r="A16121" t="s">
        <v>62469</v>
      </c>
      <c r="B16121" t="s">
        <v>62470</v>
      </c>
      <c r="C16121" t="s">
        <v>20</v>
      </c>
      <c r="D16121" t="s">
        <v>62471</v>
      </c>
      <c r="E16121" t="s">
        <v>61426</v>
      </c>
      <c r="F16121" t="s">
        <v>14508</v>
      </c>
      <c r="G16121" t="s">
        <v>42</v>
      </c>
      <c r="H16121">
        <v>0</v>
      </c>
      <c r="I16121">
        <v>0</v>
      </c>
      <c r="J16121">
        <v>0</v>
      </c>
      <c r="K16121" t="s">
        <v>62472</v>
      </c>
    </row>
    <row r="16122" spans="1:11" x14ac:dyDescent="0.3">
      <c r="A16122" t="s">
        <v>62473</v>
      </c>
      <c r="B16122" t="s">
        <v>62474</v>
      </c>
      <c r="C16122" t="s">
        <v>20</v>
      </c>
      <c r="D16122" t="s">
        <v>62475</v>
      </c>
      <c r="E16122" t="s">
        <v>61426</v>
      </c>
      <c r="F16122" t="s">
        <v>41</v>
      </c>
      <c r="G16122" t="s">
        <v>42</v>
      </c>
      <c r="H16122">
        <v>0</v>
      </c>
      <c r="I16122">
        <v>0</v>
      </c>
      <c r="J16122">
        <v>0</v>
      </c>
      <c r="K16122" t="s">
        <v>62476</v>
      </c>
    </row>
    <row r="16123" spans="1:11" x14ac:dyDescent="0.3">
      <c r="A16123" t="s">
        <v>62477</v>
      </c>
      <c r="B16123" t="s">
        <v>62478</v>
      </c>
      <c r="C16123" t="s">
        <v>20</v>
      </c>
      <c r="D16123" t="s">
        <v>62479</v>
      </c>
      <c r="E16123" t="s">
        <v>61426</v>
      </c>
      <c r="F16123" t="s">
        <v>3872</v>
      </c>
      <c r="G16123" t="s">
        <v>42</v>
      </c>
      <c r="H16123">
        <v>0</v>
      </c>
      <c r="I16123">
        <v>0</v>
      </c>
      <c r="J16123">
        <v>0</v>
      </c>
      <c r="K16123" t="s">
        <v>62480</v>
      </c>
    </row>
    <row r="16124" spans="1:11" x14ac:dyDescent="0.3">
      <c r="A16124" t="s">
        <v>62481</v>
      </c>
      <c r="B16124" t="s">
        <v>62482</v>
      </c>
      <c r="C16124" t="s">
        <v>20</v>
      </c>
      <c r="D16124" t="s">
        <v>62483</v>
      </c>
      <c r="E16124" t="s">
        <v>61426</v>
      </c>
      <c r="F16124" t="s">
        <v>16</v>
      </c>
      <c r="G16124" t="s">
        <v>269</v>
      </c>
      <c r="H16124">
        <v>0</v>
      </c>
      <c r="I16124">
        <v>0</v>
      </c>
      <c r="J16124">
        <v>0</v>
      </c>
      <c r="K16124" t="s">
        <v>62484</v>
      </c>
    </row>
    <row r="16125" spans="1:11" x14ac:dyDescent="0.3">
      <c r="A16125" t="s">
        <v>62485</v>
      </c>
      <c r="B16125" t="s">
        <v>62486</v>
      </c>
      <c r="C16125" t="s">
        <v>20</v>
      </c>
      <c r="D16125" t="s">
        <v>62487</v>
      </c>
      <c r="E16125" t="s">
        <v>61426</v>
      </c>
      <c r="F16125" t="s">
        <v>16</v>
      </c>
      <c r="G16125" t="s">
        <v>5387</v>
      </c>
      <c r="H16125">
        <v>0</v>
      </c>
      <c r="I16125">
        <v>0</v>
      </c>
      <c r="J16125">
        <v>0</v>
      </c>
      <c r="K16125" t="s">
        <v>62488</v>
      </c>
    </row>
    <row r="16126" spans="1:11" x14ac:dyDescent="0.3">
      <c r="A16126" t="s">
        <v>62489</v>
      </c>
      <c r="B16126" t="s">
        <v>62490</v>
      </c>
      <c r="C16126" t="s">
        <v>13</v>
      </c>
      <c r="D16126" t="s">
        <v>62491</v>
      </c>
      <c r="E16126" t="s">
        <v>15</v>
      </c>
      <c r="F16126" t="s">
        <v>41</v>
      </c>
      <c r="G16126" t="s">
        <v>42</v>
      </c>
      <c r="H16126">
        <v>0</v>
      </c>
      <c r="I16126">
        <v>0</v>
      </c>
      <c r="J16126">
        <v>0</v>
      </c>
      <c r="K16126" t="s">
        <v>62492</v>
      </c>
    </row>
    <row r="16127" spans="1:11" x14ac:dyDescent="0.3">
      <c r="A16127" t="s">
        <v>62493</v>
      </c>
      <c r="C16127" t="s">
        <v>558</v>
      </c>
      <c r="D16127" t="s">
        <v>62494</v>
      </c>
      <c r="E16127" t="s">
        <v>18607</v>
      </c>
      <c r="F16127" t="s">
        <v>16</v>
      </c>
      <c r="G16127" t="s">
        <v>5302</v>
      </c>
      <c r="H16127">
        <v>0</v>
      </c>
      <c r="I16127">
        <v>0</v>
      </c>
      <c r="J16127">
        <v>0</v>
      </c>
      <c r="K16127" t="s">
        <v>62495</v>
      </c>
    </row>
    <row r="16128" spans="1:11" x14ac:dyDescent="0.3">
      <c r="A16128" t="s">
        <v>62496</v>
      </c>
      <c r="C16128" t="s">
        <v>558</v>
      </c>
      <c r="D16128" t="s">
        <v>62497</v>
      </c>
      <c r="E16128" t="s">
        <v>18607</v>
      </c>
      <c r="F16128" t="s">
        <v>16</v>
      </c>
      <c r="G16128" t="s">
        <v>5302</v>
      </c>
      <c r="H16128">
        <v>0</v>
      </c>
      <c r="I16128">
        <v>0</v>
      </c>
      <c r="J16128">
        <v>0</v>
      </c>
      <c r="K16128" t="s">
        <v>62498</v>
      </c>
    </row>
    <row r="16129" spans="1:11" x14ac:dyDescent="0.3">
      <c r="A16129" t="s">
        <v>62499</v>
      </c>
      <c r="B16129" t="s">
        <v>62500</v>
      </c>
      <c r="C16129" t="s">
        <v>13</v>
      </c>
      <c r="D16129" t="s">
        <v>62501</v>
      </c>
      <c r="E16129" t="s">
        <v>58181</v>
      </c>
      <c r="F16129" t="s">
        <v>16</v>
      </c>
      <c r="G16129" t="s">
        <v>1894</v>
      </c>
      <c r="H16129">
        <v>0</v>
      </c>
      <c r="I16129">
        <v>0</v>
      </c>
      <c r="J16129">
        <v>0</v>
      </c>
      <c r="K16129" t="s">
        <v>62502</v>
      </c>
    </row>
    <row r="16130" spans="1:11" x14ac:dyDescent="0.3">
      <c r="A16130" t="s">
        <v>62503</v>
      </c>
      <c r="B16130" t="s">
        <v>62504</v>
      </c>
      <c r="C16130" t="s">
        <v>13</v>
      </c>
      <c r="D16130" t="s">
        <v>62505</v>
      </c>
      <c r="E16130" t="s">
        <v>58181</v>
      </c>
      <c r="F16130" t="s">
        <v>16</v>
      </c>
      <c r="G16130" t="s">
        <v>62506</v>
      </c>
      <c r="H16130">
        <v>0</v>
      </c>
      <c r="I16130">
        <v>0</v>
      </c>
      <c r="J16130">
        <v>0</v>
      </c>
      <c r="K16130" t="s">
        <v>62507</v>
      </c>
    </row>
    <row r="16131" spans="1:11" x14ac:dyDescent="0.3">
      <c r="A16131" t="s">
        <v>62508</v>
      </c>
      <c r="B16131" t="s">
        <v>62509</v>
      </c>
      <c r="C16131" t="s">
        <v>558</v>
      </c>
      <c r="D16131" t="s">
        <v>62510</v>
      </c>
      <c r="E16131" t="s">
        <v>895</v>
      </c>
      <c r="F16131" t="s">
        <v>1981</v>
      </c>
      <c r="G16131" t="s">
        <v>1710</v>
      </c>
      <c r="H16131">
        <v>0</v>
      </c>
      <c r="I16131">
        <v>0</v>
      </c>
      <c r="J16131">
        <v>0</v>
      </c>
      <c r="K16131" t="s">
        <v>62511</v>
      </c>
    </row>
    <row r="16132" spans="1:11" x14ac:dyDescent="0.3">
      <c r="A16132" t="s">
        <v>62512</v>
      </c>
      <c r="B16132" t="s">
        <v>62513</v>
      </c>
      <c r="C16132" t="s">
        <v>13</v>
      </c>
      <c r="E16132" t="s">
        <v>58181</v>
      </c>
      <c r="F16132" t="s">
        <v>16</v>
      </c>
      <c r="G16132" t="s">
        <v>5569</v>
      </c>
      <c r="H16132">
        <v>0</v>
      </c>
      <c r="I16132">
        <v>0</v>
      </c>
      <c r="J16132">
        <v>0</v>
      </c>
      <c r="K16132" t="s">
        <v>62514</v>
      </c>
    </row>
    <row r="16133" spans="1:11" x14ac:dyDescent="0.3">
      <c r="A16133" t="s">
        <v>62515</v>
      </c>
      <c r="B16133" t="s">
        <v>62516</v>
      </c>
      <c r="C16133" t="s">
        <v>13</v>
      </c>
      <c r="D16133" t="s">
        <v>62517</v>
      </c>
      <c r="E16133" t="s">
        <v>58181</v>
      </c>
      <c r="F16133" t="s">
        <v>2144</v>
      </c>
      <c r="G16133" t="s">
        <v>42</v>
      </c>
      <c r="H16133">
        <v>0</v>
      </c>
      <c r="I16133">
        <v>0</v>
      </c>
      <c r="J16133">
        <v>0</v>
      </c>
      <c r="K16133" t="s">
        <v>62518</v>
      </c>
    </row>
    <row r="16134" spans="1:11" x14ac:dyDescent="0.3">
      <c r="A16134" t="s">
        <v>62519</v>
      </c>
      <c r="C16134" t="s">
        <v>13</v>
      </c>
      <c r="D16134" t="s">
        <v>62520</v>
      </c>
      <c r="E16134" t="s">
        <v>58181</v>
      </c>
      <c r="F16134" t="s">
        <v>16</v>
      </c>
      <c r="G16134" t="s">
        <v>42</v>
      </c>
      <c r="H16134">
        <v>0</v>
      </c>
      <c r="I16134">
        <v>0</v>
      </c>
      <c r="J16134">
        <v>0</v>
      </c>
      <c r="K16134" t="s">
        <v>62521</v>
      </c>
    </row>
    <row r="16135" spans="1:11" x14ac:dyDescent="0.3">
      <c r="A16135" t="s">
        <v>62522</v>
      </c>
      <c r="B16135" t="s">
        <v>62523</v>
      </c>
      <c r="C16135" t="s">
        <v>558</v>
      </c>
      <c r="D16135" t="s">
        <v>62524</v>
      </c>
      <c r="E16135" t="s">
        <v>1462</v>
      </c>
      <c r="F16135" t="s">
        <v>16</v>
      </c>
      <c r="G16135" t="s">
        <v>2122</v>
      </c>
      <c r="H16135">
        <v>0</v>
      </c>
      <c r="I16135">
        <v>0</v>
      </c>
      <c r="J16135">
        <v>0</v>
      </c>
      <c r="K16135" t="s">
        <v>62525</v>
      </c>
    </row>
    <row r="16136" spans="1:11" x14ac:dyDescent="0.3">
      <c r="A16136" t="s">
        <v>62526</v>
      </c>
      <c r="B16136" t="s">
        <v>62527</v>
      </c>
      <c r="C16136" t="s">
        <v>558</v>
      </c>
      <c r="D16136" t="s">
        <v>62528</v>
      </c>
      <c r="E16136" t="s">
        <v>1462</v>
      </c>
      <c r="F16136" t="s">
        <v>16</v>
      </c>
      <c r="G16136" t="s">
        <v>3987</v>
      </c>
      <c r="H16136">
        <v>0</v>
      </c>
      <c r="I16136">
        <v>0</v>
      </c>
      <c r="J16136">
        <v>0</v>
      </c>
      <c r="K16136" t="s">
        <v>62529</v>
      </c>
    </row>
    <row r="16137" spans="1:11" x14ac:dyDescent="0.3">
      <c r="A16137" t="s">
        <v>62530</v>
      </c>
      <c r="B16137" t="s">
        <v>62531</v>
      </c>
      <c r="C16137" t="s">
        <v>13</v>
      </c>
      <c r="D16137" t="s">
        <v>62532</v>
      </c>
      <c r="E16137" t="s">
        <v>15</v>
      </c>
      <c r="F16137" t="s">
        <v>41</v>
      </c>
      <c r="G16137" t="s">
        <v>42</v>
      </c>
      <c r="H16137">
        <v>0</v>
      </c>
      <c r="I16137">
        <v>0</v>
      </c>
      <c r="J16137">
        <v>0</v>
      </c>
      <c r="K16137" t="s">
        <v>62533</v>
      </c>
    </row>
    <row r="16138" spans="1:11" x14ac:dyDescent="0.3">
      <c r="A16138" t="s">
        <v>62534</v>
      </c>
      <c r="B16138" t="s">
        <v>62535</v>
      </c>
      <c r="C16138" t="s">
        <v>27</v>
      </c>
      <c r="D16138" t="s">
        <v>62536</v>
      </c>
      <c r="E16138" t="s">
        <v>47287</v>
      </c>
      <c r="F16138" t="s">
        <v>16</v>
      </c>
      <c r="G16138" t="s">
        <v>2318</v>
      </c>
      <c r="H16138">
        <v>0</v>
      </c>
      <c r="I16138">
        <v>0</v>
      </c>
      <c r="J16138">
        <v>0</v>
      </c>
      <c r="K16138" t="s">
        <v>62537</v>
      </c>
    </row>
    <row r="16139" spans="1:11" x14ac:dyDescent="0.3">
      <c r="A16139" t="s">
        <v>62538</v>
      </c>
      <c r="B16139" t="s">
        <v>62539</v>
      </c>
      <c r="C16139" t="s">
        <v>27</v>
      </c>
      <c r="D16139" t="s">
        <v>62540</v>
      </c>
      <c r="E16139" t="s">
        <v>47287</v>
      </c>
      <c r="F16139" t="s">
        <v>16</v>
      </c>
      <c r="G16139" t="s">
        <v>5055</v>
      </c>
      <c r="H16139">
        <v>0</v>
      </c>
      <c r="I16139">
        <v>0</v>
      </c>
      <c r="J16139">
        <v>0</v>
      </c>
      <c r="K16139" t="s">
        <v>62541</v>
      </c>
    </row>
    <row r="16140" spans="1:11" x14ac:dyDescent="0.3">
      <c r="A16140" t="s">
        <v>62542</v>
      </c>
      <c r="B16140" t="s">
        <v>62543</v>
      </c>
      <c r="C16140" t="s">
        <v>20</v>
      </c>
      <c r="D16140" t="s">
        <v>62544</v>
      </c>
      <c r="E16140" t="s">
        <v>61426</v>
      </c>
      <c r="F16140" t="s">
        <v>16</v>
      </c>
      <c r="G16140" t="s">
        <v>12174</v>
      </c>
      <c r="H16140">
        <v>0</v>
      </c>
      <c r="I16140">
        <v>0</v>
      </c>
      <c r="J16140">
        <v>0</v>
      </c>
      <c r="K16140" t="s">
        <v>62545</v>
      </c>
    </row>
    <row r="16141" spans="1:11" x14ac:dyDescent="0.3">
      <c r="A16141" t="s">
        <v>62546</v>
      </c>
      <c r="B16141" t="s">
        <v>62547</v>
      </c>
      <c r="C16141" t="s">
        <v>13</v>
      </c>
      <c r="D16141" t="s">
        <v>62548</v>
      </c>
      <c r="E16141" t="s">
        <v>58181</v>
      </c>
      <c r="F16141" t="s">
        <v>15181</v>
      </c>
      <c r="G16141" t="s">
        <v>42</v>
      </c>
      <c r="H16141">
        <v>0</v>
      </c>
      <c r="I16141">
        <v>0</v>
      </c>
      <c r="J16141">
        <v>0</v>
      </c>
      <c r="K16141" t="s">
        <v>62549</v>
      </c>
    </row>
    <row r="16142" spans="1:11" x14ac:dyDescent="0.3">
      <c r="A16142" t="s">
        <v>62550</v>
      </c>
      <c r="B16142" t="s">
        <v>62551</v>
      </c>
      <c r="C16142" t="s">
        <v>13</v>
      </c>
      <c r="D16142" t="s">
        <v>62552</v>
      </c>
      <c r="E16142" t="s">
        <v>58181</v>
      </c>
      <c r="F16142" t="s">
        <v>41</v>
      </c>
      <c r="G16142" t="s">
        <v>1481</v>
      </c>
      <c r="H16142">
        <v>0</v>
      </c>
      <c r="I16142">
        <v>0</v>
      </c>
      <c r="J16142">
        <v>0</v>
      </c>
      <c r="K16142" t="s">
        <v>62553</v>
      </c>
    </row>
    <row r="16143" spans="1:11" x14ac:dyDescent="0.3">
      <c r="A16143" t="s">
        <v>62554</v>
      </c>
      <c r="C16143" t="s">
        <v>27</v>
      </c>
      <c r="D16143" t="s">
        <v>62555</v>
      </c>
      <c r="E16143" t="s">
        <v>47287</v>
      </c>
      <c r="F16143" t="s">
        <v>41</v>
      </c>
      <c r="G16143" t="s">
        <v>42</v>
      </c>
      <c r="H16143">
        <v>0</v>
      </c>
      <c r="I16143">
        <v>0</v>
      </c>
      <c r="J16143">
        <v>0</v>
      </c>
      <c r="K16143" t="s">
        <v>62556</v>
      </c>
    </row>
    <row r="16144" spans="1:11" x14ac:dyDescent="0.3">
      <c r="A16144" t="s">
        <v>62557</v>
      </c>
      <c r="B16144" t="s">
        <v>62558</v>
      </c>
      <c r="C16144" t="s">
        <v>20</v>
      </c>
      <c r="D16144" t="s">
        <v>62559</v>
      </c>
      <c r="E16144" t="s">
        <v>61426</v>
      </c>
      <c r="F16144" t="s">
        <v>384</v>
      </c>
      <c r="G16144" t="s">
        <v>42</v>
      </c>
      <c r="H16144">
        <v>0</v>
      </c>
      <c r="I16144">
        <v>0</v>
      </c>
      <c r="J16144">
        <v>0</v>
      </c>
      <c r="K16144" t="s">
        <v>62560</v>
      </c>
    </row>
    <row r="16145" spans="1:11" x14ac:dyDescent="0.3">
      <c r="A16145" t="s">
        <v>62561</v>
      </c>
      <c r="C16145" t="s">
        <v>20</v>
      </c>
      <c r="D16145" t="e">
        <f>무화과나무</f>
        <v>#NAME?</v>
      </c>
      <c r="E16145" t="s">
        <v>61426</v>
      </c>
      <c r="F16145" t="s">
        <v>16</v>
      </c>
      <c r="G16145" t="s">
        <v>2401</v>
      </c>
      <c r="H16145">
        <v>0</v>
      </c>
      <c r="I16145">
        <v>0</v>
      </c>
      <c r="J16145">
        <v>0</v>
      </c>
      <c r="K16145" t="s">
        <v>62562</v>
      </c>
    </row>
    <row r="16146" spans="1:11" x14ac:dyDescent="0.3">
      <c r="A16146" t="s">
        <v>62563</v>
      </c>
      <c r="B16146" t="s">
        <v>62564</v>
      </c>
      <c r="C16146" t="s">
        <v>27</v>
      </c>
      <c r="D16146" t="s">
        <v>62565</v>
      </c>
      <c r="E16146" t="s">
        <v>47287</v>
      </c>
      <c r="F16146" t="s">
        <v>41</v>
      </c>
      <c r="G16146" t="s">
        <v>42</v>
      </c>
      <c r="H16146">
        <v>0</v>
      </c>
      <c r="I16146">
        <v>0</v>
      </c>
      <c r="J16146">
        <v>0</v>
      </c>
      <c r="K16146" t="s">
        <v>62566</v>
      </c>
    </row>
    <row r="16147" spans="1:11" x14ac:dyDescent="0.3">
      <c r="A16147" t="s">
        <v>62567</v>
      </c>
      <c r="B16147" t="s">
        <v>62568</v>
      </c>
      <c r="C16147" t="s">
        <v>13</v>
      </c>
      <c r="D16147" t="s">
        <v>62569</v>
      </c>
      <c r="E16147" t="s">
        <v>58181</v>
      </c>
      <c r="F16147" t="s">
        <v>16</v>
      </c>
      <c r="G16147" t="s">
        <v>822</v>
      </c>
      <c r="H16147">
        <v>0</v>
      </c>
      <c r="I16147">
        <v>0</v>
      </c>
      <c r="J16147">
        <v>0</v>
      </c>
      <c r="K16147" t="s">
        <v>62570</v>
      </c>
    </row>
    <row r="16148" spans="1:11" x14ac:dyDescent="0.3">
      <c r="A16148" t="s">
        <v>62571</v>
      </c>
      <c r="B16148" t="s">
        <v>62572</v>
      </c>
      <c r="C16148" t="s">
        <v>13</v>
      </c>
      <c r="D16148" t="s">
        <v>62573</v>
      </c>
      <c r="E16148" t="s">
        <v>15</v>
      </c>
      <c r="F16148" t="s">
        <v>41</v>
      </c>
      <c r="G16148" t="s">
        <v>42</v>
      </c>
      <c r="H16148">
        <v>0</v>
      </c>
      <c r="I16148">
        <v>0</v>
      </c>
      <c r="J16148">
        <v>0</v>
      </c>
      <c r="K16148" t="s">
        <v>62574</v>
      </c>
    </row>
    <row r="16149" spans="1:11" x14ac:dyDescent="0.3">
      <c r="A16149" t="s">
        <v>62575</v>
      </c>
      <c r="B16149" t="s">
        <v>62576</v>
      </c>
      <c r="C16149" t="s">
        <v>13</v>
      </c>
      <c r="D16149" t="s">
        <v>62577</v>
      </c>
      <c r="E16149" t="s">
        <v>58181</v>
      </c>
      <c r="F16149" t="s">
        <v>16</v>
      </c>
      <c r="G16149" t="s">
        <v>9711</v>
      </c>
      <c r="H16149">
        <v>0</v>
      </c>
      <c r="I16149">
        <v>0</v>
      </c>
      <c r="J16149">
        <v>0</v>
      </c>
      <c r="K16149" t="s">
        <v>62578</v>
      </c>
    </row>
    <row r="16150" spans="1:11" x14ac:dyDescent="0.3">
      <c r="A16150" t="s">
        <v>62579</v>
      </c>
      <c r="B16150" t="s">
        <v>62580</v>
      </c>
      <c r="C16150" t="s">
        <v>20</v>
      </c>
      <c r="D16150" t="s">
        <v>62581</v>
      </c>
      <c r="E16150" t="s">
        <v>61426</v>
      </c>
      <c r="F16150" t="s">
        <v>16</v>
      </c>
      <c r="G16150" t="s">
        <v>4671</v>
      </c>
      <c r="H16150">
        <v>0</v>
      </c>
      <c r="I16150">
        <v>0</v>
      </c>
      <c r="J16150">
        <v>0</v>
      </c>
      <c r="K16150" t="s">
        <v>62582</v>
      </c>
    </row>
    <row r="16151" spans="1:11" x14ac:dyDescent="0.3">
      <c r="A16151" t="s">
        <v>62583</v>
      </c>
      <c r="C16151" t="s">
        <v>13</v>
      </c>
      <c r="D16151" t="s">
        <v>62584</v>
      </c>
      <c r="E16151" t="s">
        <v>58181</v>
      </c>
      <c r="F16151" t="s">
        <v>13789</v>
      </c>
      <c r="G16151" t="s">
        <v>42</v>
      </c>
      <c r="H16151">
        <v>0</v>
      </c>
      <c r="I16151">
        <v>0</v>
      </c>
      <c r="J16151">
        <v>0</v>
      </c>
      <c r="K16151" t="s">
        <v>62585</v>
      </c>
    </row>
    <row r="16152" spans="1:11" x14ac:dyDescent="0.3">
      <c r="A16152" t="s">
        <v>62586</v>
      </c>
      <c r="B16152" t="s">
        <v>62587</v>
      </c>
      <c r="C16152" t="s">
        <v>13</v>
      </c>
      <c r="D16152" t="s">
        <v>62588</v>
      </c>
      <c r="E16152" t="s">
        <v>58181</v>
      </c>
      <c r="F16152" t="s">
        <v>16</v>
      </c>
      <c r="G16152" t="s">
        <v>12247</v>
      </c>
      <c r="H16152">
        <v>0</v>
      </c>
      <c r="I16152">
        <v>0</v>
      </c>
      <c r="J16152">
        <v>0</v>
      </c>
      <c r="K16152" t="s">
        <v>62589</v>
      </c>
    </row>
    <row r="16153" spans="1:11" x14ac:dyDescent="0.3">
      <c r="A16153" t="s">
        <v>62590</v>
      </c>
      <c r="B16153" t="s">
        <v>62591</v>
      </c>
      <c r="C16153" t="s">
        <v>20</v>
      </c>
      <c r="D16153" t="s">
        <v>62592</v>
      </c>
      <c r="E16153" t="s">
        <v>61426</v>
      </c>
      <c r="F16153" t="s">
        <v>1687</v>
      </c>
      <c r="G16153" t="s">
        <v>42</v>
      </c>
      <c r="H16153">
        <v>0</v>
      </c>
      <c r="I16153">
        <v>0</v>
      </c>
      <c r="J16153">
        <v>0</v>
      </c>
      <c r="K16153" t="s">
        <v>62593</v>
      </c>
    </row>
    <row r="16154" spans="1:11" x14ac:dyDescent="0.3">
      <c r="A16154" t="s">
        <v>62594</v>
      </c>
      <c r="C16154" t="s">
        <v>27</v>
      </c>
      <c r="D16154" t="s">
        <v>62595</v>
      </c>
      <c r="E16154" t="s">
        <v>47287</v>
      </c>
      <c r="F16154" t="s">
        <v>41</v>
      </c>
      <c r="G16154" t="s">
        <v>42</v>
      </c>
      <c r="H16154">
        <v>0</v>
      </c>
      <c r="I16154">
        <v>0</v>
      </c>
      <c r="J16154">
        <v>0</v>
      </c>
      <c r="K16154" t="s">
        <v>62596</v>
      </c>
    </row>
    <row r="16155" spans="1:11" x14ac:dyDescent="0.3">
      <c r="A16155" t="s">
        <v>62597</v>
      </c>
      <c r="C16155" t="s">
        <v>558</v>
      </c>
      <c r="D16155" t="s">
        <v>62598</v>
      </c>
      <c r="E16155" t="s">
        <v>2102</v>
      </c>
      <c r="F16155" t="s">
        <v>16</v>
      </c>
      <c r="G16155" t="s">
        <v>3422</v>
      </c>
      <c r="H16155">
        <v>0</v>
      </c>
      <c r="I16155">
        <v>0</v>
      </c>
      <c r="J16155">
        <v>0</v>
      </c>
      <c r="K16155" t="s">
        <v>62599</v>
      </c>
    </row>
    <row r="16156" spans="1:11" x14ac:dyDescent="0.3">
      <c r="A16156" t="s">
        <v>62600</v>
      </c>
      <c r="C16156" t="s">
        <v>13</v>
      </c>
      <c r="D16156" t="s">
        <v>62601</v>
      </c>
      <c r="E16156" t="s">
        <v>15</v>
      </c>
      <c r="F16156" t="s">
        <v>41</v>
      </c>
      <c r="G16156" t="s">
        <v>42</v>
      </c>
      <c r="H16156">
        <v>0</v>
      </c>
      <c r="I16156">
        <v>0</v>
      </c>
      <c r="J16156">
        <v>0</v>
      </c>
      <c r="K16156" t="s">
        <v>62602</v>
      </c>
    </row>
    <row r="16157" spans="1:11" x14ac:dyDescent="0.3">
      <c r="A16157" t="s">
        <v>62603</v>
      </c>
      <c r="B16157" t="s">
        <v>62604</v>
      </c>
      <c r="C16157" t="s">
        <v>20</v>
      </c>
      <c r="D16157" t="s">
        <v>62605</v>
      </c>
      <c r="E16157" t="s">
        <v>61426</v>
      </c>
      <c r="F16157" t="s">
        <v>16</v>
      </c>
      <c r="G16157" t="s">
        <v>756</v>
      </c>
      <c r="H16157">
        <v>0</v>
      </c>
      <c r="I16157">
        <v>0</v>
      </c>
      <c r="J16157">
        <v>0</v>
      </c>
      <c r="K16157" t="s">
        <v>62606</v>
      </c>
    </row>
    <row r="16158" spans="1:11" x14ac:dyDescent="0.3">
      <c r="A16158" t="s">
        <v>62607</v>
      </c>
      <c r="B16158" t="s">
        <v>62608</v>
      </c>
      <c r="C16158" t="s">
        <v>20</v>
      </c>
      <c r="D16158" t="s">
        <v>62609</v>
      </c>
      <c r="E16158" t="s">
        <v>61426</v>
      </c>
      <c r="F16158" t="s">
        <v>16</v>
      </c>
      <c r="G16158" t="s">
        <v>4520</v>
      </c>
      <c r="H16158">
        <v>0</v>
      </c>
      <c r="I16158">
        <v>0</v>
      </c>
      <c r="J16158">
        <v>0</v>
      </c>
      <c r="K16158" t="s">
        <v>62610</v>
      </c>
    </row>
    <row r="16159" spans="1:11" x14ac:dyDescent="0.3">
      <c r="A16159" t="s">
        <v>62611</v>
      </c>
      <c r="C16159" t="s">
        <v>466</v>
      </c>
      <c r="D16159" t="s">
        <v>62612</v>
      </c>
      <c r="E16159" t="s">
        <v>56266</v>
      </c>
      <c r="F16159" t="s">
        <v>16</v>
      </c>
      <c r="G16159" t="s">
        <v>42</v>
      </c>
      <c r="H16159">
        <v>0</v>
      </c>
      <c r="I16159">
        <v>0</v>
      </c>
      <c r="J16159">
        <v>0</v>
      </c>
      <c r="K16159" t="s">
        <v>62613</v>
      </c>
    </row>
    <row r="16160" spans="1:11" x14ac:dyDescent="0.3">
      <c r="A16160" t="s">
        <v>62614</v>
      </c>
      <c r="B16160" t="s">
        <v>62615</v>
      </c>
      <c r="C16160" t="s">
        <v>20</v>
      </c>
      <c r="D16160" t="s">
        <v>62616</v>
      </c>
      <c r="E16160" t="s">
        <v>61426</v>
      </c>
      <c r="F16160" t="s">
        <v>16</v>
      </c>
      <c r="G16160" t="s">
        <v>777</v>
      </c>
      <c r="H16160">
        <v>0</v>
      </c>
      <c r="I16160">
        <v>0</v>
      </c>
      <c r="J16160">
        <v>0</v>
      </c>
      <c r="K16160" t="s">
        <v>62617</v>
      </c>
    </row>
    <row r="16161" spans="1:11" x14ac:dyDescent="0.3">
      <c r="A16161" t="s">
        <v>62618</v>
      </c>
      <c r="B16161" t="s">
        <v>62619</v>
      </c>
      <c r="C16161" t="s">
        <v>466</v>
      </c>
      <c r="D16161" t="s">
        <v>62620</v>
      </c>
      <c r="E16161" t="s">
        <v>56266</v>
      </c>
      <c r="F16161" t="s">
        <v>16</v>
      </c>
      <c r="G16161" t="s">
        <v>3050</v>
      </c>
      <c r="H16161">
        <v>0</v>
      </c>
      <c r="I16161">
        <v>0</v>
      </c>
      <c r="J16161">
        <v>0</v>
      </c>
      <c r="K16161" t="s">
        <v>62621</v>
      </c>
    </row>
    <row r="16162" spans="1:11" x14ac:dyDescent="0.3">
      <c r="A16162" t="s">
        <v>62622</v>
      </c>
      <c r="B16162" t="s">
        <v>62623</v>
      </c>
      <c r="C16162" t="s">
        <v>13</v>
      </c>
      <c r="D16162" t="s">
        <v>62624</v>
      </c>
      <c r="E16162" t="s">
        <v>58181</v>
      </c>
      <c r="F16162" t="s">
        <v>16</v>
      </c>
      <c r="G16162" t="s">
        <v>6044</v>
      </c>
      <c r="H16162">
        <v>0</v>
      </c>
      <c r="I16162">
        <v>0</v>
      </c>
      <c r="J16162">
        <v>0</v>
      </c>
      <c r="K16162" t="s">
        <v>62625</v>
      </c>
    </row>
    <row r="16163" spans="1:11" x14ac:dyDescent="0.3">
      <c r="A16163" t="s">
        <v>62626</v>
      </c>
      <c r="C16163" t="s">
        <v>466</v>
      </c>
      <c r="D16163" t="s">
        <v>62627</v>
      </c>
      <c r="E16163" t="s">
        <v>56266</v>
      </c>
      <c r="F16163" t="s">
        <v>16</v>
      </c>
      <c r="G16163" t="s">
        <v>42</v>
      </c>
      <c r="H16163">
        <v>0</v>
      </c>
      <c r="I16163">
        <v>0</v>
      </c>
      <c r="J16163">
        <v>0</v>
      </c>
      <c r="K16163" t="s">
        <v>62628</v>
      </c>
    </row>
    <row r="16164" spans="1:11" x14ac:dyDescent="0.3">
      <c r="A16164" t="s">
        <v>62629</v>
      </c>
      <c r="B16164" t="s">
        <v>62630</v>
      </c>
      <c r="C16164" t="s">
        <v>466</v>
      </c>
      <c r="D16164" t="s">
        <v>62631</v>
      </c>
      <c r="E16164" t="s">
        <v>56266</v>
      </c>
      <c r="F16164" t="s">
        <v>16</v>
      </c>
      <c r="G16164" t="s">
        <v>13739</v>
      </c>
      <c r="H16164">
        <v>0</v>
      </c>
      <c r="I16164">
        <v>0</v>
      </c>
      <c r="J16164">
        <v>0</v>
      </c>
      <c r="K16164" t="s">
        <v>62632</v>
      </c>
    </row>
    <row r="16165" spans="1:11" x14ac:dyDescent="0.3">
      <c r="A16165" t="s">
        <v>62633</v>
      </c>
      <c r="C16165" t="s">
        <v>466</v>
      </c>
      <c r="D16165" t="s">
        <v>62634</v>
      </c>
      <c r="E16165" t="s">
        <v>56266</v>
      </c>
      <c r="F16165" t="s">
        <v>16</v>
      </c>
      <c r="G16165" t="s">
        <v>5815</v>
      </c>
      <c r="H16165">
        <v>0</v>
      </c>
      <c r="I16165">
        <v>0</v>
      </c>
      <c r="J16165">
        <v>0</v>
      </c>
      <c r="K16165" t="s">
        <v>62635</v>
      </c>
    </row>
    <row r="16166" spans="1:11" x14ac:dyDescent="0.3">
      <c r="A16166" t="s">
        <v>62636</v>
      </c>
      <c r="C16166" t="s">
        <v>466</v>
      </c>
      <c r="D16166" t="s">
        <v>62637</v>
      </c>
      <c r="E16166" t="s">
        <v>56266</v>
      </c>
      <c r="F16166" t="s">
        <v>16</v>
      </c>
      <c r="G16166" t="s">
        <v>42</v>
      </c>
      <c r="H16166">
        <v>0</v>
      </c>
      <c r="I16166">
        <v>0</v>
      </c>
      <c r="J16166">
        <v>0</v>
      </c>
      <c r="K16166" t="s">
        <v>62638</v>
      </c>
    </row>
    <row r="16167" spans="1:11" x14ac:dyDescent="0.3">
      <c r="A16167" t="s">
        <v>62639</v>
      </c>
      <c r="B16167" t="s">
        <v>62640</v>
      </c>
      <c r="C16167" t="s">
        <v>20</v>
      </c>
      <c r="D16167" t="s">
        <v>62641</v>
      </c>
      <c r="E16167" t="s">
        <v>62177</v>
      </c>
      <c r="F16167" t="s">
        <v>2585</v>
      </c>
      <c r="G16167" t="s">
        <v>11001</v>
      </c>
      <c r="H16167">
        <v>0</v>
      </c>
      <c r="I16167">
        <v>0</v>
      </c>
      <c r="J16167">
        <v>0</v>
      </c>
      <c r="K16167" t="s">
        <v>62642</v>
      </c>
    </row>
    <row r="16168" spans="1:11" x14ac:dyDescent="0.3">
      <c r="A16168" t="s">
        <v>62643</v>
      </c>
      <c r="B16168" t="s">
        <v>62644</v>
      </c>
      <c r="C16168" t="s">
        <v>13</v>
      </c>
      <c r="D16168" t="s">
        <v>62645</v>
      </c>
      <c r="E16168" t="s">
        <v>58181</v>
      </c>
      <c r="F16168" t="s">
        <v>16</v>
      </c>
      <c r="G16168" t="s">
        <v>1639</v>
      </c>
      <c r="H16168">
        <v>0</v>
      </c>
      <c r="I16168">
        <v>0</v>
      </c>
      <c r="J16168">
        <v>0</v>
      </c>
      <c r="K16168" t="s">
        <v>62646</v>
      </c>
    </row>
    <row r="16169" spans="1:11" x14ac:dyDescent="0.3">
      <c r="A16169" t="s">
        <v>62647</v>
      </c>
      <c r="B16169" t="s">
        <v>62648</v>
      </c>
      <c r="C16169" t="s">
        <v>27</v>
      </c>
      <c r="D16169" t="s">
        <v>62649</v>
      </c>
      <c r="E16169" t="s">
        <v>47287</v>
      </c>
      <c r="F16169" t="s">
        <v>41</v>
      </c>
      <c r="G16169" t="s">
        <v>42</v>
      </c>
      <c r="H16169">
        <v>0</v>
      </c>
      <c r="I16169">
        <v>0</v>
      </c>
      <c r="J16169">
        <v>0</v>
      </c>
      <c r="K16169" t="s">
        <v>62650</v>
      </c>
    </row>
    <row r="16170" spans="1:11" x14ac:dyDescent="0.3">
      <c r="A16170" t="s">
        <v>62651</v>
      </c>
      <c r="B16170" t="s">
        <v>62652</v>
      </c>
      <c r="C16170" t="s">
        <v>20</v>
      </c>
      <c r="D16170" t="s">
        <v>62653</v>
      </c>
      <c r="E16170" t="s">
        <v>61426</v>
      </c>
      <c r="F16170" t="s">
        <v>16</v>
      </c>
      <c r="G16170" t="s">
        <v>3301</v>
      </c>
      <c r="H16170">
        <v>0</v>
      </c>
      <c r="I16170">
        <v>0</v>
      </c>
      <c r="J16170">
        <v>0</v>
      </c>
      <c r="K16170" t="s">
        <v>62654</v>
      </c>
    </row>
    <row r="16171" spans="1:11" x14ac:dyDescent="0.3">
      <c r="A16171" t="s">
        <v>62655</v>
      </c>
      <c r="B16171" t="s">
        <v>62656</v>
      </c>
      <c r="C16171" t="s">
        <v>466</v>
      </c>
      <c r="D16171" t="s">
        <v>62657</v>
      </c>
      <c r="E16171" t="s">
        <v>56266</v>
      </c>
      <c r="F16171" t="s">
        <v>3944</v>
      </c>
      <c r="G16171" t="s">
        <v>42</v>
      </c>
      <c r="H16171">
        <v>0</v>
      </c>
      <c r="I16171">
        <v>0</v>
      </c>
      <c r="J16171">
        <v>0</v>
      </c>
      <c r="K16171" t="s">
        <v>62658</v>
      </c>
    </row>
    <row r="16172" spans="1:11" x14ac:dyDescent="0.3">
      <c r="A16172" t="s">
        <v>62659</v>
      </c>
      <c r="B16172" t="s">
        <v>62660</v>
      </c>
      <c r="C16172" t="s">
        <v>466</v>
      </c>
      <c r="D16172" t="s">
        <v>62661</v>
      </c>
      <c r="E16172" t="s">
        <v>56266</v>
      </c>
      <c r="F16172" t="s">
        <v>4769</v>
      </c>
      <c r="G16172" t="s">
        <v>42</v>
      </c>
      <c r="H16172">
        <v>0</v>
      </c>
      <c r="I16172">
        <v>0</v>
      </c>
      <c r="J16172">
        <v>0</v>
      </c>
      <c r="K16172" t="s">
        <v>62662</v>
      </c>
    </row>
    <row r="16173" spans="1:11" x14ac:dyDescent="0.3">
      <c r="A16173" t="s">
        <v>62663</v>
      </c>
      <c r="B16173" t="s">
        <v>62664</v>
      </c>
      <c r="C16173" t="s">
        <v>558</v>
      </c>
      <c r="D16173" t="s">
        <v>62665</v>
      </c>
      <c r="E16173" t="s">
        <v>18607</v>
      </c>
      <c r="F16173" t="s">
        <v>2852</v>
      </c>
      <c r="G16173" t="s">
        <v>42</v>
      </c>
      <c r="H16173">
        <v>0</v>
      </c>
      <c r="I16173">
        <v>0</v>
      </c>
      <c r="J16173">
        <v>0</v>
      </c>
      <c r="K16173" t="s">
        <v>62666</v>
      </c>
    </row>
    <row r="16174" spans="1:11" x14ac:dyDescent="0.3">
      <c r="A16174" t="s">
        <v>62667</v>
      </c>
      <c r="C16174" t="s">
        <v>27</v>
      </c>
      <c r="D16174" t="s">
        <v>62668</v>
      </c>
      <c r="E16174" t="s">
        <v>47287</v>
      </c>
      <c r="F16174" t="s">
        <v>41</v>
      </c>
      <c r="G16174" t="s">
        <v>42</v>
      </c>
      <c r="H16174">
        <v>0</v>
      </c>
      <c r="I16174">
        <v>0</v>
      </c>
      <c r="J16174">
        <v>0</v>
      </c>
      <c r="K16174" t="s">
        <v>62669</v>
      </c>
    </row>
    <row r="16175" spans="1:11" x14ac:dyDescent="0.3">
      <c r="A16175" t="s">
        <v>62670</v>
      </c>
      <c r="B16175" t="s">
        <v>62671</v>
      </c>
      <c r="C16175" t="s">
        <v>20</v>
      </c>
      <c r="D16175" t="s">
        <v>62672</v>
      </c>
      <c r="E16175" t="s">
        <v>62177</v>
      </c>
      <c r="F16175" t="s">
        <v>16</v>
      </c>
      <c r="G16175" t="s">
        <v>822</v>
      </c>
      <c r="H16175">
        <v>0</v>
      </c>
      <c r="I16175">
        <v>0</v>
      </c>
      <c r="J16175">
        <v>0</v>
      </c>
      <c r="K16175" t="s">
        <v>62673</v>
      </c>
    </row>
    <row r="16176" spans="1:11" x14ac:dyDescent="0.3">
      <c r="A16176" t="s">
        <v>62674</v>
      </c>
      <c r="B16176" t="s">
        <v>62675</v>
      </c>
      <c r="C16176" t="s">
        <v>20</v>
      </c>
      <c r="D16176" t="s">
        <v>62676</v>
      </c>
      <c r="E16176" t="s">
        <v>61426</v>
      </c>
      <c r="F16176" t="s">
        <v>16</v>
      </c>
      <c r="G16176" t="s">
        <v>12342</v>
      </c>
      <c r="H16176">
        <v>0</v>
      </c>
      <c r="I16176">
        <v>0</v>
      </c>
      <c r="J16176">
        <v>0</v>
      </c>
      <c r="K16176" t="s">
        <v>62677</v>
      </c>
    </row>
    <row r="16177" spans="1:11" x14ac:dyDescent="0.3">
      <c r="A16177" t="s">
        <v>62678</v>
      </c>
      <c r="B16177" t="s">
        <v>62679</v>
      </c>
      <c r="C16177" t="s">
        <v>466</v>
      </c>
      <c r="D16177" t="s">
        <v>62680</v>
      </c>
      <c r="E16177" t="s">
        <v>56266</v>
      </c>
      <c r="F16177" t="s">
        <v>16</v>
      </c>
      <c r="G16177" t="s">
        <v>25770</v>
      </c>
      <c r="H16177">
        <v>0</v>
      </c>
      <c r="I16177">
        <v>0</v>
      </c>
      <c r="J16177">
        <v>0</v>
      </c>
      <c r="K16177" t="s">
        <v>62681</v>
      </c>
    </row>
    <row r="16178" spans="1:11" x14ac:dyDescent="0.3">
      <c r="A16178" t="s">
        <v>62682</v>
      </c>
      <c r="B16178" t="s">
        <v>62683</v>
      </c>
      <c r="C16178" t="s">
        <v>466</v>
      </c>
      <c r="D16178" t="s">
        <v>62684</v>
      </c>
      <c r="E16178" t="s">
        <v>56266</v>
      </c>
      <c r="F16178" t="s">
        <v>16</v>
      </c>
      <c r="G16178" t="s">
        <v>4520</v>
      </c>
      <c r="H16178">
        <v>0</v>
      </c>
      <c r="I16178">
        <v>0</v>
      </c>
      <c r="J16178">
        <v>0</v>
      </c>
      <c r="K16178" t="s">
        <v>62685</v>
      </c>
    </row>
    <row r="16179" spans="1:11" x14ac:dyDescent="0.3">
      <c r="A16179" t="s">
        <v>62686</v>
      </c>
      <c r="B16179" t="s">
        <v>62687</v>
      </c>
      <c r="C16179" t="s">
        <v>20</v>
      </c>
      <c r="D16179" t="s">
        <v>62616</v>
      </c>
      <c r="E16179" t="s">
        <v>61426</v>
      </c>
      <c r="F16179" t="s">
        <v>16</v>
      </c>
      <c r="G16179" t="s">
        <v>1894</v>
      </c>
      <c r="H16179">
        <v>0</v>
      </c>
      <c r="I16179">
        <v>0</v>
      </c>
      <c r="J16179">
        <v>0</v>
      </c>
      <c r="K16179" t="s">
        <v>62688</v>
      </c>
    </row>
    <row r="16180" spans="1:11" x14ac:dyDescent="0.3">
      <c r="A16180" t="s">
        <v>62689</v>
      </c>
      <c r="B16180" t="s">
        <v>62690</v>
      </c>
      <c r="C16180" t="s">
        <v>466</v>
      </c>
      <c r="D16180" t="s">
        <v>62691</v>
      </c>
      <c r="E16180" t="s">
        <v>56266</v>
      </c>
      <c r="F16180" t="s">
        <v>16</v>
      </c>
      <c r="G16180" t="s">
        <v>10351</v>
      </c>
      <c r="H16180">
        <v>0</v>
      </c>
      <c r="I16180">
        <v>0</v>
      </c>
      <c r="J16180">
        <v>0</v>
      </c>
      <c r="K16180" t="s">
        <v>62692</v>
      </c>
    </row>
    <row r="16181" spans="1:11" x14ac:dyDescent="0.3">
      <c r="A16181" t="s">
        <v>62693</v>
      </c>
      <c r="C16181" t="s">
        <v>466</v>
      </c>
      <c r="D16181" t="s">
        <v>62694</v>
      </c>
      <c r="E16181" t="s">
        <v>56266</v>
      </c>
      <c r="F16181" t="s">
        <v>16</v>
      </c>
      <c r="G16181" t="s">
        <v>11099</v>
      </c>
      <c r="H16181">
        <v>0</v>
      </c>
      <c r="I16181">
        <v>0</v>
      </c>
      <c r="J16181">
        <v>0</v>
      </c>
      <c r="K16181" t="s">
        <v>62695</v>
      </c>
    </row>
    <row r="16182" spans="1:11" x14ac:dyDescent="0.3">
      <c r="A16182" t="s">
        <v>62696</v>
      </c>
      <c r="B16182" t="s">
        <v>62697</v>
      </c>
      <c r="C16182" t="s">
        <v>466</v>
      </c>
      <c r="D16182" t="s">
        <v>62698</v>
      </c>
      <c r="E16182" t="s">
        <v>56266</v>
      </c>
      <c r="F16182" t="s">
        <v>16</v>
      </c>
      <c r="G16182" t="s">
        <v>8512</v>
      </c>
      <c r="H16182">
        <v>0</v>
      </c>
      <c r="I16182">
        <v>0</v>
      </c>
      <c r="J16182">
        <v>0</v>
      </c>
      <c r="K16182" t="s">
        <v>62699</v>
      </c>
    </row>
    <row r="16183" spans="1:11" x14ac:dyDescent="0.3">
      <c r="A16183" t="s">
        <v>62700</v>
      </c>
      <c r="C16183" t="s">
        <v>466</v>
      </c>
      <c r="D16183" t="s">
        <v>62701</v>
      </c>
      <c r="E16183" t="s">
        <v>56266</v>
      </c>
      <c r="F16183" t="s">
        <v>16</v>
      </c>
      <c r="G16183" t="s">
        <v>7277</v>
      </c>
      <c r="H16183">
        <v>0</v>
      </c>
      <c r="I16183">
        <v>0</v>
      </c>
      <c r="J16183">
        <v>0</v>
      </c>
      <c r="K16183" t="s">
        <v>62702</v>
      </c>
    </row>
    <row r="16184" spans="1:11" x14ac:dyDescent="0.3">
      <c r="A16184" t="s">
        <v>62703</v>
      </c>
      <c r="C16184" t="s">
        <v>466</v>
      </c>
      <c r="D16184" t="s">
        <v>62704</v>
      </c>
      <c r="E16184" t="s">
        <v>56266</v>
      </c>
      <c r="F16184" t="s">
        <v>16</v>
      </c>
      <c r="G16184" t="s">
        <v>20060</v>
      </c>
      <c r="H16184">
        <v>0</v>
      </c>
      <c r="I16184">
        <v>0</v>
      </c>
      <c r="J16184">
        <v>0</v>
      </c>
      <c r="K16184" t="s">
        <v>62705</v>
      </c>
    </row>
    <row r="16185" spans="1:11" x14ac:dyDescent="0.3">
      <c r="A16185" t="s">
        <v>62706</v>
      </c>
      <c r="B16185" t="s">
        <v>62707</v>
      </c>
      <c r="C16185" t="s">
        <v>13</v>
      </c>
      <c r="D16185" t="s">
        <v>62708</v>
      </c>
      <c r="E16185" t="s">
        <v>58181</v>
      </c>
      <c r="F16185" t="s">
        <v>16</v>
      </c>
      <c r="G16185" t="s">
        <v>8577</v>
      </c>
      <c r="H16185">
        <v>0</v>
      </c>
      <c r="I16185">
        <v>0</v>
      </c>
      <c r="J16185">
        <v>0</v>
      </c>
      <c r="K16185" t="s">
        <v>62709</v>
      </c>
    </row>
    <row r="16186" spans="1:11" x14ac:dyDescent="0.3">
      <c r="A16186" t="s">
        <v>62710</v>
      </c>
      <c r="B16186" t="s">
        <v>62711</v>
      </c>
      <c r="C16186" t="s">
        <v>27</v>
      </c>
      <c r="D16186" t="s">
        <v>62712</v>
      </c>
      <c r="E16186" t="s">
        <v>47287</v>
      </c>
      <c r="F16186" t="s">
        <v>41</v>
      </c>
      <c r="G16186" t="s">
        <v>42</v>
      </c>
      <c r="H16186">
        <v>0</v>
      </c>
      <c r="I16186">
        <v>0</v>
      </c>
      <c r="J16186">
        <v>0</v>
      </c>
      <c r="K16186" t="s">
        <v>62713</v>
      </c>
    </row>
    <row r="16187" spans="1:11" x14ac:dyDescent="0.3">
      <c r="A16187" t="s">
        <v>62714</v>
      </c>
      <c r="C16187" t="s">
        <v>20</v>
      </c>
      <c r="D16187" t="s">
        <v>62715</v>
      </c>
      <c r="E16187" t="s">
        <v>61426</v>
      </c>
      <c r="F16187" t="s">
        <v>16</v>
      </c>
      <c r="G16187" t="s">
        <v>42</v>
      </c>
      <c r="H16187">
        <v>0</v>
      </c>
      <c r="I16187">
        <v>0</v>
      </c>
      <c r="J16187">
        <v>0</v>
      </c>
      <c r="K16187" t="s">
        <v>62716</v>
      </c>
    </row>
    <row r="16188" spans="1:11" x14ac:dyDescent="0.3">
      <c r="A16188" t="s">
        <v>62717</v>
      </c>
      <c r="B16188" t="s">
        <v>62718</v>
      </c>
      <c r="C16188" t="s">
        <v>466</v>
      </c>
      <c r="D16188" t="s">
        <v>62719</v>
      </c>
      <c r="E16188" t="s">
        <v>56266</v>
      </c>
      <c r="F16188" t="s">
        <v>2257</v>
      </c>
      <c r="G16188" t="s">
        <v>42</v>
      </c>
      <c r="H16188">
        <v>0</v>
      </c>
      <c r="I16188">
        <v>0</v>
      </c>
      <c r="J16188">
        <v>0</v>
      </c>
      <c r="K16188" t="s">
        <v>62720</v>
      </c>
    </row>
    <row r="16189" spans="1:11" x14ac:dyDescent="0.3">
      <c r="A16189" t="s">
        <v>62721</v>
      </c>
      <c r="B16189" t="s">
        <v>62722</v>
      </c>
      <c r="C16189" t="s">
        <v>20</v>
      </c>
      <c r="D16189" t="s">
        <v>62723</v>
      </c>
      <c r="E16189" t="s">
        <v>61426</v>
      </c>
      <c r="F16189" t="s">
        <v>16</v>
      </c>
      <c r="G16189" t="s">
        <v>859</v>
      </c>
      <c r="H16189">
        <v>0</v>
      </c>
      <c r="I16189">
        <v>0</v>
      </c>
      <c r="J16189">
        <v>0</v>
      </c>
      <c r="K16189" t="s">
        <v>62724</v>
      </c>
    </row>
    <row r="16190" spans="1:11" x14ac:dyDescent="0.3">
      <c r="A16190" t="s">
        <v>62725</v>
      </c>
      <c r="C16190" t="s">
        <v>20</v>
      </c>
      <c r="D16190" t="s">
        <v>62726</v>
      </c>
      <c r="E16190" t="s">
        <v>61426</v>
      </c>
      <c r="F16190" t="s">
        <v>1143</v>
      </c>
      <c r="G16190" t="s">
        <v>42</v>
      </c>
      <c r="H16190">
        <v>0</v>
      </c>
      <c r="I16190">
        <v>0</v>
      </c>
      <c r="J16190">
        <v>0</v>
      </c>
      <c r="K16190" t="s">
        <v>62727</v>
      </c>
    </row>
    <row r="16191" spans="1:11" x14ac:dyDescent="0.3">
      <c r="A16191" t="s">
        <v>62728</v>
      </c>
      <c r="B16191" t="s">
        <v>62729</v>
      </c>
      <c r="C16191" t="s">
        <v>27</v>
      </c>
      <c r="D16191" t="s">
        <v>62730</v>
      </c>
      <c r="E16191" t="s">
        <v>47287</v>
      </c>
      <c r="F16191" t="s">
        <v>16</v>
      </c>
      <c r="G16191" t="s">
        <v>11691</v>
      </c>
      <c r="H16191">
        <v>0</v>
      </c>
      <c r="I16191">
        <v>0</v>
      </c>
      <c r="J16191">
        <v>0</v>
      </c>
      <c r="K16191" t="s">
        <v>62731</v>
      </c>
    </row>
    <row r="16192" spans="1:11" x14ac:dyDescent="0.3">
      <c r="A16192" t="s">
        <v>62732</v>
      </c>
      <c r="B16192" t="s">
        <v>62733</v>
      </c>
      <c r="C16192" t="s">
        <v>20</v>
      </c>
      <c r="D16192" t="s">
        <v>62734</v>
      </c>
      <c r="E16192" t="s">
        <v>61426</v>
      </c>
      <c r="F16192" t="s">
        <v>16</v>
      </c>
      <c r="G16192" t="s">
        <v>43287</v>
      </c>
      <c r="H16192">
        <v>0</v>
      </c>
      <c r="I16192">
        <v>0</v>
      </c>
      <c r="J16192">
        <v>0</v>
      </c>
      <c r="K16192" t="s">
        <v>62735</v>
      </c>
    </row>
    <row r="16193" spans="1:11" x14ac:dyDescent="0.3">
      <c r="A16193" t="s">
        <v>62736</v>
      </c>
      <c r="C16193" t="s">
        <v>466</v>
      </c>
      <c r="D16193" t="s">
        <v>62737</v>
      </c>
      <c r="E16193" t="s">
        <v>56266</v>
      </c>
      <c r="F16193" t="s">
        <v>16</v>
      </c>
      <c r="G16193" t="s">
        <v>10373</v>
      </c>
      <c r="H16193">
        <v>0</v>
      </c>
      <c r="I16193">
        <v>0</v>
      </c>
      <c r="J16193">
        <v>0</v>
      </c>
      <c r="K16193" t="s">
        <v>62738</v>
      </c>
    </row>
    <row r="16194" spans="1:11" x14ac:dyDescent="0.3">
      <c r="A16194" t="s">
        <v>62739</v>
      </c>
      <c r="B16194" t="s">
        <v>62740</v>
      </c>
      <c r="C16194" t="s">
        <v>13</v>
      </c>
      <c r="D16194" t="s">
        <v>62741</v>
      </c>
      <c r="E16194" t="s">
        <v>58181</v>
      </c>
      <c r="F16194" t="s">
        <v>16</v>
      </c>
      <c r="G16194" t="s">
        <v>12458</v>
      </c>
      <c r="H16194">
        <v>0</v>
      </c>
      <c r="I16194">
        <v>0</v>
      </c>
      <c r="J16194">
        <v>0</v>
      </c>
      <c r="K16194" t="s">
        <v>62742</v>
      </c>
    </row>
    <row r="16195" spans="1:11" x14ac:dyDescent="0.3">
      <c r="A16195" t="s">
        <v>62743</v>
      </c>
      <c r="B16195" t="s">
        <v>62744</v>
      </c>
      <c r="C16195" t="s">
        <v>27</v>
      </c>
      <c r="D16195" t="s">
        <v>62745</v>
      </c>
      <c r="E16195" t="s">
        <v>47287</v>
      </c>
      <c r="F16195" t="s">
        <v>41</v>
      </c>
      <c r="G16195" t="s">
        <v>42</v>
      </c>
      <c r="H16195">
        <v>0</v>
      </c>
      <c r="I16195">
        <v>0</v>
      </c>
      <c r="J16195">
        <v>0</v>
      </c>
      <c r="K16195" t="s">
        <v>62746</v>
      </c>
    </row>
    <row r="16196" spans="1:11" x14ac:dyDescent="0.3">
      <c r="A16196" t="s">
        <v>62747</v>
      </c>
      <c r="B16196" t="s">
        <v>62748</v>
      </c>
      <c r="C16196" t="s">
        <v>20</v>
      </c>
      <c r="D16196" t="s">
        <v>62749</v>
      </c>
      <c r="E16196" t="s">
        <v>22</v>
      </c>
      <c r="F16196" t="s">
        <v>16</v>
      </c>
      <c r="G16196" t="s">
        <v>10188</v>
      </c>
      <c r="H16196">
        <v>0</v>
      </c>
      <c r="I16196">
        <v>0</v>
      </c>
      <c r="J16196">
        <v>0</v>
      </c>
      <c r="K16196" t="s">
        <v>62750</v>
      </c>
    </row>
    <row r="16197" spans="1:11" x14ac:dyDescent="0.3">
      <c r="A16197" t="s">
        <v>62751</v>
      </c>
      <c r="B16197" t="s">
        <v>62752</v>
      </c>
      <c r="C16197" t="s">
        <v>20</v>
      </c>
      <c r="D16197" t="s">
        <v>62753</v>
      </c>
      <c r="E16197" t="s">
        <v>61426</v>
      </c>
      <c r="F16197" t="s">
        <v>16</v>
      </c>
      <c r="G16197" t="s">
        <v>4604</v>
      </c>
      <c r="H16197">
        <v>0</v>
      </c>
      <c r="I16197">
        <v>0</v>
      </c>
      <c r="J16197">
        <v>0</v>
      </c>
      <c r="K16197" t="s">
        <v>62754</v>
      </c>
    </row>
    <row r="16198" spans="1:11" x14ac:dyDescent="0.3">
      <c r="A16198" t="s">
        <v>62755</v>
      </c>
      <c r="B16198" t="s">
        <v>62756</v>
      </c>
      <c r="C16198" t="s">
        <v>27</v>
      </c>
      <c r="D16198" t="s">
        <v>62757</v>
      </c>
      <c r="E16198" t="s">
        <v>47287</v>
      </c>
      <c r="F16198" t="s">
        <v>16</v>
      </c>
      <c r="G16198" t="s">
        <v>864</v>
      </c>
      <c r="H16198">
        <v>0</v>
      </c>
      <c r="I16198">
        <v>0</v>
      </c>
      <c r="J16198">
        <v>0</v>
      </c>
      <c r="K16198" t="s">
        <v>62758</v>
      </c>
    </row>
    <row r="16199" spans="1:11" x14ac:dyDescent="0.3">
      <c r="A16199" t="s">
        <v>62759</v>
      </c>
      <c r="B16199" t="s">
        <v>62760</v>
      </c>
      <c r="C16199" t="s">
        <v>147</v>
      </c>
      <c r="D16199" t="s">
        <v>62761</v>
      </c>
      <c r="E16199" t="s">
        <v>59940</v>
      </c>
      <c r="F16199" t="s">
        <v>4261</v>
      </c>
      <c r="G16199" t="s">
        <v>42</v>
      </c>
      <c r="H16199">
        <v>0</v>
      </c>
      <c r="I16199">
        <v>0</v>
      </c>
      <c r="J16199">
        <v>0</v>
      </c>
      <c r="K16199" t="s">
        <v>62762</v>
      </c>
    </row>
    <row r="16200" spans="1:11" x14ac:dyDescent="0.3">
      <c r="A16200" t="s">
        <v>62763</v>
      </c>
      <c r="B16200" t="s">
        <v>62764</v>
      </c>
      <c r="C16200" t="s">
        <v>466</v>
      </c>
      <c r="D16200" t="s">
        <v>62765</v>
      </c>
      <c r="E16200" t="s">
        <v>56266</v>
      </c>
      <c r="F16200" t="s">
        <v>16</v>
      </c>
      <c r="G16200" t="s">
        <v>22797</v>
      </c>
      <c r="H16200">
        <v>0</v>
      </c>
      <c r="I16200">
        <v>0</v>
      </c>
      <c r="J16200">
        <v>0</v>
      </c>
      <c r="K16200" t="s">
        <v>62766</v>
      </c>
    </row>
    <row r="16201" spans="1:11" x14ac:dyDescent="0.3">
      <c r="A16201" t="s">
        <v>62767</v>
      </c>
      <c r="C16201" t="s">
        <v>20</v>
      </c>
      <c r="D16201" t="s">
        <v>62768</v>
      </c>
      <c r="E16201" t="s">
        <v>61426</v>
      </c>
      <c r="F16201" t="s">
        <v>16</v>
      </c>
      <c r="G16201" t="s">
        <v>4671</v>
      </c>
      <c r="H16201">
        <v>0</v>
      </c>
      <c r="I16201">
        <v>0</v>
      </c>
      <c r="J16201">
        <v>0</v>
      </c>
      <c r="K16201" t="s">
        <v>62769</v>
      </c>
    </row>
    <row r="16202" spans="1:11" x14ac:dyDescent="0.3">
      <c r="A16202" t="s">
        <v>62770</v>
      </c>
      <c r="B16202" t="s">
        <v>62771</v>
      </c>
      <c r="C16202" t="s">
        <v>13</v>
      </c>
      <c r="D16202" t="s">
        <v>62772</v>
      </c>
      <c r="E16202" t="s">
        <v>58181</v>
      </c>
      <c r="F16202" t="s">
        <v>16</v>
      </c>
      <c r="G16202" t="s">
        <v>6752</v>
      </c>
      <c r="H16202">
        <v>0</v>
      </c>
      <c r="I16202">
        <v>0</v>
      </c>
      <c r="J16202">
        <v>0</v>
      </c>
      <c r="K16202" t="s">
        <v>62773</v>
      </c>
    </row>
    <row r="16203" spans="1:11" x14ac:dyDescent="0.3">
      <c r="A16203" t="s">
        <v>62774</v>
      </c>
      <c r="B16203" t="s">
        <v>62775</v>
      </c>
      <c r="C16203" t="s">
        <v>20</v>
      </c>
      <c r="D16203" t="s">
        <v>62776</v>
      </c>
      <c r="E16203" t="s">
        <v>61426</v>
      </c>
      <c r="F16203" t="s">
        <v>2703</v>
      </c>
      <c r="G16203" t="s">
        <v>42</v>
      </c>
      <c r="H16203">
        <v>0</v>
      </c>
      <c r="I16203">
        <v>0</v>
      </c>
      <c r="J16203">
        <v>0</v>
      </c>
      <c r="K16203" t="s">
        <v>62777</v>
      </c>
    </row>
    <row r="16204" spans="1:11" x14ac:dyDescent="0.3">
      <c r="A16204" t="s">
        <v>62778</v>
      </c>
      <c r="B16204" t="s">
        <v>62779</v>
      </c>
      <c r="C16204" t="s">
        <v>27</v>
      </c>
      <c r="D16204" t="s">
        <v>62780</v>
      </c>
      <c r="E16204" t="s">
        <v>47287</v>
      </c>
      <c r="F16204" t="s">
        <v>41</v>
      </c>
      <c r="G16204" t="s">
        <v>42</v>
      </c>
      <c r="H16204">
        <v>0</v>
      </c>
      <c r="I16204">
        <v>0</v>
      </c>
      <c r="J16204">
        <v>0</v>
      </c>
      <c r="K16204" t="s">
        <v>62781</v>
      </c>
    </row>
    <row r="16205" spans="1:11" x14ac:dyDescent="0.3">
      <c r="A16205" t="s">
        <v>62782</v>
      </c>
      <c r="B16205" t="s">
        <v>62783</v>
      </c>
      <c r="C16205" t="s">
        <v>20</v>
      </c>
      <c r="D16205" t="s">
        <v>62784</v>
      </c>
      <c r="E16205" t="s">
        <v>61426</v>
      </c>
      <c r="F16205" t="s">
        <v>16</v>
      </c>
      <c r="G16205" t="s">
        <v>19180</v>
      </c>
      <c r="H16205">
        <v>0</v>
      </c>
      <c r="I16205">
        <v>0</v>
      </c>
      <c r="J16205">
        <v>0</v>
      </c>
      <c r="K16205" t="s">
        <v>62785</v>
      </c>
    </row>
    <row r="16206" spans="1:11" x14ac:dyDescent="0.3">
      <c r="A16206" t="s">
        <v>62786</v>
      </c>
      <c r="B16206" t="s">
        <v>62787</v>
      </c>
      <c r="C16206" t="s">
        <v>20</v>
      </c>
      <c r="D16206" t="s">
        <v>62788</v>
      </c>
      <c r="E16206" t="s">
        <v>61426</v>
      </c>
      <c r="F16206" t="s">
        <v>16</v>
      </c>
      <c r="G16206" t="s">
        <v>8377</v>
      </c>
      <c r="H16206">
        <v>0</v>
      </c>
      <c r="I16206">
        <v>0</v>
      </c>
      <c r="J16206">
        <v>0</v>
      </c>
      <c r="K16206" t="s">
        <v>62789</v>
      </c>
    </row>
    <row r="16207" spans="1:11" x14ac:dyDescent="0.3">
      <c r="A16207" t="s">
        <v>62790</v>
      </c>
      <c r="B16207" t="s">
        <v>62791</v>
      </c>
      <c r="C16207" t="s">
        <v>20</v>
      </c>
      <c r="D16207" t="s">
        <v>62792</v>
      </c>
      <c r="E16207" t="s">
        <v>62177</v>
      </c>
      <c r="F16207" t="s">
        <v>1324</v>
      </c>
      <c r="G16207" t="s">
        <v>42</v>
      </c>
      <c r="H16207">
        <v>0</v>
      </c>
      <c r="I16207">
        <v>0</v>
      </c>
      <c r="J16207">
        <v>0</v>
      </c>
      <c r="K16207" t="s">
        <v>62793</v>
      </c>
    </row>
    <row r="16208" spans="1:11" x14ac:dyDescent="0.3">
      <c r="A16208" t="s">
        <v>62794</v>
      </c>
      <c r="C16208" t="s">
        <v>147</v>
      </c>
      <c r="D16208" t="s">
        <v>62795</v>
      </c>
      <c r="E16208" t="s">
        <v>59940</v>
      </c>
      <c r="F16208" t="s">
        <v>1611</v>
      </c>
      <c r="G16208" t="s">
        <v>42</v>
      </c>
      <c r="H16208">
        <v>0</v>
      </c>
      <c r="I16208">
        <v>0</v>
      </c>
      <c r="J16208">
        <v>0</v>
      </c>
      <c r="K16208" t="s">
        <v>62796</v>
      </c>
    </row>
    <row r="16209" spans="1:11" x14ac:dyDescent="0.3">
      <c r="A16209" t="s">
        <v>62797</v>
      </c>
      <c r="B16209" t="s">
        <v>62798</v>
      </c>
      <c r="C16209" t="s">
        <v>558</v>
      </c>
      <c r="D16209" t="s">
        <v>62799</v>
      </c>
      <c r="E16209" t="s">
        <v>895</v>
      </c>
      <c r="F16209" t="s">
        <v>16</v>
      </c>
      <c r="G16209" t="s">
        <v>777</v>
      </c>
      <c r="H16209">
        <v>0</v>
      </c>
      <c r="I16209">
        <v>0</v>
      </c>
      <c r="J16209">
        <v>0</v>
      </c>
      <c r="K16209" t="s">
        <v>62800</v>
      </c>
    </row>
    <row r="16210" spans="1:11" x14ac:dyDescent="0.3">
      <c r="A16210" t="s">
        <v>62801</v>
      </c>
      <c r="B16210" t="s">
        <v>62802</v>
      </c>
      <c r="C16210" t="s">
        <v>147</v>
      </c>
      <c r="D16210" t="s">
        <v>62803</v>
      </c>
      <c r="E16210" t="s">
        <v>59940</v>
      </c>
      <c r="F16210" t="s">
        <v>7012</v>
      </c>
      <c r="G16210" t="s">
        <v>42</v>
      </c>
      <c r="H16210">
        <v>0</v>
      </c>
      <c r="I16210">
        <v>1</v>
      </c>
      <c r="J16210">
        <v>0</v>
      </c>
      <c r="K16210" t="s">
        <v>62804</v>
      </c>
    </row>
    <row r="16211" spans="1:11" x14ac:dyDescent="0.3">
      <c r="A16211" t="s">
        <v>62805</v>
      </c>
      <c r="B16211" t="s">
        <v>62806</v>
      </c>
      <c r="C16211" t="s">
        <v>466</v>
      </c>
      <c r="D16211" t="s">
        <v>62807</v>
      </c>
      <c r="E16211" t="s">
        <v>56266</v>
      </c>
      <c r="F16211" t="s">
        <v>16</v>
      </c>
      <c r="G16211" t="s">
        <v>91</v>
      </c>
      <c r="H16211">
        <v>0</v>
      </c>
      <c r="I16211">
        <v>0</v>
      </c>
      <c r="J16211">
        <v>0</v>
      </c>
      <c r="K16211" t="s">
        <v>62808</v>
      </c>
    </row>
    <row r="16212" spans="1:11" x14ac:dyDescent="0.3">
      <c r="A16212" t="s">
        <v>62809</v>
      </c>
      <c r="B16212" t="s">
        <v>62810</v>
      </c>
      <c r="C16212" t="s">
        <v>20</v>
      </c>
      <c r="D16212" t="s">
        <v>62811</v>
      </c>
      <c r="E16212" t="s">
        <v>61426</v>
      </c>
      <c r="F16212" t="s">
        <v>16</v>
      </c>
      <c r="G16212" t="s">
        <v>4960</v>
      </c>
      <c r="H16212">
        <v>0</v>
      </c>
      <c r="I16212">
        <v>0</v>
      </c>
      <c r="J16212">
        <v>0</v>
      </c>
      <c r="K16212" t="s">
        <v>62812</v>
      </c>
    </row>
    <row r="16213" spans="1:11" x14ac:dyDescent="0.3">
      <c r="A16213" t="s">
        <v>62813</v>
      </c>
      <c r="B16213" t="s">
        <v>62814</v>
      </c>
      <c r="C16213" t="s">
        <v>147</v>
      </c>
      <c r="D16213" t="s">
        <v>62815</v>
      </c>
      <c r="E16213" t="s">
        <v>59940</v>
      </c>
      <c r="F16213" t="s">
        <v>7493</v>
      </c>
      <c r="G16213" t="s">
        <v>42</v>
      </c>
      <c r="H16213">
        <v>0</v>
      </c>
      <c r="I16213">
        <v>0</v>
      </c>
      <c r="J16213">
        <v>0</v>
      </c>
      <c r="K16213" t="s">
        <v>62816</v>
      </c>
    </row>
    <row r="16214" spans="1:11" x14ac:dyDescent="0.3">
      <c r="A16214" t="s">
        <v>62817</v>
      </c>
      <c r="B16214" t="s">
        <v>62818</v>
      </c>
      <c r="C16214" t="s">
        <v>20</v>
      </c>
      <c r="D16214" t="s">
        <v>62819</v>
      </c>
      <c r="E16214" t="s">
        <v>61426</v>
      </c>
      <c r="F16214" t="s">
        <v>402</v>
      </c>
      <c r="G16214" t="s">
        <v>3186</v>
      </c>
      <c r="H16214">
        <v>0</v>
      </c>
      <c r="I16214">
        <v>0</v>
      </c>
      <c r="J16214">
        <v>0</v>
      </c>
      <c r="K16214" t="s">
        <v>62820</v>
      </c>
    </row>
    <row r="16215" spans="1:11" x14ac:dyDescent="0.3">
      <c r="A16215" t="s">
        <v>62821</v>
      </c>
      <c r="B16215" t="s">
        <v>62822</v>
      </c>
      <c r="C16215" t="s">
        <v>20</v>
      </c>
      <c r="D16215" t="s">
        <v>62823</v>
      </c>
      <c r="E16215" t="s">
        <v>62177</v>
      </c>
      <c r="F16215" t="s">
        <v>3038</v>
      </c>
      <c r="G16215" t="s">
        <v>42</v>
      </c>
      <c r="H16215">
        <v>0</v>
      </c>
      <c r="I16215">
        <v>0</v>
      </c>
      <c r="J16215">
        <v>0</v>
      </c>
      <c r="K16215" t="s">
        <v>62824</v>
      </c>
    </row>
    <row r="16216" spans="1:11" x14ac:dyDescent="0.3">
      <c r="A16216" t="s">
        <v>62825</v>
      </c>
      <c r="B16216" t="s">
        <v>62826</v>
      </c>
      <c r="C16216" t="s">
        <v>20</v>
      </c>
      <c r="D16216" t="s">
        <v>62827</v>
      </c>
      <c r="E16216" t="s">
        <v>61426</v>
      </c>
      <c r="F16216" t="s">
        <v>16</v>
      </c>
      <c r="G16216" t="s">
        <v>269</v>
      </c>
      <c r="H16216">
        <v>0</v>
      </c>
      <c r="I16216">
        <v>0</v>
      </c>
      <c r="J16216">
        <v>0</v>
      </c>
      <c r="K16216" t="s">
        <v>62828</v>
      </c>
    </row>
    <row r="16217" spans="1:11" x14ac:dyDescent="0.3">
      <c r="A16217" t="s">
        <v>62829</v>
      </c>
      <c r="B16217" t="s">
        <v>62830</v>
      </c>
      <c r="C16217" t="s">
        <v>20</v>
      </c>
      <c r="D16217" t="s">
        <v>62831</v>
      </c>
      <c r="E16217" t="s">
        <v>61426</v>
      </c>
      <c r="F16217" t="s">
        <v>16</v>
      </c>
      <c r="G16217" t="s">
        <v>20217</v>
      </c>
      <c r="H16217">
        <v>0</v>
      </c>
      <c r="I16217">
        <v>0</v>
      </c>
      <c r="J16217">
        <v>0</v>
      </c>
      <c r="K16217" t="s">
        <v>62832</v>
      </c>
    </row>
    <row r="16218" spans="1:11" x14ac:dyDescent="0.3">
      <c r="A16218" t="s">
        <v>62833</v>
      </c>
      <c r="B16218" t="s">
        <v>62834</v>
      </c>
      <c r="C16218" t="s">
        <v>20</v>
      </c>
      <c r="D16218" t="s">
        <v>62835</v>
      </c>
      <c r="E16218" t="s">
        <v>61426</v>
      </c>
      <c r="F16218" t="s">
        <v>1906</v>
      </c>
      <c r="G16218" t="s">
        <v>42</v>
      </c>
      <c r="H16218">
        <v>0</v>
      </c>
      <c r="I16218">
        <v>0</v>
      </c>
      <c r="J16218">
        <v>0</v>
      </c>
      <c r="K16218" t="s">
        <v>62836</v>
      </c>
    </row>
    <row r="16219" spans="1:11" x14ac:dyDescent="0.3">
      <c r="A16219" t="s">
        <v>62837</v>
      </c>
      <c r="C16219" t="s">
        <v>20</v>
      </c>
      <c r="D16219" t="s">
        <v>62838</v>
      </c>
      <c r="E16219" t="s">
        <v>61426</v>
      </c>
      <c r="F16219" t="s">
        <v>4609</v>
      </c>
      <c r="G16219" t="s">
        <v>42</v>
      </c>
      <c r="H16219">
        <v>0</v>
      </c>
      <c r="I16219">
        <v>0</v>
      </c>
      <c r="J16219">
        <v>0</v>
      </c>
      <c r="K16219" t="s">
        <v>62839</v>
      </c>
    </row>
    <row r="16220" spans="1:11" x14ac:dyDescent="0.3">
      <c r="A16220" t="s">
        <v>62840</v>
      </c>
      <c r="B16220" t="s">
        <v>62841</v>
      </c>
      <c r="C16220" t="s">
        <v>20</v>
      </c>
      <c r="D16220" t="s">
        <v>62842</v>
      </c>
      <c r="E16220" t="s">
        <v>61426</v>
      </c>
      <c r="F16220" t="s">
        <v>41</v>
      </c>
      <c r="G16220" t="s">
        <v>19381</v>
      </c>
      <c r="H16220">
        <v>0</v>
      </c>
      <c r="I16220">
        <v>0</v>
      </c>
      <c r="J16220">
        <v>0</v>
      </c>
      <c r="K16220" t="s">
        <v>62843</v>
      </c>
    </row>
    <row r="16221" spans="1:11" x14ac:dyDescent="0.3">
      <c r="A16221" t="s">
        <v>62844</v>
      </c>
      <c r="B16221" t="s">
        <v>62845</v>
      </c>
      <c r="C16221" t="s">
        <v>20</v>
      </c>
      <c r="D16221" t="s">
        <v>62846</v>
      </c>
      <c r="E16221" t="s">
        <v>61426</v>
      </c>
      <c r="F16221" t="s">
        <v>2770</v>
      </c>
      <c r="G16221" t="s">
        <v>42</v>
      </c>
      <c r="H16221">
        <v>0</v>
      </c>
      <c r="I16221">
        <v>0</v>
      </c>
      <c r="J16221">
        <v>0</v>
      </c>
      <c r="K16221" t="s">
        <v>62847</v>
      </c>
    </row>
    <row r="16222" spans="1:11" x14ac:dyDescent="0.3">
      <c r="A16222" t="s">
        <v>62848</v>
      </c>
      <c r="B16222" t="s">
        <v>62849</v>
      </c>
      <c r="C16222" t="s">
        <v>20</v>
      </c>
      <c r="D16222" t="s">
        <v>62850</v>
      </c>
      <c r="E16222" t="s">
        <v>61426</v>
      </c>
      <c r="F16222" t="s">
        <v>12347</v>
      </c>
      <c r="G16222" t="s">
        <v>42</v>
      </c>
      <c r="H16222">
        <v>0</v>
      </c>
      <c r="I16222">
        <v>0</v>
      </c>
      <c r="J16222">
        <v>0</v>
      </c>
      <c r="K16222" t="s">
        <v>62851</v>
      </c>
    </row>
    <row r="16223" spans="1:11" x14ac:dyDescent="0.3">
      <c r="A16223" t="s">
        <v>62852</v>
      </c>
      <c r="C16223" t="s">
        <v>20</v>
      </c>
      <c r="D16223" t="s">
        <v>62853</v>
      </c>
      <c r="E16223" t="s">
        <v>61426</v>
      </c>
      <c r="F16223" t="s">
        <v>2486</v>
      </c>
      <c r="G16223" t="s">
        <v>42</v>
      </c>
      <c r="H16223">
        <v>0</v>
      </c>
      <c r="I16223">
        <v>0</v>
      </c>
      <c r="J16223">
        <v>0</v>
      </c>
      <c r="K16223" t="s">
        <v>62854</v>
      </c>
    </row>
    <row r="16224" spans="1:11" x14ac:dyDescent="0.3">
      <c r="A16224" t="s">
        <v>62855</v>
      </c>
      <c r="B16224" t="s">
        <v>62856</v>
      </c>
      <c r="C16224" t="s">
        <v>20</v>
      </c>
      <c r="D16224" t="s">
        <v>62857</v>
      </c>
      <c r="E16224" t="s">
        <v>61426</v>
      </c>
      <c r="F16224" t="s">
        <v>6622</v>
      </c>
      <c r="G16224" t="s">
        <v>42</v>
      </c>
      <c r="H16224">
        <v>0</v>
      </c>
      <c r="I16224">
        <v>0</v>
      </c>
      <c r="J16224">
        <v>0</v>
      </c>
      <c r="K16224" t="s">
        <v>62858</v>
      </c>
    </row>
    <row r="16225" spans="1:11" x14ac:dyDescent="0.3">
      <c r="A16225" t="s">
        <v>62859</v>
      </c>
      <c r="B16225" t="s">
        <v>62860</v>
      </c>
      <c r="C16225" t="s">
        <v>20</v>
      </c>
      <c r="D16225" t="s">
        <v>62861</v>
      </c>
      <c r="E16225" t="s">
        <v>61426</v>
      </c>
      <c r="F16225" t="s">
        <v>3296</v>
      </c>
      <c r="G16225" t="s">
        <v>42</v>
      </c>
      <c r="H16225">
        <v>0</v>
      </c>
      <c r="I16225">
        <v>0</v>
      </c>
      <c r="J16225">
        <v>0</v>
      </c>
      <c r="K16225" t="s">
        <v>62862</v>
      </c>
    </row>
    <row r="16226" spans="1:11" x14ac:dyDescent="0.3">
      <c r="A16226" t="s">
        <v>62863</v>
      </c>
      <c r="C16226" t="s">
        <v>20</v>
      </c>
      <c r="D16226" t="s">
        <v>62864</v>
      </c>
      <c r="E16226" t="s">
        <v>62177</v>
      </c>
      <c r="F16226" t="s">
        <v>3249</v>
      </c>
      <c r="G16226" t="s">
        <v>42</v>
      </c>
      <c r="H16226">
        <v>0</v>
      </c>
      <c r="I16226">
        <v>0</v>
      </c>
      <c r="J16226">
        <v>0</v>
      </c>
      <c r="K16226" t="s">
        <v>62865</v>
      </c>
    </row>
    <row r="16227" spans="1:11" x14ac:dyDescent="0.3">
      <c r="A16227" t="s">
        <v>62866</v>
      </c>
      <c r="B16227" t="s">
        <v>62867</v>
      </c>
      <c r="C16227" t="s">
        <v>20</v>
      </c>
      <c r="D16227" t="s">
        <v>62868</v>
      </c>
      <c r="E16227" t="s">
        <v>61426</v>
      </c>
      <c r="F16227" t="s">
        <v>2703</v>
      </c>
      <c r="G16227" t="s">
        <v>42</v>
      </c>
      <c r="H16227">
        <v>0</v>
      </c>
      <c r="I16227">
        <v>0</v>
      </c>
      <c r="J16227">
        <v>0</v>
      </c>
      <c r="K16227" t="s">
        <v>62869</v>
      </c>
    </row>
    <row r="16228" spans="1:11" x14ac:dyDescent="0.3">
      <c r="A16228" t="s">
        <v>62870</v>
      </c>
      <c r="B16228" t="s">
        <v>62871</v>
      </c>
      <c r="C16228" t="s">
        <v>20</v>
      </c>
      <c r="D16228" t="s">
        <v>62872</v>
      </c>
      <c r="E16228" t="s">
        <v>61426</v>
      </c>
      <c r="F16228" t="s">
        <v>3786</v>
      </c>
      <c r="G16228" t="s">
        <v>42</v>
      </c>
      <c r="H16228">
        <v>0</v>
      </c>
      <c r="I16228">
        <v>0</v>
      </c>
      <c r="J16228">
        <v>0</v>
      </c>
      <c r="K16228" t="s">
        <v>62873</v>
      </c>
    </row>
    <row r="16229" spans="1:11" x14ac:dyDescent="0.3">
      <c r="A16229" t="s">
        <v>62874</v>
      </c>
      <c r="B16229" t="s">
        <v>62875</v>
      </c>
      <c r="C16229" t="s">
        <v>20</v>
      </c>
      <c r="D16229" t="s">
        <v>62876</v>
      </c>
      <c r="E16229" t="s">
        <v>61426</v>
      </c>
      <c r="F16229" t="s">
        <v>2703</v>
      </c>
      <c r="G16229" t="s">
        <v>42</v>
      </c>
      <c r="H16229">
        <v>0</v>
      </c>
      <c r="I16229">
        <v>0</v>
      </c>
      <c r="J16229">
        <v>0</v>
      </c>
      <c r="K16229" t="s">
        <v>62877</v>
      </c>
    </row>
    <row r="16230" spans="1:11" x14ac:dyDescent="0.3">
      <c r="A16230" t="s">
        <v>62878</v>
      </c>
      <c r="B16230" t="s">
        <v>62879</v>
      </c>
      <c r="C16230" t="s">
        <v>20</v>
      </c>
      <c r="D16230" t="s">
        <v>62880</v>
      </c>
      <c r="E16230" t="s">
        <v>61426</v>
      </c>
      <c r="F16230" t="s">
        <v>2242</v>
      </c>
      <c r="G16230" t="s">
        <v>42</v>
      </c>
      <c r="H16230">
        <v>0</v>
      </c>
      <c r="I16230">
        <v>0</v>
      </c>
      <c r="J16230">
        <v>0</v>
      </c>
      <c r="K16230" t="s">
        <v>62881</v>
      </c>
    </row>
    <row r="16231" spans="1:11" x14ac:dyDescent="0.3">
      <c r="A16231" t="s">
        <v>62882</v>
      </c>
      <c r="B16231" t="s">
        <v>62883</v>
      </c>
      <c r="C16231" t="s">
        <v>20</v>
      </c>
      <c r="D16231" t="s">
        <v>62884</v>
      </c>
      <c r="E16231" t="s">
        <v>61426</v>
      </c>
      <c r="F16231" t="s">
        <v>1531</v>
      </c>
      <c r="G16231" t="s">
        <v>42</v>
      </c>
      <c r="H16231">
        <v>0</v>
      </c>
      <c r="I16231">
        <v>0</v>
      </c>
      <c r="J16231">
        <v>0</v>
      </c>
      <c r="K16231" t="s">
        <v>62885</v>
      </c>
    </row>
    <row r="16232" spans="1:11" x14ac:dyDescent="0.3">
      <c r="A16232" t="s">
        <v>62886</v>
      </c>
      <c r="B16232" t="s">
        <v>62887</v>
      </c>
      <c r="C16232" t="s">
        <v>20</v>
      </c>
      <c r="D16232" t="s">
        <v>62888</v>
      </c>
      <c r="E16232" t="s">
        <v>61426</v>
      </c>
      <c r="F16232" t="s">
        <v>2703</v>
      </c>
      <c r="G16232" t="s">
        <v>42</v>
      </c>
      <c r="H16232">
        <v>0</v>
      </c>
      <c r="I16232">
        <v>0</v>
      </c>
      <c r="J16232">
        <v>0</v>
      </c>
      <c r="K16232" t="s">
        <v>62889</v>
      </c>
    </row>
    <row r="16233" spans="1:11" x14ac:dyDescent="0.3">
      <c r="A16233" t="s">
        <v>62890</v>
      </c>
      <c r="B16233" t="s">
        <v>62891</v>
      </c>
      <c r="C16233" t="s">
        <v>20</v>
      </c>
      <c r="D16233" t="s">
        <v>62892</v>
      </c>
      <c r="E16233" t="s">
        <v>61426</v>
      </c>
      <c r="F16233" t="s">
        <v>6622</v>
      </c>
      <c r="G16233" t="s">
        <v>42</v>
      </c>
      <c r="H16233">
        <v>0</v>
      </c>
      <c r="I16233">
        <v>0</v>
      </c>
      <c r="J16233">
        <v>0</v>
      </c>
      <c r="K16233" t="s">
        <v>62893</v>
      </c>
    </row>
    <row r="16234" spans="1:11" x14ac:dyDescent="0.3">
      <c r="A16234" t="s">
        <v>62894</v>
      </c>
      <c r="C16234" t="s">
        <v>20</v>
      </c>
      <c r="D16234" t="s">
        <v>62895</v>
      </c>
      <c r="E16234" t="s">
        <v>61426</v>
      </c>
      <c r="F16234" t="s">
        <v>1143</v>
      </c>
      <c r="G16234" t="s">
        <v>42</v>
      </c>
      <c r="H16234">
        <v>0</v>
      </c>
      <c r="I16234">
        <v>0</v>
      </c>
      <c r="J16234">
        <v>0</v>
      </c>
      <c r="K16234" t="s">
        <v>62896</v>
      </c>
    </row>
    <row r="16235" spans="1:11" x14ac:dyDescent="0.3">
      <c r="A16235" t="s">
        <v>62897</v>
      </c>
      <c r="B16235" t="s">
        <v>62898</v>
      </c>
      <c r="C16235" t="s">
        <v>20</v>
      </c>
      <c r="D16235" t="s">
        <v>62899</v>
      </c>
      <c r="E16235" t="s">
        <v>61426</v>
      </c>
      <c r="F16235" t="s">
        <v>3026</v>
      </c>
      <c r="G16235" t="s">
        <v>42</v>
      </c>
      <c r="H16235">
        <v>0</v>
      </c>
      <c r="I16235">
        <v>0</v>
      </c>
      <c r="J16235">
        <v>0</v>
      </c>
      <c r="K16235" t="s">
        <v>62900</v>
      </c>
    </row>
    <row r="16236" spans="1:11" x14ac:dyDescent="0.3">
      <c r="A16236" t="s">
        <v>62901</v>
      </c>
      <c r="B16236" t="s">
        <v>62902</v>
      </c>
      <c r="C16236" t="s">
        <v>20</v>
      </c>
      <c r="D16236" t="s">
        <v>62903</v>
      </c>
      <c r="E16236" t="s">
        <v>61426</v>
      </c>
      <c r="F16236" t="s">
        <v>2286</v>
      </c>
      <c r="G16236" t="s">
        <v>42</v>
      </c>
      <c r="H16236">
        <v>0</v>
      </c>
      <c r="I16236">
        <v>0</v>
      </c>
      <c r="J16236">
        <v>0</v>
      </c>
      <c r="K16236" t="s">
        <v>62904</v>
      </c>
    </row>
    <row r="16237" spans="1:11" x14ac:dyDescent="0.3">
      <c r="A16237" t="s">
        <v>62905</v>
      </c>
      <c r="B16237" t="s">
        <v>62906</v>
      </c>
      <c r="C16237" t="s">
        <v>20</v>
      </c>
      <c r="D16237" t="s">
        <v>62907</v>
      </c>
      <c r="E16237" t="s">
        <v>62177</v>
      </c>
      <c r="F16237" t="s">
        <v>331</v>
      </c>
      <c r="G16237" t="s">
        <v>42</v>
      </c>
      <c r="H16237">
        <v>0</v>
      </c>
      <c r="I16237">
        <v>0</v>
      </c>
      <c r="J16237">
        <v>0</v>
      </c>
      <c r="K16237" t="s">
        <v>62908</v>
      </c>
    </row>
    <row r="16238" spans="1:11" x14ac:dyDescent="0.3">
      <c r="A16238" t="s">
        <v>62909</v>
      </c>
      <c r="B16238" t="s">
        <v>62910</v>
      </c>
      <c r="C16238" t="s">
        <v>20</v>
      </c>
      <c r="D16238" t="s">
        <v>62911</v>
      </c>
      <c r="E16238" t="s">
        <v>61426</v>
      </c>
      <c r="F16238" t="s">
        <v>11456</v>
      </c>
      <c r="G16238" t="s">
        <v>42</v>
      </c>
      <c r="H16238">
        <v>0</v>
      </c>
      <c r="I16238">
        <v>0</v>
      </c>
      <c r="J16238">
        <v>0</v>
      </c>
      <c r="K16238" t="s">
        <v>62912</v>
      </c>
    </row>
    <row r="16239" spans="1:11" x14ac:dyDescent="0.3">
      <c r="A16239" t="s">
        <v>62913</v>
      </c>
      <c r="B16239" t="s">
        <v>62914</v>
      </c>
      <c r="C16239" t="s">
        <v>20</v>
      </c>
      <c r="D16239" t="s">
        <v>62915</v>
      </c>
      <c r="E16239" t="s">
        <v>61426</v>
      </c>
      <c r="F16239" t="s">
        <v>331</v>
      </c>
      <c r="G16239" t="s">
        <v>42</v>
      </c>
      <c r="H16239">
        <v>0</v>
      </c>
      <c r="I16239">
        <v>0</v>
      </c>
      <c r="J16239">
        <v>0</v>
      </c>
      <c r="K16239" t="s">
        <v>62916</v>
      </c>
    </row>
    <row r="16240" spans="1:11" x14ac:dyDescent="0.3">
      <c r="A16240" t="s">
        <v>62917</v>
      </c>
      <c r="B16240" t="s">
        <v>62918</v>
      </c>
      <c r="C16240" t="s">
        <v>20</v>
      </c>
      <c r="D16240" t="s">
        <v>62919</v>
      </c>
      <c r="E16240" t="s">
        <v>61426</v>
      </c>
      <c r="F16240" t="s">
        <v>6717</v>
      </c>
      <c r="G16240" t="s">
        <v>3581</v>
      </c>
      <c r="H16240">
        <v>0</v>
      </c>
      <c r="I16240">
        <v>0</v>
      </c>
      <c r="J16240">
        <v>0</v>
      </c>
      <c r="K16240" t="s">
        <v>62920</v>
      </c>
    </row>
    <row r="16241" spans="1:11" x14ac:dyDescent="0.3">
      <c r="A16241" t="s">
        <v>62921</v>
      </c>
      <c r="B16241" t="s">
        <v>62922</v>
      </c>
      <c r="C16241" t="s">
        <v>13</v>
      </c>
      <c r="D16241" t="s">
        <v>62923</v>
      </c>
      <c r="E16241" t="s">
        <v>58181</v>
      </c>
      <c r="F16241" t="s">
        <v>1996</v>
      </c>
      <c r="G16241" t="s">
        <v>42</v>
      </c>
      <c r="H16241">
        <v>0</v>
      </c>
      <c r="I16241">
        <v>0</v>
      </c>
      <c r="J16241">
        <v>0</v>
      </c>
      <c r="K16241" t="s">
        <v>62924</v>
      </c>
    </row>
    <row r="16242" spans="1:11" x14ac:dyDescent="0.3">
      <c r="A16242" t="s">
        <v>62925</v>
      </c>
      <c r="C16242" t="s">
        <v>27</v>
      </c>
      <c r="D16242" t="s">
        <v>62926</v>
      </c>
      <c r="E16242" t="s">
        <v>47287</v>
      </c>
      <c r="F16242" t="s">
        <v>16</v>
      </c>
      <c r="G16242" t="s">
        <v>3291</v>
      </c>
      <c r="H16242">
        <v>0</v>
      </c>
      <c r="I16242">
        <v>0</v>
      </c>
      <c r="J16242">
        <v>0</v>
      </c>
      <c r="K16242" t="s">
        <v>62927</v>
      </c>
    </row>
    <row r="16243" spans="1:11" x14ac:dyDescent="0.3">
      <c r="A16243" t="s">
        <v>62928</v>
      </c>
      <c r="B16243" t="s">
        <v>62929</v>
      </c>
      <c r="C16243" t="s">
        <v>27</v>
      </c>
      <c r="D16243" t="s">
        <v>62930</v>
      </c>
      <c r="E16243" t="s">
        <v>47287</v>
      </c>
      <c r="F16243" t="s">
        <v>16</v>
      </c>
      <c r="G16243" t="s">
        <v>2070</v>
      </c>
      <c r="H16243">
        <v>0</v>
      </c>
      <c r="I16243">
        <v>0</v>
      </c>
      <c r="J16243">
        <v>0</v>
      </c>
      <c r="K16243" t="s">
        <v>62931</v>
      </c>
    </row>
    <row r="16244" spans="1:11" x14ac:dyDescent="0.3">
      <c r="A16244" t="s">
        <v>62932</v>
      </c>
      <c r="B16244" t="s">
        <v>62933</v>
      </c>
      <c r="C16244" t="s">
        <v>466</v>
      </c>
      <c r="D16244" t="s">
        <v>62934</v>
      </c>
      <c r="E16244" t="s">
        <v>56266</v>
      </c>
      <c r="F16244" t="s">
        <v>16</v>
      </c>
      <c r="G16244" t="s">
        <v>5120</v>
      </c>
      <c r="H16244">
        <v>0</v>
      </c>
      <c r="I16244">
        <v>0</v>
      </c>
      <c r="J16244">
        <v>0</v>
      </c>
      <c r="K16244" t="s">
        <v>62935</v>
      </c>
    </row>
    <row r="16245" spans="1:11" x14ac:dyDescent="0.3">
      <c r="A16245" t="s">
        <v>62936</v>
      </c>
      <c r="B16245" t="s">
        <v>62937</v>
      </c>
      <c r="C16245" t="s">
        <v>20</v>
      </c>
      <c r="D16245" t="s">
        <v>62938</v>
      </c>
      <c r="E16245" t="s">
        <v>62177</v>
      </c>
      <c r="F16245" t="s">
        <v>835</v>
      </c>
      <c r="G16245" t="s">
        <v>42</v>
      </c>
      <c r="H16245">
        <v>0</v>
      </c>
      <c r="I16245">
        <v>0</v>
      </c>
      <c r="J16245">
        <v>0</v>
      </c>
      <c r="K16245" t="s">
        <v>62939</v>
      </c>
    </row>
    <row r="16246" spans="1:11" x14ac:dyDescent="0.3">
      <c r="A16246" t="s">
        <v>62940</v>
      </c>
      <c r="C16246" t="s">
        <v>147</v>
      </c>
      <c r="D16246" t="s">
        <v>62941</v>
      </c>
      <c r="E16246" t="s">
        <v>59940</v>
      </c>
      <c r="F16246" t="s">
        <v>4024</v>
      </c>
      <c r="G16246" t="s">
        <v>42</v>
      </c>
      <c r="H16246">
        <v>0</v>
      </c>
      <c r="I16246">
        <v>0</v>
      </c>
      <c r="J16246">
        <v>0</v>
      </c>
      <c r="K16246" t="s">
        <v>62942</v>
      </c>
    </row>
    <row r="16247" spans="1:11" x14ac:dyDescent="0.3">
      <c r="A16247" t="s">
        <v>62943</v>
      </c>
      <c r="C16247" t="s">
        <v>27</v>
      </c>
      <c r="D16247" t="s">
        <v>62944</v>
      </c>
      <c r="E16247" t="s">
        <v>47287</v>
      </c>
      <c r="F16247" t="s">
        <v>41</v>
      </c>
      <c r="G16247" t="s">
        <v>42</v>
      </c>
      <c r="H16247">
        <v>0</v>
      </c>
      <c r="I16247">
        <v>0</v>
      </c>
      <c r="J16247">
        <v>0</v>
      </c>
      <c r="K16247" t="s">
        <v>62945</v>
      </c>
    </row>
    <row r="16248" spans="1:11" x14ac:dyDescent="0.3">
      <c r="A16248" t="s">
        <v>62946</v>
      </c>
      <c r="C16248" t="s">
        <v>147</v>
      </c>
      <c r="D16248" t="s">
        <v>62947</v>
      </c>
      <c r="E16248" t="s">
        <v>59940</v>
      </c>
      <c r="F16248" t="s">
        <v>62948</v>
      </c>
      <c r="G16248" t="s">
        <v>42</v>
      </c>
      <c r="H16248">
        <v>0</v>
      </c>
      <c r="I16248">
        <v>0</v>
      </c>
      <c r="J16248">
        <v>0</v>
      </c>
      <c r="K16248" t="s">
        <v>62949</v>
      </c>
    </row>
    <row r="16249" spans="1:11" x14ac:dyDescent="0.3">
      <c r="A16249" t="s">
        <v>62950</v>
      </c>
      <c r="C16249" t="s">
        <v>147</v>
      </c>
      <c r="D16249" t="s">
        <v>62951</v>
      </c>
      <c r="E16249" t="s">
        <v>59940</v>
      </c>
      <c r="F16249" t="s">
        <v>15739</v>
      </c>
      <c r="G16249" t="s">
        <v>42</v>
      </c>
      <c r="H16249">
        <v>0</v>
      </c>
      <c r="I16249">
        <v>0</v>
      </c>
      <c r="J16249">
        <v>0</v>
      </c>
      <c r="K16249" t="s">
        <v>62952</v>
      </c>
    </row>
    <row r="16250" spans="1:11" x14ac:dyDescent="0.3">
      <c r="A16250" t="s">
        <v>62953</v>
      </c>
      <c r="B16250" t="s">
        <v>62954</v>
      </c>
      <c r="C16250" t="s">
        <v>13</v>
      </c>
      <c r="D16250" t="s">
        <v>62955</v>
      </c>
      <c r="E16250" t="s">
        <v>58181</v>
      </c>
      <c r="F16250" t="s">
        <v>1850</v>
      </c>
      <c r="G16250" t="s">
        <v>42</v>
      </c>
      <c r="H16250">
        <v>0</v>
      </c>
      <c r="I16250">
        <v>0</v>
      </c>
      <c r="J16250">
        <v>0</v>
      </c>
      <c r="K16250" t="s">
        <v>62956</v>
      </c>
    </row>
    <row r="16251" spans="1:11" x14ac:dyDescent="0.3">
      <c r="A16251" t="s">
        <v>62957</v>
      </c>
      <c r="B16251" t="s">
        <v>62958</v>
      </c>
      <c r="C16251" t="s">
        <v>13</v>
      </c>
      <c r="D16251" t="s">
        <v>62959</v>
      </c>
      <c r="E16251" t="s">
        <v>58181</v>
      </c>
      <c r="F16251" t="s">
        <v>2176</v>
      </c>
      <c r="G16251" t="s">
        <v>42</v>
      </c>
      <c r="H16251">
        <v>0</v>
      </c>
      <c r="I16251">
        <v>0</v>
      </c>
      <c r="J16251">
        <v>0</v>
      </c>
      <c r="K16251" t="s">
        <v>62960</v>
      </c>
    </row>
    <row r="16252" spans="1:11" x14ac:dyDescent="0.3">
      <c r="A16252" t="s">
        <v>62961</v>
      </c>
      <c r="B16252" t="s">
        <v>62962</v>
      </c>
      <c r="C16252" t="s">
        <v>20</v>
      </c>
      <c r="D16252" t="s">
        <v>62963</v>
      </c>
      <c r="E16252" t="s">
        <v>62177</v>
      </c>
      <c r="F16252" t="s">
        <v>4174</v>
      </c>
      <c r="G16252" t="s">
        <v>42</v>
      </c>
      <c r="H16252">
        <v>0</v>
      </c>
      <c r="I16252">
        <v>0</v>
      </c>
      <c r="J16252">
        <v>0</v>
      </c>
      <c r="K16252" t="s">
        <v>62964</v>
      </c>
    </row>
    <row r="16253" spans="1:11" x14ac:dyDescent="0.3">
      <c r="A16253" t="s">
        <v>62965</v>
      </c>
      <c r="C16253" t="s">
        <v>13</v>
      </c>
      <c r="E16253" t="s">
        <v>58181</v>
      </c>
      <c r="F16253" t="s">
        <v>62966</v>
      </c>
      <c r="G16253" t="s">
        <v>42</v>
      </c>
      <c r="H16253">
        <v>0</v>
      </c>
      <c r="I16253">
        <v>0</v>
      </c>
      <c r="J16253">
        <v>0</v>
      </c>
      <c r="K16253" t="s">
        <v>62967</v>
      </c>
    </row>
    <row r="16254" spans="1:11" x14ac:dyDescent="0.3">
      <c r="A16254" t="s">
        <v>62968</v>
      </c>
      <c r="B16254" t="s">
        <v>41695</v>
      </c>
      <c r="C16254" t="s">
        <v>13</v>
      </c>
      <c r="D16254" t="s">
        <v>62969</v>
      </c>
      <c r="E16254" t="s">
        <v>58181</v>
      </c>
      <c r="F16254" t="s">
        <v>16</v>
      </c>
      <c r="G16254" t="s">
        <v>5397</v>
      </c>
      <c r="H16254">
        <v>0</v>
      </c>
      <c r="I16254">
        <v>0</v>
      </c>
      <c r="J16254">
        <v>0</v>
      </c>
      <c r="K16254" t="s">
        <v>62970</v>
      </c>
    </row>
    <row r="16255" spans="1:11" x14ac:dyDescent="0.3">
      <c r="A16255" t="s">
        <v>62971</v>
      </c>
      <c r="B16255" t="s">
        <v>62972</v>
      </c>
      <c r="C16255" t="s">
        <v>13</v>
      </c>
      <c r="E16255" t="s">
        <v>58181</v>
      </c>
      <c r="F16255" t="s">
        <v>62973</v>
      </c>
      <c r="G16255" t="s">
        <v>14592</v>
      </c>
      <c r="H16255">
        <v>0</v>
      </c>
      <c r="I16255">
        <v>0</v>
      </c>
      <c r="J16255">
        <v>0</v>
      </c>
      <c r="K16255" t="s">
        <v>62974</v>
      </c>
    </row>
    <row r="16256" spans="1:11" x14ac:dyDescent="0.3">
      <c r="A16256" t="s">
        <v>62975</v>
      </c>
      <c r="B16256" t="s">
        <v>62976</v>
      </c>
      <c r="C16256" t="s">
        <v>13</v>
      </c>
      <c r="D16256" t="s">
        <v>62977</v>
      </c>
      <c r="E16256" t="s">
        <v>58181</v>
      </c>
      <c r="F16256" t="s">
        <v>1906</v>
      </c>
      <c r="G16256" t="s">
        <v>637</v>
      </c>
      <c r="H16256">
        <v>0</v>
      </c>
      <c r="I16256">
        <v>0</v>
      </c>
      <c r="J16256">
        <v>0</v>
      </c>
      <c r="K16256" t="s">
        <v>62978</v>
      </c>
    </row>
    <row r="16257" spans="1:11" x14ac:dyDescent="0.3">
      <c r="A16257" t="s">
        <v>62979</v>
      </c>
      <c r="C16257" t="s">
        <v>20</v>
      </c>
      <c r="D16257" t="s">
        <v>62980</v>
      </c>
      <c r="E16257" t="s">
        <v>61426</v>
      </c>
      <c r="F16257" t="s">
        <v>16</v>
      </c>
      <c r="G16257" t="s">
        <v>9519</v>
      </c>
      <c r="H16257">
        <v>0</v>
      </c>
      <c r="I16257">
        <v>0</v>
      </c>
      <c r="J16257">
        <v>0</v>
      </c>
      <c r="K16257" t="s">
        <v>62981</v>
      </c>
    </row>
    <row r="16258" spans="1:11" x14ac:dyDescent="0.3">
      <c r="A16258" t="s">
        <v>62982</v>
      </c>
      <c r="B16258" t="s">
        <v>62983</v>
      </c>
      <c r="C16258" t="s">
        <v>13</v>
      </c>
      <c r="D16258" t="s">
        <v>62984</v>
      </c>
      <c r="E16258" t="s">
        <v>58181</v>
      </c>
      <c r="F16258" t="s">
        <v>16</v>
      </c>
      <c r="G16258" t="s">
        <v>3186</v>
      </c>
      <c r="H16258">
        <v>0</v>
      </c>
      <c r="I16258">
        <v>0</v>
      </c>
      <c r="J16258">
        <v>0</v>
      </c>
      <c r="K16258" t="s">
        <v>62985</v>
      </c>
    </row>
    <row r="16259" spans="1:11" x14ac:dyDescent="0.3">
      <c r="A16259" t="s">
        <v>62986</v>
      </c>
      <c r="B16259" t="s">
        <v>62987</v>
      </c>
      <c r="C16259" t="s">
        <v>13</v>
      </c>
      <c r="D16259" t="s">
        <v>62988</v>
      </c>
      <c r="E16259" t="s">
        <v>58181</v>
      </c>
      <c r="F16259" t="s">
        <v>3854</v>
      </c>
      <c r="G16259" t="s">
        <v>38443</v>
      </c>
      <c r="H16259">
        <v>0</v>
      </c>
      <c r="I16259">
        <v>0</v>
      </c>
      <c r="J16259">
        <v>0</v>
      </c>
      <c r="K16259" t="s">
        <v>62989</v>
      </c>
    </row>
    <row r="16260" spans="1:11" x14ac:dyDescent="0.3">
      <c r="A16260" t="s">
        <v>62990</v>
      </c>
      <c r="B16260" t="s">
        <v>62991</v>
      </c>
      <c r="C16260" t="s">
        <v>27</v>
      </c>
      <c r="D16260" t="s">
        <v>62992</v>
      </c>
      <c r="E16260" t="s">
        <v>47287</v>
      </c>
      <c r="F16260" t="s">
        <v>41</v>
      </c>
      <c r="G16260" t="s">
        <v>42</v>
      </c>
      <c r="H16260">
        <v>0</v>
      </c>
      <c r="I16260">
        <v>0</v>
      </c>
      <c r="J16260">
        <v>0</v>
      </c>
      <c r="K16260" t="s">
        <v>62993</v>
      </c>
    </row>
    <row r="16261" spans="1:11" x14ac:dyDescent="0.3">
      <c r="A16261" t="s">
        <v>62994</v>
      </c>
      <c r="B16261" t="s">
        <v>62995</v>
      </c>
      <c r="C16261" t="s">
        <v>20</v>
      </c>
      <c r="D16261" t="s">
        <v>62996</v>
      </c>
      <c r="E16261" t="s">
        <v>62177</v>
      </c>
      <c r="F16261" t="s">
        <v>5340</v>
      </c>
      <c r="G16261" t="s">
        <v>42</v>
      </c>
      <c r="H16261">
        <v>0</v>
      </c>
      <c r="I16261">
        <v>0</v>
      </c>
      <c r="J16261">
        <v>0</v>
      </c>
      <c r="K16261" t="s">
        <v>62997</v>
      </c>
    </row>
    <row r="16262" spans="1:11" x14ac:dyDescent="0.3">
      <c r="A16262" t="s">
        <v>62998</v>
      </c>
      <c r="B16262" t="s">
        <v>55761</v>
      </c>
      <c r="C16262" t="s">
        <v>20</v>
      </c>
      <c r="D16262" t="s">
        <v>62999</v>
      </c>
      <c r="E16262" t="s">
        <v>61426</v>
      </c>
      <c r="F16262" t="s">
        <v>11585</v>
      </c>
      <c r="G16262" t="s">
        <v>42</v>
      </c>
      <c r="H16262">
        <v>0</v>
      </c>
      <c r="I16262">
        <v>0</v>
      </c>
      <c r="J16262">
        <v>0</v>
      </c>
      <c r="K16262" t="s">
        <v>63000</v>
      </c>
    </row>
    <row r="16263" spans="1:11" x14ac:dyDescent="0.3">
      <c r="A16263" t="s">
        <v>63001</v>
      </c>
      <c r="B16263" t="s">
        <v>63002</v>
      </c>
      <c r="C16263" t="s">
        <v>27</v>
      </c>
      <c r="D16263" t="s">
        <v>63003</v>
      </c>
      <c r="E16263" t="s">
        <v>47287</v>
      </c>
      <c r="F16263" t="s">
        <v>41</v>
      </c>
      <c r="G16263" t="s">
        <v>42</v>
      </c>
      <c r="H16263">
        <v>0</v>
      </c>
      <c r="I16263">
        <v>0</v>
      </c>
      <c r="J16263">
        <v>0</v>
      </c>
      <c r="K16263" t="s">
        <v>63004</v>
      </c>
    </row>
    <row r="16264" spans="1:11" x14ac:dyDescent="0.3">
      <c r="A16264" t="s">
        <v>63005</v>
      </c>
      <c r="C16264" t="s">
        <v>147</v>
      </c>
      <c r="D16264" t="s">
        <v>63006</v>
      </c>
      <c r="E16264" t="s">
        <v>59940</v>
      </c>
      <c r="F16264" t="s">
        <v>29868</v>
      </c>
      <c r="G16264" t="s">
        <v>42</v>
      </c>
      <c r="H16264">
        <v>0</v>
      </c>
      <c r="I16264">
        <v>0</v>
      </c>
      <c r="J16264">
        <v>0</v>
      </c>
      <c r="K16264" t="s">
        <v>63007</v>
      </c>
    </row>
    <row r="16265" spans="1:11" x14ac:dyDescent="0.3">
      <c r="A16265" t="s">
        <v>63008</v>
      </c>
      <c r="B16265" t="s">
        <v>63009</v>
      </c>
      <c r="C16265" t="s">
        <v>558</v>
      </c>
      <c r="D16265" t="s">
        <v>63010</v>
      </c>
      <c r="E16265" t="s">
        <v>19698</v>
      </c>
      <c r="F16265" t="s">
        <v>16</v>
      </c>
      <c r="G16265" t="s">
        <v>10402</v>
      </c>
      <c r="H16265">
        <v>0</v>
      </c>
      <c r="I16265">
        <v>0</v>
      </c>
      <c r="J16265">
        <v>0</v>
      </c>
      <c r="K16265" t="s">
        <v>63011</v>
      </c>
    </row>
    <row r="16266" spans="1:11" x14ac:dyDescent="0.3">
      <c r="A16266" t="s">
        <v>63012</v>
      </c>
      <c r="B16266" t="s">
        <v>63013</v>
      </c>
      <c r="C16266" t="s">
        <v>27</v>
      </c>
      <c r="D16266" t="s">
        <v>63014</v>
      </c>
      <c r="E16266" t="s">
        <v>47287</v>
      </c>
      <c r="F16266" t="s">
        <v>16</v>
      </c>
      <c r="G16266" t="s">
        <v>63015</v>
      </c>
      <c r="H16266">
        <v>0</v>
      </c>
      <c r="I16266">
        <v>0</v>
      </c>
      <c r="J16266">
        <v>0</v>
      </c>
      <c r="K16266" t="s">
        <v>63016</v>
      </c>
    </row>
    <row r="16267" spans="1:11" x14ac:dyDescent="0.3">
      <c r="A16267" t="s">
        <v>63017</v>
      </c>
      <c r="B16267" t="s">
        <v>63018</v>
      </c>
      <c r="C16267" t="s">
        <v>558</v>
      </c>
      <c r="D16267" t="s">
        <v>63019</v>
      </c>
      <c r="E16267" t="s">
        <v>19698</v>
      </c>
      <c r="F16267" t="s">
        <v>16</v>
      </c>
      <c r="G16267" t="s">
        <v>41286</v>
      </c>
      <c r="H16267">
        <v>0</v>
      </c>
      <c r="I16267">
        <v>0</v>
      </c>
      <c r="J16267">
        <v>0</v>
      </c>
      <c r="K16267" t="s">
        <v>63020</v>
      </c>
    </row>
    <row r="16268" spans="1:11" x14ac:dyDescent="0.3">
      <c r="A16268" t="s">
        <v>63021</v>
      </c>
      <c r="B16268" t="s">
        <v>63022</v>
      </c>
      <c r="C16268" t="s">
        <v>27</v>
      </c>
      <c r="D16268" t="s">
        <v>63023</v>
      </c>
      <c r="E16268" t="s">
        <v>47287</v>
      </c>
      <c r="F16268" t="s">
        <v>41</v>
      </c>
      <c r="G16268" t="s">
        <v>42</v>
      </c>
      <c r="H16268">
        <v>0</v>
      </c>
      <c r="I16268">
        <v>0</v>
      </c>
      <c r="J16268">
        <v>0</v>
      </c>
      <c r="K16268" t="s">
        <v>63024</v>
      </c>
    </row>
    <row r="16269" spans="1:11" x14ac:dyDescent="0.3">
      <c r="A16269" t="s">
        <v>63025</v>
      </c>
      <c r="B16269" t="s">
        <v>63026</v>
      </c>
      <c r="C16269" t="s">
        <v>27</v>
      </c>
      <c r="D16269" t="s">
        <v>63027</v>
      </c>
      <c r="E16269" t="s">
        <v>47287</v>
      </c>
      <c r="F16269" t="s">
        <v>41</v>
      </c>
      <c r="G16269" t="s">
        <v>42</v>
      </c>
      <c r="H16269">
        <v>0</v>
      </c>
      <c r="I16269">
        <v>0</v>
      </c>
      <c r="J16269">
        <v>0</v>
      </c>
      <c r="K16269" t="s">
        <v>63028</v>
      </c>
    </row>
    <row r="16270" spans="1:11" x14ac:dyDescent="0.3">
      <c r="A16270" t="s">
        <v>63029</v>
      </c>
      <c r="B16270" t="s">
        <v>63030</v>
      </c>
      <c r="C16270" t="s">
        <v>20</v>
      </c>
      <c r="D16270" t="s">
        <v>63031</v>
      </c>
      <c r="E16270" t="s">
        <v>61426</v>
      </c>
      <c r="F16270" t="s">
        <v>16</v>
      </c>
      <c r="G16270" t="s">
        <v>822</v>
      </c>
      <c r="H16270">
        <v>0</v>
      </c>
      <c r="I16270">
        <v>0</v>
      </c>
      <c r="J16270">
        <v>0</v>
      </c>
      <c r="K16270" t="s">
        <v>63032</v>
      </c>
    </row>
    <row r="16271" spans="1:11" x14ac:dyDescent="0.3">
      <c r="A16271" t="s">
        <v>63033</v>
      </c>
      <c r="B16271" t="s">
        <v>63034</v>
      </c>
      <c r="C16271" t="s">
        <v>558</v>
      </c>
      <c r="D16271" t="s">
        <v>63035</v>
      </c>
      <c r="E16271" t="s">
        <v>754</v>
      </c>
      <c r="F16271" t="s">
        <v>6902</v>
      </c>
      <c r="G16271" t="s">
        <v>42</v>
      </c>
      <c r="H16271">
        <v>0</v>
      </c>
      <c r="I16271">
        <v>0</v>
      </c>
      <c r="J16271">
        <v>0</v>
      </c>
      <c r="K16271" t="s">
        <v>63036</v>
      </c>
    </row>
    <row r="16272" spans="1:11" x14ac:dyDescent="0.3">
      <c r="A16272" t="s">
        <v>63037</v>
      </c>
      <c r="C16272" t="s">
        <v>20</v>
      </c>
      <c r="D16272" t="s">
        <v>63038</v>
      </c>
      <c r="E16272" t="s">
        <v>61426</v>
      </c>
      <c r="F16272" t="s">
        <v>16</v>
      </c>
      <c r="G16272" t="s">
        <v>42</v>
      </c>
      <c r="H16272">
        <v>0</v>
      </c>
      <c r="I16272">
        <v>0</v>
      </c>
      <c r="J16272">
        <v>0</v>
      </c>
      <c r="K16272" t="s">
        <v>63039</v>
      </c>
    </row>
    <row r="16273" spans="1:11" x14ac:dyDescent="0.3">
      <c r="A16273" t="s">
        <v>63040</v>
      </c>
      <c r="B16273" t="s">
        <v>63041</v>
      </c>
      <c r="C16273" t="s">
        <v>27</v>
      </c>
      <c r="D16273" t="s">
        <v>63042</v>
      </c>
      <c r="E16273" t="s">
        <v>47287</v>
      </c>
      <c r="F16273" t="s">
        <v>41</v>
      </c>
      <c r="G16273" t="s">
        <v>42</v>
      </c>
      <c r="H16273">
        <v>0</v>
      </c>
      <c r="I16273">
        <v>0</v>
      </c>
      <c r="J16273">
        <v>0</v>
      </c>
      <c r="K16273" t="s">
        <v>63043</v>
      </c>
    </row>
    <row r="16274" spans="1:11" x14ac:dyDescent="0.3">
      <c r="A16274" t="s">
        <v>63044</v>
      </c>
      <c r="B16274" t="s">
        <v>63045</v>
      </c>
      <c r="C16274" t="s">
        <v>20</v>
      </c>
      <c r="D16274" t="s">
        <v>63046</v>
      </c>
      <c r="E16274" t="s">
        <v>61426</v>
      </c>
      <c r="F16274" t="s">
        <v>16</v>
      </c>
      <c r="G16274" t="s">
        <v>3422</v>
      </c>
      <c r="H16274">
        <v>0</v>
      </c>
      <c r="I16274">
        <v>0</v>
      </c>
      <c r="J16274">
        <v>0</v>
      </c>
      <c r="K16274" t="s">
        <v>63047</v>
      </c>
    </row>
    <row r="16275" spans="1:11" x14ac:dyDescent="0.3">
      <c r="A16275" t="s">
        <v>63048</v>
      </c>
      <c r="B16275" t="s">
        <v>63049</v>
      </c>
      <c r="C16275" t="s">
        <v>20</v>
      </c>
      <c r="D16275" t="s">
        <v>63050</v>
      </c>
      <c r="E16275" t="s">
        <v>61426</v>
      </c>
      <c r="F16275" t="s">
        <v>17187</v>
      </c>
      <c r="G16275" t="s">
        <v>42</v>
      </c>
      <c r="H16275">
        <v>0</v>
      </c>
      <c r="I16275">
        <v>0</v>
      </c>
      <c r="J16275">
        <v>0</v>
      </c>
      <c r="K16275" t="s">
        <v>63051</v>
      </c>
    </row>
    <row r="16276" spans="1:11" x14ac:dyDescent="0.3">
      <c r="A16276" t="s">
        <v>63052</v>
      </c>
      <c r="B16276" t="s">
        <v>63053</v>
      </c>
      <c r="C16276" t="s">
        <v>20</v>
      </c>
      <c r="D16276" t="s">
        <v>63054</v>
      </c>
      <c r="E16276" t="s">
        <v>61426</v>
      </c>
      <c r="F16276" t="s">
        <v>1143</v>
      </c>
      <c r="G16276" t="s">
        <v>42</v>
      </c>
      <c r="H16276">
        <v>0</v>
      </c>
      <c r="I16276">
        <v>0</v>
      </c>
      <c r="J16276">
        <v>0</v>
      </c>
      <c r="K16276" t="s">
        <v>63055</v>
      </c>
    </row>
    <row r="16277" spans="1:11" x14ac:dyDescent="0.3">
      <c r="A16277" t="s">
        <v>63056</v>
      </c>
      <c r="C16277" t="s">
        <v>20</v>
      </c>
      <c r="D16277" t="s">
        <v>63057</v>
      </c>
      <c r="E16277" t="s">
        <v>61426</v>
      </c>
      <c r="F16277" t="s">
        <v>16</v>
      </c>
      <c r="G16277" t="s">
        <v>12652</v>
      </c>
      <c r="H16277">
        <v>0</v>
      </c>
      <c r="I16277">
        <v>0</v>
      </c>
      <c r="J16277">
        <v>0</v>
      </c>
      <c r="K16277" t="s">
        <v>63058</v>
      </c>
    </row>
    <row r="16278" spans="1:11" x14ac:dyDescent="0.3">
      <c r="A16278" t="s">
        <v>63059</v>
      </c>
      <c r="B16278" t="s">
        <v>63060</v>
      </c>
      <c r="C16278" t="s">
        <v>27</v>
      </c>
      <c r="D16278" t="s">
        <v>63061</v>
      </c>
      <c r="E16278" t="s">
        <v>47287</v>
      </c>
      <c r="F16278" t="s">
        <v>41</v>
      </c>
      <c r="G16278" t="s">
        <v>12348</v>
      </c>
      <c r="H16278">
        <v>0</v>
      </c>
      <c r="I16278">
        <v>0</v>
      </c>
      <c r="J16278">
        <v>0</v>
      </c>
      <c r="K16278" t="s">
        <v>63062</v>
      </c>
    </row>
    <row r="16279" spans="1:11" x14ac:dyDescent="0.3">
      <c r="A16279" t="s">
        <v>63063</v>
      </c>
      <c r="B16279" t="s">
        <v>63064</v>
      </c>
      <c r="C16279" t="s">
        <v>20</v>
      </c>
      <c r="D16279" t="s">
        <v>63065</v>
      </c>
      <c r="E16279" t="s">
        <v>61426</v>
      </c>
      <c r="F16279" t="s">
        <v>16</v>
      </c>
      <c r="G16279" t="s">
        <v>25745</v>
      </c>
      <c r="H16279">
        <v>0</v>
      </c>
      <c r="I16279">
        <v>0</v>
      </c>
      <c r="J16279">
        <v>0</v>
      </c>
      <c r="K16279" t="s">
        <v>63066</v>
      </c>
    </row>
    <row r="16280" spans="1:11" x14ac:dyDescent="0.3">
      <c r="A16280" t="s">
        <v>63067</v>
      </c>
      <c r="B16280" t="s">
        <v>63068</v>
      </c>
      <c r="C16280" t="s">
        <v>27</v>
      </c>
      <c r="D16280" t="s">
        <v>63069</v>
      </c>
      <c r="E16280" t="s">
        <v>47287</v>
      </c>
      <c r="F16280" t="s">
        <v>41</v>
      </c>
      <c r="G16280" t="s">
        <v>42</v>
      </c>
      <c r="H16280">
        <v>0</v>
      </c>
      <c r="I16280">
        <v>0</v>
      </c>
      <c r="J16280">
        <v>0</v>
      </c>
      <c r="K16280" t="s">
        <v>63070</v>
      </c>
    </row>
    <row r="16281" spans="1:11" x14ac:dyDescent="0.3">
      <c r="A16281" t="s">
        <v>63071</v>
      </c>
      <c r="B16281" t="s">
        <v>63072</v>
      </c>
      <c r="C16281" t="s">
        <v>27</v>
      </c>
      <c r="D16281" t="s">
        <v>63073</v>
      </c>
      <c r="E16281" t="s">
        <v>47287</v>
      </c>
      <c r="F16281" t="s">
        <v>41</v>
      </c>
      <c r="G16281" t="s">
        <v>42</v>
      </c>
      <c r="H16281">
        <v>0</v>
      </c>
      <c r="I16281">
        <v>0</v>
      </c>
      <c r="J16281">
        <v>0</v>
      </c>
      <c r="K16281" t="s">
        <v>63074</v>
      </c>
    </row>
    <row r="16282" spans="1:11" x14ac:dyDescent="0.3">
      <c r="A16282" t="s">
        <v>63075</v>
      </c>
      <c r="B16282" t="s">
        <v>63076</v>
      </c>
      <c r="C16282" t="s">
        <v>27</v>
      </c>
      <c r="D16282" t="s">
        <v>63077</v>
      </c>
      <c r="E16282" t="s">
        <v>47287</v>
      </c>
      <c r="F16282" t="s">
        <v>41</v>
      </c>
      <c r="G16282" t="s">
        <v>42</v>
      </c>
      <c r="H16282">
        <v>0</v>
      </c>
      <c r="I16282">
        <v>0</v>
      </c>
      <c r="J16282">
        <v>0</v>
      </c>
      <c r="K16282" t="s">
        <v>63078</v>
      </c>
    </row>
    <row r="16283" spans="1:11" x14ac:dyDescent="0.3">
      <c r="A16283" t="s">
        <v>63079</v>
      </c>
      <c r="B16283" t="s">
        <v>63080</v>
      </c>
      <c r="C16283" t="s">
        <v>27</v>
      </c>
      <c r="D16283" t="s">
        <v>63081</v>
      </c>
      <c r="E16283" t="s">
        <v>47287</v>
      </c>
      <c r="F16283" t="s">
        <v>41</v>
      </c>
      <c r="G16283" t="s">
        <v>42</v>
      </c>
      <c r="H16283">
        <v>0</v>
      </c>
      <c r="I16283">
        <v>0</v>
      </c>
      <c r="J16283">
        <v>0</v>
      </c>
      <c r="K16283" t="s">
        <v>63082</v>
      </c>
    </row>
    <row r="16284" spans="1:11" x14ac:dyDescent="0.3">
      <c r="A16284" t="s">
        <v>63083</v>
      </c>
      <c r="B16284" t="s">
        <v>63084</v>
      </c>
      <c r="C16284" t="s">
        <v>558</v>
      </c>
      <c r="D16284" t="s">
        <v>63085</v>
      </c>
      <c r="E16284" t="s">
        <v>58181</v>
      </c>
      <c r="F16284" t="s">
        <v>16</v>
      </c>
      <c r="G16284" t="s">
        <v>14592</v>
      </c>
      <c r="H16284">
        <v>0</v>
      </c>
      <c r="I16284">
        <v>0</v>
      </c>
      <c r="J16284">
        <v>0</v>
      </c>
      <c r="K16284" t="s">
        <v>63086</v>
      </c>
    </row>
    <row r="16285" spans="1:11" x14ac:dyDescent="0.3">
      <c r="A16285" t="s">
        <v>63087</v>
      </c>
      <c r="B16285" t="s">
        <v>63088</v>
      </c>
      <c r="C16285" t="s">
        <v>558</v>
      </c>
      <c r="D16285" t="s">
        <v>63089</v>
      </c>
      <c r="E16285" t="s">
        <v>32599</v>
      </c>
      <c r="F16285" t="s">
        <v>16</v>
      </c>
      <c r="G16285" t="s">
        <v>16416</v>
      </c>
      <c r="H16285">
        <v>0</v>
      </c>
      <c r="I16285">
        <v>0</v>
      </c>
      <c r="J16285">
        <v>0</v>
      </c>
      <c r="K16285" t="s">
        <v>63090</v>
      </c>
    </row>
    <row r="16286" spans="1:11" x14ac:dyDescent="0.3">
      <c r="A16286" t="s">
        <v>63091</v>
      </c>
      <c r="B16286" t="s">
        <v>63092</v>
      </c>
      <c r="C16286" t="s">
        <v>558</v>
      </c>
      <c r="D16286" t="s">
        <v>63093</v>
      </c>
      <c r="E16286" t="s">
        <v>32599</v>
      </c>
      <c r="F16286" t="s">
        <v>16</v>
      </c>
      <c r="G16286" t="s">
        <v>1496</v>
      </c>
      <c r="H16286">
        <v>0</v>
      </c>
      <c r="I16286">
        <v>0</v>
      </c>
      <c r="J16286">
        <v>0</v>
      </c>
      <c r="K16286" t="s">
        <v>63094</v>
      </c>
    </row>
    <row r="16287" spans="1:11" x14ac:dyDescent="0.3">
      <c r="A16287" t="s">
        <v>63095</v>
      </c>
      <c r="B16287" t="s">
        <v>63096</v>
      </c>
      <c r="C16287" t="s">
        <v>27</v>
      </c>
      <c r="D16287" t="s">
        <v>63097</v>
      </c>
      <c r="E16287" t="s">
        <v>47287</v>
      </c>
      <c r="F16287" t="s">
        <v>16</v>
      </c>
      <c r="G16287" t="s">
        <v>8162</v>
      </c>
      <c r="H16287">
        <v>0</v>
      </c>
      <c r="I16287">
        <v>0</v>
      </c>
      <c r="J16287">
        <v>0</v>
      </c>
      <c r="K16287" t="s">
        <v>63098</v>
      </c>
    </row>
    <row r="16288" spans="1:11" x14ac:dyDescent="0.3">
      <c r="A16288" t="s">
        <v>63099</v>
      </c>
      <c r="B16288" t="s">
        <v>63100</v>
      </c>
      <c r="C16288" t="s">
        <v>558</v>
      </c>
      <c r="D16288" t="s">
        <v>63101</v>
      </c>
      <c r="E16288" t="s">
        <v>32599</v>
      </c>
      <c r="F16288" t="s">
        <v>16</v>
      </c>
      <c r="G16288" t="s">
        <v>4965</v>
      </c>
      <c r="H16288">
        <v>0</v>
      </c>
      <c r="I16288">
        <v>0</v>
      </c>
      <c r="J16288">
        <v>0</v>
      </c>
      <c r="K16288" t="s">
        <v>63102</v>
      </c>
    </row>
    <row r="16289" spans="1:11" x14ac:dyDescent="0.3">
      <c r="A16289" t="s">
        <v>63103</v>
      </c>
      <c r="B16289" t="s">
        <v>63104</v>
      </c>
      <c r="C16289" t="s">
        <v>13</v>
      </c>
      <c r="D16289" t="s">
        <v>63105</v>
      </c>
      <c r="E16289" t="s">
        <v>58181</v>
      </c>
      <c r="F16289" t="s">
        <v>16</v>
      </c>
      <c r="G16289" t="s">
        <v>15333</v>
      </c>
      <c r="H16289">
        <v>0</v>
      </c>
      <c r="I16289">
        <v>0</v>
      </c>
      <c r="J16289">
        <v>0</v>
      </c>
      <c r="K16289" t="s">
        <v>63106</v>
      </c>
    </row>
    <row r="16290" spans="1:11" x14ac:dyDescent="0.3">
      <c r="A16290" t="s">
        <v>63107</v>
      </c>
      <c r="B16290" t="s">
        <v>63108</v>
      </c>
      <c r="C16290" t="s">
        <v>27</v>
      </c>
      <c r="D16290" t="e">
        <f>저밀도 폴리에틸렌.</f>
        <v>#NAME?</v>
      </c>
      <c r="E16290" t="s">
        <v>29</v>
      </c>
      <c r="F16290" t="s">
        <v>16</v>
      </c>
      <c r="G16290" t="s">
        <v>1540</v>
      </c>
      <c r="H16290">
        <v>0</v>
      </c>
      <c r="I16290">
        <v>0</v>
      </c>
      <c r="J16290">
        <v>0</v>
      </c>
      <c r="K16290" t="s">
        <v>63109</v>
      </c>
    </row>
    <row r="16291" spans="1:11" x14ac:dyDescent="0.3">
      <c r="A16291" t="s">
        <v>63110</v>
      </c>
      <c r="B16291" t="s">
        <v>63111</v>
      </c>
      <c r="C16291" t="s">
        <v>558</v>
      </c>
      <c r="D16291" t="s">
        <v>63112</v>
      </c>
      <c r="E16291" t="s">
        <v>754</v>
      </c>
      <c r="F16291" t="s">
        <v>16</v>
      </c>
      <c r="G16291" t="s">
        <v>18181</v>
      </c>
      <c r="H16291">
        <v>0</v>
      </c>
      <c r="I16291">
        <v>0</v>
      </c>
      <c r="J16291">
        <v>0</v>
      </c>
      <c r="K16291" t="s">
        <v>63113</v>
      </c>
    </row>
    <row r="16292" spans="1:11" x14ac:dyDescent="0.3">
      <c r="A16292" t="s">
        <v>63114</v>
      </c>
      <c r="B16292" t="s">
        <v>63115</v>
      </c>
      <c r="C16292" t="s">
        <v>27</v>
      </c>
      <c r="D16292" t="s">
        <v>63116</v>
      </c>
      <c r="E16292" t="s">
        <v>47287</v>
      </c>
      <c r="F16292" t="s">
        <v>41</v>
      </c>
      <c r="G16292" t="s">
        <v>42</v>
      </c>
      <c r="H16292">
        <v>0</v>
      </c>
      <c r="I16292">
        <v>0</v>
      </c>
      <c r="J16292">
        <v>0</v>
      </c>
      <c r="K16292" t="s">
        <v>63117</v>
      </c>
    </row>
    <row r="16293" spans="1:11" x14ac:dyDescent="0.3">
      <c r="A16293" t="s">
        <v>63118</v>
      </c>
      <c r="C16293" t="s">
        <v>27</v>
      </c>
      <c r="D16293" t="s">
        <v>63119</v>
      </c>
      <c r="E16293" t="s">
        <v>47287</v>
      </c>
      <c r="F16293" t="s">
        <v>4000</v>
      </c>
      <c r="G16293" t="s">
        <v>42</v>
      </c>
      <c r="H16293">
        <v>0</v>
      </c>
      <c r="I16293">
        <v>0</v>
      </c>
      <c r="J16293">
        <v>0</v>
      </c>
      <c r="K16293" t="s">
        <v>63120</v>
      </c>
    </row>
    <row r="16294" spans="1:11" x14ac:dyDescent="0.3">
      <c r="A16294" t="s">
        <v>63121</v>
      </c>
      <c r="B16294" t="s">
        <v>63122</v>
      </c>
      <c r="C16294" t="s">
        <v>147</v>
      </c>
      <c r="D16294" t="s">
        <v>63123</v>
      </c>
      <c r="E16294" t="s">
        <v>59940</v>
      </c>
      <c r="F16294" t="s">
        <v>13624</v>
      </c>
      <c r="G16294" t="s">
        <v>42</v>
      </c>
      <c r="H16294">
        <v>0</v>
      </c>
      <c r="I16294">
        <v>0</v>
      </c>
      <c r="J16294">
        <v>0</v>
      </c>
      <c r="K16294" t="s">
        <v>63124</v>
      </c>
    </row>
    <row r="16295" spans="1:11" x14ac:dyDescent="0.3">
      <c r="A16295" t="s">
        <v>63125</v>
      </c>
      <c r="B16295" t="s">
        <v>19197</v>
      </c>
      <c r="C16295" t="s">
        <v>27</v>
      </c>
      <c r="D16295" t="s">
        <v>63126</v>
      </c>
      <c r="E16295" t="s">
        <v>47287</v>
      </c>
      <c r="F16295" t="s">
        <v>41</v>
      </c>
      <c r="G16295" t="s">
        <v>42</v>
      </c>
      <c r="H16295">
        <v>0</v>
      </c>
      <c r="I16295">
        <v>0</v>
      </c>
      <c r="J16295">
        <v>0</v>
      </c>
      <c r="K16295" t="s">
        <v>63127</v>
      </c>
    </row>
    <row r="16296" spans="1:11" x14ac:dyDescent="0.3">
      <c r="A16296" t="s">
        <v>63128</v>
      </c>
      <c r="C16296" t="s">
        <v>27</v>
      </c>
      <c r="D16296" t="s">
        <v>63129</v>
      </c>
      <c r="E16296" t="s">
        <v>47287</v>
      </c>
      <c r="F16296" t="s">
        <v>41</v>
      </c>
      <c r="G16296" t="s">
        <v>42</v>
      </c>
      <c r="H16296">
        <v>0</v>
      </c>
      <c r="I16296">
        <v>0</v>
      </c>
      <c r="J16296">
        <v>0</v>
      </c>
      <c r="K16296" t="s">
        <v>63130</v>
      </c>
    </row>
    <row r="16297" spans="1:11" x14ac:dyDescent="0.3">
      <c r="A16297" t="s">
        <v>63131</v>
      </c>
      <c r="C16297" t="s">
        <v>27</v>
      </c>
      <c r="D16297" t="s">
        <v>63129</v>
      </c>
      <c r="E16297" t="s">
        <v>47287</v>
      </c>
      <c r="F16297" t="s">
        <v>41</v>
      </c>
      <c r="G16297" t="s">
        <v>42</v>
      </c>
      <c r="H16297">
        <v>0</v>
      </c>
      <c r="I16297">
        <v>0</v>
      </c>
      <c r="J16297">
        <v>0</v>
      </c>
      <c r="K16297" t="s">
        <v>63132</v>
      </c>
    </row>
    <row r="16298" spans="1:11" x14ac:dyDescent="0.3">
      <c r="A16298" t="s">
        <v>63133</v>
      </c>
      <c r="B16298" t="s">
        <v>63134</v>
      </c>
      <c r="C16298" t="s">
        <v>27</v>
      </c>
      <c r="D16298" t="s">
        <v>63135</v>
      </c>
      <c r="E16298" t="s">
        <v>47287</v>
      </c>
      <c r="F16298" t="s">
        <v>41</v>
      </c>
      <c r="G16298" t="s">
        <v>42</v>
      </c>
      <c r="H16298">
        <v>0</v>
      </c>
      <c r="I16298">
        <v>0</v>
      </c>
      <c r="J16298">
        <v>0</v>
      </c>
      <c r="K16298" t="s">
        <v>63136</v>
      </c>
    </row>
    <row r="16299" spans="1:11" x14ac:dyDescent="0.3">
      <c r="A16299" t="s">
        <v>63137</v>
      </c>
      <c r="B16299" t="s">
        <v>63138</v>
      </c>
      <c r="C16299" t="s">
        <v>147</v>
      </c>
      <c r="D16299" t="s">
        <v>63139</v>
      </c>
      <c r="E16299" t="s">
        <v>4768</v>
      </c>
      <c r="F16299" t="s">
        <v>16</v>
      </c>
      <c r="G16299" t="s">
        <v>951</v>
      </c>
      <c r="H16299">
        <v>0</v>
      </c>
      <c r="I16299">
        <v>0</v>
      </c>
      <c r="J16299">
        <v>0</v>
      </c>
      <c r="K16299" t="s">
        <v>63140</v>
      </c>
    </row>
    <row r="16300" spans="1:11" x14ac:dyDescent="0.3">
      <c r="A16300" t="s">
        <v>63141</v>
      </c>
      <c r="C16300" t="s">
        <v>27</v>
      </c>
      <c r="D16300" t="s">
        <v>63129</v>
      </c>
      <c r="E16300" t="s">
        <v>47287</v>
      </c>
      <c r="F16300" t="s">
        <v>41</v>
      </c>
      <c r="G16300" t="s">
        <v>42</v>
      </c>
      <c r="H16300">
        <v>0</v>
      </c>
      <c r="I16300">
        <v>0</v>
      </c>
      <c r="J16300">
        <v>0</v>
      </c>
      <c r="K16300" t="s">
        <v>63142</v>
      </c>
    </row>
    <row r="16301" spans="1:11" x14ac:dyDescent="0.3">
      <c r="A16301" t="s">
        <v>63143</v>
      </c>
      <c r="B16301" t="s">
        <v>63144</v>
      </c>
      <c r="C16301" t="s">
        <v>13</v>
      </c>
      <c r="D16301" t="s">
        <v>63145</v>
      </c>
      <c r="E16301" t="s">
        <v>58181</v>
      </c>
      <c r="F16301" t="s">
        <v>9116</v>
      </c>
      <c r="G16301" t="s">
        <v>42</v>
      </c>
      <c r="H16301">
        <v>0</v>
      </c>
      <c r="I16301">
        <v>0</v>
      </c>
      <c r="J16301">
        <v>0</v>
      </c>
      <c r="K16301" t="s">
        <v>63146</v>
      </c>
    </row>
    <row r="16302" spans="1:11" x14ac:dyDescent="0.3">
      <c r="A16302" t="s">
        <v>63147</v>
      </c>
      <c r="B16302" t="s">
        <v>63148</v>
      </c>
      <c r="C16302" t="s">
        <v>558</v>
      </c>
      <c r="D16302" t="s">
        <v>63149</v>
      </c>
      <c r="E16302" t="s">
        <v>18607</v>
      </c>
      <c r="F16302" t="s">
        <v>7017</v>
      </c>
      <c r="G16302" t="s">
        <v>42</v>
      </c>
      <c r="H16302">
        <v>0</v>
      </c>
      <c r="I16302">
        <v>0</v>
      </c>
      <c r="J16302">
        <v>0</v>
      </c>
      <c r="K16302" t="s">
        <v>63150</v>
      </c>
    </row>
    <row r="16303" spans="1:11" x14ac:dyDescent="0.3">
      <c r="A16303" t="s">
        <v>63151</v>
      </c>
      <c r="B16303" t="s">
        <v>63152</v>
      </c>
      <c r="C16303" t="s">
        <v>27</v>
      </c>
      <c r="D16303" t="s">
        <v>63153</v>
      </c>
      <c r="E16303" t="s">
        <v>47287</v>
      </c>
      <c r="F16303" t="s">
        <v>41</v>
      </c>
      <c r="G16303" t="s">
        <v>42</v>
      </c>
      <c r="H16303">
        <v>0</v>
      </c>
      <c r="I16303">
        <v>0</v>
      </c>
      <c r="J16303">
        <v>0</v>
      </c>
      <c r="K16303" t="s">
        <v>63154</v>
      </c>
    </row>
    <row r="16304" spans="1:11" x14ac:dyDescent="0.3">
      <c r="A16304" t="s">
        <v>63155</v>
      </c>
      <c r="B16304" t="s">
        <v>63156</v>
      </c>
      <c r="C16304" t="s">
        <v>558</v>
      </c>
      <c r="D16304" t="s">
        <v>63157</v>
      </c>
      <c r="E16304" t="s">
        <v>32599</v>
      </c>
      <c r="F16304" t="s">
        <v>16</v>
      </c>
      <c r="G16304" t="s">
        <v>12400</v>
      </c>
      <c r="H16304">
        <v>0</v>
      </c>
      <c r="I16304">
        <v>0</v>
      </c>
      <c r="J16304">
        <v>0</v>
      </c>
      <c r="K16304" t="s">
        <v>63158</v>
      </c>
    </row>
    <row r="16305" spans="1:11" x14ac:dyDescent="0.3">
      <c r="A16305" t="s">
        <v>63159</v>
      </c>
      <c r="B16305" t="s">
        <v>63160</v>
      </c>
      <c r="C16305" t="s">
        <v>13</v>
      </c>
      <c r="D16305" t="s">
        <v>63161</v>
      </c>
      <c r="E16305" t="s">
        <v>58181</v>
      </c>
      <c r="F16305" t="s">
        <v>16</v>
      </c>
      <c r="G16305" t="s">
        <v>8512</v>
      </c>
      <c r="H16305">
        <v>0</v>
      </c>
      <c r="I16305">
        <v>0</v>
      </c>
      <c r="J16305">
        <v>0</v>
      </c>
      <c r="K16305" t="s">
        <v>63162</v>
      </c>
    </row>
    <row r="16306" spans="1:11" x14ac:dyDescent="0.3">
      <c r="A16306" t="s">
        <v>63163</v>
      </c>
      <c r="B16306" t="s">
        <v>63164</v>
      </c>
      <c r="C16306" t="s">
        <v>20</v>
      </c>
      <c r="D16306" t="s">
        <v>63165</v>
      </c>
      <c r="E16306" t="s">
        <v>61426</v>
      </c>
      <c r="F16306" t="s">
        <v>4100</v>
      </c>
      <c r="G16306" t="s">
        <v>42</v>
      </c>
      <c r="H16306">
        <v>0</v>
      </c>
      <c r="I16306">
        <v>0</v>
      </c>
      <c r="J16306">
        <v>0</v>
      </c>
      <c r="K16306" t="s">
        <v>63166</v>
      </c>
    </row>
    <row r="16307" spans="1:11" x14ac:dyDescent="0.3">
      <c r="A16307" t="s">
        <v>63167</v>
      </c>
      <c r="B16307" t="s">
        <v>63168</v>
      </c>
      <c r="C16307" t="s">
        <v>13</v>
      </c>
      <c r="E16307" t="s">
        <v>58181</v>
      </c>
      <c r="F16307" t="s">
        <v>4497</v>
      </c>
      <c r="G16307" t="s">
        <v>42</v>
      </c>
      <c r="H16307">
        <v>0</v>
      </c>
      <c r="I16307">
        <v>0</v>
      </c>
      <c r="J16307">
        <v>0</v>
      </c>
      <c r="K16307" t="s">
        <v>63169</v>
      </c>
    </row>
    <row r="16308" spans="1:11" x14ac:dyDescent="0.3">
      <c r="A16308" t="s">
        <v>63170</v>
      </c>
      <c r="B16308" t="s">
        <v>63171</v>
      </c>
      <c r="C16308" t="s">
        <v>20</v>
      </c>
      <c r="D16308" t="s">
        <v>63172</v>
      </c>
      <c r="E16308" t="s">
        <v>62177</v>
      </c>
      <c r="F16308" t="s">
        <v>1467</v>
      </c>
      <c r="G16308" t="s">
        <v>5569</v>
      </c>
      <c r="H16308">
        <v>0</v>
      </c>
      <c r="I16308">
        <v>0</v>
      </c>
      <c r="J16308">
        <v>0</v>
      </c>
      <c r="K16308" t="s">
        <v>63173</v>
      </c>
    </row>
    <row r="16309" spans="1:11" x14ac:dyDescent="0.3">
      <c r="A16309" t="s">
        <v>63174</v>
      </c>
      <c r="B16309" t="s">
        <v>63175</v>
      </c>
      <c r="C16309" t="s">
        <v>147</v>
      </c>
      <c r="D16309" t="s">
        <v>63176</v>
      </c>
      <c r="E16309" t="s">
        <v>59940</v>
      </c>
      <c r="F16309" t="s">
        <v>4297</v>
      </c>
      <c r="G16309" t="s">
        <v>42</v>
      </c>
      <c r="H16309">
        <v>0</v>
      </c>
      <c r="I16309">
        <v>0</v>
      </c>
      <c r="J16309">
        <v>0</v>
      </c>
      <c r="K16309" t="s">
        <v>63177</v>
      </c>
    </row>
    <row r="16310" spans="1:11" x14ac:dyDescent="0.3">
      <c r="A16310" t="s">
        <v>63178</v>
      </c>
      <c r="B16310" t="s">
        <v>63179</v>
      </c>
      <c r="C16310" t="s">
        <v>147</v>
      </c>
      <c r="D16310" t="s">
        <v>63180</v>
      </c>
      <c r="E16310" t="s">
        <v>59940</v>
      </c>
      <c r="F16310" t="s">
        <v>10325</v>
      </c>
      <c r="G16310" t="s">
        <v>42</v>
      </c>
      <c r="H16310">
        <v>0</v>
      </c>
      <c r="I16310">
        <v>0</v>
      </c>
      <c r="J16310">
        <v>0</v>
      </c>
      <c r="K16310" t="s">
        <v>63181</v>
      </c>
    </row>
    <row r="16311" spans="1:11" x14ac:dyDescent="0.3">
      <c r="A16311" t="s">
        <v>63182</v>
      </c>
      <c r="B16311" t="s">
        <v>63183</v>
      </c>
      <c r="C16311" t="s">
        <v>147</v>
      </c>
      <c r="D16311" t="s">
        <v>63184</v>
      </c>
      <c r="E16311" t="s">
        <v>59940</v>
      </c>
      <c r="F16311" t="s">
        <v>2498</v>
      </c>
      <c r="G16311" t="s">
        <v>42</v>
      </c>
      <c r="H16311">
        <v>0</v>
      </c>
      <c r="I16311">
        <v>0</v>
      </c>
      <c r="J16311">
        <v>0</v>
      </c>
      <c r="K16311" t="s">
        <v>63185</v>
      </c>
    </row>
    <row r="16312" spans="1:11" x14ac:dyDescent="0.3">
      <c r="A16312" t="s">
        <v>63186</v>
      </c>
      <c r="B16312" t="s">
        <v>63187</v>
      </c>
      <c r="C16312" t="s">
        <v>147</v>
      </c>
      <c r="D16312" t="s">
        <v>63188</v>
      </c>
      <c r="E16312" t="s">
        <v>59940</v>
      </c>
      <c r="F16312" t="s">
        <v>379</v>
      </c>
      <c r="G16312" t="s">
        <v>42</v>
      </c>
      <c r="H16312">
        <v>0</v>
      </c>
      <c r="I16312">
        <v>0</v>
      </c>
      <c r="J16312">
        <v>0</v>
      </c>
      <c r="K16312" t="s">
        <v>63189</v>
      </c>
    </row>
    <row r="16313" spans="1:11" x14ac:dyDescent="0.3">
      <c r="A16313" t="s">
        <v>63190</v>
      </c>
      <c r="B16313" t="s">
        <v>63191</v>
      </c>
      <c r="C16313" t="s">
        <v>147</v>
      </c>
      <c r="D16313" t="s">
        <v>63192</v>
      </c>
      <c r="E16313" t="s">
        <v>59940</v>
      </c>
      <c r="F16313" t="s">
        <v>11510</v>
      </c>
      <c r="G16313" t="s">
        <v>42</v>
      </c>
      <c r="H16313">
        <v>0</v>
      </c>
      <c r="I16313">
        <v>0</v>
      </c>
      <c r="J16313">
        <v>0</v>
      </c>
      <c r="K16313" t="s">
        <v>63193</v>
      </c>
    </row>
    <row r="16314" spans="1:11" x14ac:dyDescent="0.3">
      <c r="A16314" t="s">
        <v>63194</v>
      </c>
      <c r="C16314" t="s">
        <v>147</v>
      </c>
      <c r="D16314" t="s">
        <v>63195</v>
      </c>
      <c r="E16314" t="s">
        <v>59940</v>
      </c>
      <c r="F16314" t="s">
        <v>845</v>
      </c>
      <c r="G16314" t="s">
        <v>42</v>
      </c>
      <c r="H16314">
        <v>0</v>
      </c>
      <c r="I16314">
        <v>0</v>
      </c>
      <c r="J16314">
        <v>0</v>
      </c>
      <c r="K16314" t="s">
        <v>63196</v>
      </c>
    </row>
    <row r="16315" spans="1:11" x14ac:dyDescent="0.3">
      <c r="A16315" t="s">
        <v>63197</v>
      </c>
      <c r="B16315" t="s">
        <v>63198</v>
      </c>
      <c r="C16315" t="s">
        <v>147</v>
      </c>
      <c r="D16315" t="s">
        <v>63199</v>
      </c>
      <c r="E16315" t="s">
        <v>59940</v>
      </c>
      <c r="F16315" t="s">
        <v>4696</v>
      </c>
      <c r="G16315" t="s">
        <v>42</v>
      </c>
      <c r="H16315">
        <v>0</v>
      </c>
      <c r="I16315">
        <v>0</v>
      </c>
      <c r="J16315">
        <v>0</v>
      </c>
      <c r="K16315" t="s">
        <v>63200</v>
      </c>
    </row>
    <row r="16316" spans="1:11" x14ac:dyDescent="0.3">
      <c r="A16316" t="s">
        <v>63201</v>
      </c>
      <c r="B16316" t="s">
        <v>63202</v>
      </c>
      <c r="C16316" t="s">
        <v>147</v>
      </c>
      <c r="D16316" t="s">
        <v>63203</v>
      </c>
      <c r="E16316" t="s">
        <v>59940</v>
      </c>
      <c r="F16316" t="s">
        <v>2703</v>
      </c>
      <c r="G16316" t="s">
        <v>42</v>
      </c>
      <c r="H16316">
        <v>0</v>
      </c>
      <c r="I16316">
        <v>0</v>
      </c>
      <c r="J16316">
        <v>0</v>
      </c>
      <c r="K16316" t="s">
        <v>63204</v>
      </c>
    </row>
    <row r="16317" spans="1:11" x14ac:dyDescent="0.3">
      <c r="A16317" t="s">
        <v>63205</v>
      </c>
      <c r="B16317" t="s">
        <v>63206</v>
      </c>
      <c r="C16317" t="s">
        <v>20</v>
      </c>
      <c r="D16317" t="s">
        <v>63207</v>
      </c>
      <c r="E16317" t="s">
        <v>62177</v>
      </c>
      <c r="F16317" t="s">
        <v>2116</v>
      </c>
      <c r="G16317" t="s">
        <v>8377</v>
      </c>
      <c r="H16317">
        <v>0</v>
      </c>
      <c r="I16317">
        <v>0</v>
      </c>
      <c r="J16317">
        <v>0</v>
      </c>
      <c r="K16317" t="s">
        <v>63208</v>
      </c>
    </row>
    <row r="16318" spans="1:11" x14ac:dyDescent="0.3">
      <c r="A16318" t="s">
        <v>63209</v>
      </c>
      <c r="C16318" t="s">
        <v>147</v>
      </c>
      <c r="D16318" t="s">
        <v>63210</v>
      </c>
      <c r="E16318" t="s">
        <v>59940</v>
      </c>
      <c r="F16318" t="s">
        <v>10179</v>
      </c>
      <c r="G16318" t="s">
        <v>42</v>
      </c>
      <c r="H16318">
        <v>0</v>
      </c>
      <c r="I16318">
        <v>0</v>
      </c>
      <c r="J16318">
        <v>0</v>
      </c>
      <c r="K16318" t="s">
        <v>63211</v>
      </c>
    </row>
    <row r="16319" spans="1:11" x14ac:dyDescent="0.3">
      <c r="A16319" t="s">
        <v>63212</v>
      </c>
      <c r="B16319" t="s">
        <v>63213</v>
      </c>
      <c r="C16319" t="s">
        <v>147</v>
      </c>
      <c r="D16319" t="s">
        <v>63214</v>
      </c>
      <c r="E16319" t="s">
        <v>59940</v>
      </c>
      <c r="F16319" t="s">
        <v>1670</v>
      </c>
      <c r="G16319" t="s">
        <v>42</v>
      </c>
      <c r="H16319">
        <v>0</v>
      </c>
      <c r="I16319">
        <v>0</v>
      </c>
      <c r="J16319">
        <v>0</v>
      </c>
      <c r="K16319" t="s">
        <v>63215</v>
      </c>
    </row>
    <row r="16320" spans="1:11" x14ac:dyDescent="0.3">
      <c r="A16320" t="s">
        <v>63216</v>
      </c>
      <c r="B16320" t="s">
        <v>63217</v>
      </c>
      <c r="C16320" t="s">
        <v>20</v>
      </c>
      <c r="D16320" t="s">
        <v>63218</v>
      </c>
      <c r="E16320" t="s">
        <v>61426</v>
      </c>
      <c r="F16320" t="s">
        <v>16</v>
      </c>
      <c r="G16320" t="s">
        <v>4326</v>
      </c>
      <c r="H16320">
        <v>0</v>
      </c>
      <c r="I16320">
        <v>0</v>
      </c>
      <c r="J16320">
        <v>0</v>
      </c>
      <c r="K16320" t="s">
        <v>63219</v>
      </c>
    </row>
    <row r="16321" spans="1:11" x14ac:dyDescent="0.3">
      <c r="A16321" t="s">
        <v>63220</v>
      </c>
      <c r="B16321" t="s">
        <v>63221</v>
      </c>
      <c r="C16321" t="s">
        <v>27</v>
      </c>
      <c r="D16321" t="s">
        <v>63222</v>
      </c>
      <c r="E16321" t="s">
        <v>47287</v>
      </c>
      <c r="F16321" t="s">
        <v>16</v>
      </c>
      <c r="G16321" t="s">
        <v>316</v>
      </c>
      <c r="H16321">
        <v>0</v>
      </c>
      <c r="I16321">
        <v>0</v>
      </c>
      <c r="J16321">
        <v>0</v>
      </c>
      <c r="K16321" t="s">
        <v>63223</v>
      </c>
    </row>
    <row r="16322" spans="1:11" x14ac:dyDescent="0.3">
      <c r="A16322" t="s">
        <v>63224</v>
      </c>
      <c r="C16322" t="s">
        <v>20</v>
      </c>
      <c r="D16322" t="s">
        <v>63225</v>
      </c>
      <c r="E16322" t="s">
        <v>62177</v>
      </c>
      <c r="F16322" t="s">
        <v>1123</v>
      </c>
      <c r="G16322" t="s">
        <v>42</v>
      </c>
      <c r="H16322">
        <v>0</v>
      </c>
      <c r="I16322">
        <v>0</v>
      </c>
      <c r="J16322">
        <v>0</v>
      </c>
      <c r="K16322" t="s">
        <v>63226</v>
      </c>
    </row>
    <row r="16323" spans="1:11" x14ac:dyDescent="0.3">
      <c r="A16323" t="s">
        <v>63227</v>
      </c>
      <c r="B16323" t="s">
        <v>63228</v>
      </c>
      <c r="C16323" t="s">
        <v>20</v>
      </c>
      <c r="D16323" t="s">
        <v>63229</v>
      </c>
      <c r="E16323" t="s">
        <v>61426</v>
      </c>
      <c r="F16323" t="s">
        <v>2286</v>
      </c>
      <c r="G16323" t="s">
        <v>9778</v>
      </c>
      <c r="H16323">
        <v>0</v>
      </c>
      <c r="I16323">
        <v>0</v>
      </c>
      <c r="J16323">
        <v>0</v>
      </c>
      <c r="K16323" t="s">
        <v>63230</v>
      </c>
    </row>
    <row r="16324" spans="1:11" x14ac:dyDescent="0.3">
      <c r="A16324" t="s">
        <v>63231</v>
      </c>
      <c r="C16324" t="s">
        <v>20</v>
      </c>
      <c r="D16324" t="s">
        <v>63232</v>
      </c>
      <c r="E16324" t="s">
        <v>61426</v>
      </c>
      <c r="F16324" t="s">
        <v>2703</v>
      </c>
      <c r="G16324" t="s">
        <v>42</v>
      </c>
      <c r="H16324">
        <v>0</v>
      </c>
      <c r="I16324">
        <v>0</v>
      </c>
      <c r="J16324">
        <v>0</v>
      </c>
      <c r="K16324" t="s">
        <v>63233</v>
      </c>
    </row>
    <row r="16325" spans="1:11" x14ac:dyDescent="0.3">
      <c r="A16325" t="s">
        <v>63234</v>
      </c>
      <c r="C16325" t="s">
        <v>27</v>
      </c>
      <c r="D16325" t="s">
        <v>63235</v>
      </c>
      <c r="E16325" t="s">
        <v>47287</v>
      </c>
      <c r="F16325" t="s">
        <v>41</v>
      </c>
      <c r="G16325" t="s">
        <v>42</v>
      </c>
      <c r="H16325">
        <v>0</v>
      </c>
      <c r="I16325">
        <v>0</v>
      </c>
      <c r="J16325">
        <v>0</v>
      </c>
      <c r="K16325" t="s">
        <v>63236</v>
      </c>
    </row>
    <row r="16326" spans="1:11" x14ac:dyDescent="0.3">
      <c r="A16326" t="s">
        <v>63237</v>
      </c>
      <c r="B16326" t="s">
        <v>63238</v>
      </c>
      <c r="C16326" t="s">
        <v>27</v>
      </c>
      <c r="D16326" t="s">
        <v>63239</v>
      </c>
      <c r="E16326" t="s">
        <v>47287</v>
      </c>
      <c r="F16326" t="s">
        <v>41</v>
      </c>
      <c r="G16326" t="s">
        <v>42</v>
      </c>
      <c r="H16326">
        <v>0</v>
      </c>
      <c r="I16326">
        <v>0</v>
      </c>
      <c r="J16326">
        <v>0</v>
      </c>
      <c r="K16326" t="s">
        <v>63240</v>
      </c>
    </row>
    <row r="16327" spans="1:11" x14ac:dyDescent="0.3">
      <c r="A16327" t="s">
        <v>63241</v>
      </c>
      <c r="B16327" t="s">
        <v>63242</v>
      </c>
      <c r="C16327" t="s">
        <v>27</v>
      </c>
      <c r="D16327" t="s">
        <v>63243</v>
      </c>
      <c r="E16327" t="s">
        <v>47287</v>
      </c>
      <c r="F16327" t="s">
        <v>41</v>
      </c>
      <c r="G16327" t="s">
        <v>2818</v>
      </c>
      <c r="H16327">
        <v>0</v>
      </c>
      <c r="I16327">
        <v>0</v>
      </c>
      <c r="J16327">
        <v>0</v>
      </c>
      <c r="K16327" t="s">
        <v>63244</v>
      </c>
    </row>
    <row r="16328" spans="1:11" x14ac:dyDescent="0.3">
      <c r="A16328" t="s">
        <v>63245</v>
      </c>
      <c r="B16328" t="s">
        <v>4152</v>
      </c>
      <c r="C16328" t="s">
        <v>13</v>
      </c>
      <c r="D16328" t="s">
        <v>63246</v>
      </c>
      <c r="E16328" t="s">
        <v>58181</v>
      </c>
      <c r="F16328" t="s">
        <v>3560</v>
      </c>
      <c r="G16328" t="s">
        <v>42</v>
      </c>
      <c r="H16328">
        <v>0</v>
      </c>
      <c r="I16328">
        <v>0</v>
      </c>
      <c r="J16328">
        <v>0</v>
      </c>
      <c r="K16328" t="s">
        <v>63247</v>
      </c>
    </row>
    <row r="16329" spans="1:11" x14ac:dyDescent="0.3">
      <c r="A16329" t="s">
        <v>63248</v>
      </c>
      <c r="B16329" t="s">
        <v>63249</v>
      </c>
      <c r="C16329" t="s">
        <v>20</v>
      </c>
      <c r="D16329" t="s">
        <v>63250</v>
      </c>
      <c r="E16329" t="s">
        <v>61426</v>
      </c>
      <c r="F16329" t="s">
        <v>16</v>
      </c>
      <c r="G16329" t="s">
        <v>8577</v>
      </c>
      <c r="H16329">
        <v>0</v>
      </c>
      <c r="I16329">
        <v>0</v>
      </c>
      <c r="J16329">
        <v>0</v>
      </c>
      <c r="K16329" t="s">
        <v>63251</v>
      </c>
    </row>
    <row r="16330" spans="1:11" x14ac:dyDescent="0.3">
      <c r="A16330" t="s">
        <v>63252</v>
      </c>
      <c r="B16330" t="s">
        <v>63253</v>
      </c>
      <c r="C16330" t="s">
        <v>20</v>
      </c>
      <c r="D16330" t="s">
        <v>63254</v>
      </c>
      <c r="E16330" t="s">
        <v>62177</v>
      </c>
      <c r="F16330" t="s">
        <v>6872</v>
      </c>
      <c r="G16330" t="s">
        <v>42</v>
      </c>
      <c r="H16330">
        <v>0</v>
      </c>
      <c r="I16330">
        <v>0</v>
      </c>
      <c r="J16330">
        <v>0</v>
      </c>
      <c r="K16330" t="s">
        <v>63255</v>
      </c>
    </row>
    <row r="16331" spans="1:11" x14ac:dyDescent="0.3">
      <c r="A16331" t="s">
        <v>63256</v>
      </c>
      <c r="B16331" t="s">
        <v>63257</v>
      </c>
      <c r="C16331" t="s">
        <v>558</v>
      </c>
      <c r="D16331" t="s">
        <v>63258</v>
      </c>
      <c r="E16331" t="s">
        <v>1462</v>
      </c>
      <c r="F16331" t="s">
        <v>16</v>
      </c>
      <c r="G16331" t="s">
        <v>16240</v>
      </c>
      <c r="H16331">
        <v>0</v>
      </c>
      <c r="I16331">
        <v>0</v>
      </c>
      <c r="J16331">
        <v>0</v>
      </c>
      <c r="K16331" t="s">
        <v>63259</v>
      </c>
    </row>
    <row r="16332" spans="1:11" x14ac:dyDescent="0.3">
      <c r="A16332" t="s">
        <v>63260</v>
      </c>
      <c r="B16332" t="s">
        <v>63261</v>
      </c>
      <c r="C16332" t="s">
        <v>466</v>
      </c>
      <c r="D16332" t="s">
        <v>63262</v>
      </c>
      <c r="E16332" t="s">
        <v>56266</v>
      </c>
      <c r="F16332" t="s">
        <v>6429</v>
      </c>
      <c r="G16332" t="s">
        <v>42</v>
      </c>
      <c r="H16332">
        <v>0</v>
      </c>
      <c r="I16332">
        <v>0</v>
      </c>
      <c r="J16332">
        <v>0</v>
      </c>
      <c r="K16332" t="s">
        <v>63263</v>
      </c>
    </row>
    <row r="16333" spans="1:11" x14ac:dyDescent="0.3">
      <c r="A16333" t="s">
        <v>63264</v>
      </c>
      <c r="B16333" t="s">
        <v>63265</v>
      </c>
      <c r="C16333" t="s">
        <v>466</v>
      </c>
      <c r="D16333" t="s">
        <v>63266</v>
      </c>
      <c r="E16333" t="s">
        <v>56266</v>
      </c>
      <c r="F16333" t="s">
        <v>14591</v>
      </c>
      <c r="G16333" t="s">
        <v>42</v>
      </c>
      <c r="H16333">
        <v>0</v>
      </c>
      <c r="I16333">
        <v>0</v>
      </c>
      <c r="J16333">
        <v>0</v>
      </c>
      <c r="K16333" t="s">
        <v>63267</v>
      </c>
    </row>
    <row r="16334" spans="1:11" x14ac:dyDescent="0.3">
      <c r="A16334" t="s">
        <v>63268</v>
      </c>
      <c r="B16334" t="s">
        <v>63269</v>
      </c>
      <c r="C16334" t="s">
        <v>466</v>
      </c>
      <c r="D16334" t="s">
        <v>63270</v>
      </c>
      <c r="E16334" t="s">
        <v>56266</v>
      </c>
      <c r="F16334" t="s">
        <v>4920</v>
      </c>
      <c r="G16334" t="s">
        <v>42</v>
      </c>
      <c r="H16334">
        <v>0</v>
      </c>
      <c r="I16334">
        <v>0</v>
      </c>
      <c r="J16334">
        <v>0</v>
      </c>
      <c r="K16334" t="s">
        <v>63271</v>
      </c>
    </row>
    <row r="16335" spans="1:11" x14ac:dyDescent="0.3">
      <c r="A16335" t="s">
        <v>63272</v>
      </c>
      <c r="C16335" t="s">
        <v>27</v>
      </c>
      <c r="D16335" t="s">
        <v>63273</v>
      </c>
      <c r="E16335" t="s">
        <v>47287</v>
      </c>
      <c r="F16335" t="s">
        <v>1845</v>
      </c>
      <c r="G16335" t="s">
        <v>122</v>
      </c>
      <c r="H16335">
        <v>0</v>
      </c>
      <c r="I16335">
        <v>0</v>
      </c>
      <c r="J16335">
        <v>0</v>
      </c>
      <c r="K16335" t="s">
        <v>63274</v>
      </c>
    </row>
    <row r="16336" spans="1:11" x14ac:dyDescent="0.3">
      <c r="A16336" t="s">
        <v>63275</v>
      </c>
      <c r="B16336" t="s">
        <v>63276</v>
      </c>
      <c r="C16336" t="s">
        <v>13</v>
      </c>
      <c r="D16336" t="s">
        <v>63277</v>
      </c>
      <c r="E16336" t="s">
        <v>58181</v>
      </c>
      <c r="F16336" t="s">
        <v>16</v>
      </c>
      <c r="G16336" t="s">
        <v>8458</v>
      </c>
      <c r="H16336">
        <v>0</v>
      </c>
      <c r="I16336">
        <v>0</v>
      </c>
      <c r="J16336">
        <v>0</v>
      </c>
      <c r="K16336" t="s">
        <v>63278</v>
      </c>
    </row>
    <row r="16337" spans="1:11" x14ac:dyDescent="0.3">
      <c r="A16337" t="s">
        <v>63279</v>
      </c>
      <c r="B16337" t="s">
        <v>63280</v>
      </c>
      <c r="C16337" t="s">
        <v>13</v>
      </c>
      <c r="D16337" t="s">
        <v>63281</v>
      </c>
      <c r="E16337" t="s">
        <v>58181</v>
      </c>
      <c r="F16337" t="s">
        <v>1638</v>
      </c>
      <c r="G16337" t="s">
        <v>42</v>
      </c>
      <c r="H16337">
        <v>0</v>
      </c>
      <c r="I16337">
        <v>0</v>
      </c>
      <c r="J16337">
        <v>0</v>
      </c>
      <c r="K16337" t="s">
        <v>63282</v>
      </c>
    </row>
    <row r="16338" spans="1:11" x14ac:dyDescent="0.3">
      <c r="A16338" t="s">
        <v>63283</v>
      </c>
      <c r="B16338" t="s">
        <v>63284</v>
      </c>
      <c r="C16338" t="s">
        <v>20</v>
      </c>
      <c r="D16338" t="s">
        <v>63285</v>
      </c>
      <c r="E16338" t="s">
        <v>61426</v>
      </c>
      <c r="F16338" t="s">
        <v>16</v>
      </c>
      <c r="G16338" t="s">
        <v>1496</v>
      </c>
      <c r="H16338">
        <v>0</v>
      </c>
      <c r="I16338">
        <v>0</v>
      </c>
      <c r="J16338">
        <v>0</v>
      </c>
      <c r="K16338" t="s">
        <v>63286</v>
      </c>
    </row>
    <row r="16339" spans="1:11" x14ac:dyDescent="0.3">
      <c r="A16339" t="s">
        <v>63287</v>
      </c>
      <c r="B16339" t="s">
        <v>63288</v>
      </c>
      <c r="C16339" t="s">
        <v>20</v>
      </c>
      <c r="D16339" t="s">
        <v>63289</v>
      </c>
      <c r="E16339" t="s">
        <v>61426</v>
      </c>
      <c r="F16339" t="s">
        <v>2956</v>
      </c>
      <c r="G16339" t="s">
        <v>42</v>
      </c>
      <c r="H16339">
        <v>0</v>
      </c>
      <c r="I16339">
        <v>0</v>
      </c>
      <c r="J16339">
        <v>0</v>
      </c>
      <c r="K16339" t="s">
        <v>63290</v>
      </c>
    </row>
    <row r="16340" spans="1:11" x14ac:dyDescent="0.3">
      <c r="A16340" t="s">
        <v>63291</v>
      </c>
      <c r="B16340" t="s">
        <v>63292</v>
      </c>
      <c r="C16340" t="s">
        <v>558</v>
      </c>
      <c r="D16340" t="s">
        <v>63293</v>
      </c>
      <c r="E16340" t="s">
        <v>895</v>
      </c>
      <c r="F16340" t="s">
        <v>4696</v>
      </c>
      <c r="G16340" t="s">
        <v>17908</v>
      </c>
      <c r="H16340">
        <v>0</v>
      </c>
      <c r="I16340">
        <v>0</v>
      </c>
      <c r="J16340">
        <v>0</v>
      </c>
      <c r="K16340" t="s">
        <v>63294</v>
      </c>
    </row>
    <row r="16341" spans="1:11" x14ac:dyDescent="0.3">
      <c r="A16341" t="s">
        <v>63295</v>
      </c>
      <c r="C16341" t="s">
        <v>27</v>
      </c>
      <c r="D16341" t="s">
        <v>63296</v>
      </c>
      <c r="E16341" t="s">
        <v>29</v>
      </c>
      <c r="F16341" t="s">
        <v>41</v>
      </c>
      <c r="G16341" t="s">
        <v>42</v>
      </c>
      <c r="H16341">
        <v>0</v>
      </c>
      <c r="I16341">
        <v>0</v>
      </c>
      <c r="J16341">
        <v>0</v>
      </c>
      <c r="K16341" t="s">
        <v>63297</v>
      </c>
    </row>
    <row r="16342" spans="1:11" x14ac:dyDescent="0.3">
      <c r="A16342" t="s">
        <v>63298</v>
      </c>
      <c r="B16342" t="s">
        <v>63299</v>
      </c>
      <c r="C16342" t="s">
        <v>13</v>
      </c>
      <c r="D16342" t="s">
        <v>63300</v>
      </c>
      <c r="E16342" t="s">
        <v>58181</v>
      </c>
      <c r="F16342" t="s">
        <v>16</v>
      </c>
      <c r="G16342" t="s">
        <v>12652</v>
      </c>
      <c r="H16342">
        <v>0</v>
      </c>
      <c r="I16342">
        <v>0</v>
      </c>
      <c r="J16342">
        <v>0</v>
      </c>
      <c r="K16342" t="s">
        <v>63301</v>
      </c>
    </row>
    <row r="16343" spans="1:11" x14ac:dyDescent="0.3">
      <c r="A16343" t="s">
        <v>63302</v>
      </c>
      <c r="B16343" t="s">
        <v>63303</v>
      </c>
      <c r="C16343" t="s">
        <v>558</v>
      </c>
      <c r="D16343" t="s">
        <v>63304</v>
      </c>
      <c r="E16343" t="s">
        <v>895</v>
      </c>
      <c r="F16343" t="s">
        <v>16</v>
      </c>
      <c r="G16343" t="s">
        <v>17075</v>
      </c>
      <c r="H16343">
        <v>0</v>
      </c>
      <c r="I16343">
        <v>0</v>
      </c>
      <c r="J16343">
        <v>0</v>
      </c>
      <c r="K16343" t="s">
        <v>63305</v>
      </c>
    </row>
    <row r="16344" spans="1:11" x14ac:dyDescent="0.3">
      <c r="A16344" t="s">
        <v>63306</v>
      </c>
      <c r="B16344" t="s">
        <v>63307</v>
      </c>
      <c r="C16344" t="s">
        <v>13</v>
      </c>
      <c r="D16344" t="s">
        <v>63308</v>
      </c>
      <c r="E16344" t="s">
        <v>58181</v>
      </c>
      <c r="F16344" t="s">
        <v>16</v>
      </c>
      <c r="G16344" t="s">
        <v>6916</v>
      </c>
      <c r="H16344">
        <v>0</v>
      </c>
      <c r="I16344">
        <v>0</v>
      </c>
      <c r="J16344">
        <v>0</v>
      </c>
      <c r="K16344" t="s">
        <v>63309</v>
      </c>
    </row>
    <row r="16345" spans="1:11" x14ac:dyDescent="0.3">
      <c r="A16345" t="s">
        <v>63310</v>
      </c>
      <c r="B16345" t="s">
        <v>63311</v>
      </c>
      <c r="C16345" t="s">
        <v>13</v>
      </c>
      <c r="D16345" t="s">
        <v>63312</v>
      </c>
      <c r="E16345" t="s">
        <v>58181</v>
      </c>
      <c r="F16345" t="s">
        <v>16</v>
      </c>
      <c r="G16345" t="s">
        <v>542</v>
      </c>
      <c r="H16345">
        <v>0</v>
      </c>
      <c r="I16345">
        <v>0</v>
      </c>
      <c r="J16345">
        <v>0</v>
      </c>
      <c r="K16345" t="s">
        <v>63313</v>
      </c>
    </row>
    <row r="16346" spans="1:11" x14ac:dyDescent="0.3">
      <c r="A16346" t="s">
        <v>63314</v>
      </c>
      <c r="B16346" t="s">
        <v>63315</v>
      </c>
      <c r="C16346" t="s">
        <v>13</v>
      </c>
      <c r="D16346" t="s">
        <v>63316</v>
      </c>
      <c r="E16346" t="s">
        <v>58181</v>
      </c>
      <c r="F16346" t="s">
        <v>16</v>
      </c>
      <c r="G16346" t="s">
        <v>14836</v>
      </c>
      <c r="H16346">
        <v>0</v>
      </c>
      <c r="I16346">
        <v>0</v>
      </c>
      <c r="J16346">
        <v>0</v>
      </c>
      <c r="K16346" t="s">
        <v>63317</v>
      </c>
    </row>
    <row r="16347" spans="1:11" x14ac:dyDescent="0.3">
      <c r="A16347" t="s">
        <v>63318</v>
      </c>
      <c r="B16347" t="s">
        <v>63319</v>
      </c>
      <c r="C16347" t="s">
        <v>13</v>
      </c>
      <c r="D16347" t="s">
        <v>63320</v>
      </c>
      <c r="E16347" t="s">
        <v>58181</v>
      </c>
      <c r="F16347" t="s">
        <v>11456</v>
      </c>
      <c r="G16347" t="s">
        <v>4671</v>
      </c>
      <c r="H16347">
        <v>0</v>
      </c>
      <c r="I16347">
        <v>0</v>
      </c>
      <c r="J16347">
        <v>0</v>
      </c>
      <c r="K16347" t="s">
        <v>63321</v>
      </c>
    </row>
    <row r="16348" spans="1:11" x14ac:dyDescent="0.3">
      <c r="A16348" t="s">
        <v>63322</v>
      </c>
      <c r="C16348" t="s">
        <v>147</v>
      </c>
      <c r="D16348" t="s">
        <v>63323</v>
      </c>
      <c r="E16348" t="s">
        <v>59940</v>
      </c>
      <c r="F16348" t="s">
        <v>1590</v>
      </c>
      <c r="G16348" t="s">
        <v>42</v>
      </c>
      <c r="H16348">
        <v>0</v>
      </c>
      <c r="I16348">
        <v>0</v>
      </c>
      <c r="J16348">
        <v>0</v>
      </c>
      <c r="K16348" t="s">
        <v>63324</v>
      </c>
    </row>
    <row r="16349" spans="1:11" x14ac:dyDescent="0.3">
      <c r="A16349" t="s">
        <v>63325</v>
      </c>
      <c r="B16349" t="s">
        <v>63326</v>
      </c>
      <c r="C16349" t="s">
        <v>147</v>
      </c>
      <c r="D16349" t="s">
        <v>63327</v>
      </c>
      <c r="E16349" t="s">
        <v>59940</v>
      </c>
      <c r="F16349" t="s">
        <v>6128</v>
      </c>
      <c r="G16349" t="s">
        <v>42</v>
      </c>
      <c r="H16349">
        <v>0</v>
      </c>
      <c r="I16349">
        <v>0</v>
      </c>
      <c r="J16349">
        <v>0</v>
      </c>
      <c r="K16349" t="s">
        <v>63328</v>
      </c>
    </row>
    <row r="16350" spans="1:11" x14ac:dyDescent="0.3">
      <c r="A16350" t="s">
        <v>63329</v>
      </c>
      <c r="B16350" t="s">
        <v>63330</v>
      </c>
      <c r="C16350" t="s">
        <v>147</v>
      </c>
      <c r="D16350" t="s">
        <v>63331</v>
      </c>
      <c r="E16350" t="s">
        <v>4768</v>
      </c>
      <c r="F16350" t="s">
        <v>1947</v>
      </c>
      <c r="G16350" t="s">
        <v>42</v>
      </c>
      <c r="H16350">
        <v>0</v>
      </c>
      <c r="I16350">
        <v>0</v>
      </c>
      <c r="J16350">
        <v>0</v>
      </c>
      <c r="K16350" t="s">
        <v>63332</v>
      </c>
    </row>
    <row r="16351" spans="1:11" x14ac:dyDescent="0.3">
      <c r="A16351" t="s">
        <v>63333</v>
      </c>
      <c r="B16351" t="s">
        <v>63334</v>
      </c>
      <c r="C16351" t="s">
        <v>1159</v>
      </c>
      <c r="D16351" t="s">
        <v>63335</v>
      </c>
      <c r="E16351" t="s">
        <v>1161</v>
      </c>
      <c r="F16351" t="s">
        <v>16</v>
      </c>
      <c r="G16351" t="s">
        <v>63336</v>
      </c>
      <c r="H16351">
        <v>0</v>
      </c>
      <c r="I16351">
        <v>0</v>
      </c>
      <c r="J16351">
        <v>0</v>
      </c>
      <c r="K16351" t="s">
        <v>63337</v>
      </c>
    </row>
    <row r="16352" spans="1:11" x14ac:dyDescent="0.3">
      <c r="A16352" t="s">
        <v>63338</v>
      </c>
      <c r="B16352" t="s">
        <v>63339</v>
      </c>
      <c r="C16352" t="s">
        <v>13</v>
      </c>
      <c r="D16352" t="s">
        <v>63340</v>
      </c>
      <c r="E16352" t="s">
        <v>58181</v>
      </c>
      <c r="F16352" t="s">
        <v>16</v>
      </c>
      <c r="G16352" t="s">
        <v>126</v>
      </c>
      <c r="H16352">
        <v>0</v>
      </c>
      <c r="I16352">
        <v>0</v>
      </c>
      <c r="J16352">
        <v>0</v>
      </c>
      <c r="K16352" t="s">
        <v>63341</v>
      </c>
    </row>
    <row r="16353" spans="1:11" x14ac:dyDescent="0.3">
      <c r="A16353" t="s">
        <v>63342</v>
      </c>
      <c r="B16353" t="s">
        <v>63343</v>
      </c>
      <c r="C16353" t="s">
        <v>20</v>
      </c>
      <c r="D16353" t="s">
        <v>63344</v>
      </c>
      <c r="E16353" t="s">
        <v>61426</v>
      </c>
      <c r="F16353" t="s">
        <v>41</v>
      </c>
      <c r="G16353" t="s">
        <v>42</v>
      </c>
      <c r="H16353">
        <v>0</v>
      </c>
      <c r="I16353">
        <v>0</v>
      </c>
      <c r="J16353">
        <v>0</v>
      </c>
      <c r="K16353" t="s">
        <v>63345</v>
      </c>
    </row>
    <row r="16354" spans="1:11" x14ac:dyDescent="0.3">
      <c r="A16354" t="s">
        <v>63346</v>
      </c>
      <c r="B16354" t="s">
        <v>63347</v>
      </c>
      <c r="C16354" t="s">
        <v>13</v>
      </c>
      <c r="D16354" t="s">
        <v>63348</v>
      </c>
      <c r="E16354" t="s">
        <v>58181</v>
      </c>
      <c r="F16354" t="s">
        <v>5733</v>
      </c>
      <c r="G16354" t="s">
        <v>42</v>
      </c>
      <c r="H16354">
        <v>0</v>
      </c>
      <c r="I16354">
        <v>0</v>
      </c>
      <c r="J16354">
        <v>0</v>
      </c>
      <c r="K16354" t="s">
        <v>63349</v>
      </c>
    </row>
    <row r="16355" spans="1:11" x14ac:dyDescent="0.3">
      <c r="A16355" t="s">
        <v>63350</v>
      </c>
      <c r="C16355" t="s">
        <v>20</v>
      </c>
      <c r="D16355" t="s">
        <v>63351</v>
      </c>
      <c r="E16355" t="s">
        <v>61426</v>
      </c>
      <c r="F16355" t="s">
        <v>16</v>
      </c>
      <c r="G16355" t="s">
        <v>2211</v>
      </c>
      <c r="H16355">
        <v>0</v>
      </c>
      <c r="I16355">
        <v>0</v>
      </c>
      <c r="J16355">
        <v>0</v>
      </c>
      <c r="K16355" t="s">
        <v>63352</v>
      </c>
    </row>
    <row r="16356" spans="1:11" x14ac:dyDescent="0.3">
      <c r="A16356" t="s">
        <v>63353</v>
      </c>
      <c r="B16356" t="s">
        <v>63354</v>
      </c>
      <c r="C16356" t="s">
        <v>20</v>
      </c>
      <c r="D16356" t="s">
        <v>63355</v>
      </c>
      <c r="E16356" t="s">
        <v>61426</v>
      </c>
      <c r="F16356" t="s">
        <v>1237</v>
      </c>
      <c r="G16356" t="s">
        <v>9186</v>
      </c>
      <c r="H16356">
        <v>0</v>
      </c>
      <c r="I16356">
        <v>0</v>
      </c>
      <c r="J16356">
        <v>0</v>
      </c>
      <c r="K16356" t="s">
        <v>63356</v>
      </c>
    </row>
    <row r="16357" spans="1:11" x14ac:dyDescent="0.3">
      <c r="A16357" t="s">
        <v>63357</v>
      </c>
      <c r="B16357" t="s">
        <v>63358</v>
      </c>
      <c r="C16357" t="s">
        <v>20</v>
      </c>
      <c r="D16357" t="s">
        <v>63359</v>
      </c>
      <c r="E16357" t="s">
        <v>61426</v>
      </c>
      <c r="F16357" t="s">
        <v>16</v>
      </c>
      <c r="G16357" t="s">
        <v>3598</v>
      </c>
      <c r="H16357">
        <v>0</v>
      </c>
      <c r="I16357">
        <v>0</v>
      </c>
      <c r="J16357">
        <v>0</v>
      </c>
      <c r="K16357" t="s">
        <v>63360</v>
      </c>
    </row>
    <row r="16358" spans="1:11" x14ac:dyDescent="0.3">
      <c r="A16358" t="s">
        <v>63361</v>
      </c>
      <c r="B16358" t="s">
        <v>63362</v>
      </c>
      <c r="C16358" t="s">
        <v>20</v>
      </c>
      <c r="D16358" t="s">
        <v>63363</v>
      </c>
      <c r="E16358" t="s">
        <v>62177</v>
      </c>
      <c r="F16358" t="s">
        <v>7582</v>
      </c>
      <c r="G16358" t="s">
        <v>42</v>
      </c>
      <c r="H16358">
        <v>0</v>
      </c>
      <c r="I16358">
        <v>0</v>
      </c>
      <c r="J16358">
        <v>0</v>
      </c>
      <c r="K16358" t="s">
        <v>63364</v>
      </c>
    </row>
    <row r="16359" spans="1:11" x14ac:dyDescent="0.3">
      <c r="A16359" t="s">
        <v>63365</v>
      </c>
      <c r="B16359" t="s">
        <v>63366</v>
      </c>
      <c r="C16359" t="s">
        <v>20</v>
      </c>
      <c r="D16359" t="s">
        <v>63367</v>
      </c>
      <c r="E16359" t="s">
        <v>61426</v>
      </c>
      <c r="F16359" t="s">
        <v>16</v>
      </c>
      <c r="G16359" t="s">
        <v>5327</v>
      </c>
      <c r="H16359">
        <v>0</v>
      </c>
      <c r="I16359">
        <v>0</v>
      </c>
      <c r="J16359">
        <v>0</v>
      </c>
      <c r="K16359" t="s">
        <v>63368</v>
      </c>
    </row>
    <row r="16360" spans="1:11" x14ac:dyDescent="0.3">
      <c r="A16360" t="s">
        <v>63369</v>
      </c>
      <c r="B16360" t="s">
        <v>63370</v>
      </c>
      <c r="C16360" t="s">
        <v>27</v>
      </c>
      <c r="D16360" t="s">
        <v>63371</v>
      </c>
      <c r="E16360" t="s">
        <v>47287</v>
      </c>
      <c r="F16360" t="s">
        <v>16</v>
      </c>
      <c r="G16360" t="s">
        <v>7885</v>
      </c>
      <c r="H16360">
        <v>0</v>
      </c>
      <c r="I16360">
        <v>0</v>
      </c>
      <c r="J16360">
        <v>0</v>
      </c>
      <c r="K16360" t="s">
        <v>63372</v>
      </c>
    </row>
    <row r="16361" spans="1:11" x14ac:dyDescent="0.3">
      <c r="A16361" t="s">
        <v>63373</v>
      </c>
      <c r="B16361" t="s">
        <v>63374</v>
      </c>
      <c r="C16361" t="s">
        <v>20</v>
      </c>
      <c r="D16361" t="s">
        <v>63375</v>
      </c>
      <c r="E16361" t="s">
        <v>61426</v>
      </c>
      <c r="F16361" t="s">
        <v>16</v>
      </c>
      <c r="G16361" t="s">
        <v>17053</v>
      </c>
      <c r="H16361">
        <v>0</v>
      </c>
      <c r="I16361">
        <v>0</v>
      </c>
      <c r="J16361">
        <v>0</v>
      </c>
      <c r="K16361" t="s">
        <v>63376</v>
      </c>
    </row>
    <row r="16362" spans="1:11" x14ac:dyDescent="0.3">
      <c r="A16362" t="s">
        <v>63377</v>
      </c>
      <c r="B16362" t="s">
        <v>63378</v>
      </c>
      <c r="C16362" t="s">
        <v>20</v>
      </c>
      <c r="E16362" t="s">
        <v>61426</v>
      </c>
      <c r="F16362" t="s">
        <v>16</v>
      </c>
      <c r="G16362" t="s">
        <v>1382</v>
      </c>
      <c r="H16362">
        <v>0</v>
      </c>
      <c r="I16362">
        <v>0</v>
      </c>
      <c r="J16362">
        <v>0</v>
      </c>
      <c r="K16362" t="s">
        <v>63379</v>
      </c>
    </row>
    <row r="16363" spans="1:11" x14ac:dyDescent="0.3">
      <c r="A16363" t="s">
        <v>63380</v>
      </c>
      <c r="B16363" t="s">
        <v>63381</v>
      </c>
      <c r="C16363" t="s">
        <v>558</v>
      </c>
      <c r="D16363" t="s">
        <v>63382</v>
      </c>
      <c r="E16363" t="s">
        <v>2102</v>
      </c>
      <c r="F16363" t="s">
        <v>16</v>
      </c>
      <c r="G16363" t="s">
        <v>2211</v>
      </c>
      <c r="H16363">
        <v>0</v>
      </c>
      <c r="I16363">
        <v>0</v>
      </c>
      <c r="J16363">
        <v>0</v>
      </c>
      <c r="K16363" t="s">
        <v>63383</v>
      </c>
    </row>
    <row r="16364" spans="1:11" x14ac:dyDescent="0.3">
      <c r="A16364" t="s">
        <v>63384</v>
      </c>
      <c r="C16364" t="s">
        <v>558</v>
      </c>
      <c r="D16364" t="s">
        <v>63385</v>
      </c>
      <c r="E16364" t="s">
        <v>2102</v>
      </c>
      <c r="F16364" t="s">
        <v>16</v>
      </c>
      <c r="G16364" t="s">
        <v>10827</v>
      </c>
      <c r="H16364">
        <v>0</v>
      </c>
      <c r="I16364">
        <v>0</v>
      </c>
      <c r="J16364">
        <v>0</v>
      </c>
      <c r="K16364" t="s">
        <v>63386</v>
      </c>
    </row>
    <row r="16365" spans="1:11" x14ac:dyDescent="0.3">
      <c r="A16365" t="s">
        <v>63387</v>
      </c>
      <c r="C16365" t="s">
        <v>20</v>
      </c>
      <c r="D16365" t="s">
        <v>63388</v>
      </c>
      <c r="E16365" t="s">
        <v>61426</v>
      </c>
      <c r="F16365" t="s">
        <v>16</v>
      </c>
      <c r="G16365" t="s">
        <v>12348</v>
      </c>
      <c r="H16365">
        <v>0</v>
      </c>
      <c r="I16365">
        <v>0</v>
      </c>
      <c r="J16365">
        <v>0</v>
      </c>
      <c r="K16365" t="s">
        <v>63389</v>
      </c>
    </row>
    <row r="16366" spans="1:11" x14ac:dyDescent="0.3">
      <c r="A16366" t="s">
        <v>63390</v>
      </c>
      <c r="B16366" t="s">
        <v>63391</v>
      </c>
      <c r="C16366" t="s">
        <v>20</v>
      </c>
      <c r="D16366" t="s">
        <v>63392</v>
      </c>
      <c r="E16366" t="s">
        <v>62177</v>
      </c>
      <c r="F16366" t="s">
        <v>1947</v>
      </c>
      <c r="G16366" t="s">
        <v>5593</v>
      </c>
      <c r="H16366">
        <v>0</v>
      </c>
      <c r="I16366">
        <v>0</v>
      </c>
      <c r="J16366">
        <v>0</v>
      </c>
      <c r="K16366" t="s">
        <v>63393</v>
      </c>
    </row>
    <row r="16367" spans="1:11" x14ac:dyDescent="0.3">
      <c r="A16367" t="s">
        <v>63394</v>
      </c>
      <c r="B16367" t="s">
        <v>63395</v>
      </c>
      <c r="C16367" t="s">
        <v>20</v>
      </c>
      <c r="D16367" t="s">
        <v>63396</v>
      </c>
      <c r="E16367" t="s">
        <v>61426</v>
      </c>
      <c r="F16367" t="s">
        <v>23804</v>
      </c>
      <c r="G16367" t="s">
        <v>42</v>
      </c>
      <c r="H16367">
        <v>0</v>
      </c>
      <c r="I16367">
        <v>0</v>
      </c>
      <c r="J16367">
        <v>0</v>
      </c>
      <c r="K16367" t="s">
        <v>63397</v>
      </c>
    </row>
    <row r="16368" spans="1:11" x14ac:dyDescent="0.3">
      <c r="A16368" t="s">
        <v>63398</v>
      </c>
      <c r="B16368" t="s">
        <v>63399</v>
      </c>
      <c r="C16368" t="s">
        <v>20</v>
      </c>
      <c r="D16368" t="s">
        <v>63400</v>
      </c>
      <c r="E16368" t="s">
        <v>61426</v>
      </c>
      <c r="F16368" t="s">
        <v>11840</v>
      </c>
      <c r="G16368" t="s">
        <v>42</v>
      </c>
      <c r="H16368">
        <v>0</v>
      </c>
      <c r="I16368">
        <v>0</v>
      </c>
      <c r="J16368">
        <v>0</v>
      </c>
      <c r="K16368" t="s">
        <v>63401</v>
      </c>
    </row>
    <row r="16369" spans="1:11" x14ac:dyDescent="0.3">
      <c r="A16369" t="s">
        <v>63402</v>
      </c>
      <c r="B16369" t="s">
        <v>63403</v>
      </c>
      <c r="C16369" t="s">
        <v>20</v>
      </c>
      <c r="D16369" t="s">
        <v>63404</v>
      </c>
      <c r="E16369" t="s">
        <v>61426</v>
      </c>
      <c r="F16369" t="s">
        <v>2361</v>
      </c>
      <c r="G16369" t="s">
        <v>42</v>
      </c>
      <c r="H16369">
        <v>0</v>
      </c>
      <c r="I16369">
        <v>0</v>
      </c>
      <c r="J16369">
        <v>0</v>
      </c>
      <c r="K16369" t="s">
        <v>63405</v>
      </c>
    </row>
    <row r="16370" spans="1:11" x14ac:dyDescent="0.3">
      <c r="A16370" t="s">
        <v>63406</v>
      </c>
      <c r="B16370" t="s">
        <v>63407</v>
      </c>
      <c r="C16370" t="s">
        <v>20</v>
      </c>
      <c r="D16370" t="s">
        <v>63408</v>
      </c>
      <c r="E16370" t="s">
        <v>61426</v>
      </c>
      <c r="F16370" t="s">
        <v>1947</v>
      </c>
      <c r="G16370" t="s">
        <v>42</v>
      </c>
      <c r="H16370">
        <v>0</v>
      </c>
      <c r="I16370">
        <v>0</v>
      </c>
      <c r="J16370">
        <v>0</v>
      </c>
      <c r="K16370" t="s">
        <v>63409</v>
      </c>
    </row>
    <row r="16371" spans="1:11" x14ac:dyDescent="0.3">
      <c r="A16371" t="s">
        <v>63410</v>
      </c>
      <c r="C16371" t="s">
        <v>20</v>
      </c>
      <c r="D16371" t="s">
        <v>63411</v>
      </c>
      <c r="E16371" t="s">
        <v>61426</v>
      </c>
      <c r="F16371" t="s">
        <v>13789</v>
      </c>
      <c r="G16371" t="s">
        <v>42</v>
      </c>
      <c r="H16371">
        <v>0</v>
      </c>
      <c r="I16371">
        <v>0</v>
      </c>
      <c r="J16371">
        <v>0</v>
      </c>
      <c r="K16371" t="s">
        <v>63412</v>
      </c>
    </row>
    <row r="16372" spans="1:11" x14ac:dyDescent="0.3">
      <c r="A16372" t="s">
        <v>63413</v>
      </c>
      <c r="B16372" t="s">
        <v>63414</v>
      </c>
      <c r="C16372" t="s">
        <v>20</v>
      </c>
      <c r="D16372" t="s">
        <v>63415</v>
      </c>
      <c r="E16372" t="s">
        <v>61426</v>
      </c>
      <c r="F16372" t="s">
        <v>1573</v>
      </c>
      <c r="G16372" t="s">
        <v>42</v>
      </c>
      <c r="H16372">
        <v>0</v>
      </c>
      <c r="I16372">
        <v>0</v>
      </c>
      <c r="J16372">
        <v>0</v>
      </c>
      <c r="K16372" t="s">
        <v>63416</v>
      </c>
    </row>
    <row r="16373" spans="1:11" x14ac:dyDescent="0.3">
      <c r="A16373" t="s">
        <v>63417</v>
      </c>
      <c r="B16373" t="s">
        <v>63418</v>
      </c>
      <c r="C16373" t="s">
        <v>27</v>
      </c>
      <c r="D16373" t="s">
        <v>63419</v>
      </c>
      <c r="E16373" t="s">
        <v>47287</v>
      </c>
      <c r="F16373" t="s">
        <v>41</v>
      </c>
      <c r="G16373" t="s">
        <v>42</v>
      </c>
      <c r="H16373">
        <v>0</v>
      </c>
      <c r="I16373">
        <v>0</v>
      </c>
      <c r="J16373">
        <v>0</v>
      </c>
      <c r="K16373" t="s">
        <v>63420</v>
      </c>
    </row>
    <row r="16374" spans="1:11" x14ac:dyDescent="0.3">
      <c r="A16374" t="s">
        <v>63421</v>
      </c>
      <c r="B16374" t="s">
        <v>63422</v>
      </c>
      <c r="C16374" t="s">
        <v>558</v>
      </c>
      <c r="D16374" t="s">
        <v>63423</v>
      </c>
      <c r="E16374" t="s">
        <v>1090</v>
      </c>
      <c r="F16374" t="s">
        <v>2703</v>
      </c>
      <c r="G16374" t="s">
        <v>42</v>
      </c>
      <c r="H16374">
        <v>0</v>
      </c>
      <c r="I16374">
        <v>0</v>
      </c>
      <c r="J16374">
        <v>0</v>
      </c>
      <c r="K16374" t="s">
        <v>63424</v>
      </c>
    </row>
    <row r="16375" spans="1:11" x14ac:dyDescent="0.3">
      <c r="A16375" t="s">
        <v>63425</v>
      </c>
      <c r="B16375" t="s">
        <v>63426</v>
      </c>
      <c r="C16375" t="s">
        <v>20</v>
      </c>
      <c r="D16375" t="s">
        <v>63427</v>
      </c>
      <c r="E16375" t="s">
        <v>61426</v>
      </c>
      <c r="F16375" t="s">
        <v>3560</v>
      </c>
      <c r="G16375" t="s">
        <v>3987</v>
      </c>
      <c r="H16375">
        <v>0</v>
      </c>
      <c r="I16375">
        <v>0</v>
      </c>
      <c r="J16375">
        <v>0</v>
      </c>
      <c r="K16375" t="s">
        <v>63428</v>
      </c>
    </row>
    <row r="16376" spans="1:11" x14ac:dyDescent="0.3">
      <c r="A16376" t="s">
        <v>63429</v>
      </c>
      <c r="B16376" t="s">
        <v>63430</v>
      </c>
      <c r="C16376" t="s">
        <v>27</v>
      </c>
      <c r="D16376" t="s">
        <v>63431</v>
      </c>
      <c r="E16376" t="s">
        <v>47287</v>
      </c>
      <c r="F16376" t="s">
        <v>41</v>
      </c>
      <c r="G16376" t="s">
        <v>42</v>
      </c>
      <c r="H16376">
        <v>0</v>
      </c>
      <c r="I16376">
        <v>0</v>
      </c>
      <c r="J16376">
        <v>0</v>
      </c>
      <c r="K16376" t="s">
        <v>63432</v>
      </c>
    </row>
    <row r="16377" spans="1:11" x14ac:dyDescent="0.3">
      <c r="A16377" t="s">
        <v>63433</v>
      </c>
      <c r="B16377" t="s">
        <v>63434</v>
      </c>
      <c r="C16377" t="s">
        <v>558</v>
      </c>
      <c r="D16377" t="s">
        <v>63435</v>
      </c>
      <c r="E16377" t="s">
        <v>981</v>
      </c>
      <c r="F16377" t="s">
        <v>16</v>
      </c>
      <c r="G16377" t="s">
        <v>5593</v>
      </c>
      <c r="H16377">
        <v>0</v>
      </c>
      <c r="I16377">
        <v>0</v>
      </c>
      <c r="J16377">
        <v>0</v>
      </c>
      <c r="K16377" t="s">
        <v>63436</v>
      </c>
    </row>
    <row r="16378" spans="1:11" x14ac:dyDescent="0.3">
      <c r="A16378" t="s">
        <v>63437</v>
      </c>
      <c r="B16378" t="s">
        <v>63438</v>
      </c>
      <c r="C16378" t="s">
        <v>20</v>
      </c>
      <c r="D16378" t="s">
        <v>63439</v>
      </c>
      <c r="E16378" t="s">
        <v>62177</v>
      </c>
      <c r="F16378" t="s">
        <v>3484</v>
      </c>
      <c r="G16378" t="s">
        <v>42</v>
      </c>
      <c r="H16378">
        <v>0</v>
      </c>
      <c r="I16378">
        <v>0</v>
      </c>
      <c r="J16378">
        <v>0</v>
      </c>
      <c r="K16378" t="s">
        <v>63440</v>
      </c>
    </row>
    <row r="16379" spans="1:11" x14ac:dyDescent="0.3">
      <c r="A16379" t="s">
        <v>63441</v>
      </c>
      <c r="B16379" t="s">
        <v>63442</v>
      </c>
      <c r="C16379" t="s">
        <v>558</v>
      </c>
      <c r="D16379" t="s">
        <v>63443</v>
      </c>
      <c r="E16379" t="s">
        <v>32122</v>
      </c>
      <c r="F16379" t="s">
        <v>1723</v>
      </c>
      <c r="G16379" t="s">
        <v>1439</v>
      </c>
      <c r="H16379">
        <v>0</v>
      </c>
      <c r="I16379">
        <v>0</v>
      </c>
      <c r="J16379">
        <v>0</v>
      </c>
      <c r="K16379" t="s">
        <v>63444</v>
      </c>
    </row>
    <row r="16380" spans="1:11" x14ac:dyDescent="0.3">
      <c r="A16380" t="s">
        <v>63445</v>
      </c>
      <c r="B16380" t="s">
        <v>63446</v>
      </c>
      <c r="C16380" t="s">
        <v>558</v>
      </c>
      <c r="D16380" t="s">
        <v>63447</v>
      </c>
      <c r="E16380" t="s">
        <v>32122</v>
      </c>
      <c r="F16380" t="s">
        <v>1723</v>
      </c>
      <c r="G16380" t="s">
        <v>42</v>
      </c>
      <c r="H16380">
        <v>0</v>
      </c>
      <c r="I16380">
        <v>0</v>
      </c>
      <c r="J16380">
        <v>0</v>
      </c>
      <c r="K16380" t="s">
        <v>63448</v>
      </c>
    </row>
    <row r="16381" spans="1:11" x14ac:dyDescent="0.3">
      <c r="A16381" t="s">
        <v>63449</v>
      </c>
      <c r="B16381" t="s">
        <v>63450</v>
      </c>
      <c r="C16381" t="s">
        <v>466</v>
      </c>
      <c r="D16381" t="s">
        <v>63451</v>
      </c>
      <c r="E16381" t="s">
        <v>56266</v>
      </c>
      <c r="F16381" t="s">
        <v>27462</v>
      </c>
      <c r="G16381" t="s">
        <v>42</v>
      </c>
      <c r="H16381">
        <v>0</v>
      </c>
      <c r="I16381">
        <v>0</v>
      </c>
      <c r="J16381">
        <v>0</v>
      </c>
      <c r="K16381" t="s">
        <v>63452</v>
      </c>
    </row>
    <row r="16382" spans="1:11" x14ac:dyDescent="0.3">
      <c r="A16382" t="s">
        <v>63453</v>
      </c>
      <c r="C16382" t="s">
        <v>20</v>
      </c>
      <c r="D16382" t="s">
        <v>63454</v>
      </c>
      <c r="E16382" t="s">
        <v>61426</v>
      </c>
      <c r="F16382" t="s">
        <v>41</v>
      </c>
      <c r="G16382" t="s">
        <v>42</v>
      </c>
      <c r="H16382">
        <v>0</v>
      </c>
      <c r="I16382">
        <v>0</v>
      </c>
      <c r="J16382">
        <v>0</v>
      </c>
      <c r="K16382" t="s">
        <v>63455</v>
      </c>
    </row>
    <row r="16383" spans="1:11" x14ac:dyDescent="0.3">
      <c r="A16383" t="s">
        <v>63456</v>
      </c>
      <c r="C16383" t="s">
        <v>20</v>
      </c>
      <c r="D16383" t="s">
        <v>63457</v>
      </c>
      <c r="E16383" t="s">
        <v>61426</v>
      </c>
      <c r="F16383" t="s">
        <v>3872</v>
      </c>
      <c r="G16383" t="s">
        <v>42</v>
      </c>
      <c r="H16383">
        <v>0</v>
      </c>
      <c r="I16383">
        <v>0</v>
      </c>
      <c r="J16383">
        <v>0</v>
      </c>
      <c r="K16383" t="s">
        <v>63458</v>
      </c>
    </row>
    <row r="16384" spans="1:11" x14ac:dyDescent="0.3">
      <c r="A16384" t="s">
        <v>63459</v>
      </c>
      <c r="B16384" t="s">
        <v>63460</v>
      </c>
      <c r="C16384" t="s">
        <v>20</v>
      </c>
      <c r="D16384" t="s">
        <v>63461</v>
      </c>
      <c r="E16384" t="s">
        <v>61426</v>
      </c>
      <c r="F16384" t="s">
        <v>4024</v>
      </c>
      <c r="G16384" t="s">
        <v>42</v>
      </c>
      <c r="H16384">
        <v>0</v>
      </c>
      <c r="I16384">
        <v>0</v>
      </c>
      <c r="J16384">
        <v>0</v>
      </c>
      <c r="K16384" t="s">
        <v>63462</v>
      </c>
    </row>
    <row r="16385" spans="1:11" x14ac:dyDescent="0.3">
      <c r="A16385" t="s">
        <v>63463</v>
      </c>
      <c r="B16385" t="s">
        <v>63464</v>
      </c>
      <c r="C16385" t="s">
        <v>27</v>
      </c>
      <c r="D16385" t="s">
        <v>63465</v>
      </c>
      <c r="E16385" t="s">
        <v>47287</v>
      </c>
      <c r="F16385" t="s">
        <v>41</v>
      </c>
      <c r="G16385" t="s">
        <v>42</v>
      </c>
      <c r="H16385">
        <v>0</v>
      </c>
      <c r="I16385">
        <v>0</v>
      </c>
      <c r="J16385">
        <v>0</v>
      </c>
      <c r="K16385" t="s">
        <v>63466</v>
      </c>
    </row>
    <row r="16386" spans="1:11" x14ac:dyDescent="0.3">
      <c r="A16386" t="s">
        <v>63467</v>
      </c>
      <c r="B16386" t="s">
        <v>63468</v>
      </c>
      <c r="C16386" t="s">
        <v>558</v>
      </c>
      <c r="D16386" t="s">
        <v>63469</v>
      </c>
      <c r="E16386" t="s">
        <v>32122</v>
      </c>
      <c r="F16386" t="s">
        <v>5696</v>
      </c>
      <c r="G16386" t="s">
        <v>42</v>
      </c>
      <c r="H16386">
        <v>0</v>
      </c>
      <c r="I16386">
        <v>0</v>
      </c>
      <c r="J16386">
        <v>0</v>
      </c>
      <c r="K16386" t="s">
        <v>63470</v>
      </c>
    </row>
    <row r="16387" spans="1:11" x14ac:dyDescent="0.3">
      <c r="A16387" t="s">
        <v>63471</v>
      </c>
      <c r="C16387" t="s">
        <v>27</v>
      </c>
      <c r="D16387" t="s">
        <v>63472</v>
      </c>
      <c r="E16387" t="s">
        <v>47287</v>
      </c>
      <c r="F16387" t="s">
        <v>41</v>
      </c>
      <c r="G16387" t="s">
        <v>42</v>
      </c>
      <c r="H16387">
        <v>0</v>
      </c>
      <c r="I16387">
        <v>0</v>
      </c>
      <c r="J16387">
        <v>0</v>
      </c>
      <c r="K16387" t="s">
        <v>63473</v>
      </c>
    </row>
    <row r="16388" spans="1:11" x14ac:dyDescent="0.3">
      <c r="A16388" t="s">
        <v>63474</v>
      </c>
      <c r="B16388" t="s">
        <v>63475</v>
      </c>
      <c r="C16388" t="s">
        <v>20</v>
      </c>
      <c r="D16388" t="s">
        <v>63476</v>
      </c>
      <c r="E16388" t="s">
        <v>62177</v>
      </c>
      <c r="F16388" t="s">
        <v>2703</v>
      </c>
      <c r="G16388" t="s">
        <v>42</v>
      </c>
      <c r="H16388">
        <v>0</v>
      </c>
      <c r="I16388">
        <v>0</v>
      </c>
      <c r="J16388">
        <v>0</v>
      </c>
      <c r="K16388" t="s">
        <v>63477</v>
      </c>
    </row>
    <row r="16389" spans="1:11" x14ac:dyDescent="0.3">
      <c r="A16389" t="s">
        <v>63478</v>
      </c>
      <c r="C16389" t="s">
        <v>27</v>
      </c>
      <c r="D16389" t="s">
        <v>63479</v>
      </c>
      <c r="E16389" t="s">
        <v>47287</v>
      </c>
      <c r="F16389" t="s">
        <v>41</v>
      </c>
      <c r="G16389" t="s">
        <v>42</v>
      </c>
      <c r="H16389">
        <v>0</v>
      </c>
      <c r="I16389">
        <v>0</v>
      </c>
      <c r="J16389">
        <v>0</v>
      </c>
      <c r="K16389" t="s">
        <v>63480</v>
      </c>
    </row>
    <row r="16390" spans="1:11" x14ac:dyDescent="0.3">
      <c r="A16390" t="s">
        <v>63481</v>
      </c>
      <c r="C16390" t="s">
        <v>27</v>
      </c>
      <c r="D16390" t="s">
        <v>63482</v>
      </c>
      <c r="E16390" t="s">
        <v>47287</v>
      </c>
      <c r="F16390" t="s">
        <v>41</v>
      </c>
      <c r="G16390" t="s">
        <v>42</v>
      </c>
      <c r="H16390">
        <v>0</v>
      </c>
      <c r="I16390">
        <v>0</v>
      </c>
      <c r="J16390">
        <v>0</v>
      </c>
      <c r="K16390" t="s">
        <v>63483</v>
      </c>
    </row>
    <row r="16391" spans="1:11" x14ac:dyDescent="0.3">
      <c r="A16391" t="s">
        <v>63484</v>
      </c>
      <c r="C16391" t="s">
        <v>27</v>
      </c>
      <c r="D16391" t="s">
        <v>63485</v>
      </c>
      <c r="E16391" t="s">
        <v>47287</v>
      </c>
      <c r="F16391" t="s">
        <v>41</v>
      </c>
      <c r="G16391" t="s">
        <v>42</v>
      </c>
      <c r="H16391">
        <v>0</v>
      </c>
      <c r="I16391">
        <v>0</v>
      </c>
      <c r="J16391">
        <v>0</v>
      </c>
      <c r="K16391" t="s">
        <v>63486</v>
      </c>
    </row>
    <row r="16392" spans="1:11" x14ac:dyDescent="0.3">
      <c r="A16392" t="s">
        <v>63487</v>
      </c>
      <c r="C16392" t="s">
        <v>27</v>
      </c>
      <c r="D16392" t="s">
        <v>63488</v>
      </c>
      <c r="E16392" t="s">
        <v>47287</v>
      </c>
      <c r="F16392" t="s">
        <v>41</v>
      </c>
      <c r="G16392" t="s">
        <v>42</v>
      </c>
      <c r="H16392">
        <v>0</v>
      </c>
      <c r="I16392">
        <v>0</v>
      </c>
      <c r="J16392">
        <v>0</v>
      </c>
      <c r="K16392" t="s">
        <v>63489</v>
      </c>
    </row>
    <row r="16393" spans="1:11" x14ac:dyDescent="0.3">
      <c r="A16393" t="s">
        <v>63490</v>
      </c>
      <c r="C16393" t="s">
        <v>27</v>
      </c>
      <c r="D16393" t="s">
        <v>63491</v>
      </c>
      <c r="E16393" t="s">
        <v>47287</v>
      </c>
      <c r="F16393" t="s">
        <v>41</v>
      </c>
      <c r="G16393" t="s">
        <v>42</v>
      </c>
      <c r="H16393">
        <v>0</v>
      </c>
      <c r="I16393">
        <v>0</v>
      </c>
      <c r="J16393">
        <v>0</v>
      </c>
      <c r="K16393" t="s">
        <v>63492</v>
      </c>
    </row>
    <row r="16394" spans="1:11" x14ac:dyDescent="0.3">
      <c r="A16394" t="s">
        <v>63493</v>
      </c>
      <c r="B16394" t="s">
        <v>63494</v>
      </c>
      <c r="C16394" t="s">
        <v>27</v>
      </c>
      <c r="D16394" t="s">
        <v>63495</v>
      </c>
      <c r="E16394" t="s">
        <v>47287</v>
      </c>
      <c r="F16394" t="s">
        <v>16</v>
      </c>
      <c r="G16394" t="s">
        <v>3244</v>
      </c>
      <c r="H16394">
        <v>0</v>
      </c>
      <c r="I16394">
        <v>0</v>
      </c>
      <c r="J16394">
        <v>0</v>
      </c>
      <c r="K16394" t="s">
        <v>63496</v>
      </c>
    </row>
    <row r="16395" spans="1:11" x14ac:dyDescent="0.3">
      <c r="A16395" t="s">
        <v>63497</v>
      </c>
      <c r="C16395" t="s">
        <v>27</v>
      </c>
      <c r="D16395" t="s">
        <v>63498</v>
      </c>
      <c r="E16395" t="s">
        <v>47287</v>
      </c>
      <c r="F16395" t="s">
        <v>41</v>
      </c>
      <c r="G16395" t="s">
        <v>42</v>
      </c>
      <c r="H16395">
        <v>0</v>
      </c>
      <c r="I16395">
        <v>0</v>
      </c>
      <c r="J16395">
        <v>0</v>
      </c>
      <c r="K16395" t="s">
        <v>63499</v>
      </c>
    </row>
    <row r="16396" spans="1:11" x14ac:dyDescent="0.3">
      <c r="A16396" t="s">
        <v>63500</v>
      </c>
      <c r="C16396" t="s">
        <v>27</v>
      </c>
      <c r="D16396" t="s">
        <v>63501</v>
      </c>
      <c r="E16396" t="s">
        <v>47287</v>
      </c>
      <c r="F16396" t="s">
        <v>41</v>
      </c>
      <c r="G16396" t="s">
        <v>42</v>
      </c>
      <c r="H16396">
        <v>0</v>
      </c>
      <c r="I16396">
        <v>0</v>
      </c>
      <c r="J16396">
        <v>0</v>
      </c>
      <c r="K16396" t="s">
        <v>63502</v>
      </c>
    </row>
    <row r="16397" spans="1:11" x14ac:dyDescent="0.3">
      <c r="A16397" t="s">
        <v>63503</v>
      </c>
      <c r="C16397" t="s">
        <v>27</v>
      </c>
      <c r="D16397" t="s">
        <v>63504</v>
      </c>
      <c r="E16397" t="s">
        <v>47287</v>
      </c>
      <c r="F16397" t="s">
        <v>41</v>
      </c>
      <c r="G16397" t="s">
        <v>42</v>
      </c>
      <c r="H16397">
        <v>0</v>
      </c>
      <c r="I16397">
        <v>0</v>
      </c>
      <c r="J16397">
        <v>0</v>
      </c>
      <c r="K16397" t="s">
        <v>63505</v>
      </c>
    </row>
    <row r="16398" spans="1:11" x14ac:dyDescent="0.3">
      <c r="A16398" t="s">
        <v>63506</v>
      </c>
      <c r="B16398" t="s">
        <v>63507</v>
      </c>
      <c r="C16398" t="s">
        <v>27</v>
      </c>
      <c r="D16398" t="s">
        <v>63508</v>
      </c>
      <c r="E16398" t="s">
        <v>47287</v>
      </c>
      <c r="F16398" t="s">
        <v>41</v>
      </c>
      <c r="G16398" t="s">
        <v>42</v>
      </c>
      <c r="H16398">
        <v>0</v>
      </c>
      <c r="I16398">
        <v>0</v>
      </c>
      <c r="J16398">
        <v>0</v>
      </c>
      <c r="K16398" t="s">
        <v>63509</v>
      </c>
    </row>
    <row r="16399" spans="1:11" x14ac:dyDescent="0.3">
      <c r="A16399" t="s">
        <v>63510</v>
      </c>
      <c r="B16399" t="s">
        <v>63511</v>
      </c>
      <c r="C16399" t="s">
        <v>147</v>
      </c>
      <c r="D16399" t="s">
        <v>63512</v>
      </c>
      <c r="E16399" t="s">
        <v>4768</v>
      </c>
      <c r="F16399" t="s">
        <v>4875</v>
      </c>
      <c r="G16399" t="s">
        <v>42</v>
      </c>
      <c r="H16399">
        <v>0</v>
      </c>
      <c r="I16399">
        <v>0</v>
      </c>
      <c r="J16399">
        <v>0</v>
      </c>
      <c r="K16399" t="s">
        <v>63513</v>
      </c>
    </row>
    <row r="16400" spans="1:11" x14ac:dyDescent="0.3">
      <c r="A16400" t="s">
        <v>63514</v>
      </c>
      <c r="B16400" t="s">
        <v>63515</v>
      </c>
      <c r="C16400" t="s">
        <v>27</v>
      </c>
      <c r="D16400" t="s">
        <v>63516</v>
      </c>
      <c r="E16400" t="s">
        <v>47287</v>
      </c>
      <c r="F16400" t="s">
        <v>41</v>
      </c>
      <c r="G16400" t="s">
        <v>42</v>
      </c>
      <c r="H16400">
        <v>0</v>
      </c>
      <c r="I16400">
        <v>0</v>
      </c>
      <c r="J16400">
        <v>0</v>
      </c>
      <c r="K16400" t="s">
        <v>63517</v>
      </c>
    </row>
    <row r="16401" spans="1:11" x14ac:dyDescent="0.3">
      <c r="A16401" t="s">
        <v>63518</v>
      </c>
      <c r="B16401" t="s">
        <v>63519</v>
      </c>
      <c r="C16401" t="s">
        <v>20</v>
      </c>
      <c r="D16401" t="s">
        <v>63520</v>
      </c>
      <c r="E16401" t="s">
        <v>61426</v>
      </c>
      <c r="F16401" t="s">
        <v>830</v>
      </c>
      <c r="G16401" t="s">
        <v>42</v>
      </c>
      <c r="H16401">
        <v>0</v>
      </c>
      <c r="I16401">
        <v>0</v>
      </c>
      <c r="J16401">
        <v>0</v>
      </c>
      <c r="K16401" t="s">
        <v>63521</v>
      </c>
    </row>
    <row r="16402" spans="1:11" x14ac:dyDescent="0.3">
      <c r="A16402" t="s">
        <v>63522</v>
      </c>
      <c r="B16402" t="s">
        <v>63523</v>
      </c>
      <c r="C16402" t="s">
        <v>27</v>
      </c>
      <c r="D16402" t="s">
        <v>63524</v>
      </c>
      <c r="E16402" t="s">
        <v>47287</v>
      </c>
      <c r="F16402" t="s">
        <v>41</v>
      </c>
      <c r="G16402" t="s">
        <v>42</v>
      </c>
      <c r="H16402">
        <v>0</v>
      </c>
      <c r="I16402">
        <v>0</v>
      </c>
      <c r="J16402">
        <v>0</v>
      </c>
      <c r="K16402" t="s">
        <v>63525</v>
      </c>
    </row>
    <row r="16403" spans="1:11" x14ac:dyDescent="0.3">
      <c r="A16403" t="s">
        <v>63526</v>
      </c>
      <c r="B16403" t="s">
        <v>63527</v>
      </c>
      <c r="C16403" t="s">
        <v>558</v>
      </c>
      <c r="D16403" t="s">
        <v>63528</v>
      </c>
      <c r="E16403" t="s">
        <v>19698</v>
      </c>
      <c r="F16403" t="s">
        <v>16</v>
      </c>
      <c r="G16403" t="s">
        <v>5302</v>
      </c>
      <c r="H16403">
        <v>0</v>
      </c>
      <c r="I16403">
        <v>0</v>
      </c>
      <c r="J16403">
        <v>0</v>
      </c>
      <c r="K16403" t="s">
        <v>63529</v>
      </c>
    </row>
    <row r="16404" spans="1:11" x14ac:dyDescent="0.3">
      <c r="A16404" t="s">
        <v>63530</v>
      </c>
      <c r="B16404" t="s">
        <v>63531</v>
      </c>
      <c r="C16404" t="s">
        <v>27</v>
      </c>
      <c r="D16404" t="s">
        <v>63532</v>
      </c>
      <c r="E16404" t="s">
        <v>47287</v>
      </c>
      <c r="F16404" t="s">
        <v>41</v>
      </c>
      <c r="G16404" t="s">
        <v>42</v>
      </c>
      <c r="H16404">
        <v>0</v>
      </c>
      <c r="I16404">
        <v>0</v>
      </c>
      <c r="J16404">
        <v>0</v>
      </c>
      <c r="K16404" t="s">
        <v>63533</v>
      </c>
    </row>
    <row r="16405" spans="1:11" x14ac:dyDescent="0.3">
      <c r="A16405" t="s">
        <v>63534</v>
      </c>
      <c r="C16405" t="s">
        <v>27</v>
      </c>
      <c r="D16405" t="s">
        <v>63535</v>
      </c>
      <c r="E16405" t="s">
        <v>47287</v>
      </c>
      <c r="F16405" t="s">
        <v>41</v>
      </c>
      <c r="G16405" t="s">
        <v>42</v>
      </c>
      <c r="H16405">
        <v>0</v>
      </c>
      <c r="I16405">
        <v>0</v>
      </c>
      <c r="J16405">
        <v>0</v>
      </c>
      <c r="K16405" t="s">
        <v>63536</v>
      </c>
    </row>
    <row r="16406" spans="1:11" x14ac:dyDescent="0.3">
      <c r="A16406" t="s">
        <v>63537</v>
      </c>
      <c r="B16406" t="s">
        <v>63538</v>
      </c>
      <c r="C16406" t="s">
        <v>20</v>
      </c>
      <c r="D16406" t="s">
        <v>63539</v>
      </c>
      <c r="E16406" t="s">
        <v>61426</v>
      </c>
      <c r="F16406" t="s">
        <v>6915</v>
      </c>
      <c r="G16406" t="s">
        <v>542</v>
      </c>
      <c r="H16406">
        <v>0</v>
      </c>
      <c r="I16406">
        <v>0</v>
      </c>
      <c r="J16406">
        <v>0</v>
      </c>
      <c r="K16406" t="s">
        <v>63540</v>
      </c>
    </row>
    <row r="16407" spans="1:11" x14ac:dyDescent="0.3">
      <c r="A16407" t="s">
        <v>63541</v>
      </c>
      <c r="B16407" t="s">
        <v>63542</v>
      </c>
      <c r="C16407" t="s">
        <v>1159</v>
      </c>
      <c r="D16407" t="s">
        <v>63543</v>
      </c>
      <c r="E16407" t="s">
        <v>1161</v>
      </c>
      <c r="F16407" t="s">
        <v>16</v>
      </c>
      <c r="G16407" t="s">
        <v>12585</v>
      </c>
      <c r="H16407">
        <v>0</v>
      </c>
      <c r="I16407">
        <v>0</v>
      </c>
      <c r="J16407">
        <v>0</v>
      </c>
      <c r="K16407" t="s">
        <v>63544</v>
      </c>
    </row>
    <row r="16408" spans="1:11" x14ac:dyDescent="0.3">
      <c r="A16408" t="s">
        <v>63545</v>
      </c>
      <c r="B16408" t="s">
        <v>63546</v>
      </c>
      <c r="C16408" t="s">
        <v>13</v>
      </c>
      <c r="D16408" t="s">
        <v>63547</v>
      </c>
      <c r="E16408" t="s">
        <v>58181</v>
      </c>
      <c r="F16408" t="s">
        <v>16</v>
      </c>
      <c r="G16408" t="s">
        <v>3235</v>
      </c>
      <c r="H16408">
        <v>0</v>
      </c>
      <c r="I16408">
        <v>0</v>
      </c>
      <c r="J16408">
        <v>0</v>
      </c>
      <c r="K16408" t="s">
        <v>63548</v>
      </c>
    </row>
    <row r="16409" spans="1:11" x14ac:dyDescent="0.3">
      <c r="A16409" t="s">
        <v>63549</v>
      </c>
      <c r="B16409" t="s">
        <v>63550</v>
      </c>
      <c r="C16409" t="s">
        <v>27</v>
      </c>
      <c r="D16409" t="s">
        <v>63551</v>
      </c>
      <c r="E16409" t="s">
        <v>29</v>
      </c>
      <c r="F16409" t="s">
        <v>41</v>
      </c>
      <c r="G16409" t="s">
        <v>17583</v>
      </c>
      <c r="H16409">
        <v>0</v>
      </c>
      <c r="I16409">
        <v>0</v>
      </c>
      <c r="J16409">
        <v>0</v>
      </c>
      <c r="K16409" t="s">
        <v>63552</v>
      </c>
    </row>
    <row r="16410" spans="1:11" x14ac:dyDescent="0.3">
      <c r="A16410" t="s">
        <v>63553</v>
      </c>
      <c r="B16410" t="s">
        <v>33191</v>
      </c>
      <c r="C16410" t="s">
        <v>27</v>
      </c>
      <c r="D16410" t="s">
        <v>63554</v>
      </c>
      <c r="E16410" t="s">
        <v>47287</v>
      </c>
      <c r="F16410" t="s">
        <v>16</v>
      </c>
      <c r="G16410" t="s">
        <v>316</v>
      </c>
      <c r="H16410">
        <v>0</v>
      </c>
      <c r="I16410">
        <v>0</v>
      </c>
      <c r="J16410">
        <v>0</v>
      </c>
      <c r="K16410" t="s">
        <v>63555</v>
      </c>
    </row>
    <row r="16411" spans="1:11" x14ac:dyDescent="0.3">
      <c r="A16411" t="s">
        <v>63556</v>
      </c>
      <c r="B16411" t="s">
        <v>63557</v>
      </c>
      <c r="C16411" t="s">
        <v>27</v>
      </c>
      <c r="D16411" t="s">
        <v>63558</v>
      </c>
      <c r="E16411" t="s">
        <v>47287</v>
      </c>
      <c r="F16411" t="s">
        <v>41</v>
      </c>
      <c r="G16411" t="s">
        <v>42</v>
      </c>
      <c r="H16411">
        <v>0</v>
      </c>
      <c r="I16411">
        <v>0</v>
      </c>
      <c r="J16411">
        <v>0</v>
      </c>
      <c r="K16411" t="s">
        <v>63559</v>
      </c>
    </row>
    <row r="16412" spans="1:11" x14ac:dyDescent="0.3">
      <c r="A16412" t="s">
        <v>63560</v>
      </c>
      <c r="B16412" t="s">
        <v>63561</v>
      </c>
      <c r="C16412" t="s">
        <v>13</v>
      </c>
      <c r="D16412" t="s">
        <v>63562</v>
      </c>
      <c r="E16412" t="s">
        <v>58181</v>
      </c>
      <c r="F16412" t="s">
        <v>41</v>
      </c>
      <c r="G16412" t="s">
        <v>14272</v>
      </c>
      <c r="H16412">
        <v>0</v>
      </c>
      <c r="I16412">
        <v>0</v>
      </c>
      <c r="J16412">
        <v>0</v>
      </c>
      <c r="K16412" t="s">
        <v>63563</v>
      </c>
    </row>
    <row r="16413" spans="1:11" x14ac:dyDescent="0.3">
      <c r="A16413" t="s">
        <v>63564</v>
      </c>
      <c r="B16413" t="s">
        <v>63565</v>
      </c>
      <c r="C16413" t="s">
        <v>13</v>
      </c>
      <c r="D16413" t="s">
        <v>63566</v>
      </c>
      <c r="E16413" t="s">
        <v>58181</v>
      </c>
      <c r="F16413" t="s">
        <v>16</v>
      </c>
      <c r="G16413" t="s">
        <v>8911</v>
      </c>
      <c r="H16413">
        <v>0</v>
      </c>
      <c r="I16413">
        <v>0</v>
      </c>
      <c r="J16413">
        <v>0</v>
      </c>
      <c r="K16413" t="s">
        <v>63567</v>
      </c>
    </row>
    <row r="16414" spans="1:11" x14ac:dyDescent="0.3">
      <c r="A16414" t="s">
        <v>63568</v>
      </c>
      <c r="B16414" t="s">
        <v>63569</v>
      </c>
      <c r="C16414" t="s">
        <v>13</v>
      </c>
      <c r="D16414" t="s">
        <v>63570</v>
      </c>
      <c r="E16414" t="s">
        <v>58181</v>
      </c>
      <c r="F16414" t="s">
        <v>16</v>
      </c>
      <c r="G16414" t="s">
        <v>22293</v>
      </c>
      <c r="H16414">
        <v>0</v>
      </c>
      <c r="I16414">
        <v>0</v>
      </c>
      <c r="J16414">
        <v>0</v>
      </c>
      <c r="K16414" t="s">
        <v>63571</v>
      </c>
    </row>
    <row r="16415" spans="1:11" x14ac:dyDescent="0.3">
      <c r="A16415" t="s">
        <v>63572</v>
      </c>
      <c r="B16415" t="s">
        <v>63573</v>
      </c>
      <c r="C16415" t="s">
        <v>13</v>
      </c>
      <c r="D16415" t="s">
        <v>63574</v>
      </c>
      <c r="E16415" t="s">
        <v>58181</v>
      </c>
      <c r="F16415" t="s">
        <v>16</v>
      </c>
      <c r="G16415" t="s">
        <v>50312</v>
      </c>
      <c r="H16415">
        <v>0</v>
      </c>
      <c r="I16415">
        <v>0</v>
      </c>
      <c r="J16415">
        <v>0</v>
      </c>
      <c r="K16415" t="s">
        <v>63575</v>
      </c>
    </row>
    <row r="16416" spans="1:11" x14ac:dyDescent="0.3">
      <c r="A16416" t="s">
        <v>63576</v>
      </c>
      <c r="B16416" t="s">
        <v>63577</v>
      </c>
      <c r="C16416" t="s">
        <v>13</v>
      </c>
      <c r="D16416" t="s">
        <v>63578</v>
      </c>
      <c r="E16416" t="s">
        <v>58181</v>
      </c>
      <c r="F16416" t="s">
        <v>16</v>
      </c>
      <c r="G16416" t="s">
        <v>6006</v>
      </c>
      <c r="H16416">
        <v>0</v>
      </c>
      <c r="I16416">
        <v>0</v>
      </c>
      <c r="J16416">
        <v>0</v>
      </c>
      <c r="K16416" t="s">
        <v>63579</v>
      </c>
    </row>
    <row r="16417" spans="1:11" x14ac:dyDescent="0.3">
      <c r="A16417" t="s">
        <v>63580</v>
      </c>
      <c r="B16417" t="s">
        <v>14795</v>
      </c>
      <c r="C16417" t="s">
        <v>13</v>
      </c>
      <c r="E16417" t="s">
        <v>58181</v>
      </c>
      <c r="F16417" t="s">
        <v>16</v>
      </c>
      <c r="G16417" t="s">
        <v>7351</v>
      </c>
      <c r="H16417">
        <v>0</v>
      </c>
      <c r="I16417">
        <v>0</v>
      </c>
      <c r="J16417">
        <v>0</v>
      </c>
      <c r="K16417" t="s">
        <v>63581</v>
      </c>
    </row>
    <row r="16418" spans="1:11" x14ac:dyDescent="0.3">
      <c r="A16418" t="s">
        <v>63582</v>
      </c>
      <c r="B16418" t="s">
        <v>63583</v>
      </c>
      <c r="C16418" t="s">
        <v>13</v>
      </c>
      <c r="D16418" t="s">
        <v>63584</v>
      </c>
      <c r="E16418" t="s">
        <v>58181</v>
      </c>
      <c r="F16418" t="s">
        <v>16</v>
      </c>
      <c r="G16418" t="s">
        <v>19901</v>
      </c>
      <c r="H16418">
        <v>0</v>
      </c>
      <c r="I16418">
        <v>0</v>
      </c>
      <c r="J16418">
        <v>0</v>
      </c>
      <c r="K16418" t="s">
        <v>63585</v>
      </c>
    </row>
    <row r="16419" spans="1:11" x14ac:dyDescent="0.3">
      <c r="A16419" t="s">
        <v>63586</v>
      </c>
      <c r="B16419" t="s">
        <v>63587</v>
      </c>
      <c r="C16419" t="s">
        <v>13</v>
      </c>
      <c r="D16419" t="s">
        <v>63588</v>
      </c>
      <c r="E16419" t="s">
        <v>58181</v>
      </c>
      <c r="F16419" t="s">
        <v>16</v>
      </c>
      <c r="G16419" t="s">
        <v>7781</v>
      </c>
      <c r="H16419">
        <v>0</v>
      </c>
      <c r="I16419">
        <v>0</v>
      </c>
      <c r="J16419">
        <v>0</v>
      </c>
      <c r="K16419" t="s">
        <v>63589</v>
      </c>
    </row>
    <row r="16420" spans="1:11" x14ac:dyDescent="0.3">
      <c r="A16420" t="s">
        <v>63590</v>
      </c>
      <c r="B16420" t="s">
        <v>63591</v>
      </c>
      <c r="C16420" t="s">
        <v>13</v>
      </c>
      <c r="D16420" t="s">
        <v>63592</v>
      </c>
      <c r="E16420" t="s">
        <v>15</v>
      </c>
      <c r="F16420" t="s">
        <v>41</v>
      </c>
      <c r="G16420" t="s">
        <v>42</v>
      </c>
      <c r="H16420">
        <v>0</v>
      </c>
      <c r="I16420">
        <v>0</v>
      </c>
      <c r="J16420">
        <v>0</v>
      </c>
      <c r="K16420" t="s">
        <v>63593</v>
      </c>
    </row>
    <row r="16421" spans="1:11" x14ac:dyDescent="0.3">
      <c r="A16421" t="s">
        <v>63594</v>
      </c>
      <c r="B16421" t="s">
        <v>63595</v>
      </c>
      <c r="C16421" t="s">
        <v>13</v>
      </c>
      <c r="D16421" t="s">
        <v>63596</v>
      </c>
      <c r="E16421" t="s">
        <v>58181</v>
      </c>
      <c r="F16421" t="s">
        <v>16</v>
      </c>
      <c r="G16421" t="s">
        <v>12247</v>
      </c>
      <c r="H16421">
        <v>0</v>
      </c>
      <c r="I16421">
        <v>0</v>
      </c>
      <c r="J16421">
        <v>0</v>
      </c>
      <c r="K16421" t="s">
        <v>63597</v>
      </c>
    </row>
    <row r="16422" spans="1:11" x14ac:dyDescent="0.3">
      <c r="A16422" t="s">
        <v>63598</v>
      </c>
      <c r="B16422" t="s">
        <v>63599</v>
      </c>
      <c r="C16422" t="s">
        <v>13</v>
      </c>
      <c r="D16422" t="s">
        <v>63600</v>
      </c>
      <c r="E16422" t="s">
        <v>58181</v>
      </c>
      <c r="F16422" t="s">
        <v>389</v>
      </c>
      <c r="G16422" t="s">
        <v>42</v>
      </c>
      <c r="H16422">
        <v>0</v>
      </c>
      <c r="I16422">
        <v>0</v>
      </c>
      <c r="J16422">
        <v>0</v>
      </c>
      <c r="K16422" t="s">
        <v>63601</v>
      </c>
    </row>
    <row r="16423" spans="1:11" x14ac:dyDescent="0.3">
      <c r="A16423" t="s">
        <v>63602</v>
      </c>
      <c r="B16423" t="s">
        <v>63603</v>
      </c>
      <c r="C16423" t="s">
        <v>13</v>
      </c>
      <c r="D16423" t="s">
        <v>63604</v>
      </c>
      <c r="E16423" t="s">
        <v>58181</v>
      </c>
      <c r="F16423" t="s">
        <v>2437</v>
      </c>
      <c r="G16423" t="s">
        <v>4763</v>
      </c>
      <c r="H16423">
        <v>0</v>
      </c>
      <c r="I16423">
        <v>0</v>
      </c>
      <c r="J16423">
        <v>0</v>
      </c>
      <c r="K16423" t="s">
        <v>63605</v>
      </c>
    </row>
    <row r="16424" spans="1:11" x14ac:dyDescent="0.3">
      <c r="A16424" t="s">
        <v>63606</v>
      </c>
      <c r="B16424" t="s">
        <v>63607</v>
      </c>
      <c r="C16424" t="s">
        <v>13</v>
      </c>
      <c r="D16424" t="s">
        <v>63608</v>
      </c>
      <c r="E16424" t="s">
        <v>58181</v>
      </c>
      <c r="F16424" t="s">
        <v>28015</v>
      </c>
      <c r="G16424" t="s">
        <v>42</v>
      </c>
      <c r="H16424">
        <v>0</v>
      </c>
      <c r="I16424">
        <v>0</v>
      </c>
      <c r="J16424">
        <v>0</v>
      </c>
      <c r="K16424" t="s">
        <v>63609</v>
      </c>
    </row>
    <row r="16425" spans="1:11" x14ac:dyDescent="0.3">
      <c r="A16425" t="s">
        <v>63610</v>
      </c>
      <c r="B16425" t="s">
        <v>63611</v>
      </c>
      <c r="C16425" t="s">
        <v>13</v>
      </c>
      <c r="D16425" t="s">
        <v>63584</v>
      </c>
      <c r="E16425" t="s">
        <v>58181</v>
      </c>
      <c r="F16425" t="s">
        <v>2595</v>
      </c>
      <c r="G16425" t="s">
        <v>42</v>
      </c>
      <c r="H16425">
        <v>0</v>
      </c>
      <c r="I16425">
        <v>0</v>
      </c>
      <c r="J16425">
        <v>0</v>
      </c>
      <c r="K16425" t="s">
        <v>63612</v>
      </c>
    </row>
    <row r="16426" spans="1:11" x14ac:dyDescent="0.3">
      <c r="A16426" t="s">
        <v>63613</v>
      </c>
      <c r="B16426" t="s">
        <v>63614</v>
      </c>
      <c r="C16426" t="s">
        <v>13</v>
      </c>
      <c r="D16426" t="s">
        <v>63588</v>
      </c>
      <c r="E16426" t="s">
        <v>58181</v>
      </c>
      <c r="F16426" t="s">
        <v>2572</v>
      </c>
      <c r="G16426" t="s">
        <v>42</v>
      </c>
      <c r="H16426">
        <v>0</v>
      </c>
      <c r="I16426">
        <v>0</v>
      </c>
      <c r="J16426">
        <v>0</v>
      </c>
      <c r="K16426" t="s">
        <v>63615</v>
      </c>
    </row>
    <row r="16427" spans="1:11" x14ac:dyDescent="0.3">
      <c r="A16427" t="s">
        <v>63616</v>
      </c>
      <c r="B16427" t="s">
        <v>63617</v>
      </c>
      <c r="C16427" t="s">
        <v>20</v>
      </c>
      <c r="D16427" t="s">
        <v>63618</v>
      </c>
      <c r="E16427" t="s">
        <v>61426</v>
      </c>
      <c r="F16427" t="s">
        <v>16</v>
      </c>
      <c r="G16427" t="s">
        <v>4574</v>
      </c>
      <c r="H16427">
        <v>0</v>
      </c>
      <c r="I16427">
        <v>0</v>
      </c>
      <c r="J16427">
        <v>0</v>
      </c>
      <c r="K16427" t="s">
        <v>63619</v>
      </c>
    </row>
    <row r="16428" spans="1:11" x14ac:dyDescent="0.3">
      <c r="A16428" t="s">
        <v>63620</v>
      </c>
      <c r="C16428" t="s">
        <v>13</v>
      </c>
      <c r="D16428" t="s">
        <v>63621</v>
      </c>
      <c r="E16428" t="s">
        <v>58181</v>
      </c>
      <c r="F16428" t="s">
        <v>41</v>
      </c>
      <c r="G16428" t="s">
        <v>42</v>
      </c>
      <c r="H16428">
        <v>0</v>
      </c>
      <c r="I16428">
        <v>0</v>
      </c>
      <c r="J16428">
        <v>0</v>
      </c>
      <c r="K16428" t="s">
        <v>63622</v>
      </c>
    </row>
    <row r="16429" spans="1:11" x14ac:dyDescent="0.3">
      <c r="A16429" t="s">
        <v>63623</v>
      </c>
      <c r="B16429" t="s">
        <v>63624</v>
      </c>
      <c r="C16429" t="s">
        <v>13</v>
      </c>
      <c r="D16429" t="s">
        <v>63625</v>
      </c>
      <c r="E16429" t="s">
        <v>58181</v>
      </c>
      <c r="F16429" t="s">
        <v>16</v>
      </c>
      <c r="G16429" t="s">
        <v>63626</v>
      </c>
      <c r="H16429">
        <v>0</v>
      </c>
      <c r="I16429">
        <v>0</v>
      </c>
      <c r="J16429">
        <v>0</v>
      </c>
      <c r="K16429" t="s">
        <v>63627</v>
      </c>
    </row>
    <row r="16430" spans="1:11" x14ac:dyDescent="0.3">
      <c r="A16430" t="s">
        <v>63628</v>
      </c>
      <c r="B16430" t="s">
        <v>63629</v>
      </c>
      <c r="C16430" t="s">
        <v>13</v>
      </c>
      <c r="D16430" t="s">
        <v>63630</v>
      </c>
      <c r="E16430" t="s">
        <v>58181</v>
      </c>
      <c r="F16430" t="s">
        <v>16</v>
      </c>
      <c r="G16430" t="s">
        <v>122</v>
      </c>
      <c r="H16430">
        <v>0</v>
      </c>
      <c r="I16430">
        <v>0</v>
      </c>
      <c r="J16430">
        <v>0</v>
      </c>
      <c r="K16430" t="s">
        <v>63631</v>
      </c>
    </row>
    <row r="16431" spans="1:11" x14ac:dyDescent="0.3">
      <c r="A16431" t="s">
        <v>63632</v>
      </c>
      <c r="B16431" t="s">
        <v>63633</v>
      </c>
      <c r="C16431" t="s">
        <v>1159</v>
      </c>
      <c r="D16431" t="s">
        <v>63634</v>
      </c>
      <c r="E16431" t="s">
        <v>2421</v>
      </c>
      <c r="F16431" t="s">
        <v>16</v>
      </c>
      <c r="G16431" t="s">
        <v>2750</v>
      </c>
      <c r="H16431">
        <v>0</v>
      </c>
      <c r="I16431">
        <v>0</v>
      </c>
      <c r="J16431">
        <v>0</v>
      </c>
      <c r="K16431" t="s">
        <v>63635</v>
      </c>
    </row>
    <row r="16432" spans="1:11" x14ac:dyDescent="0.3">
      <c r="A16432" t="s">
        <v>63636</v>
      </c>
      <c r="B16432" t="s">
        <v>63637</v>
      </c>
      <c r="C16432" t="s">
        <v>20</v>
      </c>
      <c r="D16432" t="s">
        <v>63638</v>
      </c>
      <c r="E16432" t="s">
        <v>61426</v>
      </c>
      <c r="F16432" t="s">
        <v>9911</v>
      </c>
      <c r="G16432" t="s">
        <v>42</v>
      </c>
      <c r="H16432">
        <v>0</v>
      </c>
      <c r="I16432">
        <v>0</v>
      </c>
      <c r="J16432">
        <v>0</v>
      </c>
      <c r="K16432" t="s">
        <v>63639</v>
      </c>
    </row>
    <row r="16433" spans="1:11" x14ac:dyDescent="0.3">
      <c r="A16433" t="s">
        <v>63640</v>
      </c>
      <c r="B16433" t="s">
        <v>63641</v>
      </c>
      <c r="C16433" t="s">
        <v>13</v>
      </c>
      <c r="D16433" t="s">
        <v>63642</v>
      </c>
      <c r="E16433" t="s">
        <v>58181</v>
      </c>
      <c r="F16433" t="s">
        <v>11352</v>
      </c>
      <c r="G16433" t="s">
        <v>42</v>
      </c>
      <c r="H16433">
        <v>0</v>
      </c>
      <c r="I16433">
        <v>0</v>
      </c>
      <c r="J16433">
        <v>0</v>
      </c>
      <c r="K16433" t="s">
        <v>63643</v>
      </c>
    </row>
    <row r="16434" spans="1:11" x14ac:dyDescent="0.3">
      <c r="A16434" t="s">
        <v>63644</v>
      </c>
      <c r="B16434" t="s">
        <v>63645</v>
      </c>
      <c r="C16434" t="s">
        <v>20</v>
      </c>
      <c r="D16434" t="s">
        <v>63646</v>
      </c>
      <c r="E16434" t="s">
        <v>61426</v>
      </c>
      <c r="F16434" t="s">
        <v>16</v>
      </c>
      <c r="G16434" t="s">
        <v>17</v>
      </c>
      <c r="H16434">
        <v>0</v>
      </c>
      <c r="I16434">
        <v>0</v>
      </c>
      <c r="J16434">
        <v>0</v>
      </c>
      <c r="K16434" t="s">
        <v>63647</v>
      </c>
    </row>
    <row r="16435" spans="1:11" x14ac:dyDescent="0.3">
      <c r="A16435" t="s">
        <v>63648</v>
      </c>
      <c r="B16435" t="s">
        <v>63649</v>
      </c>
      <c r="C16435" t="s">
        <v>13</v>
      </c>
      <c r="D16435" t="s">
        <v>63650</v>
      </c>
      <c r="E16435" t="s">
        <v>58181</v>
      </c>
      <c r="F16435" t="s">
        <v>1123</v>
      </c>
      <c r="G16435" t="s">
        <v>42</v>
      </c>
      <c r="H16435">
        <v>0</v>
      </c>
      <c r="I16435">
        <v>0</v>
      </c>
      <c r="J16435">
        <v>0</v>
      </c>
      <c r="K16435" t="s">
        <v>63651</v>
      </c>
    </row>
    <row r="16436" spans="1:11" x14ac:dyDescent="0.3">
      <c r="A16436" t="s">
        <v>63652</v>
      </c>
      <c r="C16436" t="s">
        <v>466</v>
      </c>
      <c r="D16436" t="s">
        <v>63653</v>
      </c>
      <c r="E16436" t="s">
        <v>56266</v>
      </c>
      <c r="F16436" t="s">
        <v>16</v>
      </c>
      <c r="G16436" t="s">
        <v>2093</v>
      </c>
      <c r="H16436">
        <v>0</v>
      </c>
      <c r="I16436">
        <v>0</v>
      </c>
      <c r="J16436">
        <v>0</v>
      </c>
      <c r="K16436" t="s">
        <v>63654</v>
      </c>
    </row>
    <row r="16437" spans="1:11" x14ac:dyDescent="0.3">
      <c r="A16437" t="s">
        <v>63655</v>
      </c>
      <c r="C16437" t="s">
        <v>466</v>
      </c>
      <c r="D16437" t="s">
        <v>63656</v>
      </c>
      <c r="E16437" t="s">
        <v>56266</v>
      </c>
      <c r="F16437" t="s">
        <v>16</v>
      </c>
      <c r="G16437" t="s">
        <v>25675</v>
      </c>
      <c r="H16437">
        <v>0</v>
      </c>
      <c r="I16437">
        <v>0</v>
      </c>
      <c r="J16437">
        <v>0</v>
      </c>
      <c r="K16437" t="s">
        <v>63657</v>
      </c>
    </row>
    <row r="16438" spans="1:11" x14ac:dyDescent="0.3">
      <c r="A16438" t="s">
        <v>63658</v>
      </c>
      <c r="B16438" t="s">
        <v>63659</v>
      </c>
      <c r="C16438" t="s">
        <v>20</v>
      </c>
      <c r="D16438" t="s">
        <v>63660</v>
      </c>
      <c r="E16438" t="s">
        <v>61426</v>
      </c>
      <c r="F16438" t="s">
        <v>16</v>
      </c>
      <c r="G16438" t="s">
        <v>2470</v>
      </c>
      <c r="H16438">
        <v>0</v>
      </c>
      <c r="I16438">
        <v>0</v>
      </c>
      <c r="J16438">
        <v>0</v>
      </c>
      <c r="K16438" t="s">
        <v>63661</v>
      </c>
    </row>
    <row r="16439" spans="1:11" x14ac:dyDescent="0.3">
      <c r="A16439" t="s">
        <v>63662</v>
      </c>
      <c r="B16439" t="s">
        <v>63663</v>
      </c>
      <c r="C16439" t="s">
        <v>27</v>
      </c>
      <c r="D16439" t="s">
        <v>63664</v>
      </c>
      <c r="E16439" t="s">
        <v>29</v>
      </c>
      <c r="F16439" t="s">
        <v>16</v>
      </c>
      <c r="G16439" t="s">
        <v>1737</v>
      </c>
      <c r="H16439">
        <v>0</v>
      </c>
      <c r="I16439">
        <v>0</v>
      </c>
      <c r="J16439">
        <v>0</v>
      </c>
      <c r="K16439" t="s">
        <v>63665</v>
      </c>
    </row>
    <row r="16440" spans="1:11" x14ac:dyDescent="0.3">
      <c r="A16440" t="s">
        <v>63666</v>
      </c>
      <c r="B16440" t="s">
        <v>63667</v>
      </c>
      <c r="C16440" t="s">
        <v>27</v>
      </c>
      <c r="D16440" t="s">
        <v>63668</v>
      </c>
      <c r="E16440" t="s">
        <v>47287</v>
      </c>
      <c r="F16440" t="s">
        <v>1506</v>
      </c>
      <c r="G16440" t="s">
        <v>637</v>
      </c>
      <c r="H16440">
        <v>0</v>
      </c>
      <c r="I16440">
        <v>0</v>
      </c>
      <c r="J16440">
        <v>0</v>
      </c>
      <c r="K16440" t="s">
        <v>63669</v>
      </c>
    </row>
    <row r="16441" spans="1:11" x14ac:dyDescent="0.3">
      <c r="A16441" t="s">
        <v>63670</v>
      </c>
      <c r="B16441" t="s">
        <v>63671</v>
      </c>
      <c r="C16441" t="s">
        <v>20</v>
      </c>
      <c r="D16441" t="s">
        <v>63672</v>
      </c>
      <c r="E16441" t="s">
        <v>61426</v>
      </c>
      <c r="F16441" t="s">
        <v>16</v>
      </c>
      <c r="G16441" t="s">
        <v>1894</v>
      </c>
      <c r="H16441">
        <v>0</v>
      </c>
      <c r="I16441">
        <v>0</v>
      </c>
      <c r="J16441">
        <v>0</v>
      </c>
      <c r="K16441" t="s">
        <v>63673</v>
      </c>
    </row>
    <row r="16442" spans="1:11" x14ac:dyDescent="0.3">
      <c r="A16442" t="s">
        <v>63674</v>
      </c>
      <c r="B16442" t="s">
        <v>63675</v>
      </c>
      <c r="C16442" t="s">
        <v>147</v>
      </c>
      <c r="D16442" t="s">
        <v>63676</v>
      </c>
      <c r="E16442" t="s">
        <v>59940</v>
      </c>
      <c r="F16442" t="s">
        <v>1531</v>
      </c>
      <c r="G16442" t="s">
        <v>42</v>
      </c>
      <c r="H16442">
        <v>0</v>
      </c>
      <c r="I16442">
        <v>0</v>
      </c>
      <c r="J16442">
        <v>0</v>
      </c>
      <c r="K16442" t="s">
        <v>63677</v>
      </c>
    </row>
    <row r="16443" spans="1:11" x14ac:dyDescent="0.3">
      <c r="A16443" t="s">
        <v>63678</v>
      </c>
      <c r="B16443" t="s">
        <v>63679</v>
      </c>
      <c r="C16443" t="s">
        <v>147</v>
      </c>
      <c r="D16443" t="s">
        <v>63680</v>
      </c>
      <c r="E16443" t="s">
        <v>59940</v>
      </c>
      <c r="F16443" t="s">
        <v>2000</v>
      </c>
      <c r="G16443" t="s">
        <v>42</v>
      </c>
      <c r="H16443">
        <v>0</v>
      </c>
      <c r="I16443">
        <v>0</v>
      </c>
      <c r="J16443">
        <v>0</v>
      </c>
      <c r="K16443" t="s">
        <v>63681</v>
      </c>
    </row>
    <row r="16444" spans="1:11" x14ac:dyDescent="0.3">
      <c r="A16444" t="s">
        <v>63682</v>
      </c>
      <c r="B16444" t="s">
        <v>63683</v>
      </c>
      <c r="C16444" t="s">
        <v>147</v>
      </c>
      <c r="D16444" t="s">
        <v>63684</v>
      </c>
      <c r="E16444" t="s">
        <v>59940</v>
      </c>
      <c r="F16444" t="s">
        <v>2892</v>
      </c>
      <c r="G16444" t="s">
        <v>42</v>
      </c>
      <c r="H16444">
        <v>0</v>
      </c>
      <c r="I16444">
        <v>0</v>
      </c>
      <c r="J16444">
        <v>0</v>
      </c>
      <c r="K16444" t="s">
        <v>63685</v>
      </c>
    </row>
    <row r="16445" spans="1:11" x14ac:dyDescent="0.3">
      <c r="A16445" t="s">
        <v>63686</v>
      </c>
      <c r="B16445" t="s">
        <v>63687</v>
      </c>
      <c r="C16445" t="s">
        <v>27</v>
      </c>
      <c r="D16445" t="s">
        <v>63688</v>
      </c>
      <c r="E16445" t="s">
        <v>58181</v>
      </c>
      <c r="F16445" t="s">
        <v>6657</v>
      </c>
      <c r="G16445" t="s">
        <v>17224</v>
      </c>
      <c r="H16445">
        <v>0</v>
      </c>
      <c r="I16445">
        <v>0</v>
      </c>
      <c r="J16445">
        <v>0</v>
      </c>
      <c r="K16445" t="s">
        <v>63689</v>
      </c>
    </row>
    <row r="16446" spans="1:11" x14ac:dyDescent="0.3">
      <c r="A16446" t="s">
        <v>63690</v>
      </c>
      <c r="B16446" t="s">
        <v>63691</v>
      </c>
      <c r="C16446" t="s">
        <v>1159</v>
      </c>
      <c r="D16446" t="s">
        <v>63692</v>
      </c>
      <c r="E16446" t="s">
        <v>1161</v>
      </c>
      <c r="F16446" t="s">
        <v>16</v>
      </c>
      <c r="G16446" t="s">
        <v>12342</v>
      </c>
      <c r="H16446">
        <v>0</v>
      </c>
      <c r="I16446">
        <v>0</v>
      </c>
      <c r="J16446">
        <v>0</v>
      </c>
      <c r="K16446" t="s">
        <v>63693</v>
      </c>
    </row>
    <row r="16447" spans="1:11" x14ac:dyDescent="0.3">
      <c r="A16447" t="s">
        <v>63694</v>
      </c>
      <c r="B16447" t="s">
        <v>63695</v>
      </c>
      <c r="C16447" t="s">
        <v>1159</v>
      </c>
      <c r="D16447" t="s">
        <v>63696</v>
      </c>
      <c r="E16447" t="s">
        <v>1161</v>
      </c>
      <c r="F16447" t="s">
        <v>16</v>
      </c>
      <c r="G16447" t="s">
        <v>1710</v>
      </c>
      <c r="H16447">
        <v>0</v>
      </c>
      <c r="I16447">
        <v>0</v>
      </c>
      <c r="J16447">
        <v>0</v>
      </c>
      <c r="K16447" t="s">
        <v>63697</v>
      </c>
    </row>
    <row r="16448" spans="1:11" x14ac:dyDescent="0.3">
      <c r="A16448" t="s">
        <v>63698</v>
      </c>
      <c r="B16448" t="s">
        <v>63699</v>
      </c>
      <c r="C16448" t="s">
        <v>27</v>
      </c>
      <c r="D16448" t="s">
        <v>63700</v>
      </c>
      <c r="E16448" t="s">
        <v>47287</v>
      </c>
      <c r="F16448" t="s">
        <v>41</v>
      </c>
      <c r="G16448" t="s">
        <v>42</v>
      </c>
      <c r="H16448">
        <v>0</v>
      </c>
      <c r="I16448">
        <v>0</v>
      </c>
      <c r="J16448">
        <v>0</v>
      </c>
      <c r="K16448" t="s">
        <v>63701</v>
      </c>
    </row>
    <row r="16449" spans="1:11" x14ac:dyDescent="0.3">
      <c r="A16449" t="s">
        <v>63702</v>
      </c>
      <c r="B16449" t="s">
        <v>63703</v>
      </c>
      <c r="C16449" t="s">
        <v>27</v>
      </c>
      <c r="D16449" t="s">
        <v>63704</v>
      </c>
      <c r="E16449" t="s">
        <v>47287</v>
      </c>
      <c r="F16449" t="s">
        <v>41</v>
      </c>
      <c r="G16449" t="s">
        <v>42</v>
      </c>
      <c r="H16449">
        <v>0</v>
      </c>
      <c r="I16449">
        <v>0</v>
      </c>
      <c r="J16449">
        <v>0</v>
      </c>
      <c r="K16449" t="s">
        <v>63705</v>
      </c>
    </row>
    <row r="16450" spans="1:11" x14ac:dyDescent="0.3">
      <c r="A16450" t="s">
        <v>63706</v>
      </c>
      <c r="B16450" t="s">
        <v>63707</v>
      </c>
      <c r="C16450" t="s">
        <v>27</v>
      </c>
      <c r="D16450" t="s">
        <v>63708</v>
      </c>
      <c r="E16450" t="s">
        <v>29</v>
      </c>
      <c r="F16450" t="s">
        <v>16</v>
      </c>
      <c r="G16450" t="s">
        <v>8722</v>
      </c>
      <c r="H16450">
        <v>0</v>
      </c>
      <c r="I16450">
        <v>0</v>
      </c>
      <c r="J16450">
        <v>0</v>
      </c>
      <c r="K16450" t="s">
        <v>63709</v>
      </c>
    </row>
    <row r="16451" spans="1:11" x14ac:dyDescent="0.3">
      <c r="A16451" t="s">
        <v>63710</v>
      </c>
      <c r="B16451" t="s">
        <v>63711</v>
      </c>
      <c r="C16451" t="s">
        <v>466</v>
      </c>
      <c r="D16451" t="s">
        <v>63712</v>
      </c>
      <c r="E16451" t="s">
        <v>56266</v>
      </c>
      <c r="F16451" t="s">
        <v>16</v>
      </c>
      <c r="G16451" t="s">
        <v>3235</v>
      </c>
      <c r="H16451">
        <v>0</v>
      </c>
      <c r="I16451">
        <v>0</v>
      </c>
      <c r="J16451">
        <v>0</v>
      </c>
      <c r="K16451" t="s">
        <v>63713</v>
      </c>
    </row>
    <row r="16452" spans="1:11" x14ac:dyDescent="0.3">
      <c r="A16452" t="s">
        <v>63714</v>
      </c>
      <c r="C16452" t="s">
        <v>27</v>
      </c>
      <c r="D16452" t="s">
        <v>63715</v>
      </c>
      <c r="E16452" t="s">
        <v>47287</v>
      </c>
      <c r="F16452" t="s">
        <v>41</v>
      </c>
      <c r="G16452" t="s">
        <v>42</v>
      </c>
      <c r="H16452">
        <v>0</v>
      </c>
      <c r="I16452">
        <v>0</v>
      </c>
      <c r="J16452">
        <v>0</v>
      </c>
      <c r="K16452" t="s">
        <v>63716</v>
      </c>
    </row>
    <row r="16453" spans="1:11" x14ac:dyDescent="0.3">
      <c r="A16453" t="s">
        <v>63717</v>
      </c>
      <c r="B16453" t="s">
        <v>30629</v>
      </c>
      <c r="C16453" t="s">
        <v>27</v>
      </c>
      <c r="D16453" t="s">
        <v>63718</v>
      </c>
      <c r="E16453" t="s">
        <v>47287</v>
      </c>
      <c r="F16453" t="s">
        <v>16</v>
      </c>
      <c r="G16453" t="s">
        <v>547</v>
      </c>
      <c r="H16453">
        <v>0</v>
      </c>
      <c r="I16453">
        <v>0</v>
      </c>
      <c r="J16453">
        <v>0</v>
      </c>
      <c r="K16453" t="s">
        <v>63719</v>
      </c>
    </row>
    <row r="16454" spans="1:11" x14ac:dyDescent="0.3">
      <c r="A16454" t="s">
        <v>63720</v>
      </c>
      <c r="B16454" t="s">
        <v>63721</v>
      </c>
      <c r="C16454" t="s">
        <v>1159</v>
      </c>
      <c r="D16454" t="s">
        <v>63722</v>
      </c>
      <c r="E16454" t="s">
        <v>1161</v>
      </c>
      <c r="F16454" t="s">
        <v>7493</v>
      </c>
      <c r="G16454" t="s">
        <v>42</v>
      </c>
      <c r="H16454">
        <v>0</v>
      </c>
      <c r="I16454">
        <v>0</v>
      </c>
      <c r="J16454">
        <v>0</v>
      </c>
      <c r="K16454" t="s">
        <v>63723</v>
      </c>
    </row>
    <row r="16455" spans="1:11" x14ac:dyDescent="0.3">
      <c r="A16455" t="s">
        <v>63724</v>
      </c>
      <c r="C16455" t="s">
        <v>20</v>
      </c>
      <c r="D16455" t="s">
        <v>63725</v>
      </c>
      <c r="E16455" t="s">
        <v>61426</v>
      </c>
      <c r="F16455" t="s">
        <v>170</v>
      </c>
      <c r="G16455" t="s">
        <v>42</v>
      </c>
      <c r="H16455">
        <v>0</v>
      </c>
      <c r="I16455">
        <v>0</v>
      </c>
      <c r="J16455">
        <v>0</v>
      </c>
      <c r="K16455" t="s">
        <v>63726</v>
      </c>
    </row>
    <row r="16456" spans="1:11" x14ac:dyDescent="0.3">
      <c r="A16456" t="s">
        <v>63727</v>
      </c>
      <c r="C16456" t="s">
        <v>13</v>
      </c>
      <c r="D16456" t="s">
        <v>63728</v>
      </c>
      <c r="E16456" t="s">
        <v>58181</v>
      </c>
      <c r="F16456" t="s">
        <v>16</v>
      </c>
      <c r="G16456" t="s">
        <v>11695</v>
      </c>
      <c r="H16456">
        <v>0</v>
      </c>
      <c r="I16456">
        <v>0</v>
      </c>
      <c r="J16456">
        <v>0</v>
      </c>
      <c r="K16456" t="s">
        <v>63729</v>
      </c>
    </row>
    <row r="16457" spans="1:11" x14ac:dyDescent="0.3">
      <c r="A16457" t="s">
        <v>63730</v>
      </c>
      <c r="B16457" t="s">
        <v>63731</v>
      </c>
      <c r="C16457" t="s">
        <v>13</v>
      </c>
      <c r="D16457" t="s">
        <v>63732</v>
      </c>
      <c r="E16457" t="s">
        <v>58181</v>
      </c>
      <c r="F16457" t="s">
        <v>16</v>
      </c>
      <c r="G16457" t="s">
        <v>21784</v>
      </c>
      <c r="H16457">
        <v>0</v>
      </c>
      <c r="I16457">
        <v>0</v>
      </c>
      <c r="J16457">
        <v>0</v>
      </c>
      <c r="K16457" t="s">
        <v>63733</v>
      </c>
    </row>
    <row r="16458" spans="1:11" x14ac:dyDescent="0.3">
      <c r="A16458" t="s">
        <v>63734</v>
      </c>
      <c r="B16458" t="s">
        <v>63735</v>
      </c>
      <c r="C16458" t="s">
        <v>147</v>
      </c>
      <c r="D16458" t="s">
        <v>63736</v>
      </c>
      <c r="E16458" t="s">
        <v>4768</v>
      </c>
      <c r="F16458" t="s">
        <v>2257</v>
      </c>
      <c r="G16458" t="s">
        <v>42</v>
      </c>
      <c r="H16458">
        <v>0</v>
      </c>
      <c r="I16458">
        <v>0</v>
      </c>
      <c r="J16458">
        <v>0</v>
      </c>
      <c r="K16458" t="s">
        <v>63737</v>
      </c>
    </row>
    <row r="16459" spans="1:11" x14ac:dyDescent="0.3">
      <c r="A16459" t="s">
        <v>63738</v>
      </c>
      <c r="B16459" t="s">
        <v>63739</v>
      </c>
      <c r="C16459" t="s">
        <v>27</v>
      </c>
      <c r="D16459" t="s">
        <v>63740</v>
      </c>
      <c r="E16459" t="s">
        <v>47287</v>
      </c>
      <c r="F16459" t="s">
        <v>41</v>
      </c>
      <c r="G16459" t="s">
        <v>42</v>
      </c>
      <c r="H16459">
        <v>0</v>
      </c>
      <c r="I16459">
        <v>0</v>
      </c>
      <c r="J16459">
        <v>0</v>
      </c>
      <c r="K16459" t="s">
        <v>63741</v>
      </c>
    </row>
    <row r="16460" spans="1:11" x14ac:dyDescent="0.3">
      <c r="A16460" t="s">
        <v>63742</v>
      </c>
      <c r="B16460" t="s">
        <v>63743</v>
      </c>
      <c r="C16460" t="s">
        <v>20</v>
      </c>
      <c r="D16460" t="s">
        <v>63744</v>
      </c>
      <c r="E16460" t="s">
        <v>61426</v>
      </c>
      <c r="F16460" t="s">
        <v>1247</v>
      </c>
      <c r="G16460" t="s">
        <v>22797</v>
      </c>
      <c r="H16460">
        <v>0</v>
      </c>
      <c r="I16460">
        <v>0</v>
      </c>
      <c r="J16460">
        <v>0</v>
      </c>
      <c r="K16460" t="s">
        <v>63745</v>
      </c>
    </row>
    <row r="16461" spans="1:11" x14ac:dyDescent="0.3">
      <c r="A16461" t="s">
        <v>63746</v>
      </c>
      <c r="B16461" t="s">
        <v>63747</v>
      </c>
      <c r="C16461" t="s">
        <v>20</v>
      </c>
      <c r="D16461" t="s">
        <v>63748</v>
      </c>
      <c r="E16461" t="s">
        <v>61426</v>
      </c>
      <c r="F16461" t="s">
        <v>16</v>
      </c>
      <c r="G16461" t="s">
        <v>12174</v>
      </c>
      <c r="H16461">
        <v>0</v>
      </c>
      <c r="I16461">
        <v>0</v>
      </c>
      <c r="J16461">
        <v>0</v>
      </c>
      <c r="K16461" t="s">
        <v>63749</v>
      </c>
    </row>
    <row r="16462" spans="1:11" x14ac:dyDescent="0.3">
      <c r="A16462" t="s">
        <v>63750</v>
      </c>
      <c r="B16462" t="s">
        <v>63751</v>
      </c>
      <c r="C16462" t="s">
        <v>20</v>
      </c>
      <c r="D16462" t="s">
        <v>63752</v>
      </c>
      <c r="E16462" t="s">
        <v>61426</v>
      </c>
      <c r="F16462" t="s">
        <v>16</v>
      </c>
      <c r="G16462" t="s">
        <v>3479</v>
      </c>
      <c r="H16462">
        <v>0</v>
      </c>
      <c r="I16462">
        <v>0</v>
      </c>
      <c r="J16462">
        <v>0</v>
      </c>
      <c r="K16462" t="s">
        <v>63753</v>
      </c>
    </row>
    <row r="16463" spans="1:11" x14ac:dyDescent="0.3">
      <c r="A16463" t="s">
        <v>63754</v>
      </c>
      <c r="B16463" t="s">
        <v>63755</v>
      </c>
      <c r="C16463" t="s">
        <v>20</v>
      </c>
      <c r="D16463" t="s">
        <v>63756</v>
      </c>
      <c r="E16463" t="s">
        <v>61426</v>
      </c>
      <c r="F16463" t="s">
        <v>16</v>
      </c>
      <c r="G16463" t="s">
        <v>3624</v>
      </c>
      <c r="H16463">
        <v>0</v>
      </c>
      <c r="I16463">
        <v>0</v>
      </c>
      <c r="J16463">
        <v>0</v>
      </c>
      <c r="K16463" t="s">
        <v>63757</v>
      </c>
    </row>
    <row r="16464" spans="1:11" x14ac:dyDescent="0.3">
      <c r="A16464" t="s">
        <v>63758</v>
      </c>
      <c r="B16464" t="s">
        <v>63759</v>
      </c>
      <c r="C16464" t="s">
        <v>20</v>
      </c>
      <c r="D16464" t="s">
        <v>63760</v>
      </c>
      <c r="E16464" t="s">
        <v>61426</v>
      </c>
      <c r="F16464" t="s">
        <v>7493</v>
      </c>
      <c r="G16464" t="s">
        <v>6916</v>
      </c>
      <c r="H16464">
        <v>0</v>
      </c>
      <c r="I16464">
        <v>0</v>
      </c>
      <c r="J16464">
        <v>0</v>
      </c>
      <c r="K16464" t="s">
        <v>63761</v>
      </c>
    </row>
    <row r="16465" spans="1:11" x14ac:dyDescent="0.3">
      <c r="A16465" t="s">
        <v>63762</v>
      </c>
      <c r="B16465" t="s">
        <v>63763</v>
      </c>
      <c r="C16465" t="s">
        <v>466</v>
      </c>
      <c r="D16465" t="s">
        <v>63764</v>
      </c>
      <c r="E16465" t="s">
        <v>56266</v>
      </c>
      <c r="F16465" t="s">
        <v>10052</v>
      </c>
      <c r="G16465" t="s">
        <v>42</v>
      </c>
      <c r="H16465">
        <v>0</v>
      </c>
      <c r="I16465">
        <v>0</v>
      </c>
      <c r="J16465">
        <v>0</v>
      </c>
      <c r="K16465" t="s">
        <v>63765</v>
      </c>
    </row>
    <row r="16466" spans="1:11" x14ac:dyDescent="0.3">
      <c r="A16466" t="s">
        <v>63766</v>
      </c>
      <c r="B16466" t="s">
        <v>63767</v>
      </c>
      <c r="C16466" t="s">
        <v>20</v>
      </c>
      <c r="D16466" t="s">
        <v>63768</v>
      </c>
      <c r="E16466" t="s">
        <v>61426</v>
      </c>
      <c r="F16466" t="s">
        <v>16</v>
      </c>
      <c r="G16466" t="s">
        <v>1756</v>
      </c>
      <c r="H16466">
        <v>0</v>
      </c>
      <c r="I16466">
        <v>0</v>
      </c>
      <c r="J16466">
        <v>0</v>
      </c>
      <c r="K16466" t="s">
        <v>63769</v>
      </c>
    </row>
    <row r="16467" spans="1:11" x14ac:dyDescent="0.3">
      <c r="A16467" t="s">
        <v>63770</v>
      </c>
      <c r="B16467" t="s">
        <v>63771</v>
      </c>
      <c r="C16467" t="s">
        <v>1159</v>
      </c>
      <c r="D16467" t="s">
        <v>63772</v>
      </c>
      <c r="E16467" t="s">
        <v>1161</v>
      </c>
      <c r="F16467" t="s">
        <v>16</v>
      </c>
      <c r="G16467" t="s">
        <v>5097</v>
      </c>
      <c r="H16467">
        <v>0</v>
      </c>
      <c r="I16467">
        <v>0</v>
      </c>
      <c r="J16467">
        <v>0</v>
      </c>
      <c r="K16467" t="s">
        <v>63773</v>
      </c>
    </row>
    <row r="16468" spans="1:11" x14ac:dyDescent="0.3">
      <c r="A16468" t="s">
        <v>63774</v>
      </c>
      <c r="B16468" t="s">
        <v>63775</v>
      </c>
      <c r="C16468" t="s">
        <v>13</v>
      </c>
      <c r="D16468" t="s">
        <v>63776</v>
      </c>
      <c r="E16468" t="s">
        <v>58181</v>
      </c>
      <c r="F16468" t="s">
        <v>1732</v>
      </c>
      <c r="G16468" t="s">
        <v>42</v>
      </c>
      <c r="H16468">
        <v>0</v>
      </c>
      <c r="I16468">
        <v>0</v>
      </c>
      <c r="J16468">
        <v>0</v>
      </c>
      <c r="K16468" t="s">
        <v>63777</v>
      </c>
    </row>
    <row r="16469" spans="1:11" x14ac:dyDescent="0.3">
      <c r="A16469" t="s">
        <v>63778</v>
      </c>
      <c r="B16469" t="s">
        <v>63779</v>
      </c>
      <c r="C16469" t="s">
        <v>27</v>
      </c>
      <c r="D16469" t="s">
        <v>63780</v>
      </c>
      <c r="E16469" t="s">
        <v>15</v>
      </c>
      <c r="F16469" t="s">
        <v>61835</v>
      </c>
      <c r="G16469" t="s">
        <v>46299</v>
      </c>
      <c r="H16469">
        <v>0</v>
      </c>
      <c r="I16469">
        <v>0</v>
      </c>
      <c r="J16469">
        <v>0</v>
      </c>
      <c r="K16469" t="s">
        <v>63781</v>
      </c>
    </row>
    <row r="16470" spans="1:11" x14ac:dyDescent="0.3">
      <c r="A16470" t="s">
        <v>63782</v>
      </c>
      <c r="B16470" t="s">
        <v>63783</v>
      </c>
      <c r="C16470" t="s">
        <v>466</v>
      </c>
      <c r="D16470" t="s">
        <v>63784</v>
      </c>
      <c r="E16470" t="s">
        <v>56266</v>
      </c>
      <c r="F16470" t="s">
        <v>16</v>
      </c>
      <c r="G16470" t="s">
        <v>3356</v>
      </c>
      <c r="H16470">
        <v>0</v>
      </c>
      <c r="I16470">
        <v>0</v>
      </c>
      <c r="J16470">
        <v>0</v>
      </c>
      <c r="K16470" t="s">
        <v>63785</v>
      </c>
    </row>
    <row r="16471" spans="1:11" x14ac:dyDescent="0.3">
      <c r="A16471" t="s">
        <v>63786</v>
      </c>
      <c r="B16471" t="s">
        <v>63787</v>
      </c>
      <c r="C16471" t="s">
        <v>466</v>
      </c>
      <c r="D16471" t="s">
        <v>63788</v>
      </c>
      <c r="E16471" t="s">
        <v>56266</v>
      </c>
      <c r="F16471" t="s">
        <v>16</v>
      </c>
      <c r="G16471" t="s">
        <v>5649</v>
      </c>
      <c r="H16471">
        <v>0</v>
      </c>
      <c r="I16471">
        <v>0</v>
      </c>
      <c r="J16471">
        <v>0</v>
      </c>
      <c r="K16471" t="s">
        <v>63789</v>
      </c>
    </row>
    <row r="16472" spans="1:11" x14ac:dyDescent="0.3">
      <c r="A16472" t="s">
        <v>63790</v>
      </c>
      <c r="B16472" t="s">
        <v>63791</v>
      </c>
      <c r="C16472" t="s">
        <v>27</v>
      </c>
      <c r="D16472" t="s">
        <v>63792</v>
      </c>
      <c r="E16472" t="s">
        <v>47287</v>
      </c>
      <c r="F16472" t="s">
        <v>41</v>
      </c>
      <c r="G16472" t="s">
        <v>209</v>
      </c>
      <c r="H16472">
        <v>0</v>
      </c>
      <c r="I16472">
        <v>0</v>
      </c>
      <c r="J16472">
        <v>0</v>
      </c>
      <c r="K16472" t="s">
        <v>63793</v>
      </c>
    </row>
    <row r="16473" spans="1:11" x14ac:dyDescent="0.3">
      <c r="A16473" t="s">
        <v>63794</v>
      </c>
      <c r="B16473" t="s">
        <v>63795</v>
      </c>
      <c r="C16473" t="s">
        <v>558</v>
      </c>
      <c r="D16473" t="s">
        <v>63796</v>
      </c>
      <c r="E16473" t="s">
        <v>32122</v>
      </c>
      <c r="F16473" t="s">
        <v>16</v>
      </c>
      <c r="G16473" t="s">
        <v>63015</v>
      </c>
      <c r="H16473">
        <v>0</v>
      </c>
      <c r="I16473">
        <v>0</v>
      </c>
      <c r="J16473">
        <v>0</v>
      </c>
      <c r="K16473" t="s">
        <v>63797</v>
      </c>
    </row>
    <row r="16474" spans="1:11" x14ac:dyDescent="0.3">
      <c r="A16474" t="s">
        <v>63798</v>
      </c>
      <c r="B16474" t="s">
        <v>63799</v>
      </c>
      <c r="C16474" t="s">
        <v>27</v>
      </c>
      <c r="D16474" t="s">
        <v>63800</v>
      </c>
      <c r="E16474" t="s">
        <v>47287</v>
      </c>
      <c r="F16474" t="s">
        <v>41</v>
      </c>
      <c r="G16474" t="s">
        <v>42</v>
      </c>
      <c r="H16474">
        <v>0</v>
      </c>
      <c r="I16474">
        <v>0</v>
      </c>
      <c r="J16474">
        <v>0</v>
      </c>
      <c r="K16474" t="s">
        <v>63801</v>
      </c>
    </row>
    <row r="16475" spans="1:11" x14ac:dyDescent="0.3">
      <c r="A16475" t="s">
        <v>63802</v>
      </c>
      <c r="B16475" t="s">
        <v>52690</v>
      </c>
      <c r="C16475" t="s">
        <v>558</v>
      </c>
      <c r="D16475" t="s">
        <v>63803</v>
      </c>
      <c r="E16475" t="s">
        <v>2102</v>
      </c>
      <c r="F16475" t="s">
        <v>41</v>
      </c>
      <c r="G16475" t="s">
        <v>51705</v>
      </c>
      <c r="H16475">
        <v>0</v>
      </c>
      <c r="I16475">
        <v>0</v>
      </c>
      <c r="J16475">
        <v>0</v>
      </c>
      <c r="K16475" t="s">
        <v>63804</v>
      </c>
    </row>
    <row r="16476" spans="1:11" x14ac:dyDescent="0.3">
      <c r="A16476" t="s">
        <v>63805</v>
      </c>
      <c r="B16476" t="s">
        <v>63806</v>
      </c>
      <c r="C16476" t="s">
        <v>27</v>
      </c>
      <c r="D16476" t="s">
        <v>63807</v>
      </c>
      <c r="E16476" t="s">
        <v>47287</v>
      </c>
      <c r="F16476" t="s">
        <v>16</v>
      </c>
      <c r="G16476" t="s">
        <v>30</v>
      </c>
      <c r="H16476">
        <v>0</v>
      </c>
      <c r="I16476">
        <v>0</v>
      </c>
      <c r="J16476">
        <v>0</v>
      </c>
      <c r="K16476" t="s">
        <v>63808</v>
      </c>
    </row>
    <row r="16477" spans="1:11" x14ac:dyDescent="0.3">
      <c r="A16477" t="s">
        <v>63809</v>
      </c>
      <c r="B16477" t="s">
        <v>63810</v>
      </c>
      <c r="C16477" t="s">
        <v>13</v>
      </c>
      <c r="D16477" t="s">
        <v>63811</v>
      </c>
      <c r="E16477" t="s">
        <v>58181</v>
      </c>
      <c r="F16477" t="s">
        <v>16</v>
      </c>
      <c r="G16477" t="s">
        <v>1756</v>
      </c>
      <c r="H16477">
        <v>0</v>
      </c>
      <c r="I16477">
        <v>0</v>
      </c>
      <c r="J16477">
        <v>0</v>
      </c>
      <c r="K16477" t="s">
        <v>63812</v>
      </c>
    </row>
    <row r="16478" spans="1:11" x14ac:dyDescent="0.3">
      <c r="A16478" t="s">
        <v>63813</v>
      </c>
      <c r="B16478" t="s">
        <v>63814</v>
      </c>
      <c r="C16478" t="s">
        <v>558</v>
      </c>
      <c r="D16478" t="s">
        <v>63815</v>
      </c>
      <c r="E16478" t="s">
        <v>2102</v>
      </c>
      <c r="F16478" t="s">
        <v>16</v>
      </c>
      <c r="G16478" t="s">
        <v>12012</v>
      </c>
      <c r="H16478">
        <v>0</v>
      </c>
      <c r="I16478">
        <v>0</v>
      </c>
      <c r="J16478">
        <v>0</v>
      </c>
      <c r="K16478" t="s">
        <v>63816</v>
      </c>
    </row>
    <row r="16479" spans="1:11" x14ac:dyDescent="0.3">
      <c r="A16479" t="s">
        <v>63817</v>
      </c>
      <c r="B16479" t="s">
        <v>63818</v>
      </c>
      <c r="C16479" t="s">
        <v>27</v>
      </c>
      <c r="D16479" t="s">
        <v>63819</v>
      </c>
      <c r="E16479" t="s">
        <v>47287</v>
      </c>
      <c r="F16479" t="s">
        <v>41</v>
      </c>
      <c r="G16479" t="s">
        <v>42</v>
      </c>
      <c r="H16479">
        <v>0</v>
      </c>
      <c r="I16479">
        <v>0</v>
      </c>
      <c r="J16479">
        <v>0</v>
      </c>
      <c r="K16479" t="s">
        <v>63820</v>
      </c>
    </row>
    <row r="16480" spans="1:11" x14ac:dyDescent="0.3">
      <c r="A16480" t="s">
        <v>63821</v>
      </c>
      <c r="B16480" t="s">
        <v>63810</v>
      </c>
      <c r="C16480" t="s">
        <v>27</v>
      </c>
      <c r="D16480" t="s">
        <v>63822</v>
      </c>
      <c r="E16480" t="s">
        <v>47287</v>
      </c>
      <c r="F16480" t="s">
        <v>41</v>
      </c>
      <c r="G16480" t="s">
        <v>42</v>
      </c>
      <c r="H16480">
        <v>0</v>
      </c>
      <c r="I16480">
        <v>0</v>
      </c>
      <c r="J16480">
        <v>0</v>
      </c>
      <c r="K16480" t="s">
        <v>63823</v>
      </c>
    </row>
    <row r="16481" spans="1:11" x14ac:dyDescent="0.3">
      <c r="A16481" t="s">
        <v>63824</v>
      </c>
      <c r="C16481" t="s">
        <v>27</v>
      </c>
      <c r="D16481" t="s">
        <v>63825</v>
      </c>
      <c r="E16481" t="s">
        <v>47287</v>
      </c>
      <c r="F16481" t="s">
        <v>41</v>
      </c>
      <c r="G16481" t="s">
        <v>42</v>
      </c>
      <c r="H16481">
        <v>0</v>
      </c>
      <c r="I16481">
        <v>0</v>
      </c>
      <c r="J16481">
        <v>0</v>
      </c>
      <c r="K16481" t="s">
        <v>63826</v>
      </c>
    </row>
    <row r="16482" spans="1:11" x14ac:dyDescent="0.3">
      <c r="A16482" t="s">
        <v>63827</v>
      </c>
      <c r="B16482" t="s">
        <v>63828</v>
      </c>
      <c r="C16482" t="s">
        <v>27</v>
      </c>
      <c r="D16482" t="s">
        <v>63829</v>
      </c>
      <c r="E16482" t="s">
        <v>47287</v>
      </c>
      <c r="F16482" t="s">
        <v>41</v>
      </c>
      <c r="G16482" t="s">
        <v>42</v>
      </c>
      <c r="H16482">
        <v>0</v>
      </c>
      <c r="I16482">
        <v>0</v>
      </c>
      <c r="J16482">
        <v>0</v>
      </c>
      <c r="K16482" t="s">
        <v>63830</v>
      </c>
    </row>
    <row r="16483" spans="1:11" x14ac:dyDescent="0.3">
      <c r="A16483" t="s">
        <v>63831</v>
      </c>
      <c r="B16483" t="s">
        <v>63832</v>
      </c>
      <c r="C16483" t="s">
        <v>27</v>
      </c>
      <c r="D16483" t="s">
        <v>63833</v>
      </c>
      <c r="E16483" t="s">
        <v>47287</v>
      </c>
      <c r="F16483" t="s">
        <v>41</v>
      </c>
      <c r="G16483" t="s">
        <v>42</v>
      </c>
      <c r="H16483">
        <v>0</v>
      </c>
      <c r="I16483">
        <v>0</v>
      </c>
      <c r="J16483">
        <v>0</v>
      </c>
      <c r="K16483" t="s">
        <v>63834</v>
      </c>
    </row>
    <row r="16484" spans="1:11" x14ac:dyDescent="0.3">
      <c r="A16484" t="s">
        <v>63835</v>
      </c>
      <c r="B16484" t="s">
        <v>63836</v>
      </c>
      <c r="C16484" t="s">
        <v>27</v>
      </c>
      <c r="D16484" t="s">
        <v>63837</v>
      </c>
      <c r="E16484" t="s">
        <v>47287</v>
      </c>
      <c r="F16484" t="s">
        <v>41</v>
      </c>
      <c r="G16484" t="s">
        <v>42</v>
      </c>
      <c r="H16484">
        <v>0</v>
      </c>
      <c r="I16484">
        <v>0</v>
      </c>
      <c r="J16484">
        <v>0</v>
      </c>
      <c r="K16484" t="s">
        <v>63838</v>
      </c>
    </row>
    <row r="16485" spans="1:11" x14ac:dyDescent="0.3">
      <c r="A16485" t="s">
        <v>63839</v>
      </c>
      <c r="B16485" t="s">
        <v>63840</v>
      </c>
      <c r="C16485" t="s">
        <v>20</v>
      </c>
      <c r="D16485" t="s">
        <v>63841</v>
      </c>
      <c r="E16485" t="s">
        <v>61426</v>
      </c>
      <c r="F16485" t="s">
        <v>16</v>
      </c>
      <c r="G16485" t="s">
        <v>20664</v>
      </c>
      <c r="H16485">
        <v>0</v>
      </c>
      <c r="I16485">
        <v>0</v>
      </c>
      <c r="J16485">
        <v>0</v>
      </c>
      <c r="K16485" t="s">
        <v>63842</v>
      </c>
    </row>
    <row r="16486" spans="1:11" x14ac:dyDescent="0.3">
      <c r="A16486" t="s">
        <v>63843</v>
      </c>
      <c r="B16486" t="s">
        <v>63844</v>
      </c>
      <c r="C16486" t="s">
        <v>13</v>
      </c>
      <c r="D16486" t="s">
        <v>63845</v>
      </c>
      <c r="E16486" t="s">
        <v>58181</v>
      </c>
      <c r="F16486" t="s">
        <v>16</v>
      </c>
      <c r="G16486" t="s">
        <v>43051</v>
      </c>
      <c r="H16486">
        <v>0</v>
      </c>
      <c r="I16486">
        <v>0</v>
      </c>
      <c r="J16486">
        <v>0</v>
      </c>
      <c r="K16486" t="s">
        <v>63846</v>
      </c>
    </row>
    <row r="16487" spans="1:11" x14ac:dyDescent="0.3">
      <c r="A16487" t="s">
        <v>63847</v>
      </c>
      <c r="B16487" t="s">
        <v>63848</v>
      </c>
      <c r="C16487" t="s">
        <v>20</v>
      </c>
      <c r="D16487" t="s">
        <v>63849</v>
      </c>
      <c r="E16487" t="s">
        <v>62177</v>
      </c>
      <c r="F16487" t="s">
        <v>12094</v>
      </c>
      <c r="G16487" t="s">
        <v>42</v>
      </c>
      <c r="H16487">
        <v>0</v>
      </c>
      <c r="I16487">
        <v>0</v>
      </c>
      <c r="J16487">
        <v>0</v>
      </c>
      <c r="K16487" t="s">
        <v>63850</v>
      </c>
    </row>
    <row r="16488" spans="1:11" x14ac:dyDescent="0.3">
      <c r="A16488" t="s">
        <v>63851</v>
      </c>
      <c r="B16488" t="s">
        <v>63852</v>
      </c>
      <c r="C16488" t="s">
        <v>13</v>
      </c>
      <c r="D16488" t="s">
        <v>63853</v>
      </c>
      <c r="E16488" t="s">
        <v>58181</v>
      </c>
      <c r="F16488" t="s">
        <v>16</v>
      </c>
      <c r="G16488" t="s">
        <v>6916</v>
      </c>
      <c r="H16488">
        <v>0</v>
      </c>
      <c r="I16488">
        <v>0</v>
      </c>
      <c r="J16488">
        <v>0</v>
      </c>
      <c r="K16488" t="s">
        <v>63854</v>
      </c>
    </row>
    <row r="16489" spans="1:11" x14ac:dyDescent="0.3">
      <c r="A16489" t="s">
        <v>63855</v>
      </c>
      <c r="B16489" t="s">
        <v>63856</v>
      </c>
      <c r="C16489" t="s">
        <v>147</v>
      </c>
      <c r="D16489" t="s">
        <v>63857</v>
      </c>
      <c r="E16489" t="s">
        <v>59940</v>
      </c>
      <c r="F16489" t="s">
        <v>12609</v>
      </c>
      <c r="G16489" t="s">
        <v>8767</v>
      </c>
      <c r="H16489">
        <v>0</v>
      </c>
      <c r="I16489">
        <v>0</v>
      </c>
      <c r="J16489">
        <v>0</v>
      </c>
      <c r="K16489" t="s">
        <v>63858</v>
      </c>
    </row>
    <row r="16490" spans="1:11" x14ac:dyDescent="0.3">
      <c r="A16490" t="s">
        <v>63859</v>
      </c>
      <c r="B16490" t="s">
        <v>63860</v>
      </c>
      <c r="C16490" t="s">
        <v>558</v>
      </c>
      <c r="D16490" t="s">
        <v>63861</v>
      </c>
      <c r="E16490" t="s">
        <v>1122</v>
      </c>
      <c r="F16490" t="s">
        <v>4373</v>
      </c>
      <c r="G16490" t="s">
        <v>38859</v>
      </c>
      <c r="H16490">
        <v>0</v>
      </c>
      <c r="I16490">
        <v>0</v>
      </c>
      <c r="J16490">
        <v>0</v>
      </c>
      <c r="K16490" t="s">
        <v>63862</v>
      </c>
    </row>
    <row r="16491" spans="1:11" x14ac:dyDescent="0.3">
      <c r="A16491" t="s">
        <v>63863</v>
      </c>
      <c r="B16491" t="s">
        <v>63864</v>
      </c>
      <c r="C16491" t="s">
        <v>27</v>
      </c>
      <c r="D16491" t="s">
        <v>63865</v>
      </c>
      <c r="E16491" t="s">
        <v>47287</v>
      </c>
      <c r="F16491" t="s">
        <v>41</v>
      </c>
      <c r="G16491" t="s">
        <v>42</v>
      </c>
      <c r="H16491">
        <v>0</v>
      </c>
      <c r="I16491">
        <v>0</v>
      </c>
      <c r="J16491">
        <v>0</v>
      </c>
      <c r="K16491" t="s">
        <v>63866</v>
      </c>
    </row>
    <row r="16492" spans="1:11" x14ac:dyDescent="0.3">
      <c r="A16492" t="s">
        <v>63867</v>
      </c>
      <c r="B16492" t="s">
        <v>63868</v>
      </c>
      <c r="C16492" t="s">
        <v>27</v>
      </c>
      <c r="D16492" t="s">
        <v>63869</v>
      </c>
      <c r="E16492" t="s">
        <v>47287</v>
      </c>
      <c r="F16492" t="s">
        <v>41</v>
      </c>
      <c r="G16492" t="s">
        <v>42</v>
      </c>
      <c r="H16492">
        <v>0</v>
      </c>
      <c r="I16492">
        <v>0</v>
      </c>
      <c r="J16492">
        <v>0</v>
      </c>
      <c r="K16492" t="s">
        <v>63870</v>
      </c>
    </row>
    <row r="16493" spans="1:11" x14ac:dyDescent="0.3">
      <c r="A16493" t="s">
        <v>63871</v>
      </c>
      <c r="B16493" t="s">
        <v>63872</v>
      </c>
      <c r="C16493" t="s">
        <v>27</v>
      </c>
      <c r="D16493" t="s">
        <v>63873</v>
      </c>
      <c r="E16493" t="s">
        <v>47287</v>
      </c>
      <c r="F16493" t="s">
        <v>41</v>
      </c>
      <c r="G16493" t="s">
        <v>42</v>
      </c>
      <c r="H16493">
        <v>0</v>
      </c>
      <c r="I16493">
        <v>0</v>
      </c>
      <c r="J16493">
        <v>0</v>
      </c>
      <c r="K16493" t="s">
        <v>63874</v>
      </c>
    </row>
    <row r="16494" spans="1:11" x14ac:dyDescent="0.3">
      <c r="A16494" t="s">
        <v>63875</v>
      </c>
      <c r="B16494" t="s">
        <v>63876</v>
      </c>
      <c r="C16494" t="s">
        <v>20</v>
      </c>
      <c r="D16494" t="s">
        <v>63877</v>
      </c>
      <c r="E16494" t="s">
        <v>62177</v>
      </c>
      <c r="F16494" t="s">
        <v>15706</v>
      </c>
      <c r="G16494" t="s">
        <v>42</v>
      </c>
      <c r="H16494">
        <v>0</v>
      </c>
      <c r="I16494">
        <v>0</v>
      </c>
      <c r="J16494">
        <v>0</v>
      </c>
      <c r="K16494" t="s">
        <v>63878</v>
      </c>
    </row>
    <row r="16495" spans="1:11" x14ac:dyDescent="0.3">
      <c r="A16495" t="s">
        <v>63879</v>
      </c>
      <c r="B16495" t="s">
        <v>63880</v>
      </c>
      <c r="C16495" t="s">
        <v>27</v>
      </c>
      <c r="D16495" t="s">
        <v>63881</v>
      </c>
      <c r="E16495" t="s">
        <v>47287</v>
      </c>
      <c r="F16495" t="s">
        <v>41</v>
      </c>
      <c r="G16495" t="s">
        <v>42</v>
      </c>
      <c r="H16495">
        <v>0</v>
      </c>
      <c r="I16495">
        <v>0</v>
      </c>
      <c r="J16495">
        <v>0</v>
      </c>
      <c r="K16495" t="s">
        <v>63882</v>
      </c>
    </row>
    <row r="16496" spans="1:11" x14ac:dyDescent="0.3">
      <c r="A16496" t="s">
        <v>63883</v>
      </c>
      <c r="B16496" t="s">
        <v>63884</v>
      </c>
      <c r="C16496" t="s">
        <v>27</v>
      </c>
      <c r="D16496" t="s">
        <v>63885</v>
      </c>
      <c r="E16496" t="s">
        <v>47287</v>
      </c>
      <c r="F16496" t="s">
        <v>41</v>
      </c>
      <c r="G16496" t="s">
        <v>42</v>
      </c>
      <c r="H16496">
        <v>0</v>
      </c>
      <c r="I16496">
        <v>0</v>
      </c>
      <c r="J16496">
        <v>0</v>
      </c>
      <c r="K16496" t="s">
        <v>63886</v>
      </c>
    </row>
    <row r="16497" spans="1:11" x14ac:dyDescent="0.3">
      <c r="A16497" t="s">
        <v>63887</v>
      </c>
      <c r="C16497" t="s">
        <v>558</v>
      </c>
      <c r="D16497" t="s">
        <v>63888</v>
      </c>
      <c r="E16497" t="s">
        <v>1122</v>
      </c>
      <c r="F16497" t="s">
        <v>7021</v>
      </c>
      <c r="G16497" t="s">
        <v>18940</v>
      </c>
      <c r="H16497">
        <v>0</v>
      </c>
      <c r="I16497">
        <v>0</v>
      </c>
      <c r="J16497">
        <v>0</v>
      </c>
      <c r="K16497" t="s">
        <v>63889</v>
      </c>
    </row>
    <row r="16498" spans="1:11" x14ac:dyDescent="0.3">
      <c r="A16498" t="s">
        <v>63890</v>
      </c>
      <c r="B16498" t="s">
        <v>63891</v>
      </c>
      <c r="C16498" t="s">
        <v>27</v>
      </c>
      <c r="D16498" t="s">
        <v>63892</v>
      </c>
      <c r="E16498" t="s">
        <v>47287</v>
      </c>
      <c r="F16498" t="s">
        <v>41</v>
      </c>
      <c r="G16498" t="s">
        <v>42</v>
      </c>
      <c r="H16498">
        <v>0</v>
      </c>
      <c r="I16498">
        <v>0</v>
      </c>
      <c r="J16498">
        <v>0</v>
      </c>
      <c r="K16498" t="s">
        <v>63893</v>
      </c>
    </row>
    <row r="16499" spans="1:11" x14ac:dyDescent="0.3">
      <c r="A16499" t="s">
        <v>63894</v>
      </c>
      <c r="B16499" t="s">
        <v>63895</v>
      </c>
      <c r="C16499" t="s">
        <v>13</v>
      </c>
      <c r="D16499" t="s">
        <v>63896</v>
      </c>
      <c r="E16499" t="s">
        <v>58181</v>
      </c>
      <c r="F16499" t="s">
        <v>16</v>
      </c>
      <c r="G16499" t="s">
        <v>19910</v>
      </c>
      <c r="H16499">
        <v>0</v>
      </c>
      <c r="I16499">
        <v>0</v>
      </c>
      <c r="J16499">
        <v>0</v>
      </c>
      <c r="K16499" t="s">
        <v>63897</v>
      </c>
    </row>
    <row r="16500" spans="1:11" x14ac:dyDescent="0.3">
      <c r="A16500" t="s">
        <v>63898</v>
      </c>
      <c r="B16500" t="s">
        <v>63899</v>
      </c>
      <c r="C16500" t="s">
        <v>558</v>
      </c>
      <c r="D16500" t="s">
        <v>63900</v>
      </c>
      <c r="E16500" t="s">
        <v>1122</v>
      </c>
      <c r="F16500" t="s">
        <v>1237</v>
      </c>
      <c r="G16500" t="s">
        <v>42</v>
      </c>
      <c r="H16500">
        <v>0</v>
      </c>
      <c r="I16500">
        <v>0</v>
      </c>
      <c r="J16500">
        <v>0</v>
      </c>
      <c r="K16500" t="s">
        <v>63901</v>
      </c>
    </row>
    <row r="16501" spans="1:11" x14ac:dyDescent="0.3">
      <c r="A16501" t="s">
        <v>63902</v>
      </c>
      <c r="B16501" t="s">
        <v>63903</v>
      </c>
      <c r="C16501" t="s">
        <v>466</v>
      </c>
      <c r="D16501" t="s">
        <v>63904</v>
      </c>
      <c r="E16501" t="s">
        <v>56266</v>
      </c>
      <c r="F16501" t="s">
        <v>16</v>
      </c>
      <c r="G16501" t="s">
        <v>3361</v>
      </c>
      <c r="H16501">
        <v>0</v>
      </c>
      <c r="I16501">
        <v>0</v>
      </c>
      <c r="J16501">
        <v>0</v>
      </c>
      <c r="K16501" t="s">
        <v>63905</v>
      </c>
    </row>
    <row r="16502" spans="1:11" x14ac:dyDescent="0.3">
      <c r="A16502" t="s">
        <v>63906</v>
      </c>
      <c r="B16502" t="s">
        <v>63907</v>
      </c>
      <c r="C16502" t="s">
        <v>27</v>
      </c>
      <c r="D16502" t="s">
        <v>63908</v>
      </c>
      <c r="E16502" t="s">
        <v>47287</v>
      </c>
      <c r="F16502" t="s">
        <v>41</v>
      </c>
      <c r="G16502" t="s">
        <v>42</v>
      </c>
      <c r="H16502">
        <v>0</v>
      </c>
      <c r="I16502">
        <v>0</v>
      </c>
      <c r="J16502">
        <v>0</v>
      </c>
      <c r="K16502" t="s">
        <v>63909</v>
      </c>
    </row>
    <row r="16503" spans="1:11" x14ac:dyDescent="0.3">
      <c r="A16503" t="s">
        <v>63910</v>
      </c>
      <c r="B16503" t="s">
        <v>63911</v>
      </c>
      <c r="C16503" t="s">
        <v>20</v>
      </c>
      <c r="D16503" t="s">
        <v>63912</v>
      </c>
      <c r="E16503" t="s">
        <v>62177</v>
      </c>
      <c r="F16503" t="s">
        <v>7555</v>
      </c>
      <c r="G16503" t="s">
        <v>42</v>
      </c>
      <c r="H16503">
        <v>0</v>
      </c>
      <c r="I16503">
        <v>0</v>
      </c>
      <c r="J16503">
        <v>0</v>
      </c>
      <c r="K16503" t="s">
        <v>63913</v>
      </c>
    </row>
    <row r="16504" spans="1:11" x14ac:dyDescent="0.3">
      <c r="A16504" t="s">
        <v>63914</v>
      </c>
      <c r="B16504" t="s">
        <v>63915</v>
      </c>
      <c r="C16504" t="s">
        <v>466</v>
      </c>
      <c r="D16504" t="s">
        <v>63916</v>
      </c>
      <c r="E16504" t="s">
        <v>56266</v>
      </c>
      <c r="F16504" t="s">
        <v>16</v>
      </c>
      <c r="G16504" t="s">
        <v>1382</v>
      </c>
      <c r="H16504">
        <v>0</v>
      </c>
      <c r="I16504">
        <v>0</v>
      </c>
      <c r="J16504">
        <v>0</v>
      </c>
      <c r="K16504" t="s">
        <v>63917</v>
      </c>
    </row>
    <row r="16505" spans="1:11" x14ac:dyDescent="0.3">
      <c r="A16505" t="s">
        <v>63918</v>
      </c>
      <c r="B16505" t="s">
        <v>63919</v>
      </c>
      <c r="C16505" t="s">
        <v>27</v>
      </c>
      <c r="D16505" t="s">
        <v>63920</v>
      </c>
      <c r="E16505" t="s">
        <v>47287</v>
      </c>
      <c r="F16505" t="s">
        <v>16</v>
      </c>
      <c r="G16505" t="s">
        <v>63921</v>
      </c>
      <c r="H16505">
        <v>0</v>
      </c>
      <c r="I16505">
        <v>0</v>
      </c>
      <c r="J16505">
        <v>0</v>
      </c>
      <c r="K16505" t="s">
        <v>63922</v>
      </c>
    </row>
    <row r="16506" spans="1:11" x14ac:dyDescent="0.3">
      <c r="A16506" t="s">
        <v>63923</v>
      </c>
      <c r="B16506" t="s">
        <v>63924</v>
      </c>
      <c r="C16506" t="s">
        <v>13</v>
      </c>
      <c r="D16506" t="s">
        <v>63925</v>
      </c>
      <c r="E16506" t="s">
        <v>58181</v>
      </c>
      <c r="F16506" t="s">
        <v>2116</v>
      </c>
      <c r="G16506" t="s">
        <v>42</v>
      </c>
      <c r="H16506">
        <v>0</v>
      </c>
      <c r="I16506">
        <v>0</v>
      </c>
      <c r="J16506">
        <v>0</v>
      </c>
      <c r="K16506" t="s">
        <v>63926</v>
      </c>
    </row>
    <row r="16507" spans="1:11" x14ac:dyDescent="0.3">
      <c r="A16507" t="s">
        <v>63927</v>
      </c>
      <c r="C16507" t="s">
        <v>13</v>
      </c>
      <c r="D16507" t="s">
        <v>63928</v>
      </c>
      <c r="E16507" t="s">
        <v>58181</v>
      </c>
      <c r="F16507" t="s">
        <v>16</v>
      </c>
      <c r="G16507" t="s">
        <v>22736</v>
      </c>
      <c r="H16507">
        <v>0</v>
      </c>
      <c r="I16507">
        <v>0</v>
      </c>
      <c r="J16507">
        <v>0</v>
      </c>
      <c r="K16507" t="s">
        <v>63929</v>
      </c>
    </row>
    <row r="16508" spans="1:11" x14ac:dyDescent="0.3">
      <c r="A16508" t="s">
        <v>63930</v>
      </c>
      <c r="B16508" t="s">
        <v>63931</v>
      </c>
      <c r="C16508" t="s">
        <v>27</v>
      </c>
      <c r="D16508" t="s">
        <v>63932</v>
      </c>
      <c r="E16508" t="s">
        <v>47287</v>
      </c>
      <c r="F16508" t="s">
        <v>41</v>
      </c>
      <c r="G16508" t="s">
        <v>42</v>
      </c>
      <c r="H16508">
        <v>0</v>
      </c>
      <c r="I16508">
        <v>0</v>
      </c>
      <c r="J16508">
        <v>0</v>
      </c>
      <c r="K16508" t="s">
        <v>63933</v>
      </c>
    </row>
    <row r="16509" spans="1:11" x14ac:dyDescent="0.3">
      <c r="A16509" t="s">
        <v>63934</v>
      </c>
      <c r="B16509" t="s">
        <v>63935</v>
      </c>
      <c r="C16509" t="s">
        <v>27</v>
      </c>
      <c r="D16509" t="s">
        <v>63936</v>
      </c>
      <c r="E16509" t="s">
        <v>47287</v>
      </c>
      <c r="F16509" t="s">
        <v>41</v>
      </c>
      <c r="G16509" t="s">
        <v>2613</v>
      </c>
      <c r="H16509">
        <v>0</v>
      </c>
      <c r="I16509">
        <v>0</v>
      </c>
      <c r="J16509">
        <v>0</v>
      </c>
      <c r="K16509" t="s">
        <v>63937</v>
      </c>
    </row>
    <row r="16510" spans="1:11" x14ac:dyDescent="0.3">
      <c r="A16510" t="s">
        <v>63938</v>
      </c>
      <c r="B16510" t="s">
        <v>63939</v>
      </c>
      <c r="C16510" t="s">
        <v>20</v>
      </c>
      <c r="D16510" t="s">
        <v>63940</v>
      </c>
      <c r="E16510" t="s">
        <v>61426</v>
      </c>
      <c r="F16510" t="s">
        <v>16</v>
      </c>
      <c r="G16510" t="s">
        <v>11920</v>
      </c>
      <c r="H16510">
        <v>0</v>
      </c>
      <c r="I16510">
        <v>0</v>
      </c>
      <c r="J16510">
        <v>0</v>
      </c>
      <c r="K16510" t="s">
        <v>63941</v>
      </c>
    </row>
    <row r="16511" spans="1:11" x14ac:dyDescent="0.3">
      <c r="A16511" t="s">
        <v>63942</v>
      </c>
      <c r="B16511" t="s">
        <v>63943</v>
      </c>
      <c r="C16511" t="s">
        <v>27</v>
      </c>
      <c r="D16511" t="s">
        <v>63944</v>
      </c>
      <c r="E16511" t="s">
        <v>47287</v>
      </c>
      <c r="F16511" t="s">
        <v>41</v>
      </c>
      <c r="G16511" t="s">
        <v>42</v>
      </c>
      <c r="H16511">
        <v>0</v>
      </c>
      <c r="I16511">
        <v>0</v>
      </c>
      <c r="J16511">
        <v>0</v>
      </c>
      <c r="K16511" t="s">
        <v>63945</v>
      </c>
    </row>
    <row r="16512" spans="1:11" x14ac:dyDescent="0.3">
      <c r="A16512" t="s">
        <v>63946</v>
      </c>
      <c r="C16512" t="s">
        <v>27</v>
      </c>
      <c r="D16512" t="s">
        <v>63947</v>
      </c>
      <c r="E16512" t="s">
        <v>47287</v>
      </c>
      <c r="F16512" t="s">
        <v>41</v>
      </c>
      <c r="G16512" t="s">
        <v>42</v>
      </c>
      <c r="H16512">
        <v>0</v>
      </c>
      <c r="I16512">
        <v>0</v>
      </c>
      <c r="J16512">
        <v>0</v>
      </c>
      <c r="K16512" t="s">
        <v>63948</v>
      </c>
    </row>
    <row r="16513" spans="1:11" x14ac:dyDescent="0.3">
      <c r="A16513" t="s">
        <v>63949</v>
      </c>
      <c r="C16513" t="s">
        <v>13</v>
      </c>
      <c r="D16513" t="s">
        <v>63950</v>
      </c>
      <c r="E16513" t="s">
        <v>58181</v>
      </c>
      <c r="F16513" t="s">
        <v>16</v>
      </c>
      <c r="G16513" t="s">
        <v>9519</v>
      </c>
      <c r="H16513">
        <v>0</v>
      </c>
      <c r="I16513">
        <v>0</v>
      </c>
      <c r="J16513">
        <v>0</v>
      </c>
      <c r="K16513" t="s">
        <v>63951</v>
      </c>
    </row>
    <row r="16514" spans="1:11" x14ac:dyDescent="0.3">
      <c r="A16514" t="s">
        <v>63952</v>
      </c>
      <c r="B16514" t="s">
        <v>63953</v>
      </c>
      <c r="C16514" t="s">
        <v>20</v>
      </c>
      <c r="D16514" t="s">
        <v>63954</v>
      </c>
      <c r="E16514" t="s">
        <v>61426</v>
      </c>
      <c r="F16514" t="s">
        <v>16</v>
      </c>
      <c r="G16514" t="s">
        <v>2613</v>
      </c>
      <c r="H16514">
        <v>0</v>
      </c>
      <c r="I16514">
        <v>0</v>
      </c>
      <c r="J16514">
        <v>0</v>
      </c>
      <c r="K16514" t="s">
        <v>63955</v>
      </c>
    </row>
    <row r="16515" spans="1:11" x14ac:dyDescent="0.3">
      <c r="A16515" t="s">
        <v>63956</v>
      </c>
      <c r="C16515" t="s">
        <v>27</v>
      </c>
      <c r="D16515" t="s">
        <v>63957</v>
      </c>
      <c r="E16515" t="s">
        <v>47287</v>
      </c>
      <c r="F16515" t="s">
        <v>41</v>
      </c>
      <c r="G16515" t="s">
        <v>42</v>
      </c>
      <c r="H16515">
        <v>0</v>
      </c>
      <c r="I16515">
        <v>0</v>
      </c>
      <c r="J16515">
        <v>0</v>
      </c>
      <c r="K16515" t="s">
        <v>63958</v>
      </c>
    </row>
    <row r="16516" spans="1:11" x14ac:dyDescent="0.3">
      <c r="A16516" t="s">
        <v>63959</v>
      </c>
      <c r="B16516" t="s">
        <v>63221</v>
      </c>
      <c r="C16516" t="s">
        <v>27</v>
      </c>
      <c r="D16516" t="s">
        <v>63960</v>
      </c>
      <c r="E16516" t="s">
        <v>47287</v>
      </c>
      <c r="F16516" t="s">
        <v>41</v>
      </c>
      <c r="G16516" t="s">
        <v>42</v>
      </c>
      <c r="H16516">
        <v>0</v>
      </c>
      <c r="I16516">
        <v>0</v>
      </c>
      <c r="J16516">
        <v>0</v>
      </c>
      <c r="K16516" t="s">
        <v>63961</v>
      </c>
    </row>
    <row r="16517" spans="1:11" x14ac:dyDescent="0.3">
      <c r="A16517" t="s">
        <v>63962</v>
      </c>
      <c r="B16517" t="s">
        <v>63963</v>
      </c>
      <c r="C16517" t="s">
        <v>1159</v>
      </c>
      <c r="D16517" t="s">
        <v>63964</v>
      </c>
      <c r="E16517" t="s">
        <v>2421</v>
      </c>
      <c r="F16517" t="s">
        <v>16</v>
      </c>
      <c r="G16517" t="s">
        <v>4671</v>
      </c>
      <c r="H16517">
        <v>0</v>
      </c>
      <c r="I16517">
        <v>0</v>
      </c>
      <c r="J16517">
        <v>0</v>
      </c>
      <c r="K16517" t="s">
        <v>63965</v>
      </c>
    </row>
    <row r="16518" spans="1:11" x14ac:dyDescent="0.3">
      <c r="A16518" t="s">
        <v>63966</v>
      </c>
      <c r="B16518" t="s">
        <v>63967</v>
      </c>
      <c r="C16518" t="s">
        <v>1159</v>
      </c>
      <c r="D16518" t="s">
        <v>63968</v>
      </c>
      <c r="E16518" t="s">
        <v>2421</v>
      </c>
      <c r="F16518" t="s">
        <v>16</v>
      </c>
      <c r="G16518" t="s">
        <v>39922</v>
      </c>
      <c r="H16518">
        <v>0</v>
      </c>
      <c r="I16518">
        <v>0</v>
      </c>
      <c r="J16518">
        <v>0</v>
      </c>
      <c r="K16518" t="s">
        <v>63969</v>
      </c>
    </row>
    <row r="16519" spans="1:11" x14ac:dyDescent="0.3">
      <c r="A16519" t="s">
        <v>63970</v>
      </c>
      <c r="B16519" t="s">
        <v>63971</v>
      </c>
      <c r="C16519" t="s">
        <v>1159</v>
      </c>
      <c r="D16519" t="s">
        <v>63972</v>
      </c>
      <c r="E16519" t="s">
        <v>10552</v>
      </c>
      <c r="F16519" t="s">
        <v>41</v>
      </c>
      <c r="G16519" t="s">
        <v>42</v>
      </c>
      <c r="H16519">
        <v>0</v>
      </c>
      <c r="I16519">
        <v>0</v>
      </c>
      <c r="J16519">
        <v>0</v>
      </c>
      <c r="K16519" t="s">
        <v>63973</v>
      </c>
    </row>
    <row r="16520" spans="1:11" x14ac:dyDescent="0.3">
      <c r="A16520" t="s">
        <v>63974</v>
      </c>
      <c r="B16520" t="s">
        <v>63975</v>
      </c>
      <c r="C16520" t="s">
        <v>27</v>
      </c>
      <c r="D16520" t="s">
        <v>63976</v>
      </c>
      <c r="E16520" t="s">
        <v>29</v>
      </c>
      <c r="F16520" t="s">
        <v>41</v>
      </c>
      <c r="G16520" t="s">
        <v>42</v>
      </c>
      <c r="H16520">
        <v>0</v>
      </c>
      <c r="I16520">
        <v>0</v>
      </c>
      <c r="J16520">
        <v>0</v>
      </c>
      <c r="K16520" t="s">
        <v>63977</v>
      </c>
    </row>
    <row r="16521" spans="1:11" x14ac:dyDescent="0.3">
      <c r="A16521" t="s">
        <v>63978</v>
      </c>
      <c r="B16521" t="s">
        <v>63979</v>
      </c>
      <c r="C16521" t="s">
        <v>20</v>
      </c>
      <c r="D16521" t="s">
        <v>63980</v>
      </c>
      <c r="E16521" t="s">
        <v>61426</v>
      </c>
      <c r="F16521" t="s">
        <v>10939</v>
      </c>
      <c r="G16521" t="s">
        <v>42</v>
      </c>
      <c r="H16521">
        <v>0</v>
      </c>
      <c r="I16521">
        <v>0</v>
      </c>
      <c r="J16521">
        <v>0</v>
      </c>
      <c r="K16521" t="s">
        <v>63981</v>
      </c>
    </row>
    <row r="16522" spans="1:11" x14ac:dyDescent="0.3">
      <c r="A16522" t="s">
        <v>63982</v>
      </c>
      <c r="B16522" t="s">
        <v>63983</v>
      </c>
      <c r="C16522" t="s">
        <v>466</v>
      </c>
      <c r="D16522" t="s">
        <v>63984</v>
      </c>
      <c r="E16522" t="s">
        <v>56266</v>
      </c>
      <c r="F16522" t="s">
        <v>16</v>
      </c>
      <c r="G16522" t="s">
        <v>19910</v>
      </c>
      <c r="H16522">
        <v>0</v>
      </c>
      <c r="I16522">
        <v>0</v>
      </c>
      <c r="J16522">
        <v>0</v>
      </c>
      <c r="K16522" t="s">
        <v>63985</v>
      </c>
    </row>
    <row r="16523" spans="1:11" x14ac:dyDescent="0.3">
      <c r="A16523" t="s">
        <v>63986</v>
      </c>
      <c r="B16523" t="s">
        <v>63987</v>
      </c>
      <c r="C16523" t="s">
        <v>27</v>
      </c>
      <c r="D16523" t="s">
        <v>63988</v>
      </c>
      <c r="E16523" t="s">
        <v>47287</v>
      </c>
      <c r="F16523" t="s">
        <v>16</v>
      </c>
      <c r="G16523" t="s">
        <v>1391</v>
      </c>
      <c r="H16523">
        <v>0</v>
      </c>
      <c r="I16523">
        <v>0</v>
      </c>
      <c r="J16523">
        <v>0</v>
      </c>
      <c r="K16523" t="s">
        <v>63989</v>
      </c>
    </row>
    <row r="16524" spans="1:11" x14ac:dyDescent="0.3">
      <c r="A16524" t="s">
        <v>63990</v>
      </c>
      <c r="B16524" t="s">
        <v>63991</v>
      </c>
      <c r="C16524" t="s">
        <v>27</v>
      </c>
      <c r="D16524" t="s">
        <v>63992</v>
      </c>
      <c r="E16524" t="s">
        <v>47287</v>
      </c>
      <c r="F16524" t="s">
        <v>41</v>
      </c>
      <c r="G16524" t="s">
        <v>42</v>
      </c>
      <c r="H16524">
        <v>0</v>
      </c>
      <c r="I16524">
        <v>0</v>
      </c>
      <c r="J16524">
        <v>0</v>
      </c>
      <c r="K16524" t="s">
        <v>63993</v>
      </c>
    </row>
    <row r="16525" spans="1:11" x14ac:dyDescent="0.3">
      <c r="A16525" t="s">
        <v>63994</v>
      </c>
      <c r="B16525" t="s">
        <v>63995</v>
      </c>
      <c r="C16525" t="s">
        <v>27</v>
      </c>
      <c r="D16525" t="s">
        <v>63996</v>
      </c>
      <c r="E16525" t="s">
        <v>47287</v>
      </c>
      <c r="F16525" t="s">
        <v>41</v>
      </c>
      <c r="G16525" t="s">
        <v>42</v>
      </c>
      <c r="H16525">
        <v>0</v>
      </c>
      <c r="I16525">
        <v>0</v>
      </c>
      <c r="J16525">
        <v>0</v>
      </c>
      <c r="K16525" t="s">
        <v>63997</v>
      </c>
    </row>
    <row r="16526" spans="1:11" x14ac:dyDescent="0.3">
      <c r="A16526" t="s">
        <v>63998</v>
      </c>
      <c r="B16526" t="s">
        <v>63999</v>
      </c>
      <c r="C16526" t="s">
        <v>27</v>
      </c>
      <c r="D16526" t="s">
        <v>64000</v>
      </c>
      <c r="E16526" t="s">
        <v>47287</v>
      </c>
      <c r="F16526" t="s">
        <v>41</v>
      </c>
      <c r="G16526" t="s">
        <v>42</v>
      </c>
      <c r="H16526">
        <v>0</v>
      </c>
      <c r="I16526">
        <v>0</v>
      </c>
      <c r="J16526">
        <v>0</v>
      </c>
      <c r="K16526" t="s">
        <v>64001</v>
      </c>
    </row>
    <row r="16527" spans="1:11" x14ac:dyDescent="0.3">
      <c r="A16527" t="s">
        <v>64002</v>
      </c>
      <c r="B16527" t="s">
        <v>64003</v>
      </c>
      <c r="C16527" t="s">
        <v>558</v>
      </c>
      <c r="D16527" t="s">
        <v>64004</v>
      </c>
      <c r="E16527" t="s">
        <v>18607</v>
      </c>
      <c r="F16527" t="s">
        <v>2116</v>
      </c>
      <c r="G16527" t="s">
        <v>42</v>
      </c>
      <c r="H16527">
        <v>0</v>
      </c>
      <c r="I16527">
        <v>0</v>
      </c>
      <c r="J16527">
        <v>0</v>
      </c>
      <c r="K16527" t="s">
        <v>64005</v>
      </c>
    </row>
    <row r="16528" spans="1:11" x14ac:dyDescent="0.3">
      <c r="A16528" t="s">
        <v>64006</v>
      </c>
      <c r="B16528" t="s">
        <v>64007</v>
      </c>
      <c r="C16528" t="s">
        <v>27</v>
      </c>
      <c r="D16528" t="s">
        <v>64008</v>
      </c>
      <c r="E16528" t="s">
        <v>47287</v>
      </c>
      <c r="F16528" t="s">
        <v>41</v>
      </c>
      <c r="G16528" t="s">
        <v>42</v>
      </c>
      <c r="H16528">
        <v>0</v>
      </c>
      <c r="I16528">
        <v>0</v>
      </c>
      <c r="J16528">
        <v>0</v>
      </c>
      <c r="K16528" t="s">
        <v>64009</v>
      </c>
    </row>
    <row r="16529" spans="1:11" x14ac:dyDescent="0.3">
      <c r="A16529" t="s">
        <v>64010</v>
      </c>
      <c r="B16529" t="s">
        <v>64011</v>
      </c>
      <c r="C16529" t="s">
        <v>27</v>
      </c>
      <c r="D16529" t="s">
        <v>64012</v>
      </c>
      <c r="E16529" t="s">
        <v>47287</v>
      </c>
      <c r="F16529" t="s">
        <v>41</v>
      </c>
      <c r="G16529" t="s">
        <v>42</v>
      </c>
      <c r="H16529">
        <v>0</v>
      </c>
      <c r="I16529">
        <v>0</v>
      </c>
      <c r="J16529">
        <v>0</v>
      </c>
      <c r="K16529" t="s">
        <v>64013</v>
      </c>
    </row>
    <row r="16530" spans="1:11" x14ac:dyDescent="0.3">
      <c r="A16530" t="s">
        <v>64014</v>
      </c>
      <c r="B16530" t="s">
        <v>64015</v>
      </c>
      <c r="C16530" t="s">
        <v>27</v>
      </c>
      <c r="D16530" t="s">
        <v>64016</v>
      </c>
      <c r="E16530" t="s">
        <v>47287</v>
      </c>
      <c r="F16530" t="s">
        <v>41</v>
      </c>
      <c r="G16530" t="s">
        <v>42</v>
      </c>
      <c r="H16530">
        <v>0</v>
      </c>
      <c r="I16530">
        <v>0</v>
      </c>
      <c r="J16530">
        <v>0</v>
      </c>
      <c r="K16530" t="s">
        <v>64017</v>
      </c>
    </row>
    <row r="16531" spans="1:11" x14ac:dyDescent="0.3">
      <c r="A16531" t="s">
        <v>64018</v>
      </c>
      <c r="B16531" t="s">
        <v>64019</v>
      </c>
      <c r="C16531" t="s">
        <v>27</v>
      </c>
      <c r="D16531" t="s">
        <v>64020</v>
      </c>
      <c r="E16531" t="s">
        <v>47287</v>
      </c>
      <c r="F16531" t="s">
        <v>41</v>
      </c>
      <c r="G16531" t="s">
        <v>42</v>
      </c>
      <c r="H16531">
        <v>0</v>
      </c>
      <c r="I16531">
        <v>0</v>
      </c>
      <c r="J16531">
        <v>0</v>
      </c>
      <c r="K16531" t="s">
        <v>64021</v>
      </c>
    </row>
    <row r="16532" spans="1:11" x14ac:dyDescent="0.3">
      <c r="A16532" t="s">
        <v>64022</v>
      </c>
      <c r="B16532" t="s">
        <v>64023</v>
      </c>
      <c r="C16532" t="s">
        <v>27</v>
      </c>
      <c r="D16532" t="s">
        <v>64024</v>
      </c>
      <c r="E16532" t="s">
        <v>47287</v>
      </c>
      <c r="F16532" t="s">
        <v>41</v>
      </c>
      <c r="G16532" t="s">
        <v>42</v>
      </c>
      <c r="H16532">
        <v>0</v>
      </c>
      <c r="I16532">
        <v>0</v>
      </c>
      <c r="J16532">
        <v>0</v>
      </c>
      <c r="K16532" t="s">
        <v>64025</v>
      </c>
    </row>
    <row r="16533" spans="1:11" x14ac:dyDescent="0.3">
      <c r="A16533" t="s">
        <v>64026</v>
      </c>
      <c r="B16533" t="s">
        <v>64027</v>
      </c>
      <c r="C16533" t="s">
        <v>558</v>
      </c>
      <c r="D16533" t="s">
        <v>64028</v>
      </c>
      <c r="E16533" t="s">
        <v>895</v>
      </c>
      <c r="F16533" t="s">
        <v>2313</v>
      </c>
      <c r="G16533" t="s">
        <v>42</v>
      </c>
      <c r="H16533">
        <v>0</v>
      </c>
      <c r="I16533">
        <v>0</v>
      </c>
      <c r="J16533">
        <v>0</v>
      </c>
      <c r="K16533" t="s">
        <v>64029</v>
      </c>
    </row>
    <row r="16534" spans="1:11" x14ac:dyDescent="0.3">
      <c r="A16534" t="s">
        <v>64030</v>
      </c>
      <c r="B16534" t="s">
        <v>64031</v>
      </c>
      <c r="C16534" t="s">
        <v>27</v>
      </c>
      <c r="D16534" t="s">
        <v>64032</v>
      </c>
      <c r="E16534" t="s">
        <v>47287</v>
      </c>
      <c r="F16534" t="s">
        <v>41</v>
      </c>
      <c r="G16534" t="s">
        <v>42</v>
      </c>
      <c r="H16534">
        <v>0</v>
      </c>
      <c r="I16534">
        <v>0</v>
      </c>
      <c r="J16534">
        <v>0</v>
      </c>
      <c r="K16534" t="s">
        <v>64033</v>
      </c>
    </row>
    <row r="16535" spans="1:11" x14ac:dyDescent="0.3">
      <c r="A16535" t="s">
        <v>64034</v>
      </c>
      <c r="B16535" t="s">
        <v>64035</v>
      </c>
      <c r="C16535" t="s">
        <v>20</v>
      </c>
      <c r="D16535" t="s">
        <v>64036</v>
      </c>
      <c r="E16535" t="s">
        <v>61426</v>
      </c>
      <c r="F16535" t="s">
        <v>2914</v>
      </c>
      <c r="G16535" t="s">
        <v>1271</v>
      </c>
      <c r="H16535">
        <v>0</v>
      </c>
      <c r="I16535">
        <v>0</v>
      </c>
      <c r="J16535">
        <v>0</v>
      </c>
      <c r="K16535" t="s">
        <v>64037</v>
      </c>
    </row>
    <row r="16536" spans="1:11" x14ac:dyDescent="0.3">
      <c r="A16536" t="s">
        <v>64038</v>
      </c>
      <c r="B16536" t="s">
        <v>64039</v>
      </c>
      <c r="C16536" t="s">
        <v>20</v>
      </c>
      <c r="D16536" t="s">
        <v>64040</v>
      </c>
      <c r="E16536" t="s">
        <v>61426</v>
      </c>
      <c r="F16536" t="s">
        <v>7012</v>
      </c>
      <c r="G16536" t="s">
        <v>42</v>
      </c>
      <c r="H16536">
        <v>0</v>
      </c>
      <c r="I16536">
        <v>0</v>
      </c>
      <c r="J16536">
        <v>0</v>
      </c>
      <c r="K16536" t="s">
        <v>64041</v>
      </c>
    </row>
    <row r="16537" spans="1:11" x14ac:dyDescent="0.3">
      <c r="A16537" t="s">
        <v>64042</v>
      </c>
      <c r="B16537" t="s">
        <v>64043</v>
      </c>
      <c r="C16537" t="s">
        <v>20</v>
      </c>
      <c r="D16537" t="s">
        <v>64044</v>
      </c>
      <c r="E16537" t="s">
        <v>61426</v>
      </c>
      <c r="F16537" t="s">
        <v>1135</v>
      </c>
      <c r="G16537" t="s">
        <v>42</v>
      </c>
      <c r="H16537">
        <v>0</v>
      </c>
      <c r="I16537">
        <v>0</v>
      </c>
      <c r="J16537">
        <v>0</v>
      </c>
      <c r="K16537" t="s">
        <v>64045</v>
      </c>
    </row>
    <row r="16538" spans="1:11" x14ac:dyDescent="0.3">
      <c r="A16538" t="s">
        <v>64046</v>
      </c>
      <c r="B16538" t="s">
        <v>64047</v>
      </c>
      <c r="C16538" t="s">
        <v>20</v>
      </c>
      <c r="D16538" t="s">
        <v>64048</v>
      </c>
      <c r="E16538" t="s">
        <v>61426</v>
      </c>
      <c r="F16538" t="s">
        <v>9438</v>
      </c>
      <c r="G16538" t="s">
        <v>42</v>
      </c>
      <c r="H16538">
        <v>0</v>
      </c>
      <c r="I16538">
        <v>0</v>
      </c>
      <c r="J16538">
        <v>0</v>
      </c>
      <c r="K16538" t="s">
        <v>64049</v>
      </c>
    </row>
    <row r="16539" spans="1:11" x14ac:dyDescent="0.3">
      <c r="A16539" t="s">
        <v>64050</v>
      </c>
      <c r="B16539" t="s">
        <v>64051</v>
      </c>
      <c r="C16539" t="s">
        <v>20</v>
      </c>
      <c r="D16539" t="s">
        <v>64052</v>
      </c>
      <c r="E16539" t="s">
        <v>61426</v>
      </c>
      <c r="F16539" t="s">
        <v>3412</v>
      </c>
      <c r="G16539" t="s">
        <v>42</v>
      </c>
      <c r="H16539">
        <v>0</v>
      </c>
      <c r="I16539">
        <v>0</v>
      </c>
      <c r="J16539">
        <v>0</v>
      </c>
      <c r="K16539" t="s">
        <v>64053</v>
      </c>
    </row>
    <row r="16540" spans="1:11" x14ac:dyDescent="0.3">
      <c r="A16540" t="s">
        <v>64054</v>
      </c>
      <c r="B16540" t="s">
        <v>64055</v>
      </c>
      <c r="C16540" t="s">
        <v>13</v>
      </c>
      <c r="D16540" t="s">
        <v>64056</v>
      </c>
      <c r="E16540" t="s">
        <v>15</v>
      </c>
      <c r="F16540" t="s">
        <v>16</v>
      </c>
      <c r="G16540" t="s">
        <v>7830</v>
      </c>
      <c r="H16540">
        <v>0</v>
      </c>
      <c r="I16540">
        <v>0</v>
      </c>
      <c r="J16540">
        <v>0</v>
      </c>
      <c r="K16540" t="s">
        <v>64057</v>
      </c>
    </row>
    <row r="16541" spans="1:11" x14ac:dyDescent="0.3">
      <c r="A16541" t="s">
        <v>64058</v>
      </c>
      <c r="B16541" t="s">
        <v>64059</v>
      </c>
      <c r="C16541" t="s">
        <v>20</v>
      </c>
      <c r="D16541" t="s">
        <v>64060</v>
      </c>
      <c r="E16541" t="s">
        <v>61426</v>
      </c>
      <c r="F16541" t="s">
        <v>41</v>
      </c>
      <c r="G16541" t="s">
        <v>42</v>
      </c>
      <c r="H16541">
        <v>0</v>
      </c>
      <c r="I16541">
        <v>0</v>
      </c>
      <c r="J16541">
        <v>0</v>
      </c>
      <c r="K16541" t="s">
        <v>64061</v>
      </c>
    </row>
    <row r="16542" spans="1:11" x14ac:dyDescent="0.3">
      <c r="A16542" t="s">
        <v>64062</v>
      </c>
      <c r="C16542" t="s">
        <v>20</v>
      </c>
      <c r="D16542" t="s">
        <v>64063</v>
      </c>
      <c r="E16542" t="s">
        <v>61426</v>
      </c>
      <c r="F16542" t="s">
        <v>1996</v>
      </c>
      <c r="G16542" t="s">
        <v>42</v>
      </c>
      <c r="H16542">
        <v>0</v>
      </c>
      <c r="I16542">
        <v>0</v>
      </c>
      <c r="J16542">
        <v>0</v>
      </c>
      <c r="K16542" t="s">
        <v>64064</v>
      </c>
    </row>
    <row r="16543" spans="1:11" x14ac:dyDescent="0.3">
      <c r="A16543" t="s">
        <v>64065</v>
      </c>
      <c r="B16543" t="s">
        <v>64066</v>
      </c>
      <c r="C16543" t="s">
        <v>20</v>
      </c>
      <c r="D16543" t="s">
        <v>64067</v>
      </c>
      <c r="E16543" t="s">
        <v>61426</v>
      </c>
      <c r="F16543" t="s">
        <v>3038</v>
      </c>
      <c r="G16543" t="s">
        <v>42</v>
      </c>
      <c r="H16543">
        <v>0</v>
      </c>
      <c r="I16543">
        <v>0</v>
      </c>
      <c r="J16543">
        <v>0</v>
      </c>
      <c r="K16543" t="s">
        <v>64068</v>
      </c>
    </row>
    <row r="16544" spans="1:11" x14ac:dyDescent="0.3">
      <c r="A16544" t="s">
        <v>64069</v>
      </c>
      <c r="C16544" t="s">
        <v>20</v>
      </c>
      <c r="D16544" t="s">
        <v>64070</v>
      </c>
      <c r="E16544" t="s">
        <v>61426</v>
      </c>
      <c r="F16544" t="s">
        <v>2703</v>
      </c>
      <c r="G16544" t="s">
        <v>42</v>
      </c>
      <c r="H16544">
        <v>0</v>
      </c>
      <c r="I16544">
        <v>0</v>
      </c>
      <c r="J16544">
        <v>0</v>
      </c>
      <c r="K16544" t="s">
        <v>64071</v>
      </c>
    </row>
    <row r="16545" spans="1:11" x14ac:dyDescent="0.3">
      <c r="A16545" t="s">
        <v>64072</v>
      </c>
      <c r="B16545" t="s">
        <v>64073</v>
      </c>
      <c r="C16545" t="s">
        <v>20</v>
      </c>
      <c r="D16545" t="s">
        <v>64074</v>
      </c>
      <c r="E16545" t="s">
        <v>61426</v>
      </c>
      <c r="F16545" t="s">
        <v>5105</v>
      </c>
      <c r="G16545" t="s">
        <v>42</v>
      </c>
      <c r="H16545">
        <v>0</v>
      </c>
      <c r="I16545">
        <v>0</v>
      </c>
      <c r="J16545">
        <v>0</v>
      </c>
      <c r="K16545" t="s">
        <v>64075</v>
      </c>
    </row>
    <row r="16546" spans="1:11" x14ac:dyDescent="0.3">
      <c r="A16546" t="s">
        <v>64076</v>
      </c>
      <c r="B16546" t="s">
        <v>64077</v>
      </c>
      <c r="C16546" t="s">
        <v>20</v>
      </c>
      <c r="D16546" t="s">
        <v>64078</v>
      </c>
      <c r="E16546" t="s">
        <v>61426</v>
      </c>
      <c r="F16546" t="s">
        <v>41</v>
      </c>
      <c r="G16546" t="s">
        <v>42</v>
      </c>
      <c r="H16546">
        <v>0</v>
      </c>
      <c r="I16546">
        <v>0</v>
      </c>
      <c r="J16546">
        <v>0</v>
      </c>
      <c r="K16546" t="s">
        <v>64079</v>
      </c>
    </row>
    <row r="16547" spans="1:11" x14ac:dyDescent="0.3">
      <c r="A16547" t="s">
        <v>64080</v>
      </c>
      <c r="B16547" t="s">
        <v>64081</v>
      </c>
      <c r="C16547" t="s">
        <v>20</v>
      </c>
      <c r="D16547" t="s">
        <v>64082</v>
      </c>
      <c r="E16547" t="s">
        <v>61426</v>
      </c>
      <c r="F16547" t="s">
        <v>10848</v>
      </c>
      <c r="G16547" t="s">
        <v>42</v>
      </c>
      <c r="H16547">
        <v>0</v>
      </c>
      <c r="I16547">
        <v>0</v>
      </c>
      <c r="J16547">
        <v>0</v>
      </c>
      <c r="K16547" t="s">
        <v>64083</v>
      </c>
    </row>
    <row r="16548" spans="1:11" x14ac:dyDescent="0.3">
      <c r="A16548" t="s">
        <v>64084</v>
      </c>
      <c r="B16548" t="s">
        <v>64085</v>
      </c>
      <c r="C16548" t="s">
        <v>13</v>
      </c>
      <c r="D16548" t="s">
        <v>64086</v>
      </c>
      <c r="E16548" t="s">
        <v>58181</v>
      </c>
      <c r="F16548" t="s">
        <v>16</v>
      </c>
      <c r="G16548" t="s">
        <v>26021</v>
      </c>
      <c r="H16548">
        <v>0</v>
      </c>
      <c r="I16548">
        <v>0</v>
      </c>
      <c r="J16548">
        <v>0</v>
      </c>
      <c r="K16548" t="s">
        <v>64087</v>
      </c>
    </row>
    <row r="16549" spans="1:11" x14ac:dyDescent="0.3">
      <c r="A16549" t="s">
        <v>64088</v>
      </c>
      <c r="B16549" t="s">
        <v>64089</v>
      </c>
      <c r="C16549" t="s">
        <v>558</v>
      </c>
      <c r="D16549" t="s">
        <v>64090</v>
      </c>
      <c r="E16549" t="s">
        <v>895</v>
      </c>
      <c r="F16549" t="s">
        <v>16</v>
      </c>
      <c r="G16549" t="s">
        <v>756</v>
      </c>
      <c r="H16549">
        <v>0</v>
      </c>
      <c r="I16549">
        <v>0</v>
      </c>
      <c r="J16549">
        <v>0</v>
      </c>
      <c r="K16549" t="s">
        <v>64091</v>
      </c>
    </row>
    <row r="16550" spans="1:11" x14ac:dyDescent="0.3">
      <c r="A16550" t="s">
        <v>64092</v>
      </c>
      <c r="B16550" t="s">
        <v>64093</v>
      </c>
      <c r="C16550" t="s">
        <v>558</v>
      </c>
      <c r="D16550" t="s">
        <v>64094</v>
      </c>
      <c r="E16550" t="s">
        <v>895</v>
      </c>
      <c r="F16550" t="s">
        <v>16</v>
      </c>
      <c r="G16550" t="s">
        <v>3624</v>
      </c>
      <c r="H16550">
        <v>0</v>
      </c>
      <c r="I16550">
        <v>0</v>
      </c>
      <c r="J16550">
        <v>0</v>
      </c>
      <c r="K16550" t="s">
        <v>64095</v>
      </c>
    </row>
    <row r="16551" spans="1:11" x14ac:dyDescent="0.3">
      <c r="A16551" t="s">
        <v>64096</v>
      </c>
      <c r="B16551" t="s">
        <v>64097</v>
      </c>
      <c r="C16551" t="s">
        <v>20</v>
      </c>
      <c r="D16551" t="s">
        <v>64098</v>
      </c>
      <c r="E16551" t="s">
        <v>61426</v>
      </c>
      <c r="F16551" t="s">
        <v>2437</v>
      </c>
      <c r="G16551" t="s">
        <v>42</v>
      </c>
      <c r="H16551">
        <v>0</v>
      </c>
      <c r="I16551">
        <v>0</v>
      </c>
      <c r="J16551">
        <v>0</v>
      </c>
      <c r="K16551" t="s">
        <v>64099</v>
      </c>
    </row>
    <row r="16552" spans="1:11" x14ac:dyDescent="0.3">
      <c r="A16552" t="s">
        <v>64100</v>
      </c>
      <c r="B16552" t="s">
        <v>64101</v>
      </c>
      <c r="C16552" t="s">
        <v>20</v>
      </c>
      <c r="D16552" t="s">
        <v>64102</v>
      </c>
      <c r="E16552" t="s">
        <v>61426</v>
      </c>
      <c r="F16552" t="s">
        <v>845</v>
      </c>
      <c r="G16552" t="s">
        <v>42</v>
      </c>
      <c r="H16552">
        <v>0</v>
      </c>
      <c r="I16552">
        <v>0</v>
      </c>
      <c r="J16552">
        <v>0</v>
      </c>
      <c r="K16552" t="s">
        <v>64103</v>
      </c>
    </row>
    <row r="16553" spans="1:11" x14ac:dyDescent="0.3">
      <c r="A16553" t="s">
        <v>64104</v>
      </c>
      <c r="B16553" t="s">
        <v>64105</v>
      </c>
      <c r="C16553" t="s">
        <v>20</v>
      </c>
      <c r="D16553" t="s">
        <v>64106</v>
      </c>
      <c r="E16553" t="s">
        <v>61426</v>
      </c>
      <c r="F16553" t="s">
        <v>4174</v>
      </c>
      <c r="G16553" t="s">
        <v>2216</v>
      </c>
      <c r="H16553">
        <v>0</v>
      </c>
      <c r="I16553">
        <v>0</v>
      </c>
      <c r="J16553">
        <v>0</v>
      </c>
      <c r="K16553" t="s">
        <v>64107</v>
      </c>
    </row>
    <row r="16554" spans="1:11" x14ac:dyDescent="0.3">
      <c r="A16554" t="s">
        <v>64108</v>
      </c>
      <c r="B16554" t="s">
        <v>64109</v>
      </c>
      <c r="C16554" t="s">
        <v>20</v>
      </c>
      <c r="D16554" t="s">
        <v>64110</v>
      </c>
      <c r="E16554" t="s">
        <v>61426</v>
      </c>
      <c r="F16554" t="s">
        <v>4643</v>
      </c>
      <c r="G16554" t="s">
        <v>4543</v>
      </c>
      <c r="H16554">
        <v>0</v>
      </c>
      <c r="I16554">
        <v>0</v>
      </c>
      <c r="J16554">
        <v>0</v>
      </c>
      <c r="K16554" t="s">
        <v>64111</v>
      </c>
    </row>
    <row r="16555" spans="1:11" x14ac:dyDescent="0.3">
      <c r="A16555" t="s">
        <v>64112</v>
      </c>
      <c r="B16555" t="s">
        <v>64113</v>
      </c>
      <c r="C16555" t="s">
        <v>147</v>
      </c>
      <c r="D16555" t="s">
        <v>64114</v>
      </c>
      <c r="E16555" t="s">
        <v>59940</v>
      </c>
      <c r="F16555" t="s">
        <v>10052</v>
      </c>
      <c r="G16555" t="s">
        <v>42</v>
      </c>
      <c r="H16555">
        <v>0</v>
      </c>
      <c r="I16555">
        <v>0</v>
      </c>
      <c r="J16555">
        <v>0</v>
      </c>
      <c r="K16555" t="s">
        <v>64115</v>
      </c>
    </row>
    <row r="16556" spans="1:11" x14ac:dyDescent="0.3">
      <c r="A16556" t="s">
        <v>64116</v>
      </c>
      <c r="B16556" t="s">
        <v>64117</v>
      </c>
      <c r="C16556" t="s">
        <v>20</v>
      </c>
      <c r="D16556" t="s">
        <v>64118</v>
      </c>
      <c r="E16556" t="s">
        <v>61426</v>
      </c>
      <c r="F16556" t="s">
        <v>16465</v>
      </c>
      <c r="G16556" t="s">
        <v>3955</v>
      </c>
      <c r="H16556">
        <v>0</v>
      </c>
      <c r="I16556">
        <v>0</v>
      </c>
      <c r="J16556">
        <v>0</v>
      </c>
      <c r="K16556" t="s">
        <v>64119</v>
      </c>
    </row>
    <row r="16557" spans="1:11" x14ac:dyDescent="0.3">
      <c r="A16557" t="s">
        <v>64120</v>
      </c>
      <c r="B16557" t="s">
        <v>64121</v>
      </c>
      <c r="C16557" t="s">
        <v>13</v>
      </c>
      <c r="D16557" t="s">
        <v>64122</v>
      </c>
      <c r="E16557" t="s">
        <v>58181</v>
      </c>
      <c r="F16557" t="s">
        <v>16</v>
      </c>
      <c r="G16557" t="s">
        <v>23462</v>
      </c>
      <c r="H16557">
        <v>0</v>
      </c>
      <c r="I16557">
        <v>0</v>
      </c>
      <c r="J16557">
        <v>0</v>
      </c>
      <c r="K16557" t="s">
        <v>64123</v>
      </c>
    </row>
    <row r="16558" spans="1:11" x14ac:dyDescent="0.3">
      <c r="A16558" t="s">
        <v>64124</v>
      </c>
      <c r="B16558" t="s">
        <v>64125</v>
      </c>
      <c r="C16558" t="s">
        <v>558</v>
      </c>
      <c r="D16558" t="s">
        <v>64126</v>
      </c>
      <c r="E16558" t="s">
        <v>2102</v>
      </c>
      <c r="F16558" t="s">
        <v>34116</v>
      </c>
      <c r="G16558" t="s">
        <v>42</v>
      </c>
      <c r="H16558">
        <v>0</v>
      </c>
      <c r="I16558">
        <v>0</v>
      </c>
      <c r="J16558">
        <v>0</v>
      </c>
      <c r="K16558" t="s">
        <v>64127</v>
      </c>
    </row>
    <row r="16559" spans="1:11" x14ac:dyDescent="0.3">
      <c r="A16559" t="s">
        <v>64128</v>
      </c>
      <c r="B16559" t="s">
        <v>64129</v>
      </c>
      <c r="C16559" t="s">
        <v>13</v>
      </c>
      <c r="D16559" t="s">
        <v>64130</v>
      </c>
      <c r="E16559" t="s">
        <v>58181</v>
      </c>
      <c r="F16559" t="s">
        <v>16</v>
      </c>
      <c r="G16559" t="s">
        <v>53369</v>
      </c>
      <c r="H16559">
        <v>0</v>
      </c>
      <c r="I16559">
        <v>0</v>
      </c>
      <c r="J16559">
        <v>0</v>
      </c>
      <c r="K16559" t="s">
        <v>64131</v>
      </c>
    </row>
    <row r="16560" spans="1:11" x14ac:dyDescent="0.3">
      <c r="A16560" t="s">
        <v>64132</v>
      </c>
      <c r="B16560" t="s">
        <v>64133</v>
      </c>
      <c r="C16560" t="s">
        <v>466</v>
      </c>
      <c r="D16560" t="s">
        <v>64134</v>
      </c>
      <c r="E16560" t="s">
        <v>56266</v>
      </c>
      <c r="F16560" t="s">
        <v>16</v>
      </c>
      <c r="G16560" t="s">
        <v>12752</v>
      </c>
      <c r="H16560">
        <v>0</v>
      </c>
      <c r="I16560">
        <v>0</v>
      </c>
      <c r="J16560">
        <v>0</v>
      </c>
      <c r="K16560" t="s">
        <v>64135</v>
      </c>
    </row>
    <row r="16561" spans="1:11" x14ac:dyDescent="0.3">
      <c r="A16561" t="s">
        <v>64136</v>
      </c>
      <c r="C16561" t="s">
        <v>13</v>
      </c>
      <c r="D16561" t="s">
        <v>64137</v>
      </c>
      <c r="E16561" t="s">
        <v>58181</v>
      </c>
      <c r="F16561" t="s">
        <v>16</v>
      </c>
      <c r="G16561" t="s">
        <v>61956</v>
      </c>
      <c r="H16561">
        <v>0</v>
      </c>
      <c r="I16561">
        <v>0</v>
      </c>
      <c r="J16561">
        <v>0</v>
      </c>
      <c r="K16561" t="s">
        <v>64138</v>
      </c>
    </row>
    <row r="16562" spans="1:11" x14ac:dyDescent="0.3">
      <c r="A16562" t="s">
        <v>64139</v>
      </c>
      <c r="B16562" t="s">
        <v>64140</v>
      </c>
      <c r="C16562" t="s">
        <v>13</v>
      </c>
      <c r="D16562" t="s">
        <v>64141</v>
      </c>
      <c r="E16562" t="s">
        <v>58181</v>
      </c>
      <c r="F16562" t="s">
        <v>16</v>
      </c>
      <c r="G16562" t="s">
        <v>41286</v>
      </c>
      <c r="H16562">
        <v>0</v>
      </c>
      <c r="I16562">
        <v>0</v>
      </c>
      <c r="J16562">
        <v>0</v>
      </c>
      <c r="K16562" t="s">
        <v>64142</v>
      </c>
    </row>
    <row r="16563" spans="1:11" x14ac:dyDescent="0.3">
      <c r="A16563" t="s">
        <v>64143</v>
      </c>
      <c r="C16563" t="s">
        <v>20</v>
      </c>
      <c r="D16563" t="s">
        <v>64144</v>
      </c>
      <c r="E16563" t="s">
        <v>61426</v>
      </c>
      <c r="F16563" t="s">
        <v>41</v>
      </c>
      <c r="G16563" t="s">
        <v>42</v>
      </c>
      <c r="H16563">
        <v>0</v>
      </c>
      <c r="I16563">
        <v>0</v>
      </c>
      <c r="J16563">
        <v>0</v>
      </c>
      <c r="K16563" t="s">
        <v>64145</v>
      </c>
    </row>
    <row r="16564" spans="1:11" x14ac:dyDescent="0.3">
      <c r="A16564" t="s">
        <v>64146</v>
      </c>
      <c r="B16564" t="s">
        <v>64147</v>
      </c>
      <c r="C16564" t="s">
        <v>147</v>
      </c>
      <c r="D16564" t="s">
        <v>64148</v>
      </c>
      <c r="E16564" t="s">
        <v>59940</v>
      </c>
      <c r="F16564" t="s">
        <v>4336</v>
      </c>
      <c r="G16564" t="s">
        <v>42</v>
      </c>
      <c r="H16564">
        <v>0</v>
      </c>
      <c r="I16564">
        <v>0</v>
      </c>
      <c r="J16564">
        <v>0</v>
      </c>
      <c r="K16564" t="s">
        <v>64149</v>
      </c>
    </row>
    <row r="16565" spans="1:11" x14ac:dyDescent="0.3">
      <c r="A16565" t="s">
        <v>64150</v>
      </c>
      <c r="B16565" t="s">
        <v>64151</v>
      </c>
      <c r="C16565" t="s">
        <v>558</v>
      </c>
      <c r="D16565" t="s">
        <v>64152</v>
      </c>
      <c r="E16565" t="s">
        <v>18607</v>
      </c>
      <c r="F16565" t="s">
        <v>6622</v>
      </c>
      <c r="G16565" t="s">
        <v>42</v>
      </c>
      <c r="H16565">
        <v>0</v>
      </c>
      <c r="I16565">
        <v>0</v>
      </c>
      <c r="J16565">
        <v>0</v>
      </c>
      <c r="K16565" t="s">
        <v>64153</v>
      </c>
    </row>
    <row r="16566" spans="1:11" x14ac:dyDescent="0.3">
      <c r="A16566" t="s">
        <v>64154</v>
      </c>
      <c r="B16566" t="s">
        <v>64155</v>
      </c>
      <c r="C16566" t="s">
        <v>20</v>
      </c>
      <c r="D16566" t="s">
        <v>64156</v>
      </c>
      <c r="E16566" t="s">
        <v>61426</v>
      </c>
      <c r="F16566" t="s">
        <v>13937</v>
      </c>
      <c r="G16566" t="s">
        <v>42</v>
      </c>
      <c r="H16566">
        <v>0</v>
      </c>
      <c r="I16566">
        <v>0</v>
      </c>
      <c r="J16566">
        <v>0</v>
      </c>
      <c r="K16566" t="s">
        <v>64157</v>
      </c>
    </row>
    <row r="16567" spans="1:11" x14ac:dyDescent="0.3">
      <c r="A16567" t="s">
        <v>64158</v>
      </c>
      <c r="B16567" t="s">
        <v>64159</v>
      </c>
      <c r="C16567" t="s">
        <v>27</v>
      </c>
      <c r="D16567" t="s">
        <v>64160</v>
      </c>
      <c r="E16567" t="s">
        <v>29</v>
      </c>
      <c r="F16567" t="s">
        <v>41</v>
      </c>
      <c r="G16567" t="s">
        <v>42</v>
      </c>
      <c r="H16567">
        <v>0</v>
      </c>
      <c r="I16567">
        <v>0</v>
      </c>
      <c r="J16567">
        <v>0</v>
      </c>
      <c r="K16567" t="s">
        <v>64161</v>
      </c>
    </row>
    <row r="16568" spans="1:11" x14ac:dyDescent="0.3">
      <c r="A16568" t="s">
        <v>64162</v>
      </c>
      <c r="B16568" t="s">
        <v>64163</v>
      </c>
      <c r="C16568" t="s">
        <v>13</v>
      </c>
      <c r="D16568" t="s">
        <v>64164</v>
      </c>
      <c r="E16568" t="s">
        <v>15</v>
      </c>
      <c r="F16568" t="s">
        <v>16</v>
      </c>
      <c r="G16568" t="s">
        <v>15074</v>
      </c>
      <c r="H16568">
        <v>0</v>
      </c>
      <c r="I16568">
        <v>0</v>
      </c>
      <c r="J16568">
        <v>0</v>
      </c>
      <c r="K16568" t="s">
        <v>64165</v>
      </c>
    </row>
    <row r="16569" spans="1:11" x14ac:dyDescent="0.3">
      <c r="A16569" t="s">
        <v>64166</v>
      </c>
      <c r="B16569" t="s">
        <v>64167</v>
      </c>
      <c r="C16569" t="s">
        <v>27</v>
      </c>
      <c r="D16569" t="s">
        <v>64168</v>
      </c>
      <c r="E16569" t="s">
        <v>29</v>
      </c>
      <c r="F16569" t="s">
        <v>41</v>
      </c>
      <c r="G16569" t="s">
        <v>42</v>
      </c>
      <c r="H16569">
        <v>0</v>
      </c>
      <c r="I16569">
        <v>0</v>
      </c>
      <c r="J16569">
        <v>0</v>
      </c>
      <c r="K16569" t="s">
        <v>64169</v>
      </c>
    </row>
    <row r="16570" spans="1:11" x14ac:dyDescent="0.3">
      <c r="A16570" t="s">
        <v>64170</v>
      </c>
      <c r="B16570" t="s">
        <v>64171</v>
      </c>
      <c r="C16570" t="s">
        <v>27</v>
      </c>
      <c r="D16570" t="s">
        <v>64172</v>
      </c>
      <c r="E16570" t="s">
        <v>47287</v>
      </c>
      <c r="F16570" t="s">
        <v>16</v>
      </c>
      <c r="G16570" t="s">
        <v>4731</v>
      </c>
      <c r="H16570">
        <v>0</v>
      </c>
      <c r="I16570">
        <v>0</v>
      </c>
      <c r="J16570">
        <v>0</v>
      </c>
      <c r="K16570" t="s">
        <v>64173</v>
      </c>
    </row>
    <row r="16571" spans="1:11" x14ac:dyDescent="0.3">
      <c r="A16571" t="s">
        <v>64174</v>
      </c>
      <c r="B16571" t="s">
        <v>64175</v>
      </c>
      <c r="C16571" t="s">
        <v>27</v>
      </c>
      <c r="D16571" t="s">
        <v>64176</v>
      </c>
      <c r="E16571" t="s">
        <v>47287</v>
      </c>
      <c r="F16571" t="s">
        <v>41</v>
      </c>
      <c r="G16571" t="s">
        <v>3430</v>
      </c>
      <c r="H16571">
        <v>0</v>
      </c>
      <c r="I16571">
        <v>0</v>
      </c>
      <c r="J16571">
        <v>0</v>
      </c>
      <c r="K16571" t="s">
        <v>64177</v>
      </c>
    </row>
    <row r="16572" spans="1:11" x14ac:dyDescent="0.3">
      <c r="A16572" t="s">
        <v>64178</v>
      </c>
      <c r="C16572" t="s">
        <v>27</v>
      </c>
      <c r="D16572" t="s">
        <v>64179</v>
      </c>
      <c r="E16572" t="s">
        <v>47287</v>
      </c>
      <c r="F16572" t="s">
        <v>41</v>
      </c>
      <c r="G16572" t="s">
        <v>42</v>
      </c>
      <c r="H16572">
        <v>0</v>
      </c>
      <c r="I16572">
        <v>0</v>
      </c>
      <c r="J16572">
        <v>0</v>
      </c>
      <c r="K16572" t="s">
        <v>64180</v>
      </c>
    </row>
    <row r="16573" spans="1:11" x14ac:dyDescent="0.3">
      <c r="A16573" t="s">
        <v>64181</v>
      </c>
      <c r="B16573" t="s">
        <v>64182</v>
      </c>
      <c r="C16573" t="s">
        <v>27</v>
      </c>
      <c r="D16573" t="s">
        <v>64183</v>
      </c>
      <c r="E16573" t="s">
        <v>47287</v>
      </c>
      <c r="F16573" t="s">
        <v>41</v>
      </c>
      <c r="G16573" t="s">
        <v>42</v>
      </c>
      <c r="H16573">
        <v>0</v>
      </c>
      <c r="I16573">
        <v>0</v>
      </c>
      <c r="J16573">
        <v>0</v>
      </c>
      <c r="K16573" t="s">
        <v>64184</v>
      </c>
    </row>
    <row r="16574" spans="1:11" x14ac:dyDescent="0.3">
      <c r="A16574" t="s">
        <v>64185</v>
      </c>
      <c r="C16574" t="s">
        <v>27</v>
      </c>
      <c r="D16574" t="s">
        <v>64186</v>
      </c>
      <c r="E16574" t="s">
        <v>47287</v>
      </c>
      <c r="F16574" t="s">
        <v>41</v>
      </c>
      <c r="G16574" t="s">
        <v>42</v>
      </c>
      <c r="H16574">
        <v>0</v>
      </c>
      <c r="I16574">
        <v>0</v>
      </c>
      <c r="J16574">
        <v>0</v>
      </c>
      <c r="K16574" t="s">
        <v>64187</v>
      </c>
    </row>
    <row r="16575" spans="1:11" x14ac:dyDescent="0.3">
      <c r="A16575" t="s">
        <v>64188</v>
      </c>
      <c r="B16575" t="s">
        <v>64189</v>
      </c>
      <c r="C16575" t="s">
        <v>558</v>
      </c>
      <c r="D16575" t="s">
        <v>64190</v>
      </c>
      <c r="E16575" t="s">
        <v>34293</v>
      </c>
      <c r="F16575" t="s">
        <v>3277</v>
      </c>
      <c r="G16575" t="s">
        <v>787</v>
      </c>
      <c r="H16575">
        <v>0</v>
      </c>
      <c r="I16575">
        <v>0</v>
      </c>
      <c r="J16575">
        <v>0</v>
      </c>
      <c r="K16575" t="s">
        <v>64191</v>
      </c>
    </row>
    <row r="16576" spans="1:11" x14ac:dyDescent="0.3">
      <c r="A16576" t="s">
        <v>64192</v>
      </c>
      <c r="B16576" t="s">
        <v>64193</v>
      </c>
      <c r="C16576" t="s">
        <v>27</v>
      </c>
      <c r="D16576" t="s">
        <v>64194</v>
      </c>
      <c r="E16576" t="s">
        <v>47287</v>
      </c>
      <c r="F16576" t="s">
        <v>41</v>
      </c>
      <c r="G16576" t="s">
        <v>42</v>
      </c>
      <c r="H16576">
        <v>0</v>
      </c>
      <c r="I16576">
        <v>0</v>
      </c>
      <c r="J16576">
        <v>0</v>
      </c>
      <c r="K16576" t="s">
        <v>64195</v>
      </c>
    </row>
    <row r="16577" spans="1:11" x14ac:dyDescent="0.3">
      <c r="A16577" t="s">
        <v>64196</v>
      </c>
      <c r="C16577" t="s">
        <v>27</v>
      </c>
      <c r="D16577" t="s">
        <v>64197</v>
      </c>
      <c r="E16577" t="s">
        <v>47287</v>
      </c>
      <c r="F16577" t="s">
        <v>41</v>
      </c>
      <c r="G16577" t="s">
        <v>2951</v>
      </c>
      <c r="H16577">
        <v>0</v>
      </c>
      <c r="I16577">
        <v>0</v>
      </c>
      <c r="J16577">
        <v>0</v>
      </c>
      <c r="K16577" t="s">
        <v>64198</v>
      </c>
    </row>
    <row r="16578" spans="1:11" x14ac:dyDescent="0.3">
      <c r="A16578" t="s">
        <v>64199</v>
      </c>
      <c r="B16578" t="s">
        <v>64200</v>
      </c>
      <c r="C16578" t="s">
        <v>27</v>
      </c>
      <c r="D16578" t="s">
        <v>64201</v>
      </c>
      <c r="E16578" t="s">
        <v>47287</v>
      </c>
      <c r="F16578" t="s">
        <v>41</v>
      </c>
      <c r="G16578" t="s">
        <v>42</v>
      </c>
      <c r="H16578">
        <v>0</v>
      </c>
      <c r="I16578">
        <v>0</v>
      </c>
      <c r="J16578">
        <v>0</v>
      </c>
      <c r="K16578" t="s">
        <v>64202</v>
      </c>
    </row>
    <row r="16579" spans="1:11" x14ac:dyDescent="0.3">
      <c r="A16579" t="s">
        <v>64203</v>
      </c>
      <c r="B16579" t="s">
        <v>64204</v>
      </c>
      <c r="C16579" t="s">
        <v>27</v>
      </c>
      <c r="D16579" t="s">
        <v>64205</v>
      </c>
      <c r="E16579" t="s">
        <v>47287</v>
      </c>
      <c r="F16579" t="s">
        <v>41</v>
      </c>
      <c r="G16579" t="s">
        <v>42</v>
      </c>
      <c r="H16579">
        <v>0</v>
      </c>
      <c r="I16579">
        <v>0</v>
      </c>
      <c r="J16579">
        <v>0</v>
      </c>
      <c r="K16579" t="s">
        <v>64206</v>
      </c>
    </row>
    <row r="16580" spans="1:11" x14ac:dyDescent="0.3">
      <c r="A16580" t="s">
        <v>64207</v>
      </c>
      <c r="C16580" t="s">
        <v>20</v>
      </c>
      <c r="D16580" t="s">
        <v>64208</v>
      </c>
      <c r="E16580" t="s">
        <v>61426</v>
      </c>
      <c r="F16580" t="s">
        <v>16</v>
      </c>
      <c r="G16580" t="s">
        <v>42</v>
      </c>
      <c r="H16580">
        <v>0</v>
      </c>
      <c r="I16580">
        <v>0</v>
      </c>
      <c r="J16580">
        <v>0</v>
      </c>
      <c r="K16580" t="s">
        <v>64209</v>
      </c>
    </row>
    <row r="16581" spans="1:11" x14ac:dyDescent="0.3">
      <c r="A16581" t="s">
        <v>64210</v>
      </c>
      <c r="B16581" t="s">
        <v>64211</v>
      </c>
      <c r="C16581" t="s">
        <v>20</v>
      </c>
      <c r="D16581" t="s">
        <v>64212</v>
      </c>
      <c r="E16581" t="s">
        <v>61426</v>
      </c>
      <c r="F16581" t="s">
        <v>71</v>
      </c>
      <c r="G16581" t="s">
        <v>42</v>
      </c>
      <c r="H16581">
        <v>0</v>
      </c>
      <c r="I16581">
        <v>0</v>
      </c>
      <c r="J16581">
        <v>0</v>
      </c>
      <c r="K16581" t="s">
        <v>64213</v>
      </c>
    </row>
    <row r="16582" spans="1:11" x14ac:dyDescent="0.3">
      <c r="A16582" t="s">
        <v>64214</v>
      </c>
      <c r="B16582" t="s">
        <v>64215</v>
      </c>
      <c r="C16582" t="s">
        <v>27</v>
      </c>
      <c r="D16582" t="s">
        <v>64216</v>
      </c>
      <c r="E16582" t="s">
        <v>47287</v>
      </c>
      <c r="F16582" t="s">
        <v>16</v>
      </c>
      <c r="G16582" t="s">
        <v>63626</v>
      </c>
      <c r="H16582">
        <v>0</v>
      </c>
      <c r="I16582">
        <v>0</v>
      </c>
      <c r="J16582">
        <v>0</v>
      </c>
      <c r="K16582" t="s">
        <v>64217</v>
      </c>
    </row>
    <row r="16583" spans="1:11" x14ac:dyDescent="0.3">
      <c r="A16583" t="s">
        <v>64218</v>
      </c>
      <c r="B16583" t="s">
        <v>64219</v>
      </c>
      <c r="C16583" t="s">
        <v>20</v>
      </c>
      <c r="D16583" t="s">
        <v>64220</v>
      </c>
      <c r="E16583" t="s">
        <v>61426</v>
      </c>
      <c r="F16583" t="s">
        <v>10905</v>
      </c>
      <c r="G16583" t="s">
        <v>42</v>
      </c>
      <c r="H16583">
        <v>0</v>
      </c>
      <c r="I16583">
        <v>0</v>
      </c>
      <c r="J16583">
        <v>0</v>
      </c>
      <c r="K16583" t="s">
        <v>64221</v>
      </c>
    </row>
    <row r="16584" spans="1:11" x14ac:dyDescent="0.3">
      <c r="A16584" t="s">
        <v>64222</v>
      </c>
      <c r="C16584" t="s">
        <v>558</v>
      </c>
      <c r="D16584" t="s">
        <v>64223</v>
      </c>
      <c r="E16584" t="s">
        <v>32599</v>
      </c>
      <c r="F16584" t="s">
        <v>41</v>
      </c>
      <c r="G16584" t="s">
        <v>42</v>
      </c>
      <c r="H16584">
        <v>0</v>
      </c>
      <c r="I16584">
        <v>0</v>
      </c>
      <c r="J16584">
        <v>0</v>
      </c>
      <c r="K16584" t="s">
        <v>64224</v>
      </c>
    </row>
    <row r="16585" spans="1:11" x14ac:dyDescent="0.3">
      <c r="A16585" t="s">
        <v>64225</v>
      </c>
      <c r="B16585" t="s">
        <v>64226</v>
      </c>
      <c r="C16585" t="s">
        <v>558</v>
      </c>
      <c r="D16585" t="s">
        <v>64227</v>
      </c>
      <c r="E16585" t="s">
        <v>32599</v>
      </c>
      <c r="F16585" t="s">
        <v>16</v>
      </c>
      <c r="G16585" t="s">
        <v>1496</v>
      </c>
      <c r="H16585">
        <v>0</v>
      </c>
      <c r="I16585">
        <v>0</v>
      </c>
      <c r="J16585">
        <v>0</v>
      </c>
      <c r="K16585" t="s">
        <v>64228</v>
      </c>
    </row>
    <row r="16586" spans="1:11" x14ac:dyDescent="0.3">
      <c r="A16586" t="s">
        <v>64229</v>
      </c>
      <c r="B16586" t="s">
        <v>64230</v>
      </c>
      <c r="C16586" t="s">
        <v>13</v>
      </c>
      <c r="D16586" t="s">
        <v>64231</v>
      </c>
      <c r="E16586" t="s">
        <v>15</v>
      </c>
      <c r="F16586" t="s">
        <v>4959</v>
      </c>
      <c r="G16586" t="s">
        <v>42</v>
      </c>
      <c r="H16586">
        <v>0</v>
      </c>
      <c r="I16586">
        <v>0</v>
      </c>
      <c r="J16586">
        <v>0</v>
      </c>
      <c r="K16586" t="s">
        <v>64232</v>
      </c>
    </row>
    <row r="16587" spans="1:11" x14ac:dyDescent="0.3">
      <c r="A16587" t="s">
        <v>64233</v>
      </c>
      <c r="B16587" t="s">
        <v>64234</v>
      </c>
      <c r="C16587" t="s">
        <v>558</v>
      </c>
      <c r="D16587" t="s">
        <v>64235</v>
      </c>
      <c r="E16587" t="s">
        <v>32599</v>
      </c>
      <c r="F16587" t="s">
        <v>16</v>
      </c>
      <c r="G16587" t="s">
        <v>12585</v>
      </c>
      <c r="H16587">
        <v>0</v>
      </c>
      <c r="I16587">
        <v>0</v>
      </c>
      <c r="J16587">
        <v>0</v>
      </c>
      <c r="K16587" t="s">
        <v>64236</v>
      </c>
    </row>
    <row r="16588" spans="1:11" x14ac:dyDescent="0.3">
      <c r="A16588" t="s">
        <v>64237</v>
      </c>
      <c r="C16588" t="s">
        <v>558</v>
      </c>
      <c r="D16588" t="s">
        <v>64238</v>
      </c>
      <c r="E16588" t="s">
        <v>32599</v>
      </c>
      <c r="F16588" t="s">
        <v>41</v>
      </c>
      <c r="G16588" t="s">
        <v>42</v>
      </c>
      <c r="H16588">
        <v>0</v>
      </c>
      <c r="I16588">
        <v>0</v>
      </c>
      <c r="J16588">
        <v>0</v>
      </c>
      <c r="K16588" t="s">
        <v>64239</v>
      </c>
    </row>
    <row r="16589" spans="1:11" x14ac:dyDescent="0.3">
      <c r="A16589" t="s">
        <v>64240</v>
      </c>
      <c r="B16589" t="s">
        <v>64241</v>
      </c>
      <c r="C16589" t="s">
        <v>558</v>
      </c>
      <c r="D16589" t="s">
        <v>64242</v>
      </c>
      <c r="E16589" t="s">
        <v>32599</v>
      </c>
      <c r="F16589" t="s">
        <v>41</v>
      </c>
      <c r="G16589" t="s">
        <v>42</v>
      </c>
      <c r="H16589">
        <v>0</v>
      </c>
      <c r="I16589">
        <v>0</v>
      </c>
      <c r="J16589">
        <v>0</v>
      </c>
      <c r="K16589" t="s">
        <v>64243</v>
      </c>
    </row>
    <row r="16590" spans="1:11" x14ac:dyDescent="0.3">
      <c r="A16590" t="s">
        <v>64244</v>
      </c>
      <c r="B16590" t="s">
        <v>64245</v>
      </c>
      <c r="C16590" t="s">
        <v>558</v>
      </c>
      <c r="D16590" t="s">
        <v>64246</v>
      </c>
      <c r="E16590" t="s">
        <v>32599</v>
      </c>
      <c r="F16590" t="s">
        <v>41</v>
      </c>
      <c r="G16590" t="s">
        <v>42</v>
      </c>
      <c r="H16590">
        <v>0</v>
      </c>
      <c r="I16590">
        <v>0</v>
      </c>
      <c r="J16590">
        <v>0</v>
      </c>
      <c r="K16590" t="s">
        <v>64247</v>
      </c>
    </row>
    <row r="16591" spans="1:11" x14ac:dyDescent="0.3">
      <c r="A16591" t="s">
        <v>64248</v>
      </c>
      <c r="B16591" t="s">
        <v>64249</v>
      </c>
      <c r="C16591" t="s">
        <v>558</v>
      </c>
      <c r="D16591" t="s">
        <v>64250</v>
      </c>
      <c r="E16591" t="s">
        <v>32599</v>
      </c>
      <c r="F16591" t="s">
        <v>41</v>
      </c>
      <c r="G16591" t="s">
        <v>42</v>
      </c>
      <c r="H16591">
        <v>0</v>
      </c>
      <c r="I16591">
        <v>0</v>
      </c>
      <c r="J16591">
        <v>0</v>
      </c>
      <c r="K16591" t="s">
        <v>64251</v>
      </c>
    </row>
    <row r="16592" spans="1:11" x14ac:dyDescent="0.3">
      <c r="A16592" t="s">
        <v>64252</v>
      </c>
      <c r="B16592" t="s">
        <v>64253</v>
      </c>
      <c r="C16592" t="s">
        <v>27</v>
      </c>
      <c r="D16592" t="s">
        <v>64254</v>
      </c>
      <c r="E16592" t="s">
        <v>47287</v>
      </c>
      <c r="F16592" t="s">
        <v>41</v>
      </c>
      <c r="G16592" t="s">
        <v>42</v>
      </c>
      <c r="H16592">
        <v>0</v>
      </c>
      <c r="I16592">
        <v>0</v>
      </c>
      <c r="J16592">
        <v>0</v>
      </c>
      <c r="K16592" t="s">
        <v>64255</v>
      </c>
    </row>
    <row r="16593" spans="1:11" x14ac:dyDescent="0.3">
      <c r="A16593" t="s">
        <v>64256</v>
      </c>
      <c r="C16593" t="s">
        <v>147</v>
      </c>
      <c r="D16593" t="s">
        <v>64257</v>
      </c>
      <c r="E16593" t="s">
        <v>59940</v>
      </c>
      <c r="F16593" t="s">
        <v>21952</v>
      </c>
      <c r="G16593" t="s">
        <v>42</v>
      </c>
      <c r="H16593">
        <v>0</v>
      </c>
      <c r="I16593">
        <v>0</v>
      </c>
      <c r="J16593">
        <v>0</v>
      </c>
      <c r="K16593" t="s">
        <v>64258</v>
      </c>
    </row>
    <row r="16594" spans="1:11" x14ac:dyDescent="0.3">
      <c r="A16594" t="s">
        <v>64259</v>
      </c>
      <c r="B16594" t="s">
        <v>64260</v>
      </c>
      <c r="C16594" t="s">
        <v>147</v>
      </c>
      <c r="D16594" t="s">
        <v>64261</v>
      </c>
      <c r="E16594" t="s">
        <v>59940</v>
      </c>
      <c r="F16594" t="s">
        <v>2385</v>
      </c>
      <c r="G16594" t="s">
        <v>42</v>
      </c>
      <c r="H16594">
        <v>0</v>
      </c>
      <c r="I16594">
        <v>0</v>
      </c>
      <c r="J16594">
        <v>0</v>
      </c>
      <c r="K16594" t="s">
        <v>64262</v>
      </c>
    </row>
    <row r="16595" spans="1:11" x14ac:dyDescent="0.3">
      <c r="A16595" t="s">
        <v>64263</v>
      </c>
      <c r="B16595" t="s">
        <v>64264</v>
      </c>
      <c r="C16595" t="s">
        <v>20</v>
      </c>
      <c r="D16595" t="s">
        <v>64265</v>
      </c>
      <c r="E16595" t="s">
        <v>62177</v>
      </c>
      <c r="F16595" t="s">
        <v>1548</v>
      </c>
      <c r="G16595" t="s">
        <v>3103</v>
      </c>
      <c r="H16595">
        <v>0</v>
      </c>
      <c r="I16595">
        <v>0</v>
      </c>
      <c r="J16595">
        <v>0</v>
      </c>
      <c r="K16595" t="s">
        <v>64266</v>
      </c>
    </row>
    <row r="16596" spans="1:11" x14ac:dyDescent="0.3">
      <c r="A16596" t="s">
        <v>64267</v>
      </c>
      <c r="B16596" t="s">
        <v>64268</v>
      </c>
      <c r="C16596" t="s">
        <v>466</v>
      </c>
      <c r="D16596" t="s">
        <v>64269</v>
      </c>
      <c r="E16596" t="s">
        <v>56266</v>
      </c>
      <c r="F16596" t="s">
        <v>16</v>
      </c>
      <c r="G16596" t="s">
        <v>311</v>
      </c>
      <c r="H16596">
        <v>0</v>
      </c>
      <c r="I16596">
        <v>0</v>
      </c>
      <c r="J16596">
        <v>0</v>
      </c>
      <c r="K16596" t="s">
        <v>64270</v>
      </c>
    </row>
    <row r="16597" spans="1:11" x14ac:dyDescent="0.3">
      <c r="A16597" t="s">
        <v>64271</v>
      </c>
      <c r="B16597" t="s">
        <v>64272</v>
      </c>
      <c r="C16597" t="s">
        <v>20</v>
      </c>
      <c r="D16597" t="s">
        <v>64273</v>
      </c>
      <c r="E16597" t="s">
        <v>61426</v>
      </c>
      <c r="F16597" t="s">
        <v>10639</v>
      </c>
      <c r="G16597" t="s">
        <v>42</v>
      </c>
      <c r="H16597">
        <v>0</v>
      </c>
      <c r="I16597">
        <v>0</v>
      </c>
      <c r="J16597">
        <v>0</v>
      </c>
      <c r="K16597" t="s">
        <v>64274</v>
      </c>
    </row>
    <row r="16598" spans="1:11" x14ac:dyDescent="0.3">
      <c r="A16598" t="s">
        <v>64275</v>
      </c>
      <c r="B16598" t="s">
        <v>64276</v>
      </c>
      <c r="C16598" t="s">
        <v>20</v>
      </c>
      <c r="D16598" t="s">
        <v>64277</v>
      </c>
      <c r="E16598" t="s">
        <v>61426</v>
      </c>
      <c r="F16598" t="s">
        <v>5457</v>
      </c>
      <c r="G16598" t="s">
        <v>4712</v>
      </c>
      <c r="H16598">
        <v>0</v>
      </c>
      <c r="I16598">
        <v>0</v>
      </c>
      <c r="J16598">
        <v>0</v>
      </c>
      <c r="K16598" t="s">
        <v>64278</v>
      </c>
    </row>
    <row r="16599" spans="1:11" x14ac:dyDescent="0.3">
      <c r="A16599" t="s">
        <v>64279</v>
      </c>
      <c r="B16599" t="s">
        <v>64280</v>
      </c>
      <c r="C16599" t="s">
        <v>466</v>
      </c>
      <c r="D16599" t="s">
        <v>64281</v>
      </c>
      <c r="E16599" t="s">
        <v>56266</v>
      </c>
      <c r="F16599" t="s">
        <v>16</v>
      </c>
      <c r="G16599" t="s">
        <v>11157</v>
      </c>
      <c r="H16599">
        <v>0</v>
      </c>
      <c r="I16599">
        <v>0</v>
      </c>
      <c r="J16599">
        <v>0</v>
      </c>
      <c r="K16599" t="s">
        <v>64282</v>
      </c>
    </row>
    <row r="16600" spans="1:11" x14ac:dyDescent="0.3">
      <c r="A16600" t="s">
        <v>64283</v>
      </c>
      <c r="C16600" t="s">
        <v>147</v>
      </c>
      <c r="D16600" t="s">
        <v>64284</v>
      </c>
      <c r="E16600" t="s">
        <v>59940</v>
      </c>
      <c r="F16600" t="s">
        <v>2482</v>
      </c>
      <c r="G16600" t="s">
        <v>42</v>
      </c>
      <c r="H16600">
        <v>0</v>
      </c>
      <c r="I16600">
        <v>0</v>
      </c>
      <c r="J16600">
        <v>0</v>
      </c>
      <c r="K16600" t="s">
        <v>64285</v>
      </c>
    </row>
    <row r="16601" spans="1:11" x14ac:dyDescent="0.3">
      <c r="A16601" t="s">
        <v>64286</v>
      </c>
      <c r="B16601" t="s">
        <v>64287</v>
      </c>
      <c r="C16601" t="s">
        <v>147</v>
      </c>
      <c r="D16601" t="s">
        <v>64288</v>
      </c>
      <c r="E16601" t="s">
        <v>59940</v>
      </c>
      <c r="F16601" t="s">
        <v>1237</v>
      </c>
      <c r="G16601" t="s">
        <v>42</v>
      </c>
      <c r="H16601">
        <v>0</v>
      </c>
      <c r="I16601">
        <v>0</v>
      </c>
      <c r="J16601">
        <v>0</v>
      </c>
      <c r="K16601" t="s">
        <v>64289</v>
      </c>
    </row>
    <row r="16602" spans="1:11" x14ac:dyDescent="0.3">
      <c r="A16602" t="s">
        <v>64290</v>
      </c>
      <c r="B16602" t="s">
        <v>64291</v>
      </c>
      <c r="C16602" t="s">
        <v>147</v>
      </c>
      <c r="D16602" t="s">
        <v>64292</v>
      </c>
      <c r="E16602" t="s">
        <v>59940</v>
      </c>
      <c r="F16602" t="s">
        <v>1242</v>
      </c>
      <c r="G16602" t="s">
        <v>42</v>
      </c>
      <c r="H16602">
        <v>0</v>
      </c>
      <c r="I16602">
        <v>0</v>
      </c>
      <c r="J16602">
        <v>0</v>
      </c>
      <c r="K16602" t="s">
        <v>64293</v>
      </c>
    </row>
    <row r="16603" spans="1:11" x14ac:dyDescent="0.3">
      <c r="A16603" t="s">
        <v>64294</v>
      </c>
      <c r="B16603" t="s">
        <v>64295</v>
      </c>
      <c r="C16603" t="s">
        <v>147</v>
      </c>
      <c r="D16603" t="s">
        <v>64296</v>
      </c>
      <c r="E16603" t="s">
        <v>59940</v>
      </c>
      <c r="F16603" t="s">
        <v>7030</v>
      </c>
      <c r="G16603" t="s">
        <v>42</v>
      </c>
      <c r="H16603">
        <v>0</v>
      </c>
      <c r="I16603">
        <v>0</v>
      </c>
      <c r="J16603">
        <v>0</v>
      </c>
      <c r="K16603" t="s">
        <v>64297</v>
      </c>
    </row>
    <row r="16604" spans="1:11" x14ac:dyDescent="0.3">
      <c r="A16604" t="s">
        <v>64298</v>
      </c>
      <c r="B16604" t="s">
        <v>64299</v>
      </c>
      <c r="C16604" t="s">
        <v>20</v>
      </c>
      <c r="D16604" t="s">
        <v>64300</v>
      </c>
      <c r="E16604" t="s">
        <v>62177</v>
      </c>
      <c r="F16604" t="s">
        <v>16</v>
      </c>
      <c r="G16604" t="s">
        <v>14745</v>
      </c>
      <c r="H16604">
        <v>0</v>
      </c>
      <c r="I16604">
        <v>0</v>
      </c>
      <c r="J16604">
        <v>0</v>
      </c>
      <c r="K16604" t="s">
        <v>64301</v>
      </c>
    </row>
    <row r="16605" spans="1:11" x14ac:dyDescent="0.3">
      <c r="A16605" t="s">
        <v>64302</v>
      </c>
      <c r="B16605" t="s">
        <v>64303</v>
      </c>
      <c r="C16605" t="s">
        <v>558</v>
      </c>
      <c r="D16605" t="s">
        <v>64304</v>
      </c>
      <c r="E16605" t="s">
        <v>18607</v>
      </c>
      <c r="F16605" t="s">
        <v>11456</v>
      </c>
      <c r="G16605" t="s">
        <v>42</v>
      </c>
      <c r="H16605">
        <v>0</v>
      </c>
      <c r="I16605">
        <v>0</v>
      </c>
      <c r="J16605">
        <v>0</v>
      </c>
      <c r="K16605" t="s">
        <v>64305</v>
      </c>
    </row>
    <row r="16606" spans="1:11" x14ac:dyDescent="0.3">
      <c r="A16606" t="s">
        <v>64306</v>
      </c>
      <c r="B16606" t="s">
        <v>64307</v>
      </c>
      <c r="C16606" t="s">
        <v>147</v>
      </c>
      <c r="D16606" t="s">
        <v>64308</v>
      </c>
      <c r="E16606" t="s">
        <v>59940</v>
      </c>
      <c r="F16606" t="s">
        <v>1252</v>
      </c>
      <c r="G16606" t="s">
        <v>2216</v>
      </c>
      <c r="H16606">
        <v>0</v>
      </c>
      <c r="I16606">
        <v>0</v>
      </c>
      <c r="J16606">
        <v>0</v>
      </c>
      <c r="K16606" t="s">
        <v>64309</v>
      </c>
    </row>
    <row r="16607" spans="1:11" x14ac:dyDescent="0.3">
      <c r="A16607" t="s">
        <v>64310</v>
      </c>
      <c r="C16607" t="s">
        <v>147</v>
      </c>
      <c r="D16607" t="s">
        <v>64311</v>
      </c>
      <c r="E16607" t="s">
        <v>59940</v>
      </c>
      <c r="F16607" t="s">
        <v>7594</v>
      </c>
      <c r="G16607" t="s">
        <v>42</v>
      </c>
      <c r="H16607">
        <v>0</v>
      </c>
      <c r="I16607">
        <v>0</v>
      </c>
      <c r="J16607">
        <v>0</v>
      </c>
      <c r="K16607" t="s">
        <v>64312</v>
      </c>
    </row>
    <row r="16608" spans="1:11" x14ac:dyDescent="0.3">
      <c r="A16608" t="s">
        <v>64313</v>
      </c>
      <c r="B16608" t="s">
        <v>64314</v>
      </c>
      <c r="C16608" t="s">
        <v>13</v>
      </c>
      <c r="D16608" t="s">
        <v>64315</v>
      </c>
      <c r="E16608" t="s">
        <v>58181</v>
      </c>
      <c r="F16608" t="s">
        <v>16</v>
      </c>
      <c r="G16608" t="s">
        <v>19468</v>
      </c>
      <c r="H16608">
        <v>0</v>
      </c>
      <c r="I16608">
        <v>0</v>
      </c>
      <c r="J16608">
        <v>0</v>
      </c>
      <c r="K16608" t="s">
        <v>64316</v>
      </c>
    </row>
    <row r="16609" spans="1:11" x14ac:dyDescent="0.3">
      <c r="A16609" t="s">
        <v>64317</v>
      </c>
      <c r="B16609" t="s">
        <v>64318</v>
      </c>
      <c r="C16609" t="s">
        <v>20</v>
      </c>
      <c r="D16609" t="s">
        <v>64319</v>
      </c>
      <c r="E16609" t="s">
        <v>61426</v>
      </c>
      <c r="F16609" t="s">
        <v>16</v>
      </c>
      <c r="G16609" t="s">
        <v>1756</v>
      </c>
      <c r="H16609">
        <v>0</v>
      </c>
      <c r="I16609">
        <v>0</v>
      </c>
      <c r="J16609">
        <v>0</v>
      </c>
      <c r="K16609" t="s">
        <v>64320</v>
      </c>
    </row>
    <row r="16610" spans="1:11" x14ac:dyDescent="0.3">
      <c r="A16610" t="s">
        <v>64321</v>
      </c>
      <c r="B16610" t="s">
        <v>64322</v>
      </c>
      <c r="C16610" t="s">
        <v>27</v>
      </c>
      <c r="D16610" t="s">
        <v>64323</v>
      </c>
      <c r="E16610" t="s">
        <v>47287</v>
      </c>
      <c r="F16610" t="s">
        <v>41</v>
      </c>
      <c r="G16610" t="s">
        <v>42</v>
      </c>
      <c r="H16610">
        <v>0</v>
      </c>
      <c r="I16610">
        <v>0</v>
      </c>
      <c r="J16610">
        <v>0</v>
      </c>
      <c r="K16610" t="s">
        <v>64324</v>
      </c>
    </row>
    <row r="16611" spans="1:11" x14ac:dyDescent="0.3">
      <c r="A16611" t="s">
        <v>64325</v>
      </c>
      <c r="B16611" t="s">
        <v>64326</v>
      </c>
      <c r="C16611" t="s">
        <v>147</v>
      </c>
      <c r="D16611" t="s">
        <v>64327</v>
      </c>
      <c r="E16611" t="s">
        <v>59940</v>
      </c>
      <c r="F16611" t="s">
        <v>9182</v>
      </c>
      <c r="G16611" t="s">
        <v>42</v>
      </c>
      <c r="H16611">
        <v>0</v>
      </c>
      <c r="I16611">
        <v>0</v>
      </c>
      <c r="J16611">
        <v>0</v>
      </c>
      <c r="K16611" t="s">
        <v>64328</v>
      </c>
    </row>
    <row r="16612" spans="1:11" x14ac:dyDescent="0.3">
      <c r="A16612" t="s">
        <v>64329</v>
      </c>
      <c r="B16612" t="s">
        <v>64330</v>
      </c>
      <c r="C16612" t="s">
        <v>147</v>
      </c>
      <c r="D16612" t="s">
        <v>64331</v>
      </c>
      <c r="E16612" t="s">
        <v>59940</v>
      </c>
      <c r="F16612" t="s">
        <v>7529</v>
      </c>
      <c r="G16612" t="s">
        <v>42</v>
      </c>
      <c r="H16612">
        <v>0</v>
      </c>
      <c r="I16612">
        <v>0</v>
      </c>
      <c r="J16612">
        <v>0</v>
      </c>
      <c r="K16612" t="s">
        <v>64332</v>
      </c>
    </row>
    <row r="16613" spans="1:11" x14ac:dyDescent="0.3">
      <c r="A16613" t="s">
        <v>64333</v>
      </c>
      <c r="B16613" t="s">
        <v>64334</v>
      </c>
      <c r="C16613" t="s">
        <v>27</v>
      </c>
      <c r="D16613" t="s">
        <v>64335</v>
      </c>
      <c r="E16613" t="s">
        <v>47287</v>
      </c>
      <c r="F16613" t="s">
        <v>41</v>
      </c>
      <c r="G16613" t="s">
        <v>42</v>
      </c>
      <c r="H16613">
        <v>0</v>
      </c>
      <c r="I16613">
        <v>0</v>
      </c>
      <c r="J16613">
        <v>0</v>
      </c>
      <c r="K16613" t="s">
        <v>64336</v>
      </c>
    </row>
    <row r="16614" spans="1:11" x14ac:dyDescent="0.3">
      <c r="A16614" t="s">
        <v>64337</v>
      </c>
      <c r="C16614" t="s">
        <v>27</v>
      </c>
      <c r="D16614" t="s">
        <v>64338</v>
      </c>
      <c r="E16614" t="s">
        <v>47287</v>
      </c>
      <c r="F16614" t="s">
        <v>41</v>
      </c>
      <c r="G16614" t="s">
        <v>42</v>
      </c>
      <c r="H16614">
        <v>0</v>
      </c>
      <c r="I16614">
        <v>0</v>
      </c>
      <c r="J16614">
        <v>0</v>
      </c>
      <c r="K16614" t="s">
        <v>64339</v>
      </c>
    </row>
    <row r="16615" spans="1:11" x14ac:dyDescent="0.3">
      <c r="A16615" t="s">
        <v>64340</v>
      </c>
      <c r="B16615" t="s">
        <v>64341</v>
      </c>
      <c r="C16615" t="s">
        <v>20</v>
      </c>
      <c r="D16615" t="s">
        <v>64342</v>
      </c>
      <c r="E16615" t="s">
        <v>62177</v>
      </c>
      <c r="F16615" t="s">
        <v>16</v>
      </c>
      <c r="G16615" t="s">
        <v>637</v>
      </c>
      <c r="H16615">
        <v>0</v>
      </c>
      <c r="I16615">
        <v>0</v>
      </c>
      <c r="J16615">
        <v>0</v>
      </c>
      <c r="K16615" t="s">
        <v>64343</v>
      </c>
    </row>
    <row r="16616" spans="1:11" x14ac:dyDescent="0.3">
      <c r="A16616" t="s">
        <v>64344</v>
      </c>
      <c r="C16616" t="s">
        <v>147</v>
      </c>
      <c r="D16616" t="s">
        <v>64345</v>
      </c>
      <c r="E16616" t="s">
        <v>59940</v>
      </c>
      <c r="F16616" t="s">
        <v>10848</v>
      </c>
      <c r="G16616" t="s">
        <v>2542</v>
      </c>
      <c r="H16616">
        <v>0</v>
      </c>
      <c r="I16616">
        <v>0</v>
      </c>
      <c r="J16616">
        <v>0</v>
      </c>
      <c r="K16616" t="s">
        <v>64346</v>
      </c>
    </row>
    <row r="16617" spans="1:11" x14ac:dyDescent="0.3">
      <c r="A16617" t="s">
        <v>64347</v>
      </c>
      <c r="B16617" t="s">
        <v>64348</v>
      </c>
      <c r="C16617" t="s">
        <v>27</v>
      </c>
      <c r="D16617" t="s">
        <v>64349</v>
      </c>
      <c r="E16617" t="s">
        <v>47287</v>
      </c>
      <c r="F16617" t="s">
        <v>41</v>
      </c>
      <c r="G16617" t="s">
        <v>42</v>
      </c>
      <c r="H16617">
        <v>0</v>
      </c>
      <c r="I16617">
        <v>0</v>
      </c>
      <c r="J16617">
        <v>0</v>
      </c>
      <c r="K16617" t="s">
        <v>64350</v>
      </c>
    </row>
    <row r="16618" spans="1:11" x14ac:dyDescent="0.3">
      <c r="A16618" t="s">
        <v>64351</v>
      </c>
      <c r="B16618" t="s">
        <v>64352</v>
      </c>
      <c r="C16618" t="s">
        <v>27</v>
      </c>
      <c r="D16618" t="s">
        <v>64353</v>
      </c>
      <c r="E16618" t="s">
        <v>47287</v>
      </c>
      <c r="F16618" t="s">
        <v>41</v>
      </c>
      <c r="G16618" t="s">
        <v>42</v>
      </c>
      <c r="H16618">
        <v>0</v>
      </c>
      <c r="I16618">
        <v>0</v>
      </c>
      <c r="J16618">
        <v>0</v>
      </c>
      <c r="K16618" t="s">
        <v>64354</v>
      </c>
    </row>
    <row r="16619" spans="1:11" x14ac:dyDescent="0.3">
      <c r="A16619" t="s">
        <v>64355</v>
      </c>
      <c r="B16619" t="s">
        <v>64356</v>
      </c>
      <c r="C16619" t="s">
        <v>27</v>
      </c>
      <c r="D16619" t="s">
        <v>64357</v>
      </c>
      <c r="E16619" t="s">
        <v>47287</v>
      </c>
      <c r="F16619" t="s">
        <v>41</v>
      </c>
      <c r="G16619" t="s">
        <v>42</v>
      </c>
      <c r="H16619">
        <v>0</v>
      </c>
      <c r="I16619">
        <v>0</v>
      </c>
      <c r="J16619">
        <v>0</v>
      </c>
      <c r="K16619" t="s">
        <v>64358</v>
      </c>
    </row>
    <row r="16620" spans="1:11" x14ac:dyDescent="0.3">
      <c r="A16620" t="s">
        <v>64359</v>
      </c>
      <c r="B16620" t="s">
        <v>64360</v>
      </c>
      <c r="C16620" t="s">
        <v>27</v>
      </c>
      <c r="D16620" t="s">
        <v>64361</v>
      </c>
      <c r="E16620" t="s">
        <v>47287</v>
      </c>
      <c r="F16620" t="s">
        <v>41</v>
      </c>
      <c r="G16620" t="s">
        <v>42</v>
      </c>
      <c r="H16620">
        <v>0</v>
      </c>
      <c r="I16620">
        <v>0</v>
      </c>
      <c r="J16620">
        <v>0</v>
      </c>
      <c r="K16620" t="s">
        <v>64362</v>
      </c>
    </row>
    <row r="16621" spans="1:11" x14ac:dyDescent="0.3">
      <c r="A16621" t="s">
        <v>64363</v>
      </c>
      <c r="B16621" t="s">
        <v>64364</v>
      </c>
      <c r="C16621" t="s">
        <v>27</v>
      </c>
      <c r="D16621" t="s">
        <v>64365</v>
      </c>
      <c r="E16621" t="s">
        <v>47287</v>
      </c>
      <c r="F16621" t="s">
        <v>41</v>
      </c>
      <c r="G16621" t="s">
        <v>42</v>
      </c>
      <c r="H16621">
        <v>0</v>
      </c>
      <c r="I16621">
        <v>0</v>
      </c>
      <c r="J16621">
        <v>0</v>
      </c>
      <c r="K16621" t="s">
        <v>64366</v>
      </c>
    </row>
    <row r="16622" spans="1:11" x14ac:dyDescent="0.3">
      <c r="A16622" t="s">
        <v>64367</v>
      </c>
      <c r="B16622" t="s">
        <v>64368</v>
      </c>
      <c r="C16622" t="s">
        <v>27</v>
      </c>
      <c r="D16622" t="s">
        <v>64369</v>
      </c>
      <c r="E16622" t="s">
        <v>47287</v>
      </c>
      <c r="F16622" t="s">
        <v>41</v>
      </c>
      <c r="G16622" t="s">
        <v>42</v>
      </c>
      <c r="H16622">
        <v>0</v>
      </c>
      <c r="I16622">
        <v>0</v>
      </c>
      <c r="J16622">
        <v>0</v>
      </c>
      <c r="K16622" t="s">
        <v>64370</v>
      </c>
    </row>
    <row r="16623" spans="1:11" x14ac:dyDescent="0.3">
      <c r="A16623" t="s">
        <v>64371</v>
      </c>
      <c r="B16623" t="s">
        <v>64372</v>
      </c>
      <c r="C16623" t="s">
        <v>27</v>
      </c>
      <c r="D16623" t="s">
        <v>64373</v>
      </c>
      <c r="E16623" t="s">
        <v>47287</v>
      </c>
      <c r="F16623" t="s">
        <v>41</v>
      </c>
      <c r="G16623" t="s">
        <v>42</v>
      </c>
      <c r="H16623">
        <v>0</v>
      </c>
      <c r="I16623">
        <v>0</v>
      </c>
      <c r="J16623">
        <v>0</v>
      </c>
      <c r="K16623" t="s">
        <v>64374</v>
      </c>
    </row>
    <row r="16624" spans="1:11" x14ac:dyDescent="0.3">
      <c r="A16624" t="s">
        <v>64375</v>
      </c>
      <c r="B16624" t="s">
        <v>64376</v>
      </c>
      <c r="C16624" t="s">
        <v>27</v>
      </c>
      <c r="D16624" t="s">
        <v>64377</v>
      </c>
      <c r="E16624" t="s">
        <v>47287</v>
      </c>
      <c r="F16624" t="s">
        <v>41</v>
      </c>
      <c r="G16624" t="s">
        <v>42</v>
      </c>
      <c r="H16624">
        <v>0</v>
      </c>
      <c r="I16624">
        <v>0</v>
      </c>
      <c r="J16624">
        <v>0</v>
      </c>
      <c r="K16624" t="s">
        <v>64378</v>
      </c>
    </row>
    <row r="16625" spans="1:11" x14ac:dyDescent="0.3">
      <c r="A16625" t="s">
        <v>64379</v>
      </c>
      <c r="B16625" t="s">
        <v>64380</v>
      </c>
      <c r="C16625" t="s">
        <v>20</v>
      </c>
      <c r="D16625" t="s">
        <v>64381</v>
      </c>
      <c r="E16625" t="s">
        <v>62177</v>
      </c>
      <c r="F16625" t="s">
        <v>16</v>
      </c>
      <c r="G16625" t="s">
        <v>279</v>
      </c>
      <c r="H16625">
        <v>0</v>
      </c>
      <c r="I16625">
        <v>0</v>
      </c>
      <c r="J16625">
        <v>0</v>
      </c>
      <c r="K16625" t="s">
        <v>64382</v>
      </c>
    </row>
    <row r="16626" spans="1:11" x14ac:dyDescent="0.3">
      <c r="A16626" t="s">
        <v>64383</v>
      </c>
      <c r="B16626" t="s">
        <v>64384</v>
      </c>
      <c r="C16626" t="s">
        <v>27</v>
      </c>
      <c r="D16626" t="s">
        <v>64385</v>
      </c>
      <c r="E16626" t="s">
        <v>47287</v>
      </c>
      <c r="F16626" t="s">
        <v>41</v>
      </c>
      <c r="G16626" t="s">
        <v>42</v>
      </c>
      <c r="H16626">
        <v>0</v>
      </c>
      <c r="I16626">
        <v>0</v>
      </c>
      <c r="J16626">
        <v>0</v>
      </c>
      <c r="K16626" t="s">
        <v>64386</v>
      </c>
    </row>
    <row r="16627" spans="1:11" x14ac:dyDescent="0.3">
      <c r="A16627" t="s">
        <v>64387</v>
      </c>
      <c r="B16627" t="s">
        <v>64388</v>
      </c>
      <c r="C16627" t="s">
        <v>27</v>
      </c>
      <c r="D16627" t="s">
        <v>64389</v>
      </c>
      <c r="E16627" t="s">
        <v>47287</v>
      </c>
      <c r="F16627" t="s">
        <v>41</v>
      </c>
      <c r="G16627" t="s">
        <v>42</v>
      </c>
      <c r="H16627">
        <v>0</v>
      </c>
      <c r="I16627">
        <v>0</v>
      </c>
      <c r="J16627">
        <v>0</v>
      </c>
      <c r="K16627" t="s">
        <v>64390</v>
      </c>
    </row>
    <row r="16628" spans="1:11" x14ac:dyDescent="0.3">
      <c r="A16628" t="s">
        <v>64391</v>
      </c>
      <c r="C16628" t="s">
        <v>466</v>
      </c>
      <c r="D16628" t="s">
        <v>64392</v>
      </c>
      <c r="E16628" t="s">
        <v>56266</v>
      </c>
      <c r="F16628" t="s">
        <v>16</v>
      </c>
      <c r="G16628" t="s">
        <v>61956</v>
      </c>
      <c r="H16628">
        <v>0</v>
      </c>
      <c r="I16628">
        <v>0</v>
      </c>
      <c r="J16628">
        <v>0</v>
      </c>
      <c r="K16628" t="s">
        <v>64393</v>
      </c>
    </row>
    <row r="16629" spans="1:11" x14ac:dyDescent="0.3">
      <c r="A16629" t="s">
        <v>64394</v>
      </c>
      <c r="C16629" t="s">
        <v>558</v>
      </c>
      <c r="D16629" t="s">
        <v>64395</v>
      </c>
      <c r="E16629" t="s">
        <v>18607</v>
      </c>
      <c r="F16629" t="s">
        <v>1531</v>
      </c>
      <c r="G16629" t="s">
        <v>42</v>
      </c>
      <c r="H16629">
        <v>0</v>
      </c>
      <c r="I16629">
        <v>0</v>
      </c>
      <c r="J16629">
        <v>0</v>
      </c>
      <c r="K16629" t="s">
        <v>64396</v>
      </c>
    </row>
    <row r="16630" spans="1:11" x14ac:dyDescent="0.3">
      <c r="A16630" t="s">
        <v>64397</v>
      </c>
      <c r="B16630" t="s">
        <v>64398</v>
      </c>
      <c r="C16630" t="s">
        <v>27</v>
      </c>
      <c r="D16630" t="s">
        <v>64399</v>
      </c>
      <c r="E16630" t="s">
        <v>47287</v>
      </c>
      <c r="F16630" t="s">
        <v>41</v>
      </c>
      <c r="G16630" t="s">
        <v>42</v>
      </c>
      <c r="H16630">
        <v>0</v>
      </c>
      <c r="I16630">
        <v>0</v>
      </c>
      <c r="J16630">
        <v>0</v>
      </c>
      <c r="K16630" t="s">
        <v>64400</v>
      </c>
    </row>
    <row r="16631" spans="1:11" x14ac:dyDescent="0.3">
      <c r="A16631" t="s">
        <v>64401</v>
      </c>
      <c r="B16631" t="s">
        <v>64402</v>
      </c>
      <c r="C16631" t="s">
        <v>147</v>
      </c>
      <c r="D16631" t="s">
        <v>64403</v>
      </c>
      <c r="E16631" t="s">
        <v>59940</v>
      </c>
      <c r="F16631" t="s">
        <v>9405</v>
      </c>
      <c r="G16631" t="s">
        <v>42</v>
      </c>
      <c r="H16631">
        <v>0</v>
      </c>
      <c r="I16631">
        <v>0</v>
      </c>
      <c r="J16631">
        <v>0</v>
      </c>
      <c r="K16631" t="s">
        <v>64404</v>
      </c>
    </row>
    <row r="16632" spans="1:11" x14ac:dyDescent="0.3">
      <c r="A16632" t="s">
        <v>64405</v>
      </c>
      <c r="B16632" t="s">
        <v>64406</v>
      </c>
      <c r="C16632" t="s">
        <v>147</v>
      </c>
      <c r="D16632" t="s">
        <v>64407</v>
      </c>
      <c r="E16632" t="s">
        <v>59940</v>
      </c>
      <c r="F16632" t="s">
        <v>6383</v>
      </c>
      <c r="G16632" t="s">
        <v>42</v>
      </c>
      <c r="H16632">
        <v>0</v>
      </c>
      <c r="I16632">
        <v>0</v>
      </c>
      <c r="J16632">
        <v>0</v>
      </c>
      <c r="K16632" t="s">
        <v>64408</v>
      </c>
    </row>
    <row r="16633" spans="1:11" x14ac:dyDescent="0.3">
      <c r="A16633" t="s">
        <v>64409</v>
      </c>
      <c r="B16633" t="s">
        <v>64410</v>
      </c>
      <c r="C16633" t="s">
        <v>20</v>
      </c>
      <c r="D16633" t="s">
        <v>64411</v>
      </c>
      <c r="E16633" t="s">
        <v>62177</v>
      </c>
      <c r="F16633" t="s">
        <v>16</v>
      </c>
      <c r="G16633" t="s">
        <v>474</v>
      </c>
      <c r="H16633">
        <v>0</v>
      </c>
      <c r="I16633">
        <v>0</v>
      </c>
      <c r="J16633">
        <v>0</v>
      </c>
      <c r="K16633" t="s">
        <v>64412</v>
      </c>
    </row>
    <row r="16634" spans="1:11" x14ac:dyDescent="0.3">
      <c r="A16634" t="s">
        <v>64413</v>
      </c>
      <c r="B16634" t="s">
        <v>64414</v>
      </c>
      <c r="C16634" t="s">
        <v>13</v>
      </c>
      <c r="D16634" t="s">
        <v>64415</v>
      </c>
      <c r="E16634" t="s">
        <v>58181</v>
      </c>
      <c r="F16634" t="s">
        <v>16</v>
      </c>
      <c r="G16634" t="s">
        <v>31794</v>
      </c>
      <c r="H16634">
        <v>0</v>
      </c>
      <c r="I16634">
        <v>0</v>
      </c>
      <c r="J16634">
        <v>0</v>
      </c>
      <c r="K16634" t="s">
        <v>64416</v>
      </c>
    </row>
    <row r="16635" spans="1:11" x14ac:dyDescent="0.3">
      <c r="A16635" t="s">
        <v>64417</v>
      </c>
      <c r="B16635" t="s">
        <v>64418</v>
      </c>
      <c r="C16635" t="s">
        <v>20</v>
      </c>
      <c r="D16635" t="s">
        <v>64419</v>
      </c>
      <c r="E16635" t="s">
        <v>61426</v>
      </c>
      <c r="F16635" t="s">
        <v>7493</v>
      </c>
      <c r="G16635" t="s">
        <v>42</v>
      </c>
      <c r="H16635">
        <v>0</v>
      </c>
      <c r="I16635">
        <v>0</v>
      </c>
      <c r="J16635">
        <v>0</v>
      </c>
      <c r="K16635" t="s">
        <v>64420</v>
      </c>
    </row>
    <row r="16636" spans="1:11" x14ac:dyDescent="0.3">
      <c r="A16636" t="s">
        <v>64421</v>
      </c>
      <c r="B16636" t="s">
        <v>64422</v>
      </c>
      <c r="C16636" t="s">
        <v>147</v>
      </c>
      <c r="D16636" t="s">
        <v>64423</v>
      </c>
      <c r="E16636" t="s">
        <v>59940</v>
      </c>
      <c r="F16636" t="s">
        <v>10428</v>
      </c>
      <c r="G16636" t="s">
        <v>42</v>
      </c>
      <c r="H16636">
        <v>0</v>
      </c>
      <c r="I16636">
        <v>0</v>
      </c>
      <c r="J16636">
        <v>0</v>
      </c>
      <c r="K16636" t="s">
        <v>64424</v>
      </c>
    </row>
    <row r="16637" spans="1:11" x14ac:dyDescent="0.3">
      <c r="A16637" t="s">
        <v>64425</v>
      </c>
      <c r="B16637" t="s">
        <v>64426</v>
      </c>
      <c r="C16637" t="s">
        <v>147</v>
      </c>
      <c r="D16637" t="s">
        <v>64427</v>
      </c>
      <c r="E16637" t="s">
        <v>59940</v>
      </c>
      <c r="F16637" t="s">
        <v>10547</v>
      </c>
      <c r="G16637" t="s">
        <v>42</v>
      </c>
      <c r="H16637">
        <v>0</v>
      </c>
      <c r="I16637">
        <v>0</v>
      </c>
      <c r="J16637">
        <v>0</v>
      </c>
      <c r="K16637" t="s">
        <v>64428</v>
      </c>
    </row>
    <row r="16638" spans="1:11" x14ac:dyDescent="0.3">
      <c r="A16638" t="s">
        <v>64429</v>
      </c>
      <c r="B16638" t="s">
        <v>64430</v>
      </c>
      <c r="C16638" t="s">
        <v>558</v>
      </c>
      <c r="D16638" t="s">
        <v>64431</v>
      </c>
      <c r="E16638" t="s">
        <v>895</v>
      </c>
      <c r="F16638" t="s">
        <v>16</v>
      </c>
      <c r="G16638" t="s">
        <v>3858</v>
      </c>
      <c r="H16638">
        <v>0</v>
      </c>
      <c r="I16638">
        <v>0</v>
      </c>
      <c r="J16638">
        <v>0</v>
      </c>
      <c r="K16638" t="s">
        <v>64432</v>
      </c>
    </row>
    <row r="16639" spans="1:11" x14ac:dyDescent="0.3">
      <c r="A16639" t="s">
        <v>64433</v>
      </c>
      <c r="B16639" t="s">
        <v>64434</v>
      </c>
      <c r="C16639" t="s">
        <v>13</v>
      </c>
      <c r="D16639" t="s">
        <v>64435</v>
      </c>
      <c r="E16639" t="s">
        <v>58181</v>
      </c>
      <c r="F16639" t="s">
        <v>16</v>
      </c>
      <c r="G16639" t="s">
        <v>1488</v>
      </c>
      <c r="H16639">
        <v>0</v>
      </c>
      <c r="I16639">
        <v>0</v>
      </c>
      <c r="J16639">
        <v>0</v>
      </c>
      <c r="K16639" t="s">
        <v>64436</v>
      </c>
    </row>
    <row r="16640" spans="1:11" x14ac:dyDescent="0.3">
      <c r="A16640" t="s">
        <v>64437</v>
      </c>
      <c r="C16640" t="s">
        <v>27</v>
      </c>
      <c r="D16640" t="s">
        <v>64438</v>
      </c>
      <c r="E16640" t="s">
        <v>47287</v>
      </c>
      <c r="F16640" t="s">
        <v>41</v>
      </c>
      <c r="G16640" t="s">
        <v>4866</v>
      </c>
      <c r="H16640">
        <v>0</v>
      </c>
      <c r="I16640">
        <v>0</v>
      </c>
      <c r="J16640">
        <v>0</v>
      </c>
      <c r="K16640" t="s">
        <v>64439</v>
      </c>
    </row>
    <row r="16641" spans="1:11" x14ac:dyDescent="0.3">
      <c r="A16641" t="s">
        <v>64440</v>
      </c>
      <c r="B16641" t="s">
        <v>64441</v>
      </c>
      <c r="C16641" t="s">
        <v>20</v>
      </c>
      <c r="D16641" t="s">
        <v>64442</v>
      </c>
      <c r="E16641" t="s">
        <v>61426</v>
      </c>
      <c r="F16641" t="s">
        <v>16</v>
      </c>
      <c r="G16641" t="s">
        <v>7717</v>
      </c>
      <c r="H16641">
        <v>0</v>
      </c>
      <c r="I16641">
        <v>0</v>
      </c>
      <c r="J16641">
        <v>0</v>
      </c>
      <c r="K16641" t="s">
        <v>64443</v>
      </c>
    </row>
    <row r="16642" spans="1:11" x14ac:dyDescent="0.3">
      <c r="A16642" t="s">
        <v>64444</v>
      </c>
      <c r="C16642" t="s">
        <v>20</v>
      </c>
      <c r="D16642" t="s">
        <v>64445</v>
      </c>
      <c r="E16642" t="s">
        <v>61426</v>
      </c>
      <c r="F16642" t="s">
        <v>16</v>
      </c>
      <c r="G16642" t="s">
        <v>42</v>
      </c>
      <c r="H16642">
        <v>0</v>
      </c>
      <c r="I16642">
        <v>0</v>
      </c>
      <c r="J16642">
        <v>0</v>
      </c>
      <c r="K16642" t="s">
        <v>64446</v>
      </c>
    </row>
    <row r="16643" spans="1:11" x14ac:dyDescent="0.3">
      <c r="A16643" t="s">
        <v>64447</v>
      </c>
      <c r="B16643" t="s">
        <v>62810</v>
      </c>
      <c r="C16643" t="s">
        <v>20</v>
      </c>
      <c r="D16643" t="s">
        <v>64448</v>
      </c>
      <c r="E16643" t="s">
        <v>61426</v>
      </c>
      <c r="F16643" t="s">
        <v>16</v>
      </c>
      <c r="G16643" t="s">
        <v>18119</v>
      </c>
      <c r="H16643">
        <v>0</v>
      </c>
      <c r="I16643">
        <v>0</v>
      </c>
      <c r="J16643">
        <v>0</v>
      </c>
      <c r="K16643" t="s">
        <v>64449</v>
      </c>
    </row>
    <row r="16644" spans="1:11" x14ac:dyDescent="0.3">
      <c r="A16644" t="s">
        <v>64450</v>
      </c>
      <c r="B16644" t="s">
        <v>64451</v>
      </c>
      <c r="C16644" t="s">
        <v>20</v>
      </c>
      <c r="D16644" t="s">
        <v>64452</v>
      </c>
      <c r="E16644" t="s">
        <v>61426</v>
      </c>
      <c r="F16644" t="s">
        <v>16</v>
      </c>
      <c r="G16644" t="s">
        <v>6088</v>
      </c>
      <c r="H16644">
        <v>0</v>
      </c>
      <c r="I16644">
        <v>0</v>
      </c>
      <c r="J16644">
        <v>0</v>
      </c>
      <c r="K16644" t="s">
        <v>64453</v>
      </c>
    </row>
    <row r="16645" spans="1:11" x14ac:dyDescent="0.3">
      <c r="A16645" t="s">
        <v>64454</v>
      </c>
      <c r="B16645" t="s">
        <v>64455</v>
      </c>
      <c r="C16645" t="s">
        <v>466</v>
      </c>
      <c r="D16645" t="s">
        <v>64456</v>
      </c>
      <c r="E16645" t="s">
        <v>56266</v>
      </c>
      <c r="F16645" t="s">
        <v>16</v>
      </c>
      <c r="G16645" t="s">
        <v>4712</v>
      </c>
      <c r="H16645">
        <v>0</v>
      </c>
      <c r="I16645">
        <v>0</v>
      </c>
      <c r="J16645">
        <v>0</v>
      </c>
      <c r="K16645" t="s">
        <v>64457</v>
      </c>
    </row>
    <row r="16646" spans="1:11" x14ac:dyDescent="0.3">
      <c r="A16646" t="s">
        <v>64458</v>
      </c>
      <c r="B16646" t="s">
        <v>64459</v>
      </c>
      <c r="C16646" t="s">
        <v>20</v>
      </c>
      <c r="D16646" t="s">
        <v>64460</v>
      </c>
      <c r="E16646" t="s">
        <v>61426</v>
      </c>
      <c r="F16646" t="s">
        <v>16</v>
      </c>
      <c r="G16646" t="s">
        <v>17516</v>
      </c>
      <c r="H16646">
        <v>0</v>
      </c>
      <c r="I16646">
        <v>0</v>
      </c>
      <c r="J16646">
        <v>0</v>
      </c>
      <c r="K16646" t="s">
        <v>64461</v>
      </c>
    </row>
    <row r="16647" spans="1:11" x14ac:dyDescent="0.3">
      <c r="A16647" t="s">
        <v>64462</v>
      </c>
      <c r="C16647" t="s">
        <v>20</v>
      </c>
      <c r="D16647" t="s">
        <v>64463</v>
      </c>
      <c r="E16647" t="s">
        <v>61426</v>
      </c>
      <c r="F16647" t="s">
        <v>16</v>
      </c>
      <c r="G16647" t="s">
        <v>11973</v>
      </c>
      <c r="H16647">
        <v>0</v>
      </c>
      <c r="I16647">
        <v>0</v>
      </c>
      <c r="J16647">
        <v>0</v>
      </c>
      <c r="K16647" t="s">
        <v>64464</v>
      </c>
    </row>
    <row r="16648" spans="1:11" x14ac:dyDescent="0.3">
      <c r="A16648" t="s">
        <v>64465</v>
      </c>
      <c r="B16648" t="s">
        <v>64466</v>
      </c>
      <c r="C16648" t="s">
        <v>20</v>
      </c>
      <c r="D16648" t="s">
        <v>64467</v>
      </c>
      <c r="E16648" t="s">
        <v>61426</v>
      </c>
      <c r="F16648" t="s">
        <v>16</v>
      </c>
      <c r="G16648" t="s">
        <v>25210</v>
      </c>
      <c r="H16648">
        <v>0</v>
      </c>
      <c r="I16648">
        <v>0</v>
      </c>
      <c r="J16648">
        <v>0</v>
      </c>
      <c r="K16648" t="s">
        <v>64468</v>
      </c>
    </row>
    <row r="16649" spans="1:11" x14ac:dyDescent="0.3">
      <c r="A16649" t="s">
        <v>64469</v>
      </c>
      <c r="B16649" t="s">
        <v>64470</v>
      </c>
      <c r="C16649" t="s">
        <v>20</v>
      </c>
      <c r="D16649" t="s">
        <v>64471</v>
      </c>
      <c r="E16649" t="s">
        <v>61426</v>
      </c>
      <c r="F16649" t="s">
        <v>16</v>
      </c>
      <c r="G16649" t="s">
        <v>13237</v>
      </c>
      <c r="H16649">
        <v>0</v>
      </c>
      <c r="I16649">
        <v>0</v>
      </c>
      <c r="J16649">
        <v>0</v>
      </c>
      <c r="K16649" t="s">
        <v>64472</v>
      </c>
    </row>
    <row r="16650" spans="1:11" x14ac:dyDescent="0.3">
      <c r="A16650" t="s">
        <v>64473</v>
      </c>
      <c r="B16650" t="s">
        <v>64474</v>
      </c>
      <c r="C16650" t="s">
        <v>466</v>
      </c>
      <c r="D16650" t="s">
        <v>64475</v>
      </c>
      <c r="E16650" t="s">
        <v>56266</v>
      </c>
      <c r="F16650" t="s">
        <v>16</v>
      </c>
      <c r="G16650" t="s">
        <v>7288</v>
      </c>
      <c r="H16650">
        <v>0</v>
      </c>
      <c r="I16650">
        <v>0</v>
      </c>
      <c r="J16650">
        <v>0</v>
      </c>
      <c r="K16650" t="s">
        <v>64476</v>
      </c>
    </row>
    <row r="16651" spans="1:11" x14ac:dyDescent="0.3">
      <c r="A16651" t="s">
        <v>64477</v>
      </c>
      <c r="B16651" t="s">
        <v>64478</v>
      </c>
      <c r="C16651" t="s">
        <v>13</v>
      </c>
      <c r="D16651" t="s">
        <v>64479</v>
      </c>
      <c r="E16651" t="s">
        <v>58181</v>
      </c>
      <c r="F16651" t="s">
        <v>16</v>
      </c>
      <c r="G16651" t="s">
        <v>6862</v>
      </c>
      <c r="H16651">
        <v>0</v>
      </c>
      <c r="I16651">
        <v>0</v>
      </c>
      <c r="J16651">
        <v>0</v>
      </c>
      <c r="K16651" t="s">
        <v>64480</v>
      </c>
    </row>
    <row r="16652" spans="1:11" x14ac:dyDescent="0.3">
      <c r="A16652" t="s">
        <v>64481</v>
      </c>
      <c r="B16652" t="s">
        <v>64482</v>
      </c>
      <c r="C16652" t="s">
        <v>20</v>
      </c>
      <c r="D16652" t="s">
        <v>64483</v>
      </c>
      <c r="E16652" t="s">
        <v>61426</v>
      </c>
      <c r="F16652" t="s">
        <v>16</v>
      </c>
      <c r="G16652" t="s">
        <v>14836</v>
      </c>
      <c r="H16652">
        <v>0</v>
      </c>
      <c r="I16652">
        <v>0</v>
      </c>
      <c r="J16652">
        <v>0</v>
      </c>
      <c r="K16652" t="s">
        <v>64484</v>
      </c>
    </row>
    <row r="16653" spans="1:11" x14ac:dyDescent="0.3">
      <c r="A16653" t="s">
        <v>64485</v>
      </c>
      <c r="C16653" t="s">
        <v>20</v>
      </c>
      <c r="D16653" t="s">
        <v>64486</v>
      </c>
      <c r="E16653" t="s">
        <v>61426</v>
      </c>
      <c r="F16653" t="s">
        <v>16</v>
      </c>
      <c r="G16653" t="s">
        <v>2721</v>
      </c>
      <c r="H16653">
        <v>0</v>
      </c>
      <c r="I16653">
        <v>0</v>
      </c>
      <c r="J16653">
        <v>0</v>
      </c>
      <c r="K16653" t="s">
        <v>64487</v>
      </c>
    </row>
    <row r="16654" spans="1:11" x14ac:dyDescent="0.3">
      <c r="A16654" t="s">
        <v>64488</v>
      </c>
      <c r="B16654" t="s">
        <v>64489</v>
      </c>
      <c r="C16654" t="s">
        <v>466</v>
      </c>
      <c r="D16654" t="s">
        <v>64490</v>
      </c>
      <c r="E16654" t="s">
        <v>56266</v>
      </c>
      <c r="F16654" t="s">
        <v>16</v>
      </c>
      <c r="G16654" t="s">
        <v>29493</v>
      </c>
      <c r="H16654">
        <v>0</v>
      </c>
      <c r="I16654">
        <v>0</v>
      </c>
      <c r="J16654">
        <v>0</v>
      </c>
      <c r="K16654" t="s">
        <v>64491</v>
      </c>
    </row>
    <row r="16655" spans="1:11" x14ac:dyDescent="0.3">
      <c r="A16655" t="s">
        <v>64492</v>
      </c>
      <c r="B16655" t="s">
        <v>64493</v>
      </c>
      <c r="C16655" t="s">
        <v>20</v>
      </c>
      <c r="D16655" t="s">
        <v>64494</v>
      </c>
      <c r="E16655" t="s">
        <v>61426</v>
      </c>
      <c r="F16655" t="s">
        <v>16</v>
      </c>
      <c r="G16655" t="s">
        <v>3413</v>
      </c>
      <c r="H16655">
        <v>0</v>
      </c>
      <c r="I16655">
        <v>0</v>
      </c>
      <c r="J16655">
        <v>0</v>
      </c>
      <c r="K16655" t="s">
        <v>64495</v>
      </c>
    </row>
    <row r="16656" spans="1:11" x14ac:dyDescent="0.3">
      <c r="A16656" t="s">
        <v>64496</v>
      </c>
      <c r="B16656" t="s">
        <v>64497</v>
      </c>
      <c r="C16656" t="s">
        <v>466</v>
      </c>
      <c r="D16656" t="s">
        <v>64498</v>
      </c>
      <c r="E16656" t="s">
        <v>56266</v>
      </c>
      <c r="F16656" t="s">
        <v>16</v>
      </c>
      <c r="G16656" t="s">
        <v>8098</v>
      </c>
      <c r="H16656">
        <v>0</v>
      </c>
      <c r="I16656">
        <v>0</v>
      </c>
      <c r="J16656">
        <v>0</v>
      </c>
      <c r="K16656" t="s">
        <v>64499</v>
      </c>
    </row>
    <row r="16657" spans="1:11" x14ac:dyDescent="0.3">
      <c r="A16657" t="s">
        <v>64500</v>
      </c>
      <c r="B16657" t="s">
        <v>64501</v>
      </c>
      <c r="C16657" t="s">
        <v>13</v>
      </c>
      <c r="D16657" t="s">
        <v>64502</v>
      </c>
      <c r="E16657" t="s">
        <v>58181</v>
      </c>
      <c r="F16657" t="s">
        <v>16</v>
      </c>
      <c r="G16657" t="s">
        <v>5069</v>
      </c>
      <c r="H16657">
        <v>0</v>
      </c>
      <c r="I16657">
        <v>0</v>
      </c>
      <c r="J16657">
        <v>0</v>
      </c>
      <c r="K16657" t="s">
        <v>64503</v>
      </c>
    </row>
    <row r="16658" spans="1:11" x14ac:dyDescent="0.3">
      <c r="A16658" t="s">
        <v>64504</v>
      </c>
      <c r="B16658" t="s">
        <v>64505</v>
      </c>
      <c r="C16658" t="s">
        <v>466</v>
      </c>
      <c r="D16658" t="s">
        <v>64506</v>
      </c>
      <c r="E16658" t="s">
        <v>56266</v>
      </c>
      <c r="F16658" t="s">
        <v>7587</v>
      </c>
      <c r="G16658" t="s">
        <v>42</v>
      </c>
      <c r="H16658">
        <v>0</v>
      </c>
      <c r="I16658">
        <v>0</v>
      </c>
      <c r="J16658">
        <v>0</v>
      </c>
      <c r="K16658" t="s">
        <v>64507</v>
      </c>
    </row>
    <row r="16659" spans="1:11" x14ac:dyDescent="0.3">
      <c r="A16659" t="s">
        <v>64508</v>
      </c>
      <c r="B16659" t="s">
        <v>64509</v>
      </c>
      <c r="C16659" t="s">
        <v>466</v>
      </c>
      <c r="D16659" t="s">
        <v>64510</v>
      </c>
      <c r="E16659" t="s">
        <v>56266</v>
      </c>
      <c r="F16659" t="s">
        <v>1620</v>
      </c>
      <c r="G16659" t="s">
        <v>42</v>
      </c>
      <c r="H16659">
        <v>0</v>
      </c>
      <c r="I16659">
        <v>0</v>
      </c>
      <c r="J16659">
        <v>0</v>
      </c>
      <c r="K16659" t="s">
        <v>64511</v>
      </c>
    </row>
    <row r="16660" spans="1:11" x14ac:dyDescent="0.3">
      <c r="A16660" t="s">
        <v>64512</v>
      </c>
      <c r="B16660" t="s">
        <v>62810</v>
      </c>
      <c r="C16660" t="s">
        <v>20</v>
      </c>
      <c r="D16660" t="s">
        <v>64513</v>
      </c>
      <c r="E16660" t="s">
        <v>61426</v>
      </c>
      <c r="F16660" t="s">
        <v>16</v>
      </c>
      <c r="G16660" t="s">
        <v>29173</v>
      </c>
      <c r="H16660">
        <v>0</v>
      </c>
      <c r="I16660">
        <v>0</v>
      </c>
      <c r="J16660">
        <v>0</v>
      </c>
      <c r="K16660" t="s">
        <v>64514</v>
      </c>
    </row>
    <row r="16661" spans="1:11" x14ac:dyDescent="0.3">
      <c r="A16661" t="s">
        <v>64515</v>
      </c>
      <c r="B16661" t="s">
        <v>64516</v>
      </c>
      <c r="C16661" t="s">
        <v>20</v>
      </c>
      <c r="D16661" t="s">
        <v>64517</v>
      </c>
      <c r="E16661" t="s">
        <v>61426</v>
      </c>
      <c r="F16661" t="s">
        <v>16</v>
      </c>
      <c r="G16661" t="s">
        <v>1501</v>
      </c>
      <c r="H16661">
        <v>0</v>
      </c>
      <c r="I16661">
        <v>0</v>
      </c>
      <c r="J16661">
        <v>0</v>
      </c>
      <c r="K16661" t="s">
        <v>64518</v>
      </c>
    </row>
    <row r="16662" spans="1:11" x14ac:dyDescent="0.3">
      <c r="A16662" t="s">
        <v>64519</v>
      </c>
      <c r="C16662" t="s">
        <v>20</v>
      </c>
      <c r="D16662" t="s">
        <v>64520</v>
      </c>
      <c r="E16662" t="s">
        <v>61426</v>
      </c>
      <c r="F16662" t="s">
        <v>16</v>
      </c>
      <c r="G16662" t="s">
        <v>1966</v>
      </c>
      <c r="H16662">
        <v>0</v>
      </c>
      <c r="I16662">
        <v>0</v>
      </c>
      <c r="J16662">
        <v>0</v>
      </c>
      <c r="K16662" t="s">
        <v>64521</v>
      </c>
    </row>
    <row r="16663" spans="1:11" x14ac:dyDescent="0.3">
      <c r="A16663" t="s">
        <v>64522</v>
      </c>
      <c r="B16663" t="s">
        <v>64523</v>
      </c>
      <c r="C16663" t="s">
        <v>20</v>
      </c>
      <c r="D16663" t="s">
        <v>64524</v>
      </c>
      <c r="E16663" t="s">
        <v>61426</v>
      </c>
      <c r="F16663" t="s">
        <v>16</v>
      </c>
      <c r="G16663" t="s">
        <v>10188</v>
      </c>
      <c r="H16663">
        <v>0</v>
      </c>
      <c r="I16663">
        <v>0</v>
      </c>
      <c r="J16663">
        <v>0</v>
      </c>
      <c r="K16663" t="s">
        <v>64525</v>
      </c>
    </row>
    <row r="16664" spans="1:11" x14ac:dyDescent="0.3">
      <c r="A16664" t="s">
        <v>64526</v>
      </c>
      <c r="B16664" t="s">
        <v>64527</v>
      </c>
      <c r="C16664" t="s">
        <v>20</v>
      </c>
      <c r="D16664" t="s">
        <v>64528</v>
      </c>
      <c r="E16664" t="s">
        <v>61426</v>
      </c>
      <c r="F16664" t="s">
        <v>16</v>
      </c>
      <c r="G16664" t="s">
        <v>6744</v>
      </c>
      <c r="H16664">
        <v>0</v>
      </c>
      <c r="I16664">
        <v>0</v>
      </c>
      <c r="J16664">
        <v>0</v>
      </c>
      <c r="K16664" t="s">
        <v>64529</v>
      </c>
    </row>
    <row r="16665" spans="1:11" x14ac:dyDescent="0.3">
      <c r="A16665" t="s">
        <v>64530</v>
      </c>
      <c r="B16665" t="s">
        <v>64531</v>
      </c>
      <c r="C16665" t="s">
        <v>20</v>
      </c>
      <c r="D16665" t="s">
        <v>64532</v>
      </c>
      <c r="E16665" t="s">
        <v>61426</v>
      </c>
      <c r="F16665" t="s">
        <v>16</v>
      </c>
      <c r="G16665" t="s">
        <v>16626</v>
      </c>
      <c r="H16665">
        <v>0</v>
      </c>
      <c r="I16665">
        <v>0</v>
      </c>
      <c r="J16665">
        <v>0</v>
      </c>
      <c r="K16665" t="s">
        <v>64533</v>
      </c>
    </row>
    <row r="16666" spans="1:11" x14ac:dyDescent="0.3">
      <c r="A16666" t="s">
        <v>64534</v>
      </c>
      <c r="B16666" t="s">
        <v>64535</v>
      </c>
      <c r="C16666" t="s">
        <v>558</v>
      </c>
      <c r="D16666" t="s">
        <v>64536</v>
      </c>
      <c r="E16666" t="s">
        <v>18607</v>
      </c>
      <c r="F16666" t="s">
        <v>7061</v>
      </c>
      <c r="G16666" t="s">
        <v>2613</v>
      </c>
      <c r="H16666">
        <v>0</v>
      </c>
      <c r="I16666">
        <v>0</v>
      </c>
      <c r="J16666">
        <v>0</v>
      </c>
      <c r="K16666" t="s">
        <v>64537</v>
      </c>
    </row>
    <row r="16667" spans="1:11" x14ac:dyDescent="0.3">
      <c r="A16667" t="s">
        <v>64538</v>
      </c>
      <c r="B16667" t="s">
        <v>64539</v>
      </c>
      <c r="C16667" t="s">
        <v>558</v>
      </c>
      <c r="D16667" t="s">
        <v>64540</v>
      </c>
      <c r="E16667" t="s">
        <v>32599</v>
      </c>
      <c r="F16667" t="s">
        <v>16</v>
      </c>
      <c r="G16667" t="s">
        <v>12703</v>
      </c>
      <c r="H16667">
        <v>0</v>
      </c>
      <c r="I16667">
        <v>0</v>
      </c>
      <c r="J16667">
        <v>0</v>
      </c>
      <c r="K16667" t="s">
        <v>64541</v>
      </c>
    </row>
    <row r="16668" spans="1:11" x14ac:dyDescent="0.3">
      <c r="A16668" t="s">
        <v>64542</v>
      </c>
      <c r="B16668" t="s">
        <v>64543</v>
      </c>
      <c r="C16668" t="s">
        <v>20</v>
      </c>
      <c r="D16668" t="s">
        <v>64544</v>
      </c>
      <c r="E16668" t="s">
        <v>62177</v>
      </c>
      <c r="F16668" t="s">
        <v>8454</v>
      </c>
      <c r="G16668" t="s">
        <v>42</v>
      </c>
      <c r="H16668">
        <v>0</v>
      </c>
      <c r="I16668">
        <v>0</v>
      </c>
      <c r="J16668">
        <v>0</v>
      </c>
      <c r="K16668" t="s">
        <v>64545</v>
      </c>
    </row>
    <row r="16669" spans="1:11" x14ac:dyDescent="0.3">
      <c r="A16669" t="s">
        <v>64546</v>
      </c>
      <c r="B16669" t="s">
        <v>64547</v>
      </c>
      <c r="C16669" t="s">
        <v>558</v>
      </c>
      <c r="D16669" t="s">
        <v>64548</v>
      </c>
      <c r="E16669" t="s">
        <v>32599</v>
      </c>
      <c r="F16669" t="s">
        <v>16</v>
      </c>
      <c r="G16669" t="s">
        <v>18679</v>
      </c>
      <c r="H16669">
        <v>0</v>
      </c>
      <c r="I16669">
        <v>0</v>
      </c>
      <c r="J16669">
        <v>0</v>
      </c>
      <c r="K16669" t="s">
        <v>64549</v>
      </c>
    </row>
    <row r="16670" spans="1:11" x14ac:dyDescent="0.3">
      <c r="A16670" t="s">
        <v>64550</v>
      </c>
      <c r="B16670" t="s">
        <v>64551</v>
      </c>
      <c r="C16670" t="s">
        <v>558</v>
      </c>
      <c r="D16670" t="s">
        <v>64552</v>
      </c>
      <c r="E16670" t="s">
        <v>32599</v>
      </c>
      <c r="F16670" t="s">
        <v>16</v>
      </c>
      <c r="G16670" t="s">
        <v>5218</v>
      </c>
      <c r="H16670">
        <v>0</v>
      </c>
      <c r="I16670">
        <v>0</v>
      </c>
      <c r="J16670">
        <v>0</v>
      </c>
      <c r="K16670" t="s">
        <v>64553</v>
      </c>
    </row>
    <row r="16671" spans="1:11" x14ac:dyDescent="0.3">
      <c r="A16671" t="s">
        <v>64554</v>
      </c>
      <c r="B16671" t="s">
        <v>64555</v>
      </c>
      <c r="C16671" t="s">
        <v>558</v>
      </c>
      <c r="D16671" t="s">
        <v>64556</v>
      </c>
      <c r="E16671" t="s">
        <v>18607</v>
      </c>
      <c r="F16671" t="s">
        <v>16</v>
      </c>
      <c r="G16671" t="s">
        <v>18119</v>
      </c>
      <c r="H16671">
        <v>0</v>
      </c>
      <c r="I16671">
        <v>0</v>
      </c>
      <c r="J16671">
        <v>0</v>
      </c>
      <c r="K16671" t="s">
        <v>64557</v>
      </c>
    </row>
    <row r="16672" spans="1:11" x14ac:dyDescent="0.3">
      <c r="A16672" t="s">
        <v>64558</v>
      </c>
      <c r="B16672" t="s">
        <v>64559</v>
      </c>
      <c r="C16672" t="s">
        <v>558</v>
      </c>
      <c r="D16672" t="s">
        <v>64560</v>
      </c>
      <c r="E16672" t="s">
        <v>32599</v>
      </c>
      <c r="F16672" t="s">
        <v>41</v>
      </c>
      <c r="G16672" t="s">
        <v>42</v>
      </c>
      <c r="H16672">
        <v>0</v>
      </c>
      <c r="I16672">
        <v>0</v>
      </c>
      <c r="J16672">
        <v>0</v>
      </c>
      <c r="K16672" t="s">
        <v>64561</v>
      </c>
    </row>
    <row r="16673" spans="1:11" x14ac:dyDescent="0.3">
      <c r="A16673" t="s">
        <v>64562</v>
      </c>
      <c r="B16673" t="s">
        <v>64563</v>
      </c>
      <c r="C16673" t="s">
        <v>558</v>
      </c>
      <c r="D16673" t="s">
        <v>64564</v>
      </c>
      <c r="E16673" t="s">
        <v>18607</v>
      </c>
      <c r="F16673" t="s">
        <v>1232</v>
      </c>
      <c r="G16673" t="s">
        <v>42</v>
      </c>
      <c r="H16673">
        <v>0</v>
      </c>
      <c r="I16673">
        <v>0</v>
      </c>
      <c r="J16673">
        <v>0</v>
      </c>
      <c r="K16673" t="s">
        <v>64565</v>
      </c>
    </row>
    <row r="16674" spans="1:11" x14ac:dyDescent="0.3">
      <c r="A16674" t="s">
        <v>64566</v>
      </c>
      <c r="B16674" t="s">
        <v>64567</v>
      </c>
      <c r="C16674" t="s">
        <v>558</v>
      </c>
      <c r="D16674" t="s">
        <v>64568</v>
      </c>
      <c r="E16674" t="s">
        <v>18607</v>
      </c>
      <c r="F16674" t="s">
        <v>1324</v>
      </c>
      <c r="G16674" t="s">
        <v>42</v>
      </c>
      <c r="H16674">
        <v>0</v>
      </c>
      <c r="I16674">
        <v>0</v>
      </c>
      <c r="J16674">
        <v>0</v>
      </c>
      <c r="K16674" t="s">
        <v>64569</v>
      </c>
    </row>
    <row r="16675" spans="1:11" x14ac:dyDescent="0.3">
      <c r="A16675" t="s">
        <v>64570</v>
      </c>
      <c r="B16675" t="s">
        <v>64571</v>
      </c>
      <c r="C16675" t="s">
        <v>558</v>
      </c>
      <c r="D16675" t="s">
        <v>64572</v>
      </c>
      <c r="E16675" t="s">
        <v>18607</v>
      </c>
      <c r="F16675" t="s">
        <v>7044</v>
      </c>
      <c r="G16675" t="s">
        <v>42</v>
      </c>
      <c r="H16675">
        <v>0</v>
      </c>
      <c r="I16675">
        <v>0</v>
      </c>
      <c r="J16675">
        <v>0</v>
      </c>
      <c r="K16675" t="s">
        <v>64573</v>
      </c>
    </row>
    <row r="16676" spans="1:11" x14ac:dyDescent="0.3">
      <c r="A16676" t="s">
        <v>64574</v>
      </c>
      <c r="B16676" t="s">
        <v>64575</v>
      </c>
      <c r="C16676" t="s">
        <v>558</v>
      </c>
      <c r="D16676" t="s">
        <v>64576</v>
      </c>
      <c r="E16676" t="s">
        <v>32599</v>
      </c>
      <c r="F16676" t="s">
        <v>41</v>
      </c>
      <c r="G16676" t="s">
        <v>42</v>
      </c>
      <c r="H16676">
        <v>0</v>
      </c>
      <c r="I16676">
        <v>0</v>
      </c>
      <c r="J16676">
        <v>0</v>
      </c>
      <c r="K16676" t="s">
        <v>64577</v>
      </c>
    </row>
    <row r="16677" spans="1:11" x14ac:dyDescent="0.3">
      <c r="A16677" t="s">
        <v>64578</v>
      </c>
      <c r="B16677" t="s">
        <v>64579</v>
      </c>
      <c r="C16677" t="s">
        <v>558</v>
      </c>
      <c r="D16677" t="s">
        <v>64580</v>
      </c>
      <c r="E16677" t="s">
        <v>18607</v>
      </c>
      <c r="F16677" t="s">
        <v>1840</v>
      </c>
      <c r="G16677" t="s">
        <v>42</v>
      </c>
      <c r="H16677">
        <v>0</v>
      </c>
      <c r="I16677">
        <v>0</v>
      </c>
      <c r="J16677">
        <v>0</v>
      </c>
      <c r="K16677" t="s">
        <v>64581</v>
      </c>
    </row>
    <row r="16678" spans="1:11" x14ac:dyDescent="0.3">
      <c r="A16678" t="s">
        <v>64582</v>
      </c>
      <c r="B16678" t="s">
        <v>64583</v>
      </c>
      <c r="C16678" t="s">
        <v>558</v>
      </c>
      <c r="D16678" t="s">
        <v>64584</v>
      </c>
      <c r="E16678" t="s">
        <v>18607</v>
      </c>
      <c r="F16678" t="s">
        <v>160</v>
      </c>
      <c r="G16678" t="s">
        <v>42</v>
      </c>
      <c r="H16678">
        <v>0</v>
      </c>
      <c r="I16678">
        <v>0</v>
      </c>
      <c r="J16678">
        <v>0</v>
      </c>
      <c r="K16678" t="s">
        <v>64585</v>
      </c>
    </row>
    <row r="16679" spans="1:11" x14ac:dyDescent="0.3">
      <c r="A16679" t="s">
        <v>64586</v>
      </c>
      <c r="B16679" t="s">
        <v>64587</v>
      </c>
      <c r="C16679" t="s">
        <v>558</v>
      </c>
      <c r="D16679" t="s">
        <v>64588</v>
      </c>
      <c r="E16679" t="s">
        <v>18607</v>
      </c>
      <c r="F16679" t="s">
        <v>1518</v>
      </c>
      <c r="G16679" t="s">
        <v>11525</v>
      </c>
      <c r="H16679">
        <v>0</v>
      </c>
      <c r="I16679">
        <v>0</v>
      </c>
      <c r="J16679">
        <v>0</v>
      </c>
      <c r="K16679" t="s">
        <v>64589</v>
      </c>
    </row>
    <row r="16680" spans="1:11" x14ac:dyDescent="0.3">
      <c r="A16680" t="s">
        <v>64590</v>
      </c>
      <c r="B16680" t="s">
        <v>64591</v>
      </c>
      <c r="C16680" t="s">
        <v>558</v>
      </c>
      <c r="D16680" t="s">
        <v>64592</v>
      </c>
      <c r="E16680" t="s">
        <v>18607</v>
      </c>
      <c r="F16680" t="s">
        <v>3277</v>
      </c>
      <c r="G16680" t="s">
        <v>42</v>
      </c>
      <c r="H16680">
        <v>0</v>
      </c>
      <c r="I16680">
        <v>0</v>
      </c>
      <c r="J16680">
        <v>0</v>
      </c>
      <c r="K16680" t="s">
        <v>64593</v>
      </c>
    </row>
    <row r="16681" spans="1:11" x14ac:dyDescent="0.3">
      <c r="A16681" t="s">
        <v>64594</v>
      </c>
      <c r="B16681" t="s">
        <v>64595</v>
      </c>
      <c r="C16681" t="s">
        <v>27</v>
      </c>
      <c r="D16681" t="s">
        <v>64596</v>
      </c>
      <c r="E16681" t="s">
        <v>47287</v>
      </c>
      <c r="F16681" t="s">
        <v>41</v>
      </c>
      <c r="G16681" t="s">
        <v>42</v>
      </c>
      <c r="H16681">
        <v>0</v>
      </c>
      <c r="I16681">
        <v>0</v>
      </c>
      <c r="J16681">
        <v>0</v>
      </c>
      <c r="K16681" t="s">
        <v>64597</v>
      </c>
    </row>
    <row r="16682" spans="1:11" x14ac:dyDescent="0.3">
      <c r="A16682" t="s">
        <v>64598</v>
      </c>
      <c r="B16682" t="s">
        <v>64599</v>
      </c>
      <c r="C16682" t="s">
        <v>147</v>
      </c>
      <c r="D16682" t="s">
        <v>64600</v>
      </c>
      <c r="E16682" t="s">
        <v>59940</v>
      </c>
      <c r="F16682" t="s">
        <v>3633</v>
      </c>
      <c r="G16682" t="s">
        <v>42</v>
      </c>
      <c r="H16682">
        <v>0</v>
      </c>
      <c r="I16682">
        <v>0</v>
      </c>
      <c r="J16682">
        <v>0</v>
      </c>
      <c r="K16682" t="s">
        <v>64601</v>
      </c>
    </row>
    <row r="16683" spans="1:11" x14ac:dyDescent="0.3">
      <c r="A16683" t="s">
        <v>64602</v>
      </c>
      <c r="B16683" t="s">
        <v>64603</v>
      </c>
      <c r="C16683" t="s">
        <v>20</v>
      </c>
      <c r="D16683" t="s">
        <v>64604</v>
      </c>
      <c r="E16683" t="s">
        <v>61426</v>
      </c>
      <c r="F16683" t="s">
        <v>2703</v>
      </c>
      <c r="G16683" t="s">
        <v>42</v>
      </c>
      <c r="H16683">
        <v>0</v>
      </c>
      <c r="I16683">
        <v>0</v>
      </c>
      <c r="J16683">
        <v>0</v>
      </c>
      <c r="K16683" t="s">
        <v>64605</v>
      </c>
    </row>
    <row r="16684" spans="1:11" x14ac:dyDescent="0.3">
      <c r="A16684" t="s">
        <v>64606</v>
      </c>
      <c r="C16684" t="s">
        <v>1159</v>
      </c>
      <c r="D16684" t="s">
        <v>64607</v>
      </c>
      <c r="E16684" t="s">
        <v>2421</v>
      </c>
      <c r="F16684" t="s">
        <v>16</v>
      </c>
      <c r="G16684" t="s">
        <v>64608</v>
      </c>
      <c r="H16684">
        <v>0</v>
      </c>
      <c r="I16684">
        <v>0</v>
      </c>
      <c r="J16684">
        <v>0</v>
      </c>
      <c r="K16684" t="s">
        <v>64609</v>
      </c>
    </row>
    <row r="16685" spans="1:11" x14ac:dyDescent="0.3">
      <c r="A16685" t="s">
        <v>64610</v>
      </c>
      <c r="B16685" t="s">
        <v>64611</v>
      </c>
      <c r="C16685" t="s">
        <v>20</v>
      </c>
      <c r="D16685" t="s">
        <v>64612</v>
      </c>
      <c r="E16685" t="s">
        <v>62177</v>
      </c>
      <c r="F16685" t="s">
        <v>2385</v>
      </c>
      <c r="G16685" t="s">
        <v>42</v>
      </c>
      <c r="H16685">
        <v>0</v>
      </c>
      <c r="I16685">
        <v>0</v>
      </c>
      <c r="J16685">
        <v>0</v>
      </c>
      <c r="K16685" t="s">
        <v>64613</v>
      </c>
    </row>
    <row r="16686" spans="1:11" x14ac:dyDescent="0.3">
      <c r="A16686" t="s">
        <v>64614</v>
      </c>
      <c r="B16686" t="s">
        <v>64615</v>
      </c>
      <c r="C16686" t="s">
        <v>147</v>
      </c>
      <c r="D16686" t="s">
        <v>64616</v>
      </c>
      <c r="E16686" t="s">
        <v>59940</v>
      </c>
      <c r="F16686" t="s">
        <v>3267</v>
      </c>
      <c r="G16686" t="s">
        <v>42</v>
      </c>
      <c r="H16686">
        <v>0</v>
      </c>
      <c r="I16686">
        <v>0</v>
      </c>
      <c r="J16686">
        <v>0</v>
      </c>
      <c r="K16686" t="s">
        <v>64617</v>
      </c>
    </row>
    <row r="16687" spans="1:11" x14ac:dyDescent="0.3">
      <c r="A16687" t="s">
        <v>64618</v>
      </c>
      <c r="B16687" t="s">
        <v>64619</v>
      </c>
      <c r="C16687" t="s">
        <v>558</v>
      </c>
      <c r="D16687" t="s">
        <v>64620</v>
      </c>
      <c r="E16687" t="s">
        <v>32122</v>
      </c>
      <c r="F16687" t="s">
        <v>7419</v>
      </c>
      <c r="G16687" t="s">
        <v>42</v>
      </c>
      <c r="H16687">
        <v>0</v>
      </c>
      <c r="I16687">
        <v>0</v>
      </c>
      <c r="J16687">
        <v>0</v>
      </c>
      <c r="K16687" t="s">
        <v>64621</v>
      </c>
    </row>
    <row r="16688" spans="1:11" x14ac:dyDescent="0.3">
      <c r="A16688" t="s">
        <v>64622</v>
      </c>
      <c r="B16688" t="s">
        <v>64623</v>
      </c>
      <c r="C16688" t="s">
        <v>20</v>
      </c>
      <c r="D16688" t="s">
        <v>64624</v>
      </c>
      <c r="E16688" t="s">
        <v>61426</v>
      </c>
      <c r="F16688" t="s">
        <v>16</v>
      </c>
      <c r="G16688" t="s">
        <v>18558</v>
      </c>
      <c r="H16688">
        <v>0</v>
      </c>
      <c r="I16688">
        <v>0</v>
      </c>
      <c r="J16688">
        <v>0</v>
      </c>
      <c r="K16688" t="s">
        <v>64625</v>
      </c>
    </row>
    <row r="16689" spans="1:11" x14ac:dyDescent="0.3">
      <c r="A16689" t="s">
        <v>64626</v>
      </c>
      <c r="C16689" t="s">
        <v>20</v>
      </c>
      <c r="D16689" t="s">
        <v>64627</v>
      </c>
      <c r="E16689" t="s">
        <v>61426</v>
      </c>
      <c r="F16689" t="s">
        <v>16</v>
      </c>
      <c r="G16689" t="s">
        <v>15333</v>
      </c>
      <c r="H16689">
        <v>0</v>
      </c>
      <c r="I16689">
        <v>0</v>
      </c>
      <c r="J16689">
        <v>0</v>
      </c>
      <c r="K16689" t="s">
        <v>64628</v>
      </c>
    </row>
    <row r="16690" spans="1:11" x14ac:dyDescent="0.3">
      <c r="A16690" t="s">
        <v>64629</v>
      </c>
      <c r="B16690" t="s">
        <v>64630</v>
      </c>
      <c r="C16690" t="s">
        <v>558</v>
      </c>
      <c r="D16690" t="s">
        <v>64631</v>
      </c>
      <c r="E16690" t="s">
        <v>32122</v>
      </c>
      <c r="F16690" t="s">
        <v>2852</v>
      </c>
      <c r="G16690" t="s">
        <v>42</v>
      </c>
      <c r="H16690">
        <v>0</v>
      </c>
      <c r="I16690">
        <v>0</v>
      </c>
      <c r="J16690">
        <v>0</v>
      </c>
      <c r="K16690" t="s">
        <v>64632</v>
      </c>
    </row>
    <row r="16691" spans="1:11" x14ac:dyDescent="0.3">
      <c r="A16691" t="s">
        <v>64633</v>
      </c>
      <c r="B16691" t="s">
        <v>64634</v>
      </c>
      <c r="C16691" t="s">
        <v>27</v>
      </c>
      <c r="D16691" t="s">
        <v>64635</v>
      </c>
      <c r="E16691" t="s">
        <v>47287</v>
      </c>
      <c r="F16691" t="s">
        <v>41</v>
      </c>
      <c r="G16691" t="s">
        <v>42</v>
      </c>
      <c r="H16691">
        <v>0</v>
      </c>
      <c r="I16691">
        <v>0</v>
      </c>
      <c r="J16691">
        <v>0</v>
      </c>
      <c r="K16691" t="s">
        <v>64636</v>
      </c>
    </row>
    <row r="16692" spans="1:11" x14ac:dyDescent="0.3">
      <c r="A16692" t="s">
        <v>64637</v>
      </c>
      <c r="B16692" t="s">
        <v>64638</v>
      </c>
      <c r="C16692" t="s">
        <v>27</v>
      </c>
      <c r="D16692" t="s">
        <v>64639</v>
      </c>
      <c r="E16692" t="s">
        <v>47287</v>
      </c>
      <c r="F16692" t="s">
        <v>41</v>
      </c>
      <c r="G16692" t="s">
        <v>42</v>
      </c>
      <c r="H16692">
        <v>0</v>
      </c>
      <c r="I16692">
        <v>0</v>
      </c>
      <c r="J16692">
        <v>0</v>
      </c>
      <c r="K16692" t="s">
        <v>64640</v>
      </c>
    </row>
    <row r="16693" spans="1:11" x14ac:dyDescent="0.3">
      <c r="A16693" t="s">
        <v>64641</v>
      </c>
      <c r="C16693" t="s">
        <v>27</v>
      </c>
      <c r="D16693" t="s">
        <v>64642</v>
      </c>
      <c r="E16693" t="s">
        <v>47287</v>
      </c>
      <c r="F16693" t="s">
        <v>41</v>
      </c>
      <c r="G16693" t="s">
        <v>42</v>
      </c>
      <c r="H16693">
        <v>0</v>
      </c>
      <c r="I16693">
        <v>0</v>
      </c>
      <c r="J16693">
        <v>0</v>
      </c>
      <c r="K16693" t="s">
        <v>64643</v>
      </c>
    </row>
    <row r="16694" spans="1:11" x14ac:dyDescent="0.3">
      <c r="A16694" t="s">
        <v>64644</v>
      </c>
      <c r="B16694" t="s">
        <v>64645</v>
      </c>
      <c r="C16694" t="s">
        <v>27</v>
      </c>
      <c r="D16694" t="s">
        <v>64646</v>
      </c>
      <c r="E16694" t="s">
        <v>29</v>
      </c>
      <c r="F16694" t="s">
        <v>41</v>
      </c>
      <c r="G16694" t="s">
        <v>42</v>
      </c>
      <c r="H16694">
        <v>0</v>
      </c>
      <c r="I16694">
        <v>0</v>
      </c>
      <c r="J16694">
        <v>0</v>
      </c>
      <c r="K16694" t="s">
        <v>64647</v>
      </c>
    </row>
    <row r="16695" spans="1:11" x14ac:dyDescent="0.3">
      <c r="A16695" t="s">
        <v>64648</v>
      </c>
      <c r="B16695" t="s">
        <v>64649</v>
      </c>
      <c r="C16695" t="s">
        <v>27</v>
      </c>
      <c r="D16695" t="s">
        <v>64650</v>
      </c>
      <c r="E16695" t="s">
        <v>47287</v>
      </c>
      <c r="F16695" t="s">
        <v>41</v>
      </c>
      <c r="G16695" t="s">
        <v>42</v>
      </c>
      <c r="H16695">
        <v>0</v>
      </c>
      <c r="I16695">
        <v>0</v>
      </c>
      <c r="J16695">
        <v>0</v>
      </c>
      <c r="K16695" t="s">
        <v>64651</v>
      </c>
    </row>
    <row r="16696" spans="1:11" x14ac:dyDescent="0.3">
      <c r="A16696" t="s">
        <v>64652</v>
      </c>
      <c r="B16696" t="s">
        <v>64653</v>
      </c>
      <c r="C16696" t="s">
        <v>558</v>
      </c>
      <c r="D16696" t="s">
        <v>64654</v>
      </c>
      <c r="E16696" t="s">
        <v>18607</v>
      </c>
      <c r="F16696" t="s">
        <v>2036</v>
      </c>
      <c r="G16696" t="s">
        <v>42</v>
      </c>
      <c r="H16696">
        <v>0</v>
      </c>
      <c r="I16696">
        <v>0</v>
      </c>
      <c r="J16696">
        <v>0</v>
      </c>
      <c r="K16696" t="s">
        <v>64655</v>
      </c>
    </row>
    <row r="16697" spans="1:11" x14ac:dyDescent="0.3">
      <c r="A16697" t="s">
        <v>64656</v>
      </c>
      <c r="B16697" t="s">
        <v>64657</v>
      </c>
      <c r="C16697" t="s">
        <v>558</v>
      </c>
      <c r="D16697" t="s">
        <v>64658</v>
      </c>
      <c r="E16697" t="s">
        <v>32122</v>
      </c>
      <c r="F16697" t="s">
        <v>11663</v>
      </c>
      <c r="G16697" t="s">
        <v>42</v>
      </c>
      <c r="H16697">
        <v>0</v>
      </c>
      <c r="I16697">
        <v>0</v>
      </c>
      <c r="J16697">
        <v>0</v>
      </c>
      <c r="K16697" t="s">
        <v>64659</v>
      </c>
    </row>
    <row r="16698" spans="1:11" x14ac:dyDescent="0.3">
      <c r="A16698" t="s">
        <v>64660</v>
      </c>
      <c r="B16698" t="s">
        <v>64661</v>
      </c>
      <c r="C16698" t="s">
        <v>558</v>
      </c>
      <c r="D16698" t="s">
        <v>64662</v>
      </c>
      <c r="E16698" t="s">
        <v>32599</v>
      </c>
      <c r="F16698" t="s">
        <v>41</v>
      </c>
      <c r="G16698" t="s">
        <v>7717</v>
      </c>
      <c r="H16698">
        <v>0</v>
      </c>
      <c r="I16698">
        <v>0</v>
      </c>
      <c r="J16698">
        <v>0</v>
      </c>
      <c r="K16698" t="s">
        <v>64663</v>
      </c>
    </row>
    <row r="16699" spans="1:11" x14ac:dyDescent="0.3">
      <c r="A16699" t="s">
        <v>64664</v>
      </c>
      <c r="B16699" t="s">
        <v>64665</v>
      </c>
      <c r="C16699" t="s">
        <v>20</v>
      </c>
      <c r="D16699" t="s">
        <v>64666</v>
      </c>
      <c r="E16699" t="s">
        <v>61426</v>
      </c>
      <c r="F16699" t="s">
        <v>16</v>
      </c>
      <c r="G16699" t="s">
        <v>1710</v>
      </c>
      <c r="H16699">
        <v>0</v>
      </c>
      <c r="I16699">
        <v>0</v>
      </c>
      <c r="J16699">
        <v>0</v>
      </c>
      <c r="K16699" t="s">
        <v>64667</v>
      </c>
    </row>
    <row r="16700" spans="1:11" x14ac:dyDescent="0.3">
      <c r="A16700" t="s">
        <v>64668</v>
      </c>
      <c r="B16700" t="s">
        <v>64669</v>
      </c>
      <c r="C16700" t="s">
        <v>466</v>
      </c>
      <c r="D16700" t="s">
        <v>64670</v>
      </c>
      <c r="E16700" t="s">
        <v>56266</v>
      </c>
      <c r="F16700" t="s">
        <v>16</v>
      </c>
      <c r="G16700" t="s">
        <v>5462</v>
      </c>
      <c r="H16700">
        <v>0</v>
      </c>
      <c r="I16700">
        <v>0</v>
      </c>
      <c r="J16700">
        <v>0</v>
      </c>
      <c r="K16700" t="s">
        <v>64671</v>
      </c>
    </row>
    <row r="16701" spans="1:11" x14ac:dyDescent="0.3">
      <c r="A16701" t="s">
        <v>64672</v>
      </c>
      <c r="B16701" t="s">
        <v>64673</v>
      </c>
      <c r="C16701" t="s">
        <v>20</v>
      </c>
      <c r="E16701" t="s">
        <v>62177</v>
      </c>
      <c r="F16701" t="s">
        <v>4951</v>
      </c>
      <c r="G16701" t="s">
        <v>42</v>
      </c>
      <c r="H16701">
        <v>0</v>
      </c>
      <c r="I16701">
        <v>0</v>
      </c>
      <c r="J16701">
        <v>0</v>
      </c>
      <c r="K16701" t="s">
        <v>64674</v>
      </c>
    </row>
    <row r="16702" spans="1:11" x14ac:dyDescent="0.3">
      <c r="A16702" t="s">
        <v>64675</v>
      </c>
      <c r="B16702" t="s">
        <v>64676</v>
      </c>
      <c r="C16702" t="s">
        <v>558</v>
      </c>
      <c r="D16702" t="s">
        <v>64677</v>
      </c>
      <c r="E16702" t="s">
        <v>2102</v>
      </c>
      <c r="F16702" t="s">
        <v>41</v>
      </c>
      <c r="G16702" t="s">
        <v>1271</v>
      </c>
      <c r="H16702">
        <v>0</v>
      </c>
      <c r="I16702">
        <v>0</v>
      </c>
      <c r="J16702">
        <v>0</v>
      </c>
      <c r="K16702" t="s">
        <v>64678</v>
      </c>
    </row>
    <row r="16703" spans="1:11" x14ac:dyDescent="0.3">
      <c r="A16703" t="s">
        <v>64679</v>
      </c>
      <c r="B16703" t="s">
        <v>64680</v>
      </c>
      <c r="C16703" t="s">
        <v>27</v>
      </c>
      <c r="D16703" t="s">
        <v>64681</v>
      </c>
      <c r="E16703" t="s">
        <v>47287</v>
      </c>
      <c r="F16703" t="s">
        <v>41</v>
      </c>
      <c r="G16703" t="s">
        <v>42</v>
      </c>
      <c r="H16703">
        <v>0</v>
      </c>
      <c r="I16703">
        <v>0</v>
      </c>
      <c r="J16703">
        <v>0</v>
      </c>
      <c r="K16703" t="s">
        <v>64682</v>
      </c>
    </row>
    <row r="16704" spans="1:11" x14ac:dyDescent="0.3">
      <c r="A16704" t="s">
        <v>64683</v>
      </c>
      <c r="B16704" t="s">
        <v>64684</v>
      </c>
      <c r="C16704" t="s">
        <v>147</v>
      </c>
      <c r="D16704" t="s">
        <v>64685</v>
      </c>
      <c r="E16704" t="s">
        <v>59940</v>
      </c>
      <c r="F16704" t="s">
        <v>2237</v>
      </c>
      <c r="G16704" t="s">
        <v>42</v>
      </c>
      <c r="H16704">
        <v>0</v>
      </c>
      <c r="I16704">
        <v>0</v>
      </c>
      <c r="J16704">
        <v>0</v>
      </c>
      <c r="K16704" t="s">
        <v>64686</v>
      </c>
    </row>
    <row r="16705" spans="1:11" x14ac:dyDescent="0.3">
      <c r="A16705" t="s">
        <v>64687</v>
      </c>
      <c r="B16705" t="s">
        <v>64688</v>
      </c>
      <c r="C16705" t="s">
        <v>27</v>
      </c>
      <c r="D16705" t="s">
        <v>64689</v>
      </c>
      <c r="E16705" t="s">
        <v>47287</v>
      </c>
      <c r="F16705" t="s">
        <v>41</v>
      </c>
      <c r="G16705" t="s">
        <v>4326</v>
      </c>
      <c r="H16705">
        <v>0</v>
      </c>
      <c r="I16705">
        <v>0</v>
      </c>
      <c r="J16705">
        <v>0</v>
      </c>
      <c r="K16705" t="s">
        <v>64690</v>
      </c>
    </row>
    <row r="16706" spans="1:11" x14ac:dyDescent="0.3">
      <c r="A16706" t="s">
        <v>64691</v>
      </c>
      <c r="B16706" t="s">
        <v>64692</v>
      </c>
      <c r="C16706" t="s">
        <v>558</v>
      </c>
      <c r="D16706" t="s">
        <v>64693</v>
      </c>
      <c r="E16706" t="s">
        <v>32122</v>
      </c>
      <c r="F16706" t="s">
        <v>34805</v>
      </c>
      <c r="G16706" t="s">
        <v>42</v>
      </c>
      <c r="H16706">
        <v>0</v>
      </c>
      <c r="I16706">
        <v>0</v>
      </c>
      <c r="J16706">
        <v>0</v>
      </c>
      <c r="K16706" t="s">
        <v>64694</v>
      </c>
    </row>
    <row r="16707" spans="1:11" x14ac:dyDescent="0.3">
      <c r="A16707" t="s">
        <v>64695</v>
      </c>
      <c r="B16707" t="s">
        <v>64696</v>
      </c>
      <c r="C16707" t="s">
        <v>13</v>
      </c>
      <c r="D16707" t="s">
        <v>64697</v>
      </c>
      <c r="E16707" t="s">
        <v>58181</v>
      </c>
      <c r="F16707" t="s">
        <v>16</v>
      </c>
      <c r="G16707" t="s">
        <v>13237</v>
      </c>
      <c r="H16707">
        <v>0</v>
      </c>
      <c r="I16707">
        <v>0</v>
      </c>
      <c r="J16707">
        <v>0</v>
      </c>
      <c r="K16707" t="s">
        <v>64698</v>
      </c>
    </row>
    <row r="16708" spans="1:11" x14ac:dyDescent="0.3">
      <c r="A16708" t="s">
        <v>64699</v>
      </c>
      <c r="B16708" t="s">
        <v>64700</v>
      </c>
      <c r="C16708" t="s">
        <v>20</v>
      </c>
      <c r="D16708" t="s">
        <v>64701</v>
      </c>
      <c r="E16708" t="s">
        <v>61426</v>
      </c>
      <c r="F16708" t="s">
        <v>6622</v>
      </c>
      <c r="G16708" t="s">
        <v>4044</v>
      </c>
      <c r="H16708">
        <v>0</v>
      </c>
      <c r="I16708">
        <v>0</v>
      </c>
      <c r="J16708">
        <v>0</v>
      </c>
      <c r="K16708" t="s">
        <v>64702</v>
      </c>
    </row>
    <row r="16709" spans="1:11" x14ac:dyDescent="0.3">
      <c r="A16709" t="s">
        <v>64703</v>
      </c>
      <c r="B16709" t="s">
        <v>64704</v>
      </c>
      <c r="C16709" t="s">
        <v>20</v>
      </c>
      <c r="D16709" t="s">
        <v>64705</v>
      </c>
      <c r="E16709" t="s">
        <v>61426</v>
      </c>
      <c r="F16709" t="s">
        <v>16</v>
      </c>
      <c r="G16709" t="s">
        <v>28024</v>
      </c>
      <c r="H16709">
        <v>0</v>
      </c>
      <c r="I16709">
        <v>0</v>
      </c>
      <c r="J16709">
        <v>0</v>
      </c>
      <c r="K16709" t="s">
        <v>64706</v>
      </c>
    </row>
    <row r="16710" spans="1:11" x14ac:dyDescent="0.3">
      <c r="A16710" t="s">
        <v>64707</v>
      </c>
      <c r="B16710" t="s">
        <v>64708</v>
      </c>
      <c r="C16710" t="s">
        <v>20</v>
      </c>
      <c r="D16710" t="s">
        <v>64709</v>
      </c>
      <c r="E16710" t="s">
        <v>62177</v>
      </c>
      <c r="F16710" t="s">
        <v>1518</v>
      </c>
      <c r="G16710" t="s">
        <v>42</v>
      </c>
      <c r="H16710">
        <v>0</v>
      </c>
      <c r="I16710">
        <v>0</v>
      </c>
      <c r="J16710">
        <v>0</v>
      </c>
      <c r="K16710" t="s">
        <v>64710</v>
      </c>
    </row>
    <row r="16711" spans="1:11" x14ac:dyDescent="0.3">
      <c r="A16711" t="s">
        <v>64711</v>
      </c>
      <c r="B16711" t="s">
        <v>64712</v>
      </c>
      <c r="C16711" t="s">
        <v>13</v>
      </c>
      <c r="D16711" t="s">
        <v>64713</v>
      </c>
      <c r="E16711" t="s">
        <v>58181</v>
      </c>
      <c r="F16711" t="s">
        <v>16</v>
      </c>
      <c r="G16711" t="s">
        <v>41953</v>
      </c>
      <c r="H16711">
        <v>0</v>
      </c>
      <c r="I16711">
        <v>0</v>
      </c>
      <c r="J16711">
        <v>0</v>
      </c>
      <c r="K16711" t="s">
        <v>64714</v>
      </c>
    </row>
    <row r="16712" spans="1:11" x14ac:dyDescent="0.3">
      <c r="A16712" t="s">
        <v>64715</v>
      </c>
      <c r="C16712" t="s">
        <v>20</v>
      </c>
      <c r="D16712" t="s">
        <v>64716</v>
      </c>
      <c r="E16712" t="s">
        <v>61426</v>
      </c>
      <c r="F16712" t="s">
        <v>16</v>
      </c>
      <c r="G16712" t="s">
        <v>21784</v>
      </c>
      <c r="H16712">
        <v>0</v>
      </c>
      <c r="I16712">
        <v>0</v>
      </c>
      <c r="J16712">
        <v>0</v>
      </c>
      <c r="K16712" t="s">
        <v>64717</v>
      </c>
    </row>
    <row r="16713" spans="1:11" x14ac:dyDescent="0.3">
      <c r="A16713" t="s">
        <v>64718</v>
      </c>
      <c r="B16713" t="s">
        <v>64719</v>
      </c>
      <c r="C16713" t="s">
        <v>20</v>
      </c>
      <c r="D16713" t="s">
        <v>64720</v>
      </c>
      <c r="E16713" t="s">
        <v>61426</v>
      </c>
      <c r="F16713" t="s">
        <v>16</v>
      </c>
      <c r="G16713" t="s">
        <v>22852</v>
      </c>
      <c r="H16713">
        <v>0</v>
      </c>
      <c r="I16713">
        <v>0</v>
      </c>
      <c r="J16713">
        <v>0</v>
      </c>
      <c r="K16713" t="s">
        <v>64721</v>
      </c>
    </row>
    <row r="16714" spans="1:11" x14ac:dyDescent="0.3">
      <c r="A16714" t="s">
        <v>64722</v>
      </c>
      <c r="B16714" t="s">
        <v>64723</v>
      </c>
      <c r="C16714" t="s">
        <v>20</v>
      </c>
      <c r="D16714" t="s">
        <v>64724</v>
      </c>
      <c r="E16714" t="s">
        <v>61426</v>
      </c>
      <c r="F16714" t="s">
        <v>16</v>
      </c>
      <c r="G16714" t="s">
        <v>7342</v>
      </c>
      <c r="H16714">
        <v>0</v>
      </c>
      <c r="I16714">
        <v>0</v>
      </c>
      <c r="J16714">
        <v>0</v>
      </c>
      <c r="K16714" t="s">
        <v>64725</v>
      </c>
    </row>
    <row r="16715" spans="1:11" x14ac:dyDescent="0.3">
      <c r="A16715" t="s">
        <v>64726</v>
      </c>
      <c r="C16715" t="s">
        <v>466</v>
      </c>
      <c r="D16715" t="s">
        <v>64727</v>
      </c>
      <c r="E16715" t="s">
        <v>56266</v>
      </c>
      <c r="F16715" t="s">
        <v>16</v>
      </c>
      <c r="G16715" t="s">
        <v>35</v>
      </c>
      <c r="H16715">
        <v>0</v>
      </c>
      <c r="I16715">
        <v>0</v>
      </c>
      <c r="J16715">
        <v>0</v>
      </c>
      <c r="K16715" t="s">
        <v>64728</v>
      </c>
    </row>
    <row r="16716" spans="1:11" x14ac:dyDescent="0.3">
      <c r="A16716" t="s">
        <v>64729</v>
      </c>
      <c r="B16716" t="s">
        <v>64730</v>
      </c>
      <c r="C16716" t="s">
        <v>20</v>
      </c>
      <c r="D16716" t="s">
        <v>64731</v>
      </c>
      <c r="E16716" t="s">
        <v>61426</v>
      </c>
      <c r="F16716" t="s">
        <v>16</v>
      </c>
      <c r="G16716" t="s">
        <v>14745</v>
      </c>
      <c r="H16716">
        <v>0</v>
      </c>
      <c r="I16716">
        <v>0</v>
      </c>
      <c r="J16716">
        <v>0</v>
      </c>
      <c r="K16716" t="s">
        <v>64732</v>
      </c>
    </row>
    <row r="16717" spans="1:11" x14ac:dyDescent="0.3">
      <c r="A16717" t="s">
        <v>64733</v>
      </c>
      <c r="B16717" t="s">
        <v>64734</v>
      </c>
      <c r="C16717" t="s">
        <v>20</v>
      </c>
      <c r="D16717" t="s">
        <v>64735</v>
      </c>
      <c r="E16717" t="s">
        <v>61426</v>
      </c>
      <c r="F16717" t="s">
        <v>16</v>
      </c>
      <c r="G16717" t="s">
        <v>64736</v>
      </c>
      <c r="H16717">
        <v>0</v>
      </c>
      <c r="I16717">
        <v>0</v>
      </c>
      <c r="J16717">
        <v>0</v>
      </c>
      <c r="K16717" t="s">
        <v>64737</v>
      </c>
    </row>
    <row r="16718" spans="1:11" x14ac:dyDescent="0.3">
      <c r="A16718" t="s">
        <v>64738</v>
      </c>
      <c r="B16718" t="s">
        <v>64739</v>
      </c>
      <c r="C16718" t="s">
        <v>20</v>
      </c>
      <c r="D16718" t="s">
        <v>64740</v>
      </c>
      <c r="E16718" t="s">
        <v>61426</v>
      </c>
      <c r="F16718" t="s">
        <v>11585</v>
      </c>
      <c r="G16718" t="s">
        <v>42</v>
      </c>
      <c r="H16718">
        <v>0</v>
      </c>
      <c r="I16718">
        <v>0</v>
      </c>
      <c r="J16718">
        <v>0</v>
      </c>
      <c r="K16718" t="s">
        <v>64741</v>
      </c>
    </row>
    <row r="16719" spans="1:11" x14ac:dyDescent="0.3">
      <c r="A16719" t="s">
        <v>64742</v>
      </c>
      <c r="B16719" t="s">
        <v>64743</v>
      </c>
      <c r="C16719" t="s">
        <v>20</v>
      </c>
      <c r="D16719" t="s">
        <v>64744</v>
      </c>
      <c r="E16719" t="s">
        <v>61426</v>
      </c>
      <c r="F16719" t="s">
        <v>8797</v>
      </c>
      <c r="G16719" t="s">
        <v>3581</v>
      </c>
      <c r="H16719">
        <v>0</v>
      </c>
      <c r="I16719">
        <v>0</v>
      </c>
      <c r="J16719">
        <v>0</v>
      </c>
      <c r="K16719" t="s">
        <v>64745</v>
      </c>
    </row>
    <row r="16720" spans="1:11" x14ac:dyDescent="0.3">
      <c r="A16720" t="s">
        <v>64746</v>
      </c>
      <c r="B16720" t="s">
        <v>64747</v>
      </c>
      <c r="C16720" t="s">
        <v>20</v>
      </c>
      <c r="D16720" t="s">
        <v>64748</v>
      </c>
      <c r="E16720" t="s">
        <v>61426</v>
      </c>
      <c r="F16720" t="s">
        <v>16</v>
      </c>
      <c r="G16720" t="s">
        <v>3987</v>
      </c>
      <c r="H16720">
        <v>0</v>
      </c>
      <c r="I16720">
        <v>0</v>
      </c>
      <c r="J16720">
        <v>0</v>
      </c>
      <c r="K16720" t="s">
        <v>64749</v>
      </c>
    </row>
    <row r="16721" spans="1:11" x14ac:dyDescent="0.3">
      <c r="A16721" t="s">
        <v>64750</v>
      </c>
      <c r="B16721" t="s">
        <v>64751</v>
      </c>
      <c r="C16721" t="s">
        <v>20</v>
      </c>
      <c r="D16721" t="s">
        <v>64752</v>
      </c>
      <c r="E16721" t="s">
        <v>62177</v>
      </c>
      <c r="F16721" t="s">
        <v>13885</v>
      </c>
      <c r="G16721" t="s">
        <v>2750</v>
      </c>
      <c r="H16721">
        <v>0</v>
      </c>
      <c r="I16721">
        <v>0</v>
      </c>
      <c r="J16721">
        <v>0</v>
      </c>
      <c r="K16721" t="s">
        <v>64753</v>
      </c>
    </row>
    <row r="16722" spans="1:11" x14ac:dyDescent="0.3">
      <c r="A16722" t="s">
        <v>64754</v>
      </c>
      <c r="B16722" t="s">
        <v>64755</v>
      </c>
      <c r="C16722" t="s">
        <v>20</v>
      </c>
      <c r="D16722" t="s">
        <v>64756</v>
      </c>
      <c r="E16722" t="s">
        <v>61426</v>
      </c>
      <c r="F16722" t="s">
        <v>16</v>
      </c>
      <c r="G16722" t="s">
        <v>6044</v>
      </c>
      <c r="H16722">
        <v>0</v>
      </c>
      <c r="I16722">
        <v>0</v>
      </c>
      <c r="J16722">
        <v>0</v>
      </c>
      <c r="K16722" t="s">
        <v>64757</v>
      </c>
    </row>
    <row r="16723" spans="1:11" x14ac:dyDescent="0.3">
      <c r="A16723" t="s">
        <v>64758</v>
      </c>
      <c r="B16723" t="s">
        <v>64759</v>
      </c>
      <c r="C16723" t="s">
        <v>466</v>
      </c>
      <c r="D16723" t="s">
        <v>64760</v>
      </c>
      <c r="E16723" t="s">
        <v>56266</v>
      </c>
      <c r="F16723" t="s">
        <v>1662</v>
      </c>
      <c r="G16723" t="s">
        <v>42</v>
      </c>
      <c r="H16723">
        <v>0</v>
      </c>
      <c r="I16723">
        <v>0</v>
      </c>
      <c r="J16723">
        <v>0</v>
      </c>
      <c r="K16723" t="s">
        <v>64761</v>
      </c>
    </row>
    <row r="16724" spans="1:11" x14ac:dyDescent="0.3">
      <c r="A16724" t="s">
        <v>64762</v>
      </c>
      <c r="B16724" t="s">
        <v>64763</v>
      </c>
      <c r="C16724" t="s">
        <v>20</v>
      </c>
      <c r="D16724" t="s">
        <v>64764</v>
      </c>
      <c r="E16724" t="s">
        <v>61426</v>
      </c>
      <c r="F16724" t="s">
        <v>16</v>
      </c>
      <c r="G16724" t="s">
        <v>6044</v>
      </c>
      <c r="H16724">
        <v>0</v>
      </c>
      <c r="I16724">
        <v>0</v>
      </c>
      <c r="J16724">
        <v>0</v>
      </c>
      <c r="K16724" t="s">
        <v>64765</v>
      </c>
    </row>
    <row r="16725" spans="1:11" x14ac:dyDescent="0.3">
      <c r="A16725" t="s">
        <v>64766</v>
      </c>
      <c r="B16725" t="s">
        <v>64767</v>
      </c>
      <c r="C16725" t="s">
        <v>27</v>
      </c>
      <c r="D16725" t="s">
        <v>64768</v>
      </c>
      <c r="E16725" t="s">
        <v>47287</v>
      </c>
      <c r="F16725" t="s">
        <v>16</v>
      </c>
      <c r="G16725" t="s">
        <v>2323</v>
      </c>
      <c r="H16725">
        <v>0</v>
      </c>
      <c r="I16725">
        <v>0</v>
      </c>
      <c r="J16725">
        <v>0</v>
      </c>
      <c r="K16725" t="s">
        <v>64769</v>
      </c>
    </row>
    <row r="16726" spans="1:11" x14ac:dyDescent="0.3">
      <c r="A16726" t="s">
        <v>64770</v>
      </c>
      <c r="B16726" t="s">
        <v>64771</v>
      </c>
      <c r="C16726" t="s">
        <v>27</v>
      </c>
      <c r="D16726" t="s">
        <v>64772</v>
      </c>
      <c r="E16726" t="s">
        <v>47287</v>
      </c>
      <c r="F16726" t="s">
        <v>16</v>
      </c>
      <c r="G16726" t="s">
        <v>1391</v>
      </c>
      <c r="H16726">
        <v>0</v>
      </c>
      <c r="I16726">
        <v>0</v>
      </c>
      <c r="J16726">
        <v>0</v>
      </c>
      <c r="K16726" t="s">
        <v>64773</v>
      </c>
    </row>
    <row r="16727" spans="1:11" x14ac:dyDescent="0.3">
      <c r="A16727" t="s">
        <v>64774</v>
      </c>
      <c r="B16727" t="s">
        <v>64775</v>
      </c>
      <c r="C16727" t="s">
        <v>20</v>
      </c>
      <c r="D16727" t="s">
        <v>64776</v>
      </c>
      <c r="E16727" t="s">
        <v>62177</v>
      </c>
      <c r="F16727" t="s">
        <v>2313</v>
      </c>
      <c r="G16727" t="s">
        <v>42</v>
      </c>
      <c r="H16727">
        <v>0</v>
      </c>
      <c r="I16727">
        <v>0</v>
      </c>
      <c r="J16727">
        <v>0</v>
      </c>
      <c r="K16727" t="s">
        <v>64777</v>
      </c>
    </row>
    <row r="16728" spans="1:11" x14ac:dyDescent="0.3">
      <c r="A16728" t="s">
        <v>64778</v>
      </c>
      <c r="B16728" t="s">
        <v>64779</v>
      </c>
      <c r="C16728" t="s">
        <v>27</v>
      </c>
      <c r="D16728" t="s">
        <v>64780</v>
      </c>
      <c r="E16728" t="s">
        <v>47287</v>
      </c>
      <c r="F16728" t="s">
        <v>41</v>
      </c>
      <c r="G16728" t="s">
        <v>42</v>
      </c>
      <c r="H16728">
        <v>0</v>
      </c>
      <c r="I16728">
        <v>0</v>
      </c>
      <c r="J16728">
        <v>0</v>
      </c>
      <c r="K16728" t="s">
        <v>64781</v>
      </c>
    </row>
    <row r="16729" spans="1:11" x14ac:dyDescent="0.3">
      <c r="A16729" t="s">
        <v>64782</v>
      </c>
      <c r="B16729" t="s">
        <v>64783</v>
      </c>
      <c r="C16729" t="s">
        <v>20</v>
      </c>
      <c r="D16729" t="s">
        <v>64784</v>
      </c>
      <c r="E16729" t="s">
        <v>61426</v>
      </c>
      <c r="F16729" t="s">
        <v>21952</v>
      </c>
      <c r="G16729" t="s">
        <v>42</v>
      </c>
      <c r="H16729">
        <v>0</v>
      </c>
      <c r="I16729">
        <v>0</v>
      </c>
      <c r="J16729">
        <v>0</v>
      </c>
      <c r="K16729" t="s">
        <v>64785</v>
      </c>
    </row>
    <row r="16730" spans="1:11" x14ac:dyDescent="0.3">
      <c r="A16730" t="s">
        <v>64786</v>
      </c>
      <c r="B16730" t="s">
        <v>64787</v>
      </c>
      <c r="C16730" t="s">
        <v>20</v>
      </c>
      <c r="D16730" t="s">
        <v>64788</v>
      </c>
      <c r="E16730" t="s">
        <v>61426</v>
      </c>
      <c r="F16730" t="s">
        <v>1518</v>
      </c>
      <c r="G16730" t="s">
        <v>2189</v>
      </c>
      <c r="H16730">
        <v>0</v>
      </c>
      <c r="I16730">
        <v>0</v>
      </c>
      <c r="J16730">
        <v>0</v>
      </c>
      <c r="K16730" t="s">
        <v>64789</v>
      </c>
    </row>
    <row r="16731" spans="1:11" x14ac:dyDescent="0.3">
      <c r="A16731" t="s">
        <v>64790</v>
      </c>
      <c r="B16731" t="s">
        <v>64791</v>
      </c>
      <c r="C16731" t="s">
        <v>13</v>
      </c>
      <c r="D16731" t="s">
        <v>64792</v>
      </c>
      <c r="E16731" t="s">
        <v>58181</v>
      </c>
      <c r="F16731" t="s">
        <v>16</v>
      </c>
      <c r="G16731" t="s">
        <v>3858</v>
      </c>
      <c r="H16731">
        <v>0</v>
      </c>
      <c r="I16731">
        <v>0</v>
      </c>
      <c r="J16731">
        <v>0</v>
      </c>
      <c r="K16731" t="s">
        <v>64793</v>
      </c>
    </row>
    <row r="16732" spans="1:11" x14ac:dyDescent="0.3">
      <c r="A16732" t="s">
        <v>64794</v>
      </c>
      <c r="C16732" t="s">
        <v>466</v>
      </c>
      <c r="D16732" t="s">
        <v>64795</v>
      </c>
      <c r="E16732" t="s">
        <v>56266</v>
      </c>
      <c r="F16732" t="s">
        <v>16</v>
      </c>
      <c r="G16732" t="s">
        <v>42</v>
      </c>
      <c r="H16732">
        <v>0</v>
      </c>
      <c r="I16732">
        <v>0</v>
      </c>
      <c r="J16732">
        <v>0</v>
      </c>
      <c r="K16732" t="s">
        <v>64796</v>
      </c>
    </row>
    <row r="16733" spans="1:11" x14ac:dyDescent="0.3">
      <c r="A16733" t="s">
        <v>64797</v>
      </c>
      <c r="B16733" t="s">
        <v>64798</v>
      </c>
      <c r="C16733" t="s">
        <v>466</v>
      </c>
      <c r="D16733" t="s">
        <v>64799</v>
      </c>
      <c r="E16733" t="s">
        <v>56266</v>
      </c>
      <c r="F16733" t="s">
        <v>16</v>
      </c>
      <c r="G16733" t="s">
        <v>1463</v>
      </c>
      <c r="H16733">
        <v>0</v>
      </c>
      <c r="I16733">
        <v>0</v>
      </c>
      <c r="J16733">
        <v>0</v>
      </c>
      <c r="K16733" t="s">
        <v>64800</v>
      </c>
    </row>
    <row r="16734" spans="1:11" x14ac:dyDescent="0.3">
      <c r="A16734" t="s">
        <v>64801</v>
      </c>
      <c r="B16734" t="s">
        <v>64802</v>
      </c>
      <c r="C16734" t="s">
        <v>20</v>
      </c>
      <c r="D16734" t="s">
        <v>64803</v>
      </c>
      <c r="E16734" t="s">
        <v>62177</v>
      </c>
      <c r="F16734" t="s">
        <v>1835</v>
      </c>
      <c r="G16734" t="s">
        <v>42</v>
      </c>
      <c r="H16734">
        <v>0</v>
      </c>
      <c r="I16734">
        <v>0</v>
      </c>
      <c r="J16734">
        <v>0</v>
      </c>
      <c r="K16734" t="s">
        <v>64804</v>
      </c>
    </row>
    <row r="16735" spans="1:11" x14ac:dyDescent="0.3">
      <c r="A16735" t="s">
        <v>64805</v>
      </c>
      <c r="B16735" t="s">
        <v>64806</v>
      </c>
      <c r="C16735" t="s">
        <v>27</v>
      </c>
      <c r="D16735" t="s">
        <v>64807</v>
      </c>
      <c r="E16735" t="s">
        <v>47287</v>
      </c>
      <c r="F16735" t="s">
        <v>41</v>
      </c>
      <c r="G16735" t="s">
        <v>42</v>
      </c>
      <c r="H16735">
        <v>0</v>
      </c>
      <c r="I16735">
        <v>0</v>
      </c>
      <c r="J16735">
        <v>0</v>
      </c>
      <c r="K16735" t="s">
        <v>64808</v>
      </c>
    </row>
    <row r="16736" spans="1:11" x14ac:dyDescent="0.3">
      <c r="A16736" t="s">
        <v>64809</v>
      </c>
      <c r="B16736" t="s">
        <v>64810</v>
      </c>
      <c r="C16736" t="s">
        <v>27</v>
      </c>
      <c r="D16736" t="s">
        <v>64811</v>
      </c>
      <c r="E16736" t="s">
        <v>47287</v>
      </c>
      <c r="F16736" t="s">
        <v>41</v>
      </c>
      <c r="G16736" t="s">
        <v>42</v>
      </c>
      <c r="H16736">
        <v>0</v>
      </c>
      <c r="I16736">
        <v>0</v>
      </c>
      <c r="J16736">
        <v>0</v>
      </c>
      <c r="K16736" t="s">
        <v>64812</v>
      </c>
    </row>
    <row r="16737" spans="1:11" x14ac:dyDescent="0.3">
      <c r="A16737" t="s">
        <v>64813</v>
      </c>
      <c r="B16737" t="s">
        <v>64814</v>
      </c>
      <c r="C16737" t="s">
        <v>558</v>
      </c>
      <c r="D16737" t="s">
        <v>64815</v>
      </c>
      <c r="E16737" t="s">
        <v>32122</v>
      </c>
      <c r="F16737" t="s">
        <v>1840</v>
      </c>
      <c r="G16737" t="s">
        <v>16810</v>
      </c>
      <c r="H16737">
        <v>0</v>
      </c>
      <c r="I16737">
        <v>0</v>
      </c>
      <c r="J16737">
        <v>0</v>
      </c>
      <c r="K16737" t="s">
        <v>64816</v>
      </c>
    </row>
    <row r="16738" spans="1:11" x14ac:dyDescent="0.3">
      <c r="A16738" t="s">
        <v>64817</v>
      </c>
      <c r="B16738" t="s">
        <v>64818</v>
      </c>
      <c r="C16738" t="s">
        <v>13</v>
      </c>
      <c r="D16738" t="s">
        <v>64819</v>
      </c>
      <c r="E16738" t="s">
        <v>58181</v>
      </c>
      <c r="F16738" t="s">
        <v>41</v>
      </c>
      <c r="G16738" t="s">
        <v>42</v>
      </c>
      <c r="H16738">
        <v>0</v>
      </c>
      <c r="I16738">
        <v>0</v>
      </c>
      <c r="J16738">
        <v>0</v>
      </c>
      <c r="K16738" t="s">
        <v>64820</v>
      </c>
    </row>
    <row r="16739" spans="1:11" x14ac:dyDescent="0.3">
      <c r="A16739" t="s">
        <v>64821</v>
      </c>
      <c r="B16739" t="s">
        <v>64822</v>
      </c>
      <c r="C16739" t="s">
        <v>13</v>
      </c>
      <c r="D16739" t="s">
        <v>64823</v>
      </c>
      <c r="E16739" t="s">
        <v>58181</v>
      </c>
      <c r="F16739" t="s">
        <v>16</v>
      </c>
      <c r="G16739" t="s">
        <v>3950</v>
      </c>
      <c r="H16739">
        <v>0</v>
      </c>
      <c r="I16739">
        <v>0</v>
      </c>
      <c r="J16739">
        <v>0</v>
      </c>
      <c r="K16739" t="s">
        <v>64824</v>
      </c>
    </row>
    <row r="16740" spans="1:11" x14ac:dyDescent="0.3">
      <c r="A16740" t="s">
        <v>64825</v>
      </c>
      <c r="B16740" t="s">
        <v>64826</v>
      </c>
      <c r="C16740" t="s">
        <v>13</v>
      </c>
      <c r="D16740" t="s">
        <v>64827</v>
      </c>
      <c r="E16740" t="s">
        <v>58181</v>
      </c>
      <c r="F16740" t="s">
        <v>19884</v>
      </c>
      <c r="G16740" t="s">
        <v>469</v>
      </c>
      <c r="H16740">
        <v>0</v>
      </c>
      <c r="I16740">
        <v>0</v>
      </c>
      <c r="J16740">
        <v>0</v>
      </c>
      <c r="K16740" t="s">
        <v>64828</v>
      </c>
    </row>
    <row r="16741" spans="1:11" x14ac:dyDescent="0.3">
      <c r="A16741" t="s">
        <v>64829</v>
      </c>
      <c r="B16741" t="s">
        <v>64830</v>
      </c>
      <c r="C16741" t="s">
        <v>13</v>
      </c>
      <c r="D16741" t="s">
        <v>64831</v>
      </c>
      <c r="E16741" t="s">
        <v>58181</v>
      </c>
      <c r="F16741" t="s">
        <v>16</v>
      </c>
      <c r="G16741" t="s">
        <v>6044</v>
      </c>
      <c r="H16741">
        <v>0</v>
      </c>
      <c r="I16741">
        <v>0</v>
      </c>
      <c r="J16741">
        <v>0</v>
      </c>
      <c r="K16741" t="s">
        <v>64832</v>
      </c>
    </row>
    <row r="16742" spans="1:11" x14ac:dyDescent="0.3">
      <c r="A16742" t="s">
        <v>64833</v>
      </c>
      <c r="B16742" t="s">
        <v>64834</v>
      </c>
      <c r="C16742" t="s">
        <v>13</v>
      </c>
      <c r="D16742" t="s">
        <v>64835</v>
      </c>
      <c r="E16742" t="s">
        <v>58181</v>
      </c>
      <c r="F16742" t="s">
        <v>16</v>
      </c>
      <c r="G16742" t="s">
        <v>15333</v>
      </c>
      <c r="H16742">
        <v>0</v>
      </c>
      <c r="I16742">
        <v>0</v>
      </c>
      <c r="J16742">
        <v>0</v>
      </c>
      <c r="K16742" t="s">
        <v>64836</v>
      </c>
    </row>
    <row r="16743" spans="1:11" x14ac:dyDescent="0.3">
      <c r="A16743" t="s">
        <v>64837</v>
      </c>
      <c r="B16743" t="s">
        <v>39543</v>
      </c>
      <c r="C16743" t="s">
        <v>13</v>
      </c>
      <c r="D16743" t="s">
        <v>64838</v>
      </c>
      <c r="E16743" t="s">
        <v>15</v>
      </c>
      <c r="F16743" t="s">
        <v>16</v>
      </c>
      <c r="G16743" t="s">
        <v>1224</v>
      </c>
      <c r="H16743">
        <v>0</v>
      </c>
      <c r="I16743">
        <v>0</v>
      </c>
      <c r="J16743">
        <v>0</v>
      </c>
      <c r="K16743" t="s">
        <v>64839</v>
      </c>
    </row>
    <row r="16744" spans="1:11" x14ac:dyDescent="0.3">
      <c r="A16744" t="s">
        <v>64840</v>
      </c>
      <c r="B16744" t="s">
        <v>64841</v>
      </c>
      <c r="C16744" t="s">
        <v>20</v>
      </c>
      <c r="D16744" t="s">
        <v>64842</v>
      </c>
      <c r="E16744" t="s">
        <v>62177</v>
      </c>
      <c r="F16744" t="s">
        <v>16381</v>
      </c>
      <c r="G16744" t="s">
        <v>42</v>
      </c>
      <c r="H16744">
        <v>0</v>
      </c>
      <c r="I16744">
        <v>0</v>
      </c>
      <c r="J16744">
        <v>0</v>
      </c>
      <c r="K16744" t="s">
        <v>64843</v>
      </c>
    </row>
    <row r="16745" spans="1:11" x14ac:dyDescent="0.3">
      <c r="A16745" t="s">
        <v>64844</v>
      </c>
      <c r="B16745" t="s">
        <v>64845</v>
      </c>
      <c r="C16745" t="s">
        <v>13</v>
      </c>
      <c r="D16745" t="s">
        <v>64846</v>
      </c>
      <c r="E16745" t="s">
        <v>58181</v>
      </c>
      <c r="F16745" t="s">
        <v>16</v>
      </c>
      <c r="G16745" t="s">
        <v>6044</v>
      </c>
      <c r="H16745">
        <v>0</v>
      </c>
      <c r="I16745">
        <v>0</v>
      </c>
      <c r="J16745">
        <v>0</v>
      </c>
      <c r="K16745" t="s">
        <v>64847</v>
      </c>
    </row>
    <row r="16746" spans="1:11" x14ac:dyDescent="0.3">
      <c r="A16746" t="s">
        <v>64848</v>
      </c>
      <c r="B16746" t="s">
        <v>64849</v>
      </c>
      <c r="C16746" t="s">
        <v>13</v>
      </c>
      <c r="D16746" t="s">
        <v>64850</v>
      </c>
      <c r="E16746" t="s">
        <v>58181</v>
      </c>
      <c r="F16746" t="s">
        <v>631</v>
      </c>
      <c r="G16746" t="s">
        <v>8267</v>
      </c>
      <c r="H16746">
        <v>0</v>
      </c>
      <c r="I16746">
        <v>0</v>
      </c>
      <c r="J16746">
        <v>0</v>
      </c>
      <c r="K16746" t="s">
        <v>64851</v>
      </c>
    </row>
    <row r="16747" spans="1:11" x14ac:dyDescent="0.3">
      <c r="A16747" t="s">
        <v>64852</v>
      </c>
      <c r="B16747" t="s">
        <v>64853</v>
      </c>
      <c r="C16747" t="s">
        <v>13</v>
      </c>
      <c r="D16747" t="s">
        <v>64854</v>
      </c>
      <c r="E16747" t="s">
        <v>58181</v>
      </c>
      <c r="F16747" t="s">
        <v>16</v>
      </c>
      <c r="G16747" t="s">
        <v>6044</v>
      </c>
      <c r="H16747">
        <v>0</v>
      </c>
      <c r="I16747">
        <v>0</v>
      </c>
      <c r="J16747">
        <v>0</v>
      </c>
      <c r="K16747" t="s">
        <v>64855</v>
      </c>
    </row>
    <row r="16748" spans="1:11" x14ac:dyDescent="0.3">
      <c r="A16748" t="s">
        <v>64856</v>
      </c>
      <c r="C16748" t="s">
        <v>13</v>
      </c>
      <c r="D16748" t="s">
        <v>64857</v>
      </c>
      <c r="E16748" t="s">
        <v>58181</v>
      </c>
      <c r="F16748" t="s">
        <v>16</v>
      </c>
      <c r="G16748" t="s">
        <v>9519</v>
      </c>
      <c r="H16748">
        <v>0</v>
      </c>
      <c r="I16748">
        <v>0</v>
      </c>
      <c r="J16748">
        <v>0</v>
      </c>
      <c r="K16748" t="s">
        <v>64858</v>
      </c>
    </row>
    <row r="16749" spans="1:11" x14ac:dyDescent="0.3">
      <c r="A16749" t="s">
        <v>64859</v>
      </c>
      <c r="C16749" t="s">
        <v>20</v>
      </c>
      <c r="D16749" t="s">
        <v>64860</v>
      </c>
      <c r="E16749" t="s">
        <v>61426</v>
      </c>
      <c r="F16749" t="s">
        <v>16</v>
      </c>
      <c r="G16749" t="s">
        <v>14656</v>
      </c>
      <c r="H16749">
        <v>0</v>
      </c>
      <c r="I16749">
        <v>0</v>
      </c>
      <c r="J16749">
        <v>0</v>
      </c>
      <c r="K16749" t="s">
        <v>64861</v>
      </c>
    </row>
    <row r="16750" spans="1:11" x14ac:dyDescent="0.3">
      <c r="A16750" t="s">
        <v>64862</v>
      </c>
      <c r="B16750" t="s">
        <v>64863</v>
      </c>
      <c r="C16750" t="s">
        <v>20</v>
      </c>
      <c r="D16750" t="s">
        <v>64864</v>
      </c>
      <c r="E16750" t="s">
        <v>61426</v>
      </c>
      <c r="F16750" t="s">
        <v>16</v>
      </c>
      <c r="G16750" t="s">
        <v>25839</v>
      </c>
      <c r="H16750">
        <v>0</v>
      </c>
      <c r="I16750">
        <v>0</v>
      </c>
      <c r="J16750">
        <v>0</v>
      </c>
      <c r="K16750" t="s">
        <v>64865</v>
      </c>
    </row>
    <row r="16751" spans="1:11" x14ac:dyDescent="0.3">
      <c r="A16751" t="s">
        <v>64866</v>
      </c>
      <c r="B16751" t="s">
        <v>64867</v>
      </c>
      <c r="C16751" t="s">
        <v>466</v>
      </c>
      <c r="D16751" t="s">
        <v>64868</v>
      </c>
      <c r="E16751" t="s">
        <v>56266</v>
      </c>
      <c r="F16751" t="s">
        <v>16</v>
      </c>
      <c r="G16751" t="s">
        <v>7342</v>
      </c>
      <c r="H16751">
        <v>0</v>
      </c>
      <c r="I16751">
        <v>0</v>
      </c>
      <c r="J16751">
        <v>0</v>
      </c>
      <c r="K16751" t="s">
        <v>64869</v>
      </c>
    </row>
    <row r="16752" spans="1:11" x14ac:dyDescent="0.3">
      <c r="A16752" t="s">
        <v>64870</v>
      </c>
      <c r="B16752" t="s">
        <v>64871</v>
      </c>
      <c r="C16752" t="s">
        <v>20</v>
      </c>
      <c r="D16752" t="s">
        <v>64872</v>
      </c>
      <c r="E16752" t="s">
        <v>62177</v>
      </c>
      <c r="F16752" t="s">
        <v>4497</v>
      </c>
      <c r="G16752" t="s">
        <v>42</v>
      </c>
      <c r="H16752">
        <v>0</v>
      </c>
      <c r="I16752">
        <v>0</v>
      </c>
      <c r="J16752">
        <v>0</v>
      </c>
      <c r="K16752" t="s">
        <v>64873</v>
      </c>
    </row>
    <row r="16753" spans="1:11" x14ac:dyDescent="0.3">
      <c r="A16753" t="s">
        <v>64874</v>
      </c>
      <c r="B16753" t="s">
        <v>64875</v>
      </c>
      <c r="C16753" t="s">
        <v>558</v>
      </c>
      <c r="D16753" t="s">
        <v>64876</v>
      </c>
      <c r="E16753" t="s">
        <v>2102</v>
      </c>
      <c r="F16753" t="s">
        <v>64877</v>
      </c>
      <c r="G16753" t="s">
        <v>16240</v>
      </c>
      <c r="H16753">
        <v>0</v>
      </c>
      <c r="I16753">
        <v>0</v>
      </c>
      <c r="J16753">
        <v>0</v>
      </c>
      <c r="K16753" t="s">
        <v>64878</v>
      </c>
    </row>
    <row r="16754" spans="1:11" x14ac:dyDescent="0.3">
      <c r="A16754" t="s">
        <v>64879</v>
      </c>
      <c r="B16754" t="s">
        <v>64880</v>
      </c>
      <c r="C16754" t="s">
        <v>558</v>
      </c>
      <c r="D16754" t="s">
        <v>64881</v>
      </c>
      <c r="E16754" t="s">
        <v>2102</v>
      </c>
      <c r="F16754" t="s">
        <v>9405</v>
      </c>
      <c r="G16754" t="s">
        <v>42</v>
      </c>
      <c r="H16754">
        <v>0</v>
      </c>
      <c r="I16754">
        <v>0</v>
      </c>
      <c r="J16754">
        <v>0</v>
      </c>
      <c r="K16754" t="s">
        <v>64882</v>
      </c>
    </row>
    <row r="16755" spans="1:11" x14ac:dyDescent="0.3">
      <c r="A16755" t="s">
        <v>64883</v>
      </c>
      <c r="B16755" t="s">
        <v>64884</v>
      </c>
      <c r="C16755" t="s">
        <v>558</v>
      </c>
      <c r="D16755" t="s">
        <v>64885</v>
      </c>
      <c r="E16755" t="s">
        <v>895</v>
      </c>
      <c r="F16755" t="s">
        <v>16</v>
      </c>
      <c r="G16755" t="s">
        <v>35037</v>
      </c>
      <c r="H16755">
        <v>0</v>
      </c>
      <c r="I16755">
        <v>0</v>
      </c>
      <c r="J16755">
        <v>0</v>
      </c>
      <c r="K16755" t="s">
        <v>64886</v>
      </c>
    </row>
    <row r="16756" spans="1:11" x14ac:dyDescent="0.3">
      <c r="A16756" t="s">
        <v>64887</v>
      </c>
      <c r="B16756" t="s">
        <v>64888</v>
      </c>
      <c r="C16756" t="s">
        <v>558</v>
      </c>
      <c r="D16756" t="s">
        <v>64889</v>
      </c>
      <c r="E16756" t="s">
        <v>895</v>
      </c>
      <c r="F16756" t="s">
        <v>16</v>
      </c>
      <c r="G16756" t="s">
        <v>43051</v>
      </c>
      <c r="H16756">
        <v>0</v>
      </c>
      <c r="I16756">
        <v>0</v>
      </c>
      <c r="J16756">
        <v>0</v>
      </c>
      <c r="K16756" t="s">
        <v>64890</v>
      </c>
    </row>
    <row r="16757" spans="1:11" x14ac:dyDescent="0.3">
      <c r="A16757" t="s">
        <v>64891</v>
      </c>
      <c r="B16757" t="s">
        <v>64892</v>
      </c>
      <c r="C16757" t="s">
        <v>558</v>
      </c>
      <c r="D16757" t="s">
        <v>64893</v>
      </c>
      <c r="E16757" t="s">
        <v>895</v>
      </c>
      <c r="F16757" t="s">
        <v>16</v>
      </c>
      <c r="G16757" t="s">
        <v>38911</v>
      </c>
      <c r="H16757">
        <v>0</v>
      </c>
      <c r="I16757">
        <v>0</v>
      </c>
      <c r="J16757">
        <v>0</v>
      </c>
      <c r="K16757" t="s">
        <v>64894</v>
      </c>
    </row>
    <row r="16758" spans="1:11" x14ac:dyDescent="0.3">
      <c r="A16758" t="s">
        <v>64895</v>
      </c>
      <c r="B16758" t="s">
        <v>64896</v>
      </c>
      <c r="C16758" t="s">
        <v>13</v>
      </c>
      <c r="D16758" t="s">
        <v>64897</v>
      </c>
      <c r="E16758" t="s">
        <v>58181</v>
      </c>
      <c r="F16758" t="s">
        <v>16</v>
      </c>
      <c r="G16758" t="s">
        <v>5547</v>
      </c>
      <c r="H16758">
        <v>0</v>
      </c>
      <c r="I16758">
        <v>0</v>
      </c>
      <c r="J16758">
        <v>0</v>
      </c>
      <c r="K16758" t="s">
        <v>64898</v>
      </c>
    </row>
    <row r="16759" spans="1:11" x14ac:dyDescent="0.3">
      <c r="A16759" t="s">
        <v>64899</v>
      </c>
      <c r="B16759" t="s">
        <v>64900</v>
      </c>
      <c r="C16759" t="s">
        <v>558</v>
      </c>
      <c r="D16759" t="s">
        <v>64901</v>
      </c>
      <c r="E16759" t="s">
        <v>18607</v>
      </c>
      <c r="F16759" t="s">
        <v>7044</v>
      </c>
      <c r="G16759" t="s">
        <v>42</v>
      </c>
      <c r="H16759">
        <v>0</v>
      </c>
      <c r="I16759">
        <v>0</v>
      </c>
      <c r="J16759">
        <v>0</v>
      </c>
      <c r="K16759" t="s">
        <v>64902</v>
      </c>
    </row>
    <row r="16760" spans="1:11" x14ac:dyDescent="0.3">
      <c r="A16760" t="s">
        <v>64903</v>
      </c>
      <c r="B16760" t="s">
        <v>64904</v>
      </c>
      <c r="C16760" t="s">
        <v>20</v>
      </c>
      <c r="D16760" t="s">
        <v>64905</v>
      </c>
      <c r="E16760" t="s">
        <v>62177</v>
      </c>
      <c r="F16760" t="s">
        <v>10342</v>
      </c>
      <c r="G16760" t="s">
        <v>42</v>
      </c>
      <c r="H16760">
        <v>0</v>
      </c>
      <c r="I16760">
        <v>0</v>
      </c>
      <c r="J16760">
        <v>0</v>
      </c>
      <c r="K16760" t="s">
        <v>64906</v>
      </c>
    </row>
    <row r="16761" spans="1:11" x14ac:dyDescent="0.3">
      <c r="A16761" t="s">
        <v>64907</v>
      </c>
      <c r="B16761" t="s">
        <v>64908</v>
      </c>
      <c r="C16761" t="s">
        <v>20</v>
      </c>
      <c r="D16761" t="s">
        <v>64909</v>
      </c>
      <c r="E16761" t="s">
        <v>61426</v>
      </c>
      <c r="F16761" t="s">
        <v>11136</v>
      </c>
      <c r="G16761" t="s">
        <v>42</v>
      </c>
      <c r="H16761">
        <v>0</v>
      </c>
      <c r="I16761">
        <v>0</v>
      </c>
      <c r="J16761">
        <v>0</v>
      </c>
      <c r="K16761" t="s">
        <v>64910</v>
      </c>
    </row>
    <row r="16762" spans="1:11" x14ac:dyDescent="0.3">
      <c r="A16762" t="s">
        <v>64911</v>
      </c>
      <c r="B16762" t="s">
        <v>64912</v>
      </c>
      <c r="C16762" t="s">
        <v>27</v>
      </c>
      <c r="D16762" t="s">
        <v>64913</v>
      </c>
      <c r="E16762" t="s">
        <v>47287</v>
      </c>
      <c r="F16762" t="s">
        <v>41</v>
      </c>
      <c r="G16762" t="s">
        <v>42</v>
      </c>
      <c r="H16762">
        <v>0</v>
      </c>
      <c r="I16762">
        <v>0</v>
      </c>
      <c r="J16762">
        <v>0</v>
      </c>
      <c r="K16762" t="s">
        <v>64914</v>
      </c>
    </row>
    <row r="16763" spans="1:11" x14ac:dyDescent="0.3">
      <c r="A16763" t="s">
        <v>64915</v>
      </c>
      <c r="B16763" t="s">
        <v>64916</v>
      </c>
      <c r="C16763" t="s">
        <v>147</v>
      </c>
      <c r="D16763" t="s">
        <v>64917</v>
      </c>
      <c r="E16763" t="s">
        <v>59940</v>
      </c>
      <c r="F16763" t="s">
        <v>1123</v>
      </c>
      <c r="G16763" t="s">
        <v>42</v>
      </c>
      <c r="H16763">
        <v>0</v>
      </c>
      <c r="I16763">
        <v>0</v>
      </c>
      <c r="J16763">
        <v>0</v>
      </c>
      <c r="K16763" t="s">
        <v>64918</v>
      </c>
    </row>
    <row r="16764" spans="1:11" x14ac:dyDescent="0.3">
      <c r="A16764" t="s">
        <v>64919</v>
      </c>
      <c r="B16764" t="s">
        <v>64920</v>
      </c>
      <c r="C16764" t="s">
        <v>558</v>
      </c>
      <c r="D16764" t="s">
        <v>64921</v>
      </c>
      <c r="E16764" t="s">
        <v>19698</v>
      </c>
      <c r="F16764" t="s">
        <v>16</v>
      </c>
      <c r="G16764" t="s">
        <v>35046</v>
      </c>
      <c r="H16764">
        <v>0</v>
      </c>
      <c r="I16764">
        <v>0</v>
      </c>
      <c r="J16764">
        <v>0</v>
      </c>
      <c r="K16764" t="s">
        <v>64922</v>
      </c>
    </row>
    <row r="16765" spans="1:11" x14ac:dyDescent="0.3">
      <c r="A16765" t="s">
        <v>64923</v>
      </c>
      <c r="B16765" t="s">
        <v>64924</v>
      </c>
      <c r="C16765" t="s">
        <v>558</v>
      </c>
      <c r="D16765" t="s">
        <v>64925</v>
      </c>
      <c r="E16765" t="s">
        <v>19698</v>
      </c>
      <c r="F16765" t="s">
        <v>16</v>
      </c>
      <c r="G16765" t="s">
        <v>5495</v>
      </c>
      <c r="H16765">
        <v>0</v>
      </c>
      <c r="I16765">
        <v>0</v>
      </c>
      <c r="J16765">
        <v>0</v>
      </c>
      <c r="K16765" t="s">
        <v>64926</v>
      </c>
    </row>
    <row r="16766" spans="1:11" x14ac:dyDescent="0.3">
      <c r="A16766" t="s">
        <v>64927</v>
      </c>
      <c r="B16766" t="s">
        <v>64928</v>
      </c>
      <c r="C16766" t="s">
        <v>558</v>
      </c>
      <c r="D16766" t="s">
        <v>64929</v>
      </c>
      <c r="E16766" t="s">
        <v>19698</v>
      </c>
      <c r="F16766" t="s">
        <v>16</v>
      </c>
      <c r="G16766" t="s">
        <v>1463</v>
      </c>
      <c r="H16766">
        <v>0</v>
      </c>
      <c r="I16766">
        <v>0</v>
      </c>
      <c r="J16766">
        <v>0</v>
      </c>
      <c r="K16766" t="s">
        <v>64930</v>
      </c>
    </row>
    <row r="16767" spans="1:11" x14ac:dyDescent="0.3">
      <c r="A16767" t="s">
        <v>64931</v>
      </c>
      <c r="B16767" t="s">
        <v>64932</v>
      </c>
      <c r="C16767" t="s">
        <v>558</v>
      </c>
      <c r="D16767" t="s">
        <v>64933</v>
      </c>
      <c r="E16767" t="s">
        <v>19698</v>
      </c>
      <c r="F16767" t="s">
        <v>16</v>
      </c>
      <c r="G16767" t="s">
        <v>2303</v>
      </c>
      <c r="H16767">
        <v>0</v>
      </c>
      <c r="I16767">
        <v>0</v>
      </c>
      <c r="J16767">
        <v>0</v>
      </c>
      <c r="K16767" t="s">
        <v>64934</v>
      </c>
    </row>
    <row r="16768" spans="1:11" x14ac:dyDescent="0.3">
      <c r="A16768" t="s">
        <v>64935</v>
      </c>
      <c r="B16768" t="s">
        <v>64936</v>
      </c>
      <c r="C16768" t="s">
        <v>558</v>
      </c>
      <c r="D16768" t="s">
        <v>64929</v>
      </c>
      <c r="E16768" t="s">
        <v>19698</v>
      </c>
      <c r="F16768" t="s">
        <v>71</v>
      </c>
      <c r="G16768" t="s">
        <v>42</v>
      </c>
      <c r="H16768">
        <v>0</v>
      </c>
      <c r="I16768">
        <v>0</v>
      </c>
      <c r="J16768">
        <v>0</v>
      </c>
      <c r="K16768" t="s">
        <v>64937</v>
      </c>
    </row>
    <row r="16769" spans="1:11" x14ac:dyDescent="0.3">
      <c r="A16769" t="s">
        <v>64938</v>
      </c>
      <c r="B16769" t="s">
        <v>64939</v>
      </c>
      <c r="C16769" t="s">
        <v>558</v>
      </c>
      <c r="D16769" t="s">
        <v>64933</v>
      </c>
      <c r="E16769" t="s">
        <v>19698</v>
      </c>
      <c r="F16769" t="s">
        <v>2354</v>
      </c>
      <c r="G16769" t="s">
        <v>42</v>
      </c>
      <c r="H16769">
        <v>0</v>
      </c>
      <c r="I16769">
        <v>0</v>
      </c>
      <c r="J16769">
        <v>0</v>
      </c>
      <c r="K16769" t="s">
        <v>64940</v>
      </c>
    </row>
    <row r="16770" spans="1:11" x14ac:dyDescent="0.3">
      <c r="A16770" t="s">
        <v>64941</v>
      </c>
      <c r="B16770" t="s">
        <v>64942</v>
      </c>
      <c r="C16770" t="s">
        <v>558</v>
      </c>
      <c r="D16770" t="s">
        <v>64943</v>
      </c>
      <c r="E16770" t="s">
        <v>2102</v>
      </c>
      <c r="F16770" t="s">
        <v>1531</v>
      </c>
      <c r="G16770" t="s">
        <v>7236</v>
      </c>
      <c r="H16770">
        <v>0</v>
      </c>
      <c r="I16770">
        <v>0</v>
      </c>
      <c r="J16770">
        <v>0</v>
      </c>
      <c r="K16770" t="s">
        <v>64944</v>
      </c>
    </row>
    <row r="16771" spans="1:11" x14ac:dyDescent="0.3">
      <c r="A16771" t="s">
        <v>64945</v>
      </c>
      <c r="B16771" t="s">
        <v>64946</v>
      </c>
      <c r="C16771" t="s">
        <v>20</v>
      </c>
      <c r="D16771" t="s">
        <v>64947</v>
      </c>
      <c r="E16771" t="s">
        <v>62177</v>
      </c>
      <c r="F16771" t="s">
        <v>2313</v>
      </c>
      <c r="G16771" t="s">
        <v>42</v>
      </c>
      <c r="H16771">
        <v>0</v>
      </c>
      <c r="I16771">
        <v>0</v>
      </c>
      <c r="J16771">
        <v>0</v>
      </c>
      <c r="K16771" t="s">
        <v>64948</v>
      </c>
    </row>
    <row r="16772" spans="1:11" x14ac:dyDescent="0.3">
      <c r="A16772" t="s">
        <v>64949</v>
      </c>
      <c r="B16772" t="s">
        <v>64950</v>
      </c>
      <c r="C16772" t="s">
        <v>147</v>
      </c>
      <c r="D16772" t="s">
        <v>64951</v>
      </c>
      <c r="E16772" t="s">
        <v>59940</v>
      </c>
      <c r="F16772" t="s">
        <v>1324</v>
      </c>
      <c r="G16772" t="s">
        <v>42</v>
      </c>
      <c r="H16772">
        <v>0</v>
      </c>
      <c r="I16772">
        <v>0</v>
      </c>
      <c r="J16772">
        <v>0</v>
      </c>
      <c r="K16772" t="s">
        <v>64952</v>
      </c>
    </row>
    <row r="16773" spans="1:11" x14ac:dyDescent="0.3">
      <c r="A16773" t="s">
        <v>64953</v>
      </c>
      <c r="C16773" t="s">
        <v>147</v>
      </c>
      <c r="D16773" t="s">
        <v>64954</v>
      </c>
      <c r="E16773" t="s">
        <v>59940</v>
      </c>
      <c r="F16773" t="s">
        <v>2000</v>
      </c>
      <c r="G16773" t="s">
        <v>42</v>
      </c>
      <c r="H16773">
        <v>0</v>
      </c>
      <c r="I16773">
        <v>0</v>
      </c>
      <c r="J16773">
        <v>0</v>
      </c>
      <c r="K16773" t="s">
        <v>64955</v>
      </c>
    </row>
    <row r="16774" spans="1:11" x14ac:dyDescent="0.3">
      <c r="A16774" t="s">
        <v>64956</v>
      </c>
      <c r="B16774" t="s">
        <v>64950</v>
      </c>
      <c r="C16774" t="s">
        <v>147</v>
      </c>
      <c r="D16774" t="s">
        <v>64957</v>
      </c>
      <c r="E16774" t="s">
        <v>59940</v>
      </c>
      <c r="F16774" t="s">
        <v>6803</v>
      </c>
      <c r="G16774" t="s">
        <v>42</v>
      </c>
      <c r="H16774">
        <v>0</v>
      </c>
      <c r="I16774">
        <v>0</v>
      </c>
      <c r="J16774">
        <v>0</v>
      </c>
      <c r="K16774" t="s">
        <v>64958</v>
      </c>
    </row>
    <row r="16775" spans="1:11" x14ac:dyDescent="0.3">
      <c r="A16775" t="s">
        <v>64959</v>
      </c>
      <c r="B16775" t="s">
        <v>64950</v>
      </c>
      <c r="C16775" t="s">
        <v>147</v>
      </c>
      <c r="D16775" t="s">
        <v>64960</v>
      </c>
      <c r="E16775" t="s">
        <v>59940</v>
      </c>
      <c r="F16775" t="s">
        <v>1687</v>
      </c>
      <c r="G16775" t="s">
        <v>42</v>
      </c>
      <c r="H16775">
        <v>0</v>
      </c>
      <c r="I16775">
        <v>0</v>
      </c>
      <c r="J16775">
        <v>0</v>
      </c>
      <c r="K16775" t="s">
        <v>64961</v>
      </c>
    </row>
    <row r="16776" spans="1:11" x14ac:dyDescent="0.3">
      <c r="A16776" t="s">
        <v>64962</v>
      </c>
      <c r="C16776" t="s">
        <v>147</v>
      </c>
      <c r="D16776" t="s">
        <v>64963</v>
      </c>
      <c r="E16776" t="s">
        <v>59940</v>
      </c>
      <c r="F16776" t="s">
        <v>2814</v>
      </c>
      <c r="G16776" t="s">
        <v>42</v>
      </c>
      <c r="H16776">
        <v>0</v>
      </c>
      <c r="I16776">
        <v>0</v>
      </c>
      <c r="J16776">
        <v>0</v>
      </c>
      <c r="K16776" t="s">
        <v>64964</v>
      </c>
    </row>
    <row r="16777" spans="1:11" x14ac:dyDescent="0.3">
      <c r="A16777" t="s">
        <v>64965</v>
      </c>
      <c r="B16777" t="s">
        <v>64966</v>
      </c>
      <c r="C16777" t="s">
        <v>147</v>
      </c>
      <c r="D16777" t="s">
        <v>64967</v>
      </c>
      <c r="E16777" t="s">
        <v>59940</v>
      </c>
      <c r="F16777" t="s">
        <v>1247</v>
      </c>
      <c r="G16777" t="s">
        <v>42</v>
      </c>
      <c r="H16777">
        <v>0</v>
      </c>
      <c r="I16777">
        <v>0</v>
      </c>
      <c r="J16777">
        <v>0</v>
      </c>
      <c r="K16777" t="s">
        <v>64968</v>
      </c>
    </row>
    <row r="16778" spans="1:11" x14ac:dyDescent="0.3">
      <c r="A16778" t="s">
        <v>64969</v>
      </c>
      <c r="B16778" t="s">
        <v>64970</v>
      </c>
      <c r="C16778" t="s">
        <v>147</v>
      </c>
      <c r="D16778" t="s">
        <v>64971</v>
      </c>
      <c r="E16778" t="s">
        <v>59940</v>
      </c>
      <c r="F16778" t="s">
        <v>17901</v>
      </c>
      <c r="G16778" t="s">
        <v>42</v>
      </c>
      <c r="H16778">
        <v>0</v>
      </c>
      <c r="I16778">
        <v>0</v>
      </c>
      <c r="J16778">
        <v>0</v>
      </c>
      <c r="K16778" t="s">
        <v>64972</v>
      </c>
    </row>
    <row r="16779" spans="1:11" x14ac:dyDescent="0.3">
      <c r="A16779" t="s">
        <v>64973</v>
      </c>
      <c r="B16779" t="s">
        <v>64974</v>
      </c>
      <c r="C16779" t="s">
        <v>147</v>
      </c>
      <c r="D16779" t="s">
        <v>64975</v>
      </c>
      <c r="E16779" t="s">
        <v>59940</v>
      </c>
      <c r="F16779" t="s">
        <v>13392</v>
      </c>
      <c r="G16779" t="s">
        <v>42</v>
      </c>
      <c r="H16779">
        <v>0</v>
      </c>
      <c r="I16779">
        <v>0</v>
      </c>
      <c r="J16779">
        <v>0</v>
      </c>
      <c r="K16779" t="s">
        <v>64976</v>
      </c>
    </row>
    <row r="16780" spans="1:11" x14ac:dyDescent="0.3">
      <c r="A16780" t="s">
        <v>64977</v>
      </c>
      <c r="B16780" t="s">
        <v>64978</v>
      </c>
      <c r="C16780" t="s">
        <v>20</v>
      </c>
      <c r="D16780" t="s">
        <v>64979</v>
      </c>
      <c r="E16780" t="s">
        <v>62177</v>
      </c>
      <c r="F16780" t="s">
        <v>1506</v>
      </c>
      <c r="G16780" t="s">
        <v>42</v>
      </c>
      <c r="H16780">
        <v>0</v>
      </c>
      <c r="I16780">
        <v>0</v>
      </c>
      <c r="J16780">
        <v>0</v>
      </c>
      <c r="K16780" t="s">
        <v>64980</v>
      </c>
    </row>
    <row r="16781" spans="1:11" x14ac:dyDescent="0.3">
      <c r="A16781" t="s">
        <v>64981</v>
      </c>
      <c r="B16781" t="s">
        <v>64982</v>
      </c>
      <c r="C16781" t="s">
        <v>147</v>
      </c>
      <c r="D16781" t="s">
        <v>64983</v>
      </c>
      <c r="E16781" t="s">
        <v>59940</v>
      </c>
      <c r="F16781" t="s">
        <v>3267</v>
      </c>
      <c r="G16781" t="s">
        <v>42</v>
      </c>
      <c r="H16781">
        <v>0</v>
      </c>
      <c r="I16781">
        <v>0</v>
      </c>
      <c r="J16781">
        <v>0</v>
      </c>
      <c r="K16781" t="s">
        <v>64984</v>
      </c>
    </row>
    <row r="16782" spans="1:11" x14ac:dyDescent="0.3">
      <c r="A16782" t="s">
        <v>64985</v>
      </c>
      <c r="C16782" t="s">
        <v>558</v>
      </c>
      <c r="D16782" t="s">
        <v>64986</v>
      </c>
      <c r="E16782" t="s">
        <v>2102</v>
      </c>
      <c r="F16782" t="s">
        <v>41</v>
      </c>
      <c r="G16782" t="s">
        <v>42</v>
      </c>
      <c r="H16782">
        <v>0</v>
      </c>
      <c r="I16782">
        <v>0</v>
      </c>
      <c r="J16782">
        <v>0</v>
      </c>
      <c r="K16782" t="s">
        <v>64987</v>
      </c>
    </row>
    <row r="16783" spans="1:11" x14ac:dyDescent="0.3">
      <c r="A16783" t="s">
        <v>64988</v>
      </c>
      <c r="B16783" t="s">
        <v>64989</v>
      </c>
      <c r="C16783" t="s">
        <v>147</v>
      </c>
      <c r="D16783" t="s">
        <v>64990</v>
      </c>
      <c r="E16783" t="s">
        <v>59940</v>
      </c>
      <c r="F16783" t="s">
        <v>191</v>
      </c>
      <c r="G16783" t="s">
        <v>42</v>
      </c>
      <c r="H16783">
        <v>0</v>
      </c>
      <c r="I16783">
        <v>0</v>
      </c>
      <c r="J16783">
        <v>0</v>
      </c>
      <c r="K16783" t="s">
        <v>64991</v>
      </c>
    </row>
    <row r="16784" spans="1:11" x14ac:dyDescent="0.3">
      <c r="A16784" t="s">
        <v>64992</v>
      </c>
      <c r="B16784" t="s">
        <v>64993</v>
      </c>
      <c r="C16784" t="s">
        <v>147</v>
      </c>
      <c r="D16784" t="s">
        <v>64994</v>
      </c>
      <c r="E16784" t="s">
        <v>59940</v>
      </c>
      <c r="F16784" t="s">
        <v>15381</v>
      </c>
      <c r="G16784" t="s">
        <v>42</v>
      </c>
      <c r="H16784">
        <v>0</v>
      </c>
      <c r="I16784">
        <v>0</v>
      </c>
      <c r="J16784">
        <v>0</v>
      </c>
      <c r="K16784" t="s">
        <v>64995</v>
      </c>
    </row>
    <row r="16785" spans="1:11" x14ac:dyDescent="0.3">
      <c r="A16785" t="s">
        <v>64996</v>
      </c>
      <c r="B16785" t="s">
        <v>64997</v>
      </c>
      <c r="C16785" t="s">
        <v>147</v>
      </c>
      <c r="D16785" t="s">
        <v>64998</v>
      </c>
      <c r="E16785" t="s">
        <v>59940</v>
      </c>
      <c r="F16785" t="s">
        <v>1531</v>
      </c>
      <c r="G16785" t="s">
        <v>42</v>
      </c>
      <c r="H16785">
        <v>0</v>
      </c>
      <c r="I16785">
        <v>0</v>
      </c>
      <c r="J16785">
        <v>0</v>
      </c>
      <c r="K16785" t="s">
        <v>64999</v>
      </c>
    </row>
    <row r="16786" spans="1:11" x14ac:dyDescent="0.3">
      <c r="A16786" t="s">
        <v>65000</v>
      </c>
      <c r="C16786" t="s">
        <v>13</v>
      </c>
      <c r="D16786" t="s">
        <v>65001</v>
      </c>
      <c r="E16786" t="s">
        <v>58181</v>
      </c>
      <c r="F16786" t="s">
        <v>16</v>
      </c>
      <c r="G16786" t="s">
        <v>16626</v>
      </c>
      <c r="H16786">
        <v>0</v>
      </c>
      <c r="I16786">
        <v>0</v>
      </c>
      <c r="J16786">
        <v>0</v>
      </c>
      <c r="K16786" t="s">
        <v>65002</v>
      </c>
    </row>
    <row r="16787" spans="1:11" x14ac:dyDescent="0.3">
      <c r="A16787" t="s">
        <v>65003</v>
      </c>
      <c r="B16787" t="s">
        <v>65004</v>
      </c>
      <c r="C16787" t="s">
        <v>20</v>
      </c>
      <c r="D16787" t="s">
        <v>65005</v>
      </c>
      <c r="E16787" t="s">
        <v>61426</v>
      </c>
      <c r="F16787" t="s">
        <v>16</v>
      </c>
      <c r="G16787" t="s">
        <v>4712</v>
      </c>
      <c r="H16787">
        <v>0</v>
      </c>
      <c r="I16787">
        <v>0</v>
      </c>
      <c r="J16787">
        <v>0</v>
      </c>
      <c r="K16787" t="s">
        <v>65006</v>
      </c>
    </row>
    <row r="16788" spans="1:11" x14ac:dyDescent="0.3">
      <c r="A16788" t="s">
        <v>65007</v>
      </c>
      <c r="B16788" t="s">
        <v>65008</v>
      </c>
      <c r="C16788" t="s">
        <v>27</v>
      </c>
      <c r="D16788" t="s">
        <v>65009</v>
      </c>
      <c r="E16788" t="s">
        <v>47287</v>
      </c>
      <c r="F16788" t="s">
        <v>16</v>
      </c>
      <c r="G16788" t="s">
        <v>5073</v>
      </c>
      <c r="H16788">
        <v>0</v>
      </c>
      <c r="I16788">
        <v>0</v>
      </c>
      <c r="J16788">
        <v>0</v>
      </c>
      <c r="K16788" t="s">
        <v>65010</v>
      </c>
    </row>
    <row r="16789" spans="1:11" x14ac:dyDescent="0.3">
      <c r="A16789" t="s">
        <v>65011</v>
      </c>
      <c r="C16789" t="s">
        <v>27</v>
      </c>
      <c r="D16789" t="s">
        <v>65012</v>
      </c>
      <c r="E16789" t="s">
        <v>47287</v>
      </c>
      <c r="F16789" t="s">
        <v>16</v>
      </c>
      <c r="G16789" t="s">
        <v>303</v>
      </c>
      <c r="H16789">
        <v>0</v>
      </c>
      <c r="I16789">
        <v>0</v>
      </c>
      <c r="J16789">
        <v>0</v>
      </c>
      <c r="K16789" t="s">
        <v>65013</v>
      </c>
    </row>
    <row r="16790" spans="1:11" x14ac:dyDescent="0.3">
      <c r="A16790" t="s">
        <v>65014</v>
      </c>
      <c r="B16790" t="s">
        <v>65015</v>
      </c>
      <c r="C16790" t="s">
        <v>20</v>
      </c>
      <c r="D16790" t="s">
        <v>65016</v>
      </c>
      <c r="E16790" t="s">
        <v>62177</v>
      </c>
      <c r="F16790" t="s">
        <v>52414</v>
      </c>
      <c r="G16790" t="s">
        <v>42</v>
      </c>
      <c r="H16790">
        <v>0</v>
      </c>
      <c r="I16790">
        <v>0</v>
      </c>
      <c r="J16790">
        <v>0</v>
      </c>
      <c r="K16790" t="s">
        <v>65017</v>
      </c>
    </row>
    <row r="16791" spans="1:11" x14ac:dyDescent="0.3">
      <c r="A16791" t="s">
        <v>65018</v>
      </c>
      <c r="B16791" t="s">
        <v>65019</v>
      </c>
      <c r="C16791" t="s">
        <v>147</v>
      </c>
      <c r="D16791" t="s">
        <v>65020</v>
      </c>
      <c r="E16791" t="s">
        <v>59940</v>
      </c>
      <c r="F16791" t="s">
        <v>2144</v>
      </c>
      <c r="G16791" t="s">
        <v>42</v>
      </c>
      <c r="H16791">
        <v>0</v>
      </c>
      <c r="I16791">
        <v>0</v>
      </c>
      <c r="J16791">
        <v>0</v>
      </c>
      <c r="K16791" t="s">
        <v>65021</v>
      </c>
    </row>
    <row r="16792" spans="1:11" x14ac:dyDescent="0.3">
      <c r="A16792" t="s">
        <v>65022</v>
      </c>
      <c r="B16792" t="s">
        <v>65023</v>
      </c>
      <c r="C16792" t="s">
        <v>20</v>
      </c>
      <c r="D16792" t="s">
        <v>65024</v>
      </c>
      <c r="E16792" t="s">
        <v>61426</v>
      </c>
      <c r="F16792" t="s">
        <v>4174</v>
      </c>
      <c r="G16792" t="s">
        <v>42</v>
      </c>
      <c r="H16792">
        <v>0</v>
      </c>
      <c r="I16792">
        <v>0</v>
      </c>
      <c r="J16792">
        <v>0</v>
      </c>
      <c r="K16792" t="s">
        <v>65025</v>
      </c>
    </row>
    <row r="16793" spans="1:11" x14ac:dyDescent="0.3">
      <c r="A16793" t="s">
        <v>65026</v>
      </c>
      <c r="B16793" t="s">
        <v>65027</v>
      </c>
      <c r="C16793" t="s">
        <v>20</v>
      </c>
      <c r="D16793" t="s">
        <v>65028</v>
      </c>
      <c r="E16793" t="s">
        <v>61426</v>
      </c>
      <c r="F16793" t="s">
        <v>13955</v>
      </c>
      <c r="G16793" t="s">
        <v>42</v>
      </c>
      <c r="H16793">
        <v>0</v>
      </c>
      <c r="I16793">
        <v>0</v>
      </c>
      <c r="J16793">
        <v>0</v>
      </c>
      <c r="K16793" t="s">
        <v>65029</v>
      </c>
    </row>
    <row r="16794" spans="1:11" x14ac:dyDescent="0.3">
      <c r="A16794" t="s">
        <v>65030</v>
      </c>
      <c r="B16794" t="s">
        <v>65031</v>
      </c>
      <c r="C16794" t="s">
        <v>466</v>
      </c>
      <c r="D16794" t="s">
        <v>65032</v>
      </c>
      <c r="E16794" t="s">
        <v>56266</v>
      </c>
      <c r="F16794" t="s">
        <v>16</v>
      </c>
      <c r="G16794" t="s">
        <v>42</v>
      </c>
      <c r="H16794">
        <v>0</v>
      </c>
      <c r="I16794">
        <v>0</v>
      </c>
      <c r="J16794">
        <v>0</v>
      </c>
      <c r="K16794" t="s">
        <v>65033</v>
      </c>
    </row>
    <row r="16795" spans="1:11" x14ac:dyDescent="0.3">
      <c r="A16795" t="s">
        <v>65034</v>
      </c>
      <c r="B16795" t="s">
        <v>65035</v>
      </c>
      <c r="C16795" t="s">
        <v>147</v>
      </c>
      <c r="D16795" t="s">
        <v>65036</v>
      </c>
      <c r="E16795" t="s">
        <v>59940</v>
      </c>
      <c r="F16795" t="s">
        <v>3560</v>
      </c>
      <c r="G16795" t="s">
        <v>42</v>
      </c>
      <c r="H16795">
        <v>0</v>
      </c>
      <c r="I16795">
        <v>0</v>
      </c>
      <c r="J16795">
        <v>0</v>
      </c>
      <c r="K16795" t="s">
        <v>65037</v>
      </c>
    </row>
    <row r="16796" spans="1:11" x14ac:dyDescent="0.3">
      <c r="A16796" t="s">
        <v>65038</v>
      </c>
      <c r="B16796" t="s">
        <v>65039</v>
      </c>
      <c r="C16796" t="s">
        <v>20</v>
      </c>
      <c r="D16796" t="s">
        <v>65040</v>
      </c>
      <c r="E16796" t="s">
        <v>61426</v>
      </c>
      <c r="F16796" t="s">
        <v>16</v>
      </c>
      <c r="G16796" t="s">
        <v>4044</v>
      </c>
      <c r="H16796">
        <v>0</v>
      </c>
      <c r="I16796">
        <v>0</v>
      </c>
      <c r="J16796">
        <v>0</v>
      </c>
      <c r="K16796" t="s">
        <v>65041</v>
      </c>
    </row>
    <row r="16797" spans="1:11" x14ac:dyDescent="0.3">
      <c r="A16797" t="s">
        <v>65042</v>
      </c>
      <c r="B16797" t="s">
        <v>65043</v>
      </c>
      <c r="C16797" t="s">
        <v>27</v>
      </c>
      <c r="D16797" t="s">
        <v>65044</v>
      </c>
      <c r="E16797" t="s">
        <v>29</v>
      </c>
      <c r="F16797" t="s">
        <v>16</v>
      </c>
      <c r="G16797" t="s">
        <v>11546</v>
      </c>
      <c r="H16797">
        <v>0</v>
      </c>
      <c r="I16797">
        <v>0</v>
      </c>
      <c r="J16797">
        <v>0</v>
      </c>
      <c r="K16797" t="s">
        <v>65045</v>
      </c>
    </row>
    <row r="16798" spans="1:11" x14ac:dyDescent="0.3">
      <c r="A16798" t="s">
        <v>65046</v>
      </c>
      <c r="C16798" t="s">
        <v>147</v>
      </c>
      <c r="D16798" t="s">
        <v>65047</v>
      </c>
      <c r="E16798" t="s">
        <v>59940</v>
      </c>
      <c r="F16798" t="s">
        <v>5701</v>
      </c>
      <c r="G16798" t="s">
        <v>7236</v>
      </c>
      <c r="H16798">
        <v>0</v>
      </c>
      <c r="I16798">
        <v>0</v>
      </c>
      <c r="J16798">
        <v>0</v>
      </c>
      <c r="K16798" t="s">
        <v>65048</v>
      </c>
    </row>
    <row r="16799" spans="1:11" x14ac:dyDescent="0.3">
      <c r="A16799" t="s">
        <v>65049</v>
      </c>
      <c r="B16799" t="s">
        <v>22370</v>
      </c>
      <c r="C16799" t="s">
        <v>27</v>
      </c>
      <c r="D16799" t="s">
        <v>65050</v>
      </c>
      <c r="E16799" t="s">
        <v>47287</v>
      </c>
      <c r="F16799" t="s">
        <v>16</v>
      </c>
      <c r="G16799" t="s">
        <v>4731</v>
      </c>
      <c r="H16799">
        <v>0</v>
      </c>
      <c r="I16799">
        <v>0</v>
      </c>
      <c r="J16799">
        <v>0</v>
      </c>
      <c r="K16799" t="s">
        <v>65051</v>
      </c>
    </row>
    <row r="16800" spans="1:11" x14ac:dyDescent="0.3">
      <c r="A16800" t="s">
        <v>65052</v>
      </c>
      <c r="B16800" t="s">
        <v>65053</v>
      </c>
      <c r="C16800" t="s">
        <v>27</v>
      </c>
      <c r="D16800" t="s">
        <v>65054</v>
      </c>
      <c r="E16800" t="s">
        <v>47287</v>
      </c>
      <c r="F16800" t="s">
        <v>16</v>
      </c>
      <c r="G16800" t="s">
        <v>112</v>
      </c>
      <c r="H16800">
        <v>0</v>
      </c>
      <c r="I16800">
        <v>0</v>
      </c>
      <c r="J16800">
        <v>0</v>
      </c>
      <c r="K16800" t="s">
        <v>65055</v>
      </c>
    </row>
    <row r="16801" spans="1:11" x14ac:dyDescent="0.3">
      <c r="A16801" t="s">
        <v>65056</v>
      </c>
      <c r="C16801" t="s">
        <v>147</v>
      </c>
      <c r="D16801" t="s">
        <v>65057</v>
      </c>
      <c r="E16801" t="s">
        <v>59940</v>
      </c>
      <c r="F16801" t="s">
        <v>13885</v>
      </c>
      <c r="G16801" t="s">
        <v>42</v>
      </c>
      <c r="H16801">
        <v>0</v>
      </c>
      <c r="I16801">
        <v>0</v>
      </c>
      <c r="J16801">
        <v>0</v>
      </c>
      <c r="K16801" t="s">
        <v>65058</v>
      </c>
    </row>
    <row r="16802" spans="1:11" x14ac:dyDescent="0.3">
      <c r="A16802" t="s">
        <v>65059</v>
      </c>
      <c r="B16802" t="s">
        <v>22370</v>
      </c>
      <c r="C16802" t="s">
        <v>147</v>
      </c>
      <c r="D16802" t="s">
        <v>65060</v>
      </c>
      <c r="E16802" t="s">
        <v>59940</v>
      </c>
      <c r="F16802" t="s">
        <v>22927</v>
      </c>
      <c r="G16802" t="s">
        <v>42</v>
      </c>
      <c r="H16802">
        <v>0</v>
      </c>
      <c r="I16802">
        <v>0</v>
      </c>
      <c r="J16802">
        <v>0</v>
      </c>
      <c r="K16802" t="s">
        <v>65061</v>
      </c>
    </row>
    <row r="16803" spans="1:11" x14ac:dyDescent="0.3">
      <c r="A16803" t="s">
        <v>65062</v>
      </c>
      <c r="B16803" t="s">
        <v>43702</v>
      </c>
      <c r="C16803" t="s">
        <v>147</v>
      </c>
      <c r="D16803" t="s">
        <v>65047</v>
      </c>
      <c r="E16803" t="s">
        <v>59940</v>
      </c>
      <c r="F16803" t="s">
        <v>7555</v>
      </c>
      <c r="G16803" t="s">
        <v>42</v>
      </c>
      <c r="H16803">
        <v>0</v>
      </c>
      <c r="I16803">
        <v>0</v>
      </c>
      <c r="J16803">
        <v>0</v>
      </c>
      <c r="K16803" t="s">
        <v>65063</v>
      </c>
    </row>
    <row r="16804" spans="1:11" x14ac:dyDescent="0.3">
      <c r="A16804" t="s">
        <v>65064</v>
      </c>
      <c r="C16804" t="s">
        <v>147</v>
      </c>
      <c r="D16804" t="s">
        <v>65065</v>
      </c>
      <c r="E16804" t="s">
        <v>59940</v>
      </c>
      <c r="F16804" t="s">
        <v>4297</v>
      </c>
      <c r="G16804" t="s">
        <v>42</v>
      </c>
      <c r="H16804">
        <v>0</v>
      </c>
      <c r="I16804">
        <v>0</v>
      </c>
      <c r="J16804">
        <v>0</v>
      </c>
      <c r="K16804" t="s">
        <v>65066</v>
      </c>
    </row>
    <row r="16805" spans="1:11" x14ac:dyDescent="0.3">
      <c r="A16805" t="s">
        <v>65067</v>
      </c>
      <c r="B16805" t="s">
        <v>65068</v>
      </c>
      <c r="C16805" t="s">
        <v>147</v>
      </c>
      <c r="D16805" t="s">
        <v>65069</v>
      </c>
      <c r="E16805" t="s">
        <v>59940</v>
      </c>
      <c r="F16805" t="s">
        <v>389</v>
      </c>
      <c r="G16805" t="s">
        <v>42</v>
      </c>
      <c r="H16805">
        <v>0</v>
      </c>
      <c r="I16805">
        <v>0</v>
      </c>
      <c r="J16805">
        <v>0</v>
      </c>
      <c r="K16805" t="s">
        <v>65070</v>
      </c>
    </row>
    <row r="16806" spans="1:11" x14ac:dyDescent="0.3">
      <c r="A16806" t="s">
        <v>65071</v>
      </c>
      <c r="B16806" t="s">
        <v>65072</v>
      </c>
      <c r="C16806" t="s">
        <v>147</v>
      </c>
      <c r="D16806" t="s">
        <v>65073</v>
      </c>
      <c r="E16806" t="s">
        <v>59940</v>
      </c>
      <c r="F16806" t="s">
        <v>14780</v>
      </c>
      <c r="G16806" t="s">
        <v>42</v>
      </c>
      <c r="H16806">
        <v>0</v>
      </c>
      <c r="I16806">
        <v>0</v>
      </c>
      <c r="J16806">
        <v>0</v>
      </c>
      <c r="K16806" t="s">
        <v>65074</v>
      </c>
    </row>
    <row r="16807" spans="1:11" x14ac:dyDescent="0.3">
      <c r="A16807" t="s">
        <v>65075</v>
      </c>
      <c r="B16807" t="s">
        <v>65076</v>
      </c>
      <c r="C16807" t="s">
        <v>27</v>
      </c>
      <c r="D16807" t="e">
        <f>주먹장</f>
        <v>#NAME?</v>
      </c>
      <c r="E16807" t="s">
        <v>47287</v>
      </c>
      <c r="F16807" t="s">
        <v>16</v>
      </c>
      <c r="G16807" t="s">
        <v>126</v>
      </c>
      <c r="H16807">
        <v>0</v>
      </c>
      <c r="I16807">
        <v>0</v>
      </c>
      <c r="J16807">
        <v>0</v>
      </c>
      <c r="K16807" t="s">
        <v>65077</v>
      </c>
    </row>
    <row r="16808" spans="1:11" x14ac:dyDescent="0.3">
      <c r="A16808" t="s">
        <v>65078</v>
      </c>
      <c r="B16808" t="s">
        <v>65079</v>
      </c>
      <c r="C16808" t="s">
        <v>20</v>
      </c>
      <c r="D16808" t="s">
        <v>65080</v>
      </c>
      <c r="E16808" t="s">
        <v>62177</v>
      </c>
      <c r="F16808" t="s">
        <v>1536</v>
      </c>
      <c r="G16808" t="s">
        <v>42</v>
      </c>
      <c r="H16808">
        <v>0</v>
      </c>
      <c r="I16808">
        <v>0</v>
      </c>
      <c r="J16808">
        <v>0</v>
      </c>
      <c r="K16808" t="s">
        <v>65081</v>
      </c>
    </row>
    <row r="16809" spans="1:11" x14ac:dyDescent="0.3">
      <c r="A16809" t="s">
        <v>65082</v>
      </c>
      <c r="C16809" t="s">
        <v>147</v>
      </c>
      <c r="D16809" t="s">
        <v>65083</v>
      </c>
      <c r="E16809" t="s">
        <v>59940</v>
      </c>
      <c r="F16809" t="s">
        <v>12193</v>
      </c>
      <c r="G16809" t="s">
        <v>42</v>
      </c>
      <c r="H16809">
        <v>0</v>
      </c>
      <c r="I16809">
        <v>0</v>
      </c>
      <c r="J16809">
        <v>0</v>
      </c>
      <c r="K16809" t="s">
        <v>65084</v>
      </c>
    </row>
    <row r="16810" spans="1:11" x14ac:dyDescent="0.3">
      <c r="A16810" t="s">
        <v>65085</v>
      </c>
      <c r="B16810" t="s">
        <v>65086</v>
      </c>
      <c r="C16810" t="s">
        <v>558</v>
      </c>
      <c r="D16810" t="s">
        <v>65087</v>
      </c>
      <c r="E16810" t="s">
        <v>19698</v>
      </c>
      <c r="F16810" t="s">
        <v>16</v>
      </c>
      <c r="G16810" t="s">
        <v>9663</v>
      </c>
      <c r="H16810">
        <v>0</v>
      </c>
      <c r="I16810">
        <v>0</v>
      </c>
      <c r="J16810">
        <v>0</v>
      </c>
      <c r="K16810" t="s">
        <v>65088</v>
      </c>
    </row>
    <row r="16811" spans="1:11" x14ac:dyDescent="0.3">
      <c r="A16811" t="s">
        <v>65089</v>
      </c>
      <c r="B16811" t="s">
        <v>65090</v>
      </c>
      <c r="C16811" t="s">
        <v>20</v>
      </c>
      <c r="D16811" t="s">
        <v>65091</v>
      </c>
      <c r="E16811" t="s">
        <v>61426</v>
      </c>
      <c r="F16811" t="s">
        <v>16</v>
      </c>
      <c r="G16811" t="s">
        <v>8365</v>
      </c>
      <c r="H16811">
        <v>0</v>
      </c>
      <c r="I16811">
        <v>0</v>
      </c>
      <c r="J16811">
        <v>0</v>
      </c>
      <c r="K16811" t="s">
        <v>65092</v>
      </c>
    </row>
    <row r="16812" spans="1:11" x14ac:dyDescent="0.3">
      <c r="A16812" t="s">
        <v>65093</v>
      </c>
      <c r="B16812" t="s">
        <v>4083</v>
      </c>
      <c r="C16812" t="s">
        <v>20</v>
      </c>
      <c r="D16812" t="s">
        <v>65094</v>
      </c>
      <c r="E16812" t="s">
        <v>61426</v>
      </c>
      <c r="F16812" t="s">
        <v>16</v>
      </c>
      <c r="G16812" t="s">
        <v>2951</v>
      </c>
      <c r="H16812">
        <v>0</v>
      </c>
      <c r="I16812">
        <v>0</v>
      </c>
      <c r="J16812">
        <v>0</v>
      </c>
      <c r="K16812" t="s">
        <v>65095</v>
      </c>
    </row>
    <row r="16813" spans="1:11" x14ac:dyDescent="0.3">
      <c r="A16813" t="s">
        <v>65096</v>
      </c>
      <c r="B16813" t="s">
        <v>65097</v>
      </c>
      <c r="C16813" t="s">
        <v>20</v>
      </c>
      <c r="D16813" t="s">
        <v>65098</v>
      </c>
      <c r="E16813" t="s">
        <v>61426</v>
      </c>
      <c r="F16813" t="s">
        <v>16</v>
      </c>
      <c r="G16813" t="s">
        <v>3186</v>
      </c>
      <c r="H16813">
        <v>0</v>
      </c>
      <c r="I16813">
        <v>0</v>
      </c>
      <c r="J16813">
        <v>0</v>
      </c>
      <c r="K16813" t="s">
        <v>65099</v>
      </c>
    </row>
    <row r="16814" spans="1:11" x14ac:dyDescent="0.3">
      <c r="A16814" t="s">
        <v>65100</v>
      </c>
      <c r="B16814" t="s">
        <v>65101</v>
      </c>
      <c r="C16814" t="s">
        <v>20</v>
      </c>
      <c r="D16814" t="s">
        <v>65102</v>
      </c>
      <c r="E16814" t="s">
        <v>61426</v>
      </c>
      <c r="F16814" t="s">
        <v>16</v>
      </c>
      <c r="G16814" t="s">
        <v>18522</v>
      </c>
      <c r="H16814">
        <v>0</v>
      </c>
      <c r="I16814">
        <v>0</v>
      </c>
      <c r="J16814">
        <v>0</v>
      </c>
      <c r="K16814" t="s">
        <v>65103</v>
      </c>
    </row>
    <row r="16815" spans="1:11" x14ac:dyDescent="0.3">
      <c r="A16815" t="s">
        <v>65104</v>
      </c>
      <c r="B16815" t="s">
        <v>65105</v>
      </c>
      <c r="C16815" t="s">
        <v>558</v>
      </c>
      <c r="D16815" t="s">
        <v>65106</v>
      </c>
      <c r="E16815" t="s">
        <v>32122</v>
      </c>
      <c r="F16815" t="s">
        <v>845</v>
      </c>
      <c r="G16815" t="s">
        <v>42</v>
      </c>
      <c r="H16815">
        <v>0</v>
      </c>
      <c r="I16815">
        <v>0</v>
      </c>
      <c r="J16815">
        <v>0</v>
      </c>
      <c r="K16815" t="s">
        <v>65107</v>
      </c>
    </row>
    <row r="16816" spans="1:11" x14ac:dyDescent="0.3">
      <c r="A16816" t="s">
        <v>65108</v>
      </c>
      <c r="B16816" t="s">
        <v>65109</v>
      </c>
      <c r="C16816" t="s">
        <v>20</v>
      </c>
      <c r="D16816" t="s">
        <v>65110</v>
      </c>
      <c r="E16816" t="s">
        <v>61426</v>
      </c>
      <c r="F16816" t="s">
        <v>16</v>
      </c>
      <c r="G16816" t="s">
        <v>3489</v>
      </c>
      <c r="H16816">
        <v>0</v>
      </c>
      <c r="I16816">
        <v>0</v>
      </c>
      <c r="J16816">
        <v>0</v>
      </c>
      <c r="K16816" t="s">
        <v>65111</v>
      </c>
    </row>
    <row r="16817" spans="1:11" x14ac:dyDescent="0.3">
      <c r="A16817" t="s">
        <v>65112</v>
      </c>
      <c r="B16817" t="s">
        <v>65113</v>
      </c>
      <c r="C16817" t="s">
        <v>20</v>
      </c>
      <c r="D16817" t="s">
        <v>65114</v>
      </c>
      <c r="E16817" t="s">
        <v>62177</v>
      </c>
      <c r="F16817" t="s">
        <v>2286</v>
      </c>
      <c r="G16817" t="s">
        <v>42</v>
      </c>
      <c r="H16817">
        <v>0</v>
      </c>
      <c r="I16817">
        <v>0</v>
      </c>
      <c r="J16817">
        <v>0</v>
      </c>
      <c r="K16817" t="s">
        <v>65115</v>
      </c>
    </row>
    <row r="16818" spans="1:11" x14ac:dyDescent="0.3">
      <c r="A16818" t="s">
        <v>65116</v>
      </c>
      <c r="B16818" t="s">
        <v>65117</v>
      </c>
      <c r="C16818" t="s">
        <v>20</v>
      </c>
      <c r="D16818" t="s">
        <v>65118</v>
      </c>
      <c r="E16818" t="s">
        <v>61426</v>
      </c>
      <c r="F16818" t="s">
        <v>16</v>
      </c>
      <c r="G16818" t="s">
        <v>2853</v>
      </c>
      <c r="H16818">
        <v>0</v>
      </c>
      <c r="I16818">
        <v>0</v>
      </c>
      <c r="J16818">
        <v>0</v>
      </c>
      <c r="K16818" t="s">
        <v>65119</v>
      </c>
    </row>
    <row r="16819" spans="1:11" x14ac:dyDescent="0.3">
      <c r="A16819" t="s">
        <v>65120</v>
      </c>
      <c r="B16819" t="s">
        <v>65121</v>
      </c>
      <c r="C16819" t="s">
        <v>466</v>
      </c>
      <c r="D16819" t="s">
        <v>65122</v>
      </c>
      <c r="E16819" t="s">
        <v>56266</v>
      </c>
      <c r="F16819" t="s">
        <v>16</v>
      </c>
      <c r="G16819" t="s">
        <v>1271</v>
      </c>
      <c r="H16819">
        <v>0</v>
      </c>
      <c r="I16819">
        <v>0</v>
      </c>
      <c r="J16819">
        <v>0</v>
      </c>
      <c r="K16819" t="s">
        <v>65123</v>
      </c>
    </row>
    <row r="16820" spans="1:11" x14ac:dyDescent="0.3">
      <c r="A16820" t="s">
        <v>65124</v>
      </c>
      <c r="C16820" t="s">
        <v>20</v>
      </c>
      <c r="D16820" t="s">
        <v>65125</v>
      </c>
      <c r="E16820" t="s">
        <v>61426</v>
      </c>
      <c r="F16820" t="s">
        <v>16</v>
      </c>
      <c r="G16820" t="s">
        <v>14592</v>
      </c>
      <c r="H16820">
        <v>0</v>
      </c>
      <c r="I16820">
        <v>0</v>
      </c>
      <c r="J16820">
        <v>0</v>
      </c>
      <c r="K16820" t="s">
        <v>65126</v>
      </c>
    </row>
    <row r="16821" spans="1:11" x14ac:dyDescent="0.3">
      <c r="A16821" t="s">
        <v>65127</v>
      </c>
      <c r="B16821" t="s">
        <v>65128</v>
      </c>
      <c r="C16821" t="s">
        <v>20</v>
      </c>
      <c r="D16821" t="s">
        <v>65129</v>
      </c>
      <c r="E16821" t="s">
        <v>61426</v>
      </c>
      <c r="F16821" t="s">
        <v>16</v>
      </c>
      <c r="G16821" t="s">
        <v>8098</v>
      </c>
      <c r="H16821">
        <v>0</v>
      </c>
      <c r="I16821">
        <v>0</v>
      </c>
      <c r="J16821">
        <v>0</v>
      </c>
      <c r="K16821" t="s">
        <v>65130</v>
      </c>
    </row>
    <row r="16822" spans="1:11" x14ac:dyDescent="0.3">
      <c r="A16822" t="s">
        <v>65131</v>
      </c>
      <c r="B16822" t="s">
        <v>65132</v>
      </c>
      <c r="C16822" t="s">
        <v>27</v>
      </c>
      <c r="D16822" t="s">
        <v>65133</v>
      </c>
      <c r="E16822" t="s">
        <v>47287</v>
      </c>
      <c r="F16822" t="s">
        <v>41</v>
      </c>
      <c r="G16822" t="s">
        <v>42</v>
      </c>
      <c r="H16822">
        <v>0</v>
      </c>
      <c r="I16822">
        <v>0</v>
      </c>
      <c r="J16822">
        <v>0</v>
      </c>
      <c r="K16822" t="s">
        <v>65134</v>
      </c>
    </row>
    <row r="16823" spans="1:11" x14ac:dyDescent="0.3">
      <c r="A16823" t="s">
        <v>65135</v>
      </c>
      <c r="B16823" t="s">
        <v>65136</v>
      </c>
      <c r="C16823" t="s">
        <v>20</v>
      </c>
      <c r="D16823" t="s">
        <v>65137</v>
      </c>
      <c r="E16823" t="s">
        <v>61426</v>
      </c>
      <c r="F16823" t="s">
        <v>1531</v>
      </c>
      <c r="G16823" t="s">
        <v>11973</v>
      </c>
      <c r="H16823">
        <v>0</v>
      </c>
      <c r="I16823">
        <v>0</v>
      </c>
      <c r="J16823">
        <v>0</v>
      </c>
      <c r="K16823" t="s">
        <v>65138</v>
      </c>
    </row>
    <row r="16824" spans="1:11" x14ac:dyDescent="0.3">
      <c r="A16824" t="s">
        <v>65139</v>
      </c>
      <c r="B16824" t="s">
        <v>65140</v>
      </c>
      <c r="C16824" t="s">
        <v>558</v>
      </c>
      <c r="D16824" t="s">
        <v>65141</v>
      </c>
      <c r="E16824" t="s">
        <v>18607</v>
      </c>
      <c r="F16824" t="s">
        <v>16</v>
      </c>
      <c r="G16824" t="s">
        <v>13739</v>
      </c>
      <c r="H16824">
        <v>0</v>
      </c>
      <c r="I16824">
        <v>0</v>
      </c>
      <c r="J16824">
        <v>0</v>
      </c>
      <c r="K16824" t="s">
        <v>65142</v>
      </c>
    </row>
    <row r="16825" spans="1:11" x14ac:dyDescent="0.3">
      <c r="A16825" t="s">
        <v>65143</v>
      </c>
      <c r="B16825" t="s">
        <v>65144</v>
      </c>
      <c r="C16825" t="s">
        <v>13</v>
      </c>
      <c r="D16825" t="s">
        <v>65145</v>
      </c>
      <c r="E16825" t="s">
        <v>58181</v>
      </c>
      <c r="F16825" t="s">
        <v>20476</v>
      </c>
      <c r="G16825" t="s">
        <v>42</v>
      </c>
      <c r="H16825">
        <v>0</v>
      </c>
      <c r="I16825">
        <v>0</v>
      </c>
      <c r="J16825">
        <v>0</v>
      </c>
      <c r="K16825" t="s">
        <v>65146</v>
      </c>
    </row>
    <row r="16826" spans="1:11" x14ac:dyDescent="0.3">
      <c r="A16826" t="s">
        <v>65147</v>
      </c>
      <c r="B16826" t="s">
        <v>65148</v>
      </c>
      <c r="C16826" t="s">
        <v>13</v>
      </c>
      <c r="D16826" t="s">
        <v>65149</v>
      </c>
      <c r="E16826" t="s">
        <v>58181</v>
      </c>
      <c r="F16826" t="s">
        <v>16</v>
      </c>
      <c r="G16826" t="s">
        <v>4326</v>
      </c>
      <c r="H16826">
        <v>0</v>
      </c>
      <c r="I16826">
        <v>0</v>
      </c>
      <c r="J16826">
        <v>0</v>
      </c>
      <c r="K16826" t="s">
        <v>65150</v>
      </c>
    </row>
    <row r="16827" spans="1:11" x14ac:dyDescent="0.3">
      <c r="A16827" t="s">
        <v>65151</v>
      </c>
      <c r="B16827" t="s">
        <v>65152</v>
      </c>
      <c r="C16827" t="s">
        <v>13</v>
      </c>
      <c r="D16827" t="s">
        <v>65153</v>
      </c>
      <c r="E16827" t="s">
        <v>15</v>
      </c>
      <c r="F16827" t="s">
        <v>16</v>
      </c>
      <c r="G16827" t="s">
        <v>3216</v>
      </c>
      <c r="H16827">
        <v>0</v>
      </c>
      <c r="I16827">
        <v>0</v>
      </c>
      <c r="J16827">
        <v>0</v>
      </c>
      <c r="K16827" t="s">
        <v>65154</v>
      </c>
    </row>
    <row r="16828" spans="1:11" x14ac:dyDescent="0.3">
      <c r="A16828" t="s">
        <v>65155</v>
      </c>
      <c r="B16828" t="s">
        <v>65156</v>
      </c>
      <c r="C16828" t="s">
        <v>558</v>
      </c>
      <c r="D16828" t="s">
        <v>65157</v>
      </c>
      <c r="E16828" t="s">
        <v>18607</v>
      </c>
      <c r="F16828" t="s">
        <v>16</v>
      </c>
      <c r="G16828" t="s">
        <v>12395</v>
      </c>
      <c r="H16828">
        <v>0</v>
      </c>
      <c r="I16828">
        <v>0</v>
      </c>
      <c r="J16828">
        <v>0</v>
      </c>
      <c r="K16828" t="s">
        <v>65158</v>
      </c>
    </row>
    <row r="16829" spans="1:11" x14ac:dyDescent="0.3">
      <c r="A16829" t="s">
        <v>65159</v>
      </c>
      <c r="B16829" t="s">
        <v>65160</v>
      </c>
      <c r="C16829" t="s">
        <v>13</v>
      </c>
      <c r="D16829" t="s">
        <v>65161</v>
      </c>
      <c r="E16829" t="s">
        <v>58181</v>
      </c>
      <c r="F16829" t="s">
        <v>16</v>
      </c>
      <c r="G16829" t="s">
        <v>19381</v>
      </c>
      <c r="H16829">
        <v>0</v>
      </c>
      <c r="I16829">
        <v>0</v>
      </c>
      <c r="J16829">
        <v>0</v>
      </c>
      <c r="K16829" t="s">
        <v>65162</v>
      </c>
    </row>
    <row r="16830" spans="1:11" x14ac:dyDescent="0.3">
      <c r="A16830" t="s">
        <v>65163</v>
      </c>
      <c r="B16830" t="s">
        <v>65164</v>
      </c>
      <c r="C16830" t="s">
        <v>558</v>
      </c>
      <c r="D16830" t="s">
        <v>65165</v>
      </c>
      <c r="E16830" t="s">
        <v>18607</v>
      </c>
      <c r="F16830" t="s">
        <v>1324</v>
      </c>
      <c r="G16830" t="s">
        <v>19180</v>
      </c>
      <c r="H16830">
        <v>0</v>
      </c>
      <c r="I16830">
        <v>0</v>
      </c>
      <c r="J16830">
        <v>0</v>
      </c>
      <c r="K16830" t="s">
        <v>65166</v>
      </c>
    </row>
    <row r="16831" spans="1:11" x14ac:dyDescent="0.3">
      <c r="A16831" t="s">
        <v>65167</v>
      </c>
      <c r="B16831" t="s">
        <v>65168</v>
      </c>
      <c r="C16831" t="s">
        <v>558</v>
      </c>
      <c r="D16831" t="s">
        <v>65169</v>
      </c>
      <c r="E16831" t="s">
        <v>18607</v>
      </c>
      <c r="F16831" t="s">
        <v>1981</v>
      </c>
      <c r="G16831" t="s">
        <v>42</v>
      </c>
      <c r="H16831">
        <v>0</v>
      </c>
      <c r="I16831">
        <v>0</v>
      </c>
      <c r="J16831">
        <v>0</v>
      </c>
      <c r="K16831" t="s">
        <v>65170</v>
      </c>
    </row>
    <row r="16832" spans="1:11" x14ac:dyDescent="0.3">
      <c r="A16832" t="s">
        <v>65171</v>
      </c>
      <c r="B16832" t="s">
        <v>65172</v>
      </c>
      <c r="C16832" t="s">
        <v>558</v>
      </c>
      <c r="D16832" t="s">
        <v>65173</v>
      </c>
      <c r="E16832" t="s">
        <v>18607</v>
      </c>
      <c r="F16832" t="s">
        <v>16</v>
      </c>
      <c r="G16832" t="s">
        <v>4498</v>
      </c>
      <c r="H16832">
        <v>0</v>
      </c>
      <c r="I16832">
        <v>0</v>
      </c>
      <c r="J16832">
        <v>0</v>
      </c>
      <c r="K16832" t="s">
        <v>65174</v>
      </c>
    </row>
    <row r="16833" spans="1:11" x14ac:dyDescent="0.3">
      <c r="A16833" t="s">
        <v>65175</v>
      </c>
      <c r="C16833" t="s">
        <v>147</v>
      </c>
      <c r="D16833" t="s">
        <v>65176</v>
      </c>
      <c r="E16833" t="s">
        <v>59940</v>
      </c>
      <c r="F16833" t="s">
        <v>13392</v>
      </c>
      <c r="G16833" t="s">
        <v>42</v>
      </c>
      <c r="H16833">
        <v>0</v>
      </c>
      <c r="I16833">
        <v>0</v>
      </c>
      <c r="J16833">
        <v>0</v>
      </c>
      <c r="K16833" t="s">
        <v>65177</v>
      </c>
    </row>
    <row r="16834" spans="1:11" x14ac:dyDescent="0.3">
      <c r="A16834" t="s">
        <v>65178</v>
      </c>
      <c r="B16834" t="s">
        <v>65179</v>
      </c>
      <c r="C16834" t="s">
        <v>20</v>
      </c>
      <c r="D16834" t="s">
        <v>65180</v>
      </c>
      <c r="E16834" t="s">
        <v>61426</v>
      </c>
      <c r="F16834" t="s">
        <v>16</v>
      </c>
      <c r="G16834" t="s">
        <v>3361</v>
      </c>
      <c r="H16834">
        <v>0</v>
      </c>
      <c r="I16834">
        <v>0</v>
      </c>
      <c r="J16834">
        <v>0</v>
      </c>
      <c r="K16834" t="s">
        <v>65181</v>
      </c>
    </row>
    <row r="16835" spans="1:11" x14ac:dyDescent="0.3">
      <c r="A16835" t="s">
        <v>65182</v>
      </c>
      <c r="B16835" t="s">
        <v>65183</v>
      </c>
      <c r="C16835" t="s">
        <v>466</v>
      </c>
      <c r="D16835" t="s">
        <v>65184</v>
      </c>
      <c r="E16835" t="s">
        <v>761</v>
      </c>
      <c r="F16835" t="s">
        <v>16</v>
      </c>
      <c r="G16835" t="s">
        <v>2613</v>
      </c>
      <c r="H16835">
        <v>0</v>
      </c>
      <c r="I16835">
        <v>0</v>
      </c>
      <c r="J16835">
        <v>0</v>
      </c>
      <c r="K16835" t="s">
        <v>65185</v>
      </c>
    </row>
    <row r="16836" spans="1:11" x14ac:dyDescent="0.3">
      <c r="A16836" t="s">
        <v>65186</v>
      </c>
      <c r="B16836" t="s">
        <v>65187</v>
      </c>
      <c r="C16836" t="s">
        <v>558</v>
      </c>
      <c r="D16836" t="s">
        <v>65188</v>
      </c>
      <c r="E16836" t="s">
        <v>981</v>
      </c>
      <c r="F16836" t="s">
        <v>24112</v>
      </c>
      <c r="G16836" t="s">
        <v>42</v>
      </c>
      <c r="H16836">
        <v>0</v>
      </c>
      <c r="I16836">
        <v>0</v>
      </c>
      <c r="J16836">
        <v>0</v>
      </c>
      <c r="K16836" t="s">
        <v>65189</v>
      </c>
    </row>
    <row r="16837" spans="1:11" x14ac:dyDescent="0.3">
      <c r="A16837" t="s">
        <v>65190</v>
      </c>
      <c r="B16837" t="s">
        <v>65191</v>
      </c>
      <c r="C16837" t="s">
        <v>147</v>
      </c>
      <c r="D16837" t="s">
        <v>65192</v>
      </c>
      <c r="E16837" t="s">
        <v>59940</v>
      </c>
      <c r="F16837" t="s">
        <v>9911</v>
      </c>
      <c r="G16837" t="s">
        <v>42</v>
      </c>
      <c r="H16837">
        <v>0</v>
      </c>
      <c r="I16837">
        <v>0</v>
      </c>
      <c r="J16837">
        <v>0</v>
      </c>
      <c r="K16837" t="s">
        <v>65193</v>
      </c>
    </row>
    <row r="16838" spans="1:11" x14ac:dyDescent="0.3">
      <c r="A16838" t="s">
        <v>65194</v>
      </c>
      <c r="C16838" t="s">
        <v>13</v>
      </c>
      <c r="D16838" t="s">
        <v>65195</v>
      </c>
      <c r="E16838" t="s">
        <v>58181</v>
      </c>
      <c r="F16838" t="s">
        <v>16</v>
      </c>
      <c r="G16838" t="s">
        <v>42</v>
      </c>
      <c r="H16838">
        <v>0</v>
      </c>
      <c r="I16838">
        <v>0</v>
      </c>
      <c r="J16838">
        <v>0</v>
      </c>
      <c r="K16838" t="s">
        <v>65196</v>
      </c>
    </row>
    <row r="16839" spans="1:11" x14ac:dyDescent="0.3">
      <c r="A16839" t="s">
        <v>65197</v>
      </c>
      <c r="B16839" t="s">
        <v>65198</v>
      </c>
      <c r="C16839" t="s">
        <v>558</v>
      </c>
      <c r="D16839" t="s">
        <v>65199</v>
      </c>
      <c r="E16839" t="s">
        <v>19698</v>
      </c>
      <c r="F16839" t="s">
        <v>1947</v>
      </c>
      <c r="G16839" t="s">
        <v>42</v>
      </c>
      <c r="H16839">
        <v>0</v>
      </c>
      <c r="I16839">
        <v>0</v>
      </c>
      <c r="J16839">
        <v>0</v>
      </c>
      <c r="K16839" t="s">
        <v>65200</v>
      </c>
    </row>
    <row r="16840" spans="1:11" x14ac:dyDescent="0.3">
      <c r="A16840" t="s">
        <v>65201</v>
      </c>
      <c r="B16840" t="s">
        <v>65202</v>
      </c>
      <c r="C16840" t="s">
        <v>20</v>
      </c>
      <c r="D16840" t="s">
        <v>65203</v>
      </c>
      <c r="E16840" t="s">
        <v>61426</v>
      </c>
      <c r="F16840" t="s">
        <v>5898</v>
      </c>
      <c r="G16840" t="s">
        <v>42</v>
      </c>
      <c r="H16840">
        <v>0</v>
      </c>
      <c r="I16840">
        <v>0</v>
      </c>
      <c r="J16840">
        <v>0</v>
      </c>
      <c r="K16840" t="s">
        <v>65204</v>
      </c>
    </row>
    <row r="16841" spans="1:11" x14ac:dyDescent="0.3">
      <c r="A16841" t="s">
        <v>65205</v>
      </c>
      <c r="B16841" t="s">
        <v>65206</v>
      </c>
      <c r="C16841" t="s">
        <v>20</v>
      </c>
      <c r="D16841" t="s">
        <v>65207</v>
      </c>
      <c r="E16841" t="s">
        <v>61426</v>
      </c>
      <c r="F16841" t="s">
        <v>845</v>
      </c>
      <c r="G16841" t="s">
        <v>1463</v>
      </c>
      <c r="H16841">
        <v>0</v>
      </c>
      <c r="I16841">
        <v>0</v>
      </c>
      <c r="J16841">
        <v>0</v>
      </c>
      <c r="K16841" t="s">
        <v>65208</v>
      </c>
    </row>
    <row r="16842" spans="1:11" x14ac:dyDescent="0.3">
      <c r="A16842" t="s">
        <v>65209</v>
      </c>
      <c r="B16842" t="s">
        <v>65210</v>
      </c>
      <c r="C16842" t="s">
        <v>20</v>
      </c>
      <c r="D16842" t="s">
        <v>65211</v>
      </c>
      <c r="E16842" t="s">
        <v>61426</v>
      </c>
      <c r="F16842" t="s">
        <v>2703</v>
      </c>
      <c r="G16842" t="s">
        <v>42</v>
      </c>
      <c r="H16842">
        <v>0</v>
      </c>
      <c r="I16842">
        <v>0</v>
      </c>
      <c r="J16842">
        <v>0</v>
      </c>
      <c r="K16842" t="s">
        <v>65212</v>
      </c>
    </row>
    <row r="16843" spans="1:11" x14ac:dyDescent="0.3">
      <c r="A16843" t="s">
        <v>65213</v>
      </c>
      <c r="B16843" t="s">
        <v>65214</v>
      </c>
      <c r="C16843" t="s">
        <v>147</v>
      </c>
      <c r="D16843" t="s">
        <v>65215</v>
      </c>
      <c r="E16843" t="s">
        <v>59940</v>
      </c>
      <c r="F16843" t="s">
        <v>9116</v>
      </c>
      <c r="G16843" t="s">
        <v>3163</v>
      </c>
      <c r="H16843">
        <v>0</v>
      </c>
      <c r="I16843">
        <v>0</v>
      </c>
      <c r="J16843">
        <v>0</v>
      </c>
      <c r="K16843" t="s">
        <v>65216</v>
      </c>
    </row>
    <row r="16844" spans="1:11" x14ac:dyDescent="0.3">
      <c r="A16844" t="s">
        <v>65217</v>
      </c>
      <c r="B16844" t="s">
        <v>65218</v>
      </c>
      <c r="C16844" t="s">
        <v>147</v>
      </c>
      <c r="D16844" t="s">
        <v>65219</v>
      </c>
      <c r="E16844" t="s">
        <v>59940</v>
      </c>
      <c r="F16844" t="s">
        <v>2111</v>
      </c>
      <c r="G16844" t="s">
        <v>42</v>
      </c>
      <c r="H16844">
        <v>0</v>
      </c>
      <c r="I16844">
        <v>0</v>
      </c>
      <c r="J16844">
        <v>0</v>
      </c>
      <c r="K16844" t="s">
        <v>65220</v>
      </c>
    </row>
    <row r="16845" spans="1:11" x14ac:dyDescent="0.3">
      <c r="A16845" t="s">
        <v>65221</v>
      </c>
      <c r="B16845" t="s">
        <v>65222</v>
      </c>
      <c r="C16845" t="s">
        <v>147</v>
      </c>
      <c r="D16845" t="s">
        <v>65223</v>
      </c>
      <c r="E16845" t="s">
        <v>59940</v>
      </c>
      <c r="F16845" t="s">
        <v>7506</v>
      </c>
      <c r="G16845" t="s">
        <v>42</v>
      </c>
      <c r="H16845">
        <v>0</v>
      </c>
      <c r="I16845">
        <v>0</v>
      </c>
      <c r="J16845">
        <v>0</v>
      </c>
      <c r="K16845" t="s">
        <v>65224</v>
      </c>
    </row>
    <row r="16846" spans="1:11" x14ac:dyDescent="0.3">
      <c r="A16846" t="s">
        <v>65225</v>
      </c>
      <c r="B16846" t="s">
        <v>65226</v>
      </c>
      <c r="C16846" t="s">
        <v>13</v>
      </c>
      <c r="D16846" t="s">
        <v>65227</v>
      </c>
      <c r="E16846" t="s">
        <v>15</v>
      </c>
      <c r="F16846" t="s">
        <v>5819</v>
      </c>
      <c r="G16846" t="s">
        <v>25210</v>
      </c>
      <c r="H16846">
        <v>0</v>
      </c>
      <c r="I16846">
        <v>0</v>
      </c>
      <c r="J16846">
        <v>0</v>
      </c>
      <c r="K16846" t="s">
        <v>65228</v>
      </c>
    </row>
    <row r="16847" spans="1:11" x14ac:dyDescent="0.3">
      <c r="A16847" t="s">
        <v>65229</v>
      </c>
      <c r="B16847" t="s">
        <v>65230</v>
      </c>
      <c r="C16847" t="s">
        <v>20</v>
      </c>
      <c r="D16847" t="s">
        <v>65231</v>
      </c>
      <c r="E16847" t="s">
        <v>61426</v>
      </c>
      <c r="F16847" t="s">
        <v>16</v>
      </c>
      <c r="G16847" t="s">
        <v>14569</v>
      </c>
      <c r="H16847">
        <v>0</v>
      </c>
      <c r="I16847">
        <v>0</v>
      </c>
      <c r="J16847">
        <v>0</v>
      </c>
      <c r="K16847" t="s">
        <v>65232</v>
      </c>
    </row>
    <row r="16848" spans="1:11" x14ac:dyDescent="0.3">
      <c r="A16848" t="s">
        <v>65233</v>
      </c>
      <c r="B16848" t="s">
        <v>65234</v>
      </c>
      <c r="C16848" t="s">
        <v>20</v>
      </c>
      <c r="D16848" t="s">
        <v>65235</v>
      </c>
      <c r="E16848" t="s">
        <v>61426</v>
      </c>
      <c r="F16848" t="s">
        <v>16</v>
      </c>
      <c r="G16848" t="s">
        <v>1612</v>
      </c>
      <c r="H16848">
        <v>0</v>
      </c>
      <c r="I16848">
        <v>0</v>
      </c>
      <c r="J16848">
        <v>0</v>
      </c>
      <c r="K16848" t="s">
        <v>65236</v>
      </c>
    </row>
    <row r="16849" spans="1:11" x14ac:dyDescent="0.3">
      <c r="A16849" t="s">
        <v>65237</v>
      </c>
      <c r="B16849" t="s">
        <v>65238</v>
      </c>
      <c r="C16849" t="s">
        <v>20</v>
      </c>
      <c r="D16849" t="s">
        <v>65239</v>
      </c>
      <c r="E16849" t="s">
        <v>61426</v>
      </c>
      <c r="F16849" t="s">
        <v>16</v>
      </c>
      <c r="G16849" t="s">
        <v>7236</v>
      </c>
      <c r="H16849">
        <v>0</v>
      </c>
      <c r="I16849">
        <v>0</v>
      </c>
      <c r="J16849">
        <v>0</v>
      </c>
      <c r="K16849" t="s">
        <v>65240</v>
      </c>
    </row>
    <row r="16850" spans="1:11" x14ac:dyDescent="0.3">
      <c r="A16850" t="s">
        <v>65241</v>
      </c>
      <c r="B16850" t="s">
        <v>65242</v>
      </c>
      <c r="C16850" t="s">
        <v>558</v>
      </c>
      <c r="D16850" t="s">
        <v>65243</v>
      </c>
      <c r="E16850" t="s">
        <v>32599</v>
      </c>
      <c r="F16850" t="s">
        <v>16</v>
      </c>
      <c r="G16850" t="s">
        <v>60</v>
      </c>
      <c r="H16850">
        <v>0</v>
      </c>
      <c r="I16850">
        <v>0</v>
      </c>
      <c r="J16850">
        <v>0</v>
      </c>
      <c r="K16850" t="s">
        <v>65244</v>
      </c>
    </row>
    <row r="16851" spans="1:11" x14ac:dyDescent="0.3">
      <c r="A16851" t="s">
        <v>65245</v>
      </c>
      <c r="B16851" t="s">
        <v>65246</v>
      </c>
      <c r="C16851" t="s">
        <v>27</v>
      </c>
      <c r="D16851" t="s">
        <v>65247</v>
      </c>
      <c r="E16851" t="s">
        <v>47287</v>
      </c>
      <c r="F16851" t="s">
        <v>16</v>
      </c>
      <c r="G16851" t="s">
        <v>10661</v>
      </c>
      <c r="H16851">
        <v>0</v>
      </c>
      <c r="I16851">
        <v>0</v>
      </c>
      <c r="J16851">
        <v>0</v>
      </c>
      <c r="K16851" t="s">
        <v>65248</v>
      </c>
    </row>
    <row r="16852" spans="1:11" x14ac:dyDescent="0.3">
      <c r="A16852" t="s">
        <v>65249</v>
      </c>
      <c r="B16852" t="s">
        <v>65250</v>
      </c>
      <c r="C16852" t="s">
        <v>27</v>
      </c>
      <c r="D16852" t="s">
        <v>65251</v>
      </c>
      <c r="E16852" t="s">
        <v>47287</v>
      </c>
      <c r="F16852" t="s">
        <v>41</v>
      </c>
      <c r="G16852" t="s">
        <v>42</v>
      </c>
      <c r="H16852">
        <v>0</v>
      </c>
      <c r="I16852">
        <v>0</v>
      </c>
      <c r="J16852">
        <v>0</v>
      </c>
      <c r="K16852" t="s">
        <v>65252</v>
      </c>
    </row>
    <row r="16853" spans="1:11" x14ac:dyDescent="0.3">
      <c r="A16853" t="s">
        <v>65253</v>
      </c>
      <c r="B16853" t="s">
        <v>65254</v>
      </c>
      <c r="C16853" t="s">
        <v>20</v>
      </c>
      <c r="D16853" t="s">
        <v>65255</v>
      </c>
      <c r="E16853" t="s">
        <v>61426</v>
      </c>
      <c r="F16853" t="s">
        <v>16</v>
      </c>
      <c r="G16853" t="s">
        <v>1756</v>
      </c>
      <c r="H16853">
        <v>0</v>
      </c>
      <c r="I16853">
        <v>0</v>
      </c>
      <c r="J16853">
        <v>0</v>
      </c>
      <c r="K16853" t="s">
        <v>65256</v>
      </c>
    </row>
    <row r="16854" spans="1:11" x14ac:dyDescent="0.3">
      <c r="A16854" t="s">
        <v>65257</v>
      </c>
      <c r="B16854" t="s">
        <v>25589</v>
      </c>
      <c r="C16854" t="s">
        <v>147</v>
      </c>
      <c r="D16854" t="s">
        <v>65258</v>
      </c>
      <c r="E16854" t="s">
        <v>59940</v>
      </c>
      <c r="F16854" t="s">
        <v>631</v>
      </c>
      <c r="G16854" t="s">
        <v>42</v>
      </c>
      <c r="H16854">
        <v>0</v>
      </c>
      <c r="I16854">
        <v>0</v>
      </c>
      <c r="J16854">
        <v>0</v>
      </c>
      <c r="K16854" t="s">
        <v>65259</v>
      </c>
    </row>
    <row r="16855" spans="1:11" x14ac:dyDescent="0.3">
      <c r="A16855" t="s">
        <v>65260</v>
      </c>
      <c r="B16855" t="s">
        <v>65261</v>
      </c>
      <c r="C16855" t="s">
        <v>20</v>
      </c>
      <c r="D16855" t="s">
        <v>65262</v>
      </c>
      <c r="E16855" t="s">
        <v>61426</v>
      </c>
      <c r="F16855" t="s">
        <v>2835</v>
      </c>
      <c r="G16855" t="s">
        <v>269</v>
      </c>
      <c r="H16855">
        <v>0</v>
      </c>
      <c r="I16855">
        <v>0</v>
      </c>
      <c r="J16855">
        <v>0</v>
      </c>
      <c r="K16855" t="s">
        <v>65263</v>
      </c>
    </row>
    <row r="16856" spans="1:11" x14ac:dyDescent="0.3">
      <c r="A16856" t="s">
        <v>65264</v>
      </c>
      <c r="B16856" t="s">
        <v>65265</v>
      </c>
      <c r="C16856" t="s">
        <v>147</v>
      </c>
      <c r="D16856" t="s">
        <v>65266</v>
      </c>
      <c r="E16856" t="s">
        <v>59940</v>
      </c>
      <c r="F16856" t="s">
        <v>5273</v>
      </c>
      <c r="G16856" t="s">
        <v>42</v>
      </c>
      <c r="H16856">
        <v>0</v>
      </c>
      <c r="I16856">
        <v>0</v>
      </c>
      <c r="J16856">
        <v>0</v>
      </c>
      <c r="K16856" t="s">
        <v>65267</v>
      </c>
    </row>
    <row r="16857" spans="1:11" x14ac:dyDescent="0.3">
      <c r="A16857" t="s">
        <v>65268</v>
      </c>
      <c r="B16857" t="s">
        <v>65269</v>
      </c>
      <c r="C16857" t="s">
        <v>147</v>
      </c>
      <c r="D16857" t="s">
        <v>65270</v>
      </c>
      <c r="E16857" t="s">
        <v>59940</v>
      </c>
      <c r="F16857" t="s">
        <v>1678</v>
      </c>
      <c r="G16857" t="s">
        <v>42</v>
      </c>
      <c r="H16857">
        <v>0</v>
      </c>
      <c r="I16857">
        <v>0</v>
      </c>
      <c r="J16857">
        <v>0</v>
      </c>
      <c r="K16857" t="s">
        <v>65271</v>
      </c>
    </row>
    <row r="16858" spans="1:11" x14ac:dyDescent="0.3">
      <c r="A16858" t="s">
        <v>65272</v>
      </c>
      <c r="B16858" t="s">
        <v>65273</v>
      </c>
      <c r="C16858" t="s">
        <v>147</v>
      </c>
      <c r="D16858" t="s">
        <v>65274</v>
      </c>
      <c r="E16858" t="s">
        <v>59940</v>
      </c>
      <c r="F16858" t="s">
        <v>5281</v>
      </c>
      <c r="G16858" t="s">
        <v>42</v>
      </c>
      <c r="H16858">
        <v>0</v>
      </c>
      <c r="I16858">
        <v>0</v>
      </c>
      <c r="J16858">
        <v>0</v>
      </c>
      <c r="K16858" t="s">
        <v>65275</v>
      </c>
    </row>
    <row r="16859" spans="1:11" x14ac:dyDescent="0.3">
      <c r="A16859" t="s">
        <v>65276</v>
      </c>
      <c r="C16859" t="s">
        <v>147</v>
      </c>
      <c r="D16859" t="s">
        <v>65277</v>
      </c>
      <c r="E16859" t="s">
        <v>59940</v>
      </c>
      <c r="F16859" t="s">
        <v>2804</v>
      </c>
      <c r="G16859" t="s">
        <v>42</v>
      </c>
      <c r="H16859">
        <v>0</v>
      </c>
      <c r="I16859">
        <v>0</v>
      </c>
      <c r="J16859">
        <v>0</v>
      </c>
      <c r="K16859" t="s">
        <v>65278</v>
      </c>
    </row>
    <row r="16860" spans="1:11" x14ac:dyDescent="0.3">
      <c r="A16860" t="s">
        <v>65279</v>
      </c>
      <c r="B16860" t="s">
        <v>65280</v>
      </c>
      <c r="C16860" t="s">
        <v>147</v>
      </c>
      <c r="D16860" t="s">
        <v>65281</v>
      </c>
      <c r="E16860" t="s">
        <v>59940</v>
      </c>
      <c r="F16860" t="s">
        <v>7049</v>
      </c>
      <c r="G16860" t="s">
        <v>42</v>
      </c>
      <c r="H16860">
        <v>0</v>
      </c>
      <c r="I16860">
        <v>0</v>
      </c>
      <c r="J16860">
        <v>0</v>
      </c>
      <c r="K16860" t="s">
        <v>65282</v>
      </c>
    </row>
    <row r="16861" spans="1:11" x14ac:dyDescent="0.3">
      <c r="A16861" t="s">
        <v>65283</v>
      </c>
      <c r="B16861" t="s">
        <v>65284</v>
      </c>
      <c r="C16861" t="s">
        <v>147</v>
      </c>
      <c r="D16861" t="s">
        <v>65285</v>
      </c>
      <c r="E16861" t="s">
        <v>59940</v>
      </c>
      <c r="F16861" t="s">
        <v>1506</v>
      </c>
      <c r="G16861" t="s">
        <v>42</v>
      </c>
      <c r="H16861">
        <v>0</v>
      </c>
      <c r="I16861">
        <v>0</v>
      </c>
      <c r="J16861">
        <v>0</v>
      </c>
      <c r="K16861" t="s">
        <v>65286</v>
      </c>
    </row>
    <row r="16862" spans="1:11" x14ac:dyDescent="0.3">
      <c r="A16862" t="s">
        <v>65287</v>
      </c>
      <c r="B16862" t="s">
        <v>65288</v>
      </c>
      <c r="C16862" t="s">
        <v>147</v>
      </c>
      <c r="D16862" t="s">
        <v>65289</v>
      </c>
      <c r="E16862" t="s">
        <v>59940</v>
      </c>
      <c r="F16862" t="s">
        <v>28215</v>
      </c>
      <c r="G16862" t="s">
        <v>1271</v>
      </c>
      <c r="H16862">
        <v>0</v>
      </c>
      <c r="I16862">
        <v>0</v>
      </c>
      <c r="J16862">
        <v>0</v>
      </c>
      <c r="K16862" t="s">
        <v>65290</v>
      </c>
    </row>
    <row r="16863" spans="1:11" x14ac:dyDescent="0.3">
      <c r="A16863" t="s">
        <v>65291</v>
      </c>
      <c r="B16863" t="s">
        <v>65292</v>
      </c>
      <c r="C16863" t="s">
        <v>147</v>
      </c>
      <c r="D16863" t="s">
        <v>65293</v>
      </c>
      <c r="E16863" t="s">
        <v>59940</v>
      </c>
      <c r="F16863" t="s">
        <v>39189</v>
      </c>
      <c r="G16863" t="s">
        <v>42</v>
      </c>
      <c r="H16863">
        <v>0</v>
      </c>
      <c r="I16863">
        <v>0</v>
      </c>
      <c r="J16863">
        <v>0</v>
      </c>
      <c r="K16863" t="s">
        <v>65294</v>
      </c>
    </row>
    <row r="16864" spans="1:11" x14ac:dyDescent="0.3">
      <c r="A16864" t="s">
        <v>65295</v>
      </c>
      <c r="B16864" t="s">
        <v>65296</v>
      </c>
      <c r="C16864" t="s">
        <v>147</v>
      </c>
      <c r="D16864" t="s">
        <v>65297</v>
      </c>
      <c r="E16864" t="s">
        <v>59940</v>
      </c>
      <c r="F16864" t="s">
        <v>3786</v>
      </c>
      <c r="G16864" t="s">
        <v>42</v>
      </c>
      <c r="H16864">
        <v>0</v>
      </c>
      <c r="I16864">
        <v>0</v>
      </c>
      <c r="J16864">
        <v>0</v>
      </c>
      <c r="K16864" t="s">
        <v>65298</v>
      </c>
    </row>
    <row r="16865" spans="1:11" x14ac:dyDescent="0.3">
      <c r="A16865" t="s">
        <v>65299</v>
      </c>
      <c r="B16865" t="s">
        <v>65300</v>
      </c>
      <c r="C16865" t="s">
        <v>20</v>
      </c>
      <c r="D16865" t="s">
        <v>65301</v>
      </c>
      <c r="E16865" t="s">
        <v>61426</v>
      </c>
      <c r="F16865" t="s">
        <v>16</v>
      </c>
      <c r="G16865" t="s">
        <v>17075</v>
      </c>
      <c r="H16865">
        <v>0</v>
      </c>
      <c r="I16865">
        <v>0</v>
      </c>
      <c r="J16865">
        <v>0</v>
      </c>
      <c r="K16865" t="s">
        <v>65302</v>
      </c>
    </row>
    <row r="16866" spans="1:11" x14ac:dyDescent="0.3">
      <c r="A16866" t="s">
        <v>65303</v>
      </c>
      <c r="B16866" t="s">
        <v>65304</v>
      </c>
      <c r="C16866" t="s">
        <v>13</v>
      </c>
      <c r="D16866" t="s">
        <v>65305</v>
      </c>
      <c r="E16866" t="s">
        <v>15</v>
      </c>
      <c r="F16866" t="s">
        <v>16</v>
      </c>
      <c r="G16866" t="s">
        <v>179</v>
      </c>
      <c r="H16866">
        <v>0</v>
      </c>
      <c r="I16866">
        <v>0</v>
      </c>
      <c r="J16866">
        <v>0</v>
      </c>
      <c r="K16866" t="s">
        <v>65306</v>
      </c>
    </row>
    <row r="16867" spans="1:11" x14ac:dyDescent="0.3">
      <c r="A16867" t="s">
        <v>65307</v>
      </c>
      <c r="B16867" t="s">
        <v>65308</v>
      </c>
      <c r="C16867" t="s">
        <v>20</v>
      </c>
      <c r="D16867" t="s">
        <v>65309</v>
      </c>
      <c r="E16867" t="s">
        <v>61426</v>
      </c>
      <c r="F16867" t="s">
        <v>21952</v>
      </c>
      <c r="G16867" t="s">
        <v>42</v>
      </c>
      <c r="H16867">
        <v>0</v>
      </c>
      <c r="I16867">
        <v>0</v>
      </c>
      <c r="J16867">
        <v>0</v>
      </c>
      <c r="K16867" t="s">
        <v>65310</v>
      </c>
    </row>
    <row r="16868" spans="1:11" x14ac:dyDescent="0.3">
      <c r="A16868" t="s">
        <v>65311</v>
      </c>
      <c r="B16868" t="s">
        <v>65312</v>
      </c>
      <c r="C16868" t="s">
        <v>20</v>
      </c>
      <c r="D16868" t="s">
        <v>65313</v>
      </c>
      <c r="E16868" t="s">
        <v>61426</v>
      </c>
      <c r="F16868" t="s">
        <v>1961</v>
      </c>
      <c r="G16868" t="s">
        <v>9108</v>
      </c>
      <c r="H16868">
        <v>0</v>
      </c>
      <c r="I16868">
        <v>0</v>
      </c>
      <c r="J16868">
        <v>0</v>
      </c>
      <c r="K16868" t="s">
        <v>65314</v>
      </c>
    </row>
    <row r="16869" spans="1:11" x14ac:dyDescent="0.3">
      <c r="A16869" t="s">
        <v>65315</v>
      </c>
      <c r="B16869" t="s">
        <v>65316</v>
      </c>
      <c r="C16869" t="s">
        <v>558</v>
      </c>
      <c r="D16869" t="s">
        <v>65317</v>
      </c>
      <c r="E16869" t="s">
        <v>32599</v>
      </c>
      <c r="F16869" t="s">
        <v>16</v>
      </c>
      <c r="G16869" t="s">
        <v>24420</v>
      </c>
      <c r="H16869">
        <v>0</v>
      </c>
      <c r="I16869">
        <v>0</v>
      </c>
      <c r="J16869">
        <v>0</v>
      </c>
      <c r="K16869" t="s">
        <v>65318</v>
      </c>
    </row>
    <row r="16870" spans="1:11" x14ac:dyDescent="0.3">
      <c r="A16870" t="s">
        <v>65319</v>
      </c>
      <c r="B16870" t="s">
        <v>65320</v>
      </c>
      <c r="C16870" t="s">
        <v>20</v>
      </c>
      <c r="D16870" t="s">
        <v>65321</v>
      </c>
      <c r="E16870" t="s">
        <v>61426</v>
      </c>
      <c r="F16870" t="s">
        <v>16</v>
      </c>
      <c r="G16870" t="s">
        <v>3489</v>
      </c>
      <c r="H16870">
        <v>0</v>
      </c>
      <c r="I16870">
        <v>0</v>
      </c>
      <c r="J16870">
        <v>0</v>
      </c>
      <c r="K16870" t="s">
        <v>65322</v>
      </c>
    </row>
    <row r="16871" spans="1:11" x14ac:dyDescent="0.3">
      <c r="A16871" t="s">
        <v>65323</v>
      </c>
      <c r="C16871" t="s">
        <v>20</v>
      </c>
      <c r="D16871" t="s">
        <v>65324</v>
      </c>
      <c r="E16871" t="s">
        <v>61426</v>
      </c>
      <c r="F16871" t="s">
        <v>16</v>
      </c>
      <c r="G16871" t="s">
        <v>15333</v>
      </c>
      <c r="H16871">
        <v>0</v>
      </c>
      <c r="I16871">
        <v>0</v>
      </c>
      <c r="J16871">
        <v>0</v>
      </c>
      <c r="K16871" t="s">
        <v>65325</v>
      </c>
    </row>
    <row r="16872" spans="1:11" x14ac:dyDescent="0.3">
      <c r="A16872" t="s">
        <v>65326</v>
      </c>
      <c r="B16872" t="s">
        <v>65327</v>
      </c>
      <c r="C16872" t="s">
        <v>466</v>
      </c>
      <c r="D16872" t="s">
        <v>65328</v>
      </c>
      <c r="E16872" t="s">
        <v>56266</v>
      </c>
      <c r="F16872" t="s">
        <v>16</v>
      </c>
      <c r="G16872" t="s">
        <v>22298</v>
      </c>
      <c r="H16872">
        <v>0</v>
      </c>
      <c r="I16872">
        <v>0</v>
      </c>
      <c r="J16872">
        <v>0</v>
      </c>
      <c r="K16872" t="s">
        <v>65329</v>
      </c>
    </row>
    <row r="16873" spans="1:11" x14ac:dyDescent="0.3">
      <c r="A16873" t="s">
        <v>65330</v>
      </c>
      <c r="B16873" t="s">
        <v>65331</v>
      </c>
      <c r="C16873" t="s">
        <v>27</v>
      </c>
      <c r="D16873" t="s">
        <v>65332</v>
      </c>
      <c r="E16873" t="s">
        <v>47287</v>
      </c>
      <c r="F16873" t="s">
        <v>41</v>
      </c>
      <c r="G16873" t="s">
        <v>42</v>
      </c>
      <c r="H16873">
        <v>0</v>
      </c>
      <c r="I16873">
        <v>0</v>
      </c>
      <c r="J16873">
        <v>0</v>
      </c>
      <c r="K16873" t="s">
        <v>65333</v>
      </c>
    </row>
    <row r="16874" spans="1:11" x14ac:dyDescent="0.3">
      <c r="A16874" t="s">
        <v>65334</v>
      </c>
      <c r="B16874" t="s">
        <v>65335</v>
      </c>
      <c r="C16874" t="s">
        <v>20</v>
      </c>
      <c r="D16874" t="s">
        <v>65336</v>
      </c>
      <c r="E16874" t="s">
        <v>61426</v>
      </c>
      <c r="F16874" t="s">
        <v>16</v>
      </c>
      <c r="G16874" t="s">
        <v>22724</v>
      </c>
      <c r="H16874">
        <v>0</v>
      </c>
      <c r="I16874">
        <v>0</v>
      </c>
      <c r="J16874">
        <v>0</v>
      </c>
      <c r="K16874" t="s">
        <v>65337</v>
      </c>
    </row>
    <row r="16875" spans="1:11" x14ac:dyDescent="0.3">
      <c r="A16875" t="s">
        <v>65338</v>
      </c>
      <c r="B16875" t="s">
        <v>65339</v>
      </c>
      <c r="C16875" t="s">
        <v>558</v>
      </c>
      <c r="D16875" t="s">
        <v>65340</v>
      </c>
      <c r="E16875" t="s">
        <v>32599</v>
      </c>
      <c r="F16875" t="s">
        <v>41</v>
      </c>
      <c r="G16875" t="s">
        <v>42</v>
      </c>
      <c r="H16875">
        <v>0</v>
      </c>
      <c r="I16875">
        <v>0</v>
      </c>
      <c r="J16875">
        <v>0</v>
      </c>
      <c r="K16875" t="s">
        <v>65341</v>
      </c>
    </row>
    <row r="16876" spans="1:11" x14ac:dyDescent="0.3">
      <c r="A16876" t="s">
        <v>65342</v>
      </c>
      <c r="B16876" t="s">
        <v>65343</v>
      </c>
      <c r="C16876" t="s">
        <v>558</v>
      </c>
      <c r="D16876" t="s">
        <v>65344</v>
      </c>
      <c r="E16876" t="s">
        <v>32599</v>
      </c>
      <c r="F16876" t="s">
        <v>16</v>
      </c>
      <c r="G16876" t="s">
        <v>51430</v>
      </c>
      <c r="H16876">
        <v>0</v>
      </c>
      <c r="I16876">
        <v>0</v>
      </c>
      <c r="J16876">
        <v>0</v>
      </c>
      <c r="K16876" t="s">
        <v>65345</v>
      </c>
    </row>
    <row r="16877" spans="1:11" x14ac:dyDescent="0.3">
      <c r="A16877" t="s">
        <v>65346</v>
      </c>
      <c r="B16877" t="s">
        <v>65347</v>
      </c>
      <c r="C16877" t="s">
        <v>13</v>
      </c>
      <c r="D16877" t="s">
        <v>65348</v>
      </c>
      <c r="E16877" t="s">
        <v>58181</v>
      </c>
      <c r="F16877" t="s">
        <v>13789</v>
      </c>
      <c r="G16877" t="s">
        <v>42</v>
      </c>
      <c r="H16877">
        <v>0</v>
      </c>
      <c r="I16877">
        <v>0</v>
      </c>
      <c r="J16877">
        <v>0</v>
      </c>
      <c r="K16877" t="s">
        <v>65349</v>
      </c>
    </row>
    <row r="16878" spans="1:11" x14ac:dyDescent="0.3">
      <c r="A16878" t="s">
        <v>65350</v>
      </c>
      <c r="B16878" t="s">
        <v>65351</v>
      </c>
      <c r="C16878" t="s">
        <v>20</v>
      </c>
      <c r="D16878" t="s">
        <v>65352</v>
      </c>
      <c r="E16878" t="s">
        <v>61426</v>
      </c>
      <c r="F16878" t="s">
        <v>16</v>
      </c>
      <c r="G16878" t="s">
        <v>107</v>
      </c>
      <c r="H16878">
        <v>0</v>
      </c>
      <c r="I16878">
        <v>0</v>
      </c>
      <c r="J16878">
        <v>0</v>
      </c>
      <c r="K16878" t="s">
        <v>65353</v>
      </c>
    </row>
    <row r="16879" spans="1:11" x14ac:dyDescent="0.3">
      <c r="A16879" t="s">
        <v>65354</v>
      </c>
      <c r="B16879" t="s">
        <v>65355</v>
      </c>
      <c r="C16879" t="s">
        <v>13</v>
      </c>
      <c r="D16879" t="s">
        <v>65356</v>
      </c>
      <c r="E16879" t="s">
        <v>58181</v>
      </c>
      <c r="F16879" t="s">
        <v>16</v>
      </c>
      <c r="G16879" t="s">
        <v>3950</v>
      </c>
      <c r="H16879">
        <v>0</v>
      </c>
      <c r="I16879">
        <v>0</v>
      </c>
      <c r="J16879">
        <v>0</v>
      </c>
      <c r="K16879" t="s">
        <v>65357</v>
      </c>
    </row>
    <row r="16880" spans="1:11" x14ac:dyDescent="0.3">
      <c r="A16880" t="s">
        <v>65358</v>
      </c>
      <c r="B16880" t="s">
        <v>65359</v>
      </c>
      <c r="C16880" t="s">
        <v>558</v>
      </c>
      <c r="D16880" t="s">
        <v>65360</v>
      </c>
      <c r="E16880" t="s">
        <v>18607</v>
      </c>
      <c r="F16880" t="s">
        <v>3769</v>
      </c>
      <c r="G16880" t="s">
        <v>42</v>
      </c>
      <c r="H16880">
        <v>0</v>
      </c>
      <c r="I16880">
        <v>0</v>
      </c>
      <c r="J16880">
        <v>0</v>
      </c>
      <c r="K16880" t="s">
        <v>65361</v>
      </c>
    </row>
    <row r="16881" spans="1:11" x14ac:dyDescent="0.3">
      <c r="A16881" t="s">
        <v>65362</v>
      </c>
      <c r="B16881" t="s">
        <v>65363</v>
      </c>
      <c r="C16881" t="s">
        <v>558</v>
      </c>
      <c r="D16881" t="s">
        <v>65364</v>
      </c>
      <c r="E16881" t="s">
        <v>18607</v>
      </c>
      <c r="F16881" t="s">
        <v>16</v>
      </c>
      <c r="G16881" t="s">
        <v>9108</v>
      </c>
      <c r="H16881">
        <v>0</v>
      </c>
      <c r="I16881">
        <v>0</v>
      </c>
      <c r="J16881">
        <v>0</v>
      </c>
      <c r="K16881" t="s">
        <v>65365</v>
      </c>
    </row>
    <row r="16882" spans="1:11" x14ac:dyDescent="0.3">
      <c r="A16882" t="s">
        <v>65366</v>
      </c>
      <c r="C16882" t="s">
        <v>558</v>
      </c>
      <c r="D16882" t="s">
        <v>65367</v>
      </c>
      <c r="E16882" t="s">
        <v>18607</v>
      </c>
      <c r="F16882" t="s">
        <v>1850</v>
      </c>
      <c r="G16882" t="s">
        <v>42</v>
      </c>
      <c r="H16882">
        <v>0</v>
      </c>
      <c r="I16882">
        <v>0</v>
      </c>
      <c r="J16882">
        <v>0</v>
      </c>
      <c r="K16882" t="s">
        <v>65368</v>
      </c>
    </row>
    <row r="16883" spans="1:11" x14ac:dyDescent="0.3">
      <c r="A16883" t="s">
        <v>65369</v>
      </c>
      <c r="B16883" t="s">
        <v>65370</v>
      </c>
      <c r="C16883" t="s">
        <v>558</v>
      </c>
      <c r="D16883" t="s">
        <v>65371</v>
      </c>
      <c r="E16883" t="s">
        <v>18607</v>
      </c>
      <c r="F16883" t="s">
        <v>16</v>
      </c>
      <c r="G16883" t="s">
        <v>2613</v>
      </c>
      <c r="H16883">
        <v>0</v>
      </c>
      <c r="I16883">
        <v>0</v>
      </c>
      <c r="J16883">
        <v>0</v>
      </c>
      <c r="K16883" t="s">
        <v>65372</v>
      </c>
    </row>
    <row r="16884" spans="1:11" x14ac:dyDescent="0.3">
      <c r="A16884" t="s">
        <v>65373</v>
      </c>
      <c r="B16884" t="s">
        <v>65374</v>
      </c>
      <c r="C16884" t="s">
        <v>558</v>
      </c>
      <c r="D16884" t="s">
        <v>65375</v>
      </c>
      <c r="E16884" t="s">
        <v>18607</v>
      </c>
      <c r="F16884" t="s">
        <v>16</v>
      </c>
      <c r="G16884" t="s">
        <v>4712</v>
      </c>
      <c r="H16884">
        <v>0</v>
      </c>
      <c r="I16884">
        <v>0</v>
      </c>
      <c r="J16884">
        <v>0</v>
      </c>
      <c r="K16884" t="s">
        <v>65376</v>
      </c>
    </row>
    <row r="16885" spans="1:11" x14ac:dyDescent="0.3">
      <c r="A16885" t="s">
        <v>65377</v>
      </c>
      <c r="B16885" t="s">
        <v>65378</v>
      </c>
      <c r="C16885" t="s">
        <v>558</v>
      </c>
      <c r="D16885" t="s">
        <v>65379</v>
      </c>
      <c r="E16885" t="s">
        <v>18607</v>
      </c>
      <c r="F16885" t="s">
        <v>2116</v>
      </c>
      <c r="G16885" t="s">
        <v>42</v>
      </c>
      <c r="H16885">
        <v>0</v>
      </c>
      <c r="I16885">
        <v>0</v>
      </c>
      <c r="J16885">
        <v>0</v>
      </c>
      <c r="K16885" t="s">
        <v>65380</v>
      </c>
    </row>
    <row r="16886" spans="1:11" x14ac:dyDescent="0.3">
      <c r="A16886" t="s">
        <v>65381</v>
      </c>
      <c r="B16886" t="s">
        <v>65382</v>
      </c>
      <c r="C16886" t="s">
        <v>558</v>
      </c>
      <c r="D16886" t="s">
        <v>65383</v>
      </c>
      <c r="E16886" t="s">
        <v>18607</v>
      </c>
      <c r="F16886" t="s">
        <v>7061</v>
      </c>
      <c r="G16886" t="s">
        <v>42</v>
      </c>
      <c r="H16886">
        <v>0</v>
      </c>
      <c r="I16886">
        <v>0</v>
      </c>
      <c r="J16886">
        <v>0</v>
      </c>
      <c r="K16886" t="s">
        <v>65384</v>
      </c>
    </row>
    <row r="16887" spans="1:11" x14ac:dyDescent="0.3">
      <c r="A16887" t="s">
        <v>65385</v>
      </c>
      <c r="B16887" t="s">
        <v>65386</v>
      </c>
      <c r="C16887" t="s">
        <v>558</v>
      </c>
      <c r="D16887" t="s">
        <v>65387</v>
      </c>
      <c r="E16887" t="s">
        <v>18607</v>
      </c>
      <c r="F16887" t="s">
        <v>16</v>
      </c>
      <c r="G16887" t="s">
        <v>25839</v>
      </c>
      <c r="H16887">
        <v>0</v>
      </c>
      <c r="I16887">
        <v>0</v>
      </c>
      <c r="J16887">
        <v>0</v>
      </c>
      <c r="K16887" t="s">
        <v>65388</v>
      </c>
    </row>
    <row r="16888" spans="1:11" x14ac:dyDescent="0.3">
      <c r="A16888" t="s">
        <v>65389</v>
      </c>
      <c r="B16888" t="s">
        <v>65390</v>
      </c>
      <c r="C16888" t="s">
        <v>558</v>
      </c>
      <c r="D16888" t="s">
        <v>65391</v>
      </c>
      <c r="E16888" t="s">
        <v>18607</v>
      </c>
      <c r="F16888" t="s">
        <v>16</v>
      </c>
      <c r="G16888" t="s">
        <v>269</v>
      </c>
      <c r="H16888">
        <v>0</v>
      </c>
      <c r="I16888">
        <v>0</v>
      </c>
      <c r="J16888">
        <v>0</v>
      </c>
      <c r="K16888" t="s">
        <v>65392</v>
      </c>
    </row>
    <row r="16889" spans="1:11" x14ac:dyDescent="0.3">
      <c r="A16889" t="s">
        <v>65393</v>
      </c>
      <c r="B16889" t="s">
        <v>65394</v>
      </c>
      <c r="C16889" t="s">
        <v>147</v>
      </c>
      <c r="D16889" t="s">
        <v>65395</v>
      </c>
      <c r="E16889" t="s">
        <v>59940</v>
      </c>
      <c r="F16889" t="s">
        <v>10347</v>
      </c>
      <c r="G16889" t="s">
        <v>42</v>
      </c>
      <c r="H16889">
        <v>0</v>
      </c>
      <c r="I16889">
        <v>0</v>
      </c>
      <c r="J16889">
        <v>0</v>
      </c>
      <c r="K16889" t="s">
        <v>65396</v>
      </c>
    </row>
    <row r="16890" spans="1:11" x14ac:dyDescent="0.3">
      <c r="A16890" t="s">
        <v>65397</v>
      </c>
      <c r="B16890" t="s">
        <v>65398</v>
      </c>
      <c r="C16890" t="s">
        <v>20</v>
      </c>
      <c r="D16890" t="s">
        <v>65399</v>
      </c>
      <c r="E16890" t="s">
        <v>61426</v>
      </c>
      <c r="F16890" t="s">
        <v>16</v>
      </c>
      <c r="G16890" t="s">
        <v>14060</v>
      </c>
      <c r="H16890">
        <v>0</v>
      </c>
      <c r="I16890">
        <v>0</v>
      </c>
      <c r="J16890">
        <v>0</v>
      </c>
      <c r="K16890" t="s">
        <v>65400</v>
      </c>
    </row>
    <row r="16891" spans="1:11" x14ac:dyDescent="0.3">
      <c r="A16891" t="s">
        <v>65401</v>
      </c>
      <c r="B16891" t="s">
        <v>65402</v>
      </c>
      <c r="C16891" t="s">
        <v>147</v>
      </c>
      <c r="D16891" t="s">
        <v>65403</v>
      </c>
      <c r="E16891" t="s">
        <v>59940</v>
      </c>
      <c r="F16891" t="s">
        <v>1590</v>
      </c>
      <c r="G16891" t="s">
        <v>42</v>
      </c>
      <c r="H16891">
        <v>0</v>
      </c>
      <c r="I16891">
        <v>0</v>
      </c>
      <c r="J16891">
        <v>0</v>
      </c>
      <c r="K16891" t="s">
        <v>65404</v>
      </c>
    </row>
    <row r="16892" spans="1:11" x14ac:dyDescent="0.3">
      <c r="A16892" t="s">
        <v>65405</v>
      </c>
      <c r="B16892" t="s">
        <v>65406</v>
      </c>
      <c r="C16892" t="s">
        <v>20</v>
      </c>
      <c r="D16892" t="s">
        <v>65407</v>
      </c>
      <c r="E16892" t="s">
        <v>61426</v>
      </c>
      <c r="F16892" t="s">
        <v>16</v>
      </c>
      <c r="G16892" t="s">
        <v>6044</v>
      </c>
      <c r="H16892">
        <v>0</v>
      </c>
      <c r="I16892">
        <v>0</v>
      </c>
      <c r="J16892">
        <v>0</v>
      </c>
      <c r="K16892" t="s">
        <v>65408</v>
      </c>
    </row>
    <row r="16893" spans="1:11" x14ac:dyDescent="0.3">
      <c r="A16893" t="s">
        <v>65409</v>
      </c>
      <c r="B16893" t="s">
        <v>65410</v>
      </c>
      <c r="C16893" t="s">
        <v>20</v>
      </c>
      <c r="D16893" t="s">
        <v>65411</v>
      </c>
      <c r="E16893" t="s">
        <v>61426</v>
      </c>
      <c r="F16893" t="s">
        <v>16</v>
      </c>
      <c r="G16893" t="s">
        <v>13237</v>
      </c>
      <c r="H16893">
        <v>0</v>
      </c>
      <c r="I16893">
        <v>0</v>
      </c>
      <c r="J16893">
        <v>0</v>
      </c>
      <c r="K16893" t="s">
        <v>65412</v>
      </c>
    </row>
    <row r="16894" spans="1:11" x14ac:dyDescent="0.3">
      <c r="A16894" t="s">
        <v>65413</v>
      </c>
      <c r="B16894" t="s">
        <v>65414</v>
      </c>
      <c r="C16894" t="s">
        <v>27</v>
      </c>
      <c r="D16894" t="s">
        <v>65415</v>
      </c>
      <c r="E16894" t="s">
        <v>47287</v>
      </c>
      <c r="F16894" t="s">
        <v>41</v>
      </c>
      <c r="G16894" t="s">
        <v>42</v>
      </c>
      <c r="H16894">
        <v>0</v>
      </c>
      <c r="I16894">
        <v>0</v>
      </c>
      <c r="J16894">
        <v>0</v>
      </c>
      <c r="K16894" t="s">
        <v>65416</v>
      </c>
    </row>
    <row r="16895" spans="1:11" x14ac:dyDescent="0.3">
      <c r="A16895" t="s">
        <v>65417</v>
      </c>
      <c r="C16895" t="s">
        <v>558</v>
      </c>
      <c r="D16895" t="s">
        <v>65418</v>
      </c>
      <c r="E16895" t="s">
        <v>19698</v>
      </c>
      <c r="F16895" t="s">
        <v>16</v>
      </c>
      <c r="G16895" t="s">
        <v>19381</v>
      </c>
      <c r="H16895">
        <v>0</v>
      </c>
      <c r="I16895">
        <v>0</v>
      </c>
      <c r="J16895">
        <v>0</v>
      </c>
      <c r="K16895" t="s">
        <v>65419</v>
      </c>
    </row>
    <row r="16896" spans="1:11" x14ac:dyDescent="0.3">
      <c r="A16896" t="s">
        <v>65420</v>
      </c>
      <c r="B16896" t="s">
        <v>65421</v>
      </c>
      <c r="C16896" t="s">
        <v>558</v>
      </c>
      <c r="D16896" t="s">
        <v>65422</v>
      </c>
      <c r="E16896" t="s">
        <v>19698</v>
      </c>
      <c r="F16896" t="s">
        <v>16</v>
      </c>
      <c r="G16896" t="s">
        <v>33324</v>
      </c>
      <c r="H16896">
        <v>0</v>
      </c>
      <c r="I16896">
        <v>0</v>
      </c>
      <c r="J16896">
        <v>0</v>
      </c>
      <c r="K16896" t="s">
        <v>65423</v>
      </c>
    </row>
    <row r="16897" spans="1:11" x14ac:dyDescent="0.3">
      <c r="A16897" t="s">
        <v>65424</v>
      </c>
      <c r="B16897" t="s">
        <v>65425</v>
      </c>
      <c r="C16897" t="s">
        <v>27</v>
      </c>
      <c r="D16897" t="s">
        <v>65426</v>
      </c>
      <c r="E16897" t="s">
        <v>47287</v>
      </c>
      <c r="F16897" t="s">
        <v>41</v>
      </c>
      <c r="G16897" t="s">
        <v>42</v>
      </c>
      <c r="H16897">
        <v>0</v>
      </c>
      <c r="I16897">
        <v>0</v>
      </c>
      <c r="J16897">
        <v>0</v>
      </c>
      <c r="K16897" t="s">
        <v>65427</v>
      </c>
    </row>
    <row r="16898" spans="1:11" x14ac:dyDescent="0.3">
      <c r="A16898" t="s">
        <v>65428</v>
      </c>
      <c r="B16898" t="s">
        <v>65429</v>
      </c>
      <c r="C16898" t="s">
        <v>27</v>
      </c>
      <c r="D16898" t="s">
        <v>65430</v>
      </c>
      <c r="E16898" t="s">
        <v>47287</v>
      </c>
      <c r="F16898" t="s">
        <v>41</v>
      </c>
      <c r="G16898" t="s">
        <v>42</v>
      </c>
      <c r="H16898">
        <v>0</v>
      </c>
      <c r="I16898">
        <v>0</v>
      </c>
      <c r="J16898">
        <v>0</v>
      </c>
      <c r="K16898" t="s">
        <v>65431</v>
      </c>
    </row>
    <row r="16899" spans="1:11" x14ac:dyDescent="0.3">
      <c r="A16899" t="s">
        <v>65432</v>
      </c>
      <c r="C16899" t="s">
        <v>27</v>
      </c>
      <c r="D16899" t="s">
        <v>65433</v>
      </c>
      <c r="E16899" t="s">
        <v>47287</v>
      </c>
      <c r="F16899" t="s">
        <v>41</v>
      </c>
      <c r="G16899" t="s">
        <v>42</v>
      </c>
      <c r="H16899">
        <v>0</v>
      </c>
      <c r="I16899">
        <v>0</v>
      </c>
      <c r="J16899">
        <v>0</v>
      </c>
      <c r="K16899" t="s">
        <v>65434</v>
      </c>
    </row>
    <row r="16900" spans="1:11" x14ac:dyDescent="0.3">
      <c r="A16900" t="s">
        <v>65435</v>
      </c>
      <c r="C16900" t="s">
        <v>27</v>
      </c>
      <c r="D16900" t="s">
        <v>65436</v>
      </c>
      <c r="E16900" t="s">
        <v>47287</v>
      </c>
      <c r="F16900" t="s">
        <v>41</v>
      </c>
      <c r="G16900" t="s">
        <v>42</v>
      </c>
      <c r="H16900">
        <v>0</v>
      </c>
      <c r="I16900">
        <v>0</v>
      </c>
      <c r="J16900">
        <v>0</v>
      </c>
      <c r="K16900" t="s">
        <v>65437</v>
      </c>
    </row>
    <row r="16901" spans="1:11" x14ac:dyDescent="0.3">
      <c r="A16901" t="s">
        <v>65438</v>
      </c>
      <c r="C16901" t="s">
        <v>27</v>
      </c>
      <c r="D16901" t="s">
        <v>65439</v>
      </c>
      <c r="E16901" t="s">
        <v>47287</v>
      </c>
      <c r="F16901" t="s">
        <v>41</v>
      </c>
      <c r="G16901" t="s">
        <v>42</v>
      </c>
      <c r="H16901">
        <v>0</v>
      </c>
      <c r="I16901">
        <v>0</v>
      </c>
      <c r="J16901">
        <v>0</v>
      </c>
      <c r="K16901" t="s">
        <v>65440</v>
      </c>
    </row>
    <row r="16902" spans="1:11" x14ac:dyDescent="0.3">
      <c r="A16902" t="s">
        <v>65441</v>
      </c>
      <c r="B16902" t="s">
        <v>65442</v>
      </c>
      <c r="C16902" t="s">
        <v>27</v>
      </c>
      <c r="D16902" t="s">
        <v>65443</v>
      </c>
      <c r="E16902" t="s">
        <v>65444</v>
      </c>
      <c r="F16902" t="s">
        <v>41</v>
      </c>
      <c r="G16902" t="s">
        <v>42</v>
      </c>
      <c r="H16902">
        <v>0</v>
      </c>
      <c r="I16902">
        <v>0</v>
      </c>
      <c r="J16902">
        <v>0</v>
      </c>
      <c r="K16902" t="s">
        <v>65445</v>
      </c>
    </row>
    <row r="16903" spans="1:11" x14ac:dyDescent="0.3">
      <c r="A16903" t="s">
        <v>65446</v>
      </c>
      <c r="B16903" t="s">
        <v>65447</v>
      </c>
      <c r="C16903" t="s">
        <v>147</v>
      </c>
      <c r="D16903" t="s">
        <v>65448</v>
      </c>
      <c r="E16903" t="s">
        <v>59940</v>
      </c>
      <c r="F16903" t="s">
        <v>1247</v>
      </c>
      <c r="G16903" t="s">
        <v>42</v>
      </c>
      <c r="H16903">
        <v>0</v>
      </c>
      <c r="I16903">
        <v>0</v>
      </c>
      <c r="J16903">
        <v>0</v>
      </c>
      <c r="K16903" t="s">
        <v>65449</v>
      </c>
    </row>
    <row r="16904" spans="1:11" x14ac:dyDescent="0.3">
      <c r="A16904" t="s">
        <v>65450</v>
      </c>
      <c r="B16904" t="s">
        <v>65451</v>
      </c>
      <c r="C16904" t="s">
        <v>13</v>
      </c>
      <c r="D16904" t="s">
        <v>65452</v>
      </c>
      <c r="E16904" t="s">
        <v>15</v>
      </c>
      <c r="F16904" t="s">
        <v>16</v>
      </c>
      <c r="G16904" t="s">
        <v>4933</v>
      </c>
      <c r="H16904">
        <v>0</v>
      </c>
      <c r="I16904">
        <v>0</v>
      </c>
      <c r="J16904">
        <v>0</v>
      </c>
      <c r="K16904" t="s">
        <v>65453</v>
      </c>
    </row>
    <row r="16905" spans="1:11" x14ac:dyDescent="0.3">
      <c r="A16905" t="s">
        <v>65454</v>
      </c>
      <c r="C16905" t="s">
        <v>558</v>
      </c>
      <c r="D16905" t="s">
        <v>65455</v>
      </c>
      <c r="E16905" t="s">
        <v>18607</v>
      </c>
      <c r="F16905" t="s">
        <v>2809</v>
      </c>
      <c r="G16905" t="s">
        <v>269</v>
      </c>
      <c r="H16905">
        <v>0</v>
      </c>
      <c r="I16905">
        <v>0</v>
      </c>
      <c r="J16905">
        <v>0</v>
      </c>
      <c r="K16905" t="s">
        <v>65456</v>
      </c>
    </row>
    <row r="16906" spans="1:11" x14ac:dyDescent="0.3">
      <c r="A16906" t="s">
        <v>65457</v>
      </c>
      <c r="B16906" t="s">
        <v>65458</v>
      </c>
      <c r="C16906" t="s">
        <v>558</v>
      </c>
      <c r="D16906" t="s">
        <v>65459</v>
      </c>
      <c r="E16906" t="s">
        <v>18607</v>
      </c>
      <c r="F16906" t="s">
        <v>9398</v>
      </c>
      <c r="G16906" t="s">
        <v>42</v>
      </c>
      <c r="H16906">
        <v>0</v>
      </c>
      <c r="I16906">
        <v>0</v>
      </c>
      <c r="J16906">
        <v>0</v>
      </c>
      <c r="K16906" t="s">
        <v>65460</v>
      </c>
    </row>
    <row r="16907" spans="1:11" x14ac:dyDescent="0.3">
      <c r="A16907" t="s">
        <v>65461</v>
      </c>
      <c r="B16907" t="s">
        <v>65462</v>
      </c>
      <c r="C16907" t="s">
        <v>558</v>
      </c>
      <c r="D16907" t="s">
        <v>65463</v>
      </c>
      <c r="E16907" t="s">
        <v>18607</v>
      </c>
      <c r="F16907" t="s">
        <v>8797</v>
      </c>
      <c r="G16907" t="s">
        <v>42</v>
      </c>
      <c r="H16907">
        <v>0</v>
      </c>
      <c r="I16907">
        <v>0</v>
      </c>
      <c r="J16907">
        <v>0</v>
      </c>
      <c r="K16907" t="s">
        <v>65464</v>
      </c>
    </row>
    <row r="16908" spans="1:11" x14ac:dyDescent="0.3">
      <c r="A16908" t="s">
        <v>65465</v>
      </c>
      <c r="B16908" t="s">
        <v>65466</v>
      </c>
      <c r="C16908" t="s">
        <v>27</v>
      </c>
      <c r="H16908">
        <v>0</v>
      </c>
      <c r="I16908">
        <v>0</v>
      </c>
      <c r="J16908">
        <v>0</v>
      </c>
      <c r="K16908" t="s">
        <v>65467</v>
      </c>
    </row>
    <row r="16909" spans="1:11" x14ac:dyDescent="0.3">
      <c r="A16909" t="s">
        <v>65468</v>
      </c>
      <c r="B16909" t="s">
        <v>65469</v>
      </c>
      <c r="C16909" t="s">
        <v>20</v>
      </c>
      <c r="D16909" t="s">
        <v>65470</v>
      </c>
      <c r="E16909" t="s">
        <v>61426</v>
      </c>
      <c r="F16909" t="s">
        <v>16</v>
      </c>
      <c r="G16909" t="s">
        <v>10373</v>
      </c>
      <c r="H16909">
        <v>0</v>
      </c>
      <c r="I16909">
        <v>0</v>
      </c>
      <c r="J16909">
        <v>0</v>
      </c>
      <c r="K16909" t="s">
        <v>65471</v>
      </c>
    </row>
    <row r="16910" spans="1:11" x14ac:dyDescent="0.3">
      <c r="A16910" t="s">
        <v>65472</v>
      </c>
      <c r="B16910" t="s">
        <v>65473</v>
      </c>
      <c r="C16910" t="s">
        <v>147</v>
      </c>
      <c r="D16910" t="s">
        <v>65474</v>
      </c>
      <c r="E16910" t="s">
        <v>59940</v>
      </c>
      <c r="F16910" t="s">
        <v>2532</v>
      </c>
      <c r="G16910" t="s">
        <v>42</v>
      </c>
      <c r="H16910">
        <v>0</v>
      </c>
      <c r="I16910">
        <v>0</v>
      </c>
      <c r="J16910">
        <v>0</v>
      </c>
      <c r="K16910" t="s">
        <v>65475</v>
      </c>
    </row>
    <row r="16911" spans="1:11" x14ac:dyDescent="0.3">
      <c r="A16911" t="s">
        <v>65476</v>
      </c>
      <c r="B16911" t="s">
        <v>65477</v>
      </c>
      <c r="C16911" t="s">
        <v>27</v>
      </c>
      <c r="D16911" t="s">
        <v>65478</v>
      </c>
      <c r="E16911" t="s">
        <v>29</v>
      </c>
      <c r="F16911" t="s">
        <v>41</v>
      </c>
      <c r="G16911" t="s">
        <v>42</v>
      </c>
      <c r="H16911">
        <v>0</v>
      </c>
      <c r="I16911">
        <v>0</v>
      </c>
      <c r="J16911">
        <v>0</v>
      </c>
      <c r="K16911" t="s">
        <v>65479</v>
      </c>
    </row>
    <row r="16912" spans="1:11" x14ac:dyDescent="0.3">
      <c r="A16912" t="s">
        <v>65480</v>
      </c>
      <c r="B16912" t="s">
        <v>65481</v>
      </c>
      <c r="C16912" t="s">
        <v>147</v>
      </c>
      <c r="D16912" t="s">
        <v>65482</v>
      </c>
      <c r="E16912" t="s">
        <v>59940</v>
      </c>
      <c r="F16912" t="s">
        <v>27628</v>
      </c>
      <c r="G16912" t="s">
        <v>42</v>
      </c>
      <c r="H16912">
        <v>0</v>
      </c>
      <c r="I16912">
        <v>0</v>
      </c>
      <c r="J16912">
        <v>0</v>
      </c>
      <c r="K16912" t="s">
        <v>65483</v>
      </c>
    </row>
    <row r="16913" spans="1:11" x14ac:dyDescent="0.3">
      <c r="A16913" t="s">
        <v>65484</v>
      </c>
      <c r="B16913" t="s">
        <v>65485</v>
      </c>
      <c r="C16913" t="s">
        <v>20</v>
      </c>
      <c r="D16913" t="s">
        <v>65486</v>
      </c>
      <c r="E16913" t="s">
        <v>61426</v>
      </c>
      <c r="F16913" t="s">
        <v>11172</v>
      </c>
      <c r="G16913" t="s">
        <v>42</v>
      </c>
      <c r="H16913">
        <v>0</v>
      </c>
      <c r="I16913">
        <v>0</v>
      </c>
      <c r="J16913">
        <v>0</v>
      </c>
      <c r="K16913" t="s">
        <v>65487</v>
      </c>
    </row>
    <row r="16914" spans="1:11" x14ac:dyDescent="0.3">
      <c r="A16914" t="s">
        <v>65488</v>
      </c>
      <c r="B16914" t="s">
        <v>65489</v>
      </c>
      <c r="C16914" t="s">
        <v>466</v>
      </c>
      <c r="D16914" t="s">
        <v>65490</v>
      </c>
      <c r="E16914" t="s">
        <v>56266</v>
      </c>
      <c r="F16914" t="s">
        <v>16</v>
      </c>
      <c r="G16914" t="s">
        <v>7277</v>
      </c>
      <c r="H16914">
        <v>0</v>
      </c>
      <c r="I16914">
        <v>0</v>
      </c>
      <c r="J16914">
        <v>0</v>
      </c>
      <c r="K16914" t="s">
        <v>65491</v>
      </c>
    </row>
    <row r="16915" spans="1:11" x14ac:dyDescent="0.3">
      <c r="A16915" t="s">
        <v>65492</v>
      </c>
      <c r="B16915" t="s">
        <v>65493</v>
      </c>
      <c r="C16915" t="s">
        <v>20</v>
      </c>
      <c r="D16915" t="s">
        <v>65494</v>
      </c>
      <c r="E16915" t="s">
        <v>61426</v>
      </c>
      <c r="F16915" t="s">
        <v>16</v>
      </c>
      <c r="G16915" t="s">
        <v>22852</v>
      </c>
      <c r="H16915">
        <v>0</v>
      </c>
      <c r="I16915">
        <v>0</v>
      </c>
      <c r="J16915">
        <v>0</v>
      </c>
      <c r="K16915" t="s">
        <v>65495</v>
      </c>
    </row>
    <row r="16916" spans="1:11" x14ac:dyDescent="0.3">
      <c r="A16916" t="s">
        <v>65496</v>
      </c>
      <c r="B16916" t="s">
        <v>65497</v>
      </c>
      <c r="C16916" t="s">
        <v>20</v>
      </c>
      <c r="D16916" t="s">
        <v>65498</v>
      </c>
      <c r="E16916" t="s">
        <v>61426</v>
      </c>
      <c r="F16916" t="s">
        <v>10870</v>
      </c>
      <c r="G16916" t="s">
        <v>42</v>
      </c>
      <c r="H16916">
        <v>0</v>
      </c>
      <c r="I16916">
        <v>0</v>
      </c>
      <c r="J16916">
        <v>0</v>
      </c>
      <c r="K16916" t="s">
        <v>65499</v>
      </c>
    </row>
    <row r="16917" spans="1:11" x14ac:dyDescent="0.3">
      <c r="A16917" t="s">
        <v>65500</v>
      </c>
      <c r="B16917" t="s">
        <v>65501</v>
      </c>
      <c r="C16917" t="s">
        <v>20</v>
      </c>
      <c r="D16917" t="s">
        <v>65502</v>
      </c>
      <c r="E16917" t="s">
        <v>61426</v>
      </c>
      <c r="F16917" t="s">
        <v>3310</v>
      </c>
      <c r="G16917" t="s">
        <v>42</v>
      </c>
      <c r="H16917">
        <v>0</v>
      </c>
      <c r="I16917">
        <v>0</v>
      </c>
      <c r="J16917">
        <v>0</v>
      </c>
      <c r="K16917" t="s">
        <v>65503</v>
      </c>
    </row>
    <row r="16918" spans="1:11" x14ac:dyDescent="0.3">
      <c r="A16918" t="s">
        <v>65504</v>
      </c>
      <c r="B16918" t="s">
        <v>65505</v>
      </c>
      <c r="C16918" t="s">
        <v>466</v>
      </c>
      <c r="D16918" t="s">
        <v>65506</v>
      </c>
      <c r="E16918" t="s">
        <v>56266</v>
      </c>
      <c r="F16918" t="s">
        <v>16</v>
      </c>
      <c r="G16918" t="s">
        <v>28024</v>
      </c>
      <c r="H16918">
        <v>0</v>
      </c>
      <c r="I16918">
        <v>0</v>
      </c>
      <c r="J16918">
        <v>0</v>
      </c>
      <c r="K16918" t="s">
        <v>65507</v>
      </c>
    </row>
    <row r="16919" spans="1:11" x14ac:dyDescent="0.3">
      <c r="A16919" t="s">
        <v>65508</v>
      </c>
      <c r="B16919" t="s">
        <v>65509</v>
      </c>
      <c r="C16919" t="s">
        <v>20</v>
      </c>
      <c r="D16919" t="s">
        <v>65510</v>
      </c>
      <c r="E16919" t="s">
        <v>61426</v>
      </c>
      <c r="F16919" t="s">
        <v>5406</v>
      </c>
      <c r="G16919" t="s">
        <v>42</v>
      </c>
      <c r="H16919">
        <v>0</v>
      </c>
      <c r="I16919">
        <v>0</v>
      </c>
      <c r="J16919">
        <v>0</v>
      </c>
      <c r="K16919" t="s">
        <v>65511</v>
      </c>
    </row>
    <row r="16920" spans="1:11" x14ac:dyDescent="0.3">
      <c r="A16920" t="s">
        <v>65512</v>
      </c>
      <c r="B16920" t="s">
        <v>65513</v>
      </c>
      <c r="C16920" t="s">
        <v>466</v>
      </c>
      <c r="D16920" t="s">
        <v>65514</v>
      </c>
      <c r="E16920" t="s">
        <v>56266</v>
      </c>
      <c r="F16920" t="s">
        <v>13955</v>
      </c>
      <c r="G16920" t="s">
        <v>42</v>
      </c>
      <c r="H16920">
        <v>0</v>
      </c>
      <c r="I16920">
        <v>0</v>
      </c>
      <c r="J16920">
        <v>0</v>
      </c>
      <c r="K16920" t="s">
        <v>65515</v>
      </c>
    </row>
    <row r="16921" spans="1:11" x14ac:dyDescent="0.3">
      <c r="A16921" t="s">
        <v>65516</v>
      </c>
      <c r="B16921" t="s">
        <v>65517</v>
      </c>
      <c r="C16921" t="s">
        <v>20</v>
      </c>
      <c r="D16921" t="s">
        <v>65518</v>
      </c>
      <c r="E16921" t="s">
        <v>61426</v>
      </c>
      <c r="F16921" t="s">
        <v>1723</v>
      </c>
      <c r="G16921" t="s">
        <v>42</v>
      </c>
      <c r="H16921">
        <v>0</v>
      </c>
      <c r="I16921">
        <v>0</v>
      </c>
      <c r="J16921">
        <v>0</v>
      </c>
      <c r="K16921" t="s">
        <v>65519</v>
      </c>
    </row>
    <row r="16922" spans="1:11" x14ac:dyDescent="0.3">
      <c r="A16922" t="s">
        <v>65520</v>
      </c>
      <c r="B16922" t="s">
        <v>65521</v>
      </c>
      <c r="C16922" t="s">
        <v>20</v>
      </c>
      <c r="D16922" t="s">
        <v>65522</v>
      </c>
      <c r="E16922" t="s">
        <v>61426</v>
      </c>
      <c r="F16922" t="s">
        <v>9911</v>
      </c>
      <c r="G16922" t="s">
        <v>1894</v>
      </c>
      <c r="H16922">
        <v>0</v>
      </c>
      <c r="I16922">
        <v>0</v>
      </c>
      <c r="J16922">
        <v>0</v>
      </c>
      <c r="K16922" t="s">
        <v>65523</v>
      </c>
    </row>
    <row r="16923" spans="1:11" x14ac:dyDescent="0.3">
      <c r="A16923" t="s">
        <v>65524</v>
      </c>
      <c r="B16923" t="s">
        <v>65525</v>
      </c>
      <c r="C16923" t="s">
        <v>20</v>
      </c>
      <c r="D16923" t="s">
        <v>65526</v>
      </c>
      <c r="E16923" t="s">
        <v>61426</v>
      </c>
      <c r="F16923" t="s">
        <v>16</v>
      </c>
      <c r="G16923" t="s">
        <v>6088</v>
      </c>
      <c r="H16923">
        <v>0</v>
      </c>
      <c r="I16923">
        <v>0</v>
      </c>
      <c r="J16923">
        <v>0</v>
      </c>
      <c r="K16923" t="s">
        <v>65527</v>
      </c>
    </row>
    <row r="16924" spans="1:11" x14ac:dyDescent="0.3">
      <c r="A16924" t="s">
        <v>65528</v>
      </c>
      <c r="B16924" t="s">
        <v>65529</v>
      </c>
      <c r="C16924" t="s">
        <v>20</v>
      </c>
      <c r="D16924" t="s">
        <v>65530</v>
      </c>
      <c r="E16924" t="s">
        <v>61426</v>
      </c>
      <c r="F16924" t="s">
        <v>16</v>
      </c>
      <c r="G16924" t="s">
        <v>4671</v>
      </c>
      <c r="H16924">
        <v>0</v>
      </c>
      <c r="I16924">
        <v>0</v>
      </c>
      <c r="J16924">
        <v>0</v>
      </c>
      <c r="K16924" t="s">
        <v>65531</v>
      </c>
    </row>
    <row r="16925" spans="1:11" x14ac:dyDescent="0.3">
      <c r="A16925" t="s">
        <v>65532</v>
      </c>
      <c r="B16925" t="s">
        <v>65533</v>
      </c>
      <c r="C16925" t="s">
        <v>20</v>
      </c>
      <c r="D16925" t="s">
        <v>65534</v>
      </c>
      <c r="E16925" t="s">
        <v>61426</v>
      </c>
      <c r="F16925" t="s">
        <v>7169</v>
      </c>
      <c r="G16925" t="s">
        <v>42</v>
      </c>
      <c r="H16925">
        <v>0</v>
      </c>
      <c r="I16925">
        <v>0</v>
      </c>
      <c r="J16925">
        <v>0</v>
      </c>
      <c r="K16925" t="s">
        <v>65535</v>
      </c>
    </row>
    <row r="16926" spans="1:11" x14ac:dyDescent="0.3">
      <c r="A16926" t="s">
        <v>65536</v>
      </c>
      <c r="B16926" t="s">
        <v>65537</v>
      </c>
      <c r="C16926" t="s">
        <v>20</v>
      </c>
      <c r="D16926" t="s">
        <v>65538</v>
      </c>
      <c r="E16926" t="s">
        <v>61426</v>
      </c>
      <c r="F16926" t="s">
        <v>2313</v>
      </c>
      <c r="G16926" t="s">
        <v>42</v>
      </c>
      <c r="H16926">
        <v>0</v>
      </c>
      <c r="I16926">
        <v>0</v>
      </c>
      <c r="J16926">
        <v>0</v>
      </c>
      <c r="K16926" t="s">
        <v>65539</v>
      </c>
    </row>
    <row r="16927" spans="1:11" x14ac:dyDescent="0.3">
      <c r="A16927" t="s">
        <v>65540</v>
      </c>
      <c r="B16927" t="s">
        <v>65541</v>
      </c>
      <c r="C16927" t="s">
        <v>558</v>
      </c>
      <c r="D16927" t="s">
        <v>65542</v>
      </c>
      <c r="E16927" t="s">
        <v>32122</v>
      </c>
      <c r="F16927" t="s">
        <v>2385</v>
      </c>
      <c r="G16927" t="s">
        <v>27261</v>
      </c>
      <c r="H16927">
        <v>0</v>
      </c>
      <c r="I16927">
        <v>0</v>
      </c>
      <c r="J16927">
        <v>0</v>
      </c>
      <c r="K16927" t="s">
        <v>65543</v>
      </c>
    </row>
    <row r="16928" spans="1:11" x14ac:dyDescent="0.3">
      <c r="A16928" t="s">
        <v>65544</v>
      </c>
      <c r="B16928" t="s">
        <v>65545</v>
      </c>
      <c r="C16928" t="s">
        <v>27</v>
      </c>
      <c r="D16928" t="s">
        <v>65546</v>
      </c>
      <c r="E16928" t="s">
        <v>29</v>
      </c>
      <c r="F16928" t="s">
        <v>16</v>
      </c>
      <c r="G16928" t="s">
        <v>1105</v>
      </c>
      <c r="H16928">
        <v>0</v>
      </c>
      <c r="I16928">
        <v>0</v>
      </c>
      <c r="J16928">
        <v>0</v>
      </c>
      <c r="K16928" t="s">
        <v>65547</v>
      </c>
    </row>
    <row r="16929" spans="1:11" x14ac:dyDescent="0.3">
      <c r="A16929" t="s">
        <v>65548</v>
      </c>
      <c r="B16929" t="s">
        <v>65549</v>
      </c>
      <c r="C16929" t="s">
        <v>13</v>
      </c>
      <c r="D16929" t="s">
        <v>65550</v>
      </c>
      <c r="E16929" t="s">
        <v>58181</v>
      </c>
      <c r="F16929" t="s">
        <v>16</v>
      </c>
      <c r="G16929" t="s">
        <v>4386</v>
      </c>
      <c r="H16929">
        <v>0</v>
      </c>
      <c r="I16929">
        <v>0</v>
      </c>
      <c r="J16929">
        <v>0</v>
      </c>
      <c r="K16929" t="s">
        <v>65551</v>
      </c>
    </row>
    <row r="16930" spans="1:11" x14ac:dyDescent="0.3">
      <c r="A16930" t="s">
        <v>65552</v>
      </c>
      <c r="B16930" t="s">
        <v>65553</v>
      </c>
      <c r="C16930" t="s">
        <v>27</v>
      </c>
      <c r="D16930" t="s">
        <v>65554</v>
      </c>
      <c r="E16930" t="s">
        <v>58181</v>
      </c>
      <c r="F16930" t="s">
        <v>5105</v>
      </c>
      <c r="G16930" t="s">
        <v>42</v>
      </c>
      <c r="H16930">
        <v>0</v>
      </c>
      <c r="I16930">
        <v>0</v>
      </c>
      <c r="J16930">
        <v>0</v>
      </c>
      <c r="K16930" t="s">
        <v>65555</v>
      </c>
    </row>
    <row r="16931" spans="1:11" x14ac:dyDescent="0.3">
      <c r="A16931" t="s">
        <v>65556</v>
      </c>
      <c r="C16931" t="s">
        <v>558</v>
      </c>
      <c r="D16931" t="s">
        <v>64986</v>
      </c>
      <c r="E16931" t="s">
        <v>2102</v>
      </c>
      <c r="F16931" t="s">
        <v>41</v>
      </c>
      <c r="G16931" t="s">
        <v>42</v>
      </c>
      <c r="H16931">
        <v>0</v>
      </c>
      <c r="I16931">
        <v>0</v>
      </c>
      <c r="J16931">
        <v>0</v>
      </c>
      <c r="K16931" t="s">
        <v>65557</v>
      </c>
    </row>
    <row r="16932" spans="1:11" x14ac:dyDescent="0.3">
      <c r="A16932" t="s">
        <v>65558</v>
      </c>
      <c r="B16932" t="s">
        <v>65559</v>
      </c>
      <c r="C16932" t="s">
        <v>13</v>
      </c>
      <c r="D16932" t="s">
        <v>65560</v>
      </c>
      <c r="E16932" t="s">
        <v>58181</v>
      </c>
      <c r="F16932" t="s">
        <v>1670</v>
      </c>
      <c r="G16932" t="s">
        <v>42</v>
      </c>
      <c r="H16932">
        <v>0</v>
      </c>
      <c r="I16932">
        <v>0</v>
      </c>
      <c r="J16932">
        <v>0</v>
      </c>
      <c r="K16932" t="s">
        <v>65561</v>
      </c>
    </row>
    <row r="16933" spans="1:11" x14ac:dyDescent="0.3">
      <c r="A16933" t="s">
        <v>65562</v>
      </c>
      <c r="B16933" t="s">
        <v>65563</v>
      </c>
      <c r="C16933" t="s">
        <v>27</v>
      </c>
      <c r="D16933" t="s">
        <v>65564</v>
      </c>
      <c r="E16933" t="s">
        <v>65444</v>
      </c>
      <c r="F16933" t="s">
        <v>41</v>
      </c>
      <c r="G16933" t="s">
        <v>42</v>
      </c>
      <c r="H16933">
        <v>0</v>
      </c>
      <c r="I16933">
        <v>0</v>
      </c>
      <c r="J16933">
        <v>0</v>
      </c>
      <c r="K16933" t="s">
        <v>65565</v>
      </c>
    </row>
    <row r="16934" spans="1:11" x14ac:dyDescent="0.3">
      <c r="A16934" t="s">
        <v>65566</v>
      </c>
      <c r="B16934" t="s">
        <v>65567</v>
      </c>
      <c r="C16934" t="s">
        <v>13</v>
      </c>
      <c r="D16934" t="s">
        <v>65568</v>
      </c>
      <c r="E16934" t="s">
        <v>58181</v>
      </c>
      <c r="F16934" t="s">
        <v>39189</v>
      </c>
      <c r="G16934" t="s">
        <v>42</v>
      </c>
      <c r="H16934">
        <v>0</v>
      </c>
      <c r="I16934">
        <v>0</v>
      </c>
      <c r="J16934">
        <v>0</v>
      </c>
      <c r="K16934" t="s">
        <v>65569</v>
      </c>
    </row>
    <row r="16935" spans="1:11" x14ac:dyDescent="0.3">
      <c r="A16935" t="s">
        <v>65570</v>
      </c>
      <c r="B16935" t="s">
        <v>65571</v>
      </c>
      <c r="C16935" t="s">
        <v>27</v>
      </c>
      <c r="D16935" t="s">
        <v>65572</v>
      </c>
      <c r="E16935" t="s">
        <v>65444</v>
      </c>
      <c r="F16935" t="s">
        <v>41</v>
      </c>
      <c r="G16935" t="s">
        <v>42</v>
      </c>
      <c r="H16935">
        <v>0</v>
      </c>
      <c r="I16935">
        <v>0</v>
      </c>
      <c r="J16935">
        <v>0</v>
      </c>
      <c r="K16935" t="s">
        <v>65573</v>
      </c>
    </row>
    <row r="16936" spans="1:11" x14ac:dyDescent="0.3">
      <c r="A16936" t="s">
        <v>65574</v>
      </c>
      <c r="B16936" t="s">
        <v>65575</v>
      </c>
      <c r="C16936" t="s">
        <v>20</v>
      </c>
      <c r="D16936" t="s">
        <v>65576</v>
      </c>
      <c r="E16936" t="s">
        <v>61426</v>
      </c>
      <c r="F16936" t="s">
        <v>16</v>
      </c>
      <c r="G16936" t="s">
        <v>3385</v>
      </c>
      <c r="H16936">
        <v>0</v>
      </c>
      <c r="I16936">
        <v>0</v>
      </c>
      <c r="J16936">
        <v>0</v>
      </c>
      <c r="K16936" t="s">
        <v>65577</v>
      </c>
    </row>
    <row r="16937" spans="1:11" x14ac:dyDescent="0.3">
      <c r="A16937" t="s">
        <v>65578</v>
      </c>
      <c r="B16937" t="s">
        <v>65579</v>
      </c>
      <c r="C16937" t="s">
        <v>558</v>
      </c>
      <c r="D16937" t="s">
        <v>65580</v>
      </c>
      <c r="E16937" t="s">
        <v>18607</v>
      </c>
      <c r="F16937" t="s">
        <v>16</v>
      </c>
      <c r="G16937" t="s">
        <v>8776</v>
      </c>
      <c r="H16937">
        <v>0</v>
      </c>
      <c r="I16937">
        <v>0</v>
      </c>
      <c r="J16937">
        <v>0</v>
      </c>
      <c r="K16937" t="s">
        <v>65581</v>
      </c>
    </row>
    <row r="16938" spans="1:11" x14ac:dyDescent="0.3">
      <c r="A16938" t="s">
        <v>65582</v>
      </c>
      <c r="B16938" t="s">
        <v>65583</v>
      </c>
      <c r="C16938" t="s">
        <v>27</v>
      </c>
      <c r="D16938" t="s">
        <v>65584</v>
      </c>
      <c r="E16938" t="s">
        <v>29</v>
      </c>
      <c r="F16938" t="s">
        <v>1634</v>
      </c>
      <c r="G16938" t="s">
        <v>14702</v>
      </c>
      <c r="H16938">
        <v>0</v>
      </c>
      <c r="I16938">
        <v>0</v>
      </c>
      <c r="J16938">
        <v>0</v>
      </c>
      <c r="K16938" t="s">
        <v>65585</v>
      </c>
    </row>
    <row r="16939" spans="1:11" x14ac:dyDescent="0.3">
      <c r="A16939" t="s">
        <v>65586</v>
      </c>
      <c r="C16939" t="s">
        <v>558</v>
      </c>
      <c r="D16939" t="s">
        <v>65587</v>
      </c>
      <c r="E16939" t="s">
        <v>19698</v>
      </c>
      <c r="F16939" t="s">
        <v>1674</v>
      </c>
      <c r="G16939" t="s">
        <v>42</v>
      </c>
      <c r="H16939">
        <v>0</v>
      </c>
      <c r="I16939">
        <v>0</v>
      </c>
      <c r="J16939">
        <v>0</v>
      </c>
      <c r="K16939" t="s">
        <v>65588</v>
      </c>
    </row>
    <row r="16940" spans="1:11" x14ac:dyDescent="0.3">
      <c r="A16940" t="s">
        <v>65589</v>
      </c>
      <c r="B16940" t="s">
        <v>65590</v>
      </c>
      <c r="C16940" t="s">
        <v>558</v>
      </c>
      <c r="D16940" t="s">
        <v>65591</v>
      </c>
      <c r="E16940" t="s">
        <v>19698</v>
      </c>
      <c r="F16940" t="s">
        <v>41</v>
      </c>
      <c r="G16940" t="s">
        <v>42</v>
      </c>
      <c r="H16940">
        <v>0</v>
      </c>
      <c r="I16940">
        <v>0</v>
      </c>
      <c r="J16940">
        <v>0</v>
      </c>
      <c r="K16940" t="s">
        <v>65592</v>
      </c>
    </row>
    <row r="16941" spans="1:11" x14ac:dyDescent="0.3">
      <c r="A16941" t="s">
        <v>65593</v>
      </c>
      <c r="B16941" t="s">
        <v>65594</v>
      </c>
      <c r="C16941" t="s">
        <v>20</v>
      </c>
      <c r="D16941" t="s">
        <v>65595</v>
      </c>
      <c r="E16941" t="s">
        <v>61426</v>
      </c>
      <c r="F16941" t="s">
        <v>20929</v>
      </c>
      <c r="G16941" t="s">
        <v>5327</v>
      </c>
      <c r="H16941">
        <v>0</v>
      </c>
      <c r="I16941">
        <v>0</v>
      </c>
      <c r="J16941">
        <v>0</v>
      </c>
      <c r="K16941" t="s">
        <v>65596</v>
      </c>
    </row>
    <row r="16942" spans="1:11" x14ac:dyDescent="0.3">
      <c r="A16942" t="s">
        <v>65587</v>
      </c>
      <c r="B16942" t="s">
        <v>65597</v>
      </c>
      <c r="C16942" t="s">
        <v>27</v>
      </c>
      <c r="D16942" t="s">
        <v>65598</v>
      </c>
      <c r="E16942" t="s">
        <v>65444</v>
      </c>
      <c r="F16942" t="s">
        <v>41</v>
      </c>
      <c r="G16942" t="s">
        <v>42</v>
      </c>
      <c r="H16942">
        <v>0</v>
      </c>
      <c r="I16942">
        <v>0</v>
      </c>
      <c r="J16942">
        <v>0</v>
      </c>
      <c r="K16942" t="s">
        <v>65599</v>
      </c>
    </row>
    <row r="16943" spans="1:11" x14ac:dyDescent="0.3">
      <c r="A16943" t="s">
        <v>65600</v>
      </c>
      <c r="B16943" t="s">
        <v>65601</v>
      </c>
      <c r="C16943" t="s">
        <v>558</v>
      </c>
      <c r="D16943" t="s">
        <v>65602</v>
      </c>
      <c r="E16943" t="s">
        <v>19698</v>
      </c>
      <c r="F16943" t="s">
        <v>14750</v>
      </c>
      <c r="G16943" t="s">
        <v>42</v>
      </c>
      <c r="H16943">
        <v>0</v>
      </c>
      <c r="I16943">
        <v>0</v>
      </c>
      <c r="J16943">
        <v>0</v>
      </c>
      <c r="K16943" t="s">
        <v>65603</v>
      </c>
    </row>
    <row r="16944" spans="1:11" x14ac:dyDescent="0.3">
      <c r="A16944" t="s">
        <v>65604</v>
      </c>
      <c r="B16944" t="s">
        <v>65605</v>
      </c>
      <c r="C16944" t="s">
        <v>20</v>
      </c>
      <c r="D16944" t="s">
        <v>65606</v>
      </c>
      <c r="E16944" t="s">
        <v>61426</v>
      </c>
      <c r="F16944" t="s">
        <v>16</v>
      </c>
      <c r="G16944" t="s">
        <v>6752</v>
      </c>
      <c r="H16944">
        <v>0</v>
      </c>
      <c r="I16944">
        <v>0</v>
      </c>
      <c r="J16944">
        <v>0</v>
      </c>
      <c r="K16944" t="s">
        <v>65607</v>
      </c>
    </row>
    <row r="16945" spans="1:11" x14ac:dyDescent="0.3">
      <c r="A16945" t="s">
        <v>65608</v>
      </c>
      <c r="B16945" t="s">
        <v>65609</v>
      </c>
      <c r="C16945" t="s">
        <v>20</v>
      </c>
      <c r="D16945" t="s">
        <v>65610</v>
      </c>
      <c r="E16945" t="s">
        <v>61426</v>
      </c>
      <c r="F16945" t="s">
        <v>16</v>
      </c>
      <c r="G16945" t="s">
        <v>2093</v>
      </c>
      <c r="H16945">
        <v>0</v>
      </c>
      <c r="I16945">
        <v>0</v>
      </c>
      <c r="J16945">
        <v>0</v>
      </c>
      <c r="K16945" t="s">
        <v>65611</v>
      </c>
    </row>
    <row r="16946" spans="1:11" x14ac:dyDescent="0.3">
      <c r="A16946" t="s">
        <v>65612</v>
      </c>
      <c r="B16946" t="s">
        <v>65613</v>
      </c>
      <c r="C16946" t="s">
        <v>20</v>
      </c>
      <c r="D16946" t="s">
        <v>65614</v>
      </c>
      <c r="E16946" t="s">
        <v>61426</v>
      </c>
      <c r="F16946" t="s">
        <v>14181</v>
      </c>
      <c r="G16946" t="s">
        <v>15631</v>
      </c>
      <c r="H16946">
        <v>0</v>
      </c>
      <c r="I16946">
        <v>0</v>
      </c>
      <c r="J16946">
        <v>0</v>
      </c>
      <c r="K16946" t="s">
        <v>65615</v>
      </c>
    </row>
    <row r="16947" spans="1:11" x14ac:dyDescent="0.3">
      <c r="A16947" t="s">
        <v>65616</v>
      </c>
      <c r="C16947" t="s">
        <v>20</v>
      </c>
      <c r="D16947" t="s">
        <v>65617</v>
      </c>
      <c r="E16947" t="s">
        <v>61426</v>
      </c>
      <c r="F16947" t="s">
        <v>16</v>
      </c>
      <c r="G16947" t="s">
        <v>42</v>
      </c>
      <c r="H16947">
        <v>0</v>
      </c>
      <c r="I16947">
        <v>0</v>
      </c>
      <c r="J16947">
        <v>0</v>
      </c>
      <c r="K16947" t="s">
        <v>65618</v>
      </c>
    </row>
    <row r="16948" spans="1:11" x14ac:dyDescent="0.3">
      <c r="A16948" t="s">
        <v>65619</v>
      </c>
      <c r="C16948" t="s">
        <v>466</v>
      </c>
      <c r="D16948" t="s">
        <v>65620</v>
      </c>
      <c r="E16948" t="s">
        <v>56266</v>
      </c>
      <c r="F16948" t="s">
        <v>16</v>
      </c>
      <c r="G16948" t="s">
        <v>30856</v>
      </c>
      <c r="H16948">
        <v>0</v>
      </c>
      <c r="I16948">
        <v>0</v>
      </c>
      <c r="J16948">
        <v>0</v>
      </c>
      <c r="K16948" t="s">
        <v>65621</v>
      </c>
    </row>
    <row r="16949" spans="1:11" x14ac:dyDescent="0.3">
      <c r="A16949" t="s">
        <v>65622</v>
      </c>
      <c r="B16949" t="s">
        <v>65623</v>
      </c>
      <c r="C16949" t="s">
        <v>466</v>
      </c>
      <c r="D16949" t="s">
        <v>65624</v>
      </c>
      <c r="E16949" t="s">
        <v>761</v>
      </c>
      <c r="F16949" t="s">
        <v>16</v>
      </c>
      <c r="G16949" t="s">
        <v>4183</v>
      </c>
      <c r="H16949">
        <v>0</v>
      </c>
      <c r="I16949">
        <v>0</v>
      </c>
      <c r="J16949">
        <v>0</v>
      </c>
      <c r="K16949" t="s">
        <v>65625</v>
      </c>
    </row>
    <row r="16950" spans="1:11" x14ac:dyDescent="0.3">
      <c r="A16950" t="s">
        <v>65626</v>
      </c>
      <c r="B16950" t="s">
        <v>65627</v>
      </c>
      <c r="C16950" t="s">
        <v>20</v>
      </c>
      <c r="D16950" t="s">
        <v>65628</v>
      </c>
      <c r="E16950" t="s">
        <v>61426</v>
      </c>
      <c r="F16950" t="s">
        <v>16</v>
      </c>
      <c r="G16950" t="s">
        <v>15333</v>
      </c>
      <c r="H16950">
        <v>0</v>
      </c>
      <c r="I16950">
        <v>0</v>
      </c>
      <c r="J16950">
        <v>0</v>
      </c>
      <c r="K16950" t="s">
        <v>65629</v>
      </c>
    </row>
    <row r="16951" spans="1:11" x14ac:dyDescent="0.3">
      <c r="A16951" t="s">
        <v>65630</v>
      </c>
      <c r="B16951" t="s">
        <v>65631</v>
      </c>
      <c r="C16951" t="s">
        <v>20</v>
      </c>
      <c r="D16951" t="s">
        <v>65632</v>
      </c>
      <c r="E16951" t="s">
        <v>61426</v>
      </c>
      <c r="F16951" t="s">
        <v>16</v>
      </c>
      <c r="G16951" t="s">
        <v>5387</v>
      </c>
      <c r="H16951">
        <v>0</v>
      </c>
      <c r="I16951">
        <v>0</v>
      </c>
      <c r="J16951">
        <v>0</v>
      </c>
      <c r="K16951" t="s">
        <v>65633</v>
      </c>
    </row>
    <row r="16952" spans="1:11" x14ac:dyDescent="0.3">
      <c r="A16952" t="s">
        <v>65634</v>
      </c>
      <c r="C16952" t="s">
        <v>20</v>
      </c>
      <c r="D16952" t="s">
        <v>65635</v>
      </c>
      <c r="E16952" t="s">
        <v>61426</v>
      </c>
      <c r="F16952" t="s">
        <v>16</v>
      </c>
      <c r="G16952" t="s">
        <v>5120</v>
      </c>
      <c r="H16952">
        <v>0</v>
      </c>
      <c r="I16952">
        <v>0</v>
      </c>
      <c r="J16952">
        <v>0</v>
      </c>
      <c r="K16952" t="s">
        <v>65636</v>
      </c>
    </row>
    <row r="16953" spans="1:11" x14ac:dyDescent="0.3">
      <c r="A16953" t="s">
        <v>65637</v>
      </c>
      <c r="B16953" t="s">
        <v>65638</v>
      </c>
      <c r="C16953" t="s">
        <v>20</v>
      </c>
      <c r="D16953" t="s">
        <v>65639</v>
      </c>
      <c r="E16953" t="s">
        <v>61426</v>
      </c>
      <c r="F16953" t="s">
        <v>16</v>
      </c>
      <c r="G16953" t="s">
        <v>51161</v>
      </c>
      <c r="H16953">
        <v>0</v>
      </c>
      <c r="I16953">
        <v>0</v>
      </c>
      <c r="J16953">
        <v>0</v>
      </c>
      <c r="K16953" t="s">
        <v>65640</v>
      </c>
    </row>
    <row r="16954" spans="1:11" x14ac:dyDescent="0.3">
      <c r="A16954" t="s">
        <v>65641</v>
      </c>
      <c r="B16954" t="s">
        <v>65642</v>
      </c>
      <c r="C16954" t="s">
        <v>20</v>
      </c>
      <c r="D16954" t="s">
        <v>65643</v>
      </c>
      <c r="E16954" t="s">
        <v>61426</v>
      </c>
      <c r="F16954" t="s">
        <v>16</v>
      </c>
      <c r="G16954" t="s">
        <v>269</v>
      </c>
      <c r="H16954">
        <v>0</v>
      </c>
      <c r="I16954">
        <v>0</v>
      </c>
      <c r="J16954">
        <v>0</v>
      </c>
      <c r="K16954" t="s">
        <v>65644</v>
      </c>
    </row>
    <row r="16955" spans="1:11" x14ac:dyDescent="0.3">
      <c r="A16955" t="s">
        <v>65645</v>
      </c>
      <c r="B16955" t="s">
        <v>65646</v>
      </c>
      <c r="C16955" t="s">
        <v>20</v>
      </c>
      <c r="D16955" t="s">
        <v>65647</v>
      </c>
      <c r="E16955" t="s">
        <v>61426</v>
      </c>
      <c r="F16955" t="s">
        <v>16</v>
      </c>
      <c r="G16955" t="s">
        <v>7143</v>
      </c>
      <c r="H16955">
        <v>0</v>
      </c>
      <c r="I16955">
        <v>0</v>
      </c>
      <c r="J16955">
        <v>0</v>
      </c>
      <c r="K16955" t="s">
        <v>65648</v>
      </c>
    </row>
    <row r="16956" spans="1:11" x14ac:dyDescent="0.3">
      <c r="A16956" t="s">
        <v>65649</v>
      </c>
      <c r="B16956" t="s">
        <v>65650</v>
      </c>
      <c r="C16956" t="s">
        <v>20</v>
      </c>
      <c r="D16956" t="s">
        <v>65651</v>
      </c>
      <c r="E16956" t="s">
        <v>61426</v>
      </c>
      <c r="F16956" t="s">
        <v>16</v>
      </c>
      <c r="G16956" t="s">
        <v>7763</v>
      </c>
      <c r="H16956">
        <v>0</v>
      </c>
      <c r="I16956">
        <v>0</v>
      </c>
      <c r="J16956">
        <v>0</v>
      </c>
      <c r="K16956" t="s">
        <v>65652</v>
      </c>
    </row>
    <row r="16957" spans="1:11" x14ac:dyDescent="0.3">
      <c r="A16957" t="s">
        <v>65653</v>
      </c>
      <c r="B16957" t="s">
        <v>65654</v>
      </c>
      <c r="C16957" t="s">
        <v>20</v>
      </c>
      <c r="D16957" t="s">
        <v>65655</v>
      </c>
      <c r="E16957" t="s">
        <v>62177</v>
      </c>
      <c r="F16957" t="s">
        <v>1723</v>
      </c>
      <c r="G16957" t="s">
        <v>42</v>
      </c>
      <c r="H16957">
        <v>0</v>
      </c>
      <c r="I16957">
        <v>0</v>
      </c>
      <c r="J16957">
        <v>0</v>
      </c>
      <c r="K16957" t="s">
        <v>65656</v>
      </c>
    </row>
    <row r="16958" spans="1:11" x14ac:dyDescent="0.3">
      <c r="A16958" t="s">
        <v>65657</v>
      </c>
      <c r="B16958" t="s">
        <v>65658</v>
      </c>
      <c r="C16958" t="s">
        <v>466</v>
      </c>
      <c r="D16958" t="s">
        <v>65659</v>
      </c>
      <c r="E16958" t="s">
        <v>56266</v>
      </c>
      <c r="F16958" t="s">
        <v>16</v>
      </c>
      <c r="G16958" t="s">
        <v>7387</v>
      </c>
      <c r="H16958">
        <v>0</v>
      </c>
      <c r="I16958">
        <v>0</v>
      </c>
      <c r="J16958">
        <v>0</v>
      </c>
      <c r="K16958" t="s">
        <v>65660</v>
      </c>
    </row>
    <row r="16959" spans="1:11" x14ac:dyDescent="0.3">
      <c r="A16959" t="s">
        <v>65661</v>
      </c>
      <c r="B16959" t="s">
        <v>65662</v>
      </c>
      <c r="C16959" t="s">
        <v>20</v>
      </c>
      <c r="D16959" t="s">
        <v>65663</v>
      </c>
      <c r="E16959" t="s">
        <v>61426</v>
      </c>
      <c r="F16959" t="s">
        <v>16</v>
      </c>
      <c r="G16959" t="s">
        <v>2542</v>
      </c>
      <c r="H16959">
        <v>0</v>
      </c>
      <c r="I16959">
        <v>0</v>
      </c>
      <c r="J16959">
        <v>0</v>
      </c>
      <c r="K16959" t="s">
        <v>65664</v>
      </c>
    </row>
    <row r="16960" spans="1:11" x14ac:dyDescent="0.3">
      <c r="A16960" t="s">
        <v>65665</v>
      </c>
      <c r="B16960" t="s">
        <v>65666</v>
      </c>
      <c r="C16960" t="s">
        <v>20</v>
      </c>
      <c r="D16960" t="s">
        <v>65667</v>
      </c>
      <c r="E16960" t="s">
        <v>61426</v>
      </c>
      <c r="F16960" t="s">
        <v>16</v>
      </c>
      <c r="G16960" t="s">
        <v>9778</v>
      </c>
      <c r="H16960">
        <v>0</v>
      </c>
      <c r="I16960">
        <v>0</v>
      </c>
      <c r="J16960">
        <v>0</v>
      </c>
      <c r="K16960" t="s">
        <v>65668</v>
      </c>
    </row>
    <row r="16961" spans="1:11" x14ac:dyDescent="0.3">
      <c r="A16961" t="s">
        <v>65669</v>
      </c>
      <c r="B16961" t="s">
        <v>65670</v>
      </c>
      <c r="C16961" t="s">
        <v>20</v>
      </c>
      <c r="D16961" t="s">
        <v>65671</v>
      </c>
      <c r="E16961" t="s">
        <v>61426</v>
      </c>
      <c r="F16961" t="s">
        <v>16</v>
      </c>
      <c r="G16961" t="s">
        <v>817</v>
      </c>
      <c r="H16961">
        <v>0</v>
      </c>
      <c r="I16961">
        <v>0</v>
      </c>
      <c r="J16961">
        <v>0</v>
      </c>
      <c r="K16961" t="s">
        <v>65672</v>
      </c>
    </row>
    <row r="16962" spans="1:11" x14ac:dyDescent="0.3">
      <c r="A16962" t="s">
        <v>65673</v>
      </c>
      <c r="B16962" t="s">
        <v>65674</v>
      </c>
      <c r="C16962" t="s">
        <v>20</v>
      </c>
      <c r="D16962" t="s">
        <v>65675</v>
      </c>
      <c r="E16962" t="s">
        <v>61426</v>
      </c>
      <c r="F16962" t="s">
        <v>16</v>
      </c>
      <c r="G16962" t="s">
        <v>9663</v>
      </c>
      <c r="H16962">
        <v>0</v>
      </c>
      <c r="I16962">
        <v>0</v>
      </c>
      <c r="J16962">
        <v>0</v>
      </c>
      <c r="K16962" t="s">
        <v>65676</v>
      </c>
    </row>
    <row r="16963" spans="1:11" x14ac:dyDescent="0.3">
      <c r="A16963" t="s">
        <v>65677</v>
      </c>
      <c r="B16963" t="s">
        <v>65678</v>
      </c>
      <c r="C16963" t="s">
        <v>20</v>
      </c>
      <c r="D16963" t="s">
        <v>65679</v>
      </c>
      <c r="E16963" t="s">
        <v>61426</v>
      </c>
      <c r="F16963" t="s">
        <v>16</v>
      </c>
      <c r="G16963" t="s">
        <v>7708</v>
      </c>
      <c r="H16963">
        <v>0</v>
      </c>
      <c r="I16963">
        <v>0</v>
      </c>
      <c r="J16963">
        <v>0</v>
      </c>
      <c r="K16963" t="s">
        <v>65680</v>
      </c>
    </row>
    <row r="16964" spans="1:11" x14ac:dyDescent="0.3">
      <c r="A16964" t="s">
        <v>65681</v>
      </c>
      <c r="B16964" t="s">
        <v>65682</v>
      </c>
      <c r="C16964" t="s">
        <v>466</v>
      </c>
      <c r="D16964" t="s">
        <v>65683</v>
      </c>
      <c r="E16964" t="s">
        <v>56266</v>
      </c>
      <c r="F16964" t="s">
        <v>16</v>
      </c>
      <c r="G16964" t="s">
        <v>3628</v>
      </c>
      <c r="H16964">
        <v>0</v>
      </c>
      <c r="I16964">
        <v>0</v>
      </c>
      <c r="J16964">
        <v>0</v>
      </c>
      <c r="K16964" t="s">
        <v>65684</v>
      </c>
    </row>
    <row r="16965" spans="1:11" x14ac:dyDescent="0.3">
      <c r="A16965" t="s">
        <v>65685</v>
      </c>
      <c r="B16965" t="s">
        <v>65686</v>
      </c>
      <c r="C16965" t="s">
        <v>20</v>
      </c>
      <c r="D16965" t="s">
        <v>65687</v>
      </c>
      <c r="E16965" t="s">
        <v>61426</v>
      </c>
      <c r="F16965" t="s">
        <v>16</v>
      </c>
      <c r="G16965" t="s">
        <v>53055</v>
      </c>
      <c r="H16965">
        <v>0</v>
      </c>
      <c r="I16965">
        <v>0</v>
      </c>
      <c r="J16965">
        <v>0</v>
      </c>
      <c r="K16965" t="s">
        <v>65688</v>
      </c>
    </row>
    <row r="16966" spans="1:11" x14ac:dyDescent="0.3">
      <c r="A16966" t="s">
        <v>65689</v>
      </c>
      <c r="B16966" t="s">
        <v>65682</v>
      </c>
      <c r="C16966" t="s">
        <v>20</v>
      </c>
      <c r="D16966" t="s">
        <v>65690</v>
      </c>
      <c r="E16966" t="s">
        <v>61426</v>
      </c>
      <c r="F16966" t="s">
        <v>16</v>
      </c>
      <c r="G16966" t="s">
        <v>2818</v>
      </c>
      <c r="H16966">
        <v>0</v>
      </c>
      <c r="I16966">
        <v>0</v>
      </c>
      <c r="J16966">
        <v>0</v>
      </c>
      <c r="K16966" t="s">
        <v>65691</v>
      </c>
    </row>
    <row r="16967" spans="1:11" x14ac:dyDescent="0.3">
      <c r="A16967" t="s">
        <v>65692</v>
      </c>
      <c r="B16967" t="s">
        <v>65693</v>
      </c>
      <c r="C16967" t="s">
        <v>20</v>
      </c>
      <c r="D16967" t="s">
        <v>65694</v>
      </c>
      <c r="E16967" t="s">
        <v>61426</v>
      </c>
      <c r="F16967" t="s">
        <v>16</v>
      </c>
      <c r="G16967" t="s">
        <v>269</v>
      </c>
      <c r="H16967">
        <v>0</v>
      </c>
      <c r="I16967">
        <v>0</v>
      </c>
      <c r="J16967">
        <v>0</v>
      </c>
      <c r="K16967" t="s">
        <v>65695</v>
      </c>
    </row>
    <row r="16968" spans="1:11" x14ac:dyDescent="0.3">
      <c r="A16968" t="s">
        <v>65696</v>
      </c>
      <c r="B16968" t="s">
        <v>65697</v>
      </c>
      <c r="C16968" t="s">
        <v>20</v>
      </c>
      <c r="D16968" t="s">
        <v>65698</v>
      </c>
      <c r="E16968" t="s">
        <v>61426</v>
      </c>
      <c r="F16968" t="s">
        <v>16</v>
      </c>
      <c r="G16968" t="s">
        <v>12174</v>
      </c>
      <c r="H16968">
        <v>0</v>
      </c>
      <c r="I16968">
        <v>0</v>
      </c>
      <c r="J16968">
        <v>0</v>
      </c>
      <c r="K16968" t="s">
        <v>65699</v>
      </c>
    </row>
    <row r="16969" spans="1:11" x14ac:dyDescent="0.3">
      <c r="A16969" t="s">
        <v>65700</v>
      </c>
      <c r="B16969" t="s">
        <v>65701</v>
      </c>
      <c r="C16969" t="s">
        <v>20</v>
      </c>
      <c r="D16969" t="s">
        <v>65702</v>
      </c>
      <c r="E16969" t="s">
        <v>61426</v>
      </c>
      <c r="F16969" t="s">
        <v>16</v>
      </c>
      <c r="G16969" t="s">
        <v>10008</v>
      </c>
      <c r="H16969">
        <v>0</v>
      </c>
      <c r="I16969">
        <v>0</v>
      </c>
      <c r="J16969">
        <v>0</v>
      </c>
      <c r="K16969" t="s">
        <v>65703</v>
      </c>
    </row>
    <row r="16970" spans="1:11" x14ac:dyDescent="0.3">
      <c r="A16970" t="s">
        <v>65704</v>
      </c>
      <c r="B16970" t="s">
        <v>65705</v>
      </c>
      <c r="C16970" t="s">
        <v>20</v>
      </c>
      <c r="D16970" t="s">
        <v>65706</v>
      </c>
      <c r="E16970" t="s">
        <v>61426</v>
      </c>
      <c r="F16970" t="s">
        <v>16</v>
      </c>
      <c r="G16970" t="s">
        <v>3987</v>
      </c>
      <c r="H16970">
        <v>0</v>
      </c>
      <c r="I16970">
        <v>0</v>
      </c>
      <c r="J16970">
        <v>0</v>
      </c>
      <c r="K16970" t="s">
        <v>65707</v>
      </c>
    </row>
    <row r="16971" spans="1:11" x14ac:dyDescent="0.3">
      <c r="A16971" t="s">
        <v>65708</v>
      </c>
      <c r="B16971" t="s">
        <v>65709</v>
      </c>
      <c r="C16971" t="s">
        <v>20</v>
      </c>
      <c r="D16971" t="s">
        <v>65710</v>
      </c>
      <c r="E16971" t="s">
        <v>61426</v>
      </c>
      <c r="F16971" t="s">
        <v>16</v>
      </c>
      <c r="G16971" t="s">
        <v>3043</v>
      </c>
      <c r="H16971">
        <v>0</v>
      </c>
      <c r="I16971">
        <v>0</v>
      </c>
      <c r="J16971">
        <v>0</v>
      </c>
      <c r="K16971" t="s">
        <v>65711</v>
      </c>
    </row>
    <row r="16972" spans="1:11" x14ac:dyDescent="0.3">
      <c r="A16972" t="s">
        <v>65712</v>
      </c>
      <c r="B16972" t="s">
        <v>65713</v>
      </c>
      <c r="C16972" t="s">
        <v>20</v>
      </c>
      <c r="D16972" t="s">
        <v>65714</v>
      </c>
      <c r="E16972" t="s">
        <v>61426</v>
      </c>
      <c r="F16972" t="s">
        <v>16</v>
      </c>
      <c r="G16972" t="s">
        <v>5893</v>
      </c>
      <c r="H16972">
        <v>0</v>
      </c>
      <c r="I16972">
        <v>0</v>
      </c>
      <c r="J16972">
        <v>0</v>
      </c>
      <c r="K16972" t="s">
        <v>65715</v>
      </c>
    </row>
    <row r="16973" spans="1:11" x14ac:dyDescent="0.3">
      <c r="A16973" t="s">
        <v>65716</v>
      </c>
      <c r="B16973" t="s">
        <v>65717</v>
      </c>
      <c r="C16973" t="s">
        <v>20</v>
      </c>
      <c r="D16973" t="s">
        <v>65718</v>
      </c>
      <c r="E16973" t="s">
        <v>61426</v>
      </c>
      <c r="F16973" t="s">
        <v>16</v>
      </c>
      <c r="G16973" t="s">
        <v>2721</v>
      </c>
      <c r="H16973">
        <v>0</v>
      </c>
      <c r="I16973">
        <v>0</v>
      </c>
      <c r="J16973">
        <v>0</v>
      </c>
      <c r="K16973" t="s">
        <v>65719</v>
      </c>
    </row>
    <row r="16974" spans="1:11" x14ac:dyDescent="0.3">
      <c r="A16974" t="s">
        <v>65720</v>
      </c>
      <c r="B16974" t="s">
        <v>65721</v>
      </c>
      <c r="C16974" t="s">
        <v>466</v>
      </c>
      <c r="D16974" t="s">
        <v>65722</v>
      </c>
      <c r="E16974" t="s">
        <v>761</v>
      </c>
      <c r="F16974" t="s">
        <v>16</v>
      </c>
      <c r="G16974" t="s">
        <v>8098</v>
      </c>
      <c r="H16974">
        <v>0</v>
      </c>
      <c r="I16974">
        <v>0</v>
      </c>
      <c r="J16974">
        <v>0</v>
      </c>
      <c r="K16974" t="s">
        <v>65723</v>
      </c>
    </row>
    <row r="16975" spans="1:11" x14ac:dyDescent="0.3">
      <c r="A16975" t="s">
        <v>65724</v>
      </c>
      <c r="B16975" t="s">
        <v>65725</v>
      </c>
      <c r="C16975" t="s">
        <v>466</v>
      </c>
      <c r="D16975" t="s">
        <v>65726</v>
      </c>
      <c r="E16975" t="s">
        <v>56266</v>
      </c>
      <c r="F16975" t="s">
        <v>16</v>
      </c>
      <c r="G16975" t="s">
        <v>25197</v>
      </c>
      <c r="H16975">
        <v>0</v>
      </c>
      <c r="I16975">
        <v>0</v>
      </c>
      <c r="J16975">
        <v>0</v>
      </c>
      <c r="K16975" t="s">
        <v>65727</v>
      </c>
    </row>
    <row r="16976" spans="1:11" x14ac:dyDescent="0.3">
      <c r="A16976" t="s">
        <v>65728</v>
      </c>
      <c r="B16976" t="s">
        <v>65729</v>
      </c>
      <c r="C16976" t="s">
        <v>20</v>
      </c>
      <c r="D16976" t="s">
        <v>65730</v>
      </c>
      <c r="E16976" t="s">
        <v>61426</v>
      </c>
      <c r="F16976" t="s">
        <v>16</v>
      </c>
      <c r="G16976" t="s">
        <v>15522</v>
      </c>
      <c r="H16976">
        <v>0</v>
      </c>
      <c r="I16976">
        <v>0</v>
      </c>
      <c r="J16976">
        <v>0</v>
      </c>
      <c r="K16976" t="s">
        <v>65731</v>
      </c>
    </row>
    <row r="16977" spans="1:11" x14ac:dyDescent="0.3">
      <c r="A16977" t="s">
        <v>65732</v>
      </c>
      <c r="C16977" t="s">
        <v>20</v>
      </c>
      <c r="D16977" t="s">
        <v>65733</v>
      </c>
      <c r="E16977" t="s">
        <v>61426</v>
      </c>
      <c r="F16977" t="s">
        <v>16</v>
      </c>
      <c r="G16977" t="s">
        <v>3945</v>
      </c>
      <c r="H16977">
        <v>0</v>
      </c>
      <c r="I16977">
        <v>0</v>
      </c>
      <c r="J16977">
        <v>0</v>
      </c>
      <c r="K16977" t="s">
        <v>65734</v>
      </c>
    </row>
    <row r="16978" spans="1:11" x14ac:dyDescent="0.3">
      <c r="A16978" t="s">
        <v>65735</v>
      </c>
      <c r="B16978" t="s">
        <v>65736</v>
      </c>
      <c r="C16978" t="s">
        <v>20</v>
      </c>
      <c r="D16978" t="s">
        <v>65737</v>
      </c>
      <c r="E16978" t="s">
        <v>61426</v>
      </c>
      <c r="F16978" t="s">
        <v>16</v>
      </c>
      <c r="G16978" t="s">
        <v>14272</v>
      </c>
      <c r="H16978">
        <v>0</v>
      </c>
      <c r="I16978">
        <v>0</v>
      </c>
      <c r="J16978">
        <v>0</v>
      </c>
      <c r="K16978" t="s">
        <v>65738</v>
      </c>
    </row>
    <row r="16979" spans="1:11" x14ac:dyDescent="0.3">
      <c r="A16979" t="s">
        <v>65739</v>
      </c>
      <c r="B16979" t="s">
        <v>65740</v>
      </c>
      <c r="C16979" t="s">
        <v>20</v>
      </c>
      <c r="D16979" t="s">
        <v>65741</v>
      </c>
      <c r="E16979" t="s">
        <v>61426</v>
      </c>
      <c r="F16979" t="s">
        <v>16</v>
      </c>
      <c r="G16979" t="s">
        <v>1934</v>
      </c>
      <c r="H16979">
        <v>0</v>
      </c>
      <c r="I16979">
        <v>0</v>
      </c>
      <c r="J16979">
        <v>0</v>
      </c>
      <c r="K16979" t="s">
        <v>65742</v>
      </c>
    </row>
    <row r="16980" spans="1:11" x14ac:dyDescent="0.3">
      <c r="A16980" t="s">
        <v>65743</v>
      </c>
      <c r="B16980" t="s">
        <v>65744</v>
      </c>
      <c r="C16980" t="s">
        <v>20</v>
      </c>
      <c r="D16980" t="s">
        <v>65745</v>
      </c>
      <c r="E16980" t="s">
        <v>61426</v>
      </c>
      <c r="F16980" t="s">
        <v>16</v>
      </c>
      <c r="G16980" t="s">
        <v>7803</v>
      </c>
      <c r="H16980">
        <v>0</v>
      </c>
      <c r="I16980">
        <v>0</v>
      </c>
      <c r="J16980">
        <v>0</v>
      </c>
      <c r="K16980" t="s">
        <v>65746</v>
      </c>
    </row>
    <row r="16981" spans="1:11" x14ac:dyDescent="0.3">
      <c r="A16981" t="s">
        <v>65747</v>
      </c>
      <c r="B16981" t="s">
        <v>65748</v>
      </c>
      <c r="C16981" t="s">
        <v>20</v>
      </c>
      <c r="D16981" t="s">
        <v>65749</v>
      </c>
      <c r="E16981" t="s">
        <v>61426</v>
      </c>
      <c r="F16981" t="s">
        <v>16</v>
      </c>
      <c r="G16981" t="s">
        <v>1481</v>
      </c>
      <c r="H16981">
        <v>0</v>
      </c>
      <c r="I16981">
        <v>0</v>
      </c>
      <c r="J16981">
        <v>0</v>
      </c>
      <c r="K16981" t="s">
        <v>65750</v>
      </c>
    </row>
    <row r="16982" spans="1:11" x14ac:dyDescent="0.3">
      <c r="A16982" t="s">
        <v>65751</v>
      </c>
      <c r="B16982" t="s">
        <v>65752</v>
      </c>
      <c r="C16982" t="s">
        <v>20</v>
      </c>
      <c r="D16982" t="s">
        <v>65753</v>
      </c>
      <c r="E16982" t="s">
        <v>61426</v>
      </c>
      <c r="F16982" t="s">
        <v>16</v>
      </c>
      <c r="G16982" t="s">
        <v>7288</v>
      </c>
      <c r="H16982">
        <v>0</v>
      </c>
      <c r="I16982">
        <v>0</v>
      </c>
      <c r="J16982">
        <v>0</v>
      </c>
      <c r="K16982" t="s">
        <v>65754</v>
      </c>
    </row>
    <row r="16983" spans="1:11" x14ac:dyDescent="0.3">
      <c r="A16983" t="s">
        <v>65755</v>
      </c>
      <c r="B16983" t="s">
        <v>65756</v>
      </c>
      <c r="C16983" t="s">
        <v>466</v>
      </c>
      <c r="D16983" t="s">
        <v>65757</v>
      </c>
      <c r="E16983" t="s">
        <v>761</v>
      </c>
      <c r="F16983" t="s">
        <v>16</v>
      </c>
      <c r="G16983" t="s">
        <v>4933</v>
      </c>
      <c r="H16983">
        <v>0</v>
      </c>
      <c r="I16983">
        <v>0</v>
      </c>
      <c r="J16983">
        <v>0</v>
      </c>
      <c r="K16983" t="s">
        <v>65758</v>
      </c>
    </row>
    <row r="16984" spans="1:11" x14ac:dyDescent="0.3">
      <c r="A16984" t="s">
        <v>65759</v>
      </c>
      <c r="B16984" t="s">
        <v>65760</v>
      </c>
      <c r="C16984" t="s">
        <v>20</v>
      </c>
      <c r="D16984" t="s">
        <v>65761</v>
      </c>
      <c r="E16984" t="s">
        <v>61426</v>
      </c>
      <c r="F16984" t="s">
        <v>16</v>
      </c>
      <c r="G16984" t="s">
        <v>22095</v>
      </c>
      <c r="H16984">
        <v>0</v>
      </c>
      <c r="I16984">
        <v>0</v>
      </c>
      <c r="J16984">
        <v>0</v>
      </c>
      <c r="K16984" t="s">
        <v>65762</v>
      </c>
    </row>
    <row r="16985" spans="1:11" x14ac:dyDescent="0.3">
      <c r="A16985" t="s">
        <v>65763</v>
      </c>
      <c r="B16985" t="s">
        <v>65764</v>
      </c>
      <c r="C16985" t="s">
        <v>466</v>
      </c>
      <c r="D16985" t="s">
        <v>65765</v>
      </c>
      <c r="E16985" t="s">
        <v>56266</v>
      </c>
      <c r="F16985" t="s">
        <v>16</v>
      </c>
      <c r="G16985" t="s">
        <v>65766</v>
      </c>
      <c r="H16985">
        <v>0</v>
      </c>
      <c r="I16985">
        <v>0</v>
      </c>
      <c r="J16985">
        <v>0</v>
      </c>
      <c r="K16985" t="s">
        <v>65767</v>
      </c>
    </row>
    <row r="16986" spans="1:11" x14ac:dyDescent="0.3">
      <c r="A16986" t="s">
        <v>65768</v>
      </c>
      <c r="B16986" t="s">
        <v>65769</v>
      </c>
      <c r="C16986" t="s">
        <v>466</v>
      </c>
      <c r="D16986" t="s">
        <v>65770</v>
      </c>
      <c r="E16986" t="s">
        <v>56266</v>
      </c>
      <c r="F16986" t="s">
        <v>16</v>
      </c>
      <c r="G16986" t="s">
        <v>3050</v>
      </c>
      <c r="H16986">
        <v>0</v>
      </c>
      <c r="I16986">
        <v>0</v>
      </c>
      <c r="J16986">
        <v>0</v>
      </c>
      <c r="K16986" t="s">
        <v>65771</v>
      </c>
    </row>
    <row r="16987" spans="1:11" x14ac:dyDescent="0.3">
      <c r="A16987" t="s">
        <v>65772</v>
      </c>
      <c r="B16987" t="s">
        <v>65773</v>
      </c>
      <c r="C16987" t="s">
        <v>20</v>
      </c>
      <c r="D16987" t="s">
        <v>65774</v>
      </c>
      <c r="E16987" t="s">
        <v>61426</v>
      </c>
      <c r="F16987" t="s">
        <v>16</v>
      </c>
      <c r="G16987" t="s">
        <v>6862</v>
      </c>
      <c r="H16987">
        <v>0</v>
      </c>
      <c r="I16987">
        <v>0</v>
      </c>
      <c r="J16987">
        <v>0</v>
      </c>
      <c r="K16987" t="s">
        <v>65775</v>
      </c>
    </row>
    <row r="16988" spans="1:11" x14ac:dyDescent="0.3">
      <c r="A16988" t="s">
        <v>65776</v>
      </c>
      <c r="B16988" t="s">
        <v>65777</v>
      </c>
      <c r="C16988" t="s">
        <v>20</v>
      </c>
      <c r="D16988" t="s">
        <v>65778</v>
      </c>
      <c r="E16988" t="s">
        <v>61426</v>
      </c>
      <c r="F16988" t="s">
        <v>16</v>
      </c>
      <c r="G16988" t="s">
        <v>1710</v>
      </c>
      <c r="H16988">
        <v>0</v>
      </c>
      <c r="I16988">
        <v>0</v>
      </c>
      <c r="J16988">
        <v>0</v>
      </c>
      <c r="K16988" t="s">
        <v>65779</v>
      </c>
    </row>
    <row r="16989" spans="1:11" x14ac:dyDescent="0.3">
      <c r="A16989" t="s">
        <v>65780</v>
      </c>
      <c r="B16989" t="s">
        <v>65781</v>
      </c>
      <c r="C16989" t="s">
        <v>20</v>
      </c>
      <c r="D16989" t="s">
        <v>65782</v>
      </c>
      <c r="E16989" t="s">
        <v>61426</v>
      </c>
      <c r="F16989" t="s">
        <v>16</v>
      </c>
      <c r="G16989" t="s">
        <v>2836</v>
      </c>
      <c r="H16989">
        <v>0</v>
      </c>
      <c r="I16989">
        <v>0</v>
      </c>
      <c r="J16989">
        <v>0</v>
      </c>
      <c r="K16989" t="s">
        <v>65783</v>
      </c>
    </row>
    <row r="16990" spans="1:11" x14ac:dyDescent="0.3">
      <c r="A16990" t="s">
        <v>65784</v>
      </c>
      <c r="B16990" t="s">
        <v>65785</v>
      </c>
      <c r="C16990" t="s">
        <v>466</v>
      </c>
      <c r="D16990" t="s">
        <v>65786</v>
      </c>
      <c r="E16990" t="s">
        <v>56266</v>
      </c>
      <c r="F16990" t="s">
        <v>16</v>
      </c>
      <c r="G16990" t="s">
        <v>209</v>
      </c>
      <c r="H16990">
        <v>0</v>
      </c>
      <c r="I16990">
        <v>0</v>
      </c>
      <c r="J16990">
        <v>0</v>
      </c>
      <c r="K16990" t="s">
        <v>65787</v>
      </c>
    </row>
    <row r="16991" spans="1:11" x14ac:dyDescent="0.3">
      <c r="A16991" t="s">
        <v>65788</v>
      </c>
      <c r="B16991" t="s">
        <v>65789</v>
      </c>
      <c r="C16991" t="s">
        <v>20</v>
      </c>
      <c r="D16991" t="s">
        <v>65790</v>
      </c>
      <c r="E16991" t="s">
        <v>61426</v>
      </c>
      <c r="F16991" t="s">
        <v>16</v>
      </c>
      <c r="G16991" t="s">
        <v>4717</v>
      </c>
      <c r="H16991">
        <v>0</v>
      </c>
      <c r="I16991">
        <v>0</v>
      </c>
      <c r="J16991">
        <v>0</v>
      </c>
      <c r="K16991" t="s">
        <v>65791</v>
      </c>
    </row>
    <row r="16992" spans="1:11" x14ac:dyDescent="0.3">
      <c r="A16992" t="s">
        <v>65792</v>
      </c>
      <c r="B16992" t="s">
        <v>65793</v>
      </c>
      <c r="C16992" t="s">
        <v>466</v>
      </c>
      <c r="D16992" t="s">
        <v>65794</v>
      </c>
      <c r="E16992" t="s">
        <v>761</v>
      </c>
      <c r="F16992" t="s">
        <v>16</v>
      </c>
      <c r="G16992" t="s">
        <v>12342</v>
      </c>
      <c r="H16992">
        <v>0</v>
      </c>
      <c r="I16992">
        <v>0</v>
      </c>
      <c r="J16992">
        <v>0</v>
      </c>
      <c r="K16992" t="s">
        <v>65795</v>
      </c>
    </row>
    <row r="16993" spans="1:11" x14ac:dyDescent="0.3">
      <c r="A16993" t="s">
        <v>65796</v>
      </c>
      <c r="B16993" t="s">
        <v>65797</v>
      </c>
      <c r="C16993" t="s">
        <v>20</v>
      </c>
      <c r="D16993" t="s">
        <v>65798</v>
      </c>
      <c r="E16993" t="s">
        <v>61426</v>
      </c>
      <c r="F16993" t="s">
        <v>16</v>
      </c>
      <c r="G16993" t="s">
        <v>1934</v>
      </c>
      <c r="H16993">
        <v>0</v>
      </c>
      <c r="I16993">
        <v>0</v>
      </c>
      <c r="J16993">
        <v>0</v>
      </c>
      <c r="K16993" t="s">
        <v>65799</v>
      </c>
    </row>
    <row r="16994" spans="1:11" x14ac:dyDescent="0.3">
      <c r="A16994" t="s">
        <v>65800</v>
      </c>
      <c r="B16994" t="s">
        <v>65801</v>
      </c>
      <c r="C16994" t="s">
        <v>466</v>
      </c>
      <c r="D16994" t="s">
        <v>65802</v>
      </c>
      <c r="E16994" t="s">
        <v>56266</v>
      </c>
      <c r="F16994" t="s">
        <v>16</v>
      </c>
      <c r="G16994" t="s">
        <v>4993</v>
      </c>
      <c r="H16994">
        <v>0</v>
      </c>
      <c r="I16994">
        <v>0</v>
      </c>
      <c r="J16994">
        <v>0</v>
      </c>
      <c r="K16994" t="s">
        <v>65803</v>
      </c>
    </row>
    <row r="16995" spans="1:11" x14ac:dyDescent="0.3">
      <c r="A16995" t="s">
        <v>65804</v>
      </c>
      <c r="B16995" t="s">
        <v>65805</v>
      </c>
      <c r="C16995" t="s">
        <v>20</v>
      </c>
      <c r="D16995" t="s">
        <v>65806</v>
      </c>
      <c r="E16995" t="s">
        <v>61426</v>
      </c>
      <c r="F16995" t="s">
        <v>16</v>
      </c>
      <c r="G16995" t="s">
        <v>2906</v>
      </c>
      <c r="H16995">
        <v>0</v>
      </c>
      <c r="I16995">
        <v>0</v>
      </c>
      <c r="J16995">
        <v>0</v>
      </c>
      <c r="K16995" t="s">
        <v>65807</v>
      </c>
    </row>
    <row r="16996" spans="1:11" x14ac:dyDescent="0.3">
      <c r="A16996" t="s">
        <v>65808</v>
      </c>
      <c r="B16996" t="s">
        <v>65809</v>
      </c>
      <c r="C16996" t="s">
        <v>20</v>
      </c>
      <c r="D16996" t="s">
        <v>65810</v>
      </c>
      <c r="E16996" t="s">
        <v>61426</v>
      </c>
      <c r="F16996" t="s">
        <v>16</v>
      </c>
      <c r="G16996" t="s">
        <v>18826</v>
      </c>
      <c r="H16996">
        <v>0</v>
      </c>
      <c r="I16996">
        <v>0</v>
      </c>
      <c r="J16996">
        <v>0</v>
      </c>
      <c r="K16996" t="s">
        <v>65811</v>
      </c>
    </row>
    <row r="16997" spans="1:11" x14ac:dyDescent="0.3">
      <c r="A16997" t="s">
        <v>65812</v>
      </c>
      <c r="B16997" t="s">
        <v>65813</v>
      </c>
      <c r="C16997" t="s">
        <v>466</v>
      </c>
      <c r="D16997" t="s">
        <v>65814</v>
      </c>
      <c r="E16997" t="s">
        <v>56266</v>
      </c>
      <c r="F16997" t="s">
        <v>16</v>
      </c>
      <c r="G16997" t="s">
        <v>4943</v>
      </c>
      <c r="H16997">
        <v>0</v>
      </c>
      <c r="I16997">
        <v>0</v>
      </c>
      <c r="J16997">
        <v>0</v>
      </c>
      <c r="K16997" t="s">
        <v>65815</v>
      </c>
    </row>
    <row r="16998" spans="1:11" x14ac:dyDescent="0.3">
      <c r="A16998" t="s">
        <v>65816</v>
      </c>
      <c r="B16998" t="s">
        <v>65817</v>
      </c>
      <c r="C16998" t="s">
        <v>466</v>
      </c>
      <c r="D16998" t="s">
        <v>65818</v>
      </c>
      <c r="E16998" t="s">
        <v>56266</v>
      </c>
      <c r="F16998" t="s">
        <v>968</v>
      </c>
      <c r="G16998" t="s">
        <v>42</v>
      </c>
      <c r="H16998">
        <v>0</v>
      </c>
      <c r="I16998">
        <v>0</v>
      </c>
      <c r="J16998">
        <v>0</v>
      </c>
      <c r="K16998" t="s">
        <v>65819</v>
      </c>
    </row>
    <row r="16999" spans="1:11" x14ac:dyDescent="0.3">
      <c r="A16999" t="s">
        <v>65820</v>
      </c>
      <c r="B16999" t="s">
        <v>65821</v>
      </c>
      <c r="C16999" t="s">
        <v>466</v>
      </c>
      <c r="D16999" t="s">
        <v>65822</v>
      </c>
      <c r="E16999" t="s">
        <v>56266</v>
      </c>
      <c r="F16999" t="s">
        <v>804</v>
      </c>
      <c r="G16999" t="s">
        <v>42</v>
      </c>
      <c r="H16999">
        <v>0</v>
      </c>
      <c r="I16999">
        <v>0</v>
      </c>
      <c r="J16999">
        <v>0</v>
      </c>
      <c r="K16999" t="s">
        <v>65823</v>
      </c>
    </row>
    <row r="17000" spans="1:11" x14ac:dyDescent="0.3">
      <c r="A17000" t="s">
        <v>65824</v>
      </c>
      <c r="C17000" t="s">
        <v>13</v>
      </c>
      <c r="D17000" t="s">
        <v>65825</v>
      </c>
      <c r="E17000" t="s">
        <v>15</v>
      </c>
      <c r="F17000" t="s">
        <v>16</v>
      </c>
      <c r="G17000" t="s">
        <v>42</v>
      </c>
      <c r="H17000">
        <v>0</v>
      </c>
      <c r="I17000">
        <v>0</v>
      </c>
      <c r="J17000">
        <v>0</v>
      </c>
      <c r="K17000" t="s">
        <v>65826</v>
      </c>
    </row>
    <row r="17001" spans="1:11" x14ac:dyDescent="0.3">
      <c r="A17001" t="s">
        <v>65827</v>
      </c>
      <c r="B17001" t="s">
        <v>65828</v>
      </c>
      <c r="C17001" t="s">
        <v>466</v>
      </c>
      <c r="D17001" t="s">
        <v>65829</v>
      </c>
      <c r="E17001" t="s">
        <v>56266</v>
      </c>
      <c r="F17001" t="s">
        <v>4373</v>
      </c>
      <c r="G17001" t="s">
        <v>42</v>
      </c>
      <c r="H17001">
        <v>0</v>
      </c>
      <c r="I17001">
        <v>0</v>
      </c>
      <c r="J17001">
        <v>0</v>
      </c>
      <c r="K17001" t="s">
        <v>65830</v>
      </c>
    </row>
    <row r="17002" spans="1:11" x14ac:dyDescent="0.3">
      <c r="A17002" t="s">
        <v>65831</v>
      </c>
      <c r="B17002" t="s">
        <v>65832</v>
      </c>
      <c r="C17002" t="s">
        <v>466</v>
      </c>
      <c r="D17002" t="s">
        <v>65833</v>
      </c>
      <c r="E17002" t="s">
        <v>56266</v>
      </c>
      <c r="F17002" t="s">
        <v>1687</v>
      </c>
      <c r="G17002" t="s">
        <v>42</v>
      </c>
      <c r="H17002">
        <v>0</v>
      </c>
      <c r="I17002">
        <v>0</v>
      </c>
      <c r="J17002">
        <v>0</v>
      </c>
      <c r="K17002" t="s">
        <v>65834</v>
      </c>
    </row>
    <row r="17003" spans="1:11" x14ac:dyDescent="0.3">
      <c r="A17003" t="s">
        <v>65835</v>
      </c>
      <c r="B17003" t="s">
        <v>65836</v>
      </c>
      <c r="C17003" t="s">
        <v>20</v>
      </c>
      <c r="D17003" t="s">
        <v>65837</v>
      </c>
      <c r="E17003" t="s">
        <v>61426</v>
      </c>
      <c r="F17003" t="s">
        <v>16</v>
      </c>
      <c r="G17003" t="s">
        <v>4938</v>
      </c>
      <c r="H17003">
        <v>0</v>
      </c>
      <c r="I17003">
        <v>0</v>
      </c>
      <c r="J17003">
        <v>0</v>
      </c>
      <c r="K17003" t="s">
        <v>65838</v>
      </c>
    </row>
    <row r="17004" spans="1:11" x14ac:dyDescent="0.3">
      <c r="A17004" t="s">
        <v>65839</v>
      </c>
      <c r="B17004" t="s">
        <v>65840</v>
      </c>
      <c r="C17004" t="s">
        <v>466</v>
      </c>
      <c r="D17004" t="s">
        <v>65841</v>
      </c>
      <c r="E17004" t="s">
        <v>56266</v>
      </c>
      <c r="F17004" t="s">
        <v>16</v>
      </c>
      <c r="G17004" t="s">
        <v>8894</v>
      </c>
      <c r="H17004">
        <v>0</v>
      </c>
      <c r="I17004">
        <v>0</v>
      </c>
      <c r="J17004">
        <v>0</v>
      </c>
      <c r="K17004" t="s">
        <v>65842</v>
      </c>
    </row>
    <row r="17005" spans="1:11" x14ac:dyDescent="0.3">
      <c r="A17005" t="s">
        <v>65843</v>
      </c>
      <c r="B17005" t="s">
        <v>65844</v>
      </c>
      <c r="C17005" t="s">
        <v>20</v>
      </c>
      <c r="D17005" t="s">
        <v>65845</v>
      </c>
      <c r="E17005" t="s">
        <v>61426</v>
      </c>
      <c r="F17005" t="s">
        <v>16</v>
      </c>
      <c r="G17005" t="s">
        <v>5593</v>
      </c>
      <c r="H17005">
        <v>0</v>
      </c>
      <c r="I17005">
        <v>0</v>
      </c>
      <c r="J17005">
        <v>0</v>
      </c>
      <c r="K17005" t="s">
        <v>65846</v>
      </c>
    </row>
    <row r="17006" spans="1:11" x14ac:dyDescent="0.3">
      <c r="A17006" t="s">
        <v>65847</v>
      </c>
      <c r="B17006" t="s">
        <v>65848</v>
      </c>
      <c r="C17006" t="s">
        <v>466</v>
      </c>
      <c r="D17006" t="s">
        <v>65849</v>
      </c>
      <c r="E17006" t="s">
        <v>56266</v>
      </c>
      <c r="F17006" t="s">
        <v>6622</v>
      </c>
      <c r="G17006" t="s">
        <v>42</v>
      </c>
      <c r="H17006">
        <v>0</v>
      </c>
      <c r="I17006">
        <v>0</v>
      </c>
      <c r="J17006">
        <v>0</v>
      </c>
      <c r="K17006" t="s">
        <v>65850</v>
      </c>
    </row>
    <row r="17007" spans="1:11" x14ac:dyDescent="0.3">
      <c r="A17007" t="s">
        <v>65851</v>
      </c>
      <c r="B17007" t="s">
        <v>65852</v>
      </c>
      <c r="C17007" t="s">
        <v>466</v>
      </c>
      <c r="D17007" t="s">
        <v>65853</v>
      </c>
      <c r="E17007" t="s">
        <v>56266</v>
      </c>
      <c r="F17007" t="s">
        <v>1148</v>
      </c>
      <c r="G17007" t="s">
        <v>42</v>
      </c>
      <c r="H17007">
        <v>0</v>
      </c>
      <c r="I17007">
        <v>0</v>
      </c>
      <c r="J17007">
        <v>0</v>
      </c>
      <c r="K17007" t="s">
        <v>65854</v>
      </c>
    </row>
    <row r="17008" spans="1:11" x14ac:dyDescent="0.3">
      <c r="A17008" t="s">
        <v>65855</v>
      </c>
      <c r="B17008" t="s">
        <v>65856</v>
      </c>
      <c r="C17008" t="s">
        <v>466</v>
      </c>
      <c r="D17008" t="s">
        <v>65857</v>
      </c>
      <c r="E17008" t="s">
        <v>56266</v>
      </c>
      <c r="F17008" t="s">
        <v>2111</v>
      </c>
      <c r="G17008" t="s">
        <v>42</v>
      </c>
      <c r="H17008">
        <v>0</v>
      </c>
      <c r="I17008">
        <v>0</v>
      </c>
      <c r="J17008">
        <v>0</v>
      </c>
      <c r="K17008" t="s">
        <v>65858</v>
      </c>
    </row>
    <row r="17009" spans="1:11" x14ac:dyDescent="0.3">
      <c r="A17009" t="s">
        <v>65859</v>
      </c>
      <c r="B17009" t="s">
        <v>65860</v>
      </c>
      <c r="C17009" t="s">
        <v>466</v>
      </c>
      <c r="D17009" t="s">
        <v>65861</v>
      </c>
      <c r="E17009" t="s">
        <v>56266</v>
      </c>
      <c r="F17009" t="s">
        <v>1531</v>
      </c>
      <c r="G17009" t="s">
        <v>42</v>
      </c>
      <c r="H17009">
        <v>0</v>
      </c>
      <c r="I17009">
        <v>0</v>
      </c>
      <c r="J17009">
        <v>0</v>
      </c>
      <c r="K17009" t="s">
        <v>65862</v>
      </c>
    </row>
    <row r="17010" spans="1:11" x14ac:dyDescent="0.3">
      <c r="A17010" t="s">
        <v>65863</v>
      </c>
      <c r="B17010" t="s">
        <v>65864</v>
      </c>
      <c r="C17010" t="s">
        <v>466</v>
      </c>
      <c r="D17010" t="s">
        <v>65865</v>
      </c>
      <c r="E17010" t="s">
        <v>56266</v>
      </c>
      <c r="F17010" t="s">
        <v>16</v>
      </c>
      <c r="G17010" t="s">
        <v>846</v>
      </c>
      <c r="H17010">
        <v>0</v>
      </c>
      <c r="I17010">
        <v>0</v>
      </c>
      <c r="J17010">
        <v>0</v>
      </c>
      <c r="K17010" t="s">
        <v>65866</v>
      </c>
    </row>
    <row r="17011" spans="1:11" x14ac:dyDescent="0.3">
      <c r="A17011" t="s">
        <v>65867</v>
      </c>
      <c r="B17011" t="s">
        <v>65868</v>
      </c>
      <c r="C17011" t="s">
        <v>20</v>
      </c>
      <c r="D17011" t="s">
        <v>65869</v>
      </c>
      <c r="E17011" t="s">
        <v>61426</v>
      </c>
      <c r="F17011" t="s">
        <v>16</v>
      </c>
      <c r="G17011" t="s">
        <v>717</v>
      </c>
      <c r="H17011">
        <v>0</v>
      </c>
      <c r="I17011">
        <v>0</v>
      </c>
      <c r="J17011">
        <v>0</v>
      </c>
      <c r="K17011" t="s">
        <v>65870</v>
      </c>
    </row>
    <row r="17012" spans="1:11" x14ac:dyDescent="0.3">
      <c r="A17012" t="s">
        <v>65871</v>
      </c>
      <c r="B17012" t="s">
        <v>65872</v>
      </c>
      <c r="C17012" t="s">
        <v>20</v>
      </c>
      <c r="D17012" t="s">
        <v>65873</v>
      </c>
      <c r="E17012" t="s">
        <v>61426</v>
      </c>
      <c r="F17012" t="s">
        <v>16</v>
      </c>
      <c r="G17012" t="s">
        <v>14745</v>
      </c>
      <c r="H17012">
        <v>0</v>
      </c>
      <c r="I17012">
        <v>0</v>
      </c>
      <c r="J17012">
        <v>0</v>
      </c>
      <c r="K17012" t="s">
        <v>65874</v>
      </c>
    </row>
    <row r="17013" spans="1:11" x14ac:dyDescent="0.3">
      <c r="A17013" t="s">
        <v>65875</v>
      </c>
      <c r="B17013" t="s">
        <v>65876</v>
      </c>
      <c r="C17013" t="s">
        <v>466</v>
      </c>
      <c r="D17013" t="s">
        <v>65877</v>
      </c>
      <c r="E17013" t="s">
        <v>56266</v>
      </c>
      <c r="F17013" t="s">
        <v>1634</v>
      </c>
      <c r="G17013" t="s">
        <v>42</v>
      </c>
      <c r="H17013">
        <v>0</v>
      </c>
      <c r="I17013">
        <v>0</v>
      </c>
      <c r="J17013">
        <v>0</v>
      </c>
      <c r="K17013" t="s">
        <v>65878</v>
      </c>
    </row>
    <row r="17014" spans="1:11" x14ac:dyDescent="0.3">
      <c r="A17014" t="s">
        <v>65879</v>
      </c>
      <c r="B17014" t="s">
        <v>65880</v>
      </c>
      <c r="C17014" t="s">
        <v>466</v>
      </c>
      <c r="D17014" t="s">
        <v>65881</v>
      </c>
      <c r="E17014" t="s">
        <v>56266</v>
      </c>
      <c r="F17014" t="s">
        <v>1732</v>
      </c>
      <c r="G17014" t="s">
        <v>42</v>
      </c>
      <c r="H17014">
        <v>0</v>
      </c>
      <c r="I17014">
        <v>0</v>
      </c>
      <c r="J17014">
        <v>0</v>
      </c>
      <c r="K17014" t="s">
        <v>65882</v>
      </c>
    </row>
    <row r="17015" spans="1:11" x14ac:dyDescent="0.3">
      <c r="A17015" t="s">
        <v>65883</v>
      </c>
      <c r="B17015" t="s">
        <v>65884</v>
      </c>
      <c r="C17015" t="s">
        <v>20</v>
      </c>
      <c r="D17015" t="s">
        <v>65885</v>
      </c>
      <c r="E17015" t="s">
        <v>61426</v>
      </c>
      <c r="F17015" t="s">
        <v>16</v>
      </c>
      <c r="G17015" t="s">
        <v>6576</v>
      </c>
      <c r="H17015">
        <v>0</v>
      </c>
      <c r="I17015">
        <v>0</v>
      </c>
      <c r="J17015">
        <v>0</v>
      </c>
      <c r="K17015" t="s">
        <v>65886</v>
      </c>
    </row>
    <row r="17016" spans="1:11" x14ac:dyDescent="0.3">
      <c r="A17016" t="s">
        <v>65887</v>
      </c>
      <c r="B17016" t="s">
        <v>65888</v>
      </c>
      <c r="C17016" t="s">
        <v>466</v>
      </c>
      <c r="D17016" t="s">
        <v>65889</v>
      </c>
      <c r="E17016" t="s">
        <v>56266</v>
      </c>
      <c r="F17016" t="s">
        <v>16</v>
      </c>
      <c r="G17016" t="s">
        <v>2333</v>
      </c>
      <c r="H17016">
        <v>0</v>
      </c>
      <c r="I17016">
        <v>0</v>
      </c>
      <c r="J17016">
        <v>0</v>
      </c>
      <c r="K17016" t="s">
        <v>65890</v>
      </c>
    </row>
    <row r="17017" spans="1:11" x14ac:dyDescent="0.3">
      <c r="A17017" t="s">
        <v>65891</v>
      </c>
      <c r="B17017" t="s">
        <v>65892</v>
      </c>
      <c r="C17017" t="s">
        <v>466</v>
      </c>
      <c r="D17017" t="s">
        <v>65893</v>
      </c>
      <c r="E17017" t="s">
        <v>56266</v>
      </c>
      <c r="F17017" t="s">
        <v>16</v>
      </c>
      <c r="G17017" t="s">
        <v>5110</v>
      </c>
      <c r="H17017">
        <v>0</v>
      </c>
      <c r="I17017">
        <v>0</v>
      </c>
      <c r="J17017">
        <v>0</v>
      </c>
      <c r="K17017" t="s">
        <v>65894</v>
      </c>
    </row>
    <row r="17018" spans="1:11" x14ac:dyDescent="0.3">
      <c r="A17018" t="s">
        <v>65895</v>
      </c>
      <c r="B17018" t="s">
        <v>65896</v>
      </c>
      <c r="C17018" t="s">
        <v>27</v>
      </c>
      <c r="D17018" t="e">
        <f>단판 적층재.</f>
        <v>#NAME?</v>
      </c>
      <c r="E17018" t="s">
        <v>29</v>
      </c>
      <c r="F17018" t="s">
        <v>16</v>
      </c>
      <c r="G17018" t="s">
        <v>8935</v>
      </c>
      <c r="H17018">
        <v>0</v>
      </c>
      <c r="I17018">
        <v>0</v>
      </c>
      <c r="J17018">
        <v>0</v>
      </c>
      <c r="K17018" t="s">
        <v>65897</v>
      </c>
    </row>
    <row r="17019" spans="1:11" x14ac:dyDescent="0.3">
      <c r="A17019" t="s">
        <v>65898</v>
      </c>
      <c r="B17019" t="s">
        <v>65899</v>
      </c>
      <c r="C17019" t="s">
        <v>466</v>
      </c>
      <c r="D17019" t="s">
        <v>65900</v>
      </c>
      <c r="E17019" t="s">
        <v>761</v>
      </c>
      <c r="F17019" t="s">
        <v>16</v>
      </c>
      <c r="G17019" t="s">
        <v>7708</v>
      </c>
      <c r="H17019">
        <v>0</v>
      </c>
      <c r="I17019">
        <v>0</v>
      </c>
      <c r="J17019">
        <v>0</v>
      </c>
      <c r="K17019" t="s">
        <v>65901</v>
      </c>
    </row>
    <row r="17020" spans="1:11" x14ac:dyDescent="0.3">
      <c r="A17020" t="s">
        <v>65902</v>
      </c>
      <c r="C17020" t="s">
        <v>466</v>
      </c>
      <c r="D17020" t="s">
        <v>65903</v>
      </c>
      <c r="E17020" t="s">
        <v>56266</v>
      </c>
      <c r="F17020" t="s">
        <v>7017</v>
      </c>
      <c r="G17020" t="s">
        <v>42</v>
      </c>
      <c r="H17020">
        <v>0</v>
      </c>
      <c r="I17020">
        <v>0</v>
      </c>
      <c r="J17020">
        <v>0</v>
      </c>
      <c r="K17020" t="s">
        <v>65904</v>
      </c>
    </row>
    <row r="17021" spans="1:11" x14ac:dyDescent="0.3">
      <c r="A17021" t="s">
        <v>65905</v>
      </c>
      <c r="B17021" t="s">
        <v>65906</v>
      </c>
      <c r="C17021" t="s">
        <v>466</v>
      </c>
      <c r="D17021" t="s">
        <v>65907</v>
      </c>
      <c r="E17021" t="s">
        <v>56266</v>
      </c>
      <c r="F17021" t="s">
        <v>7017</v>
      </c>
      <c r="G17021" t="s">
        <v>42</v>
      </c>
      <c r="H17021">
        <v>0</v>
      </c>
      <c r="I17021">
        <v>0</v>
      </c>
      <c r="J17021">
        <v>0</v>
      </c>
      <c r="K17021" t="s">
        <v>65908</v>
      </c>
    </row>
    <row r="17022" spans="1:11" x14ac:dyDescent="0.3">
      <c r="A17022" t="s">
        <v>65909</v>
      </c>
      <c r="B17022" t="s">
        <v>65910</v>
      </c>
      <c r="C17022" t="s">
        <v>466</v>
      </c>
      <c r="D17022" t="s">
        <v>65911</v>
      </c>
      <c r="E17022" t="s">
        <v>56266</v>
      </c>
      <c r="F17022" t="s">
        <v>2892</v>
      </c>
      <c r="G17022" t="s">
        <v>42</v>
      </c>
      <c r="H17022">
        <v>0</v>
      </c>
      <c r="I17022">
        <v>0</v>
      </c>
      <c r="J17022">
        <v>0</v>
      </c>
      <c r="K17022" t="s">
        <v>65912</v>
      </c>
    </row>
    <row r="17023" spans="1:11" x14ac:dyDescent="0.3">
      <c r="A17023" t="s">
        <v>65913</v>
      </c>
      <c r="B17023" t="s">
        <v>65914</v>
      </c>
      <c r="C17023" t="s">
        <v>27</v>
      </c>
      <c r="D17023" t="s">
        <v>65915</v>
      </c>
      <c r="E17023" t="s">
        <v>65444</v>
      </c>
      <c r="F17023" t="s">
        <v>41</v>
      </c>
      <c r="G17023" t="s">
        <v>42</v>
      </c>
      <c r="H17023">
        <v>0</v>
      </c>
      <c r="I17023">
        <v>0</v>
      </c>
      <c r="J17023">
        <v>0</v>
      </c>
      <c r="K17023" t="s">
        <v>65916</v>
      </c>
    </row>
    <row r="17024" spans="1:11" x14ac:dyDescent="0.3">
      <c r="A17024" t="s">
        <v>65917</v>
      </c>
      <c r="B17024" t="s">
        <v>65918</v>
      </c>
      <c r="C17024" t="s">
        <v>27</v>
      </c>
      <c r="D17024" t="s">
        <v>65919</v>
      </c>
      <c r="E17024" t="s">
        <v>65444</v>
      </c>
      <c r="F17024" t="s">
        <v>16</v>
      </c>
      <c r="G17024" t="s">
        <v>2422</v>
      </c>
      <c r="H17024">
        <v>0</v>
      </c>
      <c r="I17024">
        <v>0</v>
      </c>
      <c r="J17024">
        <v>0</v>
      </c>
      <c r="K17024" t="s">
        <v>65920</v>
      </c>
    </row>
    <row r="17025" spans="1:11" x14ac:dyDescent="0.3">
      <c r="A17025" t="s">
        <v>65921</v>
      </c>
      <c r="B17025" t="s">
        <v>65922</v>
      </c>
      <c r="C17025" t="s">
        <v>558</v>
      </c>
      <c r="D17025" t="s">
        <v>65923</v>
      </c>
      <c r="E17025" t="s">
        <v>18607</v>
      </c>
      <c r="F17025" t="s">
        <v>10378</v>
      </c>
      <c r="G17025" t="s">
        <v>1966</v>
      </c>
      <c r="H17025">
        <v>0</v>
      </c>
      <c r="I17025">
        <v>0</v>
      </c>
      <c r="J17025">
        <v>0</v>
      </c>
      <c r="K17025" t="s">
        <v>65924</v>
      </c>
    </row>
    <row r="17026" spans="1:11" x14ac:dyDescent="0.3">
      <c r="A17026" t="s">
        <v>65925</v>
      </c>
      <c r="B17026" t="s">
        <v>65926</v>
      </c>
      <c r="C17026" t="s">
        <v>13</v>
      </c>
      <c r="E17026" t="s">
        <v>58181</v>
      </c>
      <c r="F17026" t="s">
        <v>16</v>
      </c>
      <c r="G17026" t="s">
        <v>1481</v>
      </c>
      <c r="H17026">
        <v>0</v>
      </c>
      <c r="I17026">
        <v>0</v>
      </c>
      <c r="J17026">
        <v>0</v>
      </c>
      <c r="K17026" t="s">
        <v>65927</v>
      </c>
    </row>
    <row r="17027" spans="1:11" x14ac:dyDescent="0.3">
      <c r="A17027" t="s">
        <v>65928</v>
      </c>
      <c r="B17027" t="s">
        <v>65929</v>
      </c>
      <c r="C17027" t="s">
        <v>13</v>
      </c>
      <c r="D17027" t="s">
        <v>65930</v>
      </c>
      <c r="E17027" t="s">
        <v>58181</v>
      </c>
      <c r="F17027" t="s">
        <v>16</v>
      </c>
      <c r="G17027" t="s">
        <v>6487</v>
      </c>
      <c r="H17027">
        <v>0</v>
      </c>
      <c r="I17027">
        <v>0</v>
      </c>
      <c r="J17027">
        <v>0</v>
      </c>
      <c r="K17027" t="s">
        <v>65931</v>
      </c>
    </row>
    <row r="17028" spans="1:11" x14ac:dyDescent="0.3">
      <c r="A17028" t="s">
        <v>65932</v>
      </c>
      <c r="B17028" t="s">
        <v>65933</v>
      </c>
      <c r="C17028" t="s">
        <v>13</v>
      </c>
      <c r="D17028" t="s">
        <v>65934</v>
      </c>
      <c r="E17028" t="s">
        <v>58181</v>
      </c>
      <c r="F17028" t="s">
        <v>16</v>
      </c>
      <c r="G17028" t="s">
        <v>6916</v>
      </c>
      <c r="H17028">
        <v>0</v>
      </c>
      <c r="I17028">
        <v>0</v>
      </c>
      <c r="J17028">
        <v>0</v>
      </c>
      <c r="K17028" t="s">
        <v>65935</v>
      </c>
    </row>
    <row r="17029" spans="1:11" x14ac:dyDescent="0.3">
      <c r="A17029" t="s">
        <v>65936</v>
      </c>
      <c r="B17029" t="s">
        <v>65937</v>
      </c>
      <c r="C17029" t="s">
        <v>13</v>
      </c>
      <c r="D17029" t="s">
        <v>65938</v>
      </c>
      <c r="E17029" t="s">
        <v>58181</v>
      </c>
      <c r="F17029" t="s">
        <v>16</v>
      </c>
      <c r="G17029" t="s">
        <v>4895</v>
      </c>
      <c r="H17029">
        <v>0</v>
      </c>
      <c r="I17029">
        <v>0</v>
      </c>
      <c r="J17029">
        <v>0</v>
      </c>
      <c r="K17029" t="s">
        <v>65939</v>
      </c>
    </row>
    <row r="17030" spans="1:11" x14ac:dyDescent="0.3">
      <c r="A17030" t="s">
        <v>65940</v>
      </c>
      <c r="B17030" t="s">
        <v>65941</v>
      </c>
      <c r="C17030" t="s">
        <v>13</v>
      </c>
      <c r="D17030" t="s">
        <v>65942</v>
      </c>
      <c r="E17030" t="s">
        <v>58181</v>
      </c>
      <c r="F17030" t="s">
        <v>16</v>
      </c>
      <c r="G17030" t="s">
        <v>19468</v>
      </c>
      <c r="H17030">
        <v>0</v>
      </c>
      <c r="I17030">
        <v>0</v>
      </c>
      <c r="J17030">
        <v>0</v>
      </c>
      <c r="K17030" t="s">
        <v>65943</v>
      </c>
    </row>
    <row r="17031" spans="1:11" x14ac:dyDescent="0.3">
      <c r="A17031" t="s">
        <v>65944</v>
      </c>
      <c r="B17031" t="s">
        <v>65945</v>
      </c>
      <c r="C17031" t="s">
        <v>13</v>
      </c>
      <c r="D17031" t="s">
        <v>65946</v>
      </c>
      <c r="E17031" t="s">
        <v>58181</v>
      </c>
      <c r="F17031" t="s">
        <v>16</v>
      </c>
      <c r="G17031" t="s">
        <v>6744</v>
      </c>
      <c r="H17031">
        <v>0</v>
      </c>
      <c r="I17031">
        <v>0</v>
      </c>
      <c r="J17031">
        <v>0</v>
      </c>
      <c r="K17031" t="s">
        <v>65947</v>
      </c>
    </row>
    <row r="17032" spans="1:11" x14ac:dyDescent="0.3">
      <c r="A17032" t="s">
        <v>65948</v>
      </c>
      <c r="B17032" t="s">
        <v>65949</v>
      </c>
      <c r="C17032" t="s">
        <v>13</v>
      </c>
      <c r="D17032" t="s">
        <v>65950</v>
      </c>
      <c r="E17032" t="s">
        <v>58181</v>
      </c>
      <c r="F17032" t="s">
        <v>16</v>
      </c>
      <c r="G17032" t="s">
        <v>25517</v>
      </c>
      <c r="H17032">
        <v>0</v>
      </c>
      <c r="I17032">
        <v>0</v>
      </c>
      <c r="J17032">
        <v>0</v>
      </c>
      <c r="K17032" t="s">
        <v>65951</v>
      </c>
    </row>
    <row r="17033" spans="1:11" x14ac:dyDescent="0.3">
      <c r="A17033" t="s">
        <v>65952</v>
      </c>
      <c r="B17033" t="s">
        <v>65953</v>
      </c>
      <c r="C17033" t="s">
        <v>558</v>
      </c>
      <c r="D17033" t="s">
        <v>65954</v>
      </c>
      <c r="E17033" t="s">
        <v>34293</v>
      </c>
      <c r="F17033" t="s">
        <v>16</v>
      </c>
      <c r="G17033" t="s">
        <v>65955</v>
      </c>
      <c r="H17033">
        <v>0</v>
      </c>
      <c r="I17033">
        <v>0</v>
      </c>
      <c r="J17033">
        <v>0</v>
      </c>
      <c r="K17033" t="s">
        <v>65956</v>
      </c>
    </row>
    <row r="17034" spans="1:11" x14ac:dyDescent="0.3">
      <c r="A17034" t="s">
        <v>65957</v>
      </c>
      <c r="B17034" t="s">
        <v>65958</v>
      </c>
      <c r="C17034" t="s">
        <v>558</v>
      </c>
      <c r="D17034" t="s">
        <v>65959</v>
      </c>
      <c r="E17034" t="s">
        <v>34293</v>
      </c>
      <c r="F17034" t="s">
        <v>16</v>
      </c>
      <c r="G17034" t="s">
        <v>12299</v>
      </c>
      <c r="H17034">
        <v>0</v>
      </c>
      <c r="I17034">
        <v>0</v>
      </c>
      <c r="J17034">
        <v>0</v>
      </c>
      <c r="K17034" t="s">
        <v>65960</v>
      </c>
    </row>
    <row r="17035" spans="1:11" x14ac:dyDescent="0.3">
      <c r="A17035" t="s">
        <v>65961</v>
      </c>
      <c r="B17035" t="s">
        <v>65962</v>
      </c>
      <c r="C17035" t="s">
        <v>13</v>
      </c>
      <c r="D17035" t="s">
        <v>65963</v>
      </c>
      <c r="E17035" t="s">
        <v>58181</v>
      </c>
      <c r="F17035" t="s">
        <v>16</v>
      </c>
      <c r="G17035" t="s">
        <v>21784</v>
      </c>
      <c r="H17035">
        <v>0</v>
      </c>
      <c r="I17035">
        <v>0</v>
      </c>
      <c r="J17035">
        <v>0</v>
      </c>
      <c r="K17035" t="s">
        <v>65964</v>
      </c>
    </row>
    <row r="17036" spans="1:11" x14ac:dyDescent="0.3">
      <c r="A17036" t="s">
        <v>65965</v>
      </c>
      <c r="B17036" t="s">
        <v>65966</v>
      </c>
      <c r="C17036" t="s">
        <v>20</v>
      </c>
      <c r="D17036" t="s">
        <v>65967</v>
      </c>
      <c r="E17036" t="s">
        <v>61426</v>
      </c>
      <c r="F17036" t="s">
        <v>1634</v>
      </c>
      <c r="G17036" t="s">
        <v>209</v>
      </c>
      <c r="H17036">
        <v>0</v>
      </c>
      <c r="I17036">
        <v>0</v>
      </c>
      <c r="J17036">
        <v>0</v>
      </c>
      <c r="K17036" t="s">
        <v>65968</v>
      </c>
    </row>
    <row r="17037" spans="1:11" x14ac:dyDescent="0.3">
      <c r="A17037" t="s">
        <v>65969</v>
      </c>
      <c r="B17037" t="s">
        <v>65970</v>
      </c>
      <c r="C17037" t="s">
        <v>466</v>
      </c>
      <c r="D17037" t="s">
        <v>65971</v>
      </c>
      <c r="E17037" t="s">
        <v>56266</v>
      </c>
      <c r="F17037" t="s">
        <v>4373</v>
      </c>
      <c r="G17037" t="s">
        <v>42</v>
      </c>
      <c r="H17037">
        <v>0</v>
      </c>
      <c r="I17037">
        <v>0</v>
      </c>
      <c r="J17037">
        <v>0</v>
      </c>
      <c r="K17037" t="s">
        <v>65972</v>
      </c>
    </row>
    <row r="17038" spans="1:11" x14ac:dyDescent="0.3">
      <c r="A17038" t="s">
        <v>65973</v>
      </c>
      <c r="B17038" t="s">
        <v>65974</v>
      </c>
      <c r="C17038" t="s">
        <v>27</v>
      </c>
      <c r="D17038" t="s">
        <v>65975</v>
      </c>
      <c r="E17038" t="s">
        <v>29</v>
      </c>
      <c r="F17038" t="s">
        <v>16</v>
      </c>
      <c r="G17038" t="s">
        <v>10661</v>
      </c>
      <c r="H17038">
        <v>0</v>
      </c>
      <c r="I17038">
        <v>0</v>
      </c>
      <c r="J17038">
        <v>0</v>
      </c>
      <c r="K17038" t="s">
        <v>65976</v>
      </c>
    </row>
    <row r="17039" spans="1:11" x14ac:dyDescent="0.3">
      <c r="A17039" t="s">
        <v>65977</v>
      </c>
      <c r="B17039" t="s">
        <v>65978</v>
      </c>
      <c r="C17039" t="s">
        <v>466</v>
      </c>
      <c r="D17039" t="s">
        <v>65979</v>
      </c>
      <c r="E17039" t="s">
        <v>56266</v>
      </c>
      <c r="F17039" t="s">
        <v>16</v>
      </c>
      <c r="G17039" t="s">
        <v>6816</v>
      </c>
      <c r="H17039">
        <v>0</v>
      </c>
      <c r="I17039">
        <v>0</v>
      </c>
      <c r="J17039">
        <v>0</v>
      </c>
      <c r="K17039" t="s">
        <v>65980</v>
      </c>
    </row>
    <row r="17040" spans="1:11" x14ac:dyDescent="0.3">
      <c r="A17040" t="s">
        <v>65981</v>
      </c>
      <c r="B17040" t="s">
        <v>65982</v>
      </c>
      <c r="C17040" t="s">
        <v>27</v>
      </c>
      <c r="D17040" t="s">
        <v>65983</v>
      </c>
      <c r="E17040" t="s">
        <v>65444</v>
      </c>
      <c r="F17040" t="s">
        <v>41</v>
      </c>
      <c r="G17040" t="s">
        <v>42</v>
      </c>
      <c r="H17040">
        <v>0</v>
      </c>
      <c r="I17040">
        <v>0</v>
      </c>
      <c r="J17040">
        <v>0</v>
      </c>
      <c r="K17040" t="s">
        <v>65984</v>
      </c>
    </row>
    <row r="17041" spans="1:11" x14ac:dyDescent="0.3">
      <c r="A17041" t="s">
        <v>65985</v>
      </c>
      <c r="B17041" t="s">
        <v>65986</v>
      </c>
      <c r="C17041" t="s">
        <v>20</v>
      </c>
      <c r="D17041" t="s">
        <v>65987</v>
      </c>
      <c r="E17041" t="s">
        <v>61426</v>
      </c>
      <c r="F17041" t="s">
        <v>16</v>
      </c>
      <c r="G17041" t="s">
        <v>2131</v>
      </c>
      <c r="H17041">
        <v>0</v>
      </c>
      <c r="I17041">
        <v>0</v>
      </c>
      <c r="J17041">
        <v>0</v>
      </c>
      <c r="K17041" t="s">
        <v>65988</v>
      </c>
    </row>
    <row r="17042" spans="1:11" x14ac:dyDescent="0.3">
      <c r="A17042" t="s">
        <v>65989</v>
      </c>
      <c r="B17042" t="s">
        <v>65990</v>
      </c>
      <c r="C17042" t="s">
        <v>27</v>
      </c>
      <c r="D17042" t="s">
        <v>65991</v>
      </c>
      <c r="E17042" t="s">
        <v>65444</v>
      </c>
      <c r="F17042" t="s">
        <v>41</v>
      </c>
      <c r="G17042" t="s">
        <v>42</v>
      </c>
      <c r="H17042">
        <v>0</v>
      </c>
      <c r="I17042">
        <v>0</v>
      </c>
      <c r="J17042">
        <v>0</v>
      </c>
      <c r="K17042" t="s">
        <v>65992</v>
      </c>
    </row>
    <row r="17043" spans="1:11" x14ac:dyDescent="0.3">
      <c r="A17043" t="s">
        <v>65993</v>
      </c>
      <c r="B17043" t="s">
        <v>65994</v>
      </c>
      <c r="C17043" t="s">
        <v>20</v>
      </c>
      <c r="D17043" t="s">
        <v>65995</v>
      </c>
      <c r="E17043" t="s">
        <v>61426</v>
      </c>
      <c r="F17043" t="s">
        <v>10639</v>
      </c>
      <c r="G17043" t="s">
        <v>14592</v>
      </c>
      <c r="H17043">
        <v>0</v>
      </c>
      <c r="I17043">
        <v>0</v>
      </c>
      <c r="J17043">
        <v>0</v>
      </c>
      <c r="K17043" t="s">
        <v>65996</v>
      </c>
    </row>
    <row r="17044" spans="1:11" x14ac:dyDescent="0.3">
      <c r="A17044" t="s">
        <v>65997</v>
      </c>
      <c r="C17044" t="s">
        <v>13</v>
      </c>
      <c r="D17044" t="s">
        <v>65998</v>
      </c>
      <c r="E17044" t="s">
        <v>58181</v>
      </c>
      <c r="F17044" t="s">
        <v>6886</v>
      </c>
      <c r="G17044" t="s">
        <v>42</v>
      </c>
      <c r="H17044">
        <v>0</v>
      </c>
      <c r="I17044">
        <v>0</v>
      </c>
      <c r="J17044">
        <v>0</v>
      </c>
      <c r="K17044" t="s">
        <v>65999</v>
      </c>
    </row>
    <row r="17045" spans="1:11" x14ac:dyDescent="0.3">
      <c r="A17045" t="s">
        <v>66000</v>
      </c>
      <c r="B17045" t="s">
        <v>66001</v>
      </c>
      <c r="C17045" t="s">
        <v>20</v>
      </c>
      <c r="D17045" t="s">
        <v>66002</v>
      </c>
      <c r="E17045" t="s">
        <v>61426</v>
      </c>
      <c r="F17045" t="s">
        <v>6915</v>
      </c>
      <c r="G17045" t="s">
        <v>42</v>
      </c>
      <c r="H17045">
        <v>0</v>
      </c>
      <c r="I17045">
        <v>0</v>
      </c>
      <c r="J17045">
        <v>0</v>
      </c>
      <c r="K17045" t="s">
        <v>66003</v>
      </c>
    </row>
    <row r="17046" spans="1:11" x14ac:dyDescent="0.3">
      <c r="A17046" t="s">
        <v>66004</v>
      </c>
      <c r="B17046" t="s">
        <v>66005</v>
      </c>
      <c r="C17046" t="s">
        <v>147</v>
      </c>
      <c r="D17046" t="s">
        <v>66006</v>
      </c>
      <c r="E17046" t="s">
        <v>59940</v>
      </c>
      <c r="F17046" t="s">
        <v>15881</v>
      </c>
      <c r="G17046" t="s">
        <v>42</v>
      </c>
      <c r="H17046">
        <v>0</v>
      </c>
      <c r="I17046">
        <v>0</v>
      </c>
      <c r="J17046">
        <v>0</v>
      </c>
      <c r="K17046" t="s">
        <v>66007</v>
      </c>
    </row>
    <row r="17047" spans="1:11" x14ac:dyDescent="0.3">
      <c r="A17047" t="s">
        <v>66008</v>
      </c>
      <c r="B17047" t="s">
        <v>66009</v>
      </c>
      <c r="C17047" t="s">
        <v>147</v>
      </c>
      <c r="D17047" t="s">
        <v>66010</v>
      </c>
      <c r="E17047" t="s">
        <v>59940</v>
      </c>
      <c r="F17047" t="s">
        <v>9772</v>
      </c>
      <c r="G17047" t="s">
        <v>42</v>
      </c>
      <c r="H17047">
        <v>0</v>
      </c>
      <c r="I17047">
        <v>0</v>
      </c>
      <c r="J17047">
        <v>0</v>
      </c>
      <c r="K17047" t="s">
        <v>66011</v>
      </c>
    </row>
    <row r="17048" spans="1:11" x14ac:dyDescent="0.3">
      <c r="A17048" t="s">
        <v>66012</v>
      </c>
      <c r="B17048" t="s">
        <v>66013</v>
      </c>
      <c r="C17048" t="s">
        <v>20</v>
      </c>
      <c r="D17048" t="s">
        <v>66014</v>
      </c>
      <c r="E17048" t="s">
        <v>61426</v>
      </c>
      <c r="F17048" t="s">
        <v>16</v>
      </c>
      <c r="G17048" t="s">
        <v>8098</v>
      </c>
      <c r="H17048">
        <v>0</v>
      </c>
      <c r="I17048">
        <v>0</v>
      </c>
      <c r="J17048">
        <v>0</v>
      </c>
      <c r="K17048" t="s">
        <v>66015</v>
      </c>
    </row>
    <row r="17049" spans="1:11" x14ac:dyDescent="0.3">
      <c r="A17049" t="s">
        <v>66016</v>
      </c>
      <c r="B17049" t="s">
        <v>66017</v>
      </c>
      <c r="C17049" t="s">
        <v>466</v>
      </c>
      <c r="D17049" t="s">
        <v>66018</v>
      </c>
      <c r="E17049" t="s">
        <v>56266</v>
      </c>
      <c r="F17049" t="s">
        <v>16</v>
      </c>
      <c r="G17049" t="s">
        <v>7351</v>
      </c>
      <c r="H17049">
        <v>0</v>
      </c>
      <c r="I17049">
        <v>0</v>
      </c>
      <c r="J17049">
        <v>0</v>
      </c>
      <c r="K17049" t="s">
        <v>66019</v>
      </c>
    </row>
    <row r="17050" spans="1:11" x14ac:dyDescent="0.3">
      <c r="A17050" t="s">
        <v>66020</v>
      </c>
      <c r="B17050" t="s">
        <v>66021</v>
      </c>
      <c r="C17050" t="s">
        <v>13</v>
      </c>
      <c r="D17050" t="s">
        <v>66022</v>
      </c>
      <c r="E17050" t="s">
        <v>58181</v>
      </c>
      <c r="F17050" t="s">
        <v>16</v>
      </c>
      <c r="G17050" t="s">
        <v>2818</v>
      </c>
      <c r="H17050">
        <v>0</v>
      </c>
      <c r="I17050">
        <v>0</v>
      </c>
      <c r="J17050">
        <v>0</v>
      </c>
      <c r="K17050" t="s">
        <v>66023</v>
      </c>
    </row>
    <row r="17051" spans="1:11" x14ac:dyDescent="0.3">
      <c r="A17051" t="s">
        <v>66024</v>
      </c>
      <c r="B17051" t="s">
        <v>66025</v>
      </c>
      <c r="C17051" t="s">
        <v>27</v>
      </c>
      <c r="D17051" t="s">
        <v>66026</v>
      </c>
      <c r="E17051" t="s">
        <v>65444</v>
      </c>
      <c r="F17051" t="s">
        <v>41</v>
      </c>
      <c r="G17051" t="s">
        <v>42</v>
      </c>
      <c r="H17051">
        <v>0</v>
      </c>
      <c r="I17051">
        <v>0</v>
      </c>
      <c r="J17051">
        <v>0</v>
      </c>
      <c r="K17051" t="s">
        <v>66027</v>
      </c>
    </row>
    <row r="17052" spans="1:11" x14ac:dyDescent="0.3">
      <c r="A17052" t="s">
        <v>66028</v>
      </c>
      <c r="B17052" t="s">
        <v>66029</v>
      </c>
      <c r="C17052" t="s">
        <v>27</v>
      </c>
      <c r="D17052" t="s">
        <v>66030</v>
      </c>
      <c r="E17052" t="s">
        <v>65444</v>
      </c>
      <c r="F17052" t="s">
        <v>41</v>
      </c>
      <c r="G17052" t="s">
        <v>42</v>
      </c>
      <c r="H17052">
        <v>0</v>
      </c>
      <c r="I17052">
        <v>0</v>
      </c>
      <c r="J17052">
        <v>0</v>
      </c>
      <c r="K17052" t="s">
        <v>66031</v>
      </c>
    </row>
    <row r="17053" spans="1:11" x14ac:dyDescent="0.3">
      <c r="A17053" t="s">
        <v>66032</v>
      </c>
      <c r="B17053" t="s">
        <v>66033</v>
      </c>
      <c r="C17053" t="s">
        <v>27</v>
      </c>
      <c r="D17053" t="s">
        <v>66034</v>
      </c>
      <c r="E17053" t="s">
        <v>65444</v>
      </c>
      <c r="F17053" t="s">
        <v>41</v>
      </c>
      <c r="G17053" t="s">
        <v>42</v>
      </c>
      <c r="H17053">
        <v>0</v>
      </c>
      <c r="I17053">
        <v>0</v>
      </c>
      <c r="J17053">
        <v>0</v>
      </c>
      <c r="K17053" t="s">
        <v>66035</v>
      </c>
    </row>
    <row r="17054" spans="1:11" x14ac:dyDescent="0.3">
      <c r="A17054" t="s">
        <v>66036</v>
      </c>
      <c r="B17054" t="s">
        <v>66037</v>
      </c>
      <c r="C17054" t="s">
        <v>27</v>
      </c>
      <c r="D17054" t="s">
        <v>66038</v>
      </c>
      <c r="E17054" t="s">
        <v>65444</v>
      </c>
      <c r="F17054" t="s">
        <v>16</v>
      </c>
      <c r="G17054" t="s">
        <v>126</v>
      </c>
      <c r="H17054">
        <v>0</v>
      </c>
      <c r="I17054">
        <v>0</v>
      </c>
      <c r="J17054">
        <v>0</v>
      </c>
      <c r="K17054" t="s">
        <v>66039</v>
      </c>
    </row>
    <row r="17055" spans="1:11" x14ac:dyDescent="0.3">
      <c r="A17055" t="s">
        <v>66040</v>
      </c>
      <c r="B17055" t="s">
        <v>66041</v>
      </c>
      <c r="C17055" t="s">
        <v>27</v>
      </c>
      <c r="D17055" t="s">
        <v>66042</v>
      </c>
      <c r="E17055" t="s">
        <v>65444</v>
      </c>
      <c r="F17055" t="s">
        <v>41</v>
      </c>
      <c r="G17055" t="s">
        <v>42</v>
      </c>
      <c r="H17055">
        <v>0</v>
      </c>
      <c r="I17055">
        <v>0</v>
      </c>
      <c r="J17055">
        <v>0</v>
      </c>
      <c r="K17055" t="s">
        <v>66043</v>
      </c>
    </row>
    <row r="17056" spans="1:11" x14ac:dyDescent="0.3">
      <c r="A17056" t="s">
        <v>66044</v>
      </c>
      <c r="C17056" t="s">
        <v>27</v>
      </c>
      <c r="D17056" t="s">
        <v>66045</v>
      </c>
      <c r="E17056" t="s">
        <v>65444</v>
      </c>
      <c r="F17056" t="s">
        <v>41</v>
      </c>
      <c r="G17056" t="s">
        <v>42</v>
      </c>
      <c r="H17056">
        <v>0</v>
      </c>
      <c r="I17056">
        <v>0</v>
      </c>
      <c r="J17056">
        <v>0</v>
      </c>
      <c r="K17056" t="s">
        <v>66046</v>
      </c>
    </row>
    <row r="17057" spans="1:11" x14ac:dyDescent="0.3">
      <c r="A17057" t="s">
        <v>66047</v>
      </c>
      <c r="B17057" t="s">
        <v>66048</v>
      </c>
      <c r="C17057" t="s">
        <v>27</v>
      </c>
      <c r="D17057" t="s">
        <v>66049</v>
      </c>
      <c r="E17057" t="s">
        <v>65444</v>
      </c>
      <c r="F17057" t="s">
        <v>41</v>
      </c>
      <c r="G17057" t="s">
        <v>42</v>
      </c>
      <c r="H17057">
        <v>0</v>
      </c>
      <c r="I17057">
        <v>0</v>
      </c>
      <c r="J17057">
        <v>0</v>
      </c>
      <c r="K17057" t="s">
        <v>66050</v>
      </c>
    </row>
    <row r="17058" spans="1:11" x14ac:dyDescent="0.3">
      <c r="A17058" t="s">
        <v>66051</v>
      </c>
      <c r="B17058" t="s">
        <v>66052</v>
      </c>
      <c r="C17058" t="s">
        <v>27</v>
      </c>
      <c r="D17058" t="s">
        <v>66053</v>
      </c>
      <c r="E17058" t="s">
        <v>65444</v>
      </c>
      <c r="F17058" t="s">
        <v>41</v>
      </c>
      <c r="G17058" t="s">
        <v>42</v>
      </c>
      <c r="H17058">
        <v>0</v>
      </c>
      <c r="I17058">
        <v>0</v>
      </c>
      <c r="J17058">
        <v>0</v>
      </c>
      <c r="K17058" t="s">
        <v>66054</v>
      </c>
    </row>
    <row r="17059" spans="1:11" x14ac:dyDescent="0.3">
      <c r="A17059" t="s">
        <v>66055</v>
      </c>
      <c r="B17059" t="s">
        <v>66056</v>
      </c>
      <c r="C17059" t="s">
        <v>27</v>
      </c>
      <c r="D17059" t="s">
        <v>66057</v>
      </c>
      <c r="E17059" t="s">
        <v>65444</v>
      </c>
      <c r="F17059" t="s">
        <v>16</v>
      </c>
      <c r="G17059" t="s">
        <v>4579</v>
      </c>
      <c r="H17059">
        <v>0</v>
      </c>
      <c r="I17059">
        <v>0</v>
      </c>
      <c r="J17059">
        <v>0</v>
      </c>
      <c r="K17059" t="s">
        <v>66058</v>
      </c>
    </row>
    <row r="17060" spans="1:11" x14ac:dyDescent="0.3">
      <c r="A17060" t="s">
        <v>66059</v>
      </c>
      <c r="B17060" t="s">
        <v>66060</v>
      </c>
      <c r="C17060" t="s">
        <v>27</v>
      </c>
      <c r="D17060" t="s">
        <v>66061</v>
      </c>
      <c r="E17060" t="s">
        <v>65444</v>
      </c>
      <c r="F17060" t="s">
        <v>41</v>
      </c>
      <c r="G17060" t="s">
        <v>42</v>
      </c>
      <c r="H17060">
        <v>0</v>
      </c>
      <c r="I17060">
        <v>0</v>
      </c>
      <c r="J17060">
        <v>0</v>
      </c>
      <c r="K17060" t="s">
        <v>66062</v>
      </c>
    </row>
    <row r="17061" spans="1:11" x14ac:dyDescent="0.3">
      <c r="A17061" t="s">
        <v>66063</v>
      </c>
      <c r="B17061" t="s">
        <v>66064</v>
      </c>
      <c r="C17061" t="s">
        <v>27</v>
      </c>
      <c r="D17061" t="s">
        <v>66065</v>
      </c>
      <c r="E17061" t="s">
        <v>65444</v>
      </c>
      <c r="F17061" t="s">
        <v>41</v>
      </c>
      <c r="G17061" t="s">
        <v>42</v>
      </c>
      <c r="H17061">
        <v>0</v>
      </c>
      <c r="I17061">
        <v>0</v>
      </c>
      <c r="J17061">
        <v>0</v>
      </c>
      <c r="K17061" t="s">
        <v>66066</v>
      </c>
    </row>
    <row r="17062" spans="1:11" x14ac:dyDescent="0.3">
      <c r="A17062" t="s">
        <v>66067</v>
      </c>
      <c r="B17062" t="s">
        <v>66068</v>
      </c>
      <c r="C17062" t="s">
        <v>27</v>
      </c>
      <c r="D17062" t="s">
        <v>66069</v>
      </c>
      <c r="E17062" t="s">
        <v>65444</v>
      </c>
      <c r="F17062" t="s">
        <v>41</v>
      </c>
      <c r="G17062" t="s">
        <v>42</v>
      </c>
      <c r="H17062">
        <v>0</v>
      </c>
      <c r="I17062">
        <v>0</v>
      </c>
      <c r="J17062">
        <v>0</v>
      </c>
      <c r="K17062" t="s">
        <v>66070</v>
      </c>
    </row>
    <row r="17063" spans="1:11" x14ac:dyDescent="0.3">
      <c r="A17063" t="s">
        <v>66071</v>
      </c>
      <c r="B17063" t="s">
        <v>66072</v>
      </c>
      <c r="C17063" t="s">
        <v>466</v>
      </c>
      <c r="D17063" t="s">
        <v>66073</v>
      </c>
      <c r="E17063" t="s">
        <v>56266</v>
      </c>
      <c r="F17063" t="s">
        <v>2595</v>
      </c>
      <c r="G17063" t="s">
        <v>42</v>
      </c>
      <c r="H17063">
        <v>0</v>
      </c>
      <c r="I17063">
        <v>0</v>
      </c>
      <c r="J17063">
        <v>0</v>
      </c>
      <c r="K17063" t="s">
        <v>66074</v>
      </c>
    </row>
    <row r="17064" spans="1:11" x14ac:dyDescent="0.3">
      <c r="A17064" t="s">
        <v>66075</v>
      </c>
      <c r="B17064" t="s">
        <v>66076</v>
      </c>
      <c r="C17064" t="s">
        <v>466</v>
      </c>
      <c r="D17064" t="s">
        <v>66077</v>
      </c>
      <c r="E17064" t="s">
        <v>761</v>
      </c>
      <c r="F17064" t="s">
        <v>16</v>
      </c>
      <c r="G17064" t="s">
        <v>1894</v>
      </c>
      <c r="H17064">
        <v>0</v>
      </c>
      <c r="I17064">
        <v>0</v>
      </c>
      <c r="J17064">
        <v>0</v>
      </c>
      <c r="K17064" t="s">
        <v>66078</v>
      </c>
    </row>
    <row r="17065" spans="1:11" x14ac:dyDescent="0.3">
      <c r="A17065" t="s">
        <v>66079</v>
      </c>
      <c r="B17065" t="s">
        <v>66080</v>
      </c>
      <c r="C17065" t="s">
        <v>27</v>
      </c>
      <c r="D17065" t="s">
        <v>66081</v>
      </c>
      <c r="E17065" t="s">
        <v>65444</v>
      </c>
      <c r="F17065" t="s">
        <v>41</v>
      </c>
      <c r="G17065" t="s">
        <v>42</v>
      </c>
      <c r="H17065">
        <v>0</v>
      </c>
      <c r="I17065">
        <v>0</v>
      </c>
      <c r="J17065">
        <v>0</v>
      </c>
      <c r="K17065" t="s">
        <v>66082</v>
      </c>
    </row>
    <row r="17066" spans="1:11" x14ac:dyDescent="0.3">
      <c r="A17066" t="s">
        <v>66083</v>
      </c>
      <c r="B17066" t="s">
        <v>66084</v>
      </c>
      <c r="C17066" t="s">
        <v>27</v>
      </c>
      <c r="D17066" t="s">
        <v>66085</v>
      </c>
      <c r="E17066" t="s">
        <v>65444</v>
      </c>
      <c r="F17066" t="s">
        <v>41</v>
      </c>
      <c r="G17066" t="s">
        <v>42</v>
      </c>
      <c r="H17066">
        <v>0</v>
      </c>
      <c r="I17066">
        <v>0</v>
      </c>
      <c r="J17066">
        <v>0</v>
      </c>
      <c r="K17066" t="s">
        <v>66086</v>
      </c>
    </row>
    <row r="17067" spans="1:11" x14ac:dyDescent="0.3">
      <c r="A17067" t="s">
        <v>66087</v>
      </c>
      <c r="B17067" t="s">
        <v>66088</v>
      </c>
      <c r="C17067" t="s">
        <v>20</v>
      </c>
      <c r="D17067" t="s">
        <v>66089</v>
      </c>
      <c r="E17067" t="s">
        <v>61426</v>
      </c>
      <c r="F17067" t="s">
        <v>1611</v>
      </c>
      <c r="G17067" t="s">
        <v>8365</v>
      </c>
      <c r="H17067">
        <v>0</v>
      </c>
      <c r="I17067">
        <v>0</v>
      </c>
      <c r="J17067">
        <v>0</v>
      </c>
      <c r="K17067" t="s">
        <v>66090</v>
      </c>
    </row>
    <row r="17068" spans="1:11" x14ac:dyDescent="0.3">
      <c r="A17068" t="s">
        <v>66091</v>
      </c>
      <c r="B17068" t="s">
        <v>66092</v>
      </c>
      <c r="C17068" t="s">
        <v>27</v>
      </c>
      <c r="D17068" t="s">
        <v>66093</v>
      </c>
      <c r="E17068" t="s">
        <v>65444</v>
      </c>
      <c r="F17068" t="s">
        <v>41</v>
      </c>
      <c r="G17068" t="s">
        <v>42</v>
      </c>
      <c r="H17068">
        <v>0</v>
      </c>
      <c r="I17068">
        <v>0</v>
      </c>
      <c r="J17068">
        <v>0</v>
      </c>
      <c r="K17068" t="s">
        <v>66094</v>
      </c>
    </row>
    <row r="17069" spans="1:11" x14ac:dyDescent="0.3">
      <c r="A17069" t="s">
        <v>66095</v>
      </c>
      <c r="B17069" t="s">
        <v>66096</v>
      </c>
      <c r="C17069" t="s">
        <v>20</v>
      </c>
      <c r="D17069" t="s">
        <v>66097</v>
      </c>
      <c r="E17069" t="s">
        <v>61426</v>
      </c>
      <c r="F17069" t="s">
        <v>1242</v>
      </c>
      <c r="G17069" t="s">
        <v>8572</v>
      </c>
      <c r="H17069">
        <v>0</v>
      </c>
      <c r="I17069">
        <v>0</v>
      </c>
      <c r="J17069">
        <v>0</v>
      </c>
      <c r="K17069" t="s">
        <v>66098</v>
      </c>
    </row>
    <row r="17070" spans="1:11" x14ac:dyDescent="0.3">
      <c r="A17070" t="s">
        <v>66099</v>
      </c>
      <c r="B17070" t="s">
        <v>66100</v>
      </c>
      <c r="C17070" t="s">
        <v>27</v>
      </c>
      <c r="D17070" t="s">
        <v>66101</v>
      </c>
      <c r="E17070" t="s">
        <v>65444</v>
      </c>
      <c r="F17070" t="s">
        <v>41</v>
      </c>
      <c r="G17070" t="s">
        <v>42</v>
      </c>
      <c r="H17070">
        <v>0</v>
      </c>
      <c r="I17070">
        <v>0</v>
      </c>
      <c r="J17070">
        <v>0</v>
      </c>
      <c r="K17070" t="s">
        <v>66102</v>
      </c>
    </row>
    <row r="17071" spans="1:11" x14ac:dyDescent="0.3">
      <c r="A17071" t="s">
        <v>66103</v>
      </c>
      <c r="B17071" t="s">
        <v>66104</v>
      </c>
      <c r="C17071" t="s">
        <v>27</v>
      </c>
      <c r="D17071" t="s">
        <v>66105</v>
      </c>
      <c r="E17071" t="s">
        <v>65444</v>
      </c>
      <c r="F17071" t="s">
        <v>41</v>
      </c>
      <c r="G17071" t="s">
        <v>42</v>
      </c>
      <c r="H17071">
        <v>0</v>
      </c>
      <c r="I17071">
        <v>0</v>
      </c>
      <c r="J17071">
        <v>0</v>
      </c>
      <c r="K17071" t="s">
        <v>66106</v>
      </c>
    </row>
    <row r="17072" spans="1:11" x14ac:dyDescent="0.3">
      <c r="A17072" t="s">
        <v>66107</v>
      </c>
      <c r="B17072" t="s">
        <v>66108</v>
      </c>
      <c r="C17072" t="s">
        <v>20</v>
      </c>
      <c r="D17072" t="s">
        <v>66109</v>
      </c>
      <c r="E17072" t="s">
        <v>61426</v>
      </c>
      <c r="F17072" t="s">
        <v>16</v>
      </c>
      <c r="G17072" t="s">
        <v>19180</v>
      </c>
      <c r="H17072">
        <v>0</v>
      </c>
      <c r="I17072">
        <v>0</v>
      </c>
      <c r="J17072">
        <v>0</v>
      </c>
      <c r="K17072" t="s">
        <v>66110</v>
      </c>
    </row>
    <row r="17073" spans="1:11" x14ac:dyDescent="0.3">
      <c r="A17073" t="s">
        <v>66111</v>
      </c>
      <c r="B17073" t="s">
        <v>66112</v>
      </c>
      <c r="C17073" t="s">
        <v>466</v>
      </c>
      <c r="D17073" t="s">
        <v>66113</v>
      </c>
      <c r="E17073" t="s">
        <v>20624</v>
      </c>
      <c r="F17073" t="s">
        <v>2111</v>
      </c>
      <c r="G17073" t="s">
        <v>42</v>
      </c>
      <c r="H17073">
        <v>0</v>
      </c>
      <c r="I17073">
        <v>0</v>
      </c>
      <c r="J17073">
        <v>0</v>
      </c>
      <c r="K17073" t="s">
        <v>66114</v>
      </c>
    </row>
    <row r="17074" spans="1:11" x14ac:dyDescent="0.3">
      <c r="A17074" t="s">
        <v>66115</v>
      </c>
      <c r="B17074" t="s">
        <v>66116</v>
      </c>
      <c r="C17074" t="s">
        <v>20</v>
      </c>
      <c r="D17074" t="s">
        <v>66117</v>
      </c>
      <c r="E17074" t="s">
        <v>61426</v>
      </c>
      <c r="F17074" t="s">
        <v>16</v>
      </c>
      <c r="G17074" t="s">
        <v>9124</v>
      </c>
      <c r="H17074">
        <v>0</v>
      </c>
      <c r="I17074">
        <v>0</v>
      </c>
      <c r="J17074">
        <v>0</v>
      </c>
      <c r="K17074" t="s">
        <v>66118</v>
      </c>
    </row>
    <row r="17075" spans="1:11" x14ac:dyDescent="0.3">
      <c r="A17075" t="s">
        <v>66119</v>
      </c>
      <c r="B17075" t="s">
        <v>66120</v>
      </c>
      <c r="C17075" t="s">
        <v>558</v>
      </c>
      <c r="D17075" t="s">
        <v>66121</v>
      </c>
      <c r="E17075" t="s">
        <v>32599</v>
      </c>
      <c r="F17075" t="s">
        <v>16</v>
      </c>
      <c r="G17075" t="s">
        <v>26444</v>
      </c>
      <c r="H17075">
        <v>0</v>
      </c>
      <c r="I17075">
        <v>0</v>
      </c>
      <c r="J17075">
        <v>0</v>
      </c>
      <c r="K17075" t="s">
        <v>66122</v>
      </c>
    </row>
    <row r="17076" spans="1:11" x14ac:dyDescent="0.3">
      <c r="A17076" t="s">
        <v>66123</v>
      </c>
      <c r="B17076" t="s">
        <v>66124</v>
      </c>
      <c r="C17076" t="s">
        <v>20</v>
      </c>
      <c r="D17076" t="s">
        <v>66125</v>
      </c>
      <c r="E17076" t="s">
        <v>61426</v>
      </c>
      <c r="F17076" t="s">
        <v>9398</v>
      </c>
      <c r="G17076" t="s">
        <v>42</v>
      </c>
      <c r="H17076">
        <v>0</v>
      </c>
      <c r="I17076">
        <v>0</v>
      </c>
      <c r="J17076">
        <v>0</v>
      </c>
      <c r="K17076" t="s">
        <v>66126</v>
      </c>
    </row>
    <row r="17077" spans="1:11" x14ac:dyDescent="0.3">
      <c r="A17077" t="s">
        <v>66127</v>
      </c>
      <c r="B17077" t="s">
        <v>66128</v>
      </c>
      <c r="C17077" t="s">
        <v>20</v>
      </c>
      <c r="D17077" t="s">
        <v>66129</v>
      </c>
      <c r="E17077" t="s">
        <v>61426</v>
      </c>
      <c r="F17077" t="s">
        <v>326</v>
      </c>
      <c r="G17077" t="s">
        <v>42</v>
      </c>
      <c r="H17077">
        <v>0</v>
      </c>
      <c r="I17077">
        <v>0</v>
      </c>
      <c r="J17077">
        <v>0</v>
      </c>
      <c r="K17077" t="s">
        <v>66130</v>
      </c>
    </row>
    <row r="17078" spans="1:11" x14ac:dyDescent="0.3">
      <c r="A17078" t="s">
        <v>66131</v>
      </c>
      <c r="B17078" t="s">
        <v>66132</v>
      </c>
      <c r="C17078" t="s">
        <v>20</v>
      </c>
      <c r="D17078" t="s">
        <v>66133</v>
      </c>
      <c r="E17078" t="s">
        <v>61426</v>
      </c>
      <c r="F17078" t="s">
        <v>379</v>
      </c>
      <c r="G17078" t="s">
        <v>42</v>
      </c>
      <c r="H17078">
        <v>0</v>
      </c>
      <c r="I17078">
        <v>0</v>
      </c>
      <c r="J17078">
        <v>0</v>
      </c>
      <c r="K17078" t="s">
        <v>66134</v>
      </c>
    </row>
    <row r="17079" spans="1:11" x14ac:dyDescent="0.3">
      <c r="A17079" t="s">
        <v>66135</v>
      </c>
      <c r="C17079" t="s">
        <v>20</v>
      </c>
      <c r="D17079" t="s">
        <v>66136</v>
      </c>
      <c r="E17079" t="s">
        <v>61426</v>
      </c>
      <c r="F17079" t="s">
        <v>16</v>
      </c>
      <c r="G17079" t="s">
        <v>11920</v>
      </c>
      <c r="H17079">
        <v>0</v>
      </c>
      <c r="I17079">
        <v>0</v>
      </c>
      <c r="J17079">
        <v>0</v>
      </c>
      <c r="K17079" t="s">
        <v>66137</v>
      </c>
    </row>
    <row r="17080" spans="1:11" x14ac:dyDescent="0.3">
      <c r="A17080" t="s">
        <v>66138</v>
      </c>
      <c r="C17080" t="s">
        <v>20</v>
      </c>
      <c r="D17080" t="s">
        <v>66139</v>
      </c>
      <c r="E17080" t="s">
        <v>61426</v>
      </c>
      <c r="F17080" t="s">
        <v>16</v>
      </c>
      <c r="G17080" t="s">
        <v>7708</v>
      </c>
      <c r="H17080">
        <v>0</v>
      </c>
      <c r="I17080">
        <v>0</v>
      </c>
      <c r="J17080">
        <v>0</v>
      </c>
      <c r="K17080" t="s">
        <v>66140</v>
      </c>
    </row>
    <row r="17081" spans="1:11" x14ac:dyDescent="0.3">
      <c r="A17081" t="s">
        <v>66141</v>
      </c>
      <c r="B17081" t="s">
        <v>66142</v>
      </c>
      <c r="C17081" t="s">
        <v>1159</v>
      </c>
      <c r="D17081" t="s">
        <v>66143</v>
      </c>
      <c r="E17081" t="s">
        <v>10552</v>
      </c>
      <c r="F17081" t="s">
        <v>16</v>
      </c>
      <c r="G17081" t="s">
        <v>1271</v>
      </c>
      <c r="H17081">
        <v>0</v>
      </c>
      <c r="I17081">
        <v>0</v>
      </c>
      <c r="J17081">
        <v>0</v>
      </c>
      <c r="K17081" t="s">
        <v>66144</v>
      </c>
    </row>
    <row r="17082" spans="1:11" x14ac:dyDescent="0.3">
      <c r="A17082" t="s">
        <v>66145</v>
      </c>
      <c r="B17082" t="s">
        <v>66146</v>
      </c>
      <c r="C17082" t="s">
        <v>20</v>
      </c>
      <c r="D17082" t="s">
        <v>66147</v>
      </c>
      <c r="E17082" t="s">
        <v>61426</v>
      </c>
      <c r="F17082" t="s">
        <v>16</v>
      </c>
      <c r="G17082" t="s">
        <v>3050</v>
      </c>
      <c r="H17082">
        <v>0</v>
      </c>
      <c r="I17082">
        <v>0</v>
      </c>
      <c r="J17082">
        <v>0</v>
      </c>
      <c r="K17082" t="s">
        <v>66148</v>
      </c>
    </row>
    <row r="17083" spans="1:11" x14ac:dyDescent="0.3">
      <c r="A17083" t="s">
        <v>66149</v>
      </c>
      <c r="B17083" t="s">
        <v>66150</v>
      </c>
      <c r="C17083" t="s">
        <v>27</v>
      </c>
      <c r="D17083" t="s">
        <v>66151</v>
      </c>
      <c r="E17083" t="s">
        <v>65444</v>
      </c>
      <c r="F17083" t="s">
        <v>41</v>
      </c>
      <c r="G17083" t="s">
        <v>42</v>
      </c>
      <c r="H17083">
        <v>0</v>
      </c>
      <c r="I17083">
        <v>0</v>
      </c>
      <c r="J17083">
        <v>0</v>
      </c>
      <c r="K17083" t="s">
        <v>66152</v>
      </c>
    </row>
    <row r="17084" spans="1:11" x14ac:dyDescent="0.3">
      <c r="A17084" t="s">
        <v>66153</v>
      </c>
      <c r="C17084" t="s">
        <v>27</v>
      </c>
      <c r="D17084" t="s">
        <v>66154</v>
      </c>
      <c r="E17084" t="s">
        <v>65444</v>
      </c>
      <c r="F17084" t="s">
        <v>41</v>
      </c>
      <c r="G17084" t="s">
        <v>42</v>
      </c>
      <c r="H17084">
        <v>0</v>
      </c>
      <c r="I17084">
        <v>0</v>
      </c>
      <c r="J17084">
        <v>0</v>
      </c>
      <c r="K17084" t="s">
        <v>66155</v>
      </c>
    </row>
    <row r="17085" spans="1:11" x14ac:dyDescent="0.3">
      <c r="A17085" t="s">
        <v>66156</v>
      </c>
      <c r="C17085" t="s">
        <v>27</v>
      </c>
      <c r="D17085" t="s">
        <v>66157</v>
      </c>
      <c r="E17085" t="s">
        <v>65444</v>
      </c>
      <c r="F17085" t="s">
        <v>41</v>
      </c>
      <c r="G17085" t="s">
        <v>42</v>
      </c>
      <c r="H17085">
        <v>0</v>
      </c>
      <c r="I17085">
        <v>0</v>
      </c>
      <c r="J17085">
        <v>0</v>
      </c>
      <c r="K17085" t="s">
        <v>66158</v>
      </c>
    </row>
    <row r="17086" spans="1:11" x14ac:dyDescent="0.3">
      <c r="A17086" t="s">
        <v>66159</v>
      </c>
      <c r="C17086" t="s">
        <v>27</v>
      </c>
      <c r="D17086" t="s">
        <v>66154</v>
      </c>
      <c r="E17086" t="s">
        <v>65444</v>
      </c>
      <c r="F17086" t="s">
        <v>41</v>
      </c>
      <c r="G17086" t="s">
        <v>42</v>
      </c>
      <c r="H17086">
        <v>0</v>
      </c>
      <c r="I17086">
        <v>0</v>
      </c>
      <c r="J17086">
        <v>0</v>
      </c>
      <c r="K17086" t="s">
        <v>66160</v>
      </c>
    </row>
    <row r="17087" spans="1:11" x14ac:dyDescent="0.3">
      <c r="A17087" t="s">
        <v>66161</v>
      </c>
      <c r="C17087" t="s">
        <v>20</v>
      </c>
      <c r="D17087" t="s">
        <v>66162</v>
      </c>
      <c r="E17087" t="s">
        <v>61426</v>
      </c>
      <c r="F17087" t="s">
        <v>16</v>
      </c>
      <c r="G17087" t="s">
        <v>269</v>
      </c>
      <c r="H17087">
        <v>0</v>
      </c>
      <c r="I17087">
        <v>0</v>
      </c>
      <c r="J17087">
        <v>0</v>
      </c>
      <c r="K17087" t="s">
        <v>66163</v>
      </c>
    </row>
    <row r="17088" spans="1:11" x14ac:dyDescent="0.3">
      <c r="A17088" t="s">
        <v>66164</v>
      </c>
      <c r="C17088" t="s">
        <v>13</v>
      </c>
      <c r="D17088" t="s">
        <v>66165</v>
      </c>
      <c r="E17088" t="s">
        <v>58181</v>
      </c>
      <c r="F17088" t="s">
        <v>16</v>
      </c>
      <c r="G17088" t="s">
        <v>3581</v>
      </c>
      <c r="H17088">
        <v>0</v>
      </c>
      <c r="I17088">
        <v>0</v>
      </c>
      <c r="J17088">
        <v>0</v>
      </c>
      <c r="K17088" t="s">
        <v>66166</v>
      </c>
    </row>
    <row r="17089" spans="1:11" x14ac:dyDescent="0.3">
      <c r="A17089" t="s">
        <v>66167</v>
      </c>
      <c r="B17089" t="s">
        <v>66168</v>
      </c>
      <c r="C17089" t="s">
        <v>558</v>
      </c>
      <c r="D17089" t="s">
        <v>66169</v>
      </c>
      <c r="E17089" t="s">
        <v>34293</v>
      </c>
      <c r="F17089" t="s">
        <v>16</v>
      </c>
      <c r="G17089" t="s">
        <v>2470</v>
      </c>
      <c r="H17089">
        <v>0</v>
      </c>
      <c r="I17089">
        <v>0</v>
      </c>
      <c r="J17089">
        <v>0</v>
      </c>
      <c r="K17089" t="s">
        <v>66170</v>
      </c>
    </row>
    <row r="17090" spans="1:11" x14ac:dyDescent="0.3">
      <c r="A17090" t="s">
        <v>66171</v>
      </c>
      <c r="C17090" t="s">
        <v>466</v>
      </c>
      <c r="D17090" t="s">
        <v>66172</v>
      </c>
      <c r="E17090" t="s">
        <v>20624</v>
      </c>
      <c r="F17090" t="s">
        <v>16</v>
      </c>
      <c r="G17090" t="s">
        <v>42</v>
      </c>
      <c r="H17090">
        <v>0</v>
      </c>
      <c r="I17090">
        <v>0</v>
      </c>
      <c r="J17090">
        <v>0</v>
      </c>
      <c r="K17090" t="s">
        <v>66173</v>
      </c>
    </row>
    <row r="17091" spans="1:11" x14ac:dyDescent="0.3">
      <c r="A17091" t="s">
        <v>66174</v>
      </c>
      <c r="B17091" t="s">
        <v>66175</v>
      </c>
      <c r="C17091" t="s">
        <v>20</v>
      </c>
      <c r="D17091" t="s">
        <v>66176</v>
      </c>
      <c r="E17091" t="s">
        <v>61426</v>
      </c>
      <c r="F17091" t="s">
        <v>16</v>
      </c>
      <c r="G17091" t="s">
        <v>12767</v>
      </c>
      <c r="H17091">
        <v>0</v>
      </c>
      <c r="I17091">
        <v>0</v>
      </c>
      <c r="J17091">
        <v>0</v>
      </c>
      <c r="K17091" t="s">
        <v>66177</v>
      </c>
    </row>
    <row r="17092" spans="1:11" x14ac:dyDescent="0.3">
      <c r="A17092" t="s">
        <v>66178</v>
      </c>
      <c r="B17092" t="s">
        <v>66179</v>
      </c>
      <c r="C17092" t="s">
        <v>466</v>
      </c>
      <c r="D17092" t="s">
        <v>66180</v>
      </c>
      <c r="E17092" t="s">
        <v>20624</v>
      </c>
      <c r="F17092" t="s">
        <v>14181</v>
      </c>
      <c r="G17092" t="s">
        <v>42</v>
      </c>
      <c r="H17092">
        <v>0</v>
      </c>
      <c r="I17092">
        <v>0</v>
      </c>
      <c r="J17092">
        <v>0</v>
      </c>
      <c r="K17092" t="s">
        <v>66181</v>
      </c>
    </row>
    <row r="17093" spans="1:11" x14ac:dyDescent="0.3">
      <c r="A17093" t="s">
        <v>66182</v>
      </c>
      <c r="B17093" t="s">
        <v>66183</v>
      </c>
      <c r="C17093" t="s">
        <v>20</v>
      </c>
      <c r="D17093" t="s">
        <v>66184</v>
      </c>
      <c r="E17093" t="s">
        <v>61426</v>
      </c>
      <c r="F17093" t="s">
        <v>14508</v>
      </c>
      <c r="G17093" t="s">
        <v>3301</v>
      </c>
      <c r="H17093">
        <v>0</v>
      </c>
      <c r="I17093">
        <v>0</v>
      </c>
      <c r="J17093">
        <v>0</v>
      </c>
      <c r="K17093" t="s">
        <v>66185</v>
      </c>
    </row>
    <row r="17094" spans="1:11" x14ac:dyDescent="0.3">
      <c r="A17094" t="s">
        <v>66186</v>
      </c>
      <c r="C17094" t="s">
        <v>27</v>
      </c>
      <c r="D17094" t="s">
        <v>57306</v>
      </c>
      <c r="E17094" t="s">
        <v>65444</v>
      </c>
      <c r="F17094" t="s">
        <v>41</v>
      </c>
      <c r="G17094" t="s">
        <v>42</v>
      </c>
      <c r="H17094">
        <v>0</v>
      </c>
      <c r="I17094">
        <v>0</v>
      </c>
      <c r="J17094">
        <v>0</v>
      </c>
      <c r="K17094" t="s">
        <v>66187</v>
      </c>
    </row>
    <row r="17095" spans="1:11" x14ac:dyDescent="0.3">
      <c r="A17095" t="s">
        <v>66188</v>
      </c>
      <c r="B17095" t="s">
        <v>66189</v>
      </c>
      <c r="C17095" t="s">
        <v>27</v>
      </c>
      <c r="D17095" t="s">
        <v>66190</v>
      </c>
      <c r="E17095" t="s">
        <v>65444</v>
      </c>
      <c r="F17095" t="s">
        <v>41</v>
      </c>
      <c r="G17095" t="s">
        <v>469</v>
      </c>
      <c r="H17095">
        <v>0</v>
      </c>
      <c r="I17095">
        <v>0</v>
      </c>
      <c r="J17095">
        <v>0</v>
      </c>
      <c r="K17095" t="s">
        <v>66191</v>
      </c>
    </row>
    <row r="17096" spans="1:11" x14ac:dyDescent="0.3">
      <c r="A17096" t="s">
        <v>66192</v>
      </c>
      <c r="B17096" t="s">
        <v>66189</v>
      </c>
      <c r="C17096" t="s">
        <v>27</v>
      </c>
      <c r="D17096" t="s">
        <v>66193</v>
      </c>
      <c r="E17096" t="s">
        <v>65444</v>
      </c>
      <c r="F17096" t="s">
        <v>41</v>
      </c>
      <c r="G17096" t="s">
        <v>42</v>
      </c>
      <c r="H17096">
        <v>0</v>
      </c>
      <c r="I17096">
        <v>0</v>
      </c>
      <c r="J17096">
        <v>0</v>
      </c>
      <c r="K17096" t="s">
        <v>66194</v>
      </c>
    </row>
    <row r="17097" spans="1:11" x14ac:dyDescent="0.3">
      <c r="A17097" t="s">
        <v>66195</v>
      </c>
      <c r="B17097" t="s">
        <v>66196</v>
      </c>
      <c r="C17097" t="s">
        <v>27</v>
      </c>
      <c r="D17097" t="s">
        <v>66197</v>
      </c>
      <c r="E17097" t="s">
        <v>65444</v>
      </c>
      <c r="F17097" t="s">
        <v>41</v>
      </c>
      <c r="G17097" t="s">
        <v>42</v>
      </c>
      <c r="H17097">
        <v>0</v>
      </c>
      <c r="I17097">
        <v>0</v>
      </c>
      <c r="J17097">
        <v>0</v>
      </c>
      <c r="K17097" t="s">
        <v>66198</v>
      </c>
    </row>
    <row r="17098" spans="1:11" x14ac:dyDescent="0.3">
      <c r="A17098" t="s">
        <v>66199</v>
      </c>
      <c r="B17098" t="s">
        <v>66200</v>
      </c>
      <c r="C17098" t="s">
        <v>27</v>
      </c>
      <c r="D17098" t="s">
        <v>66201</v>
      </c>
      <c r="E17098" t="s">
        <v>65444</v>
      </c>
      <c r="F17098" t="s">
        <v>41</v>
      </c>
      <c r="G17098" t="s">
        <v>42</v>
      </c>
      <c r="H17098">
        <v>0</v>
      </c>
      <c r="I17098">
        <v>0</v>
      </c>
      <c r="J17098">
        <v>0</v>
      </c>
      <c r="K17098" t="s">
        <v>66202</v>
      </c>
    </row>
    <row r="17099" spans="1:11" x14ac:dyDescent="0.3">
      <c r="A17099" t="s">
        <v>66203</v>
      </c>
      <c r="B17099" t="s">
        <v>66204</v>
      </c>
      <c r="C17099" t="s">
        <v>558</v>
      </c>
      <c r="D17099" t="s">
        <v>66205</v>
      </c>
      <c r="E17099" t="s">
        <v>19698</v>
      </c>
      <c r="F17099" t="s">
        <v>30361</v>
      </c>
      <c r="G17099" t="s">
        <v>9711</v>
      </c>
      <c r="H17099">
        <v>0</v>
      </c>
      <c r="I17099">
        <v>0</v>
      </c>
      <c r="J17099">
        <v>0</v>
      </c>
      <c r="K17099" t="s">
        <v>66206</v>
      </c>
    </row>
    <row r="17100" spans="1:11" x14ac:dyDescent="0.3">
      <c r="A17100" t="s">
        <v>66207</v>
      </c>
      <c r="B17100" t="s">
        <v>66208</v>
      </c>
      <c r="C17100" t="s">
        <v>27</v>
      </c>
      <c r="D17100" t="s">
        <v>66209</v>
      </c>
      <c r="E17100" t="s">
        <v>65444</v>
      </c>
      <c r="F17100" t="s">
        <v>41</v>
      </c>
      <c r="G17100" t="s">
        <v>42</v>
      </c>
      <c r="H17100">
        <v>0</v>
      </c>
      <c r="I17100">
        <v>0</v>
      </c>
      <c r="J17100">
        <v>0</v>
      </c>
      <c r="K17100" t="s">
        <v>66210</v>
      </c>
    </row>
    <row r="17101" spans="1:11" x14ac:dyDescent="0.3">
      <c r="A17101" t="s">
        <v>66211</v>
      </c>
      <c r="B17101" t="s">
        <v>66212</v>
      </c>
      <c r="C17101" t="s">
        <v>558</v>
      </c>
      <c r="D17101" t="s">
        <v>66213</v>
      </c>
      <c r="E17101" t="s">
        <v>2102</v>
      </c>
      <c r="F17101" t="s">
        <v>41</v>
      </c>
      <c r="G17101" t="s">
        <v>22283</v>
      </c>
      <c r="H17101">
        <v>0</v>
      </c>
      <c r="I17101">
        <v>0</v>
      </c>
      <c r="J17101">
        <v>0</v>
      </c>
      <c r="K17101" t="s">
        <v>66214</v>
      </c>
    </row>
    <row r="17102" spans="1:11" x14ac:dyDescent="0.3">
      <c r="A17102" t="s">
        <v>66215</v>
      </c>
      <c r="B17102" t="s">
        <v>66216</v>
      </c>
      <c r="C17102" t="s">
        <v>558</v>
      </c>
      <c r="D17102" t="s">
        <v>66217</v>
      </c>
      <c r="E17102" t="s">
        <v>2102</v>
      </c>
      <c r="F17102" t="s">
        <v>16</v>
      </c>
      <c r="G17102" t="s">
        <v>20664</v>
      </c>
      <c r="H17102">
        <v>0</v>
      </c>
      <c r="I17102">
        <v>0</v>
      </c>
      <c r="J17102">
        <v>0</v>
      </c>
      <c r="K17102" t="s">
        <v>66218</v>
      </c>
    </row>
    <row r="17103" spans="1:11" x14ac:dyDescent="0.3">
      <c r="A17103" t="s">
        <v>66219</v>
      </c>
      <c r="B17103" t="s">
        <v>66220</v>
      </c>
      <c r="C17103" t="s">
        <v>558</v>
      </c>
      <c r="D17103" t="s">
        <v>66221</v>
      </c>
      <c r="E17103" t="s">
        <v>2102</v>
      </c>
      <c r="F17103" t="s">
        <v>16</v>
      </c>
      <c r="G17103" t="s">
        <v>18176</v>
      </c>
      <c r="H17103">
        <v>0</v>
      </c>
      <c r="I17103">
        <v>0</v>
      </c>
      <c r="J17103">
        <v>0</v>
      </c>
      <c r="K17103" t="s">
        <v>66222</v>
      </c>
    </row>
    <row r="17104" spans="1:11" x14ac:dyDescent="0.3">
      <c r="A17104" t="s">
        <v>66223</v>
      </c>
      <c r="B17104" t="s">
        <v>66224</v>
      </c>
      <c r="C17104" t="s">
        <v>27</v>
      </c>
      <c r="D17104" t="s">
        <v>66225</v>
      </c>
      <c r="E17104" t="s">
        <v>65444</v>
      </c>
      <c r="F17104" t="s">
        <v>16</v>
      </c>
      <c r="G17104" t="s">
        <v>13539</v>
      </c>
      <c r="H17104">
        <v>0</v>
      </c>
      <c r="I17104">
        <v>0</v>
      </c>
      <c r="J17104">
        <v>0</v>
      </c>
      <c r="K17104" t="s">
        <v>66226</v>
      </c>
    </row>
    <row r="17105" spans="1:11" x14ac:dyDescent="0.3">
      <c r="A17105" t="s">
        <v>66227</v>
      </c>
      <c r="B17105" t="s">
        <v>66228</v>
      </c>
      <c r="C17105" t="s">
        <v>558</v>
      </c>
      <c r="D17105" t="s">
        <v>66229</v>
      </c>
      <c r="E17105" t="s">
        <v>754</v>
      </c>
      <c r="F17105" t="s">
        <v>16</v>
      </c>
      <c r="G17105" t="s">
        <v>8991</v>
      </c>
      <c r="H17105">
        <v>0</v>
      </c>
      <c r="I17105">
        <v>0</v>
      </c>
      <c r="J17105">
        <v>0</v>
      </c>
      <c r="K17105" t="s">
        <v>66230</v>
      </c>
    </row>
    <row r="17106" spans="1:11" x14ac:dyDescent="0.3">
      <c r="A17106" t="s">
        <v>66231</v>
      </c>
      <c r="B17106" t="s">
        <v>66232</v>
      </c>
      <c r="C17106" t="s">
        <v>466</v>
      </c>
      <c r="D17106" t="s">
        <v>66233</v>
      </c>
      <c r="E17106" t="s">
        <v>761</v>
      </c>
      <c r="F17106" t="s">
        <v>16</v>
      </c>
      <c r="G17106" t="s">
        <v>4866</v>
      </c>
      <c r="H17106">
        <v>0</v>
      </c>
      <c r="I17106">
        <v>0</v>
      </c>
      <c r="J17106">
        <v>0</v>
      </c>
      <c r="K17106" t="s">
        <v>66234</v>
      </c>
    </row>
    <row r="17107" spans="1:11" x14ac:dyDescent="0.3">
      <c r="A17107" t="s">
        <v>66235</v>
      </c>
      <c r="C17107" t="s">
        <v>27</v>
      </c>
      <c r="D17107" t="s">
        <v>66236</v>
      </c>
      <c r="E17107" t="s">
        <v>65444</v>
      </c>
      <c r="F17107" t="s">
        <v>41</v>
      </c>
      <c r="G17107" t="s">
        <v>42</v>
      </c>
      <c r="H17107">
        <v>0</v>
      </c>
      <c r="I17107">
        <v>0</v>
      </c>
      <c r="J17107">
        <v>0</v>
      </c>
      <c r="K17107" t="s">
        <v>66237</v>
      </c>
    </row>
    <row r="17108" spans="1:11" x14ac:dyDescent="0.3">
      <c r="A17108" t="s">
        <v>66238</v>
      </c>
      <c r="C17108" t="s">
        <v>27</v>
      </c>
      <c r="D17108" t="s">
        <v>66239</v>
      </c>
      <c r="E17108" t="s">
        <v>65444</v>
      </c>
      <c r="F17108" t="s">
        <v>41</v>
      </c>
      <c r="G17108" t="s">
        <v>42</v>
      </c>
      <c r="H17108">
        <v>0</v>
      </c>
      <c r="I17108">
        <v>0</v>
      </c>
      <c r="J17108">
        <v>0</v>
      </c>
      <c r="K17108" t="s">
        <v>66240</v>
      </c>
    </row>
    <row r="17109" spans="1:11" x14ac:dyDescent="0.3">
      <c r="A17109" t="s">
        <v>66241</v>
      </c>
      <c r="B17109" t="s">
        <v>66242</v>
      </c>
      <c r="C17109" t="s">
        <v>27</v>
      </c>
      <c r="D17109" t="s">
        <v>66243</v>
      </c>
      <c r="E17109" t="s">
        <v>65444</v>
      </c>
      <c r="F17109" t="s">
        <v>41</v>
      </c>
      <c r="G17109" t="s">
        <v>42</v>
      </c>
      <c r="H17109">
        <v>0</v>
      </c>
      <c r="I17109">
        <v>0</v>
      </c>
      <c r="J17109">
        <v>0</v>
      </c>
      <c r="K17109" t="s">
        <v>66244</v>
      </c>
    </row>
    <row r="17110" spans="1:11" x14ac:dyDescent="0.3">
      <c r="A17110" t="s">
        <v>66245</v>
      </c>
      <c r="B17110" t="s">
        <v>66246</v>
      </c>
      <c r="C17110" t="s">
        <v>27</v>
      </c>
      <c r="D17110" t="s">
        <v>66247</v>
      </c>
      <c r="E17110" t="s">
        <v>65444</v>
      </c>
      <c r="F17110" t="s">
        <v>41</v>
      </c>
      <c r="G17110" t="s">
        <v>269</v>
      </c>
      <c r="H17110">
        <v>0</v>
      </c>
      <c r="I17110">
        <v>0</v>
      </c>
      <c r="J17110">
        <v>0</v>
      </c>
      <c r="K17110" t="s">
        <v>66248</v>
      </c>
    </row>
    <row r="17111" spans="1:11" x14ac:dyDescent="0.3">
      <c r="A17111" t="s">
        <v>66249</v>
      </c>
      <c r="C17111" t="s">
        <v>27</v>
      </c>
      <c r="D17111" t="s">
        <v>66250</v>
      </c>
      <c r="E17111" t="s">
        <v>65444</v>
      </c>
      <c r="F17111" t="s">
        <v>41</v>
      </c>
      <c r="G17111" t="s">
        <v>42</v>
      </c>
      <c r="H17111">
        <v>0</v>
      </c>
      <c r="I17111">
        <v>0</v>
      </c>
      <c r="J17111">
        <v>0</v>
      </c>
      <c r="K17111" t="s">
        <v>66251</v>
      </c>
    </row>
    <row r="17112" spans="1:11" x14ac:dyDescent="0.3">
      <c r="A17112" t="s">
        <v>66252</v>
      </c>
      <c r="B17112" t="s">
        <v>23141</v>
      </c>
      <c r="C17112" t="s">
        <v>27</v>
      </c>
      <c r="D17112" t="s">
        <v>66253</v>
      </c>
      <c r="E17112" t="s">
        <v>65444</v>
      </c>
      <c r="F17112" t="s">
        <v>41</v>
      </c>
      <c r="G17112" t="s">
        <v>42</v>
      </c>
      <c r="H17112">
        <v>0</v>
      </c>
      <c r="I17112">
        <v>0</v>
      </c>
      <c r="J17112">
        <v>0</v>
      </c>
      <c r="K17112" t="s">
        <v>66254</v>
      </c>
    </row>
    <row r="17113" spans="1:11" x14ac:dyDescent="0.3">
      <c r="A17113" t="s">
        <v>66255</v>
      </c>
      <c r="B17113" t="s">
        <v>23141</v>
      </c>
      <c r="C17113" t="s">
        <v>27</v>
      </c>
      <c r="D17113" t="s">
        <v>66256</v>
      </c>
      <c r="E17113" t="s">
        <v>65444</v>
      </c>
      <c r="F17113" t="s">
        <v>41</v>
      </c>
      <c r="G17113" t="s">
        <v>42</v>
      </c>
      <c r="H17113">
        <v>0</v>
      </c>
      <c r="I17113">
        <v>0</v>
      </c>
      <c r="J17113">
        <v>0</v>
      </c>
      <c r="K17113" t="s">
        <v>66257</v>
      </c>
    </row>
    <row r="17114" spans="1:11" x14ac:dyDescent="0.3">
      <c r="A17114" t="s">
        <v>66258</v>
      </c>
      <c r="B17114" t="s">
        <v>66259</v>
      </c>
      <c r="C17114" t="s">
        <v>27</v>
      </c>
      <c r="D17114" t="s">
        <v>66260</v>
      </c>
      <c r="E17114" t="s">
        <v>65444</v>
      </c>
      <c r="F17114" t="s">
        <v>41</v>
      </c>
      <c r="G17114" t="s">
        <v>42</v>
      </c>
      <c r="H17114">
        <v>0</v>
      </c>
      <c r="I17114">
        <v>0</v>
      </c>
      <c r="J17114">
        <v>0</v>
      </c>
      <c r="K17114" t="s">
        <v>66261</v>
      </c>
    </row>
    <row r="17115" spans="1:11" x14ac:dyDescent="0.3">
      <c r="A17115" t="s">
        <v>66262</v>
      </c>
      <c r="B17115" t="s">
        <v>66263</v>
      </c>
      <c r="C17115" t="s">
        <v>27</v>
      </c>
      <c r="D17115" t="s">
        <v>66264</v>
      </c>
      <c r="E17115" t="s">
        <v>65444</v>
      </c>
      <c r="F17115" t="s">
        <v>41</v>
      </c>
      <c r="G17115" t="s">
        <v>42</v>
      </c>
      <c r="H17115">
        <v>0</v>
      </c>
      <c r="I17115">
        <v>0</v>
      </c>
      <c r="J17115">
        <v>0</v>
      </c>
      <c r="K17115" t="s">
        <v>66265</v>
      </c>
    </row>
    <row r="17116" spans="1:11" x14ac:dyDescent="0.3">
      <c r="A17116" t="s">
        <v>66266</v>
      </c>
      <c r="B17116" t="s">
        <v>66267</v>
      </c>
      <c r="C17116" t="s">
        <v>20</v>
      </c>
      <c r="D17116" t="s">
        <v>66268</v>
      </c>
      <c r="E17116" t="s">
        <v>62177</v>
      </c>
      <c r="F17116" t="s">
        <v>9173</v>
      </c>
      <c r="G17116" t="s">
        <v>42</v>
      </c>
      <c r="H17116">
        <v>0</v>
      </c>
      <c r="I17116">
        <v>0</v>
      </c>
      <c r="J17116">
        <v>0</v>
      </c>
      <c r="K17116" t="s">
        <v>66269</v>
      </c>
    </row>
    <row r="17117" spans="1:11" x14ac:dyDescent="0.3">
      <c r="A17117" t="s">
        <v>66270</v>
      </c>
      <c r="C17117" t="s">
        <v>27</v>
      </c>
      <c r="D17117" t="s">
        <v>66271</v>
      </c>
      <c r="E17117" t="s">
        <v>65444</v>
      </c>
      <c r="F17117" t="s">
        <v>41</v>
      </c>
      <c r="G17117" t="s">
        <v>42</v>
      </c>
      <c r="H17117">
        <v>0</v>
      </c>
      <c r="I17117">
        <v>0</v>
      </c>
      <c r="J17117">
        <v>0</v>
      </c>
      <c r="K17117" t="s">
        <v>66272</v>
      </c>
    </row>
    <row r="17118" spans="1:11" x14ac:dyDescent="0.3">
      <c r="A17118" t="s">
        <v>66273</v>
      </c>
      <c r="B17118" t="s">
        <v>66274</v>
      </c>
      <c r="C17118" t="s">
        <v>27</v>
      </c>
      <c r="D17118" t="s">
        <v>66275</v>
      </c>
      <c r="E17118" t="s">
        <v>65444</v>
      </c>
      <c r="F17118" t="s">
        <v>41</v>
      </c>
      <c r="G17118" t="s">
        <v>42</v>
      </c>
      <c r="H17118">
        <v>0</v>
      </c>
      <c r="I17118">
        <v>0</v>
      </c>
      <c r="J17118">
        <v>0</v>
      </c>
      <c r="K17118" t="s">
        <v>66276</v>
      </c>
    </row>
    <row r="17119" spans="1:11" x14ac:dyDescent="0.3">
      <c r="A17119" t="s">
        <v>66277</v>
      </c>
      <c r="C17119" t="s">
        <v>558</v>
      </c>
      <c r="D17119" t="s">
        <v>66278</v>
      </c>
      <c r="E17119" t="s">
        <v>2102</v>
      </c>
      <c r="F17119" t="s">
        <v>23804</v>
      </c>
      <c r="G17119" t="s">
        <v>42</v>
      </c>
      <c r="H17119">
        <v>0</v>
      </c>
      <c r="I17119">
        <v>0</v>
      </c>
      <c r="J17119">
        <v>0</v>
      </c>
      <c r="K17119" t="s">
        <v>66279</v>
      </c>
    </row>
    <row r="17120" spans="1:11" x14ac:dyDescent="0.3">
      <c r="A17120" t="s">
        <v>66280</v>
      </c>
      <c r="B17120" t="s">
        <v>66281</v>
      </c>
      <c r="C17120" t="s">
        <v>558</v>
      </c>
      <c r="D17120" t="s">
        <v>66282</v>
      </c>
      <c r="E17120" t="s">
        <v>2102</v>
      </c>
      <c r="F17120" t="s">
        <v>41</v>
      </c>
      <c r="G17120" t="s">
        <v>42</v>
      </c>
      <c r="H17120">
        <v>0</v>
      </c>
      <c r="I17120">
        <v>0</v>
      </c>
      <c r="J17120">
        <v>0</v>
      </c>
      <c r="K17120" t="s">
        <v>66283</v>
      </c>
    </row>
    <row r="17121" spans="1:11" x14ac:dyDescent="0.3">
      <c r="A17121" t="s">
        <v>66284</v>
      </c>
      <c r="C17121" t="s">
        <v>27</v>
      </c>
      <c r="D17121" t="s">
        <v>66285</v>
      </c>
      <c r="E17121" t="s">
        <v>65444</v>
      </c>
      <c r="F17121" t="s">
        <v>41</v>
      </c>
      <c r="G17121" t="s">
        <v>42</v>
      </c>
      <c r="H17121">
        <v>0</v>
      </c>
      <c r="I17121">
        <v>0</v>
      </c>
      <c r="J17121">
        <v>0</v>
      </c>
      <c r="K17121" t="s">
        <v>66286</v>
      </c>
    </row>
    <row r="17122" spans="1:11" x14ac:dyDescent="0.3">
      <c r="A17122" t="s">
        <v>66287</v>
      </c>
      <c r="C17122" t="s">
        <v>27</v>
      </c>
      <c r="D17122" t="s">
        <v>66288</v>
      </c>
      <c r="E17122" t="s">
        <v>65444</v>
      </c>
      <c r="F17122" t="s">
        <v>41</v>
      </c>
      <c r="G17122" t="s">
        <v>42</v>
      </c>
      <c r="H17122">
        <v>0</v>
      </c>
      <c r="I17122">
        <v>0</v>
      </c>
      <c r="J17122">
        <v>0</v>
      </c>
      <c r="K17122" t="s">
        <v>66289</v>
      </c>
    </row>
    <row r="17123" spans="1:11" x14ac:dyDescent="0.3">
      <c r="A17123" t="s">
        <v>66290</v>
      </c>
      <c r="C17123" t="s">
        <v>27</v>
      </c>
      <c r="D17123" t="s">
        <v>66291</v>
      </c>
      <c r="E17123" t="s">
        <v>65444</v>
      </c>
      <c r="F17123" t="s">
        <v>41</v>
      </c>
      <c r="G17123" t="s">
        <v>42</v>
      </c>
      <c r="H17123">
        <v>0</v>
      </c>
      <c r="I17123">
        <v>0</v>
      </c>
      <c r="J17123">
        <v>0</v>
      </c>
      <c r="K17123" t="s">
        <v>66292</v>
      </c>
    </row>
    <row r="17124" spans="1:11" x14ac:dyDescent="0.3">
      <c r="A17124" t="s">
        <v>66293</v>
      </c>
      <c r="C17124" t="s">
        <v>27</v>
      </c>
      <c r="D17124" t="s">
        <v>66294</v>
      </c>
      <c r="E17124" t="s">
        <v>65444</v>
      </c>
      <c r="F17124" t="s">
        <v>41</v>
      </c>
      <c r="G17124" t="s">
        <v>42</v>
      </c>
      <c r="H17124">
        <v>0</v>
      </c>
      <c r="I17124">
        <v>0</v>
      </c>
      <c r="J17124">
        <v>0</v>
      </c>
      <c r="K17124" t="s">
        <v>66295</v>
      </c>
    </row>
    <row r="17125" spans="1:11" x14ac:dyDescent="0.3">
      <c r="A17125" t="s">
        <v>66296</v>
      </c>
      <c r="C17125" t="s">
        <v>27</v>
      </c>
      <c r="D17125" t="s">
        <v>66297</v>
      </c>
      <c r="E17125" t="s">
        <v>65444</v>
      </c>
      <c r="F17125" t="s">
        <v>41</v>
      </c>
      <c r="G17125" t="s">
        <v>42</v>
      </c>
      <c r="H17125">
        <v>0</v>
      </c>
      <c r="I17125">
        <v>0</v>
      </c>
      <c r="J17125">
        <v>0</v>
      </c>
      <c r="K17125" t="s">
        <v>66298</v>
      </c>
    </row>
    <row r="17126" spans="1:11" x14ac:dyDescent="0.3">
      <c r="A17126" t="s">
        <v>66299</v>
      </c>
      <c r="C17126" t="s">
        <v>27</v>
      </c>
      <c r="D17126" t="s">
        <v>66297</v>
      </c>
      <c r="E17126" t="s">
        <v>65444</v>
      </c>
      <c r="F17126" t="s">
        <v>41</v>
      </c>
      <c r="G17126" t="s">
        <v>42</v>
      </c>
      <c r="H17126">
        <v>0</v>
      </c>
      <c r="I17126">
        <v>0</v>
      </c>
      <c r="J17126">
        <v>0</v>
      </c>
      <c r="K17126" t="s">
        <v>66300</v>
      </c>
    </row>
    <row r="17127" spans="1:11" x14ac:dyDescent="0.3">
      <c r="A17127" t="s">
        <v>66301</v>
      </c>
      <c r="B17127" t="s">
        <v>66302</v>
      </c>
      <c r="C17127" t="s">
        <v>20</v>
      </c>
      <c r="D17127" t="s">
        <v>66303</v>
      </c>
      <c r="E17127" t="s">
        <v>62177</v>
      </c>
      <c r="F17127" t="s">
        <v>1835</v>
      </c>
      <c r="G17127" t="s">
        <v>42</v>
      </c>
      <c r="H17127">
        <v>0</v>
      </c>
      <c r="I17127">
        <v>0</v>
      </c>
      <c r="J17127">
        <v>0</v>
      </c>
      <c r="K17127" t="s">
        <v>66304</v>
      </c>
    </row>
    <row r="17128" spans="1:11" x14ac:dyDescent="0.3">
      <c r="A17128" t="s">
        <v>66305</v>
      </c>
      <c r="C17128" t="s">
        <v>27</v>
      </c>
      <c r="D17128" t="s">
        <v>66306</v>
      </c>
      <c r="E17128" t="s">
        <v>65444</v>
      </c>
      <c r="F17128" t="s">
        <v>41</v>
      </c>
      <c r="G17128" t="s">
        <v>42</v>
      </c>
      <c r="H17128">
        <v>0</v>
      </c>
      <c r="I17128">
        <v>0</v>
      </c>
      <c r="J17128">
        <v>0</v>
      </c>
      <c r="K17128" t="s">
        <v>66307</v>
      </c>
    </row>
    <row r="17129" spans="1:11" x14ac:dyDescent="0.3">
      <c r="A17129" t="s">
        <v>66308</v>
      </c>
      <c r="C17129" t="s">
        <v>27</v>
      </c>
      <c r="D17129" t="s">
        <v>66309</v>
      </c>
      <c r="E17129" t="s">
        <v>65444</v>
      </c>
      <c r="F17129" t="s">
        <v>41</v>
      </c>
      <c r="G17129" t="s">
        <v>42</v>
      </c>
      <c r="H17129">
        <v>0</v>
      </c>
      <c r="I17129">
        <v>0</v>
      </c>
      <c r="J17129">
        <v>0</v>
      </c>
      <c r="K17129" t="s">
        <v>66310</v>
      </c>
    </row>
    <row r="17130" spans="1:11" x14ac:dyDescent="0.3">
      <c r="A17130" t="s">
        <v>66311</v>
      </c>
      <c r="B17130" t="s">
        <v>66312</v>
      </c>
      <c r="C17130" t="s">
        <v>27</v>
      </c>
      <c r="D17130" t="s">
        <v>66313</v>
      </c>
      <c r="E17130" t="s">
        <v>65444</v>
      </c>
      <c r="F17130" t="s">
        <v>16</v>
      </c>
      <c r="G17130" t="s">
        <v>3103</v>
      </c>
      <c r="H17130">
        <v>0</v>
      </c>
      <c r="I17130">
        <v>0</v>
      </c>
      <c r="J17130">
        <v>0</v>
      </c>
      <c r="K17130" t="s">
        <v>66314</v>
      </c>
    </row>
    <row r="17131" spans="1:11" x14ac:dyDescent="0.3">
      <c r="A17131" t="s">
        <v>66315</v>
      </c>
      <c r="C17131" t="s">
        <v>27</v>
      </c>
      <c r="D17131" t="s">
        <v>66316</v>
      </c>
      <c r="E17131" t="s">
        <v>65444</v>
      </c>
      <c r="F17131" t="s">
        <v>41</v>
      </c>
      <c r="G17131" t="s">
        <v>42</v>
      </c>
      <c r="H17131">
        <v>0</v>
      </c>
      <c r="I17131">
        <v>0</v>
      </c>
      <c r="J17131">
        <v>0</v>
      </c>
      <c r="K17131" t="s">
        <v>66317</v>
      </c>
    </row>
    <row r="17132" spans="1:11" x14ac:dyDescent="0.3">
      <c r="A17132" t="s">
        <v>66318</v>
      </c>
      <c r="C17132" t="s">
        <v>20</v>
      </c>
      <c r="D17132" t="s">
        <v>66319</v>
      </c>
      <c r="E17132" t="s">
        <v>61426</v>
      </c>
      <c r="F17132" t="s">
        <v>2437</v>
      </c>
      <c r="G17132" t="s">
        <v>42</v>
      </c>
      <c r="H17132">
        <v>0</v>
      </c>
      <c r="I17132">
        <v>0</v>
      </c>
      <c r="J17132">
        <v>0</v>
      </c>
      <c r="K17132" t="s">
        <v>66320</v>
      </c>
    </row>
    <row r="17133" spans="1:11" x14ac:dyDescent="0.3">
      <c r="A17133" t="s">
        <v>66321</v>
      </c>
      <c r="B17133" t="s">
        <v>66322</v>
      </c>
      <c r="C17133" t="s">
        <v>27</v>
      </c>
      <c r="D17133" t="s">
        <v>66323</v>
      </c>
      <c r="E17133" t="s">
        <v>65444</v>
      </c>
      <c r="F17133" t="s">
        <v>41</v>
      </c>
      <c r="G17133" t="s">
        <v>42</v>
      </c>
      <c r="H17133">
        <v>0</v>
      </c>
      <c r="I17133">
        <v>0</v>
      </c>
      <c r="J17133">
        <v>0</v>
      </c>
      <c r="K17133" t="s">
        <v>66324</v>
      </c>
    </row>
    <row r="17134" spans="1:11" x14ac:dyDescent="0.3">
      <c r="A17134" t="s">
        <v>66325</v>
      </c>
      <c r="B17134" t="s">
        <v>66326</v>
      </c>
      <c r="C17134" t="s">
        <v>27</v>
      </c>
      <c r="D17134" t="s">
        <v>66327</v>
      </c>
      <c r="E17134" t="s">
        <v>65444</v>
      </c>
      <c r="F17134" t="s">
        <v>41</v>
      </c>
      <c r="G17134" t="s">
        <v>822</v>
      </c>
      <c r="H17134">
        <v>0</v>
      </c>
      <c r="I17134">
        <v>0</v>
      </c>
      <c r="J17134">
        <v>0</v>
      </c>
      <c r="K17134" t="s">
        <v>66328</v>
      </c>
    </row>
    <row r="17135" spans="1:11" x14ac:dyDescent="0.3">
      <c r="A17135" t="s">
        <v>66329</v>
      </c>
      <c r="B17135" t="s">
        <v>66330</v>
      </c>
      <c r="C17135" t="s">
        <v>20</v>
      </c>
      <c r="D17135" t="s">
        <v>66331</v>
      </c>
      <c r="E17135" t="s">
        <v>62177</v>
      </c>
      <c r="F17135" t="s">
        <v>5696</v>
      </c>
      <c r="G17135" t="s">
        <v>42</v>
      </c>
      <c r="H17135">
        <v>0</v>
      </c>
      <c r="I17135">
        <v>0</v>
      </c>
      <c r="J17135">
        <v>0</v>
      </c>
      <c r="K17135" t="s">
        <v>66332</v>
      </c>
    </row>
    <row r="17136" spans="1:11" x14ac:dyDescent="0.3">
      <c r="A17136" t="s">
        <v>66333</v>
      </c>
      <c r="B17136" t="s">
        <v>66334</v>
      </c>
      <c r="C17136" t="s">
        <v>27</v>
      </c>
      <c r="D17136" t="s">
        <v>66335</v>
      </c>
      <c r="E17136" t="s">
        <v>65444</v>
      </c>
      <c r="F17136" t="s">
        <v>41</v>
      </c>
      <c r="G17136" t="s">
        <v>42</v>
      </c>
      <c r="H17136">
        <v>0</v>
      </c>
      <c r="I17136">
        <v>0</v>
      </c>
      <c r="J17136">
        <v>0</v>
      </c>
      <c r="K17136" t="s">
        <v>66336</v>
      </c>
    </row>
    <row r="17137" spans="1:11" x14ac:dyDescent="0.3">
      <c r="A17137" t="s">
        <v>66337</v>
      </c>
      <c r="C17137" t="s">
        <v>27</v>
      </c>
      <c r="D17137" t="s">
        <v>66338</v>
      </c>
      <c r="E17137" t="s">
        <v>65444</v>
      </c>
      <c r="F17137" t="s">
        <v>41</v>
      </c>
      <c r="G17137" t="s">
        <v>42</v>
      </c>
      <c r="H17137">
        <v>0</v>
      </c>
      <c r="I17137">
        <v>0</v>
      </c>
      <c r="J17137">
        <v>0</v>
      </c>
      <c r="K17137" t="s">
        <v>66339</v>
      </c>
    </row>
    <row r="17138" spans="1:11" x14ac:dyDescent="0.3">
      <c r="A17138" t="s">
        <v>66340</v>
      </c>
      <c r="C17138" t="s">
        <v>27</v>
      </c>
      <c r="D17138" t="s">
        <v>66341</v>
      </c>
      <c r="E17138" t="s">
        <v>65444</v>
      </c>
      <c r="F17138" t="s">
        <v>41</v>
      </c>
      <c r="G17138" t="s">
        <v>42</v>
      </c>
      <c r="H17138">
        <v>0</v>
      </c>
      <c r="I17138">
        <v>0</v>
      </c>
      <c r="J17138">
        <v>0</v>
      </c>
      <c r="K17138" t="s">
        <v>66342</v>
      </c>
    </row>
    <row r="17139" spans="1:11" x14ac:dyDescent="0.3">
      <c r="A17139" t="s">
        <v>66343</v>
      </c>
      <c r="B17139" t="s">
        <v>66344</v>
      </c>
      <c r="C17139" t="s">
        <v>27</v>
      </c>
      <c r="D17139" t="s">
        <v>66345</v>
      </c>
      <c r="E17139" t="s">
        <v>65444</v>
      </c>
      <c r="F17139" t="s">
        <v>41</v>
      </c>
      <c r="G17139" t="s">
        <v>42</v>
      </c>
      <c r="H17139">
        <v>0</v>
      </c>
      <c r="I17139">
        <v>0</v>
      </c>
      <c r="J17139">
        <v>0</v>
      </c>
      <c r="K17139" t="s">
        <v>66346</v>
      </c>
    </row>
    <row r="17140" spans="1:11" x14ac:dyDescent="0.3">
      <c r="A17140" t="s">
        <v>66347</v>
      </c>
      <c r="C17140" t="s">
        <v>27</v>
      </c>
      <c r="D17140" t="s">
        <v>66297</v>
      </c>
      <c r="E17140" t="s">
        <v>65444</v>
      </c>
      <c r="F17140" t="s">
        <v>41</v>
      </c>
      <c r="G17140" t="s">
        <v>42</v>
      </c>
      <c r="H17140">
        <v>0</v>
      </c>
      <c r="I17140">
        <v>0</v>
      </c>
      <c r="J17140">
        <v>0</v>
      </c>
      <c r="K17140" t="s">
        <v>66348</v>
      </c>
    </row>
    <row r="17141" spans="1:11" x14ac:dyDescent="0.3">
      <c r="A17141" t="s">
        <v>66349</v>
      </c>
      <c r="B17141" t="s">
        <v>66350</v>
      </c>
      <c r="C17141" t="s">
        <v>27</v>
      </c>
      <c r="D17141" t="s">
        <v>66351</v>
      </c>
      <c r="E17141" t="s">
        <v>65444</v>
      </c>
      <c r="F17141" t="s">
        <v>41</v>
      </c>
      <c r="G17141" t="s">
        <v>42</v>
      </c>
      <c r="H17141">
        <v>0</v>
      </c>
      <c r="I17141">
        <v>0</v>
      </c>
      <c r="J17141">
        <v>0</v>
      </c>
      <c r="K17141" t="s">
        <v>66352</v>
      </c>
    </row>
    <row r="17142" spans="1:11" x14ac:dyDescent="0.3">
      <c r="A17142" t="s">
        <v>66353</v>
      </c>
      <c r="B17142" t="s">
        <v>66354</v>
      </c>
      <c r="C17142" t="s">
        <v>27</v>
      </c>
      <c r="D17142" t="s">
        <v>66355</v>
      </c>
      <c r="E17142" t="s">
        <v>65444</v>
      </c>
      <c r="F17142" t="s">
        <v>41</v>
      </c>
      <c r="G17142" t="s">
        <v>42</v>
      </c>
      <c r="H17142">
        <v>0</v>
      </c>
      <c r="I17142">
        <v>0</v>
      </c>
      <c r="J17142">
        <v>0</v>
      </c>
      <c r="K17142" t="s">
        <v>66356</v>
      </c>
    </row>
    <row r="17143" spans="1:11" x14ac:dyDescent="0.3">
      <c r="A17143" t="s">
        <v>66357</v>
      </c>
      <c r="C17143" t="s">
        <v>27</v>
      </c>
      <c r="D17143" t="s">
        <v>66358</v>
      </c>
      <c r="E17143" t="s">
        <v>65444</v>
      </c>
      <c r="F17143" t="s">
        <v>41</v>
      </c>
      <c r="G17143" t="s">
        <v>3235</v>
      </c>
      <c r="H17143">
        <v>0</v>
      </c>
      <c r="I17143">
        <v>0</v>
      </c>
      <c r="J17143">
        <v>0</v>
      </c>
      <c r="K17143" t="s">
        <v>66359</v>
      </c>
    </row>
    <row r="17144" spans="1:11" x14ac:dyDescent="0.3">
      <c r="A17144" t="s">
        <v>66360</v>
      </c>
      <c r="C17144" t="s">
        <v>27</v>
      </c>
      <c r="D17144" t="s">
        <v>66361</v>
      </c>
      <c r="E17144" t="s">
        <v>65444</v>
      </c>
      <c r="F17144" t="s">
        <v>16</v>
      </c>
      <c r="G17144" t="s">
        <v>6546</v>
      </c>
      <c r="H17144">
        <v>0</v>
      </c>
      <c r="I17144">
        <v>0</v>
      </c>
      <c r="J17144">
        <v>0</v>
      </c>
      <c r="K17144" t="s">
        <v>66362</v>
      </c>
    </row>
    <row r="17145" spans="1:11" x14ac:dyDescent="0.3">
      <c r="A17145" t="s">
        <v>66363</v>
      </c>
      <c r="C17145" t="s">
        <v>27</v>
      </c>
      <c r="D17145" t="s">
        <v>66364</v>
      </c>
      <c r="E17145" t="s">
        <v>65444</v>
      </c>
      <c r="F17145" t="s">
        <v>16</v>
      </c>
      <c r="G17145" t="s">
        <v>4965</v>
      </c>
      <c r="H17145">
        <v>0</v>
      </c>
      <c r="I17145">
        <v>0</v>
      </c>
      <c r="J17145">
        <v>0</v>
      </c>
      <c r="K17145" t="s">
        <v>66365</v>
      </c>
    </row>
    <row r="17146" spans="1:11" x14ac:dyDescent="0.3">
      <c r="A17146" t="s">
        <v>66366</v>
      </c>
      <c r="C17146" t="s">
        <v>20</v>
      </c>
      <c r="D17146" t="s">
        <v>66367</v>
      </c>
      <c r="E17146" t="s">
        <v>62177</v>
      </c>
      <c r="F17146" t="s">
        <v>165</v>
      </c>
      <c r="G17146" t="s">
        <v>42</v>
      </c>
      <c r="H17146">
        <v>0</v>
      </c>
      <c r="I17146">
        <v>0</v>
      </c>
      <c r="J17146">
        <v>0</v>
      </c>
      <c r="K17146" t="s">
        <v>66368</v>
      </c>
    </row>
    <row r="17147" spans="1:11" x14ac:dyDescent="0.3">
      <c r="A17147" t="s">
        <v>66369</v>
      </c>
      <c r="B17147" t="s">
        <v>66370</v>
      </c>
      <c r="C17147" t="s">
        <v>147</v>
      </c>
      <c r="D17147" t="s">
        <v>66371</v>
      </c>
      <c r="E17147" t="s">
        <v>59940</v>
      </c>
      <c r="F17147" t="s">
        <v>1003</v>
      </c>
      <c r="G17147" t="s">
        <v>42</v>
      </c>
      <c r="H17147">
        <v>0</v>
      </c>
      <c r="I17147">
        <v>0</v>
      </c>
      <c r="J17147">
        <v>0</v>
      </c>
      <c r="K17147" t="s">
        <v>66372</v>
      </c>
    </row>
    <row r="17148" spans="1:11" x14ac:dyDescent="0.3">
      <c r="A17148" t="s">
        <v>66373</v>
      </c>
      <c r="C17148" t="s">
        <v>147</v>
      </c>
      <c r="D17148" t="s">
        <v>66374</v>
      </c>
      <c r="E17148" t="s">
        <v>59940</v>
      </c>
      <c r="F17148" t="s">
        <v>41</v>
      </c>
      <c r="G17148" t="s">
        <v>42</v>
      </c>
      <c r="H17148">
        <v>0</v>
      </c>
      <c r="I17148">
        <v>0</v>
      </c>
      <c r="J17148">
        <v>0</v>
      </c>
      <c r="K17148" t="s">
        <v>66375</v>
      </c>
    </row>
    <row r="17149" spans="1:11" x14ac:dyDescent="0.3">
      <c r="A17149" t="s">
        <v>66376</v>
      </c>
      <c r="C17149" t="s">
        <v>147</v>
      </c>
      <c r="D17149" t="s">
        <v>66377</v>
      </c>
      <c r="E17149" t="s">
        <v>59940</v>
      </c>
      <c r="F17149" t="s">
        <v>3633</v>
      </c>
      <c r="G17149" t="s">
        <v>42</v>
      </c>
      <c r="H17149">
        <v>0</v>
      </c>
      <c r="I17149">
        <v>0</v>
      </c>
      <c r="J17149">
        <v>0</v>
      </c>
      <c r="K17149" t="s">
        <v>66378</v>
      </c>
    </row>
    <row r="17150" spans="1:11" x14ac:dyDescent="0.3">
      <c r="A17150" t="s">
        <v>66379</v>
      </c>
      <c r="B17150" t="s">
        <v>66380</v>
      </c>
      <c r="C17150" t="s">
        <v>147</v>
      </c>
      <c r="D17150" t="s">
        <v>66381</v>
      </c>
      <c r="E17150" t="s">
        <v>59940</v>
      </c>
      <c r="F17150" t="s">
        <v>1906</v>
      </c>
      <c r="G17150" t="s">
        <v>42</v>
      </c>
      <c r="H17150">
        <v>0</v>
      </c>
      <c r="I17150">
        <v>0</v>
      </c>
      <c r="J17150">
        <v>0</v>
      </c>
      <c r="K17150" t="s">
        <v>66382</v>
      </c>
    </row>
    <row r="17151" spans="1:11" x14ac:dyDescent="0.3">
      <c r="A17151" t="s">
        <v>66383</v>
      </c>
      <c r="C17151" t="s">
        <v>27</v>
      </c>
      <c r="D17151" t="s">
        <v>66384</v>
      </c>
      <c r="E17151" t="s">
        <v>65444</v>
      </c>
      <c r="F17151" t="s">
        <v>16</v>
      </c>
      <c r="G17151" t="s">
        <v>214</v>
      </c>
      <c r="H17151">
        <v>0</v>
      </c>
      <c r="I17151">
        <v>0</v>
      </c>
      <c r="J17151">
        <v>0</v>
      </c>
      <c r="K17151" t="s">
        <v>66385</v>
      </c>
    </row>
    <row r="17152" spans="1:11" x14ac:dyDescent="0.3">
      <c r="A17152" t="s">
        <v>66386</v>
      </c>
      <c r="B17152" t="s">
        <v>66387</v>
      </c>
      <c r="C17152" t="s">
        <v>27</v>
      </c>
      <c r="D17152" t="s">
        <v>66388</v>
      </c>
      <c r="E17152" t="s">
        <v>65444</v>
      </c>
      <c r="F17152" t="s">
        <v>16</v>
      </c>
      <c r="G17152" t="s">
        <v>10532</v>
      </c>
      <c r="H17152">
        <v>0</v>
      </c>
      <c r="I17152">
        <v>0</v>
      </c>
      <c r="J17152">
        <v>0</v>
      </c>
      <c r="K17152" t="s">
        <v>66389</v>
      </c>
    </row>
    <row r="17153" spans="1:11" x14ac:dyDescent="0.3">
      <c r="A17153" t="s">
        <v>66390</v>
      </c>
      <c r="B17153" t="s">
        <v>66391</v>
      </c>
      <c r="C17153" t="s">
        <v>20</v>
      </c>
      <c r="D17153" t="s">
        <v>66392</v>
      </c>
      <c r="E17153" t="s">
        <v>62177</v>
      </c>
      <c r="F17153" t="s">
        <v>631</v>
      </c>
      <c r="G17153" t="s">
        <v>8595</v>
      </c>
      <c r="H17153">
        <v>0</v>
      </c>
      <c r="I17153">
        <v>0</v>
      </c>
      <c r="J17153">
        <v>0</v>
      </c>
      <c r="K17153" t="s">
        <v>66393</v>
      </c>
    </row>
    <row r="17154" spans="1:11" x14ac:dyDescent="0.3">
      <c r="A17154" t="s">
        <v>66394</v>
      </c>
      <c r="B17154" t="s">
        <v>66395</v>
      </c>
      <c r="C17154" t="s">
        <v>13</v>
      </c>
      <c r="D17154" t="s">
        <v>66396</v>
      </c>
      <c r="E17154" t="s">
        <v>58181</v>
      </c>
      <c r="F17154" t="s">
        <v>16</v>
      </c>
      <c r="G17154" t="s">
        <v>4034</v>
      </c>
      <c r="H17154">
        <v>0</v>
      </c>
      <c r="I17154">
        <v>0</v>
      </c>
      <c r="J17154">
        <v>0</v>
      </c>
      <c r="K17154" t="s">
        <v>66397</v>
      </c>
    </row>
    <row r="17155" spans="1:11" x14ac:dyDescent="0.3">
      <c r="A17155" t="s">
        <v>66398</v>
      </c>
      <c r="B17155" t="s">
        <v>66399</v>
      </c>
      <c r="C17155" t="s">
        <v>20</v>
      </c>
      <c r="D17155" t="s">
        <v>66400</v>
      </c>
      <c r="E17155" t="s">
        <v>61426</v>
      </c>
      <c r="F17155" t="s">
        <v>16</v>
      </c>
      <c r="G17155" t="s">
        <v>3422</v>
      </c>
      <c r="H17155">
        <v>0</v>
      </c>
      <c r="I17155">
        <v>0</v>
      </c>
      <c r="J17155">
        <v>0</v>
      </c>
      <c r="K17155" t="s">
        <v>66401</v>
      </c>
    </row>
    <row r="17156" spans="1:11" x14ac:dyDescent="0.3">
      <c r="A17156" t="s">
        <v>66402</v>
      </c>
      <c r="B17156" t="s">
        <v>66403</v>
      </c>
      <c r="C17156" t="s">
        <v>13</v>
      </c>
      <c r="D17156" t="s">
        <v>66404</v>
      </c>
      <c r="E17156" t="s">
        <v>58181</v>
      </c>
      <c r="F17156" t="s">
        <v>16</v>
      </c>
      <c r="G17156" t="s">
        <v>44260</v>
      </c>
      <c r="H17156">
        <v>0</v>
      </c>
      <c r="I17156">
        <v>0</v>
      </c>
      <c r="J17156">
        <v>0</v>
      </c>
      <c r="K17156" t="s">
        <v>66405</v>
      </c>
    </row>
    <row r="17157" spans="1:11" x14ac:dyDescent="0.3">
      <c r="A17157" t="s">
        <v>66406</v>
      </c>
      <c r="B17157" t="s">
        <v>66407</v>
      </c>
      <c r="C17157" t="s">
        <v>558</v>
      </c>
      <c r="D17157" t="s">
        <v>66408</v>
      </c>
      <c r="E17157" t="s">
        <v>18607</v>
      </c>
      <c r="F17157" t="s">
        <v>16</v>
      </c>
      <c r="G17157" t="s">
        <v>3669</v>
      </c>
      <c r="H17157">
        <v>0</v>
      </c>
      <c r="I17157">
        <v>0</v>
      </c>
      <c r="J17157">
        <v>0</v>
      </c>
      <c r="K17157" t="s">
        <v>66409</v>
      </c>
    </row>
    <row r="17158" spans="1:11" x14ac:dyDescent="0.3">
      <c r="A17158" t="s">
        <v>66410</v>
      </c>
      <c r="C17158" t="s">
        <v>20</v>
      </c>
      <c r="D17158" t="s">
        <v>66411</v>
      </c>
      <c r="E17158" t="s">
        <v>61426</v>
      </c>
      <c r="F17158" t="s">
        <v>16</v>
      </c>
      <c r="G17158" t="s">
        <v>10188</v>
      </c>
      <c r="H17158">
        <v>0</v>
      </c>
      <c r="I17158">
        <v>0</v>
      </c>
      <c r="J17158">
        <v>0</v>
      </c>
      <c r="K17158" t="s">
        <v>66412</v>
      </c>
    </row>
    <row r="17159" spans="1:11" x14ac:dyDescent="0.3">
      <c r="A17159" t="s">
        <v>66413</v>
      </c>
      <c r="B17159" t="s">
        <v>66414</v>
      </c>
      <c r="C17159" t="s">
        <v>13</v>
      </c>
      <c r="D17159" t="s">
        <v>66415</v>
      </c>
      <c r="E17159" t="s">
        <v>58181</v>
      </c>
      <c r="F17159" t="s">
        <v>16</v>
      </c>
      <c r="G17159" t="s">
        <v>2070</v>
      </c>
      <c r="H17159">
        <v>0</v>
      </c>
      <c r="I17159">
        <v>0</v>
      </c>
      <c r="J17159">
        <v>0</v>
      </c>
      <c r="K17159" t="s">
        <v>66416</v>
      </c>
    </row>
    <row r="17160" spans="1:11" x14ac:dyDescent="0.3">
      <c r="A17160" t="s">
        <v>66417</v>
      </c>
      <c r="C17160" t="s">
        <v>20</v>
      </c>
      <c r="D17160" t="s">
        <v>66418</v>
      </c>
      <c r="E17160" t="s">
        <v>61426</v>
      </c>
      <c r="F17160" t="s">
        <v>16</v>
      </c>
      <c r="G17160" t="s">
        <v>42</v>
      </c>
      <c r="H17160">
        <v>0</v>
      </c>
      <c r="I17160">
        <v>0</v>
      </c>
      <c r="J17160">
        <v>0</v>
      </c>
      <c r="K17160" t="s">
        <v>66419</v>
      </c>
    </row>
    <row r="17161" spans="1:11" x14ac:dyDescent="0.3">
      <c r="A17161" t="s">
        <v>66420</v>
      </c>
      <c r="B17161" t="s">
        <v>66421</v>
      </c>
      <c r="C17161" t="s">
        <v>558</v>
      </c>
      <c r="D17161" t="s">
        <v>66422</v>
      </c>
      <c r="E17161" t="s">
        <v>895</v>
      </c>
      <c r="F17161" t="s">
        <v>16</v>
      </c>
      <c r="G17161" t="s">
        <v>2853</v>
      </c>
      <c r="H17161">
        <v>0</v>
      </c>
      <c r="I17161">
        <v>0</v>
      </c>
      <c r="J17161">
        <v>0</v>
      </c>
      <c r="K17161" t="s">
        <v>66423</v>
      </c>
    </row>
    <row r="17162" spans="1:11" x14ac:dyDescent="0.3">
      <c r="A17162" t="s">
        <v>66424</v>
      </c>
      <c r="B17162" t="s">
        <v>66425</v>
      </c>
      <c r="C17162" t="s">
        <v>20</v>
      </c>
      <c r="D17162" t="s">
        <v>66426</v>
      </c>
      <c r="E17162" t="s">
        <v>61426</v>
      </c>
      <c r="F17162" t="s">
        <v>25702</v>
      </c>
      <c r="G17162" t="s">
        <v>42</v>
      </c>
      <c r="H17162">
        <v>0</v>
      </c>
      <c r="I17162">
        <v>0</v>
      </c>
      <c r="J17162">
        <v>0</v>
      </c>
      <c r="K17162" t="s">
        <v>66427</v>
      </c>
    </row>
    <row r="17163" spans="1:11" x14ac:dyDescent="0.3">
      <c r="A17163" t="s">
        <v>66428</v>
      </c>
      <c r="B17163" t="s">
        <v>66429</v>
      </c>
      <c r="C17163" t="s">
        <v>20</v>
      </c>
      <c r="D17163" t="s">
        <v>66430</v>
      </c>
      <c r="E17163" t="s">
        <v>62177</v>
      </c>
      <c r="F17163" t="s">
        <v>3026</v>
      </c>
      <c r="G17163" t="s">
        <v>42</v>
      </c>
      <c r="H17163">
        <v>0</v>
      </c>
      <c r="I17163">
        <v>0</v>
      </c>
      <c r="J17163">
        <v>0</v>
      </c>
      <c r="K17163" t="s">
        <v>66431</v>
      </c>
    </row>
    <row r="17164" spans="1:11" x14ac:dyDescent="0.3">
      <c r="A17164" t="s">
        <v>66432</v>
      </c>
      <c r="B17164" t="s">
        <v>66433</v>
      </c>
      <c r="C17164" t="s">
        <v>13</v>
      </c>
      <c r="D17164" t="s">
        <v>66434</v>
      </c>
      <c r="E17164" t="s">
        <v>58181</v>
      </c>
      <c r="F17164" t="s">
        <v>16</v>
      </c>
      <c r="G17164" t="s">
        <v>12901</v>
      </c>
      <c r="H17164">
        <v>0</v>
      </c>
      <c r="I17164">
        <v>0</v>
      </c>
      <c r="J17164">
        <v>0</v>
      </c>
      <c r="K17164" t="s">
        <v>66435</v>
      </c>
    </row>
    <row r="17165" spans="1:11" x14ac:dyDescent="0.3">
      <c r="A17165" t="s">
        <v>66436</v>
      </c>
      <c r="C17165" t="s">
        <v>558</v>
      </c>
      <c r="D17165" t="s">
        <v>66437</v>
      </c>
      <c r="E17165" t="s">
        <v>32599</v>
      </c>
      <c r="F17165" t="s">
        <v>41</v>
      </c>
      <c r="G17165" t="s">
        <v>42</v>
      </c>
      <c r="H17165">
        <v>0</v>
      </c>
      <c r="I17165">
        <v>0</v>
      </c>
      <c r="J17165">
        <v>0</v>
      </c>
      <c r="K17165" t="s">
        <v>66438</v>
      </c>
    </row>
    <row r="17166" spans="1:11" x14ac:dyDescent="0.3">
      <c r="A17166" t="s">
        <v>66439</v>
      </c>
      <c r="B17166" t="s">
        <v>66440</v>
      </c>
      <c r="C17166" t="s">
        <v>558</v>
      </c>
      <c r="D17166" t="s">
        <v>66441</v>
      </c>
      <c r="E17166" t="s">
        <v>18607</v>
      </c>
      <c r="F17166" t="s">
        <v>7061</v>
      </c>
      <c r="G17166" t="s">
        <v>42</v>
      </c>
      <c r="H17166">
        <v>0</v>
      </c>
      <c r="I17166">
        <v>0</v>
      </c>
      <c r="J17166">
        <v>0</v>
      </c>
      <c r="K17166" t="s">
        <v>66442</v>
      </c>
    </row>
    <row r="17167" spans="1:11" x14ac:dyDescent="0.3">
      <c r="A17167" t="s">
        <v>66443</v>
      </c>
      <c r="C17167" t="s">
        <v>147</v>
      </c>
      <c r="D17167" t="e">
        <f>중간막이</f>
        <v>#NAME?</v>
      </c>
      <c r="E17167" t="s">
        <v>59940</v>
      </c>
      <c r="F17167" t="s">
        <v>1590</v>
      </c>
      <c r="G17167" t="s">
        <v>42</v>
      </c>
      <c r="H17167">
        <v>0</v>
      </c>
      <c r="I17167">
        <v>0</v>
      </c>
      <c r="J17167">
        <v>0</v>
      </c>
      <c r="K17167" t="s">
        <v>66444</v>
      </c>
    </row>
    <row r="17168" spans="1:11" x14ac:dyDescent="0.3">
      <c r="A17168" t="s">
        <v>66445</v>
      </c>
      <c r="C17168" t="s">
        <v>558</v>
      </c>
      <c r="D17168" t="s">
        <v>66446</v>
      </c>
      <c r="E17168" t="s">
        <v>32122</v>
      </c>
      <c r="F17168" t="s">
        <v>15056</v>
      </c>
      <c r="G17168" t="s">
        <v>42</v>
      </c>
      <c r="H17168">
        <v>0</v>
      </c>
      <c r="I17168">
        <v>0</v>
      </c>
      <c r="J17168">
        <v>0</v>
      </c>
      <c r="K17168" t="s">
        <v>66447</v>
      </c>
    </row>
    <row r="17169" spans="1:11" x14ac:dyDescent="0.3">
      <c r="A17169" t="s">
        <v>66448</v>
      </c>
      <c r="B17169" t="s">
        <v>66449</v>
      </c>
      <c r="C17169" t="s">
        <v>20</v>
      </c>
      <c r="D17169" t="s">
        <v>66450</v>
      </c>
      <c r="E17169" t="s">
        <v>62177</v>
      </c>
      <c r="F17169" t="s">
        <v>397</v>
      </c>
      <c r="G17169" t="s">
        <v>42</v>
      </c>
      <c r="H17169">
        <v>0</v>
      </c>
      <c r="I17169">
        <v>0</v>
      </c>
      <c r="J17169">
        <v>0</v>
      </c>
      <c r="K17169" t="s">
        <v>66451</v>
      </c>
    </row>
    <row r="17170" spans="1:11" x14ac:dyDescent="0.3">
      <c r="A17170" t="s">
        <v>66452</v>
      </c>
      <c r="B17170" t="s">
        <v>66453</v>
      </c>
      <c r="C17170" t="s">
        <v>20</v>
      </c>
      <c r="D17170" t="s">
        <v>66454</v>
      </c>
      <c r="E17170" t="s">
        <v>61426</v>
      </c>
      <c r="F17170" t="s">
        <v>994</v>
      </c>
      <c r="G17170" t="s">
        <v>42</v>
      </c>
      <c r="H17170">
        <v>0</v>
      </c>
      <c r="I17170">
        <v>0</v>
      </c>
      <c r="J17170">
        <v>0</v>
      </c>
      <c r="K17170" t="s">
        <v>66455</v>
      </c>
    </row>
    <row r="17171" spans="1:11" x14ac:dyDescent="0.3">
      <c r="A17171" t="s">
        <v>66456</v>
      </c>
      <c r="B17171" t="s">
        <v>66457</v>
      </c>
      <c r="C17171" t="s">
        <v>558</v>
      </c>
      <c r="D17171" t="s">
        <v>66458</v>
      </c>
      <c r="E17171" t="s">
        <v>32599</v>
      </c>
      <c r="F17171" t="s">
        <v>41</v>
      </c>
      <c r="G17171" t="s">
        <v>42</v>
      </c>
      <c r="H17171">
        <v>0</v>
      </c>
      <c r="I17171">
        <v>0</v>
      </c>
      <c r="J17171">
        <v>0</v>
      </c>
      <c r="K17171" t="s">
        <v>66459</v>
      </c>
    </row>
    <row r="17172" spans="1:11" x14ac:dyDescent="0.3">
      <c r="A17172" t="s">
        <v>66460</v>
      </c>
      <c r="C17172" t="s">
        <v>13</v>
      </c>
      <c r="D17172" t="s">
        <v>66461</v>
      </c>
      <c r="E17172" t="s">
        <v>58181</v>
      </c>
      <c r="F17172" t="s">
        <v>5144</v>
      </c>
      <c r="G17172" t="s">
        <v>42</v>
      </c>
      <c r="H17172">
        <v>0</v>
      </c>
      <c r="I17172">
        <v>0</v>
      </c>
      <c r="J17172">
        <v>0</v>
      </c>
      <c r="K17172" t="s">
        <v>66462</v>
      </c>
    </row>
    <row r="17173" spans="1:11" x14ac:dyDescent="0.3">
      <c r="A17173" t="s">
        <v>66463</v>
      </c>
      <c r="B17173" t="s">
        <v>66464</v>
      </c>
      <c r="C17173" t="s">
        <v>27</v>
      </c>
      <c r="D17173" t="s">
        <v>66465</v>
      </c>
      <c r="E17173" t="s">
        <v>65444</v>
      </c>
      <c r="F17173" t="s">
        <v>41</v>
      </c>
      <c r="G17173" t="s">
        <v>42</v>
      </c>
      <c r="H17173">
        <v>0</v>
      </c>
      <c r="I17173">
        <v>0</v>
      </c>
      <c r="J17173">
        <v>0</v>
      </c>
      <c r="K17173" t="s">
        <v>66466</v>
      </c>
    </row>
    <row r="17174" spans="1:11" x14ac:dyDescent="0.3">
      <c r="A17174" t="s">
        <v>66467</v>
      </c>
      <c r="B17174" t="s">
        <v>66468</v>
      </c>
      <c r="C17174" t="s">
        <v>20</v>
      </c>
      <c r="D17174" t="s">
        <v>66469</v>
      </c>
      <c r="E17174" t="s">
        <v>61426</v>
      </c>
      <c r="F17174" t="s">
        <v>1247</v>
      </c>
      <c r="G17174" t="s">
        <v>4943</v>
      </c>
      <c r="H17174">
        <v>0</v>
      </c>
      <c r="I17174">
        <v>0</v>
      </c>
      <c r="J17174">
        <v>0</v>
      </c>
      <c r="K17174" t="s">
        <v>66470</v>
      </c>
    </row>
    <row r="17175" spans="1:11" x14ac:dyDescent="0.3">
      <c r="A17175" t="s">
        <v>66471</v>
      </c>
      <c r="B17175" t="s">
        <v>66472</v>
      </c>
      <c r="C17175" t="s">
        <v>558</v>
      </c>
      <c r="D17175" t="s">
        <v>66473</v>
      </c>
      <c r="E17175" t="s">
        <v>32122</v>
      </c>
      <c r="F17175" t="s">
        <v>66474</v>
      </c>
      <c r="G17175" t="s">
        <v>42</v>
      </c>
      <c r="H17175">
        <v>0</v>
      </c>
      <c r="I17175">
        <v>0</v>
      </c>
      <c r="J17175">
        <v>0</v>
      </c>
      <c r="K17175" t="s">
        <v>66475</v>
      </c>
    </row>
    <row r="17176" spans="1:11" x14ac:dyDescent="0.3">
      <c r="A17176" t="s">
        <v>66476</v>
      </c>
      <c r="B17176" t="s">
        <v>66477</v>
      </c>
      <c r="C17176" t="s">
        <v>27</v>
      </c>
      <c r="D17176" t="s">
        <v>66478</v>
      </c>
      <c r="E17176" t="s">
        <v>65444</v>
      </c>
      <c r="F17176" t="s">
        <v>41</v>
      </c>
      <c r="G17176" t="s">
        <v>42</v>
      </c>
      <c r="H17176">
        <v>0</v>
      </c>
      <c r="I17176">
        <v>0</v>
      </c>
      <c r="J17176">
        <v>0</v>
      </c>
      <c r="K17176" t="s">
        <v>66479</v>
      </c>
    </row>
    <row r="17177" spans="1:11" x14ac:dyDescent="0.3">
      <c r="A17177" t="s">
        <v>66480</v>
      </c>
      <c r="C17177" t="s">
        <v>27</v>
      </c>
      <c r="D17177" t="s">
        <v>66481</v>
      </c>
      <c r="E17177" t="s">
        <v>65444</v>
      </c>
      <c r="F17177" t="s">
        <v>41</v>
      </c>
      <c r="G17177" t="s">
        <v>42</v>
      </c>
      <c r="H17177">
        <v>0</v>
      </c>
      <c r="I17177">
        <v>0</v>
      </c>
      <c r="J17177">
        <v>0</v>
      </c>
      <c r="K17177" t="s">
        <v>66482</v>
      </c>
    </row>
    <row r="17178" spans="1:11" x14ac:dyDescent="0.3">
      <c r="A17178" t="s">
        <v>66483</v>
      </c>
      <c r="B17178" t="s">
        <v>66484</v>
      </c>
      <c r="C17178" t="s">
        <v>20</v>
      </c>
      <c r="D17178" t="s">
        <v>66485</v>
      </c>
      <c r="E17178" t="s">
        <v>61426</v>
      </c>
      <c r="F17178" t="s">
        <v>9438</v>
      </c>
      <c r="G17178" t="s">
        <v>42</v>
      </c>
      <c r="H17178">
        <v>0</v>
      </c>
      <c r="I17178">
        <v>0</v>
      </c>
      <c r="J17178">
        <v>0</v>
      </c>
      <c r="K17178" t="s">
        <v>66486</v>
      </c>
    </row>
    <row r="17179" spans="1:11" x14ac:dyDescent="0.3">
      <c r="A17179" t="s">
        <v>66487</v>
      </c>
      <c r="B17179" t="s">
        <v>66488</v>
      </c>
      <c r="C17179" t="s">
        <v>20</v>
      </c>
      <c r="D17179" t="s">
        <v>66489</v>
      </c>
      <c r="E17179" t="s">
        <v>61426</v>
      </c>
      <c r="F17179" t="s">
        <v>9182</v>
      </c>
      <c r="G17179" t="s">
        <v>20773</v>
      </c>
      <c r="H17179">
        <v>0</v>
      </c>
      <c r="I17179">
        <v>0</v>
      </c>
      <c r="J17179">
        <v>0</v>
      </c>
      <c r="K17179" t="s">
        <v>66490</v>
      </c>
    </row>
    <row r="17180" spans="1:11" x14ac:dyDescent="0.3">
      <c r="A17180" t="s">
        <v>66491</v>
      </c>
      <c r="B17180" t="s">
        <v>66492</v>
      </c>
      <c r="C17180" t="s">
        <v>13</v>
      </c>
      <c r="D17180" t="s">
        <v>66493</v>
      </c>
      <c r="E17180" t="s">
        <v>58181</v>
      </c>
      <c r="F17180" t="s">
        <v>41</v>
      </c>
      <c r="G17180" t="s">
        <v>42</v>
      </c>
      <c r="H17180">
        <v>0</v>
      </c>
      <c r="I17180">
        <v>0</v>
      </c>
      <c r="J17180">
        <v>0</v>
      </c>
      <c r="K17180" t="s">
        <v>66494</v>
      </c>
    </row>
    <row r="17181" spans="1:11" x14ac:dyDescent="0.3">
      <c r="A17181" t="s">
        <v>66495</v>
      </c>
      <c r="C17181" t="s">
        <v>27</v>
      </c>
      <c r="D17181" t="s">
        <v>66496</v>
      </c>
      <c r="E17181" t="s">
        <v>65444</v>
      </c>
      <c r="F17181" t="s">
        <v>41</v>
      </c>
      <c r="G17181" t="s">
        <v>42</v>
      </c>
      <c r="H17181">
        <v>0</v>
      </c>
      <c r="I17181">
        <v>0</v>
      </c>
      <c r="J17181">
        <v>0</v>
      </c>
      <c r="K17181" t="s">
        <v>66497</v>
      </c>
    </row>
    <row r="17182" spans="1:11" x14ac:dyDescent="0.3">
      <c r="A17182" t="s">
        <v>66498</v>
      </c>
      <c r="B17182" t="s">
        <v>66499</v>
      </c>
      <c r="C17182" t="s">
        <v>20</v>
      </c>
      <c r="D17182" t="s">
        <v>66500</v>
      </c>
      <c r="E17182" t="s">
        <v>61426</v>
      </c>
      <c r="F17182" t="s">
        <v>16</v>
      </c>
      <c r="G17182" t="s">
        <v>18171</v>
      </c>
      <c r="H17182">
        <v>0</v>
      </c>
      <c r="I17182">
        <v>0</v>
      </c>
      <c r="J17182">
        <v>0</v>
      </c>
      <c r="K17182" t="s">
        <v>66501</v>
      </c>
    </row>
    <row r="17183" spans="1:11" x14ac:dyDescent="0.3">
      <c r="A17183" t="s">
        <v>66502</v>
      </c>
      <c r="B17183" t="s">
        <v>66503</v>
      </c>
      <c r="C17183" t="s">
        <v>20</v>
      </c>
      <c r="D17183" t="s">
        <v>66504</v>
      </c>
      <c r="E17183" t="s">
        <v>61426</v>
      </c>
      <c r="F17183" t="s">
        <v>16</v>
      </c>
      <c r="G17183" t="s">
        <v>5387</v>
      </c>
      <c r="H17183">
        <v>0</v>
      </c>
      <c r="I17183">
        <v>0</v>
      </c>
      <c r="J17183">
        <v>0</v>
      </c>
      <c r="K17183" t="s">
        <v>66505</v>
      </c>
    </row>
    <row r="17184" spans="1:11" x14ac:dyDescent="0.3">
      <c r="A17184" t="s">
        <v>66506</v>
      </c>
      <c r="B17184" t="s">
        <v>66507</v>
      </c>
      <c r="C17184" t="s">
        <v>20</v>
      </c>
      <c r="D17184" t="s">
        <v>66508</v>
      </c>
      <c r="E17184" t="s">
        <v>61426</v>
      </c>
      <c r="F17184" t="s">
        <v>16</v>
      </c>
      <c r="G17184" t="s">
        <v>269</v>
      </c>
      <c r="H17184">
        <v>0</v>
      </c>
      <c r="I17184">
        <v>0</v>
      </c>
      <c r="J17184">
        <v>0</v>
      </c>
      <c r="K17184" t="s">
        <v>66509</v>
      </c>
    </row>
    <row r="17185" spans="1:11" x14ac:dyDescent="0.3">
      <c r="A17185" t="s">
        <v>66510</v>
      </c>
      <c r="B17185" t="s">
        <v>66511</v>
      </c>
      <c r="C17185" t="s">
        <v>27</v>
      </c>
      <c r="D17185" t="s">
        <v>66512</v>
      </c>
      <c r="E17185" t="s">
        <v>65444</v>
      </c>
      <c r="F17185" t="s">
        <v>41</v>
      </c>
      <c r="G17185" t="s">
        <v>42</v>
      </c>
      <c r="H17185">
        <v>0</v>
      </c>
      <c r="I17185">
        <v>0</v>
      </c>
      <c r="J17185">
        <v>0</v>
      </c>
      <c r="K17185" t="s">
        <v>66513</v>
      </c>
    </row>
    <row r="17186" spans="1:11" x14ac:dyDescent="0.3">
      <c r="A17186" t="s">
        <v>66514</v>
      </c>
      <c r="B17186" t="s">
        <v>66515</v>
      </c>
      <c r="C17186" t="s">
        <v>13</v>
      </c>
      <c r="D17186" t="s">
        <v>66516</v>
      </c>
      <c r="E17186" t="s">
        <v>58181</v>
      </c>
      <c r="F17186" t="s">
        <v>16</v>
      </c>
      <c r="G17186" t="s">
        <v>4993</v>
      </c>
      <c r="H17186">
        <v>0</v>
      </c>
      <c r="I17186">
        <v>0</v>
      </c>
      <c r="J17186">
        <v>0</v>
      </c>
      <c r="K17186" t="s">
        <v>66517</v>
      </c>
    </row>
    <row r="17187" spans="1:11" x14ac:dyDescent="0.3">
      <c r="A17187" t="s">
        <v>66518</v>
      </c>
      <c r="B17187" t="s">
        <v>66519</v>
      </c>
      <c r="C17187" t="s">
        <v>20</v>
      </c>
      <c r="D17187" t="s">
        <v>66520</v>
      </c>
      <c r="E17187" t="s">
        <v>61426</v>
      </c>
      <c r="F17187" t="s">
        <v>16</v>
      </c>
      <c r="G17187" t="s">
        <v>4470</v>
      </c>
      <c r="H17187">
        <v>0</v>
      </c>
      <c r="I17187">
        <v>0</v>
      </c>
      <c r="J17187">
        <v>0</v>
      </c>
      <c r="K17187" t="s">
        <v>66521</v>
      </c>
    </row>
    <row r="17188" spans="1:11" x14ac:dyDescent="0.3">
      <c r="A17188" t="s">
        <v>66522</v>
      </c>
      <c r="B17188" t="s">
        <v>66523</v>
      </c>
      <c r="C17188" t="s">
        <v>20</v>
      </c>
      <c r="D17188" t="s">
        <v>66524</v>
      </c>
      <c r="E17188" t="s">
        <v>61426</v>
      </c>
      <c r="F17188" t="s">
        <v>16</v>
      </c>
      <c r="G17188" t="s">
        <v>40927</v>
      </c>
      <c r="H17188">
        <v>0</v>
      </c>
      <c r="I17188">
        <v>0</v>
      </c>
      <c r="J17188">
        <v>0</v>
      </c>
      <c r="K17188" t="s">
        <v>66525</v>
      </c>
    </row>
    <row r="17189" spans="1:11" x14ac:dyDescent="0.3">
      <c r="A17189" t="s">
        <v>66526</v>
      </c>
      <c r="B17189" t="s">
        <v>66527</v>
      </c>
      <c r="C17189" t="s">
        <v>558</v>
      </c>
      <c r="D17189" t="s">
        <v>66528</v>
      </c>
      <c r="E17189" t="s">
        <v>1462</v>
      </c>
      <c r="F17189" t="s">
        <v>16</v>
      </c>
      <c r="G17189" t="s">
        <v>3186</v>
      </c>
      <c r="H17189">
        <v>0</v>
      </c>
      <c r="I17189">
        <v>0</v>
      </c>
      <c r="J17189">
        <v>0</v>
      </c>
      <c r="K17189" t="s">
        <v>66529</v>
      </c>
    </row>
    <row r="17190" spans="1:11" x14ac:dyDescent="0.3">
      <c r="A17190" t="s">
        <v>66530</v>
      </c>
      <c r="B17190" t="s">
        <v>66531</v>
      </c>
      <c r="C17190" t="s">
        <v>20</v>
      </c>
      <c r="D17190" t="s">
        <v>66532</v>
      </c>
      <c r="E17190" t="s">
        <v>62177</v>
      </c>
      <c r="F17190" t="s">
        <v>1573</v>
      </c>
      <c r="G17190" t="s">
        <v>42</v>
      </c>
      <c r="H17190">
        <v>0</v>
      </c>
      <c r="I17190">
        <v>0</v>
      </c>
      <c r="J17190">
        <v>0</v>
      </c>
      <c r="K17190" t="s">
        <v>66533</v>
      </c>
    </row>
    <row r="17191" spans="1:11" x14ac:dyDescent="0.3">
      <c r="A17191" t="s">
        <v>66534</v>
      </c>
      <c r="C17191" t="s">
        <v>558</v>
      </c>
      <c r="D17191" t="s">
        <v>66535</v>
      </c>
      <c r="E17191" t="s">
        <v>2102</v>
      </c>
      <c r="F17191" t="s">
        <v>16</v>
      </c>
      <c r="G17191" t="s">
        <v>8877</v>
      </c>
      <c r="H17191">
        <v>0</v>
      </c>
      <c r="I17191">
        <v>0</v>
      </c>
      <c r="J17191">
        <v>0</v>
      </c>
      <c r="K17191" t="s">
        <v>66536</v>
      </c>
    </row>
    <row r="17192" spans="1:11" x14ac:dyDescent="0.3">
      <c r="A17192" t="s">
        <v>66537</v>
      </c>
      <c r="B17192" t="s">
        <v>66538</v>
      </c>
      <c r="C17192" t="s">
        <v>20</v>
      </c>
      <c r="D17192" t="s">
        <v>66539</v>
      </c>
      <c r="E17192" t="s">
        <v>61426</v>
      </c>
      <c r="F17192" t="s">
        <v>16381</v>
      </c>
      <c r="G17192" t="s">
        <v>42</v>
      </c>
      <c r="H17192">
        <v>0</v>
      </c>
      <c r="I17192">
        <v>0</v>
      </c>
      <c r="J17192">
        <v>0</v>
      </c>
      <c r="K17192" t="s">
        <v>66540</v>
      </c>
    </row>
    <row r="17193" spans="1:11" x14ac:dyDescent="0.3">
      <c r="A17193" t="s">
        <v>66541</v>
      </c>
      <c r="B17193" t="s">
        <v>66542</v>
      </c>
      <c r="C17193" t="s">
        <v>558</v>
      </c>
      <c r="D17193" t="s">
        <v>66543</v>
      </c>
      <c r="E17193" t="s">
        <v>2102</v>
      </c>
      <c r="F17193" t="s">
        <v>9763</v>
      </c>
      <c r="G17193" t="s">
        <v>42</v>
      </c>
      <c r="H17193">
        <v>0</v>
      </c>
      <c r="I17193">
        <v>0</v>
      </c>
      <c r="J17193">
        <v>0</v>
      </c>
      <c r="K17193" t="s">
        <v>66544</v>
      </c>
    </row>
    <row r="17194" spans="1:11" x14ac:dyDescent="0.3">
      <c r="A17194" t="s">
        <v>66545</v>
      </c>
      <c r="B17194" t="s">
        <v>66546</v>
      </c>
      <c r="C17194" t="s">
        <v>27</v>
      </c>
      <c r="D17194" t="s">
        <v>66547</v>
      </c>
      <c r="E17194" t="s">
        <v>65444</v>
      </c>
      <c r="F17194" t="s">
        <v>41</v>
      </c>
      <c r="G17194" t="s">
        <v>42</v>
      </c>
      <c r="H17194">
        <v>0</v>
      </c>
      <c r="I17194">
        <v>0</v>
      </c>
      <c r="J17194">
        <v>0</v>
      </c>
      <c r="K17194" t="s">
        <v>66548</v>
      </c>
    </row>
    <row r="17195" spans="1:11" x14ac:dyDescent="0.3">
      <c r="A17195" t="s">
        <v>66549</v>
      </c>
      <c r="B17195" t="s">
        <v>66550</v>
      </c>
      <c r="C17195" t="s">
        <v>27</v>
      </c>
      <c r="D17195" t="s">
        <v>66551</v>
      </c>
      <c r="E17195" t="s">
        <v>65444</v>
      </c>
      <c r="F17195" t="s">
        <v>41</v>
      </c>
      <c r="G17195" t="s">
        <v>42</v>
      </c>
      <c r="H17195">
        <v>0</v>
      </c>
      <c r="I17195">
        <v>0</v>
      </c>
      <c r="J17195">
        <v>0</v>
      </c>
      <c r="K17195" t="s">
        <v>66552</v>
      </c>
    </row>
    <row r="17196" spans="1:11" x14ac:dyDescent="0.3">
      <c r="A17196" t="s">
        <v>66553</v>
      </c>
      <c r="C17196" t="s">
        <v>27</v>
      </c>
      <c r="D17196" t="s">
        <v>66554</v>
      </c>
      <c r="E17196" t="s">
        <v>65444</v>
      </c>
      <c r="F17196" t="s">
        <v>41</v>
      </c>
      <c r="G17196" t="s">
        <v>42</v>
      </c>
      <c r="H17196">
        <v>0</v>
      </c>
      <c r="I17196">
        <v>0</v>
      </c>
      <c r="J17196">
        <v>0</v>
      </c>
      <c r="K17196" t="s">
        <v>66555</v>
      </c>
    </row>
    <row r="17197" spans="1:11" x14ac:dyDescent="0.3">
      <c r="A17197" t="s">
        <v>66556</v>
      </c>
      <c r="C17197" t="s">
        <v>27</v>
      </c>
      <c r="D17197" t="s">
        <v>66557</v>
      </c>
      <c r="E17197" t="s">
        <v>65444</v>
      </c>
      <c r="F17197" t="s">
        <v>41</v>
      </c>
      <c r="G17197" t="s">
        <v>42</v>
      </c>
      <c r="H17197">
        <v>0</v>
      </c>
      <c r="I17197">
        <v>0</v>
      </c>
      <c r="J17197">
        <v>0</v>
      </c>
      <c r="K17197" t="s">
        <v>66558</v>
      </c>
    </row>
    <row r="17198" spans="1:11" x14ac:dyDescent="0.3">
      <c r="A17198" t="s">
        <v>66559</v>
      </c>
      <c r="B17198" t="s">
        <v>66560</v>
      </c>
      <c r="C17198" t="s">
        <v>20</v>
      </c>
      <c r="D17198" t="s">
        <v>66561</v>
      </c>
      <c r="E17198" t="s">
        <v>62177</v>
      </c>
      <c r="F17198" t="s">
        <v>1590</v>
      </c>
      <c r="G17198" t="s">
        <v>42</v>
      </c>
      <c r="H17198">
        <v>0</v>
      </c>
      <c r="I17198">
        <v>0</v>
      </c>
      <c r="J17198">
        <v>0</v>
      </c>
      <c r="K17198" t="s">
        <v>66562</v>
      </c>
    </row>
    <row r="17199" spans="1:11" x14ac:dyDescent="0.3">
      <c r="A17199" t="s">
        <v>66563</v>
      </c>
      <c r="B17199" t="s">
        <v>66564</v>
      </c>
      <c r="C17199" t="s">
        <v>558</v>
      </c>
      <c r="D17199" t="s">
        <v>66565</v>
      </c>
      <c r="E17199" t="s">
        <v>32599</v>
      </c>
      <c r="F17199" t="s">
        <v>41</v>
      </c>
      <c r="G17199" t="s">
        <v>10188</v>
      </c>
      <c r="H17199">
        <v>0</v>
      </c>
      <c r="I17199">
        <v>0</v>
      </c>
      <c r="J17199">
        <v>0</v>
      </c>
      <c r="K17199" t="s">
        <v>66566</v>
      </c>
    </row>
    <row r="17200" spans="1:11" x14ac:dyDescent="0.3">
      <c r="A17200" t="s">
        <v>66567</v>
      </c>
      <c r="B17200" t="s">
        <v>66568</v>
      </c>
      <c r="C17200" t="s">
        <v>20</v>
      </c>
      <c r="D17200" t="s">
        <v>66569</v>
      </c>
      <c r="E17200" t="s">
        <v>61426</v>
      </c>
      <c r="F17200" t="s">
        <v>18339</v>
      </c>
      <c r="G17200" t="s">
        <v>42</v>
      </c>
      <c r="H17200">
        <v>0</v>
      </c>
      <c r="I17200">
        <v>0</v>
      </c>
      <c r="J17200">
        <v>0</v>
      </c>
      <c r="K17200" t="s">
        <v>66570</v>
      </c>
    </row>
    <row r="17201" spans="1:11" x14ac:dyDescent="0.3">
      <c r="A17201" t="s">
        <v>66571</v>
      </c>
      <c r="B17201" t="s">
        <v>66572</v>
      </c>
      <c r="C17201" t="s">
        <v>20</v>
      </c>
      <c r="D17201" t="s">
        <v>66573</v>
      </c>
      <c r="E17201" t="s">
        <v>61426</v>
      </c>
      <c r="F17201" t="s">
        <v>4951</v>
      </c>
      <c r="G17201" t="s">
        <v>42</v>
      </c>
      <c r="H17201">
        <v>0</v>
      </c>
      <c r="I17201">
        <v>0</v>
      </c>
      <c r="J17201">
        <v>0</v>
      </c>
      <c r="K17201" t="s">
        <v>66574</v>
      </c>
    </row>
    <row r="17202" spans="1:11" x14ac:dyDescent="0.3">
      <c r="A17202" t="s">
        <v>66575</v>
      </c>
      <c r="B17202" t="s">
        <v>4480</v>
      </c>
      <c r="C17202" t="s">
        <v>20</v>
      </c>
      <c r="D17202" t="s">
        <v>66576</v>
      </c>
      <c r="E17202" t="s">
        <v>61426</v>
      </c>
      <c r="F17202" t="s">
        <v>16</v>
      </c>
      <c r="G17202" t="s">
        <v>8202</v>
      </c>
      <c r="H17202">
        <v>0</v>
      </c>
      <c r="I17202">
        <v>0</v>
      </c>
      <c r="J17202">
        <v>0</v>
      </c>
      <c r="K17202" t="s">
        <v>66577</v>
      </c>
    </row>
    <row r="17203" spans="1:11" x14ac:dyDescent="0.3">
      <c r="A17203" t="s">
        <v>66578</v>
      </c>
      <c r="B17203" t="s">
        <v>66579</v>
      </c>
      <c r="C17203" t="s">
        <v>13</v>
      </c>
      <c r="D17203" t="s">
        <v>66580</v>
      </c>
      <c r="E17203" t="s">
        <v>58181</v>
      </c>
      <c r="F17203" t="s">
        <v>16</v>
      </c>
      <c r="G17203" t="s">
        <v>17996</v>
      </c>
      <c r="H17203">
        <v>0</v>
      </c>
      <c r="I17203">
        <v>0</v>
      </c>
      <c r="J17203">
        <v>0</v>
      </c>
      <c r="K17203" t="s">
        <v>66581</v>
      </c>
    </row>
    <row r="17204" spans="1:11" x14ac:dyDescent="0.3">
      <c r="A17204" t="s">
        <v>66582</v>
      </c>
      <c r="B17204" t="s">
        <v>66583</v>
      </c>
      <c r="C17204" t="s">
        <v>27</v>
      </c>
      <c r="D17204" t="s">
        <v>66584</v>
      </c>
      <c r="E17204" t="s">
        <v>65444</v>
      </c>
      <c r="F17204" t="s">
        <v>41</v>
      </c>
      <c r="G17204" t="s">
        <v>42</v>
      </c>
      <c r="H17204">
        <v>0</v>
      </c>
      <c r="I17204">
        <v>0</v>
      </c>
      <c r="J17204">
        <v>0</v>
      </c>
      <c r="K17204" t="s">
        <v>66585</v>
      </c>
    </row>
    <row r="17205" spans="1:11" x14ac:dyDescent="0.3">
      <c r="A17205" t="s">
        <v>66586</v>
      </c>
      <c r="B17205" t="s">
        <v>66587</v>
      </c>
      <c r="C17205" t="s">
        <v>20</v>
      </c>
      <c r="D17205" t="s">
        <v>66588</v>
      </c>
      <c r="E17205" t="s">
        <v>61426</v>
      </c>
      <c r="F17205" t="s">
        <v>16</v>
      </c>
      <c r="G17205" t="s">
        <v>269</v>
      </c>
      <c r="H17205">
        <v>0</v>
      </c>
      <c r="I17205">
        <v>0</v>
      </c>
      <c r="J17205">
        <v>0</v>
      </c>
      <c r="K17205" t="s">
        <v>66589</v>
      </c>
    </row>
    <row r="17206" spans="1:11" x14ac:dyDescent="0.3">
      <c r="A17206" t="s">
        <v>66590</v>
      </c>
      <c r="C17206" t="s">
        <v>147</v>
      </c>
      <c r="D17206" t="s">
        <v>66591</v>
      </c>
      <c r="E17206" t="s">
        <v>59940</v>
      </c>
      <c r="F17206" t="s">
        <v>16153</v>
      </c>
      <c r="G17206" t="s">
        <v>42</v>
      </c>
      <c r="H17206">
        <v>0</v>
      </c>
      <c r="I17206">
        <v>0</v>
      </c>
      <c r="J17206">
        <v>0</v>
      </c>
      <c r="K17206" t="s">
        <v>66592</v>
      </c>
    </row>
    <row r="17207" spans="1:11" x14ac:dyDescent="0.3">
      <c r="A17207" t="s">
        <v>66593</v>
      </c>
      <c r="B17207" t="s">
        <v>66594</v>
      </c>
      <c r="C17207" t="s">
        <v>558</v>
      </c>
      <c r="D17207" t="s">
        <v>66595</v>
      </c>
      <c r="E17207" t="s">
        <v>34293</v>
      </c>
      <c r="F17207" t="s">
        <v>4769</v>
      </c>
      <c r="G17207" t="s">
        <v>3050</v>
      </c>
      <c r="H17207">
        <v>0</v>
      </c>
      <c r="I17207">
        <v>0</v>
      </c>
      <c r="J17207">
        <v>0</v>
      </c>
      <c r="K17207" t="s">
        <v>66596</v>
      </c>
    </row>
    <row r="17208" spans="1:11" x14ac:dyDescent="0.3">
      <c r="A17208" t="s">
        <v>66597</v>
      </c>
      <c r="B17208" t="s">
        <v>66598</v>
      </c>
      <c r="C17208" t="s">
        <v>466</v>
      </c>
      <c r="D17208" t="s">
        <v>66599</v>
      </c>
      <c r="E17208" t="s">
        <v>761</v>
      </c>
      <c r="F17208" t="s">
        <v>16</v>
      </c>
      <c r="G17208" t="s">
        <v>14592</v>
      </c>
      <c r="H17208">
        <v>0</v>
      </c>
      <c r="I17208">
        <v>0</v>
      </c>
      <c r="J17208">
        <v>0</v>
      </c>
      <c r="K17208" t="s">
        <v>66600</v>
      </c>
    </row>
    <row r="17209" spans="1:11" x14ac:dyDescent="0.3">
      <c r="A17209" t="s">
        <v>66601</v>
      </c>
      <c r="B17209" t="s">
        <v>66602</v>
      </c>
      <c r="C17209" t="s">
        <v>20</v>
      </c>
      <c r="D17209" t="s">
        <v>66603</v>
      </c>
      <c r="E17209" t="s">
        <v>61426</v>
      </c>
      <c r="F17209" t="s">
        <v>16</v>
      </c>
      <c r="G17209" t="s">
        <v>17224</v>
      </c>
      <c r="H17209">
        <v>0</v>
      </c>
      <c r="I17209">
        <v>0</v>
      </c>
      <c r="J17209">
        <v>0</v>
      </c>
      <c r="K17209" t="s">
        <v>66604</v>
      </c>
    </row>
    <row r="17210" spans="1:11" x14ac:dyDescent="0.3">
      <c r="A17210" t="s">
        <v>66605</v>
      </c>
      <c r="C17210" t="s">
        <v>558</v>
      </c>
      <c r="D17210" t="e">
        <f>중간띠장</f>
        <v>#NAME?</v>
      </c>
      <c r="E17210" t="s">
        <v>32122</v>
      </c>
      <c r="F17210" t="s">
        <v>845</v>
      </c>
      <c r="G17210" t="s">
        <v>42</v>
      </c>
      <c r="H17210">
        <v>0</v>
      </c>
      <c r="I17210">
        <v>0</v>
      </c>
      <c r="J17210">
        <v>0</v>
      </c>
      <c r="K17210" t="s">
        <v>66606</v>
      </c>
    </row>
    <row r="17211" spans="1:11" x14ac:dyDescent="0.3">
      <c r="A17211" t="s">
        <v>66607</v>
      </c>
      <c r="B17211" t="s">
        <v>66608</v>
      </c>
      <c r="C17211" t="s">
        <v>20</v>
      </c>
      <c r="D17211" t="s">
        <v>66609</v>
      </c>
      <c r="E17211" t="s">
        <v>61426</v>
      </c>
      <c r="F17211" t="s">
        <v>11585</v>
      </c>
      <c r="G17211" t="s">
        <v>42</v>
      </c>
      <c r="H17211">
        <v>0</v>
      </c>
      <c r="I17211">
        <v>0</v>
      </c>
      <c r="J17211">
        <v>0</v>
      </c>
      <c r="K17211" t="s">
        <v>66610</v>
      </c>
    </row>
    <row r="17212" spans="1:11" x14ac:dyDescent="0.3">
      <c r="A17212" t="s">
        <v>66611</v>
      </c>
      <c r="B17212" t="s">
        <v>66612</v>
      </c>
      <c r="C17212" t="s">
        <v>1159</v>
      </c>
      <c r="D17212" t="s">
        <v>66613</v>
      </c>
      <c r="E17212" t="s">
        <v>2421</v>
      </c>
      <c r="F17212" t="s">
        <v>16</v>
      </c>
      <c r="G17212" t="s">
        <v>8767</v>
      </c>
      <c r="H17212">
        <v>0</v>
      </c>
      <c r="I17212">
        <v>0</v>
      </c>
      <c r="J17212">
        <v>0</v>
      </c>
      <c r="K17212" t="s">
        <v>66614</v>
      </c>
    </row>
    <row r="17213" spans="1:11" x14ac:dyDescent="0.3">
      <c r="A17213" t="s">
        <v>66615</v>
      </c>
      <c r="B17213" t="s">
        <v>66616</v>
      </c>
      <c r="C17213" t="s">
        <v>13</v>
      </c>
      <c r="D17213" t="s">
        <v>66617</v>
      </c>
      <c r="E17213" t="s">
        <v>58181</v>
      </c>
      <c r="F17213" t="s">
        <v>16</v>
      </c>
      <c r="G17213" t="s">
        <v>777</v>
      </c>
      <c r="H17213">
        <v>0</v>
      </c>
      <c r="I17213">
        <v>0</v>
      </c>
      <c r="J17213">
        <v>0</v>
      </c>
      <c r="K17213" t="s">
        <v>66618</v>
      </c>
    </row>
    <row r="17214" spans="1:11" x14ac:dyDescent="0.3">
      <c r="A17214" t="s">
        <v>66619</v>
      </c>
      <c r="B17214" t="s">
        <v>66620</v>
      </c>
      <c r="C17214" t="s">
        <v>13</v>
      </c>
      <c r="D17214" t="s">
        <v>66621</v>
      </c>
      <c r="E17214" t="s">
        <v>58181</v>
      </c>
      <c r="F17214" t="s">
        <v>16</v>
      </c>
      <c r="G17214" t="s">
        <v>3262</v>
      </c>
      <c r="H17214">
        <v>0</v>
      </c>
      <c r="I17214">
        <v>0</v>
      </c>
      <c r="J17214">
        <v>0</v>
      </c>
      <c r="K17214" t="s">
        <v>66622</v>
      </c>
    </row>
    <row r="17215" spans="1:11" x14ac:dyDescent="0.3">
      <c r="A17215" t="s">
        <v>66623</v>
      </c>
      <c r="B17215" t="s">
        <v>66624</v>
      </c>
      <c r="C17215" t="s">
        <v>13</v>
      </c>
      <c r="D17215" t="s">
        <v>66625</v>
      </c>
      <c r="E17215" t="s">
        <v>66626</v>
      </c>
      <c r="F17215" t="s">
        <v>16</v>
      </c>
      <c r="G17215" t="s">
        <v>3955</v>
      </c>
      <c r="H17215">
        <v>0</v>
      </c>
      <c r="I17215">
        <v>0</v>
      </c>
      <c r="J17215">
        <v>0</v>
      </c>
      <c r="K17215" t="s">
        <v>66627</v>
      </c>
    </row>
    <row r="17216" spans="1:11" x14ac:dyDescent="0.3">
      <c r="A17216" t="s">
        <v>66628</v>
      </c>
      <c r="B17216" t="s">
        <v>66629</v>
      </c>
      <c r="C17216" t="s">
        <v>13</v>
      </c>
      <c r="D17216" t="s">
        <v>66630</v>
      </c>
      <c r="E17216" t="s">
        <v>58181</v>
      </c>
      <c r="F17216" t="s">
        <v>16</v>
      </c>
      <c r="G17216" t="s">
        <v>9591</v>
      </c>
      <c r="H17216">
        <v>0</v>
      </c>
      <c r="I17216">
        <v>0</v>
      </c>
      <c r="J17216">
        <v>0</v>
      </c>
      <c r="K17216" t="s">
        <v>66631</v>
      </c>
    </row>
    <row r="17217" spans="1:11" x14ac:dyDescent="0.3">
      <c r="A17217" t="s">
        <v>66632</v>
      </c>
      <c r="B17217" t="s">
        <v>66633</v>
      </c>
      <c r="C17217" t="s">
        <v>27</v>
      </c>
      <c r="D17217" t="s">
        <v>66634</v>
      </c>
      <c r="E17217" t="s">
        <v>65444</v>
      </c>
      <c r="F17217" t="s">
        <v>41</v>
      </c>
      <c r="G17217" t="s">
        <v>42</v>
      </c>
      <c r="H17217">
        <v>0</v>
      </c>
      <c r="I17217">
        <v>0</v>
      </c>
      <c r="J17217">
        <v>0</v>
      </c>
      <c r="K17217" t="s">
        <v>66635</v>
      </c>
    </row>
    <row r="17218" spans="1:11" x14ac:dyDescent="0.3">
      <c r="A17218" t="s">
        <v>66636</v>
      </c>
      <c r="B17218" t="s">
        <v>66637</v>
      </c>
      <c r="C17218" t="s">
        <v>558</v>
      </c>
      <c r="D17218" t="s">
        <v>66638</v>
      </c>
      <c r="E17218" t="s">
        <v>34293</v>
      </c>
      <c r="F17218" t="s">
        <v>7529</v>
      </c>
      <c r="G17218" t="s">
        <v>42</v>
      </c>
      <c r="H17218">
        <v>0</v>
      </c>
      <c r="I17218">
        <v>0</v>
      </c>
      <c r="J17218">
        <v>0</v>
      </c>
      <c r="K17218" t="s">
        <v>66639</v>
      </c>
    </row>
    <row r="17219" spans="1:11" x14ac:dyDescent="0.3">
      <c r="A17219" t="s">
        <v>66640</v>
      </c>
      <c r="B17219" t="s">
        <v>66641</v>
      </c>
      <c r="C17219" t="s">
        <v>27</v>
      </c>
      <c r="D17219" t="s">
        <v>66642</v>
      </c>
      <c r="E17219" t="s">
        <v>65444</v>
      </c>
      <c r="F17219" t="s">
        <v>41</v>
      </c>
      <c r="G17219" t="s">
        <v>42</v>
      </c>
      <c r="H17219">
        <v>0</v>
      </c>
      <c r="I17219">
        <v>0</v>
      </c>
      <c r="J17219">
        <v>0</v>
      </c>
      <c r="K17219" t="s">
        <v>66643</v>
      </c>
    </row>
    <row r="17220" spans="1:11" x14ac:dyDescent="0.3">
      <c r="A17220" t="s">
        <v>66644</v>
      </c>
      <c r="B17220" t="s">
        <v>66645</v>
      </c>
      <c r="C17220" t="s">
        <v>27</v>
      </c>
      <c r="D17220" t="s">
        <v>66646</v>
      </c>
      <c r="E17220" t="s">
        <v>65444</v>
      </c>
      <c r="F17220" t="s">
        <v>41</v>
      </c>
      <c r="G17220" t="s">
        <v>42</v>
      </c>
      <c r="H17220">
        <v>0</v>
      </c>
      <c r="I17220">
        <v>0</v>
      </c>
      <c r="J17220">
        <v>0</v>
      </c>
      <c r="K17220" t="s">
        <v>66647</v>
      </c>
    </row>
    <row r="17221" spans="1:11" x14ac:dyDescent="0.3">
      <c r="A17221" t="s">
        <v>66648</v>
      </c>
      <c r="B17221" t="s">
        <v>66649</v>
      </c>
      <c r="C17221" t="s">
        <v>20</v>
      </c>
      <c r="D17221" t="s">
        <v>66650</v>
      </c>
      <c r="E17221" t="s">
        <v>61426</v>
      </c>
      <c r="F17221" t="s">
        <v>7330</v>
      </c>
      <c r="G17221" t="s">
        <v>42</v>
      </c>
      <c r="H17221">
        <v>0</v>
      </c>
      <c r="I17221">
        <v>0</v>
      </c>
      <c r="J17221">
        <v>0</v>
      </c>
      <c r="K17221" t="s">
        <v>66651</v>
      </c>
    </row>
    <row r="17222" spans="1:11" x14ac:dyDescent="0.3">
      <c r="A17222" t="s">
        <v>66652</v>
      </c>
      <c r="B17222" t="s">
        <v>66653</v>
      </c>
      <c r="C17222" t="s">
        <v>27</v>
      </c>
      <c r="D17222" t="s">
        <v>66654</v>
      </c>
      <c r="E17222" t="s">
        <v>65444</v>
      </c>
      <c r="F17222" t="s">
        <v>41</v>
      </c>
      <c r="G17222" t="s">
        <v>42</v>
      </c>
      <c r="H17222">
        <v>0</v>
      </c>
      <c r="I17222">
        <v>0</v>
      </c>
      <c r="J17222">
        <v>0</v>
      </c>
      <c r="K17222" t="s">
        <v>66655</v>
      </c>
    </row>
    <row r="17223" spans="1:11" x14ac:dyDescent="0.3">
      <c r="A17223" t="s">
        <v>66656</v>
      </c>
      <c r="B17223" t="s">
        <v>66657</v>
      </c>
      <c r="C17223" t="s">
        <v>466</v>
      </c>
      <c r="D17223" t="s">
        <v>66658</v>
      </c>
      <c r="E17223" t="s">
        <v>761</v>
      </c>
      <c r="F17223" t="s">
        <v>16</v>
      </c>
      <c r="G17223" t="s">
        <v>3168</v>
      </c>
      <c r="H17223">
        <v>0</v>
      </c>
      <c r="I17223">
        <v>0</v>
      </c>
      <c r="J17223">
        <v>0</v>
      </c>
      <c r="K17223" t="s">
        <v>66659</v>
      </c>
    </row>
    <row r="17224" spans="1:11" x14ac:dyDescent="0.3">
      <c r="A17224" t="s">
        <v>66660</v>
      </c>
      <c r="B17224" t="s">
        <v>66661</v>
      </c>
      <c r="C17224" t="s">
        <v>20</v>
      </c>
      <c r="D17224" t="s">
        <v>66662</v>
      </c>
      <c r="E17224" t="s">
        <v>61426</v>
      </c>
      <c r="F17224" t="s">
        <v>7524</v>
      </c>
      <c r="G17224" t="s">
        <v>42</v>
      </c>
      <c r="H17224">
        <v>0</v>
      </c>
      <c r="I17224">
        <v>0</v>
      </c>
      <c r="J17224">
        <v>0</v>
      </c>
      <c r="K17224" t="s">
        <v>66663</v>
      </c>
    </row>
    <row r="17225" spans="1:11" x14ac:dyDescent="0.3">
      <c r="A17225" t="s">
        <v>66664</v>
      </c>
      <c r="B17225" t="s">
        <v>66665</v>
      </c>
      <c r="C17225" t="s">
        <v>20</v>
      </c>
      <c r="D17225" t="s">
        <v>66666</v>
      </c>
      <c r="E17225" t="s">
        <v>61426</v>
      </c>
      <c r="F17225" t="s">
        <v>2956</v>
      </c>
      <c r="G17225" t="s">
        <v>42</v>
      </c>
      <c r="H17225">
        <v>0</v>
      </c>
      <c r="I17225">
        <v>0</v>
      </c>
      <c r="J17225">
        <v>0</v>
      </c>
      <c r="K17225" t="s">
        <v>66667</v>
      </c>
    </row>
    <row r="17226" spans="1:11" x14ac:dyDescent="0.3">
      <c r="A17226" t="s">
        <v>66668</v>
      </c>
      <c r="B17226" t="s">
        <v>66669</v>
      </c>
      <c r="C17226" t="s">
        <v>558</v>
      </c>
      <c r="D17226" t="s">
        <v>66670</v>
      </c>
      <c r="E17226" t="s">
        <v>18607</v>
      </c>
      <c r="F17226" t="s">
        <v>16</v>
      </c>
      <c r="G17226" t="s">
        <v>1162</v>
      </c>
      <c r="H17226">
        <v>0</v>
      </c>
      <c r="I17226">
        <v>0</v>
      </c>
      <c r="J17226">
        <v>0</v>
      </c>
      <c r="K17226" t="s">
        <v>66671</v>
      </c>
    </row>
    <row r="17227" spans="1:11" x14ac:dyDescent="0.3">
      <c r="A17227" t="s">
        <v>66672</v>
      </c>
      <c r="C17227" t="s">
        <v>466</v>
      </c>
      <c r="D17227" t="s">
        <v>66673</v>
      </c>
      <c r="E17227" t="s">
        <v>20624</v>
      </c>
      <c r="F17227" t="s">
        <v>16</v>
      </c>
      <c r="G17227" t="s">
        <v>637</v>
      </c>
      <c r="H17227">
        <v>0</v>
      </c>
      <c r="I17227">
        <v>0</v>
      </c>
      <c r="J17227">
        <v>0</v>
      </c>
      <c r="K17227" t="s">
        <v>66674</v>
      </c>
    </row>
    <row r="17228" spans="1:11" x14ac:dyDescent="0.3">
      <c r="A17228" t="s">
        <v>66675</v>
      </c>
      <c r="B17228" t="s">
        <v>66676</v>
      </c>
      <c r="C17228" t="s">
        <v>13</v>
      </c>
      <c r="D17228" t="s">
        <v>66677</v>
      </c>
      <c r="E17228" t="s">
        <v>58181</v>
      </c>
      <c r="F17228" t="s">
        <v>16</v>
      </c>
      <c r="G17228" t="s">
        <v>5327</v>
      </c>
      <c r="H17228">
        <v>0</v>
      </c>
      <c r="I17228">
        <v>0</v>
      </c>
      <c r="J17228">
        <v>0</v>
      </c>
      <c r="K17228" t="s">
        <v>66678</v>
      </c>
    </row>
    <row r="17229" spans="1:11" x14ac:dyDescent="0.3">
      <c r="A17229" t="s">
        <v>66679</v>
      </c>
      <c r="B17229" t="s">
        <v>66680</v>
      </c>
      <c r="C17229" t="s">
        <v>27</v>
      </c>
      <c r="D17229" t="s">
        <v>66681</v>
      </c>
      <c r="E17229" t="s">
        <v>65444</v>
      </c>
      <c r="F17229" t="s">
        <v>41</v>
      </c>
      <c r="G17229" t="s">
        <v>42</v>
      </c>
      <c r="H17229">
        <v>0</v>
      </c>
      <c r="I17229">
        <v>0</v>
      </c>
      <c r="J17229">
        <v>0</v>
      </c>
      <c r="K17229" t="s">
        <v>66682</v>
      </c>
    </row>
    <row r="17230" spans="1:11" x14ac:dyDescent="0.3">
      <c r="A17230" t="s">
        <v>66683</v>
      </c>
      <c r="B17230" t="s">
        <v>66684</v>
      </c>
      <c r="C17230" t="s">
        <v>13</v>
      </c>
      <c r="D17230" t="s">
        <v>66685</v>
      </c>
      <c r="E17230" t="s">
        <v>58181</v>
      </c>
      <c r="F17230" t="s">
        <v>5733</v>
      </c>
      <c r="G17230" t="s">
        <v>42</v>
      </c>
      <c r="H17230">
        <v>0</v>
      </c>
      <c r="I17230">
        <v>0</v>
      </c>
      <c r="J17230">
        <v>0</v>
      </c>
      <c r="K17230" t="s">
        <v>66686</v>
      </c>
    </row>
    <row r="17231" spans="1:11" x14ac:dyDescent="0.3">
      <c r="A17231" t="s">
        <v>66687</v>
      </c>
      <c r="B17231" t="s">
        <v>66688</v>
      </c>
      <c r="C17231" t="s">
        <v>558</v>
      </c>
      <c r="D17231" t="s">
        <v>66689</v>
      </c>
      <c r="E17231" t="s">
        <v>18607</v>
      </c>
      <c r="F17231" t="s">
        <v>16</v>
      </c>
      <c r="G17231" t="s">
        <v>4044</v>
      </c>
      <c r="H17231">
        <v>0</v>
      </c>
      <c r="I17231">
        <v>0</v>
      </c>
      <c r="J17231">
        <v>0</v>
      </c>
      <c r="K17231" t="s">
        <v>66690</v>
      </c>
    </row>
    <row r="17232" spans="1:11" x14ac:dyDescent="0.3">
      <c r="A17232" t="s">
        <v>66691</v>
      </c>
      <c r="B17232" t="s">
        <v>66692</v>
      </c>
      <c r="C17232" t="s">
        <v>13</v>
      </c>
      <c r="D17232" t="s">
        <v>66693</v>
      </c>
      <c r="E17232" t="s">
        <v>58181</v>
      </c>
      <c r="F17232" t="s">
        <v>41</v>
      </c>
      <c r="G17232" t="s">
        <v>42</v>
      </c>
      <c r="H17232">
        <v>0</v>
      </c>
      <c r="I17232">
        <v>0</v>
      </c>
      <c r="J17232">
        <v>0</v>
      </c>
      <c r="K17232" t="s">
        <v>66694</v>
      </c>
    </row>
    <row r="17233" spans="1:11" x14ac:dyDescent="0.3">
      <c r="A17233" t="s">
        <v>66695</v>
      </c>
      <c r="B17233" t="s">
        <v>66696</v>
      </c>
      <c r="C17233" t="s">
        <v>27</v>
      </c>
      <c r="D17233" t="s">
        <v>66697</v>
      </c>
      <c r="E17233" t="s">
        <v>65444</v>
      </c>
      <c r="F17233" t="s">
        <v>16</v>
      </c>
      <c r="G17233" t="s">
        <v>2960</v>
      </c>
      <c r="H17233">
        <v>0</v>
      </c>
      <c r="I17233">
        <v>0</v>
      </c>
      <c r="J17233">
        <v>0</v>
      </c>
      <c r="K17233" t="s">
        <v>66698</v>
      </c>
    </row>
    <row r="17234" spans="1:11" x14ac:dyDescent="0.3">
      <c r="A17234" t="s">
        <v>66699</v>
      </c>
      <c r="B17234" t="s">
        <v>66700</v>
      </c>
      <c r="C17234" t="s">
        <v>13</v>
      </c>
      <c r="D17234" t="s">
        <v>66701</v>
      </c>
      <c r="E17234" t="s">
        <v>15</v>
      </c>
      <c r="F17234" t="s">
        <v>41</v>
      </c>
      <c r="G17234" t="s">
        <v>42</v>
      </c>
      <c r="H17234">
        <v>0</v>
      </c>
      <c r="I17234">
        <v>0</v>
      </c>
      <c r="J17234">
        <v>0</v>
      </c>
      <c r="K17234" t="s">
        <v>66702</v>
      </c>
    </row>
    <row r="17235" spans="1:11" x14ac:dyDescent="0.3">
      <c r="A17235" t="s">
        <v>66703</v>
      </c>
      <c r="B17235" t="s">
        <v>66704</v>
      </c>
      <c r="C17235" t="s">
        <v>13</v>
      </c>
      <c r="D17235" t="s">
        <v>66705</v>
      </c>
      <c r="E17235" t="s">
        <v>58181</v>
      </c>
      <c r="F17235" t="s">
        <v>16</v>
      </c>
      <c r="G17235" t="s">
        <v>11481</v>
      </c>
      <c r="H17235">
        <v>0</v>
      </c>
      <c r="I17235">
        <v>0</v>
      </c>
      <c r="J17235">
        <v>0</v>
      </c>
      <c r="K17235" t="s">
        <v>66706</v>
      </c>
    </row>
    <row r="17236" spans="1:11" x14ac:dyDescent="0.3">
      <c r="A17236" t="s">
        <v>66707</v>
      </c>
      <c r="B17236" t="s">
        <v>66708</v>
      </c>
      <c r="C17236" t="s">
        <v>13</v>
      </c>
      <c r="D17236" t="s">
        <v>66709</v>
      </c>
      <c r="E17236" t="s">
        <v>58181</v>
      </c>
      <c r="F17236" t="s">
        <v>2176</v>
      </c>
      <c r="G17236" t="s">
        <v>42</v>
      </c>
      <c r="H17236">
        <v>0</v>
      </c>
      <c r="I17236">
        <v>0</v>
      </c>
      <c r="J17236">
        <v>0</v>
      </c>
      <c r="K17236" t="s">
        <v>66710</v>
      </c>
    </row>
    <row r="17237" spans="1:11" x14ac:dyDescent="0.3">
      <c r="A17237" t="s">
        <v>66711</v>
      </c>
      <c r="B17237" t="s">
        <v>66712</v>
      </c>
      <c r="C17237" t="s">
        <v>20</v>
      </c>
      <c r="D17237" t="s">
        <v>66713</v>
      </c>
      <c r="E17237" t="s">
        <v>61426</v>
      </c>
      <c r="F17237" t="s">
        <v>2595</v>
      </c>
      <c r="G17237" t="s">
        <v>8098</v>
      </c>
      <c r="H17237">
        <v>0</v>
      </c>
      <c r="I17237">
        <v>0</v>
      </c>
      <c r="J17237">
        <v>0</v>
      </c>
      <c r="K17237" t="s">
        <v>66714</v>
      </c>
    </row>
    <row r="17238" spans="1:11" x14ac:dyDescent="0.3">
      <c r="A17238" t="s">
        <v>66715</v>
      </c>
      <c r="B17238" t="s">
        <v>66716</v>
      </c>
      <c r="C17238" t="s">
        <v>558</v>
      </c>
      <c r="D17238" t="e">
        <f>중력식아크용접</f>
        <v>#NAME?</v>
      </c>
      <c r="E17238" t="s">
        <v>32122</v>
      </c>
      <c r="F17238" t="s">
        <v>6023</v>
      </c>
      <c r="G17238" t="s">
        <v>42</v>
      </c>
      <c r="H17238">
        <v>0</v>
      </c>
      <c r="I17238">
        <v>0</v>
      </c>
      <c r="J17238">
        <v>0</v>
      </c>
      <c r="K17238" t="s">
        <v>66717</v>
      </c>
    </row>
    <row r="17239" spans="1:11" x14ac:dyDescent="0.3">
      <c r="A17239" t="s">
        <v>66718</v>
      </c>
      <c r="B17239" t="s">
        <v>66719</v>
      </c>
      <c r="C17239" t="s">
        <v>13</v>
      </c>
      <c r="E17239" t="s">
        <v>58181</v>
      </c>
      <c r="F17239" t="s">
        <v>1405</v>
      </c>
      <c r="G17239" t="s">
        <v>42</v>
      </c>
      <c r="H17239">
        <v>0</v>
      </c>
      <c r="I17239">
        <v>0</v>
      </c>
      <c r="J17239">
        <v>0</v>
      </c>
      <c r="K17239" t="s">
        <v>66720</v>
      </c>
    </row>
    <row r="17240" spans="1:11" x14ac:dyDescent="0.3">
      <c r="A17240" t="s">
        <v>66721</v>
      </c>
      <c r="B17240" t="s">
        <v>66722</v>
      </c>
      <c r="C17240" t="s">
        <v>558</v>
      </c>
      <c r="D17240" t="s">
        <v>66723</v>
      </c>
      <c r="E17240" t="s">
        <v>32122</v>
      </c>
      <c r="F17240" t="s">
        <v>1835</v>
      </c>
      <c r="G17240" t="s">
        <v>42</v>
      </c>
      <c r="H17240">
        <v>0</v>
      </c>
      <c r="I17240">
        <v>0</v>
      </c>
      <c r="J17240">
        <v>0</v>
      </c>
      <c r="K17240" t="s">
        <v>66724</v>
      </c>
    </row>
    <row r="17241" spans="1:11" x14ac:dyDescent="0.3">
      <c r="A17241" t="s">
        <v>66725</v>
      </c>
      <c r="B17241" t="s">
        <v>66726</v>
      </c>
      <c r="C17241" t="s">
        <v>20</v>
      </c>
      <c r="D17241" t="s">
        <v>66727</v>
      </c>
      <c r="E17241" t="s">
        <v>61426</v>
      </c>
      <c r="F17241" t="s">
        <v>2454</v>
      </c>
      <c r="G17241" t="s">
        <v>42</v>
      </c>
      <c r="H17241">
        <v>0</v>
      </c>
      <c r="I17241">
        <v>0</v>
      </c>
      <c r="J17241">
        <v>0</v>
      </c>
      <c r="K17241" t="s">
        <v>66728</v>
      </c>
    </row>
    <row r="17242" spans="1:11" x14ac:dyDescent="0.3">
      <c r="A17242" t="s">
        <v>66729</v>
      </c>
      <c r="B17242" t="s">
        <v>66730</v>
      </c>
      <c r="C17242" t="s">
        <v>13</v>
      </c>
      <c r="D17242" t="s">
        <v>66731</v>
      </c>
      <c r="E17242" t="s">
        <v>58181</v>
      </c>
      <c r="F17242" t="s">
        <v>16</v>
      </c>
      <c r="G17242" t="s">
        <v>8722</v>
      </c>
      <c r="H17242">
        <v>0</v>
      </c>
      <c r="I17242">
        <v>0</v>
      </c>
      <c r="J17242">
        <v>0</v>
      </c>
      <c r="K17242" t="s">
        <v>66732</v>
      </c>
    </row>
    <row r="17243" spans="1:11" x14ac:dyDescent="0.3">
      <c r="A17243" t="s">
        <v>66733</v>
      </c>
      <c r="B17243" t="s">
        <v>66734</v>
      </c>
      <c r="C17243" t="s">
        <v>13</v>
      </c>
      <c r="D17243" t="s">
        <v>66735</v>
      </c>
      <c r="E17243" t="s">
        <v>58181</v>
      </c>
      <c r="F17243" t="s">
        <v>2652</v>
      </c>
      <c r="G17243" t="s">
        <v>42</v>
      </c>
      <c r="H17243">
        <v>0</v>
      </c>
      <c r="I17243">
        <v>0</v>
      </c>
      <c r="J17243">
        <v>0</v>
      </c>
      <c r="K17243" t="s">
        <v>66736</v>
      </c>
    </row>
    <row r="17244" spans="1:11" x14ac:dyDescent="0.3">
      <c r="A17244" t="s">
        <v>66737</v>
      </c>
      <c r="C17244" t="s">
        <v>13</v>
      </c>
      <c r="D17244" t="s">
        <v>66738</v>
      </c>
      <c r="E17244" t="s">
        <v>15</v>
      </c>
      <c r="F17244" t="s">
        <v>41</v>
      </c>
      <c r="G17244" t="s">
        <v>42</v>
      </c>
      <c r="H17244">
        <v>0</v>
      </c>
      <c r="I17244">
        <v>0</v>
      </c>
      <c r="J17244">
        <v>0</v>
      </c>
      <c r="K17244" t="s">
        <v>66739</v>
      </c>
    </row>
    <row r="17245" spans="1:11" x14ac:dyDescent="0.3">
      <c r="A17245" t="s">
        <v>66740</v>
      </c>
      <c r="B17245" t="s">
        <v>66741</v>
      </c>
      <c r="C17245" t="s">
        <v>558</v>
      </c>
      <c r="D17245" t="s">
        <v>66742</v>
      </c>
      <c r="E17245" t="s">
        <v>18607</v>
      </c>
      <c r="F17245" t="s">
        <v>14941</v>
      </c>
      <c r="G17245" t="s">
        <v>7904</v>
      </c>
      <c r="H17245">
        <v>0</v>
      </c>
      <c r="I17245">
        <v>0</v>
      </c>
      <c r="J17245">
        <v>0</v>
      </c>
      <c r="K17245" t="s">
        <v>66743</v>
      </c>
    </row>
    <row r="17246" spans="1:11" x14ac:dyDescent="0.3">
      <c r="A17246" t="s">
        <v>66744</v>
      </c>
      <c r="B17246" t="s">
        <v>66745</v>
      </c>
      <c r="C17246" t="s">
        <v>558</v>
      </c>
      <c r="D17246" t="s">
        <v>66746</v>
      </c>
      <c r="E17246" t="s">
        <v>18607</v>
      </c>
      <c r="F17246" t="s">
        <v>16</v>
      </c>
      <c r="G17246" t="s">
        <v>2906</v>
      </c>
      <c r="H17246">
        <v>0</v>
      </c>
      <c r="I17246">
        <v>0</v>
      </c>
      <c r="J17246">
        <v>0</v>
      </c>
      <c r="K17246" t="s">
        <v>66747</v>
      </c>
    </row>
    <row r="17247" spans="1:11" x14ac:dyDescent="0.3">
      <c r="A17247" t="s">
        <v>66748</v>
      </c>
      <c r="B17247" t="s">
        <v>66749</v>
      </c>
      <c r="C17247" t="s">
        <v>558</v>
      </c>
      <c r="D17247" t="s">
        <v>66750</v>
      </c>
      <c r="E17247" t="s">
        <v>18607</v>
      </c>
      <c r="F17247" t="s">
        <v>1678</v>
      </c>
      <c r="G17247" t="s">
        <v>42</v>
      </c>
      <c r="H17247">
        <v>0</v>
      </c>
      <c r="I17247">
        <v>0</v>
      </c>
      <c r="J17247">
        <v>0</v>
      </c>
      <c r="K17247" t="s">
        <v>66751</v>
      </c>
    </row>
    <row r="17248" spans="1:11" x14ac:dyDescent="0.3">
      <c r="A17248" t="s">
        <v>66752</v>
      </c>
      <c r="B17248" t="s">
        <v>66753</v>
      </c>
      <c r="C17248" t="s">
        <v>558</v>
      </c>
      <c r="D17248" t="s">
        <v>66754</v>
      </c>
      <c r="E17248" t="s">
        <v>18607</v>
      </c>
      <c r="F17248" t="s">
        <v>16</v>
      </c>
      <c r="G17248" t="s">
        <v>4034</v>
      </c>
      <c r="H17248">
        <v>0</v>
      </c>
      <c r="I17248">
        <v>0</v>
      </c>
      <c r="J17248">
        <v>0</v>
      </c>
      <c r="K17248" t="s">
        <v>66755</v>
      </c>
    </row>
    <row r="17249" spans="1:11" x14ac:dyDescent="0.3">
      <c r="A17249" t="s">
        <v>66756</v>
      </c>
      <c r="B17249" t="s">
        <v>66757</v>
      </c>
      <c r="C17249" t="s">
        <v>558</v>
      </c>
      <c r="D17249" t="s">
        <v>66758</v>
      </c>
      <c r="E17249" t="s">
        <v>18607</v>
      </c>
      <c r="F17249" t="s">
        <v>1835</v>
      </c>
      <c r="G17249" t="s">
        <v>5387</v>
      </c>
      <c r="H17249">
        <v>0</v>
      </c>
      <c r="I17249">
        <v>0</v>
      </c>
      <c r="J17249">
        <v>0</v>
      </c>
      <c r="K17249" t="s">
        <v>66759</v>
      </c>
    </row>
    <row r="17250" spans="1:11" x14ac:dyDescent="0.3">
      <c r="A17250" t="s">
        <v>66760</v>
      </c>
      <c r="B17250" t="s">
        <v>66761</v>
      </c>
      <c r="C17250" t="s">
        <v>558</v>
      </c>
      <c r="D17250" t="s">
        <v>66762</v>
      </c>
      <c r="E17250" t="s">
        <v>18607</v>
      </c>
      <c r="F17250" t="s">
        <v>1548</v>
      </c>
      <c r="G17250" t="s">
        <v>7342</v>
      </c>
      <c r="H17250">
        <v>0</v>
      </c>
      <c r="I17250">
        <v>0</v>
      </c>
      <c r="J17250">
        <v>0</v>
      </c>
      <c r="K17250" t="s">
        <v>66763</v>
      </c>
    </row>
    <row r="17251" spans="1:11" x14ac:dyDescent="0.3">
      <c r="A17251" t="s">
        <v>66764</v>
      </c>
      <c r="C17251" t="s">
        <v>20</v>
      </c>
      <c r="D17251" t="s">
        <v>66765</v>
      </c>
      <c r="E17251" t="s">
        <v>61426</v>
      </c>
      <c r="F17251" t="s">
        <v>16</v>
      </c>
      <c r="G17251" t="s">
        <v>12348</v>
      </c>
      <c r="H17251">
        <v>0</v>
      </c>
      <c r="I17251">
        <v>0</v>
      </c>
      <c r="J17251">
        <v>0</v>
      </c>
      <c r="K17251" t="s">
        <v>66766</v>
      </c>
    </row>
    <row r="17252" spans="1:11" x14ac:dyDescent="0.3">
      <c r="A17252" t="s">
        <v>66767</v>
      </c>
      <c r="B17252" t="s">
        <v>66768</v>
      </c>
      <c r="C17252" t="s">
        <v>20</v>
      </c>
      <c r="D17252" t="s">
        <v>66769</v>
      </c>
      <c r="E17252" t="s">
        <v>61426</v>
      </c>
      <c r="F17252" t="s">
        <v>755</v>
      </c>
      <c r="G17252" t="s">
        <v>3235</v>
      </c>
      <c r="H17252">
        <v>0</v>
      </c>
      <c r="I17252">
        <v>0</v>
      </c>
      <c r="J17252">
        <v>0</v>
      </c>
      <c r="K17252" t="s">
        <v>66770</v>
      </c>
    </row>
    <row r="17253" spans="1:11" x14ac:dyDescent="0.3">
      <c r="A17253" t="s">
        <v>66771</v>
      </c>
      <c r="B17253" t="s">
        <v>66772</v>
      </c>
      <c r="C17253" t="s">
        <v>13</v>
      </c>
      <c r="D17253" t="s">
        <v>66773</v>
      </c>
      <c r="E17253" t="s">
        <v>15</v>
      </c>
      <c r="F17253" t="s">
        <v>41</v>
      </c>
      <c r="G17253" t="s">
        <v>42</v>
      </c>
      <c r="H17253">
        <v>0</v>
      </c>
      <c r="I17253">
        <v>0</v>
      </c>
      <c r="J17253">
        <v>0</v>
      </c>
      <c r="K17253" t="s">
        <v>66774</v>
      </c>
    </row>
    <row r="17254" spans="1:11" x14ac:dyDescent="0.3">
      <c r="A17254" t="s">
        <v>66775</v>
      </c>
      <c r="B17254" t="s">
        <v>66776</v>
      </c>
      <c r="C17254" t="s">
        <v>20</v>
      </c>
      <c r="D17254" t="s">
        <v>66777</v>
      </c>
      <c r="E17254" t="s">
        <v>61426</v>
      </c>
      <c r="F17254" t="s">
        <v>16</v>
      </c>
      <c r="G17254" t="s">
        <v>3987</v>
      </c>
      <c r="H17254">
        <v>0</v>
      </c>
      <c r="I17254">
        <v>0</v>
      </c>
      <c r="J17254">
        <v>0</v>
      </c>
      <c r="K17254" t="s">
        <v>66778</v>
      </c>
    </row>
    <row r="17255" spans="1:11" x14ac:dyDescent="0.3">
      <c r="A17255" t="s">
        <v>66779</v>
      </c>
      <c r="B17255" t="s">
        <v>66780</v>
      </c>
      <c r="C17255" t="s">
        <v>20</v>
      </c>
      <c r="D17255" t="s">
        <v>66781</v>
      </c>
      <c r="E17255" t="s">
        <v>61426</v>
      </c>
      <c r="F17255" t="s">
        <v>397</v>
      </c>
      <c r="G17255" t="s">
        <v>42</v>
      </c>
      <c r="H17255">
        <v>0</v>
      </c>
      <c r="I17255">
        <v>0</v>
      </c>
      <c r="J17255">
        <v>0</v>
      </c>
      <c r="K17255" t="s">
        <v>66782</v>
      </c>
    </row>
    <row r="17256" spans="1:11" x14ac:dyDescent="0.3">
      <c r="A17256" t="s">
        <v>66783</v>
      </c>
      <c r="B17256" t="s">
        <v>66784</v>
      </c>
      <c r="C17256" t="s">
        <v>27</v>
      </c>
      <c r="D17256" t="s">
        <v>66785</v>
      </c>
      <c r="E17256" t="s">
        <v>65444</v>
      </c>
      <c r="F17256" t="s">
        <v>41</v>
      </c>
      <c r="G17256" t="s">
        <v>42</v>
      </c>
      <c r="H17256">
        <v>0</v>
      </c>
      <c r="I17256">
        <v>0</v>
      </c>
      <c r="J17256">
        <v>0</v>
      </c>
      <c r="K17256" t="s">
        <v>66786</v>
      </c>
    </row>
    <row r="17257" spans="1:11" x14ac:dyDescent="0.3">
      <c r="A17257" t="s">
        <v>66787</v>
      </c>
      <c r="B17257" t="s">
        <v>66788</v>
      </c>
      <c r="C17257" t="s">
        <v>27</v>
      </c>
      <c r="D17257" t="s">
        <v>66789</v>
      </c>
      <c r="E17257" t="s">
        <v>65444</v>
      </c>
      <c r="F17257" t="s">
        <v>41</v>
      </c>
      <c r="G17257" t="s">
        <v>42</v>
      </c>
      <c r="H17257">
        <v>0</v>
      </c>
      <c r="I17257">
        <v>0</v>
      </c>
      <c r="J17257">
        <v>0</v>
      </c>
      <c r="K17257" t="s">
        <v>66790</v>
      </c>
    </row>
    <row r="17258" spans="1:11" x14ac:dyDescent="0.3">
      <c r="A17258" t="s">
        <v>66791</v>
      </c>
      <c r="B17258" t="s">
        <v>66792</v>
      </c>
      <c r="C17258" t="s">
        <v>20</v>
      </c>
      <c r="D17258" t="s">
        <v>66793</v>
      </c>
      <c r="E17258" t="s">
        <v>61426</v>
      </c>
      <c r="F17258" t="s">
        <v>1590</v>
      </c>
      <c r="G17258" t="s">
        <v>42</v>
      </c>
      <c r="H17258">
        <v>0</v>
      </c>
      <c r="I17258">
        <v>0</v>
      </c>
      <c r="J17258">
        <v>0</v>
      </c>
      <c r="K17258" t="s">
        <v>66794</v>
      </c>
    </row>
    <row r="17259" spans="1:11" x14ac:dyDescent="0.3">
      <c r="A17259" t="s">
        <v>66795</v>
      </c>
      <c r="C17259" t="s">
        <v>20</v>
      </c>
      <c r="D17259" t="s">
        <v>66796</v>
      </c>
      <c r="E17259" t="s">
        <v>61426</v>
      </c>
      <c r="F17259" t="s">
        <v>41</v>
      </c>
      <c r="G17259" t="s">
        <v>42</v>
      </c>
      <c r="H17259">
        <v>0</v>
      </c>
      <c r="I17259">
        <v>0</v>
      </c>
      <c r="J17259">
        <v>0</v>
      </c>
      <c r="K17259" t="s">
        <v>66797</v>
      </c>
    </row>
    <row r="17260" spans="1:11" x14ac:dyDescent="0.3">
      <c r="A17260" t="s">
        <v>66798</v>
      </c>
      <c r="C17260" t="s">
        <v>27</v>
      </c>
      <c r="D17260" t="s">
        <v>66799</v>
      </c>
      <c r="E17260" t="s">
        <v>65444</v>
      </c>
      <c r="F17260" t="s">
        <v>41</v>
      </c>
      <c r="G17260" t="s">
        <v>42</v>
      </c>
      <c r="H17260">
        <v>0</v>
      </c>
      <c r="I17260">
        <v>0</v>
      </c>
      <c r="J17260">
        <v>0</v>
      </c>
      <c r="K17260" t="s">
        <v>66800</v>
      </c>
    </row>
    <row r="17261" spans="1:11" x14ac:dyDescent="0.3">
      <c r="A17261" t="s">
        <v>66801</v>
      </c>
      <c r="C17261" t="s">
        <v>20</v>
      </c>
      <c r="D17261" t="s">
        <v>66802</v>
      </c>
      <c r="E17261" t="s">
        <v>61426</v>
      </c>
      <c r="F17261" t="s">
        <v>425</v>
      </c>
      <c r="G17261" t="s">
        <v>5815</v>
      </c>
      <c r="H17261">
        <v>0</v>
      </c>
      <c r="I17261">
        <v>0</v>
      </c>
      <c r="J17261">
        <v>0</v>
      </c>
      <c r="K17261" t="s">
        <v>66803</v>
      </c>
    </row>
    <row r="17262" spans="1:11" x14ac:dyDescent="0.3">
      <c r="A17262" t="s">
        <v>66804</v>
      </c>
      <c r="B17262" t="s">
        <v>66805</v>
      </c>
      <c r="C17262" t="s">
        <v>13</v>
      </c>
      <c r="D17262" t="s">
        <v>66806</v>
      </c>
      <c r="E17262" t="s">
        <v>15</v>
      </c>
      <c r="F17262" t="s">
        <v>41</v>
      </c>
      <c r="G17262" t="s">
        <v>42</v>
      </c>
      <c r="H17262">
        <v>0</v>
      </c>
      <c r="I17262">
        <v>0</v>
      </c>
      <c r="J17262">
        <v>0</v>
      </c>
      <c r="K17262" t="s">
        <v>66807</v>
      </c>
    </row>
    <row r="17263" spans="1:11" x14ac:dyDescent="0.3">
      <c r="A17263" t="s">
        <v>66808</v>
      </c>
      <c r="B17263" t="s">
        <v>66809</v>
      </c>
      <c r="C17263" t="s">
        <v>20</v>
      </c>
      <c r="D17263" t="s">
        <v>66810</v>
      </c>
      <c r="E17263" t="s">
        <v>61426</v>
      </c>
      <c r="F17263" t="s">
        <v>16</v>
      </c>
      <c r="G17263" t="s">
        <v>5327</v>
      </c>
      <c r="H17263">
        <v>0</v>
      </c>
      <c r="I17263">
        <v>0</v>
      </c>
      <c r="J17263">
        <v>0</v>
      </c>
      <c r="K17263" t="s">
        <v>66811</v>
      </c>
    </row>
    <row r="17264" spans="1:11" x14ac:dyDescent="0.3">
      <c r="A17264" t="s">
        <v>66812</v>
      </c>
      <c r="B17264" t="s">
        <v>66813</v>
      </c>
      <c r="C17264" t="s">
        <v>27</v>
      </c>
      <c r="D17264" t="s">
        <v>66814</v>
      </c>
      <c r="E17264" t="s">
        <v>65444</v>
      </c>
      <c r="F17264" t="s">
        <v>41</v>
      </c>
      <c r="G17264" t="s">
        <v>42</v>
      </c>
      <c r="H17264">
        <v>0</v>
      </c>
      <c r="I17264">
        <v>0</v>
      </c>
      <c r="J17264">
        <v>0</v>
      </c>
      <c r="K17264" t="s">
        <v>66815</v>
      </c>
    </row>
    <row r="17265" spans="1:11" x14ac:dyDescent="0.3">
      <c r="A17265" t="s">
        <v>66816</v>
      </c>
      <c r="B17265" t="s">
        <v>66817</v>
      </c>
      <c r="C17265" t="s">
        <v>466</v>
      </c>
      <c r="D17265" t="s">
        <v>66818</v>
      </c>
      <c r="E17265" t="s">
        <v>20624</v>
      </c>
      <c r="F17265" t="s">
        <v>16</v>
      </c>
      <c r="G17265" t="s">
        <v>7387</v>
      </c>
      <c r="H17265">
        <v>0</v>
      </c>
      <c r="I17265">
        <v>0</v>
      </c>
      <c r="J17265">
        <v>0</v>
      </c>
      <c r="K17265" t="s">
        <v>66819</v>
      </c>
    </row>
    <row r="17266" spans="1:11" x14ac:dyDescent="0.3">
      <c r="A17266" t="s">
        <v>66820</v>
      </c>
      <c r="B17266" t="s">
        <v>66821</v>
      </c>
      <c r="C17266" t="s">
        <v>20</v>
      </c>
      <c r="D17266" t="s">
        <v>66822</v>
      </c>
      <c r="E17266" t="s">
        <v>61426</v>
      </c>
      <c r="F17266" t="s">
        <v>16</v>
      </c>
      <c r="G17266" t="s">
        <v>2775</v>
      </c>
      <c r="H17266">
        <v>0</v>
      </c>
      <c r="I17266">
        <v>0</v>
      </c>
      <c r="J17266">
        <v>0</v>
      </c>
      <c r="K17266" t="s">
        <v>66823</v>
      </c>
    </row>
    <row r="17267" spans="1:11" x14ac:dyDescent="0.3">
      <c r="A17267" t="s">
        <v>66824</v>
      </c>
      <c r="B17267" t="s">
        <v>66825</v>
      </c>
      <c r="C17267" t="s">
        <v>13</v>
      </c>
      <c r="D17267" t="s">
        <v>66826</v>
      </c>
      <c r="E17267" t="s">
        <v>58181</v>
      </c>
      <c r="F17267" t="s">
        <v>15971</v>
      </c>
      <c r="G17267" t="s">
        <v>3103</v>
      </c>
      <c r="H17267">
        <v>0</v>
      </c>
      <c r="I17267">
        <v>0</v>
      </c>
      <c r="J17267">
        <v>0</v>
      </c>
      <c r="K17267" t="s">
        <v>66827</v>
      </c>
    </row>
    <row r="17268" spans="1:11" x14ac:dyDescent="0.3">
      <c r="A17268" t="s">
        <v>66828</v>
      </c>
      <c r="B17268" t="s">
        <v>66829</v>
      </c>
      <c r="C17268" t="s">
        <v>27</v>
      </c>
      <c r="D17268" t="s">
        <v>66830</v>
      </c>
      <c r="E17268" t="s">
        <v>65444</v>
      </c>
      <c r="F17268" t="s">
        <v>41</v>
      </c>
      <c r="G17268" t="s">
        <v>42</v>
      </c>
      <c r="H17268">
        <v>0</v>
      </c>
      <c r="I17268">
        <v>0</v>
      </c>
      <c r="J17268">
        <v>0</v>
      </c>
      <c r="K17268" t="s">
        <v>66831</v>
      </c>
    </row>
    <row r="17269" spans="1:11" x14ac:dyDescent="0.3">
      <c r="A17269" t="s">
        <v>66832</v>
      </c>
      <c r="B17269" t="s">
        <v>66833</v>
      </c>
      <c r="C17269" t="s">
        <v>13</v>
      </c>
      <c r="D17269" t="s">
        <v>66834</v>
      </c>
      <c r="E17269" t="s">
        <v>66835</v>
      </c>
      <c r="F17269" t="s">
        <v>9116</v>
      </c>
      <c r="G17269" t="s">
        <v>42</v>
      </c>
      <c r="H17269">
        <v>0</v>
      </c>
      <c r="I17269">
        <v>0</v>
      </c>
      <c r="J17269">
        <v>0</v>
      </c>
      <c r="K17269" t="s">
        <v>66836</v>
      </c>
    </row>
    <row r="17270" spans="1:11" x14ac:dyDescent="0.3">
      <c r="A17270" t="s">
        <v>66837</v>
      </c>
      <c r="B17270" t="s">
        <v>66829</v>
      </c>
      <c r="C17270" t="s">
        <v>27</v>
      </c>
      <c r="D17270" t="s">
        <v>66838</v>
      </c>
      <c r="E17270" t="s">
        <v>65444</v>
      </c>
      <c r="F17270" t="s">
        <v>16</v>
      </c>
      <c r="G17270" t="s">
        <v>3479</v>
      </c>
      <c r="H17270">
        <v>0</v>
      </c>
      <c r="I17270">
        <v>0</v>
      </c>
      <c r="J17270">
        <v>0</v>
      </c>
      <c r="K17270" t="s">
        <v>66839</v>
      </c>
    </row>
    <row r="17271" spans="1:11" x14ac:dyDescent="0.3">
      <c r="A17271" t="s">
        <v>66840</v>
      </c>
      <c r="B17271" t="s">
        <v>66841</v>
      </c>
      <c r="C17271" t="s">
        <v>27</v>
      </c>
      <c r="D17271" t="s">
        <v>66842</v>
      </c>
      <c r="E17271" t="s">
        <v>65444</v>
      </c>
      <c r="F17271" t="s">
        <v>41</v>
      </c>
      <c r="G17271" t="s">
        <v>7708</v>
      </c>
      <c r="H17271">
        <v>0</v>
      </c>
      <c r="I17271">
        <v>0</v>
      </c>
      <c r="J17271">
        <v>0</v>
      </c>
      <c r="K17271" t="s">
        <v>66843</v>
      </c>
    </row>
    <row r="17272" spans="1:11" x14ac:dyDescent="0.3">
      <c r="A17272" t="s">
        <v>66844</v>
      </c>
      <c r="B17272" t="s">
        <v>66845</v>
      </c>
      <c r="C17272" t="s">
        <v>558</v>
      </c>
      <c r="D17272" t="s">
        <v>66846</v>
      </c>
      <c r="E17272" t="s">
        <v>754</v>
      </c>
      <c r="F17272" t="s">
        <v>16</v>
      </c>
      <c r="G17272" t="s">
        <v>13712</v>
      </c>
      <c r="H17272">
        <v>0</v>
      </c>
      <c r="I17272">
        <v>0</v>
      </c>
      <c r="J17272">
        <v>0</v>
      </c>
      <c r="K17272" t="s">
        <v>66847</v>
      </c>
    </row>
    <row r="17273" spans="1:11" x14ac:dyDescent="0.3">
      <c r="A17273" t="s">
        <v>66848</v>
      </c>
      <c r="B17273" t="s">
        <v>66849</v>
      </c>
      <c r="C17273" t="s">
        <v>13</v>
      </c>
      <c r="D17273" t="s">
        <v>66850</v>
      </c>
      <c r="E17273" t="s">
        <v>15</v>
      </c>
      <c r="F17273" t="s">
        <v>41</v>
      </c>
      <c r="G17273" t="s">
        <v>42</v>
      </c>
      <c r="H17273">
        <v>0</v>
      </c>
      <c r="I17273">
        <v>0</v>
      </c>
      <c r="J17273">
        <v>0</v>
      </c>
      <c r="K17273" t="s">
        <v>66851</v>
      </c>
    </row>
    <row r="17274" spans="1:11" x14ac:dyDescent="0.3">
      <c r="A17274" t="s">
        <v>66852</v>
      </c>
      <c r="B17274" t="s">
        <v>66853</v>
      </c>
      <c r="C17274" t="s">
        <v>27</v>
      </c>
      <c r="D17274" t="s">
        <v>66854</v>
      </c>
      <c r="E17274" t="s">
        <v>65444</v>
      </c>
      <c r="F17274" t="s">
        <v>16</v>
      </c>
      <c r="G17274" t="s">
        <v>512</v>
      </c>
      <c r="H17274">
        <v>0</v>
      </c>
      <c r="I17274">
        <v>0</v>
      </c>
      <c r="J17274">
        <v>0</v>
      </c>
      <c r="K17274" t="s">
        <v>66855</v>
      </c>
    </row>
    <row r="17275" spans="1:11" x14ac:dyDescent="0.3">
      <c r="A17275" t="s">
        <v>66856</v>
      </c>
      <c r="B17275" t="s">
        <v>66857</v>
      </c>
      <c r="C17275" t="s">
        <v>27</v>
      </c>
      <c r="D17275" t="s">
        <v>66858</v>
      </c>
      <c r="E17275" t="s">
        <v>65444</v>
      </c>
      <c r="F17275" t="s">
        <v>16</v>
      </c>
      <c r="G17275" t="s">
        <v>66859</v>
      </c>
      <c r="H17275">
        <v>0</v>
      </c>
      <c r="I17275">
        <v>0</v>
      </c>
      <c r="J17275">
        <v>0</v>
      </c>
      <c r="K17275" t="s">
        <v>66860</v>
      </c>
    </row>
    <row r="17276" spans="1:11" x14ac:dyDescent="0.3">
      <c r="A17276" t="s">
        <v>66861</v>
      </c>
      <c r="B17276" t="s">
        <v>66862</v>
      </c>
      <c r="C17276" t="s">
        <v>27</v>
      </c>
      <c r="D17276" t="s">
        <v>66863</v>
      </c>
      <c r="E17276" t="s">
        <v>65444</v>
      </c>
      <c r="F17276" t="s">
        <v>16</v>
      </c>
      <c r="G17276" t="s">
        <v>3581</v>
      </c>
      <c r="H17276">
        <v>0</v>
      </c>
      <c r="I17276">
        <v>0</v>
      </c>
      <c r="J17276">
        <v>0</v>
      </c>
      <c r="K17276" t="s">
        <v>66864</v>
      </c>
    </row>
    <row r="17277" spans="1:11" x14ac:dyDescent="0.3">
      <c r="A17277" t="s">
        <v>66865</v>
      </c>
      <c r="B17277" t="s">
        <v>66866</v>
      </c>
      <c r="C17277" t="s">
        <v>466</v>
      </c>
      <c r="D17277" t="e">
        <f>중세도시</f>
        <v>#NAME?</v>
      </c>
      <c r="E17277" t="s">
        <v>20624</v>
      </c>
      <c r="F17277" t="s">
        <v>16</v>
      </c>
      <c r="G17277" t="s">
        <v>17224</v>
      </c>
      <c r="H17277">
        <v>0</v>
      </c>
      <c r="I17277">
        <v>0</v>
      </c>
      <c r="J17277">
        <v>0</v>
      </c>
      <c r="K17277" t="s">
        <v>66867</v>
      </c>
    </row>
    <row r="17278" spans="1:11" x14ac:dyDescent="0.3">
      <c r="A17278" t="s">
        <v>66868</v>
      </c>
      <c r="B17278" t="s">
        <v>66869</v>
      </c>
      <c r="C17278" t="s">
        <v>20</v>
      </c>
      <c r="D17278" t="s">
        <v>66870</v>
      </c>
      <c r="E17278" t="s">
        <v>61426</v>
      </c>
      <c r="F17278" t="s">
        <v>24176</v>
      </c>
      <c r="G17278" t="s">
        <v>42</v>
      </c>
      <c r="H17278">
        <v>0</v>
      </c>
      <c r="I17278">
        <v>0</v>
      </c>
      <c r="J17278">
        <v>0</v>
      </c>
      <c r="K17278" t="s">
        <v>66871</v>
      </c>
    </row>
    <row r="17279" spans="1:11" x14ac:dyDescent="0.3">
      <c r="A17279" t="s">
        <v>66872</v>
      </c>
      <c r="B17279" t="s">
        <v>66873</v>
      </c>
      <c r="C17279" t="s">
        <v>20</v>
      </c>
      <c r="D17279" t="s">
        <v>66874</v>
      </c>
      <c r="E17279" t="s">
        <v>61426</v>
      </c>
      <c r="F17279" t="s">
        <v>3038</v>
      </c>
      <c r="G17279" t="s">
        <v>42</v>
      </c>
      <c r="H17279">
        <v>0</v>
      </c>
      <c r="I17279">
        <v>0</v>
      </c>
      <c r="J17279">
        <v>0</v>
      </c>
      <c r="K17279" t="s">
        <v>66875</v>
      </c>
    </row>
    <row r="17280" spans="1:11" x14ac:dyDescent="0.3">
      <c r="A17280" t="s">
        <v>66876</v>
      </c>
      <c r="B17280" t="s">
        <v>66877</v>
      </c>
      <c r="C17280" t="s">
        <v>27</v>
      </c>
      <c r="D17280" t="s">
        <v>66878</v>
      </c>
      <c r="E17280" t="s">
        <v>65444</v>
      </c>
      <c r="F17280" t="s">
        <v>41</v>
      </c>
      <c r="G17280" t="s">
        <v>42</v>
      </c>
      <c r="H17280">
        <v>0</v>
      </c>
      <c r="I17280">
        <v>0</v>
      </c>
      <c r="J17280">
        <v>0</v>
      </c>
      <c r="K17280" t="s">
        <v>66879</v>
      </c>
    </row>
    <row r="17281" spans="1:11" x14ac:dyDescent="0.3">
      <c r="A17281" t="s">
        <v>66880</v>
      </c>
      <c r="B17281" t="s">
        <v>66881</v>
      </c>
      <c r="C17281" t="s">
        <v>27</v>
      </c>
      <c r="D17281" t="s">
        <v>66882</v>
      </c>
      <c r="E17281" t="s">
        <v>65444</v>
      </c>
      <c r="F17281" t="s">
        <v>41</v>
      </c>
      <c r="G17281" t="s">
        <v>42</v>
      </c>
      <c r="H17281">
        <v>0</v>
      </c>
      <c r="I17281">
        <v>0</v>
      </c>
      <c r="J17281">
        <v>0</v>
      </c>
      <c r="K17281" t="s">
        <v>66883</v>
      </c>
    </row>
    <row r="17282" spans="1:11" x14ac:dyDescent="0.3">
      <c r="A17282" t="s">
        <v>66884</v>
      </c>
      <c r="B17282" t="s">
        <v>66885</v>
      </c>
      <c r="C17282" t="s">
        <v>13</v>
      </c>
      <c r="D17282" t="s">
        <v>66886</v>
      </c>
      <c r="E17282" t="s">
        <v>66835</v>
      </c>
      <c r="F17282" t="s">
        <v>4696</v>
      </c>
      <c r="G17282" t="s">
        <v>7803</v>
      </c>
      <c r="H17282">
        <v>0</v>
      </c>
      <c r="I17282">
        <v>0</v>
      </c>
      <c r="J17282">
        <v>0</v>
      </c>
      <c r="K17282" t="s">
        <v>66887</v>
      </c>
    </row>
    <row r="17283" spans="1:11" x14ac:dyDescent="0.3">
      <c r="A17283" t="s">
        <v>66888</v>
      </c>
      <c r="B17283" t="s">
        <v>66889</v>
      </c>
      <c r="C17283" t="s">
        <v>466</v>
      </c>
      <c r="D17283" t="s">
        <v>66890</v>
      </c>
      <c r="E17283" t="s">
        <v>20624</v>
      </c>
      <c r="F17283" t="s">
        <v>16</v>
      </c>
      <c r="G17283" t="s">
        <v>10008</v>
      </c>
      <c r="H17283">
        <v>0</v>
      </c>
      <c r="I17283">
        <v>0</v>
      </c>
      <c r="J17283">
        <v>0</v>
      </c>
      <c r="K17283" t="s">
        <v>66891</v>
      </c>
    </row>
    <row r="17284" spans="1:11" x14ac:dyDescent="0.3">
      <c r="A17284" t="s">
        <v>66892</v>
      </c>
      <c r="B17284" t="s">
        <v>66893</v>
      </c>
      <c r="C17284" t="s">
        <v>20</v>
      </c>
      <c r="D17284" t="s">
        <v>66894</v>
      </c>
      <c r="E17284" t="s">
        <v>62177</v>
      </c>
      <c r="F17284" t="s">
        <v>1835</v>
      </c>
      <c r="G17284" t="s">
        <v>42</v>
      </c>
      <c r="H17284">
        <v>0</v>
      </c>
      <c r="I17284">
        <v>0</v>
      </c>
      <c r="J17284">
        <v>0</v>
      </c>
      <c r="K17284" t="s">
        <v>66895</v>
      </c>
    </row>
    <row r="17285" spans="1:11" x14ac:dyDescent="0.3">
      <c r="A17285" t="s">
        <v>66896</v>
      </c>
      <c r="B17285" t="s">
        <v>66897</v>
      </c>
      <c r="C17285" t="s">
        <v>558</v>
      </c>
      <c r="D17285" t="s">
        <v>66898</v>
      </c>
      <c r="E17285" t="s">
        <v>1122</v>
      </c>
      <c r="F17285" t="s">
        <v>16</v>
      </c>
      <c r="G17285" t="s">
        <v>40742</v>
      </c>
      <c r="H17285">
        <v>0</v>
      </c>
      <c r="I17285">
        <v>0</v>
      </c>
      <c r="J17285">
        <v>0</v>
      </c>
      <c r="K17285" t="s">
        <v>66899</v>
      </c>
    </row>
    <row r="17286" spans="1:11" x14ac:dyDescent="0.3">
      <c r="A17286" t="s">
        <v>66900</v>
      </c>
      <c r="B17286" t="s">
        <v>66901</v>
      </c>
      <c r="C17286" t="s">
        <v>20</v>
      </c>
      <c r="D17286" t="s">
        <v>66902</v>
      </c>
      <c r="E17286" t="s">
        <v>61426</v>
      </c>
      <c r="F17286" t="s">
        <v>5882</v>
      </c>
      <c r="G17286" t="s">
        <v>3422</v>
      </c>
      <c r="H17286">
        <v>0</v>
      </c>
      <c r="I17286">
        <v>0</v>
      </c>
      <c r="J17286">
        <v>0</v>
      </c>
      <c r="K17286" t="s">
        <v>66903</v>
      </c>
    </row>
    <row r="17287" spans="1:11" x14ac:dyDescent="0.3">
      <c r="A17287" t="s">
        <v>66904</v>
      </c>
      <c r="B17287" t="s">
        <v>66905</v>
      </c>
      <c r="C17287" t="s">
        <v>558</v>
      </c>
      <c r="D17287" t="s">
        <v>66906</v>
      </c>
      <c r="E17287" t="s">
        <v>18607</v>
      </c>
      <c r="F17287" t="s">
        <v>16</v>
      </c>
      <c r="G17287" t="s">
        <v>7236</v>
      </c>
      <c r="H17287">
        <v>0</v>
      </c>
      <c r="I17287">
        <v>0</v>
      </c>
      <c r="J17287">
        <v>0</v>
      </c>
      <c r="K17287" t="s">
        <v>66907</v>
      </c>
    </row>
    <row r="17288" spans="1:11" x14ac:dyDescent="0.3">
      <c r="A17288" t="s">
        <v>66908</v>
      </c>
      <c r="B17288" t="s">
        <v>66909</v>
      </c>
      <c r="C17288" t="s">
        <v>558</v>
      </c>
      <c r="D17288" t="s">
        <v>66910</v>
      </c>
      <c r="E17288" t="s">
        <v>18607</v>
      </c>
      <c r="F17288" t="s">
        <v>16</v>
      </c>
      <c r="G17288" t="s">
        <v>22095</v>
      </c>
      <c r="H17288">
        <v>0</v>
      </c>
      <c r="I17288">
        <v>0</v>
      </c>
      <c r="J17288">
        <v>0</v>
      </c>
      <c r="K17288" t="s">
        <v>66911</v>
      </c>
    </row>
    <row r="17289" spans="1:11" x14ac:dyDescent="0.3">
      <c r="A17289" t="s">
        <v>66912</v>
      </c>
      <c r="B17289" t="s">
        <v>66913</v>
      </c>
      <c r="C17289" t="s">
        <v>466</v>
      </c>
      <c r="D17289" t="s">
        <v>66914</v>
      </c>
      <c r="E17289" t="s">
        <v>20624</v>
      </c>
      <c r="F17289" t="s">
        <v>16</v>
      </c>
      <c r="G17289" t="s">
        <v>1382</v>
      </c>
      <c r="H17289">
        <v>0</v>
      </c>
      <c r="I17289">
        <v>0</v>
      </c>
      <c r="J17289">
        <v>0</v>
      </c>
      <c r="K17289" t="s">
        <v>66915</v>
      </c>
    </row>
    <row r="17290" spans="1:11" x14ac:dyDescent="0.3">
      <c r="A17290" t="s">
        <v>66916</v>
      </c>
      <c r="B17290" t="s">
        <v>66917</v>
      </c>
      <c r="C17290" t="s">
        <v>466</v>
      </c>
      <c r="D17290" t="s">
        <v>66918</v>
      </c>
      <c r="E17290" t="s">
        <v>20624</v>
      </c>
      <c r="F17290" t="s">
        <v>16</v>
      </c>
      <c r="G17290" t="s">
        <v>14745</v>
      </c>
      <c r="H17290">
        <v>0</v>
      </c>
      <c r="I17290">
        <v>0</v>
      </c>
      <c r="J17290">
        <v>0</v>
      </c>
      <c r="K17290" t="s">
        <v>66919</v>
      </c>
    </row>
    <row r="17291" spans="1:11" x14ac:dyDescent="0.3">
      <c r="A17291" t="s">
        <v>66920</v>
      </c>
      <c r="B17291" t="s">
        <v>66921</v>
      </c>
      <c r="C17291" t="s">
        <v>466</v>
      </c>
      <c r="D17291" t="s">
        <v>66922</v>
      </c>
      <c r="E17291" t="s">
        <v>20624</v>
      </c>
      <c r="F17291" t="s">
        <v>16</v>
      </c>
      <c r="G17291" t="s">
        <v>8595</v>
      </c>
      <c r="H17291">
        <v>0</v>
      </c>
      <c r="I17291">
        <v>0</v>
      </c>
      <c r="J17291">
        <v>0</v>
      </c>
      <c r="K17291" t="s">
        <v>66923</v>
      </c>
    </row>
    <row r="17292" spans="1:11" x14ac:dyDescent="0.3">
      <c r="A17292" t="s">
        <v>66924</v>
      </c>
      <c r="B17292" t="s">
        <v>66925</v>
      </c>
      <c r="C17292" t="s">
        <v>558</v>
      </c>
      <c r="D17292" t="s">
        <v>66926</v>
      </c>
      <c r="E17292" t="s">
        <v>18607</v>
      </c>
      <c r="F17292" t="s">
        <v>16</v>
      </c>
      <c r="G17292" t="s">
        <v>2542</v>
      </c>
      <c r="H17292">
        <v>0</v>
      </c>
      <c r="I17292">
        <v>0</v>
      </c>
      <c r="J17292">
        <v>0</v>
      </c>
      <c r="K17292" t="s">
        <v>66927</v>
      </c>
    </row>
    <row r="17293" spans="1:11" x14ac:dyDescent="0.3">
      <c r="A17293" t="s">
        <v>66928</v>
      </c>
      <c r="B17293" t="s">
        <v>66929</v>
      </c>
      <c r="C17293" t="s">
        <v>558</v>
      </c>
      <c r="D17293" t="s">
        <v>66930</v>
      </c>
      <c r="E17293" t="s">
        <v>1692</v>
      </c>
      <c r="F17293" t="s">
        <v>16</v>
      </c>
      <c r="G17293" t="s">
        <v>8098</v>
      </c>
      <c r="H17293">
        <v>0</v>
      </c>
      <c r="I17293">
        <v>0</v>
      </c>
      <c r="J17293">
        <v>0</v>
      </c>
      <c r="K17293" t="s">
        <v>66931</v>
      </c>
    </row>
    <row r="17294" spans="1:11" x14ac:dyDescent="0.3">
      <c r="A17294" t="s">
        <v>66932</v>
      </c>
      <c r="B17294" t="s">
        <v>17274</v>
      </c>
      <c r="C17294" t="s">
        <v>466</v>
      </c>
      <c r="D17294" t="s">
        <v>66933</v>
      </c>
      <c r="E17294" t="s">
        <v>20624</v>
      </c>
      <c r="F17294" t="s">
        <v>16</v>
      </c>
      <c r="G17294" t="s">
        <v>5542</v>
      </c>
      <c r="H17294">
        <v>0</v>
      </c>
      <c r="I17294">
        <v>0</v>
      </c>
      <c r="J17294">
        <v>0</v>
      </c>
      <c r="K17294" t="s">
        <v>66934</v>
      </c>
    </row>
    <row r="17295" spans="1:11" x14ac:dyDescent="0.3">
      <c r="A17295" t="s">
        <v>66935</v>
      </c>
      <c r="B17295" t="s">
        <v>66936</v>
      </c>
      <c r="C17295" t="s">
        <v>13</v>
      </c>
      <c r="D17295" t="s">
        <v>66937</v>
      </c>
      <c r="E17295" t="s">
        <v>66835</v>
      </c>
      <c r="F17295" t="s">
        <v>16</v>
      </c>
      <c r="G17295" t="s">
        <v>17259</v>
      </c>
      <c r="H17295">
        <v>0</v>
      </c>
      <c r="I17295">
        <v>0</v>
      </c>
      <c r="J17295">
        <v>0</v>
      </c>
      <c r="K17295" t="s">
        <v>66938</v>
      </c>
    </row>
    <row r="17296" spans="1:11" x14ac:dyDescent="0.3">
      <c r="A17296" t="s">
        <v>66939</v>
      </c>
      <c r="C17296" t="s">
        <v>20</v>
      </c>
      <c r="D17296" t="s">
        <v>66940</v>
      </c>
      <c r="E17296" t="s">
        <v>61426</v>
      </c>
      <c r="F17296" t="s">
        <v>6717</v>
      </c>
      <c r="G17296" t="s">
        <v>42</v>
      </c>
      <c r="H17296">
        <v>0</v>
      </c>
      <c r="I17296">
        <v>0</v>
      </c>
      <c r="J17296">
        <v>0</v>
      </c>
      <c r="K17296" t="s">
        <v>66941</v>
      </c>
    </row>
    <row r="17297" spans="1:11" x14ac:dyDescent="0.3">
      <c r="A17297" t="s">
        <v>66942</v>
      </c>
      <c r="C17297" t="s">
        <v>20</v>
      </c>
      <c r="D17297" t="s">
        <v>66943</v>
      </c>
      <c r="E17297" t="s">
        <v>61426</v>
      </c>
      <c r="F17297" t="s">
        <v>1850</v>
      </c>
      <c r="G17297" t="s">
        <v>42</v>
      </c>
      <c r="H17297">
        <v>0</v>
      </c>
      <c r="I17297">
        <v>0</v>
      </c>
      <c r="J17297">
        <v>0</v>
      </c>
      <c r="K17297" t="s">
        <v>66944</v>
      </c>
    </row>
    <row r="17298" spans="1:11" x14ac:dyDescent="0.3">
      <c r="A17298" t="s">
        <v>66945</v>
      </c>
      <c r="B17298" t="s">
        <v>27912</v>
      </c>
      <c r="C17298" t="s">
        <v>27</v>
      </c>
      <c r="D17298" t="s">
        <v>66946</v>
      </c>
      <c r="E17298" t="s">
        <v>65444</v>
      </c>
      <c r="F17298" t="s">
        <v>16</v>
      </c>
      <c r="G17298" t="s">
        <v>30709</v>
      </c>
      <c r="H17298">
        <v>0</v>
      </c>
      <c r="I17298">
        <v>0</v>
      </c>
      <c r="J17298">
        <v>0</v>
      </c>
      <c r="K17298" t="s">
        <v>66947</v>
      </c>
    </row>
    <row r="17299" spans="1:11" x14ac:dyDescent="0.3">
      <c r="A17299" t="s">
        <v>66948</v>
      </c>
      <c r="B17299" t="s">
        <v>66949</v>
      </c>
      <c r="C17299" t="s">
        <v>27</v>
      </c>
      <c r="D17299" t="s">
        <v>66950</v>
      </c>
      <c r="E17299" t="s">
        <v>65444</v>
      </c>
      <c r="F17299" t="s">
        <v>16</v>
      </c>
      <c r="G17299" t="s">
        <v>48403</v>
      </c>
      <c r="H17299">
        <v>0</v>
      </c>
      <c r="I17299">
        <v>0</v>
      </c>
      <c r="J17299">
        <v>0</v>
      </c>
      <c r="K17299" t="s">
        <v>66951</v>
      </c>
    </row>
    <row r="17300" spans="1:11" x14ac:dyDescent="0.3">
      <c r="A17300" t="s">
        <v>66952</v>
      </c>
      <c r="B17300" t="s">
        <v>66953</v>
      </c>
      <c r="C17300" t="s">
        <v>20</v>
      </c>
      <c r="D17300" t="s">
        <v>66954</v>
      </c>
      <c r="E17300" t="s">
        <v>61426</v>
      </c>
      <c r="F17300" t="s">
        <v>7555</v>
      </c>
      <c r="G17300" t="s">
        <v>42</v>
      </c>
      <c r="H17300">
        <v>0</v>
      </c>
      <c r="I17300">
        <v>0</v>
      </c>
      <c r="J17300">
        <v>0</v>
      </c>
      <c r="K17300" t="s">
        <v>66955</v>
      </c>
    </row>
    <row r="17301" spans="1:11" x14ac:dyDescent="0.3">
      <c r="A17301" t="s">
        <v>66956</v>
      </c>
      <c r="B17301" t="s">
        <v>66957</v>
      </c>
      <c r="C17301" t="s">
        <v>20</v>
      </c>
      <c r="D17301" t="s">
        <v>66958</v>
      </c>
      <c r="E17301" t="s">
        <v>61426</v>
      </c>
      <c r="F17301" t="s">
        <v>19926</v>
      </c>
      <c r="G17301" t="s">
        <v>3103</v>
      </c>
      <c r="H17301">
        <v>0</v>
      </c>
      <c r="I17301">
        <v>0</v>
      </c>
      <c r="J17301">
        <v>0</v>
      </c>
      <c r="K17301" t="s">
        <v>66959</v>
      </c>
    </row>
    <row r="17302" spans="1:11" x14ac:dyDescent="0.3">
      <c r="A17302" t="s">
        <v>66960</v>
      </c>
      <c r="B17302" t="s">
        <v>66961</v>
      </c>
      <c r="C17302" t="s">
        <v>13</v>
      </c>
      <c r="D17302" t="s">
        <v>66962</v>
      </c>
      <c r="E17302" t="s">
        <v>15</v>
      </c>
      <c r="F17302" t="s">
        <v>16</v>
      </c>
      <c r="G17302" t="s">
        <v>8956</v>
      </c>
      <c r="H17302">
        <v>0</v>
      </c>
      <c r="I17302">
        <v>0</v>
      </c>
      <c r="J17302">
        <v>0</v>
      </c>
      <c r="K17302" t="s">
        <v>66963</v>
      </c>
    </row>
    <row r="17303" spans="1:11" x14ac:dyDescent="0.3">
      <c r="A17303" t="s">
        <v>66964</v>
      </c>
      <c r="B17303" t="s">
        <v>66965</v>
      </c>
      <c r="C17303" t="s">
        <v>558</v>
      </c>
      <c r="D17303" t="s">
        <v>66966</v>
      </c>
      <c r="E17303" t="s">
        <v>18607</v>
      </c>
      <c r="F17303" t="s">
        <v>14582</v>
      </c>
      <c r="G17303" t="s">
        <v>42</v>
      </c>
      <c r="H17303">
        <v>0</v>
      </c>
      <c r="I17303">
        <v>0</v>
      </c>
      <c r="J17303">
        <v>0</v>
      </c>
      <c r="K17303" t="s">
        <v>66967</v>
      </c>
    </row>
    <row r="17304" spans="1:11" x14ac:dyDescent="0.3">
      <c r="A17304" t="s">
        <v>66968</v>
      </c>
      <c r="B17304" t="s">
        <v>66969</v>
      </c>
      <c r="C17304" t="s">
        <v>558</v>
      </c>
      <c r="D17304" t="s">
        <v>66970</v>
      </c>
      <c r="E17304" t="s">
        <v>18607</v>
      </c>
      <c r="F17304" t="s">
        <v>14941</v>
      </c>
      <c r="G17304" t="s">
        <v>42</v>
      </c>
      <c r="H17304">
        <v>0</v>
      </c>
      <c r="I17304">
        <v>0</v>
      </c>
      <c r="J17304">
        <v>0</v>
      </c>
      <c r="K17304" t="s">
        <v>66971</v>
      </c>
    </row>
    <row r="17305" spans="1:11" x14ac:dyDescent="0.3">
      <c r="A17305" t="s">
        <v>66972</v>
      </c>
      <c r="B17305" t="s">
        <v>66973</v>
      </c>
      <c r="C17305" t="s">
        <v>466</v>
      </c>
      <c r="D17305" t="s">
        <v>66974</v>
      </c>
      <c r="E17305" t="s">
        <v>20624</v>
      </c>
      <c r="F17305" t="s">
        <v>16</v>
      </c>
      <c r="G17305" t="s">
        <v>107</v>
      </c>
      <c r="H17305">
        <v>0</v>
      </c>
      <c r="I17305">
        <v>0</v>
      </c>
      <c r="J17305">
        <v>0</v>
      </c>
      <c r="K17305" t="s">
        <v>66975</v>
      </c>
    </row>
    <row r="17306" spans="1:11" x14ac:dyDescent="0.3">
      <c r="A17306" t="s">
        <v>66976</v>
      </c>
      <c r="B17306" t="s">
        <v>66977</v>
      </c>
      <c r="C17306" t="s">
        <v>20</v>
      </c>
      <c r="D17306" t="s">
        <v>66978</v>
      </c>
      <c r="E17306" t="s">
        <v>61426</v>
      </c>
      <c r="F17306" t="s">
        <v>1247</v>
      </c>
      <c r="G17306" t="s">
        <v>6400</v>
      </c>
      <c r="H17306">
        <v>0</v>
      </c>
      <c r="I17306">
        <v>0</v>
      </c>
      <c r="J17306">
        <v>0</v>
      </c>
      <c r="K17306" t="s">
        <v>66979</v>
      </c>
    </row>
    <row r="17307" spans="1:11" x14ac:dyDescent="0.3">
      <c r="A17307" t="s">
        <v>66980</v>
      </c>
      <c r="B17307" t="s">
        <v>66981</v>
      </c>
      <c r="C17307" t="s">
        <v>20</v>
      </c>
      <c r="D17307" t="s">
        <v>66982</v>
      </c>
      <c r="E17307" t="s">
        <v>61426</v>
      </c>
      <c r="F17307" t="s">
        <v>9911</v>
      </c>
      <c r="G17307" t="s">
        <v>42</v>
      </c>
      <c r="H17307">
        <v>0</v>
      </c>
      <c r="I17307">
        <v>0</v>
      </c>
      <c r="J17307">
        <v>0</v>
      </c>
      <c r="K17307" t="s">
        <v>66983</v>
      </c>
    </row>
    <row r="17308" spans="1:11" x14ac:dyDescent="0.3">
      <c r="A17308" t="s">
        <v>66984</v>
      </c>
      <c r="B17308" t="s">
        <v>66985</v>
      </c>
      <c r="C17308" t="s">
        <v>20</v>
      </c>
      <c r="D17308" t="s">
        <v>66986</v>
      </c>
      <c r="E17308" t="s">
        <v>61426</v>
      </c>
      <c r="F17308" t="s">
        <v>7555</v>
      </c>
      <c r="G17308" t="s">
        <v>42</v>
      </c>
      <c r="H17308">
        <v>0</v>
      </c>
      <c r="I17308">
        <v>0</v>
      </c>
      <c r="J17308">
        <v>0</v>
      </c>
      <c r="K17308" t="s">
        <v>66987</v>
      </c>
    </row>
    <row r="17309" spans="1:11" x14ac:dyDescent="0.3">
      <c r="A17309" t="s">
        <v>66988</v>
      </c>
      <c r="B17309" t="s">
        <v>66989</v>
      </c>
      <c r="C17309" t="s">
        <v>558</v>
      </c>
      <c r="D17309" t="s">
        <v>66990</v>
      </c>
      <c r="E17309" t="s">
        <v>18607</v>
      </c>
      <c r="F17309" t="s">
        <v>12188</v>
      </c>
      <c r="G17309" t="s">
        <v>42</v>
      </c>
      <c r="H17309">
        <v>0</v>
      </c>
      <c r="I17309">
        <v>0</v>
      </c>
      <c r="J17309">
        <v>0</v>
      </c>
      <c r="K17309" t="s">
        <v>66991</v>
      </c>
    </row>
    <row r="17310" spans="1:11" x14ac:dyDescent="0.3">
      <c r="A17310" t="s">
        <v>66992</v>
      </c>
      <c r="B17310" t="s">
        <v>66993</v>
      </c>
      <c r="C17310" t="s">
        <v>13</v>
      </c>
      <c r="D17310" t="s">
        <v>66994</v>
      </c>
      <c r="E17310" t="s">
        <v>66835</v>
      </c>
      <c r="F17310" t="s">
        <v>16</v>
      </c>
      <c r="G17310" t="s">
        <v>9124</v>
      </c>
      <c r="H17310">
        <v>0</v>
      </c>
      <c r="I17310">
        <v>0</v>
      </c>
      <c r="J17310">
        <v>0</v>
      </c>
      <c r="K17310" t="s">
        <v>66995</v>
      </c>
    </row>
    <row r="17311" spans="1:11" x14ac:dyDescent="0.3">
      <c r="A17311" t="s">
        <v>66996</v>
      </c>
      <c r="B17311" t="s">
        <v>66997</v>
      </c>
      <c r="C17311" t="s">
        <v>20</v>
      </c>
      <c r="D17311" t="s">
        <v>66998</v>
      </c>
      <c r="E17311" t="s">
        <v>61426</v>
      </c>
      <c r="F17311" t="s">
        <v>16</v>
      </c>
      <c r="G17311" t="s">
        <v>4543</v>
      </c>
      <c r="H17311">
        <v>0</v>
      </c>
      <c r="I17311">
        <v>0</v>
      </c>
      <c r="J17311">
        <v>0</v>
      </c>
      <c r="K17311" t="s">
        <v>66999</v>
      </c>
    </row>
    <row r="17312" spans="1:11" x14ac:dyDescent="0.3">
      <c r="A17312" t="s">
        <v>67000</v>
      </c>
      <c r="C17312" t="s">
        <v>27</v>
      </c>
      <c r="D17312" t="s">
        <v>67001</v>
      </c>
      <c r="E17312" t="s">
        <v>65444</v>
      </c>
      <c r="F17312" t="s">
        <v>16</v>
      </c>
      <c r="G17312" t="s">
        <v>1540</v>
      </c>
      <c r="H17312">
        <v>0</v>
      </c>
      <c r="I17312">
        <v>0</v>
      </c>
      <c r="J17312">
        <v>0</v>
      </c>
      <c r="K17312" t="s">
        <v>67002</v>
      </c>
    </row>
    <row r="17313" spans="1:11" x14ac:dyDescent="0.3">
      <c r="A17313" t="s">
        <v>67003</v>
      </c>
      <c r="B17313" t="s">
        <v>67004</v>
      </c>
      <c r="C17313" t="s">
        <v>20</v>
      </c>
      <c r="D17313" t="s">
        <v>67005</v>
      </c>
      <c r="E17313" t="s">
        <v>61426</v>
      </c>
      <c r="F17313" t="s">
        <v>16</v>
      </c>
      <c r="G17313" t="s">
        <v>42182</v>
      </c>
      <c r="H17313">
        <v>0</v>
      </c>
      <c r="I17313">
        <v>0</v>
      </c>
      <c r="J17313">
        <v>0</v>
      </c>
      <c r="K17313" t="s">
        <v>67006</v>
      </c>
    </row>
    <row r="17314" spans="1:11" x14ac:dyDescent="0.3">
      <c r="A17314" t="s">
        <v>67007</v>
      </c>
      <c r="B17314" t="s">
        <v>67008</v>
      </c>
      <c r="C17314" t="s">
        <v>13</v>
      </c>
      <c r="D17314" t="s">
        <v>67009</v>
      </c>
      <c r="E17314" t="s">
        <v>66835</v>
      </c>
      <c r="F17314" t="s">
        <v>16</v>
      </c>
      <c r="G17314" t="s">
        <v>17908</v>
      </c>
      <c r="H17314">
        <v>0</v>
      </c>
      <c r="I17314">
        <v>0</v>
      </c>
      <c r="J17314">
        <v>0</v>
      </c>
      <c r="K17314" t="s">
        <v>67010</v>
      </c>
    </row>
    <row r="17315" spans="1:11" x14ac:dyDescent="0.3">
      <c r="A17315" t="s">
        <v>67011</v>
      </c>
      <c r="B17315" t="s">
        <v>67012</v>
      </c>
      <c r="C17315" t="s">
        <v>13</v>
      </c>
      <c r="D17315" t="s">
        <v>67013</v>
      </c>
      <c r="E17315" t="s">
        <v>66835</v>
      </c>
      <c r="F17315" t="s">
        <v>16</v>
      </c>
      <c r="G17315" t="s">
        <v>3489</v>
      </c>
      <c r="H17315">
        <v>0</v>
      </c>
      <c r="I17315">
        <v>0</v>
      </c>
      <c r="J17315">
        <v>0</v>
      </c>
      <c r="K17315" t="s">
        <v>67014</v>
      </c>
    </row>
    <row r="17316" spans="1:11" x14ac:dyDescent="0.3">
      <c r="A17316" t="s">
        <v>67015</v>
      </c>
      <c r="B17316" t="s">
        <v>67016</v>
      </c>
      <c r="C17316" t="s">
        <v>20</v>
      </c>
      <c r="D17316" t="s">
        <v>67017</v>
      </c>
      <c r="E17316" t="s">
        <v>61426</v>
      </c>
      <c r="F17316" t="s">
        <v>16</v>
      </c>
      <c r="G17316" t="s">
        <v>1934</v>
      </c>
      <c r="H17316">
        <v>0</v>
      </c>
      <c r="I17316">
        <v>0</v>
      </c>
      <c r="J17316">
        <v>0</v>
      </c>
      <c r="K17316" t="s">
        <v>67018</v>
      </c>
    </row>
    <row r="17317" spans="1:11" x14ac:dyDescent="0.3">
      <c r="A17317" t="s">
        <v>67019</v>
      </c>
      <c r="B17317" t="s">
        <v>67020</v>
      </c>
      <c r="C17317" t="s">
        <v>20</v>
      </c>
      <c r="D17317" t="s">
        <v>67021</v>
      </c>
      <c r="E17317" t="s">
        <v>61426</v>
      </c>
      <c r="F17317" t="s">
        <v>16</v>
      </c>
      <c r="G17317" t="s">
        <v>19580</v>
      </c>
      <c r="H17317">
        <v>0</v>
      </c>
      <c r="I17317">
        <v>0</v>
      </c>
      <c r="J17317">
        <v>0</v>
      </c>
      <c r="K17317" t="s">
        <v>67022</v>
      </c>
    </row>
    <row r="17318" spans="1:11" x14ac:dyDescent="0.3">
      <c r="A17318" t="s">
        <v>67023</v>
      </c>
      <c r="B17318" t="s">
        <v>67024</v>
      </c>
      <c r="C17318" t="s">
        <v>20</v>
      </c>
      <c r="D17318" t="s">
        <v>67025</v>
      </c>
      <c r="E17318" t="s">
        <v>61426</v>
      </c>
      <c r="F17318" t="s">
        <v>16</v>
      </c>
      <c r="G17318" t="s">
        <v>107</v>
      </c>
      <c r="H17318">
        <v>0</v>
      </c>
      <c r="I17318">
        <v>0</v>
      </c>
      <c r="J17318">
        <v>0</v>
      </c>
      <c r="K17318" t="s">
        <v>67026</v>
      </c>
    </row>
    <row r="17319" spans="1:11" x14ac:dyDescent="0.3">
      <c r="A17319" t="s">
        <v>67027</v>
      </c>
      <c r="B17319" t="s">
        <v>67028</v>
      </c>
      <c r="C17319" t="s">
        <v>466</v>
      </c>
      <c r="D17319" t="s">
        <v>67029</v>
      </c>
      <c r="E17319" t="s">
        <v>20624</v>
      </c>
      <c r="F17319" t="s">
        <v>16</v>
      </c>
      <c r="G17319" t="s">
        <v>4671</v>
      </c>
      <c r="H17319">
        <v>0</v>
      </c>
      <c r="I17319">
        <v>0</v>
      </c>
      <c r="J17319">
        <v>0</v>
      </c>
      <c r="K17319" t="s">
        <v>67030</v>
      </c>
    </row>
    <row r="17320" spans="1:11" x14ac:dyDescent="0.3">
      <c r="A17320" t="s">
        <v>67031</v>
      </c>
      <c r="B17320" t="s">
        <v>67032</v>
      </c>
      <c r="C17320" t="s">
        <v>20</v>
      </c>
      <c r="D17320" t="s">
        <v>67033</v>
      </c>
      <c r="E17320" t="s">
        <v>61426</v>
      </c>
      <c r="F17320" t="s">
        <v>16</v>
      </c>
      <c r="G17320" t="s">
        <v>7708</v>
      </c>
      <c r="H17320">
        <v>0</v>
      </c>
      <c r="I17320">
        <v>0</v>
      </c>
      <c r="J17320">
        <v>0</v>
      </c>
      <c r="K17320" t="s">
        <v>67034</v>
      </c>
    </row>
    <row r="17321" spans="1:11" x14ac:dyDescent="0.3">
      <c r="A17321" t="s">
        <v>67035</v>
      </c>
      <c r="B17321" t="s">
        <v>67036</v>
      </c>
      <c r="C17321" t="s">
        <v>20</v>
      </c>
      <c r="D17321" t="s">
        <v>67037</v>
      </c>
      <c r="E17321" t="s">
        <v>61426</v>
      </c>
      <c r="F17321" t="s">
        <v>16</v>
      </c>
      <c r="G17321" t="s">
        <v>7288</v>
      </c>
      <c r="H17321">
        <v>0</v>
      </c>
      <c r="I17321">
        <v>0</v>
      </c>
      <c r="J17321">
        <v>0</v>
      </c>
      <c r="K17321" t="s">
        <v>67038</v>
      </c>
    </row>
    <row r="17322" spans="1:11" x14ac:dyDescent="0.3">
      <c r="A17322" t="s">
        <v>67039</v>
      </c>
      <c r="B17322" t="s">
        <v>67040</v>
      </c>
      <c r="C17322" t="s">
        <v>20</v>
      </c>
      <c r="D17322" t="s">
        <v>67041</v>
      </c>
      <c r="E17322" t="s">
        <v>61426</v>
      </c>
      <c r="F17322" t="s">
        <v>16</v>
      </c>
      <c r="G17322" t="s">
        <v>2093</v>
      </c>
      <c r="H17322">
        <v>0</v>
      </c>
      <c r="I17322">
        <v>0</v>
      </c>
      <c r="J17322">
        <v>0</v>
      </c>
      <c r="K17322" t="s">
        <v>67042</v>
      </c>
    </row>
    <row r="17323" spans="1:11" x14ac:dyDescent="0.3">
      <c r="A17323" t="s">
        <v>67043</v>
      </c>
      <c r="B17323" t="s">
        <v>67044</v>
      </c>
      <c r="C17323" t="s">
        <v>20</v>
      </c>
      <c r="D17323" t="s">
        <v>67045</v>
      </c>
      <c r="E17323" t="s">
        <v>61426</v>
      </c>
      <c r="F17323" t="s">
        <v>16</v>
      </c>
      <c r="G17323" t="s">
        <v>3120</v>
      </c>
      <c r="H17323">
        <v>0</v>
      </c>
      <c r="I17323">
        <v>0</v>
      </c>
      <c r="J17323">
        <v>0</v>
      </c>
      <c r="K17323" t="s">
        <v>67046</v>
      </c>
    </row>
    <row r="17324" spans="1:11" x14ac:dyDescent="0.3">
      <c r="A17324" t="s">
        <v>67047</v>
      </c>
      <c r="B17324" t="s">
        <v>67048</v>
      </c>
      <c r="C17324" t="s">
        <v>13</v>
      </c>
      <c r="D17324" t="s">
        <v>67049</v>
      </c>
      <c r="E17324" t="s">
        <v>66835</v>
      </c>
      <c r="F17324" t="s">
        <v>16</v>
      </c>
      <c r="G17324" t="s">
        <v>20788</v>
      </c>
      <c r="H17324">
        <v>0</v>
      </c>
      <c r="I17324">
        <v>0</v>
      </c>
      <c r="J17324">
        <v>0</v>
      </c>
      <c r="K17324" t="s">
        <v>67050</v>
      </c>
    </row>
    <row r="17325" spans="1:11" x14ac:dyDescent="0.3">
      <c r="A17325" t="s">
        <v>67051</v>
      </c>
      <c r="B17325" t="s">
        <v>67052</v>
      </c>
      <c r="C17325" t="s">
        <v>20</v>
      </c>
      <c r="D17325" t="s">
        <v>67053</v>
      </c>
      <c r="E17325" t="s">
        <v>61426</v>
      </c>
      <c r="F17325" t="s">
        <v>16</v>
      </c>
      <c r="G17325" t="s">
        <v>5462</v>
      </c>
      <c r="H17325">
        <v>0</v>
      </c>
      <c r="I17325">
        <v>0</v>
      </c>
      <c r="J17325">
        <v>0</v>
      </c>
      <c r="K17325" t="s">
        <v>67054</v>
      </c>
    </row>
    <row r="17326" spans="1:11" x14ac:dyDescent="0.3">
      <c r="A17326" t="s">
        <v>67055</v>
      </c>
      <c r="B17326" t="s">
        <v>67056</v>
      </c>
      <c r="C17326" t="s">
        <v>13</v>
      </c>
      <c r="D17326" t="s">
        <v>67057</v>
      </c>
      <c r="E17326" t="s">
        <v>66835</v>
      </c>
      <c r="F17326" t="s">
        <v>3538</v>
      </c>
      <c r="G17326" t="s">
        <v>42</v>
      </c>
      <c r="H17326">
        <v>0</v>
      </c>
      <c r="I17326">
        <v>0</v>
      </c>
      <c r="J17326">
        <v>0</v>
      </c>
      <c r="K17326" t="s">
        <v>67058</v>
      </c>
    </row>
    <row r="17327" spans="1:11" x14ac:dyDescent="0.3">
      <c r="A17327" t="s">
        <v>67059</v>
      </c>
      <c r="B17327" t="s">
        <v>67060</v>
      </c>
      <c r="C17327" t="s">
        <v>13</v>
      </c>
      <c r="D17327" t="s">
        <v>67061</v>
      </c>
      <c r="E17327" t="s">
        <v>66835</v>
      </c>
      <c r="F17327" t="s">
        <v>2111</v>
      </c>
      <c r="G17327" t="s">
        <v>42</v>
      </c>
      <c r="H17327">
        <v>0</v>
      </c>
      <c r="I17327">
        <v>0</v>
      </c>
      <c r="J17327">
        <v>0</v>
      </c>
      <c r="K17327" t="s">
        <v>67062</v>
      </c>
    </row>
    <row r="17328" spans="1:11" x14ac:dyDescent="0.3">
      <c r="A17328" t="s">
        <v>67063</v>
      </c>
      <c r="B17328" t="s">
        <v>67064</v>
      </c>
      <c r="C17328" t="s">
        <v>13</v>
      </c>
      <c r="D17328" t="s">
        <v>67065</v>
      </c>
      <c r="E17328" t="s">
        <v>66835</v>
      </c>
      <c r="F17328" t="s">
        <v>2454</v>
      </c>
      <c r="G17328" t="s">
        <v>42</v>
      </c>
      <c r="H17328">
        <v>0</v>
      </c>
      <c r="I17328">
        <v>0</v>
      </c>
      <c r="J17328">
        <v>0</v>
      </c>
      <c r="K17328" t="s">
        <v>67066</v>
      </c>
    </row>
    <row r="17329" spans="1:11" x14ac:dyDescent="0.3">
      <c r="A17329" t="s">
        <v>67067</v>
      </c>
      <c r="B17329" t="s">
        <v>67068</v>
      </c>
      <c r="C17329" t="s">
        <v>13</v>
      </c>
      <c r="D17329" t="s">
        <v>67069</v>
      </c>
      <c r="E17329" t="s">
        <v>66835</v>
      </c>
      <c r="F17329" t="s">
        <v>9116</v>
      </c>
      <c r="G17329" t="s">
        <v>42</v>
      </c>
      <c r="H17329">
        <v>0</v>
      </c>
      <c r="I17329">
        <v>0</v>
      </c>
      <c r="J17329">
        <v>0</v>
      </c>
      <c r="K17329" t="s">
        <v>67070</v>
      </c>
    </row>
    <row r="17330" spans="1:11" x14ac:dyDescent="0.3">
      <c r="A17330" t="s">
        <v>67071</v>
      </c>
      <c r="B17330" t="s">
        <v>67072</v>
      </c>
      <c r="C17330" t="s">
        <v>558</v>
      </c>
      <c r="D17330" t="s">
        <v>67073</v>
      </c>
      <c r="E17330" t="s">
        <v>2102</v>
      </c>
      <c r="F17330" t="s">
        <v>16</v>
      </c>
      <c r="G17330" t="s">
        <v>27516</v>
      </c>
      <c r="H17330">
        <v>0</v>
      </c>
      <c r="I17330">
        <v>0</v>
      </c>
      <c r="J17330">
        <v>0</v>
      </c>
      <c r="K17330" t="s">
        <v>67074</v>
      </c>
    </row>
    <row r="17331" spans="1:11" x14ac:dyDescent="0.3">
      <c r="A17331" t="s">
        <v>67075</v>
      </c>
      <c r="B17331" t="s">
        <v>67076</v>
      </c>
      <c r="C17331" t="s">
        <v>466</v>
      </c>
      <c r="D17331" t="s">
        <v>67077</v>
      </c>
      <c r="E17331" t="s">
        <v>20624</v>
      </c>
      <c r="F17331" t="s">
        <v>7061</v>
      </c>
      <c r="G17331" t="s">
        <v>42</v>
      </c>
      <c r="H17331">
        <v>0</v>
      </c>
      <c r="I17331">
        <v>0</v>
      </c>
      <c r="J17331">
        <v>0</v>
      </c>
      <c r="K17331" t="s">
        <v>67078</v>
      </c>
    </row>
    <row r="17332" spans="1:11" x14ac:dyDescent="0.3">
      <c r="A17332" t="s">
        <v>67079</v>
      </c>
      <c r="B17332" t="s">
        <v>67080</v>
      </c>
      <c r="C17332" t="s">
        <v>13</v>
      </c>
      <c r="D17332" t="s">
        <v>67081</v>
      </c>
      <c r="E17332" t="s">
        <v>66835</v>
      </c>
      <c r="F17332" t="s">
        <v>16</v>
      </c>
      <c r="G17332" t="s">
        <v>15631</v>
      </c>
      <c r="H17332">
        <v>0</v>
      </c>
      <c r="I17332">
        <v>0</v>
      </c>
      <c r="J17332">
        <v>0</v>
      </c>
      <c r="K17332" t="s">
        <v>67082</v>
      </c>
    </row>
    <row r="17333" spans="1:11" x14ac:dyDescent="0.3">
      <c r="A17333" t="s">
        <v>67083</v>
      </c>
      <c r="B17333" t="s">
        <v>67084</v>
      </c>
      <c r="C17333" t="s">
        <v>13</v>
      </c>
      <c r="D17333" t="s">
        <v>67085</v>
      </c>
      <c r="E17333" t="s">
        <v>66835</v>
      </c>
      <c r="F17333" t="s">
        <v>16</v>
      </c>
      <c r="G17333" t="s">
        <v>17075</v>
      </c>
      <c r="H17333">
        <v>0</v>
      </c>
      <c r="I17333">
        <v>0</v>
      </c>
      <c r="J17333">
        <v>0</v>
      </c>
      <c r="K17333" t="s">
        <v>67086</v>
      </c>
    </row>
    <row r="17334" spans="1:11" x14ac:dyDescent="0.3">
      <c r="A17334" t="s">
        <v>67087</v>
      </c>
      <c r="B17334" t="s">
        <v>67088</v>
      </c>
      <c r="C17334" t="s">
        <v>13</v>
      </c>
      <c r="D17334" t="s">
        <v>67089</v>
      </c>
      <c r="E17334" t="s">
        <v>66835</v>
      </c>
      <c r="F17334" t="s">
        <v>1751</v>
      </c>
      <c r="G17334" t="s">
        <v>42</v>
      </c>
      <c r="H17334">
        <v>0</v>
      </c>
      <c r="I17334">
        <v>0</v>
      </c>
      <c r="J17334">
        <v>0</v>
      </c>
      <c r="K17334" t="s">
        <v>67090</v>
      </c>
    </row>
    <row r="17335" spans="1:11" x14ac:dyDescent="0.3">
      <c r="A17335" t="s">
        <v>67091</v>
      </c>
      <c r="B17335" t="s">
        <v>67092</v>
      </c>
      <c r="C17335" t="s">
        <v>13</v>
      </c>
      <c r="D17335" t="s">
        <v>67093</v>
      </c>
      <c r="E17335" t="s">
        <v>66835</v>
      </c>
      <c r="F17335" t="s">
        <v>3560</v>
      </c>
      <c r="G17335" t="s">
        <v>42</v>
      </c>
      <c r="H17335">
        <v>0</v>
      </c>
      <c r="I17335">
        <v>0</v>
      </c>
      <c r="J17335">
        <v>0</v>
      </c>
      <c r="K17335" t="s">
        <v>67094</v>
      </c>
    </row>
    <row r="17336" spans="1:11" x14ac:dyDescent="0.3">
      <c r="A17336" t="s">
        <v>67095</v>
      </c>
      <c r="C17336" t="s">
        <v>13</v>
      </c>
      <c r="D17336" t="s">
        <v>67096</v>
      </c>
      <c r="E17336" t="s">
        <v>66835</v>
      </c>
      <c r="F17336" t="s">
        <v>27248</v>
      </c>
      <c r="G17336" t="s">
        <v>42</v>
      </c>
      <c r="H17336">
        <v>0</v>
      </c>
      <c r="I17336">
        <v>0</v>
      </c>
      <c r="J17336">
        <v>0</v>
      </c>
      <c r="K17336" t="s">
        <v>67097</v>
      </c>
    </row>
    <row r="17337" spans="1:11" x14ac:dyDescent="0.3">
      <c r="A17337" t="s">
        <v>67098</v>
      </c>
      <c r="B17337" t="s">
        <v>67099</v>
      </c>
      <c r="C17337" t="s">
        <v>13</v>
      </c>
      <c r="D17337" t="s">
        <v>67100</v>
      </c>
      <c r="E17337" t="s">
        <v>66835</v>
      </c>
      <c r="F17337" t="s">
        <v>16</v>
      </c>
      <c r="G17337" t="s">
        <v>5588</v>
      </c>
      <c r="H17337">
        <v>0</v>
      </c>
      <c r="I17337">
        <v>0</v>
      </c>
      <c r="J17337">
        <v>0</v>
      </c>
      <c r="K17337" t="s">
        <v>67101</v>
      </c>
    </row>
    <row r="17338" spans="1:11" x14ac:dyDescent="0.3">
      <c r="A17338" t="s">
        <v>67102</v>
      </c>
      <c r="B17338" t="s">
        <v>67103</v>
      </c>
      <c r="C17338" t="s">
        <v>13</v>
      </c>
      <c r="D17338" t="s">
        <v>67104</v>
      </c>
      <c r="E17338" t="s">
        <v>66835</v>
      </c>
      <c r="F17338" t="s">
        <v>16465</v>
      </c>
      <c r="G17338" t="s">
        <v>42</v>
      </c>
      <c r="H17338">
        <v>0</v>
      </c>
      <c r="I17338">
        <v>0</v>
      </c>
      <c r="J17338">
        <v>0</v>
      </c>
      <c r="K17338" t="s">
        <v>67105</v>
      </c>
    </row>
    <row r="17339" spans="1:11" x14ac:dyDescent="0.3">
      <c r="A17339" t="s">
        <v>67106</v>
      </c>
      <c r="B17339" t="s">
        <v>67107</v>
      </c>
      <c r="C17339" t="s">
        <v>558</v>
      </c>
      <c r="D17339" t="s">
        <v>67108</v>
      </c>
      <c r="E17339" t="s">
        <v>630</v>
      </c>
      <c r="F17339" t="s">
        <v>1732</v>
      </c>
      <c r="G17339" t="s">
        <v>42</v>
      </c>
      <c r="H17339">
        <v>0</v>
      </c>
      <c r="I17339">
        <v>0</v>
      </c>
      <c r="J17339">
        <v>0</v>
      </c>
      <c r="K17339" t="s">
        <v>67109</v>
      </c>
    </row>
    <row r="17340" spans="1:11" x14ac:dyDescent="0.3">
      <c r="A17340" t="s">
        <v>67110</v>
      </c>
      <c r="B17340" t="s">
        <v>67111</v>
      </c>
      <c r="C17340" t="s">
        <v>20</v>
      </c>
      <c r="D17340" t="s">
        <v>67112</v>
      </c>
      <c r="E17340" t="s">
        <v>61426</v>
      </c>
      <c r="F17340" t="s">
        <v>16</v>
      </c>
      <c r="G17340" t="s">
        <v>7236</v>
      </c>
      <c r="H17340">
        <v>0</v>
      </c>
      <c r="I17340">
        <v>0</v>
      </c>
      <c r="J17340">
        <v>0</v>
      </c>
      <c r="K17340" t="s">
        <v>67113</v>
      </c>
    </row>
    <row r="17341" spans="1:11" x14ac:dyDescent="0.3">
      <c r="A17341" t="s">
        <v>67114</v>
      </c>
      <c r="B17341" t="s">
        <v>67115</v>
      </c>
      <c r="C17341" t="s">
        <v>147</v>
      </c>
      <c r="D17341" t="s">
        <v>67116</v>
      </c>
      <c r="E17341" t="s">
        <v>59940</v>
      </c>
      <c r="F17341" t="s">
        <v>4959</v>
      </c>
      <c r="G17341" t="s">
        <v>42</v>
      </c>
      <c r="H17341">
        <v>0</v>
      </c>
      <c r="I17341">
        <v>0</v>
      </c>
      <c r="J17341">
        <v>0</v>
      </c>
      <c r="K17341" t="s">
        <v>67117</v>
      </c>
    </row>
    <row r="17342" spans="1:11" x14ac:dyDescent="0.3">
      <c r="A17342" t="s">
        <v>67118</v>
      </c>
      <c r="B17342" t="s">
        <v>67119</v>
      </c>
      <c r="C17342" t="s">
        <v>147</v>
      </c>
      <c r="D17342" t="s">
        <v>67120</v>
      </c>
      <c r="E17342" t="s">
        <v>59940</v>
      </c>
      <c r="F17342" t="s">
        <v>5733</v>
      </c>
      <c r="G17342" t="s">
        <v>42</v>
      </c>
      <c r="H17342">
        <v>0</v>
      </c>
      <c r="I17342">
        <v>0</v>
      </c>
      <c r="J17342">
        <v>0</v>
      </c>
      <c r="K17342" t="s">
        <v>67121</v>
      </c>
    </row>
    <row r="17343" spans="1:11" x14ac:dyDescent="0.3">
      <c r="A17343" t="s">
        <v>67122</v>
      </c>
      <c r="B17343" t="s">
        <v>67123</v>
      </c>
      <c r="C17343" t="s">
        <v>27</v>
      </c>
      <c r="D17343" t="s">
        <v>67124</v>
      </c>
      <c r="E17343" t="s">
        <v>65444</v>
      </c>
      <c r="F17343" t="s">
        <v>41</v>
      </c>
      <c r="G17343" t="s">
        <v>42</v>
      </c>
      <c r="H17343">
        <v>0</v>
      </c>
      <c r="I17343">
        <v>0</v>
      </c>
      <c r="J17343">
        <v>0</v>
      </c>
      <c r="K17343" t="s">
        <v>67125</v>
      </c>
    </row>
    <row r="17344" spans="1:11" x14ac:dyDescent="0.3">
      <c r="A17344" t="s">
        <v>67126</v>
      </c>
      <c r="B17344" t="s">
        <v>67127</v>
      </c>
      <c r="C17344" t="s">
        <v>558</v>
      </c>
      <c r="D17344" t="s">
        <v>67128</v>
      </c>
      <c r="E17344" t="s">
        <v>32599</v>
      </c>
      <c r="F17344" t="s">
        <v>16</v>
      </c>
      <c r="G17344" t="s">
        <v>27136</v>
      </c>
      <c r="H17344">
        <v>0</v>
      </c>
      <c r="I17344">
        <v>0</v>
      </c>
      <c r="J17344">
        <v>0</v>
      </c>
      <c r="K17344" t="s">
        <v>67129</v>
      </c>
    </row>
    <row r="17345" spans="1:11" x14ac:dyDescent="0.3">
      <c r="A17345" t="s">
        <v>67130</v>
      </c>
      <c r="B17345" t="s">
        <v>67131</v>
      </c>
      <c r="C17345" t="s">
        <v>20</v>
      </c>
      <c r="D17345" t="s">
        <v>67132</v>
      </c>
      <c r="E17345" t="s">
        <v>61426</v>
      </c>
      <c r="F17345" t="s">
        <v>16</v>
      </c>
      <c r="G17345" t="s">
        <v>14592</v>
      </c>
      <c r="H17345">
        <v>0</v>
      </c>
      <c r="I17345">
        <v>0</v>
      </c>
      <c r="J17345">
        <v>0</v>
      </c>
      <c r="K17345" t="s">
        <v>67133</v>
      </c>
    </row>
    <row r="17346" spans="1:11" x14ac:dyDescent="0.3">
      <c r="A17346" t="s">
        <v>67134</v>
      </c>
      <c r="B17346" t="s">
        <v>67135</v>
      </c>
      <c r="C17346" t="s">
        <v>27</v>
      </c>
      <c r="D17346" t="s">
        <v>67136</v>
      </c>
      <c r="E17346" t="s">
        <v>29</v>
      </c>
      <c r="F17346" t="s">
        <v>41</v>
      </c>
      <c r="G17346" t="s">
        <v>42</v>
      </c>
      <c r="H17346">
        <v>0</v>
      </c>
      <c r="I17346">
        <v>0</v>
      </c>
      <c r="J17346">
        <v>0</v>
      </c>
      <c r="K17346" t="s">
        <v>67137</v>
      </c>
    </row>
    <row r="17347" spans="1:11" x14ac:dyDescent="0.3">
      <c r="A17347" t="s">
        <v>67138</v>
      </c>
      <c r="C17347" t="s">
        <v>27</v>
      </c>
      <c r="D17347" t="s">
        <v>67139</v>
      </c>
      <c r="E17347" t="s">
        <v>65444</v>
      </c>
      <c r="F17347" t="s">
        <v>41</v>
      </c>
      <c r="G17347" t="s">
        <v>42</v>
      </c>
      <c r="H17347">
        <v>0</v>
      </c>
      <c r="I17347">
        <v>0</v>
      </c>
      <c r="J17347">
        <v>0</v>
      </c>
      <c r="K17347" t="s">
        <v>67140</v>
      </c>
    </row>
    <row r="17348" spans="1:11" x14ac:dyDescent="0.3">
      <c r="A17348" t="s">
        <v>67141</v>
      </c>
      <c r="B17348" t="s">
        <v>67142</v>
      </c>
      <c r="C17348" t="s">
        <v>27</v>
      </c>
      <c r="D17348" t="s">
        <v>67143</v>
      </c>
      <c r="E17348" t="s">
        <v>65444</v>
      </c>
      <c r="F17348" t="s">
        <v>41</v>
      </c>
      <c r="G17348" t="s">
        <v>42</v>
      </c>
      <c r="H17348">
        <v>0</v>
      </c>
      <c r="I17348">
        <v>0</v>
      </c>
      <c r="J17348">
        <v>0</v>
      </c>
      <c r="K17348" t="s">
        <v>67144</v>
      </c>
    </row>
    <row r="17349" spans="1:11" x14ac:dyDescent="0.3">
      <c r="A17349" t="s">
        <v>67145</v>
      </c>
      <c r="B17349" t="s">
        <v>67146</v>
      </c>
      <c r="C17349" t="s">
        <v>20</v>
      </c>
      <c r="D17349" t="s">
        <v>67147</v>
      </c>
      <c r="E17349" t="s">
        <v>61426</v>
      </c>
      <c r="F17349" t="s">
        <v>6589</v>
      </c>
      <c r="G17349" t="s">
        <v>3186</v>
      </c>
      <c r="H17349">
        <v>0</v>
      </c>
      <c r="I17349">
        <v>0</v>
      </c>
      <c r="J17349">
        <v>0</v>
      </c>
      <c r="K17349" t="s">
        <v>67148</v>
      </c>
    </row>
    <row r="17350" spans="1:11" x14ac:dyDescent="0.3">
      <c r="A17350" t="s">
        <v>67149</v>
      </c>
      <c r="B17350" t="s">
        <v>67150</v>
      </c>
      <c r="C17350" t="s">
        <v>20</v>
      </c>
      <c r="D17350" t="s">
        <v>67151</v>
      </c>
      <c r="E17350" t="s">
        <v>61426</v>
      </c>
      <c r="F17350" t="s">
        <v>3484</v>
      </c>
      <c r="G17350" t="s">
        <v>2906</v>
      </c>
      <c r="H17350">
        <v>0</v>
      </c>
      <c r="I17350">
        <v>0</v>
      </c>
      <c r="J17350">
        <v>0</v>
      </c>
      <c r="K17350" t="s">
        <v>67152</v>
      </c>
    </row>
    <row r="17351" spans="1:11" x14ac:dyDescent="0.3">
      <c r="A17351" t="s">
        <v>67153</v>
      </c>
      <c r="B17351" t="s">
        <v>67154</v>
      </c>
      <c r="C17351" t="s">
        <v>20</v>
      </c>
      <c r="D17351" t="s">
        <v>67155</v>
      </c>
      <c r="E17351" t="s">
        <v>61426</v>
      </c>
      <c r="F17351" t="s">
        <v>1996</v>
      </c>
      <c r="G17351" t="s">
        <v>42</v>
      </c>
      <c r="H17351">
        <v>0</v>
      </c>
      <c r="I17351">
        <v>0</v>
      </c>
      <c r="J17351">
        <v>0</v>
      </c>
      <c r="K17351" t="s">
        <v>67156</v>
      </c>
    </row>
    <row r="17352" spans="1:11" x14ac:dyDescent="0.3">
      <c r="A17352" t="s">
        <v>67157</v>
      </c>
      <c r="C17352" t="s">
        <v>147</v>
      </c>
      <c r="D17352" t="e">
        <f>쌍장부</f>
        <v>#NAME?</v>
      </c>
      <c r="E17352" t="s">
        <v>59940</v>
      </c>
      <c r="F17352" t="s">
        <v>2835</v>
      </c>
      <c r="G17352" t="s">
        <v>42</v>
      </c>
      <c r="H17352">
        <v>0</v>
      </c>
      <c r="I17352">
        <v>0</v>
      </c>
      <c r="J17352">
        <v>0</v>
      </c>
      <c r="K17352" t="s">
        <v>67158</v>
      </c>
    </row>
    <row r="17353" spans="1:11" x14ac:dyDescent="0.3">
      <c r="A17353" t="s">
        <v>67159</v>
      </c>
      <c r="B17353" t="s">
        <v>67160</v>
      </c>
      <c r="C17353" t="s">
        <v>20</v>
      </c>
      <c r="D17353" t="s">
        <v>67161</v>
      </c>
      <c r="E17353" t="s">
        <v>61426</v>
      </c>
      <c r="F17353" t="s">
        <v>1793</v>
      </c>
      <c r="G17353" t="s">
        <v>1766</v>
      </c>
      <c r="H17353">
        <v>0</v>
      </c>
      <c r="I17353">
        <v>0</v>
      </c>
      <c r="J17353">
        <v>0</v>
      </c>
      <c r="K17353" t="s">
        <v>67162</v>
      </c>
    </row>
    <row r="17354" spans="1:11" x14ac:dyDescent="0.3">
      <c r="A17354" t="s">
        <v>67163</v>
      </c>
      <c r="B17354" t="s">
        <v>67164</v>
      </c>
      <c r="C17354" t="s">
        <v>558</v>
      </c>
      <c r="D17354" t="s">
        <v>67165</v>
      </c>
      <c r="E17354" t="s">
        <v>981</v>
      </c>
      <c r="F17354" t="s">
        <v>3267</v>
      </c>
      <c r="G17354" t="s">
        <v>42</v>
      </c>
      <c r="H17354">
        <v>0</v>
      </c>
      <c r="I17354">
        <v>0</v>
      </c>
      <c r="J17354">
        <v>0</v>
      </c>
      <c r="K17354" t="s">
        <v>67166</v>
      </c>
    </row>
    <row r="17355" spans="1:11" x14ac:dyDescent="0.3">
      <c r="A17355" t="s">
        <v>67167</v>
      </c>
      <c r="B17355" t="s">
        <v>67168</v>
      </c>
      <c r="C17355" t="s">
        <v>20</v>
      </c>
      <c r="D17355" t="s">
        <v>67169</v>
      </c>
      <c r="E17355" t="s">
        <v>61426</v>
      </c>
      <c r="F17355" t="s">
        <v>16</v>
      </c>
      <c r="G17355" t="s">
        <v>4943</v>
      </c>
      <c r="H17355">
        <v>0</v>
      </c>
      <c r="I17355">
        <v>0</v>
      </c>
      <c r="J17355">
        <v>0</v>
      </c>
      <c r="K17355" t="s">
        <v>67170</v>
      </c>
    </row>
    <row r="17356" spans="1:11" x14ac:dyDescent="0.3">
      <c r="A17356" t="s">
        <v>67171</v>
      </c>
      <c r="C17356" t="s">
        <v>20</v>
      </c>
      <c r="D17356" t="s">
        <v>67172</v>
      </c>
      <c r="E17356" t="s">
        <v>61426</v>
      </c>
      <c r="F17356" t="s">
        <v>19324</v>
      </c>
      <c r="G17356" t="s">
        <v>4326</v>
      </c>
      <c r="H17356">
        <v>0</v>
      </c>
      <c r="I17356">
        <v>0</v>
      </c>
      <c r="J17356">
        <v>0</v>
      </c>
      <c r="K17356" t="s">
        <v>67173</v>
      </c>
    </row>
    <row r="17357" spans="1:11" x14ac:dyDescent="0.3">
      <c r="A17357" t="s">
        <v>67174</v>
      </c>
      <c r="B17357" t="s">
        <v>67175</v>
      </c>
      <c r="C17357" t="s">
        <v>147</v>
      </c>
      <c r="D17357" t="s">
        <v>67176</v>
      </c>
      <c r="E17357" t="s">
        <v>59940</v>
      </c>
      <c r="F17357" t="s">
        <v>631</v>
      </c>
      <c r="G17357" t="s">
        <v>42</v>
      </c>
      <c r="H17357">
        <v>0</v>
      </c>
      <c r="I17357">
        <v>0</v>
      </c>
      <c r="J17357">
        <v>0</v>
      </c>
      <c r="K17357" t="s">
        <v>67177</v>
      </c>
    </row>
    <row r="17358" spans="1:11" x14ac:dyDescent="0.3">
      <c r="A17358" t="s">
        <v>67178</v>
      </c>
      <c r="B17358" t="s">
        <v>67179</v>
      </c>
      <c r="C17358" t="s">
        <v>20</v>
      </c>
      <c r="D17358" t="s">
        <v>67180</v>
      </c>
      <c r="E17358" t="s">
        <v>61426</v>
      </c>
      <c r="F17358" t="s">
        <v>16</v>
      </c>
      <c r="G17358" t="s">
        <v>4712</v>
      </c>
      <c r="H17358">
        <v>0</v>
      </c>
      <c r="I17358">
        <v>0</v>
      </c>
      <c r="J17358">
        <v>0</v>
      </c>
      <c r="K17358" t="s">
        <v>67181</v>
      </c>
    </row>
    <row r="17359" spans="1:11" x14ac:dyDescent="0.3">
      <c r="A17359" t="s">
        <v>67182</v>
      </c>
      <c r="B17359" t="s">
        <v>67183</v>
      </c>
      <c r="C17359" t="s">
        <v>27</v>
      </c>
      <c r="D17359" t="s">
        <v>67184</v>
      </c>
      <c r="E17359" t="s">
        <v>65444</v>
      </c>
      <c r="F17359" t="s">
        <v>16</v>
      </c>
      <c r="G17359" t="s">
        <v>12198</v>
      </c>
      <c r="H17359">
        <v>0</v>
      </c>
      <c r="I17359">
        <v>0</v>
      </c>
      <c r="J17359">
        <v>0</v>
      </c>
      <c r="K17359" t="s">
        <v>67185</v>
      </c>
    </row>
    <row r="17360" spans="1:11" x14ac:dyDescent="0.3">
      <c r="A17360" t="s">
        <v>67186</v>
      </c>
      <c r="C17360" t="s">
        <v>20</v>
      </c>
      <c r="D17360" t="s">
        <v>67187</v>
      </c>
      <c r="E17360" t="s">
        <v>61426</v>
      </c>
      <c r="F17360" t="s">
        <v>2361</v>
      </c>
      <c r="G17360" t="s">
        <v>42</v>
      </c>
      <c r="H17360">
        <v>0</v>
      </c>
      <c r="I17360">
        <v>0</v>
      </c>
      <c r="J17360">
        <v>0</v>
      </c>
      <c r="K17360" t="s">
        <v>67188</v>
      </c>
    </row>
    <row r="17361" spans="1:11" x14ac:dyDescent="0.3">
      <c r="A17361" t="s">
        <v>67189</v>
      </c>
      <c r="B17361" t="s">
        <v>67190</v>
      </c>
      <c r="C17361" t="s">
        <v>20</v>
      </c>
      <c r="D17361" t="s">
        <v>67191</v>
      </c>
      <c r="E17361" t="s">
        <v>61426</v>
      </c>
      <c r="F17361" t="s">
        <v>2703</v>
      </c>
      <c r="G17361" t="s">
        <v>42</v>
      </c>
      <c r="H17361">
        <v>0</v>
      </c>
      <c r="I17361">
        <v>0</v>
      </c>
      <c r="J17361">
        <v>0</v>
      </c>
      <c r="K17361" t="s">
        <v>67192</v>
      </c>
    </row>
    <row r="17362" spans="1:11" x14ac:dyDescent="0.3">
      <c r="A17362" t="s">
        <v>67193</v>
      </c>
      <c r="B17362" t="s">
        <v>5004</v>
      </c>
      <c r="C17362" t="s">
        <v>558</v>
      </c>
      <c r="D17362" t="s">
        <v>67194</v>
      </c>
      <c r="E17362" t="s">
        <v>981</v>
      </c>
      <c r="F17362" t="s">
        <v>16</v>
      </c>
      <c r="G17362" t="s">
        <v>2715</v>
      </c>
      <c r="H17362">
        <v>0</v>
      </c>
      <c r="I17362">
        <v>0</v>
      </c>
      <c r="J17362">
        <v>0</v>
      </c>
      <c r="K17362" t="s">
        <v>67195</v>
      </c>
    </row>
    <row r="17363" spans="1:11" x14ac:dyDescent="0.3">
      <c r="A17363" t="s">
        <v>67196</v>
      </c>
      <c r="B17363" t="s">
        <v>67197</v>
      </c>
      <c r="C17363" t="s">
        <v>558</v>
      </c>
      <c r="D17363" t="s">
        <v>67198</v>
      </c>
      <c r="E17363" t="s">
        <v>981</v>
      </c>
      <c r="F17363" t="s">
        <v>4497</v>
      </c>
      <c r="G17363" t="s">
        <v>42</v>
      </c>
      <c r="H17363">
        <v>0</v>
      </c>
      <c r="I17363">
        <v>0</v>
      </c>
      <c r="J17363">
        <v>0</v>
      </c>
      <c r="K17363" t="s">
        <v>67199</v>
      </c>
    </row>
    <row r="17364" spans="1:11" x14ac:dyDescent="0.3">
      <c r="A17364" t="s">
        <v>67200</v>
      </c>
      <c r="B17364" t="s">
        <v>67201</v>
      </c>
      <c r="C17364" t="s">
        <v>20</v>
      </c>
      <c r="D17364" t="s">
        <v>67202</v>
      </c>
      <c r="E17364" t="s">
        <v>61426</v>
      </c>
      <c r="F17364" t="s">
        <v>9527</v>
      </c>
      <c r="G17364" t="s">
        <v>42</v>
      </c>
      <c r="H17364">
        <v>0</v>
      </c>
      <c r="I17364">
        <v>0</v>
      </c>
      <c r="J17364">
        <v>0</v>
      </c>
      <c r="K17364" t="s">
        <v>67203</v>
      </c>
    </row>
    <row r="17365" spans="1:11" x14ac:dyDescent="0.3">
      <c r="A17365" t="s">
        <v>67204</v>
      </c>
      <c r="B17365" t="s">
        <v>67205</v>
      </c>
      <c r="C17365" t="s">
        <v>20</v>
      </c>
      <c r="D17365" t="s">
        <v>67206</v>
      </c>
      <c r="E17365" t="s">
        <v>61426</v>
      </c>
      <c r="F17365" t="s">
        <v>1662</v>
      </c>
      <c r="G17365" t="s">
        <v>42</v>
      </c>
      <c r="H17365">
        <v>0</v>
      </c>
      <c r="I17365">
        <v>0</v>
      </c>
      <c r="J17365">
        <v>0</v>
      </c>
      <c r="K17365" t="s">
        <v>67207</v>
      </c>
    </row>
    <row r="17366" spans="1:11" x14ac:dyDescent="0.3">
      <c r="A17366" t="s">
        <v>67208</v>
      </c>
      <c r="B17366" t="s">
        <v>67209</v>
      </c>
      <c r="C17366" t="s">
        <v>147</v>
      </c>
      <c r="D17366" t="s">
        <v>67210</v>
      </c>
      <c r="E17366" t="s">
        <v>59940</v>
      </c>
      <c r="F17366" t="s">
        <v>18822</v>
      </c>
      <c r="G17366" t="s">
        <v>42</v>
      </c>
      <c r="H17366">
        <v>0</v>
      </c>
      <c r="I17366">
        <v>0</v>
      </c>
      <c r="J17366">
        <v>0</v>
      </c>
      <c r="K17366" t="s">
        <v>67211</v>
      </c>
    </row>
    <row r="17367" spans="1:11" x14ac:dyDescent="0.3">
      <c r="A17367" t="s">
        <v>67212</v>
      </c>
      <c r="B17367" t="s">
        <v>67213</v>
      </c>
      <c r="C17367" t="s">
        <v>20</v>
      </c>
      <c r="D17367" t="s">
        <v>67214</v>
      </c>
      <c r="E17367" t="s">
        <v>61426</v>
      </c>
      <c r="F17367" t="s">
        <v>1723</v>
      </c>
      <c r="G17367" t="s">
        <v>42</v>
      </c>
      <c r="H17367">
        <v>0</v>
      </c>
      <c r="I17367">
        <v>0</v>
      </c>
      <c r="J17367">
        <v>0</v>
      </c>
      <c r="K17367" t="s">
        <v>67215</v>
      </c>
    </row>
    <row r="17368" spans="1:11" x14ac:dyDescent="0.3">
      <c r="A17368" t="s">
        <v>67216</v>
      </c>
      <c r="C17368" t="s">
        <v>558</v>
      </c>
      <c r="D17368" t="s">
        <v>67217</v>
      </c>
      <c r="E17368" t="s">
        <v>18607</v>
      </c>
      <c r="F17368" t="s">
        <v>16</v>
      </c>
      <c r="G17368" t="s">
        <v>8258</v>
      </c>
      <c r="H17368">
        <v>0</v>
      </c>
      <c r="I17368">
        <v>0</v>
      </c>
      <c r="J17368">
        <v>0</v>
      </c>
      <c r="K17368" t="s">
        <v>67218</v>
      </c>
    </row>
    <row r="17369" spans="1:11" x14ac:dyDescent="0.3">
      <c r="A17369" t="s">
        <v>67219</v>
      </c>
      <c r="B17369" t="s">
        <v>67220</v>
      </c>
      <c r="C17369" t="s">
        <v>20</v>
      </c>
      <c r="D17369" t="s">
        <v>67221</v>
      </c>
      <c r="E17369" t="s">
        <v>61426</v>
      </c>
      <c r="F17369" t="s">
        <v>16</v>
      </c>
      <c r="G17369" t="s">
        <v>4712</v>
      </c>
      <c r="H17369">
        <v>0</v>
      </c>
      <c r="I17369">
        <v>0</v>
      </c>
      <c r="J17369">
        <v>0</v>
      </c>
      <c r="K17369" t="s">
        <v>67222</v>
      </c>
    </row>
    <row r="17370" spans="1:11" x14ac:dyDescent="0.3">
      <c r="A17370" t="s">
        <v>67223</v>
      </c>
      <c r="B17370" t="s">
        <v>67224</v>
      </c>
      <c r="C17370" t="s">
        <v>27</v>
      </c>
      <c r="D17370" t="s">
        <v>67225</v>
      </c>
      <c r="E17370" t="s">
        <v>29</v>
      </c>
      <c r="F17370" t="s">
        <v>16</v>
      </c>
      <c r="G17370" t="s">
        <v>5843</v>
      </c>
      <c r="H17370">
        <v>0</v>
      </c>
      <c r="I17370">
        <v>0</v>
      </c>
      <c r="J17370">
        <v>0</v>
      </c>
      <c r="K17370" t="s">
        <v>67226</v>
      </c>
    </row>
    <row r="17371" spans="1:11" x14ac:dyDescent="0.3">
      <c r="A17371" t="s">
        <v>67227</v>
      </c>
      <c r="B17371" t="s">
        <v>67228</v>
      </c>
      <c r="C17371" t="s">
        <v>20</v>
      </c>
      <c r="D17371" t="s">
        <v>67229</v>
      </c>
      <c r="E17371" t="s">
        <v>61426</v>
      </c>
      <c r="F17371" t="s">
        <v>16</v>
      </c>
      <c r="G17371" t="s">
        <v>756</v>
      </c>
      <c r="H17371">
        <v>0</v>
      </c>
      <c r="I17371">
        <v>0</v>
      </c>
      <c r="J17371">
        <v>0</v>
      </c>
      <c r="K17371" t="s">
        <v>67230</v>
      </c>
    </row>
    <row r="17372" spans="1:11" x14ac:dyDescent="0.3">
      <c r="A17372" t="s">
        <v>67231</v>
      </c>
      <c r="B17372" t="s">
        <v>67232</v>
      </c>
      <c r="C17372" t="s">
        <v>20</v>
      </c>
      <c r="D17372" t="s">
        <v>67233</v>
      </c>
      <c r="E17372" t="s">
        <v>61426</v>
      </c>
      <c r="F17372" t="s">
        <v>18435</v>
      </c>
      <c r="G17372" t="s">
        <v>42</v>
      </c>
      <c r="H17372">
        <v>0</v>
      </c>
      <c r="I17372">
        <v>0</v>
      </c>
      <c r="J17372">
        <v>0</v>
      </c>
      <c r="K17372" t="s">
        <v>67234</v>
      </c>
    </row>
    <row r="17373" spans="1:11" x14ac:dyDescent="0.3">
      <c r="A17373" t="s">
        <v>67235</v>
      </c>
      <c r="B17373" t="s">
        <v>67236</v>
      </c>
      <c r="C17373" t="s">
        <v>20</v>
      </c>
      <c r="D17373" t="s">
        <v>67237</v>
      </c>
      <c r="E17373" t="s">
        <v>61426</v>
      </c>
      <c r="F17373" t="s">
        <v>302</v>
      </c>
      <c r="G17373" t="s">
        <v>42</v>
      </c>
      <c r="H17373">
        <v>0</v>
      </c>
      <c r="I17373">
        <v>0</v>
      </c>
      <c r="J17373">
        <v>0</v>
      </c>
      <c r="K17373" t="s">
        <v>67238</v>
      </c>
    </row>
    <row r="17374" spans="1:11" x14ac:dyDescent="0.3">
      <c r="A17374" t="s">
        <v>67239</v>
      </c>
      <c r="B17374" t="s">
        <v>67240</v>
      </c>
      <c r="C17374" t="s">
        <v>20</v>
      </c>
      <c r="D17374" t="s">
        <v>67241</v>
      </c>
      <c r="E17374" t="s">
        <v>61426</v>
      </c>
      <c r="F17374" t="s">
        <v>1723</v>
      </c>
      <c r="G17374" t="s">
        <v>42</v>
      </c>
      <c r="H17374">
        <v>0</v>
      </c>
      <c r="I17374">
        <v>0</v>
      </c>
      <c r="J17374">
        <v>0</v>
      </c>
      <c r="K17374" t="s">
        <v>67242</v>
      </c>
    </row>
    <row r="17375" spans="1:11" x14ac:dyDescent="0.3">
      <c r="A17375" t="s">
        <v>67243</v>
      </c>
      <c r="B17375" t="s">
        <v>67244</v>
      </c>
      <c r="C17375" t="s">
        <v>27</v>
      </c>
      <c r="D17375" t="s">
        <v>67245</v>
      </c>
      <c r="E17375" t="s">
        <v>65444</v>
      </c>
      <c r="F17375" t="s">
        <v>41</v>
      </c>
      <c r="G17375" t="s">
        <v>42</v>
      </c>
      <c r="H17375">
        <v>0</v>
      </c>
      <c r="I17375">
        <v>0</v>
      </c>
      <c r="J17375">
        <v>0</v>
      </c>
      <c r="K17375" t="s">
        <v>67246</v>
      </c>
    </row>
    <row r="17376" spans="1:11" x14ac:dyDescent="0.3">
      <c r="A17376" t="s">
        <v>67247</v>
      </c>
      <c r="B17376" t="s">
        <v>67248</v>
      </c>
      <c r="C17376" t="s">
        <v>20</v>
      </c>
      <c r="D17376" t="s">
        <v>67249</v>
      </c>
      <c r="E17376" t="s">
        <v>61426</v>
      </c>
      <c r="F17376" t="s">
        <v>650</v>
      </c>
      <c r="G17376" t="s">
        <v>42</v>
      </c>
      <c r="H17376">
        <v>0</v>
      </c>
      <c r="I17376">
        <v>0</v>
      </c>
      <c r="J17376">
        <v>0</v>
      </c>
      <c r="K17376" t="s">
        <v>67250</v>
      </c>
    </row>
    <row r="17377" spans="1:11" x14ac:dyDescent="0.3">
      <c r="A17377" t="s">
        <v>67251</v>
      </c>
      <c r="B17377" t="s">
        <v>67252</v>
      </c>
      <c r="C17377" t="s">
        <v>27</v>
      </c>
      <c r="D17377" t="s">
        <v>67253</v>
      </c>
      <c r="E17377" t="s">
        <v>65444</v>
      </c>
      <c r="F17377" t="s">
        <v>41</v>
      </c>
      <c r="G17377" t="s">
        <v>42</v>
      </c>
      <c r="H17377">
        <v>0</v>
      </c>
      <c r="I17377">
        <v>0</v>
      </c>
      <c r="J17377">
        <v>0</v>
      </c>
      <c r="K17377" t="s">
        <v>67254</v>
      </c>
    </row>
    <row r="17378" spans="1:11" x14ac:dyDescent="0.3">
      <c r="A17378" t="s">
        <v>67255</v>
      </c>
      <c r="B17378" t="s">
        <v>67256</v>
      </c>
      <c r="C17378" t="s">
        <v>27</v>
      </c>
      <c r="D17378" t="s">
        <v>67257</v>
      </c>
      <c r="E17378" t="s">
        <v>65444</v>
      </c>
      <c r="F17378" t="s">
        <v>41</v>
      </c>
      <c r="G17378" t="s">
        <v>2252</v>
      </c>
      <c r="H17378">
        <v>0</v>
      </c>
      <c r="I17378">
        <v>0</v>
      </c>
      <c r="J17378">
        <v>0</v>
      </c>
      <c r="K17378" t="s">
        <v>67258</v>
      </c>
    </row>
    <row r="17379" spans="1:11" x14ac:dyDescent="0.3">
      <c r="A17379" t="s">
        <v>67259</v>
      </c>
      <c r="B17379" t="s">
        <v>67260</v>
      </c>
      <c r="C17379" t="s">
        <v>27</v>
      </c>
      <c r="D17379" t="s">
        <v>67261</v>
      </c>
      <c r="E17379" t="s">
        <v>65444</v>
      </c>
      <c r="F17379" t="s">
        <v>41</v>
      </c>
      <c r="G17379" t="s">
        <v>42</v>
      </c>
      <c r="H17379">
        <v>0</v>
      </c>
      <c r="I17379">
        <v>0</v>
      </c>
      <c r="J17379">
        <v>0</v>
      </c>
      <c r="K17379" t="s">
        <v>67262</v>
      </c>
    </row>
    <row r="17380" spans="1:11" x14ac:dyDescent="0.3">
      <c r="A17380" t="s">
        <v>67263</v>
      </c>
      <c r="B17380" t="s">
        <v>67264</v>
      </c>
      <c r="C17380" t="s">
        <v>147</v>
      </c>
      <c r="D17380" t="s">
        <v>67265</v>
      </c>
      <c r="E17380" t="s">
        <v>4768</v>
      </c>
      <c r="F17380" t="s">
        <v>4373</v>
      </c>
      <c r="G17380" t="s">
        <v>42</v>
      </c>
      <c r="H17380">
        <v>0</v>
      </c>
      <c r="I17380">
        <v>0</v>
      </c>
      <c r="J17380">
        <v>0</v>
      </c>
      <c r="K17380" t="s">
        <v>67266</v>
      </c>
    </row>
    <row r="17381" spans="1:11" x14ac:dyDescent="0.3">
      <c r="A17381" t="s">
        <v>67267</v>
      </c>
      <c r="B17381" t="s">
        <v>67268</v>
      </c>
      <c r="C17381" t="s">
        <v>20</v>
      </c>
      <c r="D17381" t="s">
        <v>67269</v>
      </c>
      <c r="E17381" t="s">
        <v>61426</v>
      </c>
      <c r="F17381" t="s">
        <v>16</v>
      </c>
      <c r="G17381" t="s">
        <v>2470</v>
      </c>
      <c r="H17381">
        <v>0</v>
      </c>
      <c r="I17381">
        <v>0</v>
      </c>
      <c r="J17381">
        <v>0</v>
      </c>
      <c r="K17381" t="s">
        <v>67270</v>
      </c>
    </row>
    <row r="17382" spans="1:11" x14ac:dyDescent="0.3">
      <c r="A17382" t="s">
        <v>67271</v>
      </c>
      <c r="B17382" t="s">
        <v>67272</v>
      </c>
      <c r="C17382" t="s">
        <v>27</v>
      </c>
      <c r="D17382" t="s">
        <v>67273</v>
      </c>
      <c r="E17382" t="s">
        <v>65444</v>
      </c>
      <c r="F17382" t="s">
        <v>16</v>
      </c>
      <c r="G17382" t="s">
        <v>54165</v>
      </c>
      <c r="H17382">
        <v>0</v>
      </c>
      <c r="I17382">
        <v>0</v>
      </c>
      <c r="J17382">
        <v>0</v>
      </c>
      <c r="K17382" t="s">
        <v>67274</v>
      </c>
    </row>
    <row r="17383" spans="1:11" x14ac:dyDescent="0.3">
      <c r="A17383" t="s">
        <v>67275</v>
      </c>
      <c r="C17383" t="s">
        <v>466</v>
      </c>
      <c r="D17383" t="s">
        <v>67276</v>
      </c>
      <c r="E17383" t="s">
        <v>20624</v>
      </c>
      <c r="F17383" t="s">
        <v>16</v>
      </c>
      <c r="G17383" t="s">
        <v>3624</v>
      </c>
      <c r="H17383">
        <v>0</v>
      </c>
      <c r="I17383">
        <v>0</v>
      </c>
      <c r="J17383">
        <v>0</v>
      </c>
      <c r="K17383" t="s">
        <v>67277</v>
      </c>
    </row>
    <row r="17384" spans="1:11" x14ac:dyDescent="0.3">
      <c r="A17384" t="s">
        <v>67278</v>
      </c>
      <c r="B17384" t="s">
        <v>67279</v>
      </c>
      <c r="C17384" t="s">
        <v>20</v>
      </c>
      <c r="D17384" t="s">
        <v>67280</v>
      </c>
      <c r="E17384" t="s">
        <v>61426</v>
      </c>
      <c r="F17384" t="s">
        <v>16</v>
      </c>
      <c r="G17384" t="s">
        <v>469</v>
      </c>
      <c r="H17384">
        <v>0</v>
      </c>
      <c r="I17384">
        <v>0</v>
      </c>
      <c r="J17384">
        <v>0</v>
      </c>
      <c r="K17384" t="s">
        <v>67281</v>
      </c>
    </row>
    <row r="17385" spans="1:11" x14ac:dyDescent="0.3">
      <c r="A17385" t="s">
        <v>67282</v>
      </c>
      <c r="B17385" t="s">
        <v>67283</v>
      </c>
      <c r="C17385" t="s">
        <v>20</v>
      </c>
      <c r="D17385" t="s">
        <v>67284</v>
      </c>
      <c r="E17385" t="s">
        <v>61426</v>
      </c>
      <c r="F17385" t="s">
        <v>16</v>
      </c>
      <c r="G17385" t="s">
        <v>7708</v>
      </c>
      <c r="H17385">
        <v>0</v>
      </c>
      <c r="I17385">
        <v>0</v>
      </c>
      <c r="J17385">
        <v>0</v>
      </c>
      <c r="K17385" t="s">
        <v>67285</v>
      </c>
    </row>
    <row r="17386" spans="1:11" x14ac:dyDescent="0.3">
      <c r="A17386" t="s">
        <v>67286</v>
      </c>
      <c r="B17386" t="s">
        <v>67287</v>
      </c>
      <c r="C17386" t="s">
        <v>27</v>
      </c>
      <c r="D17386" t="s">
        <v>67288</v>
      </c>
      <c r="E17386" t="s">
        <v>65444</v>
      </c>
      <c r="F17386" t="s">
        <v>41</v>
      </c>
      <c r="G17386" t="s">
        <v>42</v>
      </c>
      <c r="H17386">
        <v>0</v>
      </c>
      <c r="I17386">
        <v>0</v>
      </c>
      <c r="J17386">
        <v>0</v>
      </c>
      <c r="K17386" t="s">
        <v>67289</v>
      </c>
    </row>
    <row r="17387" spans="1:11" x14ac:dyDescent="0.3">
      <c r="A17387" t="s">
        <v>67290</v>
      </c>
      <c r="C17387" t="s">
        <v>27</v>
      </c>
      <c r="D17387" t="s">
        <v>67291</v>
      </c>
      <c r="E17387" t="s">
        <v>65444</v>
      </c>
      <c r="F17387" t="s">
        <v>41</v>
      </c>
      <c r="G17387" t="s">
        <v>42</v>
      </c>
      <c r="H17387">
        <v>0</v>
      </c>
      <c r="I17387">
        <v>0</v>
      </c>
      <c r="J17387">
        <v>0</v>
      </c>
      <c r="K17387" t="s">
        <v>67292</v>
      </c>
    </row>
    <row r="17388" spans="1:11" x14ac:dyDescent="0.3">
      <c r="A17388" t="s">
        <v>67293</v>
      </c>
      <c r="C17388" t="s">
        <v>27</v>
      </c>
      <c r="D17388" t="s">
        <v>67294</v>
      </c>
      <c r="E17388" t="s">
        <v>65444</v>
      </c>
      <c r="F17388" t="s">
        <v>41</v>
      </c>
      <c r="G17388" t="s">
        <v>42</v>
      </c>
      <c r="H17388">
        <v>0</v>
      </c>
      <c r="I17388">
        <v>0</v>
      </c>
      <c r="J17388">
        <v>0</v>
      </c>
      <c r="K17388" t="s">
        <v>67295</v>
      </c>
    </row>
    <row r="17389" spans="1:11" x14ac:dyDescent="0.3">
      <c r="A17389" t="s">
        <v>67296</v>
      </c>
      <c r="B17389" t="s">
        <v>67297</v>
      </c>
      <c r="C17389" t="s">
        <v>147</v>
      </c>
      <c r="D17389" t="s">
        <v>67298</v>
      </c>
      <c r="E17389" t="s">
        <v>4768</v>
      </c>
      <c r="F17389" t="s">
        <v>1906</v>
      </c>
      <c r="G17389" t="s">
        <v>42</v>
      </c>
      <c r="H17389">
        <v>0</v>
      </c>
      <c r="I17389">
        <v>0</v>
      </c>
      <c r="J17389">
        <v>0</v>
      </c>
      <c r="K17389" t="s">
        <v>67299</v>
      </c>
    </row>
    <row r="17390" spans="1:11" x14ac:dyDescent="0.3">
      <c r="A17390" t="s">
        <v>67300</v>
      </c>
      <c r="C17390" t="s">
        <v>20</v>
      </c>
      <c r="D17390" t="s">
        <v>67301</v>
      </c>
      <c r="E17390" t="s">
        <v>61426</v>
      </c>
      <c r="F17390" t="s">
        <v>430</v>
      </c>
      <c r="G17390" t="s">
        <v>42</v>
      </c>
      <c r="H17390">
        <v>0</v>
      </c>
      <c r="I17390">
        <v>0</v>
      </c>
      <c r="J17390">
        <v>0</v>
      </c>
      <c r="K17390" t="s">
        <v>67302</v>
      </c>
    </row>
    <row r="17391" spans="1:11" x14ac:dyDescent="0.3">
      <c r="A17391" t="s">
        <v>67303</v>
      </c>
      <c r="B17391" t="s">
        <v>67304</v>
      </c>
      <c r="C17391" t="s">
        <v>558</v>
      </c>
      <c r="D17391" t="s">
        <v>67305</v>
      </c>
      <c r="E17391" t="s">
        <v>19698</v>
      </c>
      <c r="F17391" t="s">
        <v>16</v>
      </c>
      <c r="G17391" t="s">
        <v>3982</v>
      </c>
      <c r="H17391">
        <v>0</v>
      </c>
      <c r="I17391">
        <v>0</v>
      </c>
      <c r="J17391">
        <v>0</v>
      </c>
      <c r="K17391" t="s">
        <v>67306</v>
      </c>
    </row>
    <row r="17392" spans="1:11" x14ac:dyDescent="0.3">
      <c r="A17392" t="s">
        <v>67307</v>
      </c>
      <c r="C17392" t="s">
        <v>27</v>
      </c>
      <c r="D17392" t="s">
        <v>67308</v>
      </c>
      <c r="E17392" t="s">
        <v>65444</v>
      </c>
      <c r="F17392" t="s">
        <v>16</v>
      </c>
      <c r="G17392" t="s">
        <v>8162</v>
      </c>
      <c r="H17392">
        <v>0</v>
      </c>
      <c r="I17392">
        <v>0</v>
      </c>
      <c r="J17392">
        <v>0</v>
      </c>
      <c r="K17392" t="s">
        <v>67309</v>
      </c>
    </row>
    <row r="17393" spans="1:11" x14ac:dyDescent="0.3">
      <c r="A17393" t="s">
        <v>67310</v>
      </c>
      <c r="B17393" t="s">
        <v>67311</v>
      </c>
      <c r="C17393" t="s">
        <v>20</v>
      </c>
      <c r="D17393" t="s">
        <v>67312</v>
      </c>
      <c r="E17393" t="s">
        <v>61426</v>
      </c>
      <c r="F17393" t="s">
        <v>5281</v>
      </c>
      <c r="G17393" t="s">
        <v>42</v>
      </c>
      <c r="H17393">
        <v>0</v>
      </c>
      <c r="I17393">
        <v>0</v>
      </c>
      <c r="J17393">
        <v>0</v>
      </c>
      <c r="K17393" t="s">
        <v>67313</v>
      </c>
    </row>
    <row r="17394" spans="1:11" x14ac:dyDescent="0.3">
      <c r="A17394" t="s">
        <v>67314</v>
      </c>
      <c r="B17394" t="s">
        <v>67315</v>
      </c>
      <c r="C17394" t="s">
        <v>20</v>
      </c>
      <c r="D17394" t="s">
        <v>67316</v>
      </c>
      <c r="E17394" t="s">
        <v>61426</v>
      </c>
      <c r="F17394" t="s">
        <v>16</v>
      </c>
      <c r="G17394" t="s">
        <v>2506</v>
      </c>
      <c r="H17394">
        <v>0</v>
      </c>
      <c r="I17394">
        <v>0</v>
      </c>
      <c r="J17394">
        <v>0</v>
      </c>
      <c r="K17394" t="s">
        <v>67317</v>
      </c>
    </row>
    <row r="17395" spans="1:11" x14ac:dyDescent="0.3">
      <c r="A17395" t="s">
        <v>67318</v>
      </c>
      <c r="B17395" t="s">
        <v>67319</v>
      </c>
      <c r="C17395" t="s">
        <v>13</v>
      </c>
      <c r="D17395" t="s">
        <v>67320</v>
      </c>
      <c r="E17395" t="s">
        <v>66835</v>
      </c>
      <c r="F17395" t="s">
        <v>16</v>
      </c>
      <c r="G17395" t="s">
        <v>5815</v>
      </c>
      <c r="H17395">
        <v>0</v>
      </c>
      <c r="I17395">
        <v>0</v>
      </c>
      <c r="J17395">
        <v>0</v>
      </c>
      <c r="K17395" t="s">
        <v>67321</v>
      </c>
    </row>
    <row r="17396" spans="1:11" x14ac:dyDescent="0.3">
      <c r="A17396" t="s">
        <v>67322</v>
      </c>
      <c r="B17396" t="s">
        <v>67323</v>
      </c>
      <c r="C17396" t="s">
        <v>13</v>
      </c>
      <c r="D17396" t="s">
        <v>67324</v>
      </c>
      <c r="E17396" t="s">
        <v>66835</v>
      </c>
      <c r="F17396" t="s">
        <v>16</v>
      </c>
      <c r="G17396" t="s">
        <v>4712</v>
      </c>
      <c r="H17396">
        <v>0</v>
      </c>
      <c r="I17396">
        <v>0</v>
      </c>
      <c r="J17396">
        <v>0</v>
      </c>
      <c r="K17396" t="s">
        <v>67325</v>
      </c>
    </row>
    <row r="17397" spans="1:11" x14ac:dyDescent="0.3">
      <c r="A17397" t="s">
        <v>67326</v>
      </c>
      <c r="B17397" t="s">
        <v>67327</v>
      </c>
      <c r="C17397" t="s">
        <v>13</v>
      </c>
      <c r="D17397" t="s">
        <v>67328</v>
      </c>
      <c r="E17397" t="s">
        <v>66835</v>
      </c>
      <c r="F17397" t="s">
        <v>16</v>
      </c>
      <c r="G17397" t="s">
        <v>777</v>
      </c>
      <c r="H17397">
        <v>0</v>
      </c>
      <c r="I17397">
        <v>0</v>
      </c>
      <c r="J17397">
        <v>0</v>
      </c>
      <c r="K17397" t="s">
        <v>67329</v>
      </c>
    </row>
    <row r="17398" spans="1:11" x14ac:dyDescent="0.3">
      <c r="A17398" t="s">
        <v>67330</v>
      </c>
      <c r="C17398" t="s">
        <v>147</v>
      </c>
      <c r="D17398" t="s">
        <v>67331</v>
      </c>
      <c r="E17398" t="s">
        <v>4768</v>
      </c>
      <c r="F17398" t="s">
        <v>16</v>
      </c>
      <c r="G17398" t="s">
        <v>5327</v>
      </c>
      <c r="H17398">
        <v>0</v>
      </c>
      <c r="I17398">
        <v>0</v>
      </c>
      <c r="J17398">
        <v>0</v>
      </c>
      <c r="K17398" t="s">
        <v>67332</v>
      </c>
    </row>
    <row r="17399" spans="1:11" x14ac:dyDescent="0.3">
      <c r="A17399" t="s">
        <v>67333</v>
      </c>
      <c r="B17399" t="s">
        <v>67334</v>
      </c>
      <c r="C17399" t="s">
        <v>13</v>
      </c>
      <c r="D17399" t="s">
        <v>67335</v>
      </c>
      <c r="E17399" t="s">
        <v>66835</v>
      </c>
      <c r="F17399" t="s">
        <v>16</v>
      </c>
      <c r="G17399" t="s">
        <v>822</v>
      </c>
      <c r="H17399">
        <v>0</v>
      </c>
      <c r="I17399">
        <v>0</v>
      </c>
      <c r="J17399">
        <v>0</v>
      </c>
      <c r="K17399" t="s">
        <v>67336</v>
      </c>
    </row>
    <row r="17400" spans="1:11" x14ac:dyDescent="0.3">
      <c r="A17400" t="s">
        <v>67337</v>
      </c>
      <c r="B17400" t="s">
        <v>67338</v>
      </c>
      <c r="C17400" t="s">
        <v>13</v>
      </c>
      <c r="D17400" t="s">
        <v>67339</v>
      </c>
      <c r="E17400" t="s">
        <v>66835</v>
      </c>
      <c r="F17400" t="s">
        <v>16</v>
      </c>
      <c r="G17400" t="s">
        <v>756</v>
      </c>
      <c r="H17400">
        <v>0</v>
      </c>
      <c r="I17400">
        <v>0</v>
      </c>
      <c r="J17400">
        <v>0</v>
      </c>
      <c r="K17400" t="s">
        <v>67340</v>
      </c>
    </row>
    <row r="17401" spans="1:11" x14ac:dyDescent="0.3">
      <c r="A17401" t="s">
        <v>67341</v>
      </c>
      <c r="B17401" t="s">
        <v>67342</v>
      </c>
      <c r="C17401" t="s">
        <v>13</v>
      </c>
      <c r="D17401" t="s">
        <v>67343</v>
      </c>
      <c r="E17401" t="s">
        <v>66835</v>
      </c>
      <c r="F17401" t="s">
        <v>16</v>
      </c>
      <c r="G17401" t="s">
        <v>269</v>
      </c>
      <c r="H17401">
        <v>0</v>
      </c>
      <c r="I17401">
        <v>0</v>
      </c>
      <c r="J17401">
        <v>0</v>
      </c>
      <c r="K17401" t="s">
        <v>67344</v>
      </c>
    </row>
    <row r="17402" spans="1:11" x14ac:dyDescent="0.3">
      <c r="A17402" t="s">
        <v>67345</v>
      </c>
      <c r="B17402" t="s">
        <v>67346</v>
      </c>
      <c r="C17402" t="s">
        <v>13</v>
      </c>
      <c r="D17402" t="s">
        <v>67347</v>
      </c>
      <c r="E17402" t="s">
        <v>66835</v>
      </c>
      <c r="F17402" t="s">
        <v>16</v>
      </c>
      <c r="G17402" t="s">
        <v>3103</v>
      </c>
      <c r="H17402">
        <v>0</v>
      </c>
      <c r="I17402">
        <v>0</v>
      </c>
      <c r="J17402">
        <v>0</v>
      </c>
      <c r="K17402" t="s">
        <v>67348</v>
      </c>
    </row>
    <row r="17403" spans="1:11" x14ac:dyDescent="0.3">
      <c r="A17403" t="s">
        <v>67349</v>
      </c>
      <c r="B17403" t="s">
        <v>67350</v>
      </c>
      <c r="C17403" t="s">
        <v>13</v>
      </c>
      <c r="D17403" t="s">
        <v>67351</v>
      </c>
      <c r="E17403" t="s">
        <v>66835</v>
      </c>
      <c r="F17403" t="s">
        <v>16</v>
      </c>
      <c r="G17403" t="s">
        <v>17075</v>
      </c>
      <c r="H17403">
        <v>0</v>
      </c>
      <c r="I17403">
        <v>0</v>
      </c>
      <c r="J17403">
        <v>0</v>
      </c>
      <c r="K17403" t="s">
        <v>67352</v>
      </c>
    </row>
    <row r="17404" spans="1:11" x14ac:dyDescent="0.3">
      <c r="A17404" t="s">
        <v>67353</v>
      </c>
      <c r="B17404" t="s">
        <v>67354</v>
      </c>
      <c r="C17404" t="s">
        <v>13</v>
      </c>
      <c r="D17404" t="s">
        <v>67355</v>
      </c>
      <c r="E17404" t="s">
        <v>66835</v>
      </c>
      <c r="F17404" t="s">
        <v>16</v>
      </c>
      <c r="G17404" t="s">
        <v>3489</v>
      </c>
      <c r="H17404">
        <v>0</v>
      </c>
      <c r="I17404">
        <v>0</v>
      </c>
      <c r="J17404">
        <v>0</v>
      </c>
      <c r="K17404" t="s">
        <v>67356</v>
      </c>
    </row>
    <row r="17405" spans="1:11" x14ac:dyDescent="0.3">
      <c r="A17405" t="s">
        <v>67357</v>
      </c>
      <c r="B17405" t="s">
        <v>67358</v>
      </c>
      <c r="C17405" t="s">
        <v>13</v>
      </c>
      <c r="D17405" t="s">
        <v>67359</v>
      </c>
      <c r="E17405" t="s">
        <v>66835</v>
      </c>
      <c r="F17405" t="s">
        <v>16</v>
      </c>
      <c r="G17405" t="s">
        <v>777</v>
      </c>
      <c r="H17405">
        <v>0</v>
      </c>
      <c r="I17405">
        <v>0</v>
      </c>
      <c r="J17405">
        <v>0</v>
      </c>
      <c r="K17405" t="s">
        <v>67360</v>
      </c>
    </row>
    <row r="17406" spans="1:11" x14ac:dyDescent="0.3">
      <c r="A17406" t="s">
        <v>67361</v>
      </c>
      <c r="B17406" t="s">
        <v>67362</v>
      </c>
      <c r="C17406" t="s">
        <v>13</v>
      </c>
      <c r="D17406" t="s">
        <v>67363</v>
      </c>
      <c r="E17406" t="s">
        <v>66835</v>
      </c>
      <c r="F17406" t="s">
        <v>16</v>
      </c>
      <c r="G17406" t="s">
        <v>311</v>
      </c>
      <c r="H17406">
        <v>0</v>
      </c>
      <c r="I17406">
        <v>0</v>
      </c>
      <c r="J17406">
        <v>0</v>
      </c>
      <c r="K17406" t="s">
        <v>67364</v>
      </c>
    </row>
    <row r="17407" spans="1:11" x14ac:dyDescent="0.3">
      <c r="A17407" t="s">
        <v>67365</v>
      </c>
      <c r="B17407" t="s">
        <v>67366</v>
      </c>
      <c r="C17407" t="s">
        <v>27</v>
      </c>
      <c r="D17407" t="s">
        <v>67367</v>
      </c>
      <c r="E17407" t="s">
        <v>65444</v>
      </c>
      <c r="F17407" t="s">
        <v>41</v>
      </c>
      <c r="G17407" t="s">
        <v>42</v>
      </c>
      <c r="H17407">
        <v>0</v>
      </c>
      <c r="I17407">
        <v>0</v>
      </c>
      <c r="J17407">
        <v>0</v>
      </c>
      <c r="K17407" t="s">
        <v>67368</v>
      </c>
    </row>
    <row r="17408" spans="1:11" x14ac:dyDescent="0.3">
      <c r="A17408" t="s">
        <v>67369</v>
      </c>
      <c r="B17408" t="s">
        <v>67370</v>
      </c>
      <c r="C17408" t="s">
        <v>20</v>
      </c>
      <c r="D17408" t="s">
        <v>67371</v>
      </c>
      <c r="E17408" t="s">
        <v>62177</v>
      </c>
      <c r="F17408" t="s">
        <v>3565</v>
      </c>
      <c r="G17408" t="s">
        <v>42</v>
      </c>
      <c r="H17408">
        <v>0</v>
      </c>
      <c r="I17408">
        <v>0</v>
      </c>
      <c r="J17408">
        <v>0</v>
      </c>
      <c r="K17408" t="s">
        <v>67372</v>
      </c>
    </row>
    <row r="17409" spans="1:11" x14ac:dyDescent="0.3">
      <c r="A17409" t="s">
        <v>67373</v>
      </c>
      <c r="C17409" t="s">
        <v>13</v>
      </c>
      <c r="D17409" t="s">
        <v>67374</v>
      </c>
      <c r="E17409" t="s">
        <v>66835</v>
      </c>
      <c r="F17409" t="s">
        <v>13885</v>
      </c>
      <c r="G17409" t="s">
        <v>42</v>
      </c>
      <c r="H17409">
        <v>0</v>
      </c>
      <c r="I17409">
        <v>0</v>
      </c>
      <c r="J17409">
        <v>0</v>
      </c>
      <c r="K17409" t="s">
        <v>67375</v>
      </c>
    </row>
    <row r="17410" spans="1:11" x14ac:dyDescent="0.3">
      <c r="A17410" t="s">
        <v>67376</v>
      </c>
      <c r="B17410" t="s">
        <v>67377</v>
      </c>
      <c r="C17410" t="s">
        <v>13</v>
      </c>
      <c r="D17410" t="s">
        <v>67378</v>
      </c>
      <c r="E17410" t="s">
        <v>66835</v>
      </c>
      <c r="F17410" t="s">
        <v>2770</v>
      </c>
      <c r="G17410" t="s">
        <v>42</v>
      </c>
      <c r="H17410">
        <v>0</v>
      </c>
      <c r="I17410">
        <v>0</v>
      </c>
      <c r="J17410">
        <v>0</v>
      </c>
      <c r="K17410" t="s">
        <v>67379</v>
      </c>
    </row>
    <row r="17411" spans="1:11" x14ac:dyDescent="0.3">
      <c r="A17411" t="s">
        <v>67380</v>
      </c>
      <c r="B17411" t="s">
        <v>67381</v>
      </c>
      <c r="C17411" t="s">
        <v>27</v>
      </c>
      <c r="D17411" t="s">
        <v>67382</v>
      </c>
      <c r="E17411" t="s">
        <v>65444</v>
      </c>
      <c r="F17411" t="s">
        <v>41</v>
      </c>
      <c r="G17411" t="s">
        <v>42</v>
      </c>
      <c r="H17411">
        <v>0</v>
      </c>
      <c r="I17411">
        <v>0</v>
      </c>
      <c r="J17411">
        <v>0</v>
      </c>
      <c r="K17411" t="s">
        <v>67383</v>
      </c>
    </row>
    <row r="17412" spans="1:11" x14ac:dyDescent="0.3">
      <c r="A17412" t="s">
        <v>67384</v>
      </c>
      <c r="C17412" t="s">
        <v>27</v>
      </c>
      <c r="D17412" t="s">
        <v>67385</v>
      </c>
      <c r="E17412" t="s">
        <v>65444</v>
      </c>
      <c r="F17412" t="s">
        <v>41</v>
      </c>
      <c r="G17412" t="s">
        <v>42</v>
      </c>
      <c r="H17412">
        <v>0</v>
      </c>
      <c r="I17412">
        <v>0</v>
      </c>
      <c r="J17412">
        <v>0</v>
      </c>
      <c r="K17412" t="s">
        <v>67386</v>
      </c>
    </row>
    <row r="17413" spans="1:11" x14ac:dyDescent="0.3">
      <c r="A17413" t="s">
        <v>67387</v>
      </c>
      <c r="B17413" t="s">
        <v>67388</v>
      </c>
      <c r="C17413" t="s">
        <v>13</v>
      </c>
      <c r="D17413" t="s">
        <v>67389</v>
      </c>
      <c r="E17413" t="s">
        <v>66835</v>
      </c>
      <c r="F17413" t="s">
        <v>16</v>
      </c>
      <c r="G17413" t="s">
        <v>6145</v>
      </c>
      <c r="H17413">
        <v>0</v>
      </c>
      <c r="I17413">
        <v>0</v>
      </c>
      <c r="J17413">
        <v>0</v>
      </c>
      <c r="K17413" t="s">
        <v>67390</v>
      </c>
    </row>
    <row r="17414" spans="1:11" x14ac:dyDescent="0.3">
      <c r="A17414" t="s">
        <v>67391</v>
      </c>
      <c r="B17414" t="s">
        <v>67392</v>
      </c>
      <c r="C17414" t="s">
        <v>13</v>
      </c>
      <c r="D17414" t="s">
        <v>67393</v>
      </c>
      <c r="E17414" t="s">
        <v>66835</v>
      </c>
      <c r="F17414" t="s">
        <v>16</v>
      </c>
      <c r="G17414" t="s">
        <v>3950</v>
      </c>
      <c r="H17414">
        <v>0</v>
      </c>
      <c r="I17414">
        <v>0</v>
      </c>
      <c r="J17414">
        <v>0</v>
      </c>
      <c r="K17414" t="s">
        <v>67394</v>
      </c>
    </row>
    <row r="17415" spans="1:11" x14ac:dyDescent="0.3">
      <c r="A17415" t="s">
        <v>67395</v>
      </c>
      <c r="B17415" t="s">
        <v>67396</v>
      </c>
      <c r="C17415" t="s">
        <v>27</v>
      </c>
      <c r="D17415" t="s">
        <v>67397</v>
      </c>
      <c r="E17415" t="s">
        <v>65444</v>
      </c>
      <c r="F17415" t="s">
        <v>41</v>
      </c>
      <c r="G17415" t="s">
        <v>42</v>
      </c>
      <c r="H17415">
        <v>0</v>
      </c>
      <c r="I17415">
        <v>0</v>
      </c>
      <c r="J17415">
        <v>0</v>
      </c>
      <c r="K17415" t="s">
        <v>67398</v>
      </c>
    </row>
    <row r="17416" spans="1:11" x14ac:dyDescent="0.3">
      <c r="A17416" t="s">
        <v>67399</v>
      </c>
      <c r="B17416" t="s">
        <v>67400</v>
      </c>
      <c r="C17416" t="s">
        <v>27</v>
      </c>
      <c r="D17416" t="s">
        <v>67401</v>
      </c>
      <c r="E17416" t="s">
        <v>65444</v>
      </c>
      <c r="F17416" t="s">
        <v>41</v>
      </c>
      <c r="G17416" t="s">
        <v>42</v>
      </c>
      <c r="H17416">
        <v>0</v>
      </c>
      <c r="I17416">
        <v>0</v>
      </c>
      <c r="J17416">
        <v>0</v>
      </c>
      <c r="K17416" t="s">
        <v>67402</v>
      </c>
    </row>
    <row r="17417" spans="1:11" x14ac:dyDescent="0.3">
      <c r="A17417" t="s">
        <v>67403</v>
      </c>
      <c r="B17417" t="s">
        <v>67404</v>
      </c>
      <c r="C17417" t="s">
        <v>27</v>
      </c>
      <c r="D17417" t="s">
        <v>67405</v>
      </c>
      <c r="E17417" t="s">
        <v>65444</v>
      </c>
      <c r="F17417" t="s">
        <v>41</v>
      </c>
      <c r="G17417" t="s">
        <v>42</v>
      </c>
      <c r="H17417">
        <v>0</v>
      </c>
      <c r="I17417">
        <v>0</v>
      </c>
      <c r="J17417">
        <v>0</v>
      </c>
      <c r="K17417" t="s">
        <v>67406</v>
      </c>
    </row>
    <row r="17418" spans="1:11" x14ac:dyDescent="0.3">
      <c r="A17418" t="s">
        <v>67407</v>
      </c>
      <c r="B17418" t="s">
        <v>67408</v>
      </c>
      <c r="C17418" t="s">
        <v>27</v>
      </c>
      <c r="D17418" t="s">
        <v>67409</v>
      </c>
      <c r="E17418" t="s">
        <v>65444</v>
      </c>
      <c r="F17418" t="s">
        <v>41</v>
      </c>
      <c r="G17418" t="s">
        <v>42</v>
      </c>
      <c r="H17418">
        <v>0</v>
      </c>
      <c r="I17418">
        <v>0</v>
      </c>
      <c r="J17418">
        <v>0</v>
      </c>
      <c r="K17418" t="s">
        <v>67410</v>
      </c>
    </row>
    <row r="17419" spans="1:11" x14ac:dyDescent="0.3">
      <c r="A17419" t="s">
        <v>67411</v>
      </c>
      <c r="B17419" t="s">
        <v>67412</v>
      </c>
      <c r="C17419" t="s">
        <v>13</v>
      </c>
      <c r="D17419" t="s">
        <v>67413</v>
      </c>
      <c r="E17419" t="s">
        <v>15</v>
      </c>
      <c r="F17419" t="s">
        <v>16</v>
      </c>
      <c r="G17419" t="s">
        <v>2350</v>
      </c>
      <c r="H17419">
        <v>0</v>
      </c>
      <c r="I17419">
        <v>0</v>
      </c>
      <c r="J17419">
        <v>0</v>
      </c>
      <c r="K17419" t="s">
        <v>67414</v>
      </c>
    </row>
    <row r="17420" spans="1:11" x14ac:dyDescent="0.3">
      <c r="A17420" t="s">
        <v>67415</v>
      </c>
      <c r="B17420" t="s">
        <v>67416</v>
      </c>
      <c r="C17420" t="s">
        <v>27</v>
      </c>
      <c r="D17420" t="s">
        <v>67417</v>
      </c>
      <c r="E17420" t="s">
        <v>65444</v>
      </c>
      <c r="F17420" t="s">
        <v>41</v>
      </c>
      <c r="G17420" t="s">
        <v>42</v>
      </c>
      <c r="H17420">
        <v>0</v>
      </c>
      <c r="I17420">
        <v>0</v>
      </c>
      <c r="J17420">
        <v>0</v>
      </c>
      <c r="K17420" t="s">
        <v>67418</v>
      </c>
    </row>
    <row r="17421" spans="1:11" x14ac:dyDescent="0.3">
      <c r="A17421" t="s">
        <v>67419</v>
      </c>
      <c r="B17421" t="s">
        <v>67420</v>
      </c>
      <c r="C17421" t="s">
        <v>27</v>
      </c>
      <c r="D17421" t="s">
        <v>67421</v>
      </c>
      <c r="E17421" t="s">
        <v>65444</v>
      </c>
      <c r="F17421" t="s">
        <v>41</v>
      </c>
      <c r="G17421" t="s">
        <v>3093</v>
      </c>
      <c r="H17421">
        <v>0</v>
      </c>
      <c r="I17421">
        <v>0</v>
      </c>
      <c r="J17421">
        <v>0</v>
      </c>
      <c r="K17421" t="s">
        <v>67422</v>
      </c>
    </row>
    <row r="17422" spans="1:11" x14ac:dyDescent="0.3">
      <c r="A17422" t="s">
        <v>67423</v>
      </c>
      <c r="B17422" t="s">
        <v>67424</v>
      </c>
      <c r="C17422" t="s">
        <v>13</v>
      </c>
      <c r="D17422" t="s">
        <v>67425</v>
      </c>
      <c r="E17422" t="s">
        <v>66835</v>
      </c>
      <c r="F17422" t="s">
        <v>16</v>
      </c>
      <c r="G17422" t="s">
        <v>3581</v>
      </c>
      <c r="H17422">
        <v>0</v>
      </c>
      <c r="I17422">
        <v>0</v>
      </c>
      <c r="J17422">
        <v>0</v>
      </c>
      <c r="K17422" t="s">
        <v>67426</v>
      </c>
    </row>
    <row r="17423" spans="1:11" x14ac:dyDescent="0.3">
      <c r="A17423" t="s">
        <v>67427</v>
      </c>
      <c r="B17423" t="s">
        <v>67428</v>
      </c>
      <c r="C17423" t="s">
        <v>13</v>
      </c>
      <c r="D17423" t="s">
        <v>67429</v>
      </c>
      <c r="E17423" t="s">
        <v>66835</v>
      </c>
      <c r="F17423" t="s">
        <v>16</v>
      </c>
      <c r="G17423" t="s">
        <v>12458</v>
      </c>
      <c r="H17423">
        <v>0</v>
      </c>
      <c r="I17423">
        <v>0</v>
      </c>
      <c r="J17423">
        <v>0</v>
      </c>
      <c r="K17423" t="s">
        <v>67430</v>
      </c>
    </row>
    <row r="17424" spans="1:11" x14ac:dyDescent="0.3">
      <c r="A17424" t="s">
        <v>67431</v>
      </c>
      <c r="B17424" t="s">
        <v>67432</v>
      </c>
      <c r="C17424" t="s">
        <v>13</v>
      </c>
      <c r="D17424" t="s">
        <v>67433</v>
      </c>
      <c r="E17424" t="s">
        <v>66835</v>
      </c>
      <c r="F17424" t="s">
        <v>16</v>
      </c>
      <c r="G17424" t="s">
        <v>1434</v>
      </c>
      <c r="H17424">
        <v>0</v>
      </c>
      <c r="I17424">
        <v>0</v>
      </c>
      <c r="J17424">
        <v>0</v>
      </c>
      <c r="K17424" t="s">
        <v>67434</v>
      </c>
    </row>
    <row r="17425" spans="1:11" x14ac:dyDescent="0.3">
      <c r="A17425" t="s">
        <v>67435</v>
      </c>
      <c r="B17425" t="s">
        <v>67436</v>
      </c>
      <c r="C17425" t="s">
        <v>13</v>
      </c>
      <c r="D17425" t="s">
        <v>67437</v>
      </c>
      <c r="E17425" t="s">
        <v>66835</v>
      </c>
      <c r="F17425" t="s">
        <v>16</v>
      </c>
      <c r="G17425" t="s">
        <v>5327</v>
      </c>
      <c r="H17425">
        <v>0</v>
      </c>
      <c r="I17425">
        <v>0</v>
      </c>
      <c r="J17425">
        <v>0</v>
      </c>
      <c r="K17425" t="s">
        <v>67438</v>
      </c>
    </row>
    <row r="17426" spans="1:11" x14ac:dyDescent="0.3">
      <c r="A17426" t="s">
        <v>67439</v>
      </c>
      <c r="B17426" t="s">
        <v>67440</v>
      </c>
      <c r="C17426" t="s">
        <v>13</v>
      </c>
      <c r="D17426" t="s">
        <v>67441</v>
      </c>
      <c r="E17426" t="s">
        <v>66835</v>
      </c>
      <c r="F17426" t="s">
        <v>16</v>
      </c>
      <c r="G17426" t="s">
        <v>7342</v>
      </c>
      <c r="H17426">
        <v>0</v>
      </c>
      <c r="I17426">
        <v>0</v>
      </c>
      <c r="J17426">
        <v>0</v>
      </c>
      <c r="K17426" t="s">
        <v>67442</v>
      </c>
    </row>
    <row r="17427" spans="1:11" x14ac:dyDescent="0.3">
      <c r="A17427" t="s">
        <v>67443</v>
      </c>
      <c r="B17427" t="s">
        <v>67444</v>
      </c>
      <c r="C17427" t="s">
        <v>13</v>
      </c>
      <c r="D17427" t="s">
        <v>67445</v>
      </c>
      <c r="E17427" t="s">
        <v>66835</v>
      </c>
      <c r="F17427" t="s">
        <v>16</v>
      </c>
      <c r="G17427" t="s">
        <v>10738</v>
      </c>
      <c r="H17427">
        <v>0</v>
      </c>
      <c r="I17427">
        <v>0</v>
      </c>
      <c r="J17427">
        <v>0</v>
      </c>
      <c r="K17427" t="s">
        <v>67446</v>
      </c>
    </row>
    <row r="17428" spans="1:11" x14ac:dyDescent="0.3">
      <c r="A17428" t="s">
        <v>67447</v>
      </c>
      <c r="C17428" t="s">
        <v>27</v>
      </c>
      <c r="D17428" t="s">
        <v>67448</v>
      </c>
      <c r="E17428" t="s">
        <v>65444</v>
      </c>
      <c r="F17428" t="s">
        <v>41</v>
      </c>
      <c r="G17428" t="s">
        <v>42</v>
      </c>
      <c r="H17428">
        <v>0</v>
      </c>
      <c r="I17428">
        <v>0</v>
      </c>
      <c r="J17428">
        <v>0</v>
      </c>
      <c r="K17428" t="s">
        <v>67449</v>
      </c>
    </row>
    <row r="17429" spans="1:11" x14ac:dyDescent="0.3">
      <c r="A17429" t="s">
        <v>67450</v>
      </c>
      <c r="B17429" t="s">
        <v>67451</v>
      </c>
      <c r="C17429" t="s">
        <v>20</v>
      </c>
      <c r="D17429" t="s">
        <v>67452</v>
      </c>
      <c r="E17429" t="s">
        <v>61426</v>
      </c>
      <c r="F17429" t="s">
        <v>5406</v>
      </c>
      <c r="G17429" t="s">
        <v>1934</v>
      </c>
      <c r="H17429">
        <v>0</v>
      </c>
      <c r="I17429">
        <v>0</v>
      </c>
      <c r="J17429">
        <v>0</v>
      </c>
      <c r="K17429" t="s">
        <v>67453</v>
      </c>
    </row>
    <row r="17430" spans="1:11" x14ac:dyDescent="0.3">
      <c r="A17430" t="s">
        <v>67454</v>
      </c>
      <c r="B17430" t="s">
        <v>67455</v>
      </c>
      <c r="C17430" t="s">
        <v>27</v>
      </c>
      <c r="D17430" t="s">
        <v>67456</v>
      </c>
      <c r="E17430" t="s">
        <v>29</v>
      </c>
      <c r="F17430" t="s">
        <v>16</v>
      </c>
      <c r="G17430" t="s">
        <v>9609</v>
      </c>
      <c r="H17430">
        <v>0</v>
      </c>
      <c r="I17430">
        <v>0</v>
      </c>
      <c r="J17430">
        <v>0</v>
      </c>
      <c r="K17430" t="s">
        <v>67457</v>
      </c>
    </row>
    <row r="17431" spans="1:11" x14ac:dyDescent="0.3">
      <c r="A17431" t="s">
        <v>67458</v>
      </c>
      <c r="B17431" t="s">
        <v>67459</v>
      </c>
      <c r="C17431" t="s">
        <v>13</v>
      </c>
      <c r="D17431" t="s">
        <v>67437</v>
      </c>
      <c r="E17431" t="s">
        <v>66835</v>
      </c>
      <c r="F17431" t="s">
        <v>16</v>
      </c>
      <c r="G17431" t="s">
        <v>4273</v>
      </c>
      <c r="H17431">
        <v>0</v>
      </c>
      <c r="I17431">
        <v>0</v>
      </c>
      <c r="J17431">
        <v>0</v>
      </c>
      <c r="K17431" t="s">
        <v>67460</v>
      </c>
    </row>
    <row r="17432" spans="1:11" x14ac:dyDescent="0.3">
      <c r="A17432" t="s">
        <v>67461</v>
      </c>
      <c r="B17432" t="s">
        <v>67462</v>
      </c>
      <c r="C17432" t="s">
        <v>20</v>
      </c>
      <c r="D17432" t="s">
        <v>67463</v>
      </c>
      <c r="E17432" t="s">
        <v>61426</v>
      </c>
      <c r="F17432" t="s">
        <v>16</v>
      </c>
      <c r="G17432" t="s">
        <v>3430</v>
      </c>
      <c r="H17432">
        <v>0</v>
      </c>
      <c r="I17432">
        <v>0</v>
      </c>
      <c r="J17432">
        <v>0</v>
      </c>
      <c r="K17432" t="s">
        <v>67464</v>
      </c>
    </row>
    <row r="17433" spans="1:11" x14ac:dyDescent="0.3">
      <c r="A17433" t="s">
        <v>67465</v>
      </c>
      <c r="B17433" t="s">
        <v>67466</v>
      </c>
      <c r="C17433" t="s">
        <v>558</v>
      </c>
      <c r="D17433" t="s">
        <v>67467</v>
      </c>
      <c r="E17433" t="s">
        <v>18607</v>
      </c>
      <c r="F17433" t="s">
        <v>16</v>
      </c>
      <c r="G17433" t="s">
        <v>4712</v>
      </c>
      <c r="H17433">
        <v>0</v>
      </c>
      <c r="I17433">
        <v>0</v>
      </c>
      <c r="J17433">
        <v>0</v>
      </c>
      <c r="K17433" t="s">
        <v>67468</v>
      </c>
    </row>
    <row r="17434" spans="1:11" x14ac:dyDescent="0.3">
      <c r="A17434" t="s">
        <v>67469</v>
      </c>
      <c r="B17434" t="s">
        <v>67470</v>
      </c>
      <c r="C17434" t="s">
        <v>13</v>
      </c>
      <c r="D17434" t="s">
        <v>67471</v>
      </c>
      <c r="E17434" t="s">
        <v>66835</v>
      </c>
      <c r="F17434" t="s">
        <v>16</v>
      </c>
      <c r="G17434" t="s">
        <v>8365</v>
      </c>
      <c r="H17434">
        <v>0</v>
      </c>
      <c r="I17434">
        <v>0</v>
      </c>
      <c r="J17434">
        <v>0</v>
      </c>
      <c r="K17434" t="s">
        <v>67472</v>
      </c>
    </row>
    <row r="17435" spans="1:11" x14ac:dyDescent="0.3">
      <c r="A17435" t="s">
        <v>67473</v>
      </c>
      <c r="B17435" t="s">
        <v>67474</v>
      </c>
      <c r="C17435" t="s">
        <v>558</v>
      </c>
      <c r="D17435" t="s">
        <v>67475</v>
      </c>
      <c r="E17435" t="s">
        <v>32599</v>
      </c>
      <c r="F17435" t="s">
        <v>16</v>
      </c>
      <c r="G17435" t="s">
        <v>2823</v>
      </c>
      <c r="H17435">
        <v>0</v>
      </c>
      <c r="I17435">
        <v>0</v>
      </c>
      <c r="J17435">
        <v>0</v>
      </c>
      <c r="K17435" t="s">
        <v>67476</v>
      </c>
    </row>
    <row r="17436" spans="1:11" x14ac:dyDescent="0.3">
      <c r="A17436" t="s">
        <v>67477</v>
      </c>
      <c r="B17436" t="s">
        <v>67478</v>
      </c>
      <c r="C17436" t="s">
        <v>20</v>
      </c>
      <c r="D17436" t="s">
        <v>67479</v>
      </c>
      <c r="E17436" t="s">
        <v>61426</v>
      </c>
      <c r="F17436" t="s">
        <v>5281</v>
      </c>
      <c r="G17436" t="s">
        <v>1822</v>
      </c>
      <c r="H17436">
        <v>0</v>
      </c>
      <c r="I17436">
        <v>0</v>
      </c>
      <c r="J17436">
        <v>0</v>
      </c>
      <c r="K17436" t="s">
        <v>67480</v>
      </c>
    </row>
    <row r="17437" spans="1:11" x14ac:dyDescent="0.3">
      <c r="A17437" t="s">
        <v>67481</v>
      </c>
      <c r="B17437" t="s">
        <v>67482</v>
      </c>
      <c r="C17437" t="s">
        <v>27</v>
      </c>
      <c r="D17437" t="s">
        <v>67483</v>
      </c>
      <c r="E17437" t="s">
        <v>29</v>
      </c>
      <c r="F17437" t="s">
        <v>41</v>
      </c>
      <c r="G17437" t="s">
        <v>42</v>
      </c>
      <c r="H17437">
        <v>0</v>
      </c>
      <c r="I17437">
        <v>0</v>
      </c>
      <c r="J17437">
        <v>0</v>
      </c>
      <c r="K17437" t="s">
        <v>67484</v>
      </c>
    </row>
    <row r="17438" spans="1:11" x14ac:dyDescent="0.3">
      <c r="A17438" t="s">
        <v>67485</v>
      </c>
      <c r="B17438" t="s">
        <v>67486</v>
      </c>
      <c r="C17438" t="s">
        <v>13</v>
      </c>
      <c r="D17438" t="s">
        <v>67487</v>
      </c>
      <c r="E17438" t="s">
        <v>66835</v>
      </c>
      <c r="F17438" t="s">
        <v>16</v>
      </c>
      <c r="G17438" t="s">
        <v>15631</v>
      </c>
      <c r="H17438">
        <v>0</v>
      </c>
      <c r="I17438">
        <v>0</v>
      </c>
      <c r="J17438">
        <v>0</v>
      </c>
      <c r="K17438" t="s">
        <v>67488</v>
      </c>
    </row>
    <row r="17439" spans="1:11" x14ac:dyDescent="0.3">
      <c r="A17439" t="s">
        <v>67489</v>
      </c>
      <c r="B17439" t="s">
        <v>67490</v>
      </c>
      <c r="C17439" t="s">
        <v>27</v>
      </c>
      <c r="D17439" t="s">
        <v>67491</v>
      </c>
      <c r="E17439" t="s">
        <v>65444</v>
      </c>
      <c r="F17439" t="s">
        <v>16</v>
      </c>
      <c r="G17439" t="s">
        <v>8512</v>
      </c>
      <c r="H17439">
        <v>0</v>
      </c>
      <c r="I17439">
        <v>0</v>
      </c>
      <c r="J17439">
        <v>0</v>
      </c>
      <c r="K17439" t="s">
        <v>67492</v>
      </c>
    </row>
    <row r="17440" spans="1:11" x14ac:dyDescent="0.3">
      <c r="A17440" t="s">
        <v>67493</v>
      </c>
      <c r="B17440" t="s">
        <v>67494</v>
      </c>
      <c r="C17440" t="s">
        <v>20</v>
      </c>
      <c r="D17440" t="s">
        <v>67495</v>
      </c>
      <c r="E17440" t="s">
        <v>61426</v>
      </c>
      <c r="F17440" t="s">
        <v>607</v>
      </c>
      <c r="G17440" t="s">
        <v>42</v>
      </c>
      <c r="H17440">
        <v>0</v>
      </c>
      <c r="I17440">
        <v>0</v>
      </c>
      <c r="J17440">
        <v>0</v>
      </c>
      <c r="K17440" t="s">
        <v>67496</v>
      </c>
    </row>
    <row r="17441" spans="1:11" x14ac:dyDescent="0.3">
      <c r="A17441" t="s">
        <v>67497</v>
      </c>
      <c r="B17441" t="s">
        <v>67498</v>
      </c>
      <c r="C17441" t="s">
        <v>20</v>
      </c>
      <c r="D17441" t="s">
        <v>67499</v>
      </c>
      <c r="E17441" t="s">
        <v>61426</v>
      </c>
      <c r="F17441" t="s">
        <v>16</v>
      </c>
      <c r="G17441" t="s">
        <v>16824</v>
      </c>
      <c r="H17441">
        <v>0</v>
      </c>
      <c r="I17441">
        <v>0</v>
      </c>
      <c r="J17441">
        <v>0</v>
      </c>
      <c r="K17441" t="s">
        <v>67500</v>
      </c>
    </row>
    <row r="17442" spans="1:11" x14ac:dyDescent="0.3">
      <c r="A17442" t="s">
        <v>67501</v>
      </c>
      <c r="B17442" t="s">
        <v>67502</v>
      </c>
      <c r="C17442" t="s">
        <v>20</v>
      </c>
      <c r="D17442" t="s">
        <v>67503</v>
      </c>
      <c r="E17442" t="s">
        <v>61426</v>
      </c>
      <c r="F17442" t="s">
        <v>16</v>
      </c>
      <c r="G17442" t="s">
        <v>4993</v>
      </c>
      <c r="H17442">
        <v>0</v>
      </c>
      <c r="I17442">
        <v>0</v>
      </c>
      <c r="J17442">
        <v>0</v>
      </c>
      <c r="K17442" t="s">
        <v>67504</v>
      </c>
    </row>
    <row r="17443" spans="1:11" x14ac:dyDescent="0.3">
      <c r="A17443" t="s">
        <v>67505</v>
      </c>
      <c r="B17443" t="s">
        <v>67506</v>
      </c>
      <c r="C17443" t="s">
        <v>20</v>
      </c>
      <c r="D17443" t="s">
        <v>67507</v>
      </c>
      <c r="E17443" t="s">
        <v>61426</v>
      </c>
      <c r="F17443" t="s">
        <v>16</v>
      </c>
      <c r="G17443" t="s">
        <v>5527</v>
      </c>
      <c r="H17443">
        <v>0</v>
      </c>
      <c r="I17443">
        <v>0</v>
      </c>
      <c r="J17443">
        <v>0</v>
      </c>
      <c r="K17443" t="s">
        <v>67508</v>
      </c>
    </row>
    <row r="17444" spans="1:11" x14ac:dyDescent="0.3">
      <c r="A17444" t="s">
        <v>67509</v>
      </c>
      <c r="B17444" t="s">
        <v>67510</v>
      </c>
      <c r="C17444" t="s">
        <v>20</v>
      </c>
      <c r="D17444" t="s">
        <v>67511</v>
      </c>
      <c r="E17444" t="s">
        <v>61426</v>
      </c>
      <c r="F17444" t="s">
        <v>16</v>
      </c>
      <c r="G17444" t="s">
        <v>529</v>
      </c>
      <c r="H17444">
        <v>0</v>
      </c>
      <c r="I17444">
        <v>0</v>
      </c>
      <c r="J17444">
        <v>0</v>
      </c>
      <c r="K17444" t="s">
        <v>67512</v>
      </c>
    </row>
    <row r="17445" spans="1:11" x14ac:dyDescent="0.3">
      <c r="A17445" t="s">
        <v>67513</v>
      </c>
      <c r="B17445" t="s">
        <v>67514</v>
      </c>
      <c r="C17445" t="s">
        <v>20</v>
      </c>
      <c r="D17445" t="s">
        <v>67515</v>
      </c>
      <c r="E17445" t="s">
        <v>61426</v>
      </c>
      <c r="F17445" t="s">
        <v>16</v>
      </c>
      <c r="G17445" t="s">
        <v>822</v>
      </c>
      <c r="H17445">
        <v>0</v>
      </c>
      <c r="I17445">
        <v>0</v>
      </c>
      <c r="J17445">
        <v>0</v>
      </c>
      <c r="K17445" t="s">
        <v>67516</v>
      </c>
    </row>
    <row r="17446" spans="1:11" x14ac:dyDescent="0.3">
      <c r="A17446" t="s">
        <v>67517</v>
      </c>
      <c r="C17446" t="s">
        <v>13</v>
      </c>
      <c r="D17446" t="e">
        <f>고단열 고기밀.</f>
        <v>#NAME?</v>
      </c>
      <c r="E17446" t="s">
        <v>15</v>
      </c>
      <c r="F17446" t="s">
        <v>16</v>
      </c>
      <c r="G17446" t="s">
        <v>1540</v>
      </c>
      <c r="H17446">
        <v>0</v>
      </c>
      <c r="I17446">
        <v>0</v>
      </c>
      <c r="J17446">
        <v>0</v>
      </c>
      <c r="K17446" t="s">
        <v>67518</v>
      </c>
    </row>
    <row r="17447" spans="1:11" x14ac:dyDescent="0.3">
      <c r="A17447" t="s">
        <v>67519</v>
      </c>
      <c r="B17447" t="s">
        <v>67520</v>
      </c>
      <c r="C17447" t="s">
        <v>20</v>
      </c>
      <c r="D17447" t="s">
        <v>67521</v>
      </c>
      <c r="E17447" t="s">
        <v>61426</v>
      </c>
      <c r="F17447" t="s">
        <v>41</v>
      </c>
      <c r="G17447" t="s">
        <v>42</v>
      </c>
      <c r="H17447">
        <v>0</v>
      </c>
      <c r="I17447">
        <v>0</v>
      </c>
      <c r="J17447">
        <v>0</v>
      </c>
      <c r="K17447" t="s">
        <v>67522</v>
      </c>
    </row>
    <row r="17448" spans="1:11" x14ac:dyDescent="0.3">
      <c r="A17448" t="s">
        <v>67523</v>
      </c>
      <c r="B17448" t="s">
        <v>67524</v>
      </c>
      <c r="C17448" t="s">
        <v>20</v>
      </c>
      <c r="D17448" t="s">
        <v>67525</v>
      </c>
      <c r="E17448" t="s">
        <v>61426</v>
      </c>
      <c r="F17448" t="s">
        <v>16</v>
      </c>
      <c r="G17448" t="s">
        <v>5327</v>
      </c>
      <c r="H17448">
        <v>0</v>
      </c>
      <c r="I17448">
        <v>0</v>
      </c>
      <c r="J17448">
        <v>0</v>
      </c>
      <c r="K17448" t="s">
        <v>67526</v>
      </c>
    </row>
    <row r="17449" spans="1:11" x14ac:dyDescent="0.3">
      <c r="A17449" t="s">
        <v>67527</v>
      </c>
      <c r="B17449" t="s">
        <v>67528</v>
      </c>
      <c r="C17449" t="s">
        <v>558</v>
      </c>
      <c r="D17449" t="s">
        <v>67529</v>
      </c>
      <c r="E17449" t="s">
        <v>19698</v>
      </c>
      <c r="F17449" t="s">
        <v>16</v>
      </c>
      <c r="G17449" t="s">
        <v>542</v>
      </c>
      <c r="H17449">
        <v>0</v>
      </c>
      <c r="I17449">
        <v>0</v>
      </c>
      <c r="J17449">
        <v>0</v>
      </c>
      <c r="K17449" t="s">
        <v>67530</v>
      </c>
    </row>
    <row r="17450" spans="1:11" x14ac:dyDescent="0.3">
      <c r="A17450" t="s">
        <v>67531</v>
      </c>
      <c r="B17450" t="s">
        <v>67532</v>
      </c>
      <c r="C17450" t="s">
        <v>20</v>
      </c>
      <c r="D17450" t="s">
        <v>67533</v>
      </c>
      <c r="E17450" t="s">
        <v>61426</v>
      </c>
      <c r="F17450" t="s">
        <v>2144</v>
      </c>
      <c r="G17450" t="s">
        <v>42</v>
      </c>
      <c r="H17450">
        <v>0</v>
      </c>
      <c r="I17450">
        <v>0</v>
      </c>
      <c r="J17450">
        <v>0</v>
      </c>
      <c r="K17450" t="s">
        <v>67534</v>
      </c>
    </row>
    <row r="17451" spans="1:11" x14ac:dyDescent="0.3">
      <c r="A17451" t="s">
        <v>67535</v>
      </c>
      <c r="B17451" t="s">
        <v>67536</v>
      </c>
      <c r="C17451" t="s">
        <v>27</v>
      </c>
      <c r="D17451" t="s">
        <v>67537</v>
      </c>
      <c r="E17451" t="s">
        <v>65444</v>
      </c>
      <c r="F17451" t="s">
        <v>41</v>
      </c>
      <c r="G17451" t="s">
        <v>42</v>
      </c>
      <c r="H17451">
        <v>0</v>
      </c>
      <c r="I17451">
        <v>0</v>
      </c>
      <c r="J17451">
        <v>0</v>
      </c>
      <c r="K17451" t="s">
        <v>67538</v>
      </c>
    </row>
    <row r="17452" spans="1:11" x14ac:dyDescent="0.3">
      <c r="A17452" t="s">
        <v>67539</v>
      </c>
      <c r="C17452" t="s">
        <v>20</v>
      </c>
      <c r="D17452" t="s">
        <v>67540</v>
      </c>
      <c r="E17452" t="s">
        <v>61426</v>
      </c>
      <c r="F17452" t="s">
        <v>9182</v>
      </c>
      <c r="G17452" t="s">
        <v>42</v>
      </c>
      <c r="H17452">
        <v>0</v>
      </c>
      <c r="I17452">
        <v>0</v>
      </c>
      <c r="J17452">
        <v>0</v>
      </c>
      <c r="K17452" t="s">
        <v>67541</v>
      </c>
    </row>
    <row r="17453" spans="1:11" x14ac:dyDescent="0.3">
      <c r="A17453" t="s">
        <v>67542</v>
      </c>
      <c r="C17453" t="s">
        <v>27</v>
      </c>
      <c r="D17453" t="s">
        <v>67543</v>
      </c>
      <c r="E17453" t="s">
        <v>65444</v>
      </c>
      <c r="F17453" t="s">
        <v>41</v>
      </c>
      <c r="G17453" t="s">
        <v>42</v>
      </c>
      <c r="H17453">
        <v>0</v>
      </c>
      <c r="I17453">
        <v>0</v>
      </c>
      <c r="J17453">
        <v>0</v>
      </c>
      <c r="K17453" t="s">
        <v>67544</v>
      </c>
    </row>
    <row r="17454" spans="1:11" x14ac:dyDescent="0.3">
      <c r="A17454" t="s">
        <v>67545</v>
      </c>
      <c r="B17454" t="s">
        <v>67546</v>
      </c>
      <c r="C17454" t="s">
        <v>466</v>
      </c>
      <c r="D17454" t="s">
        <v>67547</v>
      </c>
      <c r="E17454" t="s">
        <v>20624</v>
      </c>
      <c r="F17454" t="s">
        <v>955</v>
      </c>
      <c r="G17454" t="s">
        <v>269</v>
      </c>
      <c r="H17454">
        <v>0</v>
      </c>
      <c r="I17454">
        <v>0</v>
      </c>
      <c r="J17454">
        <v>0</v>
      </c>
      <c r="K17454" t="s">
        <v>67548</v>
      </c>
    </row>
    <row r="17455" spans="1:11" x14ac:dyDescent="0.3">
      <c r="A17455" t="s">
        <v>67549</v>
      </c>
      <c r="B17455" t="s">
        <v>67550</v>
      </c>
      <c r="C17455" t="s">
        <v>20</v>
      </c>
      <c r="D17455" t="s">
        <v>67551</v>
      </c>
      <c r="E17455" t="s">
        <v>61426</v>
      </c>
      <c r="F17455" t="s">
        <v>3267</v>
      </c>
      <c r="G17455" t="s">
        <v>3489</v>
      </c>
      <c r="H17455">
        <v>0</v>
      </c>
      <c r="I17455">
        <v>0</v>
      </c>
      <c r="J17455">
        <v>0</v>
      </c>
      <c r="K17455" t="s">
        <v>67552</v>
      </c>
    </row>
    <row r="17456" spans="1:11" x14ac:dyDescent="0.3">
      <c r="A17456" t="s">
        <v>67553</v>
      </c>
      <c r="B17456" t="s">
        <v>67554</v>
      </c>
      <c r="C17456" t="s">
        <v>13</v>
      </c>
      <c r="D17456" t="s">
        <v>67555</v>
      </c>
      <c r="E17456" t="s">
        <v>15</v>
      </c>
      <c r="F17456" t="s">
        <v>41</v>
      </c>
      <c r="G17456" t="s">
        <v>42</v>
      </c>
      <c r="H17456">
        <v>0</v>
      </c>
      <c r="I17456">
        <v>0</v>
      </c>
      <c r="J17456">
        <v>0</v>
      </c>
      <c r="K17456" t="s">
        <v>67556</v>
      </c>
    </row>
    <row r="17457" spans="1:11" x14ac:dyDescent="0.3">
      <c r="A17457" t="s">
        <v>67557</v>
      </c>
      <c r="B17457" t="s">
        <v>6615</v>
      </c>
      <c r="C17457" t="s">
        <v>13</v>
      </c>
      <c r="D17457" t="s">
        <v>67558</v>
      </c>
      <c r="E17457" t="s">
        <v>15</v>
      </c>
      <c r="F17457" t="s">
        <v>16</v>
      </c>
      <c r="G17457" t="s">
        <v>637</v>
      </c>
      <c r="H17457">
        <v>0</v>
      </c>
      <c r="I17457">
        <v>0</v>
      </c>
      <c r="J17457">
        <v>0</v>
      </c>
      <c r="K17457" t="s">
        <v>67559</v>
      </c>
    </row>
    <row r="17458" spans="1:11" x14ac:dyDescent="0.3">
      <c r="A17458" t="s">
        <v>67560</v>
      </c>
      <c r="B17458" t="s">
        <v>67561</v>
      </c>
      <c r="C17458" t="s">
        <v>20</v>
      </c>
      <c r="D17458" t="s">
        <v>67562</v>
      </c>
      <c r="E17458" t="s">
        <v>62177</v>
      </c>
      <c r="F17458" t="s">
        <v>16</v>
      </c>
      <c r="G17458" t="s">
        <v>1271</v>
      </c>
      <c r="H17458">
        <v>0</v>
      </c>
      <c r="I17458">
        <v>0</v>
      </c>
      <c r="J17458">
        <v>0</v>
      </c>
      <c r="K17458" t="s">
        <v>67563</v>
      </c>
    </row>
    <row r="17459" spans="1:11" x14ac:dyDescent="0.3">
      <c r="A17459" t="s">
        <v>67564</v>
      </c>
      <c r="B17459" t="s">
        <v>67565</v>
      </c>
      <c r="C17459" t="s">
        <v>20</v>
      </c>
      <c r="D17459" t="s">
        <v>67566</v>
      </c>
      <c r="E17459" t="s">
        <v>61426</v>
      </c>
      <c r="F17459" t="s">
        <v>16</v>
      </c>
      <c r="G17459" t="s">
        <v>1162</v>
      </c>
      <c r="H17459">
        <v>0</v>
      </c>
      <c r="I17459">
        <v>0</v>
      </c>
      <c r="J17459">
        <v>0</v>
      </c>
      <c r="K17459" t="s">
        <v>67567</v>
      </c>
    </row>
    <row r="17460" spans="1:11" x14ac:dyDescent="0.3">
      <c r="A17460" t="s">
        <v>67568</v>
      </c>
      <c r="B17460" t="s">
        <v>67569</v>
      </c>
      <c r="C17460" t="s">
        <v>20</v>
      </c>
      <c r="D17460" t="s">
        <v>67570</v>
      </c>
      <c r="E17460" t="s">
        <v>61426</v>
      </c>
      <c r="F17460" t="s">
        <v>16</v>
      </c>
      <c r="G17460" t="s">
        <v>10373</v>
      </c>
      <c r="H17460">
        <v>0</v>
      </c>
      <c r="I17460">
        <v>0</v>
      </c>
      <c r="J17460">
        <v>0</v>
      </c>
      <c r="K17460" t="s">
        <v>67571</v>
      </c>
    </row>
    <row r="17461" spans="1:11" x14ac:dyDescent="0.3">
      <c r="A17461" t="s">
        <v>67572</v>
      </c>
      <c r="B17461" t="s">
        <v>67573</v>
      </c>
      <c r="C17461" t="s">
        <v>13</v>
      </c>
      <c r="D17461" t="s">
        <v>67574</v>
      </c>
      <c r="E17461" t="s">
        <v>66835</v>
      </c>
      <c r="F17461" t="s">
        <v>16</v>
      </c>
      <c r="G17461" t="s">
        <v>5120</v>
      </c>
      <c r="H17461">
        <v>0</v>
      </c>
      <c r="I17461">
        <v>0</v>
      </c>
      <c r="J17461">
        <v>0</v>
      </c>
      <c r="K17461" t="s">
        <v>67575</v>
      </c>
    </row>
    <row r="17462" spans="1:11" x14ac:dyDescent="0.3">
      <c r="A17462" t="s">
        <v>67576</v>
      </c>
      <c r="B17462" t="s">
        <v>67577</v>
      </c>
      <c r="C17462" t="s">
        <v>466</v>
      </c>
      <c r="D17462" t="s">
        <v>67578</v>
      </c>
      <c r="E17462" t="s">
        <v>20624</v>
      </c>
      <c r="F17462" t="s">
        <v>16</v>
      </c>
      <c r="G17462" t="s">
        <v>1710</v>
      </c>
      <c r="H17462">
        <v>0</v>
      </c>
      <c r="I17462">
        <v>0</v>
      </c>
      <c r="J17462">
        <v>0</v>
      </c>
      <c r="K17462" t="s">
        <v>67579</v>
      </c>
    </row>
    <row r="17463" spans="1:11" x14ac:dyDescent="0.3">
      <c r="A17463" t="s">
        <v>67580</v>
      </c>
      <c r="B17463" t="s">
        <v>67581</v>
      </c>
      <c r="C17463" t="s">
        <v>20</v>
      </c>
      <c r="D17463" t="s">
        <v>67582</v>
      </c>
      <c r="E17463" t="s">
        <v>62177</v>
      </c>
      <c r="F17463" t="s">
        <v>2454</v>
      </c>
      <c r="G17463" t="s">
        <v>42</v>
      </c>
      <c r="H17463">
        <v>0</v>
      </c>
      <c r="I17463">
        <v>0</v>
      </c>
      <c r="J17463">
        <v>0</v>
      </c>
      <c r="K17463" t="s">
        <v>67583</v>
      </c>
    </row>
    <row r="17464" spans="1:11" x14ac:dyDescent="0.3">
      <c r="A17464" t="s">
        <v>67584</v>
      </c>
      <c r="B17464" t="s">
        <v>67585</v>
      </c>
      <c r="C17464" t="s">
        <v>466</v>
      </c>
      <c r="D17464" t="s">
        <v>67586</v>
      </c>
      <c r="E17464" t="s">
        <v>20624</v>
      </c>
      <c r="F17464" t="s">
        <v>16</v>
      </c>
      <c r="G17464" t="s">
        <v>22797</v>
      </c>
      <c r="H17464">
        <v>0</v>
      </c>
      <c r="I17464">
        <v>0</v>
      </c>
      <c r="J17464">
        <v>0</v>
      </c>
      <c r="K17464" t="s">
        <v>67587</v>
      </c>
    </row>
    <row r="17465" spans="1:11" x14ac:dyDescent="0.3">
      <c r="A17465" t="s">
        <v>67588</v>
      </c>
      <c r="B17465" t="s">
        <v>67589</v>
      </c>
      <c r="C17465" t="s">
        <v>13</v>
      </c>
      <c r="D17465" t="s">
        <v>67590</v>
      </c>
      <c r="E17465" t="s">
        <v>66835</v>
      </c>
      <c r="F17465" t="s">
        <v>16</v>
      </c>
      <c r="G17465" t="s">
        <v>1488</v>
      </c>
      <c r="H17465">
        <v>0</v>
      </c>
      <c r="I17465">
        <v>0</v>
      </c>
      <c r="J17465">
        <v>0</v>
      </c>
      <c r="K17465" t="s">
        <v>67591</v>
      </c>
    </row>
    <row r="17466" spans="1:11" x14ac:dyDescent="0.3">
      <c r="A17466" t="s">
        <v>67592</v>
      </c>
      <c r="B17466" t="s">
        <v>67593</v>
      </c>
      <c r="C17466" t="s">
        <v>27</v>
      </c>
      <c r="D17466" t="s">
        <v>67594</v>
      </c>
      <c r="E17466" t="s">
        <v>65444</v>
      </c>
      <c r="F17466" t="s">
        <v>16</v>
      </c>
      <c r="G17466" t="s">
        <v>4933</v>
      </c>
      <c r="H17466">
        <v>0</v>
      </c>
      <c r="I17466">
        <v>0</v>
      </c>
      <c r="J17466">
        <v>0</v>
      </c>
      <c r="K17466" t="s">
        <v>67595</v>
      </c>
    </row>
    <row r="17467" spans="1:11" x14ac:dyDescent="0.3">
      <c r="A17467" t="s">
        <v>67596</v>
      </c>
      <c r="C17467" t="s">
        <v>13</v>
      </c>
      <c r="D17467" t="s">
        <v>67597</v>
      </c>
      <c r="E17467" t="s">
        <v>15</v>
      </c>
      <c r="F17467" t="s">
        <v>16</v>
      </c>
      <c r="G17467" t="s">
        <v>8162</v>
      </c>
      <c r="H17467">
        <v>0</v>
      </c>
      <c r="I17467">
        <v>0</v>
      </c>
      <c r="J17467">
        <v>0</v>
      </c>
      <c r="K17467" t="s">
        <v>67598</v>
      </c>
    </row>
    <row r="17468" spans="1:11" x14ac:dyDescent="0.3">
      <c r="A17468" t="s">
        <v>67599</v>
      </c>
      <c r="B17468" t="s">
        <v>67600</v>
      </c>
      <c r="C17468" t="s">
        <v>27</v>
      </c>
      <c r="D17468" t="s">
        <v>67601</v>
      </c>
      <c r="E17468" t="s">
        <v>65444</v>
      </c>
      <c r="F17468" t="s">
        <v>16</v>
      </c>
      <c r="G17468" t="s">
        <v>6487</v>
      </c>
      <c r="H17468">
        <v>0</v>
      </c>
      <c r="I17468">
        <v>0</v>
      </c>
      <c r="J17468">
        <v>0</v>
      </c>
      <c r="K17468" t="s">
        <v>67602</v>
      </c>
    </row>
    <row r="17469" spans="1:11" x14ac:dyDescent="0.3">
      <c r="A17469" t="s">
        <v>67603</v>
      </c>
      <c r="B17469" t="s">
        <v>67604</v>
      </c>
      <c r="C17469" t="s">
        <v>20</v>
      </c>
      <c r="D17469" t="s">
        <v>67605</v>
      </c>
      <c r="E17469" t="s">
        <v>61426</v>
      </c>
      <c r="F17469" t="s">
        <v>5696</v>
      </c>
      <c r="G17469" t="s">
        <v>1271</v>
      </c>
      <c r="H17469">
        <v>0</v>
      </c>
      <c r="I17469">
        <v>0</v>
      </c>
      <c r="J17469">
        <v>0</v>
      </c>
      <c r="K17469" t="s">
        <v>67606</v>
      </c>
    </row>
    <row r="17470" spans="1:11" x14ac:dyDescent="0.3">
      <c r="A17470" t="s">
        <v>67607</v>
      </c>
      <c r="B17470" t="s">
        <v>67608</v>
      </c>
      <c r="C17470" t="s">
        <v>20</v>
      </c>
      <c r="E17470" t="s">
        <v>61426</v>
      </c>
      <c r="F17470" t="s">
        <v>3555</v>
      </c>
      <c r="G17470" t="s">
        <v>42</v>
      </c>
      <c r="H17470">
        <v>0</v>
      </c>
      <c r="I17470">
        <v>0</v>
      </c>
      <c r="J17470">
        <v>0</v>
      </c>
      <c r="K17470" t="s">
        <v>67609</v>
      </c>
    </row>
    <row r="17471" spans="1:11" x14ac:dyDescent="0.3">
      <c r="A17471" t="s">
        <v>67610</v>
      </c>
      <c r="B17471" t="s">
        <v>67611</v>
      </c>
      <c r="C17471" t="s">
        <v>20</v>
      </c>
      <c r="D17471" t="s">
        <v>67612</v>
      </c>
      <c r="E17471" t="s">
        <v>61426</v>
      </c>
      <c r="F17471" t="s">
        <v>16</v>
      </c>
      <c r="G17471" t="s">
        <v>756</v>
      </c>
      <c r="H17471">
        <v>0</v>
      </c>
      <c r="I17471">
        <v>0</v>
      </c>
      <c r="J17471">
        <v>0</v>
      </c>
      <c r="K17471" t="s">
        <v>67613</v>
      </c>
    </row>
    <row r="17472" spans="1:11" x14ac:dyDescent="0.3">
      <c r="A17472" t="s">
        <v>67614</v>
      </c>
      <c r="B17472" t="s">
        <v>67615</v>
      </c>
      <c r="C17472" t="s">
        <v>27</v>
      </c>
      <c r="D17472" t="s">
        <v>67616</v>
      </c>
      <c r="E17472" t="s">
        <v>65444</v>
      </c>
      <c r="F17472" t="s">
        <v>16</v>
      </c>
      <c r="G17472" t="s">
        <v>2542</v>
      </c>
      <c r="H17472">
        <v>0</v>
      </c>
      <c r="I17472">
        <v>0</v>
      </c>
      <c r="J17472">
        <v>0</v>
      </c>
      <c r="K17472" t="s">
        <v>67617</v>
      </c>
    </row>
    <row r="17473" spans="1:11" x14ac:dyDescent="0.3">
      <c r="A17473" t="s">
        <v>67618</v>
      </c>
      <c r="B17473" t="s">
        <v>67619</v>
      </c>
      <c r="C17473" t="s">
        <v>20</v>
      </c>
      <c r="D17473" t="s">
        <v>67620</v>
      </c>
      <c r="E17473" t="s">
        <v>61426</v>
      </c>
      <c r="F17473" t="s">
        <v>2224</v>
      </c>
      <c r="G17473" t="s">
        <v>51705</v>
      </c>
      <c r="H17473">
        <v>0</v>
      </c>
      <c r="I17473">
        <v>0</v>
      </c>
      <c r="J17473">
        <v>0</v>
      </c>
      <c r="K17473" t="s">
        <v>67621</v>
      </c>
    </row>
    <row r="17474" spans="1:11" x14ac:dyDescent="0.3">
      <c r="A17474" t="s">
        <v>67622</v>
      </c>
      <c r="B17474" t="s">
        <v>67623</v>
      </c>
      <c r="C17474" t="s">
        <v>558</v>
      </c>
      <c r="D17474" t="s">
        <v>67624</v>
      </c>
      <c r="E17474" t="s">
        <v>32122</v>
      </c>
      <c r="F17474" t="s">
        <v>16</v>
      </c>
      <c r="G17474" t="s">
        <v>11985</v>
      </c>
      <c r="H17474">
        <v>0</v>
      </c>
      <c r="I17474">
        <v>0</v>
      </c>
      <c r="J17474">
        <v>0</v>
      </c>
      <c r="K17474" t="s">
        <v>67625</v>
      </c>
    </row>
    <row r="17475" spans="1:11" x14ac:dyDescent="0.3">
      <c r="A17475" t="s">
        <v>67626</v>
      </c>
      <c r="C17475" t="s">
        <v>147</v>
      </c>
      <c r="D17475" t="s">
        <v>67627</v>
      </c>
      <c r="E17475" t="s">
        <v>4768</v>
      </c>
      <c r="F17475" t="s">
        <v>8432</v>
      </c>
      <c r="G17475" t="s">
        <v>42</v>
      </c>
      <c r="H17475">
        <v>0</v>
      </c>
      <c r="I17475">
        <v>0</v>
      </c>
      <c r="J17475">
        <v>0</v>
      </c>
      <c r="K17475" t="s">
        <v>67628</v>
      </c>
    </row>
    <row r="17476" spans="1:11" x14ac:dyDescent="0.3">
      <c r="A17476" t="s">
        <v>67629</v>
      </c>
      <c r="C17476" t="s">
        <v>27</v>
      </c>
      <c r="D17476" t="s">
        <v>67630</v>
      </c>
      <c r="E17476" t="s">
        <v>65444</v>
      </c>
      <c r="F17476" t="s">
        <v>41</v>
      </c>
      <c r="G17476" t="s">
        <v>42</v>
      </c>
      <c r="H17476">
        <v>0</v>
      </c>
      <c r="I17476">
        <v>0</v>
      </c>
      <c r="J17476">
        <v>0</v>
      </c>
      <c r="K17476" t="s">
        <v>67631</v>
      </c>
    </row>
    <row r="17477" spans="1:11" x14ac:dyDescent="0.3">
      <c r="A17477" t="s">
        <v>67632</v>
      </c>
      <c r="C17477" t="s">
        <v>27</v>
      </c>
      <c r="D17477" t="s">
        <v>67633</v>
      </c>
      <c r="E17477" t="s">
        <v>65444</v>
      </c>
      <c r="F17477" t="s">
        <v>41</v>
      </c>
      <c r="G17477" t="s">
        <v>42</v>
      </c>
      <c r="H17477">
        <v>0</v>
      </c>
      <c r="I17477">
        <v>0</v>
      </c>
      <c r="J17477">
        <v>0</v>
      </c>
      <c r="K17477" t="s">
        <v>67634</v>
      </c>
    </row>
    <row r="17478" spans="1:11" x14ac:dyDescent="0.3">
      <c r="A17478" t="s">
        <v>67635</v>
      </c>
      <c r="B17478" t="s">
        <v>67636</v>
      </c>
      <c r="C17478" t="s">
        <v>27</v>
      </c>
      <c r="D17478" t="s">
        <v>67637</v>
      </c>
      <c r="E17478" t="s">
        <v>65444</v>
      </c>
      <c r="F17478" t="s">
        <v>41</v>
      </c>
      <c r="G17478" t="s">
        <v>42</v>
      </c>
      <c r="H17478">
        <v>0</v>
      </c>
      <c r="I17478">
        <v>0</v>
      </c>
      <c r="J17478">
        <v>0</v>
      </c>
      <c r="K17478" t="s">
        <v>67638</v>
      </c>
    </row>
    <row r="17479" spans="1:11" x14ac:dyDescent="0.3">
      <c r="A17479" t="s">
        <v>67639</v>
      </c>
      <c r="B17479" t="s">
        <v>32594</v>
      </c>
      <c r="C17479" t="s">
        <v>20</v>
      </c>
      <c r="D17479" t="s">
        <v>67640</v>
      </c>
      <c r="E17479" t="s">
        <v>61426</v>
      </c>
      <c r="F17479" t="s">
        <v>16</v>
      </c>
      <c r="G17479" t="s">
        <v>4160</v>
      </c>
      <c r="H17479">
        <v>0</v>
      </c>
      <c r="I17479">
        <v>0</v>
      </c>
      <c r="J17479">
        <v>0</v>
      </c>
      <c r="K17479" t="s">
        <v>67641</v>
      </c>
    </row>
    <row r="17480" spans="1:11" x14ac:dyDescent="0.3">
      <c r="A17480" t="s">
        <v>67642</v>
      </c>
      <c r="B17480" t="s">
        <v>67643</v>
      </c>
      <c r="C17480" t="s">
        <v>20</v>
      </c>
      <c r="D17480" t="s">
        <v>67644</v>
      </c>
      <c r="E17480" t="s">
        <v>61426</v>
      </c>
      <c r="F17480" t="s">
        <v>16</v>
      </c>
      <c r="G17480" t="s">
        <v>5441</v>
      </c>
      <c r="H17480">
        <v>0</v>
      </c>
      <c r="I17480">
        <v>0</v>
      </c>
      <c r="J17480">
        <v>0</v>
      </c>
      <c r="K17480" t="s">
        <v>67645</v>
      </c>
    </row>
    <row r="17481" spans="1:11" x14ac:dyDescent="0.3">
      <c r="A17481" t="s">
        <v>67646</v>
      </c>
      <c r="B17481" t="s">
        <v>67647</v>
      </c>
      <c r="C17481" t="s">
        <v>27</v>
      </c>
      <c r="D17481" t="s">
        <v>67648</v>
      </c>
      <c r="E17481" t="s">
        <v>65444</v>
      </c>
      <c r="F17481" t="s">
        <v>16</v>
      </c>
      <c r="G17481" t="s">
        <v>67649</v>
      </c>
      <c r="H17481">
        <v>0</v>
      </c>
      <c r="I17481">
        <v>0</v>
      </c>
      <c r="J17481">
        <v>0</v>
      </c>
      <c r="K17481" t="s">
        <v>67650</v>
      </c>
    </row>
    <row r="17482" spans="1:11" x14ac:dyDescent="0.3">
      <c r="A17482" t="s">
        <v>67651</v>
      </c>
      <c r="B17482" t="s">
        <v>67652</v>
      </c>
      <c r="C17482" t="s">
        <v>20</v>
      </c>
      <c r="D17482" t="s">
        <v>67653</v>
      </c>
      <c r="E17482" t="s">
        <v>61426</v>
      </c>
      <c r="F17482" t="s">
        <v>22372</v>
      </c>
      <c r="G17482" t="s">
        <v>3413</v>
      </c>
      <c r="H17482">
        <v>0</v>
      </c>
      <c r="I17482">
        <v>0</v>
      </c>
      <c r="J17482">
        <v>0</v>
      </c>
      <c r="K17482" t="s">
        <v>67654</v>
      </c>
    </row>
    <row r="17483" spans="1:11" x14ac:dyDescent="0.3">
      <c r="A17483" t="s">
        <v>67655</v>
      </c>
      <c r="B17483" t="s">
        <v>67656</v>
      </c>
      <c r="C17483" t="s">
        <v>20</v>
      </c>
      <c r="D17483" t="s">
        <v>67657</v>
      </c>
      <c r="E17483" t="s">
        <v>61426</v>
      </c>
      <c r="F17483" t="s">
        <v>1143</v>
      </c>
      <c r="G17483" t="s">
        <v>42</v>
      </c>
      <c r="H17483">
        <v>0</v>
      </c>
      <c r="I17483">
        <v>0</v>
      </c>
      <c r="J17483">
        <v>0</v>
      </c>
      <c r="K17483" t="s">
        <v>67658</v>
      </c>
    </row>
    <row r="17484" spans="1:11" x14ac:dyDescent="0.3">
      <c r="A17484" t="s">
        <v>67659</v>
      </c>
      <c r="B17484" t="s">
        <v>67660</v>
      </c>
      <c r="C17484" t="s">
        <v>147</v>
      </c>
      <c r="D17484" t="s">
        <v>67661</v>
      </c>
      <c r="E17484" t="s">
        <v>59940</v>
      </c>
      <c r="F17484" t="s">
        <v>9398</v>
      </c>
      <c r="G17484" t="s">
        <v>42</v>
      </c>
      <c r="H17484">
        <v>0</v>
      </c>
      <c r="I17484">
        <v>0</v>
      </c>
      <c r="J17484">
        <v>0</v>
      </c>
      <c r="K17484" t="s">
        <v>67662</v>
      </c>
    </row>
    <row r="17485" spans="1:11" x14ac:dyDescent="0.3">
      <c r="A17485" t="s">
        <v>67663</v>
      </c>
      <c r="C17485" t="s">
        <v>27</v>
      </c>
      <c r="D17485" t="s">
        <v>67664</v>
      </c>
      <c r="E17485" t="s">
        <v>65444</v>
      </c>
      <c r="F17485" t="s">
        <v>41</v>
      </c>
      <c r="G17485" t="s">
        <v>25839</v>
      </c>
      <c r="H17485">
        <v>0</v>
      </c>
      <c r="I17485">
        <v>0</v>
      </c>
      <c r="J17485">
        <v>0</v>
      </c>
      <c r="K17485" t="s">
        <v>67665</v>
      </c>
    </row>
    <row r="17486" spans="1:11" x14ac:dyDescent="0.3">
      <c r="A17486" t="s">
        <v>67666</v>
      </c>
      <c r="B17486" t="s">
        <v>67667</v>
      </c>
      <c r="C17486" t="s">
        <v>20</v>
      </c>
      <c r="D17486" t="s">
        <v>67668</v>
      </c>
      <c r="E17486" t="s">
        <v>61426</v>
      </c>
      <c r="F17486" t="s">
        <v>3555</v>
      </c>
      <c r="G17486" t="s">
        <v>2906</v>
      </c>
      <c r="H17486">
        <v>0</v>
      </c>
      <c r="I17486">
        <v>0</v>
      </c>
      <c r="J17486">
        <v>0</v>
      </c>
      <c r="K17486" t="s">
        <v>67669</v>
      </c>
    </row>
    <row r="17487" spans="1:11" x14ac:dyDescent="0.3">
      <c r="A17487" t="s">
        <v>67670</v>
      </c>
      <c r="B17487" t="s">
        <v>67671</v>
      </c>
      <c r="C17487" t="s">
        <v>20</v>
      </c>
      <c r="D17487" t="s">
        <v>67672</v>
      </c>
      <c r="E17487" t="s">
        <v>61426</v>
      </c>
      <c r="F17487" t="s">
        <v>16</v>
      </c>
      <c r="G17487" t="s">
        <v>822</v>
      </c>
      <c r="H17487">
        <v>0</v>
      </c>
      <c r="I17487">
        <v>0</v>
      </c>
      <c r="J17487">
        <v>0</v>
      </c>
      <c r="K17487" t="s">
        <v>67673</v>
      </c>
    </row>
    <row r="17488" spans="1:11" x14ac:dyDescent="0.3">
      <c r="A17488" t="s">
        <v>67674</v>
      </c>
      <c r="C17488" t="s">
        <v>20</v>
      </c>
      <c r="D17488" t="s">
        <v>67675</v>
      </c>
      <c r="E17488" t="s">
        <v>61426</v>
      </c>
      <c r="F17488" t="s">
        <v>1723</v>
      </c>
      <c r="G17488" t="s">
        <v>42</v>
      </c>
      <c r="H17488">
        <v>0</v>
      </c>
      <c r="I17488">
        <v>0</v>
      </c>
      <c r="J17488">
        <v>0</v>
      </c>
      <c r="K17488" t="s">
        <v>67676</v>
      </c>
    </row>
    <row r="17489" spans="1:11" x14ac:dyDescent="0.3">
      <c r="A17489" t="s">
        <v>67677</v>
      </c>
      <c r="C17489" t="s">
        <v>147</v>
      </c>
      <c r="D17489" t="s">
        <v>67678</v>
      </c>
      <c r="E17489" t="s">
        <v>59940</v>
      </c>
      <c r="F17489" t="s">
        <v>707</v>
      </c>
      <c r="G17489" t="s">
        <v>42</v>
      </c>
      <c r="H17489">
        <v>0</v>
      </c>
      <c r="I17489">
        <v>0</v>
      </c>
      <c r="J17489">
        <v>0</v>
      </c>
      <c r="K17489" t="s">
        <v>67679</v>
      </c>
    </row>
    <row r="17490" spans="1:11" x14ac:dyDescent="0.3">
      <c r="A17490" t="s">
        <v>67680</v>
      </c>
      <c r="B17490" t="s">
        <v>67681</v>
      </c>
      <c r="C17490" t="s">
        <v>20</v>
      </c>
      <c r="D17490" t="s">
        <v>67682</v>
      </c>
      <c r="E17490" t="s">
        <v>62177</v>
      </c>
      <c r="F17490" t="s">
        <v>1531</v>
      </c>
      <c r="G17490" t="s">
        <v>42</v>
      </c>
      <c r="H17490">
        <v>0</v>
      </c>
      <c r="I17490">
        <v>0</v>
      </c>
      <c r="J17490">
        <v>0</v>
      </c>
      <c r="K17490" t="s">
        <v>67683</v>
      </c>
    </row>
    <row r="17491" spans="1:11" x14ac:dyDescent="0.3">
      <c r="A17491" t="s">
        <v>67684</v>
      </c>
      <c r="B17491" t="s">
        <v>67685</v>
      </c>
      <c r="C17491" t="s">
        <v>147</v>
      </c>
      <c r="D17491" t="s">
        <v>67686</v>
      </c>
      <c r="E17491" t="s">
        <v>59940</v>
      </c>
      <c r="F17491" t="s">
        <v>1845</v>
      </c>
      <c r="G17491" t="s">
        <v>42</v>
      </c>
      <c r="H17491">
        <v>0</v>
      </c>
      <c r="I17491">
        <v>0</v>
      </c>
      <c r="J17491">
        <v>0</v>
      </c>
      <c r="K17491" t="s">
        <v>67687</v>
      </c>
    </row>
    <row r="17492" spans="1:11" x14ac:dyDescent="0.3">
      <c r="A17492" t="s">
        <v>67688</v>
      </c>
      <c r="B17492" t="s">
        <v>67689</v>
      </c>
      <c r="C17492" t="s">
        <v>20</v>
      </c>
      <c r="D17492" t="s">
        <v>67690</v>
      </c>
      <c r="E17492" t="s">
        <v>61426</v>
      </c>
      <c r="F17492" t="s">
        <v>16</v>
      </c>
      <c r="G17492" t="s">
        <v>2506</v>
      </c>
      <c r="H17492">
        <v>0</v>
      </c>
      <c r="I17492">
        <v>0</v>
      </c>
      <c r="J17492">
        <v>0</v>
      </c>
      <c r="K17492" t="s">
        <v>67691</v>
      </c>
    </row>
    <row r="17493" spans="1:11" x14ac:dyDescent="0.3">
      <c r="A17493" t="s">
        <v>67692</v>
      </c>
      <c r="B17493" t="s">
        <v>67693</v>
      </c>
      <c r="C17493" t="s">
        <v>147</v>
      </c>
      <c r="D17493" t="s">
        <v>67694</v>
      </c>
      <c r="E17493" t="s">
        <v>59940</v>
      </c>
      <c r="F17493" t="s">
        <v>53176</v>
      </c>
      <c r="G17493" t="s">
        <v>42</v>
      </c>
      <c r="H17493">
        <v>0</v>
      </c>
      <c r="I17493">
        <v>0</v>
      </c>
      <c r="J17493">
        <v>0</v>
      </c>
      <c r="K17493" t="s">
        <v>67695</v>
      </c>
    </row>
    <row r="17494" spans="1:11" x14ac:dyDescent="0.3">
      <c r="A17494" t="s">
        <v>67696</v>
      </c>
      <c r="C17494" t="s">
        <v>147</v>
      </c>
      <c r="D17494" t="s">
        <v>67697</v>
      </c>
      <c r="E17494" t="s">
        <v>59940</v>
      </c>
      <c r="F17494" t="s">
        <v>41</v>
      </c>
      <c r="G17494" t="s">
        <v>42</v>
      </c>
      <c r="H17494">
        <v>0</v>
      </c>
      <c r="I17494">
        <v>0</v>
      </c>
      <c r="J17494">
        <v>0</v>
      </c>
      <c r="K17494" t="s">
        <v>67698</v>
      </c>
    </row>
    <row r="17495" spans="1:11" x14ac:dyDescent="0.3">
      <c r="A17495" t="s">
        <v>67699</v>
      </c>
      <c r="B17495" t="s">
        <v>67700</v>
      </c>
      <c r="C17495" t="s">
        <v>147</v>
      </c>
      <c r="D17495" t="s">
        <v>67701</v>
      </c>
      <c r="E17495" t="s">
        <v>59940</v>
      </c>
      <c r="F17495" t="s">
        <v>9563</v>
      </c>
      <c r="G17495" t="s">
        <v>42</v>
      </c>
      <c r="H17495">
        <v>0</v>
      </c>
      <c r="I17495">
        <v>0</v>
      </c>
      <c r="J17495">
        <v>0</v>
      </c>
      <c r="K17495" t="s">
        <v>67702</v>
      </c>
    </row>
    <row r="17496" spans="1:11" x14ac:dyDescent="0.3">
      <c r="A17496" t="s">
        <v>67703</v>
      </c>
      <c r="C17496" t="s">
        <v>27</v>
      </c>
      <c r="D17496" t="s">
        <v>67704</v>
      </c>
      <c r="E17496" t="s">
        <v>65444</v>
      </c>
      <c r="F17496" t="s">
        <v>41</v>
      </c>
      <c r="G17496" t="s">
        <v>42</v>
      </c>
      <c r="H17496">
        <v>0</v>
      </c>
      <c r="I17496">
        <v>0</v>
      </c>
      <c r="J17496">
        <v>0</v>
      </c>
      <c r="K17496" t="s">
        <v>67705</v>
      </c>
    </row>
    <row r="17497" spans="1:11" x14ac:dyDescent="0.3">
      <c r="A17497" t="s">
        <v>67706</v>
      </c>
      <c r="B17497" t="s">
        <v>67707</v>
      </c>
      <c r="C17497" t="s">
        <v>27</v>
      </c>
      <c r="D17497" t="s">
        <v>67708</v>
      </c>
      <c r="E17497" t="s">
        <v>65444</v>
      </c>
      <c r="F17497" t="s">
        <v>41</v>
      </c>
      <c r="G17497" t="s">
        <v>42</v>
      </c>
      <c r="H17497">
        <v>0</v>
      </c>
      <c r="I17497">
        <v>0</v>
      </c>
      <c r="J17497">
        <v>0</v>
      </c>
      <c r="K17497" t="s">
        <v>67709</v>
      </c>
    </row>
    <row r="17498" spans="1:11" x14ac:dyDescent="0.3">
      <c r="A17498" t="s">
        <v>67710</v>
      </c>
      <c r="B17498" t="s">
        <v>67711</v>
      </c>
      <c r="C17498" t="s">
        <v>13</v>
      </c>
      <c r="D17498" t="s">
        <v>67712</v>
      </c>
      <c r="E17498" t="s">
        <v>66835</v>
      </c>
      <c r="F17498" t="s">
        <v>16</v>
      </c>
      <c r="G17498" t="s">
        <v>1756</v>
      </c>
      <c r="H17498">
        <v>0</v>
      </c>
      <c r="I17498">
        <v>0</v>
      </c>
      <c r="J17498">
        <v>0</v>
      </c>
      <c r="K17498" t="s">
        <v>67713</v>
      </c>
    </row>
    <row r="17499" spans="1:11" x14ac:dyDescent="0.3">
      <c r="A17499" t="s">
        <v>67714</v>
      </c>
      <c r="B17499" t="s">
        <v>67715</v>
      </c>
      <c r="C17499" t="s">
        <v>466</v>
      </c>
      <c r="D17499" t="s">
        <v>67716</v>
      </c>
      <c r="E17499" t="s">
        <v>761</v>
      </c>
      <c r="F17499" t="s">
        <v>16</v>
      </c>
      <c r="G17499" t="s">
        <v>4273</v>
      </c>
      <c r="H17499">
        <v>0</v>
      </c>
      <c r="I17499">
        <v>0</v>
      </c>
      <c r="J17499">
        <v>0</v>
      </c>
      <c r="K17499" t="s">
        <v>67717</v>
      </c>
    </row>
    <row r="17500" spans="1:11" x14ac:dyDescent="0.3">
      <c r="A17500" t="s">
        <v>67718</v>
      </c>
      <c r="B17500" t="s">
        <v>67719</v>
      </c>
      <c r="C17500" t="s">
        <v>20</v>
      </c>
      <c r="D17500" t="s">
        <v>67720</v>
      </c>
      <c r="E17500" t="s">
        <v>61426</v>
      </c>
      <c r="F17500" t="s">
        <v>3944</v>
      </c>
      <c r="G17500" t="s">
        <v>8377</v>
      </c>
      <c r="H17500">
        <v>0</v>
      </c>
      <c r="I17500">
        <v>0</v>
      </c>
      <c r="J17500">
        <v>0</v>
      </c>
      <c r="K17500" t="s">
        <v>67721</v>
      </c>
    </row>
    <row r="17501" spans="1:11" x14ac:dyDescent="0.3">
      <c r="A17501" t="s">
        <v>67722</v>
      </c>
      <c r="B17501" t="s">
        <v>67723</v>
      </c>
      <c r="C17501" t="s">
        <v>13</v>
      </c>
      <c r="D17501" t="s">
        <v>67724</v>
      </c>
      <c r="E17501" t="s">
        <v>66835</v>
      </c>
      <c r="F17501" t="s">
        <v>16</v>
      </c>
      <c r="G17501" t="s">
        <v>13739</v>
      </c>
      <c r="H17501">
        <v>0</v>
      </c>
      <c r="I17501">
        <v>0</v>
      </c>
      <c r="J17501">
        <v>0</v>
      </c>
      <c r="K17501" t="s">
        <v>67725</v>
      </c>
    </row>
    <row r="17502" spans="1:11" x14ac:dyDescent="0.3">
      <c r="A17502" t="s">
        <v>67726</v>
      </c>
      <c r="B17502" t="s">
        <v>67727</v>
      </c>
      <c r="C17502" t="s">
        <v>27</v>
      </c>
      <c r="D17502" t="s">
        <v>67728</v>
      </c>
      <c r="E17502" t="s">
        <v>65444</v>
      </c>
      <c r="F17502" t="s">
        <v>41</v>
      </c>
      <c r="G17502" t="s">
        <v>14592</v>
      </c>
      <c r="H17502">
        <v>0</v>
      </c>
      <c r="I17502">
        <v>0</v>
      </c>
      <c r="J17502">
        <v>0</v>
      </c>
      <c r="K17502" t="s">
        <v>67729</v>
      </c>
    </row>
    <row r="17503" spans="1:11" x14ac:dyDescent="0.3">
      <c r="A17503" t="s">
        <v>67730</v>
      </c>
      <c r="C17503" t="s">
        <v>558</v>
      </c>
      <c r="D17503" t="s">
        <v>67731</v>
      </c>
      <c r="E17503" t="s">
        <v>32122</v>
      </c>
      <c r="F17503" t="s">
        <v>67732</v>
      </c>
      <c r="G17503" t="s">
        <v>42</v>
      </c>
      <c r="H17503">
        <v>0</v>
      </c>
      <c r="I17503">
        <v>0</v>
      </c>
      <c r="J17503">
        <v>0</v>
      </c>
      <c r="K17503" t="s">
        <v>67733</v>
      </c>
    </row>
    <row r="17504" spans="1:11" x14ac:dyDescent="0.3">
      <c r="A17504" t="s">
        <v>67734</v>
      </c>
      <c r="B17504" t="s">
        <v>67735</v>
      </c>
      <c r="C17504" t="s">
        <v>20</v>
      </c>
      <c r="D17504" t="s">
        <v>67736</v>
      </c>
      <c r="E17504" t="s">
        <v>61426</v>
      </c>
      <c r="F17504" t="s">
        <v>16</v>
      </c>
      <c r="G17504" t="s">
        <v>3103</v>
      </c>
      <c r="H17504">
        <v>0</v>
      </c>
      <c r="I17504">
        <v>0</v>
      </c>
      <c r="J17504">
        <v>0</v>
      </c>
      <c r="K17504" t="s">
        <v>67737</v>
      </c>
    </row>
    <row r="17505" spans="1:11" x14ac:dyDescent="0.3">
      <c r="A17505" t="s">
        <v>67738</v>
      </c>
      <c r="B17505" t="s">
        <v>67739</v>
      </c>
      <c r="C17505" t="s">
        <v>466</v>
      </c>
      <c r="D17505" t="s">
        <v>67740</v>
      </c>
      <c r="E17505" t="s">
        <v>761</v>
      </c>
      <c r="F17505" t="s">
        <v>16</v>
      </c>
      <c r="G17505" t="s">
        <v>9711</v>
      </c>
      <c r="H17505">
        <v>0</v>
      </c>
      <c r="I17505">
        <v>0</v>
      </c>
      <c r="J17505">
        <v>0</v>
      </c>
      <c r="K17505" t="s">
        <v>67741</v>
      </c>
    </row>
    <row r="17506" spans="1:11" x14ac:dyDescent="0.3">
      <c r="A17506" t="s">
        <v>67742</v>
      </c>
      <c r="B17506" t="s">
        <v>67743</v>
      </c>
      <c r="C17506" t="s">
        <v>27</v>
      </c>
      <c r="D17506" t="s">
        <v>67744</v>
      </c>
      <c r="E17506" t="s">
        <v>65444</v>
      </c>
      <c r="F17506" t="s">
        <v>41</v>
      </c>
      <c r="G17506" t="s">
        <v>42</v>
      </c>
      <c r="H17506">
        <v>0</v>
      </c>
      <c r="I17506">
        <v>0</v>
      </c>
      <c r="J17506">
        <v>0</v>
      </c>
      <c r="K17506" t="s">
        <v>67745</v>
      </c>
    </row>
    <row r="17507" spans="1:11" x14ac:dyDescent="0.3">
      <c r="A17507" t="s">
        <v>67746</v>
      </c>
      <c r="B17507" t="s">
        <v>67747</v>
      </c>
      <c r="C17507" t="s">
        <v>20</v>
      </c>
      <c r="D17507" t="s">
        <v>67748</v>
      </c>
      <c r="E17507" t="s">
        <v>61426</v>
      </c>
      <c r="F17507" t="s">
        <v>1242</v>
      </c>
      <c r="G17507" t="s">
        <v>42</v>
      </c>
      <c r="H17507">
        <v>0</v>
      </c>
      <c r="I17507">
        <v>0</v>
      </c>
      <c r="J17507">
        <v>0</v>
      </c>
      <c r="K17507" t="s">
        <v>67749</v>
      </c>
    </row>
    <row r="17508" spans="1:11" x14ac:dyDescent="0.3">
      <c r="A17508" t="s">
        <v>67750</v>
      </c>
      <c r="B17508" t="s">
        <v>67751</v>
      </c>
      <c r="C17508" t="s">
        <v>20</v>
      </c>
      <c r="D17508" t="s">
        <v>67752</v>
      </c>
      <c r="E17508" t="s">
        <v>61426</v>
      </c>
      <c r="F17508" t="s">
        <v>14181</v>
      </c>
      <c r="G17508" t="s">
        <v>42</v>
      </c>
      <c r="H17508">
        <v>0</v>
      </c>
      <c r="I17508">
        <v>0</v>
      </c>
      <c r="J17508">
        <v>0</v>
      </c>
      <c r="K17508" t="s">
        <v>67753</v>
      </c>
    </row>
    <row r="17509" spans="1:11" x14ac:dyDescent="0.3">
      <c r="A17509" t="s">
        <v>67754</v>
      </c>
      <c r="B17509" t="s">
        <v>67755</v>
      </c>
      <c r="C17509" t="s">
        <v>20</v>
      </c>
      <c r="D17509" t="s">
        <v>67756</v>
      </c>
      <c r="E17509" t="s">
        <v>61426</v>
      </c>
      <c r="F17509" t="s">
        <v>3560</v>
      </c>
      <c r="G17509" t="s">
        <v>42</v>
      </c>
      <c r="H17509">
        <v>0</v>
      </c>
      <c r="I17509">
        <v>0</v>
      </c>
      <c r="J17509">
        <v>0</v>
      </c>
      <c r="K17509" t="s">
        <v>67757</v>
      </c>
    </row>
    <row r="17510" spans="1:11" x14ac:dyDescent="0.3">
      <c r="A17510" t="s">
        <v>67758</v>
      </c>
      <c r="B17510" t="s">
        <v>67759</v>
      </c>
      <c r="C17510" t="s">
        <v>20</v>
      </c>
      <c r="D17510" t="s">
        <v>67760</v>
      </c>
      <c r="E17510" t="s">
        <v>61426</v>
      </c>
      <c r="F17510" t="s">
        <v>1214</v>
      </c>
      <c r="G17510" t="s">
        <v>42</v>
      </c>
      <c r="H17510">
        <v>0</v>
      </c>
      <c r="I17510">
        <v>0</v>
      </c>
      <c r="J17510">
        <v>0</v>
      </c>
      <c r="K17510" t="s">
        <v>67761</v>
      </c>
    </row>
    <row r="17511" spans="1:11" x14ac:dyDescent="0.3">
      <c r="A17511" t="s">
        <v>67762</v>
      </c>
      <c r="B17511" t="s">
        <v>67763</v>
      </c>
      <c r="C17511" t="s">
        <v>20</v>
      </c>
      <c r="D17511" t="s">
        <v>67764</v>
      </c>
      <c r="E17511" t="s">
        <v>61426</v>
      </c>
      <c r="F17511" t="s">
        <v>9182</v>
      </c>
      <c r="G17511" t="s">
        <v>42</v>
      </c>
      <c r="H17511">
        <v>0</v>
      </c>
      <c r="I17511">
        <v>0</v>
      </c>
      <c r="J17511">
        <v>0</v>
      </c>
      <c r="K17511" t="s">
        <v>67765</v>
      </c>
    </row>
    <row r="17512" spans="1:11" x14ac:dyDescent="0.3">
      <c r="A17512" t="s">
        <v>67766</v>
      </c>
      <c r="B17512" t="s">
        <v>67767</v>
      </c>
      <c r="C17512" t="s">
        <v>20</v>
      </c>
      <c r="D17512" t="s">
        <v>67768</v>
      </c>
      <c r="E17512" t="s">
        <v>61426</v>
      </c>
      <c r="F17512" t="s">
        <v>16</v>
      </c>
      <c r="G17512" t="s">
        <v>1639</v>
      </c>
      <c r="H17512">
        <v>0</v>
      </c>
      <c r="I17512">
        <v>0</v>
      </c>
      <c r="J17512">
        <v>0</v>
      </c>
      <c r="K17512" t="s">
        <v>67769</v>
      </c>
    </row>
    <row r="17513" spans="1:11" x14ac:dyDescent="0.3">
      <c r="A17513" t="s">
        <v>67770</v>
      </c>
      <c r="B17513" t="s">
        <v>67771</v>
      </c>
      <c r="C17513" t="s">
        <v>20</v>
      </c>
      <c r="D17513" t="s">
        <v>67772</v>
      </c>
      <c r="E17513" t="s">
        <v>61426</v>
      </c>
      <c r="F17513" t="s">
        <v>16</v>
      </c>
      <c r="G17513" t="s">
        <v>2906</v>
      </c>
      <c r="H17513">
        <v>0</v>
      </c>
      <c r="I17513">
        <v>0</v>
      </c>
      <c r="J17513">
        <v>0</v>
      </c>
      <c r="K17513" t="s">
        <v>67773</v>
      </c>
    </row>
    <row r="17514" spans="1:11" x14ac:dyDescent="0.3">
      <c r="A17514" t="s">
        <v>67774</v>
      </c>
      <c r="B17514" t="s">
        <v>67775</v>
      </c>
      <c r="C17514" t="s">
        <v>20</v>
      </c>
      <c r="D17514" t="s">
        <v>67776</v>
      </c>
      <c r="E17514" t="s">
        <v>61426</v>
      </c>
      <c r="F17514" t="s">
        <v>2454</v>
      </c>
      <c r="G17514" t="s">
        <v>42</v>
      </c>
      <c r="H17514">
        <v>0</v>
      </c>
      <c r="I17514">
        <v>0</v>
      </c>
      <c r="J17514">
        <v>0</v>
      </c>
      <c r="K17514" t="s">
        <v>67777</v>
      </c>
    </row>
    <row r="17515" spans="1:11" x14ac:dyDescent="0.3">
      <c r="A17515" t="s">
        <v>67778</v>
      </c>
      <c r="B17515" t="s">
        <v>67779</v>
      </c>
      <c r="C17515" t="s">
        <v>20</v>
      </c>
      <c r="D17515" t="s">
        <v>67780</v>
      </c>
      <c r="E17515" t="s">
        <v>61426</v>
      </c>
      <c r="F17515" t="s">
        <v>2956</v>
      </c>
      <c r="G17515" t="s">
        <v>11576</v>
      </c>
      <c r="H17515">
        <v>0</v>
      </c>
      <c r="I17515">
        <v>0</v>
      </c>
      <c r="J17515">
        <v>0</v>
      </c>
      <c r="K17515" t="s">
        <v>67781</v>
      </c>
    </row>
    <row r="17516" spans="1:11" x14ac:dyDescent="0.3">
      <c r="A17516" t="s">
        <v>67782</v>
      </c>
      <c r="B17516" t="s">
        <v>67783</v>
      </c>
      <c r="C17516" t="s">
        <v>27</v>
      </c>
      <c r="D17516" t="s">
        <v>67784</v>
      </c>
      <c r="E17516" t="s">
        <v>65444</v>
      </c>
      <c r="F17516" t="s">
        <v>41</v>
      </c>
      <c r="G17516" t="s">
        <v>42</v>
      </c>
      <c r="H17516">
        <v>0</v>
      </c>
      <c r="I17516">
        <v>0</v>
      </c>
      <c r="J17516">
        <v>0</v>
      </c>
      <c r="K17516" t="s">
        <v>67785</v>
      </c>
    </row>
    <row r="17517" spans="1:11" x14ac:dyDescent="0.3">
      <c r="A17517" t="s">
        <v>67786</v>
      </c>
      <c r="B17517" t="s">
        <v>67787</v>
      </c>
      <c r="C17517" t="s">
        <v>13</v>
      </c>
      <c r="D17517" t="s">
        <v>67788</v>
      </c>
      <c r="E17517" t="s">
        <v>66835</v>
      </c>
      <c r="F17517" t="s">
        <v>16</v>
      </c>
      <c r="G17517" t="s">
        <v>3982</v>
      </c>
      <c r="H17517">
        <v>0</v>
      </c>
      <c r="I17517">
        <v>0</v>
      </c>
      <c r="J17517">
        <v>0</v>
      </c>
      <c r="K17517" t="s">
        <v>67789</v>
      </c>
    </row>
    <row r="17518" spans="1:11" x14ac:dyDescent="0.3">
      <c r="A17518" t="s">
        <v>67790</v>
      </c>
      <c r="B17518" t="s">
        <v>67791</v>
      </c>
      <c r="C17518" t="s">
        <v>558</v>
      </c>
      <c r="D17518" t="e">
        <f>Z형강</f>
        <v>#NAME?</v>
      </c>
      <c r="E17518" t="s">
        <v>32122</v>
      </c>
      <c r="F17518" t="s">
        <v>845</v>
      </c>
      <c r="G17518" t="s">
        <v>42</v>
      </c>
      <c r="H17518">
        <v>0</v>
      </c>
      <c r="I17518">
        <v>0</v>
      </c>
      <c r="J17518">
        <v>0</v>
      </c>
      <c r="K17518" t="s">
        <v>67792</v>
      </c>
    </row>
    <row r="17519" spans="1:11" x14ac:dyDescent="0.3">
      <c r="A17519" t="s">
        <v>67793</v>
      </c>
      <c r="B17519" t="s">
        <v>67794</v>
      </c>
      <c r="C17519" t="s">
        <v>558</v>
      </c>
      <c r="D17519" t="s">
        <v>67795</v>
      </c>
      <c r="E17519" t="s">
        <v>19698</v>
      </c>
      <c r="F17519" t="s">
        <v>67796</v>
      </c>
      <c r="G17519" t="s">
        <v>469</v>
      </c>
      <c r="H17519">
        <v>0</v>
      </c>
      <c r="I17519">
        <v>0</v>
      </c>
      <c r="J17519">
        <v>0</v>
      </c>
      <c r="K17519" t="s">
        <v>67797</v>
      </c>
    </row>
    <row r="17520" spans="1:11" x14ac:dyDescent="0.3">
      <c r="A17520" t="s">
        <v>67798</v>
      </c>
      <c r="B17520" t="s">
        <v>67799</v>
      </c>
      <c r="C17520" t="s">
        <v>558</v>
      </c>
      <c r="D17520" t="s">
        <v>67800</v>
      </c>
      <c r="E17520" t="s">
        <v>19698</v>
      </c>
      <c r="F17520" t="s">
        <v>16</v>
      </c>
      <c r="G17520" t="s">
        <v>20664</v>
      </c>
      <c r="H17520">
        <v>0</v>
      </c>
      <c r="I17520">
        <v>0</v>
      </c>
      <c r="J17520">
        <v>0</v>
      </c>
      <c r="K17520" t="s">
        <v>67801</v>
      </c>
    </row>
    <row r="17521" spans="1:11" x14ac:dyDescent="0.3">
      <c r="A17521" t="s">
        <v>67802</v>
      </c>
      <c r="C17521" t="s">
        <v>558</v>
      </c>
      <c r="D17521" t="e">
        <f>지반 반력 계수</f>
        <v>#NAME?</v>
      </c>
      <c r="E17521" t="s">
        <v>19698</v>
      </c>
      <c r="F17521" t="s">
        <v>16</v>
      </c>
      <c r="G17521" t="s">
        <v>126</v>
      </c>
      <c r="H17521">
        <v>0</v>
      </c>
      <c r="I17521">
        <v>0</v>
      </c>
      <c r="J17521">
        <v>0</v>
      </c>
      <c r="K17521" t="s">
        <v>67803</v>
      </c>
    </row>
    <row r="17522" spans="1:11" x14ac:dyDescent="0.3">
      <c r="A17522" t="s">
        <v>67804</v>
      </c>
      <c r="B17522" t="s">
        <v>67805</v>
      </c>
      <c r="C17522" t="s">
        <v>558</v>
      </c>
      <c r="D17522" t="s">
        <v>67806</v>
      </c>
      <c r="E17522" t="s">
        <v>19698</v>
      </c>
      <c r="F17522" t="s">
        <v>16</v>
      </c>
      <c r="G17522" t="s">
        <v>54152</v>
      </c>
      <c r="H17522">
        <v>0</v>
      </c>
      <c r="I17522">
        <v>0</v>
      </c>
      <c r="J17522">
        <v>0</v>
      </c>
      <c r="K17522" t="s">
        <v>67807</v>
      </c>
    </row>
    <row r="17523" spans="1:11" x14ac:dyDescent="0.3">
      <c r="A17523" t="s">
        <v>67808</v>
      </c>
      <c r="B17523" t="s">
        <v>67809</v>
      </c>
      <c r="C17523" t="s">
        <v>558</v>
      </c>
      <c r="D17523" t="s">
        <v>67810</v>
      </c>
      <c r="E17523" t="s">
        <v>19698</v>
      </c>
      <c r="F17523" t="s">
        <v>16</v>
      </c>
      <c r="G17523" t="s">
        <v>15631</v>
      </c>
      <c r="H17523">
        <v>0</v>
      </c>
      <c r="I17523">
        <v>0</v>
      </c>
      <c r="J17523">
        <v>0</v>
      </c>
      <c r="K17523" t="s">
        <v>67811</v>
      </c>
    </row>
    <row r="17524" spans="1:11" x14ac:dyDescent="0.3">
      <c r="A17524" t="s">
        <v>67812</v>
      </c>
      <c r="B17524" t="s">
        <v>67813</v>
      </c>
      <c r="C17524" t="s">
        <v>558</v>
      </c>
      <c r="D17524" t="s">
        <v>67814</v>
      </c>
      <c r="E17524" t="s">
        <v>19698</v>
      </c>
      <c r="F17524" t="s">
        <v>16</v>
      </c>
      <c r="G17524" t="s">
        <v>38956</v>
      </c>
      <c r="H17524">
        <v>0</v>
      </c>
      <c r="I17524">
        <v>0</v>
      </c>
      <c r="J17524">
        <v>0</v>
      </c>
      <c r="K17524" t="s">
        <v>67815</v>
      </c>
    </row>
    <row r="17525" spans="1:11" x14ac:dyDescent="0.3">
      <c r="A17525" t="s">
        <v>67816</v>
      </c>
      <c r="B17525" t="s">
        <v>67817</v>
      </c>
      <c r="C17525" t="s">
        <v>558</v>
      </c>
      <c r="D17525" t="s">
        <v>67818</v>
      </c>
      <c r="E17525" t="s">
        <v>19698</v>
      </c>
      <c r="F17525" t="s">
        <v>16</v>
      </c>
      <c r="G17525" t="s">
        <v>1434</v>
      </c>
      <c r="H17525">
        <v>0</v>
      </c>
      <c r="I17525">
        <v>0</v>
      </c>
      <c r="J17525">
        <v>0</v>
      </c>
      <c r="K17525" t="s">
        <v>67819</v>
      </c>
    </row>
    <row r="17526" spans="1:11" x14ac:dyDescent="0.3">
      <c r="A17526" t="s">
        <v>67820</v>
      </c>
      <c r="B17526" t="s">
        <v>67821</v>
      </c>
      <c r="C17526" t="s">
        <v>558</v>
      </c>
      <c r="D17526" t="s">
        <v>67822</v>
      </c>
      <c r="E17526" t="s">
        <v>19698</v>
      </c>
      <c r="F17526" t="s">
        <v>16</v>
      </c>
      <c r="G17526" t="s">
        <v>20299</v>
      </c>
      <c r="H17526">
        <v>0</v>
      </c>
      <c r="I17526">
        <v>0</v>
      </c>
      <c r="J17526">
        <v>0</v>
      </c>
      <c r="K17526" t="s">
        <v>67823</v>
      </c>
    </row>
    <row r="17527" spans="1:11" x14ac:dyDescent="0.3">
      <c r="A17527" t="s">
        <v>67824</v>
      </c>
      <c r="B17527" t="s">
        <v>67825</v>
      </c>
      <c r="C17527" t="s">
        <v>558</v>
      </c>
      <c r="D17527" t="s">
        <v>67826</v>
      </c>
      <c r="E17527" t="s">
        <v>19698</v>
      </c>
      <c r="F17527" t="s">
        <v>16</v>
      </c>
      <c r="G17527" t="s">
        <v>51439</v>
      </c>
      <c r="H17527">
        <v>0</v>
      </c>
      <c r="I17527">
        <v>0</v>
      </c>
      <c r="J17527">
        <v>0</v>
      </c>
      <c r="K17527" t="s">
        <v>67827</v>
      </c>
    </row>
    <row r="17528" spans="1:11" x14ac:dyDescent="0.3">
      <c r="A17528" t="s">
        <v>67828</v>
      </c>
      <c r="B17528" t="s">
        <v>67829</v>
      </c>
      <c r="C17528" t="s">
        <v>558</v>
      </c>
      <c r="D17528" t="s">
        <v>67830</v>
      </c>
      <c r="E17528" t="s">
        <v>19698</v>
      </c>
      <c r="F17528" t="s">
        <v>16</v>
      </c>
      <c r="G17528" t="s">
        <v>38381</v>
      </c>
      <c r="H17528">
        <v>0</v>
      </c>
      <c r="I17528">
        <v>0</v>
      </c>
      <c r="J17528">
        <v>0</v>
      </c>
      <c r="K17528" t="s">
        <v>67831</v>
      </c>
    </row>
    <row r="17529" spans="1:11" x14ac:dyDescent="0.3">
      <c r="A17529" t="s">
        <v>67832</v>
      </c>
      <c r="B17529" t="s">
        <v>67833</v>
      </c>
      <c r="C17529" t="s">
        <v>558</v>
      </c>
      <c r="D17529" t="s">
        <v>67834</v>
      </c>
      <c r="E17529" t="s">
        <v>19698</v>
      </c>
      <c r="F17529" t="s">
        <v>16</v>
      </c>
      <c r="G17529" t="s">
        <v>19901</v>
      </c>
      <c r="H17529">
        <v>0</v>
      </c>
      <c r="I17529">
        <v>0</v>
      </c>
      <c r="J17529">
        <v>0</v>
      </c>
      <c r="K17529" t="s">
        <v>67835</v>
      </c>
    </row>
    <row r="17530" spans="1:11" x14ac:dyDescent="0.3">
      <c r="A17530" t="s">
        <v>67836</v>
      </c>
      <c r="B17530" t="s">
        <v>67837</v>
      </c>
      <c r="C17530" t="s">
        <v>13</v>
      </c>
      <c r="D17530" t="s">
        <v>67838</v>
      </c>
      <c r="E17530" t="s">
        <v>66835</v>
      </c>
      <c r="F17530" t="s">
        <v>16</v>
      </c>
      <c r="G17530" t="s">
        <v>12767</v>
      </c>
      <c r="H17530">
        <v>0</v>
      </c>
      <c r="I17530">
        <v>0</v>
      </c>
      <c r="J17530">
        <v>0</v>
      </c>
      <c r="K17530" t="s">
        <v>67839</v>
      </c>
    </row>
    <row r="17531" spans="1:11" x14ac:dyDescent="0.3">
      <c r="A17531" t="s">
        <v>67840</v>
      </c>
      <c r="B17531" t="s">
        <v>67841</v>
      </c>
      <c r="C17531" t="s">
        <v>558</v>
      </c>
      <c r="D17531" t="s">
        <v>67842</v>
      </c>
      <c r="E17531" t="s">
        <v>981</v>
      </c>
      <c r="F17531" t="s">
        <v>16</v>
      </c>
      <c r="G17531" t="s">
        <v>67843</v>
      </c>
      <c r="H17531">
        <v>0</v>
      </c>
      <c r="I17531">
        <v>0</v>
      </c>
      <c r="J17531">
        <v>0</v>
      </c>
      <c r="K17531" t="s">
        <v>67844</v>
      </c>
    </row>
    <row r="17532" spans="1:11" x14ac:dyDescent="0.3">
      <c r="A17532" t="s">
        <v>67845</v>
      </c>
      <c r="B17532" t="s">
        <v>67846</v>
      </c>
      <c r="C17532" t="s">
        <v>466</v>
      </c>
      <c r="D17532" t="s">
        <v>67847</v>
      </c>
      <c r="E17532" t="s">
        <v>761</v>
      </c>
      <c r="F17532" t="s">
        <v>16</v>
      </c>
      <c r="G17532" t="s">
        <v>25675</v>
      </c>
      <c r="H17532">
        <v>0</v>
      </c>
      <c r="I17532">
        <v>0</v>
      </c>
      <c r="J17532">
        <v>0</v>
      </c>
      <c r="K17532" t="s">
        <v>67848</v>
      </c>
    </row>
    <row r="17533" spans="1:11" x14ac:dyDescent="0.3">
      <c r="A17533" t="s">
        <v>67849</v>
      </c>
      <c r="B17533" t="s">
        <v>67850</v>
      </c>
      <c r="C17533" t="s">
        <v>558</v>
      </c>
      <c r="D17533" t="s">
        <v>67851</v>
      </c>
      <c r="E17533" t="s">
        <v>19698</v>
      </c>
      <c r="F17533" t="s">
        <v>16</v>
      </c>
      <c r="G17533" t="s">
        <v>14681</v>
      </c>
      <c r="H17533">
        <v>0</v>
      </c>
      <c r="I17533">
        <v>0</v>
      </c>
      <c r="J17533">
        <v>0</v>
      </c>
      <c r="K17533" t="s">
        <v>67852</v>
      </c>
    </row>
    <row r="17534" spans="1:11" x14ac:dyDescent="0.3">
      <c r="A17534" t="s">
        <v>67853</v>
      </c>
      <c r="B17534" t="s">
        <v>67854</v>
      </c>
      <c r="C17534" t="s">
        <v>558</v>
      </c>
      <c r="D17534" t="s">
        <v>67855</v>
      </c>
      <c r="E17534" t="s">
        <v>19698</v>
      </c>
      <c r="F17534" t="s">
        <v>16</v>
      </c>
      <c r="G17534" t="s">
        <v>2189</v>
      </c>
      <c r="H17534">
        <v>0</v>
      </c>
      <c r="I17534">
        <v>0</v>
      </c>
      <c r="J17534">
        <v>0</v>
      </c>
      <c r="K17534" t="s">
        <v>67856</v>
      </c>
    </row>
    <row r="17535" spans="1:11" x14ac:dyDescent="0.3">
      <c r="A17535" t="s">
        <v>67857</v>
      </c>
      <c r="B17535" t="s">
        <v>67858</v>
      </c>
      <c r="C17535" t="s">
        <v>558</v>
      </c>
      <c r="D17535" t="s">
        <v>67859</v>
      </c>
      <c r="E17535" t="s">
        <v>19698</v>
      </c>
      <c r="F17535" t="s">
        <v>7799</v>
      </c>
      <c r="G17535" t="s">
        <v>42</v>
      </c>
      <c r="H17535">
        <v>0</v>
      </c>
      <c r="I17535">
        <v>0</v>
      </c>
      <c r="J17535">
        <v>0</v>
      </c>
      <c r="K17535" t="s">
        <v>67860</v>
      </c>
    </row>
    <row r="17536" spans="1:11" x14ac:dyDescent="0.3">
      <c r="A17536" t="s">
        <v>67861</v>
      </c>
      <c r="B17536" t="s">
        <v>67862</v>
      </c>
      <c r="C17536" t="s">
        <v>558</v>
      </c>
      <c r="D17536" t="s">
        <v>67863</v>
      </c>
      <c r="E17536" t="s">
        <v>19698</v>
      </c>
      <c r="F17536" t="s">
        <v>16</v>
      </c>
      <c r="G17536" t="s">
        <v>18181</v>
      </c>
      <c r="H17536">
        <v>0</v>
      </c>
      <c r="I17536">
        <v>0</v>
      </c>
      <c r="J17536">
        <v>0</v>
      </c>
      <c r="K17536" t="s">
        <v>67864</v>
      </c>
    </row>
    <row r="17537" spans="1:11" x14ac:dyDescent="0.3">
      <c r="A17537" t="s">
        <v>67865</v>
      </c>
      <c r="B17537" t="s">
        <v>67866</v>
      </c>
      <c r="C17537" t="s">
        <v>20</v>
      </c>
      <c r="D17537" t="s">
        <v>67867</v>
      </c>
      <c r="E17537" t="s">
        <v>61426</v>
      </c>
      <c r="F17537" t="s">
        <v>1573</v>
      </c>
      <c r="G17537" t="s">
        <v>6760</v>
      </c>
      <c r="H17537">
        <v>0</v>
      </c>
      <c r="I17537">
        <v>0</v>
      </c>
      <c r="J17537">
        <v>0</v>
      </c>
      <c r="K17537" t="s">
        <v>67868</v>
      </c>
    </row>
    <row r="17538" spans="1:11" x14ac:dyDescent="0.3">
      <c r="A17538" t="s">
        <v>67869</v>
      </c>
      <c r="B17538" t="s">
        <v>67870</v>
      </c>
      <c r="C17538" t="s">
        <v>558</v>
      </c>
      <c r="D17538" t="s">
        <v>67871</v>
      </c>
      <c r="E17538" t="s">
        <v>19698</v>
      </c>
      <c r="F17538" t="s">
        <v>7493</v>
      </c>
      <c r="G17538" t="s">
        <v>42</v>
      </c>
      <c r="H17538">
        <v>0</v>
      </c>
      <c r="I17538">
        <v>0</v>
      </c>
      <c r="J17538">
        <v>0</v>
      </c>
      <c r="K17538" t="s">
        <v>67872</v>
      </c>
    </row>
    <row r="17539" spans="1:11" x14ac:dyDescent="0.3">
      <c r="A17539" t="s">
        <v>67873</v>
      </c>
      <c r="B17539" t="s">
        <v>67874</v>
      </c>
      <c r="C17539" t="s">
        <v>20</v>
      </c>
      <c r="D17539" t="s">
        <v>67748</v>
      </c>
      <c r="E17539" t="s">
        <v>61426</v>
      </c>
      <c r="F17539" t="s">
        <v>2703</v>
      </c>
      <c r="G17539" t="s">
        <v>42</v>
      </c>
      <c r="H17539">
        <v>0</v>
      </c>
      <c r="I17539">
        <v>0</v>
      </c>
      <c r="J17539">
        <v>0</v>
      </c>
      <c r="K17539" t="s">
        <v>67875</v>
      </c>
    </row>
    <row r="17540" spans="1:11" x14ac:dyDescent="0.3">
      <c r="A17540" t="s">
        <v>67876</v>
      </c>
      <c r="C17540" t="s">
        <v>147</v>
      </c>
      <c r="D17540" t="s">
        <v>67877</v>
      </c>
      <c r="E17540" t="s">
        <v>59940</v>
      </c>
      <c r="F17540" t="s">
        <v>845</v>
      </c>
      <c r="G17540" t="s">
        <v>42</v>
      </c>
      <c r="H17540">
        <v>0</v>
      </c>
      <c r="I17540">
        <v>0</v>
      </c>
      <c r="J17540">
        <v>0</v>
      </c>
      <c r="K17540" t="s">
        <v>67878</v>
      </c>
    </row>
    <row r="17541" spans="1:11" x14ac:dyDescent="0.3">
      <c r="A17541" t="s">
        <v>67879</v>
      </c>
      <c r="B17541" t="s">
        <v>67880</v>
      </c>
      <c r="C17541" t="s">
        <v>558</v>
      </c>
      <c r="D17541" t="s">
        <v>67881</v>
      </c>
      <c r="E17541" t="s">
        <v>19698</v>
      </c>
      <c r="F17541" t="s">
        <v>8234</v>
      </c>
      <c r="G17541" t="s">
        <v>42</v>
      </c>
      <c r="H17541">
        <v>0</v>
      </c>
      <c r="I17541">
        <v>0</v>
      </c>
      <c r="J17541">
        <v>0</v>
      </c>
      <c r="K17541" t="s">
        <v>67882</v>
      </c>
    </row>
    <row r="17542" spans="1:11" x14ac:dyDescent="0.3">
      <c r="A17542" t="s">
        <v>67883</v>
      </c>
      <c r="B17542" t="s">
        <v>67884</v>
      </c>
      <c r="C17542" t="s">
        <v>558</v>
      </c>
      <c r="D17542" t="s">
        <v>67885</v>
      </c>
      <c r="E17542" t="s">
        <v>19698</v>
      </c>
      <c r="F17542" t="s">
        <v>12193</v>
      </c>
      <c r="G17542" t="s">
        <v>42</v>
      </c>
      <c r="H17542">
        <v>0</v>
      </c>
      <c r="I17542">
        <v>0</v>
      </c>
      <c r="J17542">
        <v>0</v>
      </c>
      <c r="K17542" t="s">
        <v>67886</v>
      </c>
    </row>
    <row r="17543" spans="1:11" x14ac:dyDescent="0.3">
      <c r="A17543" t="s">
        <v>67887</v>
      </c>
      <c r="B17543" t="s">
        <v>67888</v>
      </c>
      <c r="C17543" t="s">
        <v>20</v>
      </c>
      <c r="D17543" t="s">
        <v>67889</v>
      </c>
      <c r="E17543" t="s">
        <v>62177</v>
      </c>
      <c r="F17543" t="s">
        <v>5733</v>
      </c>
      <c r="G17543" t="s">
        <v>42</v>
      </c>
      <c r="H17543">
        <v>0</v>
      </c>
      <c r="I17543">
        <v>0</v>
      </c>
      <c r="J17543">
        <v>0</v>
      </c>
      <c r="K17543" t="s">
        <v>67890</v>
      </c>
    </row>
    <row r="17544" spans="1:11" x14ac:dyDescent="0.3">
      <c r="A17544" t="s">
        <v>67891</v>
      </c>
      <c r="B17544" t="s">
        <v>67892</v>
      </c>
      <c r="C17544" t="s">
        <v>558</v>
      </c>
      <c r="D17544" t="s">
        <v>67893</v>
      </c>
      <c r="E17544" t="s">
        <v>19698</v>
      </c>
      <c r="F17544" t="s">
        <v>7374</v>
      </c>
      <c r="G17544" t="s">
        <v>42</v>
      </c>
      <c r="H17544">
        <v>0</v>
      </c>
      <c r="I17544">
        <v>0</v>
      </c>
      <c r="J17544">
        <v>0</v>
      </c>
      <c r="K17544" t="s">
        <v>67894</v>
      </c>
    </row>
    <row r="17545" spans="1:11" x14ac:dyDescent="0.3">
      <c r="A17545" t="s">
        <v>67895</v>
      </c>
      <c r="B17545" t="s">
        <v>67896</v>
      </c>
      <c r="C17545" t="s">
        <v>147</v>
      </c>
      <c r="D17545" t="s">
        <v>67897</v>
      </c>
      <c r="E17545" t="s">
        <v>59940</v>
      </c>
      <c r="F17545" t="s">
        <v>12188</v>
      </c>
      <c r="G17545" t="s">
        <v>42</v>
      </c>
      <c r="H17545">
        <v>0</v>
      </c>
      <c r="I17545">
        <v>0</v>
      </c>
      <c r="J17545">
        <v>0</v>
      </c>
      <c r="K17545" t="s">
        <v>67898</v>
      </c>
    </row>
    <row r="17546" spans="1:11" x14ac:dyDescent="0.3">
      <c r="A17546" t="s">
        <v>67899</v>
      </c>
      <c r="B17546" t="s">
        <v>67900</v>
      </c>
      <c r="C17546" t="s">
        <v>466</v>
      </c>
      <c r="D17546" t="s">
        <v>67901</v>
      </c>
      <c r="E17546" t="s">
        <v>20624</v>
      </c>
      <c r="F17546" t="s">
        <v>16</v>
      </c>
      <c r="G17546" t="s">
        <v>2853</v>
      </c>
      <c r="H17546">
        <v>0</v>
      </c>
      <c r="I17546">
        <v>0</v>
      </c>
      <c r="J17546">
        <v>0</v>
      </c>
      <c r="K17546" t="s">
        <v>67902</v>
      </c>
    </row>
    <row r="17547" spans="1:11" x14ac:dyDescent="0.3">
      <c r="A17547" t="s">
        <v>67903</v>
      </c>
      <c r="B17547" t="s">
        <v>67904</v>
      </c>
      <c r="C17547" t="s">
        <v>20</v>
      </c>
      <c r="D17547" t="s">
        <v>67905</v>
      </c>
      <c r="E17547" t="s">
        <v>62177</v>
      </c>
      <c r="F17547" t="s">
        <v>5882</v>
      </c>
      <c r="G17547" t="s">
        <v>42</v>
      </c>
      <c r="H17547">
        <v>0</v>
      </c>
      <c r="I17547">
        <v>0</v>
      </c>
      <c r="J17547">
        <v>0</v>
      </c>
      <c r="K17547" t="s">
        <v>67906</v>
      </c>
    </row>
    <row r="17548" spans="1:11" x14ac:dyDescent="0.3">
      <c r="A17548" t="s">
        <v>67907</v>
      </c>
      <c r="B17548" t="s">
        <v>67908</v>
      </c>
      <c r="C17548" t="s">
        <v>13</v>
      </c>
      <c r="D17548" t="s">
        <v>67909</v>
      </c>
      <c r="E17548" t="s">
        <v>66835</v>
      </c>
      <c r="F17548" t="s">
        <v>16</v>
      </c>
      <c r="G17548" t="s">
        <v>822</v>
      </c>
      <c r="H17548">
        <v>0</v>
      </c>
      <c r="I17548">
        <v>0</v>
      </c>
      <c r="J17548">
        <v>0</v>
      </c>
      <c r="K17548" t="s">
        <v>67910</v>
      </c>
    </row>
    <row r="17549" spans="1:11" x14ac:dyDescent="0.3">
      <c r="A17549" t="s">
        <v>67911</v>
      </c>
      <c r="B17549" t="s">
        <v>67912</v>
      </c>
      <c r="C17549" t="s">
        <v>20</v>
      </c>
      <c r="D17549" t="s">
        <v>67913</v>
      </c>
      <c r="E17549" t="s">
        <v>61426</v>
      </c>
      <c r="F17549" t="s">
        <v>165</v>
      </c>
      <c r="G17549" t="s">
        <v>42</v>
      </c>
      <c r="H17549">
        <v>0</v>
      </c>
      <c r="I17549">
        <v>0</v>
      </c>
      <c r="J17549">
        <v>0</v>
      </c>
      <c r="K17549" t="s">
        <v>67914</v>
      </c>
    </row>
    <row r="17550" spans="1:11" x14ac:dyDescent="0.3">
      <c r="A17550" t="s">
        <v>67915</v>
      </c>
      <c r="B17550" t="s">
        <v>67916</v>
      </c>
      <c r="C17550" t="s">
        <v>13</v>
      </c>
      <c r="D17550" t="s">
        <v>67917</v>
      </c>
      <c r="E17550" t="s">
        <v>66835</v>
      </c>
      <c r="F17550" t="s">
        <v>1918</v>
      </c>
      <c r="G17550" t="s">
        <v>6760</v>
      </c>
      <c r="H17550">
        <v>0</v>
      </c>
      <c r="I17550">
        <v>0</v>
      </c>
      <c r="J17550">
        <v>0</v>
      </c>
      <c r="K17550" t="s">
        <v>67918</v>
      </c>
    </row>
    <row r="17551" spans="1:11" x14ac:dyDescent="0.3">
      <c r="A17551" t="s">
        <v>67919</v>
      </c>
      <c r="B17551" t="s">
        <v>67920</v>
      </c>
      <c r="C17551" t="s">
        <v>13</v>
      </c>
      <c r="D17551" t="s">
        <v>67921</v>
      </c>
      <c r="E17551" t="s">
        <v>66835</v>
      </c>
      <c r="F17551" t="s">
        <v>16</v>
      </c>
      <c r="G17551" t="s">
        <v>2906</v>
      </c>
      <c r="H17551">
        <v>0</v>
      </c>
      <c r="I17551">
        <v>0</v>
      </c>
      <c r="J17551">
        <v>0</v>
      </c>
      <c r="K17551" t="s">
        <v>67922</v>
      </c>
    </row>
    <row r="17552" spans="1:11" x14ac:dyDescent="0.3">
      <c r="A17552" t="s">
        <v>67923</v>
      </c>
      <c r="B17552" t="s">
        <v>67924</v>
      </c>
      <c r="C17552" t="s">
        <v>20</v>
      </c>
      <c r="D17552" t="s">
        <v>67925</v>
      </c>
      <c r="E17552" t="s">
        <v>61426</v>
      </c>
      <c r="F17552" t="s">
        <v>11510</v>
      </c>
      <c r="G17552" t="s">
        <v>8577</v>
      </c>
      <c r="H17552">
        <v>0</v>
      </c>
      <c r="I17552">
        <v>0</v>
      </c>
      <c r="J17552">
        <v>0</v>
      </c>
      <c r="K17552" t="s">
        <v>67926</v>
      </c>
    </row>
    <row r="17553" spans="1:11" x14ac:dyDescent="0.3">
      <c r="A17553" t="s">
        <v>67927</v>
      </c>
      <c r="B17553" t="s">
        <v>67928</v>
      </c>
      <c r="C17553" t="s">
        <v>558</v>
      </c>
      <c r="D17553" t="s">
        <v>67929</v>
      </c>
      <c r="E17553" t="s">
        <v>32599</v>
      </c>
      <c r="F17553" t="s">
        <v>41</v>
      </c>
      <c r="G17553" t="s">
        <v>42</v>
      </c>
      <c r="H17553">
        <v>0</v>
      </c>
      <c r="I17553">
        <v>0</v>
      </c>
      <c r="J17553">
        <v>0</v>
      </c>
      <c r="K17553" t="s">
        <v>67930</v>
      </c>
    </row>
    <row r="17554" spans="1:11" x14ac:dyDescent="0.3">
      <c r="A17554" t="s">
        <v>67931</v>
      </c>
      <c r="B17554" t="s">
        <v>67932</v>
      </c>
      <c r="C17554" t="s">
        <v>27</v>
      </c>
      <c r="D17554" t="s">
        <v>67933</v>
      </c>
      <c r="E17554" t="s">
        <v>65444</v>
      </c>
      <c r="F17554" t="s">
        <v>16</v>
      </c>
      <c r="G17554" t="s">
        <v>8098</v>
      </c>
      <c r="H17554">
        <v>0</v>
      </c>
      <c r="I17554">
        <v>0</v>
      </c>
      <c r="J17554">
        <v>0</v>
      </c>
      <c r="K17554" t="s">
        <v>67934</v>
      </c>
    </row>
    <row r="17555" spans="1:11" x14ac:dyDescent="0.3">
      <c r="A17555" t="s">
        <v>67935</v>
      </c>
      <c r="B17555" t="s">
        <v>67936</v>
      </c>
      <c r="C17555" t="s">
        <v>27</v>
      </c>
      <c r="D17555" t="s">
        <v>67937</v>
      </c>
      <c r="E17555" t="s">
        <v>65444</v>
      </c>
      <c r="F17555" t="s">
        <v>16</v>
      </c>
      <c r="G17555" t="s">
        <v>4034</v>
      </c>
      <c r="H17555">
        <v>0</v>
      </c>
      <c r="I17555">
        <v>0</v>
      </c>
      <c r="J17555">
        <v>0</v>
      </c>
      <c r="K17555" t="s">
        <v>67938</v>
      </c>
    </row>
    <row r="17556" spans="1:11" x14ac:dyDescent="0.3">
      <c r="A17556" t="s">
        <v>67939</v>
      </c>
      <c r="B17556" t="s">
        <v>67940</v>
      </c>
      <c r="C17556" t="s">
        <v>20</v>
      </c>
      <c r="D17556" t="s">
        <v>67941</v>
      </c>
      <c r="E17556" t="s">
        <v>62177</v>
      </c>
      <c r="F17556" t="s">
        <v>41</v>
      </c>
      <c r="G17556" t="s">
        <v>42</v>
      </c>
      <c r="H17556">
        <v>0</v>
      </c>
      <c r="I17556">
        <v>0</v>
      </c>
      <c r="J17556">
        <v>0</v>
      </c>
      <c r="K17556" t="s">
        <v>67942</v>
      </c>
    </row>
    <row r="17557" spans="1:11" x14ac:dyDescent="0.3">
      <c r="A17557" t="s">
        <v>67943</v>
      </c>
      <c r="B17557" t="s">
        <v>67944</v>
      </c>
      <c r="C17557" t="s">
        <v>20</v>
      </c>
      <c r="D17557" t="s">
        <v>67945</v>
      </c>
      <c r="E17557" t="s">
        <v>61426</v>
      </c>
      <c r="F17557" t="s">
        <v>16</v>
      </c>
      <c r="G17557" t="s">
        <v>1934</v>
      </c>
      <c r="H17557">
        <v>0</v>
      </c>
      <c r="I17557">
        <v>0</v>
      </c>
      <c r="J17557">
        <v>0</v>
      </c>
      <c r="K17557" t="s">
        <v>67946</v>
      </c>
    </row>
    <row r="17558" spans="1:11" x14ac:dyDescent="0.3">
      <c r="A17558" t="s">
        <v>67947</v>
      </c>
      <c r="B17558" t="s">
        <v>67948</v>
      </c>
      <c r="C17558" t="s">
        <v>20</v>
      </c>
      <c r="D17558" t="s">
        <v>67949</v>
      </c>
      <c r="E17558" t="s">
        <v>61426</v>
      </c>
      <c r="F17558" t="s">
        <v>16</v>
      </c>
      <c r="G17558" t="s">
        <v>8377</v>
      </c>
      <c r="H17558">
        <v>0</v>
      </c>
      <c r="I17558">
        <v>0</v>
      </c>
      <c r="J17558">
        <v>0</v>
      </c>
      <c r="K17558" t="s">
        <v>67950</v>
      </c>
    </row>
    <row r="17559" spans="1:11" x14ac:dyDescent="0.3">
      <c r="A17559" t="s">
        <v>67951</v>
      </c>
      <c r="B17559" t="s">
        <v>67952</v>
      </c>
      <c r="C17559" t="s">
        <v>20</v>
      </c>
      <c r="D17559" t="s">
        <v>67953</v>
      </c>
      <c r="E17559" t="s">
        <v>61426</v>
      </c>
      <c r="F17559" t="s">
        <v>13271</v>
      </c>
      <c r="G17559" t="s">
        <v>2211</v>
      </c>
      <c r="H17559">
        <v>0</v>
      </c>
      <c r="I17559">
        <v>0</v>
      </c>
      <c r="J17559">
        <v>0</v>
      </c>
      <c r="K17559" t="s">
        <v>67954</v>
      </c>
    </row>
    <row r="17560" spans="1:11" x14ac:dyDescent="0.3">
      <c r="A17560" t="s">
        <v>67955</v>
      </c>
      <c r="C17560" t="s">
        <v>20</v>
      </c>
      <c r="D17560" t="s">
        <v>67956</v>
      </c>
      <c r="E17560" t="s">
        <v>61426</v>
      </c>
      <c r="F17560" t="s">
        <v>16</v>
      </c>
      <c r="G17560" t="s">
        <v>5397</v>
      </c>
      <c r="H17560">
        <v>0</v>
      </c>
      <c r="I17560">
        <v>0</v>
      </c>
      <c r="J17560">
        <v>0</v>
      </c>
      <c r="K17560" t="s">
        <v>67957</v>
      </c>
    </row>
    <row r="17561" spans="1:11" x14ac:dyDescent="0.3">
      <c r="A17561" t="s">
        <v>67958</v>
      </c>
      <c r="B17561" t="s">
        <v>67959</v>
      </c>
      <c r="C17561" t="s">
        <v>27</v>
      </c>
      <c r="D17561" t="s">
        <v>67960</v>
      </c>
      <c r="E17561" t="s">
        <v>29</v>
      </c>
      <c r="F17561" t="s">
        <v>41</v>
      </c>
      <c r="G17561" t="s">
        <v>42</v>
      </c>
      <c r="H17561">
        <v>0</v>
      </c>
      <c r="I17561">
        <v>0</v>
      </c>
      <c r="J17561">
        <v>0</v>
      </c>
      <c r="K17561" t="s">
        <v>67961</v>
      </c>
    </row>
    <row r="17562" spans="1:11" x14ac:dyDescent="0.3">
      <c r="A17562" t="s">
        <v>67962</v>
      </c>
      <c r="B17562" t="s">
        <v>67963</v>
      </c>
      <c r="C17562" t="s">
        <v>13</v>
      </c>
      <c r="D17562" t="s">
        <v>67964</v>
      </c>
      <c r="E17562" t="s">
        <v>66835</v>
      </c>
      <c r="F17562" t="s">
        <v>16</v>
      </c>
      <c r="G17562" t="s">
        <v>11525</v>
      </c>
      <c r="H17562">
        <v>0</v>
      </c>
      <c r="I17562">
        <v>0</v>
      </c>
      <c r="J17562">
        <v>0</v>
      </c>
      <c r="K17562" t="s">
        <v>67965</v>
      </c>
    </row>
    <row r="17563" spans="1:11" x14ac:dyDescent="0.3">
      <c r="A17563" t="s">
        <v>67966</v>
      </c>
      <c r="B17563" t="s">
        <v>67967</v>
      </c>
      <c r="C17563" t="s">
        <v>558</v>
      </c>
      <c r="D17563" t="s">
        <v>67968</v>
      </c>
      <c r="E17563" t="s">
        <v>34293</v>
      </c>
      <c r="F17563" t="s">
        <v>16</v>
      </c>
      <c r="G17563" t="s">
        <v>25115</v>
      </c>
      <c r="H17563">
        <v>0</v>
      </c>
      <c r="I17563">
        <v>0</v>
      </c>
      <c r="J17563">
        <v>0</v>
      </c>
      <c r="K17563" t="s">
        <v>67969</v>
      </c>
    </row>
    <row r="17564" spans="1:11" x14ac:dyDescent="0.3">
      <c r="A17564" t="s">
        <v>67970</v>
      </c>
      <c r="B17564" t="s">
        <v>67971</v>
      </c>
      <c r="C17564" t="s">
        <v>13</v>
      </c>
      <c r="D17564" t="s">
        <v>67972</v>
      </c>
      <c r="E17564" t="s">
        <v>66835</v>
      </c>
      <c r="F17564" t="s">
        <v>16</v>
      </c>
      <c r="G17564" t="s">
        <v>4960</v>
      </c>
      <c r="H17564">
        <v>0</v>
      </c>
      <c r="I17564">
        <v>0</v>
      </c>
      <c r="J17564">
        <v>0</v>
      </c>
      <c r="K17564" t="s">
        <v>67973</v>
      </c>
    </row>
    <row r="17565" spans="1:11" x14ac:dyDescent="0.3">
      <c r="A17565" t="s">
        <v>67974</v>
      </c>
      <c r="B17565" t="s">
        <v>309</v>
      </c>
      <c r="C17565" t="s">
        <v>27</v>
      </c>
      <c r="D17565" t="s">
        <v>67975</v>
      </c>
      <c r="E17565" t="s">
        <v>65444</v>
      </c>
      <c r="F17565" t="s">
        <v>16</v>
      </c>
      <c r="G17565" t="s">
        <v>18651</v>
      </c>
      <c r="H17565">
        <v>0</v>
      </c>
      <c r="I17565">
        <v>0</v>
      </c>
      <c r="J17565">
        <v>0</v>
      </c>
      <c r="K17565" t="s">
        <v>67976</v>
      </c>
    </row>
    <row r="17566" spans="1:11" x14ac:dyDescent="0.3">
      <c r="A17566" t="s">
        <v>67977</v>
      </c>
      <c r="B17566" t="s">
        <v>67978</v>
      </c>
      <c r="C17566" t="s">
        <v>27</v>
      </c>
      <c r="D17566" t="s">
        <v>67979</v>
      </c>
      <c r="E17566" t="s">
        <v>65444</v>
      </c>
      <c r="F17566" t="s">
        <v>16</v>
      </c>
      <c r="G17566" t="s">
        <v>4574</v>
      </c>
      <c r="H17566">
        <v>0</v>
      </c>
      <c r="I17566">
        <v>0</v>
      </c>
      <c r="J17566">
        <v>0</v>
      </c>
      <c r="K17566" t="s">
        <v>67980</v>
      </c>
    </row>
    <row r="17567" spans="1:11" x14ac:dyDescent="0.3">
      <c r="A17567" t="s">
        <v>67981</v>
      </c>
      <c r="B17567" t="s">
        <v>67982</v>
      </c>
      <c r="C17567" t="s">
        <v>558</v>
      </c>
      <c r="D17567" t="s">
        <v>67983</v>
      </c>
      <c r="E17567" t="s">
        <v>18607</v>
      </c>
      <c r="F17567" t="s">
        <v>16</v>
      </c>
      <c r="G17567" t="s">
        <v>14745</v>
      </c>
      <c r="H17567">
        <v>0</v>
      </c>
      <c r="I17567">
        <v>0</v>
      </c>
      <c r="J17567">
        <v>0</v>
      </c>
      <c r="K17567" t="s">
        <v>67984</v>
      </c>
    </row>
    <row r="17568" spans="1:11" x14ac:dyDescent="0.3">
      <c r="A17568" t="s">
        <v>67985</v>
      </c>
      <c r="B17568" t="s">
        <v>40276</v>
      </c>
      <c r="C17568" t="s">
        <v>558</v>
      </c>
      <c r="D17568" t="s">
        <v>67986</v>
      </c>
      <c r="E17568" t="s">
        <v>32599</v>
      </c>
      <c r="F17568" t="s">
        <v>16</v>
      </c>
      <c r="G17568" t="s">
        <v>5055</v>
      </c>
      <c r="H17568">
        <v>0</v>
      </c>
      <c r="I17568">
        <v>0</v>
      </c>
      <c r="J17568">
        <v>0</v>
      </c>
      <c r="K17568" t="s">
        <v>67987</v>
      </c>
    </row>
    <row r="17569" spans="1:11" x14ac:dyDescent="0.3">
      <c r="A17569" t="s">
        <v>67988</v>
      </c>
      <c r="B17569" t="s">
        <v>67989</v>
      </c>
      <c r="C17569" t="s">
        <v>20</v>
      </c>
      <c r="D17569" t="s">
        <v>67990</v>
      </c>
      <c r="E17569" t="s">
        <v>61426</v>
      </c>
      <c r="F17569" t="s">
        <v>16</v>
      </c>
      <c r="G17569" t="s">
        <v>18285</v>
      </c>
      <c r="H17569">
        <v>0</v>
      </c>
      <c r="I17569">
        <v>0</v>
      </c>
      <c r="J17569">
        <v>0</v>
      </c>
      <c r="K17569" t="s">
        <v>67991</v>
      </c>
    </row>
    <row r="17570" spans="1:11" x14ac:dyDescent="0.3">
      <c r="A17570" t="s">
        <v>67992</v>
      </c>
      <c r="B17570" t="s">
        <v>67993</v>
      </c>
      <c r="C17570" t="s">
        <v>558</v>
      </c>
      <c r="D17570" t="s">
        <v>67994</v>
      </c>
      <c r="E17570" t="s">
        <v>18607</v>
      </c>
      <c r="F17570" t="s">
        <v>16</v>
      </c>
      <c r="G17570" t="s">
        <v>13213</v>
      </c>
      <c r="H17570">
        <v>0</v>
      </c>
      <c r="I17570">
        <v>0</v>
      </c>
      <c r="J17570">
        <v>0</v>
      </c>
      <c r="K17570" t="s">
        <v>67995</v>
      </c>
    </row>
    <row r="17571" spans="1:11" x14ac:dyDescent="0.3">
      <c r="A17571" t="s">
        <v>67996</v>
      </c>
      <c r="B17571" t="s">
        <v>67997</v>
      </c>
      <c r="C17571" t="s">
        <v>27</v>
      </c>
      <c r="D17571" t="s">
        <v>67998</v>
      </c>
      <c r="E17571" t="s">
        <v>183</v>
      </c>
      <c r="F17571" t="s">
        <v>2892</v>
      </c>
      <c r="G17571" t="s">
        <v>42</v>
      </c>
      <c r="H17571">
        <v>0</v>
      </c>
      <c r="I17571">
        <v>0</v>
      </c>
      <c r="J17571">
        <v>0</v>
      </c>
      <c r="K17571" t="s">
        <v>67999</v>
      </c>
    </row>
    <row r="17572" spans="1:11" x14ac:dyDescent="0.3">
      <c r="A17572" t="s">
        <v>68000</v>
      </c>
      <c r="B17572" t="s">
        <v>68001</v>
      </c>
      <c r="C17572" t="s">
        <v>147</v>
      </c>
      <c r="D17572" t="s">
        <v>68002</v>
      </c>
      <c r="E17572" t="s">
        <v>59940</v>
      </c>
      <c r="F17572" t="s">
        <v>2111</v>
      </c>
      <c r="G17572" t="s">
        <v>42</v>
      </c>
      <c r="H17572">
        <v>0</v>
      </c>
      <c r="I17572">
        <v>0</v>
      </c>
      <c r="J17572">
        <v>0</v>
      </c>
      <c r="K17572" t="s">
        <v>68003</v>
      </c>
    </row>
    <row r="17573" spans="1:11" x14ac:dyDescent="0.3">
      <c r="A17573" t="s">
        <v>68004</v>
      </c>
      <c r="B17573" t="s">
        <v>68005</v>
      </c>
      <c r="C17573" t="s">
        <v>558</v>
      </c>
      <c r="D17573" t="s">
        <v>68006</v>
      </c>
      <c r="E17573" t="s">
        <v>32599</v>
      </c>
      <c r="F17573" t="s">
        <v>41</v>
      </c>
      <c r="G17573" t="s">
        <v>42</v>
      </c>
      <c r="H17573">
        <v>0</v>
      </c>
      <c r="I17573">
        <v>0</v>
      </c>
      <c r="J17573">
        <v>0</v>
      </c>
      <c r="K17573" t="s">
        <v>68007</v>
      </c>
    </row>
    <row r="17574" spans="1:11" x14ac:dyDescent="0.3">
      <c r="A17574" t="s">
        <v>68008</v>
      </c>
      <c r="B17574" t="s">
        <v>68009</v>
      </c>
      <c r="C17574" t="s">
        <v>20</v>
      </c>
      <c r="D17574" t="s">
        <v>68010</v>
      </c>
      <c r="E17574" t="s">
        <v>61426</v>
      </c>
      <c r="F17574" t="s">
        <v>11311</v>
      </c>
      <c r="G17574" t="s">
        <v>42</v>
      </c>
      <c r="H17574">
        <v>0</v>
      </c>
      <c r="I17574">
        <v>0</v>
      </c>
      <c r="J17574">
        <v>0</v>
      </c>
      <c r="K17574" t="s">
        <v>68011</v>
      </c>
    </row>
    <row r="17575" spans="1:11" x14ac:dyDescent="0.3">
      <c r="A17575" t="s">
        <v>68012</v>
      </c>
      <c r="B17575" t="s">
        <v>68013</v>
      </c>
      <c r="C17575" t="s">
        <v>20</v>
      </c>
      <c r="D17575" t="s">
        <v>68014</v>
      </c>
      <c r="E17575" t="s">
        <v>61426</v>
      </c>
      <c r="F17575" t="s">
        <v>389</v>
      </c>
      <c r="G17575" t="s">
        <v>42</v>
      </c>
      <c r="H17575">
        <v>0</v>
      </c>
      <c r="I17575">
        <v>0</v>
      </c>
      <c r="J17575">
        <v>0</v>
      </c>
      <c r="K17575" t="s">
        <v>68015</v>
      </c>
    </row>
    <row r="17576" spans="1:11" x14ac:dyDescent="0.3">
      <c r="A17576" t="s">
        <v>68016</v>
      </c>
      <c r="B17576" t="s">
        <v>68017</v>
      </c>
      <c r="C17576" t="s">
        <v>20</v>
      </c>
      <c r="D17576" t="s">
        <v>68018</v>
      </c>
      <c r="E17576" t="s">
        <v>61426</v>
      </c>
      <c r="F17576" t="s">
        <v>1715</v>
      </c>
      <c r="G17576" t="s">
        <v>42</v>
      </c>
      <c r="H17576">
        <v>0</v>
      </c>
      <c r="I17576">
        <v>0</v>
      </c>
      <c r="J17576">
        <v>0</v>
      </c>
      <c r="K17576" t="s">
        <v>68019</v>
      </c>
    </row>
    <row r="17577" spans="1:11" x14ac:dyDescent="0.3">
      <c r="A17577" t="s">
        <v>68020</v>
      </c>
      <c r="B17577" t="s">
        <v>68021</v>
      </c>
      <c r="C17577" t="s">
        <v>27</v>
      </c>
      <c r="D17577" t="s">
        <v>68022</v>
      </c>
      <c r="E17577" t="s">
        <v>65444</v>
      </c>
      <c r="F17577" t="s">
        <v>41</v>
      </c>
      <c r="G17577" t="s">
        <v>42</v>
      </c>
      <c r="H17577">
        <v>0</v>
      </c>
      <c r="I17577">
        <v>0</v>
      </c>
      <c r="J17577">
        <v>0</v>
      </c>
      <c r="K17577" t="s">
        <v>68023</v>
      </c>
    </row>
    <row r="17578" spans="1:11" x14ac:dyDescent="0.3">
      <c r="A17578" t="s">
        <v>68024</v>
      </c>
      <c r="C17578" t="s">
        <v>20</v>
      </c>
      <c r="D17578" t="s">
        <v>68025</v>
      </c>
      <c r="E17578" t="s">
        <v>61426</v>
      </c>
      <c r="F17578" t="s">
        <v>15971</v>
      </c>
      <c r="G17578" t="s">
        <v>42</v>
      </c>
      <c r="H17578">
        <v>0</v>
      </c>
      <c r="I17578">
        <v>0</v>
      </c>
      <c r="J17578">
        <v>0</v>
      </c>
      <c r="K17578" t="s">
        <v>68026</v>
      </c>
    </row>
    <row r="17579" spans="1:11" x14ac:dyDescent="0.3">
      <c r="A17579" t="s">
        <v>68027</v>
      </c>
      <c r="B17579" t="s">
        <v>68028</v>
      </c>
      <c r="C17579" t="s">
        <v>27</v>
      </c>
      <c r="D17579" t="s">
        <v>68029</v>
      </c>
      <c r="E17579" t="s">
        <v>65444</v>
      </c>
      <c r="F17579" t="s">
        <v>41</v>
      </c>
      <c r="G17579" t="s">
        <v>42</v>
      </c>
      <c r="H17579">
        <v>0</v>
      </c>
      <c r="I17579">
        <v>0</v>
      </c>
      <c r="J17579">
        <v>0</v>
      </c>
      <c r="K17579" t="s">
        <v>68030</v>
      </c>
    </row>
    <row r="17580" spans="1:11" x14ac:dyDescent="0.3">
      <c r="A17580" t="s">
        <v>68031</v>
      </c>
      <c r="B17580" t="s">
        <v>68032</v>
      </c>
      <c r="C17580" t="s">
        <v>27</v>
      </c>
      <c r="D17580" t="s">
        <v>68033</v>
      </c>
      <c r="E17580" t="s">
        <v>65444</v>
      </c>
      <c r="F17580" t="s">
        <v>41</v>
      </c>
      <c r="G17580" t="s">
        <v>4165</v>
      </c>
      <c r="H17580">
        <v>0</v>
      </c>
      <c r="I17580">
        <v>0</v>
      </c>
      <c r="J17580">
        <v>0</v>
      </c>
      <c r="K17580" t="s">
        <v>68034</v>
      </c>
    </row>
    <row r="17581" spans="1:11" x14ac:dyDescent="0.3">
      <c r="A17581" t="s">
        <v>68035</v>
      </c>
      <c r="B17581" t="s">
        <v>68036</v>
      </c>
      <c r="C17581" t="s">
        <v>27</v>
      </c>
      <c r="D17581" t="s">
        <v>68037</v>
      </c>
      <c r="E17581" t="s">
        <v>29</v>
      </c>
      <c r="F17581" t="s">
        <v>41</v>
      </c>
      <c r="G17581" t="s">
        <v>42</v>
      </c>
      <c r="H17581">
        <v>0</v>
      </c>
      <c r="I17581">
        <v>0</v>
      </c>
      <c r="J17581">
        <v>0</v>
      </c>
      <c r="K17581" t="s">
        <v>68038</v>
      </c>
    </row>
    <row r="17582" spans="1:11" x14ac:dyDescent="0.3">
      <c r="A17582" t="s">
        <v>68039</v>
      </c>
      <c r="B17582" t="s">
        <v>68040</v>
      </c>
      <c r="C17582" t="s">
        <v>20</v>
      </c>
      <c r="D17582" t="s">
        <v>68041</v>
      </c>
      <c r="E17582" t="s">
        <v>61426</v>
      </c>
      <c r="F17582" t="s">
        <v>1751</v>
      </c>
      <c r="G17582" t="s">
        <v>42</v>
      </c>
      <c r="H17582">
        <v>0</v>
      </c>
      <c r="I17582">
        <v>0</v>
      </c>
      <c r="J17582">
        <v>0</v>
      </c>
      <c r="K17582" t="s">
        <v>68042</v>
      </c>
    </row>
    <row r="17583" spans="1:11" x14ac:dyDescent="0.3">
      <c r="A17583" t="s">
        <v>68043</v>
      </c>
      <c r="B17583" t="s">
        <v>68044</v>
      </c>
      <c r="C17583" t="s">
        <v>20</v>
      </c>
      <c r="D17583" t="s">
        <v>68045</v>
      </c>
      <c r="E17583" t="s">
        <v>61426</v>
      </c>
      <c r="F17583" t="s">
        <v>5696</v>
      </c>
      <c r="G17583" t="s">
        <v>42</v>
      </c>
      <c r="H17583">
        <v>0</v>
      </c>
      <c r="I17583">
        <v>0</v>
      </c>
      <c r="J17583">
        <v>0</v>
      </c>
      <c r="K17583" t="s">
        <v>68046</v>
      </c>
    </row>
    <row r="17584" spans="1:11" x14ac:dyDescent="0.3">
      <c r="A17584" t="s">
        <v>68047</v>
      </c>
      <c r="C17584" t="s">
        <v>27</v>
      </c>
      <c r="D17584" t="s">
        <v>68048</v>
      </c>
      <c r="E17584" t="s">
        <v>65444</v>
      </c>
      <c r="F17584" t="s">
        <v>41</v>
      </c>
      <c r="G17584" t="s">
        <v>42</v>
      </c>
      <c r="H17584">
        <v>0</v>
      </c>
      <c r="I17584">
        <v>0</v>
      </c>
      <c r="J17584">
        <v>0</v>
      </c>
      <c r="K17584" t="s">
        <v>68049</v>
      </c>
    </row>
    <row r="17585" spans="1:11" x14ac:dyDescent="0.3">
      <c r="A17585" t="s">
        <v>68050</v>
      </c>
      <c r="B17585" t="s">
        <v>68051</v>
      </c>
      <c r="C17585" t="s">
        <v>20</v>
      </c>
      <c r="D17585" t="s">
        <v>68052</v>
      </c>
      <c r="E17585" t="s">
        <v>61426</v>
      </c>
      <c r="F17585" t="s">
        <v>2703</v>
      </c>
      <c r="G17585" t="s">
        <v>42</v>
      </c>
      <c r="H17585">
        <v>0</v>
      </c>
      <c r="I17585">
        <v>0</v>
      </c>
      <c r="J17585">
        <v>0</v>
      </c>
      <c r="K17585" t="s">
        <v>68053</v>
      </c>
    </row>
    <row r="17586" spans="1:11" x14ac:dyDescent="0.3">
      <c r="A17586" t="s">
        <v>68054</v>
      </c>
      <c r="C17586" t="s">
        <v>20</v>
      </c>
      <c r="E17586" t="s">
        <v>61426</v>
      </c>
      <c r="F17586" t="s">
        <v>4875</v>
      </c>
      <c r="G17586" t="s">
        <v>42</v>
      </c>
      <c r="H17586">
        <v>0</v>
      </c>
      <c r="I17586">
        <v>0</v>
      </c>
      <c r="J17586">
        <v>0</v>
      </c>
      <c r="K17586" t="s">
        <v>68055</v>
      </c>
    </row>
    <row r="17587" spans="1:11" x14ac:dyDescent="0.3">
      <c r="A17587" t="s">
        <v>68056</v>
      </c>
      <c r="B17587" t="s">
        <v>68057</v>
      </c>
      <c r="C17587" t="s">
        <v>27</v>
      </c>
      <c r="D17587" t="s">
        <v>68058</v>
      </c>
      <c r="E17587" t="s">
        <v>65444</v>
      </c>
      <c r="F17587" t="s">
        <v>41</v>
      </c>
      <c r="G17587" t="s">
        <v>42</v>
      </c>
      <c r="H17587">
        <v>0</v>
      </c>
      <c r="I17587">
        <v>0</v>
      </c>
      <c r="J17587">
        <v>0</v>
      </c>
      <c r="K17587" t="s">
        <v>68059</v>
      </c>
    </row>
    <row r="17588" spans="1:11" x14ac:dyDescent="0.3">
      <c r="A17588" t="s">
        <v>68060</v>
      </c>
      <c r="B17588" t="s">
        <v>68061</v>
      </c>
      <c r="C17588" t="s">
        <v>20</v>
      </c>
      <c r="D17588" t="s">
        <v>67956</v>
      </c>
      <c r="E17588" t="s">
        <v>61426</v>
      </c>
      <c r="F17588" t="s">
        <v>12900</v>
      </c>
      <c r="G17588" t="s">
        <v>42</v>
      </c>
      <c r="H17588">
        <v>0</v>
      </c>
      <c r="I17588">
        <v>0</v>
      </c>
      <c r="J17588">
        <v>0</v>
      </c>
      <c r="K17588" t="s">
        <v>68062</v>
      </c>
    </row>
    <row r="17589" spans="1:11" x14ac:dyDescent="0.3">
      <c r="A17589" t="s">
        <v>68063</v>
      </c>
      <c r="C17589" t="s">
        <v>20</v>
      </c>
      <c r="D17589" t="s">
        <v>68064</v>
      </c>
      <c r="E17589" t="s">
        <v>61426</v>
      </c>
      <c r="F17589" t="s">
        <v>41</v>
      </c>
      <c r="G17589" t="s">
        <v>42</v>
      </c>
      <c r="H17589">
        <v>0</v>
      </c>
      <c r="I17589">
        <v>0</v>
      </c>
      <c r="J17589">
        <v>0</v>
      </c>
      <c r="K17589" t="s">
        <v>68065</v>
      </c>
    </row>
    <row r="17590" spans="1:11" x14ac:dyDescent="0.3">
      <c r="A17590" t="s">
        <v>68066</v>
      </c>
      <c r="B17590" t="s">
        <v>68067</v>
      </c>
      <c r="C17590" t="s">
        <v>20</v>
      </c>
      <c r="D17590" t="s">
        <v>68068</v>
      </c>
      <c r="E17590" t="s">
        <v>61426</v>
      </c>
      <c r="F17590" t="s">
        <v>16</v>
      </c>
      <c r="G17590" t="s">
        <v>4933</v>
      </c>
      <c r="H17590">
        <v>0</v>
      </c>
      <c r="I17590">
        <v>0</v>
      </c>
      <c r="J17590">
        <v>0</v>
      </c>
      <c r="K17590" t="s">
        <v>68069</v>
      </c>
    </row>
    <row r="17591" spans="1:11" x14ac:dyDescent="0.3">
      <c r="A17591" t="s">
        <v>68070</v>
      </c>
      <c r="B17591" t="s">
        <v>68071</v>
      </c>
      <c r="C17591" t="s">
        <v>27</v>
      </c>
      <c r="D17591" t="s">
        <v>68072</v>
      </c>
      <c r="E17591" t="s">
        <v>29</v>
      </c>
      <c r="F17591" t="s">
        <v>41</v>
      </c>
      <c r="G17591" t="s">
        <v>42</v>
      </c>
      <c r="H17591">
        <v>0</v>
      </c>
      <c r="I17591">
        <v>0</v>
      </c>
      <c r="J17591">
        <v>0</v>
      </c>
      <c r="K17591" t="s">
        <v>68073</v>
      </c>
    </row>
    <row r="17592" spans="1:11" x14ac:dyDescent="0.3">
      <c r="A17592" t="s">
        <v>68074</v>
      </c>
      <c r="B17592" t="s">
        <v>68075</v>
      </c>
      <c r="C17592" t="s">
        <v>13</v>
      </c>
      <c r="D17592" t="s">
        <v>68076</v>
      </c>
      <c r="E17592" t="s">
        <v>66835</v>
      </c>
      <c r="F17592" t="s">
        <v>16</v>
      </c>
      <c r="G17592" t="s">
        <v>1612</v>
      </c>
      <c r="H17592">
        <v>0</v>
      </c>
      <c r="I17592">
        <v>0</v>
      </c>
      <c r="J17592">
        <v>0</v>
      </c>
      <c r="K17592" t="s">
        <v>68077</v>
      </c>
    </row>
    <row r="17593" spans="1:11" x14ac:dyDescent="0.3">
      <c r="A17593" t="s">
        <v>68078</v>
      </c>
      <c r="C17593" t="s">
        <v>13</v>
      </c>
      <c r="D17593" t="s">
        <v>68079</v>
      </c>
      <c r="E17593" t="s">
        <v>66835</v>
      </c>
      <c r="F17593" t="s">
        <v>16</v>
      </c>
      <c r="G17593" t="s">
        <v>9617</v>
      </c>
      <c r="H17593">
        <v>0</v>
      </c>
      <c r="I17593">
        <v>0</v>
      </c>
      <c r="J17593">
        <v>0</v>
      </c>
      <c r="K17593" t="s">
        <v>68080</v>
      </c>
    </row>
    <row r="17594" spans="1:11" x14ac:dyDescent="0.3">
      <c r="A17594" t="s">
        <v>68081</v>
      </c>
      <c r="B17594" t="s">
        <v>68082</v>
      </c>
      <c r="C17594" t="s">
        <v>20</v>
      </c>
      <c r="D17594" t="s">
        <v>68083</v>
      </c>
      <c r="E17594" t="s">
        <v>61426</v>
      </c>
      <c r="F17594" t="s">
        <v>326</v>
      </c>
      <c r="G17594" t="s">
        <v>42</v>
      </c>
      <c r="H17594">
        <v>0</v>
      </c>
      <c r="I17594">
        <v>0</v>
      </c>
      <c r="J17594">
        <v>0</v>
      </c>
      <c r="K17594" t="s">
        <v>68084</v>
      </c>
    </row>
    <row r="17595" spans="1:11" x14ac:dyDescent="0.3">
      <c r="A17595" t="s">
        <v>68085</v>
      </c>
      <c r="B17595" t="s">
        <v>68086</v>
      </c>
      <c r="C17595" t="s">
        <v>20</v>
      </c>
      <c r="D17595" t="s">
        <v>68087</v>
      </c>
      <c r="E17595" t="s">
        <v>61426</v>
      </c>
      <c r="F17595" t="s">
        <v>3066</v>
      </c>
      <c r="G17595" t="s">
        <v>23</v>
      </c>
      <c r="H17595">
        <v>0</v>
      </c>
      <c r="I17595">
        <v>0</v>
      </c>
      <c r="J17595">
        <v>0</v>
      </c>
      <c r="K17595" t="s">
        <v>68088</v>
      </c>
    </row>
    <row r="17596" spans="1:11" x14ac:dyDescent="0.3">
      <c r="A17596" t="s">
        <v>68089</v>
      </c>
      <c r="C17596" t="s">
        <v>20</v>
      </c>
      <c r="D17596" t="s">
        <v>68090</v>
      </c>
      <c r="E17596" t="s">
        <v>61426</v>
      </c>
      <c r="F17596" t="s">
        <v>41</v>
      </c>
      <c r="G17596" t="s">
        <v>42</v>
      </c>
      <c r="H17596">
        <v>0</v>
      </c>
      <c r="I17596">
        <v>0</v>
      </c>
      <c r="J17596">
        <v>0</v>
      </c>
      <c r="K17596" t="s">
        <v>68091</v>
      </c>
    </row>
    <row r="17597" spans="1:11" x14ac:dyDescent="0.3">
      <c r="A17597" t="s">
        <v>68092</v>
      </c>
      <c r="C17597" t="s">
        <v>27</v>
      </c>
      <c r="D17597" t="s">
        <v>68093</v>
      </c>
      <c r="E17597" t="s">
        <v>65444</v>
      </c>
      <c r="F17597" t="s">
        <v>41</v>
      </c>
      <c r="G17597" t="s">
        <v>42</v>
      </c>
      <c r="H17597">
        <v>0</v>
      </c>
      <c r="I17597">
        <v>0</v>
      </c>
      <c r="J17597">
        <v>0</v>
      </c>
      <c r="K17597" t="s">
        <v>68094</v>
      </c>
    </row>
    <row r="17598" spans="1:11" x14ac:dyDescent="0.3">
      <c r="A17598" t="s">
        <v>68095</v>
      </c>
      <c r="C17598" t="s">
        <v>27</v>
      </c>
      <c r="D17598" t="s">
        <v>68096</v>
      </c>
      <c r="E17598" t="s">
        <v>65444</v>
      </c>
      <c r="F17598" t="s">
        <v>41</v>
      </c>
      <c r="G17598" t="s">
        <v>42</v>
      </c>
      <c r="H17598">
        <v>0</v>
      </c>
      <c r="I17598">
        <v>0</v>
      </c>
      <c r="J17598">
        <v>0</v>
      </c>
      <c r="K17598" t="s">
        <v>68097</v>
      </c>
    </row>
    <row r="17599" spans="1:11" x14ac:dyDescent="0.3">
      <c r="A17599" t="s">
        <v>68098</v>
      </c>
      <c r="C17599" t="s">
        <v>27</v>
      </c>
      <c r="D17599" t="s">
        <v>68099</v>
      </c>
      <c r="E17599" t="s">
        <v>29</v>
      </c>
      <c r="F17599" t="s">
        <v>41</v>
      </c>
      <c r="G17599" t="s">
        <v>42</v>
      </c>
      <c r="H17599">
        <v>0</v>
      </c>
      <c r="I17599">
        <v>0</v>
      </c>
      <c r="J17599">
        <v>0</v>
      </c>
      <c r="K17599" t="s">
        <v>68100</v>
      </c>
    </row>
    <row r="17600" spans="1:11" x14ac:dyDescent="0.3">
      <c r="A17600" t="s">
        <v>68101</v>
      </c>
      <c r="B17600" t="s">
        <v>68102</v>
      </c>
      <c r="C17600" t="s">
        <v>27</v>
      </c>
      <c r="D17600" t="s">
        <v>68103</v>
      </c>
      <c r="E17600" t="s">
        <v>65444</v>
      </c>
      <c r="F17600" t="s">
        <v>41</v>
      </c>
      <c r="G17600" t="s">
        <v>42</v>
      </c>
      <c r="H17600">
        <v>0</v>
      </c>
      <c r="I17600">
        <v>0</v>
      </c>
      <c r="J17600">
        <v>0</v>
      </c>
      <c r="K17600" t="s">
        <v>68104</v>
      </c>
    </row>
    <row r="17601" spans="1:11" x14ac:dyDescent="0.3">
      <c r="A17601" t="s">
        <v>68105</v>
      </c>
      <c r="B17601" t="s">
        <v>68106</v>
      </c>
      <c r="C17601" t="s">
        <v>20</v>
      </c>
      <c r="D17601" t="s">
        <v>68107</v>
      </c>
      <c r="E17601" t="s">
        <v>61426</v>
      </c>
      <c r="F17601" t="s">
        <v>11585</v>
      </c>
      <c r="G17601" t="s">
        <v>42</v>
      </c>
      <c r="H17601">
        <v>0</v>
      </c>
      <c r="I17601">
        <v>0</v>
      </c>
      <c r="J17601">
        <v>0</v>
      </c>
      <c r="K17601" t="s">
        <v>68108</v>
      </c>
    </row>
    <row r="17602" spans="1:11" x14ac:dyDescent="0.3">
      <c r="A17602" t="s">
        <v>68109</v>
      </c>
      <c r="B17602" t="s">
        <v>40276</v>
      </c>
      <c r="C17602" t="s">
        <v>20</v>
      </c>
      <c r="D17602" t="s">
        <v>68110</v>
      </c>
      <c r="E17602" t="s">
        <v>61426</v>
      </c>
      <c r="F17602" t="s">
        <v>9786</v>
      </c>
      <c r="G17602" t="s">
        <v>1756</v>
      </c>
      <c r="H17602">
        <v>0</v>
      </c>
      <c r="I17602">
        <v>0</v>
      </c>
      <c r="J17602">
        <v>0</v>
      </c>
      <c r="K17602" t="s">
        <v>68111</v>
      </c>
    </row>
    <row r="17603" spans="1:11" x14ac:dyDescent="0.3">
      <c r="A17603" t="s">
        <v>68112</v>
      </c>
      <c r="B17603" t="s">
        <v>68113</v>
      </c>
      <c r="C17603" t="s">
        <v>20</v>
      </c>
      <c r="D17603" t="s">
        <v>68114</v>
      </c>
      <c r="E17603" t="s">
        <v>61426</v>
      </c>
      <c r="F17603" t="s">
        <v>389</v>
      </c>
      <c r="G17603" t="s">
        <v>42</v>
      </c>
      <c r="H17603">
        <v>0</v>
      </c>
      <c r="I17603">
        <v>0</v>
      </c>
      <c r="J17603">
        <v>0</v>
      </c>
      <c r="K17603" t="s">
        <v>68115</v>
      </c>
    </row>
    <row r="17604" spans="1:11" x14ac:dyDescent="0.3">
      <c r="A17604" t="s">
        <v>68116</v>
      </c>
      <c r="B17604" t="s">
        <v>68117</v>
      </c>
      <c r="C17604" t="s">
        <v>27</v>
      </c>
      <c r="D17604" t="s">
        <v>68118</v>
      </c>
      <c r="E17604" t="s">
        <v>65444</v>
      </c>
      <c r="F17604" t="s">
        <v>41</v>
      </c>
      <c r="G17604" t="s">
        <v>42</v>
      </c>
      <c r="H17604">
        <v>0</v>
      </c>
      <c r="I17604">
        <v>0</v>
      </c>
      <c r="J17604">
        <v>0</v>
      </c>
      <c r="K17604" t="s">
        <v>68119</v>
      </c>
    </row>
    <row r="17605" spans="1:11" x14ac:dyDescent="0.3">
      <c r="A17605" t="s">
        <v>68120</v>
      </c>
      <c r="B17605" t="s">
        <v>68121</v>
      </c>
      <c r="C17605" t="s">
        <v>27</v>
      </c>
      <c r="D17605" t="s">
        <v>68122</v>
      </c>
      <c r="E17605" t="s">
        <v>65444</v>
      </c>
      <c r="F17605" t="s">
        <v>16</v>
      </c>
      <c r="G17605" t="s">
        <v>9902</v>
      </c>
      <c r="H17605">
        <v>0</v>
      </c>
      <c r="I17605">
        <v>0</v>
      </c>
      <c r="J17605">
        <v>0</v>
      </c>
      <c r="K17605" t="s">
        <v>68123</v>
      </c>
    </row>
    <row r="17606" spans="1:11" x14ac:dyDescent="0.3">
      <c r="A17606" t="s">
        <v>68124</v>
      </c>
      <c r="B17606" t="s">
        <v>68121</v>
      </c>
      <c r="C17606" t="s">
        <v>27</v>
      </c>
      <c r="D17606" t="s">
        <v>68125</v>
      </c>
      <c r="E17606" t="s">
        <v>65444</v>
      </c>
      <c r="F17606" t="s">
        <v>41</v>
      </c>
      <c r="G17606" t="s">
        <v>42</v>
      </c>
      <c r="H17606">
        <v>0</v>
      </c>
      <c r="I17606">
        <v>0</v>
      </c>
      <c r="J17606">
        <v>0</v>
      </c>
      <c r="K17606" t="s">
        <v>68126</v>
      </c>
    </row>
    <row r="17607" spans="1:11" x14ac:dyDescent="0.3">
      <c r="A17607" t="s">
        <v>68127</v>
      </c>
      <c r="B17607" t="s">
        <v>68128</v>
      </c>
      <c r="C17607" t="s">
        <v>27</v>
      </c>
      <c r="D17607" t="s">
        <v>68129</v>
      </c>
      <c r="E17607" t="s">
        <v>65444</v>
      </c>
      <c r="F17607" t="s">
        <v>16</v>
      </c>
      <c r="G17607" t="s">
        <v>4591</v>
      </c>
      <c r="H17607">
        <v>0</v>
      </c>
      <c r="I17607">
        <v>0</v>
      </c>
      <c r="J17607">
        <v>0</v>
      </c>
      <c r="K17607" t="s">
        <v>68130</v>
      </c>
    </row>
    <row r="17608" spans="1:11" x14ac:dyDescent="0.3">
      <c r="A17608" t="s">
        <v>68131</v>
      </c>
      <c r="C17608" t="s">
        <v>20</v>
      </c>
      <c r="D17608" t="s">
        <v>68132</v>
      </c>
      <c r="E17608" t="s">
        <v>61426</v>
      </c>
      <c r="F17608" t="s">
        <v>16</v>
      </c>
      <c r="G17608" t="s">
        <v>4502</v>
      </c>
      <c r="H17608">
        <v>0</v>
      </c>
      <c r="I17608">
        <v>0</v>
      </c>
      <c r="J17608">
        <v>0</v>
      </c>
      <c r="K17608" t="s">
        <v>68133</v>
      </c>
    </row>
    <row r="17609" spans="1:11" x14ac:dyDescent="0.3">
      <c r="A17609" t="s">
        <v>68134</v>
      </c>
      <c r="B17609" t="s">
        <v>68135</v>
      </c>
      <c r="C17609" t="s">
        <v>558</v>
      </c>
      <c r="D17609" t="s">
        <v>68136</v>
      </c>
      <c r="E17609" t="s">
        <v>895</v>
      </c>
      <c r="F17609" t="s">
        <v>16</v>
      </c>
      <c r="G17609" t="s">
        <v>28654</v>
      </c>
      <c r="H17609">
        <v>0</v>
      </c>
      <c r="I17609">
        <v>0</v>
      </c>
      <c r="J17609">
        <v>0</v>
      </c>
      <c r="K17609" t="s">
        <v>68137</v>
      </c>
    </row>
    <row r="17610" spans="1:11" x14ac:dyDescent="0.3">
      <c r="A17610" t="s">
        <v>68138</v>
      </c>
      <c r="B17610" t="s">
        <v>68139</v>
      </c>
      <c r="C17610" t="s">
        <v>20</v>
      </c>
      <c r="D17610" t="s">
        <v>68140</v>
      </c>
      <c r="E17610" t="s">
        <v>61426</v>
      </c>
      <c r="F17610" t="s">
        <v>16</v>
      </c>
      <c r="G17610" t="s">
        <v>4520</v>
      </c>
      <c r="H17610">
        <v>0</v>
      </c>
      <c r="I17610">
        <v>0</v>
      </c>
      <c r="J17610">
        <v>0</v>
      </c>
      <c r="K17610" t="s">
        <v>68141</v>
      </c>
    </row>
    <row r="17611" spans="1:11" x14ac:dyDescent="0.3">
      <c r="A17611" t="s">
        <v>68142</v>
      </c>
      <c r="B17611" t="s">
        <v>68143</v>
      </c>
      <c r="C17611" t="s">
        <v>20</v>
      </c>
      <c r="D17611" t="s">
        <v>68144</v>
      </c>
      <c r="E17611" t="s">
        <v>61426</v>
      </c>
      <c r="F17611" t="s">
        <v>1531</v>
      </c>
      <c r="G17611" t="s">
        <v>42</v>
      </c>
      <c r="H17611">
        <v>0</v>
      </c>
      <c r="I17611">
        <v>0</v>
      </c>
      <c r="J17611">
        <v>0</v>
      </c>
      <c r="K17611" t="s">
        <v>68145</v>
      </c>
    </row>
    <row r="17612" spans="1:11" x14ac:dyDescent="0.3">
      <c r="A17612" t="s">
        <v>68146</v>
      </c>
      <c r="B17612" t="s">
        <v>68147</v>
      </c>
      <c r="C17612" t="s">
        <v>13</v>
      </c>
      <c r="D17612" t="s">
        <v>68148</v>
      </c>
      <c r="E17612" t="s">
        <v>66835</v>
      </c>
      <c r="F17612" t="s">
        <v>16</v>
      </c>
      <c r="G17612" t="s">
        <v>6088</v>
      </c>
      <c r="H17612">
        <v>0</v>
      </c>
      <c r="I17612">
        <v>0</v>
      </c>
      <c r="J17612">
        <v>0</v>
      </c>
      <c r="K17612" t="s">
        <v>68149</v>
      </c>
    </row>
    <row r="17613" spans="1:11" x14ac:dyDescent="0.3">
      <c r="A17613" t="s">
        <v>68150</v>
      </c>
      <c r="B17613" t="s">
        <v>68151</v>
      </c>
      <c r="C17613" t="s">
        <v>27</v>
      </c>
      <c r="D17613" t="s">
        <v>68152</v>
      </c>
      <c r="E17613" t="s">
        <v>65444</v>
      </c>
      <c r="F17613" t="s">
        <v>41</v>
      </c>
      <c r="G17613" t="s">
        <v>42</v>
      </c>
      <c r="H17613">
        <v>0</v>
      </c>
      <c r="I17613">
        <v>0</v>
      </c>
      <c r="J17613">
        <v>0</v>
      </c>
      <c r="K17613" t="s">
        <v>68153</v>
      </c>
    </row>
    <row r="17614" spans="1:11" x14ac:dyDescent="0.3">
      <c r="A17614" t="s">
        <v>68154</v>
      </c>
      <c r="B17614" t="s">
        <v>68155</v>
      </c>
      <c r="C17614" t="s">
        <v>27</v>
      </c>
      <c r="D17614" t="s">
        <v>68156</v>
      </c>
      <c r="E17614" t="s">
        <v>65444</v>
      </c>
      <c r="F17614" t="s">
        <v>41</v>
      </c>
      <c r="G17614" t="s">
        <v>42</v>
      </c>
      <c r="H17614">
        <v>0</v>
      </c>
      <c r="I17614">
        <v>0</v>
      </c>
      <c r="J17614">
        <v>0</v>
      </c>
      <c r="K17614" t="s">
        <v>68157</v>
      </c>
    </row>
    <row r="17615" spans="1:11" x14ac:dyDescent="0.3">
      <c r="A17615" t="s">
        <v>17587</v>
      </c>
      <c r="B17615" t="s">
        <v>68158</v>
      </c>
      <c r="C17615" t="s">
        <v>13</v>
      </c>
      <c r="D17615" t="s">
        <v>68159</v>
      </c>
      <c r="E17615" t="s">
        <v>15</v>
      </c>
      <c r="F17615" t="s">
        <v>16</v>
      </c>
      <c r="G17615" t="s">
        <v>18940</v>
      </c>
      <c r="H17615">
        <v>0</v>
      </c>
      <c r="I17615">
        <v>0</v>
      </c>
      <c r="J17615">
        <v>0</v>
      </c>
      <c r="K17615" t="s">
        <v>68160</v>
      </c>
    </row>
    <row r="17616" spans="1:11" x14ac:dyDescent="0.3">
      <c r="A17616" t="s">
        <v>68161</v>
      </c>
      <c r="B17616" t="s">
        <v>68162</v>
      </c>
      <c r="C17616" t="s">
        <v>13</v>
      </c>
      <c r="D17616" t="s">
        <v>68163</v>
      </c>
      <c r="E17616" t="s">
        <v>66835</v>
      </c>
      <c r="F17616" t="s">
        <v>16</v>
      </c>
      <c r="G17616" t="s">
        <v>209</v>
      </c>
      <c r="H17616">
        <v>0</v>
      </c>
      <c r="I17616">
        <v>0</v>
      </c>
      <c r="J17616">
        <v>0</v>
      </c>
      <c r="K17616" t="s">
        <v>68164</v>
      </c>
    </row>
    <row r="17617" spans="1:11" x14ac:dyDescent="0.3">
      <c r="A17617" t="s">
        <v>68165</v>
      </c>
      <c r="B17617" t="s">
        <v>68166</v>
      </c>
      <c r="C17617" t="s">
        <v>20</v>
      </c>
      <c r="D17617" t="s">
        <v>68167</v>
      </c>
      <c r="E17617" t="s">
        <v>61426</v>
      </c>
      <c r="F17617" t="s">
        <v>407</v>
      </c>
      <c r="G17617" t="s">
        <v>42</v>
      </c>
      <c r="H17617">
        <v>0</v>
      </c>
      <c r="I17617">
        <v>0</v>
      </c>
      <c r="J17617">
        <v>0</v>
      </c>
      <c r="K17617" t="s">
        <v>68168</v>
      </c>
    </row>
    <row r="17618" spans="1:11" x14ac:dyDescent="0.3">
      <c r="A17618" t="s">
        <v>68169</v>
      </c>
      <c r="C17618" t="s">
        <v>13</v>
      </c>
      <c r="D17618" t="s">
        <v>68170</v>
      </c>
      <c r="E17618" t="s">
        <v>66835</v>
      </c>
      <c r="F17618" t="s">
        <v>16</v>
      </c>
      <c r="G17618" t="s">
        <v>442</v>
      </c>
      <c r="H17618">
        <v>0</v>
      </c>
      <c r="I17618">
        <v>0</v>
      </c>
      <c r="J17618">
        <v>0</v>
      </c>
      <c r="K17618" t="s">
        <v>68171</v>
      </c>
    </row>
    <row r="17619" spans="1:11" x14ac:dyDescent="0.3">
      <c r="A17619" t="s">
        <v>68172</v>
      </c>
      <c r="B17619" t="s">
        <v>68173</v>
      </c>
      <c r="C17619" t="s">
        <v>13</v>
      </c>
      <c r="D17619" t="s">
        <v>68174</v>
      </c>
      <c r="E17619" t="s">
        <v>66835</v>
      </c>
      <c r="F17619" t="s">
        <v>16</v>
      </c>
      <c r="G17619" t="s">
        <v>19381</v>
      </c>
      <c r="H17619">
        <v>0</v>
      </c>
      <c r="I17619">
        <v>0</v>
      </c>
      <c r="J17619">
        <v>0</v>
      </c>
      <c r="K17619" t="s">
        <v>68175</v>
      </c>
    </row>
    <row r="17620" spans="1:11" x14ac:dyDescent="0.3">
      <c r="A17620" t="s">
        <v>68176</v>
      </c>
      <c r="B17620" t="s">
        <v>68177</v>
      </c>
      <c r="C17620" t="s">
        <v>13</v>
      </c>
      <c r="D17620" t="s">
        <v>68178</v>
      </c>
      <c r="E17620" t="s">
        <v>66835</v>
      </c>
      <c r="F17620" t="s">
        <v>16</v>
      </c>
      <c r="G17620" t="s">
        <v>13301</v>
      </c>
      <c r="H17620">
        <v>0</v>
      </c>
      <c r="I17620">
        <v>0</v>
      </c>
      <c r="J17620">
        <v>0</v>
      </c>
      <c r="K17620" t="s">
        <v>68179</v>
      </c>
    </row>
    <row r="17621" spans="1:11" x14ac:dyDescent="0.3">
      <c r="A17621" t="s">
        <v>68180</v>
      </c>
      <c r="B17621" t="s">
        <v>68181</v>
      </c>
      <c r="C17621" t="s">
        <v>27</v>
      </c>
      <c r="D17621" t="s">
        <v>68182</v>
      </c>
      <c r="E17621" t="s">
        <v>65444</v>
      </c>
      <c r="F17621" t="s">
        <v>41</v>
      </c>
      <c r="G17621" t="s">
        <v>27516</v>
      </c>
      <c r="H17621">
        <v>0</v>
      </c>
      <c r="I17621">
        <v>0</v>
      </c>
      <c r="J17621">
        <v>0</v>
      </c>
      <c r="K17621" t="s">
        <v>68183</v>
      </c>
    </row>
    <row r="17622" spans="1:11" x14ac:dyDescent="0.3">
      <c r="A17622" t="s">
        <v>68184</v>
      </c>
      <c r="B17622" t="s">
        <v>68185</v>
      </c>
      <c r="C17622" t="s">
        <v>13</v>
      </c>
      <c r="D17622" t="s">
        <v>68186</v>
      </c>
      <c r="E17622" t="s">
        <v>66835</v>
      </c>
      <c r="F17622" t="s">
        <v>20434</v>
      </c>
      <c r="G17622" t="s">
        <v>756</v>
      </c>
      <c r="H17622">
        <v>0</v>
      </c>
      <c r="I17622">
        <v>0</v>
      </c>
      <c r="J17622">
        <v>0</v>
      </c>
      <c r="K17622" t="s">
        <v>68187</v>
      </c>
    </row>
    <row r="17623" spans="1:11" x14ac:dyDescent="0.3">
      <c r="A17623" t="s">
        <v>68188</v>
      </c>
      <c r="B17623" t="s">
        <v>68189</v>
      </c>
      <c r="C17623" t="s">
        <v>27</v>
      </c>
      <c r="D17623" t="s">
        <v>68190</v>
      </c>
      <c r="E17623" t="s">
        <v>65444</v>
      </c>
      <c r="F17623" t="s">
        <v>41</v>
      </c>
      <c r="G17623" t="s">
        <v>42</v>
      </c>
      <c r="H17623">
        <v>0</v>
      </c>
      <c r="I17623">
        <v>0</v>
      </c>
      <c r="J17623">
        <v>0</v>
      </c>
      <c r="K17623" t="s">
        <v>68191</v>
      </c>
    </row>
    <row r="17624" spans="1:11" x14ac:dyDescent="0.3">
      <c r="A17624" t="s">
        <v>68192</v>
      </c>
      <c r="B17624" t="s">
        <v>68193</v>
      </c>
      <c r="C17624" t="s">
        <v>27</v>
      </c>
      <c r="D17624" t="s">
        <v>68194</v>
      </c>
      <c r="E17624" t="s">
        <v>65444</v>
      </c>
      <c r="F17624" t="s">
        <v>41</v>
      </c>
      <c r="G17624" t="s">
        <v>42</v>
      </c>
      <c r="H17624">
        <v>0</v>
      </c>
      <c r="I17624">
        <v>0</v>
      </c>
      <c r="J17624">
        <v>0</v>
      </c>
      <c r="K17624" t="s">
        <v>68195</v>
      </c>
    </row>
    <row r="17625" spans="1:11" x14ac:dyDescent="0.3">
      <c r="A17625" t="s">
        <v>68196</v>
      </c>
      <c r="B17625" t="s">
        <v>68197</v>
      </c>
      <c r="C17625" t="s">
        <v>13</v>
      </c>
      <c r="D17625" t="s">
        <v>68198</v>
      </c>
      <c r="E17625" t="s">
        <v>66835</v>
      </c>
      <c r="F17625" t="s">
        <v>16</v>
      </c>
      <c r="G17625" t="s">
        <v>13739</v>
      </c>
      <c r="H17625">
        <v>0</v>
      </c>
      <c r="I17625">
        <v>0</v>
      </c>
      <c r="J17625">
        <v>0</v>
      </c>
      <c r="K17625" t="s">
        <v>68199</v>
      </c>
    </row>
    <row r="17626" spans="1:11" x14ac:dyDescent="0.3">
      <c r="A17626" t="s">
        <v>68200</v>
      </c>
      <c r="B17626" t="s">
        <v>68201</v>
      </c>
      <c r="C17626" t="s">
        <v>13</v>
      </c>
      <c r="D17626" t="s">
        <v>68202</v>
      </c>
      <c r="E17626" t="s">
        <v>66835</v>
      </c>
      <c r="F17626" t="s">
        <v>1611</v>
      </c>
      <c r="G17626" t="s">
        <v>42</v>
      </c>
      <c r="H17626">
        <v>0</v>
      </c>
      <c r="I17626">
        <v>0</v>
      </c>
      <c r="J17626">
        <v>0</v>
      </c>
      <c r="K17626" t="s">
        <v>68203</v>
      </c>
    </row>
    <row r="17627" spans="1:11" x14ac:dyDescent="0.3">
      <c r="A17627" t="s">
        <v>68204</v>
      </c>
      <c r="B17627" t="s">
        <v>68205</v>
      </c>
      <c r="C17627" t="s">
        <v>20</v>
      </c>
      <c r="D17627" t="s">
        <v>68206</v>
      </c>
      <c r="E17627" t="s">
        <v>61426</v>
      </c>
      <c r="F17627" t="s">
        <v>3944</v>
      </c>
      <c r="G17627" t="s">
        <v>42</v>
      </c>
      <c r="H17627">
        <v>0</v>
      </c>
      <c r="I17627">
        <v>0</v>
      </c>
      <c r="J17627">
        <v>0</v>
      </c>
      <c r="K17627" t="s">
        <v>68207</v>
      </c>
    </row>
    <row r="17628" spans="1:11" x14ac:dyDescent="0.3">
      <c r="A17628" t="s">
        <v>14647</v>
      </c>
      <c r="B17628" t="s">
        <v>14646</v>
      </c>
      <c r="C17628" t="s">
        <v>558</v>
      </c>
      <c r="D17628" t="s">
        <v>68208</v>
      </c>
      <c r="E17628" t="s">
        <v>18607</v>
      </c>
      <c r="F17628" t="s">
        <v>16</v>
      </c>
      <c r="G17628" t="s">
        <v>7288</v>
      </c>
      <c r="H17628">
        <v>0</v>
      </c>
      <c r="I17628">
        <v>0</v>
      </c>
      <c r="J17628">
        <v>0</v>
      </c>
      <c r="K17628" t="s">
        <v>68209</v>
      </c>
    </row>
    <row r="17629" spans="1:11" x14ac:dyDescent="0.3">
      <c r="A17629" t="s">
        <v>68210</v>
      </c>
      <c r="B17629" t="s">
        <v>68211</v>
      </c>
      <c r="C17629" t="s">
        <v>558</v>
      </c>
      <c r="D17629" t="s">
        <v>68212</v>
      </c>
      <c r="E17629" t="s">
        <v>18607</v>
      </c>
      <c r="F17629" t="s">
        <v>16</v>
      </c>
      <c r="G17629" t="s">
        <v>1934</v>
      </c>
      <c r="H17629">
        <v>0</v>
      </c>
      <c r="I17629">
        <v>0</v>
      </c>
      <c r="J17629">
        <v>0</v>
      </c>
      <c r="K17629" t="s">
        <v>68213</v>
      </c>
    </row>
    <row r="17630" spans="1:11" x14ac:dyDescent="0.3">
      <c r="A17630" t="s">
        <v>68214</v>
      </c>
      <c r="B17630" t="s">
        <v>68215</v>
      </c>
      <c r="C17630" t="s">
        <v>558</v>
      </c>
      <c r="D17630" t="s">
        <v>68216</v>
      </c>
      <c r="E17630" t="s">
        <v>18607</v>
      </c>
      <c r="F17630" t="s">
        <v>17508</v>
      </c>
      <c r="G17630" t="s">
        <v>42</v>
      </c>
      <c r="H17630">
        <v>0</v>
      </c>
      <c r="I17630">
        <v>0</v>
      </c>
      <c r="J17630">
        <v>0</v>
      </c>
      <c r="K17630" t="s">
        <v>68217</v>
      </c>
    </row>
    <row r="17631" spans="1:11" x14ac:dyDescent="0.3">
      <c r="A17631" t="s">
        <v>68218</v>
      </c>
      <c r="C17631" t="s">
        <v>558</v>
      </c>
      <c r="D17631" t="s">
        <v>68219</v>
      </c>
      <c r="E17631" t="s">
        <v>18607</v>
      </c>
      <c r="F17631" t="s">
        <v>160</v>
      </c>
      <c r="G17631" t="s">
        <v>42</v>
      </c>
      <c r="H17631">
        <v>0</v>
      </c>
      <c r="I17631">
        <v>0</v>
      </c>
      <c r="J17631">
        <v>0</v>
      </c>
      <c r="K17631" t="s">
        <v>68220</v>
      </c>
    </row>
    <row r="17632" spans="1:11" x14ac:dyDescent="0.3">
      <c r="A17632" t="s">
        <v>68221</v>
      </c>
      <c r="B17632" t="s">
        <v>68222</v>
      </c>
      <c r="C17632" t="s">
        <v>558</v>
      </c>
      <c r="D17632" t="s">
        <v>68223</v>
      </c>
      <c r="E17632" t="s">
        <v>18607</v>
      </c>
      <c r="F17632" t="s">
        <v>3769</v>
      </c>
      <c r="G17632" t="s">
        <v>42</v>
      </c>
      <c r="H17632">
        <v>0</v>
      </c>
      <c r="I17632">
        <v>0</v>
      </c>
      <c r="J17632">
        <v>0</v>
      </c>
      <c r="K17632" t="s">
        <v>68224</v>
      </c>
    </row>
    <row r="17633" spans="1:11" x14ac:dyDescent="0.3">
      <c r="A17633" t="s">
        <v>68225</v>
      </c>
      <c r="B17633" t="s">
        <v>68226</v>
      </c>
      <c r="C17633" t="s">
        <v>558</v>
      </c>
      <c r="D17633" t="s">
        <v>68227</v>
      </c>
      <c r="E17633" t="s">
        <v>32122</v>
      </c>
      <c r="F17633" t="s">
        <v>16</v>
      </c>
      <c r="G17633" t="s">
        <v>5441</v>
      </c>
      <c r="H17633">
        <v>0</v>
      </c>
      <c r="I17633">
        <v>0</v>
      </c>
      <c r="J17633">
        <v>0</v>
      </c>
      <c r="K17633" t="s">
        <v>68228</v>
      </c>
    </row>
    <row r="17634" spans="1:11" x14ac:dyDescent="0.3">
      <c r="A17634" t="s">
        <v>68229</v>
      </c>
      <c r="B17634" t="s">
        <v>68230</v>
      </c>
      <c r="C17634" t="s">
        <v>20</v>
      </c>
      <c r="D17634" t="s">
        <v>68231</v>
      </c>
      <c r="E17634" t="s">
        <v>61426</v>
      </c>
      <c r="F17634" t="s">
        <v>11311</v>
      </c>
      <c r="G17634" t="s">
        <v>31881</v>
      </c>
      <c r="H17634">
        <v>0</v>
      </c>
      <c r="I17634">
        <v>0</v>
      </c>
      <c r="J17634">
        <v>0</v>
      </c>
      <c r="K17634" t="s">
        <v>68232</v>
      </c>
    </row>
    <row r="17635" spans="1:11" x14ac:dyDescent="0.3">
      <c r="A17635" t="s">
        <v>68233</v>
      </c>
      <c r="B17635" t="s">
        <v>68234</v>
      </c>
      <c r="C17635" t="s">
        <v>466</v>
      </c>
      <c r="D17635" t="s">
        <v>68235</v>
      </c>
      <c r="E17635" t="s">
        <v>20624</v>
      </c>
      <c r="F17635" t="s">
        <v>16</v>
      </c>
      <c r="G17635" t="s">
        <v>11576</v>
      </c>
      <c r="H17635">
        <v>0</v>
      </c>
      <c r="I17635">
        <v>0</v>
      </c>
      <c r="J17635">
        <v>0</v>
      </c>
      <c r="K17635" t="s">
        <v>68236</v>
      </c>
    </row>
    <row r="17636" spans="1:11" x14ac:dyDescent="0.3">
      <c r="A17636" t="s">
        <v>68237</v>
      </c>
      <c r="B17636" t="s">
        <v>68238</v>
      </c>
      <c r="C17636" t="s">
        <v>558</v>
      </c>
      <c r="D17636" t="s">
        <v>68239</v>
      </c>
      <c r="E17636" t="s">
        <v>895</v>
      </c>
      <c r="F17636" t="s">
        <v>16</v>
      </c>
      <c r="G17636" t="s">
        <v>1894</v>
      </c>
      <c r="H17636">
        <v>0</v>
      </c>
      <c r="I17636">
        <v>0</v>
      </c>
      <c r="J17636">
        <v>0</v>
      </c>
      <c r="K17636" t="s">
        <v>68240</v>
      </c>
    </row>
    <row r="17637" spans="1:11" x14ac:dyDescent="0.3">
      <c r="A17637" t="s">
        <v>68241</v>
      </c>
      <c r="B17637" t="s">
        <v>68242</v>
      </c>
      <c r="C17637" t="s">
        <v>20</v>
      </c>
      <c r="D17637" t="s">
        <v>68243</v>
      </c>
      <c r="E17637" t="s">
        <v>61426</v>
      </c>
      <c r="F17637" t="s">
        <v>16</v>
      </c>
      <c r="G17637" t="s">
        <v>1162</v>
      </c>
      <c r="H17637">
        <v>0</v>
      </c>
      <c r="I17637">
        <v>0</v>
      </c>
      <c r="J17637">
        <v>0</v>
      </c>
      <c r="K17637" t="s">
        <v>68244</v>
      </c>
    </row>
    <row r="17638" spans="1:11" x14ac:dyDescent="0.3">
      <c r="A17638" t="s">
        <v>68245</v>
      </c>
      <c r="B17638" t="s">
        <v>68246</v>
      </c>
      <c r="C17638" t="s">
        <v>20</v>
      </c>
      <c r="D17638" t="s">
        <v>68247</v>
      </c>
      <c r="E17638" t="s">
        <v>61426</v>
      </c>
      <c r="F17638" t="s">
        <v>16</v>
      </c>
      <c r="G17638" t="s">
        <v>15799</v>
      </c>
      <c r="H17638">
        <v>0</v>
      </c>
      <c r="I17638">
        <v>0</v>
      </c>
      <c r="J17638">
        <v>0</v>
      </c>
      <c r="K17638" t="s">
        <v>68248</v>
      </c>
    </row>
    <row r="17639" spans="1:11" x14ac:dyDescent="0.3">
      <c r="A17639" t="s">
        <v>68249</v>
      </c>
      <c r="B17639" t="s">
        <v>68250</v>
      </c>
      <c r="C17639" t="s">
        <v>20</v>
      </c>
      <c r="D17639" t="s">
        <v>68251</v>
      </c>
      <c r="E17639" t="s">
        <v>62177</v>
      </c>
      <c r="F17639" t="s">
        <v>24955</v>
      </c>
      <c r="G17639" t="s">
        <v>42</v>
      </c>
      <c r="H17639">
        <v>0</v>
      </c>
      <c r="I17639">
        <v>0</v>
      </c>
      <c r="J17639">
        <v>0</v>
      </c>
      <c r="K17639" t="s">
        <v>68252</v>
      </c>
    </row>
    <row r="17640" spans="1:11" x14ac:dyDescent="0.3">
      <c r="A17640" t="s">
        <v>68253</v>
      </c>
      <c r="B17640" t="s">
        <v>68254</v>
      </c>
      <c r="C17640" t="s">
        <v>13</v>
      </c>
      <c r="D17640" t="s">
        <v>68255</v>
      </c>
      <c r="E17640" t="s">
        <v>66835</v>
      </c>
      <c r="F17640" t="s">
        <v>16</v>
      </c>
      <c r="G17640" t="s">
        <v>9067</v>
      </c>
      <c r="H17640">
        <v>0</v>
      </c>
      <c r="I17640">
        <v>0</v>
      </c>
      <c r="J17640">
        <v>0</v>
      </c>
      <c r="K17640" t="s">
        <v>68256</v>
      </c>
    </row>
    <row r="17641" spans="1:11" x14ac:dyDescent="0.3">
      <c r="A17641" t="s">
        <v>68257</v>
      </c>
      <c r="B17641" t="s">
        <v>68258</v>
      </c>
      <c r="C17641" t="s">
        <v>13</v>
      </c>
      <c r="D17641" t="s">
        <v>68259</v>
      </c>
      <c r="E17641" t="s">
        <v>66835</v>
      </c>
      <c r="F17641" t="s">
        <v>16</v>
      </c>
      <c r="G17641" t="s">
        <v>1639</v>
      </c>
      <c r="H17641">
        <v>0</v>
      </c>
      <c r="I17641">
        <v>0</v>
      </c>
      <c r="J17641">
        <v>0</v>
      </c>
      <c r="K17641" t="s">
        <v>68260</v>
      </c>
    </row>
    <row r="17642" spans="1:11" x14ac:dyDescent="0.3">
      <c r="A17642" t="s">
        <v>68261</v>
      </c>
      <c r="B17642" t="s">
        <v>68262</v>
      </c>
      <c r="C17642" t="s">
        <v>20</v>
      </c>
      <c r="D17642" t="s">
        <v>68263</v>
      </c>
      <c r="E17642" t="s">
        <v>61426</v>
      </c>
      <c r="F17642" t="s">
        <v>16</v>
      </c>
      <c r="G17642" t="s">
        <v>11001</v>
      </c>
      <c r="H17642">
        <v>0</v>
      </c>
      <c r="I17642">
        <v>0</v>
      </c>
      <c r="J17642">
        <v>0</v>
      </c>
      <c r="K17642" t="s">
        <v>68264</v>
      </c>
    </row>
    <row r="17643" spans="1:11" x14ac:dyDescent="0.3">
      <c r="A17643" t="s">
        <v>68265</v>
      </c>
      <c r="C17643" t="s">
        <v>20</v>
      </c>
      <c r="D17643" t="s">
        <v>68266</v>
      </c>
      <c r="E17643" t="s">
        <v>61426</v>
      </c>
      <c r="F17643" t="s">
        <v>16</v>
      </c>
      <c r="G17643" t="s">
        <v>25210</v>
      </c>
      <c r="H17643">
        <v>0</v>
      </c>
      <c r="I17643">
        <v>0</v>
      </c>
      <c r="J17643">
        <v>0</v>
      </c>
      <c r="K17643" t="s">
        <v>68267</v>
      </c>
    </row>
    <row r="17644" spans="1:11" x14ac:dyDescent="0.3">
      <c r="A17644" t="s">
        <v>68268</v>
      </c>
      <c r="B17644" t="s">
        <v>68269</v>
      </c>
      <c r="C17644" t="s">
        <v>20</v>
      </c>
      <c r="D17644" t="s">
        <v>68270</v>
      </c>
      <c r="E17644" t="s">
        <v>61426</v>
      </c>
      <c r="F17644" t="s">
        <v>16</v>
      </c>
      <c r="G17644" t="s">
        <v>8577</v>
      </c>
      <c r="H17644">
        <v>0</v>
      </c>
      <c r="I17644">
        <v>0</v>
      </c>
      <c r="J17644">
        <v>0</v>
      </c>
      <c r="K17644" t="s">
        <v>68271</v>
      </c>
    </row>
    <row r="17645" spans="1:11" x14ac:dyDescent="0.3">
      <c r="A17645" t="s">
        <v>68272</v>
      </c>
      <c r="B17645" t="s">
        <v>68273</v>
      </c>
      <c r="C17645" t="s">
        <v>13</v>
      </c>
      <c r="D17645" t="s">
        <v>68274</v>
      </c>
      <c r="E17645" t="s">
        <v>66835</v>
      </c>
      <c r="F17645" t="s">
        <v>16</v>
      </c>
      <c r="G17645" t="s">
        <v>3043</v>
      </c>
      <c r="H17645">
        <v>0</v>
      </c>
      <c r="I17645">
        <v>0</v>
      </c>
      <c r="J17645">
        <v>0</v>
      </c>
      <c r="K17645" t="s">
        <v>68275</v>
      </c>
    </row>
    <row r="17646" spans="1:11" x14ac:dyDescent="0.3">
      <c r="A17646" t="s">
        <v>68276</v>
      </c>
      <c r="C17646" t="s">
        <v>20</v>
      </c>
      <c r="D17646" t="s">
        <v>68277</v>
      </c>
      <c r="E17646" t="s">
        <v>61426</v>
      </c>
      <c r="F17646" t="s">
        <v>16</v>
      </c>
      <c r="G17646" t="s">
        <v>42</v>
      </c>
      <c r="H17646">
        <v>0</v>
      </c>
      <c r="I17646">
        <v>0</v>
      </c>
      <c r="J17646">
        <v>0</v>
      </c>
      <c r="K17646" t="s">
        <v>68278</v>
      </c>
    </row>
    <row r="17647" spans="1:11" x14ac:dyDescent="0.3">
      <c r="A17647" t="s">
        <v>68279</v>
      </c>
      <c r="B17647" t="s">
        <v>68280</v>
      </c>
      <c r="C17647" t="s">
        <v>1159</v>
      </c>
      <c r="D17647" t="s">
        <v>68281</v>
      </c>
      <c r="E17647" t="s">
        <v>1161</v>
      </c>
      <c r="F17647" t="s">
        <v>16</v>
      </c>
      <c r="G17647" t="s">
        <v>15804</v>
      </c>
      <c r="H17647">
        <v>0</v>
      </c>
      <c r="I17647">
        <v>0</v>
      </c>
      <c r="J17647">
        <v>0</v>
      </c>
      <c r="K17647" t="s">
        <v>68282</v>
      </c>
    </row>
    <row r="17648" spans="1:11" x14ac:dyDescent="0.3">
      <c r="A17648" t="s">
        <v>68283</v>
      </c>
      <c r="B17648" t="s">
        <v>68284</v>
      </c>
      <c r="C17648" t="s">
        <v>147</v>
      </c>
      <c r="D17648" t="s">
        <v>68285</v>
      </c>
      <c r="E17648" t="s">
        <v>4768</v>
      </c>
      <c r="F17648" t="s">
        <v>16</v>
      </c>
      <c r="G17648" t="s">
        <v>3103</v>
      </c>
      <c r="H17648">
        <v>0</v>
      </c>
      <c r="I17648">
        <v>0</v>
      </c>
      <c r="J17648">
        <v>0</v>
      </c>
      <c r="K17648" t="s">
        <v>68286</v>
      </c>
    </row>
    <row r="17649" spans="1:11" x14ac:dyDescent="0.3">
      <c r="A17649" t="s">
        <v>68287</v>
      </c>
      <c r="B17649" t="s">
        <v>68288</v>
      </c>
      <c r="C17649" t="s">
        <v>466</v>
      </c>
      <c r="D17649" t="s">
        <v>68289</v>
      </c>
      <c r="E17649" t="s">
        <v>20624</v>
      </c>
      <c r="F17649" t="s">
        <v>16</v>
      </c>
      <c r="G17649" t="s">
        <v>3050</v>
      </c>
      <c r="H17649">
        <v>0</v>
      </c>
      <c r="I17649">
        <v>0</v>
      </c>
      <c r="J17649">
        <v>0</v>
      </c>
      <c r="K17649" t="s">
        <v>68290</v>
      </c>
    </row>
    <row r="17650" spans="1:11" x14ac:dyDescent="0.3">
      <c r="A17650" t="s">
        <v>68291</v>
      </c>
      <c r="B17650" t="s">
        <v>68292</v>
      </c>
      <c r="C17650" t="s">
        <v>20</v>
      </c>
      <c r="D17650" t="s">
        <v>68293</v>
      </c>
      <c r="E17650" t="s">
        <v>61426</v>
      </c>
      <c r="F17650" t="s">
        <v>16</v>
      </c>
      <c r="G17650" t="s">
        <v>1899</v>
      </c>
      <c r="H17650">
        <v>0</v>
      </c>
      <c r="I17650">
        <v>0</v>
      </c>
      <c r="J17650">
        <v>0</v>
      </c>
      <c r="K17650" t="s">
        <v>68294</v>
      </c>
    </row>
    <row r="17651" spans="1:11" x14ac:dyDescent="0.3">
      <c r="A17651" t="s">
        <v>68295</v>
      </c>
      <c r="B17651" t="s">
        <v>68296</v>
      </c>
      <c r="C17651" t="s">
        <v>13</v>
      </c>
      <c r="D17651" t="s">
        <v>68297</v>
      </c>
      <c r="E17651" t="s">
        <v>66835</v>
      </c>
      <c r="F17651" t="s">
        <v>16</v>
      </c>
      <c r="G17651" t="s">
        <v>51161</v>
      </c>
      <c r="H17651">
        <v>0</v>
      </c>
      <c r="I17651">
        <v>0</v>
      </c>
      <c r="J17651">
        <v>0</v>
      </c>
      <c r="K17651" t="s">
        <v>68298</v>
      </c>
    </row>
    <row r="17652" spans="1:11" x14ac:dyDescent="0.3">
      <c r="A17652" t="s">
        <v>68299</v>
      </c>
      <c r="C17652" t="s">
        <v>20</v>
      </c>
      <c r="D17652" t="s">
        <v>68300</v>
      </c>
      <c r="E17652" t="s">
        <v>61426</v>
      </c>
      <c r="F17652" t="s">
        <v>16</v>
      </c>
      <c r="G17652" t="s">
        <v>2252</v>
      </c>
      <c r="H17652">
        <v>0</v>
      </c>
      <c r="I17652">
        <v>0</v>
      </c>
      <c r="J17652">
        <v>0</v>
      </c>
      <c r="K17652" t="s">
        <v>68301</v>
      </c>
    </row>
    <row r="17653" spans="1:11" x14ac:dyDescent="0.3">
      <c r="A17653" t="s">
        <v>68302</v>
      </c>
      <c r="B17653" t="s">
        <v>68303</v>
      </c>
      <c r="C17653" t="s">
        <v>20</v>
      </c>
      <c r="D17653" t="s">
        <v>68304</v>
      </c>
      <c r="E17653" t="s">
        <v>61426</v>
      </c>
      <c r="F17653" t="s">
        <v>16</v>
      </c>
      <c r="G17653" t="s">
        <v>5055</v>
      </c>
      <c r="H17653">
        <v>0</v>
      </c>
      <c r="I17653">
        <v>0</v>
      </c>
      <c r="J17653">
        <v>0</v>
      </c>
      <c r="K17653" t="s">
        <v>68305</v>
      </c>
    </row>
    <row r="17654" spans="1:11" x14ac:dyDescent="0.3">
      <c r="A17654" t="s">
        <v>68306</v>
      </c>
      <c r="C17654" t="s">
        <v>20</v>
      </c>
      <c r="D17654" t="s">
        <v>68307</v>
      </c>
      <c r="E17654" t="s">
        <v>61426</v>
      </c>
      <c r="F17654" t="s">
        <v>16</v>
      </c>
      <c r="G17654" t="s">
        <v>7708</v>
      </c>
      <c r="H17654">
        <v>0</v>
      </c>
      <c r="I17654">
        <v>0</v>
      </c>
      <c r="J17654">
        <v>0</v>
      </c>
      <c r="K17654" t="s">
        <v>68308</v>
      </c>
    </row>
    <row r="17655" spans="1:11" x14ac:dyDescent="0.3">
      <c r="A17655" t="s">
        <v>68309</v>
      </c>
      <c r="B17655" t="s">
        <v>68310</v>
      </c>
      <c r="C17655" t="s">
        <v>147</v>
      </c>
      <c r="D17655" t="s">
        <v>68311</v>
      </c>
      <c r="E17655" t="s">
        <v>4768</v>
      </c>
      <c r="F17655" t="s">
        <v>16</v>
      </c>
      <c r="G17655" t="s">
        <v>7904</v>
      </c>
      <c r="H17655">
        <v>0</v>
      </c>
      <c r="I17655">
        <v>0</v>
      </c>
      <c r="J17655">
        <v>0</v>
      </c>
      <c r="K17655" t="s">
        <v>68312</v>
      </c>
    </row>
    <row r="17656" spans="1:11" x14ac:dyDescent="0.3">
      <c r="A17656" t="s">
        <v>68313</v>
      </c>
      <c r="B17656" t="s">
        <v>68314</v>
      </c>
      <c r="C17656" t="s">
        <v>13</v>
      </c>
      <c r="D17656" t="s">
        <v>68255</v>
      </c>
      <c r="E17656" t="s">
        <v>66835</v>
      </c>
      <c r="F17656" t="s">
        <v>2498</v>
      </c>
      <c r="G17656" t="s">
        <v>42</v>
      </c>
      <c r="H17656">
        <v>0</v>
      </c>
      <c r="I17656">
        <v>0</v>
      </c>
      <c r="J17656">
        <v>0</v>
      </c>
      <c r="K17656" t="s">
        <v>68315</v>
      </c>
    </row>
    <row r="17657" spans="1:11" x14ac:dyDescent="0.3">
      <c r="A17657" t="s">
        <v>68316</v>
      </c>
      <c r="B17657" t="s">
        <v>68317</v>
      </c>
      <c r="C17657" t="s">
        <v>13</v>
      </c>
      <c r="D17657" t="s">
        <v>68318</v>
      </c>
      <c r="E17657" t="s">
        <v>66835</v>
      </c>
      <c r="F17657" t="s">
        <v>2286</v>
      </c>
      <c r="G17657" t="s">
        <v>42</v>
      </c>
      <c r="H17657">
        <v>0</v>
      </c>
      <c r="I17657">
        <v>0</v>
      </c>
      <c r="J17657">
        <v>0</v>
      </c>
      <c r="K17657" t="s">
        <v>68319</v>
      </c>
    </row>
    <row r="17658" spans="1:11" x14ac:dyDescent="0.3">
      <c r="A17658" t="s">
        <v>68320</v>
      </c>
      <c r="B17658" t="s">
        <v>68321</v>
      </c>
      <c r="C17658" t="s">
        <v>13</v>
      </c>
      <c r="D17658" t="s">
        <v>68322</v>
      </c>
      <c r="E17658" t="s">
        <v>66835</v>
      </c>
      <c r="F17658" t="s">
        <v>369</v>
      </c>
      <c r="G17658" t="s">
        <v>42</v>
      </c>
      <c r="H17658">
        <v>0</v>
      </c>
      <c r="I17658">
        <v>0</v>
      </c>
      <c r="J17658">
        <v>0</v>
      </c>
      <c r="K17658" t="s">
        <v>68323</v>
      </c>
    </row>
    <row r="17659" spans="1:11" x14ac:dyDescent="0.3">
      <c r="A17659" t="s">
        <v>68324</v>
      </c>
      <c r="B17659" t="s">
        <v>68325</v>
      </c>
      <c r="C17659" t="s">
        <v>20</v>
      </c>
      <c r="D17659" t="s">
        <v>68326</v>
      </c>
      <c r="E17659" t="s">
        <v>61426</v>
      </c>
      <c r="F17659" t="s">
        <v>1148</v>
      </c>
      <c r="G17659" t="s">
        <v>756</v>
      </c>
      <c r="H17659">
        <v>0</v>
      </c>
      <c r="I17659">
        <v>0</v>
      </c>
      <c r="J17659">
        <v>0</v>
      </c>
      <c r="K17659" t="s">
        <v>68327</v>
      </c>
    </row>
    <row r="17660" spans="1:11" x14ac:dyDescent="0.3">
      <c r="A17660" t="s">
        <v>68328</v>
      </c>
      <c r="B17660" t="s">
        <v>68329</v>
      </c>
      <c r="C17660" t="s">
        <v>20</v>
      </c>
      <c r="D17660" t="s">
        <v>68330</v>
      </c>
      <c r="E17660" t="s">
        <v>62177</v>
      </c>
      <c r="F17660" t="s">
        <v>51559</v>
      </c>
      <c r="G17660" t="s">
        <v>42</v>
      </c>
      <c r="H17660">
        <v>0</v>
      </c>
      <c r="I17660">
        <v>0</v>
      </c>
      <c r="J17660">
        <v>0</v>
      </c>
      <c r="K17660" t="s">
        <v>68331</v>
      </c>
    </row>
    <row r="17661" spans="1:11" x14ac:dyDescent="0.3">
      <c r="A17661" t="s">
        <v>68332</v>
      </c>
      <c r="B17661" t="s">
        <v>68333</v>
      </c>
      <c r="C17661" t="s">
        <v>466</v>
      </c>
      <c r="D17661" t="s">
        <v>68334</v>
      </c>
      <c r="E17661" t="s">
        <v>20624</v>
      </c>
      <c r="F17661" t="s">
        <v>3484</v>
      </c>
      <c r="G17661" t="s">
        <v>42</v>
      </c>
      <c r="H17661">
        <v>0</v>
      </c>
      <c r="I17661">
        <v>0</v>
      </c>
      <c r="J17661">
        <v>0</v>
      </c>
      <c r="K17661" t="s">
        <v>68335</v>
      </c>
    </row>
    <row r="17662" spans="1:11" x14ac:dyDescent="0.3">
      <c r="A17662" t="s">
        <v>68336</v>
      </c>
      <c r="B17662" t="s">
        <v>68337</v>
      </c>
      <c r="C17662" t="s">
        <v>13</v>
      </c>
      <c r="D17662" t="s">
        <v>68338</v>
      </c>
      <c r="E17662" t="s">
        <v>66835</v>
      </c>
      <c r="F17662" t="s">
        <v>16</v>
      </c>
      <c r="G17662" t="s">
        <v>2041</v>
      </c>
      <c r="H17662">
        <v>0</v>
      </c>
      <c r="I17662">
        <v>0</v>
      </c>
      <c r="J17662">
        <v>0</v>
      </c>
      <c r="K17662" t="s">
        <v>68339</v>
      </c>
    </row>
    <row r="17663" spans="1:11" x14ac:dyDescent="0.3">
      <c r="A17663" t="s">
        <v>68340</v>
      </c>
      <c r="C17663" t="s">
        <v>558</v>
      </c>
      <c r="D17663" t="s">
        <v>68341</v>
      </c>
      <c r="E17663" t="s">
        <v>18607</v>
      </c>
      <c r="F17663" t="s">
        <v>16</v>
      </c>
      <c r="G17663" t="s">
        <v>42</v>
      </c>
      <c r="H17663">
        <v>0</v>
      </c>
      <c r="I17663">
        <v>0</v>
      </c>
      <c r="J17663">
        <v>0</v>
      </c>
      <c r="K17663" t="s">
        <v>68342</v>
      </c>
    </row>
    <row r="17664" spans="1:11" x14ac:dyDescent="0.3">
      <c r="A17664" t="s">
        <v>68343</v>
      </c>
      <c r="B17664" t="s">
        <v>68344</v>
      </c>
      <c r="C17664" t="s">
        <v>27</v>
      </c>
      <c r="D17664" t="s">
        <v>68345</v>
      </c>
      <c r="E17664" t="s">
        <v>65444</v>
      </c>
      <c r="F17664" t="s">
        <v>41</v>
      </c>
      <c r="G17664" t="s">
        <v>42</v>
      </c>
      <c r="H17664">
        <v>0</v>
      </c>
      <c r="I17664">
        <v>0</v>
      </c>
      <c r="J17664">
        <v>0</v>
      </c>
      <c r="K17664" t="s">
        <v>68346</v>
      </c>
    </row>
    <row r="17665" spans="1:11" x14ac:dyDescent="0.3">
      <c r="A17665" t="s">
        <v>68347</v>
      </c>
      <c r="B17665" t="s">
        <v>68348</v>
      </c>
      <c r="C17665" t="s">
        <v>13</v>
      </c>
      <c r="D17665" t="s">
        <v>68349</v>
      </c>
      <c r="E17665" t="s">
        <v>66835</v>
      </c>
      <c r="F17665" t="s">
        <v>16</v>
      </c>
      <c r="G17665" t="s">
        <v>17363</v>
      </c>
      <c r="H17665">
        <v>0</v>
      </c>
      <c r="I17665">
        <v>0</v>
      </c>
      <c r="J17665">
        <v>0</v>
      </c>
      <c r="K17665" t="s">
        <v>68350</v>
      </c>
    </row>
    <row r="17666" spans="1:11" x14ac:dyDescent="0.3">
      <c r="A17666" t="s">
        <v>68351</v>
      </c>
      <c r="B17666" t="s">
        <v>68352</v>
      </c>
      <c r="C17666" t="s">
        <v>27</v>
      </c>
      <c r="D17666" t="s">
        <v>68353</v>
      </c>
      <c r="E17666" t="s">
        <v>65444</v>
      </c>
      <c r="F17666" t="s">
        <v>41</v>
      </c>
      <c r="G17666" t="s">
        <v>42</v>
      </c>
      <c r="H17666">
        <v>0</v>
      </c>
      <c r="I17666">
        <v>0</v>
      </c>
      <c r="J17666">
        <v>0</v>
      </c>
      <c r="K17666" t="s">
        <v>68354</v>
      </c>
    </row>
    <row r="17667" spans="1:11" x14ac:dyDescent="0.3">
      <c r="A17667" t="s">
        <v>68355</v>
      </c>
      <c r="B17667" t="s">
        <v>68356</v>
      </c>
      <c r="C17667" t="s">
        <v>20</v>
      </c>
      <c r="D17667" t="s">
        <v>68357</v>
      </c>
      <c r="E17667" t="s">
        <v>62177</v>
      </c>
      <c r="F17667" t="s">
        <v>2956</v>
      </c>
      <c r="G17667" t="s">
        <v>42</v>
      </c>
      <c r="H17667">
        <v>0</v>
      </c>
      <c r="I17667">
        <v>0</v>
      </c>
      <c r="J17667">
        <v>0</v>
      </c>
      <c r="K17667" t="s">
        <v>68358</v>
      </c>
    </row>
    <row r="17668" spans="1:11" x14ac:dyDescent="0.3">
      <c r="A17668" t="s">
        <v>68359</v>
      </c>
      <c r="B17668" t="s">
        <v>68360</v>
      </c>
      <c r="C17668" t="s">
        <v>20</v>
      </c>
      <c r="D17668" t="s">
        <v>68361</v>
      </c>
      <c r="E17668" t="s">
        <v>61426</v>
      </c>
      <c r="F17668" t="s">
        <v>1247</v>
      </c>
      <c r="G17668" t="s">
        <v>42</v>
      </c>
      <c r="H17668">
        <v>0</v>
      </c>
      <c r="I17668">
        <v>0</v>
      </c>
      <c r="J17668">
        <v>0</v>
      </c>
      <c r="K17668" t="s">
        <v>68362</v>
      </c>
    </row>
    <row r="17669" spans="1:11" x14ac:dyDescent="0.3">
      <c r="A17669" t="s">
        <v>68363</v>
      </c>
      <c r="B17669" t="s">
        <v>68364</v>
      </c>
      <c r="C17669" t="s">
        <v>27</v>
      </c>
      <c r="D17669" t="s">
        <v>68365</v>
      </c>
      <c r="E17669" t="s">
        <v>65444</v>
      </c>
      <c r="F17669" t="s">
        <v>16</v>
      </c>
      <c r="G17669" t="s">
        <v>11546</v>
      </c>
      <c r="H17669">
        <v>0</v>
      </c>
      <c r="I17669">
        <v>0</v>
      </c>
      <c r="J17669">
        <v>0</v>
      </c>
      <c r="K17669" t="s">
        <v>68366</v>
      </c>
    </row>
    <row r="17670" spans="1:11" x14ac:dyDescent="0.3">
      <c r="A17670" t="s">
        <v>68367</v>
      </c>
      <c r="B17670" t="s">
        <v>68368</v>
      </c>
      <c r="C17670" t="s">
        <v>13</v>
      </c>
      <c r="D17670" t="s">
        <v>68369</v>
      </c>
      <c r="E17670" t="s">
        <v>66835</v>
      </c>
      <c r="F17670" t="s">
        <v>16</v>
      </c>
      <c r="G17670" t="s">
        <v>9124</v>
      </c>
      <c r="H17670">
        <v>0</v>
      </c>
      <c r="I17670">
        <v>0</v>
      </c>
      <c r="J17670">
        <v>0</v>
      </c>
      <c r="K17670" t="s">
        <v>68370</v>
      </c>
    </row>
    <row r="17671" spans="1:11" x14ac:dyDescent="0.3">
      <c r="A17671" t="s">
        <v>68371</v>
      </c>
      <c r="B17671" t="s">
        <v>68372</v>
      </c>
      <c r="C17671" t="s">
        <v>27</v>
      </c>
      <c r="D17671" t="s">
        <v>68373</v>
      </c>
      <c r="E17671" t="s">
        <v>65444</v>
      </c>
      <c r="F17671" t="s">
        <v>16</v>
      </c>
      <c r="G17671" t="s">
        <v>6088</v>
      </c>
      <c r="H17671">
        <v>0</v>
      </c>
      <c r="I17671">
        <v>0</v>
      </c>
      <c r="J17671">
        <v>0</v>
      </c>
      <c r="K17671" t="s">
        <v>68374</v>
      </c>
    </row>
    <row r="17672" spans="1:11" x14ac:dyDescent="0.3">
      <c r="A17672" t="s">
        <v>68375</v>
      </c>
      <c r="B17672" t="s">
        <v>68376</v>
      </c>
      <c r="C17672" t="s">
        <v>147</v>
      </c>
      <c r="D17672" t="s">
        <v>68377</v>
      </c>
      <c r="E17672" t="s">
        <v>59940</v>
      </c>
      <c r="F17672" t="s">
        <v>968</v>
      </c>
      <c r="G17672" t="s">
        <v>42</v>
      </c>
      <c r="H17672">
        <v>0</v>
      </c>
      <c r="I17672">
        <v>0</v>
      </c>
      <c r="J17672">
        <v>0</v>
      </c>
      <c r="K17672" t="s">
        <v>68378</v>
      </c>
    </row>
    <row r="17673" spans="1:11" x14ac:dyDescent="0.3">
      <c r="A17673" t="s">
        <v>68379</v>
      </c>
      <c r="B17673" t="s">
        <v>31618</v>
      </c>
      <c r="C17673" t="s">
        <v>147</v>
      </c>
      <c r="D17673" t="s">
        <v>68380</v>
      </c>
      <c r="E17673" t="s">
        <v>59940</v>
      </c>
      <c r="F17673" t="s">
        <v>18221</v>
      </c>
      <c r="G17673" t="s">
        <v>42</v>
      </c>
      <c r="H17673">
        <v>0</v>
      </c>
      <c r="I17673">
        <v>0</v>
      </c>
      <c r="J17673">
        <v>0</v>
      </c>
      <c r="K17673" t="s">
        <v>68381</v>
      </c>
    </row>
    <row r="17674" spans="1:11" x14ac:dyDescent="0.3">
      <c r="A17674" t="s">
        <v>68382</v>
      </c>
      <c r="B17674" t="s">
        <v>68383</v>
      </c>
      <c r="C17674" t="s">
        <v>13</v>
      </c>
      <c r="D17674" t="s">
        <v>68384</v>
      </c>
      <c r="E17674" t="s">
        <v>66835</v>
      </c>
      <c r="F17674" t="s">
        <v>2572</v>
      </c>
      <c r="G17674" t="s">
        <v>5462</v>
      </c>
      <c r="H17674">
        <v>0</v>
      </c>
      <c r="I17674">
        <v>0</v>
      </c>
      <c r="J17674">
        <v>0</v>
      </c>
      <c r="K17674" t="s">
        <v>68385</v>
      </c>
    </row>
    <row r="17675" spans="1:11" x14ac:dyDescent="0.3">
      <c r="A17675" t="s">
        <v>68386</v>
      </c>
      <c r="B17675" t="s">
        <v>68387</v>
      </c>
      <c r="C17675" t="s">
        <v>13</v>
      </c>
      <c r="D17675" t="s">
        <v>68388</v>
      </c>
      <c r="E17675" t="s">
        <v>66835</v>
      </c>
      <c r="F17675" t="s">
        <v>16</v>
      </c>
      <c r="G17675" t="s">
        <v>4993</v>
      </c>
      <c r="H17675">
        <v>0</v>
      </c>
      <c r="I17675">
        <v>0</v>
      </c>
      <c r="J17675">
        <v>0</v>
      </c>
      <c r="K17675" t="s">
        <v>68389</v>
      </c>
    </row>
    <row r="17676" spans="1:11" x14ac:dyDescent="0.3">
      <c r="A17676" t="s">
        <v>68390</v>
      </c>
      <c r="C17676" t="s">
        <v>27</v>
      </c>
      <c r="D17676" t="s">
        <v>68391</v>
      </c>
      <c r="E17676" t="s">
        <v>65444</v>
      </c>
      <c r="F17676" t="s">
        <v>16</v>
      </c>
      <c r="G17676" t="s">
        <v>7000</v>
      </c>
      <c r="H17676">
        <v>0</v>
      </c>
      <c r="I17676">
        <v>0</v>
      </c>
      <c r="J17676">
        <v>0</v>
      </c>
      <c r="K17676" t="s">
        <v>68392</v>
      </c>
    </row>
    <row r="17677" spans="1:11" x14ac:dyDescent="0.3">
      <c r="A17677" t="s">
        <v>68393</v>
      </c>
      <c r="B17677" t="s">
        <v>68394</v>
      </c>
      <c r="C17677" t="s">
        <v>20</v>
      </c>
      <c r="D17677" t="s">
        <v>68330</v>
      </c>
      <c r="E17677" t="s">
        <v>62177</v>
      </c>
      <c r="F17677" t="s">
        <v>397</v>
      </c>
      <c r="G17677" t="s">
        <v>42</v>
      </c>
      <c r="H17677">
        <v>0</v>
      </c>
      <c r="I17677">
        <v>0</v>
      </c>
      <c r="J17677">
        <v>0</v>
      </c>
      <c r="K17677" t="s">
        <v>68395</v>
      </c>
    </row>
    <row r="17678" spans="1:11" x14ac:dyDescent="0.3">
      <c r="A17678" t="s">
        <v>68396</v>
      </c>
      <c r="B17678" t="s">
        <v>68397</v>
      </c>
      <c r="C17678" t="s">
        <v>27</v>
      </c>
      <c r="D17678" t="s">
        <v>68398</v>
      </c>
      <c r="E17678" t="s">
        <v>65444</v>
      </c>
      <c r="F17678" t="s">
        <v>41</v>
      </c>
      <c r="G17678" t="s">
        <v>42</v>
      </c>
      <c r="H17678">
        <v>0</v>
      </c>
      <c r="I17678">
        <v>0</v>
      </c>
      <c r="J17678">
        <v>0</v>
      </c>
      <c r="K17678" t="s">
        <v>68399</v>
      </c>
    </row>
    <row r="17679" spans="1:11" x14ac:dyDescent="0.3">
      <c r="A17679" t="s">
        <v>68400</v>
      </c>
      <c r="B17679" t="s">
        <v>68401</v>
      </c>
      <c r="C17679" t="s">
        <v>27</v>
      </c>
      <c r="D17679" t="s">
        <v>68402</v>
      </c>
      <c r="E17679" t="s">
        <v>65444</v>
      </c>
      <c r="F17679" t="s">
        <v>41</v>
      </c>
      <c r="G17679" t="s">
        <v>42</v>
      </c>
      <c r="H17679">
        <v>0</v>
      </c>
      <c r="I17679">
        <v>0</v>
      </c>
      <c r="J17679">
        <v>0</v>
      </c>
      <c r="K17679" t="s">
        <v>68403</v>
      </c>
    </row>
    <row r="17680" spans="1:11" x14ac:dyDescent="0.3">
      <c r="A17680" t="s">
        <v>68404</v>
      </c>
      <c r="B17680" t="s">
        <v>68405</v>
      </c>
      <c r="C17680" t="s">
        <v>20</v>
      </c>
      <c r="D17680" t="s">
        <v>68406</v>
      </c>
      <c r="E17680" t="s">
        <v>61426</v>
      </c>
      <c r="F17680" t="s">
        <v>3555</v>
      </c>
      <c r="G17680" t="s">
        <v>3945</v>
      </c>
      <c r="H17680">
        <v>0</v>
      </c>
      <c r="I17680">
        <v>0</v>
      </c>
      <c r="J17680">
        <v>0</v>
      </c>
      <c r="K17680" t="s">
        <v>68407</v>
      </c>
    </row>
    <row r="17681" spans="1:11" x14ac:dyDescent="0.3">
      <c r="A17681" t="s">
        <v>68408</v>
      </c>
      <c r="C17681" t="s">
        <v>13</v>
      </c>
      <c r="D17681" t="s">
        <v>68409</v>
      </c>
      <c r="E17681" t="s">
        <v>66835</v>
      </c>
      <c r="F17681" t="s">
        <v>16</v>
      </c>
      <c r="G17681" t="s">
        <v>107</v>
      </c>
      <c r="H17681">
        <v>0</v>
      </c>
      <c r="I17681">
        <v>0</v>
      </c>
      <c r="J17681">
        <v>0</v>
      </c>
      <c r="K17681" t="s">
        <v>68410</v>
      </c>
    </row>
    <row r="17682" spans="1:11" x14ac:dyDescent="0.3">
      <c r="A17682" t="s">
        <v>68411</v>
      </c>
      <c r="B17682" t="s">
        <v>68412</v>
      </c>
      <c r="C17682" t="s">
        <v>13</v>
      </c>
      <c r="D17682" t="s">
        <v>68413</v>
      </c>
      <c r="E17682" t="s">
        <v>66835</v>
      </c>
      <c r="F17682" t="s">
        <v>16</v>
      </c>
      <c r="G17682" t="s">
        <v>4960</v>
      </c>
      <c r="H17682">
        <v>0</v>
      </c>
      <c r="I17682">
        <v>0</v>
      </c>
      <c r="J17682">
        <v>0</v>
      </c>
      <c r="K17682" t="s">
        <v>68414</v>
      </c>
    </row>
    <row r="17683" spans="1:11" x14ac:dyDescent="0.3">
      <c r="A17683" t="s">
        <v>68415</v>
      </c>
      <c r="B17683" t="s">
        <v>68416</v>
      </c>
      <c r="C17683" t="s">
        <v>466</v>
      </c>
      <c r="D17683" t="s">
        <v>68417</v>
      </c>
      <c r="E17683" t="s">
        <v>20624</v>
      </c>
      <c r="F17683" t="s">
        <v>16</v>
      </c>
      <c r="G17683" t="s">
        <v>2252</v>
      </c>
      <c r="H17683">
        <v>0</v>
      </c>
      <c r="I17683">
        <v>0</v>
      </c>
      <c r="J17683">
        <v>0</v>
      </c>
      <c r="K17683" t="s">
        <v>68418</v>
      </c>
    </row>
    <row r="17684" spans="1:11" x14ac:dyDescent="0.3">
      <c r="A17684" t="s">
        <v>68419</v>
      </c>
      <c r="B17684" t="s">
        <v>68420</v>
      </c>
      <c r="C17684" t="s">
        <v>20</v>
      </c>
      <c r="D17684" t="s">
        <v>68421</v>
      </c>
      <c r="E17684" t="s">
        <v>61426</v>
      </c>
      <c r="F17684" t="s">
        <v>150</v>
      </c>
      <c r="G17684" t="s">
        <v>2866</v>
      </c>
      <c r="H17684">
        <v>0</v>
      </c>
      <c r="I17684">
        <v>0</v>
      </c>
      <c r="J17684">
        <v>0</v>
      </c>
      <c r="K17684" t="s">
        <v>68422</v>
      </c>
    </row>
    <row r="17685" spans="1:11" x14ac:dyDescent="0.3">
      <c r="A17685" t="s">
        <v>68423</v>
      </c>
      <c r="B17685" t="s">
        <v>68424</v>
      </c>
      <c r="C17685" t="s">
        <v>27</v>
      </c>
      <c r="D17685" t="s">
        <v>68425</v>
      </c>
      <c r="E17685" t="s">
        <v>65444</v>
      </c>
      <c r="F17685" t="s">
        <v>41</v>
      </c>
      <c r="G17685" t="s">
        <v>42</v>
      </c>
      <c r="H17685">
        <v>0</v>
      </c>
      <c r="I17685">
        <v>0</v>
      </c>
      <c r="J17685">
        <v>0</v>
      </c>
      <c r="K17685" t="s">
        <v>68426</v>
      </c>
    </row>
    <row r="17686" spans="1:11" x14ac:dyDescent="0.3">
      <c r="A17686" t="s">
        <v>68427</v>
      </c>
      <c r="B17686" t="s">
        <v>68428</v>
      </c>
      <c r="C17686" t="s">
        <v>20</v>
      </c>
      <c r="D17686" t="s">
        <v>68429</v>
      </c>
      <c r="E17686" t="s">
        <v>62177</v>
      </c>
      <c r="F17686" t="s">
        <v>1845</v>
      </c>
      <c r="G17686" t="s">
        <v>42</v>
      </c>
      <c r="H17686">
        <v>0</v>
      </c>
      <c r="I17686">
        <v>0</v>
      </c>
      <c r="J17686">
        <v>0</v>
      </c>
      <c r="K17686" t="s">
        <v>68430</v>
      </c>
    </row>
    <row r="17687" spans="1:11" x14ac:dyDescent="0.3">
      <c r="A17687" t="s">
        <v>68431</v>
      </c>
      <c r="B17687" t="s">
        <v>68432</v>
      </c>
      <c r="C17687" t="s">
        <v>20</v>
      </c>
      <c r="D17687" t="s">
        <v>68433</v>
      </c>
      <c r="E17687" t="s">
        <v>61426</v>
      </c>
      <c r="F17687" t="s">
        <v>3026</v>
      </c>
      <c r="G17687" t="s">
        <v>42</v>
      </c>
      <c r="H17687">
        <v>0</v>
      </c>
      <c r="I17687">
        <v>0</v>
      </c>
      <c r="J17687">
        <v>0</v>
      </c>
      <c r="K17687" t="s">
        <v>68434</v>
      </c>
    </row>
    <row r="17688" spans="1:11" x14ac:dyDescent="0.3">
      <c r="A17688" t="s">
        <v>68435</v>
      </c>
      <c r="B17688" t="s">
        <v>68436</v>
      </c>
      <c r="C17688" t="s">
        <v>466</v>
      </c>
      <c r="D17688" t="s">
        <v>68437</v>
      </c>
      <c r="E17688" t="s">
        <v>20624</v>
      </c>
      <c r="F17688" t="s">
        <v>16</v>
      </c>
      <c r="G17688" t="s">
        <v>68438</v>
      </c>
      <c r="H17688">
        <v>0</v>
      </c>
      <c r="I17688">
        <v>0</v>
      </c>
      <c r="J17688">
        <v>0</v>
      </c>
      <c r="K17688" t="s">
        <v>68439</v>
      </c>
    </row>
    <row r="17689" spans="1:11" x14ac:dyDescent="0.3">
      <c r="A17689" t="s">
        <v>68440</v>
      </c>
      <c r="B17689" t="s">
        <v>68441</v>
      </c>
      <c r="C17689" t="s">
        <v>13</v>
      </c>
      <c r="D17689" t="s">
        <v>68442</v>
      </c>
      <c r="E17689" t="s">
        <v>66835</v>
      </c>
      <c r="F17689" t="s">
        <v>16017</v>
      </c>
      <c r="G17689" t="s">
        <v>42</v>
      </c>
      <c r="H17689">
        <v>0</v>
      </c>
      <c r="I17689">
        <v>0</v>
      </c>
      <c r="J17689">
        <v>0</v>
      </c>
      <c r="K17689" t="s">
        <v>68443</v>
      </c>
    </row>
    <row r="17690" spans="1:11" x14ac:dyDescent="0.3">
      <c r="A17690" t="s">
        <v>68444</v>
      </c>
      <c r="B17690" t="s">
        <v>68445</v>
      </c>
      <c r="C17690" t="s">
        <v>27</v>
      </c>
      <c r="D17690" t="s">
        <v>68446</v>
      </c>
      <c r="E17690" t="s">
        <v>65444</v>
      </c>
      <c r="F17690" t="s">
        <v>41</v>
      </c>
      <c r="G17690" t="s">
        <v>42</v>
      </c>
      <c r="H17690">
        <v>0</v>
      </c>
      <c r="I17690">
        <v>0</v>
      </c>
      <c r="J17690">
        <v>0</v>
      </c>
      <c r="K17690" t="s">
        <v>68447</v>
      </c>
    </row>
    <row r="17691" spans="1:11" x14ac:dyDescent="0.3">
      <c r="A17691" t="s">
        <v>68448</v>
      </c>
      <c r="B17691" t="s">
        <v>68449</v>
      </c>
      <c r="C17691" t="s">
        <v>20</v>
      </c>
      <c r="D17691" t="s">
        <v>68450</v>
      </c>
      <c r="E17691" t="s">
        <v>61426</v>
      </c>
      <c r="F17691" t="s">
        <v>10848</v>
      </c>
      <c r="G17691" t="s">
        <v>2470</v>
      </c>
      <c r="H17691">
        <v>0</v>
      </c>
      <c r="I17691">
        <v>0</v>
      </c>
      <c r="J17691">
        <v>0</v>
      </c>
      <c r="K17691" t="s">
        <v>68451</v>
      </c>
    </row>
    <row r="17692" spans="1:11" x14ac:dyDescent="0.3">
      <c r="A17692" t="s">
        <v>68452</v>
      </c>
      <c r="B17692" t="s">
        <v>68453</v>
      </c>
      <c r="C17692" t="s">
        <v>558</v>
      </c>
      <c r="D17692" t="s">
        <v>68454</v>
      </c>
      <c r="E17692" t="s">
        <v>18607</v>
      </c>
      <c r="F17692" t="s">
        <v>16</v>
      </c>
      <c r="G17692" t="s">
        <v>14836</v>
      </c>
      <c r="H17692">
        <v>0</v>
      </c>
      <c r="I17692">
        <v>0</v>
      </c>
      <c r="J17692">
        <v>0</v>
      </c>
      <c r="K17692" t="s">
        <v>68455</v>
      </c>
    </row>
    <row r="17693" spans="1:11" x14ac:dyDescent="0.3">
      <c r="A17693" t="s">
        <v>68456</v>
      </c>
      <c r="B17693" t="s">
        <v>68457</v>
      </c>
      <c r="C17693" t="s">
        <v>20</v>
      </c>
      <c r="D17693" t="s">
        <v>68458</v>
      </c>
      <c r="E17693" t="s">
        <v>61426</v>
      </c>
      <c r="F17693" t="s">
        <v>3412</v>
      </c>
      <c r="G17693" t="s">
        <v>42</v>
      </c>
      <c r="H17693">
        <v>0</v>
      </c>
      <c r="I17693">
        <v>0</v>
      </c>
      <c r="J17693">
        <v>0</v>
      </c>
      <c r="K17693" t="s">
        <v>68459</v>
      </c>
    </row>
    <row r="17694" spans="1:11" x14ac:dyDescent="0.3">
      <c r="A17694" t="s">
        <v>68460</v>
      </c>
      <c r="B17694" t="s">
        <v>68461</v>
      </c>
      <c r="C17694" t="s">
        <v>20</v>
      </c>
      <c r="D17694" t="s">
        <v>68462</v>
      </c>
      <c r="E17694" t="s">
        <v>61426</v>
      </c>
      <c r="F17694" t="s">
        <v>41</v>
      </c>
      <c r="G17694" t="s">
        <v>42</v>
      </c>
      <c r="H17694">
        <v>0</v>
      </c>
      <c r="I17694">
        <v>0</v>
      </c>
      <c r="J17694">
        <v>0</v>
      </c>
      <c r="K17694" t="s">
        <v>68463</v>
      </c>
    </row>
    <row r="17695" spans="1:11" x14ac:dyDescent="0.3">
      <c r="A17695" t="s">
        <v>68464</v>
      </c>
      <c r="C17695" t="s">
        <v>558</v>
      </c>
      <c r="D17695" t="s">
        <v>68465</v>
      </c>
      <c r="E17695" t="s">
        <v>18607</v>
      </c>
      <c r="F17695" t="s">
        <v>1986</v>
      </c>
      <c r="G17695" t="s">
        <v>42</v>
      </c>
      <c r="H17695">
        <v>0</v>
      </c>
      <c r="I17695">
        <v>0</v>
      </c>
      <c r="J17695">
        <v>0</v>
      </c>
      <c r="K17695" t="s">
        <v>68466</v>
      </c>
    </row>
    <row r="17696" spans="1:11" x14ac:dyDescent="0.3">
      <c r="A17696" t="s">
        <v>68467</v>
      </c>
      <c r="B17696" t="s">
        <v>68468</v>
      </c>
      <c r="C17696" t="s">
        <v>558</v>
      </c>
      <c r="D17696" t="s">
        <v>68469</v>
      </c>
      <c r="E17696" t="s">
        <v>32599</v>
      </c>
      <c r="F17696" t="s">
        <v>41</v>
      </c>
      <c r="G17696" t="s">
        <v>7708</v>
      </c>
      <c r="H17696">
        <v>0</v>
      </c>
      <c r="I17696">
        <v>0</v>
      </c>
      <c r="J17696">
        <v>0</v>
      </c>
      <c r="K17696" t="s">
        <v>68470</v>
      </c>
    </row>
    <row r="17697" spans="1:11" x14ac:dyDescent="0.3">
      <c r="A17697" t="s">
        <v>68471</v>
      </c>
      <c r="B17697" t="s">
        <v>68472</v>
      </c>
      <c r="C17697" t="s">
        <v>27</v>
      </c>
      <c r="D17697" t="s">
        <v>68473</v>
      </c>
      <c r="E17697" t="s">
        <v>29</v>
      </c>
      <c r="F17697" t="s">
        <v>16</v>
      </c>
      <c r="G17697" t="s">
        <v>516</v>
      </c>
      <c r="H17697">
        <v>0</v>
      </c>
      <c r="I17697">
        <v>0</v>
      </c>
      <c r="J17697">
        <v>0</v>
      </c>
      <c r="K17697" t="s">
        <v>68474</v>
      </c>
    </row>
    <row r="17698" spans="1:11" x14ac:dyDescent="0.3">
      <c r="A17698" t="s">
        <v>68475</v>
      </c>
      <c r="C17698" t="s">
        <v>20</v>
      </c>
      <c r="D17698" t="s">
        <v>68476</v>
      </c>
      <c r="E17698" t="s">
        <v>61426</v>
      </c>
      <c r="F17698" t="s">
        <v>16</v>
      </c>
      <c r="G17698" t="s">
        <v>6916</v>
      </c>
      <c r="H17698">
        <v>0</v>
      </c>
      <c r="I17698">
        <v>0</v>
      </c>
      <c r="J17698">
        <v>0</v>
      </c>
      <c r="K17698" t="s">
        <v>68477</v>
      </c>
    </row>
    <row r="17699" spans="1:11" x14ac:dyDescent="0.3">
      <c r="A17699" t="s">
        <v>68478</v>
      </c>
      <c r="B17699" t="s">
        <v>68479</v>
      </c>
      <c r="C17699" t="s">
        <v>20</v>
      </c>
      <c r="D17699" t="s">
        <v>68480</v>
      </c>
      <c r="E17699" t="s">
        <v>61426</v>
      </c>
      <c r="F17699" t="s">
        <v>16</v>
      </c>
      <c r="G17699" t="s">
        <v>3945</v>
      </c>
      <c r="H17699">
        <v>0</v>
      </c>
      <c r="I17699">
        <v>0</v>
      </c>
      <c r="J17699">
        <v>0</v>
      </c>
      <c r="K17699" t="s">
        <v>68481</v>
      </c>
    </row>
    <row r="17700" spans="1:11" x14ac:dyDescent="0.3">
      <c r="A17700" t="s">
        <v>68482</v>
      </c>
      <c r="B17700" t="s">
        <v>68483</v>
      </c>
      <c r="C17700" t="s">
        <v>20</v>
      </c>
      <c r="D17700" t="s">
        <v>68484</v>
      </c>
      <c r="E17700" t="s">
        <v>61426</v>
      </c>
      <c r="F17700" t="s">
        <v>16</v>
      </c>
      <c r="G17700" t="s">
        <v>14569</v>
      </c>
      <c r="H17700">
        <v>0</v>
      </c>
      <c r="I17700">
        <v>0</v>
      </c>
      <c r="J17700">
        <v>0</v>
      </c>
      <c r="K17700" t="s">
        <v>68485</v>
      </c>
    </row>
    <row r="17701" spans="1:11" x14ac:dyDescent="0.3">
      <c r="A17701" t="s">
        <v>68486</v>
      </c>
      <c r="B17701" t="s">
        <v>68487</v>
      </c>
      <c r="C17701" t="s">
        <v>558</v>
      </c>
      <c r="D17701" t="s">
        <v>68488</v>
      </c>
      <c r="E17701" t="s">
        <v>895</v>
      </c>
      <c r="F17701" t="s">
        <v>1237</v>
      </c>
      <c r="G17701" t="s">
        <v>42</v>
      </c>
      <c r="H17701">
        <v>0</v>
      </c>
      <c r="I17701">
        <v>0</v>
      </c>
      <c r="J17701">
        <v>0</v>
      </c>
      <c r="K17701" t="s">
        <v>68489</v>
      </c>
    </row>
    <row r="17702" spans="1:11" x14ac:dyDescent="0.3">
      <c r="A17702" t="s">
        <v>68490</v>
      </c>
      <c r="B17702" t="s">
        <v>68491</v>
      </c>
      <c r="C17702" t="s">
        <v>20</v>
      </c>
      <c r="D17702" t="s">
        <v>68492</v>
      </c>
      <c r="E17702" t="s">
        <v>61426</v>
      </c>
      <c r="F17702" t="s">
        <v>845</v>
      </c>
      <c r="G17702" t="s">
        <v>42</v>
      </c>
      <c r="H17702">
        <v>0</v>
      </c>
      <c r="I17702">
        <v>0</v>
      </c>
      <c r="J17702">
        <v>0</v>
      </c>
      <c r="K17702" t="s">
        <v>68493</v>
      </c>
    </row>
    <row r="17703" spans="1:11" x14ac:dyDescent="0.3">
      <c r="A17703" t="s">
        <v>68494</v>
      </c>
      <c r="B17703" t="s">
        <v>68495</v>
      </c>
      <c r="C17703" t="s">
        <v>20</v>
      </c>
      <c r="D17703" t="s">
        <v>68496</v>
      </c>
      <c r="E17703" t="s">
        <v>61426</v>
      </c>
      <c r="F17703" t="s">
        <v>2313</v>
      </c>
      <c r="G17703" t="s">
        <v>42</v>
      </c>
      <c r="H17703">
        <v>0</v>
      </c>
      <c r="I17703">
        <v>0</v>
      </c>
      <c r="J17703">
        <v>0</v>
      </c>
      <c r="K17703" t="s">
        <v>68497</v>
      </c>
    </row>
    <row r="17704" spans="1:11" x14ac:dyDescent="0.3">
      <c r="A17704" t="s">
        <v>68498</v>
      </c>
      <c r="B17704" t="s">
        <v>68499</v>
      </c>
      <c r="C17704" t="s">
        <v>20</v>
      </c>
      <c r="D17704" t="s">
        <v>68500</v>
      </c>
      <c r="E17704" t="s">
        <v>61426</v>
      </c>
      <c r="F17704" t="s">
        <v>6023</v>
      </c>
      <c r="G17704" t="s">
        <v>42</v>
      </c>
      <c r="H17704">
        <v>0</v>
      </c>
      <c r="I17704">
        <v>0</v>
      </c>
      <c r="J17704">
        <v>0</v>
      </c>
      <c r="K17704" t="s">
        <v>68501</v>
      </c>
    </row>
    <row r="17705" spans="1:11" x14ac:dyDescent="0.3">
      <c r="A17705" t="s">
        <v>68502</v>
      </c>
      <c r="C17705" t="s">
        <v>20</v>
      </c>
      <c r="D17705" t="s">
        <v>68503</v>
      </c>
      <c r="E17705" t="s">
        <v>61426</v>
      </c>
      <c r="F17705" t="s">
        <v>2703</v>
      </c>
      <c r="G17705" t="s">
        <v>42</v>
      </c>
      <c r="H17705">
        <v>0</v>
      </c>
      <c r="I17705">
        <v>0</v>
      </c>
      <c r="J17705">
        <v>0</v>
      </c>
      <c r="K17705" t="s">
        <v>68504</v>
      </c>
    </row>
    <row r="17706" spans="1:11" x14ac:dyDescent="0.3">
      <c r="A17706" t="s">
        <v>68505</v>
      </c>
      <c r="C17706" t="s">
        <v>27</v>
      </c>
      <c r="D17706" t="s">
        <v>68506</v>
      </c>
      <c r="E17706" t="s">
        <v>65444</v>
      </c>
      <c r="F17706" t="s">
        <v>41</v>
      </c>
      <c r="G17706" t="s">
        <v>42</v>
      </c>
      <c r="H17706">
        <v>0</v>
      </c>
      <c r="I17706">
        <v>0</v>
      </c>
      <c r="J17706">
        <v>0</v>
      </c>
      <c r="K17706" t="s">
        <v>68507</v>
      </c>
    </row>
    <row r="17707" spans="1:11" x14ac:dyDescent="0.3">
      <c r="A17707" t="s">
        <v>68508</v>
      </c>
      <c r="B17707" t="s">
        <v>68509</v>
      </c>
      <c r="C17707" t="s">
        <v>20</v>
      </c>
      <c r="D17707" t="s">
        <v>68251</v>
      </c>
      <c r="E17707" t="s">
        <v>62177</v>
      </c>
      <c r="F17707" t="s">
        <v>11585</v>
      </c>
      <c r="G17707" t="s">
        <v>42</v>
      </c>
      <c r="H17707">
        <v>0</v>
      </c>
      <c r="I17707">
        <v>0</v>
      </c>
      <c r="J17707">
        <v>0</v>
      </c>
      <c r="K17707" t="s">
        <v>68510</v>
      </c>
    </row>
    <row r="17708" spans="1:11" x14ac:dyDescent="0.3">
      <c r="A17708" t="s">
        <v>68511</v>
      </c>
      <c r="B17708" t="s">
        <v>68512</v>
      </c>
      <c r="C17708" t="s">
        <v>20</v>
      </c>
      <c r="D17708" t="s">
        <v>68513</v>
      </c>
      <c r="E17708" t="s">
        <v>61426</v>
      </c>
      <c r="F17708" t="s">
        <v>1148</v>
      </c>
      <c r="G17708" t="s">
        <v>42</v>
      </c>
      <c r="H17708">
        <v>0</v>
      </c>
      <c r="I17708">
        <v>0</v>
      </c>
      <c r="J17708">
        <v>0</v>
      </c>
      <c r="K17708" t="s">
        <v>68514</v>
      </c>
    </row>
    <row r="17709" spans="1:11" x14ac:dyDescent="0.3">
      <c r="A17709" t="s">
        <v>68515</v>
      </c>
      <c r="B17709" t="s">
        <v>68516</v>
      </c>
      <c r="C17709" t="s">
        <v>27</v>
      </c>
      <c r="D17709" t="s">
        <v>68517</v>
      </c>
      <c r="E17709" t="s">
        <v>65444</v>
      </c>
      <c r="F17709" t="s">
        <v>16</v>
      </c>
      <c r="G17709" t="s">
        <v>5172</v>
      </c>
      <c r="H17709">
        <v>0</v>
      </c>
      <c r="I17709">
        <v>0</v>
      </c>
      <c r="J17709">
        <v>0</v>
      </c>
      <c r="K17709" t="s">
        <v>68518</v>
      </c>
    </row>
    <row r="17710" spans="1:11" x14ac:dyDescent="0.3">
      <c r="A17710" t="s">
        <v>68519</v>
      </c>
      <c r="B17710" t="s">
        <v>68520</v>
      </c>
      <c r="C17710" t="s">
        <v>20</v>
      </c>
      <c r="D17710" t="s">
        <v>68521</v>
      </c>
      <c r="E17710" t="s">
        <v>61426</v>
      </c>
      <c r="F17710" t="s">
        <v>607</v>
      </c>
      <c r="G17710" t="s">
        <v>6487</v>
      </c>
      <c r="H17710">
        <v>0</v>
      </c>
      <c r="I17710">
        <v>0</v>
      </c>
      <c r="J17710">
        <v>0</v>
      </c>
      <c r="K17710" t="s">
        <v>68522</v>
      </c>
    </row>
    <row r="17711" spans="1:11" x14ac:dyDescent="0.3">
      <c r="A17711" t="s">
        <v>68523</v>
      </c>
      <c r="B17711" t="s">
        <v>68524</v>
      </c>
      <c r="C17711" t="s">
        <v>20</v>
      </c>
      <c r="D17711" t="s">
        <v>68525</v>
      </c>
      <c r="E17711" t="s">
        <v>61426</v>
      </c>
      <c r="F17711" t="s">
        <v>326</v>
      </c>
      <c r="G17711" t="s">
        <v>42</v>
      </c>
      <c r="H17711">
        <v>0</v>
      </c>
      <c r="I17711">
        <v>0</v>
      </c>
      <c r="J17711">
        <v>0</v>
      </c>
      <c r="K17711" t="s">
        <v>68526</v>
      </c>
    </row>
    <row r="17712" spans="1:11" x14ac:dyDescent="0.3">
      <c r="A17712" t="s">
        <v>68527</v>
      </c>
      <c r="B17712" t="s">
        <v>68528</v>
      </c>
      <c r="C17712" t="s">
        <v>27</v>
      </c>
      <c r="D17712" t="s">
        <v>68529</v>
      </c>
      <c r="E17712" t="s">
        <v>65444</v>
      </c>
      <c r="F17712" t="s">
        <v>16</v>
      </c>
      <c r="G17712" t="s">
        <v>52351</v>
      </c>
      <c r="H17712">
        <v>0</v>
      </c>
      <c r="I17712">
        <v>0</v>
      </c>
      <c r="J17712">
        <v>0</v>
      </c>
      <c r="K17712" t="s">
        <v>68530</v>
      </c>
    </row>
    <row r="17713" spans="1:11" x14ac:dyDescent="0.3">
      <c r="A17713" t="s">
        <v>68531</v>
      </c>
      <c r="C17713" t="s">
        <v>558</v>
      </c>
      <c r="D17713" t="s">
        <v>68532</v>
      </c>
      <c r="E17713" t="s">
        <v>19698</v>
      </c>
      <c r="F17713" t="s">
        <v>16</v>
      </c>
      <c r="G17713" t="s">
        <v>19910</v>
      </c>
      <c r="H17713">
        <v>0</v>
      </c>
      <c r="I17713">
        <v>0</v>
      </c>
      <c r="J17713">
        <v>0</v>
      </c>
      <c r="K17713" t="s">
        <v>68533</v>
      </c>
    </row>
    <row r="17714" spans="1:11" x14ac:dyDescent="0.3">
      <c r="A17714" t="s">
        <v>68534</v>
      </c>
      <c r="B17714" t="s">
        <v>68535</v>
      </c>
      <c r="C17714" t="s">
        <v>13</v>
      </c>
      <c r="D17714" t="s">
        <v>68536</v>
      </c>
      <c r="E17714" t="s">
        <v>66835</v>
      </c>
      <c r="F17714" t="s">
        <v>16</v>
      </c>
      <c r="G17714" t="s">
        <v>3356</v>
      </c>
      <c r="H17714">
        <v>0</v>
      </c>
      <c r="I17714">
        <v>0</v>
      </c>
      <c r="J17714">
        <v>0</v>
      </c>
      <c r="K17714" t="s">
        <v>68537</v>
      </c>
    </row>
    <row r="17715" spans="1:11" x14ac:dyDescent="0.3">
      <c r="A17715" t="s">
        <v>68538</v>
      </c>
      <c r="B17715" t="s">
        <v>68539</v>
      </c>
      <c r="C17715" t="s">
        <v>558</v>
      </c>
      <c r="D17715" t="s">
        <v>68540</v>
      </c>
      <c r="E17715" t="s">
        <v>18607</v>
      </c>
      <c r="F17715" t="s">
        <v>16</v>
      </c>
      <c r="G17715" t="s">
        <v>11985</v>
      </c>
      <c r="H17715">
        <v>0</v>
      </c>
      <c r="I17715">
        <v>0</v>
      </c>
      <c r="J17715">
        <v>0</v>
      </c>
      <c r="K17715" t="s">
        <v>68541</v>
      </c>
    </row>
    <row r="17716" spans="1:11" x14ac:dyDescent="0.3">
      <c r="A17716" t="s">
        <v>68542</v>
      </c>
      <c r="B17716" t="s">
        <v>68543</v>
      </c>
      <c r="C17716" t="s">
        <v>20</v>
      </c>
      <c r="D17716" t="s">
        <v>68544</v>
      </c>
      <c r="E17716" t="s">
        <v>61426</v>
      </c>
      <c r="F17716" t="s">
        <v>3249</v>
      </c>
      <c r="G17716" t="s">
        <v>632</v>
      </c>
      <c r="H17716">
        <v>0</v>
      </c>
      <c r="I17716">
        <v>0</v>
      </c>
      <c r="J17716">
        <v>0</v>
      </c>
      <c r="K17716" t="s">
        <v>68545</v>
      </c>
    </row>
    <row r="17717" spans="1:11" x14ac:dyDescent="0.3">
      <c r="A17717" t="s">
        <v>68546</v>
      </c>
      <c r="B17717" t="s">
        <v>68547</v>
      </c>
      <c r="C17717" t="s">
        <v>20</v>
      </c>
      <c r="D17717" t="s">
        <v>68548</v>
      </c>
      <c r="E17717" t="s">
        <v>62177</v>
      </c>
      <c r="F17717" t="s">
        <v>5701</v>
      </c>
      <c r="G17717" t="s">
        <v>2906</v>
      </c>
      <c r="H17717">
        <v>0</v>
      </c>
      <c r="I17717">
        <v>0</v>
      </c>
      <c r="J17717">
        <v>0</v>
      </c>
      <c r="K17717" t="s">
        <v>68549</v>
      </c>
    </row>
    <row r="17718" spans="1:11" x14ac:dyDescent="0.3">
      <c r="A17718" t="s">
        <v>68550</v>
      </c>
      <c r="B17718" t="s">
        <v>68551</v>
      </c>
      <c r="C17718" t="s">
        <v>558</v>
      </c>
      <c r="D17718" t="s">
        <v>68552</v>
      </c>
      <c r="E17718" t="s">
        <v>18607</v>
      </c>
      <c r="F17718" t="s">
        <v>16</v>
      </c>
      <c r="G17718" t="s">
        <v>2586</v>
      </c>
      <c r="H17718">
        <v>0</v>
      </c>
      <c r="I17718">
        <v>0</v>
      </c>
      <c r="J17718">
        <v>0</v>
      </c>
      <c r="K17718" t="s">
        <v>68553</v>
      </c>
    </row>
    <row r="17719" spans="1:11" x14ac:dyDescent="0.3">
      <c r="A17719" t="s">
        <v>68554</v>
      </c>
      <c r="B17719" t="s">
        <v>68555</v>
      </c>
      <c r="C17719" t="s">
        <v>558</v>
      </c>
      <c r="D17719" t="s">
        <v>68556</v>
      </c>
      <c r="E17719" t="s">
        <v>19698</v>
      </c>
      <c r="F17719" t="s">
        <v>16</v>
      </c>
      <c r="G17719" t="s">
        <v>632</v>
      </c>
      <c r="H17719">
        <v>0</v>
      </c>
      <c r="I17719">
        <v>0</v>
      </c>
      <c r="J17719">
        <v>0</v>
      </c>
      <c r="K17719" t="s">
        <v>68557</v>
      </c>
    </row>
    <row r="17720" spans="1:11" x14ac:dyDescent="0.3">
      <c r="A17720" t="s">
        <v>68558</v>
      </c>
      <c r="B17720" t="s">
        <v>68559</v>
      </c>
      <c r="C17720" t="s">
        <v>558</v>
      </c>
      <c r="D17720" t="s">
        <v>68560</v>
      </c>
      <c r="E17720" t="s">
        <v>18607</v>
      </c>
      <c r="F17720" t="s">
        <v>16</v>
      </c>
      <c r="G17720" t="s">
        <v>9108</v>
      </c>
      <c r="H17720">
        <v>0</v>
      </c>
      <c r="I17720">
        <v>0</v>
      </c>
      <c r="J17720">
        <v>0</v>
      </c>
      <c r="K17720" t="s">
        <v>68561</v>
      </c>
    </row>
    <row r="17721" spans="1:11" x14ac:dyDescent="0.3">
      <c r="A17721" t="s">
        <v>68562</v>
      </c>
      <c r="B17721" t="s">
        <v>68563</v>
      </c>
      <c r="C17721" t="s">
        <v>558</v>
      </c>
      <c r="D17721" t="s">
        <v>68564</v>
      </c>
      <c r="E17721" t="s">
        <v>19698</v>
      </c>
      <c r="F17721" t="s">
        <v>16</v>
      </c>
      <c r="G17721" t="s">
        <v>3158</v>
      </c>
      <c r="H17721">
        <v>0</v>
      </c>
      <c r="I17721">
        <v>0</v>
      </c>
      <c r="J17721">
        <v>0</v>
      </c>
      <c r="K17721" t="s">
        <v>68565</v>
      </c>
    </row>
    <row r="17722" spans="1:11" x14ac:dyDescent="0.3">
      <c r="A17722" t="s">
        <v>68566</v>
      </c>
      <c r="B17722" t="s">
        <v>68567</v>
      </c>
      <c r="C17722" t="s">
        <v>20</v>
      </c>
      <c r="D17722" t="s">
        <v>68568</v>
      </c>
      <c r="E17722" t="s">
        <v>61426</v>
      </c>
      <c r="F17722" t="s">
        <v>31163</v>
      </c>
      <c r="G17722" t="s">
        <v>2853</v>
      </c>
      <c r="H17722">
        <v>0</v>
      </c>
      <c r="I17722">
        <v>0</v>
      </c>
      <c r="J17722">
        <v>0</v>
      </c>
      <c r="K17722" t="s">
        <v>68569</v>
      </c>
    </row>
    <row r="17723" spans="1:11" x14ac:dyDescent="0.3">
      <c r="A17723" t="s">
        <v>68570</v>
      </c>
      <c r="B17723" t="s">
        <v>68571</v>
      </c>
      <c r="C17723" t="s">
        <v>558</v>
      </c>
      <c r="D17723" t="s">
        <v>68572</v>
      </c>
      <c r="E17723" t="s">
        <v>19698</v>
      </c>
      <c r="F17723" t="s">
        <v>16</v>
      </c>
      <c r="G17723" t="s">
        <v>5097</v>
      </c>
      <c r="H17723">
        <v>0</v>
      </c>
      <c r="I17723">
        <v>0</v>
      </c>
      <c r="J17723">
        <v>0</v>
      </c>
      <c r="K17723" t="s">
        <v>68573</v>
      </c>
    </row>
    <row r="17724" spans="1:11" x14ac:dyDescent="0.3">
      <c r="A17724" t="s">
        <v>68574</v>
      </c>
      <c r="B17724" t="s">
        <v>68575</v>
      </c>
      <c r="C17724" t="s">
        <v>20</v>
      </c>
      <c r="D17724" t="s">
        <v>68576</v>
      </c>
      <c r="E17724" t="s">
        <v>61426</v>
      </c>
      <c r="F17724" t="s">
        <v>2703</v>
      </c>
      <c r="G17724" t="s">
        <v>42</v>
      </c>
      <c r="H17724">
        <v>0</v>
      </c>
      <c r="I17724">
        <v>0</v>
      </c>
      <c r="J17724">
        <v>0</v>
      </c>
      <c r="K17724" t="s">
        <v>68577</v>
      </c>
    </row>
    <row r="17725" spans="1:11" x14ac:dyDescent="0.3">
      <c r="A17725" t="s">
        <v>68578</v>
      </c>
      <c r="B17725" t="s">
        <v>68579</v>
      </c>
      <c r="C17725" t="s">
        <v>20</v>
      </c>
      <c r="D17725" t="s">
        <v>68580</v>
      </c>
      <c r="E17725" t="s">
        <v>61426</v>
      </c>
      <c r="F17725" t="s">
        <v>15876</v>
      </c>
      <c r="G17725" t="s">
        <v>42</v>
      </c>
      <c r="H17725">
        <v>0</v>
      </c>
      <c r="I17725">
        <v>0</v>
      </c>
      <c r="J17725">
        <v>0</v>
      </c>
      <c r="K17725" t="s">
        <v>68581</v>
      </c>
    </row>
    <row r="17726" spans="1:11" x14ac:dyDescent="0.3">
      <c r="A17726" t="s">
        <v>68582</v>
      </c>
      <c r="B17726" t="s">
        <v>68583</v>
      </c>
      <c r="C17726" t="s">
        <v>27</v>
      </c>
      <c r="D17726" t="s">
        <v>68584</v>
      </c>
      <c r="E17726" t="s">
        <v>65444</v>
      </c>
      <c r="F17726" t="s">
        <v>16</v>
      </c>
      <c r="G17726" t="s">
        <v>7267</v>
      </c>
      <c r="H17726">
        <v>0</v>
      </c>
      <c r="I17726">
        <v>0</v>
      </c>
      <c r="J17726">
        <v>0</v>
      </c>
      <c r="K17726" t="s">
        <v>68585</v>
      </c>
    </row>
    <row r="17727" spans="1:11" x14ac:dyDescent="0.3">
      <c r="A17727" t="s">
        <v>68586</v>
      </c>
      <c r="B17727" t="s">
        <v>68587</v>
      </c>
      <c r="C17727" t="s">
        <v>27</v>
      </c>
      <c r="D17727" t="s">
        <v>68588</v>
      </c>
      <c r="E17727" t="s">
        <v>65444</v>
      </c>
      <c r="F17727" t="s">
        <v>41</v>
      </c>
      <c r="G17727" t="s">
        <v>42</v>
      </c>
      <c r="H17727">
        <v>0</v>
      </c>
      <c r="I17727">
        <v>0</v>
      </c>
      <c r="J17727">
        <v>0</v>
      </c>
      <c r="K17727" t="s">
        <v>68589</v>
      </c>
    </row>
    <row r="17728" spans="1:11" x14ac:dyDescent="0.3">
      <c r="A17728" t="s">
        <v>68590</v>
      </c>
      <c r="B17728" t="s">
        <v>68591</v>
      </c>
      <c r="C17728" t="s">
        <v>20</v>
      </c>
      <c r="D17728" t="s">
        <v>68592</v>
      </c>
      <c r="E17728" t="s">
        <v>62177</v>
      </c>
      <c r="F17728" t="s">
        <v>845</v>
      </c>
      <c r="G17728" t="s">
        <v>42</v>
      </c>
      <c r="H17728">
        <v>0</v>
      </c>
      <c r="I17728">
        <v>0</v>
      </c>
      <c r="J17728">
        <v>0</v>
      </c>
      <c r="K17728" t="s">
        <v>68593</v>
      </c>
    </row>
    <row r="17729" spans="1:11" x14ac:dyDescent="0.3">
      <c r="A17729" t="s">
        <v>14314</v>
      </c>
      <c r="B17729" t="s">
        <v>1782</v>
      </c>
      <c r="C17729" t="s">
        <v>558</v>
      </c>
      <c r="D17729" t="s">
        <v>68594</v>
      </c>
      <c r="E17729" t="s">
        <v>32599</v>
      </c>
      <c r="F17729" t="s">
        <v>16</v>
      </c>
      <c r="G17729" t="s">
        <v>44910</v>
      </c>
      <c r="H17729">
        <v>0</v>
      </c>
      <c r="I17729">
        <v>0</v>
      </c>
      <c r="J17729">
        <v>0</v>
      </c>
      <c r="K17729" t="s">
        <v>68595</v>
      </c>
    </row>
    <row r="17730" spans="1:11" x14ac:dyDescent="0.3">
      <c r="A17730" t="s">
        <v>68596</v>
      </c>
      <c r="B17730" t="s">
        <v>68597</v>
      </c>
      <c r="C17730" t="s">
        <v>20</v>
      </c>
      <c r="D17730" t="s">
        <v>68598</v>
      </c>
      <c r="E17730" t="s">
        <v>61426</v>
      </c>
      <c r="F17730" t="s">
        <v>3296</v>
      </c>
      <c r="G17730" t="s">
        <v>42</v>
      </c>
      <c r="H17730">
        <v>0</v>
      </c>
      <c r="I17730">
        <v>0</v>
      </c>
      <c r="J17730">
        <v>0</v>
      </c>
      <c r="K17730" t="s">
        <v>68599</v>
      </c>
    </row>
    <row r="17731" spans="1:11" x14ac:dyDescent="0.3">
      <c r="A17731" t="s">
        <v>68600</v>
      </c>
      <c r="B17731" t="s">
        <v>68601</v>
      </c>
      <c r="C17731" t="s">
        <v>558</v>
      </c>
      <c r="D17731" t="s">
        <v>68602</v>
      </c>
      <c r="E17731" t="s">
        <v>18607</v>
      </c>
      <c r="F17731" t="s">
        <v>16</v>
      </c>
      <c r="G17731" t="s">
        <v>23285</v>
      </c>
      <c r="H17731">
        <v>0</v>
      </c>
      <c r="I17731">
        <v>0</v>
      </c>
      <c r="J17731">
        <v>0</v>
      </c>
      <c r="K17731" t="s">
        <v>68603</v>
      </c>
    </row>
    <row r="17732" spans="1:11" x14ac:dyDescent="0.3">
      <c r="A17732" t="s">
        <v>68604</v>
      </c>
      <c r="B17732" t="s">
        <v>68605</v>
      </c>
      <c r="C17732" t="s">
        <v>558</v>
      </c>
      <c r="D17732" t="s">
        <v>68564</v>
      </c>
      <c r="E17732" t="s">
        <v>19698</v>
      </c>
      <c r="F17732" t="s">
        <v>16</v>
      </c>
      <c r="G17732" t="s">
        <v>18718</v>
      </c>
      <c r="H17732">
        <v>0</v>
      </c>
      <c r="I17732">
        <v>0</v>
      </c>
      <c r="J17732">
        <v>0</v>
      </c>
      <c r="K17732" t="s">
        <v>68606</v>
      </c>
    </row>
    <row r="17733" spans="1:11" x14ac:dyDescent="0.3">
      <c r="A17733" t="s">
        <v>68607</v>
      </c>
      <c r="B17733" t="s">
        <v>68608</v>
      </c>
      <c r="C17733" t="s">
        <v>20</v>
      </c>
      <c r="D17733" t="s">
        <v>68609</v>
      </c>
      <c r="E17733" t="s">
        <v>61426</v>
      </c>
      <c r="F17733" t="s">
        <v>41</v>
      </c>
      <c r="G17733" t="s">
        <v>42</v>
      </c>
      <c r="H17733">
        <v>0</v>
      </c>
      <c r="I17733">
        <v>0</v>
      </c>
      <c r="J17733">
        <v>0</v>
      </c>
      <c r="K17733" t="s">
        <v>68610</v>
      </c>
    </row>
    <row r="17734" spans="1:11" x14ac:dyDescent="0.3">
      <c r="A17734" t="s">
        <v>68611</v>
      </c>
      <c r="B17734" t="s">
        <v>68612</v>
      </c>
      <c r="C17734" t="s">
        <v>558</v>
      </c>
      <c r="D17734" t="s">
        <v>68613</v>
      </c>
      <c r="E17734" t="s">
        <v>18607</v>
      </c>
      <c r="F17734" t="s">
        <v>16</v>
      </c>
      <c r="G17734" t="s">
        <v>2836</v>
      </c>
      <c r="H17734">
        <v>0</v>
      </c>
      <c r="I17734">
        <v>0</v>
      </c>
      <c r="J17734">
        <v>0</v>
      </c>
      <c r="K17734" t="s">
        <v>68614</v>
      </c>
    </row>
    <row r="17735" spans="1:11" x14ac:dyDescent="0.3">
      <c r="A17735" t="s">
        <v>68615</v>
      </c>
      <c r="B17735" t="s">
        <v>68616</v>
      </c>
      <c r="C17735" t="s">
        <v>558</v>
      </c>
      <c r="D17735" t="s">
        <v>68617</v>
      </c>
      <c r="E17735" t="s">
        <v>895</v>
      </c>
      <c r="F17735" t="s">
        <v>16</v>
      </c>
      <c r="G17735" t="s">
        <v>2775</v>
      </c>
      <c r="H17735">
        <v>0</v>
      </c>
      <c r="I17735">
        <v>0</v>
      </c>
      <c r="J17735">
        <v>0</v>
      </c>
      <c r="K17735" t="s">
        <v>68618</v>
      </c>
    </row>
    <row r="17736" spans="1:11" x14ac:dyDescent="0.3">
      <c r="A17736" t="s">
        <v>68619</v>
      </c>
      <c r="B17736" t="s">
        <v>68620</v>
      </c>
      <c r="C17736" t="s">
        <v>558</v>
      </c>
      <c r="D17736" t="s">
        <v>68621</v>
      </c>
      <c r="E17736" t="s">
        <v>895</v>
      </c>
      <c r="F17736" t="s">
        <v>16</v>
      </c>
      <c r="G17736" t="s">
        <v>4039</v>
      </c>
      <c r="H17736">
        <v>0</v>
      </c>
      <c r="I17736">
        <v>0</v>
      </c>
      <c r="J17736">
        <v>0</v>
      </c>
      <c r="K17736" t="s">
        <v>68622</v>
      </c>
    </row>
    <row r="17737" spans="1:11" x14ac:dyDescent="0.3">
      <c r="A17737" t="s">
        <v>68623</v>
      </c>
      <c r="B17737" t="s">
        <v>68624</v>
      </c>
      <c r="C17737" t="s">
        <v>558</v>
      </c>
      <c r="D17737" t="s">
        <v>68625</v>
      </c>
      <c r="E17737" t="s">
        <v>18607</v>
      </c>
      <c r="F17737" t="s">
        <v>16</v>
      </c>
      <c r="G17737" t="s">
        <v>2189</v>
      </c>
      <c r="H17737">
        <v>0</v>
      </c>
      <c r="I17737">
        <v>0</v>
      </c>
      <c r="J17737">
        <v>0</v>
      </c>
      <c r="K17737" t="s">
        <v>68626</v>
      </c>
    </row>
    <row r="17738" spans="1:11" x14ac:dyDescent="0.3">
      <c r="A17738" t="s">
        <v>68627</v>
      </c>
      <c r="C17738" t="s">
        <v>20</v>
      </c>
      <c r="D17738" t="s">
        <v>68628</v>
      </c>
      <c r="E17738" t="s">
        <v>62177</v>
      </c>
      <c r="F17738" t="s">
        <v>1242</v>
      </c>
      <c r="G17738" t="s">
        <v>42</v>
      </c>
      <c r="H17738">
        <v>0</v>
      </c>
      <c r="I17738">
        <v>0</v>
      </c>
      <c r="J17738">
        <v>0</v>
      </c>
      <c r="K17738" t="s">
        <v>68629</v>
      </c>
    </row>
    <row r="17739" spans="1:11" x14ac:dyDescent="0.3">
      <c r="A17739" t="s">
        <v>68630</v>
      </c>
      <c r="B17739" t="s">
        <v>68631</v>
      </c>
      <c r="C17739" t="s">
        <v>558</v>
      </c>
      <c r="D17739" t="s">
        <v>68632</v>
      </c>
      <c r="E17739" t="s">
        <v>32599</v>
      </c>
      <c r="F17739" t="s">
        <v>16</v>
      </c>
      <c r="G17739" t="s">
        <v>2551</v>
      </c>
      <c r="H17739">
        <v>0</v>
      </c>
      <c r="I17739">
        <v>0</v>
      </c>
      <c r="J17739">
        <v>0</v>
      </c>
      <c r="K17739" t="s">
        <v>68633</v>
      </c>
    </row>
    <row r="17740" spans="1:11" x14ac:dyDescent="0.3">
      <c r="A17740" t="s">
        <v>68634</v>
      </c>
      <c r="B17740" t="s">
        <v>68635</v>
      </c>
      <c r="C17740" t="s">
        <v>558</v>
      </c>
      <c r="D17740" t="s">
        <v>68636</v>
      </c>
      <c r="E17740" t="s">
        <v>895</v>
      </c>
      <c r="F17740" t="s">
        <v>16</v>
      </c>
      <c r="G17740" t="s">
        <v>2252</v>
      </c>
      <c r="H17740">
        <v>0</v>
      </c>
      <c r="I17740">
        <v>0</v>
      </c>
      <c r="J17740">
        <v>0</v>
      </c>
      <c r="K17740" t="s">
        <v>68637</v>
      </c>
    </row>
    <row r="17741" spans="1:11" x14ac:dyDescent="0.3">
      <c r="A17741" t="s">
        <v>68638</v>
      </c>
      <c r="B17741" t="s">
        <v>68639</v>
      </c>
      <c r="C17741" t="s">
        <v>558</v>
      </c>
      <c r="D17741" t="s">
        <v>68640</v>
      </c>
      <c r="E17741" t="s">
        <v>18607</v>
      </c>
      <c r="F17741" t="s">
        <v>16</v>
      </c>
      <c r="G17741" t="s">
        <v>10373</v>
      </c>
      <c r="H17741">
        <v>0</v>
      </c>
      <c r="I17741">
        <v>0</v>
      </c>
      <c r="J17741">
        <v>0</v>
      </c>
      <c r="K17741" t="s">
        <v>68641</v>
      </c>
    </row>
    <row r="17742" spans="1:11" x14ac:dyDescent="0.3">
      <c r="A17742" t="s">
        <v>68642</v>
      </c>
      <c r="B17742" t="s">
        <v>68643</v>
      </c>
      <c r="C17742" t="s">
        <v>20</v>
      </c>
      <c r="D17742" t="s">
        <v>68644</v>
      </c>
      <c r="E17742" t="s">
        <v>61426</v>
      </c>
      <c r="F17742" t="s">
        <v>16</v>
      </c>
      <c r="G17742" t="s">
        <v>5327</v>
      </c>
      <c r="H17742">
        <v>0</v>
      </c>
      <c r="I17742">
        <v>0</v>
      </c>
      <c r="J17742">
        <v>0</v>
      </c>
      <c r="K17742" t="s">
        <v>68645</v>
      </c>
    </row>
    <row r="17743" spans="1:11" x14ac:dyDescent="0.3">
      <c r="A17743" t="s">
        <v>68646</v>
      </c>
      <c r="B17743" t="s">
        <v>68647</v>
      </c>
      <c r="C17743" t="s">
        <v>20</v>
      </c>
      <c r="D17743" t="s">
        <v>68648</v>
      </c>
      <c r="E17743" t="s">
        <v>61426</v>
      </c>
      <c r="F17743" t="s">
        <v>16</v>
      </c>
      <c r="G17743" t="s">
        <v>3168</v>
      </c>
      <c r="H17743">
        <v>0</v>
      </c>
      <c r="I17743">
        <v>0</v>
      </c>
      <c r="J17743">
        <v>0</v>
      </c>
      <c r="K17743" t="s">
        <v>68649</v>
      </c>
    </row>
    <row r="17744" spans="1:11" x14ac:dyDescent="0.3">
      <c r="A17744" t="s">
        <v>68650</v>
      </c>
      <c r="B17744" t="s">
        <v>68651</v>
      </c>
      <c r="C17744" t="s">
        <v>20</v>
      </c>
      <c r="D17744" t="s">
        <v>68652</v>
      </c>
      <c r="E17744" t="s">
        <v>62177</v>
      </c>
      <c r="F17744" t="s">
        <v>27188</v>
      </c>
      <c r="G17744" t="s">
        <v>42</v>
      </c>
      <c r="H17744">
        <v>0</v>
      </c>
      <c r="I17744">
        <v>0</v>
      </c>
      <c r="J17744">
        <v>0</v>
      </c>
      <c r="K17744" t="s">
        <v>68653</v>
      </c>
    </row>
    <row r="17745" spans="1:11" x14ac:dyDescent="0.3">
      <c r="A17745" t="s">
        <v>68654</v>
      </c>
      <c r="B17745" t="s">
        <v>68655</v>
      </c>
      <c r="C17745" t="s">
        <v>558</v>
      </c>
      <c r="D17745" t="s">
        <v>68656</v>
      </c>
      <c r="E17745" t="s">
        <v>34293</v>
      </c>
      <c r="F17745" t="s">
        <v>16</v>
      </c>
      <c r="G17745" t="s">
        <v>25066</v>
      </c>
      <c r="H17745">
        <v>0</v>
      </c>
      <c r="I17745">
        <v>0</v>
      </c>
      <c r="J17745">
        <v>0</v>
      </c>
      <c r="K17745" t="s">
        <v>68657</v>
      </c>
    </row>
    <row r="17746" spans="1:11" x14ac:dyDescent="0.3">
      <c r="A17746" t="s">
        <v>68658</v>
      </c>
      <c r="B17746" t="s">
        <v>68659</v>
      </c>
      <c r="C17746" t="s">
        <v>558</v>
      </c>
      <c r="D17746" t="s">
        <v>68660</v>
      </c>
      <c r="E17746" t="s">
        <v>18607</v>
      </c>
      <c r="F17746" t="s">
        <v>16</v>
      </c>
      <c r="G17746" t="s">
        <v>9617</v>
      </c>
      <c r="H17746">
        <v>0</v>
      </c>
      <c r="I17746">
        <v>0</v>
      </c>
      <c r="J17746">
        <v>0</v>
      </c>
      <c r="K17746" t="s">
        <v>68661</v>
      </c>
    </row>
    <row r="17747" spans="1:11" x14ac:dyDescent="0.3">
      <c r="A17747" t="s">
        <v>68662</v>
      </c>
      <c r="B17747" t="s">
        <v>68663</v>
      </c>
      <c r="C17747" t="s">
        <v>558</v>
      </c>
      <c r="D17747" t="s">
        <v>68664</v>
      </c>
      <c r="E17747" t="s">
        <v>18607</v>
      </c>
      <c r="F17747" t="s">
        <v>16</v>
      </c>
      <c r="G17747" t="s">
        <v>9186</v>
      </c>
      <c r="H17747">
        <v>0</v>
      </c>
      <c r="I17747">
        <v>0</v>
      </c>
      <c r="J17747">
        <v>0</v>
      </c>
      <c r="K17747" t="s">
        <v>68665</v>
      </c>
    </row>
    <row r="17748" spans="1:11" x14ac:dyDescent="0.3">
      <c r="A17748" t="s">
        <v>68666</v>
      </c>
      <c r="B17748" t="s">
        <v>68667</v>
      </c>
      <c r="C17748" t="s">
        <v>558</v>
      </c>
      <c r="D17748" t="s">
        <v>68668</v>
      </c>
      <c r="E17748" t="s">
        <v>18607</v>
      </c>
      <c r="F17748" t="s">
        <v>16</v>
      </c>
      <c r="G17748" t="s">
        <v>756</v>
      </c>
      <c r="H17748">
        <v>0</v>
      </c>
      <c r="I17748">
        <v>0</v>
      </c>
      <c r="J17748">
        <v>0</v>
      </c>
      <c r="K17748" t="s">
        <v>68669</v>
      </c>
    </row>
    <row r="17749" spans="1:11" x14ac:dyDescent="0.3">
      <c r="A17749" t="s">
        <v>68670</v>
      </c>
      <c r="B17749" t="s">
        <v>68671</v>
      </c>
      <c r="C17749" t="s">
        <v>558</v>
      </c>
      <c r="D17749" t="s">
        <v>68672</v>
      </c>
      <c r="E17749" t="s">
        <v>895</v>
      </c>
      <c r="F17749" t="s">
        <v>3565</v>
      </c>
      <c r="G17749" t="s">
        <v>1481</v>
      </c>
      <c r="H17749">
        <v>0</v>
      </c>
      <c r="I17749">
        <v>0</v>
      </c>
      <c r="J17749">
        <v>0</v>
      </c>
      <c r="K17749" t="s">
        <v>68673</v>
      </c>
    </row>
    <row r="17750" spans="1:11" x14ac:dyDescent="0.3">
      <c r="A17750" t="s">
        <v>68674</v>
      </c>
      <c r="B17750" t="s">
        <v>68675</v>
      </c>
      <c r="C17750" t="s">
        <v>558</v>
      </c>
      <c r="D17750" t="s">
        <v>68676</v>
      </c>
      <c r="E17750" t="s">
        <v>895</v>
      </c>
      <c r="F17750" t="s">
        <v>16</v>
      </c>
      <c r="G17750" t="s">
        <v>5815</v>
      </c>
      <c r="H17750">
        <v>0</v>
      </c>
      <c r="I17750">
        <v>0</v>
      </c>
      <c r="J17750">
        <v>0</v>
      </c>
      <c r="K17750" t="s">
        <v>68677</v>
      </c>
    </row>
    <row r="17751" spans="1:11" x14ac:dyDescent="0.3">
      <c r="A17751" t="s">
        <v>68678</v>
      </c>
      <c r="B17751" t="s">
        <v>68679</v>
      </c>
      <c r="C17751" t="s">
        <v>558</v>
      </c>
      <c r="D17751" t="s">
        <v>68680</v>
      </c>
      <c r="E17751" t="s">
        <v>895</v>
      </c>
      <c r="F17751" t="s">
        <v>14181</v>
      </c>
      <c r="G17751" t="s">
        <v>42</v>
      </c>
      <c r="H17751">
        <v>0</v>
      </c>
      <c r="I17751">
        <v>0</v>
      </c>
      <c r="J17751">
        <v>0</v>
      </c>
      <c r="K17751" t="s">
        <v>68681</v>
      </c>
    </row>
    <row r="17752" spans="1:11" x14ac:dyDescent="0.3">
      <c r="A17752" t="s">
        <v>68682</v>
      </c>
      <c r="C17752" t="s">
        <v>27</v>
      </c>
      <c r="D17752" t="s">
        <v>68683</v>
      </c>
      <c r="E17752" t="s">
        <v>65444</v>
      </c>
      <c r="F17752" t="s">
        <v>16</v>
      </c>
      <c r="G17752" t="s">
        <v>68684</v>
      </c>
      <c r="H17752">
        <v>0</v>
      </c>
      <c r="I17752">
        <v>0</v>
      </c>
      <c r="J17752">
        <v>0</v>
      </c>
      <c r="K17752" t="s">
        <v>68685</v>
      </c>
    </row>
    <row r="17753" spans="1:11" x14ac:dyDescent="0.3">
      <c r="A17753" t="s">
        <v>68686</v>
      </c>
      <c r="B17753" t="s">
        <v>68687</v>
      </c>
      <c r="C17753" t="s">
        <v>558</v>
      </c>
      <c r="D17753" t="s">
        <v>68688</v>
      </c>
      <c r="E17753" t="s">
        <v>18607</v>
      </c>
      <c r="F17753" t="s">
        <v>16</v>
      </c>
      <c r="G17753" t="s">
        <v>10656</v>
      </c>
      <c r="H17753">
        <v>0</v>
      </c>
      <c r="I17753">
        <v>0</v>
      </c>
      <c r="J17753">
        <v>0</v>
      </c>
      <c r="K17753" t="s">
        <v>68689</v>
      </c>
    </row>
    <row r="17754" spans="1:11" x14ac:dyDescent="0.3">
      <c r="A17754" t="s">
        <v>68690</v>
      </c>
      <c r="C17754" t="s">
        <v>20</v>
      </c>
      <c r="D17754" t="s">
        <v>68691</v>
      </c>
      <c r="E17754" t="s">
        <v>62177</v>
      </c>
      <c r="F17754" t="s">
        <v>835</v>
      </c>
      <c r="G17754" t="s">
        <v>42</v>
      </c>
      <c r="H17754">
        <v>0</v>
      </c>
      <c r="I17754">
        <v>0</v>
      </c>
      <c r="J17754">
        <v>0</v>
      </c>
      <c r="K17754" t="s">
        <v>68692</v>
      </c>
    </row>
    <row r="17755" spans="1:11" x14ac:dyDescent="0.3">
      <c r="A17755" t="s">
        <v>68693</v>
      </c>
      <c r="B17755" t="s">
        <v>68694</v>
      </c>
      <c r="C17755" t="s">
        <v>558</v>
      </c>
      <c r="D17755" t="s">
        <v>68695</v>
      </c>
      <c r="E17755" t="s">
        <v>18607</v>
      </c>
      <c r="F17755" t="s">
        <v>16</v>
      </c>
      <c r="G17755" t="s">
        <v>10656</v>
      </c>
      <c r="H17755">
        <v>0</v>
      </c>
      <c r="I17755">
        <v>0</v>
      </c>
      <c r="J17755">
        <v>0</v>
      </c>
      <c r="K17755" t="s">
        <v>68696</v>
      </c>
    </row>
    <row r="17756" spans="1:11" x14ac:dyDescent="0.3">
      <c r="A17756" t="s">
        <v>68697</v>
      </c>
      <c r="B17756" t="s">
        <v>68698</v>
      </c>
      <c r="C17756" t="s">
        <v>558</v>
      </c>
      <c r="D17756" t="s">
        <v>68699</v>
      </c>
      <c r="E17756" t="s">
        <v>18607</v>
      </c>
      <c r="F17756" t="s">
        <v>8797</v>
      </c>
      <c r="G17756" t="s">
        <v>42</v>
      </c>
      <c r="H17756">
        <v>0</v>
      </c>
      <c r="I17756">
        <v>0</v>
      </c>
      <c r="J17756">
        <v>0</v>
      </c>
      <c r="K17756" t="s">
        <v>68700</v>
      </c>
    </row>
    <row r="17757" spans="1:11" x14ac:dyDescent="0.3">
      <c r="A17757" t="s">
        <v>68701</v>
      </c>
      <c r="B17757" t="s">
        <v>68702</v>
      </c>
      <c r="C17757" t="s">
        <v>558</v>
      </c>
      <c r="D17757" t="s">
        <v>68703</v>
      </c>
      <c r="E17757" t="s">
        <v>19698</v>
      </c>
      <c r="F17757" t="s">
        <v>16</v>
      </c>
      <c r="G17757" t="s">
        <v>269</v>
      </c>
      <c r="H17757">
        <v>0</v>
      </c>
      <c r="I17757">
        <v>0</v>
      </c>
      <c r="J17757">
        <v>0</v>
      </c>
      <c r="K17757" t="s">
        <v>68704</v>
      </c>
    </row>
    <row r="17758" spans="1:11" x14ac:dyDescent="0.3">
      <c r="A17758" t="s">
        <v>68705</v>
      </c>
      <c r="B17758" t="s">
        <v>68706</v>
      </c>
      <c r="C17758" t="s">
        <v>558</v>
      </c>
      <c r="D17758" t="s">
        <v>68707</v>
      </c>
      <c r="E17758" t="s">
        <v>19698</v>
      </c>
      <c r="F17758" t="s">
        <v>16</v>
      </c>
      <c r="G17758" t="s">
        <v>1496</v>
      </c>
      <c r="H17758">
        <v>0</v>
      </c>
      <c r="I17758">
        <v>0</v>
      </c>
      <c r="J17758">
        <v>0</v>
      </c>
      <c r="K17758" t="s">
        <v>68708</v>
      </c>
    </row>
    <row r="17759" spans="1:11" x14ac:dyDescent="0.3">
      <c r="A17759" t="s">
        <v>68709</v>
      </c>
      <c r="B17759" t="s">
        <v>68710</v>
      </c>
      <c r="C17759" t="s">
        <v>558</v>
      </c>
      <c r="D17759" t="s">
        <v>68711</v>
      </c>
      <c r="E17759" t="s">
        <v>19698</v>
      </c>
      <c r="F17759" t="s">
        <v>16</v>
      </c>
      <c r="G17759" t="s">
        <v>13136</v>
      </c>
      <c r="H17759">
        <v>0</v>
      </c>
      <c r="I17759">
        <v>0</v>
      </c>
      <c r="J17759">
        <v>0</v>
      </c>
      <c r="K17759" t="s">
        <v>68712</v>
      </c>
    </row>
    <row r="17760" spans="1:11" x14ac:dyDescent="0.3">
      <c r="A17760" t="s">
        <v>68713</v>
      </c>
      <c r="B17760" t="s">
        <v>68714</v>
      </c>
      <c r="C17760" t="s">
        <v>558</v>
      </c>
      <c r="D17760" t="s">
        <v>68703</v>
      </c>
      <c r="E17760" t="s">
        <v>19698</v>
      </c>
      <c r="F17760" t="s">
        <v>16</v>
      </c>
      <c r="G17760" t="s">
        <v>4671</v>
      </c>
      <c r="H17760">
        <v>0</v>
      </c>
      <c r="I17760">
        <v>0</v>
      </c>
      <c r="J17760">
        <v>0</v>
      </c>
      <c r="K17760" t="s">
        <v>68715</v>
      </c>
    </row>
    <row r="17761" spans="1:11" x14ac:dyDescent="0.3">
      <c r="A17761" t="s">
        <v>68716</v>
      </c>
      <c r="B17761" t="s">
        <v>68717</v>
      </c>
      <c r="C17761" t="s">
        <v>558</v>
      </c>
      <c r="D17761" t="s">
        <v>68718</v>
      </c>
      <c r="E17761" t="s">
        <v>19698</v>
      </c>
      <c r="F17761" t="s">
        <v>11931</v>
      </c>
      <c r="G17761" t="s">
        <v>42</v>
      </c>
      <c r="H17761">
        <v>0</v>
      </c>
      <c r="I17761">
        <v>0</v>
      </c>
      <c r="J17761">
        <v>0</v>
      </c>
      <c r="K17761" t="s">
        <v>68719</v>
      </c>
    </row>
    <row r="17762" spans="1:11" x14ac:dyDescent="0.3">
      <c r="A17762" t="s">
        <v>68720</v>
      </c>
      <c r="C17762" t="s">
        <v>20</v>
      </c>
      <c r="D17762" t="s">
        <v>68721</v>
      </c>
      <c r="E17762" t="s">
        <v>62177</v>
      </c>
      <c r="F17762" t="s">
        <v>331</v>
      </c>
      <c r="G17762" t="s">
        <v>42</v>
      </c>
      <c r="H17762">
        <v>0</v>
      </c>
      <c r="I17762">
        <v>0</v>
      </c>
      <c r="J17762">
        <v>0</v>
      </c>
      <c r="K17762" t="s">
        <v>68722</v>
      </c>
    </row>
    <row r="17763" spans="1:11" x14ac:dyDescent="0.3">
      <c r="A17763" t="s">
        <v>68723</v>
      </c>
      <c r="B17763" t="s">
        <v>68724</v>
      </c>
      <c r="C17763" t="s">
        <v>20</v>
      </c>
      <c r="D17763" t="s">
        <v>68725</v>
      </c>
      <c r="E17763" t="s">
        <v>61426</v>
      </c>
      <c r="F17763" t="s">
        <v>16</v>
      </c>
      <c r="G17763" t="s">
        <v>3361</v>
      </c>
      <c r="H17763">
        <v>0</v>
      </c>
      <c r="I17763">
        <v>0</v>
      </c>
      <c r="J17763">
        <v>0</v>
      </c>
      <c r="K17763" t="s">
        <v>68726</v>
      </c>
    </row>
    <row r="17764" spans="1:11" x14ac:dyDescent="0.3">
      <c r="A17764" t="s">
        <v>68727</v>
      </c>
      <c r="B17764" t="s">
        <v>68728</v>
      </c>
      <c r="C17764" t="s">
        <v>27</v>
      </c>
      <c r="D17764" t="s">
        <v>68729</v>
      </c>
      <c r="E17764" t="s">
        <v>65444</v>
      </c>
      <c r="F17764" t="s">
        <v>16</v>
      </c>
      <c r="G17764" t="s">
        <v>1952</v>
      </c>
      <c r="H17764">
        <v>0</v>
      </c>
      <c r="I17764">
        <v>0</v>
      </c>
      <c r="J17764">
        <v>0</v>
      </c>
      <c r="K17764" t="s">
        <v>68730</v>
      </c>
    </row>
    <row r="17765" spans="1:11" x14ac:dyDescent="0.3">
      <c r="A17765" t="s">
        <v>68731</v>
      </c>
      <c r="B17765" t="s">
        <v>68732</v>
      </c>
      <c r="C17765" t="s">
        <v>558</v>
      </c>
      <c r="D17765" t="s">
        <v>68733</v>
      </c>
      <c r="E17765" t="s">
        <v>19698</v>
      </c>
      <c r="F17765" t="s">
        <v>1247</v>
      </c>
      <c r="G17765" t="s">
        <v>10008</v>
      </c>
      <c r="H17765">
        <v>0</v>
      </c>
      <c r="I17765">
        <v>0</v>
      </c>
      <c r="J17765">
        <v>0</v>
      </c>
      <c r="K17765" t="s">
        <v>68734</v>
      </c>
    </row>
    <row r="17766" spans="1:11" x14ac:dyDescent="0.3">
      <c r="A17766" t="s">
        <v>68735</v>
      </c>
      <c r="B17766" t="s">
        <v>68736</v>
      </c>
      <c r="C17766" t="s">
        <v>27</v>
      </c>
      <c r="D17766" t="s">
        <v>68737</v>
      </c>
      <c r="E17766" t="s">
        <v>65444</v>
      </c>
      <c r="F17766" t="s">
        <v>41</v>
      </c>
      <c r="G17766" t="s">
        <v>717</v>
      </c>
      <c r="H17766">
        <v>0</v>
      </c>
      <c r="I17766">
        <v>0</v>
      </c>
      <c r="J17766">
        <v>0</v>
      </c>
      <c r="K17766" t="s">
        <v>68738</v>
      </c>
    </row>
    <row r="17767" spans="1:11" x14ac:dyDescent="0.3">
      <c r="A17767" t="s">
        <v>68739</v>
      </c>
      <c r="B17767" t="s">
        <v>68740</v>
      </c>
      <c r="C17767" t="s">
        <v>27</v>
      </c>
      <c r="D17767" t="s">
        <v>68741</v>
      </c>
      <c r="E17767" t="s">
        <v>65444</v>
      </c>
      <c r="F17767" t="s">
        <v>16</v>
      </c>
      <c r="G17767" t="s">
        <v>3291</v>
      </c>
      <c r="H17767">
        <v>0</v>
      </c>
      <c r="I17767">
        <v>0</v>
      </c>
      <c r="J17767">
        <v>0</v>
      </c>
      <c r="K17767" t="s">
        <v>68742</v>
      </c>
    </row>
    <row r="17768" spans="1:11" x14ac:dyDescent="0.3">
      <c r="A17768" t="s">
        <v>68743</v>
      </c>
      <c r="B17768" t="s">
        <v>68744</v>
      </c>
      <c r="C17768" t="s">
        <v>13</v>
      </c>
      <c r="D17768" t="s">
        <v>68745</v>
      </c>
      <c r="E17768" t="s">
        <v>66835</v>
      </c>
      <c r="F17768" t="s">
        <v>16</v>
      </c>
      <c r="G17768" t="s">
        <v>17</v>
      </c>
      <c r="H17768">
        <v>0</v>
      </c>
      <c r="I17768">
        <v>0</v>
      </c>
      <c r="J17768">
        <v>0</v>
      </c>
      <c r="K17768" t="s">
        <v>68746</v>
      </c>
    </row>
    <row r="17769" spans="1:11" x14ac:dyDescent="0.3">
      <c r="A17769" t="s">
        <v>68747</v>
      </c>
      <c r="B17769" t="s">
        <v>68748</v>
      </c>
      <c r="C17769" t="s">
        <v>13</v>
      </c>
      <c r="D17769" t="s">
        <v>68749</v>
      </c>
      <c r="E17769" t="s">
        <v>66835</v>
      </c>
      <c r="F17769" t="s">
        <v>16</v>
      </c>
      <c r="G17769" t="s">
        <v>846</v>
      </c>
      <c r="H17769">
        <v>0</v>
      </c>
      <c r="I17769">
        <v>0</v>
      </c>
      <c r="J17769">
        <v>0</v>
      </c>
      <c r="K17769" t="s">
        <v>68750</v>
      </c>
    </row>
    <row r="17770" spans="1:11" x14ac:dyDescent="0.3">
      <c r="A17770" t="s">
        <v>68751</v>
      </c>
      <c r="C17770" t="s">
        <v>13</v>
      </c>
      <c r="D17770" t="s">
        <v>68745</v>
      </c>
      <c r="E17770" t="s">
        <v>66835</v>
      </c>
      <c r="F17770" t="s">
        <v>16</v>
      </c>
      <c r="G17770" t="s">
        <v>2750</v>
      </c>
      <c r="H17770">
        <v>0</v>
      </c>
      <c r="I17770">
        <v>0</v>
      </c>
      <c r="J17770">
        <v>0</v>
      </c>
      <c r="K17770" t="s">
        <v>68752</v>
      </c>
    </row>
    <row r="17771" spans="1:11" x14ac:dyDescent="0.3">
      <c r="A17771" t="s">
        <v>68753</v>
      </c>
      <c r="B17771" t="s">
        <v>68754</v>
      </c>
      <c r="C17771" t="s">
        <v>558</v>
      </c>
      <c r="D17771" t="s">
        <v>68755</v>
      </c>
      <c r="E17771" t="s">
        <v>32599</v>
      </c>
      <c r="F17771" t="s">
        <v>16</v>
      </c>
      <c r="G17771" t="s">
        <v>8935</v>
      </c>
      <c r="H17771">
        <v>0</v>
      </c>
      <c r="I17771">
        <v>0</v>
      </c>
      <c r="J17771">
        <v>0</v>
      </c>
      <c r="K17771" t="s">
        <v>68756</v>
      </c>
    </row>
    <row r="17772" spans="1:11" x14ac:dyDescent="0.3">
      <c r="A17772" t="s">
        <v>68757</v>
      </c>
      <c r="C17772" t="s">
        <v>20</v>
      </c>
      <c r="D17772" t="s">
        <v>68758</v>
      </c>
      <c r="E17772" t="s">
        <v>62177</v>
      </c>
      <c r="F17772" t="s">
        <v>8454</v>
      </c>
      <c r="G17772" t="s">
        <v>42</v>
      </c>
      <c r="H17772">
        <v>0</v>
      </c>
      <c r="I17772">
        <v>0</v>
      </c>
      <c r="J17772">
        <v>0</v>
      </c>
      <c r="K17772" t="s">
        <v>68759</v>
      </c>
    </row>
    <row r="17773" spans="1:11" x14ac:dyDescent="0.3">
      <c r="A17773" t="s">
        <v>68760</v>
      </c>
      <c r="B17773" t="s">
        <v>68761</v>
      </c>
      <c r="C17773" t="s">
        <v>558</v>
      </c>
      <c r="D17773" t="s">
        <v>68762</v>
      </c>
      <c r="E17773" t="s">
        <v>19698</v>
      </c>
      <c r="F17773" t="s">
        <v>16</v>
      </c>
      <c r="G17773" t="s">
        <v>54385</v>
      </c>
      <c r="H17773">
        <v>0</v>
      </c>
      <c r="I17773">
        <v>0</v>
      </c>
      <c r="J17773">
        <v>0</v>
      </c>
      <c r="K17773" t="s">
        <v>68763</v>
      </c>
    </row>
    <row r="17774" spans="1:11" x14ac:dyDescent="0.3">
      <c r="A17774" t="s">
        <v>68764</v>
      </c>
      <c r="B17774" t="s">
        <v>68765</v>
      </c>
      <c r="C17774" t="s">
        <v>13</v>
      </c>
      <c r="D17774" t="s">
        <v>68766</v>
      </c>
      <c r="E17774" t="s">
        <v>66835</v>
      </c>
      <c r="F17774" t="s">
        <v>16</v>
      </c>
      <c r="G17774" t="s">
        <v>18001</v>
      </c>
      <c r="H17774">
        <v>0</v>
      </c>
      <c r="I17774">
        <v>0</v>
      </c>
      <c r="J17774">
        <v>0</v>
      </c>
      <c r="K17774" t="s">
        <v>68767</v>
      </c>
    </row>
    <row r="17775" spans="1:11" x14ac:dyDescent="0.3">
      <c r="A17775" t="s">
        <v>68768</v>
      </c>
      <c r="B17775" t="s">
        <v>68769</v>
      </c>
      <c r="C17775" t="s">
        <v>13</v>
      </c>
      <c r="D17775" t="s">
        <v>68770</v>
      </c>
      <c r="E17775" t="s">
        <v>66835</v>
      </c>
      <c r="F17775" t="s">
        <v>16</v>
      </c>
      <c r="G17775" t="s">
        <v>11525</v>
      </c>
      <c r="H17775">
        <v>0</v>
      </c>
      <c r="I17775">
        <v>0</v>
      </c>
      <c r="J17775">
        <v>0</v>
      </c>
      <c r="K17775" t="s">
        <v>68771</v>
      </c>
    </row>
    <row r="17776" spans="1:11" x14ac:dyDescent="0.3">
      <c r="A17776" t="s">
        <v>68772</v>
      </c>
      <c r="B17776" t="s">
        <v>68773</v>
      </c>
      <c r="C17776" t="s">
        <v>558</v>
      </c>
      <c r="D17776" t="s">
        <v>68774</v>
      </c>
      <c r="E17776" t="s">
        <v>895</v>
      </c>
      <c r="F17776" t="s">
        <v>16</v>
      </c>
      <c r="G17776" t="s">
        <v>8577</v>
      </c>
      <c r="H17776">
        <v>0</v>
      </c>
      <c r="I17776">
        <v>0</v>
      </c>
      <c r="J17776">
        <v>0</v>
      </c>
      <c r="K17776" t="s">
        <v>68775</v>
      </c>
    </row>
    <row r="17777" spans="1:11" x14ac:dyDescent="0.3">
      <c r="A17777" t="s">
        <v>68776</v>
      </c>
      <c r="B17777" t="s">
        <v>68777</v>
      </c>
      <c r="C17777" t="s">
        <v>558</v>
      </c>
      <c r="D17777" t="s">
        <v>68778</v>
      </c>
      <c r="E17777" t="s">
        <v>895</v>
      </c>
      <c r="F17777" t="s">
        <v>16</v>
      </c>
      <c r="G17777" t="s">
        <v>5327</v>
      </c>
      <c r="H17777">
        <v>0</v>
      </c>
      <c r="I17777">
        <v>0</v>
      </c>
      <c r="J17777">
        <v>0</v>
      </c>
      <c r="K17777" t="s">
        <v>68779</v>
      </c>
    </row>
    <row r="17778" spans="1:11" x14ac:dyDescent="0.3">
      <c r="A17778" t="s">
        <v>68780</v>
      </c>
      <c r="B17778" t="s">
        <v>68781</v>
      </c>
      <c r="C17778" t="s">
        <v>27</v>
      </c>
      <c r="D17778" t="s">
        <v>68782</v>
      </c>
      <c r="E17778" t="s">
        <v>65444</v>
      </c>
      <c r="F17778" t="s">
        <v>41</v>
      </c>
      <c r="G17778" t="s">
        <v>822</v>
      </c>
      <c r="H17778">
        <v>0</v>
      </c>
      <c r="I17778">
        <v>0</v>
      </c>
      <c r="J17778">
        <v>0</v>
      </c>
      <c r="K17778" t="s">
        <v>68783</v>
      </c>
    </row>
    <row r="17779" spans="1:11" x14ac:dyDescent="0.3">
      <c r="A17779" t="s">
        <v>68784</v>
      </c>
      <c r="B17779" t="s">
        <v>68785</v>
      </c>
      <c r="C17779" t="s">
        <v>466</v>
      </c>
      <c r="D17779" t="s">
        <v>68786</v>
      </c>
      <c r="E17779" t="s">
        <v>20624</v>
      </c>
      <c r="F17779" t="s">
        <v>16</v>
      </c>
      <c r="G17779" t="s">
        <v>6576</v>
      </c>
      <c r="H17779">
        <v>0</v>
      </c>
      <c r="I17779">
        <v>0</v>
      </c>
      <c r="J17779">
        <v>0</v>
      </c>
      <c r="K17779" t="s">
        <v>68787</v>
      </c>
    </row>
    <row r="17780" spans="1:11" x14ac:dyDescent="0.3">
      <c r="A17780" t="s">
        <v>68788</v>
      </c>
      <c r="B17780" t="s">
        <v>68789</v>
      </c>
      <c r="C17780" t="s">
        <v>20</v>
      </c>
      <c r="D17780" t="s">
        <v>68790</v>
      </c>
      <c r="E17780" t="s">
        <v>61426</v>
      </c>
      <c r="F17780" t="s">
        <v>16</v>
      </c>
      <c r="G17780" t="s">
        <v>21335</v>
      </c>
      <c r="H17780">
        <v>0</v>
      </c>
      <c r="I17780">
        <v>0</v>
      </c>
      <c r="J17780">
        <v>0</v>
      </c>
      <c r="K17780" t="s">
        <v>68791</v>
      </c>
    </row>
    <row r="17781" spans="1:11" x14ac:dyDescent="0.3">
      <c r="A17781" t="s">
        <v>68792</v>
      </c>
      <c r="B17781" t="s">
        <v>68793</v>
      </c>
      <c r="C17781" t="s">
        <v>558</v>
      </c>
      <c r="D17781" t="s">
        <v>68794</v>
      </c>
      <c r="E17781" t="s">
        <v>19698</v>
      </c>
      <c r="F17781" t="s">
        <v>16</v>
      </c>
      <c r="G17781" t="s">
        <v>6862</v>
      </c>
      <c r="H17781">
        <v>0</v>
      </c>
      <c r="I17781">
        <v>0</v>
      </c>
      <c r="J17781">
        <v>0</v>
      </c>
      <c r="K17781" t="s">
        <v>68795</v>
      </c>
    </row>
    <row r="17782" spans="1:11" x14ac:dyDescent="0.3">
      <c r="A17782" t="s">
        <v>68796</v>
      </c>
      <c r="B17782" t="s">
        <v>68797</v>
      </c>
      <c r="C17782" t="s">
        <v>466</v>
      </c>
      <c r="D17782" t="s">
        <v>68798</v>
      </c>
      <c r="E17782" t="s">
        <v>20624</v>
      </c>
      <c r="F17782" t="s">
        <v>16</v>
      </c>
      <c r="G17782" t="s">
        <v>13770</v>
      </c>
      <c r="H17782">
        <v>0</v>
      </c>
      <c r="I17782">
        <v>0</v>
      </c>
      <c r="J17782">
        <v>0</v>
      </c>
      <c r="K17782" t="s">
        <v>68799</v>
      </c>
    </row>
    <row r="17783" spans="1:11" x14ac:dyDescent="0.3">
      <c r="A17783" t="s">
        <v>68800</v>
      </c>
      <c r="C17783" t="s">
        <v>20</v>
      </c>
      <c r="D17783" t="s">
        <v>68801</v>
      </c>
      <c r="E17783" t="s">
        <v>62177</v>
      </c>
      <c r="F17783" t="s">
        <v>68802</v>
      </c>
      <c r="G17783" t="s">
        <v>42</v>
      </c>
      <c r="H17783">
        <v>0</v>
      </c>
      <c r="I17783">
        <v>0</v>
      </c>
      <c r="J17783">
        <v>0</v>
      </c>
      <c r="K17783" t="s">
        <v>68803</v>
      </c>
    </row>
    <row r="17784" spans="1:11" x14ac:dyDescent="0.3">
      <c r="A17784" t="s">
        <v>68804</v>
      </c>
      <c r="B17784" t="s">
        <v>68805</v>
      </c>
      <c r="C17784" t="s">
        <v>13</v>
      </c>
      <c r="D17784" t="s">
        <v>68806</v>
      </c>
      <c r="E17784" t="s">
        <v>66835</v>
      </c>
      <c r="F17784" t="s">
        <v>16</v>
      </c>
      <c r="G17784" t="s">
        <v>3043</v>
      </c>
      <c r="H17784">
        <v>0</v>
      </c>
      <c r="I17784">
        <v>0</v>
      </c>
      <c r="J17784">
        <v>0</v>
      </c>
      <c r="K17784" t="s">
        <v>68807</v>
      </c>
    </row>
    <row r="17785" spans="1:11" x14ac:dyDescent="0.3">
      <c r="A17785" t="s">
        <v>68808</v>
      </c>
      <c r="B17785" t="s">
        <v>68809</v>
      </c>
      <c r="C17785" t="s">
        <v>20</v>
      </c>
      <c r="D17785" t="s">
        <v>68810</v>
      </c>
      <c r="E17785" t="s">
        <v>61426</v>
      </c>
      <c r="F17785" t="s">
        <v>16</v>
      </c>
      <c r="G17785" t="s">
        <v>2041</v>
      </c>
      <c r="H17785">
        <v>0</v>
      </c>
      <c r="I17785">
        <v>0</v>
      </c>
      <c r="J17785">
        <v>0</v>
      </c>
      <c r="K17785" t="s">
        <v>68811</v>
      </c>
    </row>
    <row r="17786" spans="1:11" x14ac:dyDescent="0.3">
      <c r="A17786" t="s">
        <v>68812</v>
      </c>
      <c r="B17786" t="s">
        <v>68813</v>
      </c>
      <c r="C17786" t="s">
        <v>20</v>
      </c>
      <c r="D17786" t="s">
        <v>68814</v>
      </c>
      <c r="E17786" t="s">
        <v>61426</v>
      </c>
      <c r="F17786" t="s">
        <v>16</v>
      </c>
      <c r="G17786" t="s">
        <v>30709</v>
      </c>
      <c r="H17786">
        <v>0</v>
      </c>
      <c r="I17786">
        <v>0</v>
      </c>
      <c r="J17786">
        <v>0</v>
      </c>
      <c r="K17786" t="s">
        <v>68815</v>
      </c>
    </row>
    <row r="17787" spans="1:11" x14ac:dyDescent="0.3">
      <c r="A17787" t="s">
        <v>68816</v>
      </c>
      <c r="B17787" t="s">
        <v>68817</v>
      </c>
      <c r="C17787" t="s">
        <v>20</v>
      </c>
      <c r="D17787" t="s">
        <v>68818</v>
      </c>
      <c r="E17787" t="s">
        <v>61426</v>
      </c>
      <c r="F17787" t="s">
        <v>16</v>
      </c>
      <c r="G17787" t="s">
        <v>5542</v>
      </c>
      <c r="H17787">
        <v>0</v>
      </c>
      <c r="I17787">
        <v>0</v>
      </c>
      <c r="J17787">
        <v>0</v>
      </c>
      <c r="K17787" t="s">
        <v>68819</v>
      </c>
    </row>
    <row r="17788" spans="1:11" x14ac:dyDescent="0.3">
      <c r="A17788" t="s">
        <v>68820</v>
      </c>
      <c r="B17788" t="s">
        <v>68821</v>
      </c>
      <c r="C17788" t="s">
        <v>20</v>
      </c>
      <c r="D17788" t="s">
        <v>68822</v>
      </c>
      <c r="E17788" t="s">
        <v>61426</v>
      </c>
      <c r="F17788" t="s">
        <v>16</v>
      </c>
      <c r="G17788" t="s">
        <v>4960</v>
      </c>
      <c r="H17788">
        <v>0</v>
      </c>
      <c r="I17788">
        <v>0</v>
      </c>
      <c r="J17788">
        <v>0</v>
      </c>
      <c r="K17788" t="s">
        <v>68823</v>
      </c>
    </row>
    <row r="17789" spans="1:11" x14ac:dyDescent="0.3">
      <c r="A17789" t="s">
        <v>68824</v>
      </c>
      <c r="B17789" t="s">
        <v>68825</v>
      </c>
      <c r="C17789" t="s">
        <v>558</v>
      </c>
      <c r="D17789" t="s">
        <v>68826</v>
      </c>
      <c r="E17789" t="s">
        <v>32599</v>
      </c>
      <c r="F17789" t="s">
        <v>16</v>
      </c>
      <c r="G17789" t="s">
        <v>5578</v>
      </c>
      <c r="H17789">
        <v>0</v>
      </c>
      <c r="I17789">
        <v>0</v>
      </c>
      <c r="J17789">
        <v>0</v>
      </c>
      <c r="K17789" t="s">
        <v>68827</v>
      </c>
    </row>
    <row r="17790" spans="1:11" x14ac:dyDescent="0.3">
      <c r="A17790" t="s">
        <v>68828</v>
      </c>
      <c r="B17790" t="s">
        <v>68829</v>
      </c>
      <c r="C17790" t="s">
        <v>558</v>
      </c>
      <c r="D17790" t="s">
        <v>68830</v>
      </c>
      <c r="E17790" t="s">
        <v>19698</v>
      </c>
      <c r="F17790" t="s">
        <v>7594</v>
      </c>
      <c r="G17790" t="s">
        <v>632</v>
      </c>
      <c r="H17790">
        <v>0</v>
      </c>
      <c r="I17790">
        <v>0</v>
      </c>
      <c r="J17790">
        <v>0</v>
      </c>
      <c r="K17790" t="s">
        <v>68831</v>
      </c>
    </row>
    <row r="17791" spans="1:11" x14ac:dyDescent="0.3">
      <c r="A17791" t="s">
        <v>68832</v>
      </c>
      <c r="B17791" t="s">
        <v>68833</v>
      </c>
      <c r="C17791" t="s">
        <v>13</v>
      </c>
      <c r="D17791" t="s">
        <v>68834</v>
      </c>
      <c r="E17791" t="s">
        <v>66835</v>
      </c>
      <c r="F17791" t="s">
        <v>16</v>
      </c>
      <c r="G17791" t="s">
        <v>3050</v>
      </c>
      <c r="H17791">
        <v>0</v>
      </c>
      <c r="I17791">
        <v>0</v>
      </c>
      <c r="J17791">
        <v>0</v>
      </c>
      <c r="K17791" t="s">
        <v>68835</v>
      </c>
    </row>
    <row r="17792" spans="1:11" x14ac:dyDescent="0.3">
      <c r="A17792" t="s">
        <v>68836</v>
      </c>
      <c r="C17792" t="s">
        <v>20</v>
      </c>
      <c r="D17792" t="s">
        <v>68837</v>
      </c>
      <c r="E17792" t="s">
        <v>62177</v>
      </c>
      <c r="F17792" t="s">
        <v>845</v>
      </c>
      <c r="G17792" t="s">
        <v>42</v>
      </c>
      <c r="H17792">
        <v>0</v>
      </c>
      <c r="I17792">
        <v>0</v>
      </c>
      <c r="J17792">
        <v>0</v>
      </c>
      <c r="K17792" t="s">
        <v>68838</v>
      </c>
    </row>
    <row r="17793" spans="1:11" x14ac:dyDescent="0.3">
      <c r="A17793" t="s">
        <v>68839</v>
      </c>
      <c r="B17793" t="s">
        <v>68840</v>
      </c>
      <c r="C17793" t="s">
        <v>558</v>
      </c>
      <c r="D17793" t="s">
        <v>68841</v>
      </c>
      <c r="E17793" t="s">
        <v>19698</v>
      </c>
      <c r="F17793" t="s">
        <v>16</v>
      </c>
      <c r="G17793" t="s">
        <v>3479</v>
      </c>
      <c r="H17793">
        <v>0</v>
      </c>
      <c r="I17793">
        <v>0</v>
      </c>
      <c r="J17793">
        <v>0</v>
      </c>
      <c r="K17793" t="s">
        <v>68842</v>
      </c>
    </row>
    <row r="17794" spans="1:11" x14ac:dyDescent="0.3">
      <c r="A17794" t="s">
        <v>68843</v>
      </c>
      <c r="B17794" t="s">
        <v>68844</v>
      </c>
      <c r="C17794" t="s">
        <v>558</v>
      </c>
      <c r="D17794" t="s">
        <v>68845</v>
      </c>
      <c r="E17794" t="s">
        <v>19698</v>
      </c>
      <c r="F17794" t="s">
        <v>407</v>
      </c>
      <c r="G17794" t="s">
        <v>2951</v>
      </c>
      <c r="H17794">
        <v>0</v>
      </c>
      <c r="I17794">
        <v>0</v>
      </c>
      <c r="J17794">
        <v>0</v>
      </c>
      <c r="K17794" t="s">
        <v>68846</v>
      </c>
    </row>
    <row r="17795" spans="1:11" x14ac:dyDescent="0.3">
      <c r="A17795" t="s">
        <v>68847</v>
      </c>
      <c r="B17795" t="s">
        <v>68848</v>
      </c>
      <c r="C17795" t="s">
        <v>558</v>
      </c>
      <c r="D17795" t="s">
        <v>68849</v>
      </c>
      <c r="E17795" t="s">
        <v>19698</v>
      </c>
      <c r="F17795" t="s">
        <v>16</v>
      </c>
      <c r="G17795" t="s">
        <v>264</v>
      </c>
      <c r="H17795">
        <v>0</v>
      </c>
      <c r="I17795">
        <v>0</v>
      </c>
      <c r="J17795">
        <v>0</v>
      </c>
      <c r="K17795" t="s">
        <v>68850</v>
      </c>
    </row>
    <row r="17796" spans="1:11" x14ac:dyDescent="0.3">
      <c r="A17796" t="s">
        <v>68851</v>
      </c>
      <c r="B17796" t="s">
        <v>68852</v>
      </c>
      <c r="C17796" t="s">
        <v>13</v>
      </c>
      <c r="D17796" t="s">
        <v>68853</v>
      </c>
      <c r="E17796" t="s">
        <v>66835</v>
      </c>
      <c r="F17796" t="s">
        <v>2703</v>
      </c>
      <c r="G17796" t="s">
        <v>42</v>
      </c>
      <c r="H17796">
        <v>0</v>
      </c>
      <c r="I17796">
        <v>0</v>
      </c>
      <c r="J17796">
        <v>0</v>
      </c>
      <c r="K17796" t="s">
        <v>68854</v>
      </c>
    </row>
    <row r="17797" spans="1:11" x14ac:dyDescent="0.3">
      <c r="A17797" t="s">
        <v>68855</v>
      </c>
      <c r="B17797" t="s">
        <v>68856</v>
      </c>
      <c r="C17797" t="s">
        <v>20</v>
      </c>
      <c r="D17797" t="s">
        <v>68857</v>
      </c>
      <c r="E17797" t="s">
        <v>61426</v>
      </c>
      <c r="F17797" t="s">
        <v>6584</v>
      </c>
      <c r="G17797" t="s">
        <v>5610</v>
      </c>
      <c r="H17797">
        <v>0</v>
      </c>
      <c r="I17797">
        <v>0</v>
      </c>
      <c r="J17797">
        <v>0</v>
      </c>
      <c r="K17797" t="s">
        <v>68858</v>
      </c>
    </row>
    <row r="17798" spans="1:11" x14ac:dyDescent="0.3">
      <c r="A17798" t="s">
        <v>68859</v>
      </c>
      <c r="B17798" t="s">
        <v>68860</v>
      </c>
      <c r="C17798" t="s">
        <v>27</v>
      </c>
      <c r="D17798" t="s">
        <v>68861</v>
      </c>
      <c r="E17798" t="s">
        <v>65444</v>
      </c>
      <c r="F17798" t="s">
        <v>41</v>
      </c>
      <c r="G17798" t="s">
        <v>42</v>
      </c>
      <c r="H17798">
        <v>0</v>
      </c>
      <c r="I17798">
        <v>0</v>
      </c>
      <c r="J17798">
        <v>0</v>
      </c>
      <c r="K17798" t="s">
        <v>68862</v>
      </c>
    </row>
    <row r="17799" spans="1:11" x14ac:dyDescent="0.3">
      <c r="A17799" t="s">
        <v>68863</v>
      </c>
      <c r="B17799" t="s">
        <v>68864</v>
      </c>
      <c r="C17799" t="s">
        <v>20</v>
      </c>
      <c r="D17799" t="s">
        <v>68865</v>
      </c>
      <c r="E17799" t="s">
        <v>61426</v>
      </c>
      <c r="F17799" t="s">
        <v>14447</v>
      </c>
      <c r="G17799" t="s">
        <v>6858</v>
      </c>
      <c r="H17799">
        <v>0</v>
      </c>
      <c r="I17799">
        <v>0</v>
      </c>
      <c r="J17799">
        <v>0</v>
      </c>
      <c r="K17799" t="s">
        <v>68866</v>
      </c>
    </row>
    <row r="17800" spans="1:11" x14ac:dyDescent="0.3">
      <c r="A17800" t="s">
        <v>68867</v>
      </c>
      <c r="B17800" t="s">
        <v>68868</v>
      </c>
      <c r="C17800" t="s">
        <v>27</v>
      </c>
      <c r="D17800" t="s">
        <v>68869</v>
      </c>
      <c r="E17800" t="s">
        <v>65444</v>
      </c>
      <c r="F17800" t="s">
        <v>41</v>
      </c>
      <c r="G17800" t="s">
        <v>42</v>
      </c>
      <c r="H17800">
        <v>0</v>
      </c>
      <c r="I17800">
        <v>0</v>
      </c>
      <c r="J17800">
        <v>0</v>
      </c>
      <c r="K17800" t="s">
        <v>68870</v>
      </c>
    </row>
    <row r="17801" spans="1:11" x14ac:dyDescent="0.3">
      <c r="A17801" t="s">
        <v>68871</v>
      </c>
      <c r="B17801" t="s">
        <v>68872</v>
      </c>
      <c r="C17801" t="s">
        <v>13</v>
      </c>
      <c r="D17801" t="s">
        <v>68873</v>
      </c>
      <c r="E17801" t="s">
        <v>66835</v>
      </c>
      <c r="F17801" t="s">
        <v>16</v>
      </c>
      <c r="G17801" t="s">
        <v>632</v>
      </c>
      <c r="H17801">
        <v>0</v>
      </c>
      <c r="I17801">
        <v>0</v>
      </c>
      <c r="J17801">
        <v>0</v>
      </c>
      <c r="K17801" t="s">
        <v>68874</v>
      </c>
    </row>
    <row r="17802" spans="1:11" x14ac:dyDescent="0.3">
      <c r="A17802" t="s">
        <v>68875</v>
      </c>
      <c r="B17802" t="s">
        <v>68876</v>
      </c>
      <c r="C17802" t="s">
        <v>13</v>
      </c>
      <c r="D17802" t="s">
        <v>68877</v>
      </c>
      <c r="E17802" t="s">
        <v>66835</v>
      </c>
      <c r="F17802" t="s">
        <v>16</v>
      </c>
      <c r="G17802" t="s">
        <v>10101</v>
      </c>
      <c r="H17802">
        <v>0</v>
      </c>
      <c r="I17802">
        <v>0</v>
      </c>
      <c r="J17802">
        <v>0</v>
      </c>
      <c r="K17802" t="s">
        <v>68878</v>
      </c>
    </row>
    <row r="17803" spans="1:11" x14ac:dyDescent="0.3">
      <c r="A17803" t="s">
        <v>68879</v>
      </c>
      <c r="B17803" t="s">
        <v>68880</v>
      </c>
      <c r="C17803" t="s">
        <v>13</v>
      </c>
      <c r="D17803" t="s">
        <v>68877</v>
      </c>
      <c r="E17803" t="s">
        <v>66835</v>
      </c>
      <c r="F17803" t="s">
        <v>16</v>
      </c>
      <c r="G17803" t="s">
        <v>4900</v>
      </c>
      <c r="H17803">
        <v>0</v>
      </c>
      <c r="I17803">
        <v>0</v>
      </c>
      <c r="J17803">
        <v>0</v>
      </c>
      <c r="K17803" t="s">
        <v>68881</v>
      </c>
    </row>
    <row r="17804" spans="1:11" x14ac:dyDescent="0.3">
      <c r="A17804" t="s">
        <v>68882</v>
      </c>
      <c r="B17804" t="s">
        <v>68883</v>
      </c>
      <c r="C17804" t="s">
        <v>13</v>
      </c>
      <c r="D17804" t="s">
        <v>68884</v>
      </c>
      <c r="E17804" t="s">
        <v>66835</v>
      </c>
      <c r="F17804" t="s">
        <v>16</v>
      </c>
      <c r="G17804" t="s">
        <v>2252</v>
      </c>
      <c r="H17804">
        <v>0</v>
      </c>
      <c r="I17804">
        <v>0</v>
      </c>
      <c r="J17804">
        <v>0</v>
      </c>
      <c r="K17804" t="s">
        <v>68885</v>
      </c>
    </row>
    <row r="17805" spans="1:11" x14ac:dyDescent="0.3">
      <c r="A17805" t="s">
        <v>68886</v>
      </c>
      <c r="B17805" t="s">
        <v>68887</v>
      </c>
      <c r="C17805" t="s">
        <v>13</v>
      </c>
      <c r="D17805" t="s">
        <v>68888</v>
      </c>
      <c r="E17805" t="s">
        <v>66835</v>
      </c>
      <c r="F17805" t="s">
        <v>16</v>
      </c>
      <c r="G17805" t="s">
        <v>4993</v>
      </c>
      <c r="H17805">
        <v>0</v>
      </c>
      <c r="I17805">
        <v>0</v>
      </c>
      <c r="J17805">
        <v>0</v>
      </c>
      <c r="K17805" t="s">
        <v>68889</v>
      </c>
    </row>
    <row r="17806" spans="1:11" x14ac:dyDescent="0.3">
      <c r="A17806" t="s">
        <v>68890</v>
      </c>
      <c r="B17806" t="s">
        <v>68891</v>
      </c>
      <c r="C17806" t="s">
        <v>13</v>
      </c>
      <c r="D17806" t="s">
        <v>68892</v>
      </c>
      <c r="E17806" t="s">
        <v>66835</v>
      </c>
      <c r="F17806" t="s">
        <v>16</v>
      </c>
      <c r="G17806" t="s">
        <v>6088</v>
      </c>
      <c r="H17806">
        <v>0</v>
      </c>
      <c r="I17806">
        <v>0</v>
      </c>
      <c r="J17806">
        <v>0</v>
      </c>
      <c r="K17806" t="s">
        <v>68893</v>
      </c>
    </row>
    <row r="17807" spans="1:11" x14ac:dyDescent="0.3">
      <c r="A17807" t="s">
        <v>68894</v>
      </c>
      <c r="B17807" t="s">
        <v>68895</v>
      </c>
      <c r="C17807" t="s">
        <v>13</v>
      </c>
      <c r="D17807" t="s">
        <v>68896</v>
      </c>
      <c r="E17807" t="s">
        <v>66835</v>
      </c>
      <c r="F17807" t="s">
        <v>16</v>
      </c>
      <c r="G17807" t="s">
        <v>3422</v>
      </c>
      <c r="H17807">
        <v>0</v>
      </c>
      <c r="I17807">
        <v>0</v>
      </c>
      <c r="J17807">
        <v>0</v>
      </c>
      <c r="K17807" t="s">
        <v>68897</v>
      </c>
    </row>
    <row r="17808" spans="1:11" x14ac:dyDescent="0.3">
      <c r="A17808" t="s">
        <v>68898</v>
      </c>
      <c r="B17808" t="s">
        <v>68899</v>
      </c>
      <c r="C17808" t="s">
        <v>558</v>
      </c>
      <c r="D17808" t="s">
        <v>68900</v>
      </c>
      <c r="E17808" t="s">
        <v>32599</v>
      </c>
      <c r="F17808" t="s">
        <v>16</v>
      </c>
      <c r="G17808" t="s">
        <v>17565</v>
      </c>
      <c r="H17808">
        <v>0</v>
      </c>
      <c r="I17808">
        <v>0</v>
      </c>
      <c r="J17808">
        <v>0</v>
      </c>
      <c r="K17808" t="s">
        <v>68901</v>
      </c>
    </row>
    <row r="17809" spans="1:11" x14ac:dyDescent="0.3">
      <c r="A17809" t="s">
        <v>68902</v>
      </c>
      <c r="C17809" t="s">
        <v>20</v>
      </c>
      <c r="D17809" t="s">
        <v>68903</v>
      </c>
      <c r="E17809" t="s">
        <v>62177</v>
      </c>
      <c r="F17809" t="s">
        <v>13355</v>
      </c>
      <c r="G17809" t="s">
        <v>42</v>
      </c>
      <c r="H17809">
        <v>0</v>
      </c>
      <c r="I17809">
        <v>0</v>
      </c>
      <c r="J17809">
        <v>0</v>
      </c>
      <c r="K17809" t="s">
        <v>68904</v>
      </c>
    </row>
    <row r="17810" spans="1:11" x14ac:dyDescent="0.3">
      <c r="A17810" t="s">
        <v>68905</v>
      </c>
      <c r="B17810" t="s">
        <v>68906</v>
      </c>
      <c r="C17810" t="s">
        <v>558</v>
      </c>
      <c r="D17810" t="s">
        <v>68907</v>
      </c>
      <c r="E17810" t="s">
        <v>32599</v>
      </c>
      <c r="F17810" t="s">
        <v>16</v>
      </c>
      <c r="G17810" t="s">
        <v>462</v>
      </c>
      <c r="H17810">
        <v>0</v>
      </c>
      <c r="I17810">
        <v>0</v>
      </c>
      <c r="J17810">
        <v>0</v>
      </c>
      <c r="K17810" t="s">
        <v>68908</v>
      </c>
    </row>
    <row r="17811" spans="1:11" x14ac:dyDescent="0.3">
      <c r="A17811" t="s">
        <v>68909</v>
      </c>
      <c r="B17811" t="s">
        <v>68910</v>
      </c>
      <c r="C17811" t="s">
        <v>558</v>
      </c>
      <c r="D17811" t="s">
        <v>68911</v>
      </c>
      <c r="E17811" t="s">
        <v>895</v>
      </c>
      <c r="F17811" t="s">
        <v>16</v>
      </c>
      <c r="G17811" t="s">
        <v>24258</v>
      </c>
      <c r="H17811">
        <v>0</v>
      </c>
      <c r="I17811">
        <v>0</v>
      </c>
      <c r="J17811">
        <v>0</v>
      </c>
      <c r="K17811" t="s">
        <v>68912</v>
      </c>
    </row>
    <row r="17812" spans="1:11" x14ac:dyDescent="0.3">
      <c r="A17812" t="s">
        <v>68913</v>
      </c>
      <c r="B17812" t="s">
        <v>68914</v>
      </c>
      <c r="C17812" t="s">
        <v>558</v>
      </c>
      <c r="D17812" t="s">
        <v>68915</v>
      </c>
      <c r="E17812" t="s">
        <v>18607</v>
      </c>
      <c r="F17812" t="s">
        <v>16</v>
      </c>
      <c r="G17812" t="s">
        <v>4520</v>
      </c>
      <c r="H17812">
        <v>0</v>
      </c>
      <c r="I17812">
        <v>0</v>
      </c>
      <c r="J17812">
        <v>0</v>
      </c>
      <c r="K17812" t="s">
        <v>68916</v>
      </c>
    </row>
    <row r="17813" spans="1:11" x14ac:dyDescent="0.3">
      <c r="A17813" t="s">
        <v>68917</v>
      </c>
      <c r="C17813" t="s">
        <v>27</v>
      </c>
      <c r="D17813" t="s">
        <v>68918</v>
      </c>
      <c r="E17813" t="s">
        <v>65444</v>
      </c>
      <c r="F17813" t="s">
        <v>41</v>
      </c>
      <c r="G17813" t="s">
        <v>42</v>
      </c>
      <c r="H17813">
        <v>0</v>
      </c>
      <c r="I17813">
        <v>0</v>
      </c>
      <c r="J17813">
        <v>0</v>
      </c>
      <c r="K17813" t="s">
        <v>68919</v>
      </c>
    </row>
    <row r="17814" spans="1:11" x14ac:dyDescent="0.3">
      <c r="A17814" t="s">
        <v>68920</v>
      </c>
      <c r="C17814" t="s">
        <v>27</v>
      </c>
      <c r="D17814" t="s">
        <v>68921</v>
      </c>
      <c r="E17814" t="s">
        <v>65444</v>
      </c>
      <c r="F17814" t="s">
        <v>41</v>
      </c>
      <c r="G17814" t="s">
        <v>42</v>
      </c>
      <c r="H17814">
        <v>0</v>
      </c>
      <c r="I17814">
        <v>0</v>
      </c>
      <c r="J17814">
        <v>0</v>
      </c>
      <c r="K17814" t="s">
        <v>68922</v>
      </c>
    </row>
    <row r="17815" spans="1:11" x14ac:dyDescent="0.3">
      <c r="A17815" t="s">
        <v>68923</v>
      </c>
      <c r="B17815" t="s">
        <v>68924</v>
      </c>
      <c r="C17815" t="s">
        <v>20</v>
      </c>
      <c r="D17815" t="s">
        <v>68925</v>
      </c>
      <c r="E17815" t="s">
        <v>61426</v>
      </c>
      <c r="F17815" t="s">
        <v>1413</v>
      </c>
      <c r="G17815" t="s">
        <v>11920</v>
      </c>
      <c r="H17815">
        <v>0</v>
      </c>
      <c r="I17815">
        <v>0</v>
      </c>
      <c r="J17815">
        <v>0</v>
      </c>
      <c r="K17815" t="s">
        <v>68926</v>
      </c>
    </row>
    <row r="17816" spans="1:11" x14ac:dyDescent="0.3">
      <c r="A17816" t="s">
        <v>68927</v>
      </c>
      <c r="B17816" t="s">
        <v>68928</v>
      </c>
      <c r="C17816" t="s">
        <v>20</v>
      </c>
      <c r="D17816" t="s">
        <v>68929</v>
      </c>
      <c r="E17816" t="s">
        <v>61426</v>
      </c>
      <c r="F17816" t="s">
        <v>1961</v>
      </c>
      <c r="G17816" t="s">
        <v>42</v>
      </c>
      <c r="H17816">
        <v>0</v>
      </c>
      <c r="I17816">
        <v>0</v>
      </c>
      <c r="J17816">
        <v>0</v>
      </c>
      <c r="K17816" t="s">
        <v>68930</v>
      </c>
    </row>
    <row r="17817" spans="1:11" x14ac:dyDescent="0.3">
      <c r="A17817" t="s">
        <v>68931</v>
      </c>
      <c r="B17817" t="s">
        <v>68932</v>
      </c>
      <c r="C17817" t="s">
        <v>13</v>
      </c>
      <c r="D17817" t="s">
        <v>68933</v>
      </c>
      <c r="E17817" t="s">
        <v>66835</v>
      </c>
      <c r="F17817" t="s">
        <v>16</v>
      </c>
      <c r="G17817" t="s">
        <v>756</v>
      </c>
      <c r="H17817">
        <v>0</v>
      </c>
      <c r="I17817">
        <v>0</v>
      </c>
      <c r="J17817">
        <v>0</v>
      </c>
      <c r="K17817" t="s">
        <v>68934</v>
      </c>
    </row>
    <row r="17818" spans="1:11" x14ac:dyDescent="0.3">
      <c r="A17818" t="s">
        <v>68935</v>
      </c>
      <c r="B17818" t="s">
        <v>68936</v>
      </c>
      <c r="C17818" t="s">
        <v>13</v>
      </c>
      <c r="D17818" t="s">
        <v>68933</v>
      </c>
      <c r="E17818" t="s">
        <v>66835</v>
      </c>
      <c r="F17818" t="s">
        <v>2393</v>
      </c>
      <c r="G17818" t="s">
        <v>42</v>
      </c>
      <c r="H17818">
        <v>0</v>
      </c>
      <c r="I17818">
        <v>0</v>
      </c>
      <c r="J17818">
        <v>0</v>
      </c>
      <c r="K17818" t="s">
        <v>68937</v>
      </c>
    </row>
    <row r="17819" spans="1:11" x14ac:dyDescent="0.3">
      <c r="A17819" t="s">
        <v>68938</v>
      </c>
      <c r="C17819" t="s">
        <v>20</v>
      </c>
      <c r="D17819" t="s">
        <v>68939</v>
      </c>
      <c r="E17819" t="s">
        <v>62177</v>
      </c>
      <c r="F17819" t="s">
        <v>68940</v>
      </c>
      <c r="G17819" t="s">
        <v>42</v>
      </c>
      <c r="H17819">
        <v>0</v>
      </c>
      <c r="I17819">
        <v>0</v>
      </c>
      <c r="J17819">
        <v>0</v>
      </c>
      <c r="K17819" t="s">
        <v>68941</v>
      </c>
    </row>
    <row r="17820" spans="1:11" x14ac:dyDescent="0.3">
      <c r="A17820" t="s">
        <v>68942</v>
      </c>
      <c r="C17820" t="s">
        <v>20</v>
      </c>
      <c r="D17820" t="s">
        <v>68943</v>
      </c>
      <c r="E17820" t="s">
        <v>61426</v>
      </c>
      <c r="F17820" t="s">
        <v>1531</v>
      </c>
      <c r="G17820" t="s">
        <v>4498</v>
      </c>
      <c r="H17820">
        <v>0</v>
      </c>
      <c r="I17820">
        <v>0</v>
      </c>
      <c r="J17820">
        <v>0</v>
      </c>
      <c r="K17820" t="s">
        <v>68944</v>
      </c>
    </row>
    <row r="17821" spans="1:11" x14ac:dyDescent="0.3">
      <c r="A17821" t="s">
        <v>68945</v>
      </c>
      <c r="B17821" t="s">
        <v>68946</v>
      </c>
      <c r="C17821" t="s">
        <v>558</v>
      </c>
      <c r="D17821" t="s">
        <v>68947</v>
      </c>
      <c r="E17821" t="s">
        <v>34293</v>
      </c>
      <c r="F17821" t="s">
        <v>16</v>
      </c>
      <c r="G17821" t="s">
        <v>24305</v>
      </c>
      <c r="H17821">
        <v>0</v>
      </c>
      <c r="I17821">
        <v>0</v>
      </c>
      <c r="J17821">
        <v>0</v>
      </c>
      <c r="K17821" t="s">
        <v>68948</v>
      </c>
    </row>
    <row r="17822" spans="1:11" x14ac:dyDescent="0.3">
      <c r="A17822" t="s">
        <v>68949</v>
      </c>
      <c r="B17822" t="s">
        <v>68950</v>
      </c>
      <c r="C17822" t="s">
        <v>13</v>
      </c>
      <c r="D17822" t="s">
        <v>68951</v>
      </c>
      <c r="E17822" t="s">
        <v>66835</v>
      </c>
      <c r="F17822" t="s">
        <v>13720</v>
      </c>
      <c r="G17822" t="s">
        <v>42</v>
      </c>
      <c r="H17822">
        <v>0</v>
      </c>
      <c r="I17822">
        <v>0</v>
      </c>
      <c r="J17822">
        <v>0</v>
      </c>
      <c r="K17822" t="s">
        <v>68952</v>
      </c>
    </row>
    <row r="17823" spans="1:11" x14ac:dyDescent="0.3">
      <c r="A17823" t="s">
        <v>68953</v>
      </c>
      <c r="C17823" t="s">
        <v>20</v>
      </c>
      <c r="D17823" t="s">
        <v>68954</v>
      </c>
      <c r="E17823" t="s">
        <v>61426</v>
      </c>
      <c r="F17823" t="s">
        <v>16</v>
      </c>
      <c r="G17823" t="s">
        <v>6044</v>
      </c>
      <c r="H17823">
        <v>0</v>
      </c>
      <c r="I17823">
        <v>0</v>
      </c>
      <c r="J17823">
        <v>0</v>
      </c>
      <c r="K17823" t="s">
        <v>68955</v>
      </c>
    </row>
    <row r="17824" spans="1:11" x14ac:dyDescent="0.3">
      <c r="A17824" t="s">
        <v>68956</v>
      </c>
      <c r="B17824" t="s">
        <v>68957</v>
      </c>
      <c r="C17824" t="s">
        <v>20</v>
      </c>
      <c r="D17824" t="s">
        <v>68958</v>
      </c>
      <c r="E17824" t="s">
        <v>61426</v>
      </c>
      <c r="F17824" t="s">
        <v>16</v>
      </c>
      <c r="G17824" t="s">
        <v>3955</v>
      </c>
      <c r="H17824">
        <v>0</v>
      </c>
      <c r="I17824">
        <v>0</v>
      </c>
      <c r="J17824">
        <v>0</v>
      </c>
      <c r="K17824" t="s">
        <v>68959</v>
      </c>
    </row>
    <row r="17825" spans="1:11" x14ac:dyDescent="0.3">
      <c r="A17825" t="s">
        <v>68960</v>
      </c>
      <c r="B17825" t="s">
        <v>68961</v>
      </c>
      <c r="C17825" t="s">
        <v>20</v>
      </c>
      <c r="D17825" t="s">
        <v>68962</v>
      </c>
      <c r="E17825" t="s">
        <v>61426</v>
      </c>
      <c r="F17825" t="s">
        <v>16</v>
      </c>
      <c r="G17825" t="s">
        <v>9067</v>
      </c>
      <c r="H17825">
        <v>0</v>
      </c>
      <c r="I17825">
        <v>0</v>
      </c>
      <c r="J17825">
        <v>0</v>
      </c>
      <c r="K17825" t="s">
        <v>68963</v>
      </c>
    </row>
    <row r="17826" spans="1:11" x14ac:dyDescent="0.3">
      <c r="A17826" t="s">
        <v>68964</v>
      </c>
      <c r="B17826" t="s">
        <v>68965</v>
      </c>
      <c r="C17826" t="s">
        <v>13</v>
      </c>
      <c r="D17826" t="s">
        <v>68966</v>
      </c>
      <c r="E17826" t="s">
        <v>66835</v>
      </c>
      <c r="F17826" t="s">
        <v>16</v>
      </c>
      <c r="G17826" t="s">
        <v>8595</v>
      </c>
      <c r="H17826">
        <v>0</v>
      </c>
      <c r="I17826">
        <v>0</v>
      </c>
      <c r="J17826">
        <v>0</v>
      </c>
      <c r="K17826" t="s">
        <v>68967</v>
      </c>
    </row>
    <row r="17827" spans="1:11" x14ac:dyDescent="0.3">
      <c r="A17827" t="s">
        <v>68968</v>
      </c>
      <c r="B17827" t="s">
        <v>68969</v>
      </c>
      <c r="C17827" t="s">
        <v>13</v>
      </c>
      <c r="D17827" t="s">
        <v>68970</v>
      </c>
      <c r="E17827" t="s">
        <v>66835</v>
      </c>
      <c r="F17827" t="s">
        <v>16</v>
      </c>
      <c r="G17827" t="s">
        <v>8098</v>
      </c>
      <c r="H17827">
        <v>0</v>
      </c>
      <c r="I17827">
        <v>0</v>
      </c>
      <c r="J17827">
        <v>0</v>
      </c>
      <c r="K17827" t="s">
        <v>68971</v>
      </c>
    </row>
    <row r="17828" spans="1:11" x14ac:dyDescent="0.3">
      <c r="A17828" t="s">
        <v>68972</v>
      </c>
      <c r="B17828" t="s">
        <v>68973</v>
      </c>
      <c r="C17828" t="s">
        <v>13</v>
      </c>
      <c r="D17828" t="s">
        <v>68966</v>
      </c>
      <c r="E17828" t="s">
        <v>66835</v>
      </c>
      <c r="F17828" t="s">
        <v>15056</v>
      </c>
      <c r="G17828" t="s">
        <v>42</v>
      </c>
      <c r="H17828">
        <v>0</v>
      </c>
      <c r="I17828">
        <v>0</v>
      </c>
      <c r="J17828">
        <v>0</v>
      </c>
      <c r="K17828" t="s">
        <v>68974</v>
      </c>
    </row>
    <row r="17829" spans="1:11" x14ac:dyDescent="0.3">
      <c r="A17829" t="s">
        <v>68975</v>
      </c>
      <c r="B17829" t="s">
        <v>68976</v>
      </c>
      <c r="C17829" t="s">
        <v>27</v>
      </c>
      <c r="D17829" t="s">
        <v>68977</v>
      </c>
      <c r="E17829" t="s">
        <v>29</v>
      </c>
      <c r="F17829" t="s">
        <v>41</v>
      </c>
      <c r="G17829" t="s">
        <v>42</v>
      </c>
      <c r="H17829">
        <v>0</v>
      </c>
      <c r="I17829">
        <v>0</v>
      </c>
      <c r="J17829">
        <v>0</v>
      </c>
      <c r="K17829" t="s">
        <v>68978</v>
      </c>
    </row>
    <row r="17830" spans="1:11" x14ac:dyDescent="0.3">
      <c r="A17830" t="s">
        <v>68979</v>
      </c>
      <c r="B17830" t="s">
        <v>68980</v>
      </c>
      <c r="C17830" t="s">
        <v>13</v>
      </c>
      <c r="D17830" t="s">
        <v>68981</v>
      </c>
      <c r="E17830" t="s">
        <v>66835</v>
      </c>
      <c r="F17830" t="s">
        <v>2144</v>
      </c>
      <c r="G17830" t="s">
        <v>42</v>
      </c>
      <c r="H17830">
        <v>0</v>
      </c>
      <c r="I17830">
        <v>0</v>
      </c>
      <c r="J17830">
        <v>0</v>
      </c>
      <c r="K17830" t="s">
        <v>68982</v>
      </c>
    </row>
    <row r="17831" spans="1:11" x14ac:dyDescent="0.3">
      <c r="A17831" t="s">
        <v>68983</v>
      </c>
      <c r="B17831" t="s">
        <v>68984</v>
      </c>
      <c r="C17831" t="s">
        <v>13</v>
      </c>
      <c r="D17831" t="s">
        <v>68985</v>
      </c>
      <c r="E17831" t="s">
        <v>66835</v>
      </c>
      <c r="F17831" t="s">
        <v>11292</v>
      </c>
      <c r="G17831" t="s">
        <v>42</v>
      </c>
      <c r="H17831">
        <v>0</v>
      </c>
      <c r="I17831">
        <v>0</v>
      </c>
      <c r="J17831">
        <v>0</v>
      </c>
      <c r="K17831" t="s">
        <v>68986</v>
      </c>
    </row>
    <row r="17832" spans="1:11" x14ac:dyDescent="0.3">
      <c r="A17832" t="s">
        <v>68987</v>
      </c>
      <c r="B17832" t="s">
        <v>68988</v>
      </c>
      <c r="C17832" t="s">
        <v>27</v>
      </c>
      <c r="D17832" t="s">
        <v>68989</v>
      </c>
      <c r="E17832" t="s">
        <v>65444</v>
      </c>
      <c r="F17832" t="s">
        <v>41</v>
      </c>
      <c r="G17832" t="s">
        <v>42</v>
      </c>
      <c r="H17832">
        <v>0</v>
      </c>
      <c r="I17832">
        <v>0</v>
      </c>
      <c r="J17832">
        <v>0</v>
      </c>
      <c r="K17832" t="s">
        <v>68990</v>
      </c>
    </row>
    <row r="17833" spans="1:11" x14ac:dyDescent="0.3">
      <c r="A17833" t="s">
        <v>68991</v>
      </c>
      <c r="B17833" t="s">
        <v>68992</v>
      </c>
      <c r="C17833" t="s">
        <v>27</v>
      </c>
      <c r="D17833" t="s">
        <v>68993</v>
      </c>
      <c r="E17833" t="s">
        <v>65444</v>
      </c>
      <c r="F17833" t="s">
        <v>41</v>
      </c>
      <c r="G17833" t="s">
        <v>42</v>
      </c>
      <c r="H17833">
        <v>0</v>
      </c>
      <c r="I17833">
        <v>0</v>
      </c>
      <c r="J17833">
        <v>0</v>
      </c>
      <c r="K17833" t="s">
        <v>68994</v>
      </c>
    </row>
    <row r="17834" spans="1:11" x14ac:dyDescent="0.3">
      <c r="A17834" t="s">
        <v>68995</v>
      </c>
      <c r="B17834" t="s">
        <v>68996</v>
      </c>
      <c r="C17834" t="s">
        <v>13</v>
      </c>
      <c r="D17834" t="s">
        <v>68997</v>
      </c>
      <c r="E17834" t="s">
        <v>66835</v>
      </c>
      <c r="F17834" t="s">
        <v>9563</v>
      </c>
      <c r="G17834" t="s">
        <v>42</v>
      </c>
      <c r="H17834">
        <v>0</v>
      </c>
      <c r="I17834">
        <v>0</v>
      </c>
      <c r="J17834">
        <v>0</v>
      </c>
      <c r="K17834" t="s">
        <v>68998</v>
      </c>
    </row>
    <row r="17835" spans="1:11" x14ac:dyDescent="0.3">
      <c r="A17835" t="s">
        <v>68999</v>
      </c>
      <c r="B17835" t="s">
        <v>69000</v>
      </c>
      <c r="C17835" t="s">
        <v>13</v>
      </c>
      <c r="D17835" t="s">
        <v>69001</v>
      </c>
      <c r="E17835" t="s">
        <v>66835</v>
      </c>
      <c r="F17835" t="s">
        <v>16</v>
      </c>
      <c r="G17835" t="s">
        <v>777</v>
      </c>
      <c r="H17835">
        <v>0</v>
      </c>
      <c r="I17835">
        <v>0</v>
      </c>
      <c r="J17835">
        <v>0</v>
      </c>
      <c r="K17835" t="s">
        <v>69002</v>
      </c>
    </row>
    <row r="17836" spans="1:11" x14ac:dyDescent="0.3">
      <c r="A17836" t="s">
        <v>69003</v>
      </c>
      <c r="C17836" t="s">
        <v>27</v>
      </c>
      <c r="D17836" t="s">
        <v>69004</v>
      </c>
      <c r="E17836" t="s">
        <v>65444</v>
      </c>
      <c r="F17836" t="s">
        <v>41</v>
      </c>
      <c r="G17836" t="s">
        <v>42</v>
      </c>
      <c r="H17836">
        <v>0</v>
      </c>
      <c r="I17836">
        <v>0</v>
      </c>
      <c r="J17836">
        <v>0</v>
      </c>
      <c r="K17836" t="s">
        <v>69005</v>
      </c>
    </row>
    <row r="17837" spans="1:11" x14ac:dyDescent="0.3">
      <c r="A17837" t="s">
        <v>69006</v>
      </c>
      <c r="B17837" t="s">
        <v>69007</v>
      </c>
      <c r="C17837" t="s">
        <v>558</v>
      </c>
      <c r="D17837" t="s">
        <v>69008</v>
      </c>
      <c r="E17837" t="s">
        <v>32122</v>
      </c>
      <c r="F17837" t="s">
        <v>6442</v>
      </c>
      <c r="G17837" t="s">
        <v>42</v>
      </c>
      <c r="H17837">
        <v>0</v>
      </c>
      <c r="I17837">
        <v>0</v>
      </c>
      <c r="J17837">
        <v>0</v>
      </c>
      <c r="K17837" t="s">
        <v>69009</v>
      </c>
    </row>
    <row r="17838" spans="1:11" x14ac:dyDescent="0.3">
      <c r="A17838" t="s">
        <v>69010</v>
      </c>
      <c r="B17838" t="s">
        <v>69011</v>
      </c>
      <c r="C17838" t="s">
        <v>27</v>
      </c>
      <c r="D17838" t="s">
        <v>69012</v>
      </c>
      <c r="E17838" t="s">
        <v>29</v>
      </c>
      <c r="F17838" t="s">
        <v>41</v>
      </c>
      <c r="G17838" t="s">
        <v>42</v>
      </c>
      <c r="H17838">
        <v>0</v>
      </c>
      <c r="I17838">
        <v>0</v>
      </c>
      <c r="J17838">
        <v>0</v>
      </c>
      <c r="K17838" t="s">
        <v>69013</v>
      </c>
    </row>
    <row r="17839" spans="1:11" x14ac:dyDescent="0.3">
      <c r="A17839" t="s">
        <v>69014</v>
      </c>
      <c r="B17839" t="s">
        <v>69015</v>
      </c>
      <c r="C17839" t="s">
        <v>27</v>
      </c>
      <c r="D17839" t="s">
        <v>69016</v>
      </c>
      <c r="E17839" t="s">
        <v>65444</v>
      </c>
      <c r="F17839" t="s">
        <v>41</v>
      </c>
      <c r="G17839" t="s">
        <v>42</v>
      </c>
      <c r="H17839">
        <v>0</v>
      </c>
      <c r="I17839">
        <v>0</v>
      </c>
      <c r="J17839">
        <v>0</v>
      </c>
      <c r="K17839" t="s">
        <v>69017</v>
      </c>
    </row>
    <row r="17840" spans="1:11" x14ac:dyDescent="0.3">
      <c r="A17840" t="s">
        <v>69018</v>
      </c>
      <c r="B17840" t="s">
        <v>69019</v>
      </c>
      <c r="C17840" t="s">
        <v>13</v>
      </c>
      <c r="D17840" t="s">
        <v>69001</v>
      </c>
      <c r="E17840" t="s">
        <v>66835</v>
      </c>
      <c r="F17840" t="s">
        <v>1793</v>
      </c>
      <c r="G17840" t="s">
        <v>42</v>
      </c>
      <c r="H17840">
        <v>0</v>
      </c>
      <c r="I17840">
        <v>0</v>
      </c>
      <c r="J17840">
        <v>0</v>
      </c>
      <c r="K17840" t="s">
        <v>69020</v>
      </c>
    </row>
    <row r="17841" spans="1:11" x14ac:dyDescent="0.3">
      <c r="A17841" t="s">
        <v>69021</v>
      </c>
      <c r="B17841" t="s">
        <v>69022</v>
      </c>
      <c r="C17841" t="s">
        <v>13</v>
      </c>
      <c r="D17841" t="s">
        <v>69023</v>
      </c>
      <c r="E17841" t="s">
        <v>66835</v>
      </c>
      <c r="F17841" t="s">
        <v>4769</v>
      </c>
      <c r="G17841" t="s">
        <v>42</v>
      </c>
      <c r="H17841">
        <v>0</v>
      </c>
      <c r="I17841">
        <v>0</v>
      </c>
      <c r="J17841">
        <v>0</v>
      </c>
      <c r="K17841" t="s">
        <v>69024</v>
      </c>
    </row>
    <row r="17842" spans="1:11" x14ac:dyDescent="0.3">
      <c r="A17842" t="s">
        <v>69025</v>
      </c>
      <c r="B17842" t="s">
        <v>69026</v>
      </c>
      <c r="C17842" t="s">
        <v>20</v>
      </c>
      <c r="D17842" t="s">
        <v>69027</v>
      </c>
      <c r="E17842" t="s">
        <v>61426</v>
      </c>
      <c r="F17842" t="s">
        <v>191</v>
      </c>
      <c r="G17842" t="s">
        <v>42</v>
      </c>
      <c r="H17842">
        <v>0</v>
      </c>
      <c r="I17842">
        <v>0</v>
      </c>
      <c r="J17842">
        <v>0</v>
      </c>
      <c r="K17842" t="s">
        <v>69028</v>
      </c>
    </row>
    <row r="17843" spans="1:11" x14ac:dyDescent="0.3">
      <c r="A17843" t="s">
        <v>69029</v>
      </c>
      <c r="B17843" t="s">
        <v>69030</v>
      </c>
      <c r="C17843" t="s">
        <v>558</v>
      </c>
      <c r="D17843" t="s">
        <v>69031</v>
      </c>
      <c r="E17843" t="s">
        <v>32122</v>
      </c>
      <c r="F17843" t="s">
        <v>16</v>
      </c>
      <c r="G17843" t="s">
        <v>1496</v>
      </c>
      <c r="H17843">
        <v>0</v>
      </c>
      <c r="I17843">
        <v>0</v>
      </c>
      <c r="J17843">
        <v>0</v>
      </c>
      <c r="K17843" t="s">
        <v>69032</v>
      </c>
    </row>
    <row r="17844" spans="1:11" x14ac:dyDescent="0.3">
      <c r="A17844" t="s">
        <v>69033</v>
      </c>
      <c r="C17844" t="s">
        <v>20</v>
      </c>
      <c r="D17844" t="s">
        <v>69034</v>
      </c>
      <c r="E17844" t="s">
        <v>61426</v>
      </c>
      <c r="F17844" t="s">
        <v>41</v>
      </c>
      <c r="G17844" t="s">
        <v>42</v>
      </c>
      <c r="H17844">
        <v>0</v>
      </c>
      <c r="I17844">
        <v>0</v>
      </c>
      <c r="J17844">
        <v>0</v>
      </c>
      <c r="K17844" t="s">
        <v>69035</v>
      </c>
    </row>
    <row r="17845" spans="1:11" x14ac:dyDescent="0.3">
      <c r="A17845" t="s">
        <v>69036</v>
      </c>
      <c r="C17845" t="s">
        <v>20</v>
      </c>
      <c r="D17845" t="s">
        <v>69037</v>
      </c>
      <c r="E17845" t="s">
        <v>61426</v>
      </c>
      <c r="F17845" t="s">
        <v>5281</v>
      </c>
      <c r="G17845" t="s">
        <v>42</v>
      </c>
      <c r="H17845">
        <v>0</v>
      </c>
      <c r="I17845">
        <v>0</v>
      </c>
      <c r="J17845">
        <v>0</v>
      </c>
      <c r="K17845" t="s">
        <v>69038</v>
      </c>
    </row>
    <row r="17846" spans="1:11" x14ac:dyDescent="0.3">
      <c r="A17846" t="s">
        <v>69039</v>
      </c>
      <c r="B17846" t="s">
        <v>69040</v>
      </c>
      <c r="C17846" t="s">
        <v>20</v>
      </c>
      <c r="D17846" t="s">
        <v>69041</v>
      </c>
      <c r="E17846" t="s">
        <v>61426</v>
      </c>
      <c r="F17846" t="s">
        <v>1324</v>
      </c>
      <c r="G17846" t="s">
        <v>42</v>
      </c>
      <c r="H17846">
        <v>0</v>
      </c>
      <c r="I17846">
        <v>0</v>
      </c>
      <c r="J17846">
        <v>0</v>
      </c>
      <c r="K17846" t="s">
        <v>69042</v>
      </c>
    </row>
    <row r="17847" spans="1:11" x14ac:dyDescent="0.3">
      <c r="A17847" t="s">
        <v>69043</v>
      </c>
      <c r="C17847" t="s">
        <v>20</v>
      </c>
      <c r="D17847" t="s">
        <v>69044</v>
      </c>
      <c r="E17847" t="s">
        <v>61426</v>
      </c>
      <c r="F17847" t="s">
        <v>1886</v>
      </c>
      <c r="G17847" t="s">
        <v>42</v>
      </c>
      <c r="H17847">
        <v>0</v>
      </c>
      <c r="I17847">
        <v>0</v>
      </c>
      <c r="J17847">
        <v>0</v>
      </c>
      <c r="K17847" t="s">
        <v>69045</v>
      </c>
    </row>
    <row r="17848" spans="1:11" x14ac:dyDescent="0.3">
      <c r="A17848" t="s">
        <v>69046</v>
      </c>
      <c r="B17848" t="s">
        <v>69047</v>
      </c>
      <c r="C17848" t="s">
        <v>20</v>
      </c>
      <c r="D17848" t="s">
        <v>69048</v>
      </c>
      <c r="E17848" t="s">
        <v>61426</v>
      </c>
      <c r="F17848" t="s">
        <v>16</v>
      </c>
      <c r="G17848" t="s">
        <v>1463</v>
      </c>
      <c r="H17848">
        <v>0</v>
      </c>
      <c r="I17848">
        <v>0</v>
      </c>
      <c r="J17848">
        <v>0</v>
      </c>
      <c r="K17848" t="s">
        <v>69049</v>
      </c>
    </row>
    <row r="17849" spans="1:11" x14ac:dyDescent="0.3">
      <c r="A17849" t="s">
        <v>69050</v>
      </c>
      <c r="B17849" t="s">
        <v>69051</v>
      </c>
      <c r="C17849" t="s">
        <v>20</v>
      </c>
      <c r="D17849" t="s">
        <v>69052</v>
      </c>
      <c r="E17849" t="s">
        <v>62177</v>
      </c>
      <c r="F17849" t="s">
        <v>11244</v>
      </c>
      <c r="G17849" t="s">
        <v>42</v>
      </c>
      <c r="H17849">
        <v>0</v>
      </c>
      <c r="I17849">
        <v>0</v>
      </c>
      <c r="J17849">
        <v>0</v>
      </c>
      <c r="K17849" t="s">
        <v>69053</v>
      </c>
    </row>
    <row r="17850" spans="1:11" x14ac:dyDescent="0.3">
      <c r="A17850" t="s">
        <v>69054</v>
      </c>
      <c r="B17850" t="s">
        <v>69055</v>
      </c>
      <c r="C17850" t="s">
        <v>20</v>
      </c>
      <c r="E17850" t="s">
        <v>61426</v>
      </c>
      <c r="F17850" t="s">
        <v>16</v>
      </c>
      <c r="G17850" t="s">
        <v>756</v>
      </c>
      <c r="H17850">
        <v>0</v>
      </c>
      <c r="I17850">
        <v>0</v>
      </c>
      <c r="J17850">
        <v>0</v>
      </c>
      <c r="K17850" t="s">
        <v>69056</v>
      </c>
    </row>
    <row r="17851" spans="1:11" x14ac:dyDescent="0.3">
      <c r="A17851" t="s">
        <v>69057</v>
      </c>
      <c r="B17851" t="s">
        <v>69058</v>
      </c>
      <c r="C17851" t="s">
        <v>20</v>
      </c>
      <c r="D17851" t="s">
        <v>69059</v>
      </c>
      <c r="E17851" t="s">
        <v>61426</v>
      </c>
      <c r="F17851" t="s">
        <v>16</v>
      </c>
      <c r="G17851" t="s">
        <v>5588</v>
      </c>
      <c r="H17851">
        <v>0</v>
      </c>
      <c r="I17851">
        <v>0</v>
      </c>
      <c r="J17851">
        <v>0</v>
      </c>
      <c r="K17851" t="s">
        <v>69060</v>
      </c>
    </row>
    <row r="17852" spans="1:11" x14ac:dyDescent="0.3">
      <c r="A17852" t="s">
        <v>69061</v>
      </c>
      <c r="B17852" t="s">
        <v>69062</v>
      </c>
      <c r="C17852" t="s">
        <v>27</v>
      </c>
      <c r="D17852" t="s">
        <v>69063</v>
      </c>
      <c r="E17852" t="s">
        <v>65444</v>
      </c>
      <c r="F17852" t="s">
        <v>41</v>
      </c>
      <c r="G17852" t="s">
        <v>42</v>
      </c>
      <c r="H17852">
        <v>0</v>
      </c>
      <c r="I17852">
        <v>0</v>
      </c>
      <c r="J17852">
        <v>0</v>
      </c>
      <c r="K17852" t="s">
        <v>69064</v>
      </c>
    </row>
    <row r="17853" spans="1:11" x14ac:dyDescent="0.3">
      <c r="A17853" t="s">
        <v>69065</v>
      </c>
      <c r="B17853" t="s">
        <v>69066</v>
      </c>
      <c r="C17853" t="s">
        <v>27</v>
      </c>
      <c r="D17853" t="s">
        <v>69067</v>
      </c>
      <c r="E17853" t="s">
        <v>65444</v>
      </c>
      <c r="F17853" t="s">
        <v>41</v>
      </c>
      <c r="G17853" t="s">
        <v>42</v>
      </c>
      <c r="H17853">
        <v>0</v>
      </c>
      <c r="I17853">
        <v>0</v>
      </c>
      <c r="J17853">
        <v>0</v>
      </c>
      <c r="K17853" t="s">
        <v>69068</v>
      </c>
    </row>
    <row r="17854" spans="1:11" x14ac:dyDescent="0.3">
      <c r="A17854" t="s">
        <v>69069</v>
      </c>
      <c r="B17854" t="s">
        <v>69070</v>
      </c>
      <c r="C17854" t="s">
        <v>13</v>
      </c>
      <c r="D17854" t="s">
        <v>69071</v>
      </c>
      <c r="E17854" t="s">
        <v>66835</v>
      </c>
      <c r="F17854" t="s">
        <v>16</v>
      </c>
      <c r="G17854" t="s">
        <v>8377</v>
      </c>
      <c r="H17854">
        <v>0</v>
      </c>
      <c r="I17854">
        <v>0</v>
      </c>
      <c r="J17854">
        <v>0</v>
      </c>
      <c r="K17854" t="s">
        <v>69072</v>
      </c>
    </row>
    <row r="17855" spans="1:11" x14ac:dyDescent="0.3">
      <c r="A17855" t="s">
        <v>69073</v>
      </c>
      <c r="B17855" t="s">
        <v>69074</v>
      </c>
      <c r="C17855" t="s">
        <v>13</v>
      </c>
      <c r="D17855" t="s">
        <v>69075</v>
      </c>
      <c r="E17855" t="s">
        <v>66835</v>
      </c>
      <c r="F17855" t="s">
        <v>16</v>
      </c>
      <c r="G17855" t="s">
        <v>3301</v>
      </c>
      <c r="H17855">
        <v>0</v>
      </c>
      <c r="I17855">
        <v>0</v>
      </c>
      <c r="J17855">
        <v>0</v>
      </c>
      <c r="K17855" t="s">
        <v>69076</v>
      </c>
    </row>
    <row r="17856" spans="1:11" x14ac:dyDescent="0.3">
      <c r="A17856" t="s">
        <v>69077</v>
      </c>
      <c r="B17856" t="s">
        <v>69078</v>
      </c>
      <c r="C17856" t="s">
        <v>13</v>
      </c>
      <c r="D17856" t="s">
        <v>69079</v>
      </c>
      <c r="E17856" t="s">
        <v>66835</v>
      </c>
      <c r="F17856" t="s">
        <v>16</v>
      </c>
      <c r="G17856" t="s">
        <v>5387</v>
      </c>
      <c r="H17856">
        <v>0</v>
      </c>
      <c r="I17856">
        <v>0</v>
      </c>
      <c r="J17856">
        <v>0</v>
      </c>
      <c r="K17856" t="s">
        <v>69080</v>
      </c>
    </row>
    <row r="17857" spans="1:11" x14ac:dyDescent="0.3">
      <c r="A17857" t="s">
        <v>69081</v>
      </c>
      <c r="B17857" t="s">
        <v>69082</v>
      </c>
      <c r="C17857" t="s">
        <v>13</v>
      </c>
      <c r="D17857" t="s">
        <v>69079</v>
      </c>
      <c r="E17857" t="s">
        <v>66835</v>
      </c>
      <c r="F17857" t="s">
        <v>16</v>
      </c>
      <c r="G17857" t="s">
        <v>19180</v>
      </c>
      <c r="H17857">
        <v>0</v>
      </c>
      <c r="I17857">
        <v>0</v>
      </c>
      <c r="J17857">
        <v>0</v>
      </c>
      <c r="K17857" t="s">
        <v>69083</v>
      </c>
    </row>
    <row r="17858" spans="1:11" x14ac:dyDescent="0.3">
      <c r="A17858" t="s">
        <v>69084</v>
      </c>
      <c r="B17858" t="s">
        <v>69085</v>
      </c>
      <c r="C17858" t="s">
        <v>13</v>
      </c>
      <c r="D17858" t="s">
        <v>69086</v>
      </c>
      <c r="E17858" t="s">
        <v>66835</v>
      </c>
      <c r="F17858" t="s">
        <v>2595</v>
      </c>
      <c r="G17858" t="s">
        <v>42</v>
      </c>
      <c r="H17858">
        <v>0</v>
      </c>
      <c r="I17858">
        <v>0</v>
      </c>
      <c r="J17858">
        <v>0</v>
      </c>
      <c r="K17858" t="s">
        <v>69087</v>
      </c>
    </row>
    <row r="17859" spans="1:11" x14ac:dyDescent="0.3">
      <c r="A17859" t="s">
        <v>69088</v>
      </c>
      <c r="B17859" t="s">
        <v>69089</v>
      </c>
      <c r="C17859" t="s">
        <v>13</v>
      </c>
      <c r="D17859" t="s">
        <v>69071</v>
      </c>
      <c r="E17859" t="s">
        <v>66835</v>
      </c>
      <c r="F17859" t="s">
        <v>1845</v>
      </c>
      <c r="G17859" t="s">
        <v>42</v>
      </c>
      <c r="H17859">
        <v>0</v>
      </c>
      <c r="I17859">
        <v>0</v>
      </c>
      <c r="J17859">
        <v>0</v>
      </c>
      <c r="K17859" t="s">
        <v>69090</v>
      </c>
    </row>
    <row r="17860" spans="1:11" x14ac:dyDescent="0.3">
      <c r="A17860" t="s">
        <v>69091</v>
      </c>
      <c r="B17860" t="s">
        <v>69092</v>
      </c>
      <c r="C17860" t="s">
        <v>13</v>
      </c>
      <c r="D17860" t="s">
        <v>69079</v>
      </c>
      <c r="E17860" t="s">
        <v>66835</v>
      </c>
      <c r="F17860" t="s">
        <v>2956</v>
      </c>
      <c r="G17860" t="s">
        <v>42</v>
      </c>
      <c r="H17860">
        <v>0</v>
      </c>
      <c r="I17860">
        <v>0</v>
      </c>
      <c r="J17860">
        <v>0</v>
      </c>
      <c r="K17860" t="s">
        <v>69093</v>
      </c>
    </row>
    <row r="17861" spans="1:11" x14ac:dyDescent="0.3">
      <c r="A17861" t="s">
        <v>69094</v>
      </c>
      <c r="B17861" t="s">
        <v>69095</v>
      </c>
      <c r="C17861" t="s">
        <v>13</v>
      </c>
      <c r="D17861" t="s">
        <v>69079</v>
      </c>
      <c r="E17861" t="s">
        <v>66835</v>
      </c>
      <c r="F17861" t="s">
        <v>1467</v>
      </c>
      <c r="G17861" t="s">
        <v>42</v>
      </c>
      <c r="H17861">
        <v>0</v>
      </c>
      <c r="I17861">
        <v>0</v>
      </c>
      <c r="J17861">
        <v>0</v>
      </c>
      <c r="K17861" t="s">
        <v>69096</v>
      </c>
    </row>
    <row r="17862" spans="1:11" x14ac:dyDescent="0.3">
      <c r="A17862" t="s">
        <v>69097</v>
      </c>
      <c r="B17862" t="s">
        <v>69098</v>
      </c>
      <c r="C17862" t="s">
        <v>13</v>
      </c>
      <c r="D17862" t="s">
        <v>69099</v>
      </c>
      <c r="E17862" t="s">
        <v>66835</v>
      </c>
      <c r="F17862" t="s">
        <v>16</v>
      </c>
      <c r="G17862" t="s">
        <v>5387</v>
      </c>
      <c r="H17862">
        <v>0</v>
      </c>
      <c r="I17862">
        <v>0</v>
      </c>
      <c r="J17862">
        <v>0</v>
      </c>
      <c r="K17862" t="s">
        <v>69100</v>
      </c>
    </row>
    <row r="17863" spans="1:11" x14ac:dyDescent="0.3">
      <c r="A17863" t="s">
        <v>69101</v>
      </c>
      <c r="B17863" t="s">
        <v>69102</v>
      </c>
      <c r="C17863" t="s">
        <v>20</v>
      </c>
      <c r="D17863" t="s">
        <v>69103</v>
      </c>
      <c r="E17863" t="s">
        <v>61426</v>
      </c>
      <c r="F17863" t="s">
        <v>26139</v>
      </c>
      <c r="G17863" t="s">
        <v>269</v>
      </c>
      <c r="H17863">
        <v>0</v>
      </c>
      <c r="I17863">
        <v>0</v>
      </c>
      <c r="J17863">
        <v>0</v>
      </c>
      <c r="K17863" t="s">
        <v>69104</v>
      </c>
    </row>
    <row r="17864" spans="1:11" x14ac:dyDescent="0.3">
      <c r="A17864" t="s">
        <v>69105</v>
      </c>
      <c r="B17864" t="s">
        <v>69106</v>
      </c>
      <c r="C17864" t="s">
        <v>13</v>
      </c>
      <c r="D17864" t="s">
        <v>69107</v>
      </c>
      <c r="E17864" t="s">
        <v>66835</v>
      </c>
      <c r="F17864" t="s">
        <v>16</v>
      </c>
      <c r="G17864" t="s">
        <v>17908</v>
      </c>
      <c r="H17864">
        <v>0</v>
      </c>
      <c r="I17864">
        <v>0</v>
      </c>
      <c r="J17864">
        <v>0</v>
      </c>
      <c r="K17864" t="s">
        <v>69108</v>
      </c>
    </row>
    <row r="17865" spans="1:11" x14ac:dyDescent="0.3">
      <c r="A17865" t="s">
        <v>69109</v>
      </c>
      <c r="C17865" t="s">
        <v>20</v>
      </c>
      <c r="D17865" t="s">
        <v>68943</v>
      </c>
      <c r="E17865" t="s">
        <v>61426</v>
      </c>
      <c r="F17865" t="s">
        <v>6825</v>
      </c>
      <c r="G17865" t="s">
        <v>42</v>
      </c>
      <c r="H17865">
        <v>0</v>
      </c>
      <c r="I17865">
        <v>0</v>
      </c>
      <c r="J17865">
        <v>0</v>
      </c>
      <c r="K17865" t="s">
        <v>69110</v>
      </c>
    </row>
    <row r="17866" spans="1:11" x14ac:dyDescent="0.3">
      <c r="A17866" t="s">
        <v>69111</v>
      </c>
      <c r="B17866" t="s">
        <v>69112</v>
      </c>
      <c r="C17866" t="s">
        <v>20</v>
      </c>
      <c r="D17866" t="s">
        <v>69113</v>
      </c>
      <c r="E17866" t="s">
        <v>61426</v>
      </c>
      <c r="F17866" t="s">
        <v>16</v>
      </c>
      <c r="G17866" t="s">
        <v>8877</v>
      </c>
      <c r="H17866">
        <v>0</v>
      </c>
      <c r="I17866">
        <v>0</v>
      </c>
      <c r="J17866">
        <v>0</v>
      </c>
      <c r="K17866" t="s">
        <v>69114</v>
      </c>
    </row>
    <row r="17867" spans="1:11" x14ac:dyDescent="0.3">
      <c r="A17867" t="s">
        <v>69115</v>
      </c>
      <c r="B17867" t="s">
        <v>69116</v>
      </c>
      <c r="C17867" t="s">
        <v>27</v>
      </c>
      <c r="D17867" t="s">
        <v>69117</v>
      </c>
      <c r="E17867" t="s">
        <v>65444</v>
      </c>
      <c r="F17867" t="s">
        <v>41</v>
      </c>
      <c r="G17867" t="s">
        <v>42</v>
      </c>
      <c r="H17867">
        <v>0</v>
      </c>
      <c r="I17867">
        <v>0</v>
      </c>
      <c r="J17867">
        <v>0</v>
      </c>
      <c r="K17867" t="s">
        <v>69118</v>
      </c>
    </row>
    <row r="17868" spans="1:11" x14ac:dyDescent="0.3">
      <c r="A17868" t="s">
        <v>69119</v>
      </c>
      <c r="C17868" t="s">
        <v>27</v>
      </c>
      <c r="D17868" t="s">
        <v>69120</v>
      </c>
      <c r="E17868" t="s">
        <v>65444</v>
      </c>
      <c r="F17868" t="s">
        <v>41</v>
      </c>
      <c r="G17868" t="s">
        <v>42</v>
      </c>
      <c r="H17868">
        <v>0</v>
      </c>
      <c r="I17868">
        <v>0</v>
      </c>
      <c r="J17868">
        <v>0</v>
      </c>
      <c r="K17868" t="s">
        <v>69121</v>
      </c>
    </row>
    <row r="17869" spans="1:11" x14ac:dyDescent="0.3">
      <c r="A17869" t="s">
        <v>69122</v>
      </c>
      <c r="B17869" t="s">
        <v>69123</v>
      </c>
      <c r="C17869" t="s">
        <v>20</v>
      </c>
      <c r="D17869" t="s">
        <v>69124</v>
      </c>
      <c r="E17869" t="s">
        <v>62177</v>
      </c>
      <c r="F17869" t="s">
        <v>4100</v>
      </c>
      <c r="G17869" t="s">
        <v>42</v>
      </c>
      <c r="H17869">
        <v>0</v>
      </c>
      <c r="I17869">
        <v>0</v>
      </c>
      <c r="J17869">
        <v>0</v>
      </c>
      <c r="K17869" t="s">
        <v>69125</v>
      </c>
    </row>
    <row r="17870" spans="1:11" x14ac:dyDescent="0.3">
      <c r="A17870" t="s">
        <v>69126</v>
      </c>
      <c r="B17870" t="s">
        <v>69127</v>
      </c>
      <c r="C17870" t="s">
        <v>20</v>
      </c>
      <c r="D17870" t="s">
        <v>69128</v>
      </c>
      <c r="E17870" t="s">
        <v>61426</v>
      </c>
      <c r="F17870" t="s">
        <v>3412</v>
      </c>
      <c r="G17870" t="s">
        <v>42</v>
      </c>
      <c r="H17870">
        <v>0</v>
      </c>
      <c r="I17870">
        <v>0</v>
      </c>
      <c r="J17870">
        <v>0</v>
      </c>
      <c r="K17870" t="s">
        <v>69129</v>
      </c>
    </row>
    <row r="17871" spans="1:11" x14ac:dyDescent="0.3">
      <c r="A17871" t="s">
        <v>69130</v>
      </c>
      <c r="B17871" t="s">
        <v>69131</v>
      </c>
      <c r="C17871" t="s">
        <v>27</v>
      </c>
      <c r="D17871" t="s">
        <v>69132</v>
      </c>
      <c r="E17871" t="s">
        <v>65444</v>
      </c>
      <c r="F17871" t="s">
        <v>41</v>
      </c>
      <c r="G17871" t="s">
        <v>42</v>
      </c>
      <c r="H17871">
        <v>0</v>
      </c>
      <c r="I17871">
        <v>0</v>
      </c>
      <c r="J17871">
        <v>0</v>
      </c>
      <c r="K17871" t="s">
        <v>69133</v>
      </c>
    </row>
    <row r="17872" spans="1:11" x14ac:dyDescent="0.3">
      <c r="A17872" t="s">
        <v>69134</v>
      </c>
      <c r="B17872" t="s">
        <v>69135</v>
      </c>
      <c r="C17872" t="s">
        <v>558</v>
      </c>
      <c r="D17872" t="s">
        <v>69136</v>
      </c>
      <c r="E17872" t="s">
        <v>895</v>
      </c>
      <c r="F17872" t="s">
        <v>16</v>
      </c>
      <c r="G17872" t="s">
        <v>561</v>
      </c>
      <c r="H17872">
        <v>0</v>
      </c>
      <c r="I17872">
        <v>0</v>
      </c>
      <c r="J17872">
        <v>0</v>
      </c>
      <c r="K17872" t="s">
        <v>69137</v>
      </c>
    </row>
    <row r="17873" spans="1:11" x14ac:dyDescent="0.3">
      <c r="A17873" t="s">
        <v>69138</v>
      </c>
      <c r="B17873" t="s">
        <v>69139</v>
      </c>
      <c r="C17873" t="s">
        <v>20</v>
      </c>
      <c r="D17873" t="s">
        <v>69140</v>
      </c>
      <c r="E17873" t="s">
        <v>61426</v>
      </c>
      <c r="F17873" t="s">
        <v>16</v>
      </c>
      <c r="G17873" t="s">
        <v>5631</v>
      </c>
      <c r="H17873">
        <v>0</v>
      </c>
      <c r="I17873">
        <v>0</v>
      </c>
      <c r="J17873">
        <v>0</v>
      </c>
      <c r="K17873" t="s">
        <v>69141</v>
      </c>
    </row>
    <row r="17874" spans="1:11" x14ac:dyDescent="0.3">
      <c r="A17874" t="s">
        <v>69142</v>
      </c>
      <c r="B17874" t="s">
        <v>69143</v>
      </c>
      <c r="C17874" t="s">
        <v>20</v>
      </c>
      <c r="D17874" t="s">
        <v>69144</v>
      </c>
      <c r="E17874" t="s">
        <v>61426</v>
      </c>
      <c r="F17874" t="s">
        <v>16</v>
      </c>
      <c r="G17874" t="s">
        <v>1439</v>
      </c>
      <c r="H17874">
        <v>0</v>
      </c>
      <c r="I17874">
        <v>0</v>
      </c>
      <c r="J17874">
        <v>0</v>
      </c>
      <c r="K17874" t="s">
        <v>69145</v>
      </c>
    </row>
    <row r="17875" spans="1:11" x14ac:dyDescent="0.3">
      <c r="A17875" t="s">
        <v>69146</v>
      </c>
      <c r="C17875" t="s">
        <v>20</v>
      </c>
      <c r="D17875" t="s">
        <v>69147</v>
      </c>
      <c r="E17875" t="s">
        <v>61426</v>
      </c>
      <c r="F17875" t="s">
        <v>16</v>
      </c>
      <c r="G17875" t="s">
        <v>107</v>
      </c>
      <c r="H17875">
        <v>0</v>
      </c>
      <c r="I17875">
        <v>0</v>
      </c>
      <c r="J17875">
        <v>0</v>
      </c>
      <c r="K17875" t="s">
        <v>69148</v>
      </c>
    </row>
    <row r="17876" spans="1:11" x14ac:dyDescent="0.3">
      <c r="A17876" t="s">
        <v>69149</v>
      </c>
      <c r="B17876" t="s">
        <v>69150</v>
      </c>
      <c r="C17876" t="s">
        <v>20</v>
      </c>
      <c r="D17876" t="s">
        <v>69151</v>
      </c>
      <c r="E17876" t="s">
        <v>61426</v>
      </c>
      <c r="F17876" t="s">
        <v>7799</v>
      </c>
      <c r="G17876" t="s">
        <v>4993</v>
      </c>
      <c r="H17876">
        <v>0</v>
      </c>
      <c r="I17876">
        <v>0</v>
      </c>
      <c r="J17876">
        <v>0</v>
      </c>
      <c r="K17876" t="s">
        <v>69152</v>
      </c>
    </row>
    <row r="17877" spans="1:11" x14ac:dyDescent="0.3">
      <c r="A17877" t="s">
        <v>69153</v>
      </c>
      <c r="B17877" t="s">
        <v>69154</v>
      </c>
      <c r="C17877" t="s">
        <v>20</v>
      </c>
      <c r="D17877" t="s">
        <v>69155</v>
      </c>
      <c r="E17877" t="s">
        <v>61426</v>
      </c>
      <c r="F17877" t="s">
        <v>16</v>
      </c>
      <c r="G17877" t="s">
        <v>2613</v>
      </c>
      <c r="H17877">
        <v>0</v>
      </c>
      <c r="I17877">
        <v>0</v>
      </c>
      <c r="J17877">
        <v>0</v>
      </c>
      <c r="K17877" t="s">
        <v>69156</v>
      </c>
    </row>
    <row r="17878" spans="1:11" x14ac:dyDescent="0.3">
      <c r="A17878" t="s">
        <v>69157</v>
      </c>
      <c r="B17878" t="s">
        <v>69158</v>
      </c>
      <c r="C17878" t="s">
        <v>27</v>
      </c>
      <c r="D17878" t="s">
        <v>69159</v>
      </c>
      <c r="E17878" t="s">
        <v>65444</v>
      </c>
      <c r="F17878" t="s">
        <v>41</v>
      </c>
      <c r="G17878" t="s">
        <v>42</v>
      </c>
      <c r="H17878">
        <v>0</v>
      </c>
      <c r="I17878">
        <v>0</v>
      </c>
      <c r="J17878">
        <v>0</v>
      </c>
      <c r="K17878" t="s">
        <v>69160</v>
      </c>
    </row>
    <row r="17879" spans="1:11" x14ac:dyDescent="0.3">
      <c r="A17879" t="s">
        <v>69161</v>
      </c>
      <c r="B17879" t="s">
        <v>69162</v>
      </c>
      <c r="C17879" t="s">
        <v>27</v>
      </c>
      <c r="D17879" t="s">
        <v>69163</v>
      </c>
      <c r="E17879" t="s">
        <v>65444</v>
      </c>
      <c r="F17879" t="s">
        <v>41</v>
      </c>
      <c r="G17879" t="s">
        <v>42</v>
      </c>
      <c r="H17879">
        <v>0</v>
      </c>
      <c r="I17879">
        <v>0</v>
      </c>
      <c r="J17879">
        <v>0</v>
      </c>
      <c r="K17879" t="s">
        <v>69164</v>
      </c>
    </row>
    <row r="17880" spans="1:11" x14ac:dyDescent="0.3">
      <c r="A17880" t="s">
        <v>69165</v>
      </c>
      <c r="B17880" t="s">
        <v>69166</v>
      </c>
      <c r="C17880" t="s">
        <v>20</v>
      </c>
      <c r="D17880" t="s">
        <v>69167</v>
      </c>
      <c r="E17880" t="s">
        <v>61426</v>
      </c>
      <c r="F17880" t="s">
        <v>16</v>
      </c>
      <c r="G17880" t="s">
        <v>1710</v>
      </c>
      <c r="H17880">
        <v>0</v>
      </c>
      <c r="I17880">
        <v>0</v>
      </c>
      <c r="J17880">
        <v>0</v>
      </c>
      <c r="K17880" t="s">
        <v>69168</v>
      </c>
    </row>
    <row r="17881" spans="1:11" x14ac:dyDescent="0.3">
      <c r="A17881" t="s">
        <v>69169</v>
      </c>
      <c r="B17881" t="s">
        <v>69170</v>
      </c>
      <c r="C17881" t="s">
        <v>13</v>
      </c>
      <c r="D17881" t="s">
        <v>69171</v>
      </c>
      <c r="E17881" t="s">
        <v>66835</v>
      </c>
      <c r="F17881" t="s">
        <v>16</v>
      </c>
      <c r="G17881" t="s">
        <v>756</v>
      </c>
      <c r="H17881">
        <v>0</v>
      </c>
      <c r="I17881">
        <v>0</v>
      </c>
      <c r="J17881">
        <v>0</v>
      </c>
      <c r="K17881" t="s">
        <v>69172</v>
      </c>
    </row>
    <row r="17882" spans="1:11" x14ac:dyDescent="0.3">
      <c r="A17882" t="s">
        <v>69173</v>
      </c>
      <c r="B17882" t="s">
        <v>67619</v>
      </c>
      <c r="C17882" t="s">
        <v>20</v>
      </c>
      <c r="D17882" t="s">
        <v>69174</v>
      </c>
      <c r="E17882" t="s">
        <v>61426</v>
      </c>
      <c r="F17882" t="s">
        <v>12900</v>
      </c>
      <c r="G17882" t="s">
        <v>42</v>
      </c>
      <c r="H17882">
        <v>0</v>
      </c>
      <c r="I17882">
        <v>0</v>
      </c>
      <c r="J17882">
        <v>0</v>
      </c>
      <c r="K17882" t="s">
        <v>69175</v>
      </c>
    </row>
    <row r="17883" spans="1:11" x14ac:dyDescent="0.3">
      <c r="A17883" t="s">
        <v>69176</v>
      </c>
      <c r="B17883" t="s">
        <v>69177</v>
      </c>
      <c r="C17883" t="s">
        <v>147</v>
      </c>
      <c r="D17883" t="s">
        <v>69178</v>
      </c>
      <c r="E17883" t="s">
        <v>59940</v>
      </c>
      <c r="F17883" t="s">
        <v>1662</v>
      </c>
      <c r="G17883" t="s">
        <v>42</v>
      </c>
      <c r="H17883">
        <v>0</v>
      </c>
      <c r="I17883">
        <v>0</v>
      </c>
      <c r="J17883">
        <v>0</v>
      </c>
      <c r="K17883" t="s">
        <v>69179</v>
      </c>
    </row>
    <row r="17884" spans="1:11" x14ac:dyDescent="0.3">
      <c r="A17884" t="s">
        <v>69180</v>
      </c>
      <c r="B17884" t="s">
        <v>69181</v>
      </c>
      <c r="C17884" t="s">
        <v>27</v>
      </c>
      <c r="D17884" t="e">
        <f>광물 섬유.</f>
        <v>#NAME?</v>
      </c>
      <c r="E17884" t="s">
        <v>29</v>
      </c>
      <c r="F17884" t="s">
        <v>16</v>
      </c>
      <c r="G17884" t="s">
        <v>1540</v>
      </c>
      <c r="H17884">
        <v>0</v>
      </c>
      <c r="I17884">
        <v>0</v>
      </c>
      <c r="J17884">
        <v>0</v>
      </c>
      <c r="K17884" t="s">
        <v>69182</v>
      </c>
    </row>
    <row r="17885" spans="1:11" x14ac:dyDescent="0.3">
      <c r="A17885" t="s">
        <v>69183</v>
      </c>
      <c r="B17885" t="s">
        <v>69184</v>
      </c>
      <c r="C17885" t="s">
        <v>147</v>
      </c>
      <c r="D17885" t="s">
        <v>69185</v>
      </c>
      <c r="E17885" t="s">
        <v>59940</v>
      </c>
      <c r="F17885" t="s">
        <v>7405</v>
      </c>
      <c r="G17885" t="s">
        <v>42</v>
      </c>
      <c r="H17885">
        <v>0</v>
      </c>
      <c r="I17885">
        <v>0</v>
      </c>
      <c r="J17885">
        <v>0</v>
      </c>
      <c r="K17885" t="s">
        <v>69186</v>
      </c>
    </row>
    <row r="17886" spans="1:11" x14ac:dyDescent="0.3">
      <c r="A17886" t="s">
        <v>69187</v>
      </c>
      <c r="B17886" t="s">
        <v>69188</v>
      </c>
      <c r="C17886" t="s">
        <v>20</v>
      </c>
      <c r="D17886" t="s">
        <v>69189</v>
      </c>
      <c r="E17886" t="s">
        <v>61426</v>
      </c>
      <c r="F17886" t="s">
        <v>16</v>
      </c>
      <c r="G17886" t="s">
        <v>107</v>
      </c>
      <c r="H17886">
        <v>0</v>
      </c>
      <c r="I17886">
        <v>0</v>
      </c>
      <c r="J17886">
        <v>0</v>
      </c>
      <c r="K17886" t="s">
        <v>69190</v>
      </c>
    </row>
    <row r="17887" spans="1:11" x14ac:dyDescent="0.3">
      <c r="A17887" t="s">
        <v>69191</v>
      </c>
      <c r="B17887" t="s">
        <v>69192</v>
      </c>
      <c r="C17887" t="s">
        <v>13</v>
      </c>
      <c r="D17887" t="s">
        <v>69193</v>
      </c>
      <c r="E17887" t="s">
        <v>66835</v>
      </c>
      <c r="F17887" t="s">
        <v>16</v>
      </c>
      <c r="G17887" t="s">
        <v>6816</v>
      </c>
      <c r="H17887">
        <v>0</v>
      </c>
      <c r="I17887">
        <v>0</v>
      </c>
      <c r="J17887">
        <v>0</v>
      </c>
      <c r="K17887" t="s">
        <v>69194</v>
      </c>
    </row>
    <row r="17888" spans="1:11" x14ac:dyDescent="0.3">
      <c r="A17888" t="s">
        <v>69195</v>
      </c>
      <c r="B17888" t="s">
        <v>69196</v>
      </c>
      <c r="C17888" t="s">
        <v>13</v>
      </c>
      <c r="D17888" t="s">
        <v>69197</v>
      </c>
      <c r="E17888" t="s">
        <v>66835</v>
      </c>
      <c r="F17888" t="s">
        <v>16</v>
      </c>
      <c r="G17888" t="s">
        <v>2252</v>
      </c>
      <c r="H17888">
        <v>0</v>
      </c>
      <c r="I17888">
        <v>0</v>
      </c>
      <c r="J17888">
        <v>0</v>
      </c>
      <c r="K17888" t="s">
        <v>69198</v>
      </c>
    </row>
    <row r="17889" spans="1:11" x14ac:dyDescent="0.3">
      <c r="A17889" t="s">
        <v>69199</v>
      </c>
      <c r="B17889" t="s">
        <v>69200</v>
      </c>
      <c r="C17889" t="s">
        <v>20</v>
      </c>
      <c r="D17889" t="s">
        <v>69201</v>
      </c>
      <c r="E17889" t="s">
        <v>61426</v>
      </c>
      <c r="F17889" t="s">
        <v>16</v>
      </c>
      <c r="G17889" t="s">
        <v>1434</v>
      </c>
      <c r="H17889">
        <v>0</v>
      </c>
      <c r="I17889">
        <v>0</v>
      </c>
      <c r="J17889">
        <v>0</v>
      </c>
      <c r="K17889" t="s">
        <v>69202</v>
      </c>
    </row>
    <row r="17890" spans="1:11" x14ac:dyDescent="0.3">
      <c r="A17890" t="s">
        <v>69203</v>
      </c>
      <c r="B17890" t="s">
        <v>69204</v>
      </c>
      <c r="C17890" t="s">
        <v>13</v>
      </c>
      <c r="D17890" t="s">
        <v>69205</v>
      </c>
      <c r="E17890" t="s">
        <v>66835</v>
      </c>
      <c r="F17890" t="s">
        <v>16</v>
      </c>
      <c r="G17890" t="s">
        <v>28937</v>
      </c>
      <c r="H17890">
        <v>0</v>
      </c>
      <c r="I17890">
        <v>0</v>
      </c>
      <c r="J17890">
        <v>0</v>
      </c>
      <c r="K17890" t="s">
        <v>69206</v>
      </c>
    </row>
    <row r="17891" spans="1:11" x14ac:dyDescent="0.3">
      <c r="A17891" t="s">
        <v>69207</v>
      </c>
      <c r="B17891" t="s">
        <v>69208</v>
      </c>
      <c r="C17891" t="s">
        <v>558</v>
      </c>
      <c r="D17891" t="s">
        <v>69209</v>
      </c>
      <c r="E17891" t="s">
        <v>19698</v>
      </c>
      <c r="F17891" t="s">
        <v>16</v>
      </c>
      <c r="G17891" t="s">
        <v>9186</v>
      </c>
      <c r="H17891">
        <v>0</v>
      </c>
      <c r="I17891">
        <v>0</v>
      </c>
      <c r="J17891">
        <v>0</v>
      </c>
      <c r="K17891" t="s">
        <v>69210</v>
      </c>
    </row>
    <row r="17892" spans="1:11" x14ac:dyDescent="0.3">
      <c r="A17892" t="s">
        <v>69211</v>
      </c>
      <c r="B17892" t="s">
        <v>69212</v>
      </c>
      <c r="C17892" t="s">
        <v>13</v>
      </c>
      <c r="D17892" t="s">
        <v>69213</v>
      </c>
      <c r="E17892" t="s">
        <v>66835</v>
      </c>
      <c r="F17892" t="s">
        <v>16</v>
      </c>
      <c r="G17892" t="s">
        <v>17363</v>
      </c>
      <c r="H17892">
        <v>0</v>
      </c>
      <c r="I17892">
        <v>0</v>
      </c>
      <c r="J17892">
        <v>0</v>
      </c>
      <c r="K17892" t="s">
        <v>69214</v>
      </c>
    </row>
    <row r="17893" spans="1:11" x14ac:dyDescent="0.3">
      <c r="A17893" t="s">
        <v>69215</v>
      </c>
      <c r="B17893" t="s">
        <v>69216</v>
      </c>
      <c r="C17893" t="s">
        <v>13</v>
      </c>
      <c r="D17893" t="s">
        <v>69217</v>
      </c>
      <c r="E17893" t="s">
        <v>66835</v>
      </c>
      <c r="F17893" t="s">
        <v>16</v>
      </c>
      <c r="G17893" t="s">
        <v>9108</v>
      </c>
      <c r="H17893">
        <v>0</v>
      </c>
      <c r="I17893">
        <v>0</v>
      </c>
      <c r="J17893">
        <v>0</v>
      </c>
      <c r="K17893" t="s">
        <v>69218</v>
      </c>
    </row>
    <row r="17894" spans="1:11" x14ac:dyDescent="0.3">
      <c r="A17894" t="s">
        <v>69219</v>
      </c>
      <c r="B17894" t="s">
        <v>69220</v>
      </c>
      <c r="C17894" t="s">
        <v>147</v>
      </c>
      <c r="D17894" t="e">
        <f>고구려척</f>
        <v>#NAME?</v>
      </c>
      <c r="E17894" t="s">
        <v>4768</v>
      </c>
      <c r="F17894" t="s">
        <v>1467</v>
      </c>
      <c r="G17894" t="s">
        <v>42</v>
      </c>
      <c r="H17894">
        <v>0</v>
      </c>
      <c r="I17894">
        <v>0</v>
      </c>
      <c r="J17894">
        <v>0</v>
      </c>
      <c r="K17894" t="s">
        <v>69221</v>
      </c>
    </row>
    <row r="17895" spans="1:11" x14ac:dyDescent="0.3">
      <c r="A17895" t="s">
        <v>69222</v>
      </c>
      <c r="B17895" t="s">
        <v>69223</v>
      </c>
      <c r="C17895" t="s">
        <v>27</v>
      </c>
      <c r="D17895" t="s">
        <v>69224</v>
      </c>
      <c r="E17895" t="s">
        <v>65444</v>
      </c>
      <c r="F17895" t="s">
        <v>16</v>
      </c>
      <c r="G17895" t="s">
        <v>1952</v>
      </c>
      <c r="H17895">
        <v>0</v>
      </c>
      <c r="I17895">
        <v>0</v>
      </c>
      <c r="J17895">
        <v>0</v>
      </c>
      <c r="K17895" t="s">
        <v>69225</v>
      </c>
    </row>
    <row r="17896" spans="1:11" x14ac:dyDescent="0.3">
      <c r="A17896" t="s">
        <v>69226</v>
      </c>
      <c r="C17896" t="s">
        <v>27</v>
      </c>
      <c r="D17896" t="s">
        <v>69227</v>
      </c>
      <c r="E17896" t="s">
        <v>65444</v>
      </c>
      <c r="F17896" t="s">
        <v>16</v>
      </c>
      <c r="G17896" t="s">
        <v>11447</v>
      </c>
      <c r="H17896">
        <v>0</v>
      </c>
      <c r="I17896">
        <v>0</v>
      </c>
      <c r="J17896">
        <v>0</v>
      </c>
      <c r="K17896" t="s">
        <v>69228</v>
      </c>
    </row>
    <row r="17897" spans="1:11" x14ac:dyDescent="0.3">
      <c r="A17897" t="s">
        <v>69229</v>
      </c>
      <c r="C17897" t="s">
        <v>13</v>
      </c>
      <c r="D17897" t="s">
        <v>69230</v>
      </c>
      <c r="E17897" t="s">
        <v>66835</v>
      </c>
      <c r="F17897" t="s">
        <v>16</v>
      </c>
      <c r="G17897" t="s">
        <v>2303</v>
      </c>
      <c r="H17897">
        <v>0</v>
      </c>
      <c r="I17897">
        <v>0</v>
      </c>
      <c r="J17897">
        <v>0</v>
      </c>
      <c r="K17897" t="s">
        <v>69231</v>
      </c>
    </row>
    <row r="17898" spans="1:11" x14ac:dyDescent="0.3">
      <c r="A17898" t="s">
        <v>69232</v>
      </c>
      <c r="B17898" t="s">
        <v>69233</v>
      </c>
      <c r="C17898" t="s">
        <v>13</v>
      </c>
      <c r="D17898" t="s">
        <v>69234</v>
      </c>
      <c r="E17898" t="s">
        <v>66835</v>
      </c>
      <c r="F17898" t="s">
        <v>16</v>
      </c>
      <c r="G17898" t="s">
        <v>1934</v>
      </c>
      <c r="H17898">
        <v>0</v>
      </c>
      <c r="I17898">
        <v>0</v>
      </c>
      <c r="J17898">
        <v>0</v>
      </c>
      <c r="K17898" t="s">
        <v>69235</v>
      </c>
    </row>
    <row r="17899" spans="1:11" x14ac:dyDescent="0.3">
      <c r="A17899" t="s">
        <v>69236</v>
      </c>
      <c r="B17899" t="s">
        <v>69237</v>
      </c>
      <c r="C17899" t="s">
        <v>13</v>
      </c>
      <c r="D17899" t="s">
        <v>69238</v>
      </c>
      <c r="E17899" t="s">
        <v>66835</v>
      </c>
      <c r="F17899" t="s">
        <v>16</v>
      </c>
      <c r="G17899" t="s">
        <v>18522</v>
      </c>
      <c r="H17899">
        <v>0</v>
      </c>
      <c r="I17899">
        <v>0</v>
      </c>
      <c r="J17899">
        <v>0</v>
      </c>
      <c r="K17899" t="s">
        <v>69239</v>
      </c>
    </row>
    <row r="17900" spans="1:11" x14ac:dyDescent="0.3">
      <c r="A17900" t="s">
        <v>69240</v>
      </c>
      <c r="B17900" t="s">
        <v>69241</v>
      </c>
      <c r="C17900" t="s">
        <v>13</v>
      </c>
      <c r="D17900" t="s">
        <v>69242</v>
      </c>
      <c r="E17900" t="s">
        <v>66835</v>
      </c>
      <c r="F17900" t="s">
        <v>16</v>
      </c>
      <c r="G17900" t="s">
        <v>3301</v>
      </c>
      <c r="H17900">
        <v>0</v>
      </c>
      <c r="I17900">
        <v>0</v>
      </c>
      <c r="J17900">
        <v>0</v>
      </c>
      <c r="K17900" t="s">
        <v>69243</v>
      </c>
    </row>
    <row r="17901" spans="1:11" x14ac:dyDescent="0.3">
      <c r="A17901" t="s">
        <v>69244</v>
      </c>
      <c r="B17901" t="s">
        <v>69245</v>
      </c>
      <c r="C17901" t="s">
        <v>20</v>
      </c>
      <c r="D17901" t="s">
        <v>69246</v>
      </c>
      <c r="E17901" t="s">
        <v>61426</v>
      </c>
      <c r="F17901" t="s">
        <v>16</v>
      </c>
      <c r="G17901" t="s">
        <v>11985</v>
      </c>
      <c r="H17901">
        <v>0</v>
      </c>
      <c r="I17901">
        <v>0</v>
      </c>
      <c r="J17901">
        <v>0</v>
      </c>
      <c r="K17901" t="s">
        <v>69247</v>
      </c>
    </row>
    <row r="17902" spans="1:11" x14ac:dyDescent="0.3">
      <c r="A17902" t="s">
        <v>69248</v>
      </c>
      <c r="B17902" t="s">
        <v>69249</v>
      </c>
      <c r="C17902" t="s">
        <v>20</v>
      </c>
      <c r="D17902" t="s">
        <v>69250</v>
      </c>
      <c r="E17902" t="s">
        <v>61426</v>
      </c>
      <c r="F17902" t="s">
        <v>16</v>
      </c>
      <c r="G17902" t="s">
        <v>3581</v>
      </c>
      <c r="H17902">
        <v>0</v>
      </c>
      <c r="I17902">
        <v>0</v>
      </c>
      <c r="J17902">
        <v>0</v>
      </c>
      <c r="K17902" t="s">
        <v>69251</v>
      </c>
    </row>
    <row r="17903" spans="1:11" x14ac:dyDescent="0.3">
      <c r="A17903" t="s">
        <v>69252</v>
      </c>
      <c r="B17903" t="s">
        <v>69253</v>
      </c>
      <c r="C17903" t="s">
        <v>558</v>
      </c>
      <c r="D17903" t="s">
        <v>69254</v>
      </c>
      <c r="E17903" t="s">
        <v>18607</v>
      </c>
      <c r="F17903" t="s">
        <v>16</v>
      </c>
      <c r="G17903" t="s">
        <v>8577</v>
      </c>
      <c r="H17903">
        <v>0</v>
      </c>
      <c r="I17903">
        <v>0</v>
      </c>
      <c r="J17903">
        <v>0</v>
      </c>
      <c r="K17903" t="s">
        <v>69255</v>
      </c>
    </row>
    <row r="17904" spans="1:11" x14ac:dyDescent="0.3">
      <c r="A17904" t="s">
        <v>69256</v>
      </c>
      <c r="B17904" t="s">
        <v>69257</v>
      </c>
      <c r="C17904" t="s">
        <v>558</v>
      </c>
      <c r="D17904" t="s">
        <v>69258</v>
      </c>
      <c r="E17904" t="s">
        <v>895</v>
      </c>
      <c r="F17904" t="s">
        <v>16</v>
      </c>
      <c r="G17904" t="s">
        <v>11144</v>
      </c>
      <c r="H17904">
        <v>0</v>
      </c>
      <c r="I17904">
        <v>0</v>
      </c>
      <c r="J17904">
        <v>0</v>
      </c>
      <c r="K17904" t="s">
        <v>69259</v>
      </c>
    </row>
    <row r="17905" spans="1:11" x14ac:dyDescent="0.3">
      <c r="A17905" t="s">
        <v>69260</v>
      </c>
      <c r="C17905" t="s">
        <v>27</v>
      </c>
      <c r="D17905" t="s">
        <v>69261</v>
      </c>
      <c r="E17905" t="s">
        <v>29</v>
      </c>
      <c r="F17905" t="s">
        <v>16</v>
      </c>
      <c r="G17905" t="s">
        <v>10661</v>
      </c>
      <c r="H17905">
        <v>0</v>
      </c>
      <c r="I17905">
        <v>0</v>
      </c>
      <c r="J17905">
        <v>0</v>
      </c>
      <c r="K17905" t="s">
        <v>69262</v>
      </c>
    </row>
    <row r="17906" spans="1:11" x14ac:dyDescent="0.3">
      <c r="A17906" t="s">
        <v>69263</v>
      </c>
      <c r="B17906" t="s">
        <v>69264</v>
      </c>
      <c r="C17906" t="s">
        <v>558</v>
      </c>
      <c r="D17906" t="s">
        <v>69265</v>
      </c>
      <c r="E17906" t="s">
        <v>34293</v>
      </c>
      <c r="F17906" t="s">
        <v>16</v>
      </c>
      <c r="G17906" t="s">
        <v>30071</v>
      </c>
      <c r="H17906">
        <v>0</v>
      </c>
      <c r="I17906">
        <v>0</v>
      </c>
      <c r="J17906">
        <v>0</v>
      </c>
      <c r="K17906" t="s">
        <v>69266</v>
      </c>
    </row>
    <row r="17907" spans="1:11" x14ac:dyDescent="0.3">
      <c r="A17907" t="s">
        <v>69267</v>
      </c>
      <c r="B17907" t="s">
        <v>69082</v>
      </c>
      <c r="C17907" t="s">
        <v>13</v>
      </c>
      <c r="D17907" t="s">
        <v>69268</v>
      </c>
      <c r="E17907" t="s">
        <v>66835</v>
      </c>
      <c r="F17907" t="s">
        <v>16</v>
      </c>
      <c r="G17907" t="s">
        <v>18410</v>
      </c>
      <c r="H17907">
        <v>0</v>
      </c>
      <c r="I17907">
        <v>0</v>
      </c>
      <c r="J17907">
        <v>0</v>
      </c>
      <c r="K17907" t="s">
        <v>69269</v>
      </c>
    </row>
    <row r="17908" spans="1:11" x14ac:dyDescent="0.3">
      <c r="A17908" t="s">
        <v>69270</v>
      </c>
      <c r="B17908" t="s">
        <v>69271</v>
      </c>
      <c r="C17908" t="s">
        <v>13</v>
      </c>
      <c r="D17908" t="s">
        <v>69272</v>
      </c>
      <c r="E17908" t="s">
        <v>66835</v>
      </c>
      <c r="F17908" t="s">
        <v>16</v>
      </c>
      <c r="G17908" t="s">
        <v>10008</v>
      </c>
      <c r="H17908">
        <v>0</v>
      </c>
      <c r="I17908">
        <v>0</v>
      </c>
      <c r="J17908">
        <v>0</v>
      </c>
      <c r="K17908" t="s">
        <v>69273</v>
      </c>
    </row>
    <row r="17909" spans="1:11" x14ac:dyDescent="0.3">
      <c r="A17909" t="s">
        <v>69274</v>
      </c>
      <c r="B17909" t="s">
        <v>69275</v>
      </c>
      <c r="C17909" t="s">
        <v>13</v>
      </c>
      <c r="D17909" t="s">
        <v>69276</v>
      </c>
      <c r="E17909" t="s">
        <v>66835</v>
      </c>
      <c r="F17909" t="s">
        <v>16</v>
      </c>
      <c r="G17909" t="s">
        <v>9186</v>
      </c>
      <c r="H17909">
        <v>0</v>
      </c>
      <c r="I17909">
        <v>0</v>
      </c>
      <c r="J17909">
        <v>0</v>
      </c>
      <c r="K17909" t="s">
        <v>69277</v>
      </c>
    </row>
    <row r="17910" spans="1:11" x14ac:dyDescent="0.3">
      <c r="A17910" t="s">
        <v>69278</v>
      </c>
      <c r="B17910" t="s">
        <v>69279</v>
      </c>
      <c r="C17910" t="s">
        <v>13</v>
      </c>
      <c r="D17910" t="s">
        <v>69280</v>
      </c>
      <c r="E17910" t="s">
        <v>66835</v>
      </c>
      <c r="F17910" t="s">
        <v>16</v>
      </c>
      <c r="G17910" t="s">
        <v>3361</v>
      </c>
      <c r="H17910">
        <v>0</v>
      </c>
      <c r="I17910">
        <v>0</v>
      </c>
      <c r="J17910">
        <v>0</v>
      </c>
      <c r="K17910" t="s">
        <v>69281</v>
      </c>
    </row>
    <row r="17911" spans="1:11" x14ac:dyDescent="0.3">
      <c r="A17911" t="s">
        <v>69282</v>
      </c>
      <c r="B17911" t="s">
        <v>69283</v>
      </c>
      <c r="C17911" t="s">
        <v>13</v>
      </c>
      <c r="D17911" t="s">
        <v>69284</v>
      </c>
      <c r="E17911" t="s">
        <v>66835</v>
      </c>
      <c r="F17911" t="s">
        <v>16</v>
      </c>
      <c r="G17911" t="s">
        <v>22095</v>
      </c>
      <c r="H17911">
        <v>0</v>
      </c>
      <c r="I17911">
        <v>0</v>
      </c>
      <c r="J17911">
        <v>0</v>
      </c>
      <c r="K17911" t="s">
        <v>69285</v>
      </c>
    </row>
    <row r="17912" spans="1:11" x14ac:dyDescent="0.3">
      <c r="A17912" t="s">
        <v>69286</v>
      </c>
      <c r="B17912" t="s">
        <v>69287</v>
      </c>
      <c r="C17912" t="s">
        <v>13</v>
      </c>
      <c r="D17912" t="s">
        <v>69288</v>
      </c>
      <c r="E17912" t="s">
        <v>66835</v>
      </c>
      <c r="F17912" t="s">
        <v>16</v>
      </c>
      <c r="G17912" t="s">
        <v>19180</v>
      </c>
      <c r="H17912">
        <v>0</v>
      </c>
      <c r="I17912">
        <v>0</v>
      </c>
      <c r="J17912">
        <v>0</v>
      </c>
      <c r="K17912" t="s">
        <v>69289</v>
      </c>
    </row>
    <row r="17913" spans="1:11" x14ac:dyDescent="0.3">
      <c r="A17913" t="s">
        <v>69290</v>
      </c>
      <c r="B17913" t="s">
        <v>69291</v>
      </c>
      <c r="C17913" t="s">
        <v>27</v>
      </c>
      <c r="D17913" t="s">
        <v>69292</v>
      </c>
      <c r="E17913" t="s">
        <v>65444</v>
      </c>
      <c r="F17913" t="s">
        <v>41</v>
      </c>
      <c r="G17913" t="s">
        <v>42</v>
      </c>
      <c r="H17913">
        <v>0</v>
      </c>
      <c r="I17913">
        <v>0</v>
      </c>
      <c r="J17913">
        <v>0</v>
      </c>
      <c r="K17913" t="s">
        <v>69293</v>
      </c>
    </row>
    <row r="17914" spans="1:11" x14ac:dyDescent="0.3">
      <c r="A17914" t="s">
        <v>69294</v>
      </c>
      <c r="B17914" t="s">
        <v>69295</v>
      </c>
      <c r="C17914" t="s">
        <v>558</v>
      </c>
      <c r="D17914" t="s">
        <v>67885</v>
      </c>
      <c r="E17914" t="s">
        <v>19698</v>
      </c>
      <c r="F17914" t="s">
        <v>5197</v>
      </c>
      <c r="G17914" t="s">
        <v>42</v>
      </c>
      <c r="H17914">
        <v>0</v>
      </c>
      <c r="I17914">
        <v>0</v>
      </c>
      <c r="J17914">
        <v>0</v>
      </c>
      <c r="K17914" t="s">
        <v>69296</v>
      </c>
    </row>
    <row r="17915" spans="1:11" x14ac:dyDescent="0.3">
      <c r="A17915" t="s">
        <v>69297</v>
      </c>
      <c r="B17915" t="s">
        <v>69298</v>
      </c>
      <c r="C17915" t="s">
        <v>13</v>
      </c>
      <c r="D17915" t="s">
        <v>69213</v>
      </c>
      <c r="E17915" t="s">
        <v>66835</v>
      </c>
      <c r="F17915" t="s">
        <v>2454</v>
      </c>
      <c r="G17915" t="s">
        <v>42</v>
      </c>
      <c r="H17915">
        <v>0</v>
      </c>
      <c r="I17915">
        <v>0</v>
      </c>
      <c r="J17915">
        <v>0</v>
      </c>
      <c r="K17915" t="s">
        <v>69299</v>
      </c>
    </row>
    <row r="17916" spans="1:11" x14ac:dyDescent="0.3">
      <c r="A17916" t="s">
        <v>69300</v>
      </c>
      <c r="B17916" t="s">
        <v>69301</v>
      </c>
      <c r="C17916" t="s">
        <v>27</v>
      </c>
      <c r="D17916" t="s">
        <v>69302</v>
      </c>
      <c r="E17916" t="s">
        <v>29</v>
      </c>
      <c r="F17916" t="s">
        <v>16</v>
      </c>
      <c r="G17916" t="s">
        <v>2318</v>
      </c>
      <c r="H17916">
        <v>0</v>
      </c>
      <c r="I17916">
        <v>0</v>
      </c>
      <c r="J17916">
        <v>0</v>
      </c>
      <c r="K17916" t="s">
        <v>69303</v>
      </c>
    </row>
    <row r="17917" spans="1:11" x14ac:dyDescent="0.3">
      <c r="A17917" t="s">
        <v>69304</v>
      </c>
      <c r="B17917" t="s">
        <v>69305</v>
      </c>
      <c r="C17917" t="s">
        <v>13</v>
      </c>
      <c r="D17917" t="s">
        <v>69306</v>
      </c>
      <c r="E17917" t="s">
        <v>66835</v>
      </c>
      <c r="F17917" t="s">
        <v>16</v>
      </c>
      <c r="G17917" t="s">
        <v>3120</v>
      </c>
      <c r="H17917">
        <v>0</v>
      </c>
      <c r="I17917">
        <v>0</v>
      </c>
      <c r="J17917">
        <v>0</v>
      </c>
      <c r="K17917" t="s">
        <v>69307</v>
      </c>
    </row>
    <row r="17918" spans="1:11" x14ac:dyDescent="0.3">
      <c r="A17918" t="s">
        <v>69308</v>
      </c>
      <c r="B17918" t="s">
        <v>69309</v>
      </c>
      <c r="C17918" t="s">
        <v>20</v>
      </c>
      <c r="D17918" t="s">
        <v>69310</v>
      </c>
      <c r="E17918" t="s">
        <v>61426</v>
      </c>
      <c r="F17918" t="s">
        <v>2852</v>
      </c>
      <c r="G17918" t="s">
        <v>18558</v>
      </c>
      <c r="H17918">
        <v>0</v>
      </c>
      <c r="I17918">
        <v>0</v>
      </c>
      <c r="J17918">
        <v>0</v>
      </c>
      <c r="K17918" t="s">
        <v>69311</v>
      </c>
    </row>
    <row r="17919" spans="1:11" x14ac:dyDescent="0.3">
      <c r="A17919" t="s">
        <v>69312</v>
      </c>
      <c r="B17919" t="s">
        <v>69313</v>
      </c>
      <c r="C17919" t="s">
        <v>558</v>
      </c>
      <c r="D17919" t="s">
        <v>69314</v>
      </c>
      <c r="E17919" t="s">
        <v>18607</v>
      </c>
      <c r="F17919" t="s">
        <v>24176</v>
      </c>
      <c r="G17919" t="s">
        <v>42</v>
      </c>
      <c r="H17919">
        <v>0</v>
      </c>
      <c r="I17919">
        <v>0</v>
      </c>
      <c r="J17919">
        <v>0</v>
      </c>
      <c r="K17919" t="s">
        <v>69315</v>
      </c>
    </row>
    <row r="17920" spans="1:11" x14ac:dyDescent="0.3">
      <c r="A17920" t="s">
        <v>69316</v>
      </c>
      <c r="B17920" t="s">
        <v>69317</v>
      </c>
      <c r="C17920" t="s">
        <v>27</v>
      </c>
      <c r="D17920" t="s">
        <v>69318</v>
      </c>
      <c r="E17920" t="s">
        <v>65444</v>
      </c>
      <c r="F17920" t="s">
        <v>41</v>
      </c>
      <c r="G17920" t="s">
        <v>42</v>
      </c>
      <c r="H17920">
        <v>0</v>
      </c>
      <c r="I17920">
        <v>0</v>
      </c>
      <c r="J17920">
        <v>0</v>
      </c>
      <c r="K17920" t="s">
        <v>69319</v>
      </c>
    </row>
    <row r="17921" spans="1:11" x14ac:dyDescent="0.3">
      <c r="A17921" t="s">
        <v>69320</v>
      </c>
      <c r="B17921" t="s">
        <v>69321</v>
      </c>
      <c r="C17921" t="s">
        <v>13</v>
      </c>
      <c r="D17921" t="s">
        <v>69322</v>
      </c>
      <c r="E17921" t="s">
        <v>66835</v>
      </c>
      <c r="F17921" t="s">
        <v>8771</v>
      </c>
      <c r="G17921" t="s">
        <v>3168</v>
      </c>
      <c r="H17921">
        <v>0</v>
      </c>
      <c r="I17921">
        <v>0</v>
      </c>
      <c r="J17921">
        <v>0</v>
      </c>
      <c r="K17921" t="s">
        <v>69323</v>
      </c>
    </row>
    <row r="17922" spans="1:11" x14ac:dyDescent="0.3">
      <c r="A17922" t="s">
        <v>69324</v>
      </c>
      <c r="B17922" t="s">
        <v>69325</v>
      </c>
      <c r="C17922" t="s">
        <v>558</v>
      </c>
      <c r="D17922" t="s">
        <v>69326</v>
      </c>
      <c r="E17922" t="s">
        <v>18607</v>
      </c>
      <c r="F17922" t="s">
        <v>1840</v>
      </c>
      <c r="G17922" t="s">
        <v>42</v>
      </c>
      <c r="H17922">
        <v>0</v>
      </c>
      <c r="I17922">
        <v>0</v>
      </c>
      <c r="J17922">
        <v>0</v>
      </c>
      <c r="K17922" t="s">
        <v>69327</v>
      </c>
    </row>
    <row r="17923" spans="1:11" x14ac:dyDescent="0.3">
      <c r="A17923" t="s">
        <v>69328</v>
      </c>
      <c r="B17923" t="s">
        <v>69329</v>
      </c>
      <c r="C17923" t="s">
        <v>13</v>
      </c>
      <c r="D17923" t="s">
        <v>69330</v>
      </c>
      <c r="E17923" t="s">
        <v>66835</v>
      </c>
      <c r="F17923" t="s">
        <v>1232</v>
      </c>
      <c r="G17923" t="s">
        <v>42</v>
      </c>
      <c r="H17923">
        <v>0</v>
      </c>
      <c r="I17923">
        <v>0</v>
      </c>
      <c r="J17923">
        <v>0</v>
      </c>
      <c r="K17923" t="s">
        <v>69331</v>
      </c>
    </row>
    <row r="17924" spans="1:11" x14ac:dyDescent="0.3">
      <c r="A17924" t="s">
        <v>69332</v>
      </c>
      <c r="B17924" t="s">
        <v>69333</v>
      </c>
      <c r="C17924" t="s">
        <v>558</v>
      </c>
      <c r="D17924" t="s">
        <v>69334</v>
      </c>
      <c r="E17924" t="s">
        <v>18607</v>
      </c>
      <c r="F17924" t="s">
        <v>5406</v>
      </c>
      <c r="G17924" t="s">
        <v>42</v>
      </c>
      <c r="H17924">
        <v>0</v>
      </c>
      <c r="I17924">
        <v>0</v>
      </c>
      <c r="J17924">
        <v>0</v>
      </c>
      <c r="K17924" t="s">
        <v>69335</v>
      </c>
    </row>
    <row r="17925" spans="1:11" x14ac:dyDescent="0.3">
      <c r="A17925" t="s">
        <v>69336</v>
      </c>
      <c r="B17925" t="s">
        <v>69337</v>
      </c>
      <c r="C17925" t="s">
        <v>13</v>
      </c>
      <c r="D17925" t="s">
        <v>69268</v>
      </c>
      <c r="E17925" t="s">
        <v>66835</v>
      </c>
      <c r="F17925" t="s">
        <v>7594</v>
      </c>
      <c r="G17925" t="s">
        <v>42</v>
      </c>
      <c r="H17925">
        <v>0</v>
      </c>
      <c r="I17925">
        <v>0</v>
      </c>
      <c r="J17925">
        <v>0</v>
      </c>
      <c r="K17925" t="s">
        <v>69338</v>
      </c>
    </row>
    <row r="17926" spans="1:11" x14ac:dyDescent="0.3">
      <c r="A17926" t="s">
        <v>69339</v>
      </c>
      <c r="B17926" t="s">
        <v>69340</v>
      </c>
      <c r="C17926" t="s">
        <v>13</v>
      </c>
      <c r="D17926" t="s">
        <v>69341</v>
      </c>
      <c r="E17926" t="s">
        <v>66835</v>
      </c>
      <c r="F17926" t="s">
        <v>17074</v>
      </c>
      <c r="G17926" t="s">
        <v>42</v>
      </c>
      <c r="H17926">
        <v>0</v>
      </c>
      <c r="I17926">
        <v>0</v>
      </c>
      <c r="J17926">
        <v>0</v>
      </c>
      <c r="K17926" t="s">
        <v>69342</v>
      </c>
    </row>
    <row r="17927" spans="1:11" x14ac:dyDescent="0.3">
      <c r="A17927" t="s">
        <v>69343</v>
      </c>
      <c r="B17927" t="s">
        <v>69344</v>
      </c>
      <c r="C17927" t="s">
        <v>558</v>
      </c>
      <c r="D17927" t="s">
        <v>69345</v>
      </c>
      <c r="E17927" t="s">
        <v>630</v>
      </c>
      <c r="F17927" t="s">
        <v>16</v>
      </c>
      <c r="G17927" t="s">
        <v>8577</v>
      </c>
      <c r="H17927">
        <v>0</v>
      </c>
      <c r="I17927">
        <v>0</v>
      </c>
      <c r="J17927">
        <v>0</v>
      </c>
      <c r="K17927" t="s">
        <v>69346</v>
      </c>
    </row>
    <row r="17928" spans="1:11" x14ac:dyDescent="0.3">
      <c r="A17928" t="s">
        <v>69347</v>
      </c>
      <c r="B17928" t="s">
        <v>69348</v>
      </c>
      <c r="C17928" t="s">
        <v>13</v>
      </c>
      <c r="D17928" t="s">
        <v>69276</v>
      </c>
      <c r="E17928" t="s">
        <v>66835</v>
      </c>
      <c r="F17928" t="s">
        <v>2919</v>
      </c>
      <c r="G17928" t="s">
        <v>42</v>
      </c>
      <c r="H17928">
        <v>0</v>
      </c>
      <c r="I17928">
        <v>0</v>
      </c>
      <c r="J17928">
        <v>0</v>
      </c>
      <c r="K17928" t="s">
        <v>69349</v>
      </c>
    </row>
    <row r="17929" spans="1:11" x14ac:dyDescent="0.3">
      <c r="A17929" t="s">
        <v>69350</v>
      </c>
      <c r="B17929" t="s">
        <v>69351</v>
      </c>
      <c r="C17929" t="s">
        <v>20</v>
      </c>
      <c r="D17929" t="s">
        <v>69352</v>
      </c>
      <c r="E17929" t="s">
        <v>61426</v>
      </c>
      <c r="F17929" t="s">
        <v>7493</v>
      </c>
      <c r="G17929" t="s">
        <v>42</v>
      </c>
      <c r="H17929">
        <v>0</v>
      </c>
      <c r="I17929">
        <v>0</v>
      </c>
      <c r="J17929">
        <v>0</v>
      </c>
      <c r="K17929" t="s">
        <v>69353</v>
      </c>
    </row>
    <row r="17930" spans="1:11" x14ac:dyDescent="0.3">
      <c r="A17930" t="s">
        <v>69354</v>
      </c>
      <c r="B17930" t="s">
        <v>69355</v>
      </c>
      <c r="C17930" t="s">
        <v>13</v>
      </c>
      <c r="D17930" t="s">
        <v>69356</v>
      </c>
      <c r="E17930" t="s">
        <v>66835</v>
      </c>
      <c r="F17930" t="s">
        <v>16</v>
      </c>
      <c r="G17930" t="s">
        <v>42</v>
      </c>
      <c r="H17930">
        <v>0</v>
      </c>
      <c r="I17930">
        <v>0</v>
      </c>
      <c r="J17930">
        <v>0</v>
      </c>
      <c r="K17930" t="s">
        <v>69357</v>
      </c>
    </row>
    <row r="17931" spans="1:11" x14ac:dyDescent="0.3">
      <c r="A17931" t="s">
        <v>69358</v>
      </c>
      <c r="B17931" t="s">
        <v>69359</v>
      </c>
      <c r="C17931" t="s">
        <v>13</v>
      </c>
      <c r="D17931" t="s">
        <v>69360</v>
      </c>
      <c r="E17931" t="s">
        <v>66835</v>
      </c>
      <c r="F17931" t="s">
        <v>17187</v>
      </c>
      <c r="G17931" t="s">
        <v>42</v>
      </c>
      <c r="H17931">
        <v>0</v>
      </c>
      <c r="I17931">
        <v>0</v>
      </c>
      <c r="J17931">
        <v>0</v>
      </c>
      <c r="K17931" t="s">
        <v>69361</v>
      </c>
    </row>
    <row r="17932" spans="1:11" x14ac:dyDescent="0.3">
      <c r="A17932" t="s">
        <v>69362</v>
      </c>
      <c r="B17932" t="s">
        <v>69363</v>
      </c>
      <c r="C17932" t="s">
        <v>558</v>
      </c>
      <c r="D17932" t="s">
        <v>69364</v>
      </c>
      <c r="E17932" t="s">
        <v>895</v>
      </c>
      <c r="F17932" t="s">
        <v>2393</v>
      </c>
      <c r="G17932" t="s">
        <v>42</v>
      </c>
      <c r="H17932">
        <v>0</v>
      </c>
      <c r="I17932">
        <v>0</v>
      </c>
      <c r="J17932">
        <v>0</v>
      </c>
      <c r="K17932" t="s">
        <v>69365</v>
      </c>
    </row>
    <row r="17933" spans="1:11" x14ac:dyDescent="0.3">
      <c r="A17933" t="s">
        <v>69366</v>
      </c>
      <c r="B17933" t="s">
        <v>69367</v>
      </c>
      <c r="C17933" t="s">
        <v>20</v>
      </c>
      <c r="D17933" t="s">
        <v>69368</v>
      </c>
      <c r="E17933" t="s">
        <v>61426</v>
      </c>
      <c r="F17933" t="s">
        <v>16</v>
      </c>
      <c r="G17933" t="s">
        <v>11525</v>
      </c>
      <c r="H17933">
        <v>0</v>
      </c>
      <c r="I17933">
        <v>0</v>
      </c>
      <c r="J17933">
        <v>0</v>
      </c>
      <c r="K17933" t="s">
        <v>69369</v>
      </c>
    </row>
    <row r="17934" spans="1:11" x14ac:dyDescent="0.3">
      <c r="A17934" t="s">
        <v>69370</v>
      </c>
      <c r="B17934" t="s">
        <v>69371</v>
      </c>
      <c r="C17934" t="s">
        <v>20</v>
      </c>
      <c r="D17934" t="s">
        <v>69372</v>
      </c>
      <c r="E17934" t="s">
        <v>61426</v>
      </c>
      <c r="F17934" t="s">
        <v>16</v>
      </c>
      <c r="G17934" t="s">
        <v>1463</v>
      </c>
      <c r="H17934">
        <v>0</v>
      </c>
      <c r="I17934">
        <v>0</v>
      </c>
      <c r="J17934">
        <v>0</v>
      </c>
      <c r="K17934" t="s">
        <v>69373</v>
      </c>
    </row>
    <row r="17935" spans="1:11" x14ac:dyDescent="0.3">
      <c r="A17935" t="s">
        <v>69374</v>
      </c>
      <c r="B17935" t="s">
        <v>69375</v>
      </c>
      <c r="C17935" t="s">
        <v>20</v>
      </c>
      <c r="D17935" t="s">
        <v>69376</v>
      </c>
      <c r="E17935" t="s">
        <v>61426</v>
      </c>
      <c r="F17935" t="s">
        <v>16</v>
      </c>
      <c r="G17935" t="s">
        <v>7708</v>
      </c>
      <c r="H17935">
        <v>0</v>
      </c>
      <c r="I17935">
        <v>0</v>
      </c>
      <c r="J17935">
        <v>0</v>
      </c>
      <c r="K17935" t="s">
        <v>69377</v>
      </c>
    </row>
    <row r="17936" spans="1:11" x14ac:dyDescent="0.3">
      <c r="A17936" t="s">
        <v>69378</v>
      </c>
      <c r="B17936" t="s">
        <v>69379</v>
      </c>
      <c r="C17936" t="s">
        <v>20</v>
      </c>
      <c r="D17936" t="s">
        <v>69380</v>
      </c>
      <c r="E17936" t="s">
        <v>61426</v>
      </c>
      <c r="F17936" t="s">
        <v>16</v>
      </c>
      <c r="G17936" t="s">
        <v>7288</v>
      </c>
      <c r="H17936">
        <v>0</v>
      </c>
      <c r="I17936">
        <v>0</v>
      </c>
      <c r="J17936">
        <v>0</v>
      </c>
      <c r="K17936" t="s">
        <v>69381</v>
      </c>
    </row>
    <row r="17937" spans="1:11" x14ac:dyDescent="0.3">
      <c r="A17937" t="s">
        <v>69382</v>
      </c>
      <c r="B17937" t="s">
        <v>69383</v>
      </c>
      <c r="C17937" t="s">
        <v>558</v>
      </c>
      <c r="D17937" t="s">
        <v>69384</v>
      </c>
      <c r="E17937" t="s">
        <v>895</v>
      </c>
      <c r="F17937" t="s">
        <v>16</v>
      </c>
      <c r="G17937" t="s">
        <v>2026</v>
      </c>
      <c r="H17937">
        <v>0</v>
      </c>
      <c r="I17937">
        <v>0</v>
      </c>
      <c r="J17937">
        <v>0</v>
      </c>
      <c r="K17937" t="s">
        <v>69385</v>
      </c>
    </row>
    <row r="17938" spans="1:11" x14ac:dyDescent="0.3">
      <c r="A17938" t="s">
        <v>69386</v>
      </c>
      <c r="B17938" t="s">
        <v>69387</v>
      </c>
      <c r="C17938" t="s">
        <v>20</v>
      </c>
      <c r="D17938" t="s">
        <v>69388</v>
      </c>
      <c r="E17938" t="s">
        <v>61426</v>
      </c>
      <c r="F17938" t="s">
        <v>16</v>
      </c>
      <c r="G17938" t="s">
        <v>1693</v>
      </c>
      <c r="H17938">
        <v>0</v>
      </c>
      <c r="I17938">
        <v>0</v>
      </c>
      <c r="J17938">
        <v>0</v>
      </c>
      <c r="K17938" t="s">
        <v>69389</v>
      </c>
    </row>
    <row r="17939" spans="1:11" x14ac:dyDescent="0.3">
      <c r="A17939" t="s">
        <v>69390</v>
      </c>
      <c r="B17939" t="s">
        <v>69391</v>
      </c>
      <c r="C17939" t="s">
        <v>147</v>
      </c>
      <c r="D17939" t="s">
        <v>69392</v>
      </c>
      <c r="E17939" t="s">
        <v>59940</v>
      </c>
      <c r="F17939" t="s">
        <v>14582</v>
      </c>
      <c r="G17939" t="s">
        <v>42</v>
      </c>
      <c r="H17939">
        <v>0</v>
      </c>
      <c r="I17939">
        <v>0</v>
      </c>
      <c r="J17939">
        <v>0</v>
      </c>
      <c r="K17939" t="s">
        <v>69393</v>
      </c>
    </row>
    <row r="17940" spans="1:11" x14ac:dyDescent="0.3">
      <c r="A17940" t="s">
        <v>69394</v>
      </c>
      <c r="B17940" t="s">
        <v>69395</v>
      </c>
      <c r="C17940" t="s">
        <v>13</v>
      </c>
      <c r="D17940" t="s">
        <v>69396</v>
      </c>
      <c r="E17940" t="s">
        <v>66835</v>
      </c>
      <c r="F17940" t="s">
        <v>804</v>
      </c>
      <c r="G17940" t="s">
        <v>2252</v>
      </c>
      <c r="H17940">
        <v>0</v>
      </c>
      <c r="I17940">
        <v>0</v>
      </c>
      <c r="J17940">
        <v>0</v>
      </c>
      <c r="K17940" t="s">
        <v>69397</v>
      </c>
    </row>
    <row r="17941" spans="1:11" x14ac:dyDescent="0.3">
      <c r="A17941" t="s">
        <v>69398</v>
      </c>
      <c r="B17941" t="s">
        <v>69399</v>
      </c>
      <c r="C17941" t="s">
        <v>13</v>
      </c>
      <c r="D17941" t="s">
        <v>69400</v>
      </c>
      <c r="E17941" t="s">
        <v>66835</v>
      </c>
      <c r="F17941" t="s">
        <v>16465</v>
      </c>
      <c r="G17941" t="s">
        <v>42</v>
      </c>
      <c r="H17941">
        <v>0</v>
      </c>
      <c r="I17941">
        <v>0</v>
      </c>
      <c r="J17941">
        <v>0</v>
      </c>
      <c r="K17941" t="s">
        <v>69401</v>
      </c>
    </row>
    <row r="17942" spans="1:11" x14ac:dyDescent="0.3">
      <c r="A17942" t="s">
        <v>69402</v>
      </c>
      <c r="B17942" t="s">
        <v>69403</v>
      </c>
      <c r="C17942" t="s">
        <v>27</v>
      </c>
      <c r="D17942" t="s">
        <v>69404</v>
      </c>
      <c r="E17942" t="s">
        <v>65444</v>
      </c>
      <c r="F17942" t="s">
        <v>16</v>
      </c>
      <c r="G17942" t="s">
        <v>18670</v>
      </c>
      <c r="H17942">
        <v>0</v>
      </c>
      <c r="I17942">
        <v>0</v>
      </c>
      <c r="J17942">
        <v>0</v>
      </c>
      <c r="K17942" t="s">
        <v>69405</v>
      </c>
    </row>
    <row r="17943" spans="1:11" x14ac:dyDescent="0.3">
      <c r="A17943" t="s">
        <v>69406</v>
      </c>
      <c r="B17943" t="s">
        <v>69407</v>
      </c>
      <c r="C17943" t="s">
        <v>13</v>
      </c>
      <c r="D17943" t="s">
        <v>69408</v>
      </c>
      <c r="E17943" t="s">
        <v>66835</v>
      </c>
      <c r="F17943" t="s">
        <v>16</v>
      </c>
      <c r="G17943" t="s">
        <v>3103</v>
      </c>
      <c r="H17943">
        <v>0</v>
      </c>
      <c r="I17943">
        <v>0</v>
      </c>
      <c r="J17943">
        <v>0</v>
      </c>
      <c r="K17943" t="s">
        <v>69409</v>
      </c>
    </row>
    <row r="17944" spans="1:11" x14ac:dyDescent="0.3">
      <c r="A17944" t="s">
        <v>69410</v>
      </c>
      <c r="B17944" t="s">
        <v>69411</v>
      </c>
      <c r="C17944" t="s">
        <v>13</v>
      </c>
      <c r="D17944" t="s">
        <v>69412</v>
      </c>
      <c r="E17944" t="s">
        <v>66835</v>
      </c>
      <c r="F17944" t="s">
        <v>16</v>
      </c>
      <c r="G17944" t="s">
        <v>9067</v>
      </c>
      <c r="H17944">
        <v>0</v>
      </c>
      <c r="I17944">
        <v>0</v>
      </c>
      <c r="J17944">
        <v>0</v>
      </c>
      <c r="K17944" t="s">
        <v>69413</v>
      </c>
    </row>
    <row r="17945" spans="1:11" x14ac:dyDescent="0.3">
      <c r="A17945" t="s">
        <v>69414</v>
      </c>
      <c r="B17945" t="s">
        <v>69415</v>
      </c>
      <c r="C17945" t="s">
        <v>20</v>
      </c>
      <c r="D17945" t="s">
        <v>69416</v>
      </c>
      <c r="E17945" t="s">
        <v>61426</v>
      </c>
      <c r="F17945" t="s">
        <v>16</v>
      </c>
      <c r="G17945" t="s">
        <v>1162</v>
      </c>
      <c r="H17945">
        <v>0</v>
      </c>
      <c r="I17945">
        <v>0</v>
      </c>
      <c r="J17945">
        <v>0</v>
      </c>
      <c r="K17945" t="s">
        <v>69417</v>
      </c>
    </row>
    <row r="17946" spans="1:11" x14ac:dyDescent="0.3">
      <c r="A17946" t="s">
        <v>69418</v>
      </c>
      <c r="B17946" t="s">
        <v>69419</v>
      </c>
      <c r="C17946" t="s">
        <v>13</v>
      </c>
      <c r="D17946" t="s">
        <v>69420</v>
      </c>
      <c r="E17946" t="s">
        <v>66835</v>
      </c>
      <c r="F17946" t="s">
        <v>16</v>
      </c>
      <c r="G17946" t="s">
        <v>3366</v>
      </c>
      <c r="H17946">
        <v>0</v>
      </c>
      <c r="I17946">
        <v>0</v>
      </c>
      <c r="J17946">
        <v>0</v>
      </c>
      <c r="K17946" t="s">
        <v>69421</v>
      </c>
    </row>
    <row r="17947" spans="1:11" x14ac:dyDescent="0.3">
      <c r="A17947" t="s">
        <v>69422</v>
      </c>
      <c r="B17947" t="s">
        <v>69423</v>
      </c>
      <c r="C17947" t="s">
        <v>20</v>
      </c>
      <c r="D17947" t="s">
        <v>69424</v>
      </c>
      <c r="E17947" t="s">
        <v>61426</v>
      </c>
      <c r="F17947" t="s">
        <v>16</v>
      </c>
      <c r="G17947" t="s">
        <v>11576</v>
      </c>
      <c r="H17947">
        <v>0</v>
      </c>
      <c r="I17947">
        <v>0</v>
      </c>
      <c r="J17947">
        <v>0</v>
      </c>
      <c r="K17947" t="s">
        <v>69425</v>
      </c>
    </row>
    <row r="17948" spans="1:11" x14ac:dyDescent="0.3">
      <c r="A17948" t="s">
        <v>69426</v>
      </c>
      <c r="B17948" t="s">
        <v>69427</v>
      </c>
      <c r="C17948" t="s">
        <v>27</v>
      </c>
      <c r="D17948" t="s">
        <v>69428</v>
      </c>
      <c r="E17948" t="s">
        <v>65444</v>
      </c>
      <c r="F17948" t="s">
        <v>16</v>
      </c>
      <c r="G17948" t="s">
        <v>1271</v>
      </c>
      <c r="H17948">
        <v>0</v>
      </c>
      <c r="I17948">
        <v>0</v>
      </c>
      <c r="J17948">
        <v>0</v>
      </c>
      <c r="K17948" t="s">
        <v>69429</v>
      </c>
    </row>
    <row r="17949" spans="1:11" x14ac:dyDescent="0.3">
      <c r="A17949" t="s">
        <v>69430</v>
      </c>
      <c r="B17949" t="s">
        <v>69431</v>
      </c>
      <c r="C17949" t="s">
        <v>13</v>
      </c>
      <c r="D17949" t="s">
        <v>69432</v>
      </c>
      <c r="E17949" t="s">
        <v>66835</v>
      </c>
      <c r="F17949" t="s">
        <v>16</v>
      </c>
      <c r="G17949" t="s">
        <v>40742</v>
      </c>
      <c r="H17949">
        <v>0</v>
      </c>
      <c r="I17949">
        <v>0</v>
      </c>
      <c r="J17949">
        <v>0</v>
      </c>
      <c r="K17949" t="s">
        <v>69433</v>
      </c>
    </row>
    <row r="17950" spans="1:11" x14ac:dyDescent="0.3">
      <c r="A17950" t="s">
        <v>69434</v>
      </c>
      <c r="B17950" t="s">
        <v>69435</v>
      </c>
      <c r="C17950" t="s">
        <v>13</v>
      </c>
      <c r="D17950" t="s">
        <v>69436</v>
      </c>
      <c r="E17950" t="s">
        <v>66835</v>
      </c>
      <c r="F17950" t="s">
        <v>16</v>
      </c>
      <c r="G17950" t="s">
        <v>5573</v>
      </c>
      <c r="H17950">
        <v>0</v>
      </c>
      <c r="I17950">
        <v>0</v>
      </c>
      <c r="J17950">
        <v>0</v>
      </c>
      <c r="K17950" t="s">
        <v>69437</v>
      </c>
    </row>
    <row r="17951" spans="1:11" x14ac:dyDescent="0.3">
      <c r="A17951" t="s">
        <v>69438</v>
      </c>
      <c r="B17951" t="s">
        <v>69439</v>
      </c>
      <c r="C17951" t="s">
        <v>13</v>
      </c>
      <c r="D17951" t="s">
        <v>69440</v>
      </c>
      <c r="E17951" t="s">
        <v>66835</v>
      </c>
      <c r="F17951" t="s">
        <v>10939</v>
      </c>
      <c r="G17951" t="s">
        <v>42</v>
      </c>
      <c r="H17951">
        <v>0</v>
      </c>
      <c r="I17951">
        <v>0</v>
      </c>
      <c r="J17951">
        <v>0</v>
      </c>
      <c r="K17951" t="s">
        <v>69441</v>
      </c>
    </row>
    <row r="17952" spans="1:11" x14ac:dyDescent="0.3">
      <c r="A17952" t="s">
        <v>69442</v>
      </c>
      <c r="B17952" t="s">
        <v>69443</v>
      </c>
      <c r="C17952" t="s">
        <v>13</v>
      </c>
      <c r="D17952" t="s">
        <v>69444</v>
      </c>
      <c r="E17952" t="s">
        <v>66835</v>
      </c>
      <c r="F17952" t="s">
        <v>16</v>
      </c>
      <c r="G17952" t="s">
        <v>756</v>
      </c>
      <c r="H17952">
        <v>0</v>
      </c>
      <c r="I17952">
        <v>0</v>
      </c>
      <c r="J17952">
        <v>0</v>
      </c>
      <c r="K17952" t="s">
        <v>69445</v>
      </c>
    </row>
    <row r="17953" spans="1:11" x14ac:dyDescent="0.3">
      <c r="A17953" t="s">
        <v>69446</v>
      </c>
      <c r="B17953" t="s">
        <v>69447</v>
      </c>
      <c r="C17953" t="s">
        <v>558</v>
      </c>
      <c r="D17953" t="s">
        <v>69448</v>
      </c>
      <c r="E17953" t="s">
        <v>630</v>
      </c>
      <c r="F17953" t="s">
        <v>4159</v>
      </c>
      <c r="G17953" t="s">
        <v>42</v>
      </c>
      <c r="H17953">
        <v>0</v>
      </c>
      <c r="I17953">
        <v>0</v>
      </c>
      <c r="J17953">
        <v>0</v>
      </c>
      <c r="K17953" t="s">
        <v>69449</v>
      </c>
    </row>
    <row r="17954" spans="1:11" x14ac:dyDescent="0.3">
      <c r="A17954" t="s">
        <v>69450</v>
      </c>
      <c r="C17954" t="s">
        <v>27</v>
      </c>
      <c r="D17954" t="s">
        <v>9927</v>
      </c>
      <c r="E17954" t="s">
        <v>65444</v>
      </c>
      <c r="F17954" t="s">
        <v>41</v>
      </c>
      <c r="G17954" t="s">
        <v>42</v>
      </c>
      <c r="H17954">
        <v>0</v>
      </c>
      <c r="I17954">
        <v>0</v>
      </c>
      <c r="J17954">
        <v>0</v>
      </c>
      <c r="K17954" t="s">
        <v>69451</v>
      </c>
    </row>
    <row r="17955" spans="1:11" x14ac:dyDescent="0.3">
      <c r="A17955" t="s">
        <v>69452</v>
      </c>
      <c r="B17955" t="s">
        <v>69453</v>
      </c>
      <c r="C17955" t="s">
        <v>27</v>
      </c>
      <c r="D17955" t="s">
        <v>69454</v>
      </c>
      <c r="E17955" t="s">
        <v>65444</v>
      </c>
      <c r="F17955" t="s">
        <v>41</v>
      </c>
      <c r="G17955" t="s">
        <v>42</v>
      </c>
      <c r="H17955">
        <v>0</v>
      </c>
      <c r="I17955">
        <v>0</v>
      </c>
      <c r="J17955">
        <v>0</v>
      </c>
      <c r="K17955" t="s">
        <v>69455</v>
      </c>
    </row>
    <row r="17956" spans="1:11" x14ac:dyDescent="0.3">
      <c r="A17956" t="s">
        <v>69456</v>
      </c>
      <c r="B17956" t="s">
        <v>69457</v>
      </c>
      <c r="C17956" t="s">
        <v>13</v>
      </c>
      <c r="D17956" t="s">
        <v>69458</v>
      </c>
      <c r="E17956" t="s">
        <v>66835</v>
      </c>
      <c r="F17956" t="s">
        <v>3638</v>
      </c>
      <c r="G17956" t="s">
        <v>42</v>
      </c>
      <c r="H17956">
        <v>0</v>
      </c>
      <c r="I17956">
        <v>0</v>
      </c>
      <c r="J17956">
        <v>0</v>
      </c>
      <c r="K17956" t="s">
        <v>69459</v>
      </c>
    </row>
    <row r="17957" spans="1:11" x14ac:dyDescent="0.3">
      <c r="A17957" t="s">
        <v>69460</v>
      </c>
      <c r="B17957" t="s">
        <v>69461</v>
      </c>
      <c r="C17957" t="s">
        <v>13</v>
      </c>
      <c r="D17957" t="s">
        <v>69462</v>
      </c>
      <c r="E17957" t="s">
        <v>66835</v>
      </c>
      <c r="F17957" t="s">
        <v>16</v>
      </c>
      <c r="G17957" t="s">
        <v>7342</v>
      </c>
      <c r="H17957">
        <v>0</v>
      </c>
      <c r="I17957">
        <v>0</v>
      </c>
      <c r="J17957">
        <v>0</v>
      </c>
      <c r="K17957" t="s">
        <v>69463</v>
      </c>
    </row>
    <row r="17958" spans="1:11" x14ac:dyDescent="0.3">
      <c r="A17958" t="s">
        <v>69464</v>
      </c>
      <c r="B17958" t="s">
        <v>69465</v>
      </c>
      <c r="C17958" t="s">
        <v>13</v>
      </c>
      <c r="D17958" t="s">
        <v>69466</v>
      </c>
      <c r="E17958" t="s">
        <v>66835</v>
      </c>
      <c r="F17958" t="s">
        <v>16</v>
      </c>
      <c r="G17958" t="s">
        <v>15631</v>
      </c>
      <c r="H17958">
        <v>0</v>
      </c>
      <c r="I17958">
        <v>0</v>
      </c>
      <c r="J17958">
        <v>0</v>
      </c>
      <c r="K17958" t="s">
        <v>69467</v>
      </c>
    </row>
    <row r="17959" spans="1:11" x14ac:dyDescent="0.3">
      <c r="A17959" t="s">
        <v>69468</v>
      </c>
      <c r="B17959" t="s">
        <v>69469</v>
      </c>
      <c r="C17959" t="s">
        <v>27</v>
      </c>
      <c r="D17959" t="s">
        <v>69470</v>
      </c>
      <c r="E17959" t="s">
        <v>65444</v>
      </c>
      <c r="F17959" t="s">
        <v>41</v>
      </c>
      <c r="G17959" t="s">
        <v>42</v>
      </c>
      <c r="H17959">
        <v>0</v>
      </c>
      <c r="I17959">
        <v>0</v>
      </c>
      <c r="J17959">
        <v>0</v>
      </c>
      <c r="K17959" t="s">
        <v>69471</v>
      </c>
    </row>
    <row r="17960" spans="1:11" x14ac:dyDescent="0.3">
      <c r="A17960" t="s">
        <v>69472</v>
      </c>
      <c r="B17960" t="s">
        <v>69473</v>
      </c>
      <c r="C17960" t="s">
        <v>13</v>
      </c>
      <c r="D17960" t="s">
        <v>69420</v>
      </c>
      <c r="E17960" t="s">
        <v>66835</v>
      </c>
      <c r="F17960" t="s">
        <v>1670</v>
      </c>
      <c r="G17960" t="s">
        <v>42</v>
      </c>
      <c r="H17960">
        <v>0</v>
      </c>
      <c r="I17960">
        <v>0</v>
      </c>
      <c r="J17960">
        <v>0</v>
      </c>
      <c r="K17960" t="s">
        <v>69474</v>
      </c>
    </row>
    <row r="17961" spans="1:11" x14ac:dyDescent="0.3">
      <c r="A17961" t="s">
        <v>69475</v>
      </c>
      <c r="B17961" t="s">
        <v>69476</v>
      </c>
      <c r="C17961" t="s">
        <v>27</v>
      </c>
      <c r="D17961" t="s">
        <v>69477</v>
      </c>
      <c r="E17961" t="s">
        <v>65444</v>
      </c>
      <c r="F17961" t="s">
        <v>41</v>
      </c>
      <c r="G17961" t="s">
        <v>42</v>
      </c>
      <c r="H17961">
        <v>0</v>
      </c>
      <c r="I17961">
        <v>0</v>
      </c>
      <c r="J17961">
        <v>0</v>
      </c>
      <c r="K17961" t="s">
        <v>69478</v>
      </c>
    </row>
    <row r="17962" spans="1:11" x14ac:dyDescent="0.3">
      <c r="A17962" t="s">
        <v>69479</v>
      </c>
      <c r="B17962" t="s">
        <v>69480</v>
      </c>
      <c r="C17962" t="s">
        <v>13</v>
      </c>
      <c r="D17962" t="s">
        <v>69481</v>
      </c>
      <c r="E17962" t="s">
        <v>66835</v>
      </c>
      <c r="F17962" t="s">
        <v>755</v>
      </c>
      <c r="G17962" t="s">
        <v>42</v>
      </c>
      <c r="H17962">
        <v>0</v>
      </c>
      <c r="I17962">
        <v>0</v>
      </c>
      <c r="J17962">
        <v>0</v>
      </c>
      <c r="K17962" t="s">
        <v>69482</v>
      </c>
    </row>
    <row r="17963" spans="1:11" x14ac:dyDescent="0.3">
      <c r="A17963" t="s">
        <v>69483</v>
      </c>
      <c r="B17963" t="s">
        <v>69484</v>
      </c>
      <c r="C17963" t="s">
        <v>27</v>
      </c>
      <c r="D17963" t="s">
        <v>69485</v>
      </c>
      <c r="E17963" t="s">
        <v>65444</v>
      </c>
      <c r="F17963" t="s">
        <v>41</v>
      </c>
      <c r="G17963" t="s">
        <v>42</v>
      </c>
      <c r="H17963">
        <v>0</v>
      </c>
      <c r="I17963">
        <v>0</v>
      </c>
      <c r="J17963">
        <v>0</v>
      </c>
      <c r="K17963" t="s">
        <v>69486</v>
      </c>
    </row>
    <row r="17964" spans="1:11" x14ac:dyDescent="0.3">
      <c r="A17964" t="s">
        <v>69487</v>
      </c>
      <c r="C17964" t="s">
        <v>558</v>
      </c>
      <c r="D17964" t="s">
        <v>69488</v>
      </c>
      <c r="E17964" t="s">
        <v>630</v>
      </c>
      <c r="F17964" t="s">
        <v>9398</v>
      </c>
      <c r="G17964" t="s">
        <v>42</v>
      </c>
      <c r="H17964">
        <v>0</v>
      </c>
      <c r="I17964">
        <v>0</v>
      </c>
      <c r="J17964">
        <v>0</v>
      </c>
      <c r="K17964" t="s">
        <v>69489</v>
      </c>
    </row>
    <row r="17965" spans="1:11" x14ac:dyDescent="0.3">
      <c r="A17965" t="s">
        <v>69490</v>
      </c>
      <c r="B17965" t="s">
        <v>69491</v>
      </c>
      <c r="C17965" t="s">
        <v>13</v>
      </c>
      <c r="D17965" t="s">
        <v>69492</v>
      </c>
      <c r="E17965" t="s">
        <v>66835</v>
      </c>
      <c r="F17965" t="s">
        <v>16</v>
      </c>
      <c r="G17965" t="s">
        <v>3168</v>
      </c>
      <c r="H17965">
        <v>0</v>
      </c>
      <c r="I17965">
        <v>0</v>
      </c>
      <c r="J17965">
        <v>0</v>
      </c>
      <c r="K17965" t="s">
        <v>69493</v>
      </c>
    </row>
    <row r="17966" spans="1:11" x14ac:dyDescent="0.3">
      <c r="A17966" t="s">
        <v>69494</v>
      </c>
      <c r="B17966" t="s">
        <v>69495</v>
      </c>
      <c r="C17966" t="s">
        <v>558</v>
      </c>
      <c r="D17966" t="s">
        <v>69496</v>
      </c>
      <c r="E17966" t="s">
        <v>34293</v>
      </c>
      <c r="F17966" t="s">
        <v>10179</v>
      </c>
      <c r="G17966" t="s">
        <v>27261</v>
      </c>
      <c r="H17966">
        <v>0</v>
      </c>
      <c r="I17966">
        <v>0</v>
      </c>
      <c r="J17966">
        <v>0</v>
      </c>
      <c r="K17966" t="s">
        <v>69497</v>
      </c>
    </row>
    <row r="17967" spans="1:11" x14ac:dyDescent="0.3">
      <c r="A17967" t="s">
        <v>69498</v>
      </c>
      <c r="B17967" t="s">
        <v>69499</v>
      </c>
      <c r="C17967" t="s">
        <v>558</v>
      </c>
      <c r="D17967" t="s">
        <v>69500</v>
      </c>
      <c r="E17967" t="s">
        <v>34293</v>
      </c>
      <c r="F17967" t="s">
        <v>16</v>
      </c>
      <c r="G17967" t="s">
        <v>8098</v>
      </c>
      <c r="H17967">
        <v>0</v>
      </c>
      <c r="I17967">
        <v>0</v>
      </c>
      <c r="J17967">
        <v>0</v>
      </c>
      <c r="K17967" t="s">
        <v>69501</v>
      </c>
    </row>
    <row r="17968" spans="1:11" x14ac:dyDescent="0.3">
      <c r="A17968" t="s">
        <v>69502</v>
      </c>
      <c r="B17968" t="s">
        <v>69503</v>
      </c>
      <c r="C17968" t="s">
        <v>27</v>
      </c>
      <c r="D17968" t="s">
        <v>69504</v>
      </c>
      <c r="E17968" t="s">
        <v>65444</v>
      </c>
      <c r="F17968" t="s">
        <v>41</v>
      </c>
      <c r="G17968" t="s">
        <v>42</v>
      </c>
      <c r="H17968">
        <v>0</v>
      </c>
      <c r="I17968">
        <v>0</v>
      </c>
      <c r="J17968">
        <v>0</v>
      </c>
      <c r="K17968" t="s">
        <v>69505</v>
      </c>
    </row>
    <row r="17969" spans="1:11" x14ac:dyDescent="0.3">
      <c r="A17969" t="s">
        <v>69506</v>
      </c>
      <c r="B17969" t="s">
        <v>69507</v>
      </c>
      <c r="C17969" t="s">
        <v>558</v>
      </c>
      <c r="D17969" t="s">
        <v>69508</v>
      </c>
      <c r="E17969" t="s">
        <v>18607</v>
      </c>
      <c r="F17969" t="s">
        <v>16</v>
      </c>
      <c r="G17969" t="s">
        <v>3120</v>
      </c>
      <c r="H17969">
        <v>0</v>
      </c>
      <c r="I17969">
        <v>0</v>
      </c>
      <c r="J17969">
        <v>0</v>
      </c>
      <c r="K17969" t="s">
        <v>69509</v>
      </c>
    </row>
    <row r="17970" spans="1:11" x14ac:dyDescent="0.3">
      <c r="A17970" t="s">
        <v>69510</v>
      </c>
      <c r="B17970" t="s">
        <v>69511</v>
      </c>
      <c r="C17970" t="s">
        <v>558</v>
      </c>
      <c r="D17970" t="s">
        <v>69512</v>
      </c>
      <c r="E17970" t="s">
        <v>18607</v>
      </c>
      <c r="F17970" t="s">
        <v>71</v>
      </c>
      <c r="G17970" t="s">
        <v>756</v>
      </c>
      <c r="H17970">
        <v>0</v>
      </c>
      <c r="I17970">
        <v>0</v>
      </c>
      <c r="J17970">
        <v>0</v>
      </c>
      <c r="K17970" t="s">
        <v>69513</v>
      </c>
    </row>
    <row r="17971" spans="1:11" x14ac:dyDescent="0.3">
      <c r="A17971" t="s">
        <v>69514</v>
      </c>
      <c r="B17971" t="s">
        <v>69515</v>
      </c>
      <c r="C17971" t="s">
        <v>13</v>
      </c>
      <c r="D17971" t="s">
        <v>69516</v>
      </c>
      <c r="E17971" t="s">
        <v>66835</v>
      </c>
      <c r="F17971" t="s">
        <v>16</v>
      </c>
      <c r="G17971" t="s">
        <v>14060</v>
      </c>
      <c r="H17971">
        <v>0</v>
      </c>
      <c r="I17971">
        <v>0</v>
      </c>
      <c r="J17971">
        <v>0</v>
      </c>
      <c r="K17971" t="s">
        <v>69517</v>
      </c>
    </row>
    <row r="17972" spans="1:11" x14ac:dyDescent="0.3">
      <c r="A17972" t="s">
        <v>69518</v>
      </c>
      <c r="B17972" t="s">
        <v>69519</v>
      </c>
      <c r="C17972" t="s">
        <v>13</v>
      </c>
      <c r="D17972" t="s">
        <v>69520</v>
      </c>
      <c r="E17972" t="s">
        <v>66835</v>
      </c>
      <c r="F17972" t="s">
        <v>16</v>
      </c>
      <c r="G17972" t="s">
        <v>9145</v>
      </c>
      <c r="H17972">
        <v>0</v>
      </c>
      <c r="I17972">
        <v>0</v>
      </c>
      <c r="J17972">
        <v>0</v>
      </c>
      <c r="K17972" t="s">
        <v>69521</v>
      </c>
    </row>
    <row r="17973" spans="1:11" x14ac:dyDescent="0.3">
      <c r="A17973" t="s">
        <v>69522</v>
      </c>
      <c r="B17973" t="s">
        <v>69523</v>
      </c>
      <c r="C17973" t="s">
        <v>13</v>
      </c>
      <c r="D17973" t="s">
        <v>69524</v>
      </c>
      <c r="E17973" t="s">
        <v>66835</v>
      </c>
      <c r="F17973" t="s">
        <v>16</v>
      </c>
      <c r="G17973" t="s">
        <v>10373</v>
      </c>
      <c r="H17973">
        <v>0</v>
      </c>
      <c r="I17973">
        <v>0</v>
      </c>
      <c r="J17973">
        <v>0</v>
      </c>
      <c r="K17973" t="s">
        <v>69525</v>
      </c>
    </row>
    <row r="17974" spans="1:11" x14ac:dyDescent="0.3">
      <c r="A17974" t="s">
        <v>69526</v>
      </c>
      <c r="C17974" t="s">
        <v>558</v>
      </c>
      <c r="D17974" t="s">
        <v>69527</v>
      </c>
      <c r="E17974" t="s">
        <v>630</v>
      </c>
      <c r="F17974" t="s">
        <v>1947</v>
      </c>
      <c r="G17974" t="s">
        <v>42</v>
      </c>
      <c r="H17974">
        <v>0</v>
      </c>
      <c r="I17974">
        <v>0</v>
      </c>
      <c r="J17974">
        <v>0</v>
      </c>
      <c r="K17974" t="s">
        <v>69528</v>
      </c>
    </row>
    <row r="17975" spans="1:11" x14ac:dyDescent="0.3">
      <c r="A17975" t="s">
        <v>69529</v>
      </c>
      <c r="B17975" t="s">
        <v>69530</v>
      </c>
      <c r="C17975" t="s">
        <v>13</v>
      </c>
      <c r="D17975" t="s">
        <v>69531</v>
      </c>
      <c r="E17975" t="s">
        <v>66835</v>
      </c>
      <c r="F17975" t="s">
        <v>16</v>
      </c>
      <c r="G17975" t="s">
        <v>1756</v>
      </c>
      <c r="H17975">
        <v>0</v>
      </c>
      <c r="I17975">
        <v>0</v>
      </c>
      <c r="J17975">
        <v>0</v>
      </c>
      <c r="K17975" t="s">
        <v>69532</v>
      </c>
    </row>
    <row r="17976" spans="1:11" x14ac:dyDescent="0.3">
      <c r="A17976" t="s">
        <v>69533</v>
      </c>
      <c r="C17976" t="s">
        <v>13</v>
      </c>
      <c r="D17976" t="s">
        <v>69534</v>
      </c>
      <c r="E17976" t="s">
        <v>66835</v>
      </c>
      <c r="F17976" t="s">
        <v>16</v>
      </c>
      <c r="G17976" t="s">
        <v>42</v>
      </c>
      <c r="H17976">
        <v>0</v>
      </c>
      <c r="I17976">
        <v>0</v>
      </c>
      <c r="J17976">
        <v>0</v>
      </c>
      <c r="K17976" t="s">
        <v>69535</v>
      </c>
    </row>
    <row r="17977" spans="1:11" x14ac:dyDescent="0.3">
      <c r="A17977" t="s">
        <v>69536</v>
      </c>
      <c r="B17977" t="s">
        <v>69537</v>
      </c>
      <c r="C17977" t="s">
        <v>13</v>
      </c>
      <c r="D17977" t="s">
        <v>69538</v>
      </c>
      <c r="E17977" t="s">
        <v>66835</v>
      </c>
      <c r="F17977" t="s">
        <v>16</v>
      </c>
      <c r="G17977" t="s">
        <v>13739</v>
      </c>
      <c r="H17977">
        <v>0</v>
      </c>
      <c r="I17977">
        <v>0</v>
      </c>
      <c r="J17977">
        <v>0</v>
      </c>
      <c r="K17977" t="s">
        <v>69539</v>
      </c>
    </row>
    <row r="17978" spans="1:11" x14ac:dyDescent="0.3">
      <c r="A17978" t="s">
        <v>69540</v>
      </c>
      <c r="B17978" t="s">
        <v>69541</v>
      </c>
      <c r="C17978" t="s">
        <v>558</v>
      </c>
      <c r="D17978" t="s">
        <v>69542</v>
      </c>
      <c r="E17978" t="s">
        <v>32599</v>
      </c>
      <c r="F17978" t="s">
        <v>16</v>
      </c>
      <c r="G17978" t="s">
        <v>12743</v>
      </c>
      <c r="H17978">
        <v>0</v>
      </c>
      <c r="I17978">
        <v>0</v>
      </c>
      <c r="J17978">
        <v>0</v>
      </c>
      <c r="K17978" t="s">
        <v>69543</v>
      </c>
    </row>
    <row r="17979" spans="1:11" x14ac:dyDescent="0.3">
      <c r="A17979" t="s">
        <v>69544</v>
      </c>
      <c r="B17979" t="s">
        <v>69545</v>
      </c>
      <c r="C17979" t="s">
        <v>13</v>
      </c>
      <c r="D17979" t="s">
        <v>69546</v>
      </c>
      <c r="E17979" t="s">
        <v>66835</v>
      </c>
      <c r="F17979" t="s">
        <v>16</v>
      </c>
      <c r="G17979" t="s">
        <v>4960</v>
      </c>
      <c r="H17979">
        <v>0</v>
      </c>
      <c r="I17979">
        <v>0</v>
      </c>
      <c r="J17979">
        <v>0</v>
      </c>
      <c r="K17979" t="s">
        <v>69547</v>
      </c>
    </row>
    <row r="17980" spans="1:11" x14ac:dyDescent="0.3">
      <c r="A17980" t="s">
        <v>69548</v>
      </c>
      <c r="B17980" t="s">
        <v>69549</v>
      </c>
      <c r="C17980" t="s">
        <v>558</v>
      </c>
      <c r="D17980" t="s">
        <v>69550</v>
      </c>
      <c r="E17980" t="s">
        <v>32599</v>
      </c>
      <c r="F17980" t="s">
        <v>16</v>
      </c>
      <c r="G17980" t="s">
        <v>35</v>
      </c>
      <c r="H17980">
        <v>0</v>
      </c>
      <c r="I17980">
        <v>0</v>
      </c>
      <c r="J17980">
        <v>0</v>
      </c>
      <c r="K17980" t="s">
        <v>69551</v>
      </c>
    </row>
    <row r="17981" spans="1:11" x14ac:dyDescent="0.3">
      <c r="A17981" t="s">
        <v>69552</v>
      </c>
      <c r="B17981" t="s">
        <v>69553</v>
      </c>
      <c r="C17981" t="s">
        <v>558</v>
      </c>
      <c r="D17981" t="s">
        <v>69554</v>
      </c>
      <c r="E17981" t="s">
        <v>32599</v>
      </c>
      <c r="F17981" t="s">
        <v>16</v>
      </c>
      <c r="G17981" t="s">
        <v>11808</v>
      </c>
      <c r="H17981">
        <v>0</v>
      </c>
      <c r="I17981">
        <v>0</v>
      </c>
      <c r="J17981">
        <v>0</v>
      </c>
      <c r="K17981" t="s">
        <v>69555</v>
      </c>
    </row>
    <row r="17982" spans="1:11" x14ac:dyDescent="0.3">
      <c r="A17982" t="s">
        <v>69556</v>
      </c>
      <c r="B17982" t="s">
        <v>69557</v>
      </c>
      <c r="C17982" t="s">
        <v>558</v>
      </c>
      <c r="D17982" t="s">
        <v>69558</v>
      </c>
      <c r="E17982" t="s">
        <v>630</v>
      </c>
      <c r="F17982" t="s">
        <v>6825</v>
      </c>
      <c r="G17982" t="s">
        <v>42</v>
      </c>
      <c r="H17982">
        <v>0</v>
      </c>
      <c r="I17982">
        <v>0</v>
      </c>
      <c r="J17982">
        <v>0</v>
      </c>
      <c r="K17982" t="s">
        <v>69559</v>
      </c>
    </row>
    <row r="17983" spans="1:11" x14ac:dyDescent="0.3">
      <c r="A17983" t="s">
        <v>69560</v>
      </c>
      <c r="B17983" t="s">
        <v>69561</v>
      </c>
      <c r="C17983" t="s">
        <v>558</v>
      </c>
      <c r="D17983" t="s">
        <v>69562</v>
      </c>
      <c r="E17983" t="s">
        <v>18607</v>
      </c>
      <c r="F17983" t="s">
        <v>16</v>
      </c>
      <c r="G17983" t="s">
        <v>4520</v>
      </c>
      <c r="H17983">
        <v>0</v>
      </c>
      <c r="I17983">
        <v>0</v>
      </c>
      <c r="J17983">
        <v>0</v>
      </c>
      <c r="K17983" t="s">
        <v>69563</v>
      </c>
    </row>
    <row r="17984" spans="1:11" x14ac:dyDescent="0.3">
      <c r="A17984" t="s">
        <v>69564</v>
      </c>
      <c r="B17984" t="s">
        <v>69565</v>
      </c>
      <c r="C17984" t="s">
        <v>558</v>
      </c>
      <c r="D17984" t="s">
        <v>69566</v>
      </c>
      <c r="E17984" t="s">
        <v>18607</v>
      </c>
      <c r="F17984" t="s">
        <v>16</v>
      </c>
      <c r="G17984" t="s">
        <v>8365</v>
      </c>
      <c r="H17984">
        <v>0</v>
      </c>
      <c r="I17984">
        <v>0</v>
      </c>
      <c r="J17984">
        <v>0</v>
      </c>
      <c r="K17984" t="s">
        <v>69567</v>
      </c>
    </row>
    <row r="17985" spans="1:11" x14ac:dyDescent="0.3">
      <c r="A17985" t="s">
        <v>69568</v>
      </c>
      <c r="C17985" t="s">
        <v>27</v>
      </c>
      <c r="D17985" t="s">
        <v>69569</v>
      </c>
      <c r="E17985" t="s">
        <v>65444</v>
      </c>
      <c r="F17985" t="s">
        <v>41</v>
      </c>
      <c r="G17985" t="s">
        <v>42</v>
      </c>
      <c r="H17985">
        <v>0</v>
      </c>
      <c r="I17985">
        <v>0</v>
      </c>
      <c r="J17985">
        <v>0</v>
      </c>
      <c r="K17985" t="s">
        <v>69570</v>
      </c>
    </row>
    <row r="17986" spans="1:11" x14ac:dyDescent="0.3">
      <c r="A17986" t="s">
        <v>69571</v>
      </c>
      <c r="B17986" t="s">
        <v>69572</v>
      </c>
      <c r="C17986" t="s">
        <v>13</v>
      </c>
      <c r="D17986" t="s">
        <v>69573</v>
      </c>
      <c r="E17986" t="s">
        <v>66835</v>
      </c>
      <c r="F17986" t="s">
        <v>16</v>
      </c>
      <c r="G17986" t="s">
        <v>13739</v>
      </c>
      <c r="H17986">
        <v>0</v>
      </c>
      <c r="I17986">
        <v>0</v>
      </c>
      <c r="J17986">
        <v>0</v>
      </c>
      <c r="K17986" t="s">
        <v>69574</v>
      </c>
    </row>
    <row r="17987" spans="1:11" x14ac:dyDescent="0.3">
      <c r="A17987" t="s">
        <v>69575</v>
      </c>
      <c r="B17987" t="s">
        <v>69576</v>
      </c>
      <c r="C17987" t="s">
        <v>13</v>
      </c>
      <c r="D17987" t="s">
        <v>69577</v>
      </c>
      <c r="E17987" t="s">
        <v>66835</v>
      </c>
      <c r="F17987" t="s">
        <v>16</v>
      </c>
      <c r="G17987" t="s">
        <v>15759</v>
      </c>
      <c r="H17987">
        <v>0</v>
      </c>
      <c r="I17987">
        <v>0</v>
      </c>
      <c r="J17987">
        <v>0</v>
      </c>
      <c r="K17987" t="s">
        <v>69578</v>
      </c>
    </row>
    <row r="17988" spans="1:11" x14ac:dyDescent="0.3">
      <c r="A17988" t="s">
        <v>69579</v>
      </c>
      <c r="B17988" t="s">
        <v>69580</v>
      </c>
      <c r="C17988" t="s">
        <v>558</v>
      </c>
      <c r="D17988" t="s">
        <v>69581</v>
      </c>
      <c r="E17988" t="s">
        <v>18607</v>
      </c>
      <c r="F17988" t="s">
        <v>16</v>
      </c>
      <c r="G17988" t="s">
        <v>3262</v>
      </c>
      <c r="H17988">
        <v>0</v>
      </c>
      <c r="I17988">
        <v>0</v>
      </c>
      <c r="J17988">
        <v>0</v>
      </c>
      <c r="K17988" t="s">
        <v>69582</v>
      </c>
    </row>
    <row r="17989" spans="1:11" x14ac:dyDescent="0.3">
      <c r="A17989" t="s">
        <v>69583</v>
      </c>
      <c r="C17989" t="s">
        <v>13</v>
      </c>
      <c r="D17989" t="s">
        <v>69584</v>
      </c>
      <c r="E17989" t="s">
        <v>66835</v>
      </c>
      <c r="F17989" t="s">
        <v>16</v>
      </c>
      <c r="G17989" t="s">
        <v>42</v>
      </c>
      <c r="H17989">
        <v>0</v>
      </c>
      <c r="I17989">
        <v>0</v>
      </c>
      <c r="J17989">
        <v>0</v>
      </c>
      <c r="K17989" t="s">
        <v>69585</v>
      </c>
    </row>
    <row r="17990" spans="1:11" x14ac:dyDescent="0.3">
      <c r="A17990" t="s">
        <v>69586</v>
      </c>
      <c r="B17990" t="s">
        <v>69587</v>
      </c>
      <c r="C17990" t="s">
        <v>13</v>
      </c>
      <c r="D17990" t="s">
        <v>69588</v>
      </c>
      <c r="E17990" t="s">
        <v>66835</v>
      </c>
      <c r="F17990" t="s">
        <v>16</v>
      </c>
      <c r="G17990" t="s">
        <v>5345</v>
      </c>
      <c r="H17990">
        <v>0</v>
      </c>
      <c r="I17990">
        <v>0</v>
      </c>
      <c r="J17990">
        <v>0</v>
      </c>
      <c r="K17990" t="s">
        <v>69589</v>
      </c>
    </row>
    <row r="17991" spans="1:11" x14ac:dyDescent="0.3">
      <c r="A17991" t="s">
        <v>69590</v>
      </c>
      <c r="B17991" t="s">
        <v>56312</v>
      </c>
      <c r="C17991" t="s">
        <v>558</v>
      </c>
      <c r="D17991" t="s">
        <v>69591</v>
      </c>
      <c r="E17991" t="s">
        <v>34293</v>
      </c>
      <c r="F17991" t="s">
        <v>16</v>
      </c>
      <c r="G17991" t="s">
        <v>2823</v>
      </c>
      <c r="H17991">
        <v>0</v>
      </c>
      <c r="I17991">
        <v>0</v>
      </c>
      <c r="J17991">
        <v>0</v>
      </c>
      <c r="K17991" t="s">
        <v>69592</v>
      </c>
    </row>
    <row r="17992" spans="1:11" x14ac:dyDescent="0.3">
      <c r="A17992" t="s">
        <v>69593</v>
      </c>
      <c r="B17992" t="s">
        <v>69594</v>
      </c>
      <c r="C17992" t="s">
        <v>558</v>
      </c>
      <c r="D17992" t="s">
        <v>69595</v>
      </c>
      <c r="E17992" t="s">
        <v>18607</v>
      </c>
      <c r="F17992" t="s">
        <v>16</v>
      </c>
      <c r="G17992" t="s">
        <v>2613</v>
      </c>
      <c r="H17992">
        <v>0</v>
      </c>
      <c r="I17992">
        <v>0</v>
      </c>
      <c r="J17992">
        <v>0</v>
      </c>
      <c r="K17992" t="s">
        <v>69596</v>
      </c>
    </row>
    <row r="17993" spans="1:11" x14ac:dyDescent="0.3">
      <c r="A17993" t="s">
        <v>69597</v>
      </c>
      <c r="B17993" t="s">
        <v>69598</v>
      </c>
      <c r="C17993" t="s">
        <v>13</v>
      </c>
      <c r="D17993" t="s">
        <v>69599</v>
      </c>
      <c r="E17993" t="s">
        <v>66835</v>
      </c>
      <c r="F17993" t="s">
        <v>16</v>
      </c>
      <c r="G17993" t="s">
        <v>5120</v>
      </c>
      <c r="H17993">
        <v>0</v>
      </c>
      <c r="I17993">
        <v>0</v>
      </c>
      <c r="J17993">
        <v>0</v>
      </c>
      <c r="K17993" t="s">
        <v>69600</v>
      </c>
    </row>
    <row r="17994" spans="1:11" x14ac:dyDescent="0.3">
      <c r="A17994" t="s">
        <v>69601</v>
      </c>
      <c r="B17994" t="s">
        <v>69602</v>
      </c>
      <c r="C17994" t="s">
        <v>13</v>
      </c>
      <c r="D17994" t="s">
        <v>69603</v>
      </c>
      <c r="E17994" t="s">
        <v>66835</v>
      </c>
      <c r="F17994" t="s">
        <v>16</v>
      </c>
      <c r="G17994" t="s">
        <v>4993</v>
      </c>
      <c r="H17994">
        <v>0</v>
      </c>
      <c r="I17994">
        <v>0</v>
      </c>
      <c r="J17994">
        <v>0</v>
      </c>
      <c r="K17994" t="s">
        <v>69604</v>
      </c>
    </row>
    <row r="17995" spans="1:11" x14ac:dyDescent="0.3">
      <c r="A17995" t="s">
        <v>69605</v>
      </c>
      <c r="B17995" t="s">
        <v>69606</v>
      </c>
      <c r="C17995" t="s">
        <v>13</v>
      </c>
      <c r="D17995" t="s">
        <v>69607</v>
      </c>
      <c r="E17995" t="s">
        <v>66835</v>
      </c>
      <c r="F17995" t="s">
        <v>16</v>
      </c>
      <c r="G17995" t="s">
        <v>18591</v>
      </c>
      <c r="H17995">
        <v>0</v>
      </c>
      <c r="I17995">
        <v>0</v>
      </c>
      <c r="J17995">
        <v>0</v>
      </c>
      <c r="K17995" t="s">
        <v>69608</v>
      </c>
    </row>
    <row r="17996" spans="1:11" x14ac:dyDescent="0.3">
      <c r="A17996" t="s">
        <v>69609</v>
      </c>
      <c r="B17996" t="s">
        <v>69610</v>
      </c>
      <c r="C17996" t="s">
        <v>13</v>
      </c>
      <c r="D17996" t="s">
        <v>69611</v>
      </c>
      <c r="E17996" t="s">
        <v>66835</v>
      </c>
      <c r="F17996" t="s">
        <v>16</v>
      </c>
      <c r="G17996" t="s">
        <v>3624</v>
      </c>
      <c r="H17996">
        <v>0</v>
      </c>
      <c r="I17996">
        <v>0</v>
      </c>
      <c r="J17996">
        <v>0</v>
      </c>
      <c r="K17996" t="s">
        <v>69612</v>
      </c>
    </row>
    <row r="17997" spans="1:11" x14ac:dyDescent="0.3">
      <c r="A17997" t="s">
        <v>69613</v>
      </c>
      <c r="B17997" t="s">
        <v>69614</v>
      </c>
      <c r="C17997" t="s">
        <v>558</v>
      </c>
      <c r="D17997" t="s">
        <v>69615</v>
      </c>
      <c r="E17997" t="s">
        <v>34293</v>
      </c>
      <c r="F17997" t="s">
        <v>16</v>
      </c>
      <c r="G17997" t="s">
        <v>30071</v>
      </c>
      <c r="H17997">
        <v>0</v>
      </c>
      <c r="I17997">
        <v>0</v>
      </c>
      <c r="J17997">
        <v>0</v>
      </c>
      <c r="K17997" t="s">
        <v>69616</v>
      </c>
    </row>
    <row r="17998" spans="1:11" x14ac:dyDescent="0.3">
      <c r="A17998" t="s">
        <v>69617</v>
      </c>
      <c r="C17998" t="s">
        <v>558</v>
      </c>
      <c r="D17998" t="s">
        <v>69618</v>
      </c>
      <c r="E17998" t="s">
        <v>32599</v>
      </c>
      <c r="F17998" t="s">
        <v>16</v>
      </c>
      <c r="G17998" t="s">
        <v>4039</v>
      </c>
      <c r="H17998">
        <v>0</v>
      </c>
      <c r="I17998">
        <v>0</v>
      </c>
      <c r="J17998">
        <v>0</v>
      </c>
      <c r="K17998" t="s">
        <v>69619</v>
      </c>
    </row>
    <row r="17999" spans="1:11" x14ac:dyDescent="0.3">
      <c r="A17999" t="s">
        <v>69620</v>
      </c>
      <c r="B17999" t="s">
        <v>69621</v>
      </c>
      <c r="C17999" t="s">
        <v>13</v>
      </c>
      <c r="D17999" t="s">
        <v>69622</v>
      </c>
      <c r="E17999" t="s">
        <v>66835</v>
      </c>
      <c r="F17999" t="s">
        <v>16</v>
      </c>
      <c r="G17999" t="s">
        <v>4604</v>
      </c>
      <c r="H17999">
        <v>0</v>
      </c>
      <c r="I17999">
        <v>0</v>
      </c>
      <c r="J17999">
        <v>0</v>
      </c>
      <c r="K17999" t="s">
        <v>69623</v>
      </c>
    </row>
    <row r="18000" spans="1:11" x14ac:dyDescent="0.3">
      <c r="A18000" t="s">
        <v>69624</v>
      </c>
      <c r="C18000" t="s">
        <v>466</v>
      </c>
      <c r="D18000" t="e">
        <f>노인주택</f>
        <v>#NAME?</v>
      </c>
      <c r="E18000" t="s">
        <v>761</v>
      </c>
      <c r="F18000" t="s">
        <v>16</v>
      </c>
      <c r="G18000" t="s">
        <v>1127</v>
      </c>
      <c r="H18000">
        <v>0</v>
      </c>
      <c r="I18000">
        <v>0</v>
      </c>
      <c r="J18000">
        <v>0</v>
      </c>
      <c r="K18000" t="s">
        <v>69625</v>
      </c>
    </row>
    <row r="18001" spans="1:11" x14ac:dyDescent="0.3">
      <c r="A18001" t="s">
        <v>69626</v>
      </c>
      <c r="B18001" t="s">
        <v>69627</v>
      </c>
      <c r="C18001" t="s">
        <v>13</v>
      </c>
      <c r="D18001" t="s">
        <v>69628</v>
      </c>
      <c r="E18001" t="s">
        <v>66835</v>
      </c>
      <c r="F18001" t="s">
        <v>16</v>
      </c>
      <c r="G18001" t="s">
        <v>269</v>
      </c>
      <c r="H18001">
        <v>0</v>
      </c>
      <c r="I18001">
        <v>0</v>
      </c>
      <c r="J18001">
        <v>0</v>
      </c>
      <c r="K18001" t="s">
        <v>69629</v>
      </c>
    </row>
    <row r="18002" spans="1:11" x14ac:dyDescent="0.3">
      <c r="A18002" t="s">
        <v>69630</v>
      </c>
      <c r="C18002" t="s">
        <v>13</v>
      </c>
      <c r="D18002" t="s">
        <v>69631</v>
      </c>
      <c r="E18002" t="s">
        <v>66835</v>
      </c>
      <c r="F18002" t="s">
        <v>16</v>
      </c>
      <c r="G18002" t="s">
        <v>16824</v>
      </c>
      <c r="H18002">
        <v>0</v>
      </c>
      <c r="I18002">
        <v>0</v>
      </c>
      <c r="J18002">
        <v>0</v>
      </c>
      <c r="K18002" t="s">
        <v>69632</v>
      </c>
    </row>
    <row r="18003" spans="1:11" x14ac:dyDescent="0.3">
      <c r="A18003" t="s">
        <v>69633</v>
      </c>
      <c r="B18003" t="s">
        <v>69634</v>
      </c>
      <c r="C18003" t="s">
        <v>558</v>
      </c>
      <c r="D18003" t="s">
        <v>69635</v>
      </c>
      <c r="E18003" t="s">
        <v>18607</v>
      </c>
      <c r="F18003" t="s">
        <v>16</v>
      </c>
      <c r="G18003" t="s">
        <v>20664</v>
      </c>
      <c r="H18003">
        <v>0</v>
      </c>
      <c r="I18003">
        <v>0</v>
      </c>
      <c r="J18003">
        <v>0</v>
      </c>
      <c r="K18003" t="s">
        <v>69636</v>
      </c>
    </row>
    <row r="18004" spans="1:11" x14ac:dyDescent="0.3">
      <c r="A18004" t="s">
        <v>69637</v>
      </c>
      <c r="B18004" t="s">
        <v>69638</v>
      </c>
      <c r="C18004" t="s">
        <v>13</v>
      </c>
      <c r="D18004" t="s">
        <v>69639</v>
      </c>
      <c r="E18004" t="s">
        <v>66835</v>
      </c>
      <c r="F18004" t="s">
        <v>16</v>
      </c>
      <c r="G18004" t="s">
        <v>17391</v>
      </c>
      <c r="H18004">
        <v>0</v>
      </c>
      <c r="I18004">
        <v>0</v>
      </c>
      <c r="J18004">
        <v>0</v>
      </c>
      <c r="K18004" t="s">
        <v>69640</v>
      </c>
    </row>
    <row r="18005" spans="1:11" x14ac:dyDescent="0.3">
      <c r="A18005" t="s">
        <v>69641</v>
      </c>
      <c r="B18005" t="s">
        <v>69642</v>
      </c>
      <c r="C18005" t="s">
        <v>13</v>
      </c>
      <c r="D18005" t="s">
        <v>69643</v>
      </c>
      <c r="E18005" t="s">
        <v>66835</v>
      </c>
      <c r="F18005" t="s">
        <v>16</v>
      </c>
      <c r="G18005" t="s">
        <v>1496</v>
      </c>
      <c r="H18005">
        <v>0</v>
      </c>
      <c r="I18005">
        <v>0</v>
      </c>
      <c r="J18005">
        <v>0</v>
      </c>
      <c r="K18005" t="s">
        <v>69644</v>
      </c>
    </row>
    <row r="18006" spans="1:11" x14ac:dyDescent="0.3">
      <c r="A18006" t="s">
        <v>69645</v>
      </c>
      <c r="B18006" t="s">
        <v>69646</v>
      </c>
      <c r="C18006" t="s">
        <v>558</v>
      </c>
      <c r="D18006" t="s">
        <v>69647</v>
      </c>
      <c r="E18006" t="s">
        <v>18607</v>
      </c>
      <c r="F18006" t="s">
        <v>16</v>
      </c>
      <c r="G18006" t="s">
        <v>3945</v>
      </c>
      <c r="H18006">
        <v>0</v>
      </c>
      <c r="I18006">
        <v>0</v>
      </c>
      <c r="J18006">
        <v>0</v>
      </c>
      <c r="K18006" t="s">
        <v>69648</v>
      </c>
    </row>
    <row r="18007" spans="1:11" x14ac:dyDescent="0.3">
      <c r="A18007" t="s">
        <v>69649</v>
      </c>
      <c r="B18007" t="s">
        <v>69650</v>
      </c>
      <c r="C18007" t="s">
        <v>13</v>
      </c>
      <c r="D18007" t="s">
        <v>69651</v>
      </c>
      <c r="E18007" t="s">
        <v>66835</v>
      </c>
      <c r="F18007" t="s">
        <v>16</v>
      </c>
      <c r="G18007" t="s">
        <v>10537</v>
      </c>
      <c r="H18007">
        <v>0</v>
      </c>
      <c r="I18007">
        <v>0</v>
      </c>
      <c r="J18007">
        <v>0</v>
      </c>
      <c r="K18007" t="s">
        <v>69652</v>
      </c>
    </row>
    <row r="18008" spans="1:11" x14ac:dyDescent="0.3">
      <c r="A18008" t="s">
        <v>69653</v>
      </c>
      <c r="B18008" t="s">
        <v>69654</v>
      </c>
      <c r="C18008" t="s">
        <v>13</v>
      </c>
      <c r="D18008" t="s">
        <v>69651</v>
      </c>
      <c r="E18008" t="s">
        <v>66835</v>
      </c>
      <c r="F18008" t="s">
        <v>16</v>
      </c>
      <c r="G18008" t="s">
        <v>2715</v>
      </c>
      <c r="H18008">
        <v>0</v>
      </c>
      <c r="I18008">
        <v>0</v>
      </c>
      <c r="J18008">
        <v>0</v>
      </c>
      <c r="K18008" t="s">
        <v>69655</v>
      </c>
    </row>
    <row r="18009" spans="1:11" x14ac:dyDescent="0.3">
      <c r="A18009" t="s">
        <v>69656</v>
      </c>
      <c r="B18009" t="s">
        <v>69657</v>
      </c>
      <c r="C18009" t="s">
        <v>13</v>
      </c>
      <c r="D18009" t="s">
        <v>69658</v>
      </c>
      <c r="E18009" t="s">
        <v>66835</v>
      </c>
      <c r="F18009" t="s">
        <v>16</v>
      </c>
      <c r="G18009" t="s">
        <v>5097</v>
      </c>
      <c r="H18009">
        <v>0</v>
      </c>
      <c r="I18009">
        <v>0</v>
      </c>
      <c r="J18009">
        <v>0</v>
      </c>
      <c r="K18009" t="s">
        <v>69659</v>
      </c>
    </row>
    <row r="18010" spans="1:11" x14ac:dyDescent="0.3">
      <c r="A18010" t="s">
        <v>69660</v>
      </c>
      <c r="B18010" t="s">
        <v>69661</v>
      </c>
      <c r="C18010" t="s">
        <v>13</v>
      </c>
      <c r="D18010" t="s">
        <v>69662</v>
      </c>
      <c r="E18010" t="s">
        <v>66835</v>
      </c>
      <c r="F18010" t="s">
        <v>16</v>
      </c>
      <c r="G18010" t="s">
        <v>19401</v>
      </c>
      <c r="H18010">
        <v>0</v>
      </c>
      <c r="I18010">
        <v>0</v>
      </c>
      <c r="J18010">
        <v>0</v>
      </c>
      <c r="K18010" t="s">
        <v>69663</v>
      </c>
    </row>
    <row r="18011" spans="1:11" x14ac:dyDescent="0.3">
      <c r="A18011" t="s">
        <v>69664</v>
      </c>
      <c r="B18011" t="s">
        <v>69665</v>
      </c>
      <c r="C18011" t="s">
        <v>27</v>
      </c>
      <c r="D18011" t="s">
        <v>69666</v>
      </c>
      <c r="E18011" t="s">
        <v>29</v>
      </c>
      <c r="F18011" t="s">
        <v>41</v>
      </c>
      <c r="G18011" t="s">
        <v>42</v>
      </c>
      <c r="H18011">
        <v>0</v>
      </c>
      <c r="I18011">
        <v>0</v>
      </c>
      <c r="J18011">
        <v>0</v>
      </c>
      <c r="K18011" t="s">
        <v>69667</v>
      </c>
    </row>
    <row r="18012" spans="1:11" x14ac:dyDescent="0.3">
      <c r="A18012" t="s">
        <v>69668</v>
      </c>
      <c r="C18012" t="s">
        <v>13</v>
      </c>
      <c r="D18012" t="s">
        <v>69669</v>
      </c>
      <c r="E18012" t="s">
        <v>66835</v>
      </c>
      <c r="F18012" t="s">
        <v>16</v>
      </c>
      <c r="G18012" t="s">
        <v>42</v>
      </c>
      <c r="H18012">
        <v>0</v>
      </c>
      <c r="I18012">
        <v>0</v>
      </c>
      <c r="J18012">
        <v>0</v>
      </c>
      <c r="K18012" t="s">
        <v>69670</v>
      </c>
    </row>
    <row r="18013" spans="1:11" x14ac:dyDescent="0.3">
      <c r="A18013" t="s">
        <v>69671</v>
      </c>
      <c r="B18013" t="s">
        <v>69672</v>
      </c>
      <c r="C18013" t="s">
        <v>27</v>
      </c>
      <c r="D18013" t="s">
        <v>69673</v>
      </c>
      <c r="E18013" t="s">
        <v>65444</v>
      </c>
      <c r="F18013" t="s">
        <v>41</v>
      </c>
      <c r="G18013" t="s">
        <v>3858</v>
      </c>
      <c r="H18013">
        <v>0</v>
      </c>
      <c r="I18013">
        <v>0</v>
      </c>
      <c r="J18013">
        <v>0</v>
      </c>
      <c r="K18013" t="s">
        <v>69674</v>
      </c>
    </row>
    <row r="18014" spans="1:11" x14ac:dyDescent="0.3">
      <c r="A18014" t="s">
        <v>69675</v>
      </c>
      <c r="B18014" t="s">
        <v>69676</v>
      </c>
      <c r="C18014" t="s">
        <v>27</v>
      </c>
      <c r="D18014" t="s">
        <v>69677</v>
      </c>
      <c r="E18014" t="s">
        <v>65444</v>
      </c>
      <c r="F18014" t="s">
        <v>41</v>
      </c>
      <c r="G18014" t="s">
        <v>42</v>
      </c>
      <c r="H18014">
        <v>0</v>
      </c>
      <c r="I18014">
        <v>0</v>
      </c>
      <c r="J18014">
        <v>0</v>
      </c>
      <c r="K18014" t="s">
        <v>69678</v>
      </c>
    </row>
    <row r="18015" spans="1:11" x14ac:dyDescent="0.3">
      <c r="A18015" t="s">
        <v>69679</v>
      </c>
      <c r="B18015" t="s">
        <v>69680</v>
      </c>
      <c r="C18015" t="s">
        <v>27</v>
      </c>
      <c r="D18015" t="s">
        <v>69681</v>
      </c>
      <c r="E18015" t="s">
        <v>65444</v>
      </c>
      <c r="F18015" t="s">
        <v>41</v>
      </c>
      <c r="G18015" t="s">
        <v>42</v>
      </c>
      <c r="H18015">
        <v>0</v>
      </c>
      <c r="I18015">
        <v>0</v>
      </c>
      <c r="J18015">
        <v>0</v>
      </c>
      <c r="K18015" t="s">
        <v>69682</v>
      </c>
    </row>
    <row r="18016" spans="1:11" x14ac:dyDescent="0.3">
      <c r="A18016" t="s">
        <v>69683</v>
      </c>
      <c r="B18016" t="s">
        <v>69684</v>
      </c>
      <c r="C18016" t="s">
        <v>20</v>
      </c>
      <c r="D18016" t="s">
        <v>69685</v>
      </c>
      <c r="E18016" t="s">
        <v>61426</v>
      </c>
      <c r="F18016" t="s">
        <v>16</v>
      </c>
      <c r="G18016" t="s">
        <v>2836</v>
      </c>
      <c r="H18016">
        <v>0</v>
      </c>
      <c r="I18016">
        <v>0</v>
      </c>
      <c r="J18016">
        <v>0</v>
      </c>
      <c r="K18016" t="s">
        <v>69686</v>
      </c>
    </row>
    <row r="18017" spans="1:11" x14ac:dyDescent="0.3">
      <c r="A18017" t="s">
        <v>69687</v>
      </c>
      <c r="C18017" t="s">
        <v>27</v>
      </c>
      <c r="D18017" t="s">
        <v>69688</v>
      </c>
      <c r="E18017" t="s">
        <v>65444</v>
      </c>
      <c r="F18017" t="s">
        <v>41</v>
      </c>
      <c r="G18017" t="s">
        <v>42</v>
      </c>
      <c r="H18017">
        <v>0</v>
      </c>
      <c r="I18017">
        <v>0</v>
      </c>
      <c r="J18017">
        <v>0</v>
      </c>
      <c r="K18017" t="s">
        <v>69689</v>
      </c>
    </row>
    <row r="18018" spans="1:11" x14ac:dyDescent="0.3">
      <c r="A18018" t="s">
        <v>69690</v>
      </c>
      <c r="B18018" t="s">
        <v>69691</v>
      </c>
      <c r="C18018" t="s">
        <v>558</v>
      </c>
      <c r="D18018" t="s">
        <v>69692</v>
      </c>
      <c r="E18018" t="s">
        <v>18607</v>
      </c>
      <c r="F18018" t="s">
        <v>16</v>
      </c>
      <c r="G18018" t="s">
        <v>3301</v>
      </c>
      <c r="H18018">
        <v>0</v>
      </c>
      <c r="I18018">
        <v>0</v>
      </c>
      <c r="J18018">
        <v>0</v>
      </c>
      <c r="K18018" t="s">
        <v>69693</v>
      </c>
    </row>
    <row r="18019" spans="1:11" x14ac:dyDescent="0.3">
      <c r="A18019" t="s">
        <v>69694</v>
      </c>
      <c r="B18019" t="s">
        <v>69695</v>
      </c>
      <c r="C18019" t="s">
        <v>27</v>
      </c>
      <c r="D18019" t="s">
        <v>69696</v>
      </c>
      <c r="E18019" t="s">
        <v>65444</v>
      </c>
      <c r="F18019" t="s">
        <v>41</v>
      </c>
      <c r="G18019" t="s">
        <v>42</v>
      </c>
      <c r="H18019">
        <v>0</v>
      </c>
      <c r="I18019">
        <v>0</v>
      </c>
      <c r="J18019">
        <v>0</v>
      </c>
      <c r="K18019" t="s">
        <v>69697</v>
      </c>
    </row>
    <row r="18020" spans="1:11" x14ac:dyDescent="0.3">
      <c r="A18020" t="s">
        <v>69698</v>
      </c>
      <c r="C18020" t="s">
        <v>27</v>
      </c>
      <c r="D18020" t="s">
        <v>69699</v>
      </c>
      <c r="E18020" t="s">
        <v>65444</v>
      </c>
      <c r="F18020" t="s">
        <v>41</v>
      </c>
      <c r="G18020" t="s">
        <v>42</v>
      </c>
      <c r="H18020">
        <v>0</v>
      </c>
      <c r="I18020">
        <v>0</v>
      </c>
      <c r="J18020">
        <v>0</v>
      </c>
      <c r="K18020" t="s">
        <v>69700</v>
      </c>
    </row>
    <row r="18021" spans="1:11" x14ac:dyDescent="0.3">
      <c r="A18021" t="s">
        <v>69701</v>
      </c>
      <c r="C18021" t="s">
        <v>558</v>
      </c>
      <c r="D18021" t="s">
        <v>69702</v>
      </c>
      <c r="E18021" t="s">
        <v>18607</v>
      </c>
      <c r="F18021" t="s">
        <v>16</v>
      </c>
      <c r="G18021" t="s">
        <v>2586</v>
      </c>
      <c r="H18021">
        <v>0</v>
      </c>
      <c r="I18021">
        <v>0</v>
      </c>
      <c r="J18021">
        <v>0</v>
      </c>
      <c r="K18021" t="s">
        <v>69703</v>
      </c>
    </row>
    <row r="18022" spans="1:11" x14ac:dyDescent="0.3">
      <c r="A18022" t="s">
        <v>69704</v>
      </c>
      <c r="B18022" t="s">
        <v>69705</v>
      </c>
      <c r="C18022" t="s">
        <v>466</v>
      </c>
      <c r="D18022" t="s">
        <v>69706</v>
      </c>
      <c r="E18022" t="s">
        <v>761</v>
      </c>
      <c r="F18022" t="s">
        <v>16</v>
      </c>
      <c r="G18022" t="s">
        <v>8202</v>
      </c>
      <c r="H18022">
        <v>0</v>
      </c>
      <c r="I18022">
        <v>0</v>
      </c>
      <c r="J18022">
        <v>0</v>
      </c>
      <c r="K18022" t="s">
        <v>69707</v>
      </c>
    </row>
    <row r="18023" spans="1:11" x14ac:dyDescent="0.3">
      <c r="A18023" t="s">
        <v>69708</v>
      </c>
      <c r="B18023" t="s">
        <v>51392</v>
      </c>
      <c r="C18023" t="s">
        <v>13</v>
      </c>
      <c r="D18023" t="s">
        <v>69709</v>
      </c>
      <c r="E18023" t="s">
        <v>66835</v>
      </c>
      <c r="F18023" t="s">
        <v>16</v>
      </c>
      <c r="G18023" t="s">
        <v>756</v>
      </c>
      <c r="H18023">
        <v>0</v>
      </c>
      <c r="I18023">
        <v>0</v>
      </c>
      <c r="J18023">
        <v>0</v>
      </c>
      <c r="K18023" t="s">
        <v>69710</v>
      </c>
    </row>
    <row r="18024" spans="1:11" x14ac:dyDescent="0.3">
      <c r="A18024" t="s">
        <v>69711</v>
      </c>
      <c r="C18024" t="s">
        <v>13</v>
      </c>
      <c r="D18024" t="s">
        <v>69712</v>
      </c>
      <c r="E18024" t="s">
        <v>66835</v>
      </c>
      <c r="F18024" t="s">
        <v>16</v>
      </c>
      <c r="G18024" t="s">
        <v>1710</v>
      </c>
      <c r="H18024">
        <v>0</v>
      </c>
      <c r="I18024">
        <v>0</v>
      </c>
      <c r="J18024">
        <v>0</v>
      </c>
      <c r="K18024" t="s">
        <v>69713</v>
      </c>
    </row>
    <row r="18025" spans="1:11" x14ac:dyDescent="0.3">
      <c r="A18025" t="s">
        <v>69714</v>
      </c>
      <c r="B18025" t="s">
        <v>69715</v>
      </c>
      <c r="C18025" t="s">
        <v>13</v>
      </c>
      <c r="D18025" t="s">
        <v>69709</v>
      </c>
      <c r="E18025" t="s">
        <v>66835</v>
      </c>
      <c r="F18025" t="s">
        <v>16</v>
      </c>
      <c r="G18025" t="s">
        <v>7717</v>
      </c>
      <c r="H18025">
        <v>0</v>
      </c>
      <c r="I18025">
        <v>0</v>
      </c>
      <c r="J18025">
        <v>0</v>
      </c>
      <c r="K18025" t="s">
        <v>69716</v>
      </c>
    </row>
    <row r="18026" spans="1:11" x14ac:dyDescent="0.3">
      <c r="A18026" t="s">
        <v>69717</v>
      </c>
      <c r="B18026" t="s">
        <v>69718</v>
      </c>
      <c r="C18026" t="s">
        <v>13</v>
      </c>
      <c r="D18026" t="s">
        <v>69719</v>
      </c>
      <c r="E18026" t="s">
        <v>66835</v>
      </c>
      <c r="F18026" t="s">
        <v>11292</v>
      </c>
      <c r="G18026" t="s">
        <v>42</v>
      </c>
      <c r="H18026">
        <v>0</v>
      </c>
      <c r="I18026">
        <v>0</v>
      </c>
      <c r="J18026">
        <v>0</v>
      </c>
      <c r="K18026" t="s">
        <v>69720</v>
      </c>
    </row>
    <row r="18027" spans="1:11" x14ac:dyDescent="0.3">
      <c r="A18027" t="s">
        <v>69721</v>
      </c>
      <c r="B18027" t="s">
        <v>69722</v>
      </c>
      <c r="C18027" t="s">
        <v>558</v>
      </c>
      <c r="D18027" t="s">
        <v>69723</v>
      </c>
      <c r="E18027" t="s">
        <v>895</v>
      </c>
      <c r="F18027" t="s">
        <v>1715</v>
      </c>
      <c r="G18027" t="s">
        <v>42</v>
      </c>
      <c r="H18027">
        <v>0</v>
      </c>
      <c r="I18027">
        <v>0</v>
      </c>
      <c r="J18027">
        <v>0</v>
      </c>
      <c r="K18027" t="s">
        <v>69724</v>
      </c>
    </row>
    <row r="18028" spans="1:11" x14ac:dyDescent="0.3">
      <c r="A18028" t="s">
        <v>69725</v>
      </c>
      <c r="B18028" t="s">
        <v>69726</v>
      </c>
      <c r="C18028" t="s">
        <v>27</v>
      </c>
      <c r="D18028" t="s">
        <v>69727</v>
      </c>
      <c r="E18028" t="s">
        <v>65444</v>
      </c>
      <c r="F18028" t="s">
        <v>41</v>
      </c>
      <c r="G18028" t="s">
        <v>42</v>
      </c>
      <c r="H18028">
        <v>0</v>
      </c>
      <c r="I18028">
        <v>0</v>
      </c>
      <c r="J18028">
        <v>0</v>
      </c>
      <c r="K18028" t="s">
        <v>69728</v>
      </c>
    </row>
    <row r="18029" spans="1:11" x14ac:dyDescent="0.3">
      <c r="A18029" t="s">
        <v>69729</v>
      </c>
      <c r="B18029" t="s">
        <v>69730</v>
      </c>
      <c r="C18029" t="s">
        <v>20</v>
      </c>
      <c r="D18029" t="s">
        <v>69731</v>
      </c>
      <c r="E18029" t="s">
        <v>61426</v>
      </c>
      <c r="F18029" t="s">
        <v>16</v>
      </c>
      <c r="G18029" t="s">
        <v>17908</v>
      </c>
      <c r="H18029">
        <v>0</v>
      </c>
      <c r="I18029">
        <v>0</v>
      </c>
      <c r="J18029">
        <v>0</v>
      </c>
      <c r="K18029" t="s">
        <v>69732</v>
      </c>
    </row>
    <row r="18030" spans="1:11" x14ac:dyDescent="0.3">
      <c r="A18030" t="s">
        <v>69733</v>
      </c>
      <c r="B18030" t="s">
        <v>69734</v>
      </c>
      <c r="C18030" t="s">
        <v>20</v>
      </c>
      <c r="D18030" t="s">
        <v>69735</v>
      </c>
      <c r="E18030" t="s">
        <v>61426</v>
      </c>
      <c r="F18030" t="s">
        <v>5696</v>
      </c>
      <c r="G18030" t="s">
        <v>4960</v>
      </c>
      <c r="H18030">
        <v>0</v>
      </c>
      <c r="I18030">
        <v>0</v>
      </c>
      <c r="J18030">
        <v>0</v>
      </c>
      <c r="K18030" t="s">
        <v>69736</v>
      </c>
    </row>
    <row r="18031" spans="1:11" x14ac:dyDescent="0.3">
      <c r="A18031" t="s">
        <v>69737</v>
      </c>
      <c r="B18031" t="s">
        <v>69738</v>
      </c>
      <c r="C18031" t="s">
        <v>27</v>
      </c>
      <c r="D18031" t="s">
        <v>69739</v>
      </c>
      <c r="E18031" t="s">
        <v>29</v>
      </c>
      <c r="F18031" t="s">
        <v>41</v>
      </c>
      <c r="G18031" t="s">
        <v>42</v>
      </c>
      <c r="H18031">
        <v>0</v>
      </c>
      <c r="I18031">
        <v>0</v>
      </c>
      <c r="J18031">
        <v>0</v>
      </c>
      <c r="K18031" t="s">
        <v>69740</v>
      </c>
    </row>
    <row r="18032" spans="1:11" x14ac:dyDescent="0.3">
      <c r="A18032" t="s">
        <v>69741</v>
      </c>
      <c r="C18032" t="s">
        <v>27</v>
      </c>
      <c r="D18032" t="s">
        <v>69742</v>
      </c>
      <c r="E18032" t="s">
        <v>65444</v>
      </c>
      <c r="F18032" t="s">
        <v>41</v>
      </c>
      <c r="G18032" t="s">
        <v>42</v>
      </c>
      <c r="H18032">
        <v>0</v>
      </c>
      <c r="I18032">
        <v>0</v>
      </c>
      <c r="J18032">
        <v>0</v>
      </c>
      <c r="K18032" t="s">
        <v>69743</v>
      </c>
    </row>
    <row r="18033" spans="1:11" x14ac:dyDescent="0.3">
      <c r="A18033" t="s">
        <v>69744</v>
      </c>
      <c r="B18033" t="s">
        <v>69745</v>
      </c>
      <c r="C18033" t="s">
        <v>20</v>
      </c>
      <c r="D18033" t="s">
        <v>69746</v>
      </c>
      <c r="E18033" t="s">
        <v>61426</v>
      </c>
      <c r="F18033" t="s">
        <v>16</v>
      </c>
      <c r="G18033" t="s">
        <v>1639</v>
      </c>
      <c r="H18033">
        <v>0</v>
      </c>
      <c r="I18033">
        <v>0</v>
      </c>
      <c r="J18033">
        <v>0</v>
      </c>
      <c r="K18033" t="s">
        <v>69747</v>
      </c>
    </row>
    <row r="18034" spans="1:11" x14ac:dyDescent="0.3">
      <c r="A18034" t="s">
        <v>69748</v>
      </c>
      <c r="C18034" t="s">
        <v>13</v>
      </c>
      <c r="D18034" t="s">
        <v>69749</v>
      </c>
      <c r="E18034" t="s">
        <v>66835</v>
      </c>
      <c r="F18034" t="s">
        <v>16</v>
      </c>
      <c r="G18034" t="s">
        <v>14836</v>
      </c>
      <c r="H18034">
        <v>0</v>
      </c>
      <c r="I18034">
        <v>0</v>
      </c>
      <c r="J18034">
        <v>0</v>
      </c>
      <c r="K18034" t="s">
        <v>69750</v>
      </c>
    </row>
    <row r="18035" spans="1:11" x14ac:dyDescent="0.3">
      <c r="A18035" t="s">
        <v>69751</v>
      </c>
      <c r="B18035" t="s">
        <v>69752</v>
      </c>
      <c r="C18035" t="s">
        <v>13</v>
      </c>
      <c r="D18035" t="s">
        <v>69753</v>
      </c>
      <c r="E18035" t="s">
        <v>66835</v>
      </c>
      <c r="F18035" t="s">
        <v>3560</v>
      </c>
      <c r="G18035" t="s">
        <v>42</v>
      </c>
      <c r="H18035">
        <v>0</v>
      </c>
      <c r="I18035">
        <v>0</v>
      </c>
      <c r="J18035">
        <v>0</v>
      </c>
      <c r="K18035" t="s">
        <v>69754</v>
      </c>
    </row>
    <row r="18036" spans="1:11" x14ac:dyDescent="0.3">
      <c r="A18036" t="s">
        <v>69755</v>
      </c>
      <c r="B18036" t="s">
        <v>69756</v>
      </c>
      <c r="C18036" t="s">
        <v>558</v>
      </c>
      <c r="D18036" t="s">
        <v>69757</v>
      </c>
      <c r="E18036" t="s">
        <v>895</v>
      </c>
      <c r="F18036" t="s">
        <v>16</v>
      </c>
      <c r="G18036" t="s">
        <v>50031</v>
      </c>
      <c r="H18036">
        <v>0</v>
      </c>
      <c r="I18036">
        <v>0</v>
      </c>
      <c r="J18036">
        <v>0</v>
      </c>
      <c r="K18036" t="s">
        <v>69758</v>
      </c>
    </row>
    <row r="18037" spans="1:11" x14ac:dyDescent="0.3">
      <c r="A18037" t="s">
        <v>69759</v>
      </c>
      <c r="B18037" t="s">
        <v>69760</v>
      </c>
      <c r="C18037" t="s">
        <v>558</v>
      </c>
      <c r="D18037" t="s">
        <v>69761</v>
      </c>
      <c r="E18037" t="s">
        <v>895</v>
      </c>
      <c r="F18037" t="s">
        <v>16</v>
      </c>
      <c r="G18037" t="s">
        <v>17996</v>
      </c>
      <c r="H18037">
        <v>0</v>
      </c>
      <c r="I18037">
        <v>0</v>
      </c>
      <c r="J18037">
        <v>0</v>
      </c>
      <c r="K18037" t="s">
        <v>69762</v>
      </c>
    </row>
    <row r="18038" spans="1:11" x14ac:dyDescent="0.3">
      <c r="A18038" t="s">
        <v>69763</v>
      </c>
      <c r="B18038" t="s">
        <v>69764</v>
      </c>
      <c r="C18038" t="s">
        <v>13</v>
      </c>
      <c r="D18038" t="s">
        <v>69765</v>
      </c>
      <c r="E18038" t="s">
        <v>66835</v>
      </c>
      <c r="F18038" t="s">
        <v>1573</v>
      </c>
      <c r="G18038" t="s">
        <v>42</v>
      </c>
      <c r="H18038">
        <v>0</v>
      </c>
      <c r="I18038">
        <v>0</v>
      </c>
      <c r="J18038">
        <v>0</v>
      </c>
      <c r="K18038" t="s">
        <v>69766</v>
      </c>
    </row>
    <row r="18039" spans="1:11" x14ac:dyDescent="0.3">
      <c r="A18039" t="s">
        <v>69767</v>
      </c>
      <c r="B18039" t="s">
        <v>69768</v>
      </c>
      <c r="C18039" t="s">
        <v>13</v>
      </c>
      <c r="D18039" t="s">
        <v>69769</v>
      </c>
      <c r="E18039" t="s">
        <v>66835</v>
      </c>
      <c r="F18039" t="s">
        <v>16</v>
      </c>
      <c r="G18039" t="s">
        <v>4574</v>
      </c>
      <c r="H18039">
        <v>0</v>
      </c>
      <c r="I18039">
        <v>0</v>
      </c>
      <c r="J18039">
        <v>0</v>
      </c>
      <c r="K18039" t="s">
        <v>69770</v>
      </c>
    </row>
    <row r="18040" spans="1:11" x14ac:dyDescent="0.3">
      <c r="A18040" t="s">
        <v>69771</v>
      </c>
      <c r="B18040" t="s">
        <v>69772</v>
      </c>
      <c r="C18040" t="s">
        <v>13</v>
      </c>
      <c r="D18040" t="s">
        <v>69773</v>
      </c>
      <c r="E18040" t="s">
        <v>66835</v>
      </c>
      <c r="F18040" t="s">
        <v>16</v>
      </c>
      <c r="G18040" t="s">
        <v>27601</v>
      </c>
      <c r="H18040">
        <v>0</v>
      </c>
      <c r="I18040">
        <v>0</v>
      </c>
      <c r="J18040">
        <v>0</v>
      </c>
      <c r="K18040" t="s">
        <v>69774</v>
      </c>
    </row>
    <row r="18041" spans="1:11" x14ac:dyDescent="0.3">
      <c r="A18041" t="s">
        <v>69775</v>
      </c>
      <c r="B18041" t="s">
        <v>69776</v>
      </c>
      <c r="C18041" t="s">
        <v>13</v>
      </c>
      <c r="D18041" t="s">
        <v>69777</v>
      </c>
      <c r="E18041" t="s">
        <v>66835</v>
      </c>
      <c r="F18041" t="s">
        <v>12188</v>
      </c>
      <c r="G18041" t="s">
        <v>42</v>
      </c>
      <c r="H18041">
        <v>0</v>
      </c>
      <c r="I18041">
        <v>0</v>
      </c>
      <c r="J18041">
        <v>0</v>
      </c>
      <c r="K18041" t="s">
        <v>69778</v>
      </c>
    </row>
    <row r="18042" spans="1:11" x14ac:dyDescent="0.3">
      <c r="A18042" t="s">
        <v>69779</v>
      </c>
      <c r="B18042" t="s">
        <v>69780</v>
      </c>
      <c r="C18042" t="s">
        <v>27</v>
      </c>
      <c r="D18042" t="s">
        <v>69781</v>
      </c>
      <c r="E18042" t="s">
        <v>29</v>
      </c>
      <c r="F18042" t="s">
        <v>16</v>
      </c>
      <c r="G18042" t="s">
        <v>11546</v>
      </c>
      <c r="H18042">
        <v>0</v>
      </c>
      <c r="I18042">
        <v>0</v>
      </c>
      <c r="J18042">
        <v>0</v>
      </c>
      <c r="K18042" t="s">
        <v>69782</v>
      </c>
    </row>
    <row r="18043" spans="1:11" x14ac:dyDescent="0.3">
      <c r="A18043" t="s">
        <v>69783</v>
      </c>
      <c r="B18043" t="s">
        <v>69784</v>
      </c>
      <c r="C18043" t="s">
        <v>20</v>
      </c>
      <c r="D18043" t="s">
        <v>69785</v>
      </c>
      <c r="E18043" t="s">
        <v>61426</v>
      </c>
      <c r="F18043" t="s">
        <v>3296</v>
      </c>
      <c r="G18043" t="s">
        <v>42</v>
      </c>
      <c r="H18043">
        <v>0</v>
      </c>
      <c r="I18043">
        <v>0</v>
      </c>
      <c r="J18043">
        <v>0</v>
      </c>
      <c r="K18043" t="s">
        <v>69786</v>
      </c>
    </row>
    <row r="18044" spans="1:11" x14ac:dyDescent="0.3">
      <c r="A18044" t="s">
        <v>69787</v>
      </c>
      <c r="B18044" t="s">
        <v>69788</v>
      </c>
      <c r="C18044" t="s">
        <v>20</v>
      </c>
      <c r="D18044" t="s">
        <v>69789</v>
      </c>
      <c r="E18044" t="s">
        <v>61426</v>
      </c>
      <c r="F18044" t="s">
        <v>1531</v>
      </c>
      <c r="G18044" t="s">
        <v>42</v>
      </c>
      <c r="H18044">
        <v>0</v>
      </c>
      <c r="I18044">
        <v>0</v>
      </c>
      <c r="J18044">
        <v>0</v>
      </c>
      <c r="K18044" t="s">
        <v>69790</v>
      </c>
    </row>
    <row r="18045" spans="1:11" x14ac:dyDescent="0.3">
      <c r="A18045" t="s">
        <v>69791</v>
      </c>
      <c r="B18045" t="s">
        <v>69792</v>
      </c>
      <c r="C18045" t="s">
        <v>20</v>
      </c>
      <c r="D18045" t="s">
        <v>69793</v>
      </c>
      <c r="E18045" t="s">
        <v>61426</v>
      </c>
      <c r="F18045" t="s">
        <v>2703</v>
      </c>
      <c r="G18045" t="s">
        <v>42</v>
      </c>
      <c r="H18045">
        <v>0</v>
      </c>
      <c r="I18045">
        <v>0</v>
      </c>
      <c r="J18045">
        <v>0</v>
      </c>
      <c r="K18045" t="s">
        <v>69794</v>
      </c>
    </row>
    <row r="18046" spans="1:11" x14ac:dyDescent="0.3">
      <c r="A18046" t="s">
        <v>69795</v>
      </c>
      <c r="B18046" t="s">
        <v>69796</v>
      </c>
      <c r="C18046" t="s">
        <v>20</v>
      </c>
      <c r="D18046" t="s">
        <v>69797</v>
      </c>
      <c r="E18046" t="s">
        <v>61426</v>
      </c>
      <c r="F18046" t="s">
        <v>331</v>
      </c>
      <c r="G18046" t="s">
        <v>14272</v>
      </c>
      <c r="H18046">
        <v>0</v>
      </c>
      <c r="I18046">
        <v>0</v>
      </c>
      <c r="J18046">
        <v>0</v>
      </c>
      <c r="K18046" t="s">
        <v>69798</v>
      </c>
    </row>
    <row r="18047" spans="1:11" x14ac:dyDescent="0.3">
      <c r="A18047" t="s">
        <v>69799</v>
      </c>
      <c r="B18047" t="s">
        <v>69800</v>
      </c>
      <c r="C18047" t="s">
        <v>558</v>
      </c>
      <c r="D18047" t="s">
        <v>69801</v>
      </c>
      <c r="E18047" t="s">
        <v>895</v>
      </c>
      <c r="F18047" t="s">
        <v>16</v>
      </c>
      <c r="G18047" t="s">
        <v>3950</v>
      </c>
      <c r="H18047">
        <v>0</v>
      </c>
      <c r="I18047">
        <v>0</v>
      </c>
      <c r="J18047">
        <v>0</v>
      </c>
      <c r="K18047" t="s">
        <v>69802</v>
      </c>
    </row>
    <row r="18048" spans="1:11" x14ac:dyDescent="0.3">
      <c r="A18048" t="s">
        <v>69803</v>
      </c>
      <c r="B18048" t="s">
        <v>69804</v>
      </c>
      <c r="C18048" t="s">
        <v>558</v>
      </c>
      <c r="D18048" t="s">
        <v>69805</v>
      </c>
      <c r="E18048" t="s">
        <v>895</v>
      </c>
      <c r="F18048" t="s">
        <v>16</v>
      </c>
      <c r="G18048" t="s">
        <v>5615</v>
      </c>
      <c r="H18048">
        <v>0</v>
      </c>
      <c r="I18048">
        <v>0</v>
      </c>
      <c r="J18048">
        <v>0</v>
      </c>
      <c r="K18048" t="s">
        <v>69806</v>
      </c>
    </row>
    <row r="18049" spans="1:11" x14ac:dyDescent="0.3">
      <c r="A18049" t="s">
        <v>69807</v>
      </c>
      <c r="B18049" t="s">
        <v>69808</v>
      </c>
      <c r="C18049" t="s">
        <v>558</v>
      </c>
      <c r="D18049" t="s">
        <v>69809</v>
      </c>
      <c r="E18049" t="s">
        <v>895</v>
      </c>
      <c r="F18049" t="s">
        <v>16</v>
      </c>
      <c r="G18049" t="s">
        <v>3430</v>
      </c>
      <c r="H18049">
        <v>0</v>
      </c>
      <c r="I18049">
        <v>0</v>
      </c>
      <c r="J18049">
        <v>0</v>
      </c>
      <c r="K18049" t="s">
        <v>69810</v>
      </c>
    </row>
    <row r="18050" spans="1:11" x14ac:dyDescent="0.3">
      <c r="A18050" t="s">
        <v>69811</v>
      </c>
      <c r="B18050" t="s">
        <v>69812</v>
      </c>
      <c r="C18050" t="s">
        <v>13</v>
      </c>
      <c r="D18050" t="s">
        <v>69813</v>
      </c>
      <c r="E18050" t="s">
        <v>66835</v>
      </c>
      <c r="F18050" t="s">
        <v>16</v>
      </c>
      <c r="G18050" t="s">
        <v>67649</v>
      </c>
      <c r="H18050">
        <v>0</v>
      </c>
      <c r="I18050">
        <v>0</v>
      </c>
      <c r="J18050">
        <v>0</v>
      </c>
      <c r="K18050" t="s">
        <v>69814</v>
      </c>
    </row>
    <row r="18051" spans="1:11" x14ac:dyDescent="0.3">
      <c r="A18051" t="s">
        <v>69815</v>
      </c>
      <c r="B18051" t="s">
        <v>69816</v>
      </c>
      <c r="C18051" t="s">
        <v>27</v>
      </c>
      <c r="D18051" t="s">
        <v>69817</v>
      </c>
      <c r="E18051" t="s">
        <v>65444</v>
      </c>
      <c r="F18051" t="s">
        <v>41</v>
      </c>
      <c r="G18051" t="s">
        <v>42</v>
      </c>
      <c r="H18051">
        <v>0</v>
      </c>
      <c r="I18051">
        <v>0</v>
      </c>
      <c r="J18051">
        <v>0</v>
      </c>
      <c r="K18051" t="s">
        <v>69818</v>
      </c>
    </row>
    <row r="18052" spans="1:11" x14ac:dyDescent="0.3">
      <c r="A18052" t="s">
        <v>69819</v>
      </c>
      <c r="B18052" t="s">
        <v>69820</v>
      </c>
      <c r="C18052" t="s">
        <v>13</v>
      </c>
      <c r="D18052" t="s">
        <v>69821</v>
      </c>
      <c r="E18052" t="s">
        <v>66835</v>
      </c>
      <c r="F18052" t="s">
        <v>16</v>
      </c>
      <c r="G18052" t="s">
        <v>6088</v>
      </c>
      <c r="H18052">
        <v>0</v>
      </c>
      <c r="I18052">
        <v>0</v>
      </c>
      <c r="J18052">
        <v>0</v>
      </c>
      <c r="K18052" t="s">
        <v>69822</v>
      </c>
    </row>
    <row r="18053" spans="1:11" x14ac:dyDescent="0.3">
      <c r="A18053" t="s">
        <v>69823</v>
      </c>
      <c r="B18053" t="s">
        <v>69824</v>
      </c>
      <c r="C18053" t="s">
        <v>20</v>
      </c>
      <c r="D18053" t="s">
        <v>69825</v>
      </c>
      <c r="E18053" t="s">
        <v>61426</v>
      </c>
      <c r="F18053" t="s">
        <v>2703</v>
      </c>
      <c r="G18053" t="s">
        <v>42</v>
      </c>
      <c r="H18053">
        <v>0</v>
      </c>
      <c r="I18053">
        <v>0</v>
      </c>
      <c r="J18053">
        <v>0</v>
      </c>
      <c r="K18053" t="s">
        <v>69826</v>
      </c>
    </row>
    <row r="18054" spans="1:11" x14ac:dyDescent="0.3">
      <c r="A18054" t="s">
        <v>69827</v>
      </c>
      <c r="B18054" t="s">
        <v>69828</v>
      </c>
      <c r="C18054" t="s">
        <v>20</v>
      </c>
      <c r="D18054" t="s">
        <v>69829</v>
      </c>
      <c r="E18054" t="s">
        <v>61426</v>
      </c>
      <c r="F18054" t="s">
        <v>12188</v>
      </c>
      <c r="G18054" t="s">
        <v>4960</v>
      </c>
      <c r="H18054">
        <v>0</v>
      </c>
      <c r="I18054">
        <v>0</v>
      </c>
      <c r="J18054">
        <v>0</v>
      </c>
      <c r="K18054" t="s">
        <v>69830</v>
      </c>
    </row>
    <row r="18055" spans="1:11" x14ac:dyDescent="0.3">
      <c r="A18055" t="s">
        <v>69831</v>
      </c>
      <c r="B18055" t="s">
        <v>69832</v>
      </c>
      <c r="C18055" t="s">
        <v>13</v>
      </c>
      <c r="D18055" t="s">
        <v>69833</v>
      </c>
      <c r="E18055" t="s">
        <v>66835</v>
      </c>
      <c r="F18055" t="s">
        <v>3643</v>
      </c>
      <c r="G18055" t="s">
        <v>42</v>
      </c>
      <c r="H18055">
        <v>0</v>
      </c>
      <c r="I18055">
        <v>0</v>
      </c>
      <c r="J18055">
        <v>0</v>
      </c>
      <c r="K18055" t="s">
        <v>69834</v>
      </c>
    </row>
    <row r="18056" spans="1:11" x14ac:dyDescent="0.3">
      <c r="A18056" t="s">
        <v>69835</v>
      </c>
      <c r="B18056" t="s">
        <v>69836</v>
      </c>
      <c r="C18056" t="s">
        <v>13</v>
      </c>
      <c r="D18056" t="s">
        <v>69837</v>
      </c>
      <c r="E18056" t="s">
        <v>66835</v>
      </c>
      <c r="F18056" t="s">
        <v>2385</v>
      </c>
      <c r="G18056" t="s">
        <v>2026</v>
      </c>
      <c r="H18056">
        <v>0</v>
      </c>
      <c r="I18056">
        <v>0</v>
      </c>
      <c r="J18056">
        <v>0</v>
      </c>
      <c r="K18056" t="s">
        <v>69838</v>
      </c>
    </row>
    <row r="18057" spans="1:11" x14ac:dyDescent="0.3">
      <c r="A18057" t="s">
        <v>69839</v>
      </c>
      <c r="B18057" t="s">
        <v>69840</v>
      </c>
      <c r="C18057" t="s">
        <v>13</v>
      </c>
      <c r="D18057" t="s">
        <v>69841</v>
      </c>
      <c r="E18057" t="s">
        <v>66835</v>
      </c>
      <c r="F18057" t="s">
        <v>16</v>
      </c>
      <c r="G18057" t="s">
        <v>756</v>
      </c>
      <c r="H18057">
        <v>0</v>
      </c>
      <c r="I18057">
        <v>0</v>
      </c>
      <c r="J18057">
        <v>0</v>
      </c>
      <c r="K18057" t="s">
        <v>69842</v>
      </c>
    </row>
    <row r="18058" spans="1:11" x14ac:dyDescent="0.3">
      <c r="A18058" t="s">
        <v>69843</v>
      </c>
      <c r="B18058" t="s">
        <v>69844</v>
      </c>
      <c r="C18058" t="s">
        <v>13</v>
      </c>
      <c r="D18058" t="s">
        <v>69845</v>
      </c>
      <c r="E18058" t="s">
        <v>66835</v>
      </c>
      <c r="F18058" t="s">
        <v>16</v>
      </c>
      <c r="G18058" t="s">
        <v>9124</v>
      </c>
      <c r="H18058">
        <v>0</v>
      </c>
      <c r="I18058">
        <v>0</v>
      </c>
      <c r="J18058">
        <v>0</v>
      </c>
      <c r="K18058" t="s">
        <v>69846</v>
      </c>
    </row>
    <row r="18059" spans="1:11" x14ac:dyDescent="0.3">
      <c r="A18059" t="s">
        <v>69847</v>
      </c>
      <c r="B18059" t="s">
        <v>69848</v>
      </c>
      <c r="C18059" t="s">
        <v>13</v>
      </c>
      <c r="D18059" t="s">
        <v>69849</v>
      </c>
      <c r="E18059" t="s">
        <v>66835</v>
      </c>
      <c r="F18059" t="s">
        <v>5583</v>
      </c>
      <c r="G18059" t="s">
        <v>42</v>
      </c>
      <c r="H18059">
        <v>0</v>
      </c>
      <c r="I18059">
        <v>0</v>
      </c>
      <c r="J18059">
        <v>0</v>
      </c>
      <c r="K18059" t="s">
        <v>69850</v>
      </c>
    </row>
    <row r="18060" spans="1:11" x14ac:dyDescent="0.3">
      <c r="A18060" t="s">
        <v>69851</v>
      </c>
      <c r="B18060" t="s">
        <v>69852</v>
      </c>
      <c r="C18060" t="s">
        <v>558</v>
      </c>
      <c r="D18060" t="s">
        <v>69853</v>
      </c>
      <c r="E18060" t="s">
        <v>18607</v>
      </c>
      <c r="F18060" t="s">
        <v>16</v>
      </c>
      <c r="G18060" t="s">
        <v>13213</v>
      </c>
      <c r="H18060">
        <v>0</v>
      </c>
      <c r="I18060">
        <v>0</v>
      </c>
      <c r="J18060">
        <v>0</v>
      </c>
      <c r="K18060" t="s">
        <v>69854</v>
      </c>
    </row>
    <row r="18061" spans="1:11" x14ac:dyDescent="0.3">
      <c r="A18061" t="s">
        <v>69855</v>
      </c>
      <c r="B18061" t="s">
        <v>69856</v>
      </c>
      <c r="C18061" t="s">
        <v>13</v>
      </c>
      <c r="D18061" t="s">
        <v>69857</v>
      </c>
      <c r="E18061" t="s">
        <v>66835</v>
      </c>
      <c r="F18061" t="s">
        <v>16</v>
      </c>
      <c r="G18061" t="s">
        <v>51161</v>
      </c>
      <c r="H18061">
        <v>0</v>
      </c>
      <c r="I18061">
        <v>0</v>
      </c>
      <c r="J18061">
        <v>0</v>
      </c>
      <c r="K18061" t="s">
        <v>69858</v>
      </c>
    </row>
    <row r="18062" spans="1:11" x14ac:dyDescent="0.3">
      <c r="A18062" t="s">
        <v>69859</v>
      </c>
      <c r="B18062" t="s">
        <v>69860</v>
      </c>
      <c r="C18062" t="s">
        <v>13</v>
      </c>
      <c r="D18062" t="s">
        <v>69861</v>
      </c>
      <c r="E18062" t="s">
        <v>66835</v>
      </c>
      <c r="F18062" t="s">
        <v>16</v>
      </c>
      <c r="G18062" t="s">
        <v>7717</v>
      </c>
      <c r="H18062">
        <v>0</v>
      </c>
      <c r="I18062">
        <v>0</v>
      </c>
      <c r="J18062">
        <v>0</v>
      </c>
      <c r="K18062" t="s">
        <v>69862</v>
      </c>
    </row>
    <row r="18063" spans="1:11" x14ac:dyDescent="0.3">
      <c r="A18063" t="s">
        <v>69863</v>
      </c>
      <c r="B18063" t="s">
        <v>69864</v>
      </c>
      <c r="C18063" t="s">
        <v>27</v>
      </c>
      <c r="D18063" t="s">
        <v>69865</v>
      </c>
      <c r="E18063" t="s">
        <v>65444</v>
      </c>
      <c r="F18063" t="s">
        <v>41</v>
      </c>
      <c r="G18063" t="s">
        <v>42</v>
      </c>
      <c r="H18063">
        <v>0</v>
      </c>
      <c r="I18063">
        <v>0</v>
      </c>
      <c r="J18063">
        <v>0</v>
      </c>
      <c r="K18063" t="s">
        <v>69866</v>
      </c>
    </row>
    <row r="18064" spans="1:11" x14ac:dyDescent="0.3">
      <c r="A18064" t="s">
        <v>69867</v>
      </c>
      <c r="B18064" t="s">
        <v>69868</v>
      </c>
      <c r="C18064" t="s">
        <v>13</v>
      </c>
      <c r="D18064" t="s">
        <v>69869</v>
      </c>
      <c r="E18064" t="s">
        <v>66835</v>
      </c>
      <c r="F18064" t="s">
        <v>16</v>
      </c>
      <c r="G18064" t="s">
        <v>8365</v>
      </c>
      <c r="H18064">
        <v>0</v>
      </c>
      <c r="I18064">
        <v>0</v>
      </c>
      <c r="J18064">
        <v>0</v>
      </c>
      <c r="K18064" t="s">
        <v>69870</v>
      </c>
    </row>
    <row r="18065" spans="1:11" x14ac:dyDescent="0.3">
      <c r="A18065" t="s">
        <v>69871</v>
      </c>
      <c r="B18065" t="s">
        <v>69872</v>
      </c>
      <c r="C18065" t="s">
        <v>558</v>
      </c>
      <c r="D18065" t="s">
        <v>69873</v>
      </c>
      <c r="E18065" t="s">
        <v>19698</v>
      </c>
      <c r="F18065" t="s">
        <v>16</v>
      </c>
      <c r="G18065" t="s">
        <v>14060</v>
      </c>
      <c r="H18065">
        <v>0</v>
      </c>
      <c r="I18065">
        <v>0</v>
      </c>
      <c r="J18065">
        <v>0</v>
      </c>
      <c r="K18065" t="s">
        <v>69874</v>
      </c>
    </row>
    <row r="18066" spans="1:11" x14ac:dyDescent="0.3">
      <c r="A18066" t="s">
        <v>69875</v>
      </c>
      <c r="B18066" t="s">
        <v>69876</v>
      </c>
      <c r="C18066" t="s">
        <v>558</v>
      </c>
      <c r="D18066" t="s">
        <v>69877</v>
      </c>
      <c r="E18066" t="s">
        <v>34293</v>
      </c>
      <c r="F18066" t="s">
        <v>16</v>
      </c>
      <c r="G18066" t="s">
        <v>27243</v>
      </c>
      <c r="H18066">
        <v>0</v>
      </c>
      <c r="I18066">
        <v>0</v>
      </c>
      <c r="J18066">
        <v>0</v>
      </c>
      <c r="K18066" t="s">
        <v>69878</v>
      </c>
    </row>
    <row r="18067" spans="1:11" x14ac:dyDescent="0.3">
      <c r="A18067" t="s">
        <v>69879</v>
      </c>
      <c r="B18067" t="s">
        <v>69880</v>
      </c>
      <c r="C18067" t="s">
        <v>27</v>
      </c>
      <c r="D18067" t="s">
        <v>69881</v>
      </c>
      <c r="E18067" t="s">
        <v>29</v>
      </c>
      <c r="F18067" t="s">
        <v>41</v>
      </c>
      <c r="G18067" t="s">
        <v>42</v>
      </c>
      <c r="H18067">
        <v>0</v>
      </c>
      <c r="I18067">
        <v>0</v>
      </c>
      <c r="J18067">
        <v>0</v>
      </c>
      <c r="K18067" t="s">
        <v>69882</v>
      </c>
    </row>
    <row r="18068" spans="1:11" x14ac:dyDescent="0.3">
      <c r="A18068" t="s">
        <v>69883</v>
      </c>
      <c r="B18068" t="s">
        <v>69884</v>
      </c>
      <c r="C18068" t="s">
        <v>13</v>
      </c>
      <c r="D18068" t="s">
        <v>69885</v>
      </c>
      <c r="E18068" t="s">
        <v>66835</v>
      </c>
      <c r="F18068" t="s">
        <v>16</v>
      </c>
      <c r="G18068" t="s">
        <v>2542</v>
      </c>
      <c r="H18068">
        <v>0</v>
      </c>
      <c r="I18068">
        <v>0</v>
      </c>
      <c r="J18068">
        <v>0</v>
      </c>
      <c r="K18068" t="s">
        <v>69886</v>
      </c>
    </row>
    <row r="18069" spans="1:11" x14ac:dyDescent="0.3">
      <c r="A18069" t="s">
        <v>69887</v>
      </c>
      <c r="B18069" t="s">
        <v>69888</v>
      </c>
      <c r="C18069" t="s">
        <v>20</v>
      </c>
      <c r="D18069" t="s">
        <v>69889</v>
      </c>
      <c r="E18069" t="s">
        <v>61426</v>
      </c>
      <c r="F18069" t="s">
        <v>16</v>
      </c>
      <c r="G18069" t="s">
        <v>14745</v>
      </c>
      <c r="H18069">
        <v>0</v>
      </c>
      <c r="I18069">
        <v>0</v>
      </c>
      <c r="J18069">
        <v>0</v>
      </c>
      <c r="K18069" t="s">
        <v>69890</v>
      </c>
    </row>
    <row r="18070" spans="1:11" x14ac:dyDescent="0.3">
      <c r="A18070" t="s">
        <v>69891</v>
      </c>
      <c r="B18070" t="s">
        <v>69892</v>
      </c>
      <c r="C18070" t="s">
        <v>20</v>
      </c>
      <c r="D18070" t="s">
        <v>69893</v>
      </c>
      <c r="E18070" t="s">
        <v>61426</v>
      </c>
      <c r="F18070" t="s">
        <v>16</v>
      </c>
      <c r="G18070" t="s">
        <v>6487</v>
      </c>
      <c r="H18070">
        <v>0</v>
      </c>
      <c r="I18070">
        <v>0</v>
      </c>
      <c r="J18070">
        <v>0</v>
      </c>
      <c r="K18070" t="s">
        <v>69894</v>
      </c>
    </row>
    <row r="18071" spans="1:11" x14ac:dyDescent="0.3">
      <c r="A18071" t="s">
        <v>69895</v>
      </c>
      <c r="C18071" t="s">
        <v>147</v>
      </c>
      <c r="D18071" t="e">
        <f>토기와</f>
        <v>#NAME?</v>
      </c>
      <c r="E18071" t="s">
        <v>59940</v>
      </c>
      <c r="F18071" t="s">
        <v>2703</v>
      </c>
      <c r="G18071" t="s">
        <v>42</v>
      </c>
      <c r="H18071">
        <v>0</v>
      </c>
      <c r="I18071">
        <v>0</v>
      </c>
      <c r="J18071">
        <v>0</v>
      </c>
      <c r="K18071" t="s">
        <v>69896</v>
      </c>
    </row>
    <row r="18072" spans="1:11" x14ac:dyDescent="0.3">
      <c r="A18072" t="s">
        <v>69897</v>
      </c>
      <c r="B18072" t="s">
        <v>69898</v>
      </c>
      <c r="C18072" t="s">
        <v>27</v>
      </c>
      <c r="D18072" t="s">
        <v>69899</v>
      </c>
      <c r="E18072" t="s">
        <v>65444</v>
      </c>
      <c r="F18072" t="s">
        <v>41</v>
      </c>
      <c r="G18072" t="s">
        <v>42</v>
      </c>
      <c r="H18072">
        <v>0</v>
      </c>
      <c r="I18072">
        <v>0</v>
      </c>
      <c r="J18072">
        <v>0</v>
      </c>
      <c r="K18072" t="s">
        <v>69900</v>
      </c>
    </row>
    <row r="18073" spans="1:11" x14ac:dyDescent="0.3">
      <c r="A18073" t="s">
        <v>69901</v>
      </c>
      <c r="B18073" t="s">
        <v>61012</v>
      </c>
      <c r="C18073" t="s">
        <v>558</v>
      </c>
      <c r="D18073" t="s">
        <v>69902</v>
      </c>
      <c r="E18073" t="s">
        <v>19698</v>
      </c>
      <c r="F18073" t="s">
        <v>4791</v>
      </c>
      <c r="G18073" t="s">
        <v>42</v>
      </c>
      <c r="H18073">
        <v>0</v>
      </c>
      <c r="I18073">
        <v>0</v>
      </c>
      <c r="J18073">
        <v>0</v>
      </c>
      <c r="K18073" t="s">
        <v>69903</v>
      </c>
    </row>
    <row r="18074" spans="1:11" x14ac:dyDescent="0.3">
      <c r="A18074" t="s">
        <v>69904</v>
      </c>
      <c r="B18074" t="s">
        <v>69905</v>
      </c>
      <c r="C18074" t="s">
        <v>20</v>
      </c>
      <c r="D18074" t="s">
        <v>69906</v>
      </c>
      <c r="E18074" t="s">
        <v>61426</v>
      </c>
      <c r="F18074" t="s">
        <v>2956</v>
      </c>
      <c r="G18074" t="s">
        <v>42</v>
      </c>
      <c r="H18074">
        <v>0</v>
      </c>
      <c r="I18074">
        <v>0</v>
      </c>
      <c r="J18074">
        <v>0</v>
      </c>
      <c r="K18074" t="s">
        <v>69907</v>
      </c>
    </row>
    <row r="18075" spans="1:11" x14ac:dyDescent="0.3">
      <c r="A18075" t="s">
        <v>69908</v>
      </c>
      <c r="C18075" t="s">
        <v>13</v>
      </c>
      <c r="D18075" t="s">
        <v>69909</v>
      </c>
      <c r="E18075" t="s">
        <v>66835</v>
      </c>
      <c r="F18075" t="s">
        <v>482</v>
      </c>
      <c r="G18075" t="s">
        <v>42</v>
      </c>
      <c r="H18075">
        <v>0</v>
      </c>
      <c r="I18075">
        <v>0</v>
      </c>
      <c r="J18075">
        <v>0</v>
      </c>
      <c r="K18075" t="s">
        <v>69910</v>
      </c>
    </row>
    <row r="18076" spans="1:11" x14ac:dyDescent="0.3">
      <c r="A18076" t="s">
        <v>69911</v>
      </c>
      <c r="C18076" t="s">
        <v>13</v>
      </c>
      <c r="D18076" t="s">
        <v>69912</v>
      </c>
      <c r="E18076" t="s">
        <v>66835</v>
      </c>
      <c r="F18076" t="s">
        <v>1467</v>
      </c>
      <c r="G18076" t="s">
        <v>42</v>
      </c>
      <c r="H18076">
        <v>0</v>
      </c>
      <c r="I18076">
        <v>0</v>
      </c>
      <c r="J18076">
        <v>0</v>
      </c>
      <c r="K18076" t="s">
        <v>69913</v>
      </c>
    </row>
    <row r="18077" spans="1:11" x14ac:dyDescent="0.3">
      <c r="A18077" t="s">
        <v>69914</v>
      </c>
      <c r="B18077" t="s">
        <v>69915</v>
      </c>
      <c r="C18077" t="s">
        <v>27</v>
      </c>
      <c r="D18077" t="s">
        <v>69916</v>
      </c>
      <c r="E18077" t="s">
        <v>29</v>
      </c>
      <c r="F18077" t="s">
        <v>16</v>
      </c>
      <c r="G18077" t="s">
        <v>10661</v>
      </c>
      <c r="H18077">
        <v>0</v>
      </c>
      <c r="I18077">
        <v>0</v>
      </c>
      <c r="J18077">
        <v>0</v>
      </c>
      <c r="K18077" t="s">
        <v>69917</v>
      </c>
    </row>
    <row r="18078" spans="1:11" x14ac:dyDescent="0.3">
      <c r="A18078" t="s">
        <v>69918</v>
      </c>
      <c r="C18078" t="s">
        <v>27</v>
      </c>
      <c r="D18078" t="s">
        <v>69919</v>
      </c>
      <c r="E18078" t="s">
        <v>29</v>
      </c>
      <c r="F18078" t="s">
        <v>41</v>
      </c>
      <c r="G18078" t="s">
        <v>42</v>
      </c>
      <c r="H18078">
        <v>0</v>
      </c>
      <c r="I18078">
        <v>0</v>
      </c>
      <c r="J18078">
        <v>0</v>
      </c>
      <c r="K18078" t="s">
        <v>69920</v>
      </c>
    </row>
    <row r="18079" spans="1:11" x14ac:dyDescent="0.3">
      <c r="A18079" t="s">
        <v>69921</v>
      </c>
      <c r="C18079" t="s">
        <v>27</v>
      </c>
      <c r="D18079" t="s">
        <v>69922</v>
      </c>
      <c r="E18079" t="s">
        <v>65444</v>
      </c>
      <c r="F18079" t="s">
        <v>41</v>
      </c>
      <c r="G18079" t="s">
        <v>42</v>
      </c>
      <c r="H18079">
        <v>0</v>
      </c>
      <c r="I18079">
        <v>0</v>
      </c>
      <c r="J18079">
        <v>0</v>
      </c>
      <c r="K18079" t="s">
        <v>69923</v>
      </c>
    </row>
    <row r="18080" spans="1:11" x14ac:dyDescent="0.3">
      <c r="A18080" t="s">
        <v>69924</v>
      </c>
      <c r="B18080" t="s">
        <v>69925</v>
      </c>
      <c r="C18080" t="s">
        <v>147</v>
      </c>
      <c r="D18080" t="s">
        <v>69926</v>
      </c>
      <c r="E18080" t="s">
        <v>59940</v>
      </c>
      <c r="F18080" t="s">
        <v>7493</v>
      </c>
      <c r="G18080" t="s">
        <v>42</v>
      </c>
      <c r="H18080">
        <v>0</v>
      </c>
      <c r="I18080">
        <v>0</v>
      </c>
      <c r="J18080">
        <v>0</v>
      </c>
      <c r="K18080" t="s">
        <v>69927</v>
      </c>
    </row>
    <row r="18081" spans="1:11" x14ac:dyDescent="0.3">
      <c r="A18081" t="s">
        <v>69928</v>
      </c>
      <c r="B18081" t="s">
        <v>69929</v>
      </c>
      <c r="C18081" t="s">
        <v>13</v>
      </c>
      <c r="D18081" t="s">
        <v>69930</v>
      </c>
      <c r="E18081" t="s">
        <v>66835</v>
      </c>
      <c r="F18081" t="s">
        <v>16</v>
      </c>
      <c r="G18081" t="s">
        <v>4712</v>
      </c>
      <c r="H18081">
        <v>0</v>
      </c>
      <c r="I18081">
        <v>0</v>
      </c>
      <c r="J18081">
        <v>0</v>
      </c>
      <c r="K18081" t="s">
        <v>69931</v>
      </c>
    </row>
    <row r="18082" spans="1:11" x14ac:dyDescent="0.3">
      <c r="A18082" t="s">
        <v>69932</v>
      </c>
      <c r="B18082" t="s">
        <v>69933</v>
      </c>
      <c r="C18082" t="s">
        <v>558</v>
      </c>
      <c r="D18082" t="s">
        <v>69934</v>
      </c>
      <c r="E18082" t="s">
        <v>18607</v>
      </c>
      <c r="F18082" t="s">
        <v>16</v>
      </c>
      <c r="G18082" t="s">
        <v>12458</v>
      </c>
      <c r="H18082">
        <v>0</v>
      </c>
      <c r="I18082">
        <v>0</v>
      </c>
      <c r="J18082">
        <v>0</v>
      </c>
      <c r="K18082" t="s">
        <v>69935</v>
      </c>
    </row>
    <row r="18083" spans="1:11" x14ac:dyDescent="0.3">
      <c r="A18083" t="s">
        <v>69936</v>
      </c>
      <c r="B18083" t="s">
        <v>69937</v>
      </c>
      <c r="C18083" t="s">
        <v>13</v>
      </c>
      <c r="D18083" t="s">
        <v>69938</v>
      </c>
      <c r="E18083" t="s">
        <v>66835</v>
      </c>
      <c r="F18083" t="s">
        <v>16</v>
      </c>
      <c r="G18083" t="s">
        <v>8577</v>
      </c>
      <c r="H18083">
        <v>0</v>
      </c>
      <c r="I18083">
        <v>0</v>
      </c>
      <c r="J18083">
        <v>0</v>
      </c>
      <c r="K18083" t="s">
        <v>69939</v>
      </c>
    </row>
    <row r="18084" spans="1:11" x14ac:dyDescent="0.3">
      <c r="A18084" t="s">
        <v>69940</v>
      </c>
      <c r="B18084" t="s">
        <v>69941</v>
      </c>
      <c r="C18084" t="s">
        <v>13</v>
      </c>
      <c r="D18084" t="s">
        <v>69942</v>
      </c>
      <c r="E18084" t="s">
        <v>66835</v>
      </c>
      <c r="F18084" t="s">
        <v>16</v>
      </c>
      <c r="G18084" t="s">
        <v>3413</v>
      </c>
      <c r="H18084">
        <v>0</v>
      </c>
      <c r="I18084">
        <v>0</v>
      </c>
      <c r="J18084">
        <v>0</v>
      </c>
      <c r="K18084" t="s">
        <v>69943</v>
      </c>
    </row>
    <row r="18085" spans="1:11" x14ac:dyDescent="0.3">
      <c r="A18085" t="s">
        <v>69944</v>
      </c>
      <c r="C18085" t="s">
        <v>558</v>
      </c>
      <c r="D18085" t="s">
        <v>69945</v>
      </c>
      <c r="E18085" t="s">
        <v>18607</v>
      </c>
      <c r="F18085" t="s">
        <v>16</v>
      </c>
      <c r="G18085" t="s">
        <v>7387</v>
      </c>
      <c r="H18085">
        <v>0</v>
      </c>
      <c r="I18085">
        <v>0</v>
      </c>
      <c r="J18085">
        <v>0</v>
      </c>
      <c r="K18085" t="s">
        <v>69946</v>
      </c>
    </row>
    <row r="18086" spans="1:11" x14ac:dyDescent="0.3">
      <c r="A18086" t="s">
        <v>69947</v>
      </c>
      <c r="B18086" t="s">
        <v>69948</v>
      </c>
      <c r="C18086" t="s">
        <v>13</v>
      </c>
      <c r="D18086" t="s">
        <v>69949</v>
      </c>
      <c r="E18086" t="s">
        <v>66835</v>
      </c>
      <c r="F18086" t="s">
        <v>16</v>
      </c>
      <c r="G18086" t="s">
        <v>38443</v>
      </c>
      <c r="H18086">
        <v>0</v>
      </c>
      <c r="I18086">
        <v>0</v>
      </c>
      <c r="J18086">
        <v>0</v>
      </c>
      <c r="K18086" t="s">
        <v>69950</v>
      </c>
    </row>
    <row r="18087" spans="1:11" x14ac:dyDescent="0.3">
      <c r="A18087" t="s">
        <v>69951</v>
      </c>
      <c r="C18087" t="s">
        <v>147</v>
      </c>
      <c r="D18087" t="s">
        <v>69952</v>
      </c>
      <c r="E18087" t="s">
        <v>59940</v>
      </c>
      <c r="F18087" t="s">
        <v>3484</v>
      </c>
      <c r="G18087" t="s">
        <v>42</v>
      </c>
      <c r="H18087">
        <v>0</v>
      </c>
      <c r="I18087">
        <v>0</v>
      </c>
      <c r="J18087">
        <v>0</v>
      </c>
      <c r="K18087" t="s">
        <v>69953</v>
      </c>
    </row>
    <row r="18088" spans="1:11" x14ac:dyDescent="0.3">
      <c r="A18088" t="s">
        <v>69954</v>
      </c>
      <c r="B18088" t="s">
        <v>69955</v>
      </c>
      <c r="C18088" t="s">
        <v>27</v>
      </c>
      <c r="D18088" t="s">
        <v>69956</v>
      </c>
      <c r="E18088" t="s">
        <v>65444</v>
      </c>
      <c r="F18088" t="s">
        <v>16</v>
      </c>
      <c r="G18088" t="s">
        <v>3624</v>
      </c>
      <c r="H18088">
        <v>0</v>
      </c>
      <c r="I18088">
        <v>0</v>
      </c>
      <c r="J18088">
        <v>0</v>
      </c>
      <c r="K18088" t="s">
        <v>69957</v>
      </c>
    </row>
    <row r="18089" spans="1:11" x14ac:dyDescent="0.3">
      <c r="A18089" t="s">
        <v>69958</v>
      </c>
      <c r="C18089" t="s">
        <v>27</v>
      </c>
      <c r="D18089" t="s">
        <v>69959</v>
      </c>
      <c r="E18089" t="s">
        <v>29</v>
      </c>
      <c r="F18089" t="s">
        <v>41</v>
      </c>
      <c r="G18089" t="s">
        <v>42</v>
      </c>
      <c r="H18089">
        <v>0</v>
      </c>
      <c r="I18089">
        <v>0</v>
      </c>
      <c r="J18089">
        <v>0</v>
      </c>
      <c r="K18089" t="s">
        <v>69960</v>
      </c>
    </row>
    <row r="18090" spans="1:11" x14ac:dyDescent="0.3">
      <c r="A18090" t="s">
        <v>69961</v>
      </c>
      <c r="B18090" t="s">
        <v>69962</v>
      </c>
      <c r="C18090" t="s">
        <v>27</v>
      </c>
      <c r="D18090" t="s">
        <v>69963</v>
      </c>
      <c r="E18090" t="s">
        <v>65444</v>
      </c>
      <c r="F18090" t="s">
        <v>41</v>
      </c>
      <c r="G18090" t="s">
        <v>2470</v>
      </c>
      <c r="H18090">
        <v>0</v>
      </c>
      <c r="I18090">
        <v>0</v>
      </c>
      <c r="J18090">
        <v>0</v>
      </c>
      <c r="K18090" t="s">
        <v>69964</v>
      </c>
    </row>
    <row r="18091" spans="1:11" x14ac:dyDescent="0.3">
      <c r="A18091" t="s">
        <v>69965</v>
      </c>
      <c r="B18091" t="s">
        <v>69966</v>
      </c>
      <c r="C18091" t="s">
        <v>27</v>
      </c>
      <c r="D18091" t="s">
        <v>69967</v>
      </c>
      <c r="E18091" t="s">
        <v>65444</v>
      </c>
      <c r="F18091" t="s">
        <v>16</v>
      </c>
      <c r="G18091" t="s">
        <v>2323</v>
      </c>
      <c r="H18091">
        <v>0</v>
      </c>
      <c r="I18091">
        <v>0</v>
      </c>
      <c r="J18091">
        <v>0</v>
      </c>
      <c r="K18091" t="s">
        <v>69968</v>
      </c>
    </row>
    <row r="18092" spans="1:11" x14ac:dyDescent="0.3">
      <c r="A18092" t="s">
        <v>69969</v>
      </c>
      <c r="B18092" t="s">
        <v>69970</v>
      </c>
      <c r="C18092" t="s">
        <v>27</v>
      </c>
      <c r="D18092" t="s">
        <v>69971</v>
      </c>
      <c r="E18092" t="s">
        <v>65444</v>
      </c>
      <c r="F18092" t="s">
        <v>16</v>
      </c>
      <c r="G18092" t="s">
        <v>4749</v>
      </c>
      <c r="H18092">
        <v>0</v>
      </c>
      <c r="I18092">
        <v>0</v>
      </c>
      <c r="J18092">
        <v>0</v>
      </c>
      <c r="K18092" t="s">
        <v>69972</v>
      </c>
    </row>
    <row r="18093" spans="1:11" x14ac:dyDescent="0.3">
      <c r="A18093" t="s">
        <v>69973</v>
      </c>
      <c r="B18093" t="s">
        <v>69974</v>
      </c>
      <c r="C18093" t="s">
        <v>13</v>
      </c>
      <c r="D18093" t="s">
        <v>69975</v>
      </c>
      <c r="E18093" t="s">
        <v>66835</v>
      </c>
      <c r="F18093" t="s">
        <v>16</v>
      </c>
      <c r="G18093" t="s">
        <v>16097</v>
      </c>
      <c r="H18093">
        <v>0</v>
      </c>
      <c r="I18093">
        <v>0</v>
      </c>
      <c r="J18093">
        <v>0</v>
      </c>
      <c r="K18093" t="s">
        <v>69976</v>
      </c>
    </row>
    <row r="18094" spans="1:11" x14ac:dyDescent="0.3">
      <c r="A18094" t="s">
        <v>69977</v>
      </c>
      <c r="B18094" t="s">
        <v>69978</v>
      </c>
      <c r="C18094" t="s">
        <v>20</v>
      </c>
      <c r="D18094" t="s">
        <v>69979</v>
      </c>
      <c r="E18094" t="s">
        <v>61426</v>
      </c>
      <c r="F18094" t="s">
        <v>16</v>
      </c>
      <c r="G18094" t="s">
        <v>269</v>
      </c>
      <c r="H18094">
        <v>0</v>
      </c>
      <c r="I18094">
        <v>0</v>
      </c>
      <c r="J18094">
        <v>0</v>
      </c>
      <c r="K18094" t="s">
        <v>69980</v>
      </c>
    </row>
    <row r="18095" spans="1:11" x14ac:dyDescent="0.3">
      <c r="A18095" t="s">
        <v>69981</v>
      </c>
      <c r="B18095" t="s">
        <v>69982</v>
      </c>
      <c r="C18095" t="s">
        <v>558</v>
      </c>
      <c r="D18095" t="s">
        <v>69983</v>
      </c>
      <c r="E18095" t="s">
        <v>18607</v>
      </c>
      <c r="F18095" t="s">
        <v>16</v>
      </c>
      <c r="G18095" t="s">
        <v>7288</v>
      </c>
      <c r="H18095">
        <v>0</v>
      </c>
      <c r="I18095">
        <v>0</v>
      </c>
      <c r="J18095">
        <v>0</v>
      </c>
      <c r="K18095" t="s">
        <v>69984</v>
      </c>
    </row>
    <row r="18096" spans="1:11" x14ac:dyDescent="0.3">
      <c r="A18096" t="s">
        <v>69985</v>
      </c>
      <c r="B18096" t="s">
        <v>69986</v>
      </c>
      <c r="C18096" t="s">
        <v>558</v>
      </c>
      <c r="D18096" t="s">
        <v>69987</v>
      </c>
      <c r="E18096" t="s">
        <v>18607</v>
      </c>
      <c r="F18096" t="s">
        <v>16</v>
      </c>
      <c r="G18096" t="s">
        <v>17908</v>
      </c>
      <c r="H18096">
        <v>0</v>
      </c>
      <c r="I18096">
        <v>0</v>
      </c>
      <c r="J18096">
        <v>0</v>
      </c>
      <c r="K18096" t="s">
        <v>69988</v>
      </c>
    </row>
    <row r="18097" spans="1:11" x14ac:dyDescent="0.3">
      <c r="A18097" t="s">
        <v>69989</v>
      </c>
      <c r="C18097" t="s">
        <v>27</v>
      </c>
      <c r="D18097" t="s">
        <v>69990</v>
      </c>
      <c r="E18097" t="s">
        <v>65444</v>
      </c>
      <c r="F18097" t="s">
        <v>41</v>
      </c>
      <c r="G18097" t="s">
        <v>42</v>
      </c>
      <c r="H18097">
        <v>0</v>
      </c>
      <c r="I18097">
        <v>0</v>
      </c>
      <c r="J18097">
        <v>0</v>
      </c>
      <c r="K18097" t="s">
        <v>69991</v>
      </c>
    </row>
    <row r="18098" spans="1:11" x14ac:dyDescent="0.3">
      <c r="A18098" t="s">
        <v>69992</v>
      </c>
      <c r="C18098" t="s">
        <v>13</v>
      </c>
      <c r="D18098" t="s">
        <v>69993</v>
      </c>
      <c r="E18098" t="s">
        <v>66835</v>
      </c>
      <c r="F18098" t="s">
        <v>2000</v>
      </c>
      <c r="G18098" t="s">
        <v>42</v>
      </c>
      <c r="H18098">
        <v>0</v>
      </c>
      <c r="I18098">
        <v>0</v>
      </c>
      <c r="J18098">
        <v>0</v>
      </c>
      <c r="K18098" t="s">
        <v>69994</v>
      </c>
    </row>
    <row r="18099" spans="1:11" x14ac:dyDescent="0.3">
      <c r="A18099" t="s">
        <v>69995</v>
      </c>
      <c r="C18099" t="s">
        <v>27</v>
      </c>
      <c r="D18099" t="s">
        <v>69959</v>
      </c>
      <c r="E18099" t="s">
        <v>29</v>
      </c>
      <c r="F18099" t="s">
        <v>41</v>
      </c>
      <c r="G18099" t="s">
        <v>42</v>
      </c>
      <c r="H18099">
        <v>0</v>
      </c>
      <c r="I18099">
        <v>0</v>
      </c>
      <c r="J18099">
        <v>0</v>
      </c>
      <c r="K18099" t="s">
        <v>69996</v>
      </c>
    </row>
    <row r="18100" spans="1:11" x14ac:dyDescent="0.3">
      <c r="A18100" t="s">
        <v>69997</v>
      </c>
      <c r="B18100" t="s">
        <v>69998</v>
      </c>
      <c r="C18100" t="s">
        <v>20</v>
      </c>
      <c r="D18100" t="s">
        <v>69999</v>
      </c>
      <c r="E18100" t="s">
        <v>61426</v>
      </c>
      <c r="F18100" t="s">
        <v>9438</v>
      </c>
      <c r="G18100" t="s">
        <v>42</v>
      </c>
      <c r="H18100">
        <v>0</v>
      </c>
      <c r="I18100">
        <v>0</v>
      </c>
      <c r="J18100">
        <v>0</v>
      </c>
      <c r="K18100" t="s">
        <v>70000</v>
      </c>
    </row>
    <row r="18101" spans="1:11" x14ac:dyDescent="0.3">
      <c r="A18101" t="s">
        <v>70001</v>
      </c>
      <c r="B18101" t="s">
        <v>70002</v>
      </c>
      <c r="C18101" t="s">
        <v>20</v>
      </c>
      <c r="D18101" t="s">
        <v>70003</v>
      </c>
      <c r="E18101" t="s">
        <v>61426</v>
      </c>
      <c r="F18101" t="s">
        <v>3638</v>
      </c>
      <c r="G18101" t="s">
        <v>42</v>
      </c>
      <c r="H18101">
        <v>0</v>
      </c>
      <c r="I18101">
        <v>0</v>
      </c>
      <c r="J18101">
        <v>0</v>
      </c>
      <c r="K18101" t="s">
        <v>70004</v>
      </c>
    </row>
    <row r="18102" spans="1:11" x14ac:dyDescent="0.3">
      <c r="A18102" t="s">
        <v>70005</v>
      </c>
      <c r="B18102" t="s">
        <v>70006</v>
      </c>
      <c r="C18102" t="s">
        <v>27</v>
      </c>
      <c r="D18102" t="s">
        <v>70007</v>
      </c>
      <c r="E18102" t="s">
        <v>65444</v>
      </c>
      <c r="F18102" t="s">
        <v>41</v>
      </c>
      <c r="G18102" t="s">
        <v>42</v>
      </c>
      <c r="H18102">
        <v>0</v>
      </c>
      <c r="I18102">
        <v>0</v>
      </c>
      <c r="J18102">
        <v>0</v>
      </c>
      <c r="K18102" t="s">
        <v>70008</v>
      </c>
    </row>
    <row r="18103" spans="1:11" x14ac:dyDescent="0.3">
      <c r="A18103" t="s">
        <v>70009</v>
      </c>
      <c r="B18103" t="s">
        <v>70010</v>
      </c>
      <c r="C18103" t="s">
        <v>20</v>
      </c>
      <c r="D18103" t="s">
        <v>70011</v>
      </c>
      <c r="E18103" t="s">
        <v>61426</v>
      </c>
      <c r="F18103" t="s">
        <v>2770</v>
      </c>
      <c r="G18103" t="s">
        <v>42</v>
      </c>
      <c r="H18103">
        <v>0</v>
      </c>
      <c r="I18103">
        <v>0</v>
      </c>
      <c r="J18103">
        <v>0</v>
      </c>
      <c r="K18103" t="s">
        <v>70012</v>
      </c>
    </row>
    <row r="18104" spans="1:11" x14ac:dyDescent="0.3">
      <c r="A18104" t="s">
        <v>70013</v>
      </c>
      <c r="B18104" t="s">
        <v>70014</v>
      </c>
      <c r="C18104" t="s">
        <v>27</v>
      </c>
      <c r="D18104" t="s">
        <v>70015</v>
      </c>
      <c r="E18104" t="s">
        <v>65444</v>
      </c>
      <c r="F18104" t="s">
        <v>16</v>
      </c>
      <c r="G18104" t="s">
        <v>5547</v>
      </c>
      <c r="H18104">
        <v>0</v>
      </c>
      <c r="I18104">
        <v>0</v>
      </c>
      <c r="J18104">
        <v>0</v>
      </c>
      <c r="K18104" t="s">
        <v>70016</v>
      </c>
    </row>
    <row r="18105" spans="1:11" x14ac:dyDescent="0.3">
      <c r="A18105" t="s">
        <v>70017</v>
      </c>
      <c r="B18105" t="s">
        <v>70018</v>
      </c>
      <c r="C18105" t="s">
        <v>558</v>
      </c>
      <c r="D18105" t="s">
        <v>70019</v>
      </c>
      <c r="E18105" t="s">
        <v>981</v>
      </c>
      <c r="F18105" t="s">
        <v>4174</v>
      </c>
      <c r="G18105" t="s">
        <v>42</v>
      </c>
      <c r="H18105">
        <v>0</v>
      </c>
      <c r="I18105">
        <v>0</v>
      </c>
      <c r="J18105">
        <v>0</v>
      </c>
      <c r="K18105" t="s">
        <v>70020</v>
      </c>
    </row>
    <row r="18106" spans="1:11" x14ac:dyDescent="0.3">
      <c r="A18106" t="s">
        <v>70021</v>
      </c>
      <c r="B18106" t="s">
        <v>70022</v>
      </c>
      <c r="C18106" t="s">
        <v>20</v>
      </c>
      <c r="D18106" t="s">
        <v>70023</v>
      </c>
      <c r="E18106" t="s">
        <v>61426</v>
      </c>
      <c r="F18106" t="s">
        <v>16</v>
      </c>
      <c r="G18106" t="s">
        <v>3186</v>
      </c>
      <c r="H18106">
        <v>0</v>
      </c>
      <c r="I18106">
        <v>0</v>
      </c>
      <c r="J18106">
        <v>0</v>
      </c>
      <c r="K18106" t="s">
        <v>70024</v>
      </c>
    </row>
    <row r="18107" spans="1:11" x14ac:dyDescent="0.3">
      <c r="A18107" t="s">
        <v>70025</v>
      </c>
      <c r="B18107" t="s">
        <v>70026</v>
      </c>
      <c r="C18107" t="s">
        <v>20</v>
      </c>
      <c r="D18107" t="s">
        <v>70027</v>
      </c>
      <c r="E18107" t="s">
        <v>61426</v>
      </c>
      <c r="F18107" t="s">
        <v>1620</v>
      </c>
      <c r="G18107" t="s">
        <v>42</v>
      </c>
      <c r="H18107">
        <v>0</v>
      </c>
      <c r="I18107">
        <v>0</v>
      </c>
      <c r="J18107">
        <v>0</v>
      </c>
      <c r="K18107" t="s">
        <v>70028</v>
      </c>
    </row>
    <row r="18108" spans="1:11" x14ac:dyDescent="0.3">
      <c r="A18108" t="s">
        <v>70029</v>
      </c>
      <c r="B18108" t="s">
        <v>70030</v>
      </c>
      <c r="C18108" t="s">
        <v>20</v>
      </c>
      <c r="D18108" t="s">
        <v>70031</v>
      </c>
      <c r="E18108" t="s">
        <v>61426</v>
      </c>
      <c r="F18108" t="s">
        <v>16</v>
      </c>
      <c r="G18108" t="s">
        <v>717</v>
      </c>
      <c r="H18108">
        <v>0</v>
      </c>
      <c r="I18108">
        <v>0</v>
      </c>
      <c r="J18108">
        <v>0</v>
      </c>
      <c r="K18108" t="s">
        <v>70032</v>
      </c>
    </row>
    <row r="18109" spans="1:11" x14ac:dyDescent="0.3">
      <c r="A18109" t="s">
        <v>70033</v>
      </c>
      <c r="C18109" t="s">
        <v>147</v>
      </c>
      <c r="D18109" t="s">
        <v>70034</v>
      </c>
      <c r="E18109" t="s">
        <v>4768</v>
      </c>
      <c r="F18109" t="s">
        <v>16</v>
      </c>
      <c r="G18109" t="s">
        <v>632</v>
      </c>
      <c r="H18109">
        <v>0</v>
      </c>
      <c r="I18109">
        <v>0</v>
      </c>
      <c r="J18109">
        <v>0</v>
      </c>
      <c r="K18109" t="s">
        <v>70035</v>
      </c>
    </row>
    <row r="18110" spans="1:11" x14ac:dyDescent="0.3">
      <c r="A18110" t="s">
        <v>70036</v>
      </c>
      <c r="B18110" t="s">
        <v>50586</v>
      </c>
      <c r="C18110" t="s">
        <v>20</v>
      </c>
      <c r="D18110" t="s">
        <v>70037</v>
      </c>
      <c r="E18110" t="s">
        <v>61426</v>
      </c>
      <c r="F18110" t="s">
        <v>16</v>
      </c>
      <c r="G18110" t="s">
        <v>12458</v>
      </c>
      <c r="H18110">
        <v>0</v>
      </c>
      <c r="I18110">
        <v>0</v>
      </c>
      <c r="J18110">
        <v>0</v>
      </c>
      <c r="K18110" t="s">
        <v>70038</v>
      </c>
    </row>
    <row r="18111" spans="1:11" x14ac:dyDescent="0.3">
      <c r="A18111" t="s">
        <v>70039</v>
      </c>
      <c r="B18111" t="s">
        <v>70040</v>
      </c>
      <c r="C18111" t="s">
        <v>147</v>
      </c>
      <c r="D18111" t="s">
        <v>70041</v>
      </c>
      <c r="E18111" t="s">
        <v>59940</v>
      </c>
      <c r="F18111" t="s">
        <v>3565</v>
      </c>
      <c r="G18111" t="s">
        <v>42</v>
      </c>
      <c r="H18111">
        <v>0</v>
      </c>
      <c r="I18111">
        <v>0</v>
      </c>
      <c r="J18111">
        <v>0</v>
      </c>
      <c r="K18111" t="s">
        <v>70042</v>
      </c>
    </row>
    <row r="18112" spans="1:11" x14ac:dyDescent="0.3">
      <c r="A18112" t="s">
        <v>70043</v>
      </c>
      <c r="B18112" t="s">
        <v>70044</v>
      </c>
      <c r="C18112" t="s">
        <v>466</v>
      </c>
      <c r="D18112" t="s">
        <v>70045</v>
      </c>
      <c r="E18112" t="s">
        <v>20624</v>
      </c>
      <c r="F18112" t="s">
        <v>16</v>
      </c>
      <c r="G18112" t="s">
        <v>3413</v>
      </c>
      <c r="H18112">
        <v>0</v>
      </c>
      <c r="I18112">
        <v>0</v>
      </c>
      <c r="J18112">
        <v>0</v>
      </c>
      <c r="K18112" t="s">
        <v>70046</v>
      </c>
    </row>
    <row r="18113" spans="1:11" x14ac:dyDescent="0.3">
      <c r="A18113" t="s">
        <v>70047</v>
      </c>
      <c r="B18113" t="s">
        <v>70048</v>
      </c>
      <c r="C18113" t="s">
        <v>558</v>
      </c>
      <c r="D18113" t="s">
        <v>70049</v>
      </c>
      <c r="E18113" t="s">
        <v>1090</v>
      </c>
      <c r="F18113" t="s">
        <v>23937</v>
      </c>
      <c r="G18113" t="s">
        <v>42</v>
      </c>
      <c r="H18113">
        <v>0</v>
      </c>
      <c r="I18113">
        <v>0</v>
      </c>
      <c r="J18113">
        <v>0</v>
      </c>
      <c r="K18113" t="s">
        <v>70050</v>
      </c>
    </row>
    <row r="18114" spans="1:11" x14ac:dyDescent="0.3">
      <c r="A18114" t="s">
        <v>70051</v>
      </c>
      <c r="B18114" t="s">
        <v>70052</v>
      </c>
      <c r="C18114" t="s">
        <v>27</v>
      </c>
      <c r="D18114" t="s">
        <v>70053</v>
      </c>
      <c r="E18114" t="s">
        <v>65444</v>
      </c>
      <c r="F18114" t="s">
        <v>41</v>
      </c>
      <c r="G18114" t="s">
        <v>42</v>
      </c>
      <c r="H18114">
        <v>0</v>
      </c>
      <c r="I18114">
        <v>0</v>
      </c>
      <c r="J18114">
        <v>0</v>
      </c>
      <c r="K18114" t="s">
        <v>70054</v>
      </c>
    </row>
    <row r="18115" spans="1:11" x14ac:dyDescent="0.3">
      <c r="A18115" t="s">
        <v>70055</v>
      </c>
      <c r="B18115" t="s">
        <v>70056</v>
      </c>
      <c r="C18115" t="s">
        <v>27</v>
      </c>
      <c r="D18115" t="s">
        <v>70057</v>
      </c>
      <c r="E18115" t="s">
        <v>65444</v>
      </c>
      <c r="F18115" t="s">
        <v>41</v>
      </c>
      <c r="G18115" t="s">
        <v>42</v>
      </c>
      <c r="H18115">
        <v>0</v>
      </c>
      <c r="I18115">
        <v>0</v>
      </c>
      <c r="J18115">
        <v>0</v>
      </c>
      <c r="K18115" t="s">
        <v>70058</v>
      </c>
    </row>
    <row r="18116" spans="1:11" x14ac:dyDescent="0.3">
      <c r="A18116" t="s">
        <v>70059</v>
      </c>
      <c r="B18116" t="s">
        <v>70060</v>
      </c>
      <c r="C18116" t="s">
        <v>27</v>
      </c>
      <c r="D18116" t="s">
        <v>70061</v>
      </c>
      <c r="E18116" t="s">
        <v>65444</v>
      </c>
      <c r="F18116" t="s">
        <v>41</v>
      </c>
      <c r="G18116" t="s">
        <v>42</v>
      </c>
      <c r="H18116">
        <v>0</v>
      </c>
      <c r="I18116">
        <v>0</v>
      </c>
      <c r="J18116">
        <v>0</v>
      </c>
      <c r="K18116" t="s">
        <v>70062</v>
      </c>
    </row>
    <row r="18117" spans="1:11" x14ac:dyDescent="0.3">
      <c r="A18117" t="s">
        <v>70063</v>
      </c>
      <c r="B18117" t="s">
        <v>70064</v>
      </c>
      <c r="C18117" t="s">
        <v>27</v>
      </c>
      <c r="D18117" t="s">
        <v>70065</v>
      </c>
      <c r="E18117" t="s">
        <v>65444</v>
      </c>
      <c r="F18117" t="s">
        <v>41</v>
      </c>
      <c r="G18117" t="s">
        <v>42</v>
      </c>
      <c r="H18117">
        <v>0</v>
      </c>
      <c r="I18117">
        <v>0</v>
      </c>
      <c r="J18117">
        <v>0</v>
      </c>
      <c r="K18117" t="s">
        <v>70066</v>
      </c>
    </row>
    <row r="18118" spans="1:11" x14ac:dyDescent="0.3">
      <c r="A18118" t="s">
        <v>70067</v>
      </c>
      <c r="B18118" t="s">
        <v>70068</v>
      </c>
      <c r="C18118" t="s">
        <v>27</v>
      </c>
      <c r="D18118" t="s">
        <v>70069</v>
      </c>
      <c r="E18118" t="s">
        <v>65444</v>
      </c>
      <c r="F18118" t="s">
        <v>41</v>
      </c>
      <c r="G18118" t="s">
        <v>42</v>
      </c>
      <c r="H18118">
        <v>0</v>
      </c>
      <c r="I18118">
        <v>0</v>
      </c>
      <c r="J18118">
        <v>0</v>
      </c>
      <c r="K18118" t="s">
        <v>70070</v>
      </c>
    </row>
    <row r="18119" spans="1:11" x14ac:dyDescent="0.3">
      <c r="A18119" t="s">
        <v>70071</v>
      </c>
      <c r="B18119" t="s">
        <v>70072</v>
      </c>
      <c r="C18119" t="s">
        <v>20</v>
      </c>
      <c r="D18119" t="s">
        <v>70073</v>
      </c>
      <c r="E18119" t="s">
        <v>62177</v>
      </c>
      <c r="F18119" t="s">
        <v>15961</v>
      </c>
      <c r="G18119" t="s">
        <v>42</v>
      </c>
      <c r="H18119">
        <v>0</v>
      </c>
      <c r="I18119">
        <v>0</v>
      </c>
      <c r="J18119">
        <v>0</v>
      </c>
      <c r="K18119" t="s">
        <v>70074</v>
      </c>
    </row>
    <row r="18120" spans="1:11" x14ac:dyDescent="0.3">
      <c r="A18120" t="s">
        <v>70075</v>
      </c>
      <c r="B18120" t="s">
        <v>70076</v>
      </c>
      <c r="C18120" t="s">
        <v>27</v>
      </c>
      <c r="D18120" t="s">
        <v>70077</v>
      </c>
      <c r="E18120" t="s">
        <v>65444</v>
      </c>
      <c r="F18120" t="s">
        <v>16</v>
      </c>
      <c r="G18120" t="s">
        <v>7000</v>
      </c>
      <c r="H18120">
        <v>0</v>
      </c>
      <c r="I18120">
        <v>0</v>
      </c>
      <c r="J18120">
        <v>0</v>
      </c>
      <c r="K18120" t="s">
        <v>70078</v>
      </c>
    </row>
    <row r="18121" spans="1:11" x14ac:dyDescent="0.3">
      <c r="A18121" t="s">
        <v>70079</v>
      </c>
      <c r="B18121" t="s">
        <v>70080</v>
      </c>
      <c r="C18121" t="s">
        <v>20</v>
      </c>
      <c r="D18121" t="s">
        <v>70081</v>
      </c>
      <c r="E18121" t="s">
        <v>61426</v>
      </c>
      <c r="F18121" t="s">
        <v>16</v>
      </c>
      <c r="G18121" t="s">
        <v>7351</v>
      </c>
      <c r="H18121">
        <v>0</v>
      </c>
      <c r="I18121">
        <v>0</v>
      </c>
      <c r="J18121">
        <v>0</v>
      </c>
      <c r="K18121" t="s">
        <v>70082</v>
      </c>
    </row>
    <row r="18122" spans="1:11" x14ac:dyDescent="0.3">
      <c r="A18122" t="s">
        <v>70083</v>
      </c>
      <c r="B18122" t="s">
        <v>69730</v>
      </c>
      <c r="C18122" t="s">
        <v>466</v>
      </c>
      <c r="D18122" t="s">
        <v>70084</v>
      </c>
      <c r="E18122" t="s">
        <v>20624</v>
      </c>
      <c r="F18122" t="s">
        <v>16</v>
      </c>
      <c r="G18122" t="s">
        <v>3361</v>
      </c>
      <c r="H18122">
        <v>0</v>
      </c>
      <c r="I18122">
        <v>0</v>
      </c>
      <c r="J18122">
        <v>0</v>
      </c>
      <c r="K18122" t="s">
        <v>70085</v>
      </c>
    </row>
    <row r="18123" spans="1:11" x14ac:dyDescent="0.3">
      <c r="A18123" t="s">
        <v>70086</v>
      </c>
      <c r="B18123" t="s">
        <v>70087</v>
      </c>
      <c r="C18123" t="s">
        <v>13</v>
      </c>
      <c r="D18123" t="s">
        <v>70088</v>
      </c>
      <c r="E18123" t="s">
        <v>66835</v>
      </c>
      <c r="F18123" t="s">
        <v>16</v>
      </c>
      <c r="G18123" t="s">
        <v>1382</v>
      </c>
      <c r="H18123">
        <v>0</v>
      </c>
      <c r="I18123">
        <v>0</v>
      </c>
      <c r="J18123">
        <v>0</v>
      </c>
      <c r="K18123" t="s">
        <v>70089</v>
      </c>
    </row>
    <row r="18124" spans="1:11" x14ac:dyDescent="0.3">
      <c r="A18124" t="s">
        <v>70090</v>
      </c>
      <c r="B18124" t="s">
        <v>70091</v>
      </c>
      <c r="C18124" t="s">
        <v>466</v>
      </c>
      <c r="D18124" t="s">
        <v>70092</v>
      </c>
      <c r="E18124" t="s">
        <v>20624</v>
      </c>
      <c r="F18124" t="s">
        <v>16</v>
      </c>
      <c r="G18124" t="s">
        <v>13136</v>
      </c>
      <c r="H18124">
        <v>0</v>
      </c>
      <c r="I18124">
        <v>0</v>
      </c>
      <c r="J18124">
        <v>0</v>
      </c>
      <c r="K18124" t="s">
        <v>70093</v>
      </c>
    </row>
    <row r="18125" spans="1:11" x14ac:dyDescent="0.3">
      <c r="A18125" t="s">
        <v>70094</v>
      </c>
      <c r="B18125" t="s">
        <v>8096</v>
      </c>
      <c r="C18125" t="s">
        <v>27</v>
      </c>
      <c r="D18125" t="s">
        <v>70095</v>
      </c>
      <c r="E18125" t="s">
        <v>65444</v>
      </c>
      <c r="F18125" t="s">
        <v>16</v>
      </c>
      <c r="G18125" t="s">
        <v>2131</v>
      </c>
      <c r="H18125">
        <v>0</v>
      </c>
      <c r="I18125">
        <v>0</v>
      </c>
      <c r="J18125">
        <v>0</v>
      </c>
      <c r="K18125" t="s">
        <v>70096</v>
      </c>
    </row>
    <row r="18126" spans="1:11" x14ac:dyDescent="0.3">
      <c r="A18126" t="s">
        <v>70097</v>
      </c>
      <c r="B18126" t="s">
        <v>70098</v>
      </c>
      <c r="C18126" t="s">
        <v>27</v>
      </c>
      <c r="D18126" t="s">
        <v>70099</v>
      </c>
      <c r="E18126" t="s">
        <v>65444</v>
      </c>
      <c r="F18126" t="s">
        <v>41</v>
      </c>
      <c r="G18126" t="s">
        <v>42</v>
      </c>
      <c r="H18126">
        <v>0</v>
      </c>
      <c r="I18126">
        <v>0</v>
      </c>
      <c r="J18126">
        <v>0</v>
      </c>
      <c r="K18126" t="s">
        <v>70100</v>
      </c>
    </row>
    <row r="18127" spans="1:11" x14ac:dyDescent="0.3">
      <c r="A18127" t="s">
        <v>70101</v>
      </c>
      <c r="B18127" t="s">
        <v>70102</v>
      </c>
      <c r="C18127" t="s">
        <v>27</v>
      </c>
      <c r="D18127" t="s">
        <v>70103</v>
      </c>
      <c r="E18127" t="s">
        <v>65444</v>
      </c>
      <c r="F18127" t="s">
        <v>41</v>
      </c>
      <c r="G18127" t="s">
        <v>42</v>
      </c>
      <c r="H18127">
        <v>0</v>
      </c>
      <c r="I18127">
        <v>0</v>
      </c>
      <c r="J18127">
        <v>0</v>
      </c>
      <c r="K18127" t="s">
        <v>70104</v>
      </c>
    </row>
    <row r="18128" spans="1:11" x14ac:dyDescent="0.3">
      <c r="A18128" t="s">
        <v>70105</v>
      </c>
      <c r="B18128" t="s">
        <v>70106</v>
      </c>
      <c r="C18128" t="s">
        <v>13</v>
      </c>
      <c r="D18128" t="s">
        <v>70107</v>
      </c>
      <c r="E18128" t="s">
        <v>66835</v>
      </c>
      <c r="F18128" t="s">
        <v>16</v>
      </c>
      <c r="G18128" t="s">
        <v>1162</v>
      </c>
      <c r="H18128">
        <v>0</v>
      </c>
      <c r="I18128">
        <v>0</v>
      </c>
      <c r="J18128">
        <v>0</v>
      </c>
      <c r="K18128" t="s">
        <v>70108</v>
      </c>
    </row>
    <row r="18129" spans="1:11" x14ac:dyDescent="0.3">
      <c r="A18129" t="s">
        <v>70109</v>
      </c>
      <c r="B18129" t="s">
        <v>70110</v>
      </c>
      <c r="C18129" t="s">
        <v>20</v>
      </c>
      <c r="D18129" t="s">
        <v>70111</v>
      </c>
      <c r="E18129" t="s">
        <v>62177</v>
      </c>
      <c r="F18129" t="s">
        <v>845</v>
      </c>
      <c r="G18129" t="s">
        <v>42</v>
      </c>
      <c r="H18129">
        <v>0</v>
      </c>
      <c r="I18129">
        <v>0</v>
      </c>
      <c r="J18129">
        <v>0</v>
      </c>
      <c r="K18129" t="s">
        <v>70112</v>
      </c>
    </row>
    <row r="18130" spans="1:11" x14ac:dyDescent="0.3">
      <c r="A18130" t="s">
        <v>70113</v>
      </c>
      <c r="B18130" t="s">
        <v>70114</v>
      </c>
      <c r="C18130" t="s">
        <v>13</v>
      </c>
      <c r="D18130" t="s">
        <v>70115</v>
      </c>
      <c r="E18130" t="s">
        <v>66835</v>
      </c>
      <c r="F18130" t="s">
        <v>16</v>
      </c>
      <c r="G18130" t="s">
        <v>24258</v>
      </c>
      <c r="H18130">
        <v>0</v>
      </c>
      <c r="I18130">
        <v>0</v>
      </c>
      <c r="J18130">
        <v>0</v>
      </c>
      <c r="K18130" t="s">
        <v>70116</v>
      </c>
    </row>
    <row r="18131" spans="1:11" x14ac:dyDescent="0.3">
      <c r="A18131" t="s">
        <v>70117</v>
      </c>
      <c r="B18131" t="s">
        <v>70118</v>
      </c>
      <c r="C18131" t="s">
        <v>13</v>
      </c>
      <c r="D18131" t="s">
        <v>70119</v>
      </c>
      <c r="E18131" t="s">
        <v>66835</v>
      </c>
      <c r="F18131" t="s">
        <v>16</v>
      </c>
      <c r="G18131" t="s">
        <v>20664</v>
      </c>
      <c r="H18131">
        <v>0</v>
      </c>
      <c r="I18131">
        <v>0</v>
      </c>
      <c r="J18131">
        <v>0</v>
      </c>
      <c r="K18131" t="s">
        <v>70120</v>
      </c>
    </row>
    <row r="18132" spans="1:11" x14ac:dyDescent="0.3">
      <c r="A18132" t="s">
        <v>70121</v>
      </c>
      <c r="B18132" t="s">
        <v>70122</v>
      </c>
      <c r="C18132" t="s">
        <v>13</v>
      </c>
      <c r="D18132" t="s">
        <v>70123</v>
      </c>
      <c r="E18132" t="s">
        <v>66835</v>
      </c>
      <c r="F18132" t="s">
        <v>16</v>
      </c>
      <c r="G18132" t="s">
        <v>21403</v>
      </c>
      <c r="H18132">
        <v>0</v>
      </c>
      <c r="I18132">
        <v>0</v>
      </c>
      <c r="J18132">
        <v>0</v>
      </c>
      <c r="K18132" t="s">
        <v>70124</v>
      </c>
    </row>
    <row r="18133" spans="1:11" x14ac:dyDescent="0.3">
      <c r="A18133" t="s">
        <v>70125</v>
      </c>
      <c r="B18133" t="s">
        <v>70126</v>
      </c>
      <c r="C18133" t="s">
        <v>13</v>
      </c>
      <c r="D18133" t="s">
        <v>70127</v>
      </c>
      <c r="E18133" t="s">
        <v>66835</v>
      </c>
      <c r="F18133" t="s">
        <v>16</v>
      </c>
      <c r="G18133" t="s">
        <v>2775</v>
      </c>
      <c r="H18133">
        <v>0</v>
      </c>
      <c r="I18133">
        <v>0</v>
      </c>
      <c r="J18133">
        <v>0</v>
      </c>
      <c r="K18133" t="s">
        <v>70128</v>
      </c>
    </row>
    <row r="18134" spans="1:11" x14ac:dyDescent="0.3">
      <c r="A18134" t="s">
        <v>70129</v>
      </c>
      <c r="C18134" t="s">
        <v>13</v>
      </c>
      <c r="D18134" t="s">
        <v>70130</v>
      </c>
      <c r="E18134" t="s">
        <v>66835</v>
      </c>
      <c r="F18134" t="s">
        <v>16</v>
      </c>
      <c r="G18134" t="s">
        <v>42</v>
      </c>
      <c r="H18134">
        <v>0</v>
      </c>
      <c r="I18134">
        <v>0</v>
      </c>
      <c r="J18134">
        <v>0</v>
      </c>
      <c r="K18134" t="s">
        <v>70131</v>
      </c>
    </row>
    <row r="18135" spans="1:11" x14ac:dyDescent="0.3">
      <c r="A18135" t="s">
        <v>70132</v>
      </c>
      <c r="C18135" t="s">
        <v>147</v>
      </c>
      <c r="D18135" t="s">
        <v>70133</v>
      </c>
      <c r="E18135" t="s">
        <v>59940</v>
      </c>
      <c r="F18135" t="s">
        <v>1996</v>
      </c>
      <c r="G18135" t="s">
        <v>42</v>
      </c>
      <c r="H18135">
        <v>0</v>
      </c>
      <c r="I18135">
        <v>0</v>
      </c>
      <c r="J18135">
        <v>0</v>
      </c>
      <c r="K18135" t="s">
        <v>70134</v>
      </c>
    </row>
    <row r="18136" spans="1:11" x14ac:dyDescent="0.3">
      <c r="A18136" t="s">
        <v>70135</v>
      </c>
      <c r="B18136" t="s">
        <v>70136</v>
      </c>
      <c r="C18136" t="s">
        <v>20</v>
      </c>
      <c r="D18136" t="s">
        <v>70137</v>
      </c>
      <c r="E18136" t="s">
        <v>61426</v>
      </c>
      <c r="F18136" t="s">
        <v>16</v>
      </c>
      <c r="G18136" t="s">
        <v>209</v>
      </c>
      <c r="H18136">
        <v>0</v>
      </c>
      <c r="I18136">
        <v>0</v>
      </c>
      <c r="J18136">
        <v>0</v>
      </c>
      <c r="K18136" t="s">
        <v>70138</v>
      </c>
    </row>
    <row r="18137" spans="1:11" x14ac:dyDescent="0.3">
      <c r="A18137" t="s">
        <v>70139</v>
      </c>
      <c r="B18137" t="s">
        <v>70140</v>
      </c>
      <c r="C18137" t="s">
        <v>558</v>
      </c>
      <c r="D18137" t="s">
        <v>70141</v>
      </c>
      <c r="E18137" t="s">
        <v>18607</v>
      </c>
      <c r="F18137" t="s">
        <v>16</v>
      </c>
      <c r="G18137" t="s">
        <v>1439</v>
      </c>
      <c r="H18137">
        <v>0</v>
      </c>
      <c r="I18137">
        <v>0</v>
      </c>
      <c r="J18137">
        <v>0</v>
      </c>
      <c r="K18137" t="s">
        <v>70142</v>
      </c>
    </row>
    <row r="18138" spans="1:11" x14ac:dyDescent="0.3">
      <c r="A18138" t="s">
        <v>70143</v>
      </c>
      <c r="B18138" t="s">
        <v>70144</v>
      </c>
      <c r="C18138" t="s">
        <v>20</v>
      </c>
      <c r="D18138" t="s">
        <v>70145</v>
      </c>
      <c r="E18138" t="s">
        <v>61426</v>
      </c>
      <c r="F18138" t="s">
        <v>16</v>
      </c>
      <c r="G18138" t="s">
        <v>4671</v>
      </c>
      <c r="H18138">
        <v>0</v>
      </c>
      <c r="I18138">
        <v>0</v>
      </c>
      <c r="J18138">
        <v>0</v>
      </c>
      <c r="K18138" t="s">
        <v>70146</v>
      </c>
    </row>
    <row r="18139" spans="1:11" x14ac:dyDescent="0.3">
      <c r="A18139" t="s">
        <v>70147</v>
      </c>
      <c r="B18139" t="s">
        <v>70148</v>
      </c>
      <c r="C18139" t="s">
        <v>27</v>
      </c>
      <c r="D18139" t="s">
        <v>70149</v>
      </c>
      <c r="E18139" t="s">
        <v>29</v>
      </c>
      <c r="F18139" t="s">
        <v>41</v>
      </c>
      <c r="G18139" t="s">
        <v>42</v>
      </c>
      <c r="H18139">
        <v>0</v>
      </c>
      <c r="I18139">
        <v>0</v>
      </c>
      <c r="J18139">
        <v>0</v>
      </c>
      <c r="K18139" t="s">
        <v>70150</v>
      </c>
    </row>
    <row r="18140" spans="1:11" x14ac:dyDescent="0.3">
      <c r="A18140" t="s">
        <v>70151</v>
      </c>
      <c r="B18140" t="s">
        <v>70152</v>
      </c>
      <c r="C18140" t="s">
        <v>558</v>
      </c>
      <c r="D18140" t="s">
        <v>70153</v>
      </c>
      <c r="E18140" t="s">
        <v>18607</v>
      </c>
      <c r="F18140" t="s">
        <v>16</v>
      </c>
      <c r="G18140" t="s">
        <v>2189</v>
      </c>
      <c r="H18140">
        <v>0</v>
      </c>
      <c r="I18140">
        <v>0</v>
      </c>
      <c r="J18140">
        <v>0</v>
      </c>
      <c r="K18140" t="s">
        <v>70154</v>
      </c>
    </row>
    <row r="18141" spans="1:11" x14ac:dyDescent="0.3">
      <c r="A18141" t="s">
        <v>70155</v>
      </c>
      <c r="C18141" t="s">
        <v>20</v>
      </c>
      <c r="D18141" t="s">
        <v>70156</v>
      </c>
      <c r="E18141" t="s">
        <v>61426</v>
      </c>
      <c r="F18141" t="s">
        <v>16</v>
      </c>
      <c r="G18141" t="s">
        <v>38443</v>
      </c>
      <c r="H18141">
        <v>0</v>
      </c>
      <c r="I18141">
        <v>0</v>
      </c>
      <c r="J18141">
        <v>0</v>
      </c>
      <c r="K18141" t="s">
        <v>70157</v>
      </c>
    </row>
    <row r="18142" spans="1:11" x14ac:dyDescent="0.3">
      <c r="A18142" t="s">
        <v>70158</v>
      </c>
      <c r="C18142" t="s">
        <v>20</v>
      </c>
      <c r="D18142" t="s">
        <v>70159</v>
      </c>
      <c r="E18142" t="s">
        <v>61426</v>
      </c>
      <c r="F18142" t="s">
        <v>1242</v>
      </c>
      <c r="G18142" t="s">
        <v>42</v>
      </c>
      <c r="H18142">
        <v>0</v>
      </c>
      <c r="I18142">
        <v>0</v>
      </c>
      <c r="J18142">
        <v>0</v>
      </c>
      <c r="K18142" t="s">
        <v>70160</v>
      </c>
    </row>
    <row r="18143" spans="1:11" x14ac:dyDescent="0.3">
      <c r="A18143" t="s">
        <v>70161</v>
      </c>
      <c r="B18143" t="s">
        <v>70162</v>
      </c>
      <c r="C18143" t="s">
        <v>466</v>
      </c>
      <c r="D18143" t="s">
        <v>70163</v>
      </c>
      <c r="E18143" t="s">
        <v>20624</v>
      </c>
      <c r="F18143" t="s">
        <v>10378</v>
      </c>
      <c r="G18143" t="s">
        <v>42</v>
      </c>
      <c r="H18143">
        <v>0</v>
      </c>
      <c r="I18143">
        <v>0</v>
      </c>
      <c r="J18143">
        <v>0</v>
      </c>
      <c r="K18143" t="s">
        <v>70164</v>
      </c>
    </row>
    <row r="18144" spans="1:11" x14ac:dyDescent="0.3">
      <c r="A18144" t="s">
        <v>70165</v>
      </c>
      <c r="B18144" t="s">
        <v>70166</v>
      </c>
      <c r="C18144" t="s">
        <v>558</v>
      </c>
      <c r="D18144" t="s">
        <v>70167</v>
      </c>
      <c r="E18144" t="s">
        <v>895</v>
      </c>
      <c r="F18144" t="s">
        <v>2883</v>
      </c>
      <c r="G18144" t="s">
        <v>42</v>
      </c>
      <c r="H18144">
        <v>0</v>
      </c>
      <c r="I18144">
        <v>0</v>
      </c>
      <c r="J18144">
        <v>0</v>
      </c>
      <c r="K18144" t="s">
        <v>70168</v>
      </c>
    </row>
    <row r="18145" spans="1:11" x14ac:dyDescent="0.3">
      <c r="A18145" t="s">
        <v>70169</v>
      </c>
      <c r="C18145" t="s">
        <v>27</v>
      </c>
      <c r="D18145" t="s">
        <v>70170</v>
      </c>
      <c r="E18145" t="s">
        <v>29</v>
      </c>
      <c r="F18145" t="s">
        <v>41</v>
      </c>
      <c r="G18145" t="s">
        <v>42</v>
      </c>
      <c r="H18145">
        <v>0</v>
      </c>
      <c r="I18145">
        <v>0</v>
      </c>
      <c r="J18145">
        <v>0</v>
      </c>
      <c r="K18145" t="s">
        <v>70171</v>
      </c>
    </row>
    <row r="18146" spans="1:11" x14ac:dyDescent="0.3">
      <c r="A18146" t="s">
        <v>70172</v>
      </c>
      <c r="B18146" t="s">
        <v>70173</v>
      </c>
      <c r="C18146" t="s">
        <v>20</v>
      </c>
      <c r="D18146" t="s">
        <v>70174</v>
      </c>
      <c r="E18146" t="s">
        <v>61426</v>
      </c>
      <c r="F18146" t="s">
        <v>16</v>
      </c>
      <c r="G18146" t="s">
        <v>3489</v>
      </c>
      <c r="H18146">
        <v>0</v>
      </c>
      <c r="I18146">
        <v>0</v>
      </c>
      <c r="J18146">
        <v>0</v>
      </c>
      <c r="K18146" t="s">
        <v>70175</v>
      </c>
    </row>
    <row r="18147" spans="1:11" x14ac:dyDescent="0.3">
      <c r="A18147" t="s">
        <v>70176</v>
      </c>
      <c r="B18147" t="s">
        <v>70177</v>
      </c>
      <c r="C18147" t="s">
        <v>13</v>
      </c>
      <c r="D18147" t="s">
        <v>70178</v>
      </c>
      <c r="E18147" t="s">
        <v>66835</v>
      </c>
      <c r="F18147" t="s">
        <v>16</v>
      </c>
      <c r="G18147" t="s">
        <v>10373</v>
      </c>
      <c r="H18147">
        <v>0</v>
      </c>
      <c r="I18147">
        <v>0</v>
      </c>
      <c r="J18147">
        <v>0</v>
      </c>
      <c r="K18147" t="s">
        <v>70179</v>
      </c>
    </row>
    <row r="18148" spans="1:11" x14ac:dyDescent="0.3">
      <c r="A18148" t="s">
        <v>70180</v>
      </c>
      <c r="B18148" t="s">
        <v>19493</v>
      </c>
      <c r="C18148" t="s">
        <v>13</v>
      </c>
      <c r="D18148" t="s">
        <v>70181</v>
      </c>
      <c r="E18148" t="s">
        <v>66835</v>
      </c>
      <c r="F18148" t="s">
        <v>16</v>
      </c>
      <c r="G18148" t="s">
        <v>30709</v>
      </c>
      <c r="H18148">
        <v>0</v>
      </c>
      <c r="I18148">
        <v>0</v>
      </c>
      <c r="J18148">
        <v>0</v>
      </c>
      <c r="K18148" t="s">
        <v>70182</v>
      </c>
    </row>
    <row r="18149" spans="1:11" x14ac:dyDescent="0.3">
      <c r="A18149" t="s">
        <v>70183</v>
      </c>
      <c r="B18149" t="s">
        <v>70184</v>
      </c>
      <c r="C18149" t="s">
        <v>13</v>
      </c>
      <c r="D18149" t="s">
        <v>70185</v>
      </c>
      <c r="E18149" t="s">
        <v>66835</v>
      </c>
      <c r="F18149" t="s">
        <v>16465</v>
      </c>
      <c r="G18149" t="s">
        <v>5573</v>
      </c>
      <c r="H18149">
        <v>0</v>
      </c>
      <c r="I18149">
        <v>0</v>
      </c>
      <c r="J18149">
        <v>0</v>
      </c>
      <c r="K18149" t="s">
        <v>70186</v>
      </c>
    </row>
    <row r="18150" spans="1:11" x14ac:dyDescent="0.3">
      <c r="A18150" t="s">
        <v>70187</v>
      </c>
      <c r="B18150" t="s">
        <v>70188</v>
      </c>
      <c r="C18150" t="s">
        <v>13</v>
      </c>
      <c r="D18150" t="s">
        <v>70178</v>
      </c>
      <c r="E18150" t="s">
        <v>66835</v>
      </c>
      <c r="F18150" t="s">
        <v>3560</v>
      </c>
      <c r="G18150" t="s">
        <v>42</v>
      </c>
      <c r="H18150">
        <v>0</v>
      </c>
      <c r="I18150">
        <v>0</v>
      </c>
      <c r="J18150">
        <v>0</v>
      </c>
      <c r="K18150" t="s">
        <v>70189</v>
      </c>
    </row>
    <row r="18151" spans="1:11" x14ac:dyDescent="0.3">
      <c r="A18151" t="s">
        <v>70190</v>
      </c>
      <c r="B18151" t="s">
        <v>70191</v>
      </c>
      <c r="C18151" t="s">
        <v>27</v>
      </c>
      <c r="D18151" t="s">
        <v>70192</v>
      </c>
      <c r="E18151" t="s">
        <v>65444</v>
      </c>
      <c r="F18151" t="s">
        <v>41</v>
      </c>
      <c r="G18151" t="s">
        <v>42</v>
      </c>
      <c r="H18151">
        <v>0</v>
      </c>
      <c r="I18151">
        <v>0</v>
      </c>
      <c r="J18151">
        <v>0</v>
      </c>
      <c r="K18151" t="s">
        <v>70193</v>
      </c>
    </row>
    <row r="18152" spans="1:11" x14ac:dyDescent="0.3">
      <c r="A18152" t="s">
        <v>70194</v>
      </c>
      <c r="B18152" t="s">
        <v>70195</v>
      </c>
      <c r="C18152" t="s">
        <v>20</v>
      </c>
      <c r="D18152" t="s">
        <v>70196</v>
      </c>
      <c r="E18152" t="s">
        <v>61426</v>
      </c>
      <c r="F18152" t="s">
        <v>16</v>
      </c>
      <c r="G18152" t="s">
        <v>1693</v>
      </c>
      <c r="H18152">
        <v>0</v>
      </c>
      <c r="I18152">
        <v>0</v>
      </c>
      <c r="J18152">
        <v>0</v>
      </c>
      <c r="K18152" t="s">
        <v>70197</v>
      </c>
    </row>
    <row r="18153" spans="1:11" x14ac:dyDescent="0.3">
      <c r="A18153" t="s">
        <v>70198</v>
      </c>
      <c r="B18153" t="s">
        <v>70199</v>
      </c>
      <c r="C18153" t="s">
        <v>20</v>
      </c>
      <c r="D18153" t="s">
        <v>70200</v>
      </c>
      <c r="E18153" t="s">
        <v>61426</v>
      </c>
      <c r="F18153" t="s">
        <v>16</v>
      </c>
      <c r="G18153" t="s">
        <v>637</v>
      </c>
      <c r="H18153">
        <v>0</v>
      </c>
      <c r="I18153">
        <v>0</v>
      </c>
      <c r="J18153">
        <v>0</v>
      </c>
      <c r="K18153" t="s">
        <v>70201</v>
      </c>
    </row>
    <row r="18154" spans="1:11" x14ac:dyDescent="0.3">
      <c r="A18154" t="s">
        <v>70202</v>
      </c>
      <c r="B18154" t="s">
        <v>70203</v>
      </c>
      <c r="C18154" t="s">
        <v>20</v>
      </c>
      <c r="D18154" t="s">
        <v>70204</v>
      </c>
      <c r="E18154" t="s">
        <v>61426</v>
      </c>
      <c r="F18154" t="s">
        <v>16</v>
      </c>
      <c r="G18154" t="s">
        <v>107</v>
      </c>
      <c r="H18154">
        <v>0</v>
      </c>
      <c r="I18154">
        <v>0</v>
      </c>
      <c r="J18154">
        <v>0</v>
      </c>
      <c r="K18154" t="s">
        <v>70205</v>
      </c>
    </row>
    <row r="18155" spans="1:11" x14ac:dyDescent="0.3">
      <c r="A18155" t="s">
        <v>70206</v>
      </c>
      <c r="B18155" t="s">
        <v>70207</v>
      </c>
      <c r="C18155" t="s">
        <v>20</v>
      </c>
      <c r="D18155" t="s">
        <v>70208</v>
      </c>
      <c r="E18155" t="s">
        <v>61426</v>
      </c>
      <c r="F18155" t="s">
        <v>16</v>
      </c>
      <c r="G18155" t="s">
        <v>269</v>
      </c>
      <c r="H18155">
        <v>0</v>
      </c>
      <c r="I18155">
        <v>0</v>
      </c>
      <c r="J18155">
        <v>0</v>
      </c>
      <c r="K18155" t="s">
        <v>70209</v>
      </c>
    </row>
    <row r="18156" spans="1:11" x14ac:dyDescent="0.3">
      <c r="A18156" t="s">
        <v>70210</v>
      </c>
      <c r="B18156" t="s">
        <v>70211</v>
      </c>
      <c r="C18156" t="s">
        <v>20</v>
      </c>
      <c r="D18156" t="s">
        <v>70212</v>
      </c>
      <c r="E18156" t="s">
        <v>61426</v>
      </c>
      <c r="F18156" t="s">
        <v>5696</v>
      </c>
      <c r="G18156" t="s">
        <v>3361</v>
      </c>
      <c r="H18156">
        <v>0</v>
      </c>
      <c r="I18156">
        <v>0</v>
      </c>
      <c r="J18156">
        <v>0</v>
      </c>
      <c r="K18156" t="s">
        <v>70213</v>
      </c>
    </row>
    <row r="18157" spans="1:11" x14ac:dyDescent="0.3">
      <c r="A18157" t="s">
        <v>70214</v>
      </c>
      <c r="B18157" t="s">
        <v>70215</v>
      </c>
      <c r="C18157" t="s">
        <v>20</v>
      </c>
      <c r="D18157" t="s">
        <v>70216</v>
      </c>
      <c r="E18157" t="s">
        <v>61426</v>
      </c>
      <c r="F18157" t="s">
        <v>15181</v>
      </c>
      <c r="G18157" t="s">
        <v>42</v>
      </c>
      <c r="H18157">
        <v>0</v>
      </c>
      <c r="I18157">
        <v>0</v>
      </c>
      <c r="J18157">
        <v>0</v>
      </c>
      <c r="K18157" t="s">
        <v>70217</v>
      </c>
    </row>
    <row r="18158" spans="1:11" x14ac:dyDescent="0.3">
      <c r="A18158" t="s">
        <v>70218</v>
      </c>
      <c r="C18158" t="s">
        <v>20</v>
      </c>
      <c r="D18158" t="s">
        <v>70219</v>
      </c>
      <c r="E18158" t="s">
        <v>61426</v>
      </c>
      <c r="F18158" t="s">
        <v>15056</v>
      </c>
      <c r="G18158" t="s">
        <v>4712</v>
      </c>
      <c r="H18158">
        <v>0</v>
      </c>
      <c r="I18158">
        <v>0</v>
      </c>
      <c r="J18158">
        <v>0</v>
      </c>
      <c r="K18158" t="s">
        <v>70220</v>
      </c>
    </row>
    <row r="18159" spans="1:11" x14ac:dyDescent="0.3">
      <c r="A18159" t="s">
        <v>70221</v>
      </c>
      <c r="C18159" t="s">
        <v>20</v>
      </c>
      <c r="D18159" t="s">
        <v>70222</v>
      </c>
      <c r="E18159" t="s">
        <v>61426</v>
      </c>
      <c r="F18159" t="s">
        <v>2595</v>
      </c>
      <c r="G18159" t="s">
        <v>42</v>
      </c>
      <c r="H18159">
        <v>0</v>
      </c>
      <c r="I18159">
        <v>0</v>
      </c>
      <c r="J18159">
        <v>0</v>
      </c>
      <c r="K18159" t="s">
        <v>70223</v>
      </c>
    </row>
    <row r="18160" spans="1:11" x14ac:dyDescent="0.3">
      <c r="A18160" t="s">
        <v>70224</v>
      </c>
      <c r="C18160" t="s">
        <v>20</v>
      </c>
      <c r="D18160" t="s">
        <v>70225</v>
      </c>
      <c r="E18160" t="s">
        <v>61426</v>
      </c>
      <c r="F18160" t="s">
        <v>11292</v>
      </c>
      <c r="G18160" t="s">
        <v>42</v>
      </c>
      <c r="H18160">
        <v>0</v>
      </c>
      <c r="I18160">
        <v>0</v>
      </c>
      <c r="J18160">
        <v>0</v>
      </c>
      <c r="K18160" t="s">
        <v>70226</v>
      </c>
    </row>
    <row r="18161" spans="1:11" x14ac:dyDescent="0.3">
      <c r="A18161" t="s">
        <v>70227</v>
      </c>
      <c r="B18161" t="s">
        <v>70228</v>
      </c>
      <c r="C18161" t="s">
        <v>20</v>
      </c>
      <c r="D18161" t="s">
        <v>70229</v>
      </c>
      <c r="E18161" t="s">
        <v>61426</v>
      </c>
      <c r="F18161" t="s">
        <v>1232</v>
      </c>
      <c r="G18161" t="s">
        <v>42</v>
      </c>
      <c r="H18161">
        <v>0</v>
      </c>
      <c r="I18161">
        <v>0</v>
      </c>
      <c r="J18161">
        <v>0</v>
      </c>
      <c r="K18161" t="s">
        <v>70230</v>
      </c>
    </row>
    <row r="18162" spans="1:11" x14ac:dyDescent="0.3">
      <c r="A18162" t="s">
        <v>70231</v>
      </c>
      <c r="C18162" t="s">
        <v>20</v>
      </c>
      <c r="D18162" t="s">
        <v>70232</v>
      </c>
      <c r="E18162" t="s">
        <v>61426</v>
      </c>
      <c r="F18162" t="s">
        <v>1751</v>
      </c>
      <c r="G18162" t="s">
        <v>42</v>
      </c>
      <c r="H18162">
        <v>0</v>
      </c>
      <c r="I18162">
        <v>0</v>
      </c>
      <c r="J18162">
        <v>0</v>
      </c>
      <c r="K18162" t="s">
        <v>70233</v>
      </c>
    </row>
    <row r="18163" spans="1:11" x14ac:dyDescent="0.3">
      <c r="A18163" t="s">
        <v>70234</v>
      </c>
      <c r="C18163" t="s">
        <v>20</v>
      </c>
      <c r="D18163" t="s">
        <v>70235</v>
      </c>
      <c r="E18163" t="s">
        <v>61426</v>
      </c>
      <c r="F18163" t="s">
        <v>2486</v>
      </c>
      <c r="G18163" t="s">
        <v>42</v>
      </c>
      <c r="H18163">
        <v>0</v>
      </c>
      <c r="I18163">
        <v>0</v>
      </c>
      <c r="J18163">
        <v>0</v>
      </c>
      <c r="K18163" t="s">
        <v>70236</v>
      </c>
    </row>
    <row r="18164" spans="1:11" x14ac:dyDescent="0.3">
      <c r="A18164" t="s">
        <v>70237</v>
      </c>
      <c r="B18164" t="s">
        <v>70238</v>
      </c>
      <c r="C18164" t="s">
        <v>13</v>
      </c>
      <c r="D18164" t="s">
        <v>70239</v>
      </c>
      <c r="E18164" t="s">
        <v>15</v>
      </c>
      <c r="F18164" t="s">
        <v>16</v>
      </c>
      <c r="G18164" t="s">
        <v>3890</v>
      </c>
      <c r="H18164">
        <v>0</v>
      </c>
      <c r="I18164">
        <v>0</v>
      </c>
      <c r="J18164">
        <v>0</v>
      </c>
      <c r="K18164" t="s">
        <v>70240</v>
      </c>
    </row>
    <row r="18165" spans="1:11" x14ac:dyDescent="0.3">
      <c r="A18165" t="s">
        <v>70241</v>
      </c>
      <c r="C18165" t="s">
        <v>27</v>
      </c>
      <c r="D18165" t="s">
        <v>70242</v>
      </c>
      <c r="E18165" t="s">
        <v>29</v>
      </c>
      <c r="F18165" t="s">
        <v>41</v>
      </c>
      <c r="G18165" t="s">
        <v>42</v>
      </c>
      <c r="H18165">
        <v>0</v>
      </c>
      <c r="I18165">
        <v>0</v>
      </c>
      <c r="J18165">
        <v>0</v>
      </c>
      <c r="K18165" t="s">
        <v>70243</v>
      </c>
    </row>
    <row r="18166" spans="1:11" x14ac:dyDescent="0.3">
      <c r="A18166" t="s">
        <v>70244</v>
      </c>
      <c r="B18166" t="s">
        <v>70245</v>
      </c>
      <c r="C18166" t="s">
        <v>20</v>
      </c>
      <c r="D18166" t="s">
        <v>70246</v>
      </c>
      <c r="E18166" t="s">
        <v>61426</v>
      </c>
      <c r="F18166" t="s">
        <v>804</v>
      </c>
      <c r="G18166" t="s">
        <v>4938</v>
      </c>
      <c r="H18166">
        <v>0</v>
      </c>
      <c r="I18166">
        <v>0</v>
      </c>
      <c r="J18166">
        <v>0</v>
      </c>
      <c r="K18166" t="s">
        <v>70247</v>
      </c>
    </row>
    <row r="18167" spans="1:11" x14ac:dyDescent="0.3">
      <c r="A18167" t="s">
        <v>70248</v>
      </c>
      <c r="C18167" t="s">
        <v>20</v>
      </c>
      <c r="D18167" t="s">
        <v>70249</v>
      </c>
      <c r="E18167" t="s">
        <v>61426</v>
      </c>
      <c r="F18167" t="s">
        <v>2703</v>
      </c>
      <c r="G18167" t="s">
        <v>42</v>
      </c>
      <c r="H18167">
        <v>0</v>
      </c>
      <c r="I18167">
        <v>0</v>
      </c>
      <c r="J18167">
        <v>0</v>
      </c>
      <c r="K18167" t="s">
        <v>70250</v>
      </c>
    </row>
    <row r="18168" spans="1:11" x14ac:dyDescent="0.3">
      <c r="A18168" t="s">
        <v>70251</v>
      </c>
      <c r="C18168" t="s">
        <v>20</v>
      </c>
      <c r="D18168" t="s">
        <v>70252</v>
      </c>
      <c r="E18168" t="s">
        <v>61426</v>
      </c>
      <c r="F18168" t="s">
        <v>3786</v>
      </c>
      <c r="G18168" t="s">
        <v>42</v>
      </c>
      <c r="H18168">
        <v>0</v>
      </c>
      <c r="I18168">
        <v>0</v>
      </c>
      <c r="J18168">
        <v>0</v>
      </c>
      <c r="K18168" t="s">
        <v>70253</v>
      </c>
    </row>
    <row r="18169" spans="1:11" x14ac:dyDescent="0.3">
      <c r="A18169" t="s">
        <v>70254</v>
      </c>
      <c r="B18169" t="s">
        <v>70255</v>
      </c>
      <c r="C18169" t="s">
        <v>20</v>
      </c>
      <c r="D18169" t="s">
        <v>70256</v>
      </c>
      <c r="E18169" t="s">
        <v>61426</v>
      </c>
      <c r="F18169" t="s">
        <v>3412</v>
      </c>
      <c r="G18169" t="s">
        <v>209</v>
      </c>
      <c r="H18169">
        <v>0</v>
      </c>
      <c r="I18169">
        <v>0</v>
      </c>
      <c r="J18169">
        <v>0</v>
      </c>
      <c r="K18169" t="s">
        <v>70257</v>
      </c>
    </row>
    <row r="18170" spans="1:11" x14ac:dyDescent="0.3">
      <c r="A18170" t="s">
        <v>70258</v>
      </c>
      <c r="B18170" t="s">
        <v>70259</v>
      </c>
      <c r="C18170" t="s">
        <v>20</v>
      </c>
      <c r="D18170" t="s">
        <v>70260</v>
      </c>
      <c r="E18170" t="s">
        <v>61426</v>
      </c>
      <c r="F18170" t="s">
        <v>11585</v>
      </c>
      <c r="G18170" t="s">
        <v>822</v>
      </c>
      <c r="H18170">
        <v>0</v>
      </c>
      <c r="I18170">
        <v>0</v>
      </c>
      <c r="J18170">
        <v>0</v>
      </c>
      <c r="K18170" t="s">
        <v>70261</v>
      </c>
    </row>
    <row r="18171" spans="1:11" x14ac:dyDescent="0.3">
      <c r="A18171" t="s">
        <v>70262</v>
      </c>
      <c r="B18171" t="s">
        <v>70263</v>
      </c>
      <c r="C18171" t="s">
        <v>27</v>
      </c>
      <c r="D18171" t="s">
        <v>70264</v>
      </c>
      <c r="E18171" t="s">
        <v>65444</v>
      </c>
      <c r="F18171" t="s">
        <v>16</v>
      </c>
      <c r="G18171" t="s">
        <v>5218</v>
      </c>
      <c r="H18171">
        <v>0</v>
      </c>
      <c r="I18171">
        <v>0</v>
      </c>
      <c r="J18171">
        <v>0</v>
      </c>
      <c r="K18171" t="s">
        <v>70265</v>
      </c>
    </row>
    <row r="18172" spans="1:11" x14ac:dyDescent="0.3">
      <c r="A18172" t="s">
        <v>70266</v>
      </c>
      <c r="B18172" t="s">
        <v>70267</v>
      </c>
      <c r="C18172" t="s">
        <v>27</v>
      </c>
      <c r="D18172" t="s">
        <v>70268</v>
      </c>
      <c r="E18172" t="s">
        <v>65444</v>
      </c>
      <c r="F18172" t="s">
        <v>41</v>
      </c>
      <c r="G18172" t="s">
        <v>42</v>
      </c>
      <c r="H18172">
        <v>0</v>
      </c>
      <c r="I18172">
        <v>0</v>
      </c>
      <c r="J18172">
        <v>0</v>
      </c>
      <c r="K18172" t="s">
        <v>70269</v>
      </c>
    </row>
    <row r="18173" spans="1:11" x14ac:dyDescent="0.3">
      <c r="A18173" t="s">
        <v>70270</v>
      </c>
      <c r="C18173" t="s">
        <v>27</v>
      </c>
      <c r="D18173" t="s">
        <v>70271</v>
      </c>
      <c r="E18173" t="s">
        <v>65444</v>
      </c>
      <c r="F18173" t="s">
        <v>41</v>
      </c>
      <c r="G18173" t="s">
        <v>42</v>
      </c>
      <c r="H18173">
        <v>0</v>
      </c>
      <c r="I18173">
        <v>0</v>
      </c>
      <c r="J18173">
        <v>0</v>
      </c>
      <c r="K18173" t="s">
        <v>70272</v>
      </c>
    </row>
    <row r="18174" spans="1:11" x14ac:dyDescent="0.3">
      <c r="A18174" t="s">
        <v>70273</v>
      </c>
      <c r="B18174" t="s">
        <v>70274</v>
      </c>
      <c r="C18174" t="s">
        <v>27</v>
      </c>
      <c r="D18174" t="s">
        <v>70275</v>
      </c>
      <c r="E18174" t="s">
        <v>29</v>
      </c>
      <c r="F18174" t="s">
        <v>16</v>
      </c>
      <c r="G18174" t="s">
        <v>5843</v>
      </c>
      <c r="H18174">
        <v>0</v>
      </c>
      <c r="I18174">
        <v>0</v>
      </c>
      <c r="J18174">
        <v>0</v>
      </c>
      <c r="K18174" t="s">
        <v>70276</v>
      </c>
    </row>
    <row r="18175" spans="1:11" x14ac:dyDescent="0.3">
      <c r="A18175" t="s">
        <v>70277</v>
      </c>
      <c r="B18175" t="s">
        <v>70278</v>
      </c>
      <c r="C18175" t="s">
        <v>27</v>
      </c>
      <c r="D18175" t="s">
        <v>70279</v>
      </c>
      <c r="E18175" t="s">
        <v>65444</v>
      </c>
      <c r="F18175" t="s">
        <v>41</v>
      </c>
      <c r="G18175" t="s">
        <v>42</v>
      </c>
      <c r="H18175">
        <v>0</v>
      </c>
      <c r="I18175">
        <v>0</v>
      </c>
      <c r="J18175">
        <v>0</v>
      </c>
      <c r="K18175" t="s">
        <v>70280</v>
      </c>
    </row>
    <row r="18176" spans="1:11" x14ac:dyDescent="0.3">
      <c r="A18176" t="s">
        <v>70281</v>
      </c>
      <c r="C18176" t="s">
        <v>27</v>
      </c>
      <c r="D18176" t="s">
        <v>70282</v>
      </c>
      <c r="E18176" t="s">
        <v>65444</v>
      </c>
      <c r="F18176" t="s">
        <v>41</v>
      </c>
      <c r="G18176" t="s">
        <v>3235</v>
      </c>
      <c r="H18176">
        <v>0</v>
      </c>
      <c r="I18176">
        <v>0</v>
      </c>
      <c r="J18176">
        <v>0</v>
      </c>
      <c r="K18176" t="s">
        <v>70283</v>
      </c>
    </row>
    <row r="18177" spans="1:11" x14ac:dyDescent="0.3">
      <c r="A18177" t="s">
        <v>70284</v>
      </c>
      <c r="B18177" t="s">
        <v>70285</v>
      </c>
      <c r="C18177" t="s">
        <v>27</v>
      </c>
      <c r="D18177" t="s">
        <v>70286</v>
      </c>
      <c r="E18177" t="s">
        <v>65444</v>
      </c>
      <c r="F18177" t="s">
        <v>41</v>
      </c>
      <c r="G18177" t="s">
        <v>42</v>
      </c>
      <c r="H18177">
        <v>0</v>
      </c>
      <c r="I18177">
        <v>0</v>
      </c>
      <c r="J18177">
        <v>0</v>
      </c>
      <c r="K18177" t="s">
        <v>70287</v>
      </c>
    </row>
    <row r="18178" spans="1:11" x14ac:dyDescent="0.3">
      <c r="A18178" t="s">
        <v>70288</v>
      </c>
      <c r="C18178" t="s">
        <v>27</v>
      </c>
      <c r="D18178" t="s">
        <v>70289</v>
      </c>
      <c r="E18178" t="s">
        <v>65444</v>
      </c>
      <c r="F18178" t="s">
        <v>16</v>
      </c>
      <c r="G18178" t="s">
        <v>25779</v>
      </c>
      <c r="H18178">
        <v>0</v>
      </c>
      <c r="I18178">
        <v>0</v>
      </c>
      <c r="J18178">
        <v>0</v>
      </c>
      <c r="K18178" t="s">
        <v>70290</v>
      </c>
    </row>
    <row r="18179" spans="1:11" x14ac:dyDescent="0.3">
      <c r="A18179" t="s">
        <v>70291</v>
      </c>
      <c r="C18179" t="s">
        <v>27</v>
      </c>
      <c r="D18179" t="s">
        <v>70292</v>
      </c>
      <c r="E18179" t="s">
        <v>65444</v>
      </c>
      <c r="F18179" t="s">
        <v>41</v>
      </c>
      <c r="G18179" t="s">
        <v>42</v>
      </c>
      <c r="H18179">
        <v>0</v>
      </c>
      <c r="I18179">
        <v>0</v>
      </c>
      <c r="J18179">
        <v>0</v>
      </c>
      <c r="K18179" t="s">
        <v>70293</v>
      </c>
    </row>
    <row r="18180" spans="1:11" x14ac:dyDescent="0.3">
      <c r="A18180" t="s">
        <v>70294</v>
      </c>
      <c r="C18180" t="s">
        <v>27</v>
      </c>
      <c r="D18180" t="s">
        <v>70295</v>
      </c>
      <c r="E18180" t="s">
        <v>65444</v>
      </c>
      <c r="F18180" t="s">
        <v>41</v>
      </c>
      <c r="G18180" t="s">
        <v>42</v>
      </c>
      <c r="H18180">
        <v>0</v>
      </c>
      <c r="I18180">
        <v>0</v>
      </c>
      <c r="J18180">
        <v>0</v>
      </c>
      <c r="K18180" t="s">
        <v>70296</v>
      </c>
    </row>
    <row r="18181" spans="1:11" x14ac:dyDescent="0.3">
      <c r="A18181" t="s">
        <v>70297</v>
      </c>
      <c r="C18181" t="s">
        <v>27</v>
      </c>
      <c r="D18181" t="s">
        <v>70298</v>
      </c>
      <c r="E18181" t="s">
        <v>65444</v>
      </c>
      <c r="F18181" t="s">
        <v>41</v>
      </c>
      <c r="G18181" t="s">
        <v>42</v>
      </c>
      <c r="H18181">
        <v>0</v>
      </c>
      <c r="I18181">
        <v>0</v>
      </c>
      <c r="J18181">
        <v>0</v>
      </c>
      <c r="K18181" t="s">
        <v>70299</v>
      </c>
    </row>
    <row r="18182" spans="1:11" x14ac:dyDescent="0.3">
      <c r="A18182" t="s">
        <v>70300</v>
      </c>
      <c r="B18182" t="s">
        <v>70301</v>
      </c>
      <c r="C18182" t="s">
        <v>27</v>
      </c>
      <c r="D18182" t="s">
        <v>70302</v>
      </c>
      <c r="E18182" t="s">
        <v>29</v>
      </c>
      <c r="F18182" t="s">
        <v>41</v>
      </c>
      <c r="G18182" t="s">
        <v>42</v>
      </c>
      <c r="H18182">
        <v>0</v>
      </c>
      <c r="I18182">
        <v>0</v>
      </c>
      <c r="J18182">
        <v>0</v>
      </c>
      <c r="K18182" t="s">
        <v>70303</v>
      </c>
    </row>
    <row r="18183" spans="1:11" x14ac:dyDescent="0.3">
      <c r="A18183" t="s">
        <v>70304</v>
      </c>
      <c r="C18183" t="s">
        <v>27</v>
      </c>
      <c r="D18183" t="s">
        <v>70305</v>
      </c>
      <c r="E18183" t="s">
        <v>65444</v>
      </c>
      <c r="F18183" t="s">
        <v>41</v>
      </c>
      <c r="G18183" t="s">
        <v>42</v>
      </c>
      <c r="H18183">
        <v>0</v>
      </c>
      <c r="I18183">
        <v>0</v>
      </c>
      <c r="J18183">
        <v>0</v>
      </c>
      <c r="K18183" t="s">
        <v>70306</v>
      </c>
    </row>
    <row r="18184" spans="1:11" x14ac:dyDescent="0.3">
      <c r="A18184" t="s">
        <v>70307</v>
      </c>
      <c r="C18184" t="s">
        <v>27</v>
      </c>
      <c r="D18184" t="s">
        <v>70308</v>
      </c>
      <c r="E18184" t="s">
        <v>65444</v>
      </c>
      <c r="F18184" t="s">
        <v>41</v>
      </c>
      <c r="G18184" t="s">
        <v>42</v>
      </c>
      <c r="H18184">
        <v>0</v>
      </c>
      <c r="I18184">
        <v>0</v>
      </c>
      <c r="J18184">
        <v>0</v>
      </c>
      <c r="K18184" t="s">
        <v>70309</v>
      </c>
    </row>
    <row r="18185" spans="1:11" x14ac:dyDescent="0.3">
      <c r="A18185" t="s">
        <v>70310</v>
      </c>
      <c r="C18185" t="s">
        <v>27</v>
      </c>
      <c r="D18185" t="s">
        <v>70311</v>
      </c>
      <c r="E18185" t="s">
        <v>65444</v>
      </c>
      <c r="F18185" t="s">
        <v>16</v>
      </c>
      <c r="G18185" t="s">
        <v>70312</v>
      </c>
      <c r="H18185">
        <v>0</v>
      </c>
      <c r="I18185">
        <v>0</v>
      </c>
      <c r="J18185">
        <v>0</v>
      </c>
      <c r="K18185" t="s">
        <v>70313</v>
      </c>
    </row>
    <row r="18186" spans="1:11" x14ac:dyDescent="0.3">
      <c r="A18186" t="s">
        <v>70314</v>
      </c>
      <c r="B18186" t="s">
        <v>70315</v>
      </c>
      <c r="C18186" t="s">
        <v>20</v>
      </c>
      <c r="D18186" t="s">
        <v>70316</v>
      </c>
      <c r="E18186" t="s">
        <v>61426</v>
      </c>
      <c r="F18186" t="s">
        <v>2720</v>
      </c>
      <c r="G18186" t="s">
        <v>42</v>
      </c>
      <c r="H18186">
        <v>0</v>
      </c>
      <c r="I18186">
        <v>0</v>
      </c>
      <c r="J18186">
        <v>0</v>
      </c>
      <c r="K18186" t="s">
        <v>70317</v>
      </c>
    </row>
    <row r="18187" spans="1:11" x14ac:dyDescent="0.3">
      <c r="A18187" t="s">
        <v>70318</v>
      </c>
      <c r="C18187" t="s">
        <v>27</v>
      </c>
      <c r="D18187" t="s">
        <v>70319</v>
      </c>
      <c r="E18187" t="s">
        <v>65444</v>
      </c>
      <c r="F18187" t="s">
        <v>41</v>
      </c>
      <c r="G18187" t="s">
        <v>42</v>
      </c>
      <c r="H18187">
        <v>0</v>
      </c>
      <c r="I18187">
        <v>0</v>
      </c>
      <c r="J18187">
        <v>0</v>
      </c>
      <c r="K18187" t="s">
        <v>70320</v>
      </c>
    </row>
    <row r="18188" spans="1:11" x14ac:dyDescent="0.3">
      <c r="A18188" t="s">
        <v>70321</v>
      </c>
      <c r="C18188" t="s">
        <v>27</v>
      </c>
      <c r="D18188" t="s">
        <v>70322</v>
      </c>
      <c r="E18188" t="s">
        <v>65444</v>
      </c>
      <c r="F18188" t="s">
        <v>41</v>
      </c>
      <c r="G18188" t="s">
        <v>42</v>
      </c>
      <c r="H18188">
        <v>0</v>
      </c>
      <c r="I18188">
        <v>0</v>
      </c>
      <c r="J18188">
        <v>0</v>
      </c>
      <c r="K18188" t="s">
        <v>70323</v>
      </c>
    </row>
    <row r="18189" spans="1:11" x14ac:dyDescent="0.3">
      <c r="A18189" t="s">
        <v>70324</v>
      </c>
      <c r="B18189" t="s">
        <v>70325</v>
      </c>
      <c r="C18189" t="s">
        <v>27</v>
      </c>
      <c r="D18189" t="s">
        <v>70326</v>
      </c>
      <c r="E18189" t="s">
        <v>65444</v>
      </c>
      <c r="F18189" t="s">
        <v>41</v>
      </c>
      <c r="G18189" t="s">
        <v>42</v>
      </c>
      <c r="H18189">
        <v>0</v>
      </c>
      <c r="I18189">
        <v>0</v>
      </c>
      <c r="J18189">
        <v>0</v>
      </c>
      <c r="K18189" t="s">
        <v>70327</v>
      </c>
    </row>
    <row r="18190" spans="1:11" x14ac:dyDescent="0.3">
      <c r="A18190" t="s">
        <v>70328</v>
      </c>
      <c r="B18190" t="s">
        <v>70329</v>
      </c>
      <c r="C18190" t="s">
        <v>27</v>
      </c>
      <c r="D18190" t="s">
        <v>70330</v>
      </c>
      <c r="E18190" t="s">
        <v>65444</v>
      </c>
      <c r="F18190" t="s">
        <v>41</v>
      </c>
      <c r="G18190" t="s">
        <v>42</v>
      </c>
      <c r="H18190">
        <v>0</v>
      </c>
      <c r="I18190">
        <v>0</v>
      </c>
      <c r="J18190">
        <v>0</v>
      </c>
      <c r="K18190" t="s">
        <v>70331</v>
      </c>
    </row>
    <row r="18191" spans="1:11" x14ac:dyDescent="0.3">
      <c r="A18191" t="s">
        <v>70332</v>
      </c>
      <c r="C18191" t="s">
        <v>27</v>
      </c>
      <c r="D18191" t="s">
        <v>68977</v>
      </c>
      <c r="E18191" t="s">
        <v>29</v>
      </c>
      <c r="F18191" t="s">
        <v>41</v>
      </c>
      <c r="G18191" t="s">
        <v>42</v>
      </c>
      <c r="H18191">
        <v>0</v>
      </c>
      <c r="I18191">
        <v>0</v>
      </c>
      <c r="J18191">
        <v>0</v>
      </c>
      <c r="K18191" t="s">
        <v>70333</v>
      </c>
    </row>
    <row r="18192" spans="1:11" x14ac:dyDescent="0.3">
      <c r="A18192" t="s">
        <v>70334</v>
      </c>
      <c r="B18192" t="s">
        <v>70335</v>
      </c>
      <c r="C18192" t="s">
        <v>27</v>
      </c>
      <c r="D18192" t="s">
        <v>70336</v>
      </c>
      <c r="E18192" t="s">
        <v>65444</v>
      </c>
      <c r="F18192" t="s">
        <v>41</v>
      </c>
      <c r="G18192" t="s">
        <v>42</v>
      </c>
      <c r="H18192">
        <v>0</v>
      </c>
      <c r="I18192">
        <v>0</v>
      </c>
      <c r="J18192">
        <v>0</v>
      </c>
      <c r="K18192" t="s">
        <v>70337</v>
      </c>
    </row>
    <row r="18193" spans="1:11" x14ac:dyDescent="0.3">
      <c r="A18193" t="s">
        <v>70338</v>
      </c>
      <c r="B18193" t="s">
        <v>70339</v>
      </c>
      <c r="C18193" t="s">
        <v>27</v>
      </c>
      <c r="D18193" t="s">
        <v>70340</v>
      </c>
      <c r="E18193" t="s">
        <v>65444</v>
      </c>
      <c r="F18193" t="s">
        <v>41</v>
      </c>
      <c r="G18193" t="s">
        <v>42</v>
      </c>
      <c r="H18193">
        <v>0</v>
      </c>
      <c r="I18193">
        <v>0</v>
      </c>
      <c r="J18193">
        <v>0</v>
      </c>
      <c r="K18193" t="s">
        <v>70341</v>
      </c>
    </row>
    <row r="18194" spans="1:11" x14ac:dyDescent="0.3">
      <c r="A18194" t="s">
        <v>70342</v>
      </c>
      <c r="B18194" t="s">
        <v>14368</v>
      </c>
      <c r="C18194" t="s">
        <v>147</v>
      </c>
      <c r="D18194" t="s">
        <v>70343</v>
      </c>
      <c r="E18194" t="s">
        <v>59940</v>
      </c>
      <c r="F18194" t="s">
        <v>7622</v>
      </c>
      <c r="G18194" t="s">
        <v>42</v>
      </c>
      <c r="H18194">
        <v>0</v>
      </c>
      <c r="I18194">
        <v>0</v>
      </c>
      <c r="J18194">
        <v>0</v>
      </c>
      <c r="K18194" t="s">
        <v>70344</v>
      </c>
    </row>
    <row r="18195" spans="1:11" x14ac:dyDescent="0.3">
      <c r="A18195" t="s">
        <v>70345</v>
      </c>
      <c r="B18195" t="s">
        <v>70346</v>
      </c>
      <c r="C18195" t="s">
        <v>27</v>
      </c>
      <c r="D18195" t="s">
        <v>70347</v>
      </c>
      <c r="E18195" t="s">
        <v>65444</v>
      </c>
      <c r="F18195" t="s">
        <v>41</v>
      </c>
      <c r="G18195" t="s">
        <v>42</v>
      </c>
      <c r="H18195">
        <v>0</v>
      </c>
      <c r="I18195">
        <v>0</v>
      </c>
      <c r="J18195">
        <v>0</v>
      </c>
      <c r="K18195" t="s">
        <v>70348</v>
      </c>
    </row>
    <row r="18196" spans="1:11" x14ac:dyDescent="0.3">
      <c r="A18196" t="s">
        <v>70349</v>
      </c>
      <c r="B18196" t="s">
        <v>70346</v>
      </c>
      <c r="C18196" t="s">
        <v>27</v>
      </c>
      <c r="D18196" t="s">
        <v>70350</v>
      </c>
      <c r="E18196" t="s">
        <v>65444</v>
      </c>
      <c r="F18196" t="s">
        <v>41</v>
      </c>
      <c r="G18196" t="s">
        <v>42</v>
      </c>
      <c r="H18196">
        <v>0</v>
      </c>
      <c r="I18196">
        <v>0</v>
      </c>
      <c r="J18196">
        <v>0</v>
      </c>
      <c r="K18196" t="s">
        <v>70351</v>
      </c>
    </row>
    <row r="18197" spans="1:11" x14ac:dyDescent="0.3">
      <c r="A18197" t="s">
        <v>70352</v>
      </c>
      <c r="B18197" t="s">
        <v>70353</v>
      </c>
      <c r="C18197" t="s">
        <v>147</v>
      </c>
      <c r="D18197" t="s">
        <v>70354</v>
      </c>
      <c r="E18197" t="s">
        <v>59940</v>
      </c>
      <c r="F18197" t="s">
        <v>26302</v>
      </c>
      <c r="G18197" t="s">
        <v>42</v>
      </c>
      <c r="H18197">
        <v>0</v>
      </c>
      <c r="I18197">
        <v>0</v>
      </c>
      <c r="J18197">
        <v>0</v>
      </c>
      <c r="K18197" t="s">
        <v>70355</v>
      </c>
    </row>
    <row r="18198" spans="1:11" x14ac:dyDescent="0.3">
      <c r="A18198" t="s">
        <v>70356</v>
      </c>
      <c r="C18198" t="s">
        <v>147</v>
      </c>
      <c r="D18198" t="s">
        <v>70357</v>
      </c>
      <c r="E18198" t="s">
        <v>59940</v>
      </c>
      <c r="F18198" t="s">
        <v>2176</v>
      </c>
      <c r="G18198" t="s">
        <v>42</v>
      </c>
      <c r="H18198">
        <v>0</v>
      </c>
      <c r="I18198">
        <v>0</v>
      </c>
      <c r="J18198">
        <v>0</v>
      </c>
      <c r="K18198" t="s">
        <v>70358</v>
      </c>
    </row>
    <row r="18199" spans="1:11" x14ac:dyDescent="0.3">
      <c r="A18199" t="s">
        <v>70359</v>
      </c>
      <c r="B18199" t="s">
        <v>52690</v>
      </c>
      <c r="C18199" t="s">
        <v>147</v>
      </c>
      <c r="D18199" t="s">
        <v>70360</v>
      </c>
      <c r="E18199" t="s">
        <v>59940</v>
      </c>
      <c r="F18199" t="s">
        <v>1452</v>
      </c>
      <c r="G18199" t="s">
        <v>1934</v>
      </c>
      <c r="H18199">
        <v>0</v>
      </c>
      <c r="I18199">
        <v>0</v>
      </c>
      <c r="J18199">
        <v>0</v>
      </c>
      <c r="K18199" t="s">
        <v>70361</v>
      </c>
    </row>
    <row r="18200" spans="1:11" x14ac:dyDescent="0.3">
      <c r="A18200" t="s">
        <v>70362</v>
      </c>
      <c r="B18200" t="s">
        <v>70363</v>
      </c>
      <c r="C18200" t="s">
        <v>27</v>
      </c>
      <c r="D18200" t="s">
        <v>70364</v>
      </c>
      <c r="E18200" t="s">
        <v>65444</v>
      </c>
      <c r="F18200" t="s">
        <v>41</v>
      </c>
      <c r="G18200" t="s">
        <v>4866</v>
      </c>
      <c r="H18200">
        <v>0</v>
      </c>
      <c r="I18200">
        <v>0</v>
      </c>
      <c r="J18200">
        <v>0</v>
      </c>
      <c r="K18200" t="s">
        <v>70365</v>
      </c>
    </row>
    <row r="18201" spans="1:11" x14ac:dyDescent="0.3">
      <c r="A18201" t="s">
        <v>70366</v>
      </c>
      <c r="B18201" t="s">
        <v>70367</v>
      </c>
      <c r="C18201" t="s">
        <v>27</v>
      </c>
      <c r="D18201" t="s">
        <v>70368</v>
      </c>
      <c r="E18201" t="s">
        <v>62177</v>
      </c>
      <c r="F18201" t="s">
        <v>12900</v>
      </c>
      <c r="G18201" t="s">
        <v>4326</v>
      </c>
      <c r="H18201">
        <v>0</v>
      </c>
      <c r="I18201">
        <v>0</v>
      </c>
      <c r="J18201">
        <v>0</v>
      </c>
      <c r="K18201" t="s">
        <v>70369</v>
      </c>
    </row>
    <row r="18202" spans="1:11" x14ac:dyDescent="0.3">
      <c r="A18202" t="s">
        <v>70370</v>
      </c>
      <c r="B18202" t="s">
        <v>70371</v>
      </c>
      <c r="C18202" t="s">
        <v>147</v>
      </c>
      <c r="D18202" t="s">
        <v>70372</v>
      </c>
      <c r="E18202" t="s">
        <v>59940</v>
      </c>
      <c r="F18202" t="s">
        <v>3074</v>
      </c>
      <c r="G18202" t="s">
        <v>42</v>
      </c>
      <c r="H18202">
        <v>0</v>
      </c>
      <c r="I18202">
        <v>0</v>
      </c>
      <c r="J18202">
        <v>0</v>
      </c>
      <c r="K18202" t="s">
        <v>70373</v>
      </c>
    </row>
    <row r="18203" spans="1:11" x14ac:dyDescent="0.3">
      <c r="A18203" t="s">
        <v>70374</v>
      </c>
      <c r="B18203" t="s">
        <v>70375</v>
      </c>
      <c r="C18203" t="s">
        <v>27</v>
      </c>
      <c r="D18203" t="s">
        <v>70376</v>
      </c>
      <c r="E18203" t="s">
        <v>65444</v>
      </c>
      <c r="F18203" t="s">
        <v>41</v>
      </c>
      <c r="G18203" t="s">
        <v>42</v>
      </c>
      <c r="H18203">
        <v>0</v>
      </c>
      <c r="I18203">
        <v>0</v>
      </c>
      <c r="J18203">
        <v>0</v>
      </c>
      <c r="K18203" t="s">
        <v>70377</v>
      </c>
    </row>
    <row r="18204" spans="1:11" x14ac:dyDescent="0.3">
      <c r="A18204" t="s">
        <v>70378</v>
      </c>
      <c r="B18204" t="s">
        <v>70379</v>
      </c>
      <c r="C18204" t="s">
        <v>27</v>
      </c>
      <c r="D18204" t="s">
        <v>70380</v>
      </c>
      <c r="E18204" t="s">
        <v>65444</v>
      </c>
      <c r="F18204" t="s">
        <v>41</v>
      </c>
      <c r="G18204" t="s">
        <v>42</v>
      </c>
      <c r="H18204">
        <v>0</v>
      </c>
      <c r="I18204">
        <v>0</v>
      </c>
      <c r="J18204">
        <v>0</v>
      </c>
      <c r="K18204" t="s">
        <v>70381</v>
      </c>
    </row>
    <row r="18205" spans="1:11" x14ac:dyDescent="0.3">
      <c r="A18205" t="s">
        <v>70382</v>
      </c>
      <c r="C18205" t="s">
        <v>27</v>
      </c>
      <c r="D18205" t="s">
        <v>70383</v>
      </c>
      <c r="E18205" t="s">
        <v>65444</v>
      </c>
      <c r="F18205" t="s">
        <v>41</v>
      </c>
      <c r="G18205" t="s">
        <v>42</v>
      </c>
      <c r="H18205">
        <v>0</v>
      </c>
      <c r="I18205">
        <v>0</v>
      </c>
      <c r="J18205">
        <v>0</v>
      </c>
      <c r="K18205" t="s">
        <v>70384</v>
      </c>
    </row>
    <row r="18206" spans="1:11" x14ac:dyDescent="0.3">
      <c r="A18206" t="s">
        <v>70385</v>
      </c>
      <c r="C18206" t="s">
        <v>27</v>
      </c>
      <c r="D18206" t="s">
        <v>70386</v>
      </c>
      <c r="E18206" t="s">
        <v>65444</v>
      </c>
      <c r="F18206" t="s">
        <v>41</v>
      </c>
      <c r="G18206" t="s">
        <v>42</v>
      </c>
      <c r="H18206">
        <v>0</v>
      </c>
      <c r="I18206">
        <v>0</v>
      </c>
      <c r="J18206">
        <v>0</v>
      </c>
      <c r="K18206" t="s">
        <v>70387</v>
      </c>
    </row>
    <row r="18207" spans="1:11" x14ac:dyDescent="0.3">
      <c r="A18207" t="s">
        <v>70388</v>
      </c>
      <c r="B18207" t="s">
        <v>70389</v>
      </c>
      <c r="C18207" t="s">
        <v>147</v>
      </c>
      <c r="D18207" t="e">
        <f>쪽매널</f>
        <v>#NAME?</v>
      </c>
      <c r="E18207" t="s">
        <v>59940</v>
      </c>
      <c r="F18207" t="s">
        <v>7626</v>
      </c>
      <c r="G18207" t="s">
        <v>42</v>
      </c>
      <c r="H18207">
        <v>0</v>
      </c>
      <c r="I18207">
        <v>0</v>
      </c>
      <c r="J18207">
        <v>0</v>
      </c>
      <c r="K18207" t="s">
        <v>70390</v>
      </c>
    </row>
    <row r="18208" spans="1:11" x14ac:dyDescent="0.3">
      <c r="A18208" t="s">
        <v>70391</v>
      </c>
      <c r="B18208" t="s">
        <v>70392</v>
      </c>
      <c r="C18208" t="s">
        <v>147</v>
      </c>
      <c r="D18208" t="s">
        <v>70372</v>
      </c>
      <c r="E18208" t="s">
        <v>59940</v>
      </c>
      <c r="F18208" t="s">
        <v>840</v>
      </c>
      <c r="G18208" t="s">
        <v>42</v>
      </c>
      <c r="H18208">
        <v>0</v>
      </c>
      <c r="I18208">
        <v>0</v>
      </c>
      <c r="J18208">
        <v>0</v>
      </c>
      <c r="K18208" t="s">
        <v>70393</v>
      </c>
    </row>
    <row r="18209" spans="1:11" x14ac:dyDescent="0.3">
      <c r="A18209" t="s">
        <v>70394</v>
      </c>
      <c r="B18209" t="s">
        <v>70395</v>
      </c>
      <c r="C18209" t="s">
        <v>147</v>
      </c>
      <c r="D18209" t="s">
        <v>70396</v>
      </c>
      <c r="E18209" t="s">
        <v>59940</v>
      </c>
      <c r="F18209" t="s">
        <v>2595</v>
      </c>
      <c r="G18209" t="s">
        <v>42</v>
      </c>
      <c r="H18209">
        <v>0</v>
      </c>
      <c r="I18209">
        <v>0</v>
      </c>
      <c r="J18209">
        <v>0</v>
      </c>
      <c r="K18209" t="s">
        <v>70397</v>
      </c>
    </row>
    <row r="18210" spans="1:11" x14ac:dyDescent="0.3">
      <c r="A18210" t="s">
        <v>70398</v>
      </c>
      <c r="C18210" t="s">
        <v>147</v>
      </c>
      <c r="D18210" t="s">
        <v>70399</v>
      </c>
      <c r="E18210" t="s">
        <v>59940</v>
      </c>
      <c r="F18210" t="s">
        <v>2242</v>
      </c>
      <c r="G18210" t="s">
        <v>42</v>
      </c>
      <c r="H18210">
        <v>0</v>
      </c>
      <c r="I18210">
        <v>0</v>
      </c>
      <c r="J18210">
        <v>0</v>
      </c>
      <c r="K18210" t="s">
        <v>70400</v>
      </c>
    </row>
    <row r="18211" spans="1:11" x14ac:dyDescent="0.3">
      <c r="A18211" t="s">
        <v>70401</v>
      </c>
      <c r="B18211" t="s">
        <v>70402</v>
      </c>
      <c r="C18211" t="s">
        <v>147</v>
      </c>
      <c r="D18211" t="s">
        <v>70403</v>
      </c>
      <c r="E18211" t="s">
        <v>59940</v>
      </c>
      <c r="F18211" t="s">
        <v>7392</v>
      </c>
      <c r="G18211" t="s">
        <v>42</v>
      </c>
      <c r="H18211">
        <v>0</v>
      </c>
      <c r="I18211">
        <v>0</v>
      </c>
      <c r="J18211">
        <v>0</v>
      </c>
      <c r="K18211" t="s">
        <v>70404</v>
      </c>
    </row>
    <row r="18212" spans="1:11" x14ac:dyDescent="0.3">
      <c r="A18212" t="s">
        <v>70405</v>
      </c>
      <c r="B18212" t="s">
        <v>70406</v>
      </c>
      <c r="C18212" t="s">
        <v>147</v>
      </c>
      <c r="D18212" t="s">
        <v>70407</v>
      </c>
      <c r="E18212" t="s">
        <v>4768</v>
      </c>
      <c r="F18212" t="s">
        <v>7794</v>
      </c>
      <c r="G18212" t="s">
        <v>42</v>
      </c>
      <c r="H18212">
        <v>0</v>
      </c>
      <c r="I18212">
        <v>0</v>
      </c>
      <c r="J18212">
        <v>0</v>
      </c>
      <c r="K18212" t="s">
        <v>70408</v>
      </c>
    </row>
    <row r="18213" spans="1:11" x14ac:dyDescent="0.3">
      <c r="A18213" t="s">
        <v>70409</v>
      </c>
      <c r="C18213" t="s">
        <v>147</v>
      </c>
      <c r="D18213" t="s">
        <v>70410</v>
      </c>
      <c r="E18213" t="s">
        <v>59940</v>
      </c>
      <c r="F18213" t="s">
        <v>5406</v>
      </c>
      <c r="G18213" t="s">
        <v>42</v>
      </c>
      <c r="H18213">
        <v>0</v>
      </c>
      <c r="I18213">
        <v>0</v>
      </c>
      <c r="J18213">
        <v>0</v>
      </c>
      <c r="K18213" t="s">
        <v>70411</v>
      </c>
    </row>
    <row r="18214" spans="1:11" x14ac:dyDescent="0.3">
      <c r="A18214" t="s">
        <v>70412</v>
      </c>
      <c r="B18214" t="s">
        <v>70413</v>
      </c>
      <c r="C18214" t="s">
        <v>147</v>
      </c>
      <c r="D18214" t="s">
        <v>70414</v>
      </c>
      <c r="E18214" t="s">
        <v>59940</v>
      </c>
      <c r="F18214" t="s">
        <v>10547</v>
      </c>
      <c r="G18214" t="s">
        <v>42</v>
      </c>
      <c r="H18214">
        <v>0</v>
      </c>
      <c r="I18214">
        <v>0</v>
      </c>
      <c r="J18214">
        <v>0</v>
      </c>
      <c r="K18214" t="s">
        <v>70415</v>
      </c>
    </row>
    <row r="18215" spans="1:11" x14ac:dyDescent="0.3">
      <c r="A18215" t="s">
        <v>70416</v>
      </c>
      <c r="C18215" t="s">
        <v>20</v>
      </c>
      <c r="D18215" t="s">
        <v>70417</v>
      </c>
      <c r="E18215" t="s">
        <v>61426</v>
      </c>
      <c r="F18215" t="s">
        <v>1232</v>
      </c>
      <c r="G18215" t="s">
        <v>42</v>
      </c>
      <c r="H18215">
        <v>0</v>
      </c>
      <c r="I18215">
        <v>0</v>
      </c>
      <c r="J18215">
        <v>0</v>
      </c>
      <c r="K18215" t="s">
        <v>70418</v>
      </c>
    </row>
    <row r="18216" spans="1:11" x14ac:dyDescent="0.3">
      <c r="A18216" t="s">
        <v>70419</v>
      </c>
      <c r="C18216" t="s">
        <v>27</v>
      </c>
      <c r="D18216" t="s">
        <v>70420</v>
      </c>
      <c r="E18216" t="s">
        <v>65444</v>
      </c>
      <c r="F18216" t="s">
        <v>41</v>
      </c>
      <c r="G18216" t="s">
        <v>42</v>
      </c>
      <c r="H18216">
        <v>0</v>
      </c>
      <c r="I18216">
        <v>0</v>
      </c>
      <c r="J18216">
        <v>0</v>
      </c>
      <c r="K18216" t="s">
        <v>70421</v>
      </c>
    </row>
    <row r="18217" spans="1:11" x14ac:dyDescent="0.3">
      <c r="A18217" t="s">
        <v>70422</v>
      </c>
      <c r="B18217" t="s">
        <v>70423</v>
      </c>
      <c r="C18217" t="s">
        <v>27</v>
      </c>
      <c r="D18217" t="s">
        <v>70424</v>
      </c>
      <c r="E18217" t="s">
        <v>65444</v>
      </c>
      <c r="F18217" t="s">
        <v>41</v>
      </c>
      <c r="G18217" t="s">
        <v>42</v>
      </c>
      <c r="H18217">
        <v>0</v>
      </c>
      <c r="I18217">
        <v>0</v>
      </c>
      <c r="J18217">
        <v>0</v>
      </c>
      <c r="K18217" t="s">
        <v>70425</v>
      </c>
    </row>
    <row r="18218" spans="1:11" x14ac:dyDescent="0.3">
      <c r="A18218" t="s">
        <v>70426</v>
      </c>
      <c r="C18218" t="s">
        <v>27</v>
      </c>
      <c r="D18218" t="s">
        <v>70427</v>
      </c>
      <c r="E18218" t="s">
        <v>65444</v>
      </c>
      <c r="F18218" t="s">
        <v>16</v>
      </c>
      <c r="G18218" t="s">
        <v>10827</v>
      </c>
      <c r="H18218">
        <v>0</v>
      </c>
      <c r="I18218">
        <v>0</v>
      </c>
      <c r="J18218">
        <v>0</v>
      </c>
      <c r="K18218" t="s">
        <v>70428</v>
      </c>
    </row>
    <row r="18219" spans="1:11" x14ac:dyDescent="0.3">
      <c r="A18219" t="s">
        <v>70429</v>
      </c>
      <c r="B18219" t="s">
        <v>70430</v>
      </c>
      <c r="C18219" t="s">
        <v>20</v>
      </c>
      <c r="D18219" t="s">
        <v>70431</v>
      </c>
      <c r="E18219" t="s">
        <v>61426</v>
      </c>
      <c r="F18219" t="s">
        <v>16</v>
      </c>
      <c r="G18219" t="s">
        <v>756</v>
      </c>
      <c r="H18219">
        <v>0</v>
      </c>
      <c r="I18219">
        <v>0</v>
      </c>
      <c r="J18219">
        <v>0</v>
      </c>
      <c r="K18219" t="s">
        <v>70432</v>
      </c>
    </row>
    <row r="18220" spans="1:11" x14ac:dyDescent="0.3">
      <c r="A18220" t="s">
        <v>70433</v>
      </c>
      <c r="B18220" t="s">
        <v>70434</v>
      </c>
      <c r="C18220" t="s">
        <v>20</v>
      </c>
      <c r="D18220" t="s">
        <v>70435</v>
      </c>
      <c r="E18220" t="s">
        <v>61426</v>
      </c>
      <c r="F18220" t="s">
        <v>16</v>
      </c>
      <c r="G18220" t="s">
        <v>5815</v>
      </c>
      <c r="H18220">
        <v>0</v>
      </c>
      <c r="I18220">
        <v>0</v>
      </c>
      <c r="J18220">
        <v>0</v>
      </c>
      <c r="K18220" t="s">
        <v>70436</v>
      </c>
    </row>
    <row r="18221" spans="1:11" x14ac:dyDescent="0.3">
      <c r="A18221" t="s">
        <v>70437</v>
      </c>
      <c r="B18221" t="s">
        <v>70438</v>
      </c>
      <c r="C18221" t="s">
        <v>20</v>
      </c>
      <c r="D18221" t="s">
        <v>70439</v>
      </c>
      <c r="E18221" t="s">
        <v>61426</v>
      </c>
      <c r="F18221" t="s">
        <v>16</v>
      </c>
      <c r="G18221" t="s">
        <v>3987</v>
      </c>
      <c r="H18221">
        <v>0</v>
      </c>
      <c r="I18221">
        <v>0</v>
      </c>
      <c r="J18221">
        <v>0</v>
      </c>
      <c r="K18221" t="s">
        <v>70440</v>
      </c>
    </row>
    <row r="18222" spans="1:11" x14ac:dyDescent="0.3">
      <c r="A18222" t="s">
        <v>70441</v>
      </c>
      <c r="B18222" t="s">
        <v>70442</v>
      </c>
      <c r="C18222" t="s">
        <v>20</v>
      </c>
      <c r="D18222" t="s">
        <v>70443</v>
      </c>
      <c r="E18222" t="s">
        <v>61426</v>
      </c>
      <c r="F18222" t="s">
        <v>16</v>
      </c>
      <c r="G18222" t="s">
        <v>9124</v>
      </c>
      <c r="H18222">
        <v>0</v>
      </c>
      <c r="I18222">
        <v>0</v>
      </c>
      <c r="J18222">
        <v>0</v>
      </c>
      <c r="K18222" t="s">
        <v>70444</v>
      </c>
    </row>
    <row r="18223" spans="1:11" x14ac:dyDescent="0.3">
      <c r="A18223" t="s">
        <v>70445</v>
      </c>
      <c r="B18223" t="s">
        <v>70446</v>
      </c>
      <c r="C18223" t="s">
        <v>20</v>
      </c>
      <c r="D18223" t="s">
        <v>70447</v>
      </c>
      <c r="E18223" t="s">
        <v>61426</v>
      </c>
      <c r="F18223" t="s">
        <v>3565</v>
      </c>
      <c r="G18223" t="s">
        <v>4712</v>
      </c>
      <c r="H18223">
        <v>0</v>
      </c>
      <c r="I18223">
        <v>0</v>
      </c>
      <c r="J18223">
        <v>0</v>
      </c>
      <c r="K18223" t="s">
        <v>70448</v>
      </c>
    </row>
    <row r="18224" spans="1:11" x14ac:dyDescent="0.3">
      <c r="A18224" t="s">
        <v>70449</v>
      </c>
      <c r="B18224" t="s">
        <v>70450</v>
      </c>
      <c r="C18224" t="s">
        <v>466</v>
      </c>
      <c r="D18224" t="s">
        <v>70451</v>
      </c>
      <c r="E18224" t="s">
        <v>20624</v>
      </c>
      <c r="F18224" t="s">
        <v>16</v>
      </c>
      <c r="G18224" t="s">
        <v>5387</v>
      </c>
      <c r="H18224">
        <v>0</v>
      </c>
      <c r="I18224">
        <v>0</v>
      </c>
      <c r="J18224">
        <v>0</v>
      </c>
      <c r="K18224" t="s">
        <v>70452</v>
      </c>
    </row>
    <row r="18225" spans="1:11" x14ac:dyDescent="0.3">
      <c r="A18225" t="s">
        <v>70453</v>
      </c>
      <c r="B18225" t="s">
        <v>70454</v>
      </c>
      <c r="C18225" t="s">
        <v>13</v>
      </c>
      <c r="D18225" t="s">
        <v>70455</v>
      </c>
      <c r="E18225" t="s">
        <v>66835</v>
      </c>
      <c r="F18225" t="s">
        <v>16</v>
      </c>
      <c r="G18225" t="s">
        <v>6088</v>
      </c>
      <c r="H18225">
        <v>0</v>
      </c>
      <c r="I18225">
        <v>0</v>
      </c>
      <c r="J18225">
        <v>0</v>
      </c>
      <c r="K18225" t="s">
        <v>70456</v>
      </c>
    </row>
    <row r="18226" spans="1:11" x14ac:dyDescent="0.3">
      <c r="A18226" t="s">
        <v>70457</v>
      </c>
      <c r="B18226" t="s">
        <v>70458</v>
      </c>
      <c r="C18226" t="s">
        <v>13</v>
      </c>
      <c r="D18226" t="s">
        <v>70459</v>
      </c>
      <c r="E18226" t="s">
        <v>66835</v>
      </c>
      <c r="F18226" t="s">
        <v>1850</v>
      </c>
      <c r="G18226" t="s">
        <v>3581</v>
      </c>
      <c r="H18226">
        <v>0</v>
      </c>
      <c r="I18226">
        <v>0</v>
      </c>
      <c r="J18226">
        <v>0</v>
      </c>
      <c r="K18226" t="s">
        <v>70460</v>
      </c>
    </row>
    <row r="18227" spans="1:11" x14ac:dyDescent="0.3">
      <c r="A18227" t="s">
        <v>70461</v>
      </c>
      <c r="B18227" t="s">
        <v>70462</v>
      </c>
      <c r="C18227" t="s">
        <v>20</v>
      </c>
      <c r="D18227" t="s">
        <v>70463</v>
      </c>
      <c r="E18227" t="s">
        <v>61426</v>
      </c>
      <c r="F18227" t="s">
        <v>1793</v>
      </c>
      <c r="G18227" t="s">
        <v>42</v>
      </c>
      <c r="H18227">
        <v>0</v>
      </c>
      <c r="I18227">
        <v>0</v>
      </c>
      <c r="J18227">
        <v>0</v>
      </c>
      <c r="K18227" t="s">
        <v>70464</v>
      </c>
    </row>
    <row r="18228" spans="1:11" x14ac:dyDescent="0.3">
      <c r="A18228" t="s">
        <v>70465</v>
      </c>
      <c r="B18228" t="s">
        <v>70466</v>
      </c>
      <c r="C18228" t="s">
        <v>20</v>
      </c>
      <c r="D18228" t="s">
        <v>70467</v>
      </c>
      <c r="E18228" t="s">
        <v>61426</v>
      </c>
      <c r="F18228" t="s">
        <v>2176</v>
      </c>
      <c r="G18228" t="s">
        <v>42</v>
      </c>
      <c r="H18228">
        <v>0</v>
      </c>
      <c r="I18228">
        <v>0</v>
      </c>
      <c r="J18228">
        <v>0</v>
      </c>
      <c r="K18228" t="s">
        <v>70468</v>
      </c>
    </row>
    <row r="18229" spans="1:11" x14ac:dyDescent="0.3">
      <c r="A18229" t="s">
        <v>70469</v>
      </c>
      <c r="B18229" t="s">
        <v>70470</v>
      </c>
      <c r="C18229" t="s">
        <v>13</v>
      </c>
      <c r="D18229" t="s">
        <v>70471</v>
      </c>
      <c r="E18229" t="s">
        <v>66835</v>
      </c>
      <c r="F18229" t="s">
        <v>2919</v>
      </c>
      <c r="G18229" t="s">
        <v>42</v>
      </c>
      <c r="H18229">
        <v>0</v>
      </c>
      <c r="I18229">
        <v>0</v>
      </c>
      <c r="J18229">
        <v>0</v>
      </c>
      <c r="K18229" t="s">
        <v>70472</v>
      </c>
    </row>
    <row r="18230" spans="1:11" x14ac:dyDescent="0.3">
      <c r="A18230" t="s">
        <v>70473</v>
      </c>
      <c r="B18230" t="s">
        <v>70474</v>
      </c>
      <c r="C18230" t="s">
        <v>27</v>
      </c>
      <c r="D18230" t="s">
        <v>70475</v>
      </c>
      <c r="E18230" t="s">
        <v>65444</v>
      </c>
      <c r="F18230" t="s">
        <v>16</v>
      </c>
      <c r="G18230" t="s">
        <v>8807</v>
      </c>
      <c r="H18230">
        <v>0</v>
      </c>
      <c r="I18230">
        <v>0</v>
      </c>
      <c r="J18230">
        <v>0</v>
      </c>
      <c r="K18230" t="s">
        <v>70476</v>
      </c>
    </row>
    <row r="18231" spans="1:11" x14ac:dyDescent="0.3">
      <c r="A18231" t="s">
        <v>70477</v>
      </c>
      <c r="B18231" t="s">
        <v>55945</v>
      </c>
      <c r="C18231" t="s">
        <v>20</v>
      </c>
      <c r="D18231" t="s">
        <v>70478</v>
      </c>
      <c r="E18231" t="s">
        <v>61426</v>
      </c>
      <c r="F18231" t="s">
        <v>4959</v>
      </c>
      <c r="G18231" t="s">
        <v>42</v>
      </c>
      <c r="H18231">
        <v>0</v>
      </c>
      <c r="I18231">
        <v>0</v>
      </c>
      <c r="J18231">
        <v>0</v>
      </c>
      <c r="K18231" t="s">
        <v>70479</v>
      </c>
    </row>
    <row r="18232" spans="1:11" x14ac:dyDescent="0.3">
      <c r="A18232" t="s">
        <v>70480</v>
      </c>
      <c r="B18232" t="s">
        <v>70481</v>
      </c>
      <c r="C18232" t="s">
        <v>20</v>
      </c>
      <c r="D18232" t="s">
        <v>70482</v>
      </c>
      <c r="E18232" t="s">
        <v>61426</v>
      </c>
      <c r="F18232" t="s">
        <v>2595</v>
      </c>
      <c r="G18232" t="s">
        <v>3235</v>
      </c>
      <c r="H18232">
        <v>0</v>
      </c>
      <c r="I18232">
        <v>0</v>
      </c>
      <c r="J18232">
        <v>0</v>
      </c>
      <c r="K18232" t="s">
        <v>70483</v>
      </c>
    </row>
    <row r="18233" spans="1:11" x14ac:dyDescent="0.3">
      <c r="A18233" t="s">
        <v>70484</v>
      </c>
      <c r="B18233" t="s">
        <v>70485</v>
      </c>
      <c r="C18233" t="s">
        <v>20</v>
      </c>
      <c r="D18233" t="s">
        <v>70486</v>
      </c>
      <c r="E18233" t="s">
        <v>61426</v>
      </c>
      <c r="F18233" t="s">
        <v>3555</v>
      </c>
      <c r="G18233" t="s">
        <v>42</v>
      </c>
      <c r="H18233">
        <v>0</v>
      </c>
      <c r="I18233">
        <v>0</v>
      </c>
      <c r="J18233">
        <v>0</v>
      </c>
      <c r="K18233" t="s">
        <v>70487</v>
      </c>
    </row>
    <row r="18234" spans="1:11" x14ac:dyDescent="0.3">
      <c r="A18234" t="s">
        <v>70488</v>
      </c>
      <c r="B18234" t="s">
        <v>70489</v>
      </c>
      <c r="C18234" t="s">
        <v>20</v>
      </c>
      <c r="D18234" t="s">
        <v>70490</v>
      </c>
      <c r="E18234" t="s">
        <v>61426</v>
      </c>
      <c r="F18234" t="s">
        <v>1715</v>
      </c>
      <c r="G18234" t="s">
        <v>42</v>
      </c>
      <c r="H18234">
        <v>0</v>
      </c>
      <c r="I18234">
        <v>0</v>
      </c>
      <c r="J18234">
        <v>0</v>
      </c>
      <c r="K18234" t="s">
        <v>70491</v>
      </c>
    </row>
    <row r="18235" spans="1:11" x14ac:dyDescent="0.3">
      <c r="A18235" t="s">
        <v>70492</v>
      </c>
      <c r="B18235" t="s">
        <v>70493</v>
      </c>
      <c r="C18235" t="s">
        <v>13</v>
      </c>
      <c r="D18235" t="s">
        <v>70494</v>
      </c>
      <c r="E18235" t="s">
        <v>66835</v>
      </c>
      <c r="F18235" t="s">
        <v>16</v>
      </c>
      <c r="G18235" t="s">
        <v>17</v>
      </c>
      <c r="H18235">
        <v>0</v>
      </c>
      <c r="I18235">
        <v>0</v>
      </c>
      <c r="J18235">
        <v>0</v>
      </c>
      <c r="K18235" t="s">
        <v>70495</v>
      </c>
    </row>
    <row r="18236" spans="1:11" x14ac:dyDescent="0.3">
      <c r="A18236" t="s">
        <v>70496</v>
      </c>
      <c r="B18236" t="s">
        <v>70497</v>
      </c>
      <c r="C18236" t="s">
        <v>13</v>
      </c>
      <c r="D18236" t="s">
        <v>70498</v>
      </c>
      <c r="E18236" t="s">
        <v>66835</v>
      </c>
      <c r="F18236" t="s">
        <v>16</v>
      </c>
      <c r="G18236" t="s">
        <v>42</v>
      </c>
      <c r="H18236">
        <v>0</v>
      </c>
      <c r="I18236">
        <v>0</v>
      </c>
      <c r="J18236">
        <v>0</v>
      </c>
      <c r="K18236" t="s">
        <v>70499</v>
      </c>
    </row>
    <row r="18237" spans="1:11" x14ac:dyDescent="0.3">
      <c r="A18237" t="s">
        <v>70500</v>
      </c>
      <c r="B18237" t="s">
        <v>70493</v>
      </c>
      <c r="C18237" t="s">
        <v>13</v>
      </c>
      <c r="D18237" t="s">
        <v>70494</v>
      </c>
      <c r="E18237" t="s">
        <v>66835</v>
      </c>
      <c r="F18237" t="s">
        <v>1840</v>
      </c>
      <c r="G18237" t="s">
        <v>42</v>
      </c>
      <c r="H18237">
        <v>0</v>
      </c>
      <c r="I18237">
        <v>0</v>
      </c>
      <c r="J18237">
        <v>0</v>
      </c>
      <c r="K18237" t="s">
        <v>70501</v>
      </c>
    </row>
    <row r="18238" spans="1:11" x14ac:dyDescent="0.3">
      <c r="A18238" t="s">
        <v>70502</v>
      </c>
      <c r="B18238" t="s">
        <v>70503</v>
      </c>
      <c r="C18238" t="s">
        <v>13</v>
      </c>
      <c r="D18238" t="s">
        <v>70504</v>
      </c>
      <c r="E18238" t="s">
        <v>66835</v>
      </c>
      <c r="F18238" t="s">
        <v>8797</v>
      </c>
      <c r="G18238" t="s">
        <v>42</v>
      </c>
      <c r="H18238">
        <v>0</v>
      </c>
      <c r="I18238">
        <v>0</v>
      </c>
      <c r="J18238">
        <v>0</v>
      </c>
      <c r="K18238" t="s">
        <v>70505</v>
      </c>
    </row>
    <row r="18239" spans="1:11" x14ac:dyDescent="0.3">
      <c r="A18239" t="s">
        <v>70506</v>
      </c>
      <c r="B18239" t="s">
        <v>70507</v>
      </c>
      <c r="C18239" t="s">
        <v>20</v>
      </c>
      <c r="D18239" t="s">
        <v>70508</v>
      </c>
      <c r="E18239" t="s">
        <v>61426</v>
      </c>
      <c r="F18239" t="s">
        <v>6589</v>
      </c>
      <c r="G18239" t="s">
        <v>42</v>
      </c>
      <c r="H18239">
        <v>0</v>
      </c>
      <c r="I18239">
        <v>0</v>
      </c>
      <c r="J18239">
        <v>0</v>
      </c>
      <c r="K18239" t="s">
        <v>70509</v>
      </c>
    </row>
    <row r="18240" spans="1:11" x14ac:dyDescent="0.3">
      <c r="A18240" t="s">
        <v>70510</v>
      </c>
      <c r="C18240" t="s">
        <v>27</v>
      </c>
      <c r="D18240" t="s">
        <v>70511</v>
      </c>
      <c r="E18240" t="s">
        <v>29</v>
      </c>
      <c r="F18240" t="s">
        <v>41</v>
      </c>
      <c r="G18240" t="s">
        <v>42</v>
      </c>
      <c r="H18240">
        <v>0</v>
      </c>
      <c r="I18240">
        <v>0</v>
      </c>
      <c r="J18240">
        <v>0</v>
      </c>
      <c r="K18240" t="s">
        <v>70512</v>
      </c>
    </row>
    <row r="18241" spans="1:11" x14ac:dyDescent="0.3">
      <c r="A18241" t="s">
        <v>70513</v>
      </c>
      <c r="B18241" t="s">
        <v>70514</v>
      </c>
      <c r="C18241" t="s">
        <v>13</v>
      </c>
      <c r="D18241" t="s">
        <v>70515</v>
      </c>
      <c r="E18241" t="s">
        <v>66835</v>
      </c>
      <c r="F18241" t="s">
        <v>7061</v>
      </c>
      <c r="G18241" t="s">
        <v>42</v>
      </c>
      <c r="H18241">
        <v>0</v>
      </c>
      <c r="I18241">
        <v>0</v>
      </c>
      <c r="J18241">
        <v>0</v>
      </c>
      <c r="K18241" t="s">
        <v>70516</v>
      </c>
    </row>
    <row r="18242" spans="1:11" x14ac:dyDescent="0.3">
      <c r="A18242" t="s">
        <v>70517</v>
      </c>
      <c r="B18242" t="s">
        <v>70518</v>
      </c>
      <c r="C18242" t="s">
        <v>466</v>
      </c>
      <c r="D18242" t="s">
        <v>70519</v>
      </c>
      <c r="E18242" t="s">
        <v>20624</v>
      </c>
      <c r="F18242" t="s">
        <v>16</v>
      </c>
      <c r="G18242" t="s">
        <v>879</v>
      </c>
      <c r="H18242">
        <v>0</v>
      </c>
      <c r="I18242">
        <v>0</v>
      </c>
      <c r="J18242">
        <v>0</v>
      </c>
      <c r="K18242" t="s">
        <v>70520</v>
      </c>
    </row>
    <row r="18243" spans="1:11" x14ac:dyDescent="0.3">
      <c r="A18243" t="s">
        <v>70521</v>
      </c>
      <c r="B18243" t="s">
        <v>70522</v>
      </c>
      <c r="C18243" t="s">
        <v>466</v>
      </c>
      <c r="D18243" t="s">
        <v>70523</v>
      </c>
      <c r="E18243" t="s">
        <v>20624</v>
      </c>
      <c r="F18243" t="s">
        <v>16</v>
      </c>
      <c r="G18243" t="s">
        <v>777</v>
      </c>
      <c r="H18243">
        <v>0</v>
      </c>
      <c r="I18243">
        <v>0</v>
      </c>
      <c r="J18243">
        <v>0</v>
      </c>
      <c r="K18243" t="s">
        <v>70524</v>
      </c>
    </row>
    <row r="18244" spans="1:11" x14ac:dyDescent="0.3">
      <c r="A18244" t="s">
        <v>70525</v>
      </c>
      <c r="B18244" t="s">
        <v>70526</v>
      </c>
      <c r="C18244" t="s">
        <v>20</v>
      </c>
      <c r="D18244" t="s">
        <v>70527</v>
      </c>
      <c r="E18244" t="s">
        <v>61426</v>
      </c>
      <c r="F18244" t="s">
        <v>425</v>
      </c>
      <c r="G18244" t="s">
        <v>42</v>
      </c>
      <c r="H18244">
        <v>0</v>
      </c>
      <c r="I18244">
        <v>0</v>
      </c>
      <c r="J18244">
        <v>0</v>
      </c>
      <c r="K18244" t="s">
        <v>70528</v>
      </c>
    </row>
    <row r="18245" spans="1:11" x14ac:dyDescent="0.3">
      <c r="A18245" t="s">
        <v>70529</v>
      </c>
      <c r="B18245" t="s">
        <v>70530</v>
      </c>
      <c r="C18245" t="s">
        <v>558</v>
      </c>
      <c r="D18245" t="s">
        <v>70531</v>
      </c>
      <c r="E18245" t="s">
        <v>18607</v>
      </c>
      <c r="F18245" t="s">
        <v>16</v>
      </c>
      <c r="G18245" t="s">
        <v>822</v>
      </c>
      <c r="H18245">
        <v>0</v>
      </c>
      <c r="I18245">
        <v>0</v>
      </c>
      <c r="J18245">
        <v>0</v>
      </c>
      <c r="K18245" t="s">
        <v>70532</v>
      </c>
    </row>
    <row r="18246" spans="1:11" x14ac:dyDescent="0.3">
      <c r="A18246" t="s">
        <v>70533</v>
      </c>
      <c r="B18246" t="s">
        <v>70534</v>
      </c>
      <c r="C18246" t="s">
        <v>20</v>
      </c>
      <c r="D18246" t="s">
        <v>70535</v>
      </c>
      <c r="E18246" t="s">
        <v>61426</v>
      </c>
      <c r="F18246" t="s">
        <v>150</v>
      </c>
      <c r="G18246" t="s">
        <v>8577</v>
      </c>
      <c r="H18246">
        <v>0</v>
      </c>
      <c r="I18246">
        <v>0</v>
      </c>
      <c r="J18246">
        <v>0</v>
      </c>
      <c r="K18246" t="s">
        <v>70536</v>
      </c>
    </row>
    <row r="18247" spans="1:11" x14ac:dyDescent="0.3">
      <c r="A18247" t="s">
        <v>70537</v>
      </c>
      <c r="B18247" t="s">
        <v>70538</v>
      </c>
      <c r="C18247" t="s">
        <v>558</v>
      </c>
      <c r="D18247" t="s">
        <v>70539</v>
      </c>
      <c r="E18247" t="s">
        <v>895</v>
      </c>
      <c r="F18247" t="s">
        <v>16</v>
      </c>
      <c r="G18247" t="s">
        <v>30071</v>
      </c>
      <c r="H18247">
        <v>0</v>
      </c>
      <c r="I18247">
        <v>0</v>
      </c>
      <c r="J18247">
        <v>0</v>
      </c>
      <c r="K18247" t="s">
        <v>70540</v>
      </c>
    </row>
    <row r="18248" spans="1:11" x14ac:dyDescent="0.3">
      <c r="A18248" t="s">
        <v>70541</v>
      </c>
      <c r="C18248" t="s">
        <v>147</v>
      </c>
      <c r="D18248" t="s">
        <v>70542</v>
      </c>
      <c r="E18248" t="s">
        <v>4768</v>
      </c>
      <c r="F18248" t="s">
        <v>71</v>
      </c>
      <c r="G18248" t="s">
        <v>42</v>
      </c>
      <c r="H18248">
        <v>0</v>
      </c>
      <c r="I18248">
        <v>0</v>
      </c>
      <c r="J18248">
        <v>0</v>
      </c>
      <c r="K18248" t="s">
        <v>70543</v>
      </c>
    </row>
    <row r="18249" spans="1:11" x14ac:dyDescent="0.3">
      <c r="A18249" t="s">
        <v>70544</v>
      </c>
      <c r="B18249" t="s">
        <v>70545</v>
      </c>
      <c r="C18249" t="s">
        <v>13</v>
      </c>
      <c r="D18249" t="s">
        <v>70546</v>
      </c>
      <c r="E18249" t="s">
        <v>66835</v>
      </c>
      <c r="F18249" t="s">
        <v>16</v>
      </c>
      <c r="G18249" t="s">
        <v>9067</v>
      </c>
      <c r="H18249">
        <v>0</v>
      </c>
      <c r="I18249">
        <v>0</v>
      </c>
      <c r="J18249">
        <v>0</v>
      </c>
      <c r="K18249" t="s">
        <v>70547</v>
      </c>
    </row>
    <row r="18250" spans="1:11" x14ac:dyDescent="0.3">
      <c r="A18250" t="s">
        <v>70548</v>
      </c>
      <c r="B18250" t="s">
        <v>70549</v>
      </c>
      <c r="C18250" t="s">
        <v>13</v>
      </c>
      <c r="D18250" t="s">
        <v>70550</v>
      </c>
      <c r="E18250" t="s">
        <v>66835</v>
      </c>
      <c r="F18250" t="s">
        <v>16</v>
      </c>
      <c r="G18250" t="s">
        <v>14304</v>
      </c>
      <c r="H18250">
        <v>0</v>
      </c>
      <c r="I18250">
        <v>0</v>
      </c>
      <c r="J18250">
        <v>0</v>
      </c>
      <c r="K18250" t="s">
        <v>70551</v>
      </c>
    </row>
    <row r="18251" spans="1:11" x14ac:dyDescent="0.3">
      <c r="A18251" t="s">
        <v>70552</v>
      </c>
      <c r="B18251" t="s">
        <v>70553</v>
      </c>
      <c r="C18251" t="s">
        <v>13</v>
      </c>
      <c r="D18251" t="s">
        <v>70554</v>
      </c>
      <c r="E18251" t="s">
        <v>66835</v>
      </c>
      <c r="F18251" t="s">
        <v>16</v>
      </c>
      <c r="G18251" t="s">
        <v>10738</v>
      </c>
      <c r="H18251">
        <v>0</v>
      </c>
      <c r="I18251">
        <v>0</v>
      </c>
      <c r="J18251">
        <v>0</v>
      </c>
      <c r="K18251" t="s">
        <v>70555</v>
      </c>
    </row>
    <row r="18252" spans="1:11" x14ac:dyDescent="0.3">
      <c r="A18252" t="s">
        <v>70556</v>
      </c>
      <c r="B18252" t="s">
        <v>70557</v>
      </c>
      <c r="C18252" t="s">
        <v>20</v>
      </c>
      <c r="D18252" t="s">
        <v>70558</v>
      </c>
      <c r="E18252" t="s">
        <v>61426</v>
      </c>
      <c r="F18252" t="s">
        <v>16</v>
      </c>
      <c r="G18252" t="s">
        <v>7351</v>
      </c>
      <c r="H18252">
        <v>0</v>
      </c>
      <c r="I18252">
        <v>0</v>
      </c>
      <c r="J18252">
        <v>0</v>
      </c>
      <c r="K18252" t="s">
        <v>70559</v>
      </c>
    </row>
    <row r="18253" spans="1:11" x14ac:dyDescent="0.3">
      <c r="A18253" t="s">
        <v>70560</v>
      </c>
      <c r="B18253" t="s">
        <v>70561</v>
      </c>
      <c r="C18253" t="s">
        <v>20</v>
      </c>
      <c r="D18253" t="s">
        <v>70562</v>
      </c>
      <c r="E18253" t="s">
        <v>61426</v>
      </c>
      <c r="F18253" t="s">
        <v>16</v>
      </c>
      <c r="G18253" t="s">
        <v>1463</v>
      </c>
      <c r="H18253">
        <v>0</v>
      </c>
      <c r="I18253">
        <v>0</v>
      </c>
      <c r="J18253">
        <v>0</v>
      </c>
      <c r="K18253" t="s">
        <v>70563</v>
      </c>
    </row>
    <row r="18254" spans="1:11" x14ac:dyDescent="0.3">
      <c r="A18254" t="s">
        <v>70564</v>
      </c>
      <c r="B18254" t="s">
        <v>70565</v>
      </c>
      <c r="C18254" t="s">
        <v>20</v>
      </c>
      <c r="D18254" t="s">
        <v>70566</v>
      </c>
      <c r="E18254" t="s">
        <v>61426</v>
      </c>
      <c r="F18254" t="s">
        <v>968</v>
      </c>
      <c r="G18254" t="s">
        <v>23</v>
      </c>
      <c r="H18254">
        <v>0</v>
      </c>
      <c r="I18254">
        <v>0</v>
      </c>
      <c r="J18254">
        <v>0</v>
      </c>
      <c r="K18254" t="s">
        <v>70567</v>
      </c>
    </row>
    <row r="18255" spans="1:11" x14ac:dyDescent="0.3">
      <c r="A18255" t="s">
        <v>70568</v>
      </c>
      <c r="B18255" t="s">
        <v>70569</v>
      </c>
      <c r="C18255" t="s">
        <v>20</v>
      </c>
      <c r="D18255" t="s">
        <v>70570</v>
      </c>
      <c r="E18255" t="s">
        <v>61426</v>
      </c>
      <c r="F18255" t="s">
        <v>3638</v>
      </c>
      <c r="G18255" t="s">
        <v>42</v>
      </c>
      <c r="H18255">
        <v>0</v>
      </c>
      <c r="I18255">
        <v>0</v>
      </c>
      <c r="J18255">
        <v>0</v>
      </c>
      <c r="K18255" t="s">
        <v>70571</v>
      </c>
    </row>
    <row r="18256" spans="1:11" x14ac:dyDescent="0.3">
      <c r="A18256" t="s">
        <v>70572</v>
      </c>
      <c r="B18256" t="s">
        <v>70569</v>
      </c>
      <c r="C18256" t="s">
        <v>20</v>
      </c>
      <c r="D18256" t="s">
        <v>70573</v>
      </c>
      <c r="E18256" t="s">
        <v>61426</v>
      </c>
      <c r="F18256" t="s">
        <v>25844</v>
      </c>
      <c r="G18256" t="s">
        <v>42</v>
      </c>
      <c r="H18256">
        <v>0</v>
      </c>
      <c r="I18256">
        <v>0</v>
      </c>
      <c r="J18256">
        <v>0</v>
      </c>
      <c r="K18256" t="s">
        <v>70574</v>
      </c>
    </row>
    <row r="18257" spans="1:11" x14ac:dyDescent="0.3">
      <c r="A18257" t="s">
        <v>70575</v>
      </c>
      <c r="B18257" t="s">
        <v>70576</v>
      </c>
      <c r="C18257" t="s">
        <v>13</v>
      </c>
      <c r="D18257" t="s">
        <v>70577</v>
      </c>
      <c r="E18257" t="s">
        <v>15</v>
      </c>
      <c r="F18257" t="s">
        <v>16</v>
      </c>
      <c r="G18257" t="s">
        <v>2318</v>
      </c>
      <c r="H18257">
        <v>0</v>
      </c>
      <c r="I18257">
        <v>0</v>
      </c>
      <c r="J18257">
        <v>0</v>
      </c>
      <c r="K18257" t="s">
        <v>70578</v>
      </c>
    </row>
    <row r="18258" spans="1:11" x14ac:dyDescent="0.3">
      <c r="A18258" t="s">
        <v>70579</v>
      </c>
      <c r="B18258" t="s">
        <v>70580</v>
      </c>
      <c r="C18258" t="s">
        <v>27</v>
      </c>
      <c r="D18258" t="s">
        <v>70581</v>
      </c>
      <c r="E18258" t="s">
        <v>29</v>
      </c>
      <c r="F18258" t="s">
        <v>16</v>
      </c>
      <c r="G18258" t="s">
        <v>8722</v>
      </c>
      <c r="H18258">
        <v>0</v>
      </c>
      <c r="I18258">
        <v>0</v>
      </c>
      <c r="J18258">
        <v>0</v>
      </c>
      <c r="K18258" t="s">
        <v>70582</v>
      </c>
    </row>
    <row r="18259" spans="1:11" x14ac:dyDescent="0.3">
      <c r="A18259" t="s">
        <v>70583</v>
      </c>
      <c r="B18259" t="s">
        <v>70584</v>
      </c>
      <c r="C18259" t="s">
        <v>20</v>
      </c>
      <c r="D18259" t="s">
        <v>70585</v>
      </c>
      <c r="E18259" t="s">
        <v>61426</v>
      </c>
      <c r="F18259" t="s">
        <v>2703</v>
      </c>
      <c r="G18259" t="s">
        <v>42</v>
      </c>
      <c r="H18259">
        <v>0</v>
      </c>
      <c r="I18259">
        <v>0</v>
      </c>
      <c r="J18259">
        <v>0</v>
      </c>
      <c r="K18259" t="s">
        <v>70586</v>
      </c>
    </row>
    <row r="18260" spans="1:11" x14ac:dyDescent="0.3">
      <c r="A18260" t="s">
        <v>70587</v>
      </c>
      <c r="B18260" t="s">
        <v>70588</v>
      </c>
      <c r="C18260" t="s">
        <v>13</v>
      </c>
      <c r="D18260" t="s">
        <v>70589</v>
      </c>
      <c r="E18260" t="s">
        <v>66835</v>
      </c>
      <c r="F18260" t="s">
        <v>16</v>
      </c>
      <c r="G18260" t="s">
        <v>269</v>
      </c>
      <c r="H18260">
        <v>0</v>
      </c>
      <c r="I18260">
        <v>0</v>
      </c>
      <c r="J18260">
        <v>0</v>
      </c>
      <c r="K18260" t="s">
        <v>70590</v>
      </c>
    </row>
    <row r="18261" spans="1:11" x14ac:dyDescent="0.3">
      <c r="A18261" t="s">
        <v>70591</v>
      </c>
      <c r="B18261" t="s">
        <v>70592</v>
      </c>
      <c r="C18261" t="s">
        <v>20</v>
      </c>
      <c r="D18261" t="s">
        <v>70593</v>
      </c>
      <c r="E18261" t="s">
        <v>61426</v>
      </c>
      <c r="F18261" t="s">
        <v>16</v>
      </c>
      <c r="G18261" t="s">
        <v>3489</v>
      </c>
      <c r="H18261">
        <v>0</v>
      </c>
      <c r="I18261">
        <v>0</v>
      </c>
      <c r="J18261">
        <v>0</v>
      </c>
      <c r="K18261" t="s">
        <v>70594</v>
      </c>
    </row>
    <row r="18262" spans="1:11" x14ac:dyDescent="0.3">
      <c r="A18262" t="s">
        <v>70595</v>
      </c>
      <c r="B18262" t="s">
        <v>70596</v>
      </c>
      <c r="C18262" t="s">
        <v>13</v>
      </c>
      <c r="D18262" t="s">
        <v>70597</v>
      </c>
      <c r="E18262" t="s">
        <v>66835</v>
      </c>
      <c r="F18262" t="s">
        <v>16</v>
      </c>
      <c r="G18262" t="s">
        <v>1899</v>
      </c>
      <c r="H18262">
        <v>0</v>
      </c>
      <c r="I18262">
        <v>0</v>
      </c>
      <c r="J18262">
        <v>0</v>
      </c>
      <c r="K18262" t="s">
        <v>70598</v>
      </c>
    </row>
    <row r="18263" spans="1:11" x14ac:dyDescent="0.3">
      <c r="A18263" t="s">
        <v>70599</v>
      </c>
      <c r="B18263" t="s">
        <v>70600</v>
      </c>
      <c r="C18263" t="s">
        <v>147</v>
      </c>
      <c r="D18263" t="s">
        <v>70601</v>
      </c>
      <c r="E18263" t="s">
        <v>59940</v>
      </c>
      <c r="F18263" t="s">
        <v>8070</v>
      </c>
      <c r="G18263" t="s">
        <v>42</v>
      </c>
      <c r="H18263">
        <v>0</v>
      </c>
      <c r="I18263">
        <v>0</v>
      </c>
      <c r="J18263">
        <v>0</v>
      </c>
      <c r="K18263" t="s">
        <v>70602</v>
      </c>
    </row>
    <row r="18264" spans="1:11" x14ac:dyDescent="0.3">
      <c r="A18264" t="s">
        <v>70603</v>
      </c>
      <c r="B18264" t="s">
        <v>70604</v>
      </c>
      <c r="C18264" t="s">
        <v>13</v>
      </c>
      <c r="D18264" t="s">
        <v>70605</v>
      </c>
      <c r="E18264" t="s">
        <v>66835</v>
      </c>
      <c r="F18264" t="s">
        <v>1590</v>
      </c>
      <c r="G18264" t="s">
        <v>3413</v>
      </c>
      <c r="H18264">
        <v>0</v>
      </c>
      <c r="I18264">
        <v>0</v>
      </c>
      <c r="J18264">
        <v>0</v>
      </c>
      <c r="K18264" t="s">
        <v>70606</v>
      </c>
    </row>
    <row r="18265" spans="1:11" x14ac:dyDescent="0.3">
      <c r="A18265" t="s">
        <v>70607</v>
      </c>
      <c r="B18265" t="s">
        <v>70608</v>
      </c>
      <c r="C18265" t="s">
        <v>13</v>
      </c>
      <c r="D18265" t="s">
        <v>70609</v>
      </c>
      <c r="E18265" t="s">
        <v>66835</v>
      </c>
      <c r="F18265" t="s">
        <v>16</v>
      </c>
      <c r="G18265" t="s">
        <v>6400</v>
      </c>
      <c r="H18265">
        <v>0</v>
      </c>
      <c r="I18265">
        <v>0</v>
      </c>
      <c r="J18265">
        <v>0</v>
      </c>
      <c r="K18265" t="s">
        <v>70610</v>
      </c>
    </row>
    <row r="18266" spans="1:11" x14ac:dyDescent="0.3">
      <c r="A18266" t="s">
        <v>70611</v>
      </c>
      <c r="B18266" t="s">
        <v>70612</v>
      </c>
      <c r="C18266" t="s">
        <v>13</v>
      </c>
      <c r="D18266" t="s">
        <v>70613</v>
      </c>
      <c r="E18266" t="s">
        <v>66835</v>
      </c>
      <c r="F18266" t="s">
        <v>16</v>
      </c>
      <c r="G18266" t="s">
        <v>15631</v>
      </c>
      <c r="H18266">
        <v>0</v>
      </c>
      <c r="I18266">
        <v>0</v>
      </c>
      <c r="J18266">
        <v>0</v>
      </c>
      <c r="K18266" t="s">
        <v>70614</v>
      </c>
    </row>
    <row r="18267" spans="1:11" x14ac:dyDescent="0.3">
      <c r="A18267" t="s">
        <v>70615</v>
      </c>
      <c r="B18267" t="s">
        <v>70616</v>
      </c>
      <c r="C18267" t="s">
        <v>13</v>
      </c>
      <c r="D18267" t="s">
        <v>70617</v>
      </c>
      <c r="E18267" t="s">
        <v>66835</v>
      </c>
      <c r="F18267" t="s">
        <v>22697</v>
      </c>
      <c r="G18267" t="s">
        <v>42</v>
      </c>
      <c r="H18267">
        <v>0</v>
      </c>
      <c r="I18267">
        <v>0</v>
      </c>
      <c r="J18267">
        <v>0</v>
      </c>
      <c r="K18267" t="s">
        <v>70618</v>
      </c>
    </row>
    <row r="18268" spans="1:11" x14ac:dyDescent="0.3">
      <c r="A18268" t="s">
        <v>70619</v>
      </c>
      <c r="C18268" t="s">
        <v>27</v>
      </c>
      <c r="D18268" t="s">
        <v>70620</v>
      </c>
      <c r="E18268" t="s">
        <v>29</v>
      </c>
      <c r="F18268" t="s">
        <v>41</v>
      </c>
      <c r="G18268" t="s">
        <v>42</v>
      </c>
      <c r="H18268">
        <v>0</v>
      </c>
      <c r="I18268">
        <v>0</v>
      </c>
      <c r="J18268">
        <v>0</v>
      </c>
      <c r="K18268" t="s">
        <v>70621</v>
      </c>
    </row>
    <row r="18269" spans="1:11" x14ac:dyDescent="0.3">
      <c r="A18269" t="s">
        <v>70622</v>
      </c>
      <c r="B18269" t="s">
        <v>70623</v>
      </c>
      <c r="C18269" t="s">
        <v>558</v>
      </c>
      <c r="D18269" t="s">
        <v>70624</v>
      </c>
      <c r="E18269" t="s">
        <v>34293</v>
      </c>
      <c r="F18269" t="s">
        <v>11585</v>
      </c>
      <c r="G18269" t="s">
        <v>1434</v>
      </c>
      <c r="H18269">
        <v>0</v>
      </c>
      <c r="I18269">
        <v>0</v>
      </c>
      <c r="J18269">
        <v>0</v>
      </c>
      <c r="K18269" t="s">
        <v>70625</v>
      </c>
    </row>
    <row r="18270" spans="1:11" x14ac:dyDescent="0.3">
      <c r="A18270" t="s">
        <v>70626</v>
      </c>
      <c r="B18270" t="s">
        <v>70627</v>
      </c>
      <c r="C18270" t="s">
        <v>13</v>
      </c>
      <c r="D18270" t="s">
        <v>70628</v>
      </c>
      <c r="E18270" t="s">
        <v>66835</v>
      </c>
      <c r="F18270" t="s">
        <v>16</v>
      </c>
      <c r="G18270" t="s">
        <v>67649</v>
      </c>
      <c r="H18270">
        <v>0</v>
      </c>
      <c r="I18270">
        <v>0</v>
      </c>
      <c r="J18270">
        <v>0</v>
      </c>
      <c r="K18270" t="s">
        <v>70629</v>
      </c>
    </row>
    <row r="18271" spans="1:11" x14ac:dyDescent="0.3">
      <c r="A18271" t="s">
        <v>70630</v>
      </c>
      <c r="B18271" t="s">
        <v>70631</v>
      </c>
      <c r="C18271" t="s">
        <v>27</v>
      </c>
      <c r="D18271" t="s">
        <v>70632</v>
      </c>
      <c r="E18271" t="s">
        <v>65444</v>
      </c>
      <c r="F18271" t="s">
        <v>41</v>
      </c>
      <c r="G18271" t="s">
        <v>42</v>
      </c>
      <c r="H18271">
        <v>0</v>
      </c>
      <c r="I18271">
        <v>0</v>
      </c>
      <c r="J18271">
        <v>0</v>
      </c>
      <c r="K18271" t="s">
        <v>70633</v>
      </c>
    </row>
    <row r="18272" spans="1:11" x14ac:dyDescent="0.3">
      <c r="A18272" t="s">
        <v>70634</v>
      </c>
      <c r="B18272" t="s">
        <v>70635</v>
      </c>
      <c r="C18272" t="s">
        <v>13</v>
      </c>
      <c r="D18272" t="s">
        <v>70636</v>
      </c>
      <c r="E18272" t="s">
        <v>66835</v>
      </c>
      <c r="F18272" t="s">
        <v>1548</v>
      </c>
      <c r="G18272" t="s">
        <v>42</v>
      </c>
      <c r="H18272">
        <v>0</v>
      </c>
      <c r="I18272">
        <v>0</v>
      </c>
      <c r="J18272">
        <v>0</v>
      </c>
      <c r="K18272" t="s">
        <v>70637</v>
      </c>
    </row>
    <row r="18273" spans="1:11" x14ac:dyDescent="0.3">
      <c r="A18273" t="s">
        <v>70638</v>
      </c>
      <c r="B18273" t="s">
        <v>70639</v>
      </c>
      <c r="C18273" t="s">
        <v>27</v>
      </c>
      <c r="D18273" t="s">
        <v>70640</v>
      </c>
      <c r="E18273" t="s">
        <v>65444</v>
      </c>
      <c r="F18273" t="s">
        <v>41</v>
      </c>
      <c r="G18273" t="s">
        <v>42</v>
      </c>
      <c r="H18273">
        <v>0</v>
      </c>
      <c r="I18273">
        <v>0</v>
      </c>
      <c r="J18273">
        <v>0</v>
      </c>
      <c r="K18273" t="s">
        <v>70641</v>
      </c>
    </row>
    <row r="18274" spans="1:11" x14ac:dyDescent="0.3">
      <c r="A18274" t="s">
        <v>70642</v>
      </c>
      <c r="B18274" t="s">
        <v>70643</v>
      </c>
      <c r="C18274" t="s">
        <v>147</v>
      </c>
      <c r="D18274" t="s">
        <v>70644</v>
      </c>
      <c r="E18274" t="s">
        <v>59940</v>
      </c>
      <c r="F18274" t="s">
        <v>1835</v>
      </c>
      <c r="G18274" t="s">
        <v>42</v>
      </c>
      <c r="H18274">
        <v>0</v>
      </c>
      <c r="I18274">
        <v>0</v>
      </c>
      <c r="J18274">
        <v>0</v>
      </c>
      <c r="K18274" t="s">
        <v>70645</v>
      </c>
    </row>
    <row r="18275" spans="1:11" x14ac:dyDescent="0.3">
      <c r="A18275" t="s">
        <v>70646</v>
      </c>
      <c r="B18275" t="s">
        <v>70647</v>
      </c>
      <c r="C18275" t="s">
        <v>20</v>
      </c>
      <c r="D18275" t="s">
        <v>70648</v>
      </c>
      <c r="E18275" t="s">
        <v>61426</v>
      </c>
      <c r="F18275" t="s">
        <v>2720</v>
      </c>
      <c r="G18275" t="s">
        <v>42</v>
      </c>
      <c r="H18275">
        <v>0</v>
      </c>
      <c r="I18275">
        <v>0</v>
      </c>
      <c r="J18275">
        <v>0</v>
      </c>
      <c r="K18275" t="s">
        <v>70649</v>
      </c>
    </row>
    <row r="18276" spans="1:11" x14ac:dyDescent="0.3">
      <c r="A18276" t="s">
        <v>70650</v>
      </c>
      <c r="B18276" t="s">
        <v>70651</v>
      </c>
      <c r="C18276" t="s">
        <v>20</v>
      </c>
      <c r="D18276" t="s">
        <v>70652</v>
      </c>
      <c r="E18276" t="s">
        <v>61426</v>
      </c>
      <c r="F18276" t="s">
        <v>16</v>
      </c>
      <c r="G18276" t="s">
        <v>2775</v>
      </c>
      <c r="H18276">
        <v>0</v>
      </c>
      <c r="I18276">
        <v>0</v>
      </c>
      <c r="J18276">
        <v>0</v>
      </c>
      <c r="K18276" t="s">
        <v>70653</v>
      </c>
    </row>
    <row r="18277" spans="1:11" x14ac:dyDescent="0.3">
      <c r="A18277" t="s">
        <v>70654</v>
      </c>
      <c r="C18277" t="s">
        <v>147</v>
      </c>
      <c r="D18277" t="s">
        <v>70655</v>
      </c>
      <c r="E18277" t="s">
        <v>4768</v>
      </c>
      <c r="F18277" t="s">
        <v>51302</v>
      </c>
      <c r="G18277" t="s">
        <v>42</v>
      </c>
      <c r="H18277">
        <v>0</v>
      </c>
      <c r="I18277">
        <v>0</v>
      </c>
      <c r="J18277">
        <v>0</v>
      </c>
      <c r="K18277" t="s">
        <v>70656</v>
      </c>
    </row>
    <row r="18278" spans="1:11" x14ac:dyDescent="0.3">
      <c r="A18278" t="s">
        <v>70657</v>
      </c>
      <c r="B18278" t="s">
        <v>70658</v>
      </c>
      <c r="C18278" t="s">
        <v>20</v>
      </c>
      <c r="D18278" t="s">
        <v>70659</v>
      </c>
      <c r="E18278" t="s">
        <v>61426</v>
      </c>
      <c r="F18278" t="s">
        <v>16</v>
      </c>
      <c r="G18278" t="s">
        <v>4520</v>
      </c>
      <c r="H18278">
        <v>0</v>
      </c>
      <c r="I18278">
        <v>0</v>
      </c>
      <c r="J18278">
        <v>0</v>
      </c>
      <c r="K18278" t="s">
        <v>70660</v>
      </c>
    </row>
    <row r="18279" spans="1:11" x14ac:dyDescent="0.3">
      <c r="A18279" t="s">
        <v>70661</v>
      </c>
      <c r="B18279" t="s">
        <v>70662</v>
      </c>
      <c r="C18279" t="s">
        <v>20</v>
      </c>
      <c r="D18279" t="s">
        <v>70663</v>
      </c>
      <c r="E18279" t="s">
        <v>61426</v>
      </c>
      <c r="F18279" t="s">
        <v>4174</v>
      </c>
      <c r="G18279" t="s">
        <v>42</v>
      </c>
      <c r="H18279">
        <v>0</v>
      </c>
      <c r="I18279">
        <v>0</v>
      </c>
      <c r="J18279">
        <v>0</v>
      </c>
      <c r="K18279" t="s">
        <v>70664</v>
      </c>
    </row>
    <row r="18280" spans="1:11" x14ac:dyDescent="0.3">
      <c r="A18280" t="s">
        <v>70665</v>
      </c>
      <c r="B18280" t="s">
        <v>70666</v>
      </c>
      <c r="C18280" t="s">
        <v>13</v>
      </c>
      <c r="D18280" t="s">
        <v>70667</v>
      </c>
      <c r="E18280" t="s">
        <v>66835</v>
      </c>
      <c r="F18280" t="s">
        <v>16</v>
      </c>
      <c r="G18280" t="s">
        <v>3479</v>
      </c>
      <c r="H18280">
        <v>0</v>
      </c>
      <c r="I18280">
        <v>0</v>
      </c>
      <c r="J18280">
        <v>0</v>
      </c>
      <c r="K18280" t="s">
        <v>70668</v>
      </c>
    </row>
    <row r="18281" spans="1:11" x14ac:dyDescent="0.3">
      <c r="A18281" t="s">
        <v>70669</v>
      </c>
      <c r="B18281" t="s">
        <v>70670</v>
      </c>
      <c r="C18281" t="s">
        <v>20</v>
      </c>
      <c r="D18281" t="s">
        <v>70671</v>
      </c>
      <c r="E18281" t="s">
        <v>61426</v>
      </c>
      <c r="F18281" t="s">
        <v>16</v>
      </c>
      <c r="G18281" t="s">
        <v>5120</v>
      </c>
      <c r="H18281">
        <v>0</v>
      </c>
      <c r="I18281">
        <v>0</v>
      </c>
      <c r="J18281">
        <v>0</v>
      </c>
      <c r="K18281" t="s">
        <v>70672</v>
      </c>
    </row>
    <row r="18282" spans="1:11" x14ac:dyDescent="0.3">
      <c r="A18282" t="s">
        <v>70673</v>
      </c>
      <c r="B18282" t="s">
        <v>70674</v>
      </c>
      <c r="C18282" t="s">
        <v>27</v>
      </c>
      <c r="D18282" t="s">
        <v>70675</v>
      </c>
      <c r="E18282" t="s">
        <v>65444</v>
      </c>
      <c r="F18282" t="s">
        <v>16</v>
      </c>
      <c r="G18282" t="s">
        <v>4455</v>
      </c>
      <c r="H18282">
        <v>0</v>
      </c>
      <c r="I18282">
        <v>0</v>
      </c>
      <c r="J18282">
        <v>0</v>
      </c>
      <c r="K18282" t="s">
        <v>70676</v>
      </c>
    </row>
    <row r="18283" spans="1:11" x14ac:dyDescent="0.3">
      <c r="A18283" t="s">
        <v>70677</v>
      </c>
      <c r="B18283" t="s">
        <v>70678</v>
      </c>
      <c r="C18283" t="s">
        <v>20</v>
      </c>
      <c r="D18283" t="s">
        <v>70679</v>
      </c>
      <c r="E18283" t="s">
        <v>61426</v>
      </c>
      <c r="F18283" t="s">
        <v>7645</v>
      </c>
      <c r="G18283" t="s">
        <v>42</v>
      </c>
      <c r="H18283">
        <v>0</v>
      </c>
      <c r="I18283">
        <v>0</v>
      </c>
      <c r="J18283">
        <v>0</v>
      </c>
      <c r="K18283" t="s">
        <v>70680</v>
      </c>
    </row>
    <row r="18284" spans="1:11" x14ac:dyDescent="0.3">
      <c r="A18284" t="s">
        <v>70681</v>
      </c>
      <c r="B18284" t="s">
        <v>70682</v>
      </c>
      <c r="C18284" t="s">
        <v>147</v>
      </c>
      <c r="D18284" t="s">
        <v>70683</v>
      </c>
      <c r="E18284" t="s">
        <v>59940</v>
      </c>
      <c r="F18284" t="s">
        <v>1835</v>
      </c>
      <c r="G18284" t="s">
        <v>42</v>
      </c>
      <c r="H18284">
        <v>0</v>
      </c>
      <c r="I18284">
        <v>0</v>
      </c>
      <c r="J18284">
        <v>0</v>
      </c>
      <c r="K18284" t="s">
        <v>70684</v>
      </c>
    </row>
    <row r="18285" spans="1:11" x14ac:dyDescent="0.3">
      <c r="A18285" t="s">
        <v>70685</v>
      </c>
      <c r="B18285" t="s">
        <v>70686</v>
      </c>
      <c r="C18285" t="s">
        <v>13</v>
      </c>
      <c r="D18285" t="s">
        <v>70687</v>
      </c>
      <c r="E18285" t="s">
        <v>15</v>
      </c>
      <c r="F18285" t="s">
        <v>16</v>
      </c>
      <c r="G18285" t="s">
        <v>7669</v>
      </c>
      <c r="H18285">
        <v>0</v>
      </c>
      <c r="I18285">
        <v>0</v>
      </c>
      <c r="J18285">
        <v>0</v>
      </c>
      <c r="K18285" t="s">
        <v>70688</v>
      </c>
    </row>
    <row r="18286" spans="1:11" x14ac:dyDescent="0.3">
      <c r="A18286" t="s">
        <v>70689</v>
      </c>
      <c r="B18286" t="s">
        <v>70690</v>
      </c>
      <c r="C18286" t="s">
        <v>147</v>
      </c>
      <c r="D18286" t="s">
        <v>70691</v>
      </c>
      <c r="E18286" t="s">
        <v>59940</v>
      </c>
      <c r="F18286" t="s">
        <v>11456</v>
      </c>
      <c r="G18286" t="s">
        <v>42</v>
      </c>
      <c r="H18286">
        <v>0</v>
      </c>
      <c r="I18286">
        <v>0</v>
      </c>
      <c r="J18286">
        <v>0</v>
      </c>
      <c r="K18286" t="s">
        <v>70692</v>
      </c>
    </row>
    <row r="18287" spans="1:11" x14ac:dyDescent="0.3">
      <c r="A18287" t="s">
        <v>70693</v>
      </c>
      <c r="B18287" t="s">
        <v>70694</v>
      </c>
      <c r="C18287" t="s">
        <v>147</v>
      </c>
      <c r="D18287" t="s">
        <v>70695</v>
      </c>
      <c r="E18287" t="s">
        <v>59940</v>
      </c>
      <c r="F18287" t="s">
        <v>5406</v>
      </c>
      <c r="G18287" t="s">
        <v>42</v>
      </c>
      <c r="H18287">
        <v>0</v>
      </c>
      <c r="I18287">
        <v>0</v>
      </c>
      <c r="J18287">
        <v>0</v>
      </c>
      <c r="K18287" t="s">
        <v>70696</v>
      </c>
    </row>
    <row r="18288" spans="1:11" x14ac:dyDescent="0.3">
      <c r="A18288" t="s">
        <v>70697</v>
      </c>
      <c r="B18288" t="s">
        <v>70694</v>
      </c>
      <c r="C18288" t="s">
        <v>147</v>
      </c>
      <c r="D18288" t="s">
        <v>70698</v>
      </c>
      <c r="E18288" t="s">
        <v>59940</v>
      </c>
      <c r="F18288" t="s">
        <v>3421</v>
      </c>
      <c r="G18288" t="s">
        <v>42</v>
      </c>
      <c r="H18288">
        <v>0</v>
      </c>
      <c r="I18288">
        <v>0</v>
      </c>
      <c r="J18288">
        <v>0</v>
      </c>
      <c r="K18288" t="s">
        <v>70699</v>
      </c>
    </row>
    <row r="18289" spans="1:11" x14ac:dyDescent="0.3">
      <c r="A18289" t="s">
        <v>70700</v>
      </c>
      <c r="B18289" t="s">
        <v>70701</v>
      </c>
      <c r="C18289" t="s">
        <v>147</v>
      </c>
      <c r="D18289" t="s">
        <v>70702</v>
      </c>
      <c r="E18289" t="s">
        <v>59940</v>
      </c>
      <c r="F18289" t="s">
        <v>3461</v>
      </c>
      <c r="G18289" t="s">
        <v>42</v>
      </c>
      <c r="H18289">
        <v>0</v>
      </c>
      <c r="I18289">
        <v>0</v>
      </c>
      <c r="J18289">
        <v>0</v>
      </c>
      <c r="K18289" t="s">
        <v>70703</v>
      </c>
    </row>
    <row r="18290" spans="1:11" x14ac:dyDescent="0.3">
      <c r="A18290" t="s">
        <v>70704</v>
      </c>
      <c r="B18290" t="s">
        <v>70705</v>
      </c>
      <c r="C18290" t="s">
        <v>147</v>
      </c>
      <c r="D18290" t="s">
        <v>70706</v>
      </c>
      <c r="E18290" t="s">
        <v>59940</v>
      </c>
      <c r="F18290" t="s">
        <v>1548</v>
      </c>
      <c r="G18290" t="s">
        <v>42</v>
      </c>
      <c r="H18290">
        <v>0</v>
      </c>
      <c r="I18290">
        <v>0</v>
      </c>
      <c r="J18290">
        <v>0</v>
      </c>
      <c r="K18290" t="s">
        <v>70707</v>
      </c>
    </row>
    <row r="18291" spans="1:11" x14ac:dyDescent="0.3">
      <c r="A18291" t="s">
        <v>70708</v>
      </c>
      <c r="B18291" t="s">
        <v>70709</v>
      </c>
      <c r="C18291" t="s">
        <v>27</v>
      </c>
      <c r="D18291" t="s">
        <v>70710</v>
      </c>
      <c r="E18291" t="s">
        <v>65444</v>
      </c>
      <c r="F18291" t="s">
        <v>41</v>
      </c>
      <c r="G18291" t="s">
        <v>2715</v>
      </c>
      <c r="H18291">
        <v>0</v>
      </c>
      <c r="I18291">
        <v>0</v>
      </c>
      <c r="J18291">
        <v>0</v>
      </c>
      <c r="K18291" t="s">
        <v>70711</v>
      </c>
    </row>
    <row r="18292" spans="1:11" x14ac:dyDescent="0.3">
      <c r="A18292" t="s">
        <v>70712</v>
      </c>
      <c r="B18292" t="s">
        <v>70713</v>
      </c>
      <c r="C18292" t="s">
        <v>20</v>
      </c>
      <c r="D18292" t="s">
        <v>70714</v>
      </c>
      <c r="E18292" t="s">
        <v>61426</v>
      </c>
      <c r="F18292" t="s">
        <v>16</v>
      </c>
      <c r="G18292" t="s">
        <v>5327</v>
      </c>
      <c r="H18292">
        <v>0</v>
      </c>
      <c r="I18292">
        <v>0</v>
      </c>
      <c r="J18292">
        <v>0</v>
      </c>
      <c r="K18292" t="s">
        <v>70715</v>
      </c>
    </row>
    <row r="18293" spans="1:11" x14ac:dyDescent="0.3">
      <c r="A18293" t="s">
        <v>70716</v>
      </c>
      <c r="B18293" t="s">
        <v>70717</v>
      </c>
      <c r="C18293" t="s">
        <v>27</v>
      </c>
      <c r="D18293" t="s">
        <v>70718</v>
      </c>
      <c r="E18293" t="s">
        <v>65444</v>
      </c>
      <c r="F18293" t="s">
        <v>41</v>
      </c>
      <c r="G18293" t="s">
        <v>42</v>
      </c>
      <c r="H18293">
        <v>0</v>
      </c>
      <c r="I18293">
        <v>0</v>
      </c>
      <c r="J18293">
        <v>0</v>
      </c>
      <c r="K18293" t="s">
        <v>70719</v>
      </c>
    </row>
    <row r="18294" spans="1:11" x14ac:dyDescent="0.3">
      <c r="A18294" t="s">
        <v>70720</v>
      </c>
      <c r="B18294" t="s">
        <v>70721</v>
      </c>
      <c r="C18294" t="s">
        <v>20</v>
      </c>
      <c r="D18294" t="s">
        <v>70722</v>
      </c>
      <c r="E18294" t="s">
        <v>61426</v>
      </c>
      <c r="F18294" t="s">
        <v>16</v>
      </c>
      <c r="G18294" t="s">
        <v>1439</v>
      </c>
      <c r="H18294">
        <v>0</v>
      </c>
      <c r="I18294">
        <v>0</v>
      </c>
      <c r="J18294">
        <v>0</v>
      </c>
      <c r="K18294" t="s">
        <v>70723</v>
      </c>
    </row>
    <row r="18295" spans="1:11" x14ac:dyDescent="0.3">
      <c r="A18295" t="s">
        <v>70724</v>
      </c>
      <c r="B18295" t="s">
        <v>70725</v>
      </c>
      <c r="C18295" t="s">
        <v>27</v>
      </c>
      <c r="D18295" t="s">
        <v>70726</v>
      </c>
      <c r="E18295" t="s">
        <v>65444</v>
      </c>
      <c r="F18295" t="s">
        <v>41</v>
      </c>
      <c r="G18295" t="s">
        <v>42</v>
      </c>
      <c r="H18295">
        <v>0</v>
      </c>
      <c r="I18295">
        <v>0</v>
      </c>
      <c r="J18295">
        <v>0</v>
      </c>
      <c r="K18295" t="s">
        <v>70727</v>
      </c>
    </row>
    <row r="18296" spans="1:11" x14ac:dyDescent="0.3">
      <c r="A18296" t="s">
        <v>70728</v>
      </c>
      <c r="C18296" t="s">
        <v>27</v>
      </c>
      <c r="D18296" t="s">
        <v>70729</v>
      </c>
      <c r="E18296" t="s">
        <v>29</v>
      </c>
      <c r="F18296" t="s">
        <v>41</v>
      </c>
      <c r="G18296" t="s">
        <v>42</v>
      </c>
      <c r="H18296">
        <v>0</v>
      </c>
      <c r="I18296">
        <v>0</v>
      </c>
      <c r="J18296">
        <v>0</v>
      </c>
      <c r="K18296" t="s">
        <v>70730</v>
      </c>
    </row>
    <row r="18297" spans="1:11" x14ac:dyDescent="0.3">
      <c r="A18297" t="s">
        <v>70731</v>
      </c>
      <c r="B18297" t="s">
        <v>70732</v>
      </c>
      <c r="C18297" t="s">
        <v>27</v>
      </c>
      <c r="D18297" t="s">
        <v>70733</v>
      </c>
      <c r="E18297" t="s">
        <v>65444</v>
      </c>
      <c r="F18297" t="s">
        <v>16</v>
      </c>
      <c r="G18297" t="s">
        <v>3142</v>
      </c>
      <c r="H18297">
        <v>0</v>
      </c>
      <c r="I18297">
        <v>0</v>
      </c>
      <c r="J18297">
        <v>0</v>
      </c>
      <c r="K18297" t="s">
        <v>70734</v>
      </c>
    </row>
    <row r="18298" spans="1:11" x14ac:dyDescent="0.3">
      <c r="A18298" t="s">
        <v>70735</v>
      </c>
      <c r="B18298" t="s">
        <v>70736</v>
      </c>
      <c r="C18298" t="s">
        <v>27</v>
      </c>
      <c r="D18298" t="s">
        <v>70737</v>
      </c>
      <c r="E18298" t="s">
        <v>65444</v>
      </c>
      <c r="F18298" t="s">
        <v>41</v>
      </c>
      <c r="G18298" t="s">
        <v>42</v>
      </c>
      <c r="H18298">
        <v>0</v>
      </c>
      <c r="I18298">
        <v>0</v>
      </c>
      <c r="J18298">
        <v>0</v>
      </c>
      <c r="K18298" t="s">
        <v>70738</v>
      </c>
    </row>
    <row r="18299" spans="1:11" x14ac:dyDescent="0.3">
      <c r="A18299" t="s">
        <v>70739</v>
      </c>
      <c r="B18299" t="s">
        <v>70740</v>
      </c>
      <c r="C18299" t="s">
        <v>27</v>
      </c>
      <c r="D18299" t="s">
        <v>70741</v>
      </c>
      <c r="E18299" t="s">
        <v>65444</v>
      </c>
      <c r="F18299" t="s">
        <v>41</v>
      </c>
      <c r="G18299" t="s">
        <v>42</v>
      </c>
      <c r="H18299">
        <v>0</v>
      </c>
      <c r="I18299">
        <v>0</v>
      </c>
      <c r="J18299">
        <v>0</v>
      </c>
      <c r="K18299" t="s">
        <v>70742</v>
      </c>
    </row>
    <row r="18300" spans="1:11" x14ac:dyDescent="0.3">
      <c r="A18300" t="s">
        <v>70743</v>
      </c>
      <c r="B18300" t="s">
        <v>70744</v>
      </c>
      <c r="C18300" t="s">
        <v>27</v>
      </c>
      <c r="D18300" t="s">
        <v>70745</v>
      </c>
      <c r="E18300" t="s">
        <v>65444</v>
      </c>
      <c r="F18300" t="s">
        <v>41</v>
      </c>
      <c r="G18300" t="s">
        <v>42</v>
      </c>
      <c r="H18300">
        <v>0</v>
      </c>
      <c r="I18300">
        <v>0</v>
      </c>
      <c r="J18300">
        <v>0</v>
      </c>
      <c r="K18300" t="s">
        <v>70746</v>
      </c>
    </row>
    <row r="18301" spans="1:11" x14ac:dyDescent="0.3">
      <c r="A18301" t="s">
        <v>70747</v>
      </c>
      <c r="C18301" t="s">
        <v>27</v>
      </c>
      <c r="D18301" t="s">
        <v>70748</v>
      </c>
      <c r="E18301" t="s">
        <v>65444</v>
      </c>
      <c r="F18301" t="s">
        <v>41</v>
      </c>
      <c r="G18301" t="s">
        <v>42</v>
      </c>
      <c r="H18301">
        <v>0</v>
      </c>
      <c r="I18301">
        <v>0</v>
      </c>
      <c r="J18301">
        <v>0</v>
      </c>
      <c r="K18301" t="s">
        <v>70749</v>
      </c>
    </row>
    <row r="18302" spans="1:11" x14ac:dyDescent="0.3">
      <c r="A18302" t="s">
        <v>70750</v>
      </c>
      <c r="B18302" t="s">
        <v>70751</v>
      </c>
      <c r="C18302" t="s">
        <v>27</v>
      </c>
      <c r="D18302" t="s">
        <v>70752</v>
      </c>
      <c r="E18302" t="s">
        <v>65444</v>
      </c>
      <c r="F18302" t="s">
        <v>41</v>
      </c>
      <c r="G18302" t="s">
        <v>42</v>
      </c>
      <c r="H18302">
        <v>0</v>
      </c>
      <c r="I18302">
        <v>0</v>
      </c>
      <c r="J18302">
        <v>0</v>
      </c>
      <c r="K18302" t="s">
        <v>70753</v>
      </c>
    </row>
    <row r="18303" spans="1:11" x14ac:dyDescent="0.3">
      <c r="A18303" t="s">
        <v>70754</v>
      </c>
      <c r="B18303" t="s">
        <v>70755</v>
      </c>
      <c r="C18303" t="s">
        <v>27</v>
      </c>
      <c r="D18303" t="s">
        <v>70756</v>
      </c>
      <c r="E18303" t="s">
        <v>65444</v>
      </c>
      <c r="F18303" t="s">
        <v>41</v>
      </c>
      <c r="G18303" t="s">
        <v>42</v>
      </c>
      <c r="H18303">
        <v>0</v>
      </c>
      <c r="I18303">
        <v>0</v>
      </c>
      <c r="J18303">
        <v>0</v>
      </c>
      <c r="K18303" t="s">
        <v>70757</v>
      </c>
    </row>
    <row r="18304" spans="1:11" x14ac:dyDescent="0.3">
      <c r="A18304" t="s">
        <v>70758</v>
      </c>
      <c r="B18304" t="s">
        <v>70759</v>
      </c>
      <c r="C18304" t="s">
        <v>20</v>
      </c>
      <c r="D18304" t="s">
        <v>70760</v>
      </c>
      <c r="E18304" t="s">
        <v>61426</v>
      </c>
      <c r="F18304" t="s">
        <v>16</v>
      </c>
      <c r="G18304" t="s">
        <v>777</v>
      </c>
      <c r="H18304">
        <v>0</v>
      </c>
      <c r="I18304">
        <v>0</v>
      </c>
      <c r="J18304">
        <v>0</v>
      </c>
      <c r="K18304" t="s">
        <v>70761</v>
      </c>
    </row>
    <row r="18305" spans="1:11" x14ac:dyDescent="0.3">
      <c r="A18305" t="s">
        <v>70762</v>
      </c>
      <c r="B18305" t="s">
        <v>70763</v>
      </c>
      <c r="C18305" t="s">
        <v>20</v>
      </c>
      <c r="D18305" t="s">
        <v>70764</v>
      </c>
      <c r="E18305" t="s">
        <v>61426</v>
      </c>
      <c r="F18305" t="s">
        <v>16</v>
      </c>
      <c r="G18305" t="s">
        <v>9519</v>
      </c>
      <c r="H18305">
        <v>0</v>
      </c>
      <c r="I18305">
        <v>0</v>
      </c>
      <c r="J18305">
        <v>0</v>
      </c>
      <c r="K18305" t="s">
        <v>70765</v>
      </c>
    </row>
    <row r="18306" spans="1:11" x14ac:dyDescent="0.3">
      <c r="A18306" t="s">
        <v>70766</v>
      </c>
      <c r="B18306" t="s">
        <v>70767</v>
      </c>
      <c r="C18306" t="s">
        <v>27</v>
      </c>
      <c r="D18306" t="s">
        <v>70768</v>
      </c>
      <c r="E18306" t="s">
        <v>29</v>
      </c>
      <c r="F18306" t="s">
        <v>41</v>
      </c>
      <c r="G18306" t="s">
        <v>42</v>
      </c>
      <c r="H18306">
        <v>0</v>
      </c>
      <c r="I18306">
        <v>0</v>
      </c>
      <c r="J18306">
        <v>0</v>
      </c>
      <c r="K18306" t="s">
        <v>70769</v>
      </c>
    </row>
    <row r="18307" spans="1:11" x14ac:dyDescent="0.3">
      <c r="A18307" t="s">
        <v>70770</v>
      </c>
      <c r="B18307" t="s">
        <v>70771</v>
      </c>
      <c r="C18307" t="s">
        <v>20</v>
      </c>
      <c r="D18307" t="s">
        <v>70772</v>
      </c>
      <c r="E18307" t="s">
        <v>61426</v>
      </c>
      <c r="F18307" t="s">
        <v>3854</v>
      </c>
      <c r="G18307" t="s">
        <v>5838</v>
      </c>
      <c r="H18307">
        <v>0</v>
      </c>
      <c r="I18307">
        <v>0</v>
      </c>
      <c r="J18307">
        <v>0</v>
      </c>
      <c r="K18307" t="s">
        <v>70773</v>
      </c>
    </row>
    <row r="18308" spans="1:11" x14ac:dyDescent="0.3">
      <c r="A18308" t="s">
        <v>70774</v>
      </c>
      <c r="B18308" t="s">
        <v>70775</v>
      </c>
      <c r="C18308" t="s">
        <v>27</v>
      </c>
      <c r="D18308" t="s">
        <v>70776</v>
      </c>
      <c r="E18308" t="s">
        <v>65444</v>
      </c>
      <c r="F18308" t="s">
        <v>41</v>
      </c>
      <c r="G18308" t="s">
        <v>8767</v>
      </c>
      <c r="H18308">
        <v>0</v>
      </c>
      <c r="I18308">
        <v>0</v>
      </c>
      <c r="J18308">
        <v>0</v>
      </c>
      <c r="K18308" t="s">
        <v>70777</v>
      </c>
    </row>
    <row r="18309" spans="1:11" x14ac:dyDescent="0.3">
      <c r="A18309" t="s">
        <v>70778</v>
      </c>
      <c r="B18309" t="s">
        <v>50402</v>
      </c>
      <c r="C18309" t="s">
        <v>20</v>
      </c>
      <c r="D18309" t="s">
        <v>70779</v>
      </c>
      <c r="E18309" t="s">
        <v>61426</v>
      </c>
      <c r="F18309" t="s">
        <v>16</v>
      </c>
      <c r="G18309" t="s">
        <v>12342</v>
      </c>
      <c r="H18309">
        <v>0</v>
      </c>
      <c r="I18309">
        <v>0</v>
      </c>
      <c r="J18309">
        <v>0</v>
      </c>
      <c r="K18309" t="s">
        <v>70780</v>
      </c>
    </row>
    <row r="18310" spans="1:11" x14ac:dyDescent="0.3">
      <c r="A18310" t="s">
        <v>70781</v>
      </c>
      <c r="B18310" t="s">
        <v>70782</v>
      </c>
      <c r="C18310" t="s">
        <v>13</v>
      </c>
      <c r="D18310" t="s">
        <v>70783</v>
      </c>
      <c r="E18310" t="s">
        <v>66835</v>
      </c>
      <c r="F18310" t="s">
        <v>16</v>
      </c>
      <c r="G18310" t="s">
        <v>2542</v>
      </c>
      <c r="H18310">
        <v>0</v>
      </c>
      <c r="I18310">
        <v>0</v>
      </c>
      <c r="J18310">
        <v>0</v>
      </c>
      <c r="K18310" t="s">
        <v>70784</v>
      </c>
    </row>
    <row r="18311" spans="1:11" x14ac:dyDescent="0.3">
      <c r="A18311" t="s">
        <v>70785</v>
      </c>
      <c r="B18311" t="s">
        <v>70786</v>
      </c>
      <c r="C18311" t="s">
        <v>27</v>
      </c>
      <c r="D18311" t="s">
        <v>70787</v>
      </c>
      <c r="E18311" t="s">
        <v>65444</v>
      </c>
      <c r="F18311" t="s">
        <v>41</v>
      </c>
      <c r="G18311" t="s">
        <v>42</v>
      </c>
      <c r="H18311">
        <v>0</v>
      </c>
      <c r="I18311">
        <v>0</v>
      </c>
      <c r="J18311">
        <v>0</v>
      </c>
      <c r="K18311" t="s">
        <v>70788</v>
      </c>
    </row>
    <row r="18312" spans="1:11" x14ac:dyDescent="0.3">
      <c r="A18312" t="s">
        <v>70789</v>
      </c>
      <c r="B18312" t="s">
        <v>70790</v>
      </c>
      <c r="C18312" t="s">
        <v>20</v>
      </c>
      <c r="D18312" t="s">
        <v>70791</v>
      </c>
      <c r="E18312" t="s">
        <v>61426</v>
      </c>
      <c r="F18312" t="s">
        <v>16</v>
      </c>
      <c r="G18312" t="s">
        <v>7708</v>
      </c>
      <c r="H18312">
        <v>0</v>
      </c>
      <c r="I18312">
        <v>0</v>
      </c>
      <c r="J18312">
        <v>0</v>
      </c>
      <c r="K18312" t="s">
        <v>70792</v>
      </c>
    </row>
    <row r="18313" spans="1:11" x14ac:dyDescent="0.3">
      <c r="A18313" t="s">
        <v>70793</v>
      </c>
      <c r="B18313" t="s">
        <v>70794</v>
      </c>
      <c r="C18313" t="s">
        <v>20</v>
      </c>
      <c r="D18313" t="s">
        <v>70795</v>
      </c>
      <c r="E18313" t="s">
        <v>61426</v>
      </c>
      <c r="F18313" t="s">
        <v>16</v>
      </c>
      <c r="G18313" t="s">
        <v>18285</v>
      </c>
      <c r="H18313">
        <v>0</v>
      </c>
      <c r="I18313">
        <v>0</v>
      </c>
      <c r="J18313">
        <v>0</v>
      </c>
      <c r="K18313" t="s">
        <v>70796</v>
      </c>
    </row>
    <row r="18314" spans="1:11" x14ac:dyDescent="0.3">
      <c r="A18314" t="s">
        <v>70797</v>
      </c>
      <c r="B18314" t="s">
        <v>70798</v>
      </c>
      <c r="C18314" t="s">
        <v>147</v>
      </c>
      <c r="D18314" t="s">
        <v>70799</v>
      </c>
      <c r="E18314" t="s">
        <v>59940</v>
      </c>
      <c r="F18314" t="s">
        <v>18237</v>
      </c>
      <c r="G18314" t="s">
        <v>42</v>
      </c>
      <c r="H18314">
        <v>0</v>
      </c>
      <c r="I18314">
        <v>0</v>
      </c>
      <c r="J18314">
        <v>0</v>
      </c>
      <c r="K18314" t="s">
        <v>70800</v>
      </c>
    </row>
    <row r="18315" spans="1:11" x14ac:dyDescent="0.3">
      <c r="A18315" t="s">
        <v>70801</v>
      </c>
      <c r="B18315" t="s">
        <v>70802</v>
      </c>
      <c r="C18315" t="s">
        <v>147</v>
      </c>
      <c r="D18315" t="s">
        <v>70803</v>
      </c>
      <c r="E18315" t="s">
        <v>59940</v>
      </c>
      <c r="F18315" t="s">
        <v>3257</v>
      </c>
      <c r="G18315" t="s">
        <v>42</v>
      </c>
      <c r="H18315">
        <v>0</v>
      </c>
      <c r="I18315">
        <v>0</v>
      </c>
      <c r="J18315">
        <v>0</v>
      </c>
      <c r="K18315" t="s">
        <v>70804</v>
      </c>
    </row>
    <row r="18316" spans="1:11" x14ac:dyDescent="0.3">
      <c r="A18316" t="s">
        <v>70805</v>
      </c>
      <c r="C18316" t="s">
        <v>27</v>
      </c>
      <c r="D18316" t="s">
        <v>70806</v>
      </c>
      <c r="E18316" t="s">
        <v>29</v>
      </c>
      <c r="F18316" t="s">
        <v>41</v>
      </c>
      <c r="G18316" t="s">
        <v>42</v>
      </c>
      <c r="H18316">
        <v>0</v>
      </c>
      <c r="I18316">
        <v>0</v>
      </c>
      <c r="J18316">
        <v>0</v>
      </c>
      <c r="K18316" t="s">
        <v>70807</v>
      </c>
    </row>
    <row r="18317" spans="1:11" x14ac:dyDescent="0.3">
      <c r="A18317" t="s">
        <v>70808</v>
      </c>
      <c r="B18317" t="s">
        <v>70809</v>
      </c>
      <c r="C18317" t="s">
        <v>147</v>
      </c>
      <c r="D18317" t="s">
        <v>70810</v>
      </c>
      <c r="E18317" t="s">
        <v>59940</v>
      </c>
      <c r="F18317" t="s">
        <v>15527</v>
      </c>
      <c r="G18317" t="s">
        <v>42</v>
      </c>
      <c r="H18317">
        <v>0</v>
      </c>
      <c r="I18317">
        <v>0</v>
      </c>
      <c r="J18317">
        <v>0</v>
      </c>
      <c r="K18317" t="s">
        <v>70811</v>
      </c>
    </row>
    <row r="18318" spans="1:11" x14ac:dyDescent="0.3">
      <c r="A18318" t="s">
        <v>70812</v>
      </c>
      <c r="B18318" t="s">
        <v>70813</v>
      </c>
      <c r="C18318" t="s">
        <v>20</v>
      </c>
      <c r="D18318" t="s">
        <v>70814</v>
      </c>
      <c r="E18318" t="s">
        <v>61426</v>
      </c>
      <c r="F18318" t="s">
        <v>9563</v>
      </c>
      <c r="G18318" t="s">
        <v>42</v>
      </c>
      <c r="H18318">
        <v>0</v>
      </c>
      <c r="I18318">
        <v>0</v>
      </c>
      <c r="J18318">
        <v>0</v>
      </c>
      <c r="K18318" t="s">
        <v>70815</v>
      </c>
    </row>
    <row r="18319" spans="1:11" x14ac:dyDescent="0.3">
      <c r="A18319" t="s">
        <v>70816</v>
      </c>
      <c r="B18319" t="s">
        <v>70817</v>
      </c>
      <c r="C18319" t="s">
        <v>20</v>
      </c>
      <c r="D18319" t="s">
        <v>70818</v>
      </c>
      <c r="E18319" t="s">
        <v>61426</v>
      </c>
      <c r="F18319" t="s">
        <v>13885</v>
      </c>
      <c r="G18319" t="s">
        <v>822</v>
      </c>
      <c r="H18319">
        <v>0</v>
      </c>
      <c r="I18319">
        <v>0</v>
      </c>
      <c r="J18319">
        <v>0</v>
      </c>
      <c r="K18319" t="s">
        <v>70819</v>
      </c>
    </row>
    <row r="18320" spans="1:11" x14ac:dyDescent="0.3">
      <c r="A18320" t="s">
        <v>70820</v>
      </c>
      <c r="B18320" t="s">
        <v>70821</v>
      </c>
      <c r="C18320" t="s">
        <v>147</v>
      </c>
      <c r="D18320" t="s">
        <v>70822</v>
      </c>
      <c r="E18320" t="s">
        <v>59940</v>
      </c>
      <c r="F18320" t="s">
        <v>5583</v>
      </c>
      <c r="G18320" t="s">
        <v>42</v>
      </c>
      <c r="H18320">
        <v>0</v>
      </c>
      <c r="I18320">
        <v>0</v>
      </c>
      <c r="J18320">
        <v>0</v>
      </c>
      <c r="K18320" t="s">
        <v>70823</v>
      </c>
    </row>
    <row r="18321" spans="1:11" x14ac:dyDescent="0.3">
      <c r="A18321" t="s">
        <v>70824</v>
      </c>
      <c r="C18321" t="s">
        <v>147</v>
      </c>
      <c r="D18321" t="s">
        <v>70825</v>
      </c>
      <c r="E18321" t="s">
        <v>59940</v>
      </c>
      <c r="F18321" t="s">
        <v>3310</v>
      </c>
      <c r="G18321" t="s">
        <v>42</v>
      </c>
      <c r="H18321">
        <v>0</v>
      </c>
      <c r="I18321">
        <v>0</v>
      </c>
      <c r="J18321">
        <v>0</v>
      </c>
      <c r="K18321" t="s">
        <v>70826</v>
      </c>
    </row>
    <row r="18322" spans="1:11" x14ac:dyDescent="0.3">
      <c r="A18322" t="s">
        <v>70827</v>
      </c>
      <c r="C18322" t="s">
        <v>13</v>
      </c>
      <c r="D18322" t="s">
        <v>70828</v>
      </c>
      <c r="E18322" t="s">
        <v>66835</v>
      </c>
      <c r="F18322" t="s">
        <v>16</v>
      </c>
      <c r="G18322" t="s">
        <v>5387</v>
      </c>
      <c r="H18322">
        <v>0</v>
      </c>
      <c r="I18322">
        <v>0</v>
      </c>
      <c r="J18322">
        <v>0</v>
      </c>
      <c r="K18322" t="s">
        <v>70829</v>
      </c>
    </row>
    <row r="18323" spans="1:11" x14ac:dyDescent="0.3">
      <c r="A18323" t="s">
        <v>70830</v>
      </c>
      <c r="B18323" t="s">
        <v>70831</v>
      </c>
      <c r="C18323" t="s">
        <v>27</v>
      </c>
      <c r="D18323" t="s">
        <v>70832</v>
      </c>
      <c r="E18323" t="s">
        <v>29</v>
      </c>
      <c r="F18323" t="s">
        <v>41</v>
      </c>
      <c r="G18323" t="s">
        <v>42</v>
      </c>
      <c r="H18323">
        <v>0</v>
      </c>
      <c r="I18323">
        <v>0</v>
      </c>
      <c r="J18323">
        <v>0</v>
      </c>
      <c r="K18323" t="s">
        <v>70833</v>
      </c>
    </row>
    <row r="18324" spans="1:11" x14ac:dyDescent="0.3">
      <c r="A18324" t="s">
        <v>70834</v>
      </c>
      <c r="B18324" t="s">
        <v>70835</v>
      </c>
      <c r="C18324" t="s">
        <v>147</v>
      </c>
      <c r="D18324" t="s">
        <v>70836</v>
      </c>
      <c r="E18324" t="s">
        <v>59940</v>
      </c>
      <c r="F18324" t="s">
        <v>1590</v>
      </c>
      <c r="G18324" t="s">
        <v>42</v>
      </c>
      <c r="H18324">
        <v>0</v>
      </c>
      <c r="I18324">
        <v>0</v>
      </c>
      <c r="J18324">
        <v>0</v>
      </c>
      <c r="K18324" t="s">
        <v>70837</v>
      </c>
    </row>
    <row r="18325" spans="1:11" x14ac:dyDescent="0.3">
      <c r="A18325" t="s">
        <v>70838</v>
      </c>
      <c r="B18325" t="s">
        <v>70839</v>
      </c>
      <c r="C18325" t="s">
        <v>27</v>
      </c>
      <c r="D18325" t="s">
        <v>70840</v>
      </c>
      <c r="E18325" t="s">
        <v>65444</v>
      </c>
      <c r="F18325" t="s">
        <v>41</v>
      </c>
      <c r="G18325" t="s">
        <v>42</v>
      </c>
      <c r="H18325">
        <v>0</v>
      </c>
      <c r="I18325">
        <v>0</v>
      </c>
      <c r="J18325">
        <v>0</v>
      </c>
      <c r="K18325" t="s">
        <v>70841</v>
      </c>
    </row>
    <row r="18326" spans="1:11" x14ac:dyDescent="0.3">
      <c r="A18326" t="s">
        <v>70842</v>
      </c>
      <c r="B18326" t="s">
        <v>70843</v>
      </c>
      <c r="C18326" t="s">
        <v>147</v>
      </c>
      <c r="D18326" t="s">
        <v>70844</v>
      </c>
      <c r="E18326" t="s">
        <v>59940</v>
      </c>
      <c r="F18326" t="s">
        <v>650</v>
      </c>
      <c r="G18326" t="s">
        <v>42</v>
      </c>
      <c r="H18326">
        <v>0</v>
      </c>
      <c r="I18326">
        <v>0</v>
      </c>
      <c r="J18326">
        <v>0</v>
      </c>
      <c r="K18326" t="s">
        <v>70845</v>
      </c>
    </row>
    <row r="18327" spans="1:11" x14ac:dyDescent="0.3">
      <c r="A18327" t="s">
        <v>70846</v>
      </c>
      <c r="C18327" t="s">
        <v>20</v>
      </c>
      <c r="D18327" t="s">
        <v>70847</v>
      </c>
      <c r="E18327" t="s">
        <v>61426</v>
      </c>
      <c r="F18327" t="s">
        <v>3033</v>
      </c>
      <c r="G18327" t="s">
        <v>42</v>
      </c>
      <c r="H18327">
        <v>0</v>
      </c>
      <c r="I18327">
        <v>0</v>
      </c>
      <c r="J18327">
        <v>0</v>
      </c>
      <c r="K18327" t="s">
        <v>70848</v>
      </c>
    </row>
    <row r="18328" spans="1:11" x14ac:dyDescent="0.3">
      <c r="A18328" t="s">
        <v>70849</v>
      </c>
      <c r="B18328" t="s">
        <v>60964</v>
      </c>
      <c r="C18328" t="s">
        <v>27</v>
      </c>
      <c r="D18328" t="s">
        <v>70850</v>
      </c>
      <c r="E18328" t="s">
        <v>65444</v>
      </c>
      <c r="F18328" t="s">
        <v>41</v>
      </c>
      <c r="G18328" t="s">
        <v>42</v>
      </c>
      <c r="H18328">
        <v>0</v>
      </c>
      <c r="I18328">
        <v>0</v>
      </c>
      <c r="J18328">
        <v>0</v>
      </c>
      <c r="K18328" t="s">
        <v>70851</v>
      </c>
    </row>
    <row r="18329" spans="1:11" x14ac:dyDescent="0.3">
      <c r="A18329" t="s">
        <v>70852</v>
      </c>
      <c r="B18329" t="s">
        <v>70853</v>
      </c>
      <c r="C18329" t="s">
        <v>20</v>
      </c>
      <c r="D18329" t="s">
        <v>70854</v>
      </c>
      <c r="E18329" t="s">
        <v>61426</v>
      </c>
      <c r="F18329" t="s">
        <v>6890</v>
      </c>
      <c r="G18329" t="s">
        <v>42</v>
      </c>
      <c r="H18329">
        <v>0</v>
      </c>
      <c r="I18329">
        <v>0</v>
      </c>
      <c r="J18329">
        <v>0</v>
      </c>
      <c r="K18329" t="s">
        <v>70855</v>
      </c>
    </row>
    <row r="18330" spans="1:11" x14ac:dyDescent="0.3">
      <c r="A18330" t="s">
        <v>70856</v>
      </c>
      <c r="B18330" t="s">
        <v>18998</v>
      </c>
      <c r="C18330" t="s">
        <v>27</v>
      </c>
      <c r="D18330" t="s">
        <v>70857</v>
      </c>
      <c r="E18330" t="s">
        <v>65444</v>
      </c>
      <c r="F18330" t="s">
        <v>41</v>
      </c>
      <c r="G18330" t="s">
        <v>42</v>
      </c>
      <c r="H18330">
        <v>0</v>
      </c>
      <c r="I18330">
        <v>0</v>
      </c>
      <c r="J18330">
        <v>0</v>
      </c>
      <c r="K18330" t="s">
        <v>70858</v>
      </c>
    </row>
    <row r="18331" spans="1:11" x14ac:dyDescent="0.3">
      <c r="A18331" t="s">
        <v>70859</v>
      </c>
      <c r="C18331" t="s">
        <v>27</v>
      </c>
      <c r="D18331" t="s">
        <v>70860</v>
      </c>
      <c r="E18331" t="s">
        <v>65444</v>
      </c>
      <c r="F18331" t="s">
        <v>41</v>
      </c>
      <c r="G18331" t="s">
        <v>42</v>
      </c>
      <c r="H18331">
        <v>0</v>
      </c>
      <c r="I18331">
        <v>0</v>
      </c>
      <c r="J18331">
        <v>0</v>
      </c>
      <c r="K18331" t="s">
        <v>70861</v>
      </c>
    </row>
    <row r="18332" spans="1:11" x14ac:dyDescent="0.3">
      <c r="A18332" t="s">
        <v>70862</v>
      </c>
      <c r="C18332" t="s">
        <v>27</v>
      </c>
      <c r="D18332" t="s">
        <v>70863</v>
      </c>
      <c r="E18332" t="s">
        <v>29</v>
      </c>
      <c r="F18332" t="s">
        <v>41</v>
      </c>
      <c r="G18332" t="s">
        <v>42</v>
      </c>
      <c r="H18332">
        <v>0</v>
      </c>
      <c r="I18332">
        <v>0</v>
      </c>
      <c r="J18332">
        <v>0</v>
      </c>
      <c r="K18332" t="s">
        <v>70864</v>
      </c>
    </row>
    <row r="18333" spans="1:11" x14ac:dyDescent="0.3">
      <c r="A18333" t="s">
        <v>70865</v>
      </c>
      <c r="C18333" t="s">
        <v>1159</v>
      </c>
      <c r="D18333" t="s">
        <v>70866</v>
      </c>
      <c r="E18333" t="s">
        <v>10552</v>
      </c>
      <c r="F18333" t="s">
        <v>16</v>
      </c>
      <c r="G18333" t="s">
        <v>12652</v>
      </c>
      <c r="H18333">
        <v>0</v>
      </c>
      <c r="I18333">
        <v>0</v>
      </c>
      <c r="J18333">
        <v>0</v>
      </c>
      <c r="K18333" t="s">
        <v>70867</v>
      </c>
    </row>
    <row r="18334" spans="1:11" x14ac:dyDescent="0.3">
      <c r="A18334" t="s">
        <v>70868</v>
      </c>
      <c r="B18334" t="s">
        <v>70869</v>
      </c>
      <c r="C18334" t="s">
        <v>20</v>
      </c>
      <c r="D18334" t="s">
        <v>70870</v>
      </c>
      <c r="E18334" t="s">
        <v>61426</v>
      </c>
      <c r="F18334" t="s">
        <v>16</v>
      </c>
      <c r="G18334" t="s">
        <v>10373</v>
      </c>
      <c r="H18334">
        <v>0</v>
      </c>
      <c r="I18334">
        <v>0</v>
      </c>
      <c r="J18334">
        <v>0</v>
      </c>
      <c r="K18334" t="s">
        <v>70871</v>
      </c>
    </row>
    <row r="18335" spans="1:11" x14ac:dyDescent="0.3">
      <c r="A18335" t="s">
        <v>70872</v>
      </c>
      <c r="B18335" t="s">
        <v>70873</v>
      </c>
      <c r="C18335" t="s">
        <v>20</v>
      </c>
      <c r="D18335" t="s">
        <v>70874</v>
      </c>
      <c r="E18335" t="s">
        <v>61426</v>
      </c>
      <c r="F18335" t="s">
        <v>5733</v>
      </c>
      <c r="G18335" t="s">
        <v>42</v>
      </c>
      <c r="H18335">
        <v>0</v>
      </c>
      <c r="I18335">
        <v>0</v>
      </c>
      <c r="J18335">
        <v>0</v>
      </c>
      <c r="K18335" t="s">
        <v>70875</v>
      </c>
    </row>
    <row r="18336" spans="1:11" x14ac:dyDescent="0.3">
      <c r="A18336" t="s">
        <v>70876</v>
      </c>
      <c r="B18336" t="s">
        <v>70877</v>
      </c>
      <c r="C18336" t="s">
        <v>27</v>
      </c>
      <c r="D18336" t="s">
        <v>70878</v>
      </c>
      <c r="E18336" t="s">
        <v>65444</v>
      </c>
      <c r="F18336" t="s">
        <v>41</v>
      </c>
      <c r="G18336" t="s">
        <v>42</v>
      </c>
      <c r="H18336">
        <v>0</v>
      </c>
      <c r="I18336">
        <v>0</v>
      </c>
      <c r="J18336">
        <v>0</v>
      </c>
      <c r="K18336" t="s">
        <v>70879</v>
      </c>
    </row>
    <row r="18337" spans="1:11" x14ac:dyDescent="0.3">
      <c r="A18337" t="s">
        <v>70880</v>
      </c>
      <c r="B18337" t="s">
        <v>70881</v>
      </c>
      <c r="C18337" t="s">
        <v>27</v>
      </c>
      <c r="D18337" t="s">
        <v>70882</v>
      </c>
      <c r="E18337" t="s">
        <v>65444</v>
      </c>
      <c r="F18337" t="s">
        <v>41</v>
      </c>
      <c r="G18337" t="s">
        <v>42</v>
      </c>
      <c r="H18337">
        <v>0</v>
      </c>
      <c r="I18337">
        <v>0</v>
      </c>
      <c r="J18337">
        <v>0</v>
      </c>
      <c r="K18337" t="s">
        <v>70883</v>
      </c>
    </row>
    <row r="18338" spans="1:11" x14ac:dyDescent="0.3">
      <c r="A18338" t="s">
        <v>70884</v>
      </c>
      <c r="C18338" t="s">
        <v>27</v>
      </c>
      <c r="D18338" t="s">
        <v>70885</v>
      </c>
      <c r="E18338" t="s">
        <v>65444</v>
      </c>
      <c r="F18338" t="s">
        <v>41</v>
      </c>
      <c r="G18338" t="s">
        <v>42</v>
      </c>
      <c r="H18338">
        <v>0</v>
      </c>
      <c r="I18338">
        <v>0</v>
      </c>
      <c r="J18338">
        <v>0</v>
      </c>
      <c r="K18338" t="s">
        <v>70886</v>
      </c>
    </row>
    <row r="18339" spans="1:11" x14ac:dyDescent="0.3">
      <c r="A18339" t="s">
        <v>70887</v>
      </c>
      <c r="C18339" t="s">
        <v>27</v>
      </c>
      <c r="D18339" t="s">
        <v>70888</v>
      </c>
      <c r="E18339" t="s">
        <v>65444</v>
      </c>
      <c r="F18339" t="s">
        <v>41</v>
      </c>
      <c r="G18339" t="s">
        <v>42</v>
      </c>
      <c r="H18339">
        <v>0</v>
      </c>
      <c r="I18339">
        <v>0</v>
      </c>
      <c r="J18339">
        <v>0</v>
      </c>
      <c r="K18339" t="s">
        <v>70889</v>
      </c>
    </row>
    <row r="18340" spans="1:11" x14ac:dyDescent="0.3">
      <c r="A18340" t="s">
        <v>70890</v>
      </c>
      <c r="B18340" t="s">
        <v>70891</v>
      </c>
      <c r="C18340" t="s">
        <v>20</v>
      </c>
      <c r="D18340" t="s">
        <v>70892</v>
      </c>
      <c r="E18340" t="s">
        <v>61426</v>
      </c>
      <c r="F18340" t="s">
        <v>22372</v>
      </c>
      <c r="G18340" t="s">
        <v>1934</v>
      </c>
      <c r="H18340">
        <v>0</v>
      </c>
      <c r="I18340">
        <v>0</v>
      </c>
      <c r="J18340">
        <v>0</v>
      </c>
      <c r="K18340" t="s">
        <v>70893</v>
      </c>
    </row>
    <row r="18341" spans="1:11" x14ac:dyDescent="0.3">
      <c r="A18341" t="s">
        <v>70894</v>
      </c>
      <c r="C18341" t="s">
        <v>27</v>
      </c>
      <c r="D18341" t="s">
        <v>70895</v>
      </c>
      <c r="E18341" t="s">
        <v>29</v>
      </c>
      <c r="F18341" t="s">
        <v>41</v>
      </c>
      <c r="G18341" t="s">
        <v>42</v>
      </c>
      <c r="H18341">
        <v>0</v>
      </c>
      <c r="I18341">
        <v>0</v>
      </c>
      <c r="J18341">
        <v>0</v>
      </c>
      <c r="K18341" t="s">
        <v>70896</v>
      </c>
    </row>
    <row r="18342" spans="1:11" x14ac:dyDescent="0.3">
      <c r="A18342" t="s">
        <v>70897</v>
      </c>
      <c r="B18342" t="s">
        <v>70898</v>
      </c>
      <c r="C18342" t="s">
        <v>20</v>
      </c>
      <c r="D18342" t="s">
        <v>70899</v>
      </c>
      <c r="E18342" t="s">
        <v>61426</v>
      </c>
      <c r="F18342" t="s">
        <v>369</v>
      </c>
      <c r="G18342" t="s">
        <v>42</v>
      </c>
      <c r="H18342">
        <v>0</v>
      </c>
      <c r="I18342">
        <v>0</v>
      </c>
      <c r="J18342">
        <v>0</v>
      </c>
      <c r="K18342" t="s">
        <v>70900</v>
      </c>
    </row>
    <row r="18343" spans="1:11" x14ac:dyDescent="0.3">
      <c r="A18343" t="s">
        <v>70901</v>
      </c>
      <c r="B18343" t="s">
        <v>70902</v>
      </c>
      <c r="C18343" t="s">
        <v>20</v>
      </c>
      <c r="D18343" t="s">
        <v>70903</v>
      </c>
      <c r="E18343" t="s">
        <v>61426</v>
      </c>
      <c r="F18343" t="s">
        <v>2919</v>
      </c>
      <c r="G18343" t="s">
        <v>42</v>
      </c>
      <c r="H18343">
        <v>0</v>
      </c>
      <c r="I18343">
        <v>0</v>
      </c>
      <c r="J18343">
        <v>0</v>
      </c>
      <c r="K18343" t="s">
        <v>70904</v>
      </c>
    </row>
    <row r="18344" spans="1:11" x14ac:dyDescent="0.3">
      <c r="A18344" t="s">
        <v>70905</v>
      </c>
      <c r="B18344" t="s">
        <v>70906</v>
      </c>
      <c r="C18344" t="s">
        <v>20</v>
      </c>
      <c r="D18344" t="s">
        <v>70907</v>
      </c>
      <c r="E18344" t="s">
        <v>61426</v>
      </c>
      <c r="F18344" t="s">
        <v>21862</v>
      </c>
      <c r="G18344" t="s">
        <v>6088</v>
      </c>
      <c r="H18344">
        <v>0</v>
      </c>
      <c r="I18344">
        <v>0</v>
      </c>
      <c r="J18344">
        <v>0</v>
      </c>
      <c r="K18344" t="s">
        <v>70908</v>
      </c>
    </row>
    <row r="18345" spans="1:11" x14ac:dyDescent="0.3">
      <c r="A18345" t="s">
        <v>70909</v>
      </c>
      <c r="B18345" t="s">
        <v>70910</v>
      </c>
      <c r="C18345" t="s">
        <v>27</v>
      </c>
      <c r="D18345" t="s">
        <v>70911</v>
      </c>
      <c r="E18345" t="s">
        <v>65444</v>
      </c>
      <c r="F18345" t="s">
        <v>41</v>
      </c>
      <c r="G18345" t="s">
        <v>42</v>
      </c>
      <c r="H18345">
        <v>0</v>
      </c>
      <c r="I18345">
        <v>0</v>
      </c>
      <c r="J18345">
        <v>0</v>
      </c>
      <c r="K18345" t="s">
        <v>70912</v>
      </c>
    </row>
    <row r="18346" spans="1:11" x14ac:dyDescent="0.3">
      <c r="A18346" t="s">
        <v>70913</v>
      </c>
      <c r="B18346" t="s">
        <v>70914</v>
      </c>
      <c r="C18346" t="s">
        <v>27</v>
      </c>
      <c r="D18346" t="s">
        <v>70915</v>
      </c>
      <c r="E18346" t="s">
        <v>65444</v>
      </c>
      <c r="F18346" t="s">
        <v>41</v>
      </c>
      <c r="G18346" t="s">
        <v>42</v>
      </c>
      <c r="H18346">
        <v>0</v>
      </c>
      <c r="I18346">
        <v>0</v>
      </c>
      <c r="J18346">
        <v>0</v>
      </c>
      <c r="K18346" t="s">
        <v>70916</v>
      </c>
    </row>
    <row r="18347" spans="1:11" x14ac:dyDescent="0.3">
      <c r="A18347" t="s">
        <v>70917</v>
      </c>
      <c r="B18347" t="s">
        <v>70918</v>
      </c>
      <c r="C18347" t="s">
        <v>147</v>
      </c>
      <c r="D18347" t="s">
        <v>70919</v>
      </c>
      <c r="E18347" t="s">
        <v>59940</v>
      </c>
      <c r="F18347" t="s">
        <v>61835</v>
      </c>
      <c r="G18347" t="s">
        <v>42</v>
      </c>
      <c r="H18347">
        <v>0</v>
      </c>
      <c r="I18347">
        <v>0</v>
      </c>
      <c r="J18347">
        <v>0</v>
      </c>
      <c r="K18347" t="s">
        <v>70920</v>
      </c>
    </row>
    <row r="18348" spans="1:11" x14ac:dyDescent="0.3">
      <c r="A18348" t="s">
        <v>70921</v>
      </c>
      <c r="B18348" t="s">
        <v>70922</v>
      </c>
      <c r="C18348" t="s">
        <v>27</v>
      </c>
      <c r="D18348" t="s">
        <v>70923</v>
      </c>
      <c r="E18348" t="s">
        <v>65444</v>
      </c>
      <c r="F18348" t="s">
        <v>41</v>
      </c>
      <c r="G18348" t="s">
        <v>42</v>
      </c>
      <c r="H18348">
        <v>0</v>
      </c>
      <c r="I18348">
        <v>0</v>
      </c>
      <c r="J18348">
        <v>0</v>
      </c>
      <c r="K18348" t="s">
        <v>70924</v>
      </c>
    </row>
    <row r="18349" spans="1:11" x14ac:dyDescent="0.3">
      <c r="A18349" t="s">
        <v>70925</v>
      </c>
      <c r="B18349" t="s">
        <v>70926</v>
      </c>
      <c r="C18349" t="s">
        <v>13</v>
      </c>
      <c r="D18349" t="s">
        <v>70927</v>
      </c>
      <c r="E18349" t="s">
        <v>66835</v>
      </c>
      <c r="F18349" t="s">
        <v>16</v>
      </c>
      <c r="G18349" t="s">
        <v>3479</v>
      </c>
      <c r="H18349">
        <v>0</v>
      </c>
      <c r="I18349">
        <v>0</v>
      </c>
      <c r="J18349">
        <v>0</v>
      </c>
      <c r="K18349" t="s">
        <v>70928</v>
      </c>
    </row>
    <row r="18350" spans="1:11" x14ac:dyDescent="0.3">
      <c r="A18350" t="s">
        <v>70929</v>
      </c>
      <c r="B18350" t="s">
        <v>70930</v>
      </c>
      <c r="C18350" t="s">
        <v>13</v>
      </c>
      <c r="D18350" t="s">
        <v>70931</v>
      </c>
      <c r="E18350" t="s">
        <v>66835</v>
      </c>
      <c r="F18350" t="s">
        <v>16</v>
      </c>
      <c r="G18350" t="s">
        <v>2189</v>
      </c>
      <c r="H18350">
        <v>0</v>
      </c>
      <c r="I18350">
        <v>0</v>
      </c>
      <c r="J18350">
        <v>0</v>
      </c>
      <c r="K18350" t="s">
        <v>70932</v>
      </c>
    </row>
    <row r="18351" spans="1:11" x14ac:dyDescent="0.3">
      <c r="A18351" t="s">
        <v>70933</v>
      </c>
      <c r="B18351" t="s">
        <v>70934</v>
      </c>
      <c r="C18351" t="s">
        <v>20</v>
      </c>
      <c r="D18351" t="s">
        <v>70935</v>
      </c>
      <c r="E18351" t="s">
        <v>22</v>
      </c>
      <c r="F18351" t="s">
        <v>1906</v>
      </c>
      <c r="G18351" t="s">
        <v>42</v>
      </c>
      <c r="H18351">
        <v>0</v>
      </c>
      <c r="I18351">
        <v>0</v>
      </c>
      <c r="J18351">
        <v>0</v>
      </c>
      <c r="K18351" t="s">
        <v>70936</v>
      </c>
    </row>
    <row r="18352" spans="1:11" x14ac:dyDescent="0.3">
      <c r="A18352" t="s">
        <v>70937</v>
      </c>
      <c r="B18352" t="s">
        <v>70938</v>
      </c>
      <c r="C18352" t="s">
        <v>27</v>
      </c>
      <c r="D18352" t="s">
        <v>70939</v>
      </c>
      <c r="E18352" t="s">
        <v>29</v>
      </c>
      <c r="F18352" t="s">
        <v>41</v>
      </c>
      <c r="G18352" t="s">
        <v>42</v>
      </c>
      <c r="H18352">
        <v>0</v>
      </c>
      <c r="I18352">
        <v>0</v>
      </c>
      <c r="J18352">
        <v>0</v>
      </c>
      <c r="K18352" t="s">
        <v>70940</v>
      </c>
    </row>
    <row r="18353" spans="1:11" x14ac:dyDescent="0.3">
      <c r="A18353" t="s">
        <v>70941</v>
      </c>
      <c r="B18353" t="s">
        <v>70942</v>
      </c>
      <c r="C18353" t="s">
        <v>27</v>
      </c>
      <c r="D18353" t="e">
        <f>마그네시아 시멘트.</f>
        <v>#NAME?</v>
      </c>
      <c r="E18353" t="s">
        <v>29</v>
      </c>
      <c r="F18353" t="s">
        <v>16</v>
      </c>
      <c r="G18353" t="s">
        <v>1540</v>
      </c>
      <c r="H18353">
        <v>0</v>
      </c>
      <c r="I18353">
        <v>0</v>
      </c>
      <c r="J18353">
        <v>0</v>
      </c>
      <c r="K18353" t="s">
        <v>70943</v>
      </c>
    </row>
    <row r="18354" spans="1:11" x14ac:dyDescent="0.3">
      <c r="A18354" t="s">
        <v>70944</v>
      </c>
      <c r="B18354" t="s">
        <v>70945</v>
      </c>
      <c r="C18354" t="s">
        <v>27</v>
      </c>
      <c r="D18354" t="s">
        <v>70946</v>
      </c>
      <c r="E18354" t="s">
        <v>29</v>
      </c>
      <c r="F18354" t="s">
        <v>41</v>
      </c>
      <c r="G18354" t="s">
        <v>42</v>
      </c>
      <c r="H18354">
        <v>0</v>
      </c>
      <c r="I18354">
        <v>0</v>
      </c>
      <c r="J18354">
        <v>0</v>
      </c>
      <c r="K18354" t="s">
        <v>70947</v>
      </c>
    </row>
    <row r="18355" spans="1:11" x14ac:dyDescent="0.3">
      <c r="A18355" t="s">
        <v>70948</v>
      </c>
      <c r="B18355" t="s">
        <v>70949</v>
      </c>
      <c r="C18355" t="s">
        <v>13</v>
      </c>
      <c r="D18355" t="s">
        <v>70950</v>
      </c>
      <c r="E18355" t="s">
        <v>66835</v>
      </c>
      <c r="F18355" t="s">
        <v>16</v>
      </c>
      <c r="G18355" t="s">
        <v>13739</v>
      </c>
      <c r="H18355">
        <v>0</v>
      </c>
      <c r="I18355">
        <v>0</v>
      </c>
      <c r="J18355">
        <v>0</v>
      </c>
      <c r="K18355" t="s">
        <v>70951</v>
      </c>
    </row>
    <row r="18356" spans="1:11" x14ac:dyDescent="0.3">
      <c r="A18356" t="s">
        <v>70952</v>
      </c>
      <c r="C18356" t="s">
        <v>20</v>
      </c>
      <c r="D18356" t="s">
        <v>70953</v>
      </c>
      <c r="E18356" t="s">
        <v>61426</v>
      </c>
      <c r="F18356" t="s">
        <v>5560</v>
      </c>
      <c r="G18356" t="s">
        <v>42</v>
      </c>
      <c r="H18356">
        <v>0</v>
      </c>
      <c r="I18356">
        <v>0</v>
      </c>
      <c r="J18356">
        <v>0</v>
      </c>
      <c r="K18356" t="s">
        <v>70954</v>
      </c>
    </row>
    <row r="18357" spans="1:11" x14ac:dyDescent="0.3">
      <c r="A18357" t="s">
        <v>70955</v>
      </c>
      <c r="C18357" t="s">
        <v>27</v>
      </c>
      <c r="D18357" t="s">
        <v>70888</v>
      </c>
      <c r="E18357" t="s">
        <v>65444</v>
      </c>
      <c r="F18357" t="s">
        <v>41</v>
      </c>
      <c r="G18357" t="s">
        <v>42</v>
      </c>
      <c r="H18357">
        <v>0</v>
      </c>
      <c r="I18357">
        <v>0</v>
      </c>
      <c r="J18357">
        <v>0</v>
      </c>
      <c r="K18357" t="s">
        <v>70956</v>
      </c>
    </row>
    <row r="18358" spans="1:11" x14ac:dyDescent="0.3">
      <c r="A18358" t="s">
        <v>70957</v>
      </c>
      <c r="C18358" t="s">
        <v>27</v>
      </c>
      <c r="D18358" t="s">
        <v>70958</v>
      </c>
      <c r="E18358" t="s">
        <v>65444</v>
      </c>
      <c r="F18358" t="s">
        <v>41</v>
      </c>
      <c r="G18358" t="s">
        <v>42</v>
      </c>
      <c r="H18358">
        <v>0</v>
      </c>
      <c r="I18358">
        <v>0</v>
      </c>
      <c r="J18358">
        <v>0</v>
      </c>
      <c r="K18358" t="s">
        <v>70959</v>
      </c>
    </row>
    <row r="18359" spans="1:11" x14ac:dyDescent="0.3">
      <c r="A18359" t="s">
        <v>70960</v>
      </c>
      <c r="B18359" t="s">
        <v>7412</v>
      </c>
      <c r="C18359" t="s">
        <v>27</v>
      </c>
      <c r="D18359" t="s">
        <v>70961</v>
      </c>
      <c r="E18359" t="s">
        <v>65444</v>
      </c>
      <c r="F18359" t="s">
        <v>41</v>
      </c>
      <c r="G18359" t="s">
        <v>42</v>
      </c>
      <c r="H18359">
        <v>0</v>
      </c>
      <c r="I18359">
        <v>0</v>
      </c>
      <c r="J18359">
        <v>0</v>
      </c>
      <c r="K18359" t="s">
        <v>70962</v>
      </c>
    </row>
    <row r="18360" spans="1:11" x14ac:dyDescent="0.3">
      <c r="A18360" t="s">
        <v>70963</v>
      </c>
      <c r="C18360" t="s">
        <v>27</v>
      </c>
      <c r="D18360" t="s">
        <v>70964</v>
      </c>
      <c r="E18360" t="s">
        <v>65444</v>
      </c>
      <c r="F18360" t="s">
        <v>41</v>
      </c>
      <c r="G18360" t="s">
        <v>42</v>
      </c>
      <c r="H18360">
        <v>0</v>
      </c>
      <c r="I18360">
        <v>0</v>
      </c>
      <c r="J18360">
        <v>0</v>
      </c>
      <c r="K18360" t="s">
        <v>70965</v>
      </c>
    </row>
    <row r="18361" spans="1:11" x14ac:dyDescent="0.3">
      <c r="A18361" t="s">
        <v>70966</v>
      </c>
      <c r="B18361" t="s">
        <v>70967</v>
      </c>
      <c r="C18361" t="s">
        <v>27</v>
      </c>
      <c r="D18361" t="s">
        <v>70968</v>
      </c>
      <c r="E18361" t="s">
        <v>65444</v>
      </c>
      <c r="F18361" t="s">
        <v>41</v>
      </c>
      <c r="G18361" t="s">
        <v>42</v>
      </c>
      <c r="H18361">
        <v>0</v>
      </c>
      <c r="I18361">
        <v>0</v>
      </c>
      <c r="J18361">
        <v>0</v>
      </c>
      <c r="K18361" t="s">
        <v>70969</v>
      </c>
    </row>
    <row r="18362" spans="1:11" x14ac:dyDescent="0.3">
      <c r="A18362" t="s">
        <v>70970</v>
      </c>
      <c r="C18362" t="s">
        <v>27</v>
      </c>
      <c r="D18362" t="s">
        <v>70971</v>
      </c>
      <c r="E18362" t="s">
        <v>65444</v>
      </c>
      <c r="F18362" t="s">
        <v>41</v>
      </c>
      <c r="G18362" t="s">
        <v>42</v>
      </c>
      <c r="H18362">
        <v>0</v>
      </c>
      <c r="I18362">
        <v>0</v>
      </c>
      <c r="J18362">
        <v>0</v>
      </c>
      <c r="K18362" t="s">
        <v>70972</v>
      </c>
    </row>
    <row r="18363" spans="1:11" x14ac:dyDescent="0.3">
      <c r="A18363" t="s">
        <v>70973</v>
      </c>
      <c r="B18363" t="s">
        <v>70974</v>
      </c>
      <c r="C18363" t="s">
        <v>27</v>
      </c>
      <c r="D18363" t="s">
        <v>70975</v>
      </c>
      <c r="E18363" t="s">
        <v>65444</v>
      </c>
      <c r="F18363" t="s">
        <v>41</v>
      </c>
      <c r="G18363" t="s">
        <v>42</v>
      </c>
      <c r="H18363">
        <v>0</v>
      </c>
      <c r="I18363">
        <v>0</v>
      </c>
      <c r="J18363">
        <v>0</v>
      </c>
      <c r="K18363" t="s">
        <v>70976</v>
      </c>
    </row>
    <row r="18364" spans="1:11" x14ac:dyDescent="0.3">
      <c r="A18364" t="s">
        <v>70977</v>
      </c>
      <c r="B18364" t="s">
        <v>70978</v>
      </c>
      <c r="C18364" t="s">
        <v>27</v>
      </c>
      <c r="D18364" t="s">
        <v>70979</v>
      </c>
      <c r="E18364" t="s">
        <v>65444</v>
      </c>
      <c r="F18364" t="s">
        <v>41</v>
      </c>
      <c r="G18364" t="s">
        <v>42</v>
      </c>
      <c r="H18364">
        <v>0</v>
      </c>
      <c r="I18364">
        <v>0</v>
      </c>
      <c r="J18364">
        <v>0</v>
      </c>
      <c r="K18364" t="s">
        <v>70980</v>
      </c>
    </row>
    <row r="18365" spans="1:11" x14ac:dyDescent="0.3">
      <c r="A18365" t="s">
        <v>70981</v>
      </c>
      <c r="B18365" t="s">
        <v>70982</v>
      </c>
      <c r="C18365" t="s">
        <v>27</v>
      </c>
      <c r="D18365" t="s">
        <v>70983</v>
      </c>
      <c r="E18365" t="s">
        <v>29</v>
      </c>
      <c r="F18365" t="s">
        <v>16</v>
      </c>
      <c r="G18365" t="s">
        <v>7669</v>
      </c>
      <c r="H18365">
        <v>0</v>
      </c>
      <c r="I18365">
        <v>0</v>
      </c>
      <c r="J18365">
        <v>0</v>
      </c>
      <c r="K18365" t="s">
        <v>70984</v>
      </c>
    </row>
    <row r="18366" spans="1:11" x14ac:dyDescent="0.3">
      <c r="A18366" t="s">
        <v>70985</v>
      </c>
      <c r="B18366" t="s">
        <v>70986</v>
      </c>
      <c r="C18366" t="s">
        <v>27</v>
      </c>
      <c r="D18366" t="s">
        <v>70987</v>
      </c>
      <c r="E18366" t="s">
        <v>65444</v>
      </c>
      <c r="F18366" t="s">
        <v>41</v>
      </c>
      <c r="G18366" t="s">
        <v>42</v>
      </c>
      <c r="H18366">
        <v>0</v>
      </c>
      <c r="I18366">
        <v>0</v>
      </c>
      <c r="J18366">
        <v>0</v>
      </c>
      <c r="K18366" t="s">
        <v>70988</v>
      </c>
    </row>
    <row r="18367" spans="1:11" x14ac:dyDescent="0.3">
      <c r="A18367" t="s">
        <v>70989</v>
      </c>
      <c r="B18367" t="s">
        <v>70990</v>
      </c>
      <c r="C18367" t="s">
        <v>27</v>
      </c>
      <c r="D18367" t="s">
        <v>70991</v>
      </c>
      <c r="E18367" t="s">
        <v>65444</v>
      </c>
      <c r="F18367" t="s">
        <v>41</v>
      </c>
      <c r="G18367" t="s">
        <v>42</v>
      </c>
      <c r="H18367">
        <v>0</v>
      </c>
      <c r="I18367">
        <v>0</v>
      </c>
      <c r="J18367">
        <v>0</v>
      </c>
      <c r="K18367" t="s">
        <v>70992</v>
      </c>
    </row>
    <row r="18368" spans="1:11" x14ac:dyDescent="0.3">
      <c r="A18368" t="s">
        <v>70993</v>
      </c>
      <c r="C18368" t="s">
        <v>27</v>
      </c>
      <c r="D18368" t="s">
        <v>70994</v>
      </c>
      <c r="E18368" t="s">
        <v>65444</v>
      </c>
      <c r="F18368" t="s">
        <v>41</v>
      </c>
      <c r="G18368" t="s">
        <v>42</v>
      </c>
      <c r="H18368">
        <v>0</v>
      </c>
      <c r="I18368">
        <v>0</v>
      </c>
      <c r="J18368">
        <v>0</v>
      </c>
      <c r="K18368" t="s">
        <v>70995</v>
      </c>
    </row>
    <row r="18369" spans="1:11" x14ac:dyDescent="0.3">
      <c r="A18369" t="s">
        <v>70996</v>
      </c>
      <c r="B18369" t="s">
        <v>70997</v>
      </c>
      <c r="C18369" t="s">
        <v>27</v>
      </c>
      <c r="D18369" t="s">
        <v>70998</v>
      </c>
      <c r="E18369" t="s">
        <v>65444</v>
      </c>
      <c r="F18369" t="s">
        <v>41</v>
      </c>
      <c r="G18369" t="s">
        <v>42</v>
      </c>
      <c r="H18369">
        <v>0</v>
      </c>
      <c r="I18369">
        <v>0</v>
      </c>
      <c r="J18369">
        <v>0</v>
      </c>
      <c r="K18369" t="s">
        <v>70999</v>
      </c>
    </row>
    <row r="18370" spans="1:11" x14ac:dyDescent="0.3">
      <c r="A18370" t="s">
        <v>71000</v>
      </c>
      <c r="C18370" t="s">
        <v>27</v>
      </c>
      <c r="D18370" t="s">
        <v>71001</v>
      </c>
      <c r="E18370" t="s">
        <v>65444</v>
      </c>
      <c r="F18370" t="s">
        <v>41</v>
      </c>
      <c r="G18370" t="s">
        <v>42</v>
      </c>
      <c r="H18370">
        <v>0</v>
      </c>
      <c r="I18370">
        <v>0</v>
      </c>
      <c r="J18370">
        <v>0</v>
      </c>
      <c r="K18370" t="s">
        <v>71002</v>
      </c>
    </row>
    <row r="18371" spans="1:11" x14ac:dyDescent="0.3">
      <c r="A18371" t="s">
        <v>71003</v>
      </c>
      <c r="B18371" t="s">
        <v>71004</v>
      </c>
      <c r="C18371" t="s">
        <v>27</v>
      </c>
      <c r="D18371" t="s">
        <v>71005</v>
      </c>
      <c r="E18371" t="s">
        <v>65444</v>
      </c>
      <c r="F18371" t="s">
        <v>41</v>
      </c>
      <c r="G18371" t="s">
        <v>42</v>
      </c>
      <c r="H18371">
        <v>0</v>
      </c>
      <c r="I18371">
        <v>0</v>
      </c>
      <c r="J18371">
        <v>0</v>
      </c>
      <c r="K18371" t="s">
        <v>71006</v>
      </c>
    </row>
    <row r="18372" spans="1:11" x14ac:dyDescent="0.3">
      <c r="A18372" t="s">
        <v>71007</v>
      </c>
      <c r="B18372" t="s">
        <v>71008</v>
      </c>
      <c r="C18372" t="s">
        <v>147</v>
      </c>
      <c r="D18372" t="s">
        <v>71009</v>
      </c>
      <c r="E18372" t="s">
        <v>59940</v>
      </c>
      <c r="F18372" t="s">
        <v>835</v>
      </c>
      <c r="G18372" t="s">
        <v>6816</v>
      </c>
      <c r="H18372">
        <v>0</v>
      </c>
      <c r="I18372">
        <v>0</v>
      </c>
      <c r="J18372">
        <v>0</v>
      </c>
      <c r="K18372" t="s">
        <v>71010</v>
      </c>
    </row>
    <row r="18373" spans="1:11" x14ac:dyDescent="0.3">
      <c r="A18373" t="s">
        <v>71011</v>
      </c>
      <c r="B18373" t="s">
        <v>71012</v>
      </c>
      <c r="C18373" t="s">
        <v>147</v>
      </c>
      <c r="D18373" t="s">
        <v>71013</v>
      </c>
      <c r="E18373" t="s">
        <v>59940</v>
      </c>
      <c r="F18373" t="s">
        <v>5273</v>
      </c>
      <c r="G18373" t="s">
        <v>42</v>
      </c>
      <c r="H18373">
        <v>0</v>
      </c>
      <c r="I18373">
        <v>0</v>
      </c>
      <c r="J18373">
        <v>0</v>
      </c>
      <c r="K18373" t="s">
        <v>71014</v>
      </c>
    </row>
    <row r="18374" spans="1:11" x14ac:dyDescent="0.3">
      <c r="A18374" t="s">
        <v>71015</v>
      </c>
      <c r="B18374" t="s">
        <v>71016</v>
      </c>
      <c r="C18374" t="s">
        <v>147</v>
      </c>
      <c r="D18374" t="s">
        <v>71017</v>
      </c>
      <c r="E18374" t="s">
        <v>59940</v>
      </c>
      <c r="F18374" t="s">
        <v>13392</v>
      </c>
      <c r="G18374" t="s">
        <v>42</v>
      </c>
      <c r="H18374">
        <v>0</v>
      </c>
      <c r="I18374">
        <v>0</v>
      </c>
      <c r="J18374">
        <v>0</v>
      </c>
      <c r="K18374" t="s">
        <v>71018</v>
      </c>
    </row>
    <row r="18375" spans="1:11" x14ac:dyDescent="0.3">
      <c r="A18375" t="s">
        <v>71019</v>
      </c>
      <c r="B18375" t="s">
        <v>71020</v>
      </c>
      <c r="C18375" t="s">
        <v>147</v>
      </c>
      <c r="D18375" t="s">
        <v>71021</v>
      </c>
      <c r="E18375" t="s">
        <v>59940</v>
      </c>
      <c r="F18375" t="s">
        <v>402</v>
      </c>
      <c r="G18375" t="s">
        <v>42</v>
      </c>
      <c r="H18375">
        <v>0</v>
      </c>
      <c r="I18375">
        <v>0</v>
      </c>
      <c r="J18375">
        <v>0</v>
      </c>
      <c r="K18375" t="s">
        <v>71022</v>
      </c>
    </row>
    <row r="18376" spans="1:11" x14ac:dyDescent="0.3">
      <c r="A18376" t="s">
        <v>71023</v>
      </c>
      <c r="B18376" t="s">
        <v>71024</v>
      </c>
      <c r="C18376" t="s">
        <v>558</v>
      </c>
      <c r="D18376" t="s">
        <v>71025</v>
      </c>
      <c r="E18376" t="s">
        <v>34293</v>
      </c>
      <c r="F18376" t="s">
        <v>9438</v>
      </c>
      <c r="G18376" t="s">
        <v>25115</v>
      </c>
      <c r="H18376">
        <v>0</v>
      </c>
      <c r="I18376">
        <v>0</v>
      </c>
      <c r="J18376">
        <v>0</v>
      </c>
      <c r="K18376" t="s">
        <v>71026</v>
      </c>
    </row>
    <row r="18377" spans="1:11" x14ac:dyDescent="0.3">
      <c r="A18377" t="s">
        <v>71027</v>
      </c>
      <c r="B18377" t="s">
        <v>71028</v>
      </c>
      <c r="C18377" t="s">
        <v>27</v>
      </c>
      <c r="D18377" t="s">
        <v>71029</v>
      </c>
      <c r="E18377" t="s">
        <v>65444</v>
      </c>
      <c r="F18377" t="s">
        <v>41</v>
      </c>
      <c r="G18377" t="s">
        <v>42</v>
      </c>
      <c r="H18377">
        <v>0</v>
      </c>
      <c r="I18377">
        <v>0</v>
      </c>
      <c r="J18377">
        <v>0</v>
      </c>
      <c r="K18377" t="s">
        <v>71030</v>
      </c>
    </row>
    <row r="18378" spans="1:11" x14ac:dyDescent="0.3">
      <c r="A18378" t="s">
        <v>26667</v>
      </c>
      <c r="B18378" t="s">
        <v>71031</v>
      </c>
      <c r="C18378" t="s">
        <v>27</v>
      </c>
      <c r="D18378" t="s">
        <v>71032</v>
      </c>
      <c r="E18378" t="s">
        <v>65444</v>
      </c>
      <c r="F18378" t="s">
        <v>41</v>
      </c>
      <c r="G18378" t="s">
        <v>42</v>
      </c>
      <c r="H18378">
        <v>0</v>
      </c>
      <c r="I18378">
        <v>0</v>
      </c>
      <c r="J18378">
        <v>0</v>
      </c>
      <c r="K18378" t="s">
        <v>71033</v>
      </c>
    </row>
    <row r="18379" spans="1:11" x14ac:dyDescent="0.3">
      <c r="A18379" t="s">
        <v>71034</v>
      </c>
      <c r="B18379" t="s">
        <v>41459</v>
      </c>
      <c r="C18379" t="s">
        <v>27</v>
      </c>
      <c r="D18379" t="s">
        <v>71035</v>
      </c>
      <c r="E18379" t="s">
        <v>65444</v>
      </c>
      <c r="F18379" t="s">
        <v>41</v>
      </c>
      <c r="G18379" t="s">
        <v>42</v>
      </c>
      <c r="H18379">
        <v>0</v>
      </c>
      <c r="I18379">
        <v>0</v>
      </c>
      <c r="J18379">
        <v>0</v>
      </c>
      <c r="K18379" t="s">
        <v>71036</v>
      </c>
    </row>
    <row r="18380" spans="1:11" x14ac:dyDescent="0.3">
      <c r="A18380" t="s">
        <v>71037</v>
      </c>
      <c r="C18380" t="s">
        <v>27</v>
      </c>
      <c r="D18380" t="s">
        <v>7590</v>
      </c>
      <c r="E18380" t="s">
        <v>65444</v>
      </c>
      <c r="F18380" t="s">
        <v>41</v>
      </c>
      <c r="G18380" t="s">
        <v>42</v>
      </c>
      <c r="H18380">
        <v>0</v>
      </c>
      <c r="I18380">
        <v>0</v>
      </c>
      <c r="J18380">
        <v>0</v>
      </c>
      <c r="K18380" t="s">
        <v>71038</v>
      </c>
    </row>
    <row r="18381" spans="1:11" x14ac:dyDescent="0.3">
      <c r="A18381" t="s">
        <v>71039</v>
      </c>
      <c r="B18381" t="s">
        <v>71040</v>
      </c>
      <c r="C18381" t="s">
        <v>466</v>
      </c>
      <c r="D18381" t="s">
        <v>71041</v>
      </c>
      <c r="E18381" t="s">
        <v>20624</v>
      </c>
      <c r="F18381" t="s">
        <v>16</v>
      </c>
      <c r="G18381" t="s">
        <v>16240</v>
      </c>
      <c r="H18381">
        <v>0</v>
      </c>
      <c r="I18381">
        <v>0</v>
      </c>
      <c r="J18381">
        <v>0</v>
      </c>
      <c r="K18381" t="s">
        <v>71042</v>
      </c>
    </row>
    <row r="18382" spans="1:11" x14ac:dyDescent="0.3">
      <c r="A18382" t="s">
        <v>71043</v>
      </c>
      <c r="B18382" t="s">
        <v>71044</v>
      </c>
      <c r="C18382" t="s">
        <v>27</v>
      </c>
      <c r="D18382" t="s">
        <v>71045</v>
      </c>
      <c r="E18382" t="s">
        <v>65444</v>
      </c>
      <c r="F18382" t="s">
        <v>41</v>
      </c>
      <c r="G18382" t="s">
        <v>42</v>
      </c>
      <c r="H18382">
        <v>0</v>
      </c>
      <c r="I18382">
        <v>0</v>
      </c>
      <c r="J18382">
        <v>0</v>
      </c>
      <c r="K18382" t="s">
        <v>71046</v>
      </c>
    </row>
    <row r="18383" spans="1:11" x14ac:dyDescent="0.3">
      <c r="A18383" t="s">
        <v>71047</v>
      </c>
      <c r="C18383" t="s">
        <v>27</v>
      </c>
      <c r="D18383" t="s">
        <v>71048</v>
      </c>
      <c r="E18383" t="s">
        <v>65444</v>
      </c>
      <c r="F18383" t="s">
        <v>41</v>
      </c>
      <c r="G18383" t="s">
        <v>42</v>
      </c>
      <c r="H18383">
        <v>0</v>
      </c>
      <c r="I18383">
        <v>0</v>
      </c>
      <c r="J18383">
        <v>0</v>
      </c>
      <c r="K18383" t="s">
        <v>71049</v>
      </c>
    </row>
    <row r="18384" spans="1:11" x14ac:dyDescent="0.3">
      <c r="A18384" t="s">
        <v>71050</v>
      </c>
      <c r="C18384" t="s">
        <v>20</v>
      </c>
      <c r="D18384" t="s">
        <v>71051</v>
      </c>
      <c r="E18384" t="s">
        <v>61426</v>
      </c>
      <c r="F18384" t="s">
        <v>32978</v>
      </c>
      <c r="G18384" t="s">
        <v>42</v>
      </c>
      <c r="H18384">
        <v>0</v>
      </c>
      <c r="I18384">
        <v>0</v>
      </c>
      <c r="J18384">
        <v>0</v>
      </c>
      <c r="K18384" t="s">
        <v>71052</v>
      </c>
    </row>
    <row r="18385" spans="1:11" x14ac:dyDescent="0.3">
      <c r="A18385" t="s">
        <v>71053</v>
      </c>
      <c r="B18385" t="s">
        <v>71054</v>
      </c>
      <c r="C18385" t="s">
        <v>27</v>
      </c>
      <c r="D18385" t="s">
        <v>71055</v>
      </c>
      <c r="E18385" t="s">
        <v>29</v>
      </c>
      <c r="F18385" t="s">
        <v>41</v>
      </c>
      <c r="G18385" t="s">
        <v>6044</v>
      </c>
      <c r="H18385">
        <v>0</v>
      </c>
      <c r="I18385">
        <v>0</v>
      </c>
      <c r="J18385">
        <v>0</v>
      </c>
      <c r="K18385" t="s">
        <v>71056</v>
      </c>
    </row>
    <row r="18386" spans="1:11" x14ac:dyDescent="0.3">
      <c r="A18386" t="s">
        <v>71057</v>
      </c>
      <c r="C18386" t="s">
        <v>20</v>
      </c>
      <c r="D18386" t="s">
        <v>71058</v>
      </c>
      <c r="E18386" t="s">
        <v>61426</v>
      </c>
      <c r="F18386" t="s">
        <v>6061</v>
      </c>
      <c r="G18386" t="s">
        <v>42</v>
      </c>
      <c r="H18386">
        <v>0</v>
      </c>
      <c r="I18386">
        <v>0</v>
      </c>
      <c r="J18386">
        <v>0</v>
      </c>
      <c r="K18386" t="s">
        <v>71059</v>
      </c>
    </row>
    <row r="18387" spans="1:11" x14ac:dyDescent="0.3">
      <c r="A18387" t="s">
        <v>71060</v>
      </c>
      <c r="B18387" t="s">
        <v>71061</v>
      </c>
      <c r="C18387" t="s">
        <v>20</v>
      </c>
      <c r="D18387" t="s">
        <v>71062</v>
      </c>
      <c r="E18387" t="s">
        <v>61426</v>
      </c>
      <c r="F18387" t="s">
        <v>7594</v>
      </c>
      <c r="G18387" t="s">
        <v>42</v>
      </c>
      <c r="H18387">
        <v>0</v>
      </c>
      <c r="I18387">
        <v>0</v>
      </c>
      <c r="J18387">
        <v>0</v>
      </c>
      <c r="K18387" t="s">
        <v>71063</v>
      </c>
    </row>
    <row r="18388" spans="1:11" x14ac:dyDescent="0.3">
      <c r="A18388" t="s">
        <v>71064</v>
      </c>
      <c r="B18388" t="s">
        <v>71065</v>
      </c>
      <c r="C18388" t="s">
        <v>27</v>
      </c>
      <c r="D18388" t="s">
        <v>71066</v>
      </c>
      <c r="E18388" t="s">
        <v>65444</v>
      </c>
      <c r="F18388" t="s">
        <v>41</v>
      </c>
      <c r="G18388" t="s">
        <v>42</v>
      </c>
      <c r="H18388">
        <v>0</v>
      </c>
      <c r="I18388">
        <v>0</v>
      </c>
      <c r="J18388">
        <v>0</v>
      </c>
      <c r="K18388" t="s">
        <v>71067</v>
      </c>
    </row>
    <row r="18389" spans="1:11" x14ac:dyDescent="0.3">
      <c r="A18389" t="s">
        <v>71068</v>
      </c>
      <c r="B18389" t="s">
        <v>71069</v>
      </c>
      <c r="C18389" t="s">
        <v>27</v>
      </c>
      <c r="D18389" t="s">
        <v>71070</v>
      </c>
      <c r="E18389" t="s">
        <v>65444</v>
      </c>
      <c r="F18389" t="s">
        <v>41</v>
      </c>
      <c r="G18389" t="s">
        <v>42</v>
      </c>
      <c r="H18389">
        <v>0</v>
      </c>
      <c r="I18389">
        <v>0</v>
      </c>
      <c r="J18389">
        <v>0</v>
      </c>
      <c r="K18389" t="s">
        <v>71071</v>
      </c>
    </row>
    <row r="18390" spans="1:11" x14ac:dyDescent="0.3">
      <c r="A18390" t="s">
        <v>71072</v>
      </c>
      <c r="B18390" t="s">
        <v>71073</v>
      </c>
      <c r="C18390" t="s">
        <v>27</v>
      </c>
      <c r="D18390" t="s">
        <v>71074</v>
      </c>
      <c r="E18390" t="s">
        <v>65444</v>
      </c>
      <c r="F18390" t="s">
        <v>41</v>
      </c>
      <c r="G18390" t="s">
        <v>42</v>
      </c>
      <c r="H18390">
        <v>0</v>
      </c>
      <c r="I18390">
        <v>0</v>
      </c>
      <c r="J18390">
        <v>0</v>
      </c>
      <c r="K18390" t="s">
        <v>71075</v>
      </c>
    </row>
    <row r="18391" spans="1:11" x14ac:dyDescent="0.3">
      <c r="A18391" t="s">
        <v>71076</v>
      </c>
      <c r="B18391" t="s">
        <v>71077</v>
      </c>
      <c r="C18391" t="s">
        <v>558</v>
      </c>
      <c r="D18391" t="s">
        <v>71078</v>
      </c>
      <c r="E18391" t="s">
        <v>34293</v>
      </c>
      <c r="F18391" t="s">
        <v>3452</v>
      </c>
      <c r="G18391" t="s">
        <v>4895</v>
      </c>
      <c r="H18391">
        <v>0</v>
      </c>
      <c r="I18391">
        <v>0</v>
      </c>
      <c r="J18391">
        <v>0</v>
      </c>
      <c r="K18391" t="s">
        <v>71079</v>
      </c>
    </row>
    <row r="18392" spans="1:11" x14ac:dyDescent="0.3">
      <c r="A18392" t="s">
        <v>71080</v>
      </c>
      <c r="B18392" t="s">
        <v>71081</v>
      </c>
      <c r="C18392" t="s">
        <v>27</v>
      </c>
      <c r="D18392" t="s">
        <v>71082</v>
      </c>
      <c r="E18392" t="s">
        <v>65444</v>
      </c>
      <c r="F18392" t="s">
        <v>41</v>
      </c>
      <c r="G18392" t="s">
        <v>42</v>
      </c>
      <c r="H18392">
        <v>0</v>
      </c>
      <c r="I18392">
        <v>0</v>
      </c>
      <c r="J18392">
        <v>0</v>
      </c>
      <c r="K18392" t="s">
        <v>71083</v>
      </c>
    </row>
    <row r="18393" spans="1:11" x14ac:dyDescent="0.3">
      <c r="A18393" t="s">
        <v>71084</v>
      </c>
      <c r="B18393" t="s">
        <v>71085</v>
      </c>
      <c r="C18393" t="s">
        <v>20</v>
      </c>
      <c r="D18393" t="s">
        <v>71086</v>
      </c>
      <c r="E18393" t="s">
        <v>61426</v>
      </c>
      <c r="F18393" t="s">
        <v>6717</v>
      </c>
      <c r="G18393" t="s">
        <v>42</v>
      </c>
      <c r="H18393">
        <v>0</v>
      </c>
      <c r="I18393">
        <v>0</v>
      </c>
      <c r="J18393">
        <v>0</v>
      </c>
      <c r="K18393" t="s">
        <v>71087</v>
      </c>
    </row>
    <row r="18394" spans="1:11" x14ac:dyDescent="0.3">
      <c r="A18394" t="s">
        <v>71088</v>
      </c>
      <c r="B18394" t="s">
        <v>71089</v>
      </c>
      <c r="C18394" t="s">
        <v>27</v>
      </c>
      <c r="D18394" t="s">
        <v>71090</v>
      </c>
      <c r="E18394" t="s">
        <v>65444</v>
      </c>
      <c r="F18394" t="s">
        <v>41</v>
      </c>
      <c r="G18394" t="s">
        <v>42</v>
      </c>
      <c r="H18394">
        <v>0</v>
      </c>
      <c r="I18394">
        <v>0</v>
      </c>
      <c r="J18394">
        <v>0</v>
      </c>
      <c r="K18394" t="s">
        <v>71091</v>
      </c>
    </row>
    <row r="18395" spans="1:11" x14ac:dyDescent="0.3">
      <c r="A18395" t="s">
        <v>71092</v>
      </c>
      <c r="B18395" t="s">
        <v>71093</v>
      </c>
      <c r="C18395" t="s">
        <v>27</v>
      </c>
      <c r="D18395" t="s">
        <v>71094</v>
      </c>
      <c r="E18395" t="s">
        <v>29</v>
      </c>
      <c r="F18395" t="s">
        <v>16</v>
      </c>
      <c r="G18395" t="s">
        <v>7669</v>
      </c>
      <c r="H18395">
        <v>0</v>
      </c>
      <c r="I18395">
        <v>0</v>
      </c>
      <c r="J18395">
        <v>0</v>
      </c>
      <c r="K18395" t="s">
        <v>71095</v>
      </c>
    </row>
    <row r="18396" spans="1:11" x14ac:dyDescent="0.3">
      <c r="A18396" t="s">
        <v>71096</v>
      </c>
      <c r="B18396" t="s">
        <v>71097</v>
      </c>
      <c r="C18396" t="s">
        <v>27</v>
      </c>
      <c r="D18396" t="s">
        <v>71098</v>
      </c>
      <c r="E18396" t="s">
        <v>65444</v>
      </c>
      <c r="F18396" t="s">
        <v>41</v>
      </c>
      <c r="G18396" t="s">
        <v>42</v>
      </c>
      <c r="H18396">
        <v>0</v>
      </c>
      <c r="I18396">
        <v>0</v>
      </c>
      <c r="J18396">
        <v>0</v>
      </c>
      <c r="K18396" t="s">
        <v>71099</v>
      </c>
    </row>
    <row r="18397" spans="1:11" x14ac:dyDescent="0.3">
      <c r="A18397" t="s">
        <v>71100</v>
      </c>
      <c r="B18397" t="s">
        <v>71101</v>
      </c>
      <c r="C18397" t="s">
        <v>20</v>
      </c>
      <c r="D18397" t="s">
        <v>71102</v>
      </c>
      <c r="E18397" t="s">
        <v>61426</v>
      </c>
      <c r="F18397" t="s">
        <v>3412</v>
      </c>
      <c r="G18397" t="s">
        <v>42</v>
      </c>
      <c r="H18397">
        <v>0</v>
      </c>
      <c r="I18397">
        <v>0</v>
      </c>
      <c r="J18397">
        <v>0</v>
      </c>
      <c r="K18397" t="s">
        <v>71103</v>
      </c>
    </row>
    <row r="18398" spans="1:11" x14ac:dyDescent="0.3">
      <c r="A18398" t="s">
        <v>71104</v>
      </c>
      <c r="B18398" t="s">
        <v>71105</v>
      </c>
      <c r="C18398" t="s">
        <v>27</v>
      </c>
      <c r="D18398" t="s">
        <v>71106</v>
      </c>
      <c r="E18398" t="s">
        <v>65444</v>
      </c>
      <c r="F18398" t="s">
        <v>41</v>
      </c>
      <c r="G18398" t="s">
        <v>42</v>
      </c>
      <c r="H18398">
        <v>0</v>
      </c>
      <c r="I18398">
        <v>0</v>
      </c>
      <c r="J18398">
        <v>0</v>
      </c>
      <c r="K18398" t="s">
        <v>71107</v>
      </c>
    </row>
    <row r="18399" spans="1:11" x14ac:dyDescent="0.3">
      <c r="A18399" t="s">
        <v>71108</v>
      </c>
      <c r="B18399" t="s">
        <v>71109</v>
      </c>
      <c r="C18399" t="s">
        <v>20</v>
      </c>
      <c r="D18399" t="s">
        <v>71110</v>
      </c>
      <c r="E18399" t="s">
        <v>61426</v>
      </c>
      <c r="F18399" t="s">
        <v>9438</v>
      </c>
      <c r="G18399" t="s">
        <v>42</v>
      </c>
      <c r="H18399">
        <v>0</v>
      </c>
      <c r="I18399">
        <v>0</v>
      </c>
      <c r="J18399">
        <v>0</v>
      </c>
      <c r="K18399" t="s">
        <v>71111</v>
      </c>
    </row>
    <row r="18400" spans="1:11" x14ac:dyDescent="0.3">
      <c r="A18400" t="s">
        <v>71112</v>
      </c>
      <c r="B18400" t="s">
        <v>71113</v>
      </c>
      <c r="C18400" t="s">
        <v>27</v>
      </c>
      <c r="D18400" t="s">
        <v>71114</v>
      </c>
      <c r="E18400" t="s">
        <v>65444</v>
      </c>
      <c r="F18400" t="s">
        <v>41</v>
      </c>
      <c r="G18400" t="s">
        <v>42</v>
      </c>
      <c r="H18400">
        <v>0</v>
      </c>
      <c r="I18400">
        <v>0</v>
      </c>
      <c r="J18400">
        <v>0</v>
      </c>
      <c r="K18400" t="s">
        <v>71115</v>
      </c>
    </row>
    <row r="18401" spans="1:11" x14ac:dyDescent="0.3">
      <c r="A18401" t="s">
        <v>71116</v>
      </c>
      <c r="B18401" t="s">
        <v>71105</v>
      </c>
      <c r="C18401" t="s">
        <v>27</v>
      </c>
      <c r="D18401" t="s">
        <v>71117</v>
      </c>
      <c r="E18401" t="s">
        <v>65444</v>
      </c>
      <c r="F18401" t="s">
        <v>41</v>
      </c>
      <c r="G18401" t="s">
        <v>42</v>
      </c>
      <c r="H18401">
        <v>0</v>
      </c>
      <c r="I18401">
        <v>0</v>
      </c>
      <c r="J18401">
        <v>0</v>
      </c>
      <c r="K18401" t="s">
        <v>71118</v>
      </c>
    </row>
    <row r="18402" spans="1:11" x14ac:dyDescent="0.3">
      <c r="A18402" t="s">
        <v>71119</v>
      </c>
      <c r="B18402" t="s">
        <v>71120</v>
      </c>
      <c r="C18402" t="s">
        <v>27</v>
      </c>
      <c r="D18402" t="s">
        <v>71121</v>
      </c>
      <c r="E18402" t="s">
        <v>65444</v>
      </c>
      <c r="F18402" t="s">
        <v>41</v>
      </c>
      <c r="G18402" t="s">
        <v>42</v>
      </c>
      <c r="H18402">
        <v>0</v>
      </c>
      <c r="I18402">
        <v>0</v>
      </c>
      <c r="J18402">
        <v>0</v>
      </c>
      <c r="K18402" t="s">
        <v>71122</v>
      </c>
    </row>
    <row r="18403" spans="1:11" x14ac:dyDescent="0.3">
      <c r="A18403" t="s">
        <v>71123</v>
      </c>
      <c r="C18403" t="s">
        <v>20</v>
      </c>
      <c r="D18403" t="s">
        <v>71124</v>
      </c>
      <c r="E18403" t="s">
        <v>61426</v>
      </c>
      <c r="F18403" t="s">
        <v>41</v>
      </c>
      <c r="G18403" t="s">
        <v>42</v>
      </c>
      <c r="H18403">
        <v>0</v>
      </c>
      <c r="I18403">
        <v>0</v>
      </c>
      <c r="J18403">
        <v>0</v>
      </c>
      <c r="K18403" t="s">
        <v>71125</v>
      </c>
    </row>
    <row r="18404" spans="1:11" x14ac:dyDescent="0.3">
      <c r="A18404" t="s">
        <v>71126</v>
      </c>
      <c r="B18404" t="s">
        <v>71127</v>
      </c>
      <c r="C18404" t="s">
        <v>20</v>
      </c>
      <c r="D18404" t="s">
        <v>71128</v>
      </c>
      <c r="E18404" t="s">
        <v>61426</v>
      </c>
      <c r="F18404" t="s">
        <v>3560</v>
      </c>
      <c r="G18404" t="s">
        <v>42</v>
      </c>
      <c r="H18404">
        <v>0</v>
      </c>
      <c r="I18404">
        <v>0</v>
      </c>
      <c r="J18404">
        <v>0</v>
      </c>
      <c r="K18404" t="s">
        <v>71129</v>
      </c>
    </row>
    <row r="18405" spans="1:11" x14ac:dyDescent="0.3">
      <c r="A18405" t="s">
        <v>71130</v>
      </c>
      <c r="B18405" t="s">
        <v>71131</v>
      </c>
      <c r="C18405" t="s">
        <v>27</v>
      </c>
      <c r="D18405" t="s">
        <v>71132</v>
      </c>
      <c r="E18405" t="s">
        <v>65444</v>
      </c>
      <c r="F18405" t="s">
        <v>41</v>
      </c>
      <c r="G18405" t="s">
        <v>42</v>
      </c>
      <c r="H18405">
        <v>0</v>
      </c>
      <c r="I18405">
        <v>0</v>
      </c>
      <c r="J18405">
        <v>0</v>
      </c>
      <c r="K18405" t="s">
        <v>71133</v>
      </c>
    </row>
    <row r="18406" spans="1:11" x14ac:dyDescent="0.3">
      <c r="A18406" t="s">
        <v>71134</v>
      </c>
      <c r="C18406" t="s">
        <v>27</v>
      </c>
      <c r="D18406" t="e">
        <f>고무 아스팔트</f>
        <v>#NAME?</v>
      </c>
      <c r="E18406" t="s">
        <v>29</v>
      </c>
      <c r="F18406" t="s">
        <v>16</v>
      </c>
      <c r="G18406" t="s">
        <v>4386</v>
      </c>
      <c r="H18406">
        <v>0</v>
      </c>
      <c r="I18406">
        <v>0</v>
      </c>
      <c r="J18406">
        <v>0</v>
      </c>
      <c r="K18406" t="s">
        <v>71135</v>
      </c>
    </row>
    <row r="18407" spans="1:11" x14ac:dyDescent="0.3">
      <c r="A18407" t="s">
        <v>71136</v>
      </c>
      <c r="B18407" t="s">
        <v>71137</v>
      </c>
      <c r="C18407" t="s">
        <v>27</v>
      </c>
      <c r="D18407" t="s">
        <v>71138</v>
      </c>
      <c r="E18407" t="s">
        <v>65444</v>
      </c>
      <c r="F18407" t="s">
        <v>41</v>
      </c>
      <c r="G18407" t="s">
        <v>42</v>
      </c>
      <c r="H18407">
        <v>0</v>
      </c>
      <c r="I18407">
        <v>0</v>
      </c>
      <c r="J18407">
        <v>0</v>
      </c>
      <c r="K18407" t="s">
        <v>71139</v>
      </c>
    </row>
    <row r="18408" spans="1:11" x14ac:dyDescent="0.3">
      <c r="A18408" t="s">
        <v>71140</v>
      </c>
      <c r="B18408" t="s">
        <v>64402</v>
      </c>
      <c r="C18408" t="s">
        <v>147</v>
      </c>
      <c r="D18408" t="s">
        <v>71141</v>
      </c>
      <c r="E18408" t="s">
        <v>59940</v>
      </c>
      <c r="F18408" t="s">
        <v>3421</v>
      </c>
      <c r="G18408" t="s">
        <v>42</v>
      </c>
      <c r="H18408">
        <v>0</v>
      </c>
      <c r="I18408">
        <v>0</v>
      </c>
      <c r="J18408">
        <v>0</v>
      </c>
      <c r="K18408" t="s">
        <v>71142</v>
      </c>
    </row>
    <row r="18409" spans="1:11" x14ac:dyDescent="0.3">
      <c r="A18409" t="s">
        <v>71143</v>
      </c>
      <c r="B18409" t="s">
        <v>71144</v>
      </c>
      <c r="C18409" t="s">
        <v>27</v>
      </c>
      <c r="D18409" t="s">
        <v>71145</v>
      </c>
      <c r="E18409" t="s">
        <v>65444</v>
      </c>
      <c r="F18409" t="s">
        <v>41</v>
      </c>
      <c r="G18409" t="s">
        <v>42</v>
      </c>
      <c r="H18409">
        <v>0</v>
      </c>
      <c r="I18409">
        <v>0</v>
      </c>
      <c r="J18409">
        <v>0</v>
      </c>
      <c r="K18409" t="s">
        <v>71146</v>
      </c>
    </row>
    <row r="18410" spans="1:11" x14ac:dyDescent="0.3">
      <c r="A18410" t="s">
        <v>71147</v>
      </c>
      <c r="B18410" t="s">
        <v>71105</v>
      </c>
      <c r="C18410" t="s">
        <v>27</v>
      </c>
      <c r="D18410" t="s">
        <v>71148</v>
      </c>
      <c r="E18410" t="s">
        <v>65444</v>
      </c>
      <c r="F18410" t="s">
        <v>41</v>
      </c>
      <c r="G18410" t="s">
        <v>42</v>
      </c>
      <c r="H18410">
        <v>0</v>
      </c>
      <c r="I18410">
        <v>0</v>
      </c>
      <c r="J18410">
        <v>0</v>
      </c>
      <c r="K18410" t="s">
        <v>71149</v>
      </c>
    </row>
    <row r="18411" spans="1:11" x14ac:dyDescent="0.3">
      <c r="A18411" t="s">
        <v>71150</v>
      </c>
      <c r="B18411" t="s">
        <v>71151</v>
      </c>
      <c r="C18411" t="s">
        <v>20</v>
      </c>
      <c r="D18411" t="s">
        <v>71152</v>
      </c>
      <c r="E18411" t="s">
        <v>61426</v>
      </c>
      <c r="F18411" t="s">
        <v>2454</v>
      </c>
      <c r="G18411" t="s">
        <v>42</v>
      </c>
      <c r="H18411">
        <v>0</v>
      </c>
      <c r="I18411">
        <v>0</v>
      </c>
      <c r="J18411">
        <v>0</v>
      </c>
      <c r="K18411" t="s">
        <v>71153</v>
      </c>
    </row>
    <row r="18412" spans="1:11" x14ac:dyDescent="0.3">
      <c r="A18412" t="s">
        <v>71154</v>
      </c>
      <c r="C18412" t="s">
        <v>27</v>
      </c>
      <c r="D18412" t="s">
        <v>70991</v>
      </c>
      <c r="E18412" t="s">
        <v>65444</v>
      </c>
      <c r="F18412" t="s">
        <v>41</v>
      </c>
      <c r="G18412" t="s">
        <v>42</v>
      </c>
      <c r="H18412">
        <v>0</v>
      </c>
      <c r="I18412">
        <v>0</v>
      </c>
      <c r="J18412">
        <v>0</v>
      </c>
      <c r="K18412" t="s">
        <v>71155</v>
      </c>
    </row>
    <row r="18413" spans="1:11" x14ac:dyDescent="0.3">
      <c r="A18413" t="s">
        <v>71156</v>
      </c>
      <c r="B18413" t="s">
        <v>71157</v>
      </c>
      <c r="C18413" t="s">
        <v>147</v>
      </c>
      <c r="D18413" t="s">
        <v>71158</v>
      </c>
      <c r="E18413" t="s">
        <v>59940</v>
      </c>
      <c r="F18413" t="s">
        <v>2111</v>
      </c>
      <c r="G18413" t="s">
        <v>42</v>
      </c>
      <c r="H18413">
        <v>0</v>
      </c>
      <c r="I18413">
        <v>0</v>
      </c>
      <c r="J18413">
        <v>0</v>
      </c>
      <c r="K18413" t="s">
        <v>71159</v>
      </c>
    </row>
    <row r="18414" spans="1:11" x14ac:dyDescent="0.3">
      <c r="A18414" t="s">
        <v>71160</v>
      </c>
      <c r="B18414" t="s">
        <v>71161</v>
      </c>
      <c r="C18414" t="s">
        <v>20</v>
      </c>
      <c r="D18414" t="s">
        <v>71162</v>
      </c>
      <c r="E18414" t="s">
        <v>61426</v>
      </c>
      <c r="F18414" t="s">
        <v>2770</v>
      </c>
      <c r="G18414" t="s">
        <v>19381</v>
      </c>
      <c r="H18414">
        <v>0</v>
      </c>
      <c r="I18414">
        <v>0</v>
      </c>
      <c r="J18414">
        <v>0</v>
      </c>
      <c r="K18414" t="s">
        <v>71163</v>
      </c>
    </row>
    <row r="18415" spans="1:11" x14ac:dyDescent="0.3">
      <c r="A18415" t="s">
        <v>71164</v>
      </c>
      <c r="B18415" t="s">
        <v>71165</v>
      </c>
      <c r="C18415" t="s">
        <v>13</v>
      </c>
      <c r="D18415" t="s">
        <v>71166</v>
      </c>
      <c r="E18415" t="s">
        <v>66835</v>
      </c>
      <c r="F18415" t="s">
        <v>16</v>
      </c>
      <c r="G18415" t="s">
        <v>25115</v>
      </c>
      <c r="H18415">
        <v>0</v>
      </c>
      <c r="I18415">
        <v>0</v>
      </c>
      <c r="J18415">
        <v>0</v>
      </c>
      <c r="K18415" t="s">
        <v>71167</v>
      </c>
    </row>
    <row r="18416" spans="1:11" x14ac:dyDescent="0.3">
      <c r="A18416" t="s">
        <v>71168</v>
      </c>
      <c r="B18416" t="s">
        <v>71169</v>
      </c>
      <c r="C18416" t="s">
        <v>27</v>
      </c>
      <c r="D18416" t="s">
        <v>71170</v>
      </c>
      <c r="E18416" t="s">
        <v>29</v>
      </c>
      <c r="F18416" t="s">
        <v>16</v>
      </c>
      <c r="G18416" t="s">
        <v>364</v>
      </c>
      <c r="H18416">
        <v>0</v>
      </c>
      <c r="I18416">
        <v>0</v>
      </c>
      <c r="J18416">
        <v>0</v>
      </c>
      <c r="K18416" t="s">
        <v>71171</v>
      </c>
    </row>
    <row r="18417" spans="1:11" x14ac:dyDescent="0.3">
      <c r="A18417" t="s">
        <v>71172</v>
      </c>
      <c r="B18417" t="s">
        <v>71173</v>
      </c>
      <c r="C18417" t="s">
        <v>13</v>
      </c>
      <c r="D18417" t="s">
        <v>71174</v>
      </c>
      <c r="E18417" t="s">
        <v>66835</v>
      </c>
      <c r="F18417" t="s">
        <v>16</v>
      </c>
      <c r="G18417" t="s">
        <v>1496</v>
      </c>
      <c r="H18417">
        <v>0</v>
      </c>
      <c r="I18417">
        <v>0</v>
      </c>
      <c r="J18417">
        <v>0</v>
      </c>
      <c r="K18417" t="s">
        <v>71175</v>
      </c>
    </row>
    <row r="18418" spans="1:11" x14ac:dyDescent="0.3">
      <c r="A18418" t="s">
        <v>71176</v>
      </c>
      <c r="C18418" t="s">
        <v>13</v>
      </c>
      <c r="D18418" t="s">
        <v>71177</v>
      </c>
      <c r="E18418" t="s">
        <v>66835</v>
      </c>
      <c r="F18418" t="s">
        <v>16</v>
      </c>
      <c r="G18418" t="s">
        <v>777</v>
      </c>
      <c r="H18418">
        <v>0</v>
      </c>
      <c r="I18418">
        <v>0</v>
      </c>
      <c r="J18418">
        <v>0</v>
      </c>
      <c r="K18418" t="s">
        <v>71178</v>
      </c>
    </row>
    <row r="18419" spans="1:11" x14ac:dyDescent="0.3">
      <c r="A18419" t="s">
        <v>71179</v>
      </c>
      <c r="B18419" t="s">
        <v>71180</v>
      </c>
      <c r="C18419" t="s">
        <v>13</v>
      </c>
      <c r="D18419" t="s">
        <v>71181</v>
      </c>
      <c r="E18419" t="s">
        <v>66835</v>
      </c>
      <c r="F18419" t="s">
        <v>16</v>
      </c>
      <c r="G18419" t="s">
        <v>269</v>
      </c>
      <c r="H18419">
        <v>0</v>
      </c>
      <c r="I18419">
        <v>0</v>
      </c>
      <c r="J18419">
        <v>0</v>
      </c>
      <c r="K18419" t="s">
        <v>71182</v>
      </c>
    </row>
    <row r="18420" spans="1:11" x14ac:dyDescent="0.3">
      <c r="A18420" t="s">
        <v>71183</v>
      </c>
      <c r="B18420" t="s">
        <v>71184</v>
      </c>
      <c r="C18420" t="s">
        <v>20</v>
      </c>
      <c r="D18420" t="s">
        <v>71185</v>
      </c>
      <c r="E18420" t="s">
        <v>61426</v>
      </c>
      <c r="F18420" t="s">
        <v>21340</v>
      </c>
      <c r="G18420" t="s">
        <v>42</v>
      </c>
      <c r="H18420">
        <v>0</v>
      </c>
      <c r="I18420">
        <v>0</v>
      </c>
      <c r="J18420">
        <v>0</v>
      </c>
      <c r="K18420" t="s">
        <v>71186</v>
      </c>
    </row>
    <row r="18421" spans="1:11" x14ac:dyDescent="0.3">
      <c r="A18421" t="s">
        <v>71187</v>
      </c>
      <c r="B18421" t="s">
        <v>71188</v>
      </c>
      <c r="C18421" t="s">
        <v>20</v>
      </c>
      <c r="D18421" t="s">
        <v>71189</v>
      </c>
      <c r="E18421" t="s">
        <v>61426</v>
      </c>
      <c r="F18421" t="s">
        <v>384</v>
      </c>
      <c r="G18421" t="s">
        <v>42</v>
      </c>
      <c r="H18421">
        <v>0</v>
      </c>
      <c r="I18421">
        <v>0</v>
      </c>
      <c r="J18421">
        <v>0</v>
      </c>
      <c r="K18421" t="s">
        <v>71190</v>
      </c>
    </row>
    <row r="18422" spans="1:11" x14ac:dyDescent="0.3">
      <c r="A18422" t="s">
        <v>71191</v>
      </c>
      <c r="B18422" t="s">
        <v>71192</v>
      </c>
      <c r="C18422" t="s">
        <v>20</v>
      </c>
      <c r="D18422" t="s">
        <v>71193</v>
      </c>
      <c r="E18422" t="s">
        <v>61426</v>
      </c>
      <c r="F18422" t="s">
        <v>11510</v>
      </c>
      <c r="G18422" t="s">
        <v>42</v>
      </c>
      <c r="H18422">
        <v>0</v>
      </c>
      <c r="I18422">
        <v>0</v>
      </c>
      <c r="J18422">
        <v>0</v>
      </c>
      <c r="K18422" t="s">
        <v>71194</v>
      </c>
    </row>
    <row r="18423" spans="1:11" x14ac:dyDescent="0.3">
      <c r="A18423" t="s">
        <v>71195</v>
      </c>
      <c r="B18423" t="s">
        <v>71196</v>
      </c>
      <c r="C18423" t="s">
        <v>20</v>
      </c>
      <c r="D18423" t="s">
        <v>71197</v>
      </c>
      <c r="E18423" t="s">
        <v>61426</v>
      </c>
      <c r="F18423" t="s">
        <v>7493</v>
      </c>
      <c r="G18423" t="s">
        <v>42</v>
      </c>
      <c r="H18423">
        <v>0</v>
      </c>
      <c r="I18423">
        <v>0</v>
      </c>
      <c r="J18423">
        <v>0</v>
      </c>
      <c r="K18423" t="s">
        <v>71198</v>
      </c>
    </row>
    <row r="18424" spans="1:11" x14ac:dyDescent="0.3">
      <c r="A18424" t="s">
        <v>71199</v>
      </c>
      <c r="B18424" t="s">
        <v>71200</v>
      </c>
      <c r="C18424" t="s">
        <v>20</v>
      </c>
      <c r="D18424" t="s">
        <v>71201</v>
      </c>
      <c r="E18424" t="s">
        <v>71202</v>
      </c>
      <c r="F18424" t="s">
        <v>17074</v>
      </c>
      <c r="G18424" t="s">
        <v>42</v>
      </c>
      <c r="H18424">
        <v>0</v>
      </c>
      <c r="I18424">
        <v>0</v>
      </c>
      <c r="J18424">
        <v>0</v>
      </c>
      <c r="K18424" t="s">
        <v>71203</v>
      </c>
    </row>
    <row r="18425" spans="1:11" x14ac:dyDescent="0.3">
      <c r="A18425" t="s">
        <v>71204</v>
      </c>
      <c r="B18425" t="s">
        <v>71205</v>
      </c>
      <c r="C18425" t="s">
        <v>20</v>
      </c>
      <c r="D18425" t="s">
        <v>71206</v>
      </c>
      <c r="E18425" t="s">
        <v>71202</v>
      </c>
      <c r="F18425" t="s">
        <v>18221</v>
      </c>
      <c r="G18425" t="s">
        <v>5387</v>
      </c>
      <c r="H18425">
        <v>0</v>
      </c>
      <c r="I18425">
        <v>0</v>
      </c>
      <c r="J18425">
        <v>0</v>
      </c>
      <c r="K18425" t="s">
        <v>71207</v>
      </c>
    </row>
    <row r="18426" spans="1:11" x14ac:dyDescent="0.3">
      <c r="A18426" t="s">
        <v>71208</v>
      </c>
      <c r="B18426" t="s">
        <v>71209</v>
      </c>
      <c r="C18426" t="s">
        <v>13</v>
      </c>
      <c r="D18426" t="s">
        <v>71210</v>
      </c>
      <c r="E18426" t="s">
        <v>66835</v>
      </c>
      <c r="F18426" t="s">
        <v>3026</v>
      </c>
      <c r="G18426" t="s">
        <v>42</v>
      </c>
      <c r="H18426">
        <v>0</v>
      </c>
      <c r="I18426">
        <v>0</v>
      </c>
      <c r="J18426">
        <v>0</v>
      </c>
      <c r="K18426" t="s">
        <v>71211</v>
      </c>
    </row>
    <row r="18427" spans="1:11" x14ac:dyDescent="0.3">
      <c r="A18427" t="s">
        <v>71212</v>
      </c>
      <c r="B18427" t="s">
        <v>71213</v>
      </c>
      <c r="C18427" t="s">
        <v>27</v>
      </c>
      <c r="D18427" t="s">
        <v>71214</v>
      </c>
      <c r="E18427" t="s">
        <v>29</v>
      </c>
      <c r="F18427" t="s">
        <v>41</v>
      </c>
      <c r="G18427" t="s">
        <v>42</v>
      </c>
      <c r="H18427">
        <v>0</v>
      </c>
      <c r="I18427">
        <v>0</v>
      </c>
      <c r="J18427">
        <v>0</v>
      </c>
      <c r="K18427" t="s">
        <v>71215</v>
      </c>
    </row>
    <row r="18428" spans="1:11" x14ac:dyDescent="0.3">
      <c r="A18428" t="s">
        <v>71216</v>
      </c>
      <c r="B18428" t="s">
        <v>71217</v>
      </c>
      <c r="C18428" t="s">
        <v>27</v>
      </c>
      <c r="D18428" t="s">
        <v>71218</v>
      </c>
      <c r="E18428" t="s">
        <v>65444</v>
      </c>
      <c r="F18428" t="s">
        <v>41</v>
      </c>
      <c r="G18428" t="s">
        <v>42</v>
      </c>
      <c r="H18428">
        <v>0</v>
      </c>
      <c r="I18428">
        <v>0</v>
      </c>
      <c r="J18428">
        <v>0</v>
      </c>
      <c r="K18428" t="s">
        <v>71219</v>
      </c>
    </row>
    <row r="18429" spans="1:11" x14ac:dyDescent="0.3">
      <c r="A18429" t="s">
        <v>71220</v>
      </c>
      <c r="B18429" t="s">
        <v>71221</v>
      </c>
      <c r="C18429" t="s">
        <v>27</v>
      </c>
      <c r="D18429" t="s">
        <v>71222</v>
      </c>
      <c r="E18429" t="s">
        <v>65444</v>
      </c>
      <c r="F18429" t="s">
        <v>16</v>
      </c>
      <c r="G18429" t="s">
        <v>83</v>
      </c>
      <c r="H18429">
        <v>0</v>
      </c>
      <c r="I18429">
        <v>0</v>
      </c>
      <c r="J18429">
        <v>0</v>
      </c>
      <c r="K18429" t="s">
        <v>71223</v>
      </c>
    </row>
    <row r="18430" spans="1:11" x14ac:dyDescent="0.3">
      <c r="A18430" t="s">
        <v>71224</v>
      </c>
      <c r="C18430" t="s">
        <v>558</v>
      </c>
      <c r="D18430" t="e">
        <f>ㄷ형강</f>
        <v>#NAME?</v>
      </c>
      <c r="E18430" t="s">
        <v>32122</v>
      </c>
      <c r="F18430" t="s">
        <v>1674</v>
      </c>
      <c r="G18430" t="s">
        <v>12703</v>
      </c>
      <c r="H18430">
        <v>0</v>
      </c>
      <c r="I18430">
        <v>0</v>
      </c>
      <c r="J18430">
        <v>0</v>
      </c>
      <c r="K18430" t="s">
        <v>71225</v>
      </c>
    </row>
    <row r="18431" spans="1:11" x14ac:dyDescent="0.3">
      <c r="A18431" t="s">
        <v>71226</v>
      </c>
      <c r="B18431" t="s">
        <v>71227</v>
      </c>
      <c r="C18431" t="s">
        <v>27</v>
      </c>
      <c r="D18431" t="s">
        <v>71228</v>
      </c>
      <c r="E18431" t="s">
        <v>65444</v>
      </c>
      <c r="F18431" t="s">
        <v>41</v>
      </c>
      <c r="G18431" t="s">
        <v>42</v>
      </c>
      <c r="H18431">
        <v>0</v>
      </c>
      <c r="I18431">
        <v>0</v>
      </c>
      <c r="J18431">
        <v>0</v>
      </c>
      <c r="K18431" t="s">
        <v>71229</v>
      </c>
    </row>
    <row r="18432" spans="1:11" x14ac:dyDescent="0.3">
      <c r="A18432" t="s">
        <v>71230</v>
      </c>
      <c r="B18432" t="s">
        <v>71231</v>
      </c>
      <c r="C18432" t="s">
        <v>27</v>
      </c>
      <c r="D18432" t="s">
        <v>71232</v>
      </c>
      <c r="E18432" t="s">
        <v>65444</v>
      </c>
      <c r="F18432" t="s">
        <v>41</v>
      </c>
      <c r="G18432" t="s">
        <v>42</v>
      </c>
      <c r="H18432">
        <v>0</v>
      </c>
      <c r="I18432">
        <v>0</v>
      </c>
      <c r="J18432">
        <v>0</v>
      </c>
      <c r="K18432" t="s">
        <v>71233</v>
      </c>
    </row>
    <row r="18433" spans="1:11" x14ac:dyDescent="0.3">
      <c r="A18433" t="s">
        <v>71234</v>
      </c>
      <c r="B18433" t="s">
        <v>71235</v>
      </c>
      <c r="C18433" t="s">
        <v>27</v>
      </c>
      <c r="D18433" t="s">
        <v>71236</v>
      </c>
      <c r="E18433" t="s">
        <v>65444</v>
      </c>
      <c r="F18433" t="s">
        <v>41</v>
      </c>
      <c r="G18433" t="s">
        <v>42</v>
      </c>
      <c r="H18433">
        <v>0</v>
      </c>
      <c r="I18433">
        <v>0</v>
      </c>
      <c r="J18433">
        <v>0</v>
      </c>
      <c r="K18433" t="s">
        <v>71237</v>
      </c>
    </row>
    <row r="18434" spans="1:11" x14ac:dyDescent="0.3">
      <c r="A18434" t="s">
        <v>71238</v>
      </c>
      <c r="C18434" t="s">
        <v>27</v>
      </c>
      <c r="D18434" t="s">
        <v>71239</v>
      </c>
      <c r="E18434" t="s">
        <v>65444</v>
      </c>
      <c r="F18434" t="s">
        <v>41</v>
      </c>
      <c r="G18434" t="s">
        <v>42</v>
      </c>
      <c r="H18434">
        <v>0</v>
      </c>
      <c r="I18434">
        <v>0</v>
      </c>
      <c r="J18434">
        <v>0</v>
      </c>
      <c r="K18434" t="s">
        <v>71240</v>
      </c>
    </row>
    <row r="18435" spans="1:11" x14ac:dyDescent="0.3">
      <c r="A18435" t="s">
        <v>71241</v>
      </c>
      <c r="B18435" t="s">
        <v>71242</v>
      </c>
      <c r="C18435" t="s">
        <v>558</v>
      </c>
      <c r="D18435" t="e">
        <f>ㄷ형강</f>
        <v>#NAME?</v>
      </c>
      <c r="E18435" t="s">
        <v>32122</v>
      </c>
      <c r="F18435" t="s">
        <v>1674</v>
      </c>
      <c r="G18435" t="s">
        <v>42</v>
      </c>
      <c r="H18435">
        <v>0</v>
      </c>
      <c r="I18435">
        <v>0</v>
      </c>
      <c r="J18435">
        <v>0</v>
      </c>
      <c r="K18435" t="s">
        <v>71243</v>
      </c>
    </row>
    <row r="18436" spans="1:11" x14ac:dyDescent="0.3">
      <c r="A18436" t="s">
        <v>71244</v>
      </c>
      <c r="B18436" t="s">
        <v>71245</v>
      </c>
      <c r="C18436" t="s">
        <v>13</v>
      </c>
      <c r="D18436" t="s">
        <v>71246</v>
      </c>
      <c r="E18436" t="s">
        <v>66835</v>
      </c>
      <c r="F18436" t="s">
        <v>607</v>
      </c>
      <c r="G18436" t="s">
        <v>19180</v>
      </c>
      <c r="H18436">
        <v>0</v>
      </c>
      <c r="I18436">
        <v>0</v>
      </c>
      <c r="J18436">
        <v>0</v>
      </c>
      <c r="K18436" t="s">
        <v>71247</v>
      </c>
    </row>
    <row r="18437" spans="1:11" x14ac:dyDescent="0.3">
      <c r="A18437" t="s">
        <v>71248</v>
      </c>
      <c r="C18437" t="s">
        <v>27</v>
      </c>
      <c r="D18437" t="s">
        <v>71249</v>
      </c>
      <c r="E18437" t="s">
        <v>29</v>
      </c>
      <c r="F18437" t="s">
        <v>41</v>
      </c>
      <c r="G18437" t="s">
        <v>42</v>
      </c>
      <c r="H18437">
        <v>0</v>
      </c>
      <c r="I18437">
        <v>0</v>
      </c>
      <c r="J18437">
        <v>0</v>
      </c>
      <c r="K18437" t="s">
        <v>71250</v>
      </c>
    </row>
    <row r="18438" spans="1:11" x14ac:dyDescent="0.3">
      <c r="A18438" t="s">
        <v>71251</v>
      </c>
      <c r="B18438" t="s">
        <v>71252</v>
      </c>
      <c r="C18438" t="s">
        <v>13</v>
      </c>
      <c r="D18438" t="s">
        <v>71253</v>
      </c>
      <c r="E18438" t="s">
        <v>66835</v>
      </c>
      <c r="F18438" t="s">
        <v>16</v>
      </c>
      <c r="G18438" t="s">
        <v>269</v>
      </c>
      <c r="H18438">
        <v>0</v>
      </c>
      <c r="I18438">
        <v>0</v>
      </c>
      <c r="J18438">
        <v>0</v>
      </c>
      <c r="K18438" t="s">
        <v>71254</v>
      </c>
    </row>
    <row r="18439" spans="1:11" x14ac:dyDescent="0.3">
      <c r="A18439" t="s">
        <v>71255</v>
      </c>
      <c r="B18439" t="s">
        <v>71256</v>
      </c>
      <c r="C18439" t="s">
        <v>13</v>
      </c>
      <c r="D18439" t="s">
        <v>71253</v>
      </c>
      <c r="E18439" t="s">
        <v>66835</v>
      </c>
      <c r="F18439" t="s">
        <v>3555</v>
      </c>
      <c r="G18439" t="s">
        <v>42</v>
      </c>
      <c r="H18439">
        <v>0</v>
      </c>
      <c r="I18439">
        <v>0</v>
      </c>
      <c r="J18439">
        <v>0</v>
      </c>
      <c r="K18439" t="s">
        <v>71257</v>
      </c>
    </row>
    <row r="18440" spans="1:11" x14ac:dyDescent="0.3">
      <c r="A18440" t="s">
        <v>71258</v>
      </c>
      <c r="B18440" t="s">
        <v>71259</v>
      </c>
      <c r="C18440" t="s">
        <v>27</v>
      </c>
      <c r="D18440" t="s">
        <v>71260</v>
      </c>
      <c r="E18440" t="s">
        <v>65444</v>
      </c>
      <c r="F18440" t="s">
        <v>41</v>
      </c>
      <c r="G18440" t="s">
        <v>42</v>
      </c>
      <c r="H18440">
        <v>0</v>
      </c>
      <c r="I18440">
        <v>0</v>
      </c>
      <c r="J18440">
        <v>0</v>
      </c>
      <c r="K18440" t="s">
        <v>71261</v>
      </c>
    </row>
    <row r="18441" spans="1:11" x14ac:dyDescent="0.3">
      <c r="A18441" t="s">
        <v>71262</v>
      </c>
      <c r="B18441" t="s">
        <v>71263</v>
      </c>
      <c r="C18441" t="s">
        <v>27</v>
      </c>
      <c r="D18441" t="s">
        <v>71264</v>
      </c>
      <c r="E18441" t="s">
        <v>65444</v>
      </c>
      <c r="F18441" t="s">
        <v>41</v>
      </c>
      <c r="G18441" t="s">
        <v>42</v>
      </c>
      <c r="H18441">
        <v>0</v>
      </c>
      <c r="I18441">
        <v>0</v>
      </c>
      <c r="J18441">
        <v>0</v>
      </c>
      <c r="K18441" t="s">
        <v>71265</v>
      </c>
    </row>
    <row r="18442" spans="1:11" x14ac:dyDescent="0.3">
      <c r="A18442" t="s">
        <v>71266</v>
      </c>
      <c r="B18442" t="s">
        <v>71267</v>
      </c>
      <c r="C18442" t="s">
        <v>27</v>
      </c>
      <c r="D18442" t="s">
        <v>71268</v>
      </c>
      <c r="E18442" t="s">
        <v>65444</v>
      </c>
      <c r="F18442" t="s">
        <v>41</v>
      </c>
      <c r="G18442" t="s">
        <v>42</v>
      </c>
      <c r="H18442">
        <v>0</v>
      </c>
      <c r="I18442">
        <v>0</v>
      </c>
      <c r="J18442">
        <v>0</v>
      </c>
      <c r="K18442" t="s">
        <v>71269</v>
      </c>
    </row>
    <row r="18443" spans="1:11" x14ac:dyDescent="0.3">
      <c r="A18443" t="s">
        <v>71270</v>
      </c>
      <c r="B18443" t="s">
        <v>71271</v>
      </c>
      <c r="C18443" t="s">
        <v>27</v>
      </c>
      <c r="D18443" t="s">
        <v>71272</v>
      </c>
      <c r="E18443" t="s">
        <v>65444</v>
      </c>
      <c r="F18443" t="s">
        <v>41</v>
      </c>
      <c r="G18443" t="s">
        <v>756</v>
      </c>
      <c r="H18443">
        <v>0</v>
      </c>
      <c r="I18443">
        <v>0</v>
      </c>
      <c r="J18443">
        <v>0</v>
      </c>
      <c r="K18443" t="s">
        <v>71273</v>
      </c>
    </row>
    <row r="18444" spans="1:11" x14ac:dyDescent="0.3">
      <c r="A18444" t="s">
        <v>71274</v>
      </c>
      <c r="C18444" t="s">
        <v>27</v>
      </c>
      <c r="D18444" t="s">
        <v>71275</v>
      </c>
      <c r="E18444" t="s">
        <v>65444</v>
      </c>
      <c r="F18444" t="s">
        <v>41</v>
      </c>
      <c r="G18444" t="s">
        <v>42</v>
      </c>
      <c r="H18444">
        <v>0</v>
      </c>
      <c r="I18444">
        <v>0</v>
      </c>
      <c r="J18444">
        <v>0</v>
      </c>
      <c r="K18444" t="s">
        <v>71276</v>
      </c>
    </row>
    <row r="18445" spans="1:11" x14ac:dyDescent="0.3">
      <c r="A18445" t="s">
        <v>71277</v>
      </c>
      <c r="B18445" t="s">
        <v>71278</v>
      </c>
      <c r="C18445" t="s">
        <v>27</v>
      </c>
      <c r="D18445" t="s">
        <v>71279</v>
      </c>
      <c r="E18445" t="s">
        <v>65444</v>
      </c>
      <c r="F18445" t="s">
        <v>41</v>
      </c>
      <c r="G18445" t="s">
        <v>42</v>
      </c>
      <c r="H18445">
        <v>0</v>
      </c>
      <c r="I18445">
        <v>0</v>
      </c>
      <c r="J18445">
        <v>0</v>
      </c>
      <c r="K18445" t="s">
        <v>71280</v>
      </c>
    </row>
    <row r="18446" spans="1:11" x14ac:dyDescent="0.3">
      <c r="A18446" t="s">
        <v>71281</v>
      </c>
      <c r="B18446" t="s">
        <v>7836</v>
      </c>
      <c r="C18446" t="s">
        <v>27</v>
      </c>
      <c r="D18446" t="s">
        <v>71282</v>
      </c>
      <c r="E18446" t="s">
        <v>65444</v>
      </c>
      <c r="F18446" t="s">
        <v>41</v>
      </c>
      <c r="G18446" t="s">
        <v>42</v>
      </c>
      <c r="H18446">
        <v>0</v>
      </c>
      <c r="I18446">
        <v>0</v>
      </c>
      <c r="J18446">
        <v>0</v>
      </c>
      <c r="K18446" t="s">
        <v>71283</v>
      </c>
    </row>
    <row r="18447" spans="1:11" x14ac:dyDescent="0.3">
      <c r="A18447" t="s">
        <v>71284</v>
      </c>
      <c r="B18447" t="s">
        <v>71285</v>
      </c>
      <c r="C18447" t="s">
        <v>27</v>
      </c>
      <c r="D18447" t="s">
        <v>71286</v>
      </c>
      <c r="E18447" t="s">
        <v>29</v>
      </c>
      <c r="F18447" t="s">
        <v>41</v>
      </c>
      <c r="G18447" t="s">
        <v>42</v>
      </c>
      <c r="H18447">
        <v>0</v>
      </c>
      <c r="I18447">
        <v>0</v>
      </c>
      <c r="J18447">
        <v>0</v>
      </c>
      <c r="K18447" t="s">
        <v>71287</v>
      </c>
    </row>
    <row r="18448" spans="1:11" x14ac:dyDescent="0.3">
      <c r="A18448" t="s">
        <v>71288</v>
      </c>
      <c r="B18448" t="s">
        <v>71289</v>
      </c>
      <c r="C18448" t="s">
        <v>20</v>
      </c>
      <c r="D18448" t="s">
        <v>71290</v>
      </c>
      <c r="E18448" t="s">
        <v>71202</v>
      </c>
      <c r="F18448" t="s">
        <v>1611</v>
      </c>
      <c r="G18448" t="s">
        <v>42</v>
      </c>
      <c r="H18448">
        <v>0</v>
      </c>
      <c r="I18448">
        <v>0</v>
      </c>
      <c r="J18448">
        <v>0</v>
      </c>
      <c r="K18448" t="s">
        <v>71291</v>
      </c>
    </row>
    <row r="18449" spans="1:11" x14ac:dyDescent="0.3">
      <c r="A18449" t="s">
        <v>71292</v>
      </c>
      <c r="B18449" t="s">
        <v>71293</v>
      </c>
      <c r="C18449" t="s">
        <v>20</v>
      </c>
      <c r="D18449" t="s">
        <v>71294</v>
      </c>
      <c r="E18449" t="s">
        <v>71202</v>
      </c>
      <c r="F18449" t="s">
        <v>16</v>
      </c>
      <c r="G18449" t="s">
        <v>1439</v>
      </c>
      <c r="H18449">
        <v>0</v>
      </c>
      <c r="I18449">
        <v>0</v>
      </c>
      <c r="J18449">
        <v>0</v>
      </c>
      <c r="K18449" t="s">
        <v>71295</v>
      </c>
    </row>
    <row r="18450" spans="1:11" x14ac:dyDescent="0.3">
      <c r="A18450" t="s">
        <v>71296</v>
      </c>
      <c r="B18450" t="s">
        <v>71297</v>
      </c>
      <c r="C18450" t="s">
        <v>20</v>
      </c>
      <c r="D18450" t="s">
        <v>71298</v>
      </c>
      <c r="E18450" t="s">
        <v>71202</v>
      </c>
      <c r="F18450" t="s">
        <v>16</v>
      </c>
      <c r="G18450" t="s">
        <v>3361</v>
      </c>
      <c r="H18450">
        <v>0</v>
      </c>
      <c r="I18450">
        <v>0</v>
      </c>
      <c r="J18450">
        <v>0</v>
      </c>
      <c r="K18450" t="s">
        <v>71299</v>
      </c>
    </row>
    <row r="18451" spans="1:11" x14ac:dyDescent="0.3">
      <c r="A18451" t="s">
        <v>71300</v>
      </c>
      <c r="B18451" t="s">
        <v>71301</v>
      </c>
      <c r="C18451" t="s">
        <v>20</v>
      </c>
      <c r="D18451" t="s">
        <v>71302</v>
      </c>
      <c r="E18451" t="s">
        <v>71202</v>
      </c>
      <c r="F18451" t="s">
        <v>10870</v>
      </c>
      <c r="G18451" t="s">
        <v>42</v>
      </c>
      <c r="H18451">
        <v>0</v>
      </c>
      <c r="I18451">
        <v>0</v>
      </c>
      <c r="J18451">
        <v>0</v>
      </c>
      <c r="K18451" t="s">
        <v>71303</v>
      </c>
    </row>
    <row r="18452" spans="1:11" x14ac:dyDescent="0.3">
      <c r="A18452" t="s">
        <v>71304</v>
      </c>
      <c r="B18452" t="s">
        <v>71305</v>
      </c>
      <c r="C18452" t="s">
        <v>20</v>
      </c>
      <c r="D18452" t="s">
        <v>71306</v>
      </c>
      <c r="E18452" t="s">
        <v>71202</v>
      </c>
      <c r="F18452" t="s">
        <v>326</v>
      </c>
      <c r="G18452" t="s">
        <v>42</v>
      </c>
      <c r="H18452">
        <v>0</v>
      </c>
      <c r="I18452">
        <v>0</v>
      </c>
      <c r="J18452">
        <v>0</v>
      </c>
      <c r="K18452" t="s">
        <v>71307</v>
      </c>
    </row>
    <row r="18453" spans="1:11" x14ac:dyDescent="0.3">
      <c r="A18453" t="s">
        <v>71308</v>
      </c>
      <c r="B18453" t="s">
        <v>71309</v>
      </c>
      <c r="C18453" t="s">
        <v>27</v>
      </c>
      <c r="D18453" t="s">
        <v>71310</v>
      </c>
      <c r="E18453" t="s">
        <v>65444</v>
      </c>
      <c r="F18453" t="s">
        <v>41</v>
      </c>
      <c r="G18453" t="s">
        <v>42</v>
      </c>
      <c r="H18453">
        <v>0</v>
      </c>
      <c r="I18453">
        <v>0</v>
      </c>
      <c r="J18453">
        <v>0</v>
      </c>
      <c r="K18453" t="s">
        <v>71311</v>
      </c>
    </row>
    <row r="18454" spans="1:11" x14ac:dyDescent="0.3">
      <c r="A18454" t="s">
        <v>71312</v>
      </c>
      <c r="C18454" t="s">
        <v>20</v>
      </c>
      <c r="D18454" t="s">
        <v>71313</v>
      </c>
      <c r="E18454" t="s">
        <v>71202</v>
      </c>
      <c r="F18454" t="s">
        <v>16</v>
      </c>
      <c r="G18454" t="s">
        <v>3717</v>
      </c>
      <c r="H18454">
        <v>0</v>
      </c>
      <c r="I18454">
        <v>0</v>
      </c>
      <c r="J18454">
        <v>0</v>
      </c>
      <c r="K18454" t="s">
        <v>71314</v>
      </c>
    </row>
    <row r="18455" spans="1:11" x14ac:dyDescent="0.3">
      <c r="A18455" t="s">
        <v>71315</v>
      </c>
      <c r="B18455" t="s">
        <v>71316</v>
      </c>
      <c r="C18455" t="s">
        <v>20</v>
      </c>
      <c r="D18455" t="s">
        <v>71317</v>
      </c>
      <c r="E18455" t="s">
        <v>71202</v>
      </c>
      <c r="F18455" t="s">
        <v>16</v>
      </c>
      <c r="G18455" t="s">
        <v>20664</v>
      </c>
      <c r="H18455">
        <v>0</v>
      </c>
      <c r="I18455">
        <v>0</v>
      </c>
      <c r="J18455">
        <v>0</v>
      </c>
      <c r="K18455" t="s">
        <v>71318</v>
      </c>
    </row>
    <row r="18456" spans="1:11" x14ac:dyDescent="0.3">
      <c r="A18456" t="s">
        <v>71319</v>
      </c>
      <c r="B18456" t="s">
        <v>71320</v>
      </c>
      <c r="C18456" t="s">
        <v>20</v>
      </c>
      <c r="D18456" t="s">
        <v>71321</v>
      </c>
      <c r="E18456" t="s">
        <v>71202</v>
      </c>
      <c r="F18456" t="s">
        <v>16</v>
      </c>
      <c r="G18456" t="s">
        <v>6576</v>
      </c>
      <c r="H18456">
        <v>0</v>
      </c>
      <c r="I18456">
        <v>0</v>
      </c>
      <c r="J18456">
        <v>0</v>
      </c>
      <c r="K18456" t="s">
        <v>71322</v>
      </c>
    </row>
    <row r="18457" spans="1:11" x14ac:dyDescent="0.3">
      <c r="A18457" t="s">
        <v>71323</v>
      </c>
      <c r="B18457" t="s">
        <v>71324</v>
      </c>
      <c r="C18457" t="s">
        <v>27</v>
      </c>
      <c r="D18457" t="s">
        <v>71325</v>
      </c>
      <c r="E18457" t="s">
        <v>29</v>
      </c>
      <c r="F18457" t="s">
        <v>16</v>
      </c>
      <c r="G18457" t="s">
        <v>4420</v>
      </c>
      <c r="H18457">
        <v>0</v>
      </c>
      <c r="I18457">
        <v>0</v>
      </c>
      <c r="J18457">
        <v>0</v>
      </c>
      <c r="K18457" t="s">
        <v>71326</v>
      </c>
    </row>
    <row r="18458" spans="1:11" x14ac:dyDescent="0.3">
      <c r="A18458" t="s">
        <v>71327</v>
      </c>
      <c r="C18458" t="s">
        <v>27</v>
      </c>
      <c r="D18458" t="s">
        <v>71328</v>
      </c>
      <c r="E18458" t="s">
        <v>29</v>
      </c>
      <c r="F18458" t="s">
        <v>41</v>
      </c>
      <c r="G18458" t="s">
        <v>42</v>
      </c>
      <c r="H18458">
        <v>0</v>
      </c>
      <c r="I18458">
        <v>0</v>
      </c>
      <c r="J18458">
        <v>0</v>
      </c>
      <c r="K18458" t="s">
        <v>71329</v>
      </c>
    </row>
    <row r="18459" spans="1:11" x14ac:dyDescent="0.3">
      <c r="A18459" t="s">
        <v>71330</v>
      </c>
      <c r="C18459" t="s">
        <v>20</v>
      </c>
      <c r="D18459" t="s">
        <v>71331</v>
      </c>
      <c r="E18459" t="s">
        <v>71202</v>
      </c>
      <c r="F18459" t="s">
        <v>16</v>
      </c>
      <c r="G18459" t="s">
        <v>3624</v>
      </c>
      <c r="H18459">
        <v>0</v>
      </c>
      <c r="I18459">
        <v>0</v>
      </c>
      <c r="J18459">
        <v>0</v>
      </c>
      <c r="K18459" t="s">
        <v>71332</v>
      </c>
    </row>
    <row r="18460" spans="1:11" x14ac:dyDescent="0.3">
      <c r="A18460" t="s">
        <v>71333</v>
      </c>
      <c r="B18460" t="s">
        <v>71334</v>
      </c>
      <c r="C18460" t="s">
        <v>20</v>
      </c>
      <c r="D18460" t="s">
        <v>71335</v>
      </c>
      <c r="E18460" t="s">
        <v>71202</v>
      </c>
      <c r="F18460" t="s">
        <v>5105</v>
      </c>
      <c r="G18460" t="s">
        <v>42</v>
      </c>
      <c r="H18460">
        <v>0</v>
      </c>
      <c r="I18460">
        <v>0</v>
      </c>
      <c r="J18460">
        <v>0</v>
      </c>
      <c r="K18460" t="s">
        <v>71336</v>
      </c>
    </row>
    <row r="18461" spans="1:11" x14ac:dyDescent="0.3">
      <c r="A18461" t="s">
        <v>71337</v>
      </c>
      <c r="B18461" t="s">
        <v>71338</v>
      </c>
      <c r="C18461" t="s">
        <v>27</v>
      </c>
      <c r="D18461" t="s">
        <v>71339</v>
      </c>
      <c r="E18461" t="s">
        <v>65444</v>
      </c>
      <c r="F18461" t="s">
        <v>41</v>
      </c>
      <c r="G18461" t="s">
        <v>42</v>
      </c>
      <c r="H18461">
        <v>0</v>
      </c>
      <c r="I18461">
        <v>0</v>
      </c>
      <c r="J18461">
        <v>0</v>
      </c>
      <c r="K18461" t="s">
        <v>71340</v>
      </c>
    </row>
    <row r="18462" spans="1:11" x14ac:dyDescent="0.3">
      <c r="A18462" t="s">
        <v>71341</v>
      </c>
      <c r="B18462" t="s">
        <v>71342</v>
      </c>
      <c r="C18462" t="s">
        <v>27</v>
      </c>
      <c r="D18462" t="s">
        <v>71343</v>
      </c>
      <c r="E18462" t="s">
        <v>65444</v>
      </c>
      <c r="F18462" t="s">
        <v>41</v>
      </c>
      <c r="G18462" t="s">
        <v>42</v>
      </c>
      <c r="H18462">
        <v>0</v>
      </c>
      <c r="I18462">
        <v>0</v>
      </c>
      <c r="J18462">
        <v>0</v>
      </c>
      <c r="K18462" t="s">
        <v>71344</v>
      </c>
    </row>
    <row r="18463" spans="1:11" x14ac:dyDescent="0.3">
      <c r="A18463" t="s">
        <v>71345</v>
      </c>
      <c r="B18463" t="s">
        <v>71346</v>
      </c>
      <c r="C18463" t="s">
        <v>27</v>
      </c>
      <c r="D18463" t="s">
        <v>71347</v>
      </c>
      <c r="E18463" t="s">
        <v>65444</v>
      </c>
      <c r="F18463" t="s">
        <v>41</v>
      </c>
      <c r="G18463" t="s">
        <v>42</v>
      </c>
      <c r="H18463">
        <v>0</v>
      </c>
      <c r="I18463">
        <v>0</v>
      </c>
      <c r="J18463">
        <v>0</v>
      </c>
      <c r="K18463" t="s">
        <v>71348</v>
      </c>
    </row>
    <row r="18464" spans="1:11" x14ac:dyDescent="0.3">
      <c r="A18464" t="s">
        <v>71349</v>
      </c>
      <c r="B18464" t="s">
        <v>71350</v>
      </c>
      <c r="C18464" t="s">
        <v>27</v>
      </c>
      <c r="D18464" t="s">
        <v>71351</v>
      </c>
      <c r="E18464" t="s">
        <v>65444</v>
      </c>
      <c r="F18464" t="s">
        <v>41</v>
      </c>
      <c r="G18464" t="s">
        <v>42</v>
      </c>
      <c r="H18464">
        <v>0</v>
      </c>
      <c r="I18464">
        <v>0</v>
      </c>
      <c r="J18464">
        <v>0</v>
      </c>
      <c r="K18464" t="s">
        <v>71352</v>
      </c>
    </row>
    <row r="18465" spans="1:11" x14ac:dyDescent="0.3">
      <c r="A18465" t="s">
        <v>71353</v>
      </c>
      <c r="B18465" t="s">
        <v>71354</v>
      </c>
      <c r="C18465" t="s">
        <v>27</v>
      </c>
      <c r="D18465" t="s">
        <v>71355</v>
      </c>
      <c r="E18465" t="s">
        <v>65444</v>
      </c>
      <c r="F18465" t="s">
        <v>41</v>
      </c>
      <c r="G18465" t="s">
        <v>42</v>
      </c>
      <c r="H18465">
        <v>0</v>
      </c>
      <c r="I18465">
        <v>0</v>
      </c>
      <c r="J18465">
        <v>0</v>
      </c>
      <c r="K18465" t="s">
        <v>71356</v>
      </c>
    </row>
    <row r="18466" spans="1:11" x14ac:dyDescent="0.3">
      <c r="A18466" t="s">
        <v>71357</v>
      </c>
      <c r="B18466" t="s">
        <v>37657</v>
      </c>
      <c r="C18466" t="s">
        <v>27</v>
      </c>
      <c r="D18466" t="s">
        <v>71358</v>
      </c>
      <c r="E18466" t="s">
        <v>65444</v>
      </c>
      <c r="F18466" t="s">
        <v>41</v>
      </c>
      <c r="G18466" t="s">
        <v>42</v>
      </c>
      <c r="H18466">
        <v>0</v>
      </c>
      <c r="I18466">
        <v>0</v>
      </c>
      <c r="J18466">
        <v>0</v>
      </c>
      <c r="K18466" t="s">
        <v>71359</v>
      </c>
    </row>
    <row r="18467" spans="1:11" x14ac:dyDescent="0.3">
      <c r="A18467" t="s">
        <v>71360</v>
      </c>
      <c r="B18467" t="s">
        <v>71361</v>
      </c>
      <c r="C18467" t="s">
        <v>27</v>
      </c>
      <c r="D18467" t="s">
        <v>71362</v>
      </c>
      <c r="E18467" t="s">
        <v>29</v>
      </c>
      <c r="F18467" t="s">
        <v>41</v>
      </c>
      <c r="G18467" t="s">
        <v>42</v>
      </c>
      <c r="H18467">
        <v>0</v>
      </c>
      <c r="I18467">
        <v>0</v>
      </c>
      <c r="J18467">
        <v>0</v>
      </c>
      <c r="K18467" t="s">
        <v>71363</v>
      </c>
    </row>
    <row r="18468" spans="1:11" x14ac:dyDescent="0.3">
      <c r="A18468" t="s">
        <v>71364</v>
      </c>
      <c r="B18468" t="s">
        <v>71365</v>
      </c>
      <c r="C18468" t="s">
        <v>27</v>
      </c>
      <c r="D18468" t="s">
        <v>71366</v>
      </c>
      <c r="E18468" t="s">
        <v>65444</v>
      </c>
      <c r="F18468" t="s">
        <v>41</v>
      </c>
      <c r="G18468" t="s">
        <v>31104</v>
      </c>
      <c r="H18468">
        <v>0</v>
      </c>
      <c r="I18468">
        <v>0</v>
      </c>
      <c r="J18468">
        <v>0</v>
      </c>
      <c r="K18468" t="s">
        <v>71367</v>
      </c>
    </row>
    <row r="18469" spans="1:11" x14ac:dyDescent="0.3">
      <c r="A18469" t="s">
        <v>71368</v>
      </c>
      <c r="C18469" t="s">
        <v>27</v>
      </c>
      <c r="D18469" t="s">
        <v>4368</v>
      </c>
      <c r="E18469" t="s">
        <v>65444</v>
      </c>
      <c r="F18469" t="s">
        <v>41</v>
      </c>
      <c r="G18469" t="s">
        <v>42</v>
      </c>
      <c r="H18469">
        <v>0</v>
      </c>
      <c r="I18469">
        <v>0</v>
      </c>
      <c r="J18469">
        <v>0</v>
      </c>
      <c r="K18469" t="s">
        <v>71369</v>
      </c>
    </row>
    <row r="18470" spans="1:11" x14ac:dyDescent="0.3">
      <c r="A18470" t="s">
        <v>71370</v>
      </c>
      <c r="B18470" t="s">
        <v>71371</v>
      </c>
      <c r="C18470" t="s">
        <v>27</v>
      </c>
      <c r="D18470" t="s">
        <v>71372</v>
      </c>
      <c r="E18470" t="s">
        <v>65444</v>
      </c>
      <c r="F18470" t="s">
        <v>41</v>
      </c>
      <c r="G18470" t="s">
        <v>42</v>
      </c>
      <c r="H18470">
        <v>0</v>
      </c>
      <c r="I18470">
        <v>0</v>
      </c>
      <c r="J18470">
        <v>0</v>
      </c>
      <c r="K18470" t="s">
        <v>71373</v>
      </c>
    </row>
    <row r="18471" spans="1:11" x14ac:dyDescent="0.3">
      <c r="A18471" t="s">
        <v>71374</v>
      </c>
      <c r="B18471" t="s">
        <v>71375</v>
      </c>
      <c r="C18471" t="s">
        <v>20</v>
      </c>
      <c r="D18471" t="s">
        <v>71376</v>
      </c>
      <c r="E18471" t="s">
        <v>71202</v>
      </c>
      <c r="F18471" t="s">
        <v>1242</v>
      </c>
      <c r="G18471" t="s">
        <v>42</v>
      </c>
      <c r="H18471">
        <v>0</v>
      </c>
      <c r="I18471">
        <v>0</v>
      </c>
      <c r="J18471">
        <v>0</v>
      </c>
      <c r="K18471" t="s">
        <v>71377</v>
      </c>
    </row>
    <row r="18472" spans="1:11" x14ac:dyDescent="0.3">
      <c r="A18472" t="s">
        <v>71378</v>
      </c>
      <c r="B18472" t="s">
        <v>71379</v>
      </c>
      <c r="C18472" t="s">
        <v>27</v>
      </c>
      <c r="D18472" t="s">
        <v>71380</v>
      </c>
      <c r="E18472" t="s">
        <v>65444</v>
      </c>
      <c r="F18472" t="s">
        <v>41</v>
      </c>
      <c r="G18472" t="s">
        <v>42</v>
      </c>
      <c r="H18472">
        <v>0</v>
      </c>
      <c r="I18472">
        <v>0</v>
      </c>
      <c r="J18472">
        <v>0</v>
      </c>
      <c r="K18472" t="s">
        <v>71381</v>
      </c>
    </row>
    <row r="18473" spans="1:11" x14ac:dyDescent="0.3">
      <c r="A18473" t="s">
        <v>71382</v>
      </c>
      <c r="B18473" t="s">
        <v>71383</v>
      </c>
      <c r="C18473" t="s">
        <v>13</v>
      </c>
      <c r="D18473" t="s">
        <v>71384</v>
      </c>
      <c r="E18473" t="s">
        <v>66835</v>
      </c>
      <c r="F18473" t="s">
        <v>16</v>
      </c>
      <c r="G18473" t="s">
        <v>26691</v>
      </c>
      <c r="H18473">
        <v>0</v>
      </c>
      <c r="I18473">
        <v>0</v>
      </c>
      <c r="J18473">
        <v>0</v>
      </c>
      <c r="K18473" t="s">
        <v>71385</v>
      </c>
    </row>
    <row r="18474" spans="1:11" x14ac:dyDescent="0.3">
      <c r="A18474" t="s">
        <v>71386</v>
      </c>
      <c r="B18474" t="s">
        <v>71387</v>
      </c>
      <c r="C18474" t="s">
        <v>13</v>
      </c>
      <c r="D18474" t="s">
        <v>71388</v>
      </c>
      <c r="E18474" t="s">
        <v>66835</v>
      </c>
      <c r="F18474" t="s">
        <v>16</v>
      </c>
      <c r="G18474" t="s">
        <v>1756</v>
      </c>
      <c r="H18474">
        <v>0</v>
      </c>
      <c r="I18474">
        <v>0</v>
      </c>
      <c r="J18474">
        <v>0</v>
      </c>
      <c r="K18474" t="s">
        <v>71389</v>
      </c>
    </row>
    <row r="18475" spans="1:11" x14ac:dyDescent="0.3">
      <c r="A18475" t="s">
        <v>71390</v>
      </c>
      <c r="B18475" t="s">
        <v>71391</v>
      </c>
      <c r="C18475" t="s">
        <v>13</v>
      </c>
      <c r="D18475" t="s">
        <v>71392</v>
      </c>
      <c r="E18475" t="s">
        <v>66835</v>
      </c>
      <c r="F18475" t="s">
        <v>16</v>
      </c>
      <c r="G18475" t="s">
        <v>1488</v>
      </c>
      <c r="H18475">
        <v>0</v>
      </c>
      <c r="I18475">
        <v>0</v>
      </c>
      <c r="J18475">
        <v>0</v>
      </c>
      <c r="K18475" t="s">
        <v>71393</v>
      </c>
    </row>
    <row r="18476" spans="1:11" x14ac:dyDescent="0.3">
      <c r="A18476" t="s">
        <v>71394</v>
      </c>
      <c r="B18476" t="s">
        <v>71395</v>
      </c>
      <c r="C18476" t="s">
        <v>20</v>
      </c>
      <c r="D18476" t="s">
        <v>71396</v>
      </c>
      <c r="E18476" t="s">
        <v>71202</v>
      </c>
      <c r="F18476" t="s">
        <v>11585</v>
      </c>
      <c r="G18476" t="s">
        <v>23</v>
      </c>
      <c r="H18476">
        <v>0</v>
      </c>
      <c r="I18476">
        <v>0</v>
      </c>
      <c r="J18476">
        <v>0</v>
      </c>
      <c r="K18476" t="s">
        <v>71397</v>
      </c>
    </row>
    <row r="18477" spans="1:11" x14ac:dyDescent="0.3">
      <c r="A18477" t="s">
        <v>71398</v>
      </c>
      <c r="B18477" t="s">
        <v>71399</v>
      </c>
      <c r="C18477" t="s">
        <v>27</v>
      </c>
      <c r="D18477" t="s">
        <v>71400</v>
      </c>
      <c r="E18477" t="s">
        <v>65444</v>
      </c>
      <c r="F18477" t="s">
        <v>16</v>
      </c>
      <c r="G18477" t="s">
        <v>3863</v>
      </c>
      <c r="H18477">
        <v>0</v>
      </c>
      <c r="I18477">
        <v>0</v>
      </c>
      <c r="J18477">
        <v>0</v>
      </c>
      <c r="K18477" t="s">
        <v>71401</v>
      </c>
    </row>
    <row r="18478" spans="1:11" x14ac:dyDescent="0.3">
      <c r="A18478" t="s">
        <v>71402</v>
      </c>
      <c r="B18478" t="s">
        <v>71403</v>
      </c>
      <c r="C18478" t="s">
        <v>27</v>
      </c>
      <c r="D18478" t="s">
        <v>71404</v>
      </c>
      <c r="E18478" t="s">
        <v>29</v>
      </c>
      <c r="F18478" t="s">
        <v>41</v>
      </c>
      <c r="G18478" t="s">
        <v>42</v>
      </c>
      <c r="H18478">
        <v>0</v>
      </c>
      <c r="I18478">
        <v>0</v>
      </c>
      <c r="J18478">
        <v>0</v>
      </c>
      <c r="K18478" t="s">
        <v>71405</v>
      </c>
    </row>
    <row r="18479" spans="1:11" x14ac:dyDescent="0.3">
      <c r="A18479" t="s">
        <v>71406</v>
      </c>
      <c r="B18479" t="s">
        <v>71407</v>
      </c>
      <c r="C18479" t="s">
        <v>20</v>
      </c>
      <c r="D18479" t="s">
        <v>71408</v>
      </c>
      <c r="E18479" t="s">
        <v>71202</v>
      </c>
      <c r="F18479" t="s">
        <v>16</v>
      </c>
      <c r="G18479" t="s">
        <v>40742</v>
      </c>
      <c r="H18479">
        <v>0</v>
      </c>
      <c r="I18479">
        <v>0</v>
      </c>
      <c r="J18479">
        <v>0</v>
      </c>
      <c r="K18479" t="s">
        <v>71409</v>
      </c>
    </row>
    <row r="18480" spans="1:11" x14ac:dyDescent="0.3">
      <c r="A18480" t="s">
        <v>71410</v>
      </c>
      <c r="B18480" t="s">
        <v>71411</v>
      </c>
      <c r="C18480" t="s">
        <v>27</v>
      </c>
      <c r="D18480" t="s">
        <v>71412</v>
      </c>
      <c r="E18480" t="s">
        <v>29</v>
      </c>
      <c r="F18480" t="s">
        <v>41</v>
      </c>
      <c r="G18480" t="s">
        <v>42</v>
      </c>
      <c r="H18480">
        <v>0</v>
      </c>
      <c r="I18480">
        <v>0</v>
      </c>
      <c r="J18480">
        <v>0</v>
      </c>
      <c r="K18480" t="s">
        <v>71413</v>
      </c>
    </row>
    <row r="18481" spans="1:11" x14ac:dyDescent="0.3">
      <c r="A18481" t="s">
        <v>71414</v>
      </c>
      <c r="B18481" t="s">
        <v>71415</v>
      </c>
      <c r="C18481" t="s">
        <v>27</v>
      </c>
      <c r="D18481" t="s">
        <v>71416</v>
      </c>
      <c r="E18481" t="s">
        <v>65444</v>
      </c>
      <c r="F18481" t="s">
        <v>16</v>
      </c>
      <c r="G18481" t="s">
        <v>10934</v>
      </c>
      <c r="H18481">
        <v>0</v>
      </c>
      <c r="I18481">
        <v>0</v>
      </c>
      <c r="J18481">
        <v>0</v>
      </c>
      <c r="K18481" t="s">
        <v>71417</v>
      </c>
    </row>
    <row r="18482" spans="1:11" x14ac:dyDescent="0.3">
      <c r="A18482" t="s">
        <v>71418</v>
      </c>
      <c r="C18482" t="s">
        <v>20</v>
      </c>
      <c r="D18482" t="s">
        <v>71419</v>
      </c>
      <c r="E18482" t="s">
        <v>71202</v>
      </c>
      <c r="F18482" t="s">
        <v>3538</v>
      </c>
      <c r="G18482" t="s">
        <v>42</v>
      </c>
      <c r="H18482">
        <v>0</v>
      </c>
      <c r="I18482">
        <v>0</v>
      </c>
      <c r="J18482">
        <v>0</v>
      </c>
      <c r="K18482" t="s">
        <v>71420</v>
      </c>
    </row>
    <row r="18483" spans="1:11" x14ac:dyDescent="0.3">
      <c r="A18483" t="s">
        <v>71421</v>
      </c>
      <c r="B18483" t="s">
        <v>5076</v>
      </c>
      <c r="C18483" t="s">
        <v>20</v>
      </c>
      <c r="D18483" t="s">
        <v>71422</v>
      </c>
      <c r="E18483" t="s">
        <v>71202</v>
      </c>
      <c r="F18483" t="s">
        <v>16</v>
      </c>
      <c r="G18483" t="s">
        <v>42</v>
      </c>
      <c r="H18483">
        <v>0</v>
      </c>
      <c r="I18483">
        <v>0</v>
      </c>
      <c r="J18483">
        <v>0</v>
      </c>
      <c r="K18483" t="s">
        <v>71423</v>
      </c>
    </row>
    <row r="18484" spans="1:11" x14ac:dyDescent="0.3">
      <c r="A18484" t="s">
        <v>71424</v>
      </c>
      <c r="C18484" t="s">
        <v>27</v>
      </c>
      <c r="D18484" t="s">
        <v>71425</v>
      </c>
      <c r="E18484" t="s">
        <v>65444</v>
      </c>
      <c r="F18484" t="s">
        <v>41</v>
      </c>
      <c r="G18484" t="s">
        <v>42</v>
      </c>
      <c r="H18484">
        <v>0</v>
      </c>
      <c r="I18484">
        <v>0</v>
      </c>
      <c r="J18484">
        <v>0</v>
      </c>
      <c r="K18484" t="s">
        <v>71426</v>
      </c>
    </row>
    <row r="18485" spans="1:11" x14ac:dyDescent="0.3">
      <c r="A18485" t="s">
        <v>71427</v>
      </c>
      <c r="C18485" t="s">
        <v>20</v>
      </c>
      <c r="D18485" t="s">
        <v>71428</v>
      </c>
      <c r="E18485" t="s">
        <v>71202</v>
      </c>
      <c r="F18485" t="s">
        <v>7506</v>
      </c>
      <c r="G18485" t="s">
        <v>27261</v>
      </c>
      <c r="H18485">
        <v>0</v>
      </c>
      <c r="I18485">
        <v>0</v>
      </c>
      <c r="J18485">
        <v>0</v>
      </c>
      <c r="K18485" t="s">
        <v>71429</v>
      </c>
    </row>
    <row r="18486" spans="1:11" x14ac:dyDescent="0.3">
      <c r="A18486" t="s">
        <v>71430</v>
      </c>
      <c r="C18486" t="s">
        <v>27</v>
      </c>
      <c r="D18486" t="s">
        <v>71431</v>
      </c>
      <c r="E18486" t="s">
        <v>65444</v>
      </c>
      <c r="F18486" t="s">
        <v>41</v>
      </c>
      <c r="G18486" t="s">
        <v>42</v>
      </c>
      <c r="H18486">
        <v>0</v>
      </c>
      <c r="I18486">
        <v>0</v>
      </c>
      <c r="J18486">
        <v>0</v>
      </c>
      <c r="K18486" t="s">
        <v>71432</v>
      </c>
    </row>
    <row r="18487" spans="1:11" x14ac:dyDescent="0.3">
      <c r="A18487" t="s">
        <v>71433</v>
      </c>
      <c r="C18487" t="s">
        <v>27</v>
      </c>
      <c r="D18487" t="s">
        <v>71434</v>
      </c>
      <c r="E18487" t="s">
        <v>65444</v>
      </c>
      <c r="F18487" t="s">
        <v>41</v>
      </c>
      <c r="G18487" t="s">
        <v>42</v>
      </c>
      <c r="H18487">
        <v>0</v>
      </c>
      <c r="I18487">
        <v>0</v>
      </c>
      <c r="J18487">
        <v>0</v>
      </c>
      <c r="K18487" t="s">
        <v>71435</v>
      </c>
    </row>
    <row r="18488" spans="1:11" x14ac:dyDescent="0.3">
      <c r="A18488" t="s">
        <v>71436</v>
      </c>
      <c r="B18488" t="s">
        <v>71437</v>
      </c>
      <c r="C18488" t="s">
        <v>27</v>
      </c>
      <c r="D18488" t="s">
        <v>71438</v>
      </c>
      <c r="E18488" t="s">
        <v>65444</v>
      </c>
      <c r="F18488" t="s">
        <v>41</v>
      </c>
      <c r="G18488" t="s">
        <v>42</v>
      </c>
      <c r="H18488">
        <v>0</v>
      </c>
      <c r="I18488">
        <v>0</v>
      </c>
      <c r="J18488">
        <v>0</v>
      </c>
      <c r="K18488" t="s">
        <v>71439</v>
      </c>
    </row>
    <row r="18489" spans="1:11" x14ac:dyDescent="0.3">
      <c r="A18489" t="s">
        <v>71440</v>
      </c>
      <c r="B18489" t="s">
        <v>71441</v>
      </c>
      <c r="C18489" t="s">
        <v>20</v>
      </c>
      <c r="D18489" t="s">
        <v>71442</v>
      </c>
      <c r="E18489" t="s">
        <v>71202</v>
      </c>
      <c r="F18489" t="s">
        <v>29411</v>
      </c>
      <c r="G18489" t="s">
        <v>42</v>
      </c>
      <c r="H18489">
        <v>0</v>
      </c>
      <c r="I18489">
        <v>0</v>
      </c>
      <c r="J18489">
        <v>0</v>
      </c>
      <c r="K18489" t="s">
        <v>71443</v>
      </c>
    </row>
    <row r="18490" spans="1:11" x14ac:dyDescent="0.3">
      <c r="A18490" t="s">
        <v>71444</v>
      </c>
      <c r="B18490" t="s">
        <v>71445</v>
      </c>
      <c r="C18490" t="s">
        <v>27</v>
      </c>
      <c r="D18490" t="s">
        <v>71446</v>
      </c>
      <c r="E18490" t="s">
        <v>29</v>
      </c>
      <c r="F18490" t="s">
        <v>41</v>
      </c>
      <c r="G18490" t="s">
        <v>42</v>
      </c>
      <c r="H18490">
        <v>0</v>
      </c>
      <c r="I18490">
        <v>0</v>
      </c>
      <c r="J18490">
        <v>0</v>
      </c>
      <c r="K18490" t="s">
        <v>71447</v>
      </c>
    </row>
    <row r="18491" spans="1:11" x14ac:dyDescent="0.3">
      <c r="A18491" t="s">
        <v>71448</v>
      </c>
      <c r="C18491" t="s">
        <v>27</v>
      </c>
      <c r="D18491" t="s">
        <v>71449</v>
      </c>
      <c r="E18491" t="s">
        <v>65444</v>
      </c>
      <c r="F18491" t="s">
        <v>41</v>
      </c>
      <c r="G18491" t="s">
        <v>42</v>
      </c>
      <c r="H18491">
        <v>0</v>
      </c>
      <c r="I18491">
        <v>0</v>
      </c>
      <c r="J18491">
        <v>0</v>
      </c>
      <c r="K18491" t="s">
        <v>71450</v>
      </c>
    </row>
    <row r="18492" spans="1:11" x14ac:dyDescent="0.3">
      <c r="A18492" t="s">
        <v>71451</v>
      </c>
      <c r="C18492" t="s">
        <v>27</v>
      </c>
      <c r="D18492" t="s">
        <v>71452</v>
      </c>
      <c r="E18492" t="s">
        <v>65444</v>
      </c>
      <c r="F18492" t="s">
        <v>16</v>
      </c>
      <c r="G18492" t="s">
        <v>43287</v>
      </c>
      <c r="H18492">
        <v>0</v>
      </c>
      <c r="I18492">
        <v>0</v>
      </c>
      <c r="J18492">
        <v>0</v>
      </c>
      <c r="K18492" t="s">
        <v>71453</v>
      </c>
    </row>
    <row r="18493" spans="1:11" x14ac:dyDescent="0.3">
      <c r="A18493" t="s">
        <v>71454</v>
      </c>
      <c r="B18493" t="s">
        <v>71455</v>
      </c>
      <c r="C18493" t="s">
        <v>27</v>
      </c>
      <c r="D18493" t="s">
        <v>71456</v>
      </c>
      <c r="E18493" t="s">
        <v>65444</v>
      </c>
      <c r="F18493" t="s">
        <v>41</v>
      </c>
      <c r="G18493" t="s">
        <v>42</v>
      </c>
      <c r="H18493">
        <v>0</v>
      </c>
      <c r="I18493">
        <v>0</v>
      </c>
      <c r="J18493">
        <v>0</v>
      </c>
      <c r="K18493" t="s">
        <v>71457</v>
      </c>
    </row>
    <row r="18494" spans="1:11" x14ac:dyDescent="0.3">
      <c r="A18494" t="s">
        <v>71458</v>
      </c>
      <c r="C18494" t="s">
        <v>27</v>
      </c>
      <c r="D18494" t="s">
        <v>71459</v>
      </c>
      <c r="E18494" t="s">
        <v>65444</v>
      </c>
      <c r="F18494" t="s">
        <v>41</v>
      </c>
      <c r="G18494" t="s">
        <v>42</v>
      </c>
      <c r="H18494">
        <v>0</v>
      </c>
      <c r="I18494">
        <v>0</v>
      </c>
      <c r="J18494">
        <v>0</v>
      </c>
      <c r="K18494" t="s">
        <v>71460</v>
      </c>
    </row>
    <row r="18495" spans="1:11" x14ac:dyDescent="0.3">
      <c r="A18495" t="s">
        <v>71461</v>
      </c>
      <c r="C18495" t="s">
        <v>27</v>
      </c>
      <c r="D18495" t="s">
        <v>71462</v>
      </c>
      <c r="E18495" t="s">
        <v>65444</v>
      </c>
      <c r="F18495" t="s">
        <v>41</v>
      </c>
      <c r="G18495" t="s">
        <v>42</v>
      </c>
      <c r="H18495">
        <v>0</v>
      </c>
      <c r="I18495">
        <v>0</v>
      </c>
      <c r="J18495">
        <v>0</v>
      </c>
      <c r="K18495" t="s">
        <v>71463</v>
      </c>
    </row>
    <row r="18496" spans="1:11" x14ac:dyDescent="0.3">
      <c r="A18496" t="s">
        <v>71464</v>
      </c>
      <c r="B18496" t="s">
        <v>71465</v>
      </c>
      <c r="C18496" t="s">
        <v>20</v>
      </c>
      <c r="D18496" t="s">
        <v>71466</v>
      </c>
      <c r="E18496" t="s">
        <v>71202</v>
      </c>
      <c r="F18496" t="s">
        <v>430</v>
      </c>
      <c r="G18496" t="s">
        <v>42</v>
      </c>
      <c r="H18496">
        <v>0</v>
      </c>
      <c r="I18496">
        <v>0</v>
      </c>
      <c r="J18496">
        <v>0</v>
      </c>
      <c r="K18496" t="s">
        <v>71467</v>
      </c>
    </row>
    <row r="18497" spans="1:11" x14ac:dyDescent="0.3">
      <c r="A18497" t="s">
        <v>71468</v>
      </c>
      <c r="B18497" t="s">
        <v>71469</v>
      </c>
      <c r="C18497" t="s">
        <v>27</v>
      </c>
      <c r="D18497" t="s">
        <v>71470</v>
      </c>
      <c r="E18497" t="s">
        <v>65444</v>
      </c>
      <c r="F18497" t="s">
        <v>41</v>
      </c>
      <c r="G18497" t="s">
        <v>42</v>
      </c>
      <c r="H18497">
        <v>0</v>
      </c>
      <c r="I18497">
        <v>0</v>
      </c>
      <c r="J18497">
        <v>0</v>
      </c>
      <c r="K18497" t="s">
        <v>71471</v>
      </c>
    </row>
    <row r="18498" spans="1:11" x14ac:dyDescent="0.3">
      <c r="A18498" t="s">
        <v>71472</v>
      </c>
      <c r="B18498" t="s">
        <v>71473</v>
      </c>
      <c r="C18498" t="s">
        <v>27</v>
      </c>
      <c r="D18498" t="s">
        <v>71474</v>
      </c>
      <c r="E18498" t="s">
        <v>65444</v>
      </c>
      <c r="F18498" t="s">
        <v>41</v>
      </c>
      <c r="G18498" t="s">
        <v>42</v>
      </c>
      <c r="H18498">
        <v>0</v>
      </c>
      <c r="I18498">
        <v>0</v>
      </c>
      <c r="J18498">
        <v>0</v>
      </c>
      <c r="K18498" t="s">
        <v>71475</v>
      </c>
    </row>
    <row r="18499" spans="1:11" x14ac:dyDescent="0.3">
      <c r="A18499" t="s">
        <v>71476</v>
      </c>
      <c r="C18499" t="s">
        <v>27</v>
      </c>
      <c r="D18499" t="s">
        <v>71477</v>
      </c>
      <c r="E18499" t="s">
        <v>65444</v>
      </c>
      <c r="F18499" t="s">
        <v>41</v>
      </c>
      <c r="G18499" t="s">
        <v>42</v>
      </c>
      <c r="H18499">
        <v>0</v>
      </c>
      <c r="I18499">
        <v>0</v>
      </c>
      <c r="J18499">
        <v>0</v>
      </c>
      <c r="K18499" t="s">
        <v>71478</v>
      </c>
    </row>
    <row r="18500" spans="1:11" x14ac:dyDescent="0.3">
      <c r="A18500" t="s">
        <v>71479</v>
      </c>
      <c r="B18500" t="s">
        <v>71480</v>
      </c>
      <c r="C18500" t="s">
        <v>27</v>
      </c>
      <c r="D18500" t="s">
        <v>71481</v>
      </c>
      <c r="E18500" t="s">
        <v>65444</v>
      </c>
      <c r="F18500" t="s">
        <v>41</v>
      </c>
      <c r="G18500" t="s">
        <v>42</v>
      </c>
      <c r="H18500">
        <v>0</v>
      </c>
      <c r="I18500">
        <v>0</v>
      </c>
      <c r="J18500">
        <v>0</v>
      </c>
      <c r="K18500" t="s">
        <v>71482</v>
      </c>
    </row>
    <row r="18501" spans="1:11" x14ac:dyDescent="0.3">
      <c r="A18501" t="s">
        <v>71483</v>
      </c>
      <c r="B18501" t="s">
        <v>71484</v>
      </c>
      <c r="C18501" t="s">
        <v>27</v>
      </c>
      <c r="D18501" t="s">
        <v>71485</v>
      </c>
      <c r="E18501" t="s">
        <v>29</v>
      </c>
      <c r="F18501" t="s">
        <v>41</v>
      </c>
      <c r="G18501" t="s">
        <v>42</v>
      </c>
      <c r="H18501">
        <v>0</v>
      </c>
      <c r="I18501">
        <v>0</v>
      </c>
      <c r="J18501">
        <v>0</v>
      </c>
      <c r="K18501" t="s">
        <v>71486</v>
      </c>
    </row>
    <row r="18502" spans="1:11" x14ac:dyDescent="0.3">
      <c r="A18502" t="s">
        <v>71487</v>
      </c>
      <c r="C18502" t="s">
        <v>27</v>
      </c>
      <c r="D18502" t="s">
        <v>71488</v>
      </c>
      <c r="E18502" t="s">
        <v>65444</v>
      </c>
      <c r="F18502" t="s">
        <v>41</v>
      </c>
      <c r="G18502" t="s">
        <v>42</v>
      </c>
      <c r="H18502">
        <v>0</v>
      </c>
      <c r="I18502">
        <v>0</v>
      </c>
      <c r="J18502">
        <v>0</v>
      </c>
      <c r="K18502" t="s">
        <v>71489</v>
      </c>
    </row>
    <row r="18503" spans="1:11" x14ac:dyDescent="0.3">
      <c r="A18503" t="s">
        <v>71490</v>
      </c>
      <c r="C18503" t="s">
        <v>27</v>
      </c>
      <c r="D18503" t="s">
        <v>71491</v>
      </c>
      <c r="E18503" t="s">
        <v>65444</v>
      </c>
      <c r="F18503" t="s">
        <v>41</v>
      </c>
      <c r="G18503" t="s">
        <v>42</v>
      </c>
      <c r="H18503">
        <v>0</v>
      </c>
      <c r="I18503">
        <v>0</v>
      </c>
      <c r="J18503">
        <v>0</v>
      </c>
      <c r="K18503" t="s">
        <v>71492</v>
      </c>
    </row>
    <row r="18504" spans="1:11" x14ac:dyDescent="0.3">
      <c r="A18504" t="s">
        <v>71493</v>
      </c>
      <c r="B18504" t="s">
        <v>71494</v>
      </c>
      <c r="C18504" t="s">
        <v>27</v>
      </c>
      <c r="D18504" t="s">
        <v>71495</v>
      </c>
      <c r="E18504" t="s">
        <v>65444</v>
      </c>
      <c r="F18504" t="s">
        <v>41</v>
      </c>
      <c r="G18504" t="s">
        <v>42</v>
      </c>
      <c r="H18504">
        <v>0</v>
      </c>
      <c r="I18504">
        <v>0</v>
      </c>
      <c r="J18504">
        <v>0</v>
      </c>
      <c r="K18504" t="s">
        <v>71496</v>
      </c>
    </row>
    <row r="18505" spans="1:11" x14ac:dyDescent="0.3">
      <c r="A18505" t="s">
        <v>71497</v>
      </c>
      <c r="B18505" t="s">
        <v>71498</v>
      </c>
      <c r="C18505" t="s">
        <v>27</v>
      </c>
      <c r="D18505" t="s">
        <v>71499</v>
      </c>
      <c r="E18505" t="s">
        <v>65444</v>
      </c>
      <c r="F18505" t="s">
        <v>41</v>
      </c>
      <c r="G18505" t="s">
        <v>42</v>
      </c>
      <c r="H18505">
        <v>0</v>
      </c>
      <c r="I18505">
        <v>0</v>
      </c>
      <c r="J18505">
        <v>0</v>
      </c>
      <c r="K18505" t="s">
        <v>71500</v>
      </c>
    </row>
    <row r="18506" spans="1:11" x14ac:dyDescent="0.3">
      <c r="A18506" t="s">
        <v>71501</v>
      </c>
      <c r="B18506" t="s">
        <v>71502</v>
      </c>
      <c r="C18506" t="s">
        <v>27</v>
      </c>
      <c r="D18506" t="s">
        <v>71503</v>
      </c>
      <c r="E18506" t="s">
        <v>65444</v>
      </c>
      <c r="F18506" t="s">
        <v>41</v>
      </c>
      <c r="G18506" t="s">
        <v>42</v>
      </c>
      <c r="H18506">
        <v>0</v>
      </c>
      <c r="I18506">
        <v>0</v>
      </c>
      <c r="J18506">
        <v>0</v>
      </c>
      <c r="K18506" t="s">
        <v>71504</v>
      </c>
    </row>
    <row r="18507" spans="1:11" x14ac:dyDescent="0.3">
      <c r="A18507" t="s">
        <v>71505</v>
      </c>
      <c r="B18507" t="s">
        <v>71506</v>
      </c>
      <c r="C18507" t="s">
        <v>27</v>
      </c>
      <c r="D18507" t="s">
        <v>71507</v>
      </c>
      <c r="E18507" t="s">
        <v>65444</v>
      </c>
      <c r="F18507" t="s">
        <v>41</v>
      </c>
      <c r="G18507" t="s">
        <v>42</v>
      </c>
      <c r="H18507">
        <v>0</v>
      </c>
      <c r="I18507">
        <v>0</v>
      </c>
      <c r="J18507">
        <v>0</v>
      </c>
      <c r="K18507" t="s">
        <v>71508</v>
      </c>
    </row>
    <row r="18508" spans="1:11" x14ac:dyDescent="0.3">
      <c r="A18508" t="s">
        <v>71509</v>
      </c>
      <c r="B18508" t="s">
        <v>71510</v>
      </c>
      <c r="C18508" t="s">
        <v>27</v>
      </c>
      <c r="D18508" t="s">
        <v>71511</v>
      </c>
      <c r="E18508" t="s">
        <v>65444</v>
      </c>
      <c r="F18508" t="s">
        <v>41</v>
      </c>
      <c r="G18508" t="s">
        <v>42</v>
      </c>
      <c r="H18508">
        <v>0</v>
      </c>
      <c r="I18508">
        <v>0</v>
      </c>
      <c r="J18508">
        <v>0</v>
      </c>
      <c r="K18508" t="s">
        <v>71512</v>
      </c>
    </row>
    <row r="18509" spans="1:11" x14ac:dyDescent="0.3">
      <c r="A18509" t="s">
        <v>71513</v>
      </c>
      <c r="C18509" t="s">
        <v>27</v>
      </c>
      <c r="D18509" t="s">
        <v>71514</v>
      </c>
      <c r="E18509" t="s">
        <v>65444</v>
      </c>
      <c r="F18509" t="s">
        <v>41</v>
      </c>
      <c r="G18509" t="s">
        <v>42</v>
      </c>
      <c r="H18509">
        <v>0</v>
      </c>
      <c r="I18509">
        <v>0</v>
      </c>
      <c r="J18509">
        <v>0</v>
      </c>
      <c r="K18509" t="s">
        <v>71515</v>
      </c>
    </row>
    <row r="18510" spans="1:11" x14ac:dyDescent="0.3">
      <c r="A18510" t="s">
        <v>71516</v>
      </c>
      <c r="C18510" t="s">
        <v>27</v>
      </c>
      <c r="D18510" t="s">
        <v>71517</v>
      </c>
      <c r="E18510" t="s">
        <v>65444</v>
      </c>
      <c r="F18510" t="s">
        <v>41</v>
      </c>
      <c r="G18510" t="s">
        <v>42</v>
      </c>
      <c r="H18510">
        <v>0</v>
      </c>
      <c r="I18510">
        <v>0</v>
      </c>
      <c r="J18510">
        <v>0</v>
      </c>
      <c r="K18510" t="s">
        <v>71518</v>
      </c>
    </row>
    <row r="18511" spans="1:11" x14ac:dyDescent="0.3">
      <c r="A18511" t="s">
        <v>71519</v>
      </c>
      <c r="B18511" t="s">
        <v>71520</v>
      </c>
      <c r="C18511" t="s">
        <v>27</v>
      </c>
      <c r="D18511" t="s">
        <v>71521</v>
      </c>
      <c r="E18511" t="s">
        <v>29</v>
      </c>
      <c r="F18511" t="s">
        <v>41</v>
      </c>
      <c r="G18511" t="s">
        <v>42</v>
      </c>
      <c r="H18511">
        <v>0</v>
      </c>
      <c r="I18511">
        <v>0</v>
      </c>
      <c r="J18511">
        <v>0</v>
      </c>
      <c r="K18511" t="s">
        <v>71522</v>
      </c>
    </row>
    <row r="18512" spans="1:11" x14ac:dyDescent="0.3">
      <c r="A18512" t="s">
        <v>71523</v>
      </c>
      <c r="B18512" t="s">
        <v>71524</v>
      </c>
      <c r="C18512" t="s">
        <v>20</v>
      </c>
      <c r="D18512" t="s">
        <v>71525</v>
      </c>
      <c r="E18512" t="s">
        <v>71202</v>
      </c>
      <c r="F18512" t="s">
        <v>1840</v>
      </c>
      <c r="G18512" t="s">
        <v>42</v>
      </c>
      <c r="H18512">
        <v>0</v>
      </c>
      <c r="I18512">
        <v>0</v>
      </c>
      <c r="J18512">
        <v>0</v>
      </c>
      <c r="K18512" t="s">
        <v>71526</v>
      </c>
    </row>
    <row r="18513" spans="1:11" x14ac:dyDescent="0.3">
      <c r="A18513" t="s">
        <v>71527</v>
      </c>
      <c r="B18513" t="s">
        <v>71528</v>
      </c>
      <c r="C18513" t="s">
        <v>13</v>
      </c>
      <c r="D18513" t="s">
        <v>71529</v>
      </c>
      <c r="E18513" t="s">
        <v>66835</v>
      </c>
      <c r="F18513" t="s">
        <v>2595</v>
      </c>
      <c r="G18513" t="s">
        <v>42</v>
      </c>
      <c r="H18513">
        <v>0</v>
      </c>
      <c r="I18513">
        <v>0</v>
      </c>
      <c r="J18513">
        <v>0</v>
      </c>
      <c r="K18513" t="s">
        <v>71530</v>
      </c>
    </row>
    <row r="18514" spans="1:11" x14ac:dyDescent="0.3">
      <c r="A18514" t="s">
        <v>71531</v>
      </c>
      <c r="C18514" t="s">
        <v>27</v>
      </c>
      <c r="D18514" t="s">
        <v>71532</v>
      </c>
      <c r="E18514" t="s">
        <v>65444</v>
      </c>
      <c r="F18514" t="s">
        <v>41</v>
      </c>
      <c r="G18514" t="s">
        <v>42</v>
      </c>
      <c r="H18514">
        <v>0</v>
      </c>
      <c r="I18514">
        <v>0</v>
      </c>
      <c r="J18514">
        <v>0</v>
      </c>
      <c r="K18514" t="s">
        <v>71533</v>
      </c>
    </row>
    <row r="18515" spans="1:11" x14ac:dyDescent="0.3">
      <c r="A18515" t="s">
        <v>71534</v>
      </c>
      <c r="B18515" t="s">
        <v>71535</v>
      </c>
      <c r="C18515" t="s">
        <v>27</v>
      </c>
      <c r="D18515" t="s">
        <v>71536</v>
      </c>
      <c r="E18515" t="s">
        <v>65444</v>
      </c>
      <c r="F18515" t="s">
        <v>41</v>
      </c>
      <c r="G18515" t="s">
        <v>42</v>
      </c>
      <c r="H18515">
        <v>0</v>
      </c>
      <c r="I18515">
        <v>0</v>
      </c>
      <c r="J18515">
        <v>0</v>
      </c>
      <c r="K18515" t="s">
        <v>71537</v>
      </c>
    </row>
    <row r="18516" spans="1:11" x14ac:dyDescent="0.3">
      <c r="A18516" t="s">
        <v>71538</v>
      </c>
      <c r="B18516" t="s">
        <v>71539</v>
      </c>
      <c r="C18516" t="s">
        <v>20</v>
      </c>
      <c r="D18516" t="s">
        <v>71540</v>
      </c>
      <c r="E18516" t="s">
        <v>71202</v>
      </c>
      <c r="F18516" t="s">
        <v>16</v>
      </c>
      <c r="G18516" t="s">
        <v>817</v>
      </c>
      <c r="H18516">
        <v>0</v>
      </c>
      <c r="I18516">
        <v>0</v>
      </c>
      <c r="J18516">
        <v>0</v>
      </c>
      <c r="K18516" t="s">
        <v>71541</v>
      </c>
    </row>
    <row r="18517" spans="1:11" x14ac:dyDescent="0.3">
      <c r="A18517" t="s">
        <v>71542</v>
      </c>
      <c r="B18517" t="s">
        <v>71543</v>
      </c>
      <c r="C18517" t="s">
        <v>466</v>
      </c>
      <c r="D18517" t="s">
        <v>71544</v>
      </c>
      <c r="E18517" t="s">
        <v>20624</v>
      </c>
      <c r="F18517" t="s">
        <v>16</v>
      </c>
      <c r="G18517" t="s">
        <v>859</v>
      </c>
      <c r="H18517">
        <v>0</v>
      </c>
      <c r="I18517">
        <v>0</v>
      </c>
      <c r="J18517">
        <v>0</v>
      </c>
      <c r="K18517" t="s">
        <v>71545</v>
      </c>
    </row>
    <row r="18518" spans="1:11" x14ac:dyDescent="0.3">
      <c r="A18518" t="s">
        <v>71546</v>
      </c>
      <c r="B18518" t="s">
        <v>71547</v>
      </c>
      <c r="C18518" t="s">
        <v>20</v>
      </c>
      <c r="D18518" t="s">
        <v>71548</v>
      </c>
      <c r="E18518" t="s">
        <v>71202</v>
      </c>
      <c r="F18518" t="s">
        <v>3944</v>
      </c>
      <c r="G18518" t="s">
        <v>529</v>
      </c>
      <c r="H18518">
        <v>0</v>
      </c>
      <c r="I18518">
        <v>0</v>
      </c>
      <c r="J18518">
        <v>0</v>
      </c>
      <c r="K18518" t="s">
        <v>71549</v>
      </c>
    </row>
    <row r="18519" spans="1:11" x14ac:dyDescent="0.3">
      <c r="A18519" t="s">
        <v>71550</v>
      </c>
      <c r="B18519" t="s">
        <v>71551</v>
      </c>
      <c r="C18519" t="s">
        <v>558</v>
      </c>
      <c r="D18519" t="s">
        <v>71552</v>
      </c>
      <c r="E18519" t="s">
        <v>18607</v>
      </c>
      <c r="F18519" t="s">
        <v>16</v>
      </c>
      <c r="G18519" t="s">
        <v>20664</v>
      </c>
      <c r="H18519">
        <v>0</v>
      </c>
      <c r="I18519">
        <v>0</v>
      </c>
      <c r="J18519">
        <v>0</v>
      </c>
      <c r="K18519" t="s">
        <v>71553</v>
      </c>
    </row>
    <row r="18520" spans="1:11" x14ac:dyDescent="0.3">
      <c r="A18520" t="s">
        <v>71554</v>
      </c>
      <c r="B18520" t="s">
        <v>71555</v>
      </c>
      <c r="C18520" t="s">
        <v>27</v>
      </c>
      <c r="D18520" t="s">
        <v>71556</v>
      </c>
      <c r="E18520" t="s">
        <v>29</v>
      </c>
      <c r="F18520" t="s">
        <v>41</v>
      </c>
      <c r="G18520" t="s">
        <v>42</v>
      </c>
      <c r="H18520">
        <v>0</v>
      </c>
      <c r="I18520">
        <v>0</v>
      </c>
      <c r="J18520">
        <v>0</v>
      </c>
      <c r="K18520" t="s">
        <v>71557</v>
      </c>
    </row>
    <row r="18521" spans="1:11" x14ac:dyDescent="0.3">
      <c r="A18521" t="s">
        <v>71558</v>
      </c>
      <c r="C18521" t="s">
        <v>558</v>
      </c>
      <c r="D18521" t="s">
        <v>71559</v>
      </c>
      <c r="E18521" t="s">
        <v>18607</v>
      </c>
      <c r="F18521" t="s">
        <v>16</v>
      </c>
      <c r="G18521" t="s">
        <v>4160</v>
      </c>
      <c r="H18521">
        <v>0</v>
      </c>
      <c r="I18521">
        <v>0</v>
      </c>
      <c r="J18521">
        <v>0</v>
      </c>
      <c r="K18521" t="s">
        <v>71560</v>
      </c>
    </row>
    <row r="18522" spans="1:11" x14ac:dyDescent="0.3">
      <c r="A18522" t="s">
        <v>71561</v>
      </c>
      <c r="B18522" t="s">
        <v>71562</v>
      </c>
      <c r="C18522" t="s">
        <v>558</v>
      </c>
      <c r="D18522" t="s">
        <v>71563</v>
      </c>
      <c r="E18522" t="s">
        <v>18607</v>
      </c>
      <c r="F18522" t="s">
        <v>11292</v>
      </c>
      <c r="G18522" t="s">
        <v>2189</v>
      </c>
      <c r="H18522">
        <v>0</v>
      </c>
      <c r="I18522">
        <v>0</v>
      </c>
      <c r="J18522">
        <v>0</v>
      </c>
      <c r="K18522" t="s">
        <v>71564</v>
      </c>
    </row>
    <row r="18523" spans="1:11" x14ac:dyDescent="0.3">
      <c r="A18523" t="s">
        <v>71565</v>
      </c>
      <c r="B18523" t="s">
        <v>71566</v>
      </c>
      <c r="C18523" t="s">
        <v>558</v>
      </c>
      <c r="D18523" t="s">
        <v>71567</v>
      </c>
      <c r="E18523" t="s">
        <v>18607</v>
      </c>
      <c r="F18523" t="s">
        <v>1531</v>
      </c>
      <c r="G18523" t="s">
        <v>9067</v>
      </c>
      <c r="H18523">
        <v>0</v>
      </c>
      <c r="I18523">
        <v>0</v>
      </c>
      <c r="J18523">
        <v>0</v>
      </c>
      <c r="K18523" t="s">
        <v>71568</v>
      </c>
    </row>
    <row r="18524" spans="1:11" x14ac:dyDescent="0.3">
      <c r="A18524" t="s">
        <v>71569</v>
      </c>
      <c r="C18524" t="s">
        <v>558</v>
      </c>
      <c r="D18524" t="s">
        <v>71570</v>
      </c>
      <c r="E18524" t="s">
        <v>18607</v>
      </c>
      <c r="F18524" t="s">
        <v>1247</v>
      </c>
      <c r="G18524" t="s">
        <v>42</v>
      </c>
      <c r="H18524">
        <v>0</v>
      </c>
      <c r="I18524">
        <v>0</v>
      </c>
      <c r="J18524">
        <v>0</v>
      </c>
      <c r="K18524" t="s">
        <v>71571</v>
      </c>
    </row>
    <row r="18525" spans="1:11" x14ac:dyDescent="0.3">
      <c r="A18525" t="s">
        <v>71572</v>
      </c>
      <c r="C18525" t="s">
        <v>558</v>
      </c>
      <c r="D18525" t="s">
        <v>71573</v>
      </c>
      <c r="E18525" t="s">
        <v>18607</v>
      </c>
      <c r="F18525" t="s">
        <v>16</v>
      </c>
      <c r="G18525" t="s">
        <v>18558</v>
      </c>
      <c r="H18525">
        <v>0</v>
      </c>
      <c r="I18525">
        <v>0</v>
      </c>
      <c r="J18525">
        <v>0</v>
      </c>
      <c r="K18525" t="s">
        <v>71574</v>
      </c>
    </row>
    <row r="18526" spans="1:11" x14ac:dyDescent="0.3">
      <c r="A18526" t="s">
        <v>71575</v>
      </c>
      <c r="B18526" t="s">
        <v>71576</v>
      </c>
      <c r="C18526" t="s">
        <v>20</v>
      </c>
      <c r="D18526" t="s">
        <v>71577</v>
      </c>
      <c r="E18526" t="s">
        <v>71202</v>
      </c>
      <c r="F18526" t="s">
        <v>16</v>
      </c>
      <c r="G18526" t="s">
        <v>4960</v>
      </c>
      <c r="H18526">
        <v>0</v>
      </c>
      <c r="I18526">
        <v>0</v>
      </c>
      <c r="J18526">
        <v>0</v>
      </c>
      <c r="K18526" t="s">
        <v>71578</v>
      </c>
    </row>
    <row r="18527" spans="1:11" x14ac:dyDescent="0.3">
      <c r="A18527" t="s">
        <v>71579</v>
      </c>
      <c r="B18527" t="s">
        <v>71580</v>
      </c>
      <c r="C18527" t="s">
        <v>13</v>
      </c>
      <c r="D18527" t="s">
        <v>71581</v>
      </c>
      <c r="E18527" t="s">
        <v>66835</v>
      </c>
      <c r="F18527" t="s">
        <v>16</v>
      </c>
      <c r="G18527" t="s">
        <v>7387</v>
      </c>
      <c r="H18527">
        <v>0</v>
      </c>
      <c r="I18527">
        <v>0</v>
      </c>
      <c r="J18527">
        <v>0</v>
      </c>
      <c r="K18527" t="s">
        <v>71582</v>
      </c>
    </row>
    <row r="18528" spans="1:11" x14ac:dyDescent="0.3">
      <c r="A18528" t="s">
        <v>71583</v>
      </c>
      <c r="B18528" t="s">
        <v>71584</v>
      </c>
      <c r="C18528" t="s">
        <v>13</v>
      </c>
      <c r="D18528" t="s">
        <v>71585</v>
      </c>
      <c r="E18528" t="s">
        <v>66835</v>
      </c>
      <c r="F18528" t="s">
        <v>16</v>
      </c>
      <c r="G18528" t="s">
        <v>20664</v>
      </c>
      <c r="H18528">
        <v>0</v>
      </c>
      <c r="I18528">
        <v>0</v>
      </c>
      <c r="J18528">
        <v>0</v>
      </c>
      <c r="K18528" t="s">
        <v>71586</v>
      </c>
    </row>
    <row r="18529" spans="1:11" x14ac:dyDescent="0.3">
      <c r="A18529" t="s">
        <v>71587</v>
      </c>
      <c r="C18529" t="s">
        <v>147</v>
      </c>
      <c r="D18529" t="s">
        <v>71588</v>
      </c>
      <c r="E18529" t="s">
        <v>4768</v>
      </c>
      <c r="F18529" t="s">
        <v>14582</v>
      </c>
      <c r="G18529" t="s">
        <v>42</v>
      </c>
      <c r="H18529">
        <v>0</v>
      </c>
      <c r="I18529">
        <v>0</v>
      </c>
      <c r="J18529">
        <v>0</v>
      </c>
      <c r="K18529" t="s">
        <v>71589</v>
      </c>
    </row>
    <row r="18530" spans="1:11" x14ac:dyDescent="0.3">
      <c r="A18530" t="s">
        <v>71590</v>
      </c>
      <c r="C18530" t="s">
        <v>13</v>
      </c>
      <c r="D18530" t="s">
        <v>71591</v>
      </c>
      <c r="E18530" t="s">
        <v>66835</v>
      </c>
      <c r="F18530" t="s">
        <v>16</v>
      </c>
      <c r="G18530" t="s">
        <v>8577</v>
      </c>
      <c r="H18530">
        <v>0</v>
      </c>
      <c r="I18530">
        <v>0</v>
      </c>
      <c r="J18530">
        <v>0</v>
      </c>
      <c r="K18530" t="s">
        <v>71592</v>
      </c>
    </row>
    <row r="18531" spans="1:11" x14ac:dyDescent="0.3">
      <c r="A18531" t="s">
        <v>71593</v>
      </c>
      <c r="B18531" t="s">
        <v>71594</v>
      </c>
      <c r="C18531" t="s">
        <v>20</v>
      </c>
      <c r="D18531" t="s">
        <v>71595</v>
      </c>
      <c r="E18531" t="s">
        <v>71202</v>
      </c>
      <c r="F18531" t="s">
        <v>7555</v>
      </c>
      <c r="G18531" t="s">
        <v>42</v>
      </c>
      <c r="H18531">
        <v>0</v>
      </c>
      <c r="I18531">
        <v>0</v>
      </c>
      <c r="J18531">
        <v>0</v>
      </c>
      <c r="K18531" t="s">
        <v>71596</v>
      </c>
    </row>
    <row r="18532" spans="1:11" x14ac:dyDescent="0.3">
      <c r="A18532" t="s">
        <v>71597</v>
      </c>
      <c r="B18532" t="s">
        <v>71598</v>
      </c>
      <c r="C18532" t="s">
        <v>20</v>
      </c>
      <c r="D18532" t="s">
        <v>71599</v>
      </c>
      <c r="E18532" t="s">
        <v>71202</v>
      </c>
      <c r="F18532" t="s">
        <v>3412</v>
      </c>
      <c r="G18532" t="s">
        <v>42</v>
      </c>
      <c r="H18532">
        <v>0</v>
      </c>
      <c r="I18532">
        <v>0</v>
      </c>
      <c r="J18532">
        <v>0</v>
      </c>
      <c r="K18532" t="s">
        <v>71600</v>
      </c>
    </row>
    <row r="18533" spans="1:11" x14ac:dyDescent="0.3">
      <c r="A18533" t="s">
        <v>71601</v>
      </c>
      <c r="C18533" t="s">
        <v>20</v>
      </c>
      <c r="D18533" t="s">
        <v>71602</v>
      </c>
      <c r="E18533" t="s">
        <v>71202</v>
      </c>
      <c r="F18533" t="s">
        <v>2437</v>
      </c>
      <c r="G18533" t="s">
        <v>42</v>
      </c>
      <c r="H18533">
        <v>0</v>
      </c>
      <c r="I18533">
        <v>0</v>
      </c>
      <c r="J18533">
        <v>0</v>
      </c>
      <c r="K18533" t="s">
        <v>71603</v>
      </c>
    </row>
    <row r="18534" spans="1:11" x14ac:dyDescent="0.3">
      <c r="A18534" t="s">
        <v>71604</v>
      </c>
      <c r="B18534" t="s">
        <v>71605</v>
      </c>
      <c r="C18534" t="s">
        <v>20</v>
      </c>
      <c r="D18534" t="s">
        <v>71606</v>
      </c>
      <c r="E18534" t="s">
        <v>71202</v>
      </c>
      <c r="F18534" t="s">
        <v>8771</v>
      </c>
      <c r="G18534" t="s">
        <v>42</v>
      </c>
      <c r="H18534">
        <v>0</v>
      </c>
      <c r="I18534">
        <v>0</v>
      </c>
      <c r="J18534">
        <v>0</v>
      </c>
      <c r="K18534" t="s">
        <v>71607</v>
      </c>
    </row>
    <row r="18535" spans="1:11" x14ac:dyDescent="0.3">
      <c r="A18535" t="s">
        <v>71608</v>
      </c>
      <c r="C18535" t="s">
        <v>147</v>
      </c>
      <c r="D18535" t="s">
        <v>9537</v>
      </c>
      <c r="E18535" t="s">
        <v>4768</v>
      </c>
      <c r="F18535" t="s">
        <v>41</v>
      </c>
      <c r="G18535" t="s">
        <v>42</v>
      </c>
      <c r="H18535">
        <v>0</v>
      </c>
      <c r="I18535">
        <v>0</v>
      </c>
      <c r="J18535">
        <v>0</v>
      </c>
      <c r="K18535" t="s">
        <v>71609</v>
      </c>
    </row>
    <row r="18536" spans="1:11" x14ac:dyDescent="0.3">
      <c r="A18536" t="s">
        <v>71610</v>
      </c>
      <c r="C18536" t="s">
        <v>147</v>
      </c>
      <c r="D18536" t="s">
        <v>71611</v>
      </c>
      <c r="E18536" t="s">
        <v>59940</v>
      </c>
      <c r="F18536" t="s">
        <v>5898</v>
      </c>
      <c r="G18536" t="s">
        <v>269</v>
      </c>
      <c r="H18536">
        <v>0</v>
      </c>
      <c r="I18536">
        <v>0</v>
      </c>
      <c r="J18536">
        <v>0</v>
      </c>
      <c r="K18536" t="s">
        <v>71612</v>
      </c>
    </row>
    <row r="18537" spans="1:11" x14ac:dyDescent="0.3">
      <c r="A18537" t="s">
        <v>71613</v>
      </c>
      <c r="B18537" t="s">
        <v>71614</v>
      </c>
      <c r="C18537" t="s">
        <v>13</v>
      </c>
      <c r="D18537" t="s">
        <v>71615</v>
      </c>
      <c r="E18537" t="s">
        <v>66835</v>
      </c>
      <c r="F18537" t="s">
        <v>1143</v>
      </c>
      <c r="G18537" t="s">
        <v>42</v>
      </c>
      <c r="H18537">
        <v>0</v>
      </c>
      <c r="I18537">
        <v>0</v>
      </c>
      <c r="J18537">
        <v>0</v>
      </c>
      <c r="K18537" t="s">
        <v>71616</v>
      </c>
    </row>
    <row r="18538" spans="1:11" x14ac:dyDescent="0.3">
      <c r="A18538" t="s">
        <v>71617</v>
      </c>
      <c r="C18538" t="s">
        <v>558</v>
      </c>
      <c r="D18538" t="e">
        <f>펀칭</f>
        <v>#NAME?</v>
      </c>
      <c r="E18538" t="s">
        <v>32122</v>
      </c>
      <c r="F18538" t="s">
        <v>1981</v>
      </c>
      <c r="G18538" t="s">
        <v>42</v>
      </c>
      <c r="H18538">
        <v>0</v>
      </c>
      <c r="I18538">
        <v>0</v>
      </c>
      <c r="J18538">
        <v>0</v>
      </c>
      <c r="K18538" t="s">
        <v>71618</v>
      </c>
    </row>
    <row r="18539" spans="1:11" x14ac:dyDescent="0.3">
      <c r="A18539" t="s">
        <v>71619</v>
      </c>
      <c r="B18539" t="s">
        <v>71620</v>
      </c>
      <c r="C18539" t="s">
        <v>13</v>
      </c>
      <c r="D18539" t="s">
        <v>71621</v>
      </c>
      <c r="E18539" t="s">
        <v>66835</v>
      </c>
      <c r="F18539" t="s">
        <v>16</v>
      </c>
      <c r="G18539" t="s">
        <v>12585</v>
      </c>
      <c r="H18539">
        <v>0</v>
      </c>
      <c r="I18539">
        <v>0</v>
      </c>
      <c r="J18539">
        <v>0</v>
      </c>
      <c r="K18539" t="s">
        <v>71622</v>
      </c>
    </row>
    <row r="18540" spans="1:11" x14ac:dyDescent="0.3">
      <c r="A18540" t="s">
        <v>71623</v>
      </c>
      <c r="B18540" t="s">
        <v>71624</v>
      </c>
      <c r="C18540" t="s">
        <v>13</v>
      </c>
      <c r="D18540" t="s">
        <v>71625</v>
      </c>
      <c r="E18540" t="s">
        <v>66835</v>
      </c>
      <c r="F18540" t="s">
        <v>16</v>
      </c>
      <c r="G18540" t="s">
        <v>5462</v>
      </c>
      <c r="H18540">
        <v>0</v>
      </c>
      <c r="I18540">
        <v>0</v>
      </c>
      <c r="J18540">
        <v>0</v>
      </c>
      <c r="K18540" t="s">
        <v>71626</v>
      </c>
    </row>
    <row r="18541" spans="1:11" x14ac:dyDescent="0.3">
      <c r="A18541" t="s">
        <v>71627</v>
      </c>
      <c r="C18541" t="s">
        <v>13</v>
      </c>
      <c r="D18541" t="s">
        <v>71628</v>
      </c>
      <c r="E18541" t="s">
        <v>66835</v>
      </c>
      <c r="F18541" t="s">
        <v>16</v>
      </c>
      <c r="G18541" t="s">
        <v>26021</v>
      </c>
      <c r="H18541">
        <v>0</v>
      </c>
      <c r="I18541">
        <v>0</v>
      </c>
      <c r="J18541">
        <v>0</v>
      </c>
      <c r="K18541" t="s">
        <v>71629</v>
      </c>
    </row>
    <row r="18542" spans="1:11" x14ac:dyDescent="0.3">
      <c r="A18542" t="s">
        <v>71630</v>
      </c>
      <c r="B18542" t="s">
        <v>71631</v>
      </c>
      <c r="C18542" t="s">
        <v>13</v>
      </c>
      <c r="D18542" t="s">
        <v>71632</v>
      </c>
      <c r="E18542" t="s">
        <v>66835</v>
      </c>
      <c r="F18542" t="s">
        <v>16</v>
      </c>
      <c r="G18542" t="s">
        <v>27224</v>
      </c>
      <c r="H18542">
        <v>0</v>
      </c>
      <c r="I18542">
        <v>0</v>
      </c>
      <c r="J18542">
        <v>0</v>
      </c>
      <c r="K18542" t="s">
        <v>71633</v>
      </c>
    </row>
    <row r="18543" spans="1:11" x14ac:dyDescent="0.3">
      <c r="A18543" t="s">
        <v>71634</v>
      </c>
      <c r="B18543" t="s">
        <v>71635</v>
      </c>
      <c r="C18543" t="s">
        <v>13</v>
      </c>
      <c r="D18543" t="s">
        <v>71636</v>
      </c>
      <c r="E18543" t="s">
        <v>66835</v>
      </c>
      <c r="F18543" t="s">
        <v>11585</v>
      </c>
      <c r="G18543" t="s">
        <v>5462</v>
      </c>
      <c r="H18543">
        <v>0</v>
      </c>
      <c r="I18543">
        <v>0</v>
      </c>
      <c r="J18543">
        <v>0</v>
      </c>
      <c r="K18543" t="s">
        <v>71637</v>
      </c>
    </row>
    <row r="18544" spans="1:11" x14ac:dyDescent="0.3">
      <c r="A18544" t="s">
        <v>71638</v>
      </c>
      <c r="B18544" t="s">
        <v>71639</v>
      </c>
      <c r="C18544" t="s">
        <v>13</v>
      </c>
      <c r="D18544" t="s">
        <v>71640</v>
      </c>
      <c r="E18544" t="s">
        <v>66835</v>
      </c>
      <c r="F18544" t="s">
        <v>16</v>
      </c>
      <c r="G18544" t="s">
        <v>782</v>
      </c>
      <c r="H18544">
        <v>0</v>
      </c>
      <c r="I18544">
        <v>0</v>
      </c>
      <c r="J18544">
        <v>0</v>
      </c>
      <c r="K18544" t="s">
        <v>71641</v>
      </c>
    </row>
    <row r="18545" spans="1:11" x14ac:dyDescent="0.3">
      <c r="A18545" t="s">
        <v>71642</v>
      </c>
      <c r="B18545" t="s">
        <v>71643</v>
      </c>
      <c r="C18545" t="s">
        <v>558</v>
      </c>
      <c r="D18545" t="s">
        <v>71644</v>
      </c>
      <c r="E18545" t="s">
        <v>981</v>
      </c>
      <c r="F18545" t="s">
        <v>16</v>
      </c>
      <c r="G18545" t="s">
        <v>18119</v>
      </c>
      <c r="H18545">
        <v>0</v>
      </c>
      <c r="I18545">
        <v>0</v>
      </c>
      <c r="J18545">
        <v>0</v>
      </c>
      <c r="K18545" t="s">
        <v>71645</v>
      </c>
    </row>
    <row r="18546" spans="1:11" x14ac:dyDescent="0.3">
      <c r="A18546" t="s">
        <v>71646</v>
      </c>
      <c r="C18546" t="s">
        <v>147</v>
      </c>
      <c r="D18546" t="s">
        <v>71647</v>
      </c>
      <c r="E18546" t="s">
        <v>4768</v>
      </c>
      <c r="F18546" t="s">
        <v>16</v>
      </c>
      <c r="G18546" t="s">
        <v>42</v>
      </c>
      <c r="H18546">
        <v>0</v>
      </c>
      <c r="I18546">
        <v>0</v>
      </c>
      <c r="J18546">
        <v>0</v>
      </c>
      <c r="K18546" t="s">
        <v>71648</v>
      </c>
    </row>
    <row r="18547" spans="1:11" x14ac:dyDescent="0.3">
      <c r="A18547" t="s">
        <v>71649</v>
      </c>
      <c r="B18547" t="s">
        <v>71650</v>
      </c>
      <c r="C18547" t="s">
        <v>558</v>
      </c>
      <c r="D18547" t="s">
        <v>71651</v>
      </c>
      <c r="E18547" t="s">
        <v>32122</v>
      </c>
      <c r="F18547" t="s">
        <v>4261</v>
      </c>
      <c r="G18547" t="s">
        <v>42</v>
      </c>
      <c r="H18547">
        <v>0</v>
      </c>
      <c r="I18547">
        <v>0</v>
      </c>
      <c r="J18547">
        <v>0</v>
      </c>
      <c r="K18547" t="s">
        <v>71652</v>
      </c>
    </row>
    <row r="18548" spans="1:11" x14ac:dyDescent="0.3">
      <c r="A18548" t="s">
        <v>71653</v>
      </c>
      <c r="B18548" t="s">
        <v>71654</v>
      </c>
      <c r="C18548" t="s">
        <v>13</v>
      </c>
      <c r="D18548" t="s">
        <v>71628</v>
      </c>
      <c r="E18548" t="s">
        <v>66835</v>
      </c>
      <c r="F18548" t="s">
        <v>7012</v>
      </c>
      <c r="G18548" t="s">
        <v>5462</v>
      </c>
      <c r="H18548">
        <v>0</v>
      </c>
      <c r="I18548">
        <v>0</v>
      </c>
      <c r="J18548">
        <v>0</v>
      </c>
      <c r="K18548" t="s">
        <v>71655</v>
      </c>
    </row>
    <row r="18549" spans="1:11" x14ac:dyDescent="0.3">
      <c r="A18549" t="s">
        <v>71656</v>
      </c>
      <c r="B18549" t="s">
        <v>71657</v>
      </c>
      <c r="C18549" t="s">
        <v>13</v>
      </c>
      <c r="D18549" t="s">
        <v>71658</v>
      </c>
      <c r="E18549" t="s">
        <v>66835</v>
      </c>
      <c r="F18549" t="s">
        <v>15056</v>
      </c>
      <c r="G18549" t="s">
        <v>42</v>
      </c>
      <c r="H18549">
        <v>0</v>
      </c>
      <c r="I18549">
        <v>0</v>
      </c>
      <c r="J18549">
        <v>0</v>
      </c>
      <c r="K18549" t="s">
        <v>71659</v>
      </c>
    </row>
    <row r="18550" spans="1:11" x14ac:dyDescent="0.3">
      <c r="A18550" t="s">
        <v>71660</v>
      </c>
      <c r="B18550" t="s">
        <v>71661</v>
      </c>
      <c r="C18550" t="s">
        <v>13</v>
      </c>
      <c r="D18550" t="s">
        <v>71628</v>
      </c>
      <c r="E18550" t="s">
        <v>66835</v>
      </c>
      <c r="F18550" t="s">
        <v>16</v>
      </c>
      <c r="G18550" t="s">
        <v>26021</v>
      </c>
      <c r="H18550">
        <v>0</v>
      </c>
      <c r="I18550">
        <v>0</v>
      </c>
      <c r="J18550">
        <v>0</v>
      </c>
      <c r="K18550" t="s">
        <v>71662</v>
      </c>
    </row>
    <row r="18551" spans="1:11" x14ac:dyDescent="0.3">
      <c r="A18551" t="s">
        <v>71663</v>
      </c>
      <c r="C18551" t="s">
        <v>13</v>
      </c>
      <c r="D18551" t="s">
        <v>71628</v>
      </c>
      <c r="E18551" t="s">
        <v>66835</v>
      </c>
      <c r="F18551" t="s">
        <v>32978</v>
      </c>
      <c r="G18551" t="s">
        <v>42</v>
      </c>
      <c r="H18551">
        <v>0</v>
      </c>
      <c r="I18551">
        <v>0</v>
      </c>
      <c r="J18551">
        <v>0</v>
      </c>
      <c r="K18551" t="s">
        <v>71664</v>
      </c>
    </row>
    <row r="18552" spans="1:11" x14ac:dyDescent="0.3">
      <c r="A18552" t="s">
        <v>71665</v>
      </c>
      <c r="B18552" t="s">
        <v>71666</v>
      </c>
      <c r="C18552" t="s">
        <v>27</v>
      </c>
      <c r="D18552" t="s">
        <v>71667</v>
      </c>
      <c r="E18552" t="s">
        <v>65444</v>
      </c>
      <c r="F18552" t="s">
        <v>16</v>
      </c>
      <c r="G18552" t="s">
        <v>8267</v>
      </c>
      <c r="H18552">
        <v>0</v>
      </c>
      <c r="I18552">
        <v>0</v>
      </c>
      <c r="J18552">
        <v>0</v>
      </c>
      <c r="K18552" t="s">
        <v>71668</v>
      </c>
    </row>
    <row r="18553" spans="1:11" x14ac:dyDescent="0.3">
      <c r="A18553" t="s">
        <v>71669</v>
      </c>
      <c r="B18553" t="s">
        <v>71670</v>
      </c>
      <c r="C18553" t="s">
        <v>27</v>
      </c>
      <c r="D18553" t="s">
        <v>71671</v>
      </c>
      <c r="E18553" t="s">
        <v>65444</v>
      </c>
      <c r="F18553" t="s">
        <v>41</v>
      </c>
      <c r="G18553" t="s">
        <v>42</v>
      </c>
      <c r="H18553">
        <v>0</v>
      </c>
      <c r="I18553">
        <v>0</v>
      </c>
      <c r="J18553">
        <v>0</v>
      </c>
      <c r="K18553" t="s">
        <v>71672</v>
      </c>
    </row>
    <row r="18554" spans="1:11" x14ac:dyDescent="0.3">
      <c r="A18554" t="s">
        <v>71673</v>
      </c>
      <c r="B18554" t="s">
        <v>71674</v>
      </c>
      <c r="C18554" t="s">
        <v>27</v>
      </c>
      <c r="D18554" t="s">
        <v>71675</v>
      </c>
      <c r="E18554" t="s">
        <v>65444</v>
      </c>
      <c r="F18554" t="s">
        <v>41</v>
      </c>
      <c r="G18554" t="s">
        <v>1382</v>
      </c>
      <c r="H18554">
        <v>0</v>
      </c>
      <c r="I18554">
        <v>0</v>
      </c>
      <c r="J18554">
        <v>0</v>
      </c>
      <c r="K18554" t="s">
        <v>71676</v>
      </c>
    </row>
    <row r="18555" spans="1:11" x14ac:dyDescent="0.3">
      <c r="A18555" t="s">
        <v>71677</v>
      </c>
      <c r="C18555" t="s">
        <v>20</v>
      </c>
      <c r="D18555" t="s">
        <v>71678</v>
      </c>
      <c r="E18555" t="s">
        <v>71202</v>
      </c>
      <c r="F18555" t="s">
        <v>16</v>
      </c>
      <c r="G18555" t="s">
        <v>822</v>
      </c>
      <c r="H18555">
        <v>0</v>
      </c>
      <c r="I18555">
        <v>0</v>
      </c>
      <c r="J18555">
        <v>0</v>
      </c>
      <c r="K18555" t="s">
        <v>71679</v>
      </c>
    </row>
    <row r="18556" spans="1:11" x14ac:dyDescent="0.3">
      <c r="A18556" t="s">
        <v>71680</v>
      </c>
      <c r="C18556" t="s">
        <v>147</v>
      </c>
      <c r="D18556" t="s">
        <v>71328</v>
      </c>
      <c r="E18556" t="s">
        <v>4768</v>
      </c>
      <c r="F18556" t="s">
        <v>41</v>
      </c>
      <c r="G18556" t="s">
        <v>42</v>
      </c>
      <c r="H18556">
        <v>0</v>
      </c>
      <c r="I18556">
        <v>0</v>
      </c>
      <c r="J18556">
        <v>0</v>
      </c>
      <c r="K18556" t="s">
        <v>71681</v>
      </c>
    </row>
    <row r="18557" spans="1:11" x14ac:dyDescent="0.3">
      <c r="A18557" t="s">
        <v>71682</v>
      </c>
      <c r="B18557" t="s">
        <v>71683</v>
      </c>
      <c r="C18557" t="s">
        <v>27</v>
      </c>
      <c r="D18557" t="s">
        <v>71684</v>
      </c>
      <c r="E18557" t="s">
        <v>65444</v>
      </c>
      <c r="F18557" t="s">
        <v>41</v>
      </c>
      <c r="G18557" t="s">
        <v>42</v>
      </c>
      <c r="H18557">
        <v>0</v>
      </c>
      <c r="I18557">
        <v>0</v>
      </c>
      <c r="J18557">
        <v>0</v>
      </c>
      <c r="K18557" t="s">
        <v>71685</v>
      </c>
    </row>
    <row r="18558" spans="1:11" x14ac:dyDescent="0.3">
      <c r="A18558" t="s">
        <v>71686</v>
      </c>
      <c r="B18558" t="s">
        <v>71687</v>
      </c>
      <c r="C18558" t="s">
        <v>27</v>
      </c>
      <c r="D18558" t="s">
        <v>71688</v>
      </c>
      <c r="E18558" t="s">
        <v>65444</v>
      </c>
      <c r="F18558" t="s">
        <v>16</v>
      </c>
      <c r="G18558" t="s">
        <v>9663</v>
      </c>
      <c r="H18558">
        <v>0</v>
      </c>
      <c r="I18558">
        <v>0</v>
      </c>
      <c r="J18558">
        <v>0</v>
      </c>
      <c r="K18558" t="s">
        <v>71689</v>
      </c>
    </row>
    <row r="18559" spans="1:11" x14ac:dyDescent="0.3">
      <c r="A18559" t="s">
        <v>71690</v>
      </c>
      <c r="B18559" t="s">
        <v>71691</v>
      </c>
      <c r="C18559" t="s">
        <v>466</v>
      </c>
      <c r="D18559" t="s">
        <v>71692</v>
      </c>
      <c r="E18559" t="s">
        <v>20624</v>
      </c>
      <c r="F18559" t="s">
        <v>16</v>
      </c>
      <c r="G18559" t="s">
        <v>12342</v>
      </c>
      <c r="H18559">
        <v>0</v>
      </c>
      <c r="I18559">
        <v>0</v>
      </c>
      <c r="J18559">
        <v>0</v>
      </c>
      <c r="K18559" t="s">
        <v>71693</v>
      </c>
    </row>
    <row r="18560" spans="1:11" x14ac:dyDescent="0.3">
      <c r="A18560" t="s">
        <v>71694</v>
      </c>
      <c r="B18560" t="s">
        <v>71695</v>
      </c>
      <c r="C18560" t="s">
        <v>27</v>
      </c>
      <c r="D18560" t="s">
        <v>71696</v>
      </c>
      <c r="E18560" t="s">
        <v>65444</v>
      </c>
      <c r="F18560" t="s">
        <v>41</v>
      </c>
      <c r="G18560" t="s">
        <v>42</v>
      </c>
      <c r="H18560">
        <v>0</v>
      </c>
      <c r="I18560">
        <v>0</v>
      </c>
      <c r="J18560">
        <v>0</v>
      </c>
      <c r="K18560" t="s">
        <v>71697</v>
      </c>
    </row>
    <row r="18561" spans="1:11" x14ac:dyDescent="0.3">
      <c r="A18561" t="s">
        <v>71698</v>
      </c>
      <c r="B18561" t="s">
        <v>71699</v>
      </c>
      <c r="C18561" t="s">
        <v>27</v>
      </c>
      <c r="D18561" t="s">
        <v>71700</v>
      </c>
      <c r="E18561" t="s">
        <v>65444</v>
      </c>
      <c r="F18561" t="s">
        <v>41</v>
      </c>
      <c r="G18561" t="s">
        <v>42</v>
      </c>
      <c r="H18561">
        <v>0</v>
      </c>
      <c r="I18561">
        <v>0</v>
      </c>
      <c r="J18561">
        <v>0</v>
      </c>
      <c r="K18561" t="s">
        <v>71701</v>
      </c>
    </row>
    <row r="18562" spans="1:11" x14ac:dyDescent="0.3">
      <c r="A18562" t="s">
        <v>71702</v>
      </c>
      <c r="C18562" t="s">
        <v>27</v>
      </c>
      <c r="D18562" t="s">
        <v>71703</v>
      </c>
      <c r="E18562" t="s">
        <v>65444</v>
      </c>
      <c r="F18562" t="s">
        <v>41</v>
      </c>
      <c r="G18562" t="s">
        <v>42</v>
      </c>
      <c r="H18562">
        <v>0</v>
      </c>
      <c r="I18562">
        <v>0</v>
      </c>
      <c r="J18562">
        <v>0</v>
      </c>
      <c r="K18562" t="s">
        <v>71704</v>
      </c>
    </row>
    <row r="18563" spans="1:11" x14ac:dyDescent="0.3">
      <c r="A18563" t="s">
        <v>71705</v>
      </c>
      <c r="B18563" t="s">
        <v>71706</v>
      </c>
      <c r="C18563" t="s">
        <v>1159</v>
      </c>
      <c r="D18563" t="s">
        <v>71707</v>
      </c>
      <c r="E18563" t="s">
        <v>14853</v>
      </c>
      <c r="F18563" t="s">
        <v>16</v>
      </c>
      <c r="G18563" t="s">
        <v>1784</v>
      </c>
      <c r="H18563">
        <v>0</v>
      </c>
      <c r="I18563">
        <v>0</v>
      </c>
      <c r="J18563">
        <v>0</v>
      </c>
      <c r="K18563" t="s">
        <v>71708</v>
      </c>
    </row>
    <row r="18564" spans="1:11" x14ac:dyDescent="0.3">
      <c r="A18564" t="s">
        <v>71709</v>
      </c>
      <c r="B18564" t="s">
        <v>71710</v>
      </c>
      <c r="C18564" t="s">
        <v>27</v>
      </c>
      <c r="D18564" t="s">
        <v>71711</v>
      </c>
      <c r="E18564" t="s">
        <v>65444</v>
      </c>
      <c r="F18564" t="s">
        <v>41</v>
      </c>
      <c r="G18564" t="s">
        <v>42</v>
      </c>
      <c r="H18564">
        <v>0</v>
      </c>
      <c r="I18564">
        <v>0</v>
      </c>
      <c r="J18564">
        <v>0</v>
      </c>
      <c r="K18564" t="s">
        <v>71712</v>
      </c>
    </row>
    <row r="18565" spans="1:11" x14ac:dyDescent="0.3">
      <c r="A18565" t="s">
        <v>71713</v>
      </c>
      <c r="B18565" t="s">
        <v>71714</v>
      </c>
      <c r="C18565" t="s">
        <v>147</v>
      </c>
      <c r="D18565" t="s">
        <v>71715</v>
      </c>
      <c r="E18565" t="s">
        <v>4768</v>
      </c>
      <c r="F18565" t="s">
        <v>12900</v>
      </c>
      <c r="G18565" t="s">
        <v>42</v>
      </c>
      <c r="H18565">
        <v>0</v>
      </c>
      <c r="I18565">
        <v>0</v>
      </c>
      <c r="J18565">
        <v>0</v>
      </c>
      <c r="K18565" t="s">
        <v>71716</v>
      </c>
    </row>
    <row r="18566" spans="1:11" x14ac:dyDescent="0.3">
      <c r="A18566" t="s">
        <v>71717</v>
      </c>
      <c r="B18566" t="s">
        <v>71718</v>
      </c>
      <c r="C18566" t="s">
        <v>13</v>
      </c>
      <c r="D18566" t="s">
        <v>71719</v>
      </c>
      <c r="E18566" t="s">
        <v>66835</v>
      </c>
      <c r="F18566" t="s">
        <v>16</v>
      </c>
      <c r="G18566" t="s">
        <v>3950</v>
      </c>
      <c r="H18566">
        <v>0</v>
      </c>
      <c r="I18566">
        <v>0</v>
      </c>
      <c r="J18566">
        <v>0</v>
      </c>
      <c r="K18566" t="s">
        <v>71720</v>
      </c>
    </row>
    <row r="18567" spans="1:11" x14ac:dyDescent="0.3">
      <c r="A18567" t="s">
        <v>71721</v>
      </c>
      <c r="B18567" t="s">
        <v>71722</v>
      </c>
      <c r="C18567" t="s">
        <v>27</v>
      </c>
      <c r="D18567" t="s">
        <v>71723</v>
      </c>
      <c r="E18567" t="s">
        <v>65444</v>
      </c>
      <c r="F18567" t="s">
        <v>16</v>
      </c>
      <c r="G18567" t="s">
        <v>25251</v>
      </c>
      <c r="H18567">
        <v>0</v>
      </c>
      <c r="I18567">
        <v>0</v>
      </c>
      <c r="J18567">
        <v>0</v>
      </c>
      <c r="K18567" t="s">
        <v>71724</v>
      </c>
    </row>
    <row r="18568" spans="1:11" x14ac:dyDescent="0.3">
      <c r="A18568" t="s">
        <v>71725</v>
      </c>
      <c r="B18568" t="s">
        <v>71726</v>
      </c>
      <c r="C18568" t="s">
        <v>27</v>
      </c>
      <c r="D18568" t="s">
        <v>71727</v>
      </c>
      <c r="E18568" t="s">
        <v>65444</v>
      </c>
      <c r="F18568" t="s">
        <v>16</v>
      </c>
      <c r="G18568" t="s">
        <v>487</v>
      </c>
      <c r="H18568">
        <v>0</v>
      </c>
      <c r="I18568">
        <v>0</v>
      </c>
      <c r="J18568">
        <v>0</v>
      </c>
      <c r="K18568" t="s">
        <v>71728</v>
      </c>
    </row>
    <row r="18569" spans="1:11" x14ac:dyDescent="0.3">
      <c r="A18569" t="s">
        <v>71729</v>
      </c>
      <c r="B18569" t="s">
        <v>71730</v>
      </c>
      <c r="C18569" t="s">
        <v>27</v>
      </c>
      <c r="D18569" t="s">
        <v>71731</v>
      </c>
      <c r="E18569" t="s">
        <v>65444</v>
      </c>
      <c r="F18569" t="s">
        <v>41</v>
      </c>
      <c r="G18569" t="s">
        <v>42</v>
      </c>
      <c r="H18569">
        <v>0</v>
      </c>
      <c r="I18569">
        <v>0</v>
      </c>
      <c r="J18569">
        <v>0</v>
      </c>
      <c r="K18569" t="s">
        <v>71732</v>
      </c>
    </row>
    <row r="18570" spans="1:11" x14ac:dyDescent="0.3">
      <c r="A18570" t="s">
        <v>71733</v>
      </c>
      <c r="C18570" t="s">
        <v>27</v>
      </c>
      <c r="D18570" t="s">
        <v>71734</v>
      </c>
      <c r="E18570" t="s">
        <v>65444</v>
      </c>
      <c r="F18570" t="s">
        <v>41</v>
      </c>
      <c r="G18570" t="s">
        <v>42</v>
      </c>
      <c r="H18570">
        <v>0</v>
      </c>
      <c r="I18570">
        <v>0</v>
      </c>
      <c r="J18570">
        <v>0</v>
      </c>
      <c r="K18570" t="s">
        <v>71735</v>
      </c>
    </row>
    <row r="18571" spans="1:11" x14ac:dyDescent="0.3">
      <c r="A18571" t="s">
        <v>71736</v>
      </c>
      <c r="B18571" t="s">
        <v>71737</v>
      </c>
      <c r="C18571" t="s">
        <v>27</v>
      </c>
      <c r="D18571" t="s">
        <v>71738</v>
      </c>
      <c r="E18571" t="s">
        <v>65444</v>
      </c>
      <c r="F18571" t="s">
        <v>41</v>
      </c>
      <c r="G18571" t="s">
        <v>42</v>
      </c>
      <c r="H18571">
        <v>0</v>
      </c>
      <c r="I18571">
        <v>0</v>
      </c>
      <c r="J18571">
        <v>0</v>
      </c>
      <c r="K18571" t="s">
        <v>71739</v>
      </c>
    </row>
    <row r="18572" spans="1:11" x14ac:dyDescent="0.3">
      <c r="A18572" t="s">
        <v>71740</v>
      </c>
      <c r="B18572" t="s">
        <v>71741</v>
      </c>
      <c r="C18572" t="s">
        <v>27</v>
      </c>
      <c r="D18572" t="s">
        <v>71742</v>
      </c>
      <c r="E18572" t="s">
        <v>65444</v>
      </c>
      <c r="F18572" t="s">
        <v>41</v>
      </c>
      <c r="G18572" t="s">
        <v>42</v>
      </c>
      <c r="H18572">
        <v>0</v>
      </c>
      <c r="I18572">
        <v>0</v>
      </c>
      <c r="J18572">
        <v>0</v>
      </c>
      <c r="K18572" t="s">
        <v>71743</v>
      </c>
    </row>
    <row r="18573" spans="1:11" x14ac:dyDescent="0.3">
      <c r="A18573" t="s">
        <v>71744</v>
      </c>
      <c r="C18573" t="s">
        <v>147</v>
      </c>
      <c r="D18573" t="s">
        <v>71328</v>
      </c>
      <c r="E18573" t="s">
        <v>4768</v>
      </c>
      <c r="F18573" t="s">
        <v>41</v>
      </c>
      <c r="G18573" t="s">
        <v>42</v>
      </c>
      <c r="H18573">
        <v>0</v>
      </c>
      <c r="I18573">
        <v>0</v>
      </c>
      <c r="J18573">
        <v>0</v>
      </c>
      <c r="K18573" t="s">
        <v>71745</v>
      </c>
    </row>
    <row r="18574" spans="1:11" x14ac:dyDescent="0.3">
      <c r="A18574" t="s">
        <v>71746</v>
      </c>
      <c r="B18574" t="s">
        <v>71747</v>
      </c>
      <c r="C18574" t="s">
        <v>27</v>
      </c>
      <c r="D18574" t="s">
        <v>71748</v>
      </c>
      <c r="E18574" t="s">
        <v>65444</v>
      </c>
      <c r="F18574" t="s">
        <v>41</v>
      </c>
      <c r="G18574" t="s">
        <v>42</v>
      </c>
      <c r="H18574">
        <v>0</v>
      </c>
      <c r="I18574">
        <v>0</v>
      </c>
      <c r="J18574">
        <v>0</v>
      </c>
      <c r="K18574" t="s">
        <v>71749</v>
      </c>
    </row>
    <row r="18575" spans="1:11" x14ac:dyDescent="0.3">
      <c r="A18575" t="s">
        <v>71750</v>
      </c>
      <c r="B18575" t="s">
        <v>71751</v>
      </c>
      <c r="C18575" t="s">
        <v>27</v>
      </c>
      <c r="D18575" t="s">
        <v>71752</v>
      </c>
      <c r="E18575" t="s">
        <v>65444</v>
      </c>
      <c r="F18575" t="s">
        <v>41</v>
      </c>
      <c r="G18575" t="s">
        <v>42</v>
      </c>
      <c r="H18575">
        <v>0</v>
      </c>
      <c r="I18575">
        <v>0</v>
      </c>
      <c r="J18575">
        <v>0</v>
      </c>
      <c r="K18575" t="s">
        <v>71753</v>
      </c>
    </row>
    <row r="18576" spans="1:11" x14ac:dyDescent="0.3">
      <c r="A18576" t="s">
        <v>71754</v>
      </c>
      <c r="B18576" t="s">
        <v>71755</v>
      </c>
      <c r="C18576" t="s">
        <v>27</v>
      </c>
      <c r="D18576" t="s">
        <v>71756</v>
      </c>
      <c r="E18576" t="s">
        <v>65444</v>
      </c>
      <c r="F18576" t="s">
        <v>41</v>
      </c>
      <c r="G18576" t="s">
        <v>42</v>
      </c>
      <c r="H18576">
        <v>0</v>
      </c>
      <c r="I18576">
        <v>0</v>
      </c>
      <c r="J18576">
        <v>0</v>
      </c>
      <c r="K18576" t="s">
        <v>71757</v>
      </c>
    </row>
    <row r="18577" spans="1:11" x14ac:dyDescent="0.3">
      <c r="A18577" t="s">
        <v>71758</v>
      </c>
      <c r="B18577" t="s">
        <v>71759</v>
      </c>
      <c r="C18577" t="s">
        <v>27</v>
      </c>
      <c r="D18577" t="s">
        <v>71760</v>
      </c>
      <c r="E18577" t="s">
        <v>65444</v>
      </c>
      <c r="F18577" t="s">
        <v>41</v>
      </c>
      <c r="G18577" t="s">
        <v>42</v>
      </c>
      <c r="H18577">
        <v>0</v>
      </c>
      <c r="I18577">
        <v>0</v>
      </c>
      <c r="J18577">
        <v>0</v>
      </c>
      <c r="K18577" t="s">
        <v>71761</v>
      </c>
    </row>
    <row r="18578" spans="1:11" x14ac:dyDescent="0.3">
      <c r="A18578" t="s">
        <v>71762</v>
      </c>
      <c r="B18578" t="s">
        <v>71763</v>
      </c>
      <c r="C18578" t="s">
        <v>27</v>
      </c>
      <c r="D18578" t="s">
        <v>71764</v>
      </c>
      <c r="E18578" t="s">
        <v>65444</v>
      </c>
      <c r="F18578" t="s">
        <v>41</v>
      </c>
      <c r="G18578" t="s">
        <v>42</v>
      </c>
      <c r="H18578">
        <v>0</v>
      </c>
      <c r="I18578">
        <v>0</v>
      </c>
      <c r="J18578">
        <v>0</v>
      </c>
      <c r="K18578" t="s">
        <v>71765</v>
      </c>
    </row>
    <row r="18579" spans="1:11" x14ac:dyDescent="0.3">
      <c r="A18579" t="s">
        <v>71766</v>
      </c>
      <c r="B18579" t="s">
        <v>71767</v>
      </c>
      <c r="C18579" t="s">
        <v>13</v>
      </c>
      <c r="D18579" t="s">
        <v>71768</v>
      </c>
      <c r="E18579" t="s">
        <v>66835</v>
      </c>
      <c r="F18579" t="s">
        <v>1845</v>
      </c>
      <c r="G18579" t="s">
        <v>42</v>
      </c>
      <c r="H18579">
        <v>0</v>
      </c>
      <c r="I18579">
        <v>0</v>
      </c>
      <c r="J18579">
        <v>0</v>
      </c>
      <c r="K18579" t="s">
        <v>71769</v>
      </c>
    </row>
    <row r="18580" spans="1:11" x14ac:dyDescent="0.3">
      <c r="A18580" t="s">
        <v>71770</v>
      </c>
      <c r="C18580" t="s">
        <v>27</v>
      </c>
      <c r="D18580" t="s">
        <v>71771</v>
      </c>
      <c r="E18580" t="s">
        <v>65444</v>
      </c>
      <c r="F18580" t="s">
        <v>41</v>
      </c>
      <c r="G18580" t="s">
        <v>42</v>
      </c>
      <c r="H18580">
        <v>0</v>
      </c>
      <c r="I18580">
        <v>0</v>
      </c>
      <c r="J18580">
        <v>0</v>
      </c>
      <c r="K18580" t="s">
        <v>71772</v>
      </c>
    </row>
    <row r="18581" spans="1:11" x14ac:dyDescent="0.3">
      <c r="A18581" t="s">
        <v>71773</v>
      </c>
      <c r="B18581" t="s">
        <v>71774</v>
      </c>
      <c r="C18581" t="s">
        <v>147</v>
      </c>
      <c r="D18581" t="s">
        <v>71775</v>
      </c>
      <c r="E18581" t="s">
        <v>59940</v>
      </c>
      <c r="F18581" t="s">
        <v>4174</v>
      </c>
      <c r="G18581" t="s">
        <v>42</v>
      </c>
      <c r="H18581">
        <v>0</v>
      </c>
      <c r="I18581">
        <v>0</v>
      </c>
      <c r="J18581">
        <v>0</v>
      </c>
      <c r="K18581" t="s">
        <v>71776</v>
      </c>
    </row>
    <row r="18582" spans="1:11" x14ac:dyDescent="0.3">
      <c r="A18582" t="s">
        <v>71777</v>
      </c>
      <c r="B18582" t="s">
        <v>71778</v>
      </c>
      <c r="C18582" t="s">
        <v>27</v>
      </c>
      <c r="D18582" t="s">
        <v>71779</v>
      </c>
      <c r="E18582" t="s">
        <v>65444</v>
      </c>
      <c r="F18582" t="s">
        <v>41</v>
      </c>
      <c r="G18582" t="s">
        <v>42</v>
      </c>
      <c r="H18582">
        <v>0</v>
      </c>
      <c r="I18582">
        <v>0</v>
      </c>
      <c r="J18582">
        <v>0</v>
      </c>
      <c r="K18582" t="s">
        <v>71780</v>
      </c>
    </row>
    <row r="18583" spans="1:11" x14ac:dyDescent="0.3">
      <c r="A18583" t="s">
        <v>71781</v>
      </c>
      <c r="B18583" t="s">
        <v>71782</v>
      </c>
      <c r="C18583" t="s">
        <v>13</v>
      </c>
      <c r="D18583" t="s">
        <v>71783</v>
      </c>
      <c r="E18583" t="s">
        <v>66835</v>
      </c>
      <c r="F18583" t="s">
        <v>16</v>
      </c>
      <c r="G18583" t="s">
        <v>20664</v>
      </c>
      <c r="H18583">
        <v>0</v>
      </c>
      <c r="I18583">
        <v>0</v>
      </c>
      <c r="J18583">
        <v>0</v>
      </c>
      <c r="K18583" t="s">
        <v>71784</v>
      </c>
    </row>
    <row r="18584" spans="1:11" x14ac:dyDescent="0.3">
      <c r="A18584" t="s">
        <v>71785</v>
      </c>
      <c r="B18584" t="s">
        <v>39414</v>
      </c>
      <c r="C18584" t="s">
        <v>147</v>
      </c>
      <c r="D18584" t="s">
        <v>71786</v>
      </c>
      <c r="E18584" t="s">
        <v>4768</v>
      </c>
      <c r="F18584" t="s">
        <v>10978</v>
      </c>
      <c r="G18584" t="s">
        <v>42</v>
      </c>
      <c r="H18584">
        <v>0</v>
      </c>
      <c r="I18584">
        <v>0</v>
      </c>
      <c r="J18584">
        <v>0</v>
      </c>
      <c r="K18584" t="s">
        <v>71787</v>
      </c>
    </row>
    <row r="18585" spans="1:11" x14ac:dyDescent="0.3">
      <c r="A18585" t="s">
        <v>71788</v>
      </c>
      <c r="B18585" t="s">
        <v>71789</v>
      </c>
      <c r="C18585" t="s">
        <v>13</v>
      </c>
      <c r="D18585" t="s">
        <v>71790</v>
      </c>
      <c r="E18585" t="s">
        <v>66835</v>
      </c>
      <c r="F18585" t="s">
        <v>16</v>
      </c>
      <c r="G18585" t="s">
        <v>9108</v>
      </c>
      <c r="H18585">
        <v>0</v>
      </c>
      <c r="I18585">
        <v>0</v>
      </c>
      <c r="J18585">
        <v>0</v>
      </c>
      <c r="K18585" t="s">
        <v>71791</v>
      </c>
    </row>
    <row r="18586" spans="1:11" x14ac:dyDescent="0.3">
      <c r="A18586" t="s">
        <v>71792</v>
      </c>
      <c r="B18586" t="s">
        <v>71793</v>
      </c>
      <c r="C18586" t="s">
        <v>558</v>
      </c>
      <c r="D18586" t="s">
        <v>71794</v>
      </c>
      <c r="E18586" t="s">
        <v>34293</v>
      </c>
      <c r="F18586" t="s">
        <v>16</v>
      </c>
      <c r="G18586" t="s">
        <v>25197</v>
      </c>
      <c r="H18586">
        <v>0</v>
      </c>
      <c r="I18586">
        <v>0</v>
      </c>
      <c r="J18586">
        <v>0</v>
      </c>
      <c r="K18586" t="s">
        <v>71795</v>
      </c>
    </row>
    <row r="18587" spans="1:11" x14ac:dyDescent="0.3">
      <c r="A18587" t="s">
        <v>71796</v>
      </c>
      <c r="B18587" t="s">
        <v>71797</v>
      </c>
      <c r="C18587" t="s">
        <v>466</v>
      </c>
      <c r="D18587" t="s">
        <v>71798</v>
      </c>
      <c r="E18587" t="s">
        <v>20624</v>
      </c>
      <c r="F18587" t="s">
        <v>16</v>
      </c>
      <c r="G18587" t="s">
        <v>10188</v>
      </c>
      <c r="H18587">
        <v>0</v>
      </c>
      <c r="I18587">
        <v>0</v>
      </c>
      <c r="J18587">
        <v>0</v>
      </c>
      <c r="K18587" t="s">
        <v>71799</v>
      </c>
    </row>
    <row r="18588" spans="1:11" x14ac:dyDescent="0.3">
      <c r="A18588" t="s">
        <v>71800</v>
      </c>
      <c r="B18588" t="s">
        <v>71801</v>
      </c>
      <c r="C18588" t="s">
        <v>27</v>
      </c>
      <c r="D18588" t="s">
        <v>71802</v>
      </c>
      <c r="E18588" t="s">
        <v>65444</v>
      </c>
      <c r="F18588" t="s">
        <v>41</v>
      </c>
      <c r="G18588" t="s">
        <v>42</v>
      </c>
      <c r="H18588">
        <v>0</v>
      </c>
      <c r="I18588">
        <v>0</v>
      </c>
      <c r="J18588">
        <v>0</v>
      </c>
      <c r="K18588" t="s">
        <v>71803</v>
      </c>
    </row>
    <row r="18589" spans="1:11" x14ac:dyDescent="0.3">
      <c r="A18589" t="s">
        <v>71804</v>
      </c>
      <c r="B18589" t="s">
        <v>71805</v>
      </c>
      <c r="C18589" t="s">
        <v>27</v>
      </c>
      <c r="D18589" t="s">
        <v>71806</v>
      </c>
      <c r="E18589" t="s">
        <v>65444</v>
      </c>
      <c r="F18589" t="s">
        <v>41</v>
      </c>
      <c r="G18589" t="s">
        <v>42</v>
      </c>
      <c r="H18589">
        <v>0</v>
      </c>
      <c r="I18589">
        <v>0</v>
      </c>
      <c r="J18589">
        <v>0</v>
      </c>
      <c r="K18589" t="s">
        <v>71807</v>
      </c>
    </row>
    <row r="18590" spans="1:11" x14ac:dyDescent="0.3">
      <c r="A18590" t="s">
        <v>71808</v>
      </c>
      <c r="B18590" t="s">
        <v>71809</v>
      </c>
      <c r="C18590" t="s">
        <v>27</v>
      </c>
      <c r="D18590" t="s">
        <v>71810</v>
      </c>
      <c r="E18590" t="s">
        <v>65444</v>
      </c>
      <c r="F18590" t="s">
        <v>41</v>
      </c>
      <c r="G18590" t="s">
        <v>42</v>
      </c>
      <c r="H18590">
        <v>0</v>
      </c>
      <c r="I18590">
        <v>0</v>
      </c>
      <c r="J18590">
        <v>0</v>
      </c>
      <c r="K18590" t="s">
        <v>71811</v>
      </c>
    </row>
    <row r="18591" spans="1:11" x14ac:dyDescent="0.3">
      <c r="A18591" t="s">
        <v>71812</v>
      </c>
      <c r="B18591" t="s">
        <v>71813</v>
      </c>
      <c r="C18591" t="s">
        <v>20</v>
      </c>
      <c r="D18591" t="s">
        <v>71814</v>
      </c>
      <c r="E18591" t="s">
        <v>71202</v>
      </c>
      <c r="F18591" t="s">
        <v>1531</v>
      </c>
      <c r="G18591" t="s">
        <v>822</v>
      </c>
      <c r="H18591">
        <v>0</v>
      </c>
      <c r="I18591">
        <v>0</v>
      </c>
      <c r="J18591">
        <v>0</v>
      </c>
      <c r="K18591" t="s">
        <v>71815</v>
      </c>
    </row>
    <row r="18592" spans="1:11" x14ac:dyDescent="0.3">
      <c r="A18592" t="s">
        <v>71816</v>
      </c>
      <c r="B18592" t="s">
        <v>71817</v>
      </c>
      <c r="C18592" t="s">
        <v>13</v>
      </c>
      <c r="D18592" t="s">
        <v>71818</v>
      </c>
      <c r="E18592" t="s">
        <v>66835</v>
      </c>
      <c r="F18592" t="s">
        <v>16</v>
      </c>
      <c r="G18592" t="s">
        <v>1434</v>
      </c>
      <c r="H18592">
        <v>0</v>
      </c>
      <c r="I18592">
        <v>0</v>
      </c>
      <c r="J18592">
        <v>0</v>
      </c>
      <c r="K18592" t="s">
        <v>71819</v>
      </c>
    </row>
    <row r="18593" spans="1:11" x14ac:dyDescent="0.3">
      <c r="A18593" t="s">
        <v>71820</v>
      </c>
      <c r="C18593" t="s">
        <v>20</v>
      </c>
      <c r="D18593" t="s">
        <v>71821</v>
      </c>
      <c r="E18593" t="s">
        <v>71202</v>
      </c>
      <c r="F18593" t="s">
        <v>16</v>
      </c>
      <c r="G18593" t="s">
        <v>17583</v>
      </c>
      <c r="H18593">
        <v>0</v>
      </c>
      <c r="I18593">
        <v>0</v>
      </c>
      <c r="J18593">
        <v>0</v>
      </c>
      <c r="K18593" t="s">
        <v>71822</v>
      </c>
    </row>
    <row r="18594" spans="1:11" x14ac:dyDescent="0.3">
      <c r="A18594" t="s">
        <v>71823</v>
      </c>
      <c r="C18594" t="s">
        <v>147</v>
      </c>
      <c r="D18594" t="s">
        <v>71824</v>
      </c>
      <c r="E18594" t="s">
        <v>4768</v>
      </c>
      <c r="F18594" t="s">
        <v>3517</v>
      </c>
      <c r="G18594" t="s">
        <v>42</v>
      </c>
      <c r="H18594">
        <v>0</v>
      </c>
      <c r="I18594">
        <v>0</v>
      </c>
      <c r="J18594">
        <v>0</v>
      </c>
      <c r="K18594" t="s">
        <v>71825</v>
      </c>
    </row>
    <row r="18595" spans="1:11" x14ac:dyDescent="0.3">
      <c r="A18595" t="s">
        <v>71826</v>
      </c>
      <c r="B18595" t="s">
        <v>71827</v>
      </c>
      <c r="C18595" t="s">
        <v>27</v>
      </c>
      <c r="D18595" t="s">
        <v>71828</v>
      </c>
      <c r="E18595" t="s">
        <v>65444</v>
      </c>
      <c r="F18595" t="s">
        <v>41</v>
      </c>
      <c r="G18595" t="s">
        <v>42</v>
      </c>
      <c r="H18595">
        <v>0</v>
      </c>
      <c r="I18595">
        <v>0</v>
      </c>
      <c r="J18595">
        <v>0</v>
      </c>
      <c r="K18595" t="s">
        <v>71829</v>
      </c>
    </row>
    <row r="18596" spans="1:11" x14ac:dyDescent="0.3">
      <c r="A18596" t="s">
        <v>71830</v>
      </c>
      <c r="C18596" t="s">
        <v>27</v>
      </c>
      <c r="D18596" t="s">
        <v>71831</v>
      </c>
      <c r="E18596" t="s">
        <v>65444</v>
      </c>
      <c r="F18596" t="s">
        <v>41</v>
      </c>
      <c r="G18596" t="s">
        <v>42</v>
      </c>
      <c r="H18596">
        <v>0</v>
      </c>
      <c r="I18596">
        <v>0</v>
      </c>
      <c r="J18596">
        <v>0</v>
      </c>
      <c r="K18596" t="s">
        <v>71832</v>
      </c>
    </row>
    <row r="18597" spans="1:11" x14ac:dyDescent="0.3">
      <c r="A18597" t="s">
        <v>71833</v>
      </c>
      <c r="B18597" t="s">
        <v>71834</v>
      </c>
      <c r="C18597" t="s">
        <v>27</v>
      </c>
      <c r="D18597" t="s">
        <v>71835</v>
      </c>
      <c r="E18597" t="s">
        <v>65444</v>
      </c>
      <c r="F18597" t="s">
        <v>41</v>
      </c>
      <c r="G18597" t="s">
        <v>42</v>
      </c>
      <c r="H18597">
        <v>0</v>
      </c>
      <c r="I18597">
        <v>0</v>
      </c>
      <c r="J18597">
        <v>0</v>
      </c>
      <c r="K18597" t="s">
        <v>71836</v>
      </c>
    </row>
    <row r="18598" spans="1:11" x14ac:dyDescent="0.3">
      <c r="A18598" t="s">
        <v>71837</v>
      </c>
      <c r="B18598" t="s">
        <v>71838</v>
      </c>
      <c r="C18598" t="s">
        <v>27</v>
      </c>
      <c r="D18598" t="s">
        <v>71839</v>
      </c>
      <c r="E18598" t="s">
        <v>65444</v>
      </c>
      <c r="F18598" t="s">
        <v>41</v>
      </c>
      <c r="G18598" t="s">
        <v>42</v>
      </c>
      <c r="H18598">
        <v>0</v>
      </c>
      <c r="I18598">
        <v>0</v>
      </c>
      <c r="J18598">
        <v>0</v>
      </c>
      <c r="K18598" t="s">
        <v>71840</v>
      </c>
    </row>
    <row r="18599" spans="1:11" x14ac:dyDescent="0.3">
      <c r="A18599" t="s">
        <v>71841</v>
      </c>
      <c r="B18599" t="s">
        <v>71842</v>
      </c>
      <c r="C18599" t="s">
        <v>20</v>
      </c>
      <c r="D18599" t="s">
        <v>71843</v>
      </c>
      <c r="E18599" t="s">
        <v>71202</v>
      </c>
      <c r="F18599" t="s">
        <v>1324</v>
      </c>
      <c r="G18599" t="s">
        <v>42</v>
      </c>
      <c r="H18599">
        <v>0</v>
      </c>
      <c r="I18599">
        <v>0</v>
      </c>
      <c r="J18599">
        <v>0</v>
      </c>
      <c r="K18599" t="s">
        <v>71844</v>
      </c>
    </row>
    <row r="18600" spans="1:11" x14ac:dyDescent="0.3">
      <c r="A18600" t="s">
        <v>71845</v>
      </c>
      <c r="B18600" t="s">
        <v>71846</v>
      </c>
      <c r="C18600" t="s">
        <v>27</v>
      </c>
      <c r="D18600" t="s">
        <v>71847</v>
      </c>
      <c r="E18600" t="s">
        <v>65444</v>
      </c>
      <c r="F18600" t="s">
        <v>16</v>
      </c>
      <c r="G18600" t="s">
        <v>16445</v>
      </c>
      <c r="H18600">
        <v>0</v>
      </c>
      <c r="I18600">
        <v>0</v>
      </c>
      <c r="J18600">
        <v>0</v>
      </c>
      <c r="K18600" t="s">
        <v>71848</v>
      </c>
    </row>
    <row r="18601" spans="1:11" x14ac:dyDescent="0.3">
      <c r="A18601" t="s">
        <v>71849</v>
      </c>
      <c r="B18601" t="s">
        <v>71850</v>
      </c>
      <c r="C18601" t="s">
        <v>27</v>
      </c>
      <c r="D18601" t="s">
        <v>71851</v>
      </c>
      <c r="E18601" t="s">
        <v>65444</v>
      </c>
      <c r="F18601" t="s">
        <v>41</v>
      </c>
      <c r="G18601" t="s">
        <v>42</v>
      </c>
      <c r="H18601">
        <v>0</v>
      </c>
      <c r="I18601">
        <v>0</v>
      </c>
      <c r="J18601">
        <v>0</v>
      </c>
      <c r="K18601" t="s">
        <v>71852</v>
      </c>
    </row>
    <row r="18602" spans="1:11" x14ac:dyDescent="0.3">
      <c r="A18602" t="s">
        <v>71853</v>
      </c>
      <c r="C18602" t="s">
        <v>27</v>
      </c>
      <c r="D18602" t="s">
        <v>71854</v>
      </c>
      <c r="E18602" t="s">
        <v>65444</v>
      </c>
      <c r="F18602" t="s">
        <v>41</v>
      </c>
      <c r="G18602" t="s">
        <v>42</v>
      </c>
      <c r="H18602">
        <v>0</v>
      </c>
      <c r="I18602">
        <v>0</v>
      </c>
      <c r="J18602">
        <v>0</v>
      </c>
      <c r="K18602" t="s">
        <v>71855</v>
      </c>
    </row>
    <row r="18603" spans="1:11" x14ac:dyDescent="0.3">
      <c r="A18603" t="s">
        <v>71856</v>
      </c>
      <c r="B18603" t="s">
        <v>71857</v>
      </c>
      <c r="C18603" t="s">
        <v>147</v>
      </c>
      <c r="D18603" t="s">
        <v>71858</v>
      </c>
      <c r="E18603" t="s">
        <v>4768</v>
      </c>
      <c r="F18603" t="s">
        <v>2272</v>
      </c>
      <c r="G18603" t="s">
        <v>42</v>
      </c>
      <c r="H18603">
        <v>0</v>
      </c>
      <c r="I18603">
        <v>0</v>
      </c>
      <c r="J18603">
        <v>0</v>
      </c>
      <c r="K18603" t="s">
        <v>71859</v>
      </c>
    </row>
    <row r="18604" spans="1:11" x14ac:dyDescent="0.3">
      <c r="A18604" t="s">
        <v>71860</v>
      </c>
      <c r="C18604" t="s">
        <v>27</v>
      </c>
      <c r="D18604" t="s">
        <v>71831</v>
      </c>
      <c r="E18604" t="s">
        <v>65444</v>
      </c>
      <c r="F18604" t="s">
        <v>41</v>
      </c>
      <c r="G18604" t="s">
        <v>42</v>
      </c>
      <c r="H18604">
        <v>0</v>
      </c>
      <c r="I18604">
        <v>0</v>
      </c>
      <c r="J18604">
        <v>0</v>
      </c>
      <c r="K18604" t="s">
        <v>71861</v>
      </c>
    </row>
    <row r="18605" spans="1:11" x14ac:dyDescent="0.3">
      <c r="A18605" t="s">
        <v>71862</v>
      </c>
      <c r="B18605" t="s">
        <v>71863</v>
      </c>
      <c r="C18605" t="s">
        <v>20</v>
      </c>
      <c r="D18605" t="s">
        <v>71864</v>
      </c>
      <c r="E18605" t="s">
        <v>71202</v>
      </c>
      <c r="F18605" t="s">
        <v>1531</v>
      </c>
      <c r="G18605" t="s">
        <v>42</v>
      </c>
      <c r="H18605">
        <v>0</v>
      </c>
      <c r="I18605">
        <v>0</v>
      </c>
      <c r="J18605">
        <v>0</v>
      </c>
      <c r="K18605" t="s">
        <v>71865</v>
      </c>
    </row>
    <row r="18606" spans="1:11" x14ac:dyDescent="0.3">
      <c r="A18606" t="s">
        <v>71866</v>
      </c>
      <c r="B18606" t="s">
        <v>71867</v>
      </c>
      <c r="C18606" t="s">
        <v>27</v>
      </c>
      <c r="D18606" t="s">
        <v>71868</v>
      </c>
      <c r="E18606" t="s">
        <v>65444</v>
      </c>
      <c r="F18606" t="s">
        <v>41</v>
      </c>
      <c r="G18606" t="s">
        <v>42</v>
      </c>
      <c r="H18606">
        <v>0</v>
      </c>
      <c r="I18606">
        <v>0</v>
      </c>
      <c r="J18606">
        <v>0</v>
      </c>
      <c r="K18606" t="s">
        <v>71869</v>
      </c>
    </row>
    <row r="18607" spans="1:11" x14ac:dyDescent="0.3">
      <c r="A18607" t="s">
        <v>71870</v>
      </c>
      <c r="B18607" t="s">
        <v>71871</v>
      </c>
      <c r="C18607" t="s">
        <v>27</v>
      </c>
      <c r="D18607" t="s">
        <v>71872</v>
      </c>
      <c r="E18607" t="s">
        <v>65444</v>
      </c>
      <c r="F18607" t="s">
        <v>41</v>
      </c>
      <c r="G18607" t="s">
        <v>42</v>
      </c>
      <c r="H18607">
        <v>0</v>
      </c>
      <c r="I18607">
        <v>0</v>
      </c>
      <c r="J18607">
        <v>0</v>
      </c>
      <c r="K18607" t="s">
        <v>71873</v>
      </c>
    </row>
    <row r="18608" spans="1:11" x14ac:dyDescent="0.3">
      <c r="A18608" t="s">
        <v>71874</v>
      </c>
      <c r="C18608" t="s">
        <v>27</v>
      </c>
      <c r="D18608" t="s">
        <v>71875</v>
      </c>
      <c r="E18608" t="s">
        <v>65444</v>
      </c>
      <c r="F18608" t="s">
        <v>41</v>
      </c>
      <c r="G18608" t="s">
        <v>42</v>
      </c>
      <c r="H18608">
        <v>0</v>
      </c>
      <c r="I18608">
        <v>0</v>
      </c>
      <c r="J18608">
        <v>0</v>
      </c>
      <c r="K18608" t="s">
        <v>71876</v>
      </c>
    </row>
    <row r="18609" spans="1:11" x14ac:dyDescent="0.3">
      <c r="A18609" t="s">
        <v>71877</v>
      </c>
      <c r="B18609" t="s">
        <v>71878</v>
      </c>
      <c r="C18609" t="s">
        <v>27</v>
      </c>
      <c r="D18609" t="s">
        <v>71879</v>
      </c>
      <c r="E18609" t="s">
        <v>65444</v>
      </c>
      <c r="F18609" t="s">
        <v>41</v>
      </c>
      <c r="G18609" t="s">
        <v>42</v>
      </c>
      <c r="H18609">
        <v>0</v>
      </c>
      <c r="I18609">
        <v>0</v>
      </c>
      <c r="J18609">
        <v>0</v>
      </c>
      <c r="K18609" t="s">
        <v>71880</v>
      </c>
    </row>
    <row r="18610" spans="1:11" x14ac:dyDescent="0.3">
      <c r="A18610" t="s">
        <v>71881</v>
      </c>
      <c r="B18610" t="s">
        <v>71882</v>
      </c>
      <c r="C18610" t="s">
        <v>27</v>
      </c>
      <c r="D18610" t="s">
        <v>71883</v>
      </c>
      <c r="E18610" t="s">
        <v>65444</v>
      </c>
      <c r="F18610" t="s">
        <v>41</v>
      </c>
      <c r="G18610" t="s">
        <v>42</v>
      </c>
      <c r="H18610">
        <v>0</v>
      </c>
      <c r="I18610">
        <v>0</v>
      </c>
      <c r="J18610">
        <v>0</v>
      </c>
      <c r="K18610" t="s">
        <v>71884</v>
      </c>
    </row>
    <row r="18611" spans="1:11" x14ac:dyDescent="0.3">
      <c r="A18611" t="s">
        <v>71885</v>
      </c>
      <c r="B18611" t="s">
        <v>71886</v>
      </c>
      <c r="C18611" t="s">
        <v>27</v>
      </c>
      <c r="D18611" t="s">
        <v>71887</v>
      </c>
      <c r="E18611" t="s">
        <v>65444</v>
      </c>
      <c r="F18611" t="s">
        <v>41</v>
      </c>
      <c r="G18611" t="s">
        <v>42</v>
      </c>
      <c r="H18611">
        <v>0</v>
      </c>
      <c r="I18611">
        <v>0</v>
      </c>
      <c r="J18611">
        <v>0</v>
      </c>
      <c r="K18611" t="s">
        <v>71888</v>
      </c>
    </row>
    <row r="18612" spans="1:11" x14ac:dyDescent="0.3">
      <c r="A18612" t="s">
        <v>71889</v>
      </c>
      <c r="C18612" t="s">
        <v>27</v>
      </c>
      <c r="D18612" t="s">
        <v>71890</v>
      </c>
      <c r="E18612" t="s">
        <v>65444</v>
      </c>
      <c r="F18612" t="s">
        <v>41</v>
      </c>
      <c r="G18612" t="s">
        <v>42</v>
      </c>
      <c r="H18612">
        <v>0</v>
      </c>
      <c r="I18612">
        <v>0</v>
      </c>
      <c r="J18612">
        <v>0</v>
      </c>
      <c r="K18612" t="s">
        <v>71891</v>
      </c>
    </row>
    <row r="18613" spans="1:11" x14ac:dyDescent="0.3">
      <c r="A18613" t="s">
        <v>71892</v>
      </c>
      <c r="B18613" t="s">
        <v>71893</v>
      </c>
      <c r="C18613" t="s">
        <v>20</v>
      </c>
      <c r="D18613" t="s">
        <v>71894</v>
      </c>
      <c r="E18613" t="s">
        <v>71202</v>
      </c>
      <c r="F18613" t="s">
        <v>7012</v>
      </c>
      <c r="G18613" t="s">
        <v>42</v>
      </c>
      <c r="H18613">
        <v>0</v>
      </c>
      <c r="I18613">
        <v>0</v>
      </c>
      <c r="J18613">
        <v>0</v>
      </c>
      <c r="K18613" t="s">
        <v>71895</v>
      </c>
    </row>
    <row r="18614" spans="1:11" x14ac:dyDescent="0.3">
      <c r="A18614" t="s">
        <v>71896</v>
      </c>
      <c r="B18614" t="s">
        <v>71897</v>
      </c>
      <c r="C18614" t="s">
        <v>13</v>
      </c>
      <c r="D18614" t="s">
        <v>71898</v>
      </c>
      <c r="E18614" t="s">
        <v>66835</v>
      </c>
      <c r="F18614" t="s">
        <v>16</v>
      </c>
      <c r="G18614" t="s">
        <v>756</v>
      </c>
      <c r="H18614">
        <v>0</v>
      </c>
      <c r="I18614">
        <v>0</v>
      </c>
      <c r="J18614">
        <v>0</v>
      </c>
      <c r="K18614" t="s">
        <v>71899</v>
      </c>
    </row>
    <row r="18615" spans="1:11" x14ac:dyDescent="0.3">
      <c r="A18615" t="s">
        <v>71900</v>
      </c>
      <c r="C18615" t="s">
        <v>20</v>
      </c>
      <c r="D18615" t="s">
        <v>71901</v>
      </c>
      <c r="E18615" t="s">
        <v>71202</v>
      </c>
      <c r="F18615" t="s">
        <v>16732</v>
      </c>
      <c r="G18615" t="s">
        <v>2093</v>
      </c>
      <c r="H18615">
        <v>0</v>
      </c>
      <c r="I18615">
        <v>0</v>
      </c>
      <c r="J18615">
        <v>0</v>
      </c>
      <c r="K18615" t="s">
        <v>71902</v>
      </c>
    </row>
    <row r="18616" spans="1:11" x14ac:dyDescent="0.3">
      <c r="A18616" t="s">
        <v>71903</v>
      </c>
      <c r="B18616" t="s">
        <v>71904</v>
      </c>
      <c r="C18616" t="s">
        <v>13</v>
      </c>
      <c r="D18616" t="s">
        <v>71905</v>
      </c>
      <c r="E18616" t="s">
        <v>66835</v>
      </c>
      <c r="F18616" t="s">
        <v>16</v>
      </c>
      <c r="G18616" t="s">
        <v>25128</v>
      </c>
      <c r="H18616">
        <v>0</v>
      </c>
      <c r="I18616">
        <v>0</v>
      </c>
      <c r="J18616">
        <v>0</v>
      </c>
      <c r="K18616" t="s">
        <v>71906</v>
      </c>
    </row>
    <row r="18617" spans="1:11" x14ac:dyDescent="0.3">
      <c r="A18617" t="s">
        <v>71907</v>
      </c>
      <c r="B18617" t="s">
        <v>71908</v>
      </c>
      <c r="C18617" t="s">
        <v>20</v>
      </c>
      <c r="D18617" t="s">
        <v>71909</v>
      </c>
      <c r="E18617" t="s">
        <v>71202</v>
      </c>
      <c r="F18617" t="s">
        <v>14181</v>
      </c>
      <c r="G18617" t="s">
        <v>16824</v>
      </c>
      <c r="H18617">
        <v>0</v>
      </c>
      <c r="I18617">
        <v>0</v>
      </c>
      <c r="J18617">
        <v>0</v>
      </c>
      <c r="K18617" t="s">
        <v>71910</v>
      </c>
    </row>
    <row r="18618" spans="1:11" x14ac:dyDescent="0.3">
      <c r="A18618" t="s">
        <v>71911</v>
      </c>
      <c r="C18618" t="s">
        <v>13</v>
      </c>
      <c r="D18618" t="s">
        <v>71912</v>
      </c>
      <c r="E18618" t="s">
        <v>66835</v>
      </c>
      <c r="F18618" t="s">
        <v>16</v>
      </c>
      <c r="G18618" t="s">
        <v>17764</v>
      </c>
      <c r="H18618">
        <v>0</v>
      </c>
      <c r="I18618">
        <v>0</v>
      </c>
      <c r="J18618">
        <v>0</v>
      </c>
      <c r="K18618" t="s">
        <v>71913</v>
      </c>
    </row>
    <row r="18619" spans="1:11" x14ac:dyDescent="0.3">
      <c r="A18619" t="s">
        <v>71914</v>
      </c>
      <c r="B18619" t="s">
        <v>71915</v>
      </c>
      <c r="C18619" t="s">
        <v>13</v>
      </c>
      <c r="D18619" t="s">
        <v>71916</v>
      </c>
      <c r="E18619" t="s">
        <v>66835</v>
      </c>
      <c r="F18619" t="s">
        <v>1981</v>
      </c>
      <c r="G18619" t="s">
        <v>42</v>
      </c>
      <c r="H18619">
        <v>0</v>
      </c>
      <c r="I18619">
        <v>0</v>
      </c>
      <c r="J18619">
        <v>0</v>
      </c>
      <c r="K18619" t="s">
        <v>71917</v>
      </c>
    </row>
    <row r="18620" spans="1:11" x14ac:dyDescent="0.3">
      <c r="A18620" t="s">
        <v>71918</v>
      </c>
      <c r="B18620" t="s">
        <v>71919</v>
      </c>
      <c r="C18620" t="s">
        <v>27</v>
      </c>
      <c r="D18620" t="s">
        <v>71920</v>
      </c>
      <c r="E18620" t="s">
        <v>65444</v>
      </c>
      <c r="F18620" t="s">
        <v>41</v>
      </c>
      <c r="G18620" t="s">
        <v>42</v>
      </c>
      <c r="H18620">
        <v>0</v>
      </c>
      <c r="I18620">
        <v>0</v>
      </c>
      <c r="J18620">
        <v>0</v>
      </c>
      <c r="K18620" t="s">
        <v>71921</v>
      </c>
    </row>
    <row r="18621" spans="1:11" x14ac:dyDescent="0.3">
      <c r="A18621" t="s">
        <v>71922</v>
      </c>
      <c r="C18621" t="s">
        <v>27</v>
      </c>
      <c r="D18621" t="s">
        <v>71923</v>
      </c>
      <c r="E18621" t="s">
        <v>65444</v>
      </c>
      <c r="F18621" t="s">
        <v>16</v>
      </c>
      <c r="G18621" t="s">
        <v>9773</v>
      </c>
      <c r="H18621">
        <v>0</v>
      </c>
      <c r="I18621">
        <v>0</v>
      </c>
      <c r="J18621">
        <v>0</v>
      </c>
      <c r="K18621" t="s">
        <v>71924</v>
      </c>
    </row>
    <row r="18622" spans="1:11" x14ac:dyDescent="0.3">
      <c r="A18622" t="s">
        <v>71925</v>
      </c>
      <c r="C18622" t="s">
        <v>147</v>
      </c>
      <c r="D18622" t="s">
        <v>71926</v>
      </c>
      <c r="E18622" t="s">
        <v>4768</v>
      </c>
      <c r="F18622" t="s">
        <v>41</v>
      </c>
      <c r="G18622" t="s">
        <v>42</v>
      </c>
      <c r="H18622">
        <v>0</v>
      </c>
      <c r="I18622">
        <v>0</v>
      </c>
      <c r="J18622">
        <v>0</v>
      </c>
      <c r="K18622" t="s">
        <v>71927</v>
      </c>
    </row>
    <row r="18623" spans="1:11" x14ac:dyDescent="0.3">
      <c r="A18623" t="s">
        <v>71928</v>
      </c>
      <c r="B18623" t="s">
        <v>71929</v>
      </c>
      <c r="C18623" t="s">
        <v>27</v>
      </c>
      <c r="D18623" t="s">
        <v>71930</v>
      </c>
      <c r="E18623" t="s">
        <v>65444</v>
      </c>
      <c r="F18623" t="s">
        <v>41</v>
      </c>
      <c r="G18623" t="s">
        <v>42</v>
      </c>
      <c r="H18623">
        <v>0</v>
      </c>
      <c r="I18623">
        <v>0</v>
      </c>
      <c r="J18623">
        <v>0</v>
      </c>
      <c r="K18623" t="s">
        <v>71931</v>
      </c>
    </row>
    <row r="18624" spans="1:11" x14ac:dyDescent="0.3">
      <c r="A18624" t="s">
        <v>71932</v>
      </c>
      <c r="B18624" t="s">
        <v>71933</v>
      </c>
      <c r="C18624" t="s">
        <v>1159</v>
      </c>
      <c r="D18624" t="s">
        <v>71934</v>
      </c>
      <c r="E18624" t="s">
        <v>2421</v>
      </c>
      <c r="F18624" t="s">
        <v>16</v>
      </c>
      <c r="G18624" t="s">
        <v>7342</v>
      </c>
      <c r="H18624">
        <v>0</v>
      </c>
      <c r="I18624">
        <v>0</v>
      </c>
      <c r="J18624">
        <v>0</v>
      </c>
      <c r="K18624" t="s">
        <v>71935</v>
      </c>
    </row>
    <row r="18625" spans="1:11" x14ac:dyDescent="0.3">
      <c r="A18625" t="s">
        <v>71936</v>
      </c>
      <c r="B18625" t="s">
        <v>71937</v>
      </c>
      <c r="C18625" t="s">
        <v>1159</v>
      </c>
      <c r="D18625" t="s">
        <v>71938</v>
      </c>
      <c r="E18625" t="s">
        <v>2421</v>
      </c>
      <c r="F18625" t="s">
        <v>16</v>
      </c>
      <c r="G18625" t="s">
        <v>16626</v>
      </c>
      <c r="H18625">
        <v>0</v>
      </c>
      <c r="I18625">
        <v>0</v>
      </c>
      <c r="J18625">
        <v>0</v>
      </c>
      <c r="K18625" t="s">
        <v>71939</v>
      </c>
    </row>
    <row r="18626" spans="1:11" x14ac:dyDescent="0.3">
      <c r="A18626" t="s">
        <v>71940</v>
      </c>
      <c r="B18626" t="s">
        <v>71941</v>
      </c>
      <c r="C18626" t="s">
        <v>27</v>
      </c>
      <c r="D18626" t="s">
        <v>71942</v>
      </c>
      <c r="E18626" t="s">
        <v>65444</v>
      </c>
      <c r="F18626" t="s">
        <v>41</v>
      </c>
      <c r="G18626" t="s">
        <v>42</v>
      </c>
      <c r="H18626">
        <v>0</v>
      </c>
      <c r="I18626">
        <v>0</v>
      </c>
      <c r="J18626">
        <v>0</v>
      </c>
      <c r="K18626" t="s">
        <v>71943</v>
      </c>
    </row>
    <row r="18627" spans="1:11" x14ac:dyDescent="0.3">
      <c r="A18627" t="s">
        <v>71944</v>
      </c>
      <c r="C18627" t="s">
        <v>27</v>
      </c>
      <c r="D18627" t="s">
        <v>71945</v>
      </c>
      <c r="E18627" t="s">
        <v>65444</v>
      </c>
      <c r="F18627" t="s">
        <v>16</v>
      </c>
      <c r="G18627" t="s">
        <v>1391</v>
      </c>
      <c r="H18627">
        <v>0</v>
      </c>
      <c r="I18627">
        <v>0</v>
      </c>
      <c r="J18627">
        <v>0</v>
      </c>
      <c r="K18627" t="s">
        <v>71946</v>
      </c>
    </row>
    <row r="18628" spans="1:11" x14ac:dyDescent="0.3">
      <c r="A18628" t="s">
        <v>71947</v>
      </c>
      <c r="C18628" t="s">
        <v>27</v>
      </c>
      <c r="D18628" t="s">
        <v>71948</v>
      </c>
      <c r="E18628" t="s">
        <v>65444</v>
      </c>
      <c r="F18628" t="s">
        <v>16</v>
      </c>
      <c r="G18628" t="s">
        <v>3689</v>
      </c>
      <c r="H18628">
        <v>0</v>
      </c>
      <c r="I18628">
        <v>0</v>
      </c>
      <c r="J18628">
        <v>0</v>
      </c>
      <c r="K18628" t="s">
        <v>71949</v>
      </c>
    </row>
    <row r="18629" spans="1:11" x14ac:dyDescent="0.3">
      <c r="A18629" t="s">
        <v>71950</v>
      </c>
      <c r="B18629" t="s">
        <v>71951</v>
      </c>
      <c r="C18629" t="s">
        <v>27</v>
      </c>
      <c r="D18629" t="s">
        <v>71952</v>
      </c>
      <c r="E18629" t="s">
        <v>65444</v>
      </c>
      <c r="F18629" t="s">
        <v>41</v>
      </c>
      <c r="G18629" t="s">
        <v>42</v>
      </c>
      <c r="H18629">
        <v>0</v>
      </c>
      <c r="I18629">
        <v>0</v>
      </c>
      <c r="J18629">
        <v>0</v>
      </c>
      <c r="K18629" t="s">
        <v>71953</v>
      </c>
    </row>
    <row r="18630" spans="1:11" x14ac:dyDescent="0.3">
      <c r="A18630" t="s">
        <v>71954</v>
      </c>
      <c r="B18630" t="s">
        <v>71955</v>
      </c>
      <c r="C18630" t="s">
        <v>27</v>
      </c>
      <c r="D18630" t="s">
        <v>71956</v>
      </c>
      <c r="E18630" t="s">
        <v>65444</v>
      </c>
      <c r="F18630" t="s">
        <v>41</v>
      </c>
      <c r="G18630" t="s">
        <v>7288</v>
      </c>
      <c r="H18630">
        <v>0</v>
      </c>
      <c r="I18630">
        <v>0</v>
      </c>
      <c r="J18630">
        <v>0</v>
      </c>
      <c r="K18630" t="s">
        <v>71957</v>
      </c>
    </row>
    <row r="18631" spans="1:11" x14ac:dyDescent="0.3">
      <c r="A18631" t="s">
        <v>71958</v>
      </c>
      <c r="B18631" t="s">
        <v>71959</v>
      </c>
      <c r="C18631" t="s">
        <v>27</v>
      </c>
      <c r="D18631" t="s">
        <v>71960</v>
      </c>
      <c r="E18631" t="s">
        <v>65444</v>
      </c>
      <c r="F18631" t="s">
        <v>41</v>
      </c>
      <c r="G18631" t="s">
        <v>42</v>
      </c>
      <c r="H18631">
        <v>0</v>
      </c>
      <c r="I18631">
        <v>0</v>
      </c>
      <c r="J18631">
        <v>0</v>
      </c>
      <c r="K18631" t="s">
        <v>71961</v>
      </c>
    </row>
    <row r="18632" spans="1:11" x14ac:dyDescent="0.3">
      <c r="A18632" t="s">
        <v>71962</v>
      </c>
      <c r="B18632" t="s">
        <v>71963</v>
      </c>
      <c r="C18632" t="s">
        <v>20</v>
      </c>
      <c r="D18632" t="s">
        <v>71964</v>
      </c>
      <c r="E18632" t="s">
        <v>71202</v>
      </c>
      <c r="F18632" t="s">
        <v>16</v>
      </c>
      <c r="G18632" t="s">
        <v>11525</v>
      </c>
      <c r="H18632">
        <v>0</v>
      </c>
      <c r="I18632">
        <v>0</v>
      </c>
      <c r="J18632">
        <v>0</v>
      </c>
      <c r="K18632" t="s">
        <v>71965</v>
      </c>
    </row>
    <row r="18633" spans="1:11" x14ac:dyDescent="0.3">
      <c r="A18633" t="s">
        <v>71966</v>
      </c>
      <c r="B18633" t="s">
        <v>71967</v>
      </c>
      <c r="C18633" t="s">
        <v>20</v>
      </c>
      <c r="D18633" t="s">
        <v>71968</v>
      </c>
      <c r="E18633" t="s">
        <v>71202</v>
      </c>
      <c r="F18633" t="s">
        <v>16</v>
      </c>
      <c r="G18633" t="s">
        <v>4262</v>
      </c>
      <c r="H18633">
        <v>0</v>
      </c>
      <c r="I18633">
        <v>0</v>
      </c>
      <c r="J18633">
        <v>0</v>
      </c>
      <c r="K18633" t="s">
        <v>71969</v>
      </c>
    </row>
    <row r="18634" spans="1:11" x14ac:dyDescent="0.3">
      <c r="A18634" t="s">
        <v>71970</v>
      </c>
      <c r="B18634" t="s">
        <v>71971</v>
      </c>
      <c r="C18634" t="s">
        <v>27</v>
      </c>
      <c r="D18634" t="s">
        <v>71972</v>
      </c>
      <c r="E18634" t="s">
        <v>65444</v>
      </c>
      <c r="F18634" t="s">
        <v>41</v>
      </c>
      <c r="G18634" t="s">
        <v>42</v>
      </c>
      <c r="H18634">
        <v>0</v>
      </c>
      <c r="I18634">
        <v>0</v>
      </c>
      <c r="J18634">
        <v>0</v>
      </c>
      <c r="K18634" t="s">
        <v>71973</v>
      </c>
    </row>
    <row r="18635" spans="1:11" x14ac:dyDescent="0.3">
      <c r="A18635" t="s">
        <v>71974</v>
      </c>
      <c r="B18635" t="s">
        <v>71975</v>
      </c>
      <c r="C18635" t="s">
        <v>20</v>
      </c>
      <c r="D18635" t="s">
        <v>71976</v>
      </c>
      <c r="E18635" t="s">
        <v>71202</v>
      </c>
      <c r="F18635" t="s">
        <v>16</v>
      </c>
      <c r="G18635" t="s">
        <v>29831</v>
      </c>
      <c r="H18635">
        <v>0</v>
      </c>
      <c r="I18635">
        <v>0</v>
      </c>
      <c r="J18635">
        <v>0</v>
      </c>
      <c r="K18635" t="s">
        <v>71977</v>
      </c>
    </row>
    <row r="18636" spans="1:11" x14ac:dyDescent="0.3">
      <c r="A18636" t="s">
        <v>71978</v>
      </c>
      <c r="B18636" t="s">
        <v>71979</v>
      </c>
      <c r="C18636" t="s">
        <v>27</v>
      </c>
      <c r="D18636" t="s">
        <v>71980</v>
      </c>
      <c r="E18636" t="s">
        <v>65444</v>
      </c>
      <c r="F18636" t="s">
        <v>41</v>
      </c>
      <c r="G18636" t="s">
        <v>42</v>
      </c>
      <c r="H18636">
        <v>0</v>
      </c>
      <c r="I18636">
        <v>0</v>
      </c>
      <c r="J18636">
        <v>0</v>
      </c>
      <c r="K18636" t="s">
        <v>71981</v>
      </c>
    </row>
    <row r="18637" spans="1:11" x14ac:dyDescent="0.3">
      <c r="A18637" t="s">
        <v>71982</v>
      </c>
      <c r="B18637" t="s">
        <v>71983</v>
      </c>
      <c r="C18637" t="s">
        <v>558</v>
      </c>
      <c r="D18637" t="s">
        <v>71984</v>
      </c>
      <c r="E18637" t="s">
        <v>32122</v>
      </c>
      <c r="F18637" t="s">
        <v>16849</v>
      </c>
      <c r="G18637" t="s">
        <v>42</v>
      </c>
      <c r="H18637">
        <v>0</v>
      </c>
      <c r="I18637">
        <v>0</v>
      </c>
      <c r="J18637">
        <v>0</v>
      </c>
      <c r="K18637" t="s">
        <v>71985</v>
      </c>
    </row>
    <row r="18638" spans="1:11" x14ac:dyDescent="0.3">
      <c r="A18638" t="s">
        <v>71986</v>
      </c>
      <c r="B18638" t="s">
        <v>71987</v>
      </c>
      <c r="C18638" t="s">
        <v>558</v>
      </c>
      <c r="D18638" t="s">
        <v>71988</v>
      </c>
      <c r="E18638" t="s">
        <v>32122</v>
      </c>
      <c r="F18638" t="s">
        <v>3129</v>
      </c>
      <c r="G18638" t="s">
        <v>50312</v>
      </c>
      <c r="H18638">
        <v>0</v>
      </c>
      <c r="I18638">
        <v>0</v>
      </c>
      <c r="J18638">
        <v>0</v>
      </c>
      <c r="K18638" t="s">
        <v>71989</v>
      </c>
    </row>
    <row r="18639" spans="1:11" x14ac:dyDescent="0.3">
      <c r="A18639" t="s">
        <v>71990</v>
      </c>
      <c r="B18639" t="s">
        <v>71991</v>
      </c>
      <c r="C18639" t="s">
        <v>27</v>
      </c>
      <c r="D18639" t="s">
        <v>71992</v>
      </c>
      <c r="E18639" t="s">
        <v>65444</v>
      </c>
      <c r="F18639" t="s">
        <v>16</v>
      </c>
      <c r="G18639" t="s">
        <v>3885</v>
      </c>
      <c r="H18639">
        <v>0</v>
      </c>
      <c r="I18639">
        <v>0</v>
      </c>
      <c r="J18639">
        <v>0</v>
      </c>
      <c r="K18639" t="s">
        <v>71993</v>
      </c>
    </row>
    <row r="18640" spans="1:11" x14ac:dyDescent="0.3">
      <c r="A18640" t="s">
        <v>71994</v>
      </c>
      <c r="B18640" t="s">
        <v>71995</v>
      </c>
      <c r="C18640" t="s">
        <v>558</v>
      </c>
      <c r="D18640" t="s">
        <v>71996</v>
      </c>
      <c r="E18640" t="s">
        <v>981</v>
      </c>
      <c r="F18640" t="s">
        <v>16</v>
      </c>
      <c r="G18640" t="s">
        <v>18285</v>
      </c>
      <c r="H18640">
        <v>0</v>
      </c>
      <c r="I18640">
        <v>0</v>
      </c>
      <c r="J18640">
        <v>0</v>
      </c>
      <c r="K18640" t="s">
        <v>71997</v>
      </c>
    </row>
    <row r="18641" spans="1:11" x14ac:dyDescent="0.3">
      <c r="A18641" t="s">
        <v>71998</v>
      </c>
      <c r="B18641" t="s">
        <v>71999</v>
      </c>
      <c r="C18641" t="s">
        <v>147</v>
      </c>
      <c r="D18641" t="s">
        <v>72000</v>
      </c>
      <c r="E18641" t="s">
        <v>4768</v>
      </c>
      <c r="F18641" t="s">
        <v>994</v>
      </c>
      <c r="G18641" t="s">
        <v>42</v>
      </c>
      <c r="H18641">
        <v>0</v>
      </c>
      <c r="I18641">
        <v>0</v>
      </c>
      <c r="J18641">
        <v>0</v>
      </c>
      <c r="K18641" t="s">
        <v>72001</v>
      </c>
    </row>
    <row r="18642" spans="1:11" x14ac:dyDescent="0.3">
      <c r="A18642" t="s">
        <v>72002</v>
      </c>
      <c r="B18642" t="s">
        <v>72003</v>
      </c>
      <c r="C18642" t="s">
        <v>558</v>
      </c>
      <c r="D18642" t="s">
        <v>72004</v>
      </c>
      <c r="E18642" t="s">
        <v>32122</v>
      </c>
      <c r="F18642" t="s">
        <v>16</v>
      </c>
      <c r="G18642" t="s">
        <v>26444</v>
      </c>
      <c r="H18642">
        <v>0</v>
      </c>
      <c r="I18642">
        <v>0</v>
      </c>
      <c r="J18642">
        <v>0</v>
      </c>
      <c r="K18642" t="s">
        <v>72005</v>
      </c>
    </row>
    <row r="18643" spans="1:11" x14ac:dyDescent="0.3">
      <c r="A18643" t="s">
        <v>72006</v>
      </c>
      <c r="B18643" t="s">
        <v>72007</v>
      </c>
      <c r="C18643" t="s">
        <v>558</v>
      </c>
      <c r="D18643" t="s">
        <v>72008</v>
      </c>
      <c r="E18643" t="s">
        <v>32122</v>
      </c>
      <c r="F18643" t="s">
        <v>59785</v>
      </c>
      <c r="G18643" t="s">
        <v>42</v>
      </c>
      <c r="H18643">
        <v>0</v>
      </c>
      <c r="I18643">
        <v>0</v>
      </c>
      <c r="J18643">
        <v>0</v>
      </c>
      <c r="K18643" t="s">
        <v>72009</v>
      </c>
    </row>
    <row r="18644" spans="1:11" x14ac:dyDescent="0.3">
      <c r="A18644" t="s">
        <v>72010</v>
      </c>
      <c r="C18644" t="s">
        <v>558</v>
      </c>
      <c r="D18644" t="s">
        <v>72011</v>
      </c>
      <c r="E18644" t="s">
        <v>32122</v>
      </c>
      <c r="F18644" t="s">
        <v>16</v>
      </c>
      <c r="G18644" t="s">
        <v>42</v>
      </c>
      <c r="H18644">
        <v>0</v>
      </c>
      <c r="I18644">
        <v>0</v>
      </c>
      <c r="J18644">
        <v>0</v>
      </c>
      <c r="K18644" t="s">
        <v>72012</v>
      </c>
    </row>
    <row r="18645" spans="1:11" x14ac:dyDescent="0.3">
      <c r="A18645" t="s">
        <v>72013</v>
      </c>
      <c r="B18645" t="s">
        <v>72014</v>
      </c>
      <c r="C18645" t="s">
        <v>558</v>
      </c>
      <c r="D18645" t="s">
        <v>72015</v>
      </c>
      <c r="E18645" t="s">
        <v>32122</v>
      </c>
      <c r="F18645" t="s">
        <v>2361</v>
      </c>
      <c r="G18645" t="s">
        <v>42</v>
      </c>
      <c r="H18645">
        <v>0</v>
      </c>
      <c r="I18645">
        <v>0</v>
      </c>
      <c r="J18645">
        <v>0</v>
      </c>
      <c r="K18645" t="s">
        <v>72016</v>
      </c>
    </row>
    <row r="18646" spans="1:11" x14ac:dyDescent="0.3">
      <c r="A18646" t="s">
        <v>72017</v>
      </c>
      <c r="B18646" t="s">
        <v>72018</v>
      </c>
      <c r="C18646" t="s">
        <v>558</v>
      </c>
      <c r="D18646" t="s">
        <v>72019</v>
      </c>
      <c r="E18646" t="s">
        <v>32122</v>
      </c>
      <c r="F18646" t="s">
        <v>3038</v>
      </c>
      <c r="G18646" t="s">
        <v>42</v>
      </c>
      <c r="H18646">
        <v>0</v>
      </c>
      <c r="I18646">
        <v>0</v>
      </c>
      <c r="J18646">
        <v>0</v>
      </c>
      <c r="K18646" t="s">
        <v>72020</v>
      </c>
    </row>
    <row r="18647" spans="1:11" x14ac:dyDescent="0.3">
      <c r="A18647" t="s">
        <v>72021</v>
      </c>
      <c r="B18647" t="s">
        <v>72022</v>
      </c>
      <c r="C18647" t="s">
        <v>558</v>
      </c>
      <c r="D18647" t="s">
        <v>72023</v>
      </c>
      <c r="E18647" t="s">
        <v>32122</v>
      </c>
      <c r="F18647" t="s">
        <v>191</v>
      </c>
      <c r="G18647" t="s">
        <v>42</v>
      </c>
      <c r="H18647">
        <v>0</v>
      </c>
      <c r="I18647">
        <v>0</v>
      </c>
      <c r="J18647">
        <v>0</v>
      </c>
      <c r="K18647" t="s">
        <v>72024</v>
      </c>
    </row>
    <row r="18648" spans="1:11" x14ac:dyDescent="0.3">
      <c r="A18648" t="s">
        <v>72025</v>
      </c>
      <c r="B18648" t="s">
        <v>72026</v>
      </c>
      <c r="C18648" t="s">
        <v>558</v>
      </c>
      <c r="D18648" t="s">
        <v>72027</v>
      </c>
      <c r="E18648" t="s">
        <v>32122</v>
      </c>
      <c r="F18648" t="s">
        <v>16732</v>
      </c>
      <c r="G18648" t="s">
        <v>42</v>
      </c>
      <c r="H18648">
        <v>0</v>
      </c>
      <c r="I18648">
        <v>0</v>
      </c>
      <c r="J18648">
        <v>0</v>
      </c>
      <c r="K18648" t="s">
        <v>72028</v>
      </c>
    </row>
    <row r="18649" spans="1:11" x14ac:dyDescent="0.3">
      <c r="A18649" t="s">
        <v>72029</v>
      </c>
      <c r="B18649" t="s">
        <v>72026</v>
      </c>
      <c r="C18649" t="s">
        <v>558</v>
      </c>
      <c r="D18649" t="s">
        <v>72030</v>
      </c>
      <c r="E18649" t="s">
        <v>32122</v>
      </c>
      <c r="F18649" t="s">
        <v>15881</v>
      </c>
      <c r="G18649" t="s">
        <v>42</v>
      </c>
      <c r="H18649">
        <v>0</v>
      </c>
      <c r="I18649">
        <v>0</v>
      </c>
      <c r="J18649">
        <v>0</v>
      </c>
      <c r="K18649" t="s">
        <v>72031</v>
      </c>
    </row>
    <row r="18650" spans="1:11" x14ac:dyDescent="0.3">
      <c r="A18650" t="s">
        <v>72032</v>
      </c>
      <c r="C18650" t="s">
        <v>558</v>
      </c>
      <c r="D18650" t="s">
        <v>72033</v>
      </c>
      <c r="E18650" t="s">
        <v>32122</v>
      </c>
      <c r="F18650" t="s">
        <v>71</v>
      </c>
      <c r="G18650" t="s">
        <v>42</v>
      </c>
      <c r="H18650">
        <v>0</v>
      </c>
      <c r="I18650">
        <v>0</v>
      </c>
      <c r="J18650">
        <v>0</v>
      </c>
      <c r="K18650" t="s">
        <v>72034</v>
      </c>
    </row>
    <row r="18651" spans="1:11" x14ac:dyDescent="0.3">
      <c r="A18651" t="s">
        <v>72035</v>
      </c>
      <c r="B18651" t="s">
        <v>72036</v>
      </c>
      <c r="C18651" t="s">
        <v>20</v>
      </c>
      <c r="D18651" t="s">
        <v>72037</v>
      </c>
      <c r="E18651" t="s">
        <v>62177</v>
      </c>
      <c r="F18651" t="s">
        <v>16</v>
      </c>
      <c r="G18651" t="s">
        <v>864</v>
      </c>
      <c r="H18651">
        <v>0</v>
      </c>
      <c r="I18651">
        <v>0</v>
      </c>
      <c r="J18651">
        <v>0</v>
      </c>
      <c r="K18651" t="s">
        <v>72038</v>
      </c>
    </row>
    <row r="18652" spans="1:11" x14ac:dyDescent="0.3">
      <c r="A18652" t="s">
        <v>72039</v>
      </c>
      <c r="B18652" t="s">
        <v>72040</v>
      </c>
      <c r="C18652" t="s">
        <v>558</v>
      </c>
      <c r="D18652" t="s">
        <v>72041</v>
      </c>
      <c r="E18652" t="s">
        <v>32122</v>
      </c>
      <c r="F18652" t="s">
        <v>24176</v>
      </c>
      <c r="G18652" t="s">
        <v>42</v>
      </c>
      <c r="H18652">
        <v>0</v>
      </c>
      <c r="I18652">
        <v>0</v>
      </c>
      <c r="J18652">
        <v>0</v>
      </c>
      <c r="K18652" t="s">
        <v>72042</v>
      </c>
    </row>
    <row r="18653" spans="1:11" x14ac:dyDescent="0.3">
      <c r="A18653" t="s">
        <v>72043</v>
      </c>
      <c r="C18653" t="s">
        <v>558</v>
      </c>
      <c r="D18653" t="e">
        <f>철골구조, 강구조</f>
        <v>#NAME?</v>
      </c>
      <c r="E18653" t="s">
        <v>32122</v>
      </c>
      <c r="F18653" t="s">
        <v>2835</v>
      </c>
      <c r="G18653" t="s">
        <v>42</v>
      </c>
      <c r="H18653">
        <v>0</v>
      </c>
      <c r="I18653">
        <v>0</v>
      </c>
      <c r="J18653">
        <v>0</v>
      </c>
      <c r="K18653" t="s">
        <v>72044</v>
      </c>
    </row>
    <row r="18654" spans="1:11" x14ac:dyDescent="0.3">
      <c r="A18654" t="s">
        <v>72045</v>
      </c>
      <c r="B18654" t="s">
        <v>72046</v>
      </c>
      <c r="C18654" t="s">
        <v>558</v>
      </c>
      <c r="D18654" t="s">
        <v>72047</v>
      </c>
      <c r="E18654" t="s">
        <v>32122</v>
      </c>
      <c r="F18654" t="s">
        <v>51417</v>
      </c>
      <c r="G18654" t="s">
        <v>42</v>
      </c>
      <c r="H18654">
        <v>0</v>
      </c>
      <c r="I18654">
        <v>0</v>
      </c>
      <c r="J18654">
        <v>0</v>
      </c>
      <c r="K18654" t="s">
        <v>72048</v>
      </c>
    </row>
    <row r="18655" spans="1:11" x14ac:dyDescent="0.3">
      <c r="A18655" t="s">
        <v>72049</v>
      </c>
      <c r="B18655" t="s">
        <v>72050</v>
      </c>
      <c r="C18655" t="s">
        <v>558</v>
      </c>
      <c r="D18655" t="s">
        <v>72051</v>
      </c>
      <c r="E18655" t="s">
        <v>32122</v>
      </c>
      <c r="F18655" t="s">
        <v>6622</v>
      </c>
      <c r="G18655" t="s">
        <v>42</v>
      </c>
      <c r="H18655">
        <v>0</v>
      </c>
      <c r="I18655">
        <v>0</v>
      </c>
      <c r="J18655">
        <v>0</v>
      </c>
      <c r="K18655" t="s">
        <v>72052</v>
      </c>
    </row>
    <row r="18656" spans="1:11" x14ac:dyDescent="0.3">
      <c r="A18656" t="s">
        <v>72053</v>
      </c>
      <c r="B18656" t="s">
        <v>72054</v>
      </c>
      <c r="C18656" t="s">
        <v>558</v>
      </c>
      <c r="D18656" t="s">
        <v>72055</v>
      </c>
      <c r="E18656" t="s">
        <v>32122</v>
      </c>
      <c r="F18656" t="s">
        <v>7524</v>
      </c>
      <c r="G18656" t="s">
        <v>42</v>
      </c>
      <c r="H18656">
        <v>0</v>
      </c>
      <c r="I18656">
        <v>0</v>
      </c>
      <c r="J18656">
        <v>0</v>
      </c>
      <c r="K18656" t="s">
        <v>72056</v>
      </c>
    </row>
    <row r="18657" spans="1:11" x14ac:dyDescent="0.3">
      <c r="A18657" t="s">
        <v>72057</v>
      </c>
      <c r="B18657" t="s">
        <v>72058</v>
      </c>
      <c r="C18657" t="s">
        <v>558</v>
      </c>
      <c r="D18657" t="s">
        <v>72059</v>
      </c>
      <c r="E18657" t="s">
        <v>19698</v>
      </c>
      <c r="F18657" t="s">
        <v>1638</v>
      </c>
      <c r="G18657" t="s">
        <v>42</v>
      </c>
      <c r="H18657">
        <v>0</v>
      </c>
      <c r="I18657">
        <v>0</v>
      </c>
      <c r="J18657">
        <v>0</v>
      </c>
      <c r="K18657" t="s">
        <v>72060</v>
      </c>
    </row>
    <row r="18658" spans="1:11" x14ac:dyDescent="0.3">
      <c r="A18658" t="s">
        <v>72061</v>
      </c>
      <c r="B18658" t="s">
        <v>72062</v>
      </c>
      <c r="C18658" t="s">
        <v>558</v>
      </c>
      <c r="D18658" t="s">
        <v>72063</v>
      </c>
      <c r="E18658" t="s">
        <v>19698</v>
      </c>
      <c r="F18658" t="s">
        <v>2176</v>
      </c>
      <c r="G18658" t="s">
        <v>42</v>
      </c>
      <c r="H18658">
        <v>0</v>
      </c>
      <c r="I18658">
        <v>0</v>
      </c>
      <c r="J18658">
        <v>0</v>
      </c>
      <c r="K18658" t="s">
        <v>72064</v>
      </c>
    </row>
    <row r="18659" spans="1:11" x14ac:dyDescent="0.3">
      <c r="A18659" t="s">
        <v>72065</v>
      </c>
      <c r="C18659" t="s">
        <v>558</v>
      </c>
      <c r="D18659" t="s">
        <v>72066</v>
      </c>
      <c r="E18659" t="s">
        <v>19698</v>
      </c>
      <c r="F18659" t="s">
        <v>7794</v>
      </c>
      <c r="G18659" t="s">
        <v>42</v>
      </c>
      <c r="H18659">
        <v>0</v>
      </c>
      <c r="I18659">
        <v>0</v>
      </c>
      <c r="J18659">
        <v>0</v>
      </c>
      <c r="K18659" t="s">
        <v>72067</v>
      </c>
    </row>
    <row r="18660" spans="1:11" x14ac:dyDescent="0.3">
      <c r="A18660" t="s">
        <v>72068</v>
      </c>
      <c r="C18660" t="s">
        <v>558</v>
      </c>
      <c r="D18660" t="s">
        <v>72069</v>
      </c>
      <c r="E18660" t="s">
        <v>2102</v>
      </c>
      <c r="F18660" t="s">
        <v>41</v>
      </c>
      <c r="G18660" t="s">
        <v>42</v>
      </c>
      <c r="H18660">
        <v>0</v>
      </c>
      <c r="I18660">
        <v>0</v>
      </c>
      <c r="J18660">
        <v>0</v>
      </c>
      <c r="K18660" t="s">
        <v>72070</v>
      </c>
    </row>
    <row r="18661" spans="1:11" x14ac:dyDescent="0.3">
      <c r="A18661" t="s">
        <v>72071</v>
      </c>
      <c r="B18661" t="s">
        <v>72072</v>
      </c>
      <c r="C18661" t="s">
        <v>558</v>
      </c>
      <c r="D18661" t="s">
        <v>72073</v>
      </c>
      <c r="E18661" t="s">
        <v>2102</v>
      </c>
      <c r="F18661" t="s">
        <v>14582</v>
      </c>
      <c r="G18661" t="s">
        <v>4938</v>
      </c>
      <c r="H18661">
        <v>0</v>
      </c>
      <c r="I18661">
        <v>0</v>
      </c>
      <c r="J18661">
        <v>0</v>
      </c>
      <c r="K18661" t="s">
        <v>72074</v>
      </c>
    </row>
    <row r="18662" spans="1:11" x14ac:dyDescent="0.3">
      <c r="A18662" t="s">
        <v>72075</v>
      </c>
      <c r="B18662" t="s">
        <v>72076</v>
      </c>
      <c r="C18662" t="s">
        <v>20</v>
      </c>
      <c r="D18662" t="s">
        <v>72077</v>
      </c>
      <c r="E18662" t="s">
        <v>62177</v>
      </c>
      <c r="F18662" t="s">
        <v>16</v>
      </c>
      <c r="G18662" t="s">
        <v>7174</v>
      </c>
      <c r="H18662">
        <v>0</v>
      </c>
      <c r="I18662">
        <v>0</v>
      </c>
      <c r="J18662">
        <v>0</v>
      </c>
      <c r="K18662" t="s">
        <v>72078</v>
      </c>
    </row>
    <row r="18663" spans="1:11" x14ac:dyDescent="0.3">
      <c r="A18663" t="s">
        <v>72079</v>
      </c>
      <c r="B18663" t="s">
        <v>72080</v>
      </c>
      <c r="C18663" t="s">
        <v>558</v>
      </c>
      <c r="D18663" t="s">
        <v>72081</v>
      </c>
      <c r="E18663" t="s">
        <v>2102</v>
      </c>
      <c r="F18663" t="s">
        <v>16</v>
      </c>
      <c r="G18663" t="s">
        <v>1894</v>
      </c>
      <c r="H18663">
        <v>0</v>
      </c>
      <c r="I18663">
        <v>0</v>
      </c>
      <c r="J18663">
        <v>0</v>
      </c>
      <c r="K18663" t="s">
        <v>72082</v>
      </c>
    </row>
    <row r="18664" spans="1:11" x14ac:dyDescent="0.3">
      <c r="A18664" t="s">
        <v>72083</v>
      </c>
      <c r="B18664" t="s">
        <v>72084</v>
      </c>
      <c r="C18664" t="s">
        <v>558</v>
      </c>
      <c r="D18664" t="s">
        <v>72085</v>
      </c>
      <c r="E18664" t="s">
        <v>2102</v>
      </c>
      <c r="F18664" t="s">
        <v>16</v>
      </c>
      <c r="G18664" t="s">
        <v>787</v>
      </c>
      <c r="H18664">
        <v>0</v>
      </c>
      <c r="I18664">
        <v>0</v>
      </c>
      <c r="J18664">
        <v>0</v>
      </c>
      <c r="K18664" t="s">
        <v>72086</v>
      </c>
    </row>
    <row r="18665" spans="1:11" x14ac:dyDescent="0.3">
      <c r="A18665" t="s">
        <v>72087</v>
      </c>
      <c r="B18665" t="s">
        <v>72088</v>
      </c>
      <c r="C18665" t="s">
        <v>558</v>
      </c>
      <c r="D18665" t="s">
        <v>72089</v>
      </c>
      <c r="E18665" t="s">
        <v>2102</v>
      </c>
      <c r="F18665" t="s">
        <v>16</v>
      </c>
      <c r="G18665" t="s">
        <v>72090</v>
      </c>
      <c r="H18665">
        <v>0</v>
      </c>
      <c r="I18665">
        <v>0</v>
      </c>
      <c r="J18665">
        <v>0</v>
      </c>
      <c r="K18665" t="s">
        <v>72091</v>
      </c>
    </row>
    <row r="18666" spans="1:11" x14ac:dyDescent="0.3">
      <c r="A18666" t="s">
        <v>72092</v>
      </c>
      <c r="B18666" t="s">
        <v>72093</v>
      </c>
      <c r="C18666" t="s">
        <v>27</v>
      </c>
      <c r="D18666" t="s">
        <v>72094</v>
      </c>
      <c r="E18666" t="s">
        <v>65444</v>
      </c>
      <c r="F18666" t="s">
        <v>16</v>
      </c>
      <c r="G18666" t="s">
        <v>6546</v>
      </c>
      <c r="H18666">
        <v>0</v>
      </c>
      <c r="I18666">
        <v>0</v>
      </c>
      <c r="J18666">
        <v>0</v>
      </c>
      <c r="K18666" t="s">
        <v>72095</v>
      </c>
    </row>
    <row r="18667" spans="1:11" x14ac:dyDescent="0.3">
      <c r="A18667" t="s">
        <v>72096</v>
      </c>
      <c r="B18667" t="s">
        <v>72097</v>
      </c>
      <c r="C18667" t="s">
        <v>27</v>
      </c>
      <c r="D18667" t="s">
        <v>72098</v>
      </c>
      <c r="E18667" t="s">
        <v>65444</v>
      </c>
      <c r="F18667" t="s">
        <v>16</v>
      </c>
      <c r="G18667" t="s">
        <v>566</v>
      </c>
      <c r="H18667">
        <v>0</v>
      </c>
      <c r="I18667">
        <v>0</v>
      </c>
      <c r="J18667">
        <v>0</v>
      </c>
      <c r="K18667" t="s">
        <v>72099</v>
      </c>
    </row>
    <row r="18668" spans="1:11" x14ac:dyDescent="0.3">
      <c r="A18668" t="s">
        <v>72100</v>
      </c>
      <c r="B18668" t="s">
        <v>72101</v>
      </c>
      <c r="C18668" t="s">
        <v>27</v>
      </c>
      <c r="D18668" t="s">
        <v>72102</v>
      </c>
      <c r="E18668" t="s">
        <v>65444</v>
      </c>
      <c r="F18668" t="s">
        <v>16</v>
      </c>
      <c r="G18668" t="s">
        <v>3791</v>
      </c>
      <c r="H18668">
        <v>0</v>
      </c>
      <c r="I18668">
        <v>0</v>
      </c>
      <c r="J18668">
        <v>0</v>
      </c>
      <c r="K18668" t="s">
        <v>72103</v>
      </c>
    </row>
    <row r="18669" spans="1:11" x14ac:dyDescent="0.3">
      <c r="A18669" t="s">
        <v>72104</v>
      </c>
      <c r="C18669" t="s">
        <v>558</v>
      </c>
      <c r="D18669" t="s">
        <v>72105</v>
      </c>
      <c r="E18669" t="s">
        <v>2102</v>
      </c>
      <c r="F18669" t="s">
        <v>16</v>
      </c>
      <c r="G18669" t="s">
        <v>1434</v>
      </c>
      <c r="H18669">
        <v>0</v>
      </c>
      <c r="I18669">
        <v>0</v>
      </c>
      <c r="J18669">
        <v>0</v>
      </c>
      <c r="K18669" t="s">
        <v>72106</v>
      </c>
    </row>
    <row r="18670" spans="1:11" x14ac:dyDescent="0.3">
      <c r="A18670" t="s">
        <v>72107</v>
      </c>
      <c r="B18670" t="s">
        <v>44861</v>
      </c>
      <c r="C18670" t="s">
        <v>27</v>
      </c>
      <c r="D18670" t="s">
        <v>72108</v>
      </c>
      <c r="E18670" t="s">
        <v>29</v>
      </c>
      <c r="F18670" t="s">
        <v>16</v>
      </c>
      <c r="G18670" t="s">
        <v>35332</v>
      </c>
      <c r="H18670">
        <v>0</v>
      </c>
      <c r="I18670">
        <v>0</v>
      </c>
      <c r="J18670">
        <v>0</v>
      </c>
      <c r="K18670" t="s">
        <v>72109</v>
      </c>
    </row>
    <row r="18671" spans="1:11" x14ac:dyDescent="0.3">
      <c r="A18671" t="s">
        <v>72110</v>
      </c>
      <c r="B18671" t="s">
        <v>72111</v>
      </c>
      <c r="C18671" t="s">
        <v>558</v>
      </c>
      <c r="D18671" t="s">
        <v>72112</v>
      </c>
      <c r="E18671" t="s">
        <v>2102</v>
      </c>
      <c r="F18671" t="s">
        <v>4643</v>
      </c>
      <c r="G18671" t="s">
        <v>42</v>
      </c>
      <c r="H18671">
        <v>0</v>
      </c>
      <c r="I18671">
        <v>0</v>
      </c>
      <c r="J18671">
        <v>0</v>
      </c>
      <c r="K18671" t="s">
        <v>72113</v>
      </c>
    </row>
    <row r="18672" spans="1:11" x14ac:dyDescent="0.3">
      <c r="A18672" t="s">
        <v>72114</v>
      </c>
      <c r="B18672" t="s">
        <v>72115</v>
      </c>
      <c r="C18672" t="s">
        <v>558</v>
      </c>
      <c r="D18672" t="s">
        <v>72116</v>
      </c>
      <c r="E18672" t="s">
        <v>2102</v>
      </c>
      <c r="F18672" t="s">
        <v>379</v>
      </c>
      <c r="G18672" t="s">
        <v>42</v>
      </c>
      <c r="H18672">
        <v>0</v>
      </c>
      <c r="I18672">
        <v>0</v>
      </c>
      <c r="J18672">
        <v>0</v>
      </c>
      <c r="K18672" t="s">
        <v>72117</v>
      </c>
    </row>
    <row r="18673" spans="1:11" x14ac:dyDescent="0.3">
      <c r="A18673" t="s">
        <v>72118</v>
      </c>
      <c r="B18673" t="s">
        <v>72119</v>
      </c>
      <c r="C18673" t="s">
        <v>558</v>
      </c>
      <c r="D18673" t="s">
        <v>72120</v>
      </c>
      <c r="E18673" t="s">
        <v>2102</v>
      </c>
      <c r="F18673" t="s">
        <v>2272</v>
      </c>
      <c r="G18673" t="s">
        <v>3945</v>
      </c>
      <c r="H18673">
        <v>0</v>
      </c>
      <c r="I18673">
        <v>0</v>
      </c>
      <c r="J18673">
        <v>0</v>
      </c>
      <c r="K18673" t="s">
        <v>72121</v>
      </c>
    </row>
    <row r="18674" spans="1:11" x14ac:dyDescent="0.3">
      <c r="A18674" t="s">
        <v>72122</v>
      </c>
      <c r="B18674" t="s">
        <v>72123</v>
      </c>
      <c r="C18674" t="s">
        <v>558</v>
      </c>
      <c r="D18674" t="s">
        <v>72124</v>
      </c>
      <c r="E18674" t="s">
        <v>2102</v>
      </c>
      <c r="F18674" t="s">
        <v>9182</v>
      </c>
      <c r="G18674" t="s">
        <v>42</v>
      </c>
      <c r="H18674">
        <v>0</v>
      </c>
      <c r="I18674">
        <v>0</v>
      </c>
      <c r="J18674">
        <v>0</v>
      </c>
      <c r="K18674" t="s">
        <v>72125</v>
      </c>
    </row>
    <row r="18675" spans="1:11" x14ac:dyDescent="0.3">
      <c r="A18675" t="s">
        <v>72126</v>
      </c>
      <c r="B18675" t="s">
        <v>72127</v>
      </c>
      <c r="C18675" t="s">
        <v>558</v>
      </c>
      <c r="D18675" t="s">
        <v>72128</v>
      </c>
      <c r="E18675" t="s">
        <v>2102</v>
      </c>
      <c r="F18675" t="s">
        <v>631</v>
      </c>
      <c r="G18675" t="s">
        <v>42</v>
      </c>
      <c r="H18675">
        <v>0</v>
      </c>
      <c r="I18675">
        <v>0</v>
      </c>
      <c r="J18675">
        <v>0</v>
      </c>
      <c r="K18675" t="s">
        <v>72129</v>
      </c>
    </row>
    <row r="18676" spans="1:11" x14ac:dyDescent="0.3">
      <c r="A18676" t="s">
        <v>72130</v>
      </c>
      <c r="B18676" t="s">
        <v>72131</v>
      </c>
      <c r="C18676" t="s">
        <v>558</v>
      </c>
      <c r="D18676" t="s">
        <v>72132</v>
      </c>
      <c r="E18676" t="s">
        <v>2102</v>
      </c>
      <c r="F18676" t="s">
        <v>7529</v>
      </c>
      <c r="G18676" t="s">
        <v>42</v>
      </c>
      <c r="H18676">
        <v>0</v>
      </c>
      <c r="I18676">
        <v>0</v>
      </c>
      <c r="J18676">
        <v>0</v>
      </c>
      <c r="K18676" t="s">
        <v>72133</v>
      </c>
    </row>
    <row r="18677" spans="1:11" x14ac:dyDescent="0.3">
      <c r="A18677" t="s">
        <v>72134</v>
      </c>
      <c r="B18677" t="s">
        <v>72135</v>
      </c>
      <c r="C18677" t="s">
        <v>558</v>
      </c>
      <c r="D18677" t="s">
        <v>72136</v>
      </c>
      <c r="E18677" t="s">
        <v>2102</v>
      </c>
      <c r="F18677" t="s">
        <v>2393</v>
      </c>
      <c r="G18677" t="s">
        <v>1600</v>
      </c>
      <c r="H18677">
        <v>0</v>
      </c>
      <c r="I18677">
        <v>0</v>
      </c>
      <c r="J18677">
        <v>0</v>
      </c>
      <c r="K18677" t="s">
        <v>72137</v>
      </c>
    </row>
    <row r="18678" spans="1:11" x14ac:dyDescent="0.3">
      <c r="A18678" t="s">
        <v>72138</v>
      </c>
      <c r="B18678" t="s">
        <v>72139</v>
      </c>
      <c r="C18678" t="s">
        <v>558</v>
      </c>
      <c r="D18678" t="s">
        <v>72140</v>
      </c>
      <c r="E18678" t="s">
        <v>2102</v>
      </c>
      <c r="F18678" t="s">
        <v>10639</v>
      </c>
      <c r="G18678" t="s">
        <v>42</v>
      </c>
      <c r="H18678">
        <v>0</v>
      </c>
      <c r="I18678">
        <v>0</v>
      </c>
      <c r="J18678">
        <v>0</v>
      </c>
      <c r="K18678" t="s">
        <v>72141</v>
      </c>
    </row>
    <row r="18679" spans="1:11" x14ac:dyDescent="0.3">
      <c r="A18679" t="s">
        <v>72142</v>
      </c>
      <c r="B18679" t="s">
        <v>72143</v>
      </c>
      <c r="C18679" t="s">
        <v>27</v>
      </c>
      <c r="D18679" t="s">
        <v>72144</v>
      </c>
      <c r="E18679" t="s">
        <v>29</v>
      </c>
      <c r="F18679" t="s">
        <v>41</v>
      </c>
      <c r="G18679" t="s">
        <v>4502</v>
      </c>
      <c r="H18679">
        <v>0</v>
      </c>
      <c r="I18679">
        <v>0</v>
      </c>
      <c r="J18679">
        <v>0</v>
      </c>
      <c r="K18679" t="s">
        <v>72145</v>
      </c>
    </row>
    <row r="18680" spans="1:11" x14ac:dyDescent="0.3">
      <c r="A18680" t="s">
        <v>72146</v>
      </c>
      <c r="B18680" t="s">
        <v>72147</v>
      </c>
      <c r="C18680" t="s">
        <v>558</v>
      </c>
      <c r="D18680" t="s">
        <v>72148</v>
      </c>
      <c r="E18680" t="s">
        <v>2102</v>
      </c>
      <c r="F18680" t="s">
        <v>72149</v>
      </c>
      <c r="G18680" t="s">
        <v>42</v>
      </c>
      <c r="H18680">
        <v>0</v>
      </c>
      <c r="I18680">
        <v>0</v>
      </c>
      <c r="J18680">
        <v>0</v>
      </c>
      <c r="K18680" t="s">
        <v>72150</v>
      </c>
    </row>
    <row r="18681" spans="1:11" x14ac:dyDescent="0.3">
      <c r="A18681" t="s">
        <v>72151</v>
      </c>
      <c r="B18681" t="s">
        <v>72152</v>
      </c>
      <c r="C18681" t="s">
        <v>558</v>
      </c>
      <c r="D18681" t="s">
        <v>72153</v>
      </c>
      <c r="E18681" t="s">
        <v>2102</v>
      </c>
      <c r="F18681" t="s">
        <v>6717</v>
      </c>
      <c r="G18681" t="s">
        <v>42</v>
      </c>
      <c r="H18681">
        <v>0</v>
      </c>
      <c r="I18681">
        <v>0</v>
      </c>
      <c r="J18681">
        <v>0</v>
      </c>
      <c r="K18681" t="s">
        <v>72154</v>
      </c>
    </row>
    <row r="18682" spans="1:11" x14ac:dyDescent="0.3">
      <c r="A18682" t="s">
        <v>72155</v>
      </c>
      <c r="C18682" t="s">
        <v>558</v>
      </c>
      <c r="D18682" t="s">
        <v>72156</v>
      </c>
      <c r="E18682" t="s">
        <v>2102</v>
      </c>
      <c r="F18682" t="s">
        <v>12924</v>
      </c>
      <c r="G18682" t="s">
        <v>42</v>
      </c>
      <c r="H18682">
        <v>0</v>
      </c>
      <c r="I18682">
        <v>0</v>
      </c>
      <c r="J18682">
        <v>0</v>
      </c>
      <c r="K18682" t="s">
        <v>72157</v>
      </c>
    </row>
    <row r="18683" spans="1:11" x14ac:dyDescent="0.3">
      <c r="A18683" t="s">
        <v>72158</v>
      </c>
      <c r="B18683" t="s">
        <v>72159</v>
      </c>
      <c r="C18683" t="s">
        <v>558</v>
      </c>
      <c r="D18683" t="s">
        <v>72160</v>
      </c>
      <c r="E18683" t="s">
        <v>2102</v>
      </c>
      <c r="F18683" t="s">
        <v>41</v>
      </c>
      <c r="G18683" t="s">
        <v>42</v>
      </c>
      <c r="H18683">
        <v>0</v>
      </c>
      <c r="I18683">
        <v>0</v>
      </c>
      <c r="J18683">
        <v>0</v>
      </c>
      <c r="K18683" t="s">
        <v>72161</v>
      </c>
    </row>
    <row r="18684" spans="1:11" x14ac:dyDescent="0.3">
      <c r="A18684" t="s">
        <v>72162</v>
      </c>
      <c r="B18684" t="s">
        <v>72163</v>
      </c>
      <c r="C18684" t="s">
        <v>558</v>
      </c>
      <c r="D18684" t="s">
        <v>72164</v>
      </c>
      <c r="E18684" t="s">
        <v>2102</v>
      </c>
      <c r="F18684" t="s">
        <v>41</v>
      </c>
      <c r="G18684" t="s">
        <v>42</v>
      </c>
      <c r="H18684">
        <v>0</v>
      </c>
      <c r="I18684">
        <v>0</v>
      </c>
      <c r="J18684">
        <v>0</v>
      </c>
      <c r="K18684" t="s">
        <v>72165</v>
      </c>
    </row>
    <row r="18685" spans="1:11" x14ac:dyDescent="0.3">
      <c r="A18685" t="s">
        <v>72166</v>
      </c>
      <c r="B18685" t="s">
        <v>72167</v>
      </c>
      <c r="C18685" t="s">
        <v>558</v>
      </c>
      <c r="D18685" t="s">
        <v>72168</v>
      </c>
      <c r="E18685" t="s">
        <v>2102</v>
      </c>
      <c r="F18685" t="s">
        <v>41</v>
      </c>
      <c r="G18685" t="s">
        <v>42</v>
      </c>
      <c r="H18685">
        <v>0</v>
      </c>
      <c r="I18685">
        <v>0</v>
      </c>
      <c r="J18685">
        <v>0</v>
      </c>
      <c r="K18685" t="s">
        <v>72169</v>
      </c>
    </row>
    <row r="18686" spans="1:11" x14ac:dyDescent="0.3">
      <c r="A18686" t="s">
        <v>72170</v>
      </c>
      <c r="B18686" t="s">
        <v>72171</v>
      </c>
      <c r="C18686" t="s">
        <v>27</v>
      </c>
      <c r="D18686" t="s">
        <v>72172</v>
      </c>
      <c r="E18686" t="s">
        <v>65444</v>
      </c>
      <c r="F18686" t="s">
        <v>41</v>
      </c>
      <c r="G18686" t="s">
        <v>42</v>
      </c>
      <c r="H18686">
        <v>0</v>
      </c>
      <c r="I18686">
        <v>0</v>
      </c>
      <c r="J18686">
        <v>0</v>
      </c>
      <c r="K18686" t="s">
        <v>72173</v>
      </c>
    </row>
    <row r="18687" spans="1:11" x14ac:dyDescent="0.3">
      <c r="A18687" t="s">
        <v>72174</v>
      </c>
      <c r="B18687" t="s">
        <v>72175</v>
      </c>
      <c r="C18687" t="s">
        <v>558</v>
      </c>
      <c r="D18687" t="s">
        <v>72176</v>
      </c>
      <c r="E18687" t="s">
        <v>2102</v>
      </c>
      <c r="F18687" t="s">
        <v>41</v>
      </c>
      <c r="G18687" t="s">
        <v>42</v>
      </c>
      <c r="H18687">
        <v>0</v>
      </c>
      <c r="I18687">
        <v>0</v>
      </c>
      <c r="J18687">
        <v>0</v>
      </c>
      <c r="K18687" t="s">
        <v>72177</v>
      </c>
    </row>
    <row r="18688" spans="1:11" x14ac:dyDescent="0.3">
      <c r="A18688" t="s">
        <v>72178</v>
      </c>
      <c r="B18688" t="s">
        <v>72179</v>
      </c>
      <c r="C18688" t="s">
        <v>20</v>
      </c>
      <c r="D18688" t="s">
        <v>72180</v>
      </c>
      <c r="E18688" t="s">
        <v>62177</v>
      </c>
      <c r="F18688" t="s">
        <v>2036</v>
      </c>
      <c r="G18688" t="s">
        <v>42</v>
      </c>
      <c r="H18688">
        <v>0</v>
      </c>
      <c r="I18688">
        <v>0</v>
      </c>
      <c r="J18688">
        <v>0</v>
      </c>
      <c r="K18688" t="s">
        <v>72181</v>
      </c>
    </row>
    <row r="18689" spans="1:11" x14ac:dyDescent="0.3">
      <c r="A18689" t="s">
        <v>72182</v>
      </c>
      <c r="B18689" t="s">
        <v>72183</v>
      </c>
      <c r="C18689" t="s">
        <v>558</v>
      </c>
      <c r="D18689" t="s">
        <v>72184</v>
      </c>
      <c r="E18689" t="s">
        <v>2102</v>
      </c>
      <c r="F18689" t="s">
        <v>41</v>
      </c>
      <c r="G18689" t="s">
        <v>42</v>
      </c>
      <c r="H18689">
        <v>0</v>
      </c>
      <c r="I18689">
        <v>0</v>
      </c>
      <c r="J18689">
        <v>0</v>
      </c>
      <c r="K18689" t="s">
        <v>72185</v>
      </c>
    </row>
    <row r="18690" spans="1:11" x14ac:dyDescent="0.3">
      <c r="A18690" t="s">
        <v>72186</v>
      </c>
      <c r="C18690" t="s">
        <v>558</v>
      </c>
      <c r="D18690" t="s">
        <v>72187</v>
      </c>
      <c r="E18690" t="s">
        <v>2102</v>
      </c>
      <c r="F18690" t="s">
        <v>41</v>
      </c>
      <c r="G18690" t="s">
        <v>42</v>
      </c>
      <c r="H18690">
        <v>0</v>
      </c>
      <c r="I18690">
        <v>0</v>
      </c>
      <c r="J18690">
        <v>0</v>
      </c>
      <c r="K18690" t="s">
        <v>72188</v>
      </c>
    </row>
    <row r="18691" spans="1:11" x14ac:dyDescent="0.3">
      <c r="A18691" t="s">
        <v>72189</v>
      </c>
      <c r="B18691" t="s">
        <v>72190</v>
      </c>
      <c r="C18691" t="s">
        <v>27</v>
      </c>
      <c r="D18691" t="s">
        <v>72191</v>
      </c>
      <c r="E18691" t="s">
        <v>65444</v>
      </c>
      <c r="F18691" t="s">
        <v>41</v>
      </c>
      <c r="G18691" t="s">
        <v>42</v>
      </c>
      <c r="H18691">
        <v>0</v>
      </c>
      <c r="I18691">
        <v>0</v>
      </c>
      <c r="J18691">
        <v>0</v>
      </c>
      <c r="K18691" t="s">
        <v>72192</v>
      </c>
    </row>
    <row r="18692" spans="1:11" x14ac:dyDescent="0.3">
      <c r="A18692" t="s">
        <v>72193</v>
      </c>
      <c r="C18692" t="s">
        <v>558</v>
      </c>
      <c r="D18692" t="s">
        <v>72194</v>
      </c>
      <c r="E18692" t="s">
        <v>2102</v>
      </c>
      <c r="F18692" t="s">
        <v>41</v>
      </c>
      <c r="G18692" t="s">
        <v>42</v>
      </c>
      <c r="H18692">
        <v>0</v>
      </c>
      <c r="I18692">
        <v>0</v>
      </c>
      <c r="J18692">
        <v>0</v>
      </c>
      <c r="K18692" t="s">
        <v>72195</v>
      </c>
    </row>
    <row r="18693" spans="1:11" x14ac:dyDescent="0.3">
      <c r="A18693" t="s">
        <v>72196</v>
      </c>
      <c r="B18693" t="s">
        <v>72197</v>
      </c>
      <c r="C18693" t="s">
        <v>27</v>
      </c>
      <c r="D18693" t="s">
        <v>72198</v>
      </c>
      <c r="E18693" t="s">
        <v>65444</v>
      </c>
      <c r="F18693" t="s">
        <v>41</v>
      </c>
      <c r="G18693" t="s">
        <v>42</v>
      </c>
      <c r="H18693">
        <v>0</v>
      </c>
      <c r="I18693">
        <v>0</v>
      </c>
      <c r="J18693">
        <v>0</v>
      </c>
      <c r="K18693" t="s">
        <v>72199</v>
      </c>
    </row>
    <row r="18694" spans="1:11" x14ac:dyDescent="0.3">
      <c r="A18694" t="s">
        <v>72200</v>
      </c>
      <c r="C18694" t="s">
        <v>558</v>
      </c>
      <c r="D18694" t="s">
        <v>72201</v>
      </c>
      <c r="E18694" t="s">
        <v>2102</v>
      </c>
      <c r="F18694" t="s">
        <v>41</v>
      </c>
      <c r="G18694" t="s">
        <v>42</v>
      </c>
      <c r="H18694">
        <v>0</v>
      </c>
      <c r="I18694">
        <v>0</v>
      </c>
      <c r="J18694">
        <v>0</v>
      </c>
      <c r="K18694" t="s">
        <v>72202</v>
      </c>
    </row>
    <row r="18695" spans="1:11" x14ac:dyDescent="0.3">
      <c r="A18695" t="s">
        <v>72203</v>
      </c>
      <c r="B18695" t="s">
        <v>72204</v>
      </c>
      <c r="C18695" t="s">
        <v>558</v>
      </c>
      <c r="D18695" t="s">
        <v>72205</v>
      </c>
      <c r="E18695" t="s">
        <v>2102</v>
      </c>
      <c r="F18695" t="s">
        <v>41</v>
      </c>
      <c r="G18695" t="s">
        <v>42</v>
      </c>
      <c r="H18695">
        <v>0</v>
      </c>
      <c r="I18695">
        <v>0</v>
      </c>
      <c r="J18695">
        <v>0</v>
      </c>
      <c r="K18695" t="s">
        <v>72206</v>
      </c>
    </row>
    <row r="18696" spans="1:11" x14ac:dyDescent="0.3">
      <c r="A18696" t="s">
        <v>72207</v>
      </c>
      <c r="B18696" t="s">
        <v>72208</v>
      </c>
      <c r="C18696" t="s">
        <v>27</v>
      </c>
      <c r="D18696" t="s">
        <v>72209</v>
      </c>
      <c r="E18696" t="s">
        <v>65444</v>
      </c>
      <c r="F18696" t="s">
        <v>41</v>
      </c>
      <c r="G18696" t="s">
        <v>42</v>
      </c>
      <c r="H18696">
        <v>0</v>
      </c>
      <c r="I18696">
        <v>0</v>
      </c>
      <c r="J18696">
        <v>0</v>
      </c>
      <c r="K18696" t="s">
        <v>72210</v>
      </c>
    </row>
    <row r="18697" spans="1:11" x14ac:dyDescent="0.3">
      <c r="A18697" t="s">
        <v>72211</v>
      </c>
      <c r="C18697" t="s">
        <v>27</v>
      </c>
      <c r="D18697" t="s">
        <v>63535</v>
      </c>
      <c r="E18697" t="s">
        <v>65444</v>
      </c>
      <c r="F18697" t="s">
        <v>41</v>
      </c>
      <c r="G18697" t="s">
        <v>42</v>
      </c>
      <c r="H18697">
        <v>0</v>
      </c>
      <c r="I18697">
        <v>0</v>
      </c>
      <c r="J18697">
        <v>0</v>
      </c>
      <c r="K18697" t="s">
        <v>72212</v>
      </c>
    </row>
    <row r="18698" spans="1:11" x14ac:dyDescent="0.3">
      <c r="A18698" t="s">
        <v>72213</v>
      </c>
      <c r="B18698" t="s">
        <v>72214</v>
      </c>
      <c r="C18698" t="s">
        <v>20</v>
      </c>
      <c r="D18698" t="s">
        <v>72215</v>
      </c>
      <c r="E18698" t="s">
        <v>62177</v>
      </c>
      <c r="F18698" t="s">
        <v>4657</v>
      </c>
      <c r="G18698" t="s">
        <v>42</v>
      </c>
      <c r="H18698">
        <v>0</v>
      </c>
      <c r="I18698">
        <v>0</v>
      </c>
      <c r="J18698">
        <v>0</v>
      </c>
      <c r="K18698" t="s">
        <v>72216</v>
      </c>
    </row>
    <row r="18699" spans="1:11" x14ac:dyDescent="0.3">
      <c r="A18699" t="s">
        <v>72217</v>
      </c>
      <c r="B18699" t="s">
        <v>72218</v>
      </c>
      <c r="C18699" t="s">
        <v>558</v>
      </c>
      <c r="D18699" t="s">
        <v>72219</v>
      </c>
      <c r="E18699" t="s">
        <v>2102</v>
      </c>
      <c r="F18699" t="s">
        <v>2541</v>
      </c>
      <c r="G18699" t="s">
        <v>42</v>
      </c>
      <c r="H18699">
        <v>0</v>
      </c>
      <c r="I18699">
        <v>0</v>
      </c>
      <c r="J18699">
        <v>0</v>
      </c>
      <c r="K18699" t="s">
        <v>72220</v>
      </c>
    </row>
    <row r="18700" spans="1:11" x14ac:dyDescent="0.3">
      <c r="A18700" t="s">
        <v>72221</v>
      </c>
      <c r="B18700" t="s">
        <v>72222</v>
      </c>
      <c r="C18700" t="s">
        <v>27</v>
      </c>
      <c r="D18700" t="s">
        <v>72223</v>
      </c>
      <c r="E18700" t="s">
        <v>65444</v>
      </c>
      <c r="F18700" t="s">
        <v>41</v>
      </c>
      <c r="G18700" t="s">
        <v>42</v>
      </c>
      <c r="H18700">
        <v>0</v>
      </c>
      <c r="I18700">
        <v>0</v>
      </c>
      <c r="J18700">
        <v>0</v>
      </c>
      <c r="K18700" t="s">
        <v>72224</v>
      </c>
    </row>
    <row r="18701" spans="1:11" x14ac:dyDescent="0.3">
      <c r="A18701" t="s">
        <v>72225</v>
      </c>
      <c r="B18701" t="s">
        <v>72226</v>
      </c>
      <c r="C18701" t="s">
        <v>27</v>
      </c>
      <c r="D18701" t="s">
        <v>72227</v>
      </c>
      <c r="E18701" t="s">
        <v>65444</v>
      </c>
      <c r="F18701" t="s">
        <v>41</v>
      </c>
      <c r="G18701" t="s">
        <v>42</v>
      </c>
      <c r="H18701">
        <v>0</v>
      </c>
      <c r="I18701">
        <v>0</v>
      </c>
      <c r="J18701">
        <v>0</v>
      </c>
      <c r="K18701" t="s">
        <v>72228</v>
      </c>
    </row>
    <row r="18702" spans="1:11" x14ac:dyDescent="0.3">
      <c r="A18702" t="s">
        <v>72229</v>
      </c>
      <c r="C18702" t="s">
        <v>27</v>
      </c>
      <c r="D18702" t="s">
        <v>72230</v>
      </c>
      <c r="E18702" t="s">
        <v>65444</v>
      </c>
      <c r="F18702" t="s">
        <v>41</v>
      </c>
      <c r="G18702" t="s">
        <v>42</v>
      </c>
      <c r="H18702">
        <v>0</v>
      </c>
      <c r="I18702">
        <v>0</v>
      </c>
      <c r="J18702">
        <v>0</v>
      </c>
      <c r="K18702" t="s">
        <v>72231</v>
      </c>
    </row>
    <row r="18703" spans="1:11" x14ac:dyDescent="0.3">
      <c r="A18703" t="s">
        <v>72232</v>
      </c>
      <c r="B18703" t="s">
        <v>72233</v>
      </c>
      <c r="C18703" t="s">
        <v>27</v>
      </c>
      <c r="D18703" t="s">
        <v>72234</v>
      </c>
      <c r="E18703" t="s">
        <v>65444</v>
      </c>
      <c r="F18703" t="s">
        <v>41</v>
      </c>
      <c r="G18703" t="s">
        <v>42</v>
      </c>
      <c r="H18703">
        <v>0</v>
      </c>
      <c r="I18703">
        <v>0</v>
      </c>
      <c r="J18703">
        <v>0</v>
      </c>
      <c r="K18703" t="s">
        <v>72235</v>
      </c>
    </row>
    <row r="18704" spans="1:11" x14ac:dyDescent="0.3">
      <c r="A18704" t="s">
        <v>72236</v>
      </c>
      <c r="B18704" t="s">
        <v>72237</v>
      </c>
      <c r="C18704" t="s">
        <v>27</v>
      </c>
      <c r="D18704" t="s">
        <v>72238</v>
      </c>
      <c r="E18704" t="s">
        <v>65444</v>
      </c>
      <c r="F18704" t="s">
        <v>41</v>
      </c>
      <c r="G18704" t="s">
        <v>42</v>
      </c>
      <c r="H18704">
        <v>0</v>
      </c>
      <c r="I18704">
        <v>0</v>
      </c>
      <c r="J18704">
        <v>0</v>
      </c>
      <c r="K18704" t="s">
        <v>72239</v>
      </c>
    </row>
    <row r="18705" spans="1:11" x14ac:dyDescent="0.3">
      <c r="A18705" t="s">
        <v>72240</v>
      </c>
      <c r="B18705" t="s">
        <v>72241</v>
      </c>
      <c r="C18705" t="s">
        <v>558</v>
      </c>
      <c r="D18705" t="s">
        <v>72242</v>
      </c>
      <c r="E18705" t="s">
        <v>32122</v>
      </c>
      <c r="F18705" t="s">
        <v>2385</v>
      </c>
      <c r="G18705" t="s">
        <v>42</v>
      </c>
      <c r="H18705">
        <v>0</v>
      </c>
      <c r="I18705">
        <v>0</v>
      </c>
      <c r="J18705">
        <v>0</v>
      </c>
      <c r="K18705" t="s">
        <v>72243</v>
      </c>
    </row>
    <row r="18706" spans="1:11" x14ac:dyDescent="0.3">
      <c r="A18706" t="s">
        <v>72244</v>
      </c>
      <c r="B18706" t="s">
        <v>72245</v>
      </c>
      <c r="C18706" t="s">
        <v>558</v>
      </c>
      <c r="D18706" t="s">
        <v>72246</v>
      </c>
      <c r="E18706" t="s">
        <v>32122</v>
      </c>
      <c r="F18706" t="s">
        <v>55711</v>
      </c>
      <c r="G18706" t="s">
        <v>42</v>
      </c>
      <c r="H18706">
        <v>0</v>
      </c>
      <c r="I18706">
        <v>0</v>
      </c>
      <c r="J18706">
        <v>0</v>
      </c>
      <c r="K18706" t="s">
        <v>72247</v>
      </c>
    </row>
    <row r="18707" spans="1:11" x14ac:dyDescent="0.3">
      <c r="A18707" t="s">
        <v>72248</v>
      </c>
      <c r="C18707" t="s">
        <v>27</v>
      </c>
      <c r="D18707" t="s">
        <v>72249</v>
      </c>
      <c r="E18707" t="s">
        <v>65444</v>
      </c>
      <c r="F18707" t="s">
        <v>41</v>
      </c>
      <c r="G18707" t="s">
        <v>7904</v>
      </c>
      <c r="H18707">
        <v>0</v>
      </c>
      <c r="I18707">
        <v>0</v>
      </c>
      <c r="J18707">
        <v>0</v>
      </c>
      <c r="K18707" t="s">
        <v>72250</v>
      </c>
    </row>
    <row r="18708" spans="1:11" x14ac:dyDescent="0.3">
      <c r="A18708" t="s">
        <v>72251</v>
      </c>
      <c r="B18708" t="s">
        <v>72252</v>
      </c>
      <c r="C18708" t="s">
        <v>27</v>
      </c>
      <c r="D18708" t="s">
        <v>72253</v>
      </c>
      <c r="E18708" t="s">
        <v>65444</v>
      </c>
      <c r="F18708" t="s">
        <v>41</v>
      </c>
      <c r="G18708" t="s">
        <v>42</v>
      </c>
      <c r="H18708">
        <v>0</v>
      </c>
      <c r="I18708">
        <v>0</v>
      </c>
      <c r="J18708">
        <v>0</v>
      </c>
      <c r="K18708" t="s">
        <v>72254</v>
      </c>
    </row>
    <row r="18709" spans="1:11" x14ac:dyDescent="0.3">
      <c r="A18709" t="s">
        <v>72255</v>
      </c>
      <c r="B18709" t="s">
        <v>72256</v>
      </c>
      <c r="C18709" t="s">
        <v>27</v>
      </c>
      <c r="D18709" t="s">
        <v>72257</v>
      </c>
      <c r="E18709" t="s">
        <v>65444</v>
      </c>
      <c r="F18709" t="s">
        <v>41</v>
      </c>
      <c r="G18709" t="s">
        <v>42</v>
      </c>
      <c r="H18709">
        <v>0</v>
      </c>
      <c r="I18709">
        <v>0</v>
      </c>
      <c r="J18709">
        <v>0</v>
      </c>
      <c r="K18709" t="s">
        <v>72258</v>
      </c>
    </row>
    <row r="18710" spans="1:11" x14ac:dyDescent="0.3">
      <c r="A18710" t="s">
        <v>72259</v>
      </c>
      <c r="B18710" t="s">
        <v>72260</v>
      </c>
      <c r="C18710" t="s">
        <v>27</v>
      </c>
      <c r="D18710" t="s">
        <v>72261</v>
      </c>
      <c r="E18710" t="s">
        <v>65444</v>
      </c>
      <c r="F18710" t="s">
        <v>41</v>
      </c>
      <c r="G18710" t="s">
        <v>11481</v>
      </c>
      <c r="H18710">
        <v>0</v>
      </c>
      <c r="I18710">
        <v>0</v>
      </c>
      <c r="J18710">
        <v>0</v>
      </c>
      <c r="K18710" t="s">
        <v>72262</v>
      </c>
    </row>
    <row r="18711" spans="1:11" x14ac:dyDescent="0.3">
      <c r="A18711" t="s">
        <v>72263</v>
      </c>
      <c r="B18711" t="s">
        <v>72264</v>
      </c>
      <c r="C18711" t="s">
        <v>27</v>
      </c>
      <c r="D18711" t="s">
        <v>72265</v>
      </c>
      <c r="E18711" t="s">
        <v>65444</v>
      </c>
      <c r="F18711" t="s">
        <v>41</v>
      </c>
      <c r="G18711" t="s">
        <v>42</v>
      </c>
      <c r="H18711">
        <v>0</v>
      </c>
      <c r="I18711">
        <v>0</v>
      </c>
      <c r="J18711">
        <v>0</v>
      </c>
      <c r="K18711" t="s">
        <v>72266</v>
      </c>
    </row>
    <row r="18712" spans="1:11" x14ac:dyDescent="0.3">
      <c r="A18712" t="s">
        <v>72267</v>
      </c>
      <c r="B18712" t="s">
        <v>72268</v>
      </c>
      <c r="C18712" t="s">
        <v>558</v>
      </c>
      <c r="D18712" t="s">
        <v>72269</v>
      </c>
      <c r="E18712" t="s">
        <v>2102</v>
      </c>
      <c r="F18712" t="s">
        <v>41</v>
      </c>
      <c r="G18712" t="s">
        <v>42</v>
      </c>
      <c r="H18712">
        <v>0</v>
      </c>
      <c r="I18712">
        <v>0</v>
      </c>
      <c r="J18712">
        <v>0</v>
      </c>
      <c r="K18712" t="s">
        <v>72270</v>
      </c>
    </row>
    <row r="18713" spans="1:11" x14ac:dyDescent="0.3">
      <c r="A18713" t="s">
        <v>72271</v>
      </c>
      <c r="B18713" t="s">
        <v>72272</v>
      </c>
      <c r="C18713" t="s">
        <v>27</v>
      </c>
      <c r="D18713" t="s">
        <v>72273</v>
      </c>
      <c r="E18713" t="s">
        <v>65444</v>
      </c>
      <c r="F18713" t="s">
        <v>41</v>
      </c>
      <c r="G18713" t="s">
        <v>42</v>
      </c>
      <c r="H18713">
        <v>0</v>
      </c>
      <c r="I18713">
        <v>0</v>
      </c>
      <c r="J18713">
        <v>0</v>
      </c>
      <c r="K18713" t="s">
        <v>72274</v>
      </c>
    </row>
    <row r="18714" spans="1:11" x14ac:dyDescent="0.3">
      <c r="A18714" t="s">
        <v>72275</v>
      </c>
      <c r="B18714" t="s">
        <v>72276</v>
      </c>
      <c r="C18714" t="s">
        <v>27</v>
      </c>
      <c r="D18714" t="s">
        <v>72277</v>
      </c>
      <c r="E18714" t="s">
        <v>65444</v>
      </c>
      <c r="F18714" t="s">
        <v>41</v>
      </c>
      <c r="G18714" t="s">
        <v>42</v>
      </c>
      <c r="H18714">
        <v>0</v>
      </c>
      <c r="I18714">
        <v>0</v>
      </c>
      <c r="J18714">
        <v>0</v>
      </c>
      <c r="K18714" t="s">
        <v>72278</v>
      </c>
    </row>
    <row r="18715" spans="1:11" x14ac:dyDescent="0.3">
      <c r="A18715" t="s">
        <v>72279</v>
      </c>
      <c r="B18715" t="s">
        <v>72280</v>
      </c>
      <c r="C18715" t="s">
        <v>27</v>
      </c>
      <c r="D18715" t="s">
        <v>72281</v>
      </c>
      <c r="E18715" t="s">
        <v>65444</v>
      </c>
      <c r="F18715" t="s">
        <v>41</v>
      </c>
      <c r="G18715" t="s">
        <v>42</v>
      </c>
      <c r="H18715">
        <v>0</v>
      </c>
      <c r="I18715">
        <v>0</v>
      </c>
      <c r="J18715">
        <v>0</v>
      </c>
      <c r="K18715" t="s">
        <v>72282</v>
      </c>
    </row>
    <row r="18716" spans="1:11" x14ac:dyDescent="0.3">
      <c r="A18716" t="s">
        <v>72283</v>
      </c>
      <c r="B18716" t="s">
        <v>72284</v>
      </c>
      <c r="C18716" t="s">
        <v>20</v>
      </c>
      <c r="D18716" t="s">
        <v>72285</v>
      </c>
      <c r="E18716" t="s">
        <v>62177</v>
      </c>
      <c r="F18716" t="s">
        <v>10542</v>
      </c>
      <c r="G18716" t="s">
        <v>42</v>
      </c>
      <c r="H18716">
        <v>0</v>
      </c>
      <c r="I18716">
        <v>0</v>
      </c>
      <c r="J18716">
        <v>0</v>
      </c>
      <c r="K18716" t="s">
        <v>72286</v>
      </c>
    </row>
    <row r="18717" spans="1:11" x14ac:dyDescent="0.3">
      <c r="A18717" t="s">
        <v>72287</v>
      </c>
      <c r="B18717" t="s">
        <v>72288</v>
      </c>
      <c r="C18717" t="s">
        <v>558</v>
      </c>
      <c r="D18717" t="s">
        <v>72289</v>
      </c>
      <c r="E18717" t="s">
        <v>32122</v>
      </c>
      <c r="F18717" t="s">
        <v>4791</v>
      </c>
      <c r="G18717" t="s">
        <v>42</v>
      </c>
      <c r="H18717">
        <v>0</v>
      </c>
      <c r="I18717">
        <v>0</v>
      </c>
      <c r="J18717">
        <v>0</v>
      </c>
      <c r="K18717" t="s">
        <v>72290</v>
      </c>
    </row>
    <row r="18718" spans="1:11" x14ac:dyDescent="0.3">
      <c r="A18718" t="s">
        <v>72291</v>
      </c>
      <c r="B18718" t="s">
        <v>72292</v>
      </c>
      <c r="C18718" t="s">
        <v>558</v>
      </c>
      <c r="D18718" t="s">
        <v>72293</v>
      </c>
      <c r="E18718" t="s">
        <v>19698</v>
      </c>
      <c r="F18718" t="s">
        <v>5105</v>
      </c>
      <c r="G18718" t="s">
        <v>42</v>
      </c>
      <c r="H18718">
        <v>0</v>
      </c>
      <c r="I18718">
        <v>0</v>
      </c>
      <c r="J18718">
        <v>0</v>
      </c>
      <c r="K18718" t="s">
        <v>72294</v>
      </c>
    </row>
    <row r="18719" spans="1:11" x14ac:dyDescent="0.3">
      <c r="A18719" t="s">
        <v>72295</v>
      </c>
      <c r="B18719" t="s">
        <v>72296</v>
      </c>
      <c r="C18719" t="s">
        <v>558</v>
      </c>
      <c r="D18719" t="s">
        <v>72297</v>
      </c>
      <c r="E18719" t="s">
        <v>19698</v>
      </c>
      <c r="F18719" t="s">
        <v>5406</v>
      </c>
      <c r="G18719" t="s">
        <v>42</v>
      </c>
      <c r="H18719">
        <v>0</v>
      </c>
      <c r="I18719">
        <v>0</v>
      </c>
      <c r="J18719">
        <v>0</v>
      </c>
      <c r="K18719" t="s">
        <v>72298</v>
      </c>
    </row>
    <row r="18720" spans="1:11" x14ac:dyDescent="0.3">
      <c r="A18720" t="s">
        <v>72299</v>
      </c>
      <c r="B18720" t="s">
        <v>72300</v>
      </c>
      <c r="C18720" t="s">
        <v>20</v>
      </c>
      <c r="D18720" t="s">
        <v>72301</v>
      </c>
      <c r="E18720" t="s">
        <v>71202</v>
      </c>
      <c r="F18720" t="s">
        <v>1835</v>
      </c>
      <c r="G18720" t="s">
        <v>42</v>
      </c>
      <c r="H18720">
        <v>0</v>
      </c>
      <c r="I18720">
        <v>0</v>
      </c>
      <c r="J18720">
        <v>0</v>
      </c>
      <c r="K18720" t="s">
        <v>72302</v>
      </c>
    </row>
    <row r="18721" spans="1:11" x14ac:dyDescent="0.3">
      <c r="A18721" t="s">
        <v>72303</v>
      </c>
      <c r="C18721" t="s">
        <v>27</v>
      </c>
      <c r="D18721" t="s">
        <v>72304</v>
      </c>
      <c r="E18721" t="s">
        <v>65444</v>
      </c>
      <c r="F18721" t="s">
        <v>41</v>
      </c>
      <c r="G18721" t="s">
        <v>42</v>
      </c>
      <c r="H18721">
        <v>0</v>
      </c>
      <c r="I18721">
        <v>0</v>
      </c>
      <c r="J18721">
        <v>0</v>
      </c>
      <c r="K18721" t="s">
        <v>72305</v>
      </c>
    </row>
    <row r="18722" spans="1:11" x14ac:dyDescent="0.3">
      <c r="A18722" t="s">
        <v>72306</v>
      </c>
      <c r="B18722" t="s">
        <v>72307</v>
      </c>
      <c r="C18722" t="s">
        <v>20</v>
      </c>
      <c r="D18722" t="s">
        <v>72308</v>
      </c>
      <c r="E18722" t="s">
        <v>71202</v>
      </c>
      <c r="F18722" t="s">
        <v>16</v>
      </c>
      <c r="G18722" t="s">
        <v>756</v>
      </c>
      <c r="H18722">
        <v>0</v>
      </c>
      <c r="I18722">
        <v>0</v>
      </c>
      <c r="J18722">
        <v>0</v>
      </c>
      <c r="K18722" t="s">
        <v>72309</v>
      </c>
    </row>
    <row r="18723" spans="1:11" x14ac:dyDescent="0.3">
      <c r="A18723" t="s">
        <v>72310</v>
      </c>
      <c r="B18723" t="s">
        <v>72311</v>
      </c>
      <c r="C18723" t="s">
        <v>27</v>
      </c>
      <c r="D18723" t="s">
        <v>72312</v>
      </c>
      <c r="E18723" t="s">
        <v>65444</v>
      </c>
      <c r="F18723" t="s">
        <v>41</v>
      </c>
      <c r="G18723" t="s">
        <v>42</v>
      </c>
      <c r="H18723">
        <v>0</v>
      </c>
      <c r="I18723">
        <v>0</v>
      </c>
      <c r="J18723">
        <v>0</v>
      </c>
      <c r="K18723" t="s">
        <v>72313</v>
      </c>
    </row>
    <row r="18724" spans="1:11" x14ac:dyDescent="0.3">
      <c r="A18724" t="s">
        <v>72314</v>
      </c>
      <c r="B18724" t="s">
        <v>72315</v>
      </c>
      <c r="C18724" t="s">
        <v>13</v>
      </c>
      <c r="D18724" t="s">
        <v>72316</v>
      </c>
      <c r="E18724" t="s">
        <v>66835</v>
      </c>
      <c r="F18724" t="s">
        <v>16</v>
      </c>
      <c r="G18724" t="s">
        <v>13237</v>
      </c>
      <c r="H18724">
        <v>0</v>
      </c>
      <c r="I18724">
        <v>0</v>
      </c>
      <c r="J18724">
        <v>0</v>
      </c>
      <c r="K18724" t="s">
        <v>72317</v>
      </c>
    </row>
    <row r="18725" spans="1:11" x14ac:dyDescent="0.3">
      <c r="A18725" t="s">
        <v>72318</v>
      </c>
      <c r="B18725" t="s">
        <v>72319</v>
      </c>
      <c r="C18725" t="s">
        <v>558</v>
      </c>
      <c r="D18725" t="s">
        <v>72320</v>
      </c>
      <c r="E18725" t="s">
        <v>32122</v>
      </c>
      <c r="F18725" t="s">
        <v>16</v>
      </c>
      <c r="G18725" t="s">
        <v>4160</v>
      </c>
      <c r="H18725">
        <v>0</v>
      </c>
      <c r="I18725">
        <v>0</v>
      </c>
      <c r="J18725">
        <v>0</v>
      </c>
      <c r="K18725" t="s">
        <v>72321</v>
      </c>
    </row>
    <row r="18726" spans="1:11" x14ac:dyDescent="0.3">
      <c r="A18726" t="s">
        <v>72322</v>
      </c>
      <c r="B18726" t="s">
        <v>72323</v>
      </c>
      <c r="C18726" t="s">
        <v>27</v>
      </c>
      <c r="D18726" t="s">
        <v>72324</v>
      </c>
      <c r="E18726" t="s">
        <v>29</v>
      </c>
      <c r="F18726" t="s">
        <v>16</v>
      </c>
      <c r="G18726" t="s">
        <v>3689</v>
      </c>
      <c r="H18726">
        <v>0</v>
      </c>
      <c r="I18726">
        <v>0</v>
      </c>
      <c r="J18726">
        <v>0</v>
      </c>
      <c r="K18726" t="s">
        <v>72325</v>
      </c>
    </row>
    <row r="18727" spans="1:11" x14ac:dyDescent="0.3">
      <c r="A18727" t="s">
        <v>72326</v>
      </c>
      <c r="B18727" t="s">
        <v>72327</v>
      </c>
      <c r="C18727" t="s">
        <v>27</v>
      </c>
      <c r="D18727" t="s">
        <v>72328</v>
      </c>
      <c r="E18727" t="s">
        <v>65444</v>
      </c>
      <c r="F18727" t="s">
        <v>41</v>
      </c>
      <c r="G18727" t="s">
        <v>42</v>
      </c>
      <c r="H18727">
        <v>0</v>
      </c>
      <c r="I18727">
        <v>0</v>
      </c>
      <c r="J18727">
        <v>0</v>
      </c>
      <c r="K18727" t="s">
        <v>72329</v>
      </c>
    </row>
    <row r="18728" spans="1:11" x14ac:dyDescent="0.3">
      <c r="A18728" t="s">
        <v>72330</v>
      </c>
      <c r="B18728" t="s">
        <v>72331</v>
      </c>
      <c r="C18728" t="s">
        <v>558</v>
      </c>
      <c r="D18728" t="s">
        <v>72332</v>
      </c>
      <c r="E18728" t="s">
        <v>19698</v>
      </c>
      <c r="F18728" t="s">
        <v>3177</v>
      </c>
      <c r="G18728" t="s">
        <v>42</v>
      </c>
      <c r="H18728">
        <v>0</v>
      </c>
      <c r="I18728">
        <v>0</v>
      </c>
      <c r="J18728">
        <v>0</v>
      </c>
      <c r="K18728" t="s">
        <v>72333</v>
      </c>
    </row>
    <row r="18729" spans="1:11" x14ac:dyDescent="0.3">
      <c r="A18729" t="s">
        <v>72334</v>
      </c>
      <c r="B18729" t="s">
        <v>72335</v>
      </c>
      <c r="C18729" t="s">
        <v>27</v>
      </c>
      <c r="D18729" t="s">
        <v>72336</v>
      </c>
      <c r="E18729" t="s">
        <v>65444</v>
      </c>
      <c r="F18729" t="s">
        <v>41</v>
      </c>
      <c r="G18729" t="s">
        <v>42</v>
      </c>
      <c r="H18729">
        <v>0</v>
      </c>
      <c r="I18729">
        <v>0</v>
      </c>
      <c r="J18729">
        <v>0</v>
      </c>
      <c r="K18729" t="s">
        <v>72337</v>
      </c>
    </row>
    <row r="18730" spans="1:11" x14ac:dyDescent="0.3">
      <c r="A18730" t="s">
        <v>72338</v>
      </c>
      <c r="B18730" t="s">
        <v>72339</v>
      </c>
      <c r="C18730" t="s">
        <v>27</v>
      </c>
      <c r="D18730" t="s">
        <v>72340</v>
      </c>
      <c r="E18730" t="s">
        <v>65444</v>
      </c>
      <c r="F18730" t="s">
        <v>16</v>
      </c>
      <c r="G18730" t="s">
        <v>2350</v>
      </c>
      <c r="H18730">
        <v>0</v>
      </c>
      <c r="I18730">
        <v>0</v>
      </c>
      <c r="J18730">
        <v>0</v>
      </c>
      <c r="K18730" t="s">
        <v>72341</v>
      </c>
    </row>
    <row r="18731" spans="1:11" x14ac:dyDescent="0.3">
      <c r="A18731" t="s">
        <v>72342</v>
      </c>
      <c r="C18731" t="s">
        <v>20</v>
      </c>
      <c r="D18731" t="s">
        <v>72343</v>
      </c>
      <c r="E18731" t="s">
        <v>71202</v>
      </c>
      <c r="F18731" t="s">
        <v>16</v>
      </c>
      <c r="G18731" t="s">
        <v>3235</v>
      </c>
      <c r="H18731">
        <v>0</v>
      </c>
      <c r="I18731">
        <v>0</v>
      </c>
      <c r="J18731">
        <v>0</v>
      </c>
      <c r="K18731" t="s">
        <v>72344</v>
      </c>
    </row>
    <row r="18732" spans="1:11" x14ac:dyDescent="0.3">
      <c r="A18732" t="s">
        <v>72345</v>
      </c>
      <c r="C18732" t="s">
        <v>27</v>
      </c>
      <c r="D18732" t="s">
        <v>72346</v>
      </c>
      <c r="E18732" t="s">
        <v>65444</v>
      </c>
      <c r="F18732" t="s">
        <v>41</v>
      </c>
      <c r="G18732" t="s">
        <v>42</v>
      </c>
      <c r="H18732">
        <v>0</v>
      </c>
      <c r="I18732">
        <v>0</v>
      </c>
      <c r="J18732">
        <v>0</v>
      </c>
      <c r="K18732" t="s">
        <v>72347</v>
      </c>
    </row>
    <row r="18733" spans="1:11" x14ac:dyDescent="0.3">
      <c r="A18733" t="s">
        <v>72348</v>
      </c>
      <c r="B18733" t="s">
        <v>72349</v>
      </c>
      <c r="C18733" t="s">
        <v>27</v>
      </c>
      <c r="D18733" t="s">
        <v>72350</v>
      </c>
      <c r="E18733" t="s">
        <v>65444</v>
      </c>
      <c r="F18733" t="s">
        <v>41</v>
      </c>
      <c r="G18733" t="s">
        <v>42</v>
      </c>
      <c r="H18733">
        <v>0</v>
      </c>
      <c r="I18733">
        <v>0</v>
      </c>
      <c r="J18733">
        <v>0</v>
      </c>
      <c r="K18733" t="s">
        <v>72351</v>
      </c>
    </row>
    <row r="18734" spans="1:11" x14ac:dyDescent="0.3">
      <c r="A18734" t="s">
        <v>72352</v>
      </c>
      <c r="C18734" t="s">
        <v>27</v>
      </c>
      <c r="D18734" t="s">
        <v>72346</v>
      </c>
      <c r="E18734" t="s">
        <v>65444</v>
      </c>
      <c r="F18734" t="s">
        <v>41</v>
      </c>
      <c r="G18734" t="s">
        <v>42</v>
      </c>
      <c r="H18734">
        <v>0</v>
      </c>
      <c r="I18734">
        <v>0</v>
      </c>
      <c r="J18734">
        <v>0</v>
      </c>
      <c r="K18734" t="s">
        <v>72353</v>
      </c>
    </row>
    <row r="18735" spans="1:11" x14ac:dyDescent="0.3">
      <c r="A18735" t="s">
        <v>72354</v>
      </c>
      <c r="C18735" t="s">
        <v>558</v>
      </c>
      <c r="D18735" t="s">
        <v>72355</v>
      </c>
      <c r="E18735" t="s">
        <v>32599</v>
      </c>
      <c r="F18735" t="s">
        <v>16</v>
      </c>
      <c r="G18735" t="s">
        <v>12703</v>
      </c>
      <c r="H18735">
        <v>0</v>
      </c>
      <c r="I18735">
        <v>0</v>
      </c>
      <c r="J18735">
        <v>0</v>
      </c>
      <c r="K18735" t="s">
        <v>72356</v>
      </c>
    </row>
    <row r="18736" spans="1:11" x14ac:dyDescent="0.3">
      <c r="A18736" t="s">
        <v>72357</v>
      </c>
      <c r="B18736" t="s">
        <v>72358</v>
      </c>
      <c r="C18736" t="s">
        <v>27</v>
      </c>
      <c r="D18736" t="s">
        <v>72359</v>
      </c>
      <c r="E18736" t="s">
        <v>65444</v>
      </c>
      <c r="F18736" t="s">
        <v>41</v>
      </c>
      <c r="G18736" t="s">
        <v>42</v>
      </c>
      <c r="H18736">
        <v>0</v>
      </c>
      <c r="I18736">
        <v>0</v>
      </c>
      <c r="J18736">
        <v>0</v>
      </c>
      <c r="K18736" t="s">
        <v>72360</v>
      </c>
    </row>
    <row r="18737" spans="1:11" x14ac:dyDescent="0.3">
      <c r="A18737" t="s">
        <v>72361</v>
      </c>
      <c r="B18737" t="s">
        <v>72362</v>
      </c>
      <c r="C18737" t="s">
        <v>13</v>
      </c>
      <c r="D18737" t="s">
        <v>72363</v>
      </c>
      <c r="E18737" t="s">
        <v>15</v>
      </c>
      <c r="F18737" t="s">
        <v>16</v>
      </c>
      <c r="G18737" t="s">
        <v>904</v>
      </c>
      <c r="H18737">
        <v>0</v>
      </c>
      <c r="I18737">
        <v>0</v>
      </c>
      <c r="J18737">
        <v>0</v>
      </c>
      <c r="K18737" t="s">
        <v>72364</v>
      </c>
    </row>
    <row r="18738" spans="1:11" x14ac:dyDescent="0.3">
      <c r="A18738" t="s">
        <v>72365</v>
      </c>
      <c r="B18738" t="s">
        <v>72366</v>
      </c>
      <c r="C18738" t="s">
        <v>20</v>
      </c>
      <c r="D18738" t="s">
        <v>72367</v>
      </c>
      <c r="E18738" t="s">
        <v>62177</v>
      </c>
      <c r="F18738" t="s">
        <v>10610</v>
      </c>
      <c r="G18738" t="s">
        <v>42</v>
      </c>
      <c r="H18738">
        <v>0</v>
      </c>
      <c r="I18738">
        <v>0</v>
      </c>
      <c r="J18738">
        <v>0</v>
      </c>
      <c r="K18738" t="s">
        <v>72368</v>
      </c>
    </row>
    <row r="18739" spans="1:11" x14ac:dyDescent="0.3">
      <c r="A18739" t="s">
        <v>72369</v>
      </c>
      <c r="B18739" t="s">
        <v>72370</v>
      </c>
      <c r="C18739" t="s">
        <v>27</v>
      </c>
      <c r="D18739" t="s">
        <v>72371</v>
      </c>
      <c r="E18739" t="s">
        <v>65444</v>
      </c>
      <c r="F18739" t="s">
        <v>41</v>
      </c>
      <c r="G18739" t="s">
        <v>42</v>
      </c>
      <c r="H18739">
        <v>0</v>
      </c>
      <c r="I18739">
        <v>0</v>
      </c>
      <c r="J18739">
        <v>0</v>
      </c>
      <c r="K18739" t="s">
        <v>72372</v>
      </c>
    </row>
    <row r="18740" spans="1:11" x14ac:dyDescent="0.3">
      <c r="A18740" t="s">
        <v>72373</v>
      </c>
      <c r="B18740" t="s">
        <v>72374</v>
      </c>
      <c r="C18740" t="s">
        <v>27</v>
      </c>
      <c r="D18740" t="s">
        <v>72375</v>
      </c>
      <c r="E18740" t="s">
        <v>65444</v>
      </c>
      <c r="F18740" t="s">
        <v>41</v>
      </c>
      <c r="G18740" t="s">
        <v>42</v>
      </c>
      <c r="H18740">
        <v>0</v>
      </c>
      <c r="I18740">
        <v>0</v>
      </c>
      <c r="J18740">
        <v>0</v>
      </c>
      <c r="K18740" t="s">
        <v>72376</v>
      </c>
    </row>
    <row r="18741" spans="1:11" x14ac:dyDescent="0.3">
      <c r="A18741" t="s">
        <v>72377</v>
      </c>
      <c r="B18741" t="s">
        <v>72378</v>
      </c>
      <c r="C18741" t="s">
        <v>27</v>
      </c>
      <c r="D18741" t="s">
        <v>72379</v>
      </c>
      <c r="E18741" t="s">
        <v>65444</v>
      </c>
      <c r="F18741" t="s">
        <v>41</v>
      </c>
      <c r="G18741" t="s">
        <v>3598</v>
      </c>
      <c r="H18741">
        <v>0</v>
      </c>
      <c r="I18741">
        <v>0</v>
      </c>
      <c r="J18741">
        <v>0</v>
      </c>
      <c r="K18741" t="s">
        <v>72380</v>
      </c>
    </row>
    <row r="18742" spans="1:11" x14ac:dyDescent="0.3">
      <c r="A18742" t="s">
        <v>72381</v>
      </c>
      <c r="B18742" t="s">
        <v>72382</v>
      </c>
      <c r="C18742" t="s">
        <v>27</v>
      </c>
      <c r="D18742" t="s">
        <v>72383</v>
      </c>
      <c r="E18742" t="s">
        <v>65444</v>
      </c>
      <c r="F18742" t="s">
        <v>41</v>
      </c>
      <c r="G18742" t="s">
        <v>42</v>
      </c>
      <c r="H18742">
        <v>0</v>
      </c>
      <c r="I18742">
        <v>0</v>
      </c>
      <c r="J18742">
        <v>0</v>
      </c>
      <c r="K18742" t="s">
        <v>72384</v>
      </c>
    </row>
    <row r="18743" spans="1:11" x14ac:dyDescent="0.3">
      <c r="A18743" t="s">
        <v>72385</v>
      </c>
      <c r="C18743" t="s">
        <v>27</v>
      </c>
      <c r="D18743" t="s">
        <v>72386</v>
      </c>
      <c r="E18743" t="s">
        <v>65444</v>
      </c>
      <c r="F18743" t="s">
        <v>41</v>
      </c>
      <c r="G18743" t="s">
        <v>3413</v>
      </c>
      <c r="H18743">
        <v>0</v>
      </c>
      <c r="I18743">
        <v>0</v>
      </c>
      <c r="J18743">
        <v>0</v>
      </c>
      <c r="K18743" t="s">
        <v>72387</v>
      </c>
    </row>
    <row r="18744" spans="1:11" x14ac:dyDescent="0.3">
      <c r="A18744" t="s">
        <v>72388</v>
      </c>
      <c r="B18744" t="s">
        <v>72389</v>
      </c>
      <c r="C18744" t="s">
        <v>27</v>
      </c>
      <c r="D18744" t="s">
        <v>72390</v>
      </c>
      <c r="E18744" t="s">
        <v>65444</v>
      </c>
      <c r="F18744" t="s">
        <v>41</v>
      </c>
      <c r="G18744" t="s">
        <v>42</v>
      </c>
      <c r="H18744">
        <v>0</v>
      </c>
      <c r="I18744">
        <v>0</v>
      </c>
      <c r="J18744">
        <v>0</v>
      </c>
      <c r="K18744" t="s">
        <v>72391</v>
      </c>
    </row>
    <row r="18745" spans="1:11" x14ac:dyDescent="0.3">
      <c r="A18745" t="s">
        <v>72392</v>
      </c>
      <c r="B18745" t="s">
        <v>71395</v>
      </c>
      <c r="C18745" t="s">
        <v>27</v>
      </c>
      <c r="D18745" t="s">
        <v>72393</v>
      </c>
      <c r="E18745" t="s">
        <v>65444</v>
      </c>
      <c r="F18745" t="s">
        <v>41</v>
      </c>
      <c r="G18745" t="s">
        <v>42</v>
      </c>
      <c r="H18745">
        <v>0</v>
      </c>
      <c r="I18745">
        <v>0</v>
      </c>
      <c r="J18745">
        <v>0</v>
      </c>
      <c r="K18745" t="s">
        <v>72394</v>
      </c>
    </row>
    <row r="18746" spans="1:11" x14ac:dyDescent="0.3">
      <c r="A18746" t="s">
        <v>72395</v>
      </c>
      <c r="C18746" t="s">
        <v>27</v>
      </c>
      <c r="D18746" t="s">
        <v>72396</v>
      </c>
      <c r="E18746" t="s">
        <v>65444</v>
      </c>
      <c r="F18746" t="s">
        <v>41</v>
      </c>
      <c r="G18746" t="s">
        <v>42</v>
      </c>
      <c r="H18746">
        <v>0</v>
      </c>
      <c r="I18746">
        <v>0</v>
      </c>
      <c r="J18746">
        <v>0</v>
      </c>
      <c r="K18746" t="s">
        <v>72397</v>
      </c>
    </row>
    <row r="18747" spans="1:11" x14ac:dyDescent="0.3">
      <c r="A18747" t="s">
        <v>72398</v>
      </c>
      <c r="C18747" t="s">
        <v>20</v>
      </c>
      <c r="D18747" t="s">
        <v>72399</v>
      </c>
      <c r="E18747" t="s">
        <v>62177</v>
      </c>
      <c r="F18747" t="s">
        <v>4643</v>
      </c>
      <c r="G18747" t="s">
        <v>42</v>
      </c>
      <c r="H18747">
        <v>0</v>
      </c>
      <c r="I18747">
        <v>0</v>
      </c>
      <c r="J18747">
        <v>0</v>
      </c>
      <c r="K18747" t="s">
        <v>72400</v>
      </c>
    </row>
    <row r="18748" spans="1:11" x14ac:dyDescent="0.3">
      <c r="A18748" t="s">
        <v>72401</v>
      </c>
      <c r="C18748" t="s">
        <v>27</v>
      </c>
      <c r="D18748" t="s">
        <v>72402</v>
      </c>
      <c r="E18748" t="s">
        <v>65444</v>
      </c>
      <c r="F18748" t="s">
        <v>16</v>
      </c>
      <c r="G18748" t="s">
        <v>4511</v>
      </c>
      <c r="H18748">
        <v>0</v>
      </c>
      <c r="I18748">
        <v>0</v>
      </c>
      <c r="J18748">
        <v>0</v>
      </c>
      <c r="K18748" t="s">
        <v>72403</v>
      </c>
    </row>
    <row r="18749" spans="1:11" x14ac:dyDescent="0.3">
      <c r="A18749" t="s">
        <v>72404</v>
      </c>
      <c r="B18749" t="s">
        <v>72405</v>
      </c>
      <c r="C18749" t="s">
        <v>13</v>
      </c>
      <c r="D18749" t="s">
        <v>72406</v>
      </c>
      <c r="E18749" t="s">
        <v>66835</v>
      </c>
      <c r="F18749" t="s">
        <v>16</v>
      </c>
      <c r="G18749" t="s">
        <v>8365</v>
      </c>
      <c r="H18749">
        <v>0</v>
      </c>
      <c r="I18749">
        <v>0</v>
      </c>
      <c r="J18749">
        <v>0</v>
      </c>
      <c r="K18749" t="s">
        <v>72407</v>
      </c>
    </row>
    <row r="18750" spans="1:11" x14ac:dyDescent="0.3">
      <c r="A18750" t="s">
        <v>72408</v>
      </c>
      <c r="B18750" t="s">
        <v>72409</v>
      </c>
      <c r="C18750" t="s">
        <v>13</v>
      </c>
      <c r="D18750" t="s">
        <v>72410</v>
      </c>
      <c r="E18750" t="s">
        <v>66835</v>
      </c>
      <c r="F18750" t="s">
        <v>3638</v>
      </c>
      <c r="G18750" t="s">
        <v>8767</v>
      </c>
      <c r="H18750">
        <v>0</v>
      </c>
      <c r="I18750">
        <v>0</v>
      </c>
      <c r="J18750">
        <v>0</v>
      </c>
      <c r="K18750" t="s">
        <v>72411</v>
      </c>
    </row>
    <row r="18751" spans="1:11" x14ac:dyDescent="0.3">
      <c r="A18751" t="s">
        <v>72412</v>
      </c>
      <c r="B18751" t="s">
        <v>72413</v>
      </c>
      <c r="C18751" t="s">
        <v>13</v>
      </c>
      <c r="D18751" t="s">
        <v>72414</v>
      </c>
      <c r="E18751" t="s">
        <v>66835</v>
      </c>
      <c r="F18751" t="s">
        <v>16</v>
      </c>
      <c r="G18751" t="s">
        <v>1439</v>
      </c>
      <c r="H18751">
        <v>0</v>
      </c>
      <c r="I18751">
        <v>0</v>
      </c>
      <c r="J18751">
        <v>0</v>
      </c>
      <c r="K18751" t="s">
        <v>72415</v>
      </c>
    </row>
    <row r="18752" spans="1:11" x14ac:dyDescent="0.3">
      <c r="A18752" t="s">
        <v>72416</v>
      </c>
      <c r="B18752" t="s">
        <v>72417</v>
      </c>
      <c r="C18752" t="s">
        <v>20</v>
      </c>
      <c r="D18752" t="s">
        <v>72418</v>
      </c>
      <c r="E18752" t="s">
        <v>71202</v>
      </c>
      <c r="F18752" t="s">
        <v>51922</v>
      </c>
      <c r="G18752" t="s">
        <v>42</v>
      </c>
      <c r="H18752">
        <v>0</v>
      </c>
      <c r="I18752">
        <v>0</v>
      </c>
      <c r="J18752">
        <v>0</v>
      </c>
      <c r="K18752" t="s">
        <v>72419</v>
      </c>
    </row>
    <row r="18753" spans="1:11" x14ac:dyDescent="0.3">
      <c r="A18753" t="s">
        <v>72420</v>
      </c>
      <c r="B18753" t="s">
        <v>72421</v>
      </c>
      <c r="C18753" t="s">
        <v>20</v>
      </c>
      <c r="D18753" t="s">
        <v>72422</v>
      </c>
      <c r="E18753" t="s">
        <v>71202</v>
      </c>
      <c r="F18753" t="s">
        <v>804</v>
      </c>
      <c r="G18753" t="s">
        <v>2951</v>
      </c>
      <c r="H18753">
        <v>0</v>
      </c>
      <c r="I18753">
        <v>0</v>
      </c>
      <c r="J18753">
        <v>0</v>
      </c>
      <c r="K18753" t="s">
        <v>72423</v>
      </c>
    </row>
    <row r="18754" spans="1:11" x14ac:dyDescent="0.3">
      <c r="A18754" t="s">
        <v>72424</v>
      </c>
      <c r="B18754" t="s">
        <v>72425</v>
      </c>
      <c r="C18754" t="s">
        <v>27</v>
      </c>
      <c r="D18754" t="s">
        <v>72426</v>
      </c>
      <c r="E18754" t="s">
        <v>65444</v>
      </c>
      <c r="F18754" t="s">
        <v>41</v>
      </c>
      <c r="G18754" t="s">
        <v>2721</v>
      </c>
      <c r="H18754">
        <v>0</v>
      </c>
      <c r="I18754">
        <v>0</v>
      </c>
      <c r="J18754">
        <v>0</v>
      </c>
      <c r="K18754" t="s">
        <v>72427</v>
      </c>
    </row>
    <row r="18755" spans="1:11" x14ac:dyDescent="0.3">
      <c r="A18755" t="s">
        <v>72428</v>
      </c>
      <c r="B18755" t="s">
        <v>72429</v>
      </c>
      <c r="C18755" t="s">
        <v>13</v>
      </c>
      <c r="D18755" t="s">
        <v>72430</v>
      </c>
      <c r="E18755" t="s">
        <v>66835</v>
      </c>
      <c r="F18755" t="s">
        <v>16</v>
      </c>
      <c r="G18755" t="s">
        <v>3479</v>
      </c>
      <c r="H18755">
        <v>0</v>
      </c>
      <c r="I18755">
        <v>0</v>
      </c>
      <c r="J18755">
        <v>0</v>
      </c>
      <c r="K18755" t="s">
        <v>72431</v>
      </c>
    </row>
    <row r="18756" spans="1:11" x14ac:dyDescent="0.3">
      <c r="A18756" t="s">
        <v>72432</v>
      </c>
      <c r="B18756" t="s">
        <v>72433</v>
      </c>
      <c r="C18756" t="s">
        <v>13</v>
      </c>
      <c r="D18756" t="s">
        <v>72434</v>
      </c>
      <c r="E18756" t="s">
        <v>66835</v>
      </c>
      <c r="F18756" t="s">
        <v>16</v>
      </c>
      <c r="G18756" t="s">
        <v>822</v>
      </c>
      <c r="H18756">
        <v>0</v>
      </c>
      <c r="I18756">
        <v>0</v>
      </c>
      <c r="J18756">
        <v>0</v>
      </c>
      <c r="K18756" t="s">
        <v>72435</v>
      </c>
    </row>
    <row r="18757" spans="1:11" x14ac:dyDescent="0.3">
      <c r="A18757" t="s">
        <v>72436</v>
      </c>
      <c r="B18757" t="s">
        <v>72437</v>
      </c>
      <c r="C18757" t="s">
        <v>20</v>
      </c>
      <c r="D18757" t="s">
        <v>72438</v>
      </c>
      <c r="E18757" t="s">
        <v>62177</v>
      </c>
      <c r="F18757" t="s">
        <v>1135</v>
      </c>
      <c r="G18757" t="s">
        <v>42</v>
      </c>
      <c r="H18757">
        <v>0</v>
      </c>
      <c r="I18757">
        <v>0</v>
      </c>
      <c r="J18757">
        <v>0</v>
      </c>
      <c r="K18757" t="s">
        <v>72439</v>
      </c>
    </row>
    <row r="18758" spans="1:11" x14ac:dyDescent="0.3">
      <c r="A18758" t="s">
        <v>72440</v>
      </c>
      <c r="B18758" t="s">
        <v>72441</v>
      </c>
      <c r="C18758" t="s">
        <v>13</v>
      </c>
      <c r="D18758" t="s">
        <v>72442</v>
      </c>
      <c r="E18758" t="s">
        <v>66835</v>
      </c>
      <c r="F18758" t="s">
        <v>16</v>
      </c>
      <c r="G18758" t="s">
        <v>1481</v>
      </c>
      <c r="H18758">
        <v>0</v>
      </c>
      <c r="I18758">
        <v>0</v>
      </c>
      <c r="J18758">
        <v>0</v>
      </c>
      <c r="K18758" t="s">
        <v>72443</v>
      </c>
    </row>
    <row r="18759" spans="1:11" x14ac:dyDescent="0.3">
      <c r="A18759" t="s">
        <v>72444</v>
      </c>
      <c r="B18759" t="s">
        <v>72445</v>
      </c>
      <c r="C18759" t="s">
        <v>27</v>
      </c>
      <c r="D18759" t="s">
        <v>72446</v>
      </c>
      <c r="E18759" t="s">
        <v>65444</v>
      </c>
      <c r="F18759" t="s">
        <v>41</v>
      </c>
      <c r="G18759" t="s">
        <v>42</v>
      </c>
      <c r="H18759">
        <v>0</v>
      </c>
      <c r="I18759">
        <v>0</v>
      </c>
      <c r="J18759">
        <v>0</v>
      </c>
      <c r="K18759" t="s">
        <v>72447</v>
      </c>
    </row>
    <row r="18760" spans="1:11" x14ac:dyDescent="0.3">
      <c r="A18760" t="s">
        <v>72448</v>
      </c>
      <c r="B18760" t="s">
        <v>72449</v>
      </c>
      <c r="C18760" t="s">
        <v>27</v>
      </c>
      <c r="D18760" t="s">
        <v>72450</v>
      </c>
      <c r="E18760" t="s">
        <v>65444</v>
      </c>
      <c r="F18760" t="s">
        <v>41</v>
      </c>
      <c r="G18760" t="s">
        <v>42</v>
      </c>
      <c r="H18760">
        <v>0</v>
      </c>
      <c r="I18760">
        <v>0</v>
      </c>
      <c r="J18760">
        <v>0</v>
      </c>
      <c r="K18760" t="s">
        <v>72451</v>
      </c>
    </row>
    <row r="18761" spans="1:11" x14ac:dyDescent="0.3">
      <c r="A18761" t="s">
        <v>72452</v>
      </c>
      <c r="B18761" t="s">
        <v>72453</v>
      </c>
      <c r="C18761" t="s">
        <v>27</v>
      </c>
      <c r="D18761" t="s">
        <v>72454</v>
      </c>
      <c r="E18761" t="s">
        <v>65444</v>
      </c>
      <c r="F18761" t="s">
        <v>41</v>
      </c>
      <c r="G18761" t="s">
        <v>42</v>
      </c>
      <c r="H18761">
        <v>0</v>
      </c>
      <c r="I18761">
        <v>0</v>
      </c>
      <c r="J18761">
        <v>0</v>
      </c>
      <c r="K18761" t="s">
        <v>72455</v>
      </c>
    </row>
    <row r="18762" spans="1:11" x14ac:dyDescent="0.3">
      <c r="A18762" t="s">
        <v>72456</v>
      </c>
      <c r="C18762" t="s">
        <v>20</v>
      </c>
      <c r="D18762" t="s">
        <v>72457</v>
      </c>
      <c r="E18762" t="s">
        <v>71202</v>
      </c>
      <c r="F18762" t="s">
        <v>3854</v>
      </c>
      <c r="G18762" t="s">
        <v>8577</v>
      </c>
      <c r="H18762">
        <v>0</v>
      </c>
      <c r="I18762">
        <v>0</v>
      </c>
      <c r="J18762">
        <v>0</v>
      </c>
      <c r="K18762" t="s">
        <v>72458</v>
      </c>
    </row>
    <row r="18763" spans="1:11" x14ac:dyDescent="0.3">
      <c r="A18763" t="s">
        <v>72459</v>
      </c>
      <c r="B18763" t="s">
        <v>72460</v>
      </c>
      <c r="C18763" t="s">
        <v>20</v>
      </c>
      <c r="D18763" t="s">
        <v>72461</v>
      </c>
      <c r="E18763" t="s">
        <v>71202</v>
      </c>
      <c r="F18763" t="s">
        <v>16</v>
      </c>
      <c r="G18763" t="s">
        <v>12458</v>
      </c>
      <c r="H18763">
        <v>0</v>
      </c>
      <c r="I18763">
        <v>0</v>
      </c>
      <c r="J18763">
        <v>0</v>
      </c>
      <c r="K18763" t="s">
        <v>72462</v>
      </c>
    </row>
    <row r="18764" spans="1:11" x14ac:dyDescent="0.3">
      <c r="A18764" t="s">
        <v>72463</v>
      </c>
      <c r="C18764" t="s">
        <v>20</v>
      </c>
      <c r="D18764" t="s">
        <v>72464</v>
      </c>
      <c r="E18764" t="s">
        <v>62177</v>
      </c>
      <c r="F18764" t="s">
        <v>3461</v>
      </c>
      <c r="G18764" t="s">
        <v>42</v>
      </c>
      <c r="H18764">
        <v>0</v>
      </c>
      <c r="I18764">
        <v>0</v>
      </c>
      <c r="J18764">
        <v>0</v>
      </c>
      <c r="K18764" t="s">
        <v>72465</v>
      </c>
    </row>
    <row r="18765" spans="1:11" x14ac:dyDescent="0.3">
      <c r="A18765" t="s">
        <v>72466</v>
      </c>
      <c r="B18765" t="s">
        <v>72467</v>
      </c>
      <c r="C18765" t="s">
        <v>20</v>
      </c>
      <c r="D18765" t="s">
        <v>72468</v>
      </c>
      <c r="E18765" t="s">
        <v>71202</v>
      </c>
      <c r="F18765" t="s">
        <v>16</v>
      </c>
      <c r="G18765" t="s">
        <v>879</v>
      </c>
      <c r="H18765">
        <v>0</v>
      </c>
      <c r="I18765">
        <v>0</v>
      </c>
      <c r="J18765">
        <v>0</v>
      </c>
      <c r="K18765" t="s">
        <v>72469</v>
      </c>
    </row>
    <row r="18766" spans="1:11" x14ac:dyDescent="0.3">
      <c r="A18766" t="s">
        <v>72470</v>
      </c>
      <c r="B18766" t="s">
        <v>72471</v>
      </c>
      <c r="C18766" t="s">
        <v>27</v>
      </c>
      <c r="D18766" t="e">
        <f>청부자.</f>
        <v>#NAME?</v>
      </c>
      <c r="E18766" t="s">
        <v>65444</v>
      </c>
      <c r="F18766" t="s">
        <v>16</v>
      </c>
      <c r="G18766" t="s">
        <v>1540</v>
      </c>
      <c r="H18766">
        <v>0</v>
      </c>
      <c r="I18766">
        <v>0</v>
      </c>
      <c r="J18766">
        <v>0</v>
      </c>
      <c r="K18766" t="s">
        <v>72472</v>
      </c>
    </row>
    <row r="18767" spans="1:11" x14ac:dyDescent="0.3">
      <c r="A18767" t="s">
        <v>72473</v>
      </c>
      <c r="B18767" t="s">
        <v>72474</v>
      </c>
      <c r="C18767" t="s">
        <v>20</v>
      </c>
      <c r="D18767" t="s">
        <v>72475</v>
      </c>
      <c r="E18767" t="s">
        <v>71202</v>
      </c>
      <c r="F18767" t="s">
        <v>16</v>
      </c>
      <c r="G18767" t="s">
        <v>9108</v>
      </c>
      <c r="H18767">
        <v>0</v>
      </c>
      <c r="I18767">
        <v>0</v>
      </c>
      <c r="J18767">
        <v>0</v>
      </c>
      <c r="K18767" t="s">
        <v>72476</v>
      </c>
    </row>
    <row r="18768" spans="1:11" x14ac:dyDescent="0.3">
      <c r="A18768" t="s">
        <v>72477</v>
      </c>
      <c r="B18768" t="s">
        <v>72478</v>
      </c>
      <c r="C18768" t="s">
        <v>20</v>
      </c>
      <c r="D18768" t="s">
        <v>72479</v>
      </c>
      <c r="E18768" t="s">
        <v>71202</v>
      </c>
      <c r="F18768" t="s">
        <v>15881</v>
      </c>
      <c r="G18768" t="s">
        <v>11576</v>
      </c>
      <c r="H18768">
        <v>0</v>
      </c>
      <c r="I18768">
        <v>0</v>
      </c>
      <c r="J18768">
        <v>0</v>
      </c>
      <c r="K18768" t="s">
        <v>72480</v>
      </c>
    </row>
    <row r="18769" spans="1:11" x14ac:dyDescent="0.3">
      <c r="A18769" t="s">
        <v>72481</v>
      </c>
      <c r="B18769" t="s">
        <v>72482</v>
      </c>
      <c r="C18769" t="s">
        <v>558</v>
      </c>
      <c r="D18769" t="s">
        <v>72483</v>
      </c>
      <c r="E18769" t="s">
        <v>1692</v>
      </c>
      <c r="F18769" t="s">
        <v>16</v>
      </c>
      <c r="G18769" t="s">
        <v>15804</v>
      </c>
      <c r="H18769">
        <v>0</v>
      </c>
      <c r="I18769">
        <v>0</v>
      </c>
      <c r="J18769">
        <v>0</v>
      </c>
      <c r="K18769" t="s">
        <v>72484</v>
      </c>
    </row>
    <row r="18770" spans="1:11" x14ac:dyDescent="0.3">
      <c r="A18770" t="s">
        <v>72485</v>
      </c>
      <c r="B18770" t="s">
        <v>72486</v>
      </c>
      <c r="C18770" t="s">
        <v>20</v>
      </c>
      <c r="D18770" t="s">
        <v>72487</v>
      </c>
      <c r="E18770" t="s">
        <v>71202</v>
      </c>
      <c r="F18770" t="s">
        <v>1835</v>
      </c>
      <c r="G18770" t="s">
        <v>42</v>
      </c>
      <c r="H18770">
        <v>0</v>
      </c>
      <c r="I18770">
        <v>0</v>
      </c>
      <c r="J18770">
        <v>0</v>
      </c>
      <c r="K18770" t="s">
        <v>72488</v>
      </c>
    </row>
    <row r="18771" spans="1:11" x14ac:dyDescent="0.3">
      <c r="A18771" t="s">
        <v>72489</v>
      </c>
      <c r="B18771" t="s">
        <v>72490</v>
      </c>
      <c r="C18771" t="s">
        <v>20</v>
      </c>
      <c r="D18771" t="s">
        <v>72491</v>
      </c>
      <c r="E18771" t="s">
        <v>71202</v>
      </c>
      <c r="F18771" t="s">
        <v>1531</v>
      </c>
      <c r="G18771" t="s">
        <v>42</v>
      </c>
      <c r="H18771">
        <v>0</v>
      </c>
      <c r="I18771">
        <v>0</v>
      </c>
      <c r="J18771">
        <v>0</v>
      </c>
      <c r="K18771" t="s">
        <v>72492</v>
      </c>
    </row>
    <row r="18772" spans="1:11" x14ac:dyDescent="0.3">
      <c r="A18772" t="s">
        <v>72493</v>
      </c>
      <c r="B18772" t="s">
        <v>72494</v>
      </c>
      <c r="C18772" t="s">
        <v>20</v>
      </c>
      <c r="D18772" t="s">
        <v>72495</v>
      </c>
      <c r="E18772" t="s">
        <v>71202</v>
      </c>
      <c r="F18772" t="s">
        <v>830</v>
      </c>
      <c r="G18772" t="s">
        <v>42</v>
      </c>
      <c r="H18772">
        <v>0</v>
      </c>
      <c r="I18772">
        <v>0</v>
      </c>
      <c r="J18772">
        <v>0</v>
      </c>
      <c r="K18772" t="s">
        <v>72496</v>
      </c>
    </row>
    <row r="18773" spans="1:11" x14ac:dyDescent="0.3">
      <c r="A18773" t="s">
        <v>72497</v>
      </c>
      <c r="B18773" t="s">
        <v>72498</v>
      </c>
      <c r="C18773" t="s">
        <v>20</v>
      </c>
      <c r="D18773" t="s">
        <v>72499</v>
      </c>
      <c r="E18773" t="s">
        <v>71202</v>
      </c>
      <c r="F18773" t="s">
        <v>6890</v>
      </c>
      <c r="G18773" t="s">
        <v>42</v>
      </c>
      <c r="H18773">
        <v>0</v>
      </c>
      <c r="I18773">
        <v>0</v>
      </c>
      <c r="J18773">
        <v>0</v>
      </c>
      <c r="K18773" t="s">
        <v>72500</v>
      </c>
    </row>
    <row r="18774" spans="1:11" x14ac:dyDescent="0.3">
      <c r="A18774" t="s">
        <v>72501</v>
      </c>
      <c r="B18774" t="s">
        <v>72502</v>
      </c>
      <c r="C18774" t="s">
        <v>20</v>
      </c>
      <c r="D18774" t="s">
        <v>72503</v>
      </c>
      <c r="E18774" t="s">
        <v>71202</v>
      </c>
      <c r="F18774" t="s">
        <v>16</v>
      </c>
      <c r="G18774" t="s">
        <v>756</v>
      </c>
      <c r="H18774">
        <v>0</v>
      </c>
      <c r="I18774">
        <v>0</v>
      </c>
      <c r="J18774">
        <v>0</v>
      </c>
      <c r="K18774" t="s">
        <v>72504</v>
      </c>
    </row>
    <row r="18775" spans="1:11" x14ac:dyDescent="0.3">
      <c r="A18775" t="s">
        <v>72505</v>
      </c>
      <c r="C18775" t="s">
        <v>20</v>
      </c>
      <c r="D18775" t="s">
        <v>72506</v>
      </c>
      <c r="E18775" t="s">
        <v>71202</v>
      </c>
      <c r="F18775" t="s">
        <v>4174</v>
      </c>
      <c r="G18775" t="s">
        <v>42</v>
      </c>
      <c r="H18775">
        <v>0</v>
      </c>
      <c r="I18775">
        <v>0</v>
      </c>
      <c r="J18775">
        <v>0</v>
      </c>
      <c r="K18775" t="s">
        <v>72507</v>
      </c>
    </row>
    <row r="18776" spans="1:11" x14ac:dyDescent="0.3">
      <c r="A18776" t="s">
        <v>72508</v>
      </c>
      <c r="B18776" t="s">
        <v>72509</v>
      </c>
      <c r="C18776" t="s">
        <v>13</v>
      </c>
      <c r="D18776" t="s">
        <v>72510</v>
      </c>
      <c r="E18776" t="s">
        <v>66835</v>
      </c>
      <c r="F18776" t="s">
        <v>16</v>
      </c>
      <c r="G18776" t="s">
        <v>10527</v>
      </c>
      <c r="H18776">
        <v>0</v>
      </c>
      <c r="I18776">
        <v>0</v>
      </c>
      <c r="J18776">
        <v>0</v>
      </c>
      <c r="K18776" t="s">
        <v>72511</v>
      </c>
    </row>
    <row r="18777" spans="1:11" x14ac:dyDescent="0.3">
      <c r="A18777" t="s">
        <v>72512</v>
      </c>
      <c r="B18777" t="s">
        <v>72513</v>
      </c>
      <c r="C18777" t="s">
        <v>13</v>
      </c>
      <c r="D18777" t="s">
        <v>72514</v>
      </c>
      <c r="E18777" t="s">
        <v>66835</v>
      </c>
      <c r="F18777" t="s">
        <v>16</v>
      </c>
      <c r="G18777" t="s">
        <v>10292</v>
      </c>
      <c r="H18777">
        <v>0</v>
      </c>
      <c r="I18777">
        <v>0</v>
      </c>
      <c r="J18777">
        <v>0</v>
      </c>
      <c r="K18777" t="s">
        <v>72515</v>
      </c>
    </row>
    <row r="18778" spans="1:11" x14ac:dyDescent="0.3">
      <c r="A18778" t="s">
        <v>72516</v>
      </c>
      <c r="B18778" t="s">
        <v>72517</v>
      </c>
      <c r="C18778" t="s">
        <v>13</v>
      </c>
      <c r="D18778" t="s">
        <v>72518</v>
      </c>
      <c r="E18778" t="s">
        <v>66835</v>
      </c>
      <c r="F18778" t="s">
        <v>16</v>
      </c>
      <c r="G18778" t="s">
        <v>25115</v>
      </c>
      <c r="H18778">
        <v>0</v>
      </c>
      <c r="I18778">
        <v>0</v>
      </c>
      <c r="J18778">
        <v>0</v>
      </c>
      <c r="K18778" t="s">
        <v>72519</v>
      </c>
    </row>
    <row r="18779" spans="1:11" x14ac:dyDescent="0.3">
      <c r="A18779" t="s">
        <v>72520</v>
      </c>
      <c r="B18779" t="s">
        <v>72521</v>
      </c>
      <c r="C18779" t="s">
        <v>27</v>
      </c>
      <c r="D18779" t="s">
        <v>72522</v>
      </c>
      <c r="E18779" t="s">
        <v>65444</v>
      </c>
      <c r="F18779" t="s">
        <v>41</v>
      </c>
      <c r="G18779" t="s">
        <v>1894</v>
      </c>
      <c r="H18779">
        <v>0</v>
      </c>
      <c r="I18779">
        <v>0</v>
      </c>
      <c r="J18779">
        <v>0</v>
      </c>
      <c r="K18779" t="s">
        <v>72523</v>
      </c>
    </row>
    <row r="18780" spans="1:11" x14ac:dyDescent="0.3">
      <c r="A18780" t="s">
        <v>72524</v>
      </c>
      <c r="C18780" t="s">
        <v>20</v>
      </c>
      <c r="D18780" t="s">
        <v>72525</v>
      </c>
      <c r="E18780" t="s">
        <v>62177</v>
      </c>
      <c r="F18780" t="s">
        <v>1886</v>
      </c>
      <c r="G18780" t="s">
        <v>42</v>
      </c>
      <c r="H18780">
        <v>0</v>
      </c>
      <c r="I18780">
        <v>0</v>
      </c>
      <c r="J18780">
        <v>0</v>
      </c>
      <c r="K18780" t="s">
        <v>72526</v>
      </c>
    </row>
    <row r="18781" spans="1:11" x14ac:dyDescent="0.3">
      <c r="A18781" t="s">
        <v>72527</v>
      </c>
      <c r="B18781" t="s">
        <v>72528</v>
      </c>
      <c r="C18781" t="s">
        <v>27</v>
      </c>
      <c r="D18781" t="s">
        <v>72529</v>
      </c>
      <c r="E18781" t="s">
        <v>65444</v>
      </c>
      <c r="F18781" t="s">
        <v>41</v>
      </c>
      <c r="G18781" t="s">
        <v>42</v>
      </c>
      <c r="H18781">
        <v>0</v>
      </c>
      <c r="I18781">
        <v>0</v>
      </c>
      <c r="J18781">
        <v>0</v>
      </c>
      <c r="K18781" t="s">
        <v>72530</v>
      </c>
    </row>
    <row r="18782" spans="1:11" x14ac:dyDescent="0.3">
      <c r="A18782" t="s">
        <v>72531</v>
      </c>
      <c r="B18782" t="s">
        <v>72532</v>
      </c>
      <c r="C18782" t="s">
        <v>20</v>
      </c>
      <c r="D18782" t="s">
        <v>72533</v>
      </c>
      <c r="E18782" t="s">
        <v>71202</v>
      </c>
      <c r="F18782" t="s">
        <v>16</v>
      </c>
      <c r="G18782" t="s">
        <v>1899</v>
      </c>
      <c r="H18782">
        <v>0</v>
      </c>
      <c r="I18782">
        <v>0</v>
      </c>
      <c r="J18782">
        <v>0</v>
      </c>
      <c r="K18782" t="s">
        <v>72534</v>
      </c>
    </row>
    <row r="18783" spans="1:11" x14ac:dyDescent="0.3">
      <c r="A18783" t="s">
        <v>72535</v>
      </c>
      <c r="B18783" t="s">
        <v>72536</v>
      </c>
      <c r="C18783" t="s">
        <v>27</v>
      </c>
      <c r="D18783" t="s">
        <v>72537</v>
      </c>
      <c r="E18783" t="s">
        <v>65444</v>
      </c>
      <c r="F18783" t="s">
        <v>41</v>
      </c>
      <c r="G18783" t="s">
        <v>42</v>
      </c>
      <c r="H18783">
        <v>0</v>
      </c>
      <c r="I18783">
        <v>0</v>
      </c>
      <c r="J18783">
        <v>0</v>
      </c>
      <c r="K18783" t="s">
        <v>72538</v>
      </c>
    </row>
    <row r="18784" spans="1:11" x14ac:dyDescent="0.3">
      <c r="A18784" t="s">
        <v>72539</v>
      </c>
      <c r="B18784" t="s">
        <v>72540</v>
      </c>
      <c r="C18784" t="s">
        <v>13</v>
      </c>
      <c r="D18784" t="s">
        <v>72541</v>
      </c>
      <c r="E18784" t="s">
        <v>66835</v>
      </c>
      <c r="F18784" t="s">
        <v>16</v>
      </c>
      <c r="G18784" t="s">
        <v>9124</v>
      </c>
      <c r="H18784">
        <v>0</v>
      </c>
      <c r="I18784">
        <v>0</v>
      </c>
      <c r="J18784">
        <v>0</v>
      </c>
      <c r="K18784" t="s">
        <v>72542</v>
      </c>
    </row>
    <row r="18785" spans="1:11" x14ac:dyDescent="0.3">
      <c r="A18785" t="s">
        <v>72543</v>
      </c>
      <c r="B18785" t="s">
        <v>72544</v>
      </c>
      <c r="C18785" t="s">
        <v>27</v>
      </c>
      <c r="D18785" t="s">
        <v>72545</v>
      </c>
      <c r="E18785" t="s">
        <v>65444</v>
      </c>
      <c r="F18785" t="s">
        <v>41</v>
      </c>
      <c r="G18785" t="s">
        <v>42</v>
      </c>
      <c r="H18785">
        <v>0</v>
      </c>
      <c r="I18785">
        <v>0</v>
      </c>
      <c r="J18785">
        <v>0</v>
      </c>
      <c r="K18785" t="s">
        <v>72546</v>
      </c>
    </row>
    <row r="18786" spans="1:11" x14ac:dyDescent="0.3">
      <c r="A18786" t="s">
        <v>72547</v>
      </c>
      <c r="B18786" t="s">
        <v>72548</v>
      </c>
      <c r="C18786" t="s">
        <v>27</v>
      </c>
      <c r="D18786" t="s">
        <v>72549</v>
      </c>
      <c r="E18786" t="s">
        <v>65444</v>
      </c>
      <c r="F18786" t="s">
        <v>41</v>
      </c>
      <c r="G18786" t="s">
        <v>42</v>
      </c>
      <c r="H18786">
        <v>0</v>
      </c>
      <c r="I18786">
        <v>0</v>
      </c>
      <c r="J18786">
        <v>0</v>
      </c>
      <c r="K18786" t="s">
        <v>72550</v>
      </c>
    </row>
    <row r="18787" spans="1:11" x14ac:dyDescent="0.3">
      <c r="A18787" t="s">
        <v>72551</v>
      </c>
      <c r="B18787" t="s">
        <v>72552</v>
      </c>
      <c r="C18787" t="s">
        <v>27</v>
      </c>
      <c r="D18787" t="s">
        <v>72553</v>
      </c>
      <c r="E18787" t="s">
        <v>65444</v>
      </c>
      <c r="F18787" t="s">
        <v>16</v>
      </c>
      <c r="G18787" t="s">
        <v>11774</v>
      </c>
      <c r="H18787">
        <v>0</v>
      </c>
      <c r="I18787">
        <v>0</v>
      </c>
      <c r="J18787">
        <v>0</v>
      </c>
      <c r="K18787" t="s">
        <v>72554</v>
      </c>
    </row>
    <row r="18788" spans="1:11" x14ac:dyDescent="0.3">
      <c r="A18788" t="s">
        <v>72555</v>
      </c>
      <c r="B18788" t="s">
        <v>72556</v>
      </c>
      <c r="C18788" t="s">
        <v>27</v>
      </c>
      <c r="D18788" t="s">
        <v>72557</v>
      </c>
      <c r="E18788" t="s">
        <v>65444</v>
      </c>
      <c r="F18788" t="s">
        <v>41</v>
      </c>
      <c r="G18788" t="s">
        <v>42</v>
      </c>
      <c r="H18788">
        <v>0</v>
      </c>
      <c r="I18788">
        <v>0</v>
      </c>
      <c r="J18788">
        <v>0</v>
      </c>
      <c r="K18788" t="s">
        <v>72558</v>
      </c>
    </row>
    <row r="18789" spans="1:11" x14ac:dyDescent="0.3">
      <c r="A18789" t="s">
        <v>72559</v>
      </c>
      <c r="B18789" t="s">
        <v>72560</v>
      </c>
      <c r="C18789" t="s">
        <v>13</v>
      </c>
      <c r="D18789" t="s">
        <v>72561</v>
      </c>
      <c r="E18789" t="s">
        <v>66835</v>
      </c>
      <c r="F18789" t="s">
        <v>16</v>
      </c>
      <c r="G18789" t="s">
        <v>19180</v>
      </c>
      <c r="H18789">
        <v>0</v>
      </c>
      <c r="I18789">
        <v>0</v>
      </c>
      <c r="J18789">
        <v>0</v>
      </c>
      <c r="K18789" t="s">
        <v>72562</v>
      </c>
    </row>
    <row r="18790" spans="1:11" x14ac:dyDescent="0.3">
      <c r="A18790" t="s">
        <v>72563</v>
      </c>
      <c r="B18790" t="s">
        <v>72564</v>
      </c>
      <c r="C18790" t="s">
        <v>13</v>
      </c>
      <c r="D18790" t="s">
        <v>72565</v>
      </c>
      <c r="E18790" t="s">
        <v>66835</v>
      </c>
      <c r="F18790" t="s">
        <v>16</v>
      </c>
      <c r="G18790" t="s">
        <v>20664</v>
      </c>
      <c r="H18790">
        <v>0</v>
      </c>
      <c r="I18790">
        <v>0</v>
      </c>
      <c r="J18790">
        <v>0</v>
      </c>
      <c r="K18790" t="s">
        <v>72566</v>
      </c>
    </row>
    <row r="18791" spans="1:11" x14ac:dyDescent="0.3">
      <c r="A18791" t="s">
        <v>72567</v>
      </c>
      <c r="B18791" t="s">
        <v>72568</v>
      </c>
      <c r="C18791" t="s">
        <v>13</v>
      </c>
      <c r="D18791" t="s">
        <v>72569</v>
      </c>
      <c r="E18791" t="s">
        <v>66835</v>
      </c>
      <c r="F18791" t="s">
        <v>16</v>
      </c>
      <c r="G18791" t="s">
        <v>42182</v>
      </c>
      <c r="H18791">
        <v>0</v>
      </c>
      <c r="I18791">
        <v>0</v>
      </c>
      <c r="J18791">
        <v>0</v>
      </c>
      <c r="K18791" t="s">
        <v>72570</v>
      </c>
    </row>
    <row r="18792" spans="1:11" x14ac:dyDescent="0.3">
      <c r="A18792" t="s">
        <v>72571</v>
      </c>
      <c r="B18792" t="s">
        <v>72572</v>
      </c>
      <c r="C18792" t="s">
        <v>27</v>
      </c>
      <c r="D18792" t="s">
        <v>72573</v>
      </c>
      <c r="E18792" t="s">
        <v>65444</v>
      </c>
      <c r="F18792" t="s">
        <v>41</v>
      </c>
      <c r="G18792" t="s">
        <v>42</v>
      </c>
      <c r="H18792">
        <v>0</v>
      </c>
      <c r="I18792">
        <v>0</v>
      </c>
      <c r="J18792">
        <v>0</v>
      </c>
      <c r="K18792" t="s">
        <v>72574</v>
      </c>
    </row>
    <row r="18793" spans="1:11" x14ac:dyDescent="0.3">
      <c r="A18793" t="s">
        <v>72575</v>
      </c>
      <c r="B18793" t="s">
        <v>72576</v>
      </c>
      <c r="C18793" t="s">
        <v>27</v>
      </c>
      <c r="D18793" t="s">
        <v>72577</v>
      </c>
      <c r="E18793" t="s">
        <v>65444</v>
      </c>
      <c r="F18793" t="s">
        <v>41</v>
      </c>
      <c r="G18793" t="s">
        <v>42</v>
      </c>
      <c r="H18793">
        <v>0</v>
      </c>
      <c r="I18793">
        <v>0</v>
      </c>
      <c r="J18793">
        <v>0</v>
      </c>
      <c r="K18793" t="s">
        <v>72578</v>
      </c>
    </row>
    <row r="18794" spans="1:11" x14ac:dyDescent="0.3">
      <c r="A18794" t="s">
        <v>72579</v>
      </c>
      <c r="B18794" t="s">
        <v>72580</v>
      </c>
      <c r="C18794" t="s">
        <v>27</v>
      </c>
      <c r="D18794" t="s">
        <v>72581</v>
      </c>
      <c r="E18794" t="s">
        <v>65444</v>
      </c>
      <c r="F18794" t="s">
        <v>41</v>
      </c>
      <c r="G18794" t="s">
        <v>42</v>
      </c>
      <c r="H18794">
        <v>0</v>
      </c>
      <c r="I18794">
        <v>0</v>
      </c>
      <c r="J18794">
        <v>0</v>
      </c>
      <c r="K18794" t="s">
        <v>72582</v>
      </c>
    </row>
    <row r="18795" spans="1:11" x14ac:dyDescent="0.3">
      <c r="A18795" t="s">
        <v>72583</v>
      </c>
      <c r="C18795" t="s">
        <v>27</v>
      </c>
      <c r="D18795" t="s">
        <v>72584</v>
      </c>
      <c r="E18795" t="s">
        <v>65444</v>
      </c>
      <c r="F18795" t="s">
        <v>41</v>
      </c>
      <c r="G18795" t="s">
        <v>42</v>
      </c>
      <c r="H18795">
        <v>0</v>
      </c>
      <c r="I18795">
        <v>0</v>
      </c>
      <c r="J18795">
        <v>0</v>
      </c>
      <c r="K18795" t="s">
        <v>72585</v>
      </c>
    </row>
    <row r="18796" spans="1:11" x14ac:dyDescent="0.3">
      <c r="A18796" t="s">
        <v>72586</v>
      </c>
      <c r="B18796" t="s">
        <v>72587</v>
      </c>
      <c r="C18796" t="s">
        <v>27</v>
      </c>
      <c r="D18796" t="s">
        <v>72588</v>
      </c>
      <c r="E18796" t="s">
        <v>65444</v>
      </c>
      <c r="F18796" t="s">
        <v>41</v>
      </c>
      <c r="G18796" t="s">
        <v>42</v>
      </c>
      <c r="H18796">
        <v>0</v>
      </c>
      <c r="I18796">
        <v>0</v>
      </c>
      <c r="J18796">
        <v>0</v>
      </c>
      <c r="K18796" t="s">
        <v>72589</v>
      </c>
    </row>
    <row r="18797" spans="1:11" x14ac:dyDescent="0.3">
      <c r="A18797" t="s">
        <v>72590</v>
      </c>
      <c r="B18797" t="s">
        <v>72591</v>
      </c>
      <c r="C18797" t="s">
        <v>27</v>
      </c>
      <c r="D18797" t="s">
        <v>72592</v>
      </c>
      <c r="E18797" t="s">
        <v>65444</v>
      </c>
      <c r="F18797" t="s">
        <v>41</v>
      </c>
      <c r="G18797" t="s">
        <v>2721</v>
      </c>
      <c r="H18797">
        <v>0</v>
      </c>
      <c r="I18797">
        <v>0</v>
      </c>
      <c r="J18797">
        <v>0</v>
      </c>
      <c r="K18797" t="s">
        <v>72593</v>
      </c>
    </row>
    <row r="18798" spans="1:11" x14ac:dyDescent="0.3">
      <c r="A18798" t="s">
        <v>72594</v>
      </c>
      <c r="C18798" t="s">
        <v>27</v>
      </c>
      <c r="D18798" t="s">
        <v>72595</v>
      </c>
      <c r="E18798" t="s">
        <v>65444</v>
      </c>
      <c r="F18798" t="s">
        <v>16</v>
      </c>
      <c r="G18798" t="s">
        <v>2318</v>
      </c>
      <c r="H18798">
        <v>0</v>
      </c>
      <c r="I18798">
        <v>0</v>
      </c>
      <c r="J18798">
        <v>0</v>
      </c>
      <c r="K18798" t="s">
        <v>72596</v>
      </c>
    </row>
    <row r="18799" spans="1:11" x14ac:dyDescent="0.3">
      <c r="A18799" t="s">
        <v>72597</v>
      </c>
      <c r="B18799" t="s">
        <v>72598</v>
      </c>
      <c r="C18799" t="s">
        <v>27</v>
      </c>
      <c r="D18799" t="s">
        <v>72599</v>
      </c>
      <c r="E18799" t="s">
        <v>65444</v>
      </c>
      <c r="F18799" t="s">
        <v>41</v>
      </c>
      <c r="G18799" t="s">
        <v>3422</v>
      </c>
      <c r="H18799">
        <v>0</v>
      </c>
      <c r="I18799">
        <v>0</v>
      </c>
      <c r="J18799">
        <v>0</v>
      </c>
      <c r="K18799" t="s">
        <v>72600</v>
      </c>
    </row>
    <row r="18800" spans="1:11" x14ac:dyDescent="0.3">
      <c r="A18800" t="s">
        <v>72601</v>
      </c>
      <c r="C18800" t="s">
        <v>27</v>
      </c>
      <c r="D18800" t="s">
        <v>72602</v>
      </c>
      <c r="E18800" t="s">
        <v>65444</v>
      </c>
      <c r="F18800" t="s">
        <v>41</v>
      </c>
      <c r="G18800" t="s">
        <v>42</v>
      </c>
      <c r="H18800">
        <v>0</v>
      </c>
      <c r="I18800">
        <v>0</v>
      </c>
      <c r="J18800">
        <v>0</v>
      </c>
      <c r="K18800" t="s">
        <v>72603</v>
      </c>
    </row>
    <row r="18801" spans="1:11" x14ac:dyDescent="0.3">
      <c r="A18801" t="s">
        <v>72604</v>
      </c>
      <c r="B18801" t="s">
        <v>72605</v>
      </c>
      <c r="C18801" t="s">
        <v>13</v>
      </c>
      <c r="D18801" t="s">
        <v>72606</v>
      </c>
      <c r="E18801" t="s">
        <v>66835</v>
      </c>
      <c r="F18801" t="s">
        <v>2703</v>
      </c>
      <c r="G18801" t="s">
        <v>42</v>
      </c>
      <c r="H18801">
        <v>0</v>
      </c>
      <c r="I18801">
        <v>0</v>
      </c>
      <c r="J18801">
        <v>0</v>
      </c>
      <c r="K18801" t="s">
        <v>72607</v>
      </c>
    </row>
    <row r="18802" spans="1:11" x14ac:dyDescent="0.3">
      <c r="A18802" t="s">
        <v>72608</v>
      </c>
      <c r="B18802" t="s">
        <v>72609</v>
      </c>
      <c r="C18802" t="s">
        <v>13</v>
      </c>
      <c r="D18802" t="s">
        <v>72610</v>
      </c>
      <c r="E18802" t="s">
        <v>66835</v>
      </c>
      <c r="F18802" t="s">
        <v>16</v>
      </c>
      <c r="G18802" t="s">
        <v>9279</v>
      </c>
      <c r="H18802">
        <v>0</v>
      </c>
      <c r="I18802">
        <v>0</v>
      </c>
      <c r="J18802">
        <v>0</v>
      </c>
      <c r="K18802" t="s">
        <v>72611</v>
      </c>
    </row>
    <row r="18803" spans="1:11" x14ac:dyDescent="0.3">
      <c r="A18803" t="s">
        <v>72612</v>
      </c>
      <c r="B18803" t="s">
        <v>72613</v>
      </c>
      <c r="C18803" t="s">
        <v>558</v>
      </c>
      <c r="D18803" t="s">
        <v>72614</v>
      </c>
      <c r="E18803" t="s">
        <v>895</v>
      </c>
      <c r="F18803" t="s">
        <v>16</v>
      </c>
      <c r="G18803" t="s">
        <v>17996</v>
      </c>
      <c r="H18803">
        <v>0</v>
      </c>
      <c r="I18803">
        <v>0</v>
      </c>
      <c r="J18803">
        <v>0</v>
      </c>
      <c r="K18803" t="s">
        <v>72615</v>
      </c>
    </row>
    <row r="18804" spans="1:11" x14ac:dyDescent="0.3">
      <c r="A18804" t="s">
        <v>72616</v>
      </c>
      <c r="B18804" t="s">
        <v>72617</v>
      </c>
      <c r="C18804" t="s">
        <v>13</v>
      </c>
      <c r="D18804" t="s">
        <v>72618</v>
      </c>
      <c r="E18804" t="s">
        <v>66835</v>
      </c>
      <c r="F18804" t="s">
        <v>10052</v>
      </c>
      <c r="G18804" t="s">
        <v>42</v>
      </c>
      <c r="H18804">
        <v>0</v>
      </c>
      <c r="I18804">
        <v>0</v>
      </c>
      <c r="J18804">
        <v>0</v>
      </c>
      <c r="K18804" t="s">
        <v>72619</v>
      </c>
    </row>
    <row r="18805" spans="1:11" x14ac:dyDescent="0.3">
      <c r="A18805" t="s">
        <v>72620</v>
      </c>
      <c r="B18805" t="s">
        <v>72621</v>
      </c>
      <c r="C18805" t="s">
        <v>13</v>
      </c>
      <c r="D18805" t="s">
        <v>72610</v>
      </c>
      <c r="E18805" t="s">
        <v>66835</v>
      </c>
      <c r="F18805" t="s">
        <v>3555</v>
      </c>
      <c r="G18805" t="s">
        <v>42</v>
      </c>
      <c r="H18805">
        <v>0</v>
      </c>
      <c r="I18805">
        <v>0</v>
      </c>
      <c r="J18805">
        <v>0</v>
      </c>
      <c r="K18805" t="s">
        <v>72622</v>
      </c>
    </row>
    <row r="18806" spans="1:11" x14ac:dyDescent="0.3">
      <c r="A18806" t="s">
        <v>72623</v>
      </c>
      <c r="B18806" t="s">
        <v>72624</v>
      </c>
      <c r="C18806" t="s">
        <v>13</v>
      </c>
      <c r="D18806" t="s">
        <v>72625</v>
      </c>
      <c r="E18806" t="s">
        <v>66835</v>
      </c>
      <c r="F18806" t="s">
        <v>13789</v>
      </c>
      <c r="G18806" t="s">
        <v>42</v>
      </c>
      <c r="H18806">
        <v>0</v>
      </c>
      <c r="I18806">
        <v>0</v>
      </c>
      <c r="J18806">
        <v>0</v>
      </c>
      <c r="K18806" t="s">
        <v>72626</v>
      </c>
    </row>
    <row r="18807" spans="1:11" x14ac:dyDescent="0.3">
      <c r="A18807" t="s">
        <v>72627</v>
      </c>
      <c r="C18807" t="s">
        <v>27</v>
      </c>
      <c r="D18807" t="s">
        <v>72628</v>
      </c>
      <c r="E18807" t="s">
        <v>65444</v>
      </c>
      <c r="F18807" t="s">
        <v>41</v>
      </c>
      <c r="G18807" t="s">
        <v>42</v>
      </c>
      <c r="H18807">
        <v>0</v>
      </c>
      <c r="I18807">
        <v>0</v>
      </c>
      <c r="J18807">
        <v>0</v>
      </c>
      <c r="K18807" t="s">
        <v>72629</v>
      </c>
    </row>
    <row r="18808" spans="1:11" x14ac:dyDescent="0.3">
      <c r="A18808" t="s">
        <v>72630</v>
      </c>
      <c r="B18808" t="s">
        <v>72631</v>
      </c>
      <c r="C18808" t="s">
        <v>13</v>
      </c>
      <c r="D18808" t="s">
        <v>72632</v>
      </c>
      <c r="E18808" t="s">
        <v>66835</v>
      </c>
      <c r="F18808" t="s">
        <v>16</v>
      </c>
      <c r="G18808" t="s">
        <v>4960</v>
      </c>
      <c r="H18808">
        <v>0</v>
      </c>
      <c r="I18808">
        <v>0</v>
      </c>
      <c r="J18808">
        <v>0</v>
      </c>
      <c r="K18808" t="s">
        <v>72633</v>
      </c>
    </row>
    <row r="18809" spans="1:11" x14ac:dyDescent="0.3">
      <c r="A18809" t="s">
        <v>72634</v>
      </c>
      <c r="C18809" t="s">
        <v>20</v>
      </c>
      <c r="D18809" t="s">
        <v>72635</v>
      </c>
      <c r="E18809" t="s">
        <v>62177</v>
      </c>
      <c r="F18809" t="s">
        <v>3030</v>
      </c>
      <c r="G18809" t="s">
        <v>42</v>
      </c>
      <c r="H18809">
        <v>0</v>
      </c>
      <c r="I18809">
        <v>0</v>
      </c>
      <c r="J18809">
        <v>0</v>
      </c>
      <c r="K18809" t="s">
        <v>72636</v>
      </c>
    </row>
    <row r="18810" spans="1:11" x14ac:dyDescent="0.3">
      <c r="A18810" t="s">
        <v>72637</v>
      </c>
      <c r="B18810" t="s">
        <v>72638</v>
      </c>
      <c r="C18810" t="s">
        <v>13</v>
      </c>
      <c r="D18810" t="s">
        <v>72639</v>
      </c>
      <c r="E18810" t="s">
        <v>66835</v>
      </c>
      <c r="F18810" t="s">
        <v>16</v>
      </c>
      <c r="G18810" t="s">
        <v>3945</v>
      </c>
      <c r="H18810">
        <v>0</v>
      </c>
      <c r="I18810">
        <v>0</v>
      </c>
      <c r="J18810">
        <v>0</v>
      </c>
      <c r="K18810" t="s">
        <v>72640</v>
      </c>
    </row>
    <row r="18811" spans="1:11" x14ac:dyDescent="0.3">
      <c r="A18811" t="s">
        <v>72641</v>
      </c>
      <c r="B18811" t="s">
        <v>72642</v>
      </c>
      <c r="C18811" t="s">
        <v>27</v>
      </c>
      <c r="D18811" t="s">
        <v>72643</v>
      </c>
      <c r="E18811" t="s">
        <v>65444</v>
      </c>
      <c r="F18811" t="s">
        <v>41</v>
      </c>
      <c r="G18811" t="s">
        <v>42</v>
      </c>
      <c r="H18811">
        <v>0</v>
      </c>
      <c r="I18811">
        <v>0</v>
      </c>
      <c r="J18811">
        <v>0</v>
      </c>
      <c r="K18811" t="s">
        <v>72644</v>
      </c>
    </row>
    <row r="18812" spans="1:11" x14ac:dyDescent="0.3">
      <c r="A18812" t="s">
        <v>72645</v>
      </c>
      <c r="B18812" t="s">
        <v>72646</v>
      </c>
      <c r="C18812" t="s">
        <v>27</v>
      </c>
      <c r="D18812" t="s">
        <v>72647</v>
      </c>
      <c r="E18812" t="s">
        <v>65444</v>
      </c>
      <c r="F18812" t="s">
        <v>41</v>
      </c>
      <c r="G18812" t="s">
        <v>42</v>
      </c>
      <c r="H18812">
        <v>0</v>
      </c>
      <c r="I18812">
        <v>0</v>
      </c>
      <c r="J18812">
        <v>0</v>
      </c>
      <c r="K18812" t="s">
        <v>72648</v>
      </c>
    </row>
    <row r="18813" spans="1:11" x14ac:dyDescent="0.3">
      <c r="A18813" t="s">
        <v>72649</v>
      </c>
      <c r="B18813" t="s">
        <v>72650</v>
      </c>
      <c r="C18813" t="s">
        <v>27</v>
      </c>
      <c r="D18813" t="s">
        <v>72651</v>
      </c>
      <c r="E18813" t="s">
        <v>65444</v>
      </c>
      <c r="F18813" t="s">
        <v>41</v>
      </c>
      <c r="G18813" t="s">
        <v>42</v>
      </c>
      <c r="H18813">
        <v>0</v>
      </c>
      <c r="I18813">
        <v>0</v>
      </c>
      <c r="J18813">
        <v>0</v>
      </c>
      <c r="K18813" t="s">
        <v>72652</v>
      </c>
    </row>
    <row r="18814" spans="1:11" x14ac:dyDescent="0.3">
      <c r="A18814" t="s">
        <v>72653</v>
      </c>
      <c r="B18814" t="s">
        <v>72654</v>
      </c>
      <c r="C18814" t="s">
        <v>27</v>
      </c>
      <c r="D18814" t="s">
        <v>72655</v>
      </c>
      <c r="E18814" t="s">
        <v>65444</v>
      </c>
      <c r="F18814" t="s">
        <v>41</v>
      </c>
      <c r="G18814" t="s">
        <v>42</v>
      </c>
      <c r="H18814">
        <v>0</v>
      </c>
      <c r="I18814">
        <v>0</v>
      </c>
      <c r="J18814">
        <v>0</v>
      </c>
      <c r="K18814" t="s">
        <v>72656</v>
      </c>
    </row>
    <row r="18815" spans="1:11" x14ac:dyDescent="0.3">
      <c r="A18815" t="s">
        <v>72657</v>
      </c>
      <c r="B18815" t="s">
        <v>72658</v>
      </c>
      <c r="C18815" t="s">
        <v>20</v>
      </c>
      <c r="D18815" t="s">
        <v>72659</v>
      </c>
      <c r="E18815" t="s">
        <v>71202</v>
      </c>
      <c r="F18815" t="s">
        <v>1611</v>
      </c>
      <c r="G18815" t="s">
        <v>42</v>
      </c>
      <c r="H18815">
        <v>0</v>
      </c>
      <c r="I18815">
        <v>0</v>
      </c>
      <c r="J18815">
        <v>0</v>
      </c>
      <c r="K18815" t="s">
        <v>72660</v>
      </c>
    </row>
    <row r="18816" spans="1:11" x14ac:dyDescent="0.3">
      <c r="A18816" t="s">
        <v>72661</v>
      </c>
      <c r="B18816" t="s">
        <v>72662</v>
      </c>
      <c r="C18816" t="s">
        <v>20</v>
      </c>
      <c r="D18816" t="s">
        <v>72663</v>
      </c>
      <c r="E18816" t="s">
        <v>71202</v>
      </c>
      <c r="F18816" t="s">
        <v>16</v>
      </c>
      <c r="G18816" t="s">
        <v>25799</v>
      </c>
      <c r="H18816">
        <v>0</v>
      </c>
      <c r="I18816">
        <v>0</v>
      </c>
      <c r="J18816">
        <v>0</v>
      </c>
      <c r="K18816" t="s">
        <v>72664</v>
      </c>
    </row>
    <row r="18817" spans="1:11" x14ac:dyDescent="0.3">
      <c r="A18817" t="s">
        <v>72665</v>
      </c>
      <c r="B18817" t="s">
        <v>72666</v>
      </c>
      <c r="C18817" t="s">
        <v>13</v>
      </c>
      <c r="D18817" t="s">
        <v>72667</v>
      </c>
      <c r="E18817" t="s">
        <v>66835</v>
      </c>
      <c r="F18817" t="s">
        <v>16</v>
      </c>
      <c r="G18817" t="s">
        <v>6400</v>
      </c>
      <c r="H18817">
        <v>0</v>
      </c>
      <c r="I18817">
        <v>0</v>
      </c>
      <c r="J18817">
        <v>0</v>
      </c>
      <c r="K18817" t="s">
        <v>72668</v>
      </c>
    </row>
    <row r="18818" spans="1:11" x14ac:dyDescent="0.3">
      <c r="A18818" t="s">
        <v>72669</v>
      </c>
      <c r="C18818" t="s">
        <v>147</v>
      </c>
      <c r="D18818" t="s">
        <v>72670</v>
      </c>
      <c r="E18818" t="s">
        <v>4768</v>
      </c>
      <c r="F18818" t="s">
        <v>16</v>
      </c>
      <c r="G18818" t="s">
        <v>16097</v>
      </c>
      <c r="H18818">
        <v>0</v>
      </c>
      <c r="I18818">
        <v>0</v>
      </c>
      <c r="J18818">
        <v>0</v>
      </c>
      <c r="K18818" t="s">
        <v>72671</v>
      </c>
    </row>
    <row r="18819" spans="1:11" x14ac:dyDescent="0.3">
      <c r="A18819" t="s">
        <v>72672</v>
      </c>
      <c r="B18819" t="s">
        <v>72673</v>
      </c>
      <c r="C18819" t="s">
        <v>20</v>
      </c>
      <c r="D18819" t="s">
        <v>72674</v>
      </c>
      <c r="E18819" t="s">
        <v>71202</v>
      </c>
      <c r="F18819" t="s">
        <v>191</v>
      </c>
      <c r="G18819" t="s">
        <v>1162</v>
      </c>
      <c r="H18819">
        <v>0</v>
      </c>
      <c r="I18819">
        <v>0</v>
      </c>
      <c r="J18819">
        <v>0</v>
      </c>
      <c r="K18819" t="s">
        <v>72675</v>
      </c>
    </row>
    <row r="18820" spans="1:11" x14ac:dyDescent="0.3">
      <c r="A18820" t="s">
        <v>72676</v>
      </c>
      <c r="B18820" t="s">
        <v>72677</v>
      </c>
      <c r="C18820" t="s">
        <v>27</v>
      </c>
      <c r="D18820" t="s">
        <v>72678</v>
      </c>
      <c r="E18820" t="s">
        <v>65444</v>
      </c>
      <c r="F18820" t="s">
        <v>41</v>
      </c>
      <c r="G18820" t="s">
        <v>42</v>
      </c>
      <c r="H18820">
        <v>0</v>
      </c>
      <c r="I18820">
        <v>0</v>
      </c>
      <c r="J18820">
        <v>0</v>
      </c>
      <c r="K18820" t="s">
        <v>72679</v>
      </c>
    </row>
    <row r="18821" spans="1:11" x14ac:dyDescent="0.3">
      <c r="A18821" t="s">
        <v>72680</v>
      </c>
      <c r="B18821" t="s">
        <v>72681</v>
      </c>
      <c r="C18821" t="s">
        <v>27</v>
      </c>
      <c r="D18821" t="s">
        <v>72682</v>
      </c>
      <c r="E18821" t="s">
        <v>65444</v>
      </c>
      <c r="F18821" t="s">
        <v>41</v>
      </c>
      <c r="G18821" t="s">
        <v>42</v>
      </c>
      <c r="H18821">
        <v>0</v>
      </c>
      <c r="I18821">
        <v>0</v>
      </c>
      <c r="J18821">
        <v>0</v>
      </c>
      <c r="K18821" t="s">
        <v>72683</v>
      </c>
    </row>
    <row r="18822" spans="1:11" x14ac:dyDescent="0.3">
      <c r="A18822" t="s">
        <v>72684</v>
      </c>
      <c r="B18822" t="s">
        <v>72685</v>
      </c>
      <c r="C18822" t="s">
        <v>27</v>
      </c>
      <c r="D18822" t="s">
        <v>72686</v>
      </c>
      <c r="E18822" t="s">
        <v>65444</v>
      </c>
      <c r="F18822" t="s">
        <v>16</v>
      </c>
      <c r="G18822" t="s">
        <v>3863</v>
      </c>
      <c r="H18822">
        <v>0</v>
      </c>
      <c r="I18822">
        <v>0</v>
      </c>
      <c r="J18822">
        <v>0</v>
      </c>
      <c r="K18822" t="s">
        <v>72687</v>
      </c>
    </row>
    <row r="18823" spans="1:11" x14ac:dyDescent="0.3">
      <c r="A18823" t="s">
        <v>72688</v>
      </c>
      <c r="B18823" t="s">
        <v>72689</v>
      </c>
      <c r="C18823" t="s">
        <v>27</v>
      </c>
      <c r="D18823" t="s">
        <v>72690</v>
      </c>
      <c r="E18823" t="s">
        <v>65444</v>
      </c>
      <c r="F18823" t="s">
        <v>41</v>
      </c>
      <c r="G18823" t="s">
        <v>42</v>
      </c>
      <c r="H18823">
        <v>0</v>
      </c>
      <c r="I18823">
        <v>0</v>
      </c>
      <c r="J18823">
        <v>0</v>
      </c>
      <c r="K18823" t="s">
        <v>72691</v>
      </c>
    </row>
    <row r="18824" spans="1:11" x14ac:dyDescent="0.3">
      <c r="A18824" t="s">
        <v>72692</v>
      </c>
      <c r="B18824" t="s">
        <v>72693</v>
      </c>
      <c r="C18824" t="s">
        <v>27</v>
      </c>
      <c r="D18824" t="s">
        <v>72694</v>
      </c>
      <c r="E18824" t="s">
        <v>65444</v>
      </c>
      <c r="F18824" t="s">
        <v>41</v>
      </c>
      <c r="G18824" t="s">
        <v>42</v>
      </c>
      <c r="H18824">
        <v>0</v>
      </c>
      <c r="I18824">
        <v>0</v>
      </c>
      <c r="J18824">
        <v>0</v>
      </c>
      <c r="K18824" t="s">
        <v>72695</v>
      </c>
    </row>
    <row r="18825" spans="1:11" x14ac:dyDescent="0.3">
      <c r="A18825" t="s">
        <v>72696</v>
      </c>
      <c r="B18825" t="s">
        <v>72697</v>
      </c>
      <c r="C18825" t="s">
        <v>27</v>
      </c>
      <c r="D18825" t="s">
        <v>72698</v>
      </c>
      <c r="E18825" t="s">
        <v>65444</v>
      </c>
      <c r="F18825" t="s">
        <v>41</v>
      </c>
      <c r="G18825" t="s">
        <v>42</v>
      </c>
      <c r="H18825">
        <v>0</v>
      </c>
      <c r="I18825">
        <v>0</v>
      </c>
      <c r="J18825">
        <v>0</v>
      </c>
      <c r="K18825" t="s">
        <v>72699</v>
      </c>
    </row>
    <row r="18826" spans="1:11" x14ac:dyDescent="0.3">
      <c r="A18826" t="s">
        <v>72700</v>
      </c>
      <c r="B18826" t="s">
        <v>72701</v>
      </c>
      <c r="C18826" t="s">
        <v>27</v>
      </c>
      <c r="D18826" t="s">
        <v>72702</v>
      </c>
      <c r="E18826" t="s">
        <v>65444</v>
      </c>
      <c r="F18826" t="s">
        <v>41</v>
      </c>
      <c r="G18826" t="s">
        <v>42</v>
      </c>
      <c r="H18826">
        <v>0</v>
      </c>
      <c r="I18826">
        <v>0</v>
      </c>
      <c r="J18826">
        <v>0</v>
      </c>
      <c r="K18826" t="s">
        <v>72703</v>
      </c>
    </row>
    <row r="18827" spans="1:11" x14ac:dyDescent="0.3">
      <c r="A18827" t="s">
        <v>72704</v>
      </c>
      <c r="B18827" t="s">
        <v>72705</v>
      </c>
      <c r="C18827" t="s">
        <v>20</v>
      </c>
      <c r="D18827" t="s">
        <v>72706</v>
      </c>
      <c r="E18827" t="s">
        <v>62177</v>
      </c>
      <c r="F18827" t="s">
        <v>11585</v>
      </c>
      <c r="G18827" t="s">
        <v>42</v>
      </c>
      <c r="H18827">
        <v>0</v>
      </c>
      <c r="I18827">
        <v>0</v>
      </c>
      <c r="J18827">
        <v>0</v>
      </c>
      <c r="K18827" t="s">
        <v>72707</v>
      </c>
    </row>
    <row r="18828" spans="1:11" x14ac:dyDescent="0.3">
      <c r="A18828" t="s">
        <v>72708</v>
      </c>
      <c r="B18828" t="s">
        <v>72709</v>
      </c>
      <c r="C18828" t="s">
        <v>27</v>
      </c>
      <c r="D18828" t="s">
        <v>72710</v>
      </c>
      <c r="E18828" t="s">
        <v>65444</v>
      </c>
      <c r="F18828" t="s">
        <v>41</v>
      </c>
      <c r="G18828" t="s">
        <v>42</v>
      </c>
      <c r="H18828">
        <v>0</v>
      </c>
      <c r="I18828">
        <v>0</v>
      </c>
      <c r="J18828">
        <v>0</v>
      </c>
      <c r="K18828" t="s">
        <v>72711</v>
      </c>
    </row>
    <row r="18829" spans="1:11" x14ac:dyDescent="0.3">
      <c r="A18829" t="s">
        <v>72712</v>
      </c>
      <c r="B18829" t="s">
        <v>72713</v>
      </c>
      <c r="C18829" t="s">
        <v>27</v>
      </c>
      <c r="D18829" t="s">
        <v>72714</v>
      </c>
      <c r="E18829" t="s">
        <v>65444</v>
      </c>
      <c r="F18829" t="s">
        <v>41</v>
      </c>
      <c r="G18829" t="s">
        <v>42</v>
      </c>
      <c r="H18829">
        <v>0</v>
      </c>
      <c r="I18829">
        <v>0</v>
      </c>
      <c r="J18829">
        <v>0</v>
      </c>
      <c r="K18829" t="s">
        <v>72715</v>
      </c>
    </row>
    <row r="18830" spans="1:11" x14ac:dyDescent="0.3">
      <c r="A18830" t="s">
        <v>72716</v>
      </c>
      <c r="B18830" t="s">
        <v>72717</v>
      </c>
      <c r="C18830" t="s">
        <v>13</v>
      </c>
      <c r="D18830" t="s">
        <v>72718</v>
      </c>
      <c r="E18830" t="s">
        <v>66835</v>
      </c>
      <c r="F18830" t="s">
        <v>16</v>
      </c>
      <c r="G18830" t="s">
        <v>22797</v>
      </c>
      <c r="H18830">
        <v>0</v>
      </c>
      <c r="I18830">
        <v>0</v>
      </c>
      <c r="J18830">
        <v>0</v>
      </c>
      <c r="K18830" t="s">
        <v>72719</v>
      </c>
    </row>
    <row r="18831" spans="1:11" x14ac:dyDescent="0.3">
      <c r="A18831" t="s">
        <v>72720</v>
      </c>
      <c r="B18831" t="s">
        <v>72721</v>
      </c>
      <c r="C18831" t="s">
        <v>558</v>
      </c>
      <c r="D18831" t="s">
        <v>72722</v>
      </c>
      <c r="E18831" t="s">
        <v>18607</v>
      </c>
      <c r="F18831" t="s">
        <v>16</v>
      </c>
      <c r="G18831" t="s">
        <v>7288</v>
      </c>
      <c r="H18831">
        <v>0</v>
      </c>
      <c r="I18831">
        <v>0</v>
      </c>
      <c r="J18831">
        <v>0</v>
      </c>
      <c r="K18831" t="s">
        <v>72723</v>
      </c>
    </row>
    <row r="18832" spans="1:11" x14ac:dyDescent="0.3">
      <c r="A18832" t="s">
        <v>72724</v>
      </c>
      <c r="B18832" t="s">
        <v>72725</v>
      </c>
      <c r="C18832" t="s">
        <v>558</v>
      </c>
      <c r="D18832" t="s">
        <v>72726</v>
      </c>
      <c r="E18832" t="s">
        <v>18607</v>
      </c>
      <c r="F18832" t="s">
        <v>16</v>
      </c>
      <c r="G18832" t="s">
        <v>4943</v>
      </c>
      <c r="H18832">
        <v>0</v>
      </c>
      <c r="I18832">
        <v>0</v>
      </c>
      <c r="J18832">
        <v>0</v>
      </c>
      <c r="K18832" t="s">
        <v>72727</v>
      </c>
    </row>
    <row r="18833" spans="1:11" x14ac:dyDescent="0.3">
      <c r="A18833" t="s">
        <v>72728</v>
      </c>
      <c r="B18833" t="s">
        <v>72729</v>
      </c>
      <c r="C18833" t="s">
        <v>13</v>
      </c>
      <c r="D18833" t="s">
        <v>72730</v>
      </c>
      <c r="E18833" t="s">
        <v>66835</v>
      </c>
      <c r="F18833" t="s">
        <v>16</v>
      </c>
      <c r="G18833" t="s">
        <v>72731</v>
      </c>
      <c r="H18833">
        <v>0</v>
      </c>
      <c r="I18833">
        <v>0</v>
      </c>
      <c r="J18833">
        <v>0</v>
      </c>
      <c r="K18833" t="s">
        <v>72732</v>
      </c>
    </row>
    <row r="18834" spans="1:11" x14ac:dyDescent="0.3">
      <c r="A18834" t="s">
        <v>72733</v>
      </c>
      <c r="B18834" t="s">
        <v>72734</v>
      </c>
      <c r="C18834" t="s">
        <v>13</v>
      </c>
      <c r="D18834" t="s">
        <v>72735</v>
      </c>
      <c r="E18834" t="s">
        <v>66835</v>
      </c>
      <c r="F18834" t="s">
        <v>16</v>
      </c>
      <c r="G18834" t="s">
        <v>2906</v>
      </c>
      <c r="H18834">
        <v>0</v>
      </c>
      <c r="I18834">
        <v>0</v>
      </c>
      <c r="J18834">
        <v>0</v>
      </c>
      <c r="K18834" t="s">
        <v>72736</v>
      </c>
    </row>
    <row r="18835" spans="1:11" x14ac:dyDescent="0.3">
      <c r="A18835" t="s">
        <v>72737</v>
      </c>
      <c r="B18835" t="s">
        <v>72738</v>
      </c>
      <c r="C18835" t="s">
        <v>13</v>
      </c>
      <c r="D18835" t="s">
        <v>72739</v>
      </c>
      <c r="E18835" t="s">
        <v>66835</v>
      </c>
      <c r="F18835" t="s">
        <v>16</v>
      </c>
      <c r="G18835" t="s">
        <v>1434</v>
      </c>
      <c r="H18835">
        <v>0</v>
      </c>
      <c r="I18835">
        <v>0</v>
      </c>
      <c r="J18835">
        <v>0</v>
      </c>
      <c r="K18835" t="s">
        <v>72740</v>
      </c>
    </row>
    <row r="18836" spans="1:11" x14ac:dyDescent="0.3">
      <c r="A18836" t="s">
        <v>72741</v>
      </c>
      <c r="B18836" t="s">
        <v>72742</v>
      </c>
      <c r="C18836" t="s">
        <v>558</v>
      </c>
      <c r="D18836" t="s">
        <v>72743</v>
      </c>
      <c r="E18836" t="s">
        <v>18607</v>
      </c>
      <c r="F18836" t="s">
        <v>16</v>
      </c>
      <c r="G18836" t="s">
        <v>3950</v>
      </c>
      <c r="H18836">
        <v>0</v>
      </c>
      <c r="I18836">
        <v>0</v>
      </c>
      <c r="J18836">
        <v>0</v>
      </c>
      <c r="K18836" t="s">
        <v>72744</v>
      </c>
    </row>
    <row r="18837" spans="1:11" x14ac:dyDescent="0.3">
      <c r="A18837" t="s">
        <v>72745</v>
      </c>
      <c r="B18837" t="s">
        <v>72746</v>
      </c>
      <c r="C18837" t="s">
        <v>20</v>
      </c>
      <c r="D18837" t="s">
        <v>72747</v>
      </c>
      <c r="E18837" t="s">
        <v>62177</v>
      </c>
      <c r="F18837" t="s">
        <v>11456</v>
      </c>
      <c r="G18837" t="s">
        <v>42</v>
      </c>
      <c r="H18837">
        <v>0</v>
      </c>
      <c r="I18837">
        <v>0</v>
      </c>
      <c r="J18837">
        <v>0</v>
      </c>
      <c r="K18837" t="s">
        <v>72748</v>
      </c>
    </row>
    <row r="18838" spans="1:11" x14ac:dyDescent="0.3">
      <c r="A18838" t="s">
        <v>72749</v>
      </c>
      <c r="B18838" t="s">
        <v>72750</v>
      </c>
      <c r="C18838" t="s">
        <v>27</v>
      </c>
      <c r="D18838" t="s">
        <v>72751</v>
      </c>
      <c r="E18838" t="s">
        <v>65444</v>
      </c>
      <c r="F18838" t="s">
        <v>16</v>
      </c>
      <c r="G18838" t="s">
        <v>3791</v>
      </c>
      <c r="H18838">
        <v>0</v>
      </c>
      <c r="I18838">
        <v>0</v>
      </c>
      <c r="J18838">
        <v>0</v>
      </c>
      <c r="K18838" t="s">
        <v>72752</v>
      </c>
    </row>
    <row r="18839" spans="1:11" x14ac:dyDescent="0.3">
      <c r="A18839" t="s">
        <v>72753</v>
      </c>
      <c r="B18839" t="s">
        <v>72754</v>
      </c>
      <c r="C18839" t="s">
        <v>13</v>
      </c>
      <c r="D18839" t="s">
        <v>72755</v>
      </c>
      <c r="E18839" t="s">
        <v>66835</v>
      </c>
      <c r="F18839" t="s">
        <v>16</v>
      </c>
      <c r="G18839" t="s">
        <v>17565</v>
      </c>
      <c r="H18839">
        <v>0</v>
      </c>
      <c r="I18839">
        <v>0</v>
      </c>
      <c r="J18839">
        <v>0</v>
      </c>
      <c r="K18839" t="s">
        <v>72756</v>
      </c>
    </row>
    <row r="18840" spans="1:11" x14ac:dyDescent="0.3">
      <c r="A18840" t="s">
        <v>72757</v>
      </c>
      <c r="B18840" t="s">
        <v>72758</v>
      </c>
      <c r="C18840" t="s">
        <v>27</v>
      </c>
      <c r="D18840" t="s">
        <v>72759</v>
      </c>
      <c r="E18840" t="s">
        <v>65444</v>
      </c>
      <c r="F18840" t="s">
        <v>16</v>
      </c>
      <c r="G18840" t="s">
        <v>3791</v>
      </c>
      <c r="H18840">
        <v>0</v>
      </c>
      <c r="I18840">
        <v>0</v>
      </c>
      <c r="J18840">
        <v>0</v>
      </c>
      <c r="K18840" t="s">
        <v>72760</v>
      </c>
    </row>
    <row r="18841" spans="1:11" x14ac:dyDescent="0.3">
      <c r="A18841" t="s">
        <v>72761</v>
      </c>
      <c r="B18841" t="s">
        <v>72762</v>
      </c>
      <c r="C18841" t="s">
        <v>27</v>
      </c>
      <c r="D18841" t="s">
        <v>72763</v>
      </c>
      <c r="E18841" t="s">
        <v>65444</v>
      </c>
      <c r="F18841" t="s">
        <v>41</v>
      </c>
      <c r="G18841" t="s">
        <v>42</v>
      </c>
      <c r="H18841">
        <v>0</v>
      </c>
      <c r="I18841">
        <v>0</v>
      </c>
      <c r="J18841">
        <v>0</v>
      </c>
      <c r="K18841" t="s">
        <v>72764</v>
      </c>
    </row>
    <row r="18842" spans="1:11" x14ac:dyDescent="0.3">
      <c r="A18842" t="s">
        <v>72765</v>
      </c>
      <c r="B18842" t="s">
        <v>72766</v>
      </c>
      <c r="C18842" t="s">
        <v>558</v>
      </c>
      <c r="D18842" t="s">
        <v>72767</v>
      </c>
      <c r="E18842" t="s">
        <v>2102</v>
      </c>
      <c r="F18842" t="s">
        <v>14447</v>
      </c>
      <c r="G18842" t="s">
        <v>42</v>
      </c>
      <c r="H18842">
        <v>0</v>
      </c>
      <c r="I18842">
        <v>0</v>
      </c>
      <c r="J18842">
        <v>0</v>
      </c>
      <c r="K18842" t="s">
        <v>72768</v>
      </c>
    </row>
    <row r="18843" spans="1:11" x14ac:dyDescent="0.3">
      <c r="A18843" t="s">
        <v>72769</v>
      </c>
      <c r="B18843" t="s">
        <v>72770</v>
      </c>
      <c r="C18843" t="s">
        <v>27</v>
      </c>
      <c r="D18843" t="s">
        <v>72771</v>
      </c>
      <c r="E18843" t="s">
        <v>65444</v>
      </c>
      <c r="F18843" t="s">
        <v>41</v>
      </c>
      <c r="G18843" t="s">
        <v>42</v>
      </c>
      <c r="H18843">
        <v>0</v>
      </c>
      <c r="I18843">
        <v>0</v>
      </c>
      <c r="J18843">
        <v>0</v>
      </c>
      <c r="K18843" t="s">
        <v>72772</v>
      </c>
    </row>
    <row r="18844" spans="1:11" x14ac:dyDescent="0.3">
      <c r="A18844" t="s">
        <v>72773</v>
      </c>
      <c r="B18844" t="s">
        <v>72774</v>
      </c>
      <c r="C18844" t="s">
        <v>27</v>
      </c>
      <c r="D18844" t="s">
        <v>72775</v>
      </c>
      <c r="E18844" t="s">
        <v>65444</v>
      </c>
      <c r="F18844" t="s">
        <v>16</v>
      </c>
      <c r="G18844" t="s">
        <v>7000</v>
      </c>
      <c r="H18844">
        <v>0</v>
      </c>
      <c r="I18844">
        <v>0</v>
      </c>
      <c r="J18844">
        <v>0</v>
      </c>
      <c r="K18844" t="s">
        <v>72776</v>
      </c>
    </row>
    <row r="18845" spans="1:11" x14ac:dyDescent="0.3">
      <c r="A18845" t="s">
        <v>72777</v>
      </c>
      <c r="B18845" t="s">
        <v>72778</v>
      </c>
      <c r="C18845" t="s">
        <v>27</v>
      </c>
      <c r="D18845" t="s">
        <v>72779</v>
      </c>
      <c r="E18845" t="s">
        <v>65444</v>
      </c>
      <c r="F18845" t="s">
        <v>41</v>
      </c>
      <c r="G18845" t="s">
        <v>42</v>
      </c>
      <c r="H18845">
        <v>0</v>
      </c>
      <c r="I18845">
        <v>0</v>
      </c>
      <c r="J18845">
        <v>0</v>
      </c>
      <c r="K18845" t="s">
        <v>72780</v>
      </c>
    </row>
    <row r="18846" spans="1:11" x14ac:dyDescent="0.3">
      <c r="A18846" t="s">
        <v>72781</v>
      </c>
      <c r="C18846" t="s">
        <v>27</v>
      </c>
      <c r="D18846" t="s">
        <v>72782</v>
      </c>
      <c r="E18846" t="s">
        <v>65444</v>
      </c>
      <c r="F18846" t="s">
        <v>41</v>
      </c>
      <c r="G18846" t="s">
        <v>42</v>
      </c>
      <c r="H18846">
        <v>0</v>
      </c>
      <c r="I18846">
        <v>0</v>
      </c>
      <c r="J18846">
        <v>0</v>
      </c>
      <c r="K18846" t="s">
        <v>72783</v>
      </c>
    </row>
    <row r="18847" spans="1:11" x14ac:dyDescent="0.3">
      <c r="A18847" t="s">
        <v>72784</v>
      </c>
      <c r="C18847" t="s">
        <v>20</v>
      </c>
      <c r="D18847" t="s">
        <v>72785</v>
      </c>
      <c r="E18847" t="s">
        <v>62177</v>
      </c>
      <c r="F18847" t="s">
        <v>2224</v>
      </c>
      <c r="G18847" t="s">
        <v>42</v>
      </c>
      <c r="H18847">
        <v>0</v>
      </c>
      <c r="I18847">
        <v>0</v>
      </c>
      <c r="J18847">
        <v>0</v>
      </c>
      <c r="K18847" t="s">
        <v>72786</v>
      </c>
    </row>
    <row r="18848" spans="1:11" x14ac:dyDescent="0.3">
      <c r="A18848" t="s">
        <v>72787</v>
      </c>
      <c r="B18848" t="s">
        <v>72788</v>
      </c>
      <c r="C18848" t="s">
        <v>13</v>
      </c>
      <c r="D18848" t="s">
        <v>72789</v>
      </c>
      <c r="E18848" t="s">
        <v>66835</v>
      </c>
      <c r="F18848" t="s">
        <v>16</v>
      </c>
      <c r="G18848" t="s">
        <v>22797</v>
      </c>
      <c r="H18848">
        <v>0</v>
      </c>
      <c r="I18848">
        <v>0</v>
      </c>
      <c r="J18848">
        <v>0</v>
      </c>
      <c r="K18848" t="s">
        <v>72790</v>
      </c>
    </row>
    <row r="18849" spans="1:11" x14ac:dyDescent="0.3">
      <c r="A18849" t="s">
        <v>72791</v>
      </c>
      <c r="B18849" t="s">
        <v>72792</v>
      </c>
      <c r="C18849" t="s">
        <v>13</v>
      </c>
      <c r="D18849" t="s">
        <v>72793</v>
      </c>
      <c r="E18849" t="s">
        <v>66835</v>
      </c>
      <c r="F18849" t="s">
        <v>16</v>
      </c>
      <c r="G18849" t="s">
        <v>10755</v>
      </c>
      <c r="H18849">
        <v>0</v>
      </c>
      <c r="I18849">
        <v>0</v>
      </c>
      <c r="J18849">
        <v>0</v>
      </c>
      <c r="K18849" t="s">
        <v>72794</v>
      </c>
    </row>
    <row r="18850" spans="1:11" x14ac:dyDescent="0.3">
      <c r="A18850" t="s">
        <v>72795</v>
      </c>
      <c r="B18850" t="s">
        <v>72796</v>
      </c>
      <c r="C18850" t="s">
        <v>20</v>
      </c>
      <c r="D18850" t="s">
        <v>72797</v>
      </c>
      <c r="E18850" t="s">
        <v>71202</v>
      </c>
      <c r="F18850" t="s">
        <v>16</v>
      </c>
      <c r="G18850" t="s">
        <v>3262</v>
      </c>
      <c r="H18850">
        <v>0</v>
      </c>
      <c r="I18850">
        <v>0</v>
      </c>
      <c r="J18850">
        <v>0</v>
      </c>
      <c r="K18850" t="s">
        <v>72798</v>
      </c>
    </row>
    <row r="18851" spans="1:11" x14ac:dyDescent="0.3">
      <c r="A18851" t="s">
        <v>72799</v>
      </c>
      <c r="B18851" t="s">
        <v>72800</v>
      </c>
      <c r="C18851" t="s">
        <v>13</v>
      </c>
      <c r="D18851" t="s">
        <v>72793</v>
      </c>
      <c r="E18851" t="s">
        <v>66835</v>
      </c>
      <c r="F18851" t="s">
        <v>6405</v>
      </c>
      <c r="G18851" t="s">
        <v>42</v>
      </c>
      <c r="H18851">
        <v>0</v>
      </c>
      <c r="I18851">
        <v>0</v>
      </c>
      <c r="J18851">
        <v>0</v>
      </c>
      <c r="K18851" t="s">
        <v>72801</v>
      </c>
    </row>
    <row r="18852" spans="1:11" x14ac:dyDescent="0.3">
      <c r="A18852" t="s">
        <v>72802</v>
      </c>
      <c r="B18852" t="s">
        <v>71535</v>
      </c>
      <c r="C18852" t="s">
        <v>27</v>
      </c>
      <c r="D18852" t="s">
        <v>72803</v>
      </c>
      <c r="E18852" t="s">
        <v>65444</v>
      </c>
      <c r="F18852" t="s">
        <v>41</v>
      </c>
      <c r="G18852" t="s">
        <v>42</v>
      </c>
      <c r="H18852">
        <v>0</v>
      </c>
      <c r="I18852">
        <v>0</v>
      </c>
      <c r="J18852">
        <v>0</v>
      </c>
      <c r="K18852" t="s">
        <v>72804</v>
      </c>
    </row>
    <row r="18853" spans="1:11" x14ac:dyDescent="0.3">
      <c r="A18853" t="s">
        <v>72805</v>
      </c>
      <c r="C18853" t="s">
        <v>27</v>
      </c>
      <c r="D18853" t="s">
        <v>72806</v>
      </c>
      <c r="E18853" t="s">
        <v>65444</v>
      </c>
      <c r="F18853" t="s">
        <v>41</v>
      </c>
      <c r="G18853" t="s">
        <v>42</v>
      </c>
      <c r="H18853">
        <v>0</v>
      </c>
      <c r="I18853">
        <v>0</v>
      </c>
      <c r="J18853">
        <v>0</v>
      </c>
      <c r="K18853" t="s">
        <v>72807</v>
      </c>
    </row>
    <row r="18854" spans="1:11" x14ac:dyDescent="0.3">
      <c r="A18854" t="s">
        <v>72808</v>
      </c>
      <c r="B18854" t="s">
        <v>72809</v>
      </c>
      <c r="C18854" t="s">
        <v>20</v>
      </c>
      <c r="D18854" t="s">
        <v>72810</v>
      </c>
      <c r="E18854" t="s">
        <v>71202</v>
      </c>
      <c r="F18854" t="s">
        <v>2770</v>
      </c>
      <c r="G18854" t="s">
        <v>42</v>
      </c>
      <c r="H18854">
        <v>0</v>
      </c>
      <c r="I18854">
        <v>0</v>
      </c>
      <c r="J18854">
        <v>0</v>
      </c>
      <c r="K18854" t="s">
        <v>72811</v>
      </c>
    </row>
    <row r="18855" spans="1:11" x14ac:dyDescent="0.3">
      <c r="A18855" t="s">
        <v>72812</v>
      </c>
      <c r="B18855" t="s">
        <v>72813</v>
      </c>
      <c r="C18855" t="s">
        <v>27</v>
      </c>
      <c r="D18855" t="s">
        <v>72814</v>
      </c>
      <c r="E18855" t="s">
        <v>65444</v>
      </c>
      <c r="F18855" t="s">
        <v>41</v>
      </c>
      <c r="G18855" t="s">
        <v>42</v>
      </c>
      <c r="H18855">
        <v>0</v>
      </c>
      <c r="I18855">
        <v>0</v>
      </c>
      <c r="J18855">
        <v>0</v>
      </c>
      <c r="K18855" t="s">
        <v>72815</v>
      </c>
    </row>
    <row r="18856" spans="1:11" x14ac:dyDescent="0.3">
      <c r="A18856" t="s">
        <v>72816</v>
      </c>
      <c r="B18856" t="s">
        <v>50034</v>
      </c>
      <c r="C18856" t="s">
        <v>27</v>
      </c>
      <c r="D18856" t="s">
        <v>72817</v>
      </c>
      <c r="E18856" t="s">
        <v>29</v>
      </c>
      <c r="F18856" t="s">
        <v>16</v>
      </c>
      <c r="G18856" t="s">
        <v>17516</v>
      </c>
      <c r="H18856">
        <v>0</v>
      </c>
      <c r="I18856">
        <v>0</v>
      </c>
      <c r="J18856">
        <v>0</v>
      </c>
      <c r="K18856" t="s">
        <v>72818</v>
      </c>
    </row>
    <row r="18857" spans="1:11" x14ac:dyDescent="0.3">
      <c r="A18857" t="s">
        <v>72819</v>
      </c>
      <c r="B18857" t="s">
        <v>72820</v>
      </c>
      <c r="C18857" t="s">
        <v>27</v>
      </c>
      <c r="D18857" t="s">
        <v>72821</v>
      </c>
      <c r="E18857" t="s">
        <v>65444</v>
      </c>
      <c r="F18857" t="s">
        <v>41</v>
      </c>
      <c r="G18857" t="s">
        <v>42</v>
      </c>
      <c r="H18857">
        <v>0</v>
      </c>
      <c r="I18857">
        <v>0</v>
      </c>
      <c r="J18857">
        <v>0</v>
      </c>
      <c r="K18857" t="s">
        <v>72822</v>
      </c>
    </row>
    <row r="18858" spans="1:11" x14ac:dyDescent="0.3">
      <c r="A18858" t="s">
        <v>72823</v>
      </c>
      <c r="B18858" t="s">
        <v>72824</v>
      </c>
      <c r="C18858" t="s">
        <v>13</v>
      </c>
      <c r="D18858" t="s">
        <v>72825</v>
      </c>
      <c r="E18858" t="s">
        <v>66835</v>
      </c>
      <c r="F18858" t="s">
        <v>16</v>
      </c>
      <c r="G18858" t="s">
        <v>9711</v>
      </c>
      <c r="H18858">
        <v>0</v>
      </c>
      <c r="I18858">
        <v>0</v>
      </c>
      <c r="J18858">
        <v>0</v>
      </c>
      <c r="K18858" t="s">
        <v>72826</v>
      </c>
    </row>
    <row r="18859" spans="1:11" x14ac:dyDescent="0.3">
      <c r="A18859" t="s">
        <v>72827</v>
      </c>
      <c r="B18859" t="s">
        <v>72828</v>
      </c>
      <c r="C18859" t="s">
        <v>27</v>
      </c>
      <c r="D18859" t="s">
        <v>72829</v>
      </c>
      <c r="E18859" t="s">
        <v>29</v>
      </c>
      <c r="F18859" t="s">
        <v>41</v>
      </c>
      <c r="G18859" t="s">
        <v>42</v>
      </c>
      <c r="H18859">
        <v>0</v>
      </c>
      <c r="I18859">
        <v>0</v>
      </c>
      <c r="J18859">
        <v>0</v>
      </c>
      <c r="K18859" t="s">
        <v>72830</v>
      </c>
    </row>
    <row r="18860" spans="1:11" x14ac:dyDescent="0.3">
      <c r="A18860" t="s">
        <v>72831</v>
      </c>
      <c r="B18860" t="s">
        <v>72832</v>
      </c>
      <c r="C18860" t="s">
        <v>20</v>
      </c>
      <c r="D18860" t="s">
        <v>72833</v>
      </c>
      <c r="E18860" t="s">
        <v>71202</v>
      </c>
      <c r="F18860" t="s">
        <v>16</v>
      </c>
      <c r="G18860" t="s">
        <v>859</v>
      </c>
      <c r="H18860">
        <v>0</v>
      </c>
      <c r="I18860">
        <v>0</v>
      </c>
      <c r="J18860">
        <v>0</v>
      </c>
      <c r="K18860" t="s">
        <v>72834</v>
      </c>
    </row>
    <row r="18861" spans="1:11" x14ac:dyDescent="0.3">
      <c r="A18861" t="s">
        <v>72835</v>
      </c>
      <c r="B18861" t="s">
        <v>72836</v>
      </c>
      <c r="C18861" t="s">
        <v>20</v>
      </c>
      <c r="D18861" t="s">
        <v>72837</v>
      </c>
      <c r="E18861" t="s">
        <v>71202</v>
      </c>
      <c r="F18861" t="s">
        <v>16</v>
      </c>
      <c r="G18861" t="s">
        <v>14569</v>
      </c>
      <c r="H18861">
        <v>0</v>
      </c>
      <c r="I18861">
        <v>0</v>
      </c>
      <c r="J18861">
        <v>0</v>
      </c>
      <c r="K18861" t="s">
        <v>72838</v>
      </c>
    </row>
    <row r="18862" spans="1:11" x14ac:dyDescent="0.3">
      <c r="A18862" t="s">
        <v>72839</v>
      </c>
      <c r="B18862" t="s">
        <v>72840</v>
      </c>
      <c r="C18862" t="s">
        <v>13</v>
      </c>
      <c r="D18862" t="s">
        <v>72841</v>
      </c>
      <c r="E18862" t="s">
        <v>66835</v>
      </c>
      <c r="F18862" t="s">
        <v>16</v>
      </c>
      <c r="G18862" t="s">
        <v>16097</v>
      </c>
      <c r="H18862">
        <v>0</v>
      </c>
      <c r="I18862">
        <v>0</v>
      </c>
      <c r="J18862">
        <v>0</v>
      </c>
      <c r="K18862" t="s">
        <v>72842</v>
      </c>
    </row>
    <row r="18863" spans="1:11" x14ac:dyDescent="0.3">
      <c r="A18863" t="s">
        <v>72843</v>
      </c>
      <c r="B18863" t="s">
        <v>72844</v>
      </c>
      <c r="C18863" t="s">
        <v>20</v>
      </c>
      <c r="D18863" t="s">
        <v>72845</v>
      </c>
      <c r="E18863" t="s">
        <v>71202</v>
      </c>
      <c r="F18863" t="s">
        <v>16</v>
      </c>
      <c r="G18863" t="s">
        <v>17075</v>
      </c>
      <c r="H18863">
        <v>0</v>
      </c>
      <c r="I18863">
        <v>0</v>
      </c>
      <c r="J18863">
        <v>0</v>
      </c>
      <c r="K18863" t="s">
        <v>72846</v>
      </c>
    </row>
    <row r="18864" spans="1:11" x14ac:dyDescent="0.3">
      <c r="A18864" t="s">
        <v>72847</v>
      </c>
      <c r="B18864" t="s">
        <v>72848</v>
      </c>
      <c r="C18864" t="s">
        <v>558</v>
      </c>
      <c r="D18864" t="s">
        <v>72849</v>
      </c>
      <c r="E18864" t="s">
        <v>32599</v>
      </c>
      <c r="F18864" t="s">
        <v>16</v>
      </c>
      <c r="G18864" t="s">
        <v>21615</v>
      </c>
      <c r="H18864">
        <v>0</v>
      </c>
      <c r="I18864">
        <v>0</v>
      </c>
      <c r="J18864">
        <v>0</v>
      </c>
      <c r="K18864" t="s">
        <v>72850</v>
      </c>
    </row>
    <row r="18865" spans="1:11" x14ac:dyDescent="0.3">
      <c r="A18865" t="s">
        <v>72851</v>
      </c>
      <c r="C18865" t="s">
        <v>13</v>
      </c>
      <c r="D18865" t="e">
        <f>HEPA 필터.</f>
        <v>#NAME?</v>
      </c>
      <c r="E18865" t="s">
        <v>15</v>
      </c>
      <c r="F18865" t="s">
        <v>16</v>
      </c>
      <c r="G18865" t="s">
        <v>42</v>
      </c>
      <c r="H18865">
        <v>0</v>
      </c>
      <c r="I18865">
        <v>0</v>
      </c>
      <c r="J18865">
        <v>0</v>
      </c>
      <c r="K18865" t="s">
        <v>72852</v>
      </c>
    </row>
    <row r="18866" spans="1:11" x14ac:dyDescent="0.3">
      <c r="A18866" t="s">
        <v>72853</v>
      </c>
      <c r="C18866" t="s">
        <v>27</v>
      </c>
      <c r="D18866" t="s">
        <v>72854</v>
      </c>
      <c r="E18866" t="s">
        <v>29</v>
      </c>
      <c r="F18866" t="s">
        <v>16</v>
      </c>
      <c r="G18866" t="s">
        <v>1127</v>
      </c>
      <c r="H18866">
        <v>0</v>
      </c>
      <c r="I18866">
        <v>0</v>
      </c>
      <c r="J18866">
        <v>0</v>
      </c>
      <c r="K18866" t="s">
        <v>72855</v>
      </c>
    </row>
    <row r="18867" spans="1:11" x14ac:dyDescent="0.3">
      <c r="A18867" t="s">
        <v>72856</v>
      </c>
      <c r="B18867" t="s">
        <v>72857</v>
      </c>
      <c r="C18867" t="s">
        <v>27</v>
      </c>
      <c r="D18867" t="s">
        <v>72858</v>
      </c>
      <c r="E18867" t="s">
        <v>29</v>
      </c>
      <c r="F18867" t="s">
        <v>16</v>
      </c>
      <c r="G18867" t="s">
        <v>2318</v>
      </c>
      <c r="H18867">
        <v>0</v>
      </c>
      <c r="I18867">
        <v>0</v>
      </c>
      <c r="J18867">
        <v>0</v>
      </c>
      <c r="K18867" t="s">
        <v>72859</v>
      </c>
    </row>
    <row r="18868" spans="1:11" x14ac:dyDescent="0.3">
      <c r="A18868" t="s">
        <v>72860</v>
      </c>
      <c r="B18868" t="s">
        <v>72861</v>
      </c>
      <c r="C18868" t="s">
        <v>558</v>
      </c>
      <c r="D18868" t="s">
        <v>72862</v>
      </c>
      <c r="E18868" t="s">
        <v>18607</v>
      </c>
      <c r="F18868" t="s">
        <v>16</v>
      </c>
      <c r="G18868" t="s">
        <v>1439</v>
      </c>
      <c r="H18868">
        <v>0</v>
      </c>
      <c r="I18868">
        <v>0</v>
      </c>
      <c r="J18868">
        <v>0</v>
      </c>
      <c r="K18868" t="s">
        <v>72863</v>
      </c>
    </row>
    <row r="18869" spans="1:11" x14ac:dyDescent="0.3">
      <c r="A18869" t="s">
        <v>72854</v>
      </c>
      <c r="B18869" t="s">
        <v>72864</v>
      </c>
      <c r="C18869" t="s">
        <v>558</v>
      </c>
      <c r="D18869" t="s">
        <v>72865</v>
      </c>
      <c r="E18869" t="s">
        <v>2102</v>
      </c>
      <c r="F18869" t="s">
        <v>16</v>
      </c>
      <c r="G18869" t="s">
        <v>54704</v>
      </c>
      <c r="H18869">
        <v>0</v>
      </c>
      <c r="I18869">
        <v>0</v>
      </c>
      <c r="J18869">
        <v>0</v>
      </c>
      <c r="K18869" t="s">
        <v>72866</v>
      </c>
    </row>
    <row r="18870" spans="1:11" x14ac:dyDescent="0.3">
      <c r="A18870" t="s">
        <v>72867</v>
      </c>
      <c r="B18870" t="s">
        <v>72868</v>
      </c>
      <c r="C18870" t="s">
        <v>558</v>
      </c>
      <c r="D18870" t="s">
        <v>72869</v>
      </c>
      <c r="E18870" t="s">
        <v>18607</v>
      </c>
      <c r="F18870" t="s">
        <v>16</v>
      </c>
      <c r="G18870" t="s">
        <v>8911</v>
      </c>
      <c r="H18870">
        <v>0</v>
      </c>
      <c r="I18870">
        <v>0</v>
      </c>
      <c r="J18870">
        <v>0</v>
      </c>
      <c r="K18870" t="s">
        <v>72870</v>
      </c>
    </row>
    <row r="18871" spans="1:11" x14ac:dyDescent="0.3">
      <c r="A18871" t="s">
        <v>72871</v>
      </c>
      <c r="B18871" t="s">
        <v>72872</v>
      </c>
      <c r="C18871" t="s">
        <v>27</v>
      </c>
      <c r="D18871" t="s">
        <v>72873</v>
      </c>
      <c r="E18871" t="s">
        <v>29</v>
      </c>
      <c r="F18871" t="s">
        <v>16</v>
      </c>
      <c r="G18871" t="s">
        <v>516</v>
      </c>
      <c r="H18871">
        <v>0</v>
      </c>
      <c r="I18871">
        <v>0</v>
      </c>
      <c r="J18871">
        <v>0</v>
      </c>
      <c r="K18871" t="s">
        <v>72874</v>
      </c>
    </row>
    <row r="18872" spans="1:11" x14ac:dyDescent="0.3">
      <c r="A18872" t="s">
        <v>72875</v>
      </c>
      <c r="B18872" t="s">
        <v>72876</v>
      </c>
      <c r="C18872" t="s">
        <v>13</v>
      </c>
      <c r="D18872" t="s">
        <v>72877</v>
      </c>
      <c r="E18872" t="s">
        <v>66835</v>
      </c>
      <c r="F18872" t="s">
        <v>16</v>
      </c>
      <c r="G18872" t="s">
        <v>2542</v>
      </c>
      <c r="H18872">
        <v>0</v>
      </c>
      <c r="I18872">
        <v>0</v>
      </c>
      <c r="J18872">
        <v>0</v>
      </c>
      <c r="K18872" t="s">
        <v>72878</v>
      </c>
    </row>
    <row r="18873" spans="1:11" x14ac:dyDescent="0.3">
      <c r="A18873" t="s">
        <v>72879</v>
      </c>
      <c r="B18873" t="s">
        <v>72880</v>
      </c>
      <c r="C18873" t="s">
        <v>558</v>
      </c>
      <c r="D18873" t="s">
        <v>72881</v>
      </c>
      <c r="E18873" t="s">
        <v>18607</v>
      </c>
      <c r="F18873" t="s">
        <v>16</v>
      </c>
      <c r="G18873" t="s">
        <v>5097</v>
      </c>
      <c r="H18873">
        <v>0</v>
      </c>
      <c r="I18873">
        <v>0</v>
      </c>
      <c r="J18873">
        <v>0</v>
      </c>
      <c r="K18873" t="s">
        <v>72882</v>
      </c>
    </row>
    <row r="18874" spans="1:11" x14ac:dyDescent="0.3">
      <c r="A18874" t="s">
        <v>72883</v>
      </c>
      <c r="C18874" t="s">
        <v>13</v>
      </c>
      <c r="D18874" t="e">
        <f>HEPA 필터.</f>
        <v>#NAME?</v>
      </c>
      <c r="E18874" t="s">
        <v>15</v>
      </c>
      <c r="F18874" t="s">
        <v>16</v>
      </c>
      <c r="G18874" t="s">
        <v>364</v>
      </c>
      <c r="H18874">
        <v>0</v>
      </c>
      <c r="I18874">
        <v>0</v>
      </c>
      <c r="J18874">
        <v>0</v>
      </c>
      <c r="K18874" t="s">
        <v>72884</v>
      </c>
    </row>
    <row r="18875" spans="1:11" x14ac:dyDescent="0.3">
      <c r="A18875" t="s">
        <v>72885</v>
      </c>
      <c r="B18875" t="s">
        <v>72886</v>
      </c>
      <c r="C18875" t="s">
        <v>558</v>
      </c>
      <c r="D18875" t="s">
        <v>72887</v>
      </c>
      <c r="E18875" t="s">
        <v>18607</v>
      </c>
      <c r="F18875" t="s">
        <v>16</v>
      </c>
      <c r="G18875" t="s">
        <v>13301</v>
      </c>
      <c r="H18875">
        <v>0</v>
      </c>
      <c r="I18875">
        <v>0</v>
      </c>
      <c r="J18875">
        <v>0</v>
      </c>
      <c r="K18875" t="s">
        <v>72888</v>
      </c>
    </row>
    <row r="18876" spans="1:11" x14ac:dyDescent="0.3">
      <c r="A18876" t="s">
        <v>72889</v>
      </c>
      <c r="B18876" t="s">
        <v>72890</v>
      </c>
      <c r="C18876" t="s">
        <v>558</v>
      </c>
      <c r="D18876" t="s">
        <v>72891</v>
      </c>
      <c r="E18876" t="s">
        <v>18607</v>
      </c>
      <c r="F18876" t="s">
        <v>16</v>
      </c>
      <c r="G18876" t="s">
        <v>18119</v>
      </c>
      <c r="H18876">
        <v>0</v>
      </c>
      <c r="I18876">
        <v>0</v>
      </c>
      <c r="J18876">
        <v>0</v>
      </c>
      <c r="K18876" t="s">
        <v>72892</v>
      </c>
    </row>
    <row r="18877" spans="1:11" x14ac:dyDescent="0.3">
      <c r="A18877" t="s">
        <v>72893</v>
      </c>
      <c r="B18877" t="s">
        <v>72894</v>
      </c>
      <c r="C18877" t="s">
        <v>20</v>
      </c>
      <c r="D18877" t="s">
        <v>72895</v>
      </c>
      <c r="E18877" t="s">
        <v>71202</v>
      </c>
      <c r="F18877" t="s">
        <v>16</v>
      </c>
      <c r="G18877" t="s">
        <v>68684</v>
      </c>
      <c r="H18877">
        <v>0</v>
      </c>
      <c r="I18877">
        <v>0</v>
      </c>
      <c r="J18877">
        <v>0</v>
      </c>
      <c r="K18877" t="s">
        <v>72896</v>
      </c>
    </row>
    <row r="18878" spans="1:11" x14ac:dyDescent="0.3">
      <c r="A18878" t="s">
        <v>72897</v>
      </c>
      <c r="C18878" t="s">
        <v>27</v>
      </c>
      <c r="D18878" t="s">
        <v>72898</v>
      </c>
      <c r="E18878" t="s">
        <v>29</v>
      </c>
      <c r="F18878" t="s">
        <v>16</v>
      </c>
      <c r="G18878" t="s">
        <v>4731</v>
      </c>
      <c r="H18878">
        <v>0</v>
      </c>
      <c r="I18878">
        <v>0</v>
      </c>
      <c r="J18878">
        <v>0</v>
      </c>
      <c r="K18878" t="s">
        <v>72899</v>
      </c>
    </row>
    <row r="18879" spans="1:11" x14ac:dyDescent="0.3">
      <c r="A18879" t="s">
        <v>72900</v>
      </c>
      <c r="B18879" t="s">
        <v>72901</v>
      </c>
      <c r="C18879" t="s">
        <v>558</v>
      </c>
      <c r="D18879" t="s">
        <v>72902</v>
      </c>
      <c r="E18879" t="s">
        <v>18607</v>
      </c>
      <c r="F18879" t="s">
        <v>16</v>
      </c>
      <c r="G18879" t="s">
        <v>1934</v>
      </c>
      <c r="H18879">
        <v>0</v>
      </c>
      <c r="I18879">
        <v>0</v>
      </c>
      <c r="J18879">
        <v>0</v>
      </c>
      <c r="K18879" t="s">
        <v>72903</v>
      </c>
    </row>
    <row r="18880" spans="1:11" x14ac:dyDescent="0.3">
      <c r="A18880" t="s">
        <v>72904</v>
      </c>
      <c r="B18880" t="s">
        <v>72868</v>
      </c>
      <c r="C18880" t="s">
        <v>558</v>
      </c>
      <c r="D18880" t="s">
        <v>72905</v>
      </c>
      <c r="E18880" t="s">
        <v>18607</v>
      </c>
      <c r="F18880" t="s">
        <v>16</v>
      </c>
      <c r="G18880" t="s">
        <v>2715</v>
      </c>
      <c r="H18880">
        <v>0</v>
      </c>
      <c r="I18880">
        <v>0</v>
      </c>
      <c r="J18880">
        <v>0</v>
      </c>
      <c r="K18880" t="s">
        <v>72906</v>
      </c>
    </row>
    <row r="18881" spans="1:11" x14ac:dyDescent="0.3">
      <c r="A18881" t="s">
        <v>72907</v>
      </c>
      <c r="B18881" t="s">
        <v>72908</v>
      </c>
      <c r="C18881" t="s">
        <v>558</v>
      </c>
      <c r="D18881" t="s">
        <v>72909</v>
      </c>
      <c r="E18881" t="s">
        <v>18607</v>
      </c>
      <c r="F18881" t="s">
        <v>16</v>
      </c>
      <c r="G18881" t="s">
        <v>10656</v>
      </c>
      <c r="H18881">
        <v>0</v>
      </c>
      <c r="I18881">
        <v>0</v>
      </c>
      <c r="J18881">
        <v>0</v>
      </c>
      <c r="K18881" t="s">
        <v>72910</v>
      </c>
    </row>
    <row r="18882" spans="1:11" x14ac:dyDescent="0.3">
      <c r="A18882" t="s">
        <v>72911</v>
      </c>
      <c r="B18882" t="s">
        <v>72912</v>
      </c>
      <c r="C18882" t="s">
        <v>558</v>
      </c>
      <c r="D18882" t="s">
        <v>72913</v>
      </c>
      <c r="E18882" t="s">
        <v>18607</v>
      </c>
      <c r="F18882" t="s">
        <v>16</v>
      </c>
      <c r="G18882" t="s">
        <v>13301</v>
      </c>
      <c r="H18882">
        <v>0</v>
      </c>
      <c r="I18882">
        <v>0</v>
      </c>
      <c r="J18882">
        <v>0</v>
      </c>
      <c r="K18882" t="s">
        <v>72914</v>
      </c>
    </row>
    <row r="18883" spans="1:11" x14ac:dyDescent="0.3">
      <c r="A18883" t="s">
        <v>72915</v>
      </c>
      <c r="B18883" t="s">
        <v>72916</v>
      </c>
      <c r="C18883" t="s">
        <v>558</v>
      </c>
      <c r="D18883" t="s">
        <v>72917</v>
      </c>
      <c r="E18883" t="s">
        <v>18607</v>
      </c>
      <c r="F18883" t="s">
        <v>16</v>
      </c>
      <c r="G18883" t="s">
        <v>16240</v>
      </c>
      <c r="H18883">
        <v>0</v>
      </c>
      <c r="I18883">
        <v>0</v>
      </c>
      <c r="J18883">
        <v>0</v>
      </c>
      <c r="K18883" t="s">
        <v>72918</v>
      </c>
    </row>
    <row r="18884" spans="1:11" x14ac:dyDescent="0.3">
      <c r="A18884" t="s">
        <v>72919</v>
      </c>
      <c r="B18884" t="s">
        <v>72920</v>
      </c>
      <c r="C18884" t="s">
        <v>27</v>
      </c>
      <c r="D18884" t="s">
        <v>72921</v>
      </c>
      <c r="E18884" t="s">
        <v>29</v>
      </c>
      <c r="F18884" t="s">
        <v>16</v>
      </c>
      <c r="G18884" t="s">
        <v>7855</v>
      </c>
      <c r="H18884">
        <v>0</v>
      </c>
      <c r="I18884">
        <v>0</v>
      </c>
      <c r="J18884">
        <v>0</v>
      </c>
      <c r="K18884" t="s">
        <v>72922</v>
      </c>
    </row>
    <row r="18885" spans="1:11" x14ac:dyDescent="0.3">
      <c r="A18885" t="s">
        <v>72923</v>
      </c>
      <c r="B18885" t="s">
        <v>72924</v>
      </c>
      <c r="C18885" t="s">
        <v>558</v>
      </c>
      <c r="D18885" t="s">
        <v>72925</v>
      </c>
      <c r="E18885" t="s">
        <v>18607</v>
      </c>
      <c r="F18885" t="s">
        <v>16</v>
      </c>
      <c r="G18885" t="s">
        <v>17764</v>
      </c>
      <c r="H18885">
        <v>0</v>
      </c>
      <c r="I18885">
        <v>0</v>
      </c>
      <c r="J18885">
        <v>0</v>
      </c>
      <c r="K18885" t="s">
        <v>72926</v>
      </c>
    </row>
    <row r="18886" spans="1:11" x14ac:dyDescent="0.3">
      <c r="A18886" t="s">
        <v>72927</v>
      </c>
      <c r="B18886" t="s">
        <v>72928</v>
      </c>
      <c r="C18886" t="s">
        <v>558</v>
      </c>
      <c r="D18886" t="s">
        <v>72929</v>
      </c>
      <c r="E18886" t="s">
        <v>18607</v>
      </c>
      <c r="F18886" t="s">
        <v>16</v>
      </c>
      <c r="G18886" t="s">
        <v>5815</v>
      </c>
      <c r="H18886">
        <v>0</v>
      </c>
      <c r="I18886">
        <v>0</v>
      </c>
      <c r="J18886">
        <v>0</v>
      </c>
      <c r="K18886" t="s">
        <v>72930</v>
      </c>
    </row>
    <row r="18887" spans="1:11" x14ac:dyDescent="0.3">
      <c r="A18887" t="s">
        <v>72931</v>
      </c>
      <c r="B18887" t="s">
        <v>72932</v>
      </c>
      <c r="C18887" t="s">
        <v>13</v>
      </c>
      <c r="D18887" t="s">
        <v>72933</v>
      </c>
      <c r="E18887" t="s">
        <v>66835</v>
      </c>
      <c r="F18887" t="s">
        <v>17901</v>
      </c>
      <c r="G18887" t="s">
        <v>42</v>
      </c>
      <c r="H18887">
        <v>0</v>
      </c>
      <c r="I18887">
        <v>0</v>
      </c>
      <c r="J18887">
        <v>0</v>
      </c>
      <c r="K18887" t="s">
        <v>72934</v>
      </c>
    </row>
    <row r="18888" spans="1:11" x14ac:dyDescent="0.3">
      <c r="A18888" t="s">
        <v>72935</v>
      </c>
      <c r="B18888" t="s">
        <v>72936</v>
      </c>
      <c r="C18888" t="s">
        <v>558</v>
      </c>
      <c r="D18888" t="s">
        <v>72937</v>
      </c>
      <c r="E18888" t="s">
        <v>18607</v>
      </c>
      <c r="F18888" t="s">
        <v>9182</v>
      </c>
      <c r="G18888" t="s">
        <v>42</v>
      </c>
      <c r="H18888">
        <v>0</v>
      </c>
      <c r="I18888">
        <v>0</v>
      </c>
      <c r="J18888">
        <v>0</v>
      </c>
      <c r="K18888" t="s">
        <v>72938</v>
      </c>
    </row>
    <row r="18889" spans="1:11" x14ac:dyDescent="0.3">
      <c r="A18889" t="s">
        <v>72939</v>
      </c>
      <c r="B18889" t="s">
        <v>72940</v>
      </c>
      <c r="C18889" t="s">
        <v>147</v>
      </c>
      <c r="D18889" t="s">
        <v>72941</v>
      </c>
      <c r="E18889" t="s">
        <v>59940</v>
      </c>
      <c r="F18889" t="s">
        <v>6803</v>
      </c>
      <c r="G18889" t="s">
        <v>42</v>
      </c>
      <c r="H18889">
        <v>0</v>
      </c>
      <c r="I18889">
        <v>0</v>
      </c>
      <c r="J18889">
        <v>0</v>
      </c>
      <c r="K18889" t="s">
        <v>72942</v>
      </c>
    </row>
    <row r="18890" spans="1:11" x14ac:dyDescent="0.3">
      <c r="A18890" t="s">
        <v>72943</v>
      </c>
      <c r="B18890" t="s">
        <v>72944</v>
      </c>
      <c r="C18890" t="s">
        <v>558</v>
      </c>
      <c r="D18890" t="s">
        <v>72945</v>
      </c>
      <c r="E18890" t="s">
        <v>18607</v>
      </c>
      <c r="F18890" t="s">
        <v>11292</v>
      </c>
      <c r="G18890" t="s">
        <v>42</v>
      </c>
      <c r="H18890">
        <v>0</v>
      </c>
      <c r="I18890">
        <v>0</v>
      </c>
      <c r="J18890">
        <v>0</v>
      </c>
      <c r="K18890" t="s">
        <v>72946</v>
      </c>
    </row>
    <row r="18891" spans="1:11" x14ac:dyDescent="0.3">
      <c r="A18891" t="s">
        <v>72947</v>
      </c>
      <c r="B18891" t="s">
        <v>72948</v>
      </c>
      <c r="C18891" t="s">
        <v>558</v>
      </c>
      <c r="D18891" t="s">
        <v>72949</v>
      </c>
      <c r="E18891" t="s">
        <v>2102</v>
      </c>
      <c r="F18891" t="s">
        <v>29553</v>
      </c>
      <c r="G18891" t="s">
        <v>42</v>
      </c>
      <c r="H18891">
        <v>0</v>
      </c>
      <c r="I18891">
        <v>0</v>
      </c>
      <c r="J18891">
        <v>0</v>
      </c>
      <c r="K18891" t="s">
        <v>72950</v>
      </c>
    </row>
    <row r="18892" spans="1:11" x14ac:dyDescent="0.3">
      <c r="A18892" t="s">
        <v>72951</v>
      </c>
      <c r="B18892" t="s">
        <v>72952</v>
      </c>
      <c r="C18892" t="s">
        <v>558</v>
      </c>
      <c r="D18892" t="s">
        <v>72953</v>
      </c>
      <c r="E18892" t="s">
        <v>32599</v>
      </c>
      <c r="F18892" t="s">
        <v>41</v>
      </c>
      <c r="G18892" t="s">
        <v>42</v>
      </c>
      <c r="H18892">
        <v>0</v>
      </c>
      <c r="I18892">
        <v>0</v>
      </c>
      <c r="J18892">
        <v>0</v>
      </c>
      <c r="K18892" t="s">
        <v>72954</v>
      </c>
    </row>
    <row r="18893" spans="1:11" x14ac:dyDescent="0.3">
      <c r="A18893" t="s">
        <v>72955</v>
      </c>
      <c r="B18893" t="s">
        <v>72956</v>
      </c>
      <c r="C18893" t="s">
        <v>27</v>
      </c>
      <c r="D18893" t="s">
        <v>72957</v>
      </c>
      <c r="E18893" t="s">
        <v>29</v>
      </c>
      <c r="F18893" t="s">
        <v>41</v>
      </c>
      <c r="G18893" t="s">
        <v>8577</v>
      </c>
      <c r="H18893">
        <v>0</v>
      </c>
      <c r="I18893">
        <v>0</v>
      </c>
      <c r="J18893">
        <v>0</v>
      </c>
      <c r="K18893" t="s">
        <v>72958</v>
      </c>
    </row>
    <row r="18894" spans="1:11" x14ac:dyDescent="0.3">
      <c r="A18894" t="s">
        <v>72959</v>
      </c>
      <c r="B18894" t="s">
        <v>72960</v>
      </c>
      <c r="C18894" t="s">
        <v>13</v>
      </c>
      <c r="D18894" t="s">
        <v>72961</v>
      </c>
      <c r="E18894" t="s">
        <v>15</v>
      </c>
      <c r="F18894" t="s">
        <v>16</v>
      </c>
      <c r="G18894" t="s">
        <v>603</v>
      </c>
      <c r="H18894">
        <v>0</v>
      </c>
      <c r="I18894">
        <v>0</v>
      </c>
      <c r="J18894">
        <v>0</v>
      </c>
      <c r="K18894" t="s">
        <v>72962</v>
      </c>
    </row>
    <row r="18895" spans="1:11" x14ac:dyDescent="0.3">
      <c r="A18895" t="s">
        <v>72963</v>
      </c>
      <c r="B18895" t="s">
        <v>72964</v>
      </c>
      <c r="C18895" t="s">
        <v>558</v>
      </c>
      <c r="D18895" t="s">
        <v>72965</v>
      </c>
      <c r="E18895" t="s">
        <v>895</v>
      </c>
      <c r="F18895" t="s">
        <v>16</v>
      </c>
      <c r="G18895" t="s">
        <v>777</v>
      </c>
      <c r="H18895">
        <v>0</v>
      </c>
      <c r="I18895">
        <v>0</v>
      </c>
      <c r="J18895">
        <v>0</v>
      </c>
      <c r="K18895" t="s">
        <v>72966</v>
      </c>
    </row>
    <row r="18896" spans="1:11" x14ac:dyDescent="0.3">
      <c r="A18896" t="s">
        <v>72967</v>
      </c>
      <c r="B18896" t="s">
        <v>72968</v>
      </c>
      <c r="C18896" t="s">
        <v>20</v>
      </c>
      <c r="D18896" t="s">
        <v>72969</v>
      </c>
      <c r="E18896" t="s">
        <v>71202</v>
      </c>
      <c r="F18896" t="s">
        <v>16</v>
      </c>
      <c r="G18896" t="s">
        <v>18522</v>
      </c>
      <c r="H18896">
        <v>0</v>
      </c>
      <c r="I18896">
        <v>0</v>
      </c>
      <c r="J18896">
        <v>0</v>
      </c>
      <c r="K18896" t="s">
        <v>72970</v>
      </c>
    </row>
    <row r="18897" spans="1:11" x14ac:dyDescent="0.3">
      <c r="A18897" t="s">
        <v>72971</v>
      </c>
      <c r="B18897" t="s">
        <v>72972</v>
      </c>
      <c r="C18897" t="s">
        <v>27</v>
      </c>
      <c r="D18897" t="s">
        <v>72973</v>
      </c>
      <c r="E18897" t="s">
        <v>29</v>
      </c>
      <c r="F18897" t="s">
        <v>41</v>
      </c>
      <c r="G18897" t="s">
        <v>42</v>
      </c>
      <c r="H18897">
        <v>0</v>
      </c>
      <c r="I18897">
        <v>0</v>
      </c>
      <c r="J18897">
        <v>0</v>
      </c>
      <c r="K18897" t="s">
        <v>72974</v>
      </c>
    </row>
    <row r="18898" spans="1:11" x14ac:dyDescent="0.3">
      <c r="A18898" t="s">
        <v>72975</v>
      </c>
      <c r="B18898" t="s">
        <v>72976</v>
      </c>
      <c r="C18898" t="s">
        <v>27</v>
      </c>
      <c r="D18898" t="s">
        <v>72977</v>
      </c>
      <c r="E18898" t="s">
        <v>29</v>
      </c>
      <c r="F18898" t="s">
        <v>41</v>
      </c>
      <c r="G18898" t="s">
        <v>42</v>
      </c>
      <c r="H18898">
        <v>0</v>
      </c>
      <c r="I18898">
        <v>0</v>
      </c>
      <c r="J18898">
        <v>0</v>
      </c>
      <c r="K18898" t="s">
        <v>72978</v>
      </c>
    </row>
    <row r="18899" spans="1:11" x14ac:dyDescent="0.3">
      <c r="A18899" t="s">
        <v>72979</v>
      </c>
      <c r="C18899" t="s">
        <v>27</v>
      </c>
      <c r="D18899" t="s">
        <v>72980</v>
      </c>
      <c r="E18899" t="s">
        <v>29</v>
      </c>
      <c r="F18899" t="s">
        <v>41</v>
      </c>
      <c r="G18899" t="s">
        <v>42</v>
      </c>
      <c r="H18899">
        <v>0</v>
      </c>
      <c r="I18899">
        <v>0</v>
      </c>
      <c r="J18899">
        <v>0</v>
      </c>
      <c r="K18899" t="s">
        <v>72981</v>
      </c>
    </row>
    <row r="18900" spans="1:11" x14ac:dyDescent="0.3">
      <c r="A18900" t="s">
        <v>72982</v>
      </c>
      <c r="B18900" t="s">
        <v>72983</v>
      </c>
      <c r="C18900" t="s">
        <v>27</v>
      </c>
      <c r="D18900" t="s">
        <v>72984</v>
      </c>
      <c r="E18900" t="s">
        <v>29</v>
      </c>
      <c r="F18900" t="s">
        <v>41</v>
      </c>
      <c r="G18900" t="s">
        <v>42</v>
      </c>
      <c r="H18900">
        <v>0</v>
      </c>
      <c r="I18900">
        <v>0</v>
      </c>
      <c r="J18900">
        <v>0</v>
      </c>
      <c r="K18900" t="s">
        <v>72985</v>
      </c>
    </row>
    <row r="18901" spans="1:11" x14ac:dyDescent="0.3">
      <c r="A18901" t="s">
        <v>72986</v>
      </c>
      <c r="B18901" t="s">
        <v>72987</v>
      </c>
      <c r="C18901" t="s">
        <v>27</v>
      </c>
      <c r="D18901" t="s">
        <v>72988</v>
      </c>
      <c r="E18901" t="s">
        <v>29</v>
      </c>
      <c r="F18901" t="s">
        <v>41</v>
      </c>
      <c r="G18901" t="s">
        <v>42</v>
      </c>
      <c r="H18901">
        <v>0</v>
      </c>
      <c r="I18901">
        <v>0</v>
      </c>
      <c r="J18901">
        <v>0</v>
      </c>
      <c r="K18901" t="s">
        <v>72989</v>
      </c>
    </row>
    <row r="18902" spans="1:11" x14ac:dyDescent="0.3">
      <c r="A18902" t="s">
        <v>72990</v>
      </c>
      <c r="B18902" t="s">
        <v>72991</v>
      </c>
      <c r="C18902" t="s">
        <v>558</v>
      </c>
      <c r="D18902" t="s">
        <v>72992</v>
      </c>
      <c r="E18902" t="s">
        <v>19698</v>
      </c>
      <c r="F18902" t="s">
        <v>72993</v>
      </c>
      <c r="G18902" t="s">
        <v>5542</v>
      </c>
      <c r="H18902">
        <v>0</v>
      </c>
      <c r="I18902">
        <v>0</v>
      </c>
      <c r="J18902">
        <v>0</v>
      </c>
      <c r="K18902" t="s">
        <v>72994</v>
      </c>
    </row>
    <row r="18903" spans="1:11" x14ac:dyDescent="0.3">
      <c r="A18903" t="s">
        <v>72995</v>
      </c>
      <c r="B18903" t="s">
        <v>72996</v>
      </c>
      <c r="C18903" t="s">
        <v>558</v>
      </c>
      <c r="D18903" t="s">
        <v>72997</v>
      </c>
      <c r="E18903" t="s">
        <v>19698</v>
      </c>
      <c r="F18903" t="s">
        <v>41</v>
      </c>
      <c r="G18903" t="s">
        <v>42</v>
      </c>
      <c r="H18903">
        <v>0</v>
      </c>
      <c r="I18903">
        <v>0</v>
      </c>
      <c r="J18903">
        <v>0</v>
      </c>
      <c r="K18903" t="s">
        <v>72998</v>
      </c>
    </row>
    <row r="18904" spans="1:11" x14ac:dyDescent="0.3">
      <c r="A18904" t="s">
        <v>72999</v>
      </c>
      <c r="B18904" t="s">
        <v>73000</v>
      </c>
      <c r="C18904" t="s">
        <v>27</v>
      </c>
      <c r="D18904" t="s">
        <v>73001</v>
      </c>
      <c r="E18904" t="s">
        <v>29</v>
      </c>
      <c r="F18904" t="s">
        <v>41</v>
      </c>
      <c r="G18904" t="s">
        <v>42</v>
      </c>
      <c r="H18904">
        <v>0</v>
      </c>
      <c r="I18904">
        <v>0</v>
      </c>
      <c r="J18904">
        <v>0</v>
      </c>
      <c r="K18904" t="s">
        <v>73002</v>
      </c>
    </row>
    <row r="18905" spans="1:11" x14ac:dyDescent="0.3">
      <c r="A18905" t="s">
        <v>73003</v>
      </c>
      <c r="B18905" t="s">
        <v>73004</v>
      </c>
      <c r="C18905" t="s">
        <v>27</v>
      </c>
      <c r="D18905" t="s">
        <v>73005</v>
      </c>
      <c r="E18905" t="s">
        <v>29</v>
      </c>
      <c r="F18905" t="s">
        <v>41</v>
      </c>
      <c r="G18905" t="s">
        <v>42</v>
      </c>
      <c r="H18905">
        <v>0</v>
      </c>
      <c r="I18905">
        <v>0</v>
      </c>
      <c r="J18905">
        <v>0</v>
      </c>
      <c r="K18905" t="s">
        <v>73006</v>
      </c>
    </row>
    <row r="18906" spans="1:11" x14ac:dyDescent="0.3">
      <c r="A18906" t="s">
        <v>73007</v>
      </c>
      <c r="B18906" t="s">
        <v>73008</v>
      </c>
      <c r="C18906" t="s">
        <v>27</v>
      </c>
      <c r="D18906" t="s">
        <v>73009</v>
      </c>
      <c r="E18906" t="s">
        <v>29</v>
      </c>
      <c r="F18906" t="s">
        <v>41</v>
      </c>
      <c r="G18906" t="s">
        <v>42</v>
      </c>
      <c r="H18906">
        <v>0</v>
      </c>
      <c r="I18906">
        <v>0</v>
      </c>
      <c r="J18906">
        <v>0</v>
      </c>
      <c r="K18906" t="s">
        <v>73010</v>
      </c>
    </row>
    <row r="18907" spans="1:11" x14ac:dyDescent="0.3">
      <c r="A18907" t="s">
        <v>73011</v>
      </c>
      <c r="B18907" t="s">
        <v>73012</v>
      </c>
      <c r="C18907" t="s">
        <v>27</v>
      </c>
      <c r="D18907" t="s">
        <v>73013</v>
      </c>
      <c r="E18907" t="s">
        <v>29</v>
      </c>
      <c r="F18907" t="s">
        <v>41</v>
      </c>
      <c r="G18907" t="s">
        <v>42</v>
      </c>
      <c r="H18907">
        <v>0</v>
      </c>
      <c r="I18907">
        <v>0</v>
      </c>
      <c r="J18907">
        <v>0</v>
      </c>
      <c r="K18907" t="s">
        <v>73014</v>
      </c>
    </row>
    <row r="18908" spans="1:11" x14ac:dyDescent="0.3">
      <c r="A18908" t="s">
        <v>73015</v>
      </c>
      <c r="B18908" t="s">
        <v>73016</v>
      </c>
      <c r="C18908" t="s">
        <v>27</v>
      </c>
      <c r="D18908" t="s">
        <v>73017</v>
      </c>
      <c r="E18908" t="s">
        <v>29</v>
      </c>
      <c r="F18908" t="s">
        <v>16</v>
      </c>
      <c r="G18908" t="s">
        <v>516</v>
      </c>
      <c r="H18908">
        <v>0</v>
      </c>
      <c r="I18908">
        <v>0</v>
      </c>
      <c r="J18908">
        <v>0</v>
      </c>
      <c r="K18908" t="s">
        <v>73018</v>
      </c>
    </row>
    <row r="18909" spans="1:11" x14ac:dyDescent="0.3">
      <c r="A18909" t="s">
        <v>73019</v>
      </c>
      <c r="B18909" t="s">
        <v>73020</v>
      </c>
      <c r="C18909" t="s">
        <v>27</v>
      </c>
      <c r="D18909" t="s">
        <v>73021</v>
      </c>
      <c r="E18909" t="s">
        <v>29</v>
      </c>
      <c r="F18909" t="s">
        <v>16</v>
      </c>
      <c r="G18909" t="s">
        <v>7855</v>
      </c>
      <c r="H18909">
        <v>0</v>
      </c>
      <c r="I18909">
        <v>0</v>
      </c>
      <c r="J18909">
        <v>0</v>
      </c>
      <c r="K18909" t="s">
        <v>73022</v>
      </c>
    </row>
    <row r="18910" spans="1:11" x14ac:dyDescent="0.3">
      <c r="A18910" t="s">
        <v>73023</v>
      </c>
      <c r="B18910" t="s">
        <v>73024</v>
      </c>
      <c r="C18910" t="s">
        <v>27</v>
      </c>
      <c r="D18910" t="s">
        <v>73025</v>
      </c>
      <c r="E18910" t="s">
        <v>29</v>
      </c>
      <c r="F18910" t="s">
        <v>16</v>
      </c>
      <c r="G18910" t="s">
        <v>200</v>
      </c>
      <c r="H18910">
        <v>0</v>
      </c>
      <c r="I18910">
        <v>0</v>
      </c>
      <c r="J18910">
        <v>0</v>
      </c>
      <c r="K18910" t="s">
        <v>73026</v>
      </c>
    </row>
    <row r="18911" spans="1:11" x14ac:dyDescent="0.3">
      <c r="A18911" t="s">
        <v>73027</v>
      </c>
      <c r="B18911" t="s">
        <v>73028</v>
      </c>
      <c r="C18911" t="s">
        <v>27</v>
      </c>
      <c r="D18911" t="s">
        <v>73029</v>
      </c>
      <c r="E18911" t="s">
        <v>29</v>
      </c>
      <c r="F18911" t="s">
        <v>41</v>
      </c>
      <c r="G18911" t="s">
        <v>42</v>
      </c>
      <c r="H18911">
        <v>0</v>
      </c>
      <c r="I18911">
        <v>0</v>
      </c>
      <c r="J18911">
        <v>0</v>
      </c>
      <c r="K18911" t="s">
        <v>73030</v>
      </c>
    </row>
    <row r="18912" spans="1:11" x14ac:dyDescent="0.3">
      <c r="A18912" t="s">
        <v>73031</v>
      </c>
      <c r="B18912" t="s">
        <v>73032</v>
      </c>
      <c r="C18912" t="s">
        <v>20</v>
      </c>
      <c r="D18912" t="s">
        <v>73033</v>
      </c>
      <c r="E18912" t="s">
        <v>71202</v>
      </c>
      <c r="F18912" t="s">
        <v>24833</v>
      </c>
      <c r="G18912" t="s">
        <v>42</v>
      </c>
      <c r="H18912">
        <v>0</v>
      </c>
      <c r="I18912">
        <v>0</v>
      </c>
      <c r="J18912">
        <v>0</v>
      </c>
      <c r="K18912" t="s">
        <v>73034</v>
      </c>
    </row>
    <row r="18913" spans="1:11" x14ac:dyDescent="0.3">
      <c r="A18913" t="s">
        <v>73035</v>
      </c>
      <c r="B18913" t="s">
        <v>73036</v>
      </c>
      <c r="C18913" t="s">
        <v>13</v>
      </c>
      <c r="D18913" t="s">
        <v>73037</v>
      </c>
      <c r="E18913" t="s">
        <v>15</v>
      </c>
      <c r="F18913" t="s">
        <v>16</v>
      </c>
      <c r="G18913" t="s">
        <v>8877</v>
      </c>
      <c r="H18913">
        <v>0</v>
      </c>
      <c r="I18913">
        <v>0</v>
      </c>
      <c r="J18913">
        <v>0</v>
      </c>
      <c r="K18913" t="s">
        <v>73038</v>
      </c>
    </row>
    <row r="18914" spans="1:11" x14ac:dyDescent="0.3">
      <c r="A18914" t="s">
        <v>73039</v>
      </c>
      <c r="C18914" t="s">
        <v>27</v>
      </c>
      <c r="D18914" t="s">
        <v>61707</v>
      </c>
      <c r="E18914" t="s">
        <v>29</v>
      </c>
      <c r="F18914" t="s">
        <v>41</v>
      </c>
      <c r="G18914" t="s">
        <v>42</v>
      </c>
      <c r="H18914">
        <v>0</v>
      </c>
      <c r="I18914">
        <v>0</v>
      </c>
      <c r="J18914">
        <v>0</v>
      </c>
      <c r="K18914" t="s">
        <v>73040</v>
      </c>
    </row>
    <row r="18915" spans="1:11" x14ac:dyDescent="0.3">
      <c r="A18915" t="s">
        <v>73041</v>
      </c>
      <c r="B18915" t="s">
        <v>73042</v>
      </c>
      <c r="C18915" t="s">
        <v>27</v>
      </c>
      <c r="D18915" t="s">
        <v>73043</v>
      </c>
      <c r="E18915" t="s">
        <v>29</v>
      </c>
      <c r="F18915" t="s">
        <v>41</v>
      </c>
      <c r="G18915" t="s">
        <v>42</v>
      </c>
      <c r="H18915">
        <v>0</v>
      </c>
      <c r="I18915">
        <v>0</v>
      </c>
      <c r="J18915">
        <v>0</v>
      </c>
      <c r="K18915" t="s">
        <v>73044</v>
      </c>
    </row>
    <row r="18916" spans="1:11" x14ac:dyDescent="0.3">
      <c r="A18916" t="s">
        <v>73045</v>
      </c>
      <c r="B18916" t="s">
        <v>73046</v>
      </c>
      <c r="C18916" t="s">
        <v>27</v>
      </c>
      <c r="D18916" t="s">
        <v>73047</v>
      </c>
      <c r="E18916" t="s">
        <v>29</v>
      </c>
      <c r="F18916" t="s">
        <v>41</v>
      </c>
      <c r="G18916" t="s">
        <v>42</v>
      </c>
      <c r="H18916">
        <v>0</v>
      </c>
      <c r="I18916">
        <v>0</v>
      </c>
      <c r="J18916">
        <v>0</v>
      </c>
      <c r="K18916" t="s">
        <v>73048</v>
      </c>
    </row>
    <row r="18917" spans="1:11" x14ac:dyDescent="0.3">
      <c r="A18917" t="s">
        <v>73049</v>
      </c>
      <c r="C18917" t="s">
        <v>27</v>
      </c>
      <c r="D18917" t="s">
        <v>73050</v>
      </c>
      <c r="E18917" t="s">
        <v>29</v>
      </c>
      <c r="F18917" t="s">
        <v>41</v>
      </c>
      <c r="G18917" t="s">
        <v>42</v>
      </c>
      <c r="H18917">
        <v>0</v>
      </c>
      <c r="I18917">
        <v>0</v>
      </c>
      <c r="J18917">
        <v>0</v>
      </c>
      <c r="K18917" t="s">
        <v>73051</v>
      </c>
    </row>
    <row r="18918" spans="1:11" x14ac:dyDescent="0.3">
      <c r="A18918" t="s">
        <v>73052</v>
      </c>
      <c r="B18918" t="s">
        <v>73053</v>
      </c>
      <c r="C18918" t="s">
        <v>27</v>
      </c>
      <c r="D18918" t="s">
        <v>73054</v>
      </c>
      <c r="E18918" t="s">
        <v>29</v>
      </c>
      <c r="F18918" t="s">
        <v>41</v>
      </c>
      <c r="G18918" t="s">
        <v>42</v>
      </c>
      <c r="H18918">
        <v>0</v>
      </c>
      <c r="I18918">
        <v>0</v>
      </c>
      <c r="J18918">
        <v>0</v>
      </c>
      <c r="K18918" t="s">
        <v>73055</v>
      </c>
    </row>
    <row r="18919" spans="1:11" x14ac:dyDescent="0.3">
      <c r="A18919" t="s">
        <v>73056</v>
      </c>
      <c r="B18919" t="s">
        <v>73057</v>
      </c>
      <c r="C18919" t="s">
        <v>27</v>
      </c>
      <c r="D18919" t="s">
        <v>73058</v>
      </c>
      <c r="E18919" t="s">
        <v>29</v>
      </c>
      <c r="F18919" t="s">
        <v>41</v>
      </c>
      <c r="G18919" t="s">
        <v>42</v>
      </c>
      <c r="H18919">
        <v>0</v>
      </c>
      <c r="I18919">
        <v>0</v>
      </c>
      <c r="J18919">
        <v>0</v>
      </c>
      <c r="K18919" t="s">
        <v>73059</v>
      </c>
    </row>
    <row r="18920" spans="1:11" x14ac:dyDescent="0.3">
      <c r="A18920" t="s">
        <v>73060</v>
      </c>
      <c r="B18920" t="s">
        <v>73061</v>
      </c>
      <c r="C18920" t="s">
        <v>27</v>
      </c>
      <c r="D18920" t="s">
        <v>73062</v>
      </c>
      <c r="E18920" t="s">
        <v>29</v>
      </c>
      <c r="F18920" t="s">
        <v>41</v>
      </c>
      <c r="G18920" t="s">
        <v>42</v>
      </c>
      <c r="H18920">
        <v>0</v>
      </c>
      <c r="I18920">
        <v>0</v>
      </c>
      <c r="J18920">
        <v>0</v>
      </c>
      <c r="K18920" t="s">
        <v>73063</v>
      </c>
    </row>
    <row r="18921" spans="1:11" x14ac:dyDescent="0.3">
      <c r="A18921" t="s">
        <v>73064</v>
      </c>
      <c r="B18921" t="s">
        <v>73065</v>
      </c>
      <c r="C18921" t="s">
        <v>27</v>
      </c>
      <c r="D18921" t="s">
        <v>73066</v>
      </c>
      <c r="E18921" t="s">
        <v>29</v>
      </c>
      <c r="F18921" t="s">
        <v>41</v>
      </c>
      <c r="G18921" t="s">
        <v>42</v>
      </c>
      <c r="H18921">
        <v>0</v>
      </c>
      <c r="I18921">
        <v>0</v>
      </c>
      <c r="J18921">
        <v>0</v>
      </c>
      <c r="K18921" t="s">
        <v>73067</v>
      </c>
    </row>
    <row r="18922" spans="1:11" x14ac:dyDescent="0.3">
      <c r="A18922" t="s">
        <v>73068</v>
      </c>
      <c r="B18922" t="s">
        <v>73069</v>
      </c>
      <c r="C18922" t="s">
        <v>27</v>
      </c>
      <c r="D18922" t="s">
        <v>73070</v>
      </c>
      <c r="E18922" t="s">
        <v>29</v>
      </c>
      <c r="F18922" t="s">
        <v>41</v>
      </c>
      <c r="G18922" t="s">
        <v>42</v>
      </c>
      <c r="H18922">
        <v>0</v>
      </c>
      <c r="I18922">
        <v>0</v>
      </c>
      <c r="J18922">
        <v>0</v>
      </c>
      <c r="K18922" t="s">
        <v>73071</v>
      </c>
    </row>
    <row r="18923" spans="1:11" x14ac:dyDescent="0.3">
      <c r="A18923" t="s">
        <v>73072</v>
      </c>
      <c r="B18923" t="s">
        <v>73073</v>
      </c>
      <c r="C18923" t="s">
        <v>27</v>
      </c>
      <c r="D18923" t="s">
        <v>73074</v>
      </c>
      <c r="E18923" t="s">
        <v>29</v>
      </c>
      <c r="F18923" t="s">
        <v>41</v>
      </c>
      <c r="G18923" t="s">
        <v>42</v>
      </c>
      <c r="H18923">
        <v>0</v>
      </c>
      <c r="I18923">
        <v>0</v>
      </c>
      <c r="J18923">
        <v>0</v>
      </c>
      <c r="K18923" t="s">
        <v>73075</v>
      </c>
    </row>
    <row r="18924" spans="1:11" x14ac:dyDescent="0.3">
      <c r="A18924" t="s">
        <v>73076</v>
      </c>
      <c r="B18924" t="s">
        <v>73077</v>
      </c>
      <c r="C18924" t="s">
        <v>13</v>
      </c>
      <c r="D18924" t="s">
        <v>73078</v>
      </c>
      <c r="E18924" t="s">
        <v>15</v>
      </c>
      <c r="F18924" t="s">
        <v>16</v>
      </c>
      <c r="G18924" t="s">
        <v>126</v>
      </c>
      <c r="H18924">
        <v>0</v>
      </c>
      <c r="I18924">
        <v>0</v>
      </c>
      <c r="J18924">
        <v>0</v>
      </c>
      <c r="K18924" t="s">
        <v>73079</v>
      </c>
    </row>
    <row r="18925" spans="1:11" x14ac:dyDescent="0.3">
      <c r="A18925" t="s">
        <v>73080</v>
      </c>
      <c r="B18925" t="s">
        <v>73081</v>
      </c>
      <c r="C18925" t="s">
        <v>466</v>
      </c>
      <c r="D18925" t="s">
        <v>73082</v>
      </c>
      <c r="E18925" t="s">
        <v>761</v>
      </c>
      <c r="F18925" t="s">
        <v>16</v>
      </c>
      <c r="G18925" t="s">
        <v>951</v>
      </c>
      <c r="H18925">
        <v>0</v>
      </c>
      <c r="I18925">
        <v>0</v>
      </c>
      <c r="J18925">
        <v>0</v>
      </c>
      <c r="K18925" t="s">
        <v>73083</v>
      </c>
    </row>
    <row r="18926" spans="1:11" x14ac:dyDescent="0.3">
      <c r="A18926" t="s">
        <v>73084</v>
      </c>
      <c r="B18926" t="s">
        <v>73085</v>
      </c>
      <c r="C18926" t="s">
        <v>27</v>
      </c>
      <c r="D18926" t="s">
        <v>73086</v>
      </c>
      <c r="E18926" t="s">
        <v>29</v>
      </c>
      <c r="F18926" t="s">
        <v>41</v>
      </c>
      <c r="G18926" t="s">
        <v>42</v>
      </c>
      <c r="H18926">
        <v>0</v>
      </c>
      <c r="I18926">
        <v>0</v>
      </c>
      <c r="J18926">
        <v>0</v>
      </c>
      <c r="K18926" t="s">
        <v>73087</v>
      </c>
    </row>
    <row r="18927" spans="1:11" x14ac:dyDescent="0.3">
      <c r="A18927" t="s">
        <v>73088</v>
      </c>
      <c r="B18927" t="s">
        <v>73089</v>
      </c>
      <c r="C18927" t="s">
        <v>27</v>
      </c>
      <c r="D18927" t="s">
        <v>73090</v>
      </c>
      <c r="E18927" t="s">
        <v>29</v>
      </c>
      <c r="F18927" t="s">
        <v>41</v>
      </c>
      <c r="G18927" t="s">
        <v>42</v>
      </c>
      <c r="H18927">
        <v>0</v>
      </c>
      <c r="I18927">
        <v>0</v>
      </c>
      <c r="J18927">
        <v>0</v>
      </c>
      <c r="K18927" t="s">
        <v>73091</v>
      </c>
    </row>
    <row r="18928" spans="1:11" x14ac:dyDescent="0.3">
      <c r="A18928" t="s">
        <v>73092</v>
      </c>
      <c r="B18928" t="s">
        <v>73093</v>
      </c>
      <c r="C18928" t="s">
        <v>558</v>
      </c>
      <c r="D18928" t="s">
        <v>73094</v>
      </c>
      <c r="E18928" t="s">
        <v>19698</v>
      </c>
      <c r="F18928" t="s">
        <v>7582</v>
      </c>
      <c r="G18928" t="s">
        <v>529</v>
      </c>
      <c r="H18928">
        <v>0</v>
      </c>
      <c r="I18928">
        <v>0</v>
      </c>
      <c r="J18928">
        <v>0</v>
      </c>
      <c r="K18928" t="s">
        <v>73095</v>
      </c>
    </row>
    <row r="18929" spans="1:11" x14ac:dyDescent="0.3">
      <c r="A18929" t="s">
        <v>73096</v>
      </c>
      <c r="B18929" t="s">
        <v>73097</v>
      </c>
      <c r="C18929" t="s">
        <v>27</v>
      </c>
      <c r="D18929" t="s">
        <v>73098</v>
      </c>
      <c r="E18929" t="s">
        <v>29</v>
      </c>
      <c r="F18929" t="s">
        <v>41</v>
      </c>
      <c r="G18929" t="s">
        <v>42</v>
      </c>
      <c r="H18929">
        <v>0</v>
      </c>
      <c r="I18929">
        <v>0</v>
      </c>
      <c r="J18929">
        <v>0</v>
      </c>
      <c r="K18929" t="s">
        <v>73099</v>
      </c>
    </row>
    <row r="18930" spans="1:11" x14ac:dyDescent="0.3">
      <c r="A18930" t="s">
        <v>73100</v>
      </c>
      <c r="B18930" t="s">
        <v>73101</v>
      </c>
      <c r="C18930" t="s">
        <v>27</v>
      </c>
      <c r="D18930" t="s">
        <v>73102</v>
      </c>
      <c r="E18930" t="s">
        <v>29</v>
      </c>
      <c r="F18930" t="s">
        <v>41</v>
      </c>
      <c r="G18930" t="s">
        <v>42</v>
      </c>
      <c r="H18930">
        <v>0</v>
      </c>
      <c r="I18930">
        <v>0</v>
      </c>
      <c r="J18930">
        <v>0</v>
      </c>
      <c r="K18930" t="s">
        <v>73103</v>
      </c>
    </row>
    <row r="18931" spans="1:11" x14ac:dyDescent="0.3">
      <c r="A18931" t="s">
        <v>73104</v>
      </c>
      <c r="B18931" t="s">
        <v>73105</v>
      </c>
      <c r="C18931" t="s">
        <v>20</v>
      </c>
      <c r="D18931" t="s">
        <v>73106</v>
      </c>
      <c r="E18931" t="s">
        <v>71202</v>
      </c>
      <c r="F18931" t="s">
        <v>9116</v>
      </c>
      <c r="G18931" t="s">
        <v>42</v>
      </c>
      <c r="H18931">
        <v>0</v>
      </c>
      <c r="I18931">
        <v>0</v>
      </c>
      <c r="J18931">
        <v>0</v>
      </c>
      <c r="K18931" t="s">
        <v>73107</v>
      </c>
    </row>
    <row r="18932" spans="1:11" x14ac:dyDescent="0.3">
      <c r="A18932" t="s">
        <v>73108</v>
      </c>
      <c r="B18932" t="s">
        <v>73109</v>
      </c>
      <c r="C18932" t="s">
        <v>558</v>
      </c>
      <c r="D18932" t="s">
        <v>73110</v>
      </c>
      <c r="E18932" t="s">
        <v>19698</v>
      </c>
      <c r="F18932" t="s">
        <v>16</v>
      </c>
      <c r="G18932" t="s">
        <v>4321</v>
      </c>
      <c r="H18932">
        <v>0</v>
      </c>
      <c r="I18932">
        <v>0</v>
      </c>
      <c r="J18932">
        <v>0</v>
      </c>
      <c r="K18932" t="s">
        <v>73111</v>
      </c>
    </row>
    <row r="18933" spans="1:11" x14ac:dyDescent="0.3">
      <c r="A18933" t="s">
        <v>73112</v>
      </c>
      <c r="B18933" t="s">
        <v>73113</v>
      </c>
      <c r="C18933" t="s">
        <v>13</v>
      </c>
      <c r="D18933" t="s">
        <v>73114</v>
      </c>
      <c r="E18933" t="s">
        <v>66835</v>
      </c>
      <c r="F18933" t="s">
        <v>16</v>
      </c>
      <c r="G18933" t="s">
        <v>3489</v>
      </c>
      <c r="H18933">
        <v>0</v>
      </c>
      <c r="I18933">
        <v>0</v>
      </c>
      <c r="J18933">
        <v>0</v>
      </c>
      <c r="K18933" t="s">
        <v>73115</v>
      </c>
    </row>
    <row r="18934" spans="1:11" x14ac:dyDescent="0.3">
      <c r="A18934" t="s">
        <v>73116</v>
      </c>
      <c r="B18934" t="s">
        <v>73117</v>
      </c>
      <c r="C18934" t="s">
        <v>13</v>
      </c>
      <c r="D18934" t="s">
        <v>73118</v>
      </c>
      <c r="E18934" t="s">
        <v>15</v>
      </c>
      <c r="F18934" t="s">
        <v>16</v>
      </c>
      <c r="G18934" t="s">
        <v>4420</v>
      </c>
      <c r="H18934">
        <v>0</v>
      </c>
      <c r="I18934">
        <v>0</v>
      </c>
      <c r="J18934">
        <v>0</v>
      </c>
      <c r="K18934" t="s">
        <v>73119</v>
      </c>
    </row>
    <row r="18935" spans="1:11" x14ac:dyDescent="0.3">
      <c r="A18935" t="s">
        <v>73120</v>
      </c>
      <c r="B18935" t="s">
        <v>73121</v>
      </c>
      <c r="C18935" t="s">
        <v>27</v>
      </c>
      <c r="D18935" t="s">
        <v>73122</v>
      </c>
      <c r="E18935" t="s">
        <v>29</v>
      </c>
      <c r="F18935" t="s">
        <v>16</v>
      </c>
      <c r="G18935" t="s">
        <v>4731</v>
      </c>
      <c r="H18935">
        <v>0</v>
      </c>
      <c r="I18935">
        <v>0</v>
      </c>
      <c r="J18935">
        <v>0</v>
      </c>
      <c r="K18935" t="s">
        <v>73123</v>
      </c>
    </row>
    <row r="18936" spans="1:11" x14ac:dyDescent="0.3">
      <c r="A18936" t="s">
        <v>73124</v>
      </c>
      <c r="B18936" t="s">
        <v>73125</v>
      </c>
      <c r="C18936" t="s">
        <v>13</v>
      </c>
      <c r="D18936" t="s">
        <v>73126</v>
      </c>
      <c r="E18936" t="s">
        <v>66835</v>
      </c>
      <c r="F18936" t="s">
        <v>16</v>
      </c>
      <c r="G18936" t="s">
        <v>21068</v>
      </c>
      <c r="H18936">
        <v>0</v>
      </c>
      <c r="I18936">
        <v>0</v>
      </c>
      <c r="J18936">
        <v>0</v>
      </c>
      <c r="K18936" t="s">
        <v>73127</v>
      </c>
    </row>
    <row r="18937" spans="1:11" x14ac:dyDescent="0.3">
      <c r="A18937" t="s">
        <v>73128</v>
      </c>
      <c r="B18937" t="s">
        <v>73129</v>
      </c>
      <c r="C18937" t="s">
        <v>558</v>
      </c>
      <c r="D18937" t="s">
        <v>73130</v>
      </c>
      <c r="E18937" t="s">
        <v>32122</v>
      </c>
      <c r="F18937" t="s">
        <v>16</v>
      </c>
      <c r="G18937" t="s">
        <v>42263</v>
      </c>
      <c r="H18937">
        <v>0</v>
      </c>
      <c r="I18937">
        <v>0</v>
      </c>
      <c r="J18937">
        <v>0</v>
      </c>
      <c r="K18937" t="s">
        <v>73131</v>
      </c>
    </row>
    <row r="18938" spans="1:11" x14ac:dyDescent="0.3">
      <c r="A18938" t="s">
        <v>73132</v>
      </c>
      <c r="B18938" t="s">
        <v>73133</v>
      </c>
      <c r="C18938" t="s">
        <v>558</v>
      </c>
      <c r="D18938" t="s">
        <v>73134</v>
      </c>
      <c r="E18938" t="s">
        <v>2102</v>
      </c>
      <c r="F18938" t="s">
        <v>16</v>
      </c>
      <c r="G18938" t="s">
        <v>1463</v>
      </c>
      <c r="H18938">
        <v>0</v>
      </c>
      <c r="I18938">
        <v>0</v>
      </c>
      <c r="J18938">
        <v>0</v>
      </c>
      <c r="K18938" t="s">
        <v>73135</v>
      </c>
    </row>
    <row r="18939" spans="1:11" x14ac:dyDescent="0.3">
      <c r="A18939" t="s">
        <v>73136</v>
      </c>
      <c r="B18939" t="s">
        <v>73137</v>
      </c>
      <c r="C18939" t="s">
        <v>13</v>
      </c>
      <c r="D18939" t="s">
        <v>73138</v>
      </c>
      <c r="E18939" t="s">
        <v>66835</v>
      </c>
      <c r="F18939" t="s">
        <v>16</v>
      </c>
      <c r="G18939" t="s">
        <v>72731</v>
      </c>
      <c r="H18939">
        <v>0</v>
      </c>
      <c r="I18939">
        <v>0</v>
      </c>
      <c r="J18939">
        <v>0</v>
      </c>
      <c r="K18939" t="s">
        <v>73139</v>
      </c>
    </row>
    <row r="18940" spans="1:11" x14ac:dyDescent="0.3">
      <c r="A18940" t="s">
        <v>73140</v>
      </c>
      <c r="B18940" t="s">
        <v>73141</v>
      </c>
      <c r="C18940" t="s">
        <v>558</v>
      </c>
      <c r="D18940" t="s">
        <v>73142</v>
      </c>
      <c r="E18940" t="s">
        <v>32122</v>
      </c>
      <c r="F18940" t="s">
        <v>41</v>
      </c>
      <c r="G18940" t="s">
        <v>42</v>
      </c>
      <c r="H18940">
        <v>0</v>
      </c>
      <c r="I18940">
        <v>0</v>
      </c>
      <c r="J18940">
        <v>0</v>
      </c>
      <c r="K18940" t="s">
        <v>73143</v>
      </c>
    </row>
    <row r="18941" spans="1:11" x14ac:dyDescent="0.3">
      <c r="A18941" t="s">
        <v>73144</v>
      </c>
      <c r="C18941" t="s">
        <v>558</v>
      </c>
      <c r="D18941" t="s">
        <v>73145</v>
      </c>
      <c r="E18941" t="s">
        <v>18607</v>
      </c>
      <c r="F18941" t="s">
        <v>21878</v>
      </c>
      <c r="G18941" t="s">
        <v>11985</v>
      </c>
      <c r="H18941">
        <v>0</v>
      </c>
      <c r="I18941">
        <v>0</v>
      </c>
      <c r="J18941">
        <v>0</v>
      </c>
      <c r="K18941" t="s">
        <v>73146</v>
      </c>
    </row>
    <row r="18942" spans="1:11" x14ac:dyDescent="0.3">
      <c r="A18942" t="s">
        <v>73147</v>
      </c>
      <c r="B18942" t="s">
        <v>73148</v>
      </c>
      <c r="C18942" t="s">
        <v>27</v>
      </c>
      <c r="D18942" t="s">
        <v>73149</v>
      </c>
      <c r="E18942" t="s">
        <v>29</v>
      </c>
      <c r="F18942" t="s">
        <v>41</v>
      </c>
      <c r="G18942" t="s">
        <v>42</v>
      </c>
      <c r="H18942">
        <v>0</v>
      </c>
      <c r="I18942">
        <v>0</v>
      </c>
      <c r="J18942">
        <v>0</v>
      </c>
      <c r="K18942" t="s">
        <v>73150</v>
      </c>
    </row>
    <row r="18943" spans="1:11" x14ac:dyDescent="0.3">
      <c r="A18943" t="s">
        <v>73151</v>
      </c>
      <c r="B18943" t="s">
        <v>73152</v>
      </c>
      <c r="C18943" t="s">
        <v>27</v>
      </c>
      <c r="D18943" t="s">
        <v>73153</v>
      </c>
      <c r="E18943" t="s">
        <v>29</v>
      </c>
      <c r="F18943" t="s">
        <v>41</v>
      </c>
      <c r="G18943" t="s">
        <v>42</v>
      </c>
      <c r="H18943">
        <v>0</v>
      </c>
      <c r="I18943">
        <v>0</v>
      </c>
      <c r="J18943">
        <v>0</v>
      </c>
      <c r="K18943" t="s">
        <v>73154</v>
      </c>
    </row>
    <row r="18944" spans="1:11" x14ac:dyDescent="0.3">
      <c r="A18944" t="s">
        <v>73155</v>
      </c>
      <c r="B18944" t="s">
        <v>73156</v>
      </c>
      <c r="C18944" t="s">
        <v>558</v>
      </c>
      <c r="D18944" t="s">
        <v>73157</v>
      </c>
      <c r="E18944" t="s">
        <v>18607</v>
      </c>
      <c r="F18944" t="s">
        <v>16</v>
      </c>
      <c r="G18944" t="s">
        <v>5302</v>
      </c>
      <c r="H18944">
        <v>0</v>
      </c>
      <c r="I18944">
        <v>0</v>
      </c>
      <c r="J18944">
        <v>0</v>
      </c>
      <c r="K18944" t="s">
        <v>73158</v>
      </c>
    </row>
    <row r="18945" spans="1:11" x14ac:dyDescent="0.3">
      <c r="A18945" t="s">
        <v>73159</v>
      </c>
      <c r="B18945" t="s">
        <v>72908</v>
      </c>
      <c r="C18945" t="s">
        <v>558</v>
      </c>
      <c r="D18945" t="s">
        <v>73160</v>
      </c>
      <c r="E18945" t="s">
        <v>18607</v>
      </c>
      <c r="F18945" t="s">
        <v>16</v>
      </c>
      <c r="G18945" t="s">
        <v>2216</v>
      </c>
      <c r="H18945">
        <v>0</v>
      </c>
      <c r="I18945">
        <v>0</v>
      </c>
      <c r="J18945">
        <v>0</v>
      </c>
      <c r="K18945" t="s">
        <v>73161</v>
      </c>
    </row>
    <row r="18946" spans="1:11" x14ac:dyDescent="0.3">
      <c r="A18946" t="s">
        <v>73162</v>
      </c>
      <c r="B18946" t="s">
        <v>73163</v>
      </c>
      <c r="C18946" t="s">
        <v>27</v>
      </c>
      <c r="D18946" t="s">
        <v>73164</v>
      </c>
      <c r="E18946" t="s">
        <v>29</v>
      </c>
      <c r="F18946" t="s">
        <v>41</v>
      </c>
      <c r="G18946" t="s">
        <v>42</v>
      </c>
      <c r="H18946">
        <v>0</v>
      </c>
      <c r="I18946">
        <v>0</v>
      </c>
      <c r="J18946">
        <v>0</v>
      </c>
      <c r="K18946" t="s">
        <v>73165</v>
      </c>
    </row>
    <row r="18947" spans="1:11" x14ac:dyDescent="0.3">
      <c r="A18947" t="s">
        <v>73166</v>
      </c>
      <c r="B18947" t="s">
        <v>73167</v>
      </c>
      <c r="C18947" t="s">
        <v>27</v>
      </c>
      <c r="D18947" t="s">
        <v>73168</v>
      </c>
      <c r="E18947" t="s">
        <v>29</v>
      </c>
      <c r="F18947" t="s">
        <v>41</v>
      </c>
      <c r="G18947" t="s">
        <v>42</v>
      </c>
      <c r="H18947">
        <v>0</v>
      </c>
      <c r="I18947">
        <v>0</v>
      </c>
      <c r="J18947">
        <v>0</v>
      </c>
      <c r="K18947" t="s">
        <v>73169</v>
      </c>
    </row>
    <row r="18948" spans="1:11" x14ac:dyDescent="0.3">
      <c r="A18948" t="s">
        <v>73170</v>
      </c>
      <c r="C18948" t="s">
        <v>27</v>
      </c>
      <c r="D18948" t="s">
        <v>73171</v>
      </c>
      <c r="E18948" t="s">
        <v>29</v>
      </c>
      <c r="F18948" t="s">
        <v>41</v>
      </c>
      <c r="G18948" t="s">
        <v>42</v>
      </c>
      <c r="H18948">
        <v>0</v>
      </c>
      <c r="I18948">
        <v>0</v>
      </c>
      <c r="J18948">
        <v>0</v>
      </c>
      <c r="K18948" t="s">
        <v>73172</v>
      </c>
    </row>
    <row r="18949" spans="1:11" x14ac:dyDescent="0.3">
      <c r="A18949" t="s">
        <v>73173</v>
      </c>
      <c r="B18949" t="s">
        <v>73174</v>
      </c>
      <c r="C18949" t="s">
        <v>13</v>
      </c>
      <c r="D18949" t="s">
        <v>73175</v>
      </c>
      <c r="E18949" t="s">
        <v>66835</v>
      </c>
      <c r="F18949" t="s">
        <v>16</v>
      </c>
      <c r="G18949" t="s">
        <v>11985</v>
      </c>
      <c r="H18949">
        <v>0</v>
      </c>
      <c r="I18949">
        <v>0</v>
      </c>
      <c r="J18949">
        <v>0</v>
      </c>
      <c r="K18949" t="s">
        <v>73176</v>
      </c>
    </row>
    <row r="18950" spans="1:11" x14ac:dyDescent="0.3">
      <c r="A18950" t="s">
        <v>73177</v>
      </c>
      <c r="B18950" t="s">
        <v>73178</v>
      </c>
      <c r="C18950" t="s">
        <v>13</v>
      </c>
      <c r="D18950" t="s">
        <v>73179</v>
      </c>
      <c r="E18950" t="s">
        <v>66835</v>
      </c>
      <c r="F18950" t="s">
        <v>16</v>
      </c>
      <c r="G18950" t="s">
        <v>31104</v>
      </c>
      <c r="H18950">
        <v>0</v>
      </c>
      <c r="I18950">
        <v>0</v>
      </c>
      <c r="J18950">
        <v>0</v>
      </c>
      <c r="K18950" t="s">
        <v>73180</v>
      </c>
    </row>
    <row r="18951" spans="1:11" x14ac:dyDescent="0.3">
      <c r="A18951" t="s">
        <v>73181</v>
      </c>
      <c r="B18951" t="s">
        <v>73182</v>
      </c>
      <c r="C18951" t="s">
        <v>13</v>
      </c>
      <c r="D18951" t="s">
        <v>73183</v>
      </c>
      <c r="E18951" t="s">
        <v>66835</v>
      </c>
      <c r="F18951" t="s">
        <v>16</v>
      </c>
      <c r="G18951" t="s">
        <v>3361</v>
      </c>
      <c r="H18951">
        <v>0</v>
      </c>
      <c r="I18951">
        <v>0</v>
      </c>
      <c r="J18951">
        <v>0</v>
      </c>
      <c r="K18951" t="s">
        <v>73184</v>
      </c>
    </row>
    <row r="18952" spans="1:11" x14ac:dyDescent="0.3">
      <c r="A18952" t="s">
        <v>73185</v>
      </c>
      <c r="B18952" t="s">
        <v>40909</v>
      </c>
      <c r="C18952" t="s">
        <v>13</v>
      </c>
      <c r="D18952" t="s">
        <v>73186</v>
      </c>
      <c r="E18952" t="s">
        <v>15</v>
      </c>
      <c r="F18952" t="s">
        <v>16</v>
      </c>
      <c r="G18952" t="s">
        <v>26021</v>
      </c>
      <c r="H18952">
        <v>0</v>
      </c>
      <c r="I18952">
        <v>0</v>
      </c>
      <c r="J18952">
        <v>0</v>
      </c>
      <c r="K18952" t="s">
        <v>73187</v>
      </c>
    </row>
    <row r="18953" spans="1:11" x14ac:dyDescent="0.3">
      <c r="A18953" t="s">
        <v>73188</v>
      </c>
      <c r="B18953" t="s">
        <v>73189</v>
      </c>
      <c r="C18953" t="s">
        <v>27</v>
      </c>
      <c r="D18953" t="s">
        <v>73190</v>
      </c>
      <c r="E18953" t="s">
        <v>29</v>
      </c>
      <c r="F18953" t="s">
        <v>41</v>
      </c>
      <c r="G18953" t="s">
        <v>42</v>
      </c>
      <c r="H18953">
        <v>0</v>
      </c>
      <c r="I18953">
        <v>0</v>
      </c>
      <c r="J18953">
        <v>0</v>
      </c>
      <c r="K18953" t="s">
        <v>73191</v>
      </c>
    </row>
    <row r="18954" spans="1:11" x14ac:dyDescent="0.3">
      <c r="A18954" t="s">
        <v>73192</v>
      </c>
      <c r="B18954" t="s">
        <v>73193</v>
      </c>
      <c r="C18954" t="s">
        <v>27</v>
      </c>
      <c r="D18954" t="s">
        <v>73194</v>
      </c>
      <c r="E18954" t="s">
        <v>29</v>
      </c>
      <c r="F18954" t="s">
        <v>41</v>
      </c>
      <c r="G18954" t="s">
        <v>42</v>
      </c>
      <c r="H18954">
        <v>0</v>
      </c>
      <c r="I18954">
        <v>0</v>
      </c>
      <c r="J18954">
        <v>0</v>
      </c>
      <c r="K18954" t="s">
        <v>73195</v>
      </c>
    </row>
    <row r="18955" spans="1:11" x14ac:dyDescent="0.3">
      <c r="A18955" t="s">
        <v>73196</v>
      </c>
      <c r="B18955" t="s">
        <v>73197</v>
      </c>
      <c r="C18955" t="s">
        <v>27</v>
      </c>
      <c r="D18955" t="s">
        <v>73198</v>
      </c>
      <c r="E18955" t="s">
        <v>29</v>
      </c>
      <c r="F18955" t="s">
        <v>16</v>
      </c>
      <c r="G18955" t="s">
        <v>4749</v>
      </c>
      <c r="H18955">
        <v>0</v>
      </c>
      <c r="I18955">
        <v>0</v>
      </c>
      <c r="J18955">
        <v>0</v>
      </c>
      <c r="K18955" t="s">
        <v>73199</v>
      </c>
    </row>
    <row r="18956" spans="1:11" x14ac:dyDescent="0.3">
      <c r="A18956" t="s">
        <v>73200</v>
      </c>
      <c r="C18956" t="s">
        <v>27</v>
      </c>
      <c r="D18956" t="e">
        <f>초 조강 시멘트.</f>
        <v>#NAME?</v>
      </c>
      <c r="E18956" t="s">
        <v>29</v>
      </c>
      <c r="F18956" t="s">
        <v>16</v>
      </c>
      <c r="G18956" t="s">
        <v>42</v>
      </c>
      <c r="H18956">
        <v>0</v>
      </c>
      <c r="I18956">
        <v>0</v>
      </c>
      <c r="J18956">
        <v>0</v>
      </c>
      <c r="K18956" t="s">
        <v>73201</v>
      </c>
    </row>
    <row r="18957" spans="1:11" x14ac:dyDescent="0.3">
      <c r="A18957" t="s">
        <v>73202</v>
      </c>
      <c r="B18957" t="s">
        <v>73203</v>
      </c>
      <c r="C18957" t="s">
        <v>27</v>
      </c>
      <c r="D18957" t="s">
        <v>73204</v>
      </c>
      <c r="E18957" t="s">
        <v>29</v>
      </c>
      <c r="F18957" t="s">
        <v>41</v>
      </c>
      <c r="G18957" t="s">
        <v>42</v>
      </c>
      <c r="H18957">
        <v>0</v>
      </c>
      <c r="I18957">
        <v>0</v>
      </c>
      <c r="J18957">
        <v>0</v>
      </c>
      <c r="K18957" t="s">
        <v>73205</v>
      </c>
    </row>
    <row r="18958" spans="1:11" x14ac:dyDescent="0.3">
      <c r="A18958" t="s">
        <v>73206</v>
      </c>
      <c r="B18958" t="s">
        <v>73207</v>
      </c>
      <c r="C18958" t="s">
        <v>20</v>
      </c>
      <c r="D18958" t="s">
        <v>73208</v>
      </c>
      <c r="E18958" t="s">
        <v>71202</v>
      </c>
      <c r="F18958" t="s">
        <v>16</v>
      </c>
      <c r="G18958" t="s">
        <v>717</v>
      </c>
      <c r="H18958">
        <v>0</v>
      </c>
      <c r="I18958">
        <v>0</v>
      </c>
      <c r="J18958">
        <v>0</v>
      </c>
      <c r="K18958" t="s">
        <v>73209</v>
      </c>
    </row>
    <row r="18959" spans="1:11" x14ac:dyDescent="0.3">
      <c r="A18959" t="s">
        <v>73210</v>
      </c>
      <c r="B18959" t="s">
        <v>73211</v>
      </c>
      <c r="C18959" t="s">
        <v>558</v>
      </c>
      <c r="D18959" t="s">
        <v>73212</v>
      </c>
      <c r="E18959" t="s">
        <v>32122</v>
      </c>
      <c r="F18959" t="s">
        <v>16</v>
      </c>
      <c r="G18959" t="s">
        <v>3935</v>
      </c>
      <c r="H18959">
        <v>0</v>
      </c>
      <c r="I18959">
        <v>0</v>
      </c>
      <c r="J18959">
        <v>0</v>
      </c>
      <c r="K18959" t="s">
        <v>73213</v>
      </c>
    </row>
    <row r="18960" spans="1:11" x14ac:dyDescent="0.3">
      <c r="A18960" t="s">
        <v>73214</v>
      </c>
      <c r="C18960" t="s">
        <v>27</v>
      </c>
      <c r="D18960" t="s">
        <v>9473</v>
      </c>
      <c r="E18960" t="s">
        <v>29</v>
      </c>
      <c r="F18960" t="s">
        <v>41</v>
      </c>
      <c r="G18960" t="s">
        <v>42</v>
      </c>
      <c r="H18960">
        <v>0</v>
      </c>
      <c r="I18960">
        <v>0</v>
      </c>
      <c r="J18960">
        <v>0</v>
      </c>
      <c r="K18960" t="s">
        <v>73215</v>
      </c>
    </row>
    <row r="18961" spans="1:11" x14ac:dyDescent="0.3">
      <c r="A18961" t="s">
        <v>73216</v>
      </c>
      <c r="B18961" t="s">
        <v>73217</v>
      </c>
      <c r="C18961" t="s">
        <v>27</v>
      </c>
      <c r="D18961" t="s">
        <v>73218</v>
      </c>
      <c r="E18961" t="s">
        <v>29</v>
      </c>
      <c r="F18961" t="s">
        <v>41</v>
      </c>
      <c r="G18961" t="s">
        <v>42</v>
      </c>
      <c r="H18961">
        <v>0</v>
      </c>
      <c r="I18961">
        <v>0</v>
      </c>
      <c r="J18961">
        <v>0</v>
      </c>
      <c r="K18961" t="s">
        <v>73219</v>
      </c>
    </row>
    <row r="18962" spans="1:11" x14ac:dyDescent="0.3">
      <c r="A18962" t="s">
        <v>73220</v>
      </c>
      <c r="B18962" t="s">
        <v>73221</v>
      </c>
      <c r="C18962" t="s">
        <v>13</v>
      </c>
      <c r="D18962" t="s">
        <v>73222</v>
      </c>
      <c r="E18962" t="s">
        <v>15</v>
      </c>
      <c r="F18962" t="s">
        <v>19884</v>
      </c>
      <c r="G18962" t="s">
        <v>42</v>
      </c>
      <c r="H18962">
        <v>0</v>
      </c>
      <c r="I18962">
        <v>0</v>
      </c>
      <c r="J18962">
        <v>0</v>
      </c>
      <c r="K18962" t="s">
        <v>73223</v>
      </c>
    </row>
    <row r="18963" spans="1:11" x14ac:dyDescent="0.3">
      <c r="A18963" t="s">
        <v>73224</v>
      </c>
      <c r="B18963" t="s">
        <v>73225</v>
      </c>
      <c r="C18963" t="s">
        <v>27</v>
      </c>
      <c r="D18963" t="s">
        <v>73226</v>
      </c>
      <c r="E18963" t="s">
        <v>29</v>
      </c>
      <c r="F18963" t="s">
        <v>16</v>
      </c>
      <c r="G18963" t="s">
        <v>3885</v>
      </c>
      <c r="H18963">
        <v>0</v>
      </c>
      <c r="I18963">
        <v>0</v>
      </c>
      <c r="J18963">
        <v>0</v>
      </c>
      <c r="K18963" t="s">
        <v>73227</v>
      </c>
    </row>
    <row r="18964" spans="1:11" x14ac:dyDescent="0.3">
      <c r="A18964" t="s">
        <v>73228</v>
      </c>
      <c r="B18964" t="s">
        <v>73229</v>
      </c>
      <c r="C18964" t="s">
        <v>27</v>
      </c>
      <c r="D18964" t="s">
        <v>73230</v>
      </c>
      <c r="E18964" t="s">
        <v>29</v>
      </c>
      <c r="F18964" t="s">
        <v>41</v>
      </c>
      <c r="G18964" t="s">
        <v>42</v>
      </c>
      <c r="H18964">
        <v>0</v>
      </c>
      <c r="I18964">
        <v>0</v>
      </c>
      <c r="J18964">
        <v>0</v>
      </c>
      <c r="K18964" t="s">
        <v>73231</v>
      </c>
    </row>
    <row r="18965" spans="1:11" x14ac:dyDescent="0.3">
      <c r="A18965" t="s">
        <v>73232</v>
      </c>
      <c r="B18965" t="s">
        <v>73233</v>
      </c>
      <c r="C18965" t="s">
        <v>27</v>
      </c>
      <c r="D18965" t="s">
        <v>73234</v>
      </c>
      <c r="E18965" t="s">
        <v>29</v>
      </c>
      <c r="F18965" t="s">
        <v>41</v>
      </c>
      <c r="G18965" t="s">
        <v>42</v>
      </c>
      <c r="H18965">
        <v>0</v>
      </c>
      <c r="I18965">
        <v>0</v>
      </c>
      <c r="J18965">
        <v>0</v>
      </c>
      <c r="K18965" t="s">
        <v>73235</v>
      </c>
    </row>
    <row r="18966" spans="1:11" x14ac:dyDescent="0.3">
      <c r="A18966" t="s">
        <v>73236</v>
      </c>
      <c r="B18966" t="s">
        <v>73237</v>
      </c>
      <c r="C18966" t="s">
        <v>27</v>
      </c>
      <c r="D18966" t="s">
        <v>73238</v>
      </c>
      <c r="E18966" t="s">
        <v>29</v>
      </c>
      <c r="F18966" t="s">
        <v>41</v>
      </c>
      <c r="G18966" t="s">
        <v>42</v>
      </c>
      <c r="H18966">
        <v>0</v>
      </c>
      <c r="I18966">
        <v>0</v>
      </c>
      <c r="J18966">
        <v>0</v>
      </c>
      <c r="K18966" t="s">
        <v>73239</v>
      </c>
    </row>
    <row r="18967" spans="1:11" x14ac:dyDescent="0.3">
      <c r="A18967" t="s">
        <v>73240</v>
      </c>
      <c r="B18967" t="s">
        <v>73241</v>
      </c>
      <c r="C18967" t="s">
        <v>20</v>
      </c>
      <c r="D18967" t="s">
        <v>73242</v>
      </c>
      <c r="E18967" t="s">
        <v>71202</v>
      </c>
      <c r="F18967" t="s">
        <v>3555</v>
      </c>
      <c r="G18967" t="s">
        <v>42</v>
      </c>
      <c r="H18967">
        <v>0</v>
      </c>
      <c r="I18967">
        <v>0</v>
      </c>
      <c r="J18967">
        <v>0</v>
      </c>
      <c r="K18967" t="s">
        <v>73243</v>
      </c>
    </row>
    <row r="18968" spans="1:11" x14ac:dyDescent="0.3">
      <c r="A18968" t="s">
        <v>73244</v>
      </c>
      <c r="B18968" t="s">
        <v>73245</v>
      </c>
      <c r="C18968" t="s">
        <v>27</v>
      </c>
      <c r="D18968" t="s">
        <v>73246</v>
      </c>
      <c r="E18968" t="s">
        <v>29</v>
      </c>
      <c r="F18968" t="s">
        <v>41</v>
      </c>
      <c r="G18968" t="s">
        <v>42</v>
      </c>
      <c r="H18968">
        <v>0</v>
      </c>
      <c r="I18968">
        <v>0</v>
      </c>
      <c r="J18968">
        <v>0</v>
      </c>
      <c r="K18968" t="s">
        <v>73247</v>
      </c>
    </row>
    <row r="18969" spans="1:11" x14ac:dyDescent="0.3">
      <c r="A18969" t="s">
        <v>73248</v>
      </c>
      <c r="B18969" t="s">
        <v>73249</v>
      </c>
      <c r="C18969" t="s">
        <v>13</v>
      </c>
      <c r="D18969" t="s">
        <v>73250</v>
      </c>
      <c r="E18969" t="s">
        <v>66835</v>
      </c>
      <c r="F18969" t="s">
        <v>16</v>
      </c>
      <c r="G18969" t="s">
        <v>756</v>
      </c>
      <c r="H18969">
        <v>0</v>
      </c>
      <c r="I18969">
        <v>0</v>
      </c>
      <c r="J18969">
        <v>0</v>
      </c>
      <c r="K18969" t="s">
        <v>73251</v>
      </c>
    </row>
    <row r="18970" spans="1:11" x14ac:dyDescent="0.3">
      <c r="A18970" t="s">
        <v>73252</v>
      </c>
      <c r="B18970" t="s">
        <v>73253</v>
      </c>
      <c r="C18970" t="s">
        <v>27</v>
      </c>
      <c r="D18970" t="s">
        <v>73254</v>
      </c>
      <c r="E18970" t="s">
        <v>29</v>
      </c>
      <c r="F18970" t="s">
        <v>41</v>
      </c>
      <c r="G18970" t="s">
        <v>42</v>
      </c>
      <c r="H18970">
        <v>0</v>
      </c>
      <c r="I18970">
        <v>0</v>
      </c>
      <c r="J18970">
        <v>0</v>
      </c>
      <c r="K18970" t="s">
        <v>73255</v>
      </c>
    </row>
    <row r="18971" spans="1:11" x14ac:dyDescent="0.3">
      <c r="A18971" t="s">
        <v>73256</v>
      </c>
      <c r="C18971" t="s">
        <v>27</v>
      </c>
      <c r="D18971" t="s">
        <v>69012</v>
      </c>
      <c r="E18971" t="s">
        <v>29</v>
      </c>
      <c r="F18971" t="s">
        <v>41</v>
      </c>
      <c r="G18971" t="s">
        <v>42</v>
      </c>
      <c r="H18971">
        <v>0</v>
      </c>
      <c r="I18971">
        <v>0</v>
      </c>
      <c r="J18971">
        <v>0</v>
      </c>
      <c r="K18971" t="s">
        <v>73257</v>
      </c>
    </row>
    <row r="18972" spans="1:11" x14ac:dyDescent="0.3">
      <c r="A18972" t="s">
        <v>73258</v>
      </c>
      <c r="B18972" t="s">
        <v>73259</v>
      </c>
      <c r="C18972" t="s">
        <v>27</v>
      </c>
      <c r="D18972" t="s">
        <v>73260</v>
      </c>
      <c r="E18972" t="s">
        <v>29</v>
      </c>
      <c r="F18972" t="s">
        <v>41</v>
      </c>
      <c r="G18972" t="s">
        <v>42</v>
      </c>
      <c r="H18972">
        <v>0</v>
      </c>
      <c r="I18972">
        <v>0</v>
      </c>
      <c r="J18972">
        <v>0</v>
      </c>
      <c r="K18972" t="s">
        <v>73261</v>
      </c>
    </row>
    <row r="18973" spans="1:11" x14ac:dyDescent="0.3">
      <c r="A18973" t="s">
        <v>73262</v>
      </c>
      <c r="B18973" t="s">
        <v>73263</v>
      </c>
      <c r="C18973" t="s">
        <v>27</v>
      </c>
      <c r="D18973" t="s">
        <v>73264</v>
      </c>
      <c r="E18973" t="s">
        <v>29</v>
      </c>
      <c r="F18973" t="s">
        <v>16</v>
      </c>
      <c r="G18973" t="s">
        <v>4754</v>
      </c>
      <c r="H18973">
        <v>0</v>
      </c>
      <c r="I18973">
        <v>0</v>
      </c>
      <c r="J18973">
        <v>0</v>
      </c>
      <c r="K18973" t="s">
        <v>73265</v>
      </c>
    </row>
    <row r="18974" spans="1:11" x14ac:dyDescent="0.3">
      <c r="A18974" t="s">
        <v>73266</v>
      </c>
      <c r="B18974" t="s">
        <v>73267</v>
      </c>
      <c r="C18974" t="s">
        <v>13</v>
      </c>
      <c r="D18974" t="s">
        <v>73268</v>
      </c>
      <c r="E18974" t="s">
        <v>66835</v>
      </c>
      <c r="F18974" t="s">
        <v>16</v>
      </c>
      <c r="G18974" t="s">
        <v>4671</v>
      </c>
      <c r="H18974">
        <v>0</v>
      </c>
      <c r="I18974">
        <v>0</v>
      </c>
      <c r="J18974">
        <v>0</v>
      </c>
      <c r="K18974" t="s">
        <v>73269</v>
      </c>
    </row>
    <row r="18975" spans="1:11" x14ac:dyDescent="0.3">
      <c r="A18975" t="s">
        <v>73270</v>
      </c>
      <c r="C18975" t="s">
        <v>27</v>
      </c>
      <c r="D18975" t="s">
        <v>73271</v>
      </c>
      <c r="E18975" t="s">
        <v>29</v>
      </c>
      <c r="F18975" t="s">
        <v>41</v>
      </c>
      <c r="G18975" t="s">
        <v>42</v>
      </c>
      <c r="H18975">
        <v>0</v>
      </c>
      <c r="I18975">
        <v>0</v>
      </c>
      <c r="J18975">
        <v>0</v>
      </c>
      <c r="K18975" t="s">
        <v>73272</v>
      </c>
    </row>
    <row r="18976" spans="1:11" x14ac:dyDescent="0.3">
      <c r="A18976" t="s">
        <v>73273</v>
      </c>
      <c r="B18976" t="s">
        <v>73274</v>
      </c>
      <c r="C18976" t="s">
        <v>20</v>
      </c>
      <c r="D18976" t="s">
        <v>73275</v>
      </c>
      <c r="E18976" t="s">
        <v>71202</v>
      </c>
      <c r="F18976" t="s">
        <v>2595</v>
      </c>
      <c r="G18976" t="s">
        <v>42</v>
      </c>
      <c r="H18976">
        <v>0</v>
      </c>
      <c r="I18976">
        <v>0</v>
      </c>
      <c r="J18976">
        <v>0</v>
      </c>
      <c r="K18976" t="s">
        <v>73276</v>
      </c>
    </row>
    <row r="18977" spans="1:11" x14ac:dyDescent="0.3">
      <c r="A18977" t="s">
        <v>73277</v>
      </c>
      <c r="B18977" t="s">
        <v>73278</v>
      </c>
      <c r="C18977" t="s">
        <v>20</v>
      </c>
      <c r="D18977" t="s">
        <v>73279</v>
      </c>
      <c r="E18977" t="s">
        <v>71202</v>
      </c>
      <c r="F18977" t="s">
        <v>18822</v>
      </c>
      <c r="G18977" t="s">
        <v>42</v>
      </c>
      <c r="H18977">
        <v>0</v>
      </c>
      <c r="I18977">
        <v>0</v>
      </c>
      <c r="J18977">
        <v>0</v>
      </c>
      <c r="K18977" t="s">
        <v>73280</v>
      </c>
    </row>
    <row r="18978" spans="1:11" x14ac:dyDescent="0.3">
      <c r="A18978" t="s">
        <v>73281</v>
      </c>
      <c r="B18978" t="s">
        <v>73282</v>
      </c>
      <c r="C18978" t="s">
        <v>20</v>
      </c>
      <c r="D18978" t="s">
        <v>73283</v>
      </c>
      <c r="E18978" t="s">
        <v>71202</v>
      </c>
      <c r="F18978" t="s">
        <v>12810</v>
      </c>
      <c r="G18978" t="s">
        <v>42</v>
      </c>
      <c r="H18978">
        <v>0</v>
      </c>
      <c r="I18978">
        <v>0</v>
      </c>
      <c r="J18978">
        <v>0</v>
      </c>
      <c r="K18978" t="s">
        <v>73284</v>
      </c>
    </row>
    <row r="18979" spans="1:11" x14ac:dyDescent="0.3">
      <c r="A18979" t="s">
        <v>73285</v>
      </c>
      <c r="B18979" t="s">
        <v>73286</v>
      </c>
      <c r="C18979" t="s">
        <v>27</v>
      </c>
      <c r="D18979" t="s">
        <v>73287</v>
      </c>
      <c r="E18979" t="s">
        <v>29</v>
      </c>
      <c r="F18979" t="s">
        <v>16</v>
      </c>
      <c r="G18979" t="s">
        <v>4420</v>
      </c>
      <c r="H18979">
        <v>0</v>
      </c>
      <c r="I18979">
        <v>0</v>
      </c>
      <c r="J18979">
        <v>0</v>
      </c>
      <c r="K18979" t="s">
        <v>73288</v>
      </c>
    </row>
    <row r="18980" spans="1:11" x14ac:dyDescent="0.3">
      <c r="A18980" t="s">
        <v>73289</v>
      </c>
      <c r="B18980" t="s">
        <v>73290</v>
      </c>
      <c r="C18980" t="s">
        <v>27</v>
      </c>
      <c r="D18980" t="s">
        <v>73291</v>
      </c>
      <c r="E18980" t="s">
        <v>29</v>
      </c>
      <c r="F18980" t="s">
        <v>16</v>
      </c>
      <c r="G18980" t="s">
        <v>1952</v>
      </c>
      <c r="H18980">
        <v>0</v>
      </c>
      <c r="I18980">
        <v>0</v>
      </c>
      <c r="J18980">
        <v>0</v>
      </c>
      <c r="K18980" t="s">
        <v>73292</v>
      </c>
    </row>
    <row r="18981" spans="1:11" x14ac:dyDescent="0.3">
      <c r="A18981" t="s">
        <v>73293</v>
      </c>
      <c r="B18981" t="s">
        <v>73294</v>
      </c>
      <c r="C18981" t="s">
        <v>466</v>
      </c>
      <c r="D18981" t="s">
        <v>73295</v>
      </c>
      <c r="E18981" t="s">
        <v>761</v>
      </c>
      <c r="F18981" t="s">
        <v>16</v>
      </c>
      <c r="G18981" t="s">
        <v>2470</v>
      </c>
      <c r="H18981">
        <v>0</v>
      </c>
      <c r="I18981">
        <v>0</v>
      </c>
      <c r="J18981">
        <v>0</v>
      </c>
      <c r="K18981" t="s">
        <v>73296</v>
      </c>
    </row>
    <row r="18982" spans="1:11" x14ac:dyDescent="0.3">
      <c r="A18982" t="s">
        <v>73297</v>
      </c>
      <c r="B18982" t="s">
        <v>73298</v>
      </c>
      <c r="C18982" t="s">
        <v>27</v>
      </c>
      <c r="D18982" t="s">
        <v>73299</v>
      </c>
      <c r="E18982" t="s">
        <v>29</v>
      </c>
      <c r="F18982" t="s">
        <v>16</v>
      </c>
      <c r="G18982" t="s">
        <v>9609</v>
      </c>
      <c r="H18982">
        <v>0</v>
      </c>
      <c r="I18982">
        <v>0</v>
      </c>
      <c r="J18982">
        <v>0</v>
      </c>
      <c r="K18982" t="s">
        <v>73300</v>
      </c>
    </row>
    <row r="18983" spans="1:11" x14ac:dyDescent="0.3">
      <c r="A18983" t="s">
        <v>73301</v>
      </c>
      <c r="B18983" t="s">
        <v>73302</v>
      </c>
      <c r="C18983" t="s">
        <v>27</v>
      </c>
      <c r="D18983" t="s">
        <v>73303</v>
      </c>
      <c r="E18983" t="s">
        <v>29</v>
      </c>
      <c r="F18983" t="s">
        <v>16</v>
      </c>
      <c r="G18983" t="s">
        <v>516</v>
      </c>
      <c r="H18983">
        <v>0</v>
      </c>
      <c r="I18983">
        <v>0</v>
      </c>
      <c r="J18983">
        <v>0</v>
      </c>
      <c r="K18983" t="s">
        <v>73304</v>
      </c>
    </row>
    <row r="18984" spans="1:11" x14ac:dyDescent="0.3">
      <c r="A18984" t="s">
        <v>73305</v>
      </c>
      <c r="B18984" t="s">
        <v>73306</v>
      </c>
      <c r="C18984" t="s">
        <v>558</v>
      </c>
      <c r="D18984" t="s">
        <v>73307</v>
      </c>
      <c r="E18984" t="s">
        <v>2102</v>
      </c>
      <c r="F18984" t="s">
        <v>20608</v>
      </c>
      <c r="G18984" t="s">
        <v>42</v>
      </c>
      <c r="H18984">
        <v>0</v>
      </c>
      <c r="I18984">
        <v>0</v>
      </c>
      <c r="J18984">
        <v>0</v>
      </c>
      <c r="K18984" t="s">
        <v>73308</v>
      </c>
    </row>
    <row r="18985" spans="1:11" x14ac:dyDescent="0.3">
      <c r="A18985" t="s">
        <v>73309</v>
      </c>
      <c r="B18985" t="s">
        <v>73310</v>
      </c>
      <c r="C18985" t="s">
        <v>27</v>
      </c>
      <c r="D18985" t="s">
        <v>73311</v>
      </c>
      <c r="E18985" t="s">
        <v>29</v>
      </c>
      <c r="F18985" t="s">
        <v>16</v>
      </c>
      <c r="G18985" t="s">
        <v>3244</v>
      </c>
      <c r="H18985">
        <v>0</v>
      </c>
      <c r="I18985">
        <v>0</v>
      </c>
      <c r="J18985">
        <v>0</v>
      </c>
      <c r="K18985" t="s">
        <v>73312</v>
      </c>
    </row>
    <row r="18986" spans="1:11" x14ac:dyDescent="0.3">
      <c r="A18986" t="s">
        <v>73313</v>
      </c>
      <c r="B18986" t="s">
        <v>73314</v>
      </c>
      <c r="C18986" t="s">
        <v>20</v>
      </c>
      <c r="D18986" t="s">
        <v>73315</v>
      </c>
      <c r="E18986" t="s">
        <v>71202</v>
      </c>
      <c r="F18986" t="s">
        <v>16</v>
      </c>
      <c r="G18986" t="s">
        <v>2866</v>
      </c>
      <c r="H18986">
        <v>0</v>
      </c>
      <c r="I18986">
        <v>0</v>
      </c>
      <c r="J18986">
        <v>0</v>
      </c>
      <c r="K18986" t="s">
        <v>73316</v>
      </c>
    </row>
    <row r="18987" spans="1:11" x14ac:dyDescent="0.3">
      <c r="A18987" t="s">
        <v>73317</v>
      </c>
      <c r="B18987" t="s">
        <v>73318</v>
      </c>
      <c r="C18987" t="s">
        <v>20</v>
      </c>
      <c r="D18987" t="s">
        <v>73319</v>
      </c>
      <c r="E18987" t="s">
        <v>71202</v>
      </c>
      <c r="F18987" t="s">
        <v>16</v>
      </c>
      <c r="G18987" t="s">
        <v>1639</v>
      </c>
      <c r="H18987">
        <v>0</v>
      </c>
      <c r="I18987">
        <v>0</v>
      </c>
      <c r="J18987">
        <v>0</v>
      </c>
      <c r="K18987" t="s">
        <v>73320</v>
      </c>
    </row>
    <row r="18988" spans="1:11" x14ac:dyDescent="0.3">
      <c r="A18988" t="s">
        <v>73321</v>
      </c>
      <c r="B18988" t="s">
        <v>73322</v>
      </c>
      <c r="C18988" t="s">
        <v>13</v>
      </c>
      <c r="D18988" t="s">
        <v>73323</v>
      </c>
      <c r="E18988" t="s">
        <v>15</v>
      </c>
      <c r="F18988" t="s">
        <v>16</v>
      </c>
      <c r="G18988" t="s">
        <v>7885</v>
      </c>
      <c r="H18988">
        <v>0</v>
      </c>
      <c r="I18988">
        <v>0</v>
      </c>
      <c r="J18988">
        <v>0</v>
      </c>
      <c r="K18988" t="s">
        <v>73324</v>
      </c>
    </row>
    <row r="18989" spans="1:11" x14ac:dyDescent="0.3">
      <c r="A18989" t="s">
        <v>73325</v>
      </c>
      <c r="C18989" t="s">
        <v>27</v>
      </c>
      <c r="D18989" t="s">
        <v>73326</v>
      </c>
      <c r="E18989" t="s">
        <v>29</v>
      </c>
      <c r="F18989" t="s">
        <v>41</v>
      </c>
      <c r="G18989" t="s">
        <v>42</v>
      </c>
      <c r="H18989">
        <v>0</v>
      </c>
      <c r="I18989">
        <v>0</v>
      </c>
      <c r="J18989">
        <v>0</v>
      </c>
      <c r="K18989" t="s">
        <v>73327</v>
      </c>
    </row>
    <row r="18990" spans="1:11" x14ac:dyDescent="0.3">
      <c r="A18990" t="s">
        <v>73328</v>
      </c>
      <c r="C18990" t="s">
        <v>13</v>
      </c>
      <c r="D18990" t="s">
        <v>73329</v>
      </c>
      <c r="E18990" t="s">
        <v>66835</v>
      </c>
      <c r="F18990" t="s">
        <v>16</v>
      </c>
      <c r="G18990" t="s">
        <v>42</v>
      </c>
      <c r="H18990">
        <v>0</v>
      </c>
      <c r="I18990">
        <v>0</v>
      </c>
      <c r="J18990">
        <v>0</v>
      </c>
      <c r="K18990" t="s">
        <v>73330</v>
      </c>
    </row>
    <row r="18991" spans="1:11" x14ac:dyDescent="0.3">
      <c r="A18991" t="s">
        <v>73331</v>
      </c>
      <c r="C18991" t="s">
        <v>27</v>
      </c>
      <c r="D18991" t="s">
        <v>73332</v>
      </c>
      <c r="E18991" t="s">
        <v>29</v>
      </c>
      <c r="F18991" t="s">
        <v>41</v>
      </c>
      <c r="G18991" t="s">
        <v>42</v>
      </c>
      <c r="H18991">
        <v>0</v>
      </c>
      <c r="I18991">
        <v>0</v>
      </c>
      <c r="J18991">
        <v>0</v>
      </c>
      <c r="K18991" t="s">
        <v>73333</v>
      </c>
    </row>
    <row r="18992" spans="1:11" x14ac:dyDescent="0.3">
      <c r="A18992" t="s">
        <v>73334</v>
      </c>
      <c r="B18992" t="s">
        <v>73335</v>
      </c>
      <c r="C18992" t="s">
        <v>27</v>
      </c>
      <c r="D18992" t="s">
        <v>73336</v>
      </c>
      <c r="E18992" t="s">
        <v>29</v>
      </c>
      <c r="F18992" t="s">
        <v>41</v>
      </c>
      <c r="G18992" t="s">
        <v>42</v>
      </c>
      <c r="H18992">
        <v>0</v>
      </c>
      <c r="I18992">
        <v>0</v>
      </c>
      <c r="J18992">
        <v>0</v>
      </c>
      <c r="K18992" t="s">
        <v>73337</v>
      </c>
    </row>
    <row r="18993" spans="1:11" x14ac:dyDescent="0.3">
      <c r="A18993" t="s">
        <v>73338</v>
      </c>
      <c r="B18993" t="s">
        <v>73339</v>
      </c>
      <c r="C18993" t="s">
        <v>1159</v>
      </c>
      <c r="D18993" t="s">
        <v>73340</v>
      </c>
      <c r="E18993" t="s">
        <v>2421</v>
      </c>
      <c r="F18993" t="s">
        <v>16</v>
      </c>
      <c r="G18993" t="s">
        <v>4498</v>
      </c>
      <c r="H18993">
        <v>0</v>
      </c>
      <c r="I18993">
        <v>0</v>
      </c>
      <c r="J18993">
        <v>0</v>
      </c>
      <c r="K18993" t="s">
        <v>73341</v>
      </c>
    </row>
    <row r="18994" spans="1:11" x14ac:dyDescent="0.3">
      <c r="A18994" t="s">
        <v>73342</v>
      </c>
      <c r="B18994" t="s">
        <v>73343</v>
      </c>
      <c r="C18994" t="s">
        <v>20</v>
      </c>
      <c r="D18994" t="s">
        <v>73344</v>
      </c>
      <c r="E18994" t="s">
        <v>71202</v>
      </c>
      <c r="F18994" t="s">
        <v>16</v>
      </c>
      <c r="G18994" t="s">
        <v>10755</v>
      </c>
      <c r="H18994">
        <v>0</v>
      </c>
      <c r="I18994">
        <v>0</v>
      </c>
      <c r="J18994">
        <v>0</v>
      </c>
      <c r="K18994" t="s">
        <v>73345</v>
      </c>
    </row>
    <row r="18995" spans="1:11" x14ac:dyDescent="0.3">
      <c r="A18995" t="s">
        <v>73346</v>
      </c>
      <c r="C18995" t="s">
        <v>27</v>
      </c>
      <c r="D18995" t="s">
        <v>73347</v>
      </c>
      <c r="E18995" t="s">
        <v>29</v>
      </c>
      <c r="F18995" t="s">
        <v>41</v>
      </c>
      <c r="G18995" t="s">
        <v>12348</v>
      </c>
      <c r="H18995">
        <v>0</v>
      </c>
      <c r="I18995">
        <v>0</v>
      </c>
      <c r="J18995">
        <v>0</v>
      </c>
      <c r="K18995" t="s">
        <v>73348</v>
      </c>
    </row>
    <row r="18996" spans="1:11" x14ac:dyDescent="0.3">
      <c r="A18996" t="s">
        <v>73349</v>
      </c>
      <c r="B18996" t="s">
        <v>73350</v>
      </c>
      <c r="C18996" t="s">
        <v>27</v>
      </c>
      <c r="D18996" t="s">
        <v>73351</v>
      </c>
      <c r="E18996" t="s">
        <v>29</v>
      </c>
      <c r="F18996" t="s">
        <v>41</v>
      </c>
      <c r="G18996" t="s">
        <v>42</v>
      </c>
      <c r="H18996">
        <v>0</v>
      </c>
      <c r="I18996">
        <v>0</v>
      </c>
      <c r="J18996">
        <v>0</v>
      </c>
      <c r="K18996" t="s">
        <v>73352</v>
      </c>
    </row>
    <row r="18997" spans="1:11" x14ac:dyDescent="0.3">
      <c r="A18997" t="s">
        <v>73353</v>
      </c>
      <c r="B18997" t="s">
        <v>73354</v>
      </c>
      <c r="C18997" t="s">
        <v>20</v>
      </c>
      <c r="D18997" t="s">
        <v>73355</v>
      </c>
      <c r="E18997" t="s">
        <v>62177</v>
      </c>
      <c r="F18997" t="s">
        <v>28215</v>
      </c>
      <c r="G18997" t="s">
        <v>42</v>
      </c>
      <c r="H18997">
        <v>0</v>
      </c>
      <c r="I18997">
        <v>0</v>
      </c>
      <c r="J18997">
        <v>0</v>
      </c>
      <c r="K18997" t="s">
        <v>73356</v>
      </c>
    </row>
    <row r="18998" spans="1:11" x14ac:dyDescent="0.3">
      <c r="A18998" t="s">
        <v>73357</v>
      </c>
      <c r="B18998" t="s">
        <v>73358</v>
      </c>
      <c r="C18998" t="s">
        <v>558</v>
      </c>
      <c r="D18998" t="s">
        <v>73359</v>
      </c>
      <c r="E18998" t="s">
        <v>19698</v>
      </c>
      <c r="F18998" t="s">
        <v>1148</v>
      </c>
      <c r="G18998" t="s">
        <v>42</v>
      </c>
      <c r="H18998">
        <v>0</v>
      </c>
      <c r="I18998">
        <v>0</v>
      </c>
      <c r="J18998">
        <v>0</v>
      </c>
      <c r="K18998" t="s">
        <v>73360</v>
      </c>
    </row>
    <row r="18999" spans="1:11" x14ac:dyDescent="0.3">
      <c r="A18999" t="s">
        <v>73361</v>
      </c>
      <c r="B18999" t="s">
        <v>73362</v>
      </c>
      <c r="C18999" t="s">
        <v>27</v>
      </c>
      <c r="D18999" t="s">
        <v>73363</v>
      </c>
      <c r="E18999" t="s">
        <v>29</v>
      </c>
      <c r="F18999" t="s">
        <v>41</v>
      </c>
      <c r="G18999" t="s">
        <v>42</v>
      </c>
      <c r="H18999">
        <v>0</v>
      </c>
      <c r="I18999">
        <v>0</v>
      </c>
      <c r="J18999">
        <v>0</v>
      </c>
      <c r="K18999" t="s">
        <v>73364</v>
      </c>
    </row>
    <row r="19000" spans="1:11" x14ac:dyDescent="0.3">
      <c r="A19000" t="s">
        <v>73365</v>
      </c>
      <c r="B19000" t="s">
        <v>73366</v>
      </c>
      <c r="C19000" t="s">
        <v>20</v>
      </c>
      <c r="D19000" t="s">
        <v>73367</v>
      </c>
      <c r="E19000" t="s">
        <v>71202</v>
      </c>
      <c r="F19000" t="s">
        <v>397</v>
      </c>
      <c r="G19000" t="s">
        <v>42</v>
      </c>
      <c r="H19000">
        <v>0</v>
      </c>
      <c r="I19000">
        <v>0</v>
      </c>
      <c r="J19000">
        <v>0</v>
      </c>
      <c r="K19000" t="s">
        <v>73368</v>
      </c>
    </row>
    <row r="19001" spans="1:11" x14ac:dyDescent="0.3">
      <c r="A19001" t="s">
        <v>73369</v>
      </c>
      <c r="B19001" t="s">
        <v>73370</v>
      </c>
      <c r="C19001" t="s">
        <v>27</v>
      </c>
      <c r="D19001" t="s">
        <v>73371</v>
      </c>
      <c r="E19001" t="s">
        <v>29</v>
      </c>
      <c r="F19001" t="s">
        <v>41</v>
      </c>
      <c r="G19001" t="s">
        <v>42</v>
      </c>
      <c r="H19001">
        <v>0</v>
      </c>
      <c r="I19001">
        <v>0</v>
      </c>
      <c r="J19001">
        <v>0</v>
      </c>
      <c r="K19001" t="s">
        <v>73372</v>
      </c>
    </row>
    <row r="19002" spans="1:11" x14ac:dyDescent="0.3">
      <c r="A19002" t="s">
        <v>73373</v>
      </c>
      <c r="B19002" t="s">
        <v>73374</v>
      </c>
      <c r="C19002" t="s">
        <v>466</v>
      </c>
      <c r="D19002" t="s">
        <v>73375</v>
      </c>
      <c r="E19002" t="s">
        <v>20624</v>
      </c>
      <c r="F19002" t="s">
        <v>16</v>
      </c>
      <c r="G19002" t="s">
        <v>2252</v>
      </c>
      <c r="H19002">
        <v>0</v>
      </c>
      <c r="I19002">
        <v>0</v>
      </c>
      <c r="J19002">
        <v>0</v>
      </c>
      <c r="K19002" t="s">
        <v>73376</v>
      </c>
    </row>
    <row r="19003" spans="1:11" x14ac:dyDescent="0.3">
      <c r="A19003" t="s">
        <v>73377</v>
      </c>
      <c r="C19003" t="s">
        <v>466</v>
      </c>
      <c r="D19003" t="s">
        <v>73378</v>
      </c>
      <c r="E19003" t="s">
        <v>20624</v>
      </c>
      <c r="F19003" t="s">
        <v>16</v>
      </c>
      <c r="G19003" t="s">
        <v>264</v>
      </c>
      <c r="H19003">
        <v>0</v>
      </c>
      <c r="I19003">
        <v>0</v>
      </c>
      <c r="J19003">
        <v>0</v>
      </c>
      <c r="K19003" t="s">
        <v>73379</v>
      </c>
    </row>
    <row r="19004" spans="1:11" x14ac:dyDescent="0.3">
      <c r="A19004" t="s">
        <v>73380</v>
      </c>
      <c r="C19004" t="s">
        <v>13</v>
      </c>
      <c r="D19004" t="s">
        <v>73381</v>
      </c>
      <c r="E19004" t="s">
        <v>66835</v>
      </c>
      <c r="F19004" t="s">
        <v>4609</v>
      </c>
      <c r="G19004" t="s">
        <v>27516</v>
      </c>
      <c r="H19004">
        <v>0</v>
      </c>
      <c r="I19004">
        <v>0</v>
      </c>
      <c r="J19004">
        <v>0</v>
      </c>
      <c r="K19004" t="s">
        <v>73382</v>
      </c>
    </row>
    <row r="19005" spans="1:11" x14ac:dyDescent="0.3">
      <c r="A19005" t="s">
        <v>73383</v>
      </c>
      <c r="C19005" t="s">
        <v>27</v>
      </c>
      <c r="D19005" t="e">
        <f>전압</f>
        <v>#NAME?</v>
      </c>
      <c r="E19005" t="s">
        <v>29</v>
      </c>
      <c r="F19005" t="s">
        <v>16</v>
      </c>
      <c r="G19005" t="s">
        <v>91</v>
      </c>
      <c r="H19005">
        <v>0</v>
      </c>
      <c r="I19005">
        <v>0</v>
      </c>
      <c r="J19005">
        <v>0</v>
      </c>
      <c r="K19005" t="s">
        <v>73384</v>
      </c>
    </row>
    <row r="19006" spans="1:11" x14ac:dyDescent="0.3">
      <c r="A19006" t="s">
        <v>73385</v>
      </c>
      <c r="B19006" t="s">
        <v>73386</v>
      </c>
      <c r="C19006" t="s">
        <v>20</v>
      </c>
      <c r="D19006" t="s">
        <v>73387</v>
      </c>
      <c r="E19006" t="s">
        <v>71202</v>
      </c>
      <c r="F19006" t="s">
        <v>1548</v>
      </c>
      <c r="G19006" t="s">
        <v>42</v>
      </c>
      <c r="H19006">
        <v>0</v>
      </c>
      <c r="I19006">
        <v>0</v>
      </c>
      <c r="J19006">
        <v>0</v>
      </c>
      <c r="K19006" t="s">
        <v>73388</v>
      </c>
    </row>
    <row r="19007" spans="1:11" x14ac:dyDescent="0.3">
      <c r="A19007" t="s">
        <v>73389</v>
      </c>
      <c r="B19007" t="s">
        <v>73390</v>
      </c>
      <c r="C19007" t="s">
        <v>20</v>
      </c>
      <c r="D19007" t="s">
        <v>73391</v>
      </c>
      <c r="E19007" t="s">
        <v>71202</v>
      </c>
      <c r="F19007" t="s">
        <v>6890</v>
      </c>
      <c r="G19007" t="s">
        <v>42</v>
      </c>
      <c r="H19007">
        <v>0</v>
      </c>
      <c r="I19007">
        <v>0</v>
      </c>
      <c r="J19007">
        <v>0</v>
      </c>
      <c r="K19007" t="s">
        <v>73392</v>
      </c>
    </row>
    <row r="19008" spans="1:11" x14ac:dyDescent="0.3">
      <c r="A19008" t="s">
        <v>73393</v>
      </c>
      <c r="B19008" t="s">
        <v>73394</v>
      </c>
      <c r="C19008" t="s">
        <v>27</v>
      </c>
      <c r="D19008" t="s">
        <v>73395</v>
      </c>
      <c r="E19008" t="s">
        <v>29</v>
      </c>
      <c r="F19008" t="s">
        <v>41</v>
      </c>
      <c r="G19008" t="s">
        <v>42</v>
      </c>
      <c r="H19008">
        <v>0</v>
      </c>
      <c r="I19008">
        <v>0</v>
      </c>
      <c r="J19008">
        <v>0</v>
      </c>
      <c r="K19008" t="s">
        <v>73396</v>
      </c>
    </row>
    <row r="19009" spans="1:11" x14ac:dyDescent="0.3">
      <c r="A19009" t="s">
        <v>73397</v>
      </c>
      <c r="B19009" t="s">
        <v>73398</v>
      </c>
      <c r="C19009" t="s">
        <v>20</v>
      </c>
      <c r="D19009" t="s">
        <v>73399</v>
      </c>
      <c r="E19009" t="s">
        <v>71202</v>
      </c>
      <c r="F19009" t="s">
        <v>16</v>
      </c>
      <c r="G19009" t="s">
        <v>1612</v>
      </c>
      <c r="H19009">
        <v>0</v>
      </c>
      <c r="I19009">
        <v>0</v>
      </c>
      <c r="J19009">
        <v>0</v>
      </c>
      <c r="K19009" t="s">
        <v>73400</v>
      </c>
    </row>
    <row r="19010" spans="1:11" x14ac:dyDescent="0.3">
      <c r="A19010" t="s">
        <v>73401</v>
      </c>
      <c r="B19010" t="s">
        <v>73402</v>
      </c>
      <c r="C19010" t="s">
        <v>20</v>
      </c>
      <c r="D19010" t="s">
        <v>73403</v>
      </c>
      <c r="E19010" t="s">
        <v>71202</v>
      </c>
      <c r="F19010" t="s">
        <v>16</v>
      </c>
      <c r="G19010" t="s">
        <v>3489</v>
      </c>
      <c r="H19010">
        <v>0</v>
      </c>
      <c r="I19010">
        <v>0</v>
      </c>
      <c r="J19010">
        <v>0</v>
      </c>
      <c r="K19010" t="s">
        <v>73404</v>
      </c>
    </row>
    <row r="19011" spans="1:11" x14ac:dyDescent="0.3">
      <c r="A19011" t="s">
        <v>73405</v>
      </c>
      <c r="B19011" t="s">
        <v>73406</v>
      </c>
      <c r="C19011" t="s">
        <v>13</v>
      </c>
      <c r="D19011" t="s">
        <v>73407</v>
      </c>
      <c r="E19011" t="s">
        <v>15</v>
      </c>
      <c r="F19011" t="s">
        <v>16</v>
      </c>
      <c r="G19011" t="s">
        <v>2323</v>
      </c>
      <c r="H19011">
        <v>0</v>
      </c>
      <c r="I19011">
        <v>0</v>
      </c>
      <c r="J19011">
        <v>0</v>
      </c>
      <c r="K19011" t="s">
        <v>73408</v>
      </c>
    </row>
    <row r="19012" spans="1:11" x14ac:dyDescent="0.3">
      <c r="A19012" t="s">
        <v>73409</v>
      </c>
      <c r="B19012" t="s">
        <v>73410</v>
      </c>
      <c r="C19012" t="s">
        <v>13</v>
      </c>
      <c r="D19012" t="s">
        <v>73411</v>
      </c>
      <c r="E19012" t="s">
        <v>15</v>
      </c>
      <c r="F19012" t="s">
        <v>16</v>
      </c>
      <c r="G19012" t="s">
        <v>7830</v>
      </c>
      <c r="H19012">
        <v>0</v>
      </c>
      <c r="I19012">
        <v>0</v>
      </c>
      <c r="J19012">
        <v>0</v>
      </c>
      <c r="K19012" t="s">
        <v>73412</v>
      </c>
    </row>
    <row r="19013" spans="1:11" x14ac:dyDescent="0.3">
      <c r="A19013" t="s">
        <v>73413</v>
      </c>
      <c r="B19013" t="s">
        <v>73414</v>
      </c>
      <c r="C19013" t="s">
        <v>466</v>
      </c>
      <c r="D19013" t="s">
        <v>73415</v>
      </c>
      <c r="E19013" t="s">
        <v>20624</v>
      </c>
      <c r="F19013" t="s">
        <v>16</v>
      </c>
      <c r="G19013" t="s">
        <v>19401</v>
      </c>
      <c r="H19013">
        <v>0</v>
      </c>
      <c r="I19013">
        <v>0</v>
      </c>
      <c r="J19013">
        <v>0</v>
      </c>
      <c r="K19013" t="s">
        <v>73416</v>
      </c>
    </row>
    <row r="19014" spans="1:11" x14ac:dyDescent="0.3">
      <c r="A19014" t="s">
        <v>73417</v>
      </c>
      <c r="C19014" t="s">
        <v>20</v>
      </c>
      <c r="D19014" t="s">
        <v>73418</v>
      </c>
      <c r="E19014" t="s">
        <v>71202</v>
      </c>
      <c r="F19014" t="s">
        <v>3129</v>
      </c>
      <c r="G19014" t="s">
        <v>42</v>
      </c>
      <c r="H19014">
        <v>0</v>
      </c>
      <c r="I19014">
        <v>0</v>
      </c>
      <c r="J19014">
        <v>0</v>
      </c>
      <c r="K19014" t="s">
        <v>73419</v>
      </c>
    </row>
    <row r="19015" spans="1:11" x14ac:dyDescent="0.3">
      <c r="A19015" t="s">
        <v>73420</v>
      </c>
      <c r="B19015" t="s">
        <v>73421</v>
      </c>
      <c r="C19015" t="s">
        <v>20</v>
      </c>
      <c r="D19015" t="s">
        <v>73422</v>
      </c>
      <c r="E19015" t="s">
        <v>71202</v>
      </c>
      <c r="F19015" t="s">
        <v>16</v>
      </c>
      <c r="G19015" t="s">
        <v>3422</v>
      </c>
      <c r="H19015">
        <v>0</v>
      </c>
      <c r="I19015">
        <v>0</v>
      </c>
      <c r="J19015">
        <v>0</v>
      </c>
      <c r="K19015" t="s">
        <v>73423</v>
      </c>
    </row>
    <row r="19016" spans="1:11" x14ac:dyDescent="0.3">
      <c r="A19016" t="s">
        <v>73424</v>
      </c>
      <c r="C19016" t="s">
        <v>13</v>
      </c>
      <c r="D19016" t="s">
        <v>73425</v>
      </c>
      <c r="E19016" t="s">
        <v>66835</v>
      </c>
      <c r="F19016" t="s">
        <v>22372</v>
      </c>
      <c r="G19016" t="s">
        <v>42</v>
      </c>
      <c r="H19016">
        <v>0</v>
      </c>
      <c r="I19016">
        <v>0</v>
      </c>
      <c r="J19016">
        <v>0</v>
      </c>
      <c r="K19016" t="s">
        <v>73426</v>
      </c>
    </row>
    <row r="19017" spans="1:11" x14ac:dyDescent="0.3">
      <c r="A19017" t="s">
        <v>73427</v>
      </c>
      <c r="C19017" t="s">
        <v>558</v>
      </c>
      <c r="D19017" t="s">
        <v>73428</v>
      </c>
      <c r="E19017" t="s">
        <v>19698</v>
      </c>
      <c r="F19017" t="s">
        <v>51093</v>
      </c>
      <c r="G19017" t="s">
        <v>5588</v>
      </c>
      <c r="H19017">
        <v>0</v>
      </c>
      <c r="I19017">
        <v>0</v>
      </c>
      <c r="J19017">
        <v>0</v>
      </c>
      <c r="K19017" t="s">
        <v>73429</v>
      </c>
    </row>
    <row r="19018" spans="1:11" x14ac:dyDescent="0.3">
      <c r="A19018" t="s">
        <v>73430</v>
      </c>
      <c r="B19018" t="s">
        <v>73431</v>
      </c>
      <c r="C19018" t="s">
        <v>20</v>
      </c>
      <c r="D19018" t="s">
        <v>73432</v>
      </c>
      <c r="E19018" t="s">
        <v>71202</v>
      </c>
      <c r="F19018" t="s">
        <v>16</v>
      </c>
      <c r="G19018" t="s">
        <v>8572</v>
      </c>
      <c r="H19018">
        <v>0</v>
      </c>
      <c r="I19018">
        <v>0</v>
      </c>
      <c r="J19018">
        <v>0</v>
      </c>
      <c r="K19018" t="s">
        <v>73433</v>
      </c>
    </row>
    <row r="19019" spans="1:11" x14ac:dyDescent="0.3">
      <c r="A19019" t="s">
        <v>73434</v>
      </c>
      <c r="C19019" t="s">
        <v>27</v>
      </c>
      <c r="D19019" t="s">
        <v>73435</v>
      </c>
      <c r="E19019" t="s">
        <v>29</v>
      </c>
      <c r="F19019" t="s">
        <v>41</v>
      </c>
      <c r="G19019" t="s">
        <v>42</v>
      </c>
      <c r="H19019">
        <v>0</v>
      </c>
      <c r="I19019">
        <v>0</v>
      </c>
      <c r="J19019">
        <v>0</v>
      </c>
      <c r="K19019" t="s">
        <v>73436</v>
      </c>
    </row>
    <row r="19020" spans="1:11" x14ac:dyDescent="0.3">
      <c r="A19020" t="s">
        <v>73437</v>
      </c>
      <c r="B19020" t="s">
        <v>73438</v>
      </c>
      <c r="C19020" t="s">
        <v>27</v>
      </c>
      <c r="D19020" t="s">
        <v>73439</v>
      </c>
      <c r="E19020" t="s">
        <v>29</v>
      </c>
      <c r="F19020" t="s">
        <v>41</v>
      </c>
      <c r="G19020" t="s">
        <v>42</v>
      </c>
      <c r="H19020">
        <v>0</v>
      </c>
      <c r="I19020">
        <v>0</v>
      </c>
      <c r="J19020">
        <v>0</v>
      </c>
      <c r="K19020" t="s">
        <v>73440</v>
      </c>
    </row>
    <row r="19021" spans="1:11" x14ac:dyDescent="0.3">
      <c r="A19021" t="s">
        <v>73441</v>
      </c>
      <c r="B19021" t="s">
        <v>73442</v>
      </c>
      <c r="C19021" t="s">
        <v>20</v>
      </c>
      <c r="D19021" t="s">
        <v>73443</v>
      </c>
      <c r="E19021" t="s">
        <v>71202</v>
      </c>
      <c r="F19021" t="s">
        <v>71</v>
      </c>
      <c r="G19021" t="s">
        <v>42</v>
      </c>
      <c r="H19021">
        <v>0</v>
      </c>
      <c r="I19021">
        <v>0</v>
      </c>
      <c r="J19021">
        <v>0</v>
      </c>
      <c r="K19021" t="s">
        <v>73444</v>
      </c>
    </row>
    <row r="19022" spans="1:11" x14ac:dyDescent="0.3">
      <c r="A19022" t="s">
        <v>73445</v>
      </c>
      <c r="B19022" t="s">
        <v>73446</v>
      </c>
      <c r="C19022" t="s">
        <v>20</v>
      </c>
      <c r="D19022" t="s">
        <v>73447</v>
      </c>
      <c r="E19022" t="s">
        <v>71202</v>
      </c>
      <c r="F19022" t="s">
        <v>845</v>
      </c>
      <c r="G19022" t="s">
        <v>42</v>
      </c>
      <c r="H19022">
        <v>0</v>
      </c>
      <c r="I19022">
        <v>0</v>
      </c>
      <c r="J19022">
        <v>0</v>
      </c>
      <c r="K19022" t="s">
        <v>73448</v>
      </c>
    </row>
    <row r="19023" spans="1:11" x14ac:dyDescent="0.3">
      <c r="A19023" t="s">
        <v>73449</v>
      </c>
      <c r="B19023" t="s">
        <v>73450</v>
      </c>
      <c r="C19023" t="s">
        <v>13</v>
      </c>
      <c r="D19023" t="s">
        <v>73451</v>
      </c>
      <c r="E19023" t="s">
        <v>66835</v>
      </c>
      <c r="F19023" t="s">
        <v>16</v>
      </c>
      <c r="G19023" t="s">
        <v>18718</v>
      </c>
      <c r="H19023">
        <v>0</v>
      </c>
      <c r="I19023">
        <v>0</v>
      </c>
      <c r="J19023">
        <v>0</v>
      </c>
      <c r="K19023" t="s">
        <v>73452</v>
      </c>
    </row>
    <row r="19024" spans="1:11" x14ac:dyDescent="0.3">
      <c r="A19024" t="s">
        <v>73453</v>
      </c>
      <c r="B19024" t="s">
        <v>73454</v>
      </c>
      <c r="C19024" t="s">
        <v>13</v>
      </c>
      <c r="D19024" t="s">
        <v>73455</v>
      </c>
      <c r="E19024" t="s">
        <v>66835</v>
      </c>
      <c r="F19024" t="s">
        <v>39189</v>
      </c>
      <c r="G19024" t="s">
        <v>42</v>
      </c>
      <c r="H19024">
        <v>0</v>
      </c>
      <c r="I19024">
        <v>0</v>
      </c>
      <c r="J19024">
        <v>0</v>
      </c>
      <c r="K19024" t="s">
        <v>73456</v>
      </c>
    </row>
    <row r="19025" spans="1:11" x14ac:dyDescent="0.3">
      <c r="A19025" t="s">
        <v>73457</v>
      </c>
      <c r="B19025" t="s">
        <v>73458</v>
      </c>
      <c r="C19025" t="s">
        <v>1159</v>
      </c>
      <c r="D19025" t="s">
        <v>73459</v>
      </c>
      <c r="E19025" t="s">
        <v>2421</v>
      </c>
      <c r="F19025" t="s">
        <v>16</v>
      </c>
      <c r="G19025" t="s">
        <v>5441</v>
      </c>
      <c r="H19025">
        <v>0</v>
      </c>
      <c r="I19025">
        <v>0</v>
      </c>
      <c r="J19025">
        <v>0</v>
      </c>
      <c r="K19025" t="s">
        <v>73460</v>
      </c>
    </row>
    <row r="19026" spans="1:11" x14ac:dyDescent="0.3">
      <c r="A19026" t="s">
        <v>73461</v>
      </c>
      <c r="B19026" t="s">
        <v>73462</v>
      </c>
      <c r="C19026" t="s">
        <v>558</v>
      </c>
      <c r="D19026" t="s">
        <v>73463</v>
      </c>
      <c r="E19026" t="s">
        <v>895</v>
      </c>
      <c r="F19026" t="s">
        <v>16</v>
      </c>
      <c r="G19026" t="s">
        <v>1496</v>
      </c>
      <c r="H19026">
        <v>0</v>
      </c>
      <c r="I19026">
        <v>0</v>
      </c>
      <c r="J19026">
        <v>0</v>
      </c>
      <c r="K19026" t="s">
        <v>73464</v>
      </c>
    </row>
    <row r="19027" spans="1:11" x14ac:dyDescent="0.3">
      <c r="A19027" t="s">
        <v>73465</v>
      </c>
      <c r="B19027" t="s">
        <v>73466</v>
      </c>
      <c r="C19027" t="s">
        <v>13</v>
      </c>
      <c r="D19027" t="s">
        <v>73467</v>
      </c>
      <c r="E19027" t="s">
        <v>66835</v>
      </c>
      <c r="F19027" t="s">
        <v>16</v>
      </c>
      <c r="G19027" t="s">
        <v>1766</v>
      </c>
      <c r="H19027">
        <v>0</v>
      </c>
      <c r="I19027">
        <v>0</v>
      </c>
      <c r="J19027">
        <v>0</v>
      </c>
      <c r="K19027" t="s">
        <v>73468</v>
      </c>
    </row>
    <row r="19028" spans="1:11" x14ac:dyDescent="0.3">
      <c r="A19028" t="s">
        <v>73469</v>
      </c>
      <c r="B19028" t="s">
        <v>73470</v>
      </c>
      <c r="C19028" t="s">
        <v>13</v>
      </c>
      <c r="D19028" t="s">
        <v>73471</v>
      </c>
      <c r="E19028" t="s">
        <v>15</v>
      </c>
      <c r="F19028" t="s">
        <v>16</v>
      </c>
      <c r="G19028" t="s">
        <v>11695</v>
      </c>
      <c r="H19028">
        <v>0</v>
      </c>
      <c r="I19028">
        <v>0</v>
      </c>
      <c r="J19028">
        <v>0</v>
      </c>
      <c r="K19028" t="s">
        <v>73472</v>
      </c>
    </row>
    <row r="19029" spans="1:11" x14ac:dyDescent="0.3">
      <c r="A19029" t="s">
        <v>73473</v>
      </c>
      <c r="B19029" t="s">
        <v>73466</v>
      </c>
      <c r="C19029" t="s">
        <v>13</v>
      </c>
      <c r="D19029" t="s">
        <v>73474</v>
      </c>
      <c r="E19029" t="s">
        <v>66835</v>
      </c>
      <c r="F19029" t="s">
        <v>16</v>
      </c>
      <c r="G19029" t="s">
        <v>13770</v>
      </c>
      <c r="H19029">
        <v>0</v>
      </c>
      <c r="I19029">
        <v>0</v>
      </c>
      <c r="J19029">
        <v>0</v>
      </c>
      <c r="K19029" t="s">
        <v>73475</v>
      </c>
    </row>
    <row r="19030" spans="1:11" x14ac:dyDescent="0.3">
      <c r="A19030" t="s">
        <v>73476</v>
      </c>
      <c r="B19030" t="s">
        <v>73477</v>
      </c>
      <c r="C19030" t="s">
        <v>558</v>
      </c>
      <c r="D19030" t="s">
        <v>73478</v>
      </c>
      <c r="E19030" t="s">
        <v>19698</v>
      </c>
      <c r="F19030" t="s">
        <v>16</v>
      </c>
      <c r="G19030" t="s">
        <v>6400</v>
      </c>
      <c r="H19030">
        <v>0</v>
      </c>
      <c r="I19030">
        <v>0</v>
      </c>
      <c r="J19030">
        <v>0</v>
      </c>
      <c r="K19030" t="s">
        <v>73479</v>
      </c>
    </row>
    <row r="19031" spans="1:11" x14ac:dyDescent="0.3">
      <c r="A19031" t="s">
        <v>73480</v>
      </c>
      <c r="B19031" t="s">
        <v>73481</v>
      </c>
      <c r="C19031" t="s">
        <v>558</v>
      </c>
      <c r="D19031" t="s">
        <v>73482</v>
      </c>
      <c r="E19031" t="s">
        <v>2102</v>
      </c>
      <c r="F19031" t="s">
        <v>16</v>
      </c>
      <c r="G19031" t="s">
        <v>1496</v>
      </c>
      <c r="H19031">
        <v>0</v>
      </c>
      <c r="I19031">
        <v>0</v>
      </c>
      <c r="J19031">
        <v>0</v>
      </c>
      <c r="K19031" t="s">
        <v>73483</v>
      </c>
    </row>
    <row r="19032" spans="1:11" x14ac:dyDescent="0.3">
      <c r="A19032" t="s">
        <v>73484</v>
      </c>
      <c r="B19032" t="s">
        <v>73485</v>
      </c>
      <c r="C19032" t="s">
        <v>13</v>
      </c>
      <c r="D19032" t="s">
        <v>73486</v>
      </c>
      <c r="E19032" t="s">
        <v>66835</v>
      </c>
      <c r="F19032" t="s">
        <v>16</v>
      </c>
      <c r="G19032" t="s">
        <v>2836</v>
      </c>
      <c r="H19032">
        <v>0</v>
      </c>
      <c r="I19032">
        <v>0</v>
      </c>
      <c r="J19032">
        <v>0</v>
      </c>
      <c r="K19032" t="s">
        <v>73487</v>
      </c>
    </row>
    <row r="19033" spans="1:11" x14ac:dyDescent="0.3">
      <c r="A19033" t="s">
        <v>73488</v>
      </c>
      <c r="B19033" t="s">
        <v>73489</v>
      </c>
      <c r="C19033" t="s">
        <v>13</v>
      </c>
      <c r="D19033" t="s">
        <v>73490</v>
      </c>
      <c r="E19033" t="s">
        <v>66835</v>
      </c>
      <c r="F19033" t="s">
        <v>16</v>
      </c>
      <c r="G19033" t="s">
        <v>13739</v>
      </c>
      <c r="H19033">
        <v>0</v>
      </c>
      <c r="I19033">
        <v>0</v>
      </c>
      <c r="J19033">
        <v>0</v>
      </c>
      <c r="K19033" t="s">
        <v>73491</v>
      </c>
    </row>
    <row r="19034" spans="1:11" x14ac:dyDescent="0.3">
      <c r="A19034" t="s">
        <v>73492</v>
      </c>
      <c r="B19034" t="s">
        <v>73493</v>
      </c>
      <c r="C19034" t="s">
        <v>13</v>
      </c>
      <c r="D19034" t="s">
        <v>73494</v>
      </c>
      <c r="E19034" t="s">
        <v>66835</v>
      </c>
      <c r="F19034" t="s">
        <v>16</v>
      </c>
      <c r="G19034" t="s">
        <v>5588</v>
      </c>
      <c r="H19034">
        <v>0</v>
      </c>
      <c r="I19034">
        <v>0</v>
      </c>
      <c r="J19034">
        <v>0</v>
      </c>
      <c r="K19034" t="s">
        <v>73495</v>
      </c>
    </row>
    <row r="19035" spans="1:11" x14ac:dyDescent="0.3">
      <c r="A19035" t="s">
        <v>73496</v>
      </c>
      <c r="B19035" t="s">
        <v>73497</v>
      </c>
      <c r="C19035" t="s">
        <v>27</v>
      </c>
      <c r="D19035" t="s">
        <v>73498</v>
      </c>
      <c r="E19035" t="s">
        <v>29</v>
      </c>
      <c r="F19035" t="s">
        <v>16</v>
      </c>
      <c r="G19035" t="s">
        <v>575</v>
      </c>
      <c r="H19035">
        <v>0</v>
      </c>
      <c r="I19035">
        <v>0</v>
      </c>
      <c r="J19035">
        <v>0</v>
      </c>
      <c r="K19035" t="s">
        <v>73499</v>
      </c>
    </row>
    <row r="19036" spans="1:11" x14ac:dyDescent="0.3">
      <c r="A19036" t="s">
        <v>73500</v>
      </c>
      <c r="B19036" t="s">
        <v>73501</v>
      </c>
      <c r="C19036" t="s">
        <v>13</v>
      </c>
      <c r="D19036" t="s">
        <v>73502</v>
      </c>
      <c r="E19036" t="s">
        <v>66835</v>
      </c>
      <c r="F19036" t="s">
        <v>16</v>
      </c>
      <c r="G19036" t="s">
        <v>2506</v>
      </c>
      <c r="H19036">
        <v>0</v>
      </c>
      <c r="I19036">
        <v>0</v>
      </c>
      <c r="J19036">
        <v>0</v>
      </c>
      <c r="K19036" t="s">
        <v>73503</v>
      </c>
    </row>
    <row r="19037" spans="1:11" x14ac:dyDescent="0.3">
      <c r="A19037" t="s">
        <v>73504</v>
      </c>
      <c r="B19037" t="s">
        <v>73505</v>
      </c>
      <c r="C19037" t="s">
        <v>13</v>
      </c>
      <c r="D19037" t="s">
        <v>73506</v>
      </c>
      <c r="E19037" t="s">
        <v>66835</v>
      </c>
      <c r="F19037" t="s">
        <v>16</v>
      </c>
      <c r="G19037" t="s">
        <v>7351</v>
      </c>
      <c r="H19037">
        <v>0</v>
      </c>
      <c r="I19037">
        <v>0</v>
      </c>
      <c r="J19037">
        <v>0</v>
      </c>
      <c r="K19037" t="s">
        <v>73507</v>
      </c>
    </row>
    <row r="19038" spans="1:11" x14ac:dyDescent="0.3">
      <c r="A19038" t="s">
        <v>73508</v>
      </c>
      <c r="B19038" t="s">
        <v>73509</v>
      </c>
      <c r="C19038" t="s">
        <v>558</v>
      </c>
      <c r="D19038" t="s">
        <v>73510</v>
      </c>
      <c r="E19038" t="s">
        <v>895</v>
      </c>
      <c r="F19038" t="s">
        <v>16</v>
      </c>
      <c r="G19038" t="s">
        <v>3366</v>
      </c>
      <c r="H19038">
        <v>0</v>
      </c>
      <c r="I19038">
        <v>0</v>
      </c>
      <c r="J19038">
        <v>0</v>
      </c>
      <c r="K19038" t="s">
        <v>73511</v>
      </c>
    </row>
    <row r="19039" spans="1:11" x14ac:dyDescent="0.3">
      <c r="A19039" t="s">
        <v>73512</v>
      </c>
      <c r="C19039" t="s">
        <v>27</v>
      </c>
      <c r="D19039" t="e">
        <f>워터 제트</f>
        <v>#NAME?</v>
      </c>
      <c r="E19039" t="s">
        <v>29</v>
      </c>
      <c r="F19039" t="s">
        <v>16</v>
      </c>
      <c r="G19039" t="s">
        <v>3244</v>
      </c>
      <c r="H19039">
        <v>0</v>
      </c>
      <c r="I19039">
        <v>0</v>
      </c>
      <c r="J19039">
        <v>0</v>
      </c>
      <c r="K19039" t="s">
        <v>73513</v>
      </c>
    </row>
    <row r="19040" spans="1:11" x14ac:dyDescent="0.3">
      <c r="A19040" t="s">
        <v>73514</v>
      </c>
      <c r="B19040" t="s">
        <v>73515</v>
      </c>
      <c r="C19040" t="s">
        <v>13</v>
      </c>
      <c r="D19040" t="s">
        <v>73516</v>
      </c>
      <c r="E19040" t="s">
        <v>66835</v>
      </c>
      <c r="F19040" t="s">
        <v>16</v>
      </c>
      <c r="G19040" t="s">
        <v>2252</v>
      </c>
      <c r="H19040">
        <v>0</v>
      </c>
      <c r="I19040">
        <v>0</v>
      </c>
      <c r="J19040">
        <v>0</v>
      </c>
      <c r="K19040" t="s">
        <v>73517</v>
      </c>
    </row>
    <row r="19041" spans="1:11" x14ac:dyDescent="0.3">
      <c r="A19041" t="s">
        <v>73518</v>
      </c>
      <c r="B19041" t="s">
        <v>73519</v>
      </c>
      <c r="C19041" t="s">
        <v>13</v>
      </c>
      <c r="D19041" t="s">
        <v>73520</v>
      </c>
      <c r="E19041" t="s">
        <v>66835</v>
      </c>
      <c r="F19041" t="s">
        <v>16</v>
      </c>
      <c r="G19041" t="s">
        <v>311</v>
      </c>
      <c r="H19041">
        <v>0</v>
      </c>
      <c r="I19041">
        <v>0</v>
      </c>
      <c r="J19041">
        <v>0</v>
      </c>
      <c r="K19041" t="s">
        <v>73521</v>
      </c>
    </row>
    <row r="19042" spans="1:11" x14ac:dyDescent="0.3">
      <c r="A19042" t="s">
        <v>73522</v>
      </c>
      <c r="B19042" t="s">
        <v>73523</v>
      </c>
      <c r="C19042" t="s">
        <v>558</v>
      </c>
      <c r="D19042" t="s">
        <v>73524</v>
      </c>
      <c r="E19042" t="s">
        <v>18607</v>
      </c>
      <c r="F19042" t="s">
        <v>16</v>
      </c>
      <c r="G19042" t="s">
        <v>4183</v>
      </c>
      <c r="H19042">
        <v>0</v>
      </c>
      <c r="I19042">
        <v>0</v>
      </c>
      <c r="J19042">
        <v>0</v>
      </c>
      <c r="K19042" t="s">
        <v>73525</v>
      </c>
    </row>
    <row r="19043" spans="1:11" x14ac:dyDescent="0.3">
      <c r="A19043" t="s">
        <v>73526</v>
      </c>
      <c r="B19043" t="s">
        <v>73527</v>
      </c>
      <c r="C19043" t="s">
        <v>13</v>
      </c>
      <c r="D19043" t="s">
        <v>73528</v>
      </c>
      <c r="E19043" t="s">
        <v>66835</v>
      </c>
      <c r="F19043" t="s">
        <v>16</v>
      </c>
      <c r="G19043" t="s">
        <v>17764</v>
      </c>
      <c r="H19043">
        <v>0</v>
      </c>
      <c r="I19043">
        <v>0</v>
      </c>
      <c r="J19043">
        <v>0</v>
      </c>
      <c r="K19043" t="s">
        <v>73529</v>
      </c>
    </row>
    <row r="19044" spans="1:11" x14ac:dyDescent="0.3">
      <c r="A19044" t="s">
        <v>73530</v>
      </c>
      <c r="B19044" t="s">
        <v>73531</v>
      </c>
      <c r="C19044" t="s">
        <v>558</v>
      </c>
      <c r="D19044" t="s">
        <v>73532</v>
      </c>
      <c r="E19044" t="s">
        <v>18607</v>
      </c>
      <c r="F19044" t="s">
        <v>16</v>
      </c>
      <c r="G19044" t="s">
        <v>1382</v>
      </c>
      <c r="H19044">
        <v>0</v>
      </c>
      <c r="I19044">
        <v>0</v>
      </c>
      <c r="J19044">
        <v>0</v>
      </c>
      <c r="K19044" t="s">
        <v>73533</v>
      </c>
    </row>
    <row r="19045" spans="1:11" x14ac:dyDescent="0.3">
      <c r="A19045" t="s">
        <v>73534</v>
      </c>
      <c r="B19045" t="s">
        <v>73535</v>
      </c>
      <c r="C19045" t="s">
        <v>558</v>
      </c>
      <c r="D19045" t="s">
        <v>73536</v>
      </c>
      <c r="E19045" t="s">
        <v>18607</v>
      </c>
      <c r="F19045" t="s">
        <v>16</v>
      </c>
      <c r="G19045" t="s">
        <v>5573</v>
      </c>
      <c r="H19045">
        <v>0</v>
      </c>
      <c r="I19045">
        <v>0</v>
      </c>
      <c r="J19045">
        <v>0</v>
      </c>
      <c r="K19045" t="s">
        <v>73537</v>
      </c>
    </row>
    <row r="19046" spans="1:11" x14ac:dyDescent="0.3">
      <c r="A19046" t="s">
        <v>73538</v>
      </c>
      <c r="B19046" t="s">
        <v>73539</v>
      </c>
      <c r="C19046" t="s">
        <v>13</v>
      </c>
      <c r="D19046" t="s">
        <v>73540</v>
      </c>
      <c r="E19046" t="s">
        <v>66835</v>
      </c>
      <c r="F19046" t="s">
        <v>16</v>
      </c>
      <c r="G19046" t="s">
        <v>2470</v>
      </c>
      <c r="H19046">
        <v>0</v>
      </c>
      <c r="I19046">
        <v>0</v>
      </c>
      <c r="J19046">
        <v>0</v>
      </c>
      <c r="K19046" t="s">
        <v>73541</v>
      </c>
    </row>
    <row r="19047" spans="1:11" x14ac:dyDescent="0.3">
      <c r="A19047" t="s">
        <v>73542</v>
      </c>
      <c r="B19047" t="s">
        <v>73543</v>
      </c>
      <c r="C19047" t="s">
        <v>558</v>
      </c>
      <c r="D19047" t="s">
        <v>73544</v>
      </c>
      <c r="E19047" t="s">
        <v>18607</v>
      </c>
      <c r="F19047" t="s">
        <v>16</v>
      </c>
      <c r="G19047" t="s">
        <v>4574</v>
      </c>
      <c r="H19047">
        <v>0</v>
      </c>
      <c r="I19047">
        <v>0</v>
      </c>
      <c r="J19047">
        <v>0</v>
      </c>
      <c r="K19047" t="s">
        <v>73545</v>
      </c>
    </row>
    <row r="19048" spans="1:11" x14ac:dyDescent="0.3">
      <c r="A19048" t="s">
        <v>73546</v>
      </c>
      <c r="B19048" t="s">
        <v>73547</v>
      </c>
      <c r="C19048" t="s">
        <v>558</v>
      </c>
      <c r="D19048" t="s">
        <v>73548</v>
      </c>
      <c r="E19048" t="s">
        <v>895</v>
      </c>
      <c r="F19048" t="s">
        <v>16</v>
      </c>
      <c r="G19048" t="s">
        <v>26999</v>
      </c>
      <c r="H19048">
        <v>0</v>
      </c>
      <c r="I19048">
        <v>0</v>
      </c>
      <c r="J19048">
        <v>0</v>
      </c>
      <c r="K19048" t="s">
        <v>73549</v>
      </c>
    </row>
    <row r="19049" spans="1:11" x14ac:dyDescent="0.3">
      <c r="A19049" t="s">
        <v>73550</v>
      </c>
      <c r="B19049" t="s">
        <v>73551</v>
      </c>
      <c r="C19049" t="s">
        <v>13</v>
      </c>
      <c r="D19049" t="s">
        <v>73552</v>
      </c>
      <c r="E19049" t="s">
        <v>15</v>
      </c>
      <c r="F19049" t="s">
        <v>16</v>
      </c>
      <c r="G19049" t="s">
        <v>904</v>
      </c>
      <c r="H19049">
        <v>0</v>
      </c>
      <c r="I19049">
        <v>0</v>
      </c>
      <c r="J19049">
        <v>0</v>
      </c>
      <c r="K19049" t="s">
        <v>73553</v>
      </c>
    </row>
    <row r="19050" spans="1:11" x14ac:dyDescent="0.3">
      <c r="A19050" t="s">
        <v>73554</v>
      </c>
      <c r="B19050" t="s">
        <v>73555</v>
      </c>
      <c r="C19050" t="s">
        <v>13</v>
      </c>
      <c r="D19050" t="s">
        <v>73474</v>
      </c>
      <c r="E19050" t="s">
        <v>66835</v>
      </c>
      <c r="F19050" t="s">
        <v>4100</v>
      </c>
      <c r="G19050" t="s">
        <v>42</v>
      </c>
      <c r="H19050">
        <v>0</v>
      </c>
      <c r="I19050">
        <v>0</v>
      </c>
      <c r="J19050">
        <v>0</v>
      </c>
      <c r="K19050" t="s">
        <v>73556</v>
      </c>
    </row>
    <row r="19051" spans="1:11" x14ac:dyDescent="0.3">
      <c r="A19051" t="s">
        <v>73557</v>
      </c>
      <c r="B19051" t="s">
        <v>73558</v>
      </c>
      <c r="C19051" t="s">
        <v>558</v>
      </c>
      <c r="D19051" t="s">
        <v>73559</v>
      </c>
      <c r="E19051" t="s">
        <v>18607</v>
      </c>
      <c r="F19051" t="s">
        <v>302</v>
      </c>
      <c r="G19051" t="s">
        <v>42</v>
      </c>
      <c r="H19051">
        <v>0</v>
      </c>
      <c r="I19051">
        <v>0</v>
      </c>
      <c r="J19051">
        <v>0</v>
      </c>
      <c r="K19051" t="s">
        <v>73560</v>
      </c>
    </row>
    <row r="19052" spans="1:11" x14ac:dyDescent="0.3">
      <c r="A19052" t="s">
        <v>73561</v>
      </c>
      <c r="B19052" t="s">
        <v>73562</v>
      </c>
      <c r="C19052" t="s">
        <v>13</v>
      </c>
      <c r="D19052" t="s">
        <v>73502</v>
      </c>
      <c r="E19052" t="s">
        <v>66835</v>
      </c>
      <c r="F19052" t="s">
        <v>1247</v>
      </c>
      <c r="G19052" t="s">
        <v>42</v>
      </c>
      <c r="H19052">
        <v>0</v>
      </c>
      <c r="I19052">
        <v>0</v>
      </c>
      <c r="J19052">
        <v>0</v>
      </c>
      <c r="K19052" t="s">
        <v>73563</v>
      </c>
    </row>
    <row r="19053" spans="1:11" x14ac:dyDescent="0.3">
      <c r="A19053" t="s">
        <v>73564</v>
      </c>
      <c r="B19053" t="s">
        <v>73565</v>
      </c>
      <c r="C19053" t="s">
        <v>27</v>
      </c>
      <c r="D19053" t="s">
        <v>73566</v>
      </c>
      <c r="E19053" t="s">
        <v>29</v>
      </c>
      <c r="F19053" t="s">
        <v>41</v>
      </c>
      <c r="G19053" t="s">
        <v>42</v>
      </c>
      <c r="H19053">
        <v>0</v>
      </c>
      <c r="I19053">
        <v>0</v>
      </c>
      <c r="J19053">
        <v>0</v>
      </c>
      <c r="K19053" t="s">
        <v>73567</v>
      </c>
    </row>
    <row r="19054" spans="1:11" x14ac:dyDescent="0.3">
      <c r="A19054" t="s">
        <v>73568</v>
      </c>
      <c r="B19054" t="s">
        <v>73569</v>
      </c>
      <c r="C19054" t="s">
        <v>13</v>
      </c>
      <c r="D19054" t="s">
        <v>73570</v>
      </c>
      <c r="E19054" t="s">
        <v>66835</v>
      </c>
      <c r="F19054" t="s">
        <v>7555</v>
      </c>
      <c r="G19054" t="s">
        <v>42</v>
      </c>
      <c r="H19054">
        <v>0</v>
      </c>
      <c r="I19054">
        <v>0</v>
      </c>
      <c r="J19054">
        <v>0</v>
      </c>
      <c r="K19054" t="s">
        <v>73571</v>
      </c>
    </row>
    <row r="19055" spans="1:11" x14ac:dyDescent="0.3">
      <c r="A19055" t="s">
        <v>73572</v>
      </c>
      <c r="B19055" t="s">
        <v>73573</v>
      </c>
      <c r="C19055" t="s">
        <v>13</v>
      </c>
      <c r="D19055" t="s">
        <v>73516</v>
      </c>
      <c r="E19055" t="s">
        <v>66835</v>
      </c>
      <c r="F19055" t="s">
        <v>2852</v>
      </c>
      <c r="G19055" t="s">
        <v>42</v>
      </c>
      <c r="H19055">
        <v>0</v>
      </c>
      <c r="I19055">
        <v>0</v>
      </c>
      <c r="J19055">
        <v>0</v>
      </c>
      <c r="K19055" t="s">
        <v>73574</v>
      </c>
    </row>
    <row r="19056" spans="1:11" x14ac:dyDescent="0.3">
      <c r="A19056" t="s">
        <v>73575</v>
      </c>
      <c r="C19056" t="s">
        <v>558</v>
      </c>
      <c r="D19056" t="s">
        <v>73576</v>
      </c>
      <c r="E19056" t="s">
        <v>18607</v>
      </c>
      <c r="F19056" t="s">
        <v>15056</v>
      </c>
      <c r="G19056" t="s">
        <v>42</v>
      </c>
      <c r="H19056">
        <v>0</v>
      </c>
      <c r="I19056">
        <v>0</v>
      </c>
      <c r="J19056">
        <v>0</v>
      </c>
      <c r="K19056" t="s">
        <v>73577</v>
      </c>
    </row>
    <row r="19057" spans="1:11" x14ac:dyDescent="0.3">
      <c r="A19057" t="s">
        <v>73578</v>
      </c>
      <c r="B19057" t="s">
        <v>73579</v>
      </c>
      <c r="C19057" t="s">
        <v>558</v>
      </c>
      <c r="D19057" t="s">
        <v>73580</v>
      </c>
      <c r="E19057" t="s">
        <v>18607</v>
      </c>
      <c r="F19057" t="s">
        <v>1247</v>
      </c>
      <c r="G19057" t="s">
        <v>42</v>
      </c>
      <c r="H19057">
        <v>0</v>
      </c>
      <c r="I19057">
        <v>0</v>
      </c>
      <c r="J19057">
        <v>0</v>
      </c>
      <c r="K19057" t="s">
        <v>73581</v>
      </c>
    </row>
    <row r="19058" spans="1:11" x14ac:dyDescent="0.3">
      <c r="A19058" t="s">
        <v>73582</v>
      </c>
      <c r="B19058" t="s">
        <v>73583</v>
      </c>
      <c r="C19058" t="s">
        <v>27</v>
      </c>
      <c r="D19058" t="s">
        <v>73584</v>
      </c>
      <c r="E19058" t="s">
        <v>29</v>
      </c>
      <c r="F19058" t="s">
        <v>41</v>
      </c>
      <c r="G19058" t="s">
        <v>42</v>
      </c>
      <c r="H19058">
        <v>0</v>
      </c>
      <c r="I19058">
        <v>0</v>
      </c>
      <c r="J19058">
        <v>0</v>
      </c>
      <c r="K19058" t="s">
        <v>73585</v>
      </c>
    </row>
    <row r="19059" spans="1:11" x14ac:dyDescent="0.3">
      <c r="A19059" t="s">
        <v>73586</v>
      </c>
      <c r="B19059" t="s">
        <v>73587</v>
      </c>
      <c r="C19059" t="s">
        <v>13</v>
      </c>
      <c r="D19059" t="s">
        <v>73588</v>
      </c>
      <c r="E19059" t="s">
        <v>15</v>
      </c>
      <c r="F19059" t="s">
        <v>16</v>
      </c>
      <c r="G19059" t="s">
        <v>374</v>
      </c>
      <c r="H19059">
        <v>0</v>
      </c>
      <c r="I19059">
        <v>0</v>
      </c>
      <c r="J19059">
        <v>0</v>
      </c>
      <c r="K19059" t="s">
        <v>73589</v>
      </c>
    </row>
    <row r="19060" spans="1:11" x14ac:dyDescent="0.3">
      <c r="A19060" t="s">
        <v>73590</v>
      </c>
      <c r="B19060" t="s">
        <v>73591</v>
      </c>
      <c r="C19060" t="s">
        <v>558</v>
      </c>
      <c r="D19060" t="s">
        <v>73592</v>
      </c>
      <c r="E19060" t="s">
        <v>18607</v>
      </c>
      <c r="F19060" t="s">
        <v>4875</v>
      </c>
      <c r="G19060" t="s">
        <v>42</v>
      </c>
      <c r="H19060">
        <v>0</v>
      </c>
      <c r="I19060">
        <v>0</v>
      </c>
      <c r="J19060">
        <v>0</v>
      </c>
      <c r="K19060" t="s">
        <v>73593</v>
      </c>
    </row>
    <row r="19061" spans="1:11" x14ac:dyDescent="0.3">
      <c r="A19061" t="s">
        <v>73594</v>
      </c>
      <c r="B19061" t="s">
        <v>73595</v>
      </c>
      <c r="C19061" t="s">
        <v>558</v>
      </c>
      <c r="D19061" t="s">
        <v>73596</v>
      </c>
      <c r="E19061" t="s">
        <v>19698</v>
      </c>
      <c r="F19061" t="s">
        <v>41</v>
      </c>
      <c r="G19061" t="s">
        <v>42</v>
      </c>
      <c r="H19061">
        <v>0</v>
      </c>
      <c r="I19061">
        <v>0</v>
      </c>
      <c r="J19061">
        <v>0</v>
      </c>
      <c r="K19061" t="s">
        <v>73597</v>
      </c>
    </row>
    <row r="19062" spans="1:11" x14ac:dyDescent="0.3">
      <c r="A19062" t="s">
        <v>73598</v>
      </c>
      <c r="B19062" t="s">
        <v>73599</v>
      </c>
      <c r="C19062" t="s">
        <v>20</v>
      </c>
      <c r="D19062" t="s">
        <v>73600</v>
      </c>
      <c r="E19062" t="s">
        <v>71202</v>
      </c>
      <c r="F19062" t="s">
        <v>1013</v>
      </c>
      <c r="G19062" t="s">
        <v>42</v>
      </c>
      <c r="H19062">
        <v>0</v>
      </c>
      <c r="I19062">
        <v>0</v>
      </c>
      <c r="J19062">
        <v>0</v>
      </c>
      <c r="K19062" t="s">
        <v>73601</v>
      </c>
    </row>
    <row r="19063" spans="1:11" x14ac:dyDescent="0.3">
      <c r="A19063" t="s">
        <v>73602</v>
      </c>
      <c r="B19063" t="s">
        <v>73603</v>
      </c>
      <c r="C19063" t="s">
        <v>558</v>
      </c>
      <c r="D19063" t="s">
        <v>73604</v>
      </c>
      <c r="E19063" t="s">
        <v>895</v>
      </c>
      <c r="F19063" t="s">
        <v>11510</v>
      </c>
      <c r="G19063" t="s">
        <v>42</v>
      </c>
      <c r="H19063">
        <v>0</v>
      </c>
      <c r="I19063">
        <v>0</v>
      </c>
      <c r="J19063">
        <v>0</v>
      </c>
      <c r="K19063" t="s">
        <v>73605</v>
      </c>
    </row>
    <row r="19064" spans="1:11" x14ac:dyDescent="0.3">
      <c r="A19064" t="s">
        <v>73606</v>
      </c>
      <c r="B19064" t="s">
        <v>73607</v>
      </c>
      <c r="C19064" t="s">
        <v>20</v>
      </c>
      <c r="D19064" t="s">
        <v>73608</v>
      </c>
      <c r="E19064" t="s">
        <v>71202</v>
      </c>
      <c r="F19064" t="s">
        <v>10547</v>
      </c>
      <c r="G19064" t="s">
        <v>42</v>
      </c>
      <c r="H19064">
        <v>0</v>
      </c>
      <c r="I19064">
        <v>0</v>
      </c>
      <c r="J19064">
        <v>0</v>
      </c>
      <c r="K19064" t="s">
        <v>73609</v>
      </c>
    </row>
    <row r="19065" spans="1:11" x14ac:dyDescent="0.3">
      <c r="A19065" t="s">
        <v>73610</v>
      </c>
      <c r="B19065" t="s">
        <v>73611</v>
      </c>
      <c r="C19065" t="s">
        <v>558</v>
      </c>
      <c r="D19065" t="s">
        <v>73612</v>
      </c>
      <c r="E19065" t="s">
        <v>18607</v>
      </c>
      <c r="F19065" t="s">
        <v>2111</v>
      </c>
      <c r="G19065" t="s">
        <v>42</v>
      </c>
      <c r="H19065">
        <v>0</v>
      </c>
      <c r="I19065">
        <v>0</v>
      </c>
      <c r="J19065">
        <v>0</v>
      </c>
      <c r="K19065" t="s">
        <v>73613</v>
      </c>
    </row>
    <row r="19066" spans="1:11" x14ac:dyDescent="0.3">
      <c r="A19066" t="s">
        <v>73614</v>
      </c>
      <c r="B19066" t="s">
        <v>5045</v>
      </c>
      <c r="C19066" t="s">
        <v>558</v>
      </c>
      <c r="D19066" t="s">
        <v>73615</v>
      </c>
      <c r="E19066" t="s">
        <v>34293</v>
      </c>
      <c r="F19066" t="s">
        <v>16</v>
      </c>
      <c r="G19066" t="s">
        <v>7781</v>
      </c>
      <c r="H19066">
        <v>0</v>
      </c>
      <c r="I19066">
        <v>0</v>
      </c>
      <c r="J19066">
        <v>0</v>
      </c>
      <c r="K19066" t="s">
        <v>73616</v>
      </c>
    </row>
    <row r="19067" spans="1:11" x14ac:dyDescent="0.3">
      <c r="A19067" t="s">
        <v>73617</v>
      </c>
      <c r="B19067" t="s">
        <v>73618</v>
      </c>
      <c r="C19067" t="s">
        <v>20</v>
      </c>
      <c r="D19067" t="s">
        <v>73619</v>
      </c>
      <c r="E19067" t="s">
        <v>71202</v>
      </c>
      <c r="F19067" t="s">
        <v>16</v>
      </c>
      <c r="G19067" t="s">
        <v>822</v>
      </c>
      <c r="H19067">
        <v>0</v>
      </c>
      <c r="I19067">
        <v>0</v>
      </c>
      <c r="J19067">
        <v>0</v>
      </c>
      <c r="K19067" t="s">
        <v>73620</v>
      </c>
    </row>
    <row r="19068" spans="1:11" x14ac:dyDescent="0.3">
      <c r="A19068" t="s">
        <v>73621</v>
      </c>
      <c r="B19068" t="s">
        <v>73622</v>
      </c>
      <c r="C19068" t="s">
        <v>13</v>
      </c>
      <c r="D19068" t="s">
        <v>73623</v>
      </c>
      <c r="E19068" t="s">
        <v>66835</v>
      </c>
      <c r="F19068" t="s">
        <v>16</v>
      </c>
      <c r="G19068" t="s">
        <v>756</v>
      </c>
      <c r="H19068">
        <v>0</v>
      </c>
      <c r="I19068">
        <v>0</v>
      </c>
      <c r="J19068">
        <v>0</v>
      </c>
      <c r="K19068" t="s">
        <v>73624</v>
      </c>
    </row>
    <row r="19069" spans="1:11" x14ac:dyDescent="0.3">
      <c r="A19069" t="s">
        <v>73625</v>
      </c>
      <c r="C19069" t="s">
        <v>13</v>
      </c>
      <c r="D19069" t="s">
        <v>73626</v>
      </c>
      <c r="E19069" t="s">
        <v>66835</v>
      </c>
      <c r="F19069" t="s">
        <v>16</v>
      </c>
      <c r="G19069" t="s">
        <v>42</v>
      </c>
      <c r="H19069">
        <v>0</v>
      </c>
      <c r="I19069">
        <v>0</v>
      </c>
      <c r="J19069">
        <v>0</v>
      </c>
      <c r="K19069" t="s">
        <v>73627</v>
      </c>
    </row>
    <row r="19070" spans="1:11" x14ac:dyDescent="0.3">
      <c r="A19070" t="s">
        <v>73628</v>
      </c>
      <c r="B19070" t="s">
        <v>73629</v>
      </c>
      <c r="C19070" t="s">
        <v>27</v>
      </c>
      <c r="D19070" t="e">
        <f>오토클레이브 양생</f>
        <v>#NAME?</v>
      </c>
      <c r="E19070" t="s">
        <v>29</v>
      </c>
      <c r="F19070" t="s">
        <v>16</v>
      </c>
      <c r="G19070" t="s">
        <v>60</v>
      </c>
      <c r="H19070">
        <v>0</v>
      </c>
      <c r="I19070">
        <v>0</v>
      </c>
      <c r="J19070">
        <v>0</v>
      </c>
      <c r="K19070" t="s">
        <v>73630</v>
      </c>
    </row>
    <row r="19071" spans="1:11" x14ac:dyDescent="0.3">
      <c r="A19071" t="s">
        <v>73631</v>
      </c>
      <c r="B19071" t="s">
        <v>73632</v>
      </c>
      <c r="C19071" t="s">
        <v>13</v>
      </c>
      <c r="D19071" t="s">
        <v>73633</v>
      </c>
      <c r="E19071" t="s">
        <v>66835</v>
      </c>
      <c r="F19071" t="s">
        <v>16</v>
      </c>
      <c r="G19071" t="s">
        <v>3581</v>
      </c>
      <c r="H19071">
        <v>0</v>
      </c>
      <c r="I19071">
        <v>0</v>
      </c>
      <c r="J19071">
        <v>0</v>
      </c>
      <c r="K19071" t="s">
        <v>73634</v>
      </c>
    </row>
    <row r="19072" spans="1:11" x14ac:dyDescent="0.3">
      <c r="A19072" t="s">
        <v>73635</v>
      </c>
      <c r="B19072" t="s">
        <v>73636</v>
      </c>
      <c r="C19072" t="s">
        <v>13</v>
      </c>
      <c r="D19072" t="s">
        <v>73637</v>
      </c>
      <c r="E19072" t="s">
        <v>66835</v>
      </c>
      <c r="F19072" t="s">
        <v>16</v>
      </c>
      <c r="G19072" t="s">
        <v>822</v>
      </c>
      <c r="H19072">
        <v>0</v>
      </c>
      <c r="I19072">
        <v>0</v>
      </c>
      <c r="J19072">
        <v>0</v>
      </c>
      <c r="K19072" t="s">
        <v>73638</v>
      </c>
    </row>
    <row r="19073" spans="1:11" x14ac:dyDescent="0.3">
      <c r="A19073" t="s">
        <v>73639</v>
      </c>
      <c r="B19073" t="s">
        <v>73640</v>
      </c>
      <c r="C19073" t="s">
        <v>13</v>
      </c>
      <c r="D19073" t="s">
        <v>73641</v>
      </c>
      <c r="E19073" t="s">
        <v>66835</v>
      </c>
      <c r="F19073" t="s">
        <v>16</v>
      </c>
      <c r="G19073" t="s">
        <v>12585</v>
      </c>
      <c r="H19073">
        <v>0</v>
      </c>
      <c r="I19073">
        <v>0</v>
      </c>
      <c r="J19073">
        <v>0</v>
      </c>
      <c r="K19073" t="s">
        <v>73642</v>
      </c>
    </row>
    <row r="19074" spans="1:11" x14ac:dyDescent="0.3">
      <c r="A19074" t="s">
        <v>73643</v>
      </c>
      <c r="B19074" t="s">
        <v>73644</v>
      </c>
      <c r="C19074" t="s">
        <v>558</v>
      </c>
      <c r="D19074" t="s">
        <v>73645</v>
      </c>
      <c r="E19074" t="s">
        <v>32599</v>
      </c>
      <c r="F19074" t="s">
        <v>16</v>
      </c>
      <c r="G19074" t="s">
        <v>18670</v>
      </c>
      <c r="H19074">
        <v>0</v>
      </c>
      <c r="I19074">
        <v>0</v>
      </c>
      <c r="J19074">
        <v>0</v>
      </c>
      <c r="K19074" t="s">
        <v>73646</v>
      </c>
    </row>
    <row r="19075" spans="1:11" x14ac:dyDescent="0.3">
      <c r="A19075" t="s">
        <v>73647</v>
      </c>
      <c r="B19075" t="s">
        <v>73648</v>
      </c>
      <c r="C19075" t="s">
        <v>558</v>
      </c>
      <c r="D19075" t="s">
        <v>73649</v>
      </c>
      <c r="E19075" t="s">
        <v>32122</v>
      </c>
      <c r="F19075" t="s">
        <v>16</v>
      </c>
      <c r="G19075" t="s">
        <v>12752</v>
      </c>
      <c r="H19075">
        <v>0</v>
      </c>
      <c r="I19075">
        <v>0</v>
      </c>
      <c r="J19075">
        <v>0</v>
      </c>
      <c r="K19075" t="s">
        <v>73650</v>
      </c>
    </row>
    <row r="19076" spans="1:11" x14ac:dyDescent="0.3">
      <c r="A19076" t="s">
        <v>73651</v>
      </c>
      <c r="B19076" t="s">
        <v>73652</v>
      </c>
      <c r="C19076" t="s">
        <v>20</v>
      </c>
      <c r="D19076" t="s">
        <v>73653</v>
      </c>
      <c r="E19076" t="s">
        <v>71202</v>
      </c>
      <c r="F19076" t="s">
        <v>16</v>
      </c>
      <c r="G19076" t="s">
        <v>3624</v>
      </c>
      <c r="H19076">
        <v>0</v>
      </c>
      <c r="I19076">
        <v>0</v>
      </c>
      <c r="J19076">
        <v>0</v>
      </c>
      <c r="K19076" t="s">
        <v>73654</v>
      </c>
    </row>
    <row r="19077" spans="1:11" x14ac:dyDescent="0.3">
      <c r="A19077" t="s">
        <v>73655</v>
      </c>
      <c r="B19077" t="s">
        <v>73656</v>
      </c>
      <c r="C19077" t="s">
        <v>27</v>
      </c>
      <c r="D19077" t="s">
        <v>73657</v>
      </c>
      <c r="E19077" t="s">
        <v>29</v>
      </c>
      <c r="F19077" t="s">
        <v>16</v>
      </c>
      <c r="G19077" t="s">
        <v>5073</v>
      </c>
      <c r="H19077">
        <v>0</v>
      </c>
      <c r="I19077">
        <v>0</v>
      </c>
      <c r="J19077">
        <v>0</v>
      </c>
      <c r="K19077" t="s">
        <v>73658</v>
      </c>
    </row>
    <row r="19078" spans="1:11" x14ac:dyDescent="0.3">
      <c r="A19078" t="s">
        <v>73659</v>
      </c>
      <c r="C19078" t="s">
        <v>27</v>
      </c>
      <c r="D19078" t="s">
        <v>73660</v>
      </c>
      <c r="E19078" t="s">
        <v>29</v>
      </c>
      <c r="F19078" t="s">
        <v>41</v>
      </c>
      <c r="G19078" t="s">
        <v>42</v>
      </c>
      <c r="H19078">
        <v>0</v>
      </c>
      <c r="I19078">
        <v>0</v>
      </c>
      <c r="J19078">
        <v>0</v>
      </c>
      <c r="K19078" t="s">
        <v>73661</v>
      </c>
    </row>
    <row r="19079" spans="1:11" x14ac:dyDescent="0.3">
      <c r="A19079" t="s">
        <v>73662</v>
      </c>
      <c r="B19079" t="s">
        <v>73663</v>
      </c>
      <c r="C19079" t="s">
        <v>27</v>
      </c>
      <c r="D19079" t="s">
        <v>73664</v>
      </c>
      <c r="E19079" t="s">
        <v>29</v>
      </c>
      <c r="F19079" t="s">
        <v>3466</v>
      </c>
      <c r="G19079" t="s">
        <v>42</v>
      </c>
      <c r="H19079">
        <v>0</v>
      </c>
      <c r="I19079">
        <v>0</v>
      </c>
      <c r="J19079">
        <v>0</v>
      </c>
      <c r="K19079" t="s">
        <v>73665</v>
      </c>
    </row>
    <row r="19080" spans="1:11" x14ac:dyDescent="0.3">
      <c r="A19080" t="s">
        <v>73666</v>
      </c>
      <c r="B19080" t="s">
        <v>73667</v>
      </c>
      <c r="C19080" t="s">
        <v>27</v>
      </c>
      <c r="D19080" t="s">
        <v>73668</v>
      </c>
      <c r="E19080" t="s">
        <v>29</v>
      </c>
      <c r="F19080" t="s">
        <v>41</v>
      </c>
      <c r="G19080" t="s">
        <v>42</v>
      </c>
      <c r="H19080">
        <v>0</v>
      </c>
      <c r="I19080">
        <v>0</v>
      </c>
      <c r="J19080">
        <v>0</v>
      </c>
      <c r="K19080" t="s">
        <v>73669</v>
      </c>
    </row>
    <row r="19081" spans="1:11" x14ac:dyDescent="0.3">
      <c r="A19081" t="s">
        <v>73670</v>
      </c>
      <c r="B19081" t="s">
        <v>73671</v>
      </c>
      <c r="C19081" t="s">
        <v>27</v>
      </c>
      <c r="D19081" t="s">
        <v>73672</v>
      </c>
      <c r="E19081" t="s">
        <v>29</v>
      </c>
      <c r="F19081" t="s">
        <v>38724</v>
      </c>
      <c r="G19081" t="s">
        <v>42</v>
      </c>
      <c r="H19081">
        <v>0</v>
      </c>
      <c r="I19081">
        <v>0</v>
      </c>
      <c r="J19081">
        <v>0</v>
      </c>
      <c r="K19081" t="s">
        <v>73673</v>
      </c>
    </row>
    <row r="19082" spans="1:11" x14ac:dyDescent="0.3">
      <c r="A19082" t="s">
        <v>73674</v>
      </c>
      <c r="C19082" t="s">
        <v>558</v>
      </c>
      <c r="D19082" t="s">
        <v>73675</v>
      </c>
      <c r="E19082" t="s">
        <v>34293</v>
      </c>
      <c r="F19082" t="s">
        <v>1067</v>
      </c>
      <c r="G19082" t="s">
        <v>42</v>
      </c>
      <c r="H19082">
        <v>0</v>
      </c>
      <c r="I19082">
        <v>0</v>
      </c>
      <c r="J19082">
        <v>0</v>
      </c>
      <c r="K19082" t="s">
        <v>73676</v>
      </c>
    </row>
    <row r="19083" spans="1:11" x14ac:dyDescent="0.3">
      <c r="A19083" t="s">
        <v>73677</v>
      </c>
      <c r="B19083" t="s">
        <v>73678</v>
      </c>
      <c r="C19083" t="s">
        <v>558</v>
      </c>
      <c r="D19083" t="s">
        <v>73679</v>
      </c>
      <c r="E19083" t="s">
        <v>18607</v>
      </c>
      <c r="F19083" t="s">
        <v>3555</v>
      </c>
      <c r="G19083" t="s">
        <v>42</v>
      </c>
      <c r="H19083">
        <v>0</v>
      </c>
      <c r="I19083">
        <v>0</v>
      </c>
      <c r="J19083">
        <v>0</v>
      </c>
      <c r="K19083" t="s">
        <v>73680</v>
      </c>
    </row>
    <row r="19084" spans="1:11" x14ac:dyDescent="0.3">
      <c r="A19084" t="s">
        <v>73681</v>
      </c>
      <c r="B19084" t="s">
        <v>73682</v>
      </c>
      <c r="C19084" t="s">
        <v>466</v>
      </c>
      <c r="D19084" t="s">
        <v>73683</v>
      </c>
      <c r="E19084" t="s">
        <v>20624</v>
      </c>
      <c r="F19084" t="s">
        <v>16</v>
      </c>
      <c r="G19084" t="s">
        <v>16416</v>
      </c>
      <c r="H19084">
        <v>0</v>
      </c>
      <c r="I19084">
        <v>0</v>
      </c>
      <c r="J19084">
        <v>0</v>
      </c>
      <c r="K19084" t="s">
        <v>73684</v>
      </c>
    </row>
    <row r="19085" spans="1:11" x14ac:dyDescent="0.3">
      <c r="A19085" t="s">
        <v>73685</v>
      </c>
      <c r="B19085" t="s">
        <v>73686</v>
      </c>
      <c r="C19085" t="s">
        <v>27</v>
      </c>
      <c r="D19085" t="s">
        <v>73687</v>
      </c>
      <c r="E19085" t="s">
        <v>29</v>
      </c>
      <c r="F19085" t="s">
        <v>41</v>
      </c>
      <c r="G19085" t="s">
        <v>42</v>
      </c>
      <c r="H19085">
        <v>0</v>
      </c>
      <c r="I19085">
        <v>0</v>
      </c>
      <c r="J19085">
        <v>0</v>
      </c>
      <c r="K19085" t="s">
        <v>73688</v>
      </c>
    </row>
    <row r="19086" spans="1:11" x14ac:dyDescent="0.3">
      <c r="A19086" t="s">
        <v>73689</v>
      </c>
      <c r="B19086" t="s">
        <v>73690</v>
      </c>
      <c r="C19086" t="s">
        <v>20</v>
      </c>
      <c r="D19086" t="s">
        <v>73691</v>
      </c>
      <c r="E19086" t="s">
        <v>71202</v>
      </c>
      <c r="F19086" t="s">
        <v>14181</v>
      </c>
      <c r="G19086" t="s">
        <v>42</v>
      </c>
      <c r="H19086">
        <v>0</v>
      </c>
      <c r="I19086">
        <v>0</v>
      </c>
      <c r="J19086">
        <v>0</v>
      </c>
      <c r="K19086" t="s">
        <v>73692</v>
      </c>
    </row>
    <row r="19087" spans="1:11" x14ac:dyDescent="0.3">
      <c r="A19087" t="s">
        <v>73693</v>
      </c>
      <c r="B19087" t="s">
        <v>73694</v>
      </c>
      <c r="C19087" t="s">
        <v>27</v>
      </c>
      <c r="D19087" t="s">
        <v>73695</v>
      </c>
      <c r="E19087" t="s">
        <v>29</v>
      </c>
      <c r="F19087" t="s">
        <v>41</v>
      </c>
      <c r="G19087" t="s">
        <v>42</v>
      </c>
      <c r="H19087">
        <v>0</v>
      </c>
      <c r="I19087">
        <v>0</v>
      </c>
      <c r="J19087">
        <v>0</v>
      </c>
      <c r="K19087" t="s">
        <v>73696</v>
      </c>
    </row>
    <row r="19088" spans="1:11" x14ac:dyDescent="0.3">
      <c r="A19088" t="s">
        <v>73697</v>
      </c>
      <c r="B19088" t="s">
        <v>73698</v>
      </c>
      <c r="C19088" t="s">
        <v>466</v>
      </c>
      <c r="D19088" t="s">
        <v>73699</v>
      </c>
      <c r="E19088" t="s">
        <v>20624</v>
      </c>
      <c r="F19088" t="s">
        <v>16</v>
      </c>
      <c r="G19088" t="s">
        <v>17857</v>
      </c>
      <c r="H19088">
        <v>0</v>
      </c>
      <c r="I19088">
        <v>0</v>
      </c>
      <c r="J19088">
        <v>0</v>
      </c>
      <c r="K19088" t="s">
        <v>73700</v>
      </c>
    </row>
    <row r="19089" spans="1:11" x14ac:dyDescent="0.3">
      <c r="A19089" t="s">
        <v>73701</v>
      </c>
      <c r="B19089" t="s">
        <v>73702</v>
      </c>
      <c r="C19089" t="s">
        <v>20</v>
      </c>
      <c r="D19089" t="s">
        <v>73703</v>
      </c>
      <c r="E19089" t="s">
        <v>71202</v>
      </c>
      <c r="F19089" t="s">
        <v>16</v>
      </c>
      <c r="G19089" t="s">
        <v>14400</v>
      </c>
      <c r="H19089">
        <v>0</v>
      </c>
      <c r="I19089">
        <v>0</v>
      </c>
      <c r="J19089">
        <v>0</v>
      </c>
      <c r="K19089" t="s">
        <v>73704</v>
      </c>
    </row>
    <row r="19090" spans="1:11" x14ac:dyDescent="0.3">
      <c r="A19090" t="s">
        <v>73705</v>
      </c>
      <c r="B19090" t="s">
        <v>73706</v>
      </c>
      <c r="C19090" t="s">
        <v>558</v>
      </c>
      <c r="D19090" t="s">
        <v>73707</v>
      </c>
      <c r="E19090" t="s">
        <v>32599</v>
      </c>
      <c r="F19090" t="s">
        <v>16</v>
      </c>
      <c r="G19090" t="s">
        <v>15660</v>
      </c>
      <c r="H19090">
        <v>0</v>
      </c>
      <c r="I19090">
        <v>0</v>
      </c>
      <c r="J19090">
        <v>0</v>
      </c>
      <c r="K19090" t="s">
        <v>73708</v>
      </c>
    </row>
    <row r="19091" spans="1:11" x14ac:dyDescent="0.3">
      <c r="A19091" t="s">
        <v>73709</v>
      </c>
      <c r="B19091" t="s">
        <v>73710</v>
      </c>
      <c r="C19091" t="s">
        <v>13</v>
      </c>
      <c r="D19091" t="s">
        <v>73711</v>
      </c>
      <c r="E19091" t="s">
        <v>66835</v>
      </c>
      <c r="F19091" t="s">
        <v>16</v>
      </c>
      <c r="G19091" t="s">
        <v>18522</v>
      </c>
      <c r="H19091">
        <v>0</v>
      </c>
      <c r="I19091">
        <v>0</v>
      </c>
      <c r="J19091">
        <v>0</v>
      </c>
      <c r="K19091" t="s">
        <v>73712</v>
      </c>
    </row>
    <row r="19092" spans="1:11" x14ac:dyDescent="0.3">
      <c r="A19092" t="s">
        <v>73713</v>
      </c>
      <c r="B19092" t="s">
        <v>73714</v>
      </c>
      <c r="C19092" t="s">
        <v>13</v>
      </c>
      <c r="D19092" t="s">
        <v>73715</v>
      </c>
      <c r="E19092" t="s">
        <v>66835</v>
      </c>
      <c r="F19092" t="s">
        <v>16</v>
      </c>
      <c r="G19092" t="s">
        <v>5815</v>
      </c>
      <c r="H19092">
        <v>0</v>
      </c>
      <c r="I19092">
        <v>0</v>
      </c>
      <c r="J19092">
        <v>0</v>
      </c>
      <c r="K19092" t="s">
        <v>73716</v>
      </c>
    </row>
    <row r="19093" spans="1:11" x14ac:dyDescent="0.3">
      <c r="A19093" t="s">
        <v>73717</v>
      </c>
      <c r="B19093" t="s">
        <v>73718</v>
      </c>
      <c r="C19093" t="s">
        <v>13</v>
      </c>
      <c r="D19093" t="s">
        <v>73719</v>
      </c>
      <c r="E19093" t="s">
        <v>66835</v>
      </c>
      <c r="F19093" t="s">
        <v>16</v>
      </c>
      <c r="G19093" t="s">
        <v>73720</v>
      </c>
      <c r="H19093">
        <v>0</v>
      </c>
      <c r="I19093">
        <v>0</v>
      </c>
      <c r="J19093">
        <v>0</v>
      </c>
      <c r="K19093" t="s">
        <v>73721</v>
      </c>
    </row>
    <row r="19094" spans="1:11" x14ac:dyDescent="0.3">
      <c r="A19094" t="s">
        <v>73722</v>
      </c>
      <c r="B19094" t="s">
        <v>73723</v>
      </c>
      <c r="C19094" t="s">
        <v>13</v>
      </c>
      <c r="D19094" t="s">
        <v>73724</v>
      </c>
      <c r="E19094" t="s">
        <v>66835</v>
      </c>
      <c r="F19094" t="s">
        <v>16</v>
      </c>
      <c r="G19094" t="s">
        <v>10879</v>
      </c>
      <c r="H19094">
        <v>0</v>
      </c>
      <c r="I19094">
        <v>0</v>
      </c>
      <c r="J19094">
        <v>0</v>
      </c>
      <c r="K19094" t="s">
        <v>73725</v>
      </c>
    </row>
    <row r="19095" spans="1:11" x14ac:dyDescent="0.3">
      <c r="A19095" t="s">
        <v>73726</v>
      </c>
      <c r="B19095" t="s">
        <v>73727</v>
      </c>
      <c r="C19095" t="s">
        <v>558</v>
      </c>
      <c r="D19095" t="s">
        <v>73728</v>
      </c>
      <c r="E19095" t="s">
        <v>19698</v>
      </c>
      <c r="F19095" t="s">
        <v>16</v>
      </c>
      <c r="G19095" t="s">
        <v>7717</v>
      </c>
      <c r="H19095">
        <v>0</v>
      </c>
      <c r="I19095">
        <v>0</v>
      </c>
      <c r="J19095">
        <v>0</v>
      </c>
      <c r="K19095" t="s">
        <v>73729</v>
      </c>
    </row>
    <row r="19096" spans="1:11" x14ac:dyDescent="0.3">
      <c r="A19096" t="s">
        <v>73730</v>
      </c>
      <c r="B19096" t="s">
        <v>73731</v>
      </c>
      <c r="C19096" t="s">
        <v>558</v>
      </c>
      <c r="D19096" t="s">
        <v>73732</v>
      </c>
      <c r="E19096" t="s">
        <v>32599</v>
      </c>
      <c r="F19096" t="s">
        <v>41</v>
      </c>
      <c r="G19096" t="s">
        <v>42</v>
      </c>
      <c r="H19096">
        <v>0</v>
      </c>
      <c r="I19096">
        <v>0</v>
      </c>
      <c r="J19096">
        <v>0</v>
      </c>
      <c r="K19096" t="s">
        <v>73733</v>
      </c>
    </row>
    <row r="19097" spans="1:11" x14ac:dyDescent="0.3">
      <c r="A19097" t="s">
        <v>73734</v>
      </c>
      <c r="C19097" t="s">
        <v>13</v>
      </c>
      <c r="D19097" t="s">
        <v>73735</v>
      </c>
      <c r="E19097" t="s">
        <v>66835</v>
      </c>
      <c r="F19097" t="s">
        <v>1715</v>
      </c>
      <c r="G19097" t="s">
        <v>42</v>
      </c>
      <c r="H19097">
        <v>0</v>
      </c>
      <c r="I19097">
        <v>0</v>
      </c>
      <c r="J19097">
        <v>0</v>
      </c>
      <c r="K19097" t="s">
        <v>73736</v>
      </c>
    </row>
    <row r="19098" spans="1:11" x14ac:dyDescent="0.3">
      <c r="A19098" t="s">
        <v>73737</v>
      </c>
      <c r="C19098" t="s">
        <v>13</v>
      </c>
      <c r="D19098" t="s">
        <v>73738</v>
      </c>
      <c r="E19098" t="s">
        <v>66835</v>
      </c>
      <c r="F19098" t="s">
        <v>1715</v>
      </c>
      <c r="G19098" t="s">
        <v>42</v>
      </c>
      <c r="H19098">
        <v>0</v>
      </c>
      <c r="I19098">
        <v>0</v>
      </c>
      <c r="J19098">
        <v>0</v>
      </c>
      <c r="K19098" t="s">
        <v>73739</v>
      </c>
    </row>
    <row r="19099" spans="1:11" x14ac:dyDescent="0.3">
      <c r="A19099" t="s">
        <v>73740</v>
      </c>
      <c r="B19099" t="s">
        <v>73741</v>
      </c>
      <c r="C19099" t="s">
        <v>13</v>
      </c>
      <c r="D19099" t="s">
        <v>73715</v>
      </c>
      <c r="E19099" t="s">
        <v>66835</v>
      </c>
      <c r="F19099" t="s">
        <v>22989</v>
      </c>
      <c r="G19099" t="s">
        <v>42</v>
      </c>
      <c r="H19099">
        <v>0</v>
      </c>
      <c r="I19099">
        <v>0</v>
      </c>
      <c r="J19099">
        <v>0</v>
      </c>
      <c r="K19099" t="s">
        <v>73742</v>
      </c>
    </row>
    <row r="19100" spans="1:11" x14ac:dyDescent="0.3">
      <c r="A19100" t="s">
        <v>73743</v>
      </c>
      <c r="B19100" t="s">
        <v>73744</v>
      </c>
      <c r="C19100" t="s">
        <v>20</v>
      </c>
      <c r="D19100" t="s">
        <v>73745</v>
      </c>
      <c r="E19100" t="s">
        <v>71202</v>
      </c>
      <c r="F19100" t="s">
        <v>16</v>
      </c>
      <c r="G19100" t="s">
        <v>4960</v>
      </c>
      <c r="H19100">
        <v>0</v>
      </c>
      <c r="I19100">
        <v>0</v>
      </c>
      <c r="J19100">
        <v>0</v>
      </c>
      <c r="K19100" t="s">
        <v>73746</v>
      </c>
    </row>
    <row r="19101" spans="1:11" x14ac:dyDescent="0.3">
      <c r="A19101" t="s">
        <v>73747</v>
      </c>
      <c r="B19101" t="s">
        <v>73748</v>
      </c>
      <c r="C19101" t="s">
        <v>27</v>
      </c>
      <c r="D19101" t="s">
        <v>73749</v>
      </c>
      <c r="E19101" t="s">
        <v>29</v>
      </c>
      <c r="F19101" t="s">
        <v>41</v>
      </c>
      <c r="G19101" t="s">
        <v>42</v>
      </c>
      <c r="H19101">
        <v>0</v>
      </c>
      <c r="I19101">
        <v>0</v>
      </c>
      <c r="J19101">
        <v>0</v>
      </c>
      <c r="K19101" t="s">
        <v>73750</v>
      </c>
    </row>
    <row r="19102" spans="1:11" x14ac:dyDescent="0.3">
      <c r="A19102" t="s">
        <v>73751</v>
      </c>
      <c r="B19102" t="s">
        <v>73752</v>
      </c>
      <c r="C19102" t="s">
        <v>27</v>
      </c>
      <c r="D19102" t="s">
        <v>73753</v>
      </c>
      <c r="E19102" t="s">
        <v>29</v>
      </c>
      <c r="F19102" t="s">
        <v>41</v>
      </c>
      <c r="G19102" t="s">
        <v>42</v>
      </c>
      <c r="H19102">
        <v>0</v>
      </c>
      <c r="I19102">
        <v>0</v>
      </c>
      <c r="J19102">
        <v>0</v>
      </c>
      <c r="K19102" t="s">
        <v>73754</v>
      </c>
    </row>
    <row r="19103" spans="1:11" x14ac:dyDescent="0.3">
      <c r="A19103" t="s">
        <v>73755</v>
      </c>
      <c r="B19103" t="s">
        <v>73756</v>
      </c>
      <c r="C19103" t="s">
        <v>27</v>
      </c>
      <c r="D19103" t="s">
        <v>73757</v>
      </c>
      <c r="E19103" t="s">
        <v>29</v>
      </c>
      <c r="F19103" t="s">
        <v>41</v>
      </c>
      <c r="G19103" t="s">
        <v>42</v>
      </c>
      <c r="H19103">
        <v>0</v>
      </c>
      <c r="I19103">
        <v>0</v>
      </c>
      <c r="J19103">
        <v>0</v>
      </c>
      <c r="K19103" t="s">
        <v>73758</v>
      </c>
    </row>
    <row r="19104" spans="1:11" x14ac:dyDescent="0.3">
      <c r="A19104" t="s">
        <v>73759</v>
      </c>
      <c r="B19104" t="s">
        <v>73760</v>
      </c>
      <c r="C19104" t="s">
        <v>13</v>
      </c>
      <c r="D19104" t="s">
        <v>73761</v>
      </c>
      <c r="E19104" t="s">
        <v>15</v>
      </c>
      <c r="F19104" t="s">
        <v>16</v>
      </c>
      <c r="G19104" t="s">
        <v>10661</v>
      </c>
      <c r="H19104">
        <v>0</v>
      </c>
      <c r="I19104">
        <v>0</v>
      </c>
      <c r="J19104">
        <v>0</v>
      </c>
      <c r="K19104" t="s">
        <v>73762</v>
      </c>
    </row>
    <row r="19105" spans="1:11" x14ac:dyDescent="0.3">
      <c r="A19105" t="s">
        <v>73763</v>
      </c>
      <c r="B19105" t="s">
        <v>73764</v>
      </c>
      <c r="C19105" t="s">
        <v>13</v>
      </c>
      <c r="D19105" t="s">
        <v>73765</v>
      </c>
      <c r="E19105" t="s">
        <v>15</v>
      </c>
      <c r="F19105" t="s">
        <v>870</v>
      </c>
      <c r="G19105" t="s">
        <v>42</v>
      </c>
      <c r="H19105">
        <v>0</v>
      </c>
      <c r="I19105">
        <v>0</v>
      </c>
      <c r="J19105">
        <v>0</v>
      </c>
      <c r="K19105" t="s">
        <v>73766</v>
      </c>
    </row>
    <row r="19106" spans="1:11" x14ac:dyDescent="0.3">
      <c r="A19106" t="s">
        <v>73767</v>
      </c>
      <c r="B19106" t="s">
        <v>73768</v>
      </c>
      <c r="C19106" t="s">
        <v>27</v>
      </c>
      <c r="D19106" t="s">
        <v>73769</v>
      </c>
      <c r="E19106" t="s">
        <v>29</v>
      </c>
      <c r="F19106" t="s">
        <v>41</v>
      </c>
      <c r="G19106" t="s">
        <v>42</v>
      </c>
      <c r="H19106">
        <v>0</v>
      </c>
      <c r="I19106">
        <v>0</v>
      </c>
      <c r="J19106">
        <v>0</v>
      </c>
      <c r="K19106" t="s">
        <v>73770</v>
      </c>
    </row>
    <row r="19107" spans="1:11" x14ac:dyDescent="0.3">
      <c r="A19107" t="s">
        <v>73771</v>
      </c>
      <c r="B19107" t="s">
        <v>73772</v>
      </c>
      <c r="C19107" t="s">
        <v>27</v>
      </c>
      <c r="D19107" t="s">
        <v>73773</v>
      </c>
      <c r="E19107" t="s">
        <v>29</v>
      </c>
      <c r="F19107" t="s">
        <v>41</v>
      </c>
      <c r="G19107" t="s">
        <v>42</v>
      </c>
      <c r="H19107">
        <v>0</v>
      </c>
      <c r="I19107">
        <v>0</v>
      </c>
      <c r="J19107">
        <v>0</v>
      </c>
      <c r="K19107" t="s">
        <v>73774</v>
      </c>
    </row>
    <row r="19108" spans="1:11" x14ac:dyDescent="0.3">
      <c r="A19108" t="s">
        <v>73775</v>
      </c>
      <c r="B19108" t="s">
        <v>73776</v>
      </c>
      <c r="C19108" t="s">
        <v>27</v>
      </c>
      <c r="D19108" t="s">
        <v>73777</v>
      </c>
      <c r="E19108" t="s">
        <v>29</v>
      </c>
      <c r="F19108" t="s">
        <v>41</v>
      </c>
      <c r="G19108" t="s">
        <v>42</v>
      </c>
      <c r="H19108">
        <v>0</v>
      </c>
      <c r="I19108">
        <v>0</v>
      </c>
      <c r="J19108">
        <v>0</v>
      </c>
      <c r="K19108" t="s">
        <v>73778</v>
      </c>
    </row>
    <row r="19109" spans="1:11" x14ac:dyDescent="0.3">
      <c r="A19109" t="s">
        <v>73779</v>
      </c>
      <c r="B19109" t="s">
        <v>73780</v>
      </c>
      <c r="C19109" t="s">
        <v>27</v>
      </c>
      <c r="D19109" t="s">
        <v>73781</v>
      </c>
      <c r="E19109" t="s">
        <v>29</v>
      </c>
      <c r="F19109" t="s">
        <v>41</v>
      </c>
      <c r="G19109" t="s">
        <v>42</v>
      </c>
      <c r="H19109">
        <v>0</v>
      </c>
      <c r="I19109">
        <v>0</v>
      </c>
      <c r="J19109">
        <v>0</v>
      </c>
      <c r="K19109" t="s">
        <v>73782</v>
      </c>
    </row>
    <row r="19110" spans="1:11" x14ac:dyDescent="0.3">
      <c r="A19110" t="s">
        <v>73783</v>
      </c>
      <c r="B19110" t="s">
        <v>73784</v>
      </c>
      <c r="C19110" t="s">
        <v>27</v>
      </c>
      <c r="D19110" t="s">
        <v>73785</v>
      </c>
      <c r="E19110" t="s">
        <v>29</v>
      </c>
      <c r="F19110" t="s">
        <v>41</v>
      </c>
      <c r="G19110" t="s">
        <v>42</v>
      </c>
      <c r="H19110">
        <v>0</v>
      </c>
      <c r="I19110">
        <v>0</v>
      </c>
      <c r="J19110">
        <v>0</v>
      </c>
      <c r="K19110" t="s">
        <v>73786</v>
      </c>
    </row>
    <row r="19111" spans="1:11" x14ac:dyDescent="0.3">
      <c r="A19111" t="s">
        <v>73787</v>
      </c>
      <c r="B19111" t="s">
        <v>73788</v>
      </c>
      <c r="C19111" t="s">
        <v>20</v>
      </c>
      <c r="D19111" t="s">
        <v>73789</v>
      </c>
      <c r="E19111" t="s">
        <v>71202</v>
      </c>
      <c r="F19111" t="s">
        <v>16</v>
      </c>
      <c r="G19111" t="s">
        <v>1463</v>
      </c>
      <c r="H19111">
        <v>0</v>
      </c>
      <c r="I19111">
        <v>0</v>
      </c>
      <c r="J19111">
        <v>0</v>
      </c>
      <c r="K19111" t="s">
        <v>73790</v>
      </c>
    </row>
    <row r="19112" spans="1:11" x14ac:dyDescent="0.3">
      <c r="A19112" t="s">
        <v>73791</v>
      </c>
      <c r="C19112" t="s">
        <v>27</v>
      </c>
      <c r="D19112" t="s">
        <v>73792</v>
      </c>
      <c r="E19112" t="s">
        <v>29</v>
      </c>
      <c r="F19112" t="s">
        <v>16</v>
      </c>
      <c r="G19112" t="s">
        <v>1100</v>
      </c>
      <c r="H19112">
        <v>0</v>
      </c>
      <c r="I19112">
        <v>0</v>
      </c>
      <c r="J19112">
        <v>0</v>
      </c>
      <c r="K19112" t="s">
        <v>73793</v>
      </c>
    </row>
    <row r="19113" spans="1:11" x14ac:dyDescent="0.3">
      <c r="A19113" t="s">
        <v>73794</v>
      </c>
      <c r="B19113" t="s">
        <v>73795</v>
      </c>
      <c r="C19113" t="s">
        <v>27</v>
      </c>
      <c r="D19113" t="s">
        <v>73796</v>
      </c>
      <c r="E19113" t="s">
        <v>29</v>
      </c>
      <c r="F19113" t="s">
        <v>41</v>
      </c>
      <c r="G19113" t="s">
        <v>42</v>
      </c>
      <c r="H19113">
        <v>0</v>
      </c>
      <c r="I19113">
        <v>0</v>
      </c>
      <c r="J19113">
        <v>0</v>
      </c>
      <c r="K19113" t="s">
        <v>73797</v>
      </c>
    </row>
    <row r="19114" spans="1:11" x14ac:dyDescent="0.3">
      <c r="A19114" t="s">
        <v>73798</v>
      </c>
      <c r="B19114" t="s">
        <v>73799</v>
      </c>
      <c r="C19114" t="s">
        <v>558</v>
      </c>
      <c r="D19114" t="s">
        <v>73800</v>
      </c>
      <c r="E19114" t="s">
        <v>32122</v>
      </c>
      <c r="F19114" t="s">
        <v>10052</v>
      </c>
      <c r="G19114" t="s">
        <v>42</v>
      </c>
      <c r="H19114">
        <v>0</v>
      </c>
      <c r="I19114">
        <v>0</v>
      </c>
      <c r="J19114">
        <v>0</v>
      </c>
      <c r="K19114" t="s">
        <v>73801</v>
      </c>
    </row>
    <row r="19115" spans="1:11" x14ac:dyDescent="0.3">
      <c r="A19115" t="s">
        <v>73802</v>
      </c>
      <c r="C19115" t="s">
        <v>27</v>
      </c>
      <c r="D19115" t="s">
        <v>73803</v>
      </c>
      <c r="E19115" t="s">
        <v>29</v>
      </c>
      <c r="F19115" t="s">
        <v>41</v>
      </c>
      <c r="G19115" t="s">
        <v>42</v>
      </c>
      <c r="H19115">
        <v>0</v>
      </c>
      <c r="I19115">
        <v>0</v>
      </c>
      <c r="J19115">
        <v>0</v>
      </c>
      <c r="K19115" t="s">
        <v>73804</v>
      </c>
    </row>
    <row r="19116" spans="1:11" x14ac:dyDescent="0.3">
      <c r="A19116" t="s">
        <v>73805</v>
      </c>
      <c r="B19116" t="s">
        <v>73806</v>
      </c>
      <c r="C19116" t="s">
        <v>20</v>
      </c>
      <c r="D19116" t="s">
        <v>73807</v>
      </c>
      <c r="E19116" t="s">
        <v>71202</v>
      </c>
      <c r="F19116" t="s">
        <v>15056</v>
      </c>
      <c r="G19116" t="s">
        <v>20664</v>
      </c>
      <c r="H19116">
        <v>0</v>
      </c>
      <c r="I19116">
        <v>0</v>
      </c>
      <c r="J19116">
        <v>0</v>
      </c>
      <c r="K19116" t="s">
        <v>73808</v>
      </c>
    </row>
    <row r="19117" spans="1:11" x14ac:dyDescent="0.3">
      <c r="A19117" t="s">
        <v>73809</v>
      </c>
      <c r="B19117" t="s">
        <v>73810</v>
      </c>
      <c r="C19117" t="s">
        <v>147</v>
      </c>
      <c r="D19117" t="s">
        <v>73811</v>
      </c>
      <c r="E19117" t="s">
        <v>59940</v>
      </c>
      <c r="F19117" t="s">
        <v>3769</v>
      </c>
      <c r="G19117" t="s">
        <v>42</v>
      </c>
      <c r="H19117">
        <v>0</v>
      </c>
      <c r="I19117">
        <v>0</v>
      </c>
      <c r="J19117">
        <v>0</v>
      </c>
      <c r="K19117" t="s">
        <v>73812</v>
      </c>
    </row>
    <row r="19118" spans="1:11" x14ac:dyDescent="0.3">
      <c r="A19118" t="s">
        <v>73813</v>
      </c>
      <c r="B19118" t="s">
        <v>73814</v>
      </c>
      <c r="C19118" t="s">
        <v>27</v>
      </c>
      <c r="D19118" t="s">
        <v>73815</v>
      </c>
      <c r="E19118" t="s">
        <v>29</v>
      </c>
      <c r="F19118" t="s">
        <v>41</v>
      </c>
      <c r="G19118" t="s">
        <v>42</v>
      </c>
      <c r="H19118">
        <v>0</v>
      </c>
      <c r="I19118">
        <v>0</v>
      </c>
      <c r="J19118">
        <v>0</v>
      </c>
      <c r="K19118" t="s">
        <v>73816</v>
      </c>
    </row>
    <row r="19119" spans="1:11" x14ac:dyDescent="0.3">
      <c r="A19119" t="s">
        <v>73817</v>
      </c>
      <c r="C19119" t="s">
        <v>147</v>
      </c>
      <c r="D19119" t="s">
        <v>73818</v>
      </c>
      <c r="E19119" t="s">
        <v>59940</v>
      </c>
      <c r="F19119" t="s">
        <v>7794</v>
      </c>
      <c r="G19119" t="s">
        <v>42</v>
      </c>
      <c r="H19119">
        <v>0</v>
      </c>
      <c r="I19119">
        <v>0</v>
      </c>
      <c r="J19119">
        <v>0</v>
      </c>
      <c r="K19119" t="s">
        <v>73819</v>
      </c>
    </row>
    <row r="19120" spans="1:11" x14ac:dyDescent="0.3">
      <c r="A19120" t="s">
        <v>73820</v>
      </c>
      <c r="C19120" t="s">
        <v>20</v>
      </c>
      <c r="D19120" t="s">
        <v>73821</v>
      </c>
      <c r="E19120" t="s">
        <v>71202</v>
      </c>
      <c r="F19120" t="s">
        <v>9405</v>
      </c>
      <c r="G19120" t="s">
        <v>42</v>
      </c>
      <c r="H19120">
        <v>0</v>
      </c>
      <c r="I19120">
        <v>0</v>
      </c>
      <c r="J19120">
        <v>0</v>
      </c>
      <c r="K19120" t="s">
        <v>73822</v>
      </c>
    </row>
    <row r="19121" spans="1:11" x14ac:dyDescent="0.3">
      <c r="A19121" t="s">
        <v>73823</v>
      </c>
      <c r="C19121" t="s">
        <v>20</v>
      </c>
      <c r="D19121" t="s">
        <v>73824</v>
      </c>
      <c r="E19121" t="s">
        <v>71202</v>
      </c>
      <c r="F19121" t="s">
        <v>25586</v>
      </c>
      <c r="G19121" t="s">
        <v>42</v>
      </c>
      <c r="H19121">
        <v>0</v>
      </c>
      <c r="I19121">
        <v>0</v>
      </c>
      <c r="J19121">
        <v>0</v>
      </c>
      <c r="K19121" t="s">
        <v>73825</v>
      </c>
    </row>
    <row r="19122" spans="1:11" x14ac:dyDescent="0.3">
      <c r="A19122" t="s">
        <v>73826</v>
      </c>
      <c r="B19122" t="s">
        <v>73827</v>
      </c>
      <c r="C19122" t="s">
        <v>20</v>
      </c>
      <c r="D19122" t="s">
        <v>73828</v>
      </c>
      <c r="E19122" t="s">
        <v>62177</v>
      </c>
      <c r="F19122" t="s">
        <v>1467</v>
      </c>
      <c r="G19122" t="s">
        <v>42</v>
      </c>
      <c r="H19122">
        <v>0</v>
      </c>
      <c r="I19122">
        <v>0</v>
      </c>
      <c r="J19122">
        <v>0</v>
      </c>
      <c r="K19122" t="s">
        <v>73829</v>
      </c>
    </row>
    <row r="19123" spans="1:11" x14ac:dyDescent="0.3">
      <c r="A19123" t="s">
        <v>73830</v>
      </c>
      <c r="B19123" t="s">
        <v>73831</v>
      </c>
      <c r="C19123" t="s">
        <v>27</v>
      </c>
      <c r="D19123" t="s">
        <v>73832</v>
      </c>
      <c r="E19123" t="s">
        <v>29</v>
      </c>
      <c r="F19123" t="s">
        <v>41</v>
      </c>
      <c r="G19123" t="s">
        <v>42</v>
      </c>
      <c r="H19123">
        <v>0</v>
      </c>
      <c r="I19123">
        <v>0</v>
      </c>
      <c r="J19123">
        <v>0</v>
      </c>
      <c r="K19123" t="s">
        <v>73833</v>
      </c>
    </row>
    <row r="19124" spans="1:11" x14ac:dyDescent="0.3">
      <c r="A19124" t="s">
        <v>73834</v>
      </c>
      <c r="B19124" t="s">
        <v>73835</v>
      </c>
      <c r="C19124" t="s">
        <v>20</v>
      </c>
      <c r="D19124" t="s">
        <v>73836</v>
      </c>
      <c r="E19124" t="s">
        <v>71202</v>
      </c>
      <c r="F19124" t="s">
        <v>1518</v>
      </c>
      <c r="G19124" t="s">
        <v>42</v>
      </c>
      <c r="H19124">
        <v>0</v>
      </c>
      <c r="I19124">
        <v>0</v>
      </c>
      <c r="J19124">
        <v>0</v>
      </c>
      <c r="K19124" t="s">
        <v>73837</v>
      </c>
    </row>
    <row r="19125" spans="1:11" x14ac:dyDescent="0.3">
      <c r="A19125" t="s">
        <v>73838</v>
      </c>
      <c r="C19125" t="s">
        <v>20</v>
      </c>
      <c r="D19125" t="s">
        <v>73839</v>
      </c>
      <c r="E19125" t="s">
        <v>71202</v>
      </c>
      <c r="F19125" t="s">
        <v>25985</v>
      </c>
      <c r="G19125" t="s">
        <v>42</v>
      </c>
      <c r="H19125">
        <v>0</v>
      </c>
      <c r="I19125">
        <v>0</v>
      </c>
      <c r="J19125">
        <v>0</v>
      </c>
      <c r="K19125" t="s">
        <v>73840</v>
      </c>
    </row>
    <row r="19126" spans="1:11" x14ac:dyDescent="0.3">
      <c r="A19126" t="s">
        <v>73841</v>
      </c>
      <c r="B19126" t="s">
        <v>73842</v>
      </c>
      <c r="C19126" t="s">
        <v>147</v>
      </c>
      <c r="D19126" t="s">
        <v>73843</v>
      </c>
      <c r="E19126" t="s">
        <v>59940</v>
      </c>
      <c r="F19126" t="s">
        <v>1991</v>
      </c>
      <c r="G19126" t="s">
        <v>42</v>
      </c>
      <c r="H19126">
        <v>0</v>
      </c>
      <c r="I19126">
        <v>0</v>
      </c>
      <c r="J19126">
        <v>0</v>
      </c>
      <c r="K19126" t="s">
        <v>73844</v>
      </c>
    </row>
    <row r="19127" spans="1:11" x14ac:dyDescent="0.3">
      <c r="A19127" t="s">
        <v>73845</v>
      </c>
      <c r="B19127" t="s">
        <v>73846</v>
      </c>
      <c r="C19127" t="s">
        <v>558</v>
      </c>
      <c r="D19127" t="s">
        <v>73847</v>
      </c>
      <c r="E19127" t="s">
        <v>32599</v>
      </c>
      <c r="F19127" t="s">
        <v>16</v>
      </c>
      <c r="G19127" t="s">
        <v>41953</v>
      </c>
      <c r="H19127">
        <v>0</v>
      </c>
      <c r="I19127">
        <v>0</v>
      </c>
      <c r="J19127">
        <v>0</v>
      </c>
      <c r="K19127" t="s">
        <v>73848</v>
      </c>
    </row>
    <row r="19128" spans="1:11" x14ac:dyDescent="0.3">
      <c r="A19128" t="s">
        <v>73849</v>
      </c>
      <c r="B19128" t="s">
        <v>73850</v>
      </c>
      <c r="C19128" t="s">
        <v>27</v>
      </c>
      <c r="D19128" t="s">
        <v>73851</v>
      </c>
      <c r="E19128" t="s">
        <v>29</v>
      </c>
      <c r="F19128" t="s">
        <v>41</v>
      </c>
      <c r="G19128" t="s">
        <v>42</v>
      </c>
      <c r="H19128">
        <v>0</v>
      </c>
      <c r="I19128">
        <v>0</v>
      </c>
      <c r="J19128">
        <v>0</v>
      </c>
      <c r="K19128" t="s">
        <v>73852</v>
      </c>
    </row>
    <row r="19129" spans="1:11" x14ac:dyDescent="0.3">
      <c r="A19129" t="s">
        <v>73853</v>
      </c>
      <c r="B19129" t="s">
        <v>73854</v>
      </c>
      <c r="C19129" t="s">
        <v>558</v>
      </c>
      <c r="D19129" t="s">
        <v>73855</v>
      </c>
      <c r="E19129" t="s">
        <v>895</v>
      </c>
      <c r="F19129" t="s">
        <v>1845</v>
      </c>
      <c r="G19129" t="s">
        <v>529</v>
      </c>
      <c r="H19129">
        <v>0</v>
      </c>
      <c r="I19129">
        <v>0</v>
      </c>
      <c r="J19129">
        <v>0</v>
      </c>
      <c r="K19129" t="s">
        <v>73856</v>
      </c>
    </row>
    <row r="19130" spans="1:11" x14ac:dyDescent="0.3">
      <c r="A19130" t="s">
        <v>73857</v>
      </c>
      <c r="B19130" t="s">
        <v>73858</v>
      </c>
      <c r="C19130" t="s">
        <v>558</v>
      </c>
      <c r="D19130" t="s">
        <v>73859</v>
      </c>
      <c r="E19130" t="s">
        <v>1122</v>
      </c>
      <c r="F19130" t="s">
        <v>9405</v>
      </c>
      <c r="G19130" t="s">
        <v>42</v>
      </c>
      <c r="H19130">
        <v>0</v>
      </c>
      <c r="I19130">
        <v>0</v>
      </c>
      <c r="J19130">
        <v>0</v>
      </c>
      <c r="K19130" t="s">
        <v>73860</v>
      </c>
    </row>
    <row r="19131" spans="1:11" x14ac:dyDescent="0.3">
      <c r="A19131" t="s">
        <v>73861</v>
      </c>
      <c r="C19131" t="s">
        <v>20</v>
      </c>
      <c r="D19131" t="s">
        <v>73862</v>
      </c>
      <c r="E19131" t="s">
        <v>71202</v>
      </c>
      <c r="F19131" t="s">
        <v>430</v>
      </c>
      <c r="G19131" t="s">
        <v>42</v>
      </c>
      <c r="H19131">
        <v>0</v>
      </c>
      <c r="I19131">
        <v>0</v>
      </c>
      <c r="J19131">
        <v>0</v>
      </c>
      <c r="K19131" t="s">
        <v>73863</v>
      </c>
    </row>
    <row r="19132" spans="1:11" x14ac:dyDescent="0.3">
      <c r="A19132" t="s">
        <v>73864</v>
      </c>
      <c r="B19132" t="s">
        <v>73865</v>
      </c>
      <c r="C19132" t="s">
        <v>27</v>
      </c>
      <c r="D19132" t="s">
        <v>73866</v>
      </c>
      <c r="E19132" t="s">
        <v>29</v>
      </c>
      <c r="F19132" t="s">
        <v>41</v>
      </c>
      <c r="G19132" t="s">
        <v>42</v>
      </c>
      <c r="H19132">
        <v>0</v>
      </c>
      <c r="I19132">
        <v>0</v>
      </c>
      <c r="J19132">
        <v>0</v>
      </c>
      <c r="K19132" t="s">
        <v>73867</v>
      </c>
    </row>
    <row r="19133" spans="1:11" x14ac:dyDescent="0.3">
      <c r="A19133" t="s">
        <v>73868</v>
      </c>
      <c r="B19133" t="s">
        <v>73869</v>
      </c>
      <c r="C19133" t="s">
        <v>27</v>
      </c>
      <c r="D19133" t="s">
        <v>73870</v>
      </c>
      <c r="E19133" t="s">
        <v>29</v>
      </c>
      <c r="F19133" t="s">
        <v>41</v>
      </c>
      <c r="G19133" t="s">
        <v>42</v>
      </c>
      <c r="H19133">
        <v>0</v>
      </c>
      <c r="I19133">
        <v>0</v>
      </c>
      <c r="J19133">
        <v>0</v>
      </c>
      <c r="K19133" t="s">
        <v>73871</v>
      </c>
    </row>
    <row r="19134" spans="1:11" x14ac:dyDescent="0.3">
      <c r="A19134" t="s">
        <v>73872</v>
      </c>
      <c r="B19134" t="s">
        <v>73873</v>
      </c>
      <c r="C19134" t="s">
        <v>27</v>
      </c>
      <c r="D19134" t="s">
        <v>73874</v>
      </c>
      <c r="E19134" t="s">
        <v>29</v>
      </c>
      <c r="F19134" t="s">
        <v>41</v>
      </c>
      <c r="G19134" t="s">
        <v>42</v>
      </c>
      <c r="H19134">
        <v>0</v>
      </c>
      <c r="I19134">
        <v>0</v>
      </c>
      <c r="J19134">
        <v>0</v>
      </c>
      <c r="K19134" t="s">
        <v>73875</v>
      </c>
    </row>
    <row r="19135" spans="1:11" x14ac:dyDescent="0.3">
      <c r="A19135" t="s">
        <v>73876</v>
      </c>
      <c r="B19135" t="s">
        <v>73877</v>
      </c>
      <c r="C19135" t="s">
        <v>13</v>
      </c>
      <c r="D19135" t="s">
        <v>73878</v>
      </c>
      <c r="E19135" t="s">
        <v>66835</v>
      </c>
      <c r="F19135" t="s">
        <v>16</v>
      </c>
      <c r="G19135" t="s">
        <v>3489</v>
      </c>
      <c r="H19135">
        <v>0</v>
      </c>
      <c r="I19135">
        <v>0</v>
      </c>
      <c r="J19135">
        <v>0</v>
      </c>
      <c r="K19135" t="s">
        <v>73879</v>
      </c>
    </row>
    <row r="19136" spans="1:11" x14ac:dyDescent="0.3">
      <c r="A19136" t="s">
        <v>73880</v>
      </c>
      <c r="B19136" t="s">
        <v>73881</v>
      </c>
      <c r="C19136" t="s">
        <v>27</v>
      </c>
      <c r="D19136" t="s">
        <v>73882</v>
      </c>
      <c r="E19136" t="s">
        <v>29</v>
      </c>
      <c r="F19136" t="s">
        <v>41</v>
      </c>
      <c r="G19136" t="s">
        <v>2906</v>
      </c>
      <c r="H19136">
        <v>0</v>
      </c>
      <c r="I19136">
        <v>0</v>
      </c>
      <c r="J19136">
        <v>0</v>
      </c>
      <c r="K19136" t="s">
        <v>73883</v>
      </c>
    </row>
    <row r="19137" spans="1:11" x14ac:dyDescent="0.3">
      <c r="A19137" t="s">
        <v>73884</v>
      </c>
      <c r="B19137" t="s">
        <v>73885</v>
      </c>
      <c r="C19137" t="s">
        <v>27</v>
      </c>
      <c r="D19137" t="s">
        <v>73886</v>
      </c>
      <c r="E19137" t="s">
        <v>29</v>
      </c>
      <c r="F19137" t="s">
        <v>41</v>
      </c>
      <c r="G19137" t="s">
        <v>42</v>
      </c>
      <c r="H19137">
        <v>0</v>
      </c>
      <c r="I19137">
        <v>0</v>
      </c>
      <c r="J19137">
        <v>0</v>
      </c>
      <c r="K19137" t="s">
        <v>73887</v>
      </c>
    </row>
    <row r="19138" spans="1:11" x14ac:dyDescent="0.3">
      <c r="A19138" t="s">
        <v>73888</v>
      </c>
      <c r="B19138" t="s">
        <v>73889</v>
      </c>
      <c r="C19138" t="s">
        <v>147</v>
      </c>
      <c r="D19138" t="s">
        <v>73890</v>
      </c>
      <c r="E19138" t="s">
        <v>59940</v>
      </c>
      <c r="F19138" t="s">
        <v>11456</v>
      </c>
      <c r="G19138" t="s">
        <v>2836</v>
      </c>
      <c r="H19138">
        <v>0</v>
      </c>
      <c r="I19138">
        <v>0</v>
      </c>
      <c r="J19138">
        <v>0</v>
      </c>
      <c r="K19138" t="s">
        <v>73891</v>
      </c>
    </row>
    <row r="19139" spans="1:11" x14ac:dyDescent="0.3">
      <c r="A19139" t="s">
        <v>73892</v>
      </c>
      <c r="C19139" t="s">
        <v>20</v>
      </c>
      <c r="D19139" t="s">
        <v>73893</v>
      </c>
      <c r="E19139" t="s">
        <v>71202</v>
      </c>
      <c r="F19139" t="s">
        <v>16</v>
      </c>
      <c r="G19139" t="s">
        <v>18558</v>
      </c>
      <c r="H19139">
        <v>0</v>
      </c>
      <c r="I19139">
        <v>0</v>
      </c>
      <c r="J19139">
        <v>0</v>
      </c>
      <c r="K19139" t="s">
        <v>73894</v>
      </c>
    </row>
    <row r="19140" spans="1:11" x14ac:dyDescent="0.3">
      <c r="A19140" t="s">
        <v>73895</v>
      </c>
      <c r="C19140" t="s">
        <v>27</v>
      </c>
      <c r="D19140" t="s">
        <v>73896</v>
      </c>
      <c r="E19140" t="s">
        <v>29</v>
      </c>
      <c r="F19140" t="s">
        <v>41</v>
      </c>
      <c r="G19140" t="s">
        <v>42</v>
      </c>
      <c r="H19140">
        <v>0</v>
      </c>
      <c r="I19140">
        <v>0</v>
      </c>
      <c r="J19140">
        <v>0</v>
      </c>
      <c r="K19140" t="s">
        <v>73897</v>
      </c>
    </row>
    <row r="19141" spans="1:11" x14ac:dyDescent="0.3">
      <c r="A19141" t="s">
        <v>73898</v>
      </c>
      <c r="B19141" t="s">
        <v>73899</v>
      </c>
      <c r="C19141" t="s">
        <v>13</v>
      </c>
      <c r="D19141" t="s">
        <v>73900</v>
      </c>
      <c r="E19141" t="s">
        <v>15</v>
      </c>
      <c r="F19141" t="s">
        <v>41</v>
      </c>
      <c r="G19141" t="s">
        <v>42</v>
      </c>
      <c r="H19141">
        <v>0</v>
      </c>
      <c r="I19141">
        <v>0</v>
      </c>
      <c r="J19141">
        <v>0</v>
      </c>
      <c r="K19141" t="s">
        <v>73901</v>
      </c>
    </row>
    <row r="19142" spans="1:11" x14ac:dyDescent="0.3">
      <c r="A19142" t="s">
        <v>73902</v>
      </c>
      <c r="B19142" t="s">
        <v>73903</v>
      </c>
      <c r="C19142" t="s">
        <v>20</v>
      </c>
      <c r="D19142" t="s">
        <v>73904</v>
      </c>
      <c r="E19142" t="s">
        <v>71202</v>
      </c>
      <c r="F19142" t="s">
        <v>16</v>
      </c>
      <c r="G19142" t="s">
        <v>209</v>
      </c>
      <c r="H19142">
        <v>0</v>
      </c>
      <c r="I19142">
        <v>0</v>
      </c>
      <c r="J19142">
        <v>0</v>
      </c>
      <c r="K19142" t="s">
        <v>73905</v>
      </c>
    </row>
    <row r="19143" spans="1:11" x14ac:dyDescent="0.3">
      <c r="A19143" t="s">
        <v>73906</v>
      </c>
      <c r="C19143" t="s">
        <v>27</v>
      </c>
      <c r="D19143" t="s">
        <v>9134</v>
      </c>
      <c r="E19143" t="s">
        <v>29</v>
      </c>
      <c r="F19143" t="s">
        <v>41</v>
      </c>
      <c r="G19143" t="s">
        <v>42</v>
      </c>
      <c r="H19143">
        <v>0</v>
      </c>
      <c r="I19143">
        <v>0</v>
      </c>
      <c r="J19143">
        <v>0</v>
      </c>
      <c r="K19143" t="s">
        <v>73907</v>
      </c>
    </row>
    <row r="19144" spans="1:11" x14ac:dyDescent="0.3">
      <c r="A19144" t="s">
        <v>73908</v>
      </c>
      <c r="B19144" t="s">
        <v>73909</v>
      </c>
      <c r="C19144" t="s">
        <v>20</v>
      </c>
      <c r="D19144" t="s">
        <v>73910</v>
      </c>
      <c r="E19144" t="s">
        <v>71202</v>
      </c>
      <c r="F19144" t="s">
        <v>1886</v>
      </c>
      <c r="G19144" t="s">
        <v>9711</v>
      </c>
      <c r="H19144">
        <v>0</v>
      </c>
      <c r="I19144">
        <v>0</v>
      </c>
      <c r="J19144">
        <v>0</v>
      </c>
      <c r="K19144" t="s">
        <v>73911</v>
      </c>
    </row>
    <row r="19145" spans="1:11" x14ac:dyDescent="0.3">
      <c r="A19145" t="s">
        <v>73912</v>
      </c>
      <c r="B19145" t="s">
        <v>73913</v>
      </c>
      <c r="C19145" t="s">
        <v>558</v>
      </c>
      <c r="D19145" t="s">
        <v>73914</v>
      </c>
      <c r="E19145" t="s">
        <v>18607</v>
      </c>
      <c r="F19145" t="s">
        <v>16</v>
      </c>
      <c r="G19145" t="s">
        <v>5069</v>
      </c>
      <c r="H19145">
        <v>0</v>
      </c>
      <c r="I19145">
        <v>0</v>
      </c>
      <c r="J19145">
        <v>0</v>
      </c>
      <c r="K19145" t="s">
        <v>73915</v>
      </c>
    </row>
    <row r="19146" spans="1:11" x14ac:dyDescent="0.3">
      <c r="A19146" t="s">
        <v>73916</v>
      </c>
      <c r="C19146" t="s">
        <v>27</v>
      </c>
      <c r="D19146" t="s">
        <v>73917</v>
      </c>
      <c r="E19146" t="s">
        <v>29</v>
      </c>
      <c r="F19146" t="s">
        <v>41</v>
      </c>
      <c r="G19146" t="s">
        <v>42</v>
      </c>
      <c r="H19146">
        <v>0</v>
      </c>
      <c r="I19146">
        <v>0</v>
      </c>
      <c r="J19146">
        <v>0</v>
      </c>
      <c r="K19146" t="s">
        <v>73918</v>
      </c>
    </row>
    <row r="19147" spans="1:11" x14ac:dyDescent="0.3">
      <c r="A19147" t="s">
        <v>73919</v>
      </c>
      <c r="B19147" t="s">
        <v>73920</v>
      </c>
      <c r="C19147" t="s">
        <v>27</v>
      </c>
      <c r="D19147" t="s">
        <v>73921</v>
      </c>
      <c r="E19147" t="s">
        <v>29</v>
      </c>
      <c r="F19147" t="s">
        <v>41</v>
      </c>
      <c r="G19147" t="s">
        <v>42</v>
      </c>
      <c r="H19147">
        <v>0</v>
      </c>
      <c r="I19147">
        <v>0</v>
      </c>
      <c r="J19147">
        <v>0</v>
      </c>
      <c r="K19147" t="s">
        <v>73922</v>
      </c>
    </row>
    <row r="19148" spans="1:11" x14ac:dyDescent="0.3">
      <c r="A19148" t="s">
        <v>73923</v>
      </c>
      <c r="B19148" t="s">
        <v>73924</v>
      </c>
      <c r="C19148" t="s">
        <v>27</v>
      </c>
      <c r="D19148" t="s">
        <v>73925</v>
      </c>
      <c r="E19148" t="s">
        <v>29</v>
      </c>
      <c r="F19148" t="s">
        <v>41</v>
      </c>
      <c r="G19148" t="s">
        <v>42</v>
      </c>
      <c r="H19148">
        <v>0</v>
      </c>
      <c r="I19148">
        <v>0</v>
      </c>
      <c r="J19148">
        <v>0</v>
      </c>
      <c r="K19148" t="s">
        <v>73926</v>
      </c>
    </row>
    <row r="19149" spans="1:11" x14ac:dyDescent="0.3">
      <c r="A19149" t="s">
        <v>73927</v>
      </c>
      <c r="B19149" t="s">
        <v>73928</v>
      </c>
      <c r="C19149" t="s">
        <v>13</v>
      </c>
      <c r="D19149" t="s">
        <v>73929</v>
      </c>
      <c r="E19149" t="s">
        <v>15</v>
      </c>
      <c r="F19149" t="s">
        <v>41</v>
      </c>
      <c r="G19149" t="s">
        <v>42</v>
      </c>
      <c r="H19149">
        <v>0</v>
      </c>
      <c r="I19149">
        <v>0</v>
      </c>
      <c r="J19149">
        <v>0</v>
      </c>
      <c r="K19149" t="s">
        <v>73930</v>
      </c>
    </row>
    <row r="19150" spans="1:11" x14ac:dyDescent="0.3">
      <c r="A19150" t="s">
        <v>73931</v>
      </c>
      <c r="C19150" t="s">
        <v>13</v>
      </c>
      <c r="D19150" t="s">
        <v>73932</v>
      </c>
      <c r="E19150" t="s">
        <v>66835</v>
      </c>
      <c r="F19150" t="s">
        <v>16</v>
      </c>
      <c r="G19150" t="s">
        <v>9617</v>
      </c>
      <c r="H19150">
        <v>0</v>
      </c>
      <c r="I19150">
        <v>0</v>
      </c>
      <c r="J19150">
        <v>0</v>
      </c>
      <c r="K19150" t="s">
        <v>73933</v>
      </c>
    </row>
    <row r="19151" spans="1:11" x14ac:dyDescent="0.3">
      <c r="A19151" t="s">
        <v>73934</v>
      </c>
      <c r="C19151" t="s">
        <v>558</v>
      </c>
      <c r="D19151" t="s">
        <v>73935</v>
      </c>
      <c r="E19151" t="s">
        <v>18607</v>
      </c>
      <c r="F19151" t="s">
        <v>1996</v>
      </c>
      <c r="G19151" t="s">
        <v>3235</v>
      </c>
      <c r="H19151">
        <v>0</v>
      </c>
      <c r="I19151">
        <v>0</v>
      </c>
      <c r="J19151">
        <v>0</v>
      </c>
      <c r="K19151" t="s">
        <v>73936</v>
      </c>
    </row>
    <row r="19152" spans="1:11" x14ac:dyDescent="0.3">
      <c r="A19152" t="s">
        <v>73937</v>
      </c>
      <c r="C19152" t="s">
        <v>558</v>
      </c>
      <c r="D19152" t="s">
        <v>73938</v>
      </c>
      <c r="E19152" t="s">
        <v>18607</v>
      </c>
      <c r="F19152" t="s">
        <v>607</v>
      </c>
      <c r="G19152" t="s">
        <v>42</v>
      </c>
      <c r="H19152">
        <v>0</v>
      </c>
      <c r="I19152">
        <v>0</v>
      </c>
      <c r="J19152">
        <v>0</v>
      </c>
      <c r="K19152" t="s">
        <v>73939</v>
      </c>
    </row>
    <row r="19153" spans="1:11" x14ac:dyDescent="0.3">
      <c r="A19153" t="s">
        <v>73940</v>
      </c>
      <c r="B19153" t="s">
        <v>73941</v>
      </c>
      <c r="C19153" t="s">
        <v>558</v>
      </c>
      <c r="D19153" t="s">
        <v>73942</v>
      </c>
      <c r="E19153" t="s">
        <v>32599</v>
      </c>
      <c r="F19153" t="s">
        <v>16</v>
      </c>
      <c r="G19153" t="s">
        <v>2551</v>
      </c>
      <c r="H19153">
        <v>0</v>
      </c>
      <c r="I19153">
        <v>0</v>
      </c>
      <c r="J19153">
        <v>0</v>
      </c>
      <c r="K19153" t="s">
        <v>73943</v>
      </c>
    </row>
    <row r="19154" spans="1:11" x14ac:dyDescent="0.3">
      <c r="A19154" t="s">
        <v>73944</v>
      </c>
      <c r="B19154" t="s">
        <v>73945</v>
      </c>
      <c r="C19154" t="s">
        <v>13</v>
      </c>
      <c r="D19154" t="s">
        <v>73946</v>
      </c>
      <c r="E19154" t="s">
        <v>66835</v>
      </c>
      <c r="F19154" t="s">
        <v>16</v>
      </c>
      <c r="G19154" t="s">
        <v>542</v>
      </c>
      <c r="H19154">
        <v>0</v>
      </c>
      <c r="I19154">
        <v>0</v>
      </c>
      <c r="J19154">
        <v>0</v>
      </c>
      <c r="K19154" t="s">
        <v>73947</v>
      </c>
    </row>
    <row r="19155" spans="1:11" x14ac:dyDescent="0.3">
      <c r="A19155" t="s">
        <v>73948</v>
      </c>
      <c r="B19155" t="s">
        <v>73949</v>
      </c>
      <c r="C19155" t="s">
        <v>13</v>
      </c>
      <c r="D19155" t="s">
        <v>73950</v>
      </c>
      <c r="E19155" t="s">
        <v>66835</v>
      </c>
      <c r="F19155" t="s">
        <v>16</v>
      </c>
      <c r="G19155" t="s">
        <v>4993</v>
      </c>
      <c r="H19155">
        <v>0</v>
      </c>
      <c r="I19155">
        <v>0</v>
      </c>
      <c r="J19155">
        <v>0</v>
      </c>
      <c r="K19155" t="s">
        <v>73951</v>
      </c>
    </row>
    <row r="19156" spans="1:11" x14ac:dyDescent="0.3">
      <c r="A19156" t="s">
        <v>73952</v>
      </c>
      <c r="B19156" t="s">
        <v>73953</v>
      </c>
      <c r="C19156" t="s">
        <v>13</v>
      </c>
      <c r="D19156" t="s">
        <v>73954</v>
      </c>
      <c r="E19156" t="s">
        <v>66835</v>
      </c>
      <c r="F19156" t="s">
        <v>16</v>
      </c>
      <c r="G19156" t="s">
        <v>3489</v>
      </c>
      <c r="H19156">
        <v>0</v>
      </c>
      <c r="I19156">
        <v>0</v>
      </c>
      <c r="J19156">
        <v>0</v>
      </c>
      <c r="K19156" t="s">
        <v>73955</v>
      </c>
    </row>
    <row r="19157" spans="1:11" x14ac:dyDescent="0.3">
      <c r="A19157" t="s">
        <v>73956</v>
      </c>
      <c r="B19157" t="s">
        <v>73957</v>
      </c>
      <c r="C19157" t="s">
        <v>13</v>
      </c>
      <c r="D19157" t="s">
        <v>73958</v>
      </c>
      <c r="E19157" t="s">
        <v>66835</v>
      </c>
      <c r="F19157" t="s">
        <v>4297</v>
      </c>
      <c r="G19157" t="s">
        <v>42</v>
      </c>
      <c r="H19157">
        <v>0</v>
      </c>
      <c r="I19157">
        <v>0</v>
      </c>
      <c r="J19157">
        <v>0</v>
      </c>
      <c r="K19157" t="s">
        <v>73959</v>
      </c>
    </row>
    <row r="19158" spans="1:11" x14ac:dyDescent="0.3">
      <c r="A19158" t="s">
        <v>73960</v>
      </c>
      <c r="B19158" t="s">
        <v>73961</v>
      </c>
      <c r="C19158" t="s">
        <v>13</v>
      </c>
      <c r="D19158" t="s">
        <v>73962</v>
      </c>
      <c r="E19158" t="s">
        <v>66835</v>
      </c>
      <c r="F19158" t="s">
        <v>3421</v>
      </c>
      <c r="G19158" t="s">
        <v>42</v>
      </c>
      <c r="H19158">
        <v>0</v>
      </c>
      <c r="I19158">
        <v>0</v>
      </c>
      <c r="J19158">
        <v>0</v>
      </c>
      <c r="K19158" t="s">
        <v>73963</v>
      </c>
    </row>
    <row r="19159" spans="1:11" x14ac:dyDescent="0.3">
      <c r="A19159" t="s">
        <v>73964</v>
      </c>
      <c r="B19159" t="s">
        <v>73965</v>
      </c>
      <c r="C19159" t="s">
        <v>558</v>
      </c>
      <c r="D19159" t="s">
        <v>73966</v>
      </c>
      <c r="E19159" t="s">
        <v>18607</v>
      </c>
      <c r="F19159" t="s">
        <v>1506</v>
      </c>
      <c r="G19159" t="s">
        <v>42</v>
      </c>
      <c r="H19159">
        <v>0</v>
      </c>
      <c r="I19159">
        <v>0</v>
      </c>
      <c r="J19159">
        <v>0</v>
      </c>
      <c r="K19159" t="s">
        <v>73967</v>
      </c>
    </row>
    <row r="19160" spans="1:11" x14ac:dyDescent="0.3">
      <c r="A19160" t="s">
        <v>73968</v>
      </c>
      <c r="B19160" t="s">
        <v>73969</v>
      </c>
      <c r="C19160" t="s">
        <v>558</v>
      </c>
      <c r="D19160" t="s">
        <v>73970</v>
      </c>
      <c r="E19160" t="s">
        <v>2102</v>
      </c>
      <c r="F19160" t="s">
        <v>11063</v>
      </c>
      <c r="G19160" t="s">
        <v>42</v>
      </c>
      <c r="H19160">
        <v>0</v>
      </c>
      <c r="I19160">
        <v>0</v>
      </c>
      <c r="J19160">
        <v>0</v>
      </c>
      <c r="K19160" t="s">
        <v>73971</v>
      </c>
    </row>
    <row r="19161" spans="1:11" x14ac:dyDescent="0.3">
      <c r="A19161" t="s">
        <v>73972</v>
      </c>
      <c r="B19161" t="s">
        <v>73973</v>
      </c>
      <c r="C19161" t="s">
        <v>558</v>
      </c>
      <c r="D19161" t="s">
        <v>73974</v>
      </c>
      <c r="E19161" t="s">
        <v>32122</v>
      </c>
      <c r="F19161" t="s">
        <v>16</v>
      </c>
      <c r="G19161" t="s">
        <v>8098</v>
      </c>
      <c r="H19161">
        <v>0</v>
      </c>
      <c r="I19161">
        <v>0</v>
      </c>
      <c r="J19161">
        <v>0</v>
      </c>
      <c r="K19161" t="s">
        <v>73975</v>
      </c>
    </row>
    <row r="19162" spans="1:11" x14ac:dyDescent="0.3">
      <c r="A19162" t="s">
        <v>73976</v>
      </c>
      <c r="B19162" t="s">
        <v>73977</v>
      </c>
      <c r="C19162" t="s">
        <v>13</v>
      </c>
      <c r="D19162" t="s">
        <v>73978</v>
      </c>
      <c r="E19162" t="s">
        <v>66835</v>
      </c>
      <c r="F19162" t="s">
        <v>1674</v>
      </c>
      <c r="G19162" t="s">
        <v>42</v>
      </c>
      <c r="H19162">
        <v>0</v>
      </c>
      <c r="I19162">
        <v>0</v>
      </c>
      <c r="J19162">
        <v>0</v>
      </c>
      <c r="K19162" t="s">
        <v>73979</v>
      </c>
    </row>
    <row r="19163" spans="1:11" x14ac:dyDescent="0.3">
      <c r="A19163" t="s">
        <v>73980</v>
      </c>
      <c r="B19163" t="s">
        <v>73981</v>
      </c>
      <c r="C19163" t="s">
        <v>20</v>
      </c>
      <c r="D19163" t="s">
        <v>73982</v>
      </c>
      <c r="E19163" t="s">
        <v>71202</v>
      </c>
      <c r="F19163" t="s">
        <v>3786</v>
      </c>
      <c r="G19163" t="s">
        <v>18522</v>
      </c>
      <c r="H19163">
        <v>0</v>
      </c>
      <c r="I19163">
        <v>0</v>
      </c>
      <c r="J19163">
        <v>0</v>
      </c>
      <c r="K19163" t="s">
        <v>73983</v>
      </c>
    </row>
    <row r="19164" spans="1:11" x14ac:dyDescent="0.3">
      <c r="A19164" t="s">
        <v>73984</v>
      </c>
      <c r="B19164" t="s">
        <v>73985</v>
      </c>
      <c r="C19164" t="s">
        <v>20</v>
      </c>
      <c r="D19164" t="s">
        <v>73986</v>
      </c>
      <c r="E19164" t="s">
        <v>71202</v>
      </c>
      <c r="F19164" t="s">
        <v>16</v>
      </c>
      <c r="G19164" t="s">
        <v>12348</v>
      </c>
      <c r="H19164">
        <v>0</v>
      </c>
      <c r="I19164">
        <v>0</v>
      </c>
      <c r="J19164">
        <v>0</v>
      </c>
      <c r="K19164" t="s">
        <v>73987</v>
      </c>
    </row>
    <row r="19165" spans="1:11" x14ac:dyDescent="0.3">
      <c r="A19165" t="s">
        <v>73988</v>
      </c>
      <c r="B19165" t="s">
        <v>73989</v>
      </c>
      <c r="C19165" t="s">
        <v>20</v>
      </c>
      <c r="D19165" t="s">
        <v>73990</v>
      </c>
      <c r="E19165" t="s">
        <v>71202</v>
      </c>
      <c r="F19165" t="s">
        <v>16</v>
      </c>
      <c r="G19165" t="s">
        <v>20664</v>
      </c>
      <c r="H19165">
        <v>0</v>
      </c>
      <c r="I19165">
        <v>0</v>
      </c>
      <c r="J19165">
        <v>0</v>
      </c>
      <c r="K19165" t="s">
        <v>73991</v>
      </c>
    </row>
    <row r="19166" spans="1:11" x14ac:dyDescent="0.3">
      <c r="A19166" t="s">
        <v>73992</v>
      </c>
      <c r="C19166" t="s">
        <v>27</v>
      </c>
      <c r="D19166" t="s">
        <v>73993</v>
      </c>
      <c r="E19166" t="s">
        <v>29</v>
      </c>
      <c r="F19166" t="s">
        <v>41</v>
      </c>
      <c r="G19166" t="s">
        <v>42</v>
      </c>
      <c r="H19166">
        <v>0</v>
      </c>
      <c r="I19166">
        <v>0</v>
      </c>
      <c r="J19166">
        <v>0</v>
      </c>
      <c r="K19166" t="s">
        <v>73994</v>
      </c>
    </row>
    <row r="19167" spans="1:11" x14ac:dyDescent="0.3">
      <c r="A19167" t="s">
        <v>73995</v>
      </c>
      <c r="B19167" t="s">
        <v>73996</v>
      </c>
      <c r="C19167" t="s">
        <v>27</v>
      </c>
      <c r="D19167" t="s">
        <v>73997</v>
      </c>
      <c r="E19167" t="s">
        <v>29</v>
      </c>
      <c r="F19167" t="s">
        <v>41</v>
      </c>
      <c r="G19167" t="s">
        <v>42</v>
      </c>
      <c r="H19167">
        <v>0</v>
      </c>
      <c r="I19167">
        <v>0</v>
      </c>
      <c r="J19167">
        <v>0</v>
      </c>
      <c r="K19167" t="s">
        <v>73998</v>
      </c>
    </row>
    <row r="19168" spans="1:11" x14ac:dyDescent="0.3">
      <c r="A19168" t="s">
        <v>73999</v>
      </c>
      <c r="B19168" t="s">
        <v>74000</v>
      </c>
      <c r="C19168" t="s">
        <v>13</v>
      </c>
      <c r="D19168" t="s">
        <v>74001</v>
      </c>
      <c r="E19168" t="s">
        <v>15</v>
      </c>
      <c r="F19168" t="s">
        <v>16</v>
      </c>
      <c r="G19168" t="s">
        <v>1952</v>
      </c>
      <c r="H19168">
        <v>0</v>
      </c>
      <c r="I19168">
        <v>0</v>
      </c>
      <c r="J19168">
        <v>0</v>
      </c>
      <c r="K19168" t="s">
        <v>74002</v>
      </c>
    </row>
    <row r="19169" spans="1:11" x14ac:dyDescent="0.3">
      <c r="A19169" t="s">
        <v>74003</v>
      </c>
      <c r="B19169" t="s">
        <v>74004</v>
      </c>
      <c r="C19169" t="s">
        <v>558</v>
      </c>
      <c r="D19169" t="s">
        <v>74005</v>
      </c>
      <c r="E19169" t="s">
        <v>34293</v>
      </c>
      <c r="F19169" t="s">
        <v>16</v>
      </c>
      <c r="G19169" t="s">
        <v>19580</v>
      </c>
      <c r="H19169">
        <v>0</v>
      </c>
      <c r="I19169">
        <v>0</v>
      </c>
      <c r="J19169">
        <v>0</v>
      </c>
      <c r="K19169" t="s">
        <v>74006</v>
      </c>
    </row>
    <row r="19170" spans="1:11" x14ac:dyDescent="0.3">
      <c r="A19170" t="s">
        <v>74007</v>
      </c>
      <c r="B19170" t="s">
        <v>74008</v>
      </c>
      <c r="C19170" t="s">
        <v>558</v>
      </c>
      <c r="D19170" t="s">
        <v>74009</v>
      </c>
      <c r="E19170" t="s">
        <v>32599</v>
      </c>
      <c r="F19170" t="s">
        <v>16</v>
      </c>
      <c r="G19170" t="s">
        <v>91</v>
      </c>
      <c r="H19170">
        <v>0</v>
      </c>
      <c r="I19170">
        <v>0</v>
      </c>
      <c r="J19170">
        <v>0</v>
      </c>
      <c r="K19170" t="s">
        <v>74010</v>
      </c>
    </row>
    <row r="19171" spans="1:11" x14ac:dyDescent="0.3">
      <c r="A19171" t="s">
        <v>74011</v>
      </c>
      <c r="B19171" t="s">
        <v>74012</v>
      </c>
      <c r="C19171" t="s">
        <v>13</v>
      </c>
      <c r="D19171" t="s">
        <v>74013</v>
      </c>
      <c r="E19171" t="s">
        <v>66835</v>
      </c>
      <c r="F19171" t="s">
        <v>5882</v>
      </c>
      <c r="G19171" t="s">
        <v>951</v>
      </c>
      <c r="H19171">
        <v>0</v>
      </c>
      <c r="I19171">
        <v>0</v>
      </c>
      <c r="J19171">
        <v>0</v>
      </c>
      <c r="K19171" t="s">
        <v>74014</v>
      </c>
    </row>
    <row r="19172" spans="1:11" x14ac:dyDescent="0.3">
      <c r="A19172" t="s">
        <v>74015</v>
      </c>
      <c r="B19172" t="s">
        <v>74016</v>
      </c>
      <c r="C19172" t="s">
        <v>13</v>
      </c>
      <c r="D19172" t="s">
        <v>74017</v>
      </c>
      <c r="E19172" t="s">
        <v>66835</v>
      </c>
      <c r="F19172" t="s">
        <v>16</v>
      </c>
      <c r="G19172" t="s">
        <v>4671</v>
      </c>
      <c r="H19172">
        <v>0</v>
      </c>
      <c r="I19172">
        <v>0</v>
      </c>
      <c r="J19172">
        <v>0</v>
      </c>
      <c r="K19172" t="s">
        <v>74018</v>
      </c>
    </row>
    <row r="19173" spans="1:11" x14ac:dyDescent="0.3">
      <c r="A19173" t="s">
        <v>74019</v>
      </c>
      <c r="B19173" t="s">
        <v>74020</v>
      </c>
      <c r="C19173" t="s">
        <v>13</v>
      </c>
      <c r="D19173" t="s">
        <v>74021</v>
      </c>
      <c r="E19173" t="s">
        <v>66835</v>
      </c>
      <c r="F19173" t="s">
        <v>16</v>
      </c>
      <c r="G19173" t="s">
        <v>27516</v>
      </c>
      <c r="H19173">
        <v>0</v>
      </c>
      <c r="I19173">
        <v>0</v>
      </c>
      <c r="J19173">
        <v>0</v>
      </c>
      <c r="K19173" t="s">
        <v>74022</v>
      </c>
    </row>
    <row r="19174" spans="1:11" x14ac:dyDescent="0.3">
      <c r="A19174" t="s">
        <v>74023</v>
      </c>
      <c r="B19174" t="s">
        <v>74024</v>
      </c>
      <c r="C19174" t="s">
        <v>13</v>
      </c>
      <c r="D19174" t="s">
        <v>74025</v>
      </c>
      <c r="E19174" t="s">
        <v>66835</v>
      </c>
      <c r="F19174" t="s">
        <v>16</v>
      </c>
      <c r="G19174" t="s">
        <v>2542</v>
      </c>
      <c r="H19174">
        <v>0</v>
      </c>
      <c r="I19174">
        <v>0</v>
      </c>
      <c r="J19174">
        <v>0</v>
      </c>
      <c r="K19174" t="s">
        <v>74026</v>
      </c>
    </row>
    <row r="19175" spans="1:11" x14ac:dyDescent="0.3">
      <c r="A19175" t="s">
        <v>74027</v>
      </c>
      <c r="B19175" t="s">
        <v>74028</v>
      </c>
      <c r="C19175" t="s">
        <v>13</v>
      </c>
      <c r="D19175" t="s">
        <v>74029</v>
      </c>
      <c r="E19175" t="s">
        <v>66835</v>
      </c>
      <c r="F19175" t="s">
        <v>16</v>
      </c>
      <c r="G19175" t="s">
        <v>4960</v>
      </c>
      <c r="H19175">
        <v>0</v>
      </c>
      <c r="I19175">
        <v>0</v>
      </c>
      <c r="J19175">
        <v>0</v>
      </c>
      <c r="K19175" t="s">
        <v>74030</v>
      </c>
    </row>
    <row r="19176" spans="1:11" x14ac:dyDescent="0.3">
      <c r="A19176" t="s">
        <v>74031</v>
      </c>
      <c r="B19176" t="s">
        <v>74032</v>
      </c>
      <c r="C19176" t="s">
        <v>13</v>
      </c>
      <c r="D19176" t="s">
        <v>74033</v>
      </c>
      <c r="E19176" t="s">
        <v>66835</v>
      </c>
      <c r="F19176" t="s">
        <v>16</v>
      </c>
      <c r="G19176" t="s">
        <v>4717</v>
      </c>
      <c r="H19176">
        <v>0</v>
      </c>
      <c r="I19176">
        <v>0</v>
      </c>
      <c r="J19176">
        <v>0</v>
      </c>
      <c r="K19176" t="s">
        <v>74034</v>
      </c>
    </row>
    <row r="19177" spans="1:11" x14ac:dyDescent="0.3">
      <c r="A19177" t="s">
        <v>74035</v>
      </c>
      <c r="B19177" t="s">
        <v>74036</v>
      </c>
      <c r="C19177" t="s">
        <v>13</v>
      </c>
      <c r="D19177" t="s">
        <v>74037</v>
      </c>
      <c r="E19177" t="s">
        <v>66835</v>
      </c>
      <c r="F19177" t="s">
        <v>8797</v>
      </c>
      <c r="G19177" t="s">
        <v>42</v>
      </c>
      <c r="H19177">
        <v>0</v>
      </c>
      <c r="I19177">
        <v>0</v>
      </c>
      <c r="J19177">
        <v>0</v>
      </c>
      <c r="K19177" t="s">
        <v>74038</v>
      </c>
    </row>
    <row r="19178" spans="1:11" x14ac:dyDescent="0.3">
      <c r="A19178" t="s">
        <v>74039</v>
      </c>
      <c r="B19178" t="s">
        <v>74040</v>
      </c>
      <c r="C19178" t="s">
        <v>13</v>
      </c>
      <c r="D19178" t="s">
        <v>74041</v>
      </c>
      <c r="E19178" t="s">
        <v>66835</v>
      </c>
      <c r="F19178" t="s">
        <v>16</v>
      </c>
      <c r="G19178" t="s">
        <v>12458</v>
      </c>
      <c r="H19178">
        <v>0</v>
      </c>
      <c r="I19178">
        <v>0</v>
      </c>
      <c r="J19178">
        <v>0</v>
      </c>
      <c r="K19178" t="s">
        <v>74042</v>
      </c>
    </row>
    <row r="19179" spans="1:11" x14ac:dyDescent="0.3">
      <c r="A19179" t="s">
        <v>74043</v>
      </c>
      <c r="B19179" t="s">
        <v>74044</v>
      </c>
      <c r="C19179" t="s">
        <v>13</v>
      </c>
      <c r="D19179" t="s">
        <v>74045</v>
      </c>
      <c r="E19179" t="s">
        <v>15</v>
      </c>
      <c r="F19179" t="s">
        <v>16</v>
      </c>
      <c r="G19179" t="s">
        <v>3142</v>
      </c>
      <c r="H19179">
        <v>0</v>
      </c>
      <c r="I19179">
        <v>0</v>
      </c>
      <c r="J19179">
        <v>0</v>
      </c>
      <c r="K19179" t="s">
        <v>74046</v>
      </c>
    </row>
    <row r="19180" spans="1:11" x14ac:dyDescent="0.3">
      <c r="A19180" t="s">
        <v>74047</v>
      </c>
      <c r="B19180" t="s">
        <v>74048</v>
      </c>
      <c r="C19180" t="s">
        <v>13</v>
      </c>
      <c r="D19180" t="s">
        <v>74049</v>
      </c>
      <c r="E19180" t="s">
        <v>66835</v>
      </c>
      <c r="F19180" t="s">
        <v>16</v>
      </c>
      <c r="G19180" t="s">
        <v>17259</v>
      </c>
      <c r="H19180">
        <v>0</v>
      </c>
      <c r="I19180">
        <v>0</v>
      </c>
      <c r="J19180">
        <v>0</v>
      </c>
      <c r="K19180" t="s">
        <v>74050</v>
      </c>
    </row>
    <row r="19181" spans="1:11" x14ac:dyDescent="0.3">
      <c r="A19181" t="s">
        <v>74051</v>
      </c>
      <c r="B19181" t="s">
        <v>74052</v>
      </c>
      <c r="C19181" t="s">
        <v>13</v>
      </c>
      <c r="D19181" t="s">
        <v>74053</v>
      </c>
      <c r="E19181" t="s">
        <v>66835</v>
      </c>
      <c r="F19181" t="s">
        <v>16</v>
      </c>
      <c r="G19181" t="s">
        <v>38443</v>
      </c>
      <c r="H19181">
        <v>0</v>
      </c>
      <c r="I19181">
        <v>0</v>
      </c>
      <c r="J19181">
        <v>0</v>
      </c>
      <c r="K19181" t="s">
        <v>74054</v>
      </c>
    </row>
    <row r="19182" spans="1:11" x14ac:dyDescent="0.3">
      <c r="A19182" t="s">
        <v>74055</v>
      </c>
      <c r="B19182" t="s">
        <v>74056</v>
      </c>
      <c r="C19182" t="s">
        <v>558</v>
      </c>
      <c r="D19182" t="s">
        <v>74057</v>
      </c>
      <c r="E19182" t="s">
        <v>19698</v>
      </c>
      <c r="F19182" t="s">
        <v>74058</v>
      </c>
      <c r="G19182" t="s">
        <v>42</v>
      </c>
      <c r="H19182">
        <v>0</v>
      </c>
      <c r="I19182">
        <v>0</v>
      </c>
      <c r="J19182">
        <v>0</v>
      </c>
      <c r="K19182" t="s">
        <v>74059</v>
      </c>
    </row>
    <row r="19183" spans="1:11" x14ac:dyDescent="0.3">
      <c r="A19183" t="s">
        <v>74060</v>
      </c>
      <c r="B19183" t="s">
        <v>74061</v>
      </c>
      <c r="C19183" t="s">
        <v>13</v>
      </c>
      <c r="D19183" t="s">
        <v>74062</v>
      </c>
      <c r="E19183" t="s">
        <v>66835</v>
      </c>
      <c r="F19183" t="s">
        <v>11456</v>
      </c>
      <c r="G19183" t="s">
        <v>22724</v>
      </c>
      <c r="H19183">
        <v>0</v>
      </c>
      <c r="I19183">
        <v>0</v>
      </c>
      <c r="J19183">
        <v>0</v>
      </c>
      <c r="K19183" t="s">
        <v>74063</v>
      </c>
    </row>
    <row r="19184" spans="1:11" x14ac:dyDescent="0.3">
      <c r="A19184" t="s">
        <v>74064</v>
      </c>
      <c r="B19184" t="s">
        <v>74065</v>
      </c>
      <c r="C19184" t="s">
        <v>13</v>
      </c>
      <c r="D19184" t="s">
        <v>74066</v>
      </c>
      <c r="E19184" t="s">
        <v>66835</v>
      </c>
      <c r="F19184" t="s">
        <v>16</v>
      </c>
      <c r="G19184" t="s">
        <v>817</v>
      </c>
      <c r="H19184">
        <v>0</v>
      </c>
      <c r="I19184">
        <v>0</v>
      </c>
      <c r="J19184">
        <v>0</v>
      </c>
      <c r="K19184" t="s">
        <v>74067</v>
      </c>
    </row>
    <row r="19185" spans="1:11" x14ac:dyDescent="0.3">
      <c r="A19185" t="s">
        <v>74068</v>
      </c>
      <c r="B19185" t="s">
        <v>74069</v>
      </c>
      <c r="C19185" t="s">
        <v>27</v>
      </c>
      <c r="D19185" t="s">
        <v>74070</v>
      </c>
      <c r="E19185" t="s">
        <v>29</v>
      </c>
      <c r="F19185" t="s">
        <v>41</v>
      </c>
      <c r="G19185" t="s">
        <v>42</v>
      </c>
      <c r="H19185">
        <v>0</v>
      </c>
      <c r="I19185">
        <v>0</v>
      </c>
      <c r="J19185">
        <v>0</v>
      </c>
      <c r="K19185" t="s">
        <v>74071</v>
      </c>
    </row>
    <row r="19186" spans="1:11" x14ac:dyDescent="0.3">
      <c r="A19186" t="s">
        <v>74072</v>
      </c>
      <c r="C19186" t="s">
        <v>20</v>
      </c>
      <c r="D19186" t="s">
        <v>74073</v>
      </c>
      <c r="E19186" t="s">
        <v>71202</v>
      </c>
      <c r="F19186" t="s">
        <v>16</v>
      </c>
      <c r="G19186" t="s">
        <v>4450</v>
      </c>
      <c r="H19186">
        <v>0</v>
      </c>
      <c r="I19186">
        <v>0</v>
      </c>
      <c r="J19186">
        <v>0</v>
      </c>
      <c r="K19186" t="s">
        <v>74074</v>
      </c>
    </row>
    <row r="19187" spans="1:11" x14ac:dyDescent="0.3">
      <c r="A19187" t="s">
        <v>74075</v>
      </c>
      <c r="B19187" t="s">
        <v>74076</v>
      </c>
      <c r="C19187" t="s">
        <v>13</v>
      </c>
      <c r="D19187" t="s">
        <v>74077</v>
      </c>
      <c r="E19187" t="s">
        <v>15</v>
      </c>
      <c r="F19187" t="s">
        <v>16</v>
      </c>
      <c r="G19187" t="s">
        <v>4420</v>
      </c>
      <c r="H19187">
        <v>0</v>
      </c>
      <c r="I19187">
        <v>0</v>
      </c>
      <c r="J19187">
        <v>0</v>
      </c>
      <c r="K19187" t="s">
        <v>74078</v>
      </c>
    </row>
    <row r="19188" spans="1:11" x14ac:dyDescent="0.3">
      <c r="A19188" t="s">
        <v>74079</v>
      </c>
      <c r="B19188" t="s">
        <v>74080</v>
      </c>
      <c r="C19188" t="s">
        <v>558</v>
      </c>
      <c r="D19188" t="s">
        <v>74081</v>
      </c>
      <c r="E19188" t="s">
        <v>18607</v>
      </c>
      <c r="F19188" t="s">
        <v>16</v>
      </c>
      <c r="G19188" t="s">
        <v>2836</v>
      </c>
      <c r="H19188">
        <v>0</v>
      </c>
      <c r="I19188">
        <v>0</v>
      </c>
      <c r="J19188">
        <v>0</v>
      </c>
      <c r="K19188" t="s">
        <v>74082</v>
      </c>
    </row>
    <row r="19189" spans="1:11" x14ac:dyDescent="0.3">
      <c r="A19189" t="s">
        <v>74083</v>
      </c>
      <c r="C19189" t="s">
        <v>558</v>
      </c>
      <c r="D19189" t="s">
        <v>74084</v>
      </c>
      <c r="E19189" t="s">
        <v>32599</v>
      </c>
      <c r="F19189" t="s">
        <v>16</v>
      </c>
      <c r="G19189" t="s">
        <v>12703</v>
      </c>
      <c r="H19189">
        <v>0</v>
      </c>
      <c r="I19189">
        <v>0</v>
      </c>
      <c r="J19189">
        <v>0</v>
      </c>
      <c r="K19189" t="s">
        <v>74085</v>
      </c>
    </row>
    <row r="19190" spans="1:11" x14ac:dyDescent="0.3">
      <c r="A19190" t="s">
        <v>74086</v>
      </c>
      <c r="B19190" t="s">
        <v>74087</v>
      </c>
      <c r="C19190" t="s">
        <v>20</v>
      </c>
      <c r="D19190" t="s">
        <v>74088</v>
      </c>
      <c r="E19190" t="s">
        <v>71202</v>
      </c>
      <c r="F19190" t="s">
        <v>11585</v>
      </c>
      <c r="G19190" t="s">
        <v>42</v>
      </c>
      <c r="H19190">
        <v>0</v>
      </c>
      <c r="I19190">
        <v>0</v>
      </c>
      <c r="J19190">
        <v>0</v>
      </c>
      <c r="K19190" t="s">
        <v>74089</v>
      </c>
    </row>
    <row r="19191" spans="1:11" x14ac:dyDescent="0.3">
      <c r="A19191" t="s">
        <v>74090</v>
      </c>
      <c r="C19191" t="s">
        <v>20</v>
      </c>
      <c r="D19191" t="s">
        <v>74091</v>
      </c>
      <c r="E19191" t="s">
        <v>71202</v>
      </c>
      <c r="F19191" t="s">
        <v>16</v>
      </c>
      <c r="G19191" t="s">
        <v>42</v>
      </c>
      <c r="H19191">
        <v>0</v>
      </c>
      <c r="I19191">
        <v>0</v>
      </c>
      <c r="J19191">
        <v>0</v>
      </c>
      <c r="K19191" t="s">
        <v>74092</v>
      </c>
    </row>
    <row r="19192" spans="1:11" x14ac:dyDescent="0.3">
      <c r="A19192" t="s">
        <v>74093</v>
      </c>
      <c r="C19192" t="s">
        <v>558</v>
      </c>
      <c r="D19192" t="s">
        <v>73917</v>
      </c>
      <c r="E19192" t="s">
        <v>2102</v>
      </c>
      <c r="F19192" t="s">
        <v>41</v>
      </c>
      <c r="G19192" t="s">
        <v>42</v>
      </c>
      <c r="H19192">
        <v>0</v>
      </c>
      <c r="I19192">
        <v>0</v>
      </c>
      <c r="J19192">
        <v>0</v>
      </c>
      <c r="K19192" t="s">
        <v>74094</v>
      </c>
    </row>
    <row r="19193" spans="1:11" x14ac:dyDescent="0.3">
      <c r="A19193" t="s">
        <v>74095</v>
      </c>
      <c r="C19193" t="s">
        <v>27</v>
      </c>
      <c r="D19193" t="s">
        <v>74096</v>
      </c>
      <c r="E19193" t="s">
        <v>29</v>
      </c>
      <c r="F19193" t="s">
        <v>41</v>
      </c>
      <c r="G19193" t="s">
        <v>42</v>
      </c>
      <c r="H19193">
        <v>0</v>
      </c>
      <c r="I19193">
        <v>0</v>
      </c>
      <c r="J19193">
        <v>0</v>
      </c>
      <c r="K19193" t="s">
        <v>74097</v>
      </c>
    </row>
    <row r="19194" spans="1:11" x14ac:dyDescent="0.3">
      <c r="A19194" t="s">
        <v>74098</v>
      </c>
      <c r="C19194" t="s">
        <v>27</v>
      </c>
      <c r="D19194" t="s">
        <v>74099</v>
      </c>
      <c r="E19194" t="s">
        <v>29</v>
      </c>
      <c r="F19194" t="s">
        <v>41</v>
      </c>
      <c r="G19194" t="s">
        <v>42</v>
      </c>
      <c r="H19194">
        <v>0</v>
      </c>
      <c r="I19194">
        <v>0</v>
      </c>
      <c r="J19194">
        <v>0</v>
      </c>
      <c r="K19194" t="s">
        <v>74100</v>
      </c>
    </row>
    <row r="19195" spans="1:11" x14ac:dyDescent="0.3">
      <c r="A19195" t="s">
        <v>74101</v>
      </c>
      <c r="B19195" t="s">
        <v>74102</v>
      </c>
      <c r="C19195" t="s">
        <v>13</v>
      </c>
      <c r="D19195" t="s">
        <v>74103</v>
      </c>
      <c r="E19195" t="s">
        <v>66835</v>
      </c>
      <c r="F19195" t="s">
        <v>16</v>
      </c>
      <c r="G19195" t="s">
        <v>2542</v>
      </c>
      <c r="H19195">
        <v>0</v>
      </c>
      <c r="I19195">
        <v>0</v>
      </c>
      <c r="J19195">
        <v>0</v>
      </c>
      <c r="K19195" t="s">
        <v>74104</v>
      </c>
    </row>
    <row r="19196" spans="1:11" x14ac:dyDescent="0.3">
      <c r="A19196" t="s">
        <v>74105</v>
      </c>
      <c r="B19196" t="s">
        <v>74106</v>
      </c>
      <c r="C19196" t="s">
        <v>13</v>
      </c>
      <c r="D19196" t="s">
        <v>74107</v>
      </c>
      <c r="E19196" t="s">
        <v>15</v>
      </c>
      <c r="F19196" t="s">
        <v>16</v>
      </c>
      <c r="G19196" t="s">
        <v>23859</v>
      </c>
      <c r="H19196">
        <v>0</v>
      </c>
      <c r="I19196">
        <v>0</v>
      </c>
      <c r="J19196">
        <v>0</v>
      </c>
      <c r="K19196" t="s">
        <v>74108</v>
      </c>
    </row>
    <row r="19197" spans="1:11" x14ac:dyDescent="0.3">
      <c r="A19197" t="s">
        <v>74109</v>
      </c>
      <c r="B19197" t="s">
        <v>74110</v>
      </c>
      <c r="C19197" t="s">
        <v>13</v>
      </c>
      <c r="D19197" t="s">
        <v>74111</v>
      </c>
      <c r="E19197" t="s">
        <v>15</v>
      </c>
      <c r="F19197" t="s">
        <v>41</v>
      </c>
      <c r="G19197" t="s">
        <v>42</v>
      </c>
      <c r="H19197">
        <v>0</v>
      </c>
      <c r="I19197">
        <v>0</v>
      </c>
      <c r="J19197">
        <v>0</v>
      </c>
      <c r="K19197" t="s">
        <v>74112</v>
      </c>
    </row>
    <row r="19198" spans="1:11" x14ac:dyDescent="0.3">
      <c r="A19198" t="s">
        <v>74113</v>
      </c>
      <c r="B19198" t="s">
        <v>74114</v>
      </c>
      <c r="C19198" t="s">
        <v>13</v>
      </c>
      <c r="D19198" t="s">
        <v>74115</v>
      </c>
      <c r="E19198" t="s">
        <v>66835</v>
      </c>
      <c r="F19198" t="s">
        <v>16</v>
      </c>
      <c r="G19198" t="s">
        <v>11481</v>
      </c>
      <c r="H19198">
        <v>0</v>
      </c>
      <c r="I19198">
        <v>0</v>
      </c>
      <c r="J19198">
        <v>0</v>
      </c>
      <c r="K19198" t="s">
        <v>74116</v>
      </c>
    </row>
    <row r="19199" spans="1:11" x14ac:dyDescent="0.3">
      <c r="A19199" t="s">
        <v>74117</v>
      </c>
      <c r="B19199" t="s">
        <v>74118</v>
      </c>
      <c r="C19199" t="s">
        <v>27</v>
      </c>
      <c r="D19199" t="s">
        <v>74119</v>
      </c>
      <c r="E19199" t="s">
        <v>29</v>
      </c>
      <c r="F19199" t="s">
        <v>41</v>
      </c>
      <c r="G19199" t="s">
        <v>42</v>
      </c>
      <c r="H19199">
        <v>0</v>
      </c>
      <c r="I19199">
        <v>0</v>
      </c>
      <c r="J19199">
        <v>0</v>
      </c>
      <c r="K19199" t="s">
        <v>74120</v>
      </c>
    </row>
    <row r="19200" spans="1:11" x14ac:dyDescent="0.3">
      <c r="A19200" t="s">
        <v>74121</v>
      </c>
      <c r="B19200" t="s">
        <v>74122</v>
      </c>
      <c r="C19200" t="s">
        <v>27</v>
      </c>
      <c r="D19200" t="s">
        <v>74123</v>
      </c>
      <c r="E19200" t="s">
        <v>29</v>
      </c>
      <c r="F19200" t="s">
        <v>16</v>
      </c>
      <c r="G19200" t="s">
        <v>2323</v>
      </c>
      <c r="H19200">
        <v>0</v>
      </c>
      <c r="I19200">
        <v>0</v>
      </c>
      <c r="J19200">
        <v>0</v>
      </c>
      <c r="K19200" t="s">
        <v>74124</v>
      </c>
    </row>
    <row r="19201" spans="1:11" x14ac:dyDescent="0.3">
      <c r="A19201" t="s">
        <v>74125</v>
      </c>
      <c r="B19201" t="s">
        <v>74126</v>
      </c>
      <c r="C19201" t="s">
        <v>13</v>
      </c>
      <c r="D19201" t="s">
        <v>74127</v>
      </c>
      <c r="E19201" t="s">
        <v>66835</v>
      </c>
      <c r="F19201" t="s">
        <v>16</v>
      </c>
      <c r="G19201" t="s">
        <v>4717</v>
      </c>
      <c r="H19201">
        <v>0</v>
      </c>
      <c r="I19201">
        <v>0</v>
      </c>
      <c r="J19201">
        <v>0</v>
      </c>
      <c r="K19201" t="s">
        <v>74128</v>
      </c>
    </row>
    <row r="19202" spans="1:11" x14ac:dyDescent="0.3">
      <c r="A19202" t="s">
        <v>74129</v>
      </c>
      <c r="B19202" t="s">
        <v>73810</v>
      </c>
      <c r="C19202" t="s">
        <v>27</v>
      </c>
      <c r="D19202" t="s">
        <v>74130</v>
      </c>
      <c r="E19202" t="s">
        <v>29</v>
      </c>
      <c r="F19202" t="s">
        <v>41</v>
      </c>
      <c r="G19202" t="s">
        <v>42</v>
      </c>
      <c r="H19202">
        <v>0</v>
      </c>
      <c r="I19202">
        <v>0</v>
      </c>
      <c r="J19202">
        <v>0</v>
      </c>
      <c r="K19202" t="s">
        <v>74131</v>
      </c>
    </row>
    <row r="19203" spans="1:11" x14ac:dyDescent="0.3">
      <c r="A19203" t="s">
        <v>74132</v>
      </c>
      <c r="B19203" t="s">
        <v>74133</v>
      </c>
      <c r="C19203" t="s">
        <v>27</v>
      </c>
      <c r="D19203" t="s">
        <v>74134</v>
      </c>
      <c r="E19203" t="s">
        <v>29</v>
      </c>
      <c r="F19203" t="s">
        <v>41</v>
      </c>
      <c r="G19203" t="s">
        <v>42</v>
      </c>
      <c r="H19203">
        <v>0</v>
      </c>
      <c r="I19203">
        <v>0</v>
      </c>
      <c r="J19203">
        <v>0</v>
      </c>
      <c r="K19203" t="s">
        <v>74135</v>
      </c>
    </row>
    <row r="19204" spans="1:11" x14ac:dyDescent="0.3">
      <c r="A19204" t="s">
        <v>74136</v>
      </c>
      <c r="B19204" t="s">
        <v>74137</v>
      </c>
      <c r="C19204" t="s">
        <v>27</v>
      </c>
      <c r="D19204" t="s">
        <v>74138</v>
      </c>
      <c r="E19204" t="s">
        <v>29</v>
      </c>
      <c r="F19204" t="s">
        <v>41</v>
      </c>
      <c r="G19204" t="s">
        <v>542</v>
      </c>
      <c r="H19204">
        <v>0</v>
      </c>
      <c r="I19204">
        <v>0</v>
      </c>
      <c r="J19204">
        <v>0</v>
      </c>
      <c r="K19204" t="s">
        <v>74139</v>
      </c>
    </row>
    <row r="19205" spans="1:11" x14ac:dyDescent="0.3">
      <c r="A19205" t="s">
        <v>74140</v>
      </c>
      <c r="B19205" t="s">
        <v>74141</v>
      </c>
      <c r="C19205" t="s">
        <v>13</v>
      </c>
      <c r="D19205" t="s">
        <v>74142</v>
      </c>
      <c r="E19205" t="s">
        <v>15</v>
      </c>
      <c r="F19205" t="s">
        <v>41</v>
      </c>
      <c r="G19205" t="s">
        <v>42</v>
      </c>
      <c r="H19205">
        <v>0</v>
      </c>
      <c r="I19205">
        <v>0</v>
      </c>
      <c r="J19205">
        <v>0</v>
      </c>
      <c r="K19205" t="s">
        <v>74143</v>
      </c>
    </row>
    <row r="19206" spans="1:11" x14ac:dyDescent="0.3">
      <c r="A19206" t="s">
        <v>74144</v>
      </c>
      <c r="C19206" t="s">
        <v>20</v>
      </c>
      <c r="D19206" t="s">
        <v>74145</v>
      </c>
      <c r="E19206" t="s">
        <v>71202</v>
      </c>
      <c r="F19206" t="s">
        <v>16</v>
      </c>
      <c r="G19206" t="s">
        <v>42</v>
      </c>
      <c r="H19206">
        <v>0</v>
      </c>
      <c r="I19206">
        <v>0</v>
      </c>
      <c r="J19206">
        <v>0</v>
      </c>
      <c r="K19206" t="s">
        <v>74146</v>
      </c>
    </row>
    <row r="19207" spans="1:11" x14ac:dyDescent="0.3">
      <c r="A19207" t="s">
        <v>74147</v>
      </c>
      <c r="B19207" t="s">
        <v>74148</v>
      </c>
      <c r="C19207" t="s">
        <v>27</v>
      </c>
      <c r="D19207" t="s">
        <v>74149</v>
      </c>
      <c r="E19207" t="s">
        <v>29</v>
      </c>
      <c r="F19207" t="s">
        <v>20080</v>
      </c>
      <c r="G19207" t="s">
        <v>51600</v>
      </c>
      <c r="H19207">
        <v>0</v>
      </c>
      <c r="I19207">
        <v>0</v>
      </c>
      <c r="J19207">
        <v>0</v>
      </c>
      <c r="K19207" t="s">
        <v>74150</v>
      </c>
    </row>
    <row r="19208" spans="1:11" x14ac:dyDescent="0.3">
      <c r="A19208" t="s">
        <v>74151</v>
      </c>
      <c r="B19208" t="s">
        <v>74152</v>
      </c>
      <c r="C19208" t="s">
        <v>27</v>
      </c>
      <c r="D19208" t="s">
        <v>74153</v>
      </c>
      <c r="E19208" t="s">
        <v>29</v>
      </c>
      <c r="F19208" t="s">
        <v>16</v>
      </c>
      <c r="G19208" t="s">
        <v>36310</v>
      </c>
      <c r="H19208">
        <v>0</v>
      </c>
      <c r="I19208">
        <v>0</v>
      </c>
      <c r="J19208">
        <v>0</v>
      </c>
      <c r="K19208" t="s">
        <v>74154</v>
      </c>
    </row>
    <row r="19209" spans="1:11" x14ac:dyDescent="0.3">
      <c r="A19209" t="s">
        <v>74155</v>
      </c>
      <c r="B19209" t="s">
        <v>74156</v>
      </c>
      <c r="C19209" t="s">
        <v>27</v>
      </c>
      <c r="D19209" t="s">
        <v>74157</v>
      </c>
      <c r="E19209" t="s">
        <v>29</v>
      </c>
      <c r="F19209" t="s">
        <v>41</v>
      </c>
      <c r="G19209" t="s">
        <v>42</v>
      </c>
      <c r="H19209">
        <v>0</v>
      </c>
      <c r="I19209">
        <v>0</v>
      </c>
      <c r="J19209">
        <v>0</v>
      </c>
      <c r="K19209" t="s">
        <v>74158</v>
      </c>
    </row>
    <row r="19210" spans="1:11" x14ac:dyDescent="0.3">
      <c r="A19210" t="s">
        <v>74159</v>
      </c>
      <c r="B19210" t="s">
        <v>74160</v>
      </c>
      <c r="C19210" t="s">
        <v>147</v>
      </c>
      <c r="D19210" t="s">
        <v>74161</v>
      </c>
      <c r="E19210" t="s">
        <v>59940</v>
      </c>
      <c r="F19210" t="s">
        <v>1237</v>
      </c>
      <c r="G19210" t="s">
        <v>42</v>
      </c>
      <c r="H19210">
        <v>0</v>
      </c>
      <c r="I19210">
        <v>0</v>
      </c>
      <c r="J19210">
        <v>0</v>
      </c>
      <c r="K19210" t="s">
        <v>74162</v>
      </c>
    </row>
    <row r="19211" spans="1:11" x14ac:dyDescent="0.3">
      <c r="A19211" t="s">
        <v>74163</v>
      </c>
      <c r="B19211" t="s">
        <v>74164</v>
      </c>
      <c r="C19211" t="s">
        <v>147</v>
      </c>
      <c r="D19211" t="s">
        <v>74165</v>
      </c>
      <c r="E19211" t="s">
        <v>59940</v>
      </c>
      <c r="F19211" t="s">
        <v>1947</v>
      </c>
      <c r="G19211" t="s">
        <v>42</v>
      </c>
      <c r="H19211">
        <v>0</v>
      </c>
      <c r="I19211">
        <v>0</v>
      </c>
      <c r="J19211">
        <v>0</v>
      </c>
      <c r="K19211" t="s">
        <v>74166</v>
      </c>
    </row>
    <row r="19212" spans="1:11" x14ac:dyDescent="0.3">
      <c r="A19212" t="s">
        <v>74167</v>
      </c>
      <c r="B19212" t="s">
        <v>74168</v>
      </c>
      <c r="C19212" t="s">
        <v>147</v>
      </c>
      <c r="D19212" t="s">
        <v>74169</v>
      </c>
      <c r="E19212" t="s">
        <v>59940</v>
      </c>
      <c r="F19212" t="s">
        <v>11510</v>
      </c>
      <c r="G19212" t="s">
        <v>42</v>
      </c>
      <c r="H19212">
        <v>0</v>
      </c>
      <c r="I19212">
        <v>0</v>
      </c>
      <c r="J19212">
        <v>0</v>
      </c>
      <c r="K19212" t="s">
        <v>74170</v>
      </c>
    </row>
    <row r="19213" spans="1:11" x14ac:dyDescent="0.3">
      <c r="A19213" t="s">
        <v>74171</v>
      </c>
      <c r="B19213" t="s">
        <v>74172</v>
      </c>
      <c r="C19213" t="s">
        <v>27</v>
      </c>
      <c r="D19213" t="s">
        <v>74173</v>
      </c>
      <c r="E19213" t="s">
        <v>29</v>
      </c>
      <c r="F19213" t="s">
        <v>41</v>
      </c>
      <c r="G19213" t="s">
        <v>42</v>
      </c>
      <c r="H19213">
        <v>0</v>
      </c>
      <c r="I19213">
        <v>0</v>
      </c>
      <c r="J19213">
        <v>0</v>
      </c>
      <c r="K19213" t="s">
        <v>74174</v>
      </c>
    </row>
    <row r="19214" spans="1:11" x14ac:dyDescent="0.3">
      <c r="A19214" t="s">
        <v>74175</v>
      </c>
      <c r="B19214" t="s">
        <v>74176</v>
      </c>
      <c r="C19214" t="s">
        <v>27</v>
      </c>
      <c r="D19214" t="s">
        <v>74177</v>
      </c>
      <c r="E19214" t="s">
        <v>29</v>
      </c>
      <c r="F19214" t="s">
        <v>41</v>
      </c>
      <c r="G19214" t="s">
        <v>42</v>
      </c>
      <c r="H19214">
        <v>0</v>
      </c>
      <c r="I19214">
        <v>0</v>
      </c>
      <c r="J19214">
        <v>0</v>
      </c>
      <c r="K19214" t="s">
        <v>74178</v>
      </c>
    </row>
    <row r="19215" spans="1:11" x14ac:dyDescent="0.3">
      <c r="A19215" t="s">
        <v>74179</v>
      </c>
      <c r="B19215" t="s">
        <v>74180</v>
      </c>
      <c r="C19215" t="s">
        <v>20</v>
      </c>
      <c r="D19215" t="s">
        <v>74181</v>
      </c>
      <c r="E19215" t="s">
        <v>71202</v>
      </c>
      <c r="F19215" t="s">
        <v>1835</v>
      </c>
      <c r="G19215" t="s">
        <v>1162</v>
      </c>
      <c r="H19215">
        <v>0</v>
      </c>
      <c r="I19215">
        <v>0</v>
      </c>
      <c r="J19215">
        <v>0</v>
      </c>
      <c r="K19215" t="s">
        <v>74182</v>
      </c>
    </row>
    <row r="19216" spans="1:11" x14ac:dyDescent="0.3">
      <c r="A19216" t="s">
        <v>74183</v>
      </c>
      <c r="B19216" t="s">
        <v>74184</v>
      </c>
      <c r="C19216" t="s">
        <v>20</v>
      </c>
      <c r="D19216" t="s">
        <v>74185</v>
      </c>
      <c r="E19216" t="s">
        <v>71202</v>
      </c>
      <c r="F19216" t="s">
        <v>12727</v>
      </c>
      <c r="G19216" t="s">
        <v>42</v>
      </c>
      <c r="H19216">
        <v>0</v>
      </c>
      <c r="I19216">
        <v>0</v>
      </c>
      <c r="J19216">
        <v>0</v>
      </c>
      <c r="K19216" t="s">
        <v>74186</v>
      </c>
    </row>
    <row r="19217" spans="1:11" x14ac:dyDescent="0.3">
      <c r="A19217" t="s">
        <v>74187</v>
      </c>
      <c r="C19217" t="s">
        <v>27</v>
      </c>
      <c r="D19217" t="s">
        <v>74188</v>
      </c>
      <c r="E19217" t="s">
        <v>29</v>
      </c>
      <c r="F19217" t="s">
        <v>16</v>
      </c>
      <c r="G19217" t="s">
        <v>8986</v>
      </c>
      <c r="H19217">
        <v>0</v>
      </c>
      <c r="I19217">
        <v>0</v>
      </c>
      <c r="J19217">
        <v>0</v>
      </c>
      <c r="K19217" t="s">
        <v>74189</v>
      </c>
    </row>
    <row r="19218" spans="1:11" x14ac:dyDescent="0.3">
      <c r="A19218" t="s">
        <v>74190</v>
      </c>
      <c r="B19218" t="s">
        <v>74191</v>
      </c>
      <c r="C19218" t="s">
        <v>20</v>
      </c>
      <c r="D19218" t="s">
        <v>74192</v>
      </c>
      <c r="E19218" t="s">
        <v>71202</v>
      </c>
      <c r="F19218" t="s">
        <v>3421</v>
      </c>
      <c r="G19218" t="s">
        <v>756</v>
      </c>
      <c r="H19218">
        <v>0</v>
      </c>
      <c r="I19218">
        <v>0</v>
      </c>
      <c r="J19218">
        <v>0</v>
      </c>
      <c r="K19218" t="s">
        <v>74193</v>
      </c>
    </row>
    <row r="19219" spans="1:11" x14ac:dyDescent="0.3">
      <c r="A19219" t="s">
        <v>74194</v>
      </c>
      <c r="B19219" t="s">
        <v>74195</v>
      </c>
      <c r="C19219" t="s">
        <v>13</v>
      </c>
      <c r="D19219" t="s">
        <v>74196</v>
      </c>
      <c r="E19219" t="s">
        <v>15</v>
      </c>
      <c r="F19219" t="s">
        <v>41</v>
      </c>
      <c r="G19219" t="s">
        <v>42</v>
      </c>
      <c r="H19219">
        <v>0</v>
      </c>
      <c r="I19219">
        <v>0</v>
      </c>
      <c r="J19219">
        <v>0</v>
      </c>
      <c r="K19219" t="s">
        <v>74197</v>
      </c>
    </row>
    <row r="19220" spans="1:11" x14ac:dyDescent="0.3">
      <c r="A19220" t="s">
        <v>74198</v>
      </c>
      <c r="B19220" t="s">
        <v>74199</v>
      </c>
      <c r="C19220" t="s">
        <v>147</v>
      </c>
      <c r="D19220" t="s">
        <v>74200</v>
      </c>
      <c r="E19220" t="s">
        <v>59940</v>
      </c>
      <c r="F19220" t="s">
        <v>160</v>
      </c>
      <c r="G19220" t="s">
        <v>42</v>
      </c>
      <c r="H19220">
        <v>0</v>
      </c>
      <c r="I19220">
        <v>0</v>
      </c>
      <c r="J19220">
        <v>0</v>
      </c>
      <c r="K19220" t="s">
        <v>74201</v>
      </c>
    </row>
    <row r="19221" spans="1:11" x14ac:dyDescent="0.3">
      <c r="A19221" t="s">
        <v>74202</v>
      </c>
      <c r="C19221" t="s">
        <v>27</v>
      </c>
      <c r="D19221" t="s">
        <v>74203</v>
      </c>
      <c r="E19221" t="s">
        <v>29</v>
      </c>
      <c r="F19221" t="s">
        <v>16</v>
      </c>
      <c r="G19221" t="s">
        <v>10661</v>
      </c>
      <c r="H19221">
        <v>0</v>
      </c>
      <c r="I19221">
        <v>0</v>
      </c>
      <c r="J19221">
        <v>0</v>
      </c>
      <c r="K19221" t="s">
        <v>74204</v>
      </c>
    </row>
    <row r="19222" spans="1:11" x14ac:dyDescent="0.3">
      <c r="A19222" t="s">
        <v>74205</v>
      </c>
      <c r="B19222" t="s">
        <v>74206</v>
      </c>
      <c r="C19222" t="s">
        <v>20</v>
      </c>
      <c r="D19222" t="s">
        <v>74207</v>
      </c>
      <c r="E19222" t="s">
        <v>71202</v>
      </c>
      <c r="F19222" t="s">
        <v>16</v>
      </c>
      <c r="G19222" t="s">
        <v>756</v>
      </c>
      <c r="H19222">
        <v>0</v>
      </c>
      <c r="I19222">
        <v>0</v>
      </c>
      <c r="J19222">
        <v>0</v>
      </c>
      <c r="K19222" t="s">
        <v>74208</v>
      </c>
    </row>
    <row r="19223" spans="1:11" x14ac:dyDescent="0.3">
      <c r="A19223" t="s">
        <v>74209</v>
      </c>
      <c r="B19223" t="s">
        <v>74210</v>
      </c>
      <c r="C19223" t="s">
        <v>20</v>
      </c>
      <c r="D19223" t="s">
        <v>74211</v>
      </c>
      <c r="E19223" t="s">
        <v>71202</v>
      </c>
      <c r="F19223" t="s">
        <v>16</v>
      </c>
      <c r="G19223" t="s">
        <v>8839</v>
      </c>
      <c r="H19223">
        <v>0</v>
      </c>
      <c r="I19223">
        <v>0</v>
      </c>
      <c r="J19223">
        <v>0</v>
      </c>
      <c r="K19223" t="s">
        <v>74212</v>
      </c>
    </row>
    <row r="19224" spans="1:11" x14ac:dyDescent="0.3">
      <c r="A19224" t="s">
        <v>74213</v>
      </c>
      <c r="B19224" t="s">
        <v>74214</v>
      </c>
      <c r="C19224" t="s">
        <v>20</v>
      </c>
      <c r="D19224" t="s">
        <v>74215</v>
      </c>
      <c r="E19224" t="s">
        <v>71202</v>
      </c>
      <c r="F19224" t="s">
        <v>16</v>
      </c>
      <c r="G19224" t="s">
        <v>4960</v>
      </c>
      <c r="H19224">
        <v>0</v>
      </c>
      <c r="I19224">
        <v>0</v>
      </c>
      <c r="J19224">
        <v>0</v>
      </c>
      <c r="K19224" t="s">
        <v>74216</v>
      </c>
    </row>
    <row r="19225" spans="1:11" x14ac:dyDescent="0.3">
      <c r="A19225" t="s">
        <v>74217</v>
      </c>
      <c r="B19225" t="s">
        <v>74218</v>
      </c>
      <c r="C19225" t="s">
        <v>20</v>
      </c>
      <c r="D19225" t="s">
        <v>74219</v>
      </c>
      <c r="E19225" t="s">
        <v>71202</v>
      </c>
      <c r="F19225" t="s">
        <v>16</v>
      </c>
      <c r="G19225" t="s">
        <v>4039</v>
      </c>
      <c r="H19225">
        <v>0</v>
      </c>
      <c r="I19225">
        <v>0</v>
      </c>
      <c r="J19225">
        <v>0</v>
      </c>
      <c r="K19225" t="s">
        <v>74220</v>
      </c>
    </row>
    <row r="19226" spans="1:11" x14ac:dyDescent="0.3">
      <c r="A19226" t="s">
        <v>74221</v>
      </c>
      <c r="B19226" t="s">
        <v>74222</v>
      </c>
      <c r="C19226" t="s">
        <v>20</v>
      </c>
      <c r="D19226" t="s">
        <v>74223</v>
      </c>
      <c r="E19226" t="s">
        <v>71202</v>
      </c>
      <c r="F19226" t="s">
        <v>16</v>
      </c>
      <c r="G19226" t="s">
        <v>4938</v>
      </c>
      <c r="H19226">
        <v>0</v>
      </c>
      <c r="I19226">
        <v>0</v>
      </c>
      <c r="J19226">
        <v>0</v>
      </c>
      <c r="K19226" t="s">
        <v>74224</v>
      </c>
    </row>
    <row r="19227" spans="1:11" x14ac:dyDescent="0.3">
      <c r="A19227" t="s">
        <v>74225</v>
      </c>
      <c r="B19227" t="s">
        <v>74226</v>
      </c>
      <c r="C19227" t="s">
        <v>27</v>
      </c>
      <c r="D19227" t="s">
        <v>74227</v>
      </c>
      <c r="E19227" t="s">
        <v>29</v>
      </c>
      <c r="F19227" t="s">
        <v>41</v>
      </c>
      <c r="G19227" t="s">
        <v>42</v>
      </c>
      <c r="H19227">
        <v>0</v>
      </c>
      <c r="I19227">
        <v>0</v>
      </c>
      <c r="J19227">
        <v>0</v>
      </c>
      <c r="K19227" t="s">
        <v>74228</v>
      </c>
    </row>
    <row r="19228" spans="1:11" x14ac:dyDescent="0.3">
      <c r="A19228" t="s">
        <v>74229</v>
      </c>
      <c r="B19228" t="s">
        <v>37642</v>
      </c>
      <c r="C19228" t="s">
        <v>20</v>
      </c>
      <c r="D19228" t="s">
        <v>74230</v>
      </c>
      <c r="E19228" t="s">
        <v>71202</v>
      </c>
      <c r="F19228" t="s">
        <v>1506</v>
      </c>
      <c r="G19228" t="s">
        <v>27136</v>
      </c>
      <c r="H19228">
        <v>0</v>
      </c>
      <c r="I19228">
        <v>0</v>
      </c>
      <c r="J19228">
        <v>0</v>
      </c>
      <c r="K19228" t="s">
        <v>74231</v>
      </c>
    </row>
    <row r="19229" spans="1:11" x14ac:dyDescent="0.3">
      <c r="A19229" t="s">
        <v>74232</v>
      </c>
      <c r="B19229" t="s">
        <v>74233</v>
      </c>
      <c r="C19229" t="s">
        <v>558</v>
      </c>
      <c r="D19229" t="s">
        <v>74234</v>
      </c>
      <c r="E19229" t="s">
        <v>895</v>
      </c>
      <c r="F19229" t="s">
        <v>5281</v>
      </c>
      <c r="G19229" t="s">
        <v>3103</v>
      </c>
      <c r="H19229">
        <v>0</v>
      </c>
      <c r="I19229">
        <v>0</v>
      </c>
      <c r="J19229">
        <v>0</v>
      </c>
      <c r="K19229" t="s">
        <v>74235</v>
      </c>
    </row>
    <row r="19230" spans="1:11" x14ac:dyDescent="0.3">
      <c r="A19230" t="s">
        <v>74236</v>
      </c>
      <c r="B19230" t="s">
        <v>74237</v>
      </c>
      <c r="C19230" t="s">
        <v>13</v>
      </c>
      <c r="D19230" t="s">
        <v>74238</v>
      </c>
      <c r="E19230" t="s">
        <v>66835</v>
      </c>
      <c r="F19230" t="s">
        <v>16</v>
      </c>
      <c r="G19230" t="s">
        <v>1600</v>
      </c>
      <c r="H19230">
        <v>0</v>
      </c>
      <c r="I19230">
        <v>0</v>
      </c>
      <c r="J19230">
        <v>0</v>
      </c>
      <c r="K19230" t="s">
        <v>74239</v>
      </c>
    </row>
    <row r="19231" spans="1:11" x14ac:dyDescent="0.3">
      <c r="A19231" t="s">
        <v>74240</v>
      </c>
      <c r="B19231" t="s">
        <v>74241</v>
      </c>
      <c r="C19231" t="s">
        <v>558</v>
      </c>
      <c r="D19231" t="s">
        <v>74242</v>
      </c>
      <c r="E19231" t="s">
        <v>18607</v>
      </c>
      <c r="F19231" t="s">
        <v>16</v>
      </c>
      <c r="G19231" t="s">
        <v>822</v>
      </c>
      <c r="H19231">
        <v>0</v>
      </c>
      <c r="I19231">
        <v>0</v>
      </c>
      <c r="J19231">
        <v>0</v>
      </c>
      <c r="K19231" t="s">
        <v>74243</v>
      </c>
    </row>
    <row r="19232" spans="1:11" x14ac:dyDescent="0.3">
      <c r="A19232" t="s">
        <v>74244</v>
      </c>
      <c r="B19232" t="s">
        <v>74245</v>
      </c>
      <c r="C19232" t="s">
        <v>13</v>
      </c>
      <c r="D19232" t="s">
        <v>74246</v>
      </c>
      <c r="E19232" t="s">
        <v>66835</v>
      </c>
      <c r="F19232" t="s">
        <v>16</v>
      </c>
      <c r="G19232" t="s">
        <v>14419</v>
      </c>
      <c r="H19232">
        <v>0</v>
      </c>
      <c r="I19232">
        <v>0</v>
      </c>
      <c r="J19232">
        <v>0</v>
      </c>
      <c r="K19232" t="s">
        <v>74247</v>
      </c>
    </row>
    <row r="19233" spans="1:11" x14ac:dyDescent="0.3">
      <c r="A19233" t="s">
        <v>74248</v>
      </c>
      <c r="B19233" t="s">
        <v>74249</v>
      </c>
      <c r="C19233" t="s">
        <v>558</v>
      </c>
      <c r="D19233" t="s">
        <v>74250</v>
      </c>
      <c r="E19233" t="s">
        <v>18607</v>
      </c>
      <c r="F19233" t="s">
        <v>16</v>
      </c>
      <c r="G19233" t="s">
        <v>3120</v>
      </c>
      <c r="H19233">
        <v>0</v>
      </c>
      <c r="I19233">
        <v>0</v>
      </c>
      <c r="J19233">
        <v>0</v>
      </c>
      <c r="K19233" t="s">
        <v>74251</v>
      </c>
    </row>
    <row r="19234" spans="1:11" x14ac:dyDescent="0.3">
      <c r="A19234" t="s">
        <v>74252</v>
      </c>
      <c r="B19234" t="s">
        <v>74253</v>
      </c>
      <c r="C19234" t="s">
        <v>558</v>
      </c>
      <c r="D19234" t="s">
        <v>74254</v>
      </c>
      <c r="E19234" t="s">
        <v>18607</v>
      </c>
      <c r="F19234" t="s">
        <v>2361</v>
      </c>
      <c r="G19234" t="s">
        <v>42</v>
      </c>
      <c r="H19234">
        <v>0</v>
      </c>
      <c r="I19234">
        <v>0</v>
      </c>
      <c r="J19234">
        <v>0</v>
      </c>
      <c r="K19234" t="s">
        <v>74255</v>
      </c>
    </row>
    <row r="19235" spans="1:11" x14ac:dyDescent="0.3">
      <c r="A19235" t="s">
        <v>74256</v>
      </c>
      <c r="B19235" t="s">
        <v>74257</v>
      </c>
      <c r="C19235" t="s">
        <v>558</v>
      </c>
      <c r="D19235" t="s">
        <v>74258</v>
      </c>
      <c r="E19235" t="s">
        <v>32599</v>
      </c>
      <c r="F19235" t="s">
        <v>41</v>
      </c>
      <c r="G19235" t="s">
        <v>42</v>
      </c>
      <c r="H19235">
        <v>0</v>
      </c>
      <c r="I19235">
        <v>0</v>
      </c>
      <c r="J19235">
        <v>0</v>
      </c>
      <c r="K19235" t="s">
        <v>74259</v>
      </c>
    </row>
    <row r="19236" spans="1:11" x14ac:dyDescent="0.3">
      <c r="A19236" t="s">
        <v>74260</v>
      </c>
      <c r="B19236" t="s">
        <v>74261</v>
      </c>
      <c r="C19236" t="s">
        <v>27</v>
      </c>
      <c r="D19236" t="s">
        <v>74262</v>
      </c>
      <c r="E19236" t="s">
        <v>29</v>
      </c>
      <c r="F19236" t="s">
        <v>41</v>
      </c>
      <c r="G19236" t="s">
        <v>42</v>
      </c>
      <c r="H19236">
        <v>0</v>
      </c>
      <c r="I19236">
        <v>0</v>
      </c>
      <c r="J19236">
        <v>0</v>
      </c>
      <c r="K19236" t="s">
        <v>74263</v>
      </c>
    </row>
    <row r="19237" spans="1:11" x14ac:dyDescent="0.3">
      <c r="A19237" t="s">
        <v>74264</v>
      </c>
      <c r="B19237" t="s">
        <v>74265</v>
      </c>
      <c r="C19237" t="s">
        <v>27</v>
      </c>
      <c r="D19237" t="s">
        <v>74266</v>
      </c>
      <c r="E19237" t="s">
        <v>29</v>
      </c>
      <c r="F19237" t="s">
        <v>41</v>
      </c>
      <c r="G19237" t="s">
        <v>42</v>
      </c>
      <c r="H19237">
        <v>0</v>
      </c>
      <c r="I19237">
        <v>0</v>
      </c>
      <c r="J19237">
        <v>0</v>
      </c>
      <c r="K19237" t="s">
        <v>74267</v>
      </c>
    </row>
    <row r="19238" spans="1:11" x14ac:dyDescent="0.3">
      <c r="A19238" t="s">
        <v>74268</v>
      </c>
      <c r="B19238" t="s">
        <v>74269</v>
      </c>
      <c r="C19238" t="s">
        <v>13</v>
      </c>
      <c r="D19238" t="s">
        <v>74270</v>
      </c>
      <c r="E19238" t="s">
        <v>66835</v>
      </c>
      <c r="F19238" t="s">
        <v>16</v>
      </c>
      <c r="G19238" t="s">
        <v>13894</v>
      </c>
      <c r="H19238">
        <v>0</v>
      </c>
      <c r="I19238">
        <v>0</v>
      </c>
      <c r="J19238">
        <v>0</v>
      </c>
      <c r="K19238" t="s">
        <v>74271</v>
      </c>
    </row>
    <row r="19239" spans="1:11" x14ac:dyDescent="0.3">
      <c r="A19239" t="s">
        <v>74272</v>
      </c>
      <c r="B19239" t="s">
        <v>74273</v>
      </c>
      <c r="C19239" t="s">
        <v>558</v>
      </c>
      <c r="D19239" t="s">
        <v>74274</v>
      </c>
      <c r="E19239" t="s">
        <v>34293</v>
      </c>
      <c r="F19239" t="s">
        <v>17187</v>
      </c>
      <c r="G19239" t="s">
        <v>42</v>
      </c>
      <c r="H19239">
        <v>0</v>
      </c>
      <c r="I19239">
        <v>0</v>
      </c>
      <c r="J19239">
        <v>0</v>
      </c>
      <c r="K19239" t="s">
        <v>74275</v>
      </c>
    </row>
    <row r="19240" spans="1:11" x14ac:dyDescent="0.3">
      <c r="A19240" t="s">
        <v>74276</v>
      </c>
      <c r="B19240" t="s">
        <v>74277</v>
      </c>
      <c r="C19240" t="s">
        <v>558</v>
      </c>
      <c r="D19240" t="s">
        <v>74278</v>
      </c>
      <c r="E19240" t="s">
        <v>34293</v>
      </c>
      <c r="F19240" t="s">
        <v>15338</v>
      </c>
      <c r="G19240" t="s">
        <v>42</v>
      </c>
      <c r="H19240">
        <v>0</v>
      </c>
      <c r="I19240">
        <v>0</v>
      </c>
      <c r="J19240">
        <v>0</v>
      </c>
      <c r="K19240" t="s">
        <v>74279</v>
      </c>
    </row>
    <row r="19241" spans="1:11" x14ac:dyDescent="0.3">
      <c r="A19241" t="s">
        <v>74280</v>
      </c>
      <c r="B19241" t="s">
        <v>74281</v>
      </c>
      <c r="C19241" t="s">
        <v>558</v>
      </c>
      <c r="D19241" t="s">
        <v>74282</v>
      </c>
      <c r="E19241" t="s">
        <v>19698</v>
      </c>
      <c r="F19241" t="s">
        <v>26385</v>
      </c>
      <c r="G19241" t="s">
        <v>42</v>
      </c>
      <c r="H19241">
        <v>0</v>
      </c>
      <c r="I19241">
        <v>0</v>
      </c>
      <c r="J19241">
        <v>0</v>
      </c>
      <c r="K19241" t="s">
        <v>74283</v>
      </c>
    </row>
    <row r="19242" spans="1:11" x14ac:dyDescent="0.3">
      <c r="A19242" t="s">
        <v>74284</v>
      </c>
      <c r="B19242" t="s">
        <v>74285</v>
      </c>
      <c r="C19242" t="s">
        <v>558</v>
      </c>
      <c r="D19242" t="s">
        <v>74286</v>
      </c>
      <c r="E19242" t="s">
        <v>19698</v>
      </c>
      <c r="F19242" t="s">
        <v>4261</v>
      </c>
      <c r="G19242" t="s">
        <v>42</v>
      </c>
      <c r="H19242">
        <v>0</v>
      </c>
      <c r="I19242">
        <v>0</v>
      </c>
      <c r="J19242">
        <v>0</v>
      </c>
      <c r="K19242" t="s">
        <v>74287</v>
      </c>
    </row>
    <row r="19243" spans="1:11" x14ac:dyDescent="0.3">
      <c r="A19243" t="s">
        <v>74288</v>
      </c>
      <c r="B19243" t="s">
        <v>74289</v>
      </c>
      <c r="C19243" t="s">
        <v>558</v>
      </c>
      <c r="D19243" t="s">
        <v>74290</v>
      </c>
      <c r="E19243" t="s">
        <v>32122</v>
      </c>
      <c r="F19243" t="s">
        <v>407</v>
      </c>
      <c r="G19243" t="s">
        <v>42</v>
      </c>
      <c r="H19243">
        <v>0</v>
      </c>
      <c r="I19243">
        <v>0</v>
      </c>
      <c r="J19243">
        <v>0</v>
      </c>
      <c r="K19243" t="s">
        <v>74291</v>
      </c>
    </row>
    <row r="19244" spans="1:11" x14ac:dyDescent="0.3">
      <c r="A19244" t="s">
        <v>74292</v>
      </c>
      <c r="B19244" t="s">
        <v>74293</v>
      </c>
      <c r="C19244" t="s">
        <v>13</v>
      </c>
      <c r="D19244" t="s">
        <v>74294</v>
      </c>
      <c r="E19244" t="s">
        <v>66835</v>
      </c>
      <c r="F19244" t="s">
        <v>16</v>
      </c>
      <c r="G19244" t="s">
        <v>16416</v>
      </c>
      <c r="H19244">
        <v>0</v>
      </c>
      <c r="I19244">
        <v>0</v>
      </c>
      <c r="J19244">
        <v>0</v>
      </c>
      <c r="K19244" t="s">
        <v>74295</v>
      </c>
    </row>
    <row r="19245" spans="1:11" x14ac:dyDescent="0.3">
      <c r="A19245" t="s">
        <v>74296</v>
      </c>
      <c r="B19245" t="s">
        <v>74297</v>
      </c>
      <c r="C19245" t="s">
        <v>558</v>
      </c>
      <c r="D19245" t="s">
        <v>74298</v>
      </c>
      <c r="E19245" t="s">
        <v>18607</v>
      </c>
      <c r="F19245" t="s">
        <v>7061</v>
      </c>
      <c r="G19245" t="s">
        <v>42</v>
      </c>
      <c r="H19245">
        <v>0</v>
      </c>
      <c r="I19245">
        <v>0</v>
      </c>
      <c r="J19245">
        <v>0</v>
      </c>
      <c r="K19245" t="s">
        <v>74299</v>
      </c>
    </row>
    <row r="19246" spans="1:11" x14ac:dyDescent="0.3">
      <c r="A19246" t="s">
        <v>74300</v>
      </c>
      <c r="B19246" t="s">
        <v>74301</v>
      </c>
      <c r="C19246" t="s">
        <v>558</v>
      </c>
      <c r="D19246" t="s">
        <v>74302</v>
      </c>
      <c r="E19246" t="s">
        <v>18607</v>
      </c>
      <c r="F19246" t="s">
        <v>5281</v>
      </c>
      <c r="G19246" t="s">
        <v>42</v>
      </c>
      <c r="H19246">
        <v>0</v>
      </c>
      <c r="I19246">
        <v>0</v>
      </c>
      <c r="J19246">
        <v>0</v>
      </c>
      <c r="K19246" t="s">
        <v>74303</v>
      </c>
    </row>
    <row r="19247" spans="1:11" x14ac:dyDescent="0.3">
      <c r="A19247" t="s">
        <v>74304</v>
      </c>
      <c r="B19247" t="s">
        <v>74305</v>
      </c>
      <c r="C19247" t="s">
        <v>27</v>
      </c>
      <c r="D19247" t="s">
        <v>74306</v>
      </c>
      <c r="E19247" t="s">
        <v>29</v>
      </c>
      <c r="F19247" t="s">
        <v>41</v>
      </c>
      <c r="G19247" t="s">
        <v>42</v>
      </c>
      <c r="H19247">
        <v>0</v>
      </c>
      <c r="I19247">
        <v>0</v>
      </c>
      <c r="J19247">
        <v>0</v>
      </c>
      <c r="K19247" t="s">
        <v>74307</v>
      </c>
    </row>
    <row r="19248" spans="1:11" x14ac:dyDescent="0.3">
      <c r="A19248" t="s">
        <v>74308</v>
      </c>
      <c r="B19248" t="s">
        <v>74309</v>
      </c>
      <c r="C19248" t="s">
        <v>13</v>
      </c>
      <c r="D19248" t="s">
        <v>74310</v>
      </c>
      <c r="E19248" t="s">
        <v>66835</v>
      </c>
      <c r="F19248" t="s">
        <v>16</v>
      </c>
      <c r="G19248" t="s">
        <v>31753</v>
      </c>
      <c r="H19248">
        <v>0</v>
      </c>
      <c r="I19248">
        <v>0</v>
      </c>
      <c r="J19248">
        <v>0</v>
      </c>
      <c r="K19248" t="s">
        <v>74311</v>
      </c>
    </row>
    <row r="19249" spans="1:11" x14ac:dyDescent="0.3">
      <c r="A19249" t="s">
        <v>74312</v>
      </c>
      <c r="B19249" t="s">
        <v>74313</v>
      </c>
      <c r="C19249" t="s">
        <v>558</v>
      </c>
      <c r="D19249" t="s">
        <v>74314</v>
      </c>
      <c r="E19249" t="s">
        <v>895</v>
      </c>
      <c r="F19249" t="s">
        <v>2437</v>
      </c>
      <c r="G19249" t="s">
        <v>42</v>
      </c>
      <c r="H19249">
        <v>0</v>
      </c>
      <c r="I19249">
        <v>0</v>
      </c>
      <c r="J19249">
        <v>0</v>
      </c>
      <c r="K19249" t="s">
        <v>74315</v>
      </c>
    </row>
    <row r="19250" spans="1:11" x14ac:dyDescent="0.3">
      <c r="A19250" t="s">
        <v>74316</v>
      </c>
      <c r="C19250" t="s">
        <v>27</v>
      </c>
      <c r="D19250" t="s">
        <v>74317</v>
      </c>
      <c r="E19250" t="s">
        <v>29</v>
      </c>
      <c r="F19250" t="s">
        <v>41</v>
      </c>
      <c r="G19250" t="s">
        <v>42</v>
      </c>
      <c r="H19250">
        <v>0</v>
      </c>
      <c r="I19250">
        <v>0</v>
      </c>
      <c r="J19250">
        <v>0</v>
      </c>
      <c r="K19250" t="s">
        <v>74318</v>
      </c>
    </row>
    <row r="19251" spans="1:11" x14ac:dyDescent="0.3">
      <c r="A19251" t="s">
        <v>74319</v>
      </c>
      <c r="B19251" t="s">
        <v>74320</v>
      </c>
      <c r="C19251" t="s">
        <v>147</v>
      </c>
      <c r="D19251" t="s">
        <v>74321</v>
      </c>
      <c r="E19251" t="s">
        <v>59940</v>
      </c>
      <c r="F19251" t="s">
        <v>2770</v>
      </c>
      <c r="G19251" t="s">
        <v>42</v>
      </c>
      <c r="H19251">
        <v>0</v>
      </c>
      <c r="I19251">
        <v>0</v>
      </c>
      <c r="J19251">
        <v>0</v>
      </c>
      <c r="K19251" t="s">
        <v>74322</v>
      </c>
    </row>
    <row r="19252" spans="1:11" x14ac:dyDescent="0.3">
      <c r="A19252" t="s">
        <v>74323</v>
      </c>
      <c r="B19252" t="s">
        <v>74324</v>
      </c>
      <c r="C19252" t="s">
        <v>27</v>
      </c>
      <c r="D19252" t="s">
        <v>74325</v>
      </c>
      <c r="E19252" t="s">
        <v>29</v>
      </c>
      <c r="F19252" t="s">
        <v>41</v>
      </c>
      <c r="G19252" t="s">
        <v>42</v>
      </c>
      <c r="H19252">
        <v>0</v>
      </c>
      <c r="I19252">
        <v>0</v>
      </c>
      <c r="J19252">
        <v>0</v>
      </c>
      <c r="K19252" t="s">
        <v>74326</v>
      </c>
    </row>
    <row r="19253" spans="1:11" x14ac:dyDescent="0.3">
      <c r="A19253" t="s">
        <v>74327</v>
      </c>
      <c r="B19253" t="s">
        <v>74328</v>
      </c>
      <c r="C19253" t="s">
        <v>558</v>
      </c>
      <c r="D19253" t="s">
        <v>74329</v>
      </c>
      <c r="E19253" t="s">
        <v>32122</v>
      </c>
      <c r="F19253" t="s">
        <v>16</v>
      </c>
      <c r="G19253" t="s">
        <v>8098</v>
      </c>
      <c r="H19253">
        <v>0</v>
      </c>
      <c r="I19253">
        <v>0</v>
      </c>
      <c r="J19253">
        <v>0</v>
      </c>
      <c r="K19253" t="s">
        <v>74330</v>
      </c>
    </row>
    <row r="19254" spans="1:11" x14ac:dyDescent="0.3">
      <c r="A19254" t="s">
        <v>74331</v>
      </c>
      <c r="B19254" t="s">
        <v>74332</v>
      </c>
      <c r="C19254" t="s">
        <v>27</v>
      </c>
      <c r="D19254" t="s">
        <v>74333</v>
      </c>
      <c r="E19254" t="s">
        <v>29</v>
      </c>
      <c r="F19254" t="s">
        <v>41</v>
      </c>
      <c r="G19254" t="s">
        <v>42</v>
      </c>
      <c r="H19254">
        <v>0</v>
      </c>
      <c r="I19254">
        <v>0</v>
      </c>
      <c r="J19254">
        <v>0</v>
      </c>
      <c r="K19254" t="s">
        <v>74334</v>
      </c>
    </row>
    <row r="19255" spans="1:11" x14ac:dyDescent="0.3">
      <c r="A19255" t="s">
        <v>74335</v>
      </c>
      <c r="B19255" t="s">
        <v>74336</v>
      </c>
      <c r="C19255" t="s">
        <v>558</v>
      </c>
      <c r="D19255" t="s">
        <v>74337</v>
      </c>
      <c r="E19255" t="s">
        <v>32122</v>
      </c>
      <c r="F19255" t="s">
        <v>16</v>
      </c>
      <c r="G19255" t="s">
        <v>63336</v>
      </c>
      <c r="H19255">
        <v>0</v>
      </c>
      <c r="I19255">
        <v>0</v>
      </c>
      <c r="J19255">
        <v>0</v>
      </c>
      <c r="K19255" t="s">
        <v>74338</v>
      </c>
    </row>
    <row r="19256" spans="1:11" x14ac:dyDescent="0.3">
      <c r="A19256" t="s">
        <v>74339</v>
      </c>
      <c r="C19256" t="s">
        <v>27</v>
      </c>
      <c r="D19256" t="s">
        <v>74340</v>
      </c>
      <c r="E19256" t="s">
        <v>29</v>
      </c>
      <c r="F19256" t="s">
        <v>41</v>
      </c>
      <c r="G19256" t="s">
        <v>42</v>
      </c>
      <c r="H19256">
        <v>0</v>
      </c>
      <c r="I19256">
        <v>0</v>
      </c>
      <c r="J19256">
        <v>0</v>
      </c>
      <c r="K19256" t="s">
        <v>74341</v>
      </c>
    </row>
    <row r="19257" spans="1:11" x14ac:dyDescent="0.3">
      <c r="A19257" t="s">
        <v>74342</v>
      </c>
      <c r="B19257" t="s">
        <v>74343</v>
      </c>
      <c r="C19257" t="s">
        <v>27</v>
      </c>
      <c r="D19257" t="s">
        <v>74344</v>
      </c>
      <c r="E19257" t="s">
        <v>29</v>
      </c>
      <c r="F19257" t="s">
        <v>41</v>
      </c>
      <c r="G19257" t="s">
        <v>42</v>
      </c>
      <c r="H19257">
        <v>0</v>
      </c>
      <c r="I19257">
        <v>0</v>
      </c>
      <c r="J19257">
        <v>0</v>
      </c>
      <c r="K19257" t="s">
        <v>74345</v>
      </c>
    </row>
    <row r="19258" spans="1:11" x14ac:dyDescent="0.3">
      <c r="A19258" t="s">
        <v>74346</v>
      </c>
      <c r="B19258" t="s">
        <v>74347</v>
      </c>
      <c r="C19258" t="s">
        <v>558</v>
      </c>
      <c r="D19258" t="s">
        <v>74348</v>
      </c>
      <c r="E19258" t="s">
        <v>19698</v>
      </c>
      <c r="F19258" t="s">
        <v>16</v>
      </c>
      <c r="G19258" t="s">
        <v>1496</v>
      </c>
      <c r="H19258">
        <v>0</v>
      </c>
      <c r="I19258">
        <v>0</v>
      </c>
      <c r="J19258">
        <v>0</v>
      </c>
      <c r="K19258" t="s">
        <v>74349</v>
      </c>
    </row>
    <row r="19259" spans="1:11" x14ac:dyDescent="0.3">
      <c r="A19259" t="s">
        <v>74350</v>
      </c>
      <c r="B19259" t="s">
        <v>74351</v>
      </c>
      <c r="C19259" t="s">
        <v>558</v>
      </c>
      <c r="D19259" t="s">
        <v>74352</v>
      </c>
      <c r="E19259" t="s">
        <v>19698</v>
      </c>
      <c r="F19259" t="s">
        <v>16</v>
      </c>
      <c r="G19259" t="s">
        <v>2586</v>
      </c>
      <c r="H19259">
        <v>0</v>
      </c>
      <c r="I19259">
        <v>0</v>
      </c>
      <c r="J19259">
        <v>0</v>
      </c>
      <c r="K19259" t="s">
        <v>74353</v>
      </c>
    </row>
    <row r="19260" spans="1:11" x14ac:dyDescent="0.3">
      <c r="A19260" t="s">
        <v>74354</v>
      </c>
      <c r="B19260" t="s">
        <v>74355</v>
      </c>
      <c r="C19260" t="s">
        <v>13</v>
      </c>
      <c r="D19260" t="s">
        <v>74356</v>
      </c>
      <c r="E19260" t="s">
        <v>66835</v>
      </c>
      <c r="F19260" t="s">
        <v>16</v>
      </c>
      <c r="G19260" t="s">
        <v>22283</v>
      </c>
      <c r="H19260">
        <v>0</v>
      </c>
      <c r="I19260">
        <v>0</v>
      </c>
      <c r="J19260">
        <v>0</v>
      </c>
      <c r="K19260" t="s">
        <v>74357</v>
      </c>
    </row>
    <row r="19261" spans="1:11" x14ac:dyDescent="0.3">
      <c r="A19261" t="s">
        <v>74358</v>
      </c>
      <c r="B19261" t="s">
        <v>74359</v>
      </c>
      <c r="C19261" t="s">
        <v>558</v>
      </c>
      <c r="D19261" t="s">
        <v>74360</v>
      </c>
      <c r="E19261" t="s">
        <v>32122</v>
      </c>
      <c r="F19261" t="s">
        <v>16</v>
      </c>
      <c r="G19261" t="s">
        <v>179</v>
      </c>
      <c r="H19261">
        <v>0</v>
      </c>
      <c r="I19261">
        <v>0</v>
      </c>
      <c r="J19261">
        <v>0</v>
      </c>
      <c r="K19261" t="s">
        <v>74361</v>
      </c>
    </row>
    <row r="19262" spans="1:11" x14ac:dyDescent="0.3">
      <c r="A19262" t="s">
        <v>74362</v>
      </c>
      <c r="B19262" t="s">
        <v>74363</v>
      </c>
      <c r="C19262" t="s">
        <v>558</v>
      </c>
      <c r="D19262" t="s">
        <v>74364</v>
      </c>
      <c r="E19262" t="s">
        <v>32122</v>
      </c>
      <c r="F19262" t="s">
        <v>16</v>
      </c>
      <c r="G19262" t="s">
        <v>2303</v>
      </c>
      <c r="H19262">
        <v>0</v>
      </c>
      <c r="I19262">
        <v>0</v>
      </c>
      <c r="J19262">
        <v>0</v>
      </c>
      <c r="K19262" t="s">
        <v>74365</v>
      </c>
    </row>
    <row r="19263" spans="1:11" x14ac:dyDescent="0.3">
      <c r="A19263" t="s">
        <v>74366</v>
      </c>
      <c r="B19263" t="s">
        <v>74367</v>
      </c>
      <c r="C19263" t="s">
        <v>13</v>
      </c>
      <c r="D19263" t="s">
        <v>74368</v>
      </c>
      <c r="E19263" t="s">
        <v>66835</v>
      </c>
      <c r="F19263" t="s">
        <v>16</v>
      </c>
      <c r="G19263" t="s">
        <v>5120</v>
      </c>
      <c r="H19263">
        <v>0</v>
      </c>
      <c r="I19263">
        <v>0</v>
      </c>
      <c r="J19263">
        <v>0</v>
      </c>
      <c r="K19263" t="s">
        <v>74369</v>
      </c>
    </row>
    <row r="19264" spans="1:11" x14ac:dyDescent="0.3">
      <c r="A19264" t="s">
        <v>74370</v>
      </c>
      <c r="B19264" t="s">
        <v>74371</v>
      </c>
      <c r="C19264" t="s">
        <v>27</v>
      </c>
      <c r="D19264" t="s">
        <v>74372</v>
      </c>
      <c r="E19264" t="s">
        <v>29</v>
      </c>
      <c r="F19264" t="s">
        <v>16</v>
      </c>
      <c r="G19264" t="s">
        <v>74373</v>
      </c>
      <c r="H19264">
        <v>0</v>
      </c>
      <c r="I19264">
        <v>0</v>
      </c>
      <c r="J19264">
        <v>0</v>
      </c>
      <c r="K19264" t="s">
        <v>74374</v>
      </c>
    </row>
    <row r="19265" spans="1:11" x14ac:dyDescent="0.3">
      <c r="A19265" t="s">
        <v>74375</v>
      </c>
      <c r="B19265" t="s">
        <v>74371</v>
      </c>
      <c r="C19265" t="s">
        <v>27</v>
      </c>
      <c r="D19265" t="s">
        <v>74376</v>
      </c>
      <c r="E19265" t="s">
        <v>29</v>
      </c>
      <c r="F19265" t="s">
        <v>16</v>
      </c>
      <c r="G19265" t="s">
        <v>566</v>
      </c>
      <c r="H19265">
        <v>0</v>
      </c>
      <c r="I19265">
        <v>0</v>
      </c>
      <c r="J19265">
        <v>0</v>
      </c>
      <c r="K19265" t="s">
        <v>74377</v>
      </c>
    </row>
    <row r="19266" spans="1:11" x14ac:dyDescent="0.3">
      <c r="A19266" t="s">
        <v>74378</v>
      </c>
      <c r="B19266" t="s">
        <v>74379</v>
      </c>
      <c r="C19266" t="s">
        <v>558</v>
      </c>
      <c r="D19266" t="s">
        <v>74380</v>
      </c>
      <c r="E19266" t="s">
        <v>32122</v>
      </c>
      <c r="F19266" t="s">
        <v>16</v>
      </c>
      <c r="G19266" t="s">
        <v>1496</v>
      </c>
      <c r="H19266">
        <v>0</v>
      </c>
      <c r="I19266">
        <v>0</v>
      </c>
      <c r="J19266">
        <v>0</v>
      </c>
      <c r="K19266" t="s">
        <v>74381</v>
      </c>
    </row>
    <row r="19267" spans="1:11" x14ac:dyDescent="0.3">
      <c r="A19267" t="s">
        <v>74382</v>
      </c>
      <c r="B19267" t="s">
        <v>74383</v>
      </c>
      <c r="C19267" t="s">
        <v>27</v>
      </c>
      <c r="D19267" t="s">
        <v>2930</v>
      </c>
      <c r="E19267" t="s">
        <v>29</v>
      </c>
      <c r="F19267" t="s">
        <v>41</v>
      </c>
      <c r="G19267" t="s">
        <v>42</v>
      </c>
      <c r="H19267">
        <v>0</v>
      </c>
      <c r="I19267">
        <v>0</v>
      </c>
      <c r="J19267">
        <v>0</v>
      </c>
      <c r="K19267" t="s">
        <v>74384</v>
      </c>
    </row>
    <row r="19268" spans="1:11" x14ac:dyDescent="0.3">
      <c r="A19268" t="s">
        <v>74385</v>
      </c>
      <c r="B19268" t="s">
        <v>74386</v>
      </c>
      <c r="C19268" t="s">
        <v>27</v>
      </c>
      <c r="D19268" t="s">
        <v>74387</v>
      </c>
      <c r="E19268" t="s">
        <v>29</v>
      </c>
      <c r="F19268" t="s">
        <v>41</v>
      </c>
      <c r="G19268" t="s">
        <v>42</v>
      </c>
      <c r="H19268">
        <v>0</v>
      </c>
      <c r="I19268">
        <v>0</v>
      </c>
      <c r="J19268">
        <v>0</v>
      </c>
      <c r="K19268" t="s">
        <v>74388</v>
      </c>
    </row>
    <row r="19269" spans="1:11" x14ac:dyDescent="0.3">
      <c r="A19269" t="s">
        <v>74389</v>
      </c>
      <c r="B19269" t="s">
        <v>74390</v>
      </c>
      <c r="C19269" t="s">
        <v>27</v>
      </c>
      <c r="D19269" t="s">
        <v>74391</v>
      </c>
      <c r="E19269" t="s">
        <v>29</v>
      </c>
      <c r="F19269" t="s">
        <v>41</v>
      </c>
      <c r="G19269" t="s">
        <v>42</v>
      </c>
      <c r="H19269">
        <v>0</v>
      </c>
      <c r="I19269">
        <v>0</v>
      </c>
      <c r="J19269">
        <v>0</v>
      </c>
      <c r="K19269" t="s">
        <v>74392</v>
      </c>
    </row>
    <row r="19270" spans="1:11" x14ac:dyDescent="0.3">
      <c r="A19270" t="s">
        <v>74393</v>
      </c>
      <c r="B19270" t="s">
        <v>74394</v>
      </c>
      <c r="C19270" t="s">
        <v>13</v>
      </c>
      <c r="D19270" t="s">
        <v>74395</v>
      </c>
      <c r="E19270" t="s">
        <v>66835</v>
      </c>
      <c r="F19270" t="s">
        <v>16</v>
      </c>
      <c r="G19270" t="s">
        <v>1463</v>
      </c>
      <c r="H19270">
        <v>0</v>
      </c>
      <c r="I19270">
        <v>0</v>
      </c>
      <c r="J19270">
        <v>0</v>
      </c>
      <c r="K19270" t="s">
        <v>74396</v>
      </c>
    </row>
    <row r="19271" spans="1:11" x14ac:dyDescent="0.3">
      <c r="A19271" t="s">
        <v>74397</v>
      </c>
      <c r="B19271" t="s">
        <v>74398</v>
      </c>
      <c r="C19271" t="s">
        <v>13</v>
      </c>
      <c r="D19271" t="s">
        <v>74399</v>
      </c>
      <c r="E19271" t="s">
        <v>66835</v>
      </c>
      <c r="F19271" t="s">
        <v>16</v>
      </c>
      <c r="G19271" t="s">
        <v>777</v>
      </c>
      <c r="H19271">
        <v>0</v>
      </c>
      <c r="I19271">
        <v>0</v>
      </c>
      <c r="J19271">
        <v>0</v>
      </c>
      <c r="K19271" t="s">
        <v>74400</v>
      </c>
    </row>
    <row r="19272" spans="1:11" x14ac:dyDescent="0.3">
      <c r="A19272" t="s">
        <v>74401</v>
      </c>
      <c r="B19272" t="s">
        <v>74402</v>
      </c>
      <c r="C19272" t="s">
        <v>13</v>
      </c>
      <c r="D19272" t="s">
        <v>74403</v>
      </c>
      <c r="E19272" t="s">
        <v>66835</v>
      </c>
      <c r="F19272" t="s">
        <v>16</v>
      </c>
      <c r="G19272" t="s">
        <v>3479</v>
      </c>
      <c r="H19272">
        <v>0</v>
      </c>
      <c r="I19272">
        <v>0</v>
      </c>
      <c r="J19272">
        <v>0</v>
      </c>
      <c r="K19272" t="s">
        <v>74404</v>
      </c>
    </row>
    <row r="19273" spans="1:11" x14ac:dyDescent="0.3">
      <c r="A19273" t="s">
        <v>74405</v>
      </c>
      <c r="B19273" t="s">
        <v>74406</v>
      </c>
      <c r="C19273" t="s">
        <v>147</v>
      </c>
      <c r="D19273" t="s">
        <v>74407</v>
      </c>
      <c r="E19273" t="s">
        <v>59940</v>
      </c>
      <c r="F19273" t="s">
        <v>1751</v>
      </c>
      <c r="G19273" t="s">
        <v>42</v>
      </c>
      <c r="H19273">
        <v>0</v>
      </c>
      <c r="I19273">
        <v>0</v>
      </c>
      <c r="J19273">
        <v>0</v>
      </c>
      <c r="K19273" t="s">
        <v>74408</v>
      </c>
    </row>
    <row r="19274" spans="1:11" x14ac:dyDescent="0.3">
      <c r="A19274" t="s">
        <v>74409</v>
      </c>
      <c r="B19274" t="s">
        <v>74410</v>
      </c>
      <c r="C19274" t="s">
        <v>147</v>
      </c>
      <c r="D19274" t="s">
        <v>74411</v>
      </c>
      <c r="E19274" t="s">
        <v>59940</v>
      </c>
      <c r="F19274" t="s">
        <v>2247</v>
      </c>
      <c r="G19274" t="s">
        <v>42</v>
      </c>
      <c r="H19274">
        <v>0</v>
      </c>
      <c r="I19274">
        <v>0</v>
      </c>
      <c r="J19274">
        <v>0</v>
      </c>
      <c r="K19274" t="s">
        <v>74412</v>
      </c>
    </row>
    <row r="19275" spans="1:11" x14ac:dyDescent="0.3">
      <c r="A19275" t="s">
        <v>74413</v>
      </c>
      <c r="B19275" t="s">
        <v>43815</v>
      </c>
      <c r="C19275" t="s">
        <v>13</v>
      </c>
      <c r="D19275" t="s">
        <v>74414</v>
      </c>
      <c r="E19275" t="s">
        <v>66835</v>
      </c>
      <c r="F19275" t="s">
        <v>16</v>
      </c>
      <c r="G19275" t="s">
        <v>3479</v>
      </c>
      <c r="H19275">
        <v>0</v>
      </c>
      <c r="I19275">
        <v>0</v>
      </c>
      <c r="J19275">
        <v>0</v>
      </c>
      <c r="K19275" t="s">
        <v>74415</v>
      </c>
    </row>
    <row r="19276" spans="1:11" x14ac:dyDescent="0.3">
      <c r="A19276" t="s">
        <v>74416</v>
      </c>
      <c r="B19276" t="s">
        <v>74417</v>
      </c>
      <c r="C19276" t="s">
        <v>20</v>
      </c>
      <c r="D19276" t="s">
        <v>74418</v>
      </c>
      <c r="E19276" t="s">
        <v>71202</v>
      </c>
      <c r="F19276" t="s">
        <v>16</v>
      </c>
      <c r="G19276" t="s">
        <v>14419</v>
      </c>
      <c r="H19276">
        <v>0</v>
      </c>
      <c r="I19276">
        <v>0</v>
      </c>
      <c r="J19276">
        <v>0</v>
      </c>
      <c r="K19276" t="s">
        <v>74419</v>
      </c>
    </row>
    <row r="19277" spans="1:11" x14ac:dyDescent="0.3">
      <c r="A19277" t="s">
        <v>74420</v>
      </c>
      <c r="B19277" t="s">
        <v>74421</v>
      </c>
      <c r="C19277" t="s">
        <v>20</v>
      </c>
      <c r="D19277" t="s">
        <v>74422</v>
      </c>
      <c r="E19277" t="s">
        <v>71202</v>
      </c>
      <c r="F19277" t="s">
        <v>16</v>
      </c>
      <c r="G19277" t="s">
        <v>91</v>
      </c>
      <c r="H19277">
        <v>0</v>
      </c>
      <c r="I19277">
        <v>0</v>
      </c>
      <c r="J19277">
        <v>0</v>
      </c>
      <c r="K19277" t="s">
        <v>74423</v>
      </c>
    </row>
    <row r="19278" spans="1:11" x14ac:dyDescent="0.3">
      <c r="A19278" t="s">
        <v>74424</v>
      </c>
      <c r="B19278" t="s">
        <v>74425</v>
      </c>
      <c r="C19278" t="s">
        <v>558</v>
      </c>
      <c r="D19278" t="s">
        <v>74426</v>
      </c>
      <c r="E19278" t="s">
        <v>754</v>
      </c>
      <c r="F19278" t="s">
        <v>10325</v>
      </c>
      <c r="G19278" t="s">
        <v>42</v>
      </c>
      <c r="H19278">
        <v>0</v>
      </c>
      <c r="I19278">
        <v>0</v>
      </c>
      <c r="J19278">
        <v>0</v>
      </c>
      <c r="K19278" t="s">
        <v>74427</v>
      </c>
    </row>
    <row r="19279" spans="1:11" x14ac:dyDescent="0.3">
      <c r="A19279" t="s">
        <v>74428</v>
      </c>
      <c r="B19279" t="s">
        <v>74429</v>
      </c>
      <c r="C19279" t="s">
        <v>13</v>
      </c>
      <c r="D19279" t="s">
        <v>74430</v>
      </c>
      <c r="E19279" t="s">
        <v>15</v>
      </c>
      <c r="F19279" t="s">
        <v>16</v>
      </c>
      <c r="G19279" t="s">
        <v>717</v>
      </c>
      <c r="H19279">
        <v>0</v>
      </c>
      <c r="I19279">
        <v>0</v>
      </c>
      <c r="J19279">
        <v>0</v>
      </c>
      <c r="K19279" t="s">
        <v>74431</v>
      </c>
    </row>
    <row r="19280" spans="1:11" x14ac:dyDescent="0.3">
      <c r="A19280" t="s">
        <v>74432</v>
      </c>
      <c r="C19280" t="s">
        <v>27</v>
      </c>
      <c r="D19280" t="s">
        <v>74433</v>
      </c>
      <c r="E19280" t="s">
        <v>29</v>
      </c>
      <c r="F19280" t="s">
        <v>16</v>
      </c>
      <c r="G19280" t="s">
        <v>2350</v>
      </c>
      <c r="H19280">
        <v>0</v>
      </c>
      <c r="I19280">
        <v>0</v>
      </c>
      <c r="J19280">
        <v>0</v>
      </c>
      <c r="K19280" t="s">
        <v>74434</v>
      </c>
    </row>
    <row r="19281" spans="1:11" x14ac:dyDescent="0.3">
      <c r="A19281" t="s">
        <v>74435</v>
      </c>
      <c r="B19281" t="s">
        <v>74436</v>
      </c>
      <c r="C19281" t="s">
        <v>20</v>
      </c>
      <c r="D19281" t="s">
        <v>74437</v>
      </c>
      <c r="E19281" t="s">
        <v>71202</v>
      </c>
      <c r="F19281" t="s">
        <v>170</v>
      </c>
      <c r="G19281" t="s">
        <v>42</v>
      </c>
      <c r="H19281">
        <v>0</v>
      </c>
      <c r="I19281">
        <v>0</v>
      </c>
      <c r="J19281">
        <v>0</v>
      </c>
      <c r="K19281" t="s">
        <v>74438</v>
      </c>
    </row>
    <row r="19282" spans="1:11" x14ac:dyDescent="0.3">
      <c r="A19282" t="s">
        <v>74439</v>
      </c>
      <c r="B19282" t="s">
        <v>74440</v>
      </c>
      <c r="C19282" t="s">
        <v>20</v>
      </c>
      <c r="D19282" t="s">
        <v>74441</v>
      </c>
      <c r="E19282" t="s">
        <v>71202</v>
      </c>
      <c r="F19282" t="s">
        <v>16</v>
      </c>
      <c r="G19282" t="s">
        <v>2613</v>
      </c>
      <c r="H19282">
        <v>0</v>
      </c>
      <c r="I19282">
        <v>0</v>
      </c>
      <c r="J19282">
        <v>0</v>
      </c>
      <c r="K19282" t="s">
        <v>74442</v>
      </c>
    </row>
    <row r="19283" spans="1:11" x14ac:dyDescent="0.3">
      <c r="A19283" t="s">
        <v>74443</v>
      </c>
      <c r="B19283" t="s">
        <v>74444</v>
      </c>
      <c r="C19283" t="s">
        <v>27</v>
      </c>
      <c r="D19283" t="s">
        <v>74445</v>
      </c>
      <c r="E19283" t="s">
        <v>29</v>
      </c>
      <c r="F19283" t="s">
        <v>41</v>
      </c>
      <c r="G19283" t="s">
        <v>42</v>
      </c>
      <c r="H19283">
        <v>0</v>
      </c>
      <c r="I19283">
        <v>0</v>
      </c>
      <c r="J19283">
        <v>0</v>
      </c>
      <c r="K19283" t="s">
        <v>74446</v>
      </c>
    </row>
    <row r="19284" spans="1:11" x14ac:dyDescent="0.3">
      <c r="A19284" t="s">
        <v>74447</v>
      </c>
      <c r="C19284" t="s">
        <v>20</v>
      </c>
      <c r="D19284" t="s">
        <v>74448</v>
      </c>
      <c r="E19284" t="s">
        <v>71202</v>
      </c>
      <c r="F19284" t="s">
        <v>16</v>
      </c>
      <c r="G19284" t="s">
        <v>4183</v>
      </c>
      <c r="H19284">
        <v>0</v>
      </c>
      <c r="I19284">
        <v>0</v>
      </c>
      <c r="J19284">
        <v>0</v>
      </c>
      <c r="K19284" t="s">
        <v>74449</v>
      </c>
    </row>
    <row r="19285" spans="1:11" x14ac:dyDescent="0.3">
      <c r="A19285" t="s">
        <v>74450</v>
      </c>
      <c r="C19285" t="s">
        <v>27</v>
      </c>
      <c r="D19285" t="s">
        <v>74451</v>
      </c>
      <c r="E19285" t="s">
        <v>29</v>
      </c>
      <c r="F19285" t="s">
        <v>41</v>
      </c>
      <c r="G19285" t="s">
        <v>42</v>
      </c>
      <c r="H19285">
        <v>0</v>
      </c>
      <c r="I19285">
        <v>0</v>
      </c>
      <c r="J19285">
        <v>0</v>
      </c>
      <c r="K19285" t="s">
        <v>74452</v>
      </c>
    </row>
    <row r="19286" spans="1:11" x14ac:dyDescent="0.3">
      <c r="A19286" t="s">
        <v>74453</v>
      </c>
      <c r="B19286" t="s">
        <v>74454</v>
      </c>
      <c r="C19286" t="s">
        <v>27</v>
      </c>
      <c r="D19286" t="s">
        <v>74455</v>
      </c>
      <c r="E19286" t="s">
        <v>29</v>
      </c>
      <c r="F19286" t="s">
        <v>41</v>
      </c>
      <c r="G19286" t="s">
        <v>42</v>
      </c>
      <c r="H19286">
        <v>0</v>
      </c>
      <c r="I19286">
        <v>0</v>
      </c>
      <c r="J19286">
        <v>0</v>
      </c>
      <c r="K19286" t="s">
        <v>74456</v>
      </c>
    </row>
    <row r="19287" spans="1:11" x14ac:dyDescent="0.3">
      <c r="A19287" t="s">
        <v>74457</v>
      </c>
      <c r="B19287" t="s">
        <v>74458</v>
      </c>
      <c r="C19287" t="s">
        <v>27</v>
      </c>
      <c r="D19287" t="s">
        <v>74459</v>
      </c>
      <c r="E19287" t="s">
        <v>29</v>
      </c>
      <c r="F19287" t="s">
        <v>41</v>
      </c>
      <c r="G19287" t="s">
        <v>42</v>
      </c>
      <c r="H19287">
        <v>0</v>
      </c>
      <c r="I19287">
        <v>0</v>
      </c>
      <c r="J19287">
        <v>0</v>
      </c>
      <c r="K19287" t="s">
        <v>74460</v>
      </c>
    </row>
    <row r="19288" spans="1:11" x14ac:dyDescent="0.3">
      <c r="A19288" t="s">
        <v>74461</v>
      </c>
      <c r="B19288" t="s">
        <v>74462</v>
      </c>
      <c r="C19288" t="s">
        <v>27</v>
      </c>
      <c r="D19288" t="s">
        <v>74463</v>
      </c>
      <c r="E19288" t="s">
        <v>29</v>
      </c>
      <c r="F19288" t="s">
        <v>41</v>
      </c>
      <c r="G19288" t="s">
        <v>42</v>
      </c>
      <c r="H19288">
        <v>0</v>
      </c>
      <c r="I19288">
        <v>0</v>
      </c>
      <c r="J19288">
        <v>0</v>
      </c>
      <c r="K19288" t="s">
        <v>74464</v>
      </c>
    </row>
    <row r="19289" spans="1:11" x14ac:dyDescent="0.3">
      <c r="A19289" t="s">
        <v>74465</v>
      </c>
      <c r="B19289" t="s">
        <v>74466</v>
      </c>
      <c r="C19289" t="s">
        <v>27</v>
      </c>
      <c r="D19289" t="s">
        <v>74467</v>
      </c>
      <c r="E19289" t="s">
        <v>29</v>
      </c>
      <c r="F19289" t="s">
        <v>41</v>
      </c>
      <c r="G19289" t="s">
        <v>42</v>
      </c>
      <c r="H19289">
        <v>0</v>
      </c>
      <c r="I19289">
        <v>0</v>
      </c>
      <c r="J19289">
        <v>0</v>
      </c>
      <c r="K19289" t="s">
        <v>74468</v>
      </c>
    </row>
    <row r="19290" spans="1:11" x14ac:dyDescent="0.3">
      <c r="A19290" t="s">
        <v>74469</v>
      </c>
      <c r="B19290" t="s">
        <v>74470</v>
      </c>
      <c r="C19290" t="s">
        <v>27</v>
      </c>
      <c r="D19290" t="s">
        <v>74471</v>
      </c>
      <c r="E19290" t="s">
        <v>29</v>
      </c>
      <c r="F19290" t="s">
        <v>41</v>
      </c>
      <c r="G19290" t="s">
        <v>42</v>
      </c>
      <c r="H19290">
        <v>0</v>
      </c>
      <c r="I19290">
        <v>0</v>
      </c>
      <c r="J19290">
        <v>0</v>
      </c>
      <c r="K19290" t="s">
        <v>74472</v>
      </c>
    </row>
    <row r="19291" spans="1:11" x14ac:dyDescent="0.3">
      <c r="A19291" t="s">
        <v>74473</v>
      </c>
      <c r="B19291" t="s">
        <v>74474</v>
      </c>
      <c r="C19291" t="s">
        <v>27</v>
      </c>
      <c r="D19291" t="s">
        <v>74475</v>
      </c>
      <c r="E19291" t="s">
        <v>29</v>
      </c>
      <c r="F19291" t="s">
        <v>41</v>
      </c>
      <c r="G19291" t="s">
        <v>42</v>
      </c>
      <c r="H19291">
        <v>0</v>
      </c>
      <c r="I19291">
        <v>0</v>
      </c>
      <c r="J19291">
        <v>0</v>
      </c>
      <c r="K19291" t="s">
        <v>74476</v>
      </c>
    </row>
    <row r="19292" spans="1:11" x14ac:dyDescent="0.3">
      <c r="A19292" t="s">
        <v>74477</v>
      </c>
      <c r="B19292" t="s">
        <v>74478</v>
      </c>
      <c r="C19292" t="s">
        <v>20</v>
      </c>
      <c r="D19292" t="s">
        <v>74479</v>
      </c>
      <c r="E19292" t="s">
        <v>71202</v>
      </c>
      <c r="F19292" t="s">
        <v>16</v>
      </c>
      <c r="G19292" t="s">
        <v>3430</v>
      </c>
      <c r="H19292">
        <v>0</v>
      </c>
      <c r="I19292">
        <v>0</v>
      </c>
      <c r="J19292">
        <v>0</v>
      </c>
      <c r="K19292" t="s">
        <v>74480</v>
      </c>
    </row>
    <row r="19293" spans="1:11" x14ac:dyDescent="0.3">
      <c r="A19293" t="s">
        <v>74481</v>
      </c>
      <c r="B19293" t="s">
        <v>74482</v>
      </c>
      <c r="C19293" t="s">
        <v>27</v>
      </c>
      <c r="D19293" t="s">
        <v>74483</v>
      </c>
      <c r="E19293" t="s">
        <v>29</v>
      </c>
      <c r="F19293" t="s">
        <v>41</v>
      </c>
      <c r="G19293" t="s">
        <v>42</v>
      </c>
      <c r="H19293">
        <v>0</v>
      </c>
      <c r="I19293">
        <v>0</v>
      </c>
      <c r="J19293">
        <v>0</v>
      </c>
      <c r="K19293" t="s">
        <v>74484</v>
      </c>
    </row>
    <row r="19294" spans="1:11" x14ac:dyDescent="0.3">
      <c r="A19294" t="s">
        <v>74485</v>
      </c>
      <c r="B19294" t="s">
        <v>74486</v>
      </c>
      <c r="C19294" t="s">
        <v>27</v>
      </c>
      <c r="D19294" t="s">
        <v>74487</v>
      </c>
      <c r="E19294" t="s">
        <v>29</v>
      </c>
      <c r="F19294" t="s">
        <v>41</v>
      </c>
      <c r="G19294" t="s">
        <v>42</v>
      </c>
      <c r="H19294">
        <v>0</v>
      </c>
      <c r="I19294">
        <v>0</v>
      </c>
      <c r="J19294">
        <v>0</v>
      </c>
      <c r="K19294" t="s">
        <v>74488</v>
      </c>
    </row>
    <row r="19295" spans="1:11" x14ac:dyDescent="0.3">
      <c r="A19295" t="s">
        <v>74489</v>
      </c>
      <c r="B19295" t="s">
        <v>74490</v>
      </c>
      <c r="C19295" t="s">
        <v>27</v>
      </c>
      <c r="D19295" t="s">
        <v>74491</v>
      </c>
      <c r="E19295" t="s">
        <v>29</v>
      </c>
      <c r="F19295" t="s">
        <v>41</v>
      </c>
      <c r="G19295" t="s">
        <v>42</v>
      </c>
      <c r="H19295">
        <v>0</v>
      </c>
      <c r="I19295">
        <v>0</v>
      </c>
      <c r="J19295">
        <v>0</v>
      </c>
      <c r="K19295" t="s">
        <v>74492</v>
      </c>
    </row>
    <row r="19296" spans="1:11" x14ac:dyDescent="0.3">
      <c r="A19296" t="s">
        <v>74493</v>
      </c>
      <c r="B19296" t="s">
        <v>74494</v>
      </c>
      <c r="C19296" t="s">
        <v>20</v>
      </c>
      <c r="D19296" t="s">
        <v>74495</v>
      </c>
      <c r="E19296" t="s">
        <v>62177</v>
      </c>
      <c r="F19296" t="s">
        <v>1237</v>
      </c>
      <c r="G19296" t="s">
        <v>42</v>
      </c>
      <c r="H19296">
        <v>0</v>
      </c>
      <c r="I19296">
        <v>0</v>
      </c>
      <c r="J19296">
        <v>0</v>
      </c>
      <c r="K19296" t="s">
        <v>74496</v>
      </c>
    </row>
    <row r="19297" spans="1:11" x14ac:dyDescent="0.3">
      <c r="A19297" t="s">
        <v>74497</v>
      </c>
      <c r="B19297" t="s">
        <v>74498</v>
      </c>
      <c r="C19297" t="s">
        <v>13</v>
      </c>
      <c r="D19297" t="s">
        <v>74499</v>
      </c>
      <c r="E19297" t="s">
        <v>66835</v>
      </c>
      <c r="F19297" t="s">
        <v>16</v>
      </c>
      <c r="G19297" t="s">
        <v>3955</v>
      </c>
      <c r="H19297">
        <v>0</v>
      </c>
      <c r="I19297">
        <v>0</v>
      </c>
      <c r="J19297">
        <v>0</v>
      </c>
      <c r="K19297" t="s">
        <v>74500</v>
      </c>
    </row>
    <row r="19298" spans="1:11" x14ac:dyDescent="0.3">
      <c r="A19298" t="s">
        <v>74501</v>
      </c>
      <c r="B19298" t="s">
        <v>74502</v>
      </c>
      <c r="C19298" t="s">
        <v>13</v>
      </c>
      <c r="D19298" t="s">
        <v>74503</v>
      </c>
      <c r="E19298" t="s">
        <v>66835</v>
      </c>
      <c r="F19298" t="s">
        <v>11585</v>
      </c>
      <c r="G19298" t="s">
        <v>817</v>
      </c>
      <c r="H19298">
        <v>0</v>
      </c>
      <c r="I19298">
        <v>0</v>
      </c>
      <c r="J19298">
        <v>0</v>
      </c>
      <c r="K19298" t="s">
        <v>74504</v>
      </c>
    </row>
    <row r="19299" spans="1:11" x14ac:dyDescent="0.3">
      <c r="A19299" t="s">
        <v>74505</v>
      </c>
      <c r="B19299" t="s">
        <v>74506</v>
      </c>
      <c r="C19299" t="s">
        <v>13</v>
      </c>
      <c r="D19299" t="s">
        <v>74507</v>
      </c>
      <c r="E19299" t="s">
        <v>66835</v>
      </c>
      <c r="F19299" t="s">
        <v>16</v>
      </c>
      <c r="G19299" t="s">
        <v>2026</v>
      </c>
      <c r="H19299">
        <v>0</v>
      </c>
      <c r="I19299">
        <v>0</v>
      </c>
      <c r="J19299">
        <v>0</v>
      </c>
      <c r="K19299" t="s">
        <v>74508</v>
      </c>
    </row>
    <row r="19300" spans="1:11" x14ac:dyDescent="0.3">
      <c r="A19300" t="s">
        <v>74509</v>
      </c>
      <c r="B19300" t="s">
        <v>74510</v>
      </c>
      <c r="C19300" t="s">
        <v>20</v>
      </c>
      <c r="D19300" t="s">
        <v>74511</v>
      </c>
      <c r="E19300" t="s">
        <v>71202</v>
      </c>
      <c r="F19300" t="s">
        <v>150</v>
      </c>
      <c r="G19300" t="s">
        <v>11576</v>
      </c>
      <c r="H19300">
        <v>0</v>
      </c>
      <c r="I19300">
        <v>0</v>
      </c>
      <c r="J19300">
        <v>0</v>
      </c>
      <c r="K19300" t="s">
        <v>74512</v>
      </c>
    </row>
    <row r="19301" spans="1:11" x14ac:dyDescent="0.3">
      <c r="A19301" t="s">
        <v>74513</v>
      </c>
      <c r="B19301" t="s">
        <v>74514</v>
      </c>
      <c r="C19301" t="s">
        <v>20</v>
      </c>
      <c r="D19301" t="s">
        <v>74515</v>
      </c>
      <c r="E19301" t="s">
        <v>71202</v>
      </c>
      <c r="F19301" t="s">
        <v>369</v>
      </c>
      <c r="G19301" t="s">
        <v>817</v>
      </c>
      <c r="H19301">
        <v>0</v>
      </c>
      <c r="I19301">
        <v>0</v>
      </c>
      <c r="J19301">
        <v>0</v>
      </c>
      <c r="K19301" t="s">
        <v>74516</v>
      </c>
    </row>
    <row r="19302" spans="1:11" x14ac:dyDescent="0.3">
      <c r="A19302" t="s">
        <v>74517</v>
      </c>
      <c r="B19302" t="s">
        <v>74518</v>
      </c>
      <c r="C19302" t="s">
        <v>20</v>
      </c>
      <c r="D19302" t="s">
        <v>74519</v>
      </c>
      <c r="E19302" t="s">
        <v>71202</v>
      </c>
      <c r="F19302" t="s">
        <v>1646</v>
      </c>
      <c r="G19302" t="s">
        <v>777</v>
      </c>
      <c r="H19302">
        <v>0</v>
      </c>
      <c r="I19302">
        <v>0</v>
      </c>
      <c r="J19302">
        <v>0</v>
      </c>
      <c r="K19302" t="s">
        <v>74520</v>
      </c>
    </row>
    <row r="19303" spans="1:11" x14ac:dyDescent="0.3">
      <c r="A19303" t="s">
        <v>74521</v>
      </c>
      <c r="B19303" t="s">
        <v>74522</v>
      </c>
      <c r="C19303" t="s">
        <v>20</v>
      </c>
      <c r="D19303" t="s">
        <v>74523</v>
      </c>
      <c r="E19303" t="s">
        <v>71202</v>
      </c>
      <c r="F19303" t="s">
        <v>16</v>
      </c>
      <c r="G19303" t="s">
        <v>3422</v>
      </c>
      <c r="H19303">
        <v>0</v>
      </c>
      <c r="I19303">
        <v>0</v>
      </c>
      <c r="J19303">
        <v>0</v>
      </c>
      <c r="K19303" t="s">
        <v>74524</v>
      </c>
    </row>
    <row r="19304" spans="1:11" x14ac:dyDescent="0.3">
      <c r="A19304" t="s">
        <v>74525</v>
      </c>
      <c r="B19304" t="s">
        <v>74526</v>
      </c>
      <c r="C19304" t="s">
        <v>27</v>
      </c>
      <c r="D19304" t="s">
        <v>74527</v>
      </c>
      <c r="E19304" t="s">
        <v>29</v>
      </c>
      <c r="F19304" t="s">
        <v>16</v>
      </c>
      <c r="G19304" t="s">
        <v>8831</v>
      </c>
      <c r="H19304">
        <v>0</v>
      </c>
      <c r="I19304">
        <v>0</v>
      </c>
      <c r="J19304">
        <v>0</v>
      </c>
      <c r="K19304" t="s">
        <v>74528</v>
      </c>
    </row>
    <row r="19305" spans="1:11" x14ac:dyDescent="0.3">
      <c r="A19305" t="s">
        <v>74529</v>
      </c>
      <c r="B19305" t="s">
        <v>1816</v>
      </c>
      <c r="C19305" t="s">
        <v>27</v>
      </c>
      <c r="D19305" t="s">
        <v>74530</v>
      </c>
      <c r="E19305" t="s">
        <v>29</v>
      </c>
      <c r="F19305" t="s">
        <v>41</v>
      </c>
      <c r="G19305" t="s">
        <v>42</v>
      </c>
      <c r="H19305">
        <v>0</v>
      </c>
      <c r="I19305">
        <v>0</v>
      </c>
      <c r="J19305">
        <v>0</v>
      </c>
      <c r="K19305" t="s">
        <v>74531</v>
      </c>
    </row>
    <row r="19306" spans="1:11" x14ac:dyDescent="0.3">
      <c r="A19306" t="s">
        <v>74532</v>
      </c>
      <c r="B19306" t="s">
        <v>74533</v>
      </c>
      <c r="C19306" t="s">
        <v>13</v>
      </c>
      <c r="D19306" t="s">
        <v>74534</v>
      </c>
      <c r="E19306" t="s">
        <v>66835</v>
      </c>
      <c r="F19306" t="s">
        <v>16</v>
      </c>
      <c r="G19306" t="s">
        <v>6816</v>
      </c>
      <c r="H19306">
        <v>0</v>
      </c>
      <c r="I19306">
        <v>0</v>
      </c>
      <c r="J19306">
        <v>0</v>
      </c>
      <c r="K19306" t="s">
        <v>74535</v>
      </c>
    </row>
    <row r="19307" spans="1:11" x14ac:dyDescent="0.3">
      <c r="A19307" t="s">
        <v>74536</v>
      </c>
      <c r="B19307" t="s">
        <v>74537</v>
      </c>
      <c r="C19307" t="s">
        <v>13</v>
      </c>
      <c r="D19307" t="s">
        <v>74538</v>
      </c>
      <c r="E19307" t="s">
        <v>66835</v>
      </c>
      <c r="F19307" t="s">
        <v>16</v>
      </c>
      <c r="G19307" t="s">
        <v>3479</v>
      </c>
      <c r="H19307">
        <v>0</v>
      </c>
      <c r="I19307">
        <v>0</v>
      </c>
      <c r="J19307">
        <v>0</v>
      </c>
      <c r="K19307" t="s">
        <v>74539</v>
      </c>
    </row>
    <row r="19308" spans="1:11" x14ac:dyDescent="0.3">
      <c r="A19308" t="s">
        <v>74540</v>
      </c>
      <c r="B19308" t="s">
        <v>74541</v>
      </c>
      <c r="C19308" t="s">
        <v>20</v>
      </c>
      <c r="D19308" t="s">
        <v>74542</v>
      </c>
      <c r="E19308" t="s">
        <v>71202</v>
      </c>
      <c r="F19308" t="s">
        <v>3484</v>
      </c>
      <c r="G19308" t="s">
        <v>42</v>
      </c>
      <c r="H19308">
        <v>0</v>
      </c>
      <c r="I19308">
        <v>0</v>
      </c>
      <c r="J19308">
        <v>0</v>
      </c>
      <c r="K19308" t="s">
        <v>74543</v>
      </c>
    </row>
    <row r="19309" spans="1:11" x14ac:dyDescent="0.3">
      <c r="A19309" t="s">
        <v>74544</v>
      </c>
      <c r="B19309" t="s">
        <v>74545</v>
      </c>
      <c r="C19309" t="s">
        <v>558</v>
      </c>
      <c r="D19309" t="s">
        <v>74546</v>
      </c>
      <c r="E19309" t="s">
        <v>32122</v>
      </c>
      <c r="F19309" t="s">
        <v>16</v>
      </c>
      <c r="G19309" t="s">
        <v>15631</v>
      </c>
      <c r="H19309">
        <v>0</v>
      </c>
      <c r="I19309">
        <v>0</v>
      </c>
      <c r="J19309">
        <v>0</v>
      </c>
      <c r="K19309" t="s">
        <v>74547</v>
      </c>
    </row>
    <row r="19310" spans="1:11" x14ac:dyDescent="0.3">
      <c r="A19310" t="s">
        <v>74548</v>
      </c>
      <c r="B19310" t="s">
        <v>74549</v>
      </c>
      <c r="C19310" t="s">
        <v>558</v>
      </c>
      <c r="D19310" t="s">
        <v>74550</v>
      </c>
      <c r="E19310" t="s">
        <v>32122</v>
      </c>
      <c r="F19310" t="s">
        <v>41</v>
      </c>
      <c r="G19310" t="s">
        <v>42</v>
      </c>
      <c r="H19310">
        <v>0</v>
      </c>
      <c r="I19310">
        <v>0</v>
      </c>
      <c r="J19310">
        <v>0</v>
      </c>
      <c r="K19310" t="s">
        <v>74551</v>
      </c>
    </row>
    <row r="19311" spans="1:11" x14ac:dyDescent="0.3">
      <c r="A19311" t="s">
        <v>74552</v>
      </c>
      <c r="B19311" t="s">
        <v>74553</v>
      </c>
      <c r="C19311" t="s">
        <v>27</v>
      </c>
      <c r="D19311" t="s">
        <v>74554</v>
      </c>
      <c r="E19311" t="s">
        <v>29</v>
      </c>
      <c r="F19311" t="s">
        <v>41</v>
      </c>
      <c r="G19311" t="s">
        <v>42</v>
      </c>
      <c r="H19311">
        <v>0</v>
      </c>
      <c r="I19311">
        <v>0</v>
      </c>
      <c r="J19311">
        <v>0</v>
      </c>
      <c r="K19311" t="s">
        <v>74555</v>
      </c>
    </row>
    <row r="19312" spans="1:11" x14ac:dyDescent="0.3">
      <c r="A19312" t="s">
        <v>74556</v>
      </c>
      <c r="B19312" t="s">
        <v>74557</v>
      </c>
      <c r="C19312" t="s">
        <v>20</v>
      </c>
      <c r="D19312" t="s">
        <v>74558</v>
      </c>
      <c r="E19312" t="s">
        <v>71202</v>
      </c>
      <c r="F19312" t="s">
        <v>1531</v>
      </c>
      <c r="G19312" t="s">
        <v>817</v>
      </c>
      <c r="H19312">
        <v>0</v>
      </c>
      <c r="I19312">
        <v>0</v>
      </c>
      <c r="J19312">
        <v>0</v>
      </c>
      <c r="K19312" t="s">
        <v>74559</v>
      </c>
    </row>
    <row r="19313" spans="1:11" x14ac:dyDescent="0.3">
      <c r="A19313" t="s">
        <v>74560</v>
      </c>
      <c r="B19313" t="s">
        <v>74561</v>
      </c>
      <c r="C19313" t="s">
        <v>558</v>
      </c>
      <c r="D19313" t="s">
        <v>74562</v>
      </c>
      <c r="E19313" t="s">
        <v>32122</v>
      </c>
      <c r="F19313" t="s">
        <v>41</v>
      </c>
      <c r="G19313" t="s">
        <v>42</v>
      </c>
      <c r="H19313">
        <v>0</v>
      </c>
      <c r="I19313">
        <v>0</v>
      </c>
      <c r="J19313">
        <v>0</v>
      </c>
      <c r="K19313" t="s">
        <v>74563</v>
      </c>
    </row>
    <row r="19314" spans="1:11" x14ac:dyDescent="0.3">
      <c r="A19314" t="s">
        <v>74564</v>
      </c>
      <c r="B19314" t="s">
        <v>74565</v>
      </c>
      <c r="C19314" t="s">
        <v>558</v>
      </c>
      <c r="D19314" t="s">
        <v>74566</v>
      </c>
      <c r="E19314" t="s">
        <v>19698</v>
      </c>
      <c r="F19314" t="s">
        <v>4000</v>
      </c>
      <c r="G19314" t="s">
        <v>42</v>
      </c>
      <c r="H19314">
        <v>0</v>
      </c>
      <c r="I19314">
        <v>0</v>
      </c>
      <c r="J19314">
        <v>0</v>
      </c>
      <c r="K19314" t="s">
        <v>74567</v>
      </c>
    </row>
    <row r="19315" spans="1:11" x14ac:dyDescent="0.3">
      <c r="A19315" t="s">
        <v>74568</v>
      </c>
      <c r="B19315" t="s">
        <v>74569</v>
      </c>
      <c r="C19315" t="s">
        <v>558</v>
      </c>
      <c r="D19315" t="s">
        <v>74570</v>
      </c>
      <c r="E19315" t="s">
        <v>32122</v>
      </c>
      <c r="F19315" t="s">
        <v>41</v>
      </c>
      <c r="G19315" t="s">
        <v>42</v>
      </c>
      <c r="H19315">
        <v>0</v>
      </c>
      <c r="I19315">
        <v>0</v>
      </c>
      <c r="J19315">
        <v>0</v>
      </c>
      <c r="K19315" t="s">
        <v>74571</v>
      </c>
    </row>
    <row r="19316" spans="1:11" x14ac:dyDescent="0.3">
      <c r="A19316" t="s">
        <v>74572</v>
      </c>
      <c r="B19316" t="s">
        <v>74573</v>
      </c>
      <c r="C19316" t="s">
        <v>13</v>
      </c>
      <c r="D19316" t="s">
        <v>74574</v>
      </c>
      <c r="E19316" t="s">
        <v>15</v>
      </c>
      <c r="F19316" t="s">
        <v>16</v>
      </c>
      <c r="G19316" t="s">
        <v>1062</v>
      </c>
      <c r="H19316">
        <v>0</v>
      </c>
      <c r="I19316">
        <v>0</v>
      </c>
      <c r="J19316">
        <v>0</v>
      </c>
      <c r="K19316" t="s">
        <v>74575</v>
      </c>
    </row>
    <row r="19317" spans="1:11" x14ac:dyDescent="0.3">
      <c r="A19317" t="s">
        <v>74576</v>
      </c>
      <c r="B19317" t="s">
        <v>74577</v>
      </c>
      <c r="C19317" t="s">
        <v>558</v>
      </c>
      <c r="D19317" t="s">
        <v>74578</v>
      </c>
      <c r="E19317" t="s">
        <v>32122</v>
      </c>
      <c r="F19317" t="s">
        <v>804</v>
      </c>
      <c r="G19317" t="s">
        <v>42</v>
      </c>
      <c r="H19317">
        <v>0</v>
      </c>
      <c r="I19317">
        <v>0</v>
      </c>
      <c r="J19317">
        <v>0</v>
      </c>
      <c r="K19317" t="s">
        <v>74579</v>
      </c>
    </row>
    <row r="19318" spans="1:11" x14ac:dyDescent="0.3">
      <c r="A19318" t="s">
        <v>74580</v>
      </c>
      <c r="B19318" t="s">
        <v>74581</v>
      </c>
      <c r="C19318" t="s">
        <v>27</v>
      </c>
      <c r="D19318" t="s">
        <v>74582</v>
      </c>
      <c r="E19318" t="s">
        <v>29</v>
      </c>
      <c r="F19318" t="s">
        <v>41</v>
      </c>
      <c r="G19318" t="s">
        <v>42</v>
      </c>
      <c r="H19318">
        <v>0</v>
      </c>
      <c r="I19318">
        <v>0</v>
      </c>
      <c r="J19318">
        <v>0</v>
      </c>
      <c r="K19318" t="s">
        <v>74583</v>
      </c>
    </row>
    <row r="19319" spans="1:11" x14ac:dyDescent="0.3">
      <c r="A19319" t="s">
        <v>74584</v>
      </c>
      <c r="B19319" t="s">
        <v>74585</v>
      </c>
      <c r="C19319" t="s">
        <v>558</v>
      </c>
      <c r="D19319" t="s">
        <v>74586</v>
      </c>
      <c r="E19319" t="s">
        <v>19698</v>
      </c>
      <c r="F19319" t="s">
        <v>16</v>
      </c>
      <c r="G19319" t="s">
        <v>3120</v>
      </c>
      <c r="H19319">
        <v>0</v>
      </c>
      <c r="I19319">
        <v>0</v>
      </c>
      <c r="J19319">
        <v>0</v>
      </c>
      <c r="K19319" t="s">
        <v>74587</v>
      </c>
    </row>
    <row r="19320" spans="1:11" x14ac:dyDescent="0.3">
      <c r="A19320" t="s">
        <v>74588</v>
      </c>
      <c r="B19320" t="s">
        <v>74589</v>
      </c>
      <c r="C19320" t="s">
        <v>20</v>
      </c>
      <c r="D19320" t="s">
        <v>74590</v>
      </c>
      <c r="E19320" t="s">
        <v>71202</v>
      </c>
      <c r="F19320" t="s">
        <v>16465</v>
      </c>
      <c r="G19320" t="s">
        <v>11481</v>
      </c>
      <c r="H19320">
        <v>0</v>
      </c>
      <c r="I19320">
        <v>0</v>
      </c>
      <c r="J19320">
        <v>0</v>
      </c>
      <c r="K19320" t="s">
        <v>74591</v>
      </c>
    </row>
    <row r="19321" spans="1:11" x14ac:dyDescent="0.3">
      <c r="A19321" t="s">
        <v>74592</v>
      </c>
      <c r="B19321" t="s">
        <v>74593</v>
      </c>
      <c r="C19321" t="s">
        <v>27</v>
      </c>
      <c r="D19321" t="s">
        <v>74594</v>
      </c>
      <c r="E19321" t="s">
        <v>29</v>
      </c>
      <c r="F19321" t="s">
        <v>41</v>
      </c>
      <c r="G19321" t="s">
        <v>42</v>
      </c>
      <c r="H19321">
        <v>0</v>
      </c>
      <c r="I19321">
        <v>0</v>
      </c>
      <c r="J19321">
        <v>0</v>
      </c>
      <c r="K19321" t="s">
        <v>74595</v>
      </c>
    </row>
    <row r="19322" spans="1:11" x14ac:dyDescent="0.3">
      <c r="A19322" t="s">
        <v>74596</v>
      </c>
      <c r="B19322" t="s">
        <v>74597</v>
      </c>
      <c r="C19322" t="s">
        <v>13</v>
      </c>
      <c r="D19322" t="s">
        <v>74598</v>
      </c>
      <c r="E19322" t="s">
        <v>66835</v>
      </c>
      <c r="F19322" t="s">
        <v>16</v>
      </c>
      <c r="G19322" t="s">
        <v>24420</v>
      </c>
      <c r="H19322">
        <v>0</v>
      </c>
      <c r="I19322">
        <v>0</v>
      </c>
      <c r="J19322">
        <v>0</v>
      </c>
      <c r="K19322" t="s">
        <v>74599</v>
      </c>
    </row>
    <row r="19323" spans="1:11" x14ac:dyDescent="0.3">
      <c r="A19323" t="s">
        <v>74600</v>
      </c>
      <c r="B19323" t="s">
        <v>74601</v>
      </c>
      <c r="C19323" t="s">
        <v>27</v>
      </c>
      <c r="D19323" t="s">
        <v>74602</v>
      </c>
      <c r="E19323" t="s">
        <v>29</v>
      </c>
      <c r="F19323" t="s">
        <v>41</v>
      </c>
      <c r="G19323" t="s">
        <v>42</v>
      </c>
      <c r="H19323">
        <v>0</v>
      </c>
      <c r="I19323">
        <v>0</v>
      </c>
      <c r="J19323">
        <v>0</v>
      </c>
      <c r="K19323" t="s">
        <v>74603</v>
      </c>
    </row>
    <row r="19324" spans="1:11" x14ac:dyDescent="0.3">
      <c r="A19324" t="s">
        <v>74604</v>
      </c>
      <c r="B19324" t="s">
        <v>74605</v>
      </c>
      <c r="C19324" t="s">
        <v>558</v>
      </c>
      <c r="D19324" t="s">
        <v>74606</v>
      </c>
      <c r="E19324" t="s">
        <v>19698</v>
      </c>
      <c r="F19324" t="s">
        <v>8181</v>
      </c>
      <c r="G19324" t="s">
        <v>269</v>
      </c>
      <c r="H19324">
        <v>0</v>
      </c>
      <c r="I19324">
        <v>0</v>
      </c>
      <c r="J19324">
        <v>0</v>
      </c>
      <c r="K19324" t="s">
        <v>74607</v>
      </c>
    </row>
    <row r="19325" spans="1:11" x14ac:dyDescent="0.3">
      <c r="A19325" t="s">
        <v>74608</v>
      </c>
      <c r="B19325" t="s">
        <v>74609</v>
      </c>
      <c r="C19325" t="s">
        <v>558</v>
      </c>
      <c r="D19325" t="s">
        <v>74610</v>
      </c>
      <c r="E19325" t="s">
        <v>19698</v>
      </c>
      <c r="F19325" t="s">
        <v>16</v>
      </c>
      <c r="G19325" t="s">
        <v>1710</v>
      </c>
      <c r="H19325">
        <v>0</v>
      </c>
      <c r="I19325">
        <v>0</v>
      </c>
      <c r="J19325">
        <v>0</v>
      </c>
      <c r="K19325" t="s">
        <v>74611</v>
      </c>
    </row>
    <row r="19326" spans="1:11" x14ac:dyDescent="0.3">
      <c r="A19326" t="s">
        <v>74612</v>
      </c>
      <c r="B19326" t="s">
        <v>74613</v>
      </c>
      <c r="C19326" t="s">
        <v>27</v>
      </c>
      <c r="D19326" t="s">
        <v>74614</v>
      </c>
      <c r="E19326" t="s">
        <v>29</v>
      </c>
      <c r="F19326" t="s">
        <v>41</v>
      </c>
      <c r="G19326" t="s">
        <v>42</v>
      </c>
      <c r="H19326">
        <v>0</v>
      </c>
      <c r="I19326">
        <v>0</v>
      </c>
      <c r="J19326">
        <v>0</v>
      </c>
      <c r="K19326" t="s">
        <v>74615</v>
      </c>
    </row>
    <row r="19327" spans="1:11" x14ac:dyDescent="0.3">
      <c r="A19327" t="s">
        <v>74616</v>
      </c>
      <c r="B19327" t="s">
        <v>74617</v>
      </c>
      <c r="C19327" t="s">
        <v>558</v>
      </c>
      <c r="D19327" t="s">
        <v>74618</v>
      </c>
      <c r="E19327" t="s">
        <v>1692</v>
      </c>
      <c r="F19327" t="s">
        <v>16</v>
      </c>
      <c r="G19327" t="s">
        <v>18558</v>
      </c>
      <c r="H19327">
        <v>0</v>
      </c>
      <c r="I19327">
        <v>0</v>
      </c>
      <c r="J19327">
        <v>0</v>
      </c>
      <c r="K19327" t="s">
        <v>74619</v>
      </c>
    </row>
    <row r="19328" spans="1:11" x14ac:dyDescent="0.3">
      <c r="A19328" t="s">
        <v>74620</v>
      </c>
      <c r="B19328" t="s">
        <v>74621</v>
      </c>
      <c r="C19328" t="s">
        <v>13</v>
      </c>
      <c r="D19328" t="s">
        <v>74622</v>
      </c>
      <c r="E19328" t="s">
        <v>66835</v>
      </c>
      <c r="F19328" t="s">
        <v>16</v>
      </c>
      <c r="G19328" t="s">
        <v>12887</v>
      </c>
      <c r="H19328">
        <v>0</v>
      </c>
      <c r="I19328">
        <v>0</v>
      </c>
      <c r="J19328">
        <v>0</v>
      </c>
      <c r="K19328" t="s">
        <v>74623</v>
      </c>
    </row>
    <row r="19329" spans="1:11" x14ac:dyDescent="0.3">
      <c r="A19329" t="s">
        <v>74624</v>
      </c>
      <c r="C19329" t="s">
        <v>27</v>
      </c>
      <c r="D19329" t="s">
        <v>74625</v>
      </c>
      <c r="E19329" t="s">
        <v>29</v>
      </c>
      <c r="F19329" t="s">
        <v>41</v>
      </c>
      <c r="G19329" t="s">
        <v>42</v>
      </c>
      <c r="H19329">
        <v>0</v>
      </c>
      <c r="I19329">
        <v>0</v>
      </c>
      <c r="J19329">
        <v>0</v>
      </c>
      <c r="K19329" t="s">
        <v>74626</v>
      </c>
    </row>
    <row r="19330" spans="1:11" x14ac:dyDescent="0.3">
      <c r="A19330" t="s">
        <v>74627</v>
      </c>
      <c r="B19330" t="s">
        <v>74628</v>
      </c>
      <c r="C19330" t="s">
        <v>27</v>
      </c>
      <c r="D19330" t="s">
        <v>74629</v>
      </c>
      <c r="E19330" t="s">
        <v>29</v>
      </c>
      <c r="F19330" t="s">
        <v>41</v>
      </c>
      <c r="G19330" t="s">
        <v>42</v>
      </c>
      <c r="H19330">
        <v>0</v>
      </c>
      <c r="I19330">
        <v>0</v>
      </c>
      <c r="J19330">
        <v>0</v>
      </c>
      <c r="K19330" t="s">
        <v>74630</v>
      </c>
    </row>
    <row r="19331" spans="1:11" x14ac:dyDescent="0.3">
      <c r="A19331" t="s">
        <v>74631</v>
      </c>
      <c r="B19331" t="s">
        <v>74632</v>
      </c>
      <c r="C19331" t="s">
        <v>27</v>
      </c>
      <c r="D19331" t="s">
        <v>74633</v>
      </c>
      <c r="E19331" t="s">
        <v>29</v>
      </c>
      <c r="F19331" t="s">
        <v>41</v>
      </c>
      <c r="G19331" t="s">
        <v>42</v>
      </c>
      <c r="H19331">
        <v>0</v>
      </c>
      <c r="I19331">
        <v>0</v>
      </c>
      <c r="J19331">
        <v>0</v>
      </c>
      <c r="K19331" t="s">
        <v>74634</v>
      </c>
    </row>
    <row r="19332" spans="1:11" x14ac:dyDescent="0.3">
      <c r="A19332" t="s">
        <v>74635</v>
      </c>
      <c r="C19332" t="s">
        <v>27</v>
      </c>
      <c r="D19332" t="s">
        <v>74636</v>
      </c>
      <c r="E19332" t="s">
        <v>29</v>
      </c>
      <c r="F19332" t="s">
        <v>41</v>
      </c>
      <c r="G19332" t="s">
        <v>18558</v>
      </c>
      <c r="H19332">
        <v>0</v>
      </c>
      <c r="I19332">
        <v>0</v>
      </c>
      <c r="J19332">
        <v>0</v>
      </c>
      <c r="K19332" t="s">
        <v>74637</v>
      </c>
    </row>
    <row r="19333" spans="1:11" x14ac:dyDescent="0.3">
      <c r="A19333" t="s">
        <v>74638</v>
      </c>
      <c r="B19333" t="s">
        <v>74639</v>
      </c>
      <c r="C19333" t="s">
        <v>20</v>
      </c>
      <c r="D19333" t="s">
        <v>74640</v>
      </c>
      <c r="E19333" t="s">
        <v>71202</v>
      </c>
      <c r="F19333" t="s">
        <v>16</v>
      </c>
      <c r="G19333" t="s">
        <v>3430</v>
      </c>
      <c r="H19333">
        <v>0</v>
      </c>
      <c r="I19333">
        <v>0</v>
      </c>
      <c r="J19333">
        <v>0</v>
      </c>
      <c r="K19333" t="s">
        <v>74641</v>
      </c>
    </row>
    <row r="19334" spans="1:11" x14ac:dyDescent="0.3">
      <c r="A19334" t="s">
        <v>74642</v>
      </c>
      <c r="B19334" t="s">
        <v>74643</v>
      </c>
      <c r="C19334" t="s">
        <v>27</v>
      </c>
      <c r="D19334" t="s">
        <v>74644</v>
      </c>
      <c r="E19334" t="s">
        <v>29</v>
      </c>
      <c r="F19334" t="s">
        <v>41</v>
      </c>
      <c r="G19334" t="s">
        <v>42</v>
      </c>
      <c r="H19334">
        <v>0</v>
      </c>
      <c r="I19334">
        <v>0</v>
      </c>
      <c r="J19334">
        <v>0</v>
      </c>
      <c r="K19334" t="s">
        <v>74645</v>
      </c>
    </row>
    <row r="19335" spans="1:11" x14ac:dyDescent="0.3">
      <c r="A19335" t="s">
        <v>74646</v>
      </c>
      <c r="B19335" t="s">
        <v>74647</v>
      </c>
      <c r="C19335" t="s">
        <v>558</v>
      </c>
      <c r="D19335" t="s">
        <v>74648</v>
      </c>
      <c r="E19335" t="s">
        <v>19698</v>
      </c>
      <c r="F19335" t="s">
        <v>16</v>
      </c>
      <c r="G19335" t="s">
        <v>3168</v>
      </c>
      <c r="H19335">
        <v>0</v>
      </c>
      <c r="I19335">
        <v>0</v>
      </c>
      <c r="J19335">
        <v>0</v>
      </c>
      <c r="K19335" t="s">
        <v>74649</v>
      </c>
    </row>
    <row r="19336" spans="1:11" x14ac:dyDescent="0.3">
      <c r="A19336" t="s">
        <v>74650</v>
      </c>
      <c r="B19336" t="s">
        <v>74651</v>
      </c>
      <c r="C19336" t="s">
        <v>20</v>
      </c>
      <c r="D19336" t="s">
        <v>74652</v>
      </c>
      <c r="E19336" t="s">
        <v>71202</v>
      </c>
      <c r="F19336" t="s">
        <v>13924</v>
      </c>
      <c r="G19336" t="s">
        <v>42</v>
      </c>
      <c r="H19336">
        <v>0</v>
      </c>
      <c r="I19336">
        <v>0</v>
      </c>
      <c r="J19336">
        <v>0</v>
      </c>
      <c r="K19336" t="s">
        <v>74653</v>
      </c>
    </row>
    <row r="19337" spans="1:11" x14ac:dyDescent="0.3">
      <c r="A19337" t="s">
        <v>74654</v>
      </c>
      <c r="B19337" t="s">
        <v>74655</v>
      </c>
      <c r="C19337" t="s">
        <v>558</v>
      </c>
      <c r="D19337" t="s">
        <v>74656</v>
      </c>
      <c r="E19337" t="s">
        <v>1692</v>
      </c>
      <c r="F19337" t="s">
        <v>16</v>
      </c>
      <c r="G19337" t="s">
        <v>1822</v>
      </c>
      <c r="H19337">
        <v>0</v>
      </c>
      <c r="I19337">
        <v>0</v>
      </c>
      <c r="J19337">
        <v>0</v>
      </c>
      <c r="K19337" t="s">
        <v>74657</v>
      </c>
    </row>
    <row r="19338" spans="1:11" x14ac:dyDescent="0.3">
      <c r="A19338" t="s">
        <v>74658</v>
      </c>
      <c r="B19338" t="s">
        <v>74659</v>
      </c>
      <c r="C19338" t="s">
        <v>558</v>
      </c>
      <c r="D19338" t="s">
        <v>74660</v>
      </c>
      <c r="E19338" t="s">
        <v>18607</v>
      </c>
      <c r="F19338" t="s">
        <v>16</v>
      </c>
      <c r="G19338" t="s">
        <v>4712</v>
      </c>
      <c r="H19338">
        <v>0</v>
      </c>
      <c r="I19338">
        <v>0</v>
      </c>
      <c r="J19338">
        <v>0</v>
      </c>
      <c r="K19338" t="s">
        <v>74661</v>
      </c>
    </row>
    <row r="19339" spans="1:11" x14ac:dyDescent="0.3">
      <c r="A19339" t="s">
        <v>74662</v>
      </c>
      <c r="B19339" t="s">
        <v>74663</v>
      </c>
      <c r="C19339" t="s">
        <v>558</v>
      </c>
      <c r="D19339" t="s">
        <v>74664</v>
      </c>
      <c r="E19339" t="s">
        <v>18607</v>
      </c>
      <c r="F19339" t="s">
        <v>16</v>
      </c>
      <c r="G19339" t="s">
        <v>7717</v>
      </c>
      <c r="H19339">
        <v>0</v>
      </c>
      <c r="I19339">
        <v>0</v>
      </c>
      <c r="J19339">
        <v>0</v>
      </c>
      <c r="K19339" t="s">
        <v>74665</v>
      </c>
    </row>
    <row r="19340" spans="1:11" x14ac:dyDescent="0.3">
      <c r="A19340" t="s">
        <v>74666</v>
      </c>
      <c r="B19340" t="s">
        <v>74667</v>
      </c>
      <c r="C19340" t="s">
        <v>13</v>
      </c>
      <c r="D19340" t="s">
        <v>74668</v>
      </c>
      <c r="E19340" t="s">
        <v>66835</v>
      </c>
      <c r="F19340" t="s">
        <v>21100</v>
      </c>
      <c r="G19340" t="s">
        <v>42</v>
      </c>
      <c r="H19340">
        <v>0</v>
      </c>
      <c r="I19340">
        <v>0</v>
      </c>
      <c r="J19340">
        <v>0</v>
      </c>
      <c r="K19340" t="s">
        <v>74669</v>
      </c>
    </row>
    <row r="19341" spans="1:11" x14ac:dyDescent="0.3">
      <c r="A19341" t="s">
        <v>74670</v>
      </c>
      <c r="B19341" t="s">
        <v>74671</v>
      </c>
      <c r="C19341" t="s">
        <v>27</v>
      </c>
      <c r="D19341" t="s">
        <v>74672</v>
      </c>
      <c r="E19341" t="s">
        <v>29</v>
      </c>
      <c r="F19341" t="s">
        <v>41</v>
      </c>
      <c r="G19341" t="s">
        <v>42</v>
      </c>
      <c r="H19341">
        <v>0</v>
      </c>
      <c r="I19341">
        <v>0</v>
      </c>
      <c r="J19341">
        <v>0</v>
      </c>
      <c r="K19341" t="s">
        <v>74673</v>
      </c>
    </row>
    <row r="19342" spans="1:11" x14ac:dyDescent="0.3">
      <c r="A19342" t="s">
        <v>74674</v>
      </c>
      <c r="C19342" t="s">
        <v>27</v>
      </c>
      <c r="D19342" t="s">
        <v>74675</v>
      </c>
      <c r="E19342" t="s">
        <v>29</v>
      </c>
      <c r="F19342" t="s">
        <v>41</v>
      </c>
      <c r="G19342" t="s">
        <v>42</v>
      </c>
      <c r="H19342">
        <v>0</v>
      </c>
      <c r="I19342">
        <v>0</v>
      </c>
      <c r="J19342">
        <v>0</v>
      </c>
      <c r="K19342" t="s">
        <v>74676</v>
      </c>
    </row>
    <row r="19343" spans="1:11" x14ac:dyDescent="0.3">
      <c r="A19343" t="s">
        <v>74677</v>
      </c>
      <c r="C19343" t="s">
        <v>27</v>
      </c>
      <c r="D19343" t="s">
        <v>74678</v>
      </c>
      <c r="E19343" t="s">
        <v>29</v>
      </c>
      <c r="F19343" t="s">
        <v>41</v>
      </c>
      <c r="G19343" t="s">
        <v>42</v>
      </c>
      <c r="H19343">
        <v>0</v>
      </c>
      <c r="I19343">
        <v>0</v>
      </c>
      <c r="J19343">
        <v>0</v>
      </c>
      <c r="K19343" t="s">
        <v>74679</v>
      </c>
    </row>
    <row r="19344" spans="1:11" x14ac:dyDescent="0.3">
      <c r="A19344" t="s">
        <v>74680</v>
      </c>
      <c r="C19344" t="s">
        <v>27</v>
      </c>
      <c r="D19344" t="s">
        <v>74681</v>
      </c>
      <c r="E19344" t="s">
        <v>29</v>
      </c>
      <c r="F19344" t="s">
        <v>41</v>
      </c>
      <c r="G19344" t="s">
        <v>42</v>
      </c>
      <c r="H19344">
        <v>0</v>
      </c>
      <c r="I19344">
        <v>0</v>
      </c>
      <c r="J19344">
        <v>0</v>
      </c>
      <c r="K19344" t="s">
        <v>74682</v>
      </c>
    </row>
    <row r="19345" spans="1:11" x14ac:dyDescent="0.3">
      <c r="A19345" t="s">
        <v>74683</v>
      </c>
      <c r="B19345" t="s">
        <v>74684</v>
      </c>
      <c r="C19345" t="s">
        <v>27</v>
      </c>
      <c r="D19345" t="s">
        <v>74685</v>
      </c>
      <c r="E19345" t="s">
        <v>29</v>
      </c>
      <c r="F19345" t="s">
        <v>41</v>
      </c>
      <c r="G19345" t="s">
        <v>42</v>
      </c>
      <c r="H19345">
        <v>0</v>
      </c>
      <c r="I19345">
        <v>0</v>
      </c>
      <c r="J19345">
        <v>0</v>
      </c>
      <c r="K19345" t="s">
        <v>74686</v>
      </c>
    </row>
    <row r="19346" spans="1:11" x14ac:dyDescent="0.3">
      <c r="A19346" t="s">
        <v>74687</v>
      </c>
      <c r="B19346" t="s">
        <v>74688</v>
      </c>
      <c r="C19346" t="s">
        <v>27</v>
      </c>
      <c r="D19346" t="s">
        <v>74689</v>
      </c>
      <c r="E19346" t="s">
        <v>29</v>
      </c>
      <c r="F19346" t="s">
        <v>41</v>
      </c>
      <c r="G19346" t="s">
        <v>42</v>
      </c>
      <c r="H19346">
        <v>0</v>
      </c>
      <c r="I19346">
        <v>0</v>
      </c>
      <c r="J19346">
        <v>0</v>
      </c>
      <c r="K19346" t="s">
        <v>74690</v>
      </c>
    </row>
    <row r="19347" spans="1:11" x14ac:dyDescent="0.3">
      <c r="A19347" t="s">
        <v>74691</v>
      </c>
      <c r="B19347" t="s">
        <v>74692</v>
      </c>
      <c r="C19347" t="s">
        <v>558</v>
      </c>
      <c r="D19347" t="s">
        <v>74693</v>
      </c>
      <c r="E19347" t="s">
        <v>1692</v>
      </c>
      <c r="F19347" t="s">
        <v>16</v>
      </c>
      <c r="G19347" t="s">
        <v>23044</v>
      </c>
      <c r="H19347">
        <v>0</v>
      </c>
      <c r="I19347">
        <v>0</v>
      </c>
      <c r="J19347">
        <v>0</v>
      </c>
      <c r="K19347" t="s">
        <v>74694</v>
      </c>
    </row>
    <row r="19348" spans="1:11" x14ac:dyDescent="0.3">
      <c r="A19348" t="s">
        <v>74695</v>
      </c>
      <c r="B19348" t="s">
        <v>74696</v>
      </c>
      <c r="C19348" t="s">
        <v>27</v>
      </c>
      <c r="D19348" t="s">
        <v>74697</v>
      </c>
      <c r="E19348" t="s">
        <v>29</v>
      </c>
      <c r="F19348" t="s">
        <v>41</v>
      </c>
      <c r="G19348" t="s">
        <v>42</v>
      </c>
      <c r="H19348">
        <v>0</v>
      </c>
      <c r="I19348">
        <v>0</v>
      </c>
      <c r="J19348">
        <v>0</v>
      </c>
      <c r="K19348" t="s">
        <v>74698</v>
      </c>
    </row>
    <row r="19349" spans="1:11" x14ac:dyDescent="0.3">
      <c r="A19349" t="s">
        <v>74699</v>
      </c>
      <c r="B19349" t="s">
        <v>74700</v>
      </c>
      <c r="C19349" t="s">
        <v>20</v>
      </c>
      <c r="D19349" t="s">
        <v>74701</v>
      </c>
      <c r="E19349" t="s">
        <v>71202</v>
      </c>
      <c r="F19349" t="s">
        <v>22103</v>
      </c>
      <c r="G19349" t="s">
        <v>1496</v>
      </c>
      <c r="H19349">
        <v>0</v>
      </c>
      <c r="I19349">
        <v>0</v>
      </c>
      <c r="J19349">
        <v>0</v>
      </c>
      <c r="K19349" t="s">
        <v>74702</v>
      </c>
    </row>
    <row r="19350" spans="1:11" x14ac:dyDescent="0.3">
      <c r="A19350" t="s">
        <v>74703</v>
      </c>
      <c r="C19350" t="s">
        <v>27</v>
      </c>
      <c r="D19350" t="s">
        <v>74704</v>
      </c>
      <c r="E19350" t="s">
        <v>29</v>
      </c>
      <c r="F19350" t="s">
        <v>41</v>
      </c>
      <c r="G19350" t="s">
        <v>42</v>
      </c>
      <c r="H19350">
        <v>0</v>
      </c>
      <c r="I19350">
        <v>0</v>
      </c>
      <c r="J19350">
        <v>0</v>
      </c>
      <c r="K19350" t="s">
        <v>74705</v>
      </c>
    </row>
    <row r="19351" spans="1:11" x14ac:dyDescent="0.3">
      <c r="A19351" t="s">
        <v>74706</v>
      </c>
      <c r="B19351" t="s">
        <v>74707</v>
      </c>
      <c r="C19351" t="s">
        <v>27</v>
      </c>
      <c r="D19351" t="s">
        <v>74708</v>
      </c>
      <c r="E19351" t="s">
        <v>29</v>
      </c>
      <c r="F19351" t="s">
        <v>41</v>
      </c>
      <c r="G19351" t="s">
        <v>42</v>
      </c>
      <c r="H19351">
        <v>0</v>
      </c>
      <c r="I19351">
        <v>0</v>
      </c>
      <c r="J19351">
        <v>0</v>
      </c>
      <c r="K19351" t="s">
        <v>74709</v>
      </c>
    </row>
    <row r="19352" spans="1:11" x14ac:dyDescent="0.3">
      <c r="A19352" t="s">
        <v>74710</v>
      </c>
      <c r="B19352" t="s">
        <v>74711</v>
      </c>
      <c r="C19352" t="s">
        <v>27</v>
      </c>
      <c r="D19352" t="s">
        <v>74712</v>
      </c>
      <c r="E19352" t="s">
        <v>29</v>
      </c>
      <c r="F19352" t="s">
        <v>41</v>
      </c>
      <c r="G19352" t="s">
        <v>42</v>
      </c>
      <c r="H19352">
        <v>0</v>
      </c>
      <c r="I19352">
        <v>0</v>
      </c>
      <c r="J19352">
        <v>0</v>
      </c>
      <c r="K19352" t="s">
        <v>74713</v>
      </c>
    </row>
    <row r="19353" spans="1:11" x14ac:dyDescent="0.3">
      <c r="A19353" t="s">
        <v>74714</v>
      </c>
      <c r="B19353" t="s">
        <v>74715</v>
      </c>
      <c r="C19353" t="s">
        <v>27</v>
      </c>
      <c r="D19353" t="s">
        <v>74716</v>
      </c>
      <c r="E19353" t="s">
        <v>29</v>
      </c>
      <c r="F19353" t="s">
        <v>41</v>
      </c>
      <c r="G19353" t="s">
        <v>42</v>
      </c>
      <c r="H19353">
        <v>0</v>
      </c>
      <c r="I19353">
        <v>0</v>
      </c>
      <c r="J19353">
        <v>0</v>
      </c>
      <c r="K19353" t="s">
        <v>74717</v>
      </c>
    </row>
    <row r="19354" spans="1:11" x14ac:dyDescent="0.3">
      <c r="A19354" t="s">
        <v>74718</v>
      </c>
      <c r="B19354" t="s">
        <v>74715</v>
      </c>
      <c r="C19354" t="s">
        <v>27</v>
      </c>
      <c r="D19354" t="s">
        <v>74719</v>
      </c>
      <c r="E19354" t="s">
        <v>29</v>
      </c>
      <c r="F19354" t="s">
        <v>41</v>
      </c>
      <c r="G19354" t="s">
        <v>42</v>
      </c>
      <c r="H19354">
        <v>0</v>
      </c>
      <c r="I19354">
        <v>0</v>
      </c>
      <c r="J19354">
        <v>0</v>
      </c>
      <c r="K19354" t="s">
        <v>74720</v>
      </c>
    </row>
    <row r="19355" spans="1:11" x14ac:dyDescent="0.3">
      <c r="A19355" t="s">
        <v>74721</v>
      </c>
      <c r="B19355" t="s">
        <v>74722</v>
      </c>
      <c r="C19355" t="s">
        <v>27</v>
      </c>
      <c r="D19355" t="s">
        <v>74723</v>
      </c>
      <c r="E19355" t="s">
        <v>29</v>
      </c>
      <c r="F19355" t="s">
        <v>41</v>
      </c>
      <c r="G19355" t="s">
        <v>42</v>
      </c>
      <c r="H19355">
        <v>0</v>
      </c>
      <c r="I19355">
        <v>0</v>
      </c>
      <c r="J19355">
        <v>0</v>
      </c>
      <c r="K19355" t="s">
        <v>74724</v>
      </c>
    </row>
    <row r="19356" spans="1:11" x14ac:dyDescent="0.3">
      <c r="A19356" t="s">
        <v>74725</v>
      </c>
      <c r="B19356" t="s">
        <v>74726</v>
      </c>
      <c r="C19356" t="s">
        <v>27</v>
      </c>
      <c r="D19356" t="s">
        <v>74727</v>
      </c>
      <c r="E19356" t="s">
        <v>29</v>
      </c>
      <c r="F19356" t="s">
        <v>41</v>
      </c>
      <c r="G19356" t="s">
        <v>42</v>
      </c>
      <c r="H19356">
        <v>0</v>
      </c>
      <c r="I19356">
        <v>0</v>
      </c>
      <c r="J19356">
        <v>0</v>
      </c>
      <c r="K19356" t="s">
        <v>74728</v>
      </c>
    </row>
    <row r="19357" spans="1:11" x14ac:dyDescent="0.3">
      <c r="A19357" t="s">
        <v>74729</v>
      </c>
      <c r="B19357" t="s">
        <v>74730</v>
      </c>
      <c r="C19357" t="s">
        <v>13</v>
      </c>
      <c r="D19357" t="s">
        <v>74731</v>
      </c>
      <c r="E19357" t="s">
        <v>15</v>
      </c>
      <c r="F19357" t="s">
        <v>16</v>
      </c>
      <c r="G19357" t="s">
        <v>8956</v>
      </c>
      <c r="H19357">
        <v>0</v>
      </c>
      <c r="I19357">
        <v>0</v>
      </c>
      <c r="J19357">
        <v>0</v>
      </c>
      <c r="K19357" t="s">
        <v>74732</v>
      </c>
    </row>
    <row r="19358" spans="1:11" x14ac:dyDescent="0.3">
      <c r="A19358" t="s">
        <v>74733</v>
      </c>
      <c r="B19358" t="s">
        <v>74734</v>
      </c>
      <c r="C19358" t="s">
        <v>27</v>
      </c>
      <c r="D19358" t="s">
        <v>74735</v>
      </c>
      <c r="E19358" t="s">
        <v>29</v>
      </c>
      <c r="F19358" t="s">
        <v>41</v>
      </c>
      <c r="G19358" t="s">
        <v>42</v>
      </c>
      <c r="H19358">
        <v>0</v>
      </c>
      <c r="I19358">
        <v>0</v>
      </c>
      <c r="J19358">
        <v>0</v>
      </c>
      <c r="K19358" t="s">
        <v>74736</v>
      </c>
    </row>
    <row r="19359" spans="1:11" x14ac:dyDescent="0.3">
      <c r="A19359" t="s">
        <v>74737</v>
      </c>
      <c r="B19359" t="s">
        <v>74738</v>
      </c>
      <c r="C19359" t="s">
        <v>147</v>
      </c>
      <c r="D19359" t="s">
        <v>74739</v>
      </c>
      <c r="E19359" t="s">
        <v>59940</v>
      </c>
      <c r="F19359" t="s">
        <v>12193</v>
      </c>
      <c r="G19359" t="s">
        <v>42</v>
      </c>
      <c r="H19359">
        <v>0</v>
      </c>
      <c r="I19359">
        <v>0</v>
      </c>
      <c r="J19359">
        <v>0</v>
      </c>
      <c r="K19359" t="s">
        <v>74740</v>
      </c>
    </row>
    <row r="19360" spans="1:11" x14ac:dyDescent="0.3">
      <c r="A19360" t="s">
        <v>74741</v>
      </c>
      <c r="B19360" t="s">
        <v>74742</v>
      </c>
      <c r="C19360" t="s">
        <v>27</v>
      </c>
      <c r="D19360" t="s">
        <v>74743</v>
      </c>
      <c r="E19360" t="s">
        <v>29</v>
      </c>
      <c r="F19360" t="s">
        <v>41</v>
      </c>
      <c r="G19360" t="s">
        <v>42</v>
      </c>
      <c r="H19360">
        <v>0</v>
      </c>
      <c r="I19360">
        <v>0</v>
      </c>
      <c r="J19360">
        <v>0</v>
      </c>
      <c r="K19360" t="s">
        <v>74744</v>
      </c>
    </row>
    <row r="19361" spans="1:11" x14ac:dyDescent="0.3">
      <c r="A19361" t="s">
        <v>74745</v>
      </c>
      <c r="B19361" t="s">
        <v>74746</v>
      </c>
      <c r="C19361" t="s">
        <v>27</v>
      </c>
      <c r="D19361" t="s">
        <v>74747</v>
      </c>
      <c r="E19361" t="s">
        <v>29</v>
      </c>
      <c r="F19361" t="s">
        <v>41</v>
      </c>
      <c r="G19361" t="s">
        <v>42</v>
      </c>
      <c r="H19361">
        <v>0</v>
      </c>
      <c r="I19361">
        <v>0</v>
      </c>
      <c r="J19361">
        <v>0</v>
      </c>
      <c r="K19361" t="s">
        <v>74748</v>
      </c>
    </row>
    <row r="19362" spans="1:11" x14ac:dyDescent="0.3">
      <c r="A19362" t="s">
        <v>74749</v>
      </c>
      <c r="C19362" t="s">
        <v>27</v>
      </c>
      <c r="D19362" t="s">
        <v>74675</v>
      </c>
      <c r="E19362" t="s">
        <v>29</v>
      </c>
      <c r="F19362" t="s">
        <v>41</v>
      </c>
      <c r="G19362" t="s">
        <v>42</v>
      </c>
      <c r="H19362">
        <v>0</v>
      </c>
      <c r="I19362">
        <v>0</v>
      </c>
      <c r="J19362">
        <v>0</v>
      </c>
      <c r="K19362" t="s">
        <v>74750</v>
      </c>
    </row>
    <row r="19363" spans="1:11" x14ac:dyDescent="0.3">
      <c r="A19363" t="s">
        <v>74751</v>
      </c>
      <c r="B19363" t="s">
        <v>74752</v>
      </c>
      <c r="C19363" t="s">
        <v>558</v>
      </c>
      <c r="D19363" t="s">
        <v>74753</v>
      </c>
      <c r="E19363" t="s">
        <v>18607</v>
      </c>
      <c r="F19363" t="s">
        <v>1148</v>
      </c>
      <c r="G19363" t="s">
        <v>17075</v>
      </c>
      <c r="H19363">
        <v>0</v>
      </c>
      <c r="I19363">
        <v>0</v>
      </c>
      <c r="J19363">
        <v>0</v>
      </c>
      <c r="K19363" t="s">
        <v>74754</v>
      </c>
    </row>
    <row r="19364" spans="1:11" x14ac:dyDescent="0.3">
      <c r="A19364" t="s">
        <v>74755</v>
      </c>
      <c r="B19364" t="s">
        <v>74756</v>
      </c>
      <c r="C19364" t="s">
        <v>27</v>
      </c>
      <c r="D19364" t="s">
        <v>74757</v>
      </c>
      <c r="E19364" t="s">
        <v>29</v>
      </c>
      <c r="F19364" t="s">
        <v>41</v>
      </c>
      <c r="G19364" t="s">
        <v>42</v>
      </c>
      <c r="H19364">
        <v>0</v>
      </c>
      <c r="I19364">
        <v>0</v>
      </c>
      <c r="J19364">
        <v>0</v>
      </c>
      <c r="K19364" t="s">
        <v>74758</v>
      </c>
    </row>
    <row r="19365" spans="1:11" x14ac:dyDescent="0.3">
      <c r="A19365" t="s">
        <v>74759</v>
      </c>
      <c r="C19365" t="s">
        <v>27</v>
      </c>
      <c r="D19365" t="s">
        <v>74760</v>
      </c>
      <c r="E19365" t="s">
        <v>29</v>
      </c>
      <c r="F19365" t="s">
        <v>41</v>
      </c>
      <c r="G19365" t="s">
        <v>42</v>
      </c>
      <c r="H19365">
        <v>0</v>
      </c>
      <c r="I19365">
        <v>0</v>
      </c>
      <c r="J19365">
        <v>0</v>
      </c>
      <c r="K19365" t="s">
        <v>74761</v>
      </c>
    </row>
    <row r="19366" spans="1:11" x14ac:dyDescent="0.3">
      <c r="A19366" t="s">
        <v>74762</v>
      </c>
      <c r="C19366" t="s">
        <v>27</v>
      </c>
      <c r="D19366" t="s">
        <v>74763</v>
      </c>
      <c r="E19366" t="s">
        <v>29</v>
      </c>
      <c r="F19366" t="s">
        <v>41</v>
      </c>
      <c r="G19366" t="s">
        <v>42</v>
      </c>
      <c r="H19366">
        <v>0</v>
      </c>
      <c r="I19366">
        <v>0</v>
      </c>
      <c r="J19366">
        <v>0</v>
      </c>
      <c r="K19366" t="s">
        <v>74764</v>
      </c>
    </row>
    <row r="19367" spans="1:11" x14ac:dyDescent="0.3">
      <c r="A19367" t="s">
        <v>74765</v>
      </c>
      <c r="B19367" t="s">
        <v>74766</v>
      </c>
      <c r="C19367" t="s">
        <v>27</v>
      </c>
      <c r="D19367" t="s">
        <v>74767</v>
      </c>
      <c r="E19367" t="s">
        <v>29</v>
      </c>
      <c r="F19367" t="s">
        <v>41</v>
      </c>
      <c r="G19367" t="s">
        <v>42</v>
      </c>
      <c r="H19367">
        <v>0</v>
      </c>
      <c r="I19367">
        <v>0</v>
      </c>
      <c r="J19367">
        <v>0</v>
      </c>
      <c r="K19367" t="s">
        <v>74768</v>
      </c>
    </row>
    <row r="19368" spans="1:11" x14ac:dyDescent="0.3">
      <c r="A19368" t="s">
        <v>74769</v>
      </c>
      <c r="B19368" t="s">
        <v>74770</v>
      </c>
      <c r="C19368" t="s">
        <v>13</v>
      </c>
      <c r="D19368" t="s">
        <v>74771</v>
      </c>
      <c r="E19368" t="s">
        <v>15</v>
      </c>
      <c r="F19368" t="s">
        <v>16</v>
      </c>
      <c r="G19368" t="s">
        <v>1062</v>
      </c>
      <c r="H19368">
        <v>0</v>
      </c>
      <c r="I19368">
        <v>0</v>
      </c>
      <c r="J19368">
        <v>0</v>
      </c>
      <c r="K19368" t="s">
        <v>74772</v>
      </c>
    </row>
    <row r="19369" spans="1:11" x14ac:dyDescent="0.3">
      <c r="A19369" t="s">
        <v>74773</v>
      </c>
      <c r="B19369" t="s">
        <v>74774</v>
      </c>
      <c r="C19369" t="s">
        <v>27</v>
      </c>
      <c r="D19369" t="s">
        <v>74775</v>
      </c>
      <c r="E19369" t="s">
        <v>29</v>
      </c>
      <c r="F19369" t="s">
        <v>41</v>
      </c>
      <c r="G19369" t="s">
        <v>42</v>
      </c>
      <c r="H19369">
        <v>0</v>
      </c>
      <c r="I19369">
        <v>0</v>
      </c>
      <c r="J19369">
        <v>0</v>
      </c>
      <c r="K19369" t="s">
        <v>74776</v>
      </c>
    </row>
    <row r="19370" spans="1:11" x14ac:dyDescent="0.3">
      <c r="A19370" t="s">
        <v>74777</v>
      </c>
      <c r="B19370" t="s">
        <v>74778</v>
      </c>
      <c r="C19370" t="s">
        <v>27</v>
      </c>
      <c r="D19370" t="s">
        <v>74779</v>
      </c>
      <c r="E19370" t="s">
        <v>29</v>
      </c>
      <c r="F19370" t="s">
        <v>41</v>
      </c>
      <c r="G19370" t="s">
        <v>3489</v>
      </c>
      <c r="H19370">
        <v>0</v>
      </c>
      <c r="I19370">
        <v>0</v>
      </c>
      <c r="J19370">
        <v>0</v>
      </c>
      <c r="K19370" t="s">
        <v>74780</v>
      </c>
    </row>
    <row r="19371" spans="1:11" x14ac:dyDescent="0.3">
      <c r="A19371" t="s">
        <v>74781</v>
      </c>
      <c r="B19371" t="s">
        <v>74782</v>
      </c>
      <c r="C19371" t="s">
        <v>13</v>
      </c>
      <c r="D19371" t="s">
        <v>74783</v>
      </c>
      <c r="E19371" t="s">
        <v>66835</v>
      </c>
      <c r="F19371" t="s">
        <v>16</v>
      </c>
      <c r="G19371" t="s">
        <v>14569</v>
      </c>
      <c r="H19371">
        <v>0</v>
      </c>
      <c r="I19371">
        <v>0</v>
      </c>
      <c r="J19371">
        <v>0</v>
      </c>
      <c r="K19371" t="s">
        <v>74784</v>
      </c>
    </row>
    <row r="19372" spans="1:11" x14ac:dyDescent="0.3">
      <c r="A19372" t="s">
        <v>74785</v>
      </c>
      <c r="B19372" t="s">
        <v>74786</v>
      </c>
      <c r="C19372" t="s">
        <v>13</v>
      </c>
      <c r="D19372" t="s">
        <v>74787</v>
      </c>
      <c r="E19372" t="s">
        <v>66835</v>
      </c>
      <c r="F19372" t="s">
        <v>16</v>
      </c>
      <c r="G19372" t="s">
        <v>1756</v>
      </c>
      <c r="H19372">
        <v>0</v>
      </c>
      <c r="I19372">
        <v>0</v>
      </c>
      <c r="J19372">
        <v>0</v>
      </c>
      <c r="K19372" t="s">
        <v>74788</v>
      </c>
    </row>
    <row r="19373" spans="1:11" x14ac:dyDescent="0.3">
      <c r="A19373" t="s">
        <v>74789</v>
      </c>
      <c r="C19373" t="s">
        <v>13</v>
      </c>
      <c r="D19373" t="s">
        <v>74790</v>
      </c>
      <c r="E19373" t="s">
        <v>66835</v>
      </c>
      <c r="F19373" t="s">
        <v>16</v>
      </c>
      <c r="G19373" t="s">
        <v>42</v>
      </c>
      <c r="H19373">
        <v>0</v>
      </c>
      <c r="I19373">
        <v>0</v>
      </c>
      <c r="J19373">
        <v>0</v>
      </c>
      <c r="K19373" t="s">
        <v>74791</v>
      </c>
    </row>
    <row r="19374" spans="1:11" x14ac:dyDescent="0.3">
      <c r="A19374" t="s">
        <v>74792</v>
      </c>
      <c r="B19374" t="s">
        <v>74793</v>
      </c>
      <c r="C19374" t="s">
        <v>27</v>
      </c>
      <c r="D19374" t="s">
        <v>74794</v>
      </c>
      <c r="E19374" t="s">
        <v>29</v>
      </c>
      <c r="F19374" t="s">
        <v>41</v>
      </c>
      <c r="G19374" t="s">
        <v>42</v>
      </c>
      <c r="H19374">
        <v>0</v>
      </c>
      <c r="I19374">
        <v>0</v>
      </c>
      <c r="J19374">
        <v>0</v>
      </c>
      <c r="K19374" t="s">
        <v>74795</v>
      </c>
    </row>
    <row r="19375" spans="1:11" x14ac:dyDescent="0.3">
      <c r="A19375" t="s">
        <v>74796</v>
      </c>
      <c r="B19375" t="s">
        <v>74797</v>
      </c>
      <c r="C19375" t="s">
        <v>558</v>
      </c>
      <c r="D19375" t="s">
        <v>74798</v>
      </c>
      <c r="E19375" t="s">
        <v>18607</v>
      </c>
      <c r="F19375" t="s">
        <v>7392</v>
      </c>
      <c r="G19375" t="s">
        <v>6145</v>
      </c>
      <c r="H19375">
        <v>0</v>
      </c>
      <c r="I19375">
        <v>0</v>
      </c>
      <c r="J19375">
        <v>0</v>
      </c>
      <c r="K19375" t="s">
        <v>74799</v>
      </c>
    </row>
    <row r="19376" spans="1:11" x14ac:dyDescent="0.3">
      <c r="A19376" t="s">
        <v>74800</v>
      </c>
      <c r="B19376" t="s">
        <v>74801</v>
      </c>
      <c r="C19376" t="s">
        <v>558</v>
      </c>
      <c r="D19376" t="s">
        <v>74802</v>
      </c>
      <c r="E19376" t="s">
        <v>18607</v>
      </c>
      <c r="F19376" t="s">
        <v>16</v>
      </c>
      <c r="G19376" t="s">
        <v>17</v>
      </c>
      <c r="H19376">
        <v>0</v>
      </c>
      <c r="I19376">
        <v>0</v>
      </c>
      <c r="J19376">
        <v>0</v>
      </c>
      <c r="K19376" t="s">
        <v>74803</v>
      </c>
    </row>
    <row r="19377" spans="1:11" x14ac:dyDescent="0.3">
      <c r="A19377" t="s">
        <v>74804</v>
      </c>
      <c r="B19377" t="s">
        <v>74805</v>
      </c>
      <c r="C19377" t="s">
        <v>27</v>
      </c>
      <c r="D19377" t="s">
        <v>74806</v>
      </c>
      <c r="E19377" t="s">
        <v>29</v>
      </c>
      <c r="F19377" t="s">
        <v>41</v>
      </c>
      <c r="G19377" t="s">
        <v>42</v>
      </c>
      <c r="H19377">
        <v>0</v>
      </c>
      <c r="I19377">
        <v>0</v>
      </c>
      <c r="J19377">
        <v>0</v>
      </c>
      <c r="K19377" t="s">
        <v>74807</v>
      </c>
    </row>
    <row r="19378" spans="1:11" x14ac:dyDescent="0.3">
      <c r="A19378" t="s">
        <v>74808</v>
      </c>
      <c r="B19378" t="s">
        <v>74809</v>
      </c>
      <c r="C19378" t="s">
        <v>13</v>
      </c>
      <c r="D19378" t="s">
        <v>74810</v>
      </c>
      <c r="E19378" t="s">
        <v>15</v>
      </c>
      <c r="F19378" t="s">
        <v>16</v>
      </c>
      <c r="G19378" t="s">
        <v>83</v>
      </c>
      <c r="H19378">
        <v>0</v>
      </c>
      <c r="I19378">
        <v>0</v>
      </c>
      <c r="J19378">
        <v>0</v>
      </c>
      <c r="K19378" t="s">
        <v>74811</v>
      </c>
    </row>
    <row r="19379" spans="1:11" x14ac:dyDescent="0.3">
      <c r="A19379" t="s">
        <v>74812</v>
      </c>
      <c r="B19379" t="s">
        <v>74813</v>
      </c>
      <c r="C19379" t="s">
        <v>558</v>
      </c>
      <c r="D19379" t="s">
        <v>74814</v>
      </c>
      <c r="E19379" t="s">
        <v>18607</v>
      </c>
      <c r="F19379" t="s">
        <v>6589</v>
      </c>
      <c r="G19379" t="s">
        <v>2093</v>
      </c>
      <c r="H19379">
        <v>0</v>
      </c>
      <c r="I19379">
        <v>0</v>
      </c>
      <c r="J19379">
        <v>0</v>
      </c>
      <c r="K19379" t="s">
        <v>74815</v>
      </c>
    </row>
    <row r="19380" spans="1:11" x14ac:dyDescent="0.3">
      <c r="A19380" t="s">
        <v>74816</v>
      </c>
      <c r="B19380" t="s">
        <v>74817</v>
      </c>
      <c r="C19380" t="s">
        <v>27</v>
      </c>
      <c r="D19380" t="s">
        <v>74818</v>
      </c>
      <c r="E19380" t="s">
        <v>29</v>
      </c>
      <c r="F19380" t="s">
        <v>41</v>
      </c>
      <c r="G19380" t="s">
        <v>42</v>
      </c>
      <c r="H19380">
        <v>0</v>
      </c>
      <c r="I19380">
        <v>0</v>
      </c>
      <c r="J19380">
        <v>0</v>
      </c>
      <c r="K19380" t="s">
        <v>74819</v>
      </c>
    </row>
    <row r="19381" spans="1:11" x14ac:dyDescent="0.3">
      <c r="A19381" t="s">
        <v>74820</v>
      </c>
      <c r="B19381" t="s">
        <v>74821</v>
      </c>
      <c r="C19381" t="s">
        <v>558</v>
      </c>
      <c r="D19381" t="s">
        <v>74822</v>
      </c>
      <c r="E19381" t="s">
        <v>32599</v>
      </c>
      <c r="F19381" t="s">
        <v>16</v>
      </c>
      <c r="G19381" t="s">
        <v>52847</v>
      </c>
      <c r="H19381">
        <v>0</v>
      </c>
      <c r="I19381">
        <v>0</v>
      </c>
      <c r="J19381">
        <v>0</v>
      </c>
      <c r="K19381" t="s">
        <v>74823</v>
      </c>
    </row>
    <row r="19382" spans="1:11" x14ac:dyDescent="0.3">
      <c r="A19382" t="s">
        <v>74824</v>
      </c>
      <c r="B19382" t="s">
        <v>74825</v>
      </c>
      <c r="C19382" t="s">
        <v>558</v>
      </c>
      <c r="D19382" t="s">
        <v>74826</v>
      </c>
      <c r="E19382" t="s">
        <v>19698</v>
      </c>
      <c r="F19382" t="s">
        <v>16</v>
      </c>
      <c r="G19382" t="s">
        <v>1766</v>
      </c>
      <c r="H19382">
        <v>0</v>
      </c>
      <c r="I19382">
        <v>0</v>
      </c>
      <c r="J19382">
        <v>0</v>
      </c>
      <c r="K19382" t="s">
        <v>74827</v>
      </c>
    </row>
    <row r="19383" spans="1:11" x14ac:dyDescent="0.3">
      <c r="A19383" t="s">
        <v>74828</v>
      </c>
      <c r="B19383" t="s">
        <v>74829</v>
      </c>
      <c r="C19383" t="s">
        <v>20</v>
      </c>
      <c r="D19383" t="s">
        <v>74830</v>
      </c>
      <c r="E19383" t="s">
        <v>71202</v>
      </c>
      <c r="F19383" t="s">
        <v>4951</v>
      </c>
      <c r="G19383" t="s">
        <v>1766</v>
      </c>
      <c r="H19383">
        <v>0</v>
      </c>
      <c r="I19383">
        <v>0</v>
      </c>
      <c r="J19383">
        <v>0</v>
      </c>
      <c r="K19383" t="s">
        <v>74831</v>
      </c>
    </row>
    <row r="19384" spans="1:11" x14ac:dyDescent="0.3">
      <c r="A19384" t="s">
        <v>74832</v>
      </c>
      <c r="B19384" t="s">
        <v>74833</v>
      </c>
      <c r="C19384" t="s">
        <v>558</v>
      </c>
      <c r="D19384" t="s">
        <v>74834</v>
      </c>
      <c r="E19384" t="s">
        <v>18607</v>
      </c>
      <c r="F19384" t="s">
        <v>14582</v>
      </c>
      <c r="G19384" t="s">
        <v>18119</v>
      </c>
      <c r="H19384">
        <v>0</v>
      </c>
      <c r="I19384">
        <v>0</v>
      </c>
      <c r="J19384">
        <v>0</v>
      </c>
      <c r="K19384" t="s">
        <v>74835</v>
      </c>
    </row>
    <row r="19385" spans="1:11" x14ac:dyDescent="0.3">
      <c r="A19385" t="s">
        <v>74836</v>
      </c>
      <c r="B19385" t="s">
        <v>74837</v>
      </c>
      <c r="C19385" t="s">
        <v>558</v>
      </c>
      <c r="D19385" t="s">
        <v>74838</v>
      </c>
      <c r="E19385" t="s">
        <v>18607</v>
      </c>
      <c r="F19385" t="s">
        <v>16</v>
      </c>
      <c r="G19385" t="s">
        <v>3669</v>
      </c>
      <c r="H19385">
        <v>0</v>
      </c>
      <c r="I19385">
        <v>0</v>
      </c>
      <c r="J19385">
        <v>0</v>
      </c>
      <c r="K19385" t="s">
        <v>74839</v>
      </c>
    </row>
    <row r="19386" spans="1:11" x14ac:dyDescent="0.3">
      <c r="A19386" t="s">
        <v>74840</v>
      </c>
      <c r="B19386" t="s">
        <v>74841</v>
      </c>
      <c r="C19386" t="s">
        <v>27</v>
      </c>
      <c r="D19386" t="s">
        <v>74842</v>
      </c>
      <c r="E19386" t="s">
        <v>29</v>
      </c>
      <c r="F19386" t="s">
        <v>41</v>
      </c>
      <c r="G19386" t="s">
        <v>42</v>
      </c>
      <c r="H19386">
        <v>0</v>
      </c>
      <c r="I19386">
        <v>0</v>
      </c>
      <c r="J19386">
        <v>0</v>
      </c>
      <c r="K19386" t="s">
        <v>74843</v>
      </c>
    </row>
    <row r="19387" spans="1:11" x14ac:dyDescent="0.3">
      <c r="A19387" t="s">
        <v>74844</v>
      </c>
      <c r="C19387" t="s">
        <v>27</v>
      </c>
      <c r="D19387" t="s">
        <v>74675</v>
      </c>
      <c r="E19387" t="s">
        <v>29</v>
      </c>
      <c r="F19387" t="s">
        <v>41</v>
      </c>
      <c r="G19387" t="s">
        <v>42</v>
      </c>
      <c r="H19387">
        <v>0</v>
      </c>
      <c r="I19387">
        <v>0</v>
      </c>
      <c r="J19387">
        <v>0</v>
      </c>
      <c r="K19387" t="s">
        <v>74845</v>
      </c>
    </row>
    <row r="19388" spans="1:11" x14ac:dyDescent="0.3">
      <c r="A19388" t="s">
        <v>74846</v>
      </c>
      <c r="B19388" t="s">
        <v>74847</v>
      </c>
      <c r="C19388" t="s">
        <v>558</v>
      </c>
      <c r="D19388" t="s">
        <v>74848</v>
      </c>
      <c r="E19388" t="s">
        <v>1692</v>
      </c>
      <c r="F19388" t="s">
        <v>16</v>
      </c>
      <c r="G19388" t="s">
        <v>2951</v>
      </c>
      <c r="H19388">
        <v>0</v>
      </c>
      <c r="I19388">
        <v>0</v>
      </c>
      <c r="J19388">
        <v>0</v>
      </c>
      <c r="K19388" t="s">
        <v>74849</v>
      </c>
    </row>
    <row r="19389" spans="1:11" x14ac:dyDescent="0.3">
      <c r="A19389" t="s">
        <v>74850</v>
      </c>
      <c r="C19389" t="s">
        <v>147</v>
      </c>
      <c r="D19389" t="s">
        <v>74851</v>
      </c>
      <c r="E19389" t="s">
        <v>59940</v>
      </c>
      <c r="F19389" t="s">
        <v>24914</v>
      </c>
      <c r="G19389" t="s">
        <v>42</v>
      </c>
      <c r="H19389">
        <v>0</v>
      </c>
      <c r="I19389">
        <v>0</v>
      </c>
      <c r="J19389">
        <v>0</v>
      </c>
      <c r="K19389" t="s">
        <v>74852</v>
      </c>
    </row>
    <row r="19390" spans="1:11" x14ac:dyDescent="0.3">
      <c r="A19390" t="s">
        <v>74853</v>
      </c>
      <c r="C19390" t="s">
        <v>27</v>
      </c>
      <c r="D19390" t="s">
        <v>74854</v>
      </c>
      <c r="E19390" t="s">
        <v>29</v>
      </c>
      <c r="F19390" t="s">
        <v>41</v>
      </c>
      <c r="G19390" t="s">
        <v>42</v>
      </c>
      <c r="H19390">
        <v>0</v>
      </c>
      <c r="I19390">
        <v>0</v>
      </c>
      <c r="J19390">
        <v>0</v>
      </c>
      <c r="K19390" t="s">
        <v>74855</v>
      </c>
    </row>
    <row r="19391" spans="1:11" x14ac:dyDescent="0.3">
      <c r="A19391" t="s">
        <v>74856</v>
      </c>
      <c r="C19391" t="s">
        <v>27</v>
      </c>
      <c r="D19391" t="s">
        <v>74857</v>
      </c>
      <c r="E19391" t="s">
        <v>29</v>
      </c>
      <c r="F19391" t="s">
        <v>41</v>
      </c>
      <c r="G19391" t="s">
        <v>42</v>
      </c>
      <c r="H19391">
        <v>0</v>
      </c>
      <c r="I19391">
        <v>0</v>
      </c>
      <c r="J19391">
        <v>0</v>
      </c>
      <c r="K19391" t="s">
        <v>74858</v>
      </c>
    </row>
    <row r="19392" spans="1:11" x14ac:dyDescent="0.3">
      <c r="A19392" t="s">
        <v>74859</v>
      </c>
      <c r="C19392" t="s">
        <v>27</v>
      </c>
      <c r="D19392" t="s">
        <v>74860</v>
      </c>
      <c r="E19392" t="s">
        <v>29</v>
      </c>
      <c r="F19392" t="s">
        <v>41</v>
      </c>
      <c r="G19392" t="s">
        <v>42</v>
      </c>
      <c r="H19392">
        <v>0</v>
      </c>
      <c r="I19392">
        <v>0</v>
      </c>
      <c r="J19392">
        <v>0</v>
      </c>
      <c r="K19392" t="s">
        <v>74861</v>
      </c>
    </row>
    <row r="19393" spans="1:11" x14ac:dyDescent="0.3">
      <c r="A19393" t="s">
        <v>74862</v>
      </c>
      <c r="C19393" t="s">
        <v>27</v>
      </c>
      <c r="D19393" t="s">
        <v>74863</v>
      </c>
      <c r="E19393" t="s">
        <v>29</v>
      </c>
      <c r="F19393" t="s">
        <v>41</v>
      </c>
      <c r="G19393" t="s">
        <v>42</v>
      </c>
      <c r="H19393">
        <v>0</v>
      </c>
      <c r="I19393">
        <v>0</v>
      </c>
      <c r="J19393">
        <v>0</v>
      </c>
      <c r="K19393" t="s">
        <v>74864</v>
      </c>
    </row>
    <row r="19394" spans="1:11" x14ac:dyDescent="0.3">
      <c r="A19394" t="s">
        <v>74865</v>
      </c>
      <c r="C19394" t="s">
        <v>27</v>
      </c>
      <c r="D19394" t="s">
        <v>74866</v>
      </c>
      <c r="E19394" t="s">
        <v>29</v>
      </c>
      <c r="F19394" t="s">
        <v>41</v>
      </c>
      <c r="G19394" t="s">
        <v>42</v>
      </c>
      <c r="H19394">
        <v>0</v>
      </c>
      <c r="I19394">
        <v>0</v>
      </c>
      <c r="J19394">
        <v>0</v>
      </c>
      <c r="K19394" t="s">
        <v>74867</v>
      </c>
    </row>
    <row r="19395" spans="1:11" x14ac:dyDescent="0.3">
      <c r="A19395" t="s">
        <v>74868</v>
      </c>
      <c r="B19395" t="s">
        <v>74869</v>
      </c>
      <c r="C19395" t="s">
        <v>20</v>
      </c>
      <c r="D19395" t="s">
        <v>74870</v>
      </c>
      <c r="E19395" t="s">
        <v>71202</v>
      </c>
      <c r="F19395" t="s">
        <v>16</v>
      </c>
      <c r="G19395" t="s">
        <v>6744</v>
      </c>
      <c r="H19395">
        <v>0</v>
      </c>
      <c r="I19395">
        <v>0</v>
      </c>
      <c r="J19395">
        <v>0</v>
      </c>
      <c r="K19395" t="s">
        <v>74871</v>
      </c>
    </row>
    <row r="19396" spans="1:11" x14ac:dyDescent="0.3">
      <c r="A19396" t="s">
        <v>74872</v>
      </c>
      <c r="B19396" t="s">
        <v>74873</v>
      </c>
      <c r="C19396" t="s">
        <v>147</v>
      </c>
      <c r="D19396" t="s">
        <v>74874</v>
      </c>
      <c r="E19396" t="s">
        <v>59940</v>
      </c>
      <c r="F19396" t="s">
        <v>13955</v>
      </c>
      <c r="G19396" t="s">
        <v>42</v>
      </c>
      <c r="H19396">
        <v>0</v>
      </c>
      <c r="I19396">
        <v>0</v>
      </c>
      <c r="J19396">
        <v>0</v>
      </c>
      <c r="K19396" t="s">
        <v>74875</v>
      </c>
    </row>
    <row r="19397" spans="1:11" x14ac:dyDescent="0.3">
      <c r="A19397" t="s">
        <v>74876</v>
      </c>
      <c r="B19397" t="s">
        <v>74877</v>
      </c>
      <c r="C19397" t="s">
        <v>147</v>
      </c>
      <c r="D19397" t="s">
        <v>74878</v>
      </c>
      <c r="E19397" t="s">
        <v>59940</v>
      </c>
      <c r="F19397" t="s">
        <v>4174</v>
      </c>
      <c r="G19397" t="s">
        <v>42</v>
      </c>
      <c r="H19397">
        <v>0</v>
      </c>
      <c r="I19397">
        <v>0</v>
      </c>
      <c r="J19397">
        <v>0</v>
      </c>
      <c r="K19397" t="s">
        <v>74879</v>
      </c>
    </row>
    <row r="19398" spans="1:11" x14ac:dyDescent="0.3">
      <c r="A19398" t="s">
        <v>74880</v>
      </c>
      <c r="B19398" t="s">
        <v>74881</v>
      </c>
      <c r="C19398" t="s">
        <v>147</v>
      </c>
      <c r="D19398" t="s">
        <v>74882</v>
      </c>
      <c r="E19398" t="s">
        <v>59940</v>
      </c>
      <c r="F19398" t="s">
        <v>6890</v>
      </c>
      <c r="G19398" t="s">
        <v>4960</v>
      </c>
      <c r="H19398">
        <v>0</v>
      </c>
      <c r="I19398">
        <v>0</v>
      </c>
      <c r="J19398">
        <v>0</v>
      </c>
      <c r="K19398" t="s">
        <v>74883</v>
      </c>
    </row>
    <row r="19399" spans="1:11" x14ac:dyDescent="0.3">
      <c r="A19399" t="s">
        <v>74884</v>
      </c>
      <c r="B19399" t="s">
        <v>74885</v>
      </c>
      <c r="C19399" t="s">
        <v>558</v>
      </c>
      <c r="D19399" t="s">
        <v>74886</v>
      </c>
      <c r="E19399" t="s">
        <v>1692</v>
      </c>
      <c r="F19399" t="s">
        <v>16</v>
      </c>
      <c r="G19399" t="s">
        <v>91</v>
      </c>
      <c r="H19399">
        <v>0</v>
      </c>
      <c r="I19399">
        <v>0</v>
      </c>
      <c r="J19399">
        <v>0</v>
      </c>
      <c r="K19399" t="s">
        <v>74887</v>
      </c>
    </row>
    <row r="19400" spans="1:11" x14ac:dyDescent="0.3">
      <c r="A19400" t="s">
        <v>74888</v>
      </c>
      <c r="C19400" t="s">
        <v>147</v>
      </c>
      <c r="D19400" t="s">
        <v>74889</v>
      </c>
      <c r="E19400" t="s">
        <v>59940</v>
      </c>
      <c r="F19400" t="s">
        <v>1697</v>
      </c>
      <c r="G19400" t="s">
        <v>42</v>
      </c>
      <c r="H19400">
        <v>0</v>
      </c>
      <c r="I19400">
        <v>0</v>
      </c>
      <c r="J19400">
        <v>0</v>
      </c>
      <c r="K19400" t="s">
        <v>74890</v>
      </c>
    </row>
    <row r="19401" spans="1:11" x14ac:dyDescent="0.3">
      <c r="A19401" t="s">
        <v>74891</v>
      </c>
      <c r="C19401" t="s">
        <v>147</v>
      </c>
      <c r="D19401" t="s">
        <v>74892</v>
      </c>
      <c r="E19401" t="s">
        <v>59940</v>
      </c>
      <c r="F19401" t="s">
        <v>1674</v>
      </c>
      <c r="G19401" t="s">
        <v>42</v>
      </c>
      <c r="H19401">
        <v>0</v>
      </c>
      <c r="I19401">
        <v>0</v>
      </c>
      <c r="J19401">
        <v>0</v>
      </c>
      <c r="K19401" t="s">
        <v>74893</v>
      </c>
    </row>
    <row r="19402" spans="1:11" x14ac:dyDescent="0.3">
      <c r="A19402" t="s">
        <v>74894</v>
      </c>
      <c r="B19402" t="s">
        <v>74895</v>
      </c>
      <c r="C19402" t="s">
        <v>20</v>
      </c>
      <c r="D19402" t="s">
        <v>74896</v>
      </c>
      <c r="E19402" t="s">
        <v>71202</v>
      </c>
      <c r="F19402" t="s">
        <v>16</v>
      </c>
      <c r="G19402" t="s">
        <v>529</v>
      </c>
      <c r="H19402">
        <v>0</v>
      </c>
      <c r="I19402">
        <v>0</v>
      </c>
      <c r="J19402">
        <v>0</v>
      </c>
      <c r="K19402" t="s">
        <v>74897</v>
      </c>
    </row>
    <row r="19403" spans="1:11" x14ac:dyDescent="0.3">
      <c r="A19403" t="s">
        <v>74898</v>
      </c>
      <c r="B19403" t="s">
        <v>74899</v>
      </c>
      <c r="C19403" t="s">
        <v>27</v>
      </c>
      <c r="D19403" t="s">
        <v>74900</v>
      </c>
      <c r="E19403" t="s">
        <v>29</v>
      </c>
      <c r="F19403" t="s">
        <v>16</v>
      </c>
      <c r="G19403" t="s">
        <v>279</v>
      </c>
      <c r="H19403">
        <v>0</v>
      </c>
      <c r="I19403">
        <v>0</v>
      </c>
      <c r="J19403">
        <v>0</v>
      </c>
      <c r="K19403" t="s">
        <v>74901</v>
      </c>
    </row>
    <row r="19404" spans="1:11" x14ac:dyDescent="0.3">
      <c r="A19404" t="s">
        <v>74902</v>
      </c>
      <c r="B19404" t="s">
        <v>74903</v>
      </c>
      <c r="C19404" t="s">
        <v>147</v>
      </c>
      <c r="D19404" t="s">
        <v>74904</v>
      </c>
      <c r="E19404" t="s">
        <v>59940</v>
      </c>
      <c r="F19404" t="s">
        <v>1986</v>
      </c>
      <c r="G19404" t="s">
        <v>42</v>
      </c>
      <c r="H19404">
        <v>0</v>
      </c>
      <c r="I19404">
        <v>0</v>
      </c>
      <c r="J19404">
        <v>0</v>
      </c>
      <c r="K19404" t="s">
        <v>74905</v>
      </c>
    </row>
    <row r="19405" spans="1:11" x14ac:dyDescent="0.3">
      <c r="A19405" t="s">
        <v>74906</v>
      </c>
      <c r="B19405" t="s">
        <v>74907</v>
      </c>
      <c r="C19405" t="s">
        <v>147</v>
      </c>
      <c r="D19405" t="s">
        <v>74908</v>
      </c>
      <c r="E19405" t="s">
        <v>59940</v>
      </c>
      <c r="F19405" t="s">
        <v>10052</v>
      </c>
      <c r="G19405" t="s">
        <v>42</v>
      </c>
      <c r="H19405">
        <v>0</v>
      </c>
      <c r="I19405">
        <v>0</v>
      </c>
      <c r="J19405">
        <v>0</v>
      </c>
      <c r="K19405" t="s">
        <v>74909</v>
      </c>
    </row>
    <row r="19406" spans="1:11" x14ac:dyDescent="0.3">
      <c r="A19406" t="s">
        <v>74910</v>
      </c>
      <c r="B19406" t="s">
        <v>74911</v>
      </c>
      <c r="C19406" t="s">
        <v>20</v>
      </c>
      <c r="D19406" t="s">
        <v>74912</v>
      </c>
      <c r="E19406" t="s">
        <v>71202</v>
      </c>
      <c r="F19406" t="s">
        <v>6383</v>
      </c>
      <c r="G19406" t="s">
        <v>21522</v>
      </c>
      <c r="H19406">
        <v>0</v>
      </c>
      <c r="I19406">
        <v>0</v>
      </c>
      <c r="J19406">
        <v>0</v>
      </c>
      <c r="K19406" t="s">
        <v>74913</v>
      </c>
    </row>
    <row r="19407" spans="1:11" x14ac:dyDescent="0.3">
      <c r="A19407" t="s">
        <v>74914</v>
      </c>
      <c r="B19407" t="s">
        <v>74915</v>
      </c>
      <c r="C19407" t="s">
        <v>20</v>
      </c>
      <c r="D19407" t="s">
        <v>74916</v>
      </c>
      <c r="E19407" t="s">
        <v>71202</v>
      </c>
      <c r="F19407" t="s">
        <v>16</v>
      </c>
      <c r="G19407" t="s">
        <v>25839</v>
      </c>
      <c r="H19407">
        <v>0</v>
      </c>
      <c r="I19407">
        <v>0</v>
      </c>
      <c r="J19407">
        <v>0</v>
      </c>
      <c r="K19407" t="s">
        <v>74917</v>
      </c>
    </row>
    <row r="19408" spans="1:11" x14ac:dyDescent="0.3">
      <c r="A19408" t="s">
        <v>74918</v>
      </c>
      <c r="B19408" t="s">
        <v>74919</v>
      </c>
      <c r="C19408" t="s">
        <v>27</v>
      </c>
      <c r="D19408" t="s">
        <v>74920</v>
      </c>
      <c r="E19408" t="s">
        <v>29</v>
      </c>
      <c r="F19408" t="s">
        <v>16</v>
      </c>
      <c r="G19408" t="s">
        <v>3216</v>
      </c>
      <c r="H19408">
        <v>0</v>
      </c>
      <c r="I19408">
        <v>0</v>
      </c>
      <c r="J19408">
        <v>0</v>
      </c>
      <c r="K19408" t="s">
        <v>74921</v>
      </c>
    </row>
    <row r="19409" spans="1:11" x14ac:dyDescent="0.3">
      <c r="A19409" t="s">
        <v>74922</v>
      </c>
      <c r="B19409" t="s">
        <v>74923</v>
      </c>
      <c r="C19409" t="s">
        <v>558</v>
      </c>
      <c r="D19409" t="s">
        <v>74924</v>
      </c>
      <c r="E19409" t="s">
        <v>1692</v>
      </c>
      <c r="F19409" t="s">
        <v>16</v>
      </c>
      <c r="G19409" t="s">
        <v>20948</v>
      </c>
      <c r="H19409">
        <v>0</v>
      </c>
      <c r="I19409">
        <v>0</v>
      </c>
      <c r="J19409">
        <v>0</v>
      </c>
      <c r="K19409" t="s">
        <v>74925</v>
      </c>
    </row>
    <row r="19410" spans="1:11" x14ac:dyDescent="0.3">
      <c r="A19410" t="s">
        <v>74926</v>
      </c>
      <c r="B19410" t="s">
        <v>74927</v>
      </c>
      <c r="C19410" t="s">
        <v>20</v>
      </c>
      <c r="D19410" t="s">
        <v>74928</v>
      </c>
      <c r="E19410" t="s">
        <v>71202</v>
      </c>
      <c r="F19410" t="s">
        <v>16</v>
      </c>
      <c r="G19410" t="s">
        <v>2060</v>
      </c>
      <c r="H19410">
        <v>0</v>
      </c>
      <c r="I19410">
        <v>0</v>
      </c>
      <c r="J19410">
        <v>0</v>
      </c>
      <c r="K19410" t="s">
        <v>74929</v>
      </c>
    </row>
    <row r="19411" spans="1:11" x14ac:dyDescent="0.3">
      <c r="A19411" t="s">
        <v>74930</v>
      </c>
      <c r="B19411" t="s">
        <v>74931</v>
      </c>
      <c r="C19411" t="s">
        <v>20</v>
      </c>
      <c r="D19411" t="s">
        <v>74932</v>
      </c>
      <c r="E19411" t="s">
        <v>71202</v>
      </c>
      <c r="F19411" t="s">
        <v>16</v>
      </c>
      <c r="G19411" t="s">
        <v>542</v>
      </c>
      <c r="H19411">
        <v>0</v>
      </c>
      <c r="I19411">
        <v>0</v>
      </c>
      <c r="J19411">
        <v>0</v>
      </c>
      <c r="K19411" t="s">
        <v>74933</v>
      </c>
    </row>
    <row r="19412" spans="1:11" x14ac:dyDescent="0.3">
      <c r="A19412" t="s">
        <v>74934</v>
      </c>
      <c r="B19412" t="s">
        <v>74935</v>
      </c>
      <c r="C19412" t="s">
        <v>27</v>
      </c>
      <c r="D19412" t="s">
        <v>74936</v>
      </c>
      <c r="E19412" t="s">
        <v>29</v>
      </c>
      <c r="F19412" t="s">
        <v>41</v>
      </c>
      <c r="G19412" t="s">
        <v>42</v>
      </c>
      <c r="H19412">
        <v>0</v>
      </c>
      <c r="I19412">
        <v>0</v>
      </c>
      <c r="J19412">
        <v>0</v>
      </c>
      <c r="K19412" t="s">
        <v>74937</v>
      </c>
    </row>
    <row r="19413" spans="1:11" x14ac:dyDescent="0.3">
      <c r="A19413" t="s">
        <v>74938</v>
      </c>
      <c r="B19413" t="s">
        <v>74939</v>
      </c>
      <c r="C19413" t="s">
        <v>20</v>
      </c>
      <c r="D19413" t="s">
        <v>74940</v>
      </c>
      <c r="E19413" t="s">
        <v>71202</v>
      </c>
      <c r="F19413" t="s">
        <v>23415</v>
      </c>
      <c r="G19413" t="s">
        <v>42</v>
      </c>
      <c r="H19413">
        <v>0</v>
      </c>
      <c r="I19413">
        <v>0</v>
      </c>
      <c r="J19413">
        <v>0</v>
      </c>
      <c r="K19413" t="s">
        <v>74941</v>
      </c>
    </row>
    <row r="19414" spans="1:11" x14ac:dyDescent="0.3">
      <c r="A19414" t="s">
        <v>74942</v>
      </c>
      <c r="B19414" t="s">
        <v>74943</v>
      </c>
      <c r="C19414" t="s">
        <v>20</v>
      </c>
      <c r="D19414" t="s">
        <v>74944</v>
      </c>
      <c r="E19414" t="s">
        <v>71202</v>
      </c>
      <c r="F19414" t="s">
        <v>9398</v>
      </c>
      <c r="G19414" t="s">
        <v>42</v>
      </c>
      <c r="H19414">
        <v>0</v>
      </c>
      <c r="I19414">
        <v>0</v>
      </c>
      <c r="J19414">
        <v>0</v>
      </c>
      <c r="K19414" t="s">
        <v>74945</v>
      </c>
    </row>
    <row r="19415" spans="1:11" x14ac:dyDescent="0.3">
      <c r="A19415" t="s">
        <v>74946</v>
      </c>
      <c r="B19415" t="s">
        <v>74947</v>
      </c>
      <c r="C19415" t="s">
        <v>20</v>
      </c>
      <c r="D19415" t="s">
        <v>74948</v>
      </c>
      <c r="E19415" t="s">
        <v>71202</v>
      </c>
      <c r="F19415" t="s">
        <v>1723</v>
      </c>
      <c r="G19415" t="s">
        <v>2586</v>
      </c>
      <c r="H19415">
        <v>0</v>
      </c>
      <c r="I19415">
        <v>0</v>
      </c>
      <c r="J19415">
        <v>0</v>
      </c>
      <c r="K19415" t="s">
        <v>74949</v>
      </c>
    </row>
    <row r="19416" spans="1:11" x14ac:dyDescent="0.3">
      <c r="A19416" t="s">
        <v>74950</v>
      </c>
      <c r="C19416" t="s">
        <v>27</v>
      </c>
      <c r="D19416" t="s">
        <v>74951</v>
      </c>
      <c r="E19416" t="s">
        <v>29</v>
      </c>
      <c r="F19416" t="s">
        <v>41</v>
      </c>
      <c r="G19416" t="s">
        <v>42</v>
      </c>
      <c r="H19416">
        <v>0</v>
      </c>
      <c r="I19416">
        <v>0</v>
      </c>
      <c r="J19416">
        <v>0</v>
      </c>
      <c r="K19416" t="s">
        <v>74952</v>
      </c>
    </row>
    <row r="19417" spans="1:11" x14ac:dyDescent="0.3">
      <c r="A19417" t="s">
        <v>74953</v>
      </c>
      <c r="C19417" t="s">
        <v>20</v>
      </c>
      <c r="D19417" t="s">
        <v>46174</v>
      </c>
      <c r="E19417" t="s">
        <v>71202</v>
      </c>
      <c r="F19417" t="s">
        <v>5281</v>
      </c>
      <c r="G19417" t="s">
        <v>42</v>
      </c>
      <c r="H19417">
        <v>0</v>
      </c>
      <c r="I19417">
        <v>0</v>
      </c>
      <c r="J19417">
        <v>0</v>
      </c>
      <c r="K19417" t="s">
        <v>74954</v>
      </c>
    </row>
    <row r="19418" spans="1:11" x14ac:dyDescent="0.3">
      <c r="A19418" t="s">
        <v>74955</v>
      </c>
      <c r="C19418" t="s">
        <v>27</v>
      </c>
      <c r="D19418" t="s">
        <v>74956</v>
      </c>
      <c r="E19418" t="s">
        <v>29</v>
      </c>
      <c r="F19418" t="s">
        <v>12600</v>
      </c>
      <c r="G19418" t="s">
        <v>42</v>
      </c>
      <c r="H19418">
        <v>0</v>
      </c>
      <c r="I19418">
        <v>0</v>
      </c>
      <c r="J19418">
        <v>0</v>
      </c>
      <c r="K19418" t="s">
        <v>74957</v>
      </c>
    </row>
    <row r="19419" spans="1:11" x14ac:dyDescent="0.3">
      <c r="A19419" t="s">
        <v>74958</v>
      </c>
      <c r="B19419" t="s">
        <v>74959</v>
      </c>
      <c r="C19419" t="s">
        <v>13</v>
      </c>
      <c r="D19419" t="e">
        <f>노멀 모드.</f>
        <v>#NAME?</v>
      </c>
      <c r="E19419" t="s">
        <v>15</v>
      </c>
      <c r="F19419" t="s">
        <v>16</v>
      </c>
      <c r="G19419" t="s">
        <v>2318</v>
      </c>
      <c r="H19419">
        <v>0</v>
      </c>
      <c r="I19419">
        <v>0</v>
      </c>
      <c r="J19419">
        <v>0</v>
      </c>
      <c r="K19419" t="s">
        <v>74960</v>
      </c>
    </row>
    <row r="19420" spans="1:11" x14ac:dyDescent="0.3">
      <c r="A19420" t="s">
        <v>74961</v>
      </c>
      <c r="B19420" t="s">
        <v>74962</v>
      </c>
      <c r="C19420" t="s">
        <v>20</v>
      </c>
      <c r="D19420" t="s">
        <v>74963</v>
      </c>
      <c r="E19420" t="s">
        <v>71202</v>
      </c>
      <c r="F19420" t="s">
        <v>1947</v>
      </c>
      <c r="G19420" t="s">
        <v>42</v>
      </c>
      <c r="H19420">
        <v>0</v>
      </c>
      <c r="I19420">
        <v>0</v>
      </c>
      <c r="J19420">
        <v>0</v>
      </c>
      <c r="K19420" t="s">
        <v>74964</v>
      </c>
    </row>
    <row r="19421" spans="1:11" x14ac:dyDescent="0.3">
      <c r="A19421" t="s">
        <v>74965</v>
      </c>
      <c r="B19421" t="s">
        <v>37657</v>
      </c>
      <c r="C19421" t="s">
        <v>20</v>
      </c>
      <c r="D19421" t="s">
        <v>74966</v>
      </c>
      <c r="E19421" t="s">
        <v>71202</v>
      </c>
      <c r="F19421" t="s">
        <v>1123</v>
      </c>
      <c r="G19421" t="s">
        <v>5815</v>
      </c>
      <c r="H19421">
        <v>0</v>
      </c>
      <c r="I19421">
        <v>0</v>
      </c>
      <c r="J19421">
        <v>0</v>
      </c>
      <c r="K19421" t="s">
        <v>74967</v>
      </c>
    </row>
    <row r="19422" spans="1:11" x14ac:dyDescent="0.3">
      <c r="A19422" t="s">
        <v>74968</v>
      </c>
      <c r="B19422" t="s">
        <v>71354</v>
      </c>
      <c r="C19422" t="s">
        <v>13</v>
      </c>
      <c r="D19422" t="s">
        <v>74969</v>
      </c>
      <c r="E19422" t="s">
        <v>66835</v>
      </c>
      <c r="F19422" t="s">
        <v>16</v>
      </c>
      <c r="G19422" t="s">
        <v>26999</v>
      </c>
      <c r="H19422">
        <v>0</v>
      </c>
      <c r="I19422">
        <v>0</v>
      </c>
      <c r="J19422">
        <v>0</v>
      </c>
      <c r="K19422" t="s">
        <v>74970</v>
      </c>
    </row>
    <row r="19423" spans="1:11" x14ac:dyDescent="0.3">
      <c r="A19423" t="s">
        <v>74971</v>
      </c>
      <c r="C19423" t="s">
        <v>27</v>
      </c>
      <c r="D19423" t="s">
        <v>74972</v>
      </c>
      <c r="E19423" t="s">
        <v>29</v>
      </c>
      <c r="F19423" t="s">
        <v>41</v>
      </c>
      <c r="G19423" t="s">
        <v>42</v>
      </c>
      <c r="H19423">
        <v>0</v>
      </c>
      <c r="I19423">
        <v>0</v>
      </c>
      <c r="J19423">
        <v>0</v>
      </c>
      <c r="K19423" t="s">
        <v>74973</v>
      </c>
    </row>
    <row r="19424" spans="1:11" x14ac:dyDescent="0.3">
      <c r="A19424" t="s">
        <v>74974</v>
      </c>
      <c r="B19424" t="s">
        <v>74975</v>
      </c>
      <c r="C19424" t="s">
        <v>20</v>
      </c>
      <c r="D19424" t="s">
        <v>74976</v>
      </c>
      <c r="E19424" t="s">
        <v>71202</v>
      </c>
      <c r="F19424" t="s">
        <v>16</v>
      </c>
      <c r="G19424" t="s">
        <v>1822</v>
      </c>
      <c r="H19424">
        <v>0</v>
      </c>
      <c r="I19424">
        <v>0</v>
      </c>
      <c r="J19424">
        <v>0</v>
      </c>
      <c r="K19424" t="s">
        <v>74977</v>
      </c>
    </row>
    <row r="19425" spans="1:11" x14ac:dyDescent="0.3">
      <c r="A19425" t="s">
        <v>74978</v>
      </c>
      <c r="B19425" t="s">
        <v>74979</v>
      </c>
      <c r="C19425" t="s">
        <v>27</v>
      </c>
      <c r="D19425" t="s">
        <v>74980</v>
      </c>
      <c r="E19425" t="s">
        <v>29</v>
      </c>
      <c r="F19425" t="s">
        <v>41</v>
      </c>
      <c r="G19425" t="s">
        <v>42</v>
      </c>
      <c r="H19425">
        <v>0</v>
      </c>
      <c r="I19425">
        <v>0</v>
      </c>
      <c r="J19425">
        <v>0</v>
      </c>
      <c r="K19425" t="s">
        <v>74981</v>
      </c>
    </row>
    <row r="19426" spans="1:11" x14ac:dyDescent="0.3">
      <c r="A19426" t="s">
        <v>74982</v>
      </c>
      <c r="B19426" t="s">
        <v>74983</v>
      </c>
      <c r="C19426" t="s">
        <v>558</v>
      </c>
      <c r="D19426" t="s">
        <v>74984</v>
      </c>
      <c r="E19426" t="s">
        <v>34293</v>
      </c>
      <c r="F19426" t="s">
        <v>1981</v>
      </c>
      <c r="G19426" t="s">
        <v>52351</v>
      </c>
      <c r="H19426">
        <v>0</v>
      </c>
      <c r="I19426">
        <v>0</v>
      </c>
      <c r="J19426">
        <v>0</v>
      </c>
      <c r="K19426" t="s">
        <v>74985</v>
      </c>
    </row>
    <row r="19427" spans="1:11" x14ac:dyDescent="0.3">
      <c r="A19427" t="s">
        <v>74986</v>
      </c>
      <c r="B19427" t="s">
        <v>74987</v>
      </c>
      <c r="C19427" t="s">
        <v>13</v>
      </c>
      <c r="D19427" t="s">
        <v>74988</v>
      </c>
      <c r="E19427" t="s">
        <v>15</v>
      </c>
      <c r="F19427" t="s">
        <v>16</v>
      </c>
      <c r="G19427" t="s">
        <v>126</v>
      </c>
      <c r="H19427">
        <v>0</v>
      </c>
      <c r="I19427">
        <v>0</v>
      </c>
      <c r="J19427">
        <v>0</v>
      </c>
      <c r="K19427" t="s">
        <v>74989</v>
      </c>
    </row>
    <row r="19428" spans="1:11" x14ac:dyDescent="0.3">
      <c r="A19428" t="s">
        <v>74990</v>
      </c>
      <c r="C19428" t="s">
        <v>27</v>
      </c>
      <c r="D19428" t="s">
        <v>74991</v>
      </c>
      <c r="E19428" t="s">
        <v>29</v>
      </c>
      <c r="F19428" t="s">
        <v>16</v>
      </c>
      <c r="G19428" t="s">
        <v>516</v>
      </c>
      <c r="H19428">
        <v>0</v>
      </c>
      <c r="I19428">
        <v>0</v>
      </c>
      <c r="J19428">
        <v>0</v>
      </c>
      <c r="K19428" t="s">
        <v>74992</v>
      </c>
    </row>
    <row r="19429" spans="1:11" x14ac:dyDescent="0.3">
      <c r="A19429" t="s">
        <v>74993</v>
      </c>
      <c r="B19429" t="s">
        <v>74994</v>
      </c>
      <c r="C19429" t="s">
        <v>558</v>
      </c>
      <c r="D19429" t="s">
        <v>74995</v>
      </c>
      <c r="E19429" t="s">
        <v>2102</v>
      </c>
      <c r="F19429" t="s">
        <v>16</v>
      </c>
      <c r="G19429" t="s">
        <v>13894</v>
      </c>
      <c r="H19429">
        <v>0</v>
      </c>
      <c r="I19429">
        <v>0</v>
      </c>
      <c r="J19429">
        <v>0</v>
      </c>
      <c r="K19429" t="s">
        <v>74996</v>
      </c>
    </row>
    <row r="19430" spans="1:11" x14ac:dyDescent="0.3">
      <c r="A19430" t="s">
        <v>74997</v>
      </c>
      <c r="B19430" t="s">
        <v>74998</v>
      </c>
      <c r="C19430" t="s">
        <v>558</v>
      </c>
      <c r="D19430" t="s">
        <v>74999</v>
      </c>
      <c r="E19430" t="s">
        <v>2102</v>
      </c>
      <c r="F19430" t="s">
        <v>16</v>
      </c>
      <c r="G19430" t="s">
        <v>1693</v>
      </c>
      <c r="H19430">
        <v>0</v>
      </c>
      <c r="I19430">
        <v>0</v>
      </c>
      <c r="J19430">
        <v>0</v>
      </c>
      <c r="K19430" t="s">
        <v>75000</v>
      </c>
    </row>
    <row r="19431" spans="1:11" x14ac:dyDescent="0.3">
      <c r="A19431" t="s">
        <v>75001</v>
      </c>
      <c r="B19431" t="s">
        <v>75002</v>
      </c>
      <c r="C19431" t="s">
        <v>27</v>
      </c>
      <c r="D19431" t="s">
        <v>75003</v>
      </c>
      <c r="E19431" t="s">
        <v>29</v>
      </c>
      <c r="F19431" t="s">
        <v>41</v>
      </c>
      <c r="G19431" t="s">
        <v>42</v>
      </c>
      <c r="H19431">
        <v>0</v>
      </c>
      <c r="I19431">
        <v>0</v>
      </c>
      <c r="J19431">
        <v>0</v>
      </c>
      <c r="K19431" t="s">
        <v>75004</v>
      </c>
    </row>
    <row r="19432" spans="1:11" x14ac:dyDescent="0.3">
      <c r="A19432" t="s">
        <v>75005</v>
      </c>
      <c r="C19432" t="s">
        <v>147</v>
      </c>
      <c r="D19432" t="s">
        <v>75006</v>
      </c>
      <c r="E19432" t="s">
        <v>59940</v>
      </c>
      <c r="F19432" t="s">
        <v>8563</v>
      </c>
      <c r="G19432" t="s">
        <v>42</v>
      </c>
      <c r="H19432">
        <v>0</v>
      </c>
      <c r="I19432">
        <v>0</v>
      </c>
      <c r="J19432">
        <v>0</v>
      </c>
      <c r="K19432" t="s">
        <v>75007</v>
      </c>
    </row>
    <row r="19433" spans="1:11" x14ac:dyDescent="0.3">
      <c r="A19433" t="s">
        <v>75008</v>
      </c>
      <c r="B19433" t="s">
        <v>75009</v>
      </c>
      <c r="C19433" t="s">
        <v>27</v>
      </c>
      <c r="D19433" t="s">
        <v>75010</v>
      </c>
      <c r="E19433" t="s">
        <v>29</v>
      </c>
      <c r="F19433" t="s">
        <v>41</v>
      </c>
      <c r="G19433" t="s">
        <v>42</v>
      </c>
      <c r="H19433">
        <v>0</v>
      </c>
      <c r="I19433">
        <v>0</v>
      </c>
      <c r="J19433">
        <v>0</v>
      </c>
      <c r="K19433" t="s">
        <v>75011</v>
      </c>
    </row>
    <row r="19434" spans="1:11" x14ac:dyDescent="0.3">
      <c r="A19434" t="s">
        <v>75012</v>
      </c>
      <c r="B19434" t="s">
        <v>75013</v>
      </c>
      <c r="C19434" t="s">
        <v>20</v>
      </c>
      <c r="D19434" t="s">
        <v>75014</v>
      </c>
      <c r="E19434" t="s">
        <v>71202</v>
      </c>
      <c r="F19434" t="s">
        <v>6622</v>
      </c>
      <c r="G19434" t="s">
        <v>42</v>
      </c>
      <c r="H19434">
        <v>0</v>
      </c>
      <c r="I19434">
        <v>0</v>
      </c>
      <c r="J19434">
        <v>0</v>
      </c>
      <c r="K19434" t="s">
        <v>75015</v>
      </c>
    </row>
    <row r="19435" spans="1:11" x14ac:dyDescent="0.3">
      <c r="A19435" t="s">
        <v>75016</v>
      </c>
      <c r="C19435" t="s">
        <v>147</v>
      </c>
      <c r="D19435" t="s">
        <v>75017</v>
      </c>
      <c r="E19435" t="s">
        <v>59940</v>
      </c>
      <c r="F19435" t="s">
        <v>7428</v>
      </c>
      <c r="G19435" t="s">
        <v>42</v>
      </c>
      <c r="H19435">
        <v>0</v>
      </c>
      <c r="I19435">
        <v>0</v>
      </c>
      <c r="J19435">
        <v>0</v>
      </c>
      <c r="K19435" t="s">
        <v>75018</v>
      </c>
    </row>
    <row r="19436" spans="1:11" x14ac:dyDescent="0.3">
      <c r="A19436" t="s">
        <v>75019</v>
      </c>
      <c r="B19436" t="s">
        <v>75020</v>
      </c>
      <c r="C19436" t="s">
        <v>558</v>
      </c>
      <c r="D19436" t="s">
        <v>75021</v>
      </c>
      <c r="E19436" t="s">
        <v>1692</v>
      </c>
      <c r="F19436" t="s">
        <v>16</v>
      </c>
      <c r="G19436" t="s">
        <v>3168</v>
      </c>
      <c r="H19436">
        <v>0</v>
      </c>
      <c r="I19436">
        <v>0</v>
      </c>
      <c r="J19436">
        <v>0</v>
      </c>
      <c r="K19436" t="s">
        <v>75022</v>
      </c>
    </row>
    <row r="19437" spans="1:11" x14ac:dyDescent="0.3">
      <c r="A19437" t="s">
        <v>75023</v>
      </c>
      <c r="B19437" t="s">
        <v>75024</v>
      </c>
      <c r="C19437" t="s">
        <v>147</v>
      </c>
      <c r="D19437" t="s">
        <v>75025</v>
      </c>
      <c r="E19437" t="s">
        <v>59940</v>
      </c>
      <c r="F19437" t="s">
        <v>11510</v>
      </c>
      <c r="G19437" t="s">
        <v>42</v>
      </c>
      <c r="H19437">
        <v>0</v>
      </c>
      <c r="I19437">
        <v>0</v>
      </c>
      <c r="J19437">
        <v>0</v>
      </c>
      <c r="K19437" t="s">
        <v>75026</v>
      </c>
    </row>
    <row r="19438" spans="1:11" x14ac:dyDescent="0.3">
      <c r="A19438" t="s">
        <v>75027</v>
      </c>
      <c r="B19438" t="s">
        <v>75028</v>
      </c>
      <c r="C19438" t="s">
        <v>27</v>
      </c>
      <c r="D19438" t="s">
        <v>75029</v>
      </c>
      <c r="E19438" t="s">
        <v>29</v>
      </c>
      <c r="F19438" t="s">
        <v>41</v>
      </c>
      <c r="G19438" t="s">
        <v>42</v>
      </c>
      <c r="H19438">
        <v>0</v>
      </c>
      <c r="I19438">
        <v>0</v>
      </c>
      <c r="J19438">
        <v>0</v>
      </c>
      <c r="K19438" t="s">
        <v>75030</v>
      </c>
    </row>
    <row r="19439" spans="1:11" x14ac:dyDescent="0.3">
      <c r="A19439" t="s">
        <v>75031</v>
      </c>
      <c r="B19439" t="s">
        <v>75032</v>
      </c>
      <c r="C19439" t="s">
        <v>27</v>
      </c>
      <c r="D19439" t="s">
        <v>9104</v>
      </c>
      <c r="E19439" t="s">
        <v>29</v>
      </c>
      <c r="F19439" t="s">
        <v>41</v>
      </c>
      <c r="G19439" t="s">
        <v>42</v>
      </c>
      <c r="H19439">
        <v>0</v>
      </c>
      <c r="I19439">
        <v>0</v>
      </c>
      <c r="J19439">
        <v>0</v>
      </c>
      <c r="K19439" t="s">
        <v>75033</v>
      </c>
    </row>
    <row r="19440" spans="1:11" x14ac:dyDescent="0.3">
      <c r="A19440" t="s">
        <v>75034</v>
      </c>
      <c r="C19440" t="s">
        <v>27</v>
      </c>
      <c r="D19440" t="s">
        <v>75035</v>
      </c>
      <c r="E19440" t="s">
        <v>29</v>
      </c>
      <c r="F19440" t="s">
        <v>41</v>
      </c>
      <c r="G19440" t="s">
        <v>42</v>
      </c>
      <c r="H19440">
        <v>0</v>
      </c>
      <c r="I19440">
        <v>0</v>
      </c>
      <c r="J19440">
        <v>0</v>
      </c>
      <c r="K19440" t="s">
        <v>75036</v>
      </c>
    </row>
    <row r="19441" spans="1:11" x14ac:dyDescent="0.3">
      <c r="A19441" t="s">
        <v>75037</v>
      </c>
      <c r="B19441" t="s">
        <v>75038</v>
      </c>
      <c r="C19441" t="s">
        <v>27</v>
      </c>
      <c r="D19441" t="s">
        <v>74995</v>
      </c>
      <c r="E19441" t="s">
        <v>29</v>
      </c>
      <c r="F19441" t="s">
        <v>41</v>
      </c>
      <c r="G19441" t="s">
        <v>42</v>
      </c>
      <c r="H19441">
        <v>0</v>
      </c>
      <c r="I19441">
        <v>0</v>
      </c>
      <c r="J19441">
        <v>0</v>
      </c>
      <c r="K19441" t="s">
        <v>75039</v>
      </c>
    </row>
    <row r="19442" spans="1:11" x14ac:dyDescent="0.3">
      <c r="A19442" t="s">
        <v>75040</v>
      </c>
      <c r="B19442" t="s">
        <v>75041</v>
      </c>
      <c r="C19442" t="s">
        <v>27</v>
      </c>
      <c r="D19442" t="s">
        <v>74999</v>
      </c>
      <c r="E19442" t="s">
        <v>29</v>
      </c>
      <c r="F19442" t="s">
        <v>41</v>
      </c>
      <c r="G19442" t="s">
        <v>42</v>
      </c>
      <c r="H19442">
        <v>0</v>
      </c>
      <c r="I19442">
        <v>0</v>
      </c>
      <c r="J19442">
        <v>0</v>
      </c>
      <c r="K19442" t="s">
        <v>75042</v>
      </c>
    </row>
    <row r="19443" spans="1:11" x14ac:dyDescent="0.3">
      <c r="A19443" t="s">
        <v>75043</v>
      </c>
      <c r="B19443" t="s">
        <v>75044</v>
      </c>
      <c r="C19443" t="s">
        <v>27</v>
      </c>
      <c r="D19443" t="s">
        <v>75045</v>
      </c>
      <c r="E19443" t="s">
        <v>29</v>
      </c>
      <c r="F19443" t="s">
        <v>41</v>
      </c>
      <c r="G19443" t="s">
        <v>42</v>
      </c>
      <c r="H19443">
        <v>0</v>
      </c>
      <c r="I19443">
        <v>0</v>
      </c>
      <c r="J19443">
        <v>0</v>
      </c>
      <c r="K19443" t="s">
        <v>75046</v>
      </c>
    </row>
    <row r="19444" spans="1:11" x14ac:dyDescent="0.3">
      <c r="A19444" t="s">
        <v>75047</v>
      </c>
      <c r="B19444" t="s">
        <v>75048</v>
      </c>
      <c r="C19444" t="s">
        <v>27</v>
      </c>
      <c r="D19444" t="s">
        <v>75049</v>
      </c>
      <c r="E19444" t="s">
        <v>29</v>
      </c>
      <c r="F19444" t="s">
        <v>41</v>
      </c>
      <c r="G19444" t="s">
        <v>42</v>
      </c>
      <c r="H19444">
        <v>0</v>
      </c>
      <c r="I19444">
        <v>0</v>
      </c>
      <c r="J19444">
        <v>0</v>
      </c>
      <c r="K19444" t="s">
        <v>75050</v>
      </c>
    </row>
    <row r="19445" spans="1:11" x14ac:dyDescent="0.3">
      <c r="A19445" t="s">
        <v>75051</v>
      </c>
      <c r="B19445" t="s">
        <v>75052</v>
      </c>
      <c r="C19445" t="s">
        <v>27</v>
      </c>
      <c r="D19445" t="s">
        <v>75053</v>
      </c>
      <c r="E19445" t="s">
        <v>29</v>
      </c>
      <c r="F19445" t="s">
        <v>41</v>
      </c>
      <c r="G19445" t="s">
        <v>42</v>
      </c>
      <c r="H19445">
        <v>0</v>
      </c>
      <c r="I19445">
        <v>0</v>
      </c>
      <c r="J19445">
        <v>0</v>
      </c>
      <c r="K19445" t="s">
        <v>75054</v>
      </c>
    </row>
    <row r="19446" spans="1:11" x14ac:dyDescent="0.3">
      <c r="A19446" t="s">
        <v>75055</v>
      </c>
      <c r="B19446" t="s">
        <v>75056</v>
      </c>
      <c r="C19446" t="s">
        <v>558</v>
      </c>
      <c r="D19446" t="s">
        <v>75057</v>
      </c>
      <c r="E19446" t="s">
        <v>1692</v>
      </c>
      <c r="F19446" t="s">
        <v>16</v>
      </c>
      <c r="G19446" t="s">
        <v>2715</v>
      </c>
      <c r="H19446">
        <v>0</v>
      </c>
      <c r="I19446">
        <v>0</v>
      </c>
      <c r="J19446">
        <v>0</v>
      </c>
      <c r="K19446" t="s">
        <v>75058</v>
      </c>
    </row>
    <row r="19447" spans="1:11" x14ac:dyDescent="0.3">
      <c r="A19447" t="s">
        <v>75059</v>
      </c>
      <c r="C19447" t="s">
        <v>27</v>
      </c>
      <c r="D19447" t="s">
        <v>75060</v>
      </c>
      <c r="E19447" t="s">
        <v>29</v>
      </c>
      <c r="F19447" t="s">
        <v>41</v>
      </c>
      <c r="G19447" t="s">
        <v>42</v>
      </c>
      <c r="H19447">
        <v>0</v>
      </c>
      <c r="I19447">
        <v>0</v>
      </c>
      <c r="J19447">
        <v>0</v>
      </c>
      <c r="K19447" t="s">
        <v>75061</v>
      </c>
    </row>
    <row r="19448" spans="1:11" x14ac:dyDescent="0.3">
      <c r="A19448" t="s">
        <v>75062</v>
      </c>
      <c r="B19448" t="s">
        <v>75063</v>
      </c>
      <c r="C19448" t="s">
        <v>27</v>
      </c>
      <c r="D19448" t="s">
        <v>75064</v>
      </c>
      <c r="E19448" t="s">
        <v>29</v>
      </c>
      <c r="F19448" t="s">
        <v>41</v>
      </c>
      <c r="G19448" t="s">
        <v>42</v>
      </c>
      <c r="H19448">
        <v>0</v>
      </c>
      <c r="I19448">
        <v>0</v>
      </c>
      <c r="J19448">
        <v>0</v>
      </c>
      <c r="K19448" t="s">
        <v>75065</v>
      </c>
    </row>
    <row r="19449" spans="1:11" x14ac:dyDescent="0.3">
      <c r="A19449" t="s">
        <v>75066</v>
      </c>
      <c r="B19449" t="s">
        <v>75067</v>
      </c>
      <c r="C19449" t="s">
        <v>27</v>
      </c>
      <c r="D19449" t="s">
        <v>75068</v>
      </c>
      <c r="E19449" t="s">
        <v>29</v>
      </c>
      <c r="F19449" t="s">
        <v>41</v>
      </c>
      <c r="G19449" t="s">
        <v>42</v>
      </c>
      <c r="H19449">
        <v>0</v>
      </c>
      <c r="I19449">
        <v>0</v>
      </c>
      <c r="J19449">
        <v>0</v>
      </c>
      <c r="K19449" t="s">
        <v>75069</v>
      </c>
    </row>
    <row r="19450" spans="1:11" x14ac:dyDescent="0.3">
      <c r="A19450" t="s">
        <v>75070</v>
      </c>
      <c r="B19450" t="s">
        <v>75071</v>
      </c>
      <c r="C19450" t="s">
        <v>27</v>
      </c>
      <c r="D19450" t="s">
        <v>75072</v>
      </c>
      <c r="E19450" t="s">
        <v>29</v>
      </c>
      <c r="F19450" t="s">
        <v>41</v>
      </c>
      <c r="G19450" t="s">
        <v>42</v>
      </c>
      <c r="H19450">
        <v>0</v>
      </c>
      <c r="I19450">
        <v>0</v>
      </c>
      <c r="J19450">
        <v>0</v>
      </c>
      <c r="K19450" t="s">
        <v>75073</v>
      </c>
    </row>
    <row r="19451" spans="1:11" x14ac:dyDescent="0.3">
      <c r="A19451" t="s">
        <v>75074</v>
      </c>
      <c r="B19451" t="s">
        <v>75075</v>
      </c>
      <c r="C19451" t="s">
        <v>27</v>
      </c>
      <c r="D19451" t="s">
        <v>75076</v>
      </c>
      <c r="E19451" t="s">
        <v>29</v>
      </c>
      <c r="F19451" t="s">
        <v>41</v>
      </c>
      <c r="G19451" t="s">
        <v>42</v>
      </c>
      <c r="H19451">
        <v>0</v>
      </c>
      <c r="I19451">
        <v>0</v>
      </c>
      <c r="J19451">
        <v>0</v>
      </c>
      <c r="K19451" t="s">
        <v>75077</v>
      </c>
    </row>
    <row r="19452" spans="1:11" x14ac:dyDescent="0.3">
      <c r="A19452" t="s">
        <v>75078</v>
      </c>
      <c r="B19452" t="s">
        <v>75079</v>
      </c>
      <c r="C19452" t="s">
        <v>27</v>
      </c>
      <c r="D19452" t="s">
        <v>75080</v>
      </c>
      <c r="E19452" t="s">
        <v>29</v>
      </c>
      <c r="F19452" t="s">
        <v>41</v>
      </c>
      <c r="G19452" t="s">
        <v>42</v>
      </c>
      <c r="H19452">
        <v>0</v>
      </c>
      <c r="I19452">
        <v>0</v>
      </c>
      <c r="J19452">
        <v>0</v>
      </c>
      <c r="K19452" t="s">
        <v>75081</v>
      </c>
    </row>
    <row r="19453" spans="1:11" x14ac:dyDescent="0.3">
      <c r="A19453" t="s">
        <v>75082</v>
      </c>
      <c r="B19453" t="s">
        <v>75083</v>
      </c>
      <c r="C19453" t="s">
        <v>466</v>
      </c>
      <c r="D19453" t="s">
        <v>75084</v>
      </c>
      <c r="E19453" t="s">
        <v>20624</v>
      </c>
      <c r="F19453" t="s">
        <v>16</v>
      </c>
      <c r="G19453" t="s">
        <v>1481</v>
      </c>
      <c r="H19453">
        <v>0</v>
      </c>
      <c r="I19453">
        <v>0</v>
      </c>
      <c r="J19453">
        <v>0</v>
      </c>
      <c r="K19453" t="s">
        <v>75085</v>
      </c>
    </row>
    <row r="19454" spans="1:11" x14ac:dyDescent="0.3">
      <c r="A19454" t="s">
        <v>75086</v>
      </c>
      <c r="B19454" t="s">
        <v>75087</v>
      </c>
      <c r="C19454" t="s">
        <v>20</v>
      </c>
      <c r="D19454" t="s">
        <v>75088</v>
      </c>
      <c r="E19454" t="s">
        <v>71202</v>
      </c>
      <c r="F19454" t="s">
        <v>16</v>
      </c>
      <c r="G19454" t="s">
        <v>756</v>
      </c>
      <c r="H19454">
        <v>0</v>
      </c>
      <c r="I19454">
        <v>0</v>
      </c>
      <c r="J19454">
        <v>0</v>
      </c>
      <c r="K19454" t="s">
        <v>75089</v>
      </c>
    </row>
    <row r="19455" spans="1:11" x14ac:dyDescent="0.3">
      <c r="A19455" t="s">
        <v>75090</v>
      </c>
      <c r="B19455" t="s">
        <v>75091</v>
      </c>
      <c r="C19455" t="s">
        <v>466</v>
      </c>
      <c r="D19455" t="s">
        <v>75092</v>
      </c>
      <c r="E19455" t="s">
        <v>20624</v>
      </c>
      <c r="F19455" t="s">
        <v>16</v>
      </c>
      <c r="G19455" t="s">
        <v>5387</v>
      </c>
      <c r="H19455">
        <v>0</v>
      </c>
      <c r="I19455">
        <v>0</v>
      </c>
      <c r="J19455">
        <v>0</v>
      </c>
      <c r="K19455" t="s">
        <v>75093</v>
      </c>
    </row>
    <row r="19456" spans="1:11" x14ac:dyDescent="0.3">
      <c r="A19456" t="s">
        <v>75094</v>
      </c>
      <c r="B19456" t="s">
        <v>75095</v>
      </c>
      <c r="C19456" t="s">
        <v>558</v>
      </c>
      <c r="D19456" t="s">
        <v>75096</v>
      </c>
      <c r="E19456" t="s">
        <v>1692</v>
      </c>
      <c r="F19456" t="s">
        <v>16</v>
      </c>
      <c r="G19456" t="s">
        <v>26444</v>
      </c>
      <c r="H19456">
        <v>0</v>
      </c>
      <c r="I19456">
        <v>0</v>
      </c>
      <c r="J19456">
        <v>0</v>
      </c>
      <c r="K19456" t="s">
        <v>75097</v>
      </c>
    </row>
    <row r="19457" spans="1:11" x14ac:dyDescent="0.3">
      <c r="A19457" t="s">
        <v>75098</v>
      </c>
      <c r="B19457" t="s">
        <v>75099</v>
      </c>
      <c r="C19457" t="s">
        <v>27</v>
      </c>
      <c r="D19457" t="s">
        <v>75100</v>
      </c>
      <c r="E19457" t="s">
        <v>29</v>
      </c>
      <c r="F19457" t="s">
        <v>16</v>
      </c>
      <c r="G19457" t="s">
        <v>2070</v>
      </c>
      <c r="H19457">
        <v>0</v>
      </c>
      <c r="I19457">
        <v>0</v>
      </c>
      <c r="J19457">
        <v>0</v>
      </c>
      <c r="K19457" t="s">
        <v>75101</v>
      </c>
    </row>
    <row r="19458" spans="1:11" x14ac:dyDescent="0.3">
      <c r="A19458" t="s">
        <v>75102</v>
      </c>
      <c r="B19458" t="s">
        <v>45971</v>
      </c>
      <c r="C19458" t="s">
        <v>27</v>
      </c>
      <c r="D19458" t="s">
        <v>75103</v>
      </c>
      <c r="E19458" t="s">
        <v>29</v>
      </c>
      <c r="F19458" t="s">
        <v>41</v>
      </c>
      <c r="G19458" t="s">
        <v>42</v>
      </c>
      <c r="H19458">
        <v>0</v>
      </c>
      <c r="I19458">
        <v>0</v>
      </c>
      <c r="J19458">
        <v>0</v>
      </c>
      <c r="K19458" t="s">
        <v>75104</v>
      </c>
    </row>
    <row r="19459" spans="1:11" x14ac:dyDescent="0.3">
      <c r="A19459" t="s">
        <v>75105</v>
      </c>
      <c r="C19459" t="s">
        <v>27</v>
      </c>
      <c r="D19459" t="s">
        <v>75106</v>
      </c>
      <c r="E19459" t="s">
        <v>29</v>
      </c>
      <c r="F19459" t="s">
        <v>41</v>
      </c>
      <c r="G19459" t="s">
        <v>42</v>
      </c>
      <c r="H19459">
        <v>0</v>
      </c>
      <c r="I19459">
        <v>0</v>
      </c>
      <c r="J19459">
        <v>0</v>
      </c>
      <c r="K19459" t="s">
        <v>75107</v>
      </c>
    </row>
    <row r="19460" spans="1:11" x14ac:dyDescent="0.3">
      <c r="A19460" t="s">
        <v>75108</v>
      </c>
      <c r="C19460" t="s">
        <v>27</v>
      </c>
      <c r="D19460" t="s">
        <v>75109</v>
      </c>
      <c r="E19460" t="s">
        <v>29</v>
      </c>
      <c r="F19460" t="s">
        <v>41</v>
      </c>
      <c r="G19460" t="s">
        <v>42</v>
      </c>
      <c r="H19460">
        <v>0</v>
      </c>
      <c r="I19460">
        <v>0</v>
      </c>
      <c r="J19460">
        <v>0</v>
      </c>
      <c r="K19460" t="s">
        <v>75110</v>
      </c>
    </row>
    <row r="19461" spans="1:11" x14ac:dyDescent="0.3">
      <c r="A19461" t="s">
        <v>75111</v>
      </c>
      <c r="B19461" t="s">
        <v>75112</v>
      </c>
      <c r="C19461" t="s">
        <v>27</v>
      </c>
      <c r="D19461" t="s">
        <v>75113</v>
      </c>
      <c r="E19461" t="s">
        <v>29</v>
      </c>
      <c r="F19461" t="s">
        <v>41</v>
      </c>
      <c r="G19461" t="s">
        <v>42</v>
      </c>
      <c r="H19461">
        <v>0</v>
      </c>
      <c r="I19461">
        <v>0</v>
      </c>
      <c r="J19461">
        <v>0</v>
      </c>
      <c r="K19461" t="s">
        <v>75114</v>
      </c>
    </row>
    <row r="19462" spans="1:11" x14ac:dyDescent="0.3">
      <c r="A19462" t="s">
        <v>75115</v>
      </c>
      <c r="B19462" t="s">
        <v>75116</v>
      </c>
      <c r="C19462" t="s">
        <v>27</v>
      </c>
      <c r="D19462" t="s">
        <v>75117</v>
      </c>
      <c r="E19462" t="s">
        <v>29</v>
      </c>
      <c r="F19462" t="s">
        <v>41</v>
      </c>
      <c r="G19462" t="s">
        <v>42</v>
      </c>
      <c r="H19462">
        <v>0</v>
      </c>
      <c r="I19462">
        <v>0</v>
      </c>
      <c r="J19462">
        <v>0</v>
      </c>
      <c r="K19462" t="s">
        <v>75118</v>
      </c>
    </row>
    <row r="19463" spans="1:11" x14ac:dyDescent="0.3">
      <c r="A19463" t="s">
        <v>75119</v>
      </c>
      <c r="B19463" t="s">
        <v>75120</v>
      </c>
      <c r="C19463" t="s">
        <v>27</v>
      </c>
      <c r="D19463" t="s">
        <v>75121</v>
      </c>
      <c r="E19463" t="s">
        <v>29</v>
      </c>
      <c r="F19463" t="s">
        <v>41</v>
      </c>
      <c r="G19463" t="s">
        <v>42</v>
      </c>
      <c r="H19463">
        <v>0</v>
      </c>
      <c r="I19463">
        <v>0</v>
      </c>
      <c r="J19463">
        <v>0</v>
      </c>
      <c r="K19463" t="s">
        <v>75122</v>
      </c>
    </row>
    <row r="19464" spans="1:11" x14ac:dyDescent="0.3">
      <c r="A19464" t="s">
        <v>75123</v>
      </c>
      <c r="B19464" t="s">
        <v>75124</v>
      </c>
      <c r="C19464" t="s">
        <v>147</v>
      </c>
      <c r="D19464" t="s">
        <v>75125</v>
      </c>
      <c r="E19464" t="s">
        <v>59940</v>
      </c>
      <c r="F19464" t="s">
        <v>6825</v>
      </c>
      <c r="G19464" t="s">
        <v>42</v>
      </c>
      <c r="H19464">
        <v>0</v>
      </c>
      <c r="I19464">
        <v>0</v>
      </c>
      <c r="J19464">
        <v>0</v>
      </c>
      <c r="K19464" t="s">
        <v>75126</v>
      </c>
    </row>
    <row r="19465" spans="1:11" x14ac:dyDescent="0.3">
      <c r="A19465" t="s">
        <v>75127</v>
      </c>
      <c r="B19465" t="s">
        <v>75128</v>
      </c>
      <c r="C19465" t="s">
        <v>147</v>
      </c>
      <c r="D19465" t="s">
        <v>75129</v>
      </c>
      <c r="E19465" t="s">
        <v>59940</v>
      </c>
      <c r="F19465" t="s">
        <v>4959</v>
      </c>
      <c r="G19465" t="s">
        <v>42</v>
      </c>
      <c r="H19465">
        <v>0</v>
      </c>
      <c r="I19465">
        <v>0</v>
      </c>
      <c r="J19465">
        <v>0</v>
      </c>
      <c r="K19465" t="s">
        <v>75130</v>
      </c>
    </row>
    <row r="19466" spans="1:11" x14ac:dyDescent="0.3">
      <c r="A19466" t="s">
        <v>75131</v>
      </c>
      <c r="B19466" t="s">
        <v>75132</v>
      </c>
      <c r="C19466" t="s">
        <v>27</v>
      </c>
      <c r="D19466" t="s">
        <v>75133</v>
      </c>
      <c r="E19466" t="s">
        <v>29</v>
      </c>
      <c r="F19466" t="s">
        <v>41</v>
      </c>
      <c r="G19466" t="s">
        <v>42</v>
      </c>
      <c r="H19466">
        <v>0</v>
      </c>
      <c r="I19466">
        <v>0</v>
      </c>
      <c r="J19466">
        <v>0</v>
      </c>
      <c r="K19466" t="s">
        <v>75134</v>
      </c>
    </row>
    <row r="19467" spans="1:11" x14ac:dyDescent="0.3">
      <c r="A19467" t="s">
        <v>75135</v>
      </c>
      <c r="B19467" t="s">
        <v>75136</v>
      </c>
      <c r="C19467" t="s">
        <v>27</v>
      </c>
      <c r="D19467" t="s">
        <v>75137</v>
      </c>
      <c r="E19467" t="s">
        <v>29</v>
      </c>
      <c r="F19467" t="s">
        <v>16</v>
      </c>
      <c r="G19467" t="s">
        <v>10565</v>
      </c>
      <c r="H19467">
        <v>0</v>
      </c>
      <c r="I19467">
        <v>0</v>
      </c>
      <c r="J19467">
        <v>0</v>
      </c>
      <c r="K19467" t="s">
        <v>75138</v>
      </c>
    </row>
    <row r="19468" spans="1:11" x14ac:dyDescent="0.3">
      <c r="A19468" t="s">
        <v>75139</v>
      </c>
      <c r="B19468" t="s">
        <v>75140</v>
      </c>
      <c r="C19468" t="s">
        <v>147</v>
      </c>
      <c r="D19468" t="s">
        <v>75141</v>
      </c>
      <c r="E19468" t="s">
        <v>59940</v>
      </c>
      <c r="F19468" t="s">
        <v>402</v>
      </c>
      <c r="G19468" t="s">
        <v>42</v>
      </c>
      <c r="H19468">
        <v>0</v>
      </c>
      <c r="I19468">
        <v>0</v>
      </c>
      <c r="J19468">
        <v>0</v>
      </c>
      <c r="K19468" t="s">
        <v>75142</v>
      </c>
    </row>
    <row r="19469" spans="1:11" x14ac:dyDescent="0.3">
      <c r="A19469" t="s">
        <v>75143</v>
      </c>
      <c r="B19469" t="s">
        <v>75144</v>
      </c>
      <c r="C19469" t="s">
        <v>147</v>
      </c>
      <c r="D19469" t="s">
        <v>75145</v>
      </c>
      <c r="E19469" t="s">
        <v>59940</v>
      </c>
      <c r="F19469" t="s">
        <v>1793</v>
      </c>
      <c r="G19469" t="s">
        <v>42</v>
      </c>
      <c r="H19469">
        <v>0</v>
      </c>
      <c r="I19469">
        <v>0</v>
      </c>
      <c r="J19469">
        <v>0</v>
      </c>
      <c r="K19469" t="s">
        <v>75146</v>
      </c>
    </row>
    <row r="19470" spans="1:11" x14ac:dyDescent="0.3">
      <c r="A19470" t="s">
        <v>75147</v>
      </c>
      <c r="C19470" t="s">
        <v>147</v>
      </c>
      <c r="D19470" t="e">
        <f>칠량집</f>
        <v>#NAME?</v>
      </c>
      <c r="E19470" t="s">
        <v>59940</v>
      </c>
      <c r="F19470" t="s">
        <v>2703</v>
      </c>
      <c r="G19470" t="s">
        <v>42</v>
      </c>
      <c r="H19470">
        <v>0</v>
      </c>
      <c r="I19470">
        <v>0</v>
      </c>
      <c r="J19470">
        <v>0</v>
      </c>
      <c r="K19470" t="s">
        <v>75148</v>
      </c>
    </row>
    <row r="19471" spans="1:11" x14ac:dyDescent="0.3">
      <c r="A19471" t="s">
        <v>75149</v>
      </c>
      <c r="B19471" t="s">
        <v>75140</v>
      </c>
      <c r="C19471" t="s">
        <v>147</v>
      </c>
      <c r="D19471" t="s">
        <v>75150</v>
      </c>
      <c r="E19471" t="s">
        <v>59940</v>
      </c>
      <c r="F19471" t="s">
        <v>7405</v>
      </c>
      <c r="G19471" t="s">
        <v>42</v>
      </c>
      <c r="H19471">
        <v>0</v>
      </c>
      <c r="I19471">
        <v>0</v>
      </c>
      <c r="J19471">
        <v>0</v>
      </c>
      <c r="K19471" t="s">
        <v>75151</v>
      </c>
    </row>
    <row r="19472" spans="1:11" x14ac:dyDescent="0.3">
      <c r="A19472" t="s">
        <v>75152</v>
      </c>
      <c r="B19472" t="s">
        <v>75153</v>
      </c>
      <c r="C19472" t="s">
        <v>147</v>
      </c>
      <c r="D19472" t="s">
        <v>75154</v>
      </c>
      <c r="E19472" t="s">
        <v>59940</v>
      </c>
      <c r="F19472" t="s">
        <v>15176</v>
      </c>
      <c r="G19472" t="s">
        <v>42</v>
      </c>
      <c r="H19472">
        <v>0</v>
      </c>
      <c r="I19472">
        <v>0</v>
      </c>
      <c r="J19472">
        <v>0</v>
      </c>
      <c r="K19472" t="s">
        <v>75155</v>
      </c>
    </row>
    <row r="19473" spans="1:11" x14ac:dyDescent="0.3">
      <c r="A19473" t="s">
        <v>75156</v>
      </c>
      <c r="B19473" t="s">
        <v>75157</v>
      </c>
      <c r="C19473" t="s">
        <v>147</v>
      </c>
      <c r="D19473" t="s">
        <v>75158</v>
      </c>
      <c r="E19473" t="s">
        <v>59940</v>
      </c>
      <c r="F19473" t="s">
        <v>2919</v>
      </c>
      <c r="G19473" t="s">
        <v>42</v>
      </c>
      <c r="H19473">
        <v>0</v>
      </c>
      <c r="I19473">
        <v>0</v>
      </c>
      <c r="J19473">
        <v>0</v>
      </c>
      <c r="K19473" t="s">
        <v>75159</v>
      </c>
    </row>
    <row r="19474" spans="1:11" x14ac:dyDescent="0.3">
      <c r="A19474" t="s">
        <v>75160</v>
      </c>
      <c r="B19474" t="s">
        <v>75161</v>
      </c>
      <c r="C19474" t="s">
        <v>147</v>
      </c>
      <c r="D19474" t="s">
        <v>75162</v>
      </c>
      <c r="E19474" t="s">
        <v>59940</v>
      </c>
      <c r="F19474" t="s">
        <v>4643</v>
      </c>
      <c r="G19474" t="s">
        <v>42</v>
      </c>
      <c r="H19474">
        <v>0</v>
      </c>
      <c r="I19474">
        <v>0</v>
      </c>
      <c r="J19474">
        <v>0</v>
      </c>
      <c r="K19474" t="s">
        <v>75163</v>
      </c>
    </row>
    <row r="19475" spans="1:11" x14ac:dyDescent="0.3">
      <c r="A19475" t="s">
        <v>75164</v>
      </c>
      <c r="B19475" t="s">
        <v>75165</v>
      </c>
      <c r="C19475" t="s">
        <v>13</v>
      </c>
      <c r="D19475" t="s">
        <v>75166</v>
      </c>
      <c r="E19475" t="s">
        <v>66835</v>
      </c>
      <c r="F19475" t="s">
        <v>16</v>
      </c>
      <c r="G19475" t="s">
        <v>2093</v>
      </c>
      <c r="H19475">
        <v>0</v>
      </c>
      <c r="I19475">
        <v>0</v>
      </c>
      <c r="J19475">
        <v>0</v>
      </c>
      <c r="K19475" t="s">
        <v>75167</v>
      </c>
    </row>
    <row r="19476" spans="1:11" x14ac:dyDescent="0.3">
      <c r="A19476" t="s">
        <v>75168</v>
      </c>
      <c r="B19476" t="s">
        <v>75169</v>
      </c>
      <c r="C19476" t="s">
        <v>13</v>
      </c>
      <c r="D19476" t="s">
        <v>75170</v>
      </c>
      <c r="E19476" t="s">
        <v>15</v>
      </c>
      <c r="F19476" t="s">
        <v>16</v>
      </c>
      <c r="G19476" t="s">
        <v>8674</v>
      </c>
      <c r="H19476">
        <v>0</v>
      </c>
      <c r="I19476">
        <v>0</v>
      </c>
      <c r="J19476">
        <v>0</v>
      </c>
      <c r="K19476" t="s">
        <v>75171</v>
      </c>
    </row>
    <row r="19477" spans="1:11" x14ac:dyDescent="0.3">
      <c r="A19477" t="s">
        <v>75172</v>
      </c>
      <c r="B19477" t="s">
        <v>75173</v>
      </c>
      <c r="C19477" t="s">
        <v>13</v>
      </c>
      <c r="D19477" t="s">
        <v>75174</v>
      </c>
      <c r="E19477" t="s">
        <v>15</v>
      </c>
      <c r="F19477" t="s">
        <v>41</v>
      </c>
      <c r="G19477" t="s">
        <v>42</v>
      </c>
      <c r="H19477">
        <v>0</v>
      </c>
      <c r="I19477">
        <v>0</v>
      </c>
      <c r="J19477">
        <v>0</v>
      </c>
      <c r="K19477" t="s">
        <v>75175</v>
      </c>
    </row>
    <row r="19478" spans="1:11" x14ac:dyDescent="0.3">
      <c r="A19478" t="s">
        <v>75176</v>
      </c>
      <c r="B19478" t="s">
        <v>75165</v>
      </c>
      <c r="C19478" t="s">
        <v>27</v>
      </c>
      <c r="D19478" t="s">
        <v>75177</v>
      </c>
      <c r="E19478" t="s">
        <v>29</v>
      </c>
      <c r="F19478" t="s">
        <v>41</v>
      </c>
      <c r="G19478" t="s">
        <v>42</v>
      </c>
      <c r="H19478">
        <v>0</v>
      </c>
      <c r="I19478">
        <v>0</v>
      </c>
      <c r="J19478">
        <v>0</v>
      </c>
      <c r="K19478" t="s">
        <v>75178</v>
      </c>
    </row>
    <row r="19479" spans="1:11" x14ac:dyDescent="0.3">
      <c r="A19479" t="s">
        <v>75179</v>
      </c>
      <c r="B19479" t="s">
        <v>75180</v>
      </c>
      <c r="C19479" t="s">
        <v>27</v>
      </c>
      <c r="D19479" t="s">
        <v>75181</v>
      </c>
      <c r="E19479" t="s">
        <v>29</v>
      </c>
      <c r="F19479" t="s">
        <v>41</v>
      </c>
      <c r="G19479" t="s">
        <v>42</v>
      </c>
      <c r="H19479">
        <v>0</v>
      </c>
      <c r="I19479">
        <v>0</v>
      </c>
      <c r="J19479">
        <v>0</v>
      </c>
      <c r="K19479" t="s">
        <v>75182</v>
      </c>
    </row>
    <row r="19480" spans="1:11" x14ac:dyDescent="0.3">
      <c r="A19480" t="s">
        <v>75183</v>
      </c>
      <c r="C19480" t="s">
        <v>27</v>
      </c>
      <c r="D19480" t="s">
        <v>75184</v>
      </c>
      <c r="E19480" t="s">
        <v>29</v>
      </c>
      <c r="F19480" t="s">
        <v>41</v>
      </c>
      <c r="G19480" t="s">
        <v>42</v>
      </c>
      <c r="H19480">
        <v>0</v>
      </c>
      <c r="I19480">
        <v>0</v>
      </c>
      <c r="J19480">
        <v>0</v>
      </c>
      <c r="K19480" t="s">
        <v>75185</v>
      </c>
    </row>
    <row r="19481" spans="1:11" x14ac:dyDescent="0.3">
      <c r="A19481" t="s">
        <v>75186</v>
      </c>
      <c r="B19481" t="s">
        <v>75187</v>
      </c>
      <c r="C19481" t="s">
        <v>20</v>
      </c>
      <c r="D19481" t="s">
        <v>75188</v>
      </c>
      <c r="E19481" t="s">
        <v>71202</v>
      </c>
      <c r="F19481" t="s">
        <v>16</v>
      </c>
      <c r="G19481" t="s">
        <v>7387</v>
      </c>
      <c r="H19481">
        <v>0</v>
      </c>
      <c r="I19481">
        <v>0</v>
      </c>
      <c r="J19481">
        <v>0</v>
      </c>
      <c r="K19481" t="s">
        <v>75189</v>
      </c>
    </row>
    <row r="19482" spans="1:11" x14ac:dyDescent="0.3">
      <c r="A19482" t="s">
        <v>75190</v>
      </c>
      <c r="B19482" t="s">
        <v>75191</v>
      </c>
      <c r="C19482" t="s">
        <v>27</v>
      </c>
      <c r="D19482" t="s">
        <v>75192</v>
      </c>
      <c r="E19482" t="s">
        <v>29</v>
      </c>
      <c r="F19482" t="s">
        <v>41</v>
      </c>
      <c r="G19482" t="s">
        <v>42</v>
      </c>
      <c r="H19482">
        <v>0</v>
      </c>
      <c r="I19482">
        <v>0</v>
      </c>
      <c r="J19482">
        <v>0</v>
      </c>
      <c r="K19482" t="s">
        <v>75193</v>
      </c>
    </row>
    <row r="19483" spans="1:11" x14ac:dyDescent="0.3">
      <c r="A19483" t="s">
        <v>75194</v>
      </c>
      <c r="B19483" t="s">
        <v>75195</v>
      </c>
      <c r="C19483" t="s">
        <v>27</v>
      </c>
      <c r="D19483" t="s">
        <v>75196</v>
      </c>
      <c r="E19483" t="s">
        <v>29</v>
      </c>
      <c r="F19483" t="s">
        <v>41</v>
      </c>
      <c r="G19483" t="s">
        <v>42</v>
      </c>
      <c r="H19483">
        <v>0</v>
      </c>
      <c r="I19483">
        <v>0</v>
      </c>
      <c r="J19483">
        <v>0</v>
      </c>
      <c r="K19483" t="s">
        <v>75197</v>
      </c>
    </row>
    <row r="19484" spans="1:11" x14ac:dyDescent="0.3">
      <c r="A19484" t="s">
        <v>75198</v>
      </c>
      <c r="B19484" t="s">
        <v>75199</v>
      </c>
      <c r="C19484" t="s">
        <v>27</v>
      </c>
      <c r="D19484" t="s">
        <v>75200</v>
      </c>
      <c r="E19484" t="s">
        <v>29</v>
      </c>
      <c r="F19484" t="s">
        <v>41</v>
      </c>
      <c r="G19484" t="s">
        <v>42</v>
      </c>
      <c r="H19484">
        <v>0</v>
      </c>
      <c r="I19484">
        <v>0</v>
      </c>
      <c r="J19484">
        <v>0</v>
      </c>
      <c r="K19484" t="s">
        <v>75201</v>
      </c>
    </row>
    <row r="19485" spans="1:11" x14ac:dyDescent="0.3">
      <c r="A19485" t="s">
        <v>75202</v>
      </c>
      <c r="B19485" t="s">
        <v>75203</v>
      </c>
      <c r="C19485" t="s">
        <v>27</v>
      </c>
      <c r="D19485" t="s">
        <v>75204</v>
      </c>
      <c r="E19485" t="s">
        <v>29</v>
      </c>
      <c r="F19485" t="s">
        <v>41</v>
      </c>
      <c r="G19485" t="s">
        <v>42</v>
      </c>
      <c r="H19485">
        <v>0</v>
      </c>
      <c r="I19485">
        <v>0</v>
      </c>
      <c r="J19485">
        <v>0</v>
      </c>
      <c r="K19485" t="s">
        <v>75205</v>
      </c>
    </row>
    <row r="19486" spans="1:11" x14ac:dyDescent="0.3">
      <c r="A19486" t="s">
        <v>75206</v>
      </c>
      <c r="B19486" t="s">
        <v>75207</v>
      </c>
      <c r="C19486" t="s">
        <v>147</v>
      </c>
      <c r="D19486" t="s">
        <v>75208</v>
      </c>
      <c r="E19486" t="s">
        <v>59940</v>
      </c>
      <c r="F19486" t="s">
        <v>331</v>
      </c>
      <c r="G19486" t="s">
        <v>42</v>
      </c>
      <c r="H19486">
        <v>0</v>
      </c>
      <c r="I19486">
        <v>0</v>
      </c>
      <c r="J19486">
        <v>0</v>
      </c>
      <c r="K19486" t="s">
        <v>75209</v>
      </c>
    </row>
    <row r="19487" spans="1:11" x14ac:dyDescent="0.3">
      <c r="A19487" t="s">
        <v>75210</v>
      </c>
      <c r="B19487" t="s">
        <v>75211</v>
      </c>
      <c r="C19487" t="s">
        <v>558</v>
      </c>
      <c r="D19487" t="s">
        <v>74848</v>
      </c>
      <c r="E19487" t="s">
        <v>1692</v>
      </c>
      <c r="F19487" t="s">
        <v>3565</v>
      </c>
      <c r="G19487" t="s">
        <v>42</v>
      </c>
      <c r="H19487">
        <v>0</v>
      </c>
      <c r="I19487">
        <v>0</v>
      </c>
      <c r="J19487">
        <v>0</v>
      </c>
      <c r="K19487" t="s">
        <v>75212</v>
      </c>
    </row>
    <row r="19488" spans="1:11" x14ac:dyDescent="0.3">
      <c r="A19488" t="s">
        <v>75213</v>
      </c>
      <c r="B19488" t="s">
        <v>75214</v>
      </c>
      <c r="C19488" t="s">
        <v>147</v>
      </c>
      <c r="D19488" t="s">
        <v>75208</v>
      </c>
      <c r="E19488" t="s">
        <v>59940</v>
      </c>
      <c r="F19488" t="s">
        <v>631</v>
      </c>
      <c r="G19488" t="s">
        <v>42</v>
      </c>
      <c r="H19488">
        <v>0</v>
      </c>
      <c r="I19488">
        <v>0</v>
      </c>
      <c r="J19488">
        <v>0</v>
      </c>
      <c r="K19488" t="s">
        <v>75215</v>
      </c>
    </row>
    <row r="19489" spans="1:11" x14ac:dyDescent="0.3">
      <c r="A19489" t="s">
        <v>75216</v>
      </c>
      <c r="B19489" t="s">
        <v>75217</v>
      </c>
      <c r="C19489" t="s">
        <v>13</v>
      </c>
      <c r="D19489" t="s">
        <v>75218</v>
      </c>
      <c r="E19489" t="s">
        <v>66835</v>
      </c>
      <c r="F19489" t="s">
        <v>16</v>
      </c>
      <c r="G19489" t="s">
        <v>17</v>
      </c>
      <c r="H19489">
        <v>0</v>
      </c>
      <c r="I19489">
        <v>0</v>
      </c>
      <c r="J19489">
        <v>0</v>
      </c>
      <c r="K19489" t="s">
        <v>75219</v>
      </c>
    </row>
    <row r="19490" spans="1:11" x14ac:dyDescent="0.3">
      <c r="A19490" t="s">
        <v>75220</v>
      </c>
      <c r="C19490" t="s">
        <v>20</v>
      </c>
      <c r="D19490" t="s">
        <v>75221</v>
      </c>
      <c r="E19490" t="s">
        <v>71202</v>
      </c>
      <c r="F19490" t="s">
        <v>16</v>
      </c>
      <c r="G19490" t="s">
        <v>23285</v>
      </c>
      <c r="H19490">
        <v>0</v>
      </c>
      <c r="I19490">
        <v>0</v>
      </c>
      <c r="J19490">
        <v>0</v>
      </c>
      <c r="K19490" t="s">
        <v>75222</v>
      </c>
    </row>
    <row r="19491" spans="1:11" x14ac:dyDescent="0.3">
      <c r="A19491" t="s">
        <v>75223</v>
      </c>
      <c r="B19491" t="s">
        <v>75224</v>
      </c>
      <c r="C19491" t="s">
        <v>13</v>
      </c>
      <c r="D19491" t="s">
        <v>75225</v>
      </c>
      <c r="E19491" t="s">
        <v>66835</v>
      </c>
      <c r="F19491" t="s">
        <v>16</v>
      </c>
      <c r="G19491" t="s">
        <v>6920</v>
      </c>
      <c r="H19491">
        <v>0</v>
      </c>
      <c r="I19491">
        <v>0</v>
      </c>
      <c r="J19491">
        <v>0</v>
      </c>
      <c r="K19491" t="s">
        <v>75226</v>
      </c>
    </row>
    <row r="19492" spans="1:11" x14ac:dyDescent="0.3">
      <c r="A19492" t="s">
        <v>75227</v>
      </c>
      <c r="B19492" t="s">
        <v>75228</v>
      </c>
      <c r="C19492" t="s">
        <v>27</v>
      </c>
      <c r="D19492" t="s">
        <v>75229</v>
      </c>
      <c r="E19492" t="s">
        <v>29</v>
      </c>
      <c r="F19492" t="s">
        <v>16</v>
      </c>
      <c r="G19492" t="s">
        <v>2323</v>
      </c>
      <c r="H19492">
        <v>0</v>
      </c>
      <c r="I19492">
        <v>0</v>
      </c>
      <c r="J19492">
        <v>0</v>
      </c>
      <c r="K19492" t="s">
        <v>75230</v>
      </c>
    </row>
    <row r="19493" spans="1:11" x14ac:dyDescent="0.3">
      <c r="A19493" t="s">
        <v>75231</v>
      </c>
      <c r="B19493" t="s">
        <v>75232</v>
      </c>
      <c r="C19493" t="s">
        <v>1159</v>
      </c>
      <c r="D19493" t="s">
        <v>75233</v>
      </c>
      <c r="E19493" t="s">
        <v>1161</v>
      </c>
      <c r="F19493" t="s">
        <v>16</v>
      </c>
      <c r="G19493" t="s">
        <v>11104</v>
      </c>
      <c r="H19493">
        <v>0</v>
      </c>
      <c r="I19493">
        <v>0</v>
      </c>
      <c r="J19493">
        <v>0</v>
      </c>
      <c r="K19493" t="s">
        <v>75234</v>
      </c>
    </row>
    <row r="19494" spans="1:11" x14ac:dyDescent="0.3">
      <c r="A19494" t="s">
        <v>75235</v>
      </c>
      <c r="B19494" t="s">
        <v>75236</v>
      </c>
      <c r="C19494" t="s">
        <v>558</v>
      </c>
      <c r="D19494" t="s">
        <v>75237</v>
      </c>
      <c r="E19494" t="s">
        <v>19698</v>
      </c>
      <c r="F19494" t="s">
        <v>16</v>
      </c>
      <c r="G19494" t="s">
        <v>38956</v>
      </c>
      <c r="H19494">
        <v>0</v>
      </c>
      <c r="I19494">
        <v>0</v>
      </c>
      <c r="J19494">
        <v>0</v>
      </c>
      <c r="K19494" t="s">
        <v>75238</v>
      </c>
    </row>
    <row r="19495" spans="1:11" x14ac:dyDescent="0.3">
      <c r="A19495" t="s">
        <v>75239</v>
      </c>
      <c r="B19495" t="s">
        <v>75240</v>
      </c>
      <c r="C19495" t="s">
        <v>147</v>
      </c>
      <c r="D19495" t="s">
        <v>75241</v>
      </c>
      <c r="E19495" t="s">
        <v>59940</v>
      </c>
      <c r="F19495" t="s">
        <v>17508</v>
      </c>
      <c r="G19495" t="s">
        <v>42</v>
      </c>
      <c r="H19495">
        <v>0</v>
      </c>
      <c r="I19495">
        <v>0</v>
      </c>
      <c r="J19495">
        <v>0</v>
      </c>
      <c r="K19495" t="s">
        <v>75242</v>
      </c>
    </row>
    <row r="19496" spans="1:11" x14ac:dyDescent="0.3">
      <c r="A19496" t="s">
        <v>75243</v>
      </c>
      <c r="B19496" t="s">
        <v>75244</v>
      </c>
      <c r="C19496" t="s">
        <v>20</v>
      </c>
      <c r="D19496" t="s">
        <v>75245</v>
      </c>
      <c r="E19496" t="s">
        <v>71202</v>
      </c>
      <c r="F19496" t="s">
        <v>2437</v>
      </c>
      <c r="G19496" t="s">
        <v>2211</v>
      </c>
      <c r="H19496">
        <v>0</v>
      </c>
      <c r="I19496">
        <v>0</v>
      </c>
      <c r="J19496">
        <v>0</v>
      </c>
      <c r="K19496" t="s">
        <v>75246</v>
      </c>
    </row>
    <row r="19497" spans="1:11" x14ac:dyDescent="0.3">
      <c r="A19497" t="s">
        <v>75247</v>
      </c>
      <c r="B19497" t="s">
        <v>75248</v>
      </c>
      <c r="C19497" t="s">
        <v>20</v>
      </c>
      <c r="D19497" t="s">
        <v>75249</v>
      </c>
      <c r="E19497" t="s">
        <v>71202</v>
      </c>
      <c r="F19497" t="s">
        <v>9182</v>
      </c>
      <c r="G19497" t="s">
        <v>6044</v>
      </c>
      <c r="H19497">
        <v>0</v>
      </c>
      <c r="I19497">
        <v>0</v>
      </c>
      <c r="J19497">
        <v>0</v>
      </c>
      <c r="K19497" t="s">
        <v>75250</v>
      </c>
    </row>
    <row r="19498" spans="1:11" x14ac:dyDescent="0.3">
      <c r="A19498" t="s">
        <v>75251</v>
      </c>
      <c r="B19498" t="s">
        <v>75252</v>
      </c>
      <c r="C19498" t="s">
        <v>558</v>
      </c>
      <c r="D19498" t="s">
        <v>74924</v>
      </c>
      <c r="E19498" t="s">
        <v>1692</v>
      </c>
      <c r="F19498" t="s">
        <v>2361</v>
      </c>
      <c r="G19498" t="s">
        <v>42</v>
      </c>
      <c r="H19498">
        <v>0</v>
      </c>
      <c r="I19498">
        <v>0</v>
      </c>
      <c r="J19498">
        <v>0</v>
      </c>
      <c r="K19498" t="s">
        <v>75253</v>
      </c>
    </row>
    <row r="19499" spans="1:11" x14ac:dyDescent="0.3">
      <c r="A19499" t="s">
        <v>75254</v>
      </c>
      <c r="B19499" t="s">
        <v>75255</v>
      </c>
      <c r="C19499" t="s">
        <v>558</v>
      </c>
      <c r="D19499" t="s">
        <v>75256</v>
      </c>
      <c r="E19499" t="s">
        <v>19698</v>
      </c>
      <c r="F19499" t="s">
        <v>16</v>
      </c>
      <c r="G19499" t="s">
        <v>2093</v>
      </c>
      <c r="H19499">
        <v>0</v>
      </c>
      <c r="I19499">
        <v>0</v>
      </c>
      <c r="J19499">
        <v>0</v>
      </c>
      <c r="K19499" t="s">
        <v>75257</v>
      </c>
    </row>
    <row r="19500" spans="1:11" x14ac:dyDescent="0.3">
      <c r="A19500" t="s">
        <v>75258</v>
      </c>
      <c r="B19500" t="s">
        <v>75259</v>
      </c>
      <c r="C19500" t="s">
        <v>558</v>
      </c>
      <c r="D19500" t="s">
        <v>75260</v>
      </c>
      <c r="E19500" t="s">
        <v>19698</v>
      </c>
      <c r="F19500" t="s">
        <v>16</v>
      </c>
      <c r="G19500" t="s">
        <v>7763</v>
      </c>
      <c r="H19500">
        <v>0</v>
      </c>
      <c r="I19500">
        <v>0</v>
      </c>
      <c r="J19500">
        <v>0</v>
      </c>
      <c r="K19500" t="s">
        <v>75261</v>
      </c>
    </row>
    <row r="19501" spans="1:11" x14ac:dyDescent="0.3">
      <c r="A19501" t="s">
        <v>75262</v>
      </c>
      <c r="B19501" t="s">
        <v>75263</v>
      </c>
      <c r="C19501" t="s">
        <v>13</v>
      </c>
      <c r="D19501" t="s">
        <v>75264</v>
      </c>
      <c r="E19501" t="s">
        <v>66835</v>
      </c>
      <c r="F19501" t="s">
        <v>16</v>
      </c>
      <c r="G19501" t="s">
        <v>4543</v>
      </c>
      <c r="H19501">
        <v>0</v>
      </c>
      <c r="I19501">
        <v>0</v>
      </c>
      <c r="J19501">
        <v>0</v>
      </c>
      <c r="K19501" t="s">
        <v>75265</v>
      </c>
    </row>
    <row r="19502" spans="1:11" x14ac:dyDescent="0.3">
      <c r="A19502" t="s">
        <v>75266</v>
      </c>
      <c r="B19502" t="s">
        <v>75267</v>
      </c>
      <c r="C19502" t="s">
        <v>27</v>
      </c>
      <c r="D19502" t="s">
        <v>75268</v>
      </c>
      <c r="E19502" t="s">
        <v>29</v>
      </c>
      <c r="F19502" t="s">
        <v>16</v>
      </c>
      <c r="G19502" t="s">
        <v>973</v>
      </c>
      <c r="H19502">
        <v>0</v>
      </c>
      <c r="I19502">
        <v>0</v>
      </c>
      <c r="J19502">
        <v>0</v>
      </c>
      <c r="K19502" t="s">
        <v>75269</v>
      </c>
    </row>
    <row r="19503" spans="1:11" x14ac:dyDescent="0.3">
      <c r="A19503" t="s">
        <v>75270</v>
      </c>
      <c r="B19503" t="s">
        <v>75271</v>
      </c>
      <c r="C19503" t="s">
        <v>27</v>
      </c>
      <c r="D19503" t="s">
        <v>75272</v>
      </c>
      <c r="E19503" t="s">
        <v>29</v>
      </c>
      <c r="F19503" t="s">
        <v>16</v>
      </c>
      <c r="G19503" t="s">
        <v>1062</v>
      </c>
      <c r="H19503">
        <v>0</v>
      </c>
      <c r="I19503">
        <v>0</v>
      </c>
      <c r="J19503">
        <v>0</v>
      </c>
      <c r="K19503" t="s">
        <v>75273</v>
      </c>
    </row>
    <row r="19504" spans="1:11" x14ac:dyDescent="0.3">
      <c r="A19504" t="s">
        <v>75274</v>
      </c>
      <c r="B19504" t="s">
        <v>75275</v>
      </c>
      <c r="C19504" t="s">
        <v>27</v>
      </c>
      <c r="D19504" t="s">
        <v>75276</v>
      </c>
      <c r="E19504" t="s">
        <v>29</v>
      </c>
      <c r="F19504" t="s">
        <v>41</v>
      </c>
      <c r="G19504" t="s">
        <v>42</v>
      </c>
      <c r="H19504">
        <v>0</v>
      </c>
      <c r="I19504">
        <v>0</v>
      </c>
      <c r="J19504">
        <v>0</v>
      </c>
      <c r="K19504" t="s">
        <v>75277</v>
      </c>
    </row>
    <row r="19505" spans="1:11" x14ac:dyDescent="0.3">
      <c r="A19505" t="s">
        <v>75278</v>
      </c>
      <c r="C19505" t="s">
        <v>27</v>
      </c>
      <c r="D19505" t="s">
        <v>75279</v>
      </c>
      <c r="E19505" t="s">
        <v>29</v>
      </c>
      <c r="F19505" t="s">
        <v>41</v>
      </c>
      <c r="G19505" t="s">
        <v>42</v>
      </c>
      <c r="H19505">
        <v>0</v>
      </c>
      <c r="I19505">
        <v>0</v>
      </c>
      <c r="J19505">
        <v>0</v>
      </c>
      <c r="K19505" t="s">
        <v>75280</v>
      </c>
    </row>
    <row r="19506" spans="1:11" x14ac:dyDescent="0.3">
      <c r="A19506" t="s">
        <v>75281</v>
      </c>
      <c r="B19506" t="s">
        <v>75282</v>
      </c>
      <c r="C19506" t="s">
        <v>27</v>
      </c>
      <c r="D19506" t="s">
        <v>75283</v>
      </c>
      <c r="E19506" t="s">
        <v>29</v>
      </c>
      <c r="F19506" t="s">
        <v>41</v>
      </c>
      <c r="G19506" t="s">
        <v>42</v>
      </c>
      <c r="H19506">
        <v>0</v>
      </c>
      <c r="I19506">
        <v>0</v>
      </c>
      <c r="J19506">
        <v>0</v>
      </c>
      <c r="K19506" t="s">
        <v>75284</v>
      </c>
    </row>
    <row r="19507" spans="1:11" x14ac:dyDescent="0.3">
      <c r="A19507" t="s">
        <v>75285</v>
      </c>
      <c r="B19507" t="s">
        <v>75286</v>
      </c>
      <c r="C19507" t="s">
        <v>27</v>
      </c>
      <c r="D19507" t="s">
        <v>75287</v>
      </c>
      <c r="E19507" t="s">
        <v>29</v>
      </c>
      <c r="F19507" t="s">
        <v>41</v>
      </c>
      <c r="G19507" t="s">
        <v>42</v>
      </c>
      <c r="H19507">
        <v>0</v>
      </c>
      <c r="I19507">
        <v>0</v>
      </c>
      <c r="J19507">
        <v>0</v>
      </c>
      <c r="K19507" t="s">
        <v>75288</v>
      </c>
    </row>
    <row r="19508" spans="1:11" x14ac:dyDescent="0.3">
      <c r="A19508" t="s">
        <v>75289</v>
      </c>
      <c r="C19508" t="s">
        <v>20</v>
      </c>
      <c r="D19508" t="s">
        <v>75290</v>
      </c>
      <c r="E19508" t="s">
        <v>62177</v>
      </c>
      <c r="F19508" t="s">
        <v>3412</v>
      </c>
      <c r="G19508" t="s">
        <v>42</v>
      </c>
      <c r="H19508">
        <v>0</v>
      </c>
      <c r="I19508">
        <v>0</v>
      </c>
      <c r="J19508">
        <v>0</v>
      </c>
      <c r="K19508" t="s">
        <v>75291</v>
      </c>
    </row>
    <row r="19509" spans="1:11" x14ac:dyDescent="0.3">
      <c r="A19509" t="s">
        <v>75292</v>
      </c>
      <c r="B19509" t="s">
        <v>75293</v>
      </c>
      <c r="C19509" t="s">
        <v>27</v>
      </c>
      <c r="D19509" t="s">
        <v>75294</v>
      </c>
      <c r="E19509" t="s">
        <v>29</v>
      </c>
      <c r="F19509" t="s">
        <v>41</v>
      </c>
      <c r="G19509" t="s">
        <v>42</v>
      </c>
      <c r="H19509">
        <v>0</v>
      </c>
      <c r="I19509">
        <v>0</v>
      </c>
      <c r="J19509">
        <v>0</v>
      </c>
      <c r="K19509" t="s">
        <v>75295</v>
      </c>
    </row>
    <row r="19510" spans="1:11" x14ac:dyDescent="0.3">
      <c r="A19510" t="s">
        <v>75296</v>
      </c>
      <c r="B19510" t="s">
        <v>75297</v>
      </c>
      <c r="C19510" t="s">
        <v>13</v>
      </c>
      <c r="D19510" t="s">
        <v>75298</v>
      </c>
      <c r="E19510" t="s">
        <v>66835</v>
      </c>
      <c r="F19510" t="s">
        <v>16</v>
      </c>
      <c r="G19510" t="s">
        <v>2613</v>
      </c>
      <c r="H19510">
        <v>0</v>
      </c>
      <c r="I19510">
        <v>0</v>
      </c>
      <c r="J19510">
        <v>0</v>
      </c>
      <c r="K19510" t="s">
        <v>75299</v>
      </c>
    </row>
    <row r="19511" spans="1:11" x14ac:dyDescent="0.3">
      <c r="A19511" t="s">
        <v>75300</v>
      </c>
      <c r="B19511" t="s">
        <v>75301</v>
      </c>
      <c r="C19511" t="s">
        <v>13</v>
      </c>
      <c r="D19511" t="s">
        <v>75302</v>
      </c>
      <c r="E19511" t="s">
        <v>66835</v>
      </c>
      <c r="F19511" t="s">
        <v>16</v>
      </c>
      <c r="G19511" t="s">
        <v>22797</v>
      </c>
      <c r="H19511">
        <v>0</v>
      </c>
      <c r="I19511">
        <v>0</v>
      </c>
      <c r="J19511">
        <v>0</v>
      </c>
      <c r="K19511" t="s">
        <v>75303</v>
      </c>
    </row>
    <row r="19512" spans="1:11" x14ac:dyDescent="0.3">
      <c r="A19512" t="s">
        <v>75304</v>
      </c>
      <c r="B19512" t="s">
        <v>75305</v>
      </c>
      <c r="C19512" t="s">
        <v>27</v>
      </c>
      <c r="D19512" t="s">
        <v>75306</v>
      </c>
      <c r="E19512" t="s">
        <v>29</v>
      </c>
      <c r="F19512" t="s">
        <v>16</v>
      </c>
      <c r="G19512" t="s">
        <v>14702</v>
      </c>
      <c r="H19512">
        <v>0</v>
      </c>
      <c r="I19512">
        <v>0</v>
      </c>
      <c r="J19512">
        <v>0</v>
      </c>
      <c r="K19512" t="s">
        <v>75307</v>
      </c>
    </row>
    <row r="19513" spans="1:11" x14ac:dyDescent="0.3">
      <c r="A19513" t="s">
        <v>75308</v>
      </c>
      <c r="B19513" t="s">
        <v>75309</v>
      </c>
      <c r="C19513" t="s">
        <v>558</v>
      </c>
      <c r="D19513" t="s">
        <v>75310</v>
      </c>
      <c r="E19513" t="s">
        <v>19698</v>
      </c>
      <c r="F19513" t="s">
        <v>16</v>
      </c>
      <c r="G19513" t="s">
        <v>1693</v>
      </c>
      <c r="H19513">
        <v>0</v>
      </c>
      <c r="I19513">
        <v>0</v>
      </c>
      <c r="J19513">
        <v>0</v>
      </c>
      <c r="K19513" t="s">
        <v>75311</v>
      </c>
    </row>
    <row r="19514" spans="1:11" x14ac:dyDescent="0.3">
      <c r="A19514" t="s">
        <v>75312</v>
      </c>
      <c r="B19514" t="s">
        <v>75313</v>
      </c>
      <c r="C19514" t="s">
        <v>13</v>
      </c>
      <c r="D19514" t="s">
        <v>75314</v>
      </c>
      <c r="E19514" t="s">
        <v>66835</v>
      </c>
      <c r="F19514" t="s">
        <v>16</v>
      </c>
      <c r="G19514" t="s">
        <v>1496</v>
      </c>
      <c r="H19514">
        <v>0</v>
      </c>
      <c r="I19514">
        <v>0</v>
      </c>
      <c r="J19514">
        <v>0</v>
      </c>
      <c r="K19514" t="s">
        <v>75315</v>
      </c>
    </row>
    <row r="19515" spans="1:11" x14ac:dyDescent="0.3">
      <c r="A19515" t="s">
        <v>75316</v>
      </c>
      <c r="B19515" t="s">
        <v>75317</v>
      </c>
      <c r="C19515" t="s">
        <v>558</v>
      </c>
      <c r="D19515" t="s">
        <v>75318</v>
      </c>
      <c r="E19515" t="s">
        <v>19698</v>
      </c>
      <c r="F19515" t="s">
        <v>16</v>
      </c>
      <c r="G19515" t="s">
        <v>20664</v>
      </c>
      <c r="H19515">
        <v>0</v>
      </c>
      <c r="I19515">
        <v>0</v>
      </c>
      <c r="J19515">
        <v>0</v>
      </c>
      <c r="K19515" t="s">
        <v>75319</v>
      </c>
    </row>
    <row r="19516" spans="1:11" x14ac:dyDescent="0.3">
      <c r="A19516" t="s">
        <v>75320</v>
      </c>
      <c r="B19516" t="s">
        <v>75321</v>
      </c>
      <c r="C19516" t="s">
        <v>558</v>
      </c>
      <c r="D19516" t="s">
        <v>75322</v>
      </c>
      <c r="E19516" t="s">
        <v>19698</v>
      </c>
      <c r="F19516" t="s">
        <v>16</v>
      </c>
      <c r="G19516" t="s">
        <v>22283</v>
      </c>
      <c r="H19516">
        <v>0</v>
      </c>
      <c r="I19516">
        <v>0</v>
      </c>
      <c r="J19516">
        <v>0</v>
      </c>
      <c r="K19516" t="s">
        <v>75323</v>
      </c>
    </row>
    <row r="19517" spans="1:11" x14ac:dyDescent="0.3">
      <c r="A19517" t="s">
        <v>75324</v>
      </c>
      <c r="B19517" t="s">
        <v>75325</v>
      </c>
      <c r="C19517" t="s">
        <v>27</v>
      </c>
      <c r="D19517" t="s">
        <v>75326</v>
      </c>
      <c r="E19517" t="s">
        <v>29</v>
      </c>
      <c r="F19517" t="s">
        <v>41</v>
      </c>
      <c r="G19517" t="s">
        <v>42</v>
      </c>
      <c r="H19517">
        <v>0</v>
      </c>
      <c r="I19517">
        <v>0</v>
      </c>
      <c r="J19517">
        <v>0</v>
      </c>
      <c r="K19517" t="s">
        <v>75327</v>
      </c>
    </row>
    <row r="19518" spans="1:11" x14ac:dyDescent="0.3">
      <c r="A19518" t="s">
        <v>75328</v>
      </c>
      <c r="B19518" t="s">
        <v>75329</v>
      </c>
      <c r="C19518" t="s">
        <v>20</v>
      </c>
      <c r="D19518" t="s">
        <v>75330</v>
      </c>
      <c r="E19518" t="s">
        <v>62177</v>
      </c>
      <c r="F19518" t="s">
        <v>1548</v>
      </c>
      <c r="G19518" t="s">
        <v>42</v>
      </c>
      <c r="H19518">
        <v>0</v>
      </c>
      <c r="I19518">
        <v>0</v>
      </c>
      <c r="J19518">
        <v>0</v>
      </c>
      <c r="K19518" t="s">
        <v>75331</v>
      </c>
    </row>
    <row r="19519" spans="1:11" x14ac:dyDescent="0.3">
      <c r="A19519" t="s">
        <v>75332</v>
      </c>
      <c r="B19519" t="s">
        <v>75333</v>
      </c>
      <c r="C19519" t="s">
        <v>558</v>
      </c>
      <c r="D19519" t="s">
        <v>75334</v>
      </c>
      <c r="E19519" t="s">
        <v>19698</v>
      </c>
      <c r="F19519" t="s">
        <v>16</v>
      </c>
      <c r="G19519" t="s">
        <v>10755</v>
      </c>
      <c r="H19519">
        <v>0</v>
      </c>
      <c r="I19519">
        <v>0</v>
      </c>
      <c r="J19519">
        <v>0</v>
      </c>
      <c r="K19519" t="s">
        <v>75335</v>
      </c>
    </row>
    <row r="19520" spans="1:11" x14ac:dyDescent="0.3">
      <c r="A19520" t="s">
        <v>75336</v>
      </c>
      <c r="B19520" t="s">
        <v>75337</v>
      </c>
      <c r="C19520" t="s">
        <v>558</v>
      </c>
      <c r="D19520" t="s">
        <v>75338</v>
      </c>
      <c r="E19520" t="s">
        <v>19698</v>
      </c>
      <c r="F19520" t="s">
        <v>16</v>
      </c>
      <c r="G19520" t="s">
        <v>4763</v>
      </c>
      <c r="H19520">
        <v>0</v>
      </c>
      <c r="I19520">
        <v>0</v>
      </c>
      <c r="J19520">
        <v>0</v>
      </c>
      <c r="K19520" t="s">
        <v>75339</v>
      </c>
    </row>
    <row r="19521" spans="1:11" x14ac:dyDescent="0.3">
      <c r="A19521" t="s">
        <v>75340</v>
      </c>
      <c r="B19521" t="s">
        <v>75341</v>
      </c>
      <c r="C19521" t="s">
        <v>558</v>
      </c>
      <c r="D19521" t="s">
        <v>75342</v>
      </c>
      <c r="E19521" t="s">
        <v>19698</v>
      </c>
      <c r="F19521" t="s">
        <v>4159</v>
      </c>
      <c r="G19521" t="s">
        <v>9778</v>
      </c>
      <c r="H19521">
        <v>0</v>
      </c>
      <c r="I19521">
        <v>0</v>
      </c>
      <c r="J19521">
        <v>0</v>
      </c>
      <c r="K19521" t="s">
        <v>75343</v>
      </c>
    </row>
    <row r="19522" spans="1:11" x14ac:dyDescent="0.3">
      <c r="A19522" t="s">
        <v>75344</v>
      </c>
      <c r="B19522" t="s">
        <v>75345</v>
      </c>
      <c r="C19522" t="s">
        <v>27</v>
      </c>
      <c r="D19522" t="s">
        <v>75346</v>
      </c>
      <c r="E19522" t="s">
        <v>29</v>
      </c>
      <c r="F19522" t="s">
        <v>16</v>
      </c>
      <c r="G19522" t="s">
        <v>83</v>
      </c>
      <c r="H19522">
        <v>0</v>
      </c>
      <c r="I19522">
        <v>0</v>
      </c>
      <c r="J19522">
        <v>0</v>
      </c>
      <c r="K19522" t="s">
        <v>75347</v>
      </c>
    </row>
    <row r="19523" spans="1:11" x14ac:dyDescent="0.3">
      <c r="A19523" t="s">
        <v>75348</v>
      </c>
      <c r="B19523" t="s">
        <v>75349</v>
      </c>
      <c r="C19523" t="s">
        <v>558</v>
      </c>
      <c r="D19523" t="s">
        <v>75350</v>
      </c>
      <c r="E19523" t="s">
        <v>19698</v>
      </c>
      <c r="F19523" t="s">
        <v>16</v>
      </c>
      <c r="G19523" t="s">
        <v>4460</v>
      </c>
      <c r="H19523">
        <v>0</v>
      </c>
      <c r="I19523">
        <v>0</v>
      </c>
      <c r="J19523">
        <v>0</v>
      </c>
      <c r="K19523" t="s">
        <v>75351</v>
      </c>
    </row>
    <row r="19524" spans="1:11" x14ac:dyDescent="0.3">
      <c r="A19524" t="s">
        <v>75352</v>
      </c>
      <c r="B19524" t="s">
        <v>75353</v>
      </c>
      <c r="C19524" t="s">
        <v>558</v>
      </c>
      <c r="D19524" t="s">
        <v>75354</v>
      </c>
      <c r="E19524" t="s">
        <v>19698</v>
      </c>
      <c r="F19524" t="s">
        <v>16</v>
      </c>
      <c r="G19524" t="s">
        <v>2775</v>
      </c>
      <c r="H19524">
        <v>0</v>
      </c>
      <c r="I19524">
        <v>0</v>
      </c>
      <c r="J19524">
        <v>0</v>
      </c>
      <c r="K19524" t="s">
        <v>75355</v>
      </c>
    </row>
    <row r="19525" spans="1:11" x14ac:dyDescent="0.3">
      <c r="A19525" t="s">
        <v>75356</v>
      </c>
      <c r="B19525" t="s">
        <v>75357</v>
      </c>
      <c r="C19525" t="s">
        <v>27</v>
      </c>
      <c r="D19525" t="s">
        <v>75358</v>
      </c>
      <c r="E19525" t="s">
        <v>29</v>
      </c>
      <c r="F19525" t="s">
        <v>41</v>
      </c>
      <c r="G19525" t="s">
        <v>42</v>
      </c>
      <c r="H19525">
        <v>0</v>
      </c>
      <c r="I19525">
        <v>0</v>
      </c>
      <c r="J19525">
        <v>0</v>
      </c>
      <c r="K19525" t="s">
        <v>75359</v>
      </c>
    </row>
    <row r="19526" spans="1:11" x14ac:dyDescent="0.3">
      <c r="A19526" t="s">
        <v>75360</v>
      </c>
      <c r="B19526" t="s">
        <v>75361</v>
      </c>
      <c r="C19526" t="s">
        <v>27</v>
      </c>
      <c r="D19526" t="s">
        <v>75362</v>
      </c>
      <c r="E19526" t="s">
        <v>29</v>
      </c>
      <c r="F19526" t="s">
        <v>41</v>
      </c>
      <c r="G19526" t="s">
        <v>42</v>
      </c>
      <c r="H19526">
        <v>0</v>
      </c>
      <c r="I19526">
        <v>0</v>
      </c>
      <c r="J19526">
        <v>0</v>
      </c>
      <c r="K19526" t="s">
        <v>75363</v>
      </c>
    </row>
    <row r="19527" spans="1:11" x14ac:dyDescent="0.3">
      <c r="A19527" t="s">
        <v>75364</v>
      </c>
      <c r="B19527" t="s">
        <v>75365</v>
      </c>
      <c r="C19527" t="s">
        <v>27</v>
      </c>
      <c r="D19527" t="s">
        <v>75366</v>
      </c>
      <c r="E19527" t="s">
        <v>29</v>
      </c>
      <c r="F19527" t="s">
        <v>41</v>
      </c>
      <c r="G19527" t="s">
        <v>42</v>
      </c>
      <c r="H19527">
        <v>0</v>
      </c>
      <c r="I19527">
        <v>0</v>
      </c>
      <c r="J19527">
        <v>0</v>
      </c>
      <c r="K19527" t="s">
        <v>75367</v>
      </c>
    </row>
    <row r="19528" spans="1:11" x14ac:dyDescent="0.3">
      <c r="A19528" t="s">
        <v>75368</v>
      </c>
      <c r="B19528" t="s">
        <v>75369</v>
      </c>
      <c r="C19528" t="s">
        <v>27</v>
      </c>
      <c r="D19528" t="s">
        <v>75370</v>
      </c>
      <c r="E19528" t="s">
        <v>29</v>
      </c>
      <c r="F19528" t="s">
        <v>41</v>
      </c>
      <c r="G19528" t="s">
        <v>42</v>
      </c>
      <c r="H19528">
        <v>0</v>
      </c>
      <c r="I19528">
        <v>0</v>
      </c>
      <c r="J19528">
        <v>0</v>
      </c>
      <c r="K19528" t="s">
        <v>75371</v>
      </c>
    </row>
    <row r="19529" spans="1:11" x14ac:dyDescent="0.3">
      <c r="A19529" t="s">
        <v>75372</v>
      </c>
      <c r="B19529" t="s">
        <v>75373</v>
      </c>
      <c r="C19529" t="s">
        <v>27</v>
      </c>
      <c r="D19529" t="s">
        <v>75374</v>
      </c>
      <c r="E19529" t="s">
        <v>29</v>
      </c>
      <c r="F19529" t="s">
        <v>41</v>
      </c>
      <c r="G19529" t="s">
        <v>42</v>
      </c>
      <c r="H19529">
        <v>0</v>
      </c>
      <c r="I19529">
        <v>0</v>
      </c>
      <c r="J19529">
        <v>0</v>
      </c>
      <c r="K19529" t="s">
        <v>75375</v>
      </c>
    </row>
    <row r="19530" spans="1:11" x14ac:dyDescent="0.3">
      <c r="A19530" t="s">
        <v>75376</v>
      </c>
      <c r="B19530" t="s">
        <v>75377</v>
      </c>
      <c r="C19530" t="s">
        <v>558</v>
      </c>
      <c r="D19530" t="s">
        <v>75378</v>
      </c>
      <c r="E19530" t="s">
        <v>18607</v>
      </c>
      <c r="F19530" t="s">
        <v>16</v>
      </c>
      <c r="G19530" t="s">
        <v>7708</v>
      </c>
      <c r="H19530">
        <v>0</v>
      </c>
      <c r="I19530">
        <v>0</v>
      </c>
      <c r="J19530">
        <v>0</v>
      </c>
      <c r="K19530" t="s">
        <v>75379</v>
      </c>
    </row>
    <row r="19531" spans="1:11" x14ac:dyDescent="0.3">
      <c r="A19531" t="s">
        <v>75380</v>
      </c>
      <c r="B19531" t="s">
        <v>75381</v>
      </c>
      <c r="C19531" t="s">
        <v>27</v>
      </c>
      <c r="D19531" t="s">
        <v>75382</v>
      </c>
      <c r="E19531" t="s">
        <v>29</v>
      </c>
      <c r="F19531" t="s">
        <v>41</v>
      </c>
      <c r="G19531" t="s">
        <v>42</v>
      </c>
      <c r="H19531">
        <v>0</v>
      </c>
      <c r="I19531">
        <v>0</v>
      </c>
      <c r="J19531">
        <v>0</v>
      </c>
      <c r="K19531" t="s">
        <v>75383</v>
      </c>
    </row>
    <row r="19532" spans="1:11" x14ac:dyDescent="0.3">
      <c r="A19532" t="s">
        <v>75384</v>
      </c>
      <c r="B19532" t="s">
        <v>75385</v>
      </c>
      <c r="C19532" t="s">
        <v>27</v>
      </c>
      <c r="D19532" t="s">
        <v>75386</v>
      </c>
      <c r="E19532" t="s">
        <v>29</v>
      </c>
      <c r="F19532" t="s">
        <v>41</v>
      </c>
      <c r="G19532" t="s">
        <v>42</v>
      </c>
      <c r="H19532">
        <v>0</v>
      </c>
      <c r="I19532">
        <v>0</v>
      </c>
      <c r="J19532">
        <v>0</v>
      </c>
      <c r="K19532" t="s">
        <v>75387</v>
      </c>
    </row>
    <row r="19533" spans="1:11" x14ac:dyDescent="0.3">
      <c r="A19533" t="s">
        <v>75388</v>
      </c>
      <c r="B19533" t="s">
        <v>75389</v>
      </c>
      <c r="C19533" t="s">
        <v>20</v>
      </c>
      <c r="D19533" t="s">
        <v>75390</v>
      </c>
      <c r="E19533" t="s">
        <v>71202</v>
      </c>
      <c r="F19533" t="s">
        <v>4497</v>
      </c>
      <c r="G19533" t="s">
        <v>42</v>
      </c>
      <c r="H19533">
        <v>0</v>
      </c>
      <c r="I19533">
        <v>0</v>
      </c>
      <c r="J19533">
        <v>0</v>
      </c>
      <c r="K19533" t="s">
        <v>75391</v>
      </c>
    </row>
    <row r="19534" spans="1:11" x14ac:dyDescent="0.3">
      <c r="A19534" t="s">
        <v>75392</v>
      </c>
      <c r="C19534" t="s">
        <v>27</v>
      </c>
      <c r="D19534" t="s">
        <v>75393</v>
      </c>
      <c r="E19534" t="s">
        <v>29</v>
      </c>
      <c r="F19534" t="s">
        <v>41</v>
      </c>
      <c r="G19534" t="s">
        <v>42</v>
      </c>
      <c r="H19534">
        <v>0</v>
      </c>
      <c r="I19534">
        <v>0</v>
      </c>
      <c r="J19534">
        <v>0</v>
      </c>
      <c r="K19534" t="s">
        <v>75394</v>
      </c>
    </row>
    <row r="19535" spans="1:11" x14ac:dyDescent="0.3">
      <c r="A19535" t="s">
        <v>75395</v>
      </c>
      <c r="B19535" t="s">
        <v>75396</v>
      </c>
      <c r="C19535" t="s">
        <v>27</v>
      </c>
      <c r="D19535" t="s">
        <v>75397</v>
      </c>
      <c r="E19535" t="s">
        <v>29</v>
      </c>
      <c r="F19535" t="s">
        <v>41</v>
      </c>
      <c r="G19535" t="s">
        <v>42</v>
      </c>
      <c r="H19535">
        <v>0</v>
      </c>
      <c r="I19535">
        <v>0</v>
      </c>
      <c r="J19535">
        <v>0</v>
      </c>
      <c r="K19535" t="s">
        <v>75398</v>
      </c>
    </row>
    <row r="19536" spans="1:11" x14ac:dyDescent="0.3">
      <c r="A19536" t="s">
        <v>75399</v>
      </c>
      <c r="C19536" t="s">
        <v>27</v>
      </c>
      <c r="D19536" t="s">
        <v>75393</v>
      </c>
      <c r="E19536" t="s">
        <v>29</v>
      </c>
      <c r="F19536" t="s">
        <v>41</v>
      </c>
      <c r="G19536" t="s">
        <v>42</v>
      </c>
      <c r="H19536">
        <v>0</v>
      </c>
      <c r="I19536">
        <v>0</v>
      </c>
      <c r="J19536">
        <v>0</v>
      </c>
      <c r="K19536" t="s">
        <v>75400</v>
      </c>
    </row>
    <row r="19537" spans="1:11" x14ac:dyDescent="0.3">
      <c r="A19537" t="s">
        <v>75401</v>
      </c>
      <c r="C19537" t="s">
        <v>27</v>
      </c>
      <c r="D19537" t="s">
        <v>75402</v>
      </c>
      <c r="E19537" t="s">
        <v>29</v>
      </c>
      <c r="F19537" t="s">
        <v>41</v>
      </c>
      <c r="G19537" t="s">
        <v>42</v>
      </c>
      <c r="H19537">
        <v>0</v>
      </c>
      <c r="I19537">
        <v>0</v>
      </c>
      <c r="J19537">
        <v>0</v>
      </c>
      <c r="K19537" t="s">
        <v>75403</v>
      </c>
    </row>
    <row r="19538" spans="1:11" x14ac:dyDescent="0.3">
      <c r="A19538" t="s">
        <v>75404</v>
      </c>
      <c r="B19538" t="s">
        <v>75405</v>
      </c>
      <c r="C19538" t="s">
        <v>13</v>
      </c>
      <c r="D19538" t="s">
        <v>75406</v>
      </c>
      <c r="E19538" t="s">
        <v>66835</v>
      </c>
      <c r="F19538" t="s">
        <v>16</v>
      </c>
      <c r="G19538" t="s">
        <v>3945</v>
      </c>
      <c r="H19538">
        <v>0</v>
      </c>
      <c r="I19538">
        <v>0</v>
      </c>
      <c r="J19538">
        <v>0</v>
      </c>
      <c r="K19538" t="s">
        <v>75407</v>
      </c>
    </row>
    <row r="19539" spans="1:11" x14ac:dyDescent="0.3">
      <c r="A19539" t="s">
        <v>75408</v>
      </c>
      <c r="B19539" t="s">
        <v>75409</v>
      </c>
      <c r="C19539" t="s">
        <v>27</v>
      </c>
      <c r="D19539" t="s">
        <v>75410</v>
      </c>
      <c r="E19539" t="s">
        <v>29</v>
      </c>
      <c r="F19539" t="s">
        <v>41</v>
      </c>
      <c r="G19539" t="s">
        <v>42</v>
      </c>
      <c r="H19539">
        <v>0</v>
      </c>
      <c r="I19539">
        <v>0</v>
      </c>
      <c r="J19539">
        <v>0</v>
      </c>
      <c r="K19539" t="s">
        <v>75411</v>
      </c>
    </row>
    <row r="19540" spans="1:11" x14ac:dyDescent="0.3">
      <c r="A19540" t="s">
        <v>75412</v>
      </c>
      <c r="B19540" t="s">
        <v>75413</v>
      </c>
      <c r="C19540" t="s">
        <v>13</v>
      </c>
      <c r="D19540" t="s">
        <v>75414</v>
      </c>
      <c r="E19540" t="s">
        <v>66835</v>
      </c>
      <c r="F19540" t="s">
        <v>16</v>
      </c>
      <c r="G19540" t="s">
        <v>9279</v>
      </c>
      <c r="H19540">
        <v>0</v>
      </c>
      <c r="I19540">
        <v>0</v>
      </c>
      <c r="J19540">
        <v>0</v>
      </c>
      <c r="K19540" t="s">
        <v>75415</v>
      </c>
    </row>
    <row r="19541" spans="1:11" x14ac:dyDescent="0.3">
      <c r="A19541" t="s">
        <v>75416</v>
      </c>
      <c r="B19541" t="s">
        <v>75417</v>
      </c>
      <c r="C19541" t="s">
        <v>27</v>
      </c>
      <c r="D19541" t="s">
        <v>75418</v>
      </c>
      <c r="E19541" t="s">
        <v>29</v>
      </c>
      <c r="F19541" t="s">
        <v>16</v>
      </c>
      <c r="G19541" t="s">
        <v>5073</v>
      </c>
      <c r="H19541">
        <v>0</v>
      </c>
      <c r="I19541">
        <v>0</v>
      </c>
      <c r="J19541">
        <v>0</v>
      </c>
      <c r="K19541" t="s">
        <v>75419</v>
      </c>
    </row>
    <row r="19542" spans="1:11" x14ac:dyDescent="0.3">
      <c r="A19542" t="s">
        <v>75420</v>
      </c>
      <c r="B19542" t="s">
        <v>75421</v>
      </c>
      <c r="C19542" t="s">
        <v>20</v>
      </c>
      <c r="D19542" t="s">
        <v>75422</v>
      </c>
      <c r="E19542" t="s">
        <v>71202</v>
      </c>
      <c r="F19542" t="s">
        <v>5105</v>
      </c>
      <c r="G19542" t="s">
        <v>42</v>
      </c>
      <c r="H19542">
        <v>0</v>
      </c>
      <c r="I19542">
        <v>0</v>
      </c>
      <c r="J19542">
        <v>0</v>
      </c>
      <c r="K19542" t="s">
        <v>75423</v>
      </c>
    </row>
    <row r="19543" spans="1:11" x14ac:dyDescent="0.3">
      <c r="A19543" t="s">
        <v>75424</v>
      </c>
      <c r="B19543" t="s">
        <v>75425</v>
      </c>
      <c r="C19543" t="s">
        <v>20</v>
      </c>
      <c r="D19543" t="s">
        <v>75426</v>
      </c>
      <c r="E19543" t="s">
        <v>71202</v>
      </c>
      <c r="F19543" t="s">
        <v>1634</v>
      </c>
      <c r="G19543" t="s">
        <v>42</v>
      </c>
      <c r="H19543">
        <v>0</v>
      </c>
      <c r="I19543">
        <v>0</v>
      </c>
      <c r="J19543">
        <v>0</v>
      </c>
      <c r="K19543" t="s">
        <v>75427</v>
      </c>
    </row>
    <row r="19544" spans="1:11" x14ac:dyDescent="0.3">
      <c r="A19544" t="s">
        <v>75428</v>
      </c>
      <c r="B19544" t="s">
        <v>75429</v>
      </c>
      <c r="C19544" t="s">
        <v>27</v>
      </c>
      <c r="D19544" t="s">
        <v>75430</v>
      </c>
      <c r="E19544" t="s">
        <v>29</v>
      </c>
      <c r="F19544" t="s">
        <v>41</v>
      </c>
      <c r="G19544" t="s">
        <v>42</v>
      </c>
      <c r="H19544">
        <v>0</v>
      </c>
      <c r="I19544">
        <v>0</v>
      </c>
      <c r="J19544">
        <v>0</v>
      </c>
      <c r="K19544" t="s">
        <v>75431</v>
      </c>
    </row>
    <row r="19545" spans="1:11" x14ac:dyDescent="0.3">
      <c r="A19545" t="s">
        <v>75432</v>
      </c>
      <c r="B19545" t="s">
        <v>75433</v>
      </c>
      <c r="C19545" t="s">
        <v>27</v>
      </c>
      <c r="D19545" t="s">
        <v>75434</v>
      </c>
      <c r="E19545" t="s">
        <v>29</v>
      </c>
      <c r="F19545" t="s">
        <v>41</v>
      </c>
      <c r="G19545" t="s">
        <v>42</v>
      </c>
      <c r="H19545">
        <v>0</v>
      </c>
      <c r="I19545">
        <v>0</v>
      </c>
      <c r="J19545">
        <v>0</v>
      </c>
      <c r="K19545" t="s">
        <v>75435</v>
      </c>
    </row>
    <row r="19546" spans="1:11" x14ac:dyDescent="0.3">
      <c r="A19546" t="s">
        <v>75436</v>
      </c>
      <c r="B19546" t="s">
        <v>75437</v>
      </c>
      <c r="C19546" t="s">
        <v>27</v>
      </c>
      <c r="D19546" t="s">
        <v>75438</v>
      </c>
      <c r="E19546" t="s">
        <v>29</v>
      </c>
      <c r="F19546" t="s">
        <v>41</v>
      </c>
      <c r="G19546" t="s">
        <v>42</v>
      </c>
      <c r="H19546">
        <v>0</v>
      </c>
      <c r="I19546">
        <v>0</v>
      </c>
      <c r="J19546">
        <v>0</v>
      </c>
      <c r="K19546" t="s">
        <v>75439</v>
      </c>
    </row>
    <row r="19547" spans="1:11" x14ac:dyDescent="0.3">
      <c r="A19547" t="s">
        <v>75440</v>
      </c>
      <c r="B19547" t="s">
        <v>75441</v>
      </c>
      <c r="C19547" t="s">
        <v>27</v>
      </c>
      <c r="D19547" t="s">
        <v>75442</v>
      </c>
      <c r="E19547" t="s">
        <v>29</v>
      </c>
      <c r="F19547" t="s">
        <v>41</v>
      </c>
      <c r="G19547" t="s">
        <v>42</v>
      </c>
      <c r="H19547">
        <v>0</v>
      </c>
      <c r="I19547">
        <v>0</v>
      </c>
      <c r="J19547">
        <v>0</v>
      </c>
      <c r="K19547" t="s">
        <v>75443</v>
      </c>
    </row>
    <row r="19548" spans="1:11" x14ac:dyDescent="0.3">
      <c r="A19548" t="s">
        <v>75444</v>
      </c>
      <c r="B19548" t="s">
        <v>75445</v>
      </c>
      <c r="C19548" t="s">
        <v>20</v>
      </c>
      <c r="D19548" t="s">
        <v>75446</v>
      </c>
      <c r="E19548" t="s">
        <v>71202</v>
      </c>
      <c r="F19548" t="s">
        <v>1413</v>
      </c>
      <c r="G19548" t="s">
        <v>2721</v>
      </c>
      <c r="H19548">
        <v>0</v>
      </c>
      <c r="I19548">
        <v>0</v>
      </c>
      <c r="J19548">
        <v>0</v>
      </c>
      <c r="K19548" t="s">
        <v>75447</v>
      </c>
    </row>
    <row r="19549" spans="1:11" x14ac:dyDescent="0.3">
      <c r="A19549" t="s">
        <v>75448</v>
      </c>
      <c r="B19549" t="s">
        <v>75449</v>
      </c>
      <c r="C19549" t="s">
        <v>20</v>
      </c>
      <c r="D19549" t="s">
        <v>75450</v>
      </c>
      <c r="E19549" t="s">
        <v>71202</v>
      </c>
      <c r="F19549" t="s">
        <v>16017</v>
      </c>
      <c r="G19549" t="s">
        <v>42</v>
      </c>
      <c r="H19549">
        <v>0</v>
      </c>
      <c r="I19549">
        <v>0</v>
      </c>
      <c r="J19549">
        <v>0</v>
      </c>
      <c r="K19549" t="s">
        <v>75451</v>
      </c>
    </row>
    <row r="19550" spans="1:11" x14ac:dyDescent="0.3">
      <c r="A19550" t="s">
        <v>75452</v>
      </c>
      <c r="B19550" t="s">
        <v>75453</v>
      </c>
      <c r="C19550" t="s">
        <v>147</v>
      </c>
      <c r="D19550" t="s">
        <v>75454</v>
      </c>
      <c r="E19550" t="s">
        <v>59940</v>
      </c>
      <c r="F19550" t="s">
        <v>1135</v>
      </c>
      <c r="G19550" t="s">
        <v>42</v>
      </c>
      <c r="H19550">
        <v>0</v>
      </c>
      <c r="I19550">
        <v>0</v>
      </c>
      <c r="J19550">
        <v>0</v>
      </c>
      <c r="K19550" t="s">
        <v>75455</v>
      </c>
    </row>
    <row r="19551" spans="1:11" x14ac:dyDescent="0.3">
      <c r="A19551" t="s">
        <v>75456</v>
      </c>
      <c r="B19551" t="s">
        <v>75457</v>
      </c>
      <c r="C19551" t="s">
        <v>27</v>
      </c>
      <c r="D19551" t="s">
        <v>75458</v>
      </c>
      <c r="E19551" t="s">
        <v>29</v>
      </c>
      <c r="F19551" t="s">
        <v>41</v>
      </c>
      <c r="G19551" t="s">
        <v>42</v>
      </c>
      <c r="H19551">
        <v>0</v>
      </c>
      <c r="I19551">
        <v>0</v>
      </c>
      <c r="J19551">
        <v>0</v>
      </c>
      <c r="K19551" t="s">
        <v>75459</v>
      </c>
    </row>
    <row r="19552" spans="1:11" x14ac:dyDescent="0.3">
      <c r="A19552" t="s">
        <v>75460</v>
      </c>
      <c r="B19552" t="s">
        <v>75461</v>
      </c>
      <c r="C19552" t="s">
        <v>27</v>
      </c>
      <c r="D19552" t="s">
        <v>75462</v>
      </c>
      <c r="E19552" t="s">
        <v>29</v>
      </c>
      <c r="F19552" t="s">
        <v>41</v>
      </c>
      <c r="G19552" t="s">
        <v>42</v>
      </c>
      <c r="H19552">
        <v>0</v>
      </c>
      <c r="I19552">
        <v>0</v>
      </c>
      <c r="J19552">
        <v>0</v>
      </c>
      <c r="K19552" t="s">
        <v>75463</v>
      </c>
    </row>
    <row r="19553" spans="1:11" x14ac:dyDescent="0.3">
      <c r="A19553" t="s">
        <v>75464</v>
      </c>
      <c r="B19553" t="s">
        <v>75465</v>
      </c>
      <c r="C19553" t="s">
        <v>147</v>
      </c>
      <c r="D19553" t="s">
        <v>75466</v>
      </c>
      <c r="E19553" t="s">
        <v>4768</v>
      </c>
      <c r="F19553" t="s">
        <v>1991</v>
      </c>
      <c r="G19553" t="s">
        <v>42</v>
      </c>
      <c r="H19553">
        <v>0</v>
      </c>
      <c r="I19553">
        <v>0</v>
      </c>
      <c r="J19553">
        <v>0</v>
      </c>
      <c r="K19553" t="s">
        <v>75467</v>
      </c>
    </row>
    <row r="19554" spans="1:11" x14ac:dyDescent="0.3">
      <c r="A19554" t="s">
        <v>75468</v>
      </c>
      <c r="C19554" t="s">
        <v>27</v>
      </c>
      <c r="D19554" t="e">
        <f>탄소 섬유</f>
        <v>#NAME?</v>
      </c>
      <c r="E19554" t="s">
        <v>29</v>
      </c>
      <c r="F19554" t="s">
        <v>16</v>
      </c>
      <c r="G19554" t="s">
        <v>3244</v>
      </c>
      <c r="H19554">
        <v>0</v>
      </c>
      <c r="I19554">
        <v>0</v>
      </c>
      <c r="J19554">
        <v>0</v>
      </c>
      <c r="K19554" t="s">
        <v>75469</v>
      </c>
    </row>
    <row r="19555" spans="1:11" x14ac:dyDescent="0.3">
      <c r="A19555" t="s">
        <v>75470</v>
      </c>
      <c r="B19555" t="s">
        <v>75471</v>
      </c>
      <c r="C19555" t="s">
        <v>27</v>
      </c>
      <c r="D19555" t="s">
        <v>75472</v>
      </c>
      <c r="E19555" t="s">
        <v>29</v>
      </c>
      <c r="F19555" t="s">
        <v>41</v>
      </c>
      <c r="G19555" t="s">
        <v>42</v>
      </c>
      <c r="H19555">
        <v>0</v>
      </c>
      <c r="I19555">
        <v>0</v>
      </c>
      <c r="J19555">
        <v>0</v>
      </c>
      <c r="K19555" t="s">
        <v>75473</v>
      </c>
    </row>
    <row r="19556" spans="1:11" x14ac:dyDescent="0.3">
      <c r="A19556" t="s">
        <v>75474</v>
      </c>
      <c r="B19556" t="s">
        <v>75475</v>
      </c>
      <c r="C19556" t="s">
        <v>27</v>
      </c>
      <c r="D19556" t="s">
        <v>75476</v>
      </c>
      <c r="E19556" t="s">
        <v>29</v>
      </c>
      <c r="F19556" t="s">
        <v>41</v>
      </c>
      <c r="G19556" t="s">
        <v>42</v>
      </c>
      <c r="H19556">
        <v>0</v>
      </c>
      <c r="I19556">
        <v>0</v>
      </c>
      <c r="J19556">
        <v>0</v>
      </c>
      <c r="K19556" t="s">
        <v>75477</v>
      </c>
    </row>
    <row r="19557" spans="1:11" x14ac:dyDescent="0.3">
      <c r="A19557" t="s">
        <v>75478</v>
      </c>
      <c r="B19557" t="s">
        <v>75479</v>
      </c>
      <c r="C19557" t="s">
        <v>27</v>
      </c>
      <c r="D19557" t="s">
        <v>75480</v>
      </c>
      <c r="E19557" t="s">
        <v>29</v>
      </c>
      <c r="F19557" t="s">
        <v>16</v>
      </c>
      <c r="G19557" t="s">
        <v>155</v>
      </c>
      <c r="H19557">
        <v>0</v>
      </c>
      <c r="I19557">
        <v>0</v>
      </c>
      <c r="J19557">
        <v>0</v>
      </c>
      <c r="K19557" t="s">
        <v>75481</v>
      </c>
    </row>
    <row r="19558" spans="1:11" x14ac:dyDescent="0.3">
      <c r="A19558" t="s">
        <v>75482</v>
      </c>
      <c r="B19558" t="s">
        <v>75483</v>
      </c>
      <c r="C19558" t="s">
        <v>27</v>
      </c>
      <c r="D19558" t="s">
        <v>75484</v>
      </c>
      <c r="E19558" t="s">
        <v>29</v>
      </c>
      <c r="F19558" t="s">
        <v>41</v>
      </c>
      <c r="G19558" t="s">
        <v>42</v>
      </c>
      <c r="H19558">
        <v>0</v>
      </c>
      <c r="I19558">
        <v>0</v>
      </c>
      <c r="J19558">
        <v>0</v>
      </c>
      <c r="K19558" t="s">
        <v>75485</v>
      </c>
    </row>
    <row r="19559" spans="1:11" x14ac:dyDescent="0.3">
      <c r="A19559" t="s">
        <v>75486</v>
      </c>
      <c r="B19559" t="s">
        <v>75487</v>
      </c>
      <c r="C19559" t="s">
        <v>27</v>
      </c>
      <c r="D19559" t="s">
        <v>75488</v>
      </c>
      <c r="E19559" t="s">
        <v>29</v>
      </c>
      <c r="F19559" t="s">
        <v>41</v>
      </c>
      <c r="G19559" t="s">
        <v>42</v>
      </c>
      <c r="H19559">
        <v>0</v>
      </c>
      <c r="I19559">
        <v>0</v>
      </c>
      <c r="J19559">
        <v>0</v>
      </c>
      <c r="K19559" t="s">
        <v>75489</v>
      </c>
    </row>
    <row r="19560" spans="1:11" x14ac:dyDescent="0.3">
      <c r="A19560" t="s">
        <v>75490</v>
      </c>
      <c r="C19560" t="s">
        <v>27</v>
      </c>
      <c r="D19560" t="s">
        <v>75491</v>
      </c>
      <c r="E19560" t="s">
        <v>29</v>
      </c>
      <c r="F19560" t="s">
        <v>41</v>
      </c>
      <c r="G19560" t="s">
        <v>42</v>
      </c>
      <c r="H19560">
        <v>0</v>
      </c>
      <c r="I19560">
        <v>0</v>
      </c>
      <c r="J19560">
        <v>0</v>
      </c>
      <c r="K19560" t="s">
        <v>75492</v>
      </c>
    </row>
    <row r="19561" spans="1:11" x14ac:dyDescent="0.3">
      <c r="A19561" t="s">
        <v>75493</v>
      </c>
      <c r="B19561" t="s">
        <v>75494</v>
      </c>
      <c r="C19561" t="s">
        <v>558</v>
      </c>
      <c r="D19561" t="s">
        <v>75495</v>
      </c>
      <c r="E19561" t="s">
        <v>18607</v>
      </c>
      <c r="F19561" t="s">
        <v>2914</v>
      </c>
      <c r="G19561" t="s">
        <v>3120</v>
      </c>
      <c r="H19561">
        <v>0</v>
      </c>
      <c r="I19561">
        <v>0</v>
      </c>
      <c r="J19561">
        <v>0</v>
      </c>
      <c r="K19561" t="s">
        <v>75496</v>
      </c>
    </row>
    <row r="19562" spans="1:11" x14ac:dyDescent="0.3">
      <c r="A19562" t="s">
        <v>75497</v>
      </c>
      <c r="C19562" t="s">
        <v>147</v>
      </c>
      <c r="D19562" t="s">
        <v>75498</v>
      </c>
      <c r="E19562" t="s">
        <v>4768</v>
      </c>
      <c r="F19562" t="s">
        <v>2366</v>
      </c>
      <c r="G19562" t="s">
        <v>42</v>
      </c>
      <c r="H19562">
        <v>0</v>
      </c>
      <c r="I19562">
        <v>0</v>
      </c>
      <c r="J19562">
        <v>0</v>
      </c>
      <c r="K19562" t="s">
        <v>75499</v>
      </c>
    </row>
    <row r="19563" spans="1:11" x14ac:dyDescent="0.3">
      <c r="A19563" t="s">
        <v>75500</v>
      </c>
      <c r="B19563" t="s">
        <v>75501</v>
      </c>
      <c r="C19563" t="s">
        <v>20</v>
      </c>
      <c r="D19563" t="s">
        <v>75502</v>
      </c>
      <c r="E19563" t="s">
        <v>71202</v>
      </c>
      <c r="F19563" t="s">
        <v>16</v>
      </c>
      <c r="G19563" t="s">
        <v>19780</v>
      </c>
      <c r="H19563">
        <v>0</v>
      </c>
      <c r="I19563">
        <v>0</v>
      </c>
      <c r="J19563">
        <v>0</v>
      </c>
      <c r="K19563" t="s">
        <v>75503</v>
      </c>
    </row>
    <row r="19564" spans="1:11" x14ac:dyDescent="0.3">
      <c r="A19564" t="s">
        <v>75504</v>
      </c>
      <c r="B19564" t="s">
        <v>75505</v>
      </c>
      <c r="C19564" t="s">
        <v>20</v>
      </c>
      <c r="D19564" t="s">
        <v>75506</v>
      </c>
      <c r="E19564" t="s">
        <v>71202</v>
      </c>
      <c r="F19564" t="s">
        <v>1214</v>
      </c>
      <c r="G19564" t="s">
        <v>4520</v>
      </c>
      <c r="H19564">
        <v>0</v>
      </c>
      <c r="I19564">
        <v>0</v>
      </c>
      <c r="J19564">
        <v>0</v>
      </c>
      <c r="K19564" t="s">
        <v>75507</v>
      </c>
    </row>
    <row r="19565" spans="1:11" x14ac:dyDescent="0.3">
      <c r="A19565" t="s">
        <v>75508</v>
      </c>
      <c r="B19565" t="s">
        <v>75509</v>
      </c>
      <c r="C19565" t="s">
        <v>13</v>
      </c>
      <c r="D19565" t="s">
        <v>75510</v>
      </c>
      <c r="E19565" t="s">
        <v>66835</v>
      </c>
      <c r="F19565" t="s">
        <v>16</v>
      </c>
      <c r="G19565" t="s">
        <v>42</v>
      </c>
      <c r="H19565">
        <v>0</v>
      </c>
      <c r="I19565">
        <v>0</v>
      </c>
      <c r="J19565">
        <v>0</v>
      </c>
      <c r="K19565" t="s">
        <v>75511</v>
      </c>
    </row>
    <row r="19566" spans="1:11" x14ac:dyDescent="0.3">
      <c r="A19566" t="s">
        <v>75512</v>
      </c>
      <c r="B19566" t="s">
        <v>75513</v>
      </c>
      <c r="C19566" t="s">
        <v>27</v>
      </c>
      <c r="D19566" t="s">
        <v>75514</v>
      </c>
      <c r="E19566" t="s">
        <v>29</v>
      </c>
      <c r="F19566" t="s">
        <v>41</v>
      </c>
      <c r="G19566" t="s">
        <v>42</v>
      </c>
      <c r="H19566">
        <v>0</v>
      </c>
      <c r="I19566">
        <v>0</v>
      </c>
      <c r="J19566">
        <v>0</v>
      </c>
      <c r="K19566" t="s">
        <v>75515</v>
      </c>
    </row>
    <row r="19567" spans="1:11" x14ac:dyDescent="0.3">
      <c r="A19567" t="s">
        <v>75516</v>
      </c>
      <c r="B19567" t="s">
        <v>75517</v>
      </c>
      <c r="C19567" t="s">
        <v>20</v>
      </c>
      <c r="D19567" t="s">
        <v>75518</v>
      </c>
      <c r="E19567" t="s">
        <v>71202</v>
      </c>
      <c r="F19567" t="s">
        <v>1531</v>
      </c>
      <c r="G19567" t="s">
        <v>42</v>
      </c>
      <c r="H19567">
        <v>0</v>
      </c>
      <c r="I19567">
        <v>0</v>
      </c>
      <c r="J19567">
        <v>0</v>
      </c>
      <c r="K19567" t="s">
        <v>75519</v>
      </c>
    </row>
    <row r="19568" spans="1:11" x14ac:dyDescent="0.3">
      <c r="A19568" t="s">
        <v>75520</v>
      </c>
      <c r="B19568" t="s">
        <v>75521</v>
      </c>
      <c r="C19568" t="s">
        <v>27</v>
      </c>
      <c r="D19568" t="s">
        <v>75522</v>
      </c>
      <c r="E19568" t="s">
        <v>29</v>
      </c>
      <c r="F19568" t="s">
        <v>41</v>
      </c>
      <c r="G19568" t="s">
        <v>311</v>
      </c>
      <c r="H19568">
        <v>0</v>
      </c>
      <c r="I19568">
        <v>0</v>
      </c>
      <c r="J19568">
        <v>0</v>
      </c>
      <c r="K19568" t="s">
        <v>75523</v>
      </c>
    </row>
    <row r="19569" spans="1:11" x14ac:dyDescent="0.3">
      <c r="A19569" t="s">
        <v>75524</v>
      </c>
      <c r="B19569" t="s">
        <v>75525</v>
      </c>
      <c r="C19569" t="s">
        <v>20</v>
      </c>
      <c r="D19569" t="s">
        <v>75526</v>
      </c>
      <c r="E19569" t="s">
        <v>71202</v>
      </c>
      <c r="F19569" t="s">
        <v>9911</v>
      </c>
      <c r="G19569" t="s">
        <v>42</v>
      </c>
      <c r="H19569">
        <v>0</v>
      </c>
      <c r="I19569">
        <v>0</v>
      </c>
      <c r="J19569">
        <v>0</v>
      </c>
      <c r="K19569" t="s">
        <v>75527</v>
      </c>
    </row>
    <row r="19570" spans="1:11" x14ac:dyDescent="0.3">
      <c r="A19570" t="s">
        <v>75528</v>
      </c>
      <c r="B19570" t="s">
        <v>75529</v>
      </c>
      <c r="C19570" t="s">
        <v>13</v>
      </c>
      <c r="D19570" t="s">
        <v>75530</v>
      </c>
      <c r="E19570" t="s">
        <v>66835</v>
      </c>
      <c r="F19570" t="s">
        <v>16</v>
      </c>
      <c r="G19570" t="s">
        <v>5069</v>
      </c>
      <c r="H19570">
        <v>0</v>
      </c>
      <c r="I19570">
        <v>0</v>
      </c>
      <c r="J19570">
        <v>0</v>
      </c>
      <c r="K19570" t="s">
        <v>75531</v>
      </c>
    </row>
    <row r="19571" spans="1:11" x14ac:dyDescent="0.3">
      <c r="A19571" t="s">
        <v>75532</v>
      </c>
      <c r="B19571" t="s">
        <v>75533</v>
      </c>
      <c r="C19571" t="s">
        <v>20</v>
      </c>
      <c r="D19571" t="s">
        <v>75534</v>
      </c>
      <c r="E19571" t="s">
        <v>22</v>
      </c>
      <c r="F19571" t="s">
        <v>16</v>
      </c>
      <c r="G19571" t="s">
        <v>209</v>
      </c>
      <c r="H19571">
        <v>0</v>
      </c>
      <c r="I19571">
        <v>0</v>
      </c>
      <c r="J19571">
        <v>0</v>
      </c>
      <c r="K19571" t="s">
        <v>75535</v>
      </c>
    </row>
    <row r="19572" spans="1:11" x14ac:dyDescent="0.3">
      <c r="A19572" t="s">
        <v>75536</v>
      </c>
      <c r="C19572" t="s">
        <v>27</v>
      </c>
      <c r="D19572" t="s">
        <v>75537</v>
      </c>
      <c r="E19572" t="s">
        <v>29</v>
      </c>
      <c r="F19572" t="s">
        <v>41</v>
      </c>
      <c r="G19572" t="s">
        <v>42</v>
      </c>
      <c r="H19572">
        <v>0</v>
      </c>
      <c r="I19572">
        <v>0</v>
      </c>
      <c r="J19572">
        <v>0</v>
      </c>
      <c r="K19572" t="s">
        <v>75538</v>
      </c>
    </row>
    <row r="19573" spans="1:11" x14ac:dyDescent="0.3">
      <c r="A19573" t="s">
        <v>75539</v>
      </c>
      <c r="B19573" t="s">
        <v>75540</v>
      </c>
      <c r="C19573" t="s">
        <v>20</v>
      </c>
      <c r="D19573" t="s">
        <v>75541</v>
      </c>
      <c r="E19573" t="s">
        <v>71202</v>
      </c>
      <c r="F19573" t="s">
        <v>389</v>
      </c>
      <c r="G19573" t="s">
        <v>42</v>
      </c>
      <c r="H19573">
        <v>0</v>
      </c>
      <c r="I19573">
        <v>0</v>
      </c>
      <c r="J19573">
        <v>0</v>
      </c>
      <c r="K19573" t="s">
        <v>75542</v>
      </c>
    </row>
    <row r="19574" spans="1:11" x14ac:dyDescent="0.3">
      <c r="A19574" t="s">
        <v>75543</v>
      </c>
      <c r="B19574" t="s">
        <v>75544</v>
      </c>
      <c r="C19574" t="s">
        <v>13</v>
      </c>
      <c r="D19574" t="s">
        <v>75545</v>
      </c>
      <c r="E19574" t="s">
        <v>66835</v>
      </c>
      <c r="F19574" t="s">
        <v>16</v>
      </c>
      <c r="G19574" t="s">
        <v>2951</v>
      </c>
      <c r="H19574">
        <v>0</v>
      </c>
      <c r="I19574">
        <v>0</v>
      </c>
      <c r="J19574">
        <v>0</v>
      </c>
      <c r="K19574" t="s">
        <v>75546</v>
      </c>
    </row>
    <row r="19575" spans="1:11" x14ac:dyDescent="0.3">
      <c r="A19575" t="s">
        <v>75547</v>
      </c>
      <c r="B19575" t="s">
        <v>75548</v>
      </c>
      <c r="C19575" t="s">
        <v>13</v>
      </c>
      <c r="D19575" t="s">
        <v>75549</v>
      </c>
      <c r="E19575" t="s">
        <v>66835</v>
      </c>
      <c r="F19575" t="s">
        <v>16</v>
      </c>
      <c r="G19575" t="s">
        <v>9711</v>
      </c>
      <c r="H19575">
        <v>0</v>
      </c>
      <c r="I19575">
        <v>0</v>
      </c>
      <c r="J19575">
        <v>0</v>
      </c>
      <c r="K19575" t="s">
        <v>75550</v>
      </c>
    </row>
    <row r="19576" spans="1:11" x14ac:dyDescent="0.3">
      <c r="A19576" t="s">
        <v>75551</v>
      </c>
      <c r="B19576" t="s">
        <v>75552</v>
      </c>
      <c r="C19576" t="s">
        <v>13</v>
      </c>
      <c r="D19576" t="s">
        <v>75553</v>
      </c>
      <c r="E19576" t="s">
        <v>66835</v>
      </c>
      <c r="F19576" t="s">
        <v>3944</v>
      </c>
      <c r="G19576" t="s">
        <v>42</v>
      </c>
      <c r="H19576">
        <v>0</v>
      </c>
      <c r="I19576">
        <v>0</v>
      </c>
      <c r="J19576">
        <v>0</v>
      </c>
      <c r="K19576" t="s">
        <v>75554</v>
      </c>
    </row>
    <row r="19577" spans="1:11" x14ac:dyDescent="0.3">
      <c r="A19577" t="s">
        <v>75555</v>
      </c>
      <c r="B19577" t="s">
        <v>75556</v>
      </c>
      <c r="C19577" t="s">
        <v>13</v>
      </c>
      <c r="D19577" t="s">
        <v>75557</v>
      </c>
      <c r="E19577" t="s">
        <v>66835</v>
      </c>
      <c r="F19577" t="s">
        <v>2393</v>
      </c>
      <c r="G19577" t="s">
        <v>42</v>
      </c>
      <c r="H19577">
        <v>0</v>
      </c>
      <c r="I19577">
        <v>0</v>
      </c>
      <c r="J19577">
        <v>0</v>
      </c>
      <c r="K19577" t="s">
        <v>75558</v>
      </c>
    </row>
    <row r="19578" spans="1:11" x14ac:dyDescent="0.3">
      <c r="A19578" t="s">
        <v>75559</v>
      </c>
      <c r="B19578" t="s">
        <v>75560</v>
      </c>
      <c r="C19578" t="s">
        <v>13</v>
      </c>
      <c r="D19578" t="s">
        <v>75545</v>
      </c>
      <c r="E19578" t="s">
        <v>66835</v>
      </c>
      <c r="F19578" t="s">
        <v>12188</v>
      </c>
      <c r="G19578" t="s">
        <v>42</v>
      </c>
      <c r="H19578">
        <v>0</v>
      </c>
      <c r="I19578">
        <v>0</v>
      </c>
      <c r="J19578">
        <v>0</v>
      </c>
      <c r="K19578" t="s">
        <v>75561</v>
      </c>
    </row>
    <row r="19579" spans="1:11" x14ac:dyDescent="0.3">
      <c r="A19579" t="s">
        <v>75562</v>
      </c>
      <c r="B19579" t="s">
        <v>75563</v>
      </c>
      <c r="C19579" t="s">
        <v>147</v>
      </c>
      <c r="D19579" t="s">
        <v>75564</v>
      </c>
      <c r="E19579" t="s">
        <v>59940</v>
      </c>
      <c r="F19579" t="s">
        <v>397</v>
      </c>
      <c r="G19579" t="s">
        <v>3598</v>
      </c>
      <c r="H19579">
        <v>0</v>
      </c>
      <c r="I19579">
        <v>0</v>
      </c>
      <c r="J19579">
        <v>0</v>
      </c>
      <c r="K19579" t="s">
        <v>75565</v>
      </c>
    </row>
    <row r="19580" spans="1:11" x14ac:dyDescent="0.3">
      <c r="A19580" t="s">
        <v>75566</v>
      </c>
      <c r="C19580" t="s">
        <v>147</v>
      </c>
      <c r="D19580" t="e">
        <f>카타콤</f>
        <v>#NAME?</v>
      </c>
      <c r="E19580" t="s">
        <v>59940</v>
      </c>
      <c r="F19580" t="s">
        <v>2835</v>
      </c>
      <c r="G19580" t="s">
        <v>42</v>
      </c>
      <c r="H19580">
        <v>0</v>
      </c>
      <c r="I19580">
        <v>0</v>
      </c>
      <c r="J19580">
        <v>0</v>
      </c>
      <c r="K19580" t="s">
        <v>75567</v>
      </c>
    </row>
    <row r="19581" spans="1:11" x14ac:dyDescent="0.3">
      <c r="A19581" t="s">
        <v>75568</v>
      </c>
      <c r="C19581" t="s">
        <v>27</v>
      </c>
      <c r="D19581" t="s">
        <v>75569</v>
      </c>
      <c r="E19581" t="s">
        <v>29</v>
      </c>
      <c r="F19581" t="s">
        <v>41</v>
      </c>
      <c r="G19581" t="s">
        <v>14745</v>
      </c>
      <c r="H19581">
        <v>0</v>
      </c>
      <c r="I19581">
        <v>0</v>
      </c>
      <c r="J19581">
        <v>0</v>
      </c>
      <c r="K19581" t="s">
        <v>75570</v>
      </c>
    </row>
    <row r="19582" spans="1:11" x14ac:dyDescent="0.3">
      <c r="A19582" t="s">
        <v>75571</v>
      </c>
      <c r="B19582" t="s">
        <v>75572</v>
      </c>
      <c r="C19582" t="s">
        <v>27</v>
      </c>
      <c r="D19582" t="s">
        <v>75573</v>
      </c>
      <c r="E19582" t="s">
        <v>29</v>
      </c>
      <c r="F19582" t="s">
        <v>16</v>
      </c>
      <c r="G19582" t="s">
        <v>1062</v>
      </c>
      <c r="H19582">
        <v>0</v>
      </c>
      <c r="I19582">
        <v>0</v>
      </c>
      <c r="J19582">
        <v>0</v>
      </c>
      <c r="K19582" t="s">
        <v>75574</v>
      </c>
    </row>
    <row r="19583" spans="1:11" x14ac:dyDescent="0.3">
      <c r="A19583" t="s">
        <v>75575</v>
      </c>
      <c r="B19583" t="s">
        <v>75576</v>
      </c>
      <c r="C19583" t="s">
        <v>27</v>
      </c>
      <c r="D19583" t="s">
        <v>75577</v>
      </c>
      <c r="E19583" t="s">
        <v>29</v>
      </c>
      <c r="F19583" t="s">
        <v>41</v>
      </c>
      <c r="G19583" t="s">
        <v>42</v>
      </c>
      <c r="H19583">
        <v>0</v>
      </c>
      <c r="I19583">
        <v>0</v>
      </c>
      <c r="J19583">
        <v>0</v>
      </c>
      <c r="K19583" t="s">
        <v>75578</v>
      </c>
    </row>
    <row r="19584" spans="1:11" x14ac:dyDescent="0.3">
      <c r="A19584" t="s">
        <v>75579</v>
      </c>
      <c r="B19584" t="s">
        <v>75580</v>
      </c>
      <c r="C19584" t="s">
        <v>20</v>
      </c>
      <c r="D19584" t="s">
        <v>75581</v>
      </c>
      <c r="E19584" t="s">
        <v>71202</v>
      </c>
      <c r="F19584" t="s">
        <v>3981</v>
      </c>
      <c r="G19584" t="s">
        <v>42</v>
      </c>
      <c r="H19584">
        <v>0</v>
      </c>
      <c r="I19584">
        <v>0</v>
      </c>
      <c r="J19584">
        <v>0</v>
      </c>
      <c r="K19584" t="s">
        <v>75582</v>
      </c>
    </row>
    <row r="19585" spans="1:11" x14ac:dyDescent="0.3">
      <c r="A19585" t="s">
        <v>75583</v>
      </c>
      <c r="B19585" t="s">
        <v>75584</v>
      </c>
      <c r="C19585" t="s">
        <v>20</v>
      </c>
      <c r="D19585" t="s">
        <v>75585</v>
      </c>
      <c r="E19585" t="s">
        <v>71202</v>
      </c>
      <c r="F19585" t="s">
        <v>7799</v>
      </c>
      <c r="G19585" t="s">
        <v>5569</v>
      </c>
      <c r="H19585">
        <v>0</v>
      </c>
      <c r="I19585">
        <v>0</v>
      </c>
      <c r="J19585">
        <v>0</v>
      </c>
      <c r="K19585" t="s">
        <v>75586</v>
      </c>
    </row>
    <row r="19586" spans="1:11" x14ac:dyDescent="0.3">
      <c r="A19586" t="s">
        <v>75587</v>
      </c>
      <c r="B19586" t="s">
        <v>75588</v>
      </c>
      <c r="C19586" t="s">
        <v>20</v>
      </c>
      <c r="D19586" t="s">
        <v>75589</v>
      </c>
      <c r="E19586" t="s">
        <v>71202</v>
      </c>
      <c r="F19586" t="s">
        <v>1845</v>
      </c>
      <c r="G19586" t="s">
        <v>8692</v>
      </c>
      <c r="H19586">
        <v>0</v>
      </c>
      <c r="I19586">
        <v>0</v>
      </c>
      <c r="J19586">
        <v>0</v>
      </c>
      <c r="K19586" t="s">
        <v>75590</v>
      </c>
    </row>
    <row r="19587" spans="1:11" x14ac:dyDescent="0.3">
      <c r="A19587" t="s">
        <v>75591</v>
      </c>
      <c r="B19587" t="s">
        <v>75592</v>
      </c>
      <c r="C19587" t="s">
        <v>13</v>
      </c>
      <c r="D19587" t="s">
        <v>75593</v>
      </c>
      <c r="E19587" t="s">
        <v>66835</v>
      </c>
      <c r="F19587" t="s">
        <v>16</v>
      </c>
      <c r="G19587" t="s">
        <v>4520</v>
      </c>
      <c r="H19587">
        <v>0</v>
      </c>
      <c r="I19587">
        <v>0</v>
      </c>
      <c r="J19587">
        <v>0</v>
      </c>
      <c r="K19587" t="s">
        <v>75594</v>
      </c>
    </row>
    <row r="19588" spans="1:11" x14ac:dyDescent="0.3">
      <c r="A19588" t="s">
        <v>75595</v>
      </c>
      <c r="B19588" t="s">
        <v>75596</v>
      </c>
      <c r="C19588" t="s">
        <v>27</v>
      </c>
      <c r="D19588" t="s">
        <v>75397</v>
      </c>
      <c r="E19588" t="s">
        <v>29</v>
      </c>
      <c r="F19588" t="s">
        <v>41</v>
      </c>
      <c r="G19588" t="s">
        <v>42</v>
      </c>
      <c r="H19588">
        <v>0</v>
      </c>
      <c r="I19588">
        <v>0</v>
      </c>
      <c r="J19588">
        <v>0</v>
      </c>
      <c r="K19588" t="s">
        <v>75597</v>
      </c>
    </row>
    <row r="19589" spans="1:11" x14ac:dyDescent="0.3">
      <c r="A19589" t="s">
        <v>75598</v>
      </c>
      <c r="B19589" t="s">
        <v>75599</v>
      </c>
      <c r="C19589" t="s">
        <v>20</v>
      </c>
      <c r="D19589" t="s">
        <v>75600</v>
      </c>
      <c r="E19589" t="s">
        <v>71202</v>
      </c>
      <c r="F19589" t="s">
        <v>2361</v>
      </c>
      <c r="G19589" t="s">
        <v>42</v>
      </c>
      <c r="H19589">
        <v>0</v>
      </c>
      <c r="I19589">
        <v>0</v>
      </c>
      <c r="J19589">
        <v>0</v>
      </c>
      <c r="K19589" t="s">
        <v>75601</v>
      </c>
    </row>
    <row r="19590" spans="1:11" x14ac:dyDescent="0.3">
      <c r="A19590" t="s">
        <v>75602</v>
      </c>
      <c r="B19590" t="s">
        <v>75603</v>
      </c>
      <c r="C19590" t="s">
        <v>13</v>
      </c>
      <c r="D19590" t="s">
        <v>75604</v>
      </c>
      <c r="E19590" t="s">
        <v>66835</v>
      </c>
      <c r="F19590" t="s">
        <v>16</v>
      </c>
      <c r="G19590" t="s">
        <v>8202</v>
      </c>
      <c r="H19590">
        <v>0</v>
      </c>
      <c r="I19590">
        <v>0</v>
      </c>
      <c r="J19590">
        <v>0</v>
      </c>
      <c r="K19590" t="s">
        <v>75605</v>
      </c>
    </row>
    <row r="19591" spans="1:11" x14ac:dyDescent="0.3">
      <c r="A19591" t="s">
        <v>75606</v>
      </c>
      <c r="B19591" t="s">
        <v>75607</v>
      </c>
      <c r="C19591" t="s">
        <v>20</v>
      </c>
      <c r="D19591" t="s">
        <v>75608</v>
      </c>
      <c r="E19591" t="s">
        <v>71202</v>
      </c>
      <c r="F19591" t="s">
        <v>412</v>
      </c>
      <c r="G19591" t="s">
        <v>42</v>
      </c>
      <c r="H19591">
        <v>0</v>
      </c>
      <c r="I19591">
        <v>0</v>
      </c>
      <c r="J19591">
        <v>0</v>
      </c>
      <c r="K19591" t="s">
        <v>75609</v>
      </c>
    </row>
    <row r="19592" spans="1:11" x14ac:dyDescent="0.3">
      <c r="A19592" t="s">
        <v>75610</v>
      </c>
      <c r="B19592" t="s">
        <v>75611</v>
      </c>
      <c r="C19592" t="s">
        <v>27</v>
      </c>
      <c r="D19592" t="s">
        <v>75612</v>
      </c>
      <c r="E19592" t="s">
        <v>29</v>
      </c>
      <c r="F19592" t="s">
        <v>160</v>
      </c>
      <c r="G19592" t="s">
        <v>7669</v>
      </c>
      <c r="H19592">
        <v>0</v>
      </c>
      <c r="I19592">
        <v>0</v>
      </c>
      <c r="J19592">
        <v>0</v>
      </c>
      <c r="K19592" t="s">
        <v>75613</v>
      </c>
    </row>
    <row r="19593" spans="1:11" x14ac:dyDescent="0.3">
      <c r="A19593" t="s">
        <v>75614</v>
      </c>
      <c r="B19593" t="s">
        <v>75615</v>
      </c>
      <c r="C19593" t="s">
        <v>13</v>
      </c>
      <c r="D19593" t="s">
        <v>75616</v>
      </c>
      <c r="E19593" t="s">
        <v>66835</v>
      </c>
      <c r="F19593" t="s">
        <v>16</v>
      </c>
      <c r="G19593" t="s">
        <v>1162</v>
      </c>
      <c r="H19593">
        <v>0</v>
      </c>
      <c r="I19593">
        <v>0</v>
      </c>
      <c r="J19593">
        <v>0</v>
      </c>
      <c r="K19593" t="s">
        <v>75617</v>
      </c>
    </row>
    <row r="19594" spans="1:11" x14ac:dyDescent="0.3">
      <c r="A19594" t="s">
        <v>75618</v>
      </c>
      <c r="B19594" t="s">
        <v>75619</v>
      </c>
      <c r="C19594" t="s">
        <v>27</v>
      </c>
      <c r="D19594" t="s">
        <v>75620</v>
      </c>
      <c r="E19594" t="s">
        <v>29</v>
      </c>
      <c r="F19594" t="s">
        <v>16</v>
      </c>
      <c r="G19594" t="s">
        <v>9947</v>
      </c>
      <c r="H19594">
        <v>0</v>
      </c>
      <c r="I19594">
        <v>0</v>
      </c>
      <c r="J19594">
        <v>0</v>
      </c>
      <c r="K19594" t="s">
        <v>75621</v>
      </c>
    </row>
    <row r="19595" spans="1:11" x14ac:dyDescent="0.3">
      <c r="A19595" t="s">
        <v>75622</v>
      </c>
      <c r="B19595" t="s">
        <v>75623</v>
      </c>
      <c r="C19595" t="s">
        <v>20</v>
      </c>
      <c r="D19595" t="s">
        <v>75624</v>
      </c>
      <c r="E19595" t="s">
        <v>71202</v>
      </c>
      <c r="F19595" t="s">
        <v>4336</v>
      </c>
      <c r="G19595" t="s">
        <v>42</v>
      </c>
      <c r="H19595">
        <v>0</v>
      </c>
      <c r="I19595">
        <v>0</v>
      </c>
      <c r="J19595">
        <v>0</v>
      </c>
      <c r="K19595" t="s">
        <v>75625</v>
      </c>
    </row>
    <row r="19596" spans="1:11" x14ac:dyDescent="0.3">
      <c r="A19596" t="s">
        <v>75626</v>
      </c>
      <c r="C19596" t="s">
        <v>27</v>
      </c>
      <c r="D19596" t="s">
        <v>75627</v>
      </c>
      <c r="E19596" t="s">
        <v>29</v>
      </c>
      <c r="F19596" t="s">
        <v>41</v>
      </c>
      <c r="G19596" t="s">
        <v>42</v>
      </c>
      <c r="H19596">
        <v>0</v>
      </c>
      <c r="I19596">
        <v>0</v>
      </c>
      <c r="J19596">
        <v>0</v>
      </c>
      <c r="K19596" t="s">
        <v>75628</v>
      </c>
    </row>
    <row r="19597" spans="1:11" x14ac:dyDescent="0.3">
      <c r="A19597" t="s">
        <v>75629</v>
      </c>
      <c r="B19597" t="s">
        <v>24782</v>
      </c>
      <c r="C19597" t="s">
        <v>20</v>
      </c>
      <c r="D19597" t="s">
        <v>75630</v>
      </c>
      <c r="E19597" t="s">
        <v>71202</v>
      </c>
      <c r="F19597" t="s">
        <v>10905</v>
      </c>
      <c r="G19597" t="s">
        <v>42</v>
      </c>
      <c r="H19597">
        <v>0</v>
      </c>
      <c r="I19597">
        <v>0</v>
      </c>
      <c r="J19597">
        <v>0</v>
      </c>
      <c r="K19597" t="s">
        <v>75631</v>
      </c>
    </row>
    <row r="19598" spans="1:11" x14ac:dyDescent="0.3">
      <c r="A19598" t="s">
        <v>75632</v>
      </c>
      <c r="B19598" t="s">
        <v>75633</v>
      </c>
      <c r="C19598" t="s">
        <v>20</v>
      </c>
      <c r="D19598" t="s">
        <v>75634</v>
      </c>
      <c r="E19598" t="s">
        <v>71202</v>
      </c>
      <c r="F19598" t="s">
        <v>835</v>
      </c>
      <c r="G19598" t="s">
        <v>5462</v>
      </c>
      <c r="H19598">
        <v>0</v>
      </c>
      <c r="I19598">
        <v>0</v>
      </c>
      <c r="J19598">
        <v>0</v>
      </c>
      <c r="K19598" t="s">
        <v>75635</v>
      </c>
    </row>
    <row r="19599" spans="1:11" x14ac:dyDescent="0.3">
      <c r="A19599" t="s">
        <v>75636</v>
      </c>
      <c r="B19599" t="s">
        <v>75637</v>
      </c>
      <c r="C19599" t="s">
        <v>20</v>
      </c>
      <c r="D19599" t="s">
        <v>75638</v>
      </c>
      <c r="E19599" t="s">
        <v>71202</v>
      </c>
      <c r="F19599" t="s">
        <v>14759</v>
      </c>
      <c r="G19599" t="s">
        <v>42</v>
      </c>
      <c r="H19599">
        <v>0</v>
      </c>
      <c r="I19599">
        <v>0</v>
      </c>
      <c r="J19599">
        <v>0</v>
      </c>
      <c r="K19599" t="s">
        <v>75639</v>
      </c>
    </row>
    <row r="19600" spans="1:11" x14ac:dyDescent="0.3">
      <c r="A19600" t="s">
        <v>75640</v>
      </c>
      <c r="B19600" t="s">
        <v>75641</v>
      </c>
      <c r="C19600" t="s">
        <v>20</v>
      </c>
      <c r="D19600" t="s">
        <v>75642</v>
      </c>
      <c r="E19600" t="s">
        <v>71202</v>
      </c>
      <c r="F19600" t="s">
        <v>17901</v>
      </c>
      <c r="G19600" t="s">
        <v>42</v>
      </c>
      <c r="H19600">
        <v>0</v>
      </c>
      <c r="I19600">
        <v>0</v>
      </c>
      <c r="J19600">
        <v>0</v>
      </c>
      <c r="K19600" t="s">
        <v>75643</v>
      </c>
    </row>
    <row r="19601" spans="1:11" x14ac:dyDescent="0.3">
      <c r="A19601" t="s">
        <v>75644</v>
      </c>
      <c r="B19601" t="s">
        <v>75645</v>
      </c>
      <c r="C19601" t="s">
        <v>20</v>
      </c>
      <c r="D19601" t="s">
        <v>75646</v>
      </c>
      <c r="E19601" t="s">
        <v>71202</v>
      </c>
      <c r="F19601" t="s">
        <v>8320</v>
      </c>
      <c r="G19601" t="s">
        <v>42</v>
      </c>
      <c r="H19601">
        <v>0</v>
      </c>
      <c r="I19601">
        <v>0</v>
      </c>
      <c r="J19601">
        <v>0</v>
      </c>
      <c r="K19601" t="s">
        <v>75647</v>
      </c>
    </row>
    <row r="19602" spans="1:11" x14ac:dyDescent="0.3">
      <c r="A19602" t="s">
        <v>75648</v>
      </c>
      <c r="B19602" t="s">
        <v>23590</v>
      </c>
      <c r="C19602" t="s">
        <v>27</v>
      </c>
      <c r="D19602" t="s">
        <v>75649</v>
      </c>
      <c r="E19602" t="s">
        <v>29</v>
      </c>
      <c r="F19602" t="s">
        <v>41</v>
      </c>
      <c r="G19602" t="s">
        <v>42</v>
      </c>
      <c r="H19602">
        <v>0</v>
      </c>
      <c r="I19602">
        <v>0</v>
      </c>
      <c r="J19602">
        <v>0</v>
      </c>
      <c r="K19602" t="s">
        <v>75650</v>
      </c>
    </row>
    <row r="19603" spans="1:11" x14ac:dyDescent="0.3">
      <c r="A19603" t="s">
        <v>75651</v>
      </c>
      <c r="B19603" t="s">
        <v>75652</v>
      </c>
      <c r="C19603" t="s">
        <v>27</v>
      </c>
      <c r="D19603" t="s">
        <v>75653</v>
      </c>
      <c r="E19603" t="s">
        <v>29</v>
      </c>
      <c r="F19603" t="s">
        <v>41</v>
      </c>
      <c r="G19603" t="s">
        <v>42</v>
      </c>
      <c r="H19603">
        <v>0</v>
      </c>
      <c r="I19603">
        <v>0</v>
      </c>
      <c r="J19603">
        <v>0</v>
      </c>
      <c r="K19603" t="s">
        <v>75654</v>
      </c>
    </row>
    <row r="19604" spans="1:11" x14ac:dyDescent="0.3">
      <c r="A19604" t="s">
        <v>75655</v>
      </c>
      <c r="B19604" t="s">
        <v>75656</v>
      </c>
      <c r="C19604" t="s">
        <v>20</v>
      </c>
      <c r="D19604" t="s">
        <v>75657</v>
      </c>
      <c r="E19604" t="s">
        <v>71202</v>
      </c>
      <c r="F19604" t="s">
        <v>16</v>
      </c>
      <c r="G19604" t="s">
        <v>1894</v>
      </c>
      <c r="H19604">
        <v>0</v>
      </c>
      <c r="I19604">
        <v>0</v>
      </c>
      <c r="J19604">
        <v>0</v>
      </c>
      <c r="K19604" t="s">
        <v>75658</v>
      </c>
    </row>
    <row r="19605" spans="1:11" x14ac:dyDescent="0.3">
      <c r="A19605" t="s">
        <v>75659</v>
      </c>
      <c r="B19605" t="s">
        <v>25322</v>
      </c>
      <c r="C19605" t="s">
        <v>20</v>
      </c>
      <c r="D19605" t="s">
        <v>75632</v>
      </c>
      <c r="E19605" t="s">
        <v>71202</v>
      </c>
      <c r="F19605" t="s">
        <v>32978</v>
      </c>
      <c r="G19605" t="s">
        <v>42</v>
      </c>
      <c r="H19605">
        <v>0</v>
      </c>
      <c r="I19605">
        <v>0</v>
      </c>
      <c r="J19605">
        <v>0</v>
      </c>
      <c r="K19605" t="s">
        <v>75660</v>
      </c>
    </row>
    <row r="19606" spans="1:11" x14ac:dyDescent="0.3">
      <c r="A19606" t="s">
        <v>75661</v>
      </c>
      <c r="C19606" t="s">
        <v>27</v>
      </c>
      <c r="D19606" t="s">
        <v>75662</v>
      </c>
      <c r="E19606" t="s">
        <v>29</v>
      </c>
      <c r="F19606" t="s">
        <v>41</v>
      </c>
      <c r="G19606" t="s">
        <v>42</v>
      </c>
      <c r="H19606">
        <v>0</v>
      </c>
      <c r="I19606">
        <v>0</v>
      </c>
      <c r="J19606">
        <v>0</v>
      </c>
      <c r="K19606" t="s">
        <v>75663</v>
      </c>
    </row>
    <row r="19607" spans="1:11" x14ac:dyDescent="0.3">
      <c r="A19607" t="s">
        <v>75664</v>
      </c>
      <c r="B19607" t="s">
        <v>75665</v>
      </c>
      <c r="C19607" t="s">
        <v>20</v>
      </c>
      <c r="D19607" t="s">
        <v>75666</v>
      </c>
      <c r="E19607" t="s">
        <v>71202</v>
      </c>
      <c r="F19607" t="s">
        <v>1595</v>
      </c>
      <c r="G19607" t="s">
        <v>42</v>
      </c>
      <c r="H19607">
        <v>0</v>
      </c>
      <c r="I19607">
        <v>0</v>
      </c>
      <c r="J19607">
        <v>0</v>
      </c>
      <c r="K19607" t="s">
        <v>75667</v>
      </c>
    </row>
    <row r="19608" spans="1:11" x14ac:dyDescent="0.3">
      <c r="A19608" t="s">
        <v>75668</v>
      </c>
      <c r="B19608" t="s">
        <v>75669</v>
      </c>
      <c r="C19608" t="s">
        <v>20</v>
      </c>
      <c r="D19608" t="s">
        <v>75670</v>
      </c>
      <c r="E19608" t="s">
        <v>71202</v>
      </c>
      <c r="F19608" t="s">
        <v>3944</v>
      </c>
      <c r="G19608" t="s">
        <v>42</v>
      </c>
      <c r="H19608">
        <v>0</v>
      </c>
      <c r="I19608">
        <v>0</v>
      </c>
      <c r="J19608">
        <v>0</v>
      </c>
      <c r="K19608" t="s">
        <v>75671</v>
      </c>
    </row>
    <row r="19609" spans="1:11" x14ac:dyDescent="0.3">
      <c r="A19609" t="s">
        <v>75672</v>
      </c>
      <c r="B19609" t="s">
        <v>75673</v>
      </c>
      <c r="C19609" t="s">
        <v>20</v>
      </c>
      <c r="D19609" t="s">
        <v>75674</v>
      </c>
      <c r="E19609" t="s">
        <v>71202</v>
      </c>
      <c r="F19609" t="s">
        <v>994</v>
      </c>
      <c r="G19609" t="s">
        <v>42</v>
      </c>
      <c r="H19609">
        <v>0</v>
      </c>
      <c r="I19609">
        <v>0</v>
      </c>
      <c r="J19609">
        <v>0</v>
      </c>
      <c r="K19609" t="s">
        <v>75675</v>
      </c>
    </row>
    <row r="19610" spans="1:11" x14ac:dyDescent="0.3">
      <c r="A19610" t="s">
        <v>75676</v>
      </c>
      <c r="B19610" t="s">
        <v>75677</v>
      </c>
      <c r="C19610" t="s">
        <v>20</v>
      </c>
      <c r="D19610" t="s">
        <v>75678</v>
      </c>
      <c r="E19610" t="s">
        <v>71202</v>
      </c>
      <c r="F19610" t="s">
        <v>845</v>
      </c>
      <c r="G19610" t="s">
        <v>42</v>
      </c>
      <c r="H19610">
        <v>0</v>
      </c>
      <c r="I19610">
        <v>0</v>
      </c>
      <c r="J19610">
        <v>0</v>
      </c>
      <c r="K19610" t="s">
        <v>75679</v>
      </c>
    </row>
    <row r="19611" spans="1:11" x14ac:dyDescent="0.3">
      <c r="A19611" t="s">
        <v>75680</v>
      </c>
      <c r="B19611" t="s">
        <v>75681</v>
      </c>
      <c r="C19611" t="s">
        <v>13</v>
      </c>
      <c r="D19611" t="s">
        <v>75682</v>
      </c>
      <c r="E19611" t="s">
        <v>66835</v>
      </c>
      <c r="F19611" t="s">
        <v>16</v>
      </c>
      <c r="G19611" t="s">
        <v>1710</v>
      </c>
      <c r="H19611">
        <v>0</v>
      </c>
      <c r="I19611">
        <v>0</v>
      </c>
      <c r="J19611">
        <v>0</v>
      </c>
      <c r="K19611" t="s">
        <v>75683</v>
      </c>
    </row>
    <row r="19612" spans="1:11" x14ac:dyDescent="0.3">
      <c r="A19612" t="s">
        <v>75684</v>
      </c>
      <c r="B19612" t="s">
        <v>75685</v>
      </c>
      <c r="C19612" t="s">
        <v>147</v>
      </c>
      <c r="D19612" t="s">
        <v>75686</v>
      </c>
      <c r="E19612" t="s">
        <v>4768</v>
      </c>
      <c r="F19612" t="s">
        <v>2595</v>
      </c>
      <c r="G19612" t="s">
        <v>42</v>
      </c>
      <c r="H19612">
        <v>0</v>
      </c>
      <c r="I19612">
        <v>0</v>
      </c>
      <c r="J19612">
        <v>0</v>
      </c>
      <c r="K19612" t="s">
        <v>75687</v>
      </c>
    </row>
    <row r="19613" spans="1:11" x14ac:dyDescent="0.3">
      <c r="A19613" t="s">
        <v>75688</v>
      </c>
      <c r="B19613" t="s">
        <v>75689</v>
      </c>
      <c r="C19613" t="s">
        <v>20</v>
      </c>
      <c r="D19613" t="s">
        <v>75690</v>
      </c>
      <c r="E19613" t="s">
        <v>71202</v>
      </c>
      <c r="F19613" t="s">
        <v>2595</v>
      </c>
      <c r="G19613" t="s">
        <v>42</v>
      </c>
      <c r="H19613">
        <v>0</v>
      </c>
      <c r="I19613">
        <v>0</v>
      </c>
      <c r="J19613">
        <v>0</v>
      </c>
      <c r="K19613" t="s">
        <v>75691</v>
      </c>
    </row>
    <row r="19614" spans="1:11" x14ac:dyDescent="0.3">
      <c r="A19614" t="s">
        <v>75692</v>
      </c>
      <c r="C19614" t="s">
        <v>20</v>
      </c>
      <c r="D19614" t="s">
        <v>75693</v>
      </c>
      <c r="E19614" t="s">
        <v>71202</v>
      </c>
      <c r="F19614" t="s">
        <v>1548</v>
      </c>
      <c r="G19614" t="s">
        <v>42</v>
      </c>
      <c r="H19614">
        <v>0</v>
      </c>
      <c r="I19614">
        <v>0</v>
      </c>
      <c r="J19614">
        <v>0</v>
      </c>
      <c r="K19614" t="s">
        <v>75694</v>
      </c>
    </row>
    <row r="19615" spans="1:11" x14ac:dyDescent="0.3">
      <c r="A19615" t="s">
        <v>75695</v>
      </c>
      <c r="B19615" t="s">
        <v>75696</v>
      </c>
      <c r="C19615" t="s">
        <v>13</v>
      </c>
      <c r="D19615" t="s">
        <v>75697</v>
      </c>
      <c r="E19615" t="s">
        <v>66835</v>
      </c>
      <c r="F19615" t="s">
        <v>17734</v>
      </c>
      <c r="G19615" t="s">
        <v>42</v>
      </c>
      <c r="H19615">
        <v>0</v>
      </c>
      <c r="I19615">
        <v>0</v>
      </c>
      <c r="J19615">
        <v>0</v>
      </c>
      <c r="K19615" t="s">
        <v>75698</v>
      </c>
    </row>
    <row r="19616" spans="1:11" x14ac:dyDescent="0.3">
      <c r="A19616" t="s">
        <v>75699</v>
      </c>
      <c r="B19616" t="s">
        <v>75700</v>
      </c>
      <c r="C19616" t="s">
        <v>13</v>
      </c>
      <c r="D19616" t="s">
        <v>75701</v>
      </c>
      <c r="E19616" t="s">
        <v>66835</v>
      </c>
      <c r="F19616" t="s">
        <v>16</v>
      </c>
      <c r="G19616" t="s">
        <v>12395</v>
      </c>
      <c r="H19616">
        <v>0</v>
      </c>
      <c r="I19616">
        <v>0</v>
      </c>
      <c r="J19616">
        <v>0</v>
      </c>
      <c r="K19616" t="s">
        <v>75702</v>
      </c>
    </row>
    <row r="19617" spans="1:11" x14ac:dyDescent="0.3">
      <c r="A19617" t="s">
        <v>75703</v>
      </c>
      <c r="B19617" t="s">
        <v>75704</v>
      </c>
      <c r="C19617" t="s">
        <v>27</v>
      </c>
      <c r="D19617" t="e">
        <f>크리스털 유리.</f>
        <v>#NAME?</v>
      </c>
      <c r="E19617" t="s">
        <v>29</v>
      </c>
      <c r="F19617" t="s">
        <v>16</v>
      </c>
      <c r="G19617" t="s">
        <v>364</v>
      </c>
      <c r="H19617">
        <v>0</v>
      </c>
      <c r="I19617">
        <v>0</v>
      </c>
      <c r="J19617">
        <v>0</v>
      </c>
      <c r="K19617" t="s">
        <v>75705</v>
      </c>
    </row>
    <row r="19618" spans="1:11" x14ac:dyDescent="0.3">
      <c r="A19618" t="s">
        <v>75706</v>
      </c>
      <c r="C19618" t="s">
        <v>27</v>
      </c>
      <c r="D19618" t="s">
        <v>75707</v>
      </c>
      <c r="E19618" t="s">
        <v>29</v>
      </c>
      <c r="F19618" t="s">
        <v>41</v>
      </c>
      <c r="G19618" t="s">
        <v>42</v>
      </c>
      <c r="H19618">
        <v>0</v>
      </c>
      <c r="I19618">
        <v>0</v>
      </c>
      <c r="J19618">
        <v>0</v>
      </c>
      <c r="K19618" t="s">
        <v>75708</v>
      </c>
    </row>
    <row r="19619" spans="1:11" x14ac:dyDescent="0.3">
      <c r="A19619" t="s">
        <v>75709</v>
      </c>
      <c r="B19619" t="s">
        <v>75710</v>
      </c>
      <c r="C19619" t="s">
        <v>27</v>
      </c>
      <c r="D19619" t="s">
        <v>75711</v>
      </c>
      <c r="E19619" t="s">
        <v>29</v>
      </c>
      <c r="F19619" t="s">
        <v>41</v>
      </c>
      <c r="G19619" t="s">
        <v>42</v>
      </c>
      <c r="H19619">
        <v>0</v>
      </c>
      <c r="I19619">
        <v>0</v>
      </c>
      <c r="J19619">
        <v>0</v>
      </c>
      <c r="K19619" t="s">
        <v>75712</v>
      </c>
    </row>
    <row r="19620" spans="1:11" x14ac:dyDescent="0.3">
      <c r="A19620" t="s">
        <v>75713</v>
      </c>
      <c r="B19620" t="s">
        <v>27974</v>
      </c>
      <c r="C19620" t="s">
        <v>27</v>
      </c>
      <c r="D19620" t="s">
        <v>75714</v>
      </c>
      <c r="E19620" t="s">
        <v>29</v>
      </c>
      <c r="F19620" t="s">
        <v>16</v>
      </c>
      <c r="G19620" t="s">
        <v>75715</v>
      </c>
      <c r="H19620">
        <v>0</v>
      </c>
      <c r="I19620">
        <v>0</v>
      </c>
      <c r="J19620">
        <v>0</v>
      </c>
      <c r="K19620" t="s">
        <v>75716</v>
      </c>
    </row>
    <row r="19621" spans="1:11" x14ac:dyDescent="0.3">
      <c r="A19621" t="s">
        <v>75717</v>
      </c>
      <c r="B19621" t="s">
        <v>75718</v>
      </c>
      <c r="C19621" t="s">
        <v>27</v>
      </c>
      <c r="D19621" t="s">
        <v>75719</v>
      </c>
      <c r="E19621" t="s">
        <v>29</v>
      </c>
      <c r="F19621" t="s">
        <v>41</v>
      </c>
      <c r="G19621" t="s">
        <v>42</v>
      </c>
      <c r="H19621">
        <v>0</v>
      </c>
      <c r="I19621">
        <v>0</v>
      </c>
      <c r="J19621">
        <v>0</v>
      </c>
      <c r="K19621" t="s">
        <v>75720</v>
      </c>
    </row>
    <row r="19622" spans="1:11" x14ac:dyDescent="0.3">
      <c r="A19622" t="s">
        <v>75721</v>
      </c>
      <c r="B19622" t="s">
        <v>75722</v>
      </c>
      <c r="C19622" t="s">
        <v>27</v>
      </c>
      <c r="D19622" t="s">
        <v>75723</v>
      </c>
      <c r="E19622" t="s">
        <v>29</v>
      </c>
      <c r="F19622" t="s">
        <v>41</v>
      </c>
      <c r="G19622" t="s">
        <v>42</v>
      </c>
      <c r="H19622">
        <v>0</v>
      </c>
      <c r="I19622">
        <v>0</v>
      </c>
      <c r="J19622">
        <v>0</v>
      </c>
      <c r="K19622" t="s">
        <v>75724</v>
      </c>
    </row>
    <row r="19623" spans="1:11" x14ac:dyDescent="0.3">
      <c r="A19623" t="s">
        <v>75725</v>
      </c>
      <c r="C19623" t="s">
        <v>13</v>
      </c>
      <c r="D19623" t="s">
        <v>75726</v>
      </c>
      <c r="E19623" t="s">
        <v>66835</v>
      </c>
      <c r="F19623" t="s">
        <v>26139</v>
      </c>
      <c r="G19623" t="s">
        <v>42</v>
      </c>
      <c r="H19623">
        <v>0</v>
      </c>
      <c r="I19623">
        <v>0</v>
      </c>
      <c r="J19623">
        <v>0</v>
      </c>
      <c r="K19623" t="s">
        <v>75727</v>
      </c>
    </row>
    <row r="19624" spans="1:11" x14ac:dyDescent="0.3">
      <c r="A19624" t="s">
        <v>75728</v>
      </c>
      <c r="C19624" t="s">
        <v>13</v>
      </c>
      <c r="D19624" t="s">
        <v>75726</v>
      </c>
      <c r="E19624" t="s">
        <v>66835</v>
      </c>
      <c r="F19624" t="s">
        <v>26139</v>
      </c>
      <c r="G19624" t="s">
        <v>42</v>
      </c>
      <c r="H19624">
        <v>0</v>
      </c>
      <c r="I19624">
        <v>0</v>
      </c>
      <c r="J19624">
        <v>0</v>
      </c>
      <c r="K19624" t="s">
        <v>75729</v>
      </c>
    </row>
    <row r="19625" spans="1:11" x14ac:dyDescent="0.3">
      <c r="A19625" t="s">
        <v>75730</v>
      </c>
      <c r="B19625" t="s">
        <v>75731</v>
      </c>
      <c r="C19625" t="s">
        <v>20</v>
      </c>
      <c r="D19625" t="s">
        <v>75732</v>
      </c>
      <c r="E19625" t="s">
        <v>71202</v>
      </c>
      <c r="F19625" t="s">
        <v>16</v>
      </c>
      <c r="G19625" t="s">
        <v>3413</v>
      </c>
      <c r="H19625">
        <v>0</v>
      </c>
      <c r="I19625">
        <v>0</v>
      </c>
      <c r="J19625">
        <v>0</v>
      </c>
      <c r="K19625" t="s">
        <v>75733</v>
      </c>
    </row>
    <row r="19626" spans="1:11" x14ac:dyDescent="0.3">
      <c r="A19626" t="s">
        <v>75734</v>
      </c>
      <c r="B19626" t="s">
        <v>75735</v>
      </c>
      <c r="C19626" t="s">
        <v>13</v>
      </c>
      <c r="D19626" t="s">
        <v>75736</v>
      </c>
      <c r="E19626" t="s">
        <v>66835</v>
      </c>
      <c r="F19626" t="s">
        <v>16</v>
      </c>
      <c r="G19626" t="s">
        <v>4183</v>
      </c>
      <c r="H19626">
        <v>0</v>
      </c>
      <c r="I19626">
        <v>0</v>
      </c>
      <c r="J19626">
        <v>0</v>
      </c>
      <c r="K19626" t="s">
        <v>75737</v>
      </c>
    </row>
    <row r="19627" spans="1:11" x14ac:dyDescent="0.3">
      <c r="A19627" t="s">
        <v>75738</v>
      </c>
      <c r="B19627" t="s">
        <v>75739</v>
      </c>
      <c r="C19627" t="s">
        <v>20</v>
      </c>
      <c r="D19627" t="s">
        <v>75740</v>
      </c>
      <c r="E19627" t="s">
        <v>71202</v>
      </c>
      <c r="F19627" t="s">
        <v>16</v>
      </c>
      <c r="G19627" t="s">
        <v>529</v>
      </c>
      <c r="H19627">
        <v>0</v>
      </c>
      <c r="I19627">
        <v>0</v>
      </c>
      <c r="J19627">
        <v>0</v>
      </c>
      <c r="K19627" t="s">
        <v>75741</v>
      </c>
    </row>
    <row r="19628" spans="1:11" x14ac:dyDescent="0.3">
      <c r="A19628" t="s">
        <v>75742</v>
      </c>
      <c r="B19628" t="s">
        <v>75743</v>
      </c>
      <c r="C19628" t="s">
        <v>20</v>
      </c>
      <c r="D19628" t="s">
        <v>75744</v>
      </c>
      <c r="E19628" t="s">
        <v>71202</v>
      </c>
      <c r="F19628" t="s">
        <v>4267</v>
      </c>
      <c r="G19628" t="s">
        <v>2189</v>
      </c>
      <c r="H19628">
        <v>0</v>
      </c>
      <c r="I19628">
        <v>0</v>
      </c>
      <c r="J19628">
        <v>0</v>
      </c>
      <c r="K19628" t="s">
        <v>75745</v>
      </c>
    </row>
    <row r="19629" spans="1:11" x14ac:dyDescent="0.3">
      <c r="A19629" t="s">
        <v>75746</v>
      </c>
      <c r="C19629" t="s">
        <v>147</v>
      </c>
      <c r="D19629" t="s">
        <v>75747</v>
      </c>
      <c r="E19629" t="s">
        <v>4768</v>
      </c>
      <c r="F19629" t="s">
        <v>16</v>
      </c>
      <c r="G19629" t="s">
        <v>42</v>
      </c>
      <c r="H19629">
        <v>0</v>
      </c>
      <c r="I19629">
        <v>0</v>
      </c>
      <c r="J19629">
        <v>0</v>
      </c>
      <c r="K19629" t="s">
        <v>75748</v>
      </c>
    </row>
    <row r="19630" spans="1:11" x14ac:dyDescent="0.3">
      <c r="A19630" t="s">
        <v>75749</v>
      </c>
      <c r="B19630" t="s">
        <v>75750</v>
      </c>
      <c r="C19630" t="s">
        <v>20</v>
      </c>
      <c r="D19630" t="s">
        <v>75751</v>
      </c>
      <c r="E19630" t="s">
        <v>71202</v>
      </c>
      <c r="F19630" t="s">
        <v>11456</v>
      </c>
      <c r="G19630" t="s">
        <v>42</v>
      </c>
      <c r="H19630">
        <v>0</v>
      </c>
      <c r="I19630">
        <v>0</v>
      </c>
      <c r="J19630">
        <v>0</v>
      </c>
      <c r="K19630" t="s">
        <v>75752</v>
      </c>
    </row>
    <row r="19631" spans="1:11" x14ac:dyDescent="0.3">
      <c r="A19631" t="s">
        <v>75753</v>
      </c>
      <c r="B19631" t="s">
        <v>75754</v>
      </c>
      <c r="C19631" t="s">
        <v>13</v>
      </c>
      <c r="D19631" t="s">
        <v>75755</v>
      </c>
      <c r="E19631" t="s">
        <v>66835</v>
      </c>
      <c r="F19631" t="s">
        <v>16</v>
      </c>
      <c r="G19631" t="s">
        <v>4960</v>
      </c>
      <c r="H19631">
        <v>0</v>
      </c>
      <c r="I19631">
        <v>0</v>
      </c>
      <c r="J19631">
        <v>0</v>
      </c>
      <c r="K19631" t="s">
        <v>75756</v>
      </c>
    </row>
    <row r="19632" spans="1:11" x14ac:dyDescent="0.3">
      <c r="A19632" t="s">
        <v>75757</v>
      </c>
      <c r="B19632" t="s">
        <v>75758</v>
      </c>
      <c r="C19632" t="s">
        <v>27</v>
      </c>
      <c r="D19632" t="s">
        <v>75759</v>
      </c>
      <c r="E19632" t="s">
        <v>29</v>
      </c>
      <c r="F19632" t="s">
        <v>41</v>
      </c>
      <c r="G19632" t="s">
        <v>4268</v>
      </c>
      <c r="H19632">
        <v>0</v>
      </c>
      <c r="I19632">
        <v>0</v>
      </c>
      <c r="J19632">
        <v>0</v>
      </c>
      <c r="K19632" t="s">
        <v>75760</v>
      </c>
    </row>
    <row r="19633" spans="1:11" x14ac:dyDescent="0.3">
      <c r="A19633" t="s">
        <v>75761</v>
      </c>
      <c r="B19633" t="s">
        <v>75762</v>
      </c>
      <c r="C19633" t="s">
        <v>27</v>
      </c>
      <c r="D19633" t="s">
        <v>75763</v>
      </c>
      <c r="E19633" t="s">
        <v>29</v>
      </c>
      <c r="F19633" t="s">
        <v>41</v>
      </c>
      <c r="G19633" t="s">
        <v>42</v>
      </c>
      <c r="H19633">
        <v>0</v>
      </c>
      <c r="I19633">
        <v>0</v>
      </c>
      <c r="J19633">
        <v>0</v>
      </c>
      <c r="K19633" t="s">
        <v>75764</v>
      </c>
    </row>
    <row r="19634" spans="1:11" x14ac:dyDescent="0.3">
      <c r="A19634" t="s">
        <v>75765</v>
      </c>
      <c r="B19634" t="s">
        <v>75766</v>
      </c>
      <c r="C19634" t="s">
        <v>27</v>
      </c>
      <c r="D19634" t="s">
        <v>75767</v>
      </c>
      <c r="E19634" t="s">
        <v>29</v>
      </c>
      <c r="F19634" t="s">
        <v>41</v>
      </c>
      <c r="G19634" t="s">
        <v>42</v>
      </c>
      <c r="H19634">
        <v>0</v>
      </c>
      <c r="I19634">
        <v>0</v>
      </c>
      <c r="J19634">
        <v>0</v>
      </c>
      <c r="K19634" t="s">
        <v>75768</v>
      </c>
    </row>
    <row r="19635" spans="1:11" x14ac:dyDescent="0.3">
      <c r="A19635" t="s">
        <v>75769</v>
      </c>
      <c r="B19635" t="s">
        <v>75770</v>
      </c>
      <c r="C19635" t="s">
        <v>27</v>
      </c>
      <c r="D19635" t="s">
        <v>75771</v>
      </c>
      <c r="E19635" t="s">
        <v>29</v>
      </c>
      <c r="F19635" t="s">
        <v>41</v>
      </c>
      <c r="G19635" t="s">
        <v>42</v>
      </c>
      <c r="H19635">
        <v>0</v>
      </c>
      <c r="I19635">
        <v>0</v>
      </c>
      <c r="J19635">
        <v>0</v>
      </c>
      <c r="K19635" t="s">
        <v>75772</v>
      </c>
    </row>
    <row r="19636" spans="1:11" x14ac:dyDescent="0.3">
      <c r="A19636" t="s">
        <v>75773</v>
      </c>
      <c r="B19636" t="s">
        <v>75774</v>
      </c>
      <c r="C19636" t="s">
        <v>147</v>
      </c>
      <c r="D19636" t="s">
        <v>75775</v>
      </c>
      <c r="E19636" t="s">
        <v>4768</v>
      </c>
      <c r="F19636" t="s">
        <v>41</v>
      </c>
      <c r="G19636" t="s">
        <v>42</v>
      </c>
      <c r="H19636">
        <v>0</v>
      </c>
      <c r="I19636">
        <v>0</v>
      </c>
      <c r="J19636">
        <v>0</v>
      </c>
      <c r="K19636" t="s">
        <v>75776</v>
      </c>
    </row>
    <row r="19637" spans="1:11" x14ac:dyDescent="0.3">
      <c r="A19637" t="s">
        <v>75777</v>
      </c>
      <c r="B19637" t="s">
        <v>75778</v>
      </c>
      <c r="C19637" t="s">
        <v>27</v>
      </c>
      <c r="D19637" t="s">
        <v>75779</v>
      </c>
      <c r="E19637" t="s">
        <v>29</v>
      </c>
      <c r="F19637" t="s">
        <v>16</v>
      </c>
      <c r="G19637" t="s">
        <v>5787</v>
      </c>
      <c r="H19637">
        <v>0</v>
      </c>
      <c r="I19637">
        <v>0</v>
      </c>
      <c r="J19637">
        <v>0</v>
      </c>
      <c r="K19637" t="s">
        <v>75780</v>
      </c>
    </row>
    <row r="19638" spans="1:11" x14ac:dyDescent="0.3">
      <c r="A19638" t="s">
        <v>75781</v>
      </c>
      <c r="B19638" t="s">
        <v>75782</v>
      </c>
      <c r="C19638" t="s">
        <v>13</v>
      </c>
      <c r="D19638" t="s">
        <v>75783</v>
      </c>
      <c r="E19638" t="s">
        <v>66835</v>
      </c>
      <c r="F19638" t="s">
        <v>16</v>
      </c>
      <c r="G19638" t="s">
        <v>859</v>
      </c>
      <c r="H19638">
        <v>0</v>
      </c>
      <c r="I19638">
        <v>0</v>
      </c>
      <c r="J19638">
        <v>0</v>
      </c>
      <c r="K19638" t="s">
        <v>75784</v>
      </c>
    </row>
    <row r="19639" spans="1:11" x14ac:dyDescent="0.3">
      <c r="A19639" t="s">
        <v>75785</v>
      </c>
      <c r="B19639" t="s">
        <v>75786</v>
      </c>
      <c r="C19639" t="s">
        <v>558</v>
      </c>
      <c r="D19639" t="s">
        <v>75787</v>
      </c>
      <c r="E19639" t="s">
        <v>32122</v>
      </c>
      <c r="F19639" t="s">
        <v>1611</v>
      </c>
      <c r="G19639" t="s">
        <v>42</v>
      </c>
      <c r="H19639">
        <v>0</v>
      </c>
      <c r="I19639">
        <v>0</v>
      </c>
      <c r="J19639">
        <v>0</v>
      </c>
      <c r="K19639" t="s">
        <v>75788</v>
      </c>
    </row>
    <row r="19640" spans="1:11" x14ac:dyDescent="0.3">
      <c r="A19640" t="s">
        <v>75789</v>
      </c>
      <c r="B19640" t="s">
        <v>75790</v>
      </c>
      <c r="C19640" t="s">
        <v>13</v>
      </c>
      <c r="D19640" t="s">
        <v>75791</v>
      </c>
      <c r="E19640" t="s">
        <v>66835</v>
      </c>
      <c r="F19640" t="s">
        <v>4951</v>
      </c>
      <c r="G19640" t="s">
        <v>42</v>
      </c>
      <c r="H19640">
        <v>0</v>
      </c>
      <c r="I19640">
        <v>0</v>
      </c>
      <c r="J19640">
        <v>0</v>
      </c>
      <c r="K19640" t="s">
        <v>75792</v>
      </c>
    </row>
    <row r="19641" spans="1:11" x14ac:dyDescent="0.3">
      <c r="A19641" t="s">
        <v>75793</v>
      </c>
      <c r="B19641" t="s">
        <v>75794</v>
      </c>
      <c r="C19641" t="s">
        <v>20</v>
      </c>
      <c r="D19641" t="s">
        <v>75795</v>
      </c>
      <c r="E19641" t="s">
        <v>71202</v>
      </c>
      <c r="F19641" t="s">
        <v>1723</v>
      </c>
      <c r="G19641" t="s">
        <v>42</v>
      </c>
      <c r="H19641">
        <v>0</v>
      </c>
      <c r="I19641">
        <v>0</v>
      </c>
      <c r="J19641">
        <v>0</v>
      </c>
      <c r="K19641" t="s">
        <v>75796</v>
      </c>
    </row>
    <row r="19642" spans="1:11" x14ac:dyDescent="0.3">
      <c r="A19642" t="s">
        <v>75797</v>
      </c>
      <c r="B19642" t="s">
        <v>75798</v>
      </c>
      <c r="C19642" t="s">
        <v>27</v>
      </c>
      <c r="D19642" t="s">
        <v>75799</v>
      </c>
      <c r="E19642" t="s">
        <v>29</v>
      </c>
      <c r="F19642" t="s">
        <v>41</v>
      </c>
      <c r="G19642" t="s">
        <v>42</v>
      </c>
      <c r="H19642">
        <v>0</v>
      </c>
      <c r="I19642">
        <v>0</v>
      </c>
      <c r="J19642">
        <v>0</v>
      </c>
      <c r="K19642" t="s">
        <v>75800</v>
      </c>
    </row>
    <row r="19643" spans="1:11" x14ac:dyDescent="0.3">
      <c r="A19643" t="s">
        <v>75801</v>
      </c>
      <c r="B19643" t="s">
        <v>75802</v>
      </c>
      <c r="C19643" t="s">
        <v>27</v>
      </c>
      <c r="D19643" t="s">
        <v>75803</v>
      </c>
      <c r="E19643" t="s">
        <v>29</v>
      </c>
      <c r="F19643" t="s">
        <v>41</v>
      </c>
      <c r="G19643" t="s">
        <v>42</v>
      </c>
      <c r="H19643">
        <v>0</v>
      </c>
      <c r="I19643">
        <v>0</v>
      </c>
      <c r="J19643">
        <v>0</v>
      </c>
      <c r="K19643" t="s">
        <v>75804</v>
      </c>
    </row>
    <row r="19644" spans="1:11" x14ac:dyDescent="0.3">
      <c r="A19644" t="s">
        <v>75805</v>
      </c>
      <c r="B19644" t="s">
        <v>75806</v>
      </c>
      <c r="C19644" t="s">
        <v>27</v>
      </c>
      <c r="D19644" t="s">
        <v>75807</v>
      </c>
      <c r="E19644" t="s">
        <v>29</v>
      </c>
      <c r="F19644" t="s">
        <v>41</v>
      </c>
      <c r="G19644" t="s">
        <v>42</v>
      </c>
      <c r="H19644">
        <v>0</v>
      </c>
      <c r="I19644">
        <v>0</v>
      </c>
      <c r="J19644">
        <v>0</v>
      </c>
      <c r="K19644" t="s">
        <v>75808</v>
      </c>
    </row>
    <row r="19645" spans="1:11" x14ac:dyDescent="0.3">
      <c r="A19645" t="s">
        <v>75809</v>
      </c>
      <c r="B19645" t="s">
        <v>75810</v>
      </c>
      <c r="C19645" t="s">
        <v>27</v>
      </c>
      <c r="D19645" t="s">
        <v>75811</v>
      </c>
      <c r="E19645" t="s">
        <v>29</v>
      </c>
      <c r="F19645" t="s">
        <v>41</v>
      </c>
      <c r="G19645" t="s">
        <v>42</v>
      </c>
      <c r="H19645">
        <v>0</v>
      </c>
      <c r="I19645">
        <v>0</v>
      </c>
      <c r="J19645">
        <v>0</v>
      </c>
      <c r="K19645" t="s">
        <v>75812</v>
      </c>
    </row>
    <row r="19646" spans="1:11" x14ac:dyDescent="0.3">
      <c r="A19646" t="s">
        <v>75813</v>
      </c>
      <c r="B19646" t="s">
        <v>75814</v>
      </c>
      <c r="C19646" t="s">
        <v>147</v>
      </c>
      <c r="D19646" t="s">
        <v>75815</v>
      </c>
      <c r="E19646" t="s">
        <v>4768</v>
      </c>
      <c r="F19646" t="s">
        <v>1531</v>
      </c>
      <c r="G19646" t="s">
        <v>42</v>
      </c>
      <c r="H19646">
        <v>0</v>
      </c>
      <c r="I19646">
        <v>0</v>
      </c>
      <c r="J19646">
        <v>0</v>
      </c>
      <c r="K19646" t="s">
        <v>75816</v>
      </c>
    </row>
    <row r="19647" spans="1:11" x14ac:dyDescent="0.3">
      <c r="A19647" t="s">
        <v>75817</v>
      </c>
      <c r="B19647" t="s">
        <v>75818</v>
      </c>
      <c r="C19647" t="s">
        <v>27</v>
      </c>
      <c r="D19647" t="s">
        <v>75819</v>
      </c>
      <c r="E19647" t="s">
        <v>29</v>
      </c>
      <c r="F19647" t="s">
        <v>41</v>
      </c>
      <c r="G19647" t="s">
        <v>42</v>
      </c>
      <c r="H19647">
        <v>0</v>
      </c>
      <c r="I19647">
        <v>0</v>
      </c>
      <c r="J19647">
        <v>0</v>
      </c>
      <c r="K19647" t="s">
        <v>75820</v>
      </c>
    </row>
    <row r="19648" spans="1:11" x14ac:dyDescent="0.3">
      <c r="A19648" t="s">
        <v>75821</v>
      </c>
      <c r="B19648" t="s">
        <v>75822</v>
      </c>
      <c r="C19648" t="s">
        <v>27</v>
      </c>
      <c r="D19648" t="s">
        <v>75823</v>
      </c>
      <c r="E19648" t="s">
        <v>29</v>
      </c>
      <c r="F19648" t="s">
        <v>41</v>
      </c>
      <c r="G19648" t="s">
        <v>42</v>
      </c>
      <c r="H19648">
        <v>0</v>
      </c>
      <c r="I19648">
        <v>0</v>
      </c>
      <c r="J19648">
        <v>0</v>
      </c>
      <c r="K19648" t="s">
        <v>75824</v>
      </c>
    </row>
    <row r="19649" spans="1:11" x14ac:dyDescent="0.3">
      <c r="A19649" t="s">
        <v>75825</v>
      </c>
      <c r="C19649" t="s">
        <v>27</v>
      </c>
      <c r="D19649" t="s">
        <v>75826</v>
      </c>
      <c r="E19649" t="s">
        <v>29</v>
      </c>
      <c r="F19649" t="s">
        <v>41</v>
      </c>
      <c r="G19649" t="s">
        <v>42</v>
      </c>
      <c r="H19649">
        <v>0</v>
      </c>
      <c r="I19649">
        <v>0</v>
      </c>
      <c r="J19649">
        <v>0</v>
      </c>
      <c r="K19649" t="s">
        <v>75827</v>
      </c>
    </row>
    <row r="19650" spans="1:11" x14ac:dyDescent="0.3">
      <c r="A19650" t="s">
        <v>75828</v>
      </c>
      <c r="B19650" t="s">
        <v>75829</v>
      </c>
      <c r="C19650" t="s">
        <v>20</v>
      </c>
      <c r="D19650" t="s">
        <v>75830</v>
      </c>
      <c r="E19650" t="s">
        <v>71202</v>
      </c>
      <c r="F19650" t="s">
        <v>1467</v>
      </c>
      <c r="G19650" t="s">
        <v>3235</v>
      </c>
      <c r="H19650">
        <v>0</v>
      </c>
      <c r="I19650">
        <v>0</v>
      </c>
      <c r="J19650">
        <v>0</v>
      </c>
      <c r="K19650" t="s">
        <v>75831</v>
      </c>
    </row>
    <row r="19651" spans="1:11" x14ac:dyDescent="0.3">
      <c r="A19651" t="s">
        <v>75832</v>
      </c>
      <c r="B19651" t="s">
        <v>75833</v>
      </c>
      <c r="C19651" t="s">
        <v>27</v>
      </c>
      <c r="D19651" t="s">
        <v>75834</v>
      </c>
      <c r="E19651" t="s">
        <v>29</v>
      </c>
      <c r="F19651" t="s">
        <v>16</v>
      </c>
      <c r="G19651" t="s">
        <v>6617</v>
      </c>
      <c r="H19651">
        <v>0</v>
      </c>
      <c r="I19651">
        <v>0</v>
      </c>
      <c r="J19651">
        <v>0</v>
      </c>
      <c r="K19651" t="s">
        <v>75835</v>
      </c>
    </row>
    <row r="19652" spans="1:11" x14ac:dyDescent="0.3">
      <c r="A19652" t="s">
        <v>75836</v>
      </c>
      <c r="B19652" t="s">
        <v>75837</v>
      </c>
      <c r="C19652" t="s">
        <v>20</v>
      </c>
      <c r="D19652" t="s">
        <v>75838</v>
      </c>
      <c r="E19652" t="s">
        <v>71202</v>
      </c>
      <c r="F19652" t="s">
        <v>994</v>
      </c>
      <c r="G19652" t="s">
        <v>42</v>
      </c>
      <c r="H19652">
        <v>0</v>
      </c>
      <c r="I19652">
        <v>0</v>
      </c>
      <c r="J19652">
        <v>0</v>
      </c>
      <c r="K19652" t="s">
        <v>75839</v>
      </c>
    </row>
    <row r="19653" spans="1:11" x14ac:dyDescent="0.3">
      <c r="A19653" t="s">
        <v>75840</v>
      </c>
      <c r="C19653" t="s">
        <v>13</v>
      </c>
      <c r="D19653" t="s">
        <v>75841</v>
      </c>
      <c r="E19653" t="s">
        <v>66835</v>
      </c>
      <c r="F19653" t="s">
        <v>2901</v>
      </c>
      <c r="G19653" t="s">
        <v>42</v>
      </c>
      <c r="H19653">
        <v>0</v>
      </c>
      <c r="I19653">
        <v>0</v>
      </c>
      <c r="J19653">
        <v>0</v>
      </c>
      <c r="K19653" t="s">
        <v>75842</v>
      </c>
    </row>
    <row r="19654" spans="1:11" x14ac:dyDescent="0.3">
      <c r="A19654" t="s">
        <v>75843</v>
      </c>
      <c r="B19654" t="s">
        <v>75844</v>
      </c>
      <c r="C19654" t="s">
        <v>20</v>
      </c>
      <c r="D19654" t="s">
        <v>75845</v>
      </c>
      <c r="E19654" t="s">
        <v>71202</v>
      </c>
      <c r="F19654" t="s">
        <v>4024</v>
      </c>
      <c r="G19654" t="s">
        <v>42</v>
      </c>
      <c r="H19654">
        <v>0</v>
      </c>
      <c r="I19654">
        <v>0</v>
      </c>
      <c r="J19654">
        <v>0</v>
      </c>
      <c r="K19654" t="s">
        <v>75846</v>
      </c>
    </row>
    <row r="19655" spans="1:11" x14ac:dyDescent="0.3">
      <c r="A19655" t="s">
        <v>75847</v>
      </c>
      <c r="B19655" t="s">
        <v>75848</v>
      </c>
      <c r="C19655" t="s">
        <v>27</v>
      </c>
      <c r="D19655" t="s">
        <v>75849</v>
      </c>
      <c r="E19655" t="s">
        <v>29</v>
      </c>
      <c r="F19655" t="s">
        <v>41</v>
      </c>
      <c r="G19655" t="s">
        <v>42</v>
      </c>
      <c r="H19655">
        <v>0</v>
      </c>
      <c r="I19655">
        <v>0</v>
      </c>
      <c r="J19655">
        <v>0</v>
      </c>
      <c r="K19655" t="s">
        <v>75850</v>
      </c>
    </row>
    <row r="19656" spans="1:11" x14ac:dyDescent="0.3">
      <c r="A19656" t="s">
        <v>75851</v>
      </c>
      <c r="B19656" t="s">
        <v>75852</v>
      </c>
      <c r="C19656" t="s">
        <v>27</v>
      </c>
      <c r="D19656" t="s">
        <v>75853</v>
      </c>
      <c r="E19656" t="s">
        <v>29</v>
      </c>
      <c r="F19656" t="s">
        <v>16</v>
      </c>
      <c r="G19656" t="s">
        <v>1737</v>
      </c>
      <c r="H19656">
        <v>0</v>
      </c>
      <c r="I19656">
        <v>0</v>
      </c>
      <c r="J19656">
        <v>0</v>
      </c>
      <c r="K19656" t="s">
        <v>75854</v>
      </c>
    </row>
    <row r="19657" spans="1:11" x14ac:dyDescent="0.3">
      <c r="A19657" t="s">
        <v>75855</v>
      </c>
      <c r="B19657" t="s">
        <v>75856</v>
      </c>
      <c r="C19657" t="s">
        <v>20</v>
      </c>
      <c r="D19657" t="s">
        <v>75857</v>
      </c>
      <c r="E19657" t="s">
        <v>62177</v>
      </c>
      <c r="F19657" t="s">
        <v>1715</v>
      </c>
      <c r="G19657" t="s">
        <v>42</v>
      </c>
      <c r="H19657">
        <v>0</v>
      </c>
      <c r="I19657">
        <v>0</v>
      </c>
      <c r="J19657">
        <v>0</v>
      </c>
      <c r="K19657" t="s">
        <v>75858</v>
      </c>
    </row>
    <row r="19658" spans="1:11" x14ac:dyDescent="0.3">
      <c r="A19658" t="s">
        <v>75859</v>
      </c>
      <c r="B19658" t="s">
        <v>75844</v>
      </c>
      <c r="C19658" t="s">
        <v>27</v>
      </c>
      <c r="D19658" t="s">
        <v>75860</v>
      </c>
      <c r="E19658" t="s">
        <v>29</v>
      </c>
      <c r="F19658" t="s">
        <v>41</v>
      </c>
      <c r="G19658" t="s">
        <v>42</v>
      </c>
      <c r="H19658">
        <v>0</v>
      </c>
      <c r="I19658">
        <v>0</v>
      </c>
      <c r="J19658">
        <v>0</v>
      </c>
      <c r="K19658" t="s">
        <v>75861</v>
      </c>
    </row>
    <row r="19659" spans="1:11" x14ac:dyDescent="0.3">
      <c r="A19659" t="s">
        <v>75862</v>
      </c>
      <c r="B19659" t="s">
        <v>75863</v>
      </c>
      <c r="C19659" t="s">
        <v>27</v>
      </c>
      <c r="D19659" t="s">
        <v>75864</v>
      </c>
      <c r="E19659" t="s">
        <v>29</v>
      </c>
      <c r="F19659" t="s">
        <v>16</v>
      </c>
      <c r="G19659" t="s">
        <v>2070</v>
      </c>
      <c r="H19659">
        <v>0</v>
      </c>
      <c r="I19659">
        <v>0</v>
      </c>
      <c r="J19659">
        <v>0</v>
      </c>
      <c r="K19659" t="s">
        <v>75865</v>
      </c>
    </row>
    <row r="19660" spans="1:11" x14ac:dyDescent="0.3">
      <c r="A19660" t="s">
        <v>75866</v>
      </c>
      <c r="B19660" t="s">
        <v>75867</v>
      </c>
      <c r="C19660" t="s">
        <v>20</v>
      </c>
      <c r="D19660" t="s">
        <v>75868</v>
      </c>
      <c r="E19660" t="s">
        <v>71202</v>
      </c>
      <c r="F19660" t="s">
        <v>7392</v>
      </c>
      <c r="G19660" t="s">
        <v>17224</v>
      </c>
      <c r="H19660">
        <v>0</v>
      </c>
      <c r="I19660">
        <v>0</v>
      </c>
      <c r="J19660">
        <v>0</v>
      </c>
      <c r="K19660" t="s">
        <v>75869</v>
      </c>
    </row>
    <row r="19661" spans="1:11" x14ac:dyDescent="0.3">
      <c r="A19661" t="s">
        <v>75870</v>
      </c>
      <c r="C19661" t="s">
        <v>20</v>
      </c>
      <c r="D19661" t="s">
        <v>75871</v>
      </c>
      <c r="E19661" t="s">
        <v>71202</v>
      </c>
      <c r="F19661" t="s">
        <v>16</v>
      </c>
      <c r="G19661" t="s">
        <v>42</v>
      </c>
      <c r="H19661">
        <v>0</v>
      </c>
      <c r="I19661">
        <v>0</v>
      </c>
      <c r="J19661">
        <v>0</v>
      </c>
      <c r="K19661" t="s">
        <v>75872</v>
      </c>
    </row>
    <row r="19662" spans="1:11" x14ac:dyDescent="0.3">
      <c r="A19662" t="s">
        <v>75873</v>
      </c>
      <c r="B19662" t="s">
        <v>75874</v>
      </c>
      <c r="C19662" t="s">
        <v>558</v>
      </c>
      <c r="D19662" t="s">
        <v>75875</v>
      </c>
      <c r="E19662" t="s">
        <v>19698</v>
      </c>
      <c r="F19662" t="s">
        <v>41</v>
      </c>
      <c r="G19662" t="s">
        <v>42</v>
      </c>
      <c r="H19662">
        <v>0</v>
      </c>
      <c r="I19662">
        <v>0</v>
      </c>
      <c r="J19662">
        <v>0</v>
      </c>
      <c r="K19662" t="s">
        <v>75876</v>
      </c>
    </row>
    <row r="19663" spans="1:11" x14ac:dyDescent="0.3">
      <c r="A19663" t="s">
        <v>75877</v>
      </c>
      <c r="B19663" t="s">
        <v>75878</v>
      </c>
      <c r="C19663" t="s">
        <v>20</v>
      </c>
      <c r="D19663" t="s">
        <v>75879</v>
      </c>
      <c r="E19663" t="s">
        <v>71202</v>
      </c>
      <c r="F19663" t="s">
        <v>1531</v>
      </c>
      <c r="G19663" t="s">
        <v>42</v>
      </c>
      <c r="H19663">
        <v>0</v>
      </c>
      <c r="I19663">
        <v>0</v>
      </c>
      <c r="J19663">
        <v>0</v>
      </c>
      <c r="K19663" t="s">
        <v>75880</v>
      </c>
    </row>
    <row r="19664" spans="1:11" x14ac:dyDescent="0.3">
      <c r="A19664" t="s">
        <v>75881</v>
      </c>
      <c r="B19664" t="s">
        <v>75882</v>
      </c>
      <c r="C19664" t="s">
        <v>27</v>
      </c>
      <c r="D19664" t="s">
        <v>75883</v>
      </c>
      <c r="E19664" t="s">
        <v>29</v>
      </c>
      <c r="F19664" t="s">
        <v>41</v>
      </c>
      <c r="G19664" t="s">
        <v>42</v>
      </c>
      <c r="H19664">
        <v>0</v>
      </c>
      <c r="I19664">
        <v>0</v>
      </c>
      <c r="J19664">
        <v>0</v>
      </c>
      <c r="K19664" t="s">
        <v>75884</v>
      </c>
    </row>
    <row r="19665" spans="1:11" x14ac:dyDescent="0.3">
      <c r="A19665" t="s">
        <v>75885</v>
      </c>
      <c r="B19665" t="s">
        <v>75886</v>
      </c>
      <c r="C19665" t="s">
        <v>558</v>
      </c>
      <c r="D19665" t="s">
        <v>75887</v>
      </c>
      <c r="E19665" t="s">
        <v>1692</v>
      </c>
      <c r="F19665" t="s">
        <v>16</v>
      </c>
      <c r="G19665" t="s">
        <v>14400</v>
      </c>
      <c r="H19665">
        <v>0</v>
      </c>
      <c r="I19665">
        <v>0</v>
      </c>
      <c r="J19665">
        <v>0</v>
      </c>
      <c r="K19665" t="s">
        <v>75888</v>
      </c>
    </row>
    <row r="19666" spans="1:11" x14ac:dyDescent="0.3">
      <c r="A19666" t="s">
        <v>75889</v>
      </c>
      <c r="B19666" t="s">
        <v>75890</v>
      </c>
      <c r="C19666" t="s">
        <v>27</v>
      </c>
      <c r="D19666" t="s">
        <v>75891</v>
      </c>
      <c r="E19666" t="s">
        <v>29</v>
      </c>
      <c r="F19666" t="s">
        <v>16</v>
      </c>
      <c r="G19666" t="s">
        <v>6537</v>
      </c>
      <c r="H19666">
        <v>0</v>
      </c>
      <c r="I19666">
        <v>0</v>
      </c>
      <c r="J19666">
        <v>0</v>
      </c>
      <c r="K19666" t="s">
        <v>75892</v>
      </c>
    </row>
    <row r="19667" spans="1:11" x14ac:dyDescent="0.3">
      <c r="A19667" t="s">
        <v>75893</v>
      </c>
      <c r="B19667" t="s">
        <v>75894</v>
      </c>
      <c r="C19667" t="s">
        <v>27</v>
      </c>
      <c r="D19667" t="s">
        <v>75895</v>
      </c>
      <c r="E19667" t="s">
        <v>29</v>
      </c>
      <c r="F19667" t="s">
        <v>41</v>
      </c>
      <c r="G19667" t="s">
        <v>42</v>
      </c>
      <c r="H19667">
        <v>0</v>
      </c>
      <c r="I19667">
        <v>0</v>
      </c>
      <c r="J19667">
        <v>0</v>
      </c>
      <c r="K19667" t="s">
        <v>75896</v>
      </c>
    </row>
    <row r="19668" spans="1:11" x14ac:dyDescent="0.3">
      <c r="A19668" t="s">
        <v>75897</v>
      </c>
      <c r="B19668" t="s">
        <v>29422</v>
      </c>
      <c r="C19668" t="s">
        <v>558</v>
      </c>
      <c r="D19668" t="s">
        <v>75898</v>
      </c>
      <c r="E19668" t="s">
        <v>32599</v>
      </c>
      <c r="F19668" t="s">
        <v>2595</v>
      </c>
      <c r="G19668" t="s">
        <v>3226</v>
      </c>
      <c r="H19668">
        <v>0</v>
      </c>
      <c r="I19668">
        <v>0</v>
      </c>
      <c r="J19668">
        <v>0</v>
      </c>
      <c r="K19668" t="s">
        <v>75899</v>
      </c>
    </row>
    <row r="19669" spans="1:11" x14ac:dyDescent="0.3">
      <c r="A19669" t="s">
        <v>75900</v>
      </c>
      <c r="B19669" t="s">
        <v>75901</v>
      </c>
      <c r="C19669" t="s">
        <v>20</v>
      </c>
      <c r="D19669" t="s">
        <v>75902</v>
      </c>
      <c r="E19669" t="s">
        <v>71202</v>
      </c>
      <c r="F19669" t="s">
        <v>16</v>
      </c>
      <c r="G19669" t="s">
        <v>6006</v>
      </c>
      <c r="H19669">
        <v>0</v>
      </c>
      <c r="I19669">
        <v>0</v>
      </c>
      <c r="J19669">
        <v>0</v>
      </c>
      <c r="K19669" t="s">
        <v>75903</v>
      </c>
    </row>
    <row r="19670" spans="1:11" x14ac:dyDescent="0.3">
      <c r="A19670" t="s">
        <v>75904</v>
      </c>
      <c r="B19670" t="s">
        <v>75905</v>
      </c>
      <c r="C19670" t="s">
        <v>20</v>
      </c>
      <c r="D19670" t="s">
        <v>75906</v>
      </c>
      <c r="E19670" t="s">
        <v>71202</v>
      </c>
      <c r="F19670" t="s">
        <v>16</v>
      </c>
      <c r="G19670" t="s">
        <v>23044</v>
      </c>
      <c r="H19670">
        <v>0</v>
      </c>
      <c r="I19670">
        <v>0</v>
      </c>
      <c r="J19670">
        <v>0</v>
      </c>
      <c r="K19670" t="s">
        <v>75907</v>
      </c>
    </row>
    <row r="19671" spans="1:11" x14ac:dyDescent="0.3">
      <c r="A19671" t="s">
        <v>75908</v>
      </c>
      <c r="B19671" t="s">
        <v>16870</v>
      </c>
      <c r="C19671" t="s">
        <v>27</v>
      </c>
      <c r="D19671" t="s">
        <v>75909</v>
      </c>
      <c r="E19671" t="s">
        <v>29</v>
      </c>
      <c r="F19671" t="s">
        <v>41</v>
      </c>
      <c r="G19671" t="s">
        <v>42</v>
      </c>
      <c r="H19671">
        <v>0</v>
      </c>
      <c r="I19671">
        <v>0</v>
      </c>
      <c r="J19671">
        <v>0</v>
      </c>
      <c r="K19671" t="s">
        <v>75910</v>
      </c>
    </row>
    <row r="19672" spans="1:11" x14ac:dyDescent="0.3">
      <c r="A19672" t="s">
        <v>75911</v>
      </c>
      <c r="B19672" t="s">
        <v>16870</v>
      </c>
      <c r="C19672" t="s">
        <v>27</v>
      </c>
      <c r="D19672" t="s">
        <v>75912</v>
      </c>
      <c r="E19672" t="s">
        <v>29</v>
      </c>
      <c r="F19672" t="s">
        <v>41</v>
      </c>
      <c r="G19672" t="s">
        <v>42</v>
      </c>
      <c r="H19672">
        <v>0</v>
      </c>
      <c r="I19672">
        <v>0</v>
      </c>
      <c r="J19672">
        <v>0</v>
      </c>
      <c r="K19672" t="s">
        <v>75913</v>
      </c>
    </row>
    <row r="19673" spans="1:11" x14ac:dyDescent="0.3">
      <c r="A19673" t="s">
        <v>75914</v>
      </c>
      <c r="B19673" t="s">
        <v>75915</v>
      </c>
      <c r="C19673" t="s">
        <v>13</v>
      </c>
      <c r="D19673" t="s">
        <v>75916</v>
      </c>
      <c r="E19673" t="s">
        <v>66835</v>
      </c>
      <c r="F19673" t="s">
        <v>16</v>
      </c>
      <c r="G19673" t="s">
        <v>4993</v>
      </c>
      <c r="H19673">
        <v>0</v>
      </c>
      <c r="I19673">
        <v>0</v>
      </c>
      <c r="J19673">
        <v>0</v>
      </c>
      <c r="K19673" t="s">
        <v>75917</v>
      </c>
    </row>
    <row r="19674" spans="1:11" x14ac:dyDescent="0.3">
      <c r="A19674" t="s">
        <v>75918</v>
      </c>
      <c r="B19674" t="s">
        <v>75919</v>
      </c>
      <c r="C19674" t="s">
        <v>20</v>
      </c>
      <c r="D19674" t="s">
        <v>75920</v>
      </c>
      <c r="E19674" t="s">
        <v>62177</v>
      </c>
      <c r="F19674" t="s">
        <v>191</v>
      </c>
      <c r="G19674" t="s">
        <v>42</v>
      </c>
      <c r="H19674">
        <v>0</v>
      </c>
      <c r="I19674">
        <v>0</v>
      </c>
      <c r="J19674">
        <v>0</v>
      </c>
      <c r="K19674" t="s">
        <v>75921</v>
      </c>
    </row>
    <row r="19675" spans="1:11" x14ac:dyDescent="0.3">
      <c r="A19675" t="s">
        <v>75922</v>
      </c>
      <c r="B19675" t="s">
        <v>75923</v>
      </c>
      <c r="C19675" t="s">
        <v>27</v>
      </c>
      <c r="D19675" t="s">
        <v>75924</v>
      </c>
      <c r="E19675" t="s">
        <v>29</v>
      </c>
      <c r="F19675" t="s">
        <v>41</v>
      </c>
      <c r="G19675" t="s">
        <v>42</v>
      </c>
      <c r="H19675">
        <v>0</v>
      </c>
      <c r="I19675">
        <v>0</v>
      </c>
      <c r="J19675">
        <v>0</v>
      </c>
      <c r="K19675" t="s">
        <v>75925</v>
      </c>
    </row>
    <row r="19676" spans="1:11" x14ac:dyDescent="0.3">
      <c r="A19676" t="s">
        <v>75926</v>
      </c>
      <c r="B19676" t="s">
        <v>75927</v>
      </c>
      <c r="C19676" t="s">
        <v>558</v>
      </c>
      <c r="D19676" t="s">
        <v>75928</v>
      </c>
      <c r="E19676" t="s">
        <v>2102</v>
      </c>
      <c r="F19676" t="s">
        <v>8044</v>
      </c>
      <c r="G19676" t="s">
        <v>42</v>
      </c>
      <c r="H19676">
        <v>0</v>
      </c>
      <c r="I19676">
        <v>0</v>
      </c>
      <c r="J19676">
        <v>0</v>
      </c>
      <c r="K19676" t="s">
        <v>75929</v>
      </c>
    </row>
    <row r="19677" spans="1:11" x14ac:dyDescent="0.3">
      <c r="A19677" t="s">
        <v>75930</v>
      </c>
      <c r="C19677" t="s">
        <v>27</v>
      </c>
      <c r="D19677" t="s">
        <v>75931</v>
      </c>
      <c r="E19677" t="s">
        <v>29</v>
      </c>
      <c r="F19677" t="s">
        <v>41</v>
      </c>
      <c r="G19677" t="s">
        <v>4502</v>
      </c>
      <c r="H19677">
        <v>0</v>
      </c>
      <c r="I19677">
        <v>0</v>
      </c>
      <c r="J19677">
        <v>0</v>
      </c>
      <c r="K19677" t="s">
        <v>75932</v>
      </c>
    </row>
    <row r="19678" spans="1:11" x14ac:dyDescent="0.3">
      <c r="A19678" t="s">
        <v>75933</v>
      </c>
      <c r="B19678" t="s">
        <v>75934</v>
      </c>
      <c r="C19678" t="s">
        <v>20</v>
      </c>
      <c r="D19678" t="s">
        <v>75935</v>
      </c>
      <c r="E19678" t="s">
        <v>71202</v>
      </c>
      <c r="F19678" t="s">
        <v>16</v>
      </c>
      <c r="G19678" t="s">
        <v>11525</v>
      </c>
      <c r="H19678">
        <v>0</v>
      </c>
      <c r="I19678">
        <v>0</v>
      </c>
      <c r="J19678">
        <v>0</v>
      </c>
      <c r="K19678" t="s">
        <v>75936</v>
      </c>
    </row>
    <row r="19679" spans="1:11" x14ac:dyDescent="0.3">
      <c r="A19679" t="s">
        <v>75937</v>
      </c>
      <c r="B19679" t="s">
        <v>75938</v>
      </c>
      <c r="C19679" t="s">
        <v>20</v>
      </c>
      <c r="D19679" t="s">
        <v>75939</v>
      </c>
      <c r="E19679" t="s">
        <v>71202</v>
      </c>
      <c r="F19679" t="s">
        <v>2892</v>
      </c>
      <c r="G19679" t="s">
        <v>42</v>
      </c>
      <c r="H19679">
        <v>0</v>
      </c>
      <c r="I19679">
        <v>0</v>
      </c>
      <c r="J19679">
        <v>0</v>
      </c>
      <c r="K19679" t="s">
        <v>75940</v>
      </c>
    </row>
    <row r="19680" spans="1:11" x14ac:dyDescent="0.3">
      <c r="A19680" t="s">
        <v>75941</v>
      </c>
      <c r="B19680" t="s">
        <v>75942</v>
      </c>
      <c r="C19680" t="s">
        <v>20</v>
      </c>
      <c r="D19680" t="s">
        <v>75943</v>
      </c>
      <c r="E19680" t="s">
        <v>62177</v>
      </c>
      <c r="F19680" t="s">
        <v>2956</v>
      </c>
      <c r="G19680" t="s">
        <v>3262</v>
      </c>
      <c r="H19680">
        <v>0</v>
      </c>
      <c r="I19680">
        <v>0</v>
      </c>
      <c r="J19680">
        <v>0</v>
      </c>
      <c r="K19680" t="s">
        <v>75944</v>
      </c>
    </row>
    <row r="19681" spans="1:11" x14ac:dyDescent="0.3">
      <c r="A19681" t="s">
        <v>75945</v>
      </c>
      <c r="B19681" t="s">
        <v>75946</v>
      </c>
      <c r="C19681" t="s">
        <v>20</v>
      </c>
      <c r="D19681" t="s">
        <v>75947</v>
      </c>
      <c r="E19681" t="s">
        <v>71202</v>
      </c>
      <c r="F19681" t="s">
        <v>5733</v>
      </c>
      <c r="G19681" t="s">
        <v>42</v>
      </c>
      <c r="H19681">
        <v>0</v>
      </c>
      <c r="I19681">
        <v>0</v>
      </c>
      <c r="J19681">
        <v>0</v>
      </c>
      <c r="K19681" t="s">
        <v>75948</v>
      </c>
    </row>
    <row r="19682" spans="1:11" x14ac:dyDescent="0.3">
      <c r="A19682" t="s">
        <v>75949</v>
      </c>
      <c r="B19682" t="s">
        <v>75950</v>
      </c>
      <c r="C19682" t="s">
        <v>20</v>
      </c>
      <c r="D19682" t="s">
        <v>75951</v>
      </c>
      <c r="E19682" t="s">
        <v>71202</v>
      </c>
      <c r="F19682" t="s">
        <v>12683</v>
      </c>
      <c r="G19682" t="s">
        <v>542</v>
      </c>
      <c r="H19682">
        <v>0</v>
      </c>
      <c r="I19682">
        <v>0</v>
      </c>
      <c r="J19682">
        <v>0</v>
      </c>
      <c r="K19682" t="s">
        <v>75952</v>
      </c>
    </row>
    <row r="19683" spans="1:11" x14ac:dyDescent="0.3">
      <c r="A19683" t="s">
        <v>75953</v>
      </c>
      <c r="B19683" t="s">
        <v>75954</v>
      </c>
      <c r="C19683" t="s">
        <v>20</v>
      </c>
      <c r="D19683" t="s">
        <v>75955</v>
      </c>
      <c r="E19683" t="s">
        <v>71202</v>
      </c>
      <c r="F19683" t="s">
        <v>16</v>
      </c>
      <c r="G19683" t="s">
        <v>3039</v>
      </c>
      <c r="H19683">
        <v>0</v>
      </c>
      <c r="I19683">
        <v>0</v>
      </c>
      <c r="J19683">
        <v>0</v>
      </c>
      <c r="K19683" t="s">
        <v>75956</v>
      </c>
    </row>
    <row r="19684" spans="1:11" x14ac:dyDescent="0.3">
      <c r="A19684" t="s">
        <v>75957</v>
      </c>
      <c r="B19684" t="s">
        <v>75958</v>
      </c>
      <c r="C19684" t="s">
        <v>20</v>
      </c>
      <c r="D19684" t="s">
        <v>75959</v>
      </c>
      <c r="E19684" t="s">
        <v>71202</v>
      </c>
      <c r="F19684" t="s">
        <v>16</v>
      </c>
      <c r="G19684" t="s">
        <v>6145</v>
      </c>
      <c r="H19684">
        <v>0</v>
      </c>
      <c r="I19684">
        <v>0</v>
      </c>
      <c r="J19684">
        <v>0</v>
      </c>
      <c r="K19684" t="s">
        <v>75960</v>
      </c>
    </row>
    <row r="19685" spans="1:11" x14ac:dyDescent="0.3">
      <c r="A19685" t="s">
        <v>75961</v>
      </c>
      <c r="B19685" t="s">
        <v>75962</v>
      </c>
      <c r="C19685" t="s">
        <v>466</v>
      </c>
      <c r="D19685" t="s">
        <v>75963</v>
      </c>
      <c r="E19685" t="s">
        <v>20624</v>
      </c>
      <c r="F19685" t="s">
        <v>16</v>
      </c>
      <c r="G19685" t="s">
        <v>17844</v>
      </c>
      <c r="H19685">
        <v>0</v>
      </c>
      <c r="I19685">
        <v>0</v>
      </c>
      <c r="J19685">
        <v>0</v>
      </c>
      <c r="K19685" t="s">
        <v>75964</v>
      </c>
    </row>
    <row r="19686" spans="1:11" x14ac:dyDescent="0.3">
      <c r="A19686" t="s">
        <v>75965</v>
      </c>
      <c r="B19686" t="s">
        <v>75966</v>
      </c>
      <c r="C19686" t="s">
        <v>466</v>
      </c>
      <c r="D19686" t="s">
        <v>75967</v>
      </c>
      <c r="E19686" t="s">
        <v>20624</v>
      </c>
      <c r="F19686" t="s">
        <v>16</v>
      </c>
      <c r="G19686" t="s">
        <v>9711</v>
      </c>
      <c r="H19686">
        <v>0</v>
      </c>
      <c r="I19686">
        <v>0</v>
      </c>
      <c r="J19686">
        <v>0</v>
      </c>
      <c r="K19686" t="s">
        <v>75968</v>
      </c>
    </row>
    <row r="19687" spans="1:11" x14ac:dyDescent="0.3">
      <c r="A19687" t="s">
        <v>75969</v>
      </c>
      <c r="B19687" t="s">
        <v>75970</v>
      </c>
      <c r="C19687" t="s">
        <v>20</v>
      </c>
      <c r="D19687" t="s">
        <v>75971</v>
      </c>
      <c r="E19687" t="s">
        <v>71202</v>
      </c>
      <c r="F19687" t="s">
        <v>16</v>
      </c>
      <c r="G19687" t="s">
        <v>13894</v>
      </c>
      <c r="H19687">
        <v>0</v>
      </c>
      <c r="I19687">
        <v>0</v>
      </c>
      <c r="J19687">
        <v>0</v>
      </c>
      <c r="K19687" t="s">
        <v>75972</v>
      </c>
    </row>
    <row r="19688" spans="1:11" x14ac:dyDescent="0.3">
      <c r="A19688" t="s">
        <v>75973</v>
      </c>
      <c r="B19688" t="s">
        <v>25496</v>
      </c>
      <c r="C19688" t="s">
        <v>20</v>
      </c>
      <c r="D19688" t="s">
        <v>75974</v>
      </c>
      <c r="E19688" t="s">
        <v>71202</v>
      </c>
      <c r="F19688" t="s">
        <v>16</v>
      </c>
      <c r="G19688" t="s">
        <v>11985</v>
      </c>
      <c r="H19688">
        <v>0</v>
      </c>
      <c r="I19688">
        <v>0</v>
      </c>
      <c r="J19688">
        <v>0</v>
      </c>
      <c r="K19688" t="s">
        <v>75975</v>
      </c>
    </row>
    <row r="19689" spans="1:11" x14ac:dyDescent="0.3">
      <c r="A19689" t="s">
        <v>75976</v>
      </c>
      <c r="B19689" t="s">
        <v>75977</v>
      </c>
      <c r="C19689" t="s">
        <v>20</v>
      </c>
      <c r="D19689" t="s">
        <v>75978</v>
      </c>
      <c r="E19689" t="s">
        <v>71202</v>
      </c>
      <c r="F19689" t="s">
        <v>16</v>
      </c>
      <c r="G19689" t="s">
        <v>2951</v>
      </c>
      <c r="H19689">
        <v>0</v>
      </c>
      <c r="I19689">
        <v>0</v>
      </c>
      <c r="J19689">
        <v>0</v>
      </c>
      <c r="K19689" t="s">
        <v>75979</v>
      </c>
    </row>
    <row r="19690" spans="1:11" x14ac:dyDescent="0.3">
      <c r="A19690" t="s">
        <v>75980</v>
      </c>
      <c r="B19690" t="s">
        <v>75981</v>
      </c>
      <c r="C19690" t="s">
        <v>20</v>
      </c>
      <c r="D19690" t="s">
        <v>75982</v>
      </c>
      <c r="E19690" t="s">
        <v>71202</v>
      </c>
      <c r="F19690" t="s">
        <v>16</v>
      </c>
      <c r="G19690" t="s">
        <v>45732</v>
      </c>
      <c r="H19690">
        <v>0</v>
      </c>
      <c r="I19690">
        <v>0</v>
      </c>
      <c r="J19690">
        <v>0</v>
      </c>
      <c r="K19690" t="s">
        <v>75983</v>
      </c>
    </row>
    <row r="19691" spans="1:11" x14ac:dyDescent="0.3">
      <c r="A19691" t="s">
        <v>75984</v>
      </c>
      <c r="B19691" t="s">
        <v>75966</v>
      </c>
      <c r="C19691" t="s">
        <v>20</v>
      </c>
      <c r="D19691" t="s">
        <v>75985</v>
      </c>
      <c r="E19691" t="s">
        <v>71202</v>
      </c>
      <c r="F19691" t="s">
        <v>2224</v>
      </c>
      <c r="G19691" t="s">
        <v>42</v>
      </c>
      <c r="H19691">
        <v>0</v>
      </c>
      <c r="I19691">
        <v>0</v>
      </c>
      <c r="J19691">
        <v>0</v>
      </c>
      <c r="K19691" t="s">
        <v>75986</v>
      </c>
    </row>
    <row r="19692" spans="1:11" x14ac:dyDescent="0.3">
      <c r="A19692" t="s">
        <v>75987</v>
      </c>
      <c r="B19692" t="s">
        <v>75988</v>
      </c>
      <c r="C19692" t="s">
        <v>13</v>
      </c>
      <c r="D19692" t="s">
        <v>75726</v>
      </c>
      <c r="E19692" t="s">
        <v>66835</v>
      </c>
      <c r="F19692" t="s">
        <v>417</v>
      </c>
      <c r="G19692" t="s">
        <v>42</v>
      </c>
      <c r="H19692">
        <v>0</v>
      </c>
      <c r="I19692">
        <v>0</v>
      </c>
      <c r="J19692">
        <v>0</v>
      </c>
      <c r="K19692" t="s">
        <v>75989</v>
      </c>
    </row>
    <row r="19693" spans="1:11" x14ac:dyDescent="0.3">
      <c r="A19693" t="s">
        <v>75990</v>
      </c>
      <c r="B19693" t="s">
        <v>75991</v>
      </c>
      <c r="C19693" t="s">
        <v>20</v>
      </c>
      <c r="D19693" t="s">
        <v>75992</v>
      </c>
      <c r="E19693" t="s">
        <v>71202</v>
      </c>
      <c r="F19693" t="s">
        <v>2770</v>
      </c>
      <c r="G19693" t="s">
        <v>42</v>
      </c>
      <c r="H19693">
        <v>0</v>
      </c>
      <c r="I19693">
        <v>0</v>
      </c>
      <c r="J19693">
        <v>0</v>
      </c>
      <c r="K19693" t="s">
        <v>75993</v>
      </c>
    </row>
    <row r="19694" spans="1:11" x14ac:dyDescent="0.3">
      <c r="A19694" t="s">
        <v>75994</v>
      </c>
      <c r="B19694" t="s">
        <v>75995</v>
      </c>
      <c r="C19694" t="s">
        <v>27</v>
      </c>
      <c r="D19694" t="s">
        <v>75996</v>
      </c>
      <c r="E19694" t="s">
        <v>29</v>
      </c>
      <c r="F19694" t="s">
        <v>41</v>
      </c>
      <c r="G19694" t="s">
        <v>42</v>
      </c>
      <c r="H19694">
        <v>0</v>
      </c>
      <c r="I19694">
        <v>0</v>
      </c>
      <c r="J19694">
        <v>0</v>
      </c>
      <c r="K19694" t="s">
        <v>75997</v>
      </c>
    </row>
    <row r="19695" spans="1:11" x14ac:dyDescent="0.3">
      <c r="A19695" t="s">
        <v>75998</v>
      </c>
      <c r="B19695" t="s">
        <v>75999</v>
      </c>
      <c r="C19695" t="s">
        <v>27</v>
      </c>
      <c r="D19695" t="s">
        <v>76000</v>
      </c>
      <c r="E19695" t="s">
        <v>29</v>
      </c>
      <c r="F19695" t="s">
        <v>41</v>
      </c>
      <c r="G19695" t="s">
        <v>42</v>
      </c>
      <c r="H19695">
        <v>0</v>
      </c>
      <c r="I19695">
        <v>0</v>
      </c>
      <c r="J19695">
        <v>0</v>
      </c>
      <c r="K19695" t="s">
        <v>76001</v>
      </c>
    </row>
    <row r="19696" spans="1:11" x14ac:dyDescent="0.3">
      <c r="A19696" t="s">
        <v>76002</v>
      </c>
      <c r="B19696" t="s">
        <v>76003</v>
      </c>
      <c r="C19696" t="s">
        <v>558</v>
      </c>
      <c r="D19696" t="s">
        <v>76004</v>
      </c>
      <c r="E19696" t="s">
        <v>32122</v>
      </c>
      <c r="F19696" t="s">
        <v>71</v>
      </c>
      <c r="G19696" t="s">
        <v>42</v>
      </c>
      <c r="H19696">
        <v>0</v>
      </c>
      <c r="I19696">
        <v>0</v>
      </c>
      <c r="J19696">
        <v>0</v>
      </c>
      <c r="K19696" t="s">
        <v>76005</v>
      </c>
    </row>
    <row r="19697" spans="1:11" x14ac:dyDescent="0.3">
      <c r="A19697" t="s">
        <v>76006</v>
      </c>
      <c r="B19697" t="s">
        <v>76007</v>
      </c>
      <c r="C19697" t="s">
        <v>20</v>
      </c>
      <c r="D19697" t="s">
        <v>76008</v>
      </c>
      <c r="E19697" t="s">
        <v>71202</v>
      </c>
      <c r="F19697" t="s">
        <v>14941</v>
      </c>
      <c r="G19697" t="s">
        <v>42</v>
      </c>
      <c r="H19697">
        <v>0</v>
      </c>
      <c r="I19697">
        <v>0</v>
      </c>
      <c r="J19697">
        <v>0</v>
      </c>
      <c r="K19697" t="s">
        <v>76009</v>
      </c>
    </row>
    <row r="19698" spans="1:11" x14ac:dyDescent="0.3">
      <c r="A19698" t="s">
        <v>76010</v>
      </c>
      <c r="B19698" t="s">
        <v>76011</v>
      </c>
      <c r="C19698" t="s">
        <v>27</v>
      </c>
      <c r="D19698" t="s">
        <v>76012</v>
      </c>
      <c r="E19698" t="s">
        <v>29</v>
      </c>
      <c r="F19698" t="s">
        <v>41</v>
      </c>
      <c r="G19698" t="s">
        <v>42</v>
      </c>
      <c r="H19698">
        <v>0</v>
      </c>
      <c r="I19698">
        <v>0</v>
      </c>
      <c r="J19698">
        <v>0</v>
      </c>
      <c r="K19698" t="s">
        <v>76013</v>
      </c>
    </row>
    <row r="19699" spans="1:11" x14ac:dyDescent="0.3">
      <c r="A19699" t="s">
        <v>76014</v>
      </c>
      <c r="B19699" t="s">
        <v>76015</v>
      </c>
      <c r="C19699" t="s">
        <v>1159</v>
      </c>
      <c r="D19699" t="s">
        <v>76016</v>
      </c>
      <c r="E19699" t="s">
        <v>14853</v>
      </c>
      <c r="F19699" t="s">
        <v>11017</v>
      </c>
      <c r="G19699" t="s">
        <v>42</v>
      </c>
      <c r="H19699">
        <v>0</v>
      </c>
      <c r="I19699">
        <v>0</v>
      </c>
      <c r="J19699">
        <v>0</v>
      </c>
      <c r="K19699" t="s">
        <v>76017</v>
      </c>
    </row>
    <row r="19700" spans="1:11" x14ac:dyDescent="0.3">
      <c r="A19700" t="s">
        <v>76018</v>
      </c>
      <c r="C19700" t="s">
        <v>27</v>
      </c>
      <c r="D19700" t="s">
        <v>76019</v>
      </c>
      <c r="E19700" t="s">
        <v>29</v>
      </c>
      <c r="F19700" t="s">
        <v>41</v>
      </c>
      <c r="G19700" t="s">
        <v>42</v>
      </c>
      <c r="H19700">
        <v>0</v>
      </c>
      <c r="I19700">
        <v>0</v>
      </c>
      <c r="J19700">
        <v>0</v>
      </c>
      <c r="K19700" t="s">
        <v>76020</v>
      </c>
    </row>
    <row r="19701" spans="1:11" x14ac:dyDescent="0.3">
      <c r="A19701" t="s">
        <v>76021</v>
      </c>
      <c r="B19701" t="s">
        <v>76022</v>
      </c>
      <c r="C19701" t="s">
        <v>20</v>
      </c>
      <c r="D19701" t="s">
        <v>76023</v>
      </c>
      <c r="E19701" t="s">
        <v>71202</v>
      </c>
      <c r="F19701" t="s">
        <v>3129</v>
      </c>
      <c r="G19701" t="s">
        <v>4717</v>
      </c>
      <c r="H19701">
        <v>0</v>
      </c>
      <c r="I19701">
        <v>0</v>
      </c>
      <c r="J19701">
        <v>0</v>
      </c>
      <c r="K19701" t="s">
        <v>76024</v>
      </c>
    </row>
    <row r="19702" spans="1:11" x14ac:dyDescent="0.3">
      <c r="A19702" t="s">
        <v>76025</v>
      </c>
      <c r="B19702" t="s">
        <v>76026</v>
      </c>
      <c r="C19702" t="s">
        <v>20</v>
      </c>
      <c r="D19702" t="s">
        <v>76027</v>
      </c>
      <c r="E19702" t="s">
        <v>71202</v>
      </c>
      <c r="F19702" t="s">
        <v>16</v>
      </c>
      <c r="G19702" t="s">
        <v>2422</v>
      </c>
      <c r="H19702">
        <v>0</v>
      </c>
      <c r="I19702">
        <v>0</v>
      </c>
      <c r="J19702">
        <v>0</v>
      </c>
      <c r="K19702" t="s">
        <v>76028</v>
      </c>
    </row>
    <row r="19703" spans="1:11" x14ac:dyDescent="0.3">
      <c r="A19703" t="s">
        <v>76029</v>
      </c>
      <c r="B19703" t="s">
        <v>76030</v>
      </c>
      <c r="C19703" t="s">
        <v>20</v>
      </c>
      <c r="D19703" t="s">
        <v>76031</v>
      </c>
      <c r="E19703" t="s">
        <v>71202</v>
      </c>
      <c r="F19703" t="s">
        <v>16</v>
      </c>
      <c r="G19703" t="s">
        <v>4900</v>
      </c>
      <c r="H19703">
        <v>0</v>
      </c>
      <c r="I19703">
        <v>0</v>
      </c>
      <c r="J19703">
        <v>0</v>
      </c>
      <c r="K19703" t="s">
        <v>76032</v>
      </c>
    </row>
    <row r="19704" spans="1:11" x14ac:dyDescent="0.3">
      <c r="A19704" t="s">
        <v>76033</v>
      </c>
      <c r="B19704" t="s">
        <v>76034</v>
      </c>
      <c r="C19704" t="s">
        <v>27</v>
      </c>
      <c r="D19704" t="s">
        <v>76035</v>
      </c>
      <c r="E19704" t="s">
        <v>29</v>
      </c>
      <c r="F19704" t="s">
        <v>41</v>
      </c>
      <c r="G19704" t="s">
        <v>42</v>
      </c>
      <c r="H19704">
        <v>0</v>
      </c>
      <c r="I19704">
        <v>0</v>
      </c>
      <c r="J19704">
        <v>0</v>
      </c>
      <c r="K19704" t="s">
        <v>76036</v>
      </c>
    </row>
    <row r="19705" spans="1:11" x14ac:dyDescent="0.3">
      <c r="A19705" t="s">
        <v>76037</v>
      </c>
      <c r="B19705" t="s">
        <v>76038</v>
      </c>
      <c r="C19705" t="s">
        <v>20</v>
      </c>
      <c r="D19705" t="s">
        <v>76039</v>
      </c>
      <c r="E19705" t="s">
        <v>71202</v>
      </c>
      <c r="F19705" t="s">
        <v>14508</v>
      </c>
      <c r="G19705" t="s">
        <v>42</v>
      </c>
      <c r="H19705">
        <v>0</v>
      </c>
      <c r="I19705">
        <v>0</v>
      </c>
      <c r="J19705">
        <v>0</v>
      </c>
      <c r="K19705" t="s">
        <v>76040</v>
      </c>
    </row>
    <row r="19706" spans="1:11" x14ac:dyDescent="0.3">
      <c r="A19706" t="s">
        <v>76041</v>
      </c>
      <c r="B19706" t="s">
        <v>76042</v>
      </c>
      <c r="C19706" t="s">
        <v>1159</v>
      </c>
      <c r="D19706" t="s">
        <v>76043</v>
      </c>
      <c r="E19706" t="s">
        <v>2421</v>
      </c>
      <c r="F19706" t="s">
        <v>16</v>
      </c>
      <c r="G19706" t="s">
        <v>10101</v>
      </c>
      <c r="H19706">
        <v>0</v>
      </c>
      <c r="I19706">
        <v>0</v>
      </c>
      <c r="J19706">
        <v>0</v>
      </c>
      <c r="K19706" t="s">
        <v>76044</v>
      </c>
    </row>
    <row r="19707" spans="1:11" x14ac:dyDescent="0.3">
      <c r="A19707" t="s">
        <v>76045</v>
      </c>
      <c r="B19707" t="s">
        <v>76046</v>
      </c>
      <c r="C19707" t="s">
        <v>13</v>
      </c>
      <c r="D19707" t="s">
        <v>76047</v>
      </c>
      <c r="E19707" t="s">
        <v>66835</v>
      </c>
      <c r="F19707" t="s">
        <v>6589</v>
      </c>
      <c r="G19707" t="s">
        <v>42</v>
      </c>
      <c r="H19707">
        <v>0</v>
      </c>
      <c r="I19707">
        <v>0</v>
      </c>
      <c r="J19707">
        <v>0</v>
      </c>
      <c r="K19707" t="s">
        <v>76048</v>
      </c>
    </row>
    <row r="19708" spans="1:11" x14ac:dyDescent="0.3">
      <c r="A19708" t="s">
        <v>76049</v>
      </c>
      <c r="B19708" t="s">
        <v>53627</v>
      </c>
      <c r="C19708" t="s">
        <v>13</v>
      </c>
      <c r="D19708" t="s">
        <v>76050</v>
      </c>
      <c r="E19708" t="s">
        <v>66835</v>
      </c>
      <c r="F19708" t="s">
        <v>16</v>
      </c>
      <c r="G19708" t="s">
        <v>16663</v>
      </c>
      <c r="H19708">
        <v>0</v>
      </c>
      <c r="I19708">
        <v>0</v>
      </c>
      <c r="J19708">
        <v>0</v>
      </c>
      <c r="K19708" t="s">
        <v>76051</v>
      </c>
    </row>
    <row r="19709" spans="1:11" x14ac:dyDescent="0.3">
      <c r="A19709" t="s">
        <v>76052</v>
      </c>
      <c r="B19709" t="s">
        <v>76053</v>
      </c>
      <c r="C19709" t="s">
        <v>13</v>
      </c>
      <c r="D19709" t="s">
        <v>76054</v>
      </c>
      <c r="E19709" t="s">
        <v>66835</v>
      </c>
      <c r="F19709" t="s">
        <v>16</v>
      </c>
      <c r="G19709" t="s">
        <v>4574</v>
      </c>
      <c r="H19709">
        <v>0</v>
      </c>
      <c r="I19709">
        <v>0</v>
      </c>
      <c r="J19709">
        <v>0</v>
      </c>
      <c r="K19709" t="s">
        <v>76055</v>
      </c>
    </row>
    <row r="19710" spans="1:11" x14ac:dyDescent="0.3">
      <c r="A19710" t="s">
        <v>76056</v>
      </c>
      <c r="B19710" t="s">
        <v>76057</v>
      </c>
      <c r="C19710" t="s">
        <v>558</v>
      </c>
      <c r="D19710" t="s">
        <v>76058</v>
      </c>
      <c r="E19710" t="s">
        <v>2102</v>
      </c>
      <c r="F19710" t="s">
        <v>16</v>
      </c>
      <c r="G19710" t="s">
        <v>7236</v>
      </c>
      <c r="H19710">
        <v>0</v>
      </c>
      <c r="I19710">
        <v>0</v>
      </c>
      <c r="J19710">
        <v>0</v>
      </c>
      <c r="K19710" t="s">
        <v>76059</v>
      </c>
    </row>
    <row r="19711" spans="1:11" x14ac:dyDescent="0.3">
      <c r="A19711" t="s">
        <v>76060</v>
      </c>
      <c r="B19711" t="s">
        <v>76061</v>
      </c>
      <c r="C19711" t="s">
        <v>27</v>
      </c>
      <c r="D19711" t="s">
        <v>76062</v>
      </c>
      <c r="E19711" t="s">
        <v>29</v>
      </c>
      <c r="F19711" t="s">
        <v>41</v>
      </c>
      <c r="G19711" t="s">
        <v>1162</v>
      </c>
      <c r="H19711">
        <v>0</v>
      </c>
      <c r="I19711">
        <v>0</v>
      </c>
      <c r="J19711">
        <v>0</v>
      </c>
      <c r="K19711" t="s">
        <v>76063</v>
      </c>
    </row>
    <row r="19712" spans="1:11" x14ac:dyDescent="0.3">
      <c r="A19712" t="s">
        <v>76064</v>
      </c>
      <c r="B19712" t="s">
        <v>76065</v>
      </c>
      <c r="C19712" t="s">
        <v>27</v>
      </c>
      <c r="D19712" t="s">
        <v>76066</v>
      </c>
      <c r="E19712" t="s">
        <v>29</v>
      </c>
      <c r="F19712" t="s">
        <v>16</v>
      </c>
      <c r="G19712" t="s">
        <v>179</v>
      </c>
      <c r="H19712">
        <v>0</v>
      </c>
      <c r="I19712">
        <v>0</v>
      </c>
      <c r="J19712">
        <v>0</v>
      </c>
      <c r="K19712" t="s">
        <v>76067</v>
      </c>
    </row>
    <row r="19713" spans="1:11" x14ac:dyDescent="0.3">
      <c r="A19713" t="s">
        <v>76068</v>
      </c>
      <c r="B19713" t="s">
        <v>76069</v>
      </c>
      <c r="C19713" t="s">
        <v>20</v>
      </c>
      <c r="D19713" t="s">
        <v>76070</v>
      </c>
      <c r="E19713" t="s">
        <v>71202</v>
      </c>
      <c r="F19713" t="s">
        <v>165</v>
      </c>
      <c r="G19713" t="s">
        <v>42</v>
      </c>
      <c r="H19713">
        <v>0</v>
      </c>
      <c r="I19713">
        <v>0</v>
      </c>
      <c r="J19713">
        <v>0</v>
      </c>
      <c r="K19713" t="s">
        <v>76071</v>
      </c>
    </row>
    <row r="19714" spans="1:11" x14ac:dyDescent="0.3">
      <c r="A19714" t="s">
        <v>76072</v>
      </c>
      <c r="B19714" t="s">
        <v>76073</v>
      </c>
      <c r="C19714" t="s">
        <v>20</v>
      </c>
      <c r="D19714" t="s">
        <v>76074</v>
      </c>
      <c r="E19714" t="s">
        <v>71202</v>
      </c>
      <c r="F19714" t="s">
        <v>3074</v>
      </c>
      <c r="G19714" t="s">
        <v>9773</v>
      </c>
      <c r="H19714">
        <v>0</v>
      </c>
      <c r="I19714">
        <v>0</v>
      </c>
      <c r="J19714">
        <v>0</v>
      </c>
      <c r="K19714" t="s">
        <v>76075</v>
      </c>
    </row>
    <row r="19715" spans="1:11" x14ac:dyDescent="0.3">
      <c r="A19715" t="s">
        <v>76076</v>
      </c>
      <c r="C19715" t="s">
        <v>27</v>
      </c>
      <c r="D19715" t="s">
        <v>76077</v>
      </c>
      <c r="E19715" t="s">
        <v>29</v>
      </c>
      <c r="F19715" t="s">
        <v>41</v>
      </c>
      <c r="G19715" t="s">
        <v>42</v>
      </c>
      <c r="H19715">
        <v>0</v>
      </c>
      <c r="I19715">
        <v>0</v>
      </c>
      <c r="J19715">
        <v>0</v>
      </c>
      <c r="K19715" t="s">
        <v>76078</v>
      </c>
    </row>
    <row r="19716" spans="1:11" x14ac:dyDescent="0.3">
      <c r="A19716" t="s">
        <v>76079</v>
      </c>
      <c r="B19716" t="s">
        <v>76080</v>
      </c>
      <c r="C19716" t="s">
        <v>13</v>
      </c>
      <c r="D19716" t="s">
        <v>76081</v>
      </c>
      <c r="E19716" t="s">
        <v>66835</v>
      </c>
      <c r="F19716" t="s">
        <v>1840</v>
      </c>
      <c r="G19716" t="s">
        <v>14656</v>
      </c>
      <c r="H19716">
        <v>0</v>
      </c>
      <c r="I19716">
        <v>0</v>
      </c>
      <c r="J19716">
        <v>0</v>
      </c>
      <c r="K19716" t="s">
        <v>76082</v>
      </c>
    </row>
    <row r="19717" spans="1:11" x14ac:dyDescent="0.3">
      <c r="A19717" t="s">
        <v>76083</v>
      </c>
      <c r="B19717" t="s">
        <v>76084</v>
      </c>
      <c r="C19717" t="s">
        <v>13</v>
      </c>
      <c r="D19717" t="s">
        <v>76085</v>
      </c>
      <c r="E19717" t="s">
        <v>66835</v>
      </c>
      <c r="F19717" t="s">
        <v>16</v>
      </c>
      <c r="G19717" t="s">
        <v>51430</v>
      </c>
      <c r="H19717">
        <v>0</v>
      </c>
      <c r="I19717">
        <v>0</v>
      </c>
      <c r="J19717">
        <v>0</v>
      </c>
      <c r="K19717" t="s">
        <v>76086</v>
      </c>
    </row>
    <row r="19718" spans="1:11" x14ac:dyDescent="0.3">
      <c r="A19718" t="s">
        <v>76087</v>
      </c>
      <c r="B19718" t="s">
        <v>76088</v>
      </c>
      <c r="C19718" t="s">
        <v>20</v>
      </c>
      <c r="D19718" t="s">
        <v>76089</v>
      </c>
      <c r="E19718" t="s">
        <v>71202</v>
      </c>
      <c r="F19718" t="s">
        <v>16</v>
      </c>
      <c r="G19718" t="s">
        <v>14836</v>
      </c>
      <c r="H19718">
        <v>0</v>
      </c>
      <c r="I19718">
        <v>0</v>
      </c>
      <c r="J19718">
        <v>0</v>
      </c>
      <c r="K19718" t="s">
        <v>76090</v>
      </c>
    </row>
    <row r="19719" spans="1:11" x14ac:dyDescent="0.3">
      <c r="A19719" t="s">
        <v>76091</v>
      </c>
      <c r="B19719" t="s">
        <v>76092</v>
      </c>
      <c r="C19719" t="s">
        <v>20</v>
      </c>
      <c r="D19719" t="s">
        <v>76093</v>
      </c>
      <c r="E19719" t="s">
        <v>71202</v>
      </c>
      <c r="F19719" t="s">
        <v>14582</v>
      </c>
      <c r="G19719" t="s">
        <v>42</v>
      </c>
      <c r="H19719">
        <v>0</v>
      </c>
      <c r="I19719">
        <v>0</v>
      </c>
      <c r="J19719">
        <v>0</v>
      </c>
      <c r="K19719" t="s">
        <v>76094</v>
      </c>
    </row>
    <row r="19720" spans="1:11" x14ac:dyDescent="0.3">
      <c r="A19720" t="s">
        <v>76095</v>
      </c>
      <c r="B19720" t="s">
        <v>76096</v>
      </c>
      <c r="C19720" t="s">
        <v>20</v>
      </c>
      <c r="D19720" t="s">
        <v>76097</v>
      </c>
      <c r="E19720" t="s">
        <v>71202</v>
      </c>
      <c r="F19720" t="s">
        <v>16</v>
      </c>
      <c r="G19720" t="s">
        <v>5462</v>
      </c>
      <c r="H19720">
        <v>0</v>
      </c>
      <c r="I19720">
        <v>0</v>
      </c>
      <c r="J19720">
        <v>0</v>
      </c>
      <c r="K19720" t="s">
        <v>76098</v>
      </c>
    </row>
    <row r="19721" spans="1:11" x14ac:dyDescent="0.3">
      <c r="A19721" t="s">
        <v>76099</v>
      </c>
      <c r="B19721" t="s">
        <v>76100</v>
      </c>
      <c r="C19721" t="s">
        <v>20</v>
      </c>
      <c r="D19721" t="s">
        <v>76101</v>
      </c>
      <c r="E19721" t="s">
        <v>71202</v>
      </c>
      <c r="F19721" t="s">
        <v>16</v>
      </c>
      <c r="G19721" t="s">
        <v>26736</v>
      </c>
      <c r="H19721">
        <v>0</v>
      </c>
      <c r="I19721">
        <v>0</v>
      </c>
      <c r="J19721">
        <v>0</v>
      </c>
      <c r="K19721" t="s">
        <v>76102</v>
      </c>
    </row>
    <row r="19722" spans="1:11" x14ac:dyDescent="0.3">
      <c r="A19722" t="s">
        <v>76103</v>
      </c>
      <c r="B19722" t="s">
        <v>76104</v>
      </c>
      <c r="C19722" t="s">
        <v>20</v>
      </c>
      <c r="D19722" t="s">
        <v>76105</v>
      </c>
      <c r="E19722" t="s">
        <v>71202</v>
      </c>
      <c r="F19722" t="s">
        <v>9398</v>
      </c>
      <c r="G19722" t="s">
        <v>42</v>
      </c>
      <c r="H19722">
        <v>0</v>
      </c>
      <c r="I19722">
        <v>0</v>
      </c>
      <c r="J19722">
        <v>0</v>
      </c>
      <c r="K19722" t="s">
        <v>76106</v>
      </c>
    </row>
    <row r="19723" spans="1:11" x14ac:dyDescent="0.3">
      <c r="A19723" t="s">
        <v>76107</v>
      </c>
      <c r="B19723" t="s">
        <v>76108</v>
      </c>
      <c r="C19723" t="s">
        <v>20</v>
      </c>
      <c r="D19723" t="s">
        <v>76109</v>
      </c>
      <c r="E19723" t="s">
        <v>71202</v>
      </c>
      <c r="F19723" t="s">
        <v>16</v>
      </c>
      <c r="G19723" t="s">
        <v>15804</v>
      </c>
      <c r="H19723">
        <v>0</v>
      </c>
      <c r="I19723">
        <v>0</v>
      </c>
      <c r="J19723">
        <v>0</v>
      </c>
      <c r="K19723" t="s">
        <v>76110</v>
      </c>
    </row>
    <row r="19724" spans="1:11" x14ac:dyDescent="0.3">
      <c r="A19724" t="s">
        <v>76111</v>
      </c>
      <c r="B19724" t="s">
        <v>76112</v>
      </c>
      <c r="C19724" t="s">
        <v>20</v>
      </c>
      <c r="D19724" t="s">
        <v>76113</v>
      </c>
      <c r="E19724" t="s">
        <v>71202</v>
      </c>
      <c r="F19724" t="s">
        <v>16</v>
      </c>
      <c r="G19724" t="s">
        <v>9711</v>
      </c>
      <c r="H19724">
        <v>0</v>
      </c>
      <c r="I19724">
        <v>0</v>
      </c>
      <c r="J19724">
        <v>0</v>
      </c>
      <c r="K19724" t="s">
        <v>76114</v>
      </c>
    </row>
    <row r="19725" spans="1:11" x14ac:dyDescent="0.3">
      <c r="A19725" t="s">
        <v>76115</v>
      </c>
      <c r="C19725" t="s">
        <v>27</v>
      </c>
      <c r="D19725" t="s">
        <v>76116</v>
      </c>
      <c r="E19725" t="s">
        <v>29</v>
      </c>
      <c r="F19725" t="s">
        <v>16</v>
      </c>
      <c r="G19725" t="s">
        <v>42</v>
      </c>
      <c r="H19725">
        <v>0</v>
      </c>
      <c r="I19725">
        <v>0</v>
      </c>
      <c r="J19725">
        <v>0</v>
      </c>
      <c r="K19725" t="s">
        <v>76117</v>
      </c>
    </row>
    <row r="19726" spans="1:11" x14ac:dyDescent="0.3">
      <c r="A19726" t="s">
        <v>76118</v>
      </c>
      <c r="C19726" t="s">
        <v>27</v>
      </c>
      <c r="D19726" t="s">
        <v>76119</v>
      </c>
      <c r="E19726" t="s">
        <v>29</v>
      </c>
      <c r="F19726" t="s">
        <v>41</v>
      </c>
      <c r="G19726" t="s">
        <v>264</v>
      </c>
      <c r="H19726">
        <v>0</v>
      </c>
      <c r="I19726">
        <v>0</v>
      </c>
      <c r="J19726">
        <v>0</v>
      </c>
      <c r="K19726" t="s">
        <v>76120</v>
      </c>
    </row>
    <row r="19727" spans="1:11" x14ac:dyDescent="0.3">
      <c r="A19727" t="s">
        <v>76121</v>
      </c>
      <c r="B19727" t="s">
        <v>76122</v>
      </c>
      <c r="C19727" t="s">
        <v>558</v>
      </c>
      <c r="D19727" t="s">
        <v>76123</v>
      </c>
      <c r="E19727" t="s">
        <v>19698</v>
      </c>
      <c r="F19727" t="s">
        <v>16</v>
      </c>
      <c r="G19727" t="s">
        <v>8377</v>
      </c>
      <c r="H19727">
        <v>0</v>
      </c>
      <c r="I19727">
        <v>0</v>
      </c>
      <c r="J19727">
        <v>0</v>
      </c>
      <c r="K19727" t="s">
        <v>76124</v>
      </c>
    </row>
    <row r="19728" spans="1:11" x14ac:dyDescent="0.3">
      <c r="A19728" t="s">
        <v>76125</v>
      </c>
      <c r="B19728" t="s">
        <v>76126</v>
      </c>
      <c r="C19728" t="s">
        <v>558</v>
      </c>
      <c r="D19728" t="s">
        <v>76127</v>
      </c>
      <c r="E19728" t="s">
        <v>19698</v>
      </c>
      <c r="F19728" t="s">
        <v>16</v>
      </c>
      <c r="G19728" t="s">
        <v>6941</v>
      </c>
      <c r="H19728">
        <v>0</v>
      </c>
      <c r="I19728">
        <v>0</v>
      </c>
      <c r="J19728">
        <v>0</v>
      </c>
      <c r="K19728" t="s">
        <v>76128</v>
      </c>
    </row>
    <row r="19729" spans="1:11" x14ac:dyDescent="0.3">
      <c r="A19729" t="s">
        <v>76129</v>
      </c>
      <c r="B19729" t="s">
        <v>76130</v>
      </c>
      <c r="C19729" t="s">
        <v>13</v>
      </c>
      <c r="D19729" t="s">
        <v>76131</v>
      </c>
      <c r="E19729" t="s">
        <v>66835</v>
      </c>
      <c r="F19729" t="s">
        <v>16</v>
      </c>
      <c r="G19729" t="s">
        <v>17996</v>
      </c>
      <c r="H19729">
        <v>0</v>
      </c>
      <c r="I19729">
        <v>0</v>
      </c>
      <c r="J19729">
        <v>0</v>
      </c>
      <c r="K19729" t="s">
        <v>76132</v>
      </c>
    </row>
    <row r="19730" spans="1:11" x14ac:dyDescent="0.3">
      <c r="A19730" t="s">
        <v>76133</v>
      </c>
      <c r="B19730" t="s">
        <v>72474</v>
      </c>
      <c r="C19730" t="s">
        <v>20</v>
      </c>
      <c r="D19730" t="s">
        <v>76134</v>
      </c>
      <c r="E19730" t="s">
        <v>71202</v>
      </c>
      <c r="F19730" t="s">
        <v>16</v>
      </c>
      <c r="G19730" t="s">
        <v>9519</v>
      </c>
      <c r="H19730">
        <v>0</v>
      </c>
      <c r="I19730">
        <v>0</v>
      </c>
      <c r="J19730">
        <v>0</v>
      </c>
      <c r="K19730" t="s">
        <v>76135</v>
      </c>
    </row>
    <row r="19731" spans="1:11" x14ac:dyDescent="0.3">
      <c r="A19731" t="s">
        <v>76136</v>
      </c>
      <c r="C19731" t="s">
        <v>27</v>
      </c>
      <c r="D19731" t="s">
        <v>76137</v>
      </c>
      <c r="E19731" t="s">
        <v>29</v>
      </c>
      <c r="F19731" t="s">
        <v>16</v>
      </c>
      <c r="G19731" t="s">
        <v>42</v>
      </c>
      <c r="H19731">
        <v>0</v>
      </c>
      <c r="I19731">
        <v>0</v>
      </c>
      <c r="J19731">
        <v>0</v>
      </c>
      <c r="K19731" t="s">
        <v>76138</v>
      </c>
    </row>
    <row r="19732" spans="1:11" x14ac:dyDescent="0.3">
      <c r="A19732" t="s">
        <v>76139</v>
      </c>
      <c r="C19732" t="s">
        <v>13</v>
      </c>
      <c r="D19732" t="s">
        <v>76140</v>
      </c>
      <c r="E19732" t="s">
        <v>66835</v>
      </c>
      <c r="F19732" t="s">
        <v>16</v>
      </c>
      <c r="G19732" t="s">
        <v>12619</v>
      </c>
      <c r="H19732">
        <v>0</v>
      </c>
      <c r="I19732">
        <v>0</v>
      </c>
      <c r="J19732">
        <v>0</v>
      </c>
      <c r="K19732" t="s">
        <v>76141</v>
      </c>
    </row>
    <row r="19733" spans="1:11" x14ac:dyDescent="0.3">
      <c r="A19733" t="s">
        <v>76142</v>
      </c>
      <c r="B19733" t="s">
        <v>76143</v>
      </c>
      <c r="C19733" t="s">
        <v>27</v>
      </c>
      <c r="D19733" t="s">
        <v>76144</v>
      </c>
      <c r="E19733" t="s">
        <v>29</v>
      </c>
      <c r="F19733" t="s">
        <v>41</v>
      </c>
      <c r="G19733" t="s">
        <v>42</v>
      </c>
      <c r="H19733">
        <v>0</v>
      </c>
      <c r="I19733">
        <v>0</v>
      </c>
      <c r="J19733">
        <v>0</v>
      </c>
      <c r="K19733" t="s">
        <v>76145</v>
      </c>
    </row>
    <row r="19734" spans="1:11" x14ac:dyDescent="0.3">
      <c r="A19734" t="s">
        <v>76146</v>
      </c>
      <c r="B19734" t="s">
        <v>76147</v>
      </c>
      <c r="C19734" t="s">
        <v>20</v>
      </c>
      <c r="D19734" t="s">
        <v>76148</v>
      </c>
      <c r="E19734" t="s">
        <v>71202</v>
      </c>
      <c r="F19734" t="s">
        <v>16</v>
      </c>
      <c r="G19734" t="s">
        <v>1463</v>
      </c>
      <c r="H19734">
        <v>0</v>
      </c>
      <c r="I19734">
        <v>0</v>
      </c>
      <c r="J19734">
        <v>0</v>
      </c>
      <c r="K19734" t="s">
        <v>76149</v>
      </c>
    </row>
    <row r="19735" spans="1:11" x14ac:dyDescent="0.3">
      <c r="A19735" t="s">
        <v>76150</v>
      </c>
      <c r="C19735" t="s">
        <v>13</v>
      </c>
      <c r="D19735" t="s">
        <v>76151</v>
      </c>
      <c r="E19735" t="s">
        <v>66835</v>
      </c>
      <c r="F19735" t="s">
        <v>16</v>
      </c>
      <c r="G19735" t="s">
        <v>2401</v>
      </c>
      <c r="H19735">
        <v>0</v>
      </c>
      <c r="I19735">
        <v>0</v>
      </c>
      <c r="J19735">
        <v>0</v>
      </c>
      <c r="K19735" t="s">
        <v>76152</v>
      </c>
    </row>
    <row r="19736" spans="1:11" x14ac:dyDescent="0.3">
      <c r="A19736" t="s">
        <v>76153</v>
      </c>
      <c r="C19736" t="s">
        <v>20</v>
      </c>
      <c r="D19736" t="s">
        <v>76154</v>
      </c>
      <c r="E19736" t="s">
        <v>71202</v>
      </c>
      <c r="F19736" t="s">
        <v>5985</v>
      </c>
      <c r="G19736" t="s">
        <v>42</v>
      </c>
      <c r="H19736">
        <v>0</v>
      </c>
      <c r="I19736">
        <v>0</v>
      </c>
      <c r="J19736">
        <v>0</v>
      </c>
      <c r="K19736" t="s">
        <v>76155</v>
      </c>
    </row>
    <row r="19737" spans="1:11" x14ac:dyDescent="0.3">
      <c r="A19737" t="s">
        <v>76156</v>
      </c>
      <c r="B19737" t="s">
        <v>76157</v>
      </c>
      <c r="C19737" t="s">
        <v>20</v>
      </c>
      <c r="D19737" t="s">
        <v>76158</v>
      </c>
      <c r="E19737" t="s">
        <v>71202</v>
      </c>
      <c r="F19737" t="s">
        <v>1991</v>
      </c>
      <c r="G19737" t="s">
        <v>42</v>
      </c>
      <c r="H19737">
        <v>0</v>
      </c>
      <c r="I19737">
        <v>0</v>
      </c>
      <c r="J19737">
        <v>0</v>
      </c>
      <c r="K19737" t="s">
        <v>76159</v>
      </c>
    </row>
    <row r="19738" spans="1:11" x14ac:dyDescent="0.3">
      <c r="A19738" t="s">
        <v>76160</v>
      </c>
      <c r="B19738" t="s">
        <v>76161</v>
      </c>
      <c r="C19738" t="s">
        <v>20</v>
      </c>
      <c r="D19738" t="s">
        <v>76162</v>
      </c>
      <c r="E19738" t="s">
        <v>71202</v>
      </c>
      <c r="F19738" t="s">
        <v>2036</v>
      </c>
      <c r="G19738" t="s">
        <v>42</v>
      </c>
      <c r="H19738">
        <v>0</v>
      </c>
      <c r="I19738">
        <v>0</v>
      </c>
      <c r="J19738">
        <v>0</v>
      </c>
      <c r="K19738" t="s">
        <v>76163</v>
      </c>
    </row>
    <row r="19739" spans="1:11" x14ac:dyDescent="0.3">
      <c r="A19739" t="s">
        <v>76164</v>
      </c>
      <c r="C19739" t="s">
        <v>13</v>
      </c>
      <c r="D19739" t="s">
        <v>76165</v>
      </c>
      <c r="E19739" t="s">
        <v>15</v>
      </c>
      <c r="F19739" t="s">
        <v>16</v>
      </c>
      <c r="G19739" t="s">
        <v>20363</v>
      </c>
      <c r="H19739">
        <v>0</v>
      </c>
      <c r="I19739">
        <v>0</v>
      </c>
      <c r="J19739">
        <v>0</v>
      </c>
      <c r="K19739" t="s">
        <v>76166</v>
      </c>
    </row>
    <row r="19740" spans="1:11" x14ac:dyDescent="0.3">
      <c r="A19740" t="s">
        <v>76167</v>
      </c>
      <c r="C19740" t="s">
        <v>20</v>
      </c>
      <c r="D19740" t="s">
        <v>76168</v>
      </c>
      <c r="E19740" t="s">
        <v>71202</v>
      </c>
      <c r="F19740" t="s">
        <v>76169</v>
      </c>
      <c r="G19740" t="s">
        <v>42</v>
      </c>
      <c r="H19740">
        <v>0</v>
      </c>
      <c r="I19740">
        <v>0</v>
      </c>
      <c r="J19740">
        <v>0</v>
      </c>
      <c r="K19740" t="s">
        <v>76170</v>
      </c>
    </row>
    <row r="19741" spans="1:11" x14ac:dyDescent="0.3">
      <c r="A19741" t="s">
        <v>76171</v>
      </c>
      <c r="C19741" t="s">
        <v>13</v>
      </c>
      <c r="D19741" t="s">
        <v>76172</v>
      </c>
      <c r="E19741" t="s">
        <v>66835</v>
      </c>
      <c r="F19741" t="s">
        <v>321</v>
      </c>
      <c r="G19741" t="s">
        <v>42</v>
      </c>
      <c r="H19741">
        <v>0</v>
      </c>
      <c r="I19741">
        <v>0</v>
      </c>
      <c r="J19741">
        <v>0</v>
      </c>
      <c r="K19741" t="s">
        <v>76173</v>
      </c>
    </row>
    <row r="19742" spans="1:11" x14ac:dyDescent="0.3">
      <c r="A19742" t="s">
        <v>76174</v>
      </c>
      <c r="B19742" t="s">
        <v>76175</v>
      </c>
      <c r="C19742" t="s">
        <v>20</v>
      </c>
      <c r="D19742" t="s">
        <v>76176</v>
      </c>
      <c r="E19742" t="s">
        <v>71202</v>
      </c>
      <c r="F19742" t="s">
        <v>16</v>
      </c>
      <c r="G19742" t="s">
        <v>6816</v>
      </c>
      <c r="H19742">
        <v>0</v>
      </c>
      <c r="I19742">
        <v>0</v>
      </c>
      <c r="J19742">
        <v>0</v>
      </c>
      <c r="K19742" t="s">
        <v>76177</v>
      </c>
    </row>
    <row r="19743" spans="1:11" x14ac:dyDescent="0.3">
      <c r="A19743" t="s">
        <v>76178</v>
      </c>
      <c r="B19743" t="s">
        <v>76179</v>
      </c>
      <c r="C19743" t="s">
        <v>558</v>
      </c>
      <c r="D19743" t="s">
        <v>76180</v>
      </c>
      <c r="E19743" t="s">
        <v>18607</v>
      </c>
      <c r="F19743" t="s">
        <v>2361</v>
      </c>
      <c r="G19743" t="s">
        <v>42</v>
      </c>
      <c r="H19743">
        <v>0</v>
      </c>
      <c r="I19743">
        <v>0</v>
      </c>
      <c r="J19743">
        <v>0</v>
      </c>
      <c r="K19743" t="s">
        <v>76181</v>
      </c>
    </row>
    <row r="19744" spans="1:11" x14ac:dyDescent="0.3">
      <c r="A19744" t="s">
        <v>76182</v>
      </c>
      <c r="B19744" t="s">
        <v>76183</v>
      </c>
      <c r="C19744" t="s">
        <v>27</v>
      </c>
      <c r="D19744" t="s">
        <v>76184</v>
      </c>
      <c r="E19744" t="s">
        <v>29</v>
      </c>
      <c r="F19744" t="s">
        <v>41</v>
      </c>
      <c r="G19744" t="s">
        <v>42</v>
      </c>
      <c r="H19744">
        <v>0</v>
      </c>
      <c r="I19744">
        <v>0</v>
      </c>
      <c r="J19744">
        <v>0</v>
      </c>
      <c r="K19744" t="s">
        <v>76185</v>
      </c>
    </row>
    <row r="19745" spans="1:11" x14ac:dyDescent="0.3">
      <c r="A19745" t="s">
        <v>76186</v>
      </c>
      <c r="B19745" t="s">
        <v>76187</v>
      </c>
      <c r="C19745" t="s">
        <v>27</v>
      </c>
      <c r="D19745" t="s">
        <v>76188</v>
      </c>
      <c r="E19745" t="s">
        <v>29</v>
      </c>
      <c r="F19745" t="s">
        <v>41</v>
      </c>
      <c r="G19745" t="s">
        <v>42</v>
      </c>
      <c r="H19745">
        <v>0</v>
      </c>
      <c r="I19745">
        <v>0</v>
      </c>
      <c r="J19745">
        <v>0</v>
      </c>
      <c r="K19745" t="s">
        <v>76189</v>
      </c>
    </row>
    <row r="19746" spans="1:11" x14ac:dyDescent="0.3">
      <c r="A19746" t="s">
        <v>76190</v>
      </c>
      <c r="B19746" t="s">
        <v>76191</v>
      </c>
      <c r="C19746" t="s">
        <v>20</v>
      </c>
      <c r="D19746" t="s">
        <v>76192</v>
      </c>
      <c r="E19746" t="s">
        <v>71202</v>
      </c>
      <c r="F19746" t="s">
        <v>9116</v>
      </c>
      <c r="G19746" t="s">
        <v>2750</v>
      </c>
      <c r="H19746">
        <v>0</v>
      </c>
      <c r="I19746">
        <v>0</v>
      </c>
      <c r="J19746">
        <v>0</v>
      </c>
      <c r="K19746" t="s">
        <v>76193</v>
      </c>
    </row>
    <row r="19747" spans="1:11" x14ac:dyDescent="0.3">
      <c r="A19747" t="s">
        <v>76194</v>
      </c>
      <c r="B19747" t="s">
        <v>76195</v>
      </c>
      <c r="C19747" t="s">
        <v>558</v>
      </c>
      <c r="D19747" t="s">
        <v>76196</v>
      </c>
      <c r="E19747" t="s">
        <v>1692</v>
      </c>
      <c r="F19747" t="s">
        <v>16</v>
      </c>
      <c r="G19747" t="s">
        <v>13301</v>
      </c>
      <c r="H19747">
        <v>0</v>
      </c>
      <c r="I19747">
        <v>0</v>
      </c>
      <c r="J19747">
        <v>0</v>
      </c>
      <c r="K19747" t="s">
        <v>76197</v>
      </c>
    </row>
    <row r="19748" spans="1:11" x14ac:dyDescent="0.3">
      <c r="A19748" t="s">
        <v>76198</v>
      </c>
      <c r="B19748" t="s">
        <v>76199</v>
      </c>
      <c r="C19748" t="s">
        <v>20</v>
      </c>
      <c r="D19748" t="s">
        <v>76200</v>
      </c>
      <c r="E19748" t="s">
        <v>71202</v>
      </c>
      <c r="F19748" t="s">
        <v>5696</v>
      </c>
      <c r="G19748" t="s">
        <v>14745</v>
      </c>
      <c r="H19748">
        <v>0</v>
      </c>
      <c r="I19748">
        <v>0</v>
      </c>
      <c r="J19748">
        <v>0</v>
      </c>
      <c r="K19748" t="s">
        <v>76201</v>
      </c>
    </row>
    <row r="19749" spans="1:11" x14ac:dyDescent="0.3">
      <c r="A19749" t="s">
        <v>76202</v>
      </c>
      <c r="C19749" t="s">
        <v>20</v>
      </c>
      <c r="E19749" t="s">
        <v>71202</v>
      </c>
      <c r="F19749" t="s">
        <v>8181</v>
      </c>
      <c r="G19749" t="s">
        <v>42</v>
      </c>
      <c r="H19749">
        <v>0</v>
      </c>
      <c r="I19749">
        <v>0</v>
      </c>
      <c r="J19749">
        <v>0</v>
      </c>
      <c r="K19749" t="s">
        <v>76203</v>
      </c>
    </row>
    <row r="19750" spans="1:11" x14ac:dyDescent="0.3">
      <c r="A19750" t="s">
        <v>76204</v>
      </c>
      <c r="C19750" t="s">
        <v>20</v>
      </c>
      <c r="D19750" t="s">
        <v>76205</v>
      </c>
      <c r="E19750" t="s">
        <v>71202</v>
      </c>
      <c r="F19750" t="s">
        <v>2224</v>
      </c>
      <c r="G19750" t="s">
        <v>42</v>
      </c>
      <c r="H19750">
        <v>0</v>
      </c>
      <c r="I19750">
        <v>0</v>
      </c>
      <c r="J19750">
        <v>0</v>
      </c>
      <c r="K19750" t="s">
        <v>76206</v>
      </c>
    </row>
    <row r="19751" spans="1:11" x14ac:dyDescent="0.3">
      <c r="A19751" t="s">
        <v>76207</v>
      </c>
      <c r="B19751" t="s">
        <v>76208</v>
      </c>
      <c r="C19751" t="s">
        <v>20</v>
      </c>
      <c r="D19751" t="s">
        <v>76209</v>
      </c>
      <c r="E19751" t="s">
        <v>71202</v>
      </c>
      <c r="F19751" t="s">
        <v>9563</v>
      </c>
      <c r="G19751" t="s">
        <v>42</v>
      </c>
      <c r="H19751">
        <v>0</v>
      </c>
      <c r="I19751">
        <v>0</v>
      </c>
      <c r="J19751">
        <v>0</v>
      </c>
      <c r="K19751" t="s">
        <v>76210</v>
      </c>
    </row>
    <row r="19752" spans="1:11" x14ac:dyDescent="0.3">
      <c r="A19752" t="s">
        <v>76211</v>
      </c>
      <c r="B19752" t="s">
        <v>20199</v>
      </c>
      <c r="C19752" t="s">
        <v>20</v>
      </c>
      <c r="D19752" t="s">
        <v>76212</v>
      </c>
      <c r="E19752" t="s">
        <v>71202</v>
      </c>
      <c r="F19752" t="s">
        <v>16</v>
      </c>
      <c r="G19752" t="s">
        <v>18285</v>
      </c>
      <c r="H19752">
        <v>0</v>
      </c>
      <c r="I19752">
        <v>0</v>
      </c>
      <c r="J19752">
        <v>0</v>
      </c>
      <c r="K19752" t="s">
        <v>76213</v>
      </c>
    </row>
    <row r="19753" spans="1:11" x14ac:dyDescent="0.3">
      <c r="A19753" t="s">
        <v>76214</v>
      </c>
      <c r="B19753" t="s">
        <v>59643</v>
      </c>
      <c r="C19753" t="s">
        <v>13</v>
      </c>
      <c r="D19753" t="s">
        <v>76215</v>
      </c>
      <c r="E19753" t="s">
        <v>66835</v>
      </c>
      <c r="F19753" t="s">
        <v>16</v>
      </c>
      <c r="G19753" t="s">
        <v>2613</v>
      </c>
      <c r="H19753">
        <v>0</v>
      </c>
      <c r="I19753">
        <v>0</v>
      </c>
      <c r="J19753">
        <v>0</v>
      </c>
      <c r="K19753" t="s">
        <v>76216</v>
      </c>
    </row>
    <row r="19754" spans="1:11" x14ac:dyDescent="0.3">
      <c r="A19754" t="s">
        <v>76217</v>
      </c>
      <c r="C19754" t="s">
        <v>27</v>
      </c>
      <c r="D19754" t="e">
        <f>공기 압축기</f>
        <v>#NAME?</v>
      </c>
      <c r="E19754" t="s">
        <v>29</v>
      </c>
      <c r="F19754" t="s">
        <v>1845</v>
      </c>
      <c r="G19754" t="s">
        <v>35</v>
      </c>
      <c r="H19754">
        <v>0</v>
      </c>
      <c r="I19754">
        <v>0</v>
      </c>
      <c r="J19754">
        <v>0</v>
      </c>
      <c r="K19754" t="s">
        <v>76218</v>
      </c>
    </row>
    <row r="19755" spans="1:11" x14ac:dyDescent="0.3">
      <c r="A19755" t="s">
        <v>76219</v>
      </c>
      <c r="C19755" t="s">
        <v>558</v>
      </c>
      <c r="D19755" t="s">
        <v>76220</v>
      </c>
      <c r="E19755" t="s">
        <v>2102</v>
      </c>
      <c r="F19755" t="s">
        <v>16</v>
      </c>
      <c r="G19755" t="s">
        <v>42</v>
      </c>
      <c r="H19755">
        <v>0</v>
      </c>
      <c r="I19755">
        <v>0</v>
      </c>
      <c r="J19755">
        <v>0</v>
      </c>
      <c r="K19755" t="s">
        <v>76221</v>
      </c>
    </row>
    <row r="19756" spans="1:11" x14ac:dyDescent="0.3">
      <c r="A19756" t="s">
        <v>76222</v>
      </c>
      <c r="B19756" t="s">
        <v>76223</v>
      </c>
      <c r="C19756" t="s">
        <v>27</v>
      </c>
      <c r="D19756" t="s">
        <v>76224</v>
      </c>
      <c r="E19756" t="s">
        <v>29</v>
      </c>
      <c r="F19756" t="s">
        <v>41</v>
      </c>
      <c r="G19756" t="s">
        <v>42</v>
      </c>
      <c r="H19756">
        <v>0</v>
      </c>
      <c r="I19756">
        <v>0</v>
      </c>
      <c r="J19756">
        <v>0</v>
      </c>
      <c r="K19756" t="s">
        <v>76225</v>
      </c>
    </row>
    <row r="19757" spans="1:11" x14ac:dyDescent="0.3">
      <c r="A19757" t="s">
        <v>76226</v>
      </c>
      <c r="B19757" t="s">
        <v>51530</v>
      </c>
      <c r="C19757" t="s">
        <v>13</v>
      </c>
      <c r="D19757" t="s">
        <v>76227</v>
      </c>
      <c r="E19757" t="s">
        <v>66835</v>
      </c>
      <c r="F19757" t="s">
        <v>16</v>
      </c>
      <c r="G19757" t="s">
        <v>2775</v>
      </c>
      <c r="H19757">
        <v>0</v>
      </c>
      <c r="I19757">
        <v>0</v>
      </c>
      <c r="J19757">
        <v>0</v>
      </c>
      <c r="K19757" t="s">
        <v>76228</v>
      </c>
    </row>
    <row r="19758" spans="1:11" x14ac:dyDescent="0.3">
      <c r="A19758" t="s">
        <v>76229</v>
      </c>
      <c r="B19758" t="s">
        <v>47455</v>
      </c>
      <c r="C19758" t="s">
        <v>27</v>
      </c>
      <c r="D19758" t="s">
        <v>76230</v>
      </c>
      <c r="E19758" t="s">
        <v>29</v>
      </c>
      <c r="F19758" t="s">
        <v>16</v>
      </c>
      <c r="G19758" t="s">
        <v>16085</v>
      </c>
      <c r="H19758">
        <v>0</v>
      </c>
      <c r="I19758">
        <v>0</v>
      </c>
      <c r="J19758">
        <v>0</v>
      </c>
      <c r="K19758" t="s">
        <v>76231</v>
      </c>
    </row>
    <row r="19759" spans="1:11" x14ac:dyDescent="0.3">
      <c r="A19759" t="s">
        <v>76232</v>
      </c>
      <c r="B19759" t="s">
        <v>24908</v>
      </c>
      <c r="C19759" t="s">
        <v>20</v>
      </c>
      <c r="D19759" t="s">
        <v>76233</v>
      </c>
      <c r="E19759" t="s">
        <v>71202</v>
      </c>
      <c r="F19759" t="s">
        <v>1793</v>
      </c>
      <c r="G19759" t="s">
        <v>42</v>
      </c>
      <c r="H19759">
        <v>0</v>
      </c>
      <c r="I19759">
        <v>0</v>
      </c>
      <c r="J19759">
        <v>0</v>
      </c>
      <c r="K19759" t="s">
        <v>76234</v>
      </c>
    </row>
    <row r="19760" spans="1:11" x14ac:dyDescent="0.3">
      <c r="A19760" t="s">
        <v>76235</v>
      </c>
      <c r="B19760" t="s">
        <v>76236</v>
      </c>
      <c r="C19760" t="s">
        <v>13</v>
      </c>
      <c r="D19760" t="s">
        <v>76237</v>
      </c>
      <c r="E19760" t="s">
        <v>66835</v>
      </c>
      <c r="F19760" t="s">
        <v>1148</v>
      </c>
      <c r="G19760" t="s">
        <v>42</v>
      </c>
      <c r="H19760">
        <v>0</v>
      </c>
      <c r="I19760">
        <v>0</v>
      </c>
      <c r="J19760">
        <v>0</v>
      </c>
      <c r="K19760" t="s">
        <v>76238</v>
      </c>
    </row>
    <row r="19761" spans="1:11" x14ac:dyDescent="0.3">
      <c r="A19761" t="s">
        <v>76239</v>
      </c>
      <c r="C19761" t="s">
        <v>13</v>
      </c>
      <c r="D19761" t="s">
        <v>76240</v>
      </c>
      <c r="E19761" t="s">
        <v>66835</v>
      </c>
      <c r="F19761" t="s">
        <v>16</v>
      </c>
      <c r="G19761" t="s">
        <v>3598</v>
      </c>
      <c r="H19761">
        <v>0</v>
      </c>
      <c r="I19761">
        <v>0</v>
      </c>
      <c r="J19761">
        <v>0</v>
      </c>
      <c r="K19761" t="s">
        <v>76241</v>
      </c>
    </row>
    <row r="19762" spans="1:11" x14ac:dyDescent="0.3">
      <c r="A19762" t="s">
        <v>76242</v>
      </c>
      <c r="B19762" t="s">
        <v>76243</v>
      </c>
      <c r="C19762" t="s">
        <v>13</v>
      </c>
      <c r="D19762" t="s">
        <v>76244</v>
      </c>
      <c r="E19762" t="s">
        <v>66835</v>
      </c>
      <c r="F19762" t="s">
        <v>16</v>
      </c>
      <c r="G19762" t="s">
        <v>13213</v>
      </c>
      <c r="H19762">
        <v>0</v>
      </c>
      <c r="I19762">
        <v>0</v>
      </c>
      <c r="J19762">
        <v>0</v>
      </c>
      <c r="K19762" t="s">
        <v>76245</v>
      </c>
    </row>
    <row r="19763" spans="1:11" x14ac:dyDescent="0.3">
      <c r="A19763" t="s">
        <v>76246</v>
      </c>
      <c r="B19763" t="s">
        <v>76247</v>
      </c>
      <c r="C19763" t="s">
        <v>558</v>
      </c>
      <c r="D19763" t="s">
        <v>76248</v>
      </c>
      <c r="E19763" t="s">
        <v>2102</v>
      </c>
      <c r="F19763" t="s">
        <v>16</v>
      </c>
      <c r="G19763" t="s">
        <v>1693</v>
      </c>
      <c r="H19763">
        <v>0</v>
      </c>
      <c r="I19763">
        <v>0</v>
      </c>
      <c r="J19763">
        <v>0</v>
      </c>
      <c r="K19763" t="s">
        <v>76249</v>
      </c>
    </row>
    <row r="19764" spans="1:11" x14ac:dyDescent="0.3">
      <c r="A19764" t="s">
        <v>76250</v>
      </c>
      <c r="B19764" t="s">
        <v>76251</v>
      </c>
      <c r="C19764" t="s">
        <v>27</v>
      </c>
      <c r="D19764" t="s">
        <v>76252</v>
      </c>
      <c r="E19764" t="s">
        <v>29</v>
      </c>
      <c r="F19764" t="s">
        <v>16</v>
      </c>
      <c r="G19764" t="s">
        <v>4525</v>
      </c>
      <c r="H19764">
        <v>0</v>
      </c>
      <c r="I19764">
        <v>0</v>
      </c>
      <c r="J19764">
        <v>0</v>
      </c>
      <c r="K19764" t="s">
        <v>76253</v>
      </c>
    </row>
    <row r="19765" spans="1:11" x14ac:dyDescent="0.3">
      <c r="A19765" t="s">
        <v>76254</v>
      </c>
      <c r="B19765" t="s">
        <v>76255</v>
      </c>
      <c r="C19765" t="s">
        <v>558</v>
      </c>
      <c r="D19765" t="s">
        <v>76256</v>
      </c>
      <c r="E19765" t="s">
        <v>2102</v>
      </c>
      <c r="F19765" t="s">
        <v>16</v>
      </c>
      <c r="G19765" t="s">
        <v>4361</v>
      </c>
      <c r="H19765">
        <v>0</v>
      </c>
      <c r="I19765">
        <v>0</v>
      </c>
      <c r="J19765">
        <v>0</v>
      </c>
      <c r="K19765" t="s">
        <v>76257</v>
      </c>
    </row>
    <row r="19766" spans="1:11" x14ac:dyDescent="0.3">
      <c r="A19766" t="s">
        <v>76258</v>
      </c>
      <c r="B19766" t="s">
        <v>76259</v>
      </c>
      <c r="C19766" t="s">
        <v>20</v>
      </c>
      <c r="D19766" t="s">
        <v>76260</v>
      </c>
      <c r="E19766" t="s">
        <v>71202</v>
      </c>
      <c r="F19766" t="s">
        <v>16</v>
      </c>
      <c r="G19766" t="s">
        <v>10373</v>
      </c>
      <c r="H19766">
        <v>0</v>
      </c>
      <c r="I19766">
        <v>0</v>
      </c>
      <c r="J19766">
        <v>0</v>
      </c>
      <c r="K19766" t="s">
        <v>76261</v>
      </c>
    </row>
    <row r="19767" spans="1:11" x14ac:dyDescent="0.3">
      <c r="A19767" t="s">
        <v>76262</v>
      </c>
      <c r="B19767" t="s">
        <v>76263</v>
      </c>
      <c r="C19767" t="s">
        <v>558</v>
      </c>
      <c r="D19767" t="s">
        <v>76264</v>
      </c>
      <c r="E19767" t="s">
        <v>754</v>
      </c>
      <c r="F19767" t="s">
        <v>16</v>
      </c>
      <c r="G19767" t="s">
        <v>1756</v>
      </c>
      <c r="H19767">
        <v>0</v>
      </c>
      <c r="I19767">
        <v>0</v>
      </c>
      <c r="J19767">
        <v>0</v>
      </c>
      <c r="K19767" t="s">
        <v>76265</v>
      </c>
    </row>
    <row r="19768" spans="1:11" x14ac:dyDescent="0.3">
      <c r="A19768" t="s">
        <v>76266</v>
      </c>
      <c r="C19768" t="s">
        <v>13</v>
      </c>
      <c r="D19768" t="s">
        <v>76267</v>
      </c>
      <c r="E19768" t="s">
        <v>66835</v>
      </c>
      <c r="F19768" t="s">
        <v>1845</v>
      </c>
      <c r="G19768" t="s">
        <v>42</v>
      </c>
      <c r="H19768">
        <v>0</v>
      </c>
      <c r="I19768">
        <v>0</v>
      </c>
      <c r="J19768">
        <v>0</v>
      </c>
      <c r="K19768" t="s">
        <v>76268</v>
      </c>
    </row>
    <row r="19769" spans="1:11" x14ac:dyDescent="0.3">
      <c r="A19769" t="s">
        <v>76269</v>
      </c>
      <c r="B19769" t="s">
        <v>76270</v>
      </c>
      <c r="C19769" t="s">
        <v>558</v>
      </c>
      <c r="D19769" t="s">
        <v>76271</v>
      </c>
      <c r="E19769" t="s">
        <v>32122</v>
      </c>
      <c r="F19769" t="s">
        <v>1135</v>
      </c>
      <c r="G19769" t="s">
        <v>12887</v>
      </c>
      <c r="H19769">
        <v>0</v>
      </c>
      <c r="I19769">
        <v>0</v>
      </c>
      <c r="J19769">
        <v>0</v>
      </c>
      <c r="K19769" t="s">
        <v>76272</v>
      </c>
    </row>
    <row r="19770" spans="1:11" x14ac:dyDescent="0.3">
      <c r="A19770" t="s">
        <v>76273</v>
      </c>
      <c r="B19770" t="s">
        <v>76274</v>
      </c>
      <c r="C19770" t="s">
        <v>13</v>
      </c>
      <c r="D19770" t="s">
        <v>76275</v>
      </c>
      <c r="E19770" t="s">
        <v>66835</v>
      </c>
      <c r="F19770" t="s">
        <v>16</v>
      </c>
      <c r="G19770" t="s">
        <v>1934</v>
      </c>
      <c r="H19770">
        <v>0</v>
      </c>
      <c r="I19770">
        <v>0</v>
      </c>
      <c r="J19770">
        <v>0</v>
      </c>
      <c r="K19770" t="s">
        <v>76276</v>
      </c>
    </row>
    <row r="19771" spans="1:11" x14ac:dyDescent="0.3">
      <c r="A19771" t="s">
        <v>76277</v>
      </c>
      <c r="B19771" t="s">
        <v>76278</v>
      </c>
      <c r="C19771" t="s">
        <v>27</v>
      </c>
      <c r="D19771" t="s">
        <v>76279</v>
      </c>
      <c r="E19771" t="s">
        <v>29</v>
      </c>
      <c r="F19771" t="s">
        <v>41</v>
      </c>
      <c r="G19771" t="s">
        <v>42</v>
      </c>
      <c r="H19771">
        <v>0</v>
      </c>
      <c r="I19771">
        <v>0</v>
      </c>
      <c r="J19771">
        <v>0</v>
      </c>
      <c r="K19771" t="s">
        <v>76280</v>
      </c>
    </row>
    <row r="19772" spans="1:11" x14ac:dyDescent="0.3">
      <c r="A19772" t="s">
        <v>76281</v>
      </c>
      <c r="B19772" t="s">
        <v>76282</v>
      </c>
      <c r="C19772" t="s">
        <v>27</v>
      </c>
      <c r="D19772" t="s">
        <v>76283</v>
      </c>
      <c r="E19772" t="s">
        <v>29</v>
      </c>
      <c r="F19772" t="s">
        <v>41</v>
      </c>
      <c r="G19772" t="s">
        <v>42</v>
      </c>
      <c r="H19772">
        <v>0</v>
      </c>
      <c r="I19772">
        <v>0</v>
      </c>
      <c r="J19772">
        <v>0</v>
      </c>
      <c r="K19772" t="s">
        <v>76284</v>
      </c>
    </row>
    <row r="19773" spans="1:11" x14ac:dyDescent="0.3">
      <c r="A19773" t="s">
        <v>76285</v>
      </c>
      <c r="B19773" t="s">
        <v>76286</v>
      </c>
      <c r="C19773" t="s">
        <v>20</v>
      </c>
      <c r="D19773" t="s">
        <v>76287</v>
      </c>
      <c r="E19773" t="s">
        <v>71202</v>
      </c>
      <c r="F19773" t="s">
        <v>3421</v>
      </c>
      <c r="G19773" t="s">
        <v>42</v>
      </c>
      <c r="H19773">
        <v>0</v>
      </c>
      <c r="I19773">
        <v>0</v>
      </c>
      <c r="J19773">
        <v>0</v>
      </c>
      <c r="K19773" t="s">
        <v>76288</v>
      </c>
    </row>
    <row r="19774" spans="1:11" x14ac:dyDescent="0.3">
      <c r="A19774" t="s">
        <v>76289</v>
      </c>
      <c r="B19774" t="s">
        <v>76290</v>
      </c>
      <c r="C19774" t="s">
        <v>27</v>
      </c>
      <c r="D19774" t="s">
        <v>76291</v>
      </c>
      <c r="E19774" t="s">
        <v>29</v>
      </c>
      <c r="F19774" t="s">
        <v>41</v>
      </c>
      <c r="G19774" t="s">
        <v>42</v>
      </c>
      <c r="H19774">
        <v>0</v>
      </c>
      <c r="I19774">
        <v>0</v>
      </c>
      <c r="J19774">
        <v>0</v>
      </c>
      <c r="K19774" t="s">
        <v>76292</v>
      </c>
    </row>
    <row r="19775" spans="1:11" x14ac:dyDescent="0.3">
      <c r="A19775" t="s">
        <v>76293</v>
      </c>
      <c r="B19775" t="s">
        <v>76294</v>
      </c>
      <c r="C19775" t="s">
        <v>558</v>
      </c>
      <c r="D19775" t="s">
        <v>76295</v>
      </c>
      <c r="E19775" t="s">
        <v>32122</v>
      </c>
      <c r="F19775" t="s">
        <v>2956</v>
      </c>
      <c r="G19775" t="s">
        <v>42</v>
      </c>
      <c r="H19775">
        <v>0</v>
      </c>
      <c r="I19775">
        <v>0</v>
      </c>
      <c r="J19775">
        <v>0</v>
      </c>
      <c r="K19775" t="s">
        <v>76296</v>
      </c>
    </row>
    <row r="19776" spans="1:11" x14ac:dyDescent="0.3">
      <c r="A19776" t="s">
        <v>76297</v>
      </c>
      <c r="B19776" t="s">
        <v>76298</v>
      </c>
      <c r="C19776" t="s">
        <v>27</v>
      </c>
      <c r="D19776" t="s">
        <v>76299</v>
      </c>
      <c r="E19776" t="s">
        <v>29</v>
      </c>
      <c r="F19776" t="s">
        <v>41</v>
      </c>
      <c r="G19776" t="s">
        <v>42</v>
      </c>
      <c r="H19776">
        <v>0</v>
      </c>
      <c r="I19776">
        <v>0</v>
      </c>
      <c r="J19776">
        <v>0</v>
      </c>
      <c r="K19776" t="s">
        <v>76300</v>
      </c>
    </row>
    <row r="19777" spans="1:11" x14ac:dyDescent="0.3">
      <c r="A19777" t="s">
        <v>76301</v>
      </c>
      <c r="C19777" t="s">
        <v>27</v>
      </c>
      <c r="D19777" t="s">
        <v>76302</v>
      </c>
      <c r="E19777" t="s">
        <v>29</v>
      </c>
      <c r="F19777" t="s">
        <v>41</v>
      </c>
      <c r="G19777" t="s">
        <v>42</v>
      </c>
      <c r="H19777">
        <v>0</v>
      </c>
      <c r="I19777">
        <v>0</v>
      </c>
      <c r="J19777">
        <v>0</v>
      </c>
      <c r="K19777" t="s">
        <v>76303</v>
      </c>
    </row>
    <row r="19778" spans="1:11" x14ac:dyDescent="0.3">
      <c r="A19778" t="s">
        <v>76304</v>
      </c>
      <c r="B19778" t="s">
        <v>76305</v>
      </c>
      <c r="C19778" t="s">
        <v>27</v>
      </c>
      <c r="D19778" t="s">
        <v>76306</v>
      </c>
      <c r="E19778" t="s">
        <v>29</v>
      </c>
      <c r="F19778" t="s">
        <v>41</v>
      </c>
      <c r="G19778" t="s">
        <v>42</v>
      </c>
      <c r="H19778">
        <v>0</v>
      </c>
      <c r="I19778">
        <v>0</v>
      </c>
      <c r="J19778">
        <v>0</v>
      </c>
      <c r="K19778" t="s">
        <v>76307</v>
      </c>
    </row>
    <row r="19779" spans="1:11" x14ac:dyDescent="0.3">
      <c r="A19779" t="s">
        <v>76308</v>
      </c>
      <c r="B19779" t="s">
        <v>76309</v>
      </c>
      <c r="C19779" t="s">
        <v>20</v>
      </c>
      <c r="D19779" t="s">
        <v>76310</v>
      </c>
      <c r="E19779" t="s">
        <v>71202</v>
      </c>
      <c r="F19779" t="s">
        <v>1531</v>
      </c>
      <c r="G19779" t="s">
        <v>42</v>
      </c>
      <c r="H19779">
        <v>0</v>
      </c>
      <c r="I19779">
        <v>0</v>
      </c>
      <c r="J19779">
        <v>0</v>
      </c>
      <c r="K19779" t="s">
        <v>76311</v>
      </c>
    </row>
    <row r="19780" spans="1:11" x14ac:dyDescent="0.3">
      <c r="A19780" t="s">
        <v>76312</v>
      </c>
      <c r="B19780" t="s">
        <v>76313</v>
      </c>
      <c r="C19780" t="s">
        <v>20</v>
      </c>
      <c r="D19780" t="s">
        <v>76314</v>
      </c>
      <c r="E19780" t="s">
        <v>71202</v>
      </c>
      <c r="F19780" t="s">
        <v>15961</v>
      </c>
      <c r="G19780" t="s">
        <v>42</v>
      </c>
      <c r="H19780">
        <v>0</v>
      </c>
      <c r="I19780">
        <v>0</v>
      </c>
      <c r="J19780">
        <v>0</v>
      </c>
      <c r="K19780" t="s">
        <v>76315</v>
      </c>
    </row>
    <row r="19781" spans="1:11" x14ac:dyDescent="0.3">
      <c r="A19781" t="s">
        <v>76316</v>
      </c>
      <c r="B19781" t="s">
        <v>76317</v>
      </c>
      <c r="C19781" t="s">
        <v>558</v>
      </c>
      <c r="D19781" t="s">
        <v>76318</v>
      </c>
      <c r="E19781" t="s">
        <v>19698</v>
      </c>
      <c r="F19781" t="s">
        <v>16</v>
      </c>
      <c r="G19781" t="s">
        <v>3120</v>
      </c>
      <c r="H19781">
        <v>0</v>
      </c>
      <c r="I19781">
        <v>0</v>
      </c>
      <c r="J19781">
        <v>0</v>
      </c>
      <c r="K19781" t="s">
        <v>76319</v>
      </c>
    </row>
    <row r="19782" spans="1:11" x14ac:dyDescent="0.3">
      <c r="A19782" t="s">
        <v>76320</v>
      </c>
      <c r="B19782" t="s">
        <v>76321</v>
      </c>
      <c r="C19782" t="s">
        <v>27</v>
      </c>
      <c r="D19782" t="s">
        <v>76322</v>
      </c>
      <c r="E19782" t="s">
        <v>29</v>
      </c>
      <c r="F19782" t="s">
        <v>41</v>
      </c>
      <c r="G19782" t="s">
        <v>42</v>
      </c>
      <c r="H19782">
        <v>0</v>
      </c>
      <c r="I19782">
        <v>0</v>
      </c>
      <c r="J19782">
        <v>0</v>
      </c>
      <c r="K19782" t="s">
        <v>76323</v>
      </c>
    </row>
    <row r="19783" spans="1:11" x14ac:dyDescent="0.3">
      <c r="A19783" t="s">
        <v>76324</v>
      </c>
      <c r="B19783" t="s">
        <v>76325</v>
      </c>
      <c r="C19783" t="s">
        <v>558</v>
      </c>
      <c r="D19783" t="s">
        <v>35823</v>
      </c>
      <c r="E19783" t="s">
        <v>19698</v>
      </c>
      <c r="F19783" t="s">
        <v>16</v>
      </c>
      <c r="G19783" t="s">
        <v>13539</v>
      </c>
      <c r="H19783">
        <v>0</v>
      </c>
      <c r="I19783">
        <v>0</v>
      </c>
      <c r="J19783">
        <v>0</v>
      </c>
      <c r="K19783" t="s">
        <v>76326</v>
      </c>
    </row>
    <row r="19784" spans="1:11" x14ac:dyDescent="0.3">
      <c r="A19784" t="s">
        <v>76327</v>
      </c>
      <c r="B19784" t="s">
        <v>76317</v>
      </c>
      <c r="C19784" t="s">
        <v>27</v>
      </c>
      <c r="D19784" t="s">
        <v>76328</v>
      </c>
      <c r="E19784" t="s">
        <v>29</v>
      </c>
      <c r="F19784" t="s">
        <v>41</v>
      </c>
      <c r="G19784" t="s">
        <v>42</v>
      </c>
      <c r="H19784">
        <v>0</v>
      </c>
      <c r="I19784">
        <v>0</v>
      </c>
      <c r="J19784">
        <v>0</v>
      </c>
      <c r="K19784" t="s">
        <v>76329</v>
      </c>
    </row>
    <row r="19785" spans="1:11" x14ac:dyDescent="0.3">
      <c r="A19785" t="s">
        <v>76330</v>
      </c>
      <c r="C19785" t="s">
        <v>27</v>
      </c>
      <c r="D19785" t="s">
        <v>76331</v>
      </c>
      <c r="E19785" t="s">
        <v>29</v>
      </c>
      <c r="F19785" t="s">
        <v>41</v>
      </c>
      <c r="G19785" t="s">
        <v>42</v>
      </c>
      <c r="H19785">
        <v>0</v>
      </c>
      <c r="I19785">
        <v>0</v>
      </c>
      <c r="J19785">
        <v>0</v>
      </c>
      <c r="K19785" t="s">
        <v>76332</v>
      </c>
    </row>
    <row r="19786" spans="1:11" x14ac:dyDescent="0.3">
      <c r="A19786" t="s">
        <v>76333</v>
      </c>
      <c r="B19786" t="s">
        <v>76334</v>
      </c>
      <c r="C19786" t="s">
        <v>27</v>
      </c>
      <c r="D19786" t="s">
        <v>76335</v>
      </c>
      <c r="E19786" t="s">
        <v>29</v>
      </c>
      <c r="F19786" t="s">
        <v>41</v>
      </c>
      <c r="G19786" t="s">
        <v>42</v>
      </c>
      <c r="H19786">
        <v>0</v>
      </c>
      <c r="I19786">
        <v>0</v>
      </c>
      <c r="J19786">
        <v>0</v>
      </c>
      <c r="K19786" t="s">
        <v>76336</v>
      </c>
    </row>
    <row r="19787" spans="1:11" x14ac:dyDescent="0.3">
      <c r="A19787" t="s">
        <v>76337</v>
      </c>
      <c r="B19787" t="s">
        <v>76338</v>
      </c>
      <c r="C19787" t="s">
        <v>558</v>
      </c>
      <c r="D19787" t="s">
        <v>76339</v>
      </c>
      <c r="E19787" t="s">
        <v>19698</v>
      </c>
      <c r="F19787" t="s">
        <v>16</v>
      </c>
      <c r="G19787" t="s">
        <v>5542</v>
      </c>
      <c r="H19787">
        <v>0</v>
      </c>
      <c r="I19787">
        <v>0</v>
      </c>
      <c r="J19787">
        <v>0</v>
      </c>
      <c r="K19787" t="s">
        <v>76340</v>
      </c>
    </row>
    <row r="19788" spans="1:11" x14ac:dyDescent="0.3">
      <c r="A19788" t="s">
        <v>76341</v>
      </c>
      <c r="B19788" t="s">
        <v>76338</v>
      </c>
      <c r="C19788" t="s">
        <v>27</v>
      </c>
      <c r="D19788" t="s">
        <v>76342</v>
      </c>
      <c r="E19788" t="s">
        <v>29</v>
      </c>
      <c r="F19788" t="s">
        <v>41</v>
      </c>
      <c r="G19788" t="s">
        <v>42</v>
      </c>
      <c r="H19788">
        <v>0</v>
      </c>
      <c r="I19788">
        <v>0</v>
      </c>
      <c r="J19788">
        <v>0</v>
      </c>
      <c r="K19788" t="s">
        <v>76343</v>
      </c>
    </row>
    <row r="19789" spans="1:11" x14ac:dyDescent="0.3">
      <c r="A19789" t="s">
        <v>76344</v>
      </c>
      <c r="B19789" t="s">
        <v>76338</v>
      </c>
      <c r="C19789" t="s">
        <v>27</v>
      </c>
      <c r="D19789" t="s">
        <v>76345</v>
      </c>
      <c r="E19789" t="s">
        <v>29</v>
      </c>
      <c r="F19789" t="s">
        <v>41</v>
      </c>
      <c r="G19789" t="s">
        <v>42</v>
      </c>
      <c r="H19789">
        <v>0</v>
      </c>
      <c r="I19789">
        <v>0</v>
      </c>
      <c r="J19789">
        <v>0</v>
      </c>
      <c r="K19789" t="s">
        <v>76346</v>
      </c>
    </row>
    <row r="19790" spans="1:11" x14ac:dyDescent="0.3">
      <c r="A19790" t="s">
        <v>76347</v>
      </c>
      <c r="B19790" t="s">
        <v>76348</v>
      </c>
      <c r="C19790" t="s">
        <v>27</v>
      </c>
      <c r="D19790" t="s">
        <v>76349</v>
      </c>
      <c r="E19790" t="s">
        <v>29</v>
      </c>
      <c r="F19790" t="s">
        <v>41</v>
      </c>
      <c r="G19790" t="s">
        <v>42</v>
      </c>
      <c r="H19790">
        <v>0</v>
      </c>
      <c r="I19790">
        <v>0</v>
      </c>
      <c r="J19790">
        <v>0</v>
      </c>
      <c r="K19790" t="s">
        <v>76350</v>
      </c>
    </row>
    <row r="19791" spans="1:11" x14ac:dyDescent="0.3">
      <c r="A19791" t="s">
        <v>76351</v>
      </c>
      <c r="B19791" t="s">
        <v>76352</v>
      </c>
      <c r="C19791" t="s">
        <v>27</v>
      </c>
      <c r="D19791" t="s">
        <v>76353</v>
      </c>
      <c r="E19791" t="s">
        <v>29</v>
      </c>
      <c r="F19791" t="s">
        <v>41</v>
      </c>
      <c r="G19791" t="s">
        <v>42</v>
      </c>
      <c r="H19791">
        <v>0</v>
      </c>
      <c r="I19791">
        <v>0</v>
      </c>
      <c r="J19791">
        <v>0</v>
      </c>
      <c r="K19791" t="s">
        <v>76354</v>
      </c>
    </row>
    <row r="19792" spans="1:11" x14ac:dyDescent="0.3">
      <c r="A19792" t="s">
        <v>76355</v>
      </c>
      <c r="B19792" t="s">
        <v>76356</v>
      </c>
      <c r="C19792" t="s">
        <v>27</v>
      </c>
      <c r="D19792" t="s">
        <v>76357</v>
      </c>
      <c r="E19792" t="s">
        <v>29</v>
      </c>
      <c r="F19792" t="s">
        <v>41</v>
      </c>
      <c r="G19792" t="s">
        <v>42</v>
      </c>
      <c r="H19792">
        <v>0</v>
      </c>
      <c r="I19792">
        <v>0</v>
      </c>
      <c r="J19792">
        <v>0</v>
      </c>
      <c r="K19792" t="s">
        <v>76358</v>
      </c>
    </row>
    <row r="19793" spans="1:11" x14ac:dyDescent="0.3">
      <c r="A19793" t="s">
        <v>76359</v>
      </c>
      <c r="B19793" t="s">
        <v>76360</v>
      </c>
      <c r="C19793" t="s">
        <v>27</v>
      </c>
      <c r="D19793" t="s">
        <v>76361</v>
      </c>
      <c r="E19793" t="s">
        <v>29</v>
      </c>
      <c r="F19793" t="s">
        <v>41</v>
      </c>
      <c r="G19793" t="s">
        <v>42</v>
      </c>
      <c r="H19793">
        <v>0</v>
      </c>
      <c r="I19793">
        <v>0</v>
      </c>
      <c r="J19793">
        <v>0</v>
      </c>
      <c r="K19793" t="s">
        <v>76362</v>
      </c>
    </row>
    <row r="19794" spans="1:11" x14ac:dyDescent="0.3">
      <c r="A19794" t="s">
        <v>76363</v>
      </c>
      <c r="B19794" t="s">
        <v>76364</v>
      </c>
      <c r="C19794" t="s">
        <v>20</v>
      </c>
      <c r="D19794" t="s">
        <v>76365</v>
      </c>
      <c r="E19794" t="s">
        <v>71202</v>
      </c>
      <c r="F19794" t="s">
        <v>4174</v>
      </c>
      <c r="G19794" t="s">
        <v>42</v>
      </c>
      <c r="H19794">
        <v>0</v>
      </c>
      <c r="I19794">
        <v>0</v>
      </c>
      <c r="J19794">
        <v>0</v>
      </c>
      <c r="K19794" t="s">
        <v>76366</v>
      </c>
    </row>
    <row r="19795" spans="1:11" x14ac:dyDescent="0.3">
      <c r="A19795" t="s">
        <v>76367</v>
      </c>
      <c r="B19795" t="s">
        <v>76368</v>
      </c>
      <c r="C19795" t="s">
        <v>13</v>
      </c>
      <c r="D19795" t="s">
        <v>76369</v>
      </c>
      <c r="E19795" t="s">
        <v>76370</v>
      </c>
      <c r="F19795" t="s">
        <v>16</v>
      </c>
      <c r="G19795" t="s">
        <v>22797</v>
      </c>
      <c r="H19795">
        <v>0</v>
      </c>
      <c r="I19795">
        <v>0</v>
      </c>
      <c r="J19795">
        <v>0</v>
      </c>
      <c r="K19795" t="s">
        <v>76371</v>
      </c>
    </row>
    <row r="19796" spans="1:11" x14ac:dyDescent="0.3">
      <c r="A19796" t="s">
        <v>76372</v>
      </c>
      <c r="C19796" t="s">
        <v>558</v>
      </c>
      <c r="D19796" t="s">
        <v>76373</v>
      </c>
      <c r="E19796" t="s">
        <v>32599</v>
      </c>
      <c r="F19796" t="s">
        <v>41</v>
      </c>
      <c r="G19796" t="s">
        <v>42</v>
      </c>
      <c r="H19796">
        <v>0</v>
      </c>
      <c r="I19796">
        <v>0</v>
      </c>
      <c r="J19796">
        <v>0</v>
      </c>
      <c r="K19796" t="s">
        <v>76374</v>
      </c>
    </row>
    <row r="19797" spans="1:11" x14ac:dyDescent="0.3">
      <c r="A19797" t="s">
        <v>76375</v>
      </c>
      <c r="B19797" t="s">
        <v>76376</v>
      </c>
      <c r="C19797" t="s">
        <v>27</v>
      </c>
      <c r="D19797" t="s">
        <v>76377</v>
      </c>
      <c r="E19797" t="s">
        <v>29</v>
      </c>
      <c r="F19797" t="s">
        <v>41</v>
      </c>
      <c r="G19797" t="s">
        <v>42</v>
      </c>
      <c r="H19797">
        <v>0</v>
      </c>
      <c r="I19797">
        <v>0</v>
      </c>
      <c r="J19797">
        <v>0</v>
      </c>
      <c r="K19797" t="s">
        <v>76378</v>
      </c>
    </row>
    <row r="19798" spans="1:11" x14ac:dyDescent="0.3">
      <c r="A19798" t="s">
        <v>76379</v>
      </c>
      <c r="B19798" t="s">
        <v>76380</v>
      </c>
      <c r="C19798" t="s">
        <v>27</v>
      </c>
      <c r="D19798" t="s">
        <v>76381</v>
      </c>
      <c r="E19798" t="s">
        <v>29</v>
      </c>
      <c r="F19798" t="s">
        <v>41</v>
      </c>
      <c r="G19798" t="s">
        <v>42</v>
      </c>
      <c r="H19798">
        <v>0</v>
      </c>
      <c r="I19798">
        <v>0</v>
      </c>
      <c r="J19798">
        <v>0</v>
      </c>
      <c r="K19798" t="s">
        <v>76382</v>
      </c>
    </row>
    <row r="19799" spans="1:11" x14ac:dyDescent="0.3">
      <c r="A19799" t="s">
        <v>76383</v>
      </c>
      <c r="B19799" t="s">
        <v>76384</v>
      </c>
      <c r="C19799" t="s">
        <v>13</v>
      </c>
      <c r="D19799" t="s">
        <v>76385</v>
      </c>
      <c r="E19799" t="s">
        <v>76370</v>
      </c>
      <c r="F19799" t="s">
        <v>16</v>
      </c>
      <c r="G19799" t="s">
        <v>22095</v>
      </c>
      <c r="H19799">
        <v>0</v>
      </c>
      <c r="I19799">
        <v>0</v>
      </c>
      <c r="J19799">
        <v>0</v>
      </c>
      <c r="K19799" t="s">
        <v>76386</v>
      </c>
    </row>
    <row r="19800" spans="1:11" x14ac:dyDescent="0.3">
      <c r="A19800" t="s">
        <v>76387</v>
      </c>
      <c r="B19800" t="s">
        <v>76388</v>
      </c>
      <c r="C19800" t="s">
        <v>20</v>
      </c>
      <c r="D19800" t="s">
        <v>76389</v>
      </c>
      <c r="E19800" t="s">
        <v>71202</v>
      </c>
      <c r="F19800" t="s">
        <v>1148</v>
      </c>
      <c r="G19800" t="s">
        <v>42</v>
      </c>
      <c r="H19800">
        <v>0</v>
      </c>
      <c r="I19800">
        <v>0</v>
      </c>
      <c r="J19800">
        <v>0</v>
      </c>
      <c r="K19800" t="s">
        <v>76390</v>
      </c>
    </row>
    <row r="19801" spans="1:11" x14ac:dyDescent="0.3">
      <c r="A19801" t="s">
        <v>76391</v>
      </c>
      <c r="C19801" t="s">
        <v>147</v>
      </c>
      <c r="D19801" t="s">
        <v>76392</v>
      </c>
      <c r="E19801" t="s">
        <v>76393</v>
      </c>
      <c r="F19801" t="s">
        <v>24176</v>
      </c>
      <c r="G19801" t="s">
        <v>42</v>
      </c>
      <c r="H19801">
        <v>0</v>
      </c>
      <c r="I19801">
        <v>0</v>
      </c>
      <c r="J19801">
        <v>0</v>
      </c>
      <c r="K19801" t="s">
        <v>76394</v>
      </c>
    </row>
    <row r="19802" spans="1:11" x14ac:dyDescent="0.3">
      <c r="A19802" t="s">
        <v>76395</v>
      </c>
      <c r="B19802" t="s">
        <v>76396</v>
      </c>
      <c r="C19802" t="s">
        <v>558</v>
      </c>
      <c r="D19802" t="s">
        <v>76397</v>
      </c>
      <c r="E19802" t="s">
        <v>1692</v>
      </c>
      <c r="F19802" t="s">
        <v>412</v>
      </c>
      <c r="G19802" t="s">
        <v>4044</v>
      </c>
      <c r="H19802">
        <v>0</v>
      </c>
      <c r="I19802">
        <v>0</v>
      </c>
      <c r="J19802">
        <v>0</v>
      </c>
      <c r="K19802" t="s">
        <v>76398</v>
      </c>
    </row>
    <row r="19803" spans="1:11" x14ac:dyDescent="0.3">
      <c r="A19803" t="s">
        <v>76399</v>
      </c>
      <c r="C19803" t="s">
        <v>147</v>
      </c>
      <c r="D19803" t="s">
        <v>76400</v>
      </c>
      <c r="E19803" t="s">
        <v>76393</v>
      </c>
      <c r="F19803" t="s">
        <v>1986</v>
      </c>
      <c r="G19803" t="s">
        <v>42</v>
      </c>
      <c r="H19803">
        <v>0</v>
      </c>
      <c r="I19803">
        <v>0</v>
      </c>
      <c r="J19803">
        <v>0</v>
      </c>
      <c r="K19803" t="s">
        <v>76401</v>
      </c>
    </row>
    <row r="19804" spans="1:11" x14ac:dyDescent="0.3">
      <c r="A19804" t="s">
        <v>76402</v>
      </c>
      <c r="B19804" t="s">
        <v>76403</v>
      </c>
      <c r="C19804" t="s">
        <v>20</v>
      </c>
      <c r="D19804" t="s">
        <v>76404</v>
      </c>
      <c r="E19804" t="s">
        <v>71202</v>
      </c>
      <c r="F19804" t="s">
        <v>4985</v>
      </c>
      <c r="G19804" t="s">
        <v>42</v>
      </c>
      <c r="H19804">
        <v>0</v>
      </c>
      <c r="I19804">
        <v>0</v>
      </c>
      <c r="J19804">
        <v>0</v>
      </c>
      <c r="K19804" t="s">
        <v>76405</v>
      </c>
    </row>
    <row r="19805" spans="1:11" x14ac:dyDescent="0.3">
      <c r="A19805" t="s">
        <v>76406</v>
      </c>
      <c r="B19805" t="s">
        <v>76407</v>
      </c>
      <c r="C19805" t="s">
        <v>147</v>
      </c>
      <c r="D19805" t="s">
        <v>76408</v>
      </c>
      <c r="E19805" t="s">
        <v>76393</v>
      </c>
      <c r="F19805" t="s">
        <v>1947</v>
      </c>
      <c r="G19805" t="s">
        <v>42</v>
      </c>
      <c r="H19805">
        <v>0</v>
      </c>
      <c r="I19805">
        <v>0</v>
      </c>
      <c r="J19805">
        <v>0</v>
      </c>
      <c r="K19805" t="s">
        <v>76409</v>
      </c>
    </row>
    <row r="19806" spans="1:11" x14ac:dyDescent="0.3">
      <c r="A19806" t="s">
        <v>76410</v>
      </c>
      <c r="C19806" t="s">
        <v>20</v>
      </c>
      <c r="D19806" t="s">
        <v>76411</v>
      </c>
      <c r="E19806" t="s">
        <v>71202</v>
      </c>
      <c r="F19806" t="s">
        <v>8684</v>
      </c>
      <c r="G19806" t="s">
        <v>42</v>
      </c>
      <c r="H19806">
        <v>0</v>
      </c>
      <c r="I19806">
        <v>0</v>
      </c>
      <c r="J19806">
        <v>0</v>
      </c>
      <c r="K19806" t="s">
        <v>76412</v>
      </c>
    </row>
    <row r="19807" spans="1:11" x14ac:dyDescent="0.3">
      <c r="A19807" t="s">
        <v>76413</v>
      </c>
      <c r="C19807" t="s">
        <v>147</v>
      </c>
      <c r="D19807" t="s">
        <v>76414</v>
      </c>
      <c r="E19807" t="s">
        <v>76393</v>
      </c>
      <c r="F19807" t="s">
        <v>76415</v>
      </c>
      <c r="G19807" t="s">
        <v>42</v>
      </c>
      <c r="H19807">
        <v>0</v>
      </c>
      <c r="I19807">
        <v>0</v>
      </c>
      <c r="J19807">
        <v>0</v>
      </c>
      <c r="K19807" t="s">
        <v>76416</v>
      </c>
    </row>
    <row r="19808" spans="1:11" x14ac:dyDescent="0.3">
      <c r="A19808" t="s">
        <v>76417</v>
      </c>
      <c r="B19808" t="s">
        <v>76418</v>
      </c>
      <c r="C19808" t="s">
        <v>147</v>
      </c>
      <c r="D19808" t="s">
        <v>76419</v>
      </c>
      <c r="E19808" t="s">
        <v>76393</v>
      </c>
      <c r="F19808" t="s">
        <v>3461</v>
      </c>
      <c r="G19808" t="s">
        <v>42</v>
      </c>
      <c r="H19808">
        <v>0</v>
      </c>
      <c r="I19808">
        <v>0</v>
      </c>
      <c r="J19808">
        <v>0</v>
      </c>
      <c r="K19808" t="s">
        <v>76420</v>
      </c>
    </row>
    <row r="19809" spans="1:11" x14ac:dyDescent="0.3">
      <c r="A19809" t="s">
        <v>76421</v>
      </c>
      <c r="B19809" t="s">
        <v>76422</v>
      </c>
      <c r="C19809" t="s">
        <v>27</v>
      </c>
      <c r="D19809" t="s">
        <v>76423</v>
      </c>
      <c r="E19809" t="s">
        <v>29</v>
      </c>
      <c r="F19809" t="s">
        <v>16</v>
      </c>
      <c r="G19809" t="s">
        <v>223</v>
      </c>
      <c r="H19809">
        <v>0</v>
      </c>
      <c r="I19809">
        <v>0</v>
      </c>
      <c r="J19809">
        <v>0</v>
      </c>
      <c r="K19809" t="s">
        <v>76424</v>
      </c>
    </row>
    <row r="19810" spans="1:11" x14ac:dyDescent="0.3">
      <c r="A19810" t="s">
        <v>76425</v>
      </c>
      <c r="B19810" t="s">
        <v>76426</v>
      </c>
      <c r="C19810" t="s">
        <v>27</v>
      </c>
      <c r="D19810" t="e">
        <f>모서리돌.</f>
        <v>#NAME?</v>
      </c>
      <c r="E19810" t="s">
        <v>29</v>
      </c>
      <c r="F19810" t="s">
        <v>16</v>
      </c>
      <c r="G19810" t="s">
        <v>3244</v>
      </c>
      <c r="H19810">
        <v>0</v>
      </c>
      <c r="I19810">
        <v>0</v>
      </c>
      <c r="J19810">
        <v>0</v>
      </c>
      <c r="K19810" t="s">
        <v>76427</v>
      </c>
    </row>
    <row r="19811" spans="1:11" x14ac:dyDescent="0.3">
      <c r="A19811" t="s">
        <v>76428</v>
      </c>
      <c r="C19811" t="s">
        <v>20</v>
      </c>
      <c r="D19811" t="s">
        <v>76429</v>
      </c>
      <c r="E19811" t="s">
        <v>71202</v>
      </c>
      <c r="F19811" t="s">
        <v>16</v>
      </c>
      <c r="G19811" t="s">
        <v>42</v>
      </c>
      <c r="H19811">
        <v>0</v>
      </c>
      <c r="I19811">
        <v>0</v>
      </c>
      <c r="J19811">
        <v>0</v>
      </c>
      <c r="K19811" t="s">
        <v>76430</v>
      </c>
    </row>
    <row r="19812" spans="1:11" x14ac:dyDescent="0.3">
      <c r="A19812" t="s">
        <v>76431</v>
      </c>
      <c r="B19812" t="s">
        <v>76432</v>
      </c>
      <c r="C19812" t="s">
        <v>20</v>
      </c>
      <c r="D19812" t="s">
        <v>76433</v>
      </c>
      <c r="E19812" t="s">
        <v>71202</v>
      </c>
      <c r="F19812" t="s">
        <v>2237</v>
      </c>
      <c r="G19812" t="s">
        <v>42</v>
      </c>
      <c r="H19812">
        <v>0</v>
      </c>
      <c r="I19812">
        <v>0</v>
      </c>
      <c r="J19812">
        <v>0</v>
      </c>
      <c r="K19812" t="s">
        <v>76434</v>
      </c>
    </row>
    <row r="19813" spans="1:11" x14ac:dyDescent="0.3">
      <c r="A19813" t="s">
        <v>76435</v>
      </c>
      <c r="B19813" t="s">
        <v>76436</v>
      </c>
      <c r="C19813" t="s">
        <v>20</v>
      </c>
      <c r="D19813" t="s">
        <v>76437</v>
      </c>
      <c r="E19813" t="s">
        <v>71202</v>
      </c>
      <c r="F19813" t="s">
        <v>7529</v>
      </c>
      <c r="G19813" t="s">
        <v>42</v>
      </c>
      <c r="H19813">
        <v>0</v>
      </c>
      <c r="I19813">
        <v>0</v>
      </c>
      <c r="J19813">
        <v>0</v>
      </c>
      <c r="K19813" t="s">
        <v>76438</v>
      </c>
    </row>
    <row r="19814" spans="1:11" x14ac:dyDescent="0.3">
      <c r="A19814" t="s">
        <v>76439</v>
      </c>
      <c r="B19814" t="s">
        <v>76440</v>
      </c>
      <c r="C19814" t="s">
        <v>27</v>
      </c>
      <c r="D19814" t="s">
        <v>76441</v>
      </c>
      <c r="E19814" t="s">
        <v>29</v>
      </c>
      <c r="F19814" t="s">
        <v>41</v>
      </c>
      <c r="G19814" t="s">
        <v>42</v>
      </c>
      <c r="H19814">
        <v>0</v>
      </c>
      <c r="I19814">
        <v>0</v>
      </c>
      <c r="J19814">
        <v>0</v>
      </c>
      <c r="K19814" t="s">
        <v>76442</v>
      </c>
    </row>
    <row r="19815" spans="1:11" x14ac:dyDescent="0.3">
      <c r="A19815" t="s">
        <v>76443</v>
      </c>
      <c r="C19815" t="s">
        <v>20</v>
      </c>
      <c r="D19815" t="s">
        <v>76444</v>
      </c>
      <c r="E19815" t="s">
        <v>71202</v>
      </c>
      <c r="F19815" t="s">
        <v>1247</v>
      </c>
      <c r="G19815" t="s">
        <v>42</v>
      </c>
      <c r="H19815">
        <v>0</v>
      </c>
      <c r="I19815">
        <v>0</v>
      </c>
      <c r="J19815">
        <v>0</v>
      </c>
      <c r="K19815" t="s">
        <v>76445</v>
      </c>
    </row>
    <row r="19816" spans="1:11" x14ac:dyDescent="0.3">
      <c r="A19816" t="s">
        <v>76446</v>
      </c>
      <c r="B19816" t="s">
        <v>76447</v>
      </c>
      <c r="C19816" t="s">
        <v>466</v>
      </c>
      <c r="D19816" t="s">
        <v>76448</v>
      </c>
      <c r="E19816" t="s">
        <v>20624</v>
      </c>
      <c r="F19816" t="s">
        <v>16</v>
      </c>
      <c r="G19816" t="s">
        <v>4866</v>
      </c>
      <c r="H19816">
        <v>0</v>
      </c>
      <c r="I19816">
        <v>0</v>
      </c>
      <c r="J19816">
        <v>0</v>
      </c>
      <c r="K19816" t="s">
        <v>76449</v>
      </c>
    </row>
    <row r="19817" spans="1:11" x14ac:dyDescent="0.3">
      <c r="A19817" t="s">
        <v>76450</v>
      </c>
      <c r="C19817" t="s">
        <v>20</v>
      </c>
      <c r="D19817" t="s">
        <v>76451</v>
      </c>
      <c r="E19817" t="s">
        <v>71202</v>
      </c>
      <c r="F19817" t="s">
        <v>2572</v>
      </c>
      <c r="G19817" t="s">
        <v>42</v>
      </c>
      <c r="H19817">
        <v>0</v>
      </c>
      <c r="I19817">
        <v>0</v>
      </c>
      <c r="J19817">
        <v>0</v>
      </c>
      <c r="K19817" t="s">
        <v>76452</v>
      </c>
    </row>
    <row r="19818" spans="1:11" x14ac:dyDescent="0.3">
      <c r="A19818" t="s">
        <v>76453</v>
      </c>
      <c r="B19818" t="s">
        <v>76454</v>
      </c>
      <c r="C19818" t="s">
        <v>20</v>
      </c>
      <c r="D19818" t="s">
        <v>76455</v>
      </c>
      <c r="E19818" t="s">
        <v>71202</v>
      </c>
      <c r="F19818" t="s">
        <v>10179</v>
      </c>
      <c r="G19818" t="s">
        <v>42</v>
      </c>
      <c r="H19818">
        <v>0</v>
      </c>
      <c r="I19818">
        <v>0</v>
      </c>
      <c r="J19818">
        <v>0</v>
      </c>
      <c r="K19818" t="s">
        <v>76456</v>
      </c>
    </row>
    <row r="19819" spans="1:11" x14ac:dyDescent="0.3">
      <c r="A19819" t="s">
        <v>76457</v>
      </c>
      <c r="C19819" t="s">
        <v>20</v>
      </c>
      <c r="D19819" t="s">
        <v>76458</v>
      </c>
      <c r="E19819" t="s">
        <v>71202</v>
      </c>
      <c r="F19819" t="s">
        <v>9182</v>
      </c>
      <c r="G19819" t="s">
        <v>42</v>
      </c>
      <c r="H19819">
        <v>0</v>
      </c>
      <c r="I19819">
        <v>0</v>
      </c>
      <c r="J19819">
        <v>0</v>
      </c>
      <c r="K19819" t="s">
        <v>76459</v>
      </c>
    </row>
    <row r="19820" spans="1:11" x14ac:dyDescent="0.3">
      <c r="A19820" t="s">
        <v>76460</v>
      </c>
      <c r="B19820" t="s">
        <v>76461</v>
      </c>
      <c r="C19820" t="s">
        <v>147</v>
      </c>
      <c r="D19820" t="s">
        <v>76462</v>
      </c>
      <c r="E19820" t="s">
        <v>76393</v>
      </c>
      <c r="F19820" t="s">
        <v>5696</v>
      </c>
      <c r="G19820" t="s">
        <v>42</v>
      </c>
      <c r="H19820">
        <v>0</v>
      </c>
      <c r="I19820">
        <v>0</v>
      </c>
      <c r="J19820">
        <v>0</v>
      </c>
      <c r="K19820" t="s">
        <v>76463</v>
      </c>
    </row>
    <row r="19821" spans="1:11" x14ac:dyDescent="0.3">
      <c r="A19821" t="s">
        <v>76464</v>
      </c>
      <c r="B19821" t="s">
        <v>76465</v>
      </c>
      <c r="C19821" t="s">
        <v>558</v>
      </c>
      <c r="D19821" t="s">
        <v>76466</v>
      </c>
      <c r="E19821" t="s">
        <v>1692</v>
      </c>
      <c r="F19821" t="s">
        <v>1674</v>
      </c>
      <c r="G19821" t="s">
        <v>42</v>
      </c>
      <c r="H19821">
        <v>0</v>
      </c>
      <c r="I19821">
        <v>0</v>
      </c>
      <c r="J19821">
        <v>0</v>
      </c>
      <c r="K19821" t="s">
        <v>76467</v>
      </c>
    </row>
    <row r="19822" spans="1:11" x14ac:dyDescent="0.3">
      <c r="A19822" t="s">
        <v>76468</v>
      </c>
      <c r="B19822" t="s">
        <v>76469</v>
      </c>
      <c r="C19822" t="s">
        <v>20</v>
      </c>
      <c r="D19822" t="s">
        <v>76470</v>
      </c>
      <c r="E19822" t="s">
        <v>71202</v>
      </c>
      <c r="F19822" t="s">
        <v>4261</v>
      </c>
      <c r="G19822" t="s">
        <v>1756</v>
      </c>
      <c r="H19822">
        <v>0</v>
      </c>
      <c r="I19822">
        <v>0</v>
      </c>
      <c r="J19822">
        <v>0</v>
      </c>
      <c r="K19822" t="s">
        <v>76471</v>
      </c>
    </row>
    <row r="19823" spans="1:11" x14ac:dyDescent="0.3">
      <c r="A19823" t="s">
        <v>76472</v>
      </c>
      <c r="B19823" t="s">
        <v>76473</v>
      </c>
      <c r="C19823" t="s">
        <v>13</v>
      </c>
      <c r="D19823" t="s">
        <v>76474</v>
      </c>
      <c r="E19823" t="s">
        <v>76370</v>
      </c>
      <c r="F19823" t="s">
        <v>16</v>
      </c>
      <c r="G19823" t="s">
        <v>3717</v>
      </c>
      <c r="H19823">
        <v>0</v>
      </c>
      <c r="I19823">
        <v>0</v>
      </c>
      <c r="J19823">
        <v>0</v>
      </c>
      <c r="K19823" t="s">
        <v>76475</v>
      </c>
    </row>
    <row r="19824" spans="1:11" x14ac:dyDescent="0.3">
      <c r="A19824" t="s">
        <v>76476</v>
      </c>
      <c r="B19824" t="s">
        <v>76473</v>
      </c>
      <c r="C19824" t="s">
        <v>20</v>
      </c>
      <c r="D19824" t="s">
        <v>76477</v>
      </c>
      <c r="E19824" t="s">
        <v>71202</v>
      </c>
      <c r="F19824" t="s">
        <v>1981</v>
      </c>
      <c r="G19824" t="s">
        <v>42</v>
      </c>
      <c r="H19824">
        <v>0</v>
      </c>
      <c r="I19824">
        <v>0</v>
      </c>
      <c r="J19824">
        <v>0</v>
      </c>
      <c r="K19824" t="s">
        <v>76478</v>
      </c>
    </row>
    <row r="19825" spans="1:11" x14ac:dyDescent="0.3">
      <c r="A19825" t="s">
        <v>76479</v>
      </c>
      <c r="B19825" t="s">
        <v>76480</v>
      </c>
      <c r="C19825" t="s">
        <v>13</v>
      </c>
      <c r="D19825" t="s">
        <v>76481</v>
      </c>
      <c r="E19825" t="s">
        <v>76370</v>
      </c>
      <c r="F19825" t="s">
        <v>8797</v>
      </c>
      <c r="G19825" t="s">
        <v>42</v>
      </c>
      <c r="H19825">
        <v>0</v>
      </c>
      <c r="I19825">
        <v>0</v>
      </c>
      <c r="J19825">
        <v>0</v>
      </c>
      <c r="K19825" t="s">
        <v>76482</v>
      </c>
    </row>
    <row r="19826" spans="1:11" x14ac:dyDescent="0.3">
      <c r="A19826" t="s">
        <v>76483</v>
      </c>
      <c r="B19826" t="s">
        <v>76484</v>
      </c>
      <c r="C19826" t="s">
        <v>27</v>
      </c>
      <c r="D19826" t="s">
        <v>76485</v>
      </c>
      <c r="E19826" t="s">
        <v>29</v>
      </c>
      <c r="F19826" t="s">
        <v>1242</v>
      </c>
      <c r="G19826" t="s">
        <v>96</v>
      </c>
      <c r="H19826">
        <v>0</v>
      </c>
      <c r="I19826">
        <v>0</v>
      </c>
      <c r="J19826">
        <v>0</v>
      </c>
      <c r="K19826" t="s">
        <v>76486</v>
      </c>
    </row>
    <row r="19827" spans="1:11" x14ac:dyDescent="0.3">
      <c r="A19827" t="s">
        <v>76487</v>
      </c>
      <c r="B19827" t="s">
        <v>76488</v>
      </c>
      <c r="C19827" t="s">
        <v>558</v>
      </c>
      <c r="D19827" t="s">
        <v>76489</v>
      </c>
      <c r="E19827" t="s">
        <v>32599</v>
      </c>
      <c r="F19827" t="s">
        <v>16</v>
      </c>
      <c r="G19827" t="s">
        <v>75715</v>
      </c>
      <c r="H19827">
        <v>0</v>
      </c>
      <c r="I19827">
        <v>0</v>
      </c>
      <c r="J19827">
        <v>0</v>
      </c>
      <c r="K19827" t="s">
        <v>76490</v>
      </c>
    </row>
    <row r="19828" spans="1:11" x14ac:dyDescent="0.3">
      <c r="A19828" t="s">
        <v>76491</v>
      </c>
      <c r="B19828" t="s">
        <v>76492</v>
      </c>
      <c r="C19828" t="s">
        <v>13</v>
      </c>
      <c r="D19828" t="s">
        <v>76493</v>
      </c>
      <c r="E19828" t="s">
        <v>76370</v>
      </c>
      <c r="F19828" t="s">
        <v>16</v>
      </c>
      <c r="G19828" t="s">
        <v>9778</v>
      </c>
      <c r="H19828">
        <v>0</v>
      </c>
      <c r="I19828">
        <v>0</v>
      </c>
      <c r="J19828">
        <v>0</v>
      </c>
      <c r="K19828" t="s">
        <v>76494</v>
      </c>
    </row>
    <row r="19829" spans="1:11" x14ac:dyDescent="0.3">
      <c r="A19829" t="s">
        <v>76495</v>
      </c>
      <c r="B19829" t="s">
        <v>71722</v>
      </c>
      <c r="C19829" t="s">
        <v>27</v>
      </c>
      <c r="D19829" t="e">
        <f>천연고무.</f>
        <v>#NAME?</v>
      </c>
      <c r="E19829" t="s">
        <v>29</v>
      </c>
      <c r="F19829" t="s">
        <v>16</v>
      </c>
      <c r="G19829" t="s">
        <v>12703</v>
      </c>
      <c r="H19829">
        <v>0</v>
      </c>
      <c r="I19829">
        <v>0</v>
      </c>
      <c r="J19829">
        <v>0</v>
      </c>
      <c r="K19829" t="s">
        <v>76496</v>
      </c>
    </row>
    <row r="19830" spans="1:11" x14ac:dyDescent="0.3">
      <c r="A19830" t="s">
        <v>76497</v>
      </c>
      <c r="B19830" t="s">
        <v>76498</v>
      </c>
      <c r="C19830" t="s">
        <v>27</v>
      </c>
      <c r="D19830" t="s">
        <v>76499</v>
      </c>
      <c r="E19830" t="s">
        <v>29</v>
      </c>
      <c r="F19830" t="s">
        <v>41</v>
      </c>
      <c r="G19830" t="s">
        <v>42</v>
      </c>
      <c r="H19830">
        <v>0</v>
      </c>
      <c r="I19830">
        <v>0</v>
      </c>
      <c r="J19830">
        <v>0</v>
      </c>
      <c r="K19830" t="s">
        <v>76500</v>
      </c>
    </row>
    <row r="19831" spans="1:11" x14ac:dyDescent="0.3">
      <c r="A19831" t="s">
        <v>76501</v>
      </c>
      <c r="B19831" t="s">
        <v>66395</v>
      </c>
      <c r="C19831" t="s">
        <v>13</v>
      </c>
      <c r="D19831" t="s">
        <v>76502</v>
      </c>
      <c r="E19831" t="s">
        <v>76370</v>
      </c>
      <c r="F19831" t="s">
        <v>1850</v>
      </c>
      <c r="G19831" t="s">
        <v>42</v>
      </c>
      <c r="H19831">
        <v>0</v>
      </c>
      <c r="I19831">
        <v>0</v>
      </c>
      <c r="J19831">
        <v>0</v>
      </c>
      <c r="K19831" t="s">
        <v>76503</v>
      </c>
    </row>
    <row r="19832" spans="1:11" x14ac:dyDescent="0.3">
      <c r="A19832" t="s">
        <v>76504</v>
      </c>
      <c r="B19832" t="s">
        <v>76505</v>
      </c>
      <c r="C19832" t="s">
        <v>147</v>
      </c>
      <c r="D19832" t="s">
        <v>76506</v>
      </c>
      <c r="E19832" t="s">
        <v>76393</v>
      </c>
      <c r="F19832" t="s">
        <v>1845</v>
      </c>
      <c r="G19832" t="s">
        <v>42</v>
      </c>
      <c r="H19832">
        <v>0</v>
      </c>
      <c r="I19832">
        <v>0</v>
      </c>
      <c r="J19832">
        <v>0</v>
      </c>
      <c r="K19832" t="s">
        <v>76507</v>
      </c>
    </row>
    <row r="19833" spans="1:11" x14ac:dyDescent="0.3">
      <c r="A19833" t="s">
        <v>76508</v>
      </c>
      <c r="B19833" t="s">
        <v>76509</v>
      </c>
      <c r="C19833" t="s">
        <v>20</v>
      </c>
      <c r="D19833" t="s">
        <v>76510</v>
      </c>
      <c r="E19833" t="s">
        <v>71202</v>
      </c>
      <c r="F19833" t="s">
        <v>1670</v>
      </c>
      <c r="G19833" t="s">
        <v>42</v>
      </c>
      <c r="H19833">
        <v>0</v>
      </c>
      <c r="I19833">
        <v>0</v>
      </c>
      <c r="J19833">
        <v>0</v>
      </c>
      <c r="K19833" t="s">
        <v>76511</v>
      </c>
    </row>
    <row r="19834" spans="1:11" x14ac:dyDescent="0.3">
      <c r="A19834" t="s">
        <v>76512</v>
      </c>
      <c r="B19834" t="s">
        <v>76513</v>
      </c>
      <c r="C19834" t="s">
        <v>147</v>
      </c>
      <c r="D19834" t="s">
        <v>76514</v>
      </c>
      <c r="E19834" t="s">
        <v>76393</v>
      </c>
      <c r="F19834" t="s">
        <v>1886</v>
      </c>
      <c r="G19834" t="s">
        <v>42</v>
      </c>
      <c r="H19834">
        <v>0</v>
      </c>
      <c r="I19834">
        <v>0</v>
      </c>
      <c r="J19834">
        <v>0</v>
      </c>
      <c r="K19834" t="s">
        <v>76515</v>
      </c>
    </row>
    <row r="19835" spans="1:11" x14ac:dyDescent="0.3">
      <c r="A19835" t="s">
        <v>76516</v>
      </c>
      <c r="B19835" t="s">
        <v>76517</v>
      </c>
      <c r="C19835" t="s">
        <v>147</v>
      </c>
      <c r="D19835" t="s">
        <v>76518</v>
      </c>
      <c r="E19835" t="s">
        <v>76393</v>
      </c>
      <c r="F19835" t="s">
        <v>28710</v>
      </c>
      <c r="G19835" t="s">
        <v>42</v>
      </c>
      <c r="H19835">
        <v>0</v>
      </c>
      <c r="I19835">
        <v>0</v>
      </c>
      <c r="J19835">
        <v>0</v>
      </c>
      <c r="K19835" t="s">
        <v>76519</v>
      </c>
    </row>
    <row r="19836" spans="1:11" x14ac:dyDescent="0.3">
      <c r="A19836" t="s">
        <v>76520</v>
      </c>
      <c r="B19836" t="s">
        <v>76521</v>
      </c>
      <c r="C19836" t="s">
        <v>20</v>
      </c>
      <c r="D19836" t="s">
        <v>76522</v>
      </c>
      <c r="E19836" t="s">
        <v>71202</v>
      </c>
      <c r="F19836" t="s">
        <v>3786</v>
      </c>
      <c r="G19836" t="s">
        <v>8839</v>
      </c>
      <c r="H19836">
        <v>0</v>
      </c>
      <c r="I19836">
        <v>0</v>
      </c>
      <c r="J19836">
        <v>0</v>
      </c>
      <c r="K19836" t="s">
        <v>76523</v>
      </c>
    </row>
    <row r="19837" spans="1:11" x14ac:dyDescent="0.3">
      <c r="A19837" t="s">
        <v>76524</v>
      </c>
      <c r="B19837" t="s">
        <v>76525</v>
      </c>
      <c r="C19837" t="s">
        <v>20</v>
      </c>
      <c r="D19837" t="s">
        <v>76526</v>
      </c>
      <c r="E19837" t="s">
        <v>71202</v>
      </c>
      <c r="F19837" t="s">
        <v>7529</v>
      </c>
      <c r="G19837" t="s">
        <v>42</v>
      </c>
      <c r="H19837">
        <v>0</v>
      </c>
      <c r="I19837">
        <v>0</v>
      </c>
      <c r="J19837">
        <v>0</v>
      </c>
      <c r="K19837" t="s">
        <v>76527</v>
      </c>
    </row>
    <row r="19838" spans="1:11" x14ac:dyDescent="0.3">
      <c r="A19838" t="s">
        <v>76528</v>
      </c>
      <c r="C19838" t="s">
        <v>27</v>
      </c>
      <c r="D19838" t="s">
        <v>76529</v>
      </c>
      <c r="E19838" t="s">
        <v>29</v>
      </c>
      <c r="F19838" t="s">
        <v>41</v>
      </c>
      <c r="G19838" t="s">
        <v>42</v>
      </c>
      <c r="H19838">
        <v>0</v>
      </c>
      <c r="I19838">
        <v>0</v>
      </c>
      <c r="J19838">
        <v>0</v>
      </c>
      <c r="K19838" t="s">
        <v>76530</v>
      </c>
    </row>
    <row r="19839" spans="1:11" x14ac:dyDescent="0.3">
      <c r="A19839" t="s">
        <v>76531</v>
      </c>
      <c r="B19839" t="s">
        <v>76532</v>
      </c>
      <c r="C19839" t="s">
        <v>20</v>
      </c>
      <c r="D19839" t="s">
        <v>76533</v>
      </c>
      <c r="E19839" t="s">
        <v>71202</v>
      </c>
      <c r="F19839" t="s">
        <v>2144</v>
      </c>
      <c r="G19839" t="s">
        <v>42</v>
      </c>
      <c r="H19839">
        <v>0</v>
      </c>
      <c r="I19839">
        <v>0</v>
      </c>
      <c r="J19839">
        <v>0</v>
      </c>
      <c r="K19839" t="s">
        <v>76534</v>
      </c>
    </row>
    <row r="19840" spans="1:11" x14ac:dyDescent="0.3">
      <c r="A19840" t="s">
        <v>76535</v>
      </c>
      <c r="B19840" t="s">
        <v>76536</v>
      </c>
      <c r="C19840" t="s">
        <v>147</v>
      </c>
      <c r="D19840" t="s">
        <v>76537</v>
      </c>
      <c r="E19840" t="s">
        <v>76393</v>
      </c>
      <c r="F19840" t="s">
        <v>12123</v>
      </c>
      <c r="G19840" t="s">
        <v>42</v>
      </c>
      <c r="H19840">
        <v>0</v>
      </c>
      <c r="I19840">
        <v>0</v>
      </c>
      <c r="J19840">
        <v>0</v>
      </c>
      <c r="K19840" t="s">
        <v>76538</v>
      </c>
    </row>
    <row r="19841" spans="1:11" x14ac:dyDescent="0.3">
      <c r="A19841" t="s">
        <v>76539</v>
      </c>
      <c r="B19841" t="s">
        <v>76540</v>
      </c>
      <c r="C19841" t="s">
        <v>558</v>
      </c>
      <c r="D19841" t="s">
        <v>76541</v>
      </c>
      <c r="E19841" t="s">
        <v>1692</v>
      </c>
      <c r="F19841" t="s">
        <v>6975</v>
      </c>
      <c r="G19841" t="s">
        <v>42</v>
      </c>
      <c r="H19841">
        <v>0</v>
      </c>
      <c r="I19841">
        <v>0</v>
      </c>
      <c r="J19841">
        <v>0</v>
      </c>
      <c r="K19841" t="s">
        <v>76542</v>
      </c>
    </row>
    <row r="19842" spans="1:11" x14ac:dyDescent="0.3">
      <c r="A19842" t="s">
        <v>76543</v>
      </c>
      <c r="B19842" t="s">
        <v>76544</v>
      </c>
      <c r="C19842" t="s">
        <v>20</v>
      </c>
      <c r="D19842" t="s">
        <v>76545</v>
      </c>
      <c r="E19842" t="s">
        <v>71202</v>
      </c>
      <c r="F19842" t="s">
        <v>15618</v>
      </c>
      <c r="G19842" t="s">
        <v>42</v>
      </c>
      <c r="H19842">
        <v>0</v>
      </c>
      <c r="I19842">
        <v>0</v>
      </c>
      <c r="J19842">
        <v>0</v>
      </c>
      <c r="K19842" t="s">
        <v>76546</v>
      </c>
    </row>
    <row r="19843" spans="1:11" x14ac:dyDescent="0.3">
      <c r="A19843" t="s">
        <v>76547</v>
      </c>
      <c r="B19843" t="s">
        <v>76548</v>
      </c>
      <c r="C19843" t="s">
        <v>13</v>
      </c>
      <c r="D19843" t="s">
        <v>76549</v>
      </c>
      <c r="E19843" t="s">
        <v>76370</v>
      </c>
      <c r="F19843" t="s">
        <v>16</v>
      </c>
      <c r="G19843" t="s">
        <v>5462</v>
      </c>
      <c r="H19843">
        <v>0</v>
      </c>
      <c r="I19843">
        <v>0</v>
      </c>
      <c r="J19843">
        <v>0</v>
      </c>
      <c r="K19843" t="s">
        <v>76550</v>
      </c>
    </row>
    <row r="19844" spans="1:11" x14ac:dyDescent="0.3">
      <c r="A19844" t="s">
        <v>76551</v>
      </c>
      <c r="B19844" t="s">
        <v>76552</v>
      </c>
      <c r="C19844" t="s">
        <v>147</v>
      </c>
      <c r="D19844" t="s">
        <v>76553</v>
      </c>
      <c r="E19844" t="s">
        <v>76393</v>
      </c>
      <c r="F19844" t="s">
        <v>4985</v>
      </c>
      <c r="G19844" t="s">
        <v>42</v>
      </c>
      <c r="H19844">
        <v>0</v>
      </c>
      <c r="I19844">
        <v>0</v>
      </c>
      <c r="J19844">
        <v>0</v>
      </c>
      <c r="K19844" t="s">
        <v>76554</v>
      </c>
    </row>
    <row r="19845" spans="1:11" x14ac:dyDescent="0.3">
      <c r="A19845" t="s">
        <v>76555</v>
      </c>
      <c r="B19845" t="s">
        <v>76556</v>
      </c>
      <c r="C19845" t="s">
        <v>147</v>
      </c>
      <c r="D19845" t="s">
        <v>76557</v>
      </c>
      <c r="E19845" t="s">
        <v>76393</v>
      </c>
      <c r="F19845" t="s">
        <v>17074</v>
      </c>
      <c r="G19845" t="s">
        <v>42</v>
      </c>
      <c r="H19845">
        <v>0</v>
      </c>
      <c r="I19845">
        <v>0</v>
      </c>
      <c r="J19845">
        <v>0</v>
      </c>
      <c r="K19845" t="s">
        <v>76558</v>
      </c>
    </row>
    <row r="19846" spans="1:11" x14ac:dyDescent="0.3">
      <c r="A19846" t="s">
        <v>76559</v>
      </c>
      <c r="B19846" t="s">
        <v>76560</v>
      </c>
      <c r="C19846" t="s">
        <v>20</v>
      </c>
      <c r="D19846" t="s">
        <v>76561</v>
      </c>
      <c r="E19846" t="s">
        <v>71202</v>
      </c>
      <c r="F19846" t="s">
        <v>16</v>
      </c>
      <c r="G19846" t="s">
        <v>5542</v>
      </c>
      <c r="H19846">
        <v>0</v>
      </c>
      <c r="I19846">
        <v>0</v>
      </c>
      <c r="J19846">
        <v>0</v>
      </c>
      <c r="K19846" t="s">
        <v>76562</v>
      </c>
    </row>
    <row r="19847" spans="1:11" x14ac:dyDescent="0.3">
      <c r="A19847" t="s">
        <v>76563</v>
      </c>
      <c r="B19847" t="s">
        <v>76564</v>
      </c>
      <c r="C19847" t="s">
        <v>147</v>
      </c>
      <c r="D19847" t="s">
        <v>76565</v>
      </c>
      <c r="E19847" t="s">
        <v>76393</v>
      </c>
      <c r="F19847" t="s">
        <v>2437</v>
      </c>
      <c r="G19847" t="s">
        <v>42</v>
      </c>
      <c r="H19847">
        <v>0</v>
      </c>
      <c r="I19847">
        <v>0</v>
      </c>
      <c r="J19847">
        <v>0</v>
      </c>
      <c r="K19847" t="s">
        <v>76566</v>
      </c>
    </row>
    <row r="19848" spans="1:11" x14ac:dyDescent="0.3">
      <c r="A19848" t="s">
        <v>76567</v>
      </c>
      <c r="B19848" t="s">
        <v>76568</v>
      </c>
      <c r="C19848" t="s">
        <v>147</v>
      </c>
      <c r="D19848" t="s">
        <v>76569</v>
      </c>
      <c r="E19848" t="s">
        <v>76393</v>
      </c>
      <c r="F19848" t="s">
        <v>804</v>
      </c>
      <c r="G19848" t="s">
        <v>42</v>
      </c>
      <c r="H19848">
        <v>0</v>
      </c>
      <c r="I19848">
        <v>0</v>
      </c>
      <c r="J19848">
        <v>0</v>
      </c>
      <c r="K19848" t="s">
        <v>76570</v>
      </c>
    </row>
    <row r="19849" spans="1:11" x14ac:dyDescent="0.3">
      <c r="A19849" t="s">
        <v>76571</v>
      </c>
      <c r="B19849" t="s">
        <v>76572</v>
      </c>
      <c r="C19849" t="s">
        <v>558</v>
      </c>
      <c r="D19849" t="s">
        <v>76573</v>
      </c>
      <c r="E19849" t="s">
        <v>1692</v>
      </c>
      <c r="F19849" t="s">
        <v>9405</v>
      </c>
      <c r="G19849" t="s">
        <v>42</v>
      </c>
      <c r="H19849">
        <v>0</v>
      </c>
      <c r="I19849">
        <v>0</v>
      </c>
      <c r="J19849">
        <v>0</v>
      </c>
      <c r="K19849" t="s">
        <v>76574</v>
      </c>
    </row>
    <row r="19850" spans="1:11" x14ac:dyDescent="0.3">
      <c r="A19850" t="s">
        <v>76575</v>
      </c>
      <c r="B19850" t="s">
        <v>76576</v>
      </c>
      <c r="C19850" t="s">
        <v>20</v>
      </c>
      <c r="D19850" t="s">
        <v>76577</v>
      </c>
      <c r="E19850" t="s">
        <v>71202</v>
      </c>
      <c r="F19850" t="s">
        <v>835</v>
      </c>
      <c r="G19850" t="s">
        <v>42</v>
      </c>
      <c r="H19850">
        <v>0</v>
      </c>
      <c r="I19850">
        <v>0</v>
      </c>
      <c r="J19850">
        <v>0</v>
      </c>
      <c r="K19850" t="s">
        <v>76578</v>
      </c>
    </row>
    <row r="19851" spans="1:11" x14ac:dyDescent="0.3">
      <c r="A19851" t="s">
        <v>76579</v>
      </c>
      <c r="B19851" t="s">
        <v>76580</v>
      </c>
      <c r="C19851" t="s">
        <v>27</v>
      </c>
      <c r="D19851" t="s">
        <v>76581</v>
      </c>
      <c r="E19851" t="s">
        <v>29</v>
      </c>
      <c r="F19851" t="s">
        <v>16</v>
      </c>
      <c r="G19851" t="s">
        <v>4749</v>
      </c>
      <c r="H19851">
        <v>0</v>
      </c>
      <c r="I19851">
        <v>0</v>
      </c>
      <c r="J19851">
        <v>0</v>
      </c>
      <c r="K19851" t="s">
        <v>76582</v>
      </c>
    </row>
    <row r="19852" spans="1:11" x14ac:dyDescent="0.3">
      <c r="A19852" t="s">
        <v>76583</v>
      </c>
      <c r="B19852" t="s">
        <v>76584</v>
      </c>
      <c r="C19852" t="s">
        <v>27</v>
      </c>
      <c r="D19852" t="s">
        <v>76585</v>
      </c>
      <c r="E19852" t="s">
        <v>29</v>
      </c>
      <c r="F19852" t="s">
        <v>41</v>
      </c>
      <c r="G19852" t="s">
        <v>42</v>
      </c>
      <c r="H19852">
        <v>0</v>
      </c>
      <c r="I19852">
        <v>0</v>
      </c>
      <c r="J19852">
        <v>0</v>
      </c>
      <c r="K19852" t="s">
        <v>76586</v>
      </c>
    </row>
    <row r="19853" spans="1:11" x14ac:dyDescent="0.3">
      <c r="A19853" t="s">
        <v>76587</v>
      </c>
      <c r="C19853" t="s">
        <v>13</v>
      </c>
      <c r="D19853" t="s">
        <v>76588</v>
      </c>
      <c r="E19853" t="s">
        <v>76370</v>
      </c>
      <c r="F19853" t="s">
        <v>16</v>
      </c>
      <c r="G19853" t="s">
        <v>7387</v>
      </c>
      <c r="H19853">
        <v>0</v>
      </c>
      <c r="I19853">
        <v>0</v>
      </c>
      <c r="J19853">
        <v>0</v>
      </c>
      <c r="K19853" t="s">
        <v>76589</v>
      </c>
    </row>
    <row r="19854" spans="1:11" x14ac:dyDescent="0.3">
      <c r="A19854" t="s">
        <v>76590</v>
      </c>
      <c r="B19854" t="s">
        <v>76591</v>
      </c>
      <c r="C19854" t="s">
        <v>20</v>
      </c>
      <c r="D19854" t="s">
        <v>76592</v>
      </c>
      <c r="E19854" t="s">
        <v>71202</v>
      </c>
      <c r="F19854" t="s">
        <v>16</v>
      </c>
      <c r="G19854" t="s">
        <v>19780</v>
      </c>
      <c r="H19854">
        <v>0</v>
      </c>
      <c r="I19854">
        <v>0</v>
      </c>
      <c r="J19854">
        <v>0</v>
      </c>
      <c r="K19854" t="s">
        <v>76593</v>
      </c>
    </row>
    <row r="19855" spans="1:11" x14ac:dyDescent="0.3">
      <c r="A19855" t="s">
        <v>76594</v>
      </c>
      <c r="B19855" t="s">
        <v>76595</v>
      </c>
      <c r="C19855" t="s">
        <v>147</v>
      </c>
      <c r="D19855" t="s">
        <v>76596</v>
      </c>
      <c r="E19855" t="s">
        <v>76393</v>
      </c>
      <c r="F19855" t="s">
        <v>16</v>
      </c>
      <c r="G19855" t="s">
        <v>817</v>
      </c>
      <c r="H19855">
        <v>0</v>
      </c>
      <c r="I19855">
        <v>0</v>
      </c>
      <c r="J19855">
        <v>0</v>
      </c>
      <c r="K19855" t="s">
        <v>76597</v>
      </c>
    </row>
    <row r="19856" spans="1:11" x14ac:dyDescent="0.3">
      <c r="A19856" t="s">
        <v>76598</v>
      </c>
      <c r="B19856" t="s">
        <v>48605</v>
      </c>
      <c r="C19856" t="s">
        <v>20</v>
      </c>
      <c r="D19856" t="s">
        <v>76599</v>
      </c>
      <c r="E19856" t="s">
        <v>71202</v>
      </c>
      <c r="F19856" t="s">
        <v>16</v>
      </c>
      <c r="G19856" t="s">
        <v>7763</v>
      </c>
      <c r="H19856">
        <v>0</v>
      </c>
      <c r="I19856">
        <v>0</v>
      </c>
      <c r="J19856">
        <v>0</v>
      </c>
      <c r="K19856" t="s">
        <v>76600</v>
      </c>
    </row>
    <row r="19857" spans="1:11" x14ac:dyDescent="0.3">
      <c r="A19857" t="s">
        <v>76601</v>
      </c>
      <c r="B19857" t="s">
        <v>76602</v>
      </c>
      <c r="C19857" t="s">
        <v>20</v>
      </c>
      <c r="D19857" t="s">
        <v>76603</v>
      </c>
      <c r="E19857" t="s">
        <v>71202</v>
      </c>
      <c r="F19857" t="s">
        <v>16</v>
      </c>
      <c r="G19857" t="s">
        <v>52351</v>
      </c>
      <c r="H19857">
        <v>0</v>
      </c>
      <c r="I19857">
        <v>0</v>
      </c>
      <c r="J19857">
        <v>0</v>
      </c>
      <c r="K19857" t="s">
        <v>76604</v>
      </c>
    </row>
    <row r="19858" spans="1:11" x14ac:dyDescent="0.3">
      <c r="A19858" t="s">
        <v>76605</v>
      </c>
      <c r="B19858" t="s">
        <v>76606</v>
      </c>
      <c r="C19858" t="s">
        <v>558</v>
      </c>
      <c r="D19858" t="s">
        <v>76607</v>
      </c>
      <c r="E19858" t="s">
        <v>1692</v>
      </c>
      <c r="F19858" t="s">
        <v>5326</v>
      </c>
      <c r="G19858" t="s">
        <v>4712</v>
      </c>
      <c r="H19858">
        <v>0</v>
      </c>
      <c r="I19858">
        <v>0</v>
      </c>
      <c r="J19858">
        <v>0</v>
      </c>
      <c r="K19858" t="s">
        <v>76608</v>
      </c>
    </row>
    <row r="19859" spans="1:11" x14ac:dyDescent="0.3">
      <c r="A19859" t="s">
        <v>76609</v>
      </c>
      <c r="B19859" t="s">
        <v>76610</v>
      </c>
      <c r="C19859" t="s">
        <v>20</v>
      </c>
      <c r="D19859" t="s">
        <v>76611</v>
      </c>
      <c r="E19859" t="s">
        <v>71202</v>
      </c>
      <c r="F19859" t="s">
        <v>16</v>
      </c>
      <c r="G19859" t="s">
        <v>1639</v>
      </c>
      <c r="H19859">
        <v>0</v>
      </c>
      <c r="I19859">
        <v>0</v>
      </c>
      <c r="J19859">
        <v>0</v>
      </c>
      <c r="K19859" t="s">
        <v>76612</v>
      </c>
    </row>
    <row r="19860" spans="1:11" x14ac:dyDescent="0.3">
      <c r="A19860" t="s">
        <v>76613</v>
      </c>
      <c r="B19860" t="s">
        <v>76614</v>
      </c>
      <c r="C19860" t="s">
        <v>13</v>
      </c>
      <c r="D19860" t="s">
        <v>76615</v>
      </c>
      <c r="E19860" t="s">
        <v>76370</v>
      </c>
      <c r="F19860" t="s">
        <v>16</v>
      </c>
      <c r="G19860" t="s">
        <v>3987</v>
      </c>
      <c r="H19860">
        <v>0</v>
      </c>
      <c r="I19860">
        <v>0</v>
      </c>
      <c r="J19860">
        <v>0</v>
      </c>
      <c r="K19860" t="s">
        <v>76616</v>
      </c>
    </row>
    <row r="19861" spans="1:11" x14ac:dyDescent="0.3">
      <c r="A19861" t="s">
        <v>76617</v>
      </c>
      <c r="B19861" t="s">
        <v>76618</v>
      </c>
      <c r="C19861" t="s">
        <v>20</v>
      </c>
      <c r="D19861" t="s">
        <v>76619</v>
      </c>
      <c r="E19861" t="s">
        <v>71202</v>
      </c>
      <c r="F19861" t="s">
        <v>1991</v>
      </c>
      <c r="G19861" t="s">
        <v>10373</v>
      </c>
      <c r="H19861">
        <v>0</v>
      </c>
      <c r="I19861">
        <v>0</v>
      </c>
      <c r="J19861">
        <v>0</v>
      </c>
      <c r="K19861" t="s">
        <v>76620</v>
      </c>
    </row>
    <row r="19862" spans="1:11" x14ac:dyDescent="0.3">
      <c r="A19862" t="s">
        <v>76621</v>
      </c>
      <c r="B19862" t="s">
        <v>76622</v>
      </c>
      <c r="C19862" t="s">
        <v>27</v>
      </c>
      <c r="D19862" t="s">
        <v>76623</v>
      </c>
      <c r="E19862" t="s">
        <v>29</v>
      </c>
      <c r="F19862" t="s">
        <v>16</v>
      </c>
      <c r="G19862" t="s">
        <v>10356</v>
      </c>
      <c r="H19862">
        <v>0</v>
      </c>
      <c r="I19862">
        <v>0</v>
      </c>
      <c r="J19862">
        <v>0</v>
      </c>
      <c r="K19862" t="s">
        <v>76624</v>
      </c>
    </row>
    <row r="19863" spans="1:11" x14ac:dyDescent="0.3">
      <c r="A19863" t="s">
        <v>76625</v>
      </c>
      <c r="B19863" t="s">
        <v>76626</v>
      </c>
      <c r="C19863" t="s">
        <v>558</v>
      </c>
      <c r="D19863" t="s">
        <v>76627</v>
      </c>
      <c r="E19863" t="s">
        <v>19698</v>
      </c>
      <c r="F19863" t="s">
        <v>16</v>
      </c>
      <c r="G19863" t="s">
        <v>1496</v>
      </c>
      <c r="H19863">
        <v>0</v>
      </c>
      <c r="I19863">
        <v>0</v>
      </c>
      <c r="J19863">
        <v>0</v>
      </c>
      <c r="K19863" t="s">
        <v>76628</v>
      </c>
    </row>
    <row r="19864" spans="1:11" x14ac:dyDescent="0.3">
      <c r="A19864" t="s">
        <v>76629</v>
      </c>
      <c r="B19864" t="s">
        <v>76630</v>
      </c>
      <c r="C19864" t="s">
        <v>20</v>
      </c>
      <c r="D19864" t="s">
        <v>76631</v>
      </c>
      <c r="E19864" t="s">
        <v>71202</v>
      </c>
      <c r="F19864" t="s">
        <v>16</v>
      </c>
      <c r="G19864" t="s">
        <v>4943</v>
      </c>
      <c r="H19864">
        <v>0</v>
      </c>
      <c r="I19864">
        <v>0</v>
      </c>
      <c r="J19864">
        <v>0</v>
      </c>
      <c r="K19864" t="s">
        <v>76632</v>
      </c>
    </row>
    <row r="19865" spans="1:11" x14ac:dyDescent="0.3">
      <c r="A19865" t="s">
        <v>76633</v>
      </c>
      <c r="B19865" t="s">
        <v>76634</v>
      </c>
      <c r="C19865" t="s">
        <v>27</v>
      </c>
      <c r="D19865" t="s">
        <v>76635</v>
      </c>
      <c r="E19865" t="s">
        <v>29</v>
      </c>
      <c r="F19865" t="s">
        <v>16</v>
      </c>
      <c r="G19865" t="s">
        <v>2323</v>
      </c>
      <c r="H19865">
        <v>0</v>
      </c>
      <c r="I19865">
        <v>0</v>
      </c>
      <c r="J19865">
        <v>0</v>
      </c>
      <c r="K19865" t="s">
        <v>76636</v>
      </c>
    </row>
    <row r="19866" spans="1:11" x14ac:dyDescent="0.3">
      <c r="A19866" t="s">
        <v>76637</v>
      </c>
      <c r="B19866" t="s">
        <v>76638</v>
      </c>
      <c r="C19866" t="s">
        <v>20</v>
      </c>
      <c r="D19866" t="s">
        <v>76639</v>
      </c>
      <c r="E19866" t="s">
        <v>71202</v>
      </c>
      <c r="F19866" t="s">
        <v>16</v>
      </c>
      <c r="G19866" t="s">
        <v>822</v>
      </c>
      <c r="H19866">
        <v>0</v>
      </c>
      <c r="I19866">
        <v>0</v>
      </c>
      <c r="J19866">
        <v>0</v>
      </c>
      <c r="K19866" t="s">
        <v>76640</v>
      </c>
    </row>
    <row r="19867" spans="1:11" x14ac:dyDescent="0.3">
      <c r="A19867" t="s">
        <v>76641</v>
      </c>
      <c r="B19867" t="s">
        <v>76642</v>
      </c>
      <c r="C19867" t="s">
        <v>27</v>
      </c>
      <c r="D19867" t="s">
        <v>76643</v>
      </c>
      <c r="E19867" t="s">
        <v>29</v>
      </c>
      <c r="F19867" t="s">
        <v>41</v>
      </c>
      <c r="G19867" t="s">
        <v>42</v>
      </c>
      <c r="H19867">
        <v>0</v>
      </c>
      <c r="I19867">
        <v>0</v>
      </c>
      <c r="J19867">
        <v>0</v>
      </c>
      <c r="K19867" t="s">
        <v>76644</v>
      </c>
    </row>
    <row r="19868" spans="1:11" x14ac:dyDescent="0.3">
      <c r="A19868" t="s">
        <v>76645</v>
      </c>
      <c r="B19868" t="s">
        <v>76646</v>
      </c>
      <c r="C19868" t="s">
        <v>27</v>
      </c>
      <c r="D19868" t="s">
        <v>76647</v>
      </c>
      <c r="E19868" t="s">
        <v>29</v>
      </c>
      <c r="F19868" t="s">
        <v>41</v>
      </c>
      <c r="G19868" t="s">
        <v>42</v>
      </c>
      <c r="H19868">
        <v>0</v>
      </c>
      <c r="I19868">
        <v>0</v>
      </c>
      <c r="J19868">
        <v>0</v>
      </c>
      <c r="K19868" t="s">
        <v>76648</v>
      </c>
    </row>
    <row r="19869" spans="1:11" x14ac:dyDescent="0.3">
      <c r="A19869" t="s">
        <v>76649</v>
      </c>
      <c r="B19869" t="s">
        <v>76650</v>
      </c>
      <c r="C19869" t="s">
        <v>27</v>
      </c>
      <c r="D19869" t="s">
        <v>76651</v>
      </c>
      <c r="E19869" t="s">
        <v>29</v>
      </c>
      <c r="F19869" t="s">
        <v>41</v>
      </c>
      <c r="G19869" t="s">
        <v>42</v>
      </c>
      <c r="H19869">
        <v>0</v>
      </c>
      <c r="I19869">
        <v>0</v>
      </c>
      <c r="J19869">
        <v>0</v>
      </c>
      <c r="K19869" t="s">
        <v>76652</v>
      </c>
    </row>
    <row r="19870" spans="1:11" x14ac:dyDescent="0.3">
      <c r="A19870" t="s">
        <v>76653</v>
      </c>
      <c r="B19870" t="s">
        <v>76626</v>
      </c>
      <c r="C19870" t="s">
        <v>27</v>
      </c>
      <c r="D19870" t="s">
        <v>76654</v>
      </c>
      <c r="E19870" t="s">
        <v>29</v>
      </c>
      <c r="F19870" t="s">
        <v>41</v>
      </c>
      <c r="G19870" t="s">
        <v>42</v>
      </c>
      <c r="H19870">
        <v>0</v>
      </c>
      <c r="I19870">
        <v>0</v>
      </c>
      <c r="J19870">
        <v>0</v>
      </c>
      <c r="K19870" t="s">
        <v>76655</v>
      </c>
    </row>
    <row r="19871" spans="1:11" x14ac:dyDescent="0.3">
      <c r="A19871" t="s">
        <v>76656</v>
      </c>
      <c r="B19871" t="s">
        <v>76630</v>
      </c>
      <c r="C19871" t="s">
        <v>558</v>
      </c>
      <c r="D19871" t="s">
        <v>76657</v>
      </c>
      <c r="E19871" t="s">
        <v>19698</v>
      </c>
      <c r="F19871" t="s">
        <v>41</v>
      </c>
      <c r="G19871" t="s">
        <v>42</v>
      </c>
      <c r="H19871">
        <v>0</v>
      </c>
      <c r="I19871">
        <v>0</v>
      </c>
      <c r="J19871">
        <v>0</v>
      </c>
      <c r="K19871" t="s">
        <v>76658</v>
      </c>
    </row>
    <row r="19872" spans="1:11" x14ac:dyDescent="0.3">
      <c r="A19872" t="s">
        <v>76659</v>
      </c>
      <c r="B19872" t="s">
        <v>76660</v>
      </c>
      <c r="C19872" t="s">
        <v>27</v>
      </c>
      <c r="D19872" t="s">
        <v>76661</v>
      </c>
      <c r="E19872" t="s">
        <v>29</v>
      </c>
      <c r="F19872" t="s">
        <v>41</v>
      </c>
      <c r="G19872" t="s">
        <v>42</v>
      </c>
      <c r="H19872">
        <v>0</v>
      </c>
      <c r="I19872">
        <v>0</v>
      </c>
      <c r="J19872">
        <v>0</v>
      </c>
      <c r="K19872" t="s">
        <v>76662</v>
      </c>
    </row>
    <row r="19873" spans="1:11" x14ac:dyDescent="0.3">
      <c r="A19873" t="s">
        <v>76663</v>
      </c>
      <c r="B19873" t="s">
        <v>76664</v>
      </c>
      <c r="C19873" t="s">
        <v>20</v>
      </c>
      <c r="D19873" t="s">
        <v>76665</v>
      </c>
      <c r="E19873" t="s">
        <v>71202</v>
      </c>
      <c r="F19873" t="s">
        <v>1981</v>
      </c>
      <c r="G19873" t="s">
        <v>42</v>
      </c>
      <c r="H19873">
        <v>0</v>
      </c>
      <c r="I19873">
        <v>0</v>
      </c>
      <c r="J19873">
        <v>0</v>
      </c>
      <c r="K19873" t="s">
        <v>76666</v>
      </c>
    </row>
    <row r="19874" spans="1:11" x14ac:dyDescent="0.3">
      <c r="A19874" t="s">
        <v>76667</v>
      </c>
      <c r="B19874" t="s">
        <v>76668</v>
      </c>
      <c r="C19874" t="s">
        <v>20</v>
      </c>
      <c r="D19874" t="s">
        <v>76669</v>
      </c>
      <c r="E19874" t="s">
        <v>62177</v>
      </c>
      <c r="F19874" t="s">
        <v>30361</v>
      </c>
      <c r="G19874" t="s">
        <v>42</v>
      </c>
      <c r="H19874">
        <v>0</v>
      </c>
      <c r="I19874">
        <v>0</v>
      </c>
      <c r="J19874">
        <v>0</v>
      </c>
      <c r="K19874" t="s">
        <v>76670</v>
      </c>
    </row>
    <row r="19875" spans="1:11" x14ac:dyDescent="0.3">
      <c r="A19875" t="s">
        <v>76671</v>
      </c>
      <c r="B19875" t="s">
        <v>76672</v>
      </c>
      <c r="C19875" t="s">
        <v>27</v>
      </c>
      <c r="D19875" t="s">
        <v>76673</v>
      </c>
      <c r="E19875" t="s">
        <v>29</v>
      </c>
      <c r="F19875" t="s">
        <v>41</v>
      </c>
      <c r="G19875" t="s">
        <v>42</v>
      </c>
      <c r="H19875">
        <v>0</v>
      </c>
      <c r="I19875">
        <v>0</v>
      </c>
      <c r="J19875">
        <v>0</v>
      </c>
      <c r="K19875" t="s">
        <v>76674</v>
      </c>
    </row>
    <row r="19876" spans="1:11" x14ac:dyDescent="0.3">
      <c r="A19876" t="s">
        <v>76675</v>
      </c>
      <c r="B19876" t="s">
        <v>76676</v>
      </c>
      <c r="C19876" t="s">
        <v>27</v>
      </c>
      <c r="D19876" t="s">
        <v>76677</v>
      </c>
      <c r="E19876" t="s">
        <v>29</v>
      </c>
      <c r="F19876" t="s">
        <v>41</v>
      </c>
      <c r="G19876" t="s">
        <v>42</v>
      </c>
      <c r="H19876">
        <v>0</v>
      </c>
      <c r="I19876">
        <v>0</v>
      </c>
      <c r="J19876">
        <v>0</v>
      </c>
      <c r="K19876" t="s">
        <v>76678</v>
      </c>
    </row>
    <row r="19877" spans="1:11" x14ac:dyDescent="0.3">
      <c r="A19877" t="s">
        <v>76679</v>
      </c>
      <c r="C19877" t="s">
        <v>27</v>
      </c>
      <c r="D19877" t="s">
        <v>76680</v>
      </c>
      <c r="E19877" t="s">
        <v>29</v>
      </c>
      <c r="F19877" t="s">
        <v>41</v>
      </c>
      <c r="G19877" t="s">
        <v>42</v>
      </c>
      <c r="H19877">
        <v>0</v>
      </c>
      <c r="I19877">
        <v>0</v>
      </c>
      <c r="J19877">
        <v>0</v>
      </c>
      <c r="K19877" t="s">
        <v>76681</v>
      </c>
    </row>
    <row r="19878" spans="1:11" x14ac:dyDescent="0.3">
      <c r="A19878" t="s">
        <v>76682</v>
      </c>
      <c r="B19878" t="s">
        <v>76683</v>
      </c>
      <c r="C19878" t="s">
        <v>20</v>
      </c>
      <c r="D19878" t="s">
        <v>76684</v>
      </c>
      <c r="E19878" t="s">
        <v>71202</v>
      </c>
      <c r="F19878" t="s">
        <v>16</v>
      </c>
      <c r="G19878" t="s">
        <v>3361</v>
      </c>
      <c r="H19878">
        <v>0</v>
      </c>
      <c r="I19878">
        <v>0</v>
      </c>
      <c r="J19878">
        <v>0</v>
      </c>
      <c r="K19878" t="s">
        <v>76685</v>
      </c>
    </row>
    <row r="19879" spans="1:11" x14ac:dyDescent="0.3">
      <c r="A19879" t="s">
        <v>76686</v>
      </c>
      <c r="B19879" t="s">
        <v>76687</v>
      </c>
      <c r="C19879" t="s">
        <v>466</v>
      </c>
      <c r="D19879" t="s">
        <v>76688</v>
      </c>
      <c r="E19879" t="s">
        <v>20624</v>
      </c>
      <c r="F19879" t="s">
        <v>16</v>
      </c>
      <c r="G19879" t="s">
        <v>2542</v>
      </c>
      <c r="H19879">
        <v>0</v>
      </c>
      <c r="I19879">
        <v>0</v>
      </c>
      <c r="J19879">
        <v>0</v>
      </c>
      <c r="K19879" t="s">
        <v>76689</v>
      </c>
    </row>
    <row r="19880" spans="1:11" x14ac:dyDescent="0.3">
      <c r="A19880" t="s">
        <v>76690</v>
      </c>
      <c r="B19880" t="s">
        <v>76691</v>
      </c>
      <c r="C19880" t="s">
        <v>27</v>
      </c>
      <c r="D19880" t="s">
        <v>76692</v>
      </c>
      <c r="E19880" t="s">
        <v>29</v>
      </c>
      <c r="F19880" t="s">
        <v>41</v>
      </c>
      <c r="G19880" t="s">
        <v>42</v>
      </c>
      <c r="H19880">
        <v>0</v>
      </c>
      <c r="I19880">
        <v>0</v>
      </c>
      <c r="J19880">
        <v>0</v>
      </c>
      <c r="K19880" t="s">
        <v>76693</v>
      </c>
    </row>
    <row r="19881" spans="1:11" x14ac:dyDescent="0.3">
      <c r="A19881" t="s">
        <v>76694</v>
      </c>
      <c r="B19881" t="s">
        <v>76695</v>
      </c>
      <c r="C19881" t="s">
        <v>13</v>
      </c>
      <c r="D19881" t="s">
        <v>76696</v>
      </c>
      <c r="E19881" t="s">
        <v>76370</v>
      </c>
      <c r="F19881" t="s">
        <v>16</v>
      </c>
      <c r="G19881" t="s">
        <v>3361</v>
      </c>
      <c r="H19881">
        <v>0</v>
      </c>
      <c r="I19881">
        <v>0</v>
      </c>
      <c r="J19881">
        <v>0</v>
      </c>
      <c r="K19881" t="s">
        <v>76697</v>
      </c>
    </row>
    <row r="19882" spans="1:11" x14ac:dyDescent="0.3">
      <c r="A19882" t="s">
        <v>76698</v>
      </c>
      <c r="B19882" t="s">
        <v>76699</v>
      </c>
      <c r="C19882" t="s">
        <v>13</v>
      </c>
      <c r="D19882" t="s">
        <v>76700</v>
      </c>
      <c r="E19882" t="s">
        <v>76370</v>
      </c>
      <c r="F19882" t="s">
        <v>16</v>
      </c>
      <c r="G19882" t="s">
        <v>14060</v>
      </c>
      <c r="H19882">
        <v>0</v>
      </c>
      <c r="I19882">
        <v>0</v>
      </c>
      <c r="J19882">
        <v>0</v>
      </c>
      <c r="K19882" t="s">
        <v>76701</v>
      </c>
    </row>
    <row r="19883" spans="1:11" x14ac:dyDescent="0.3">
      <c r="A19883" t="s">
        <v>76702</v>
      </c>
      <c r="B19883" t="s">
        <v>22577</v>
      </c>
      <c r="C19883" t="s">
        <v>20</v>
      </c>
      <c r="D19883" t="s">
        <v>76703</v>
      </c>
      <c r="E19883" t="s">
        <v>71202</v>
      </c>
      <c r="F19883" t="s">
        <v>2111</v>
      </c>
      <c r="G19883" t="s">
        <v>3050</v>
      </c>
      <c r="H19883">
        <v>0</v>
      </c>
      <c r="I19883">
        <v>0</v>
      </c>
      <c r="J19883">
        <v>0</v>
      </c>
      <c r="K19883" t="s">
        <v>76704</v>
      </c>
    </row>
    <row r="19884" spans="1:11" x14ac:dyDescent="0.3">
      <c r="A19884" t="s">
        <v>76705</v>
      </c>
      <c r="B19884" t="s">
        <v>76706</v>
      </c>
      <c r="C19884" t="s">
        <v>13</v>
      </c>
      <c r="D19884" t="s">
        <v>76707</v>
      </c>
      <c r="E19884" t="s">
        <v>76370</v>
      </c>
      <c r="F19884" t="s">
        <v>16</v>
      </c>
      <c r="G19884" t="s">
        <v>45000</v>
      </c>
      <c r="H19884">
        <v>0</v>
      </c>
      <c r="I19884">
        <v>0</v>
      </c>
      <c r="J19884">
        <v>0</v>
      </c>
      <c r="K19884" t="s">
        <v>76708</v>
      </c>
    </row>
    <row r="19885" spans="1:11" x14ac:dyDescent="0.3">
      <c r="A19885" t="s">
        <v>76709</v>
      </c>
      <c r="B19885" t="s">
        <v>76710</v>
      </c>
      <c r="C19885" t="s">
        <v>13</v>
      </c>
      <c r="D19885" t="s">
        <v>76711</v>
      </c>
      <c r="E19885" t="s">
        <v>76370</v>
      </c>
      <c r="F19885" t="s">
        <v>15971</v>
      </c>
      <c r="G19885" t="s">
        <v>42</v>
      </c>
      <c r="H19885">
        <v>0</v>
      </c>
      <c r="I19885">
        <v>0</v>
      </c>
      <c r="J19885">
        <v>0</v>
      </c>
      <c r="K19885" t="s">
        <v>76712</v>
      </c>
    </row>
    <row r="19886" spans="1:11" x14ac:dyDescent="0.3">
      <c r="A19886" t="s">
        <v>76713</v>
      </c>
      <c r="B19886" t="s">
        <v>76714</v>
      </c>
      <c r="C19886" t="s">
        <v>13</v>
      </c>
      <c r="D19886" t="s">
        <v>76715</v>
      </c>
      <c r="E19886" t="s">
        <v>76370</v>
      </c>
      <c r="F19886" t="s">
        <v>17901</v>
      </c>
      <c r="G19886" t="s">
        <v>42</v>
      </c>
      <c r="H19886">
        <v>0</v>
      </c>
      <c r="I19886">
        <v>0</v>
      </c>
      <c r="J19886">
        <v>0</v>
      </c>
      <c r="K19886" t="s">
        <v>76716</v>
      </c>
    </row>
    <row r="19887" spans="1:11" x14ac:dyDescent="0.3">
      <c r="A19887" t="s">
        <v>76717</v>
      </c>
      <c r="B19887" t="s">
        <v>76718</v>
      </c>
      <c r="C19887" t="s">
        <v>27</v>
      </c>
      <c r="D19887" t="s">
        <v>76719</v>
      </c>
      <c r="E19887" t="s">
        <v>29</v>
      </c>
      <c r="F19887" t="s">
        <v>41</v>
      </c>
      <c r="G19887" t="s">
        <v>42</v>
      </c>
      <c r="H19887">
        <v>0</v>
      </c>
      <c r="I19887">
        <v>0</v>
      </c>
      <c r="J19887">
        <v>0</v>
      </c>
      <c r="K19887" t="s">
        <v>76720</v>
      </c>
    </row>
    <row r="19888" spans="1:11" x14ac:dyDescent="0.3">
      <c r="A19888" t="s">
        <v>76721</v>
      </c>
      <c r="B19888" t="s">
        <v>76722</v>
      </c>
      <c r="C19888" t="s">
        <v>27</v>
      </c>
      <c r="D19888" t="s">
        <v>76723</v>
      </c>
      <c r="E19888" t="s">
        <v>29</v>
      </c>
      <c r="F19888" t="s">
        <v>41</v>
      </c>
      <c r="G19888" t="s">
        <v>42</v>
      </c>
      <c r="H19888">
        <v>0</v>
      </c>
      <c r="I19888">
        <v>0</v>
      </c>
      <c r="J19888">
        <v>0</v>
      </c>
      <c r="K19888" t="s">
        <v>76724</v>
      </c>
    </row>
    <row r="19889" spans="1:11" x14ac:dyDescent="0.3">
      <c r="A19889" t="s">
        <v>76725</v>
      </c>
      <c r="B19889" t="s">
        <v>76726</v>
      </c>
      <c r="C19889" t="s">
        <v>27</v>
      </c>
      <c r="D19889" t="s">
        <v>76727</v>
      </c>
      <c r="E19889" t="s">
        <v>29</v>
      </c>
      <c r="F19889" t="s">
        <v>41</v>
      </c>
      <c r="G19889" t="s">
        <v>42</v>
      </c>
      <c r="H19889">
        <v>0</v>
      </c>
      <c r="I19889">
        <v>0</v>
      </c>
      <c r="J19889">
        <v>0</v>
      </c>
      <c r="K19889" t="s">
        <v>76728</v>
      </c>
    </row>
    <row r="19890" spans="1:11" x14ac:dyDescent="0.3">
      <c r="A19890" t="s">
        <v>76729</v>
      </c>
      <c r="B19890" t="s">
        <v>76730</v>
      </c>
      <c r="C19890" t="s">
        <v>13</v>
      </c>
      <c r="D19890" t="s">
        <v>76731</v>
      </c>
      <c r="E19890" t="s">
        <v>76370</v>
      </c>
      <c r="F19890" t="s">
        <v>16</v>
      </c>
      <c r="G19890" t="s">
        <v>9617</v>
      </c>
      <c r="H19890">
        <v>0</v>
      </c>
      <c r="I19890">
        <v>0</v>
      </c>
      <c r="J19890">
        <v>0</v>
      </c>
      <c r="K19890" t="s">
        <v>76732</v>
      </c>
    </row>
    <row r="19891" spans="1:11" x14ac:dyDescent="0.3">
      <c r="A19891" t="s">
        <v>76733</v>
      </c>
      <c r="B19891" t="s">
        <v>76734</v>
      </c>
      <c r="C19891" t="s">
        <v>13</v>
      </c>
      <c r="D19891" t="s">
        <v>76735</v>
      </c>
      <c r="E19891" t="s">
        <v>76370</v>
      </c>
      <c r="F19891" t="s">
        <v>16</v>
      </c>
      <c r="G19891" t="s">
        <v>542</v>
      </c>
      <c r="H19891">
        <v>0</v>
      </c>
      <c r="I19891">
        <v>0</v>
      </c>
      <c r="J19891">
        <v>0</v>
      </c>
      <c r="K19891" t="s">
        <v>76736</v>
      </c>
    </row>
    <row r="19892" spans="1:11" x14ac:dyDescent="0.3">
      <c r="A19892" t="s">
        <v>76737</v>
      </c>
      <c r="B19892" t="s">
        <v>76738</v>
      </c>
      <c r="C19892" t="s">
        <v>27</v>
      </c>
      <c r="D19892" t="s">
        <v>76739</v>
      </c>
      <c r="E19892" t="s">
        <v>29</v>
      </c>
      <c r="F19892" t="s">
        <v>41</v>
      </c>
      <c r="G19892" t="s">
        <v>42</v>
      </c>
      <c r="H19892">
        <v>0</v>
      </c>
      <c r="I19892">
        <v>0</v>
      </c>
      <c r="J19892">
        <v>0</v>
      </c>
      <c r="K19892" t="s">
        <v>76740</v>
      </c>
    </row>
    <row r="19893" spans="1:11" x14ac:dyDescent="0.3">
      <c r="A19893" t="s">
        <v>76741</v>
      </c>
      <c r="B19893" t="s">
        <v>76742</v>
      </c>
      <c r="C19893" t="s">
        <v>27</v>
      </c>
      <c r="D19893" t="s">
        <v>76743</v>
      </c>
      <c r="E19893" t="s">
        <v>29</v>
      </c>
      <c r="F19893" t="s">
        <v>41</v>
      </c>
      <c r="G19893" t="s">
        <v>42</v>
      </c>
      <c r="H19893">
        <v>0</v>
      </c>
      <c r="I19893">
        <v>0</v>
      </c>
      <c r="J19893">
        <v>0</v>
      </c>
      <c r="K19893" t="s">
        <v>76744</v>
      </c>
    </row>
    <row r="19894" spans="1:11" x14ac:dyDescent="0.3">
      <c r="A19894" t="s">
        <v>76745</v>
      </c>
      <c r="B19894" t="s">
        <v>76746</v>
      </c>
      <c r="C19894" t="s">
        <v>1159</v>
      </c>
      <c r="D19894" t="s">
        <v>76747</v>
      </c>
      <c r="E19894" t="s">
        <v>2421</v>
      </c>
      <c r="F19894" t="s">
        <v>16</v>
      </c>
      <c r="G19894" t="s">
        <v>2715</v>
      </c>
      <c r="H19894">
        <v>0</v>
      </c>
      <c r="I19894">
        <v>0</v>
      </c>
      <c r="J19894">
        <v>0</v>
      </c>
      <c r="K19894" t="s">
        <v>76748</v>
      </c>
    </row>
    <row r="19895" spans="1:11" x14ac:dyDescent="0.3">
      <c r="A19895" t="s">
        <v>76749</v>
      </c>
      <c r="B19895" t="s">
        <v>76750</v>
      </c>
      <c r="C19895" t="s">
        <v>27</v>
      </c>
      <c r="D19895" t="s">
        <v>76751</v>
      </c>
      <c r="E19895" t="s">
        <v>29</v>
      </c>
      <c r="F19895" t="s">
        <v>41</v>
      </c>
      <c r="G19895" t="s">
        <v>42</v>
      </c>
      <c r="H19895">
        <v>0</v>
      </c>
      <c r="I19895">
        <v>0</v>
      </c>
      <c r="J19895">
        <v>0</v>
      </c>
      <c r="K19895" t="s">
        <v>76752</v>
      </c>
    </row>
    <row r="19896" spans="1:11" x14ac:dyDescent="0.3">
      <c r="A19896" t="s">
        <v>76753</v>
      </c>
      <c r="B19896" t="s">
        <v>76754</v>
      </c>
      <c r="C19896" t="s">
        <v>27</v>
      </c>
      <c r="D19896" t="s">
        <v>76755</v>
      </c>
      <c r="E19896" t="s">
        <v>29</v>
      </c>
      <c r="F19896" t="s">
        <v>41</v>
      </c>
      <c r="G19896" t="s">
        <v>42</v>
      </c>
      <c r="H19896">
        <v>0</v>
      </c>
      <c r="I19896">
        <v>0</v>
      </c>
      <c r="J19896">
        <v>0</v>
      </c>
      <c r="K19896" t="s">
        <v>76756</v>
      </c>
    </row>
    <row r="19897" spans="1:11" x14ac:dyDescent="0.3">
      <c r="A19897" t="s">
        <v>76757</v>
      </c>
      <c r="B19897" t="s">
        <v>76758</v>
      </c>
      <c r="C19897" t="s">
        <v>27</v>
      </c>
      <c r="D19897" t="s">
        <v>76759</v>
      </c>
      <c r="E19897" t="s">
        <v>29</v>
      </c>
      <c r="F19897" t="s">
        <v>41</v>
      </c>
      <c r="G19897" t="s">
        <v>19468</v>
      </c>
      <c r="H19897">
        <v>0</v>
      </c>
      <c r="I19897">
        <v>0</v>
      </c>
      <c r="J19897">
        <v>0</v>
      </c>
      <c r="K19897" t="s">
        <v>76760</v>
      </c>
    </row>
    <row r="19898" spans="1:11" x14ac:dyDescent="0.3">
      <c r="A19898" t="s">
        <v>76761</v>
      </c>
      <c r="B19898" t="s">
        <v>76762</v>
      </c>
      <c r="C19898" t="s">
        <v>27</v>
      </c>
      <c r="D19898" t="s">
        <v>76763</v>
      </c>
      <c r="E19898" t="s">
        <v>29</v>
      </c>
      <c r="F19898" t="s">
        <v>41</v>
      </c>
      <c r="G19898" t="s">
        <v>42</v>
      </c>
      <c r="H19898">
        <v>0</v>
      </c>
      <c r="I19898">
        <v>0</v>
      </c>
      <c r="J19898">
        <v>0</v>
      </c>
      <c r="K19898" t="s">
        <v>76764</v>
      </c>
    </row>
    <row r="19899" spans="1:11" x14ac:dyDescent="0.3">
      <c r="A19899" t="s">
        <v>76765</v>
      </c>
      <c r="B19899" t="s">
        <v>76766</v>
      </c>
      <c r="C19899" t="s">
        <v>27</v>
      </c>
      <c r="D19899" t="s">
        <v>76767</v>
      </c>
      <c r="E19899" t="s">
        <v>29</v>
      </c>
      <c r="F19899" t="s">
        <v>41</v>
      </c>
      <c r="G19899" t="s">
        <v>42</v>
      </c>
      <c r="H19899">
        <v>0</v>
      </c>
      <c r="I19899">
        <v>0</v>
      </c>
      <c r="J19899">
        <v>0</v>
      </c>
      <c r="K19899" t="s">
        <v>76768</v>
      </c>
    </row>
    <row r="19900" spans="1:11" x14ac:dyDescent="0.3">
      <c r="A19900" t="s">
        <v>76769</v>
      </c>
      <c r="B19900" t="s">
        <v>76770</v>
      </c>
      <c r="C19900" t="s">
        <v>27</v>
      </c>
      <c r="D19900" t="s">
        <v>76771</v>
      </c>
      <c r="E19900" t="s">
        <v>29</v>
      </c>
      <c r="F19900" t="s">
        <v>41</v>
      </c>
      <c r="G19900" t="s">
        <v>42</v>
      </c>
      <c r="H19900">
        <v>0</v>
      </c>
      <c r="I19900">
        <v>0</v>
      </c>
      <c r="J19900">
        <v>0</v>
      </c>
      <c r="K19900" t="s">
        <v>76772</v>
      </c>
    </row>
    <row r="19901" spans="1:11" x14ac:dyDescent="0.3">
      <c r="A19901" t="s">
        <v>76773</v>
      </c>
      <c r="B19901" t="s">
        <v>76774</v>
      </c>
      <c r="C19901" t="s">
        <v>27</v>
      </c>
      <c r="D19901" t="s">
        <v>76775</v>
      </c>
      <c r="E19901" t="s">
        <v>29</v>
      </c>
      <c r="F19901" t="s">
        <v>16</v>
      </c>
      <c r="G19901" t="s">
        <v>364</v>
      </c>
      <c r="H19901">
        <v>0</v>
      </c>
      <c r="I19901">
        <v>0</v>
      </c>
      <c r="J19901">
        <v>0</v>
      </c>
      <c r="K19901" t="s">
        <v>76776</v>
      </c>
    </row>
    <row r="19902" spans="1:11" x14ac:dyDescent="0.3">
      <c r="A19902" t="s">
        <v>76777</v>
      </c>
      <c r="B19902" t="s">
        <v>76778</v>
      </c>
      <c r="C19902" t="s">
        <v>27</v>
      </c>
      <c r="D19902" t="s">
        <v>76779</v>
      </c>
      <c r="E19902" t="s">
        <v>29</v>
      </c>
      <c r="F19902" t="s">
        <v>41</v>
      </c>
      <c r="G19902" t="s">
        <v>42</v>
      </c>
      <c r="H19902">
        <v>0</v>
      </c>
      <c r="I19902">
        <v>0</v>
      </c>
      <c r="J19902">
        <v>0</v>
      </c>
      <c r="K19902" t="s">
        <v>76780</v>
      </c>
    </row>
    <row r="19903" spans="1:11" x14ac:dyDescent="0.3">
      <c r="A19903" t="s">
        <v>76781</v>
      </c>
      <c r="C19903" t="s">
        <v>20</v>
      </c>
      <c r="D19903" t="s">
        <v>76782</v>
      </c>
      <c r="E19903" t="s">
        <v>62177</v>
      </c>
      <c r="F19903" t="s">
        <v>9438</v>
      </c>
      <c r="G19903" t="s">
        <v>42</v>
      </c>
      <c r="H19903">
        <v>0</v>
      </c>
      <c r="I19903">
        <v>0</v>
      </c>
      <c r="J19903">
        <v>0</v>
      </c>
      <c r="K19903" t="s">
        <v>76783</v>
      </c>
    </row>
    <row r="19904" spans="1:11" x14ac:dyDescent="0.3">
      <c r="A19904" t="s">
        <v>76784</v>
      </c>
      <c r="B19904" t="s">
        <v>76785</v>
      </c>
      <c r="C19904" t="s">
        <v>20</v>
      </c>
      <c r="D19904" t="s">
        <v>76786</v>
      </c>
      <c r="E19904" t="s">
        <v>71202</v>
      </c>
      <c r="F19904" t="s">
        <v>16</v>
      </c>
      <c r="G19904" t="s">
        <v>2093</v>
      </c>
      <c r="H19904">
        <v>0</v>
      </c>
      <c r="I19904">
        <v>0</v>
      </c>
      <c r="J19904">
        <v>0</v>
      </c>
      <c r="K19904" t="s">
        <v>76787</v>
      </c>
    </row>
    <row r="19905" spans="1:11" x14ac:dyDescent="0.3">
      <c r="A19905" t="s">
        <v>76788</v>
      </c>
      <c r="B19905" t="s">
        <v>76789</v>
      </c>
      <c r="C19905" t="s">
        <v>20</v>
      </c>
      <c r="D19905" t="s">
        <v>76790</v>
      </c>
      <c r="E19905" t="s">
        <v>71202</v>
      </c>
      <c r="F19905" t="s">
        <v>2437</v>
      </c>
      <c r="G19905" t="s">
        <v>42</v>
      </c>
      <c r="H19905">
        <v>0</v>
      </c>
      <c r="I19905">
        <v>0</v>
      </c>
      <c r="J19905">
        <v>0</v>
      </c>
      <c r="K19905" t="s">
        <v>76791</v>
      </c>
    </row>
    <row r="19906" spans="1:11" x14ac:dyDescent="0.3">
      <c r="A19906" t="s">
        <v>76792</v>
      </c>
      <c r="B19906" t="s">
        <v>76793</v>
      </c>
      <c r="C19906" t="s">
        <v>27</v>
      </c>
      <c r="D19906" t="s">
        <v>76794</v>
      </c>
      <c r="E19906" t="s">
        <v>29</v>
      </c>
      <c r="F19906" t="s">
        <v>16</v>
      </c>
      <c r="G19906" t="s">
        <v>9640</v>
      </c>
      <c r="H19906">
        <v>0</v>
      </c>
      <c r="I19906">
        <v>0</v>
      </c>
      <c r="J19906">
        <v>0</v>
      </c>
      <c r="K19906" t="s">
        <v>76795</v>
      </c>
    </row>
    <row r="19907" spans="1:11" x14ac:dyDescent="0.3">
      <c r="A19907" t="s">
        <v>76796</v>
      </c>
      <c r="B19907" t="s">
        <v>76797</v>
      </c>
      <c r="C19907" t="s">
        <v>27</v>
      </c>
      <c r="D19907" t="s">
        <v>76798</v>
      </c>
      <c r="E19907" t="s">
        <v>29</v>
      </c>
      <c r="F19907" t="s">
        <v>16</v>
      </c>
      <c r="G19907" t="s">
        <v>60</v>
      </c>
      <c r="H19907">
        <v>0</v>
      </c>
      <c r="I19907">
        <v>0</v>
      </c>
      <c r="J19907">
        <v>0</v>
      </c>
      <c r="K19907" t="s">
        <v>76799</v>
      </c>
    </row>
    <row r="19908" spans="1:11" x14ac:dyDescent="0.3">
      <c r="A19908" t="s">
        <v>76800</v>
      </c>
      <c r="B19908" t="s">
        <v>76801</v>
      </c>
      <c r="C19908" t="s">
        <v>27</v>
      </c>
      <c r="D19908" t="s">
        <v>76802</v>
      </c>
      <c r="E19908" t="s">
        <v>29</v>
      </c>
      <c r="F19908" t="s">
        <v>41</v>
      </c>
      <c r="G19908" t="s">
        <v>42</v>
      </c>
      <c r="H19908">
        <v>0</v>
      </c>
      <c r="I19908">
        <v>0</v>
      </c>
      <c r="J19908">
        <v>0</v>
      </c>
      <c r="K19908" t="s">
        <v>76803</v>
      </c>
    </row>
    <row r="19909" spans="1:11" x14ac:dyDescent="0.3">
      <c r="A19909" t="s">
        <v>76804</v>
      </c>
      <c r="B19909" t="s">
        <v>76805</v>
      </c>
      <c r="C19909" t="s">
        <v>27</v>
      </c>
      <c r="D19909" t="s">
        <v>76806</v>
      </c>
      <c r="E19909" t="s">
        <v>29</v>
      </c>
      <c r="F19909" t="s">
        <v>41</v>
      </c>
      <c r="G19909" t="s">
        <v>3262</v>
      </c>
      <c r="H19909">
        <v>0</v>
      </c>
      <c r="I19909">
        <v>0</v>
      </c>
      <c r="J19909">
        <v>0</v>
      </c>
      <c r="K19909" t="s">
        <v>76807</v>
      </c>
    </row>
    <row r="19910" spans="1:11" x14ac:dyDescent="0.3">
      <c r="A19910" t="s">
        <v>76808</v>
      </c>
      <c r="B19910" t="s">
        <v>76809</v>
      </c>
      <c r="C19910" t="s">
        <v>20</v>
      </c>
      <c r="D19910" t="s">
        <v>76810</v>
      </c>
      <c r="E19910" t="s">
        <v>71202</v>
      </c>
      <c r="F19910" t="s">
        <v>12188</v>
      </c>
      <c r="G19910" t="s">
        <v>42</v>
      </c>
      <c r="H19910">
        <v>0</v>
      </c>
      <c r="I19910">
        <v>0</v>
      </c>
      <c r="J19910">
        <v>0</v>
      </c>
      <c r="K19910" t="s">
        <v>76811</v>
      </c>
    </row>
    <row r="19911" spans="1:11" x14ac:dyDescent="0.3">
      <c r="A19911" t="s">
        <v>76812</v>
      </c>
      <c r="B19911" t="s">
        <v>76813</v>
      </c>
      <c r="C19911" t="s">
        <v>27</v>
      </c>
      <c r="D19911" t="s">
        <v>76814</v>
      </c>
      <c r="E19911" t="s">
        <v>29</v>
      </c>
      <c r="F19911" t="s">
        <v>41</v>
      </c>
      <c r="G19911" t="s">
        <v>42</v>
      </c>
      <c r="H19911">
        <v>0</v>
      </c>
      <c r="I19911">
        <v>0</v>
      </c>
      <c r="J19911">
        <v>0</v>
      </c>
      <c r="K19911" t="s">
        <v>76815</v>
      </c>
    </row>
    <row r="19912" spans="1:11" x14ac:dyDescent="0.3">
      <c r="A19912" t="s">
        <v>76816</v>
      </c>
      <c r="B19912" t="s">
        <v>76817</v>
      </c>
      <c r="C19912" t="s">
        <v>27</v>
      </c>
      <c r="D19912" t="s">
        <v>76818</v>
      </c>
      <c r="E19912" t="s">
        <v>29</v>
      </c>
      <c r="F19912" t="s">
        <v>41</v>
      </c>
      <c r="G19912" t="s">
        <v>42</v>
      </c>
      <c r="H19912">
        <v>0</v>
      </c>
      <c r="I19912">
        <v>0</v>
      </c>
      <c r="J19912">
        <v>0</v>
      </c>
      <c r="K19912" t="s">
        <v>76819</v>
      </c>
    </row>
    <row r="19913" spans="1:11" x14ac:dyDescent="0.3">
      <c r="A19913" t="s">
        <v>76820</v>
      </c>
      <c r="B19913" t="s">
        <v>76821</v>
      </c>
      <c r="C19913" t="s">
        <v>558</v>
      </c>
      <c r="D19913" t="s">
        <v>76822</v>
      </c>
      <c r="E19913" t="s">
        <v>1692</v>
      </c>
      <c r="F19913" t="s">
        <v>58803</v>
      </c>
      <c r="G19913" t="s">
        <v>42</v>
      </c>
      <c r="H19913">
        <v>0</v>
      </c>
      <c r="I19913">
        <v>0</v>
      </c>
      <c r="J19913">
        <v>0</v>
      </c>
      <c r="K19913" t="s">
        <v>76823</v>
      </c>
    </row>
    <row r="19914" spans="1:11" x14ac:dyDescent="0.3">
      <c r="A19914" t="s">
        <v>76824</v>
      </c>
      <c r="B19914" t="s">
        <v>76825</v>
      </c>
      <c r="C19914" t="s">
        <v>20</v>
      </c>
      <c r="D19914" t="s">
        <v>76826</v>
      </c>
      <c r="E19914" t="s">
        <v>71202</v>
      </c>
      <c r="F19914" t="s">
        <v>1611</v>
      </c>
      <c r="G19914" t="s">
        <v>42</v>
      </c>
      <c r="H19914">
        <v>0</v>
      </c>
      <c r="I19914">
        <v>0</v>
      </c>
      <c r="J19914">
        <v>0</v>
      </c>
      <c r="K19914" t="s">
        <v>76827</v>
      </c>
    </row>
    <row r="19915" spans="1:11" x14ac:dyDescent="0.3">
      <c r="A19915" t="s">
        <v>76828</v>
      </c>
      <c r="B19915" t="s">
        <v>76829</v>
      </c>
      <c r="C19915" t="s">
        <v>147</v>
      </c>
      <c r="D19915" t="s">
        <v>76830</v>
      </c>
      <c r="E19915" t="s">
        <v>76393</v>
      </c>
      <c r="F19915" t="s">
        <v>7405</v>
      </c>
      <c r="G19915" t="s">
        <v>42</v>
      </c>
      <c r="H19915">
        <v>0</v>
      </c>
      <c r="I19915">
        <v>0</v>
      </c>
      <c r="J19915">
        <v>0</v>
      </c>
      <c r="K19915" t="s">
        <v>76831</v>
      </c>
    </row>
    <row r="19916" spans="1:11" x14ac:dyDescent="0.3">
      <c r="A19916" t="s">
        <v>76832</v>
      </c>
      <c r="B19916" t="s">
        <v>76833</v>
      </c>
      <c r="C19916" t="s">
        <v>147</v>
      </c>
      <c r="D19916" t="s">
        <v>76834</v>
      </c>
      <c r="E19916" t="s">
        <v>76393</v>
      </c>
      <c r="F19916" t="s">
        <v>5696</v>
      </c>
      <c r="G19916" t="s">
        <v>42</v>
      </c>
      <c r="H19916">
        <v>0</v>
      </c>
      <c r="I19916">
        <v>0</v>
      </c>
      <c r="J19916">
        <v>0</v>
      </c>
      <c r="K19916" t="s">
        <v>76835</v>
      </c>
    </row>
    <row r="19917" spans="1:11" x14ac:dyDescent="0.3">
      <c r="A19917" t="s">
        <v>76836</v>
      </c>
      <c r="B19917" t="s">
        <v>76837</v>
      </c>
      <c r="C19917" t="s">
        <v>147</v>
      </c>
      <c r="D19917" t="s">
        <v>76838</v>
      </c>
      <c r="E19917" t="s">
        <v>76393</v>
      </c>
      <c r="F19917" t="s">
        <v>76839</v>
      </c>
      <c r="G19917" t="s">
        <v>42</v>
      </c>
      <c r="H19917">
        <v>0</v>
      </c>
      <c r="I19917">
        <v>0</v>
      </c>
      <c r="J19917">
        <v>0</v>
      </c>
      <c r="K19917" t="s">
        <v>76840</v>
      </c>
    </row>
    <row r="19918" spans="1:11" x14ac:dyDescent="0.3">
      <c r="A19918" t="s">
        <v>76841</v>
      </c>
      <c r="B19918" t="s">
        <v>76842</v>
      </c>
      <c r="C19918" t="s">
        <v>147</v>
      </c>
      <c r="D19918" t="s">
        <v>76843</v>
      </c>
      <c r="E19918" t="s">
        <v>76393</v>
      </c>
      <c r="F19918" t="s">
        <v>59970</v>
      </c>
      <c r="G19918" t="s">
        <v>42</v>
      </c>
      <c r="H19918">
        <v>0</v>
      </c>
      <c r="I19918">
        <v>0</v>
      </c>
      <c r="J19918">
        <v>0</v>
      </c>
      <c r="K19918" t="s">
        <v>76844</v>
      </c>
    </row>
    <row r="19919" spans="1:11" x14ac:dyDescent="0.3">
      <c r="A19919" t="s">
        <v>76845</v>
      </c>
      <c r="B19919" t="s">
        <v>76846</v>
      </c>
      <c r="C19919" t="s">
        <v>27</v>
      </c>
      <c r="D19919" t="s">
        <v>76847</v>
      </c>
      <c r="E19919" t="s">
        <v>29</v>
      </c>
      <c r="F19919" t="s">
        <v>41</v>
      </c>
      <c r="G19919" t="s">
        <v>42</v>
      </c>
      <c r="H19919">
        <v>0</v>
      </c>
      <c r="I19919">
        <v>0</v>
      </c>
      <c r="J19919">
        <v>0</v>
      </c>
      <c r="K19919" t="s">
        <v>76848</v>
      </c>
    </row>
    <row r="19920" spans="1:11" x14ac:dyDescent="0.3">
      <c r="A19920" t="s">
        <v>76849</v>
      </c>
      <c r="B19920" t="s">
        <v>76850</v>
      </c>
      <c r="C19920" t="s">
        <v>27</v>
      </c>
      <c r="D19920" t="s">
        <v>76851</v>
      </c>
      <c r="E19920" t="s">
        <v>29</v>
      </c>
      <c r="F19920" t="s">
        <v>41</v>
      </c>
      <c r="G19920" t="s">
        <v>42</v>
      </c>
      <c r="H19920">
        <v>0</v>
      </c>
      <c r="I19920">
        <v>0</v>
      </c>
      <c r="J19920">
        <v>0</v>
      </c>
      <c r="K19920" t="s">
        <v>76852</v>
      </c>
    </row>
    <row r="19921" spans="1:11" x14ac:dyDescent="0.3">
      <c r="A19921" t="s">
        <v>76853</v>
      </c>
      <c r="C19921" t="s">
        <v>20</v>
      </c>
      <c r="D19921" t="s">
        <v>76854</v>
      </c>
      <c r="E19921" t="s">
        <v>71202</v>
      </c>
      <c r="F19921" t="s">
        <v>16</v>
      </c>
      <c r="G19921" t="s">
        <v>31881</v>
      </c>
      <c r="H19921">
        <v>0</v>
      </c>
      <c r="I19921">
        <v>0</v>
      </c>
      <c r="J19921">
        <v>0</v>
      </c>
      <c r="K19921" t="s">
        <v>76855</v>
      </c>
    </row>
    <row r="19922" spans="1:11" x14ac:dyDescent="0.3">
      <c r="A19922" t="s">
        <v>76856</v>
      </c>
      <c r="B19922" t="s">
        <v>76857</v>
      </c>
      <c r="C19922" t="s">
        <v>466</v>
      </c>
      <c r="D19922" t="s">
        <v>76858</v>
      </c>
      <c r="E19922" t="s">
        <v>20624</v>
      </c>
      <c r="F19922" t="s">
        <v>16</v>
      </c>
      <c r="G19922" t="s">
        <v>11104</v>
      </c>
      <c r="H19922">
        <v>0</v>
      </c>
      <c r="I19922">
        <v>0</v>
      </c>
      <c r="J19922">
        <v>0</v>
      </c>
      <c r="K19922" t="s">
        <v>76859</v>
      </c>
    </row>
    <row r="19923" spans="1:11" x14ac:dyDescent="0.3">
      <c r="A19923" t="s">
        <v>76860</v>
      </c>
      <c r="B19923" t="s">
        <v>76861</v>
      </c>
      <c r="C19923" t="s">
        <v>13</v>
      </c>
      <c r="D19923" t="s">
        <v>76862</v>
      </c>
      <c r="E19923" t="s">
        <v>76370</v>
      </c>
      <c r="F19923" t="s">
        <v>16</v>
      </c>
      <c r="G19923" t="s">
        <v>8365</v>
      </c>
      <c r="H19923">
        <v>0</v>
      </c>
      <c r="I19923">
        <v>0</v>
      </c>
      <c r="J19923">
        <v>0</v>
      </c>
      <c r="K19923" t="s">
        <v>76863</v>
      </c>
    </row>
    <row r="19924" spans="1:11" x14ac:dyDescent="0.3">
      <c r="A19924" t="s">
        <v>76864</v>
      </c>
      <c r="B19924" t="s">
        <v>76865</v>
      </c>
      <c r="C19924" t="s">
        <v>13</v>
      </c>
      <c r="D19924" t="s">
        <v>76866</v>
      </c>
      <c r="E19924" t="s">
        <v>15</v>
      </c>
      <c r="F19924" t="s">
        <v>16</v>
      </c>
      <c r="G19924" t="s">
        <v>27136</v>
      </c>
      <c r="H19924">
        <v>0</v>
      </c>
      <c r="I19924">
        <v>0</v>
      </c>
      <c r="J19924">
        <v>0</v>
      </c>
      <c r="K19924" t="s">
        <v>76867</v>
      </c>
    </row>
    <row r="19925" spans="1:11" x14ac:dyDescent="0.3">
      <c r="A19925" t="s">
        <v>76868</v>
      </c>
      <c r="B19925" t="s">
        <v>76869</v>
      </c>
      <c r="C19925" t="s">
        <v>466</v>
      </c>
      <c r="D19925" t="s">
        <v>76870</v>
      </c>
      <c r="E19925" t="s">
        <v>761</v>
      </c>
      <c r="F19925" t="s">
        <v>41</v>
      </c>
      <c r="G19925" t="s">
        <v>42</v>
      </c>
      <c r="H19925">
        <v>0</v>
      </c>
      <c r="I19925">
        <v>0</v>
      </c>
      <c r="J19925">
        <v>0</v>
      </c>
      <c r="K19925" t="s">
        <v>76871</v>
      </c>
    </row>
    <row r="19926" spans="1:11" x14ac:dyDescent="0.3">
      <c r="A19926" t="s">
        <v>76872</v>
      </c>
      <c r="B19926" t="s">
        <v>76873</v>
      </c>
      <c r="C19926" t="s">
        <v>13</v>
      </c>
      <c r="D19926" t="s">
        <v>76874</v>
      </c>
      <c r="E19926" t="s">
        <v>76370</v>
      </c>
      <c r="F19926" t="s">
        <v>16</v>
      </c>
      <c r="G19926" t="s">
        <v>1463</v>
      </c>
      <c r="H19926">
        <v>0</v>
      </c>
      <c r="I19926">
        <v>0</v>
      </c>
      <c r="J19926">
        <v>0</v>
      </c>
      <c r="K19926" t="s">
        <v>76875</v>
      </c>
    </row>
    <row r="19927" spans="1:11" x14ac:dyDescent="0.3">
      <c r="A19927" t="s">
        <v>76876</v>
      </c>
      <c r="B19927" t="s">
        <v>76877</v>
      </c>
      <c r="C19927" t="s">
        <v>13</v>
      </c>
      <c r="D19927" t="s">
        <v>76878</v>
      </c>
      <c r="E19927" t="s">
        <v>76370</v>
      </c>
      <c r="F19927" t="s">
        <v>1850</v>
      </c>
      <c r="G19927" t="s">
        <v>42</v>
      </c>
      <c r="H19927">
        <v>0</v>
      </c>
      <c r="I19927">
        <v>0</v>
      </c>
      <c r="J19927">
        <v>0</v>
      </c>
      <c r="K19927" t="s">
        <v>76879</v>
      </c>
    </row>
    <row r="19928" spans="1:11" x14ac:dyDescent="0.3">
      <c r="A19928" t="s">
        <v>76880</v>
      </c>
      <c r="B19928" t="s">
        <v>76881</v>
      </c>
      <c r="C19928" t="s">
        <v>147</v>
      </c>
      <c r="D19928" t="s">
        <v>76882</v>
      </c>
      <c r="E19928" t="s">
        <v>76393</v>
      </c>
      <c r="F19928" t="s">
        <v>22103</v>
      </c>
      <c r="G19928" t="s">
        <v>42</v>
      </c>
      <c r="H19928">
        <v>0</v>
      </c>
      <c r="I19928">
        <v>0</v>
      </c>
      <c r="J19928">
        <v>0</v>
      </c>
      <c r="K19928" t="s">
        <v>76883</v>
      </c>
    </row>
    <row r="19929" spans="1:11" x14ac:dyDescent="0.3">
      <c r="A19929" t="s">
        <v>76884</v>
      </c>
      <c r="B19929" t="s">
        <v>49100</v>
      </c>
      <c r="C19929" t="s">
        <v>558</v>
      </c>
      <c r="D19929" t="s">
        <v>76885</v>
      </c>
      <c r="E19929" t="s">
        <v>19698</v>
      </c>
      <c r="F19929" t="s">
        <v>16</v>
      </c>
      <c r="G19929" t="s">
        <v>17</v>
      </c>
      <c r="H19929">
        <v>0</v>
      </c>
      <c r="I19929">
        <v>0</v>
      </c>
      <c r="J19929">
        <v>0</v>
      </c>
      <c r="K19929" t="s">
        <v>76886</v>
      </c>
    </row>
    <row r="19930" spans="1:11" x14ac:dyDescent="0.3">
      <c r="A19930" t="s">
        <v>76887</v>
      </c>
      <c r="B19930" t="s">
        <v>76888</v>
      </c>
      <c r="C19930" t="s">
        <v>13</v>
      </c>
      <c r="D19930" t="s">
        <v>76889</v>
      </c>
      <c r="E19930" t="s">
        <v>76370</v>
      </c>
      <c r="F19930" t="s">
        <v>16</v>
      </c>
      <c r="G19930" t="s">
        <v>756</v>
      </c>
      <c r="H19930">
        <v>0</v>
      </c>
      <c r="I19930">
        <v>0</v>
      </c>
      <c r="J19930">
        <v>0</v>
      </c>
      <c r="K19930" t="s">
        <v>76890</v>
      </c>
    </row>
    <row r="19931" spans="1:11" x14ac:dyDescent="0.3">
      <c r="A19931" t="s">
        <v>76891</v>
      </c>
      <c r="B19931" t="s">
        <v>76892</v>
      </c>
      <c r="C19931" t="s">
        <v>27</v>
      </c>
      <c r="D19931" t="s">
        <v>76893</v>
      </c>
      <c r="E19931" t="s">
        <v>29</v>
      </c>
      <c r="F19931" t="s">
        <v>41</v>
      </c>
      <c r="G19931" t="s">
        <v>42</v>
      </c>
      <c r="H19931">
        <v>0</v>
      </c>
      <c r="I19931">
        <v>0</v>
      </c>
      <c r="J19931">
        <v>0</v>
      </c>
      <c r="K19931" t="s">
        <v>76894</v>
      </c>
    </row>
    <row r="19932" spans="1:11" x14ac:dyDescent="0.3">
      <c r="A19932" t="s">
        <v>76895</v>
      </c>
      <c r="B19932" t="s">
        <v>76896</v>
      </c>
      <c r="C19932" t="s">
        <v>13</v>
      </c>
      <c r="D19932" t="s">
        <v>76897</v>
      </c>
      <c r="E19932" t="s">
        <v>76370</v>
      </c>
      <c r="F19932" t="s">
        <v>9116</v>
      </c>
      <c r="G19932" t="s">
        <v>5631</v>
      </c>
      <c r="H19932">
        <v>0</v>
      </c>
      <c r="I19932">
        <v>0</v>
      </c>
      <c r="J19932">
        <v>0</v>
      </c>
      <c r="K19932" t="s">
        <v>76898</v>
      </c>
    </row>
    <row r="19933" spans="1:11" x14ac:dyDescent="0.3">
      <c r="A19933" t="s">
        <v>76899</v>
      </c>
      <c r="B19933" t="s">
        <v>76900</v>
      </c>
      <c r="C19933" t="s">
        <v>13</v>
      </c>
      <c r="D19933" t="s">
        <v>76901</v>
      </c>
      <c r="E19933" t="s">
        <v>76370</v>
      </c>
      <c r="F19933" t="s">
        <v>16</v>
      </c>
      <c r="G19933" t="s">
        <v>859</v>
      </c>
      <c r="H19933">
        <v>0</v>
      </c>
      <c r="I19933">
        <v>0</v>
      </c>
      <c r="J19933">
        <v>0</v>
      </c>
      <c r="K19933" t="s">
        <v>76902</v>
      </c>
    </row>
    <row r="19934" spans="1:11" x14ac:dyDescent="0.3">
      <c r="A19934" t="s">
        <v>76903</v>
      </c>
      <c r="B19934" t="s">
        <v>76904</v>
      </c>
      <c r="C19934" t="s">
        <v>558</v>
      </c>
      <c r="D19934" t="s">
        <v>76905</v>
      </c>
      <c r="E19934" t="s">
        <v>1692</v>
      </c>
      <c r="F19934" t="s">
        <v>389</v>
      </c>
      <c r="G19934" t="s">
        <v>42</v>
      </c>
      <c r="H19934">
        <v>0</v>
      </c>
      <c r="I19934">
        <v>0</v>
      </c>
      <c r="J19934">
        <v>0</v>
      </c>
      <c r="K19934" t="s">
        <v>76906</v>
      </c>
    </row>
    <row r="19935" spans="1:11" x14ac:dyDescent="0.3">
      <c r="A19935" t="s">
        <v>76907</v>
      </c>
      <c r="B19935" t="s">
        <v>76908</v>
      </c>
      <c r="C19935" t="s">
        <v>13</v>
      </c>
      <c r="D19935" t="s">
        <v>76909</v>
      </c>
      <c r="E19935" t="s">
        <v>76370</v>
      </c>
      <c r="F19935" t="s">
        <v>16</v>
      </c>
      <c r="G19935" t="s">
        <v>5387</v>
      </c>
      <c r="H19935">
        <v>0</v>
      </c>
      <c r="I19935">
        <v>0</v>
      </c>
      <c r="J19935">
        <v>0</v>
      </c>
      <c r="K19935" t="s">
        <v>76910</v>
      </c>
    </row>
    <row r="19936" spans="1:11" x14ac:dyDescent="0.3">
      <c r="A19936" t="s">
        <v>76911</v>
      </c>
      <c r="B19936" t="s">
        <v>76912</v>
      </c>
      <c r="C19936" t="s">
        <v>13</v>
      </c>
      <c r="D19936" t="s">
        <v>76913</v>
      </c>
      <c r="E19936" t="s">
        <v>76370</v>
      </c>
      <c r="F19936" t="s">
        <v>16</v>
      </c>
      <c r="G19936" t="s">
        <v>269</v>
      </c>
      <c r="H19936">
        <v>0</v>
      </c>
      <c r="I19936">
        <v>0</v>
      </c>
      <c r="J19936">
        <v>0</v>
      </c>
      <c r="K19936" t="s">
        <v>76914</v>
      </c>
    </row>
    <row r="19937" spans="1:11" x14ac:dyDescent="0.3">
      <c r="A19937" t="s">
        <v>76915</v>
      </c>
      <c r="B19937" t="s">
        <v>76916</v>
      </c>
      <c r="C19937" t="s">
        <v>13</v>
      </c>
      <c r="D19937" t="s">
        <v>76917</v>
      </c>
      <c r="E19937" t="s">
        <v>76370</v>
      </c>
      <c r="F19937" t="s">
        <v>8797</v>
      </c>
      <c r="G19937" t="s">
        <v>42</v>
      </c>
      <c r="H19937">
        <v>0</v>
      </c>
      <c r="I19937">
        <v>0</v>
      </c>
      <c r="J19937">
        <v>0</v>
      </c>
      <c r="K19937" t="s">
        <v>76918</v>
      </c>
    </row>
    <row r="19938" spans="1:11" x14ac:dyDescent="0.3">
      <c r="A19938" t="s">
        <v>76919</v>
      </c>
      <c r="B19938" t="s">
        <v>76920</v>
      </c>
      <c r="C19938" t="s">
        <v>13</v>
      </c>
      <c r="D19938" t="s">
        <v>76921</v>
      </c>
      <c r="E19938" t="s">
        <v>76370</v>
      </c>
      <c r="F19938" t="s">
        <v>16</v>
      </c>
      <c r="G19938" t="s">
        <v>859</v>
      </c>
      <c r="H19938">
        <v>0</v>
      </c>
      <c r="I19938">
        <v>0</v>
      </c>
      <c r="J19938">
        <v>0</v>
      </c>
      <c r="K19938" t="s">
        <v>76922</v>
      </c>
    </row>
    <row r="19939" spans="1:11" x14ac:dyDescent="0.3">
      <c r="A19939" t="s">
        <v>76923</v>
      </c>
      <c r="B19939" t="s">
        <v>76924</v>
      </c>
      <c r="C19939" t="s">
        <v>20</v>
      </c>
      <c r="D19939" t="s">
        <v>76925</v>
      </c>
      <c r="E19939" t="s">
        <v>71202</v>
      </c>
      <c r="F19939" t="s">
        <v>321</v>
      </c>
      <c r="G19939" t="s">
        <v>469</v>
      </c>
      <c r="H19939">
        <v>0</v>
      </c>
      <c r="I19939">
        <v>0</v>
      </c>
      <c r="J19939">
        <v>0</v>
      </c>
      <c r="K19939" t="s">
        <v>76926</v>
      </c>
    </row>
    <row r="19940" spans="1:11" x14ac:dyDescent="0.3">
      <c r="A19940" t="s">
        <v>76927</v>
      </c>
      <c r="B19940" t="s">
        <v>76928</v>
      </c>
      <c r="C19940" t="s">
        <v>27</v>
      </c>
      <c r="D19940" t="e">
        <f>전선관.</f>
        <v>#NAME?</v>
      </c>
      <c r="E19940" t="s">
        <v>29</v>
      </c>
      <c r="F19940" t="s">
        <v>16</v>
      </c>
      <c r="G19940" t="s">
        <v>122</v>
      </c>
      <c r="H19940">
        <v>0</v>
      </c>
      <c r="I19940">
        <v>0</v>
      </c>
      <c r="J19940">
        <v>0</v>
      </c>
      <c r="K19940" t="s">
        <v>76929</v>
      </c>
    </row>
    <row r="19941" spans="1:11" x14ac:dyDescent="0.3">
      <c r="A19941" t="s">
        <v>76930</v>
      </c>
      <c r="B19941" t="s">
        <v>76931</v>
      </c>
      <c r="C19941" t="s">
        <v>13</v>
      </c>
      <c r="D19941" t="s">
        <v>76932</v>
      </c>
      <c r="E19941" t="s">
        <v>76370</v>
      </c>
      <c r="F19941" t="s">
        <v>16</v>
      </c>
      <c r="G19941" t="s">
        <v>6744</v>
      </c>
      <c r="H19941">
        <v>0</v>
      </c>
      <c r="I19941">
        <v>0</v>
      </c>
      <c r="J19941">
        <v>0</v>
      </c>
      <c r="K19941" t="s">
        <v>76933</v>
      </c>
    </row>
    <row r="19942" spans="1:11" x14ac:dyDescent="0.3">
      <c r="A19942" t="s">
        <v>76934</v>
      </c>
      <c r="B19942" t="s">
        <v>76931</v>
      </c>
      <c r="C19942" t="s">
        <v>27</v>
      </c>
      <c r="D19942" t="s">
        <v>76935</v>
      </c>
      <c r="E19942" t="s">
        <v>29</v>
      </c>
      <c r="F19942" t="s">
        <v>41</v>
      </c>
      <c r="G19942" t="s">
        <v>42</v>
      </c>
      <c r="H19942">
        <v>0</v>
      </c>
      <c r="I19942">
        <v>0</v>
      </c>
      <c r="J19942">
        <v>0</v>
      </c>
      <c r="K19942" t="s">
        <v>76936</v>
      </c>
    </row>
    <row r="19943" spans="1:11" x14ac:dyDescent="0.3">
      <c r="A19943" t="s">
        <v>76937</v>
      </c>
      <c r="B19943" t="s">
        <v>76938</v>
      </c>
      <c r="C19943" t="s">
        <v>13</v>
      </c>
      <c r="D19943" t="s">
        <v>76939</v>
      </c>
      <c r="E19943" t="s">
        <v>76370</v>
      </c>
      <c r="F19943" t="s">
        <v>16</v>
      </c>
      <c r="G19943" t="s">
        <v>3186</v>
      </c>
      <c r="H19943">
        <v>0</v>
      </c>
      <c r="I19943">
        <v>0</v>
      </c>
      <c r="J19943">
        <v>0</v>
      </c>
      <c r="K19943" t="s">
        <v>76940</v>
      </c>
    </row>
    <row r="19944" spans="1:11" x14ac:dyDescent="0.3">
      <c r="A19944" t="s">
        <v>76941</v>
      </c>
      <c r="C19944" t="s">
        <v>558</v>
      </c>
      <c r="D19944" t="s">
        <v>76942</v>
      </c>
      <c r="E19944" t="s">
        <v>1472</v>
      </c>
      <c r="F19944" t="s">
        <v>34116</v>
      </c>
      <c r="G19944" t="s">
        <v>42</v>
      </c>
      <c r="H19944">
        <v>0</v>
      </c>
      <c r="I19944">
        <v>0</v>
      </c>
      <c r="J19944">
        <v>0</v>
      </c>
      <c r="K19944" t="s">
        <v>76943</v>
      </c>
    </row>
    <row r="19945" spans="1:11" x14ac:dyDescent="0.3">
      <c r="A19945" t="s">
        <v>76944</v>
      </c>
      <c r="C19945" t="s">
        <v>27</v>
      </c>
      <c r="D19945" t="s">
        <v>76945</v>
      </c>
      <c r="E19945" t="s">
        <v>29</v>
      </c>
      <c r="F19945" t="s">
        <v>41</v>
      </c>
      <c r="G19945" t="s">
        <v>42</v>
      </c>
      <c r="H19945">
        <v>0</v>
      </c>
      <c r="I19945">
        <v>0</v>
      </c>
      <c r="J19945">
        <v>0</v>
      </c>
      <c r="K19945" t="s">
        <v>76946</v>
      </c>
    </row>
    <row r="19946" spans="1:11" x14ac:dyDescent="0.3">
      <c r="A19946" t="s">
        <v>76947</v>
      </c>
      <c r="B19946" t="s">
        <v>76080</v>
      </c>
      <c r="C19946" t="s">
        <v>13</v>
      </c>
      <c r="D19946" t="s">
        <v>76948</v>
      </c>
      <c r="E19946" t="s">
        <v>76370</v>
      </c>
      <c r="F19946" t="s">
        <v>4297</v>
      </c>
      <c r="G19946" t="s">
        <v>42</v>
      </c>
      <c r="H19946">
        <v>0</v>
      </c>
      <c r="I19946">
        <v>0</v>
      </c>
      <c r="J19946">
        <v>0</v>
      </c>
      <c r="K19946" t="s">
        <v>76949</v>
      </c>
    </row>
    <row r="19947" spans="1:11" x14ac:dyDescent="0.3">
      <c r="A19947" t="s">
        <v>76950</v>
      </c>
      <c r="C19947" t="s">
        <v>20</v>
      </c>
      <c r="D19947" t="s">
        <v>76951</v>
      </c>
      <c r="E19947" t="s">
        <v>71202</v>
      </c>
      <c r="F19947" t="s">
        <v>16</v>
      </c>
      <c r="G19947" t="s">
        <v>4326</v>
      </c>
      <c r="H19947">
        <v>0</v>
      </c>
      <c r="I19947">
        <v>0</v>
      </c>
      <c r="J19947">
        <v>0</v>
      </c>
      <c r="K19947" t="s">
        <v>76952</v>
      </c>
    </row>
    <row r="19948" spans="1:11" x14ac:dyDescent="0.3">
      <c r="A19948" t="s">
        <v>76953</v>
      </c>
      <c r="B19948" t="s">
        <v>76954</v>
      </c>
      <c r="C19948" t="s">
        <v>20</v>
      </c>
      <c r="D19948" t="s">
        <v>76955</v>
      </c>
      <c r="E19948" t="s">
        <v>71202</v>
      </c>
      <c r="F19948" t="s">
        <v>1611</v>
      </c>
      <c r="G19948" t="s">
        <v>9617</v>
      </c>
      <c r="H19948">
        <v>0</v>
      </c>
      <c r="I19948">
        <v>0</v>
      </c>
      <c r="J19948">
        <v>0</v>
      </c>
      <c r="K19948" t="s">
        <v>76956</v>
      </c>
    </row>
    <row r="19949" spans="1:11" x14ac:dyDescent="0.3">
      <c r="A19949" t="s">
        <v>76957</v>
      </c>
      <c r="C19949" t="s">
        <v>20</v>
      </c>
      <c r="D19949" t="s">
        <v>76958</v>
      </c>
      <c r="E19949" t="s">
        <v>71202</v>
      </c>
      <c r="F19949" t="s">
        <v>2224</v>
      </c>
      <c r="G19949" t="s">
        <v>42</v>
      </c>
      <c r="H19949">
        <v>0</v>
      </c>
      <c r="I19949">
        <v>0</v>
      </c>
      <c r="J19949">
        <v>0</v>
      </c>
      <c r="K19949" t="s">
        <v>76959</v>
      </c>
    </row>
    <row r="19950" spans="1:11" x14ac:dyDescent="0.3">
      <c r="A19950" t="s">
        <v>76960</v>
      </c>
      <c r="B19950" t="s">
        <v>76961</v>
      </c>
      <c r="C19950" t="s">
        <v>20</v>
      </c>
      <c r="D19950" t="s">
        <v>76962</v>
      </c>
      <c r="E19950" t="s">
        <v>71202</v>
      </c>
      <c r="F19950" t="s">
        <v>1793</v>
      </c>
      <c r="G19950" t="s">
        <v>42</v>
      </c>
      <c r="H19950">
        <v>0</v>
      </c>
      <c r="I19950">
        <v>0</v>
      </c>
      <c r="J19950">
        <v>0</v>
      </c>
      <c r="K19950" t="s">
        <v>76963</v>
      </c>
    </row>
    <row r="19951" spans="1:11" x14ac:dyDescent="0.3">
      <c r="A19951" t="s">
        <v>76964</v>
      </c>
      <c r="B19951" t="s">
        <v>76965</v>
      </c>
      <c r="C19951" t="s">
        <v>147</v>
      </c>
      <c r="D19951" t="s">
        <v>76966</v>
      </c>
      <c r="E19951" t="s">
        <v>76393</v>
      </c>
      <c r="F19951" t="s">
        <v>7609</v>
      </c>
      <c r="G19951" t="s">
        <v>42</v>
      </c>
      <c r="H19951">
        <v>0</v>
      </c>
      <c r="I19951">
        <v>0</v>
      </c>
      <c r="J19951">
        <v>0</v>
      </c>
      <c r="K19951" t="s">
        <v>76967</v>
      </c>
    </row>
    <row r="19952" spans="1:11" x14ac:dyDescent="0.3">
      <c r="A19952" t="s">
        <v>76968</v>
      </c>
      <c r="B19952" t="s">
        <v>76969</v>
      </c>
      <c r="C19952" t="s">
        <v>27</v>
      </c>
      <c r="D19952" t="s">
        <v>76723</v>
      </c>
      <c r="E19952" t="s">
        <v>29</v>
      </c>
      <c r="F19952" t="s">
        <v>41</v>
      </c>
      <c r="G19952" t="s">
        <v>42</v>
      </c>
      <c r="H19952">
        <v>0</v>
      </c>
      <c r="I19952">
        <v>0</v>
      </c>
      <c r="J19952">
        <v>0</v>
      </c>
      <c r="K19952" t="s">
        <v>76970</v>
      </c>
    </row>
    <row r="19953" spans="1:11" x14ac:dyDescent="0.3">
      <c r="A19953" t="s">
        <v>76971</v>
      </c>
      <c r="B19953" t="s">
        <v>76972</v>
      </c>
      <c r="C19953" t="s">
        <v>147</v>
      </c>
      <c r="D19953" t="s">
        <v>76973</v>
      </c>
      <c r="E19953" t="s">
        <v>76393</v>
      </c>
      <c r="F19953" t="s">
        <v>1620</v>
      </c>
      <c r="G19953" t="s">
        <v>42</v>
      </c>
      <c r="H19953">
        <v>0</v>
      </c>
      <c r="I19953">
        <v>0</v>
      </c>
      <c r="J19953">
        <v>0</v>
      </c>
      <c r="K19953" t="s">
        <v>76974</v>
      </c>
    </row>
    <row r="19954" spans="1:11" x14ac:dyDescent="0.3">
      <c r="A19954" t="s">
        <v>76975</v>
      </c>
      <c r="B19954" t="s">
        <v>76976</v>
      </c>
      <c r="C19954" t="s">
        <v>558</v>
      </c>
      <c r="D19954" t="s">
        <v>76977</v>
      </c>
      <c r="E19954" t="s">
        <v>754</v>
      </c>
      <c r="F19954" t="s">
        <v>7506</v>
      </c>
      <c r="G19954" t="s">
        <v>42</v>
      </c>
      <c r="H19954">
        <v>0</v>
      </c>
      <c r="I19954">
        <v>0</v>
      </c>
      <c r="J19954">
        <v>0</v>
      </c>
      <c r="K19954" t="s">
        <v>76978</v>
      </c>
    </row>
    <row r="19955" spans="1:11" x14ac:dyDescent="0.3">
      <c r="A19955" t="s">
        <v>76979</v>
      </c>
      <c r="B19955" t="s">
        <v>76980</v>
      </c>
      <c r="C19955" t="s">
        <v>147</v>
      </c>
      <c r="D19955" t="s">
        <v>76981</v>
      </c>
      <c r="E19955" t="s">
        <v>76393</v>
      </c>
      <c r="F19955" t="s">
        <v>12727</v>
      </c>
      <c r="G19955" t="s">
        <v>42</v>
      </c>
      <c r="H19955">
        <v>0</v>
      </c>
      <c r="I19955">
        <v>0</v>
      </c>
      <c r="J19955">
        <v>0</v>
      </c>
      <c r="K19955" t="s">
        <v>76982</v>
      </c>
    </row>
    <row r="19956" spans="1:11" x14ac:dyDescent="0.3">
      <c r="A19956" t="s">
        <v>76983</v>
      </c>
      <c r="C19956" t="s">
        <v>20</v>
      </c>
      <c r="D19956" t="s">
        <v>76984</v>
      </c>
      <c r="E19956" t="s">
        <v>71202</v>
      </c>
      <c r="F19956" t="s">
        <v>2703</v>
      </c>
      <c r="G19956" t="s">
        <v>42</v>
      </c>
      <c r="H19956">
        <v>0</v>
      </c>
      <c r="I19956">
        <v>0</v>
      </c>
      <c r="J19956">
        <v>0</v>
      </c>
      <c r="K19956" t="s">
        <v>76985</v>
      </c>
    </row>
    <row r="19957" spans="1:11" x14ac:dyDescent="0.3">
      <c r="A19957" t="s">
        <v>76986</v>
      </c>
      <c r="B19957" t="s">
        <v>76987</v>
      </c>
      <c r="C19957" t="s">
        <v>20</v>
      </c>
      <c r="D19957" t="s">
        <v>76988</v>
      </c>
      <c r="E19957" t="s">
        <v>71202</v>
      </c>
      <c r="F19957" t="s">
        <v>16</v>
      </c>
      <c r="G19957" t="s">
        <v>1439</v>
      </c>
      <c r="H19957">
        <v>0</v>
      </c>
      <c r="I19957">
        <v>0</v>
      </c>
      <c r="J19957">
        <v>0</v>
      </c>
      <c r="K19957" t="s">
        <v>76989</v>
      </c>
    </row>
    <row r="19958" spans="1:11" x14ac:dyDescent="0.3">
      <c r="A19958" t="s">
        <v>76990</v>
      </c>
      <c r="B19958" t="s">
        <v>76991</v>
      </c>
      <c r="C19958" t="s">
        <v>558</v>
      </c>
      <c r="D19958" t="s">
        <v>76992</v>
      </c>
      <c r="E19958" t="s">
        <v>2102</v>
      </c>
      <c r="F19958" t="s">
        <v>1123</v>
      </c>
      <c r="G19958" t="s">
        <v>11525</v>
      </c>
      <c r="H19958">
        <v>0</v>
      </c>
      <c r="I19958">
        <v>0</v>
      </c>
      <c r="J19958">
        <v>0</v>
      </c>
      <c r="K19958" t="s">
        <v>76993</v>
      </c>
    </row>
    <row r="19959" spans="1:11" x14ac:dyDescent="0.3">
      <c r="A19959" t="s">
        <v>76994</v>
      </c>
      <c r="C19959" t="s">
        <v>27</v>
      </c>
      <c r="D19959" t="s">
        <v>76995</v>
      </c>
      <c r="E19959" t="s">
        <v>29</v>
      </c>
      <c r="F19959" t="s">
        <v>16</v>
      </c>
      <c r="G19959" t="s">
        <v>2070</v>
      </c>
      <c r="H19959">
        <v>0</v>
      </c>
      <c r="I19959">
        <v>0</v>
      </c>
      <c r="J19959">
        <v>0</v>
      </c>
      <c r="K19959" t="s">
        <v>76996</v>
      </c>
    </row>
    <row r="19960" spans="1:11" x14ac:dyDescent="0.3">
      <c r="A19960" t="s">
        <v>76997</v>
      </c>
      <c r="B19960" t="s">
        <v>76998</v>
      </c>
      <c r="C19960" t="s">
        <v>27</v>
      </c>
      <c r="D19960" t="s">
        <v>76999</v>
      </c>
      <c r="E19960" t="s">
        <v>29</v>
      </c>
      <c r="F19960" t="s">
        <v>16</v>
      </c>
      <c r="G19960" t="s">
        <v>3244</v>
      </c>
      <c r="H19960">
        <v>0</v>
      </c>
      <c r="I19960">
        <v>0</v>
      </c>
      <c r="J19960">
        <v>0</v>
      </c>
      <c r="K19960" t="s">
        <v>77000</v>
      </c>
    </row>
    <row r="19961" spans="1:11" x14ac:dyDescent="0.3">
      <c r="A19961" t="s">
        <v>77001</v>
      </c>
      <c r="B19961" t="s">
        <v>77002</v>
      </c>
      <c r="C19961" t="s">
        <v>27</v>
      </c>
      <c r="D19961" t="s">
        <v>77003</v>
      </c>
      <c r="E19961" t="s">
        <v>29</v>
      </c>
      <c r="F19961" t="s">
        <v>41</v>
      </c>
      <c r="G19961" t="s">
        <v>42</v>
      </c>
      <c r="H19961">
        <v>0</v>
      </c>
      <c r="I19961">
        <v>0</v>
      </c>
      <c r="J19961">
        <v>0</v>
      </c>
      <c r="K19961" t="s">
        <v>77004</v>
      </c>
    </row>
    <row r="19962" spans="1:11" x14ac:dyDescent="0.3">
      <c r="A19962" t="s">
        <v>77005</v>
      </c>
      <c r="B19962" t="s">
        <v>77006</v>
      </c>
      <c r="C19962" t="s">
        <v>27</v>
      </c>
      <c r="D19962" t="e">
        <f>시멘트 방수제.</f>
        <v>#NAME?</v>
      </c>
      <c r="E19962" t="s">
        <v>29</v>
      </c>
      <c r="F19962" t="s">
        <v>16</v>
      </c>
      <c r="G19962" t="s">
        <v>364</v>
      </c>
      <c r="H19962">
        <v>0</v>
      </c>
      <c r="I19962">
        <v>0</v>
      </c>
      <c r="J19962">
        <v>0</v>
      </c>
      <c r="K19962" t="s">
        <v>77007</v>
      </c>
    </row>
    <row r="19963" spans="1:11" x14ac:dyDescent="0.3">
      <c r="A19963" t="s">
        <v>77008</v>
      </c>
      <c r="B19963" t="s">
        <v>77009</v>
      </c>
      <c r="C19963" t="s">
        <v>1159</v>
      </c>
      <c r="D19963" t="s">
        <v>77010</v>
      </c>
      <c r="E19963" t="s">
        <v>1161</v>
      </c>
      <c r="F19963" t="s">
        <v>16</v>
      </c>
      <c r="G19963" t="s">
        <v>11525</v>
      </c>
      <c r="H19963">
        <v>0</v>
      </c>
      <c r="I19963">
        <v>0</v>
      </c>
      <c r="J19963">
        <v>0</v>
      </c>
      <c r="K19963" t="s">
        <v>77011</v>
      </c>
    </row>
    <row r="19964" spans="1:11" x14ac:dyDescent="0.3">
      <c r="A19964" t="s">
        <v>77012</v>
      </c>
      <c r="B19964" t="s">
        <v>77013</v>
      </c>
      <c r="C19964" t="s">
        <v>27</v>
      </c>
      <c r="D19964" t="s">
        <v>77014</v>
      </c>
      <c r="E19964" t="s">
        <v>29</v>
      </c>
      <c r="F19964" t="s">
        <v>16</v>
      </c>
      <c r="G19964" t="s">
        <v>4861</v>
      </c>
      <c r="H19964">
        <v>0</v>
      </c>
      <c r="I19964">
        <v>0</v>
      </c>
      <c r="J19964">
        <v>0</v>
      </c>
      <c r="K19964" t="s">
        <v>77015</v>
      </c>
    </row>
    <row r="19965" spans="1:11" x14ac:dyDescent="0.3">
      <c r="A19965" t="s">
        <v>77016</v>
      </c>
      <c r="B19965" t="s">
        <v>77017</v>
      </c>
      <c r="C19965" t="s">
        <v>27</v>
      </c>
      <c r="D19965" t="s">
        <v>77018</v>
      </c>
      <c r="E19965" t="s">
        <v>29</v>
      </c>
      <c r="F19965" t="s">
        <v>16</v>
      </c>
      <c r="G19965" t="s">
        <v>122</v>
      </c>
      <c r="H19965">
        <v>0</v>
      </c>
      <c r="I19965">
        <v>0</v>
      </c>
      <c r="J19965">
        <v>0</v>
      </c>
      <c r="K19965" t="s">
        <v>77019</v>
      </c>
    </row>
    <row r="19966" spans="1:11" x14ac:dyDescent="0.3">
      <c r="A19966" t="s">
        <v>77020</v>
      </c>
      <c r="B19966" t="s">
        <v>77021</v>
      </c>
      <c r="C19966" t="s">
        <v>27</v>
      </c>
      <c r="D19966" t="s">
        <v>77022</v>
      </c>
      <c r="E19966" t="s">
        <v>29</v>
      </c>
      <c r="F19966" t="s">
        <v>16</v>
      </c>
      <c r="G19966" t="s">
        <v>900</v>
      </c>
      <c r="H19966">
        <v>0</v>
      </c>
      <c r="I19966">
        <v>0</v>
      </c>
      <c r="J19966">
        <v>0</v>
      </c>
      <c r="K19966" t="s">
        <v>77023</v>
      </c>
    </row>
    <row r="19967" spans="1:11" x14ac:dyDescent="0.3">
      <c r="A19967" t="s">
        <v>77024</v>
      </c>
      <c r="B19967" t="s">
        <v>77025</v>
      </c>
      <c r="C19967" t="s">
        <v>27</v>
      </c>
      <c r="D19967" t="s">
        <v>77026</v>
      </c>
      <c r="E19967" t="s">
        <v>29</v>
      </c>
      <c r="F19967" t="s">
        <v>16</v>
      </c>
      <c r="G19967" t="s">
        <v>12382</v>
      </c>
      <c r="H19967">
        <v>0</v>
      </c>
      <c r="I19967">
        <v>0</v>
      </c>
      <c r="J19967">
        <v>0</v>
      </c>
      <c r="K19967" t="s">
        <v>77027</v>
      </c>
    </row>
    <row r="19968" spans="1:11" x14ac:dyDescent="0.3">
      <c r="A19968" t="s">
        <v>77028</v>
      </c>
      <c r="B19968" t="s">
        <v>77029</v>
      </c>
      <c r="C19968" t="s">
        <v>27</v>
      </c>
      <c r="D19968" t="s">
        <v>77030</v>
      </c>
      <c r="E19968" t="s">
        <v>29</v>
      </c>
      <c r="F19968" t="s">
        <v>16</v>
      </c>
      <c r="G19968" t="s">
        <v>1105</v>
      </c>
      <c r="H19968">
        <v>0</v>
      </c>
      <c r="I19968">
        <v>0</v>
      </c>
      <c r="J19968">
        <v>0</v>
      </c>
      <c r="K19968" t="s">
        <v>77031</v>
      </c>
    </row>
    <row r="19969" spans="1:11" x14ac:dyDescent="0.3">
      <c r="A19969" t="s">
        <v>77032</v>
      </c>
      <c r="B19969" t="s">
        <v>77033</v>
      </c>
      <c r="C19969" t="s">
        <v>27</v>
      </c>
      <c r="D19969" t="s">
        <v>77034</v>
      </c>
      <c r="E19969" t="s">
        <v>29</v>
      </c>
      <c r="F19969" t="s">
        <v>16</v>
      </c>
      <c r="G19969" t="s">
        <v>3291</v>
      </c>
      <c r="H19969">
        <v>0</v>
      </c>
      <c r="I19969">
        <v>0</v>
      </c>
      <c r="J19969">
        <v>0</v>
      </c>
      <c r="K19969" t="s">
        <v>77035</v>
      </c>
    </row>
    <row r="19970" spans="1:11" x14ac:dyDescent="0.3">
      <c r="A19970" t="s">
        <v>77036</v>
      </c>
      <c r="B19970" t="s">
        <v>77037</v>
      </c>
      <c r="C19970" t="s">
        <v>27</v>
      </c>
      <c r="D19970" t="s">
        <v>77038</v>
      </c>
      <c r="E19970" t="s">
        <v>29</v>
      </c>
      <c r="F19970" t="s">
        <v>16</v>
      </c>
      <c r="G19970" t="s">
        <v>3244</v>
      </c>
      <c r="H19970">
        <v>0</v>
      </c>
      <c r="I19970">
        <v>0</v>
      </c>
      <c r="J19970">
        <v>0</v>
      </c>
      <c r="K19970" t="s">
        <v>77039</v>
      </c>
    </row>
    <row r="19971" spans="1:11" x14ac:dyDescent="0.3">
      <c r="A19971" t="s">
        <v>77040</v>
      </c>
      <c r="B19971" t="s">
        <v>77041</v>
      </c>
      <c r="C19971" t="s">
        <v>27</v>
      </c>
      <c r="D19971" t="s">
        <v>77042</v>
      </c>
      <c r="E19971" t="s">
        <v>29</v>
      </c>
      <c r="F19971" t="s">
        <v>41</v>
      </c>
      <c r="G19971" t="s">
        <v>42</v>
      </c>
      <c r="H19971">
        <v>0</v>
      </c>
      <c r="I19971">
        <v>0</v>
      </c>
      <c r="J19971">
        <v>0</v>
      </c>
      <c r="K19971" t="s">
        <v>77043</v>
      </c>
    </row>
    <row r="19972" spans="1:11" x14ac:dyDescent="0.3">
      <c r="A19972" t="s">
        <v>77044</v>
      </c>
      <c r="B19972" t="s">
        <v>77045</v>
      </c>
      <c r="C19972" t="s">
        <v>27</v>
      </c>
      <c r="D19972" t="s">
        <v>77046</v>
      </c>
      <c r="E19972" t="s">
        <v>29</v>
      </c>
      <c r="F19972" t="s">
        <v>41</v>
      </c>
      <c r="G19972" t="s">
        <v>42</v>
      </c>
      <c r="H19972">
        <v>0</v>
      </c>
      <c r="I19972">
        <v>0</v>
      </c>
      <c r="J19972">
        <v>0</v>
      </c>
      <c r="K19972" t="s">
        <v>77047</v>
      </c>
    </row>
    <row r="19973" spans="1:11" x14ac:dyDescent="0.3">
      <c r="A19973" t="s">
        <v>77048</v>
      </c>
      <c r="B19973" t="s">
        <v>77049</v>
      </c>
      <c r="C19973" t="s">
        <v>20</v>
      </c>
      <c r="D19973" t="s">
        <v>77050</v>
      </c>
      <c r="E19973" t="s">
        <v>71202</v>
      </c>
      <c r="F19973" t="s">
        <v>21340</v>
      </c>
      <c r="G19973" t="s">
        <v>42</v>
      </c>
      <c r="H19973">
        <v>0</v>
      </c>
      <c r="I19973">
        <v>0</v>
      </c>
      <c r="J19973">
        <v>0</v>
      </c>
      <c r="K19973" t="s">
        <v>77051</v>
      </c>
    </row>
    <row r="19974" spans="1:11" x14ac:dyDescent="0.3">
      <c r="A19974" t="s">
        <v>77052</v>
      </c>
      <c r="C19974" t="s">
        <v>27</v>
      </c>
      <c r="D19974" t="s">
        <v>77053</v>
      </c>
      <c r="E19974" t="s">
        <v>29</v>
      </c>
      <c r="F19974" t="s">
        <v>41</v>
      </c>
      <c r="G19974" t="s">
        <v>42</v>
      </c>
      <c r="H19974">
        <v>0</v>
      </c>
      <c r="I19974">
        <v>0</v>
      </c>
      <c r="J19974">
        <v>0</v>
      </c>
      <c r="K19974" t="s">
        <v>77054</v>
      </c>
    </row>
    <row r="19975" spans="1:11" x14ac:dyDescent="0.3">
      <c r="A19975" t="s">
        <v>77055</v>
      </c>
      <c r="C19975" t="s">
        <v>27</v>
      </c>
      <c r="D19975" t="s">
        <v>77056</v>
      </c>
      <c r="E19975" t="s">
        <v>29</v>
      </c>
      <c r="F19975" t="s">
        <v>41</v>
      </c>
      <c r="G19975" t="s">
        <v>42</v>
      </c>
      <c r="H19975">
        <v>0</v>
      </c>
      <c r="I19975">
        <v>0</v>
      </c>
      <c r="J19975">
        <v>0</v>
      </c>
      <c r="K19975" t="s">
        <v>77057</v>
      </c>
    </row>
    <row r="19976" spans="1:11" x14ac:dyDescent="0.3">
      <c r="A19976" t="s">
        <v>77058</v>
      </c>
      <c r="B19976" t="s">
        <v>77059</v>
      </c>
      <c r="C19976" t="s">
        <v>27</v>
      </c>
      <c r="D19976" t="s">
        <v>77060</v>
      </c>
      <c r="E19976" t="s">
        <v>29</v>
      </c>
      <c r="F19976" t="s">
        <v>41</v>
      </c>
      <c r="G19976" t="s">
        <v>42</v>
      </c>
      <c r="H19976">
        <v>0</v>
      </c>
      <c r="I19976">
        <v>0</v>
      </c>
      <c r="J19976">
        <v>0</v>
      </c>
      <c r="K19976" t="s">
        <v>77061</v>
      </c>
    </row>
    <row r="19977" spans="1:11" x14ac:dyDescent="0.3">
      <c r="A19977" t="s">
        <v>77062</v>
      </c>
      <c r="C19977" t="s">
        <v>27</v>
      </c>
      <c r="D19977" t="s">
        <v>77063</v>
      </c>
      <c r="E19977" t="s">
        <v>29</v>
      </c>
      <c r="F19977" t="s">
        <v>41</v>
      </c>
      <c r="G19977" t="s">
        <v>42</v>
      </c>
      <c r="H19977">
        <v>0</v>
      </c>
      <c r="I19977">
        <v>0</v>
      </c>
      <c r="J19977">
        <v>0</v>
      </c>
      <c r="K19977" t="s">
        <v>77064</v>
      </c>
    </row>
    <row r="19978" spans="1:11" x14ac:dyDescent="0.3">
      <c r="A19978" t="s">
        <v>77065</v>
      </c>
      <c r="C19978" t="s">
        <v>27</v>
      </c>
      <c r="D19978" t="s">
        <v>77066</v>
      </c>
      <c r="E19978" t="s">
        <v>29</v>
      </c>
      <c r="F19978" t="s">
        <v>41</v>
      </c>
      <c r="G19978" t="s">
        <v>42</v>
      </c>
      <c r="H19978">
        <v>0</v>
      </c>
      <c r="I19978">
        <v>0</v>
      </c>
      <c r="J19978">
        <v>0</v>
      </c>
      <c r="K19978" t="s">
        <v>77067</v>
      </c>
    </row>
    <row r="19979" spans="1:11" x14ac:dyDescent="0.3">
      <c r="A19979" t="s">
        <v>77068</v>
      </c>
      <c r="B19979" t="s">
        <v>77069</v>
      </c>
      <c r="C19979" t="s">
        <v>27</v>
      </c>
      <c r="D19979" t="s">
        <v>77070</v>
      </c>
      <c r="E19979" t="s">
        <v>29</v>
      </c>
      <c r="F19979" t="s">
        <v>41</v>
      </c>
      <c r="G19979" t="s">
        <v>3479</v>
      </c>
      <c r="H19979">
        <v>0</v>
      </c>
      <c r="I19979">
        <v>0</v>
      </c>
      <c r="J19979">
        <v>0</v>
      </c>
      <c r="K19979" t="s">
        <v>77071</v>
      </c>
    </row>
    <row r="19980" spans="1:11" x14ac:dyDescent="0.3">
      <c r="A19980" t="s">
        <v>77072</v>
      </c>
      <c r="B19980" t="s">
        <v>77073</v>
      </c>
      <c r="C19980" t="s">
        <v>27</v>
      </c>
      <c r="D19980" t="s">
        <v>77074</v>
      </c>
      <c r="E19980" t="s">
        <v>29</v>
      </c>
      <c r="F19980" t="s">
        <v>41</v>
      </c>
      <c r="G19980" t="s">
        <v>42</v>
      </c>
      <c r="H19980">
        <v>0</v>
      </c>
      <c r="I19980">
        <v>0</v>
      </c>
      <c r="J19980">
        <v>0</v>
      </c>
      <c r="K19980" t="s">
        <v>77075</v>
      </c>
    </row>
    <row r="19981" spans="1:11" x14ac:dyDescent="0.3">
      <c r="A19981" t="s">
        <v>77076</v>
      </c>
      <c r="B19981" t="s">
        <v>77077</v>
      </c>
      <c r="C19981" t="s">
        <v>27</v>
      </c>
      <c r="D19981" t="s">
        <v>77078</v>
      </c>
      <c r="E19981" t="s">
        <v>29</v>
      </c>
      <c r="F19981" t="s">
        <v>41</v>
      </c>
      <c r="G19981" t="s">
        <v>42</v>
      </c>
      <c r="H19981">
        <v>0</v>
      </c>
      <c r="I19981">
        <v>0</v>
      </c>
      <c r="J19981">
        <v>0</v>
      </c>
      <c r="K19981" t="s">
        <v>77079</v>
      </c>
    </row>
    <row r="19982" spans="1:11" x14ac:dyDescent="0.3">
      <c r="A19982" t="s">
        <v>77080</v>
      </c>
      <c r="B19982" t="s">
        <v>77081</v>
      </c>
      <c r="C19982" t="s">
        <v>13</v>
      </c>
      <c r="D19982" t="s">
        <v>77082</v>
      </c>
      <c r="E19982" t="s">
        <v>23964</v>
      </c>
      <c r="F19982" t="s">
        <v>16</v>
      </c>
      <c r="G19982" t="s">
        <v>4183</v>
      </c>
      <c r="H19982">
        <v>0</v>
      </c>
      <c r="I19982">
        <v>0</v>
      </c>
      <c r="J19982">
        <v>0</v>
      </c>
      <c r="K19982" t="s">
        <v>77083</v>
      </c>
    </row>
    <row r="19983" spans="1:11" x14ac:dyDescent="0.3">
      <c r="A19983" t="s">
        <v>77084</v>
      </c>
      <c r="B19983" t="s">
        <v>77085</v>
      </c>
      <c r="C19983" t="s">
        <v>558</v>
      </c>
      <c r="D19983" t="s">
        <v>77086</v>
      </c>
      <c r="E19983" t="s">
        <v>19698</v>
      </c>
      <c r="F19983" t="s">
        <v>41</v>
      </c>
      <c r="G19983" t="s">
        <v>42</v>
      </c>
      <c r="H19983">
        <v>0</v>
      </c>
      <c r="I19983">
        <v>0</v>
      </c>
      <c r="J19983">
        <v>0</v>
      </c>
      <c r="K19983" t="s">
        <v>77087</v>
      </c>
    </row>
    <row r="19984" spans="1:11" x14ac:dyDescent="0.3">
      <c r="A19984" t="s">
        <v>77088</v>
      </c>
      <c r="C19984" t="s">
        <v>558</v>
      </c>
      <c r="D19984" t="s">
        <v>77089</v>
      </c>
      <c r="E19984" t="s">
        <v>19698</v>
      </c>
      <c r="F19984" t="s">
        <v>41</v>
      </c>
      <c r="G19984" t="s">
        <v>42</v>
      </c>
      <c r="H19984">
        <v>0</v>
      </c>
      <c r="I19984">
        <v>0</v>
      </c>
      <c r="J19984">
        <v>0</v>
      </c>
      <c r="K19984" t="s">
        <v>77090</v>
      </c>
    </row>
    <row r="19985" spans="1:11" x14ac:dyDescent="0.3">
      <c r="A19985" t="s">
        <v>77091</v>
      </c>
      <c r="B19985" t="s">
        <v>77045</v>
      </c>
      <c r="C19985" t="s">
        <v>27</v>
      </c>
      <c r="D19985" t="s">
        <v>77092</v>
      </c>
      <c r="E19985" t="s">
        <v>29</v>
      </c>
      <c r="F19985" t="s">
        <v>41</v>
      </c>
      <c r="G19985" t="s">
        <v>42</v>
      </c>
      <c r="H19985">
        <v>0</v>
      </c>
      <c r="I19985">
        <v>0</v>
      </c>
      <c r="J19985">
        <v>0</v>
      </c>
      <c r="K19985" t="s">
        <v>77093</v>
      </c>
    </row>
    <row r="19986" spans="1:11" x14ac:dyDescent="0.3">
      <c r="A19986" t="s">
        <v>77094</v>
      </c>
      <c r="B19986" t="s">
        <v>77095</v>
      </c>
      <c r="C19986" t="s">
        <v>27</v>
      </c>
      <c r="D19986" t="s">
        <v>77096</v>
      </c>
      <c r="E19986" t="s">
        <v>29</v>
      </c>
      <c r="F19986" t="s">
        <v>41</v>
      </c>
      <c r="G19986" t="s">
        <v>42</v>
      </c>
      <c r="H19986">
        <v>0</v>
      </c>
      <c r="I19986">
        <v>0</v>
      </c>
      <c r="J19986">
        <v>0</v>
      </c>
      <c r="K19986" t="s">
        <v>77097</v>
      </c>
    </row>
    <row r="19987" spans="1:11" x14ac:dyDescent="0.3">
      <c r="A19987" t="s">
        <v>77098</v>
      </c>
      <c r="B19987" t="s">
        <v>76998</v>
      </c>
      <c r="C19987" t="s">
        <v>27</v>
      </c>
      <c r="D19987" t="s">
        <v>77099</v>
      </c>
      <c r="E19987" t="s">
        <v>29</v>
      </c>
      <c r="F19987" t="s">
        <v>41</v>
      </c>
      <c r="G19987" t="s">
        <v>42</v>
      </c>
      <c r="H19987">
        <v>0</v>
      </c>
      <c r="I19987">
        <v>0</v>
      </c>
      <c r="J19987">
        <v>0</v>
      </c>
      <c r="K19987" t="s">
        <v>77100</v>
      </c>
    </row>
    <row r="19988" spans="1:11" x14ac:dyDescent="0.3">
      <c r="A19988" t="s">
        <v>77101</v>
      </c>
      <c r="C19988" t="s">
        <v>27</v>
      </c>
      <c r="D19988" t="s">
        <v>77102</v>
      </c>
      <c r="E19988" t="s">
        <v>29</v>
      </c>
      <c r="F19988" t="s">
        <v>41</v>
      </c>
      <c r="G19988" t="s">
        <v>42</v>
      </c>
      <c r="H19988">
        <v>0</v>
      </c>
      <c r="I19988">
        <v>0</v>
      </c>
      <c r="J19988">
        <v>0</v>
      </c>
      <c r="K19988" t="s">
        <v>77103</v>
      </c>
    </row>
    <row r="19989" spans="1:11" x14ac:dyDescent="0.3">
      <c r="A19989" t="s">
        <v>77104</v>
      </c>
      <c r="B19989" t="s">
        <v>77105</v>
      </c>
      <c r="C19989" t="s">
        <v>27</v>
      </c>
      <c r="D19989" t="s">
        <v>77106</v>
      </c>
      <c r="E19989" t="s">
        <v>29</v>
      </c>
      <c r="F19989" t="s">
        <v>41</v>
      </c>
      <c r="G19989" t="s">
        <v>42</v>
      </c>
      <c r="H19989">
        <v>0</v>
      </c>
      <c r="I19989">
        <v>0</v>
      </c>
      <c r="J19989">
        <v>0</v>
      </c>
      <c r="K19989" t="s">
        <v>77107</v>
      </c>
    </row>
    <row r="19990" spans="1:11" x14ac:dyDescent="0.3">
      <c r="A19990" t="s">
        <v>77108</v>
      </c>
      <c r="B19990" t="s">
        <v>77109</v>
      </c>
      <c r="C19990" t="s">
        <v>27</v>
      </c>
      <c r="D19990" t="s">
        <v>77110</v>
      </c>
      <c r="E19990" t="s">
        <v>29</v>
      </c>
      <c r="F19990" t="s">
        <v>41</v>
      </c>
      <c r="G19990" t="s">
        <v>42</v>
      </c>
      <c r="H19990">
        <v>0</v>
      </c>
      <c r="I19990">
        <v>0</v>
      </c>
      <c r="J19990">
        <v>0</v>
      </c>
      <c r="K19990" t="s">
        <v>77111</v>
      </c>
    </row>
    <row r="19991" spans="1:11" x14ac:dyDescent="0.3">
      <c r="A19991" t="s">
        <v>77112</v>
      </c>
      <c r="B19991" t="s">
        <v>77113</v>
      </c>
      <c r="C19991" t="s">
        <v>27</v>
      </c>
      <c r="D19991" t="s">
        <v>77114</v>
      </c>
      <c r="E19991" t="s">
        <v>29</v>
      </c>
      <c r="F19991" t="s">
        <v>41</v>
      </c>
      <c r="G19991" t="s">
        <v>42</v>
      </c>
      <c r="H19991">
        <v>0</v>
      </c>
      <c r="I19991">
        <v>0</v>
      </c>
      <c r="J19991">
        <v>0</v>
      </c>
      <c r="K19991" t="s">
        <v>77115</v>
      </c>
    </row>
    <row r="19992" spans="1:11" x14ac:dyDescent="0.3">
      <c r="A19992" t="s">
        <v>77116</v>
      </c>
      <c r="C19992" t="s">
        <v>27</v>
      </c>
      <c r="D19992" t="s">
        <v>77117</v>
      </c>
      <c r="E19992" t="s">
        <v>29</v>
      </c>
      <c r="F19992" t="s">
        <v>41</v>
      </c>
      <c r="G19992" t="s">
        <v>42</v>
      </c>
      <c r="H19992">
        <v>0</v>
      </c>
      <c r="I19992">
        <v>0</v>
      </c>
      <c r="J19992">
        <v>0</v>
      </c>
      <c r="K19992" t="s">
        <v>77118</v>
      </c>
    </row>
    <row r="19993" spans="1:11" x14ac:dyDescent="0.3">
      <c r="A19993" t="s">
        <v>77119</v>
      </c>
      <c r="B19993" t="s">
        <v>77120</v>
      </c>
      <c r="C19993" t="s">
        <v>27</v>
      </c>
      <c r="D19993" t="s">
        <v>77121</v>
      </c>
      <c r="E19993" t="s">
        <v>29</v>
      </c>
      <c r="F19993" t="s">
        <v>41</v>
      </c>
      <c r="G19993" t="s">
        <v>42</v>
      </c>
      <c r="H19993">
        <v>0</v>
      </c>
      <c r="I19993">
        <v>0</v>
      </c>
      <c r="J19993">
        <v>0</v>
      </c>
      <c r="K19993" t="s">
        <v>77122</v>
      </c>
    </row>
    <row r="19994" spans="1:11" x14ac:dyDescent="0.3">
      <c r="A19994" t="s">
        <v>77123</v>
      </c>
      <c r="C19994" t="s">
        <v>20</v>
      </c>
      <c r="D19994" t="s">
        <v>77124</v>
      </c>
      <c r="E19994" t="s">
        <v>71202</v>
      </c>
      <c r="F19994" t="s">
        <v>1670</v>
      </c>
      <c r="G19994" t="s">
        <v>42</v>
      </c>
      <c r="H19994">
        <v>0</v>
      </c>
      <c r="I19994">
        <v>0</v>
      </c>
      <c r="J19994">
        <v>0</v>
      </c>
      <c r="K19994" t="s">
        <v>77125</v>
      </c>
    </row>
    <row r="19995" spans="1:11" x14ac:dyDescent="0.3">
      <c r="A19995" t="s">
        <v>77126</v>
      </c>
      <c r="C19995" t="s">
        <v>27</v>
      </c>
      <c r="D19995" t="s">
        <v>77127</v>
      </c>
      <c r="E19995" t="s">
        <v>29</v>
      </c>
      <c r="F19995" t="s">
        <v>41</v>
      </c>
      <c r="G19995" t="s">
        <v>42</v>
      </c>
      <c r="H19995">
        <v>0</v>
      </c>
      <c r="I19995">
        <v>0</v>
      </c>
      <c r="J19995">
        <v>0</v>
      </c>
      <c r="K19995" t="s">
        <v>77128</v>
      </c>
    </row>
    <row r="19996" spans="1:11" x14ac:dyDescent="0.3">
      <c r="A19996" t="s">
        <v>77129</v>
      </c>
      <c r="C19996" t="s">
        <v>27</v>
      </c>
      <c r="D19996" t="s">
        <v>77130</v>
      </c>
      <c r="E19996" t="s">
        <v>29</v>
      </c>
      <c r="F19996" t="s">
        <v>41</v>
      </c>
      <c r="G19996" t="s">
        <v>42</v>
      </c>
      <c r="H19996">
        <v>0</v>
      </c>
      <c r="I19996">
        <v>0</v>
      </c>
      <c r="J19996">
        <v>0</v>
      </c>
      <c r="K19996" t="s">
        <v>77131</v>
      </c>
    </row>
    <row r="19997" spans="1:11" x14ac:dyDescent="0.3">
      <c r="A19997" t="s">
        <v>77132</v>
      </c>
      <c r="B19997" t="s">
        <v>77133</v>
      </c>
      <c r="C19997" t="s">
        <v>27</v>
      </c>
      <c r="D19997" t="s">
        <v>77134</v>
      </c>
      <c r="E19997" t="s">
        <v>29</v>
      </c>
      <c r="F19997" t="s">
        <v>41</v>
      </c>
      <c r="G19997" t="s">
        <v>42</v>
      </c>
      <c r="H19997">
        <v>0</v>
      </c>
      <c r="I19997">
        <v>0</v>
      </c>
      <c r="J19997">
        <v>0</v>
      </c>
      <c r="K19997" t="s">
        <v>77135</v>
      </c>
    </row>
    <row r="19998" spans="1:11" x14ac:dyDescent="0.3">
      <c r="A19998" t="s">
        <v>77136</v>
      </c>
      <c r="B19998" t="s">
        <v>77137</v>
      </c>
      <c r="C19998" t="s">
        <v>27</v>
      </c>
      <c r="D19998" t="s">
        <v>77138</v>
      </c>
      <c r="E19998" t="s">
        <v>29</v>
      </c>
      <c r="F19998" t="s">
        <v>41</v>
      </c>
      <c r="G19998" t="s">
        <v>42</v>
      </c>
      <c r="H19998">
        <v>0</v>
      </c>
      <c r="I19998">
        <v>0</v>
      </c>
      <c r="J19998">
        <v>0</v>
      </c>
      <c r="K19998" t="s">
        <v>77139</v>
      </c>
    </row>
    <row r="19999" spans="1:11" x14ac:dyDescent="0.3">
      <c r="A19999" t="s">
        <v>77140</v>
      </c>
      <c r="B19999" t="s">
        <v>77141</v>
      </c>
      <c r="C19999" t="s">
        <v>27</v>
      </c>
      <c r="D19999" t="s">
        <v>77142</v>
      </c>
      <c r="E19999" t="s">
        <v>29</v>
      </c>
      <c r="F19999" t="s">
        <v>41</v>
      </c>
      <c r="G19999" t="s">
        <v>42</v>
      </c>
      <c r="H19999">
        <v>0</v>
      </c>
      <c r="I19999">
        <v>0</v>
      </c>
      <c r="J19999">
        <v>0</v>
      </c>
      <c r="K19999" t="s">
        <v>77143</v>
      </c>
    </row>
    <row r="20000" spans="1:11" x14ac:dyDescent="0.3">
      <c r="A20000" t="s">
        <v>77144</v>
      </c>
      <c r="C20000" t="s">
        <v>27</v>
      </c>
      <c r="D20000" t="s">
        <v>77145</v>
      </c>
      <c r="E20000" t="s">
        <v>29</v>
      </c>
      <c r="F20000" t="s">
        <v>41</v>
      </c>
      <c r="G20000" t="s">
        <v>42</v>
      </c>
      <c r="H20000">
        <v>0</v>
      </c>
      <c r="I20000">
        <v>0</v>
      </c>
      <c r="J20000">
        <v>0</v>
      </c>
      <c r="K20000" t="s">
        <v>77146</v>
      </c>
    </row>
    <row r="20001" spans="1:11" x14ac:dyDescent="0.3">
      <c r="A20001" t="s">
        <v>77147</v>
      </c>
      <c r="B20001" t="s">
        <v>77148</v>
      </c>
      <c r="C20001" t="s">
        <v>20</v>
      </c>
      <c r="D20001" t="s">
        <v>77149</v>
      </c>
      <c r="E20001" t="s">
        <v>62177</v>
      </c>
      <c r="F20001" t="s">
        <v>7392</v>
      </c>
      <c r="G20001" t="s">
        <v>2721</v>
      </c>
      <c r="H20001">
        <v>0</v>
      </c>
      <c r="I20001">
        <v>0</v>
      </c>
      <c r="J20001">
        <v>0</v>
      </c>
      <c r="K20001" t="s">
        <v>77150</v>
      </c>
    </row>
    <row r="20002" spans="1:11" x14ac:dyDescent="0.3">
      <c r="A20002" t="s">
        <v>77151</v>
      </c>
      <c r="C20002" t="s">
        <v>27</v>
      </c>
      <c r="D20002" t="s">
        <v>77152</v>
      </c>
      <c r="E20002" t="s">
        <v>29</v>
      </c>
      <c r="F20002" t="s">
        <v>41</v>
      </c>
      <c r="G20002" t="s">
        <v>42</v>
      </c>
      <c r="H20002">
        <v>0</v>
      </c>
      <c r="I20002">
        <v>0</v>
      </c>
      <c r="J20002">
        <v>0</v>
      </c>
      <c r="K20002" t="s">
        <v>77153</v>
      </c>
    </row>
    <row r="20003" spans="1:11" x14ac:dyDescent="0.3">
      <c r="A20003" t="s">
        <v>77154</v>
      </c>
      <c r="C20003" t="s">
        <v>27</v>
      </c>
      <c r="D20003" t="s">
        <v>77155</v>
      </c>
      <c r="E20003" t="s">
        <v>29</v>
      </c>
      <c r="F20003" t="s">
        <v>41</v>
      </c>
      <c r="G20003" t="s">
        <v>42</v>
      </c>
      <c r="H20003">
        <v>0</v>
      </c>
      <c r="I20003">
        <v>0</v>
      </c>
      <c r="J20003">
        <v>0</v>
      </c>
      <c r="K20003" t="s">
        <v>77156</v>
      </c>
    </row>
    <row r="20004" spans="1:11" x14ac:dyDescent="0.3">
      <c r="A20004" t="s">
        <v>77157</v>
      </c>
      <c r="B20004" t="s">
        <v>77158</v>
      </c>
      <c r="C20004" t="s">
        <v>27</v>
      </c>
      <c r="D20004" t="s">
        <v>77159</v>
      </c>
      <c r="E20004" t="s">
        <v>29</v>
      </c>
      <c r="F20004" t="s">
        <v>41</v>
      </c>
      <c r="G20004" t="s">
        <v>42</v>
      </c>
      <c r="H20004">
        <v>0</v>
      </c>
      <c r="I20004">
        <v>0</v>
      </c>
      <c r="J20004">
        <v>0</v>
      </c>
      <c r="K20004" t="s">
        <v>77160</v>
      </c>
    </row>
    <row r="20005" spans="1:11" x14ac:dyDescent="0.3">
      <c r="A20005" t="s">
        <v>77161</v>
      </c>
      <c r="B20005" t="s">
        <v>77162</v>
      </c>
      <c r="C20005" t="s">
        <v>27</v>
      </c>
      <c r="D20005" t="s">
        <v>77163</v>
      </c>
      <c r="E20005" t="s">
        <v>29</v>
      </c>
      <c r="F20005" t="s">
        <v>41</v>
      </c>
      <c r="G20005" t="s">
        <v>42</v>
      </c>
      <c r="H20005">
        <v>0</v>
      </c>
      <c r="I20005">
        <v>0</v>
      </c>
      <c r="J20005">
        <v>0</v>
      </c>
      <c r="K20005" t="s">
        <v>77164</v>
      </c>
    </row>
    <row r="20006" spans="1:11" x14ac:dyDescent="0.3">
      <c r="A20006" t="s">
        <v>77165</v>
      </c>
      <c r="C20006" t="s">
        <v>27</v>
      </c>
      <c r="D20006" t="s">
        <v>40197</v>
      </c>
      <c r="E20006" t="s">
        <v>29</v>
      </c>
      <c r="F20006" t="s">
        <v>41</v>
      </c>
      <c r="G20006" t="s">
        <v>42</v>
      </c>
      <c r="H20006">
        <v>0</v>
      </c>
      <c r="I20006">
        <v>0</v>
      </c>
      <c r="J20006">
        <v>0</v>
      </c>
      <c r="K20006" t="s">
        <v>77166</v>
      </c>
    </row>
    <row r="20007" spans="1:11" x14ac:dyDescent="0.3">
      <c r="A20007" t="s">
        <v>77167</v>
      </c>
      <c r="B20007" t="s">
        <v>77168</v>
      </c>
      <c r="C20007" t="s">
        <v>27</v>
      </c>
      <c r="D20007" t="s">
        <v>77169</v>
      </c>
      <c r="E20007" t="s">
        <v>29</v>
      </c>
      <c r="F20007" t="s">
        <v>41</v>
      </c>
      <c r="G20007" t="s">
        <v>42</v>
      </c>
      <c r="H20007">
        <v>0</v>
      </c>
      <c r="I20007">
        <v>0</v>
      </c>
      <c r="J20007">
        <v>0</v>
      </c>
      <c r="K20007" t="s">
        <v>77170</v>
      </c>
    </row>
    <row r="20008" spans="1:11" x14ac:dyDescent="0.3">
      <c r="A20008" t="s">
        <v>77171</v>
      </c>
      <c r="C20008" t="s">
        <v>27</v>
      </c>
      <c r="D20008" t="s">
        <v>77172</v>
      </c>
      <c r="E20008" t="s">
        <v>29</v>
      </c>
      <c r="F20008" t="s">
        <v>41</v>
      </c>
      <c r="G20008" t="s">
        <v>42</v>
      </c>
      <c r="H20008">
        <v>0</v>
      </c>
      <c r="I20008">
        <v>0</v>
      </c>
      <c r="J20008">
        <v>0</v>
      </c>
      <c r="K20008" t="s">
        <v>77173</v>
      </c>
    </row>
    <row r="20009" spans="1:11" x14ac:dyDescent="0.3">
      <c r="A20009" t="s">
        <v>77174</v>
      </c>
      <c r="B20009" t="s">
        <v>77175</v>
      </c>
      <c r="C20009" t="s">
        <v>27</v>
      </c>
      <c r="D20009" t="s">
        <v>77176</v>
      </c>
      <c r="E20009" t="s">
        <v>29</v>
      </c>
      <c r="F20009" t="s">
        <v>41</v>
      </c>
      <c r="G20009" t="s">
        <v>42</v>
      </c>
      <c r="H20009">
        <v>0</v>
      </c>
      <c r="I20009">
        <v>0</v>
      </c>
      <c r="J20009">
        <v>0</v>
      </c>
      <c r="K20009" t="s">
        <v>77177</v>
      </c>
    </row>
    <row r="20010" spans="1:11" x14ac:dyDescent="0.3">
      <c r="A20010" t="s">
        <v>77178</v>
      </c>
      <c r="C20010" t="s">
        <v>27</v>
      </c>
      <c r="D20010" t="s">
        <v>77179</v>
      </c>
      <c r="E20010" t="s">
        <v>29</v>
      </c>
      <c r="F20010" t="s">
        <v>41</v>
      </c>
      <c r="G20010" t="s">
        <v>42</v>
      </c>
      <c r="H20010">
        <v>0</v>
      </c>
      <c r="I20010">
        <v>0</v>
      </c>
      <c r="J20010">
        <v>0</v>
      </c>
      <c r="K20010" t="s">
        <v>77180</v>
      </c>
    </row>
    <row r="20011" spans="1:11" x14ac:dyDescent="0.3">
      <c r="A20011" t="s">
        <v>77181</v>
      </c>
      <c r="B20011" t="s">
        <v>77182</v>
      </c>
      <c r="C20011" t="s">
        <v>20</v>
      </c>
      <c r="D20011" t="s">
        <v>77183</v>
      </c>
      <c r="E20011" t="s">
        <v>62177</v>
      </c>
      <c r="F20011" t="s">
        <v>26675</v>
      </c>
      <c r="G20011" t="s">
        <v>42</v>
      </c>
      <c r="H20011">
        <v>0</v>
      </c>
      <c r="I20011">
        <v>0</v>
      </c>
      <c r="J20011">
        <v>0</v>
      </c>
      <c r="K20011" t="s">
        <v>77184</v>
      </c>
    </row>
    <row r="20012" spans="1:11" x14ac:dyDescent="0.3">
      <c r="A20012" t="s">
        <v>77185</v>
      </c>
      <c r="C20012" t="s">
        <v>27</v>
      </c>
      <c r="D20012" t="s">
        <v>77186</v>
      </c>
      <c r="E20012" t="s">
        <v>29</v>
      </c>
      <c r="F20012" t="s">
        <v>41</v>
      </c>
      <c r="G20012" t="s">
        <v>42</v>
      </c>
      <c r="H20012">
        <v>0</v>
      </c>
      <c r="I20012">
        <v>0</v>
      </c>
      <c r="J20012">
        <v>0</v>
      </c>
      <c r="K20012" t="s">
        <v>77187</v>
      </c>
    </row>
    <row r="20013" spans="1:11" x14ac:dyDescent="0.3">
      <c r="A20013" t="s">
        <v>77188</v>
      </c>
      <c r="B20013" t="s">
        <v>77189</v>
      </c>
      <c r="C20013" t="s">
        <v>27</v>
      </c>
      <c r="D20013" t="s">
        <v>77190</v>
      </c>
      <c r="E20013" t="s">
        <v>29</v>
      </c>
      <c r="F20013" t="s">
        <v>41</v>
      </c>
      <c r="G20013" t="s">
        <v>42</v>
      </c>
      <c r="H20013">
        <v>0</v>
      </c>
      <c r="I20013">
        <v>0</v>
      </c>
      <c r="J20013">
        <v>0</v>
      </c>
      <c r="K20013" t="s">
        <v>77191</v>
      </c>
    </row>
    <row r="20014" spans="1:11" x14ac:dyDescent="0.3">
      <c r="A20014" t="s">
        <v>77192</v>
      </c>
      <c r="C20014" t="s">
        <v>27</v>
      </c>
      <c r="D20014" t="s">
        <v>77193</v>
      </c>
      <c r="E20014" t="s">
        <v>29</v>
      </c>
      <c r="F20014" t="s">
        <v>41</v>
      </c>
      <c r="G20014" t="s">
        <v>42</v>
      </c>
      <c r="H20014">
        <v>0</v>
      </c>
      <c r="I20014">
        <v>0</v>
      </c>
      <c r="J20014">
        <v>0</v>
      </c>
      <c r="K20014" t="s">
        <v>77194</v>
      </c>
    </row>
    <row r="20015" spans="1:11" x14ac:dyDescent="0.3">
      <c r="A20015" t="s">
        <v>77195</v>
      </c>
      <c r="C20015" t="s">
        <v>27</v>
      </c>
      <c r="D20015" t="s">
        <v>77196</v>
      </c>
      <c r="E20015" t="s">
        <v>29</v>
      </c>
      <c r="F20015" t="s">
        <v>41</v>
      </c>
      <c r="G20015" t="s">
        <v>42</v>
      </c>
      <c r="H20015">
        <v>0</v>
      </c>
      <c r="I20015">
        <v>0</v>
      </c>
      <c r="J20015">
        <v>0</v>
      </c>
      <c r="K20015" t="s">
        <v>77197</v>
      </c>
    </row>
    <row r="20016" spans="1:11" x14ac:dyDescent="0.3">
      <c r="A20016" t="s">
        <v>77198</v>
      </c>
      <c r="B20016" t="s">
        <v>77199</v>
      </c>
      <c r="C20016" t="s">
        <v>27</v>
      </c>
      <c r="D20016" t="s">
        <v>77200</v>
      </c>
      <c r="E20016" t="s">
        <v>29</v>
      </c>
      <c r="F20016" t="s">
        <v>41</v>
      </c>
      <c r="G20016" t="s">
        <v>42</v>
      </c>
      <c r="H20016">
        <v>0</v>
      </c>
      <c r="I20016">
        <v>0</v>
      </c>
      <c r="J20016">
        <v>0</v>
      </c>
      <c r="K20016" t="s">
        <v>77201</v>
      </c>
    </row>
    <row r="20017" spans="1:11" x14ac:dyDescent="0.3">
      <c r="A20017" t="s">
        <v>77202</v>
      </c>
      <c r="B20017" t="s">
        <v>77203</v>
      </c>
      <c r="C20017" t="s">
        <v>27</v>
      </c>
      <c r="D20017" t="s">
        <v>77204</v>
      </c>
      <c r="E20017" t="s">
        <v>29</v>
      </c>
      <c r="F20017" t="s">
        <v>41</v>
      </c>
      <c r="G20017" t="s">
        <v>42</v>
      </c>
      <c r="H20017">
        <v>0</v>
      </c>
      <c r="I20017">
        <v>0</v>
      </c>
      <c r="J20017">
        <v>0</v>
      </c>
      <c r="K20017" t="s">
        <v>77205</v>
      </c>
    </row>
    <row r="20018" spans="1:11" x14ac:dyDescent="0.3">
      <c r="A20018" t="s">
        <v>77206</v>
      </c>
      <c r="C20018" t="s">
        <v>27</v>
      </c>
      <c r="D20018" t="s">
        <v>77207</v>
      </c>
      <c r="E20018" t="s">
        <v>29</v>
      </c>
      <c r="F20018" t="s">
        <v>41</v>
      </c>
      <c r="G20018" t="s">
        <v>42</v>
      </c>
      <c r="H20018">
        <v>0</v>
      </c>
      <c r="I20018">
        <v>0</v>
      </c>
      <c r="J20018">
        <v>0</v>
      </c>
      <c r="K20018" t="s">
        <v>77208</v>
      </c>
    </row>
    <row r="20019" spans="1:11" x14ac:dyDescent="0.3">
      <c r="A20019" t="s">
        <v>77209</v>
      </c>
      <c r="C20019" t="s">
        <v>27</v>
      </c>
      <c r="D20019" t="s">
        <v>77210</v>
      </c>
      <c r="E20019" t="s">
        <v>29</v>
      </c>
      <c r="F20019" t="s">
        <v>41</v>
      </c>
      <c r="G20019" t="s">
        <v>42</v>
      </c>
      <c r="H20019">
        <v>0</v>
      </c>
      <c r="I20019">
        <v>0</v>
      </c>
      <c r="J20019">
        <v>0</v>
      </c>
      <c r="K20019" t="s">
        <v>77211</v>
      </c>
    </row>
    <row r="20020" spans="1:11" x14ac:dyDescent="0.3">
      <c r="A20020" t="s">
        <v>77212</v>
      </c>
      <c r="C20020" t="s">
        <v>27</v>
      </c>
      <c r="D20020" t="s">
        <v>77213</v>
      </c>
      <c r="E20020" t="s">
        <v>29</v>
      </c>
      <c r="F20020" t="s">
        <v>41</v>
      </c>
      <c r="G20020" t="s">
        <v>42</v>
      </c>
      <c r="H20020">
        <v>0</v>
      </c>
      <c r="I20020">
        <v>0</v>
      </c>
      <c r="J20020">
        <v>0</v>
      </c>
      <c r="K20020" t="s">
        <v>77214</v>
      </c>
    </row>
    <row r="20021" spans="1:11" x14ac:dyDescent="0.3">
      <c r="A20021" t="s">
        <v>77215</v>
      </c>
      <c r="B20021" t="s">
        <v>77216</v>
      </c>
      <c r="C20021" t="s">
        <v>27</v>
      </c>
      <c r="D20021" t="s">
        <v>77217</v>
      </c>
      <c r="E20021" t="s">
        <v>29</v>
      </c>
      <c r="F20021" t="s">
        <v>41</v>
      </c>
      <c r="G20021" t="s">
        <v>42</v>
      </c>
      <c r="H20021">
        <v>0</v>
      </c>
      <c r="I20021">
        <v>0</v>
      </c>
      <c r="J20021">
        <v>0</v>
      </c>
      <c r="K20021" t="s">
        <v>77218</v>
      </c>
    </row>
    <row r="20022" spans="1:11" x14ac:dyDescent="0.3">
      <c r="A20022" t="s">
        <v>77219</v>
      </c>
      <c r="B20022" t="s">
        <v>77220</v>
      </c>
      <c r="C20022" t="s">
        <v>13</v>
      </c>
      <c r="D20022" t="s">
        <v>77221</v>
      </c>
      <c r="E20022" t="s">
        <v>15</v>
      </c>
      <c r="F20022" t="s">
        <v>16</v>
      </c>
      <c r="G20022" t="s">
        <v>4386</v>
      </c>
      <c r="H20022">
        <v>0</v>
      </c>
      <c r="I20022">
        <v>0</v>
      </c>
      <c r="J20022">
        <v>0</v>
      </c>
      <c r="K20022" t="s">
        <v>77222</v>
      </c>
    </row>
    <row r="20023" spans="1:11" x14ac:dyDescent="0.3">
      <c r="A20023" t="s">
        <v>77223</v>
      </c>
      <c r="B20023" t="s">
        <v>77224</v>
      </c>
      <c r="C20023" t="s">
        <v>20</v>
      </c>
      <c r="D20023" t="s">
        <v>77225</v>
      </c>
      <c r="E20023" t="s">
        <v>62177</v>
      </c>
      <c r="F20023" t="s">
        <v>77226</v>
      </c>
      <c r="G20023" t="s">
        <v>42</v>
      </c>
      <c r="H20023">
        <v>0</v>
      </c>
      <c r="I20023">
        <v>0</v>
      </c>
      <c r="J20023">
        <v>0</v>
      </c>
      <c r="K20023" t="s">
        <v>77227</v>
      </c>
    </row>
    <row r="20024" spans="1:11" x14ac:dyDescent="0.3">
      <c r="A20024" t="s">
        <v>77228</v>
      </c>
      <c r="C20024" t="s">
        <v>27</v>
      </c>
      <c r="D20024" t="s">
        <v>77229</v>
      </c>
      <c r="E20024" t="s">
        <v>29</v>
      </c>
      <c r="F20024" t="s">
        <v>41</v>
      </c>
      <c r="G20024" t="s">
        <v>42</v>
      </c>
      <c r="H20024">
        <v>0</v>
      </c>
      <c r="I20024">
        <v>0</v>
      </c>
      <c r="J20024">
        <v>0</v>
      </c>
      <c r="K20024" t="s">
        <v>77230</v>
      </c>
    </row>
    <row r="20025" spans="1:11" x14ac:dyDescent="0.3">
      <c r="A20025" t="s">
        <v>77231</v>
      </c>
      <c r="B20025" t="s">
        <v>77232</v>
      </c>
      <c r="C20025" t="s">
        <v>27</v>
      </c>
      <c r="D20025" t="s">
        <v>77233</v>
      </c>
      <c r="E20025" t="s">
        <v>29</v>
      </c>
      <c r="F20025" t="s">
        <v>41</v>
      </c>
      <c r="G20025" t="s">
        <v>42</v>
      </c>
      <c r="H20025">
        <v>0</v>
      </c>
      <c r="I20025">
        <v>0</v>
      </c>
      <c r="J20025">
        <v>0</v>
      </c>
      <c r="K20025" t="s">
        <v>77234</v>
      </c>
    </row>
    <row r="20026" spans="1:11" x14ac:dyDescent="0.3">
      <c r="A20026" t="s">
        <v>77235</v>
      </c>
      <c r="B20026" t="s">
        <v>77236</v>
      </c>
      <c r="C20026" t="s">
        <v>27</v>
      </c>
      <c r="D20026" t="s">
        <v>77237</v>
      </c>
      <c r="E20026" t="s">
        <v>29</v>
      </c>
      <c r="F20026" t="s">
        <v>41</v>
      </c>
      <c r="G20026" t="s">
        <v>42</v>
      </c>
      <c r="H20026">
        <v>0</v>
      </c>
      <c r="I20026">
        <v>0</v>
      </c>
      <c r="J20026">
        <v>0</v>
      </c>
      <c r="K20026" t="s">
        <v>77238</v>
      </c>
    </row>
    <row r="20027" spans="1:11" x14ac:dyDescent="0.3">
      <c r="A20027" t="s">
        <v>77239</v>
      </c>
      <c r="C20027" t="s">
        <v>27</v>
      </c>
      <c r="D20027" t="s">
        <v>77240</v>
      </c>
      <c r="E20027" t="s">
        <v>29</v>
      </c>
      <c r="F20027" t="s">
        <v>41</v>
      </c>
      <c r="G20027" t="s">
        <v>42</v>
      </c>
      <c r="H20027">
        <v>0</v>
      </c>
      <c r="I20027">
        <v>0</v>
      </c>
      <c r="J20027">
        <v>0</v>
      </c>
      <c r="K20027" t="s">
        <v>77241</v>
      </c>
    </row>
    <row r="20028" spans="1:11" x14ac:dyDescent="0.3">
      <c r="A20028" t="s">
        <v>77242</v>
      </c>
      <c r="B20028" t="s">
        <v>77243</v>
      </c>
      <c r="C20028" t="s">
        <v>27</v>
      </c>
      <c r="D20028" t="s">
        <v>77244</v>
      </c>
      <c r="E20028" t="s">
        <v>29</v>
      </c>
      <c r="F20028" t="s">
        <v>41</v>
      </c>
      <c r="G20028" t="s">
        <v>42</v>
      </c>
      <c r="H20028">
        <v>0</v>
      </c>
      <c r="I20028">
        <v>0</v>
      </c>
      <c r="J20028">
        <v>0</v>
      </c>
      <c r="K20028" t="s">
        <v>77245</v>
      </c>
    </row>
    <row r="20029" spans="1:11" x14ac:dyDescent="0.3">
      <c r="A20029" t="s">
        <v>77246</v>
      </c>
      <c r="B20029" t="s">
        <v>77247</v>
      </c>
      <c r="C20029" t="s">
        <v>20</v>
      </c>
      <c r="D20029" t="s">
        <v>77248</v>
      </c>
      <c r="E20029" t="s">
        <v>71202</v>
      </c>
      <c r="F20029" t="s">
        <v>1148</v>
      </c>
      <c r="G20029" t="s">
        <v>42</v>
      </c>
      <c r="H20029">
        <v>0</v>
      </c>
      <c r="I20029">
        <v>0</v>
      </c>
      <c r="J20029">
        <v>0</v>
      </c>
      <c r="K20029" t="s">
        <v>77249</v>
      </c>
    </row>
    <row r="20030" spans="1:11" x14ac:dyDescent="0.3">
      <c r="A20030" t="s">
        <v>77250</v>
      </c>
      <c r="C20030" t="s">
        <v>27</v>
      </c>
      <c r="D20030" t="s">
        <v>77251</v>
      </c>
      <c r="E20030" t="s">
        <v>29</v>
      </c>
      <c r="F20030" t="s">
        <v>41</v>
      </c>
      <c r="G20030" t="s">
        <v>42</v>
      </c>
      <c r="H20030">
        <v>0</v>
      </c>
      <c r="I20030">
        <v>0</v>
      </c>
      <c r="J20030">
        <v>0</v>
      </c>
      <c r="K20030" t="s">
        <v>77252</v>
      </c>
    </row>
    <row r="20031" spans="1:11" x14ac:dyDescent="0.3">
      <c r="A20031" t="s">
        <v>77253</v>
      </c>
      <c r="C20031" t="s">
        <v>27</v>
      </c>
      <c r="D20031" t="s">
        <v>77254</v>
      </c>
      <c r="E20031" t="s">
        <v>29</v>
      </c>
      <c r="F20031" t="s">
        <v>41</v>
      </c>
      <c r="G20031" t="s">
        <v>42</v>
      </c>
      <c r="H20031">
        <v>0</v>
      </c>
      <c r="I20031">
        <v>0</v>
      </c>
      <c r="J20031">
        <v>0</v>
      </c>
      <c r="K20031" t="s">
        <v>77255</v>
      </c>
    </row>
    <row r="20032" spans="1:11" x14ac:dyDescent="0.3">
      <c r="A20032" t="s">
        <v>77256</v>
      </c>
      <c r="B20032" t="s">
        <v>77257</v>
      </c>
      <c r="C20032" t="s">
        <v>27</v>
      </c>
      <c r="D20032" t="s">
        <v>77258</v>
      </c>
      <c r="E20032" t="s">
        <v>29</v>
      </c>
      <c r="F20032" t="s">
        <v>16</v>
      </c>
      <c r="G20032" t="s">
        <v>8162</v>
      </c>
      <c r="H20032">
        <v>0</v>
      </c>
      <c r="I20032">
        <v>0</v>
      </c>
      <c r="J20032">
        <v>0</v>
      </c>
      <c r="K20032" t="s">
        <v>77259</v>
      </c>
    </row>
    <row r="20033" spans="1:11" x14ac:dyDescent="0.3">
      <c r="A20033" t="s">
        <v>77260</v>
      </c>
      <c r="B20033" t="s">
        <v>77261</v>
      </c>
      <c r="C20033" t="s">
        <v>27</v>
      </c>
      <c r="D20033" t="s">
        <v>77262</v>
      </c>
      <c r="E20033" t="s">
        <v>29</v>
      </c>
      <c r="F20033" t="s">
        <v>41</v>
      </c>
      <c r="G20033" t="s">
        <v>42</v>
      </c>
      <c r="H20033">
        <v>0</v>
      </c>
      <c r="I20033">
        <v>0</v>
      </c>
      <c r="J20033">
        <v>0</v>
      </c>
      <c r="K20033" t="s">
        <v>77263</v>
      </c>
    </row>
    <row r="20034" spans="1:11" x14ac:dyDescent="0.3">
      <c r="A20034" t="s">
        <v>77264</v>
      </c>
      <c r="B20034" t="s">
        <v>77265</v>
      </c>
      <c r="C20034" t="s">
        <v>27</v>
      </c>
      <c r="D20034" t="s">
        <v>77266</v>
      </c>
      <c r="E20034" t="s">
        <v>29</v>
      </c>
      <c r="F20034" t="s">
        <v>41</v>
      </c>
      <c r="G20034" t="s">
        <v>42</v>
      </c>
      <c r="H20034">
        <v>0</v>
      </c>
      <c r="I20034">
        <v>0</v>
      </c>
      <c r="J20034">
        <v>0</v>
      </c>
      <c r="K20034" t="s">
        <v>77267</v>
      </c>
    </row>
    <row r="20035" spans="1:11" x14ac:dyDescent="0.3">
      <c r="A20035" t="s">
        <v>77268</v>
      </c>
      <c r="B20035" t="s">
        <v>77269</v>
      </c>
      <c r="C20035" t="s">
        <v>20</v>
      </c>
      <c r="D20035" t="s">
        <v>77270</v>
      </c>
      <c r="E20035" t="s">
        <v>71202</v>
      </c>
      <c r="F20035" t="s">
        <v>6128</v>
      </c>
      <c r="G20035" t="s">
        <v>42</v>
      </c>
      <c r="H20035">
        <v>0</v>
      </c>
      <c r="I20035">
        <v>0</v>
      </c>
      <c r="J20035">
        <v>0</v>
      </c>
      <c r="K20035" t="s">
        <v>77271</v>
      </c>
    </row>
    <row r="20036" spans="1:11" x14ac:dyDescent="0.3">
      <c r="A20036" t="s">
        <v>77272</v>
      </c>
      <c r="B20036" t="s">
        <v>77273</v>
      </c>
      <c r="C20036" t="s">
        <v>27</v>
      </c>
      <c r="D20036" t="s">
        <v>77274</v>
      </c>
      <c r="E20036" t="s">
        <v>29</v>
      </c>
      <c r="F20036" t="s">
        <v>41</v>
      </c>
      <c r="G20036" t="s">
        <v>42</v>
      </c>
      <c r="H20036">
        <v>0</v>
      </c>
      <c r="I20036">
        <v>0</v>
      </c>
      <c r="J20036">
        <v>0</v>
      </c>
      <c r="K20036" t="s">
        <v>77275</v>
      </c>
    </row>
    <row r="20037" spans="1:11" x14ac:dyDescent="0.3">
      <c r="A20037" t="s">
        <v>77276</v>
      </c>
      <c r="B20037" t="s">
        <v>77277</v>
      </c>
      <c r="C20037" t="s">
        <v>27</v>
      </c>
      <c r="D20037" t="s">
        <v>77278</v>
      </c>
      <c r="E20037" t="s">
        <v>29</v>
      </c>
      <c r="F20037" t="s">
        <v>41</v>
      </c>
      <c r="G20037" t="s">
        <v>42</v>
      </c>
      <c r="H20037">
        <v>0</v>
      </c>
      <c r="I20037">
        <v>0</v>
      </c>
      <c r="J20037">
        <v>0</v>
      </c>
      <c r="K20037" t="s">
        <v>77279</v>
      </c>
    </row>
    <row r="20038" spans="1:11" x14ac:dyDescent="0.3">
      <c r="A20038" t="s">
        <v>77280</v>
      </c>
      <c r="C20038" t="s">
        <v>27</v>
      </c>
      <c r="D20038" t="s">
        <v>77281</v>
      </c>
      <c r="E20038" t="s">
        <v>29</v>
      </c>
      <c r="F20038" t="s">
        <v>41</v>
      </c>
      <c r="G20038" t="s">
        <v>42</v>
      </c>
      <c r="H20038">
        <v>0</v>
      </c>
      <c r="I20038">
        <v>0</v>
      </c>
      <c r="J20038">
        <v>0</v>
      </c>
      <c r="K20038" t="s">
        <v>77282</v>
      </c>
    </row>
    <row r="20039" spans="1:11" x14ac:dyDescent="0.3">
      <c r="A20039" t="s">
        <v>77283</v>
      </c>
      <c r="B20039" t="s">
        <v>77284</v>
      </c>
      <c r="C20039" t="s">
        <v>27</v>
      </c>
      <c r="D20039" t="s">
        <v>77285</v>
      </c>
      <c r="E20039" t="s">
        <v>29</v>
      </c>
      <c r="F20039" t="s">
        <v>41</v>
      </c>
      <c r="G20039" t="s">
        <v>42</v>
      </c>
      <c r="H20039">
        <v>0</v>
      </c>
      <c r="I20039">
        <v>0</v>
      </c>
      <c r="J20039">
        <v>0</v>
      </c>
      <c r="K20039" t="s">
        <v>77286</v>
      </c>
    </row>
    <row r="20040" spans="1:11" x14ac:dyDescent="0.3">
      <c r="A20040" t="s">
        <v>77287</v>
      </c>
      <c r="C20040" t="s">
        <v>27</v>
      </c>
      <c r="D20040" t="s">
        <v>77288</v>
      </c>
      <c r="E20040" t="s">
        <v>29</v>
      </c>
      <c r="F20040" t="s">
        <v>41</v>
      </c>
      <c r="G20040" t="s">
        <v>42</v>
      </c>
      <c r="H20040">
        <v>0</v>
      </c>
      <c r="I20040">
        <v>0</v>
      </c>
      <c r="J20040">
        <v>0</v>
      </c>
      <c r="K20040" t="s">
        <v>77289</v>
      </c>
    </row>
    <row r="20041" spans="1:11" x14ac:dyDescent="0.3">
      <c r="A20041" t="s">
        <v>77290</v>
      </c>
      <c r="C20041" t="s">
        <v>27</v>
      </c>
      <c r="D20041" t="s">
        <v>77254</v>
      </c>
      <c r="E20041" t="s">
        <v>29</v>
      </c>
      <c r="F20041" t="s">
        <v>41</v>
      </c>
      <c r="G20041" t="s">
        <v>42</v>
      </c>
      <c r="H20041">
        <v>0</v>
      </c>
      <c r="I20041">
        <v>0</v>
      </c>
      <c r="J20041">
        <v>0</v>
      </c>
      <c r="K20041" t="s">
        <v>77291</v>
      </c>
    </row>
    <row r="20042" spans="1:11" x14ac:dyDescent="0.3">
      <c r="A20042" t="s">
        <v>77292</v>
      </c>
      <c r="B20042" t="s">
        <v>77033</v>
      </c>
      <c r="C20042" t="s">
        <v>27</v>
      </c>
      <c r="D20042" t="s">
        <v>77293</v>
      </c>
      <c r="E20042" t="s">
        <v>29</v>
      </c>
      <c r="F20042" t="s">
        <v>41</v>
      </c>
      <c r="G20042" t="s">
        <v>42</v>
      </c>
      <c r="H20042">
        <v>0</v>
      </c>
      <c r="I20042">
        <v>0</v>
      </c>
      <c r="J20042">
        <v>0</v>
      </c>
      <c r="K20042" t="s">
        <v>77294</v>
      </c>
    </row>
    <row r="20043" spans="1:11" x14ac:dyDescent="0.3">
      <c r="A20043" t="s">
        <v>77295</v>
      </c>
      <c r="B20043" t="s">
        <v>77296</v>
      </c>
      <c r="C20043" t="s">
        <v>27</v>
      </c>
      <c r="D20043" t="s">
        <v>77297</v>
      </c>
      <c r="E20043" t="s">
        <v>29</v>
      </c>
      <c r="F20043" t="s">
        <v>41</v>
      </c>
      <c r="G20043" t="s">
        <v>42</v>
      </c>
      <c r="H20043">
        <v>0</v>
      </c>
      <c r="I20043">
        <v>0</v>
      </c>
      <c r="J20043">
        <v>0</v>
      </c>
      <c r="K20043" t="s">
        <v>77298</v>
      </c>
    </row>
    <row r="20044" spans="1:11" x14ac:dyDescent="0.3">
      <c r="A20044" t="s">
        <v>77299</v>
      </c>
      <c r="B20044" t="s">
        <v>77300</v>
      </c>
      <c r="C20044" t="s">
        <v>27</v>
      </c>
      <c r="D20044" t="s">
        <v>77301</v>
      </c>
      <c r="E20044" t="s">
        <v>29</v>
      </c>
      <c r="F20044" t="s">
        <v>41</v>
      </c>
      <c r="G20044" t="s">
        <v>42</v>
      </c>
      <c r="H20044">
        <v>0</v>
      </c>
      <c r="I20044">
        <v>0</v>
      </c>
      <c r="J20044">
        <v>0</v>
      </c>
      <c r="K20044" t="s">
        <v>77302</v>
      </c>
    </row>
    <row r="20045" spans="1:11" x14ac:dyDescent="0.3">
      <c r="A20045" t="s">
        <v>77303</v>
      </c>
      <c r="B20045" t="s">
        <v>77037</v>
      </c>
      <c r="C20045" t="s">
        <v>27</v>
      </c>
      <c r="D20045" t="s">
        <v>77304</v>
      </c>
      <c r="E20045" t="s">
        <v>29</v>
      </c>
      <c r="F20045" t="s">
        <v>41</v>
      </c>
      <c r="G20045" t="s">
        <v>42</v>
      </c>
      <c r="H20045">
        <v>0</v>
      </c>
      <c r="I20045">
        <v>0</v>
      </c>
      <c r="J20045">
        <v>0</v>
      </c>
      <c r="K20045" t="s">
        <v>77305</v>
      </c>
    </row>
    <row r="20046" spans="1:11" x14ac:dyDescent="0.3">
      <c r="A20046" t="s">
        <v>77306</v>
      </c>
      <c r="B20046" t="s">
        <v>77307</v>
      </c>
      <c r="C20046" t="s">
        <v>27</v>
      </c>
      <c r="D20046" t="s">
        <v>77308</v>
      </c>
      <c r="E20046" t="s">
        <v>29</v>
      </c>
      <c r="F20046" t="s">
        <v>41</v>
      </c>
      <c r="G20046" t="s">
        <v>42</v>
      </c>
      <c r="H20046">
        <v>0</v>
      </c>
      <c r="I20046">
        <v>0</v>
      </c>
      <c r="J20046">
        <v>0</v>
      </c>
      <c r="K20046" t="s">
        <v>77309</v>
      </c>
    </row>
    <row r="20047" spans="1:11" x14ac:dyDescent="0.3">
      <c r="A20047" t="s">
        <v>77310</v>
      </c>
      <c r="B20047" t="s">
        <v>77311</v>
      </c>
      <c r="C20047" t="s">
        <v>27</v>
      </c>
      <c r="D20047" t="s">
        <v>77312</v>
      </c>
      <c r="E20047" t="s">
        <v>29</v>
      </c>
      <c r="F20047" t="s">
        <v>41</v>
      </c>
      <c r="G20047" t="s">
        <v>42</v>
      </c>
      <c r="H20047">
        <v>0</v>
      </c>
      <c r="I20047">
        <v>0</v>
      </c>
      <c r="J20047">
        <v>0</v>
      </c>
      <c r="K20047" t="s">
        <v>77313</v>
      </c>
    </row>
    <row r="20048" spans="1:11" x14ac:dyDescent="0.3">
      <c r="A20048" t="s">
        <v>77314</v>
      </c>
      <c r="B20048" t="s">
        <v>77315</v>
      </c>
      <c r="C20048" t="s">
        <v>27</v>
      </c>
      <c r="D20048" t="s">
        <v>77316</v>
      </c>
      <c r="E20048" t="s">
        <v>29</v>
      </c>
      <c r="F20048" t="s">
        <v>41</v>
      </c>
      <c r="G20048" t="s">
        <v>42</v>
      </c>
      <c r="H20048">
        <v>0</v>
      </c>
      <c r="I20048">
        <v>0</v>
      </c>
      <c r="J20048">
        <v>0</v>
      </c>
      <c r="K20048" t="s">
        <v>77317</v>
      </c>
    </row>
    <row r="20049" spans="1:11" x14ac:dyDescent="0.3">
      <c r="A20049" t="s">
        <v>77318</v>
      </c>
      <c r="B20049" t="s">
        <v>77319</v>
      </c>
      <c r="C20049" t="s">
        <v>27</v>
      </c>
      <c r="D20049" t="s">
        <v>77320</v>
      </c>
      <c r="E20049" t="s">
        <v>29</v>
      </c>
      <c r="F20049" t="s">
        <v>41</v>
      </c>
      <c r="G20049" t="s">
        <v>42</v>
      </c>
      <c r="H20049">
        <v>0</v>
      </c>
      <c r="I20049">
        <v>0</v>
      </c>
      <c r="J20049">
        <v>0</v>
      </c>
      <c r="K20049" t="s">
        <v>77321</v>
      </c>
    </row>
    <row r="20050" spans="1:11" x14ac:dyDescent="0.3">
      <c r="A20050" t="s">
        <v>77322</v>
      </c>
      <c r="B20050" t="s">
        <v>77323</v>
      </c>
      <c r="C20050" t="s">
        <v>27</v>
      </c>
      <c r="D20050" t="s">
        <v>77324</v>
      </c>
      <c r="E20050" t="s">
        <v>29</v>
      </c>
      <c r="F20050" t="s">
        <v>41</v>
      </c>
      <c r="G20050" t="s">
        <v>42</v>
      </c>
      <c r="H20050">
        <v>0</v>
      </c>
      <c r="I20050">
        <v>0</v>
      </c>
      <c r="J20050">
        <v>0</v>
      </c>
      <c r="K20050" t="s">
        <v>77325</v>
      </c>
    </row>
    <row r="20051" spans="1:11" x14ac:dyDescent="0.3">
      <c r="A20051" t="s">
        <v>77326</v>
      </c>
      <c r="B20051" t="s">
        <v>77327</v>
      </c>
      <c r="C20051" t="s">
        <v>27</v>
      </c>
      <c r="D20051" t="s">
        <v>77328</v>
      </c>
      <c r="E20051" t="s">
        <v>29</v>
      </c>
      <c r="F20051" t="s">
        <v>16</v>
      </c>
      <c r="G20051" t="s">
        <v>594</v>
      </c>
      <c r="H20051">
        <v>0</v>
      </c>
      <c r="I20051">
        <v>0</v>
      </c>
      <c r="J20051">
        <v>0</v>
      </c>
      <c r="K20051" t="s">
        <v>77329</v>
      </c>
    </row>
    <row r="20052" spans="1:11" x14ac:dyDescent="0.3">
      <c r="A20052" t="s">
        <v>77330</v>
      </c>
      <c r="B20052" t="s">
        <v>77331</v>
      </c>
      <c r="C20052" t="s">
        <v>20</v>
      </c>
      <c r="D20052" t="s">
        <v>77332</v>
      </c>
      <c r="E20052" t="s">
        <v>71202</v>
      </c>
      <c r="F20052" t="s">
        <v>16</v>
      </c>
      <c r="G20052" t="s">
        <v>717</v>
      </c>
      <c r="H20052">
        <v>0</v>
      </c>
      <c r="I20052">
        <v>0</v>
      </c>
      <c r="J20052">
        <v>0</v>
      </c>
      <c r="K20052" t="s">
        <v>77333</v>
      </c>
    </row>
    <row r="20053" spans="1:11" x14ac:dyDescent="0.3">
      <c r="A20053" t="s">
        <v>77334</v>
      </c>
      <c r="B20053" t="s">
        <v>77335</v>
      </c>
      <c r="C20053" t="s">
        <v>20</v>
      </c>
      <c r="D20053" t="s">
        <v>77336</v>
      </c>
      <c r="E20053" t="s">
        <v>71202</v>
      </c>
      <c r="F20053" t="s">
        <v>16</v>
      </c>
      <c r="G20053" t="s">
        <v>5588</v>
      </c>
      <c r="H20053">
        <v>0</v>
      </c>
      <c r="I20053">
        <v>0</v>
      </c>
      <c r="J20053">
        <v>0</v>
      </c>
      <c r="K20053" t="s">
        <v>77337</v>
      </c>
    </row>
    <row r="20054" spans="1:11" x14ac:dyDescent="0.3">
      <c r="A20054" t="s">
        <v>77338</v>
      </c>
      <c r="B20054" t="s">
        <v>77339</v>
      </c>
      <c r="C20054" t="s">
        <v>27</v>
      </c>
      <c r="D20054" t="s">
        <v>77340</v>
      </c>
      <c r="E20054" t="s">
        <v>29</v>
      </c>
      <c r="F20054" t="s">
        <v>41</v>
      </c>
      <c r="G20054" t="s">
        <v>42</v>
      </c>
      <c r="H20054">
        <v>0</v>
      </c>
      <c r="I20054">
        <v>0</v>
      </c>
      <c r="J20054">
        <v>0</v>
      </c>
      <c r="K20054" t="s">
        <v>77341</v>
      </c>
    </row>
    <row r="20055" spans="1:11" x14ac:dyDescent="0.3">
      <c r="A20055" t="s">
        <v>77342</v>
      </c>
      <c r="B20055" t="s">
        <v>77343</v>
      </c>
      <c r="C20055" t="s">
        <v>13</v>
      </c>
      <c r="D20055" t="s">
        <v>77344</v>
      </c>
      <c r="E20055" t="s">
        <v>76370</v>
      </c>
      <c r="F20055" t="s">
        <v>16</v>
      </c>
      <c r="G20055" t="s">
        <v>3945</v>
      </c>
      <c r="H20055">
        <v>0</v>
      </c>
      <c r="I20055">
        <v>0</v>
      </c>
      <c r="J20055">
        <v>0</v>
      </c>
      <c r="K20055" t="s">
        <v>77345</v>
      </c>
    </row>
    <row r="20056" spans="1:11" x14ac:dyDescent="0.3">
      <c r="A20056" t="s">
        <v>77346</v>
      </c>
      <c r="B20056" t="s">
        <v>77347</v>
      </c>
      <c r="C20056" t="s">
        <v>27</v>
      </c>
      <c r="D20056" t="s">
        <v>77348</v>
      </c>
      <c r="E20056" t="s">
        <v>29</v>
      </c>
      <c r="F20056" t="s">
        <v>16</v>
      </c>
      <c r="G20056" t="s">
        <v>973</v>
      </c>
      <c r="H20056">
        <v>0</v>
      </c>
      <c r="I20056">
        <v>0</v>
      </c>
      <c r="J20056">
        <v>0</v>
      </c>
      <c r="K20056" t="s">
        <v>77349</v>
      </c>
    </row>
    <row r="20057" spans="1:11" x14ac:dyDescent="0.3">
      <c r="A20057" t="s">
        <v>77350</v>
      </c>
      <c r="B20057" t="s">
        <v>77351</v>
      </c>
      <c r="C20057" t="s">
        <v>27</v>
      </c>
      <c r="D20057" t="s">
        <v>77352</v>
      </c>
      <c r="E20057" t="s">
        <v>29</v>
      </c>
      <c r="F20057" t="s">
        <v>41</v>
      </c>
      <c r="G20057" t="s">
        <v>42</v>
      </c>
      <c r="H20057">
        <v>0</v>
      </c>
      <c r="I20057">
        <v>0</v>
      </c>
      <c r="J20057">
        <v>0</v>
      </c>
      <c r="K20057" t="s">
        <v>77353</v>
      </c>
    </row>
    <row r="20058" spans="1:11" x14ac:dyDescent="0.3">
      <c r="A20058" t="s">
        <v>77354</v>
      </c>
      <c r="B20058" t="s">
        <v>77355</v>
      </c>
      <c r="C20058" t="s">
        <v>558</v>
      </c>
      <c r="D20058" t="s">
        <v>77356</v>
      </c>
      <c r="E20058" t="s">
        <v>2102</v>
      </c>
      <c r="F20058" t="s">
        <v>28569</v>
      </c>
      <c r="G20058" t="s">
        <v>42</v>
      </c>
      <c r="H20058">
        <v>0</v>
      </c>
      <c r="I20058">
        <v>0</v>
      </c>
      <c r="J20058">
        <v>0</v>
      </c>
      <c r="K20058" t="s">
        <v>77357</v>
      </c>
    </row>
    <row r="20059" spans="1:11" x14ac:dyDescent="0.3">
      <c r="A20059" t="s">
        <v>77358</v>
      </c>
      <c r="B20059" t="s">
        <v>77359</v>
      </c>
      <c r="C20059" t="s">
        <v>20</v>
      </c>
      <c r="D20059" t="s">
        <v>77360</v>
      </c>
      <c r="E20059" t="s">
        <v>71202</v>
      </c>
      <c r="F20059" t="s">
        <v>1247</v>
      </c>
      <c r="G20059" t="s">
        <v>5327</v>
      </c>
      <c r="H20059">
        <v>0</v>
      </c>
      <c r="I20059">
        <v>0</v>
      </c>
      <c r="J20059">
        <v>0</v>
      </c>
      <c r="K20059" t="s">
        <v>77361</v>
      </c>
    </row>
    <row r="20060" spans="1:11" x14ac:dyDescent="0.3">
      <c r="A20060" t="s">
        <v>77362</v>
      </c>
      <c r="B20060" t="s">
        <v>77363</v>
      </c>
      <c r="C20060" t="s">
        <v>27</v>
      </c>
      <c r="D20060" t="s">
        <v>77364</v>
      </c>
      <c r="E20060" t="s">
        <v>29</v>
      </c>
      <c r="F20060" t="s">
        <v>16</v>
      </c>
      <c r="G20060" t="s">
        <v>7000</v>
      </c>
      <c r="H20060">
        <v>0</v>
      </c>
      <c r="I20060">
        <v>0</v>
      </c>
      <c r="J20060">
        <v>0</v>
      </c>
      <c r="K20060" t="s">
        <v>77365</v>
      </c>
    </row>
    <row r="20061" spans="1:11" x14ac:dyDescent="0.3">
      <c r="A20061" t="s">
        <v>77366</v>
      </c>
      <c r="B20061" t="s">
        <v>77367</v>
      </c>
      <c r="C20061" t="s">
        <v>558</v>
      </c>
      <c r="D20061" t="s">
        <v>77368</v>
      </c>
      <c r="E20061" t="s">
        <v>630</v>
      </c>
      <c r="F20061" t="s">
        <v>4336</v>
      </c>
      <c r="G20061" t="s">
        <v>42</v>
      </c>
      <c r="H20061">
        <v>0</v>
      </c>
      <c r="I20061">
        <v>0</v>
      </c>
      <c r="J20061">
        <v>0</v>
      </c>
      <c r="K20061" t="s">
        <v>77369</v>
      </c>
    </row>
    <row r="20062" spans="1:11" x14ac:dyDescent="0.3">
      <c r="A20062" t="s">
        <v>77370</v>
      </c>
      <c r="B20062" t="s">
        <v>77371</v>
      </c>
      <c r="C20062" t="s">
        <v>20</v>
      </c>
      <c r="D20062" t="s">
        <v>77372</v>
      </c>
      <c r="E20062" t="s">
        <v>71202</v>
      </c>
      <c r="F20062" t="s">
        <v>16</v>
      </c>
      <c r="G20062" t="s">
        <v>25210</v>
      </c>
      <c r="H20062">
        <v>0</v>
      </c>
      <c r="I20062">
        <v>0</v>
      </c>
      <c r="J20062">
        <v>0</v>
      </c>
      <c r="K20062" t="s">
        <v>77373</v>
      </c>
    </row>
    <row r="20063" spans="1:11" x14ac:dyDescent="0.3">
      <c r="A20063" t="s">
        <v>77374</v>
      </c>
      <c r="B20063" t="s">
        <v>77375</v>
      </c>
      <c r="C20063" t="s">
        <v>20</v>
      </c>
      <c r="D20063" t="s">
        <v>77376</v>
      </c>
      <c r="E20063" t="s">
        <v>71202</v>
      </c>
      <c r="F20063" t="s">
        <v>6872</v>
      </c>
      <c r="G20063" t="s">
        <v>42</v>
      </c>
      <c r="H20063">
        <v>0</v>
      </c>
      <c r="I20063">
        <v>0</v>
      </c>
      <c r="J20063">
        <v>0</v>
      </c>
      <c r="K20063" t="s">
        <v>77377</v>
      </c>
    </row>
    <row r="20064" spans="1:11" x14ac:dyDescent="0.3">
      <c r="A20064" t="s">
        <v>77378</v>
      </c>
      <c r="B20064" t="s">
        <v>77379</v>
      </c>
      <c r="C20064" t="s">
        <v>20</v>
      </c>
      <c r="D20064" t="s">
        <v>77380</v>
      </c>
      <c r="E20064" t="s">
        <v>71202</v>
      </c>
      <c r="F20064" t="s">
        <v>1845</v>
      </c>
      <c r="G20064" t="s">
        <v>42</v>
      </c>
      <c r="H20064">
        <v>0</v>
      </c>
      <c r="I20064">
        <v>0</v>
      </c>
      <c r="J20064">
        <v>0</v>
      </c>
      <c r="K20064" t="s">
        <v>77381</v>
      </c>
    </row>
    <row r="20065" spans="1:11" x14ac:dyDescent="0.3">
      <c r="A20065" t="s">
        <v>77382</v>
      </c>
      <c r="B20065" t="s">
        <v>77383</v>
      </c>
      <c r="C20065" t="s">
        <v>27</v>
      </c>
      <c r="D20065" t="s">
        <v>77384</v>
      </c>
      <c r="E20065" t="s">
        <v>29</v>
      </c>
      <c r="F20065" t="s">
        <v>41</v>
      </c>
      <c r="G20065" t="s">
        <v>42</v>
      </c>
      <c r="H20065">
        <v>0</v>
      </c>
      <c r="I20065">
        <v>0</v>
      </c>
      <c r="J20065">
        <v>0</v>
      </c>
      <c r="K20065" t="s">
        <v>77385</v>
      </c>
    </row>
    <row r="20066" spans="1:11" x14ac:dyDescent="0.3">
      <c r="A20066" t="s">
        <v>77386</v>
      </c>
      <c r="B20066" t="s">
        <v>77387</v>
      </c>
      <c r="C20066" t="s">
        <v>27</v>
      </c>
      <c r="D20066" t="s">
        <v>48028</v>
      </c>
      <c r="E20066" t="s">
        <v>29</v>
      </c>
      <c r="F20066" t="s">
        <v>41</v>
      </c>
      <c r="G20066" t="s">
        <v>42</v>
      </c>
      <c r="H20066">
        <v>0</v>
      </c>
      <c r="I20066">
        <v>0</v>
      </c>
      <c r="J20066">
        <v>0</v>
      </c>
      <c r="K20066" t="s">
        <v>77388</v>
      </c>
    </row>
    <row r="20067" spans="1:11" x14ac:dyDescent="0.3">
      <c r="A20067" t="s">
        <v>77389</v>
      </c>
      <c r="B20067" t="s">
        <v>77390</v>
      </c>
      <c r="C20067" t="s">
        <v>147</v>
      </c>
      <c r="D20067" t="s">
        <v>77391</v>
      </c>
      <c r="E20067" t="s">
        <v>76393</v>
      </c>
      <c r="F20067" t="s">
        <v>18415</v>
      </c>
      <c r="G20067" t="s">
        <v>42</v>
      </c>
      <c r="H20067">
        <v>0</v>
      </c>
      <c r="I20067">
        <v>0</v>
      </c>
      <c r="J20067">
        <v>0</v>
      </c>
      <c r="K20067" t="s">
        <v>77392</v>
      </c>
    </row>
    <row r="20068" spans="1:11" x14ac:dyDescent="0.3">
      <c r="A20068" t="s">
        <v>77393</v>
      </c>
      <c r="B20068" t="s">
        <v>77394</v>
      </c>
      <c r="C20068" t="s">
        <v>27</v>
      </c>
      <c r="D20068" t="s">
        <v>77395</v>
      </c>
      <c r="E20068" t="s">
        <v>29</v>
      </c>
      <c r="F20068" t="s">
        <v>16</v>
      </c>
      <c r="G20068" t="s">
        <v>3890</v>
      </c>
      <c r="H20068">
        <v>0</v>
      </c>
      <c r="I20068">
        <v>0</v>
      </c>
      <c r="J20068">
        <v>0</v>
      </c>
      <c r="K20068" t="s">
        <v>77396</v>
      </c>
    </row>
    <row r="20069" spans="1:11" x14ac:dyDescent="0.3">
      <c r="A20069" t="s">
        <v>77397</v>
      </c>
      <c r="B20069" t="s">
        <v>77398</v>
      </c>
      <c r="C20069" t="s">
        <v>13</v>
      </c>
      <c r="D20069" t="s">
        <v>77399</v>
      </c>
      <c r="E20069" t="s">
        <v>76370</v>
      </c>
      <c r="F20069" t="s">
        <v>16</v>
      </c>
      <c r="G20069" t="s">
        <v>2866</v>
      </c>
      <c r="H20069">
        <v>0</v>
      </c>
      <c r="I20069">
        <v>0</v>
      </c>
      <c r="J20069">
        <v>0</v>
      </c>
      <c r="K20069" t="s">
        <v>77400</v>
      </c>
    </row>
    <row r="20070" spans="1:11" x14ac:dyDescent="0.3">
      <c r="A20070" t="s">
        <v>77401</v>
      </c>
      <c r="B20070" t="s">
        <v>77402</v>
      </c>
      <c r="C20070" t="s">
        <v>27</v>
      </c>
      <c r="D20070" t="s">
        <v>77403</v>
      </c>
      <c r="E20070" t="s">
        <v>29</v>
      </c>
      <c r="F20070" t="s">
        <v>41</v>
      </c>
      <c r="G20070" t="s">
        <v>42</v>
      </c>
      <c r="H20070">
        <v>0</v>
      </c>
      <c r="I20070">
        <v>0</v>
      </c>
      <c r="J20070">
        <v>0</v>
      </c>
      <c r="K20070" t="s">
        <v>77404</v>
      </c>
    </row>
    <row r="20071" spans="1:11" x14ac:dyDescent="0.3">
      <c r="A20071" t="s">
        <v>77405</v>
      </c>
      <c r="B20071" t="s">
        <v>77406</v>
      </c>
      <c r="C20071" t="s">
        <v>27</v>
      </c>
      <c r="D20071" t="s">
        <v>77407</v>
      </c>
      <c r="E20071" t="s">
        <v>29</v>
      </c>
      <c r="F20071" t="s">
        <v>41</v>
      </c>
      <c r="G20071" t="s">
        <v>42</v>
      </c>
      <c r="H20071">
        <v>0</v>
      </c>
      <c r="I20071">
        <v>0</v>
      </c>
      <c r="J20071">
        <v>0</v>
      </c>
      <c r="K20071" t="s">
        <v>77408</v>
      </c>
    </row>
    <row r="20072" spans="1:11" x14ac:dyDescent="0.3">
      <c r="A20072" t="s">
        <v>77409</v>
      </c>
      <c r="B20072" t="s">
        <v>77410</v>
      </c>
      <c r="C20072" t="s">
        <v>27</v>
      </c>
      <c r="D20072" t="s">
        <v>77411</v>
      </c>
      <c r="E20072" t="s">
        <v>29</v>
      </c>
      <c r="F20072" t="s">
        <v>41</v>
      </c>
      <c r="G20072" t="s">
        <v>42</v>
      </c>
      <c r="H20072">
        <v>0</v>
      </c>
      <c r="I20072">
        <v>0</v>
      </c>
      <c r="J20072">
        <v>0</v>
      </c>
      <c r="K20072" t="s">
        <v>77412</v>
      </c>
    </row>
    <row r="20073" spans="1:11" x14ac:dyDescent="0.3">
      <c r="A20073" t="s">
        <v>77413</v>
      </c>
      <c r="B20073" t="s">
        <v>77414</v>
      </c>
      <c r="C20073" t="s">
        <v>13</v>
      </c>
      <c r="D20073" t="s">
        <v>77415</v>
      </c>
      <c r="E20073" t="s">
        <v>76370</v>
      </c>
      <c r="F20073" t="s">
        <v>16</v>
      </c>
      <c r="G20073" t="s">
        <v>859</v>
      </c>
      <c r="H20073">
        <v>0</v>
      </c>
      <c r="I20073">
        <v>0</v>
      </c>
      <c r="J20073">
        <v>0</v>
      </c>
      <c r="K20073" t="s">
        <v>77416</v>
      </c>
    </row>
    <row r="20074" spans="1:11" x14ac:dyDescent="0.3">
      <c r="A20074" t="s">
        <v>77417</v>
      </c>
      <c r="B20074" t="s">
        <v>77418</v>
      </c>
      <c r="C20074" t="s">
        <v>27</v>
      </c>
      <c r="D20074" t="s">
        <v>77419</v>
      </c>
      <c r="E20074" t="s">
        <v>29</v>
      </c>
      <c r="F20074" t="s">
        <v>41</v>
      </c>
      <c r="G20074" t="s">
        <v>42</v>
      </c>
      <c r="H20074">
        <v>0</v>
      </c>
      <c r="I20074">
        <v>0</v>
      </c>
      <c r="J20074">
        <v>0</v>
      </c>
      <c r="K20074" t="s">
        <v>77420</v>
      </c>
    </row>
    <row r="20075" spans="1:11" x14ac:dyDescent="0.3">
      <c r="A20075" t="s">
        <v>77421</v>
      </c>
      <c r="C20075" t="s">
        <v>27</v>
      </c>
      <c r="D20075" t="s">
        <v>77422</v>
      </c>
      <c r="E20075" t="s">
        <v>29</v>
      </c>
      <c r="F20075" t="s">
        <v>41</v>
      </c>
      <c r="G20075" t="s">
        <v>42</v>
      </c>
      <c r="H20075">
        <v>0</v>
      </c>
      <c r="I20075">
        <v>0</v>
      </c>
      <c r="J20075">
        <v>0</v>
      </c>
      <c r="K20075" t="s">
        <v>77423</v>
      </c>
    </row>
    <row r="20076" spans="1:11" x14ac:dyDescent="0.3">
      <c r="A20076" t="s">
        <v>77424</v>
      </c>
      <c r="C20076" t="s">
        <v>27</v>
      </c>
      <c r="D20076" t="s">
        <v>77425</v>
      </c>
      <c r="E20076" t="s">
        <v>29</v>
      </c>
      <c r="F20076" t="s">
        <v>41</v>
      </c>
      <c r="G20076" t="s">
        <v>42</v>
      </c>
      <c r="H20076">
        <v>0</v>
      </c>
      <c r="I20076">
        <v>0</v>
      </c>
      <c r="J20076">
        <v>0</v>
      </c>
      <c r="K20076" t="s">
        <v>77426</v>
      </c>
    </row>
    <row r="20077" spans="1:11" x14ac:dyDescent="0.3">
      <c r="A20077" t="s">
        <v>77427</v>
      </c>
      <c r="B20077" t="s">
        <v>77428</v>
      </c>
      <c r="C20077" t="s">
        <v>27</v>
      </c>
      <c r="D20077" t="s">
        <v>77429</v>
      </c>
      <c r="E20077" t="s">
        <v>29</v>
      </c>
      <c r="F20077" t="s">
        <v>41</v>
      </c>
      <c r="G20077" t="s">
        <v>42</v>
      </c>
      <c r="H20077">
        <v>0</v>
      </c>
      <c r="I20077">
        <v>0</v>
      </c>
      <c r="J20077">
        <v>0</v>
      </c>
      <c r="K20077" t="s">
        <v>77430</v>
      </c>
    </row>
    <row r="20078" spans="1:11" x14ac:dyDescent="0.3">
      <c r="A20078" t="s">
        <v>77431</v>
      </c>
      <c r="B20078" t="s">
        <v>77432</v>
      </c>
      <c r="C20078" t="s">
        <v>27</v>
      </c>
      <c r="D20078" t="s">
        <v>77433</v>
      </c>
      <c r="E20078" t="s">
        <v>29</v>
      </c>
      <c r="F20078" t="s">
        <v>41</v>
      </c>
      <c r="G20078" t="s">
        <v>42</v>
      </c>
      <c r="H20078">
        <v>0</v>
      </c>
      <c r="I20078">
        <v>0</v>
      </c>
      <c r="J20078">
        <v>0</v>
      </c>
      <c r="K20078" t="s">
        <v>77434</v>
      </c>
    </row>
    <row r="20079" spans="1:11" x14ac:dyDescent="0.3">
      <c r="A20079" t="s">
        <v>77435</v>
      </c>
      <c r="B20079" t="s">
        <v>77436</v>
      </c>
      <c r="C20079" t="s">
        <v>20</v>
      </c>
      <c r="D20079" t="s">
        <v>77437</v>
      </c>
      <c r="E20079" t="s">
        <v>71202</v>
      </c>
      <c r="F20079" t="s">
        <v>4959</v>
      </c>
      <c r="G20079" t="s">
        <v>42</v>
      </c>
      <c r="H20079">
        <v>0</v>
      </c>
      <c r="I20079">
        <v>0</v>
      </c>
      <c r="J20079">
        <v>0</v>
      </c>
      <c r="K20079" t="s">
        <v>77438</v>
      </c>
    </row>
    <row r="20080" spans="1:11" x14ac:dyDescent="0.3">
      <c r="A20080" t="s">
        <v>77439</v>
      </c>
      <c r="C20080" t="s">
        <v>27</v>
      </c>
      <c r="D20080" t="s">
        <v>77440</v>
      </c>
      <c r="E20080" t="s">
        <v>29</v>
      </c>
      <c r="F20080" t="s">
        <v>16</v>
      </c>
      <c r="G20080" t="s">
        <v>42</v>
      </c>
      <c r="H20080">
        <v>0</v>
      </c>
      <c r="I20080">
        <v>0</v>
      </c>
      <c r="J20080">
        <v>0</v>
      </c>
      <c r="K20080" t="s">
        <v>77441</v>
      </c>
    </row>
    <row r="20081" spans="1:11" x14ac:dyDescent="0.3">
      <c r="A20081" t="s">
        <v>77442</v>
      </c>
      <c r="B20081" t="s">
        <v>77443</v>
      </c>
      <c r="C20081" t="s">
        <v>20</v>
      </c>
      <c r="D20081" t="s">
        <v>77444</v>
      </c>
      <c r="E20081" t="s">
        <v>71202</v>
      </c>
      <c r="F20081" t="s">
        <v>14759</v>
      </c>
      <c r="G20081" t="s">
        <v>42</v>
      </c>
      <c r="H20081">
        <v>0</v>
      </c>
      <c r="I20081">
        <v>0</v>
      </c>
      <c r="J20081">
        <v>0</v>
      </c>
      <c r="K20081" t="s">
        <v>77445</v>
      </c>
    </row>
    <row r="20082" spans="1:11" x14ac:dyDescent="0.3">
      <c r="A20082" t="s">
        <v>77446</v>
      </c>
      <c r="C20082" t="s">
        <v>27</v>
      </c>
      <c r="D20082" t="s">
        <v>77447</v>
      </c>
      <c r="E20082" t="s">
        <v>29</v>
      </c>
      <c r="F20082" t="s">
        <v>41</v>
      </c>
      <c r="G20082" t="s">
        <v>42</v>
      </c>
      <c r="H20082">
        <v>0</v>
      </c>
      <c r="I20082">
        <v>0</v>
      </c>
      <c r="J20082">
        <v>0</v>
      </c>
      <c r="K20082" t="s">
        <v>77448</v>
      </c>
    </row>
    <row r="20083" spans="1:11" x14ac:dyDescent="0.3">
      <c r="A20083" t="s">
        <v>77449</v>
      </c>
      <c r="C20083" t="s">
        <v>20</v>
      </c>
      <c r="D20083" t="s">
        <v>77450</v>
      </c>
      <c r="E20083" t="s">
        <v>71202</v>
      </c>
      <c r="F20083" t="s">
        <v>16</v>
      </c>
      <c r="G20083" t="s">
        <v>6816</v>
      </c>
      <c r="H20083">
        <v>0</v>
      </c>
      <c r="I20083">
        <v>0</v>
      </c>
      <c r="J20083">
        <v>0</v>
      </c>
      <c r="K20083" t="s">
        <v>77451</v>
      </c>
    </row>
    <row r="20084" spans="1:11" x14ac:dyDescent="0.3">
      <c r="A20084" t="s">
        <v>77452</v>
      </c>
      <c r="B20084" t="s">
        <v>77453</v>
      </c>
      <c r="C20084" t="s">
        <v>20</v>
      </c>
      <c r="D20084" t="s">
        <v>77454</v>
      </c>
      <c r="E20084" t="s">
        <v>71202</v>
      </c>
      <c r="F20084" t="s">
        <v>16</v>
      </c>
      <c r="G20084" t="s">
        <v>17583</v>
      </c>
      <c r="H20084">
        <v>0</v>
      </c>
      <c r="I20084">
        <v>0</v>
      </c>
      <c r="J20084">
        <v>0</v>
      </c>
      <c r="K20084" t="s">
        <v>77455</v>
      </c>
    </row>
    <row r="20085" spans="1:11" x14ac:dyDescent="0.3">
      <c r="A20085" t="s">
        <v>77456</v>
      </c>
      <c r="B20085" t="s">
        <v>77457</v>
      </c>
      <c r="C20085" t="s">
        <v>13</v>
      </c>
      <c r="D20085" t="s">
        <v>77458</v>
      </c>
      <c r="E20085" t="s">
        <v>76370</v>
      </c>
      <c r="F20085" t="s">
        <v>16</v>
      </c>
      <c r="G20085" t="s">
        <v>8776</v>
      </c>
      <c r="H20085">
        <v>0</v>
      </c>
      <c r="I20085">
        <v>0</v>
      </c>
      <c r="J20085">
        <v>0</v>
      </c>
      <c r="K20085" t="s">
        <v>77459</v>
      </c>
    </row>
    <row r="20086" spans="1:11" x14ac:dyDescent="0.3">
      <c r="A20086" t="s">
        <v>77460</v>
      </c>
      <c r="B20086" t="s">
        <v>77461</v>
      </c>
      <c r="C20086" t="s">
        <v>20</v>
      </c>
      <c r="D20086" t="s">
        <v>77462</v>
      </c>
      <c r="E20086" t="s">
        <v>71202</v>
      </c>
      <c r="F20086" t="s">
        <v>16</v>
      </c>
      <c r="G20086" t="s">
        <v>2211</v>
      </c>
      <c r="H20086">
        <v>0</v>
      </c>
      <c r="I20086">
        <v>0</v>
      </c>
      <c r="J20086">
        <v>0</v>
      </c>
      <c r="K20086" t="s">
        <v>77463</v>
      </c>
    </row>
    <row r="20087" spans="1:11" x14ac:dyDescent="0.3">
      <c r="A20087" t="s">
        <v>77464</v>
      </c>
      <c r="C20087" t="s">
        <v>27</v>
      </c>
      <c r="D20087" t="s">
        <v>77465</v>
      </c>
      <c r="E20087" t="s">
        <v>29</v>
      </c>
      <c r="F20087" t="s">
        <v>41</v>
      </c>
      <c r="G20087" t="s">
        <v>42</v>
      </c>
      <c r="H20087">
        <v>0</v>
      </c>
      <c r="I20087">
        <v>0</v>
      </c>
      <c r="J20087">
        <v>0</v>
      </c>
      <c r="K20087" t="s">
        <v>77466</v>
      </c>
    </row>
    <row r="20088" spans="1:11" x14ac:dyDescent="0.3">
      <c r="A20088" t="s">
        <v>77467</v>
      </c>
      <c r="B20088" t="s">
        <v>77468</v>
      </c>
      <c r="C20088" t="s">
        <v>147</v>
      </c>
      <c r="D20088" t="s">
        <v>77469</v>
      </c>
      <c r="E20088" t="s">
        <v>76393</v>
      </c>
      <c r="F20088" t="s">
        <v>1662</v>
      </c>
      <c r="G20088" t="s">
        <v>42</v>
      </c>
      <c r="H20088">
        <v>0</v>
      </c>
      <c r="I20088">
        <v>0</v>
      </c>
      <c r="J20088">
        <v>0</v>
      </c>
      <c r="K20088" t="s">
        <v>77470</v>
      </c>
    </row>
    <row r="20089" spans="1:11" x14ac:dyDescent="0.3">
      <c r="A20089" t="s">
        <v>77471</v>
      </c>
      <c r="B20089" t="s">
        <v>77472</v>
      </c>
      <c r="C20089" t="s">
        <v>27</v>
      </c>
      <c r="D20089" t="s">
        <v>77473</v>
      </c>
      <c r="E20089" t="s">
        <v>29</v>
      </c>
      <c r="F20089" t="s">
        <v>41</v>
      </c>
      <c r="G20089" t="s">
        <v>42</v>
      </c>
      <c r="H20089">
        <v>0</v>
      </c>
      <c r="I20089">
        <v>0</v>
      </c>
      <c r="J20089">
        <v>0</v>
      </c>
      <c r="K20089" t="s">
        <v>77474</v>
      </c>
    </row>
    <row r="20090" spans="1:11" x14ac:dyDescent="0.3">
      <c r="A20090" t="s">
        <v>77475</v>
      </c>
      <c r="B20090" t="s">
        <v>77476</v>
      </c>
      <c r="C20090" t="s">
        <v>20</v>
      </c>
      <c r="D20090" t="s">
        <v>77477</v>
      </c>
      <c r="E20090" t="s">
        <v>71202</v>
      </c>
      <c r="F20090" t="s">
        <v>7044</v>
      </c>
      <c r="G20090" t="s">
        <v>2951</v>
      </c>
      <c r="H20090">
        <v>0</v>
      </c>
      <c r="I20090">
        <v>0</v>
      </c>
      <c r="J20090">
        <v>0</v>
      </c>
      <c r="K20090" t="s">
        <v>77478</v>
      </c>
    </row>
    <row r="20091" spans="1:11" x14ac:dyDescent="0.3">
      <c r="A20091" t="s">
        <v>77479</v>
      </c>
      <c r="B20091" t="s">
        <v>77480</v>
      </c>
      <c r="C20091" t="s">
        <v>13</v>
      </c>
      <c r="D20091" t="s">
        <v>77481</v>
      </c>
      <c r="E20091" t="s">
        <v>76370</v>
      </c>
      <c r="F20091" t="s">
        <v>9116</v>
      </c>
      <c r="G20091" t="s">
        <v>42</v>
      </c>
      <c r="H20091">
        <v>0</v>
      </c>
      <c r="I20091">
        <v>0</v>
      </c>
      <c r="J20091">
        <v>0</v>
      </c>
      <c r="K20091" t="s">
        <v>77482</v>
      </c>
    </row>
    <row r="20092" spans="1:11" x14ac:dyDescent="0.3">
      <c r="A20092" t="s">
        <v>77483</v>
      </c>
      <c r="B20092" t="s">
        <v>77484</v>
      </c>
      <c r="C20092" t="s">
        <v>20</v>
      </c>
      <c r="D20092" t="s">
        <v>77485</v>
      </c>
      <c r="E20092" t="s">
        <v>62177</v>
      </c>
      <c r="F20092" t="s">
        <v>1324</v>
      </c>
      <c r="G20092" t="s">
        <v>42</v>
      </c>
      <c r="H20092">
        <v>0</v>
      </c>
      <c r="I20092">
        <v>0</v>
      </c>
      <c r="J20092">
        <v>0</v>
      </c>
      <c r="K20092" t="s">
        <v>77486</v>
      </c>
    </row>
    <row r="20093" spans="1:11" x14ac:dyDescent="0.3">
      <c r="A20093" t="s">
        <v>77487</v>
      </c>
      <c r="B20093" t="s">
        <v>77488</v>
      </c>
      <c r="C20093" t="s">
        <v>13</v>
      </c>
      <c r="D20093" t="s">
        <v>77489</v>
      </c>
      <c r="E20093" t="s">
        <v>76370</v>
      </c>
      <c r="F20093" t="s">
        <v>21862</v>
      </c>
      <c r="G20093" t="s">
        <v>2542</v>
      </c>
      <c r="H20093">
        <v>0</v>
      </c>
      <c r="I20093">
        <v>0</v>
      </c>
      <c r="J20093">
        <v>0</v>
      </c>
      <c r="K20093" t="s">
        <v>77490</v>
      </c>
    </row>
    <row r="20094" spans="1:11" x14ac:dyDescent="0.3">
      <c r="A20094" t="s">
        <v>77491</v>
      </c>
      <c r="B20094" t="s">
        <v>77492</v>
      </c>
      <c r="C20094" t="s">
        <v>13</v>
      </c>
      <c r="D20094" t="s">
        <v>77493</v>
      </c>
      <c r="E20094" t="s">
        <v>76370</v>
      </c>
      <c r="F20094" t="s">
        <v>21340</v>
      </c>
      <c r="G20094" t="s">
        <v>42</v>
      </c>
      <c r="H20094">
        <v>0</v>
      </c>
      <c r="I20094">
        <v>0</v>
      </c>
      <c r="J20094">
        <v>0</v>
      </c>
      <c r="K20094" t="s">
        <v>77494</v>
      </c>
    </row>
    <row r="20095" spans="1:11" x14ac:dyDescent="0.3">
      <c r="A20095" t="s">
        <v>77495</v>
      </c>
      <c r="B20095" t="s">
        <v>77496</v>
      </c>
      <c r="C20095" t="s">
        <v>13</v>
      </c>
      <c r="D20095" t="s">
        <v>77497</v>
      </c>
      <c r="E20095" t="s">
        <v>76370</v>
      </c>
      <c r="F20095" t="s">
        <v>7645</v>
      </c>
      <c r="G20095" t="s">
        <v>42</v>
      </c>
      <c r="H20095">
        <v>0</v>
      </c>
      <c r="I20095">
        <v>0</v>
      </c>
      <c r="J20095">
        <v>0</v>
      </c>
      <c r="K20095" t="s">
        <v>77498</v>
      </c>
    </row>
    <row r="20096" spans="1:11" x14ac:dyDescent="0.3">
      <c r="A20096" t="s">
        <v>77499</v>
      </c>
      <c r="B20096" t="s">
        <v>77500</v>
      </c>
      <c r="C20096" t="s">
        <v>13</v>
      </c>
      <c r="D20096" t="s">
        <v>77501</v>
      </c>
      <c r="E20096" t="s">
        <v>76370</v>
      </c>
      <c r="F20096" t="s">
        <v>16732</v>
      </c>
      <c r="G20096" t="s">
        <v>42</v>
      </c>
      <c r="H20096">
        <v>0</v>
      </c>
      <c r="I20096">
        <v>0</v>
      </c>
      <c r="J20096">
        <v>0</v>
      </c>
      <c r="K20096" t="s">
        <v>77502</v>
      </c>
    </row>
    <row r="20097" spans="1:11" x14ac:dyDescent="0.3">
      <c r="A20097" t="s">
        <v>77503</v>
      </c>
      <c r="C20097" t="s">
        <v>13</v>
      </c>
      <c r="D20097" t="s">
        <v>77504</v>
      </c>
      <c r="E20097" t="s">
        <v>76370</v>
      </c>
      <c r="F20097" t="s">
        <v>1986</v>
      </c>
      <c r="G20097" t="s">
        <v>42</v>
      </c>
      <c r="H20097">
        <v>0</v>
      </c>
      <c r="I20097">
        <v>0</v>
      </c>
      <c r="J20097">
        <v>0</v>
      </c>
      <c r="K20097" t="s">
        <v>77505</v>
      </c>
    </row>
    <row r="20098" spans="1:11" x14ac:dyDescent="0.3">
      <c r="A20098" t="s">
        <v>77506</v>
      </c>
      <c r="B20098" t="s">
        <v>77507</v>
      </c>
      <c r="C20098" t="s">
        <v>13</v>
      </c>
      <c r="D20098" t="s">
        <v>77508</v>
      </c>
      <c r="E20098" t="s">
        <v>76370</v>
      </c>
      <c r="F20098" t="s">
        <v>5406</v>
      </c>
      <c r="G20098" t="s">
        <v>42</v>
      </c>
      <c r="H20098">
        <v>0</v>
      </c>
      <c r="I20098">
        <v>0</v>
      </c>
      <c r="J20098">
        <v>0</v>
      </c>
      <c r="K20098" t="s">
        <v>77509</v>
      </c>
    </row>
    <row r="20099" spans="1:11" x14ac:dyDescent="0.3">
      <c r="A20099" t="s">
        <v>77510</v>
      </c>
      <c r="C20099" t="s">
        <v>13</v>
      </c>
      <c r="D20099" t="s">
        <v>77511</v>
      </c>
      <c r="E20099" t="s">
        <v>76370</v>
      </c>
      <c r="F20099" t="s">
        <v>20080</v>
      </c>
      <c r="G20099" t="s">
        <v>42</v>
      </c>
      <c r="H20099">
        <v>0</v>
      </c>
      <c r="I20099">
        <v>0</v>
      </c>
      <c r="J20099">
        <v>0</v>
      </c>
      <c r="K20099" t="s">
        <v>77512</v>
      </c>
    </row>
    <row r="20100" spans="1:11" x14ac:dyDescent="0.3">
      <c r="A20100" t="s">
        <v>77513</v>
      </c>
      <c r="B20100" t="s">
        <v>77514</v>
      </c>
      <c r="C20100" t="s">
        <v>13</v>
      </c>
      <c r="D20100" t="s">
        <v>77515</v>
      </c>
      <c r="E20100" t="s">
        <v>76370</v>
      </c>
      <c r="F20100" t="s">
        <v>16</v>
      </c>
      <c r="G20100" t="s">
        <v>14304</v>
      </c>
      <c r="H20100">
        <v>0</v>
      </c>
      <c r="I20100">
        <v>0</v>
      </c>
      <c r="J20100">
        <v>0</v>
      </c>
      <c r="K20100" t="s">
        <v>77516</v>
      </c>
    </row>
    <row r="20101" spans="1:11" x14ac:dyDescent="0.3">
      <c r="A20101" t="s">
        <v>77517</v>
      </c>
      <c r="B20101" t="s">
        <v>77518</v>
      </c>
      <c r="C20101" t="s">
        <v>13</v>
      </c>
      <c r="D20101" t="s">
        <v>77519</v>
      </c>
      <c r="E20101" t="s">
        <v>76370</v>
      </c>
      <c r="F20101" t="s">
        <v>16</v>
      </c>
      <c r="G20101" t="s">
        <v>2853</v>
      </c>
      <c r="H20101">
        <v>0</v>
      </c>
      <c r="I20101">
        <v>0</v>
      </c>
      <c r="J20101">
        <v>0</v>
      </c>
      <c r="K20101" t="s">
        <v>77520</v>
      </c>
    </row>
    <row r="20102" spans="1:11" x14ac:dyDescent="0.3">
      <c r="A20102" t="s">
        <v>77521</v>
      </c>
      <c r="B20102" t="s">
        <v>77522</v>
      </c>
      <c r="C20102" t="s">
        <v>13</v>
      </c>
      <c r="D20102" t="s">
        <v>77523</v>
      </c>
      <c r="E20102" t="s">
        <v>76370</v>
      </c>
      <c r="F20102" t="s">
        <v>16</v>
      </c>
      <c r="G20102" t="s">
        <v>1966</v>
      </c>
      <c r="H20102">
        <v>0</v>
      </c>
      <c r="I20102">
        <v>0</v>
      </c>
      <c r="J20102">
        <v>0</v>
      </c>
      <c r="K20102" t="s">
        <v>77524</v>
      </c>
    </row>
    <row r="20103" spans="1:11" x14ac:dyDescent="0.3">
      <c r="A20103" t="s">
        <v>77525</v>
      </c>
      <c r="B20103" t="s">
        <v>77526</v>
      </c>
      <c r="C20103" t="s">
        <v>147</v>
      </c>
      <c r="D20103" t="s">
        <v>77527</v>
      </c>
      <c r="E20103" t="s">
        <v>4768</v>
      </c>
      <c r="F20103" t="s">
        <v>14181</v>
      </c>
      <c r="G20103" t="s">
        <v>42</v>
      </c>
      <c r="H20103">
        <v>0</v>
      </c>
      <c r="I20103">
        <v>0</v>
      </c>
      <c r="J20103">
        <v>0</v>
      </c>
      <c r="K20103" t="s">
        <v>77528</v>
      </c>
    </row>
    <row r="20104" spans="1:11" x14ac:dyDescent="0.3">
      <c r="A20104" t="s">
        <v>77529</v>
      </c>
      <c r="B20104" t="s">
        <v>77530</v>
      </c>
      <c r="C20104" t="s">
        <v>13</v>
      </c>
      <c r="D20104" t="s">
        <v>77531</v>
      </c>
      <c r="E20104" t="s">
        <v>76370</v>
      </c>
      <c r="F20104" t="s">
        <v>16</v>
      </c>
      <c r="G20104" t="s">
        <v>4717</v>
      </c>
      <c r="H20104">
        <v>0</v>
      </c>
      <c r="I20104">
        <v>0</v>
      </c>
      <c r="J20104">
        <v>0</v>
      </c>
      <c r="K20104" t="s">
        <v>77532</v>
      </c>
    </row>
    <row r="20105" spans="1:11" x14ac:dyDescent="0.3">
      <c r="A20105" t="s">
        <v>77533</v>
      </c>
      <c r="B20105" t="s">
        <v>77534</v>
      </c>
      <c r="C20105" t="s">
        <v>13</v>
      </c>
      <c r="D20105" t="s">
        <v>77535</v>
      </c>
      <c r="E20105" t="s">
        <v>76370</v>
      </c>
      <c r="F20105" t="s">
        <v>16</v>
      </c>
      <c r="G20105" t="s">
        <v>8377</v>
      </c>
      <c r="H20105">
        <v>0</v>
      </c>
      <c r="I20105">
        <v>0</v>
      </c>
      <c r="J20105">
        <v>0</v>
      </c>
      <c r="K20105" t="s">
        <v>77536</v>
      </c>
    </row>
    <row r="20106" spans="1:11" x14ac:dyDescent="0.3">
      <c r="A20106" t="s">
        <v>77537</v>
      </c>
      <c r="B20106" t="s">
        <v>77538</v>
      </c>
      <c r="C20106" t="s">
        <v>13</v>
      </c>
      <c r="D20106" t="s">
        <v>77539</v>
      </c>
      <c r="E20106" t="s">
        <v>76370</v>
      </c>
      <c r="F20106" t="s">
        <v>16</v>
      </c>
      <c r="G20106" t="s">
        <v>11973</v>
      </c>
      <c r="H20106">
        <v>0</v>
      </c>
      <c r="I20106">
        <v>0</v>
      </c>
      <c r="J20106">
        <v>0</v>
      </c>
      <c r="K20106" t="s">
        <v>77540</v>
      </c>
    </row>
    <row r="20107" spans="1:11" x14ac:dyDescent="0.3">
      <c r="A20107" t="s">
        <v>77541</v>
      </c>
      <c r="B20107" t="s">
        <v>77542</v>
      </c>
      <c r="C20107" t="s">
        <v>13</v>
      </c>
      <c r="D20107" t="s">
        <v>77543</v>
      </c>
      <c r="E20107" t="s">
        <v>76370</v>
      </c>
      <c r="F20107" t="s">
        <v>16</v>
      </c>
      <c r="G20107" t="s">
        <v>11481</v>
      </c>
      <c r="H20107">
        <v>0</v>
      </c>
      <c r="I20107">
        <v>0</v>
      </c>
      <c r="J20107">
        <v>0</v>
      </c>
      <c r="K20107" t="s">
        <v>77544</v>
      </c>
    </row>
    <row r="20108" spans="1:11" x14ac:dyDescent="0.3">
      <c r="A20108" t="s">
        <v>77545</v>
      </c>
      <c r="C20108" t="s">
        <v>13</v>
      </c>
      <c r="D20108" t="s">
        <v>77546</v>
      </c>
      <c r="E20108" t="s">
        <v>76370</v>
      </c>
      <c r="F20108" t="s">
        <v>6152</v>
      </c>
      <c r="G20108" t="s">
        <v>42</v>
      </c>
      <c r="H20108">
        <v>0</v>
      </c>
      <c r="I20108">
        <v>0</v>
      </c>
      <c r="J20108">
        <v>0</v>
      </c>
      <c r="K20108" t="s">
        <v>77547</v>
      </c>
    </row>
    <row r="20109" spans="1:11" x14ac:dyDescent="0.3">
      <c r="A20109" t="s">
        <v>77548</v>
      </c>
      <c r="C20109" t="s">
        <v>13</v>
      </c>
      <c r="D20109" t="s">
        <v>77549</v>
      </c>
      <c r="E20109" t="s">
        <v>76370</v>
      </c>
      <c r="F20109" t="s">
        <v>15706</v>
      </c>
      <c r="G20109" t="s">
        <v>42</v>
      </c>
      <c r="H20109">
        <v>0</v>
      </c>
      <c r="I20109">
        <v>0</v>
      </c>
      <c r="J20109">
        <v>0</v>
      </c>
      <c r="K20109" t="s">
        <v>77550</v>
      </c>
    </row>
    <row r="20110" spans="1:11" x14ac:dyDescent="0.3">
      <c r="A20110" t="s">
        <v>77551</v>
      </c>
      <c r="C20110" t="s">
        <v>13</v>
      </c>
      <c r="D20110" t="s">
        <v>77552</v>
      </c>
      <c r="E20110" t="s">
        <v>76370</v>
      </c>
      <c r="F20110" t="s">
        <v>6061</v>
      </c>
      <c r="G20110" t="s">
        <v>42</v>
      </c>
      <c r="H20110">
        <v>0</v>
      </c>
      <c r="I20110">
        <v>0</v>
      </c>
      <c r="J20110">
        <v>0</v>
      </c>
      <c r="K20110" t="s">
        <v>77553</v>
      </c>
    </row>
    <row r="20111" spans="1:11" x14ac:dyDescent="0.3">
      <c r="A20111" t="s">
        <v>77554</v>
      </c>
      <c r="C20111" t="s">
        <v>20</v>
      </c>
      <c r="D20111" t="s">
        <v>77555</v>
      </c>
      <c r="E20111" t="s">
        <v>71202</v>
      </c>
      <c r="F20111" t="s">
        <v>16</v>
      </c>
      <c r="G20111" t="s">
        <v>8911</v>
      </c>
      <c r="H20111">
        <v>0</v>
      </c>
      <c r="I20111">
        <v>0</v>
      </c>
      <c r="J20111">
        <v>0</v>
      </c>
      <c r="K20111" t="s">
        <v>77556</v>
      </c>
    </row>
    <row r="20112" spans="1:11" x14ac:dyDescent="0.3">
      <c r="A20112" t="s">
        <v>77557</v>
      </c>
      <c r="B20112" t="s">
        <v>77558</v>
      </c>
      <c r="C20112" t="s">
        <v>13</v>
      </c>
      <c r="D20112" t="s">
        <v>77489</v>
      </c>
      <c r="E20112" t="s">
        <v>76370</v>
      </c>
      <c r="F20112" t="s">
        <v>16</v>
      </c>
      <c r="G20112" t="s">
        <v>11973</v>
      </c>
      <c r="H20112">
        <v>0</v>
      </c>
      <c r="I20112">
        <v>0</v>
      </c>
      <c r="J20112">
        <v>0</v>
      </c>
      <c r="K20112" t="s">
        <v>77559</v>
      </c>
    </row>
    <row r="20113" spans="1:11" x14ac:dyDescent="0.3">
      <c r="A20113" t="s">
        <v>77560</v>
      </c>
      <c r="C20113" t="s">
        <v>13</v>
      </c>
      <c r="D20113" t="s">
        <v>77561</v>
      </c>
      <c r="E20113" t="s">
        <v>76370</v>
      </c>
      <c r="F20113" t="s">
        <v>13789</v>
      </c>
      <c r="G20113" t="s">
        <v>42</v>
      </c>
      <c r="H20113">
        <v>0</v>
      </c>
      <c r="I20113">
        <v>0</v>
      </c>
      <c r="J20113">
        <v>0</v>
      </c>
      <c r="K20113" t="s">
        <v>77562</v>
      </c>
    </row>
    <row r="20114" spans="1:11" x14ac:dyDescent="0.3">
      <c r="A20114" t="s">
        <v>77563</v>
      </c>
      <c r="B20114" t="s">
        <v>77564</v>
      </c>
      <c r="C20114" t="s">
        <v>13</v>
      </c>
      <c r="D20114" t="s">
        <v>77565</v>
      </c>
      <c r="E20114" t="s">
        <v>1692</v>
      </c>
      <c r="F20114" t="s">
        <v>16</v>
      </c>
      <c r="G20114" t="s">
        <v>4993</v>
      </c>
      <c r="H20114">
        <v>0</v>
      </c>
      <c r="I20114">
        <v>0</v>
      </c>
      <c r="J20114">
        <v>0</v>
      </c>
      <c r="K20114" t="s">
        <v>77566</v>
      </c>
    </row>
    <row r="20115" spans="1:11" x14ac:dyDescent="0.3">
      <c r="A20115" t="s">
        <v>77567</v>
      </c>
      <c r="B20115" t="s">
        <v>77568</v>
      </c>
      <c r="C20115" t="s">
        <v>13</v>
      </c>
      <c r="D20115" t="s">
        <v>77569</v>
      </c>
      <c r="E20115" t="s">
        <v>76370</v>
      </c>
      <c r="F20115" t="s">
        <v>17463</v>
      </c>
      <c r="G20115" t="s">
        <v>42</v>
      </c>
      <c r="H20115">
        <v>0</v>
      </c>
      <c r="I20115">
        <v>0</v>
      </c>
      <c r="J20115">
        <v>0</v>
      </c>
      <c r="K20115" t="s">
        <v>77570</v>
      </c>
    </row>
    <row r="20116" spans="1:11" x14ac:dyDescent="0.3">
      <c r="A20116" t="s">
        <v>77571</v>
      </c>
      <c r="B20116" t="s">
        <v>77572</v>
      </c>
      <c r="C20116" t="s">
        <v>13</v>
      </c>
      <c r="D20116" t="s">
        <v>77573</v>
      </c>
      <c r="E20116" t="s">
        <v>76370</v>
      </c>
      <c r="F20116" t="s">
        <v>16</v>
      </c>
      <c r="G20116" t="s">
        <v>5838</v>
      </c>
      <c r="H20116">
        <v>0</v>
      </c>
      <c r="I20116">
        <v>0</v>
      </c>
      <c r="J20116">
        <v>0</v>
      </c>
      <c r="K20116" t="s">
        <v>77574</v>
      </c>
    </row>
    <row r="20117" spans="1:11" x14ac:dyDescent="0.3">
      <c r="A20117" t="s">
        <v>77575</v>
      </c>
      <c r="B20117" t="s">
        <v>77576</v>
      </c>
      <c r="C20117" t="s">
        <v>13</v>
      </c>
      <c r="D20117" t="s">
        <v>77577</v>
      </c>
      <c r="E20117" t="s">
        <v>76370</v>
      </c>
      <c r="F20117" t="s">
        <v>1646</v>
      </c>
      <c r="G20117" t="s">
        <v>42</v>
      </c>
      <c r="H20117">
        <v>0</v>
      </c>
      <c r="I20117">
        <v>0</v>
      </c>
      <c r="J20117">
        <v>0</v>
      </c>
      <c r="K20117" t="s">
        <v>77578</v>
      </c>
    </row>
    <row r="20118" spans="1:11" x14ac:dyDescent="0.3">
      <c r="A20118" t="s">
        <v>77579</v>
      </c>
      <c r="B20118" t="s">
        <v>77580</v>
      </c>
      <c r="C20118" t="s">
        <v>27</v>
      </c>
      <c r="D20118" t="s">
        <v>77581</v>
      </c>
      <c r="E20118" t="s">
        <v>29</v>
      </c>
      <c r="F20118" t="s">
        <v>41</v>
      </c>
      <c r="G20118" t="s">
        <v>42</v>
      </c>
      <c r="H20118">
        <v>0</v>
      </c>
      <c r="I20118">
        <v>0</v>
      </c>
      <c r="J20118">
        <v>0</v>
      </c>
      <c r="K20118" t="s">
        <v>77582</v>
      </c>
    </row>
    <row r="20119" spans="1:11" x14ac:dyDescent="0.3">
      <c r="A20119" t="s">
        <v>77583</v>
      </c>
      <c r="B20119" t="s">
        <v>77584</v>
      </c>
      <c r="C20119" t="s">
        <v>20</v>
      </c>
      <c r="D20119" t="s">
        <v>77585</v>
      </c>
      <c r="E20119" t="s">
        <v>71202</v>
      </c>
      <c r="F20119" t="s">
        <v>16</v>
      </c>
      <c r="G20119" t="s">
        <v>11481</v>
      </c>
      <c r="H20119">
        <v>0</v>
      </c>
      <c r="I20119">
        <v>0</v>
      </c>
      <c r="J20119">
        <v>0</v>
      </c>
      <c r="K20119" t="s">
        <v>77586</v>
      </c>
    </row>
    <row r="20120" spans="1:11" x14ac:dyDescent="0.3">
      <c r="A20120" t="s">
        <v>77587</v>
      </c>
      <c r="B20120" t="s">
        <v>77588</v>
      </c>
      <c r="C20120" t="s">
        <v>27</v>
      </c>
      <c r="D20120" t="s">
        <v>77589</v>
      </c>
      <c r="E20120" t="s">
        <v>29</v>
      </c>
      <c r="F20120" t="s">
        <v>41</v>
      </c>
      <c r="G20120" t="s">
        <v>42</v>
      </c>
      <c r="H20120">
        <v>0</v>
      </c>
      <c r="I20120">
        <v>0</v>
      </c>
      <c r="J20120">
        <v>0</v>
      </c>
      <c r="K20120" t="s">
        <v>77590</v>
      </c>
    </row>
    <row r="20121" spans="1:11" x14ac:dyDescent="0.3">
      <c r="A20121" t="s">
        <v>77591</v>
      </c>
      <c r="B20121" t="s">
        <v>77592</v>
      </c>
      <c r="C20121" t="s">
        <v>13</v>
      </c>
      <c r="D20121" t="s">
        <v>77593</v>
      </c>
      <c r="E20121" t="s">
        <v>76370</v>
      </c>
      <c r="F20121" t="s">
        <v>16</v>
      </c>
      <c r="G20121" t="s">
        <v>13301</v>
      </c>
      <c r="H20121">
        <v>0</v>
      </c>
      <c r="I20121">
        <v>0</v>
      </c>
      <c r="J20121">
        <v>0</v>
      </c>
      <c r="K20121" t="s">
        <v>77594</v>
      </c>
    </row>
    <row r="20122" spans="1:11" x14ac:dyDescent="0.3">
      <c r="A20122" t="s">
        <v>77595</v>
      </c>
      <c r="C20122" t="s">
        <v>13</v>
      </c>
      <c r="D20122" t="s">
        <v>77596</v>
      </c>
      <c r="E20122" t="s">
        <v>76370</v>
      </c>
      <c r="F20122" t="s">
        <v>16</v>
      </c>
      <c r="G20122" t="s">
        <v>42</v>
      </c>
      <c r="H20122">
        <v>0</v>
      </c>
      <c r="I20122">
        <v>0</v>
      </c>
      <c r="J20122">
        <v>0</v>
      </c>
      <c r="K20122" t="s">
        <v>77597</v>
      </c>
    </row>
    <row r="20123" spans="1:11" x14ac:dyDescent="0.3">
      <c r="A20123" t="s">
        <v>77598</v>
      </c>
      <c r="B20123" t="s">
        <v>77599</v>
      </c>
      <c r="C20123" t="s">
        <v>558</v>
      </c>
      <c r="D20123" t="s">
        <v>77600</v>
      </c>
      <c r="E20123" t="s">
        <v>2102</v>
      </c>
      <c r="F20123" t="s">
        <v>16</v>
      </c>
      <c r="G20123" t="s">
        <v>1124</v>
      </c>
      <c r="H20123">
        <v>0</v>
      </c>
      <c r="I20123">
        <v>0</v>
      </c>
      <c r="J20123">
        <v>0</v>
      </c>
      <c r="K20123" t="s">
        <v>77601</v>
      </c>
    </row>
    <row r="20124" spans="1:11" x14ac:dyDescent="0.3">
      <c r="A20124" t="s">
        <v>77602</v>
      </c>
      <c r="B20124" t="s">
        <v>77603</v>
      </c>
      <c r="C20124" t="s">
        <v>27</v>
      </c>
      <c r="D20124" t="s">
        <v>77604</v>
      </c>
      <c r="E20124" t="s">
        <v>29</v>
      </c>
      <c r="F20124" t="s">
        <v>41</v>
      </c>
      <c r="G20124" t="s">
        <v>42</v>
      </c>
      <c r="H20124">
        <v>0</v>
      </c>
      <c r="I20124">
        <v>0</v>
      </c>
      <c r="J20124">
        <v>0</v>
      </c>
      <c r="K20124" t="s">
        <v>77605</v>
      </c>
    </row>
    <row r="20125" spans="1:11" x14ac:dyDescent="0.3">
      <c r="A20125" t="s">
        <v>77606</v>
      </c>
      <c r="B20125" t="s">
        <v>77607</v>
      </c>
      <c r="C20125" t="s">
        <v>558</v>
      </c>
      <c r="D20125" t="s">
        <v>77608</v>
      </c>
      <c r="E20125" t="s">
        <v>19698</v>
      </c>
      <c r="F20125" t="s">
        <v>16</v>
      </c>
      <c r="G20125" t="s">
        <v>777</v>
      </c>
      <c r="H20125">
        <v>0</v>
      </c>
      <c r="I20125">
        <v>0</v>
      </c>
      <c r="J20125">
        <v>0</v>
      </c>
      <c r="K20125" t="s">
        <v>77609</v>
      </c>
    </row>
    <row r="20126" spans="1:11" x14ac:dyDescent="0.3">
      <c r="A20126" t="s">
        <v>77610</v>
      </c>
      <c r="B20126" t="s">
        <v>77611</v>
      </c>
      <c r="C20126" t="s">
        <v>27</v>
      </c>
      <c r="D20126" t="s">
        <v>77612</v>
      </c>
      <c r="E20126" t="s">
        <v>29</v>
      </c>
      <c r="F20126" t="s">
        <v>16</v>
      </c>
      <c r="G20126" t="s">
        <v>48403</v>
      </c>
      <c r="H20126">
        <v>0</v>
      </c>
      <c r="I20126">
        <v>0</v>
      </c>
      <c r="J20126">
        <v>0</v>
      </c>
      <c r="K20126" t="s">
        <v>77613</v>
      </c>
    </row>
    <row r="20127" spans="1:11" x14ac:dyDescent="0.3">
      <c r="A20127" t="s">
        <v>77614</v>
      </c>
      <c r="B20127" t="s">
        <v>77615</v>
      </c>
      <c r="C20127" t="s">
        <v>13</v>
      </c>
      <c r="D20127" t="s">
        <v>77616</v>
      </c>
      <c r="E20127" t="s">
        <v>76370</v>
      </c>
      <c r="F20127" t="s">
        <v>1991</v>
      </c>
      <c r="G20127" t="s">
        <v>42</v>
      </c>
      <c r="H20127">
        <v>0</v>
      </c>
      <c r="I20127">
        <v>0</v>
      </c>
      <c r="J20127">
        <v>0</v>
      </c>
      <c r="K20127" t="s">
        <v>77617</v>
      </c>
    </row>
    <row r="20128" spans="1:11" x14ac:dyDescent="0.3">
      <c r="A20128" t="s">
        <v>77618</v>
      </c>
      <c r="B20128" t="s">
        <v>77619</v>
      </c>
      <c r="C20128" t="s">
        <v>13</v>
      </c>
      <c r="D20128" t="s">
        <v>77620</v>
      </c>
      <c r="E20128" t="s">
        <v>76370</v>
      </c>
      <c r="F20128" t="s">
        <v>9182</v>
      </c>
      <c r="G20128" t="s">
        <v>42</v>
      </c>
      <c r="H20128">
        <v>0</v>
      </c>
      <c r="I20128">
        <v>0</v>
      </c>
      <c r="J20128">
        <v>0</v>
      </c>
      <c r="K20128" t="s">
        <v>77621</v>
      </c>
    </row>
    <row r="20129" spans="1:11" x14ac:dyDescent="0.3">
      <c r="A20129" t="s">
        <v>77622</v>
      </c>
      <c r="B20129" t="s">
        <v>76179</v>
      </c>
      <c r="C20129" t="s">
        <v>558</v>
      </c>
      <c r="D20129" t="s">
        <v>77623</v>
      </c>
      <c r="E20129" t="s">
        <v>18607</v>
      </c>
      <c r="F20129" t="s">
        <v>6657</v>
      </c>
      <c r="G20129" t="s">
        <v>42</v>
      </c>
      <c r="H20129">
        <v>0</v>
      </c>
      <c r="I20129">
        <v>0</v>
      </c>
      <c r="J20129">
        <v>0</v>
      </c>
      <c r="K20129" t="s">
        <v>77624</v>
      </c>
    </row>
    <row r="20130" spans="1:11" x14ac:dyDescent="0.3">
      <c r="A20130" t="s">
        <v>77625</v>
      </c>
      <c r="B20130" t="s">
        <v>77626</v>
      </c>
      <c r="C20130" t="s">
        <v>558</v>
      </c>
      <c r="D20130" t="s">
        <v>77627</v>
      </c>
      <c r="E20130" t="s">
        <v>18607</v>
      </c>
      <c r="F20130" t="s">
        <v>2385</v>
      </c>
      <c r="G20130" t="s">
        <v>42</v>
      </c>
      <c r="H20130">
        <v>0</v>
      </c>
      <c r="I20130">
        <v>0</v>
      </c>
      <c r="J20130">
        <v>0</v>
      </c>
      <c r="K20130" t="s">
        <v>77628</v>
      </c>
    </row>
    <row r="20131" spans="1:11" x14ac:dyDescent="0.3">
      <c r="A20131" t="s">
        <v>77629</v>
      </c>
      <c r="B20131" t="s">
        <v>77630</v>
      </c>
      <c r="C20131" t="s">
        <v>147</v>
      </c>
      <c r="D20131" t="s">
        <v>77631</v>
      </c>
      <c r="E20131" t="s">
        <v>76393</v>
      </c>
      <c r="F20131" t="s">
        <v>24955</v>
      </c>
      <c r="G20131" t="s">
        <v>42</v>
      </c>
      <c r="H20131">
        <v>0</v>
      </c>
      <c r="I20131">
        <v>0</v>
      </c>
      <c r="J20131">
        <v>0</v>
      </c>
      <c r="K20131" t="s">
        <v>77632</v>
      </c>
    </row>
    <row r="20132" spans="1:11" x14ac:dyDescent="0.3">
      <c r="A20132" t="s">
        <v>77633</v>
      </c>
      <c r="B20132" t="s">
        <v>77634</v>
      </c>
      <c r="C20132" t="s">
        <v>27</v>
      </c>
      <c r="D20132" t="s">
        <v>77635</v>
      </c>
      <c r="E20132" t="s">
        <v>29</v>
      </c>
      <c r="F20132" t="s">
        <v>41</v>
      </c>
      <c r="G20132" t="s">
        <v>42</v>
      </c>
      <c r="H20132">
        <v>0</v>
      </c>
      <c r="I20132">
        <v>0</v>
      </c>
      <c r="J20132">
        <v>0</v>
      </c>
      <c r="K20132" t="s">
        <v>77636</v>
      </c>
    </row>
    <row r="20133" spans="1:11" x14ac:dyDescent="0.3">
      <c r="A20133" t="s">
        <v>77637</v>
      </c>
      <c r="B20133" t="s">
        <v>77638</v>
      </c>
      <c r="C20133" t="s">
        <v>27</v>
      </c>
      <c r="D20133" t="e">
        <f>모서리돌</f>
        <v>#NAME?</v>
      </c>
      <c r="E20133" t="s">
        <v>29</v>
      </c>
      <c r="F20133" t="s">
        <v>16</v>
      </c>
      <c r="G20133" t="s">
        <v>637</v>
      </c>
      <c r="H20133">
        <v>0</v>
      </c>
      <c r="I20133">
        <v>0</v>
      </c>
      <c r="J20133">
        <v>0</v>
      </c>
      <c r="K20133" t="s">
        <v>77639</v>
      </c>
    </row>
    <row r="20134" spans="1:11" x14ac:dyDescent="0.3">
      <c r="A20134" t="s">
        <v>77640</v>
      </c>
      <c r="B20134" t="s">
        <v>28272</v>
      </c>
      <c r="C20134" t="s">
        <v>27</v>
      </c>
      <c r="D20134" t="s">
        <v>77641</v>
      </c>
      <c r="E20134" t="s">
        <v>29</v>
      </c>
      <c r="F20134" t="s">
        <v>41</v>
      </c>
      <c r="G20134" t="s">
        <v>42</v>
      </c>
      <c r="H20134">
        <v>0</v>
      </c>
      <c r="I20134">
        <v>0</v>
      </c>
      <c r="J20134">
        <v>0</v>
      </c>
      <c r="K20134" t="s">
        <v>77642</v>
      </c>
    </row>
    <row r="20135" spans="1:11" x14ac:dyDescent="0.3">
      <c r="A20135" t="s">
        <v>77643</v>
      </c>
      <c r="B20135" t="s">
        <v>77644</v>
      </c>
      <c r="C20135" t="s">
        <v>20</v>
      </c>
      <c r="D20135" t="s">
        <v>77645</v>
      </c>
      <c r="E20135" t="s">
        <v>62177</v>
      </c>
      <c r="F20135" t="s">
        <v>3026</v>
      </c>
      <c r="G20135" t="s">
        <v>269</v>
      </c>
      <c r="H20135">
        <v>0</v>
      </c>
      <c r="I20135">
        <v>0</v>
      </c>
      <c r="J20135">
        <v>0</v>
      </c>
      <c r="K20135" t="s">
        <v>77646</v>
      </c>
    </row>
    <row r="20136" spans="1:11" x14ac:dyDescent="0.3">
      <c r="A20136" t="s">
        <v>77647</v>
      </c>
      <c r="B20136" t="s">
        <v>77648</v>
      </c>
      <c r="C20136" t="s">
        <v>147</v>
      </c>
      <c r="D20136" t="s">
        <v>77649</v>
      </c>
      <c r="E20136" t="s">
        <v>76393</v>
      </c>
      <c r="F20136" t="s">
        <v>16</v>
      </c>
      <c r="G20136" t="s">
        <v>20217</v>
      </c>
      <c r="H20136">
        <v>0</v>
      </c>
      <c r="I20136">
        <v>0</v>
      </c>
      <c r="J20136">
        <v>0</v>
      </c>
      <c r="K20136" t="s">
        <v>77650</v>
      </c>
    </row>
    <row r="20137" spans="1:11" x14ac:dyDescent="0.3">
      <c r="A20137" t="s">
        <v>77651</v>
      </c>
      <c r="B20137" t="s">
        <v>77652</v>
      </c>
      <c r="C20137" t="s">
        <v>27</v>
      </c>
      <c r="D20137" t="s">
        <v>77653</v>
      </c>
      <c r="E20137" t="s">
        <v>29</v>
      </c>
      <c r="F20137" t="s">
        <v>41</v>
      </c>
      <c r="G20137" t="s">
        <v>42</v>
      </c>
      <c r="H20137">
        <v>0</v>
      </c>
      <c r="I20137">
        <v>0</v>
      </c>
      <c r="J20137">
        <v>0</v>
      </c>
      <c r="K20137" t="s">
        <v>77654</v>
      </c>
    </row>
    <row r="20138" spans="1:11" x14ac:dyDescent="0.3">
      <c r="A20138" t="s">
        <v>77655</v>
      </c>
      <c r="C20138" t="s">
        <v>20</v>
      </c>
      <c r="D20138" t="s">
        <v>77656</v>
      </c>
      <c r="E20138" t="s">
        <v>71202</v>
      </c>
      <c r="F20138" t="s">
        <v>4875</v>
      </c>
      <c r="G20138" t="s">
        <v>42</v>
      </c>
      <c r="H20138">
        <v>0</v>
      </c>
      <c r="I20138">
        <v>0</v>
      </c>
      <c r="J20138">
        <v>0</v>
      </c>
      <c r="K20138" t="s">
        <v>77657</v>
      </c>
    </row>
    <row r="20139" spans="1:11" x14ac:dyDescent="0.3">
      <c r="A20139" t="s">
        <v>77658</v>
      </c>
      <c r="B20139" t="s">
        <v>77659</v>
      </c>
      <c r="C20139" t="s">
        <v>20</v>
      </c>
      <c r="D20139" t="s">
        <v>77660</v>
      </c>
      <c r="E20139" t="s">
        <v>71202</v>
      </c>
      <c r="F20139" t="s">
        <v>716</v>
      </c>
      <c r="G20139" t="s">
        <v>4160</v>
      </c>
      <c r="H20139">
        <v>0</v>
      </c>
      <c r="I20139">
        <v>0</v>
      </c>
      <c r="J20139">
        <v>0</v>
      </c>
      <c r="K20139" t="s">
        <v>77661</v>
      </c>
    </row>
    <row r="20140" spans="1:11" x14ac:dyDescent="0.3">
      <c r="A20140" t="s">
        <v>77662</v>
      </c>
      <c r="B20140" t="s">
        <v>77663</v>
      </c>
      <c r="C20140" t="s">
        <v>13</v>
      </c>
      <c r="D20140" t="s">
        <v>77664</v>
      </c>
      <c r="E20140" t="s">
        <v>76370</v>
      </c>
      <c r="F20140" t="s">
        <v>16</v>
      </c>
      <c r="G20140" t="s">
        <v>8377</v>
      </c>
      <c r="H20140">
        <v>0</v>
      </c>
      <c r="I20140">
        <v>0</v>
      </c>
      <c r="J20140">
        <v>0</v>
      </c>
      <c r="K20140" t="s">
        <v>77665</v>
      </c>
    </row>
    <row r="20141" spans="1:11" x14ac:dyDescent="0.3">
      <c r="A20141" t="s">
        <v>77666</v>
      </c>
      <c r="B20141" t="s">
        <v>77667</v>
      </c>
      <c r="C20141" t="s">
        <v>20</v>
      </c>
      <c r="D20141" t="s">
        <v>77668</v>
      </c>
      <c r="E20141" t="s">
        <v>71202</v>
      </c>
      <c r="F20141" t="s">
        <v>4174</v>
      </c>
      <c r="G20141" t="s">
        <v>14272</v>
      </c>
      <c r="H20141">
        <v>0</v>
      </c>
      <c r="I20141">
        <v>0</v>
      </c>
      <c r="J20141">
        <v>0</v>
      </c>
      <c r="K20141" t="s">
        <v>77669</v>
      </c>
    </row>
    <row r="20142" spans="1:11" x14ac:dyDescent="0.3">
      <c r="A20142" t="s">
        <v>77670</v>
      </c>
      <c r="B20142" t="s">
        <v>22925</v>
      </c>
      <c r="C20142" t="s">
        <v>20</v>
      </c>
      <c r="D20142" t="s">
        <v>77671</v>
      </c>
      <c r="E20142" t="s">
        <v>71202</v>
      </c>
      <c r="F20142" t="s">
        <v>11585</v>
      </c>
      <c r="G20142" t="s">
        <v>23</v>
      </c>
      <c r="H20142">
        <v>0</v>
      </c>
      <c r="I20142">
        <v>0</v>
      </c>
      <c r="J20142">
        <v>0</v>
      </c>
      <c r="K20142" t="s">
        <v>77672</v>
      </c>
    </row>
    <row r="20143" spans="1:11" x14ac:dyDescent="0.3">
      <c r="A20143" t="s">
        <v>77673</v>
      </c>
      <c r="B20143" t="s">
        <v>77674</v>
      </c>
      <c r="C20143" t="s">
        <v>13</v>
      </c>
      <c r="D20143" t="s">
        <v>77675</v>
      </c>
      <c r="E20143" t="s">
        <v>76370</v>
      </c>
      <c r="F20143" t="s">
        <v>16</v>
      </c>
      <c r="G20143" t="s">
        <v>2093</v>
      </c>
      <c r="H20143">
        <v>0</v>
      </c>
      <c r="I20143">
        <v>0</v>
      </c>
      <c r="J20143">
        <v>0</v>
      </c>
      <c r="K20143" t="s">
        <v>77676</v>
      </c>
    </row>
    <row r="20144" spans="1:11" x14ac:dyDescent="0.3">
      <c r="A20144" t="s">
        <v>77677</v>
      </c>
      <c r="B20144" t="s">
        <v>77678</v>
      </c>
      <c r="C20144" t="s">
        <v>147</v>
      </c>
      <c r="D20144" t="s">
        <v>77679</v>
      </c>
      <c r="E20144" t="s">
        <v>76393</v>
      </c>
      <c r="F20144" t="s">
        <v>6867</v>
      </c>
      <c r="G20144" t="s">
        <v>42</v>
      </c>
      <c r="H20144">
        <v>0</v>
      </c>
      <c r="I20144">
        <v>0</v>
      </c>
      <c r="J20144">
        <v>0</v>
      </c>
      <c r="K20144" t="s">
        <v>77680</v>
      </c>
    </row>
    <row r="20145" spans="1:11" x14ac:dyDescent="0.3">
      <c r="A20145" t="s">
        <v>77681</v>
      </c>
      <c r="B20145" t="s">
        <v>77682</v>
      </c>
      <c r="C20145" t="s">
        <v>147</v>
      </c>
      <c r="D20145" t="s">
        <v>77683</v>
      </c>
      <c r="E20145" t="s">
        <v>76393</v>
      </c>
      <c r="F20145" t="s">
        <v>7012</v>
      </c>
      <c r="G20145" t="s">
        <v>42</v>
      </c>
      <c r="H20145">
        <v>0</v>
      </c>
      <c r="I20145">
        <v>0</v>
      </c>
      <c r="J20145">
        <v>0</v>
      </c>
      <c r="K20145" t="s">
        <v>77684</v>
      </c>
    </row>
    <row r="20146" spans="1:11" x14ac:dyDescent="0.3">
      <c r="A20146" t="s">
        <v>77685</v>
      </c>
      <c r="B20146" t="s">
        <v>77686</v>
      </c>
      <c r="C20146" t="s">
        <v>27</v>
      </c>
      <c r="D20146" t="s">
        <v>77687</v>
      </c>
      <c r="E20146" t="s">
        <v>29</v>
      </c>
      <c r="F20146" t="s">
        <v>41</v>
      </c>
      <c r="G20146" t="s">
        <v>42</v>
      </c>
      <c r="H20146">
        <v>0</v>
      </c>
      <c r="I20146">
        <v>0</v>
      </c>
      <c r="J20146">
        <v>0</v>
      </c>
      <c r="K20146" t="s">
        <v>77688</v>
      </c>
    </row>
    <row r="20147" spans="1:11" x14ac:dyDescent="0.3">
      <c r="A20147" t="s">
        <v>77689</v>
      </c>
      <c r="B20147" t="s">
        <v>77690</v>
      </c>
      <c r="C20147" t="s">
        <v>27</v>
      </c>
      <c r="D20147" t="e">
        <f>소다 석회 유리</f>
        <v>#NAME?</v>
      </c>
      <c r="E20147" t="s">
        <v>29</v>
      </c>
      <c r="F20147" t="s">
        <v>16</v>
      </c>
      <c r="G20147" t="s">
        <v>126</v>
      </c>
      <c r="H20147">
        <v>0</v>
      </c>
      <c r="I20147">
        <v>0</v>
      </c>
      <c r="J20147">
        <v>0</v>
      </c>
      <c r="K20147" t="s">
        <v>77691</v>
      </c>
    </row>
    <row r="20148" spans="1:11" x14ac:dyDescent="0.3">
      <c r="A20148" t="s">
        <v>77692</v>
      </c>
      <c r="C20148" t="s">
        <v>558</v>
      </c>
      <c r="D20148" t="s">
        <v>77693</v>
      </c>
      <c r="E20148" t="s">
        <v>18607</v>
      </c>
      <c r="F20148" t="s">
        <v>1638</v>
      </c>
      <c r="G20148" t="s">
        <v>42</v>
      </c>
      <c r="H20148">
        <v>0</v>
      </c>
      <c r="I20148">
        <v>0</v>
      </c>
      <c r="J20148">
        <v>0</v>
      </c>
      <c r="K20148" t="s">
        <v>77694</v>
      </c>
    </row>
    <row r="20149" spans="1:11" x14ac:dyDescent="0.3">
      <c r="A20149" t="s">
        <v>77695</v>
      </c>
      <c r="C20149" t="s">
        <v>558</v>
      </c>
      <c r="D20149" t="s">
        <v>77696</v>
      </c>
      <c r="E20149" t="s">
        <v>18607</v>
      </c>
      <c r="F20149" t="s">
        <v>9116</v>
      </c>
      <c r="G20149" t="s">
        <v>42</v>
      </c>
      <c r="H20149">
        <v>0</v>
      </c>
      <c r="I20149">
        <v>0</v>
      </c>
      <c r="J20149">
        <v>0</v>
      </c>
      <c r="K20149" t="s">
        <v>77697</v>
      </c>
    </row>
    <row r="20150" spans="1:11" x14ac:dyDescent="0.3">
      <c r="A20150" t="s">
        <v>77698</v>
      </c>
      <c r="C20150" t="s">
        <v>558</v>
      </c>
      <c r="D20150" t="s">
        <v>77699</v>
      </c>
      <c r="E20150" t="s">
        <v>18607</v>
      </c>
      <c r="F20150" t="s">
        <v>1845</v>
      </c>
      <c r="G20150" t="s">
        <v>42</v>
      </c>
      <c r="H20150">
        <v>0</v>
      </c>
      <c r="I20150">
        <v>0</v>
      </c>
      <c r="J20150">
        <v>0</v>
      </c>
      <c r="K20150" t="s">
        <v>77700</v>
      </c>
    </row>
    <row r="20151" spans="1:11" x14ac:dyDescent="0.3">
      <c r="A20151" t="s">
        <v>77701</v>
      </c>
      <c r="B20151" t="s">
        <v>77702</v>
      </c>
      <c r="C20151" t="s">
        <v>558</v>
      </c>
      <c r="D20151" t="s">
        <v>77703</v>
      </c>
      <c r="E20151" t="s">
        <v>1692</v>
      </c>
      <c r="F20151" t="s">
        <v>16</v>
      </c>
      <c r="G20151" t="s">
        <v>4712</v>
      </c>
      <c r="H20151">
        <v>0</v>
      </c>
      <c r="I20151">
        <v>0</v>
      </c>
      <c r="J20151">
        <v>0</v>
      </c>
      <c r="K20151" t="s">
        <v>77704</v>
      </c>
    </row>
    <row r="20152" spans="1:11" x14ac:dyDescent="0.3">
      <c r="A20152" t="s">
        <v>77705</v>
      </c>
      <c r="C20152" t="s">
        <v>27</v>
      </c>
      <c r="D20152" t="s">
        <v>77706</v>
      </c>
      <c r="E20152" t="s">
        <v>29</v>
      </c>
      <c r="F20152" t="s">
        <v>41</v>
      </c>
      <c r="G20152" t="s">
        <v>42</v>
      </c>
      <c r="H20152">
        <v>0</v>
      </c>
      <c r="I20152">
        <v>0</v>
      </c>
      <c r="J20152">
        <v>0</v>
      </c>
      <c r="K20152" t="s">
        <v>77707</v>
      </c>
    </row>
    <row r="20153" spans="1:11" x14ac:dyDescent="0.3">
      <c r="A20153" t="s">
        <v>77708</v>
      </c>
      <c r="C20153" t="s">
        <v>27</v>
      </c>
      <c r="D20153" t="s">
        <v>77709</v>
      </c>
      <c r="E20153" t="s">
        <v>29</v>
      </c>
      <c r="F20153" t="s">
        <v>41</v>
      </c>
      <c r="G20153" t="s">
        <v>42</v>
      </c>
      <c r="H20153">
        <v>0</v>
      </c>
      <c r="I20153">
        <v>0</v>
      </c>
      <c r="J20153">
        <v>0</v>
      </c>
      <c r="K20153" t="s">
        <v>77710</v>
      </c>
    </row>
    <row r="20154" spans="1:11" x14ac:dyDescent="0.3">
      <c r="A20154" t="s">
        <v>77711</v>
      </c>
      <c r="B20154" t="s">
        <v>77712</v>
      </c>
      <c r="C20154" t="s">
        <v>27</v>
      </c>
      <c r="D20154" t="s">
        <v>77713</v>
      </c>
      <c r="E20154" t="s">
        <v>29</v>
      </c>
      <c r="F20154" t="s">
        <v>41</v>
      </c>
      <c r="G20154" t="s">
        <v>5387</v>
      </c>
      <c r="H20154">
        <v>0</v>
      </c>
      <c r="I20154">
        <v>0</v>
      </c>
      <c r="J20154">
        <v>0</v>
      </c>
      <c r="K20154" t="s">
        <v>77714</v>
      </c>
    </row>
    <row r="20155" spans="1:11" x14ac:dyDescent="0.3">
      <c r="A20155" t="s">
        <v>77715</v>
      </c>
      <c r="B20155" t="s">
        <v>77716</v>
      </c>
      <c r="C20155" t="s">
        <v>27</v>
      </c>
      <c r="D20155" t="s">
        <v>77717</v>
      </c>
      <c r="E20155" t="s">
        <v>29</v>
      </c>
      <c r="F20155" t="s">
        <v>41</v>
      </c>
      <c r="G20155" t="s">
        <v>42</v>
      </c>
      <c r="H20155">
        <v>0</v>
      </c>
      <c r="I20155">
        <v>0</v>
      </c>
      <c r="J20155">
        <v>0</v>
      </c>
      <c r="K20155" t="s">
        <v>77718</v>
      </c>
    </row>
    <row r="20156" spans="1:11" x14ac:dyDescent="0.3">
      <c r="A20156" t="s">
        <v>77719</v>
      </c>
      <c r="B20156" t="s">
        <v>77720</v>
      </c>
      <c r="C20156" t="s">
        <v>20</v>
      </c>
      <c r="D20156" t="s">
        <v>77721</v>
      </c>
      <c r="E20156" t="s">
        <v>71202</v>
      </c>
      <c r="F20156" t="s">
        <v>2036</v>
      </c>
      <c r="G20156" t="s">
        <v>42</v>
      </c>
      <c r="H20156">
        <v>0</v>
      </c>
      <c r="I20156">
        <v>0</v>
      </c>
      <c r="J20156">
        <v>0</v>
      </c>
      <c r="K20156" t="s">
        <v>77722</v>
      </c>
    </row>
    <row r="20157" spans="1:11" x14ac:dyDescent="0.3">
      <c r="A20157" t="s">
        <v>77723</v>
      </c>
      <c r="B20157" t="s">
        <v>77724</v>
      </c>
      <c r="C20157" t="s">
        <v>558</v>
      </c>
      <c r="D20157" t="s">
        <v>77725</v>
      </c>
      <c r="E20157" t="s">
        <v>2102</v>
      </c>
      <c r="F20157" t="s">
        <v>1467</v>
      </c>
      <c r="G20157" t="s">
        <v>4039</v>
      </c>
      <c r="H20157">
        <v>0</v>
      </c>
      <c r="I20157">
        <v>0</v>
      </c>
      <c r="J20157">
        <v>0</v>
      </c>
      <c r="K20157" t="s">
        <v>77726</v>
      </c>
    </row>
    <row r="20158" spans="1:11" x14ac:dyDescent="0.3">
      <c r="A20158" t="s">
        <v>77727</v>
      </c>
      <c r="B20158" t="s">
        <v>62929</v>
      </c>
      <c r="C20158" t="s">
        <v>27</v>
      </c>
      <c r="D20158" t="s">
        <v>77728</v>
      </c>
      <c r="E20158" t="s">
        <v>29</v>
      </c>
      <c r="F20158" t="s">
        <v>16</v>
      </c>
      <c r="G20158" t="s">
        <v>4731</v>
      </c>
      <c r="H20158">
        <v>0</v>
      </c>
      <c r="I20158">
        <v>0</v>
      </c>
      <c r="J20158">
        <v>0</v>
      </c>
      <c r="K20158" t="s">
        <v>77729</v>
      </c>
    </row>
    <row r="20159" spans="1:11" x14ac:dyDescent="0.3">
      <c r="A20159" t="s">
        <v>77730</v>
      </c>
      <c r="B20159" t="s">
        <v>77731</v>
      </c>
      <c r="C20159" t="s">
        <v>27</v>
      </c>
      <c r="D20159" t="s">
        <v>77732</v>
      </c>
      <c r="E20159" t="s">
        <v>29</v>
      </c>
      <c r="F20159" t="s">
        <v>16</v>
      </c>
      <c r="G20159" t="s">
        <v>5787</v>
      </c>
      <c r="H20159">
        <v>0</v>
      </c>
      <c r="I20159">
        <v>0</v>
      </c>
      <c r="J20159">
        <v>0</v>
      </c>
      <c r="K20159" t="s">
        <v>77733</v>
      </c>
    </row>
    <row r="20160" spans="1:11" x14ac:dyDescent="0.3">
      <c r="A20160" t="s">
        <v>77734</v>
      </c>
      <c r="C20160" t="s">
        <v>27</v>
      </c>
      <c r="D20160" t="s">
        <v>77735</v>
      </c>
      <c r="E20160" t="s">
        <v>29</v>
      </c>
      <c r="F20160" t="s">
        <v>41</v>
      </c>
      <c r="G20160" t="s">
        <v>42</v>
      </c>
      <c r="H20160">
        <v>0</v>
      </c>
      <c r="I20160">
        <v>0</v>
      </c>
      <c r="J20160">
        <v>0</v>
      </c>
      <c r="K20160" t="s">
        <v>77736</v>
      </c>
    </row>
    <row r="20161" spans="1:11" x14ac:dyDescent="0.3">
      <c r="A20161" t="s">
        <v>77737</v>
      </c>
      <c r="B20161" t="s">
        <v>77738</v>
      </c>
      <c r="C20161" t="s">
        <v>27</v>
      </c>
      <c r="D20161" t="s">
        <v>77739</v>
      </c>
      <c r="E20161" t="s">
        <v>29</v>
      </c>
      <c r="F20161" t="s">
        <v>41</v>
      </c>
      <c r="G20161" t="s">
        <v>42</v>
      </c>
      <c r="H20161">
        <v>0</v>
      </c>
      <c r="I20161">
        <v>0</v>
      </c>
      <c r="J20161">
        <v>0</v>
      </c>
      <c r="K20161" t="s">
        <v>77740</v>
      </c>
    </row>
    <row r="20162" spans="1:11" x14ac:dyDescent="0.3">
      <c r="A20162" t="s">
        <v>77741</v>
      </c>
      <c r="B20162" t="s">
        <v>77742</v>
      </c>
      <c r="C20162" t="s">
        <v>13</v>
      </c>
      <c r="D20162" t="s">
        <v>77743</v>
      </c>
      <c r="E20162" t="s">
        <v>66626</v>
      </c>
      <c r="F20162" t="s">
        <v>16</v>
      </c>
      <c r="G20162" t="s">
        <v>4450</v>
      </c>
      <c r="H20162">
        <v>0</v>
      </c>
      <c r="I20162">
        <v>0</v>
      </c>
      <c r="J20162">
        <v>0</v>
      </c>
      <c r="K20162" t="s">
        <v>77744</v>
      </c>
    </row>
    <row r="20163" spans="1:11" x14ac:dyDescent="0.3">
      <c r="A20163" t="s">
        <v>77745</v>
      </c>
      <c r="B20163" t="s">
        <v>77746</v>
      </c>
      <c r="C20163" t="s">
        <v>27</v>
      </c>
      <c r="D20163" t="s">
        <v>77747</v>
      </c>
      <c r="E20163" t="s">
        <v>29</v>
      </c>
      <c r="F20163" t="s">
        <v>41</v>
      </c>
      <c r="G20163" t="s">
        <v>42</v>
      </c>
      <c r="H20163">
        <v>0</v>
      </c>
      <c r="I20163">
        <v>0</v>
      </c>
      <c r="J20163">
        <v>0</v>
      </c>
      <c r="K20163" t="s">
        <v>77748</v>
      </c>
    </row>
    <row r="20164" spans="1:11" x14ac:dyDescent="0.3">
      <c r="A20164" t="s">
        <v>77749</v>
      </c>
      <c r="B20164" t="s">
        <v>77750</v>
      </c>
      <c r="C20164" t="s">
        <v>27</v>
      </c>
      <c r="D20164" t="s">
        <v>77751</v>
      </c>
      <c r="E20164" t="s">
        <v>29</v>
      </c>
      <c r="F20164" t="s">
        <v>41</v>
      </c>
      <c r="G20164" t="s">
        <v>107</v>
      </c>
      <c r="H20164">
        <v>0</v>
      </c>
      <c r="I20164">
        <v>0</v>
      </c>
      <c r="J20164">
        <v>0</v>
      </c>
      <c r="K20164" t="s">
        <v>77752</v>
      </c>
    </row>
    <row r="20165" spans="1:11" x14ac:dyDescent="0.3">
      <c r="A20165" t="s">
        <v>77753</v>
      </c>
      <c r="B20165" t="s">
        <v>77754</v>
      </c>
      <c r="C20165" t="s">
        <v>20</v>
      </c>
      <c r="D20165" t="s">
        <v>77755</v>
      </c>
      <c r="E20165" t="s">
        <v>71202</v>
      </c>
      <c r="F20165" t="s">
        <v>16</v>
      </c>
      <c r="G20165" t="s">
        <v>951</v>
      </c>
      <c r="H20165">
        <v>0</v>
      </c>
      <c r="I20165">
        <v>0</v>
      </c>
      <c r="J20165">
        <v>0</v>
      </c>
      <c r="K20165" t="s">
        <v>77756</v>
      </c>
    </row>
    <row r="20166" spans="1:11" x14ac:dyDescent="0.3">
      <c r="A20166" t="s">
        <v>77757</v>
      </c>
      <c r="B20166" t="s">
        <v>77758</v>
      </c>
      <c r="C20166" t="s">
        <v>27</v>
      </c>
      <c r="D20166" t="s">
        <v>77759</v>
      </c>
      <c r="E20166" t="s">
        <v>29</v>
      </c>
      <c r="F20166" t="s">
        <v>41</v>
      </c>
      <c r="G20166" t="s">
        <v>42</v>
      </c>
      <c r="H20166">
        <v>0</v>
      </c>
      <c r="I20166">
        <v>0</v>
      </c>
      <c r="J20166">
        <v>0</v>
      </c>
      <c r="K20166" t="s">
        <v>77760</v>
      </c>
    </row>
    <row r="20167" spans="1:11" x14ac:dyDescent="0.3">
      <c r="A20167" t="s">
        <v>77761</v>
      </c>
      <c r="B20167" t="s">
        <v>77762</v>
      </c>
      <c r="C20167" t="s">
        <v>558</v>
      </c>
      <c r="D20167" t="s">
        <v>77763</v>
      </c>
      <c r="E20167" t="s">
        <v>18607</v>
      </c>
      <c r="F20167" t="s">
        <v>14591</v>
      </c>
      <c r="G20167" t="s">
        <v>42</v>
      </c>
      <c r="H20167">
        <v>0</v>
      </c>
      <c r="I20167">
        <v>0</v>
      </c>
      <c r="J20167">
        <v>0</v>
      </c>
      <c r="K20167" t="s">
        <v>77764</v>
      </c>
    </row>
    <row r="20168" spans="1:11" x14ac:dyDescent="0.3">
      <c r="A20168" t="s">
        <v>77765</v>
      </c>
      <c r="C20168" t="s">
        <v>558</v>
      </c>
      <c r="D20168" t="s">
        <v>77766</v>
      </c>
      <c r="E20168" t="s">
        <v>18607</v>
      </c>
      <c r="F20168" t="s">
        <v>16</v>
      </c>
      <c r="G20168" t="s">
        <v>42</v>
      </c>
      <c r="H20168">
        <v>0</v>
      </c>
      <c r="I20168">
        <v>0</v>
      </c>
      <c r="J20168">
        <v>0</v>
      </c>
      <c r="K20168" t="s">
        <v>77767</v>
      </c>
    </row>
    <row r="20169" spans="1:11" x14ac:dyDescent="0.3">
      <c r="A20169" t="s">
        <v>77768</v>
      </c>
      <c r="C20169" t="s">
        <v>27</v>
      </c>
      <c r="D20169" t="e">
        <f>크레몬 볼트</f>
        <v>#NAME?</v>
      </c>
      <c r="E20169" t="s">
        <v>29</v>
      </c>
      <c r="F20169" t="s">
        <v>16</v>
      </c>
      <c r="G20169" t="s">
        <v>35</v>
      </c>
      <c r="H20169">
        <v>0</v>
      </c>
      <c r="I20169">
        <v>0</v>
      </c>
      <c r="J20169">
        <v>0</v>
      </c>
      <c r="K20169" t="s">
        <v>77769</v>
      </c>
    </row>
    <row r="20170" spans="1:11" x14ac:dyDescent="0.3">
      <c r="A20170" t="s">
        <v>77770</v>
      </c>
      <c r="B20170" t="s">
        <v>77771</v>
      </c>
      <c r="C20170" t="s">
        <v>27</v>
      </c>
      <c r="D20170" t="s">
        <v>77772</v>
      </c>
      <c r="E20170" t="s">
        <v>29</v>
      </c>
      <c r="F20170" t="s">
        <v>16</v>
      </c>
      <c r="G20170" t="s">
        <v>5547</v>
      </c>
      <c r="H20170">
        <v>0</v>
      </c>
      <c r="I20170">
        <v>0</v>
      </c>
      <c r="J20170">
        <v>0</v>
      </c>
      <c r="K20170" t="s">
        <v>77773</v>
      </c>
    </row>
    <row r="20171" spans="1:11" x14ac:dyDescent="0.3">
      <c r="A20171" t="s">
        <v>77774</v>
      </c>
      <c r="B20171" t="s">
        <v>77775</v>
      </c>
      <c r="C20171" t="s">
        <v>27</v>
      </c>
      <c r="D20171" t="s">
        <v>77776</v>
      </c>
      <c r="E20171" t="s">
        <v>29</v>
      </c>
      <c r="F20171" t="s">
        <v>41</v>
      </c>
      <c r="G20171" t="s">
        <v>5120</v>
      </c>
      <c r="H20171">
        <v>0</v>
      </c>
      <c r="I20171">
        <v>0</v>
      </c>
      <c r="J20171">
        <v>0</v>
      </c>
      <c r="K20171" t="s">
        <v>77777</v>
      </c>
    </row>
    <row r="20172" spans="1:11" x14ac:dyDescent="0.3">
      <c r="A20172" t="s">
        <v>77778</v>
      </c>
      <c r="B20172" t="s">
        <v>77779</v>
      </c>
      <c r="C20172" t="s">
        <v>27</v>
      </c>
      <c r="D20172" t="s">
        <v>77780</v>
      </c>
      <c r="E20172" t="s">
        <v>29</v>
      </c>
      <c r="F20172" t="s">
        <v>41</v>
      </c>
      <c r="G20172" t="s">
        <v>42</v>
      </c>
      <c r="H20172">
        <v>0</v>
      </c>
      <c r="I20172">
        <v>0</v>
      </c>
      <c r="J20172">
        <v>0</v>
      </c>
      <c r="K20172" t="s">
        <v>77781</v>
      </c>
    </row>
    <row r="20173" spans="1:11" x14ac:dyDescent="0.3">
      <c r="A20173" t="s">
        <v>77782</v>
      </c>
      <c r="B20173" t="s">
        <v>77783</v>
      </c>
      <c r="C20173" t="s">
        <v>558</v>
      </c>
      <c r="D20173" t="s">
        <v>77784</v>
      </c>
      <c r="E20173" t="s">
        <v>32599</v>
      </c>
      <c r="F20173" t="s">
        <v>41</v>
      </c>
      <c r="G20173" t="s">
        <v>42</v>
      </c>
      <c r="H20173">
        <v>0</v>
      </c>
      <c r="I20173">
        <v>0</v>
      </c>
      <c r="J20173">
        <v>0</v>
      </c>
      <c r="K20173" t="s">
        <v>77785</v>
      </c>
    </row>
    <row r="20174" spans="1:11" x14ac:dyDescent="0.3">
      <c r="A20174" t="s">
        <v>77786</v>
      </c>
      <c r="B20174" t="s">
        <v>77787</v>
      </c>
      <c r="C20174" t="s">
        <v>147</v>
      </c>
      <c r="D20174" t="s">
        <v>77788</v>
      </c>
      <c r="E20174" t="s">
        <v>76393</v>
      </c>
      <c r="F20174" t="s">
        <v>2703</v>
      </c>
      <c r="G20174" t="s">
        <v>42</v>
      </c>
      <c r="H20174">
        <v>0</v>
      </c>
      <c r="I20174">
        <v>0</v>
      </c>
      <c r="J20174">
        <v>0</v>
      </c>
      <c r="K20174" t="s">
        <v>77789</v>
      </c>
    </row>
    <row r="20175" spans="1:11" x14ac:dyDescent="0.3">
      <c r="A20175" t="s">
        <v>77790</v>
      </c>
      <c r="B20175" t="s">
        <v>77791</v>
      </c>
      <c r="C20175" t="s">
        <v>27</v>
      </c>
      <c r="D20175" t="s">
        <v>77792</v>
      </c>
      <c r="E20175" t="s">
        <v>29</v>
      </c>
      <c r="F20175" t="s">
        <v>41</v>
      </c>
      <c r="G20175" t="s">
        <v>6006</v>
      </c>
      <c r="H20175">
        <v>0</v>
      </c>
      <c r="I20175">
        <v>0</v>
      </c>
      <c r="J20175">
        <v>0</v>
      </c>
      <c r="K20175" t="s">
        <v>77793</v>
      </c>
    </row>
    <row r="20176" spans="1:11" x14ac:dyDescent="0.3">
      <c r="A20176" t="s">
        <v>77794</v>
      </c>
      <c r="B20176" t="s">
        <v>77795</v>
      </c>
      <c r="C20176" t="s">
        <v>27</v>
      </c>
      <c r="D20176" t="s">
        <v>77796</v>
      </c>
      <c r="E20176" t="s">
        <v>29</v>
      </c>
      <c r="F20176" t="s">
        <v>41</v>
      </c>
      <c r="G20176" t="s">
        <v>8055</v>
      </c>
      <c r="H20176">
        <v>0</v>
      </c>
      <c r="I20176">
        <v>0</v>
      </c>
      <c r="J20176">
        <v>0</v>
      </c>
      <c r="K20176" t="s">
        <v>77797</v>
      </c>
    </row>
    <row r="20177" spans="1:11" x14ac:dyDescent="0.3">
      <c r="A20177" t="s">
        <v>77798</v>
      </c>
      <c r="B20177" t="s">
        <v>77799</v>
      </c>
      <c r="C20177" t="s">
        <v>558</v>
      </c>
      <c r="D20177" t="s">
        <v>77800</v>
      </c>
      <c r="E20177" t="s">
        <v>32122</v>
      </c>
      <c r="F20177" t="s">
        <v>1252</v>
      </c>
      <c r="G20177" t="s">
        <v>7904</v>
      </c>
      <c r="H20177">
        <v>0</v>
      </c>
      <c r="I20177">
        <v>0</v>
      </c>
      <c r="J20177">
        <v>0</v>
      </c>
      <c r="K20177" t="s">
        <v>77801</v>
      </c>
    </row>
    <row r="20178" spans="1:11" x14ac:dyDescent="0.3">
      <c r="A20178" t="s">
        <v>77802</v>
      </c>
      <c r="B20178" t="s">
        <v>77803</v>
      </c>
      <c r="C20178" t="s">
        <v>27</v>
      </c>
      <c r="D20178" t="s">
        <v>77804</v>
      </c>
      <c r="E20178" t="s">
        <v>29</v>
      </c>
      <c r="F20178" t="s">
        <v>41</v>
      </c>
      <c r="G20178" t="s">
        <v>42</v>
      </c>
      <c r="H20178">
        <v>0</v>
      </c>
      <c r="I20178">
        <v>0</v>
      </c>
      <c r="J20178">
        <v>0</v>
      </c>
      <c r="K20178" t="s">
        <v>77805</v>
      </c>
    </row>
    <row r="20179" spans="1:11" x14ac:dyDescent="0.3">
      <c r="A20179" t="s">
        <v>77806</v>
      </c>
      <c r="B20179" t="s">
        <v>77807</v>
      </c>
      <c r="C20179" t="s">
        <v>27</v>
      </c>
      <c r="D20179" t="s">
        <v>77808</v>
      </c>
      <c r="E20179" t="s">
        <v>29</v>
      </c>
      <c r="F20179" t="s">
        <v>41</v>
      </c>
      <c r="G20179" t="s">
        <v>42</v>
      </c>
      <c r="H20179">
        <v>0</v>
      </c>
      <c r="I20179">
        <v>0</v>
      </c>
      <c r="J20179">
        <v>0</v>
      </c>
      <c r="K20179" t="s">
        <v>77809</v>
      </c>
    </row>
    <row r="20180" spans="1:11" x14ac:dyDescent="0.3">
      <c r="A20180" t="s">
        <v>77810</v>
      </c>
      <c r="B20180" t="s">
        <v>77811</v>
      </c>
      <c r="C20180" t="s">
        <v>27</v>
      </c>
      <c r="D20180" t="s">
        <v>77812</v>
      </c>
      <c r="E20180" t="s">
        <v>29</v>
      </c>
      <c r="F20180" t="s">
        <v>41</v>
      </c>
      <c r="G20180" t="s">
        <v>822</v>
      </c>
      <c r="H20180">
        <v>0</v>
      </c>
      <c r="I20180">
        <v>0</v>
      </c>
      <c r="J20180">
        <v>0</v>
      </c>
      <c r="K20180" t="s">
        <v>77813</v>
      </c>
    </row>
    <row r="20181" spans="1:11" x14ac:dyDescent="0.3">
      <c r="A20181" t="s">
        <v>77814</v>
      </c>
      <c r="B20181" t="s">
        <v>77815</v>
      </c>
      <c r="C20181" t="s">
        <v>558</v>
      </c>
      <c r="D20181" t="s">
        <v>77816</v>
      </c>
      <c r="E20181" t="s">
        <v>34293</v>
      </c>
      <c r="F20181" t="s">
        <v>16</v>
      </c>
      <c r="G20181" t="s">
        <v>29831</v>
      </c>
      <c r="H20181">
        <v>0</v>
      </c>
      <c r="I20181">
        <v>0</v>
      </c>
      <c r="J20181">
        <v>0</v>
      </c>
      <c r="K20181" t="s">
        <v>77817</v>
      </c>
    </row>
    <row r="20182" spans="1:11" x14ac:dyDescent="0.3">
      <c r="A20182" t="s">
        <v>77818</v>
      </c>
      <c r="B20182" t="s">
        <v>77819</v>
      </c>
      <c r="C20182" t="s">
        <v>558</v>
      </c>
      <c r="D20182" t="s">
        <v>77820</v>
      </c>
      <c r="E20182" t="s">
        <v>34293</v>
      </c>
      <c r="F20182" t="s">
        <v>16</v>
      </c>
      <c r="G20182" t="s">
        <v>8679</v>
      </c>
      <c r="H20182">
        <v>0</v>
      </c>
      <c r="I20182">
        <v>0</v>
      </c>
      <c r="J20182">
        <v>0</v>
      </c>
      <c r="K20182" t="s">
        <v>77821</v>
      </c>
    </row>
    <row r="20183" spans="1:11" x14ac:dyDescent="0.3">
      <c r="A20183" t="s">
        <v>77822</v>
      </c>
      <c r="B20183" t="s">
        <v>77823</v>
      </c>
      <c r="C20183" t="s">
        <v>13</v>
      </c>
      <c r="D20183" t="s">
        <v>77741</v>
      </c>
      <c r="E20183" t="s">
        <v>66626</v>
      </c>
      <c r="F20183" t="s">
        <v>16</v>
      </c>
      <c r="G20183" t="s">
        <v>35</v>
      </c>
      <c r="H20183">
        <v>0</v>
      </c>
      <c r="I20183">
        <v>0</v>
      </c>
      <c r="J20183">
        <v>0</v>
      </c>
      <c r="K20183" t="s">
        <v>77824</v>
      </c>
    </row>
    <row r="20184" spans="1:11" x14ac:dyDescent="0.3">
      <c r="A20184" t="s">
        <v>77825</v>
      </c>
      <c r="B20184" t="s">
        <v>77826</v>
      </c>
      <c r="C20184" t="s">
        <v>27</v>
      </c>
      <c r="D20184" t="s">
        <v>77827</v>
      </c>
      <c r="E20184" t="s">
        <v>29</v>
      </c>
      <c r="F20184" t="s">
        <v>41</v>
      </c>
      <c r="G20184" t="s">
        <v>42</v>
      </c>
      <c r="H20184">
        <v>0</v>
      </c>
      <c r="I20184">
        <v>0</v>
      </c>
      <c r="J20184">
        <v>0</v>
      </c>
      <c r="K20184" t="s">
        <v>77828</v>
      </c>
    </row>
    <row r="20185" spans="1:11" x14ac:dyDescent="0.3">
      <c r="A20185" t="s">
        <v>77829</v>
      </c>
      <c r="B20185" t="s">
        <v>77830</v>
      </c>
      <c r="C20185" t="s">
        <v>27</v>
      </c>
      <c r="D20185" t="s">
        <v>77831</v>
      </c>
      <c r="E20185" t="s">
        <v>29</v>
      </c>
      <c r="F20185" t="s">
        <v>41</v>
      </c>
      <c r="G20185" t="s">
        <v>42</v>
      </c>
      <c r="H20185">
        <v>0</v>
      </c>
      <c r="I20185">
        <v>0</v>
      </c>
      <c r="J20185">
        <v>0</v>
      </c>
      <c r="K20185" t="s">
        <v>77832</v>
      </c>
    </row>
    <row r="20186" spans="1:11" x14ac:dyDescent="0.3">
      <c r="A20186" t="s">
        <v>77833</v>
      </c>
      <c r="C20186" t="s">
        <v>27</v>
      </c>
      <c r="D20186" t="s">
        <v>77834</v>
      </c>
      <c r="E20186" t="s">
        <v>29</v>
      </c>
      <c r="F20186" t="s">
        <v>41</v>
      </c>
      <c r="G20186" t="s">
        <v>42</v>
      </c>
      <c r="H20186">
        <v>0</v>
      </c>
      <c r="I20186">
        <v>0</v>
      </c>
      <c r="J20186">
        <v>0</v>
      </c>
      <c r="K20186" t="s">
        <v>77835</v>
      </c>
    </row>
    <row r="20187" spans="1:11" x14ac:dyDescent="0.3">
      <c r="A20187" t="s">
        <v>77836</v>
      </c>
      <c r="B20187" t="s">
        <v>77837</v>
      </c>
      <c r="C20187" t="s">
        <v>27</v>
      </c>
      <c r="D20187" t="s">
        <v>77838</v>
      </c>
      <c r="E20187" t="s">
        <v>29</v>
      </c>
      <c r="F20187" t="s">
        <v>41</v>
      </c>
      <c r="G20187" t="s">
        <v>42</v>
      </c>
      <c r="H20187">
        <v>0</v>
      </c>
      <c r="I20187">
        <v>0</v>
      </c>
      <c r="J20187">
        <v>0</v>
      </c>
      <c r="K20187" t="s">
        <v>77839</v>
      </c>
    </row>
    <row r="20188" spans="1:11" x14ac:dyDescent="0.3">
      <c r="A20188" t="s">
        <v>77840</v>
      </c>
      <c r="B20188" t="s">
        <v>77841</v>
      </c>
      <c r="C20188" t="s">
        <v>147</v>
      </c>
      <c r="D20188" t="s">
        <v>77842</v>
      </c>
      <c r="E20188" t="s">
        <v>76393</v>
      </c>
      <c r="F20188" t="s">
        <v>10047</v>
      </c>
      <c r="G20188" t="s">
        <v>42</v>
      </c>
      <c r="H20188">
        <v>0</v>
      </c>
      <c r="I20188">
        <v>0</v>
      </c>
      <c r="J20188">
        <v>0</v>
      </c>
      <c r="K20188" t="s">
        <v>77843</v>
      </c>
    </row>
    <row r="20189" spans="1:11" x14ac:dyDescent="0.3">
      <c r="A20189" t="s">
        <v>77844</v>
      </c>
      <c r="B20189" t="s">
        <v>77845</v>
      </c>
      <c r="C20189" t="s">
        <v>27</v>
      </c>
      <c r="D20189" t="s">
        <v>77846</v>
      </c>
      <c r="E20189" t="s">
        <v>29</v>
      </c>
      <c r="F20189" t="s">
        <v>41</v>
      </c>
      <c r="G20189" t="s">
        <v>1693</v>
      </c>
      <c r="H20189">
        <v>0</v>
      </c>
      <c r="I20189">
        <v>0</v>
      </c>
      <c r="J20189">
        <v>0</v>
      </c>
      <c r="K20189" t="s">
        <v>77847</v>
      </c>
    </row>
    <row r="20190" spans="1:11" x14ac:dyDescent="0.3">
      <c r="A20190" t="s">
        <v>77848</v>
      </c>
      <c r="B20190" t="s">
        <v>77849</v>
      </c>
      <c r="C20190" t="s">
        <v>27</v>
      </c>
      <c r="D20190" t="s">
        <v>77850</v>
      </c>
      <c r="E20190" t="s">
        <v>29</v>
      </c>
      <c r="F20190" t="s">
        <v>41</v>
      </c>
      <c r="G20190" t="s">
        <v>42</v>
      </c>
      <c r="H20190">
        <v>0</v>
      </c>
      <c r="I20190">
        <v>0</v>
      </c>
      <c r="J20190">
        <v>0</v>
      </c>
      <c r="K20190" t="s">
        <v>77851</v>
      </c>
    </row>
    <row r="20191" spans="1:11" x14ac:dyDescent="0.3">
      <c r="A20191" t="s">
        <v>77852</v>
      </c>
      <c r="B20191" t="s">
        <v>77853</v>
      </c>
      <c r="C20191" t="s">
        <v>27</v>
      </c>
      <c r="D20191" t="s">
        <v>77854</v>
      </c>
      <c r="E20191" t="s">
        <v>29</v>
      </c>
      <c r="F20191" t="s">
        <v>16</v>
      </c>
      <c r="G20191" t="s">
        <v>83</v>
      </c>
      <c r="H20191">
        <v>0</v>
      </c>
      <c r="I20191">
        <v>0</v>
      </c>
      <c r="J20191">
        <v>0</v>
      </c>
      <c r="K20191" t="s">
        <v>77855</v>
      </c>
    </row>
    <row r="20192" spans="1:11" x14ac:dyDescent="0.3">
      <c r="A20192" t="s">
        <v>77856</v>
      </c>
      <c r="B20192" t="s">
        <v>77857</v>
      </c>
      <c r="C20192" t="s">
        <v>27</v>
      </c>
      <c r="D20192" t="s">
        <v>77858</v>
      </c>
      <c r="E20192" t="s">
        <v>29</v>
      </c>
      <c r="F20192" t="s">
        <v>41</v>
      </c>
      <c r="G20192" t="s">
        <v>42</v>
      </c>
      <c r="H20192">
        <v>0</v>
      </c>
      <c r="I20192">
        <v>0</v>
      </c>
      <c r="J20192">
        <v>0</v>
      </c>
      <c r="K20192" t="s">
        <v>77859</v>
      </c>
    </row>
    <row r="20193" spans="1:11" x14ac:dyDescent="0.3">
      <c r="A20193" t="s">
        <v>77860</v>
      </c>
      <c r="B20193" t="s">
        <v>77861</v>
      </c>
      <c r="C20193" t="s">
        <v>13</v>
      </c>
      <c r="D20193" t="s">
        <v>77862</v>
      </c>
      <c r="E20193" t="s">
        <v>66626</v>
      </c>
      <c r="F20193" t="s">
        <v>16</v>
      </c>
      <c r="G20193" t="s">
        <v>2333</v>
      </c>
      <c r="H20193">
        <v>0</v>
      </c>
      <c r="I20193">
        <v>0</v>
      </c>
      <c r="J20193">
        <v>0</v>
      </c>
      <c r="K20193" t="s">
        <v>77863</v>
      </c>
    </row>
    <row r="20194" spans="1:11" x14ac:dyDescent="0.3">
      <c r="A20194" t="s">
        <v>77864</v>
      </c>
      <c r="B20194" t="s">
        <v>77865</v>
      </c>
      <c r="C20194" t="s">
        <v>13</v>
      </c>
      <c r="D20194" t="s">
        <v>77866</v>
      </c>
      <c r="E20194" t="s">
        <v>76370</v>
      </c>
      <c r="F20194" t="s">
        <v>16</v>
      </c>
      <c r="G20194" t="s">
        <v>17259</v>
      </c>
      <c r="H20194">
        <v>0</v>
      </c>
      <c r="I20194">
        <v>0</v>
      </c>
      <c r="J20194">
        <v>0</v>
      </c>
      <c r="K20194" t="s">
        <v>77867</v>
      </c>
    </row>
    <row r="20195" spans="1:11" x14ac:dyDescent="0.3">
      <c r="A20195" t="s">
        <v>77868</v>
      </c>
      <c r="B20195" t="s">
        <v>77869</v>
      </c>
      <c r="C20195" t="s">
        <v>13</v>
      </c>
      <c r="D20195" t="s">
        <v>77870</v>
      </c>
      <c r="E20195" t="s">
        <v>76370</v>
      </c>
      <c r="F20195" t="s">
        <v>16</v>
      </c>
      <c r="G20195" t="s">
        <v>7342</v>
      </c>
      <c r="H20195">
        <v>0</v>
      </c>
      <c r="I20195">
        <v>0</v>
      </c>
      <c r="J20195">
        <v>0</v>
      </c>
      <c r="K20195" t="s">
        <v>77871</v>
      </c>
    </row>
    <row r="20196" spans="1:11" x14ac:dyDescent="0.3">
      <c r="A20196" t="s">
        <v>77872</v>
      </c>
      <c r="B20196" t="s">
        <v>77873</v>
      </c>
      <c r="C20196" t="s">
        <v>13</v>
      </c>
      <c r="D20196" t="s">
        <v>77874</v>
      </c>
      <c r="E20196" t="s">
        <v>76370</v>
      </c>
      <c r="F20196" t="s">
        <v>16</v>
      </c>
      <c r="G20196" t="s">
        <v>9617</v>
      </c>
      <c r="H20196">
        <v>0</v>
      </c>
      <c r="I20196">
        <v>0</v>
      </c>
      <c r="J20196">
        <v>0</v>
      </c>
      <c r="K20196" t="s">
        <v>77875</v>
      </c>
    </row>
    <row r="20197" spans="1:11" x14ac:dyDescent="0.3">
      <c r="A20197" t="s">
        <v>77876</v>
      </c>
      <c r="B20197" t="s">
        <v>77877</v>
      </c>
      <c r="C20197" t="s">
        <v>13</v>
      </c>
      <c r="D20197" t="s">
        <v>77878</v>
      </c>
      <c r="E20197" t="s">
        <v>76370</v>
      </c>
      <c r="F20197" t="s">
        <v>16</v>
      </c>
      <c r="G20197" t="s">
        <v>1894</v>
      </c>
      <c r="H20197">
        <v>0</v>
      </c>
      <c r="I20197">
        <v>0</v>
      </c>
      <c r="J20197">
        <v>0</v>
      </c>
      <c r="K20197" t="s">
        <v>77879</v>
      </c>
    </row>
    <row r="20198" spans="1:11" x14ac:dyDescent="0.3">
      <c r="A20198" t="s">
        <v>77880</v>
      </c>
      <c r="C20198" t="s">
        <v>558</v>
      </c>
      <c r="D20198" t="s">
        <v>77881</v>
      </c>
      <c r="E20198" t="s">
        <v>18607</v>
      </c>
      <c r="F20198" t="s">
        <v>2901</v>
      </c>
      <c r="G20198" t="s">
        <v>4165</v>
      </c>
      <c r="H20198">
        <v>0</v>
      </c>
      <c r="I20198">
        <v>0</v>
      </c>
      <c r="J20198">
        <v>0</v>
      </c>
      <c r="K20198" t="s">
        <v>77882</v>
      </c>
    </row>
    <row r="20199" spans="1:11" x14ac:dyDescent="0.3">
      <c r="A20199" t="s">
        <v>77883</v>
      </c>
      <c r="B20199" t="s">
        <v>77884</v>
      </c>
      <c r="C20199" t="s">
        <v>27</v>
      </c>
      <c r="D20199" t="s">
        <v>77885</v>
      </c>
      <c r="E20199" t="s">
        <v>29</v>
      </c>
      <c r="F20199" t="s">
        <v>41</v>
      </c>
      <c r="G20199" t="s">
        <v>42</v>
      </c>
      <c r="H20199">
        <v>0</v>
      </c>
      <c r="I20199">
        <v>0</v>
      </c>
      <c r="J20199">
        <v>0</v>
      </c>
      <c r="K20199" t="s">
        <v>77886</v>
      </c>
    </row>
    <row r="20200" spans="1:11" x14ac:dyDescent="0.3">
      <c r="A20200" t="s">
        <v>77887</v>
      </c>
      <c r="B20200" t="s">
        <v>77888</v>
      </c>
      <c r="C20200" t="s">
        <v>27</v>
      </c>
      <c r="D20200" t="s">
        <v>77889</v>
      </c>
      <c r="E20200" t="s">
        <v>29</v>
      </c>
      <c r="F20200" t="s">
        <v>41</v>
      </c>
      <c r="G20200" t="s">
        <v>42</v>
      </c>
      <c r="H20200">
        <v>0</v>
      </c>
      <c r="I20200">
        <v>0</v>
      </c>
      <c r="J20200">
        <v>0</v>
      </c>
      <c r="K20200" t="s">
        <v>77890</v>
      </c>
    </row>
    <row r="20201" spans="1:11" x14ac:dyDescent="0.3">
      <c r="A20201" t="s">
        <v>77891</v>
      </c>
      <c r="B20201" t="s">
        <v>77892</v>
      </c>
      <c r="C20201" t="s">
        <v>27</v>
      </c>
      <c r="D20201" t="s">
        <v>77893</v>
      </c>
      <c r="E20201" t="s">
        <v>29</v>
      </c>
      <c r="F20201" t="s">
        <v>41</v>
      </c>
      <c r="G20201" t="s">
        <v>42</v>
      </c>
      <c r="H20201">
        <v>0</v>
      </c>
      <c r="I20201">
        <v>0</v>
      </c>
      <c r="J20201">
        <v>0</v>
      </c>
      <c r="K20201" t="s">
        <v>77894</v>
      </c>
    </row>
    <row r="20202" spans="1:11" x14ac:dyDescent="0.3">
      <c r="A20202" t="s">
        <v>77895</v>
      </c>
      <c r="B20202" t="s">
        <v>77896</v>
      </c>
      <c r="C20202" t="s">
        <v>27</v>
      </c>
      <c r="D20202" t="s">
        <v>77897</v>
      </c>
      <c r="E20202" t="s">
        <v>29</v>
      </c>
      <c r="F20202" t="s">
        <v>41</v>
      </c>
      <c r="G20202" t="s">
        <v>42</v>
      </c>
      <c r="H20202">
        <v>0</v>
      </c>
      <c r="I20202">
        <v>0</v>
      </c>
      <c r="J20202">
        <v>0</v>
      </c>
      <c r="K20202" t="s">
        <v>77898</v>
      </c>
    </row>
    <row r="20203" spans="1:11" x14ac:dyDescent="0.3">
      <c r="A20203" t="s">
        <v>77899</v>
      </c>
      <c r="B20203" t="s">
        <v>77900</v>
      </c>
      <c r="C20203" t="s">
        <v>13</v>
      </c>
      <c r="D20203" t="s">
        <v>77901</v>
      </c>
      <c r="E20203" t="s">
        <v>76370</v>
      </c>
      <c r="F20203" t="s">
        <v>16</v>
      </c>
      <c r="G20203" t="s">
        <v>2542</v>
      </c>
      <c r="H20203">
        <v>0</v>
      </c>
      <c r="I20203">
        <v>0</v>
      </c>
      <c r="J20203">
        <v>0</v>
      </c>
      <c r="K20203" t="s">
        <v>77902</v>
      </c>
    </row>
    <row r="20204" spans="1:11" x14ac:dyDescent="0.3">
      <c r="A20204" t="s">
        <v>77903</v>
      </c>
      <c r="C20204" t="s">
        <v>13</v>
      </c>
      <c r="D20204" t="s">
        <v>77904</v>
      </c>
      <c r="E20204" t="s">
        <v>66626</v>
      </c>
      <c r="F20204" t="s">
        <v>16</v>
      </c>
      <c r="G20204" t="s">
        <v>42</v>
      </c>
      <c r="H20204">
        <v>0</v>
      </c>
      <c r="I20204">
        <v>0</v>
      </c>
      <c r="J20204">
        <v>0</v>
      </c>
      <c r="K20204" t="s">
        <v>77905</v>
      </c>
    </row>
    <row r="20205" spans="1:11" x14ac:dyDescent="0.3">
      <c r="A20205" t="s">
        <v>77906</v>
      </c>
      <c r="B20205" t="s">
        <v>77907</v>
      </c>
      <c r="C20205" t="s">
        <v>27</v>
      </c>
      <c r="D20205" t="s">
        <v>77908</v>
      </c>
      <c r="E20205" t="s">
        <v>29</v>
      </c>
      <c r="F20205" t="s">
        <v>41</v>
      </c>
      <c r="G20205" t="s">
        <v>42</v>
      </c>
      <c r="H20205">
        <v>0</v>
      </c>
      <c r="I20205">
        <v>0</v>
      </c>
      <c r="J20205">
        <v>0</v>
      </c>
      <c r="K20205" t="s">
        <v>77909</v>
      </c>
    </row>
    <row r="20206" spans="1:11" x14ac:dyDescent="0.3">
      <c r="A20206" t="s">
        <v>77910</v>
      </c>
      <c r="B20206" t="s">
        <v>77911</v>
      </c>
      <c r="C20206" t="s">
        <v>147</v>
      </c>
      <c r="D20206" t="s">
        <v>77912</v>
      </c>
      <c r="E20206" t="s">
        <v>76393</v>
      </c>
      <c r="F20206" t="s">
        <v>14591</v>
      </c>
      <c r="G20206" t="s">
        <v>42</v>
      </c>
      <c r="H20206">
        <v>0</v>
      </c>
      <c r="I20206">
        <v>0</v>
      </c>
      <c r="J20206">
        <v>0</v>
      </c>
      <c r="K20206" t="s">
        <v>77913</v>
      </c>
    </row>
    <row r="20207" spans="1:11" x14ac:dyDescent="0.3">
      <c r="A20207" t="s">
        <v>77914</v>
      </c>
      <c r="B20207" t="s">
        <v>77915</v>
      </c>
      <c r="C20207" t="s">
        <v>27</v>
      </c>
      <c r="D20207" t="s">
        <v>77916</v>
      </c>
      <c r="E20207" t="s">
        <v>29</v>
      </c>
      <c r="F20207" t="s">
        <v>41</v>
      </c>
      <c r="G20207" t="s">
        <v>42</v>
      </c>
      <c r="H20207">
        <v>0</v>
      </c>
      <c r="I20207">
        <v>0</v>
      </c>
      <c r="J20207">
        <v>0</v>
      </c>
      <c r="K20207" t="s">
        <v>77917</v>
      </c>
    </row>
    <row r="20208" spans="1:11" x14ac:dyDescent="0.3">
      <c r="A20208" t="s">
        <v>77918</v>
      </c>
      <c r="B20208" t="s">
        <v>77919</v>
      </c>
      <c r="C20208" t="s">
        <v>13</v>
      </c>
      <c r="D20208" t="s">
        <v>77920</v>
      </c>
      <c r="E20208" t="s">
        <v>76370</v>
      </c>
      <c r="F20208" t="s">
        <v>16</v>
      </c>
      <c r="G20208" t="s">
        <v>6816</v>
      </c>
      <c r="H20208">
        <v>0</v>
      </c>
      <c r="I20208">
        <v>0</v>
      </c>
      <c r="J20208">
        <v>0</v>
      </c>
      <c r="K20208" t="s">
        <v>77921</v>
      </c>
    </row>
    <row r="20209" spans="1:11" x14ac:dyDescent="0.3">
      <c r="A20209" t="s">
        <v>77922</v>
      </c>
      <c r="B20209" t="s">
        <v>77923</v>
      </c>
      <c r="C20209" t="s">
        <v>27</v>
      </c>
      <c r="D20209" t="s">
        <v>77924</v>
      </c>
      <c r="E20209" t="s">
        <v>17709</v>
      </c>
      <c r="F20209" t="s">
        <v>5696</v>
      </c>
      <c r="G20209" t="s">
        <v>42</v>
      </c>
      <c r="H20209">
        <v>0</v>
      </c>
      <c r="I20209">
        <v>0</v>
      </c>
      <c r="J20209">
        <v>0</v>
      </c>
      <c r="K20209" t="s">
        <v>77925</v>
      </c>
    </row>
    <row r="20210" spans="1:11" x14ac:dyDescent="0.3">
      <c r="A20210" t="s">
        <v>77926</v>
      </c>
      <c r="B20210" t="s">
        <v>77927</v>
      </c>
      <c r="C20210" t="s">
        <v>27</v>
      </c>
      <c r="D20210" t="s">
        <v>77928</v>
      </c>
      <c r="E20210" t="s">
        <v>29</v>
      </c>
      <c r="F20210" t="s">
        <v>41</v>
      </c>
      <c r="G20210" t="s">
        <v>42</v>
      </c>
      <c r="H20210">
        <v>0</v>
      </c>
      <c r="I20210">
        <v>0</v>
      </c>
      <c r="J20210">
        <v>0</v>
      </c>
      <c r="K20210" t="s">
        <v>77929</v>
      </c>
    </row>
    <row r="20211" spans="1:11" x14ac:dyDescent="0.3">
      <c r="A20211" t="s">
        <v>77930</v>
      </c>
      <c r="B20211" t="s">
        <v>77931</v>
      </c>
      <c r="C20211" t="s">
        <v>147</v>
      </c>
      <c r="D20211" t="s">
        <v>77932</v>
      </c>
      <c r="E20211" t="s">
        <v>76393</v>
      </c>
      <c r="F20211" t="s">
        <v>17508</v>
      </c>
      <c r="G20211" t="s">
        <v>42</v>
      </c>
      <c r="H20211">
        <v>0</v>
      </c>
      <c r="I20211">
        <v>0</v>
      </c>
      <c r="J20211">
        <v>0</v>
      </c>
      <c r="K20211" t="s">
        <v>77933</v>
      </c>
    </row>
    <row r="20212" spans="1:11" x14ac:dyDescent="0.3">
      <c r="A20212" t="s">
        <v>77934</v>
      </c>
      <c r="B20212" t="s">
        <v>77935</v>
      </c>
      <c r="C20212" t="s">
        <v>27</v>
      </c>
      <c r="D20212" t="s">
        <v>77936</v>
      </c>
      <c r="E20212" t="s">
        <v>29</v>
      </c>
      <c r="F20212" t="s">
        <v>16</v>
      </c>
      <c r="G20212" t="s">
        <v>8986</v>
      </c>
      <c r="H20212">
        <v>0</v>
      </c>
      <c r="I20212">
        <v>0</v>
      </c>
      <c r="J20212">
        <v>0</v>
      </c>
      <c r="K20212" t="s">
        <v>77937</v>
      </c>
    </row>
    <row r="20213" spans="1:11" x14ac:dyDescent="0.3">
      <c r="A20213" t="s">
        <v>77938</v>
      </c>
      <c r="B20213" t="s">
        <v>77939</v>
      </c>
      <c r="C20213" t="s">
        <v>13</v>
      </c>
      <c r="D20213" t="s">
        <v>77940</v>
      </c>
      <c r="E20213" t="s">
        <v>66626</v>
      </c>
      <c r="F20213" t="s">
        <v>16</v>
      </c>
      <c r="G20213" t="s">
        <v>4356</v>
      </c>
      <c r="H20213">
        <v>0</v>
      </c>
      <c r="I20213">
        <v>0</v>
      </c>
      <c r="J20213">
        <v>0</v>
      </c>
      <c r="K20213" t="s">
        <v>77941</v>
      </c>
    </row>
    <row r="20214" spans="1:11" x14ac:dyDescent="0.3">
      <c r="A20214" t="s">
        <v>77942</v>
      </c>
      <c r="C20214" t="s">
        <v>27</v>
      </c>
      <c r="D20214" t="s">
        <v>77943</v>
      </c>
      <c r="E20214" t="s">
        <v>29</v>
      </c>
      <c r="F20214" t="s">
        <v>41</v>
      </c>
      <c r="G20214" t="s">
        <v>42</v>
      </c>
      <c r="H20214">
        <v>0</v>
      </c>
      <c r="I20214">
        <v>0</v>
      </c>
      <c r="J20214">
        <v>0</v>
      </c>
      <c r="K20214" t="s">
        <v>77944</v>
      </c>
    </row>
    <row r="20215" spans="1:11" x14ac:dyDescent="0.3">
      <c r="A20215" t="s">
        <v>77945</v>
      </c>
      <c r="B20215" t="s">
        <v>26274</v>
      </c>
      <c r="C20215" t="s">
        <v>20</v>
      </c>
      <c r="D20215" t="s">
        <v>77946</v>
      </c>
      <c r="E20215" t="s">
        <v>71202</v>
      </c>
      <c r="F20215" t="s">
        <v>16</v>
      </c>
      <c r="G20215" t="s">
        <v>5838</v>
      </c>
      <c r="H20215">
        <v>0</v>
      </c>
      <c r="I20215">
        <v>0</v>
      </c>
      <c r="J20215">
        <v>0</v>
      </c>
      <c r="K20215" t="s">
        <v>77947</v>
      </c>
    </row>
    <row r="20216" spans="1:11" x14ac:dyDescent="0.3">
      <c r="A20216" t="s">
        <v>77948</v>
      </c>
      <c r="B20216" t="s">
        <v>64810</v>
      </c>
      <c r="C20216" t="s">
        <v>27</v>
      </c>
      <c r="D20216" t="s">
        <v>77949</v>
      </c>
      <c r="E20216" t="s">
        <v>29</v>
      </c>
      <c r="F20216" t="s">
        <v>41</v>
      </c>
      <c r="G20216" t="s">
        <v>42</v>
      </c>
      <c r="H20216">
        <v>0</v>
      </c>
      <c r="I20216">
        <v>0</v>
      </c>
      <c r="J20216">
        <v>0</v>
      </c>
      <c r="K20216" t="s">
        <v>77950</v>
      </c>
    </row>
    <row r="20217" spans="1:11" x14ac:dyDescent="0.3">
      <c r="A20217" t="s">
        <v>77951</v>
      </c>
      <c r="C20217" t="s">
        <v>27</v>
      </c>
      <c r="D20217" t="s">
        <v>77952</v>
      </c>
      <c r="E20217" t="s">
        <v>29</v>
      </c>
      <c r="F20217" t="s">
        <v>41</v>
      </c>
      <c r="G20217" t="s">
        <v>42</v>
      </c>
      <c r="H20217">
        <v>0</v>
      </c>
      <c r="I20217">
        <v>0</v>
      </c>
      <c r="J20217">
        <v>0</v>
      </c>
      <c r="K20217" t="s">
        <v>77953</v>
      </c>
    </row>
    <row r="20218" spans="1:11" x14ac:dyDescent="0.3">
      <c r="A20218" t="s">
        <v>77954</v>
      </c>
      <c r="B20218" t="s">
        <v>77955</v>
      </c>
      <c r="C20218" t="s">
        <v>27</v>
      </c>
      <c r="D20218" t="s">
        <v>77956</v>
      </c>
      <c r="E20218" t="s">
        <v>29</v>
      </c>
      <c r="F20218" t="s">
        <v>41</v>
      </c>
      <c r="G20218" t="s">
        <v>42</v>
      </c>
      <c r="H20218">
        <v>0</v>
      </c>
      <c r="I20218">
        <v>0</v>
      </c>
      <c r="J20218">
        <v>0</v>
      </c>
      <c r="K20218" t="s">
        <v>77957</v>
      </c>
    </row>
    <row r="20219" spans="1:11" x14ac:dyDescent="0.3">
      <c r="A20219" t="s">
        <v>77958</v>
      </c>
      <c r="B20219" t="s">
        <v>77959</v>
      </c>
      <c r="C20219" t="s">
        <v>558</v>
      </c>
      <c r="D20219" t="s">
        <v>77960</v>
      </c>
      <c r="E20219" t="s">
        <v>2102</v>
      </c>
      <c r="F20219" t="s">
        <v>6915</v>
      </c>
      <c r="G20219" t="s">
        <v>17</v>
      </c>
      <c r="H20219">
        <v>0</v>
      </c>
      <c r="I20219">
        <v>0</v>
      </c>
      <c r="J20219">
        <v>0</v>
      </c>
      <c r="K20219" t="s">
        <v>77961</v>
      </c>
    </row>
    <row r="20220" spans="1:11" x14ac:dyDescent="0.3">
      <c r="A20220" t="s">
        <v>77962</v>
      </c>
      <c r="B20220" t="s">
        <v>77963</v>
      </c>
      <c r="C20220" t="s">
        <v>558</v>
      </c>
      <c r="D20220" t="s">
        <v>77964</v>
      </c>
      <c r="E20220" t="s">
        <v>2102</v>
      </c>
      <c r="F20220" t="s">
        <v>16</v>
      </c>
      <c r="G20220" t="s">
        <v>51444</v>
      </c>
      <c r="H20220">
        <v>0</v>
      </c>
      <c r="I20220">
        <v>0</v>
      </c>
      <c r="J20220">
        <v>0</v>
      </c>
      <c r="K20220" t="s">
        <v>77965</v>
      </c>
    </row>
    <row r="20221" spans="1:11" x14ac:dyDescent="0.3">
      <c r="A20221" t="s">
        <v>77966</v>
      </c>
      <c r="B20221" t="s">
        <v>77967</v>
      </c>
      <c r="C20221" t="s">
        <v>558</v>
      </c>
      <c r="D20221" t="s">
        <v>77968</v>
      </c>
      <c r="E20221" t="s">
        <v>2102</v>
      </c>
      <c r="F20221" t="s">
        <v>16</v>
      </c>
      <c r="G20221" t="s">
        <v>9145</v>
      </c>
      <c r="H20221">
        <v>0</v>
      </c>
      <c r="I20221">
        <v>0</v>
      </c>
      <c r="J20221">
        <v>0</v>
      </c>
      <c r="K20221" t="s">
        <v>77969</v>
      </c>
    </row>
    <row r="20222" spans="1:11" x14ac:dyDescent="0.3">
      <c r="A20222" t="s">
        <v>77970</v>
      </c>
      <c r="B20222" t="s">
        <v>77971</v>
      </c>
      <c r="C20222" t="s">
        <v>27</v>
      </c>
      <c r="D20222" t="s">
        <v>77972</v>
      </c>
      <c r="E20222" t="s">
        <v>29</v>
      </c>
      <c r="F20222" t="s">
        <v>16</v>
      </c>
      <c r="G20222" t="s">
        <v>11774</v>
      </c>
      <c r="H20222">
        <v>0</v>
      </c>
      <c r="I20222">
        <v>0</v>
      </c>
      <c r="J20222">
        <v>0</v>
      </c>
      <c r="K20222" t="s">
        <v>77973</v>
      </c>
    </row>
    <row r="20223" spans="1:11" x14ac:dyDescent="0.3">
      <c r="A20223" t="s">
        <v>77974</v>
      </c>
      <c r="B20223" t="s">
        <v>77975</v>
      </c>
      <c r="C20223" t="s">
        <v>558</v>
      </c>
      <c r="D20223" t="s">
        <v>77976</v>
      </c>
      <c r="E20223" t="s">
        <v>2102</v>
      </c>
      <c r="F20223" t="s">
        <v>16</v>
      </c>
      <c r="G20223" t="s">
        <v>13301</v>
      </c>
      <c r="H20223">
        <v>0</v>
      </c>
      <c r="I20223">
        <v>0</v>
      </c>
      <c r="J20223">
        <v>0</v>
      </c>
      <c r="K20223" t="s">
        <v>77977</v>
      </c>
    </row>
    <row r="20224" spans="1:11" x14ac:dyDescent="0.3">
      <c r="A20224" t="s">
        <v>77978</v>
      </c>
      <c r="B20224" t="s">
        <v>77979</v>
      </c>
      <c r="C20224" t="s">
        <v>27</v>
      </c>
      <c r="D20224" t="s">
        <v>77980</v>
      </c>
      <c r="E20224" t="s">
        <v>29</v>
      </c>
      <c r="F20224" t="s">
        <v>41</v>
      </c>
      <c r="G20224" t="s">
        <v>42</v>
      </c>
      <c r="H20224">
        <v>0</v>
      </c>
      <c r="I20224">
        <v>0</v>
      </c>
      <c r="J20224">
        <v>0</v>
      </c>
      <c r="K20224" t="s">
        <v>77981</v>
      </c>
    </row>
    <row r="20225" spans="1:11" x14ac:dyDescent="0.3">
      <c r="A20225" t="s">
        <v>77982</v>
      </c>
      <c r="B20225" t="s">
        <v>45277</v>
      </c>
      <c r="C20225" t="s">
        <v>20</v>
      </c>
      <c r="D20225" t="s">
        <v>77983</v>
      </c>
      <c r="E20225" t="s">
        <v>22</v>
      </c>
      <c r="F20225" t="s">
        <v>16</v>
      </c>
      <c r="G20225" t="s">
        <v>851</v>
      </c>
      <c r="H20225">
        <v>0</v>
      </c>
      <c r="I20225">
        <v>0</v>
      </c>
      <c r="J20225">
        <v>0</v>
      </c>
      <c r="K20225" t="s">
        <v>77984</v>
      </c>
    </row>
    <row r="20226" spans="1:11" x14ac:dyDescent="0.3">
      <c r="A20226" t="s">
        <v>77985</v>
      </c>
      <c r="B20226" t="s">
        <v>77959</v>
      </c>
      <c r="C20226" t="s">
        <v>27</v>
      </c>
      <c r="D20226" t="s">
        <v>77986</v>
      </c>
      <c r="E20226" t="s">
        <v>29</v>
      </c>
      <c r="F20226" t="s">
        <v>16</v>
      </c>
      <c r="G20226" t="s">
        <v>11853</v>
      </c>
      <c r="H20226">
        <v>0</v>
      </c>
      <c r="I20226">
        <v>0</v>
      </c>
      <c r="J20226">
        <v>0</v>
      </c>
      <c r="K20226" t="s">
        <v>77987</v>
      </c>
    </row>
    <row r="20227" spans="1:11" x14ac:dyDescent="0.3">
      <c r="A20227" t="s">
        <v>77988</v>
      </c>
      <c r="B20227" t="s">
        <v>77989</v>
      </c>
      <c r="C20227" t="s">
        <v>558</v>
      </c>
      <c r="D20227" t="s">
        <v>77990</v>
      </c>
      <c r="E20227" t="s">
        <v>2102</v>
      </c>
      <c r="F20227" t="s">
        <v>29868</v>
      </c>
      <c r="G20227" t="s">
        <v>42</v>
      </c>
      <c r="H20227">
        <v>0</v>
      </c>
      <c r="I20227">
        <v>0</v>
      </c>
      <c r="J20227">
        <v>0</v>
      </c>
      <c r="K20227" t="s">
        <v>77991</v>
      </c>
    </row>
    <row r="20228" spans="1:11" x14ac:dyDescent="0.3">
      <c r="A20228" t="s">
        <v>77992</v>
      </c>
      <c r="B20228" t="s">
        <v>77993</v>
      </c>
      <c r="C20228" t="s">
        <v>13</v>
      </c>
      <c r="D20228" t="s">
        <v>77994</v>
      </c>
      <c r="E20228" t="s">
        <v>76370</v>
      </c>
      <c r="F20228" t="s">
        <v>16</v>
      </c>
      <c r="G20228" t="s">
        <v>16097</v>
      </c>
      <c r="H20228">
        <v>0</v>
      </c>
      <c r="I20228">
        <v>0</v>
      </c>
      <c r="J20228">
        <v>0</v>
      </c>
      <c r="K20228" t="s">
        <v>77995</v>
      </c>
    </row>
    <row r="20229" spans="1:11" x14ac:dyDescent="0.3">
      <c r="A20229" t="s">
        <v>77996</v>
      </c>
      <c r="B20229" t="s">
        <v>77997</v>
      </c>
      <c r="C20229" t="s">
        <v>20</v>
      </c>
      <c r="D20229" t="s">
        <v>77998</v>
      </c>
      <c r="E20229" t="s">
        <v>71202</v>
      </c>
      <c r="F20229" t="s">
        <v>830</v>
      </c>
      <c r="G20229" t="s">
        <v>15333</v>
      </c>
      <c r="H20229">
        <v>0</v>
      </c>
      <c r="I20229">
        <v>0</v>
      </c>
      <c r="J20229">
        <v>0</v>
      </c>
      <c r="K20229" t="s">
        <v>77999</v>
      </c>
    </row>
    <row r="20230" spans="1:11" x14ac:dyDescent="0.3">
      <c r="A20230" t="s">
        <v>78000</v>
      </c>
      <c r="C20230" t="s">
        <v>27</v>
      </c>
      <c r="D20230" t="s">
        <v>78001</v>
      </c>
      <c r="E20230" t="s">
        <v>29</v>
      </c>
      <c r="F20230" t="s">
        <v>41</v>
      </c>
      <c r="G20230" t="s">
        <v>42</v>
      </c>
      <c r="H20230">
        <v>0</v>
      </c>
      <c r="I20230">
        <v>0</v>
      </c>
      <c r="J20230">
        <v>0</v>
      </c>
      <c r="K20230" t="s">
        <v>78002</v>
      </c>
    </row>
    <row r="20231" spans="1:11" x14ac:dyDescent="0.3">
      <c r="A20231" t="s">
        <v>78003</v>
      </c>
      <c r="B20231" t="s">
        <v>78004</v>
      </c>
      <c r="C20231" t="s">
        <v>27</v>
      </c>
      <c r="D20231" t="s">
        <v>78005</v>
      </c>
      <c r="E20231" t="s">
        <v>29</v>
      </c>
      <c r="F20231" t="s">
        <v>41</v>
      </c>
      <c r="G20231" t="s">
        <v>209</v>
      </c>
      <c r="H20231">
        <v>0</v>
      </c>
      <c r="I20231">
        <v>0</v>
      </c>
      <c r="J20231">
        <v>0</v>
      </c>
      <c r="K20231" t="s">
        <v>78006</v>
      </c>
    </row>
    <row r="20232" spans="1:11" x14ac:dyDescent="0.3">
      <c r="A20232" t="s">
        <v>78007</v>
      </c>
      <c r="B20232" t="s">
        <v>78008</v>
      </c>
      <c r="C20232" t="s">
        <v>27</v>
      </c>
      <c r="D20232" t="s">
        <v>78009</v>
      </c>
      <c r="E20232" t="s">
        <v>29</v>
      </c>
      <c r="F20232" t="s">
        <v>16</v>
      </c>
      <c r="G20232" t="s">
        <v>72090</v>
      </c>
      <c r="H20232">
        <v>0</v>
      </c>
      <c r="I20232">
        <v>0</v>
      </c>
      <c r="J20232">
        <v>0</v>
      </c>
      <c r="K20232" t="s">
        <v>78010</v>
      </c>
    </row>
    <row r="20233" spans="1:11" x14ac:dyDescent="0.3">
      <c r="A20233" t="s">
        <v>78011</v>
      </c>
      <c r="B20233" t="s">
        <v>78012</v>
      </c>
      <c r="C20233" t="s">
        <v>27</v>
      </c>
      <c r="D20233" t="s">
        <v>78013</v>
      </c>
      <c r="E20233" t="s">
        <v>29</v>
      </c>
      <c r="F20233" t="s">
        <v>16</v>
      </c>
      <c r="G20233" t="s">
        <v>355</v>
      </c>
      <c r="H20233">
        <v>0</v>
      </c>
      <c r="I20233">
        <v>0</v>
      </c>
      <c r="J20233">
        <v>0</v>
      </c>
      <c r="K20233" t="s">
        <v>78014</v>
      </c>
    </row>
    <row r="20234" spans="1:11" x14ac:dyDescent="0.3">
      <c r="A20234" t="s">
        <v>78015</v>
      </c>
      <c r="B20234" t="s">
        <v>77997</v>
      </c>
      <c r="C20234" t="s">
        <v>20</v>
      </c>
      <c r="D20234" t="s">
        <v>78016</v>
      </c>
      <c r="E20234" t="s">
        <v>71202</v>
      </c>
      <c r="F20234" t="s">
        <v>4609</v>
      </c>
      <c r="G20234" t="s">
        <v>42</v>
      </c>
      <c r="H20234">
        <v>0</v>
      </c>
      <c r="I20234">
        <v>0</v>
      </c>
      <c r="J20234">
        <v>0</v>
      </c>
      <c r="K20234" t="s">
        <v>78017</v>
      </c>
    </row>
    <row r="20235" spans="1:11" x14ac:dyDescent="0.3">
      <c r="A20235" t="s">
        <v>78018</v>
      </c>
      <c r="C20235" t="s">
        <v>27</v>
      </c>
      <c r="D20235" t="s">
        <v>78019</v>
      </c>
      <c r="E20235" t="s">
        <v>29</v>
      </c>
      <c r="F20235" t="s">
        <v>3452</v>
      </c>
      <c r="G20235" t="s">
        <v>42</v>
      </c>
      <c r="H20235">
        <v>0</v>
      </c>
      <c r="I20235">
        <v>0</v>
      </c>
      <c r="J20235">
        <v>0</v>
      </c>
      <c r="K20235" t="s">
        <v>78020</v>
      </c>
    </row>
    <row r="20236" spans="1:11" x14ac:dyDescent="0.3">
      <c r="A20236" t="s">
        <v>78021</v>
      </c>
      <c r="B20236" t="s">
        <v>78022</v>
      </c>
      <c r="C20236" t="s">
        <v>13</v>
      </c>
      <c r="D20236" t="s">
        <v>78023</v>
      </c>
      <c r="E20236" t="s">
        <v>76370</v>
      </c>
      <c r="F20236" t="s">
        <v>16</v>
      </c>
      <c r="G20236" t="s">
        <v>1488</v>
      </c>
      <c r="H20236">
        <v>0</v>
      </c>
      <c r="I20236">
        <v>0</v>
      </c>
      <c r="J20236">
        <v>0</v>
      </c>
      <c r="K20236" t="s">
        <v>78024</v>
      </c>
    </row>
    <row r="20237" spans="1:11" x14ac:dyDescent="0.3">
      <c r="A20237" t="s">
        <v>78025</v>
      </c>
      <c r="B20237" t="s">
        <v>78026</v>
      </c>
      <c r="C20237" t="s">
        <v>27</v>
      </c>
      <c r="D20237" t="s">
        <v>78027</v>
      </c>
      <c r="E20237" t="s">
        <v>29</v>
      </c>
      <c r="F20237" t="s">
        <v>4696</v>
      </c>
      <c r="G20237" t="s">
        <v>42</v>
      </c>
      <c r="H20237">
        <v>0</v>
      </c>
      <c r="I20237">
        <v>0</v>
      </c>
      <c r="J20237">
        <v>0</v>
      </c>
      <c r="K20237" t="s">
        <v>78028</v>
      </c>
    </row>
    <row r="20238" spans="1:11" x14ac:dyDescent="0.3">
      <c r="A20238" t="s">
        <v>78029</v>
      </c>
      <c r="B20238" t="s">
        <v>78030</v>
      </c>
      <c r="C20238" t="s">
        <v>27</v>
      </c>
      <c r="D20238" t="s">
        <v>78031</v>
      </c>
      <c r="E20238" t="s">
        <v>29</v>
      </c>
      <c r="F20238" t="s">
        <v>16</v>
      </c>
      <c r="G20238" t="s">
        <v>78032</v>
      </c>
      <c r="H20238">
        <v>0</v>
      </c>
      <c r="I20238">
        <v>0</v>
      </c>
      <c r="J20238">
        <v>0</v>
      </c>
      <c r="K20238" t="s">
        <v>78033</v>
      </c>
    </row>
    <row r="20239" spans="1:11" x14ac:dyDescent="0.3">
      <c r="A20239" t="s">
        <v>78034</v>
      </c>
      <c r="B20239" t="s">
        <v>78035</v>
      </c>
      <c r="C20239" t="s">
        <v>27</v>
      </c>
      <c r="D20239" t="s">
        <v>78036</v>
      </c>
      <c r="E20239" t="s">
        <v>29</v>
      </c>
      <c r="F20239" t="s">
        <v>16</v>
      </c>
      <c r="G20239" t="s">
        <v>274</v>
      </c>
      <c r="H20239">
        <v>0</v>
      </c>
      <c r="I20239">
        <v>0</v>
      </c>
      <c r="J20239">
        <v>0</v>
      </c>
      <c r="K20239" t="s">
        <v>78037</v>
      </c>
    </row>
    <row r="20240" spans="1:11" x14ac:dyDescent="0.3">
      <c r="A20240" t="s">
        <v>78038</v>
      </c>
      <c r="C20240" t="s">
        <v>147</v>
      </c>
      <c r="D20240" t="s">
        <v>78039</v>
      </c>
      <c r="E20240" t="s">
        <v>76393</v>
      </c>
      <c r="F20240" t="s">
        <v>16</v>
      </c>
      <c r="G20240" t="s">
        <v>6400</v>
      </c>
      <c r="H20240">
        <v>0</v>
      </c>
      <c r="I20240">
        <v>0</v>
      </c>
      <c r="J20240">
        <v>0</v>
      </c>
      <c r="K20240" t="s">
        <v>78040</v>
      </c>
    </row>
    <row r="20241" spans="1:11" x14ac:dyDescent="0.3">
      <c r="A20241" t="s">
        <v>78041</v>
      </c>
      <c r="B20241" t="s">
        <v>29644</v>
      </c>
      <c r="C20241" t="s">
        <v>558</v>
      </c>
      <c r="D20241" t="s">
        <v>78042</v>
      </c>
      <c r="E20241" t="s">
        <v>34293</v>
      </c>
      <c r="F20241" t="s">
        <v>16</v>
      </c>
      <c r="G20241" t="s">
        <v>17</v>
      </c>
      <c r="H20241">
        <v>0</v>
      </c>
      <c r="I20241">
        <v>0</v>
      </c>
      <c r="J20241">
        <v>0</v>
      </c>
      <c r="K20241" t="s">
        <v>78043</v>
      </c>
    </row>
    <row r="20242" spans="1:11" x14ac:dyDescent="0.3">
      <c r="A20242" t="s">
        <v>78044</v>
      </c>
      <c r="C20242" t="s">
        <v>27</v>
      </c>
      <c r="D20242" t="s">
        <v>78045</v>
      </c>
      <c r="E20242" t="s">
        <v>29</v>
      </c>
      <c r="F20242" t="s">
        <v>379</v>
      </c>
      <c r="G20242" t="s">
        <v>42</v>
      </c>
      <c r="H20242">
        <v>0</v>
      </c>
      <c r="I20242">
        <v>0</v>
      </c>
      <c r="J20242">
        <v>0</v>
      </c>
      <c r="K20242" t="s">
        <v>78046</v>
      </c>
    </row>
    <row r="20243" spans="1:11" x14ac:dyDescent="0.3">
      <c r="A20243" t="s">
        <v>78047</v>
      </c>
      <c r="B20243" t="s">
        <v>78048</v>
      </c>
      <c r="C20243" t="s">
        <v>27</v>
      </c>
      <c r="D20243" t="s">
        <v>78049</v>
      </c>
      <c r="E20243" t="s">
        <v>29</v>
      </c>
      <c r="F20243" t="s">
        <v>650</v>
      </c>
      <c r="G20243" t="s">
        <v>42</v>
      </c>
      <c r="H20243">
        <v>0</v>
      </c>
      <c r="I20243">
        <v>0</v>
      </c>
      <c r="J20243">
        <v>0</v>
      </c>
      <c r="K20243" t="s">
        <v>78050</v>
      </c>
    </row>
    <row r="20244" spans="1:11" x14ac:dyDescent="0.3">
      <c r="A20244" t="s">
        <v>78051</v>
      </c>
      <c r="B20244" t="s">
        <v>78052</v>
      </c>
      <c r="C20244" t="s">
        <v>20</v>
      </c>
      <c r="D20244" t="s">
        <v>78053</v>
      </c>
      <c r="E20244" t="s">
        <v>62177</v>
      </c>
      <c r="F20244" t="s">
        <v>3944</v>
      </c>
      <c r="G20244" t="s">
        <v>6941</v>
      </c>
      <c r="H20244">
        <v>0</v>
      </c>
      <c r="I20244">
        <v>0</v>
      </c>
      <c r="J20244">
        <v>0</v>
      </c>
      <c r="K20244" t="s">
        <v>78054</v>
      </c>
    </row>
    <row r="20245" spans="1:11" x14ac:dyDescent="0.3">
      <c r="A20245" t="s">
        <v>78055</v>
      </c>
      <c r="B20245" t="s">
        <v>78056</v>
      </c>
      <c r="C20245" t="s">
        <v>27</v>
      </c>
      <c r="D20245" t="s">
        <v>78057</v>
      </c>
      <c r="E20245" t="s">
        <v>29</v>
      </c>
      <c r="F20245" t="s">
        <v>16</v>
      </c>
      <c r="G20245" t="s">
        <v>5436</v>
      </c>
      <c r="H20245">
        <v>0</v>
      </c>
      <c r="I20245">
        <v>0</v>
      </c>
      <c r="J20245">
        <v>0</v>
      </c>
      <c r="K20245" t="s">
        <v>78058</v>
      </c>
    </row>
    <row r="20246" spans="1:11" x14ac:dyDescent="0.3">
      <c r="A20246" t="s">
        <v>78059</v>
      </c>
      <c r="B20246" t="s">
        <v>78060</v>
      </c>
      <c r="C20246" t="s">
        <v>27</v>
      </c>
      <c r="D20246" t="s">
        <v>78061</v>
      </c>
      <c r="E20246" t="s">
        <v>29</v>
      </c>
      <c r="F20246" t="s">
        <v>41</v>
      </c>
      <c r="G20246" t="s">
        <v>42</v>
      </c>
      <c r="H20246">
        <v>0</v>
      </c>
      <c r="I20246">
        <v>0</v>
      </c>
      <c r="J20246">
        <v>0</v>
      </c>
      <c r="K20246" t="s">
        <v>78062</v>
      </c>
    </row>
    <row r="20247" spans="1:11" x14ac:dyDescent="0.3">
      <c r="A20247" t="s">
        <v>78063</v>
      </c>
      <c r="B20247" t="s">
        <v>78064</v>
      </c>
      <c r="C20247" t="s">
        <v>147</v>
      </c>
      <c r="D20247" t="s">
        <v>78065</v>
      </c>
      <c r="E20247" t="s">
        <v>76393</v>
      </c>
      <c r="F20247" t="s">
        <v>16</v>
      </c>
      <c r="G20247" t="s">
        <v>1612</v>
      </c>
      <c r="H20247">
        <v>0</v>
      </c>
      <c r="I20247">
        <v>0</v>
      </c>
      <c r="J20247">
        <v>0</v>
      </c>
      <c r="K20247" t="s">
        <v>78066</v>
      </c>
    </row>
    <row r="20248" spans="1:11" x14ac:dyDescent="0.3">
      <c r="A20248" t="s">
        <v>78067</v>
      </c>
      <c r="C20248" t="s">
        <v>27</v>
      </c>
      <c r="D20248" t="s">
        <v>78068</v>
      </c>
      <c r="E20248" t="s">
        <v>29</v>
      </c>
      <c r="F20248" t="s">
        <v>16</v>
      </c>
      <c r="G20248" t="s">
        <v>24637</v>
      </c>
      <c r="H20248">
        <v>0</v>
      </c>
      <c r="I20248">
        <v>0</v>
      </c>
      <c r="J20248">
        <v>0</v>
      </c>
      <c r="K20248" t="s">
        <v>78069</v>
      </c>
    </row>
    <row r="20249" spans="1:11" x14ac:dyDescent="0.3">
      <c r="A20249" t="s">
        <v>78070</v>
      </c>
      <c r="B20249" t="s">
        <v>78071</v>
      </c>
      <c r="C20249" t="s">
        <v>27</v>
      </c>
      <c r="D20249" t="s">
        <v>78072</v>
      </c>
      <c r="E20249" t="s">
        <v>29</v>
      </c>
      <c r="F20249" t="s">
        <v>16</v>
      </c>
      <c r="G20249" t="s">
        <v>78073</v>
      </c>
      <c r="H20249">
        <v>0</v>
      </c>
      <c r="I20249">
        <v>0</v>
      </c>
      <c r="J20249">
        <v>0</v>
      </c>
      <c r="K20249" t="s">
        <v>78074</v>
      </c>
    </row>
    <row r="20250" spans="1:11" x14ac:dyDescent="0.3">
      <c r="A20250" t="s">
        <v>78075</v>
      </c>
      <c r="C20250" t="s">
        <v>27</v>
      </c>
      <c r="D20250" t="s">
        <v>78076</v>
      </c>
      <c r="E20250" t="s">
        <v>29</v>
      </c>
      <c r="F20250" t="s">
        <v>41</v>
      </c>
      <c r="G20250" t="s">
        <v>42</v>
      </c>
      <c r="H20250">
        <v>0</v>
      </c>
      <c r="I20250">
        <v>0</v>
      </c>
      <c r="J20250">
        <v>0</v>
      </c>
      <c r="K20250" t="s">
        <v>78077</v>
      </c>
    </row>
    <row r="20251" spans="1:11" x14ac:dyDescent="0.3">
      <c r="A20251" t="s">
        <v>78078</v>
      </c>
      <c r="C20251" t="s">
        <v>147</v>
      </c>
      <c r="D20251" t="s">
        <v>78079</v>
      </c>
      <c r="E20251" t="s">
        <v>76393</v>
      </c>
      <c r="F20251" t="s">
        <v>16</v>
      </c>
      <c r="G20251" t="s">
        <v>91</v>
      </c>
      <c r="H20251">
        <v>0</v>
      </c>
      <c r="I20251">
        <v>0</v>
      </c>
      <c r="J20251">
        <v>0</v>
      </c>
      <c r="K20251" t="s">
        <v>78080</v>
      </c>
    </row>
    <row r="20252" spans="1:11" x14ac:dyDescent="0.3">
      <c r="A20252" t="s">
        <v>78081</v>
      </c>
      <c r="B20252" t="s">
        <v>78082</v>
      </c>
      <c r="C20252" t="s">
        <v>20</v>
      </c>
      <c r="D20252" t="s">
        <v>78083</v>
      </c>
      <c r="E20252" t="s">
        <v>71202</v>
      </c>
      <c r="F20252" t="s">
        <v>2437</v>
      </c>
      <c r="G20252" t="s">
        <v>12619</v>
      </c>
      <c r="H20252">
        <v>0</v>
      </c>
      <c r="I20252">
        <v>0</v>
      </c>
      <c r="J20252">
        <v>0</v>
      </c>
      <c r="K20252" t="s">
        <v>78084</v>
      </c>
    </row>
    <row r="20253" spans="1:11" x14ac:dyDescent="0.3">
      <c r="A20253" t="s">
        <v>78085</v>
      </c>
      <c r="B20253" t="s">
        <v>78086</v>
      </c>
      <c r="C20253" t="s">
        <v>20</v>
      </c>
      <c r="D20253" t="s">
        <v>78087</v>
      </c>
      <c r="E20253" t="s">
        <v>62177</v>
      </c>
      <c r="F20253" t="s">
        <v>16</v>
      </c>
      <c r="G20253" t="s">
        <v>4960</v>
      </c>
      <c r="H20253">
        <v>0</v>
      </c>
      <c r="I20253">
        <v>0</v>
      </c>
      <c r="J20253">
        <v>0</v>
      </c>
      <c r="K20253" t="s">
        <v>78088</v>
      </c>
    </row>
    <row r="20254" spans="1:11" x14ac:dyDescent="0.3">
      <c r="A20254" t="s">
        <v>78089</v>
      </c>
      <c r="C20254" t="s">
        <v>147</v>
      </c>
      <c r="D20254" t="s">
        <v>78090</v>
      </c>
      <c r="E20254" t="s">
        <v>76393</v>
      </c>
      <c r="F20254" t="s">
        <v>16</v>
      </c>
      <c r="G20254" t="s">
        <v>7708</v>
      </c>
      <c r="H20254">
        <v>0</v>
      </c>
      <c r="I20254">
        <v>0</v>
      </c>
      <c r="J20254">
        <v>0</v>
      </c>
      <c r="K20254" t="s">
        <v>78091</v>
      </c>
    </row>
    <row r="20255" spans="1:11" x14ac:dyDescent="0.3">
      <c r="A20255" t="s">
        <v>78092</v>
      </c>
      <c r="B20255" t="s">
        <v>78093</v>
      </c>
      <c r="C20255" t="s">
        <v>558</v>
      </c>
      <c r="D20255" t="s">
        <v>78094</v>
      </c>
      <c r="E20255" t="s">
        <v>32599</v>
      </c>
      <c r="F20255" t="s">
        <v>41</v>
      </c>
      <c r="G20255" t="s">
        <v>42</v>
      </c>
      <c r="H20255">
        <v>0</v>
      </c>
      <c r="I20255">
        <v>0</v>
      </c>
      <c r="J20255">
        <v>0</v>
      </c>
      <c r="K20255" t="s">
        <v>78095</v>
      </c>
    </row>
    <row r="20256" spans="1:11" x14ac:dyDescent="0.3">
      <c r="A20256" t="s">
        <v>78096</v>
      </c>
      <c r="B20256" t="s">
        <v>78097</v>
      </c>
      <c r="C20256" t="s">
        <v>27</v>
      </c>
      <c r="D20256" t="s">
        <v>78098</v>
      </c>
      <c r="E20256" t="s">
        <v>29</v>
      </c>
      <c r="F20256" t="s">
        <v>41</v>
      </c>
      <c r="G20256" t="s">
        <v>42</v>
      </c>
      <c r="H20256">
        <v>0</v>
      </c>
      <c r="I20256">
        <v>0</v>
      </c>
      <c r="J20256">
        <v>0</v>
      </c>
      <c r="K20256" t="s">
        <v>78099</v>
      </c>
    </row>
    <row r="20257" spans="1:11" x14ac:dyDescent="0.3">
      <c r="A20257" t="s">
        <v>78100</v>
      </c>
      <c r="B20257" t="s">
        <v>78101</v>
      </c>
      <c r="C20257" t="s">
        <v>20</v>
      </c>
      <c r="D20257" t="s">
        <v>78102</v>
      </c>
      <c r="E20257" t="s">
        <v>71202</v>
      </c>
      <c r="F20257" t="s">
        <v>397</v>
      </c>
      <c r="G20257" t="s">
        <v>42</v>
      </c>
      <c r="H20257">
        <v>0</v>
      </c>
      <c r="I20257">
        <v>0</v>
      </c>
      <c r="J20257">
        <v>0</v>
      </c>
      <c r="K20257" t="s">
        <v>78103</v>
      </c>
    </row>
    <row r="20258" spans="1:11" x14ac:dyDescent="0.3">
      <c r="A20258" t="s">
        <v>78104</v>
      </c>
      <c r="C20258" t="s">
        <v>147</v>
      </c>
      <c r="D20258" t="s">
        <v>78105</v>
      </c>
      <c r="E20258" t="s">
        <v>76393</v>
      </c>
      <c r="F20258" t="s">
        <v>16</v>
      </c>
      <c r="G20258" t="s">
        <v>15297</v>
      </c>
      <c r="H20258">
        <v>0</v>
      </c>
      <c r="I20258">
        <v>0</v>
      </c>
      <c r="J20258">
        <v>0</v>
      </c>
      <c r="K20258" t="s">
        <v>78106</v>
      </c>
    </row>
    <row r="20259" spans="1:11" x14ac:dyDescent="0.3">
      <c r="A20259" t="s">
        <v>78107</v>
      </c>
      <c r="B20259" t="s">
        <v>78108</v>
      </c>
      <c r="C20259" t="s">
        <v>27</v>
      </c>
      <c r="D20259" t="s">
        <v>78109</v>
      </c>
      <c r="E20259" t="s">
        <v>29</v>
      </c>
      <c r="F20259" t="s">
        <v>16</v>
      </c>
      <c r="G20259" t="s">
        <v>904</v>
      </c>
      <c r="H20259">
        <v>0</v>
      </c>
      <c r="I20259">
        <v>0</v>
      </c>
      <c r="J20259">
        <v>0</v>
      </c>
      <c r="K20259" t="s">
        <v>78110</v>
      </c>
    </row>
    <row r="20260" spans="1:11" x14ac:dyDescent="0.3">
      <c r="A20260" t="s">
        <v>78111</v>
      </c>
      <c r="C20260" t="s">
        <v>27</v>
      </c>
      <c r="D20260" t="s">
        <v>78112</v>
      </c>
      <c r="E20260" t="s">
        <v>29</v>
      </c>
      <c r="F20260" t="s">
        <v>41</v>
      </c>
      <c r="G20260" t="s">
        <v>42</v>
      </c>
      <c r="H20260">
        <v>0</v>
      </c>
      <c r="I20260">
        <v>0</v>
      </c>
      <c r="J20260">
        <v>0</v>
      </c>
      <c r="K20260" t="s">
        <v>78113</v>
      </c>
    </row>
    <row r="20261" spans="1:11" x14ac:dyDescent="0.3">
      <c r="A20261" t="s">
        <v>78114</v>
      </c>
      <c r="B20261" t="s">
        <v>78115</v>
      </c>
      <c r="C20261" t="s">
        <v>27</v>
      </c>
      <c r="D20261" t="s">
        <v>78116</v>
      </c>
      <c r="E20261" t="s">
        <v>29</v>
      </c>
      <c r="F20261" t="s">
        <v>41</v>
      </c>
      <c r="G20261" t="s">
        <v>42</v>
      </c>
      <c r="H20261">
        <v>0</v>
      </c>
      <c r="I20261">
        <v>0</v>
      </c>
      <c r="J20261">
        <v>0</v>
      </c>
      <c r="K20261" t="s">
        <v>78117</v>
      </c>
    </row>
    <row r="20262" spans="1:11" x14ac:dyDescent="0.3">
      <c r="A20262" t="s">
        <v>78118</v>
      </c>
      <c r="B20262" t="s">
        <v>78119</v>
      </c>
      <c r="C20262" t="s">
        <v>558</v>
      </c>
      <c r="D20262" t="s">
        <v>78120</v>
      </c>
      <c r="E20262" t="s">
        <v>754</v>
      </c>
      <c r="F20262" t="s">
        <v>16</v>
      </c>
      <c r="G20262" t="s">
        <v>10755</v>
      </c>
      <c r="H20262">
        <v>0</v>
      </c>
      <c r="I20262">
        <v>0</v>
      </c>
      <c r="J20262">
        <v>0</v>
      </c>
      <c r="K20262" t="s">
        <v>78121</v>
      </c>
    </row>
    <row r="20263" spans="1:11" x14ac:dyDescent="0.3">
      <c r="A20263" t="s">
        <v>78122</v>
      </c>
      <c r="B20263" t="s">
        <v>78123</v>
      </c>
      <c r="C20263" t="s">
        <v>27</v>
      </c>
      <c r="D20263" t="s">
        <v>78124</v>
      </c>
      <c r="E20263" t="s">
        <v>29</v>
      </c>
      <c r="F20263" t="s">
        <v>41</v>
      </c>
      <c r="G20263" t="s">
        <v>42</v>
      </c>
      <c r="H20263">
        <v>0</v>
      </c>
      <c r="I20263">
        <v>0</v>
      </c>
      <c r="J20263">
        <v>0</v>
      </c>
      <c r="K20263" t="s">
        <v>78125</v>
      </c>
    </row>
    <row r="20264" spans="1:11" x14ac:dyDescent="0.3">
      <c r="A20264" t="s">
        <v>78126</v>
      </c>
      <c r="B20264" t="s">
        <v>78127</v>
      </c>
      <c r="C20264" t="s">
        <v>147</v>
      </c>
      <c r="D20264" t="s">
        <v>78128</v>
      </c>
      <c r="E20264" t="s">
        <v>76393</v>
      </c>
      <c r="F20264" t="s">
        <v>14447</v>
      </c>
      <c r="G20264" t="s">
        <v>17</v>
      </c>
      <c r="H20264">
        <v>0</v>
      </c>
      <c r="I20264">
        <v>0</v>
      </c>
      <c r="J20264">
        <v>0</v>
      </c>
      <c r="K20264" t="s">
        <v>78129</v>
      </c>
    </row>
    <row r="20265" spans="1:11" x14ac:dyDescent="0.3">
      <c r="A20265" t="s">
        <v>78130</v>
      </c>
      <c r="B20265" t="s">
        <v>78131</v>
      </c>
      <c r="C20265" t="s">
        <v>27</v>
      </c>
      <c r="D20265" t="s">
        <v>78132</v>
      </c>
      <c r="E20265" t="s">
        <v>29</v>
      </c>
      <c r="F20265" t="s">
        <v>41</v>
      </c>
      <c r="G20265" t="s">
        <v>42</v>
      </c>
      <c r="H20265">
        <v>0</v>
      </c>
      <c r="I20265">
        <v>0</v>
      </c>
      <c r="J20265">
        <v>0</v>
      </c>
      <c r="K20265" t="s">
        <v>78133</v>
      </c>
    </row>
    <row r="20266" spans="1:11" x14ac:dyDescent="0.3">
      <c r="A20266" t="s">
        <v>78134</v>
      </c>
      <c r="B20266" t="s">
        <v>78135</v>
      </c>
      <c r="C20266" t="s">
        <v>13</v>
      </c>
      <c r="D20266" t="s">
        <v>78136</v>
      </c>
      <c r="E20266" t="s">
        <v>76370</v>
      </c>
      <c r="F20266" t="s">
        <v>16</v>
      </c>
      <c r="G20266" t="s">
        <v>25210</v>
      </c>
      <c r="H20266">
        <v>0</v>
      </c>
      <c r="I20266">
        <v>0</v>
      </c>
      <c r="J20266">
        <v>0</v>
      </c>
      <c r="K20266" t="s">
        <v>78137</v>
      </c>
    </row>
    <row r="20267" spans="1:11" x14ac:dyDescent="0.3">
      <c r="A20267" t="s">
        <v>78138</v>
      </c>
      <c r="B20267" t="s">
        <v>78139</v>
      </c>
      <c r="C20267" t="s">
        <v>20</v>
      </c>
      <c r="D20267" t="s">
        <v>78140</v>
      </c>
      <c r="E20267" t="s">
        <v>71202</v>
      </c>
      <c r="F20267" t="s">
        <v>16</v>
      </c>
      <c r="G20267" t="s">
        <v>8894</v>
      </c>
      <c r="H20267">
        <v>0</v>
      </c>
      <c r="I20267">
        <v>0</v>
      </c>
      <c r="J20267">
        <v>0</v>
      </c>
      <c r="K20267" t="s">
        <v>78141</v>
      </c>
    </row>
    <row r="20268" spans="1:11" x14ac:dyDescent="0.3">
      <c r="A20268" t="s">
        <v>78142</v>
      </c>
      <c r="B20268" t="s">
        <v>78143</v>
      </c>
      <c r="C20268" t="s">
        <v>466</v>
      </c>
      <c r="D20268" t="s">
        <v>78144</v>
      </c>
      <c r="E20268" t="s">
        <v>20624</v>
      </c>
      <c r="F20268" t="s">
        <v>16</v>
      </c>
      <c r="G20268" t="s">
        <v>2721</v>
      </c>
      <c r="H20268">
        <v>0</v>
      </c>
      <c r="I20268">
        <v>0</v>
      </c>
      <c r="J20268">
        <v>0</v>
      </c>
      <c r="K20268" t="s">
        <v>78145</v>
      </c>
    </row>
    <row r="20269" spans="1:11" x14ac:dyDescent="0.3">
      <c r="A20269" t="s">
        <v>78146</v>
      </c>
      <c r="C20269" t="s">
        <v>558</v>
      </c>
      <c r="D20269" t="s">
        <v>78147</v>
      </c>
      <c r="E20269" t="s">
        <v>18607</v>
      </c>
      <c r="F20269" t="s">
        <v>16</v>
      </c>
      <c r="G20269" t="s">
        <v>42</v>
      </c>
      <c r="H20269">
        <v>0</v>
      </c>
      <c r="I20269">
        <v>0</v>
      </c>
      <c r="J20269">
        <v>0</v>
      </c>
      <c r="K20269" t="s">
        <v>78148</v>
      </c>
    </row>
    <row r="20270" spans="1:11" x14ac:dyDescent="0.3">
      <c r="A20270" t="s">
        <v>78149</v>
      </c>
      <c r="B20270" t="s">
        <v>78150</v>
      </c>
      <c r="C20270" t="s">
        <v>558</v>
      </c>
      <c r="D20270" t="s">
        <v>78151</v>
      </c>
      <c r="E20270" t="s">
        <v>18607</v>
      </c>
      <c r="F20270" t="s">
        <v>16</v>
      </c>
      <c r="G20270" t="s">
        <v>9108</v>
      </c>
      <c r="H20270">
        <v>0</v>
      </c>
      <c r="I20270">
        <v>0</v>
      </c>
      <c r="J20270">
        <v>0</v>
      </c>
      <c r="K20270" t="s">
        <v>78152</v>
      </c>
    </row>
    <row r="20271" spans="1:11" x14ac:dyDescent="0.3">
      <c r="A20271" t="s">
        <v>78153</v>
      </c>
      <c r="B20271" t="s">
        <v>78154</v>
      </c>
      <c r="C20271" t="s">
        <v>27</v>
      </c>
      <c r="D20271" t="s">
        <v>78155</v>
      </c>
      <c r="E20271" t="s">
        <v>29</v>
      </c>
      <c r="F20271" t="s">
        <v>41</v>
      </c>
      <c r="G20271" t="s">
        <v>42</v>
      </c>
      <c r="H20271">
        <v>0</v>
      </c>
      <c r="I20271">
        <v>0</v>
      </c>
      <c r="J20271">
        <v>0</v>
      </c>
      <c r="K20271" t="s">
        <v>78156</v>
      </c>
    </row>
    <row r="20272" spans="1:11" x14ac:dyDescent="0.3">
      <c r="A20272" t="s">
        <v>78157</v>
      </c>
      <c r="C20272" t="s">
        <v>27</v>
      </c>
      <c r="D20272" t="s">
        <v>78158</v>
      </c>
      <c r="E20272" t="s">
        <v>29</v>
      </c>
      <c r="F20272" t="s">
        <v>41</v>
      </c>
      <c r="G20272" t="s">
        <v>42</v>
      </c>
      <c r="H20272">
        <v>0</v>
      </c>
      <c r="I20272">
        <v>0</v>
      </c>
      <c r="J20272">
        <v>0</v>
      </c>
      <c r="K20272" t="s">
        <v>78159</v>
      </c>
    </row>
    <row r="20273" spans="1:11" x14ac:dyDescent="0.3">
      <c r="A20273" t="s">
        <v>78160</v>
      </c>
      <c r="B20273" t="s">
        <v>16887</v>
      </c>
      <c r="C20273" t="s">
        <v>20</v>
      </c>
      <c r="D20273" t="s">
        <v>78161</v>
      </c>
      <c r="E20273" t="s">
        <v>71202</v>
      </c>
      <c r="F20273" t="s">
        <v>16</v>
      </c>
      <c r="G20273" t="s">
        <v>6400</v>
      </c>
      <c r="H20273">
        <v>0</v>
      </c>
      <c r="I20273">
        <v>0</v>
      </c>
      <c r="J20273">
        <v>0</v>
      </c>
      <c r="K20273" t="s">
        <v>78162</v>
      </c>
    </row>
    <row r="20274" spans="1:11" x14ac:dyDescent="0.3">
      <c r="A20274" t="s">
        <v>78163</v>
      </c>
      <c r="C20274" t="s">
        <v>20</v>
      </c>
      <c r="D20274" t="s">
        <v>78164</v>
      </c>
      <c r="E20274" t="s">
        <v>71202</v>
      </c>
      <c r="F20274" t="s">
        <v>1067</v>
      </c>
      <c r="G20274" t="s">
        <v>42</v>
      </c>
      <c r="H20274">
        <v>0</v>
      </c>
      <c r="I20274">
        <v>0</v>
      </c>
      <c r="J20274">
        <v>0</v>
      </c>
      <c r="K20274" t="s">
        <v>78165</v>
      </c>
    </row>
    <row r="20275" spans="1:11" x14ac:dyDescent="0.3">
      <c r="A20275" t="s">
        <v>78166</v>
      </c>
      <c r="B20275" t="s">
        <v>78167</v>
      </c>
      <c r="C20275" t="s">
        <v>27</v>
      </c>
      <c r="D20275" t="s">
        <v>78168</v>
      </c>
      <c r="E20275" t="s">
        <v>29</v>
      </c>
      <c r="F20275" t="s">
        <v>41</v>
      </c>
      <c r="G20275" t="s">
        <v>42</v>
      </c>
      <c r="H20275">
        <v>0</v>
      </c>
      <c r="I20275">
        <v>0</v>
      </c>
      <c r="J20275">
        <v>0</v>
      </c>
      <c r="K20275" t="s">
        <v>78169</v>
      </c>
    </row>
    <row r="20276" spans="1:11" x14ac:dyDescent="0.3">
      <c r="A20276" t="s">
        <v>78170</v>
      </c>
      <c r="B20276" t="s">
        <v>78171</v>
      </c>
      <c r="C20276" t="s">
        <v>27</v>
      </c>
      <c r="D20276" t="s">
        <v>78172</v>
      </c>
      <c r="E20276" t="s">
        <v>29</v>
      </c>
      <c r="F20276" t="s">
        <v>41</v>
      </c>
      <c r="G20276" t="s">
        <v>42</v>
      </c>
      <c r="H20276">
        <v>0</v>
      </c>
      <c r="I20276">
        <v>0</v>
      </c>
      <c r="J20276">
        <v>0</v>
      </c>
      <c r="K20276" t="s">
        <v>78173</v>
      </c>
    </row>
    <row r="20277" spans="1:11" x14ac:dyDescent="0.3">
      <c r="A20277" t="s">
        <v>78174</v>
      </c>
      <c r="B20277" t="s">
        <v>78175</v>
      </c>
      <c r="C20277" t="s">
        <v>27</v>
      </c>
      <c r="D20277" t="s">
        <v>78176</v>
      </c>
      <c r="E20277" t="s">
        <v>29</v>
      </c>
      <c r="F20277" t="s">
        <v>41</v>
      </c>
      <c r="G20277" t="s">
        <v>42</v>
      </c>
      <c r="H20277">
        <v>0</v>
      </c>
      <c r="I20277">
        <v>0</v>
      </c>
      <c r="J20277">
        <v>0</v>
      </c>
      <c r="K20277" t="s">
        <v>78177</v>
      </c>
    </row>
    <row r="20278" spans="1:11" x14ac:dyDescent="0.3">
      <c r="A20278" t="s">
        <v>78178</v>
      </c>
      <c r="B20278" t="s">
        <v>78179</v>
      </c>
      <c r="C20278" t="s">
        <v>27</v>
      </c>
      <c r="D20278" t="s">
        <v>78180</v>
      </c>
      <c r="E20278" t="s">
        <v>29</v>
      </c>
      <c r="F20278" t="s">
        <v>41</v>
      </c>
      <c r="G20278" t="s">
        <v>42</v>
      </c>
      <c r="H20278">
        <v>0</v>
      </c>
      <c r="I20278">
        <v>0</v>
      </c>
      <c r="J20278">
        <v>0</v>
      </c>
      <c r="K20278" t="s">
        <v>78181</v>
      </c>
    </row>
    <row r="20279" spans="1:11" x14ac:dyDescent="0.3">
      <c r="A20279" t="s">
        <v>78182</v>
      </c>
      <c r="B20279" t="s">
        <v>78183</v>
      </c>
      <c r="C20279" t="s">
        <v>27</v>
      </c>
      <c r="D20279" t="s">
        <v>78184</v>
      </c>
      <c r="E20279" t="s">
        <v>29</v>
      </c>
      <c r="F20279" t="s">
        <v>41</v>
      </c>
      <c r="G20279" t="s">
        <v>42</v>
      </c>
      <c r="H20279">
        <v>0</v>
      </c>
      <c r="I20279">
        <v>0</v>
      </c>
      <c r="J20279">
        <v>0</v>
      </c>
      <c r="K20279" t="s">
        <v>78185</v>
      </c>
    </row>
    <row r="20280" spans="1:11" x14ac:dyDescent="0.3">
      <c r="A20280" t="s">
        <v>78186</v>
      </c>
      <c r="B20280" t="s">
        <v>78187</v>
      </c>
      <c r="C20280" t="s">
        <v>20</v>
      </c>
      <c r="D20280" t="s">
        <v>78188</v>
      </c>
      <c r="E20280" t="s">
        <v>71202</v>
      </c>
      <c r="F20280" t="s">
        <v>430</v>
      </c>
      <c r="G20280" t="s">
        <v>951</v>
      </c>
      <c r="H20280">
        <v>0</v>
      </c>
      <c r="I20280">
        <v>0</v>
      </c>
      <c r="J20280">
        <v>0</v>
      </c>
      <c r="K20280" t="s">
        <v>78189</v>
      </c>
    </row>
    <row r="20281" spans="1:11" x14ac:dyDescent="0.3">
      <c r="A20281" t="s">
        <v>78190</v>
      </c>
      <c r="B20281" t="s">
        <v>78191</v>
      </c>
      <c r="C20281" t="s">
        <v>466</v>
      </c>
      <c r="D20281" t="s">
        <v>78192</v>
      </c>
      <c r="E20281" t="s">
        <v>20624</v>
      </c>
      <c r="F20281" t="s">
        <v>16</v>
      </c>
      <c r="G20281" t="s">
        <v>3656</v>
      </c>
      <c r="H20281">
        <v>0</v>
      </c>
      <c r="I20281">
        <v>0</v>
      </c>
      <c r="J20281">
        <v>0</v>
      </c>
      <c r="K20281" t="s">
        <v>78193</v>
      </c>
    </row>
    <row r="20282" spans="1:11" x14ac:dyDescent="0.3">
      <c r="A20282" t="s">
        <v>78194</v>
      </c>
      <c r="B20282" t="s">
        <v>78195</v>
      </c>
      <c r="C20282" t="s">
        <v>20</v>
      </c>
      <c r="D20282" t="s">
        <v>78196</v>
      </c>
      <c r="E20282" t="s">
        <v>71202</v>
      </c>
      <c r="F20282" t="s">
        <v>16</v>
      </c>
      <c r="G20282" t="s">
        <v>9773</v>
      </c>
      <c r="H20282">
        <v>0</v>
      </c>
      <c r="I20282">
        <v>0</v>
      </c>
      <c r="J20282">
        <v>0</v>
      </c>
      <c r="K20282" t="s">
        <v>78197</v>
      </c>
    </row>
    <row r="20283" spans="1:11" x14ac:dyDescent="0.3">
      <c r="A20283" t="s">
        <v>78198</v>
      </c>
      <c r="B20283" t="s">
        <v>64113</v>
      </c>
      <c r="C20283" t="s">
        <v>147</v>
      </c>
      <c r="D20283" t="s">
        <v>78199</v>
      </c>
      <c r="E20283" t="s">
        <v>76393</v>
      </c>
      <c r="F20283" t="s">
        <v>1674</v>
      </c>
      <c r="G20283" t="s">
        <v>42</v>
      </c>
      <c r="H20283">
        <v>0</v>
      </c>
      <c r="I20283">
        <v>0</v>
      </c>
      <c r="J20283">
        <v>0</v>
      </c>
      <c r="K20283" t="s">
        <v>78200</v>
      </c>
    </row>
    <row r="20284" spans="1:11" x14ac:dyDescent="0.3">
      <c r="A20284" t="s">
        <v>78201</v>
      </c>
      <c r="B20284" t="s">
        <v>78202</v>
      </c>
      <c r="C20284" t="s">
        <v>20</v>
      </c>
      <c r="D20284" t="s">
        <v>78203</v>
      </c>
      <c r="E20284" t="s">
        <v>71202</v>
      </c>
      <c r="F20284" t="s">
        <v>170</v>
      </c>
      <c r="G20284" t="s">
        <v>42</v>
      </c>
      <c r="H20284">
        <v>0</v>
      </c>
      <c r="I20284">
        <v>0</v>
      </c>
      <c r="J20284">
        <v>0</v>
      </c>
      <c r="K20284" t="s">
        <v>78204</v>
      </c>
    </row>
    <row r="20285" spans="1:11" x14ac:dyDescent="0.3">
      <c r="A20285" t="s">
        <v>78205</v>
      </c>
      <c r="B20285" t="s">
        <v>78206</v>
      </c>
      <c r="C20285" t="s">
        <v>20</v>
      </c>
      <c r="D20285" t="s">
        <v>78207</v>
      </c>
      <c r="E20285" t="s">
        <v>71202</v>
      </c>
      <c r="F20285" t="s">
        <v>16</v>
      </c>
      <c r="G20285" t="s">
        <v>16097</v>
      </c>
      <c r="H20285">
        <v>0</v>
      </c>
      <c r="I20285">
        <v>0</v>
      </c>
      <c r="J20285">
        <v>0</v>
      </c>
      <c r="K20285" t="s">
        <v>78208</v>
      </c>
    </row>
    <row r="20286" spans="1:11" x14ac:dyDescent="0.3">
      <c r="A20286" t="s">
        <v>78209</v>
      </c>
      <c r="B20286" t="s">
        <v>78210</v>
      </c>
      <c r="C20286" t="s">
        <v>20</v>
      </c>
      <c r="D20286" t="s">
        <v>78211</v>
      </c>
      <c r="E20286" t="s">
        <v>71202</v>
      </c>
      <c r="F20286" t="s">
        <v>968</v>
      </c>
      <c r="G20286" t="s">
        <v>4717</v>
      </c>
      <c r="H20286">
        <v>0</v>
      </c>
      <c r="I20286">
        <v>0</v>
      </c>
      <c r="J20286">
        <v>0</v>
      </c>
      <c r="K20286" t="s">
        <v>78212</v>
      </c>
    </row>
    <row r="20287" spans="1:11" x14ac:dyDescent="0.3">
      <c r="A20287" t="s">
        <v>78213</v>
      </c>
      <c r="B20287" t="s">
        <v>78214</v>
      </c>
      <c r="C20287" t="s">
        <v>27</v>
      </c>
      <c r="D20287" t="s">
        <v>78215</v>
      </c>
      <c r="E20287" t="s">
        <v>29</v>
      </c>
      <c r="F20287" t="s">
        <v>41</v>
      </c>
      <c r="G20287" t="s">
        <v>42</v>
      </c>
      <c r="H20287">
        <v>0</v>
      </c>
      <c r="I20287">
        <v>0</v>
      </c>
      <c r="J20287">
        <v>0</v>
      </c>
      <c r="K20287" t="s">
        <v>78216</v>
      </c>
    </row>
    <row r="20288" spans="1:11" x14ac:dyDescent="0.3">
      <c r="A20288" t="s">
        <v>78217</v>
      </c>
      <c r="B20288" t="s">
        <v>78218</v>
      </c>
      <c r="C20288" t="s">
        <v>27</v>
      </c>
      <c r="D20288" t="s">
        <v>78219</v>
      </c>
      <c r="E20288" t="s">
        <v>29</v>
      </c>
      <c r="F20288" t="s">
        <v>41</v>
      </c>
      <c r="G20288" t="s">
        <v>42</v>
      </c>
      <c r="H20288">
        <v>0</v>
      </c>
      <c r="I20288">
        <v>0</v>
      </c>
      <c r="J20288">
        <v>0</v>
      </c>
      <c r="K20288" t="s">
        <v>78220</v>
      </c>
    </row>
    <row r="20289" spans="1:11" x14ac:dyDescent="0.3">
      <c r="A20289" t="s">
        <v>78221</v>
      </c>
      <c r="B20289" t="s">
        <v>78222</v>
      </c>
      <c r="C20289" t="s">
        <v>27</v>
      </c>
      <c r="D20289" t="s">
        <v>78223</v>
      </c>
      <c r="E20289" t="s">
        <v>29</v>
      </c>
      <c r="F20289" t="s">
        <v>41</v>
      </c>
      <c r="G20289" t="s">
        <v>42</v>
      </c>
      <c r="H20289">
        <v>0</v>
      </c>
      <c r="I20289">
        <v>0</v>
      </c>
      <c r="J20289">
        <v>0</v>
      </c>
      <c r="K20289" t="s">
        <v>78224</v>
      </c>
    </row>
    <row r="20290" spans="1:11" x14ac:dyDescent="0.3">
      <c r="A20290" t="s">
        <v>78225</v>
      </c>
      <c r="B20290" t="s">
        <v>78226</v>
      </c>
      <c r="C20290" t="s">
        <v>558</v>
      </c>
      <c r="D20290" t="s">
        <v>78227</v>
      </c>
      <c r="E20290" t="s">
        <v>754</v>
      </c>
      <c r="F20290" t="s">
        <v>1697</v>
      </c>
      <c r="G20290" t="s">
        <v>42</v>
      </c>
      <c r="H20290">
        <v>0</v>
      </c>
      <c r="I20290">
        <v>0</v>
      </c>
      <c r="J20290">
        <v>0</v>
      </c>
      <c r="K20290" t="s">
        <v>78228</v>
      </c>
    </row>
    <row r="20291" spans="1:11" x14ac:dyDescent="0.3">
      <c r="A20291" t="s">
        <v>78229</v>
      </c>
      <c r="B20291" t="s">
        <v>78230</v>
      </c>
      <c r="C20291" t="s">
        <v>13</v>
      </c>
      <c r="D20291" t="s">
        <v>78231</v>
      </c>
      <c r="E20291" t="s">
        <v>76370</v>
      </c>
      <c r="F20291" t="s">
        <v>16</v>
      </c>
      <c r="G20291" t="s">
        <v>2715</v>
      </c>
      <c r="H20291">
        <v>0</v>
      </c>
      <c r="I20291">
        <v>0</v>
      </c>
      <c r="J20291">
        <v>0</v>
      </c>
      <c r="K20291" t="s">
        <v>78232</v>
      </c>
    </row>
    <row r="20292" spans="1:11" x14ac:dyDescent="0.3">
      <c r="A20292" t="s">
        <v>78233</v>
      </c>
      <c r="B20292" t="s">
        <v>78234</v>
      </c>
      <c r="C20292" t="s">
        <v>27</v>
      </c>
      <c r="D20292" t="s">
        <v>78235</v>
      </c>
      <c r="E20292" t="s">
        <v>29</v>
      </c>
      <c r="F20292" t="s">
        <v>41</v>
      </c>
      <c r="G20292" t="s">
        <v>42</v>
      </c>
      <c r="H20292">
        <v>0</v>
      </c>
      <c r="I20292">
        <v>0</v>
      </c>
      <c r="J20292">
        <v>0</v>
      </c>
      <c r="K20292" t="s">
        <v>78236</v>
      </c>
    </row>
    <row r="20293" spans="1:11" x14ac:dyDescent="0.3">
      <c r="A20293" t="s">
        <v>78237</v>
      </c>
      <c r="B20293" t="s">
        <v>78238</v>
      </c>
      <c r="C20293" t="s">
        <v>147</v>
      </c>
      <c r="D20293" t="s">
        <v>78239</v>
      </c>
      <c r="E20293" t="s">
        <v>76393</v>
      </c>
      <c r="F20293" t="s">
        <v>6867</v>
      </c>
      <c r="G20293" t="s">
        <v>42</v>
      </c>
      <c r="H20293">
        <v>0</v>
      </c>
      <c r="I20293">
        <v>0</v>
      </c>
      <c r="J20293">
        <v>0</v>
      </c>
      <c r="K20293" t="s">
        <v>78240</v>
      </c>
    </row>
    <row r="20294" spans="1:11" x14ac:dyDescent="0.3">
      <c r="A20294" t="s">
        <v>78241</v>
      </c>
      <c r="B20294" t="s">
        <v>78242</v>
      </c>
      <c r="C20294" t="s">
        <v>20</v>
      </c>
      <c r="D20294" t="s">
        <v>78243</v>
      </c>
      <c r="E20294" t="s">
        <v>71202</v>
      </c>
      <c r="F20294" t="s">
        <v>1687</v>
      </c>
      <c r="G20294" t="s">
        <v>6400</v>
      </c>
      <c r="H20294">
        <v>0</v>
      </c>
      <c r="I20294">
        <v>0</v>
      </c>
      <c r="J20294">
        <v>0</v>
      </c>
      <c r="K20294" t="s">
        <v>78244</v>
      </c>
    </row>
    <row r="20295" spans="1:11" x14ac:dyDescent="0.3">
      <c r="A20295" t="s">
        <v>78245</v>
      </c>
      <c r="B20295" t="s">
        <v>78246</v>
      </c>
      <c r="C20295" t="s">
        <v>13</v>
      </c>
      <c r="D20295" t="s">
        <v>78247</v>
      </c>
      <c r="E20295" t="s">
        <v>76370</v>
      </c>
      <c r="F20295" t="s">
        <v>16</v>
      </c>
      <c r="G20295" t="s">
        <v>269</v>
      </c>
      <c r="H20295">
        <v>0</v>
      </c>
      <c r="I20295">
        <v>0</v>
      </c>
      <c r="J20295">
        <v>0</v>
      </c>
      <c r="K20295" t="s">
        <v>78248</v>
      </c>
    </row>
    <row r="20296" spans="1:11" x14ac:dyDescent="0.3">
      <c r="A20296" t="s">
        <v>78249</v>
      </c>
      <c r="B20296" t="s">
        <v>78250</v>
      </c>
      <c r="C20296" t="s">
        <v>558</v>
      </c>
      <c r="D20296" t="s">
        <v>78251</v>
      </c>
      <c r="E20296" t="s">
        <v>754</v>
      </c>
      <c r="F20296" t="s">
        <v>2437</v>
      </c>
      <c r="G20296" t="s">
        <v>42</v>
      </c>
      <c r="H20296">
        <v>0</v>
      </c>
      <c r="I20296">
        <v>0</v>
      </c>
      <c r="J20296">
        <v>0</v>
      </c>
      <c r="K20296" t="s">
        <v>78252</v>
      </c>
    </row>
    <row r="20297" spans="1:11" x14ac:dyDescent="0.3">
      <c r="A20297" t="s">
        <v>78253</v>
      </c>
      <c r="B20297" t="s">
        <v>78254</v>
      </c>
      <c r="C20297" t="s">
        <v>20</v>
      </c>
      <c r="D20297" t="s">
        <v>78255</v>
      </c>
      <c r="E20297" t="s">
        <v>71202</v>
      </c>
      <c r="F20297" t="s">
        <v>16</v>
      </c>
      <c r="G20297" t="s">
        <v>717</v>
      </c>
      <c r="H20297">
        <v>0</v>
      </c>
      <c r="I20297">
        <v>0</v>
      </c>
      <c r="J20297">
        <v>0</v>
      </c>
      <c r="K20297" t="s">
        <v>78256</v>
      </c>
    </row>
    <row r="20298" spans="1:11" x14ac:dyDescent="0.3">
      <c r="A20298" t="s">
        <v>78257</v>
      </c>
      <c r="B20298" t="s">
        <v>78135</v>
      </c>
      <c r="C20298" t="s">
        <v>13</v>
      </c>
      <c r="D20298" t="s">
        <v>78258</v>
      </c>
      <c r="E20298" t="s">
        <v>76370</v>
      </c>
      <c r="F20298" t="s">
        <v>1732</v>
      </c>
      <c r="G20298" t="s">
        <v>42</v>
      </c>
      <c r="H20298">
        <v>0</v>
      </c>
      <c r="I20298">
        <v>0</v>
      </c>
      <c r="J20298">
        <v>0</v>
      </c>
      <c r="K20298" t="s">
        <v>78259</v>
      </c>
    </row>
    <row r="20299" spans="1:11" x14ac:dyDescent="0.3">
      <c r="A20299" t="s">
        <v>78260</v>
      </c>
      <c r="B20299" t="s">
        <v>78261</v>
      </c>
      <c r="C20299" t="s">
        <v>27</v>
      </c>
      <c r="D20299" t="s">
        <v>78262</v>
      </c>
      <c r="E20299" t="s">
        <v>29</v>
      </c>
      <c r="F20299" t="s">
        <v>16</v>
      </c>
      <c r="G20299" t="s">
        <v>11774</v>
      </c>
      <c r="H20299">
        <v>0</v>
      </c>
      <c r="I20299">
        <v>0</v>
      </c>
      <c r="J20299">
        <v>0</v>
      </c>
      <c r="K20299" t="s">
        <v>78263</v>
      </c>
    </row>
    <row r="20300" spans="1:11" x14ac:dyDescent="0.3">
      <c r="A20300" t="s">
        <v>78264</v>
      </c>
      <c r="B20300" t="s">
        <v>21767</v>
      </c>
      <c r="C20300" t="s">
        <v>20</v>
      </c>
      <c r="D20300" t="s">
        <v>78265</v>
      </c>
      <c r="E20300" t="s">
        <v>71202</v>
      </c>
      <c r="F20300" t="s">
        <v>1123</v>
      </c>
      <c r="G20300" t="s">
        <v>5302</v>
      </c>
      <c r="H20300">
        <v>0</v>
      </c>
      <c r="I20300">
        <v>0</v>
      </c>
      <c r="J20300">
        <v>0</v>
      </c>
      <c r="K20300" t="s">
        <v>78266</v>
      </c>
    </row>
    <row r="20301" spans="1:11" x14ac:dyDescent="0.3">
      <c r="A20301" t="s">
        <v>78267</v>
      </c>
      <c r="B20301" t="s">
        <v>78268</v>
      </c>
      <c r="C20301" t="s">
        <v>20</v>
      </c>
      <c r="D20301" t="s">
        <v>78269</v>
      </c>
      <c r="E20301" t="s">
        <v>71202</v>
      </c>
      <c r="F20301" t="s">
        <v>14941</v>
      </c>
      <c r="G20301" t="s">
        <v>4183</v>
      </c>
      <c r="H20301">
        <v>0</v>
      </c>
      <c r="I20301">
        <v>0</v>
      </c>
      <c r="J20301">
        <v>0</v>
      </c>
      <c r="K20301" t="s">
        <v>78270</v>
      </c>
    </row>
    <row r="20302" spans="1:11" x14ac:dyDescent="0.3">
      <c r="A20302" t="s">
        <v>78271</v>
      </c>
      <c r="B20302" t="s">
        <v>78272</v>
      </c>
      <c r="C20302" t="s">
        <v>27</v>
      </c>
      <c r="D20302" t="s">
        <v>78273</v>
      </c>
      <c r="E20302" t="s">
        <v>29</v>
      </c>
      <c r="F20302" t="s">
        <v>41</v>
      </c>
      <c r="G20302" t="s">
        <v>42</v>
      </c>
      <c r="H20302">
        <v>0</v>
      </c>
      <c r="I20302">
        <v>0</v>
      </c>
      <c r="J20302">
        <v>0</v>
      </c>
      <c r="K20302" t="s">
        <v>78274</v>
      </c>
    </row>
    <row r="20303" spans="1:11" x14ac:dyDescent="0.3">
      <c r="A20303" t="s">
        <v>78275</v>
      </c>
      <c r="B20303" t="s">
        <v>78276</v>
      </c>
      <c r="C20303" t="s">
        <v>27</v>
      </c>
      <c r="D20303" t="s">
        <v>78277</v>
      </c>
      <c r="E20303" t="s">
        <v>29</v>
      </c>
      <c r="F20303" t="s">
        <v>41</v>
      </c>
      <c r="G20303" t="s">
        <v>42</v>
      </c>
      <c r="H20303">
        <v>0</v>
      </c>
      <c r="I20303">
        <v>0</v>
      </c>
      <c r="J20303">
        <v>0</v>
      </c>
      <c r="K20303" t="s">
        <v>78278</v>
      </c>
    </row>
    <row r="20304" spans="1:11" x14ac:dyDescent="0.3">
      <c r="A20304" t="s">
        <v>78279</v>
      </c>
      <c r="C20304" t="s">
        <v>27</v>
      </c>
      <c r="D20304" t="e">
        <f>비계공</f>
        <v>#NAME?</v>
      </c>
      <c r="E20304" t="s">
        <v>29</v>
      </c>
      <c r="F20304" t="s">
        <v>16</v>
      </c>
      <c r="G20304" t="s">
        <v>1540</v>
      </c>
      <c r="H20304">
        <v>0</v>
      </c>
      <c r="I20304">
        <v>0</v>
      </c>
      <c r="J20304">
        <v>0</v>
      </c>
      <c r="K20304" t="s">
        <v>78280</v>
      </c>
    </row>
    <row r="20305" spans="1:11" x14ac:dyDescent="0.3">
      <c r="A20305" t="s">
        <v>78281</v>
      </c>
      <c r="B20305" t="s">
        <v>78282</v>
      </c>
      <c r="C20305" t="s">
        <v>20</v>
      </c>
      <c r="D20305" t="s">
        <v>78283</v>
      </c>
      <c r="E20305" t="s">
        <v>71202</v>
      </c>
      <c r="F20305" t="s">
        <v>16</v>
      </c>
      <c r="G20305" t="s">
        <v>13739</v>
      </c>
      <c r="H20305">
        <v>0</v>
      </c>
      <c r="I20305">
        <v>0</v>
      </c>
      <c r="J20305">
        <v>0</v>
      </c>
      <c r="K20305" t="s">
        <v>78284</v>
      </c>
    </row>
    <row r="20306" spans="1:11" x14ac:dyDescent="0.3">
      <c r="A20306" t="s">
        <v>78285</v>
      </c>
      <c r="B20306" t="s">
        <v>78286</v>
      </c>
      <c r="C20306" t="s">
        <v>13</v>
      </c>
      <c r="D20306" t="s">
        <v>78287</v>
      </c>
      <c r="E20306" t="s">
        <v>76370</v>
      </c>
      <c r="F20306" t="s">
        <v>16</v>
      </c>
      <c r="G20306" t="s">
        <v>4044</v>
      </c>
      <c r="H20306">
        <v>0</v>
      </c>
      <c r="I20306">
        <v>0</v>
      </c>
      <c r="J20306">
        <v>0</v>
      </c>
      <c r="K20306" t="s">
        <v>78288</v>
      </c>
    </row>
    <row r="20307" spans="1:11" x14ac:dyDescent="0.3">
      <c r="A20307" t="s">
        <v>78289</v>
      </c>
      <c r="B20307" t="s">
        <v>78290</v>
      </c>
      <c r="C20307" t="s">
        <v>13</v>
      </c>
      <c r="D20307" t="s">
        <v>78291</v>
      </c>
      <c r="E20307" t="s">
        <v>76370</v>
      </c>
      <c r="F20307" t="s">
        <v>16</v>
      </c>
      <c r="G20307" t="s">
        <v>15804</v>
      </c>
      <c r="H20307">
        <v>0</v>
      </c>
      <c r="I20307">
        <v>0</v>
      </c>
      <c r="J20307">
        <v>0</v>
      </c>
      <c r="K20307" t="s">
        <v>78292</v>
      </c>
    </row>
    <row r="20308" spans="1:11" x14ac:dyDescent="0.3">
      <c r="A20308" t="s">
        <v>78293</v>
      </c>
      <c r="B20308" t="s">
        <v>78294</v>
      </c>
      <c r="C20308" t="s">
        <v>13</v>
      </c>
      <c r="D20308" t="s">
        <v>78295</v>
      </c>
      <c r="E20308" t="s">
        <v>76370</v>
      </c>
      <c r="F20308" t="s">
        <v>16</v>
      </c>
      <c r="G20308" t="s">
        <v>18119</v>
      </c>
      <c r="H20308">
        <v>0</v>
      </c>
      <c r="I20308">
        <v>0</v>
      </c>
      <c r="J20308">
        <v>0</v>
      </c>
      <c r="K20308" t="s">
        <v>78296</v>
      </c>
    </row>
    <row r="20309" spans="1:11" x14ac:dyDescent="0.3">
      <c r="A20309" t="s">
        <v>78297</v>
      </c>
      <c r="B20309" t="s">
        <v>78298</v>
      </c>
      <c r="C20309" t="s">
        <v>13</v>
      </c>
      <c r="D20309" t="s">
        <v>78299</v>
      </c>
      <c r="E20309" t="s">
        <v>76370</v>
      </c>
      <c r="F20309" t="s">
        <v>16</v>
      </c>
      <c r="G20309" t="s">
        <v>31104</v>
      </c>
      <c r="H20309">
        <v>0</v>
      </c>
      <c r="I20309">
        <v>0</v>
      </c>
      <c r="J20309">
        <v>0</v>
      </c>
      <c r="K20309" t="s">
        <v>78300</v>
      </c>
    </row>
    <row r="20310" spans="1:11" x14ac:dyDescent="0.3">
      <c r="A20310" t="s">
        <v>78301</v>
      </c>
      <c r="B20310" t="s">
        <v>78302</v>
      </c>
      <c r="C20310" t="s">
        <v>27</v>
      </c>
      <c r="D20310" t="s">
        <v>78303</v>
      </c>
      <c r="E20310" t="s">
        <v>29</v>
      </c>
      <c r="F20310" t="s">
        <v>41</v>
      </c>
      <c r="G20310" t="s">
        <v>42</v>
      </c>
      <c r="H20310">
        <v>0</v>
      </c>
      <c r="I20310">
        <v>0</v>
      </c>
      <c r="J20310">
        <v>0</v>
      </c>
      <c r="K20310" t="s">
        <v>78304</v>
      </c>
    </row>
    <row r="20311" spans="1:11" x14ac:dyDescent="0.3">
      <c r="A20311" t="s">
        <v>78305</v>
      </c>
      <c r="B20311" t="s">
        <v>78306</v>
      </c>
      <c r="C20311" t="s">
        <v>27</v>
      </c>
      <c r="D20311" t="s">
        <v>78307</v>
      </c>
      <c r="E20311" t="s">
        <v>29</v>
      </c>
      <c r="F20311" t="s">
        <v>41</v>
      </c>
      <c r="G20311" t="s">
        <v>42</v>
      </c>
      <c r="H20311">
        <v>0</v>
      </c>
      <c r="I20311">
        <v>0</v>
      </c>
      <c r="J20311">
        <v>0</v>
      </c>
      <c r="K20311" t="s">
        <v>78308</v>
      </c>
    </row>
    <row r="20312" spans="1:11" x14ac:dyDescent="0.3">
      <c r="A20312" t="s">
        <v>78309</v>
      </c>
      <c r="B20312" t="s">
        <v>78310</v>
      </c>
      <c r="C20312" t="s">
        <v>27</v>
      </c>
      <c r="D20312" t="s">
        <v>78311</v>
      </c>
      <c r="E20312" t="s">
        <v>29</v>
      </c>
      <c r="F20312" t="s">
        <v>13392</v>
      </c>
      <c r="G20312" t="s">
        <v>16616</v>
      </c>
      <c r="H20312">
        <v>0</v>
      </c>
      <c r="I20312">
        <v>0</v>
      </c>
      <c r="J20312">
        <v>0</v>
      </c>
      <c r="K20312" t="s">
        <v>78312</v>
      </c>
    </row>
    <row r="20313" spans="1:11" x14ac:dyDescent="0.3">
      <c r="A20313" t="s">
        <v>78313</v>
      </c>
      <c r="C20313" t="s">
        <v>27</v>
      </c>
      <c r="D20313" t="s">
        <v>78314</v>
      </c>
      <c r="E20313" t="s">
        <v>29</v>
      </c>
      <c r="F20313" t="s">
        <v>41</v>
      </c>
      <c r="G20313" t="s">
        <v>42</v>
      </c>
      <c r="H20313">
        <v>0</v>
      </c>
      <c r="I20313">
        <v>0</v>
      </c>
      <c r="J20313">
        <v>0</v>
      </c>
      <c r="K20313" t="s">
        <v>78315</v>
      </c>
    </row>
    <row r="20314" spans="1:11" x14ac:dyDescent="0.3">
      <c r="A20314" t="s">
        <v>78316</v>
      </c>
      <c r="B20314" t="s">
        <v>78317</v>
      </c>
      <c r="C20314" t="s">
        <v>20</v>
      </c>
      <c r="D20314" t="s">
        <v>78318</v>
      </c>
      <c r="E20314" t="s">
        <v>22</v>
      </c>
      <c r="F20314" t="s">
        <v>16</v>
      </c>
      <c r="G20314" t="s">
        <v>3987</v>
      </c>
      <c r="H20314">
        <v>0</v>
      </c>
      <c r="I20314">
        <v>0</v>
      </c>
      <c r="J20314">
        <v>0</v>
      </c>
      <c r="K20314" t="s">
        <v>78319</v>
      </c>
    </row>
    <row r="20315" spans="1:11" x14ac:dyDescent="0.3">
      <c r="A20315" t="s">
        <v>78320</v>
      </c>
      <c r="B20315" t="s">
        <v>78321</v>
      </c>
      <c r="C20315" t="s">
        <v>558</v>
      </c>
      <c r="D20315" t="s">
        <v>78322</v>
      </c>
      <c r="E20315" t="s">
        <v>754</v>
      </c>
      <c r="F20315" t="s">
        <v>2956</v>
      </c>
      <c r="G20315" t="s">
        <v>42</v>
      </c>
      <c r="H20315">
        <v>0</v>
      </c>
      <c r="I20315">
        <v>0</v>
      </c>
      <c r="J20315">
        <v>0</v>
      </c>
      <c r="K20315" t="s">
        <v>78323</v>
      </c>
    </row>
    <row r="20316" spans="1:11" x14ac:dyDescent="0.3">
      <c r="A20316" t="s">
        <v>78324</v>
      </c>
      <c r="B20316" t="s">
        <v>78325</v>
      </c>
      <c r="C20316" t="s">
        <v>27</v>
      </c>
      <c r="D20316" t="s">
        <v>78326</v>
      </c>
      <c r="E20316" t="s">
        <v>29</v>
      </c>
      <c r="F20316" t="s">
        <v>41</v>
      </c>
      <c r="G20316" t="s">
        <v>42</v>
      </c>
      <c r="H20316">
        <v>0</v>
      </c>
      <c r="I20316">
        <v>0</v>
      </c>
      <c r="J20316">
        <v>0</v>
      </c>
      <c r="K20316" t="s">
        <v>78327</v>
      </c>
    </row>
    <row r="20317" spans="1:11" x14ac:dyDescent="0.3">
      <c r="A20317" t="s">
        <v>78328</v>
      </c>
      <c r="B20317" t="s">
        <v>78329</v>
      </c>
      <c r="C20317" t="s">
        <v>20</v>
      </c>
      <c r="D20317" t="s">
        <v>78330</v>
      </c>
      <c r="E20317" t="s">
        <v>71202</v>
      </c>
      <c r="F20317" t="s">
        <v>16</v>
      </c>
      <c r="G20317" t="s">
        <v>4900</v>
      </c>
      <c r="H20317">
        <v>0</v>
      </c>
      <c r="I20317">
        <v>0</v>
      </c>
      <c r="J20317">
        <v>0</v>
      </c>
      <c r="K20317" t="s">
        <v>78331</v>
      </c>
    </row>
    <row r="20318" spans="1:11" x14ac:dyDescent="0.3">
      <c r="A20318" t="s">
        <v>78332</v>
      </c>
      <c r="B20318" t="s">
        <v>78333</v>
      </c>
      <c r="C20318" t="s">
        <v>20</v>
      </c>
      <c r="D20318" t="s">
        <v>78334</v>
      </c>
      <c r="E20318" t="s">
        <v>71202</v>
      </c>
      <c r="F20318" t="s">
        <v>16</v>
      </c>
      <c r="G20318" t="s">
        <v>13770</v>
      </c>
      <c r="H20318">
        <v>0</v>
      </c>
      <c r="I20318">
        <v>0</v>
      </c>
      <c r="J20318">
        <v>0</v>
      </c>
      <c r="K20318" t="s">
        <v>78335</v>
      </c>
    </row>
    <row r="20319" spans="1:11" x14ac:dyDescent="0.3">
      <c r="A20319" t="s">
        <v>78336</v>
      </c>
      <c r="B20319" t="s">
        <v>78337</v>
      </c>
      <c r="C20319" t="s">
        <v>147</v>
      </c>
      <c r="D20319" t="s">
        <v>78338</v>
      </c>
      <c r="E20319" t="s">
        <v>76393</v>
      </c>
      <c r="F20319" t="s">
        <v>6803</v>
      </c>
      <c r="G20319" t="s">
        <v>42</v>
      </c>
      <c r="H20319">
        <v>0</v>
      </c>
      <c r="I20319">
        <v>0</v>
      </c>
      <c r="J20319">
        <v>0</v>
      </c>
      <c r="K20319" t="s">
        <v>78339</v>
      </c>
    </row>
    <row r="20320" spans="1:11" x14ac:dyDescent="0.3">
      <c r="A20320" t="s">
        <v>78340</v>
      </c>
      <c r="B20320" t="s">
        <v>78341</v>
      </c>
      <c r="C20320" t="s">
        <v>147</v>
      </c>
      <c r="D20320" t="s">
        <v>78342</v>
      </c>
      <c r="E20320" t="s">
        <v>76393</v>
      </c>
      <c r="F20320" t="s">
        <v>16</v>
      </c>
      <c r="G20320" t="s">
        <v>42</v>
      </c>
      <c r="H20320">
        <v>0</v>
      </c>
      <c r="I20320">
        <v>0</v>
      </c>
      <c r="J20320">
        <v>0</v>
      </c>
      <c r="K20320" t="s">
        <v>78343</v>
      </c>
    </row>
    <row r="20321" spans="1:11" x14ac:dyDescent="0.3">
      <c r="A20321" t="s">
        <v>78344</v>
      </c>
      <c r="B20321" t="s">
        <v>78345</v>
      </c>
      <c r="C20321" t="s">
        <v>558</v>
      </c>
      <c r="D20321" t="s">
        <v>78346</v>
      </c>
      <c r="E20321" t="s">
        <v>18607</v>
      </c>
      <c r="F20321" t="s">
        <v>16</v>
      </c>
      <c r="G20321" t="s">
        <v>9124</v>
      </c>
      <c r="H20321">
        <v>0</v>
      </c>
      <c r="I20321">
        <v>0</v>
      </c>
      <c r="J20321">
        <v>0</v>
      </c>
      <c r="K20321" t="s">
        <v>78347</v>
      </c>
    </row>
    <row r="20322" spans="1:11" x14ac:dyDescent="0.3">
      <c r="A20322" t="s">
        <v>78348</v>
      </c>
      <c r="B20322" t="s">
        <v>78349</v>
      </c>
      <c r="C20322" t="s">
        <v>13</v>
      </c>
      <c r="D20322" t="s">
        <v>78350</v>
      </c>
      <c r="E20322" t="s">
        <v>76370</v>
      </c>
      <c r="F20322" t="s">
        <v>16</v>
      </c>
      <c r="G20322" t="s">
        <v>5815</v>
      </c>
      <c r="H20322">
        <v>0</v>
      </c>
      <c r="I20322">
        <v>0</v>
      </c>
      <c r="J20322">
        <v>0</v>
      </c>
      <c r="K20322" t="s">
        <v>78351</v>
      </c>
    </row>
    <row r="20323" spans="1:11" x14ac:dyDescent="0.3">
      <c r="A20323" t="s">
        <v>78352</v>
      </c>
      <c r="B20323" t="s">
        <v>78353</v>
      </c>
      <c r="C20323" t="s">
        <v>27</v>
      </c>
      <c r="D20323" t="s">
        <v>78354</v>
      </c>
      <c r="E20323" t="s">
        <v>29</v>
      </c>
      <c r="F20323" t="s">
        <v>41</v>
      </c>
      <c r="G20323" t="s">
        <v>42</v>
      </c>
      <c r="H20323">
        <v>0</v>
      </c>
      <c r="I20323">
        <v>0</v>
      </c>
      <c r="J20323">
        <v>0</v>
      </c>
      <c r="K20323" t="s">
        <v>78355</v>
      </c>
    </row>
    <row r="20324" spans="1:11" x14ac:dyDescent="0.3">
      <c r="A20324" t="s">
        <v>78356</v>
      </c>
      <c r="B20324" t="s">
        <v>52246</v>
      </c>
      <c r="C20324" t="s">
        <v>27</v>
      </c>
      <c r="D20324" t="s">
        <v>78357</v>
      </c>
      <c r="E20324" t="s">
        <v>29</v>
      </c>
      <c r="F20324" t="s">
        <v>41</v>
      </c>
      <c r="G20324" t="s">
        <v>42</v>
      </c>
      <c r="H20324">
        <v>0</v>
      </c>
      <c r="I20324">
        <v>0</v>
      </c>
      <c r="J20324">
        <v>0</v>
      </c>
      <c r="K20324" t="s">
        <v>78358</v>
      </c>
    </row>
    <row r="20325" spans="1:11" x14ac:dyDescent="0.3">
      <c r="A20325" t="s">
        <v>78359</v>
      </c>
      <c r="B20325" t="s">
        <v>78360</v>
      </c>
      <c r="C20325" t="s">
        <v>20</v>
      </c>
      <c r="D20325" t="s">
        <v>78361</v>
      </c>
      <c r="E20325" t="s">
        <v>62177</v>
      </c>
      <c r="F20325" t="s">
        <v>1148</v>
      </c>
      <c r="G20325" t="s">
        <v>42</v>
      </c>
      <c r="H20325">
        <v>0</v>
      </c>
      <c r="I20325">
        <v>0</v>
      </c>
      <c r="J20325">
        <v>0</v>
      </c>
      <c r="K20325" t="s">
        <v>78362</v>
      </c>
    </row>
    <row r="20326" spans="1:11" x14ac:dyDescent="0.3">
      <c r="A20326" t="s">
        <v>78363</v>
      </c>
      <c r="C20326" t="s">
        <v>27</v>
      </c>
      <c r="D20326" t="s">
        <v>78364</v>
      </c>
      <c r="E20326" t="s">
        <v>29</v>
      </c>
      <c r="F20326" t="s">
        <v>41</v>
      </c>
      <c r="G20326" t="s">
        <v>42</v>
      </c>
      <c r="H20326">
        <v>0</v>
      </c>
      <c r="I20326">
        <v>0</v>
      </c>
      <c r="J20326">
        <v>0</v>
      </c>
      <c r="K20326" t="s">
        <v>78365</v>
      </c>
    </row>
    <row r="20327" spans="1:11" x14ac:dyDescent="0.3">
      <c r="A20327" t="s">
        <v>78366</v>
      </c>
      <c r="B20327" t="s">
        <v>78367</v>
      </c>
      <c r="C20327" t="s">
        <v>27</v>
      </c>
      <c r="D20327" t="s">
        <v>78368</v>
      </c>
      <c r="E20327" t="s">
        <v>29</v>
      </c>
      <c r="F20327" t="s">
        <v>41</v>
      </c>
      <c r="G20327" t="s">
        <v>42</v>
      </c>
      <c r="H20327">
        <v>0</v>
      </c>
      <c r="I20327">
        <v>0</v>
      </c>
      <c r="J20327">
        <v>0</v>
      </c>
      <c r="K20327" t="s">
        <v>78369</v>
      </c>
    </row>
    <row r="20328" spans="1:11" x14ac:dyDescent="0.3">
      <c r="A20328" t="s">
        <v>78370</v>
      </c>
      <c r="B20328" t="s">
        <v>78371</v>
      </c>
      <c r="C20328" t="s">
        <v>147</v>
      </c>
      <c r="D20328" t="s">
        <v>78372</v>
      </c>
      <c r="E20328" t="s">
        <v>76393</v>
      </c>
      <c r="F20328" t="s">
        <v>16</v>
      </c>
      <c r="G20328" t="s">
        <v>10755</v>
      </c>
      <c r="H20328">
        <v>0</v>
      </c>
      <c r="I20328">
        <v>0</v>
      </c>
      <c r="J20328">
        <v>0</v>
      </c>
      <c r="K20328" t="s">
        <v>78373</v>
      </c>
    </row>
    <row r="20329" spans="1:11" x14ac:dyDescent="0.3">
      <c r="A20329" t="s">
        <v>78374</v>
      </c>
      <c r="B20329" t="s">
        <v>78375</v>
      </c>
      <c r="C20329" t="s">
        <v>558</v>
      </c>
      <c r="D20329" t="s">
        <v>78376</v>
      </c>
      <c r="E20329" t="s">
        <v>32122</v>
      </c>
      <c r="F20329" t="s">
        <v>16</v>
      </c>
      <c r="G20329" t="s">
        <v>3361</v>
      </c>
      <c r="H20329">
        <v>0</v>
      </c>
      <c r="I20329">
        <v>0</v>
      </c>
      <c r="J20329">
        <v>0</v>
      </c>
      <c r="K20329" t="s">
        <v>78377</v>
      </c>
    </row>
    <row r="20330" spans="1:11" x14ac:dyDescent="0.3">
      <c r="A20330" t="s">
        <v>78378</v>
      </c>
      <c r="B20330" t="s">
        <v>78379</v>
      </c>
      <c r="C20330" t="s">
        <v>20</v>
      </c>
      <c r="D20330" t="s">
        <v>78380</v>
      </c>
      <c r="E20330" t="s">
        <v>71202</v>
      </c>
      <c r="F20330" t="s">
        <v>16</v>
      </c>
      <c r="G20330" t="s">
        <v>27516</v>
      </c>
      <c r="H20330">
        <v>0</v>
      </c>
      <c r="I20330">
        <v>0</v>
      </c>
      <c r="J20330">
        <v>0</v>
      </c>
      <c r="K20330" t="s">
        <v>78381</v>
      </c>
    </row>
    <row r="20331" spans="1:11" x14ac:dyDescent="0.3">
      <c r="A20331" t="s">
        <v>78382</v>
      </c>
      <c r="B20331" t="s">
        <v>78383</v>
      </c>
      <c r="C20331" t="s">
        <v>20</v>
      </c>
      <c r="D20331" t="s">
        <v>78384</v>
      </c>
      <c r="E20331" t="s">
        <v>71202</v>
      </c>
      <c r="F20331" t="s">
        <v>16</v>
      </c>
      <c r="G20331" t="s">
        <v>772</v>
      </c>
      <c r="H20331">
        <v>0</v>
      </c>
      <c r="I20331">
        <v>0</v>
      </c>
      <c r="J20331">
        <v>0</v>
      </c>
      <c r="K20331" t="s">
        <v>78385</v>
      </c>
    </row>
    <row r="20332" spans="1:11" x14ac:dyDescent="0.3">
      <c r="A20332" t="s">
        <v>78386</v>
      </c>
      <c r="B20332" t="s">
        <v>78333</v>
      </c>
      <c r="C20332" t="s">
        <v>20</v>
      </c>
      <c r="D20332" t="s">
        <v>78387</v>
      </c>
      <c r="E20332" t="s">
        <v>71202</v>
      </c>
      <c r="F20332" t="s">
        <v>2036</v>
      </c>
      <c r="G20332" t="s">
        <v>42</v>
      </c>
      <c r="H20332">
        <v>0</v>
      </c>
      <c r="I20332">
        <v>0</v>
      </c>
      <c r="J20332">
        <v>0</v>
      </c>
      <c r="K20332" t="s">
        <v>78388</v>
      </c>
    </row>
    <row r="20333" spans="1:11" x14ac:dyDescent="0.3">
      <c r="A20333" t="s">
        <v>78389</v>
      </c>
      <c r="B20333" t="s">
        <v>78390</v>
      </c>
      <c r="C20333" t="s">
        <v>20</v>
      </c>
      <c r="D20333" t="s">
        <v>78391</v>
      </c>
      <c r="E20333" t="s">
        <v>62177</v>
      </c>
      <c r="F20333" t="s">
        <v>165</v>
      </c>
      <c r="G20333" t="s">
        <v>42</v>
      </c>
      <c r="H20333">
        <v>0</v>
      </c>
      <c r="I20333">
        <v>0</v>
      </c>
      <c r="J20333">
        <v>0</v>
      </c>
      <c r="K20333" t="s">
        <v>78392</v>
      </c>
    </row>
    <row r="20334" spans="1:11" x14ac:dyDescent="0.3">
      <c r="A20334" t="s">
        <v>78393</v>
      </c>
      <c r="B20334" t="s">
        <v>78394</v>
      </c>
      <c r="C20334" t="s">
        <v>27</v>
      </c>
      <c r="D20334" t="s">
        <v>78395</v>
      </c>
      <c r="E20334" t="s">
        <v>29</v>
      </c>
      <c r="F20334" t="s">
        <v>41</v>
      </c>
      <c r="G20334" t="s">
        <v>42</v>
      </c>
      <c r="H20334">
        <v>0</v>
      </c>
      <c r="I20334">
        <v>0</v>
      </c>
      <c r="J20334">
        <v>0</v>
      </c>
      <c r="K20334" t="s">
        <v>78396</v>
      </c>
    </row>
    <row r="20335" spans="1:11" x14ac:dyDescent="0.3">
      <c r="A20335" t="s">
        <v>78397</v>
      </c>
      <c r="B20335" t="s">
        <v>78398</v>
      </c>
      <c r="C20335" t="s">
        <v>27</v>
      </c>
      <c r="D20335" t="s">
        <v>78399</v>
      </c>
      <c r="E20335" t="s">
        <v>29</v>
      </c>
      <c r="F20335" t="s">
        <v>41</v>
      </c>
      <c r="G20335" t="s">
        <v>42</v>
      </c>
      <c r="H20335">
        <v>0</v>
      </c>
      <c r="I20335">
        <v>0</v>
      </c>
      <c r="J20335">
        <v>0</v>
      </c>
      <c r="K20335" t="s">
        <v>78400</v>
      </c>
    </row>
    <row r="20336" spans="1:11" x14ac:dyDescent="0.3">
      <c r="A20336" t="s">
        <v>78401</v>
      </c>
      <c r="B20336" t="s">
        <v>78402</v>
      </c>
      <c r="C20336" t="s">
        <v>27</v>
      </c>
      <c r="D20336" t="s">
        <v>78403</v>
      </c>
      <c r="E20336" t="s">
        <v>29</v>
      </c>
      <c r="F20336" t="s">
        <v>41</v>
      </c>
      <c r="G20336" t="s">
        <v>42</v>
      </c>
      <c r="H20336">
        <v>0</v>
      </c>
      <c r="I20336">
        <v>0</v>
      </c>
      <c r="J20336">
        <v>0</v>
      </c>
      <c r="K20336" t="s">
        <v>78404</v>
      </c>
    </row>
    <row r="20337" spans="1:11" x14ac:dyDescent="0.3">
      <c r="A20337" t="s">
        <v>78405</v>
      </c>
      <c r="B20337" t="s">
        <v>78406</v>
      </c>
      <c r="C20337" t="s">
        <v>13</v>
      </c>
      <c r="D20337" t="s">
        <v>78407</v>
      </c>
      <c r="E20337" t="s">
        <v>76370</v>
      </c>
      <c r="F20337" t="s">
        <v>12188</v>
      </c>
      <c r="G20337" t="s">
        <v>42</v>
      </c>
      <c r="H20337">
        <v>0</v>
      </c>
      <c r="I20337">
        <v>0</v>
      </c>
      <c r="J20337">
        <v>0</v>
      </c>
      <c r="K20337" t="s">
        <v>78408</v>
      </c>
    </row>
    <row r="20338" spans="1:11" x14ac:dyDescent="0.3">
      <c r="A20338" t="s">
        <v>78409</v>
      </c>
      <c r="B20338" t="s">
        <v>78410</v>
      </c>
      <c r="C20338" t="s">
        <v>13</v>
      </c>
      <c r="D20338" t="s">
        <v>78411</v>
      </c>
      <c r="E20338" t="s">
        <v>76370</v>
      </c>
      <c r="F20338" t="s">
        <v>1324</v>
      </c>
      <c r="G20338" t="s">
        <v>42</v>
      </c>
      <c r="H20338">
        <v>0</v>
      </c>
      <c r="I20338">
        <v>0</v>
      </c>
      <c r="J20338">
        <v>0</v>
      </c>
      <c r="K20338" t="s">
        <v>78412</v>
      </c>
    </row>
    <row r="20339" spans="1:11" x14ac:dyDescent="0.3">
      <c r="A20339" t="s">
        <v>78413</v>
      </c>
      <c r="B20339" t="s">
        <v>78414</v>
      </c>
      <c r="C20339" t="s">
        <v>13</v>
      </c>
      <c r="D20339" t="s">
        <v>78415</v>
      </c>
      <c r="E20339" t="s">
        <v>76370</v>
      </c>
      <c r="F20339" t="s">
        <v>3555</v>
      </c>
      <c r="G20339" t="s">
        <v>42</v>
      </c>
      <c r="H20339">
        <v>0</v>
      </c>
      <c r="I20339">
        <v>0</v>
      </c>
      <c r="J20339">
        <v>0</v>
      </c>
      <c r="K20339" t="s">
        <v>78416</v>
      </c>
    </row>
    <row r="20340" spans="1:11" x14ac:dyDescent="0.3">
      <c r="A20340" t="s">
        <v>78417</v>
      </c>
      <c r="B20340" t="s">
        <v>78418</v>
      </c>
      <c r="C20340" t="s">
        <v>13</v>
      </c>
      <c r="D20340" t="s">
        <v>78419</v>
      </c>
      <c r="E20340" t="s">
        <v>76370</v>
      </c>
      <c r="F20340" t="s">
        <v>1536</v>
      </c>
      <c r="G20340" t="s">
        <v>42</v>
      </c>
      <c r="H20340">
        <v>0</v>
      </c>
      <c r="I20340">
        <v>0</v>
      </c>
      <c r="J20340">
        <v>0</v>
      </c>
      <c r="K20340" t="s">
        <v>78420</v>
      </c>
    </row>
    <row r="20341" spans="1:11" x14ac:dyDescent="0.3">
      <c r="A20341" t="s">
        <v>78421</v>
      </c>
      <c r="B20341" t="s">
        <v>78422</v>
      </c>
      <c r="C20341" t="s">
        <v>13</v>
      </c>
      <c r="D20341" t="s">
        <v>78423</v>
      </c>
      <c r="E20341" t="s">
        <v>76370</v>
      </c>
      <c r="F20341" t="s">
        <v>11244</v>
      </c>
      <c r="G20341" t="s">
        <v>42</v>
      </c>
      <c r="H20341">
        <v>0</v>
      </c>
      <c r="I20341">
        <v>0</v>
      </c>
      <c r="J20341">
        <v>0</v>
      </c>
      <c r="K20341" t="s">
        <v>78424</v>
      </c>
    </row>
    <row r="20342" spans="1:11" x14ac:dyDescent="0.3">
      <c r="A20342" t="s">
        <v>78425</v>
      </c>
      <c r="B20342" t="s">
        <v>78426</v>
      </c>
      <c r="C20342" t="s">
        <v>13</v>
      </c>
      <c r="D20342" t="s">
        <v>78427</v>
      </c>
      <c r="E20342" t="s">
        <v>76370</v>
      </c>
      <c r="F20342" t="s">
        <v>3267</v>
      </c>
      <c r="G20342" t="s">
        <v>42</v>
      </c>
      <c r="H20342">
        <v>0</v>
      </c>
      <c r="I20342">
        <v>0</v>
      </c>
      <c r="J20342">
        <v>0</v>
      </c>
      <c r="K20342" t="s">
        <v>78428</v>
      </c>
    </row>
    <row r="20343" spans="1:11" x14ac:dyDescent="0.3">
      <c r="A20343" t="s">
        <v>78429</v>
      </c>
      <c r="B20343" t="s">
        <v>78430</v>
      </c>
      <c r="C20343" t="s">
        <v>147</v>
      </c>
      <c r="D20343" t="s">
        <v>78431</v>
      </c>
      <c r="E20343" t="s">
        <v>76393</v>
      </c>
      <c r="F20343" t="s">
        <v>631</v>
      </c>
      <c r="G20343" t="s">
        <v>1496</v>
      </c>
      <c r="H20343">
        <v>0</v>
      </c>
      <c r="I20343">
        <v>0</v>
      </c>
      <c r="J20343">
        <v>0</v>
      </c>
      <c r="K20343" t="s">
        <v>78432</v>
      </c>
    </row>
    <row r="20344" spans="1:11" x14ac:dyDescent="0.3">
      <c r="A20344" t="s">
        <v>78433</v>
      </c>
      <c r="B20344" t="s">
        <v>78434</v>
      </c>
      <c r="C20344" t="s">
        <v>20</v>
      </c>
      <c r="D20344" t="s">
        <v>78435</v>
      </c>
      <c r="E20344" t="s">
        <v>62177</v>
      </c>
      <c r="F20344" t="s">
        <v>2652</v>
      </c>
      <c r="G20344" t="s">
        <v>717</v>
      </c>
      <c r="H20344">
        <v>0</v>
      </c>
      <c r="I20344">
        <v>0</v>
      </c>
      <c r="J20344">
        <v>0</v>
      </c>
      <c r="K20344" t="s">
        <v>78436</v>
      </c>
    </row>
    <row r="20345" spans="1:11" x14ac:dyDescent="0.3">
      <c r="A20345" t="s">
        <v>78437</v>
      </c>
      <c r="B20345" t="s">
        <v>78438</v>
      </c>
      <c r="C20345" t="s">
        <v>27</v>
      </c>
      <c r="D20345" t="s">
        <v>78439</v>
      </c>
      <c r="E20345" t="s">
        <v>29</v>
      </c>
      <c r="F20345" t="s">
        <v>41</v>
      </c>
      <c r="G20345" t="s">
        <v>42</v>
      </c>
      <c r="H20345">
        <v>0</v>
      </c>
      <c r="I20345">
        <v>0</v>
      </c>
      <c r="J20345">
        <v>0</v>
      </c>
      <c r="K20345" t="s">
        <v>78440</v>
      </c>
    </row>
    <row r="20346" spans="1:11" x14ac:dyDescent="0.3">
      <c r="A20346" t="s">
        <v>78441</v>
      </c>
      <c r="B20346" t="s">
        <v>78442</v>
      </c>
      <c r="C20346" t="s">
        <v>147</v>
      </c>
      <c r="D20346" t="s">
        <v>78443</v>
      </c>
      <c r="E20346" t="s">
        <v>76393</v>
      </c>
      <c r="F20346" t="s">
        <v>2437</v>
      </c>
      <c r="G20346" t="s">
        <v>42</v>
      </c>
      <c r="H20346">
        <v>0</v>
      </c>
      <c r="I20346">
        <v>0</v>
      </c>
      <c r="J20346">
        <v>0</v>
      </c>
      <c r="K20346" t="s">
        <v>78444</v>
      </c>
    </row>
    <row r="20347" spans="1:11" x14ac:dyDescent="0.3">
      <c r="A20347" t="s">
        <v>78445</v>
      </c>
      <c r="B20347" t="s">
        <v>78446</v>
      </c>
      <c r="C20347" t="s">
        <v>27</v>
      </c>
      <c r="D20347" t="s">
        <v>78447</v>
      </c>
      <c r="E20347" t="s">
        <v>29</v>
      </c>
      <c r="F20347" t="s">
        <v>41</v>
      </c>
      <c r="G20347" t="s">
        <v>42</v>
      </c>
      <c r="H20347">
        <v>0</v>
      </c>
      <c r="I20347">
        <v>0</v>
      </c>
      <c r="J20347">
        <v>0</v>
      </c>
      <c r="K20347" t="s">
        <v>78448</v>
      </c>
    </row>
    <row r="20348" spans="1:11" x14ac:dyDescent="0.3">
      <c r="A20348" t="s">
        <v>78449</v>
      </c>
      <c r="B20348" t="s">
        <v>78450</v>
      </c>
      <c r="C20348" t="s">
        <v>27</v>
      </c>
      <c r="D20348" t="s">
        <v>78451</v>
      </c>
      <c r="E20348" t="s">
        <v>29</v>
      </c>
      <c r="F20348" t="s">
        <v>41</v>
      </c>
      <c r="G20348" t="s">
        <v>42</v>
      </c>
      <c r="H20348">
        <v>0</v>
      </c>
      <c r="I20348">
        <v>0</v>
      </c>
      <c r="J20348">
        <v>0</v>
      </c>
      <c r="K20348" t="s">
        <v>78452</v>
      </c>
    </row>
    <row r="20349" spans="1:11" x14ac:dyDescent="0.3">
      <c r="A20349" t="s">
        <v>78453</v>
      </c>
      <c r="B20349" t="s">
        <v>78454</v>
      </c>
      <c r="C20349" t="s">
        <v>147</v>
      </c>
      <c r="D20349" t="s">
        <v>78455</v>
      </c>
      <c r="E20349" t="s">
        <v>76393</v>
      </c>
      <c r="F20349" t="s">
        <v>12193</v>
      </c>
      <c r="G20349" t="s">
        <v>42</v>
      </c>
      <c r="H20349">
        <v>0</v>
      </c>
      <c r="I20349">
        <v>0</v>
      </c>
      <c r="J20349">
        <v>0</v>
      </c>
      <c r="K20349" t="s">
        <v>78456</v>
      </c>
    </row>
    <row r="20350" spans="1:11" x14ac:dyDescent="0.3">
      <c r="A20350" t="s">
        <v>78457</v>
      </c>
      <c r="B20350" t="s">
        <v>78458</v>
      </c>
      <c r="C20350" t="s">
        <v>27</v>
      </c>
      <c r="D20350" t="s">
        <v>78459</v>
      </c>
      <c r="E20350" t="s">
        <v>29</v>
      </c>
      <c r="F20350" t="s">
        <v>41</v>
      </c>
      <c r="G20350" t="s">
        <v>42</v>
      </c>
      <c r="H20350">
        <v>0</v>
      </c>
      <c r="I20350">
        <v>0</v>
      </c>
      <c r="J20350">
        <v>0</v>
      </c>
      <c r="K20350" t="s">
        <v>78460</v>
      </c>
    </row>
    <row r="20351" spans="1:11" x14ac:dyDescent="0.3">
      <c r="A20351" t="s">
        <v>78461</v>
      </c>
      <c r="C20351" t="s">
        <v>27</v>
      </c>
      <c r="D20351" t="s">
        <v>78462</v>
      </c>
      <c r="E20351" t="s">
        <v>29</v>
      </c>
      <c r="F20351" t="s">
        <v>41</v>
      </c>
      <c r="G20351" t="s">
        <v>42</v>
      </c>
      <c r="H20351">
        <v>0</v>
      </c>
      <c r="I20351">
        <v>0</v>
      </c>
      <c r="J20351">
        <v>0</v>
      </c>
      <c r="K20351" t="s">
        <v>78463</v>
      </c>
    </row>
    <row r="20352" spans="1:11" x14ac:dyDescent="0.3">
      <c r="A20352" t="s">
        <v>78464</v>
      </c>
      <c r="B20352" t="s">
        <v>78465</v>
      </c>
      <c r="C20352" t="s">
        <v>27</v>
      </c>
      <c r="D20352" t="s">
        <v>78466</v>
      </c>
      <c r="E20352" t="s">
        <v>29</v>
      </c>
      <c r="F20352" t="s">
        <v>41</v>
      </c>
      <c r="G20352" t="s">
        <v>42</v>
      </c>
      <c r="H20352">
        <v>0</v>
      </c>
      <c r="I20352">
        <v>0</v>
      </c>
      <c r="J20352">
        <v>10</v>
      </c>
      <c r="K20352" t="s">
        <v>78467</v>
      </c>
    </row>
    <row r="20353" spans="1:11" x14ac:dyDescent="0.3">
      <c r="A20353" t="s">
        <v>78468</v>
      </c>
      <c r="B20353" t="s">
        <v>78469</v>
      </c>
      <c r="C20353" t="s">
        <v>27</v>
      </c>
      <c r="D20353" t="s">
        <v>78470</v>
      </c>
      <c r="E20353" t="s">
        <v>29</v>
      </c>
      <c r="F20353" t="s">
        <v>41</v>
      </c>
      <c r="G20353" t="s">
        <v>42</v>
      </c>
      <c r="H20353">
        <v>0</v>
      </c>
      <c r="I20353">
        <v>0</v>
      </c>
      <c r="J20353">
        <v>0</v>
      </c>
      <c r="K20353" t="s">
        <v>78471</v>
      </c>
    </row>
    <row r="20354" spans="1:11" x14ac:dyDescent="0.3">
      <c r="A20354" t="s">
        <v>78472</v>
      </c>
      <c r="B20354" t="s">
        <v>78473</v>
      </c>
      <c r="C20354" t="s">
        <v>27</v>
      </c>
      <c r="D20354" t="s">
        <v>78474</v>
      </c>
      <c r="E20354" t="s">
        <v>29</v>
      </c>
      <c r="F20354" t="s">
        <v>41</v>
      </c>
      <c r="G20354" t="s">
        <v>42</v>
      </c>
      <c r="H20354">
        <v>0</v>
      </c>
      <c r="I20354">
        <v>0</v>
      </c>
      <c r="J20354">
        <v>0</v>
      </c>
      <c r="K20354" t="s">
        <v>78475</v>
      </c>
    </row>
    <row r="20355" spans="1:11" x14ac:dyDescent="0.3">
      <c r="A20355" t="s">
        <v>78476</v>
      </c>
      <c r="B20355" t="s">
        <v>78477</v>
      </c>
      <c r="C20355" t="s">
        <v>27</v>
      </c>
      <c r="D20355" t="s">
        <v>78478</v>
      </c>
      <c r="E20355" t="s">
        <v>29</v>
      </c>
      <c r="F20355" t="s">
        <v>41</v>
      </c>
      <c r="G20355" t="s">
        <v>42</v>
      </c>
      <c r="H20355">
        <v>0</v>
      </c>
      <c r="I20355">
        <v>0</v>
      </c>
      <c r="J20355">
        <v>0</v>
      </c>
      <c r="K20355" t="s">
        <v>78479</v>
      </c>
    </row>
    <row r="20356" spans="1:11" x14ac:dyDescent="0.3">
      <c r="A20356" t="s">
        <v>78480</v>
      </c>
      <c r="B20356" t="s">
        <v>78481</v>
      </c>
      <c r="C20356" t="s">
        <v>20</v>
      </c>
      <c r="D20356" t="s">
        <v>78482</v>
      </c>
      <c r="E20356" t="s">
        <v>71202</v>
      </c>
      <c r="F20356" t="s">
        <v>16</v>
      </c>
      <c r="G20356" t="s">
        <v>23</v>
      </c>
      <c r="H20356">
        <v>0</v>
      </c>
      <c r="I20356">
        <v>0</v>
      </c>
      <c r="J20356">
        <v>0</v>
      </c>
      <c r="K20356" t="s">
        <v>78483</v>
      </c>
    </row>
    <row r="20357" spans="1:11" x14ac:dyDescent="0.3">
      <c r="A20357" t="s">
        <v>78484</v>
      </c>
      <c r="B20357" t="s">
        <v>78485</v>
      </c>
      <c r="C20357" t="s">
        <v>20</v>
      </c>
      <c r="D20357" t="s">
        <v>78486</v>
      </c>
      <c r="E20357" t="s">
        <v>71202</v>
      </c>
      <c r="F20357" t="s">
        <v>1991</v>
      </c>
      <c r="G20357" t="s">
        <v>42</v>
      </c>
      <c r="H20357">
        <v>0</v>
      </c>
      <c r="I20357">
        <v>0</v>
      </c>
      <c r="J20357">
        <v>0</v>
      </c>
      <c r="K20357" t="s">
        <v>78487</v>
      </c>
    </row>
    <row r="20358" spans="1:11" x14ac:dyDescent="0.3">
      <c r="A20358" t="s">
        <v>78488</v>
      </c>
      <c r="B20358" t="s">
        <v>78489</v>
      </c>
      <c r="C20358" t="s">
        <v>466</v>
      </c>
      <c r="D20358" t="s">
        <v>78490</v>
      </c>
      <c r="E20358" t="s">
        <v>20624</v>
      </c>
      <c r="F20358" t="s">
        <v>16</v>
      </c>
      <c r="G20358" t="s">
        <v>4034</v>
      </c>
      <c r="H20358">
        <v>0</v>
      </c>
      <c r="I20358">
        <v>0</v>
      </c>
      <c r="J20358">
        <v>0</v>
      </c>
      <c r="K20358" t="s">
        <v>78491</v>
      </c>
    </row>
    <row r="20359" spans="1:11" x14ac:dyDescent="0.3">
      <c r="A20359" t="s">
        <v>78492</v>
      </c>
      <c r="B20359" t="s">
        <v>78493</v>
      </c>
      <c r="C20359" t="s">
        <v>20</v>
      </c>
      <c r="D20359" t="s">
        <v>78494</v>
      </c>
      <c r="E20359" t="s">
        <v>71202</v>
      </c>
      <c r="F20359" t="s">
        <v>607</v>
      </c>
      <c r="G20359" t="s">
        <v>42</v>
      </c>
      <c r="H20359">
        <v>0</v>
      </c>
      <c r="I20359">
        <v>0</v>
      </c>
      <c r="J20359">
        <v>0</v>
      </c>
      <c r="K20359" t="s">
        <v>78495</v>
      </c>
    </row>
    <row r="20360" spans="1:11" x14ac:dyDescent="0.3">
      <c r="A20360" t="s">
        <v>78496</v>
      </c>
      <c r="B20360" t="s">
        <v>78497</v>
      </c>
      <c r="C20360" t="s">
        <v>20</v>
      </c>
      <c r="D20360" t="s">
        <v>78498</v>
      </c>
      <c r="E20360" t="s">
        <v>71202</v>
      </c>
      <c r="F20360" t="s">
        <v>2595</v>
      </c>
      <c r="G20360" t="s">
        <v>42</v>
      </c>
      <c r="H20360">
        <v>0</v>
      </c>
      <c r="I20360">
        <v>0</v>
      </c>
      <c r="J20360">
        <v>0</v>
      </c>
      <c r="K20360" t="s">
        <v>78499</v>
      </c>
    </row>
    <row r="20361" spans="1:11" x14ac:dyDescent="0.3">
      <c r="A20361" t="s">
        <v>78500</v>
      </c>
      <c r="B20361" t="s">
        <v>78501</v>
      </c>
      <c r="C20361" t="s">
        <v>13</v>
      </c>
      <c r="D20361" t="s">
        <v>78502</v>
      </c>
      <c r="E20361" t="s">
        <v>76370</v>
      </c>
      <c r="F20361" t="s">
        <v>16</v>
      </c>
      <c r="G20361" t="s">
        <v>5387</v>
      </c>
      <c r="H20361">
        <v>0</v>
      </c>
      <c r="I20361">
        <v>0</v>
      </c>
      <c r="J20361">
        <v>0</v>
      </c>
      <c r="K20361" t="s">
        <v>78503</v>
      </c>
    </row>
    <row r="20362" spans="1:11" x14ac:dyDescent="0.3">
      <c r="A20362" t="s">
        <v>78504</v>
      </c>
      <c r="B20362" t="s">
        <v>78505</v>
      </c>
      <c r="C20362" t="s">
        <v>20</v>
      </c>
      <c r="D20362" t="s">
        <v>78506</v>
      </c>
      <c r="E20362" t="s">
        <v>62177</v>
      </c>
      <c r="F20362" t="s">
        <v>12727</v>
      </c>
      <c r="G20362" t="s">
        <v>42</v>
      </c>
      <c r="H20362">
        <v>0</v>
      </c>
      <c r="I20362">
        <v>0</v>
      </c>
      <c r="J20362">
        <v>0</v>
      </c>
      <c r="K20362" t="s">
        <v>78507</v>
      </c>
    </row>
    <row r="20363" spans="1:11" x14ac:dyDescent="0.3">
      <c r="A20363" t="s">
        <v>78508</v>
      </c>
      <c r="C20363" t="s">
        <v>27</v>
      </c>
      <c r="D20363" t="s">
        <v>78509</v>
      </c>
      <c r="E20363" t="s">
        <v>29</v>
      </c>
      <c r="F20363" t="s">
        <v>41</v>
      </c>
      <c r="G20363" t="s">
        <v>42</v>
      </c>
      <c r="H20363">
        <v>0</v>
      </c>
      <c r="I20363">
        <v>0</v>
      </c>
      <c r="J20363">
        <v>0</v>
      </c>
      <c r="K20363" t="s">
        <v>78510</v>
      </c>
    </row>
    <row r="20364" spans="1:11" x14ac:dyDescent="0.3">
      <c r="A20364" t="s">
        <v>78511</v>
      </c>
      <c r="B20364" t="s">
        <v>78512</v>
      </c>
      <c r="C20364" t="s">
        <v>27</v>
      </c>
      <c r="D20364" t="s">
        <v>78513</v>
      </c>
      <c r="E20364" t="s">
        <v>29</v>
      </c>
      <c r="F20364" t="s">
        <v>41</v>
      </c>
      <c r="G20364" t="s">
        <v>42</v>
      </c>
      <c r="H20364">
        <v>0</v>
      </c>
      <c r="I20364">
        <v>0</v>
      </c>
      <c r="J20364">
        <v>0</v>
      </c>
      <c r="K20364" t="s">
        <v>78514</v>
      </c>
    </row>
    <row r="20365" spans="1:11" x14ac:dyDescent="0.3">
      <c r="A20365" t="s">
        <v>78515</v>
      </c>
      <c r="B20365" t="s">
        <v>78516</v>
      </c>
      <c r="C20365" t="s">
        <v>27</v>
      </c>
      <c r="D20365" t="s">
        <v>78517</v>
      </c>
      <c r="E20365" t="s">
        <v>29</v>
      </c>
      <c r="F20365" t="s">
        <v>41</v>
      </c>
      <c r="G20365" t="s">
        <v>42</v>
      </c>
      <c r="H20365">
        <v>0</v>
      </c>
      <c r="I20365">
        <v>0</v>
      </c>
      <c r="J20365">
        <v>0</v>
      </c>
      <c r="K20365" t="s">
        <v>78518</v>
      </c>
    </row>
    <row r="20366" spans="1:11" x14ac:dyDescent="0.3">
      <c r="A20366" t="s">
        <v>78519</v>
      </c>
      <c r="B20366" t="s">
        <v>78520</v>
      </c>
      <c r="C20366" t="s">
        <v>20</v>
      </c>
      <c r="D20366" t="s">
        <v>78521</v>
      </c>
      <c r="E20366" t="s">
        <v>71202</v>
      </c>
      <c r="F20366" t="s">
        <v>2486</v>
      </c>
      <c r="G20366" t="s">
        <v>42</v>
      </c>
      <c r="H20366">
        <v>0</v>
      </c>
      <c r="I20366">
        <v>0</v>
      </c>
      <c r="J20366">
        <v>0</v>
      </c>
      <c r="K20366" t="s">
        <v>78522</v>
      </c>
    </row>
    <row r="20367" spans="1:11" x14ac:dyDescent="0.3">
      <c r="A20367" t="s">
        <v>78523</v>
      </c>
      <c r="B20367" t="s">
        <v>78524</v>
      </c>
      <c r="C20367" t="s">
        <v>13</v>
      </c>
      <c r="D20367" t="s">
        <v>78525</v>
      </c>
      <c r="E20367" t="s">
        <v>76370</v>
      </c>
      <c r="F20367" t="s">
        <v>16</v>
      </c>
      <c r="G20367" t="s">
        <v>16240</v>
      </c>
      <c r="H20367">
        <v>0</v>
      </c>
      <c r="I20367">
        <v>0</v>
      </c>
      <c r="J20367">
        <v>0</v>
      </c>
      <c r="K20367" t="s">
        <v>78526</v>
      </c>
    </row>
    <row r="20368" spans="1:11" x14ac:dyDescent="0.3">
      <c r="A20368" t="s">
        <v>78527</v>
      </c>
      <c r="B20368" t="s">
        <v>78528</v>
      </c>
      <c r="C20368" t="s">
        <v>147</v>
      </c>
      <c r="D20368" t="s">
        <v>78529</v>
      </c>
      <c r="E20368" t="s">
        <v>76393</v>
      </c>
      <c r="F20368" t="s">
        <v>22697</v>
      </c>
      <c r="G20368" t="s">
        <v>42</v>
      </c>
      <c r="H20368">
        <v>0</v>
      </c>
      <c r="I20368">
        <v>0</v>
      </c>
      <c r="J20368">
        <v>0</v>
      </c>
      <c r="K20368" t="s">
        <v>78530</v>
      </c>
    </row>
    <row r="20369" spans="1:11" x14ac:dyDescent="0.3">
      <c r="A20369" t="s">
        <v>78531</v>
      </c>
      <c r="B20369" t="s">
        <v>78532</v>
      </c>
      <c r="C20369" t="s">
        <v>27</v>
      </c>
      <c r="D20369" t="s">
        <v>1343</v>
      </c>
      <c r="E20369" t="s">
        <v>29</v>
      </c>
      <c r="F20369" t="s">
        <v>41</v>
      </c>
      <c r="G20369" t="s">
        <v>42</v>
      </c>
      <c r="H20369">
        <v>0</v>
      </c>
      <c r="I20369">
        <v>0</v>
      </c>
      <c r="J20369">
        <v>0</v>
      </c>
      <c r="K20369" t="s">
        <v>78533</v>
      </c>
    </row>
    <row r="20370" spans="1:11" x14ac:dyDescent="0.3">
      <c r="A20370" t="s">
        <v>78534</v>
      </c>
      <c r="B20370" t="s">
        <v>78535</v>
      </c>
      <c r="C20370" t="s">
        <v>20</v>
      </c>
      <c r="D20370" t="s">
        <v>78536</v>
      </c>
      <c r="E20370" t="s">
        <v>71202</v>
      </c>
      <c r="F20370" t="s">
        <v>1405</v>
      </c>
      <c r="G20370" t="s">
        <v>42</v>
      </c>
      <c r="H20370">
        <v>0</v>
      </c>
      <c r="I20370">
        <v>0</v>
      </c>
      <c r="J20370">
        <v>0</v>
      </c>
      <c r="K20370" t="s">
        <v>78537</v>
      </c>
    </row>
    <row r="20371" spans="1:11" x14ac:dyDescent="0.3">
      <c r="A20371" t="s">
        <v>78538</v>
      </c>
      <c r="B20371" t="s">
        <v>78539</v>
      </c>
      <c r="C20371" t="s">
        <v>27</v>
      </c>
      <c r="D20371" t="s">
        <v>78540</v>
      </c>
      <c r="E20371" t="s">
        <v>29</v>
      </c>
      <c r="F20371" t="s">
        <v>41</v>
      </c>
      <c r="G20371" t="s">
        <v>42</v>
      </c>
      <c r="H20371">
        <v>0</v>
      </c>
      <c r="I20371">
        <v>0</v>
      </c>
      <c r="J20371">
        <v>0</v>
      </c>
      <c r="K20371" t="s">
        <v>78541</v>
      </c>
    </row>
    <row r="20372" spans="1:11" x14ac:dyDescent="0.3">
      <c r="A20372" t="s">
        <v>78542</v>
      </c>
      <c r="B20372" t="s">
        <v>78543</v>
      </c>
      <c r="C20372" t="s">
        <v>558</v>
      </c>
      <c r="D20372" t="s">
        <v>78544</v>
      </c>
      <c r="E20372" t="s">
        <v>32122</v>
      </c>
      <c r="F20372" t="s">
        <v>16</v>
      </c>
      <c r="G20372" t="s">
        <v>264</v>
      </c>
      <c r="H20372">
        <v>0</v>
      </c>
      <c r="I20372">
        <v>0</v>
      </c>
      <c r="J20372">
        <v>0</v>
      </c>
      <c r="K20372" t="s">
        <v>78545</v>
      </c>
    </row>
    <row r="20373" spans="1:11" x14ac:dyDescent="0.3">
      <c r="A20373" t="s">
        <v>78546</v>
      </c>
      <c r="B20373" t="s">
        <v>78547</v>
      </c>
      <c r="C20373" t="s">
        <v>147</v>
      </c>
      <c r="D20373" t="s">
        <v>78548</v>
      </c>
      <c r="E20373" t="s">
        <v>76393</v>
      </c>
      <c r="F20373" t="s">
        <v>16</v>
      </c>
      <c r="G20373" t="s">
        <v>13539</v>
      </c>
      <c r="H20373">
        <v>0</v>
      </c>
      <c r="I20373">
        <v>0</v>
      </c>
      <c r="J20373">
        <v>0</v>
      </c>
      <c r="K20373" t="s">
        <v>78549</v>
      </c>
    </row>
    <row r="20374" spans="1:11" x14ac:dyDescent="0.3">
      <c r="A20374" t="s">
        <v>78550</v>
      </c>
      <c r="B20374" t="s">
        <v>78551</v>
      </c>
      <c r="C20374" t="s">
        <v>20</v>
      </c>
      <c r="D20374" t="s">
        <v>78552</v>
      </c>
      <c r="E20374" t="s">
        <v>71202</v>
      </c>
      <c r="F20374" t="s">
        <v>1947</v>
      </c>
      <c r="G20374" t="s">
        <v>42</v>
      </c>
      <c r="H20374">
        <v>0</v>
      </c>
      <c r="I20374">
        <v>0</v>
      </c>
      <c r="J20374">
        <v>0</v>
      </c>
      <c r="K20374" t="s">
        <v>78553</v>
      </c>
    </row>
    <row r="20375" spans="1:11" x14ac:dyDescent="0.3">
      <c r="A20375" t="s">
        <v>78554</v>
      </c>
      <c r="B20375" t="s">
        <v>78555</v>
      </c>
      <c r="C20375" t="s">
        <v>27</v>
      </c>
      <c r="D20375" t="s">
        <v>78556</v>
      </c>
      <c r="E20375" t="s">
        <v>29</v>
      </c>
      <c r="F20375" t="s">
        <v>41</v>
      </c>
      <c r="G20375" t="s">
        <v>42</v>
      </c>
      <c r="H20375">
        <v>0</v>
      </c>
      <c r="I20375">
        <v>0</v>
      </c>
      <c r="J20375">
        <v>0</v>
      </c>
      <c r="K20375" t="s">
        <v>78557</v>
      </c>
    </row>
    <row r="20376" spans="1:11" x14ac:dyDescent="0.3">
      <c r="A20376" t="s">
        <v>78558</v>
      </c>
      <c r="B20376" t="s">
        <v>78559</v>
      </c>
      <c r="C20376" t="s">
        <v>27</v>
      </c>
      <c r="D20376" t="s">
        <v>78560</v>
      </c>
      <c r="E20376" t="s">
        <v>29</v>
      </c>
      <c r="F20376" t="s">
        <v>41</v>
      </c>
      <c r="G20376" t="s">
        <v>42</v>
      </c>
      <c r="H20376">
        <v>0</v>
      </c>
      <c r="I20376">
        <v>0</v>
      </c>
      <c r="J20376">
        <v>4</v>
      </c>
      <c r="K20376" t="s">
        <v>78561</v>
      </c>
    </row>
    <row r="20377" spans="1:11" x14ac:dyDescent="0.3">
      <c r="A20377" t="s">
        <v>78562</v>
      </c>
      <c r="B20377" t="s">
        <v>78563</v>
      </c>
      <c r="C20377" t="s">
        <v>27</v>
      </c>
      <c r="D20377" t="s">
        <v>78564</v>
      </c>
      <c r="E20377" t="s">
        <v>29</v>
      </c>
      <c r="F20377" t="s">
        <v>41</v>
      </c>
      <c r="G20377" t="s">
        <v>42</v>
      </c>
      <c r="H20377">
        <v>0</v>
      </c>
      <c r="I20377">
        <v>0</v>
      </c>
      <c r="J20377">
        <v>0</v>
      </c>
      <c r="K20377" t="s">
        <v>78565</v>
      </c>
    </row>
    <row r="20378" spans="1:11" x14ac:dyDescent="0.3">
      <c r="A20378" t="s">
        <v>78566</v>
      </c>
      <c r="B20378" t="s">
        <v>78567</v>
      </c>
      <c r="C20378" t="s">
        <v>558</v>
      </c>
      <c r="D20378" t="s">
        <v>78568</v>
      </c>
      <c r="E20378" t="s">
        <v>32122</v>
      </c>
      <c r="F20378" t="s">
        <v>7511</v>
      </c>
      <c r="G20378" t="s">
        <v>42</v>
      </c>
      <c r="H20378">
        <v>0</v>
      </c>
      <c r="I20378">
        <v>0</v>
      </c>
      <c r="J20378">
        <v>0</v>
      </c>
      <c r="K20378" t="s">
        <v>78569</v>
      </c>
    </row>
    <row r="20379" spans="1:11" x14ac:dyDescent="0.3">
      <c r="A20379" t="s">
        <v>78570</v>
      </c>
      <c r="B20379" t="s">
        <v>78571</v>
      </c>
      <c r="C20379" t="s">
        <v>558</v>
      </c>
      <c r="D20379" t="s">
        <v>78572</v>
      </c>
      <c r="E20379" t="s">
        <v>32122</v>
      </c>
      <c r="F20379" t="s">
        <v>1324</v>
      </c>
      <c r="G20379" t="s">
        <v>42</v>
      </c>
      <c r="H20379">
        <v>0</v>
      </c>
      <c r="I20379">
        <v>0</v>
      </c>
      <c r="J20379">
        <v>0</v>
      </c>
      <c r="K20379" t="s">
        <v>78573</v>
      </c>
    </row>
    <row r="20380" spans="1:11" x14ac:dyDescent="0.3">
      <c r="A20380" t="s">
        <v>78574</v>
      </c>
      <c r="B20380" t="s">
        <v>78575</v>
      </c>
      <c r="C20380" t="s">
        <v>27</v>
      </c>
      <c r="D20380" t="s">
        <v>78576</v>
      </c>
      <c r="E20380" t="s">
        <v>29</v>
      </c>
      <c r="F20380" t="s">
        <v>41</v>
      </c>
      <c r="G20380" t="s">
        <v>1822</v>
      </c>
      <c r="H20380">
        <v>0</v>
      </c>
      <c r="I20380">
        <v>0</v>
      </c>
      <c r="J20380">
        <v>0</v>
      </c>
      <c r="K20380" t="s">
        <v>78577</v>
      </c>
    </row>
    <row r="20381" spans="1:11" x14ac:dyDescent="0.3">
      <c r="A20381" t="s">
        <v>78578</v>
      </c>
      <c r="B20381" t="s">
        <v>78579</v>
      </c>
      <c r="C20381" t="s">
        <v>27</v>
      </c>
      <c r="D20381" t="s">
        <v>78580</v>
      </c>
      <c r="E20381" t="s">
        <v>29</v>
      </c>
      <c r="F20381" t="s">
        <v>41</v>
      </c>
      <c r="G20381" t="s">
        <v>42</v>
      </c>
      <c r="H20381">
        <v>0</v>
      </c>
      <c r="I20381">
        <v>0</v>
      </c>
      <c r="J20381">
        <v>0</v>
      </c>
      <c r="K20381" t="s">
        <v>78581</v>
      </c>
    </row>
    <row r="20382" spans="1:11" x14ac:dyDescent="0.3">
      <c r="A20382" t="s">
        <v>78582</v>
      </c>
      <c r="B20382" t="s">
        <v>78583</v>
      </c>
      <c r="C20382" t="s">
        <v>27</v>
      </c>
      <c r="D20382" t="s">
        <v>78584</v>
      </c>
      <c r="E20382" t="s">
        <v>29</v>
      </c>
      <c r="F20382" t="s">
        <v>41</v>
      </c>
      <c r="G20382" t="s">
        <v>42</v>
      </c>
      <c r="H20382">
        <v>0</v>
      </c>
      <c r="I20382">
        <v>0</v>
      </c>
      <c r="J20382">
        <v>0</v>
      </c>
      <c r="K20382" t="s">
        <v>78585</v>
      </c>
    </row>
    <row r="20383" spans="1:11" x14ac:dyDescent="0.3">
      <c r="A20383" t="s">
        <v>78586</v>
      </c>
      <c r="B20383" t="s">
        <v>78587</v>
      </c>
      <c r="C20383" t="s">
        <v>558</v>
      </c>
      <c r="D20383" t="s">
        <v>78588</v>
      </c>
      <c r="E20383" t="s">
        <v>981</v>
      </c>
      <c r="F20383" t="s">
        <v>16</v>
      </c>
      <c r="G20383" t="s">
        <v>8512</v>
      </c>
      <c r="H20383">
        <v>0</v>
      </c>
      <c r="I20383">
        <v>0</v>
      </c>
      <c r="J20383">
        <v>0</v>
      </c>
      <c r="K20383" t="s">
        <v>78589</v>
      </c>
    </row>
    <row r="20384" spans="1:11" x14ac:dyDescent="0.3">
      <c r="A20384" t="s">
        <v>78590</v>
      </c>
      <c r="C20384" t="s">
        <v>27</v>
      </c>
      <c r="D20384" t="s">
        <v>78591</v>
      </c>
      <c r="E20384" t="s">
        <v>29</v>
      </c>
      <c r="F20384" t="s">
        <v>41</v>
      </c>
      <c r="G20384" t="s">
        <v>42</v>
      </c>
      <c r="H20384">
        <v>0</v>
      </c>
      <c r="I20384">
        <v>0</v>
      </c>
      <c r="J20384">
        <v>0</v>
      </c>
      <c r="K20384" t="s">
        <v>78592</v>
      </c>
    </row>
    <row r="20385" spans="1:11" x14ac:dyDescent="0.3">
      <c r="A20385" t="s">
        <v>78593</v>
      </c>
      <c r="C20385" t="s">
        <v>27</v>
      </c>
      <c r="D20385" t="s">
        <v>78594</v>
      </c>
      <c r="E20385" t="s">
        <v>29</v>
      </c>
      <c r="F20385" t="s">
        <v>41</v>
      </c>
      <c r="G20385" t="s">
        <v>42</v>
      </c>
      <c r="H20385">
        <v>0</v>
      </c>
      <c r="I20385">
        <v>0</v>
      </c>
      <c r="J20385">
        <v>0</v>
      </c>
      <c r="K20385" t="s">
        <v>78595</v>
      </c>
    </row>
    <row r="20386" spans="1:11" x14ac:dyDescent="0.3">
      <c r="A20386" t="s">
        <v>78596</v>
      </c>
      <c r="B20386" t="s">
        <v>78597</v>
      </c>
      <c r="C20386" t="s">
        <v>27</v>
      </c>
      <c r="D20386" t="s">
        <v>78598</v>
      </c>
      <c r="E20386" t="s">
        <v>29</v>
      </c>
      <c r="F20386" t="s">
        <v>41</v>
      </c>
      <c r="G20386" t="s">
        <v>42</v>
      </c>
      <c r="H20386">
        <v>0</v>
      </c>
      <c r="I20386">
        <v>0</v>
      </c>
      <c r="J20386">
        <v>0</v>
      </c>
      <c r="K20386" t="s">
        <v>78599</v>
      </c>
    </row>
    <row r="20387" spans="1:11" x14ac:dyDescent="0.3">
      <c r="A20387" t="s">
        <v>78600</v>
      </c>
      <c r="B20387" t="s">
        <v>61687</v>
      </c>
      <c r="C20387" t="s">
        <v>27</v>
      </c>
      <c r="D20387" t="s">
        <v>78601</v>
      </c>
      <c r="E20387" t="s">
        <v>29</v>
      </c>
      <c r="F20387" t="s">
        <v>41</v>
      </c>
      <c r="G20387" t="s">
        <v>42</v>
      </c>
      <c r="H20387">
        <v>0</v>
      </c>
      <c r="I20387">
        <v>0</v>
      </c>
      <c r="J20387">
        <v>0</v>
      </c>
      <c r="K20387" t="s">
        <v>78602</v>
      </c>
    </row>
    <row r="20388" spans="1:11" x14ac:dyDescent="0.3">
      <c r="A20388" t="s">
        <v>78603</v>
      </c>
      <c r="B20388" t="s">
        <v>78604</v>
      </c>
      <c r="C20388" t="s">
        <v>20</v>
      </c>
      <c r="D20388" t="s">
        <v>78605</v>
      </c>
      <c r="E20388" t="s">
        <v>71202</v>
      </c>
      <c r="F20388" t="s">
        <v>1324</v>
      </c>
      <c r="G20388" t="s">
        <v>42</v>
      </c>
      <c r="H20388">
        <v>0</v>
      </c>
      <c r="I20388">
        <v>0</v>
      </c>
      <c r="J20388">
        <v>0</v>
      </c>
      <c r="K20388" t="s">
        <v>78606</v>
      </c>
    </row>
    <row r="20389" spans="1:11" x14ac:dyDescent="0.3">
      <c r="A20389" t="s">
        <v>78607</v>
      </c>
      <c r="B20389" t="s">
        <v>78608</v>
      </c>
      <c r="C20389" t="s">
        <v>27</v>
      </c>
      <c r="D20389" t="s">
        <v>78609</v>
      </c>
      <c r="E20389" t="s">
        <v>29</v>
      </c>
      <c r="F20389" t="s">
        <v>41</v>
      </c>
      <c r="G20389" t="s">
        <v>42</v>
      </c>
      <c r="H20389">
        <v>0</v>
      </c>
      <c r="I20389">
        <v>0</v>
      </c>
      <c r="J20389">
        <v>0</v>
      </c>
      <c r="K20389" t="s">
        <v>78610</v>
      </c>
    </row>
    <row r="20390" spans="1:11" x14ac:dyDescent="0.3">
      <c r="A20390" t="s">
        <v>78611</v>
      </c>
      <c r="B20390" t="s">
        <v>78612</v>
      </c>
      <c r="C20390" t="s">
        <v>27</v>
      </c>
      <c r="D20390" t="s">
        <v>78613</v>
      </c>
      <c r="E20390" t="s">
        <v>29</v>
      </c>
      <c r="F20390" t="s">
        <v>41</v>
      </c>
      <c r="G20390" t="s">
        <v>42</v>
      </c>
      <c r="H20390">
        <v>0</v>
      </c>
      <c r="I20390">
        <v>0</v>
      </c>
      <c r="J20390">
        <v>0</v>
      </c>
      <c r="K20390" t="s">
        <v>78614</v>
      </c>
    </row>
    <row r="20391" spans="1:11" x14ac:dyDescent="0.3">
      <c r="A20391" t="s">
        <v>78615</v>
      </c>
      <c r="B20391" t="s">
        <v>78616</v>
      </c>
      <c r="C20391" t="s">
        <v>20</v>
      </c>
      <c r="D20391" t="s">
        <v>78617</v>
      </c>
      <c r="E20391" t="s">
        <v>71202</v>
      </c>
      <c r="F20391" t="s">
        <v>9438</v>
      </c>
      <c r="G20391" t="s">
        <v>42</v>
      </c>
      <c r="H20391">
        <v>0</v>
      </c>
      <c r="I20391">
        <v>0</v>
      </c>
      <c r="J20391">
        <v>0</v>
      </c>
      <c r="K20391" t="s">
        <v>78618</v>
      </c>
    </row>
    <row r="20392" spans="1:11" x14ac:dyDescent="0.3">
      <c r="A20392" t="s">
        <v>78619</v>
      </c>
      <c r="B20392" t="s">
        <v>78620</v>
      </c>
      <c r="C20392" t="s">
        <v>147</v>
      </c>
      <c r="D20392" t="s">
        <v>78621</v>
      </c>
      <c r="E20392" t="s">
        <v>76393</v>
      </c>
      <c r="F20392" t="s">
        <v>5326</v>
      </c>
      <c r="G20392" t="s">
        <v>42</v>
      </c>
      <c r="H20392">
        <v>0</v>
      </c>
      <c r="I20392">
        <v>0</v>
      </c>
      <c r="J20392">
        <v>0</v>
      </c>
      <c r="K20392" t="s">
        <v>78622</v>
      </c>
    </row>
    <row r="20393" spans="1:11" x14ac:dyDescent="0.3">
      <c r="A20393" t="s">
        <v>78623</v>
      </c>
      <c r="B20393" t="s">
        <v>78624</v>
      </c>
      <c r="C20393" t="s">
        <v>27</v>
      </c>
      <c r="D20393" t="s">
        <v>78625</v>
      </c>
      <c r="E20393" t="s">
        <v>29</v>
      </c>
      <c r="F20393" t="s">
        <v>16</v>
      </c>
      <c r="G20393" t="s">
        <v>3890</v>
      </c>
      <c r="H20393">
        <v>0</v>
      </c>
      <c r="I20393">
        <v>0</v>
      </c>
      <c r="J20393">
        <v>0</v>
      </c>
      <c r="K20393" t="s">
        <v>78626</v>
      </c>
    </row>
    <row r="20394" spans="1:11" x14ac:dyDescent="0.3">
      <c r="A20394" t="s">
        <v>78627</v>
      </c>
      <c r="B20394" t="s">
        <v>78628</v>
      </c>
      <c r="C20394" t="s">
        <v>27</v>
      </c>
      <c r="D20394" t="s">
        <v>78629</v>
      </c>
      <c r="E20394" t="s">
        <v>29</v>
      </c>
      <c r="F20394" t="s">
        <v>41</v>
      </c>
      <c r="G20394" t="s">
        <v>42</v>
      </c>
      <c r="H20394">
        <v>0</v>
      </c>
      <c r="I20394">
        <v>0</v>
      </c>
      <c r="J20394">
        <v>0</v>
      </c>
      <c r="K20394" t="s">
        <v>78630</v>
      </c>
    </row>
    <row r="20395" spans="1:11" x14ac:dyDescent="0.3">
      <c r="A20395" t="s">
        <v>78631</v>
      </c>
      <c r="B20395" t="s">
        <v>78632</v>
      </c>
      <c r="C20395" t="s">
        <v>13</v>
      </c>
      <c r="D20395" t="s">
        <v>78633</v>
      </c>
      <c r="E20395" t="s">
        <v>76370</v>
      </c>
      <c r="F20395" t="s">
        <v>840</v>
      </c>
      <c r="G20395" t="s">
        <v>10373</v>
      </c>
      <c r="H20395">
        <v>0</v>
      </c>
      <c r="I20395">
        <v>0</v>
      </c>
      <c r="J20395">
        <v>0</v>
      </c>
      <c r="K20395" t="s">
        <v>78634</v>
      </c>
    </row>
    <row r="20396" spans="1:11" x14ac:dyDescent="0.3">
      <c r="A20396" t="s">
        <v>78635</v>
      </c>
      <c r="B20396" t="s">
        <v>78636</v>
      </c>
      <c r="C20396" t="s">
        <v>27</v>
      </c>
      <c r="D20396" t="s">
        <v>78637</v>
      </c>
      <c r="E20396" t="s">
        <v>29</v>
      </c>
      <c r="F20396" t="s">
        <v>41</v>
      </c>
      <c r="G20396" t="s">
        <v>42</v>
      </c>
      <c r="H20396">
        <v>0</v>
      </c>
      <c r="I20396">
        <v>0</v>
      </c>
      <c r="J20396">
        <v>0</v>
      </c>
      <c r="K20396" t="s">
        <v>78638</v>
      </c>
    </row>
    <row r="20397" spans="1:11" x14ac:dyDescent="0.3">
      <c r="A20397" t="s">
        <v>78639</v>
      </c>
      <c r="B20397" t="s">
        <v>78640</v>
      </c>
      <c r="C20397" t="s">
        <v>13</v>
      </c>
      <c r="D20397" t="s">
        <v>78641</v>
      </c>
      <c r="E20397" t="s">
        <v>76370</v>
      </c>
      <c r="F20397" t="s">
        <v>16</v>
      </c>
      <c r="G20397" t="s">
        <v>777</v>
      </c>
      <c r="H20397">
        <v>0</v>
      </c>
      <c r="I20397">
        <v>0</v>
      </c>
      <c r="J20397">
        <v>0</v>
      </c>
      <c r="K20397" t="s">
        <v>78642</v>
      </c>
    </row>
    <row r="20398" spans="1:11" x14ac:dyDescent="0.3">
      <c r="A20398" t="s">
        <v>78643</v>
      </c>
      <c r="B20398" t="s">
        <v>78644</v>
      </c>
      <c r="C20398" t="s">
        <v>1159</v>
      </c>
      <c r="D20398" t="s">
        <v>78645</v>
      </c>
      <c r="E20398" t="s">
        <v>2421</v>
      </c>
      <c r="F20398" t="s">
        <v>16</v>
      </c>
      <c r="G20398" t="s">
        <v>10879</v>
      </c>
      <c r="H20398">
        <v>0</v>
      </c>
      <c r="I20398">
        <v>0</v>
      </c>
      <c r="J20398">
        <v>0</v>
      </c>
      <c r="K20398" t="s">
        <v>78646</v>
      </c>
    </row>
    <row r="20399" spans="1:11" x14ac:dyDescent="0.3">
      <c r="A20399" t="s">
        <v>78647</v>
      </c>
      <c r="B20399" t="s">
        <v>78648</v>
      </c>
      <c r="C20399" t="s">
        <v>13</v>
      </c>
      <c r="D20399" t="s">
        <v>78649</v>
      </c>
      <c r="E20399" t="s">
        <v>76370</v>
      </c>
      <c r="F20399" t="s">
        <v>16</v>
      </c>
      <c r="G20399" t="s">
        <v>13213</v>
      </c>
      <c r="H20399">
        <v>0</v>
      </c>
      <c r="I20399">
        <v>0</v>
      </c>
      <c r="J20399">
        <v>0</v>
      </c>
      <c r="K20399" t="s">
        <v>78650</v>
      </c>
    </row>
    <row r="20400" spans="1:11" x14ac:dyDescent="0.3">
      <c r="A20400" t="s">
        <v>78651</v>
      </c>
      <c r="B20400" t="s">
        <v>78652</v>
      </c>
      <c r="C20400" t="s">
        <v>558</v>
      </c>
      <c r="D20400" t="s">
        <v>78653</v>
      </c>
      <c r="E20400" t="s">
        <v>895</v>
      </c>
      <c r="F20400" t="s">
        <v>16</v>
      </c>
      <c r="G20400" t="s">
        <v>3581</v>
      </c>
      <c r="H20400">
        <v>0</v>
      </c>
      <c r="I20400">
        <v>0</v>
      </c>
      <c r="J20400">
        <v>0</v>
      </c>
      <c r="K20400" t="s">
        <v>78654</v>
      </c>
    </row>
    <row r="20401" spans="1:11" x14ac:dyDescent="0.3">
      <c r="A20401" t="s">
        <v>78655</v>
      </c>
      <c r="B20401" t="s">
        <v>78656</v>
      </c>
      <c r="C20401" t="s">
        <v>147</v>
      </c>
      <c r="D20401" t="s">
        <v>78657</v>
      </c>
      <c r="E20401" t="s">
        <v>76393</v>
      </c>
      <c r="F20401" t="s">
        <v>4080</v>
      </c>
      <c r="G20401" t="s">
        <v>42</v>
      </c>
      <c r="H20401">
        <v>0</v>
      </c>
      <c r="I20401">
        <v>0</v>
      </c>
      <c r="J20401">
        <v>0</v>
      </c>
      <c r="K20401" t="s">
        <v>78658</v>
      </c>
    </row>
    <row r="20402" spans="1:11" x14ac:dyDescent="0.3">
      <c r="A20402" t="s">
        <v>78659</v>
      </c>
      <c r="B20402" t="s">
        <v>78660</v>
      </c>
      <c r="C20402" t="s">
        <v>20</v>
      </c>
      <c r="D20402" t="s">
        <v>78661</v>
      </c>
      <c r="E20402" t="s">
        <v>71202</v>
      </c>
      <c r="F20402" t="s">
        <v>5326</v>
      </c>
      <c r="G20402" t="s">
        <v>78662</v>
      </c>
      <c r="H20402">
        <v>0</v>
      </c>
      <c r="I20402">
        <v>0</v>
      </c>
      <c r="J20402">
        <v>0</v>
      </c>
      <c r="K20402" t="s">
        <v>78663</v>
      </c>
    </row>
    <row r="20403" spans="1:11" x14ac:dyDescent="0.3">
      <c r="A20403" t="s">
        <v>78664</v>
      </c>
      <c r="B20403" t="s">
        <v>78665</v>
      </c>
      <c r="C20403" t="s">
        <v>27</v>
      </c>
      <c r="D20403" t="s">
        <v>78666</v>
      </c>
      <c r="E20403" t="s">
        <v>4768</v>
      </c>
      <c r="F20403" t="s">
        <v>9234</v>
      </c>
      <c r="G20403" t="s">
        <v>42</v>
      </c>
      <c r="H20403">
        <v>0</v>
      </c>
      <c r="I20403">
        <v>0</v>
      </c>
      <c r="J20403">
        <v>0</v>
      </c>
      <c r="K20403" t="s">
        <v>78667</v>
      </c>
    </row>
    <row r="20404" spans="1:11" x14ac:dyDescent="0.3">
      <c r="A20404" t="s">
        <v>78668</v>
      </c>
      <c r="B20404" t="s">
        <v>78669</v>
      </c>
      <c r="C20404" t="s">
        <v>20</v>
      </c>
      <c r="D20404" t="s">
        <v>78670</v>
      </c>
      <c r="E20404" t="s">
        <v>71202</v>
      </c>
      <c r="F20404" t="s">
        <v>845</v>
      </c>
      <c r="G20404" t="s">
        <v>42</v>
      </c>
      <c r="H20404">
        <v>0</v>
      </c>
      <c r="I20404">
        <v>0</v>
      </c>
      <c r="J20404">
        <v>0</v>
      </c>
      <c r="K20404" t="s">
        <v>78671</v>
      </c>
    </row>
    <row r="20405" spans="1:11" x14ac:dyDescent="0.3">
      <c r="A20405" t="s">
        <v>78672</v>
      </c>
      <c r="B20405" t="s">
        <v>78673</v>
      </c>
      <c r="C20405" t="s">
        <v>20</v>
      </c>
      <c r="D20405" t="s">
        <v>78674</v>
      </c>
      <c r="E20405" t="s">
        <v>71202</v>
      </c>
      <c r="F20405" t="s">
        <v>3026</v>
      </c>
      <c r="G20405" t="s">
        <v>42</v>
      </c>
      <c r="H20405">
        <v>0</v>
      </c>
      <c r="I20405">
        <v>0</v>
      </c>
      <c r="J20405">
        <v>0</v>
      </c>
      <c r="K20405" t="s">
        <v>78675</v>
      </c>
    </row>
    <row r="20406" spans="1:11" x14ac:dyDescent="0.3">
      <c r="A20406" t="s">
        <v>78676</v>
      </c>
      <c r="B20406" t="s">
        <v>78677</v>
      </c>
      <c r="C20406" t="s">
        <v>20</v>
      </c>
      <c r="D20406" t="s">
        <v>78678</v>
      </c>
      <c r="E20406" t="s">
        <v>71202</v>
      </c>
      <c r="F20406" t="s">
        <v>1247</v>
      </c>
      <c r="G20406" t="s">
        <v>42</v>
      </c>
      <c r="H20406">
        <v>0</v>
      </c>
      <c r="I20406">
        <v>0</v>
      </c>
      <c r="J20406">
        <v>0</v>
      </c>
      <c r="K20406" t="s">
        <v>78679</v>
      </c>
    </row>
    <row r="20407" spans="1:11" x14ac:dyDescent="0.3">
      <c r="A20407" t="s">
        <v>78680</v>
      </c>
      <c r="B20407" t="s">
        <v>78681</v>
      </c>
      <c r="C20407" t="s">
        <v>27</v>
      </c>
      <c r="D20407" t="s">
        <v>78682</v>
      </c>
      <c r="E20407" t="s">
        <v>29</v>
      </c>
      <c r="F20407" t="s">
        <v>41</v>
      </c>
      <c r="G20407" t="s">
        <v>42</v>
      </c>
      <c r="H20407">
        <v>0</v>
      </c>
      <c r="I20407">
        <v>0</v>
      </c>
      <c r="J20407">
        <v>0</v>
      </c>
      <c r="K20407" t="s">
        <v>78683</v>
      </c>
    </row>
    <row r="20408" spans="1:11" x14ac:dyDescent="0.3">
      <c r="A20408" t="s">
        <v>78684</v>
      </c>
      <c r="C20408" t="s">
        <v>27</v>
      </c>
      <c r="D20408" t="s">
        <v>78685</v>
      </c>
      <c r="E20408" t="s">
        <v>29</v>
      </c>
      <c r="F20408" t="s">
        <v>41</v>
      </c>
      <c r="G20408" t="s">
        <v>42</v>
      </c>
      <c r="H20408">
        <v>0</v>
      </c>
      <c r="I20408">
        <v>0</v>
      </c>
      <c r="J20408">
        <v>0</v>
      </c>
      <c r="K20408" t="s">
        <v>78686</v>
      </c>
    </row>
    <row r="20409" spans="1:11" x14ac:dyDescent="0.3">
      <c r="A20409" t="s">
        <v>78687</v>
      </c>
      <c r="B20409" t="s">
        <v>78688</v>
      </c>
      <c r="C20409" t="s">
        <v>558</v>
      </c>
      <c r="D20409" t="s">
        <v>78689</v>
      </c>
      <c r="E20409" t="s">
        <v>18607</v>
      </c>
      <c r="F20409" t="s">
        <v>17718</v>
      </c>
      <c r="G20409" t="s">
        <v>42</v>
      </c>
      <c r="H20409">
        <v>0</v>
      </c>
      <c r="I20409">
        <v>0</v>
      </c>
      <c r="J20409">
        <v>0</v>
      </c>
      <c r="K20409" t="s">
        <v>78690</v>
      </c>
    </row>
    <row r="20410" spans="1:11" x14ac:dyDescent="0.3">
      <c r="A20410" t="s">
        <v>78691</v>
      </c>
      <c r="B20410" t="s">
        <v>78692</v>
      </c>
      <c r="C20410" t="s">
        <v>558</v>
      </c>
      <c r="D20410" t="s">
        <v>78693</v>
      </c>
      <c r="E20410" t="s">
        <v>18607</v>
      </c>
      <c r="F20410" t="s">
        <v>16</v>
      </c>
      <c r="G20410" t="s">
        <v>7763</v>
      </c>
      <c r="H20410">
        <v>0</v>
      </c>
      <c r="I20410">
        <v>0</v>
      </c>
      <c r="J20410">
        <v>0</v>
      </c>
      <c r="K20410" t="s">
        <v>78694</v>
      </c>
    </row>
    <row r="20411" spans="1:11" x14ac:dyDescent="0.3">
      <c r="A20411" t="s">
        <v>78695</v>
      </c>
      <c r="C20411" t="s">
        <v>27</v>
      </c>
      <c r="D20411" t="s">
        <v>78696</v>
      </c>
      <c r="E20411" t="s">
        <v>29</v>
      </c>
      <c r="F20411" t="s">
        <v>41</v>
      </c>
      <c r="G20411" t="s">
        <v>42</v>
      </c>
      <c r="H20411">
        <v>0</v>
      </c>
      <c r="I20411">
        <v>0</v>
      </c>
      <c r="J20411">
        <v>0</v>
      </c>
      <c r="K20411" t="s">
        <v>78697</v>
      </c>
    </row>
    <row r="20412" spans="1:11" x14ac:dyDescent="0.3">
      <c r="A20412" t="s">
        <v>78698</v>
      </c>
      <c r="C20412" t="s">
        <v>27</v>
      </c>
      <c r="D20412" t="s">
        <v>78699</v>
      </c>
      <c r="E20412" t="s">
        <v>29</v>
      </c>
      <c r="F20412" t="s">
        <v>41</v>
      </c>
      <c r="G20412" t="s">
        <v>42</v>
      </c>
      <c r="H20412">
        <v>0</v>
      </c>
      <c r="I20412">
        <v>0</v>
      </c>
      <c r="J20412">
        <v>0</v>
      </c>
      <c r="K20412" t="s">
        <v>78700</v>
      </c>
    </row>
    <row r="20413" spans="1:11" x14ac:dyDescent="0.3">
      <c r="A20413" t="s">
        <v>78701</v>
      </c>
      <c r="B20413" t="s">
        <v>78702</v>
      </c>
      <c r="C20413" t="s">
        <v>27</v>
      </c>
      <c r="D20413" t="s">
        <v>78703</v>
      </c>
      <c r="E20413" t="s">
        <v>29</v>
      </c>
      <c r="F20413" t="s">
        <v>41</v>
      </c>
      <c r="G20413" t="s">
        <v>42</v>
      </c>
      <c r="H20413">
        <v>0</v>
      </c>
      <c r="I20413">
        <v>0</v>
      </c>
      <c r="J20413">
        <v>0</v>
      </c>
      <c r="K20413" t="s">
        <v>78704</v>
      </c>
    </row>
    <row r="20414" spans="1:11" x14ac:dyDescent="0.3">
      <c r="A20414" t="s">
        <v>78705</v>
      </c>
      <c r="B20414" t="s">
        <v>78706</v>
      </c>
      <c r="C20414" t="s">
        <v>13</v>
      </c>
      <c r="D20414" t="s">
        <v>78707</v>
      </c>
      <c r="E20414" t="s">
        <v>76370</v>
      </c>
      <c r="F20414" t="s">
        <v>16</v>
      </c>
      <c r="G20414" t="s">
        <v>782</v>
      </c>
      <c r="H20414">
        <v>0</v>
      </c>
      <c r="I20414">
        <v>0</v>
      </c>
      <c r="J20414">
        <v>0</v>
      </c>
      <c r="K20414" t="s">
        <v>78708</v>
      </c>
    </row>
    <row r="20415" spans="1:11" x14ac:dyDescent="0.3">
      <c r="A20415" t="s">
        <v>78709</v>
      </c>
      <c r="B20415" t="s">
        <v>78710</v>
      </c>
      <c r="C20415" t="s">
        <v>27</v>
      </c>
      <c r="D20415" t="e">
        <f>이산화탄소 배출량.</f>
        <v>#NAME?</v>
      </c>
      <c r="E20415" t="s">
        <v>29</v>
      </c>
      <c r="F20415" t="s">
        <v>16</v>
      </c>
      <c r="G20415" t="s">
        <v>122</v>
      </c>
      <c r="H20415">
        <v>0</v>
      </c>
      <c r="I20415">
        <v>0</v>
      </c>
      <c r="J20415">
        <v>0</v>
      </c>
      <c r="K20415" t="s">
        <v>78711</v>
      </c>
    </row>
    <row r="20416" spans="1:11" x14ac:dyDescent="0.3">
      <c r="A20416" t="s">
        <v>78712</v>
      </c>
      <c r="B20416" t="s">
        <v>78713</v>
      </c>
      <c r="C20416" t="s">
        <v>13</v>
      </c>
      <c r="D20416" t="s">
        <v>78714</v>
      </c>
      <c r="E20416" t="s">
        <v>76370</v>
      </c>
      <c r="F20416" t="s">
        <v>16</v>
      </c>
      <c r="G20416" t="s">
        <v>4866</v>
      </c>
      <c r="H20416">
        <v>0</v>
      </c>
      <c r="I20416">
        <v>0</v>
      </c>
      <c r="J20416">
        <v>0</v>
      </c>
      <c r="K20416" t="s">
        <v>78715</v>
      </c>
    </row>
    <row r="20417" spans="1:11" x14ac:dyDescent="0.3">
      <c r="A20417" t="s">
        <v>78716</v>
      </c>
      <c r="B20417" t="s">
        <v>78717</v>
      </c>
      <c r="C20417" t="s">
        <v>27</v>
      </c>
      <c r="D20417" t="s">
        <v>78718</v>
      </c>
      <c r="E20417" t="s">
        <v>29</v>
      </c>
      <c r="F20417" t="s">
        <v>41</v>
      </c>
      <c r="G20417" t="s">
        <v>42</v>
      </c>
      <c r="H20417">
        <v>0</v>
      </c>
      <c r="I20417">
        <v>0</v>
      </c>
      <c r="J20417">
        <v>0</v>
      </c>
      <c r="K20417" t="s">
        <v>78719</v>
      </c>
    </row>
    <row r="20418" spans="1:11" x14ac:dyDescent="0.3">
      <c r="A20418" t="s">
        <v>78720</v>
      </c>
      <c r="B20418" t="s">
        <v>78721</v>
      </c>
      <c r="C20418" t="s">
        <v>27</v>
      </c>
      <c r="D20418" t="s">
        <v>78722</v>
      </c>
      <c r="E20418" t="s">
        <v>29</v>
      </c>
      <c r="F20418" t="s">
        <v>41</v>
      </c>
      <c r="G20418" t="s">
        <v>42</v>
      </c>
      <c r="H20418">
        <v>0</v>
      </c>
      <c r="I20418">
        <v>0</v>
      </c>
      <c r="J20418">
        <v>0</v>
      </c>
      <c r="K20418" t="s">
        <v>78723</v>
      </c>
    </row>
    <row r="20419" spans="1:11" x14ac:dyDescent="0.3">
      <c r="A20419" t="s">
        <v>78724</v>
      </c>
      <c r="C20419" t="s">
        <v>27</v>
      </c>
      <c r="D20419" t="s">
        <v>78725</v>
      </c>
      <c r="E20419" t="s">
        <v>29</v>
      </c>
      <c r="F20419" t="s">
        <v>41</v>
      </c>
      <c r="G20419" t="s">
        <v>42</v>
      </c>
      <c r="H20419">
        <v>0</v>
      </c>
      <c r="I20419">
        <v>0</v>
      </c>
      <c r="J20419">
        <v>0</v>
      </c>
      <c r="K20419" t="s">
        <v>78726</v>
      </c>
    </row>
    <row r="20420" spans="1:11" x14ac:dyDescent="0.3">
      <c r="A20420" t="s">
        <v>78727</v>
      </c>
      <c r="C20420" t="s">
        <v>27</v>
      </c>
      <c r="D20420" t="s">
        <v>78728</v>
      </c>
      <c r="E20420" t="s">
        <v>29</v>
      </c>
      <c r="F20420" t="s">
        <v>41</v>
      </c>
      <c r="G20420" t="s">
        <v>42</v>
      </c>
      <c r="H20420">
        <v>0</v>
      </c>
      <c r="I20420">
        <v>0</v>
      </c>
      <c r="J20420">
        <v>0</v>
      </c>
      <c r="K20420" t="s">
        <v>78729</v>
      </c>
    </row>
    <row r="20421" spans="1:11" x14ac:dyDescent="0.3">
      <c r="A20421" t="s">
        <v>78730</v>
      </c>
      <c r="B20421" t="s">
        <v>78731</v>
      </c>
      <c r="C20421" t="s">
        <v>558</v>
      </c>
      <c r="D20421" t="s">
        <v>78732</v>
      </c>
      <c r="E20421" t="s">
        <v>18607</v>
      </c>
      <c r="F20421" t="s">
        <v>1678</v>
      </c>
      <c r="G20421" t="s">
        <v>9124</v>
      </c>
      <c r="H20421">
        <v>0</v>
      </c>
      <c r="I20421">
        <v>0</v>
      </c>
      <c r="J20421">
        <v>0</v>
      </c>
      <c r="K20421" t="s">
        <v>78733</v>
      </c>
    </row>
    <row r="20422" spans="1:11" x14ac:dyDescent="0.3">
      <c r="A20422" t="s">
        <v>78734</v>
      </c>
      <c r="B20422" t="s">
        <v>78735</v>
      </c>
      <c r="C20422" t="s">
        <v>20</v>
      </c>
      <c r="D20422" t="s">
        <v>78736</v>
      </c>
      <c r="E20422" t="s">
        <v>62177</v>
      </c>
      <c r="F20422" t="s">
        <v>5696</v>
      </c>
      <c r="G20422" t="s">
        <v>42</v>
      </c>
      <c r="H20422">
        <v>0</v>
      </c>
      <c r="I20422">
        <v>0</v>
      </c>
      <c r="J20422">
        <v>0</v>
      </c>
      <c r="K20422" t="s">
        <v>78737</v>
      </c>
    </row>
    <row r="20423" spans="1:11" x14ac:dyDescent="0.3">
      <c r="A20423" t="s">
        <v>78738</v>
      </c>
      <c r="B20423" t="s">
        <v>78739</v>
      </c>
      <c r="C20423" t="s">
        <v>20</v>
      </c>
      <c r="D20423" t="s">
        <v>78740</v>
      </c>
      <c r="E20423" t="s">
        <v>71202</v>
      </c>
      <c r="F20423" t="s">
        <v>16</v>
      </c>
      <c r="G20423" t="s">
        <v>4520</v>
      </c>
      <c r="H20423">
        <v>0</v>
      </c>
      <c r="I20423">
        <v>0</v>
      </c>
      <c r="J20423">
        <v>0</v>
      </c>
      <c r="K20423" t="s">
        <v>78741</v>
      </c>
    </row>
    <row r="20424" spans="1:11" x14ac:dyDescent="0.3">
      <c r="A20424" t="s">
        <v>78742</v>
      </c>
      <c r="B20424" t="s">
        <v>78743</v>
      </c>
      <c r="C20424" t="s">
        <v>558</v>
      </c>
      <c r="D20424" t="s">
        <v>78744</v>
      </c>
      <c r="E20424" t="s">
        <v>895</v>
      </c>
      <c r="F20424" t="s">
        <v>16</v>
      </c>
      <c r="G20424" t="s">
        <v>8935</v>
      </c>
      <c r="H20424">
        <v>0</v>
      </c>
      <c r="I20424">
        <v>0</v>
      </c>
      <c r="J20424">
        <v>0</v>
      </c>
      <c r="K20424" t="s">
        <v>78745</v>
      </c>
    </row>
    <row r="20425" spans="1:11" x14ac:dyDescent="0.3">
      <c r="A20425" t="s">
        <v>78746</v>
      </c>
      <c r="B20425" t="s">
        <v>78747</v>
      </c>
      <c r="C20425" t="s">
        <v>13</v>
      </c>
      <c r="D20425" t="s">
        <v>78748</v>
      </c>
      <c r="E20425" t="s">
        <v>76370</v>
      </c>
      <c r="F20425" t="s">
        <v>16</v>
      </c>
      <c r="G20425" t="s">
        <v>822</v>
      </c>
      <c r="H20425">
        <v>0</v>
      </c>
      <c r="I20425">
        <v>0</v>
      </c>
      <c r="J20425">
        <v>0</v>
      </c>
      <c r="K20425" t="s">
        <v>78749</v>
      </c>
    </row>
    <row r="20426" spans="1:11" x14ac:dyDescent="0.3">
      <c r="A20426" t="s">
        <v>78750</v>
      </c>
      <c r="B20426" t="s">
        <v>78751</v>
      </c>
      <c r="C20426" t="s">
        <v>558</v>
      </c>
      <c r="D20426" t="s">
        <v>78752</v>
      </c>
      <c r="E20426" t="s">
        <v>32599</v>
      </c>
      <c r="F20426" t="s">
        <v>16</v>
      </c>
      <c r="G20426" t="s">
        <v>782</v>
      </c>
      <c r="H20426">
        <v>0</v>
      </c>
      <c r="I20426">
        <v>0</v>
      </c>
      <c r="J20426">
        <v>0</v>
      </c>
      <c r="K20426" t="s">
        <v>78753</v>
      </c>
    </row>
    <row r="20427" spans="1:11" x14ac:dyDescent="0.3">
      <c r="A20427" t="s">
        <v>78754</v>
      </c>
      <c r="B20427" t="s">
        <v>78755</v>
      </c>
      <c r="C20427" t="s">
        <v>13</v>
      </c>
      <c r="D20427" t="s">
        <v>78756</v>
      </c>
      <c r="E20427" t="s">
        <v>76370</v>
      </c>
      <c r="F20427" t="s">
        <v>16</v>
      </c>
      <c r="G20427" t="s">
        <v>3669</v>
      </c>
      <c r="H20427">
        <v>0</v>
      </c>
      <c r="I20427">
        <v>0</v>
      </c>
      <c r="J20427">
        <v>0</v>
      </c>
      <c r="K20427" t="s">
        <v>78757</v>
      </c>
    </row>
    <row r="20428" spans="1:11" x14ac:dyDescent="0.3">
      <c r="A20428" t="s">
        <v>78758</v>
      </c>
      <c r="B20428" t="s">
        <v>78759</v>
      </c>
      <c r="C20428" t="s">
        <v>558</v>
      </c>
      <c r="D20428" t="s">
        <v>78760</v>
      </c>
      <c r="E20428" t="s">
        <v>18607</v>
      </c>
      <c r="F20428" t="s">
        <v>16</v>
      </c>
      <c r="G20428" t="s">
        <v>2750</v>
      </c>
      <c r="H20428">
        <v>0</v>
      </c>
      <c r="I20428">
        <v>0</v>
      </c>
      <c r="J20428">
        <v>0</v>
      </c>
      <c r="K20428" t="s">
        <v>78761</v>
      </c>
    </row>
    <row r="20429" spans="1:11" x14ac:dyDescent="0.3">
      <c r="A20429" t="s">
        <v>78762</v>
      </c>
      <c r="B20429" t="s">
        <v>78763</v>
      </c>
      <c r="C20429" t="s">
        <v>558</v>
      </c>
      <c r="D20429" t="s">
        <v>78764</v>
      </c>
      <c r="E20429" t="s">
        <v>18607</v>
      </c>
      <c r="F20429" t="s">
        <v>16</v>
      </c>
      <c r="G20429" t="s">
        <v>8577</v>
      </c>
      <c r="H20429">
        <v>0</v>
      </c>
      <c r="I20429">
        <v>0</v>
      </c>
      <c r="J20429">
        <v>0</v>
      </c>
      <c r="K20429" t="s">
        <v>78765</v>
      </c>
    </row>
    <row r="20430" spans="1:11" x14ac:dyDescent="0.3">
      <c r="A20430" t="s">
        <v>78766</v>
      </c>
      <c r="B20430" t="s">
        <v>78767</v>
      </c>
      <c r="C20430" t="s">
        <v>13</v>
      </c>
      <c r="D20430" t="s">
        <v>78768</v>
      </c>
      <c r="E20430" t="s">
        <v>76370</v>
      </c>
      <c r="F20430" t="s">
        <v>16</v>
      </c>
      <c r="G20430" t="s">
        <v>3168</v>
      </c>
      <c r="H20430">
        <v>0</v>
      </c>
      <c r="I20430">
        <v>0</v>
      </c>
      <c r="J20430">
        <v>0</v>
      </c>
      <c r="K20430" t="s">
        <v>78769</v>
      </c>
    </row>
    <row r="20431" spans="1:11" x14ac:dyDescent="0.3">
      <c r="A20431" t="s">
        <v>78770</v>
      </c>
      <c r="B20431" t="s">
        <v>78771</v>
      </c>
      <c r="C20431" t="s">
        <v>13</v>
      </c>
      <c r="D20431" t="s">
        <v>78772</v>
      </c>
      <c r="E20431" t="s">
        <v>76370</v>
      </c>
      <c r="F20431" t="s">
        <v>16</v>
      </c>
      <c r="G20431" t="s">
        <v>17259</v>
      </c>
      <c r="H20431">
        <v>0</v>
      </c>
      <c r="I20431">
        <v>0</v>
      </c>
      <c r="J20431">
        <v>0</v>
      </c>
      <c r="K20431" t="s">
        <v>78773</v>
      </c>
    </row>
    <row r="20432" spans="1:11" x14ac:dyDescent="0.3">
      <c r="A20432" t="s">
        <v>78774</v>
      </c>
      <c r="B20432" t="s">
        <v>78775</v>
      </c>
      <c r="C20432" t="s">
        <v>558</v>
      </c>
      <c r="D20432" t="s">
        <v>78776</v>
      </c>
      <c r="E20432" t="s">
        <v>18607</v>
      </c>
      <c r="F20432" t="s">
        <v>16</v>
      </c>
      <c r="G20432" t="s">
        <v>10656</v>
      </c>
      <c r="H20432">
        <v>0</v>
      </c>
      <c r="I20432">
        <v>0</v>
      </c>
      <c r="J20432">
        <v>0</v>
      </c>
      <c r="K20432" t="s">
        <v>78777</v>
      </c>
    </row>
    <row r="20433" spans="1:11" x14ac:dyDescent="0.3">
      <c r="A20433" t="s">
        <v>78778</v>
      </c>
      <c r="B20433" t="s">
        <v>78779</v>
      </c>
      <c r="C20433" t="s">
        <v>558</v>
      </c>
      <c r="D20433" t="s">
        <v>78780</v>
      </c>
      <c r="E20433" t="s">
        <v>18607</v>
      </c>
      <c r="F20433" t="s">
        <v>16</v>
      </c>
      <c r="G20433" t="s">
        <v>8776</v>
      </c>
      <c r="H20433">
        <v>0</v>
      </c>
      <c r="I20433">
        <v>0</v>
      </c>
      <c r="J20433">
        <v>0</v>
      </c>
      <c r="K20433" t="s">
        <v>78781</v>
      </c>
    </row>
    <row r="20434" spans="1:11" x14ac:dyDescent="0.3">
      <c r="A20434" t="s">
        <v>78782</v>
      </c>
      <c r="B20434" t="s">
        <v>78783</v>
      </c>
      <c r="C20434" t="s">
        <v>13</v>
      </c>
      <c r="D20434" t="s">
        <v>78784</v>
      </c>
      <c r="E20434" t="s">
        <v>76370</v>
      </c>
      <c r="F20434" t="s">
        <v>16</v>
      </c>
      <c r="G20434" t="s">
        <v>12348</v>
      </c>
      <c r="H20434">
        <v>0</v>
      </c>
      <c r="I20434">
        <v>0</v>
      </c>
      <c r="J20434">
        <v>0</v>
      </c>
      <c r="K20434" t="s">
        <v>78785</v>
      </c>
    </row>
    <row r="20435" spans="1:11" x14ac:dyDescent="0.3">
      <c r="A20435" t="s">
        <v>78786</v>
      </c>
      <c r="B20435" t="s">
        <v>78787</v>
      </c>
      <c r="C20435" t="s">
        <v>27</v>
      </c>
      <c r="D20435" t="s">
        <v>78788</v>
      </c>
      <c r="E20435" t="s">
        <v>29</v>
      </c>
      <c r="F20435" t="s">
        <v>16</v>
      </c>
      <c r="G20435" t="s">
        <v>2070</v>
      </c>
      <c r="H20435">
        <v>0</v>
      </c>
      <c r="I20435">
        <v>0</v>
      </c>
      <c r="J20435">
        <v>0</v>
      </c>
      <c r="K20435" t="s">
        <v>78789</v>
      </c>
    </row>
    <row r="20436" spans="1:11" x14ac:dyDescent="0.3">
      <c r="A20436" t="s">
        <v>78790</v>
      </c>
      <c r="B20436" t="s">
        <v>78791</v>
      </c>
      <c r="C20436" t="s">
        <v>558</v>
      </c>
      <c r="D20436" t="s">
        <v>78792</v>
      </c>
      <c r="E20436" t="s">
        <v>18607</v>
      </c>
      <c r="F20436" t="s">
        <v>1868</v>
      </c>
      <c r="G20436" t="s">
        <v>42</v>
      </c>
      <c r="H20436">
        <v>0</v>
      </c>
      <c r="I20436">
        <v>0</v>
      </c>
      <c r="J20436">
        <v>0</v>
      </c>
      <c r="K20436" t="s">
        <v>78793</v>
      </c>
    </row>
    <row r="20437" spans="1:11" x14ac:dyDescent="0.3">
      <c r="A20437" t="s">
        <v>78794</v>
      </c>
      <c r="B20437" t="s">
        <v>78795</v>
      </c>
      <c r="C20437" t="s">
        <v>558</v>
      </c>
      <c r="D20437" t="s">
        <v>78796</v>
      </c>
      <c r="E20437" t="s">
        <v>18607</v>
      </c>
      <c r="F20437" t="s">
        <v>7061</v>
      </c>
      <c r="G20437" t="s">
        <v>42</v>
      </c>
      <c r="H20437">
        <v>0</v>
      </c>
      <c r="I20437">
        <v>0</v>
      </c>
      <c r="J20437">
        <v>0</v>
      </c>
      <c r="K20437" t="s">
        <v>78797</v>
      </c>
    </row>
    <row r="20438" spans="1:11" x14ac:dyDescent="0.3">
      <c r="A20438" t="s">
        <v>78798</v>
      </c>
      <c r="B20438" t="s">
        <v>78799</v>
      </c>
      <c r="C20438" t="s">
        <v>558</v>
      </c>
      <c r="D20438" t="s">
        <v>78800</v>
      </c>
      <c r="E20438" t="s">
        <v>18607</v>
      </c>
      <c r="F20438" t="s">
        <v>4959</v>
      </c>
      <c r="G20438" t="s">
        <v>42</v>
      </c>
      <c r="H20438">
        <v>0</v>
      </c>
      <c r="I20438">
        <v>0</v>
      </c>
      <c r="J20438">
        <v>0</v>
      </c>
      <c r="K20438" t="s">
        <v>78801</v>
      </c>
    </row>
    <row r="20439" spans="1:11" x14ac:dyDescent="0.3">
      <c r="A20439" t="s">
        <v>78802</v>
      </c>
      <c r="B20439" t="s">
        <v>78803</v>
      </c>
      <c r="C20439" t="s">
        <v>558</v>
      </c>
      <c r="D20439" t="s">
        <v>78804</v>
      </c>
      <c r="E20439" t="s">
        <v>18607</v>
      </c>
      <c r="F20439" t="s">
        <v>2313</v>
      </c>
      <c r="G20439" t="s">
        <v>42</v>
      </c>
      <c r="H20439">
        <v>0</v>
      </c>
      <c r="I20439">
        <v>0</v>
      </c>
      <c r="J20439">
        <v>0</v>
      </c>
      <c r="K20439" t="s">
        <v>78805</v>
      </c>
    </row>
    <row r="20440" spans="1:11" x14ac:dyDescent="0.3">
      <c r="A20440" t="s">
        <v>78806</v>
      </c>
      <c r="B20440" t="s">
        <v>78807</v>
      </c>
      <c r="C20440" t="s">
        <v>558</v>
      </c>
      <c r="D20440" t="s">
        <v>78808</v>
      </c>
      <c r="E20440" t="s">
        <v>18607</v>
      </c>
      <c r="F20440" t="s">
        <v>1646</v>
      </c>
      <c r="G20440" t="s">
        <v>42</v>
      </c>
      <c r="H20440">
        <v>0</v>
      </c>
      <c r="I20440">
        <v>0</v>
      </c>
      <c r="J20440">
        <v>0</v>
      </c>
      <c r="K20440" t="s">
        <v>78809</v>
      </c>
    </row>
    <row r="20441" spans="1:11" x14ac:dyDescent="0.3">
      <c r="A20441" t="s">
        <v>78810</v>
      </c>
      <c r="B20441" t="s">
        <v>78811</v>
      </c>
      <c r="C20441" t="s">
        <v>20</v>
      </c>
      <c r="D20441" t="s">
        <v>78812</v>
      </c>
      <c r="E20441" t="s">
        <v>71202</v>
      </c>
      <c r="F20441" t="s">
        <v>1918</v>
      </c>
      <c r="G20441" t="s">
        <v>11973</v>
      </c>
      <c r="H20441">
        <v>0</v>
      </c>
      <c r="I20441">
        <v>0</v>
      </c>
      <c r="J20441">
        <v>0</v>
      </c>
      <c r="K20441" t="s">
        <v>78813</v>
      </c>
    </row>
    <row r="20442" spans="1:11" x14ac:dyDescent="0.3">
      <c r="A20442" t="s">
        <v>78814</v>
      </c>
      <c r="B20442" t="s">
        <v>78815</v>
      </c>
      <c r="C20442" t="s">
        <v>558</v>
      </c>
      <c r="D20442" t="s">
        <v>78816</v>
      </c>
      <c r="E20442" t="s">
        <v>18607</v>
      </c>
      <c r="F20442" t="s">
        <v>5406</v>
      </c>
      <c r="G20442" t="s">
        <v>42</v>
      </c>
      <c r="H20442">
        <v>0</v>
      </c>
      <c r="I20442">
        <v>0</v>
      </c>
      <c r="J20442">
        <v>0</v>
      </c>
      <c r="K20442" t="s">
        <v>78817</v>
      </c>
    </row>
    <row r="20443" spans="1:11" x14ac:dyDescent="0.3">
      <c r="A20443" t="s">
        <v>78818</v>
      </c>
      <c r="B20443" t="s">
        <v>78819</v>
      </c>
      <c r="C20443" t="s">
        <v>27</v>
      </c>
      <c r="D20443" t="s">
        <v>78820</v>
      </c>
      <c r="E20443" t="s">
        <v>29</v>
      </c>
      <c r="F20443" t="s">
        <v>41</v>
      </c>
      <c r="G20443" t="s">
        <v>42</v>
      </c>
      <c r="H20443">
        <v>0</v>
      </c>
      <c r="I20443">
        <v>0</v>
      </c>
      <c r="J20443">
        <v>0</v>
      </c>
      <c r="K20443" t="s">
        <v>78821</v>
      </c>
    </row>
    <row r="20444" spans="1:11" x14ac:dyDescent="0.3">
      <c r="A20444" t="s">
        <v>78822</v>
      </c>
      <c r="B20444" t="s">
        <v>78823</v>
      </c>
      <c r="C20444" t="s">
        <v>558</v>
      </c>
      <c r="D20444" t="s">
        <v>78824</v>
      </c>
      <c r="E20444" t="s">
        <v>18607</v>
      </c>
      <c r="F20444" t="s">
        <v>1324</v>
      </c>
      <c r="G20444" t="s">
        <v>42</v>
      </c>
      <c r="H20444">
        <v>0</v>
      </c>
      <c r="I20444">
        <v>0</v>
      </c>
      <c r="J20444">
        <v>0</v>
      </c>
      <c r="K20444" t="s">
        <v>78825</v>
      </c>
    </row>
    <row r="20445" spans="1:11" x14ac:dyDescent="0.3">
      <c r="A20445" t="s">
        <v>78826</v>
      </c>
      <c r="B20445" t="s">
        <v>78747</v>
      </c>
      <c r="C20445" t="s">
        <v>558</v>
      </c>
      <c r="D20445" t="s">
        <v>78827</v>
      </c>
      <c r="E20445" t="s">
        <v>18607</v>
      </c>
      <c r="F20445" t="s">
        <v>5281</v>
      </c>
      <c r="G20445" t="s">
        <v>42</v>
      </c>
      <c r="H20445">
        <v>0</v>
      </c>
      <c r="I20445">
        <v>0</v>
      </c>
      <c r="J20445">
        <v>0</v>
      </c>
      <c r="K20445" t="s">
        <v>78828</v>
      </c>
    </row>
    <row r="20446" spans="1:11" x14ac:dyDescent="0.3">
      <c r="A20446" t="s">
        <v>78829</v>
      </c>
      <c r="B20446" t="s">
        <v>78830</v>
      </c>
      <c r="C20446" t="s">
        <v>558</v>
      </c>
      <c r="D20446" t="s">
        <v>78831</v>
      </c>
      <c r="E20446" t="s">
        <v>18607</v>
      </c>
      <c r="F20446" t="s">
        <v>71</v>
      </c>
      <c r="G20446" t="s">
        <v>42</v>
      </c>
      <c r="H20446">
        <v>0</v>
      </c>
      <c r="I20446">
        <v>0</v>
      </c>
      <c r="J20446">
        <v>0</v>
      </c>
      <c r="K20446" t="s">
        <v>78832</v>
      </c>
    </row>
    <row r="20447" spans="1:11" x14ac:dyDescent="0.3">
      <c r="A20447" t="s">
        <v>78833</v>
      </c>
      <c r="B20447" t="s">
        <v>78834</v>
      </c>
      <c r="C20447" t="s">
        <v>558</v>
      </c>
      <c r="D20447" t="s">
        <v>78835</v>
      </c>
      <c r="E20447" t="s">
        <v>32599</v>
      </c>
      <c r="F20447" t="s">
        <v>41</v>
      </c>
      <c r="G20447" t="s">
        <v>42</v>
      </c>
      <c r="H20447">
        <v>0</v>
      </c>
      <c r="I20447">
        <v>0</v>
      </c>
      <c r="J20447">
        <v>0</v>
      </c>
      <c r="K20447" t="s">
        <v>78836</v>
      </c>
    </row>
    <row r="20448" spans="1:11" x14ac:dyDescent="0.3">
      <c r="A20448" t="s">
        <v>78837</v>
      </c>
      <c r="B20448" t="s">
        <v>78838</v>
      </c>
      <c r="C20448" t="s">
        <v>558</v>
      </c>
      <c r="D20448" t="s">
        <v>78839</v>
      </c>
      <c r="E20448" t="s">
        <v>18607</v>
      </c>
      <c r="F20448" t="s">
        <v>1536</v>
      </c>
      <c r="G20448" t="s">
        <v>42</v>
      </c>
      <c r="H20448">
        <v>0</v>
      </c>
      <c r="I20448">
        <v>0</v>
      </c>
      <c r="J20448">
        <v>0</v>
      </c>
      <c r="K20448" t="s">
        <v>78840</v>
      </c>
    </row>
    <row r="20449" spans="1:11" x14ac:dyDescent="0.3">
      <c r="A20449" t="s">
        <v>78841</v>
      </c>
      <c r="B20449" t="s">
        <v>78842</v>
      </c>
      <c r="C20449" t="s">
        <v>558</v>
      </c>
      <c r="D20449" t="s">
        <v>78843</v>
      </c>
      <c r="E20449" t="s">
        <v>18607</v>
      </c>
      <c r="F20449" t="s">
        <v>1961</v>
      </c>
      <c r="G20449" t="s">
        <v>4183</v>
      </c>
      <c r="H20449">
        <v>0</v>
      </c>
      <c r="I20449">
        <v>0</v>
      </c>
      <c r="J20449">
        <v>0</v>
      </c>
      <c r="K20449" t="s">
        <v>78844</v>
      </c>
    </row>
    <row r="20450" spans="1:11" x14ac:dyDescent="0.3">
      <c r="A20450" t="s">
        <v>78845</v>
      </c>
      <c r="C20450" t="s">
        <v>558</v>
      </c>
      <c r="D20450" t="s">
        <v>78846</v>
      </c>
      <c r="E20450" t="s">
        <v>18607</v>
      </c>
      <c r="F20450" t="s">
        <v>10848</v>
      </c>
      <c r="G20450" t="s">
        <v>42</v>
      </c>
      <c r="H20450">
        <v>0</v>
      </c>
      <c r="I20450">
        <v>0</v>
      </c>
      <c r="J20450">
        <v>0</v>
      </c>
      <c r="K20450" t="s">
        <v>78847</v>
      </c>
    </row>
    <row r="20451" spans="1:11" x14ac:dyDescent="0.3">
      <c r="A20451" t="s">
        <v>78848</v>
      </c>
      <c r="B20451" t="s">
        <v>78849</v>
      </c>
      <c r="C20451" t="s">
        <v>558</v>
      </c>
      <c r="D20451" t="s">
        <v>78850</v>
      </c>
      <c r="E20451" t="s">
        <v>18607</v>
      </c>
      <c r="F20451" t="s">
        <v>1646</v>
      </c>
      <c r="G20451" t="s">
        <v>42</v>
      </c>
      <c r="H20451">
        <v>0</v>
      </c>
      <c r="I20451">
        <v>0</v>
      </c>
      <c r="J20451">
        <v>0</v>
      </c>
      <c r="K20451" t="s">
        <v>78851</v>
      </c>
    </row>
    <row r="20452" spans="1:11" x14ac:dyDescent="0.3">
      <c r="A20452" t="s">
        <v>78852</v>
      </c>
      <c r="C20452" t="s">
        <v>558</v>
      </c>
      <c r="D20452" t="s">
        <v>78853</v>
      </c>
      <c r="E20452" t="s">
        <v>18607</v>
      </c>
      <c r="F20452" t="s">
        <v>6429</v>
      </c>
      <c r="G20452" t="s">
        <v>42</v>
      </c>
      <c r="H20452">
        <v>0</v>
      </c>
      <c r="I20452">
        <v>0</v>
      </c>
      <c r="J20452">
        <v>0</v>
      </c>
      <c r="K20452" t="s">
        <v>78854</v>
      </c>
    </row>
    <row r="20453" spans="1:11" x14ac:dyDescent="0.3">
      <c r="A20453" t="s">
        <v>78855</v>
      </c>
      <c r="B20453" t="s">
        <v>78856</v>
      </c>
      <c r="C20453" t="s">
        <v>558</v>
      </c>
      <c r="D20453" t="s">
        <v>78857</v>
      </c>
      <c r="E20453" t="s">
        <v>18607</v>
      </c>
      <c r="F20453" t="s">
        <v>9438</v>
      </c>
      <c r="G20453" t="s">
        <v>42</v>
      </c>
      <c r="H20453">
        <v>0</v>
      </c>
      <c r="I20453">
        <v>0</v>
      </c>
      <c r="J20453">
        <v>0</v>
      </c>
      <c r="K20453" t="s">
        <v>78858</v>
      </c>
    </row>
    <row r="20454" spans="1:11" x14ac:dyDescent="0.3">
      <c r="A20454" t="s">
        <v>78859</v>
      </c>
      <c r="B20454" t="s">
        <v>78860</v>
      </c>
      <c r="C20454" t="s">
        <v>558</v>
      </c>
      <c r="D20454" t="s">
        <v>78861</v>
      </c>
      <c r="E20454" t="s">
        <v>18607</v>
      </c>
      <c r="F20454" t="s">
        <v>3277</v>
      </c>
      <c r="G20454" t="s">
        <v>42</v>
      </c>
      <c r="H20454">
        <v>0</v>
      </c>
      <c r="I20454">
        <v>0</v>
      </c>
      <c r="J20454">
        <v>0</v>
      </c>
      <c r="K20454" t="s">
        <v>78862</v>
      </c>
    </row>
    <row r="20455" spans="1:11" x14ac:dyDescent="0.3">
      <c r="A20455" t="s">
        <v>78863</v>
      </c>
      <c r="B20455" t="s">
        <v>78864</v>
      </c>
      <c r="C20455" t="s">
        <v>558</v>
      </c>
      <c r="D20455" t="s">
        <v>78865</v>
      </c>
      <c r="E20455" t="s">
        <v>18607</v>
      </c>
      <c r="F20455" t="s">
        <v>10325</v>
      </c>
      <c r="G20455" t="s">
        <v>42</v>
      </c>
      <c r="H20455">
        <v>0</v>
      </c>
      <c r="I20455">
        <v>0</v>
      </c>
      <c r="J20455">
        <v>0</v>
      </c>
      <c r="K20455" t="s">
        <v>78866</v>
      </c>
    </row>
    <row r="20456" spans="1:11" x14ac:dyDescent="0.3">
      <c r="A20456" t="s">
        <v>78867</v>
      </c>
      <c r="B20456" t="s">
        <v>78771</v>
      </c>
      <c r="C20456" t="s">
        <v>558</v>
      </c>
      <c r="D20456" t="s">
        <v>78868</v>
      </c>
      <c r="E20456" t="s">
        <v>18607</v>
      </c>
      <c r="F20456" t="s">
        <v>5281</v>
      </c>
      <c r="G20456" t="s">
        <v>42</v>
      </c>
      <c r="H20456">
        <v>0</v>
      </c>
      <c r="I20456">
        <v>0</v>
      </c>
      <c r="J20456">
        <v>0</v>
      </c>
      <c r="K20456" t="s">
        <v>78869</v>
      </c>
    </row>
    <row r="20457" spans="1:11" x14ac:dyDescent="0.3">
      <c r="A20457" t="s">
        <v>78870</v>
      </c>
      <c r="B20457" t="s">
        <v>78871</v>
      </c>
      <c r="C20457" t="s">
        <v>558</v>
      </c>
      <c r="D20457" t="s">
        <v>78872</v>
      </c>
      <c r="E20457" t="s">
        <v>18607</v>
      </c>
      <c r="F20457" t="s">
        <v>1531</v>
      </c>
      <c r="G20457" t="s">
        <v>8911</v>
      </c>
      <c r="H20457">
        <v>0</v>
      </c>
      <c r="I20457">
        <v>0</v>
      </c>
      <c r="J20457">
        <v>0</v>
      </c>
      <c r="K20457" t="s">
        <v>78873</v>
      </c>
    </row>
    <row r="20458" spans="1:11" x14ac:dyDescent="0.3">
      <c r="A20458" t="s">
        <v>78874</v>
      </c>
      <c r="B20458" t="s">
        <v>78875</v>
      </c>
      <c r="C20458" t="s">
        <v>27</v>
      </c>
      <c r="D20458" t="s">
        <v>78876</v>
      </c>
      <c r="E20458" t="s">
        <v>29</v>
      </c>
      <c r="F20458" t="s">
        <v>3538</v>
      </c>
      <c r="G20458" t="s">
        <v>42</v>
      </c>
      <c r="H20458">
        <v>0</v>
      </c>
      <c r="I20458">
        <v>0</v>
      </c>
      <c r="J20458">
        <v>0</v>
      </c>
      <c r="K20458" t="s">
        <v>78877</v>
      </c>
    </row>
    <row r="20459" spans="1:11" x14ac:dyDescent="0.3">
      <c r="A20459" t="s">
        <v>78878</v>
      </c>
      <c r="B20459" t="s">
        <v>78879</v>
      </c>
      <c r="C20459" t="s">
        <v>558</v>
      </c>
      <c r="D20459" t="s">
        <v>78880</v>
      </c>
      <c r="E20459" t="s">
        <v>18607</v>
      </c>
      <c r="F20459" t="s">
        <v>1678</v>
      </c>
      <c r="G20459" t="s">
        <v>42</v>
      </c>
      <c r="H20459">
        <v>0</v>
      </c>
      <c r="I20459">
        <v>0</v>
      </c>
      <c r="J20459">
        <v>0</v>
      </c>
      <c r="K20459" t="s">
        <v>78881</v>
      </c>
    </row>
    <row r="20460" spans="1:11" x14ac:dyDescent="0.3">
      <c r="A20460" t="s">
        <v>78882</v>
      </c>
      <c r="B20460" t="s">
        <v>78883</v>
      </c>
      <c r="C20460" t="s">
        <v>558</v>
      </c>
      <c r="D20460" t="s">
        <v>78884</v>
      </c>
      <c r="E20460" t="s">
        <v>19698</v>
      </c>
      <c r="F20460" t="s">
        <v>5105</v>
      </c>
      <c r="G20460" t="s">
        <v>42</v>
      </c>
      <c r="H20460">
        <v>0</v>
      </c>
      <c r="I20460">
        <v>0</v>
      </c>
      <c r="J20460">
        <v>0</v>
      </c>
      <c r="K20460" t="s">
        <v>78885</v>
      </c>
    </row>
    <row r="20461" spans="1:11" x14ac:dyDescent="0.3">
      <c r="A20461" t="s">
        <v>78886</v>
      </c>
      <c r="B20461" t="s">
        <v>78887</v>
      </c>
      <c r="C20461" t="s">
        <v>27</v>
      </c>
      <c r="D20461" t="s">
        <v>78888</v>
      </c>
      <c r="E20461" t="s">
        <v>29</v>
      </c>
      <c r="F20461" t="s">
        <v>41</v>
      </c>
      <c r="G20461" t="s">
        <v>42</v>
      </c>
      <c r="H20461">
        <v>0</v>
      </c>
      <c r="I20461">
        <v>0</v>
      </c>
      <c r="J20461">
        <v>0</v>
      </c>
      <c r="K20461" t="s">
        <v>78889</v>
      </c>
    </row>
    <row r="20462" spans="1:11" x14ac:dyDescent="0.3">
      <c r="A20462" t="s">
        <v>78890</v>
      </c>
      <c r="B20462" t="s">
        <v>78887</v>
      </c>
      <c r="C20462" t="s">
        <v>558</v>
      </c>
      <c r="D20462" t="s">
        <v>78891</v>
      </c>
      <c r="E20462" t="s">
        <v>895</v>
      </c>
      <c r="F20462" t="s">
        <v>2852</v>
      </c>
      <c r="G20462" t="s">
        <v>3413</v>
      </c>
      <c r="H20462">
        <v>0</v>
      </c>
      <c r="I20462">
        <v>0</v>
      </c>
      <c r="J20462">
        <v>0</v>
      </c>
      <c r="K20462" t="s">
        <v>78892</v>
      </c>
    </row>
    <row r="20463" spans="1:11" x14ac:dyDescent="0.3">
      <c r="A20463" t="s">
        <v>78893</v>
      </c>
      <c r="C20463" t="s">
        <v>20</v>
      </c>
      <c r="D20463" t="s">
        <v>78894</v>
      </c>
      <c r="E20463" t="s">
        <v>62177</v>
      </c>
      <c r="F20463" t="s">
        <v>32978</v>
      </c>
      <c r="G20463" t="s">
        <v>42</v>
      </c>
      <c r="H20463">
        <v>0</v>
      </c>
      <c r="I20463">
        <v>0</v>
      </c>
      <c r="J20463">
        <v>0</v>
      </c>
      <c r="K20463" t="s">
        <v>78895</v>
      </c>
    </row>
    <row r="20464" spans="1:11" x14ac:dyDescent="0.3">
      <c r="A20464" t="s">
        <v>78896</v>
      </c>
      <c r="B20464" t="s">
        <v>78897</v>
      </c>
      <c r="C20464" t="s">
        <v>558</v>
      </c>
      <c r="D20464" t="s">
        <v>78898</v>
      </c>
      <c r="E20464" t="s">
        <v>895</v>
      </c>
      <c r="F20464" t="s">
        <v>16</v>
      </c>
      <c r="G20464" t="s">
        <v>34294</v>
      </c>
      <c r="H20464">
        <v>0</v>
      </c>
      <c r="I20464">
        <v>0</v>
      </c>
      <c r="J20464">
        <v>0</v>
      </c>
      <c r="K20464" t="s">
        <v>78899</v>
      </c>
    </row>
    <row r="20465" spans="1:11" x14ac:dyDescent="0.3">
      <c r="A20465" t="s">
        <v>78900</v>
      </c>
      <c r="B20465" t="s">
        <v>78901</v>
      </c>
      <c r="C20465" t="s">
        <v>558</v>
      </c>
      <c r="D20465" t="s">
        <v>78902</v>
      </c>
      <c r="E20465" t="s">
        <v>895</v>
      </c>
      <c r="F20465" t="s">
        <v>16</v>
      </c>
      <c r="G20465" t="s">
        <v>7277</v>
      </c>
      <c r="H20465">
        <v>0</v>
      </c>
      <c r="I20465">
        <v>0</v>
      </c>
      <c r="J20465">
        <v>0</v>
      </c>
      <c r="K20465" t="s">
        <v>78903</v>
      </c>
    </row>
    <row r="20466" spans="1:11" x14ac:dyDescent="0.3">
      <c r="A20466" t="s">
        <v>78904</v>
      </c>
      <c r="C20466" t="s">
        <v>558</v>
      </c>
      <c r="D20466" t="s">
        <v>78905</v>
      </c>
      <c r="E20466" t="s">
        <v>18607</v>
      </c>
      <c r="F20466" t="s">
        <v>6915</v>
      </c>
      <c r="G20466" t="s">
        <v>42</v>
      </c>
      <c r="H20466">
        <v>0</v>
      </c>
      <c r="I20466">
        <v>0</v>
      </c>
      <c r="J20466">
        <v>0</v>
      </c>
      <c r="K20466" t="s">
        <v>78906</v>
      </c>
    </row>
    <row r="20467" spans="1:11" x14ac:dyDescent="0.3">
      <c r="A20467" t="s">
        <v>78907</v>
      </c>
      <c r="B20467" t="s">
        <v>78908</v>
      </c>
      <c r="C20467" t="s">
        <v>558</v>
      </c>
      <c r="D20467" t="s">
        <v>78909</v>
      </c>
      <c r="E20467" t="s">
        <v>18607</v>
      </c>
      <c r="F20467" t="s">
        <v>2703</v>
      </c>
      <c r="G20467" t="s">
        <v>42</v>
      </c>
      <c r="H20467">
        <v>0</v>
      </c>
      <c r="I20467">
        <v>0</v>
      </c>
      <c r="J20467">
        <v>0</v>
      </c>
      <c r="K20467" t="s">
        <v>78910</v>
      </c>
    </row>
    <row r="20468" spans="1:11" x14ac:dyDescent="0.3">
      <c r="A20468" t="s">
        <v>78911</v>
      </c>
      <c r="B20468" t="s">
        <v>78912</v>
      </c>
      <c r="C20468" t="s">
        <v>27</v>
      </c>
      <c r="D20468" t="s">
        <v>78913</v>
      </c>
      <c r="E20468" t="s">
        <v>29</v>
      </c>
      <c r="F20468" t="s">
        <v>41</v>
      </c>
      <c r="G20468" t="s">
        <v>42</v>
      </c>
      <c r="H20468">
        <v>0</v>
      </c>
      <c r="I20468">
        <v>0</v>
      </c>
      <c r="J20468">
        <v>0</v>
      </c>
      <c r="K20468" t="s">
        <v>78914</v>
      </c>
    </row>
    <row r="20469" spans="1:11" x14ac:dyDescent="0.3">
      <c r="A20469" t="s">
        <v>78915</v>
      </c>
      <c r="B20469" t="s">
        <v>78916</v>
      </c>
      <c r="C20469" t="s">
        <v>558</v>
      </c>
      <c r="D20469" t="s">
        <v>78917</v>
      </c>
      <c r="E20469" t="s">
        <v>18607</v>
      </c>
      <c r="F20469" t="s">
        <v>5406</v>
      </c>
      <c r="G20469" t="s">
        <v>42</v>
      </c>
      <c r="H20469">
        <v>0</v>
      </c>
      <c r="I20469">
        <v>0</v>
      </c>
      <c r="J20469">
        <v>0</v>
      </c>
      <c r="K20469" t="s">
        <v>78918</v>
      </c>
    </row>
    <row r="20470" spans="1:11" x14ac:dyDescent="0.3">
      <c r="A20470" t="s">
        <v>78919</v>
      </c>
      <c r="B20470" t="s">
        <v>78920</v>
      </c>
      <c r="C20470" t="s">
        <v>558</v>
      </c>
      <c r="D20470" t="s">
        <v>78921</v>
      </c>
      <c r="E20470" t="s">
        <v>18607</v>
      </c>
      <c r="F20470" t="s">
        <v>11510</v>
      </c>
      <c r="G20470" t="s">
        <v>42</v>
      </c>
      <c r="H20470">
        <v>0</v>
      </c>
      <c r="I20470">
        <v>0</v>
      </c>
      <c r="J20470">
        <v>0</v>
      </c>
      <c r="K20470" t="s">
        <v>78922</v>
      </c>
    </row>
    <row r="20471" spans="1:11" x14ac:dyDescent="0.3">
      <c r="A20471" t="s">
        <v>78923</v>
      </c>
      <c r="B20471" t="s">
        <v>78924</v>
      </c>
      <c r="C20471" t="s">
        <v>558</v>
      </c>
      <c r="D20471" t="s">
        <v>78925</v>
      </c>
      <c r="E20471" t="s">
        <v>18607</v>
      </c>
      <c r="F20471" t="s">
        <v>1991</v>
      </c>
      <c r="G20471" t="s">
        <v>42</v>
      </c>
      <c r="H20471">
        <v>0</v>
      </c>
      <c r="I20471">
        <v>0</v>
      </c>
      <c r="J20471">
        <v>0</v>
      </c>
      <c r="K20471" t="s">
        <v>78926</v>
      </c>
    </row>
    <row r="20472" spans="1:11" x14ac:dyDescent="0.3">
      <c r="A20472" t="s">
        <v>78927</v>
      </c>
      <c r="B20472" t="s">
        <v>78928</v>
      </c>
      <c r="C20472" t="s">
        <v>558</v>
      </c>
      <c r="D20472" t="s">
        <v>78929</v>
      </c>
      <c r="E20472" t="s">
        <v>18607</v>
      </c>
      <c r="F20472" t="s">
        <v>2703</v>
      </c>
      <c r="G20472" t="s">
        <v>2216</v>
      </c>
      <c r="H20472">
        <v>0</v>
      </c>
      <c r="I20472">
        <v>0</v>
      </c>
      <c r="J20472">
        <v>0</v>
      </c>
      <c r="K20472" t="s">
        <v>78930</v>
      </c>
    </row>
    <row r="20473" spans="1:11" x14ac:dyDescent="0.3">
      <c r="A20473" t="s">
        <v>78931</v>
      </c>
      <c r="C20473" t="s">
        <v>558</v>
      </c>
      <c r="D20473" t="s">
        <v>78932</v>
      </c>
      <c r="E20473" t="s">
        <v>18607</v>
      </c>
      <c r="F20473" t="s">
        <v>1845</v>
      </c>
      <c r="G20473" t="s">
        <v>42</v>
      </c>
      <c r="H20473">
        <v>0</v>
      </c>
      <c r="I20473">
        <v>0</v>
      </c>
      <c r="J20473">
        <v>0</v>
      </c>
      <c r="K20473" t="s">
        <v>78933</v>
      </c>
    </row>
    <row r="20474" spans="1:11" x14ac:dyDescent="0.3">
      <c r="A20474" t="s">
        <v>78934</v>
      </c>
      <c r="B20474" t="s">
        <v>78935</v>
      </c>
      <c r="C20474" t="s">
        <v>466</v>
      </c>
      <c r="D20474" t="s">
        <v>78936</v>
      </c>
      <c r="E20474" t="s">
        <v>761</v>
      </c>
      <c r="F20474" t="s">
        <v>16</v>
      </c>
      <c r="G20474" t="s">
        <v>4938</v>
      </c>
      <c r="H20474">
        <v>0</v>
      </c>
      <c r="I20474">
        <v>0</v>
      </c>
      <c r="J20474">
        <v>0</v>
      </c>
      <c r="K20474" t="s">
        <v>78937</v>
      </c>
    </row>
    <row r="20475" spans="1:11" x14ac:dyDescent="0.3">
      <c r="A20475" t="s">
        <v>78938</v>
      </c>
      <c r="B20475" t="s">
        <v>78939</v>
      </c>
      <c r="C20475" t="s">
        <v>20</v>
      </c>
      <c r="D20475" t="s">
        <v>78940</v>
      </c>
      <c r="E20475" t="s">
        <v>62177</v>
      </c>
      <c r="F20475" t="s">
        <v>28215</v>
      </c>
      <c r="G20475" t="s">
        <v>42</v>
      </c>
      <c r="H20475">
        <v>0</v>
      </c>
      <c r="I20475">
        <v>0</v>
      </c>
      <c r="J20475">
        <v>0</v>
      </c>
      <c r="K20475" t="s">
        <v>78941</v>
      </c>
    </row>
    <row r="20476" spans="1:11" x14ac:dyDescent="0.3">
      <c r="A20476" t="s">
        <v>78942</v>
      </c>
      <c r="B20476" t="s">
        <v>78943</v>
      </c>
      <c r="C20476" t="s">
        <v>558</v>
      </c>
      <c r="D20476" t="s">
        <v>78944</v>
      </c>
      <c r="E20476" t="s">
        <v>18607</v>
      </c>
      <c r="F20476" t="s">
        <v>15971</v>
      </c>
      <c r="G20476" t="s">
        <v>42</v>
      </c>
      <c r="H20476">
        <v>0</v>
      </c>
      <c r="I20476">
        <v>0</v>
      </c>
      <c r="J20476">
        <v>0</v>
      </c>
      <c r="K20476" t="s">
        <v>78945</v>
      </c>
    </row>
    <row r="20477" spans="1:11" x14ac:dyDescent="0.3">
      <c r="A20477" t="s">
        <v>78946</v>
      </c>
      <c r="B20477" t="s">
        <v>78947</v>
      </c>
      <c r="C20477" t="s">
        <v>558</v>
      </c>
      <c r="D20477" t="s">
        <v>78948</v>
      </c>
      <c r="E20477" t="s">
        <v>18607</v>
      </c>
      <c r="F20477" t="s">
        <v>1506</v>
      </c>
      <c r="G20477" t="s">
        <v>42</v>
      </c>
      <c r="H20477">
        <v>0</v>
      </c>
      <c r="I20477">
        <v>0</v>
      </c>
      <c r="J20477">
        <v>0</v>
      </c>
      <c r="K20477" t="s">
        <v>78949</v>
      </c>
    </row>
    <row r="20478" spans="1:11" x14ac:dyDescent="0.3">
      <c r="A20478" t="s">
        <v>78950</v>
      </c>
      <c r="B20478" t="s">
        <v>78951</v>
      </c>
      <c r="C20478" t="s">
        <v>558</v>
      </c>
      <c r="D20478" t="s">
        <v>78952</v>
      </c>
      <c r="E20478" t="s">
        <v>32122</v>
      </c>
      <c r="F20478" t="s">
        <v>16</v>
      </c>
      <c r="G20478" t="s">
        <v>16616</v>
      </c>
      <c r="H20478">
        <v>0</v>
      </c>
      <c r="I20478">
        <v>0</v>
      </c>
      <c r="J20478">
        <v>0</v>
      </c>
      <c r="K20478" t="s">
        <v>78953</v>
      </c>
    </row>
    <row r="20479" spans="1:11" x14ac:dyDescent="0.3">
      <c r="A20479" t="s">
        <v>78954</v>
      </c>
      <c r="B20479" t="s">
        <v>78955</v>
      </c>
      <c r="C20479" t="s">
        <v>27</v>
      </c>
      <c r="D20479" t="s">
        <v>78956</v>
      </c>
      <c r="E20479" t="s">
        <v>29</v>
      </c>
      <c r="F20479" t="s">
        <v>16</v>
      </c>
      <c r="G20479" t="s">
        <v>83</v>
      </c>
      <c r="H20479">
        <v>0</v>
      </c>
      <c r="I20479">
        <v>0</v>
      </c>
      <c r="J20479">
        <v>0</v>
      </c>
      <c r="K20479" t="s">
        <v>78957</v>
      </c>
    </row>
    <row r="20480" spans="1:11" x14ac:dyDescent="0.3">
      <c r="A20480" t="s">
        <v>78958</v>
      </c>
      <c r="B20480" t="s">
        <v>78959</v>
      </c>
      <c r="C20480" t="s">
        <v>27</v>
      </c>
      <c r="D20480" t="s">
        <v>78960</v>
      </c>
      <c r="E20480" t="s">
        <v>29</v>
      </c>
      <c r="F20480" t="s">
        <v>16</v>
      </c>
      <c r="G20480" t="s">
        <v>4754</v>
      </c>
      <c r="H20480">
        <v>0</v>
      </c>
      <c r="I20480">
        <v>0</v>
      </c>
      <c r="J20480">
        <v>0</v>
      </c>
      <c r="K20480" t="s">
        <v>78961</v>
      </c>
    </row>
    <row r="20481" spans="1:11" x14ac:dyDescent="0.3">
      <c r="A20481" t="s">
        <v>78962</v>
      </c>
      <c r="B20481" t="s">
        <v>78963</v>
      </c>
      <c r="C20481" t="s">
        <v>27</v>
      </c>
      <c r="D20481" t="s">
        <v>78964</v>
      </c>
      <c r="E20481" t="s">
        <v>29</v>
      </c>
      <c r="F20481" t="s">
        <v>41</v>
      </c>
      <c r="G20481" t="s">
        <v>3656</v>
      </c>
      <c r="H20481">
        <v>0</v>
      </c>
      <c r="I20481">
        <v>0</v>
      </c>
      <c r="J20481">
        <v>0</v>
      </c>
      <c r="K20481" t="s">
        <v>78965</v>
      </c>
    </row>
    <row r="20482" spans="1:11" x14ac:dyDescent="0.3">
      <c r="A20482" t="s">
        <v>78966</v>
      </c>
      <c r="B20482" t="s">
        <v>78967</v>
      </c>
      <c r="C20482" t="s">
        <v>558</v>
      </c>
      <c r="D20482" t="s">
        <v>78968</v>
      </c>
      <c r="E20482" t="s">
        <v>18607</v>
      </c>
      <c r="F20482" t="s">
        <v>16</v>
      </c>
      <c r="G20482" t="s">
        <v>859</v>
      </c>
      <c r="H20482">
        <v>0</v>
      </c>
      <c r="I20482">
        <v>0</v>
      </c>
      <c r="J20482">
        <v>0</v>
      </c>
      <c r="K20482" t="s">
        <v>78969</v>
      </c>
    </row>
    <row r="20483" spans="1:11" x14ac:dyDescent="0.3">
      <c r="A20483" t="s">
        <v>78970</v>
      </c>
      <c r="B20483" t="s">
        <v>78971</v>
      </c>
      <c r="C20483" t="s">
        <v>27</v>
      </c>
      <c r="D20483" t="s">
        <v>78972</v>
      </c>
      <c r="E20483" t="s">
        <v>29</v>
      </c>
      <c r="F20483" t="s">
        <v>41</v>
      </c>
      <c r="G20483" t="s">
        <v>13739</v>
      </c>
      <c r="H20483">
        <v>0</v>
      </c>
      <c r="I20483">
        <v>0</v>
      </c>
      <c r="J20483">
        <v>0</v>
      </c>
      <c r="K20483" t="s">
        <v>78973</v>
      </c>
    </row>
    <row r="20484" spans="1:11" x14ac:dyDescent="0.3">
      <c r="A20484" t="s">
        <v>78974</v>
      </c>
      <c r="B20484" t="s">
        <v>78975</v>
      </c>
      <c r="C20484" t="s">
        <v>558</v>
      </c>
      <c r="D20484" t="s">
        <v>78976</v>
      </c>
      <c r="E20484" t="s">
        <v>18607</v>
      </c>
      <c r="F20484" t="s">
        <v>16</v>
      </c>
      <c r="G20484" t="s">
        <v>11808</v>
      </c>
      <c r="H20484">
        <v>0</v>
      </c>
      <c r="I20484">
        <v>0</v>
      </c>
      <c r="J20484">
        <v>0</v>
      </c>
      <c r="K20484" t="s">
        <v>78977</v>
      </c>
    </row>
    <row r="20485" spans="1:11" x14ac:dyDescent="0.3">
      <c r="A20485" t="s">
        <v>78978</v>
      </c>
      <c r="B20485" t="s">
        <v>78979</v>
      </c>
      <c r="C20485" t="s">
        <v>558</v>
      </c>
      <c r="D20485" t="s">
        <v>78980</v>
      </c>
      <c r="E20485" t="s">
        <v>18607</v>
      </c>
      <c r="F20485" t="s">
        <v>16</v>
      </c>
      <c r="G20485" t="s">
        <v>13739</v>
      </c>
      <c r="H20485">
        <v>0</v>
      </c>
      <c r="I20485">
        <v>0</v>
      </c>
      <c r="J20485">
        <v>0</v>
      </c>
      <c r="K20485" t="s">
        <v>78981</v>
      </c>
    </row>
    <row r="20486" spans="1:11" x14ac:dyDescent="0.3">
      <c r="A20486" t="s">
        <v>78982</v>
      </c>
      <c r="B20486" t="s">
        <v>78983</v>
      </c>
      <c r="C20486" t="s">
        <v>558</v>
      </c>
      <c r="D20486" t="s">
        <v>78984</v>
      </c>
      <c r="E20486" t="s">
        <v>18607</v>
      </c>
      <c r="F20486" t="s">
        <v>16</v>
      </c>
      <c r="G20486" t="s">
        <v>2750</v>
      </c>
      <c r="H20486">
        <v>0</v>
      </c>
      <c r="I20486">
        <v>0</v>
      </c>
      <c r="J20486">
        <v>0</v>
      </c>
      <c r="K20486" t="s">
        <v>78985</v>
      </c>
    </row>
    <row r="20487" spans="1:11" x14ac:dyDescent="0.3">
      <c r="A20487" t="s">
        <v>78986</v>
      </c>
      <c r="B20487" t="s">
        <v>78987</v>
      </c>
      <c r="C20487" t="s">
        <v>558</v>
      </c>
      <c r="D20487" t="s">
        <v>78988</v>
      </c>
      <c r="E20487" t="s">
        <v>18607</v>
      </c>
      <c r="F20487" t="s">
        <v>1991</v>
      </c>
      <c r="G20487" t="s">
        <v>42</v>
      </c>
      <c r="H20487">
        <v>0</v>
      </c>
      <c r="I20487">
        <v>0</v>
      </c>
      <c r="J20487">
        <v>0</v>
      </c>
      <c r="K20487" t="s">
        <v>78989</v>
      </c>
    </row>
    <row r="20488" spans="1:11" x14ac:dyDescent="0.3">
      <c r="A20488" t="s">
        <v>78990</v>
      </c>
      <c r="B20488" t="s">
        <v>78991</v>
      </c>
      <c r="C20488" t="s">
        <v>558</v>
      </c>
      <c r="D20488" t="s">
        <v>78992</v>
      </c>
      <c r="E20488" t="s">
        <v>32122</v>
      </c>
      <c r="F20488" t="s">
        <v>6383</v>
      </c>
      <c r="G20488" t="s">
        <v>42</v>
      </c>
      <c r="H20488">
        <v>0</v>
      </c>
      <c r="I20488">
        <v>0</v>
      </c>
      <c r="J20488">
        <v>0</v>
      </c>
      <c r="K20488" t="s">
        <v>78993</v>
      </c>
    </row>
    <row r="20489" spans="1:11" x14ac:dyDescent="0.3">
      <c r="A20489" t="s">
        <v>78994</v>
      </c>
      <c r="B20489" t="s">
        <v>78995</v>
      </c>
      <c r="C20489" t="s">
        <v>27</v>
      </c>
      <c r="D20489" t="s">
        <v>78996</v>
      </c>
      <c r="E20489" t="s">
        <v>29</v>
      </c>
      <c r="F20489" t="s">
        <v>41</v>
      </c>
      <c r="G20489" t="s">
        <v>42</v>
      </c>
      <c r="H20489">
        <v>0</v>
      </c>
      <c r="I20489">
        <v>0</v>
      </c>
      <c r="J20489">
        <v>0</v>
      </c>
      <c r="K20489" t="s">
        <v>78997</v>
      </c>
    </row>
    <row r="20490" spans="1:11" x14ac:dyDescent="0.3">
      <c r="A20490" t="s">
        <v>78998</v>
      </c>
      <c r="B20490" t="s">
        <v>78999</v>
      </c>
      <c r="C20490" t="s">
        <v>27</v>
      </c>
      <c r="D20490" t="s">
        <v>79000</v>
      </c>
      <c r="E20490" t="s">
        <v>29</v>
      </c>
      <c r="F20490" t="s">
        <v>41</v>
      </c>
      <c r="G20490" t="s">
        <v>42</v>
      </c>
      <c r="H20490">
        <v>0</v>
      </c>
      <c r="I20490">
        <v>0</v>
      </c>
      <c r="J20490">
        <v>0</v>
      </c>
      <c r="K20490" t="s">
        <v>79001</v>
      </c>
    </row>
    <row r="20491" spans="1:11" x14ac:dyDescent="0.3">
      <c r="A20491" t="s">
        <v>79002</v>
      </c>
      <c r="B20491" t="s">
        <v>79003</v>
      </c>
      <c r="C20491" t="s">
        <v>558</v>
      </c>
      <c r="D20491" t="s">
        <v>79004</v>
      </c>
      <c r="E20491" t="s">
        <v>18607</v>
      </c>
      <c r="F20491" t="s">
        <v>16</v>
      </c>
      <c r="G20491" t="s">
        <v>12348</v>
      </c>
      <c r="H20491">
        <v>0</v>
      </c>
      <c r="I20491">
        <v>0</v>
      </c>
      <c r="J20491">
        <v>0</v>
      </c>
      <c r="K20491" t="s">
        <v>79005</v>
      </c>
    </row>
    <row r="20492" spans="1:11" x14ac:dyDescent="0.3">
      <c r="A20492" t="s">
        <v>79006</v>
      </c>
      <c r="B20492" t="s">
        <v>79007</v>
      </c>
      <c r="C20492" t="s">
        <v>147</v>
      </c>
      <c r="D20492" t="s">
        <v>79008</v>
      </c>
      <c r="E20492" t="s">
        <v>4768</v>
      </c>
      <c r="F20492" t="s">
        <v>1123</v>
      </c>
      <c r="G20492" t="s">
        <v>42</v>
      </c>
      <c r="H20492">
        <v>0</v>
      </c>
      <c r="I20492">
        <v>0</v>
      </c>
      <c r="J20492">
        <v>0</v>
      </c>
      <c r="K20492" t="s">
        <v>79009</v>
      </c>
    </row>
    <row r="20493" spans="1:11" x14ac:dyDescent="0.3">
      <c r="A20493" t="s">
        <v>79010</v>
      </c>
      <c r="B20493" t="s">
        <v>79011</v>
      </c>
      <c r="C20493" t="s">
        <v>27</v>
      </c>
      <c r="D20493" t="s">
        <v>79012</v>
      </c>
      <c r="E20493" t="s">
        <v>29</v>
      </c>
      <c r="F20493" t="s">
        <v>41</v>
      </c>
      <c r="G20493" t="s">
        <v>42</v>
      </c>
      <c r="H20493">
        <v>0</v>
      </c>
      <c r="I20493">
        <v>0</v>
      </c>
      <c r="J20493">
        <v>0</v>
      </c>
      <c r="K20493" t="s">
        <v>79013</v>
      </c>
    </row>
    <row r="20494" spans="1:11" x14ac:dyDescent="0.3">
      <c r="A20494" t="s">
        <v>79014</v>
      </c>
      <c r="B20494" t="s">
        <v>79015</v>
      </c>
      <c r="C20494" t="s">
        <v>27</v>
      </c>
      <c r="D20494" t="s">
        <v>79016</v>
      </c>
      <c r="E20494" t="s">
        <v>29</v>
      </c>
      <c r="F20494" t="s">
        <v>41</v>
      </c>
      <c r="G20494" t="s">
        <v>42</v>
      </c>
      <c r="H20494">
        <v>0</v>
      </c>
      <c r="I20494">
        <v>0</v>
      </c>
      <c r="J20494">
        <v>0</v>
      </c>
      <c r="K20494" t="s">
        <v>79017</v>
      </c>
    </row>
    <row r="20495" spans="1:11" x14ac:dyDescent="0.3">
      <c r="A20495" t="s">
        <v>79018</v>
      </c>
      <c r="C20495" t="s">
        <v>27</v>
      </c>
      <c r="D20495" t="s">
        <v>79019</v>
      </c>
      <c r="E20495" t="s">
        <v>29</v>
      </c>
      <c r="F20495" t="s">
        <v>41</v>
      </c>
      <c r="G20495" t="s">
        <v>42</v>
      </c>
      <c r="H20495">
        <v>0</v>
      </c>
      <c r="I20495">
        <v>0</v>
      </c>
      <c r="J20495">
        <v>0</v>
      </c>
      <c r="K20495" t="s">
        <v>79020</v>
      </c>
    </row>
    <row r="20496" spans="1:11" x14ac:dyDescent="0.3">
      <c r="A20496" t="s">
        <v>79021</v>
      </c>
      <c r="B20496" t="s">
        <v>79022</v>
      </c>
      <c r="C20496" t="s">
        <v>13</v>
      </c>
      <c r="D20496" t="s">
        <v>79023</v>
      </c>
      <c r="E20496" t="s">
        <v>76370</v>
      </c>
      <c r="F20496" t="s">
        <v>16</v>
      </c>
      <c r="G20496" t="s">
        <v>22797</v>
      </c>
      <c r="H20496">
        <v>0</v>
      </c>
      <c r="I20496">
        <v>0</v>
      </c>
      <c r="J20496">
        <v>0</v>
      </c>
      <c r="K20496" t="s">
        <v>79024</v>
      </c>
    </row>
    <row r="20497" spans="1:11" x14ac:dyDescent="0.3">
      <c r="A20497" t="s">
        <v>79025</v>
      </c>
      <c r="B20497" t="s">
        <v>79026</v>
      </c>
      <c r="C20497" t="s">
        <v>27</v>
      </c>
      <c r="D20497" t="s">
        <v>79027</v>
      </c>
      <c r="E20497" t="s">
        <v>29</v>
      </c>
      <c r="F20497" t="s">
        <v>41</v>
      </c>
      <c r="G20497" t="s">
        <v>42</v>
      </c>
      <c r="H20497">
        <v>0</v>
      </c>
      <c r="I20497">
        <v>0</v>
      </c>
      <c r="J20497">
        <v>0</v>
      </c>
      <c r="K20497" t="s">
        <v>79028</v>
      </c>
    </row>
    <row r="20498" spans="1:11" x14ac:dyDescent="0.3">
      <c r="A20498" t="s">
        <v>79029</v>
      </c>
      <c r="B20498" t="s">
        <v>79030</v>
      </c>
      <c r="C20498" t="s">
        <v>27</v>
      </c>
      <c r="D20498" t="s">
        <v>79031</v>
      </c>
      <c r="E20498" t="s">
        <v>29</v>
      </c>
      <c r="F20498" t="s">
        <v>41</v>
      </c>
      <c r="G20498" t="s">
        <v>42</v>
      </c>
      <c r="H20498">
        <v>0</v>
      </c>
      <c r="I20498">
        <v>0</v>
      </c>
      <c r="J20498">
        <v>0</v>
      </c>
      <c r="K20498" t="s">
        <v>79032</v>
      </c>
    </row>
    <row r="20499" spans="1:11" x14ac:dyDescent="0.3">
      <c r="A20499" t="s">
        <v>79033</v>
      </c>
      <c r="B20499" t="s">
        <v>79034</v>
      </c>
      <c r="C20499" t="s">
        <v>13</v>
      </c>
      <c r="D20499" t="s">
        <v>79035</v>
      </c>
      <c r="E20499" t="s">
        <v>76370</v>
      </c>
      <c r="F20499" t="s">
        <v>16</v>
      </c>
      <c r="G20499" t="s">
        <v>756</v>
      </c>
      <c r="H20499">
        <v>0</v>
      </c>
      <c r="I20499">
        <v>0</v>
      </c>
      <c r="J20499">
        <v>0</v>
      </c>
      <c r="K20499" t="s">
        <v>79036</v>
      </c>
    </row>
    <row r="20500" spans="1:11" x14ac:dyDescent="0.3">
      <c r="A20500" t="s">
        <v>79037</v>
      </c>
      <c r="B20500" t="s">
        <v>79038</v>
      </c>
      <c r="C20500" t="s">
        <v>27</v>
      </c>
      <c r="D20500" t="s">
        <v>79039</v>
      </c>
      <c r="E20500" t="s">
        <v>29</v>
      </c>
      <c r="F20500" t="s">
        <v>41</v>
      </c>
      <c r="G20500" t="s">
        <v>42</v>
      </c>
      <c r="H20500">
        <v>0</v>
      </c>
      <c r="I20500">
        <v>0</v>
      </c>
      <c r="J20500">
        <v>0</v>
      </c>
      <c r="K20500" t="s">
        <v>79040</v>
      </c>
    </row>
    <row r="20501" spans="1:11" x14ac:dyDescent="0.3">
      <c r="A20501" t="s">
        <v>79041</v>
      </c>
      <c r="B20501" t="s">
        <v>79042</v>
      </c>
      <c r="C20501" t="s">
        <v>20</v>
      </c>
      <c r="D20501" t="s">
        <v>79043</v>
      </c>
      <c r="E20501" t="s">
        <v>71202</v>
      </c>
      <c r="F20501" t="s">
        <v>417</v>
      </c>
      <c r="G20501" t="s">
        <v>17857</v>
      </c>
      <c r="H20501">
        <v>0</v>
      </c>
      <c r="I20501">
        <v>0</v>
      </c>
      <c r="J20501">
        <v>0</v>
      </c>
      <c r="K20501" t="s">
        <v>79044</v>
      </c>
    </row>
    <row r="20502" spans="1:11" x14ac:dyDescent="0.3">
      <c r="A20502" t="s">
        <v>79045</v>
      </c>
      <c r="B20502" t="s">
        <v>79046</v>
      </c>
      <c r="C20502" t="s">
        <v>13</v>
      </c>
      <c r="D20502" t="s">
        <v>79047</v>
      </c>
      <c r="E20502" t="s">
        <v>76370</v>
      </c>
      <c r="F20502" t="s">
        <v>16</v>
      </c>
      <c r="G20502" t="s">
        <v>5588</v>
      </c>
      <c r="H20502">
        <v>0</v>
      </c>
      <c r="I20502">
        <v>0</v>
      </c>
      <c r="J20502">
        <v>0</v>
      </c>
      <c r="K20502" t="s">
        <v>79048</v>
      </c>
    </row>
    <row r="20503" spans="1:11" x14ac:dyDescent="0.3">
      <c r="A20503" t="s">
        <v>79049</v>
      </c>
      <c r="B20503" t="s">
        <v>79050</v>
      </c>
      <c r="C20503" t="s">
        <v>27</v>
      </c>
      <c r="D20503" t="s">
        <v>79051</v>
      </c>
      <c r="E20503" t="s">
        <v>29</v>
      </c>
      <c r="F20503" t="s">
        <v>41</v>
      </c>
      <c r="G20503" t="s">
        <v>42</v>
      </c>
      <c r="H20503">
        <v>0</v>
      </c>
      <c r="I20503">
        <v>0</v>
      </c>
      <c r="J20503">
        <v>0</v>
      </c>
      <c r="K20503" t="s">
        <v>79052</v>
      </c>
    </row>
    <row r="20504" spans="1:11" x14ac:dyDescent="0.3">
      <c r="A20504" t="s">
        <v>79053</v>
      </c>
      <c r="B20504" t="s">
        <v>79054</v>
      </c>
      <c r="C20504" t="s">
        <v>27</v>
      </c>
      <c r="D20504" t="s">
        <v>79055</v>
      </c>
      <c r="E20504" t="s">
        <v>29</v>
      </c>
      <c r="F20504" t="s">
        <v>41</v>
      </c>
      <c r="G20504" t="s">
        <v>42</v>
      </c>
      <c r="H20504">
        <v>0</v>
      </c>
      <c r="I20504">
        <v>0</v>
      </c>
      <c r="J20504">
        <v>0</v>
      </c>
      <c r="K20504" t="s">
        <v>79056</v>
      </c>
    </row>
    <row r="20505" spans="1:11" x14ac:dyDescent="0.3">
      <c r="A20505" t="s">
        <v>79057</v>
      </c>
      <c r="B20505" t="s">
        <v>79058</v>
      </c>
      <c r="C20505" t="s">
        <v>13</v>
      </c>
      <c r="D20505" t="s">
        <v>79059</v>
      </c>
      <c r="E20505" t="s">
        <v>76370</v>
      </c>
      <c r="F20505" t="s">
        <v>1531</v>
      </c>
      <c r="G20505" t="s">
        <v>42</v>
      </c>
      <c r="H20505">
        <v>0</v>
      </c>
      <c r="I20505">
        <v>0</v>
      </c>
      <c r="J20505">
        <v>0</v>
      </c>
      <c r="K20505" t="s">
        <v>79060</v>
      </c>
    </row>
    <row r="20506" spans="1:11" x14ac:dyDescent="0.3">
      <c r="A20506" t="s">
        <v>79061</v>
      </c>
      <c r="B20506" t="s">
        <v>79062</v>
      </c>
      <c r="C20506" t="s">
        <v>27</v>
      </c>
      <c r="D20506" t="s">
        <v>79063</v>
      </c>
      <c r="E20506" t="s">
        <v>29</v>
      </c>
      <c r="F20506" t="s">
        <v>41</v>
      </c>
      <c r="G20506" t="s">
        <v>42</v>
      </c>
      <c r="H20506">
        <v>0</v>
      </c>
      <c r="I20506">
        <v>0</v>
      </c>
      <c r="J20506">
        <v>0</v>
      </c>
      <c r="K20506" t="s">
        <v>79064</v>
      </c>
    </row>
    <row r="20507" spans="1:11" x14ac:dyDescent="0.3">
      <c r="A20507" t="s">
        <v>79065</v>
      </c>
      <c r="B20507" t="s">
        <v>79066</v>
      </c>
      <c r="C20507" t="s">
        <v>20</v>
      </c>
      <c r="D20507" t="s">
        <v>79067</v>
      </c>
      <c r="E20507" t="s">
        <v>71202</v>
      </c>
      <c r="F20507" t="s">
        <v>13885</v>
      </c>
      <c r="G20507" t="s">
        <v>1457</v>
      </c>
      <c r="H20507">
        <v>0</v>
      </c>
      <c r="I20507">
        <v>0</v>
      </c>
      <c r="J20507">
        <v>0</v>
      </c>
      <c r="K20507" t="s">
        <v>79068</v>
      </c>
    </row>
    <row r="20508" spans="1:11" x14ac:dyDescent="0.3">
      <c r="A20508" t="s">
        <v>79069</v>
      </c>
      <c r="B20508" t="s">
        <v>79070</v>
      </c>
      <c r="C20508" t="s">
        <v>20</v>
      </c>
      <c r="D20508" t="s">
        <v>79071</v>
      </c>
      <c r="E20508" t="s">
        <v>62177</v>
      </c>
      <c r="F20508" t="s">
        <v>1947</v>
      </c>
      <c r="G20508" t="s">
        <v>42</v>
      </c>
      <c r="H20508">
        <v>0</v>
      </c>
      <c r="I20508">
        <v>0</v>
      </c>
      <c r="J20508">
        <v>0</v>
      </c>
      <c r="K20508" t="s">
        <v>79072</v>
      </c>
    </row>
    <row r="20509" spans="1:11" x14ac:dyDescent="0.3">
      <c r="A20509" t="s">
        <v>79073</v>
      </c>
      <c r="B20509" t="s">
        <v>79074</v>
      </c>
      <c r="C20509" t="s">
        <v>20</v>
      </c>
      <c r="D20509" t="s">
        <v>79075</v>
      </c>
      <c r="E20509" t="s">
        <v>71202</v>
      </c>
      <c r="F20509" t="s">
        <v>1845</v>
      </c>
      <c r="G20509" t="s">
        <v>42</v>
      </c>
      <c r="H20509">
        <v>0</v>
      </c>
      <c r="I20509">
        <v>0</v>
      </c>
      <c r="J20509">
        <v>0</v>
      </c>
      <c r="K20509" t="s">
        <v>79076</v>
      </c>
    </row>
    <row r="20510" spans="1:11" x14ac:dyDescent="0.3">
      <c r="A20510" t="s">
        <v>79077</v>
      </c>
      <c r="B20510" t="s">
        <v>79078</v>
      </c>
      <c r="C20510" t="s">
        <v>27</v>
      </c>
      <c r="D20510" t="s">
        <v>79079</v>
      </c>
      <c r="E20510" t="s">
        <v>29</v>
      </c>
      <c r="F20510" t="s">
        <v>41</v>
      </c>
      <c r="G20510" t="s">
        <v>42</v>
      </c>
      <c r="H20510">
        <v>0</v>
      </c>
      <c r="I20510">
        <v>0</v>
      </c>
      <c r="J20510">
        <v>0</v>
      </c>
      <c r="K20510" t="s">
        <v>79080</v>
      </c>
    </row>
    <row r="20511" spans="1:11" x14ac:dyDescent="0.3">
      <c r="A20511" t="s">
        <v>79081</v>
      </c>
      <c r="C20511" t="s">
        <v>466</v>
      </c>
      <c r="D20511" t="s">
        <v>79082</v>
      </c>
      <c r="E20511" t="s">
        <v>79083</v>
      </c>
      <c r="F20511" t="s">
        <v>41</v>
      </c>
      <c r="G20511" t="s">
        <v>42</v>
      </c>
      <c r="H20511">
        <v>0</v>
      </c>
      <c r="I20511">
        <v>0</v>
      </c>
      <c r="J20511">
        <v>0</v>
      </c>
      <c r="K20511" t="s">
        <v>79084</v>
      </c>
    </row>
    <row r="20512" spans="1:11" x14ac:dyDescent="0.3">
      <c r="A20512" t="s">
        <v>79085</v>
      </c>
      <c r="B20512" t="s">
        <v>79086</v>
      </c>
      <c r="C20512" t="s">
        <v>20</v>
      </c>
      <c r="D20512" t="s">
        <v>79087</v>
      </c>
      <c r="E20512" t="s">
        <v>71202</v>
      </c>
      <c r="F20512" t="s">
        <v>16</v>
      </c>
      <c r="G20512" t="s">
        <v>27136</v>
      </c>
      <c r="H20512">
        <v>0</v>
      </c>
      <c r="I20512">
        <v>0</v>
      </c>
      <c r="J20512">
        <v>0</v>
      </c>
      <c r="K20512" t="s">
        <v>79088</v>
      </c>
    </row>
    <row r="20513" spans="1:11" x14ac:dyDescent="0.3">
      <c r="A20513" t="s">
        <v>79089</v>
      </c>
      <c r="B20513" t="s">
        <v>39354</v>
      </c>
      <c r="C20513" t="s">
        <v>13</v>
      </c>
      <c r="D20513" t="s">
        <v>79090</v>
      </c>
      <c r="E20513" t="s">
        <v>76370</v>
      </c>
      <c r="F20513" t="s">
        <v>16</v>
      </c>
      <c r="G20513" t="s">
        <v>2026</v>
      </c>
      <c r="H20513">
        <v>0</v>
      </c>
      <c r="I20513">
        <v>0</v>
      </c>
      <c r="J20513">
        <v>0</v>
      </c>
      <c r="K20513" t="s">
        <v>79091</v>
      </c>
    </row>
    <row r="20514" spans="1:11" x14ac:dyDescent="0.3">
      <c r="A20514" t="s">
        <v>79092</v>
      </c>
      <c r="C20514" t="s">
        <v>27</v>
      </c>
      <c r="D20514" t="s">
        <v>79093</v>
      </c>
      <c r="E20514" t="s">
        <v>29</v>
      </c>
      <c r="F20514" t="s">
        <v>41</v>
      </c>
      <c r="G20514" t="s">
        <v>42</v>
      </c>
      <c r="H20514">
        <v>0</v>
      </c>
      <c r="I20514">
        <v>0</v>
      </c>
      <c r="J20514">
        <v>0</v>
      </c>
      <c r="K20514" t="s">
        <v>79094</v>
      </c>
    </row>
    <row r="20515" spans="1:11" x14ac:dyDescent="0.3">
      <c r="A20515" t="s">
        <v>79095</v>
      </c>
      <c r="B20515" t="s">
        <v>79096</v>
      </c>
      <c r="C20515" t="s">
        <v>20</v>
      </c>
      <c r="D20515" t="s">
        <v>79097</v>
      </c>
      <c r="E20515" t="s">
        <v>71202</v>
      </c>
      <c r="F20515" t="s">
        <v>1981</v>
      </c>
      <c r="G20515" t="s">
        <v>42</v>
      </c>
      <c r="H20515">
        <v>0</v>
      </c>
      <c r="I20515">
        <v>0</v>
      </c>
      <c r="J20515">
        <v>0</v>
      </c>
      <c r="K20515" t="s">
        <v>79098</v>
      </c>
    </row>
    <row r="20516" spans="1:11" x14ac:dyDescent="0.3">
      <c r="A20516" t="s">
        <v>79099</v>
      </c>
      <c r="B20516" t="s">
        <v>79100</v>
      </c>
      <c r="C20516" t="s">
        <v>558</v>
      </c>
      <c r="D20516" t="s">
        <v>79101</v>
      </c>
      <c r="E20516" t="s">
        <v>1692</v>
      </c>
      <c r="F20516" t="s">
        <v>16</v>
      </c>
      <c r="G20516" t="s">
        <v>20217</v>
      </c>
      <c r="H20516">
        <v>0</v>
      </c>
      <c r="I20516">
        <v>0</v>
      </c>
      <c r="J20516">
        <v>0</v>
      </c>
      <c r="K20516" t="s">
        <v>79102</v>
      </c>
    </row>
    <row r="20517" spans="1:11" x14ac:dyDescent="0.3">
      <c r="A20517" t="s">
        <v>79103</v>
      </c>
      <c r="C20517" t="s">
        <v>147</v>
      </c>
      <c r="D20517" t="s">
        <v>79104</v>
      </c>
      <c r="E20517" t="s">
        <v>76393</v>
      </c>
      <c r="F20517" t="s">
        <v>1947</v>
      </c>
      <c r="G20517" t="s">
        <v>42</v>
      </c>
      <c r="H20517">
        <v>0</v>
      </c>
      <c r="I20517">
        <v>0</v>
      </c>
      <c r="J20517">
        <v>0</v>
      </c>
      <c r="K20517" t="s">
        <v>79105</v>
      </c>
    </row>
    <row r="20518" spans="1:11" x14ac:dyDescent="0.3">
      <c r="A20518" t="s">
        <v>79106</v>
      </c>
      <c r="B20518" t="s">
        <v>79107</v>
      </c>
      <c r="C20518" t="s">
        <v>20</v>
      </c>
      <c r="D20518" t="s">
        <v>79108</v>
      </c>
      <c r="E20518" t="s">
        <v>71202</v>
      </c>
      <c r="F20518" t="s">
        <v>10870</v>
      </c>
      <c r="G20518" t="s">
        <v>42</v>
      </c>
      <c r="H20518">
        <v>0</v>
      </c>
      <c r="I20518">
        <v>0</v>
      </c>
      <c r="J20518">
        <v>0</v>
      </c>
      <c r="K20518" t="s">
        <v>79109</v>
      </c>
    </row>
    <row r="20519" spans="1:11" x14ac:dyDescent="0.3">
      <c r="A20519" t="s">
        <v>79110</v>
      </c>
      <c r="C20519" t="s">
        <v>20</v>
      </c>
      <c r="D20519" t="s">
        <v>79111</v>
      </c>
      <c r="E20519" t="s">
        <v>71202</v>
      </c>
      <c r="F20519" t="s">
        <v>191</v>
      </c>
      <c r="G20519" t="s">
        <v>42</v>
      </c>
      <c r="H20519">
        <v>0</v>
      </c>
      <c r="I20519">
        <v>0</v>
      </c>
      <c r="J20519">
        <v>0</v>
      </c>
      <c r="K20519" t="s">
        <v>79112</v>
      </c>
    </row>
    <row r="20520" spans="1:11" x14ac:dyDescent="0.3">
      <c r="A20520" t="s">
        <v>79113</v>
      </c>
      <c r="C20520" t="s">
        <v>27</v>
      </c>
      <c r="D20520" t="s">
        <v>79114</v>
      </c>
      <c r="E20520" t="s">
        <v>29</v>
      </c>
      <c r="F20520" t="s">
        <v>41</v>
      </c>
      <c r="G20520" t="s">
        <v>42</v>
      </c>
      <c r="H20520">
        <v>0</v>
      </c>
      <c r="I20520">
        <v>0</v>
      </c>
      <c r="J20520">
        <v>0</v>
      </c>
      <c r="K20520" t="s">
        <v>79115</v>
      </c>
    </row>
    <row r="20521" spans="1:11" x14ac:dyDescent="0.3">
      <c r="A20521" t="s">
        <v>79116</v>
      </c>
      <c r="B20521" t="s">
        <v>79117</v>
      </c>
      <c r="C20521" t="s">
        <v>20</v>
      </c>
      <c r="D20521" t="s">
        <v>79118</v>
      </c>
      <c r="E20521" t="s">
        <v>71202</v>
      </c>
      <c r="F20521" t="s">
        <v>2852</v>
      </c>
      <c r="G20521" t="s">
        <v>42</v>
      </c>
      <c r="H20521">
        <v>0</v>
      </c>
      <c r="I20521">
        <v>0</v>
      </c>
      <c r="J20521">
        <v>0</v>
      </c>
      <c r="K20521" t="s">
        <v>79119</v>
      </c>
    </row>
    <row r="20522" spans="1:11" x14ac:dyDescent="0.3">
      <c r="A20522" t="s">
        <v>79120</v>
      </c>
      <c r="B20522" t="s">
        <v>79121</v>
      </c>
      <c r="C20522" t="s">
        <v>20</v>
      </c>
      <c r="D20522" t="s">
        <v>79122</v>
      </c>
      <c r="E20522" t="s">
        <v>71202</v>
      </c>
      <c r="F20522" t="s">
        <v>79123</v>
      </c>
      <c r="G20522" t="s">
        <v>42</v>
      </c>
      <c r="H20522">
        <v>0</v>
      </c>
      <c r="I20522">
        <v>0</v>
      </c>
      <c r="J20522">
        <v>0</v>
      </c>
      <c r="K20522" t="s">
        <v>79124</v>
      </c>
    </row>
    <row r="20523" spans="1:11" x14ac:dyDescent="0.3">
      <c r="A20523" t="s">
        <v>79125</v>
      </c>
      <c r="B20523" t="s">
        <v>79126</v>
      </c>
      <c r="C20523" t="s">
        <v>27</v>
      </c>
      <c r="D20523" t="s">
        <v>79127</v>
      </c>
      <c r="E20523" t="s">
        <v>29</v>
      </c>
      <c r="F20523" t="s">
        <v>41</v>
      </c>
      <c r="G20523" t="s">
        <v>42</v>
      </c>
      <c r="H20523">
        <v>0</v>
      </c>
      <c r="I20523">
        <v>0</v>
      </c>
      <c r="J20523">
        <v>0</v>
      </c>
      <c r="K20523" t="s">
        <v>79128</v>
      </c>
    </row>
    <row r="20524" spans="1:11" x14ac:dyDescent="0.3">
      <c r="A20524" t="s">
        <v>79129</v>
      </c>
      <c r="C20524" t="s">
        <v>27</v>
      </c>
      <c r="D20524" t="s">
        <v>79130</v>
      </c>
      <c r="E20524" t="s">
        <v>29</v>
      </c>
      <c r="F20524" t="s">
        <v>41</v>
      </c>
      <c r="G20524" t="s">
        <v>42</v>
      </c>
      <c r="H20524">
        <v>0</v>
      </c>
      <c r="I20524">
        <v>0</v>
      </c>
      <c r="J20524">
        <v>0</v>
      </c>
      <c r="K20524" t="s">
        <v>79131</v>
      </c>
    </row>
    <row r="20525" spans="1:11" x14ac:dyDescent="0.3">
      <c r="A20525" t="s">
        <v>79132</v>
      </c>
      <c r="B20525" t="s">
        <v>79133</v>
      </c>
      <c r="C20525" t="s">
        <v>27</v>
      </c>
      <c r="D20525" t="s">
        <v>79134</v>
      </c>
      <c r="E20525" t="s">
        <v>29</v>
      </c>
      <c r="F20525" t="s">
        <v>41</v>
      </c>
      <c r="G20525" t="s">
        <v>42</v>
      </c>
      <c r="H20525">
        <v>0</v>
      </c>
      <c r="I20525">
        <v>0</v>
      </c>
      <c r="J20525">
        <v>0</v>
      </c>
      <c r="K20525" t="s">
        <v>79135</v>
      </c>
    </row>
    <row r="20526" spans="1:11" x14ac:dyDescent="0.3">
      <c r="A20526" t="s">
        <v>79136</v>
      </c>
      <c r="C20526" t="s">
        <v>27</v>
      </c>
      <c r="D20526" t="s">
        <v>79137</v>
      </c>
      <c r="E20526" t="s">
        <v>29</v>
      </c>
      <c r="F20526" t="s">
        <v>41</v>
      </c>
      <c r="G20526" t="s">
        <v>42</v>
      </c>
      <c r="H20526">
        <v>0</v>
      </c>
      <c r="I20526">
        <v>0</v>
      </c>
      <c r="J20526">
        <v>0</v>
      </c>
      <c r="K20526" t="s">
        <v>79138</v>
      </c>
    </row>
    <row r="20527" spans="1:11" x14ac:dyDescent="0.3">
      <c r="A20527" t="s">
        <v>79139</v>
      </c>
      <c r="B20527" t="s">
        <v>79140</v>
      </c>
      <c r="C20527" t="s">
        <v>558</v>
      </c>
      <c r="D20527" t="s">
        <v>79141</v>
      </c>
      <c r="E20527" t="s">
        <v>1692</v>
      </c>
      <c r="F20527" t="s">
        <v>16</v>
      </c>
      <c r="G20527" t="s">
        <v>442</v>
      </c>
      <c r="H20527">
        <v>0</v>
      </c>
      <c r="I20527">
        <v>0</v>
      </c>
      <c r="J20527">
        <v>0</v>
      </c>
      <c r="K20527" t="s">
        <v>79142</v>
      </c>
    </row>
    <row r="20528" spans="1:11" x14ac:dyDescent="0.3">
      <c r="A20528" t="s">
        <v>79143</v>
      </c>
      <c r="C20528" t="s">
        <v>147</v>
      </c>
      <c r="D20528" t="s">
        <v>79144</v>
      </c>
      <c r="E20528" t="s">
        <v>76393</v>
      </c>
      <c r="F20528" t="s">
        <v>6825</v>
      </c>
      <c r="G20528" t="s">
        <v>42</v>
      </c>
      <c r="H20528">
        <v>0</v>
      </c>
      <c r="I20528">
        <v>0</v>
      </c>
      <c r="J20528">
        <v>0</v>
      </c>
      <c r="K20528" t="s">
        <v>79145</v>
      </c>
    </row>
    <row r="20529" spans="1:11" x14ac:dyDescent="0.3">
      <c r="A20529" t="s">
        <v>79146</v>
      </c>
      <c r="C20529" t="s">
        <v>147</v>
      </c>
      <c r="D20529" t="s">
        <v>79147</v>
      </c>
      <c r="E20529" t="s">
        <v>76393</v>
      </c>
      <c r="F20529" t="s">
        <v>302</v>
      </c>
      <c r="G20529" t="s">
        <v>42</v>
      </c>
      <c r="H20529">
        <v>0</v>
      </c>
      <c r="I20529">
        <v>0</v>
      </c>
      <c r="J20529">
        <v>0</v>
      </c>
      <c r="K20529" t="s">
        <v>79148</v>
      </c>
    </row>
    <row r="20530" spans="1:11" x14ac:dyDescent="0.3">
      <c r="A20530" t="s">
        <v>79149</v>
      </c>
      <c r="B20530" t="s">
        <v>79150</v>
      </c>
      <c r="C20530" t="s">
        <v>147</v>
      </c>
      <c r="D20530" t="s">
        <v>79151</v>
      </c>
      <c r="E20530" t="s">
        <v>76393</v>
      </c>
      <c r="F20530" t="s">
        <v>1590</v>
      </c>
      <c r="G20530" t="s">
        <v>42</v>
      </c>
      <c r="H20530">
        <v>0</v>
      </c>
      <c r="I20530">
        <v>0</v>
      </c>
      <c r="J20530">
        <v>0</v>
      </c>
      <c r="K20530" t="s">
        <v>79152</v>
      </c>
    </row>
    <row r="20531" spans="1:11" x14ac:dyDescent="0.3">
      <c r="A20531" t="s">
        <v>79153</v>
      </c>
      <c r="C20531" t="s">
        <v>147</v>
      </c>
      <c r="D20531" t="s">
        <v>79154</v>
      </c>
      <c r="E20531" t="s">
        <v>76393</v>
      </c>
      <c r="F20531" t="s">
        <v>2852</v>
      </c>
      <c r="G20531" t="s">
        <v>42</v>
      </c>
      <c r="H20531">
        <v>0</v>
      </c>
      <c r="I20531">
        <v>0</v>
      </c>
      <c r="J20531">
        <v>0</v>
      </c>
      <c r="K20531" t="s">
        <v>79155</v>
      </c>
    </row>
    <row r="20532" spans="1:11" x14ac:dyDescent="0.3">
      <c r="A20532" t="s">
        <v>79156</v>
      </c>
      <c r="B20532" t="s">
        <v>79157</v>
      </c>
      <c r="C20532" t="s">
        <v>20</v>
      </c>
      <c r="D20532" t="s">
        <v>79158</v>
      </c>
      <c r="E20532" t="s">
        <v>71202</v>
      </c>
      <c r="F20532" t="s">
        <v>13924</v>
      </c>
      <c r="G20532" t="s">
        <v>42</v>
      </c>
      <c r="H20532">
        <v>0</v>
      </c>
      <c r="I20532">
        <v>0</v>
      </c>
      <c r="J20532">
        <v>0</v>
      </c>
      <c r="K20532" t="s">
        <v>79159</v>
      </c>
    </row>
    <row r="20533" spans="1:11" x14ac:dyDescent="0.3">
      <c r="A20533" t="s">
        <v>79160</v>
      </c>
      <c r="C20533" t="s">
        <v>27</v>
      </c>
      <c r="D20533" t="s">
        <v>79161</v>
      </c>
      <c r="E20533" t="s">
        <v>29</v>
      </c>
      <c r="F20533" t="s">
        <v>41</v>
      </c>
      <c r="G20533" t="s">
        <v>42</v>
      </c>
      <c r="H20533">
        <v>0</v>
      </c>
      <c r="I20533">
        <v>0</v>
      </c>
      <c r="J20533">
        <v>0</v>
      </c>
      <c r="K20533" t="s">
        <v>79162</v>
      </c>
    </row>
    <row r="20534" spans="1:11" x14ac:dyDescent="0.3">
      <c r="A20534" t="s">
        <v>79163</v>
      </c>
      <c r="B20534" t="s">
        <v>79164</v>
      </c>
      <c r="C20534" t="s">
        <v>558</v>
      </c>
      <c r="D20534" t="s">
        <v>79165</v>
      </c>
      <c r="E20534" t="s">
        <v>1692</v>
      </c>
      <c r="F20534" t="s">
        <v>16</v>
      </c>
      <c r="G20534" t="s">
        <v>1434</v>
      </c>
      <c r="H20534">
        <v>0</v>
      </c>
      <c r="I20534">
        <v>0</v>
      </c>
      <c r="J20534">
        <v>0</v>
      </c>
      <c r="K20534" t="s">
        <v>79166</v>
      </c>
    </row>
    <row r="20535" spans="1:11" x14ac:dyDescent="0.3">
      <c r="A20535" t="s">
        <v>79167</v>
      </c>
      <c r="B20535" t="s">
        <v>79168</v>
      </c>
      <c r="C20535" t="s">
        <v>13</v>
      </c>
      <c r="D20535" t="s">
        <v>79169</v>
      </c>
      <c r="E20535" t="s">
        <v>76370</v>
      </c>
      <c r="F20535" t="s">
        <v>1536</v>
      </c>
      <c r="G20535" t="s">
        <v>5387</v>
      </c>
      <c r="H20535">
        <v>0</v>
      </c>
      <c r="I20535">
        <v>0</v>
      </c>
      <c r="J20535">
        <v>0</v>
      </c>
      <c r="K20535" t="s">
        <v>79170</v>
      </c>
    </row>
    <row r="20536" spans="1:11" x14ac:dyDescent="0.3">
      <c r="A20536" t="s">
        <v>79171</v>
      </c>
      <c r="B20536" t="s">
        <v>79172</v>
      </c>
      <c r="C20536" t="s">
        <v>20</v>
      </c>
      <c r="D20536" t="s">
        <v>79173</v>
      </c>
      <c r="E20536" t="s">
        <v>71202</v>
      </c>
      <c r="F20536" t="s">
        <v>16</v>
      </c>
      <c r="G20536" t="s">
        <v>9186</v>
      </c>
      <c r="H20536">
        <v>0</v>
      </c>
      <c r="I20536">
        <v>0</v>
      </c>
      <c r="J20536">
        <v>0</v>
      </c>
      <c r="K20536" t="s">
        <v>79174</v>
      </c>
    </row>
    <row r="20537" spans="1:11" x14ac:dyDescent="0.3">
      <c r="A20537" t="s">
        <v>79175</v>
      </c>
      <c r="B20537" t="s">
        <v>79176</v>
      </c>
      <c r="C20537" t="s">
        <v>13</v>
      </c>
      <c r="D20537" t="s">
        <v>79177</v>
      </c>
      <c r="E20537" t="s">
        <v>76370</v>
      </c>
      <c r="F20537" t="s">
        <v>10052</v>
      </c>
      <c r="G20537" t="s">
        <v>42</v>
      </c>
      <c r="H20537">
        <v>0</v>
      </c>
      <c r="I20537">
        <v>0</v>
      </c>
      <c r="J20537">
        <v>0</v>
      </c>
      <c r="K20537" t="s">
        <v>79178</v>
      </c>
    </row>
    <row r="20538" spans="1:11" x14ac:dyDescent="0.3">
      <c r="A20538" t="s">
        <v>79179</v>
      </c>
      <c r="B20538" t="s">
        <v>79180</v>
      </c>
      <c r="C20538" t="s">
        <v>13</v>
      </c>
      <c r="D20538" t="s">
        <v>79181</v>
      </c>
      <c r="E20538" t="s">
        <v>76370</v>
      </c>
      <c r="F20538" t="s">
        <v>840</v>
      </c>
      <c r="G20538" t="s">
        <v>42</v>
      </c>
      <c r="H20538">
        <v>0</v>
      </c>
      <c r="I20538">
        <v>0</v>
      </c>
      <c r="J20538">
        <v>0</v>
      </c>
      <c r="K20538" t="s">
        <v>79182</v>
      </c>
    </row>
    <row r="20539" spans="1:11" x14ac:dyDescent="0.3">
      <c r="A20539" t="s">
        <v>79183</v>
      </c>
      <c r="B20539" t="s">
        <v>79184</v>
      </c>
      <c r="C20539" t="s">
        <v>147</v>
      </c>
      <c r="D20539" t="s">
        <v>79185</v>
      </c>
      <c r="E20539" t="s">
        <v>76393</v>
      </c>
      <c r="F20539" t="s">
        <v>16</v>
      </c>
      <c r="G20539" t="s">
        <v>1496</v>
      </c>
      <c r="H20539">
        <v>0</v>
      </c>
      <c r="I20539">
        <v>0</v>
      </c>
      <c r="J20539">
        <v>0</v>
      </c>
      <c r="K20539" t="s">
        <v>79186</v>
      </c>
    </row>
    <row r="20540" spans="1:11" x14ac:dyDescent="0.3">
      <c r="A20540" t="s">
        <v>79187</v>
      </c>
      <c r="B20540" t="s">
        <v>79188</v>
      </c>
      <c r="C20540" t="s">
        <v>147</v>
      </c>
      <c r="D20540" t="s">
        <v>79189</v>
      </c>
      <c r="E20540" t="s">
        <v>76393</v>
      </c>
      <c r="F20540" t="s">
        <v>18415</v>
      </c>
      <c r="G20540" t="s">
        <v>42</v>
      </c>
      <c r="H20540">
        <v>0</v>
      </c>
      <c r="I20540">
        <v>0</v>
      </c>
      <c r="J20540">
        <v>0</v>
      </c>
      <c r="K20540" t="s">
        <v>79190</v>
      </c>
    </row>
    <row r="20541" spans="1:11" x14ac:dyDescent="0.3">
      <c r="A20541" t="s">
        <v>79191</v>
      </c>
      <c r="C20541" t="s">
        <v>13</v>
      </c>
      <c r="D20541" t="s">
        <v>79192</v>
      </c>
      <c r="E20541" t="s">
        <v>76370</v>
      </c>
      <c r="F20541" t="s">
        <v>16</v>
      </c>
      <c r="G20541" t="s">
        <v>42</v>
      </c>
      <c r="H20541">
        <v>0</v>
      </c>
      <c r="I20541">
        <v>0</v>
      </c>
      <c r="J20541">
        <v>0</v>
      </c>
      <c r="K20541" t="s">
        <v>79193</v>
      </c>
    </row>
    <row r="20542" spans="1:11" x14ac:dyDescent="0.3">
      <c r="A20542" t="s">
        <v>79194</v>
      </c>
      <c r="B20542" t="s">
        <v>56569</v>
      </c>
      <c r="C20542" t="s">
        <v>20</v>
      </c>
      <c r="D20542" t="s">
        <v>79195</v>
      </c>
      <c r="E20542" t="s">
        <v>71202</v>
      </c>
      <c r="F20542" t="s">
        <v>16</v>
      </c>
      <c r="G20542" t="s">
        <v>4866</v>
      </c>
      <c r="H20542">
        <v>0</v>
      </c>
      <c r="I20542">
        <v>0</v>
      </c>
      <c r="J20542">
        <v>0</v>
      </c>
      <c r="K20542" t="s">
        <v>79196</v>
      </c>
    </row>
    <row r="20543" spans="1:11" x14ac:dyDescent="0.3">
      <c r="A20543" t="s">
        <v>79197</v>
      </c>
      <c r="C20543" t="s">
        <v>13</v>
      </c>
      <c r="D20543" t="s">
        <v>79198</v>
      </c>
      <c r="E20543" t="s">
        <v>76370</v>
      </c>
      <c r="F20543" t="s">
        <v>16</v>
      </c>
      <c r="G20543" t="s">
        <v>42</v>
      </c>
      <c r="H20543">
        <v>0</v>
      </c>
      <c r="I20543">
        <v>0</v>
      </c>
      <c r="J20543">
        <v>0</v>
      </c>
      <c r="K20543" t="s">
        <v>79199</v>
      </c>
    </row>
    <row r="20544" spans="1:11" x14ac:dyDescent="0.3">
      <c r="A20544" t="s">
        <v>79200</v>
      </c>
      <c r="B20544" t="s">
        <v>79201</v>
      </c>
      <c r="C20544" t="s">
        <v>558</v>
      </c>
      <c r="D20544" t="s">
        <v>79202</v>
      </c>
      <c r="E20544" t="s">
        <v>981</v>
      </c>
      <c r="F20544" t="s">
        <v>17484</v>
      </c>
      <c r="G20544" t="s">
        <v>42</v>
      </c>
      <c r="H20544">
        <v>0</v>
      </c>
      <c r="I20544">
        <v>0</v>
      </c>
      <c r="J20544">
        <v>0</v>
      </c>
      <c r="K20544" t="s">
        <v>79203</v>
      </c>
    </row>
    <row r="20545" spans="1:11" x14ac:dyDescent="0.3">
      <c r="A20545" t="s">
        <v>79204</v>
      </c>
      <c r="B20545" t="s">
        <v>79205</v>
      </c>
      <c r="C20545" t="s">
        <v>13</v>
      </c>
      <c r="D20545" t="s">
        <v>79206</v>
      </c>
      <c r="E20545" t="s">
        <v>76370</v>
      </c>
      <c r="F20545" t="s">
        <v>16</v>
      </c>
      <c r="G20545" t="s">
        <v>3120</v>
      </c>
      <c r="H20545">
        <v>0</v>
      </c>
      <c r="I20545">
        <v>0</v>
      </c>
      <c r="J20545">
        <v>0</v>
      </c>
      <c r="K20545" t="s">
        <v>79207</v>
      </c>
    </row>
    <row r="20546" spans="1:11" x14ac:dyDescent="0.3">
      <c r="A20546" t="s">
        <v>79208</v>
      </c>
      <c r="B20546" t="s">
        <v>79209</v>
      </c>
      <c r="C20546" t="s">
        <v>13</v>
      </c>
      <c r="D20546" t="s">
        <v>79210</v>
      </c>
      <c r="E20546" t="s">
        <v>76370</v>
      </c>
      <c r="F20546" t="s">
        <v>16</v>
      </c>
      <c r="G20546" t="s">
        <v>13539</v>
      </c>
      <c r="H20546">
        <v>0</v>
      </c>
      <c r="I20546">
        <v>0</v>
      </c>
      <c r="J20546">
        <v>0</v>
      </c>
      <c r="K20546" t="s">
        <v>79211</v>
      </c>
    </row>
    <row r="20547" spans="1:11" x14ac:dyDescent="0.3">
      <c r="A20547" t="s">
        <v>79212</v>
      </c>
      <c r="B20547" t="s">
        <v>79213</v>
      </c>
      <c r="C20547" t="s">
        <v>13</v>
      </c>
      <c r="D20547" t="s">
        <v>79214</v>
      </c>
      <c r="E20547" t="s">
        <v>76370</v>
      </c>
      <c r="F20547" t="s">
        <v>16</v>
      </c>
      <c r="G20547" t="s">
        <v>7717</v>
      </c>
      <c r="H20547">
        <v>0</v>
      </c>
      <c r="I20547">
        <v>0</v>
      </c>
      <c r="J20547">
        <v>0</v>
      </c>
      <c r="K20547" t="s">
        <v>79215</v>
      </c>
    </row>
    <row r="20548" spans="1:11" x14ac:dyDescent="0.3">
      <c r="A20548" t="s">
        <v>79216</v>
      </c>
      <c r="B20548" t="s">
        <v>79217</v>
      </c>
      <c r="C20548" t="s">
        <v>13</v>
      </c>
      <c r="D20548" t="s">
        <v>79218</v>
      </c>
      <c r="E20548" t="s">
        <v>76370</v>
      </c>
      <c r="F20548" t="s">
        <v>16</v>
      </c>
      <c r="G20548" t="s">
        <v>1488</v>
      </c>
      <c r="H20548">
        <v>0</v>
      </c>
      <c r="I20548">
        <v>0</v>
      </c>
      <c r="J20548">
        <v>0</v>
      </c>
      <c r="K20548" t="s">
        <v>79219</v>
      </c>
    </row>
    <row r="20549" spans="1:11" x14ac:dyDescent="0.3">
      <c r="A20549" t="s">
        <v>79220</v>
      </c>
      <c r="B20549" t="s">
        <v>79221</v>
      </c>
      <c r="C20549" t="s">
        <v>13</v>
      </c>
      <c r="D20549" t="s">
        <v>79222</v>
      </c>
      <c r="E20549" t="s">
        <v>76370</v>
      </c>
      <c r="F20549" t="s">
        <v>16</v>
      </c>
      <c r="G20549" t="s">
        <v>5069</v>
      </c>
      <c r="H20549">
        <v>0</v>
      </c>
      <c r="I20549">
        <v>0</v>
      </c>
      <c r="J20549">
        <v>0</v>
      </c>
      <c r="K20549" t="s">
        <v>79223</v>
      </c>
    </row>
    <row r="20550" spans="1:11" x14ac:dyDescent="0.3">
      <c r="A20550" t="s">
        <v>79224</v>
      </c>
      <c r="B20550" t="s">
        <v>79225</v>
      </c>
      <c r="C20550" t="s">
        <v>13</v>
      </c>
      <c r="D20550" t="s">
        <v>79226</v>
      </c>
      <c r="E20550" t="s">
        <v>76370</v>
      </c>
      <c r="F20550" t="s">
        <v>16</v>
      </c>
      <c r="G20550" t="s">
        <v>21602</v>
      </c>
      <c r="H20550">
        <v>0</v>
      </c>
      <c r="I20550">
        <v>0</v>
      </c>
      <c r="J20550">
        <v>0</v>
      </c>
      <c r="K20550" t="s">
        <v>79227</v>
      </c>
    </row>
    <row r="20551" spans="1:11" x14ac:dyDescent="0.3">
      <c r="A20551" t="s">
        <v>79228</v>
      </c>
      <c r="B20551" t="s">
        <v>79229</v>
      </c>
      <c r="C20551" t="s">
        <v>13</v>
      </c>
      <c r="D20551" t="s">
        <v>79230</v>
      </c>
      <c r="E20551" t="s">
        <v>76370</v>
      </c>
      <c r="F20551" t="s">
        <v>16</v>
      </c>
      <c r="G20551" t="s">
        <v>4960</v>
      </c>
      <c r="H20551">
        <v>0</v>
      </c>
      <c r="I20551">
        <v>0</v>
      </c>
      <c r="J20551">
        <v>0</v>
      </c>
      <c r="K20551" t="s">
        <v>79231</v>
      </c>
    </row>
    <row r="20552" spans="1:11" x14ac:dyDescent="0.3">
      <c r="A20552" t="s">
        <v>79232</v>
      </c>
      <c r="B20552" t="s">
        <v>79233</v>
      </c>
      <c r="C20552" t="s">
        <v>13</v>
      </c>
      <c r="D20552" t="s">
        <v>79234</v>
      </c>
      <c r="E20552" t="s">
        <v>76370</v>
      </c>
      <c r="F20552" t="s">
        <v>16</v>
      </c>
      <c r="G20552" t="s">
        <v>7763</v>
      </c>
      <c r="H20552">
        <v>0</v>
      </c>
      <c r="I20552">
        <v>0</v>
      </c>
      <c r="J20552">
        <v>0</v>
      </c>
      <c r="K20552" t="s">
        <v>79235</v>
      </c>
    </row>
    <row r="20553" spans="1:11" x14ac:dyDescent="0.3">
      <c r="A20553" t="s">
        <v>79236</v>
      </c>
      <c r="B20553" t="s">
        <v>79237</v>
      </c>
      <c r="C20553" t="s">
        <v>13</v>
      </c>
      <c r="D20553" t="s">
        <v>79238</v>
      </c>
      <c r="E20553" t="s">
        <v>76370</v>
      </c>
      <c r="F20553" t="s">
        <v>16</v>
      </c>
      <c r="G20553" t="s">
        <v>18001</v>
      </c>
      <c r="H20553">
        <v>0</v>
      </c>
      <c r="I20553">
        <v>0</v>
      </c>
      <c r="J20553">
        <v>0</v>
      </c>
      <c r="K20553" t="s">
        <v>79239</v>
      </c>
    </row>
    <row r="20554" spans="1:11" x14ac:dyDescent="0.3">
      <c r="A20554" t="s">
        <v>79240</v>
      </c>
      <c r="B20554" t="s">
        <v>79241</v>
      </c>
      <c r="C20554" t="s">
        <v>13</v>
      </c>
      <c r="D20554" t="s">
        <v>79242</v>
      </c>
      <c r="E20554" t="s">
        <v>76370</v>
      </c>
      <c r="F20554" t="s">
        <v>16</v>
      </c>
      <c r="G20554" t="s">
        <v>1869</v>
      </c>
      <c r="H20554">
        <v>0</v>
      </c>
      <c r="I20554">
        <v>0</v>
      </c>
      <c r="J20554">
        <v>0</v>
      </c>
      <c r="K20554" t="s">
        <v>79243</v>
      </c>
    </row>
    <row r="20555" spans="1:11" x14ac:dyDescent="0.3">
      <c r="A20555" t="s">
        <v>79244</v>
      </c>
      <c r="B20555" t="s">
        <v>79245</v>
      </c>
      <c r="C20555" t="s">
        <v>558</v>
      </c>
      <c r="D20555" t="s">
        <v>79246</v>
      </c>
      <c r="E20555" t="s">
        <v>1692</v>
      </c>
      <c r="F20555" t="s">
        <v>18822</v>
      </c>
      <c r="G20555" t="s">
        <v>42</v>
      </c>
      <c r="H20555">
        <v>0</v>
      </c>
      <c r="I20555">
        <v>0</v>
      </c>
      <c r="J20555">
        <v>0</v>
      </c>
      <c r="K20555" t="s">
        <v>79247</v>
      </c>
    </row>
    <row r="20556" spans="1:11" x14ac:dyDescent="0.3">
      <c r="A20556" t="s">
        <v>79248</v>
      </c>
      <c r="C20556" t="s">
        <v>13</v>
      </c>
      <c r="D20556" t="s">
        <v>79249</v>
      </c>
      <c r="E20556" t="s">
        <v>76370</v>
      </c>
      <c r="F20556" t="s">
        <v>16</v>
      </c>
      <c r="G20556" t="s">
        <v>11144</v>
      </c>
      <c r="H20556">
        <v>0</v>
      </c>
      <c r="I20556">
        <v>0</v>
      </c>
      <c r="J20556">
        <v>0</v>
      </c>
      <c r="K20556" t="s">
        <v>79250</v>
      </c>
    </row>
    <row r="20557" spans="1:11" x14ac:dyDescent="0.3">
      <c r="A20557" t="s">
        <v>79251</v>
      </c>
      <c r="B20557" t="s">
        <v>79252</v>
      </c>
      <c r="C20557" t="s">
        <v>13</v>
      </c>
      <c r="D20557" t="s">
        <v>79253</v>
      </c>
      <c r="E20557" t="s">
        <v>76370</v>
      </c>
      <c r="F20557" t="s">
        <v>16</v>
      </c>
      <c r="G20557" t="s">
        <v>16240</v>
      </c>
      <c r="H20557">
        <v>0</v>
      </c>
      <c r="I20557">
        <v>0</v>
      </c>
      <c r="J20557">
        <v>0</v>
      </c>
      <c r="K20557" t="s">
        <v>79254</v>
      </c>
    </row>
    <row r="20558" spans="1:11" x14ac:dyDescent="0.3">
      <c r="A20558" t="s">
        <v>79255</v>
      </c>
      <c r="B20558" t="s">
        <v>79256</v>
      </c>
      <c r="C20558" t="s">
        <v>13</v>
      </c>
      <c r="D20558" t="s">
        <v>79257</v>
      </c>
      <c r="E20558" t="s">
        <v>76370</v>
      </c>
      <c r="F20558" t="s">
        <v>16</v>
      </c>
      <c r="G20558" t="s">
        <v>13213</v>
      </c>
      <c r="H20558">
        <v>0</v>
      </c>
      <c r="I20558">
        <v>0</v>
      </c>
      <c r="J20558">
        <v>0</v>
      </c>
      <c r="K20558" t="s">
        <v>79258</v>
      </c>
    </row>
    <row r="20559" spans="1:11" x14ac:dyDescent="0.3">
      <c r="A20559" t="s">
        <v>79259</v>
      </c>
      <c r="B20559" t="s">
        <v>79260</v>
      </c>
      <c r="C20559" t="s">
        <v>13</v>
      </c>
      <c r="D20559" t="s">
        <v>79261</v>
      </c>
      <c r="E20559" t="s">
        <v>76370</v>
      </c>
      <c r="F20559" t="s">
        <v>14582</v>
      </c>
      <c r="G20559" t="s">
        <v>42</v>
      </c>
      <c r="H20559">
        <v>0</v>
      </c>
      <c r="I20559">
        <v>0</v>
      </c>
      <c r="J20559">
        <v>0</v>
      </c>
      <c r="K20559" t="s">
        <v>79262</v>
      </c>
    </row>
    <row r="20560" spans="1:11" x14ac:dyDescent="0.3">
      <c r="A20560" t="s">
        <v>79263</v>
      </c>
      <c r="B20560" t="s">
        <v>79264</v>
      </c>
      <c r="C20560" t="s">
        <v>13</v>
      </c>
      <c r="D20560" t="s">
        <v>79265</v>
      </c>
      <c r="E20560" t="s">
        <v>76370</v>
      </c>
      <c r="F20560" t="s">
        <v>2914</v>
      </c>
      <c r="G20560" t="s">
        <v>42</v>
      </c>
      <c r="H20560">
        <v>0</v>
      </c>
      <c r="I20560">
        <v>0</v>
      </c>
      <c r="J20560">
        <v>0</v>
      </c>
      <c r="K20560" t="s">
        <v>79266</v>
      </c>
    </row>
    <row r="20561" spans="1:11" x14ac:dyDescent="0.3">
      <c r="A20561" t="s">
        <v>79267</v>
      </c>
      <c r="B20561" t="s">
        <v>79268</v>
      </c>
      <c r="C20561" t="s">
        <v>13</v>
      </c>
      <c r="D20561" t="s">
        <v>79269</v>
      </c>
      <c r="E20561" t="s">
        <v>76370</v>
      </c>
      <c r="F20561" t="s">
        <v>1123</v>
      </c>
      <c r="G20561" t="s">
        <v>2586</v>
      </c>
      <c r="H20561">
        <v>0</v>
      </c>
      <c r="I20561">
        <v>0</v>
      </c>
      <c r="J20561">
        <v>0</v>
      </c>
      <c r="K20561" t="s">
        <v>79270</v>
      </c>
    </row>
    <row r="20562" spans="1:11" x14ac:dyDescent="0.3">
      <c r="A20562" t="s">
        <v>79271</v>
      </c>
      <c r="B20562" t="s">
        <v>79272</v>
      </c>
      <c r="C20562" t="s">
        <v>20</v>
      </c>
      <c r="D20562" t="s">
        <v>79273</v>
      </c>
      <c r="E20562" t="s">
        <v>71202</v>
      </c>
      <c r="F20562" t="s">
        <v>3484</v>
      </c>
      <c r="G20562" t="s">
        <v>42</v>
      </c>
      <c r="H20562">
        <v>0</v>
      </c>
      <c r="I20562">
        <v>0</v>
      </c>
      <c r="J20562">
        <v>0</v>
      </c>
      <c r="K20562" t="s">
        <v>79274</v>
      </c>
    </row>
    <row r="20563" spans="1:11" x14ac:dyDescent="0.3">
      <c r="A20563" t="s">
        <v>79275</v>
      </c>
      <c r="B20563" t="s">
        <v>79276</v>
      </c>
      <c r="C20563" t="s">
        <v>13</v>
      </c>
      <c r="D20563" t="s">
        <v>79277</v>
      </c>
      <c r="E20563" t="s">
        <v>76370</v>
      </c>
      <c r="F20563" t="s">
        <v>631</v>
      </c>
      <c r="G20563" t="s">
        <v>42</v>
      </c>
      <c r="H20563">
        <v>0</v>
      </c>
      <c r="I20563">
        <v>0</v>
      </c>
      <c r="J20563">
        <v>0</v>
      </c>
      <c r="K20563" t="s">
        <v>79278</v>
      </c>
    </row>
    <row r="20564" spans="1:11" x14ac:dyDescent="0.3">
      <c r="A20564" t="s">
        <v>79279</v>
      </c>
      <c r="B20564" t="s">
        <v>79280</v>
      </c>
      <c r="C20564" t="s">
        <v>13</v>
      </c>
      <c r="D20564" t="s">
        <v>79281</v>
      </c>
      <c r="E20564" t="s">
        <v>76370</v>
      </c>
      <c r="F20564" t="s">
        <v>16</v>
      </c>
      <c r="G20564" t="s">
        <v>3186</v>
      </c>
      <c r="H20564">
        <v>0</v>
      </c>
      <c r="I20564">
        <v>0</v>
      </c>
      <c r="J20564">
        <v>0</v>
      </c>
      <c r="K20564" t="s">
        <v>79282</v>
      </c>
    </row>
    <row r="20565" spans="1:11" x14ac:dyDescent="0.3">
      <c r="A20565" t="s">
        <v>79283</v>
      </c>
      <c r="B20565" t="s">
        <v>79284</v>
      </c>
      <c r="C20565" t="s">
        <v>13</v>
      </c>
      <c r="D20565" t="s">
        <v>79285</v>
      </c>
      <c r="E20565" t="s">
        <v>76370</v>
      </c>
      <c r="F20565" t="s">
        <v>16</v>
      </c>
      <c r="G20565" t="s">
        <v>3103</v>
      </c>
      <c r="H20565">
        <v>0</v>
      </c>
      <c r="I20565">
        <v>0</v>
      </c>
      <c r="J20565">
        <v>0</v>
      </c>
      <c r="K20565" t="s">
        <v>79286</v>
      </c>
    </row>
    <row r="20566" spans="1:11" x14ac:dyDescent="0.3">
      <c r="A20566" t="s">
        <v>79287</v>
      </c>
      <c r="B20566" t="s">
        <v>79288</v>
      </c>
      <c r="C20566" t="s">
        <v>13</v>
      </c>
      <c r="D20566" t="s">
        <v>79289</v>
      </c>
      <c r="E20566" t="s">
        <v>76370</v>
      </c>
      <c r="F20566" t="s">
        <v>16</v>
      </c>
      <c r="G20566" t="s">
        <v>16097</v>
      </c>
      <c r="H20566">
        <v>0</v>
      </c>
      <c r="I20566">
        <v>0</v>
      </c>
      <c r="J20566">
        <v>0</v>
      </c>
      <c r="K20566" t="s">
        <v>79290</v>
      </c>
    </row>
    <row r="20567" spans="1:11" x14ac:dyDescent="0.3">
      <c r="A20567" t="s">
        <v>79291</v>
      </c>
      <c r="C20567" t="s">
        <v>13</v>
      </c>
      <c r="D20567" t="s">
        <v>79292</v>
      </c>
      <c r="E20567" t="s">
        <v>76370</v>
      </c>
      <c r="F20567" t="s">
        <v>16</v>
      </c>
      <c r="G20567" t="s">
        <v>38859</v>
      </c>
      <c r="H20567">
        <v>0</v>
      </c>
      <c r="I20567">
        <v>0</v>
      </c>
      <c r="J20567">
        <v>0</v>
      </c>
      <c r="K20567" t="s">
        <v>79293</v>
      </c>
    </row>
    <row r="20568" spans="1:11" x14ac:dyDescent="0.3">
      <c r="A20568" t="s">
        <v>79294</v>
      </c>
      <c r="B20568" t="s">
        <v>79295</v>
      </c>
      <c r="C20568" t="s">
        <v>13</v>
      </c>
      <c r="D20568" t="s">
        <v>79296</v>
      </c>
      <c r="E20568" t="s">
        <v>76370</v>
      </c>
      <c r="F20568" t="s">
        <v>16</v>
      </c>
      <c r="G20568" t="s">
        <v>13213</v>
      </c>
      <c r="H20568">
        <v>0</v>
      </c>
      <c r="I20568">
        <v>0</v>
      </c>
      <c r="J20568">
        <v>0</v>
      </c>
      <c r="K20568" t="s">
        <v>79297</v>
      </c>
    </row>
    <row r="20569" spans="1:11" x14ac:dyDescent="0.3">
      <c r="A20569" t="s">
        <v>79298</v>
      </c>
      <c r="B20569" t="s">
        <v>79299</v>
      </c>
      <c r="C20569" t="s">
        <v>13</v>
      </c>
      <c r="D20569" t="s">
        <v>79300</v>
      </c>
      <c r="E20569" t="s">
        <v>76370</v>
      </c>
      <c r="F20569" t="s">
        <v>16</v>
      </c>
      <c r="G20569" t="s">
        <v>31753</v>
      </c>
      <c r="H20569">
        <v>0</v>
      </c>
      <c r="I20569">
        <v>0</v>
      </c>
      <c r="J20569">
        <v>0</v>
      </c>
      <c r="K20569" t="s">
        <v>79301</v>
      </c>
    </row>
    <row r="20570" spans="1:11" x14ac:dyDescent="0.3">
      <c r="A20570" t="s">
        <v>79302</v>
      </c>
      <c r="C20570" t="s">
        <v>20</v>
      </c>
      <c r="D20570" t="s">
        <v>79303</v>
      </c>
      <c r="E20570" t="s">
        <v>71202</v>
      </c>
      <c r="F20570" t="s">
        <v>417</v>
      </c>
      <c r="G20570" t="s">
        <v>42</v>
      </c>
      <c r="H20570">
        <v>0</v>
      </c>
      <c r="I20570">
        <v>0</v>
      </c>
      <c r="J20570">
        <v>0</v>
      </c>
      <c r="K20570" t="s">
        <v>79304</v>
      </c>
    </row>
    <row r="20571" spans="1:11" x14ac:dyDescent="0.3">
      <c r="A20571" t="s">
        <v>79305</v>
      </c>
      <c r="B20571" t="s">
        <v>79306</v>
      </c>
      <c r="C20571" t="s">
        <v>13</v>
      </c>
      <c r="D20571" t="s">
        <v>79307</v>
      </c>
      <c r="E20571" t="s">
        <v>76370</v>
      </c>
      <c r="F20571" t="s">
        <v>16465</v>
      </c>
      <c r="G20571" t="s">
        <v>42</v>
      </c>
      <c r="H20571">
        <v>0</v>
      </c>
      <c r="I20571">
        <v>0</v>
      </c>
      <c r="J20571">
        <v>0</v>
      </c>
      <c r="K20571" t="s">
        <v>79308</v>
      </c>
    </row>
    <row r="20572" spans="1:11" x14ac:dyDescent="0.3">
      <c r="A20572" t="s">
        <v>79309</v>
      </c>
      <c r="C20572" t="s">
        <v>13</v>
      </c>
      <c r="D20572" t="s">
        <v>79310</v>
      </c>
      <c r="E20572" t="s">
        <v>76370</v>
      </c>
      <c r="F20572" t="s">
        <v>16</v>
      </c>
      <c r="G20572" t="s">
        <v>15631</v>
      </c>
      <c r="H20572">
        <v>0</v>
      </c>
      <c r="I20572">
        <v>0</v>
      </c>
      <c r="J20572">
        <v>0</v>
      </c>
      <c r="K20572" t="s">
        <v>79311</v>
      </c>
    </row>
    <row r="20573" spans="1:11" x14ac:dyDescent="0.3">
      <c r="A20573" t="s">
        <v>79312</v>
      </c>
      <c r="C20573" t="s">
        <v>13</v>
      </c>
      <c r="D20573" t="s">
        <v>79313</v>
      </c>
      <c r="E20573" t="s">
        <v>76370</v>
      </c>
      <c r="F20573" t="s">
        <v>9405</v>
      </c>
      <c r="G20573" t="s">
        <v>42</v>
      </c>
      <c r="H20573">
        <v>0</v>
      </c>
      <c r="I20573">
        <v>0</v>
      </c>
      <c r="J20573">
        <v>0</v>
      </c>
      <c r="K20573" t="s">
        <v>79314</v>
      </c>
    </row>
    <row r="20574" spans="1:11" x14ac:dyDescent="0.3">
      <c r="A20574" t="s">
        <v>79315</v>
      </c>
      <c r="B20574" t="s">
        <v>79316</v>
      </c>
      <c r="C20574" t="s">
        <v>13</v>
      </c>
      <c r="D20574" t="s">
        <v>79317</v>
      </c>
      <c r="E20574" t="s">
        <v>76370</v>
      </c>
      <c r="F20574" t="s">
        <v>1670</v>
      </c>
      <c r="G20574" t="s">
        <v>42</v>
      </c>
      <c r="H20574">
        <v>0</v>
      </c>
      <c r="I20574">
        <v>0</v>
      </c>
      <c r="J20574">
        <v>0</v>
      </c>
      <c r="K20574" t="s">
        <v>79318</v>
      </c>
    </row>
    <row r="20575" spans="1:11" x14ac:dyDescent="0.3">
      <c r="A20575" t="s">
        <v>79319</v>
      </c>
      <c r="B20575" t="s">
        <v>79320</v>
      </c>
      <c r="C20575" t="s">
        <v>27</v>
      </c>
      <c r="D20575" t="s">
        <v>79321</v>
      </c>
      <c r="E20575" t="s">
        <v>29</v>
      </c>
      <c r="F20575" t="s">
        <v>41</v>
      </c>
      <c r="G20575" t="s">
        <v>42</v>
      </c>
      <c r="H20575">
        <v>0</v>
      </c>
      <c r="I20575">
        <v>0</v>
      </c>
      <c r="J20575">
        <v>0</v>
      </c>
      <c r="K20575" t="s">
        <v>79322</v>
      </c>
    </row>
    <row r="20576" spans="1:11" x14ac:dyDescent="0.3">
      <c r="A20576" t="s">
        <v>79323</v>
      </c>
      <c r="B20576" t="s">
        <v>79324</v>
      </c>
      <c r="C20576" t="s">
        <v>558</v>
      </c>
      <c r="D20576" t="s">
        <v>79325</v>
      </c>
      <c r="E20576" t="s">
        <v>1692</v>
      </c>
      <c r="F20576" t="s">
        <v>15971</v>
      </c>
      <c r="G20576" t="s">
        <v>42</v>
      </c>
      <c r="H20576">
        <v>0</v>
      </c>
      <c r="I20576">
        <v>0</v>
      </c>
      <c r="J20576">
        <v>0</v>
      </c>
      <c r="K20576" t="s">
        <v>79326</v>
      </c>
    </row>
    <row r="20577" spans="1:11" x14ac:dyDescent="0.3">
      <c r="A20577" t="s">
        <v>79327</v>
      </c>
      <c r="B20577" t="s">
        <v>79328</v>
      </c>
      <c r="C20577" t="s">
        <v>27</v>
      </c>
      <c r="D20577" t="s">
        <v>79329</v>
      </c>
      <c r="E20577" t="s">
        <v>29</v>
      </c>
      <c r="F20577" t="s">
        <v>41</v>
      </c>
      <c r="G20577" t="s">
        <v>42</v>
      </c>
      <c r="H20577">
        <v>0</v>
      </c>
      <c r="I20577">
        <v>0</v>
      </c>
      <c r="J20577">
        <v>0</v>
      </c>
      <c r="K20577" t="s">
        <v>79330</v>
      </c>
    </row>
    <row r="20578" spans="1:11" x14ac:dyDescent="0.3">
      <c r="A20578" t="s">
        <v>79331</v>
      </c>
      <c r="C20578" t="s">
        <v>27</v>
      </c>
      <c r="D20578" t="s">
        <v>79332</v>
      </c>
      <c r="E20578" t="s">
        <v>29</v>
      </c>
      <c r="F20578" t="s">
        <v>41</v>
      </c>
      <c r="G20578" t="s">
        <v>42</v>
      </c>
      <c r="H20578">
        <v>0</v>
      </c>
      <c r="I20578">
        <v>0</v>
      </c>
      <c r="J20578">
        <v>0</v>
      </c>
      <c r="K20578" t="s">
        <v>79333</v>
      </c>
    </row>
    <row r="20579" spans="1:11" x14ac:dyDescent="0.3">
      <c r="A20579" t="s">
        <v>79334</v>
      </c>
      <c r="B20579" t="s">
        <v>79335</v>
      </c>
      <c r="C20579" t="s">
        <v>147</v>
      </c>
      <c r="D20579" t="s">
        <v>79336</v>
      </c>
      <c r="E20579" t="s">
        <v>76393</v>
      </c>
      <c r="F20579" t="s">
        <v>2795</v>
      </c>
      <c r="G20579" t="s">
        <v>42</v>
      </c>
      <c r="H20579">
        <v>0</v>
      </c>
      <c r="I20579">
        <v>0</v>
      </c>
      <c r="J20579">
        <v>0</v>
      </c>
      <c r="K20579" t="s">
        <v>79337</v>
      </c>
    </row>
    <row r="20580" spans="1:11" x14ac:dyDescent="0.3">
      <c r="A20580" t="s">
        <v>79338</v>
      </c>
      <c r="C20580" t="s">
        <v>558</v>
      </c>
      <c r="D20580" t="s">
        <v>79339</v>
      </c>
      <c r="E20580" t="s">
        <v>895</v>
      </c>
      <c r="F20580" t="s">
        <v>6657</v>
      </c>
      <c r="G20580" t="s">
        <v>54177</v>
      </c>
      <c r="H20580">
        <v>0</v>
      </c>
      <c r="I20580">
        <v>0</v>
      </c>
      <c r="J20580">
        <v>0</v>
      </c>
      <c r="K20580" t="s">
        <v>79340</v>
      </c>
    </row>
    <row r="20581" spans="1:11" x14ac:dyDescent="0.3">
      <c r="A20581" t="s">
        <v>79341</v>
      </c>
      <c r="B20581" t="s">
        <v>79342</v>
      </c>
      <c r="C20581" t="s">
        <v>13</v>
      </c>
      <c r="D20581" t="s">
        <v>79343</v>
      </c>
      <c r="E20581" t="s">
        <v>76370</v>
      </c>
      <c r="F20581" t="s">
        <v>16</v>
      </c>
      <c r="G20581" t="s">
        <v>11985</v>
      </c>
      <c r="H20581">
        <v>0</v>
      </c>
      <c r="I20581">
        <v>0</v>
      </c>
      <c r="J20581">
        <v>0</v>
      </c>
      <c r="K20581" t="s">
        <v>79344</v>
      </c>
    </row>
    <row r="20582" spans="1:11" x14ac:dyDescent="0.3">
      <c r="A20582" t="s">
        <v>79345</v>
      </c>
      <c r="B20582" t="s">
        <v>79346</v>
      </c>
      <c r="C20582" t="s">
        <v>13</v>
      </c>
      <c r="D20582" t="s">
        <v>79347</v>
      </c>
      <c r="E20582" t="s">
        <v>76370</v>
      </c>
      <c r="F20582" t="s">
        <v>16</v>
      </c>
      <c r="G20582" t="s">
        <v>18718</v>
      </c>
      <c r="H20582">
        <v>0</v>
      </c>
      <c r="I20582">
        <v>0</v>
      </c>
      <c r="J20582">
        <v>0</v>
      </c>
      <c r="K20582" t="s">
        <v>79348</v>
      </c>
    </row>
    <row r="20583" spans="1:11" x14ac:dyDescent="0.3">
      <c r="A20583" t="s">
        <v>79349</v>
      </c>
      <c r="B20583" t="s">
        <v>79350</v>
      </c>
      <c r="C20583" t="s">
        <v>13</v>
      </c>
      <c r="D20583" t="s">
        <v>79351</v>
      </c>
      <c r="E20583" t="s">
        <v>76370</v>
      </c>
      <c r="F20583" t="s">
        <v>16</v>
      </c>
      <c r="G20583" t="s">
        <v>3039</v>
      </c>
      <c r="H20583">
        <v>0</v>
      </c>
      <c r="I20583">
        <v>0</v>
      </c>
      <c r="J20583">
        <v>0</v>
      </c>
      <c r="K20583" t="s">
        <v>79352</v>
      </c>
    </row>
    <row r="20584" spans="1:11" x14ac:dyDescent="0.3">
      <c r="A20584" t="s">
        <v>79353</v>
      </c>
      <c r="B20584" t="s">
        <v>79354</v>
      </c>
      <c r="C20584" t="s">
        <v>13</v>
      </c>
      <c r="D20584" t="s">
        <v>79355</v>
      </c>
      <c r="E20584" t="s">
        <v>76370</v>
      </c>
      <c r="F20584" t="s">
        <v>16</v>
      </c>
      <c r="G20584" t="s">
        <v>7236</v>
      </c>
      <c r="H20584">
        <v>0</v>
      </c>
      <c r="I20584">
        <v>0</v>
      </c>
      <c r="J20584">
        <v>0</v>
      </c>
      <c r="K20584" t="s">
        <v>79356</v>
      </c>
    </row>
    <row r="20585" spans="1:11" x14ac:dyDescent="0.3">
      <c r="A20585" t="s">
        <v>79357</v>
      </c>
      <c r="C20585" t="s">
        <v>27</v>
      </c>
      <c r="D20585" t="s">
        <v>79358</v>
      </c>
      <c r="E20585" t="s">
        <v>29</v>
      </c>
      <c r="F20585" t="s">
        <v>41</v>
      </c>
      <c r="G20585" t="s">
        <v>42</v>
      </c>
      <c r="H20585">
        <v>0</v>
      </c>
      <c r="I20585">
        <v>0</v>
      </c>
      <c r="J20585">
        <v>0</v>
      </c>
      <c r="K20585" t="s">
        <v>79359</v>
      </c>
    </row>
    <row r="20586" spans="1:11" x14ac:dyDescent="0.3">
      <c r="A20586" t="s">
        <v>79360</v>
      </c>
      <c r="C20586" t="s">
        <v>20</v>
      </c>
      <c r="D20586" t="s">
        <v>79361</v>
      </c>
      <c r="E20586" t="s">
        <v>71202</v>
      </c>
      <c r="F20586" t="s">
        <v>16</v>
      </c>
      <c r="G20586" t="s">
        <v>42</v>
      </c>
      <c r="H20586">
        <v>0</v>
      </c>
      <c r="I20586">
        <v>0</v>
      </c>
      <c r="J20586">
        <v>0</v>
      </c>
      <c r="K20586" t="s">
        <v>79362</v>
      </c>
    </row>
    <row r="20587" spans="1:11" x14ac:dyDescent="0.3">
      <c r="A20587" t="s">
        <v>79363</v>
      </c>
      <c r="B20587" t="s">
        <v>79364</v>
      </c>
      <c r="C20587" t="s">
        <v>20</v>
      </c>
      <c r="D20587" t="s">
        <v>79365</v>
      </c>
      <c r="E20587" t="s">
        <v>71202</v>
      </c>
      <c r="F20587" t="s">
        <v>14508</v>
      </c>
      <c r="G20587" t="s">
        <v>3422</v>
      </c>
      <c r="H20587">
        <v>0</v>
      </c>
      <c r="I20587">
        <v>0</v>
      </c>
      <c r="J20587">
        <v>0</v>
      </c>
      <c r="K20587" t="s">
        <v>79366</v>
      </c>
    </row>
    <row r="20588" spans="1:11" x14ac:dyDescent="0.3">
      <c r="A20588" t="s">
        <v>79367</v>
      </c>
      <c r="B20588" t="s">
        <v>79368</v>
      </c>
      <c r="C20588" t="s">
        <v>20</v>
      </c>
      <c r="D20588" t="s">
        <v>79369</v>
      </c>
      <c r="E20588" t="s">
        <v>71202</v>
      </c>
      <c r="F20588" t="s">
        <v>16</v>
      </c>
      <c r="G20588" t="s">
        <v>9124</v>
      </c>
      <c r="H20588">
        <v>0</v>
      </c>
      <c r="I20588">
        <v>0</v>
      </c>
      <c r="J20588">
        <v>0</v>
      </c>
      <c r="K20588" t="s">
        <v>79370</v>
      </c>
    </row>
    <row r="20589" spans="1:11" x14ac:dyDescent="0.3">
      <c r="A20589" t="s">
        <v>79371</v>
      </c>
      <c r="B20589" t="s">
        <v>79372</v>
      </c>
      <c r="C20589" t="s">
        <v>20</v>
      </c>
      <c r="D20589" t="s">
        <v>79373</v>
      </c>
      <c r="E20589" t="s">
        <v>71202</v>
      </c>
      <c r="F20589" t="s">
        <v>16</v>
      </c>
      <c r="G20589" t="s">
        <v>13128</v>
      </c>
      <c r="H20589">
        <v>0</v>
      </c>
      <c r="I20589">
        <v>0</v>
      </c>
      <c r="J20589">
        <v>0</v>
      </c>
      <c r="K20589" t="s">
        <v>79374</v>
      </c>
    </row>
    <row r="20590" spans="1:11" x14ac:dyDescent="0.3">
      <c r="A20590" t="s">
        <v>79375</v>
      </c>
      <c r="B20590" t="s">
        <v>79376</v>
      </c>
      <c r="C20590" t="s">
        <v>20</v>
      </c>
      <c r="D20590" t="s">
        <v>79377</v>
      </c>
      <c r="E20590" t="s">
        <v>71202</v>
      </c>
      <c r="F20590" t="s">
        <v>16</v>
      </c>
      <c r="G20590" t="s">
        <v>1162</v>
      </c>
      <c r="H20590">
        <v>0</v>
      </c>
      <c r="I20590">
        <v>0</v>
      </c>
      <c r="J20590">
        <v>0</v>
      </c>
      <c r="K20590" t="s">
        <v>79378</v>
      </c>
    </row>
    <row r="20591" spans="1:11" x14ac:dyDescent="0.3">
      <c r="A20591" t="s">
        <v>79379</v>
      </c>
      <c r="B20591" t="s">
        <v>79380</v>
      </c>
      <c r="C20591" t="s">
        <v>20</v>
      </c>
      <c r="D20591" t="s">
        <v>79381</v>
      </c>
      <c r="E20591" t="s">
        <v>71202</v>
      </c>
      <c r="F20591" t="s">
        <v>16</v>
      </c>
      <c r="G20591" t="s">
        <v>45454</v>
      </c>
      <c r="H20591">
        <v>0</v>
      </c>
      <c r="I20591">
        <v>0</v>
      </c>
      <c r="J20591">
        <v>0</v>
      </c>
      <c r="K20591" t="s">
        <v>79382</v>
      </c>
    </row>
    <row r="20592" spans="1:11" x14ac:dyDescent="0.3">
      <c r="A20592" t="s">
        <v>79383</v>
      </c>
      <c r="B20592" t="s">
        <v>79384</v>
      </c>
      <c r="C20592" t="s">
        <v>558</v>
      </c>
      <c r="D20592" t="s">
        <v>79385</v>
      </c>
      <c r="E20592" t="s">
        <v>1692</v>
      </c>
      <c r="F20592" t="s">
        <v>4959</v>
      </c>
      <c r="G20592" t="s">
        <v>7904</v>
      </c>
      <c r="H20592">
        <v>0</v>
      </c>
      <c r="I20592">
        <v>0</v>
      </c>
      <c r="J20592">
        <v>0</v>
      </c>
      <c r="K20592" t="s">
        <v>79386</v>
      </c>
    </row>
    <row r="20593" spans="1:11" x14ac:dyDescent="0.3">
      <c r="A20593" t="s">
        <v>79387</v>
      </c>
      <c r="C20593" t="s">
        <v>20</v>
      </c>
      <c r="D20593" t="s">
        <v>79388</v>
      </c>
      <c r="E20593" t="s">
        <v>71202</v>
      </c>
      <c r="F20593" t="s">
        <v>5560</v>
      </c>
      <c r="G20593" t="s">
        <v>42</v>
      </c>
      <c r="H20593">
        <v>0</v>
      </c>
      <c r="I20593">
        <v>0</v>
      </c>
      <c r="J20593">
        <v>0</v>
      </c>
      <c r="K20593" t="s">
        <v>79389</v>
      </c>
    </row>
    <row r="20594" spans="1:11" x14ac:dyDescent="0.3">
      <c r="A20594" t="s">
        <v>79390</v>
      </c>
      <c r="B20594" t="s">
        <v>79391</v>
      </c>
      <c r="C20594" t="s">
        <v>20</v>
      </c>
      <c r="D20594" t="s">
        <v>79392</v>
      </c>
      <c r="E20594" t="s">
        <v>71202</v>
      </c>
      <c r="F20594" t="s">
        <v>16</v>
      </c>
      <c r="G20594" t="s">
        <v>62271</v>
      </c>
      <c r="H20594">
        <v>0</v>
      </c>
      <c r="I20594">
        <v>0</v>
      </c>
      <c r="J20594">
        <v>0</v>
      </c>
      <c r="K20594" t="s">
        <v>79393</v>
      </c>
    </row>
    <row r="20595" spans="1:11" x14ac:dyDescent="0.3">
      <c r="A20595" t="s">
        <v>79394</v>
      </c>
      <c r="B20595" t="s">
        <v>79395</v>
      </c>
      <c r="C20595" t="s">
        <v>20</v>
      </c>
      <c r="D20595" t="s">
        <v>79396</v>
      </c>
      <c r="E20595" t="s">
        <v>71202</v>
      </c>
      <c r="F20595" t="s">
        <v>11244</v>
      </c>
      <c r="G20595" t="s">
        <v>42</v>
      </c>
      <c r="H20595">
        <v>0</v>
      </c>
      <c r="I20595">
        <v>0</v>
      </c>
      <c r="J20595">
        <v>0</v>
      </c>
      <c r="K20595" t="s">
        <v>79397</v>
      </c>
    </row>
    <row r="20596" spans="1:11" x14ac:dyDescent="0.3">
      <c r="A20596" t="s">
        <v>79398</v>
      </c>
      <c r="C20596" t="s">
        <v>27</v>
      </c>
      <c r="D20596" t="s">
        <v>79399</v>
      </c>
      <c r="E20596" t="s">
        <v>29</v>
      </c>
      <c r="F20596" t="s">
        <v>41</v>
      </c>
      <c r="G20596" t="s">
        <v>42</v>
      </c>
      <c r="H20596">
        <v>0</v>
      </c>
      <c r="I20596">
        <v>0</v>
      </c>
      <c r="J20596">
        <v>0</v>
      </c>
      <c r="K20596" t="s">
        <v>79400</v>
      </c>
    </row>
    <row r="20597" spans="1:11" x14ac:dyDescent="0.3">
      <c r="A20597" t="s">
        <v>79401</v>
      </c>
      <c r="B20597" t="s">
        <v>79402</v>
      </c>
      <c r="C20597" t="s">
        <v>27</v>
      </c>
      <c r="D20597" t="s">
        <v>79403</v>
      </c>
      <c r="E20597" t="s">
        <v>29</v>
      </c>
      <c r="F20597" t="s">
        <v>41</v>
      </c>
      <c r="G20597" t="s">
        <v>42</v>
      </c>
      <c r="H20597">
        <v>0</v>
      </c>
      <c r="I20597">
        <v>0</v>
      </c>
      <c r="J20597">
        <v>0</v>
      </c>
      <c r="K20597" t="s">
        <v>79404</v>
      </c>
    </row>
    <row r="20598" spans="1:11" x14ac:dyDescent="0.3">
      <c r="A20598" t="s">
        <v>79405</v>
      </c>
      <c r="C20598" t="s">
        <v>558</v>
      </c>
      <c r="D20598" t="s">
        <v>79406</v>
      </c>
      <c r="E20598" t="s">
        <v>1692</v>
      </c>
      <c r="F20598" t="s">
        <v>16</v>
      </c>
      <c r="G20598" t="s">
        <v>269</v>
      </c>
      <c r="H20598">
        <v>0</v>
      </c>
      <c r="I20598">
        <v>0</v>
      </c>
      <c r="J20598">
        <v>0</v>
      </c>
      <c r="K20598" t="s">
        <v>79407</v>
      </c>
    </row>
    <row r="20599" spans="1:11" x14ac:dyDescent="0.3">
      <c r="A20599" t="s">
        <v>79408</v>
      </c>
      <c r="B20599" t="s">
        <v>79409</v>
      </c>
      <c r="C20599" t="s">
        <v>27</v>
      </c>
      <c r="D20599" t="s">
        <v>79410</v>
      </c>
      <c r="E20599" t="s">
        <v>29</v>
      </c>
      <c r="F20599" t="s">
        <v>41</v>
      </c>
      <c r="G20599" t="s">
        <v>42</v>
      </c>
      <c r="H20599">
        <v>0</v>
      </c>
      <c r="I20599">
        <v>0</v>
      </c>
      <c r="J20599">
        <v>0</v>
      </c>
      <c r="K20599" t="s">
        <v>79411</v>
      </c>
    </row>
    <row r="20600" spans="1:11" x14ac:dyDescent="0.3">
      <c r="A20600" t="s">
        <v>79412</v>
      </c>
      <c r="B20600" t="s">
        <v>79413</v>
      </c>
      <c r="C20600" t="s">
        <v>27</v>
      </c>
      <c r="D20600" t="s">
        <v>79414</v>
      </c>
      <c r="E20600" t="s">
        <v>29</v>
      </c>
      <c r="F20600" t="s">
        <v>41</v>
      </c>
      <c r="G20600" t="s">
        <v>42</v>
      </c>
      <c r="H20600">
        <v>0</v>
      </c>
      <c r="I20600">
        <v>0</v>
      </c>
      <c r="J20600">
        <v>0</v>
      </c>
      <c r="K20600" t="s">
        <v>79415</v>
      </c>
    </row>
    <row r="20601" spans="1:11" x14ac:dyDescent="0.3">
      <c r="A20601" t="s">
        <v>79416</v>
      </c>
      <c r="B20601" t="s">
        <v>79417</v>
      </c>
      <c r="C20601" t="s">
        <v>27</v>
      </c>
      <c r="D20601" t="s">
        <v>79418</v>
      </c>
      <c r="E20601" t="s">
        <v>29</v>
      </c>
      <c r="F20601" t="s">
        <v>41</v>
      </c>
      <c r="G20601" t="s">
        <v>42</v>
      </c>
      <c r="H20601">
        <v>0</v>
      </c>
      <c r="I20601">
        <v>0</v>
      </c>
      <c r="J20601">
        <v>0</v>
      </c>
      <c r="K20601" t="s">
        <v>79419</v>
      </c>
    </row>
    <row r="20602" spans="1:11" x14ac:dyDescent="0.3">
      <c r="A20602" t="s">
        <v>79420</v>
      </c>
      <c r="B20602" t="s">
        <v>79421</v>
      </c>
      <c r="C20602" t="s">
        <v>27</v>
      </c>
      <c r="D20602" t="e">
        <f>드럼 ②</f>
        <v>#NAME?</v>
      </c>
      <c r="E20602" t="s">
        <v>29</v>
      </c>
      <c r="F20602" t="s">
        <v>16</v>
      </c>
      <c r="G20602" t="s">
        <v>15631</v>
      </c>
      <c r="H20602">
        <v>0</v>
      </c>
      <c r="I20602">
        <v>0</v>
      </c>
      <c r="J20602">
        <v>0</v>
      </c>
      <c r="K20602" t="s">
        <v>79422</v>
      </c>
    </row>
    <row r="20603" spans="1:11" x14ac:dyDescent="0.3">
      <c r="A20603" t="s">
        <v>79423</v>
      </c>
      <c r="B20603" t="s">
        <v>79424</v>
      </c>
      <c r="C20603" t="s">
        <v>27</v>
      </c>
      <c r="D20603" t="s">
        <v>79425</v>
      </c>
      <c r="E20603" t="s">
        <v>29</v>
      </c>
      <c r="F20603" t="s">
        <v>41</v>
      </c>
      <c r="G20603" t="s">
        <v>42</v>
      </c>
      <c r="H20603">
        <v>0</v>
      </c>
      <c r="I20603">
        <v>0</v>
      </c>
      <c r="J20603">
        <v>0</v>
      </c>
      <c r="K20603" t="s">
        <v>79426</v>
      </c>
    </row>
    <row r="20604" spans="1:11" x14ac:dyDescent="0.3">
      <c r="A20604" t="s">
        <v>79427</v>
      </c>
      <c r="B20604" t="s">
        <v>79428</v>
      </c>
      <c r="C20604" t="s">
        <v>27</v>
      </c>
      <c r="D20604" t="s">
        <v>79429</v>
      </c>
      <c r="E20604" t="s">
        <v>29</v>
      </c>
      <c r="F20604" t="s">
        <v>41</v>
      </c>
      <c r="G20604" t="s">
        <v>42</v>
      </c>
      <c r="H20604">
        <v>0</v>
      </c>
      <c r="I20604">
        <v>0</v>
      </c>
      <c r="J20604">
        <v>0</v>
      </c>
      <c r="K20604" t="s">
        <v>79430</v>
      </c>
    </row>
    <row r="20605" spans="1:11" x14ac:dyDescent="0.3">
      <c r="A20605" t="s">
        <v>79431</v>
      </c>
      <c r="B20605" t="s">
        <v>79432</v>
      </c>
      <c r="C20605" t="s">
        <v>27</v>
      </c>
      <c r="D20605" t="s">
        <v>79433</v>
      </c>
      <c r="E20605" t="s">
        <v>29</v>
      </c>
      <c r="F20605" t="s">
        <v>41</v>
      </c>
      <c r="G20605" t="s">
        <v>42</v>
      </c>
      <c r="H20605">
        <v>0</v>
      </c>
      <c r="I20605">
        <v>0</v>
      </c>
      <c r="J20605">
        <v>0</v>
      </c>
      <c r="K20605" t="s">
        <v>79434</v>
      </c>
    </row>
    <row r="20606" spans="1:11" x14ac:dyDescent="0.3">
      <c r="A20606" t="s">
        <v>79435</v>
      </c>
      <c r="B20606" t="s">
        <v>79436</v>
      </c>
      <c r="C20606" t="s">
        <v>27</v>
      </c>
      <c r="D20606" t="s">
        <v>79437</v>
      </c>
      <c r="E20606" t="s">
        <v>29</v>
      </c>
      <c r="F20606" t="s">
        <v>41</v>
      </c>
      <c r="G20606" t="s">
        <v>42</v>
      </c>
      <c r="H20606">
        <v>0</v>
      </c>
      <c r="I20606">
        <v>0</v>
      </c>
      <c r="J20606">
        <v>0</v>
      </c>
      <c r="K20606" t="s">
        <v>79438</v>
      </c>
    </row>
    <row r="20607" spans="1:11" x14ac:dyDescent="0.3">
      <c r="A20607" t="s">
        <v>79439</v>
      </c>
      <c r="C20607" t="s">
        <v>27</v>
      </c>
      <c r="D20607" t="s">
        <v>79358</v>
      </c>
      <c r="E20607" t="s">
        <v>29</v>
      </c>
      <c r="F20607" t="s">
        <v>41</v>
      </c>
      <c r="G20607" t="s">
        <v>42</v>
      </c>
      <c r="H20607">
        <v>0</v>
      </c>
      <c r="I20607">
        <v>0</v>
      </c>
      <c r="J20607">
        <v>0</v>
      </c>
      <c r="K20607" t="s">
        <v>79440</v>
      </c>
    </row>
    <row r="20608" spans="1:11" x14ac:dyDescent="0.3">
      <c r="A20608" t="s">
        <v>79441</v>
      </c>
      <c r="B20608" t="s">
        <v>79442</v>
      </c>
      <c r="C20608" t="s">
        <v>27</v>
      </c>
      <c r="D20608" t="s">
        <v>79443</v>
      </c>
      <c r="E20608" t="s">
        <v>29</v>
      </c>
      <c r="F20608" t="s">
        <v>41</v>
      </c>
      <c r="G20608" t="s">
        <v>42</v>
      </c>
      <c r="H20608">
        <v>0</v>
      </c>
      <c r="I20608">
        <v>0</v>
      </c>
      <c r="J20608">
        <v>0</v>
      </c>
      <c r="K20608" t="s">
        <v>79444</v>
      </c>
    </row>
    <row r="20609" spans="1:11" x14ac:dyDescent="0.3">
      <c r="A20609" t="s">
        <v>79445</v>
      </c>
      <c r="B20609" t="s">
        <v>33243</v>
      </c>
      <c r="C20609" t="s">
        <v>27</v>
      </c>
      <c r="D20609" t="s">
        <v>79446</v>
      </c>
      <c r="E20609" t="s">
        <v>29</v>
      </c>
      <c r="F20609" t="s">
        <v>41</v>
      </c>
      <c r="G20609" t="s">
        <v>42</v>
      </c>
      <c r="H20609">
        <v>0</v>
      </c>
      <c r="I20609">
        <v>0</v>
      </c>
      <c r="J20609">
        <v>0</v>
      </c>
      <c r="K20609" t="s">
        <v>79447</v>
      </c>
    </row>
    <row r="20610" spans="1:11" x14ac:dyDescent="0.3">
      <c r="A20610" t="s">
        <v>79448</v>
      </c>
      <c r="B20610" t="s">
        <v>79449</v>
      </c>
      <c r="C20610" t="s">
        <v>20</v>
      </c>
      <c r="D20610" t="s">
        <v>79450</v>
      </c>
      <c r="E20610" t="s">
        <v>71202</v>
      </c>
      <c r="F20610" t="s">
        <v>2595</v>
      </c>
      <c r="G20610" t="s">
        <v>42</v>
      </c>
      <c r="H20610">
        <v>0</v>
      </c>
      <c r="I20610">
        <v>0</v>
      </c>
      <c r="J20610">
        <v>0</v>
      </c>
      <c r="K20610" t="s">
        <v>79451</v>
      </c>
    </row>
    <row r="20611" spans="1:11" x14ac:dyDescent="0.3">
      <c r="A20611" t="s">
        <v>79452</v>
      </c>
      <c r="C20611" t="s">
        <v>20</v>
      </c>
      <c r="D20611" t="s">
        <v>79453</v>
      </c>
      <c r="E20611" t="s">
        <v>71202</v>
      </c>
      <c r="F20611" t="s">
        <v>3643</v>
      </c>
      <c r="G20611" t="s">
        <v>42</v>
      </c>
      <c r="H20611">
        <v>0</v>
      </c>
      <c r="I20611">
        <v>0</v>
      </c>
      <c r="J20611">
        <v>0</v>
      </c>
      <c r="K20611" t="s">
        <v>79454</v>
      </c>
    </row>
    <row r="20612" spans="1:11" x14ac:dyDescent="0.3">
      <c r="A20612" t="s">
        <v>79455</v>
      </c>
      <c r="B20612" t="s">
        <v>79456</v>
      </c>
      <c r="C20612" t="s">
        <v>27</v>
      </c>
      <c r="D20612" t="s">
        <v>79457</v>
      </c>
      <c r="E20612" t="s">
        <v>29</v>
      </c>
      <c r="F20612" t="s">
        <v>41</v>
      </c>
      <c r="G20612" t="s">
        <v>42</v>
      </c>
      <c r="H20612">
        <v>0</v>
      </c>
      <c r="I20612">
        <v>0</v>
      </c>
      <c r="J20612">
        <v>0</v>
      </c>
      <c r="K20612" t="s">
        <v>79458</v>
      </c>
    </row>
    <row r="20613" spans="1:11" x14ac:dyDescent="0.3">
      <c r="A20613" t="s">
        <v>79459</v>
      </c>
      <c r="B20613" t="s">
        <v>79460</v>
      </c>
      <c r="C20613" t="s">
        <v>27</v>
      </c>
      <c r="D20613" t="s">
        <v>79461</v>
      </c>
      <c r="E20613" t="s">
        <v>29</v>
      </c>
      <c r="F20613" t="s">
        <v>41</v>
      </c>
      <c r="G20613" t="s">
        <v>42</v>
      </c>
      <c r="H20613">
        <v>0</v>
      </c>
      <c r="I20613">
        <v>0</v>
      </c>
      <c r="J20613">
        <v>0</v>
      </c>
      <c r="K20613" t="s">
        <v>79462</v>
      </c>
    </row>
    <row r="20614" spans="1:11" x14ac:dyDescent="0.3">
      <c r="A20614" t="s">
        <v>79463</v>
      </c>
      <c r="B20614" t="s">
        <v>79464</v>
      </c>
      <c r="C20614" t="s">
        <v>27</v>
      </c>
      <c r="D20614" t="s">
        <v>79465</v>
      </c>
      <c r="E20614" t="s">
        <v>29</v>
      </c>
      <c r="F20614" t="s">
        <v>41</v>
      </c>
      <c r="G20614" t="s">
        <v>42</v>
      </c>
      <c r="H20614">
        <v>0</v>
      </c>
      <c r="I20614">
        <v>0</v>
      </c>
      <c r="J20614">
        <v>0</v>
      </c>
      <c r="K20614" t="s">
        <v>79466</v>
      </c>
    </row>
    <row r="20615" spans="1:11" x14ac:dyDescent="0.3">
      <c r="A20615" t="s">
        <v>79467</v>
      </c>
      <c r="B20615" t="s">
        <v>79468</v>
      </c>
      <c r="C20615" t="s">
        <v>27</v>
      </c>
      <c r="D20615" t="s">
        <v>79469</v>
      </c>
      <c r="E20615" t="s">
        <v>29</v>
      </c>
      <c r="F20615" t="s">
        <v>41</v>
      </c>
      <c r="G20615" t="s">
        <v>42</v>
      </c>
      <c r="H20615">
        <v>0</v>
      </c>
      <c r="I20615">
        <v>0</v>
      </c>
      <c r="J20615">
        <v>0</v>
      </c>
      <c r="K20615" t="s">
        <v>79470</v>
      </c>
    </row>
    <row r="20616" spans="1:11" x14ac:dyDescent="0.3">
      <c r="A20616" t="s">
        <v>79471</v>
      </c>
      <c r="B20616" t="s">
        <v>79472</v>
      </c>
      <c r="C20616" t="s">
        <v>27</v>
      </c>
      <c r="D20616" t="s">
        <v>79473</v>
      </c>
      <c r="E20616" t="s">
        <v>29</v>
      </c>
      <c r="F20616" t="s">
        <v>41</v>
      </c>
      <c r="G20616" t="s">
        <v>42</v>
      </c>
      <c r="H20616">
        <v>0</v>
      </c>
      <c r="I20616">
        <v>0</v>
      </c>
      <c r="J20616">
        <v>0</v>
      </c>
      <c r="K20616" t="s">
        <v>79474</v>
      </c>
    </row>
    <row r="20617" spans="1:11" x14ac:dyDescent="0.3">
      <c r="A20617" t="s">
        <v>79475</v>
      </c>
      <c r="B20617" t="s">
        <v>79476</v>
      </c>
      <c r="C20617" t="s">
        <v>27</v>
      </c>
      <c r="D20617" t="s">
        <v>79477</v>
      </c>
      <c r="E20617" t="s">
        <v>29</v>
      </c>
      <c r="F20617" t="s">
        <v>41</v>
      </c>
      <c r="G20617" t="s">
        <v>42</v>
      </c>
      <c r="H20617">
        <v>0</v>
      </c>
      <c r="I20617">
        <v>0</v>
      </c>
      <c r="J20617">
        <v>0</v>
      </c>
      <c r="K20617" t="s">
        <v>79478</v>
      </c>
    </row>
    <row r="20618" spans="1:11" x14ac:dyDescent="0.3">
      <c r="A20618" t="s">
        <v>79479</v>
      </c>
      <c r="C20618" t="s">
        <v>20</v>
      </c>
      <c r="D20618" t="s">
        <v>79480</v>
      </c>
      <c r="E20618" t="s">
        <v>71202</v>
      </c>
      <c r="F20618" t="s">
        <v>16</v>
      </c>
      <c r="G20618" t="s">
        <v>6487</v>
      </c>
      <c r="H20618">
        <v>0</v>
      </c>
      <c r="I20618">
        <v>0</v>
      </c>
      <c r="J20618">
        <v>0</v>
      </c>
      <c r="K20618" t="s">
        <v>79481</v>
      </c>
    </row>
    <row r="20619" spans="1:11" x14ac:dyDescent="0.3">
      <c r="A20619" t="s">
        <v>79482</v>
      </c>
      <c r="B20619" t="s">
        <v>79483</v>
      </c>
      <c r="C20619" t="s">
        <v>27</v>
      </c>
      <c r="D20619" t="s">
        <v>79484</v>
      </c>
      <c r="E20619" t="s">
        <v>29</v>
      </c>
      <c r="F20619" t="s">
        <v>41</v>
      </c>
      <c r="G20619" t="s">
        <v>42</v>
      </c>
      <c r="H20619">
        <v>0</v>
      </c>
      <c r="I20619">
        <v>0</v>
      </c>
      <c r="J20619">
        <v>0</v>
      </c>
      <c r="K20619" t="s">
        <v>79485</v>
      </c>
    </row>
    <row r="20620" spans="1:11" x14ac:dyDescent="0.3">
      <c r="A20620" t="s">
        <v>79486</v>
      </c>
      <c r="B20620" t="s">
        <v>79487</v>
      </c>
      <c r="C20620" t="s">
        <v>20</v>
      </c>
      <c r="D20620" t="s">
        <v>79488</v>
      </c>
      <c r="E20620" t="s">
        <v>71202</v>
      </c>
      <c r="F20620" t="s">
        <v>1527</v>
      </c>
      <c r="G20620" t="s">
        <v>42</v>
      </c>
      <c r="H20620">
        <v>0</v>
      </c>
      <c r="I20620">
        <v>0</v>
      </c>
      <c r="J20620">
        <v>0</v>
      </c>
      <c r="K20620" t="s">
        <v>79489</v>
      </c>
    </row>
    <row r="20621" spans="1:11" x14ac:dyDescent="0.3">
      <c r="A20621" t="s">
        <v>79490</v>
      </c>
      <c r="B20621" t="s">
        <v>79491</v>
      </c>
      <c r="C20621" t="s">
        <v>20</v>
      </c>
      <c r="D20621" t="s">
        <v>79492</v>
      </c>
      <c r="E20621" t="s">
        <v>71202</v>
      </c>
      <c r="F20621" t="s">
        <v>11136</v>
      </c>
      <c r="G20621" t="s">
        <v>42</v>
      </c>
      <c r="H20621">
        <v>0</v>
      </c>
      <c r="I20621">
        <v>0</v>
      </c>
      <c r="J20621">
        <v>0</v>
      </c>
      <c r="K20621" t="s">
        <v>79493</v>
      </c>
    </row>
    <row r="20622" spans="1:11" x14ac:dyDescent="0.3">
      <c r="A20622" t="s">
        <v>79494</v>
      </c>
      <c r="B20622" t="s">
        <v>79495</v>
      </c>
      <c r="C20622" t="s">
        <v>20</v>
      </c>
      <c r="D20622" t="s">
        <v>79496</v>
      </c>
      <c r="E20622" t="s">
        <v>71202</v>
      </c>
      <c r="F20622" t="s">
        <v>11244</v>
      </c>
      <c r="G20622" t="s">
        <v>42</v>
      </c>
      <c r="H20622">
        <v>0</v>
      </c>
      <c r="I20622">
        <v>0</v>
      </c>
      <c r="J20622">
        <v>0</v>
      </c>
      <c r="K20622" t="s">
        <v>79497</v>
      </c>
    </row>
    <row r="20623" spans="1:11" x14ac:dyDescent="0.3">
      <c r="A20623" t="s">
        <v>79498</v>
      </c>
      <c r="B20623" t="s">
        <v>64280</v>
      </c>
      <c r="C20623" t="s">
        <v>20</v>
      </c>
      <c r="D20623" t="s">
        <v>79499</v>
      </c>
      <c r="E20623" t="s">
        <v>71202</v>
      </c>
      <c r="F20623" t="s">
        <v>1751</v>
      </c>
      <c r="G20623" t="s">
        <v>13301</v>
      </c>
      <c r="H20623">
        <v>0</v>
      </c>
      <c r="I20623">
        <v>0</v>
      </c>
      <c r="J20623">
        <v>0</v>
      </c>
      <c r="K20623" t="s">
        <v>79500</v>
      </c>
    </row>
    <row r="20624" spans="1:11" x14ac:dyDescent="0.3">
      <c r="A20624" t="s">
        <v>79501</v>
      </c>
      <c r="B20624" t="s">
        <v>79502</v>
      </c>
      <c r="C20624" t="s">
        <v>13</v>
      </c>
      <c r="D20624" t="s">
        <v>79503</v>
      </c>
      <c r="E20624" t="s">
        <v>76370</v>
      </c>
      <c r="F20624" t="s">
        <v>16</v>
      </c>
      <c r="G20624" t="s">
        <v>22724</v>
      </c>
      <c r="H20624">
        <v>0</v>
      </c>
      <c r="I20624">
        <v>0</v>
      </c>
      <c r="J20624">
        <v>0</v>
      </c>
      <c r="K20624" t="s">
        <v>79504</v>
      </c>
    </row>
    <row r="20625" spans="1:11" x14ac:dyDescent="0.3">
      <c r="A20625" t="s">
        <v>79505</v>
      </c>
      <c r="B20625" t="s">
        <v>79506</v>
      </c>
      <c r="C20625" t="s">
        <v>20</v>
      </c>
      <c r="D20625" t="s">
        <v>79507</v>
      </c>
      <c r="E20625" t="s">
        <v>71202</v>
      </c>
      <c r="F20625" t="s">
        <v>16</v>
      </c>
      <c r="G20625" t="s">
        <v>6816</v>
      </c>
      <c r="H20625">
        <v>0</v>
      </c>
      <c r="I20625">
        <v>0</v>
      </c>
      <c r="J20625">
        <v>0</v>
      </c>
      <c r="K20625" t="s">
        <v>79508</v>
      </c>
    </row>
    <row r="20626" spans="1:11" x14ac:dyDescent="0.3">
      <c r="A20626" t="s">
        <v>79509</v>
      </c>
      <c r="B20626" t="s">
        <v>79510</v>
      </c>
      <c r="C20626" t="s">
        <v>20</v>
      </c>
      <c r="D20626" t="s">
        <v>79511</v>
      </c>
      <c r="E20626" t="s">
        <v>71202</v>
      </c>
      <c r="F20626" t="s">
        <v>16</v>
      </c>
      <c r="G20626" t="s">
        <v>13213</v>
      </c>
      <c r="H20626">
        <v>0</v>
      </c>
      <c r="I20626">
        <v>0</v>
      </c>
      <c r="J20626">
        <v>0</v>
      </c>
      <c r="K20626" t="s">
        <v>79512</v>
      </c>
    </row>
    <row r="20627" spans="1:11" x14ac:dyDescent="0.3">
      <c r="A20627" t="s">
        <v>79513</v>
      </c>
      <c r="B20627" t="s">
        <v>79514</v>
      </c>
      <c r="C20627" t="s">
        <v>20</v>
      </c>
      <c r="D20627" t="s">
        <v>79515</v>
      </c>
      <c r="E20627" t="s">
        <v>71202</v>
      </c>
      <c r="F20627" t="s">
        <v>2795</v>
      </c>
      <c r="G20627" t="s">
        <v>42</v>
      </c>
      <c r="H20627">
        <v>0</v>
      </c>
      <c r="I20627">
        <v>0</v>
      </c>
      <c r="J20627">
        <v>0</v>
      </c>
      <c r="K20627" t="s">
        <v>79516</v>
      </c>
    </row>
    <row r="20628" spans="1:11" x14ac:dyDescent="0.3">
      <c r="A20628" t="s">
        <v>79517</v>
      </c>
      <c r="C20628" t="s">
        <v>27</v>
      </c>
      <c r="D20628" t="s">
        <v>79518</v>
      </c>
      <c r="E20628" t="s">
        <v>29</v>
      </c>
      <c r="F20628" t="s">
        <v>41</v>
      </c>
      <c r="G20628" t="s">
        <v>42</v>
      </c>
      <c r="H20628">
        <v>0</v>
      </c>
      <c r="I20628">
        <v>0</v>
      </c>
      <c r="J20628">
        <v>0</v>
      </c>
      <c r="K20628" t="s">
        <v>79519</v>
      </c>
    </row>
    <row r="20629" spans="1:11" x14ac:dyDescent="0.3">
      <c r="A20629" t="s">
        <v>79520</v>
      </c>
      <c r="B20629" t="s">
        <v>79521</v>
      </c>
      <c r="C20629" t="s">
        <v>27</v>
      </c>
      <c r="D20629" t="s">
        <v>79522</v>
      </c>
      <c r="E20629" t="s">
        <v>29</v>
      </c>
      <c r="F20629" t="s">
        <v>41</v>
      </c>
      <c r="G20629" t="s">
        <v>42</v>
      </c>
      <c r="H20629">
        <v>0</v>
      </c>
      <c r="I20629">
        <v>0</v>
      </c>
      <c r="J20629">
        <v>0</v>
      </c>
      <c r="K20629" t="s">
        <v>79523</v>
      </c>
    </row>
    <row r="20630" spans="1:11" x14ac:dyDescent="0.3">
      <c r="A20630" t="s">
        <v>79524</v>
      </c>
      <c r="B20630" t="s">
        <v>79525</v>
      </c>
      <c r="C20630" t="s">
        <v>13</v>
      </c>
      <c r="D20630" t="s">
        <v>79526</v>
      </c>
      <c r="E20630" t="s">
        <v>76370</v>
      </c>
      <c r="F20630" t="s">
        <v>16</v>
      </c>
      <c r="G20630" t="s">
        <v>5387</v>
      </c>
      <c r="H20630">
        <v>0</v>
      </c>
      <c r="I20630">
        <v>0</v>
      </c>
      <c r="J20630">
        <v>0</v>
      </c>
      <c r="K20630" t="s">
        <v>79527</v>
      </c>
    </row>
    <row r="20631" spans="1:11" x14ac:dyDescent="0.3">
      <c r="A20631" t="s">
        <v>79528</v>
      </c>
      <c r="B20631" t="s">
        <v>79529</v>
      </c>
      <c r="C20631" t="s">
        <v>13</v>
      </c>
      <c r="D20631" t="s">
        <v>79530</v>
      </c>
      <c r="E20631" t="s">
        <v>76370</v>
      </c>
      <c r="F20631" t="s">
        <v>16</v>
      </c>
      <c r="G20631" t="s">
        <v>6145</v>
      </c>
      <c r="H20631">
        <v>0</v>
      </c>
      <c r="I20631">
        <v>0</v>
      </c>
      <c r="J20631">
        <v>0</v>
      </c>
      <c r="K20631" t="s">
        <v>79531</v>
      </c>
    </row>
    <row r="20632" spans="1:11" x14ac:dyDescent="0.3">
      <c r="A20632" t="s">
        <v>79532</v>
      </c>
      <c r="B20632" t="s">
        <v>79533</v>
      </c>
      <c r="C20632" t="s">
        <v>13</v>
      </c>
      <c r="D20632" t="s">
        <v>79534</v>
      </c>
      <c r="E20632" t="s">
        <v>76370</v>
      </c>
      <c r="F20632" t="s">
        <v>16</v>
      </c>
      <c r="G20632" t="s">
        <v>11920</v>
      </c>
      <c r="H20632">
        <v>0</v>
      </c>
      <c r="I20632">
        <v>0</v>
      </c>
      <c r="J20632">
        <v>0</v>
      </c>
      <c r="K20632" t="s">
        <v>79535</v>
      </c>
    </row>
    <row r="20633" spans="1:11" x14ac:dyDescent="0.3">
      <c r="A20633" t="s">
        <v>79536</v>
      </c>
      <c r="C20633" t="s">
        <v>13</v>
      </c>
      <c r="D20633" t="s">
        <v>79537</v>
      </c>
      <c r="E20633" t="s">
        <v>76370</v>
      </c>
      <c r="F20633" t="s">
        <v>4985</v>
      </c>
      <c r="G20633" t="s">
        <v>42</v>
      </c>
      <c r="H20633">
        <v>0</v>
      </c>
      <c r="I20633">
        <v>0</v>
      </c>
      <c r="J20633">
        <v>0</v>
      </c>
      <c r="K20633" t="s">
        <v>79538</v>
      </c>
    </row>
    <row r="20634" spans="1:11" x14ac:dyDescent="0.3">
      <c r="A20634" t="s">
        <v>79539</v>
      </c>
      <c r="B20634" t="s">
        <v>79540</v>
      </c>
      <c r="C20634" t="s">
        <v>13</v>
      </c>
      <c r="D20634" t="s">
        <v>79541</v>
      </c>
      <c r="E20634" t="s">
        <v>76370</v>
      </c>
      <c r="F20634" t="s">
        <v>14181</v>
      </c>
      <c r="G20634" t="s">
        <v>42</v>
      </c>
      <c r="H20634">
        <v>0</v>
      </c>
      <c r="I20634">
        <v>0</v>
      </c>
      <c r="J20634">
        <v>0</v>
      </c>
      <c r="K20634" t="s">
        <v>79542</v>
      </c>
    </row>
    <row r="20635" spans="1:11" x14ac:dyDescent="0.3">
      <c r="A20635" t="s">
        <v>79543</v>
      </c>
      <c r="C20635" t="s">
        <v>13</v>
      </c>
      <c r="D20635" t="s">
        <v>79544</v>
      </c>
      <c r="E20635" t="s">
        <v>76370</v>
      </c>
      <c r="F20635" t="s">
        <v>160</v>
      </c>
      <c r="G20635" t="s">
        <v>42</v>
      </c>
      <c r="H20635">
        <v>0</v>
      </c>
      <c r="I20635">
        <v>0</v>
      </c>
      <c r="J20635">
        <v>0</v>
      </c>
      <c r="K20635" t="s">
        <v>79545</v>
      </c>
    </row>
    <row r="20636" spans="1:11" x14ac:dyDescent="0.3">
      <c r="A20636" t="s">
        <v>79546</v>
      </c>
      <c r="B20636" t="s">
        <v>79547</v>
      </c>
      <c r="C20636" t="s">
        <v>13</v>
      </c>
      <c r="D20636" t="s">
        <v>79548</v>
      </c>
      <c r="E20636" t="s">
        <v>76370</v>
      </c>
      <c r="F20636" t="s">
        <v>16</v>
      </c>
      <c r="G20636" t="s">
        <v>1434</v>
      </c>
      <c r="H20636">
        <v>0</v>
      </c>
      <c r="I20636">
        <v>0</v>
      </c>
      <c r="J20636">
        <v>0</v>
      </c>
      <c r="K20636" t="s">
        <v>79549</v>
      </c>
    </row>
    <row r="20637" spans="1:11" x14ac:dyDescent="0.3">
      <c r="A20637" t="s">
        <v>79550</v>
      </c>
      <c r="B20637" t="s">
        <v>79551</v>
      </c>
      <c r="C20637" t="s">
        <v>20</v>
      </c>
      <c r="D20637" t="s">
        <v>79552</v>
      </c>
      <c r="E20637" t="s">
        <v>71202</v>
      </c>
      <c r="F20637" t="s">
        <v>1536</v>
      </c>
      <c r="G20637" t="s">
        <v>42</v>
      </c>
      <c r="H20637">
        <v>0</v>
      </c>
      <c r="I20637">
        <v>0</v>
      </c>
      <c r="J20637">
        <v>0</v>
      </c>
      <c r="K20637" t="s">
        <v>79553</v>
      </c>
    </row>
    <row r="20638" spans="1:11" x14ac:dyDescent="0.3">
      <c r="A20638" t="s">
        <v>79554</v>
      </c>
      <c r="B20638" t="s">
        <v>79555</v>
      </c>
      <c r="C20638" t="s">
        <v>27</v>
      </c>
      <c r="D20638" t="s">
        <v>48028</v>
      </c>
      <c r="E20638" t="s">
        <v>29</v>
      </c>
      <c r="F20638" t="s">
        <v>41</v>
      </c>
      <c r="G20638" t="s">
        <v>42</v>
      </c>
      <c r="H20638">
        <v>0</v>
      </c>
      <c r="I20638">
        <v>0</v>
      </c>
      <c r="J20638">
        <v>0</v>
      </c>
      <c r="K20638" t="s">
        <v>79556</v>
      </c>
    </row>
    <row r="20639" spans="1:11" x14ac:dyDescent="0.3">
      <c r="A20639" t="s">
        <v>79557</v>
      </c>
      <c r="B20639" t="s">
        <v>79558</v>
      </c>
      <c r="C20639" t="s">
        <v>20</v>
      </c>
      <c r="D20639" t="s">
        <v>79559</v>
      </c>
      <c r="E20639" t="s">
        <v>71202</v>
      </c>
      <c r="F20639" t="s">
        <v>7555</v>
      </c>
      <c r="G20639" t="s">
        <v>42</v>
      </c>
      <c r="H20639">
        <v>0</v>
      </c>
      <c r="I20639">
        <v>0</v>
      </c>
      <c r="J20639">
        <v>0</v>
      </c>
      <c r="K20639" t="s">
        <v>79560</v>
      </c>
    </row>
    <row r="20640" spans="1:11" x14ac:dyDescent="0.3">
      <c r="A20640" t="s">
        <v>79561</v>
      </c>
      <c r="B20640" t="s">
        <v>79562</v>
      </c>
      <c r="C20640" t="s">
        <v>20</v>
      </c>
      <c r="D20640" t="s">
        <v>79563</v>
      </c>
      <c r="E20640" t="s">
        <v>71202</v>
      </c>
      <c r="F20640" t="s">
        <v>2595</v>
      </c>
      <c r="G20640" t="s">
        <v>42</v>
      </c>
      <c r="H20640">
        <v>0</v>
      </c>
      <c r="I20640">
        <v>0</v>
      </c>
      <c r="J20640">
        <v>0</v>
      </c>
      <c r="K20640" t="s">
        <v>79564</v>
      </c>
    </row>
    <row r="20641" spans="1:11" x14ac:dyDescent="0.3">
      <c r="A20641" t="s">
        <v>79565</v>
      </c>
      <c r="B20641" t="s">
        <v>79566</v>
      </c>
      <c r="C20641" t="s">
        <v>27</v>
      </c>
      <c r="D20641" t="s">
        <v>79567</v>
      </c>
      <c r="E20641" t="s">
        <v>29</v>
      </c>
      <c r="F20641" t="s">
        <v>16</v>
      </c>
      <c r="G20641" t="s">
        <v>4511</v>
      </c>
      <c r="H20641">
        <v>0</v>
      </c>
      <c r="I20641">
        <v>0</v>
      </c>
      <c r="J20641">
        <v>0</v>
      </c>
      <c r="K20641" t="s">
        <v>79568</v>
      </c>
    </row>
    <row r="20642" spans="1:11" x14ac:dyDescent="0.3">
      <c r="A20642" t="s">
        <v>79569</v>
      </c>
      <c r="B20642" t="s">
        <v>79570</v>
      </c>
      <c r="C20642" t="s">
        <v>20</v>
      </c>
      <c r="D20642" t="s">
        <v>79571</v>
      </c>
      <c r="E20642" t="s">
        <v>71202</v>
      </c>
      <c r="F20642" t="s">
        <v>5406</v>
      </c>
      <c r="G20642" t="s">
        <v>42</v>
      </c>
      <c r="H20642">
        <v>0</v>
      </c>
      <c r="I20642">
        <v>0</v>
      </c>
      <c r="J20642">
        <v>0</v>
      </c>
      <c r="K20642" t="s">
        <v>79572</v>
      </c>
    </row>
    <row r="20643" spans="1:11" x14ac:dyDescent="0.3">
      <c r="A20643" t="s">
        <v>79573</v>
      </c>
      <c r="B20643" t="s">
        <v>79574</v>
      </c>
      <c r="C20643" t="s">
        <v>27</v>
      </c>
      <c r="D20643" t="s">
        <v>79575</v>
      </c>
      <c r="E20643" t="s">
        <v>29</v>
      </c>
      <c r="F20643" t="s">
        <v>41</v>
      </c>
      <c r="G20643" t="s">
        <v>42</v>
      </c>
      <c r="H20643">
        <v>0</v>
      </c>
      <c r="I20643">
        <v>0</v>
      </c>
      <c r="J20643">
        <v>0</v>
      </c>
      <c r="K20643" t="s">
        <v>79576</v>
      </c>
    </row>
    <row r="20644" spans="1:11" x14ac:dyDescent="0.3">
      <c r="A20644" t="s">
        <v>79577</v>
      </c>
      <c r="B20644" t="s">
        <v>79578</v>
      </c>
      <c r="C20644" t="s">
        <v>27</v>
      </c>
      <c r="D20644" t="s">
        <v>79579</v>
      </c>
      <c r="E20644" t="s">
        <v>29</v>
      </c>
      <c r="F20644" t="s">
        <v>41</v>
      </c>
      <c r="G20644" t="s">
        <v>42</v>
      </c>
      <c r="H20644">
        <v>0</v>
      </c>
      <c r="I20644">
        <v>0</v>
      </c>
      <c r="J20644">
        <v>0</v>
      </c>
      <c r="K20644" t="s">
        <v>79580</v>
      </c>
    </row>
    <row r="20645" spans="1:11" x14ac:dyDescent="0.3">
      <c r="A20645" t="s">
        <v>79581</v>
      </c>
      <c r="B20645" t="s">
        <v>79582</v>
      </c>
      <c r="C20645" t="s">
        <v>558</v>
      </c>
      <c r="D20645" t="s">
        <v>79583</v>
      </c>
      <c r="E20645" t="s">
        <v>18607</v>
      </c>
      <c r="F20645" t="s">
        <v>16</v>
      </c>
      <c r="G20645" t="s">
        <v>1004</v>
      </c>
      <c r="H20645">
        <v>0</v>
      </c>
      <c r="I20645">
        <v>0</v>
      </c>
      <c r="J20645">
        <v>0</v>
      </c>
      <c r="K20645" t="s">
        <v>79584</v>
      </c>
    </row>
    <row r="20646" spans="1:11" x14ac:dyDescent="0.3">
      <c r="A20646" t="s">
        <v>79585</v>
      </c>
      <c r="B20646" t="s">
        <v>79586</v>
      </c>
      <c r="C20646" t="s">
        <v>27</v>
      </c>
      <c r="D20646" t="s">
        <v>79587</v>
      </c>
      <c r="E20646" t="s">
        <v>29</v>
      </c>
      <c r="F20646" t="s">
        <v>16</v>
      </c>
      <c r="G20646" t="s">
        <v>12400</v>
      </c>
      <c r="H20646">
        <v>0</v>
      </c>
      <c r="I20646">
        <v>0</v>
      </c>
      <c r="J20646">
        <v>0</v>
      </c>
      <c r="K20646" t="s">
        <v>79588</v>
      </c>
    </row>
    <row r="20647" spans="1:11" x14ac:dyDescent="0.3">
      <c r="A20647" t="s">
        <v>79589</v>
      </c>
      <c r="B20647" t="s">
        <v>79590</v>
      </c>
      <c r="C20647" t="s">
        <v>27</v>
      </c>
      <c r="D20647" t="s">
        <v>79591</v>
      </c>
      <c r="E20647" t="s">
        <v>29</v>
      </c>
      <c r="F20647" t="s">
        <v>16</v>
      </c>
      <c r="G20647" t="s">
        <v>1540</v>
      </c>
      <c r="H20647">
        <v>0</v>
      </c>
      <c r="I20647">
        <v>0</v>
      </c>
      <c r="J20647">
        <v>0</v>
      </c>
      <c r="K20647" t="s">
        <v>79592</v>
      </c>
    </row>
    <row r="20648" spans="1:11" x14ac:dyDescent="0.3">
      <c r="A20648" t="s">
        <v>79593</v>
      </c>
      <c r="B20648" t="s">
        <v>79594</v>
      </c>
      <c r="C20648" t="s">
        <v>20</v>
      </c>
      <c r="D20648" t="s">
        <v>79595</v>
      </c>
      <c r="E20648" t="s">
        <v>62177</v>
      </c>
      <c r="F20648" t="s">
        <v>14181</v>
      </c>
      <c r="G20648" t="s">
        <v>42</v>
      </c>
      <c r="H20648">
        <v>0</v>
      </c>
      <c r="I20648">
        <v>0</v>
      </c>
      <c r="J20648">
        <v>0</v>
      </c>
      <c r="K20648" t="s">
        <v>79596</v>
      </c>
    </row>
    <row r="20649" spans="1:11" x14ac:dyDescent="0.3">
      <c r="A20649" t="s">
        <v>79597</v>
      </c>
      <c r="C20649" t="s">
        <v>27</v>
      </c>
      <c r="D20649" t="s">
        <v>79598</v>
      </c>
      <c r="E20649" t="s">
        <v>29</v>
      </c>
      <c r="F20649" t="s">
        <v>41</v>
      </c>
      <c r="G20649" t="s">
        <v>42</v>
      </c>
      <c r="H20649">
        <v>0</v>
      </c>
      <c r="I20649">
        <v>0</v>
      </c>
      <c r="J20649">
        <v>0</v>
      </c>
      <c r="K20649" t="s">
        <v>79599</v>
      </c>
    </row>
    <row r="20650" spans="1:11" x14ac:dyDescent="0.3">
      <c r="A20650" t="s">
        <v>79600</v>
      </c>
      <c r="C20650" t="s">
        <v>27</v>
      </c>
      <c r="D20650" t="s">
        <v>79601</v>
      </c>
      <c r="E20650" t="s">
        <v>29</v>
      </c>
      <c r="F20650" t="s">
        <v>41</v>
      </c>
      <c r="G20650" t="s">
        <v>42</v>
      </c>
      <c r="H20650">
        <v>0</v>
      </c>
      <c r="I20650">
        <v>0</v>
      </c>
      <c r="J20650">
        <v>0</v>
      </c>
      <c r="K20650" t="s">
        <v>79602</v>
      </c>
    </row>
    <row r="20651" spans="1:11" x14ac:dyDescent="0.3">
      <c r="A20651" t="s">
        <v>79603</v>
      </c>
      <c r="C20651" t="s">
        <v>27</v>
      </c>
      <c r="D20651" t="s">
        <v>79604</v>
      </c>
      <c r="E20651" t="s">
        <v>29</v>
      </c>
      <c r="F20651" t="s">
        <v>13186</v>
      </c>
      <c r="G20651" t="s">
        <v>42</v>
      </c>
      <c r="H20651">
        <v>0</v>
      </c>
      <c r="I20651">
        <v>0</v>
      </c>
      <c r="J20651">
        <v>0</v>
      </c>
      <c r="K20651" t="s">
        <v>79605</v>
      </c>
    </row>
    <row r="20652" spans="1:11" x14ac:dyDescent="0.3">
      <c r="A20652" t="s">
        <v>79606</v>
      </c>
      <c r="C20652" t="s">
        <v>27</v>
      </c>
      <c r="D20652" t="s">
        <v>79607</v>
      </c>
      <c r="E20652" t="s">
        <v>29</v>
      </c>
      <c r="F20652" t="s">
        <v>41</v>
      </c>
      <c r="G20652" t="s">
        <v>42</v>
      </c>
      <c r="H20652">
        <v>0</v>
      </c>
      <c r="I20652">
        <v>0</v>
      </c>
      <c r="J20652">
        <v>0</v>
      </c>
      <c r="K20652" t="s">
        <v>79608</v>
      </c>
    </row>
    <row r="20653" spans="1:11" x14ac:dyDescent="0.3">
      <c r="A20653" t="s">
        <v>79609</v>
      </c>
      <c r="C20653" t="s">
        <v>27</v>
      </c>
      <c r="D20653" t="s">
        <v>79610</v>
      </c>
      <c r="E20653" t="s">
        <v>29</v>
      </c>
      <c r="F20653" t="s">
        <v>15739</v>
      </c>
      <c r="G20653" t="s">
        <v>42</v>
      </c>
      <c r="H20653">
        <v>0</v>
      </c>
      <c r="I20653">
        <v>0</v>
      </c>
      <c r="J20653">
        <v>0</v>
      </c>
      <c r="K20653" t="s">
        <v>79611</v>
      </c>
    </row>
    <row r="20654" spans="1:11" x14ac:dyDescent="0.3">
      <c r="A20654" t="s">
        <v>79612</v>
      </c>
      <c r="C20654" t="s">
        <v>27</v>
      </c>
      <c r="D20654" t="s">
        <v>79613</v>
      </c>
      <c r="E20654" t="s">
        <v>29</v>
      </c>
      <c r="F20654" t="s">
        <v>41</v>
      </c>
      <c r="G20654" t="s">
        <v>42</v>
      </c>
      <c r="H20654">
        <v>0</v>
      </c>
      <c r="I20654">
        <v>0</v>
      </c>
      <c r="J20654">
        <v>0</v>
      </c>
      <c r="K20654" t="s">
        <v>79614</v>
      </c>
    </row>
    <row r="20655" spans="1:11" x14ac:dyDescent="0.3">
      <c r="A20655" t="s">
        <v>79615</v>
      </c>
      <c r="C20655" t="s">
        <v>27</v>
      </c>
      <c r="D20655" t="s">
        <v>79616</v>
      </c>
      <c r="E20655" t="s">
        <v>29</v>
      </c>
      <c r="F20655" t="s">
        <v>41</v>
      </c>
      <c r="G20655" t="s">
        <v>42</v>
      </c>
      <c r="H20655">
        <v>0</v>
      </c>
      <c r="I20655">
        <v>0</v>
      </c>
      <c r="J20655">
        <v>0</v>
      </c>
      <c r="K20655" t="s">
        <v>79617</v>
      </c>
    </row>
    <row r="20656" spans="1:11" x14ac:dyDescent="0.3">
      <c r="A20656" t="s">
        <v>79618</v>
      </c>
      <c r="C20656" t="s">
        <v>27</v>
      </c>
      <c r="D20656" t="s">
        <v>79619</v>
      </c>
      <c r="E20656" t="s">
        <v>29</v>
      </c>
      <c r="F20656" t="s">
        <v>41</v>
      </c>
      <c r="G20656" t="s">
        <v>42</v>
      </c>
      <c r="H20656">
        <v>0</v>
      </c>
      <c r="I20656">
        <v>0</v>
      </c>
      <c r="J20656">
        <v>0</v>
      </c>
      <c r="K20656" t="s">
        <v>79620</v>
      </c>
    </row>
    <row r="20657" spans="1:11" x14ac:dyDescent="0.3">
      <c r="A20657" t="s">
        <v>79621</v>
      </c>
      <c r="B20657" t="s">
        <v>79622</v>
      </c>
      <c r="C20657" t="s">
        <v>27</v>
      </c>
      <c r="D20657" t="s">
        <v>79623</v>
      </c>
      <c r="E20657" t="s">
        <v>29</v>
      </c>
      <c r="F20657" t="s">
        <v>41</v>
      </c>
      <c r="G20657" t="s">
        <v>42</v>
      </c>
      <c r="H20657">
        <v>0</v>
      </c>
      <c r="I20657">
        <v>0</v>
      </c>
      <c r="J20657">
        <v>0</v>
      </c>
      <c r="K20657" t="s">
        <v>79624</v>
      </c>
    </row>
    <row r="20658" spans="1:11" x14ac:dyDescent="0.3">
      <c r="A20658" t="s">
        <v>79625</v>
      </c>
      <c r="B20658" t="s">
        <v>79626</v>
      </c>
      <c r="C20658" t="s">
        <v>27</v>
      </c>
      <c r="D20658" t="s">
        <v>79627</v>
      </c>
      <c r="E20658" t="s">
        <v>29</v>
      </c>
      <c r="F20658" t="s">
        <v>16</v>
      </c>
      <c r="G20658" t="s">
        <v>2618</v>
      </c>
      <c r="H20658">
        <v>0</v>
      </c>
      <c r="I20658">
        <v>0</v>
      </c>
      <c r="J20658">
        <v>0</v>
      </c>
      <c r="K20658" t="s">
        <v>79628</v>
      </c>
    </row>
    <row r="20659" spans="1:11" x14ac:dyDescent="0.3">
      <c r="A20659" t="s">
        <v>79629</v>
      </c>
      <c r="B20659" t="s">
        <v>79630</v>
      </c>
      <c r="C20659" t="s">
        <v>20</v>
      </c>
      <c r="D20659" t="s">
        <v>79631</v>
      </c>
      <c r="E20659" t="s">
        <v>62177</v>
      </c>
      <c r="F20659" t="s">
        <v>2703</v>
      </c>
      <c r="G20659" t="s">
        <v>42</v>
      </c>
      <c r="H20659">
        <v>0</v>
      </c>
      <c r="I20659">
        <v>0</v>
      </c>
      <c r="J20659">
        <v>0</v>
      </c>
      <c r="K20659" t="s">
        <v>79632</v>
      </c>
    </row>
    <row r="20660" spans="1:11" x14ac:dyDescent="0.3">
      <c r="A20660" t="s">
        <v>79633</v>
      </c>
      <c r="C20660" t="s">
        <v>27</v>
      </c>
      <c r="D20660" t="s">
        <v>79634</v>
      </c>
      <c r="E20660" t="s">
        <v>29</v>
      </c>
      <c r="F20660" t="s">
        <v>41</v>
      </c>
      <c r="G20660" t="s">
        <v>42</v>
      </c>
      <c r="H20660">
        <v>0</v>
      </c>
      <c r="I20660">
        <v>0</v>
      </c>
      <c r="J20660">
        <v>0</v>
      </c>
      <c r="K20660" t="s">
        <v>79635</v>
      </c>
    </row>
    <row r="20661" spans="1:11" x14ac:dyDescent="0.3">
      <c r="A20661" t="s">
        <v>79636</v>
      </c>
      <c r="C20661" t="s">
        <v>27</v>
      </c>
      <c r="D20661" t="s">
        <v>79637</v>
      </c>
      <c r="E20661" t="s">
        <v>29</v>
      </c>
      <c r="F20661" t="s">
        <v>16</v>
      </c>
      <c r="G20661" t="s">
        <v>2686</v>
      </c>
      <c r="H20661">
        <v>0</v>
      </c>
      <c r="I20661">
        <v>0</v>
      </c>
      <c r="J20661">
        <v>0</v>
      </c>
      <c r="K20661" t="s">
        <v>79638</v>
      </c>
    </row>
    <row r="20662" spans="1:11" x14ac:dyDescent="0.3">
      <c r="A20662" t="s">
        <v>79639</v>
      </c>
      <c r="C20662" t="s">
        <v>27</v>
      </c>
      <c r="D20662" t="s">
        <v>79640</v>
      </c>
      <c r="E20662" t="s">
        <v>29</v>
      </c>
      <c r="F20662" t="s">
        <v>41</v>
      </c>
      <c r="G20662" t="s">
        <v>42</v>
      </c>
      <c r="H20662">
        <v>0</v>
      </c>
      <c r="I20662">
        <v>0</v>
      </c>
      <c r="J20662">
        <v>0</v>
      </c>
      <c r="K20662" t="s">
        <v>79641</v>
      </c>
    </row>
    <row r="20663" spans="1:11" x14ac:dyDescent="0.3">
      <c r="A20663" t="s">
        <v>79642</v>
      </c>
      <c r="B20663" t="s">
        <v>79643</v>
      </c>
      <c r="C20663" t="s">
        <v>27</v>
      </c>
      <c r="D20663" t="s">
        <v>79644</v>
      </c>
      <c r="E20663" t="s">
        <v>29</v>
      </c>
      <c r="F20663" t="s">
        <v>41</v>
      </c>
      <c r="G20663" t="s">
        <v>42</v>
      </c>
      <c r="H20663">
        <v>0</v>
      </c>
      <c r="I20663">
        <v>0</v>
      </c>
      <c r="J20663">
        <v>0</v>
      </c>
      <c r="K20663" t="s">
        <v>79645</v>
      </c>
    </row>
    <row r="20664" spans="1:11" x14ac:dyDescent="0.3">
      <c r="A20664" t="s">
        <v>79646</v>
      </c>
      <c r="B20664" t="s">
        <v>48248</v>
      </c>
      <c r="C20664" t="s">
        <v>20</v>
      </c>
      <c r="D20664" t="s">
        <v>79647</v>
      </c>
      <c r="E20664" t="s">
        <v>71202</v>
      </c>
      <c r="F20664" t="s">
        <v>2652</v>
      </c>
      <c r="G20664" t="s">
        <v>42</v>
      </c>
      <c r="H20664">
        <v>0</v>
      </c>
      <c r="I20664">
        <v>0</v>
      </c>
      <c r="J20664">
        <v>0</v>
      </c>
      <c r="K20664" t="s">
        <v>79648</v>
      </c>
    </row>
    <row r="20665" spans="1:11" x14ac:dyDescent="0.3">
      <c r="A20665" t="s">
        <v>79649</v>
      </c>
      <c r="B20665" t="s">
        <v>79650</v>
      </c>
      <c r="C20665" t="s">
        <v>27</v>
      </c>
      <c r="D20665" t="s">
        <v>79651</v>
      </c>
      <c r="E20665" t="s">
        <v>29</v>
      </c>
      <c r="F20665" t="s">
        <v>41</v>
      </c>
      <c r="G20665" t="s">
        <v>42</v>
      </c>
      <c r="H20665">
        <v>0</v>
      </c>
      <c r="I20665">
        <v>0</v>
      </c>
      <c r="J20665">
        <v>0</v>
      </c>
      <c r="K20665" t="s">
        <v>79652</v>
      </c>
    </row>
    <row r="20666" spans="1:11" x14ac:dyDescent="0.3">
      <c r="A20666" t="s">
        <v>79653</v>
      </c>
      <c r="B20666" t="s">
        <v>79654</v>
      </c>
      <c r="C20666" t="s">
        <v>27</v>
      </c>
      <c r="D20666" t="s">
        <v>79655</v>
      </c>
      <c r="E20666" t="s">
        <v>29</v>
      </c>
      <c r="F20666" t="s">
        <v>41</v>
      </c>
      <c r="G20666" t="s">
        <v>42</v>
      </c>
      <c r="H20666">
        <v>0</v>
      </c>
      <c r="I20666">
        <v>0</v>
      </c>
      <c r="J20666">
        <v>0</v>
      </c>
      <c r="K20666" t="s">
        <v>79656</v>
      </c>
    </row>
    <row r="20667" spans="1:11" x14ac:dyDescent="0.3">
      <c r="A20667" t="s">
        <v>79657</v>
      </c>
      <c r="C20667" t="s">
        <v>27</v>
      </c>
      <c r="D20667" t="s">
        <v>79658</v>
      </c>
      <c r="E20667" t="s">
        <v>29</v>
      </c>
      <c r="F20667" t="s">
        <v>41</v>
      </c>
      <c r="G20667" t="s">
        <v>42</v>
      </c>
      <c r="H20667">
        <v>0</v>
      </c>
      <c r="I20667">
        <v>0</v>
      </c>
      <c r="J20667">
        <v>0</v>
      </c>
      <c r="K20667" t="s">
        <v>79659</v>
      </c>
    </row>
    <row r="20668" spans="1:11" x14ac:dyDescent="0.3">
      <c r="A20668" t="s">
        <v>79660</v>
      </c>
      <c r="C20668" t="s">
        <v>27</v>
      </c>
      <c r="D20668" t="s">
        <v>79661</v>
      </c>
      <c r="E20668" t="s">
        <v>29</v>
      </c>
      <c r="F20668" t="s">
        <v>41</v>
      </c>
      <c r="G20668" t="s">
        <v>42</v>
      </c>
      <c r="H20668">
        <v>0</v>
      </c>
      <c r="I20668">
        <v>0</v>
      </c>
      <c r="J20668">
        <v>0</v>
      </c>
      <c r="K20668" t="s">
        <v>79662</v>
      </c>
    </row>
    <row r="20669" spans="1:11" x14ac:dyDescent="0.3">
      <c r="A20669" t="s">
        <v>79663</v>
      </c>
      <c r="C20669" t="s">
        <v>27</v>
      </c>
      <c r="D20669" t="s">
        <v>79664</v>
      </c>
      <c r="E20669" t="s">
        <v>29</v>
      </c>
      <c r="F20669" t="s">
        <v>41</v>
      </c>
      <c r="G20669" t="s">
        <v>42</v>
      </c>
      <c r="H20669">
        <v>0</v>
      </c>
      <c r="I20669">
        <v>0</v>
      </c>
      <c r="J20669">
        <v>0</v>
      </c>
      <c r="K20669" t="s">
        <v>79665</v>
      </c>
    </row>
    <row r="20670" spans="1:11" x14ac:dyDescent="0.3">
      <c r="A20670" t="s">
        <v>79666</v>
      </c>
      <c r="B20670" t="s">
        <v>79667</v>
      </c>
      <c r="C20670" t="s">
        <v>20</v>
      </c>
      <c r="D20670" t="s">
        <v>79668</v>
      </c>
      <c r="E20670" t="s">
        <v>62177</v>
      </c>
      <c r="F20670" t="s">
        <v>21286</v>
      </c>
      <c r="G20670" t="s">
        <v>529</v>
      </c>
      <c r="H20670">
        <v>0</v>
      </c>
      <c r="I20670">
        <v>0</v>
      </c>
      <c r="J20670">
        <v>0</v>
      </c>
      <c r="K20670" t="s">
        <v>79669</v>
      </c>
    </row>
    <row r="20671" spans="1:11" x14ac:dyDescent="0.3">
      <c r="A20671" t="s">
        <v>79670</v>
      </c>
      <c r="C20671" t="s">
        <v>27</v>
      </c>
      <c r="D20671" t="s">
        <v>79671</v>
      </c>
      <c r="E20671" t="s">
        <v>29</v>
      </c>
      <c r="F20671" t="s">
        <v>4100</v>
      </c>
      <c r="G20671" t="s">
        <v>3422</v>
      </c>
      <c r="H20671">
        <v>0</v>
      </c>
      <c r="I20671">
        <v>0</v>
      </c>
      <c r="J20671">
        <v>0</v>
      </c>
      <c r="K20671" t="s">
        <v>79672</v>
      </c>
    </row>
    <row r="20672" spans="1:11" x14ac:dyDescent="0.3">
      <c r="A20672" t="s">
        <v>79673</v>
      </c>
      <c r="C20672" t="s">
        <v>27</v>
      </c>
      <c r="D20672" t="e">
        <f>턱솔 이음.</f>
        <v>#NAME?</v>
      </c>
      <c r="E20672" t="s">
        <v>29</v>
      </c>
      <c r="F20672" t="s">
        <v>16</v>
      </c>
      <c r="G20672" t="s">
        <v>2318</v>
      </c>
      <c r="H20672">
        <v>0</v>
      </c>
      <c r="I20672">
        <v>0</v>
      </c>
      <c r="J20672">
        <v>0</v>
      </c>
      <c r="K20672" t="s">
        <v>79674</v>
      </c>
    </row>
    <row r="20673" spans="1:11" x14ac:dyDescent="0.3">
      <c r="A20673" t="s">
        <v>79675</v>
      </c>
      <c r="B20673" t="s">
        <v>79676</v>
      </c>
      <c r="C20673" t="s">
        <v>27</v>
      </c>
      <c r="D20673" t="s">
        <v>79677</v>
      </c>
      <c r="E20673" t="s">
        <v>29</v>
      </c>
      <c r="F20673" t="s">
        <v>41</v>
      </c>
      <c r="G20673" t="s">
        <v>42</v>
      </c>
      <c r="H20673">
        <v>0</v>
      </c>
      <c r="I20673">
        <v>0</v>
      </c>
      <c r="J20673">
        <v>0</v>
      </c>
      <c r="K20673" t="s">
        <v>79678</v>
      </c>
    </row>
    <row r="20674" spans="1:11" x14ac:dyDescent="0.3">
      <c r="A20674" t="s">
        <v>79679</v>
      </c>
      <c r="C20674" t="s">
        <v>27</v>
      </c>
      <c r="D20674" t="s">
        <v>79680</v>
      </c>
      <c r="E20674" t="s">
        <v>29</v>
      </c>
      <c r="F20674" t="s">
        <v>41</v>
      </c>
      <c r="G20674" t="s">
        <v>42</v>
      </c>
      <c r="H20674">
        <v>0</v>
      </c>
      <c r="I20674">
        <v>0</v>
      </c>
      <c r="J20674">
        <v>0</v>
      </c>
      <c r="K20674" t="s">
        <v>79681</v>
      </c>
    </row>
    <row r="20675" spans="1:11" x14ac:dyDescent="0.3">
      <c r="A20675" t="s">
        <v>79682</v>
      </c>
      <c r="C20675" t="s">
        <v>27</v>
      </c>
      <c r="D20675" t="s">
        <v>79683</v>
      </c>
      <c r="E20675" t="s">
        <v>29</v>
      </c>
      <c r="F20675" t="s">
        <v>41</v>
      </c>
      <c r="G20675" t="s">
        <v>42</v>
      </c>
      <c r="H20675">
        <v>0</v>
      </c>
      <c r="I20675">
        <v>0</v>
      </c>
      <c r="J20675">
        <v>0</v>
      </c>
      <c r="K20675" t="s">
        <v>79684</v>
      </c>
    </row>
    <row r="20676" spans="1:11" x14ac:dyDescent="0.3">
      <c r="A20676" t="s">
        <v>79685</v>
      </c>
      <c r="C20676" t="s">
        <v>27</v>
      </c>
      <c r="D20676" t="s">
        <v>79686</v>
      </c>
      <c r="E20676" t="s">
        <v>29</v>
      </c>
      <c r="F20676" t="s">
        <v>41</v>
      </c>
      <c r="G20676" t="s">
        <v>42</v>
      </c>
      <c r="H20676">
        <v>0</v>
      </c>
      <c r="I20676">
        <v>0</v>
      </c>
      <c r="J20676">
        <v>0</v>
      </c>
      <c r="K20676" t="s">
        <v>79687</v>
      </c>
    </row>
    <row r="20677" spans="1:11" x14ac:dyDescent="0.3">
      <c r="A20677" t="s">
        <v>79688</v>
      </c>
      <c r="B20677" t="s">
        <v>79689</v>
      </c>
      <c r="C20677" t="s">
        <v>27</v>
      </c>
      <c r="D20677" t="s">
        <v>79690</v>
      </c>
      <c r="E20677" t="s">
        <v>29</v>
      </c>
      <c r="F20677" t="s">
        <v>41</v>
      </c>
      <c r="G20677" t="s">
        <v>42</v>
      </c>
      <c r="H20677">
        <v>0</v>
      </c>
      <c r="I20677">
        <v>0</v>
      </c>
      <c r="J20677">
        <v>0</v>
      </c>
      <c r="K20677" t="s">
        <v>79691</v>
      </c>
    </row>
    <row r="20678" spans="1:11" x14ac:dyDescent="0.3">
      <c r="A20678" t="s">
        <v>79692</v>
      </c>
      <c r="C20678" t="s">
        <v>27</v>
      </c>
      <c r="D20678" t="s">
        <v>79693</v>
      </c>
      <c r="E20678" t="s">
        <v>29</v>
      </c>
      <c r="F20678" t="s">
        <v>41</v>
      </c>
      <c r="G20678" t="s">
        <v>42</v>
      </c>
      <c r="H20678">
        <v>0</v>
      </c>
      <c r="I20678">
        <v>0</v>
      </c>
      <c r="J20678">
        <v>0</v>
      </c>
      <c r="K20678" t="s">
        <v>79694</v>
      </c>
    </row>
    <row r="20679" spans="1:11" x14ac:dyDescent="0.3">
      <c r="A20679" t="s">
        <v>79695</v>
      </c>
      <c r="B20679" t="s">
        <v>79696</v>
      </c>
      <c r="C20679" t="s">
        <v>27</v>
      </c>
      <c r="D20679" t="s">
        <v>79697</v>
      </c>
      <c r="E20679" t="s">
        <v>29</v>
      </c>
      <c r="F20679" t="s">
        <v>41</v>
      </c>
      <c r="G20679" t="s">
        <v>42</v>
      </c>
      <c r="H20679">
        <v>0</v>
      </c>
      <c r="I20679">
        <v>0</v>
      </c>
      <c r="J20679">
        <v>0</v>
      </c>
      <c r="K20679" t="s">
        <v>79698</v>
      </c>
    </row>
    <row r="20680" spans="1:11" x14ac:dyDescent="0.3">
      <c r="A20680" t="s">
        <v>79699</v>
      </c>
      <c r="B20680" t="s">
        <v>79700</v>
      </c>
      <c r="C20680" t="s">
        <v>20</v>
      </c>
      <c r="D20680" t="s">
        <v>79701</v>
      </c>
      <c r="E20680" t="s">
        <v>62177</v>
      </c>
      <c r="F20680" t="s">
        <v>1678</v>
      </c>
      <c r="G20680" t="s">
        <v>9067</v>
      </c>
      <c r="H20680">
        <v>0</v>
      </c>
      <c r="I20680">
        <v>0</v>
      </c>
      <c r="J20680">
        <v>0</v>
      </c>
      <c r="K20680" t="s">
        <v>79702</v>
      </c>
    </row>
    <row r="20681" spans="1:11" x14ac:dyDescent="0.3">
      <c r="A20681" t="s">
        <v>79703</v>
      </c>
      <c r="C20681" t="s">
        <v>27</v>
      </c>
      <c r="D20681" t="s">
        <v>79704</v>
      </c>
      <c r="E20681" t="s">
        <v>29</v>
      </c>
      <c r="F20681" t="s">
        <v>41</v>
      </c>
      <c r="G20681" t="s">
        <v>42</v>
      </c>
      <c r="H20681">
        <v>0</v>
      </c>
      <c r="I20681">
        <v>0</v>
      </c>
      <c r="J20681">
        <v>0</v>
      </c>
      <c r="K20681" t="s">
        <v>79705</v>
      </c>
    </row>
    <row r="20682" spans="1:11" x14ac:dyDescent="0.3">
      <c r="A20682" t="s">
        <v>79706</v>
      </c>
      <c r="C20682" t="s">
        <v>27</v>
      </c>
      <c r="D20682" t="s">
        <v>79707</v>
      </c>
      <c r="E20682" t="s">
        <v>29</v>
      </c>
      <c r="F20682" t="s">
        <v>41</v>
      </c>
      <c r="G20682" t="s">
        <v>42</v>
      </c>
      <c r="H20682">
        <v>0</v>
      </c>
      <c r="I20682">
        <v>0</v>
      </c>
      <c r="J20682">
        <v>0</v>
      </c>
      <c r="K20682" t="s">
        <v>79708</v>
      </c>
    </row>
    <row r="20683" spans="1:11" x14ac:dyDescent="0.3">
      <c r="A20683" t="s">
        <v>79709</v>
      </c>
      <c r="C20683" t="s">
        <v>20</v>
      </c>
      <c r="D20683" t="s">
        <v>79710</v>
      </c>
      <c r="E20683" t="s">
        <v>71202</v>
      </c>
      <c r="F20683" t="s">
        <v>2247</v>
      </c>
      <c r="G20683" t="s">
        <v>42</v>
      </c>
      <c r="H20683">
        <v>0</v>
      </c>
      <c r="I20683">
        <v>0</v>
      </c>
      <c r="J20683">
        <v>0</v>
      </c>
      <c r="K20683" t="s">
        <v>79711</v>
      </c>
    </row>
    <row r="20684" spans="1:11" x14ac:dyDescent="0.3">
      <c r="A20684" t="s">
        <v>79712</v>
      </c>
      <c r="B20684" t="s">
        <v>79713</v>
      </c>
      <c r="C20684" t="s">
        <v>27</v>
      </c>
      <c r="D20684" t="s">
        <v>79714</v>
      </c>
      <c r="E20684" t="s">
        <v>29</v>
      </c>
      <c r="F20684" t="s">
        <v>41</v>
      </c>
      <c r="G20684" t="s">
        <v>42</v>
      </c>
      <c r="H20684">
        <v>0</v>
      </c>
      <c r="I20684">
        <v>0</v>
      </c>
      <c r="J20684">
        <v>0</v>
      </c>
      <c r="K20684" t="s">
        <v>79715</v>
      </c>
    </row>
    <row r="20685" spans="1:11" x14ac:dyDescent="0.3">
      <c r="A20685" t="s">
        <v>79716</v>
      </c>
      <c r="C20685" t="s">
        <v>27</v>
      </c>
      <c r="D20685" t="s">
        <v>79717</v>
      </c>
      <c r="E20685" t="s">
        <v>29</v>
      </c>
      <c r="F20685" t="s">
        <v>41</v>
      </c>
      <c r="G20685" t="s">
        <v>42</v>
      </c>
      <c r="H20685">
        <v>0</v>
      </c>
      <c r="I20685">
        <v>0</v>
      </c>
      <c r="J20685">
        <v>0</v>
      </c>
      <c r="K20685" t="s">
        <v>79718</v>
      </c>
    </row>
    <row r="20686" spans="1:11" x14ac:dyDescent="0.3">
      <c r="A20686" t="s">
        <v>79719</v>
      </c>
      <c r="B20686" t="s">
        <v>65072</v>
      </c>
      <c r="C20686" t="s">
        <v>27</v>
      </c>
      <c r="D20686" t="s">
        <v>79720</v>
      </c>
      <c r="E20686" t="s">
        <v>29</v>
      </c>
      <c r="F20686" t="s">
        <v>41</v>
      </c>
      <c r="G20686" t="s">
        <v>42</v>
      </c>
      <c r="H20686">
        <v>0</v>
      </c>
      <c r="I20686">
        <v>0</v>
      </c>
      <c r="J20686">
        <v>0</v>
      </c>
      <c r="K20686" t="s">
        <v>79721</v>
      </c>
    </row>
    <row r="20687" spans="1:11" x14ac:dyDescent="0.3">
      <c r="A20687" t="s">
        <v>79722</v>
      </c>
      <c r="B20687" t="s">
        <v>79723</v>
      </c>
      <c r="C20687" t="s">
        <v>27</v>
      </c>
      <c r="D20687" t="s">
        <v>79724</v>
      </c>
      <c r="E20687" t="s">
        <v>29</v>
      </c>
      <c r="F20687" t="s">
        <v>41</v>
      </c>
      <c r="G20687" t="s">
        <v>42</v>
      </c>
      <c r="H20687">
        <v>0</v>
      </c>
      <c r="I20687">
        <v>0</v>
      </c>
      <c r="J20687">
        <v>0</v>
      </c>
      <c r="K20687" t="s">
        <v>79725</v>
      </c>
    </row>
    <row r="20688" spans="1:11" x14ac:dyDescent="0.3">
      <c r="A20688" t="s">
        <v>79726</v>
      </c>
      <c r="B20688" t="s">
        <v>22125</v>
      </c>
      <c r="C20688" t="s">
        <v>27</v>
      </c>
      <c r="D20688" t="s">
        <v>79727</v>
      </c>
      <c r="E20688" t="s">
        <v>29</v>
      </c>
      <c r="F20688" t="s">
        <v>41</v>
      </c>
      <c r="G20688" t="s">
        <v>42</v>
      </c>
      <c r="H20688">
        <v>0</v>
      </c>
      <c r="I20688">
        <v>0</v>
      </c>
      <c r="J20688">
        <v>0</v>
      </c>
      <c r="K20688" t="s">
        <v>79728</v>
      </c>
    </row>
    <row r="20689" spans="1:11" x14ac:dyDescent="0.3">
      <c r="A20689" t="s">
        <v>79729</v>
      </c>
      <c r="B20689" t="s">
        <v>79730</v>
      </c>
      <c r="C20689" t="s">
        <v>27</v>
      </c>
      <c r="D20689" t="s">
        <v>79731</v>
      </c>
      <c r="E20689" t="s">
        <v>29</v>
      </c>
      <c r="F20689" t="s">
        <v>41</v>
      </c>
      <c r="G20689" t="s">
        <v>42</v>
      </c>
      <c r="H20689">
        <v>0</v>
      </c>
      <c r="I20689">
        <v>0</v>
      </c>
      <c r="J20689">
        <v>0</v>
      </c>
      <c r="K20689" t="s">
        <v>79732</v>
      </c>
    </row>
    <row r="20690" spans="1:11" x14ac:dyDescent="0.3">
      <c r="A20690" t="s">
        <v>79733</v>
      </c>
      <c r="B20690" t="s">
        <v>79734</v>
      </c>
      <c r="C20690" t="s">
        <v>27</v>
      </c>
      <c r="D20690" t="s">
        <v>79735</v>
      </c>
      <c r="E20690" t="s">
        <v>29</v>
      </c>
      <c r="F20690" t="s">
        <v>41</v>
      </c>
      <c r="G20690" t="s">
        <v>42</v>
      </c>
      <c r="H20690">
        <v>0</v>
      </c>
      <c r="I20690">
        <v>0</v>
      </c>
      <c r="J20690">
        <v>0</v>
      </c>
      <c r="K20690" t="s">
        <v>79736</v>
      </c>
    </row>
    <row r="20691" spans="1:11" x14ac:dyDescent="0.3">
      <c r="A20691" t="s">
        <v>79737</v>
      </c>
      <c r="B20691" t="s">
        <v>79738</v>
      </c>
      <c r="C20691" t="s">
        <v>20</v>
      </c>
      <c r="D20691" t="s">
        <v>79739</v>
      </c>
      <c r="E20691" t="s">
        <v>62177</v>
      </c>
      <c r="F20691" t="s">
        <v>11456</v>
      </c>
      <c r="G20691" t="s">
        <v>42</v>
      </c>
      <c r="H20691">
        <v>0</v>
      </c>
      <c r="I20691">
        <v>0</v>
      </c>
      <c r="J20691">
        <v>0</v>
      </c>
      <c r="K20691" t="s">
        <v>79740</v>
      </c>
    </row>
    <row r="20692" spans="1:11" x14ac:dyDescent="0.3">
      <c r="A20692" t="s">
        <v>79741</v>
      </c>
      <c r="B20692" t="s">
        <v>79742</v>
      </c>
      <c r="C20692" t="s">
        <v>27</v>
      </c>
      <c r="D20692" t="s">
        <v>79743</v>
      </c>
      <c r="E20692" t="s">
        <v>29</v>
      </c>
      <c r="F20692" t="s">
        <v>41</v>
      </c>
      <c r="G20692" t="s">
        <v>42</v>
      </c>
      <c r="H20692">
        <v>0</v>
      </c>
      <c r="I20692">
        <v>0</v>
      </c>
      <c r="J20692">
        <v>0</v>
      </c>
      <c r="K20692" t="s">
        <v>79744</v>
      </c>
    </row>
    <row r="20693" spans="1:11" x14ac:dyDescent="0.3">
      <c r="A20693" t="s">
        <v>79745</v>
      </c>
      <c r="B20693" t="s">
        <v>79746</v>
      </c>
      <c r="C20693" t="s">
        <v>27</v>
      </c>
      <c r="D20693" t="s">
        <v>79747</v>
      </c>
      <c r="E20693" t="s">
        <v>29</v>
      </c>
      <c r="F20693" t="s">
        <v>41</v>
      </c>
      <c r="G20693" t="s">
        <v>42</v>
      </c>
      <c r="H20693">
        <v>0</v>
      </c>
      <c r="I20693">
        <v>0</v>
      </c>
      <c r="J20693">
        <v>0</v>
      </c>
      <c r="K20693" t="s">
        <v>79748</v>
      </c>
    </row>
    <row r="20694" spans="1:11" x14ac:dyDescent="0.3">
      <c r="A20694" t="s">
        <v>79749</v>
      </c>
      <c r="B20694" t="s">
        <v>79750</v>
      </c>
      <c r="C20694" t="s">
        <v>27</v>
      </c>
      <c r="D20694" t="s">
        <v>79751</v>
      </c>
      <c r="E20694" t="s">
        <v>29</v>
      </c>
      <c r="F20694" t="s">
        <v>41</v>
      </c>
      <c r="G20694" t="s">
        <v>42</v>
      </c>
      <c r="H20694">
        <v>0</v>
      </c>
      <c r="I20694">
        <v>0</v>
      </c>
      <c r="J20694">
        <v>0</v>
      </c>
      <c r="K20694" t="s">
        <v>79752</v>
      </c>
    </row>
    <row r="20695" spans="1:11" x14ac:dyDescent="0.3">
      <c r="A20695" t="s">
        <v>79753</v>
      </c>
      <c r="B20695" t="s">
        <v>79754</v>
      </c>
      <c r="C20695" t="s">
        <v>27</v>
      </c>
      <c r="D20695" t="s">
        <v>79755</v>
      </c>
      <c r="E20695" t="s">
        <v>29</v>
      </c>
      <c r="F20695" t="s">
        <v>41</v>
      </c>
      <c r="G20695" t="s">
        <v>42</v>
      </c>
      <c r="H20695">
        <v>0</v>
      </c>
      <c r="I20695">
        <v>0</v>
      </c>
      <c r="J20695">
        <v>0</v>
      </c>
      <c r="K20695" t="s">
        <v>79756</v>
      </c>
    </row>
    <row r="20696" spans="1:11" x14ac:dyDescent="0.3">
      <c r="A20696" t="s">
        <v>79757</v>
      </c>
      <c r="B20696" t="s">
        <v>79758</v>
      </c>
      <c r="C20696" t="s">
        <v>27</v>
      </c>
      <c r="D20696" t="s">
        <v>79759</v>
      </c>
      <c r="E20696" t="s">
        <v>29</v>
      </c>
      <c r="F20696" t="s">
        <v>41</v>
      </c>
      <c r="G20696" t="s">
        <v>42</v>
      </c>
      <c r="H20696">
        <v>0</v>
      </c>
      <c r="I20696">
        <v>0</v>
      </c>
      <c r="J20696">
        <v>0</v>
      </c>
      <c r="K20696" t="s">
        <v>79760</v>
      </c>
    </row>
    <row r="20697" spans="1:11" x14ac:dyDescent="0.3">
      <c r="A20697" t="s">
        <v>79761</v>
      </c>
      <c r="C20697" t="s">
        <v>27</v>
      </c>
      <c r="D20697" t="s">
        <v>79762</v>
      </c>
      <c r="E20697" t="s">
        <v>29</v>
      </c>
      <c r="F20697" t="s">
        <v>41</v>
      </c>
      <c r="G20697" t="s">
        <v>42</v>
      </c>
      <c r="H20697">
        <v>0</v>
      </c>
      <c r="I20697">
        <v>0</v>
      </c>
      <c r="J20697">
        <v>0</v>
      </c>
      <c r="K20697" t="s">
        <v>79763</v>
      </c>
    </row>
    <row r="20698" spans="1:11" x14ac:dyDescent="0.3">
      <c r="A20698" t="s">
        <v>79764</v>
      </c>
      <c r="B20698" t="s">
        <v>79765</v>
      </c>
      <c r="C20698" t="s">
        <v>27</v>
      </c>
      <c r="D20698" t="s">
        <v>79766</v>
      </c>
      <c r="E20698" t="s">
        <v>29</v>
      </c>
      <c r="F20698" t="s">
        <v>41</v>
      </c>
      <c r="G20698" t="s">
        <v>42</v>
      </c>
      <c r="H20698">
        <v>0</v>
      </c>
      <c r="I20698">
        <v>0</v>
      </c>
      <c r="J20698">
        <v>0</v>
      </c>
      <c r="K20698" t="s">
        <v>79767</v>
      </c>
    </row>
    <row r="20699" spans="1:11" x14ac:dyDescent="0.3">
      <c r="A20699" t="s">
        <v>79768</v>
      </c>
      <c r="C20699" t="s">
        <v>27</v>
      </c>
      <c r="D20699" t="s">
        <v>79769</v>
      </c>
      <c r="E20699" t="s">
        <v>29</v>
      </c>
      <c r="F20699" t="s">
        <v>41</v>
      </c>
      <c r="G20699" t="s">
        <v>42</v>
      </c>
      <c r="H20699">
        <v>0</v>
      </c>
      <c r="I20699">
        <v>0</v>
      </c>
      <c r="J20699">
        <v>0</v>
      </c>
      <c r="K20699" t="s">
        <v>79770</v>
      </c>
    </row>
    <row r="20700" spans="1:11" x14ac:dyDescent="0.3">
      <c r="A20700" t="s">
        <v>79771</v>
      </c>
      <c r="B20700" t="s">
        <v>79750</v>
      </c>
      <c r="C20700" t="s">
        <v>27</v>
      </c>
      <c r="D20700" t="s">
        <v>79772</v>
      </c>
      <c r="E20700" t="s">
        <v>29</v>
      </c>
      <c r="F20700" t="s">
        <v>41</v>
      </c>
      <c r="G20700" t="s">
        <v>42</v>
      </c>
      <c r="H20700">
        <v>0</v>
      </c>
      <c r="I20700">
        <v>0</v>
      </c>
      <c r="J20700">
        <v>0</v>
      </c>
      <c r="K20700" t="s">
        <v>79773</v>
      </c>
    </row>
    <row r="20701" spans="1:11" x14ac:dyDescent="0.3">
      <c r="A20701" t="s">
        <v>79774</v>
      </c>
      <c r="B20701" t="s">
        <v>79775</v>
      </c>
      <c r="C20701" t="s">
        <v>20</v>
      </c>
      <c r="D20701" t="s">
        <v>79776</v>
      </c>
      <c r="E20701" t="s">
        <v>71202</v>
      </c>
      <c r="F20701" t="s">
        <v>16</v>
      </c>
      <c r="G20701" t="s">
        <v>9108</v>
      </c>
      <c r="H20701">
        <v>0</v>
      </c>
      <c r="I20701">
        <v>0</v>
      </c>
      <c r="J20701">
        <v>0</v>
      </c>
      <c r="K20701" t="s">
        <v>79777</v>
      </c>
    </row>
    <row r="20702" spans="1:11" x14ac:dyDescent="0.3">
      <c r="A20702" t="s">
        <v>79778</v>
      </c>
      <c r="C20702" t="s">
        <v>20</v>
      </c>
      <c r="D20702" t="s">
        <v>79779</v>
      </c>
      <c r="E20702" t="s">
        <v>62177</v>
      </c>
      <c r="F20702" t="s">
        <v>2809</v>
      </c>
      <c r="G20702" t="s">
        <v>42</v>
      </c>
      <c r="H20702">
        <v>0</v>
      </c>
      <c r="I20702">
        <v>0</v>
      </c>
      <c r="J20702">
        <v>0</v>
      </c>
      <c r="K20702" t="s">
        <v>79780</v>
      </c>
    </row>
    <row r="20703" spans="1:11" x14ac:dyDescent="0.3">
      <c r="A20703" t="s">
        <v>79781</v>
      </c>
      <c r="B20703" t="s">
        <v>79782</v>
      </c>
      <c r="C20703" t="s">
        <v>558</v>
      </c>
      <c r="D20703" t="s">
        <v>79783</v>
      </c>
      <c r="E20703" t="s">
        <v>32122</v>
      </c>
      <c r="F20703" t="s">
        <v>2595</v>
      </c>
      <c r="G20703" t="s">
        <v>1899</v>
      </c>
      <c r="H20703">
        <v>0</v>
      </c>
      <c r="I20703">
        <v>0</v>
      </c>
      <c r="J20703">
        <v>0</v>
      </c>
      <c r="K20703" t="s">
        <v>79784</v>
      </c>
    </row>
    <row r="20704" spans="1:11" x14ac:dyDescent="0.3">
      <c r="A20704" t="s">
        <v>79785</v>
      </c>
      <c r="B20704" t="s">
        <v>79786</v>
      </c>
      <c r="C20704" t="s">
        <v>27</v>
      </c>
      <c r="D20704" t="s">
        <v>79787</v>
      </c>
      <c r="E20704" t="s">
        <v>29</v>
      </c>
      <c r="F20704" t="s">
        <v>41</v>
      </c>
      <c r="G20704" t="s">
        <v>42</v>
      </c>
      <c r="H20704">
        <v>0</v>
      </c>
      <c r="I20704">
        <v>0</v>
      </c>
      <c r="J20704">
        <v>0</v>
      </c>
      <c r="K20704" t="s">
        <v>79788</v>
      </c>
    </row>
    <row r="20705" spans="1:11" x14ac:dyDescent="0.3">
      <c r="A20705" t="s">
        <v>79789</v>
      </c>
      <c r="B20705" t="s">
        <v>79790</v>
      </c>
      <c r="C20705" t="s">
        <v>27</v>
      </c>
      <c r="D20705" t="s">
        <v>79791</v>
      </c>
      <c r="E20705" t="s">
        <v>29</v>
      </c>
      <c r="F20705" t="s">
        <v>41</v>
      </c>
      <c r="G20705" t="s">
        <v>42</v>
      </c>
      <c r="H20705">
        <v>0</v>
      </c>
      <c r="I20705">
        <v>0</v>
      </c>
      <c r="J20705">
        <v>0</v>
      </c>
      <c r="K20705" t="s">
        <v>79792</v>
      </c>
    </row>
    <row r="20706" spans="1:11" x14ac:dyDescent="0.3">
      <c r="A20706" t="s">
        <v>79793</v>
      </c>
      <c r="B20706" t="s">
        <v>79794</v>
      </c>
      <c r="C20706" t="s">
        <v>27</v>
      </c>
      <c r="D20706" t="s">
        <v>79795</v>
      </c>
      <c r="E20706" t="s">
        <v>29</v>
      </c>
      <c r="F20706" t="s">
        <v>41</v>
      </c>
      <c r="G20706" t="s">
        <v>42</v>
      </c>
      <c r="H20706">
        <v>0</v>
      </c>
      <c r="I20706">
        <v>0</v>
      </c>
      <c r="J20706">
        <v>0</v>
      </c>
      <c r="K20706" t="s">
        <v>79796</v>
      </c>
    </row>
    <row r="20707" spans="1:11" x14ac:dyDescent="0.3">
      <c r="A20707" t="s">
        <v>79797</v>
      </c>
      <c r="B20707" t="s">
        <v>79798</v>
      </c>
      <c r="C20707" t="s">
        <v>20</v>
      </c>
      <c r="D20707" t="s">
        <v>79799</v>
      </c>
      <c r="E20707" t="s">
        <v>71202</v>
      </c>
      <c r="F20707" t="s">
        <v>16</v>
      </c>
      <c r="G20707" t="s">
        <v>5838</v>
      </c>
      <c r="H20707">
        <v>0</v>
      </c>
      <c r="I20707">
        <v>0</v>
      </c>
      <c r="J20707">
        <v>0</v>
      </c>
      <c r="K20707" t="s">
        <v>79800</v>
      </c>
    </row>
    <row r="20708" spans="1:11" x14ac:dyDescent="0.3">
      <c r="A20708" t="s">
        <v>79801</v>
      </c>
      <c r="B20708" t="s">
        <v>79802</v>
      </c>
      <c r="C20708" t="s">
        <v>466</v>
      </c>
      <c r="D20708" t="s">
        <v>79803</v>
      </c>
      <c r="E20708" t="s">
        <v>79083</v>
      </c>
      <c r="F20708" t="s">
        <v>16</v>
      </c>
      <c r="G20708" t="s">
        <v>7236</v>
      </c>
      <c r="H20708">
        <v>0</v>
      </c>
      <c r="I20708">
        <v>0</v>
      </c>
      <c r="J20708">
        <v>0</v>
      </c>
      <c r="K20708" t="s">
        <v>79804</v>
      </c>
    </row>
    <row r="20709" spans="1:11" x14ac:dyDescent="0.3">
      <c r="A20709" t="s">
        <v>79805</v>
      </c>
      <c r="B20709" t="s">
        <v>79806</v>
      </c>
      <c r="C20709" t="s">
        <v>27</v>
      </c>
      <c r="D20709" t="s">
        <v>79807</v>
      </c>
      <c r="E20709" t="s">
        <v>29</v>
      </c>
      <c r="F20709" t="s">
        <v>41</v>
      </c>
      <c r="G20709" t="s">
        <v>42</v>
      </c>
      <c r="H20709">
        <v>0</v>
      </c>
      <c r="I20709">
        <v>0</v>
      </c>
      <c r="J20709">
        <v>0</v>
      </c>
      <c r="K20709" t="s">
        <v>79808</v>
      </c>
    </row>
    <row r="20710" spans="1:11" x14ac:dyDescent="0.3">
      <c r="A20710" t="s">
        <v>79809</v>
      </c>
      <c r="B20710" t="s">
        <v>79810</v>
      </c>
      <c r="C20710" t="s">
        <v>27</v>
      </c>
      <c r="D20710" t="s">
        <v>79811</v>
      </c>
      <c r="E20710" t="s">
        <v>29</v>
      </c>
      <c r="F20710" t="s">
        <v>41</v>
      </c>
      <c r="G20710" t="s">
        <v>6744</v>
      </c>
      <c r="H20710">
        <v>0</v>
      </c>
      <c r="I20710">
        <v>0</v>
      </c>
      <c r="J20710">
        <v>0</v>
      </c>
      <c r="K20710" t="s">
        <v>79812</v>
      </c>
    </row>
    <row r="20711" spans="1:11" x14ac:dyDescent="0.3">
      <c r="A20711" t="s">
        <v>79813</v>
      </c>
      <c r="B20711" t="s">
        <v>79814</v>
      </c>
      <c r="C20711" t="s">
        <v>13</v>
      </c>
      <c r="D20711" t="s">
        <v>79815</v>
      </c>
      <c r="E20711" t="s">
        <v>76370</v>
      </c>
      <c r="F20711" t="s">
        <v>16</v>
      </c>
      <c r="G20711" t="s">
        <v>7708</v>
      </c>
      <c r="H20711">
        <v>0</v>
      </c>
      <c r="I20711">
        <v>0</v>
      </c>
      <c r="J20711">
        <v>0</v>
      </c>
      <c r="K20711" t="s">
        <v>79816</v>
      </c>
    </row>
    <row r="20712" spans="1:11" x14ac:dyDescent="0.3">
      <c r="A20712" t="s">
        <v>79817</v>
      </c>
      <c r="B20712" t="s">
        <v>79814</v>
      </c>
      <c r="C20712" t="s">
        <v>27</v>
      </c>
      <c r="D20712" t="s">
        <v>79818</v>
      </c>
      <c r="E20712" t="s">
        <v>29</v>
      </c>
      <c r="F20712" t="s">
        <v>41</v>
      </c>
      <c r="G20712" t="s">
        <v>42</v>
      </c>
      <c r="H20712">
        <v>0</v>
      </c>
      <c r="I20712">
        <v>0</v>
      </c>
      <c r="J20712">
        <v>0</v>
      </c>
      <c r="K20712" t="s">
        <v>79819</v>
      </c>
    </row>
    <row r="20713" spans="1:11" x14ac:dyDescent="0.3">
      <c r="A20713" t="s">
        <v>79820</v>
      </c>
      <c r="C20713" t="s">
        <v>20</v>
      </c>
      <c r="D20713" t="s">
        <v>79821</v>
      </c>
      <c r="E20713" t="s">
        <v>62177</v>
      </c>
      <c r="F20713" t="s">
        <v>4696</v>
      </c>
      <c r="G20713" t="s">
        <v>42</v>
      </c>
      <c r="H20713">
        <v>0</v>
      </c>
      <c r="I20713">
        <v>0</v>
      </c>
      <c r="J20713">
        <v>0</v>
      </c>
      <c r="K20713" t="s">
        <v>79822</v>
      </c>
    </row>
    <row r="20714" spans="1:11" x14ac:dyDescent="0.3">
      <c r="A20714" t="s">
        <v>79823</v>
      </c>
      <c r="B20714" t="s">
        <v>79824</v>
      </c>
      <c r="C20714" t="s">
        <v>27</v>
      </c>
      <c r="D20714" t="s">
        <v>79825</v>
      </c>
      <c r="E20714" t="s">
        <v>29</v>
      </c>
      <c r="F20714" t="s">
        <v>41</v>
      </c>
      <c r="G20714" t="s">
        <v>42</v>
      </c>
      <c r="H20714">
        <v>0</v>
      </c>
      <c r="I20714">
        <v>0</v>
      </c>
      <c r="J20714">
        <v>0</v>
      </c>
      <c r="K20714" t="s">
        <v>79826</v>
      </c>
    </row>
    <row r="20715" spans="1:11" x14ac:dyDescent="0.3">
      <c r="A20715" t="s">
        <v>79827</v>
      </c>
      <c r="B20715" t="s">
        <v>79828</v>
      </c>
      <c r="C20715" t="s">
        <v>27</v>
      </c>
      <c r="D20715" t="s">
        <v>79829</v>
      </c>
      <c r="E20715" t="s">
        <v>29</v>
      </c>
      <c r="F20715" t="s">
        <v>16</v>
      </c>
      <c r="G20715" t="s">
        <v>364</v>
      </c>
      <c r="H20715">
        <v>0</v>
      </c>
      <c r="I20715">
        <v>0</v>
      </c>
      <c r="J20715">
        <v>0</v>
      </c>
      <c r="K20715" t="s">
        <v>79830</v>
      </c>
    </row>
    <row r="20716" spans="1:11" x14ac:dyDescent="0.3">
      <c r="A20716" t="s">
        <v>79831</v>
      </c>
      <c r="B20716" t="s">
        <v>79832</v>
      </c>
      <c r="C20716" t="s">
        <v>27</v>
      </c>
      <c r="D20716" t="s">
        <v>79833</v>
      </c>
      <c r="E20716" t="s">
        <v>29</v>
      </c>
      <c r="F20716" t="s">
        <v>41</v>
      </c>
      <c r="G20716" t="s">
        <v>42</v>
      </c>
      <c r="H20716">
        <v>0</v>
      </c>
      <c r="I20716">
        <v>0</v>
      </c>
      <c r="J20716">
        <v>0</v>
      </c>
      <c r="K20716" t="s">
        <v>79834</v>
      </c>
    </row>
    <row r="20717" spans="1:11" x14ac:dyDescent="0.3">
      <c r="A20717" t="s">
        <v>79835</v>
      </c>
      <c r="B20717" t="s">
        <v>79836</v>
      </c>
      <c r="C20717" t="s">
        <v>20</v>
      </c>
      <c r="D20717" t="s">
        <v>79837</v>
      </c>
      <c r="E20717" t="s">
        <v>71202</v>
      </c>
      <c r="F20717" t="s">
        <v>16</v>
      </c>
      <c r="G20717" t="s">
        <v>6145</v>
      </c>
      <c r="H20717">
        <v>0</v>
      </c>
      <c r="I20717">
        <v>0</v>
      </c>
      <c r="J20717">
        <v>0</v>
      </c>
      <c r="K20717" t="s">
        <v>79838</v>
      </c>
    </row>
    <row r="20718" spans="1:11" x14ac:dyDescent="0.3">
      <c r="A20718" t="s">
        <v>79839</v>
      </c>
      <c r="B20718" t="s">
        <v>79840</v>
      </c>
      <c r="C20718" t="s">
        <v>20</v>
      </c>
      <c r="D20718" t="s">
        <v>79841</v>
      </c>
      <c r="E20718" t="s">
        <v>71202</v>
      </c>
      <c r="F20718" t="s">
        <v>1646</v>
      </c>
      <c r="G20718" t="s">
        <v>42</v>
      </c>
      <c r="H20718">
        <v>0</v>
      </c>
      <c r="I20718">
        <v>0</v>
      </c>
      <c r="J20718">
        <v>0</v>
      </c>
      <c r="K20718" t="s">
        <v>79842</v>
      </c>
    </row>
    <row r="20719" spans="1:11" x14ac:dyDescent="0.3">
      <c r="A20719" t="s">
        <v>79843</v>
      </c>
      <c r="B20719" t="s">
        <v>79844</v>
      </c>
      <c r="C20719" t="s">
        <v>20</v>
      </c>
      <c r="D20719" t="s">
        <v>79845</v>
      </c>
      <c r="E20719" t="s">
        <v>71202</v>
      </c>
      <c r="F20719" t="s">
        <v>6890</v>
      </c>
      <c r="G20719" t="s">
        <v>42</v>
      </c>
      <c r="H20719">
        <v>0</v>
      </c>
      <c r="I20719">
        <v>0</v>
      </c>
      <c r="J20719">
        <v>0</v>
      </c>
      <c r="K20719" t="s">
        <v>79846</v>
      </c>
    </row>
    <row r="20720" spans="1:11" x14ac:dyDescent="0.3">
      <c r="A20720" t="s">
        <v>79847</v>
      </c>
      <c r="C20720" t="s">
        <v>20</v>
      </c>
      <c r="D20720" t="s">
        <v>79848</v>
      </c>
      <c r="E20720" t="s">
        <v>71202</v>
      </c>
      <c r="F20720" t="s">
        <v>5105</v>
      </c>
      <c r="G20720" t="s">
        <v>42</v>
      </c>
      <c r="H20720">
        <v>0</v>
      </c>
      <c r="I20720">
        <v>0</v>
      </c>
      <c r="J20720">
        <v>0</v>
      </c>
      <c r="K20720" t="s">
        <v>79849</v>
      </c>
    </row>
    <row r="20721" spans="1:11" x14ac:dyDescent="0.3">
      <c r="A20721" t="s">
        <v>79850</v>
      </c>
      <c r="B20721" t="s">
        <v>79851</v>
      </c>
      <c r="C20721" t="s">
        <v>20</v>
      </c>
      <c r="D20721" t="s">
        <v>79852</v>
      </c>
      <c r="E20721" t="s">
        <v>71202</v>
      </c>
      <c r="F20721" t="s">
        <v>39748</v>
      </c>
      <c r="G20721" t="s">
        <v>6487</v>
      </c>
      <c r="H20721">
        <v>0</v>
      </c>
      <c r="I20721">
        <v>0</v>
      </c>
      <c r="J20721">
        <v>0</v>
      </c>
      <c r="K20721" t="s">
        <v>79853</v>
      </c>
    </row>
    <row r="20722" spans="1:11" x14ac:dyDescent="0.3">
      <c r="A20722" t="s">
        <v>79854</v>
      </c>
      <c r="C20722" t="s">
        <v>27</v>
      </c>
      <c r="D20722" t="s">
        <v>79855</v>
      </c>
      <c r="E20722" t="s">
        <v>29</v>
      </c>
      <c r="F20722" t="s">
        <v>41</v>
      </c>
      <c r="G20722" t="s">
        <v>42</v>
      </c>
      <c r="H20722">
        <v>0</v>
      </c>
      <c r="I20722">
        <v>0</v>
      </c>
      <c r="J20722">
        <v>0</v>
      </c>
      <c r="K20722" t="s">
        <v>79856</v>
      </c>
    </row>
    <row r="20723" spans="1:11" x14ac:dyDescent="0.3">
      <c r="A20723" t="s">
        <v>79857</v>
      </c>
      <c r="B20723" t="s">
        <v>79858</v>
      </c>
      <c r="C20723" t="s">
        <v>27</v>
      </c>
      <c r="D20723" t="s">
        <v>79859</v>
      </c>
      <c r="E20723" t="s">
        <v>29</v>
      </c>
      <c r="F20723" t="s">
        <v>41</v>
      </c>
      <c r="G20723" t="s">
        <v>42</v>
      </c>
      <c r="H20723">
        <v>0</v>
      </c>
      <c r="I20723">
        <v>0</v>
      </c>
      <c r="J20723">
        <v>0</v>
      </c>
      <c r="K20723" t="s">
        <v>79860</v>
      </c>
    </row>
    <row r="20724" spans="1:11" x14ac:dyDescent="0.3">
      <c r="A20724" t="s">
        <v>79861</v>
      </c>
      <c r="C20724" t="s">
        <v>20</v>
      </c>
      <c r="D20724" t="s">
        <v>79862</v>
      </c>
      <c r="E20724" t="s">
        <v>62177</v>
      </c>
      <c r="F20724" t="s">
        <v>13789</v>
      </c>
      <c r="G20724" t="s">
        <v>42</v>
      </c>
      <c r="H20724">
        <v>0</v>
      </c>
      <c r="I20724">
        <v>0</v>
      </c>
      <c r="J20724">
        <v>0</v>
      </c>
      <c r="K20724" t="s">
        <v>79863</v>
      </c>
    </row>
    <row r="20725" spans="1:11" x14ac:dyDescent="0.3">
      <c r="A20725" t="s">
        <v>79864</v>
      </c>
      <c r="B20725" t="s">
        <v>79865</v>
      </c>
      <c r="C20725" t="s">
        <v>20</v>
      </c>
      <c r="D20725" t="s">
        <v>79866</v>
      </c>
      <c r="E20725" t="s">
        <v>71202</v>
      </c>
      <c r="F20725" t="s">
        <v>5882</v>
      </c>
      <c r="G20725" t="s">
        <v>311</v>
      </c>
      <c r="H20725">
        <v>0</v>
      </c>
      <c r="I20725">
        <v>0</v>
      </c>
      <c r="J20725">
        <v>0</v>
      </c>
      <c r="K20725" t="s">
        <v>79867</v>
      </c>
    </row>
    <row r="20726" spans="1:11" x14ac:dyDescent="0.3">
      <c r="A20726" t="s">
        <v>79868</v>
      </c>
      <c r="B20726" t="s">
        <v>79869</v>
      </c>
      <c r="C20726" t="s">
        <v>20</v>
      </c>
      <c r="D20726" t="s">
        <v>79870</v>
      </c>
      <c r="E20726" t="s">
        <v>71202</v>
      </c>
      <c r="F20726" t="s">
        <v>1840</v>
      </c>
      <c r="G20726" t="s">
        <v>42</v>
      </c>
      <c r="H20726">
        <v>0</v>
      </c>
      <c r="I20726">
        <v>0</v>
      </c>
      <c r="J20726">
        <v>0</v>
      </c>
      <c r="K20726" t="s">
        <v>79871</v>
      </c>
    </row>
    <row r="20727" spans="1:11" x14ac:dyDescent="0.3">
      <c r="A20727" t="s">
        <v>79872</v>
      </c>
      <c r="B20727" t="s">
        <v>79873</v>
      </c>
      <c r="C20727" t="s">
        <v>20</v>
      </c>
      <c r="D20727" t="s">
        <v>79874</v>
      </c>
      <c r="E20727" t="s">
        <v>71202</v>
      </c>
      <c r="F20727" t="s">
        <v>15108</v>
      </c>
      <c r="G20727" t="s">
        <v>42</v>
      </c>
      <c r="H20727">
        <v>0</v>
      </c>
      <c r="I20727">
        <v>0</v>
      </c>
      <c r="J20727">
        <v>0</v>
      </c>
      <c r="K20727" t="s">
        <v>79875</v>
      </c>
    </row>
    <row r="20728" spans="1:11" x14ac:dyDescent="0.3">
      <c r="A20728" t="s">
        <v>79876</v>
      </c>
      <c r="B20728" t="s">
        <v>79877</v>
      </c>
      <c r="C20728" t="s">
        <v>20</v>
      </c>
      <c r="D20728" t="s">
        <v>79878</v>
      </c>
      <c r="E20728" t="s">
        <v>71202</v>
      </c>
      <c r="F20728" t="s">
        <v>13271</v>
      </c>
      <c r="G20728" t="s">
        <v>8377</v>
      </c>
      <c r="H20728">
        <v>0</v>
      </c>
      <c r="I20728">
        <v>0</v>
      </c>
      <c r="J20728">
        <v>0</v>
      </c>
      <c r="K20728" t="s">
        <v>79879</v>
      </c>
    </row>
    <row r="20729" spans="1:11" x14ac:dyDescent="0.3">
      <c r="A20729" t="s">
        <v>79880</v>
      </c>
      <c r="B20729" t="s">
        <v>79881</v>
      </c>
      <c r="C20729" t="s">
        <v>27</v>
      </c>
      <c r="D20729" t="s">
        <v>79882</v>
      </c>
      <c r="E20729" t="s">
        <v>29</v>
      </c>
      <c r="F20729" t="s">
        <v>16</v>
      </c>
      <c r="G20729" t="s">
        <v>1952</v>
      </c>
      <c r="H20729">
        <v>0</v>
      </c>
      <c r="I20729">
        <v>0</v>
      </c>
      <c r="J20729">
        <v>0</v>
      </c>
      <c r="K20729" t="s">
        <v>79883</v>
      </c>
    </row>
    <row r="20730" spans="1:11" x14ac:dyDescent="0.3">
      <c r="A20730" t="s">
        <v>79884</v>
      </c>
      <c r="B20730" t="s">
        <v>79885</v>
      </c>
      <c r="C20730" t="s">
        <v>147</v>
      </c>
      <c r="D20730" t="s">
        <v>79886</v>
      </c>
      <c r="E20730" t="s">
        <v>76393</v>
      </c>
      <c r="F20730" t="s">
        <v>16</v>
      </c>
      <c r="G20730" t="s">
        <v>1162</v>
      </c>
      <c r="H20730">
        <v>0</v>
      </c>
      <c r="I20730">
        <v>0</v>
      </c>
      <c r="J20730">
        <v>0</v>
      </c>
      <c r="K20730" t="s">
        <v>79887</v>
      </c>
    </row>
    <row r="20731" spans="1:11" x14ac:dyDescent="0.3">
      <c r="A20731" t="s">
        <v>79888</v>
      </c>
      <c r="C20731" t="s">
        <v>27</v>
      </c>
      <c r="D20731" t="s">
        <v>79889</v>
      </c>
      <c r="E20731" t="s">
        <v>29</v>
      </c>
      <c r="F20731" t="s">
        <v>41</v>
      </c>
      <c r="G20731" t="s">
        <v>42</v>
      </c>
      <c r="H20731">
        <v>0</v>
      </c>
      <c r="I20731">
        <v>0</v>
      </c>
      <c r="J20731">
        <v>0</v>
      </c>
      <c r="K20731" t="s">
        <v>79890</v>
      </c>
    </row>
    <row r="20732" spans="1:11" x14ac:dyDescent="0.3">
      <c r="A20732" t="s">
        <v>79891</v>
      </c>
      <c r="B20732" t="s">
        <v>79892</v>
      </c>
      <c r="C20732" t="s">
        <v>27</v>
      </c>
      <c r="D20732" t="s">
        <v>79893</v>
      </c>
      <c r="E20732" t="s">
        <v>29</v>
      </c>
      <c r="F20732" t="s">
        <v>41</v>
      </c>
      <c r="G20732" t="s">
        <v>42</v>
      </c>
      <c r="H20732">
        <v>0</v>
      </c>
      <c r="I20732">
        <v>0</v>
      </c>
      <c r="J20732">
        <v>0</v>
      </c>
      <c r="K20732" t="s">
        <v>79894</v>
      </c>
    </row>
    <row r="20733" spans="1:11" x14ac:dyDescent="0.3">
      <c r="A20733" t="s">
        <v>79895</v>
      </c>
      <c r="B20733" t="s">
        <v>79896</v>
      </c>
      <c r="C20733" t="s">
        <v>27</v>
      </c>
      <c r="D20733" t="s">
        <v>79897</v>
      </c>
      <c r="E20733" t="s">
        <v>29</v>
      </c>
      <c r="F20733" t="s">
        <v>41</v>
      </c>
      <c r="G20733" t="s">
        <v>42</v>
      </c>
      <c r="H20733">
        <v>0</v>
      </c>
      <c r="I20733">
        <v>0</v>
      </c>
      <c r="J20733">
        <v>0</v>
      </c>
      <c r="K20733" t="s">
        <v>79898</v>
      </c>
    </row>
    <row r="20734" spans="1:11" x14ac:dyDescent="0.3">
      <c r="A20734" t="s">
        <v>79899</v>
      </c>
      <c r="B20734" t="s">
        <v>79900</v>
      </c>
      <c r="C20734" t="s">
        <v>20</v>
      </c>
      <c r="D20734" t="s">
        <v>79901</v>
      </c>
      <c r="E20734" t="s">
        <v>62177</v>
      </c>
      <c r="F20734" t="s">
        <v>3484</v>
      </c>
      <c r="G20734" t="s">
        <v>42</v>
      </c>
      <c r="H20734">
        <v>0</v>
      </c>
      <c r="I20734">
        <v>0</v>
      </c>
      <c r="J20734">
        <v>0</v>
      </c>
      <c r="K20734" t="s">
        <v>79902</v>
      </c>
    </row>
    <row r="20735" spans="1:11" x14ac:dyDescent="0.3">
      <c r="A20735" t="s">
        <v>79903</v>
      </c>
      <c r="B20735" t="s">
        <v>79904</v>
      </c>
      <c r="C20735" t="s">
        <v>20</v>
      </c>
      <c r="D20735" t="s">
        <v>79905</v>
      </c>
      <c r="E20735" t="s">
        <v>71202</v>
      </c>
      <c r="F20735" t="s">
        <v>1518</v>
      </c>
      <c r="G20735" t="s">
        <v>8365</v>
      </c>
      <c r="H20735">
        <v>0</v>
      </c>
      <c r="I20735">
        <v>0</v>
      </c>
      <c r="J20735">
        <v>0</v>
      </c>
      <c r="K20735" t="s">
        <v>79906</v>
      </c>
    </row>
    <row r="20736" spans="1:11" x14ac:dyDescent="0.3">
      <c r="A20736" t="s">
        <v>79907</v>
      </c>
      <c r="B20736" t="s">
        <v>79908</v>
      </c>
      <c r="C20736" t="s">
        <v>27</v>
      </c>
      <c r="D20736" t="s">
        <v>79909</v>
      </c>
      <c r="E20736" t="s">
        <v>29</v>
      </c>
      <c r="F20736" t="s">
        <v>41</v>
      </c>
      <c r="G20736" t="s">
        <v>42</v>
      </c>
      <c r="H20736">
        <v>0</v>
      </c>
      <c r="I20736">
        <v>0</v>
      </c>
      <c r="J20736">
        <v>0</v>
      </c>
      <c r="K20736" t="s">
        <v>79910</v>
      </c>
    </row>
    <row r="20737" spans="1:11" x14ac:dyDescent="0.3">
      <c r="A20737" t="s">
        <v>79911</v>
      </c>
      <c r="B20737" t="s">
        <v>79912</v>
      </c>
      <c r="C20737" t="s">
        <v>13</v>
      </c>
      <c r="D20737" t="s">
        <v>79913</v>
      </c>
      <c r="E20737" t="s">
        <v>76370</v>
      </c>
      <c r="F20737" t="s">
        <v>631</v>
      </c>
      <c r="G20737" t="s">
        <v>42</v>
      </c>
      <c r="H20737">
        <v>0</v>
      </c>
      <c r="I20737">
        <v>0</v>
      </c>
      <c r="J20737">
        <v>0</v>
      </c>
      <c r="K20737" t="s">
        <v>79914</v>
      </c>
    </row>
    <row r="20738" spans="1:11" x14ac:dyDescent="0.3">
      <c r="A20738" t="s">
        <v>79915</v>
      </c>
      <c r="B20738" t="s">
        <v>79916</v>
      </c>
      <c r="C20738" t="s">
        <v>27</v>
      </c>
      <c r="D20738" t="s">
        <v>79917</v>
      </c>
      <c r="E20738" t="s">
        <v>29</v>
      </c>
      <c r="F20738" t="s">
        <v>41</v>
      </c>
      <c r="G20738" t="s">
        <v>42</v>
      </c>
      <c r="H20738">
        <v>0</v>
      </c>
      <c r="I20738">
        <v>0</v>
      </c>
      <c r="J20738">
        <v>0</v>
      </c>
      <c r="K20738" t="s">
        <v>79918</v>
      </c>
    </row>
    <row r="20739" spans="1:11" x14ac:dyDescent="0.3">
      <c r="A20739" t="s">
        <v>79919</v>
      </c>
      <c r="B20739" t="s">
        <v>79920</v>
      </c>
      <c r="C20739" t="s">
        <v>147</v>
      </c>
      <c r="D20739" t="s">
        <v>79921</v>
      </c>
      <c r="E20739" t="s">
        <v>76393</v>
      </c>
      <c r="F20739" t="s">
        <v>16</v>
      </c>
      <c r="G20739" t="s">
        <v>7708</v>
      </c>
      <c r="H20739">
        <v>0</v>
      </c>
      <c r="I20739">
        <v>0</v>
      </c>
      <c r="J20739">
        <v>0</v>
      </c>
      <c r="K20739" t="s">
        <v>79922</v>
      </c>
    </row>
    <row r="20740" spans="1:11" x14ac:dyDescent="0.3">
      <c r="A20740" t="s">
        <v>79923</v>
      </c>
      <c r="B20740" t="s">
        <v>79924</v>
      </c>
      <c r="C20740" t="s">
        <v>27</v>
      </c>
      <c r="D20740" t="s">
        <v>79925</v>
      </c>
      <c r="E20740" t="s">
        <v>29</v>
      </c>
      <c r="F20740" t="s">
        <v>41</v>
      </c>
      <c r="G20740" t="s">
        <v>42</v>
      </c>
      <c r="H20740">
        <v>0</v>
      </c>
      <c r="I20740">
        <v>0</v>
      </c>
      <c r="J20740">
        <v>0</v>
      </c>
      <c r="K20740" t="s">
        <v>79926</v>
      </c>
    </row>
    <row r="20741" spans="1:11" x14ac:dyDescent="0.3">
      <c r="A20741" t="s">
        <v>79927</v>
      </c>
      <c r="B20741" t="s">
        <v>79928</v>
      </c>
      <c r="C20741" t="s">
        <v>27</v>
      </c>
      <c r="D20741" t="s">
        <v>79929</v>
      </c>
      <c r="E20741" t="s">
        <v>29</v>
      </c>
      <c r="F20741" t="s">
        <v>41</v>
      </c>
      <c r="G20741" t="s">
        <v>42</v>
      </c>
      <c r="H20741">
        <v>0</v>
      </c>
      <c r="I20741">
        <v>0</v>
      </c>
      <c r="J20741">
        <v>0</v>
      </c>
      <c r="K20741" t="s">
        <v>79930</v>
      </c>
    </row>
    <row r="20742" spans="1:11" x14ac:dyDescent="0.3">
      <c r="A20742" t="s">
        <v>79931</v>
      </c>
      <c r="B20742" t="s">
        <v>79932</v>
      </c>
      <c r="C20742" t="s">
        <v>27</v>
      </c>
      <c r="D20742" t="s">
        <v>79933</v>
      </c>
      <c r="E20742" t="s">
        <v>29</v>
      </c>
      <c r="F20742" t="s">
        <v>41</v>
      </c>
      <c r="G20742" t="s">
        <v>42</v>
      </c>
      <c r="H20742">
        <v>0</v>
      </c>
      <c r="I20742">
        <v>0</v>
      </c>
      <c r="J20742">
        <v>0</v>
      </c>
      <c r="K20742" t="s">
        <v>79934</v>
      </c>
    </row>
    <row r="20743" spans="1:11" x14ac:dyDescent="0.3">
      <c r="A20743" t="s">
        <v>79935</v>
      </c>
      <c r="B20743" t="s">
        <v>79936</v>
      </c>
      <c r="C20743" t="s">
        <v>20</v>
      </c>
      <c r="D20743" t="s">
        <v>79937</v>
      </c>
      <c r="E20743" t="s">
        <v>62177</v>
      </c>
      <c r="F20743" t="s">
        <v>2036</v>
      </c>
      <c r="G20743" t="s">
        <v>8365</v>
      </c>
      <c r="H20743">
        <v>0</v>
      </c>
      <c r="I20743">
        <v>0</v>
      </c>
      <c r="J20743">
        <v>0</v>
      </c>
      <c r="K20743" t="s">
        <v>79938</v>
      </c>
    </row>
    <row r="20744" spans="1:11" x14ac:dyDescent="0.3">
      <c r="A20744" t="s">
        <v>79939</v>
      </c>
      <c r="B20744" t="s">
        <v>79940</v>
      </c>
      <c r="C20744" t="s">
        <v>27</v>
      </c>
      <c r="D20744" t="s">
        <v>79941</v>
      </c>
      <c r="E20744" t="s">
        <v>29</v>
      </c>
      <c r="F20744" t="s">
        <v>41</v>
      </c>
      <c r="G20744" t="s">
        <v>42</v>
      </c>
      <c r="H20744">
        <v>0</v>
      </c>
      <c r="I20744">
        <v>0</v>
      </c>
      <c r="J20744">
        <v>0</v>
      </c>
      <c r="K20744" t="s">
        <v>79942</v>
      </c>
    </row>
    <row r="20745" spans="1:11" x14ac:dyDescent="0.3">
      <c r="A20745" t="s">
        <v>79943</v>
      </c>
      <c r="B20745" t="s">
        <v>79944</v>
      </c>
      <c r="C20745" t="s">
        <v>558</v>
      </c>
      <c r="D20745" t="s">
        <v>79945</v>
      </c>
      <c r="E20745" t="s">
        <v>32122</v>
      </c>
      <c r="F20745" t="s">
        <v>650</v>
      </c>
      <c r="G20745" t="s">
        <v>42</v>
      </c>
      <c r="H20745">
        <v>0</v>
      </c>
      <c r="I20745">
        <v>0</v>
      </c>
      <c r="J20745">
        <v>0</v>
      </c>
      <c r="K20745" t="s">
        <v>79946</v>
      </c>
    </row>
    <row r="20746" spans="1:11" x14ac:dyDescent="0.3">
      <c r="A20746" t="s">
        <v>79947</v>
      </c>
      <c r="B20746" t="s">
        <v>79948</v>
      </c>
      <c r="C20746" t="s">
        <v>27</v>
      </c>
      <c r="D20746" t="s">
        <v>79949</v>
      </c>
      <c r="E20746" t="s">
        <v>29</v>
      </c>
      <c r="F20746" t="s">
        <v>41</v>
      </c>
      <c r="G20746" t="s">
        <v>42</v>
      </c>
      <c r="H20746">
        <v>0</v>
      </c>
      <c r="I20746">
        <v>0</v>
      </c>
      <c r="J20746">
        <v>0</v>
      </c>
      <c r="K20746" t="s">
        <v>79950</v>
      </c>
    </row>
    <row r="20747" spans="1:11" x14ac:dyDescent="0.3">
      <c r="A20747" t="s">
        <v>79951</v>
      </c>
      <c r="B20747" t="s">
        <v>79952</v>
      </c>
      <c r="C20747" t="s">
        <v>27</v>
      </c>
      <c r="D20747" t="s">
        <v>79953</v>
      </c>
      <c r="E20747" t="s">
        <v>29</v>
      </c>
      <c r="F20747" t="s">
        <v>41</v>
      </c>
      <c r="G20747" t="s">
        <v>42</v>
      </c>
      <c r="H20747">
        <v>0</v>
      </c>
      <c r="I20747">
        <v>0</v>
      </c>
      <c r="J20747">
        <v>0</v>
      </c>
      <c r="K20747" t="s">
        <v>79954</v>
      </c>
    </row>
    <row r="20748" spans="1:11" x14ac:dyDescent="0.3">
      <c r="A20748" t="s">
        <v>79955</v>
      </c>
      <c r="B20748" t="s">
        <v>79956</v>
      </c>
      <c r="C20748" t="s">
        <v>20</v>
      </c>
      <c r="D20748" t="s">
        <v>79957</v>
      </c>
      <c r="E20748" t="s">
        <v>71202</v>
      </c>
      <c r="F20748" t="s">
        <v>16</v>
      </c>
      <c r="G20748" t="s">
        <v>817</v>
      </c>
      <c r="H20748">
        <v>0</v>
      </c>
      <c r="I20748">
        <v>0</v>
      </c>
      <c r="J20748">
        <v>0</v>
      </c>
      <c r="K20748" t="s">
        <v>79958</v>
      </c>
    </row>
    <row r="20749" spans="1:11" x14ac:dyDescent="0.3">
      <c r="A20749" t="s">
        <v>79959</v>
      </c>
      <c r="B20749" t="s">
        <v>79960</v>
      </c>
      <c r="C20749" t="s">
        <v>147</v>
      </c>
      <c r="D20749" t="s">
        <v>79961</v>
      </c>
      <c r="E20749" t="s">
        <v>76393</v>
      </c>
      <c r="F20749" t="s">
        <v>16</v>
      </c>
      <c r="G20749" t="s">
        <v>19580</v>
      </c>
      <c r="H20749">
        <v>0</v>
      </c>
      <c r="I20749">
        <v>0</v>
      </c>
      <c r="J20749">
        <v>0</v>
      </c>
      <c r="K20749" t="s">
        <v>79962</v>
      </c>
    </row>
    <row r="20750" spans="1:11" x14ac:dyDescent="0.3">
      <c r="A20750" t="s">
        <v>79963</v>
      </c>
      <c r="B20750" t="s">
        <v>79964</v>
      </c>
      <c r="C20750" t="s">
        <v>27</v>
      </c>
      <c r="D20750" t="s">
        <v>79965</v>
      </c>
      <c r="E20750" t="s">
        <v>29</v>
      </c>
      <c r="F20750" t="s">
        <v>41</v>
      </c>
      <c r="G20750" t="s">
        <v>42</v>
      </c>
      <c r="H20750">
        <v>0</v>
      </c>
      <c r="I20750">
        <v>0</v>
      </c>
      <c r="J20750">
        <v>0</v>
      </c>
      <c r="K20750" t="s">
        <v>79966</v>
      </c>
    </row>
    <row r="20751" spans="1:11" x14ac:dyDescent="0.3">
      <c r="A20751" t="s">
        <v>79967</v>
      </c>
      <c r="B20751" t="s">
        <v>79968</v>
      </c>
      <c r="C20751" t="s">
        <v>147</v>
      </c>
      <c r="D20751" t="s">
        <v>79969</v>
      </c>
      <c r="E20751" t="s">
        <v>76393</v>
      </c>
      <c r="F20751" t="s">
        <v>1918</v>
      </c>
      <c r="G20751" t="s">
        <v>42</v>
      </c>
      <c r="H20751">
        <v>0</v>
      </c>
      <c r="I20751">
        <v>0</v>
      </c>
      <c r="J20751">
        <v>0</v>
      </c>
      <c r="K20751" t="s">
        <v>79970</v>
      </c>
    </row>
    <row r="20752" spans="1:11" x14ac:dyDescent="0.3">
      <c r="A20752" t="s">
        <v>79971</v>
      </c>
      <c r="B20752" t="s">
        <v>79972</v>
      </c>
      <c r="C20752" t="s">
        <v>27</v>
      </c>
      <c r="D20752" t="s">
        <v>79973</v>
      </c>
      <c r="E20752" t="s">
        <v>29</v>
      </c>
      <c r="F20752" t="s">
        <v>41</v>
      </c>
      <c r="G20752" t="s">
        <v>42</v>
      </c>
      <c r="H20752">
        <v>0</v>
      </c>
      <c r="I20752">
        <v>0</v>
      </c>
      <c r="J20752">
        <v>0</v>
      </c>
      <c r="K20752" t="s">
        <v>79974</v>
      </c>
    </row>
    <row r="20753" spans="1:11" x14ac:dyDescent="0.3">
      <c r="A20753" t="s">
        <v>79975</v>
      </c>
      <c r="C20753" t="s">
        <v>27</v>
      </c>
      <c r="D20753" t="s">
        <v>79976</v>
      </c>
      <c r="E20753" t="s">
        <v>29</v>
      </c>
      <c r="F20753" t="s">
        <v>16</v>
      </c>
      <c r="G20753" t="s">
        <v>68684</v>
      </c>
      <c r="H20753">
        <v>0</v>
      </c>
      <c r="I20753">
        <v>0</v>
      </c>
      <c r="J20753">
        <v>0</v>
      </c>
      <c r="K20753" t="s">
        <v>79977</v>
      </c>
    </row>
    <row r="20754" spans="1:11" x14ac:dyDescent="0.3">
      <c r="A20754" t="s">
        <v>79978</v>
      </c>
      <c r="C20754" t="s">
        <v>20</v>
      </c>
      <c r="D20754" t="s">
        <v>79979</v>
      </c>
      <c r="E20754" t="s">
        <v>62177</v>
      </c>
      <c r="F20754" t="s">
        <v>12900</v>
      </c>
      <c r="G20754" t="s">
        <v>42</v>
      </c>
      <c r="H20754">
        <v>0</v>
      </c>
      <c r="I20754">
        <v>0</v>
      </c>
      <c r="J20754">
        <v>0</v>
      </c>
      <c r="K20754" t="s">
        <v>79980</v>
      </c>
    </row>
    <row r="20755" spans="1:11" x14ac:dyDescent="0.3">
      <c r="A20755" t="s">
        <v>79981</v>
      </c>
      <c r="B20755" t="s">
        <v>79982</v>
      </c>
      <c r="C20755" t="s">
        <v>13</v>
      </c>
      <c r="D20755" t="s">
        <v>79983</v>
      </c>
      <c r="E20755" t="s">
        <v>76370</v>
      </c>
      <c r="F20755" t="s">
        <v>16</v>
      </c>
      <c r="G20755" t="s">
        <v>14060</v>
      </c>
      <c r="H20755">
        <v>0</v>
      </c>
      <c r="I20755">
        <v>0</v>
      </c>
      <c r="J20755">
        <v>0</v>
      </c>
      <c r="K20755" t="s">
        <v>79984</v>
      </c>
    </row>
    <row r="20756" spans="1:11" x14ac:dyDescent="0.3">
      <c r="A20756" t="s">
        <v>79985</v>
      </c>
      <c r="B20756" t="s">
        <v>79986</v>
      </c>
      <c r="C20756" t="s">
        <v>20</v>
      </c>
      <c r="D20756" t="s">
        <v>79987</v>
      </c>
      <c r="E20756" t="s">
        <v>71202</v>
      </c>
      <c r="F20756" t="s">
        <v>1413</v>
      </c>
      <c r="G20756" t="s">
        <v>14304</v>
      </c>
      <c r="H20756">
        <v>0</v>
      </c>
      <c r="I20756">
        <v>0</v>
      </c>
      <c r="J20756">
        <v>0</v>
      </c>
      <c r="K20756" t="s">
        <v>79988</v>
      </c>
    </row>
    <row r="20757" spans="1:11" x14ac:dyDescent="0.3">
      <c r="A20757" t="s">
        <v>79989</v>
      </c>
      <c r="B20757" t="s">
        <v>79990</v>
      </c>
      <c r="C20757" t="s">
        <v>27</v>
      </c>
      <c r="D20757" t="s">
        <v>79991</v>
      </c>
      <c r="E20757" t="s">
        <v>29</v>
      </c>
      <c r="F20757" t="s">
        <v>16</v>
      </c>
      <c r="G20757" t="s">
        <v>8956</v>
      </c>
      <c r="H20757">
        <v>0</v>
      </c>
      <c r="I20757">
        <v>0</v>
      </c>
      <c r="J20757">
        <v>0</v>
      </c>
      <c r="K20757" t="s">
        <v>79992</v>
      </c>
    </row>
    <row r="20758" spans="1:11" x14ac:dyDescent="0.3">
      <c r="A20758" t="s">
        <v>79993</v>
      </c>
      <c r="B20758" t="s">
        <v>79994</v>
      </c>
      <c r="C20758" t="s">
        <v>20</v>
      </c>
      <c r="D20758" t="s">
        <v>79995</v>
      </c>
      <c r="E20758" t="s">
        <v>71202</v>
      </c>
      <c r="F20758" t="s">
        <v>3267</v>
      </c>
      <c r="G20758" t="s">
        <v>42</v>
      </c>
      <c r="H20758">
        <v>0</v>
      </c>
      <c r="I20758">
        <v>0</v>
      </c>
      <c r="J20758">
        <v>0</v>
      </c>
      <c r="K20758" t="s">
        <v>79996</v>
      </c>
    </row>
    <row r="20759" spans="1:11" x14ac:dyDescent="0.3">
      <c r="A20759" t="s">
        <v>79997</v>
      </c>
      <c r="B20759" t="s">
        <v>79998</v>
      </c>
      <c r="C20759" t="s">
        <v>558</v>
      </c>
      <c r="D20759" t="s">
        <v>79999</v>
      </c>
      <c r="E20759" t="s">
        <v>32122</v>
      </c>
      <c r="F20759" t="s">
        <v>16</v>
      </c>
      <c r="G20759" t="s">
        <v>18522</v>
      </c>
      <c r="H20759">
        <v>0</v>
      </c>
      <c r="I20759">
        <v>0</v>
      </c>
      <c r="J20759">
        <v>0</v>
      </c>
      <c r="K20759" t="s">
        <v>80000</v>
      </c>
    </row>
    <row r="20760" spans="1:11" x14ac:dyDescent="0.3">
      <c r="A20760" t="s">
        <v>80001</v>
      </c>
      <c r="B20760" t="s">
        <v>80002</v>
      </c>
      <c r="C20760" t="s">
        <v>27</v>
      </c>
      <c r="D20760" t="s">
        <v>80003</v>
      </c>
      <c r="E20760" t="s">
        <v>29</v>
      </c>
      <c r="F20760" t="s">
        <v>41</v>
      </c>
      <c r="G20760" t="s">
        <v>42</v>
      </c>
      <c r="H20760">
        <v>0</v>
      </c>
      <c r="I20760">
        <v>0</v>
      </c>
      <c r="J20760">
        <v>0</v>
      </c>
      <c r="K20760" t="s">
        <v>80004</v>
      </c>
    </row>
    <row r="20761" spans="1:11" x14ac:dyDescent="0.3">
      <c r="A20761" t="s">
        <v>80005</v>
      </c>
      <c r="B20761" t="s">
        <v>80006</v>
      </c>
      <c r="C20761" t="s">
        <v>558</v>
      </c>
      <c r="D20761" t="s">
        <v>80007</v>
      </c>
      <c r="E20761" t="s">
        <v>32122</v>
      </c>
      <c r="F20761" t="s">
        <v>7594</v>
      </c>
      <c r="G20761" t="s">
        <v>42</v>
      </c>
      <c r="H20761">
        <v>0</v>
      </c>
      <c r="I20761">
        <v>0</v>
      </c>
      <c r="J20761">
        <v>0</v>
      </c>
      <c r="K20761" t="s">
        <v>80008</v>
      </c>
    </row>
    <row r="20762" spans="1:11" x14ac:dyDescent="0.3">
      <c r="A20762" t="s">
        <v>80009</v>
      </c>
      <c r="B20762" t="s">
        <v>80010</v>
      </c>
      <c r="C20762" t="s">
        <v>558</v>
      </c>
      <c r="D20762" t="s">
        <v>80011</v>
      </c>
      <c r="E20762" t="s">
        <v>32122</v>
      </c>
      <c r="F20762" t="s">
        <v>50374</v>
      </c>
      <c r="G20762" t="s">
        <v>42</v>
      </c>
      <c r="H20762">
        <v>0</v>
      </c>
      <c r="I20762">
        <v>0</v>
      </c>
      <c r="J20762">
        <v>0</v>
      </c>
      <c r="K20762" t="s">
        <v>80012</v>
      </c>
    </row>
    <row r="20763" spans="1:11" x14ac:dyDescent="0.3">
      <c r="A20763" t="s">
        <v>80013</v>
      </c>
      <c r="B20763" t="s">
        <v>80014</v>
      </c>
      <c r="C20763" t="s">
        <v>13</v>
      </c>
      <c r="D20763" t="s">
        <v>80015</v>
      </c>
      <c r="E20763" t="s">
        <v>76370</v>
      </c>
      <c r="F20763" t="s">
        <v>16</v>
      </c>
      <c r="G20763" t="s">
        <v>756</v>
      </c>
      <c r="H20763">
        <v>0</v>
      </c>
      <c r="I20763">
        <v>0</v>
      </c>
      <c r="J20763">
        <v>0</v>
      </c>
      <c r="K20763" t="s">
        <v>80016</v>
      </c>
    </row>
    <row r="20764" spans="1:11" x14ac:dyDescent="0.3">
      <c r="A20764" t="s">
        <v>80017</v>
      </c>
      <c r="B20764" t="s">
        <v>80018</v>
      </c>
      <c r="C20764" t="s">
        <v>27</v>
      </c>
      <c r="D20764" t="s">
        <v>80019</v>
      </c>
      <c r="E20764" t="s">
        <v>29</v>
      </c>
      <c r="F20764" t="s">
        <v>41</v>
      </c>
      <c r="G20764" t="s">
        <v>42</v>
      </c>
      <c r="H20764">
        <v>0</v>
      </c>
      <c r="I20764">
        <v>0</v>
      </c>
      <c r="J20764">
        <v>0</v>
      </c>
      <c r="K20764" t="s">
        <v>80020</v>
      </c>
    </row>
    <row r="20765" spans="1:11" x14ac:dyDescent="0.3">
      <c r="A20765" t="s">
        <v>80021</v>
      </c>
      <c r="C20765" t="s">
        <v>20</v>
      </c>
      <c r="D20765" t="s">
        <v>80022</v>
      </c>
      <c r="E20765" t="s">
        <v>62177</v>
      </c>
      <c r="F20765" t="s">
        <v>28594</v>
      </c>
      <c r="G20765" t="s">
        <v>42</v>
      </c>
      <c r="H20765">
        <v>0</v>
      </c>
      <c r="I20765">
        <v>0</v>
      </c>
      <c r="J20765">
        <v>0</v>
      </c>
      <c r="K20765" t="s">
        <v>80023</v>
      </c>
    </row>
    <row r="20766" spans="1:11" x14ac:dyDescent="0.3">
      <c r="A20766" t="s">
        <v>80024</v>
      </c>
      <c r="B20766" t="s">
        <v>80025</v>
      </c>
      <c r="C20766" t="s">
        <v>466</v>
      </c>
      <c r="D20766" t="s">
        <v>80026</v>
      </c>
      <c r="E20766" t="s">
        <v>79083</v>
      </c>
      <c r="F20766" t="s">
        <v>16</v>
      </c>
      <c r="G20766" t="s">
        <v>80027</v>
      </c>
      <c r="H20766">
        <v>0</v>
      </c>
      <c r="I20766">
        <v>0</v>
      </c>
      <c r="J20766">
        <v>0</v>
      </c>
      <c r="K20766" t="s">
        <v>80028</v>
      </c>
    </row>
    <row r="20767" spans="1:11" x14ac:dyDescent="0.3">
      <c r="A20767" t="s">
        <v>80029</v>
      </c>
      <c r="B20767" t="s">
        <v>80030</v>
      </c>
      <c r="C20767" t="s">
        <v>13</v>
      </c>
      <c r="D20767" t="s">
        <v>80031</v>
      </c>
      <c r="E20767" t="s">
        <v>76370</v>
      </c>
      <c r="F20767" t="s">
        <v>16</v>
      </c>
      <c r="G20767" t="s">
        <v>10656</v>
      </c>
      <c r="H20767">
        <v>0</v>
      </c>
      <c r="I20767">
        <v>0</v>
      </c>
      <c r="J20767">
        <v>0</v>
      </c>
      <c r="K20767" t="s">
        <v>80032</v>
      </c>
    </row>
    <row r="20768" spans="1:11" x14ac:dyDescent="0.3">
      <c r="A20768" t="s">
        <v>80033</v>
      </c>
      <c r="B20768" t="s">
        <v>80034</v>
      </c>
      <c r="C20768" t="s">
        <v>20</v>
      </c>
      <c r="D20768" t="s">
        <v>80035</v>
      </c>
      <c r="E20768" t="s">
        <v>71202</v>
      </c>
      <c r="F20768" t="s">
        <v>3538</v>
      </c>
      <c r="G20768" t="s">
        <v>42</v>
      </c>
      <c r="H20768">
        <v>0</v>
      </c>
      <c r="I20768">
        <v>0</v>
      </c>
      <c r="J20768">
        <v>0</v>
      </c>
      <c r="K20768" t="s">
        <v>80036</v>
      </c>
    </row>
    <row r="20769" spans="1:11" x14ac:dyDescent="0.3">
      <c r="A20769" t="s">
        <v>80037</v>
      </c>
      <c r="B20769" t="s">
        <v>80038</v>
      </c>
      <c r="C20769" t="s">
        <v>20</v>
      </c>
      <c r="D20769" t="s">
        <v>80039</v>
      </c>
      <c r="E20769" t="s">
        <v>71202</v>
      </c>
      <c r="F20769" t="s">
        <v>14508</v>
      </c>
      <c r="G20769" t="s">
        <v>13136</v>
      </c>
      <c r="H20769">
        <v>0</v>
      </c>
      <c r="I20769">
        <v>0</v>
      </c>
      <c r="J20769">
        <v>0</v>
      </c>
      <c r="K20769" t="s">
        <v>80040</v>
      </c>
    </row>
    <row r="20770" spans="1:11" x14ac:dyDescent="0.3">
      <c r="A20770" t="s">
        <v>80041</v>
      </c>
      <c r="B20770" t="s">
        <v>80042</v>
      </c>
      <c r="C20770" t="s">
        <v>466</v>
      </c>
      <c r="D20770" t="s">
        <v>80043</v>
      </c>
      <c r="E20770" t="s">
        <v>79083</v>
      </c>
      <c r="F20770" t="s">
        <v>16</v>
      </c>
      <c r="G20770" t="s">
        <v>1496</v>
      </c>
      <c r="H20770">
        <v>0</v>
      </c>
      <c r="I20770">
        <v>0</v>
      </c>
      <c r="J20770">
        <v>0</v>
      </c>
      <c r="K20770" t="s">
        <v>80044</v>
      </c>
    </row>
    <row r="20771" spans="1:11" x14ac:dyDescent="0.3">
      <c r="A20771" t="s">
        <v>80045</v>
      </c>
      <c r="B20771" t="s">
        <v>80046</v>
      </c>
      <c r="C20771" t="s">
        <v>27</v>
      </c>
      <c r="D20771" t="s">
        <v>80047</v>
      </c>
      <c r="E20771" t="s">
        <v>29</v>
      </c>
      <c r="F20771" t="s">
        <v>41</v>
      </c>
      <c r="G20771" t="s">
        <v>42</v>
      </c>
      <c r="H20771">
        <v>0</v>
      </c>
      <c r="I20771">
        <v>0</v>
      </c>
      <c r="J20771">
        <v>0</v>
      </c>
      <c r="K20771" t="s">
        <v>80048</v>
      </c>
    </row>
    <row r="20772" spans="1:11" x14ac:dyDescent="0.3">
      <c r="A20772" t="s">
        <v>80049</v>
      </c>
      <c r="B20772" t="s">
        <v>80050</v>
      </c>
      <c r="C20772" t="s">
        <v>20</v>
      </c>
      <c r="D20772" t="s">
        <v>80051</v>
      </c>
      <c r="E20772" t="s">
        <v>71202</v>
      </c>
      <c r="F20772" t="s">
        <v>1986</v>
      </c>
      <c r="G20772" t="s">
        <v>42</v>
      </c>
      <c r="H20772">
        <v>0</v>
      </c>
      <c r="I20772">
        <v>0</v>
      </c>
      <c r="J20772">
        <v>0</v>
      </c>
      <c r="K20772" t="s">
        <v>80052</v>
      </c>
    </row>
    <row r="20773" spans="1:11" x14ac:dyDescent="0.3">
      <c r="A20773" t="s">
        <v>80053</v>
      </c>
      <c r="B20773" t="s">
        <v>80054</v>
      </c>
      <c r="C20773" t="s">
        <v>27</v>
      </c>
      <c r="D20773" t="s">
        <v>80055</v>
      </c>
      <c r="E20773" t="s">
        <v>29</v>
      </c>
      <c r="F20773" t="s">
        <v>16</v>
      </c>
      <c r="G20773" t="s">
        <v>4386</v>
      </c>
      <c r="H20773">
        <v>0</v>
      </c>
      <c r="I20773">
        <v>0</v>
      </c>
      <c r="J20773">
        <v>0</v>
      </c>
      <c r="K20773" t="s">
        <v>80056</v>
      </c>
    </row>
    <row r="20774" spans="1:11" x14ac:dyDescent="0.3">
      <c r="A20774" t="s">
        <v>80057</v>
      </c>
      <c r="B20774" t="s">
        <v>80058</v>
      </c>
      <c r="C20774" t="s">
        <v>20</v>
      </c>
      <c r="D20774" t="s">
        <v>80059</v>
      </c>
      <c r="E20774" t="s">
        <v>71202</v>
      </c>
      <c r="F20774" t="s">
        <v>10179</v>
      </c>
      <c r="G20774" t="s">
        <v>4034</v>
      </c>
      <c r="H20774">
        <v>0</v>
      </c>
      <c r="I20774">
        <v>0</v>
      </c>
      <c r="J20774">
        <v>0</v>
      </c>
      <c r="K20774" t="s">
        <v>80060</v>
      </c>
    </row>
    <row r="20775" spans="1:11" x14ac:dyDescent="0.3">
      <c r="A20775" t="s">
        <v>80061</v>
      </c>
      <c r="C20775" t="s">
        <v>20</v>
      </c>
      <c r="D20775" t="s">
        <v>80062</v>
      </c>
      <c r="E20775" t="s">
        <v>62177</v>
      </c>
      <c r="F20775" t="s">
        <v>5760</v>
      </c>
      <c r="G20775" t="s">
        <v>42</v>
      </c>
      <c r="H20775">
        <v>0</v>
      </c>
      <c r="I20775">
        <v>0</v>
      </c>
      <c r="J20775">
        <v>0</v>
      </c>
      <c r="K20775" t="s">
        <v>80063</v>
      </c>
    </row>
    <row r="20776" spans="1:11" x14ac:dyDescent="0.3">
      <c r="A20776" t="s">
        <v>80064</v>
      </c>
      <c r="B20776" t="s">
        <v>80065</v>
      </c>
      <c r="C20776" t="s">
        <v>558</v>
      </c>
      <c r="D20776" t="s">
        <v>80066</v>
      </c>
      <c r="E20776" t="s">
        <v>2102</v>
      </c>
      <c r="F20776" t="s">
        <v>7794</v>
      </c>
      <c r="G20776" t="s">
        <v>42</v>
      </c>
      <c r="H20776">
        <v>0</v>
      </c>
      <c r="I20776">
        <v>0</v>
      </c>
      <c r="J20776">
        <v>0</v>
      </c>
      <c r="K20776" t="s">
        <v>80067</v>
      </c>
    </row>
    <row r="20777" spans="1:11" x14ac:dyDescent="0.3">
      <c r="A20777" t="s">
        <v>80068</v>
      </c>
      <c r="B20777" t="s">
        <v>80069</v>
      </c>
      <c r="C20777" t="s">
        <v>558</v>
      </c>
      <c r="D20777" t="s">
        <v>80070</v>
      </c>
      <c r="E20777" t="s">
        <v>34293</v>
      </c>
      <c r="F20777" t="s">
        <v>16</v>
      </c>
      <c r="G20777" t="s">
        <v>91</v>
      </c>
      <c r="H20777">
        <v>0</v>
      </c>
      <c r="I20777">
        <v>0</v>
      </c>
      <c r="J20777">
        <v>0</v>
      </c>
      <c r="K20777" t="s">
        <v>80071</v>
      </c>
    </row>
    <row r="20778" spans="1:11" x14ac:dyDescent="0.3">
      <c r="A20778" t="s">
        <v>80072</v>
      </c>
      <c r="B20778" t="s">
        <v>80073</v>
      </c>
      <c r="C20778" t="s">
        <v>558</v>
      </c>
      <c r="D20778" t="s">
        <v>80074</v>
      </c>
      <c r="E20778" t="s">
        <v>2102</v>
      </c>
      <c r="F20778" t="s">
        <v>4297</v>
      </c>
      <c r="G20778" t="s">
        <v>42</v>
      </c>
      <c r="H20778">
        <v>0</v>
      </c>
      <c r="I20778">
        <v>0</v>
      </c>
      <c r="J20778">
        <v>0</v>
      </c>
      <c r="K20778" t="s">
        <v>80075</v>
      </c>
    </row>
    <row r="20779" spans="1:11" x14ac:dyDescent="0.3">
      <c r="A20779" t="s">
        <v>80076</v>
      </c>
      <c r="B20779" t="s">
        <v>80077</v>
      </c>
      <c r="C20779" t="s">
        <v>27</v>
      </c>
      <c r="D20779" t="s">
        <v>80078</v>
      </c>
      <c r="E20779" t="s">
        <v>29</v>
      </c>
      <c r="F20779" t="s">
        <v>41</v>
      </c>
      <c r="G20779" t="s">
        <v>42</v>
      </c>
      <c r="H20779">
        <v>0</v>
      </c>
      <c r="I20779">
        <v>0</v>
      </c>
      <c r="J20779">
        <v>0</v>
      </c>
      <c r="K20779" t="s">
        <v>80079</v>
      </c>
    </row>
    <row r="20780" spans="1:11" x14ac:dyDescent="0.3">
      <c r="A20780" t="s">
        <v>80080</v>
      </c>
      <c r="C20780" t="s">
        <v>20</v>
      </c>
      <c r="D20780" t="s">
        <v>80081</v>
      </c>
      <c r="E20780" t="s">
        <v>71202</v>
      </c>
      <c r="F20780" t="s">
        <v>9116</v>
      </c>
      <c r="G20780" t="s">
        <v>42</v>
      </c>
      <c r="H20780">
        <v>0</v>
      </c>
      <c r="I20780">
        <v>0</v>
      </c>
      <c r="J20780">
        <v>0</v>
      </c>
      <c r="K20780" t="s">
        <v>80082</v>
      </c>
    </row>
    <row r="20781" spans="1:11" x14ac:dyDescent="0.3">
      <c r="A20781" t="s">
        <v>80083</v>
      </c>
      <c r="B20781" t="s">
        <v>80084</v>
      </c>
      <c r="C20781" t="s">
        <v>466</v>
      </c>
      <c r="D20781" t="s">
        <v>80085</v>
      </c>
      <c r="E20781" t="s">
        <v>79083</v>
      </c>
      <c r="F20781" t="s">
        <v>16</v>
      </c>
      <c r="G20781" t="s">
        <v>49102</v>
      </c>
      <c r="H20781">
        <v>0</v>
      </c>
      <c r="I20781">
        <v>0</v>
      </c>
      <c r="J20781">
        <v>0</v>
      </c>
      <c r="K20781" t="s">
        <v>80086</v>
      </c>
    </row>
    <row r="20782" spans="1:11" x14ac:dyDescent="0.3">
      <c r="A20782" t="s">
        <v>80087</v>
      </c>
      <c r="B20782" t="s">
        <v>80088</v>
      </c>
      <c r="C20782" t="s">
        <v>27</v>
      </c>
      <c r="D20782" t="s">
        <v>80089</v>
      </c>
      <c r="E20782" t="s">
        <v>29</v>
      </c>
      <c r="F20782" t="s">
        <v>41</v>
      </c>
      <c r="G20782" t="s">
        <v>42</v>
      </c>
      <c r="H20782">
        <v>0</v>
      </c>
      <c r="I20782">
        <v>0</v>
      </c>
      <c r="J20782">
        <v>0</v>
      </c>
      <c r="K20782" t="s">
        <v>80090</v>
      </c>
    </row>
    <row r="20783" spans="1:11" x14ac:dyDescent="0.3">
      <c r="A20783" t="s">
        <v>80091</v>
      </c>
      <c r="B20783" t="s">
        <v>80092</v>
      </c>
      <c r="C20783" t="s">
        <v>13</v>
      </c>
      <c r="D20783" t="s">
        <v>80093</v>
      </c>
      <c r="E20783" t="s">
        <v>76370</v>
      </c>
      <c r="F20783" t="s">
        <v>16</v>
      </c>
      <c r="G20783" t="s">
        <v>8776</v>
      </c>
      <c r="H20783">
        <v>0</v>
      </c>
      <c r="I20783">
        <v>0</v>
      </c>
      <c r="J20783">
        <v>0</v>
      </c>
      <c r="K20783" t="s">
        <v>80094</v>
      </c>
    </row>
    <row r="20784" spans="1:11" x14ac:dyDescent="0.3">
      <c r="A20784" t="s">
        <v>80095</v>
      </c>
      <c r="B20784" t="s">
        <v>80096</v>
      </c>
      <c r="C20784" t="s">
        <v>20</v>
      </c>
      <c r="D20784" t="s">
        <v>80097</v>
      </c>
      <c r="E20784" t="s">
        <v>71202</v>
      </c>
      <c r="F20784" t="s">
        <v>16</v>
      </c>
      <c r="G20784" t="s">
        <v>6088</v>
      </c>
      <c r="H20784">
        <v>0</v>
      </c>
      <c r="I20784">
        <v>0</v>
      </c>
      <c r="J20784">
        <v>0</v>
      </c>
      <c r="K20784" t="s">
        <v>80098</v>
      </c>
    </row>
    <row r="20785" spans="1:11" x14ac:dyDescent="0.3">
      <c r="A20785" t="s">
        <v>80099</v>
      </c>
      <c r="B20785" t="s">
        <v>80100</v>
      </c>
      <c r="C20785" t="s">
        <v>466</v>
      </c>
      <c r="D20785" t="s">
        <v>80101</v>
      </c>
      <c r="E20785" t="s">
        <v>79083</v>
      </c>
      <c r="F20785" t="s">
        <v>16</v>
      </c>
      <c r="G20785" t="s">
        <v>1822</v>
      </c>
      <c r="H20785">
        <v>0</v>
      </c>
      <c r="I20785">
        <v>0</v>
      </c>
      <c r="J20785">
        <v>0</v>
      </c>
      <c r="K20785" t="s">
        <v>80102</v>
      </c>
    </row>
    <row r="20786" spans="1:11" x14ac:dyDescent="0.3">
      <c r="A20786" t="s">
        <v>80103</v>
      </c>
      <c r="B20786" t="s">
        <v>80104</v>
      </c>
      <c r="C20786" t="s">
        <v>466</v>
      </c>
      <c r="D20786" t="s">
        <v>80105</v>
      </c>
      <c r="E20786" t="s">
        <v>79083</v>
      </c>
      <c r="F20786" t="s">
        <v>16</v>
      </c>
      <c r="G20786" t="s">
        <v>12342</v>
      </c>
      <c r="H20786">
        <v>0</v>
      </c>
      <c r="I20786">
        <v>0</v>
      </c>
      <c r="J20786">
        <v>0</v>
      </c>
      <c r="K20786" t="s">
        <v>80106</v>
      </c>
    </row>
    <row r="20787" spans="1:11" x14ac:dyDescent="0.3">
      <c r="A20787" t="s">
        <v>80107</v>
      </c>
      <c r="B20787" t="s">
        <v>79495</v>
      </c>
      <c r="C20787" t="s">
        <v>20</v>
      </c>
      <c r="D20787" t="s">
        <v>80108</v>
      </c>
      <c r="E20787" t="s">
        <v>71202</v>
      </c>
      <c r="F20787" t="s">
        <v>3066</v>
      </c>
      <c r="G20787" t="s">
        <v>42</v>
      </c>
      <c r="H20787">
        <v>0</v>
      </c>
      <c r="I20787">
        <v>0</v>
      </c>
      <c r="J20787">
        <v>0</v>
      </c>
      <c r="K20787" t="s">
        <v>80109</v>
      </c>
    </row>
    <row r="20788" spans="1:11" x14ac:dyDescent="0.3">
      <c r="A20788" t="s">
        <v>80110</v>
      </c>
      <c r="B20788" t="s">
        <v>80111</v>
      </c>
      <c r="C20788" t="s">
        <v>27</v>
      </c>
      <c r="D20788" t="s">
        <v>80112</v>
      </c>
      <c r="E20788" t="s">
        <v>29</v>
      </c>
      <c r="F20788" t="s">
        <v>41</v>
      </c>
      <c r="G20788" t="s">
        <v>42</v>
      </c>
      <c r="H20788">
        <v>0</v>
      </c>
      <c r="I20788">
        <v>0</v>
      </c>
      <c r="J20788">
        <v>0</v>
      </c>
      <c r="K20788" t="s">
        <v>80113</v>
      </c>
    </row>
    <row r="20789" spans="1:11" x14ac:dyDescent="0.3">
      <c r="A20789" t="s">
        <v>80114</v>
      </c>
      <c r="B20789" t="s">
        <v>79424</v>
      </c>
      <c r="C20789" t="s">
        <v>27</v>
      </c>
      <c r="D20789" t="s">
        <v>80115</v>
      </c>
      <c r="E20789" t="s">
        <v>29</v>
      </c>
      <c r="F20789" t="s">
        <v>41</v>
      </c>
      <c r="G20789" t="s">
        <v>42</v>
      </c>
      <c r="H20789">
        <v>0</v>
      </c>
      <c r="I20789">
        <v>0</v>
      </c>
      <c r="J20789">
        <v>0</v>
      </c>
      <c r="K20789" t="s">
        <v>80116</v>
      </c>
    </row>
    <row r="20790" spans="1:11" x14ac:dyDescent="0.3">
      <c r="A20790" t="s">
        <v>80117</v>
      </c>
      <c r="B20790" t="s">
        <v>80118</v>
      </c>
      <c r="C20790" t="s">
        <v>27</v>
      </c>
      <c r="D20790" t="s">
        <v>80119</v>
      </c>
      <c r="E20790" t="s">
        <v>29</v>
      </c>
      <c r="F20790" t="s">
        <v>41</v>
      </c>
      <c r="G20790" t="s">
        <v>42</v>
      </c>
      <c r="H20790">
        <v>0</v>
      </c>
      <c r="I20790">
        <v>0</v>
      </c>
      <c r="J20790">
        <v>0</v>
      </c>
      <c r="K20790" t="s">
        <v>80120</v>
      </c>
    </row>
    <row r="20791" spans="1:11" x14ac:dyDescent="0.3">
      <c r="A20791" t="s">
        <v>80121</v>
      </c>
      <c r="B20791" t="s">
        <v>80122</v>
      </c>
      <c r="C20791" t="s">
        <v>13</v>
      </c>
      <c r="D20791" t="s">
        <v>80123</v>
      </c>
      <c r="E20791" t="s">
        <v>76370</v>
      </c>
      <c r="F20791" t="s">
        <v>16</v>
      </c>
      <c r="G20791" t="s">
        <v>7763</v>
      </c>
      <c r="H20791">
        <v>0</v>
      </c>
      <c r="I20791">
        <v>0</v>
      </c>
      <c r="J20791">
        <v>0</v>
      </c>
      <c r="K20791" t="s">
        <v>80124</v>
      </c>
    </row>
    <row r="20792" spans="1:11" x14ac:dyDescent="0.3">
      <c r="A20792" t="s">
        <v>80125</v>
      </c>
      <c r="B20792" t="s">
        <v>80126</v>
      </c>
      <c r="C20792" t="s">
        <v>27</v>
      </c>
      <c r="D20792" t="s">
        <v>80127</v>
      </c>
      <c r="E20792" t="s">
        <v>29</v>
      </c>
      <c r="F20792" t="s">
        <v>41</v>
      </c>
      <c r="G20792" t="s">
        <v>42</v>
      </c>
      <c r="H20792">
        <v>0</v>
      </c>
      <c r="I20792">
        <v>0</v>
      </c>
      <c r="J20792">
        <v>0</v>
      </c>
      <c r="K20792" t="s">
        <v>80128</v>
      </c>
    </row>
    <row r="20793" spans="1:11" x14ac:dyDescent="0.3">
      <c r="A20793" t="s">
        <v>80129</v>
      </c>
      <c r="B20793" t="s">
        <v>80130</v>
      </c>
      <c r="C20793" t="s">
        <v>27</v>
      </c>
      <c r="D20793" t="s">
        <v>80131</v>
      </c>
      <c r="E20793" t="s">
        <v>29</v>
      </c>
      <c r="F20793" t="s">
        <v>41</v>
      </c>
      <c r="G20793" t="s">
        <v>42</v>
      </c>
      <c r="H20793">
        <v>0</v>
      </c>
      <c r="I20793">
        <v>0</v>
      </c>
      <c r="J20793">
        <v>0</v>
      </c>
      <c r="K20793" t="s">
        <v>80132</v>
      </c>
    </row>
    <row r="20794" spans="1:11" x14ac:dyDescent="0.3">
      <c r="A20794" t="s">
        <v>80133</v>
      </c>
      <c r="B20794" t="s">
        <v>80134</v>
      </c>
      <c r="C20794" t="s">
        <v>20</v>
      </c>
      <c r="D20794" t="s">
        <v>80135</v>
      </c>
      <c r="E20794" t="s">
        <v>71202</v>
      </c>
      <c r="F20794" t="s">
        <v>3452</v>
      </c>
      <c r="G20794" t="s">
        <v>42</v>
      </c>
      <c r="H20794">
        <v>0</v>
      </c>
      <c r="I20794">
        <v>0</v>
      </c>
      <c r="J20794">
        <v>0</v>
      </c>
      <c r="K20794" t="s">
        <v>80136</v>
      </c>
    </row>
    <row r="20795" spans="1:11" x14ac:dyDescent="0.3">
      <c r="A20795" t="s">
        <v>80137</v>
      </c>
      <c r="C20795" t="s">
        <v>27</v>
      </c>
      <c r="D20795" t="s">
        <v>80138</v>
      </c>
      <c r="E20795" t="s">
        <v>29</v>
      </c>
      <c r="F20795" t="s">
        <v>16</v>
      </c>
      <c r="G20795" t="s">
        <v>14702</v>
      </c>
      <c r="H20795">
        <v>0</v>
      </c>
      <c r="I20795">
        <v>0</v>
      </c>
      <c r="J20795">
        <v>0</v>
      </c>
      <c r="K20795" t="s">
        <v>80139</v>
      </c>
    </row>
    <row r="20796" spans="1:11" x14ac:dyDescent="0.3">
      <c r="A20796" t="s">
        <v>80140</v>
      </c>
      <c r="B20796" t="s">
        <v>80141</v>
      </c>
      <c r="C20796" t="s">
        <v>466</v>
      </c>
      <c r="D20796" t="s">
        <v>80142</v>
      </c>
      <c r="E20796" t="s">
        <v>79083</v>
      </c>
      <c r="F20796" t="s">
        <v>29000</v>
      </c>
      <c r="G20796" t="s">
        <v>23285</v>
      </c>
      <c r="H20796">
        <v>0</v>
      </c>
      <c r="I20796">
        <v>0</v>
      </c>
      <c r="J20796">
        <v>0</v>
      </c>
      <c r="K20796" t="s">
        <v>80143</v>
      </c>
    </row>
    <row r="20797" spans="1:11" x14ac:dyDescent="0.3">
      <c r="A20797" t="s">
        <v>80144</v>
      </c>
      <c r="B20797" t="s">
        <v>80145</v>
      </c>
      <c r="C20797" t="s">
        <v>27</v>
      </c>
      <c r="D20797" t="s">
        <v>80146</v>
      </c>
      <c r="E20797" t="s">
        <v>29</v>
      </c>
      <c r="F20797" t="s">
        <v>16</v>
      </c>
      <c r="G20797" t="s">
        <v>6546</v>
      </c>
      <c r="H20797">
        <v>0</v>
      </c>
      <c r="I20797">
        <v>0</v>
      </c>
      <c r="J20797">
        <v>0</v>
      </c>
      <c r="K20797" t="s">
        <v>80147</v>
      </c>
    </row>
    <row r="20798" spans="1:11" x14ac:dyDescent="0.3">
      <c r="A20798" t="s">
        <v>80148</v>
      </c>
      <c r="B20798" t="s">
        <v>80149</v>
      </c>
      <c r="C20798" t="s">
        <v>27</v>
      </c>
      <c r="D20798" t="s">
        <v>80150</v>
      </c>
      <c r="E20798" t="s">
        <v>29</v>
      </c>
      <c r="F20798" t="s">
        <v>1110</v>
      </c>
      <c r="G20798" t="s">
        <v>16663</v>
      </c>
      <c r="H20798">
        <v>0</v>
      </c>
      <c r="I20798">
        <v>0</v>
      </c>
      <c r="J20798">
        <v>0</v>
      </c>
      <c r="K20798" t="s">
        <v>80151</v>
      </c>
    </row>
    <row r="20799" spans="1:11" x14ac:dyDescent="0.3">
      <c r="A20799" t="s">
        <v>80152</v>
      </c>
      <c r="B20799" t="s">
        <v>80153</v>
      </c>
      <c r="C20799" t="s">
        <v>558</v>
      </c>
      <c r="D20799" t="s">
        <v>80154</v>
      </c>
      <c r="E20799" t="s">
        <v>1692</v>
      </c>
      <c r="F20799" t="s">
        <v>2804</v>
      </c>
      <c r="G20799" t="s">
        <v>42</v>
      </c>
      <c r="H20799">
        <v>0</v>
      </c>
      <c r="I20799">
        <v>0</v>
      </c>
      <c r="J20799">
        <v>0</v>
      </c>
      <c r="K20799" t="s">
        <v>80155</v>
      </c>
    </row>
    <row r="20800" spans="1:11" x14ac:dyDescent="0.3">
      <c r="A20800" t="s">
        <v>80156</v>
      </c>
      <c r="B20800" t="s">
        <v>80157</v>
      </c>
      <c r="C20800" t="s">
        <v>27</v>
      </c>
      <c r="D20800" t="s">
        <v>80158</v>
      </c>
      <c r="E20800" t="s">
        <v>29</v>
      </c>
      <c r="F20800" t="s">
        <v>41</v>
      </c>
      <c r="G20800" t="s">
        <v>42</v>
      </c>
      <c r="H20800">
        <v>0</v>
      </c>
      <c r="I20800">
        <v>0</v>
      </c>
      <c r="J20800">
        <v>0</v>
      </c>
      <c r="K20800" t="s">
        <v>80159</v>
      </c>
    </row>
    <row r="20801" spans="1:11" x14ac:dyDescent="0.3">
      <c r="A20801" t="s">
        <v>80160</v>
      </c>
      <c r="B20801" t="s">
        <v>80161</v>
      </c>
      <c r="C20801" t="s">
        <v>27</v>
      </c>
      <c r="D20801" t="s">
        <v>80162</v>
      </c>
      <c r="E20801" t="s">
        <v>29</v>
      </c>
      <c r="F20801" t="s">
        <v>41</v>
      </c>
      <c r="G20801" t="s">
        <v>42</v>
      </c>
      <c r="H20801">
        <v>0</v>
      </c>
      <c r="I20801">
        <v>0</v>
      </c>
      <c r="J20801">
        <v>0</v>
      </c>
      <c r="K20801" t="s">
        <v>80163</v>
      </c>
    </row>
    <row r="20802" spans="1:11" x14ac:dyDescent="0.3">
      <c r="A20802" t="s">
        <v>80164</v>
      </c>
      <c r="B20802" t="s">
        <v>80165</v>
      </c>
      <c r="C20802" t="s">
        <v>27</v>
      </c>
      <c r="D20802" t="s">
        <v>80166</v>
      </c>
      <c r="E20802" t="s">
        <v>29</v>
      </c>
      <c r="F20802" t="s">
        <v>41</v>
      </c>
      <c r="G20802" t="s">
        <v>42</v>
      </c>
      <c r="H20802">
        <v>0</v>
      </c>
      <c r="I20802">
        <v>0</v>
      </c>
      <c r="J20802">
        <v>0</v>
      </c>
      <c r="K20802" t="s">
        <v>80167</v>
      </c>
    </row>
    <row r="20803" spans="1:11" x14ac:dyDescent="0.3">
      <c r="A20803" t="s">
        <v>80168</v>
      </c>
      <c r="C20803" t="s">
        <v>27</v>
      </c>
      <c r="D20803" t="s">
        <v>80169</v>
      </c>
      <c r="E20803" t="s">
        <v>29</v>
      </c>
      <c r="F20803" t="s">
        <v>41</v>
      </c>
      <c r="G20803" t="s">
        <v>42</v>
      </c>
      <c r="H20803">
        <v>0</v>
      </c>
      <c r="I20803">
        <v>0</v>
      </c>
      <c r="J20803">
        <v>0</v>
      </c>
      <c r="K20803" t="s">
        <v>80170</v>
      </c>
    </row>
    <row r="20804" spans="1:11" x14ac:dyDescent="0.3">
      <c r="A20804" t="s">
        <v>80171</v>
      </c>
      <c r="B20804" t="s">
        <v>80172</v>
      </c>
      <c r="C20804" t="s">
        <v>27</v>
      </c>
      <c r="D20804" t="s">
        <v>80173</v>
      </c>
      <c r="E20804" t="s">
        <v>29</v>
      </c>
      <c r="F20804" t="s">
        <v>41</v>
      </c>
      <c r="G20804" t="s">
        <v>8145</v>
      </c>
      <c r="H20804">
        <v>0</v>
      </c>
      <c r="I20804">
        <v>0</v>
      </c>
      <c r="J20804">
        <v>0</v>
      </c>
      <c r="K20804" t="s">
        <v>80174</v>
      </c>
    </row>
    <row r="20805" spans="1:11" x14ac:dyDescent="0.3">
      <c r="A20805" t="s">
        <v>80175</v>
      </c>
      <c r="B20805" t="s">
        <v>80176</v>
      </c>
      <c r="C20805" t="s">
        <v>27</v>
      </c>
      <c r="D20805" t="s">
        <v>80177</v>
      </c>
      <c r="E20805" t="s">
        <v>29</v>
      </c>
      <c r="F20805" t="s">
        <v>41</v>
      </c>
      <c r="G20805" t="s">
        <v>42</v>
      </c>
      <c r="H20805">
        <v>0</v>
      </c>
      <c r="I20805">
        <v>0</v>
      </c>
      <c r="J20805">
        <v>0</v>
      </c>
      <c r="K20805" t="s">
        <v>80178</v>
      </c>
    </row>
    <row r="20806" spans="1:11" x14ac:dyDescent="0.3">
      <c r="A20806" t="s">
        <v>80179</v>
      </c>
      <c r="B20806" t="s">
        <v>80180</v>
      </c>
      <c r="C20806" t="s">
        <v>27</v>
      </c>
      <c r="D20806" t="s">
        <v>80181</v>
      </c>
      <c r="E20806" t="s">
        <v>29</v>
      </c>
      <c r="F20806" t="s">
        <v>41</v>
      </c>
      <c r="G20806" t="s">
        <v>42</v>
      </c>
      <c r="H20806">
        <v>0</v>
      </c>
      <c r="I20806">
        <v>0</v>
      </c>
      <c r="J20806">
        <v>0</v>
      </c>
      <c r="K20806" t="s">
        <v>80182</v>
      </c>
    </row>
    <row r="20807" spans="1:11" x14ac:dyDescent="0.3">
      <c r="A20807" t="s">
        <v>80183</v>
      </c>
      <c r="B20807" t="s">
        <v>80184</v>
      </c>
      <c r="C20807" t="s">
        <v>27</v>
      </c>
      <c r="D20807" t="s">
        <v>80185</v>
      </c>
      <c r="E20807" t="s">
        <v>29</v>
      </c>
      <c r="F20807" t="s">
        <v>16</v>
      </c>
      <c r="G20807" t="s">
        <v>3216</v>
      </c>
      <c r="H20807">
        <v>0</v>
      </c>
      <c r="I20807">
        <v>0</v>
      </c>
      <c r="J20807">
        <v>0</v>
      </c>
      <c r="K20807" t="s">
        <v>80186</v>
      </c>
    </row>
    <row r="20808" spans="1:11" x14ac:dyDescent="0.3">
      <c r="A20808" t="s">
        <v>80187</v>
      </c>
      <c r="B20808" t="s">
        <v>80188</v>
      </c>
      <c r="C20808" t="s">
        <v>27</v>
      </c>
      <c r="D20808" t="s">
        <v>80189</v>
      </c>
      <c r="E20808" t="s">
        <v>29</v>
      </c>
      <c r="F20808" t="s">
        <v>41</v>
      </c>
      <c r="G20808" t="s">
        <v>42</v>
      </c>
      <c r="H20808">
        <v>0</v>
      </c>
      <c r="I20808">
        <v>0</v>
      </c>
      <c r="J20808">
        <v>0</v>
      </c>
      <c r="K20808" t="s">
        <v>80190</v>
      </c>
    </row>
    <row r="20809" spans="1:11" x14ac:dyDescent="0.3">
      <c r="A20809" t="s">
        <v>80191</v>
      </c>
      <c r="B20809" t="s">
        <v>80192</v>
      </c>
      <c r="C20809" t="s">
        <v>27</v>
      </c>
      <c r="D20809" t="s">
        <v>80193</v>
      </c>
      <c r="E20809" t="s">
        <v>29</v>
      </c>
      <c r="F20809" t="s">
        <v>41</v>
      </c>
      <c r="G20809" t="s">
        <v>42</v>
      </c>
      <c r="H20809">
        <v>0</v>
      </c>
      <c r="I20809">
        <v>0</v>
      </c>
      <c r="J20809">
        <v>0</v>
      </c>
      <c r="K20809" t="s">
        <v>80194</v>
      </c>
    </row>
    <row r="20810" spans="1:11" x14ac:dyDescent="0.3">
      <c r="A20810" t="s">
        <v>80195</v>
      </c>
      <c r="C20810" t="s">
        <v>27</v>
      </c>
      <c r="D20810" t="s">
        <v>80196</v>
      </c>
      <c r="E20810" t="s">
        <v>29</v>
      </c>
      <c r="F20810" t="s">
        <v>41</v>
      </c>
      <c r="G20810" t="s">
        <v>42</v>
      </c>
      <c r="H20810">
        <v>0</v>
      </c>
      <c r="I20810">
        <v>0</v>
      </c>
      <c r="J20810">
        <v>0</v>
      </c>
      <c r="K20810" t="s">
        <v>80197</v>
      </c>
    </row>
    <row r="20811" spans="1:11" x14ac:dyDescent="0.3">
      <c r="A20811" t="s">
        <v>80198</v>
      </c>
      <c r="B20811" t="s">
        <v>21925</v>
      </c>
      <c r="C20811" t="s">
        <v>27</v>
      </c>
      <c r="D20811" t="s">
        <v>48028</v>
      </c>
      <c r="E20811" t="s">
        <v>29</v>
      </c>
      <c r="F20811" t="s">
        <v>41</v>
      </c>
      <c r="G20811" t="s">
        <v>42</v>
      </c>
      <c r="H20811">
        <v>0</v>
      </c>
      <c r="I20811">
        <v>0</v>
      </c>
      <c r="J20811">
        <v>0</v>
      </c>
      <c r="K20811" t="s">
        <v>80199</v>
      </c>
    </row>
    <row r="20812" spans="1:11" x14ac:dyDescent="0.3">
      <c r="A20812" t="s">
        <v>80200</v>
      </c>
      <c r="C20812" t="s">
        <v>147</v>
      </c>
      <c r="D20812" t="s">
        <v>80201</v>
      </c>
      <c r="E20812" t="s">
        <v>76393</v>
      </c>
      <c r="F20812" t="s">
        <v>6717</v>
      </c>
      <c r="G20812" t="s">
        <v>42</v>
      </c>
      <c r="H20812">
        <v>0</v>
      </c>
      <c r="I20812">
        <v>0</v>
      </c>
      <c r="J20812">
        <v>0</v>
      </c>
      <c r="K20812" t="s">
        <v>80202</v>
      </c>
    </row>
    <row r="20813" spans="1:11" x14ac:dyDescent="0.3">
      <c r="A20813" t="s">
        <v>80203</v>
      </c>
      <c r="B20813" t="s">
        <v>80204</v>
      </c>
      <c r="C20813" t="s">
        <v>27</v>
      </c>
      <c r="D20813" t="s">
        <v>80205</v>
      </c>
      <c r="E20813" t="s">
        <v>29</v>
      </c>
      <c r="F20813" t="s">
        <v>16</v>
      </c>
      <c r="G20813" t="s">
        <v>4763</v>
      </c>
      <c r="H20813">
        <v>0</v>
      </c>
      <c r="I20813">
        <v>0</v>
      </c>
      <c r="J20813">
        <v>0</v>
      </c>
      <c r="K20813" t="s">
        <v>80206</v>
      </c>
    </row>
    <row r="20814" spans="1:11" x14ac:dyDescent="0.3">
      <c r="A20814" t="s">
        <v>80207</v>
      </c>
      <c r="B20814" t="s">
        <v>80208</v>
      </c>
      <c r="C20814" t="s">
        <v>20</v>
      </c>
      <c r="D20814" t="s">
        <v>80209</v>
      </c>
      <c r="E20814" t="s">
        <v>71202</v>
      </c>
      <c r="F20814" t="s">
        <v>3638</v>
      </c>
      <c r="G20814" t="s">
        <v>2906</v>
      </c>
      <c r="H20814">
        <v>0</v>
      </c>
      <c r="I20814">
        <v>0</v>
      </c>
      <c r="J20814">
        <v>0</v>
      </c>
      <c r="K20814" t="s">
        <v>80210</v>
      </c>
    </row>
    <row r="20815" spans="1:11" x14ac:dyDescent="0.3">
      <c r="A20815" t="s">
        <v>80211</v>
      </c>
      <c r="B20815" t="s">
        <v>80212</v>
      </c>
      <c r="C20815" t="s">
        <v>20</v>
      </c>
      <c r="D20815" t="s">
        <v>80213</v>
      </c>
      <c r="E20815" t="s">
        <v>71202</v>
      </c>
      <c r="F20815" t="s">
        <v>4959</v>
      </c>
      <c r="G20815" t="s">
        <v>11973</v>
      </c>
      <c r="H20815">
        <v>0</v>
      </c>
      <c r="I20815">
        <v>0</v>
      </c>
      <c r="J20815">
        <v>0</v>
      </c>
      <c r="K20815" t="s">
        <v>80214</v>
      </c>
    </row>
    <row r="20816" spans="1:11" x14ac:dyDescent="0.3">
      <c r="A20816" t="s">
        <v>80215</v>
      </c>
      <c r="B20816" t="s">
        <v>80216</v>
      </c>
      <c r="C20816" t="s">
        <v>27</v>
      </c>
      <c r="D20816" t="s">
        <v>80217</v>
      </c>
      <c r="E20816" t="s">
        <v>29</v>
      </c>
      <c r="F20816" t="s">
        <v>41</v>
      </c>
      <c r="G20816" t="s">
        <v>42</v>
      </c>
      <c r="H20816">
        <v>0</v>
      </c>
      <c r="I20816">
        <v>0</v>
      </c>
      <c r="J20816">
        <v>0</v>
      </c>
      <c r="K20816" t="s">
        <v>80218</v>
      </c>
    </row>
    <row r="20817" spans="1:11" x14ac:dyDescent="0.3">
      <c r="A20817" t="s">
        <v>80219</v>
      </c>
      <c r="B20817" t="s">
        <v>80220</v>
      </c>
      <c r="C20817" t="s">
        <v>20</v>
      </c>
      <c r="D20817" t="s">
        <v>80221</v>
      </c>
      <c r="E20817" t="s">
        <v>71202</v>
      </c>
      <c r="F20817" t="s">
        <v>1324</v>
      </c>
      <c r="G20817" t="s">
        <v>42</v>
      </c>
      <c r="H20817">
        <v>0</v>
      </c>
      <c r="I20817">
        <v>0</v>
      </c>
      <c r="J20817">
        <v>0</v>
      </c>
      <c r="K20817" t="s">
        <v>80222</v>
      </c>
    </row>
    <row r="20818" spans="1:11" x14ac:dyDescent="0.3">
      <c r="A20818" t="s">
        <v>80223</v>
      </c>
      <c r="C20818" t="s">
        <v>20</v>
      </c>
      <c r="D20818" t="s">
        <v>80224</v>
      </c>
      <c r="E20818" t="s">
        <v>62177</v>
      </c>
      <c r="F20818" t="s">
        <v>5898</v>
      </c>
      <c r="G20818" t="s">
        <v>3945</v>
      </c>
      <c r="H20818">
        <v>0</v>
      </c>
      <c r="I20818">
        <v>0</v>
      </c>
      <c r="J20818">
        <v>0</v>
      </c>
      <c r="K20818" t="s">
        <v>80225</v>
      </c>
    </row>
    <row r="20819" spans="1:11" x14ac:dyDescent="0.3">
      <c r="A20819" t="s">
        <v>80226</v>
      </c>
      <c r="B20819" t="s">
        <v>80227</v>
      </c>
      <c r="C20819" t="s">
        <v>27</v>
      </c>
      <c r="D20819" t="s">
        <v>80228</v>
      </c>
      <c r="E20819" t="s">
        <v>29</v>
      </c>
      <c r="F20819" t="s">
        <v>41</v>
      </c>
      <c r="G20819" t="s">
        <v>42</v>
      </c>
      <c r="H20819">
        <v>0</v>
      </c>
      <c r="I20819">
        <v>0</v>
      </c>
      <c r="J20819">
        <v>0</v>
      </c>
      <c r="K20819" t="s">
        <v>80229</v>
      </c>
    </row>
    <row r="20820" spans="1:11" x14ac:dyDescent="0.3">
      <c r="A20820" t="s">
        <v>80230</v>
      </c>
      <c r="B20820" t="s">
        <v>80231</v>
      </c>
      <c r="C20820" t="s">
        <v>13</v>
      </c>
      <c r="D20820" t="s">
        <v>80232</v>
      </c>
      <c r="E20820" t="s">
        <v>76370</v>
      </c>
      <c r="F20820" t="s">
        <v>16</v>
      </c>
      <c r="G20820" t="s">
        <v>10656</v>
      </c>
      <c r="H20820">
        <v>0</v>
      </c>
      <c r="I20820">
        <v>0</v>
      </c>
      <c r="J20820">
        <v>0</v>
      </c>
      <c r="K20820" t="s">
        <v>80233</v>
      </c>
    </row>
    <row r="20821" spans="1:11" x14ac:dyDescent="0.3">
      <c r="A20821" t="s">
        <v>80234</v>
      </c>
      <c r="B20821" t="s">
        <v>80235</v>
      </c>
      <c r="C20821" t="s">
        <v>20</v>
      </c>
      <c r="D20821" t="s">
        <v>80236</v>
      </c>
      <c r="E20821" t="s">
        <v>71202</v>
      </c>
      <c r="F20821" t="s">
        <v>5340</v>
      </c>
      <c r="G20821" t="s">
        <v>42</v>
      </c>
      <c r="H20821">
        <v>0</v>
      </c>
      <c r="I20821">
        <v>0</v>
      </c>
      <c r="J20821">
        <v>0</v>
      </c>
      <c r="K20821" t="s">
        <v>80237</v>
      </c>
    </row>
    <row r="20822" spans="1:11" x14ac:dyDescent="0.3">
      <c r="A20822" t="s">
        <v>80238</v>
      </c>
      <c r="B20822" t="s">
        <v>13634</v>
      </c>
      <c r="C20822" t="s">
        <v>27</v>
      </c>
      <c r="D20822" t="s">
        <v>80239</v>
      </c>
      <c r="E20822" t="s">
        <v>29</v>
      </c>
      <c r="F20822" t="s">
        <v>41</v>
      </c>
      <c r="G20822" t="s">
        <v>42</v>
      </c>
      <c r="H20822">
        <v>0</v>
      </c>
      <c r="I20822">
        <v>0</v>
      </c>
      <c r="J20822">
        <v>0</v>
      </c>
      <c r="K20822" t="s">
        <v>80240</v>
      </c>
    </row>
    <row r="20823" spans="1:11" x14ac:dyDescent="0.3">
      <c r="A20823" t="s">
        <v>80241</v>
      </c>
      <c r="B20823" t="s">
        <v>80242</v>
      </c>
      <c r="C20823" t="s">
        <v>27</v>
      </c>
      <c r="D20823" t="s">
        <v>80243</v>
      </c>
      <c r="E20823" t="s">
        <v>29</v>
      </c>
      <c r="F20823" t="s">
        <v>16</v>
      </c>
      <c r="G20823" t="s">
        <v>6537</v>
      </c>
      <c r="H20823">
        <v>0</v>
      </c>
      <c r="I20823">
        <v>0</v>
      </c>
      <c r="J20823">
        <v>0</v>
      </c>
      <c r="K20823" t="s">
        <v>80244</v>
      </c>
    </row>
    <row r="20824" spans="1:11" x14ac:dyDescent="0.3">
      <c r="A20824" t="s">
        <v>80245</v>
      </c>
      <c r="B20824" t="s">
        <v>80246</v>
      </c>
      <c r="C20824" t="s">
        <v>27</v>
      </c>
      <c r="D20824" t="s">
        <v>80247</v>
      </c>
      <c r="E20824" t="s">
        <v>29</v>
      </c>
      <c r="F20824" t="s">
        <v>41</v>
      </c>
      <c r="G20824" t="s">
        <v>42</v>
      </c>
      <c r="H20824">
        <v>0</v>
      </c>
      <c r="I20824">
        <v>0</v>
      </c>
      <c r="J20824">
        <v>0</v>
      </c>
      <c r="K20824" t="s">
        <v>80248</v>
      </c>
    </row>
    <row r="20825" spans="1:11" x14ac:dyDescent="0.3">
      <c r="A20825" t="s">
        <v>80249</v>
      </c>
      <c r="B20825" t="s">
        <v>13634</v>
      </c>
      <c r="C20825" t="s">
        <v>27</v>
      </c>
      <c r="D20825" t="s">
        <v>80250</v>
      </c>
      <c r="E20825" t="s">
        <v>29</v>
      </c>
      <c r="F20825" t="s">
        <v>41</v>
      </c>
      <c r="G20825" t="s">
        <v>42</v>
      </c>
      <c r="H20825">
        <v>0</v>
      </c>
      <c r="I20825">
        <v>0</v>
      </c>
      <c r="J20825">
        <v>0</v>
      </c>
      <c r="K20825" t="s">
        <v>80251</v>
      </c>
    </row>
    <row r="20826" spans="1:11" x14ac:dyDescent="0.3">
      <c r="A20826" t="s">
        <v>80252</v>
      </c>
      <c r="B20826" t="s">
        <v>80253</v>
      </c>
      <c r="C20826" t="s">
        <v>20</v>
      </c>
      <c r="D20826" t="s">
        <v>80254</v>
      </c>
      <c r="E20826" t="s">
        <v>71202</v>
      </c>
      <c r="F20826" t="s">
        <v>2814</v>
      </c>
      <c r="G20826" t="s">
        <v>42</v>
      </c>
      <c r="H20826">
        <v>0</v>
      </c>
      <c r="I20826">
        <v>0</v>
      </c>
      <c r="J20826">
        <v>0</v>
      </c>
      <c r="K20826" t="s">
        <v>80255</v>
      </c>
    </row>
    <row r="20827" spans="1:11" x14ac:dyDescent="0.3">
      <c r="A20827" t="s">
        <v>80256</v>
      </c>
      <c r="B20827" t="s">
        <v>80257</v>
      </c>
      <c r="C20827" t="s">
        <v>27</v>
      </c>
      <c r="D20827" t="s">
        <v>80258</v>
      </c>
      <c r="E20827" t="s">
        <v>29</v>
      </c>
      <c r="F20827" t="s">
        <v>41</v>
      </c>
      <c r="G20827" t="s">
        <v>42</v>
      </c>
      <c r="H20827">
        <v>0</v>
      </c>
      <c r="I20827">
        <v>0</v>
      </c>
      <c r="J20827">
        <v>0</v>
      </c>
      <c r="K20827" t="s">
        <v>80259</v>
      </c>
    </row>
    <row r="20828" spans="1:11" x14ac:dyDescent="0.3">
      <c r="A20828" t="s">
        <v>80260</v>
      </c>
      <c r="B20828" t="s">
        <v>80261</v>
      </c>
      <c r="C20828" t="s">
        <v>20</v>
      </c>
      <c r="D20828" t="s">
        <v>80262</v>
      </c>
      <c r="E20828" t="s">
        <v>71202</v>
      </c>
      <c r="F20828" t="s">
        <v>16</v>
      </c>
      <c r="G20828" t="s">
        <v>9338</v>
      </c>
      <c r="H20828">
        <v>0</v>
      </c>
      <c r="I20828">
        <v>0</v>
      </c>
      <c r="J20828">
        <v>0</v>
      </c>
      <c r="K20828" t="s">
        <v>80263</v>
      </c>
    </row>
    <row r="20829" spans="1:11" x14ac:dyDescent="0.3">
      <c r="A20829" t="s">
        <v>80264</v>
      </c>
      <c r="B20829" t="s">
        <v>80265</v>
      </c>
      <c r="C20829" t="s">
        <v>20</v>
      </c>
      <c r="D20829" t="s">
        <v>80266</v>
      </c>
      <c r="E20829" t="s">
        <v>71202</v>
      </c>
      <c r="F20829" t="s">
        <v>16</v>
      </c>
      <c r="G20829" t="s">
        <v>20664</v>
      </c>
      <c r="H20829">
        <v>0</v>
      </c>
      <c r="I20829">
        <v>0</v>
      </c>
      <c r="J20829">
        <v>0</v>
      </c>
      <c r="K20829" t="s">
        <v>80267</v>
      </c>
    </row>
    <row r="20830" spans="1:11" x14ac:dyDescent="0.3">
      <c r="A20830" t="s">
        <v>80268</v>
      </c>
      <c r="C20830" t="s">
        <v>20</v>
      </c>
      <c r="D20830" t="s">
        <v>80269</v>
      </c>
      <c r="E20830" t="s">
        <v>71202</v>
      </c>
      <c r="F20830" t="s">
        <v>16</v>
      </c>
      <c r="G20830" t="s">
        <v>756</v>
      </c>
      <c r="H20830">
        <v>0</v>
      </c>
      <c r="I20830">
        <v>0</v>
      </c>
      <c r="J20830">
        <v>0</v>
      </c>
      <c r="K20830" t="s">
        <v>80270</v>
      </c>
    </row>
    <row r="20831" spans="1:11" x14ac:dyDescent="0.3">
      <c r="A20831" t="s">
        <v>80271</v>
      </c>
      <c r="B20831" t="s">
        <v>80272</v>
      </c>
      <c r="C20831" t="s">
        <v>20</v>
      </c>
      <c r="D20831" t="s">
        <v>80273</v>
      </c>
      <c r="E20831" t="s">
        <v>71202</v>
      </c>
      <c r="F20831" t="s">
        <v>16</v>
      </c>
      <c r="G20831" t="s">
        <v>269</v>
      </c>
      <c r="H20831">
        <v>0</v>
      </c>
      <c r="I20831">
        <v>0</v>
      </c>
      <c r="J20831">
        <v>0</v>
      </c>
      <c r="K20831" t="s">
        <v>80274</v>
      </c>
    </row>
    <row r="20832" spans="1:11" x14ac:dyDescent="0.3">
      <c r="A20832" t="s">
        <v>80275</v>
      </c>
      <c r="B20832" t="s">
        <v>80276</v>
      </c>
      <c r="C20832" t="s">
        <v>20</v>
      </c>
      <c r="D20832" t="s">
        <v>80277</v>
      </c>
      <c r="E20832" t="s">
        <v>71202</v>
      </c>
      <c r="F20832" t="s">
        <v>13097</v>
      </c>
      <c r="G20832" t="s">
        <v>42</v>
      </c>
      <c r="H20832">
        <v>0</v>
      </c>
      <c r="I20832">
        <v>0</v>
      </c>
      <c r="J20832">
        <v>0</v>
      </c>
      <c r="K20832" t="s">
        <v>80278</v>
      </c>
    </row>
    <row r="20833" spans="1:11" x14ac:dyDescent="0.3">
      <c r="A20833" t="s">
        <v>80279</v>
      </c>
      <c r="B20833" t="s">
        <v>80280</v>
      </c>
      <c r="C20833" t="s">
        <v>27</v>
      </c>
      <c r="D20833" t="s">
        <v>80281</v>
      </c>
      <c r="E20833" t="s">
        <v>53101</v>
      </c>
      <c r="F20833" t="s">
        <v>41</v>
      </c>
      <c r="G20833" t="s">
        <v>42</v>
      </c>
      <c r="H20833">
        <v>0</v>
      </c>
      <c r="I20833">
        <v>0</v>
      </c>
      <c r="J20833">
        <v>0</v>
      </c>
      <c r="K20833" t="s">
        <v>80282</v>
      </c>
    </row>
    <row r="20834" spans="1:11" x14ac:dyDescent="0.3">
      <c r="A20834" t="s">
        <v>80283</v>
      </c>
      <c r="B20834" t="s">
        <v>80284</v>
      </c>
      <c r="C20834" t="s">
        <v>20</v>
      </c>
      <c r="D20834" t="s">
        <v>80285</v>
      </c>
      <c r="E20834" t="s">
        <v>71202</v>
      </c>
      <c r="F20834" t="s">
        <v>3911</v>
      </c>
      <c r="G20834" t="s">
        <v>42</v>
      </c>
      <c r="H20834">
        <v>0</v>
      </c>
      <c r="I20834">
        <v>0</v>
      </c>
      <c r="J20834">
        <v>0</v>
      </c>
      <c r="K20834" t="s">
        <v>80286</v>
      </c>
    </row>
    <row r="20835" spans="1:11" x14ac:dyDescent="0.3">
      <c r="A20835" t="s">
        <v>80287</v>
      </c>
      <c r="B20835" t="s">
        <v>21925</v>
      </c>
      <c r="C20835" t="s">
        <v>27</v>
      </c>
      <c r="D20835" t="s">
        <v>80288</v>
      </c>
      <c r="E20835" t="s">
        <v>53101</v>
      </c>
      <c r="F20835" t="s">
        <v>41</v>
      </c>
      <c r="G20835" t="s">
        <v>42</v>
      </c>
      <c r="H20835">
        <v>0</v>
      </c>
      <c r="I20835">
        <v>0</v>
      </c>
      <c r="J20835">
        <v>0</v>
      </c>
      <c r="K20835" t="s">
        <v>80289</v>
      </c>
    </row>
    <row r="20836" spans="1:11" x14ac:dyDescent="0.3">
      <c r="A20836" t="s">
        <v>80290</v>
      </c>
      <c r="B20836" t="s">
        <v>80291</v>
      </c>
      <c r="C20836" t="s">
        <v>20</v>
      </c>
      <c r="D20836" t="s">
        <v>80292</v>
      </c>
      <c r="E20836" t="s">
        <v>71202</v>
      </c>
      <c r="F20836" t="s">
        <v>12727</v>
      </c>
      <c r="G20836" t="s">
        <v>42</v>
      </c>
      <c r="H20836">
        <v>0</v>
      </c>
      <c r="I20836">
        <v>0</v>
      </c>
      <c r="J20836">
        <v>0</v>
      </c>
      <c r="K20836" t="s">
        <v>80293</v>
      </c>
    </row>
    <row r="20837" spans="1:11" x14ac:dyDescent="0.3">
      <c r="A20837" t="s">
        <v>80294</v>
      </c>
      <c r="B20837" t="s">
        <v>80295</v>
      </c>
      <c r="C20837" t="s">
        <v>27</v>
      </c>
      <c r="D20837" t="s">
        <v>80296</v>
      </c>
      <c r="E20837" t="s">
        <v>29</v>
      </c>
      <c r="F20837" t="s">
        <v>41</v>
      </c>
      <c r="G20837" t="s">
        <v>1894</v>
      </c>
      <c r="H20837">
        <v>0</v>
      </c>
      <c r="I20837">
        <v>0</v>
      </c>
      <c r="J20837">
        <v>0</v>
      </c>
      <c r="K20837" t="s">
        <v>80297</v>
      </c>
    </row>
    <row r="20838" spans="1:11" x14ac:dyDescent="0.3">
      <c r="A20838" t="s">
        <v>80298</v>
      </c>
      <c r="B20838" t="s">
        <v>80299</v>
      </c>
      <c r="C20838" t="s">
        <v>20</v>
      </c>
      <c r="D20838" t="s">
        <v>80300</v>
      </c>
      <c r="E20838" t="s">
        <v>71202</v>
      </c>
      <c r="F20838" t="s">
        <v>21952</v>
      </c>
      <c r="G20838" t="s">
        <v>42</v>
      </c>
      <c r="H20838">
        <v>0</v>
      </c>
      <c r="I20838">
        <v>0</v>
      </c>
      <c r="J20838">
        <v>0</v>
      </c>
      <c r="K20838" t="s">
        <v>80301</v>
      </c>
    </row>
    <row r="20839" spans="1:11" x14ac:dyDescent="0.3">
      <c r="A20839" t="s">
        <v>80302</v>
      </c>
      <c r="B20839" t="s">
        <v>80303</v>
      </c>
      <c r="C20839" t="s">
        <v>20</v>
      </c>
      <c r="D20839" t="s">
        <v>80304</v>
      </c>
      <c r="E20839" t="s">
        <v>71202</v>
      </c>
      <c r="F20839" t="s">
        <v>24176</v>
      </c>
      <c r="G20839" t="s">
        <v>42</v>
      </c>
      <c r="H20839">
        <v>0</v>
      </c>
      <c r="I20839">
        <v>0</v>
      </c>
      <c r="J20839">
        <v>0</v>
      </c>
      <c r="K20839" t="s">
        <v>80305</v>
      </c>
    </row>
    <row r="20840" spans="1:11" x14ac:dyDescent="0.3">
      <c r="A20840" t="s">
        <v>80306</v>
      </c>
      <c r="B20840" t="s">
        <v>80307</v>
      </c>
      <c r="C20840" t="s">
        <v>20</v>
      </c>
      <c r="D20840" t="s">
        <v>80308</v>
      </c>
      <c r="E20840" t="s">
        <v>71202</v>
      </c>
      <c r="F20840" t="s">
        <v>54986</v>
      </c>
      <c r="G20840" t="s">
        <v>42</v>
      </c>
      <c r="H20840">
        <v>0</v>
      </c>
      <c r="I20840">
        <v>0</v>
      </c>
      <c r="J20840">
        <v>0</v>
      </c>
      <c r="K20840" t="s">
        <v>80309</v>
      </c>
    </row>
    <row r="20841" spans="1:11" x14ac:dyDescent="0.3">
      <c r="A20841" t="s">
        <v>80310</v>
      </c>
      <c r="B20841" t="s">
        <v>80311</v>
      </c>
      <c r="C20841" t="s">
        <v>20</v>
      </c>
      <c r="D20841" t="s">
        <v>80312</v>
      </c>
      <c r="E20841" t="s">
        <v>71202</v>
      </c>
      <c r="F20841" t="s">
        <v>3560</v>
      </c>
      <c r="G20841" t="s">
        <v>42</v>
      </c>
      <c r="H20841">
        <v>0</v>
      </c>
      <c r="I20841">
        <v>0</v>
      </c>
      <c r="J20841">
        <v>0</v>
      </c>
      <c r="K20841" t="s">
        <v>80313</v>
      </c>
    </row>
    <row r="20842" spans="1:11" x14ac:dyDescent="0.3">
      <c r="A20842" t="s">
        <v>80314</v>
      </c>
      <c r="B20842" t="s">
        <v>80315</v>
      </c>
      <c r="C20842" t="s">
        <v>27</v>
      </c>
      <c r="D20842" t="s">
        <v>80316</v>
      </c>
      <c r="E20842" t="s">
        <v>53101</v>
      </c>
      <c r="F20842" t="s">
        <v>41</v>
      </c>
      <c r="G20842" t="s">
        <v>42</v>
      </c>
      <c r="H20842">
        <v>0</v>
      </c>
      <c r="I20842">
        <v>0</v>
      </c>
      <c r="J20842">
        <v>0</v>
      </c>
      <c r="K20842" t="s">
        <v>80317</v>
      </c>
    </row>
    <row r="20843" spans="1:11" x14ac:dyDescent="0.3">
      <c r="A20843" t="s">
        <v>80318</v>
      </c>
      <c r="B20843" t="s">
        <v>80319</v>
      </c>
      <c r="C20843" t="s">
        <v>27</v>
      </c>
      <c r="D20843" t="s">
        <v>80320</v>
      </c>
      <c r="E20843" t="s">
        <v>53101</v>
      </c>
      <c r="F20843" t="s">
        <v>41</v>
      </c>
      <c r="G20843" t="s">
        <v>42</v>
      </c>
      <c r="H20843">
        <v>0</v>
      </c>
      <c r="I20843">
        <v>0</v>
      </c>
      <c r="J20843">
        <v>0</v>
      </c>
      <c r="K20843" t="s">
        <v>80321</v>
      </c>
    </row>
    <row r="20844" spans="1:11" x14ac:dyDescent="0.3">
      <c r="A20844" t="s">
        <v>80322</v>
      </c>
      <c r="B20844" t="s">
        <v>80323</v>
      </c>
      <c r="C20844" t="s">
        <v>27</v>
      </c>
      <c r="D20844" t="s">
        <v>80324</v>
      </c>
      <c r="E20844" t="s">
        <v>53101</v>
      </c>
      <c r="F20844" t="s">
        <v>41</v>
      </c>
      <c r="G20844" t="s">
        <v>42</v>
      </c>
      <c r="H20844">
        <v>0</v>
      </c>
      <c r="I20844">
        <v>0</v>
      </c>
      <c r="J20844">
        <v>0</v>
      </c>
      <c r="K20844" t="s">
        <v>80325</v>
      </c>
    </row>
    <row r="20845" spans="1:11" x14ac:dyDescent="0.3">
      <c r="A20845" t="s">
        <v>80326</v>
      </c>
      <c r="B20845" t="s">
        <v>80327</v>
      </c>
      <c r="C20845" t="s">
        <v>466</v>
      </c>
      <c r="D20845" t="s">
        <v>80328</v>
      </c>
      <c r="E20845" t="s">
        <v>79083</v>
      </c>
      <c r="F20845" t="s">
        <v>16</v>
      </c>
      <c r="G20845" t="s">
        <v>817</v>
      </c>
      <c r="H20845">
        <v>0</v>
      </c>
      <c r="I20845">
        <v>0</v>
      </c>
      <c r="J20845">
        <v>0</v>
      </c>
      <c r="K20845" t="s">
        <v>80329</v>
      </c>
    </row>
    <row r="20846" spans="1:11" x14ac:dyDescent="0.3">
      <c r="A20846" t="s">
        <v>80330</v>
      </c>
      <c r="B20846" t="s">
        <v>80331</v>
      </c>
      <c r="C20846" t="s">
        <v>147</v>
      </c>
      <c r="D20846" t="s">
        <v>80332</v>
      </c>
      <c r="E20846" t="s">
        <v>76393</v>
      </c>
      <c r="F20846" t="s">
        <v>845</v>
      </c>
      <c r="G20846" t="s">
        <v>42</v>
      </c>
      <c r="H20846">
        <v>0</v>
      </c>
      <c r="I20846">
        <v>0</v>
      </c>
      <c r="J20846">
        <v>0</v>
      </c>
      <c r="K20846" t="s">
        <v>80333</v>
      </c>
    </row>
    <row r="20847" spans="1:11" x14ac:dyDescent="0.3">
      <c r="A20847" t="s">
        <v>80334</v>
      </c>
      <c r="B20847" t="s">
        <v>80335</v>
      </c>
      <c r="C20847" t="s">
        <v>27</v>
      </c>
      <c r="D20847" t="s">
        <v>80336</v>
      </c>
      <c r="E20847" t="s">
        <v>29</v>
      </c>
      <c r="F20847" t="s">
        <v>41</v>
      </c>
      <c r="G20847" t="s">
        <v>42</v>
      </c>
      <c r="H20847">
        <v>0</v>
      </c>
      <c r="I20847">
        <v>0</v>
      </c>
      <c r="J20847">
        <v>0</v>
      </c>
      <c r="K20847" t="s">
        <v>80337</v>
      </c>
    </row>
    <row r="20848" spans="1:11" x14ac:dyDescent="0.3">
      <c r="A20848" t="s">
        <v>80338</v>
      </c>
      <c r="B20848" t="s">
        <v>80339</v>
      </c>
      <c r="C20848" t="s">
        <v>27</v>
      </c>
      <c r="D20848" t="s">
        <v>80340</v>
      </c>
      <c r="E20848" t="s">
        <v>53101</v>
      </c>
      <c r="F20848" t="s">
        <v>41</v>
      </c>
      <c r="G20848" t="s">
        <v>42</v>
      </c>
      <c r="H20848">
        <v>0</v>
      </c>
      <c r="I20848">
        <v>0</v>
      </c>
      <c r="J20848">
        <v>0</v>
      </c>
      <c r="K20848" t="s">
        <v>80341</v>
      </c>
    </row>
    <row r="20849" spans="1:11" x14ac:dyDescent="0.3">
      <c r="A20849" t="s">
        <v>80342</v>
      </c>
      <c r="B20849" t="s">
        <v>80343</v>
      </c>
      <c r="C20849" t="s">
        <v>13</v>
      </c>
      <c r="D20849" t="s">
        <v>80344</v>
      </c>
      <c r="E20849" t="s">
        <v>76370</v>
      </c>
      <c r="F20849" t="s">
        <v>16</v>
      </c>
      <c r="G20849" t="s">
        <v>9617</v>
      </c>
      <c r="H20849">
        <v>0</v>
      </c>
      <c r="I20849">
        <v>0</v>
      </c>
      <c r="J20849">
        <v>0</v>
      </c>
      <c r="K20849" t="s">
        <v>80345</v>
      </c>
    </row>
    <row r="20850" spans="1:11" x14ac:dyDescent="0.3">
      <c r="A20850" t="s">
        <v>80346</v>
      </c>
      <c r="C20850" t="s">
        <v>13</v>
      </c>
      <c r="D20850" t="s">
        <v>80347</v>
      </c>
      <c r="E20850" t="s">
        <v>76370</v>
      </c>
      <c r="F20850" t="s">
        <v>16</v>
      </c>
      <c r="G20850" t="s">
        <v>3191</v>
      </c>
      <c r="H20850">
        <v>0</v>
      </c>
      <c r="I20850">
        <v>0</v>
      </c>
      <c r="J20850">
        <v>0</v>
      </c>
      <c r="K20850" t="s">
        <v>80348</v>
      </c>
    </row>
    <row r="20851" spans="1:11" x14ac:dyDescent="0.3">
      <c r="A20851" t="s">
        <v>80349</v>
      </c>
      <c r="B20851" t="s">
        <v>80350</v>
      </c>
      <c r="C20851" t="s">
        <v>27</v>
      </c>
      <c r="D20851" t="s">
        <v>80351</v>
      </c>
      <c r="E20851" t="s">
        <v>53101</v>
      </c>
      <c r="F20851" t="s">
        <v>41</v>
      </c>
      <c r="G20851" t="s">
        <v>42</v>
      </c>
      <c r="H20851">
        <v>0</v>
      </c>
      <c r="I20851">
        <v>0</v>
      </c>
      <c r="J20851">
        <v>0</v>
      </c>
      <c r="K20851" t="s">
        <v>80352</v>
      </c>
    </row>
    <row r="20852" spans="1:11" x14ac:dyDescent="0.3">
      <c r="A20852" t="s">
        <v>80353</v>
      </c>
      <c r="B20852" t="s">
        <v>80354</v>
      </c>
      <c r="C20852" t="s">
        <v>147</v>
      </c>
      <c r="D20852" t="s">
        <v>80355</v>
      </c>
      <c r="E20852" t="s">
        <v>76393</v>
      </c>
      <c r="F20852" t="s">
        <v>3030</v>
      </c>
      <c r="G20852" t="s">
        <v>8377</v>
      </c>
      <c r="H20852">
        <v>0</v>
      </c>
      <c r="I20852">
        <v>0</v>
      </c>
      <c r="J20852">
        <v>0</v>
      </c>
      <c r="K20852" t="s">
        <v>80356</v>
      </c>
    </row>
    <row r="20853" spans="1:11" x14ac:dyDescent="0.3">
      <c r="A20853" t="s">
        <v>80357</v>
      </c>
      <c r="B20853" t="s">
        <v>80358</v>
      </c>
      <c r="C20853" t="s">
        <v>558</v>
      </c>
      <c r="D20853" t="s">
        <v>80359</v>
      </c>
      <c r="E20853" t="s">
        <v>19698</v>
      </c>
      <c r="F20853" t="s">
        <v>15971</v>
      </c>
      <c r="G20853" t="s">
        <v>11525</v>
      </c>
      <c r="H20853">
        <v>0</v>
      </c>
      <c r="I20853">
        <v>0</v>
      </c>
      <c r="J20853">
        <v>0</v>
      </c>
      <c r="K20853" t="s">
        <v>80360</v>
      </c>
    </row>
    <row r="20854" spans="1:11" x14ac:dyDescent="0.3">
      <c r="A20854" t="s">
        <v>80361</v>
      </c>
      <c r="B20854" t="s">
        <v>80362</v>
      </c>
      <c r="C20854" t="s">
        <v>558</v>
      </c>
      <c r="D20854" t="s">
        <v>80363</v>
      </c>
      <c r="E20854" t="s">
        <v>19698</v>
      </c>
      <c r="F20854" t="s">
        <v>16</v>
      </c>
      <c r="G20854" t="s">
        <v>29173</v>
      </c>
      <c r="H20854">
        <v>0</v>
      </c>
      <c r="I20854">
        <v>0</v>
      </c>
      <c r="J20854">
        <v>0</v>
      </c>
      <c r="K20854" t="s">
        <v>80364</v>
      </c>
    </row>
    <row r="20855" spans="1:11" x14ac:dyDescent="0.3">
      <c r="A20855" t="s">
        <v>80365</v>
      </c>
      <c r="B20855" t="s">
        <v>80366</v>
      </c>
      <c r="C20855" t="s">
        <v>27</v>
      </c>
      <c r="D20855" t="s">
        <v>80367</v>
      </c>
      <c r="E20855" t="s">
        <v>29</v>
      </c>
      <c r="F20855" t="s">
        <v>16</v>
      </c>
      <c r="G20855" t="s">
        <v>4465</v>
      </c>
      <c r="H20855">
        <v>0</v>
      </c>
      <c r="I20855">
        <v>0</v>
      </c>
      <c r="J20855">
        <v>0</v>
      </c>
      <c r="K20855" t="s">
        <v>80368</v>
      </c>
    </row>
    <row r="20856" spans="1:11" x14ac:dyDescent="0.3">
      <c r="A20856" t="s">
        <v>80369</v>
      </c>
      <c r="B20856" t="s">
        <v>80370</v>
      </c>
      <c r="C20856" t="s">
        <v>27</v>
      </c>
      <c r="D20856" t="s">
        <v>80371</v>
      </c>
      <c r="E20856" t="s">
        <v>29</v>
      </c>
      <c r="F20856" t="s">
        <v>41</v>
      </c>
      <c r="G20856" t="s">
        <v>42</v>
      </c>
      <c r="H20856">
        <v>0</v>
      </c>
      <c r="I20856">
        <v>0</v>
      </c>
      <c r="J20856">
        <v>0</v>
      </c>
      <c r="K20856" t="s">
        <v>80372</v>
      </c>
    </row>
    <row r="20857" spans="1:11" x14ac:dyDescent="0.3">
      <c r="A20857" t="s">
        <v>80373</v>
      </c>
      <c r="B20857" t="s">
        <v>80374</v>
      </c>
      <c r="C20857" t="s">
        <v>558</v>
      </c>
      <c r="D20857" t="s">
        <v>80375</v>
      </c>
      <c r="E20857" t="s">
        <v>19698</v>
      </c>
      <c r="F20857" t="s">
        <v>326</v>
      </c>
      <c r="G20857" t="s">
        <v>42</v>
      </c>
      <c r="H20857">
        <v>0</v>
      </c>
      <c r="I20857">
        <v>0</v>
      </c>
      <c r="J20857">
        <v>0</v>
      </c>
      <c r="K20857" t="s">
        <v>80376</v>
      </c>
    </row>
    <row r="20858" spans="1:11" x14ac:dyDescent="0.3">
      <c r="A20858" t="s">
        <v>80377</v>
      </c>
      <c r="B20858" t="s">
        <v>80378</v>
      </c>
      <c r="C20858" t="s">
        <v>27</v>
      </c>
      <c r="D20858" t="s">
        <v>80379</v>
      </c>
      <c r="E20858" t="s">
        <v>53101</v>
      </c>
      <c r="F20858" t="s">
        <v>41</v>
      </c>
      <c r="G20858" t="s">
        <v>42</v>
      </c>
      <c r="H20858">
        <v>0</v>
      </c>
      <c r="I20858">
        <v>0</v>
      </c>
      <c r="J20858">
        <v>0</v>
      </c>
      <c r="K20858" t="s">
        <v>80380</v>
      </c>
    </row>
    <row r="20859" spans="1:11" x14ac:dyDescent="0.3">
      <c r="A20859" t="s">
        <v>80381</v>
      </c>
      <c r="B20859" t="s">
        <v>80382</v>
      </c>
      <c r="C20859" t="s">
        <v>13</v>
      </c>
      <c r="D20859" t="s">
        <v>80383</v>
      </c>
      <c r="E20859" t="s">
        <v>76370</v>
      </c>
      <c r="F20859" t="s">
        <v>16</v>
      </c>
      <c r="G20859" t="s">
        <v>1766</v>
      </c>
      <c r="H20859">
        <v>0</v>
      </c>
      <c r="I20859">
        <v>0</v>
      </c>
      <c r="J20859">
        <v>0</v>
      </c>
      <c r="K20859" t="s">
        <v>80384</v>
      </c>
    </row>
    <row r="20860" spans="1:11" x14ac:dyDescent="0.3">
      <c r="A20860" t="s">
        <v>80385</v>
      </c>
      <c r="B20860" t="s">
        <v>80386</v>
      </c>
      <c r="C20860" t="s">
        <v>27</v>
      </c>
      <c r="D20860" t="s">
        <v>80387</v>
      </c>
      <c r="E20860" t="s">
        <v>53101</v>
      </c>
      <c r="F20860" t="s">
        <v>41</v>
      </c>
      <c r="G20860" t="s">
        <v>42</v>
      </c>
      <c r="H20860">
        <v>0</v>
      </c>
      <c r="I20860">
        <v>0</v>
      </c>
      <c r="J20860">
        <v>0</v>
      </c>
      <c r="K20860" t="s">
        <v>80388</v>
      </c>
    </row>
    <row r="20861" spans="1:11" x14ac:dyDescent="0.3">
      <c r="A20861" t="s">
        <v>80389</v>
      </c>
      <c r="C20861" t="s">
        <v>27</v>
      </c>
      <c r="D20861" t="s">
        <v>80390</v>
      </c>
      <c r="E20861" t="s">
        <v>53101</v>
      </c>
      <c r="F20861" t="s">
        <v>41</v>
      </c>
      <c r="G20861" t="s">
        <v>42</v>
      </c>
      <c r="H20861">
        <v>0</v>
      </c>
      <c r="I20861">
        <v>0</v>
      </c>
      <c r="J20861">
        <v>0</v>
      </c>
      <c r="K20861" t="s">
        <v>80391</v>
      </c>
    </row>
    <row r="20862" spans="1:11" x14ac:dyDescent="0.3">
      <c r="A20862" t="s">
        <v>80392</v>
      </c>
      <c r="C20862" t="s">
        <v>147</v>
      </c>
      <c r="D20862" t="s">
        <v>80393</v>
      </c>
      <c r="E20862" t="s">
        <v>76393</v>
      </c>
      <c r="F20862" t="s">
        <v>16</v>
      </c>
      <c r="G20862" t="s">
        <v>17363</v>
      </c>
      <c r="H20862">
        <v>0</v>
      </c>
      <c r="I20862">
        <v>0</v>
      </c>
      <c r="J20862">
        <v>0</v>
      </c>
      <c r="K20862" t="s">
        <v>80394</v>
      </c>
    </row>
    <row r="20863" spans="1:11" x14ac:dyDescent="0.3">
      <c r="A20863" t="s">
        <v>80395</v>
      </c>
      <c r="C20863" t="s">
        <v>466</v>
      </c>
      <c r="D20863" t="s">
        <v>80396</v>
      </c>
      <c r="E20863" t="s">
        <v>79083</v>
      </c>
      <c r="F20863" t="s">
        <v>16</v>
      </c>
      <c r="G20863" t="s">
        <v>1224</v>
      </c>
      <c r="H20863">
        <v>0</v>
      </c>
      <c r="I20863">
        <v>0</v>
      </c>
      <c r="J20863">
        <v>0</v>
      </c>
      <c r="K20863" t="s">
        <v>80397</v>
      </c>
    </row>
    <row r="20864" spans="1:11" x14ac:dyDescent="0.3">
      <c r="A20864" t="s">
        <v>80398</v>
      </c>
      <c r="B20864" t="s">
        <v>80399</v>
      </c>
      <c r="C20864" t="s">
        <v>20</v>
      </c>
      <c r="D20864" t="s">
        <v>80400</v>
      </c>
      <c r="E20864" t="s">
        <v>71202</v>
      </c>
      <c r="F20864" t="s">
        <v>16</v>
      </c>
      <c r="G20864" t="s">
        <v>9108</v>
      </c>
      <c r="H20864">
        <v>0</v>
      </c>
      <c r="I20864">
        <v>0</v>
      </c>
      <c r="J20864">
        <v>0</v>
      </c>
      <c r="K20864" t="s">
        <v>80401</v>
      </c>
    </row>
    <row r="20865" spans="1:11" x14ac:dyDescent="0.3">
      <c r="A20865" t="s">
        <v>80402</v>
      </c>
      <c r="B20865" t="s">
        <v>80403</v>
      </c>
      <c r="C20865" t="s">
        <v>27</v>
      </c>
      <c r="D20865" t="s">
        <v>80404</v>
      </c>
      <c r="E20865" t="s">
        <v>29</v>
      </c>
      <c r="F20865" t="s">
        <v>41</v>
      </c>
      <c r="G20865" t="s">
        <v>42</v>
      </c>
      <c r="H20865">
        <v>0</v>
      </c>
      <c r="I20865">
        <v>0</v>
      </c>
      <c r="J20865">
        <v>0</v>
      </c>
      <c r="K20865" t="s">
        <v>80405</v>
      </c>
    </row>
    <row r="20866" spans="1:11" x14ac:dyDescent="0.3">
      <c r="A20866" t="s">
        <v>80406</v>
      </c>
      <c r="B20866" t="s">
        <v>80407</v>
      </c>
      <c r="C20866" t="s">
        <v>20</v>
      </c>
      <c r="D20866" t="s">
        <v>80408</v>
      </c>
      <c r="E20866" t="s">
        <v>71202</v>
      </c>
      <c r="F20866" t="s">
        <v>16</v>
      </c>
      <c r="G20866" t="s">
        <v>4717</v>
      </c>
      <c r="H20866">
        <v>0</v>
      </c>
      <c r="I20866">
        <v>0</v>
      </c>
      <c r="J20866">
        <v>0</v>
      </c>
      <c r="K20866" t="s">
        <v>80409</v>
      </c>
    </row>
    <row r="20867" spans="1:11" x14ac:dyDescent="0.3">
      <c r="A20867" t="s">
        <v>80410</v>
      </c>
      <c r="C20867" t="s">
        <v>20</v>
      </c>
      <c r="D20867" t="s">
        <v>80411</v>
      </c>
      <c r="E20867" t="s">
        <v>71202</v>
      </c>
      <c r="F20867" t="s">
        <v>16</v>
      </c>
      <c r="G20867" t="s">
        <v>2836</v>
      </c>
      <c r="H20867">
        <v>0</v>
      </c>
      <c r="I20867">
        <v>0</v>
      </c>
      <c r="J20867">
        <v>0</v>
      </c>
      <c r="K20867" t="s">
        <v>80412</v>
      </c>
    </row>
    <row r="20868" spans="1:11" x14ac:dyDescent="0.3">
      <c r="A20868" t="s">
        <v>80413</v>
      </c>
      <c r="B20868" t="s">
        <v>80414</v>
      </c>
      <c r="C20868" t="s">
        <v>466</v>
      </c>
      <c r="D20868" t="s">
        <v>80415</v>
      </c>
      <c r="E20868" t="s">
        <v>79083</v>
      </c>
      <c r="F20868" t="s">
        <v>16</v>
      </c>
      <c r="G20868" t="s">
        <v>3186</v>
      </c>
      <c r="H20868">
        <v>0</v>
      </c>
      <c r="I20868">
        <v>0</v>
      </c>
      <c r="J20868">
        <v>0</v>
      </c>
      <c r="K20868" t="s">
        <v>80416</v>
      </c>
    </row>
    <row r="20869" spans="1:11" x14ac:dyDescent="0.3">
      <c r="A20869" t="s">
        <v>80417</v>
      </c>
      <c r="B20869" t="s">
        <v>80418</v>
      </c>
      <c r="C20869" t="s">
        <v>20</v>
      </c>
      <c r="D20869" t="s">
        <v>80419</v>
      </c>
      <c r="E20869" t="s">
        <v>71202</v>
      </c>
      <c r="F20869" t="s">
        <v>16</v>
      </c>
      <c r="G20869" t="s">
        <v>2189</v>
      </c>
      <c r="H20869">
        <v>0</v>
      </c>
      <c r="I20869">
        <v>0</v>
      </c>
      <c r="J20869">
        <v>0</v>
      </c>
      <c r="K20869" t="s">
        <v>80420</v>
      </c>
    </row>
    <row r="20870" spans="1:11" x14ac:dyDescent="0.3">
      <c r="A20870" t="s">
        <v>80421</v>
      </c>
      <c r="B20870" t="s">
        <v>80422</v>
      </c>
      <c r="C20870" t="s">
        <v>20</v>
      </c>
      <c r="D20870" t="s">
        <v>80423</v>
      </c>
      <c r="E20870" t="s">
        <v>71202</v>
      </c>
      <c r="F20870" t="s">
        <v>16</v>
      </c>
      <c r="G20870" t="s">
        <v>3422</v>
      </c>
      <c r="H20870">
        <v>0</v>
      </c>
      <c r="I20870">
        <v>0</v>
      </c>
      <c r="J20870">
        <v>0</v>
      </c>
      <c r="K20870" t="s">
        <v>80424</v>
      </c>
    </row>
    <row r="20871" spans="1:11" x14ac:dyDescent="0.3">
      <c r="A20871" t="s">
        <v>80425</v>
      </c>
      <c r="B20871" t="s">
        <v>80426</v>
      </c>
      <c r="C20871" t="s">
        <v>27</v>
      </c>
      <c r="D20871" t="s">
        <v>80427</v>
      </c>
      <c r="E20871" t="s">
        <v>29</v>
      </c>
      <c r="F20871" t="s">
        <v>41</v>
      </c>
      <c r="G20871" t="s">
        <v>42</v>
      </c>
      <c r="H20871">
        <v>0</v>
      </c>
      <c r="I20871">
        <v>0</v>
      </c>
      <c r="J20871">
        <v>0</v>
      </c>
      <c r="K20871" t="s">
        <v>80428</v>
      </c>
    </row>
    <row r="20872" spans="1:11" x14ac:dyDescent="0.3">
      <c r="A20872" t="s">
        <v>80429</v>
      </c>
      <c r="C20872" t="s">
        <v>20</v>
      </c>
      <c r="D20872" t="s">
        <v>80430</v>
      </c>
      <c r="E20872" t="s">
        <v>71202</v>
      </c>
      <c r="F20872" t="s">
        <v>16</v>
      </c>
      <c r="G20872" t="s">
        <v>3479</v>
      </c>
      <c r="H20872">
        <v>0</v>
      </c>
      <c r="I20872">
        <v>0</v>
      </c>
      <c r="J20872">
        <v>0</v>
      </c>
      <c r="K20872" t="s">
        <v>80431</v>
      </c>
    </row>
    <row r="20873" spans="1:11" x14ac:dyDescent="0.3">
      <c r="A20873" t="s">
        <v>80432</v>
      </c>
      <c r="B20873" t="s">
        <v>80433</v>
      </c>
      <c r="C20873" t="s">
        <v>20</v>
      </c>
      <c r="D20873" t="s">
        <v>80434</v>
      </c>
      <c r="E20873" t="s">
        <v>71202</v>
      </c>
      <c r="F20873" t="s">
        <v>16</v>
      </c>
      <c r="G20873" t="s">
        <v>7342</v>
      </c>
      <c r="H20873">
        <v>0</v>
      </c>
      <c r="I20873">
        <v>0</v>
      </c>
      <c r="J20873">
        <v>0</v>
      </c>
      <c r="K20873" t="s">
        <v>80435</v>
      </c>
    </row>
    <row r="20874" spans="1:11" x14ac:dyDescent="0.3">
      <c r="A20874" t="s">
        <v>80436</v>
      </c>
      <c r="B20874" t="s">
        <v>80437</v>
      </c>
      <c r="C20874" t="s">
        <v>20</v>
      </c>
      <c r="D20874" t="s">
        <v>80438</v>
      </c>
      <c r="E20874" t="s">
        <v>71202</v>
      </c>
      <c r="F20874" t="s">
        <v>16</v>
      </c>
      <c r="G20874" t="s">
        <v>4543</v>
      </c>
      <c r="H20874">
        <v>0</v>
      </c>
      <c r="I20874">
        <v>0</v>
      </c>
      <c r="J20874">
        <v>0</v>
      </c>
      <c r="K20874" t="s">
        <v>80439</v>
      </c>
    </row>
    <row r="20875" spans="1:11" x14ac:dyDescent="0.3">
      <c r="A20875" t="s">
        <v>80440</v>
      </c>
      <c r="B20875" t="s">
        <v>80441</v>
      </c>
      <c r="C20875" t="s">
        <v>466</v>
      </c>
      <c r="D20875" t="s">
        <v>80442</v>
      </c>
      <c r="E20875" t="s">
        <v>79083</v>
      </c>
      <c r="F20875" t="s">
        <v>16</v>
      </c>
      <c r="G20875" t="s">
        <v>2866</v>
      </c>
      <c r="H20875">
        <v>0</v>
      </c>
      <c r="I20875">
        <v>0</v>
      </c>
      <c r="J20875">
        <v>0</v>
      </c>
      <c r="K20875" t="s">
        <v>80443</v>
      </c>
    </row>
    <row r="20876" spans="1:11" x14ac:dyDescent="0.3">
      <c r="A20876" t="s">
        <v>80444</v>
      </c>
      <c r="B20876" t="s">
        <v>80445</v>
      </c>
      <c r="C20876" t="s">
        <v>20</v>
      </c>
      <c r="D20876" t="s">
        <v>80446</v>
      </c>
      <c r="E20876" t="s">
        <v>71202</v>
      </c>
      <c r="F20876" t="s">
        <v>16</v>
      </c>
      <c r="G20876" t="s">
        <v>4717</v>
      </c>
      <c r="H20876">
        <v>0</v>
      </c>
      <c r="I20876">
        <v>0</v>
      </c>
      <c r="J20876">
        <v>0</v>
      </c>
      <c r="K20876" t="s">
        <v>80447</v>
      </c>
    </row>
    <row r="20877" spans="1:11" x14ac:dyDescent="0.3">
      <c r="A20877" t="s">
        <v>80448</v>
      </c>
      <c r="B20877" t="s">
        <v>80449</v>
      </c>
      <c r="C20877" t="s">
        <v>20</v>
      </c>
      <c r="D20877" t="s">
        <v>80450</v>
      </c>
      <c r="E20877" t="s">
        <v>71202</v>
      </c>
      <c r="F20877" t="s">
        <v>16</v>
      </c>
      <c r="G20877" t="s">
        <v>5120</v>
      </c>
      <c r="H20877">
        <v>0</v>
      </c>
      <c r="I20877">
        <v>0</v>
      </c>
      <c r="J20877">
        <v>0</v>
      </c>
      <c r="K20877" t="s">
        <v>80451</v>
      </c>
    </row>
    <row r="20878" spans="1:11" x14ac:dyDescent="0.3">
      <c r="A20878" t="s">
        <v>80452</v>
      </c>
      <c r="B20878" t="s">
        <v>80453</v>
      </c>
      <c r="C20878" t="s">
        <v>466</v>
      </c>
      <c r="D20878" t="s">
        <v>80454</v>
      </c>
      <c r="E20878" t="s">
        <v>79083</v>
      </c>
      <c r="F20878" t="s">
        <v>16</v>
      </c>
      <c r="G20878" t="s">
        <v>2623</v>
      </c>
      <c r="H20878">
        <v>0</v>
      </c>
      <c r="I20878">
        <v>0</v>
      </c>
      <c r="J20878">
        <v>0</v>
      </c>
      <c r="K20878" t="s">
        <v>80455</v>
      </c>
    </row>
    <row r="20879" spans="1:11" x14ac:dyDescent="0.3">
      <c r="A20879" t="s">
        <v>80456</v>
      </c>
      <c r="B20879" t="s">
        <v>80457</v>
      </c>
      <c r="C20879" t="s">
        <v>27</v>
      </c>
      <c r="D20879" t="s">
        <v>80458</v>
      </c>
      <c r="E20879" t="s">
        <v>29</v>
      </c>
      <c r="F20879" t="s">
        <v>41</v>
      </c>
      <c r="G20879" t="s">
        <v>42</v>
      </c>
      <c r="H20879">
        <v>0</v>
      </c>
      <c r="I20879">
        <v>0</v>
      </c>
      <c r="J20879">
        <v>0</v>
      </c>
      <c r="K20879" t="s">
        <v>80459</v>
      </c>
    </row>
    <row r="20880" spans="1:11" x14ac:dyDescent="0.3">
      <c r="A20880" t="s">
        <v>80460</v>
      </c>
      <c r="B20880" t="s">
        <v>80461</v>
      </c>
      <c r="C20880" t="s">
        <v>20</v>
      </c>
      <c r="D20880" t="s">
        <v>80462</v>
      </c>
      <c r="E20880" t="s">
        <v>71202</v>
      </c>
      <c r="F20880" t="s">
        <v>16</v>
      </c>
      <c r="G20880" t="s">
        <v>33159</v>
      </c>
      <c r="H20880">
        <v>0</v>
      </c>
      <c r="I20880">
        <v>0</v>
      </c>
      <c r="J20880">
        <v>0</v>
      </c>
      <c r="K20880" t="s">
        <v>80463</v>
      </c>
    </row>
    <row r="20881" spans="1:11" x14ac:dyDescent="0.3">
      <c r="A20881" t="s">
        <v>80464</v>
      </c>
      <c r="B20881" t="s">
        <v>80465</v>
      </c>
      <c r="C20881" t="s">
        <v>20</v>
      </c>
      <c r="D20881" t="s">
        <v>80466</v>
      </c>
      <c r="E20881" t="s">
        <v>71202</v>
      </c>
      <c r="F20881" t="s">
        <v>16</v>
      </c>
      <c r="G20881" t="s">
        <v>5462</v>
      </c>
      <c r="H20881">
        <v>0</v>
      </c>
      <c r="I20881">
        <v>0</v>
      </c>
      <c r="J20881">
        <v>0</v>
      </c>
      <c r="K20881" t="s">
        <v>80467</v>
      </c>
    </row>
    <row r="20882" spans="1:11" x14ac:dyDescent="0.3">
      <c r="A20882" t="s">
        <v>80468</v>
      </c>
      <c r="B20882" t="s">
        <v>80469</v>
      </c>
      <c r="C20882" t="s">
        <v>466</v>
      </c>
      <c r="D20882" t="s">
        <v>80470</v>
      </c>
      <c r="E20882" t="s">
        <v>79083</v>
      </c>
      <c r="F20882" t="s">
        <v>16</v>
      </c>
      <c r="G20882" t="s">
        <v>24245</v>
      </c>
      <c r="H20882">
        <v>0</v>
      </c>
      <c r="I20882">
        <v>0</v>
      </c>
      <c r="J20882">
        <v>0</v>
      </c>
      <c r="K20882" t="s">
        <v>80471</v>
      </c>
    </row>
    <row r="20883" spans="1:11" x14ac:dyDescent="0.3">
      <c r="A20883" t="s">
        <v>80472</v>
      </c>
      <c r="B20883" t="s">
        <v>80473</v>
      </c>
      <c r="C20883" t="s">
        <v>20</v>
      </c>
      <c r="D20883" t="s">
        <v>80474</v>
      </c>
      <c r="E20883" t="s">
        <v>71202</v>
      </c>
      <c r="F20883" t="s">
        <v>16</v>
      </c>
      <c r="G20883" t="s">
        <v>16080</v>
      </c>
      <c r="H20883">
        <v>0</v>
      </c>
      <c r="I20883">
        <v>0</v>
      </c>
      <c r="J20883">
        <v>0</v>
      </c>
      <c r="K20883" t="s">
        <v>80475</v>
      </c>
    </row>
    <row r="20884" spans="1:11" x14ac:dyDescent="0.3">
      <c r="A20884" t="s">
        <v>80476</v>
      </c>
      <c r="B20884" t="s">
        <v>80477</v>
      </c>
      <c r="C20884" t="s">
        <v>13</v>
      </c>
      <c r="D20884" t="s">
        <v>80478</v>
      </c>
      <c r="E20884" t="s">
        <v>76370</v>
      </c>
      <c r="F20884" t="s">
        <v>16</v>
      </c>
      <c r="G20884" t="s">
        <v>45000</v>
      </c>
      <c r="H20884">
        <v>0</v>
      </c>
      <c r="I20884">
        <v>0</v>
      </c>
      <c r="J20884">
        <v>0</v>
      </c>
      <c r="K20884" t="s">
        <v>80479</v>
      </c>
    </row>
    <row r="20885" spans="1:11" x14ac:dyDescent="0.3">
      <c r="A20885" t="s">
        <v>80480</v>
      </c>
      <c r="B20885" t="s">
        <v>80481</v>
      </c>
      <c r="C20885" t="s">
        <v>20</v>
      </c>
      <c r="D20885" t="s">
        <v>80482</v>
      </c>
      <c r="E20885" t="s">
        <v>71202</v>
      </c>
      <c r="F20885" t="s">
        <v>4959</v>
      </c>
      <c r="G20885" t="s">
        <v>42</v>
      </c>
      <c r="H20885">
        <v>0</v>
      </c>
      <c r="I20885">
        <v>0</v>
      </c>
      <c r="J20885">
        <v>0</v>
      </c>
      <c r="K20885" t="s">
        <v>80483</v>
      </c>
    </row>
    <row r="20886" spans="1:11" x14ac:dyDescent="0.3">
      <c r="A20886" t="s">
        <v>80484</v>
      </c>
      <c r="B20886" t="s">
        <v>80485</v>
      </c>
      <c r="C20886" t="s">
        <v>466</v>
      </c>
      <c r="D20886" t="s">
        <v>80486</v>
      </c>
      <c r="E20886" t="s">
        <v>79083</v>
      </c>
      <c r="F20886" t="s">
        <v>41</v>
      </c>
      <c r="G20886" t="s">
        <v>42</v>
      </c>
      <c r="H20886">
        <v>0</v>
      </c>
      <c r="I20886">
        <v>0</v>
      </c>
      <c r="J20886">
        <v>0</v>
      </c>
      <c r="K20886" t="s">
        <v>80487</v>
      </c>
    </row>
    <row r="20887" spans="1:11" x14ac:dyDescent="0.3">
      <c r="A20887" t="s">
        <v>80488</v>
      </c>
      <c r="B20887" t="s">
        <v>80489</v>
      </c>
      <c r="C20887" t="s">
        <v>466</v>
      </c>
      <c r="D20887" t="s">
        <v>80490</v>
      </c>
      <c r="E20887" t="s">
        <v>79083</v>
      </c>
      <c r="F20887" t="s">
        <v>41</v>
      </c>
      <c r="G20887" t="s">
        <v>42</v>
      </c>
      <c r="H20887">
        <v>0</v>
      </c>
      <c r="I20887">
        <v>0</v>
      </c>
      <c r="J20887">
        <v>0</v>
      </c>
      <c r="K20887" t="s">
        <v>80491</v>
      </c>
    </row>
    <row r="20888" spans="1:11" x14ac:dyDescent="0.3">
      <c r="A20888" t="s">
        <v>80492</v>
      </c>
      <c r="B20888" t="s">
        <v>54517</v>
      </c>
      <c r="C20888" t="s">
        <v>558</v>
      </c>
      <c r="D20888" t="s">
        <v>80493</v>
      </c>
      <c r="E20888" t="s">
        <v>1692</v>
      </c>
      <c r="F20888" t="s">
        <v>607</v>
      </c>
      <c r="G20888" t="s">
        <v>42</v>
      </c>
      <c r="H20888">
        <v>0</v>
      </c>
      <c r="I20888">
        <v>0</v>
      </c>
      <c r="J20888">
        <v>0</v>
      </c>
      <c r="K20888" t="s">
        <v>80494</v>
      </c>
    </row>
    <row r="20889" spans="1:11" x14ac:dyDescent="0.3">
      <c r="A20889" t="s">
        <v>80495</v>
      </c>
      <c r="B20889" t="s">
        <v>80496</v>
      </c>
      <c r="C20889" t="s">
        <v>20</v>
      </c>
      <c r="D20889" t="s">
        <v>80497</v>
      </c>
      <c r="E20889" t="s">
        <v>71202</v>
      </c>
      <c r="F20889" t="s">
        <v>430</v>
      </c>
      <c r="G20889" t="s">
        <v>42</v>
      </c>
      <c r="H20889">
        <v>0</v>
      </c>
      <c r="I20889">
        <v>0</v>
      </c>
      <c r="J20889">
        <v>0</v>
      </c>
      <c r="K20889" t="s">
        <v>80498</v>
      </c>
    </row>
    <row r="20890" spans="1:11" x14ac:dyDescent="0.3">
      <c r="A20890" t="s">
        <v>80499</v>
      </c>
      <c r="B20890" t="s">
        <v>80500</v>
      </c>
      <c r="C20890" t="s">
        <v>20</v>
      </c>
      <c r="D20890" t="s">
        <v>80501</v>
      </c>
      <c r="E20890" t="s">
        <v>71202</v>
      </c>
      <c r="F20890" t="s">
        <v>1751</v>
      </c>
      <c r="G20890" t="s">
        <v>42</v>
      </c>
      <c r="H20890">
        <v>0</v>
      </c>
      <c r="I20890">
        <v>0</v>
      </c>
      <c r="J20890">
        <v>0</v>
      </c>
      <c r="K20890" t="s">
        <v>80502</v>
      </c>
    </row>
    <row r="20891" spans="1:11" x14ac:dyDescent="0.3">
      <c r="A20891" t="s">
        <v>80503</v>
      </c>
      <c r="B20891" t="s">
        <v>80504</v>
      </c>
      <c r="C20891" t="s">
        <v>466</v>
      </c>
      <c r="D20891" t="s">
        <v>80505</v>
      </c>
      <c r="E20891" t="s">
        <v>79083</v>
      </c>
      <c r="F20891" t="s">
        <v>41</v>
      </c>
      <c r="G20891" t="s">
        <v>42</v>
      </c>
      <c r="H20891">
        <v>0</v>
      </c>
      <c r="I20891">
        <v>0</v>
      </c>
      <c r="J20891">
        <v>0</v>
      </c>
      <c r="K20891" t="s">
        <v>80506</v>
      </c>
    </row>
    <row r="20892" spans="1:11" x14ac:dyDescent="0.3">
      <c r="A20892" t="s">
        <v>80507</v>
      </c>
      <c r="B20892" t="s">
        <v>80508</v>
      </c>
      <c r="C20892" t="s">
        <v>466</v>
      </c>
      <c r="D20892" t="s">
        <v>80509</v>
      </c>
      <c r="E20892" t="s">
        <v>79083</v>
      </c>
      <c r="F20892" t="s">
        <v>41</v>
      </c>
      <c r="G20892" t="s">
        <v>42</v>
      </c>
      <c r="H20892">
        <v>0</v>
      </c>
      <c r="I20892">
        <v>0</v>
      </c>
      <c r="J20892">
        <v>0</v>
      </c>
      <c r="K20892" t="s">
        <v>80510</v>
      </c>
    </row>
    <row r="20893" spans="1:11" x14ac:dyDescent="0.3">
      <c r="A20893" t="s">
        <v>80511</v>
      </c>
      <c r="B20893" t="s">
        <v>80512</v>
      </c>
      <c r="C20893" t="s">
        <v>466</v>
      </c>
      <c r="D20893" t="s">
        <v>80513</v>
      </c>
      <c r="E20893" t="s">
        <v>79083</v>
      </c>
      <c r="F20893" t="s">
        <v>41</v>
      </c>
      <c r="G20893" t="s">
        <v>42</v>
      </c>
      <c r="H20893">
        <v>0</v>
      </c>
      <c r="I20893">
        <v>0</v>
      </c>
      <c r="J20893">
        <v>0</v>
      </c>
      <c r="K20893" t="s">
        <v>80514</v>
      </c>
    </row>
    <row r="20894" spans="1:11" x14ac:dyDescent="0.3">
      <c r="A20894" t="s">
        <v>80515</v>
      </c>
      <c r="B20894" t="s">
        <v>80516</v>
      </c>
      <c r="C20894" t="s">
        <v>466</v>
      </c>
      <c r="D20894" t="s">
        <v>80517</v>
      </c>
      <c r="E20894" t="s">
        <v>79083</v>
      </c>
      <c r="F20894" t="s">
        <v>41</v>
      </c>
      <c r="G20894" t="s">
        <v>42</v>
      </c>
      <c r="H20894">
        <v>0</v>
      </c>
      <c r="I20894">
        <v>0</v>
      </c>
      <c r="J20894">
        <v>0</v>
      </c>
      <c r="K20894" t="s">
        <v>80518</v>
      </c>
    </row>
    <row r="20895" spans="1:11" x14ac:dyDescent="0.3">
      <c r="A20895" t="s">
        <v>80519</v>
      </c>
      <c r="C20895" t="s">
        <v>466</v>
      </c>
      <c r="D20895" t="s">
        <v>80520</v>
      </c>
      <c r="E20895" t="s">
        <v>79083</v>
      </c>
      <c r="F20895" t="s">
        <v>41</v>
      </c>
      <c r="G20895" t="s">
        <v>42</v>
      </c>
      <c r="H20895">
        <v>0</v>
      </c>
      <c r="I20895">
        <v>0</v>
      </c>
      <c r="J20895">
        <v>0</v>
      </c>
      <c r="K20895" t="s">
        <v>80521</v>
      </c>
    </row>
    <row r="20896" spans="1:11" x14ac:dyDescent="0.3">
      <c r="A20896" t="s">
        <v>80522</v>
      </c>
      <c r="B20896" t="s">
        <v>80523</v>
      </c>
      <c r="C20896" t="s">
        <v>466</v>
      </c>
      <c r="D20896" t="s">
        <v>80524</v>
      </c>
      <c r="E20896" t="s">
        <v>79083</v>
      </c>
      <c r="F20896" t="s">
        <v>41</v>
      </c>
      <c r="G20896" t="s">
        <v>42</v>
      </c>
      <c r="H20896">
        <v>0</v>
      </c>
      <c r="I20896">
        <v>0</v>
      </c>
      <c r="J20896">
        <v>0</v>
      </c>
      <c r="K20896" t="s">
        <v>80525</v>
      </c>
    </row>
    <row r="20897" spans="1:11" x14ac:dyDescent="0.3">
      <c r="A20897" t="s">
        <v>80526</v>
      </c>
      <c r="C20897" t="s">
        <v>466</v>
      </c>
      <c r="D20897" t="s">
        <v>80527</v>
      </c>
      <c r="E20897" t="s">
        <v>79083</v>
      </c>
      <c r="F20897" t="s">
        <v>41</v>
      </c>
      <c r="G20897" t="s">
        <v>42</v>
      </c>
      <c r="H20897">
        <v>0</v>
      </c>
      <c r="I20897">
        <v>0</v>
      </c>
      <c r="J20897">
        <v>0</v>
      </c>
      <c r="K20897" t="s">
        <v>80528</v>
      </c>
    </row>
    <row r="20898" spans="1:11" x14ac:dyDescent="0.3">
      <c r="A20898" t="s">
        <v>80529</v>
      </c>
      <c r="C20898" t="s">
        <v>558</v>
      </c>
      <c r="D20898" t="s">
        <v>80530</v>
      </c>
      <c r="E20898" t="s">
        <v>1692</v>
      </c>
      <c r="F20898" t="s">
        <v>16</v>
      </c>
      <c r="G20898" t="s">
        <v>91</v>
      </c>
      <c r="H20898">
        <v>0</v>
      </c>
      <c r="I20898">
        <v>0</v>
      </c>
      <c r="J20898">
        <v>0</v>
      </c>
      <c r="K20898" t="s">
        <v>80531</v>
      </c>
    </row>
    <row r="20899" spans="1:11" x14ac:dyDescent="0.3">
      <c r="A20899" t="s">
        <v>80532</v>
      </c>
      <c r="B20899" t="s">
        <v>80533</v>
      </c>
      <c r="C20899" t="s">
        <v>466</v>
      </c>
      <c r="D20899" t="s">
        <v>80534</v>
      </c>
      <c r="E20899" t="s">
        <v>79083</v>
      </c>
      <c r="F20899" t="s">
        <v>41</v>
      </c>
      <c r="G20899" t="s">
        <v>42</v>
      </c>
      <c r="H20899">
        <v>0</v>
      </c>
      <c r="I20899">
        <v>0</v>
      </c>
      <c r="J20899">
        <v>0</v>
      </c>
      <c r="K20899" t="s">
        <v>80535</v>
      </c>
    </row>
    <row r="20900" spans="1:11" x14ac:dyDescent="0.3">
      <c r="A20900" t="s">
        <v>80536</v>
      </c>
      <c r="B20900" t="s">
        <v>80537</v>
      </c>
      <c r="C20900" t="s">
        <v>466</v>
      </c>
      <c r="D20900" t="s">
        <v>80538</v>
      </c>
      <c r="E20900" t="s">
        <v>79083</v>
      </c>
      <c r="F20900" t="s">
        <v>16</v>
      </c>
      <c r="G20900" t="s">
        <v>7708</v>
      </c>
      <c r="H20900">
        <v>0</v>
      </c>
      <c r="I20900">
        <v>0</v>
      </c>
      <c r="J20900">
        <v>0</v>
      </c>
      <c r="K20900" t="s">
        <v>80539</v>
      </c>
    </row>
    <row r="20901" spans="1:11" x14ac:dyDescent="0.3">
      <c r="A20901" t="s">
        <v>80540</v>
      </c>
      <c r="B20901" t="s">
        <v>80541</v>
      </c>
      <c r="C20901" t="s">
        <v>558</v>
      </c>
      <c r="D20901" t="s">
        <v>80542</v>
      </c>
      <c r="E20901" t="s">
        <v>19698</v>
      </c>
      <c r="F20901" t="s">
        <v>16</v>
      </c>
      <c r="G20901" t="s">
        <v>13809</v>
      </c>
      <c r="H20901">
        <v>0</v>
      </c>
      <c r="I20901">
        <v>0</v>
      </c>
      <c r="J20901">
        <v>0</v>
      </c>
      <c r="K20901" t="s">
        <v>80543</v>
      </c>
    </row>
    <row r="20902" spans="1:11" x14ac:dyDescent="0.3">
      <c r="A20902" t="s">
        <v>80544</v>
      </c>
      <c r="B20902" t="s">
        <v>80545</v>
      </c>
      <c r="C20902" t="s">
        <v>558</v>
      </c>
      <c r="D20902" t="s">
        <v>80546</v>
      </c>
      <c r="E20902" t="s">
        <v>19698</v>
      </c>
      <c r="F20902" t="s">
        <v>16</v>
      </c>
      <c r="G20902" t="s">
        <v>21403</v>
      </c>
      <c r="H20902">
        <v>0</v>
      </c>
      <c r="I20902">
        <v>0</v>
      </c>
      <c r="J20902">
        <v>0</v>
      </c>
      <c r="K20902" t="s">
        <v>80547</v>
      </c>
    </row>
    <row r="20903" spans="1:11" x14ac:dyDescent="0.3">
      <c r="A20903" t="s">
        <v>80548</v>
      </c>
      <c r="B20903" t="s">
        <v>80549</v>
      </c>
      <c r="C20903" t="s">
        <v>558</v>
      </c>
      <c r="D20903" t="s">
        <v>80550</v>
      </c>
      <c r="E20903" t="s">
        <v>19698</v>
      </c>
      <c r="F20903" t="s">
        <v>16</v>
      </c>
      <c r="G20903" t="s">
        <v>1784</v>
      </c>
      <c r="H20903">
        <v>0</v>
      </c>
      <c r="I20903">
        <v>0</v>
      </c>
      <c r="J20903">
        <v>0</v>
      </c>
      <c r="K20903" t="s">
        <v>80551</v>
      </c>
    </row>
    <row r="20904" spans="1:11" x14ac:dyDescent="0.3">
      <c r="A20904" t="s">
        <v>80552</v>
      </c>
      <c r="B20904" t="s">
        <v>80553</v>
      </c>
      <c r="C20904" t="s">
        <v>558</v>
      </c>
      <c r="D20904" t="s">
        <v>80554</v>
      </c>
      <c r="E20904" t="s">
        <v>19698</v>
      </c>
      <c r="F20904" t="s">
        <v>16</v>
      </c>
      <c r="G20904" t="s">
        <v>561</v>
      </c>
      <c r="H20904">
        <v>0</v>
      </c>
      <c r="I20904">
        <v>0</v>
      </c>
      <c r="J20904">
        <v>0</v>
      </c>
      <c r="K20904" t="s">
        <v>80555</v>
      </c>
    </row>
    <row r="20905" spans="1:11" x14ac:dyDescent="0.3">
      <c r="A20905" t="s">
        <v>80556</v>
      </c>
      <c r="B20905" t="s">
        <v>80557</v>
      </c>
      <c r="C20905" t="s">
        <v>558</v>
      </c>
      <c r="D20905" t="s">
        <v>80558</v>
      </c>
      <c r="E20905" t="s">
        <v>19698</v>
      </c>
      <c r="F20905" t="s">
        <v>16</v>
      </c>
      <c r="G20905" t="s">
        <v>11001</v>
      </c>
      <c r="H20905">
        <v>0</v>
      </c>
      <c r="I20905">
        <v>0</v>
      </c>
      <c r="J20905">
        <v>0</v>
      </c>
      <c r="K20905" t="s">
        <v>80559</v>
      </c>
    </row>
    <row r="20906" spans="1:11" x14ac:dyDescent="0.3">
      <c r="A20906" t="s">
        <v>80560</v>
      </c>
      <c r="B20906" t="s">
        <v>80561</v>
      </c>
      <c r="C20906" t="s">
        <v>558</v>
      </c>
      <c r="D20906" t="s">
        <v>80562</v>
      </c>
      <c r="E20906" t="s">
        <v>19698</v>
      </c>
      <c r="F20906" t="s">
        <v>16</v>
      </c>
      <c r="G20906" t="s">
        <v>787</v>
      </c>
      <c r="H20906">
        <v>0</v>
      </c>
      <c r="I20906">
        <v>0</v>
      </c>
      <c r="J20906">
        <v>0</v>
      </c>
      <c r="K20906" t="s">
        <v>80563</v>
      </c>
    </row>
    <row r="20907" spans="1:11" x14ac:dyDescent="0.3">
      <c r="A20907" t="s">
        <v>80564</v>
      </c>
      <c r="B20907" t="s">
        <v>80565</v>
      </c>
      <c r="C20907" t="s">
        <v>20</v>
      </c>
      <c r="D20907" t="s">
        <v>80566</v>
      </c>
      <c r="E20907" t="s">
        <v>71202</v>
      </c>
      <c r="F20907" t="s">
        <v>7555</v>
      </c>
      <c r="G20907" t="s">
        <v>42</v>
      </c>
      <c r="H20907">
        <v>0</v>
      </c>
      <c r="I20907">
        <v>0</v>
      </c>
      <c r="J20907">
        <v>0</v>
      </c>
      <c r="K20907" t="s">
        <v>80567</v>
      </c>
    </row>
    <row r="20908" spans="1:11" x14ac:dyDescent="0.3">
      <c r="A20908" t="s">
        <v>80568</v>
      </c>
      <c r="B20908" t="s">
        <v>80569</v>
      </c>
      <c r="C20908" t="s">
        <v>27</v>
      </c>
      <c r="D20908" t="s">
        <v>80570</v>
      </c>
      <c r="E20908" t="s">
        <v>53101</v>
      </c>
      <c r="F20908" t="s">
        <v>41</v>
      </c>
      <c r="G20908" t="s">
        <v>42</v>
      </c>
      <c r="H20908">
        <v>0</v>
      </c>
      <c r="I20908">
        <v>0</v>
      </c>
      <c r="J20908">
        <v>0</v>
      </c>
      <c r="K20908" t="s">
        <v>80571</v>
      </c>
    </row>
    <row r="20909" spans="1:11" x14ac:dyDescent="0.3">
      <c r="A20909" t="s">
        <v>80572</v>
      </c>
      <c r="B20909" t="s">
        <v>80573</v>
      </c>
      <c r="C20909" t="s">
        <v>558</v>
      </c>
      <c r="D20909" t="s">
        <v>80574</v>
      </c>
      <c r="E20909" t="s">
        <v>1692</v>
      </c>
      <c r="F20909" t="s">
        <v>16</v>
      </c>
      <c r="G20909" t="s">
        <v>756</v>
      </c>
      <c r="H20909">
        <v>0</v>
      </c>
      <c r="I20909">
        <v>0</v>
      </c>
      <c r="J20909">
        <v>0</v>
      </c>
      <c r="K20909" t="s">
        <v>80575</v>
      </c>
    </row>
    <row r="20910" spans="1:11" x14ac:dyDescent="0.3">
      <c r="A20910" t="s">
        <v>80576</v>
      </c>
      <c r="B20910" t="s">
        <v>80577</v>
      </c>
      <c r="C20910" t="s">
        <v>27</v>
      </c>
      <c r="D20910" t="s">
        <v>80578</v>
      </c>
      <c r="E20910" t="s">
        <v>53101</v>
      </c>
      <c r="F20910" t="s">
        <v>41</v>
      </c>
      <c r="G20910" t="s">
        <v>42</v>
      </c>
      <c r="H20910">
        <v>0</v>
      </c>
      <c r="I20910">
        <v>0</v>
      </c>
      <c r="J20910">
        <v>0</v>
      </c>
      <c r="K20910" t="s">
        <v>80579</v>
      </c>
    </row>
    <row r="20911" spans="1:11" x14ac:dyDescent="0.3">
      <c r="A20911" t="s">
        <v>80580</v>
      </c>
      <c r="B20911" t="s">
        <v>80581</v>
      </c>
      <c r="C20911" t="s">
        <v>558</v>
      </c>
      <c r="D20911" t="s">
        <v>80582</v>
      </c>
      <c r="E20911" t="s">
        <v>19698</v>
      </c>
      <c r="F20911" t="s">
        <v>41</v>
      </c>
      <c r="G20911" t="s">
        <v>42</v>
      </c>
      <c r="H20911">
        <v>0</v>
      </c>
      <c r="I20911">
        <v>0</v>
      </c>
      <c r="J20911">
        <v>0</v>
      </c>
      <c r="K20911" t="s">
        <v>80583</v>
      </c>
    </row>
    <row r="20912" spans="1:11" x14ac:dyDescent="0.3">
      <c r="A20912" t="s">
        <v>80584</v>
      </c>
      <c r="C20912" t="s">
        <v>27</v>
      </c>
      <c r="D20912" t="s">
        <v>80585</v>
      </c>
      <c r="E20912" t="s">
        <v>53101</v>
      </c>
      <c r="F20912" t="s">
        <v>41</v>
      </c>
      <c r="G20912" t="s">
        <v>42</v>
      </c>
      <c r="H20912">
        <v>0</v>
      </c>
      <c r="I20912">
        <v>0</v>
      </c>
      <c r="J20912">
        <v>0</v>
      </c>
      <c r="K20912" t="s">
        <v>80586</v>
      </c>
    </row>
    <row r="20913" spans="1:11" x14ac:dyDescent="0.3">
      <c r="A20913" t="s">
        <v>80587</v>
      </c>
      <c r="B20913" t="s">
        <v>80588</v>
      </c>
      <c r="C20913" t="s">
        <v>27</v>
      </c>
      <c r="D20913" t="s">
        <v>80589</v>
      </c>
      <c r="E20913" t="s">
        <v>53101</v>
      </c>
      <c r="F20913" t="s">
        <v>41</v>
      </c>
      <c r="G20913" t="s">
        <v>42</v>
      </c>
      <c r="H20913">
        <v>0</v>
      </c>
      <c r="I20913">
        <v>0</v>
      </c>
      <c r="J20913">
        <v>0</v>
      </c>
      <c r="K20913" t="s">
        <v>80590</v>
      </c>
    </row>
    <row r="20914" spans="1:11" x14ac:dyDescent="0.3">
      <c r="A20914" t="s">
        <v>80591</v>
      </c>
      <c r="C20914" t="s">
        <v>27</v>
      </c>
      <c r="D20914" t="s">
        <v>80592</v>
      </c>
      <c r="E20914" t="s">
        <v>53101</v>
      </c>
      <c r="F20914" t="s">
        <v>41</v>
      </c>
      <c r="G20914" t="s">
        <v>42</v>
      </c>
      <c r="H20914">
        <v>0</v>
      </c>
      <c r="I20914">
        <v>0</v>
      </c>
      <c r="J20914">
        <v>0</v>
      </c>
      <c r="K20914" t="s">
        <v>80593</v>
      </c>
    </row>
    <row r="20915" spans="1:11" x14ac:dyDescent="0.3">
      <c r="A20915" t="s">
        <v>80594</v>
      </c>
      <c r="B20915" t="s">
        <v>80595</v>
      </c>
      <c r="C20915" t="s">
        <v>13</v>
      </c>
      <c r="D20915" t="s">
        <v>80596</v>
      </c>
      <c r="E20915" t="s">
        <v>76370</v>
      </c>
      <c r="F20915" t="s">
        <v>1324</v>
      </c>
      <c r="G20915" t="s">
        <v>42</v>
      </c>
      <c r="H20915">
        <v>0</v>
      </c>
      <c r="I20915">
        <v>0</v>
      </c>
      <c r="J20915">
        <v>0</v>
      </c>
      <c r="K20915" t="s">
        <v>80597</v>
      </c>
    </row>
    <row r="20916" spans="1:11" x14ac:dyDescent="0.3">
      <c r="A20916" t="s">
        <v>80598</v>
      </c>
      <c r="B20916" t="s">
        <v>80599</v>
      </c>
      <c r="C20916" t="s">
        <v>13</v>
      </c>
      <c r="D20916" t="s">
        <v>80600</v>
      </c>
      <c r="E20916" t="s">
        <v>76370</v>
      </c>
      <c r="F20916" t="s">
        <v>3538</v>
      </c>
      <c r="G20916" t="s">
        <v>42</v>
      </c>
      <c r="H20916">
        <v>0</v>
      </c>
      <c r="I20916">
        <v>0</v>
      </c>
      <c r="J20916">
        <v>0</v>
      </c>
      <c r="K20916" t="s">
        <v>80601</v>
      </c>
    </row>
    <row r="20917" spans="1:11" x14ac:dyDescent="0.3">
      <c r="A20917" t="s">
        <v>80602</v>
      </c>
      <c r="B20917" t="s">
        <v>80603</v>
      </c>
      <c r="C20917" t="s">
        <v>27</v>
      </c>
      <c r="D20917" t="s">
        <v>80604</v>
      </c>
      <c r="E20917" t="s">
        <v>29</v>
      </c>
      <c r="F20917" t="s">
        <v>41</v>
      </c>
      <c r="G20917" t="s">
        <v>42</v>
      </c>
      <c r="H20917">
        <v>0</v>
      </c>
      <c r="I20917">
        <v>0</v>
      </c>
      <c r="J20917">
        <v>0</v>
      </c>
      <c r="K20917" t="s">
        <v>80605</v>
      </c>
    </row>
    <row r="20918" spans="1:11" x14ac:dyDescent="0.3">
      <c r="A20918" t="s">
        <v>80606</v>
      </c>
      <c r="B20918" t="s">
        <v>80607</v>
      </c>
      <c r="C20918" t="s">
        <v>27</v>
      </c>
      <c r="D20918" t="s">
        <v>80608</v>
      </c>
      <c r="E20918" t="s">
        <v>53101</v>
      </c>
      <c r="F20918" t="s">
        <v>16</v>
      </c>
      <c r="G20918" t="s">
        <v>21307</v>
      </c>
      <c r="H20918">
        <v>0</v>
      </c>
      <c r="I20918">
        <v>0</v>
      </c>
      <c r="J20918">
        <v>0</v>
      </c>
      <c r="K20918" t="s">
        <v>80609</v>
      </c>
    </row>
    <row r="20919" spans="1:11" x14ac:dyDescent="0.3">
      <c r="A20919" t="s">
        <v>80610</v>
      </c>
      <c r="B20919" t="s">
        <v>80611</v>
      </c>
      <c r="C20919" t="s">
        <v>27</v>
      </c>
      <c r="D20919" t="s">
        <v>80612</v>
      </c>
      <c r="E20919" t="s">
        <v>53101</v>
      </c>
      <c r="F20919" t="s">
        <v>41</v>
      </c>
      <c r="G20919" t="s">
        <v>42</v>
      </c>
      <c r="H20919">
        <v>0</v>
      </c>
      <c r="I20919">
        <v>0</v>
      </c>
      <c r="J20919">
        <v>0</v>
      </c>
      <c r="K20919" t="s">
        <v>80613</v>
      </c>
    </row>
    <row r="20920" spans="1:11" x14ac:dyDescent="0.3">
      <c r="A20920" t="s">
        <v>80614</v>
      </c>
      <c r="B20920" t="s">
        <v>80615</v>
      </c>
      <c r="C20920" t="s">
        <v>27</v>
      </c>
      <c r="D20920" t="s">
        <v>80616</v>
      </c>
      <c r="E20920" t="s">
        <v>53101</v>
      </c>
      <c r="F20920" t="s">
        <v>16</v>
      </c>
      <c r="G20920" t="s">
        <v>512</v>
      </c>
      <c r="H20920">
        <v>0</v>
      </c>
      <c r="I20920">
        <v>0</v>
      </c>
      <c r="J20920">
        <v>0</v>
      </c>
      <c r="K20920" t="s">
        <v>80617</v>
      </c>
    </row>
    <row r="20921" spans="1:11" x14ac:dyDescent="0.3">
      <c r="A20921" t="s">
        <v>80618</v>
      </c>
      <c r="B20921" t="s">
        <v>80619</v>
      </c>
      <c r="C20921" t="s">
        <v>27</v>
      </c>
      <c r="D20921" t="s">
        <v>80620</v>
      </c>
      <c r="E20921" t="s">
        <v>53101</v>
      </c>
      <c r="F20921" t="s">
        <v>16</v>
      </c>
      <c r="G20921" t="s">
        <v>1100</v>
      </c>
      <c r="H20921">
        <v>0</v>
      </c>
      <c r="I20921">
        <v>0</v>
      </c>
      <c r="J20921">
        <v>0</v>
      </c>
      <c r="K20921" t="s">
        <v>80621</v>
      </c>
    </row>
    <row r="20922" spans="1:11" x14ac:dyDescent="0.3">
      <c r="A20922" t="s">
        <v>80622</v>
      </c>
      <c r="B20922" t="s">
        <v>80623</v>
      </c>
      <c r="C20922" t="s">
        <v>27</v>
      </c>
      <c r="D20922" t="s">
        <v>80624</v>
      </c>
      <c r="E20922" t="s">
        <v>53101</v>
      </c>
      <c r="F20922" t="s">
        <v>41</v>
      </c>
      <c r="G20922" t="s">
        <v>42</v>
      </c>
      <c r="H20922">
        <v>0</v>
      </c>
      <c r="I20922">
        <v>0</v>
      </c>
      <c r="J20922">
        <v>0</v>
      </c>
      <c r="K20922" t="s">
        <v>80625</v>
      </c>
    </row>
    <row r="20923" spans="1:11" x14ac:dyDescent="0.3">
      <c r="A20923" t="s">
        <v>80626</v>
      </c>
      <c r="B20923" t="s">
        <v>80627</v>
      </c>
      <c r="C20923" t="s">
        <v>27</v>
      </c>
      <c r="D20923" t="s">
        <v>80628</v>
      </c>
      <c r="E20923" t="s">
        <v>53101</v>
      </c>
      <c r="F20923" t="s">
        <v>41</v>
      </c>
      <c r="G20923" t="s">
        <v>42</v>
      </c>
      <c r="H20923">
        <v>0</v>
      </c>
      <c r="I20923">
        <v>0</v>
      </c>
      <c r="J20923">
        <v>0</v>
      </c>
      <c r="K20923" t="s">
        <v>80629</v>
      </c>
    </row>
    <row r="20924" spans="1:11" x14ac:dyDescent="0.3">
      <c r="A20924" t="s">
        <v>80630</v>
      </c>
      <c r="B20924" t="s">
        <v>80631</v>
      </c>
      <c r="C20924" t="s">
        <v>27</v>
      </c>
      <c r="D20924" t="s">
        <v>80632</v>
      </c>
      <c r="E20924" t="s">
        <v>53101</v>
      </c>
      <c r="F20924" t="s">
        <v>41</v>
      </c>
      <c r="G20924" t="s">
        <v>42</v>
      </c>
      <c r="H20924">
        <v>0</v>
      </c>
      <c r="I20924">
        <v>0</v>
      </c>
      <c r="J20924">
        <v>0</v>
      </c>
      <c r="K20924" t="s">
        <v>80633</v>
      </c>
    </row>
    <row r="20925" spans="1:11" x14ac:dyDescent="0.3">
      <c r="A20925" t="s">
        <v>80634</v>
      </c>
      <c r="B20925" t="s">
        <v>80635</v>
      </c>
      <c r="C20925" t="s">
        <v>558</v>
      </c>
      <c r="D20925" t="s">
        <v>80636</v>
      </c>
      <c r="E20925" t="s">
        <v>18607</v>
      </c>
      <c r="F20925" t="s">
        <v>4959</v>
      </c>
      <c r="G20925" t="s">
        <v>3168</v>
      </c>
      <c r="H20925">
        <v>0</v>
      </c>
      <c r="I20925">
        <v>0</v>
      </c>
      <c r="J20925">
        <v>0</v>
      </c>
      <c r="K20925" t="s">
        <v>80637</v>
      </c>
    </row>
    <row r="20926" spans="1:11" x14ac:dyDescent="0.3">
      <c r="A20926" t="s">
        <v>80638</v>
      </c>
      <c r="B20926" t="s">
        <v>80639</v>
      </c>
      <c r="C20926" t="s">
        <v>27</v>
      </c>
      <c r="D20926" t="s">
        <v>80640</v>
      </c>
      <c r="E20926" t="s">
        <v>53101</v>
      </c>
      <c r="F20926" t="s">
        <v>16</v>
      </c>
      <c r="G20926" t="s">
        <v>3142</v>
      </c>
      <c r="H20926">
        <v>0</v>
      </c>
      <c r="I20926">
        <v>0</v>
      </c>
      <c r="J20926">
        <v>0</v>
      </c>
      <c r="K20926" t="s">
        <v>80641</v>
      </c>
    </row>
    <row r="20927" spans="1:11" x14ac:dyDescent="0.3">
      <c r="A20927" t="s">
        <v>80642</v>
      </c>
      <c r="B20927" t="s">
        <v>80643</v>
      </c>
      <c r="C20927" t="s">
        <v>27</v>
      </c>
      <c r="D20927" t="s">
        <v>80644</v>
      </c>
      <c r="E20927" t="s">
        <v>29</v>
      </c>
      <c r="F20927" t="s">
        <v>41</v>
      </c>
      <c r="G20927" t="s">
        <v>42</v>
      </c>
      <c r="H20927">
        <v>0</v>
      </c>
      <c r="I20927">
        <v>0</v>
      </c>
      <c r="J20927">
        <v>0</v>
      </c>
      <c r="K20927" t="s">
        <v>80645</v>
      </c>
    </row>
    <row r="20928" spans="1:11" x14ac:dyDescent="0.3">
      <c r="A20928" t="s">
        <v>80646</v>
      </c>
      <c r="B20928" t="s">
        <v>80647</v>
      </c>
      <c r="C20928" t="s">
        <v>558</v>
      </c>
      <c r="D20928" t="s">
        <v>80648</v>
      </c>
      <c r="E20928" t="s">
        <v>32122</v>
      </c>
      <c r="F20928" t="s">
        <v>16</v>
      </c>
      <c r="G20928" t="s">
        <v>33295</v>
      </c>
      <c r="H20928">
        <v>0</v>
      </c>
      <c r="I20928">
        <v>0</v>
      </c>
      <c r="J20928">
        <v>0</v>
      </c>
      <c r="K20928" t="s">
        <v>80649</v>
      </c>
    </row>
    <row r="20929" spans="1:11" x14ac:dyDescent="0.3">
      <c r="A20929" t="s">
        <v>80650</v>
      </c>
      <c r="B20929" t="s">
        <v>80651</v>
      </c>
      <c r="C20929" t="s">
        <v>558</v>
      </c>
      <c r="D20929" t="s">
        <v>80652</v>
      </c>
      <c r="E20929" t="s">
        <v>32122</v>
      </c>
      <c r="F20929" t="s">
        <v>16</v>
      </c>
      <c r="G20929" t="s">
        <v>8098</v>
      </c>
      <c r="H20929">
        <v>0</v>
      </c>
      <c r="I20929">
        <v>0</v>
      </c>
      <c r="J20929">
        <v>0</v>
      </c>
      <c r="K20929" t="s">
        <v>80653</v>
      </c>
    </row>
    <row r="20930" spans="1:11" x14ac:dyDescent="0.3">
      <c r="A20930" t="s">
        <v>80654</v>
      </c>
      <c r="B20930" t="s">
        <v>80655</v>
      </c>
      <c r="C20930" t="s">
        <v>558</v>
      </c>
      <c r="D20930" t="s">
        <v>80656</v>
      </c>
      <c r="E20930" t="s">
        <v>32122</v>
      </c>
      <c r="F20930" t="s">
        <v>11396</v>
      </c>
      <c r="G20930" t="s">
        <v>42</v>
      </c>
      <c r="H20930">
        <v>0</v>
      </c>
      <c r="I20930">
        <v>0</v>
      </c>
      <c r="J20930">
        <v>0</v>
      </c>
      <c r="K20930" t="s">
        <v>80657</v>
      </c>
    </row>
    <row r="20931" spans="1:11" x14ac:dyDescent="0.3">
      <c r="A20931" t="s">
        <v>80658</v>
      </c>
      <c r="B20931" t="s">
        <v>80659</v>
      </c>
      <c r="C20931" t="s">
        <v>558</v>
      </c>
      <c r="D20931" t="s">
        <v>80660</v>
      </c>
      <c r="E20931" t="s">
        <v>32122</v>
      </c>
      <c r="F20931" t="s">
        <v>3560</v>
      </c>
      <c r="G20931" t="s">
        <v>42</v>
      </c>
      <c r="H20931">
        <v>0</v>
      </c>
      <c r="I20931">
        <v>0</v>
      </c>
      <c r="J20931">
        <v>0</v>
      </c>
      <c r="K20931" t="s">
        <v>80661</v>
      </c>
    </row>
    <row r="20932" spans="1:11" x14ac:dyDescent="0.3">
      <c r="A20932" t="s">
        <v>80662</v>
      </c>
      <c r="B20932" t="s">
        <v>80663</v>
      </c>
      <c r="C20932" t="s">
        <v>466</v>
      </c>
      <c r="D20932" t="s">
        <v>80664</v>
      </c>
      <c r="E20932" t="s">
        <v>79083</v>
      </c>
      <c r="F20932" t="s">
        <v>16</v>
      </c>
      <c r="G20932" t="s">
        <v>19996</v>
      </c>
      <c r="H20932">
        <v>0</v>
      </c>
      <c r="I20932">
        <v>0</v>
      </c>
      <c r="J20932">
        <v>0</v>
      </c>
      <c r="K20932" t="s">
        <v>80665</v>
      </c>
    </row>
    <row r="20933" spans="1:11" x14ac:dyDescent="0.3">
      <c r="A20933" t="s">
        <v>80666</v>
      </c>
      <c r="B20933" t="s">
        <v>80667</v>
      </c>
      <c r="C20933" t="s">
        <v>27</v>
      </c>
      <c r="D20933" t="s">
        <v>80668</v>
      </c>
      <c r="E20933" t="s">
        <v>53101</v>
      </c>
      <c r="F20933" t="s">
        <v>41</v>
      </c>
      <c r="G20933" t="s">
        <v>42</v>
      </c>
      <c r="H20933">
        <v>0</v>
      </c>
      <c r="I20933">
        <v>0</v>
      </c>
      <c r="J20933">
        <v>0</v>
      </c>
      <c r="K20933" t="s">
        <v>80669</v>
      </c>
    </row>
    <row r="20934" spans="1:11" x14ac:dyDescent="0.3">
      <c r="A20934" t="s">
        <v>80670</v>
      </c>
      <c r="B20934" t="s">
        <v>80671</v>
      </c>
      <c r="C20934" t="s">
        <v>27</v>
      </c>
      <c r="D20934" t="s">
        <v>80672</v>
      </c>
      <c r="E20934" t="s">
        <v>53101</v>
      </c>
      <c r="F20934" t="s">
        <v>41</v>
      </c>
      <c r="G20934" t="s">
        <v>42</v>
      </c>
      <c r="H20934">
        <v>0</v>
      </c>
      <c r="I20934">
        <v>0</v>
      </c>
      <c r="J20934">
        <v>0</v>
      </c>
      <c r="K20934" t="s">
        <v>80673</v>
      </c>
    </row>
    <row r="20935" spans="1:11" x14ac:dyDescent="0.3">
      <c r="A20935" t="s">
        <v>80674</v>
      </c>
      <c r="B20935" t="s">
        <v>80675</v>
      </c>
      <c r="C20935" t="s">
        <v>27</v>
      </c>
      <c r="D20935" t="s">
        <v>80676</v>
      </c>
      <c r="E20935" t="s">
        <v>53101</v>
      </c>
      <c r="F20935" t="s">
        <v>41</v>
      </c>
      <c r="G20935" t="s">
        <v>42</v>
      </c>
      <c r="H20935">
        <v>0</v>
      </c>
      <c r="I20935">
        <v>0</v>
      </c>
      <c r="J20935">
        <v>0</v>
      </c>
      <c r="K20935" t="s">
        <v>80677</v>
      </c>
    </row>
    <row r="20936" spans="1:11" x14ac:dyDescent="0.3">
      <c r="A20936" t="s">
        <v>80678</v>
      </c>
      <c r="B20936" t="s">
        <v>80679</v>
      </c>
      <c r="C20936" t="s">
        <v>20</v>
      </c>
      <c r="D20936" t="s">
        <v>80680</v>
      </c>
      <c r="E20936" t="s">
        <v>71202</v>
      </c>
      <c r="F20936" t="s">
        <v>8181</v>
      </c>
      <c r="G20936" t="s">
        <v>42</v>
      </c>
      <c r="H20936">
        <v>0</v>
      </c>
      <c r="I20936">
        <v>0</v>
      </c>
      <c r="J20936">
        <v>0</v>
      </c>
      <c r="K20936" t="s">
        <v>80681</v>
      </c>
    </row>
    <row r="20937" spans="1:11" x14ac:dyDescent="0.3">
      <c r="A20937" t="s">
        <v>80682</v>
      </c>
      <c r="B20937" t="s">
        <v>80683</v>
      </c>
      <c r="C20937" t="s">
        <v>558</v>
      </c>
      <c r="D20937" t="s">
        <v>80684</v>
      </c>
      <c r="E20937" t="s">
        <v>1692</v>
      </c>
      <c r="F20937" t="s">
        <v>4985</v>
      </c>
      <c r="G20937" t="s">
        <v>42</v>
      </c>
      <c r="H20937">
        <v>0</v>
      </c>
      <c r="I20937">
        <v>0</v>
      </c>
      <c r="J20937">
        <v>0</v>
      </c>
      <c r="K20937" t="s">
        <v>80685</v>
      </c>
    </row>
    <row r="20938" spans="1:11" x14ac:dyDescent="0.3">
      <c r="A20938" t="s">
        <v>80686</v>
      </c>
      <c r="B20938" t="s">
        <v>80687</v>
      </c>
      <c r="C20938" t="s">
        <v>27</v>
      </c>
      <c r="D20938" t="s">
        <v>80688</v>
      </c>
      <c r="E20938" t="s">
        <v>53101</v>
      </c>
      <c r="F20938" t="s">
        <v>41</v>
      </c>
      <c r="G20938" t="s">
        <v>42</v>
      </c>
      <c r="H20938">
        <v>0</v>
      </c>
      <c r="I20938">
        <v>0</v>
      </c>
      <c r="J20938">
        <v>0</v>
      </c>
      <c r="K20938" t="s">
        <v>80689</v>
      </c>
    </row>
    <row r="20939" spans="1:11" x14ac:dyDescent="0.3">
      <c r="A20939" t="s">
        <v>80690</v>
      </c>
      <c r="B20939" t="s">
        <v>80691</v>
      </c>
      <c r="C20939" t="s">
        <v>20</v>
      </c>
      <c r="D20939" t="s">
        <v>80692</v>
      </c>
      <c r="E20939" t="s">
        <v>71202</v>
      </c>
      <c r="F20939" t="s">
        <v>16</v>
      </c>
      <c r="G20939" t="s">
        <v>817</v>
      </c>
      <c r="H20939">
        <v>0</v>
      </c>
      <c r="I20939">
        <v>0</v>
      </c>
      <c r="J20939">
        <v>0</v>
      </c>
      <c r="K20939" t="s">
        <v>80693</v>
      </c>
    </row>
    <row r="20940" spans="1:11" x14ac:dyDescent="0.3">
      <c r="A20940" t="s">
        <v>80694</v>
      </c>
      <c r="B20940" t="s">
        <v>80695</v>
      </c>
      <c r="C20940" t="s">
        <v>20</v>
      </c>
      <c r="D20940" t="s">
        <v>80696</v>
      </c>
      <c r="E20940" t="s">
        <v>71202</v>
      </c>
      <c r="F20940" t="s">
        <v>7555</v>
      </c>
      <c r="G20940" t="s">
        <v>42</v>
      </c>
      <c r="H20940">
        <v>0</v>
      </c>
      <c r="I20940">
        <v>0</v>
      </c>
      <c r="J20940">
        <v>0</v>
      </c>
      <c r="K20940" t="s">
        <v>80697</v>
      </c>
    </row>
    <row r="20941" spans="1:11" x14ac:dyDescent="0.3">
      <c r="A20941" t="s">
        <v>80698</v>
      </c>
      <c r="B20941" t="s">
        <v>80699</v>
      </c>
      <c r="C20941" t="s">
        <v>13</v>
      </c>
      <c r="D20941" t="s">
        <v>80700</v>
      </c>
      <c r="E20941" t="s">
        <v>76370</v>
      </c>
      <c r="F20941" t="s">
        <v>16</v>
      </c>
      <c r="G20941" t="s">
        <v>1439</v>
      </c>
      <c r="H20941">
        <v>0</v>
      </c>
      <c r="I20941">
        <v>0</v>
      </c>
      <c r="J20941">
        <v>0</v>
      </c>
      <c r="K20941" t="s">
        <v>80701</v>
      </c>
    </row>
    <row r="20942" spans="1:11" x14ac:dyDescent="0.3">
      <c r="A20942" t="s">
        <v>80702</v>
      </c>
      <c r="B20942" t="s">
        <v>80703</v>
      </c>
      <c r="C20942" t="s">
        <v>13</v>
      </c>
      <c r="D20942" t="s">
        <v>80704</v>
      </c>
      <c r="E20942" t="s">
        <v>76370</v>
      </c>
      <c r="F20942" t="s">
        <v>2486</v>
      </c>
      <c r="G20942" t="s">
        <v>42</v>
      </c>
      <c r="H20942">
        <v>0</v>
      </c>
      <c r="I20942">
        <v>0</v>
      </c>
      <c r="J20942">
        <v>0</v>
      </c>
      <c r="K20942" t="s">
        <v>80705</v>
      </c>
    </row>
    <row r="20943" spans="1:11" x14ac:dyDescent="0.3">
      <c r="A20943" t="s">
        <v>80706</v>
      </c>
      <c r="B20943" t="s">
        <v>80707</v>
      </c>
      <c r="C20943" t="s">
        <v>1159</v>
      </c>
      <c r="D20943" t="s">
        <v>80708</v>
      </c>
      <c r="E20943" t="s">
        <v>1161</v>
      </c>
      <c r="F20943" t="s">
        <v>16</v>
      </c>
      <c r="G20943" t="s">
        <v>1710</v>
      </c>
      <c r="H20943">
        <v>0</v>
      </c>
      <c r="I20943">
        <v>0</v>
      </c>
      <c r="J20943">
        <v>0</v>
      </c>
      <c r="K20943" t="s">
        <v>80709</v>
      </c>
    </row>
    <row r="20944" spans="1:11" x14ac:dyDescent="0.3">
      <c r="A20944" t="s">
        <v>80710</v>
      </c>
      <c r="B20944" t="s">
        <v>80711</v>
      </c>
      <c r="C20944" t="s">
        <v>27</v>
      </c>
      <c r="D20944" t="s">
        <v>80712</v>
      </c>
      <c r="E20944" t="s">
        <v>53101</v>
      </c>
      <c r="F20944" t="s">
        <v>41</v>
      </c>
      <c r="G20944" t="s">
        <v>22095</v>
      </c>
      <c r="H20944">
        <v>0</v>
      </c>
      <c r="I20944">
        <v>0</v>
      </c>
      <c r="J20944">
        <v>0</v>
      </c>
      <c r="K20944" t="s">
        <v>80713</v>
      </c>
    </row>
    <row r="20945" spans="1:11" x14ac:dyDescent="0.3">
      <c r="A20945" t="s">
        <v>80714</v>
      </c>
      <c r="B20945" t="s">
        <v>61473</v>
      </c>
      <c r="C20945" t="s">
        <v>20</v>
      </c>
      <c r="D20945" t="s">
        <v>80715</v>
      </c>
      <c r="E20945" t="s">
        <v>71202</v>
      </c>
      <c r="F20945" t="s">
        <v>16</v>
      </c>
      <c r="G20945" t="s">
        <v>13739</v>
      </c>
      <c r="H20945">
        <v>0</v>
      </c>
      <c r="I20945">
        <v>0</v>
      </c>
      <c r="J20945">
        <v>0</v>
      </c>
      <c r="K20945" t="s">
        <v>80716</v>
      </c>
    </row>
    <row r="20946" spans="1:11" x14ac:dyDescent="0.3">
      <c r="A20946" t="s">
        <v>80717</v>
      </c>
      <c r="B20946" t="s">
        <v>80718</v>
      </c>
      <c r="C20946" t="s">
        <v>27</v>
      </c>
      <c r="D20946" t="s">
        <v>80719</v>
      </c>
      <c r="E20946" t="s">
        <v>29</v>
      </c>
      <c r="F20946" t="s">
        <v>16</v>
      </c>
      <c r="G20946" t="s">
        <v>303</v>
      </c>
      <c r="H20946">
        <v>0</v>
      </c>
      <c r="I20946">
        <v>0</v>
      </c>
      <c r="J20946">
        <v>0</v>
      </c>
      <c r="K20946" t="s">
        <v>80720</v>
      </c>
    </row>
    <row r="20947" spans="1:11" x14ac:dyDescent="0.3">
      <c r="A20947" t="s">
        <v>80721</v>
      </c>
      <c r="B20947" t="s">
        <v>80722</v>
      </c>
      <c r="C20947" t="s">
        <v>558</v>
      </c>
      <c r="D20947" t="s">
        <v>80723</v>
      </c>
      <c r="E20947" t="s">
        <v>1692</v>
      </c>
      <c r="F20947" t="s">
        <v>2835</v>
      </c>
      <c r="G20947" t="s">
        <v>42</v>
      </c>
      <c r="H20947">
        <v>0</v>
      </c>
      <c r="I20947">
        <v>0</v>
      </c>
      <c r="J20947">
        <v>0</v>
      </c>
      <c r="K20947" t="s">
        <v>80724</v>
      </c>
    </row>
    <row r="20948" spans="1:11" x14ac:dyDescent="0.3">
      <c r="A20948" t="s">
        <v>80725</v>
      </c>
      <c r="B20948" t="s">
        <v>80726</v>
      </c>
      <c r="C20948" t="s">
        <v>27</v>
      </c>
      <c r="D20948" t="s">
        <v>80727</v>
      </c>
      <c r="E20948" t="s">
        <v>53101</v>
      </c>
      <c r="F20948" t="s">
        <v>16</v>
      </c>
      <c r="G20948" t="s">
        <v>1952</v>
      </c>
      <c r="H20948">
        <v>0</v>
      </c>
      <c r="I20948">
        <v>0</v>
      </c>
      <c r="J20948">
        <v>0</v>
      </c>
      <c r="K20948" t="s">
        <v>80728</v>
      </c>
    </row>
    <row r="20949" spans="1:11" x14ac:dyDescent="0.3">
      <c r="A20949" t="s">
        <v>80729</v>
      </c>
      <c r="B20949" t="s">
        <v>80730</v>
      </c>
      <c r="C20949" t="s">
        <v>27</v>
      </c>
      <c r="D20949" t="s">
        <v>80731</v>
      </c>
      <c r="E20949" t="s">
        <v>53101</v>
      </c>
      <c r="F20949" t="s">
        <v>41</v>
      </c>
      <c r="G20949" t="s">
        <v>42</v>
      </c>
      <c r="H20949">
        <v>0</v>
      </c>
      <c r="I20949">
        <v>0</v>
      </c>
      <c r="J20949">
        <v>0</v>
      </c>
      <c r="K20949" t="s">
        <v>80732</v>
      </c>
    </row>
    <row r="20950" spans="1:11" x14ac:dyDescent="0.3">
      <c r="A20950" t="s">
        <v>80733</v>
      </c>
      <c r="C20950" t="s">
        <v>27</v>
      </c>
      <c r="D20950" t="s">
        <v>80734</v>
      </c>
      <c r="E20950" t="s">
        <v>53101</v>
      </c>
      <c r="F20950" t="s">
        <v>41</v>
      </c>
      <c r="G20950" t="s">
        <v>42</v>
      </c>
      <c r="H20950">
        <v>0</v>
      </c>
      <c r="I20950">
        <v>0</v>
      </c>
      <c r="J20950">
        <v>0</v>
      </c>
      <c r="K20950" t="s">
        <v>80735</v>
      </c>
    </row>
    <row r="20951" spans="1:11" x14ac:dyDescent="0.3">
      <c r="A20951" t="s">
        <v>80736</v>
      </c>
      <c r="C20951" t="s">
        <v>27</v>
      </c>
      <c r="D20951" t="s">
        <v>80737</v>
      </c>
      <c r="E20951" t="s">
        <v>53101</v>
      </c>
      <c r="F20951" t="s">
        <v>41</v>
      </c>
      <c r="G20951" t="s">
        <v>42</v>
      </c>
      <c r="H20951">
        <v>0</v>
      </c>
      <c r="I20951">
        <v>0</v>
      </c>
      <c r="J20951">
        <v>0</v>
      </c>
      <c r="K20951" t="s">
        <v>80738</v>
      </c>
    </row>
    <row r="20952" spans="1:11" x14ac:dyDescent="0.3">
      <c r="A20952" t="s">
        <v>80739</v>
      </c>
      <c r="B20952" t="s">
        <v>80740</v>
      </c>
      <c r="C20952" t="s">
        <v>27</v>
      </c>
      <c r="D20952" t="s">
        <v>80741</v>
      </c>
      <c r="E20952" t="s">
        <v>53101</v>
      </c>
      <c r="F20952" t="s">
        <v>41</v>
      </c>
      <c r="G20952" t="s">
        <v>42</v>
      </c>
      <c r="H20952">
        <v>0</v>
      </c>
      <c r="I20952">
        <v>0</v>
      </c>
      <c r="J20952">
        <v>0</v>
      </c>
      <c r="K20952" t="s">
        <v>80742</v>
      </c>
    </row>
    <row r="20953" spans="1:11" x14ac:dyDescent="0.3">
      <c r="A20953" t="s">
        <v>80743</v>
      </c>
      <c r="B20953" t="s">
        <v>80744</v>
      </c>
      <c r="C20953" t="s">
        <v>20</v>
      </c>
      <c r="D20953" t="s">
        <v>80745</v>
      </c>
      <c r="E20953" t="s">
        <v>71202</v>
      </c>
      <c r="F20953" t="s">
        <v>3421</v>
      </c>
      <c r="G20953" t="s">
        <v>42</v>
      </c>
      <c r="H20953">
        <v>0</v>
      </c>
      <c r="I20953">
        <v>0</v>
      </c>
      <c r="J20953">
        <v>0</v>
      </c>
      <c r="K20953" t="s">
        <v>80746</v>
      </c>
    </row>
    <row r="20954" spans="1:11" x14ac:dyDescent="0.3">
      <c r="A20954" t="s">
        <v>80747</v>
      </c>
      <c r="B20954" t="s">
        <v>80748</v>
      </c>
      <c r="C20954" t="s">
        <v>558</v>
      </c>
      <c r="D20954" t="s">
        <v>80749</v>
      </c>
      <c r="E20954" t="s">
        <v>32599</v>
      </c>
      <c r="F20954" t="s">
        <v>41</v>
      </c>
      <c r="G20954" t="s">
        <v>42</v>
      </c>
      <c r="H20954">
        <v>0</v>
      </c>
      <c r="I20954">
        <v>0</v>
      </c>
      <c r="J20954">
        <v>0</v>
      </c>
      <c r="K20954" t="s">
        <v>80750</v>
      </c>
    </row>
    <row r="20955" spans="1:11" x14ac:dyDescent="0.3">
      <c r="A20955" t="s">
        <v>80751</v>
      </c>
      <c r="C20955" t="s">
        <v>27</v>
      </c>
      <c r="D20955" t="s">
        <v>80752</v>
      </c>
      <c r="E20955" t="s">
        <v>53101</v>
      </c>
      <c r="F20955" t="s">
        <v>41</v>
      </c>
      <c r="G20955" t="s">
        <v>42</v>
      </c>
      <c r="H20955">
        <v>0</v>
      </c>
      <c r="I20955">
        <v>0</v>
      </c>
      <c r="J20955">
        <v>0</v>
      </c>
      <c r="K20955" t="s">
        <v>80753</v>
      </c>
    </row>
    <row r="20956" spans="1:11" x14ac:dyDescent="0.3">
      <c r="A20956" t="s">
        <v>80754</v>
      </c>
      <c r="B20956" t="s">
        <v>80755</v>
      </c>
      <c r="C20956" t="s">
        <v>13</v>
      </c>
      <c r="D20956" t="s">
        <v>80756</v>
      </c>
      <c r="E20956" t="s">
        <v>76370</v>
      </c>
      <c r="F20956" t="s">
        <v>16</v>
      </c>
      <c r="G20956" t="s">
        <v>12348</v>
      </c>
      <c r="H20956">
        <v>0</v>
      </c>
      <c r="I20956">
        <v>0</v>
      </c>
      <c r="J20956">
        <v>0</v>
      </c>
      <c r="K20956" t="s">
        <v>80757</v>
      </c>
    </row>
    <row r="20957" spans="1:11" x14ac:dyDescent="0.3">
      <c r="A20957" t="s">
        <v>80758</v>
      </c>
      <c r="B20957" t="s">
        <v>80759</v>
      </c>
      <c r="C20957" t="s">
        <v>13</v>
      </c>
      <c r="D20957" t="s">
        <v>80760</v>
      </c>
      <c r="E20957" t="s">
        <v>76370</v>
      </c>
      <c r="F20957" t="s">
        <v>16</v>
      </c>
      <c r="G20957" t="s">
        <v>1756</v>
      </c>
      <c r="H20957">
        <v>0</v>
      </c>
      <c r="I20957">
        <v>0</v>
      </c>
      <c r="J20957">
        <v>0</v>
      </c>
      <c r="K20957" t="s">
        <v>80761</v>
      </c>
    </row>
    <row r="20958" spans="1:11" x14ac:dyDescent="0.3">
      <c r="A20958" t="s">
        <v>80762</v>
      </c>
      <c r="C20958" t="s">
        <v>20</v>
      </c>
      <c r="D20958" t="s">
        <v>80763</v>
      </c>
      <c r="E20958" t="s">
        <v>62177</v>
      </c>
      <c r="F20958" t="s">
        <v>1590</v>
      </c>
      <c r="G20958" t="s">
        <v>42</v>
      </c>
      <c r="H20958">
        <v>0</v>
      </c>
      <c r="I20958">
        <v>0</v>
      </c>
      <c r="J20958">
        <v>0</v>
      </c>
      <c r="K20958" t="s">
        <v>80764</v>
      </c>
    </row>
    <row r="20959" spans="1:11" x14ac:dyDescent="0.3">
      <c r="A20959" t="s">
        <v>80765</v>
      </c>
      <c r="B20959" t="s">
        <v>80766</v>
      </c>
      <c r="C20959" t="s">
        <v>13</v>
      </c>
      <c r="D20959" t="s">
        <v>80767</v>
      </c>
      <c r="E20959" t="s">
        <v>76370</v>
      </c>
      <c r="F20959" t="s">
        <v>16</v>
      </c>
      <c r="G20959" t="s">
        <v>14836</v>
      </c>
      <c r="H20959">
        <v>0</v>
      </c>
      <c r="I20959">
        <v>0</v>
      </c>
      <c r="J20959">
        <v>0</v>
      </c>
      <c r="K20959" t="s">
        <v>80768</v>
      </c>
    </row>
    <row r="20960" spans="1:11" x14ac:dyDescent="0.3">
      <c r="A20960" t="s">
        <v>80769</v>
      </c>
      <c r="B20960" t="s">
        <v>61473</v>
      </c>
      <c r="C20960" t="s">
        <v>20</v>
      </c>
      <c r="D20960" t="s">
        <v>80715</v>
      </c>
      <c r="E20960" t="s">
        <v>71202</v>
      </c>
      <c r="F20960" t="s">
        <v>2144</v>
      </c>
      <c r="G20960" t="s">
        <v>42</v>
      </c>
      <c r="H20960">
        <v>0</v>
      </c>
      <c r="I20960">
        <v>0</v>
      </c>
      <c r="J20960">
        <v>0</v>
      </c>
      <c r="K20960" t="s">
        <v>80770</v>
      </c>
    </row>
    <row r="20961" spans="1:11" x14ac:dyDescent="0.3">
      <c r="A20961" t="s">
        <v>80771</v>
      </c>
      <c r="C20961" t="s">
        <v>27</v>
      </c>
      <c r="D20961" t="s">
        <v>80772</v>
      </c>
      <c r="E20961" t="s">
        <v>53101</v>
      </c>
      <c r="F20961" t="s">
        <v>41</v>
      </c>
      <c r="G20961" t="s">
        <v>42</v>
      </c>
      <c r="H20961">
        <v>0</v>
      </c>
      <c r="I20961">
        <v>0</v>
      </c>
      <c r="J20961">
        <v>0</v>
      </c>
      <c r="K20961" t="s">
        <v>80773</v>
      </c>
    </row>
    <row r="20962" spans="1:11" x14ac:dyDescent="0.3">
      <c r="A20962" t="s">
        <v>80774</v>
      </c>
      <c r="B20962" t="s">
        <v>80775</v>
      </c>
      <c r="C20962" t="s">
        <v>27</v>
      </c>
      <c r="D20962" t="s">
        <v>80776</v>
      </c>
      <c r="E20962" t="s">
        <v>53101</v>
      </c>
      <c r="F20962" t="s">
        <v>41</v>
      </c>
      <c r="G20962" t="s">
        <v>42</v>
      </c>
      <c r="H20962">
        <v>0</v>
      </c>
      <c r="I20962">
        <v>0</v>
      </c>
      <c r="J20962">
        <v>0</v>
      </c>
      <c r="K20962" t="s">
        <v>80777</v>
      </c>
    </row>
    <row r="20963" spans="1:11" x14ac:dyDescent="0.3">
      <c r="A20963" t="s">
        <v>80778</v>
      </c>
      <c r="B20963" t="s">
        <v>80779</v>
      </c>
      <c r="C20963" t="s">
        <v>27</v>
      </c>
      <c r="D20963" t="s">
        <v>80780</v>
      </c>
      <c r="E20963" t="s">
        <v>53101</v>
      </c>
      <c r="F20963" t="s">
        <v>41</v>
      </c>
      <c r="G20963" t="s">
        <v>42</v>
      </c>
      <c r="H20963">
        <v>0</v>
      </c>
      <c r="I20963">
        <v>0</v>
      </c>
      <c r="J20963">
        <v>0</v>
      </c>
      <c r="K20963" t="s">
        <v>80781</v>
      </c>
    </row>
    <row r="20964" spans="1:11" x14ac:dyDescent="0.3">
      <c r="A20964" t="s">
        <v>80782</v>
      </c>
      <c r="B20964" t="s">
        <v>80783</v>
      </c>
      <c r="C20964" t="s">
        <v>558</v>
      </c>
      <c r="D20964" t="s">
        <v>80784</v>
      </c>
      <c r="E20964" t="s">
        <v>32122</v>
      </c>
      <c r="F20964" t="s">
        <v>5273</v>
      </c>
      <c r="G20964" t="s">
        <v>42</v>
      </c>
      <c r="H20964">
        <v>0</v>
      </c>
      <c r="I20964">
        <v>0</v>
      </c>
      <c r="J20964">
        <v>0</v>
      </c>
      <c r="K20964" t="s">
        <v>80785</v>
      </c>
    </row>
    <row r="20965" spans="1:11" x14ac:dyDescent="0.3">
      <c r="A20965" t="s">
        <v>80786</v>
      </c>
      <c r="C20965" t="s">
        <v>27</v>
      </c>
      <c r="D20965" t="s">
        <v>80787</v>
      </c>
      <c r="E20965" t="s">
        <v>53101</v>
      </c>
      <c r="F20965" t="s">
        <v>41</v>
      </c>
      <c r="G20965" t="s">
        <v>42</v>
      </c>
      <c r="H20965">
        <v>0</v>
      </c>
      <c r="I20965">
        <v>0</v>
      </c>
      <c r="J20965">
        <v>0</v>
      </c>
      <c r="K20965" t="s">
        <v>80788</v>
      </c>
    </row>
    <row r="20966" spans="1:11" x14ac:dyDescent="0.3">
      <c r="A20966" t="s">
        <v>80789</v>
      </c>
      <c r="C20966" t="s">
        <v>27</v>
      </c>
      <c r="D20966" t="s">
        <v>80790</v>
      </c>
      <c r="E20966" t="s">
        <v>53101</v>
      </c>
      <c r="F20966" t="s">
        <v>41</v>
      </c>
      <c r="G20966" t="s">
        <v>42</v>
      </c>
      <c r="H20966">
        <v>0</v>
      </c>
      <c r="I20966">
        <v>0</v>
      </c>
      <c r="J20966">
        <v>0</v>
      </c>
      <c r="K20966" t="s">
        <v>80791</v>
      </c>
    </row>
    <row r="20967" spans="1:11" x14ac:dyDescent="0.3">
      <c r="A20967" t="s">
        <v>80792</v>
      </c>
      <c r="C20967" t="s">
        <v>27</v>
      </c>
      <c r="D20967" t="s">
        <v>80793</v>
      </c>
      <c r="E20967" t="s">
        <v>53101</v>
      </c>
      <c r="F20967" t="s">
        <v>41</v>
      </c>
      <c r="G20967" t="s">
        <v>42</v>
      </c>
      <c r="H20967">
        <v>0</v>
      </c>
      <c r="I20967">
        <v>0</v>
      </c>
      <c r="J20967">
        <v>0</v>
      </c>
      <c r="K20967" t="s">
        <v>80794</v>
      </c>
    </row>
    <row r="20968" spans="1:11" x14ac:dyDescent="0.3">
      <c r="A20968" t="s">
        <v>80795</v>
      </c>
      <c r="B20968" t="s">
        <v>80796</v>
      </c>
      <c r="C20968" t="s">
        <v>558</v>
      </c>
      <c r="D20968" t="s">
        <v>80797</v>
      </c>
      <c r="E20968" t="s">
        <v>1472</v>
      </c>
      <c r="F20968" t="s">
        <v>1067</v>
      </c>
      <c r="G20968" t="s">
        <v>42</v>
      </c>
      <c r="H20968">
        <v>0</v>
      </c>
      <c r="I20968">
        <v>0</v>
      </c>
      <c r="J20968">
        <v>0</v>
      </c>
      <c r="K20968" t="s">
        <v>80798</v>
      </c>
    </row>
    <row r="20969" spans="1:11" x14ac:dyDescent="0.3">
      <c r="A20969" t="s">
        <v>80799</v>
      </c>
      <c r="C20969" t="s">
        <v>27</v>
      </c>
      <c r="D20969" t="s">
        <v>80800</v>
      </c>
      <c r="E20969" t="s">
        <v>53101</v>
      </c>
      <c r="F20969" t="s">
        <v>41</v>
      </c>
      <c r="G20969" t="s">
        <v>42</v>
      </c>
      <c r="H20969">
        <v>0</v>
      </c>
      <c r="I20969">
        <v>0</v>
      </c>
      <c r="J20969">
        <v>0</v>
      </c>
      <c r="K20969" t="s">
        <v>80801</v>
      </c>
    </row>
    <row r="20970" spans="1:11" x14ac:dyDescent="0.3">
      <c r="A20970" t="s">
        <v>80802</v>
      </c>
      <c r="B20970" t="s">
        <v>80803</v>
      </c>
      <c r="C20970" t="s">
        <v>27</v>
      </c>
      <c r="D20970" t="s">
        <v>80804</v>
      </c>
      <c r="E20970" t="s">
        <v>53101</v>
      </c>
      <c r="F20970" t="s">
        <v>41</v>
      </c>
      <c r="G20970" t="s">
        <v>42</v>
      </c>
      <c r="H20970">
        <v>0</v>
      </c>
      <c r="I20970">
        <v>0</v>
      </c>
      <c r="J20970">
        <v>0</v>
      </c>
      <c r="K20970" t="s">
        <v>80805</v>
      </c>
    </row>
    <row r="20971" spans="1:11" x14ac:dyDescent="0.3">
      <c r="A20971" t="s">
        <v>80806</v>
      </c>
      <c r="B20971" t="s">
        <v>80807</v>
      </c>
      <c r="C20971" t="s">
        <v>27</v>
      </c>
      <c r="D20971" t="s">
        <v>80808</v>
      </c>
      <c r="E20971" t="s">
        <v>53101</v>
      </c>
      <c r="F20971" t="s">
        <v>41</v>
      </c>
      <c r="G20971" t="s">
        <v>42</v>
      </c>
      <c r="H20971">
        <v>0</v>
      </c>
      <c r="I20971">
        <v>0</v>
      </c>
      <c r="J20971">
        <v>0</v>
      </c>
      <c r="K20971" t="s">
        <v>80809</v>
      </c>
    </row>
    <row r="20972" spans="1:11" x14ac:dyDescent="0.3">
      <c r="A20972" t="s">
        <v>80810</v>
      </c>
      <c r="B20972" t="s">
        <v>80811</v>
      </c>
      <c r="C20972" t="s">
        <v>27</v>
      </c>
      <c r="D20972" t="s">
        <v>80812</v>
      </c>
      <c r="E20972" t="s">
        <v>53101</v>
      </c>
      <c r="F20972" t="s">
        <v>41</v>
      </c>
      <c r="G20972" t="s">
        <v>42</v>
      </c>
      <c r="H20972">
        <v>0</v>
      </c>
      <c r="I20972">
        <v>0</v>
      </c>
      <c r="J20972">
        <v>0</v>
      </c>
      <c r="K20972" t="s">
        <v>80813</v>
      </c>
    </row>
    <row r="20973" spans="1:11" x14ac:dyDescent="0.3">
      <c r="A20973" t="s">
        <v>80814</v>
      </c>
      <c r="C20973" t="s">
        <v>27</v>
      </c>
      <c r="D20973" t="s">
        <v>80815</v>
      </c>
      <c r="E20973" t="s">
        <v>53101</v>
      </c>
      <c r="F20973" t="s">
        <v>41</v>
      </c>
      <c r="G20973" t="s">
        <v>42</v>
      </c>
      <c r="H20973">
        <v>0</v>
      </c>
      <c r="I20973">
        <v>0</v>
      </c>
      <c r="J20973">
        <v>0</v>
      </c>
      <c r="K20973" t="s">
        <v>80816</v>
      </c>
    </row>
    <row r="20974" spans="1:11" x14ac:dyDescent="0.3">
      <c r="A20974" t="s">
        <v>80817</v>
      </c>
      <c r="B20974" t="s">
        <v>80818</v>
      </c>
      <c r="C20974" t="s">
        <v>20</v>
      </c>
      <c r="D20974" t="s">
        <v>80819</v>
      </c>
      <c r="E20974" t="s">
        <v>71202</v>
      </c>
      <c r="F20974" t="s">
        <v>13924</v>
      </c>
      <c r="G20974" t="s">
        <v>42</v>
      </c>
      <c r="H20974">
        <v>0</v>
      </c>
      <c r="I20974">
        <v>0</v>
      </c>
      <c r="J20974">
        <v>0</v>
      </c>
      <c r="K20974" t="s">
        <v>80820</v>
      </c>
    </row>
    <row r="20975" spans="1:11" x14ac:dyDescent="0.3">
      <c r="A20975" t="s">
        <v>80821</v>
      </c>
      <c r="B20975" t="s">
        <v>80822</v>
      </c>
      <c r="C20975" t="s">
        <v>20</v>
      </c>
      <c r="D20975" t="s">
        <v>80823</v>
      </c>
      <c r="E20975" t="s">
        <v>71202</v>
      </c>
      <c r="F20975" t="s">
        <v>54340</v>
      </c>
      <c r="G20975" t="s">
        <v>42</v>
      </c>
      <c r="H20975">
        <v>0</v>
      </c>
      <c r="I20975">
        <v>0</v>
      </c>
      <c r="J20975">
        <v>0</v>
      </c>
      <c r="K20975" t="s">
        <v>80824</v>
      </c>
    </row>
    <row r="20976" spans="1:11" x14ac:dyDescent="0.3">
      <c r="A20976" t="s">
        <v>80825</v>
      </c>
      <c r="C20976" t="s">
        <v>20</v>
      </c>
      <c r="D20976" t="s">
        <v>80826</v>
      </c>
      <c r="E20976" t="s">
        <v>71202</v>
      </c>
      <c r="F20976" t="s">
        <v>16</v>
      </c>
      <c r="G20976" t="s">
        <v>29848</v>
      </c>
      <c r="H20976">
        <v>0</v>
      </c>
      <c r="I20976">
        <v>0</v>
      </c>
      <c r="J20976">
        <v>0</v>
      </c>
      <c r="K20976" t="s">
        <v>80827</v>
      </c>
    </row>
    <row r="20977" spans="1:11" x14ac:dyDescent="0.3">
      <c r="A20977" t="s">
        <v>80828</v>
      </c>
      <c r="B20977" t="s">
        <v>80829</v>
      </c>
      <c r="C20977" t="s">
        <v>20</v>
      </c>
      <c r="D20977" t="s">
        <v>80830</v>
      </c>
      <c r="E20977" t="s">
        <v>71202</v>
      </c>
      <c r="F20977" t="s">
        <v>16</v>
      </c>
      <c r="G20977" t="s">
        <v>32710</v>
      </c>
      <c r="H20977">
        <v>0</v>
      </c>
      <c r="I20977">
        <v>0</v>
      </c>
      <c r="J20977">
        <v>0</v>
      </c>
      <c r="K20977" t="s">
        <v>80831</v>
      </c>
    </row>
    <row r="20978" spans="1:11" x14ac:dyDescent="0.3">
      <c r="A20978" t="s">
        <v>80832</v>
      </c>
      <c r="B20978" t="s">
        <v>80833</v>
      </c>
      <c r="C20978" t="s">
        <v>13</v>
      </c>
      <c r="D20978" t="s">
        <v>80834</v>
      </c>
      <c r="E20978" t="s">
        <v>76370</v>
      </c>
      <c r="F20978" t="s">
        <v>16</v>
      </c>
      <c r="G20978" t="s">
        <v>2853</v>
      </c>
      <c r="H20978">
        <v>0</v>
      </c>
      <c r="I20978">
        <v>0</v>
      </c>
      <c r="J20978">
        <v>0</v>
      </c>
      <c r="K20978" t="s">
        <v>80835</v>
      </c>
    </row>
    <row r="20979" spans="1:11" x14ac:dyDescent="0.3">
      <c r="A20979" t="s">
        <v>80836</v>
      </c>
      <c r="B20979" t="s">
        <v>80837</v>
      </c>
      <c r="C20979" t="s">
        <v>20</v>
      </c>
      <c r="D20979" t="s">
        <v>80838</v>
      </c>
      <c r="E20979" t="s">
        <v>71202</v>
      </c>
      <c r="F20979" t="s">
        <v>16</v>
      </c>
      <c r="G20979" t="s">
        <v>1382</v>
      </c>
      <c r="H20979">
        <v>0</v>
      </c>
      <c r="I20979">
        <v>0</v>
      </c>
      <c r="J20979">
        <v>0</v>
      </c>
      <c r="K20979" t="s">
        <v>80839</v>
      </c>
    </row>
    <row r="20980" spans="1:11" x14ac:dyDescent="0.3">
      <c r="A20980" t="s">
        <v>80840</v>
      </c>
      <c r="B20980" t="s">
        <v>80841</v>
      </c>
      <c r="C20980" t="s">
        <v>13</v>
      </c>
      <c r="D20980" t="s">
        <v>80842</v>
      </c>
      <c r="E20980" t="s">
        <v>76370</v>
      </c>
      <c r="F20980" t="s">
        <v>16</v>
      </c>
      <c r="G20980" t="s">
        <v>17908</v>
      </c>
      <c r="H20980">
        <v>0</v>
      </c>
      <c r="I20980">
        <v>0</v>
      </c>
      <c r="J20980">
        <v>0</v>
      </c>
      <c r="K20980" t="s">
        <v>80843</v>
      </c>
    </row>
    <row r="20981" spans="1:11" x14ac:dyDescent="0.3">
      <c r="A20981" t="s">
        <v>80844</v>
      </c>
      <c r="B20981" t="s">
        <v>80845</v>
      </c>
      <c r="C20981" t="s">
        <v>466</v>
      </c>
      <c r="D20981" t="s">
        <v>80846</v>
      </c>
      <c r="E20981" t="s">
        <v>79083</v>
      </c>
      <c r="F20981" t="s">
        <v>41</v>
      </c>
      <c r="G20981" t="s">
        <v>42</v>
      </c>
      <c r="H20981">
        <v>0</v>
      </c>
      <c r="I20981">
        <v>0</v>
      </c>
      <c r="J20981">
        <v>0</v>
      </c>
      <c r="K20981" t="s">
        <v>80847</v>
      </c>
    </row>
    <row r="20982" spans="1:11" x14ac:dyDescent="0.3">
      <c r="A20982" t="s">
        <v>80848</v>
      </c>
      <c r="B20982" t="s">
        <v>80849</v>
      </c>
      <c r="C20982" t="s">
        <v>466</v>
      </c>
      <c r="D20982" t="s">
        <v>80850</v>
      </c>
      <c r="E20982" t="s">
        <v>79083</v>
      </c>
      <c r="F20982" t="s">
        <v>41</v>
      </c>
      <c r="G20982" t="s">
        <v>42</v>
      </c>
      <c r="H20982">
        <v>0</v>
      </c>
      <c r="I20982">
        <v>0</v>
      </c>
      <c r="J20982">
        <v>0</v>
      </c>
      <c r="K20982" t="s">
        <v>80851</v>
      </c>
    </row>
    <row r="20983" spans="1:11" x14ac:dyDescent="0.3">
      <c r="A20983" t="s">
        <v>80852</v>
      </c>
      <c r="B20983" t="s">
        <v>80853</v>
      </c>
      <c r="C20983" t="s">
        <v>20</v>
      </c>
      <c r="D20983" t="s">
        <v>80854</v>
      </c>
      <c r="E20983" t="s">
        <v>62177</v>
      </c>
      <c r="F20983" t="s">
        <v>2852</v>
      </c>
      <c r="G20983" t="s">
        <v>8767</v>
      </c>
      <c r="H20983">
        <v>0</v>
      </c>
      <c r="I20983">
        <v>0</v>
      </c>
      <c r="J20983">
        <v>0</v>
      </c>
      <c r="K20983" t="s">
        <v>80855</v>
      </c>
    </row>
    <row r="20984" spans="1:11" x14ac:dyDescent="0.3">
      <c r="A20984" t="s">
        <v>80856</v>
      </c>
      <c r="C20984" t="s">
        <v>27</v>
      </c>
      <c r="D20984" t="e">
        <f>슬리브</f>
        <v>#NAME?</v>
      </c>
      <c r="E20984" t="s">
        <v>53101</v>
      </c>
      <c r="F20984" t="s">
        <v>16</v>
      </c>
      <c r="G20984" t="s">
        <v>13739</v>
      </c>
      <c r="H20984">
        <v>0</v>
      </c>
      <c r="I20984">
        <v>0</v>
      </c>
      <c r="J20984">
        <v>0</v>
      </c>
      <c r="K20984" t="s">
        <v>80857</v>
      </c>
    </row>
    <row r="20985" spans="1:11" x14ac:dyDescent="0.3">
      <c r="A20985" t="s">
        <v>80858</v>
      </c>
      <c r="B20985" t="s">
        <v>80859</v>
      </c>
      <c r="C20985" t="s">
        <v>13</v>
      </c>
      <c r="D20985" t="s">
        <v>80860</v>
      </c>
      <c r="E20985" t="s">
        <v>76370</v>
      </c>
      <c r="F20985" t="s">
        <v>16</v>
      </c>
      <c r="G20985" t="s">
        <v>269</v>
      </c>
      <c r="H20985">
        <v>0</v>
      </c>
      <c r="I20985">
        <v>0</v>
      </c>
      <c r="J20985">
        <v>0</v>
      </c>
      <c r="K20985" t="s">
        <v>80861</v>
      </c>
    </row>
    <row r="20986" spans="1:11" x14ac:dyDescent="0.3">
      <c r="A20986" t="s">
        <v>80862</v>
      </c>
      <c r="C20986" t="s">
        <v>27</v>
      </c>
      <c r="D20986" t="s">
        <v>80863</v>
      </c>
      <c r="E20986" t="s">
        <v>53101</v>
      </c>
      <c r="F20986" t="s">
        <v>41</v>
      </c>
      <c r="G20986" t="s">
        <v>42</v>
      </c>
      <c r="H20986">
        <v>0</v>
      </c>
      <c r="I20986">
        <v>0</v>
      </c>
      <c r="J20986">
        <v>0</v>
      </c>
      <c r="K20986" t="s">
        <v>80864</v>
      </c>
    </row>
    <row r="20987" spans="1:11" x14ac:dyDescent="0.3">
      <c r="A20987" t="s">
        <v>80865</v>
      </c>
      <c r="C20987" t="s">
        <v>27</v>
      </c>
      <c r="D20987" t="s">
        <v>80866</v>
      </c>
      <c r="E20987" t="s">
        <v>53101</v>
      </c>
      <c r="F20987" t="s">
        <v>41</v>
      </c>
      <c r="G20987" t="s">
        <v>42</v>
      </c>
      <c r="H20987">
        <v>0</v>
      </c>
      <c r="I20987">
        <v>0</v>
      </c>
      <c r="J20987">
        <v>0</v>
      </c>
      <c r="K20987" t="s">
        <v>80867</v>
      </c>
    </row>
    <row r="20988" spans="1:11" x14ac:dyDescent="0.3">
      <c r="A20988" t="s">
        <v>80868</v>
      </c>
      <c r="C20988" t="s">
        <v>27</v>
      </c>
      <c r="D20988" t="s">
        <v>80869</v>
      </c>
      <c r="E20988" t="s">
        <v>53101</v>
      </c>
      <c r="F20988" t="s">
        <v>41</v>
      </c>
      <c r="G20988" t="s">
        <v>42</v>
      </c>
      <c r="H20988">
        <v>0</v>
      </c>
      <c r="I20988">
        <v>0</v>
      </c>
      <c r="J20988">
        <v>0</v>
      </c>
      <c r="K20988" t="s">
        <v>80870</v>
      </c>
    </row>
    <row r="20989" spans="1:11" x14ac:dyDescent="0.3">
      <c r="A20989" t="s">
        <v>80871</v>
      </c>
      <c r="B20989" t="s">
        <v>80872</v>
      </c>
      <c r="C20989" t="s">
        <v>466</v>
      </c>
      <c r="D20989" t="s">
        <v>80873</v>
      </c>
      <c r="E20989" t="s">
        <v>79083</v>
      </c>
      <c r="F20989" t="s">
        <v>16</v>
      </c>
      <c r="G20989" t="s">
        <v>7708</v>
      </c>
      <c r="H20989">
        <v>0</v>
      </c>
      <c r="I20989">
        <v>0</v>
      </c>
      <c r="J20989">
        <v>0</v>
      </c>
      <c r="K20989" t="s">
        <v>80874</v>
      </c>
    </row>
    <row r="20990" spans="1:11" x14ac:dyDescent="0.3">
      <c r="A20990" t="s">
        <v>80875</v>
      </c>
      <c r="B20990" t="s">
        <v>80876</v>
      </c>
      <c r="C20990" t="s">
        <v>466</v>
      </c>
      <c r="D20990" t="s">
        <v>80877</v>
      </c>
      <c r="E20990" t="s">
        <v>79083</v>
      </c>
      <c r="F20990" t="s">
        <v>16</v>
      </c>
      <c r="G20990" t="s">
        <v>7131</v>
      </c>
      <c r="H20990">
        <v>0</v>
      </c>
      <c r="I20990">
        <v>0</v>
      </c>
      <c r="J20990">
        <v>0</v>
      </c>
      <c r="K20990" t="s">
        <v>80878</v>
      </c>
    </row>
    <row r="20991" spans="1:11" x14ac:dyDescent="0.3">
      <c r="A20991" t="s">
        <v>80879</v>
      </c>
      <c r="B20991" t="s">
        <v>80880</v>
      </c>
      <c r="C20991" t="s">
        <v>20</v>
      </c>
      <c r="D20991" t="s">
        <v>80881</v>
      </c>
      <c r="E20991" t="s">
        <v>71202</v>
      </c>
      <c r="F20991" t="s">
        <v>16</v>
      </c>
      <c r="G20991" t="s">
        <v>2542</v>
      </c>
      <c r="H20991">
        <v>0</v>
      </c>
      <c r="I20991">
        <v>0</v>
      </c>
      <c r="J20991">
        <v>0</v>
      </c>
      <c r="K20991" t="s">
        <v>80882</v>
      </c>
    </row>
    <row r="20992" spans="1:11" x14ac:dyDescent="0.3">
      <c r="A20992" t="s">
        <v>80883</v>
      </c>
      <c r="B20992" t="s">
        <v>80884</v>
      </c>
      <c r="C20992" t="s">
        <v>27</v>
      </c>
      <c r="D20992" t="s">
        <v>80885</v>
      </c>
      <c r="E20992" t="s">
        <v>53101</v>
      </c>
      <c r="F20992" t="s">
        <v>16</v>
      </c>
      <c r="G20992" t="s">
        <v>364</v>
      </c>
      <c r="H20992">
        <v>0</v>
      </c>
      <c r="I20992">
        <v>0</v>
      </c>
      <c r="J20992">
        <v>0</v>
      </c>
      <c r="K20992" t="s">
        <v>80886</v>
      </c>
    </row>
    <row r="20993" spans="1:11" x14ac:dyDescent="0.3">
      <c r="A20993" t="s">
        <v>80887</v>
      </c>
      <c r="B20993" t="s">
        <v>80888</v>
      </c>
      <c r="C20993" t="s">
        <v>13</v>
      </c>
      <c r="D20993" t="s">
        <v>80889</v>
      </c>
      <c r="E20993" t="s">
        <v>76370</v>
      </c>
      <c r="F20993" t="s">
        <v>16</v>
      </c>
      <c r="G20993" t="s">
        <v>3479</v>
      </c>
      <c r="H20993">
        <v>0</v>
      </c>
      <c r="I20993">
        <v>0</v>
      </c>
      <c r="J20993">
        <v>0</v>
      </c>
      <c r="K20993" t="s">
        <v>80890</v>
      </c>
    </row>
    <row r="20994" spans="1:11" x14ac:dyDescent="0.3">
      <c r="A20994" t="s">
        <v>80891</v>
      </c>
      <c r="C20994" t="s">
        <v>20</v>
      </c>
      <c r="D20994" t="s">
        <v>80892</v>
      </c>
      <c r="E20994" t="s">
        <v>62177</v>
      </c>
      <c r="F20994" t="s">
        <v>6107</v>
      </c>
      <c r="G20994" t="s">
        <v>42</v>
      </c>
      <c r="H20994">
        <v>0</v>
      </c>
      <c r="I20994">
        <v>0</v>
      </c>
      <c r="J20994">
        <v>0</v>
      </c>
      <c r="K20994" t="s">
        <v>80893</v>
      </c>
    </row>
    <row r="20995" spans="1:11" x14ac:dyDescent="0.3">
      <c r="A20995" t="s">
        <v>80894</v>
      </c>
      <c r="B20995" t="s">
        <v>80895</v>
      </c>
      <c r="C20995" t="s">
        <v>27</v>
      </c>
      <c r="D20995" t="s">
        <v>80896</v>
      </c>
      <c r="E20995" t="s">
        <v>53101</v>
      </c>
      <c r="F20995" t="s">
        <v>16</v>
      </c>
      <c r="G20995" t="s">
        <v>83</v>
      </c>
      <c r="H20995">
        <v>0</v>
      </c>
      <c r="I20995">
        <v>0</v>
      </c>
      <c r="J20995">
        <v>0</v>
      </c>
      <c r="K20995" t="s">
        <v>80897</v>
      </c>
    </row>
    <row r="20996" spans="1:11" x14ac:dyDescent="0.3">
      <c r="A20996" t="s">
        <v>80898</v>
      </c>
      <c r="B20996" t="s">
        <v>80899</v>
      </c>
      <c r="C20996" t="s">
        <v>13</v>
      </c>
      <c r="D20996" t="s">
        <v>80900</v>
      </c>
      <c r="E20996" t="s">
        <v>76370</v>
      </c>
      <c r="F20996" t="s">
        <v>16</v>
      </c>
      <c r="G20996" t="s">
        <v>17</v>
      </c>
      <c r="H20996">
        <v>0</v>
      </c>
      <c r="I20996">
        <v>0</v>
      </c>
      <c r="J20996">
        <v>0</v>
      </c>
      <c r="K20996" t="s">
        <v>80901</v>
      </c>
    </row>
    <row r="20997" spans="1:11" x14ac:dyDescent="0.3">
      <c r="A20997" t="s">
        <v>80902</v>
      </c>
      <c r="B20997" t="s">
        <v>80903</v>
      </c>
      <c r="C20997" t="s">
        <v>13</v>
      </c>
      <c r="D20997" t="s">
        <v>80904</v>
      </c>
      <c r="E20997" t="s">
        <v>76370</v>
      </c>
      <c r="F20997" t="s">
        <v>16</v>
      </c>
      <c r="G20997" t="s">
        <v>18522</v>
      </c>
      <c r="H20997">
        <v>0</v>
      </c>
      <c r="I20997">
        <v>0</v>
      </c>
      <c r="J20997">
        <v>0</v>
      </c>
      <c r="K20997" t="s">
        <v>80905</v>
      </c>
    </row>
    <row r="20998" spans="1:11" x14ac:dyDescent="0.3">
      <c r="A20998" t="s">
        <v>80906</v>
      </c>
      <c r="B20998" t="s">
        <v>80907</v>
      </c>
      <c r="C20998" t="s">
        <v>13</v>
      </c>
      <c r="D20998" t="s">
        <v>80908</v>
      </c>
      <c r="E20998" t="s">
        <v>76370</v>
      </c>
      <c r="F20998" t="s">
        <v>16</v>
      </c>
      <c r="G20998" t="s">
        <v>16416</v>
      </c>
      <c r="H20998">
        <v>0</v>
      </c>
      <c r="I20998">
        <v>0</v>
      </c>
      <c r="J20998">
        <v>0</v>
      </c>
      <c r="K20998" t="s">
        <v>80909</v>
      </c>
    </row>
    <row r="20999" spans="1:11" x14ac:dyDescent="0.3">
      <c r="A20999" t="s">
        <v>80910</v>
      </c>
      <c r="B20999" t="s">
        <v>80911</v>
      </c>
      <c r="C20999" t="s">
        <v>13</v>
      </c>
      <c r="D20999" t="s">
        <v>80912</v>
      </c>
      <c r="E20999" t="s">
        <v>76370</v>
      </c>
      <c r="F20999" t="s">
        <v>9527</v>
      </c>
      <c r="G20999" t="s">
        <v>42</v>
      </c>
      <c r="H20999">
        <v>0</v>
      </c>
      <c r="I20999">
        <v>0</v>
      </c>
      <c r="J20999">
        <v>0</v>
      </c>
      <c r="K20999" t="s">
        <v>80913</v>
      </c>
    </row>
    <row r="21000" spans="1:11" x14ac:dyDescent="0.3">
      <c r="A21000" t="s">
        <v>80914</v>
      </c>
      <c r="B21000" t="s">
        <v>80915</v>
      </c>
      <c r="C21000" t="s">
        <v>13</v>
      </c>
      <c r="D21000" t="s">
        <v>80916</v>
      </c>
      <c r="E21000" t="s">
        <v>76370</v>
      </c>
      <c r="F21000" t="s">
        <v>2036</v>
      </c>
      <c r="G21000" t="s">
        <v>42</v>
      </c>
      <c r="H21000">
        <v>0</v>
      </c>
      <c r="I21000">
        <v>0</v>
      </c>
      <c r="J21000">
        <v>0</v>
      </c>
      <c r="K21000" t="s">
        <v>80917</v>
      </c>
    </row>
    <row r="21001" spans="1:11" x14ac:dyDescent="0.3">
      <c r="A21001" t="s">
        <v>80918</v>
      </c>
      <c r="B21001" t="s">
        <v>80919</v>
      </c>
      <c r="C21001" t="s">
        <v>20</v>
      </c>
      <c r="D21001" t="s">
        <v>80920</v>
      </c>
      <c r="E21001" t="s">
        <v>71202</v>
      </c>
      <c r="F21001" t="s">
        <v>1947</v>
      </c>
      <c r="G21001" t="s">
        <v>42</v>
      </c>
      <c r="H21001">
        <v>0</v>
      </c>
      <c r="I21001">
        <v>0</v>
      </c>
      <c r="J21001">
        <v>0</v>
      </c>
      <c r="K21001" t="s">
        <v>80921</v>
      </c>
    </row>
    <row r="21002" spans="1:11" x14ac:dyDescent="0.3">
      <c r="A21002" t="s">
        <v>80922</v>
      </c>
      <c r="B21002" t="s">
        <v>80923</v>
      </c>
      <c r="C21002" t="s">
        <v>13</v>
      </c>
      <c r="D21002" t="s">
        <v>80924</v>
      </c>
      <c r="E21002" t="s">
        <v>76370</v>
      </c>
      <c r="F21002" t="s">
        <v>16</v>
      </c>
      <c r="G21002" t="s">
        <v>16240</v>
      </c>
      <c r="H21002">
        <v>0</v>
      </c>
      <c r="I21002">
        <v>0</v>
      </c>
      <c r="J21002">
        <v>0</v>
      </c>
      <c r="K21002" t="s">
        <v>80925</v>
      </c>
    </row>
    <row r="21003" spans="1:11" x14ac:dyDescent="0.3">
      <c r="A21003" t="s">
        <v>80926</v>
      </c>
      <c r="B21003" t="s">
        <v>80927</v>
      </c>
      <c r="C21003" t="s">
        <v>558</v>
      </c>
      <c r="D21003" t="s">
        <v>80928</v>
      </c>
      <c r="E21003" t="s">
        <v>19698</v>
      </c>
      <c r="F21003" t="s">
        <v>16</v>
      </c>
      <c r="G21003" t="s">
        <v>887</v>
      </c>
      <c r="H21003">
        <v>0</v>
      </c>
      <c r="I21003">
        <v>0</v>
      </c>
      <c r="J21003">
        <v>0</v>
      </c>
      <c r="K21003" t="s">
        <v>80929</v>
      </c>
    </row>
    <row r="21004" spans="1:11" x14ac:dyDescent="0.3">
      <c r="A21004" t="s">
        <v>80930</v>
      </c>
      <c r="B21004" t="s">
        <v>80931</v>
      </c>
      <c r="C21004" t="s">
        <v>27</v>
      </c>
      <c r="D21004" t="s">
        <v>80932</v>
      </c>
      <c r="E21004" t="s">
        <v>53101</v>
      </c>
      <c r="F21004" t="s">
        <v>41</v>
      </c>
      <c r="G21004" t="s">
        <v>42</v>
      </c>
      <c r="H21004">
        <v>0</v>
      </c>
      <c r="I21004">
        <v>0</v>
      </c>
      <c r="J21004">
        <v>0</v>
      </c>
      <c r="K21004" t="s">
        <v>80933</v>
      </c>
    </row>
    <row r="21005" spans="1:11" x14ac:dyDescent="0.3">
      <c r="A21005" t="s">
        <v>80934</v>
      </c>
      <c r="C21005" t="s">
        <v>27</v>
      </c>
      <c r="D21005" t="s">
        <v>80935</v>
      </c>
      <c r="E21005" t="s">
        <v>53101</v>
      </c>
      <c r="F21005" t="s">
        <v>41</v>
      </c>
      <c r="G21005" t="s">
        <v>42</v>
      </c>
      <c r="H21005">
        <v>0</v>
      </c>
      <c r="I21005">
        <v>0</v>
      </c>
      <c r="J21005">
        <v>0</v>
      </c>
      <c r="K21005" t="s">
        <v>80936</v>
      </c>
    </row>
    <row r="21006" spans="1:11" x14ac:dyDescent="0.3">
      <c r="A21006" t="s">
        <v>80937</v>
      </c>
      <c r="B21006" t="s">
        <v>80938</v>
      </c>
      <c r="C21006" t="s">
        <v>20</v>
      </c>
      <c r="D21006" t="s">
        <v>80939</v>
      </c>
      <c r="E21006" t="s">
        <v>71202</v>
      </c>
      <c r="F21006" t="s">
        <v>1793</v>
      </c>
      <c r="G21006" t="s">
        <v>42</v>
      </c>
      <c r="H21006">
        <v>0</v>
      </c>
      <c r="I21006">
        <v>0</v>
      </c>
      <c r="J21006">
        <v>0</v>
      </c>
      <c r="K21006" t="s">
        <v>80940</v>
      </c>
    </row>
    <row r="21007" spans="1:11" x14ac:dyDescent="0.3">
      <c r="A21007" t="s">
        <v>80941</v>
      </c>
      <c r="B21007" t="s">
        <v>80942</v>
      </c>
      <c r="C21007" t="s">
        <v>27</v>
      </c>
      <c r="D21007" t="s">
        <v>80943</v>
      </c>
      <c r="E21007" t="s">
        <v>53101</v>
      </c>
      <c r="F21007" t="s">
        <v>41</v>
      </c>
      <c r="G21007" t="s">
        <v>42</v>
      </c>
      <c r="H21007">
        <v>0</v>
      </c>
      <c r="I21007">
        <v>0</v>
      </c>
      <c r="J21007">
        <v>0</v>
      </c>
      <c r="K21007" t="s">
        <v>80944</v>
      </c>
    </row>
    <row r="21008" spans="1:11" x14ac:dyDescent="0.3">
      <c r="A21008" t="s">
        <v>80945</v>
      </c>
      <c r="C21008" t="s">
        <v>20</v>
      </c>
      <c r="D21008" t="s">
        <v>80946</v>
      </c>
      <c r="E21008" t="s">
        <v>71202</v>
      </c>
      <c r="F21008" t="s">
        <v>1947</v>
      </c>
      <c r="G21008" t="s">
        <v>42</v>
      </c>
      <c r="H21008">
        <v>0</v>
      </c>
      <c r="I21008">
        <v>0</v>
      </c>
      <c r="J21008">
        <v>0</v>
      </c>
      <c r="K21008" t="s">
        <v>80947</v>
      </c>
    </row>
    <row r="21009" spans="1:11" x14ac:dyDescent="0.3">
      <c r="A21009" t="s">
        <v>80948</v>
      </c>
      <c r="C21009" t="s">
        <v>27</v>
      </c>
      <c r="D21009" t="s">
        <v>80949</v>
      </c>
      <c r="E21009" t="s">
        <v>53101</v>
      </c>
      <c r="F21009" t="s">
        <v>41</v>
      </c>
      <c r="G21009" t="s">
        <v>4866</v>
      </c>
      <c r="H21009">
        <v>0</v>
      </c>
      <c r="I21009">
        <v>0</v>
      </c>
      <c r="J21009">
        <v>0</v>
      </c>
      <c r="K21009" t="s">
        <v>80950</v>
      </c>
    </row>
    <row r="21010" spans="1:11" x14ac:dyDescent="0.3">
      <c r="A21010" t="s">
        <v>80951</v>
      </c>
      <c r="C21010" t="s">
        <v>27</v>
      </c>
      <c r="D21010" t="s">
        <v>80952</v>
      </c>
      <c r="E21010" t="s">
        <v>53101</v>
      </c>
      <c r="F21010" t="s">
        <v>41</v>
      </c>
      <c r="G21010" t="s">
        <v>42</v>
      </c>
      <c r="H21010">
        <v>0</v>
      </c>
      <c r="I21010">
        <v>0</v>
      </c>
      <c r="J21010">
        <v>0</v>
      </c>
      <c r="K21010" t="s">
        <v>80953</v>
      </c>
    </row>
    <row r="21011" spans="1:11" x14ac:dyDescent="0.3">
      <c r="A21011" t="s">
        <v>80954</v>
      </c>
      <c r="C21011" t="s">
        <v>27</v>
      </c>
      <c r="D21011" t="s">
        <v>80955</v>
      </c>
      <c r="E21011" t="s">
        <v>53101</v>
      </c>
      <c r="F21011" t="s">
        <v>16</v>
      </c>
      <c r="G21011" t="s">
        <v>7885</v>
      </c>
      <c r="H21011">
        <v>0</v>
      </c>
      <c r="I21011">
        <v>0</v>
      </c>
      <c r="J21011">
        <v>0</v>
      </c>
      <c r="K21011" t="s">
        <v>80956</v>
      </c>
    </row>
    <row r="21012" spans="1:11" x14ac:dyDescent="0.3">
      <c r="A21012" t="s">
        <v>80957</v>
      </c>
      <c r="B21012" t="s">
        <v>80958</v>
      </c>
      <c r="C21012" t="s">
        <v>27</v>
      </c>
      <c r="D21012" t="s">
        <v>80959</v>
      </c>
      <c r="E21012" t="s">
        <v>29</v>
      </c>
      <c r="F21012" t="s">
        <v>41</v>
      </c>
      <c r="G21012" t="s">
        <v>42</v>
      </c>
      <c r="H21012">
        <v>0</v>
      </c>
      <c r="I21012">
        <v>0</v>
      </c>
      <c r="J21012">
        <v>0</v>
      </c>
      <c r="K21012" t="s">
        <v>80960</v>
      </c>
    </row>
    <row r="21013" spans="1:11" x14ac:dyDescent="0.3">
      <c r="A21013" t="s">
        <v>80961</v>
      </c>
      <c r="B21013" t="s">
        <v>80962</v>
      </c>
      <c r="C21013" t="s">
        <v>27</v>
      </c>
      <c r="D21013" t="s">
        <v>80963</v>
      </c>
      <c r="E21013" t="s">
        <v>53101</v>
      </c>
      <c r="F21013" t="s">
        <v>41</v>
      </c>
      <c r="G21013" t="s">
        <v>42</v>
      </c>
      <c r="H21013">
        <v>0</v>
      </c>
      <c r="I21013">
        <v>0</v>
      </c>
      <c r="J21013">
        <v>0</v>
      </c>
      <c r="K21013" t="s">
        <v>80964</v>
      </c>
    </row>
    <row r="21014" spans="1:11" x14ac:dyDescent="0.3">
      <c r="A21014" t="s">
        <v>80965</v>
      </c>
      <c r="B21014" t="s">
        <v>80966</v>
      </c>
      <c r="C21014" t="s">
        <v>20</v>
      </c>
      <c r="D21014" t="s">
        <v>80967</v>
      </c>
      <c r="E21014" t="s">
        <v>71202</v>
      </c>
      <c r="F21014" t="s">
        <v>994</v>
      </c>
      <c r="G21014" t="s">
        <v>42</v>
      </c>
      <c r="H21014">
        <v>0</v>
      </c>
      <c r="I21014">
        <v>0</v>
      </c>
      <c r="J21014">
        <v>0</v>
      </c>
      <c r="K21014" t="s">
        <v>80968</v>
      </c>
    </row>
    <row r="21015" spans="1:11" x14ac:dyDescent="0.3">
      <c r="A21015" t="s">
        <v>80969</v>
      </c>
      <c r="B21015" t="s">
        <v>80970</v>
      </c>
      <c r="C21015" t="s">
        <v>27</v>
      </c>
      <c r="D21015" t="s">
        <v>80971</v>
      </c>
      <c r="E21015" t="s">
        <v>53101</v>
      </c>
      <c r="F21015" t="s">
        <v>15141</v>
      </c>
      <c r="G21015" t="s">
        <v>6744</v>
      </c>
      <c r="H21015">
        <v>0</v>
      </c>
      <c r="I21015">
        <v>0</v>
      </c>
      <c r="J21015">
        <v>0</v>
      </c>
      <c r="K21015" t="s">
        <v>80972</v>
      </c>
    </row>
    <row r="21016" spans="1:11" x14ac:dyDescent="0.3">
      <c r="A21016" t="s">
        <v>80973</v>
      </c>
      <c r="C21016" t="s">
        <v>27</v>
      </c>
      <c r="D21016" t="e">
        <f>통넣기끌</f>
        <v>#NAME?</v>
      </c>
      <c r="E21016" t="s">
        <v>53101</v>
      </c>
      <c r="F21016" t="s">
        <v>16</v>
      </c>
      <c r="G21016" t="s">
        <v>637</v>
      </c>
      <c r="H21016">
        <v>0</v>
      </c>
      <c r="I21016">
        <v>0</v>
      </c>
      <c r="J21016">
        <v>0</v>
      </c>
      <c r="K21016" t="s">
        <v>80974</v>
      </c>
    </row>
    <row r="21017" spans="1:11" x14ac:dyDescent="0.3">
      <c r="A21017" t="s">
        <v>80975</v>
      </c>
      <c r="B21017" t="s">
        <v>80976</v>
      </c>
      <c r="C21017" t="s">
        <v>27</v>
      </c>
      <c r="D21017" t="s">
        <v>80977</v>
      </c>
      <c r="E21017" t="s">
        <v>53101</v>
      </c>
      <c r="F21017" t="s">
        <v>41</v>
      </c>
      <c r="G21017" t="s">
        <v>42</v>
      </c>
      <c r="H21017">
        <v>0</v>
      </c>
      <c r="I21017">
        <v>0</v>
      </c>
      <c r="J21017">
        <v>0</v>
      </c>
      <c r="K21017" t="s">
        <v>80978</v>
      </c>
    </row>
    <row r="21018" spans="1:11" x14ac:dyDescent="0.3">
      <c r="A21018" t="s">
        <v>80979</v>
      </c>
      <c r="B21018" t="s">
        <v>80980</v>
      </c>
      <c r="C21018" t="s">
        <v>27</v>
      </c>
      <c r="D21018" t="s">
        <v>80981</v>
      </c>
      <c r="E21018" t="s">
        <v>53101</v>
      </c>
      <c r="F21018" t="s">
        <v>41</v>
      </c>
      <c r="G21018" t="s">
        <v>42</v>
      </c>
      <c r="H21018">
        <v>0</v>
      </c>
      <c r="I21018">
        <v>0</v>
      </c>
      <c r="J21018">
        <v>0</v>
      </c>
      <c r="K21018" t="s">
        <v>80982</v>
      </c>
    </row>
    <row r="21019" spans="1:11" x14ac:dyDescent="0.3">
      <c r="A21019" t="s">
        <v>80983</v>
      </c>
      <c r="B21019" t="s">
        <v>80984</v>
      </c>
      <c r="C21019" t="s">
        <v>27</v>
      </c>
      <c r="D21019" t="s">
        <v>80985</v>
      </c>
      <c r="E21019" t="s">
        <v>53101</v>
      </c>
      <c r="F21019" t="s">
        <v>41</v>
      </c>
      <c r="G21019" t="s">
        <v>42</v>
      </c>
      <c r="H21019">
        <v>0</v>
      </c>
      <c r="I21019">
        <v>0</v>
      </c>
      <c r="J21019">
        <v>0</v>
      </c>
      <c r="K21019" t="s">
        <v>80986</v>
      </c>
    </row>
    <row r="21020" spans="1:11" x14ac:dyDescent="0.3">
      <c r="A21020" t="s">
        <v>80987</v>
      </c>
      <c r="C21020" t="s">
        <v>27</v>
      </c>
      <c r="D21020" t="s">
        <v>80988</v>
      </c>
      <c r="E21020" t="s">
        <v>53101</v>
      </c>
      <c r="F21020" t="s">
        <v>41</v>
      </c>
      <c r="G21020" t="s">
        <v>42</v>
      </c>
      <c r="H21020">
        <v>0</v>
      </c>
      <c r="I21020">
        <v>0</v>
      </c>
      <c r="J21020">
        <v>0</v>
      </c>
      <c r="K21020" t="s">
        <v>80989</v>
      </c>
    </row>
    <row r="21021" spans="1:11" x14ac:dyDescent="0.3">
      <c r="A21021" t="s">
        <v>80990</v>
      </c>
      <c r="C21021" t="s">
        <v>20</v>
      </c>
      <c r="D21021" t="s">
        <v>80991</v>
      </c>
      <c r="E21021" t="s">
        <v>71202</v>
      </c>
      <c r="F21021" t="s">
        <v>7044</v>
      </c>
      <c r="G21021" t="s">
        <v>42</v>
      </c>
      <c r="H21021">
        <v>0</v>
      </c>
      <c r="I21021">
        <v>0</v>
      </c>
      <c r="J21021">
        <v>0</v>
      </c>
      <c r="K21021" t="s">
        <v>80992</v>
      </c>
    </row>
    <row r="21022" spans="1:11" x14ac:dyDescent="0.3">
      <c r="A21022" t="s">
        <v>80993</v>
      </c>
      <c r="B21022" t="s">
        <v>80994</v>
      </c>
      <c r="C21022" t="s">
        <v>27</v>
      </c>
      <c r="D21022" t="s">
        <v>80995</v>
      </c>
      <c r="E21022" t="s">
        <v>53101</v>
      </c>
      <c r="F21022" t="s">
        <v>16</v>
      </c>
      <c r="G21022" t="s">
        <v>9591</v>
      </c>
      <c r="H21022">
        <v>0</v>
      </c>
      <c r="I21022">
        <v>0</v>
      </c>
      <c r="J21022">
        <v>0</v>
      </c>
      <c r="K21022" t="s">
        <v>80996</v>
      </c>
    </row>
    <row r="21023" spans="1:11" x14ac:dyDescent="0.3">
      <c r="A21023" t="s">
        <v>80997</v>
      </c>
      <c r="B21023" t="s">
        <v>80998</v>
      </c>
      <c r="C21023" t="s">
        <v>27</v>
      </c>
      <c r="D21023" t="s">
        <v>80999</v>
      </c>
      <c r="E21023" t="s">
        <v>29</v>
      </c>
      <c r="F21023" t="s">
        <v>41</v>
      </c>
      <c r="G21023" t="s">
        <v>42</v>
      </c>
      <c r="H21023">
        <v>0</v>
      </c>
      <c r="I21023">
        <v>0</v>
      </c>
      <c r="J21023">
        <v>0</v>
      </c>
      <c r="K21023" t="s">
        <v>81000</v>
      </c>
    </row>
    <row r="21024" spans="1:11" x14ac:dyDescent="0.3">
      <c r="A21024" t="s">
        <v>81001</v>
      </c>
      <c r="C21024" t="s">
        <v>20</v>
      </c>
      <c r="D21024" t="s">
        <v>81002</v>
      </c>
      <c r="E21024" t="s">
        <v>71202</v>
      </c>
      <c r="F21024" t="s">
        <v>15121</v>
      </c>
      <c r="G21024" t="s">
        <v>42</v>
      </c>
      <c r="H21024">
        <v>0</v>
      </c>
      <c r="I21024">
        <v>0</v>
      </c>
      <c r="J21024">
        <v>0</v>
      </c>
      <c r="K21024" t="s">
        <v>81003</v>
      </c>
    </row>
    <row r="21025" spans="1:11" x14ac:dyDescent="0.3">
      <c r="A21025" t="s">
        <v>81004</v>
      </c>
      <c r="B21025" t="s">
        <v>81005</v>
      </c>
      <c r="C21025" t="s">
        <v>27</v>
      </c>
      <c r="D21025" t="s">
        <v>81006</v>
      </c>
      <c r="E21025" t="s">
        <v>53101</v>
      </c>
      <c r="F21025" t="s">
        <v>41</v>
      </c>
      <c r="G21025" t="s">
        <v>42</v>
      </c>
      <c r="H21025">
        <v>0</v>
      </c>
      <c r="I21025">
        <v>0</v>
      </c>
      <c r="J21025">
        <v>0</v>
      </c>
      <c r="K21025" t="s">
        <v>81007</v>
      </c>
    </row>
    <row r="21026" spans="1:11" x14ac:dyDescent="0.3">
      <c r="A21026" t="s">
        <v>81008</v>
      </c>
      <c r="B21026" t="s">
        <v>81009</v>
      </c>
      <c r="C21026" t="s">
        <v>27</v>
      </c>
      <c r="D21026" t="s">
        <v>81010</v>
      </c>
      <c r="E21026" t="s">
        <v>53101</v>
      </c>
      <c r="F21026" t="s">
        <v>41</v>
      </c>
      <c r="G21026" t="s">
        <v>42</v>
      </c>
      <c r="H21026">
        <v>0</v>
      </c>
      <c r="I21026">
        <v>0</v>
      </c>
      <c r="J21026">
        <v>0</v>
      </c>
      <c r="K21026" t="s">
        <v>81011</v>
      </c>
    </row>
    <row r="21027" spans="1:11" x14ac:dyDescent="0.3">
      <c r="A21027" t="s">
        <v>81012</v>
      </c>
      <c r="B21027" t="s">
        <v>81013</v>
      </c>
      <c r="C21027" t="s">
        <v>13</v>
      </c>
      <c r="D21027" t="s">
        <v>81014</v>
      </c>
      <c r="E21027" t="s">
        <v>76370</v>
      </c>
      <c r="F21027" t="s">
        <v>16</v>
      </c>
      <c r="G21027" t="s">
        <v>13301</v>
      </c>
      <c r="H21027">
        <v>0</v>
      </c>
      <c r="I21027">
        <v>0</v>
      </c>
      <c r="J21027">
        <v>0</v>
      </c>
      <c r="K21027" t="s">
        <v>81015</v>
      </c>
    </row>
    <row r="21028" spans="1:11" x14ac:dyDescent="0.3">
      <c r="A21028" t="s">
        <v>81016</v>
      </c>
      <c r="B21028" t="s">
        <v>81017</v>
      </c>
      <c r="C21028" t="s">
        <v>13</v>
      </c>
      <c r="D21028" t="s">
        <v>81018</v>
      </c>
      <c r="E21028" t="s">
        <v>76370</v>
      </c>
      <c r="F21028" t="s">
        <v>331</v>
      </c>
      <c r="G21028" t="s">
        <v>42</v>
      </c>
      <c r="H21028">
        <v>0</v>
      </c>
      <c r="I21028">
        <v>0</v>
      </c>
      <c r="J21028">
        <v>0</v>
      </c>
      <c r="K21028" t="s">
        <v>81019</v>
      </c>
    </row>
    <row r="21029" spans="1:11" x14ac:dyDescent="0.3">
      <c r="A21029" t="s">
        <v>81020</v>
      </c>
      <c r="B21029" t="s">
        <v>81021</v>
      </c>
      <c r="C21029" t="s">
        <v>27</v>
      </c>
      <c r="D21029" t="s">
        <v>81022</v>
      </c>
      <c r="E21029" t="s">
        <v>53101</v>
      </c>
      <c r="F21029" t="s">
        <v>16</v>
      </c>
      <c r="G21029" t="s">
        <v>4861</v>
      </c>
      <c r="H21029">
        <v>0</v>
      </c>
      <c r="I21029">
        <v>0</v>
      </c>
      <c r="J21029">
        <v>0</v>
      </c>
      <c r="K21029" t="s">
        <v>81023</v>
      </c>
    </row>
    <row r="21030" spans="1:11" x14ac:dyDescent="0.3">
      <c r="A21030" t="s">
        <v>81024</v>
      </c>
      <c r="C21030" t="s">
        <v>147</v>
      </c>
      <c r="D21030" t="s">
        <v>81025</v>
      </c>
      <c r="E21030" t="s">
        <v>76393</v>
      </c>
      <c r="F21030" t="s">
        <v>17320</v>
      </c>
      <c r="G21030" t="s">
        <v>42</v>
      </c>
      <c r="H21030">
        <v>0</v>
      </c>
      <c r="I21030">
        <v>0</v>
      </c>
      <c r="J21030">
        <v>0</v>
      </c>
      <c r="K21030" t="s">
        <v>81026</v>
      </c>
    </row>
    <row r="21031" spans="1:11" x14ac:dyDescent="0.3">
      <c r="A21031" t="s">
        <v>81027</v>
      </c>
      <c r="C21031" t="s">
        <v>20</v>
      </c>
      <c r="D21031" t="s">
        <v>81028</v>
      </c>
      <c r="E21031" t="s">
        <v>71202</v>
      </c>
      <c r="F21031" t="s">
        <v>1590</v>
      </c>
      <c r="G21031" t="s">
        <v>42</v>
      </c>
      <c r="H21031">
        <v>0</v>
      </c>
      <c r="I21031">
        <v>0</v>
      </c>
      <c r="J21031">
        <v>0</v>
      </c>
      <c r="K21031" t="s">
        <v>81029</v>
      </c>
    </row>
    <row r="21032" spans="1:11" x14ac:dyDescent="0.3">
      <c r="A21032" t="s">
        <v>81030</v>
      </c>
      <c r="B21032" t="s">
        <v>81031</v>
      </c>
      <c r="C21032" t="s">
        <v>27</v>
      </c>
      <c r="D21032" t="s">
        <v>81032</v>
      </c>
      <c r="E21032" t="s">
        <v>29</v>
      </c>
      <c r="F21032" t="s">
        <v>41</v>
      </c>
      <c r="G21032" t="s">
        <v>42</v>
      </c>
      <c r="H21032">
        <v>0</v>
      </c>
      <c r="I21032">
        <v>0</v>
      </c>
      <c r="J21032">
        <v>0</v>
      </c>
      <c r="K21032" t="s">
        <v>81033</v>
      </c>
    </row>
    <row r="21033" spans="1:11" x14ac:dyDescent="0.3">
      <c r="A21033" t="s">
        <v>81034</v>
      </c>
      <c r="C21033" t="s">
        <v>147</v>
      </c>
      <c r="D21033" t="s">
        <v>81035</v>
      </c>
      <c r="E21033" t="s">
        <v>76393</v>
      </c>
      <c r="F21033" t="s">
        <v>1143</v>
      </c>
      <c r="G21033" t="s">
        <v>42</v>
      </c>
      <c r="H21033">
        <v>0</v>
      </c>
      <c r="I21033">
        <v>0</v>
      </c>
      <c r="J21033">
        <v>0</v>
      </c>
      <c r="K21033" t="s">
        <v>81036</v>
      </c>
    </row>
    <row r="21034" spans="1:11" x14ac:dyDescent="0.3">
      <c r="A21034" t="s">
        <v>81037</v>
      </c>
      <c r="B21034" t="s">
        <v>81038</v>
      </c>
      <c r="C21034" t="s">
        <v>20</v>
      </c>
      <c r="D21034" t="s">
        <v>81039</v>
      </c>
      <c r="E21034" t="s">
        <v>71202</v>
      </c>
      <c r="F21034" t="s">
        <v>16</v>
      </c>
      <c r="G21034" t="s">
        <v>54501</v>
      </c>
      <c r="H21034">
        <v>0</v>
      </c>
      <c r="I21034">
        <v>0</v>
      </c>
      <c r="J21034">
        <v>0</v>
      </c>
      <c r="K21034" t="s">
        <v>81040</v>
      </c>
    </row>
    <row r="21035" spans="1:11" x14ac:dyDescent="0.3">
      <c r="A21035" t="s">
        <v>81041</v>
      </c>
      <c r="B21035" t="s">
        <v>81042</v>
      </c>
      <c r="C21035" t="s">
        <v>27</v>
      </c>
      <c r="D21035" t="s">
        <v>81043</v>
      </c>
      <c r="E21035" t="s">
        <v>53101</v>
      </c>
      <c r="F21035" t="s">
        <v>41</v>
      </c>
      <c r="G21035" t="s">
        <v>42</v>
      </c>
      <c r="H21035">
        <v>0</v>
      </c>
      <c r="I21035">
        <v>0</v>
      </c>
      <c r="J21035">
        <v>0</v>
      </c>
      <c r="K21035" t="s">
        <v>81044</v>
      </c>
    </row>
    <row r="21036" spans="1:11" x14ac:dyDescent="0.3">
      <c r="A21036" t="s">
        <v>81045</v>
      </c>
      <c r="B21036" t="s">
        <v>81046</v>
      </c>
      <c r="C21036" t="s">
        <v>558</v>
      </c>
      <c r="D21036" t="s">
        <v>81047</v>
      </c>
      <c r="E21036" t="s">
        <v>19698</v>
      </c>
      <c r="F21036" t="s">
        <v>16</v>
      </c>
      <c r="G21036" t="s">
        <v>2350</v>
      </c>
      <c r="H21036">
        <v>0</v>
      </c>
      <c r="I21036">
        <v>0</v>
      </c>
      <c r="J21036">
        <v>0</v>
      </c>
      <c r="K21036" t="s">
        <v>81048</v>
      </c>
    </row>
    <row r="21037" spans="1:11" x14ac:dyDescent="0.3">
      <c r="A21037" t="s">
        <v>81049</v>
      </c>
      <c r="B21037" t="s">
        <v>3450</v>
      </c>
      <c r="C21037" t="s">
        <v>27</v>
      </c>
      <c r="D21037" t="s">
        <v>81050</v>
      </c>
      <c r="E21037" t="s">
        <v>53101</v>
      </c>
      <c r="F21037" t="s">
        <v>41</v>
      </c>
      <c r="G21037" t="s">
        <v>7708</v>
      </c>
      <c r="H21037">
        <v>0</v>
      </c>
      <c r="I21037">
        <v>0</v>
      </c>
      <c r="J21037">
        <v>0</v>
      </c>
      <c r="K21037" t="s">
        <v>81051</v>
      </c>
    </row>
    <row r="21038" spans="1:11" x14ac:dyDescent="0.3">
      <c r="A21038" t="s">
        <v>81052</v>
      </c>
      <c r="B21038" t="s">
        <v>81053</v>
      </c>
      <c r="C21038" t="s">
        <v>27</v>
      </c>
      <c r="D21038" t="s">
        <v>81054</v>
      </c>
      <c r="E21038" t="s">
        <v>53101</v>
      </c>
      <c r="F21038" t="s">
        <v>41</v>
      </c>
      <c r="G21038" t="s">
        <v>42</v>
      </c>
      <c r="H21038">
        <v>0</v>
      </c>
      <c r="I21038">
        <v>0</v>
      </c>
      <c r="J21038">
        <v>0</v>
      </c>
      <c r="K21038" t="s">
        <v>81055</v>
      </c>
    </row>
    <row r="21039" spans="1:11" x14ac:dyDescent="0.3">
      <c r="A21039" t="s">
        <v>81056</v>
      </c>
      <c r="C21039" t="s">
        <v>27</v>
      </c>
      <c r="D21039" t="s">
        <v>81057</v>
      </c>
      <c r="E21039" t="s">
        <v>53101</v>
      </c>
      <c r="F21039" t="s">
        <v>41</v>
      </c>
      <c r="G21039" t="s">
        <v>42</v>
      </c>
      <c r="H21039">
        <v>0</v>
      </c>
      <c r="I21039">
        <v>0</v>
      </c>
      <c r="J21039">
        <v>0</v>
      </c>
      <c r="K21039" t="s">
        <v>81058</v>
      </c>
    </row>
    <row r="21040" spans="1:11" x14ac:dyDescent="0.3">
      <c r="A21040" t="s">
        <v>81059</v>
      </c>
      <c r="B21040" t="s">
        <v>81060</v>
      </c>
      <c r="C21040" t="s">
        <v>27</v>
      </c>
      <c r="D21040" t="s">
        <v>81061</v>
      </c>
      <c r="E21040" t="s">
        <v>53101</v>
      </c>
      <c r="F21040" t="s">
        <v>41</v>
      </c>
      <c r="G21040" t="s">
        <v>42</v>
      </c>
      <c r="H21040">
        <v>0</v>
      </c>
      <c r="I21040">
        <v>0</v>
      </c>
      <c r="J21040">
        <v>0</v>
      </c>
      <c r="K21040" t="s">
        <v>81062</v>
      </c>
    </row>
    <row r="21041" spans="1:11" x14ac:dyDescent="0.3">
      <c r="A21041" t="s">
        <v>81063</v>
      </c>
      <c r="C21041" t="s">
        <v>27</v>
      </c>
      <c r="D21041" t="s">
        <v>81064</v>
      </c>
      <c r="E21041" t="s">
        <v>53101</v>
      </c>
      <c r="F21041" t="s">
        <v>41</v>
      </c>
      <c r="G21041" t="s">
        <v>42</v>
      </c>
      <c r="H21041">
        <v>0</v>
      </c>
      <c r="I21041">
        <v>0</v>
      </c>
      <c r="J21041">
        <v>0</v>
      </c>
      <c r="K21041" t="s">
        <v>81065</v>
      </c>
    </row>
    <row r="21042" spans="1:11" x14ac:dyDescent="0.3">
      <c r="A21042" t="s">
        <v>81066</v>
      </c>
      <c r="B21042" t="s">
        <v>81067</v>
      </c>
      <c r="C21042" t="s">
        <v>13</v>
      </c>
      <c r="D21042" t="s">
        <v>81068</v>
      </c>
      <c r="E21042" t="s">
        <v>15</v>
      </c>
      <c r="F21042" t="s">
        <v>16</v>
      </c>
      <c r="G21042" t="s">
        <v>1062</v>
      </c>
      <c r="H21042">
        <v>0</v>
      </c>
      <c r="I21042">
        <v>0</v>
      </c>
      <c r="J21042">
        <v>0</v>
      </c>
      <c r="K21042" t="s">
        <v>81069</v>
      </c>
    </row>
    <row r="21043" spans="1:11" x14ac:dyDescent="0.3">
      <c r="A21043" t="s">
        <v>81070</v>
      </c>
      <c r="C21043" t="s">
        <v>558</v>
      </c>
      <c r="D21043" t="s">
        <v>81071</v>
      </c>
      <c r="E21043" t="s">
        <v>1692</v>
      </c>
      <c r="F21043" t="s">
        <v>16</v>
      </c>
      <c r="G21043" t="s">
        <v>64736</v>
      </c>
      <c r="H21043">
        <v>0</v>
      </c>
      <c r="I21043">
        <v>0</v>
      </c>
      <c r="J21043">
        <v>0</v>
      </c>
      <c r="K21043" t="s">
        <v>81072</v>
      </c>
    </row>
    <row r="21044" spans="1:11" x14ac:dyDescent="0.3">
      <c r="A21044" t="s">
        <v>81073</v>
      </c>
      <c r="C21044" t="s">
        <v>558</v>
      </c>
      <c r="D21044" t="s">
        <v>81074</v>
      </c>
      <c r="E21044" t="s">
        <v>2102</v>
      </c>
      <c r="F21044" t="s">
        <v>41</v>
      </c>
      <c r="G21044" t="s">
        <v>42</v>
      </c>
      <c r="H21044">
        <v>0</v>
      </c>
      <c r="I21044">
        <v>0</v>
      </c>
      <c r="J21044">
        <v>0</v>
      </c>
      <c r="K21044" t="s">
        <v>81075</v>
      </c>
    </row>
    <row r="21045" spans="1:11" x14ac:dyDescent="0.3">
      <c r="A21045" t="s">
        <v>81076</v>
      </c>
      <c r="C21045" t="s">
        <v>27</v>
      </c>
      <c r="D21045" t="s">
        <v>81077</v>
      </c>
      <c r="E21045" t="s">
        <v>53101</v>
      </c>
      <c r="F21045" t="s">
        <v>41</v>
      </c>
      <c r="G21045" t="s">
        <v>42</v>
      </c>
      <c r="H21045">
        <v>0</v>
      </c>
      <c r="I21045">
        <v>0</v>
      </c>
      <c r="J21045">
        <v>0</v>
      </c>
      <c r="K21045" t="s">
        <v>81078</v>
      </c>
    </row>
    <row r="21046" spans="1:11" x14ac:dyDescent="0.3">
      <c r="A21046" t="s">
        <v>81079</v>
      </c>
      <c r="C21046" t="s">
        <v>27</v>
      </c>
      <c r="D21046" t="s">
        <v>81080</v>
      </c>
      <c r="E21046" t="s">
        <v>53101</v>
      </c>
      <c r="F21046" t="s">
        <v>41</v>
      </c>
      <c r="G21046" t="s">
        <v>42</v>
      </c>
      <c r="H21046">
        <v>0</v>
      </c>
      <c r="I21046">
        <v>0</v>
      </c>
      <c r="J21046">
        <v>0</v>
      </c>
      <c r="K21046" t="s">
        <v>81081</v>
      </c>
    </row>
    <row r="21047" spans="1:11" x14ac:dyDescent="0.3">
      <c r="A21047" t="s">
        <v>81082</v>
      </c>
      <c r="C21047" t="s">
        <v>27</v>
      </c>
      <c r="D21047" t="s">
        <v>81083</v>
      </c>
      <c r="E21047" t="s">
        <v>53101</v>
      </c>
      <c r="F21047" t="s">
        <v>41</v>
      </c>
      <c r="G21047" t="s">
        <v>42</v>
      </c>
      <c r="H21047">
        <v>0</v>
      </c>
      <c r="I21047">
        <v>0</v>
      </c>
      <c r="J21047">
        <v>0</v>
      </c>
      <c r="K21047" t="s">
        <v>81084</v>
      </c>
    </row>
    <row r="21048" spans="1:11" x14ac:dyDescent="0.3">
      <c r="A21048" t="s">
        <v>81085</v>
      </c>
      <c r="C21048" t="s">
        <v>27</v>
      </c>
      <c r="D21048" t="s">
        <v>81086</v>
      </c>
      <c r="E21048" t="s">
        <v>53101</v>
      </c>
      <c r="F21048" t="s">
        <v>41</v>
      </c>
      <c r="G21048" t="s">
        <v>42</v>
      </c>
      <c r="H21048">
        <v>0</v>
      </c>
      <c r="I21048">
        <v>0</v>
      </c>
      <c r="J21048">
        <v>0</v>
      </c>
      <c r="K21048" t="s">
        <v>81087</v>
      </c>
    </row>
    <row r="21049" spans="1:11" x14ac:dyDescent="0.3">
      <c r="A21049" t="s">
        <v>81088</v>
      </c>
      <c r="C21049" t="s">
        <v>27</v>
      </c>
      <c r="D21049" t="s">
        <v>81089</v>
      </c>
      <c r="E21049" t="s">
        <v>53101</v>
      </c>
      <c r="F21049" t="s">
        <v>41</v>
      </c>
      <c r="G21049" t="s">
        <v>42</v>
      </c>
      <c r="H21049">
        <v>0</v>
      </c>
      <c r="I21049">
        <v>0</v>
      </c>
      <c r="J21049">
        <v>0</v>
      </c>
      <c r="K21049" t="s">
        <v>81090</v>
      </c>
    </row>
    <row r="21050" spans="1:11" x14ac:dyDescent="0.3">
      <c r="A21050" t="s">
        <v>81091</v>
      </c>
      <c r="C21050" t="s">
        <v>27</v>
      </c>
      <c r="D21050" t="s">
        <v>81092</v>
      </c>
      <c r="E21050" t="s">
        <v>53101</v>
      </c>
      <c r="F21050" t="s">
        <v>41</v>
      </c>
      <c r="G21050" t="s">
        <v>42</v>
      </c>
      <c r="H21050">
        <v>0</v>
      </c>
      <c r="I21050">
        <v>0</v>
      </c>
      <c r="J21050">
        <v>0</v>
      </c>
      <c r="K21050" t="s">
        <v>81093</v>
      </c>
    </row>
    <row r="21051" spans="1:11" x14ac:dyDescent="0.3">
      <c r="A21051" t="s">
        <v>81094</v>
      </c>
      <c r="B21051" t="s">
        <v>81095</v>
      </c>
      <c r="C21051" t="s">
        <v>27</v>
      </c>
      <c r="D21051" t="s">
        <v>81096</v>
      </c>
      <c r="E21051" t="s">
        <v>53101</v>
      </c>
      <c r="F21051" t="s">
        <v>41</v>
      </c>
      <c r="G21051" t="s">
        <v>42</v>
      </c>
      <c r="H21051">
        <v>0</v>
      </c>
      <c r="I21051">
        <v>0</v>
      </c>
      <c r="J21051">
        <v>0</v>
      </c>
      <c r="K21051" t="s">
        <v>81097</v>
      </c>
    </row>
    <row r="21052" spans="1:11" x14ac:dyDescent="0.3">
      <c r="A21052" t="s">
        <v>81098</v>
      </c>
      <c r="C21052" t="s">
        <v>27</v>
      </c>
      <c r="D21052" t="s">
        <v>81099</v>
      </c>
      <c r="E21052" t="s">
        <v>53101</v>
      </c>
      <c r="F21052" t="s">
        <v>41</v>
      </c>
      <c r="G21052" t="s">
        <v>42</v>
      </c>
      <c r="H21052">
        <v>0</v>
      </c>
      <c r="I21052">
        <v>0</v>
      </c>
      <c r="J21052">
        <v>0</v>
      </c>
      <c r="K21052" t="s">
        <v>81100</v>
      </c>
    </row>
    <row r="21053" spans="1:11" x14ac:dyDescent="0.3">
      <c r="A21053" t="s">
        <v>81101</v>
      </c>
      <c r="B21053" t="s">
        <v>81102</v>
      </c>
      <c r="C21053" t="s">
        <v>27</v>
      </c>
      <c r="D21053" t="s">
        <v>81103</v>
      </c>
      <c r="E21053" t="s">
        <v>29</v>
      </c>
      <c r="F21053" t="s">
        <v>41</v>
      </c>
      <c r="G21053" t="s">
        <v>42</v>
      </c>
      <c r="H21053">
        <v>0</v>
      </c>
      <c r="I21053">
        <v>0</v>
      </c>
      <c r="J21053">
        <v>0</v>
      </c>
      <c r="K21053" t="s">
        <v>81104</v>
      </c>
    </row>
    <row r="21054" spans="1:11" x14ac:dyDescent="0.3">
      <c r="A21054" t="s">
        <v>81105</v>
      </c>
      <c r="C21054" t="s">
        <v>27</v>
      </c>
      <c r="D21054" t="s">
        <v>81106</v>
      </c>
      <c r="E21054" t="s">
        <v>53101</v>
      </c>
      <c r="F21054" t="s">
        <v>41</v>
      </c>
      <c r="G21054" t="s">
        <v>42</v>
      </c>
      <c r="H21054">
        <v>0</v>
      </c>
      <c r="I21054">
        <v>0</v>
      </c>
      <c r="J21054">
        <v>0</v>
      </c>
      <c r="K21054" t="s">
        <v>81107</v>
      </c>
    </row>
    <row r="21055" spans="1:11" x14ac:dyDescent="0.3">
      <c r="A21055" t="s">
        <v>81108</v>
      </c>
      <c r="B21055" t="s">
        <v>81109</v>
      </c>
      <c r="C21055" t="s">
        <v>20</v>
      </c>
      <c r="D21055" t="s">
        <v>81110</v>
      </c>
      <c r="E21055" t="s">
        <v>71202</v>
      </c>
      <c r="F21055" t="s">
        <v>402</v>
      </c>
      <c r="G21055" t="s">
        <v>5327</v>
      </c>
      <c r="H21055">
        <v>0</v>
      </c>
      <c r="I21055">
        <v>0</v>
      </c>
      <c r="J21055">
        <v>0</v>
      </c>
      <c r="K21055" t="s">
        <v>81111</v>
      </c>
    </row>
    <row r="21056" spans="1:11" x14ac:dyDescent="0.3">
      <c r="A21056" t="s">
        <v>81112</v>
      </c>
      <c r="C21056" t="s">
        <v>20</v>
      </c>
      <c r="D21056" t="s">
        <v>81113</v>
      </c>
      <c r="E21056" t="s">
        <v>71202</v>
      </c>
      <c r="F21056" t="s">
        <v>8320</v>
      </c>
      <c r="G21056" t="s">
        <v>42</v>
      </c>
      <c r="H21056">
        <v>0</v>
      </c>
      <c r="I21056">
        <v>0</v>
      </c>
      <c r="J21056">
        <v>0</v>
      </c>
      <c r="K21056" t="s">
        <v>81114</v>
      </c>
    </row>
    <row r="21057" spans="1:11" x14ac:dyDescent="0.3">
      <c r="A21057" t="s">
        <v>81115</v>
      </c>
      <c r="B21057" t="s">
        <v>81116</v>
      </c>
      <c r="C21057" t="s">
        <v>20</v>
      </c>
      <c r="D21057" t="s">
        <v>81117</v>
      </c>
      <c r="E21057" t="s">
        <v>71202</v>
      </c>
      <c r="F21057" t="s">
        <v>2883</v>
      </c>
      <c r="G21057" t="s">
        <v>42</v>
      </c>
      <c r="H21057">
        <v>0</v>
      </c>
      <c r="I21057">
        <v>0</v>
      </c>
      <c r="J21057">
        <v>0</v>
      </c>
      <c r="K21057" t="s">
        <v>81118</v>
      </c>
    </row>
    <row r="21058" spans="1:11" x14ac:dyDescent="0.3">
      <c r="A21058" t="s">
        <v>81119</v>
      </c>
      <c r="B21058" t="s">
        <v>81120</v>
      </c>
      <c r="C21058" t="s">
        <v>27</v>
      </c>
      <c r="D21058" t="s">
        <v>81121</v>
      </c>
      <c r="E21058" t="s">
        <v>53101</v>
      </c>
      <c r="F21058" t="s">
        <v>16</v>
      </c>
      <c r="G21058" t="s">
        <v>2046</v>
      </c>
      <c r="H21058">
        <v>0</v>
      </c>
      <c r="I21058">
        <v>0</v>
      </c>
      <c r="J21058">
        <v>0</v>
      </c>
      <c r="K21058" t="s">
        <v>81122</v>
      </c>
    </row>
    <row r="21059" spans="1:11" x14ac:dyDescent="0.3">
      <c r="A21059" t="s">
        <v>81123</v>
      </c>
      <c r="C21059" t="s">
        <v>27</v>
      </c>
      <c r="D21059" t="s">
        <v>81124</v>
      </c>
      <c r="E21059" t="s">
        <v>53101</v>
      </c>
      <c r="F21059" t="s">
        <v>16</v>
      </c>
      <c r="G21059" t="s">
        <v>316</v>
      </c>
      <c r="H21059">
        <v>0</v>
      </c>
      <c r="I21059">
        <v>0</v>
      </c>
      <c r="J21059">
        <v>0</v>
      </c>
      <c r="K21059" t="s">
        <v>81125</v>
      </c>
    </row>
    <row r="21060" spans="1:11" x14ac:dyDescent="0.3">
      <c r="A21060" t="s">
        <v>81126</v>
      </c>
      <c r="C21060" t="s">
        <v>147</v>
      </c>
      <c r="D21060" t="s">
        <v>81127</v>
      </c>
      <c r="E21060" t="s">
        <v>76393</v>
      </c>
      <c r="F21060" t="s">
        <v>16</v>
      </c>
      <c r="G21060" t="s">
        <v>9663</v>
      </c>
      <c r="H21060">
        <v>0</v>
      </c>
      <c r="I21060">
        <v>0</v>
      </c>
      <c r="J21060">
        <v>0</v>
      </c>
      <c r="K21060" t="s">
        <v>81128</v>
      </c>
    </row>
    <row r="21061" spans="1:11" x14ac:dyDescent="0.3">
      <c r="A21061" t="s">
        <v>81129</v>
      </c>
      <c r="B21061" t="s">
        <v>81130</v>
      </c>
      <c r="C21061" t="s">
        <v>147</v>
      </c>
      <c r="D21061" t="s">
        <v>81131</v>
      </c>
      <c r="E21061" t="s">
        <v>76393</v>
      </c>
      <c r="F21061" t="s">
        <v>16</v>
      </c>
      <c r="G21061" t="s">
        <v>16688</v>
      </c>
      <c r="H21061">
        <v>0</v>
      </c>
      <c r="I21061">
        <v>0</v>
      </c>
      <c r="J21061">
        <v>0</v>
      </c>
      <c r="K21061" t="s">
        <v>81132</v>
      </c>
    </row>
    <row r="21062" spans="1:11" x14ac:dyDescent="0.3">
      <c r="A21062" t="s">
        <v>81133</v>
      </c>
      <c r="C21062" t="s">
        <v>27</v>
      </c>
      <c r="D21062" t="s">
        <v>81134</v>
      </c>
      <c r="E21062" t="s">
        <v>29</v>
      </c>
      <c r="F21062" t="s">
        <v>41</v>
      </c>
      <c r="G21062" t="s">
        <v>42</v>
      </c>
      <c r="H21062">
        <v>0</v>
      </c>
      <c r="I21062">
        <v>0</v>
      </c>
      <c r="J21062">
        <v>0</v>
      </c>
      <c r="K21062" t="s">
        <v>81135</v>
      </c>
    </row>
    <row r="21063" spans="1:11" x14ac:dyDescent="0.3">
      <c r="A21063" t="s">
        <v>81136</v>
      </c>
      <c r="B21063" t="s">
        <v>35592</v>
      </c>
      <c r="C21063" t="s">
        <v>27</v>
      </c>
      <c r="D21063" t="s">
        <v>81137</v>
      </c>
      <c r="E21063" t="s">
        <v>53101</v>
      </c>
      <c r="F21063" t="s">
        <v>16</v>
      </c>
      <c r="G21063" t="s">
        <v>8956</v>
      </c>
      <c r="H21063">
        <v>0</v>
      </c>
      <c r="I21063">
        <v>0</v>
      </c>
      <c r="J21063">
        <v>0</v>
      </c>
      <c r="K21063" t="s">
        <v>81138</v>
      </c>
    </row>
    <row r="21064" spans="1:11" x14ac:dyDescent="0.3">
      <c r="A21064" t="s">
        <v>81139</v>
      </c>
      <c r="B21064" t="s">
        <v>81140</v>
      </c>
      <c r="C21064" t="s">
        <v>27</v>
      </c>
      <c r="D21064" t="s">
        <v>81141</v>
      </c>
      <c r="E21064" t="s">
        <v>53101</v>
      </c>
      <c r="F21064" t="s">
        <v>41</v>
      </c>
      <c r="G21064" t="s">
        <v>42</v>
      </c>
      <c r="H21064">
        <v>0</v>
      </c>
      <c r="I21064">
        <v>0</v>
      </c>
      <c r="J21064">
        <v>0</v>
      </c>
      <c r="K21064" t="s">
        <v>81142</v>
      </c>
    </row>
    <row r="21065" spans="1:11" x14ac:dyDescent="0.3">
      <c r="A21065" t="s">
        <v>81143</v>
      </c>
      <c r="B21065" t="s">
        <v>81144</v>
      </c>
      <c r="C21065" t="s">
        <v>27</v>
      </c>
      <c r="D21065" t="s">
        <v>81145</v>
      </c>
      <c r="E21065" t="s">
        <v>53101</v>
      </c>
      <c r="F21065" t="s">
        <v>41</v>
      </c>
      <c r="G21065" t="s">
        <v>42</v>
      </c>
      <c r="H21065">
        <v>0</v>
      </c>
      <c r="I21065">
        <v>0</v>
      </c>
      <c r="J21065">
        <v>0</v>
      </c>
      <c r="K21065" t="s">
        <v>81146</v>
      </c>
    </row>
    <row r="21066" spans="1:11" x14ac:dyDescent="0.3">
      <c r="A21066" t="s">
        <v>81147</v>
      </c>
      <c r="B21066" t="s">
        <v>81148</v>
      </c>
      <c r="C21066" t="s">
        <v>466</v>
      </c>
      <c r="D21066" t="s">
        <v>81149</v>
      </c>
      <c r="E21066" t="s">
        <v>79083</v>
      </c>
      <c r="F21066" t="s">
        <v>16</v>
      </c>
      <c r="G21066" t="s">
        <v>2093</v>
      </c>
      <c r="H21066">
        <v>0</v>
      </c>
      <c r="I21066">
        <v>0</v>
      </c>
      <c r="J21066">
        <v>0</v>
      </c>
      <c r="K21066" t="s">
        <v>81150</v>
      </c>
    </row>
    <row r="21067" spans="1:11" x14ac:dyDescent="0.3">
      <c r="A21067" t="s">
        <v>81151</v>
      </c>
      <c r="C21067" t="s">
        <v>13</v>
      </c>
      <c r="D21067" t="s">
        <v>81152</v>
      </c>
      <c r="E21067" t="s">
        <v>76370</v>
      </c>
      <c r="F21067" t="s">
        <v>16</v>
      </c>
      <c r="G21067" t="s">
        <v>2093</v>
      </c>
      <c r="H21067">
        <v>0</v>
      </c>
      <c r="I21067">
        <v>0</v>
      </c>
      <c r="J21067">
        <v>0</v>
      </c>
      <c r="K21067" t="s">
        <v>81153</v>
      </c>
    </row>
    <row r="21068" spans="1:11" x14ac:dyDescent="0.3">
      <c r="A21068" t="s">
        <v>81154</v>
      </c>
      <c r="B21068" t="s">
        <v>81155</v>
      </c>
      <c r="C21068" t="s">
        <v>13</v>
      </c>
      <c r="D21068" t="s">
        <v>81156</v>
      </c>
      <c r="E21068" t="s">
        <v>76370</v>
      </c>
      <c r="F21068" t="s">
        <v>16</v>
      </c>
      <c r="G21068" t="s">
        <v>22298</v>
      </c>
      <c r="H21068">
        <v>0</v>
      </c>
      <c r="I21068">
        <v>0</v>
      </c>
      <c r="J21068">
        <v>0</v>
      </c>
      <c r="K21068" t="s">
        <v>81157</v>
      </c>
    </row>
    <row r="21069" spans="1:11" x14ac:dyDescent="0.3">
      <c r="A21069" t="s">
        <v>81158</v>
      </c>
      <c r="B21069" t="s">
        <v>81159</v>
      </c>
      <c r="C21069" t="s">
        <v>13</v>
      </c>
      <c r="D21069" t="s">
        <v>81160</v>
      </c>
      <c r="E21069" t="s">
        <v>76370</v>
      </c>
      <c r="F21069" t="s">
        <v>16</v>
      </c>
      <c r="G21069" t="s">
        <v>10738</v>
      </c>
      <c r="H21069">
        <v>0</v>
      </c>
      <c r="I21069">
        <v>0</v>
      </c>
      <c r="J21069">
        <v>0</v>
      </c>
      <c r="K21069" t="s">
        <v>81161</v>
      </c>
    </row>
    <row r="21070" spans="1:11" x14ac:dyDescent="0.3">
      <c r="A21070" t="s">
        <v>81162</v>
      </c>
      <c r="B21070" t="s">
        <v>81163</v>
      </c>
      <c r="C21070" t="s">
        <v>13</v>
      </c>
      <c r="D21070" t="s">
        <v>81164</v>
      </c>
      <c r="E21070" t="s">
        <v>76370</v>
      </c>
      <c r="F21070" t="s">
        <v>18221</v>
      </c>
      <c r="G21070" t="s">
        <v>42</v>
      </c>
      <c r="H21070">
        <v>0</v>
      </c>
      <c r="I21070">
        <v>0</v>
      </c>
      <c r="J21070">
        <v>0</v>
      </c>
      <c r="K21070" t="s">
        <v>81165</v>
      </c>
    </row>
    <row r="21071" spans="1:11" x14ac:dyDescent="0.3">
      <c r="A21071" t="s">
        <v>81166</v>
      </c>
      <c r="B21071" t="s">
        <v>81167</v>
      </c>
      <c r="C21071" t="s">
        <v>27</v>
      </c>
      <c r="D21071" t="s">
        <v>81168</v>
      </c>
      <c r="E21071" t="s">
        <v>29</v>
      </c>
      <c r="F21071" t="s">
        <v>16</v>
      </c>
      <c r="G21071" t="s">
        <v>4749</v>
      </c>
      <c r="H21071">
        <v>0</v>
      </c>
      <c r="I21071">
        <v>0</v>
      </c>
      <c r="J21071">
        <v>0</v>
      </c>
      <c r="K21071" t="s">
        <v>81169</v>
      </c>
    </row>
    <row r="21072" spans="1:11" x14ac:dyDescent="0.3">
      <c r="A21072" t="s">
        <v>81170</v>
      </c>
      <c r="B21072" t="s">
        <v>81171</v>
      </c>
      <c r="C21072" t="s">
        <v>20</v>
      </c>
      <c r="D21072" t="s">
        <v>81172</v>
      </c>
      <c r="E21072" t="s">
        <v>71202</v>
      </c>
      <c r="F21072" t="s">
        <v>1232</v>
      </c>
      <c r="G21072" t="s">
        <v>42</v>
      </c>
      <c r="H21072">
        <v>0</v>
      </c>
      <c r="I21072">
        <v>0</v>
      </c>
      <c r="J21072">
        <v>0</v>
      </c>
      <c r="K21072" t="s">
        <v>81173</v>
      </c>
    </row>
    <row r="21073" spans="1:11" x14ac:dyDescent="0.3">
      <c r="A21073" t="s">
        <v>81174</v>
      </c>
      <c r="B21073" t="s">
        <v>81175</v>
      </c>
      <c r="C21073" t="s">
        <v>13</v>
      </c>
      <c r="D21073" t="s">
        <v>81176</v>
      </c>
      <c r="E21073" t="s">
        <v>76370</v>
      </c>
      <c r="F21073" t="s">
        <v>16</v>
      </c>
      <c r="G21073" t="s">
        <v>9279</v>
      </c>
      <c r="H21073">
        <v>0</v>
      </c>
      <c r="I21073">
        <v>0</v>
      </c>
      <c r="J21073">
        <v>0</v>
      </c>
      <c r="K21073" t="s">
        <v>81177</v>
      </c>
    </row>
    <row r="21074" spans="1:11" x14ac:dyDescent="0.3">
      <c r="A21074" t="s">
        <v>81178</v>
      </c>
      <c r="B21074" t="s">
        <v>81179</v>
      </c>
      <c r="C21074" t="s">
        <v>13</v>
      </c>
      <c r="D21074" t="s">
        <v>81180</v>
      </c>
      <c r="E21074" t="s">
        <v>76370</v>
      </c>
      <c r="F21074" t="s">
        <v>16</v>
      </c>
      <c r="G21074" t="s">
        <v>4574</v>
      </c>
      <c r="H21074">
        <v>0</v>
      </c>
      <c r="I21074">
        <v>0</v>
      </c>
      <c r="J21074">
        <v>0</v>
      </c>
      <c r="K21074" t="s">
        <v>81181</v>
      </c>
    </row>
    <row r="21075" spans="1:11" x14ac:dyDescent="0.3">
      <c r="A21075" t="s">
        <v>81182</v>
      </c>
      <c r="C21075" t="s">
        <v>13</v>
      </c>
      <c r="D21075" t="s">
        <v>81183</v>
      </c>
      <c r="E21075" t="s">
        <v>76370</v>
      </c>
      <c r="F21075" t="s">
        <v>840</v>
      </c>
      <c r="G21075" t="s">
        <v>42</v>
      </c>
      <c r="H21075">
        <v>0</v>
      </c>
      <c r="I21075">
        <v>0</v>
      </c>
      <c r="J21075">
        <v>0</v>
      </c>
      <c r="K21075" t="s">
        <v>81184</v>
      </c>
    </row>
    <row r="21076" spans="1:11" x14ac:dyDescent="0.3">
      <c r="A21076" t="s">
        <v>81185</v>
      </c>
      <c r="B21076" t="s">
        <v>81186</v>
      </c>
      <c r="C21076" t="s">
        <v>13</v>
      </c>
      <c r="D21076" t="s">
        <v>81187</v>
      </c>
      <c r="E21076" t="s">
        <v>76370</v>
      </c>
      <c r="F21076" t="s">
        <v>16</v>
      </c>
      <c r="G21076" t="s">
        <v>1434</v>
      </c>
      <c r="H21076">
        <v>0</v>
      </c>
      <c r="I21076">
        <v>0</v>
      </c>
      <c r="J21076">
        <v>0</v>
      </c>
      <c r="K21076" t="s">
        <v>81188</v>
      </c>
    </row>
    <row r="21077" spans="1:11" x14ac:dyDescent="0.3">
      <c r="A21077" t="s">
        <v>81189</v>
      </c>
      <c r="B21077" t="s">
        <v>81190</v>
      </c>
      <c r="C21077" t="s">
        <v>20</v>
      </c>
      <c r="D21077" t="s">
        <v>81191</v>
      </c>
      <c r="E21077" t="s">
        <v>71202</v>
      </c>
      <c r="F21077" t="s">
        <v>3412</v>
      </c>
      <c r="G21077" t="s">
        <v>42</v>
      </c>
      <c r="H21077">
        <v>0</v>
      </c>
      <c r="I21077">
        <v>0</v>
      </c>
      <c r="J21077">
        <v>0</v>
      </c>
      <c r="K21077" t="s">
        <v>81192</v>
      </c>
    </row>
    <row r="21078" spans="1:11" x14ac:dyDescent="0.3">
      <c r="A21078" t="s">
        <v>81193</v>
      </c>
      <c r="B21078" t="s">
        <v>81194</v>
      </c>
      <c r="C21078" t="s">
        <v>13</v>
      </c>
      <c r="D21078" t="s">
        <v>81195</v>
      </c>
      <c r="E21078" t="s">
        <v>76370</v>
      </c>
      <c r="F21078" t="s">
        <v>2437</v>
      </c>
      <c r="G21078" t="s">
        <v>42</v>
      </c>
      <c r="H21078">
        <v>0</v>
      </c>
      <c r="I21078">
        <v>0</v>
      </c>
      <c r="J21078">
        <v>0</v>
      </c>
      <c r="K21078" t="s">
        <v>81196</v>
      </c>
    </row>
    <row r="21079" spans="1:11" x14ac:dyDescent="0.3">
      <c r="A21079" t="s">
        <v>81197</v>
      </c>
      <c r="B21079" t="s">
        <v>81198</v>
      </c>
      <c r="C21079" t="s">
        <v>20</v>
      </c>
      <c r="D21079" t="s">
        <v>81199</v>
      </c>
      <c r="E21079" t="s">
        <v>71202</v>
      </c>
      <c r="F21079" t="s">
        <v>16</v>
      </c>
      <c r="G21079" t="s">
        <v>5014</v>
      </c>
      <c r="H21079">
        <v>0</v>
      </c>
      <c r="I21079">
        <v>0</v>
      </c>
      <c r="J21079">
        <v>0</v>
      </c>
      <c r="K21079" t="s">
        <v>81200</v>
      </c>
    </row>
    <row r="21080" spans="1:11" x14ac:dyDescent="0.3">
      <c r="A21080" t="s">
        <v>81201</v>
      </c>
      <c r="C21080" t="s">
        <v>13</v>
      </c>
      <c r="D21080" t="s">
        <v>81202</v>
      </c>
      <c r="E21080" t="s">
        <v>76370</v>
      </c>
      <c r="F21080" t="s">
        <v>8797</v>
      </c>
      <c r="G21080" t="s">
        <v>42</v>
      </c>
      <c r="H21080">
        <v>0</v>
      </c>
      <c r="I21080">
        <v>0</v>
      </c>
      <c r="J21080">
        <v>0</v>
      </c>
      <c r="K21080" t="s">
        <v>81203</v>
      </c>
    </row>
    <row r="21081" spans="1:11" x14ac:dyDescent="0.3">
      <c r="A21081" t="s">
        <v>81204</v>
      </c>
      <c r="B21081" t="s">
        <v>81205</v>
      </c>
      <c r="C21081" t="s">
        <v>27</v>
      </c>
      <c r="D21081" t="s">
        <v>81206</v>
      </c>
      <c r="E21081" t="s">
        <v>29</v>
      </c>
      <c r="F21081" t="s">
        <v>41</v>
      </c>
      <c r="G21081" t="s">
        <v>42</v>
      </c>
      <c r="H21081">
        <v>0</v>
      </c>
      <c r="I21081">
        <v>0</v>
      </c>
      <c r="J21081">
        <v>0</v>
      </c>
      <c r="K21081" t="s">
        <v>81207</v>
      </c>
    </row>
    <row r="21082" spans="1:11" x14ac:dyDescent="0.3">
      <c r="A21082" t="s">
        <v>81208</v>
      </c>
      <c r="C21082" t="s">
        <v>27</v>
      </c>
      <c r="D21082" t="s">
        <v>81209</v>
      </c>
      <c r="E21082" t="s">
        <v>53101</v>
      </c>
      <c r="F21082" t="s">
        <v>41</v>
      </c>
      <c r="G21082" t="s">
        <v>42</v>
      </c>
      <c r="H21082">
        <v>0</v>
      </c>
      <c r="I21082">
        <v>0</v>
      </c>
      <c r="J21082">
        <v>0</v>
      </c>
      <c r="K21082" t="s">
        <v>81210</v>
      </c>
    </row>
    <row r="21083" spans="1:11" x14ac:dyDescent="0.3">
      <c r="A21083" t="s">
        <v>81211</v>
      </c>
      <c r="B21083" t="s">
        <v>81212</v>
      </c>
      <c r="C21083" t="s">
        <v>20</v>
      </c>
      <c r="D21083" t="s">
        <v>81213</v>
      </c>
      <c r="E21083" t="s">
        <v>71202</v>
      </c>
      <c r="F21083" t="s">
        <v>1405</v>
      </c>
      <c r="G21083" t="s">
        <v>42</v>
      </c>
      <c r="H21083">
        <v>0</v>
      </c>
      <c r="I21083">
        <v>0</v>
      </c>
      <c r="J21083">
        <v>0</v>
      </c>
      <c r="K21083" t="s">
        <v>81214</v>
      </c>
    </row>
    <row r="21084" spans="1:11" x14ac:dyDescent="0.3">
      <c r="A21084" t="s">
        <v>81215</v>
      </c>
      <c r="C21084" t="s">
        <v>20</v>
      </c>
      <c r="D21084" t="s">
        <v>81216</v>
      </c>
      <c r="E21084" t="s">
        <v>71202</v>
      </c>
      <c r="F21084" t="s">
        <v>12347</v>
      </c>
      <c r="G21084" t="s">
        <v>42</v>
      </c>
      <c r="H21084">
        <v>0</v>
      </c>
      <c r="I21084">
        <v>0</v>
      </c>
      <c r="J21084">
        <v>0</v>
      </c>
      <c r="K21084" t="s">
        <v>81217</v>
      </c>
    </row>
    <row r="21085" spans="1:11" x14ac:dyDescent="0.3">
      <c r="A21085" t="s">
        <v>81218</v>
      </c>
      <c r="C21085" t="s">
        <v>466</v>
      </c>
      <c r="D21085" t="s">
        <v>81219</v>
      </c>
      <c r="E21085" t="s">
        <v>79083</v>
      </c>
      <c r="F21085" t="s">
        <v>22372</v>
      </c>
      <c r="G21085" t="s">
        <v>42</v>
      </c>
      <c r="H21085">
        <v>0</v>
      </c>
      <c r="I21085">
        <v>0</v>
      </c>
      <c r="J21085">
        <v>0</v>
      </c>
      <c r="K21085" t="s">
        <v>81220</v>
      </c>
    </row>
    <row r="21086" spans="1:11" x14ac:dyDescent="0.3">
      <c r="A21086" t="s">
        <v>81221</v>
      </c>
      <c r="B21086" t="s">
        <v>81222</v>
      </c>
      <c r="C21086" t="s">
        <v>20</v>
      </c>
      <c r="D21086" t="s">
        <v>81223</v>
      </c>
      <c r="E21086" t="s">
        <v>71202</v>
      </c>
      <c r="F21086" t="s">
        <v>16</v>
      </c>
      <c r="G21086" t="s">
        <v>81224</v>
      </c>
      <c r="H21086">
        <v>0</v>
      </c>
      <c r="I21086">
        <v>0</v>
      </c>
      <c r="J21086">
        <v>0</v>
      </c>
      <c r="K21086" t="s">
        <v>81225</v>
      </c>
    </row>
    <row r="21087" spans="1:11" x14ac:dyDescent="0.3">
      <c r="A21087" t="s">
        <v>81226</v>
      </c>
      <c r="B21087" t="s">
        <v>81227</v>
      </c>
      <c r="C21087" t="s">
        <v>147</v>
      </c>
      <c r="D21087" t="s">
        <v>81228</v>
      </c>
      <c r="E21087" t="s">
        <v>76393</v>
      </c>
      <c r="F21087" t="s">
        <v>1013</v>
      </c>
      <c r="G21087" t="s">
        <v>777</v>
      </c>
      <c r="H21087">
        <v>0</v>
      </c>
      <c r="I21087">
        <v>0</v>
      </c>
      <c r="J21087">
        <v>0</v>
      </c>
      <c r="K21087" t="s">
        <v>81229</v>
      </c>
    </row>
    <row r="21088" spans="1:11" x14ac:dyDescent="0.3">
      <c r="A21088" t="s">
        <v>81230</v>
      </c>
      <c r="B21088" t="s">
        <v>81231</v>
      </c>
      <c r="C21088" t="s">
        <v>27</v>
      </c>
      <c r="D21088" t="s">
        <v>81232</v>
      </c>
      <c r="E21088" t="s">
        <v>53101</v>
      </c>
      <c r="F21088" t="s">
        <v>16</v>
      </c>
      <c r="G21088" t="s">
        <v>603</v>
      </c>
      <c r="H21088">
        <v>0</v>
      </c>
      <c r="I21088">
        <v>0</v>
      </c>
      <c r="J21088">
        <v>0</v>
      </c>
      <c r="K21088" t="s">
        <v>81233</v>
      </c>
    </row>
    <row r="21089" spans="1:11" x14ac:dyDescent="0.3">
      <c r="A21089" t="s">
        <v>81234</v>
      </c>
      <c r="B21089" t="s">
        <v>81235</v>
      </c>
      <c r="C21089" t="s">
        <v>147</v>
      </c>
      <c r="D21089" t="s">
        <v>81236</v>
      </c>
      <c r="E21089" t="s">
        <v>76393</v>
      </c>
      <c r="F21089" t="s">
        <v>379</v>
      </c>
      <c r="G21089" t="s">
        <v>42</v>
      </c>
      <c r="H21089">
        <v>0</v>
      </c>
      <c r="I21089">
        <v>0</v>
      </c>
      <c r="J21089">
        <v>0</v>
      </c>
      <c r="K21089" t="s">
        <v>81237</v>
      </c>
    </row>
    <row r="21090" spans="1:11" x14ac:dyDescent="0.3">
      <c r="A21090" t="s">
        <v>81238</v>
      </c>
      <c r="B21090" t="s">
        <v>81239</v>
      </c>
      <c r="C21090" t="s">
        <v>20</v>
      </c>
      <c r="D21090" t="s">
        <v>81240</v>
      </c>
      <c r="E21090" t="s">
        <v>62177</v>
      </c>
      <c r="F21090" t="s">
        <v>7529</v>
      </c>
      <c r="G21090" t="s">
        <v>209</v>
      </c>
      <c r="H21090">
        <v>0</v>
      </c>
      <c r="I21090">
        <v>0</v>
      </c>
      <c r="J21090">
        <v>0</v>
      </c>
      <c r="K21090" t="s">
        <v>81241</v>
      </c>
    </row>
    <row r="21091" spans="1:11" x14ac:dyDescent="0.3">
      <c r="A21091" t="s">
        <v>81242</v>
      </c>
      <c r="B21091" t="s">
        <v>81243</v>
      </c>
      <c r="C21091" t="s">
        <v>27</v>
      </c>
      <c r="D21091" t="s">
        <v>81244</v>
      </c>
      <c r="E21091" t="s">
        <v>53101</v>
      </c>
      <c r="F21091" t="s">
        <v>16</v>
      </c>
      <c r="G21091" t="s">
        <v>303</v>
      </c>
      <c r="H21091">
        <v>0</v>
      </c>
      <c r="I21091">
        <v>0</v>
      </c>
      <c r="J21091">
        <v>0</v>
      </c>
      <c r="K21091" t="s">
        <v>81245</v>
      </c>
    </row>
    <row r="21092" spans="1:11" x14ac:dyDescent="0.3">
      <c r="A21092" t="s">
        <v>81246</v>
      </c>
      <c r="B21092" t="s">
        <v>81247</v>
      </c>
      <c r="C21092" t="s">
        <v>27</v>
      </c>
      <c r="D21092" t="s">
        <v>81248</v>
      </c>
      <c r="E21092" t="s">
        <v>53101</v>
      </c>
      <c r="F21092" t="s">
        <v>41</v>
      </c>
      <c r="G21092" t="s">
        <v>42</v>
      </c>
      <c r="H21092">
        <v>0</v>
      </c>
      <c r="I21092">
        <v>0</v>
      </c>
      <c r="J21092">
        <v>0</v>
      </c>
      <c r="K21092" t="s">
        <v>81249</v>
      </c>
    </row>
    <row r="21093" spans="1:11" x14ac:dyDescent="0.3">
      <c r="A21093" t="s">
        <v>81250</v>
      </c>
      <c r="B21093" t="s">
        <v>81251</v>
      </c>
      <c r="C21093" t="s">
        <v>147</v>
      </c>
      <c r="D21093" t="s">
        <v>81252</v>
      </c>
      <c r="E21093" t="s">
        <v>76393</v>
      </c>
      <c r="F21093" t="s">
        <v>6803</v>
      </c>
      <c r="G21093" t="s">
        <v>42</v>
      </c>
      <c r="H21093">
        <v>0</v>
      </c>
      <c r="I21093">
        <v>0</v>
      </c>
      <c r="J21093">
        <v>0</v>
      </c>
      <c r="K21093" t="s">
        <v>81253</v>
      </c>
    </row>
    <row r="21094" spans="1:11" x14ac:dyDescent="0.3">
      <c r="A21094" t="s">
        <v>81254</v>
      </c>
      <c r="B21094" t="s">
        <v>81255</v>
      </c>
      <c r="C21094" t="s">
        <v>147</v>
      </c>
      <c r="D21094" t="s">
        <v>81256</v>
      </c>
      <c r="E21094" t="s">
        <v>76393</v>
      </c>
      <c r="F21094" t="s">
        <v>6505</v>
      </c>
      <c r="G21094" t="s">
        <v>42</v>
      </c>
      <c r="H21094">
        <v>0</v>
      </c>
      <c r="I21094">
        <v>0</v>
      </c>
      <c r="J21094">
        <v>0</v>
      </c>
      <c r="K21094" t="s">
        <v>81257</v>
      </c>
    </row>
    <row r="21095" spans="1:11" x14ac:dyDescent="0.3">
      <c r="A21095" t="s">
        <v>81258</v>
      </c>
      <c r="B21095" t="s">
        <v>81259</v>
      </c>
      <c r="C21095" t="s">
        <v>27</v>
      </c>
      <c r="D21095" t="s">
        <v>81260</v>
      </c>
      <c r="E21095" t="s">
        <v>53101</v>
      </c>
      <c r="F21095" t="s">
        <v>41</v>
      </c>
      <c r="G21095" t="s">
        <v>42</v>
      </c>
      <c r="H21095">
        <v>0</v>
      </c>
      <c r="I21095">
        <v>0</v>
      </c>
      <c r="J21095">
        <v>0</v>
      </c>
      <c r="K21095" t="s">
        <v>81261</v>
      </c>
    </row>
    <row r="21096" spans="1:11" x14ac:dyDescent="0.3">
      <c r="A21096" t="s">
        <v>81262</v>
      </c>
      <c r="C21096" t="s">
        <v>20</v>
      </c>
      <c r="D21096" t="s">
        <v>81263</v>
      </c>
      <c r="E21096" t="s">
        <v>71202</v>
      </c>
      <c r="F21096" t="s">
        <v>6825</v>
      </c>
      <c r="G21096" t="s">
        <v>42</v>
      </c>
      <c r="H21096">
        <v>0</v>
      </c>
      <c r="I21096">
        <v>0</v>
      </c>
      <c r="J21096">
        <v>0</v>
      </c>
      <c r="K21096" t="s">
        <v>81264</v>
      </c>
    </row>
    <row r="21097" spans="1:11" x14ac:dyDescent="0.3">
      <c r="A21097" t="s">
        <v>81265</v>
      </c>
      <c r="B21097" t="s">
        <v>81266</v>
      </c>
      <c r="C21097" t="s">
        <v>20</v>
      </c>
      <c r="D21097" t="s">
        <v>81267</v>
      </c>
      <c r="E21097" t="s">
        <v>71202</v>
      </c>
      <c r="F21097" t="s">
        <v>1242</v>
      </c>
      <c r="G21097" t="s">
        <v>42</v>
      </c>
      <c r="H21097">
        <v>0</v>
      </c>
      <c r="I21097">
        <v>0</v>
      </c>
      <c r="J21097">
        <v>0</v>
      </c>
      <c r="K21097" t="s">
        <v>81268</v>
      </c>
    </row>
    <row r="21098" spans="1:11" x14ac:dyDescent="0.3">
      <c r="A21098" t="s">
        <v>81269</v>
      </c>
      <c r="B21098" t="s">
        <v>81270</v>
      </c>
      <c r="C21098" t="s">
        <v>20</v>
      </c>
      <c r="D21098" t="s">
        <v>81271</v>
      </c>
      <c r="E21098" t="s">
        <v>71202</v>
      </c>
      <c r="F21098" t="s">
        <v>22529</v>
      </c>
      <c r="G21098" t="s">
        <v>42</v>
      </c>
      <c r="H21098">
        <v>0</v>
      </c>
      <c r="I21098">
        <v>0</v>
      </c>
      <c r="J21098">
        <v>0</v>
      </c>
      <c r="K21098" t="s">
        <v>81272</v>
      </c>
    </row>
    <row r="21099" spans="1:11" x14ac:dyDescent="0.3">
      <c r="A21099" t="s">
        <v>81273</v>
      </c>
      <c r="B21099" t="s">
        <v>81274</v>
      </c>
      <c r="C21099" t="s">
        <v>147</v>
      </c>
      <c r="D21099" t="s">
        <v>81275</v>
      </c>
      <c r="E21099" t="s">
        <v>76393</v>
      </c>
      <c r="F21099" t="s">
        <v>9246</v>
      </c>
      <c r="G21099" t="s">
        <v>42</v>
      </c>
      <c r="H21099">
        <v>0</v>
      </c>
      <c r="I21099">
        <v>0</v>
      </c>
      <c r="J21099">
        <v>0</v>
      </c>
      <c r="K21099" t="s">
        <v>81276</v>
      </c>
    </row>
    <row r="21100" spans="1:11" x14ac:dyDescent="0.3">
      <c r="A21100" t="s">
        <v>81277</v>
      </c>
      <c r="B21100" t="s">
        <v>81278</v>
      </c>
      <c r="C21100" t="s">
        <v>27</v>
      </c>
      <c r="D21100" t="s">
        <v>81279</v>
      </c>
      <c r="E21100" t="s">
        <v>29</v>
      </c>
      <c r="F21100" t="s">
        <v>41</v>
      </c>
      <c r="G21100" t="s">
        <v>42</v>
      </c>
      <c r="H21100">
        <v>0</v>
      </c>
      <c r="I21100">
        <v>0</v>
      </c>
      <c r="J21100">
        <v>0</v>
      </c>
      <c r="K21100" t="s">
        <v>81280</v>
      </c>
    </row>
    <row r="21101" spans="1:11" x14ac:dyDescent="0.3">
      <c r="A21101" t="s">
        <v>81281</v>
      </c>
      <c r="B21101" t="s">
        <v>81282</v>
      </c>
      <c r="C21101" t="s">
        <v>20</v>
      </c>
      <c r="D21101" t="s">
        <v>81283</v>
      </c>
      <c r="E21101" t="s">
        <v>71202</v>
      </c>
      <c r="F21101" t="s">
        <v>17074</v>
      </c>
      <c r="G21101" t="s">
        <v>1756</v>
      </c>
      <c r="H21101">
        <v>0</v>
      </c>
      <c r="I21101">
        <v>0</v>
      </c>
      <c r="J21101">
        <v>0</v>
      </c>
      <c r="K21101" t="s">
        <v>81284</v>
      </c>
    </row>
    <row r="21102" spans="1:11" x14ac:dyDescent="0.3">
      <c r="A21102" t="s">
        <v>81285</v>
      </c>
      <c r="B21102" t="s">
        <v>81286</v>
      </c>
      <c r="C21102" t="s">
        <v>20</v>
      </c>
      <c r="D21102" t="s">
        <v>81287</v>
      </c>
      <c r="E21102" t="s">
        <v>71202</v>
      </c>
      <c r="F21102" t="s">
        <v>19839</v>
      </c>
      <c r="G21102" t="s">
        <v>42</v>
      </c>
      <c r="H21102">
        <v>0</v>
      </c>
      <c r="I21102">
        <v>0</v>
      </c>
      <c r="J21102">
        <v>0</v>
      </c>
      <c r="K21102" t="s">
        <v>81288</v>
      </c>
    </row>
    <row r="21103" spans="1:11" x14ac:dyDescent="0.3">
      <c r="A21103" t="s">
        <v>81289</v>
      </c>
      <c r="C21103" t="s">
        <v>20</v>
      </c>
      <c r="D21103" t="s">
        <v>81290</v>
      </c>
      <c r="E21103" t="s">
        <v>71202</v>
      </c>
      <c r="F21103" t="s">
        <v>7493</v>
      </c>
      <c r="G21103" t="s">
        <v>42</v>
      </c>
      <c r="H21103">
        <v>0</v>
      </c>
      <c r="I21103">
        <v>0</v>
      </c>
      <c r="J21103">
        <v>0</v>
      </c>
      <c r="K21103" t="s">
        <v>81291</v>
      </c>
    </row>
    <row r="21104" spans="1:11" x14ac:dyDescent="0.3">
      <c r="A21104" t="s">
        <v>81292</v>
      </c>
      <c r="B21104" t="s">
        <v>81293</v>
      </c>
      <c r="C21104" t="s">
        <v>20</v>
      </c>
      <c r="D21104" t="s">
        <v>81294</v>
      </c>
      <c r="E21104" t="s">
        <v>71202</v>
      </c>
      <c r="F21104" t="s">
        <v>64877</v>
      </c>
      <c r="G21104" t="s">
        <v>42</v>
      </c>
      <c r="H21104">
        <v>0</v>
      </c>
      <c r="I21104">
        <v>0</v>
      </c>
      <c r="J21104">
        <v>0</v>
      </c>
      <c r="K21104" t="s">
        <v>81295</v>
      </c>
    </row>
    <row r="21105" spans="1:11" x14ac:dyDescent="0.3">
      <c r="A21105" t="s">
        <v>81296</v>
      </c>
      <c r="C21105" t="s">
        <v>27</v>
      </c>
      <c r="D21105" t="s">
        <v>81297</v>
      </c>
      <c r="E21105" t="s">
        <v>53101</v>
      </c>
      <c r="F21105" t="s">
        <v>41</v>
      </c>
      <c r="G21105" t="s">
        <v>42</v>
      </c>
      <c r="H21105">
        <v>0</v>
      </c>
      <c r="I21105">
        <v>0</v>
      </c>
      <c r="J21105">
        <v>0</v>
      </c>
      <c r="K21105" t="s">
        <v>81298</v>
      </c>
    </row>
    <row r="21106" spans="1:11" x14ac:dyDescent="0.3">
      <c r="A21106" t="s">
        <v>81299</v>
      </c>
      <c r="B21106" t="s">
        <v>81300</v>
      </c>
      <c r="C21106" t="s">
        <v>13</v>
      </c>
      <c r="D21106" t="s">
        <v>81301</v>
      </c>
      <c r="E21106" t="s">
        <v>76370</v>
      </c>
      <c r="F21106" t="s">
        <v>16</v>
      </c>
      <c r="G21106" t="s">
        <v>3489</v>
      </c>
      <c r="H21106">
        <v>0</v>
      </c>
      <c r="I21106">
        <v>0</v>
      </c>
      <c r="J21106">
        <v>0</v>
      </c>
      <c r="K21106" t="s">
        <v>81302</v>
      </c>
    </row>
    <row r="21107" spans="1:11" x14ac:dyDescent="0.3">
      <c r="A21107" t="s">
        <v>81303</v>
      </c>
      <c r="B21107" t="s">
        <v>81304</v>
      </c>
      <c r="C21107" t="s">
        <v>13</v>
      </c>
      <c r="D21107" t="s">
        <v>81305</v>
      </c>
      <c r="E21107" t="s">
        <v>76370</v>
      </c>
      <c r="F21107" t="s">
        <v>16</v>
      </c>
      <c r="G21107" t="s">
        <v>31104</v>
      </c>
      <c r="H21107">
        <v>0</v>
      </c>
      <c r="I21107">
        <v>0</v>
      </c>
      <c r="J21107">
        <v>0</v>
      </c>
      <c r="K21107" t="s">
        <v>81306</v>
      </c>
    </row>
    <row r="21108" spans="1:11" x14ac:dyDescent="0.3">
      <c r="A21108" t="s">
        <v>81307</v>
      </c>
      <c r="B21108" t="s">
        <v>81308</v>
      </c>
      <c r="C21108" t="s">
        <v>13</v>
      </c>
      <c r="D21108" t="s">
        <v>81309</v>
      </c>
      <c r="E21108" t="s">
        <v>76370</v>
      </c>
      <c r="F21108" t="s">
        <v>16</v>
      </c>
      <c r="G21108" t="s">
        <v>45000</v>
      </c>
      <c r="H21108">
        <v>0</v>
      </c>
      <c r="I21108">
        <v>0</v>
      </c>
      <c r="J21108">
        <v>0</v>
      </c>
      <c r="K21108" t="s">
        <v>81310</v>
      </c>
    </row>
    <row r="21109" spans="1:11" x14ac:dyDescent="0.3">
      <c r="A21109" t="s">
        <v>81311</v>
      </c>
      <c r="B21109" t="s">
        <v>81312</v>
      </c>
      <c r="C21109" t="s">
        <v>13</v>
      </c>
      <c r="D21109" t="s">
        <v>81313</v>
      </c>
      <c r="E21109" t="s">
        <v>76370</v>
      </c>
      <c r="F21109" t="s">
        <v>16</v>
      </c>
      <c r="G21109" t="s">
        <v>9778</v>
      </c>
      <c r="H21109">
        <v>0</v>
      </c>
      <c r="I21109">
        <v>0</v>
      </c>
      <c r="J21109">
        <v>0</v>
      </c>
      <c r="K21109" t="s">
        <v>81314</v>
      </c>
    </row>
    <row r="21110" spans="1:11" x14ac:dyDescent="0.3">
      <c r="A21110" t="s">
        <v>81315</v>
      </c>
      <c r="B21110" t="s">
        <v>81316</v>
      </c>
      <c r="C21110" t="s">
        <v>13</v>
      </c>
      <c r="D21110" t="s">
        <v>81317</v>
      </c>
      <c r="E21110" t="s">
        <v>76370</v>
      </c>
      <c r="F21110" t="s">
        <v>16</v>
      </c>
      <c r="G21110" t="s">
        <v>822</v>
      </c>
      <c r="H21110">
        <v>0</v>
      </c>
      <c r="I21110">
        <v>0</v>
      </c>
      <c r="J21110">
        <v>0</v>
      </c>
      <c r="K21110" t="s">
        <v>81318</v>
      </c>
    </row>
    <row r="21111" spans="1:11" x14ac:dyDescent="0.3">
      <c r="A21111" t="s">
        <v>81319</v>
      </c>
      <c r="C21111" t="s">
        <v>20</v>
      </c>
      <c r="D21111" t="s">
        <v>81320</v>
      </c>
      <c r="E21111" t="s">
        <v>62177</v>
      </c>
      <c r="F21111" t="s">
        <v>16</v>
      </c>
      <c r="G21111" t="s">
        <v>42</v>
      </c>
      <c r="H21111">
        <v>0</v>
      </c>
      <c r="I21111">
        <v>0</v>
      </c>
      <c r="J21111">
        <v>0</v>
      </c>
      <c r="K21111" t="s">
        <v>81321</v>
      </c>
    </row>
    <row r="21112" spans="1:11" x14ac:dyDescent="0.3">
      <c r="A21112" t="s">
        <v>81322</v>
      </c>
      <c r="B21112" t="s">
        <v>81323</v>
      </c>
      <c r="C21112" t="s">
        <v>13</v>
      </c>
      <c r="D21112" t="s">
        <v>81324</v>
      </c>
      <c r="E21112" t="s">
        <v>76370</v>
      </c>
      <c r="F21112" t="s">
        <v>16</v>
      </c>
      <c r="G21112" t="s">
        <v>1756</v>
      </c>
      <c r="H21112">
        <v>0</v>
      </c>
      <c r="I21112">
        <v>0</v>
      </c>
      <c r="J21112">
        <v>0</v>
      </c>
      <c r="K21112" t="s">
        <v>81325</v>
      </c>
    </row>
    <row r="21113" spans="1:11" x14ac:dyDescent="0.3">
      <c r="A21113" t="s">
        <v>81326</v>
      </c>
      <c r="B21113" t="s">
        <v>81327</v>
      </c>
      <c r="C21113" t="s">
        <v>13</v>
      </c>
      <c r="D21113" t="s">
        <v>81328</v>
      </c>
      <c r="E21113" t="s">
        <v>76370</v>
      </c>
      <c r="F21113" t="s">
        <v>17718</v>
      </c>
      <c r="G21113" t="s">
        <v>42</v>
      </c>
      <c r="H21113">
        <v>0</v>
      </c>
      <c r="I21113">
        <v>0</v>
      </c>
      <c r="J21113">
        <v>0</v>
      </c>
      <c r="K21113" t="s">
        <v>81329</v>
      </c>
    </row>
    <row r="21114" spans="1:11" x14ac:dyDescent="0.3">
      <c r="A21114" t="s">
        <v>81330</v>
      </c>
      <c r="B21114" t="s">
        <v>81331</v>
      </c>
      <c r="C21114" t="s">
        <v>13</v>
      </c>
      <c r="D21114" t="s">
        <v>81332</v>
      </c>
      <c r="E21114" t="s">
        <v>76370</v>
      </c>
      <c r="F21114" t="s">
        <v>3484</v>
      </c>
      <c r="G21114" t="s">
        <v>6816</v>
      </c>
      <c r="H21114">
        <v>0</v>
      </c>
      <c r="I21114">
        <v>0</v>
      </c>
      <c r="J21114">
        <v>0</v>
      </c>
      <c r="K21114" t="s">
        <v>81333</v>
      </c>
    </row>
    <row r="21115" spans="1:11" x14ac:dyDescent="0.3">
      <c r="A21115" t="s">
        <v>81334</v>
      </c>
      <c r="B21115" t="s">
        <v>81335</v>
      </c>
      <c r="C21115" t="s">
        <v>13</v>
      </c>
      <c r="D21115" t="s">
        <v>81336</v>
      </c>
      <c r="E21115" t="s">
        <v>76370</v>
      </c>
      <c r="F21115" t="s">
        <v>2572</v>
      </c>
      <c r="G21115" t="s">
        <v>42</v>
      </c>
      <c r="H21115">
        <v>0</v>
      </c>
      <c r="I21115">
        <v>0</v>
      </c>
      <c r="J21115">
        <v>0</v>
      </c>
      <c r="K21115" t="s">
        <v>81337</v>
      </c>
    </row>
    <row r="21116" spans="1:11" x14ac:dyDescent="0.3">
      <c r="A21116" t="s">
        <v>81338</v>
      </c>
      <c r="B21116" t="s">
        <v>81339</v>
      </c>
      <c r="C21116" t="s">
        <v>27</v>
      </c>
      <c r="D21116" t="s">
        <v>81340</v>
      </c>
      <c r="E21116" t="s">
        <v>53101</v>
      </c>
      <c r="F21116" t="s">
        <v>16</v>
      </c>
      <c r="G21116" t="s">
        <v>1391</v>
      </c>
      <c r="H21116">
        <v>0</v>
      </c>
      <c r="I21116">
        <v>0</v>
      </c>
      <c r="J21116">
        <v>0</v>
      </c>
      <c r="K21116" t="s">
        <v>81341</v>
      </c>
    </row>
    <row r="21117" spans="1:11" x14ac:dyDescent="0.3">
      <c r="A21117" t="s">
        <v>81342</v>
      </c>
      <c r="B21117" t="s">
        <v>81343</v>
      </c>
      <c r="C21117" t="s">
        <v>20</v>
      </c>
      <c r="D21117" t="s">
        <v>81344</v>
      </c>
      <c r="E21117" t="s">
        <v>71202</v>
      </c>
      <c r="F21117" t="s">
        <v>16</v>
      </c>
      <c r="G21117" t="s">
        <v>15631</v>
      </c>
      <c r="H21117">
        <v>0</v>
      </c>
      <c r="I21117">
        <v>0</v>
      </c>
      <c r="J21117">
        <v>0</v>
      </c>
      <c r="K21117" t="s">
        <v>81345</v>
      </c>
    </row>
    <row r="21118" spans="1:11" x14ac:dyDescent="0.3">
      <c r="A21118" t="s">
        <v>81346</v>
      </c>
      <c r="B21118" t="s">
        <v>81347</v>
      </c>
      <c r="C21118" t="s">
        <v>20</v>
      </c>
      <c r="D21118" t="s">
        <v>81348</v>
      </c>
      <c r="E21118" t="s">
        <v>71202</v>
      </c>
      <c r="F21118" t="s">
        <v>3129</v>
      </c>
      <c r="G21118" t="s">
        <v>42</v>
      </c>
      <c r="H21118">
        <v>0</v>
      </c>
      <c r="I21118">
        <v>0</v>
      </c>
      <c r="J21118">
        <v>0</v>
      </c>
      <c r="K21118" t="s">
        <v>81349</v>
      </c>
    </row>
    <row r="21119" spans="1:11" x14ac:dyDescent="0.3">
      <c r="A21119" t="s">
        <v>81350</v>
      </c>
      <c r="B21119" t="s">
        <v>81351</v>
      </c>
      <c r="C21119" t="s">
        <v>20</v>
      </c>
      <c r="D21119" t="s">
        <v>81352</v>
      </c>
      <c r="E21119" t="s">
        <v>71202</v>
      </c>
      <c r="F21119" t="s">
        <v>2835</v>
      </c>
      <c r="G21119" t="s">
        <v>42</v>
      </c>
      <c r="H21119">
        <v>0</v>
      </c>
      <c r="I21119">
        <v>0</v>
      </c>
      <c r="J21119">
        <v>0</v>
      </c>
      <c r="K21119" t="s">
        <v>81353</v>
      </c>
    </row>
    <row r="21120" spans="1:11" x14ac:dyDescent="0.3">
      <c r="A21120" t="s">
        <v>81354</v>
      </c>
      <c r="B21120" t="s">
        <v>81355</v>
      </c>
      <c r="C21120" t="s">
        <v>13</v>
      </c>
      <c r="D21120" t="s">
        <v>81356</v>
      </c>
      <c r="E21120" t="s">
        <v>76370</v>
      </c>
      <c r="F21120" t="s">
        <v>16</v>
      </c>
      <c r="G21120" t="s">
        <v>9279</v>
      </c>
      <c r="H21120">
        <v>0</v>
      </c>
      <c r="I21120">
        <v>0</v>
      </c>
      <c r="J21120">
        <v>0</v>
      </c>
      <c r="K21120" t="s">
        <v>81357</v>
      </c>
    </row>
    <row r="21121" spans="1:11" x14ac:dyDescent="0.3">
      <c r="A21121" t="s">
        <v>81358</v>
      </c>
      <c r="B21121" t="s">
        <v>81359</v>
      </c>
      <c r="C21121" t="s">
        <v>147</v>
      </c>
      <c r="D21121" t="s">
        <v>81360</v>
      </c>
      <c r="E21121" t="s">
        <v>76393</v>
      </c>
      <c r="F21121" t="s">
        <v>18809</v>
      </c>
      <c r="G21121" t="s">
        <v>42</v>
      </c>
      <c r="H21121">
        <v>0</v>
      </c>
      <c r="I21121">
        <v>0</v>
      </c>
      <c r="J21121">
        <v>0</v>
      </c>
      <c r="K21121" t="s">
        <v>81361</v>
      </c>
    </row>
    <row r="21122" spans="1:11" x14ac:dyDescent="0.3">
      <c r="A21122" t="s">
        <v>81362</v>
      </c>
      <c r="B21122" t="s">
        <v>81363</v>
      </c>
      <c r="C21122" t="s">
        <v>27</v>
      </c>
      <c r="D21122" t="s">
        <v>81364</v>
      </c>
      <c r="E21122" t="s">
        <v>29</v>
      </c>
      <c r="F21122" t="s">
        <v>41</v>
      </c>
      <c r="G21122" t="s">
        <v>42</v>
      </c>
      <c r="H21122">
        <v>0</v>
      </c>
      <c r="I21122">
        <v>0</v>
      </c>
      <c r="J21122">
        <v>0</v>
      </c>
      <c r="K21122" t="s">
        <v>81365</v>
      </c>
    </row>
    <row r="21123" spans="1:11" x14ac:dyDescent="0.3">
      <c r="A21123" t="s">
        <v>81366</v>
      </c>
      <c r="C21123" t="s">
        <v>147</v>
      </c>
      <c r="D21123" t="s">
        <v>81367</v>
      </c>
      <c r="E21123" t="s">
        <v>76393</v>
      </c>
      <c r="F21123" t="s">
        <v>2814</v>
      </c>
      <c r="G21123" t="s">
        <v>42</v>
      </c>
      <c r="H21123">
        <v>0</v>
      </c>
      <c r="I21123">
        <v>0</v>
      </c>
      <c r="J21123">
        <v>0</v>
      </c>
      <c r="K21123" t="s">
        <v>81368</v>
      </c>
    </row>
    <row r="21124" spans="1:11" x14ac:dyDescent="0.3">
      <c r="A21124" t="s">
        <v>81369</v>
      </c>
      <c r="B21124" t="s">
        <v>81370</v>
      </c>
      <c r="C21124" t="s">
        <v>20</v>
      </c>
      <c r="D21124" t="s">
        <v>81371</v>
      </c>
      <c r="E21124" t="s">
        <v>71202</v>
      </c>
      <c r="F21124" t="s">
        <v>10428</v>
      </c>
      <c r="G21124" t="s">
        <v>42</v>
      </c>
      <c r="H21124">
        <v>0</v>
      </c>
      <c r="I21124">
        <v>0</v>
      </c>
      <c r="J21124">
        <v>0</v>
      </c>
      <c r="K21124" t="s">
        <v>81372</v>
      </c>
    </row>
    <row r="21125" spans="1:11" x14ac:dyDescent="0.3">
      <c r="A21125" t="s">
        <v>81373</v>
      </c>
      <c r="C21125" t="s">
        <v>27</v>
      </c>
      <c r="D21125" t="s">
        <v>81374</v>
      </c>
      <c r="E21125" t="s">
        <v>53101</v>
      </c>
      <c r="F21125" t="s">
        <v>41</v>
      </c>
      <c r="G21125" t="s">
        <v>42</v>
      </c>
      <c r="H21125">
        <v>0</v>
      </c>
      <c r="I21125">
        <v>0</v>
      </c>
      <c r="J21125">
        <v>0</v>
      </c>
      <c r="K21125" t="s">
        <v>81375</v>
      </c>
    </row>
    <row r="21126" spans="1:11" x14ac:dyDescent="0.3">
      <c r="A21126" t="s">
        <v>81376</v>
      </c>
      <c r="B21126" t="s">
        <v>81377</v>
      </c>
      <c r="C21126" t="s">
        <v>13</v>
      </c>
      <c r="D21126" t="s">
        <v>81378</v>
      </c>
      <c r="E21126" t="s">
        <v>76370</v>
      </c>
      <c r="F21126" t="s">
        <v>302</v>
      </c>
      <c r="G21126" t="s">
        <v>42</v>
      </c>
      <c r="H21126">
        <v>0</v>
      </c>
      <c r="I21126">
        <v>0</v>
      </c>
      <c r="J21126">
        <v>0</v>
      </c>
      <c r="K21126" t="s">
        <v>81379</v>
      </c>
    </row>
    <row r="21127" spans="1:11" x14ac:dyDescent="0.3">
      <c r="A21127" t="s">
        <v>81380</v>
      </c>
      <c r="B21127" t="s">
        <v>81381</v>
      </c>
      <c r="C21127" t="s">
        <v>13</v>
      </c>
      <c r="D21127" t="s">
        <v>81382</v>
      </c>
      <c r="E21127" t="s">
        <v>76370</v>
      </c>
      <c r="F21127" t="s">
        <v>16</v>
      </c>
      <c r="G21127" t="s">
        <v>15631</v>
      </c>
      <c r="H21127">
        <v>0</v>
      </c>
      <c r="I21127">
        <v>0</v>
      </c>
      <c r="J21127">
        <v>0</v>
      </c>
      <c r="K21127" t="s">
        <v>81383</v>
      </c>
    </row>
    <row r="21128" spans="1:11" x14ac:dyDescent="0.3">
      <c r="A21128" t="s">
        <v>81384</v>
      </c>
      <c r="B21128" t="s">
        <v>81385</v>
      </c>
      <c r="C21128" t="s">
        <v>20</v>
      </c>
      <c r="D21128" t="s">
        <v>81386</v>
      </c>
      <c r="E21128" t="s">
        <v>71202</v>
      </c>
      <c r="F21128" t="s">
        <v>14759</v>
      </c>
      <c r="G21128" t="s">
        <v>42</v>
      </c>
      <c r="H21128">
        <v>0</v>
      </c>
      <c r="I21128">
        <v>0</v>
      </c>
      <c r="J21128">
        <v>0</v>
      </c>
      <c r="K21128" t="s">
        <v>81387</v>
      </c>
    </row>
    <row r="21129" spans="1:11" x14ac:dyDescent="0.3">
      <c r="A21129" t="s">
        <v>81388</v>
      </c>
      <c r="C21129" t="s">
        <v>27</v>
      </c>
      <c r="D21129" t="s">
        <v>81389</v>
      </c>
      <c r="E21129" t="s">
        <v>53101</v>
      </c>
      <c r="F21129" t="s">
        <v>41</v>
      </c>
      <c r="G21129" t="s">
        <v>42</v>
      </c>
      <c r="H21129">
        <v>0</v>
      </c>
      <c r="I21129">
        <v>0</v>
      </c>
      <c r="J21129">
        <v>0</v>
      </c>
      <c r="K21129" t="s">
        <v>81390</v>
      </c>
    </row>
    <row r="21130" spans="1:11" x14ac:dyDescent="0.3">
      <c r="A21130" t="s">
        <v>81391</v>
      </c>
      <c r="C21130" t="s">
        <v>147</v>
      </c>
      <c r="D21130" t="s">
        <v>81392</v>
      </c>
      <c r="E21130" t="s">
        <v>76393</v>
      </c>
      <c r="F21130" t="s">
        <v>6975</v>
      </c>
      <c r="G21130" t="s">
        <v>42</v>
      </c>
      <c r="H21130">
        <v>0</v>
      </c>
      <c r="I21130">
        <v>0</v>
      </c>
      <c r="J21130">
        <v>0</v>
      </c>
      <c r="K21130" t="s">
        <v>81393</v>
      </c>
    </row>
    <row r="21131" spans="1:11" x14ac:dyDescent="0.3">
      <c r="A21131" t="s">
        <v>81394</v>
      </c>
      <c r="B21131" t="s">
        <v>81395</v>
      </c>
      <c r="C21131" t="s">
        <v>27</v>
      </c>
      <c r="D21131" t="s">
        <v>81396</v>
      </c>
      <c r="E21131" t="s">
        <v>53101</v>
      </c>
      <c r="F21131" t="s">
        <v>16</v>
      </c>
      <c r="G21131" t="s">
        <v>16085</v>
      </c>
      <c r="H21131">
        <v>0</v>
      </c>
      <c r="I21131">
        <v>0</v>
      </c>
      <c r="J21131">
        <v>0</v>
      </c>
      <c r="K21131" t="s">
        <v>81397</v>
      </c>
    </row>
    <row r="21132" spans="1:11" x14ac:dyDescent="0.3">
      <c r="A21132" t="s">
        <v>81398</v>
      </c>
      <c r="B21132" t="s">
        <v>81399</v>
      </c>
      <c r="C21132" t="s">
        <v>20</v>
      </c>
      <c r="D21132" t="s">
        <v>81400</v>
      </c>
      <c r="E21132" t="s">
        <v>71202</v>
      </c>
      <c r="F21132" t="s">
        <v>6915</v>
      </c>
      <c r="G21132" t="s">
        <v>42</v>
      </c>
      <c r="H21132">
        <v>0</v>
      </c>
      <c r="I21132">
        <v>0</v>
      </c>
      <c r="J21132">
        <v>0</v>
      </c>
      <c r="K21132" t="s">
        <v>81401</v>
      </c>
    </row>
    <row r="21133" spans="1:11" x14ac:dyDescent="0.3">
      <c r="A21133" t="s">
        <v>81402</v>
      </c>
      <c r="B21133" t="s">
        <v>81403</v>
      </c>
      <c r="C21133" t="s">
        <v>27</v>
      </c>
      <c r="D21133" t="s">
        <v>81404</v>
      </c>
      <c r="E21133" t="s">
        <v>29</v>
      </c>
      <c r="F21133" t="s">
        <v>41</v>
      </c>
      <c r="G21133" t="s">
        <v>42</v>
      </c>
      <c r="H21133">
        <v>0</v>
      </c>
      <c r="I21133">
        <v>0</v>
      </c>
      <c r="J21133">
        <v>0</v>
      </c>
      <c r="K21133" t="s">
        <v>81405</v>
      </c>
    </row>
    <row r="21134" spans="1:11" x14ac:dyDescent="0.3">
      <c r="A21134" t="s">
        <v>81406</v>
      </c>
      <c r="B21134" t="s">
        <v>81407</v>
      </c>
      <c r="C21134" t="s">
        <v>20</v>
      </c>
      <c r="D21134" t="s">
        <v>81408</v>
      </c>
      <c r="E21134" t="s">
        <v>71202</v>
      </c>
      <c r="F21134" t="s">
        <v>3944</v>
      </c>
      <c r="G21134" t="s">
        <v>42</v>
      </c>
      <c r="H21134">
        <v>0</v>
      </c>
      <c r="I21134">
        <v>0</v>
      </c>
      <c r="J21134">
        <v>0</v>
      </c>
      <c r="K21134" t="s">
        <v>81409</v>
      </c>
    </row>
    <row r="21135" spans="1:11" x14ac:dyDescent="0.3">
      <c r="A21135" t="s">
        <v>81410</v>
      </c>
      <c r="B21135" t="s">
        <v>81411</v>
      </c>
      <c r="C21135" t="s">
        <v>20</v>
      </c>
      <c r="D21135" t="s">
        <v>81412</v>
      </c>
      <c r="E21135" t="s">
        <v>71202</v>
      </c>
      <c r="F21135" t="s">
        <v>1788</v>
      </c>
      <c r="G21135" t="s">
        <v>42</v>
      </c>
      <c r="H21135">
        <v>0</v>
      </c>
      <c r="I21135">
        <v>0</v>
      </c>
      <c r="J21135">
        <v>0</v>
      </c>
      <c r="K21135" t="s">
        <v>81413</v>
      </c>
    </row>
    <row r="21136" spans="1:11" x14ac:dyDescent="0.3">
      <c r="A21136" t="s">
        <v>81414</v>
      </c>
      <c r="B21136" t="s">
        <v>81415</v>
      </c>
      <c r="C21136" t="s">
        <v>20</v>
      </c>
      <c r="D21136" t="s">
        <v>81416</v>
      </c>
      <c r="E21136" t="s">
        <v>71202</v>
      </c>
      <c r="F21136" t="s">
        <v>14249</v>
      </c>
      <c r="G21136" t="s">
        <v>42</v>
      </c>
      <c r="H21136">
        <v>0</v>
      </c>
      <c r="I21136">
        <v>0</v>
      </c>
      <c r="J21136">
        <v>0</v>
      </c>
      <c r="K21136" t="s">
        <v>81417</v>
      </c>
    </row>
    <row r="21137" spans="1:11" x14ac:dyDescent="0.3">
      <c r="A21137" t="s">
        <v>81418</v>
      </c>
      <c r="B21137" t="s">
        <v>55311</v>
      </c>
      <c r="C21137" t="s">
        <v>13</v>
      </c>
      <c r="D21137" t="s">
        <v>81419</v>
      </c>
      <c r="E21137" t="s">
        <v>76370</v>
      </c>
      <c r="F21137" t="s">
        <v>16</v>
      </c>
      <c r="G21137" t="s">
        <v>6816</v>
      </c>
      <c r="H21137">
        <v>0</v>
      </c>
      <c r="I21137">
        <v>0</v>
      </c>
      <c r="J21137">
        <v>0</v>
      </c>
      <c r="K21137" t="s">
        <v>81420</v>
      </c>
    </row>
    <row r="21138" spans="1:11" x14ac:dyDescent="0.3">
      <c r="A21138" t="s">
        <v>81421</v>
      </c>
      <c r="B21138" t="s">
        <v>81422</v>
      </c>
      <c r="C21138" t="s">
        <v>20</v>
      </c>
      <c r="E21138" t="s">
        <v>71202</v>
      </c>
      <c r="F21138" t="s">
        <v>968</v>
      </c>
      <c r="G21138" t="s">
        <v>42</v>
      </c>
      <c r="H21138">
        <v>0</v>
      </c>
      <c r="I21138">
        <v>0</v>
      </c>
      <c r="J21138">
        <v>0</v>
      </c>
      <c r="K21138" t="s">
        <v>81423</v>
      </c>
    </row>
    <row r="21139" spans="1:11" x14ac:dyDescent="0.3">
      <c r="A21139" t="s">
        <v>81424</v>
      </c>
      <c r="B21139" t="s">
        <v>81425</v>
      </c>
      <c r="C21139" t="s">
        <v>20</v>
      </c>
      <c r="D21139" t="s">
        <v>81426</v>
      </c>
      <c r="E21139" t="s">
        <v>71202</v>
      </c>
      <c r="F21139" t="s">
        <v>11904</v>
      </c>
      <c r="G21139" t="s">
        <v>42</v>
      </c>
      <c r="H21139">
        <v>0</v>
      </c>
      <c r="I21139">
        <v>0</v>
      </c>
      <c r="J21139">
        <v>0</v>
      </c>
      <c r="K21139" t="s">
        <v>81427</v>
      </c>
    </row>
    <row r="21140" spans="1:11" x14ac:dyDescent="0.3">
      <c r="A21140" t="s">
        <v>81428</v>
      </c>
      <c r="B21140" t="s">
        <v>81429</v>
      </c>
      <c r="C21140" t="s">
        <v>20</v>
      </c>
      <c r="E21140" t="s">
        <v>71202</v>
      </c>
      <c r="F21140" t="s">
        <v>5696</v>
      </c>
      <c r="G21140" t="s">
        <v>42</v>
      </c>
      <c r="H21140">
        <v>0</v>
      </c>
      <c r="I21140">
        <v>0</v>
      </c>
      <c r="J21140">
        <v>0</v>
      </c>
      <c r="K21140" t="s">
        <v>81430</v>
      </c>
    </row>
    <row r="21141" spans="1:11" x14ac:dyDescent="0.3">
      <c r="A21141" t="s">
        <v>81431</v>
      </c>
      <c r="B21141" t="s">
        <v>81432</v>
      </c>
      <c r="C21141" t="s">
        <v>20</v>
      </c>
      <c r="D21141" t="s">
        <v>81433</v>
      </c>
      <c r="E21141" t="s">
        <v>71202</v>
      </c>
      <c r="F21141" t="s">
        <v>24058</v>
      </c>
      <c r="G21141" t="s">
        <v>8692</v>
      </c>
      <c r="H21141">
        <v>0</v>
      </c>
      <c r="I21141">
        <v>0</v>
      </c>
      <c r="J21141">
        <v>0</v>
      </c>
      <c r="K21141" t="s">
        <v>81434</v>
      </c>
    </row>
    <row r="21142" spans="1:11" x14ac:dyDescent="0.3">
      <c r="A21142" t="s">
        <v>81435</v>
      </c>
      <c r="B21142" t="s">
        <v>81436</v>
      </c>
      <c r="C21142" t="s">
        <v>27</v>
      </c>
      <c r="D21142" t="s">
        <v>81437</v>
      </c>
      <c r="E21142" t="s">
        <v>29</v>
      </c>
      <c r="F21142" t="s">
        <v>41</v>
      </c>
      <c r="G21142" t="s">
        <v>42</v>
      </c>
      <c r="H21142">
        <v>0</v>
      </c>
      <c r="I21142">
        <v>0</v>
      </c>
      <c r="J21142">
        <v>0</v>
      </c>
      <c r="K21142" t="s">
        <v>81438</v>
      </c>
    </row>
    <row r="21143" spans="1:11" x14ac:dyDescent="0.3">
      <c r="A21143" t="s">
        <v>81439</v>
      </c>
      <c r="B21143" t="s">
        <v>81440</v>
      </c>
      <c r="C21143" t="s">
        <v>13</v>
      </c>
      <c r="D21143" t="s">
        <v>81441</v>
      </c>
      <c r="E21143" t="s">
        <v>15</v>
      </c>
      <c r="F21143" t="s">
        <v>16</v>
      </c>
      <c r="G21143" t="s">
        <v>126</v>
      </c>
      <c r="H21143">
        <v>0</v>
      </c>
      <c r="I21143">
        <v>0</v>
      </c>
      <c r="J21143">
        <v>0</v>
      </c>
      <c r="K21143" t="s">
        <v>81442</v>
      </c>
    </row>
    <row r="21144" spans="1:11" x14ac:dyDescent="0.3">
      <c r="A21144" t="s">
        <v>81443</v>
      </c>
      <c r="B21144" t="s">
        <v>81444</v>
      </c>
      <c r="C21144" t="s">
        <v>20</v>
      </c>
      <c r="D21144" t="s">
        <v>81445</v>
      </c>
      <c r="E21144" t="s">
        <v>71202</v>
      </c>
      <c r="F21144" t="s">
        <v>5976</v>
      </c>
      <c r="G21144" t="s">
        <v>42</v>
      </c>
      <c r="H21144">
        <v>0</v>
      </c>
      <c r="I21144">
        <v>0</v>
      </c>
      <c r="J21144">
        <v>0</v>
      </c>
      <c r="K21144" t="s">
        <v>81446</v>
      </c>
    </row>
    <row r="21145" spans="1:11" x14ac:dyDescent="0.3">
      <c r="A21145" t="s">
        <v>81447</v>
      </c>
      <c r="B21145" t="s">
        <v>81448</v>
      </c>
      <c r="C21145" t="s">
        <v>20</v>
      </c>
      <c r="D21145" t="s">
        <v>81449</v>
      </c>
      <c r="E21145" t="s">
        <v>71202</v>
      </c>
      <c r="F21145" t="s">
        <v>9173</v>
      </c>
      <c r="G21145" t="s">
        <v>42</v>
      </c>
      <c r="H21145">
        <v>0</v>
      </c>
      <c r="I21145">
        <v>0</v>
      </c>
      <c r="J21145">
        <v>0</v>
      </c>
      <c r="K21145" t="s">
        <v>81450</v>
      </c>
    </row>
    <row r="21146" spans="1:11" x14ac:dyDescent="0.3">
      <c r="A21146" t="s">
        <v>81451</v>
      </c>
      <c r="B21146" t="s">
        <v>81452</v>
      </c>
      <c r="C21146" t="s">
        <v>20</v>
      </c>
      <c r="D21146" t="s">
        <v>81453</v>
      </c>
      <c r="E21146" t="s">
        <v>71202</v>
      </c>
      <c r="F21146" t="s">
        <v>6097</v>
      </c>
      <c r="G21146" t="s">
        <v>42</v>
      </c>
      <c r="H21146">
        <v>0</v>
      </c>
      <c r="I21146">
        <v>0</v>
      </c>
      <c r="J21146">
        <v>0</v>
      </c>
      <c r="K21146" t="s">
        <v>81454</v>
      </c>
    </row>
    <row r="21147" spans="1:11" x14ac:dyDescent="0.3">
      <c r="A21147" t="s">
        <v>81455</v>
      </c>
      <c r="B21147" t="s">
        <v>81456</v>
      </c>
      <c r="C21147" t="s">
        <v>558</v>
      </c>
      <c r="D21147" t="s">
        <v>81457</v>
      </c>
      <c r="E21147" t="s">
        <v>19698</v>
      </c>
      <c r="F21147" t="s">
        <v>16</v>
      </c>
      <c r="G21147" t="s">
        <v>7387</v>
      </c>
      <c r="H21147">
        <v>0</v>
      </c>
      <c r="I21147">
        <v>0</v>
      </c>
      <c r="J21147">
        <v>0</v>
      </c>
      <c r="K21147" t="s">
        <v>81458</v>
      </c>
    </row>
    <row r="21148" spans="1:11" x14ac:dyDescent="0.3">
      <c r="A21148" t="s">
        <v>81459</v>
      </c>
      <c r="B21148" t="s">
        <v>81460</v>
      </c>
      <c r="C21148" t="s">
        <v>558</v>
      </c>
      <c r="D21148" t="s">
        <v>81461</v>
      </c>
      <c r="E21148" t="s">
        <v>19698</v>
      </c>
      <c r="F21148" t="s">
        <v>16</v>
      </c>
      <c r="G21148" t="s">
        <v>4574</v>
      </c>
      <c r="H21148">
        <v>0</v>
      </c>
      <c r="I21148">
        <v>0</v>
      </c>
      <c r="J21148">
        <v>0</v>
      </c>
      <c r="K21148" t="s">
        <v>81462</v>
      </c>
    </row>
    <row r="21149" spans="1:11" x14ac:dyDescent="0.3">
      <c r="A21149" t="s">
        <v>81463</v>
      </c>
      <c r="B21149" t="s">
        <v>81464</v>
      </c>
      <c r="C21149" t="s">
        <v>27</v>
      </c>
      <c r="D21149" t="s">
        <v>81465</v>
      </c>
      <c r="E21149" t="s">
        <v>53101</v>
      </c>
      <c r="F21149" t="s">
        <v>16</v>
      </c>
      <c r="G21149" t="s">
        <v>11774</v>
      </c>
      <c r="H21149">
        <v>0</v>
      </c>
      <c r="I21149">
        <v>0</v>
      </c>
      <c r="J21149">
        <v>0</v>
      </c>
      <c r="K21149" t="s">
        <v>81466</v>
      </c>
    </row>
    <row r="21150" spans="1:11" x14ac:dyDescent="0.3">
      <c r="A21150" t="s">
        <v>81467</v>
      </c>
      <c r="B21150" t="s">
        <v>81468</v>
      </c>
      <c r="C21150" t="s">
        <v>558</v>
      </c>
      <c r="D21150" t="s">
        <v>81469</v>
      </c>
      <c r="E21150" t="s">
        <v>19698</v>
      </c>
      <c r="F21150" t="s">
        <v>6717</v>
      </c>
      <c r="G21150" t="s">
        <v>4960</v>
      </c>
      <c r="H21150">
        <v>0</v>
      </c>
      <c r="I21150">
        <v>0</v>
      </c>
      <c r="J21150">
        <v>0</v>
      </c>
      <c r="K21150" t="s">
        <v>81470</v>
      </c>
    </row>
    <row r="21151" spans="1:11" x14ac:dyDescent="0.3">
      <c r="A21151" t="s">
        <v>81471</v>
      </c>
      <c r="B21151" t="s">
        <v>81472</v>
      </c>
      <c r="C21151" t="s">
        <v>466</v>
      </c>
      <c r="D21151" t="s">
        <v>81473</v>
      </c>
      <c r="E21151" t="s">
        <v>79083</v>
      </c>
      <c r="F21151" t="s">
        <v>16</v>
      </c>
      <c r="G21151" t="s">
        <v>3987</v>
      </c>
      <c r="H21151">
        <v>0</v>
      </c>
      <c r="I21151">
        <v>0</v>
      </c>
      <c r="J21151">
        <v>0</v>
      </c>
      <c r="K21151" t="s">
        <v>81474</v>
      </c>
    </row>
    <row r="21152" spans="1:11" x14ac:dyDescent="0.3">
      <c r="A21152" t="s">
        <v>81475</v>
      </c>
      <c r="B21152" t="s">
        <v>81476</v>
      </c>
      <c r="C21152" t="s">
        <v>27</v>
      </c>
      <c r="D21152" t="s">
        <v>81477</v>
      </c>
      <c r="E21152" t="s">
        <v>53101</v>
      </c>
      <c r="F21152" t="s">
        <v>41</v>
      </c>
      <c r="G21152" t="s">
        <v>42</v>
      </c>
      <c r="H21152">
        <v>0</v>
      </c>
      <c r="I21152">
        <v>0</v>
      </c>
      <c r="J21152">
        <v>0</v>
      </c>
      <c r="K21152" t="s">
        <v>81478</v>
      </c>
    </row>
    <row r="21153" spans="1:11" x14ac:dyDescent="0.3">
      <c r="A21153" t="s">
        <v>81479</v>
      </c>
      <c r="B21153" t="s">
        <v>81480</v>
      </c>
      <c r="C21153" t="s">
        <v>27</v>
      </c>
      <c r="D21153" t="s">
        <v>81481</v>
      </c>
      <c r="E21153" t="s">
        <v>53101</v>
      </c>
      <c r="F21153" t="s">
        <v>41</v>
      </c>
      <c r="G21153" t="s">
        <v>42</v>
      </c>
      <c r="H21153">
        <v>0</v>
      </c>
      <c r="I21153">
        <v>0</v>
      </c>
      <c r="J21153">
        <v>0</v>
      </c>
      <c r="K21153" t="s">
        <v>81482</v>
      </c>
    </row>
    <row r="21154" spans="1:11" x14ac:dyDescent="0.3">
      <c r="A21154" t="s">
        <v>81483</v>
      </c>
      <c r="C21154" t="s">
        <v>27</v>
      </c>
      <c r="D21154" t="s">
        <v>81484</v>
      </c>
      <c r="E21154" t="s">
        <v>29</v>
      </c>
      <c r="F21154" t="s">
        <v>41</v>
      </c>
      <c r="G21154" t="s">
        <v>42</v>
      </c>
      <c r="H21154">
        <v>0</v>
      </c>
      <c r="I21154">
        <v>0</v>
      </c>
      <c r="J21154">
        <v>0</v>
      </c>
      <c r="K21154" t="s">
        <v>81485</v>
      </c>
    </row>
    <row r="21155" spans="1:11" x14ac:dyDescent="0.3">
      <c r="A21155" t="s">
        <v>81486</v>
      </c>
      <c r="B21155" t="s">
        <v>81487</v>
      </c>
      <c r="C21155" t="s">
        <v>558</v>
      </c>
      <c r="D21155" t="s">
        <v>81488</v>
      </c>
      <c r="E21155" t="s">
        <v>19698</v>
      </c>
      <c r="F21155" t="s">
        <v>16</v>
      </c>
      <c r="G21155" t="s">
        <v>8377</v>
      </c>
      <c r="H21155">
        <v>0</v>
      </c>
      <c r="I21155">
        <v>0</v>
      </c>
      <c r="J21155">
        <v>0</v>
      </c>
      <c r="K21155" t="s">
        <v>81489</v>
      </c>
    </row>
    <row r="21156" spans="1:11" x14ac:dyDescent="0.3">
      <c r="A21156" t="s">
        <v>81490</v>
      </c>
      <c r="B21156" t="s">
        <v>81491</v>
      </c>
      <c r="C21156" t="s">
        <v>27</v>
      </c>
      <c r="D21156" t="s">
        <v>81492</v>
      </c>
      <c r="E21156" t="s">
        <v>53101</v>
      </c>
      <c r="F21156" t="s">
        <v>16</v>
      </c>
      <c r="G21156" t="s">
        <v>575</v>
      </c>
      <c r="H21156">
        <v>0</v>
      </c>
      <c r="I21156">
        <v>0</v>
      </c>
      <c r="J21156">
        <v>0</v>
      </c>
      <c r="K21156" t="s">
        <v>81493</v>
      </c>
    </row>
    <row r="21157" spans="1:11" x14ac:dyDescent="0.3">
      <c r="A21157" t="s">
        <v>81494</v>
      </c>
      <c r="B21157" t="s">
        <v>81495</v>
      </c>
      <c r="C21157" t="s">
        <v>27</v>
      </c>
      <c r="D21157" t="s">
        <v>81496</v>
      </c>
      <c r="E21157" t="s">
        <v>53101</v>
      </c>
      <c r="F21157" t="s">
        <v>41</v>
      </c>
      <c r="G21157" t="s">
        <v>8377</v>
      </c>
      <c r="H21157">
        <v>0</v>
      </c>
      <c r="I21157">
        <v>0</v>
      </c>
      <c r="J21157">
        <v>0</v>
      </c>
      <c r="K21157" t="s">
        <v>81497</v>
      </c>
    </row>
    <row r="21158" spans="1:11" x14ac:dyDescent="0.3">
      <c r="A21158" t="s">
        <v>81498</v>
      </c>
      <c r="B21158" t="s">
        <v>81499</v>
      </c>
      <c r="C21158" t="s">
        <v>27</v>
      </c>
      <c r="D21158" t="s">
        <v>81500</v>
      </c>
      <c r="E21158" t="s">
        <v>53101</v>
      </c>
      <c r="F21158" t="s">
        <v>16</v>
      </c>
      <c r="G21158" t="s">
        <v>279</v>
      </c>
      <c r="H21158">
        <v>0</v>
      </c>
      <c r="I21158">
        <v>0</v>
      </c>
      <c r="J21158">
        <v>0</v>
      </c>
      <c r="K21158" t="s">
        <v>81501</v>
      </c>
    </row>
    <row r="21159" spans="1:11" x14ac:dyDescent="0.3">
      <c r="A21159" t="s">
        <v>81502</v>
      </c>
      <c r="B21159" t="s">
        <v>81503</v>
      </c>
      <c r="C21159" t="s">
        <v>13</v>
      </c>
      <c r="D21159" t="s">
        <v>81504</v>
      </c>
      <c r="E21159" t="s">
        <v>76370</v>
      </c>
      <c r="F21159" t="s">
        <v>16</v>
      </c>
      <c r="G21159" t="s">
        <v>3987</v>
      </c>
      <c r="H21159">
        <v>0</v>
      </c>
      <c r="I21159">
        <v>0</v>
      </c>
      <c r="J21159">
        <v>0</v>
      </c>
      <c r="K21159" t="s">
        <v>81505</v>
      </c>
    </row>
    <row r="21160" spans="1:11" x14ac:dyDescent="0.3">
      <c r="A21160" t="s">
        <v>81506</v>
      </c>
      <c r="B21160" t="s">
        <v>81507</v>
      </c>
      <c r="C21160" t="s">
        <v>27</v>
      </c>
      <c r="D21160" t="s">
        <v>81508</v>
      </c>
      <c r="E21160" t="s">
        <v>53101</v>
      </c>
      <c r="F21160" t="s">
        <v>41</v>
      </c>
      <c r="G21160" t="s">
        <v>1966</v>
      </c>
      <c r="H21160">
        <v>0</v>
      </c>
      <c r="I21160">
        <v>0</v>
      </c>
      <c r="J21160">
        <v>0</v>
      </c>
      <c r="K21160" t="s">
        <v>81509</v>
      </c>
    </row>
    <row r="21161" spans="1:11" x14ac:dyDescent="0.3">
      <c r="A21161" t="s">
        <v>81510</v>
      </c>
      <c r="C21161" t="s">
        <v>27</v>
      </c>
      <c r="D21161" t="s">
        <v>81511</v>
      </c>
      <c r="E21161" t="s">
        <v>53101</v>
      </c>
      <c r="F21161" t="s">
        <v>16</v>
      </c>
      <c r="G21161" t="s">
        <v>122</v>
      </c>
      <c r="H21161">
        <v>0</v>
      </c>
      <c r="I21161">
        <v>0</v>
      </c>
      <c r="J21161">
        <v>0</v>
      </c>
      <c r="K21161" t="s">
        <v>81512</v>
      </c>
    </row>
    <row r="21162" spans="1:11" x14ac:dyDescent="0.3">
      <c r="A21162" t="s">
        <v>81513</v>
      </c>
      <c r="B21162" t="s">
        <v>81514</v>
      </c>
      <c r="C21162" t="s">
        <v>27</v>
      </c>
      <c r="D21162" t="s">
        <v>81515</v>
      </c>
      <c r="E21162" t="s">
        <v>53101</v>
      </c>
      <c r="F21162" t="s">
        <v>16</v>
      </c>
      <c r="G21162" t="s">
        <v>487</v>
      </c>
      <c r="H21162">
        <v>0</v>
      </c>
      <c r="I21162">
        <v>0</v>
      </c>
      <c r="J21162">
        <v>0</v>
      </c>
      <c r="K21162" t="s">
        <v>81516</v>
      </c>
    </row>
    <row r="21163" spans="1:11" x14ac:dyDescent="0.3">
      <c r="A21163" t="s">
        <v>81517</v>
      </c>
      <c r="C21163" t="s">
        <v>27</v>
      </c>
      <c r="D21163" t="s">
        <v>81518</v>
      </c>
      <c r="E21163" t="s">
        <v>53101</v>
      </c>
      <c r="F21163" t="s">
        <v>16</v>
      </c>
      <c r="G21163" t="s">
        <v>5064</v>
      </c>
      <c r="H21163">
        <v>0</v>
      </c>
      <c r="I21163">
        <v>0</v>
      </c>
      <c r="J21163">
        <v>0</v>
      </c>
      <c r="K21163" t="s">
        <v>81519</v>
      </c>
    </row>
    <row r="21164" spans="1:11" x14ac:dyDescent="0.3">
      <c r="A21164" t="s">
        <v>81520</v>
      </c>
      <c r="C21164" t="s">
        <v>27</v>
      </c>
      <c r="D21164" t="s">
        <v>81521</v>
      </c>
      <c r="E21164" t="s">
        <v>53101</v>
      </c>
      <c r="F21164" t="s">
        <v>16</v>
      </c>
      <c r="G21164" t="s">
        <v>96</v>
      </c>
      <c r="H21164">
        <v>0</v>
      </c>
      <c r="I21164">
        <v>0</v>
      </c>
      <c r="J21164">
        <v>0</v>
      </c>
      <c r="K21164" t="s">
        <v>81522</v>
      </c>
    </row>
    <row r="21165" spans="1:11" x14ac:dyDescent="0.3">
      <c r="A21165" t="s">
        <v>81523</v>
      </c>
      <c r="C21165" t="s">
        <v>27</v>
      </c>
      <c r="D21165" t="s">
        <v>81524</v>
      </c>
      <c r="E21165" t="s">
        <v>29</v>
      </c>
      <c r="F21165" t="s">
        <v>41</v>
      </c>
      <c r="G21165" t="s">
        <v>42</v>
      </c>
      <c r="H21165">
        <v>0</v>
      </c>
      <c r="I21165">
        <v>0</v>
      </c>
      <c r="J21165">
        <v>0</v>
      </c>
      <c r="K21165" t="s">
        <v>81525</v>
      </c>
    </row>
    <row r="21166" spans="1:11" x14ac:dyDescent="0.3">
      <c r="A21166" t="s">
        <v>81526</v>
      </c>
      <c r="B21166" t="s">
        <v>81527</v>
      </c>
      <c r="C21166" t="s">
        <v>20</v>
      </c>
      <c r="E21166" t="s">
        <v>71202</v>
      </c>
      <c r="F21166" t="s">
        <v>2892</v>
      </c>
      <c r="G21166" t="s">
        <v>18940</v>
      </c>
      <c r="H21166">
        <v>0</v>
      </c>
      <c r="I21166">
        <v>0</v>
      </c>
      <c r="J21166">
        <v>0</v>
      </c>
      <c r="K21166" t="s">
        <v>81528</v>
      </c>
    </row>
    <row r="21167" spans="1:11" x14ac:dyDescent="0.3">
      <c r="A21167" t="s">
        <v>81529</v>
      </c>
      <c r="B21167" t="s">
        <v>81530</v>
      </c>
      <c r="C21167" t="s">
        <v>20</v>
      </c>
      <c r="D21167" t="s">
        <v>81531</v>
      </c>
      <c r="E21167" t="s">
        <v>71202</v>
      </c>
      <c r="F21167" t="s">
        <v>9563</v>
      </c>
      <c r="G21167" t="s">
        <v>42</v>
      </c>
      <c r="H21167">
        <v>0</v>
      </c>
      <c r="I21167">
        <v>0</v>
      </c>
      <c r="J21167">
        <v>0</v>
      </c>
      <c r="K21167" t="s">
        <v>81532</v>
      </c>
    </row>
    <row r="21168" spans="1:11" x14ac:dyDescent="0.3">
      <c r="A21168" t="s">
        <v>81533</v>
      </c>
      <c r="B21168" t="s">
        <v>81534</v>
      </c>
      <c r="C21168" t="s">
        <v>20</v>
      </c>
      <c r="D21168" t="s">
        <v>81535</v>
      </c>
      <c r="E21168" t="s">
        <v>71202</v>
      </c>
      <c r="F21168" t="s">
        <v>11244</v>
      </c>
      <c r="G21168" t="s">
        <v>2189</v>
      </c>
      <c r="H21168">
        <v>0</v>
      </c>
      <c r="I21168">
        <v>0</v>
      </c>
      <c r="J21168">
        <v>0</v>
      </c>
      <c r="K21168" t="s">
        <v>81536</v>
      </c>
    </row>
    <row r="21169" spans="1:11" x14ac:dyDescent="0.3">
      <c r="A21169" t="s">
        <v>81537</v>
      </c>
      <c r="B21169" t="s">
        <v>81538</v>
      </c>
      <c r="C21169" t="s">
        <v>20</v>
      </c>
      <c r="D21169" t="s">
        <v>81539</v>
      </c>
      <c r="E21169" t="s">
        <v>71202</v>
      </c>
      <c r="F21169" t="s">
        <v>8771</v>
      </c>
      <c r="G21169" t="s">
        <v>42</v>
      </c>
      <c r="H21169">
        <v>0</v>
      </c>
      <c r="I21169">
        <v>0</v>
      </c>
      <c r="J21169">
        <v>0</v>
      </c>
      <c r="K21169" t="s">
        <v>81540</v>
      </c>
    </row>
    <row r="21170" spans="1:11" x14ac:dyDescent="0.3">
      <c r="A21170" t="s">
        <v>81541</v>
      </c>
      <c r="B21170" t="s">
        <v>81542</v>
      </c>
      <c r="C21170" t="s">
        <v>20</v>
      </c>
      <c r="D21170" t="s">
        <v>81543</v>
      </c>
      <c r="E21170" t="s">
        <v>71202</v>
      </c>
      <c r="F21170" t="s">
        <v>631</v>
      </c>
      <c r="G21170" t="s">
        <v>42</v>
      </c>
      <c r="H21170">
        <v>0</v>
      </c>
      <c r="I21170">
        <v>0</v>
      </c>
      <c r="J21170">
        <v>0</v>
      </c>
      <c r="K21170" t="s">
        <v>81544</v>
      </c>
    </row>
    <row r="21171" spans="1:11" x14ac:dyDescent="0.3">
      <c r="A21171" t="s">
        <v>81545</v>
      </c>
      <c r="C21171" t="s">
        <v>20</v>
      </c>
      <c r="D21171" t="s">
        <v>81546</v>
      </c>
      <c r="E21171" t="s">
        <v>71202</v>
      </c>
      <c r="F21171" t="s">
        <v>8554</v>
      </c>
      <c r="G21171" t="s">
        <v>42</v>
      </c>
      <c r="H21171">
        <v>0</v>
      </c>
      <c r="I21171">
        <v>0</v>
      </c>
      <c r="J21171">
        <v>0</v>
      </c>
      <c r="K21171" t="s">
        <v>81547</v>
      </c>
    </row>
    <row r="21172" spans="1:11" x14ac:dyDescent="0.3">
      <c r="A21172" t="s">
        <v>81548</v>
      </c>
      <c r="B21172" t="s">
        <v>81549</v>
      </c>
      <c r="C21172" t="s">
        <v>20</v>
      </c>
      <c r="D21172" t="s">
        <v>81550</v>
      </c>
      <c r="E21172" t="s">
        <v>71202</v>
      </c>
      <c r="F21172" t="s">
        <v>20080</v>
      </c>
      <c r="G21172" t="s">
        <v>42</v>
      </c>
      <c r="H21172">
        <v>0</v>
      </c>
      <c r="I21172">
        <v>0</v>
      </c>
      <c r="J21172">
        <v>0</v>
      </c>
      <c r="K21172" t="s">
        <v>81551</v>
      </c>
    </row>
    <row r="21173" spans="1:11" x14ac:dyDescent="0.3">
      <c r="A21173" t="s">
        <v>81552</v>
      </c>
      <c r="B21173" t="s">
        <v>81553</v>
      </c>
      <c r="C21173" t="s">
        <v>20</v>
      </c>
      <c r="D21173" t="s">
        <v>81554</v>
      </c>
      <c r="E21173" t="s">
        <v>71202</v>
      </c>
      <c r="F21173" t="s">
        <v>3026</v>
      </c>
      <c r="G21173" t="s">
        <v>1434</v>
      </c>
      <c r="H21173">
        <v>0</v>
      </c>
      <c r="I21173">
        <v>0</v>
      </c>
      <c r="J21173">
        <v>0</v>
      </c>
      <c r="K21173" t="s">
        <v>81555</v>
      </c>
    </row>
    <row r="21174" spans="1:11" x14ac:dyDescent="0.3">
      <c r="A21174" t="s">
        <v>81556</v>
      </c>
      <c r="B21174" t="s">
        <v>81557</v>
      </c>
      <c r="C21174" t="s">
        <v>27</v>
      </c>
      <c r="D21174" t="s">
        <v>81558</v>
      </c>
      <c r="E21174" t="s">
        <v>29</v>
      </c>
      <c r="F21174" t="s">
        <v>41</v>
      </c>
      <c r="G21174" t="s">
        <v>42</v>
      </c>
      <c r="H21174">
        <v>0</v>
      </c>
      <c r="I21174">
        <v>0</v>
      </c>
      <c r="J21174">
        <v>0</v>
      </c>
      <c r="K21174" t="s">
        <v>81559</v>
      </c>
    </row>
    <row r="21175" spans="1:11" x14ac:dyDescent="0.3">
      <c r="A21175" t="s">
        <v>81560</v>
      </c>
      <c r="B21175" t="s">
        <v>81561</v>
      </c>
      <c r="C21175" t="s">
        <v>20</v>
      </c>
      <c r="D21175" t="s">
        <v>81562</v>
      </c>
      <c r="E21175" t="s">
        <v>71202</v>
      </c>
      <c r="F21175" t="s">
        <v>3484</v>
      </c>
      <c r="G21175" t="s">
        <v>1382</v>
      </c>
      <c r="H21175">
        <v>0</v>
      </c>
      <c r="I21175">
        <v>0</v>
      </c>
      <c r="J21175">
        <v>0</v>
      </c>
      <c r="K21175" t="s">
        <v>81563</v>
      </c>
    </row>
    <row r="21176" spans="1:11" x14ac:dyDescent="0.3">
      <c r="A21176" t="s">
        <v>81564</v>
      </c>
      <c r="B21176" t="s">
        <v>81565</v>
      </c>
      <c r="C21176" t="s">
        <v>20</v>
      </c>
      <c r="D21176" t="s">
        <v>81566</v>
      </c>
      <c r="E21176" t="s">
        <v>71202</v>
      </c>
      <c r="F21176" t="s">
        <v>1467</v>
      </c>
      <c r="G21176" t="s">
        <v>14230</v>
      </c>
      <c r="H21176">
        <v>0</v>
      </c>
      <c r="I21176">
        <v>0</v>
      </c>
      <c r="J21176">
        <v>0</v>
      </c>
      <c r="K21176" t="s">
        <v>81567</v>
      </c>
    </row>
    <row r="21177" spans="1:11" x14ac:dyDescent="0.3">
      <c r="A21177" t="s">
        <v>81568</v>
      </c>
      <c r="B21177" t="s">
        <v>81569</v>
      </c>
      <c r="C21177" t="s">
        <v>20</v>
      </c>
      <c r="D21177" t="s">
        <v>81570</v>
      </c>
      <c r="E21177" t="s">
        <v>71202</v>
      </c>
      <c r="F21177" t="s">
        <v>1506</v>
      </c>
      <c r="G21177" t="s">
        <v>42</v>
      </c>
      <c r="H21177">
        <v>0</v>
      </c>
      <c r="I21177">
        <v>0</v>
      </c>
      <c r="J21177">
        <v>0</v>
      </c>
      <c r="K21177" t="s">
        <v>81571</v>
      </c>
    </row>
    <row r="21178" spans="1:11" x14ac:dyDescent="0.3">
      <c r="A21178" t="s">
        <v>81572</v>
      </c>
      <c r="C21178" t="s">
        <v>20</v>
      </c>
      <c r="D21178" t="s">
        <v>81573</v>
      </c>
      <c r="E21178" t="s">
        <v>71202</v>
      </c>
      <c r="F21178" t="s">
        <v>11931</v>
      </c>
      <c r="G21178" t="s">
        <v>42</v>
      </c>
      <c r="H21178">
        <v>0</v>
      </c>
      <c r="I21178">
        <v>0</v>
      </c>
      <c r="J21178">
        <v>0</v>
      </c>
      <c r="K21178" t="s">
        <v>81574</v>
      </c>
    </row>
    <row r="21179" spans="1:11" x14ac:dyDescent="0.3">
      <c r="A21179" t="s">
        <v>81575</v>
      </c>
      <c r="B21179" t="s">
        <v>81576</v>
      </c>
      <c r="C21179" t="s">
        <v>20</v>
      </c>
      <c r="D21179" t="s">
        <v>81577</v>
      </c>
      <c r="E21179" t="s">
        <v>71202</v>
      </c>
      <c r="F21179" t="s">
        <v>16</v>
      </c>
      <c r="G21179" t="s">
        <v>18285</v>
      </c>
      <c r="H21179">
        <v>0</v>
      </c>
      <c r="I21179">
        <v>0</v>
      </c>
      <c r="J21179">
        <v>0</v>
      </c>
      <c r="K21179" t="s">
        <v>81578</v>
      </c>
    </row>
    <row r="21180" spans="1:11" x14ac:dyDescent="0.3">
      <c r="A21180" t="s">
        <v>81579</v>
      </c>
      <c r="B21180" t="s">
        <v>81580</v>
      </c>
      <c r="C21180" t="s">
        <v>20</v>
      </c>
      <c r="D21180" t="s">
        <v>81581</v>
      </c>
      <c r="E21180" t="s">
        <v>71202</v>
      </c>
      <c r="F21180" t="s">
        <v>16</v>
      </c>
      <c r="G21180" t="s">
        <v>10738</v>
      </c>
      <c r="H21180">
        <v>0</v>
      </c>
      <c r="I21180">
        <v>0</v>
      </c>
      <c r="J21180">
        <v>0</v>
      </c>
      <c r="K21180" t="s">
        <v>81582</v>
      </c>
    </row>
    <row r="21181" spans="1:11" x14ac:dyDescent="0.3">
      <c r="A21181" t="s">
        <v>81583</v>
      </c>
      <c r="B21181" t="s">
        <v>81584</v>
      </c>
      <c r="C21181" t="s">
        <v>20</v>
      </c>
      <c r="D21181" t="s">
        <v>81585</v>
      </c>
      <c r="E21181" t="s">
        <v>71202</v>
      </c>
      <c r="F21181" t="s">
        <v>16</v>
      </c>
      <c r="G21181" t="s">
        <v>18285</v>
      </c>
      <c r="H21181">
        <v>0</v>
      </c>
      <c r="I21181">
        <v>0</v>
      </c>
      <c r="J21181">
        <v>0</v>
      </c>
      <c r="K21181" t="s">
        <v>81586</v>
      </c>
    </row>
    <row r="21182" spans="1:11" x14ac:dyDescent="0.3">
      <c r="A21182" t="s">
        <v>81587</v>
      </c>
      <c r="B21182" t="s">
        <v>81588</v>
      </c>
      <c r="C21182" t="s">
        <v>13</v>
      </c>
      <c r="D21182" t="s">
        <v>81589</v>
      </c>
      <c r="E21182" t="s">
        <v>76370</v>
      </c>
      <c r="F21182" t="s">
        <v>3560</v>
      </c>
      <c r="G21182" t="s">
        <v>42</v>
      </c>
      <c r="H21182">
        <v>0</v>
      </c>
      <c r="I21182">
        <v>0</v>
      </c>
      <c r="J21182">
        <v>0</v>
      </c>
      <c r="K21182" t="s">
        <v>81590</v>
      </c>
    </row>
    <row r="21183" spans="1:11" x14ac:dyDescent="0.3">
      <c r="A21183" t="s">
        <v>81591</v>
      </c>
      <c r="B21183" t="s">
        <v>81592</v>
      </c>
      <c r="C21183" t="s">
        <v>27</v>
      </c>
      <c r="D21183" t="s">
        <v>81593</v>
      </c>
      <c r="E21183" t="s">
        <v>29</v>
      </c>
      <c r="F21183" t="s">
        <v>41</v>
      </c>
      <c r="G21183" t="s">
        <v>10553</v>
      </c>
      <c r="H21183">
        <v>0</v>
      </c>
      <c r="I21183">
        <v>0</v>
      </c>
      <c r="J21183">
        <v>0</v>
      </c>
      <c r="K21183" t="s">
        <v>81594</v>
      </c>
    </row>
    <row r="21184" spans="1:11" x14ac:dyDescent="0.3">
      <c r="A21184" t="s">
        <v>81595</v>
      </c>
      <c r="B21184" t="s">
        <v>81596</v>
      </c>
      <c r="C21184" t="s">
        <v>20</v>
      </c>
      <c r="D21184" t="s">
        <v>81597</v>
      </c>
      <c r="E21184" t="s">
        <v>71202</v>
      </c>
      <c r="F21184" t="s">
        <v>16</v>
      </c>
      <c r="G21184" t="s">
        <v>74373</v>
      </c>
      <c r="H21184">
        <v>0</v>
      </c>
      <c r="I21184">
        <v>0</v>
      </c>
      <c r="J21184">
        <v>0</v>
      </c>
      <c r="K21184" t="s">
        <v>81598</v>
      </c>
    </row>
    <row r="21185" spans="1:11" x14ac:dyDescent="0.3">
      <c r="A21185" t="s">
        <v>81599</v>
      </c>
      <c r="B21185" t="s">
        <v>81600</v>
      </c>
      <c r="C21185" t="s">
        <v>20</v>
      </c>
      <c r="D21185" t="s">
        <v>81601</v>
      </c>
      <c r="E21185" t="s">
        <v>71202</v>
      </c>
      <c r="F21185" t="s">
        <v>3484</v>
      </c>
      <c r="G21185" t="s">
        <v>42</v>
      </c>
      <c r="H21185">
        <v>0</v>
      </c>
      <c r="I21185">
        <v>0</v>
      </c>
      <c r="J21185">
        <v>0</v>
      </c>
      <c r="K21185" t="s">
        <v>81602</v>
      </c>
    </row>
    <row r="21186" spans="1:11" x14ac:dyDescent="0.3">
      <c r="A21186" t="s">
        <v>81603</v>
      </c>
      <c r="C21186" t="s">
        <v>27</v>
      </c>
      <c r="D21186" t="s">
        <v>81604</v>
      </c>
      <c r="E21186" t="s">
        <v>53101</v>
      </c>
      <c r="F21186" t="s">
        <v>16</v>
      </c>
      <c r="G21186" t="s">
        <v>10661</v>
      </c>
      <c r="H21186">
        <v>0</v>
      </c>
      <c r="I21186">
        <v>0</v>
      </c>
      <c r="J21186">
        <v>0</v>
      </c>
      <c r="K21186" t="s">
        <v>81605</v>
      </c>
    </row>
    <row r="21187" spans="1:11" x14ac:dyDescent="0.3">
      <c r="A21187" t="s">
        <v>81606</v>
      </c>
      <c r="C21187" t="s">
        <v>20</v>
      </c>
      <c r="D21187" t="s">
        <v>81607</v>
      </c>
      <c r="E21187" t="s">
        <v>71202</v>
      </c>
      <c r="F21187" t="s">
        <v>7555</v>
      </c>
      <c r="G21187" t="s">
        <v>42</v>
      </c>
      <c r="H21187">
        <v>0</v>
      </c>
      <c r="I21187">
        <v>0</v>
      </c>
      <c r="J21187">
        <v>0</v>
      </c>
      <c r="K21187" t="s">
        <v>81608</v>
      </c>
    </row>
    <row r="21188" spans="1:11" x14ac:dyDescent="0.3">
      <c r="A21188" t="s">
        <v>81609</v>
      </c>
      <c r="B21188" t="s">
        <v>81610</v>
      </c>
      <c r="C21188" t="s">
        <v>558</v>
      </c>
      <c r="D21188" t="s">
        <v>81611</v>
      </c>
      <c r="E21188" t="s">
        <v>34293</v>
      </c>
      <c r="F21188" t="s">
        <v>16</v>
      </c>
      <c r="G21188" t="s">
        <v>19580</v>
      </c>
      <c r="H21188">
        <v>0</v>
      </c>
      <c r="I21188">
        <v>0</v>
      </c>
      <c r="J21188">
        <v>0</v>
      </c>
      <c r="K21188" t="s">
        <v>81612</v>
      </c>
    </row>
    <row r="21189" spans="1:11" x14ac:dyDescent="0.3">
      <c r="A21189" t="s">
        <v>81613</v>
      </c>
      <c r="C21189" t="s">
        <v>20</v>
      </c>
      <c r="D21189" t="s">
        <v>81614</v>
      </c>
      <c r="E21189" t="s">
        <v>71202</v>
      </c>
      <c r="F21189" t="s">
        <v>16732</v>
      </c>
      <c r="G21189" t="s">
        <v>42</v>
      </c>
      <c r="H21189">
        <v>0</v>
      </c>
      <c r="I21189">
        <v>0</v>
      </c>
      <c r="J21189">
        <v>0</v>
      </c>
      <c r="K21189" t="s">
        <v>81615</v>
      </c>
    </row>
    <row r="21190" spans="1:11" x14ac:dyDescent="0.3">
      <c r="A21190" t="s">
        <v>81616</v>
      </c>
      <c r="B21190" t="s">
        <v>81617</v>
      </c>
      <c r="C21190" t="s">
        <v>27</v>
      </c>
      <c r="D21190" t="s">
        <v>81618</v>
      </c>
      <c r="E21190" t="s">
        <v>29</v>
      </c>
      <c r="F21190" t="s">
        <v>41</v>
      </c>
      <c r="G21190" t="s">
        <v>42</v>
      </c>
      <c r="H21190">
        <v>0</v>
      </c>
      <c r="I21190">
        <v>0</v>
      </c>
      <c r="J21190">
        <v>0</v>
      </c>
      <c r="K21190" t="s">
        <v>81619</v>
      </c>
    </row>
    <row r="21191" spans="1:11" x14ac:dyDescent="0.3">
      <c r="A21191" t="s">
        <v>81620</v>
      </c>
      <c r="B21191" t="s">
        <v>81610</v>
      </c>
      <c r="C21191" t="s">
        <v>20</v>
      </c>
      <c r="E21191" t="s">
        <v>71202</v>
      </c>
      <c r="F21191" t="s">
        <v>7493</v>
      </c>
      <c r="G21191" t="s">
        <v>42</v>
      </c>
      <c r="H21191">
        <v>0</v>
      </c>
      <c r="I21191">
        <v>0</v>
      </c>
      <c r="J21191">
        <v>0</v>
      </c>
      <c r="K21191" t="s">
        <v>81621</v>
      </c>
    </row>
    <row r="21192" spans="1:11" x14ac:dyDescent="0.3">
      <c r="A21192" t="s">
        <v>81622</v>
      </c>
      <c r="B21192" t="s">
        <v>81623</v>
      </c>
      <c r="C21192" t="s">
        <v>20</v>
      </c>
      <c r="D21192" t="s">
        <v>81624</v>
      </c>
      <c r="E21192" t="s">
        <v>71202</v>
      </c>
      <c r="F21192" t="s">
        <v>2361</v>
      </c>
      <c r="G21192" t="s">
        <v>42</v>
      </c>
      <c r="H21192">
        <v>0</v>
      </c>
      <c r="I21192">
        <v>0</v>
      </c>
      <c r="J21192">
        <v>0</v>
      </c>
      <c r="K21192" t="s">
        <v>81625</v>
      </c>
    </row>
    <row r="21193" spans="1:11" x14ac:dyDescent="0.3">
      <c r="A21193" t="s">
        <v>81626</v>
      </c>
      <c r="B21193" t="s">
        <v>81627</v>
      </c>
      <c r="C21193" t="s">
        <v>466</v>
      </c>
      <c r="D21193" t="s">
        <v>81628</v>
      </c>
      <c r="E21193" t="s">
        <v>79083</v>
      </c>
      <c r="F21193" t="s">
        <v>16</v>
      </c>
      <c r="G21193" t="s">
        <v>10661</v>
      </c>
      <c r="H21193">
        <v>0</v>
      </c>
      <c r="I21193">
        <v>0</v>
      </c>
      <c r="J21193">
        <v>0</v>
      </c>
      <c r="K21193" t="s">
        <v>81629</v>
      </c>
    </row>
    <row r="21194" spans="1:11" x14ac:dyDescent="0.3">
      <c r="A21194" t="s">
        <v>81630</v>
      </c>
      <c r="B21194" t="s">
        <v>81631</v>
      </c>
      <c r="C21194" t="s">
        <v>27</v>
      </c>
      <c r="D21194" t="s">
        <v>81632</v>
      </c>
      <c r="E21194" t="s">
        <v>53101</v>
      </c>
      <c r="F21194" t="s">
        <v>16</v>
      </c>
      <c r="G21194" t="s">
        <v>303</v>
      </c>
      <c r="H21194">
        <v>0</v>
      </c>
      <c r="I21194">
        <v>0</v>
      </c>
      <c r="J21194">
        <v>0</v>
      </c>
      <c r="K21194" t="s">
        <v>81633</v>
      </c>
    </row>
    <row r="21195" spans="1:11" x14ac:dyDescent="0.3">
      <c r="A21195" t="s">
        <v>81634</v>
      </c>
      <c r="B21195" t="s">
        <v>81635</v>
      </c>
      <c r="C21195" t="s">
        <v>27</v>
      </c>
      <c r="D21195" t="s">
        <v>81636</v>
      </c>
      <c r="E21195" t="s">
        <v>53101</v>
      </c>
      <c r="F21195" t="s">
        <v>41</v>
      </c>
      <c r="G21195" t="s">
        <v>42</v>
      </c>
      <c r="H21195">
        <v>0</v>
      </c>
      <c r="I21195">
        <v>0</v>
      </c>
      <c r="J21195">
        <v>0</v>
      </c>
      <c r="K21195" t="s">
        <v>81637</v>
      </c>
    </row>
    <row r="21196" spans="1:11" x14ac:dyDescent="0.3">
      <c r="A21196" t="s">
        <v>81638</v>
      </c>
      <c r="C21196" t="s">
        <v>147</v>
      </c>
      <c r="D21196" t="s">
        <v>81639</v>
      </c>
      <c r="E21196" t="s">
        <v>76393</v>
      </c>
      <c r="F21196" t="s">
        <v>21862</v>
      </c>
      <c r="G21196" t="s">
        <v>42</v>
      </c>
      <c r="H21196">
        <v>0</v>
      </c>
      <c r="I21196">
        <v>0</v>
      </c>
      <c r="J21196">
        <v>0</v>
      </c>
      <c r="K21196" t="s">
        <v>81640</v>
      </c>
    </row>
    <row r="21197" spans="1:11" x14ac:dyDescent="0.3">
      <c r="A21197" t="s">
        <v>81641</v>
      </c>
      <c r="C21197" t="s">
        <v>20</v>
      </c>
      <c r="D21197" t="s">
        <v>81642</v>
      </c>
      <c r="E21197" t="s">
        <v>71202</v>
      </c>
      <c r="F21197" t="s">
        <v>1986</v>
      </c>
      <c r="G21197" t="s">
        <v>42</v>
      </c>
      <c r="H21197">
        <v>0</v>
      </c>
      <c r="I21197">
        <v>0</v>
      </c>
      <c r="J21197">
        <v>0</v>
      </c>
      <c r="K21197" t="s">
        <v>81643</v>
      </c>
    </row>
    <row r="21198" spans="1:11" x14ac:dyDescent="0.3">
      <c r="A21198" t="s">
        <v>81644</v>
      </c>
      <c r="B21198" t="s">
        <v>81645</v>
      </c>
      <c r="C21198" t="s">
        <v>27</v>
      </c>
      <c r="D21198" t="s">
        <v>81646</v>
      </c>
      <c r="E21198" t="s">
        <v>29</v>
      </c>
      <c r="F21198" t="s">
        <v>41</v>
      </c>
      <c r="G21198" t="s">
        <v>42</v>
      </c>
      <c r="H21198">
        <v>0</v>
      </c>
      <c r="I21198">
        <v>0</v>
      </c>
      <c r="J21198">
        <v>0</v>
      </c>
      <c r="K21198" t="s">
        <v>81647</v>
      </c>
    </row>
    <row r="21199" spans="1:11" x14ac:dyDescent="0.3">
      <c r="A21199" t="s">
        <v>81648</v>
      </c>
      <c r="B21199" t="s">
        <v>81649</v>
      </c>
      <c r="C21199" t="s">
        <v>20</v>
      </c>
      <c r="D21199" t="s">
        <v>81650</v>
      </c>
      <c r="E21199" t="s">
        <v>71202</v>
      </c>
      <c r="F21199" t="s">
        <v>68802</v>
      </c>
      <c r="G21199" t="s">
        <v>42</v>
      </c>
      <c r="H21199">
        <v>0</v>
      </c>
      <c r="I21199">
        <v>0</v>
      </c>
      <c r="J21199">
        <v>0</v>
      </c>
      <c r="K21199" t="s">
        <v>81651</v>
      </c>
    </row>
    <row r="21200" spans="1:11" x14ac:dyDescent="0.3">
      <c r="A21200" t="s">
        <v>81652</v>
      </c>
      <c r="C21200" t="s">
        <v>20</v>
      </c>
      <c r="D21200" t="s">
        <v>81653</v>
      </c>
      <c r="E21200" t="s">
        <v>71202</v>
      </c>
      <c r="F21200" t="s">
        <v>6429</v>
      </c>
      <c r="G21200" t="s">
        <v>42</v>
      </c>
      <c r="H21200">
        <v>0</v>
      </c>
      <c r="I21200">
        <v>0</v>
      </c>
      <c r="J21200">
        <v>0</v>
      </c>
      <c r="K21200" t="s">
        <v>81654</v>
      </c>
    </row>
    <row r="21201" spans="1:11" x14ac:dyDescent="0.3">
      <c r="A21201" t="s">
        <v>81655</v>
      </c>
      <c r="B21201" t="s">
        <v>81656</v>
      </c>
      <c r="C21201" t="s">
        <v>20</v>
      </c>
      <c r="E21201" t="s">
        <v>71202</v>
      </c>
      <c r="F21201" t="s">
        <v>2000</v>
      </c>
      <c r="G21201" t="s">
        <v>42</v>
      </c>
      <c r="H21201">
        <v>0</v>
      </c>
      <c r="I21201">
        <v>0</v>
      </c>
      <c r="J21201">
        <v>0</v>
      </c>
      <c r="K21201" t="s">
        <v>81657</v>
      </c>
    </row>
    <row r="21202" spans="1:11" x14ac:dyDescent="0.3">
      <c r="A21202" t="s">
        <v>81658</v>
      </c>
      <c r="B21202" t="s">
        <v>81659</v>
      </c>
      <c r="C21202" t="s">
        <v>147</v>
      </c>
      <c r="D21202" t="s">
        <v>81660</v>
      </c>
      <c r="E21202" t="s">
        <v>76393</v>
      </c>
      <c r="F21202" t="s">
        <v>21964</v>
      </c>
      <c r="G21202" t="s">
        <v>1496</v>
      </c>
      <c r="H21202">
        <v>0</v>
      </c>
      <c r="I21202">
        <v>0</v>
      </c>
      <c r="J21202">
        <v>0</v>
      </c>
      <c r="K21202" t="s">
        <v>81661</v>
      </c>
    </row>
    <row r="21203" spans="1:11" x14ac:dyDescent="0.3">
      <c r="A21203" t="s">
        <v>81662</v>
      </c>
      <c r="B21203" t="s">
        <v>81663</v>
      </c>
      <c r="C21203" t="s">
        <v>27</v>
      </c>
      <c r="D21203" t="s">
        <v>81664</v>
      </c>
      <c r="E21203" t="s">
        <v>53101</v>
      </c>
      <c r="F21203" t="s">
        <v>41</v>
      </c>
      <c r="G21203" t="s">
        <v>42</v>
      </c>
      <c r="H21203">
        <v>0</v>
      </c>
      <c r="I21203">
        <v>0</v>
      </c>
      <c r="J21203">
        <v>0</v>
      </c>
      <c r="K21203" t="s">
        <v>81665</v>
      </c>
    </row>
    <row r="21204" spans="1:11" x14ac:dyDescent="0.3">
      <c r="A21204" t="s">
        <v>81666</v>
      </c>
      <c r="B21204" t="s">
        <v>81667</v>
      </c>
      <c r="C21204" t="s">
        <v>27</v>
      </c>
      <c r="D21204" t="s">
        <v>81668</v>
      </c>
      <c r="E21204" t="s">
        <v>53101</v>
      </c>
      <c r="F21204" t="s">
        <v>41</v>
      </c>
      <c r="G21204" t="s">
        <v>42</v>
      </c>
      <c r="H21204">
        <v>0</v>
      </c>
      <c r="I21204">
        <v>0</v>
      </c>
      <c r="J21204">
        <v>0</v>
      </c>
      <c r="K21204" t="s">
        <v>81669</v>
      </c>
    </row>
    <row r="21205" spans="1:11" x14ac:dyDescent="0.3">
      <c r="A21205" t="s">
        <v>81670</v>
      </c>
      <c r="B21205" t="s">
        <v>81671</v>
      </c>
      <c r="C21205" t="s">
        <v>27</v>
      </c>
      <c r="D21205" t="s">
        <v>81672</v>
      </c>
      <c r="E21205" t="s">
        <v>53101</v>
      </c>
      <c r="F21205" t="s">
        <v>41</v>
      </c>
      <c r="G21205" t="s">
        <v>42</v>
      </c>
      <c r="H21205">
        <v>0</v>
      </c>
      <c r="I21205">
        <v>0</v>
      </c>
      <c r="J21205">
        <v>0</v>
      </c>
      <c r="K21205" t="s">
        <v>81673</v>
      </c>
    </row>
    <row r="21206" spans="1:11" x14ac:dyDescent="0.3">
      <c r="A21206" t="s">
        <v>81674</v>
      </c>
      <c r="B21206" t="s">
        <v>81675</v>
      </c>
      <c r="C21206" t="s">
        <v>27</v>
      </c>
      <c r="D21206" t="s">
        <v>81676</v>
      </c>
      <c r="E21206" t="s">
        <v>53101</v>
      </c>
      <c r="F21206" t="s">
        <v>41</v>
      </c>
      <c r="G21206" t="s">
        <v>42</v>
      </c>
      <c r="H21206">
        <v>0</v>
      </c>
      <c r="I21206">
        <v>0</v>
      </c>
      <c r="J21206">
        <v>0</v>
      </c>
      <c r="K21206" t="s">
        <v>81677</v>
      </c>
    </row>
    <row r="21207" spans="1:11" x14ac:dyDescent="0.3">
      <c r="A21207" t="s">
        <v>81678</v>
      </c>
      <c r="B21207" t="s">
        <v>8861</v>
      </c>
      <c r="C21207" t="s">
        <v>20</v>
      </c>
      <c r="D21207" t="s">
        <v>81679</v>
      </c>
      <c r="E21207" t="s">
        <v>71202</v>
      </c>
      <c r="F21207" t="s">
        <v>1723</v>
      </c>
      <c r="G21207" t="s">
        <v>42</v>
      </c>
      <c r="H21207">
        <v>0</v>
      </c>
      <c r="I21207">
        <v>0</v>
      </c>
      <c r="J21207">
        <v>0</v>
      </c>
      <c r="K21207" t="s">
        <v>81680</v>
      </c>
    </row>
    <row r="21208" spans="1:11" x14ac:dyDescent="0.3">
      <c r="A21208" t="s">
        <v>81681</v>
      </c>
      <c r="B21208" t="s">
        <v>81682</v>
      </c>
      <c r="C21208" t="s">
        <v>27</v>
      </c>
      <c r="D21208" t="s">
        <v>81683</v>
      </c>
      <c r="E21208" t="s">
        <v>29</v>
      </c>
      <c r="F21208" t="s">
        <v>41</v>
      </c>
      <c r="G21208" t="s">
        <v>42</v>
      </c>
      <c r="H21208">
        <v>0</v>
      </c>
      <c r="I21208">
        <v>0</v>
      </c>
      <c r="J21208">
        <v>0</v>
      </c>
      <c r="K21208" t="s">
        <v>81684</v>
      </c>
    </row>
    <row r="21209" spans="1:11" x14ac:dyDescent="0.3">
      <c r="A21209" t="s">
        <v>81685</v>
      </c>
      <c r="B21209" t="s">
        <v>81686</v>
      </c>
      <c r="C21209" t="s">
        <v>147</v>
      </c>
      <c r="D21209" t="s">
        <v>81687</v>
      </c>
      <c r="E21209" t="s">
        <v>76393</v>
      </c>
      <c r="F21209" t="s">
        <v>18250</v>
      </c>
      <c r="G21209" t="s">
        <v>15799</v>
      </c>
      <c r="H21209">
        <v>0</v>
      </c>
      <c r="I21209">
        <v>0</v>
      </c>
      <c r="J21209">
        <v>0</v>
      </c>
      <c r="K21209" t="s">
        <v>81688</v>
      </c>
    </row>
    <row r="21210" spans="1:11" x14ac:dyDescent="0.3">
      <c r="A21210" t="s">
        <v>81689</v>
      </c>
      <c r="C21210" t="s">
        <v>27</v>
      </c>
      <c r="D21210" t="e">
        <f>변압기</f>
        <v>#NAME?</v>
      </c>
      <c r="E21210" t="s">
        <v>53101</v>
      </c>
      <c r="F21210" t="s">
        <v>16</v>
      </c>
      <c r="G21210" t="s">
        <v>12703</v>
      </c>
      <c r="H21210">
        <v>0</v>
      </c>
      <c r="I21210">
        <v>0</v>
      </c>
      <c r="J21210">
        <v>0</v>
      </c>
      <c r="K21210" t="s">
        <v>81690</v>
      </c>
    </row>
    <row r="21211" spans="1:11" x14ac:dyDescent="0.3">
      <c r="A21211" t="s">
        <v>81691</v>
      </c>
      <c r="C21211" t="s">
        <v>27</v>
      </c>
      <c r="D21211" t="s">
        <v>81692</v>
      </c>
      <c r="E21211" t="s">
        <v>53101</v>
      </c>
      <c r="F21211" t="s">
        <v>41</v>
      </c>
      <c r="G21211" t="s">
        <v>42</v>
      </c>
      <c r="H21211">
        <v>0</v>
      </c>
      <c r="I21211">
        <v>0</v>
      </c>
      <c r="J21211">
        <v>0</v>
      </c>
      <c r="K21211" t="s">
        <v>81693</v>
      </c>
    </row>
    <row r="21212" spans="1:11" x14ac:dyDescent="0.3">
      <c r="A21212" t="s">
        <v>81694</v>
      </c>
      <c r="C21212" t="s">
        <v>27</v>
      </c>
      <c r="D21212" t="s">
        <v>81695</v>
      </c>
      <c r="E21212" t="s">
        <v>53101</v>
      </c>
      <c r="F21212" t="s">
        <v>41</v>
      </c>
      <c r="G21212" t="s">
        <v>42</v>
      </c>
      <c r="H21212">
        <v>0</v>
      </c>
      <c r="I21212">
        <v>0</v>
      </c>
      <c r="J21212">
        <v>0</v>
      </c>
      <c r="K21212" t="s">
        <v>81696</v>
      </c>
    </row>
    <row r="21213" spans="1:11" x14ac:dyDescent="0.3">
      <c r="A21213" t="s">
        <v>81697</v>
      </c>
      <c r="B21213" t="s">
        <v>81698</v>
      </c>
      <c r="C21213" t="s">
        <v>27</v>
      </c>
      <c r="D21213" t="s">
        <v>81699</v>
      </c>
      <c r="E21213" t="s">
        <v>53101</v>
      </c>
      <c r="F21213" t="s">
        <v>41</v>
      </c>
      <c r="G21213" t="s">
        <v>13237</v>
      </c>
      <c r="H21213">
        <v>0</v>
      </c>
      <c r="I21213">
        <v>0</v>
      </c>
      <c r="J21213">
        <v>0</v>
      </c>
      <c r="K21213" t="s">
        <v>81700</v>
      </c>
    </row>
    <row r="21214" spans="1:11" x14ac:dyDescent="0.3">
      <c r="A21214" t="s">
        <v>81701</v>
      </c>
      <c r="C21214" t="s">
        <v>27</v>
      </c>
      <c r="D21214" t="s">
        <v>81702</v>
      </c>
      <c r="E21214" t="s">
        <v>53101</v>
      </c>
      <c r="F21214" t="s">
        <v>41</v>
      </c>
      <c r="G21214" t="s">
        <v>42</v>
      </c>
      <c r="H21214">
        <v>0</v>
      </c>
      <c r="I21214">
        <v>0</v>
      </c>
      <c r="J21214">
        <v>0</v>
      </c>
      <c r="K21214" t="s">
        <v>81703</v>
      </c>
    </row>
    <row r="21215" spans="1:11" x14ac:dyDescent="0.3">
      <c r="A21215" t="s">
        <v>81704</v>
      </c>
      <c r="B21215" t="s">
        <v>81705</v>
      </c>
      <c r="C21215" t="s">
        <v>27</v>
      </c>
      <c r="D21215" t="s">
        <v>81706</v>
      </c>
      <c r="E21215" t="s">
        <v>53101</v>
      </c>
      <c r="F21215" t="s">
        <v>41</v>
      </c>
      <c r="G21215" t="s">
        <v>42</v>
      </c>
      <c r="H21215">
        <v>0</v>
      </c>
      <c r="I21215">
        <v>0</v>
      </c>
      <c r="J21215">
        <v>0</v>
      </c>
      <c r="K21215" t="s">
        <v>81707</v>
      </c>
    </row>
    <row r="21216" spans="1:11" x14ac:dyDescent="0.3">
      <c r="A21216" t="s">
        <v>81708</v>
      </c>
      <c r="B21216" t="s">
        <v>81709</v>
      </c>
      <c r="C21216" t="s">
        <v>27</v>
      </c>
      <c r="D21216" t="s">
        <v>81710</v>
      </c>
      <c r="E21216" t="s">
        <v>29</v>
      </c>
      <c r="F21216" t="s">
        <v>41</v>
      </c>
      <c r="G21216" t="s">
        <v>42</v>
      </c>
      <c r="H21216">
        <v>0</v>
      </c>
      <c r="I21216">
        <v>0</v>
      </c>
      <c r="J21216">
        <v>0</v>
      </c>
      <c r="K21216" t="s">
        <v>81711</v>
      </c>
    </row>
    <row r="21217" spans="1:11" x14ac:dyDescent="0.3">
      <c r="A21217" t="s">
        <v>81712</v>
      </c>
      <c r="B21217" t="s">
        <v>81713</v>
      </c>
      <c r="C21217" t="s">
        <v>27</v>
      </c>
      <c r="D21217" t="s">
        <v>81714</v>
      </c>
      <c r="E21217" t="s">
        <v>53101</v>
      </c>
      <c r="F21217" t="s">
        <v>41</v>
      </c>
      <c r="G21217" t="s">
        <v>42</v>
      </c>
      <c r="H21217">
        <v>0</v>
      </c>
      <c r="I21217">
        <v>0</v>
      </c>
      <c r="J21217">
        <v>0</v>
      </c>
      <c r="K21217" t="s">
        <v>81715</v>
      </c>
    </row>
    <row r="21218" spans="1:11" x14ac:dyDescent="0.3">
      <c r="A21218" t="s">
        <v>81716</v>
      </c>
      <c r="B21218" t="s">
        <v>81717</v>
      </c>
      <c r="C21218" t="s">
        <v>27</v>
      </c>
      <c r="D21218" t="s">
        <v>81718</v>
      </c>
      <c r="E21218" t="s">
        <v>53101</v>
      </c>
      <c r="F21218" t="s">
        <v>41</v>
      </c>
      <c r="G21218" t="s">
        <v>42</v>
      </c>
      <c r="H21218">
        <v>0</v>
      </c>
      <c r="I21218">
        <v>0</v>
      </c>
      <c r="J21218">
        <v>0</v>
      </c>
      <c r="K21218" t="s">
        <v>81719</v>
      </c>
    </row>
    <row r="21219" spans="1:11" x14ac:dyDescent="0.3">
      <c r="A21219" t="s">
        <v>81720</v>
      </c>
      <c r="B21219" t="s">
        <v>81721</v>
      </c>
      <c r="C21219" t="s">
        <v>13</v>
      </c>
      <c r="D21219" t="s">
        <v>81722</v>
      </c>
      <c r="E21219" t="s">
        <v>76370</v>
      </c>
      <c r="F21219" t="s">
        <v>4100</v>
      </c>
      <c r="G21219" t="s">
        <v>12342</v>
      </c>
      <c r="H21219">
        <v>0</v>
      </c>
      <c r="I21219">
        <v>0</v>
      </c>
      <c r="J21219">
        <v>0</v>
      </c>
      <c r="K21219" t="s">
        <v>81723</v>
      </c>
    </row>
    <row r="21220" spans="1:11" x14ac:dyDescent="0.3">
      <c r="A21220" t="s">
        <v>81724</v>
      </c>
      <c r="B21220" t="s">
        <v>81725</v>
      </c>
      <c r="C21220" t="s">
        <v>13</v>
      </c>
      <c r="D21220" t="s">
        <v>81726</v>
      </c>
      <c r="E21220" t="s">
        <v>76370</v>
      </c>
      <c r="F21220" t="s">
        <v>845</v>
      </c>
      <c r="G21220" t="s">
        <v>42</v>
      </c>
      <c r="H21220">
        <v>0</v>
      </c>
      <c r="I21220">
        <v>0</v>
      </c>
      <c r="J21220">
        <v>0</v>
      </c>
      <c r="K21220" t="s">
        <v>81727</v>
      </c>
    </row>
    <row r="21221" spans="1:11" x14ac:dyDescent="0.3">
      <c r="A21221" t="s">
        <v>81728</v>
      </c>
      <c r="C21221" t="s">
        <v>13</v>
      </c>
      <c r="D21221" t="s">
        <v>81729</v>
      </c>
      <c r="E21221" t="s">
        <v>76370</v>
      </c>
      <c r="F21221" t="s">
        <v>1850</v>
      </c>
      <c r="G21221" t="s">
        <v>42</v>
      </c>
      <c r="H21221">
        <v>0</v>
      </c>
      <c r="I21221">
        <v>0</v>
      </c>
      <c r="J21221">
        <v>0</v>
      </c>
      <c r="K21221" t="s">
        <v>81730</v>
      </c>
    </row>
    <row r="21222" spans="1:11" x14ac:dyDescent="0.3">
      <c r="A21222" t="s">
        <v>81731</v>
      </c>
      <c r="B21222" t="s">
        <v>81732</v>
      </c>
      <c r="C21222" t="s">
        <v>20</v>
      </c>
      <c r="D21222" t="s">
        <v>81733</v>
      </c>
      <c r="E21222" t="s">
        <v>71202</v>
      </c>
      <c r="F21222" t="s">
        <v>30668</v>
      </c>
      <c r="G21222" t="s">
        <v>42</v>
      </c>
      <c r="H21222">
        <v>0</v>
      </c>
      <c r="I21222">
        <v>0</v>
      </c>
      <c r="J21222">
        <v>0</v>
      </c>
      <c r="K21222" t="s">
        <v>81734</v>
      </c>
    </row>
    <row r="21223" spans="1:11" x14ac:dyDescent="0.3">
      <c r="A21223" t="s">
        <v>81735</v>
      </c>
      <c r="B21223" t="s">
        <v>81736</v>
      </c>
      <c r="C21223" t="s">
        <v>558</v>
      </c>
      <c r="D21223" t="s">
        <v>81737</v>
      </c>
      <c r="E21223" t="s">
        <v>34293</v>
      </c>
      <c r="F21223" t="s">
        <v>7169</v>
      </c>
      <c r="G21223" t="s">
        <v>13894</v>
      </c>
      <c r="H21223">
        <v>0</v>
      </c>
      <c r="I21223">
        <v>0</v>
      </c>
      <c r="J21223">
        <v>0</v>
      </c>
      <c r="K21223" t="s">
        <v>81738</v>
      </c>
    </row>
    <row r="21224" spans="1:11" x14ac:dyDescent="0.3">
      <c r="A21224" t="s">
        <v>81739</v>
      </c>
      <c r="B21224" t="s">
        <v>81740</v>
      </c>
      <c r="C21224" t="s">
        <v>27</v>
      </c>
      <c r="D21224" t="s">
        <v>81741</v>
      </c>
      <c r="E21224" t="s">
        <v>29</v>
      </c>
      <c r="F21224" t="s">
        <v>41</v>
      </c>
      <c r="G21224" t="s">
        <v>42</v>
      </c>
      <c r="H21224">
        <v>0</v>
      </c>
      <c r="I21224">
        <v>0</v>
      </c>
      <c r="J21224">
        <v>0</v>
      </c>
      <c r="K21224" t="s">
        <v>81742</v>
      </c>
    </row>
    <row r="21225" spans="1:11" x14ac:dyDescent="0.3">
      <c r="A21225" t="s">
        <v>81743</v>
      </c>
      <c r="B21225" t="s">
        <v>40276</v>
      </c>
      <c r="C21225" t="s">
        <v>147</v>
      </c>
      <c r="D21225" t="s">
        <v>81744</v>
      </c>
      <c r="E21225" t="s">
        <v>76393</v>
      </c>
      <c r="F21225" t="s">
        <v>16</v>
      </c>
      <c r="G21225" t="s">
        <v>18285</v>
      </c>
      <c r="H21225">
        <v>0</v>
      </c>
      <c r="I21225">
        <v>0</v>
      </c>
      <c r="J21225">
        <v>0</v>
      </c>
      <c r="K21225" t="s">
        <v>81745</v>
      </c>
    </row>
    <row r="21226" spans="1:11" x14ac:dyDescent="0.3">
      <c r="A21226" t="s">
        <v>81746</v>
      </c>
      <c r="C21226" t="s">
        <v>558</v>
      </c>
      <c r="D21226" t="s">
        <v>81747</v>
      </c>
      <c r="E21226" t="s">
        <v>1692</v>
      </c>
      <c r="F21226" t="s">
        <v>16</v>
      </c>
      <c r="G21226" t="s">
        <v>42</v>
      </c>
      <c r="H21226">
        <v>0</v>
      </c>
      <c r="I21226">
        <v>0</v>
      </c>
      <c r="J21226">
        <v>0</v>
      </c>
      <c r="K21226" t="s">
        <v>81748</v>
      </c>
    </row>
    <row r="21227" spans="1:11" x14ac:dyDescent="0.3">
      <c r="A21227" t="s">
        <v>81749</v>
      </c>
      <c r="B21227" t="s">
        <v>81750</v>
      </c>
      <c r="C21227" t="s">
        <v>27</v>
      </c>
      <c r="D21227" t="s">
        <v>81751</v>
      </c>
      <c r="E21227" t="s">
        <v>29</v>
      </c>
      <c r="F21227" t="s">
        <v>41</v>
      </c>
      <c r="G21227" t="s">
        <v>42</v>
      </c>
      <c r="H21227">
        <v>0</v>
      </c>
      <c r="I21227">
        <v>0</v>
      </c>
      <c r="J21227">
        <v>0</v>
      </c>
      <c r="K21227" t="s">
        <v>81752</v>
      </c>
    </row>
    <row r="21228" spans="1:11" x14ac:dyDescent="0.3">
      <c r="A21228" t="s">
        <v>81753</v>
      </c>
      <c r="B21228" t="s">
        <v>81754</v>
      </c>
      <c r="C21228" t="s">
        <v>20</v>
      </c>
      <c r="D21228" t="s">
        <v>81755</v>
      </c>
      <c r="E21228" t="s">
        <v>71202</v>
      </c>
      <c r="F21228" t="s">
        <v>16</v>
      </c>
      <c r="G21228" t="s">
        <v>7717</v>
      </c>
      <c r="H21228">
        <v>0</v>
      </c>
      <c r="I21228">
        <v>0</v>
      </c>
      <c r="J21228">
        <v>0</v>
      </c>
      <c r="K21228" t="s">
        <v>81756</v>
      </c>
    </row>
    <row r="21229" spans="1:11" x14ac:dyDescent="0.3">
      <c r="A21229" t="s">
        <v>81757</v>
      </c>
      <c r="B21229" t="s">
        <v>81758</v>
      </c>
      <c r="C21229" t="s">
        <v>27</v>
      </c>
      <c r="D21229" t="s">
        <v>81759</v>
      </c>
      <c r="E21229" t="s">
        <v>53101</v>
      </c>
      <c r="F21229" t="s">
        <v>41</v>
      </c>
      <c r="G21229" t="s">
        <v>42</v>
      </c>
      <c r="H21229">
        <v>0</v>
      </c>
      <c r="I21229">
        <v>0</v>
      </c>
      <c r="J21229">
        <v>0</v>
      </c>
      <c r="K21229" t="s">
        <v>81760</v>
      </c>
    </row>
    <row r="21230" spans="1:11" x14ac:dyDescent="0.3">
      <c r="A21230" t="s">
        <v>81761</v>
      </c>
      <c r="B21230" t="s">
        <v>81762</v>
      </c>
      <c r="C21230" t="s">
        <v>27</v>
      </c>
      <c r="D21230" t="s">
        <v>81763</v>
      </c>
      <c r="E21230" t="s">
        <v>53101</v>
      </c>
      <c r="F21230" t="s">
        <v>41</v>
      </c>
      <c r="G21230" t="s">
        <v>42</v>
      </c>
      <c r="H21230">
        <v>0</v>
      </c>
      <c r="I21230">
        <v>0</v>
      </c>
      <c r="J21230">
        <v>0</v>
      </c>
      <c r="K21230" t="s">
        <v>81764</v>
      </c>
    </row>
    <row r="21231" spans="1:11" x14ac:dyDescent="0.3">
      <c r="A21231" t="s">
        <v>81765</v>
      </c>
      <c r="B21231" t="s">
        <v>81766</v>
      </c>
      <c r="C21231" t="s">
        <v>27</v>
      </c>
      <c r="D21231" t="s">
        <v>81767</v>
      </c>
      <c r="E21231" t="s">
        <v>53101</v>
      </c>
      <c r="F21231" t="s">
        <v>51559</v>
      </c>
      <c r="G21231" t="s">
        <v>42</v>
      </c>
      <c r="H21231">
        <v>0</v>
      </c>
      <c r="I21231">
        <v>0</v>
      </c>
      <c r="J21231">
        <v>0</v>
      </c>
      <c r="K21231" t="s">
        <v>81768</v>
      </c>
    </row>
    <row r="21232" spans="1:11" x14ac:dyDescent="0.3">
      <c r="A21232" t="s">
        <v>81769</v>
      </c>
      <c r="B21232" t="s">
        <v>81770</v>
      </c>
      <c r="C21232" t="s">
        <v>27</v>
      </c>
      <c r="D21232" t="s">
        <v>81771</v>
      </c>
      <c r="E21232" t="s">
        <v>53101</v>
      </c>
      <c r="F21232" t="s">
        <v>41</v>
      </c>
      <c r="G21232" t="s">
        <v>42</v>
      </c>
      <c r="H21232">
        <v>0</v>
      </c>
      <c r="I21232">
        <v>0</v>
      </c>
      <c r="J21232">
        <v>0</v>
      </c>
      <c r="K21232" t="s">
        <v>81772</v>
      </c>
    </row>
    <row r="21233" spans="1:11" x14ac:dyDescent="0.3">
      <c r="A21233" t="s">
        <v>81773</v>
      </c>
      <c r="B21233" t="s">
        <v>81774</v>
      </c>
      <c r="C21233" t="s">
        <v>20</v>
      </c>
      <c r="E21233" t="s">
        <v>71202</v>
      </c>
      <c r="F21233" t="s">
        <v>379</v>
      </c>
      <c r="G21233" t="s">
        <v>42</v>
      </c>
      <c r="H21233">
        <v>0</v>
      </c>
      <c r="I21233">
        <v>0</v>
      </c>
      <c r="J21233">
        <v>0</v>
      </c>
      <c r="K21233" t="s">
        <v>81775</v>
      </c>
    </row>
    <row r="21234" spans="1:11" x14ac:dyDescent="0.3">
      <c r="A21234" t="s">
        <v>81776</v>
      </c>
      <c r="B21234" t="s">
        <v>81777</v>
      </c>
      <c r="C21234" t="s">
        <v>27</v>
      </c>
      <c r="D21234" t="s">
        <v>81778</v>
      </c>
      <c r="E21234" t="s">
        <v>53101</v>
      </c>
      <c r="F21234" t="s">
        <v>41</v>
      </c>
      <c r="G21234" t="s">
        <v>42</v>
      </c>
      <c r="H21234">
        <v>0</v>
      </c>
      <c r="I21234">
        <v>0</v>
      </c>
      <c r="J21234">
        <v>0</v>
      </c>
      <c r="K21234" t="s">
        <v>81779</v>
      </c>
    </row>
    <row r="21235" spans="1:11" x14ac:dyDescent="0.3">
      <c r="A21235" t="s">
        <v>81780</v>
      </c>
      <c r="B21235" t="s">
        <v>81781</v>
      </c>
      <c r="C21235" t="s">
        <v>27</v>
      </c>
      <c r="D21235" t="s">
        <v>81782</v>
      </c>
      <c r="E21235" t="s">
        <v>53101</v>
      </c>
      <c r="F21235" t="s">
        <v>16</v>
      </c>
      <c r="G21235" t="s">
        <v>1737</v>
      </c>
      <c r="H21235">
        <v>0</v>
      </c>
      <c r="I21235">
        <v>0</v>
      </c>
      <c r="J21235">
        <v>0</v>
      </c>
      <c r="K21235" t="s">
        <v>81783</v>
      </c>
    </row>
    <row r="21236" spans="1:11" x14ac:dyDescent="0.3">
      <c r="A21236" t="s">
        <v>81784</v>
      </c>
      <c r="B21236" t="s">
        <v>81785</v>
      </c>
      <c r="C21236" t="s">
        <v>27</v>
      </c>
      <c r="D21236" t="s">
        <v>81786</v>
      </c>
      <c r="E21236" t="s">
        <v>29</v>
      </c>
      <c r="F21236" t="s">
        <v>41</v>
      </c>
      <c r="G21236" t="s">
        <v>42</v>
      </c>
      <c r="H21236">
        <v>0</v>
      </c>
      <c r="I21236">
        <v>0</v>
      </c>
      <c r="J21236">
        <v>0</v>
      </c>
      <c r="K21236" t="s">
        <v>81787</v>
      </c>
    </row>
    <row r="21237" spans="1:11" x14ac:dyDescent="0.3">
      <c r="A21237" t="s">
        <v>81788</v>
      </c>
      <c r="B21237" t="s">
        <v>81789</v>
      </c>
      <c r="C21237" t="s">
        <v>558</v>
      </c>
      <c r="D21237" t="s">
        <v>81778</v>
      </c>
      <c r="E21237" t="s">
        <v>2102</v>
      </c>
      <c r="F21237" t="s">
        <v>6872</v>
      </c>
      <c r="G21237" t="s">
        <v>469</v>
      </c>
      <c r="H21237">
        <v>0</v>
      </c>
      <c r="I21237">
        <v>0</v>
      </c>
      <c r="J21237">
        <v>0</v>
      </c>
      <c r="K21237" t="s">
        <v>81790</v>
      </c>
    </row>
    <row r="21238" spans="1:11" x14ac:dyDescent="0.3">
      <c r="A21238" t="s">
        <v>81791</v>
      </c>
      <c r="B21238" t="s">
        <v>81792</v>
      </c>
      <c r="C21238" t="s">
        <v>27</v>
      </c>
      <c r="D21238" t="s">
        <v>81793</v>
      </c>
      <c r="E21238" t="s">
        <v>53101</v>
      </c>
      <c r="F21238" t="s">
        <v>41</v>
      </c>
      <c r="G21238" t="s">
        <v>42</v>
      </c>
      <c r="H21238">
        <v>0</v>
      </c>
      <c r="I21238">
        <v>0</v>
      </c>
      <c r="J21238">
        <v>0</v>
      </c>
      <c r="K21238" t="s">
        <v>81794</v>
      </c>
    </row>
    <row r="21239" spans="1:11" x14ac:dyDescent="0.3">
      <c r="A21239" t="s">
        <v>81795</v>
      </c>
      <c r="C21239" t="s">
        <v>27</v>
      </c>
      <c r="D21239" t="s">
        <v>81796</v>
      </c>
      <c r="E21239" t="s">
        <v>53101</v>
      </c>
      <c r="F21239" t="s">
        <v>41</v>
      </c>
      <c r="G21239" t="s">
        <v>42</v>
      </c>
      <c r="H21239">
        <v>0</v>
      </c>
      <c r="I21239">
        <v>0</v>
      </c>
      <c r="J21239">
        <v>0</v>
      </c>
      <c r="K21239" t="s">
        <v>81797</v>
      </c>
    </row>
    <row r="21240" spans="1:11" x14ac:dyDescent="0.3">
      <c r="A21240" t="s">
        <v>81798</v>
      </c>
      <c r="B21240" t="s">
        <v>81799</v>
      </c>
      <c r="C21240" t="s">
        <v>20</v>
      </c>
      <c r="D21240" t="s">
        <v>81800</v>
      </c>
      <c r="E21240" t="s">
        <v>71202</v>
      </c>
      <c r="F21240" t="s">
        <v>16</v>
      </c>
      <c r="G21240" t="s">
        <v>782</v>
      </c>
      <c r="H21240">
        <v>0</v>
      </c>
      <c r="I21240">
        <v>0</v>
      </c>
      <c r="J21240">
        <v>0</v>
      </c>
      <c r="K21240" t="s">
        <v>81801</v>
      </c>
    </row>
    <row r="21241" spans="1:11" x14ac:dyDescent="0.3">
      <c r="A21241" t="s">
        <v>81802</v>
      </c>
      <c r="B21241" t="s">
        <v>81803</v>
      </c>
      <c r="C21241" t="s">
        <v>20</v>
      </c>
      <c r="D21241" t="s">
        <v>81804</v>
      </c>
      <c r="E21241" t="s">
        <v>71202</v>
      </c>
      <c r="F21241" t="s">
        <v>7555</v>
      </c>
      <c r="G21241" t="s">
        <v>12174</v>
      </c>
      <c r="H21241">
        <v>0</v>
      </c>
      <c r="I21241">
        <v>0</v>
      </c>
      <c r="J21241">
        <v>0</v>
      </c>
      <c r="K21241" t="s">
        <v>81805</v>
      </c>
    </row>
    <row r="21242" spans="1:11" x14ac:dyDescent="0.3">
      <c r="A21242" t="s">
        <v>81806</v>
      </c>
      <c r="B21242" t="s">
        <v>81807</v>
      </c>
      <c r="C21242" t="s">
        <v>20</v>
      </c>
      <c r="D21242" t="s">
        <v>81808</v>
      </c>
      <c r="E21242" t="s">
        <v>71202</v>
      </c>
      <c r="F21242" t="s">
        <v>5340</v>
      </c>
      <c r="G21242" t="s">
        <v>42</v>
      </c>
      <c r="H21242">
        <v>0</v>
      </c>
      <c r="I21242">
        <v>0</v>
      </c>
      <c r="J21242">
        <v>0</v>
      </c>
      <c r="K21242" t="s">
        <v>81809</v>
      </c>
    </row>
    <row r="21243" spans="1:11" x14ac:dyDescent="0.3">
      <c r="A21243" t="s">
        <v>81810</v>
      </c>
      <c r="B21243" t="s">
        <v>81811</v>
      </c>
      <c r="C21243" t="s">
        <v>20</v>
      </c>
      <c r="E21243" t="s">
        <v>71202</v>
      </c>
      <c r="F21243" t="s">
        <v>16</v>
      </c>
      <c r="G21243" t="s">
        <v>17259</v>
      </c>
      <c r="H21243">
        <v>0</v>
      </c>
      <c r="I21243">
        <v>0</v>
      </c>
      <c r="J21243">
        <v>0</v>
      </c>
      <c r="K21243" t="s">
        <v>81812</v>
      </c>
    </row>
    <row r="21244" spans="1:11" x14ac:dyDescent="0.3">
      <c r="A21244" t="s">
        <v>81813</v>
      </c>
      <c r="B21244" t="s">
        <v>81814</v>
      </c>
      <c r="C21244" t="s">
        <v>20</v>
      </c>
      <c r="D21244" t="s">
        <v>81815</v>
      </c>
      <c r="E21244" t="s">
        <v>71202</v>
      </c>
      <c r="F21244" t="s">
        <v>1662</v>
      </c>
      <c r="G21244" t="s">
        <v>42</v>
      </c>
      <c r="H21244">
        <v>0</v>
      </c>
      <c r="I21244">
        <v>0</v>
      </c>
      <c r="J21244">
        <v>0</v>
      </c>
      <c r="K21244" t="s">
        <v>81816</v>
      </c>
    </row>
    <row r="21245" spans="1:11" x14ac:dyDescent="0.3">
      <c r="A21245" t="s">
        <v>81817</v>
      </c>
      <c r="C21245" t="s">
        <v>27</v>
      </c>
      <c r="D21245" t="s">
        <v>81818</v>
      </c>
      <c r="E21245" t="s">
        <v>29</v>
      </c>
      <c r="F21245" t="s">
        <v>41</v>
      </c>
      <c r="G21245" t="s">
        <v>42</v>
      </c>
      <c r="H21245">
        <v>0</v>
      </c>
      <c r="I21245">
        <v>0</v>
      </c>
      <c r="J21245">
        <v>0</v>
      </c>
      <c r="K21245" t="s">
        <v>81819</v>
      </c>
    </row>
    <row r="21246" spans="1:11" x14ac:dyDescent="0.3">
      <c r="A21246" t="s">
        <v>81820</v>
      </c>
      <c r="B21246" t="s">
        <v>81811</v>
      </c>
      <c r="C21246" t="s">
        <v>20</v>
      </c>
      <c r="D21246" t="s">
        <v>81821</v>
      </c>
      <c r="E21246" t="s">
        <v>71202</v>
      </c>
      <c r="F21246" t="s">
        <v>1123</v>
      </c>
      <c r="G21246" t="s">
        <v>42</v>
      </c>
      <c r="H21246">
        <v>0</v>
      </c>
      <c r="I21246">
        <v>0</v>
      </c>
      <c r="J21246">
        <v>0</v>
      </c>
      <c r="K21246" t="s">
        <v>81822</v>
      </c>
    </row>
    <row r="21247" spans="1:11" x14ac:dyDescent="0.3">
      <c r="A21247" t="s">
        <v>81823</v>
      </c>
      <c r="B21247" t="s">
        <v>81824</v>
      </c>
      <c r="C21247" t="s">
        <v>20</v>
      </c>
      <c r="D21247" t="s">
        <v>81825</v>
      </c>
      <c r="E21247" t="s">
        <v>71202</v>
      </c>
      <c r="F21247" t="s">
        <v>81826</v>
      </c>
      <c r="G21247" t="s">
        <v>42</v>
      </c>
      <c r="H21247">
        <v>0</v>
      </c>
      <c r="I21247">
        <v>0</v>
      </c>
      <c r="J21247">
        <v>0</v>
      </c>
      <c r="K21247" t="s">
        <v>81827</v>
      </c>
    </row>
    <row r="21248" spans="1:11" x14ac:dyDescent="0.3">
      <c r="A21248" t="s">
        <v>81828</v>
      </c>
      <c r="C21248" t="s">
        <v>20</v>
      </c>
      <c r="D21248" t="s">
        <v>81829</v>
      </c>
      <c r="E21248" t="s">
        <v>71202</v>
      </c>
      <c r="F21248" t="s">
        <v>1531</v>
      </c>
      <c r="G21248" t="s">
        <v>42</v>
      </c>
      <c r="H21248">
        <v>0</v>
      </c>
      <c r="I21248">
        <v>0</v>
      </c>
      <c r="J21248">
        <v>0</v>
      </c>
      <c r="K21248" t="s">
        <v>81830</v>
      </c>
    </row>
    <row r="21249" spans="1:11" x14ac:dyDescent="0.3">
      <c r="A21249" t="s">
        <v>81831</v>
      </c>
      <c r="B21249" t="s">
        <v>81832</v>
      </c>
      <c r="C21249" t="s">
        <v>27</v>
      </c>
      <c r="D21249" t="s">
        <v>81833</v>
      </c>
      <c r="E21249" t="s">
        <v>53101</v>
      </c>
      <c r="F21249" t="s">
        <v>41</v>
      </c>
      <c r="G21249" t="s">
        <v>42</v>
      </c>
      <c r="H21249">
        <v>0</v>
      </c>
      <c r="I21249">
        <v>0</v>
      </c>
      <c r="J21249">
        <v>0</v>
      </c>
      <c r="K21249" t="s">
        <v>81834</v>
      </c>
    </row>
    <row r="21250" spans="1:11" x14ac:dyDescent="0.3">
      <c r="A21250" t="s">
        <v>81835</v>
      </c>
      <c r="B21250" t="s">
        <v>81836</v>
      </c>
      <c r="C21250" t="s">
        <v>27</v>
      </c>
      <c r="D21250" t="s">
        <v>81837</v>
      </c>
      <c r="E21250" t="s">
        <v>53101</v>
      </c>
      <c r="F21250" t="s">
        <v>41</v>
      </c>
      <c r="G21250" t="s">
        <v>42</v>
      </c>
      <c r="H21250">
        <v>0</v>
      </c>
      <c r="I21250">
        <v>0</v>
      </c>
      <c r="J21250">
        <v>0</v>
      </c>
      <c r="K21250" t="s">
        <v>81838</v>
      </c>
    </row>
    <row r="21251" spans="1:11" x14ac:dyDescent="0.3">
      <c r="A21251" t="s">
        <v>81839</v>
      </c>
      <c r="B21251" t="s">
        <v>81840</v>
      </c>
      <c r="C21251" t="s">
        <v>27</v>
      </c>
      <c r="D21251" t="s">
        <v>81841</v>
      </c>
      <c r="E21251" t="s">
        <v>53101</v>
      </c>
      <c r="F21251" t="s">
        <v>41</v>
      </c>
      <c r="G21251" t="s">
        <v>42</v>
      </c>
      <c r="H21251">
        <v>0</v>
      </c>
      <c r="I21251">
        <v>0</v>
      </c>
      <c r="J21251">
        <v>0</v>
      </c>
      <c r="K21251" t="s">
        <v>81842</v>
      </c>
    </row>
    <row r="21252" spans="1:11" x14ac:dyDescent="0.3">
      <c r="A21252" t="s">
        <v>81843</v>
      </c>
      <c r="B21252" t="s">
        <v>81844</v>
      </c>
      <c r="C21252" t="s">
        <v>27</v>
      </c>
      <c r="D21252" t="s">
        <v>81845</v>
      </c>
      <c r="E21252" t="s">
        <v>53101</v>
      </c>
      <c r="F21252" t="s">
        <v>41</v>
      </c>
      <c r="G21252" t="s">
        <v>42</v>
      </c>
      <c r="H21252">
        <v>0</v>
      </c>
      <c r="I21252">
        <v>0</v>
      </c>
      <c r="J21252">
        <v>0</v>
      </c>
      <c r="K21252" t="s">
        <v>81846</v>
      </c>
    </row>
    <row r="21253" spans="1:11" x14ac:dyDescent="0.3">
      <c r="A21253" t="s">
        <v>81847</v>
      </c>
      <c r="B21253" t="s">
        <v>81848</v>
      </c>
      <c r="C21253" t="s">
        <v>13</v>
      </c>
      <c r="D21253" t="s">
        <v>81849</v>
      </c>
      <c r="E21253" t="s">
        <v>76370</v>
      </c>
      <c r="F21253" t="s">
        <v>16</v>
      </c>
      <c r="G21253" t="s">
        <v>3955</v>
      </c>
      <c r="H21253">
        <v>0</v>
      </c>
      <c r="I21253">
        <v>0</v>
      </c>
      <c r="J21253">
        <v>0</v>
      </c>
      <c r="K21253" t="s">
        <v>81850</v>
      </c>
    </row>
    <row r="21254" spans="1:11" x14ac:dyDescent="0.3">
      <c r="A21254" t="s">
        <v>81851</v>
      </c>
      <c r="B21254" t="s">
        <v>81852</v>
      </c>
      <c r="C21254" t="s">
        <v>27</v>
      </c>
      <c r="D21254" t="s">
        <v>81853</v>
      </c>
      <c r="E21254" t="s">
        <v>53101</v>
      </c>
      <c r="F21254" t="s">
        <v>16</v>
      </c>
      <c r="G21254" t="s">
        <v>8162</v>
      </c>
      <c r="H21254">
        <v>0</v>
      </c>
      <c r="I21254">
        <v>0</v>
      </c>
      <c r="J21254">
        <v>0</v>
      </c>
      <c r="K21254" t="s">
        <v>81854</v>
      </c>
    </row>
    <row r="21255" spans="1:11" x14ac:dyDescent="0.3">
      <c r="A21255" t="s">
        <v>81855</v>
      </c>
      <c r="B21255" t="s">
        <v>81856</v>
      </c>
      <c r="C21255" t="s">
        <v>27</v>
      </c>
      <c r="D21255" t="s">
        <v>81857</v>
      </c>
      <c r="E21255" t="s">
        <v>29</v>
      </c>
      <c r="F21255" t="s">
        <v>41</v>
      </c>
      <c r="G21255" t="s">
        <v>42</v>
      </c>
      <c r="H21255">
        <v>0</v>
      </c>
      <c r="I21255">
        <v>0</v>
      </c>
      <c r="J21255">
        <v>0</v>
      </c>
      <c r="K21255" t="s">
        <v>81858</v>
      </c>
    </row>
    <row r="21256" spans="1:11" x14ac:dyDescent="0.3">
      <c r="A21256" t="s">
        <v>81859</v>
      </c>
      <c r="B21256" t="s">
        <v>81860</v>
      </c>
      <c r="C21256" t="s">
        <v>27</v>
      </c>
      <c r="D21256" t="s">
        <v>81861</v>
      </c>
      <c r="E21256" t="s">
        <v>53101</v>
      </c>
      <c r="F21256" t="s">
        <v>41</v>
      </c>
      <c r="G21256" t="s">
        <v>42</v>
      </c>
      <c r="H21256">
        <v>0</v>
      </c>
      <c r="I21256">
        <v>0</v>
      </c>
      <c r="J21256">
        <v>0</v>
      </c>
      <c r="K21256" t="s">
        <v>81862</v>
      </c>
    </row>
    <row r="21257" spans="1:11" x14ac:dyDescent="0.3">
      <c r="A21257" t="s">
        <v>81863</v>
      </c>
      <c r="B21257" t="s">
        <v>81864</v>
      </c>
      <c r="C21257" t="s">
        <v>27</v>
      </c>
      <c r="D21257" t="s">
        <v>81865</v>
      </c>
      <c r="E21257" t="s">
        <v>53101</v>
      </c>
      <c r="F21257" t="s">
        <v>41</v>
      </c>
      <c r="G21257" t="s">
        <v>42</v>
      </c>
      <c r="H21257">
        <v>0</v>
      </c>
      <c r="I21257">
        <v>0</v>
      </c>
      <c r="J21257">
        <v>0</v>
      </c>
      <c r="K21257" t="s">
        <v>81866</v>
      </c>
    </row>
    <row r="21258" spans="1:11" x14ac:dyDescent="0.3">
      <c r="A21258" t="s">
        <v>81867</v>
      </c>
      <c r="B21258" t="s">
        <v>81868</v>
      </c>
      <c r="C21258" t="s">
        <v>27</v>
      </c>
      <c r="D21258" t="s">
        <v>81869</v>
      </c>
      <c r="E21258" t="s">
        <v>53101</v>
      </c>
      <c r="F21258" t="s">
        <v>41</v>
      </c>
      <c r="G21258" t="s">
        <v>42</v>
      </c>
      <c r="H21258">
        <v>0</v>
      </c>
      <c r="I21258">
        <v>0</v>
      </c>
      <c r="J21258">
        <v>0</v>
      </c>
      <c r="K21258" t="s">
        <v>81870</v>
      </c>
    </row>
    <row r="21259" spans="1:11" x14ac:dyDescent="0.3">
      <c r="A21259" t="s">
        <v>81871</v>
      </c>
      <c r="B21259" t="s">
        <v>81872</v>
      </c>
      <c r="C21259" t="s">
        <v>27</v>
      </c>
      <c r="D21259" t="s">
        <v>81873</v>
      </c>
      <c r="E21259" t="s">
        <v>53101</v>
      </c>
      <c r="F21259" t="s">
        <v>41</v>
      </c>
      <c r="G21259" t="s">
        <v>42</v>
      </c>
      <c r="H21259">
        <v>0</v>
      </c>
      <c r="I21259">
        <v>0</v>
      </c>
      <c r="J21259">
        <v>0</v>
      </c>
      <c r="K21259" t="s">
        <v>81874</v>
      </c>
    </row>
    <row r="21260" spans="1:11" x14ac:dyDescent="0.3">
      <c r="A21260" t="s">
        <v>81875</v>
      </c>
      <c r="B21260" t="s">
        <v>81876</v>
      </c>
      <c r="C21260" t="s">
        <v>13</v>
      </c>
      <c r="D21260" t="s">
        <v>81877</v>
      </c>
      <c r="E21260" t="s">
        <v>76370</v>
      </c>
      <c r="F21260" t="s">
        <v>16</v>
      </c>
      <c r="G21260" t="s">
        <v>14592</v>
      </c>
      <c r="H21260">
        <v>0</v>
      </c>
      <c r="I21260">
        <v>0</v>
      </c>
      <c r="J21260">
        <v>0</v>
      </c>
      <c r="K21260" t="s">
        <v>81878</v>
      </c>
    </row>
    <row r="21261" spans="1:11" x14ac:dyDescent="0.3">
      <c r="A21261" t="s">
        <v>81879</v>
      </c>
      <c r="B21261" t="s">
        <v>81880</v>
      </c>
      <c r="C21261" t="s">
        <v>27</v>
      </c>
      <c r="D21261" t="s">
        <v>81881</v>
      </c>
      <c r="E21261" t="s">
        <v>53101</v>
      </c>
      <c r="F21261" t="s">
        <v>1452</v>
      </c>
      <c r="G21261" t="s">
        <v>96</v>
      </c>
      <c r="H21261">
        <v>0</v>
      </c>
      <c r="I21261">
        <v>0</v>
      </c>
      <c r="J21261">
        <v>0</v>
      </c>
      <c r="K21261" t="s">
        <v>81882</v>
      </c>
    </row>
    <row r="21262" spans="1:11" x14ac:dyDescent="0.3">
      <c r="A21262" t="s">
        <v>81883</v>
      </c>
      <c r="B21262" t="s">
        <v>81884</v>
      </c>
      <c r="C21262" t="s">
        <v>27</v>
      </c>
      <c r="D21262" t="s">
        <v>81885</v>
      </c>
      <c r="E21262" t="s">
        <v>53101</v>
      </c>
      <c r="F21262" t="s">
        <v>41</v>
      </c>
      <c r="G21262" t="s">
        <v>42</v>
      </c>
      <c r="H21262">
        <v>0</v>
      </c>
      <c r="I21262">
        <v>0</v>
      </c>
      <c r="J21262">
        <v>0</v>
      </c>
      <c r="K21262" t="s">
        <v>81886</v>
      </c>
    </row>
    <row r="21263" spans="1:11" x14ac:dyDescent="0.3">
      <c r="A21263" t="s">
        <v>81887</v>
      </c>
      <c r="B21263" t="s">
        <v>81888</v>
      </c>
      <c r="C21263" t="s">
        <v>27</v>
      </c>
      <c r="D21263" t="s">
        <v>81889</v>
      </c>
      <c r="E21263" t="s">
        <v>53101</v>
      </c>
      <c r="F21263" t="s">
        <v>41</v>
      </c>
      <c r="G21263" t="s">
        <v>42</v>
      </c>
      <c r="H21263">
        <v>0</v>
      </c>
      <c r="I21263">
        <v>0</v>
      </c>
      <c r="J21263">
        <v>0</v>
      </c>
      <c r="K21263" t="s">
        <v>81890</v>
      </c>
    </row>
    <row r="21264" spans="1:11" x14ac:dyDescent="0.3">
      <c r="A21264" t="s">
        <v>81891</v>
      </c>
      <c r="B21264" t="s">
        <v>81892</v>
      </c>
      <c r="C21264" t="s">
        <v>13</v>
      </c>
      <c r="D21264" t="s">
        <v>81893</v>
      </c>
      <c r="E21264" t="s">
        <v>76370</v>
      </c>
      <c r="F21264" t="s">
        <v>16</v>
      </c>
      <c r="G21264" t="s">
        <v>4044</v>
      </c>
      <c r="H21264">
        <v>0</v>
      </c>
      <c r="I21264">
        <v>0</v>
      </c>
      <c r="J21264">
        <v>0</v>
      </c>
      <c r="K21264" t="s">
        <v>81894</v>
      </c>
    </row>
    <row r="21265" spans="1:11" x14ac:dyDescent="0.3">
      <c r="A21265" t="s">
        <v>81895</v>
      </c>
      <c r="C21265" t="s">
        <v>27</v>
      </c>
      <c r="D21265" t="s">
        <v>81896</v>
      </c>
      <c r="E21265" t="s">
        <v>29</v>
      </c>
      <c r="F21265" t="s">
        <v>41</v>
      </c>
      <c r="G21265" t="s">
        <v>42</v>
      </c>
      <c r="H21265">
        <v>0</v>
      </c>
      <c r="I21265">
        <v>0</v>
      </c>
      <c r="J21265">
        <v>0</v>
      </c>
      <c r="K21265" t="s">
        <v>81897</v>
      </c>
    </row>
    <row r="21266" spans="1:11" x14ac:dyDescent="0.3">
      <c r="A21266" t="s">
        <v>81898</v>
      </c>
      <c r="B21266" t="s">
        <v>81899</v>
      </c>
      <c r="C21266" t="s">
        <v>147</v>
      </c>
      <c r="D21266" t="s">
        <v>81900</v>
      </c>
      <c r="E21266" t="s">
        <v>76393</v>
      </c>
      <c r="F21266" t="s">
        <v>16</v>
      </c>
      <c r="G21266" t="s">
        <v>91</v>
      </c>
      <c r="H21266">
        <v>0</v>
      </c>
      <c r="I21266">
        <v>0</v>
      </c>
      <c r="J21266">
        <v>0</v>
      </c>
      <c r="K21266" t="s">
        <v>81901</v>
      </c>
    </row>
    <row r="21267" spans="1:11" x14ac:dyDescent="0.3">
      <c r="A21267" t="s">
        <v>81902</v>
      </c>
      <c r="C21267" t="s">
        <v>27</v>
      </c>
      <c r="D21267" t="s">
        <v>81903</v>
      </c>
      <c r="E21267" t="s">
        <v>53101</v>
      </c>
      <c r="F21267" t="s">
        <v>16</v>
      </c>
      <c r="G21267" t="s">
        <v>42</v>
      </c>
      <c r="H21267">
        <v>0</v>
      </c>
      <c r="I21267">
        <v>0</v>
      </c>
      <c r="J21267">
        <v>0</v>
      </c>
      <c r="K21267" t="s">
        <v>81904</v>
      </c>
    </row>
    <row r="21268" spans="1:11" x14ac:dyDescent="0.3">
      <c r="A21268" t="s">
        <v>81905</v>
      </c>
      <c r="B21268" t="s">
        <v>81906</v>
      </c>
      <c r="C21268" t="s">
        <v>20</v>
      </c>
      <c r="D21268" t="s">
        <v>81907</v>
      </c>
      <c r="E21268" t="s">
        <v>71202</v>
      </c>
      <c r="F21268" t="s">
        <v>54196</v>
      </c>
      <c r="G21268" t="s">
        <v>22724</v>
      </c>
      <c r="H21268">
        <v>0</v>
      </c>
      <c r="I21268">
        <v>0</v>
      </c>
      <c r="J21268">
        <v>0</v>
      </c>
      <c r="K21268" t="s">
        <v>81908</v>
      </c>
    </row>
    <row r="21269" spans="1:11" x14ac:dyDescent="0.3">
      <c r="A21269" t="s">
        <v>81909</v>
      </c>
      <c r="B21269" t="s">
        <v>81910</v>
      </c>
      <c r="C21269" t="s">
        <v>27</v>
      </c>
      <c r="D21269" t="s">
        <v>81911</v>
      </c>
      <c r="E21269" t="s">
        <v>53101</v>
      </c>
      <c r="F21269" t="s">
        <v>41</v>
      </c>
      <c r="G21269" t="s">
        <v>42</v>
      </c>
      <c r="H21269">
        <v>0</v>
      </c>
      <c r="I21269">
        <v>0</v>
      </c>
      <c r="J21269">
        <v>0</v>
      </c>
      <c r="K21269" t="s">
        <v>81912</v>
      </c>
    </row>
    <row r="21270" spans="1:11" x14ac:dyDescent="0.3">
      <c r="A21270" t="s">
        <v>81913</v>
      </c>
      <c r="B21270" t="s">
        <v>81914</v>
      </c>
      <c r="C21270" t="s">
        <v>558</v>
      </c>
      <c r="D21270" t="s">
        <v>81915</v>
      </c>
      <c r="E21270" t="s">
        <v>18607</v>
      </c>
      <c r="F21270" t="s">
        <v>16</v>
      </c>
      <c r="G21270" t="s">
        <v>4574</v>
      </c>
      <c r="H21270">
        <v>0</v>
      </c>
      <c r="I21270">
        <v>0</v>
      </c>
      <c r="J21270">
        <v>0</v>
      </c>
      <c r="K21270" t="s">
        <v>81916</v>
      </c>
    </row>
    <row r="21271" spans="1:11" x14ac:dyDescent="0.3">
      <c r="A21271" t="s">
        <v>81917</v>
      </c>
      <c r="B21271" t="s">
        <v>81918</v>
      </c>
      <c r="C21271" t="s">
        <v>147</v>
      </c>
      <c r="D21271" t="s">
        <v>81919</v>
      </c>
      <c r="E21271" t="s">
        <v>76393</v>
      </c>
      <c r="F21271" t="s">
        <v>16</v>
      </c>
      <c r="G21271" t="s">
        <v>7236</v>
      </c>
      <c r="H21271">
        <v>0</v>
      </c>
      <c r="I21271">
        <v>0</v>
      </c>
      <c r="J21271">
        <v>0</v>
      </c>
      <c r="K21271" t="s">
        <v>81920</v>
      </c>
    </row>
    <row r="21272" spans="1:11" x14ac:dyDescent="0.3">
      <c r="A21272" t="s">
        <v>81921</v>
      </c>
      <c r="C21272" t="s">
        <v>27</v>
      </c>
      <c r="D21272" t="s">
        <v>81922</v>
      </c>
      <c r="E21272" t="s">
        <v>29</v>
      </c>
      <c r="F21272" t="s">
        <v>41</v>
      </c>
      <c r="G21272" t="s">
        <v>42</v>
      </c>
      <c r="H21272">
        <v>0</v>
      </c>
      <c r="I21272">
        <v>0</v>
      </c>
      <c r="J21272">
        <v>0</v>
      </c>
      <c r="K21272" t="s">
        <v>81923</v>
      </c>
    </row>
    <row r="21273" spans="1:11" x14ac:dyDescent="0.3">
      <c r="A21273" t="s">
        <v>81924</v>
      </c>
      <c r="B21273" t="s">
        <v>81925</v>
      </c>
      <c r="C21273" t="s">
        <v>20</v>
      </c>
      <c r="E21273" t="s">
        <v>71202</v>
      </c>
      <c r="F21273" t="s">
        <v>1531</v>
      </c>
      <c r="G21273" t="s">
        <v>42</v>
      </c>
      <c r="H21273">
        <v>0</v>
      </c>
      <c r="I21273">
        <v>0</v>
      </c>
      <c r="J21273">
        <v>0</v>
      </c>
      <c r="K21273" t="s">
        <v>81926</v>
      </c>
    </row>
    <row r="21274" spans="1:11" x14ac:dyDescent="0.3">
      <c r="A21274" t="s">
        <v>81927</v>
      </c>
      <c r="B21274" t="s">
        <v>81928</v>
      </c>
      <c r="C21274" t="s">
        <v>27</v>
      </c>
      <c r="D21274" t="s">
        <v>81929</v>
      </c>
      <c r="E21274" t="s">
        <v>53101</v>
      </c>
      <c r="F21274" t="s">
        <v>41</v>
      </c>
      <c r="G21274" t="s">
        <v>42</v>
      </c>
      <c r="H21274">
        <v>0</v>
      </c>
      <c r="I21274">
        <v>0</v>
      </c>
      <c r="J21274">
        <v>0</v>
      </c>
      <c r="K21274" t="s">
        <v>81930</v>
      </c>
    </row>
    <row r="21275" spans="1:11" x14ac:dyDescent="0.3">
      <c r="A21275" t="s">
        <v>81931</v>
      </c>
      <c r="B21275" t="s">
        <v>81932</v>
      </c>
      <c r="C21275" t="s">
        <v>13</v>
      </c>
      <c r="D21275" t="s">
        <v>81933</v>
      </c>
      <c r="E21275" t="s">
        <v>76370</v>
      </c>
      <c r="F21275" t="s">
        <v>16</v>
      </c>
      <c r="G21275" t="s">
        <v>22724</v>
      </c>
      <c r="H21275">
        <v>0</v>
      </c>
      <c r="I21275">
        <v>0</v>
      </c>
      <c r="J21275">
        <v>0</v>
      </c>
      <c r="K21275" t="s">
        <v>81934</v>
      </c>
    </row>
    <row r="21276" spans="1:11" x14ac:dyDescent="0.3">
      <c r="A21276" t="s">
        <v>81935</v>
      </c>
      <c r="B21276" t="s">
        <v>81936</v>
      </c>
      <c r="C21276" t="s">
        <v>1159</v>
      </c>
      <c r="D21276" t="s">
        <v>81937</v>
      </c>
      <c r="E21276" t="s">
        <v>2421</v>
      </c>
      <c r="F21276" t="s">
        <v>16</v>
      </c>
      <c r="G21276" t="s">
        <v>5573</v>
      </c>
      <c r="H21276">
        <v>0</v>
      </c>
      <c r="I21276">
        <v>0</v>
      </c>
      <c r="J21276">
        <v>0</v>
      </c>
      <c r="K21276" t="s">
        <v>81938</v>
      </c>
    </row>
    <row r="21277" spans="1:11" x14ac:dyDescent="0.3">
      <c r="A21277" t="s">
        <v>81939</v>
      </c>
      <c r="B21277" t="s">
        <v>81940</v>
      </c>
      <c r="C21277" t="s">
        <v>27</v>
      </c>
      <c r="D21277" t="s">
        <v>81941</v>
      </c>
      <c r="E21277" t="s">
        <v>53101</v>
      </c>
      <c r="F21277" t="s">
        <v>41</v>
      </c>
      <c r="G21277" t="s">
        <v>42</v>
      </c>
      <c r="H21277">
        <v>0</v>
      </c>
      <c r="I21277">
        <v>0</v>
      </c>
      <c r="J21277">
        <v>0</v>
      </c>
      <c r="K21277" t="s">
        <v>81942</v>
      </c>
    </row>
    <row r="21278" spans="1:11" x14ac:dyDescent="0.3">
      <c r="A21278" t="s">
        <v>81943</v>
      </c>
      <c r="B21278" t="s">
        <v>81944</v>
      </c>
      <c r="C21278" t="s">
        <v>466</v>
      </c>
      <c r="D21278" t="s">
        <v>81945</v>
      </c>
      <c r="E21278" t="s">
        <v>79083</v>
      </c>
      <c r="F21278" t="s">
        <v>16</v>
      </c>
      <c r="G21278" t="s">
        <v>822</v>
      </c>
      <c r="H21278">
        <v>0</v>
      </c>
      <c r="I21278">
        <v>0</v>
      </c>
      <c r="J21278">
        <v>0</v>
      </c>
      <c r="K21278" t="s">
        <v>81946</v>
      </c>
    </row>
    <row r="21279" spans="1:11" x14ac:dyDescent="0.3">
      <c r="A21279" t="s">
        <v>81947</v>
      </c>
      <c r="B21279" t="s">
        <v>81948</v>
      </c>
      <c r="C21279" t="s">
        <v>20</v>
      </c>
      <c r="D21279" t="s">
        <v>81949</v>
      </c>
      <c r="E21279" t="s">
        <v>71202</v>
      </c>
      <c r="F21279" t="s">
        <v>16</v>
      </c>
      <c r="G21279" t="s">
        <v>1934</v>
      </c>
      <c r="H21279">
        <v>0</v>
      </c>
      <c r="I21279">
        <v>0</v>
      </c>
      <c r="J21279">
        <v>0</v>
      </c>
      <c r="K21279" t="s">
        <v>81950</v>
      </c>
    </row>
    <row r="21280" spans="1:11" x14ac:dyDescent="0.3">
      <c r="A21280" t="s">
        <v>81951</v>
      </c>
      <c r="B21280" t="s">
        <v>81952</v>
      </c>
      <c r="C21280" t="s">
        <v>20</v>
      </c>
      <c r="E21280" t="s">
        <v>71202</v>
      </c>
      <c r="F21280" t="s">
        <v>4000</v>
      </c>
      <c r="G21280" t="s">
        <v>42</v>
      </c>
      <c r="H21280">
        <v>0</v>
      </c>
      <c r="I21280">
        <v>0</v>
      </c>
      <c r="J21280">
        <v>0</v>
      </c>
      <c r="K21280" t="s">
        <v>81953</v>
      </c>
    </row>
    <row r="21281" spans="1:11" x14ac:dyDescent="0.3">
      <c r="A21281" t="s">
        <v>81954</v>
      </c>
      <c r="B21281" t="s">
        <v>81955</v>
      </c>
      <c r="C21281" t="s">
        <v>27</v>
      </c>
      <c r="D21281" t="s">
        <v>81956</v>
      </c>
      <c r="E21281" t="s">
        <v>53101</v>
      </c>
      <c r="F21281" t="s">
        <v>41</v>
      </c>
      <c r="G21281" t="s">
        <v>42</v>
      </c>
      <c r="H21281">
        <v>0</v>
      </c>
      <c r="I21281">
        <v>0</v>
      </c>
      <c r="J21281">
        <v>0</v>
      </c>
      <c r="K21281" t="s">
        <v>81957</v>
      </c>
    </row>
    <row r="21282" spans="1:11" x14ac:dyDescent="0.3">
      <c r="A21282" t="s">
        <v>81958</v>
      </c>
      <c r="B21282" t="s">
        <v>81959</v>
      </c>
      <c r="C21282" t="s">
        <v>27</v>
      </c>
      <c r="D21282" t="s">
        <v>81960</v>
      </c>
      <c r="E21282" t="s">
        <v>29</v>
      </c>
      <c r="F21282" t="s">
        <v>41</v>
      </c>
      <c r="G21282" t="s">
        <v>42</v>
      </c>
      <c r="H21282">
        <v>0</v>
      </c>
      <c r="I21282">
        <v>0</v>
      </c>
      <c r="J21282">
        <v>0</v>
      </c>
      <c r="K21282" t="s">
        <v>81961</v>
      </c>
    </row>
    <row r="21283" spans="1:11" x14ac:dyDescent="0.3">
      <c r="A21283" t="s">
        <v>81962</v>
      </c>
      <c r="B21283" t="s">
        <v>81963</v>
      </c>
      <c r="C21283" t="s">
        <v>27</v>
      </c>
      <c r="D21283" t="s">
        <v>81964</v>
      </c>
      <c r="E21283" t="s">
        <v>53101</v>
      </c>
      <c r="F21283" t="s">
        <v>41</v>
      </c>
      <c r="G21283" t="s">
        <v>42</v>
      </c>
      <c r="H21283">
        <v>0</v>
      </c>
      <c r="I21283">
        <v>0</v>
      </c>
      <c r="J21283">
        <v>0</v>
      </c>
      <c r="K21283" t="s">
        <v>81965</v>
      </c>
    </row>
    <row r="21284" spans="1:11" x14ac:dyDescent="0.3">
      <c r="A21284" t="s">
        <v>81966</v>
      </c>
      <c r="B21284" t="s">
        <v>81967</v>
      </c>
      <c r="C21284" t="s">
        <v>27</v>
      </c>
      <c r="D21284" t="s">
        <v>81968</v>
      </c>
      <c r="E21284" t="s">
        <v>53101</v>
      </c>
      <c r="F21284" t="s">
        <v>41</v>
      </c>
      <c r="G21284" t="s">
        <v>42</v>
      </c>
      <c r="H21284">
        <v>0</v>
      </c>
      <c r="I21284">
        <v>0</v>
      </c>
      <c r="J21284">
        <v>0</v>
      </c>
      <c r="K21284" t="s">
        <v>81969</v>
      </c>
    </row>
    <row r="21285" spans="1:11" x14ac:dyDescent="0.3">
      <c r="A21285" t="s">
        <v>81970</v>
      </c>
      <c r="B21285" t="s">
        <v>81971</v>
      </c>
      <c r="C21285" t="s">
        <v>27</v>
      </c>
      <c r="D21285" t="s">
        <v>81972</v>
      </c>
      <c r="E21285" t="s">
        <v>53101</v>
      </c>
      <c r="F21285" t="s">
        <v>41</v>
      </c>
      <c r="G21285" t="s">
        <v>42</v>
      </c>
      <c r="H21285">
        <v>0</v>
      </c>
      <c r="I21285">
        <v>0</v>
      </c>
      <c r="J21285">
        <v>0</v>
      </c>
      <c r="K21285" t="s">
        <v>81973</v>
      </c>
    </row>
    <row r="21286" spans="1:11" x14ac:dyDescent="0.3">
      <c r="A21286" t="s">
        <v>81974</v>
      </c>
      <c r="B21286" t="s">
        <v>81975</v>
      </c>
      <c r="C21286" t="s">
        <v>20</v>
      </c>
      <c r="D21286" t="s">
        <v>81976</v>
      </c>
      <c r="E21286" t="s">
        <v>71202</v>
      </c>
      <c r="F21286" t="s">
        <v>16</v>
      </c>
      <c r="G21286" t="s">
        <v>5120</v>
      </c>
      <c r="H21286">
        <v>0</v>
      </c>
      <c r="I21286">
        <v>0</v>
      </c>
      <c r="J21286">
        <v>0</v>
      </c>
      <c r="K21286" t="s">
        <v>81977</v>
      </c>
    </row>
    <row r="21287" spans="1:11" x14ac:dyDescent="0.3">
      <c r="A21287" t="s">
        <v>81978</v>
      </c>
      <c r="C21287" t="s">
        <v>27</v>
      </c>
      <c r="D21287" t="s">
        <v>81979</v>
      </c>
      <c r="E21287" t="s">
        <v>53101</v>
      </c>
      <c r="F21287" t="s">
        <v>16</v>
      </c>
      <c r="G21287" t="s">
        <v>117</v>
      </c>
      <c r="H21287">
        <v>0</v>
      </c>
      <c r="I21287">
        <v>0</v>
      </c>
      <c r="J21287">
        <v>0</v>
      </c>
      <c r="K21287" t="s">
        <v>81980</v>
      </c>
    </row>
    <row r="21288" spans="1:11" x14ac:dyDescent="0.3">
      <c r="A21288" t="s">
        <v>81981</v>
      </c>
      <c r="C21288" t="s">
        <v>20</v>
      </c>
      <c r="D21288" t="s">
        <v>81982</v>
      </c>
      <c r="E21288" t="s">
        <v>71202</v>
      </c>
      <c r="F21288" t="s">
        <v>16</v>
      </c>
      <c r="G21288" t="s">
        <v>16663</v>
      </c>
      <c r="H21288">
        <v>0</v>
      </c>
      <c r="I21288">
        <v>0</v>
      </c>
      <c r="J21288">
        <v>0</v>
      </c>
      <c r="K21288" t="s">
        <v>81983</v>
      </c>
    </row>
    <row r="21289" spans="1:11" x14ac:dyDescent="0.3">
      <c r="A21289" t="s">
        <v>81984</v>
      </c>
      <c r="B21289" t="s">
        <v>81985</v>
      </c>
      <c r="C21289" t="s">
        <v>20</v>
      </c>
      <c r="D21289" t="s">
        <v>81986</v>
      </c>
      <c r="E21289" t="s">
        <v>71202</v>
      </c>
      <c r="F21289" t="s">
        <v>16</v>
      </c>
      <c r="G21289" t="s">
        <v>3935</v>
      </c>
      <c r="H21289">
        <v>0</v>
      </c>
      <c r="I21289">
        <v>0</v>
      </c>
      <c r="J21289">
        <v>0</v>
      </c>
      <c r="K21289" t="s">
        <v>81987</v>
      </c>
    </row>
    <row r="21290" spans="1:11" x14ac:dyDescent="0.3">
      <c r="A21290" t="s">
        <v>81988</v>
      </c>
      <c r="B21290" t="s">
        <v>81989</v>
      </c>
      <c r="C21290" t="s">
        <v>20</v>
      </c>
      <c r="D21290" t="s">
        <v>81990</v>
      </c>
      <c r="E21290" t="s">
        <v>71202</v>
      </c>
      <c r="F21290" t="s">
        <v>16</v>
      </c>
      <c r="G21290" t="s">
        <v>112</v>
      </c>
      <c r="H21290">
        <v>0</v>
      </c>
      <c r="I21290">
        <v>0</v>
      </c>
      <c r="J21290">
        <v>0</v>
      </c>
      <c r="K21290" t="s">
        <v>81991</v>
      </c>
    </row>
    <row r="21291" spans="1:11" x14ac:dyDescent="0.3">
      <c r="A21291" t="s">
        <v>81992</v>
      </c>
      <c r="B21291" t="s">
        <v>81993</v>
      </c>
      <c r="C21291" t="s">
        <v>27</v>
      </c>
      <c r="D21291" t="s">
        <v>81994</v>
      </c>
      <c r="E21291" t="s">
        <v>29</v>
      </c>
      <c r="F21291" t="s">
        <v>41</v>
      </c>
      <c r="G21291" t="s">
        <v>42</v>
      </c>
      <c r="H21291">
        <v>0</v>
      </c>
      <c r="I21291">
        <v>0</v>
      </c>
      <c r="J21291">
        <v>0</v>
      </c>
      <c r="K21291" t="s">
        <v>81995</v>
      </c>
    </row>
    <row r="21292" spans="1:11" x14ac:dyDescent="0.3">
      <c r="A21292" t="s">
        <v>81996</v>
      </c>
      <c r="B21292" t="s">
        <v>81997</v>
      </c>
      <c r="C21292" t="s">
        <v>27</v>
      </c>
      <c r="D21292" t="s">
        <v>81998</v>
      </c>
      <c r="E21292" t="s">
        <v>53101</v>
      </c>
      <c r="F21292" t="s">
        <v>41</v>
      </c>
      <c r="G21292" t="s">
        <v>42</v>
      </c>
      <c r="H21292">
        <v>0</v>
      </c>
      <c r="I21292">
        <v>0</v>
      </c>
      <c r="J21292">
        <v>0</v>
      </c>
      <c r="K21292" t="s">
        <v>81999</v>
      </c>
    </row>
    <row r="21293" spans="1:11" x14ac:dyDescent="0.3">
      <c r="A21293" t="s">
        <v>82000</v>
      </c>
      <c r="B21293" t="s">
        <v>82001</v>
      </c>
      <c r="C21293" t="s">
        <v>27</v>
      </c>
      <c r="D21293" t="s">
        <v>82002</v>
      </c>
      <c r="E21293" t="s">
        <v>53101</v>
      </c>
      <c r="F21293" t="s">
        <v>41</v>
      </c>
      <c r="G21293" t="s">
        <v>42</v>
      </c>
      <c r="H21293">
        <v>0</v>
      </c>
      <c r="I21293">
        <v>0</v>
      </c>
      <c r="J21293">
        <v>0</v>
      </c>
      <c r="K21293" t="s">
        <v>82003</v>
      </c>
    </row>
    <row r="21294" spans="1:11" x14ac:dyDescent="0.3">
      <c r="A21294" t="s">
        <v>82004</v>
      </c>
      <c r="B21294" t="s">
        <v>82005</v>
      </c>
      <c r="C21294" t="s">
        <v>13</v>
      </c>
      <c r="D21294" t="s">
        <v>82006</v>
      </c>
      <c r="E21294" t="s">
        <v>76370</v>
      </c>
      <c r="F21294" t="s">
        <v>16</v>
      </c>
      <c r="G21294" t="s">
        <v>6400</v>
      </c>
      <c r="H21294">
        <v>0</v>
      </c>
      <c r="I21294">
        <v>0</v>
      </c>
      <c r="J21294">
        <v>0</v>
      </c>
      <c r="K21294" t="s">
        <v>82007</v>
      </c>
    </row>
    <row r="21295" spans="1:11" x14ac:dyDescent="0.3">
      <c r="A21295" t="s">
        <v>82008</v>
      </c>
      <c r="B21295" t="s">
        <v>82009</v>
      </c>
      <c r="C21295" t="s">
        <v>20</v>
      </c>
      <c r="D21295" t="s">
        <v>82010</v>
      </c>
      <c r="E21295" t="s">
        <v>71202</v>
      </c>
      <c r="F21295" t="s">
        <v>16</v>
      </c>
      <c r="G21295" t="s">
        <v>13301</v>
      </c>
      <c r="H21295">
        <v>0</v>
      </c>
      <c r="I21295">
        <v>0</v>
      </c>
      <c r="J21295">
        <v>0</v>
      </c>
      <c r="K21295" t="s">
        <v>82011</v>
      </c>
    </row>
    <row r="21296" spans="1:11" x14ac:dyDescent="0.3">
      <c r="A21296" t="s">
        <v>82012</v>
      </c>
      <c r="B21296" t="s">
        <v>82013</v>
      </c>
      <c r="C21296" t="s">
        <v>20</v>
      </c>
      <c r="D21296" t="s">
        <v>82014</v>
      </c>
      <c r="E21296" t="s">
        <v>71202</v>
      </c>
      <c r="F21296" t="s">
        <v>16</v>
      </c>
      <c r="G21296" t="s">
        <v>3356</v>
      </c>
      <c r="H21296">
        <v>0</v>
      </c>
      <c r="I21296">
        <v>0</v>
      </c>
      <c r="J21296">
        <v>0</v>
      </c>
      <c r="K21296" t="s">
        <v>82015</v>
      </c>
    </row>
    <row r="21297" spans="1:11" x14ac:dyDescent="0.3">
      <c r="A21297" t="s">
        <v>82016</v>
      </c>
      <c r="B21297" t="s">
        <v>82017</v>
      </c>
      <c r="C21297" t="s">
        <v>20</v>
      </c>
      <c r="D21297" t="s">
        <v>82018</v>
      </c>
      <c r="E21297" t="s">
        <v>71202</v>
      </c>
      <c r="F21297" t="s">
        <v>16</v>
      </c>
      <c r="G21297" t="s">
        <v>5069</v>
      </c>
      <c r="H21297">
        <v>0</v>
      </c>
      <c r="I21297">
        <v>0</v>
      </c>
      <c r="J21297">
        <v>0</v>
      </c>
      <c r="K21297" t="s">
        <v>82019</v>
      </c>
    </row>
    <row r="21298" spans="1:11" x14ac:dyDescent="0.3">
      <c r="A21298" t="s">
        <v>82020</v>
      </c>
      <c r="B21298" t="s">
        <v>82021</v>
      </c>
      <c r="C21298" t="s">
        <v>20</v>
      </c>
      <c r="D21298" t="s">
        <v>82022</v>
      </c>
      <c r="E21298" t="s">
        <v>71202</v>
      </c>
      <c r="F21298" t="s">
        <v>16</v>
      </c>
      <c r="G21298" t="s">
        <v>4183</v>
      </c>
      <c r="H21298">
        <v>0</v>
      </c>
      <c r="I21298">
        <v>0</v>
      </c>
      <c r="J21298">
        <v>0</v>
      </c>
      <c r="K21298" t="s">
        <v>82023</v>
      </c>
    </row>
    <row r="21299" spans="1:11" x14ac:dyDescent="0.3">
      <c r="A21299" t="s">
        <v>82024</v>
      </c>
      <c r="B21299" t="s">
        <v>82025</v>
      </c>
      <c r="C21299" t="s">
        <v>20</v>
      </c>
      <c r="D21299" t="s">
        <v>82026</v>
      </c>
      <c r="E21299" t="s">
        <v>71202</v>
      </c>
      <c r="F21299" t="s">
        <v>16</v>
      </c>
      <c r="G21299" t="s">
        <v>31794</v>
      </c>
      <c r="H21299">
        <v>0</v>
      </c>
      <c r="I21299">
        <v>0</v>
      </c>
      <c r="J21299">
        <v>0</v>
      </c>
      <c r="K21299" t="s">
        <v>82027</v>
      </c>
    </row>
    <row r="21300" spans="1:11" x14ac:dyDescent="0.3">
      <c r="A21300" t="s">
        <v>82028</v>
      </c>
      <c r="C21300" t="s">
        <v>27</v>
      </c>
      <c r="D21300" t="s">
        <v>82029</v>
      </c>
      <c r="E21300" t="s">
        <v>29</v>
      </c>
      <c r="F21300" t="s">
        <v>41</v>
      </c>
      <c r="G21300" t="s">
        <v>42</v>
      </c>
      <c r="H21300">
        <v>0</v>
      </c>
      <c r="I21300">
        <v>0</v>
      </c>
      <c r="J21300">
        <v>0</v>
      </c>
      <c r="K21300" t="s">
        <v>82030</v>
      </c>
    </row>
    <row r="21301" spans="1:11" x14ac:dyDescent="0.3">
      <c r="A21301" t="s">
        <v>82031</v>
      </c>
      <c r="B21301" t="s">
        <v>82032</v>
      </c>
      <c r="C21301" t="s">
        <v>20</v>
      </c>
      <c r="D21301" t="s">
        <v>82033</v>
      </c>
      <c r="E21301" t="s">
        <v>71202</v>
      </c>
      <c r="F21301" t="s">
        <v>16</v>
      </c>
      <c r="G21301" t="s">
        <v>16240</v>
      </c>
      <c r="H21301">
        <v>0</v>
      </c>
      <c r="I21301">
        <v>0</v>
      </c>
      <c r="J21301">
        <v>0</v>
      </c>
      <c r="K21301" t="s">
        <v>82034</v>
      </c>
    </row>
    <row r="21302" spans="1:11" x14ac:dyDescent="0.3">
      <c r="A21302" t="s">
        <v>82035</v>
      </c>
      <c r="C21302" t="s">
        <v>20</v>
      </c>
      <c r="D21302" t="s">
        <v>82036</v>
      </c>
      <c r="E21302" t="s">
        <v>71202</v>
      </c>
      <c r="F21302" t="s">
        <v>16</v>
      </c>
      <c r="G21302" t="s">
        <v>30</v>
      </c>
      <c r="H21302">
        <v>0</v>
      </c>
      <c r="I21302">
        <v>0</v>
      </c>
      <c r="J21302">
        <v>0</v>
      </c>
      <c r="K21302" t="s">
        <v>82037</v>
      </c>
    </row>
    <row r="21303" spans="1:11" x14ac:dyDescent="0.3">
      <c r="A21303" t="s">
        <v>82038</v>
      </c>
      <c r="B21303" t="s">
        <v>82039</v>
      </c>
      <c r="C21303" t="s">
        <v>27</v>
      </c>
      <c r="D21303" t="s">
        <v>82040</v>
      </c>
      <c r="E21303" t="s">
        <v>53101</v>
      </c>
      <c r="F21303" t="s">
        <v>16</v>
      </c>
      <c r="G21303" t="s">
        <v>8722</v>
      </c>
      <c r="H21303">
        <v>0</v>
      </c>
      <c r="I21303">
        <v>0</v>
      </c>
      <c r="J21303">
        <v>0</v>
      </c>
      <c r="K21303" t="s">
        <v>82041</v>
      </c>
    </row>
    <row r="21304" spans="1:11" x14ac:dyDescent="0.3">
      <c r="A21304" t="s">
        <v>82042</v>
      </c>
      <c r="B21304" t="s">
        <v>82043</v>
      </c>
      <c r="C21304" t="s">
        <v>466</v>
      </c>
      <c r="D21304" t="s">
        <v>82044</v>
      </c>
      <c r="E21304" t="s">
        <v>79083</v>
      </c>
      <c r="F21304" t="s">
        <v>59970</v>
      </c>
      <c r="G21304" t="s">
        <v>42</v>
      </c>
      <c r="H21304">
        <v>0</v>
      </c>
      <c r="I21304">
        <v>0</v>
      </c>
      <c r="J21304">
        <v>0</v>
      </c>
      <c r="K21304" t="s">
        <v>82045</v>
      </c>
    </row>
    <row r="21305" spans="1:11" x14ac:dyDescent="0.3">
      <c r="A21305" t="s">
        <v>82046</v>
      </c>
      <c r="B21305" t="s">
        <v>82047</v>
      </c>
      <c r="C21305" t="s">
        <v>20</v>
      </c>
      <c r="D21305" t="s">
        <v>82048</v>
      </c>
      <c r="E21305" t="s">
        <v>71202</v>
      </c>
      <c r="F21305" t="s">
        <v>17508</v>
      </c>
      <c r="G21305" t="s">
        <v>42</v>
      </c>
      <c r="H21305">
        <v>0</v>
      </c>
      <c r="I21305">
        <v>0</v>
      </c>
      <c r="J21305">
        <v>0</v>
      </c>
      <c r="K21305" t="s">
        <v>82049</v>
      </c>
    </row>
    <row r="21306" spans="1:11" x14ac:dyDescent="0.3">
      <c r="A21306" t="s">
        <v>82050</v>
      </c>
      <c r="B21306" t="s">
        <v>82051</v>
      </c>
      <c r="C21306" t="s">
        <v>13</v>
      </c>
      <c r="D21306" t="s">
        <v>82052</v>
      </c>
      <c r="E21306" t="s">
        <v>76370</v>
      </c>
      <c r="F21306" t="s">
        <v>16</v>
      </c>
      <c r="G21306" t="s">
        <v>7708</v>
      </c>
      <c r="H21306">
        <v>0</v>
      </c>
      <c r="I21306">
        <v>0</v>
      </c>
      <c r="J21306">
        <v>0</v>
      </c>
      <c r="K21306" t="s">
        <v>82053</v>
      </c>
    </row>
    <row r="21307" spans="1:11" x14ac:dyDescent="0.3">
      <c r="A21307" t="s">
        <v>82054</v>
      </c>
      <c r="B21307" t="s">
        <v>82055</v>
      </c>
      <c r="C21307" t="s">
        <v>13</v>
      </c>
      <c r="D21307" t="s">
        <v>82056</v>
      </c>
      <c r="E21307" t="s">
        <v>76370</v>
      </c>
      <c r="F21307" t="s">
        <v>16</v>
      </c>
      <c r="G21307" t="s">
        <v>13770</v>
      </c>
      <c r="H21307">
        <v>0</v>
      </c>
      <c r="I21307">
        <v>0</v>
      </c>
      <c r="J21307">
        <v>0</v>
      </c>
      <c r="K21307" t="s">
        <v>82057</v>
      </c>
    </row>
    <row r="21308" spans="1:11" x14ac:dyDescent="0.3">
      <c r="A21308" t="s">
        <v>82058</v>
      </c>
      <c r="B21308" t="s">
        <v>82059</v>
      </c>
      <c r="C21308" t="s">
        <v>13</v>
      </c>
      <c r="D21308" t="s">
        <v>82060</v>
      </c>
      <c r="E21308" t="s">
        <v>76370</v>
      </c>
      <c r="F21308" t="s">
        <v>16</v>
      </c>
      <c r="G21308" t="s">
        <v>2211</v>
      </c>
      <c r="H21308">
        <v>0</v>
      </c>
      <c r="I21308">
        <v>0</v>
      </c>
      <c r="J21308">
        <v>0</v>
      </c>
      <c r="K21308" t="s">
        <v>82061</v>
      </c>
    </row>
    <row r="21309" spans="1:11" x14ac:dyDescent="0.3">
      <c r="A21309" t="s">
        <v>82062</v>
      </c>
      <c r="C21309" t="s">
        <v>27</v>
      </c>
      <c r="D21309" t="s">
        <v>82063</v>
      </c>
      <c r="E21309" t="s">
        <v>29</v>
      </c>
      <c r="F21309" t="s">
        <v>41</v>
      </c>
      <c r="G21309" t="s">
        <v>42</v>
      </c>
      <c r="H21309">
        <v>0</v>
      </c>
      <c r="I21309">
        <v>0</v>
      </c>
      <c r="J21309">
        <v>0</v>
      </c>
      <c r="K21309" t="s">
        <v>82064</v>
      </c>
    </row>
    <row r="21310" spans="1:11" x14ac:dyDescent="0.3">
      <c r="A21310" t="s">
        <v>82065</v>
      </c>
      <c r="B21310" t="s">
        <v>82066</v>
      </c>
      <c r="C21310" t="s">
        <v>558</v>
      </c>
      <c r="D21310" t="s">
        <v>82067</v>
      </c>
      <c r="E21310" t="s">
        <v>18607</v>
      </c>
      <c r="F21310" t="s">
        <v>16</v>
      </c>
      <c r="G21310" t="s">
        <v>11001</v>
      </c>
      <c r="H21310">
        <v>0</v>
      </c>
      <c r="I21310">
        <v>0</v>
      </c>
      <c r="J21310">
        <v>0</v>
      </c>
      <c r="K21310" t="s">
        <v>82068</v>
      </c>
    </row>
    <row r="21311" spans="1:11" x14ac:dyDescent="0.3">
      <c r="A21311" t="s">
        <v>82069</v>
      </c>
      <c r="B21311" t="s">
        <v>82070</v>
      </c>
      <c r="C21311" t="s">
        <v>13</v>
      </c>
      <c r="D21311" t="s">
        <v>82071</v>
      </c>
      <c r="E21311" t="s">
        <v>76370</v>
      </c>
      <c r="F21311" t="s">
        <v>3249</v>
      </c>
      <c r="G21311" t="s">
        <v>42</v>
      </c>
      <c r="H21311">
        <v>0</v>
      </c>
      <c r="I21311">
        <v>0</v>
      </c>
      <c r="J21311">
        <v>0</v>
      </c>
      <c r="K21311" t="s">
        <v>82072</v>
      </c>
    </row>
    <row r="21312" spans="1:11" x14ac:dyDescent="0.3">
      <c r="A21312" t="s">
        <v>82073</v>
      </c>
      <c r="B21312" t="s">
        <v>82074</v>
      </c>
      <c r="C21312" t="s">
        <v>20</v>
      </c>
      <c r="D21312" t="s">
        <v>82075</v>
      </c>
      <c r="E21312" t="s">
        <v>71202</v>
      </c>
      <c r="F21312" t="s">
        <v>16</v>
      </c>
      <c r="G21312" t="s">
        <v>10373</v>
      </c>
      <c r="H21312">
        <v>0</v>
      </c>
      <c r="I21312">
        <v>0</v>
      </c>
      <c r="J21312">
        <v>0</v>
      </c>
      <c r="K21312" t="s">
        <v>82076</v>
      </c>
    </row>
    <row r="21313" spans="1:11" x14ac:dyDescent="0.3">
      <c r="A21313" t="s">
        <v>82077</v>
      </c>
      <c r="B21313" t="s">
        <v>82078</v>
      </c>
      <c r="C21313" t="s">
        <v>558</v>
      </c>
      <c r="D21313" t="s">
        <v>82079</v>
      </c>
      <c r="E21313" t="s">
        <v>32122</v>
      </c>
      <c r="F21313" t="s">
        <v>16</v>
      </c>
      <c r="G21313" t="s">
        <v>17565</v>
      </c>
      <c r="H21313">
        <v>0</v>
      </c>
      <c r="I21313">
        <v>0</v>
      </c>
      <c r="J21313">
        <v>0</v>
      </c>
      <c r="K21313" t="s">
        <v>82080</v>
      </c>
    </row>
    <row r="21314" spans="1:11" x14ac:dyDescent="0.3">
      <c r="A21314" t="s">
        <v>82081</v>
      </c>
      <c r="B21314" t="s">
        <v>82082</v>
      </c>
      <c r="C21314" t="s">
        <v>466</v>
      </c>
      <c r="D21314" t="s">
        <v>82083</v>
      </c>
      <c r="E21314" t="s">
        <v>79083</v>
      </c>
      <c r="F21314" t="s">
        <v>16</v>
      </c>
      <c r="G21314" t="s">
        <v>16445</v>
      </c>
      <c r="H21314">
        <v>0</v>
      </c>
      <c r="I21314">
        <v>0</v>
      </c>
      <c r="J21314">
        <v>0</v>
      </c>
      <c r="K21314" t="s">
        <v>82084</v>
      </c>
    </row>
    <row r="21315" spans="1:11" x14ac:dyDescent="0.3">
      <c r="A21315" t="s">
        <v>82085</v>
      </c>
      <c r="B21315" t="s">
        <v>82086</v>
      </c>
      <c r="C21315" t="s">
        <v>13</v>
      </c>
      <c r="D21315" t="s">
        <v>82087</v>
      </c>
      <c r="E21315" t="s">
        <v>76370</v>
      </c>
      <c r="F21315" t="s">
        <v>16</v>
      </c>
      <c r="G21315" t="s">
        <v>16824</v>
      </c>
      <c r="H21315">
        <v>0</v>
      </c>
      <c r="I21315">
        <v>0</v>
      </c>
      <c r="J21315">
        <v>0</v>
      </c>
      <c r="K21315" t="s">
        <v>82088</v>
      </c>
    </row>
    <row r="21316" spans="1:11" x14ac:dyDescent="0.3">
      <c r="A21316" t="s">
        <v>82089</v>
      </c>
      <c r="B21316" t="s">
        <v>82090</v>
      </c>
      <c r="C21316" t="s">
        <v>13</v>
      </c>
      <c r="D21316" t="s">
        <v>82091</v>
      </c>
      <c r="E21316" t="s">
        <v>76370</v>
      </c>
      <c r="F21316" t="s">
        <v>16</v>
      </c>
      <c r="G21316" t="s">
        <v>14272</v>
      </c>
      <c r="H21316">
        <v>0</v>
      </c>
      <c r="I21316">
        <v>0</v>
      </c>
      <c r="J21316">
        <v>0</v>
      </c>
      <c r="K21316" t="s">
        <v>82092</v>
      </c>
    </row>
    <row r="21317" spans="1:11" x14ac:dyDescent="0.3">
      <c r="A21317" t="s">
        <v>82093</v>
      </c>
      <c r="B21317" t="s">
        <v>82094</v>
      </c>
      <c r="C21317" t="s">
        <v>13</v>
      </c>
      <c r="D21317" t="s">
        <v>82095</v>
      </c>
      <c r="E21317" t="s">
        <v>76370</v>
      </c>
      <c r="F21317" t="s">
        <v>16</v>
      </c>
      <c r="G21317" t="s">
        <v>1382</v>
      </c>
      <c r="H21317">
        <v>0</v>
      </c>
      <c r="I21317">
        <v>0</v>
      </c>
      <c r="J21317">
        <v>0</v>
      </c>
      <c r="K21317" t="s">
        <v>82096</v>
      </c>
    </row>
    <row r="21318" spans="1:11" x14ac:dyDescent="0.3">
      <c r="A21318" t="s">
        <v>82097</v>
      </c>
      <c r="B21318" t="s">
        <v>82098</v>
      </c>
      <c r="C21318" t="s">
        <v>20</v>
      </c>
      <c r="D21318" t="s">
        <v>82099</v>
      </c>
      <c r="E21318" t="s">
        <v>82100</v>
      </c>
      <c r="F21318" t="s">
        <v>16</v>
      </c>
      <c r="G21318" t="s">
        <v>5069</v>
      </c>
      <c r="H21318">
        <v>0</v>
      </c>
      <c r="I21318">
        <v>0</v>
      </c>
      <c r="J21318">
        <v>0</v>
      </c>
      <c r="K21318" t="s">
        <v>82101</v>
      </c>
    </row>
    <row r="21319" spans="1:11" x14ac:dyDescent="0.3">
      <c r="A21319" t="s">
        <v>82102</v>
      </c>
      <c r="B21319" t="s">
        <v>82103</v>
      </c>
      <c r="C21319" t="s">
        <v>27</v>
      </c>
      <c r="D21319" t="s">
        <v>82104</v>
      </c>
      <c r="E21319" t="s">
        <v>53101</v>
      </c>
      <c r="F21319" t="s">
        <v>41</v>
      </c>
      <c r="G21319" t="s">
        <v>4938</v>
      </c>
      <c r="H21319">
        <v>0</v>
      </c>
      <c r="I21319">
        <v>0</v>
      </c>
      <c r="J21319">
        <v>0</v>
      </c>
      <c r="K21319" t="s">
        <v>82105</v>
      </c>
    </row>
    <row r="21320" spans="1:11" x14ac:dyDescent="0.3">
      <c r="A21320" t="s">
        <v>82106</v>
      </c>
      <c r="B21320" t="s">
        <v>82107</v>
      </c>
      <c r="C21320" t="s">
        <v>13</v>
      </c>
      <c r="D21320" t="s">
        <v>82108</v>
      </c>
      <c r="E21320" t="s">
        <v>15</v>
      </c>
      <c r="F21320" t="s">
        <v>16</v>
      </c>
      <c r="G21320" t="s">
        <v>83</v>
      </c>
      <c r="H21320">
        <v>0</v>
      </c>
      <c r="I21320">
        <v>0</v>
      </c>
      <c r="J21320">
        <v>0</v>
      </c>
      <c r="K21320" t="s">
        <v>82109</v>
      </c>
    </row>
    <row r="21321" spans="1:11" x14ac:dyDescent="0.3">
      <c r="A21321" t="s">
        <v>82110</v>
      </c>
      <c r="B21321" t="s">
        <v>82111</v>
      </c>
      <c r="C21321" t="s">
        <v>27</v>
      </c>
      <c r="D21321" t="s">
        <v>82112</v>
      </c>
      <c r="E21321" t="s">
        <v>29</v>
      </c>
      <c r="F21321" t="s">
        <v>41</v>
      </c>
      <c r="G21321" t="s">
        <v>42</v>
      </c>
      <c r="H21321">
        <v>0</v>
      </c>
      <c r="I21321">
        <v>0</v>
      </c>
      <c r="J21321">
        <v>0</v>
      </c>
      <c r="K21321" t="s">
        <v>82113</v>
      </c>
    </row>
    <row r="21322" spans="1:11" x14ac:dyDescent="0.3">
      <c r="A21322" t="s">
        <v>82114</v>
      </c>
      <c r="B21322" t="s">
        <v>82115</v>
      </c>
      <c r="C21322" t="s">
        <v>27</v>
      </c>
      <c r="D21322" t="s">
        <v>82116</v>
      </c>
      <c r="E21322" t="s">
        <v>53101</v>
      </c>
      <c r="F21322" t="s">
        <v>41</v>
      </c>
      <c r="G21322" t="s">
        <v>42</v>
      </c>
      <c r="H21322">
        <v>0</v>
      </c>
      <c r="I21322">
        <v>0</v>
      </c>
      <c r="J21322">
        <v>0</v>
      </c>
      <c r="K21322" t="s">
        <v>82117</v>
      </c>
    </row>
    <row r="21323" spans="1:11" x14ac:dyDescent="0.3">
      <c r="A21323" t="s">
        <v>82118</v>
      </c>
      <c r="B21323" t="s">
        <v>82119</v>
      </c>
      <c r="C21323" t="s">
        <v>20</v>
      </c>
      <c r="D21323" t="s">
        <v>82120</v>
      </c>
      <c r="E21323" t="s">
        <v>82100</v>
      </c>
      <c r="F21323" t="s">
        <v>1835</v>
      </c>
      <c r="G21323" t="s">
        <v>42</v>
      </c>
      <c r="H21323">
        <v>0</v>
      </c>
      <c r="I21323">
        <v>0</v>
      </c>
      <c r="J21323">
        <v>0</v>
      </c>
      <c r="K21323" t="s">
        <v>82121</v>
      </c>
    </row>
    <row r="21324" spans="1:11" x14ac:dyDescent="0.3">
      <c r="A21324" t="s">
        <v>82122</v>
      </c>
      <c r="B21324" t="s">
        <v>82123</v>
      </c>
      <c r="C21324" t="s">
        <v>27</v>
      </c>
      <c r="D21324" t="s">
        <v>82124</v>
      </c>
      <c r="E21324" t="s">
        <v>53101</v>
      </c>
      <c r="F21324" t="s">
        <v>41</v>
      </c>
      <c r="G21324" t="s">
        <v>42</v>
      </c>
      <c r="H21324">
        <v>0</v>
      </c>
      <c r="I21324">
        <v>0</v>
      </c>
      <c r="J21324">
        <v>0</v>
      </c>
      <c r="K21324" t="s">
        <v>82125</v>
      </c>
    </row>
    <row r="21325" spans="1:11" x14ac:dyDescent="0.3">
      <c r="A21325" t="s">
        <v>82126</v>
      </c>
      <c r="B21325" t="s">
        <v>82127</v>
      </c>
      <c r="C21325" t="s">
        <v>27</v>
      </c>
      <c r="D21325" t="s">
        <v>82128</v>
      </c>
      <c r="E21325" t="s">
        <v>53101</v>
      </c>
      <c r="F21325" t="s">
        <v>41</v>
      </c>
      <c r="G21325" t="s">
        <v>42</v>
      </c>
      <c r="H21325">
        <v>0</v>
      </c>
      <c r="I21325">
        <v>0</v>
      </c>
      <c r="J21325">
        <v>0</v>
      </c>
      <c r="K21325" t="s">
        <v>82129</v>
      </c>
    </row>
    <row r="21326" spans="1:11" x14ac:dyDescent="0.3">
      <c r="A21326" t="s">
        <v>82130</v>
      </c>
      <c r="B21326" t="s">
        <v>82131</v>
      </c>
      <c r="C21326" t="s">
        <v>27</v>
      </c>
      <c r="D21326" t="s">
        <v>82132</v>
      </c>
      <c r="E21326" t="s">
        <v>53101</v>
      </c>
      <c r="F21326" t="s">
        <v>41</v>
      </c>
      <c r="G21326" t="s">
        <v>42</v>
      </c>
      <c r="H21326">
        <v>0</v>
      </c>
      <c r="I21326">
        <v>0</v>
      </c>
      <c r="J21326">
        <v>0</v>
      </c>
      <c r="K21326" t="s">
        <v>82133</v>
      </c>
    </row>
    <row r="21327" spans="1:11" x14ac:dyDescent="0.3">
      <c r="A21327" t="s">
        <v>82134</v>
      </c>
      <c r="B21327" t="s">
        <v>82135</v>
      </c>
      <c r="C21327" t="s">
        <v>27</v>
      </c>
      <c r="D21327" t="s">
        <v>82136</v>
      </c>
      <c r="E21327" t="s">
        <v>53101</v>
      </c>
      <c r="F21327" t="s">
        <v>41</v>
      </c>
      <c r="G21327" t="s">
        <v>42</v>
      </c>
      <c r="H21327">
        <v>0</v>
      </c>
      <c r="I21327">
        <v>0</v>
      </c>
      <c r="J21327">
        <v>0</v>
      </c>
      <c r="K21327" t="s">
        <v>82137</v>
      </c>
    </row>
    <row r="21328" spans="1:11" x14ac:dyDescent="0.3">
      <c r="A21328" t="s">
        <v>82138</v>
      </c>
      <c r="B21328" t="s">
        <v>82139</v>
      </c>
      <c r="C21328" t="s">
        <v>27</v>
      </c>
      <c r="D21328" t="s">
        <v>82140</v>
      </c>
      <c r="E21328" t="s">
        <v>53101</v>
      </c>
      <c r="F21328" t="s">
        <v>41</v>
      </c>
      <c r="G21328" t="s">
        <v>42</v>
      </c>
      <c r="H21328">
        <v>0</v>
      </c>
      <c r="I21328">
        <v>0</v>
      </c>
      <c r="J21328">
        <v>0</v>
      </c>
      <c r="K21328" t="s">
        <v>82141</v>
      </c>
    </row>
    <row r="21329" spans="1:11" x14ac:dyDescent="0.3">
      <c r="A21329" t="s">
        <v>82142</v>
      </c>
      <c r="B21329" t="s">
        <v>82143</v>
      </c>
      <c r="C21329" t="s">
        <v>13</v>
      </c>
      <c r="D21329" t="s">
        <v>82144</v>
      </c>
      <c r="E21329" t="s">
        <v>76370</v>
      </c>
      <c r="F21329" t="s">
        <v>2116</v>
      </c>
      <c r="G21329" t="s">
        <v>42</v>
      </c>
      <c r="H21329">
        <v>0</v>
      </c>
      <c r="I21329">
        <v>0</v>
      </c>
      <c r="J21329">
        <v>0</v>
      </c>
      <c r="K21329" t="s">
        <v>82145</v>
      </c>
    </row>
    <row r="21330" spans="1:11" x14ac:dyDescent="0.3">
      <c r="A21330" t="s">
        <v>82146</v>
      </c>
      <c r="B21330" t="s">
        <v>82147</v>
      </c>
      <c r="C21330" t="s">
        <v>27</v>
      </c>
      <c r="D21330" t="s">
        <v>82148</v>
      </c>
      <c r="E21330" t="s">
        <v>53101</v>
      </c>
      <c r="F21330" t="s">
        <v>41</v>
      </c>
      <c r="G21330" t="s">
        <v>42</v>
      </c>
      <c r="H21330">
        <v>0</v>
      </c>
      <c r="I21330">
        <v>0</v>
      </c>
      <c r="J21330">
        <v>0</v>
      </c>
      <c r="K21330" t="s">
        <v>82149</v>
      </c>
    </row>
    <row r="21331" spans="1:11" x14ac:dyDescent="0.3">
      <c r="A21331" t="s">
        <v>82150</v>
      </c>
      <c r="B21331" t="s">
        <v>82151</v>
      </c>
      <c r="C21331" t="s">
        <v>27</v>
      </c>
      <c r="D21331" t="s">
        <v>82152</v>
      </c>
      <c r="E21331" t="s">
        <v>53101</v>
      </c>
      <c r="F21331" t="s">
        <v>41</v>
      </c>
      <c r="G21331" t="s">
        <v>42</v>
      </c>
      <c r="H21331">
        <v>0</v>
      </c>
      <c r="I21331">
        <v>0</v>
      </c>
      <c r="J21331">
        <v>0</v>
      </c>
      <c r="K21331" t="s">
        <v>82153</v>
      </c>
    </row>
    <row r="21332" spans="1:11" x14ac:dyDescent="0.3">
      <c r="A21332" t="s">
        <v>82154</v>
      </c>
      <c r="B21332" t="s">
        <v>82155</v>
      </c>
      <c r="C21332" t="s">
        <v>27</v>
      </c>
      <c r="D21332" t="s">
        <v>82156</v>
      </c>
      <c r="E21332" t="s">
        <v>29</v>
      </c>
      <c r="F21332" t="s">
        <v>41</v>
      </c>
      <c r="G21332" t="s">
        <v>42</v>
      </c>
      <c r="H21332">
        <v>0</v>
      </c>
      <c r="I21332">
        <v>0</v>
      </c>
      <c r="J21332">
        <v>0</v>
      </c>
      <c r="K21332" t="s">
        <v>82157</v>
      </c>
    </row>
    <row r="21333" spans="1:11" x14ac:dyDescent="0.3">
      <c r="A21333" t="s">
        <v>82158</v>
      </c>
      <c r="C21333" t="s">
        <v>13</v>
      </c>
      <c r="D21333" t="s">
        <v>82159</v>
      </c>
      <c r="E21333" t="s">
        <v>76370</v>
      </c>
      <c r="F21333" t="s">
        <v>14508</v>
      </c>
      <c r="G21333" t="s">
        <v>42</v>
      </c>
      <c r="H21333">
        <v>0</v>
      </c>
      <c r="I21333">
        <v>0</v>
      </c>
      <c r="J21333">
        <v>0</v>
      </c>
      <c r="K21333" t="s">
        <v>82160</v>
      </c>
    </row>
    <row r="21334" spans="1:11" x14ac:dyDescent="0.3">
      <c r="A21334" t="s">
        <v>82161</v>
      </c>
      <c r="B21334" t="s">
        <v>82162</v>
      </c>
      <c r="C21334" t="s">
        <v>27</v>
      </c>
      <c r="D21334" t="s">
        <v>82163</v>
      </c>
      <c r="E21334" t="s">
        <v>53101</v>
      </c>
      <c r="F21334" t="s">
        <v>41</v>
      </c>
      <c r="G21334" t="s">
        <v>42</v>
      </c>
      <c r="H21334">
        <v>0</v>
      </c>
      <c r="I21334">
        <v>0</v>
      </c>
      <c r="J21334">
        <v>0</v>
      </c>
      <c r="K21334" t="s">
        <v>82164</v>
      </c>
    </row>
    <row r="21335" spans="1:11" x14ac:dyDescent="0.3">
      <c r="A21335" t="s">
        <v>82165</v>
      </c>
      <c r="B21335" t="s">
        <v>82166</v>
      </c>
      <c r="C21335" t="s">
        <v>27</v>
      </c>
      <c r="D21335" t="s">
        <v>82167</v>
      </c>
      <c r="E21335" t="s">
        <v>53101</v>
      </c>
      <c r="F21335" t="s">
        <v>41</v>
      </c>
      <c r="G21335" t="s">
        <v>42</v>
      </c>
      <c r="H21335">
        <v>0</v>
      </c>
      <c r="I21335">
        <v>0</v>
      </c>
      <c r="J21335">
        <v>0</v>
      </c>
      <c r="K21335" t="s">
        <v>82168</v>
      </c>
    </row>
    <row r="21336" spans="1:11" x14ac:dyDescent="0.3">
      <c r="A21336" t="s">
        <v>82169</v>
      </c>
      <c r="B21336" t="s">
        <v>82170</v>
      </c>
      <c r="C21336" t="s">
        <v>558</v>
      </c>
      <c r="D21336" t="s">
        <v>82171</v>
      </c>
      <c r="E21336" t="s">
        <v>2102</v>
      </c>
      <c r="F21336" t="s">
        <v>41</v>
      </c>
      <c r="G21336" t="s">
        <v>42</v>
      </c>
      <c r="H21336">
        <v>0</v>
      </c>
      <c r="I21336">
        <v>0</v>
      </c>
      <c r="J21336">
        <v>0</v>
      </c>
      <c r="K21336" t="s">
        <v>82172</v>
      </c>
    </row>
    <row r="21337" spans="1:11" x14ac:dyDescent="0.3">
      <c r="A21337" t="s">
        <v>82173</v>
      </c>
      <c r="B21337" t="s">
        <v>82174</v>
      </c>
      <c r="C21337" t="s">
        <v>27</v>
      </c>
      <c r="D21337" t="s">
        <v>82175</v>
      </c>
      <c r="E21337" t="s">
        <v>53101</v>
      </c>
      <c r="F21337" t="s">
        <v>16</v>
      </c>
      <c r="G21337" t="s">
        <v>48403</v>
      </c>
      <c r="H21337">
        <v>0</v>
      </c>
      <c r="I21337">
        <v>0</v>
      </c>
      <c r="J21337">
        <v>0</v>
      </c>
      <c r="K21337" t="s">
        <v>82176</v>
      </c>
    </row>
    <row r="21338" spans="1:11" x14ac:dyDescent="0.3">
      <c r="A21338" t="s">
        <v>82177</v>
      </c>
      <c r="B21338" t="s">
        <v>82178</v>
      </c>
      <c r="C21338" t="s">
        <v>27</v>
      </c>
      <c r="D21338" t="s">
        <v>82179</v>
      </c>
      <c r="E21338" t="s">
        <v>53101</v>
      </c>
      <c r="F21338" t="s">
        <v>41</v>
      </c>
      <c r="G21338" t="s">
        <v>42</v>
      </c>
      <c r="H21338">
        <v>0</v>
      </c>
      <c r="I21338">
        <v>0</v>
      </c>
      <c r="J21338">
        <v>0</v>
      </c>
      <c r="K21338" t="s">
        <v>82180</v>
      </c>
    </row>
    <row r="21339" spans="1:11" x14ac:dyDescent="0.3">
      <c r="A21339" t="s">
        <v>82181</v>
      </c>
      <c r="B21339" t="s">
        <v>82182</v>
      </c>
      <c r="C21339" t="s">
        <v>27</v>
      </c>
      <c r="D21339" t="s">
        <v>82183</v>
      </c>
      <c r="E21339" t="s">
        <v>53101</v>
      </c>
      <c r="F21339" t="s">
        <v>41</v>
      </c>
      <c r="G21339" t="s">
        <v>42</v>
      </c>
      <c r="H21339">
        <v>0</v>
      </c>
      <c r="I21339">
        <v>0</v>
      </c>
      <c r="J21339">
        <v>0</v>
      </c>
      <c r="K21339" t="s">
        <v>82184</v>
      </c>
    </row>
    <row r="21340" spans="1:11" x14ac:dyDescent="0.3">
      <c r="A21340" t="s">
        <v>82185</v>
      </c>
      <c r="B21340" t="s">
        <v>82186</v>
      </c>
      <c r="C21340" t="s">
        <v>20</v>
      </c>
      <c r="D21340" t="s">
        <v>82187</v>
      </c>
      <c r="E21340" t="s">
        <v>82100</v>
      </c>
      <c r="F21340" t="s">
        <v>11074</v>
      </c>
      <c r="G21340" t="s">
        <v>42</v>
      </c>
      <c r="H21340">
        <v>0</v>
      </c>
      <c r="I21340">
        <v>0</v>
      </c>
      <c r="J21340">
        <v>0</v>
      </c>
      <c r="K21340" t="s">
        <v>82188</v>
      </c>
    </row>
    <row r="21341" spans="1:11" x14ac:dyDescent="0.3">
      <c r="A21341" t="s">
        <v>82189</v>
      </c>
      <c r="B21341" t="s">
        <v>82190</v>
      </c>
      <c r="C21341" t="s">
        <v>27</v>
      </c>
      <c r="D21341" t="s">
        <v>82191</v>
      </c>
      <c r="E21341" t="s">
        <v>53101</v>
      </c>
      <c r="F21341" t="s">
        <v>41</v>
      </c>
      <c r="G21341" t="s">
        <v>42</v>
      </c>
      <c r="H21341">
        <v>0</v>
      </c>
      <c r="I21341">
        <v>0</v>
      </c>
      <c r="J21341">
        <v>0</v>
      </c>
      <c r="K21341" t="s">
        <v>82192</v>
      </c>
    </row>
    <row r="21342" spans="1:11" x14ac:dyDescent="0.3">
      <c r="A21342" t="s">
        <v>82193</v>
      </c>
      <c r="B21342" t="s">
        <v>82194</v>
      </c>
      <c r="C21342" t="s">
        <v>20</v>
      </c>
      <c r="D21342" t="s">
        <v>82195</v>
      </c>
      <c r="E21342" t="s">
        <v>82100</v>
      </c>
      <c r="F21342" t="s">
        <v>16</v>
      </c>
      <c r="G21342" t="s">
        <v>27136</v>
      </c>
      <c r="H21342">
        <v>0</v>
      </c>
      <c r="I21342">
        <v>0</v>
      </c>
      <c r="J21342">
        <v>0</v>
      </c>
      <c r="K21342" t="s">
        <v>82196</v>
      </c>
    </row>
    <row r="21343" spans="1:11" x14ac:dyDescent="0.3">
      <c r="A21343" t="s">
        <v>82197</v>
      </c>
      <c r="B21343" t="s">
        <v>82198</v>
      </c>
      <c r="C21343" t="s">
        <v>27</v>
      </c>
      <c r="D21343" t="s">
        <v>82199</v>
      </c>
      <c r="E21343" t="s">
        <v>29</v>
      </c>
      <c r="F21343" t="s">
        <v>41</v>
      </c>
      <c r="G21343" t="s">
        <v>42</v>
      </c>
      <c r="H21343">
        <v>0</v>
      </c>
      <c r="I21343">
        <v>0</v>
      </c>
      <c r="J21343">
        <v>0</v>
      </c>
      <c r="K21343" t="s">
        <v>82200</v>
      </c>
    </row>
    <row r="21344" spans="1:11" x14ac:dyDescent="0.3">
      <c r="A21344" t="s">
        <v>82201</v>
      </c>
      <c r="B21344" t="s">
        <v>82202</v>
      </c>
      <c r="C21344" t="s">
        <v>20</v>
      </c>
      <c r="D21344" t="s">
        <v>82203</v>
      </c>
      <c r="E21344" t="s">
        <v>82100</v>
      </c>
      <c r="F21344" t="s">
        <v>16</v>
      </c>
      <c r="G21344" t="s">
        <v>18157</v>
      </c>
      <c r="H21344">
        <v>0</v>
      </c>
      <c r="I21344">
        <v>0</v>
      </c>
      <c r="J21344">
        <v>0</v>
      </c>
      <c r="K21344" t="s">
        <v>82204</v>
      </c>
    </row>
    <row r="21345" spans="1:11" x14ac:dyDescent="0.3">
      <c r="A21345" t="s">
        <v>82205</v>
      </c>
      <c r="C21345" t="s">
        <v>20</v>
      </c>
      <c r="D21345" t="s">
        <v>82206</v>
      </c>
      <c r="E21345" t="s">
        <v>82100</v>
      </c>
      <c r="F21345" t="s">
        <v>16</v>
      </c>
      <c r="G21345" t="s">
        <v>25210</v>
      </c>
      <c r="H21345">
        <v>0</v>
      </c>
      <c r="I21345">
        <v>0</v>
      </c>
      <c r="J21345">
        <v>0</v>
      </c>
      <c r="K21345" t="s">
        <v>82207</v>
      </c>
    </row>
    <row r="21346" spans="1:11" x14ac:dyDescent="0.3">
      <c r="A21346" t="s">
        <v>82208</v>
      </c>
      <c r="C21346" t="s">
        <v>20</v>
      </c>
      <c r="D21346" t="s">
        <v>82209</v>
      </c>
      <c r="E21346" t="s">
        <v>82100</v>
      </c>
      <c r="F21346" t="s">
        <v>16</v>
      </c>
      <c r="G21346" t="s">
        <v>11691</v>
      </c>
      <c r="H21346">
        <v>0</v>
      </c>
      <c r="I21346">
        <v>0</v>
      </c>
      <c r="J21346">
        <v>0</v>
      </c>
      <c r="K21346" t="s">
        <v>82210</v>
      </c>
    </row>
    <row r="21347" spans="1:11" x14ac:dyDescent="0.3">
      <c r="A21347" t="s">
        <v>82211</v>
      </c>
      <c r="C21347" t="s">
        <v>20</v>
      </c>
      <c r="D21347" t="s">
        <v>82212</v>
      </c>
      <c r="E21347" t="s">
        <v>82100</v>
      </c>
      <c r="F21347" t="s">
        <v>16</v>
      </c>
      <c r="G21347" t="s">
        <v>5462</v>
      </c>
      <c r="H21347">
        <v>0</v>
      </c>
      <c r="I21347">
        <v>0</v>
      </c>
      <c r="J21347">
        <v>0</v>
      </c>
      <c r="K21347" t="s">
        <v>82213</v>
      </c>
    </row>
    <row r="21348" spans="1:11" x14ac:dyDescent="0.3">
      <c r="A21348" t="s">
        <v>82214</v>
      </c>
      <c r="B21348" t="s">
        <v>82215</v>
      </c>
      <c r="C21348" t="s">
        <v>20</v>
      </c>
      <c r="D21348" t="s">
        <v>82216</v>
      </c>
      <c r="E21348" t="s">
        <v>82100</v>
      </c>
      <c r="F21348" t="s">
        <v>16</v>
      </c>
      <c r="G21348" t="s">
        <v>3335</v>
      </c>
      <c r="H21348">
        <v>0</v>
      </c>
      <c r="I21348">
        <v>0</v>
      </c>
      <c r="J21348">
        <v>0</v>
      </c>
      <c r="K21348" t="s">
        <v>82217</v>
      </c>
    </row>
    <row r="21349" spans="1:11" x14ac:dyDescent="0.3">
      <c r="A21349" t="s">
        <v>82218</v>
      </c>
      <c r="C21349" t="s">
        <v>466</v>
      </c>
      <c r="D21349" t="s">
        <v>82219</v>
      </c>
      <c r="E21349" t="s">
        <v>79083</v>
      </c>
      <c r="F21349" t="s">
        <v>16</v>
      </c>
      <c r="G21349" t="s">
        <v>1382</v>
      </c>
      <c r="H21349">
        <v>0</v>
      </c>
      <c r="I21349">
        <v>0</v>
      </c>
      <c r="J21349">
        <v>0</v>
      </c>
      <c r="K21349" t="s">
        <v>82220</v>
      </c>
    </row>
    <row r="21350" spans="1:11" x14ac:dyDescent="0.3">
      <c r="A21350" t="s">
        <v>82221</v>
      </c>
      <c r="B21350" t="s">
        <v>82222</v>
      </c>
      <c r="C21350" t="s">
        <v>20</v>
      </c>
      <c r="D21350" t="s">
        <v>82223</v>
      </c>
      <c r="E21350" t="s">
        <v>82100</v>
      </c>
      <c r="F21350" t="s">
        <v>16</v>
      </c>
      <c r="G21350" t="s">
        <v>45000</v>
      </c>
      <c r="H21350">
        <v>0</v>
      </c>
      <c r="I21350">
        <v>0</v>
      </c>
      <c r="J21350">
        <v>0</v>
      </c>
      <c r="K21350" t="s">
        <v>82224</v>
      </c>
    </row>
    <row r="21351" spans="1:11" x14ac:dyDescent="0.3">
      <c r="A21351" t="s">
        <v>82225</v>
      </c>
      <c r="B21351" t="s">
        <v>82226</v>
      </c>
      <c r="C21351" t="s">
        <v>27</v>
      </c>
      <c r="D21351" t="s">
        <v>82227</v>
      </c>
      <c r="E21351" t="s">
        <v>29</v>
      </c>
      <c r="F21351" t="s">
        <v>41</v>
      </c>
      <c r="G21351" t="s">
        <v>42</v>
      </c>
      <c r="H21351">
        <v>0</v>
      </c>
      <c r="I21351">
        <v>0</v>
      </c>
      <c r="J21351">
        <v>0</v>
      </c>
      <c r="K21351" t="s">
        <v>82228</v>
      </c>
    </row>
    <row r="21352" spans="1:11" x14ac:dyDescent="0.3">
      <c r="A21352" t="s">
        <v>82229</v>
      </c>
      <c r="B21352" t="s">
        <v>82230</v>
      </c>
      <c r="C21352" t="s">
        <v>466</v>
      </c>
      <c r="D21352" t="s">
        <v>82231</v>
      </c>
      <c r="E21352" t="s">
        <v>79083</v>
      </c>
      <c r="F21352" t="s">
        <v>16</v>
      </c>
      <c r="G21352" t="s">
        <v>2252</v>
      </c>
      <c r="H21352">
        <v>0</v>
      </c>
      <c r="I21352">
        <v>0</v>
      </c>
      <c r="J21352">
        <v>0</v>
      </c>
      <c r="K21352" t="s">
        <v>82232</v>
      </c>
    </row>
    <row r="21353" spans="1:11" x14ac:dyDescent="0.3">
      <c r="A21353" t="s">
        <v>82233</v>
      </c>
      <c r="C21353" t="s">
        <v>13</v>
      </c>
      <c r="D21353" t="s">
        <v>82234</v>
      </c>
      <c r="E21353" t="s">
        <v>76370</v>
      </c>
      <c r="F21353" t="s">
        <v>16</v>
      </c>
      <c r="G21353" t="s">
        <v>22283</v>
      </c>
      <c r="H21353">
        <v>0</v>
      </c>
      <c r="I21353">
        <v>0</v>
      </c>
      <c r="J21353">
        <v>0</v>
      </c>
      <c r="K21353" t="s">
        <v>82235</v>
      </c>
    </row>
    <row r="21354" spans="1:11" x14ac:dyDescent="0.3">
      <c r="A21354" t="s">
        <v>82236</v>
      </c>
      <c r="B21354" t="s">
        <v>82237</v>
      </c>
      <c r="C21354" t="s">
        <v>20</v>
      </c>
      <c r="D21354" t="s">
        <v>82238</v>
      </c>
      <c r="E21354" t="s">
        <v>82100</v>
      </c>
      <c r="F21354" t="s">
        <v>16</v>
      </c>
      <c r="G21354" t="s">
        <v>4943</v>
      </c>
      <c r="H21354">
        <v>0</v>
      </c>
      <c r="I21354">
        <v>0</v>
      </c>
      <c r="J21354">
        <v>0</v>
      </c>
      <c r="K21354" t="s">
        <v>82239</v>
      </c>
    </row>
    <row r="21355" spans="1:11" x14ac:dyDescent="0.3">
      <c r="A21355" t="s">
        <v>82240</v>
      </c>
      <c r="B21355" t="s">
        <v>82241</v>
      </c>
      <c r="C21355" t="s">
        <v>20</v>
      </c>
      <c r="D21355" t="s">
        <v>82242</v>
      </c>
      <c r="E21355" t="s">
        <v>82100</v>
      </c>
      <c r="F21355" t="s">
        <v>13075</v>
      </c>
      <c r="G21355" t="s">
        <v>42</v>
      </c>
      <c r="H21355">
        <v>0</v>
      </c>
      <c r="I21355">
        <v>0</v>
      </c>
      <c r="J21355">
        <v>0</v>
      </c>
      <c r="K21355" t="s">
        <v>82243</v>
      </c>
    </row>
    <row r="21356" spans="1:11" x14ac:dyDescent="0.3">
      <c r="A21356" t="s">
        <v>82244</v>
      </c>
      <c r="C21356" t="s">
        <v>20</v>
      </c>
      <c r="D21356" t="s">
        <v>82245</v>
      </c>
      <c r="E21356" t="s">
        <v>82100</v>
      </c>
      <c r="F21356" t="s">
        <v>2313</v>
      </c>
      <c r="G21356" t="s">
        <v>42</v>
      </c>
      <c r="H21356">
        <v>0</v>
      </c>
      <c r="I21356">
        <v>0</v>
      </c>
      <c r="J21356">
        <v>0</v>
      </c>
      <c r="K21356" t="s">
        <v>82246</v>
      </c>
    </row>
    <row r="21357" spans="1:11" x14ac:dyDescent="0.3">
      <c r="A21357" t="s">
        <v>82247</v>
      </c>
      <c r="C21357" t="s">
        <v>27</v>
      </c>
      <c r="D21357" t="s">
        <v>82248</v>
      </c>
      <c r="E21357" t="s">
        <v>29</v>
      </c>
      <c r="F21357" t="s">
        <v>41</v>
      </c>
      <c r="G21357" t="s">
        <v>42</v>
      </c>
      <c r="H21357">
        <v>0</v>
      </c>
      <c r="I21357">
        <v>0</v>
      </c>
      <c r="J21357">
        <v>0</v>
      </c>
      <c r="K21357" t="s">
        <v>82249</v>
      </c>
    </row>
    <row r="21358" spans="1:11" x14ac:dyDescent="0.3">
      <c r="A21358" t="s">
        <v>82250</v>
      </c>
      <c r="B21358" t="s">
        <v>82251</v>
      </c>
      <c r="C21358" t="s">
        <v>466</v>
      </c>
      <c r="D21358" t="s">
        <v>82252</v>
      </c>
      <c r="E21358" t="s">
        <v>79083</v>
      </c>
      <c r="F21358" t="s">
        <v>16</v>
      </c>
      <c r="G21358" t="s">
        <v>16147</v>
      </c>
      <c r="H21358">
        <v>0</v>
      </c>
      <c r="I21358">
        <v>0</v>
      </c>
      <c r="J21358">
        <v>0</v>
      </c>
      <c r="K21358" t="s">
        <v>82253</v>
      </c>
    </row>
    <row r="21359" spans="1:11" x14ac:dyDescent="0.3">
      <c r="A21359" t="s">
        <v>82254</v>
      </c>
      <c r="B21359" t="s">
        <v>7779</v>
      </c>
      <c r="C21359" t="s">
        <v>147</v>
      </c>
      <c r="D21359" t="s">
        <v>82255</v>
      </c>
      <c r="E21359" t="s">
        <v>76393</v>
      </c>
      <c r="F21359" t="s">
        <v>2224</v>
      </c>
      <c r="G21359" t="s">
        <v>879</v>
      </c>
      <c r="H21359">
        <v>0</v>
      </c>
      <c r="I21359">
        <v>0</v>
      </c>
      <c r="J21359">
        <v>0</v>
      </c>
      <c r="K21359" t="s">
        <v>82256</v>
      </c>
    </row>
    <row r="21360" spans="1:11" x14ac:dyDescent="0.3">
      <c r="A21360" t="s">
        <v>82257</v>
      </c>
      <c r="B21360" t="s">
        <v>82258</v>
      </c>
      <c r="C21360" t="s">
        <v>27</v>
      </c>
      <c r="D21360" t="s">
        <v>82259</v>
      </c>
      <c r="E21360" t="s">
        <v>53101</v>
      </c>
      <c r="F21360" t="s">
        <v>41</v>
      </c>
      <c r="G21360" t="s">
        <v>42</v>
      </c>
      <c r="H21360">
        <v>0</v>
      </c>
      <c r="I21360">
        <v>0</v>
      </c>
      <c r="J21360">
        <v>0</v>
      </c>
      <c r="K21360" t="s">
        <v>82260</v>
      </c>
    </row>
    <row r="21361" spans="1:11" x14ac:dyDescent="0.3">
      <c r="A21361" t="s">
        <v>82261</v>
      </c>
      <c r="B21361" t="s">
        <v>82262</v>
      </c>
      <c r="C21361" t="s">
        <v>20</v>
      </c>
      <c r="D21361" t="s">
        <v>82263</v>
      </c>
      <c r="E21361" t="s">
        <v>82100</v>
      </c>
      <c r="F21361" t="s">
        <v>191</v>
      </c>
      <c r="G21361" t="s">
        <v>42</v>
      </c>
      <c r="H21361">
        <v>0</v>
      </c>
      <c r="I21361">
        <v>0</v>
      </c>
      <c r="J21361">
        <v>0</v>
      </c>
      <c r="K21361" t="s">
        <v>82264</v>
      </c>
    </row>
    <row r="21362" spans="1:11" x14ac:dyDescent="0.3">
      <c r="A21362" t="s">
        <v>82265</v>
      </c>
      <c r="B21362" t="s">
        <v>82266</v>
      </c>
      <c r="C21362" t="s">
        <v>20</v>
      </c>
      <c r="D21362" t="s">
        <v>82267</v>
      </c>
      <c r="E21362" t="s">
        <v>82100</v>
      </c>
      <c r="F21362" t="s">
        <v>7511</v>
      </c>
      <c r="G21362" t="s">
        <v>42</v>
      </c>
      <c r="H21362">
        <v>0</v>
      </c>
      <c r="I21362">
        <v>0</v>
      </c>
      <c r="J21362">
        <v>0</v>
      </c>
      <c r="K21362" t="s">
        <v>82268</v>
      </c>
    </row>
    <row r="21363" spans="1:11" x14ac:dyDescent="0.3">
      <c r="A21363" t="s">
        <v>82269</v>
      </c>
      <c r="B21363" t="s">
        <v>82270</v>
      </c>
      <c r="C21363" t="s">
        <v>20</v>
      </c>
      <c r="D21363" t="s">
        <v>82271</v>
      </c>
      <c r="E21363" t="s">
        <v>82100</v>
      </c>
      <c r="F21363" t="s">
        <v>1687</v>
      </c>
      <c r="G21363" t="s">
        <v>42</v>
      </c>
      <c r="H21363">
        <v>0</v>
      </c>
      <c r="I21363">
        <v>0</v>
      </c>
      <c r="J21363">
        <v>0</v>
      </c>
      <c r="K21363" t="s">
        <v>82272</v>
      </c>
    </row>
    <row r="21364" spans="1:11" x14ac:dyDescent="0.3">
      <c r="A21364" t="s">
        <v>82273</v>
      </c>
      <c r="B21364" t="s">
        <v>82274</v>
      </c>
      <c r="C21364" t="s">
        <v>20</v>
      </c>
      <c r="D21364" t="s">
        <v>82275</v>
      </c>
      <c r="E21364" t="s">
        <v>82100</v>
      </c>
      <c r="F21364" t="s">
        <v>18809</v>
      </c>
      <c r="G21364" t="s">
        <v>42</v>
      </c>
      <c r="H21364">
        <v>0</v>
      </c>
      <c r="I21364">
        <v>0</v>
      </c>
      <c r="J21364">
        <v>0</v>
      </c>
      <c r="K21364" t="s">
        <v>82276</v>
      </c>
    </row>
    <row r="21365" spans="1:11" x14ac:dyDescent="0.3">
      <c r="A21365" t="s">
        <v>82277</v>
      </c>
      <c r="C21365" t="s">
        <v>20</v>
      </c>
      <c r="D21365" t="s">
        <v>82278</v>
      </c>
      <c r="E21365" t="s">
        <v>82100</v>
      </c>
      <c r="F21365" t="s">
        <v>3911</v>
      </c>
      <c r="G21365" t="s">
        <v>42</v>
      </c>
      <c r="H21365">
        <v>0</v>
      </c>
      <c r="I21365">
        <v>0</v>
      </c>
      <c r="J21365">
        <v>0</v>
      </c>
      <c r="K21365" t="s">
        <v>82279</v>
      </c>
    </row>
    <row r="21366" spans="1:11" x14ac:dyDescent="0.3">
      <c r="A21366" t="s">
        <v>82280</v>
      </c>
      <c r="B21366" t="s">
        <v>82281</v>
      </c>
      <c r="C21366" t="s">
        <v>27</v>
      </c>
      <c r="D21366" t="s">
        <v>82282</v>
      </c>
      <c r="E21366" t="s">
        <v>29</v>
      </c>
      <c r="F21366" t="s">
        <v>41</v>
      </c>
      <c r="G21366" t="s">
        <v>42</v>
      </c>
      <c r="H21366">
        <v>0</v>
      </c>
      <c r="I21366">
        <v>0</v>
      </c>
      <c r="J21366">
        <v>0</v>
      </c>
      <c r="K21366" t="s">
        <v>82283</v>
      </c>
    </row>
    <row r="21367" spans="1:11" x14ac:dyDescent="0.3">
      <c r="A21367" t="s">
        <v>82284</v>
      </c>
      <c r="C21367" t="s">
        <v>20</v>
      </c>
      <c r="D21367" t="s">
        <v>82285</v>
      </c>
      <c r="E21367" t="s">
        <v>82100</v>
      </c>
      <c r="F21367" t="s">
        <v>1947</v>
      </c>
      <c r="G21367" t="s">
        <v>42</v>
      </c>
      <c r="H21367">
        <v>0</v>
      </c>
      <c r="I21367">
        <v>0</v>
      </c>
      <c r="J21367">
        <v>0</v>
      </c>
      <c r="K21367" t="s">
        <v>82286</v>
      </c>
    </row>
    <row r="21368" spans="1:11" x14ac:dyDescent="0.3">
      <c r="A21368" t="s">
        <v>82287</v>
      </c>
      <c r="C21368" t="s">
        <v>27</v>
      </c>
      <c r="D21368" t="e">
        <f>목조틀벽 구법</f>
        <v>#NAME?</v>
      </c>
      <c r="E21368" t="s">
        <v>53101</v>
      </c>
      <c r="F21368" t="s">
        <v>16</v>
      </c>
      <c r="G21368" t="s">
        <v>1224</v>
      </c>
      <c r="H21368">
        <v>0</v>
      </c>
      <c r="I21368">
        <v>0</v>
      </c>
      <c r="J21368">
        <v>0</v>
      </c>
      <c r="K21368" t="s">
        <v>82288</v>
      </c>
    </row>
    <row r="21369" spans="1:11" x14ac:dyDescent="0.3">
      <c r="A21369" t="s">
        <v>82289</v>
      </c>
      <c r="B21369" t="s">
        <v>82290</v>
      </c>
      <c r="C21369" t="s">
        <v>20</v>
      </c>
      <c r="D21369" t="s">
        <v>82291</v>
      </c>
      <c r="E21369" t="s">
        <v>82100</v>
      </c>
      <c r="F21369" t="s">
        <v>13880</v>
      </c>
      <c r="G21369" t="s">
        <v>42</v>
      </c>
      <c r="H21369">
        <v>0</v>
      </c>
      <c r="I21369">
        <v>0</v>
      </c>
      <c r="J21369">
        <v>0</v>
      </c>
      <c r="K21369" t="s">
        <v>82292</v>
      </c>
    </row>
    <row r="21370" spans="1:11" x14ac:dyDescent="0.3">
      <c r="A21370" t="s">
        <v>82293</v>
      </c>
      <c r="C21370" t="s">
        <v>20</v>
      </c>
      <c r="D21370" t="s">
        <v>82294</v>
      </c>
      <c r="E21370" t="s">
        <v>82100</v>
      </c>
      <c r="F21370" t="s">
        <v>1947</v>
      </c>
      <c r="G21370" t="s">
        <v>42</v>
      </c>
      <c r="H21370">
        <v>0</v>
      </c>
      <c r="I21370">
        <v>0</v>
      </c>
      <c r="J21370">
        <v>0</v>
      </c>
      <c r="K21370" t="s">
        <v>82295</v>
      </c>
    </row>
    <row r="21371" spans="1:11" x14ac:dyDescent="0.3">
      <c r="A21371" t="s">
        <v>82296</v>
      </c>
      <c r="B21371" t="s">
        <v>82297</v>
      </c>
      <c r="C21371" t="s">
        <v>27</v>
      </c>
      <c r="D21371" t="s">
        <v>82298</v>
      </c>
      <c r="E21371" t="s">
        <v>53101</v>
      </c>
      <c r="F21371" t="s">
        <v>41</v>
      </c>
      <c r="G21371" t="s">
        <v>42</v>
      </c>
      <c r="H21371">
        <v>0</v>
      </c>
      <c r="I21371">
        <v>0</v>
      </c>
      <c r="J21371">
        <v>0</v>
      </c>
      <c r="K21371" t="s">
        <v>82299</v>
      </c>
    </row>
    <row r="21372" spans="1:11" x14ac:dyDescent="0.3">
      <c r="A21372" t="s">
        <v>82300</v>
      </c>
      <c r="C21372" t="s">
        <v>27</v>
      </c>
      <c r="D21372" t="s">
        <v>82301</v>
      </c>
      <c r="E21372" t="s">
        <v>53101</v>
      </c>
      <c r="F21372" t="s">
        <v>41</v>
      </c>
      <c r="G21372" t="s">
        <v>42</v>
      </c>
      <c r="H21372">
        <v>0</v>
      </c>
      <c r="I21372">
        <v>0</v>
      </c>
      <c r="J21372">
        <v>0</v>
      </c>
      <c r="K21372" t="s">
        <v>82302</v>
      </c>
    </row>
    <row r="21373" spans="1:11" x14ac:dyDescent="0.3">
      <c r="A21373" t="s">
        <v>82303</v>
      </c>
      <c r="B21373" t="s">
        <v>82304</v>
      </c>
      <c r="C21373" t="s">
        <v>20</v>
      </c>
      <c r="D21373" t="s">
        <v>82305</v>
      </c>
      <c r="E21373" t="s">
        <v>82100</v>
      </c>
      <c r="F21373" t="s">
        <v>12810</v>
      </c>
      <c r="G21373" t="s">
        <v>42</v>
      </c>
      <c r="H21373">
        <v>0</v>
      </c>
      <c r="I21373">
        <v>0</v>
      </c>
      <c r="J21373">
        <v>0</v>
      </c>
      <c r="K21373" t="s">
        <v>82306</v>
      </c>
    </row>
    <row r="21374" spans="1:11" x14ac:dyDescent="0.3">
      <c r="A21374" t="s">
        <v>82307</v>
      </c>
      <c r="B21374" t="s">
        <v>82308</v>
      </c>
      <c r="C21374" t="s">
        <v>27</v>
      </c>
      <c r="D21374" t="s">
        <v>82309</v>
      </c>
      <c r="E21374" t="s">
        <v>53101</v>
      </c>
      <c r="F21374" t="s">
        <v>16</v>
      </c>
      <c r="G21374" t="s">
        <v>9609</v>
      </c>
      <c r="H21374">
        <v>0</v>
      </c>
      <c r="I21374">
        <v>0</v>
      </c>
      <c r="J21374">
        <v>0</v>
      </c>
      <c r="K21374" t="s">
        <v>82310</v>
      </c>
    </row>
    <row r="21375" spans="1:11" x14ac:dyDescent="0.3">
      <c r="A21375" t="s">
        <v>82311</v>
      </c>
      <c r="C21375" t="s">
        <v>147</v>
      </c>
      <c r="D21375" t="s">
        <v>82312</v>
      </c>
      <c r="E21375" t="s">
        <v>76393</v>
      </c>
      <c r="F21375" t="s">
        <v>16</v>
      </c>
      <c r="G21375" t="s">
        <v>68684</v>
      </c>
      <c r="H21375">
        <v>0</v>
      </c>
      <c r="I21375">
        <v>0</v>
      </c>
      <c r="J21375">
        <v>0</v>
      </c>
      <c r="K21375" t="s">
        <v>82313</v>
      </c>
    </row>
    <row r="21376" spans="1:11" x14ac:dyDescent="0.3">
      <c r="A21376" t="s">
        <v>82314</v>
      </c>
      <c r="B21376" t="s">
        <v>82315</v>
      </c>
      <c r="C21376" t="s">
        <v>27</v>
      </c>
      <c r="D21376" t="s">
        <v>82316</v>
      </c>
      <c r="E21376" t="s">
        <v>29</v>
      </c>
      <c r="F21376" t="s">
        <v>41</v>
      </c>
      <c r="G21376" t="s">
        <v>42</v>
      </c>
      <c r="H21376">
        <v>0</v>
      </c>
      <c r="I21376">
        <v>0</v>
      </c>
      <c r="J21376">
        <v>0</v>
      </c>
      <c r="K21376" t="s">
        <v>82317</v>
      </c>
    </row>
    <row r="21377" spans="1:11" x14ac:dyDescent="0.3">
      <c r="A21377" t="s">
        <v>82318</v>
      </c>
      <c r="C21377" t="s">
        <v>20</v>
      </c>
      <c r="D21377" t="s">
        <v>82319</v>
      </c>
      <c r="E21377" t="s">
        <v>82100</v>
      </c>
      <c r="F21377" t="s">
        <v>2804</v>
      </c>
      <c r="G21377" t="s">
        <v>42</v>
      </c>
      <c r="H21377">
        <v>0</v>
      </c>
      <c r="I21377">
        <v>0</v>
      </c>
      <c r="J21377">
        <v>0</v>
      </c>
      <c r="K21377" t="s">
        <v>82320</v>
      </c>
    </row>
    <row r="21378" spans="1:11" x14ac:dyDescent="0.3">
      <c r="A21378" t="s">
        <v>82321</v>
      </c>
      <c r="C21378" t="s">
        <v>27</v>
      </c>
      <c r="D21378" t="s">
        <v>82322</v>
      </c>
      <c r="E21378" t="s">
        <v>53101</v>
      </c>
      <c r="F21378" t="s">
        <v>41</v>
      </c>
      <c r="G21378" t="s">
        <v>42</v>
      </c>
      <c r="H21378">
        <v>0</v>
      </c>
      <c r="I21378">
        <v>0</v>
      </c>
      <c r="J21378">
        <v>0</v>
      </c>
      <c r="K21378" t="s">
        <v>82323</v>
      </c>
    </row>
    <row r="21379" spans="1:11" x14ac:dyDescent="0.3">
      <c r="A21379" t="s">
        <v>82324</v>
      </c>
      <c r="C21379" t="s">
        <v>27</v>
      </c>
      <c r="D21379" t="s">
        <v>82325</v>
      </c>
      <c r="E21379" t="s">
        <v>53101</v>
      </c>
      <c r="F21379" t="s">
        <v>41</v>
      </c>
      <c r="G21379" t="s">
        <v>42</v>
      </c>
      <c r="H21379">
        <v>0</v>
      </c>
      <c r="I21379">
        <v>0</v>
      </c>
      <c r="J21379">
        <v>0</v>
      </c>
      <c r="K21379" t="s">
        <v>82326</v>
      </c>
    </row>
    <row r="21380" spans="1:11" x14ac:dyDescent="0.3">
      <c r="A21380" t="s">
        <v>82327</v>
      </c>
      <c r="B21380" t="s">
        <v>29257</v>
      </c>
      <c r="C21380" t="s">
        <v>20</v>
      </c>
      <c r="D21380" t="s">
        <v>82328</v>
      </c>
      <c r="E21380" t="s">
        <v>82100</v>
      </c>
      <c r="F21380" t="s">
        <v>2720</v>
      </c>
      <c r="G21380" t="s">
        <v>8377</v>
      </c>
      <c r="H21380">
        <v>0</v>
      </c>
      <c r="I21380">
        <v>0</v>
      </c>
      <c r="J21380">
        <v>0</v>
      </c>
      <c r="K21380" t="s">
        <v>82329</v>
      </c>
    </row>
    <row r="21381" spans="1:11" x14ac:dyDescent="0.3">
      <c r="A21381" t="s">
        <v>82330</v>
      </c>
      <c r="B21381" t="s">
        <v>4047</v>
      </c>
      <c r="C21381" t="s">
        <v>27</v>
      </c>
      <c r="D21381" t="s">
        <v>82331</v>
      </c>
      <c r="E21381" t="s">
        <v>53101</v>
      </c>
      <c r="F21381" t="s">
        <v>16</v>
      </c>
      <c r="G21381" t="s">
        <v>7000</v>
      </c>
      <c r="H21381">
        <v>0</v>
      </c>
      <c r="I21381">
        <v>0</v>
      </c>
      <c r="J21381">
        <v>0</v>
      </c>
      <c r="K21381" t="s">
        <v>82332</v>
      </c>
    </row>
    <row r="21382" spans="1:11" x14ac:dyDescent="0.3">
      <c r="A21382" t="s">
        <v>82333</v>
      </c>
      <c r="B21382" t="s">
        <v>82334</v>
      </c>
      <c r="C21382" t="s">
        <v>27</v>
      </c>
      <c r="D21382" t="s">
        <v>82335</v>
      </c>
      <c r="E21382" t="s">
        <v>53101</v>
      </c>
      <c r="F21382" t="s">
        <v>41</v>
      </c>
      <c r="G21382" t="s">
        <v>42</v>
      </c>
      <c r="H21382">
        <v>0</v>
      </c>
      <c r="I21382">
        <v>0</v>
      </c>
      <c r="J21382">
        <v>0</v>
      </c>
      <c r="K21382" t="s">
        <v>82336</v>
      </c>
    </row>
    <row r="21383" spans="1:11" x14ac:dyDescent="0.3">
      <c r="A21383" t="s">
        <v>82337</v>
      </c>
      <c r="B21383" t="s">
        <v>82338</v>
      </c>
      <c r="C21383" t="s">
        <v>27</v>
      </c>
      <c r="D21383" t="s">
        <v>82339</v>
      </c>
      <c r="E21383" t="s">
        <v>53101</v>
      </c>
      <c r="F21383" t="s">
        <v>41</v>
      </c>
      <c r="G21383" t="s">
        <v>42</v>
      </c>
      <c r="H21383">
        <v>0</v>
      </c>
      <c r="I21383">
        <v>0</v>
      </c>
      <c r="J21383">
        <v>0</v>
      </c>
      <c r="K21383" t="s">
        <v>82340</v>
      </c>
    </row>
    <row r="21384" spans="1:11" x14ac:dyDescent="0.3">
      <c r="A21384" t="s">
        <v>82341</v>
      </c>
      <c r="C21384" t="s">
        <v>27</v>
      </c>
      <c r="D21384" t="s">
        <v>82342</v>
      </c>
      <c r="E21384" t="s">
        <v>53101</v>
      </c>
      <c r="F21384" t="s">
        <v>41</v>
      </c>
      <c r="G21384" t="s">
        <v>42</v>
      </c>
      <c r="H21384">
        <v>0</v>
      </c>
      <c r="I21384">
        <v>0</v>
      </c>
      <c r="J21384">
        <v>0</v>
      </c>
      <c r="K21384" t="s">
        <v>82343</v>
      </c>
    </row>
    <row r="21385" spans="1:11" x14ac:dyDescent="0.3">
      <c r="A21385" t="s">
        <v>82344</v>
      </c>
      <c r="C21385" t="s">
        <v>27</v>
      </c>
      <c r="D21385" t="s">
        <v>82345</v>
      </c>
      <c r="E21385" t="s">
        <v>29</v>
      </c>
      <c r="F21385" t="s">
        <v>41</v>
      </c>
      <c r="G21385" t="s">
        <v>42</v>
      </c>
      <c r="H21385">
        <v>0</v>
      </c>
      <c r="I21385">
        <v>0</v>
      </c>
      <c r="J21385">
        <v>0</v>
      </c>
      <c r="K21385" t="s">
        <v>82346</v>
      </c>
    </row>
    <row r="21386" spans="1:11" x14ac:dyDescent="0.3">
      <c r="A21386" t="s">
        <v>82347</v>
      </c>
      <c r="C21386" t="s">
        <v>27</v>
      </c>
      <c r="D21386" t="s">
        <v>82348</v>
      </c>
      <c r="E21386" t="s">
        <v>53101</v>
      </c>
      <c r="F21386" t="s">
        <v>41</v>
      </c>
      <c r="G21386" t="s">
        <v>42</v>
      </c>
      <c r="H21386">
        <v>0</v>
      </c>
      <c r="I21386">
        <v>0</v>
      </c>
      <c r="J21386">
        <v>0</v>
      </c>
      <c r="K21386" t="s">
        <v>82349</v>
      </c>
    </row>
    <row r="21387" spans="1:11" x14ac:dyDescent="0.3">
      <c r="A21387" t="s">
        <v>82350</v>
      </c>
      <c r="B21387" t="s">
        <v>23163</v>
      </c>
      <c r="C21387" t="s">
        <v>27</v>
      </c>
      <c r="D21387" t="s">
        <v>82351</v>
      </c>
      <c r="E21387" t="s">
        <v>53101</v>
      </c>
      <c r="F21387" t="s">
        <v>41</v>
      </c>
      <c r="G21387" t="s">
        <v>42</v>
      </c>
      <c r="H21387">
        <v>0</v>
      </c>
      <c r="I21387">
        <v>0</v>
      </c>
      <c r="J21387">
        <v>0</v>
      </c>
      <c r="K21387" t="s">
        <v>82352</v>
      </c>
    </row>
    <row r="21388" spans="1:11" x14ac:dyDescent="0.3">
      <c r="A21388" t="s">
        <v>82353</v>
      </c>
      <c r="B21388" t="s">
        <v>82338</v>
      </c>
      <c r="C21388" t="s">
        <v>27</v>
      </c>
      <c r="D21388" t="s">
        <v>82354</v>
      </c>
      <c r="E21388" t="s">
        <v>53101</v>
      </c>
      <c r="F21388" t="s">
        <v>16</v>
      </c>
      <c r="G21388" t="s">
        <v>2618</v>
      </c>
      <c r="H21388">
        <v>0</v>
      </c>
      <c r="I21388">
        <v>0</v>
      </c>
      <c r="J21388">
        <v>0</v>
      </c>
      <c r="K21388" t="s">
        <v>82355</v>
      </c>
    </row>
    <row r="21389" spans="1:11" x14ac:dyDescent="0.3">
      <c r="A21389" t="s">
        <v>82356</v>
      </c>
      <c r="B21389" t="s">
        <v>82357</v>
      </c>
      <c r="C21389" t="s">
        <v>27</v>
      </c>
      <c r="D21389" t="s">
        <v>82358</v>
      </c>
      <c r="E21389" t="s">
        <v>53101</v>
      </c>
      <c r="F21389" t="s">
        <v>41</v>
      </c>
      <c r="G21389" t="s">
        <v>42</v>
      </c>
      <c r="H21389">
        <v>0</v>
      </c>
      <c r="I21389">
        <v>0</v>
      </c>
      <c r="J21389">
        <v>0</v>
      </c>
      <c r="K21389" t="s">
        <v>82359</v>
      </c>
    </row>
    <row r="21390" spans="1:11" x14ac:dyDescent="0.3">
      <c r="A21390" t="s">
        <v>82360</v>
      </c>
      <c r="B21390" t="s">
        <v>82361</v>
      </c>
      <c r="C21390" t="s">
        <v>13</v>
      </c>
      <c r="D21390" t="s">
        <v>82362</v>
      </c>
      <c r="E21390" t="s">
        <v>76370</v>
      </c>
      <c r="F21390" t="s">
        <v>16</v>
      </c>
      <c r="G21390" t="s">
        <v>1639</v>
      </c>
      <c r="H21390">
        <v>0</v>
      </c>
      <c r="I21390">
        <v>0</v>
      </c>
      <c r="J21390">
        <v>0</v>
      </c>
      <c r="K21390" t="s">
        <v>82363</v>
      </c>
    </row>
    <row r="21391" spans="1:11" x14ac:dyDescent="0.3">
      <c r="A21391" t="s">
        <v>82364</v>
      </c>
      <c r="B21391" t="s">
        <v>82365</v>
      </c>
      <c r="C21391" t="s">
        <v>13</v>
      </c>
      <c r="D21391" t="s">
        <v>82366</v>
      </c>
      <c r="E21391" t="s">
        <v>76370</v>
      </c>
      <c r="F21391" t="s">
        <v>16</v>
      </c>
      <c r="G21391" t="s">
        <v>3043</v>
      </c>
      <c r="H21391">
        <v>0</v>
      </c>
      <c r="I21391">
        <v>0</v>
      </c>
      <c r="J21391">
        <v>0</v>
      </c>
      <c r="K21391" t="s">
        <v>82367</v>
      </c>
    </row>
    <row r="21392" spans="1:11" x14ac:dyDescent="0.3">
      <c r="A21392" t="s">
        <v>82368</v>
      </c>
      <c r="B21392" t="s">
        <v>82369</v>
      </c>
      <c r="C21392" t="s">
        <v>27</v>
      </c>
      <c r="D21392" t="s">
        <v>82370</v>
      </c>
      <c r="E21392" t="s">
        <v>53101</v>
      </c>
      <c r="F21392" t="s">
        <v>16</v>
      </c>
      <c r="G21392" t="s">
        <v>5218</v>
      </c>
      <c r="H21392">
        <v>0</v>
      </c>
      <c r="I21392">
        <v>0</v>
      </c>
      <c r="J21392">
        <v>0</v>
      </c>
      <c r="K21392" t="s">
        <v>82371</v>
      </c>
    </row>
    <row r="21393" spans="1:11" x14ac:dyDescent="0.3">
      <c r="A21393" t="s">
        <v>82372</v>
      </c>
      <c r="C21393" t="s">
        <v>27</v>
      </c>
      <c r="D21393" t="s">
        <v>82373</v>
      </c>
      <c r="E21393" t="s">
        <v>53101</v>
      </c>
      <c r="F21393" t="s">
        <v>41</v>
      </c>
      <c r="G21393" t="s">
        <v>42</v>
      </c>
      <c r="H21393">
        <v>0</v>
      </c>
      <c r="I21393">
        <v>0</v>
      </c>
      <c r="J21393">
        <v>0</v>
      </c>
      <c r="K21393" t="s">
        <v>82374</v>
      </c>
    </row>
    <row r="21394" spans="1:11" x14ac:dyDescent="0.3">
      <c r="A21394" t="s">
        <v>82375</v>
      </c>
      <c r="B21394" t="s">
        <v>82376</v>
      </c>
      <c r="C21394" t="s">
        <v>20</v>
      </c>
      <c r="D21394" t="s">
        <v>82377</v>
      </c>
      <c r="E21394" t="s">
        <v>82100</v>
      </c>
      <c r="F21394" t="s">
        <v>16</v>
      </c>
      <c r="G21394" t="s">
        <v>30981</v>
      </c>
      <c r="H21394">
        <v>0</v>
      </c>
      <c r="I21394">
        <v>0</v>
      </c>
      <c r="J21394">
        <v>0</v>
      </c>
      <c r="K21394" t="s">
        <v>82378</v>
      </c>
    </row>
    <row r="21395" spans="1:11" x14ac:dyDescent="0.3">
      <c r="A21395" t="s">
        <v>82379</v>
      </c>
      <c r="B21395" t="s">
        <v>82380</v>
      </c>
      <c r="C21395" t="s">
        <v>147</v>
      </c>
      <c r="D21395" t="s">
        <v>82381</v>
      </c>
      <c r="E21395" t="s">
        <v>76393</v>
      </c>
      <c r="F21395" t="s">
        <v>6107</v>
      </c>
      <c r="G21395" t="s">
        <v>42</v>
      </c>
      <c r="H21395">
        <v>0</v>
      </c>
      <c r="I21395">
        <v>0</v>
      </c>
      <c r="J21395">
        <v>0</v>
      </c>
      <c r="K21395" t="s">
        <v>82382</v>
      </c>
    </row>
    <row r="21396" spans="1:11" x14ac:dyDescent="0.3">
      <c r="A21396" t="s">
        <v>82383</v>
      </c>
      <c r="B21396" t="s">
        <v>82384</v>
      </c>
      <c r="C21396" t="s">
        <v>27</v>
      </c>
      <c r="D21396" t="s">
        <v>82385</v>
      </c>
      <c r="E21396" t="s">
        <v>29</v>
      </c>
      <c r="F21396" t="s">
        <v>41</v>
      </c>
      <c r="G21396" t="s">
        <v>42</v>
      </c>
      <c r="H21396">
        <v>0</v>
      </c>
      <c r="I21396">
        <v>0</v>
      </c>
      <c r="J21396">
        <v>0</v>
      </c>
      <c r="K21396" t="s">
        <v>82386</v>
      </c>
    </row>
    <row r="21397" spans="1:11" x14ac:dyDescent="0.3">
      <c r="A21397" t="s">
        <v>82387</v>
      </c>
      <c r="B21397" t="s">
        <v>82388</v>
      </c>
      <c r="C21397" t="s">
        <v>147</v>
      </c>
      <c r="D21397" t="s">
        <v>82389</v>
      </c>
      <c r="E21397" t="s">
        <v>76393</v>
      </c>
      <c r="F21397" t="s">
        <v>11904</v>
      </c>
      <c r="G21397" t="s">
        <v>42</v>
      </c>
      <c r="H21397">
        <v>0</v>
      </c>
      <c r="I21397">
        <v>0</v>
      </c>
      <c r="J21397">
        <v>0</v>
      </c>
      <c r="K21397" t="s">
        <v>82390</v>
      </c>
    </row>
    <row r="21398" spans="1:11" x14ac:dyDescent="0.3">
      <c r="A21398" t="s">
        <v>82391</v>
      </c>
      <c r="B21398" t="s">
        <v>82392</v>
      </c>
      <c r="C21398" t="s">
        <v>558</v>
      </c>
      <c r="D21398" t="s">
        <v>82393</v>
      </c>
      <c r="E21398" t="s">
        <v>32122</v>
      </c>
      <c r="F21398" t="s">
        <v>16</v>
      </c>
      <c r="G21398" t="s">
        <v>3103</v>
      </c>
      <c r="H21398">
        <v>0</v>
      </c>
      <c r="I21398">
        <v>0</v>
      </c>
      <c r="J21398">
        <v>0</v>
      </c>
      <c r="K21398" t="s">
        <v>82394</v>
      </c>
    </row>
    <row r="21399" spans="1:11" x14ac:dyDescent="0.3">
      <c r="A21399" t="s">
        <v>82395</v>
      </c>
      <c r="B21399" t="s">
        <v>82396</v>
      </c>
      <c r="C21399" t="s">
        <v>27</v>
      </c>
      <c r="D21399" t="s">
        <v>82397</v>
      </c>
      <c r="E21399" t="s">
        <v>53101</v>
      </c>
      <c r="F21399" t="s">
        <v>41</v>
      </c>
      <c r="G21399" t="s">
        <v>42</v>
      </c>
      <c r="H21399">
        <v>0</v>
      </c>
      <c r="I21399">
        <v>0</v>
      </c>
      <c r="J21399">
        <v>0</v>
      </c>
      <c r="K21399" t="s">
        <v>82398</v>
      </c>
    </row>
    <row r="21400" spans="1:11" x14ac:dyDescent="0.3">
      <c r="A21400" t="s">
        <v>82399</v>
      </c>
      <c r="B21400" t="s">
        <v>82400</v>
      </c>
      <c r="C21400" t="s">
        <v>27</v>
      </c>
      <c r="D21400" t="s">
        <v>82401</v>
      </c>
      <c r="E21400" t="s">
        <v>53101</v>
      </c>
      <c r="F21400" t="s">
        <v>41</v>
      </c>
      <c r="G21400" t="s">
        <v>42</v>
      </c>
      <c r="H21400">
        <v>0</v>
      </c>
      <c r="I21400">
        <v>0</v>
      </c>
      <c r="J21400">
        <v>0</v>
      </c>
      <c r="K21400" t="s">
        <v>82402</v>
      </c>
    </row>
    <row r="21401" spans="1:11" x14ac:dyDescent="0.3">
      <c r="A21401" t="s">
        <v>82403</v>
      </c>
      <c r="B21401" t="s">
        <v>82404</v>
      </c>
      <c r="C21401" t="s">
        <v>27</v>
      </c>
      <c r="D21401" t="s">
        <v>82405</v>
      </c>
      <c r="E21401" t="s">
        <v>53101</v>
      </c>
      <c r="F21401" t="s">
        <v>41</v>
      </c>
      <c r="G21401" t="s">
        <v>42</v>
      </c>
      <c r="H21401">
        <v>0</v>
      </c>
      <c r="I21401">
        <v>0</v>
      </c>
      <c r="J21401">
        <v>0</v>
      </c>
      <c r="K21401" t="s">
        <v>82406</v>
      </c>
    </row>
    <row r="21402" spans="1:11" x14ac:dyDescent="0.3">
      <c r="A21402" t="s">
        <v>82407</v>
      </c>
      <c r="C21402" t="s">
        <v>27</v>
      </c>
      <c r="D21402" t="s">
        <v>82408</v>
      </c>
      <c r="E21402" t="s">
        <v>53101</v>
      </c>
      <c r="F21402" t="s">
        <v>41</v>
      </c>
      <c r="G21402" t="s">
        <v>42</v>
      </c>
      <c r="H21402">
        <v>0</v>
      </c>
      <c r="I21402">
        <v>0</v>
      </c>
      <c r="J21402">
        <v>0</v>
      </c>
      <c r="K21402" t="s">
        <v>82409</v>
      </c>
    </row>
    <row r="21403" spans="1:11" x14ac:dyDescent="0.3">
      <c r="A21403" t="s">
        <v>82410</v>
      </c>
      <c r="B21403" t="s">
        <v>82411</v>
      </c>
      <c r="C21403" t="s">
        <v>147</v>
      </c>
      <c r="D21403" t="s">
        <v>82412</v>
      </c>
      <c r="E21403" t="s">
        <v>76393</v>
      </c>
      <c r="F21403" t="s">
        <v>17304</v>
      </c>
      <c r="G21403" t="s">
        <v>42</v>
      </c>
      <c r="H21403">
        <v>0</v>
      </c>
      <c r="I21403">
        <v>0</v>
      </c>
      <c r="J21403">
        <v>0</v>
      </c>
      <c r="K21403" t="s">
        <v>82413</v>
      </c>
    </row>
    <row r="21404" spans="1:11" x14ac:dyDescent="0.3">
      <c r="A21404" t="s">
        <v>82414</v>
      </c>
      <c r="B21404" t="s">
        <v>82415</v>
      </c>
      <c r="C21404" t="s">
        <v>466</v>
      </c>
      <c r="D21404" t="s">
        <v>82416</v>
      </c>
      <c r="E21404" t="s">
        <v>79083</v>
      </c>
      <c r="F21404" t="s">
        <v>16</v>
      </c>
      <c r="G21404" t="s">
        <v>12619</v>
      </c>
      <c r="H21404">
        <v>0</v>
      </c>
      <c r="I21404">
        <v>0</v>
      </c>
      <c r="J21404">
        <v>0</v>
      </c>
      <c r="K21404" t="s">
        <v>82417</v>
      </c>
    </row>
    <row r="21405" spans="1:11" x14ac:dyDescent="0.3">
      <c r="A21405" t="s">
        <v>82418</v>
      </c>
      <c r="B21405" t="s">
        <v>82419</v>
      </c>
      <c r="C21405" t="s">
        <v>27</v>
      </c>
      <c r="D21405" t="s">
        <v>82420</v>
      </c>
      <c r="E21405" t="s">
        <v>29</v>
      </c>
      <c r="F21405" t="s">
        <v>41</v>
      </c>
      <c r="G21405" t="s">
        <v>42</v>
      </c>
      <c r="H21405">
        <v>0</v>
      </c>
      <c r="I21405">
        <v>0</v>
      </c>
      <c r="J21405">
        <v>0</v>
      </c>
      <c r="K21405" t="s">
        <v>82421</v>
      </c>
    </row>
    <row r="21406" spans="1:11" x14ac:dyDescent="0.3">
      <c r="A21406" t="s">
        <v>82422</v>
      </c>
      <c r="B21406" t="s">
        <v>82423</v>
      </c>
      <c r="C21406" t="s">
        <v>27</v>
      </c>
      <c r="D21406" t="s">
        <v>82424</v>
      </c>
      <c r="E21406" t="s">
        <v>53101</v>
      </c>
      <c r="F21406" t="s">
        <v>41</v>
      </c>
      <c r="G21406" t="s">
        <v>42</v>
      </c>
      <c r="H21406">
        <v>0</v>
      </c>
      <c r="I21406">
        <v>0</v>
      </c>
      <c r="J21406">
        <v>0</v>
      </c>
      <c r="K21406" t="s">
        <v>82425</v>
      </c>
    </row>
    <row r="21407" spans="1:11" x14ac:dyDescent="0.3">
      <c r="A21407" t="s">
        <v>82426</v>
      </c>
      <c r="C21407" t="s">
        <v>27</v>
      </c>
      <c r="D21407" t="s">
        <v>82427</v>
      </c>
      <c r="E21407" t="s">
        <v>53101</v>
      </c>
      <c r="F21407" t="s">
        <v>41</v>
      </c>
      <c r="G21407" t="s">
        <v>42</v>
      </c>
      <c r="H21407">
        <v>0</v>
      </c>
      <c r="I21407">
        <v>0</v>
      </c>
      <c r="J21407">
        <v>0</v>
      </c>
      <c r="K21407" t="s">
        <v>82428</v>
      </c>
    </row>
    <row r="21408" spans="1:11" x14ac:dyDescent="0.3">
      <c r="A21408" t="s">
        <v>82429</v>
      </c>
      <c r="C21408" t="s">
        <v>20</v>
      </c>
      <c r="D21408" t="s">
        <v>82430</v>
      </c>
      <c r="E21408" t="s">
        <v>82100</v>
      </c>
      <c r="F21408" t="s">
        <v>4373</v>
      </c>
      <c r="G21408" t="s">
        <v>42</v>
      </c>
      <c r="H21408">
        <v>0</v>
      </c>
      <c r="I21408">
        <v>0</v>
      </c>
      <c r="J21408">
        <v>0</v>
      </c>
      <c r="K21408" t="s">
        <v>82431</v>
      </c>
    </row>
    <row r="21409" spans="1:11" x14ac:dyDescent="0.3">
      <c r="A21409" t="s">
        <v>82432</v>
      </c>
      <c r="C21409" t="s">
        <v>27</v>
      </c>
      <c r="D21409" t="s">
        <v>82433</v>
      </c>
      <c r="E21409" t="s">
        <v>53101</v>
      </c>
      <c r="F21409" t="s">
        <v>41</v>
      </c>
      <c r="G21409" t="s">
        <v>42</v>
      </c>
      <c r="H21409">
        <v>0</v>
      </c>
      <c r="I21409">
        <v>0</v>
      </c>
      <c r="J21409">
        <v>0</v>
      </c>
      <c r="K21409" t="s">
        <v>82434</v>
      </c>
    </row>
    <row r="21410" spans="1:11" x14ac:dyDescent="0.3">
      <c r="A21410" t="s">
        <v>82435</v>
      </c>
      <c r="C21410" t="s">
        <v>27</v>
      </c>
      <c r="D21410" t="s">
        <v>82436</v>
      </c>
      <c r="E21410" t="s">
        <v>53101</v>
      </c>
      <c r="F21410" t="s">
        <v>41</v>
      </c>
      <c r="G21410" t="s">
        <v>42</v>
      </c>
      <c r="H21410">
        <v>0</v>
      </c>
      <c r="I21410">
        <v>0</v>
      </c>
      <c r="J21410">
        <v>0</v>
      </c>
      <c r="K21410" t="s">
        <v>82437</v>
      </c>
    </row>
    <row r="21411" spans="1:11" x14ac:dyDescent="0.3">
      <c r="A21411" t="s">
        <v>82438</v>
      </c>
      <c r="B21411" t="s">
        <v>82439</v>
      </c>
      <c r="C21411" t="s">
        <v>27</v>
      </c>
      <c r="D21411" t="s">
        <v>82440</v>
      </c>
      <c r="E21411" t="s">
        <v>53101</v>
      </c>
      <c r="F21411" t="s">
        <v>41</v>
      </c>
      <c r="G21411" t="s">
        <v>42</v>
      </c>
      <c r="H21411">
        <v>0</v>
      </c>
      <c r="I21411">
        <v>0</v>
      </c>
      <c r="J21411">
        <v>0</v>
      </c>
      <c r="K21411" t="s">
        <v>82441</v>
      </c>
    </row>
    <row r="21412" spans="1:11" x14ac:dyDescent="0.3">
      <c r="A21412" t="s">
        <v>82442</v>
      </c>
      <c r="B21412" t="s">
        <v>82443</v>
      </c>
      <c r="C21412" t="s">
        <v>27</v>
      </c>
      <c r="D21412" t="s">
        <v>82444</v>
      </c>
      <c r="E21412" t="s">
        <v>53101</v>
      </c>
      <c r="F21412" t="s">
        <v>41</v>
      </c>
      <c r="G21412" t="s">
        <v>42</v>
      </c>
      <c r="H21412">
        <v>0</v>
      </c>
      <c r="I21412">
        <v>0</v>
      </c>
      <c r="J21412">
        <v>0</v>
      </c>
      <c r="K21412" t="s">
        <v>82445</v>
      </c>
    </row>
    <row r="21413" spans="1:11" x14ac:dyDescent="0.3">
      <c r="A21413" t="s">
        <v>82446</v>
      </c>
      <c r="B21413" t="s">
        <v>82447</v>
      </c>
      <c r="C21413" t="s">
        <v>147</v>
      </c>
      <c r="D21413" t="s">
        <v>82448</v>
      </c>
      <c r="E21413" t="s">
        <v>76393</v>
      </c>
      <c r="F21413" t="s">
        <v>4154</v>
      </c>
      <c r="G21413" t="s">
        <v>42</v>
      </c>
      <c r="H21413">
        <v>0</v>
      </c>
      <c r="I21413">
        <v>0</v>
      </c>
      <c r="J21413">
        <v>0</v>
      </c>
      <c r="K21413" t="s">
        <v>82449</v>
      </c>
    </row>
    <row r="21414" spans="1:11" x14ac:dyDescent="0.3">
      <c r="A21414" t="s">
        <v>82450</v>
      </c>
      <c r="B21414" t="s">
        <v>82451</v>
      </c>
      <c r="C21414" t="s">
        <v>27</v>
      </c>
      <c r="D21414" t="s">
        <v>82452</v>
      </c>
      <c r="E21414" t="s">
        <v>29</v>
      </c>
      <c r="F21414" t="s">
        <v>16</v>
      </c>
      <c r="G21414" t="s">
        <v>4749</v>
      </c>
      <c r="H21414">
        <v>0</v>
      </c>
      <c r="I21414">
        <v>0</v>
      </c>
      <c r="J21414">
        <v>0</v>
      </c>
      <c r="K21414" t="s">
        <v>82453</v>
      </c>
    </row>
    <row r="21415" spans="1:11" x14ac:dyDescent="0.3">
      <c r="A21415" t="s">
        <v>82454</v>
      </c>
      <c r="B21415" t="s">
        <v>82455</v>
      </c>
      <c r="C21415" t="s">
        <v>27</v>
      </c>
      <c r="D21415" t="s">
        <v>82456</v>
      </c>
      <c r="E21415" t="s">
        <v>29</v>
      </c>
      <c r="F21415" t="s">
        <v>41</v>
      </c>
      <c r="G21415" t="s">
        <v>42</v>
      </c>
      <c r="H21415">
        <v>0</v>
      </c>
      <c r="I21415">
        <v>0</v>
      </c>
      <c r="J21415">
        <v>0</v>
      </c>
      <c r="K21415" t="s">
        <v>82457</v>
      </c>
    </row>
    <row r="21416" spans="1:11" x14ac:dyDescent="0.3">
      <c r="A21416" t="s">
        <v>82458</v>
      </c>
      <c r="B21416" t="s">
        <v>82459</v>
      </c>
      <c r="C21416" t="s">
        <v>27</v>
      </c>
      <c r="D21416" t="s">
        <v>82460</v>
      </c>
      <c r="E21416" t="s">
        <v>53101</v>
      </c>
      <c r="F21416" t="s">
        <v>41</v>
      </c>
      <c r="G21416" t="s">
        <v>42</v>
      </c>
      <c r="H21416">
        <v>0</v>
      </c>
      <c r="I21416">
        <v>0</v>
      </c>
      <c r="J21416">
        <v>0</v>
      </c>
      <c r="K21416" t="s">
        <v>82461</v>
      </c>
    </row>
    <row r="21417" spans="1:11" x14ac:dyDescent="0.3">
      <c r="A21417" t="s">
        <v>82462</v>
      </c>
      <c r="B21417" t="s">
        <v>82463</v>
      </c>
      <c r="C21417" t="s">
        <v>27</v>
      </c>
      <c r="D21417" t="s">
        <v>82464</v>
      </c>
      <c r="E21417" t="s">
        <v>53101</v>
      </c>
      <c r="F21417" t="s">
        <v>41</v>
      </c>
      <c r="G21417" t="s">
        <v>42</v>
      </c>
      <c r="H21417">
        <v>0</v>
      </c>
      <c r="I21417">
        <v>0</v>
      </c>
      <c r="J21417">
        <v>0</v>
      </c>
      <c r="K21417" t="s">
        <v>82465</v>
      </c>
    </row>
    <row r="21418" spans="1:11" x14ac:dyDescent="0.3">
      <c r="A21418" t="s">
        <v>82466</v>
      </c>
      <c r="B21418" t="s">
        <v>82467</v>
      </c>
      <c r="C21418" t="s">
        <v>27</v>
      </c>
      <c r="D21418" t="s">
        <v>82468</v>
      </c>
      <c r="E21418" t="s">
        <v>53101</v>
      </c>
      <c r="F21418" t="s">
        <v>41</v>
      </c>
      <c r="G21418" t="s">
        <v>42</v>
      </c>
      <c r="H21418">
        <v>0</v>
      </c>
      <c r="I21418">
        <v>0</v>
      </c>
      <c r="J21418">
        <v>0</v>
      </c>
      <c r="K21418" t="s">
        <v>82469</v>
      </c>
    </row>
    <row r="21419" spans="1:11" x14ac:dyDescent="0.3">
      <c r="A21419" t="s">
        <v>82470</v>
      </c>
      <c r="C21419" t="s">
        <v>27</v>
      </c>
      <c r="D21419" t="s">
        <v>82471</v>
      </c>
      <c r="E21419" t="s">
        <v>53101</v>
      </c>
      <c r="F21419" t="s">
        <v>41</v>
      </c>
      <c r="G21419" t="s">
        <v>42</v>
      </c>
      <c r="H21419">
        <v>0</v>
      </c>
      <c r="I21419">
        <v>0</v>
      </c>
      <c r="J21419">
        <v>0</v>
      </c>
      <c r="K21419" t="s">
        <v>82472</v>
      </c>
    </row>
    <row r="21420" spans="1:11" x14ac:dyDescent="0.3">
      <c r="A21420" t="s">
        <v>82473</v>
      </c>
      <c r="B21420" t="s">
        <v>82474</v>
      </c>
      <c r="C21420" t="s">
        <v>27</v>
      </c>
      <c r="D21420" t="s">
        <v>82475</v>
      </c>
      <c r="E21420" t="s">
        <v>53101</v>
      </c>
      <c r="F21420" t="s">
        <v>41</v>
      </c>
      <c r="G21420" t="s">
        <v>42</v>
      </c>
      <c r="H21420">
        <v>0</v>
      </c>
      <c r="I21420">
        <v>0</v>
      </c>
      <c r="J21420">
        <v>0</v>
      </c>
      <c r="K21420" t="s">
        <v>82476</v>
      </c>
    </row>
    <row r="21421" spans="1:11" x14ac:dyDescent="0.3">
      <c r="A21421" t="s">
        <v>82477</v>
      </c>
      <c r="C21421" t="s">
        <v>20</v>
      </c>
      <c r="D21421" t="s">
        <v>82478</v>
      </c>
      <c r="E21421" t="s">
        <v>82100</v>
      </c>
      <c r="F21421" t="s">
        <v>7555</v>
      </c>
      <c r="G21421" t="s">
        <v>42</v>
      </c>
      <c r="H21421">
        <v>0</v>
      </c>
      <c r="I21421">
        <v>0</v>
      </c>
      <c r="J21421">
        <v>0</v>
      </c>
      <c r="K21421" t="s">
        <v>82479</v>
      </c>
    </row>
    <row r="21422" spans="1:11" x14ac:dyDescent="0.3">
      <c r="A21422" t="s">
        <v>82480</v>
      </c>
      <c r="B21422" t="s">
        <v>82481</v>
      </c>
      <c r="C21422" t="s">
        <v>27</v>
      </c>
      <c r="D21422" t="s">
        <v>82482</v>
      </c>
      <c r="E21422" t="s">
        <v>53101</v>
      </c>
      <c r="F21422" t="s">
        <v>41</v>
      </c>
      <c r="G21422" t="s">
        <v>42</v>
      </c>
      <c r="H21422">
        <v>0</v>
      </c>
      <c r="I21422">
        <v>0</v>
      </c>
      <c r="J21422">
        <v>0</v>
      </c>
      <c r="K21422" t="s">
        <v>82483</v>
      </c>
    </row>
    <row r="21423" spans="1:11" x14ac:dyDescent="0.3">
      <c r="A21423" t="s">
        <v>82484</v>
      </c>
      <c r="B21423" t="s">
        <v>82485</v>
      </c>
      <c r="C21423" t="s">
        <v>27</v>
      </c>
      <c r="D21423" t="s">
        <v>82486</v>
      </c>
      <c r="E21423" t="s">
        <v>53101</v>
      </c>
      <c r="F21423" t="s">
        <v>16</v>
      </c>
      <c r="G21423" t="s">
        <v>29826</v>
      </c>
      <c r="H21423">
        <v>0</v>
      </c>
      <c r="I21423">
        <v>0</v>
      </c>
      <c r="J21423">
        <v>0</v>
      </c>
      <c r="K21423" t="s">
        <v>82487</v>
      </c>
    </row>
    <row r="21424" spans="1:11" x14ac:dyDescent="0.3">
      <c r="A21424" t="s">
        <v>82488</v>
      </c>
      <c r="B21424" t="s">
        <v>82489</v>
      </c>
      <c r="C21424" t="s">
        <v>27</v>
      </c>
      <c r="D21424" t="s">
        <v>82490</v>
      </c>
      <c r="E21424" t="s">
        <v>53101</v>
      </c>
      <c r="F21424" t="s">
        <v>41</v>
      </c>
      <c r="G21424" t="s">
        <v>42</v>
      </c>
      <c r="H21424">
        <v>0</v>
      </c>
      <c r="I21424">
        <v>0</v>
      </c>
      <c r="J21424">
        <v>0</v>
      </c>
      <c r="K21424" t="s">
        <v>82491</v>
      </c>
    </row>
    <row r="21425" spans="1:11" x14ac:dyDescent="0.3">
      <c r="A21425" t="s">
        <v>82492</v>
      </c>
      <c r="B21425" t="s">
        <v>82493</v>
      </c>
      <c r="C21425" t="s">
        <v>27</v>
      </c>
      <c r="D21425" t="s">
        <v>82494</v>
      </c>
      <c r="E21425" t="s">
        <v>53101</v>
      </c>
      <c r="F21425" t="s">
        <v>41</v>
      </c>
      <c r="G21425" t="s">
        <v>42</v>
      </c>
      <c r="H21425">
        <v>0</v>
      </c>
      <c r="I21425">
        <v>0</v>
      </c>
      <c r="J21425">
        <v>0</v>
      </c>
      <c r="K21425" t="s">
        <v>82495</v>
      </c>
    </row>
    <row r="21426" spans="1:11" x14ac:dyDescent="0.3">
      <c r="A21426" t="s">
        <v>82496</v>
      </c>
      <c r="B21426" t="s">
        <v>82497</v>
      </c>
      <c r="C21426" t="s">
        <v>27</v>
      </c>
      <c r="D21426" t="s">
        <v>82498</v>
      </c>
      <c r="E21426" t="s">
        <v>29</v>
      </c>
      <c r="F21426" t="s">
        <v>41</v>
      </c>
      <c r="G21426" t="s">
        <v>42</v>
      </c>
      <c r="H21426">
        <v>0</v>
      </c>
      <c r="I21426">
        <v>0</v>
      </c>
      <c r="J21426">
        <v>0</v>
      </c>
      <c r="K21426" t="s">
        <v>82499</v>
      </c>
    </row>
    <row r="21427" spans="1:11" x14ac:dyDescent="0.3">
      <c r="A21427" t="s">
        <v>82500</v>
      </c>
      <c r="B21427" t="s">
        <v>82501</v>
      </c>
      <c r="C21427" t="s">
        <v>27</v>
      </c>
      <c r="D21427" t="s">
        <v>82502</v>
      </c>
      <c r="E21427" t="s">
        <v>53101</v>
      </c>
      <c r="F21427" t="s">
        <v>41</v>
      </c>
      <c r="G21427" t="s">
        <v>42</v>
      </c>
      <c r="H21427">
        <v>0</v>
      </c>
      <c r="I21427">
        <v>0</v>
      </c>
      <c r="J21427">
        <v>0</v>
      </c>
      <c r="K21427" t="s">
        <v>82503</v>
      </c>
    </row>
    <row r="21428" spans="1:11" x14ac:dyDescent="0.3">
      <c r="A21428" t="s">
        <v>82504</v>
      </c>
      <c r="B21428" t="s">
        <v>82505</v>
      </c>
      <c r="C21428" t="s">
        <v>27</v>
      </c>
      <c r="D21428" t="s">
        <v>82506</v>
      </c>
      <c r="E21428" t="s">
        <v>53101</v>
      </c>
      <c r="F21428" t="s">
        <v>41</v>
      </c>
      <c r="G21428" t="s">
        <v>42</v>
      </c>
      <c r="H21428">
        <v>0</v>
      </c>
      <c r="I21428">
        <v>0</v>
      </c>
      <c r="J21428">
        <v>0</v>
      </c>
      <c r="K21428" t="s">
        <v>82507</v>
      </c>
    </row>
    <row r="21429" spans="1:11" x14ac:dyDescent="0.3">
      <c r="A21429" t="s">
        <v>82508</v>
      </c>
      <c r="B21429" t="s">
        <v>82509</v>
      </c>
      <c r="C21429" t="s">
        <v>27</v>
      </c>
      <c r="E21429" t="s">
        <v>53101</v>
      </c>
      <c r="F21429" t="s">
        <v>16</v>
      </c>
      <c r="G21429" t="s">
        <v>279</v>
      </c>
      <c r="H21429">
        <v>0</v>
      </c>
      <c r="I21429">
        <v>0</v>
      </c>
      <c r="J21429">
        <v>0</v>
      </c>
      <c r="K21429" t="s">
        <v>82510</v>
      </c>
    </row>
    <row r="21430" spans="1:11" x14ac:dyDescent="0.3">
      <c r="A21430" t="s">
        <v>82511</v>
      </c>
      <c r="B21430" t="s">
        <v>82512</v>
      </c>
      <c r="C21430" t="s">
        <v>27</v>
      </c>
      <c r="D21430" t="s">
        <v>82513</v>
      </c>
      <c r="E21430" t="s">
        <v>53101</v>
      </c>
      <c r="F21430" t="s">
        <v>41</v>
      </c>
      <c r="G21430" t="s">
        <v>42</v>
      </c>
      <c r="H21430">
        <v>0</v>
      </c>
      <c r="I21430">
        <v>0</v>
      </c>
      <c r="J21430">
        <v>0</v>
      </c>
      <c r="K21430" t="s">
        <v>82514</v>
      </c>
    </row>
    <row r="21431" spans="1:11" x14ac:dyDescent="0.3">
      <c r="A21431" t="s">
        <v>82515</v>
      </c>
      <c r="B21431" t="s">
        <v>82516</v>
      </c>
      <c r="C21431" t="s">
        <v>147</v>
      </c>
      <c r="D21431" t="s">
        <v>82517</v>
      </c>
      <c r="E21431" t="s">
        <v>76393</v>
      </c>
      <c r="F21431" t="s">
        <v>31163</v>
      </c>
      <c r="G21431" t="s">
        <v>42</v>
      </c>
      <c r="H21431">
        <v>0</v>
      </c>
      <c r="I21431">
        <v>0</v>
      </c>
      <c r="J21431">
        <v>0</v>
      </c>
      <c r="K21431" t="s">
        <v>82518</v>
      </c>
    </row>
    <row r="21432" spans="1:11" x14ac:dyDescent="0.3">
      <c r="A21432" t="s">
        <v>82519</v>
      </c>
      <c r="B21432" t="s">
        <v>82520</v>
      </c>
      <c r="C21432" t="s">
        <v>147</v>
      </c>
      <c r="D21432" t="s">
        <v>82521</v>
      </c>
      <c r="E21432" t="s">
        <v>76393</v>
      </c>
      <c r="F21432" t="s">
        <v>16</v>
      </c>
      <c r="G21432" t="s">
        <v>1488</v>
      </c>
      <c r="H21432">
        <v>0</v>
      </c>
      <c r="I21432">
        <v>0</v>
      </c>
      <c r="J21432">
        <v>0</v>
      </c>
      <c r="K21432" t="s">
        <v>82522</v>
      </c>
    </row>
    <row r="21433" spans="1:11" x14ac:dyDescent="0.3">
      <c r="A21433" t="s">
        <v>82523</v>
      </c>
      <c r="B21433" t="s">
        <v>82524</v>
      </c>
      <c r="C21433" t="s">
        <v>1159</v>
      </c>
      <c r="D21433" t="s">
        <v>82525</v>
      </c>
      <c r="E21433" t="s">
        <v>2421</v>
      </c>
      <c r="F21433" t="s">
        <v>16</v>
      </c>
      <c r="G21433" t="s">
        <v>4365</v>
      </c>
      <c r="H21433">
        <v>0</v>
      </c>
      <c r="I21433">
        <v>0</v>
      </c>
      <c r="J21433">
        <v>0</v>
      </c>
      <c r="K21433" t="s">
        <v>82526</v>
      </c>
    </row>
    <row r="21434" spans="1:11" x14ac:dyDescent="0.3">
      <c r="A21434" t="s">
        <v>82527</v>
      </c>
      <c r="B21434" t="s">
        <v>82528</v>
      </c>
      <c r="C21434" t="s">
        <v>147</v>
      </c>
      <c r="D21434" t="s">
        <v>82529</v>
      </c>
      <c r="E21434" t="s">
        <v>76393</v>
      </c>
      <c r="F21434" t="s">
        <v>16</v>
      </c>
      <c r="G21434" t="s">
        <v>31104</v>
      </c>
      <c r="H21434">
        <v>0</v>
      </c>
      <c r="I21434">
        <v>0</v>
      </c>
      <c r="J21434">
        <v>0</v>
      </c>
      <c r="K21434" t="s">
        <v>82530</v>
      </c>
    </row>
    <row r="21435" spans="1:11" x14ac:dyDescent="0.3">
      <c r="A21435" t="s">
        <v>82531</v>
      </c>
      <c r="B21435" t="s">
        <v>82532</v>
      </c>
      <c r="C21435" t="s">
        <v>147</v>
      </c>
      <c r="D21435" t="s">
        <v>82533</v>
      </c>
      <c r="E21435" t="s">
        <v>76393</v>
      </c>
      <c r="F21435" t="s">
        <v>13880</v>
      </c>
      <c r="G21435" t="s">
        <v>42</v>
      </c>
      <c r="H21435">
        <v>0</v>
      </c>
      <c r="I21435">
        <v>0</v>
      </c>
      <c r="J21435">
        <v>0</v>
      </c>
      <c r="K21435" t="s">
        <v>82534</v>
      </c>
    </row>
    <row r="21436" spans="1:11" x14ac:dyDescent="0.3">
      <c r="A21436" t="s">
        <v>82535</v>
      </c>
      <c r="B21436" t="s">
        <v>82536</v>
      </c>
      <c r="C21436" t="s">
        <v>27</v>
      </c>
      <c r="D21436" t="s">
        <v>82537</v>
      </c>
      <c r="E21436" t="s">
        <v>29</v>
      </c>
      <c r="F21436" t="s">
        <v>41</v>
      </c>
      <c r="G21436" t="s">
        <v>42</v>
      </c>
      <c r="H21436">
        <v>0</v>
      </c>
      <c r="I21436">
        <v>0</v>
      </c>
      <c r="J21436">
        <v>0</v>
      </c>
      <c r="K21436" t="s">
        <v>82538</v>
      </c>
    </row>
    <row r="21437" spans="1:11" x14ac:dyDescent="0.3">
      <c r="A21437" t="s">
        <v>82539</v>
      </c>
      <c r="B21437" t="s">
        <v>82540</v>
      </c>
      <c r="C21437" t="s">
        <v>20</v>
      </c>
      <c r="D21437" t="s">
        <v>82541</v>
      </c>
      <c r="E21437" t="s">
        <v>82100</v>
      </c>
      <c r="F21437" t="s">
        <v>16</v>
      </c>
      <c r="G21437" t="s">
        <v>16097</v>
      </c>
      <c r="H21437">
        <v>0</v>
      </c>
      <c r="I21437">
        <v>0</v>
      </c>
      <c r="J21437">
        <v>0</v>
      </c>
      <c r="K21437" t="s">
        <v>82542</v>
      </c>
    </row>
    <row r="21438" spans="1:11" x14ac:dyDescent="0.3">
      <c r="A21438" t="s">
        <v>82543</v>
      </c>
      <c r="B21438" t="s">
        <v>82544</v>
      </c>
      <c r="C21438" t="s">
        <v>27</v>
      </c>
      <c r="D21438" t="s">
        <v>82545</v>
      </c>
      <c r="E21438" t="s">
        <v>29</v>
      </c>
      <c r="F21438" t="s">
        <v>41</v>
      </c>
      <c r="G21438" t="s">
        <v>42</v>
      </c>
      <c r="H21438">
        <v>0</v>
      </c>
      <c r="I21438">
        <v>0</v>
      </c>
      <c r="J21438">
        <v>0</v>
      </c>
      <c r="K21438" t="s">
        <v>82546</v>
      </c>
    </row>
    <row r="21439" spans="1:11" x14ac:dyDescent="0.3">
      <c r="A21439" t="s">
        <v>82547</v>
      </c>
      <c r="B21439" t="s">
        <v>82548</v>
      </c>
      <c r="C21439" t="s">
        <v>558</v>
      </c>
      <c r="D21439" t="s">
        <v>82549</v>
      </c>
      <c r="E21439" t="s">
        <v>18607</v>
      </c>
      <c r="F21439" t="s">
        <v>1670</v>
      </c>
      <c r="G21439" t="s">
        <v>42</v>
      </c>
      <c r="H21439">
        <v>0</v>
      </c>
      <c r="I21439">
        <v>0</v>
      </c>
      <c r="J21439">
        <v>0</v>
      </c>
      <c r="K21439" t="s">
        <v>82550</v>
      </c>
    </row>
    <row r="21440" spans="1:11" x14ac:dyDescent="0.3">
      <c r="A21440" t="s">
        <v>82551</v>
      </c>
      <c r="B21440" t="s">
        <v>82552</v>
      </c>
      <c r="C21440" t="s">
        <v>558</v>
      </c>
      <c r="D21440" t="s">
        <v>82553</v>
      </c>
      <c r="E21440" t="s">
        <v>18607</v>
      </c>
      <c r="F21440" t="s">
        <v>13097</v>
      </c>
      <c r="G21440" t="s">
        <v>42</v>
      </c>
      <c r="H21440">
        <v>0</v>
      </c>
      <c r="I21440">
        <v>0</v>
      </c>
      <c r="J21440">
        <v>0</v>
      </c>
      <c r="K21440" t="s">
        <v>82554</v>
      </c>
    </row>
    <row r="21441" spans="1:11" x14ac:dyDescent="0.3">
      <c r="A21441" t="s">
        <v>82555</v>
      </c>
      <c r="B21441" t="s">
        <v>82556</v>
      </c>
      <c r="C21441" t="s">
        <v>558</v>
      </c>
      <c r="D21441" t="s">
        <v>82557</v>
      </c>
      <c r="E21441" t="s">
        <v>18607</v>
      </c>
      <c r="F21441" t="s">
        <v>2313</v>
      </c>
      <c r="G21441" t="s">
        <v>9617</v>
      </c>
      <c r="H21441">
        <v>0</v>
      </c>
      <c r="I21441">
        <v>0</v>
      </c>
      <c r="J21441">
        <v>0</v>
      </c>
      <c r="K21441" t="s">
        <v>82558</v>
      </c>
    </row>
    <row r="21442" spans="1:11" x14ac:dyDescent="0.3">
      <c r="A21442" t="s">
        <v>82559</v>
      </c>
      <c r="B21442" t="s">
        <v>82560</v>
      </c>
      <c r="C21442" t="s">
        <v>558</v>
      </c>
      <c r="D21442" t="s">
        <v>82561</v>
      </c>
      <c r="E21442" t="s">
        <v>18607</v>
      </c>
      <c r="F21442" t="s">
        <v>2652</v>
      </c>
      <c r="G21442" t="s">
        <v>42</v>
      </c>
      <c r="H21442">
        <v>0</v>
      </c>
      <c r="I21442">
        <v>0</v>
      </c>
      <c r="J21442">
        <v>0</v>
      </c>
      <c r="K21442" t="s">
        <v>82562</v>
      </c>
    </row>
    <row r="21443" spans="1:11" x14ac:dyDescent="0.3">
      <c r="A21443" t="s">
        <v>82563</v>
      </c>
      <c r="B21443" t="s">
        <v>82564</v>
      </c>
      <c r="C21443" t="s">
        <v>558</v>
      </c>
      <c r="D21443" t="s">
        <v>82565</v>
      </c>
      <c r="E21443" t="s">
        <v>18607</v>
      </c>
      <c r="F21443" t="s">
        <v>1634</v>
      </c>
      <c r="G21443" t="s">
        <v>42</v>
      </c>
      <c r="H21443">
        <v>0</v>
      </c>
      <c r="I21443">
        <v>0</v>
      </c>
      <c r="J21443">
        <v>0</v>
      </c>
      <c r="K21443" t="s">
        <v>82566</v>
      </c>
    </row>
    <row r="21444" spans="1:11" x14ac:dyDescent="0.3">
      <c r="A21444" t="s">
        <v>82567</v>
      </c>
      <c r="B21444" t="s">
        <v>82568</v>
      </c>
      <c r="C21444" t="s">
        <v>558</v>
      </c>
      <c r="D21444" t="s">
        <v>82569</v>
      </c>
      <c r="E21444" t="s">
        <v>18607</v>
      </c>
      <c r="F21444" t="s">
        <v>10022</v>
      </c>
      <c r="G21444" t="s">
        <v>6752</v>
      </c>
      <c r="H21444">
        <v>0</v>
      </c>
      <c r="I21444">
        <v>0</v>
      </c>
      <c r="J21444">
        <v>0</v>
      </c>
      <c r="K21444" t="s">
        <v>82570</v>
      </c>
    </row>
    <row r="21445" spans="1:11" x14ac:dyDescent="0.3">
      <c r="A21445" t="s">
        <v>82571</v>
      </c>
      <c r="B21445" t="s">
        <v>82572</v>
      </c>
      <c r="C21445" t="s">
        <v>558</v>
      </c>
      <c r="D21445" t="s">
        <v>82573</v>
      </c>
      <c r="E21445" t="s">
        <v>18607</v>
      </c>
      <c r="F21445" t="s">
        <v>13271</v>
      </c>
      <c r="G21445" t="s">
        <v>42</v>
      </c>
      <c r="H21445">
        <v>0</v>
      </c>
      <c r="I21445">
        <v>0</v>
      </c>
      <c r="J21445">
        <v>0</v>
      </c>
      <c r="K21445" t="s">
        <v>82574</v>
      </c>
    </row>
    <row r="21446" spans="1:11" x14ac:dyDescent="0.3">
      <c r="A21446" t="s">
        <v>82575</v>
      </c>
      <c r="B21446" t="s">
        <v>82576</v>
      </c>
      <c r="C21446" t="s">
        <v>558</v>
      </c>
      <c r="D21446" t="s">
        <v>82577</v>
      </c>
      <c r="E21446" t="s">
        <v>18607</v>
      </c>
      <c r="F21446" t="s">
        <v>4643</v>
      </c>
      <c r="G21446" t="s">
        <v>42</v>
      </c>
      <c r="H21446">
        <v>0</v>
      </c>
      <c r="I21446">
        <v>0</v>
      </c>
      <c r="J21446">
        <v>0</v>
      </c>
      <c r="K21446" t="s">
        <v>82578</v>
      </c>
    </row>
    <row r="21447" spans="1:11" x14ac:dyDescent="0.3">
      <c r="A21447" t="s">
        <v>82579</v>
      </c>
      <c r="B21447" t="s">
        <v>82580</v>
      </c>
      <c r="C21447" t="s">
        <v>558</v>
      </c>
      <c r="D21447" t="s">
        <v>82581</v>
      </c>
      <c r="E21447" t="s">
        <v>18607</v>
      </c>
      <c r="F21447" t="s">
        <v>1324</v>
      </c>
      <c r="G21447" t="s">
        <v>42</v>
      </c>
      <c r="H21447">
        <v>0</v>
      </c>
      <c r="I21447">
        <v>0</v>
      </c>
      <c r="J21447">
        <v>0</v>
      </c>
      <c r="K21447" t="s">
        <v>82582</v>
      </c>
    </row>
    <row r="21448" spans="1:11" x14ac:dyDescent="0.3">
      <c r="A21448" t="s">
        <v>82583</v>
      </c>
      <c r="C21448" t="s">
        <v>27</v>
      </c>
      <c r="D21448" t="s">
        <v>82584</v>
      </c>
      <c r="E21448" t="s">
        <v>29</v>
      </c>
      <c r="F21448" t="s">
        <v>41</v>
      </c>
      <c r="G21448" t="s">
        <v>42</v>
      </c>
      <c r="H21448">
        <v>0</v>
      </c>
      <c r="I21448">
        <v>0</v>
      </c>
      <c r="J21448">
        <v>0</v>
      </c>
      <c r="K21448" t="s">
        <v>82585</v>
      </c>
    </row>
    <row r="21449" spans="1:11" x14ac:dyDescent="0.3">
      <c r="A21449" t="s">
        <v>82586</v>
      </c>
      <c r="B21449" t="s">
        <v>82587</v>
      </c>
      <c r="C21449" t="s">
        <v>558</v>
      </c>
      <c r="D21449" t="s">
        <v>82588</v>
      </c>
      <c r="E21449" t="s">
        <v>18607</v>
      </c>
      <c r="F21449" t="s">
        <v>16</v>
      </c>
      <c r="G21449" t="s">
        <v>5815</v>
      </c>
      <c r="H21449">
        <v>0</v>
      </c>
      <c r="I21449">
        <v>0</v>
      </c>
      <c r="J21449">
        <v>0</v>
      </c>
      <c r="K21449" t="s">
        <v>82589</v>
      </c>
    </row>
    <row r="21450" spans="1:11" x14ac:dyDescent="0.3">
      <c r="A21450" t="s">
        <v>82590</v>
      </c>
      <c r="B21450" t="s">
        <v>82591</v>
      </c>
      <c r="C21450" t="s">
        <v>558</v>
      </c>
      <c r="D21450" t="s">
        <v>82592</v>
      </c>
      <c r="E21450" t="s">
        <v>18607</v>
      </c>
      <c r="F21450" t="s">
        <v>1531</v>
      </c>
      <c r="G21450" t="s">
        <v>42</v>
      </c>
      <c r="H21450">
        <v>0</v>
      </c>
      <c r="I21450">
        <v>0</v>
      </c>
      <c r="J21450">
        <v>0</v>
      </c>
      <c r="K21450" t="s">
        <v>82593</v>
      </c>
    </row>
    <row r="21451" spans="1:11" x14ac:dyDescent="0.3">
      <c r="A21451" t="s">
        <v>82594</v>
      </c>
      <c r="B21451" t="s">
        <v>82595</v>
      </c>
      <c r="C21451" t="s">
        <v>558</v>
      </c>
      <c r="D21451" t="s">
        <v>82596</v>
      </c>
      <c r="E21451" t="s">
        <v>18607</v>
      </c>
      <c r="F21451" t="s">
        <v>3296</v>
      </c>
      <c r="G21451" t="s">
        <v>42</v>
      </c>
      <c r="H21451">
        <v>0</v>
      </c>
      <c r="I21451">
        <v>0</v>
      </c>
      <c r="J21451">
        <v>0</v>
      </c>
      <c r="K21451" t="s">
        <v>82597</v>
      </c>
    </row>
    <row r="21452" spans="1:11" x14ac:dyDescent="0.3">
      <c r="A21452" t="s">
        <v>82598</v>
      </c>
      <c r="B21452" t="s">
        <v>82599</v>
      </c>
      <c r="C21452" t="s">
        <v>558</v>
      </c>
      <c r="D21452" t="s">
        <v>82600</v>
      </c>
      <c r="E21452" t="s">
        <v>19698</v>
      </c>
      <c r="F21452" t="s">
        <v>41</v>
      </c>
      <c r="G21452" t="s">
        <v>42</v>
      </c>
      <c r="H21452">
        <v>0</v>
      </c>
      <c r="I21452">
        <v>0</v>
      </c>
      <c r="J21452">
        <v>0</v>
      </c>
      <c r="K21452" t="s">
        <v>82601</v>
      </c>
    </row>
    <row r="21453" spans="1:11" x14ac:dyDescent="0.3">
      <c r="A21453" t="s">
        <v>82602</v>
      </c>
      <c r="B21453" t="s">
        <v>82603</v>
      </c>
      <c r="C21453" t="s">
        <v>558</v>
      </c>
      <c r="D21453" t="s">
        <v>82604</v>
      </c>
      <c r="E21453" t="s">
        <v>18607</v>
      </c>
      <c r="F21453" t="s">
        <v>1237</v>
      </c>
      <c r="G21453" t="s">
        <v>42</v>
      </c>
      <c r="H21453">
        <v>0</v>
      </c>
      <c r="I21453">
        <v>0</v>
      </c>
      <c r="J21453">
        <v>0</v>
      </c>
      <c r="K21453" t="s">
        <v>82605</v>
      </c>
    </row>
    <row r="21454" spans="1:11" x14ac:dyDescent="0.3">
      <c r="A21454" t="s">
        <v>82606</v>
      </c>
      <c r="B21454" t="s">
        <v>82607</v>
      </c>
      <c r="C21454" t="s">
        <v>27</v>
      </c>
      <c r="D21454" t="s">
        <v>82608</v>
      </c>
      <c r="E21454" t="s">
        <v>53101</v>
      </c>
      <c r="F21454" t="s">
        <v>41</v>
      </c>
      <c r="G21454" t="s">
        <v>42</v>
      </c>
      <c r="H21454">
        <v>0</v>
      </c>
      <c r="I21454">
        <v>0</v>
      </c>
      <c r="J21454">
        <v>0</v>
      </c>
      <c r="K21454" t="s">
        <v>82609</v>
      </c>
    </row>
    <row r="21455" spans="1:11" x14ac:dyDescent="0.3">
      <c r="A21455" t="s">
        <v>82610</v>
      </c>
      <c r="B21455" t="s">
        <v>82611</v>
      </c>
      <c r="C21455" t="s">
        <v>27</v>
      </c>
      <c r="D21455" t="s">
        <v>82612</v>
      </c>
      <c r="E21455" t="s">
        <v>53101</v>
      </c>
      <c r="F21455" t="s">
        <v>41</v>
      </c>
      <c r="G21455" t="s">
        <v>42</v>
      </c>
      <c r="H21455">
        <v>0</v>
      </c>
      <c r="I21455">
        <v>0</v>
      </c>
      <c r="J21455">
        <v>0</v>
      </c>
      <c r="K21455" t="s">
        <v>82613</v>
      </c>
    </row>
    <row r="21456" spans="1:11" x14ac:dyDescent="0.3">
      <c r="A21456" t="s">
        <v>82614</v>
      </c>
      <c r="B21456" t="s">
        <v>82615</v>
      </c>
      <c r="C21456" t="s">
        <v>27</v>
      </c>
      <c r="E21456" t="s">
        <v>53101</v>
      </c>
      <c r="F21456" t="s">
        <v>16</v>
      </c>
      <c r="G21456" t="s">
        <v>4525</v>
      </c>
      <c r="H21456">
        <v>0</v>
      </c>
      <c r="I21456">
        <v>0</v>
      </c>
      <c r="J21456">
        <v>0</v>
      </c>
      <c r="K21456" t="s">
        <v>82616</v>
      </c>
    </row>
    <row r="21457" spans="1:11" x14ac:dyDescent="0.3">
      <c r="A21457" t="s">
        <v>82617</v>
      </c>
      <c r="B21457" t="s">
        <v>82618</v>
      </c>
      <c r="C21457" t="s">
        <v>27</v>
      </c>
      <c r="D21457" t="s">
        <v>82619</v>
      </c>
      <c r="E21457" t="s">
        <v>53101</v>
      </c>
      <c r="F21457" t="s">
        <v>41</v>
      </c>
      <c r="G21457" t="s">
        <v>42</v>
      </c>
      <c r="H21457">
        <v>0</v>
      </c>
      <c r="I21457">
        <v>0</v>
      </c>
      <c r="J21457">
        <v>0</v>
      </c>
      <c r="K21457" t="s">
        <v>82620</v>
      </c>
    </row>
    <row r="21458" spans="1:11" x14ac:dyDescent="0.3">
      <c r="A21458" t="s">
        <v>82621</v>
      </c>
      <c r="C21458" t="s">
        <v>27</v>
      </c>
      <c r="D21458" t="s">
        <v>82622</v>
      </c>
      <c r="E21458" t="s">
        <v>53101</v>
      </c>
      <c r="F21458" t="s">
        <v>41</v>
      </c>
      <c r="G21458" t="s">
        <v>42</v>
      </c>
      <c r="H21458">
        <v>0</v>
      </c>
      <c r="I21458">
        <v>0</v>
      </c>
      <c r="J21458">
        <v>0</v>
      </c>
      <c r="K21458" t="s">
        <v>82623</v>
      </c>
    </row>
    <row r="21459" spans="1:11" x14ac:dyDescent="0.3">
      <c r="A21459" t="s">
        <v>82624</v>
      </c>
      <c r="B21459" t="s">
        <v>82625</v>
      </c>
      <c r="C21459" t="s">
        <v>27</v>
      </c>
      <c r="D21459" t="s">
        <v>82626</v>
      </c>
      <c r="E21459" t="s">
        <v>29</v>
      </c>
      <c r="F21459" t="s">
        <v>41</v>
      </c>
      <c r="G21459" t="s">
        <v>42</v>
      </c>
      <c r="H21459">
        <v>0</v>
      </c>
      <c r="I21459">
        <v>0</v>
      </c>
      <c r="J21459">
        <v>0</v>
      </c>
      <c r="K21459" t="s">
        <v>82627</v>
      </c>
    </row>
    <row r="21460" spans="1:11" x14ac:dyDescent="0.3">
      <c r="A21460" t="s">
        <v>82628</v>
      </c>
      <c r="C21460" t="s">
        <v>27</v>
      </c>
      <c r="D21460" t="s">
        <v>82629</v>
      </c>
      <c r="E21460" t="s">
        <v>53101</v>
      </c>
      <c r="F21460" t="s">
        <v>41</v>
      </c>
      <c r="G21460" t="s">
        <v>42</v>
      </c>
      <c r="H21460">
        <v>0</v>
      </c>
      <c r="I21460">
        <v>0</v>
      </c>
      <c r="J21460">
        <v>0</v>
      </c>
      <c r="K21460" t="s">
        <v>82630</v>
      </c>
    </row>
    <row r="21461" spans="1:11" x14ac:dyDescent="0.3">
      <c r="A21461" t="s">
        <v>82631</v>
      </c>
      <c r="B21461" t="s">
        <v>82632</v>
      </c>
      <c r="C21461" t="s">
        <v>27</v>
      </c>
      <c r="D21461" t="s">
        <v>82633</v>
      </c>
      <c r="E21461" t="s">
        <v>53101</v>
      </c>
      <c r="F21461" t="s">
        <v>41</v>
      </c>
      <c r="G21461" t="s">
        <v>42</v>
      </c>
      <c r="H21461">
        <v>0</v>
      </c>
      <c r="I21461">
        <v>0</v>
      </c>
      <c r="J21461">
        <v>0</v>
      </c>
      <c r="K21461" t="s">
        <v>82634</v>
      </c>
    </row>
    <row r="21462" spans="1:11" x14ac:dyDescent="0.3">
      <c r="A21462" t="s">
        <v>82635</v>
      </c>
      <c r="C21462" t="s">
        <v>27</v>
      </c>
      <c r="D21462" t="s">
        <v>82636</v>
      </c>
      <c r="E21462" t="s">
        <v>53101</v>
      </c>
      <c r="F21462" t="s">
        <v>41</v>
      </c>
      <c r="G21462" t="s">
        <v>42</v>
      </c>
      <c r="H21462">
        <v>0</v>
      </c>
      <c r="I21462">
        <v>0</v>
      </c>
      <c r="J21462">
        <v>0</v>
      </c>
      <c r="K21462" t="s">
        <v>82637</v>
      </c>
    </row>
    <row r="21463" spans="1:11" x14ac:dyDescent="0.3">
      <c r="A21463" t="s">
        <v>82638</v>
      </c>
      <c r="C21463" t="s">
        <v>27</v>
      </c>
      <c r="D21463" t="s">
        <v>82639</v>
      </c>
      <c r="E21463" t="s">
        <v>53101</v>
      </c>
      <c r="F21463" t="s">
        <v>41</v>
      </c>
      <c r="G21463" t="s">
        <v>42</v>
      </c>
      <c r="H21463">
        <v>0</v>
      </c>
      <c r="I21463">
        <v>0</v>
      </c>
      <c r="J21463">
        <v>0</v>
      </c>
      <c r="K21463" t="s">
        <v>82640</v>
      </c>
    </row>
    <row r="21464" spans="1:11" x14ac:dyDescent="0.3">
      <c r="A21464" t="s">
        <v>82641</v>
      </c>
      <c r="B21464" t="s">
        <v>82642</v>
      </c>
      <c r="C21464" t="s">
        <v>27</v>
      </c>
      <c r="D21464" t="s">
        <v>82643</v>
      </c>
      <c r="E21464" t="s">
        <v>53101</v>
      </c>
      <c r="F21464" t="s">
        <v>41</v>
      </c>
      <c r="G21464" t="s">
        <v>42</v>
      </c>
      <c r="H21464">
        <v>0</v>
      </c>
      <c r="I21464">
        <v>0</v>
      </c>
      <c r="J21464">
        <v>0</v>
      </c>
      <c r="K21464" t="s">
        <v>82644</v>
      </c>
    </row>
    <row r="21465" spans="1:11" x14ac:dyDescent="0.3">
      <c r="A21465" t="s">
        <v>82645</v>
      </c>
      <c r="B21465" t="s">
        <v>82646</v>
      </c>
      <c r="C21465" t="s">
        <v>27</v>
      </c>
      <c r="H21465">
        <v>0</v>
      </c>
      <c r="I21465">
        <v>0</v>
      </c>
      <c r="J21465">
        <v>0</v>
      </c>
      <c r="K21465" t="s">
        <v>82647</v>
      </c>
    </row>
    <row r="21466" spans="1:11" x14ac:dyDescent="0.3">
      <c r="A21466" t="s">
        <v>82648</v>
      </c>
      <c r="C21466" t="s">
        <v>27</v>
      </c>
      <c r="D21466" t="s">
        <v>82649</v>
      </c>
      <c r="E21466" t="s">
        <v>53101</v>
      </c>
      <c r="F21466" t="s">
        <v>41</v>
      </c>
      <c r="G21466" t="s">
        <v>42</v>
      </c>
      <c r="H21466">
        <v>0</v>
      </c>
      <c r="I21466">
        <v>0</v>
      </c>
      <c r="J21466">
        <v>0</v>
      </c>
      <c r="K21466" t="s">
        <v>82650</v>
      </c>
    </row>
    <row r="21467" spans="1:11" x14ac:dyDescent="0.3">
      <c r="A21467" t="s">
        <v>82651</v>
      </c>
      <c r="C21467" t="s">
        <v>27</v>
      </c>
      <c r="D21467" t="s">
        <v>82652</v>
      </c>
      <c r="E21467" t="s">
        <v>53101</v>
      </c>
      <c r="F21467" t="s">
        <v>41</v>
      </c>
      <c r="G21467" t="s">
        <v>42</v>
      </c>
      <c r="H21467">
        <v>0</v>
      </c>
      <c r="I21467">
        <v>0</v>
      </c>
      <c r="J21467">
        <v>0</v>
      </c>
      <c r="K21467" t="s">
        <v>82653</v>
      </c>
    </row>
    <row r="21468" spans="1:11" x14ac:dyDescent="0.3">
      <c r="A21468" t="s">
        <v>82654</v>
      </c>
      <c r="C21468" t="s">
        <v>13</v>
      </c>
      <c r="D21468" t="s">
        <v>82655</v>
      </c>
      <c r="E21468" t="s">
        <v>76370</v>
      </c>
      <c r="F21468" t="s">
        <v>650</v>
      </c>
      <c r="G21468" t="s">
        <v>42</v>
      </c>
      <c r="H21468">
        <v>0</v>
      </c>
      <c r="I21468">
        <v>0</v>
      </c>
      <c r="J21468">
        <v>0</v>
      </c>
      <c r="K21468" t="s">
        <v>82656</v>
      </c>
    </row>
    <row r="21469" spans="1:11" x14ac:dyDescent="0.3">
      <c r="A21469" t="s">
        <v>82657</v>
      </c>
      <c r="B21469" t="s">
        <v>82658</v>
      </c>
      <c r="C21469" t="s">
        <v>27</v>
      </c>
      <c r="D21469" t="s">
        <v>82659</v>
      </c>
      <c r="E21469" t="s">
        <v>29</v>
      </c>
      <c r="F21469" t="s">
        <v>41</v>
      </c>
      <c r="G21469" t="s">
        <v>42</v>
      </c>
      <c r="H21469">
        <v>0</v>
      </c>
      <c r="I21469">
        <v>0</v>
      </c>
      <c r="J21469">
        <v>0</v>
      </c>
      <c r="K21469" t="s">
        <v>82660</v>
      </c>
    </row>
    <row r="21470" spans="1:11" x14ac:dyDescent="0.3">
      <c r="A21470" t="s">
        <v>82661</v>
      </c>
      <c r="C21470" t="s">
        <v>20</v>
      </c>
      <c r="D21470" t="s">
        <v>82662</v>
      </c>
      <c r="E21470" t="s">
        <v>82100</v>
      </c>
      <c r="F21470" t="s">
        <v>16</v>
      </c>
      <c r="G21470" t="s">
        <v>42</v>
      </c>
      <c r="H21470">
        <v>0</v>
      </c>
      <c r="I21470">
        <v>0</v>
      </c>
      <c r="J21470">
        <v>0</v>
      </c>
      <c r="K21470" t="s">
        <v>82663</v>
      </c>
    </row>
    <row r="21471" spans="1:11" x14ac:dyDescent="0.3">
      <c r="A21471" t="s">
        <v>82664</v>
      </c>
      <c r="B21471" t="s">
        <v>82665</v>
      </c>
      <c r="C21471" t="s">
        <v>27</v>
      </c>
      <c r="D21471" t="s">
        <v>82666</v>
      </c>
      <c r="E21471" t="s">
        <v>53101</v>
      </c>
      <c r="F21471" t="s">
        <v>41</v>
      </c>
      <c r="G21471" t="s">
        <v>42</v>
      </c>
      <c r="H21471">
        <v>0</v>
      </c>
      <c r="I21471">
        <v>0</v>
      </c>
      <c r="J21471">
        <v>0</v>
      </c>
      <c r="K21471" t="s">
        <v>82667</v>
      </c>
    </row>
    <row r="21472" spans="1:11" x14ac:dyDescent="0.3">
      <c r="A21472" t="s">
        <v>82668</v>
      </c>
      <c r="B21472" t="s">
        <v>82669</v>
      </c>
      <c r="C21472" t="s">
        <v>558</v>
      </c>
      <c r="D21472" t="s">
        <v>82670</v>
      </c>
      <c r="E21472" t="s">
        <v>18607</v>
      </c>
      <c r="F21472" t="s">
        <v>16</v>
      </c>
      <c r="G21472" t="s">
        <v>6400</v>
      </c>
      <c r="H21472">
        <v>0</v>
      </c>
      <c r="I21472">
        <v>0</v>
      </c>
      <c r="J21472">
        <v>0</v>
      </c>
      <c r="K21472" t="s">
        <v>82671</v>
      </c>
    </row>
    <row r="21473" spans="1:11" x14ac:dyDescent="0.3">
      <c r="A21473" t="s">
        <v>82672</v>
      </c>
      <c r="C21473" t="s">
        <v>1159</v>
      </c>
      <c r="D21473" t="s">
        <v>82673</v>
      </c>
      <c r="E21473" t="s">
        <v>2421</v>
      </c>
      <c r="F21473" t="s">
        <v>16</v>
      </c>
      <c r="G21473" t="s">
        <v>1351</v>
      </c>
      <c r="H21473">
        <v>0</v>
      </c>
      <c r="I21473">
        <v>0</v>
      </c>
      <c r="J21473">
        <v>0</v>
      </c>
      <c r="K21473" t="s">
        <v>82674</v>
      </c>
    </row>
    <row r="21474" spans="1:11" x14ac:dyDescent="0.3">
      <c r="A21474" t="s">
        <v>82675</v>
      </c>
      <c r="B21474" t="s">
        <v>82676</v>
      </c>
      <c r="C21474" t="s">
        <v>1159</v>
      </c>
      <c r="D21474" t="s">
        <v>82677</v>
      </c>
      <c r="E21474" t="s">
        <v>14853</v>
      </c>
      <c r="F21474" t="s">
        <v>16</v>
      </c>
      <c r="G21474" t="s">
        <v>26021</v>
      </c>
      <c r="H21474">
        <v>0</v>
      </c>
      <c r="I21474">
        <v>0</v>
      </c>
      <c r="J21474">
        <v>0</v>
      </c>
      <c r="K21474" t="s">
        <v>82678</v>
      </c>
    </row>
    <row r="21475" spans="1:11" x14ac:dyDescent="0.3">
      <c r="A21475" t="s">
        <v>82679</v>
      </c>
      <c r="B21475" t="s">
        <v>82680</v>
      </c>
      <c r="C21475" t="s">
        <v>1159</v>
      </c>
      <c r="D21475" t="s">
        <v>82681</v>
      </c>
      <c r="E21475" t="s">
        <v>14853</v>
      </c>
      <c r="F21475" t="s">
        <v>16</v>
      </c>
      <c r="G21475" t="s">
        <v>14230</v>
      </c>
      <c r="H21475">
        <v>0</v>
      </c>
      <c r="I21475">
        <v>0</v>
      </c>
      <c r="J21475">
        <v>0</v>
      </c>
      <c r="K21475" t="s">
        <v>82682</v>
      </c>
    </row>
    <row r="21476" spans="1:11" x14ac:dyDescent="0.3">
      <c r="A21476" t="s">
        <v>82683</v>
      </c>
      <c r="B21476" t="s">
        <v>82684</v>
      </c>
      <c r="C21476" t="s">
        <v>1159</v>
      </c>
      <c r="D21476" t="s">
        <v>82685</v>
      </c>
      <c r="E21476" t="s">
        <v>2421</v>
      </c>
      <c r="F21476" t="s">
        <v>16</v>
      </c>
      <c r="G21476" t="s">
        <v>2750</v>
      </c>
      <c r="H21476">
        <v>0</v>
      </c>
      <c r="I21476">
        <v>0</v>
      </c>
      <c r="J21476">
        <v>0</v>
      </c>
      <c r="K21476" t="s">
        <v>82686</v>
      </c>
    </row>
    <row r="21477" spans="1:11" x14ac:dyDescent="0.3">
      <c r="A21477" t="s">
        <v>82687</v>
      </c>
      <c r="C21477" t="s">
        <v>1159</v>
      </c>
      <c r="D21477" t="s">
        <v>82688</v>
      </c>
      <c r="E21477" t="s">
        <v>2421</v>
      </c>
      <c r="F21477" t="s">
        <v>16</v>
      </c>
      <c r="G21477" t="s">
        <v>2401</v>
      </c>
      <c r="H21477">
        <v>0</v>
      </c>
      <c r="I21477">
        <v>0</v>
      </c>
      <c r="J21477">
        <v>0</v>
      </c>
      <c r="K21477" t="s">
        <v>82689</v>
      </c>
    </row>
    <row r="21478" spans="1:11" x14ac:dyDescent="0.3">
      <c r="A21478" t="s">
        <v>82690</v>
      </c>
      <c r="B21478" t="s">
        <v>82691</v>
      </c>
      <c r="C21478" t="s">
        <v>27</v>
      </c>
      <c r="D21478" t="s">
        <v>82692</v>
      </c>
      <c r="E21478" t="s">
        <v>53101</v>
      </c>
      <c r="F21478" t="s">
        <v>41</v>
      </c>
      <c r="G21478" t="s">
        <v>42</v>
      </c>
      <c r="H21478">
        <v>0</v>
      </c>
      <c r="I21478">
        <v>0</v>
      </c>
      <c r="J21478">
        <v>0</v>
      </c>
      <c r="K21478" t="s">
        <v>82693</v>
      </c>
    </row>
    <row r="21479" spans="1:11" x14ac:dyDescent="0.3">
      <c r="A21479" t="s">
        <v>82694</v>
      </c>
      <c r="B21479" t="s">
        <v>82695</v>
      </c>
      <c r="C21479" t="s">
        <v>27</v>
      </c>
      <c r="D21479" t="s">
        <v>82696</v>
      </c>
      <c r="E21479" t="s">
        <v>29</v>
      </c>
      <c r="F21479" t="s">
        <v>41</v>
      </c>
      <c r="G21479" t="s">
        <v>42</v>
      </c>
      <c r="H21479">
        <v>0</v>
      </c>
      <c r="I21479">
        <v>0</v>
      </c>
      <c r="J21479">
        <v>0</v>
      </c>
      <c r="K21479" t="s">
        <v>82697</v>
      </c>
    </row>
    <row r="21480" spans="1:11" x14ac:dyDescent="0.3">
      <c r="A21480" t="s">
        <v>82698</v>
      </c>
      <c r="B21480" t="s">
        <v>82699</v>
      </c>
      <c r="C21480" t="s">
        <v>1159</v>
      </c>
      <c r="D21480" t="s">
        <v>82700</v>
      </c>
      <c r="E21480" t="s">
        <v>14853</v>
      </c>
      <c r="F21480" t="s">
        <v>16</v>
      </c>
      <c r="G21480" t="s">
        <v>5542</v>
      </c>
      <c r="H21480">
        <v>0</v>
      </c>
      <c r="I21480">
        <v>0</v>
      </c>
      <c r="J21480">
        <v>0</v>
      </c>
      <c r="K21480" t="s">
        <v>82701</v>
      </c>
    </row>
    <row r="21481" spans="1:11" x14ac:dyDescent="0.3">
      <c r="A21481" t="s">
        <v>82702</v>
      </c>
      <c r="B21481" t="s">
        <v>82703</v>
      </c>
      <c r="C21481" t="s">
        <v>1159</v>
      </c>
      <c r="D21481" t="s">
        <v>82704</v>
      </c>
      <c r="E21481" t="s">
        <v>14853</v>
      </c>
      <c r="F21481" t="s">
        <v>16</v>
      </c>
      <c r="G21481" t="s">
        <v>4321</v>
      </c>
      <c r="H21481">
        <v>0</v>
      </c>
      <c r="I21481">
        <v>0</v>
      </c>
      <c r="J21481">
        <v>0</v>
      </c>
      <c r="K21481" t="s">
        <v>82705</v>
      </c>
    </row>
    <row r="21482" spans="1:11" x14ac:dyDescent="0.3">
      <c r="A21482" t="s">
        <v>82706</v>
      </c>
      <c r="B21482" t="s">
        <v>82707</v>
      </c>
      <c r="C21482" t="s">
        <v>13</v>
      </c>
      <c r="D21482" t="s">
        <v>82708</v>
      </c>
      <c r="E21482" t="s">
        <v>76370</v>
      </c>
      <c r="F21482" t="s">
        <v>16</v>
      </c>
      <c r="G21482" t="s">
        <v>1710</v>
      </c>
      <c r="H21482">
        <v>0</v>
      </c>
      <c r="I21482">
        <v>0</v>
      </c>
      <c r="J21482">
        <v>0</v>
      </c>
      <c r="K21482" t="s">
        <v>82709</v>
      </c>
    </row>
    <row r="21483" spans="1:11" x14ac:dyDescent="0.3">
      <c r="A21483" t="s">
        <v>82710</v>
      </c>
      <c r="B21483" t="s">
        <v>82711</v>
      </c>
      <c r="C21483" t="s">
        <v>13</v>
      </c>
      <c r="D21483" t="s">
        <v>82712</v>
      </c>
      <c r="E21483" t="s">
        <v>76370</v>
      </c>
      <c r="F21483" t="s">
        <v>16</v>
      </c>
      <c r="G21483" t="s">
        <v>6400</v>
      </c>
      <c r="H21483">
        <v>0</v>
      </c>
      <c r="I21483">
        <v>0</v>
      </c>
      <c r="J21483">
        <v>0</v>
      </c>
      <c r="K21483" t="s">
        <v>82713</v>
      </c>
    </row>
    <row r="21484" spans="1:11" x14ac:dyDescent="0.3">
      <c r="A21484" t="s">
        <v>82714</v>
      </c>
      <c r="B21484" t="s">
        <v>82715</v>
      </c>
      <c r="C21484" t="s">
        <v>13</v>
      </c>
      <c r="D21484" t="s">
        <v>82716</v>
      </c>
      <c r="E21484" t="s">
        <v>76370</v>
      </c>
      <c r="F21484" t="s">
        <v>16</v>
      </c>
      <c r="G21484" t="s">
        <v>16688</v>
      </c>
      <c r="H21484">
        <v>0</v>
      </c>
      <c r="I21484">
        <v>0</v>
      </c>
      <c r="J21484">
        <v>0</v>
      </c>
      <c r="K21484" t="s">
        <v>82717</v>
      </c>
    </row>
    <row r="21485" spans="1:11" x14ac:dyDescent="0.3">
      <c r="A21485" t="s">
        <v>82718</v>
      </c>
      <c r="B21485" t="s">
        <v>82719</v>
      </c>
      <c r="C21485" t="s">
        <v>13</v>
      </c>
      <c r="D21485" t="s">
        <v>82720</v>
      </c>
      <c r="E21485" t="s">
        <v>76370</v>
      </c>
      <c r="F21485" t="s">
        <v>16</v>
      </c>
      <c r="G21485" t="s">
        <v>16416</v>
      </c>
      <c r="H21485">
        <v>0</v>
      </c>
      <c r="I21485">
        <v>0</v>
      </c>
      <c r="J21485">
        <v>0</v>
      </c>
      <c r="K21485" t="s">
        <v>82721</v>
      </c>
    </row>
    <row r="21486" spans="1:11" x14ac:dyDescent="0.3">
      <c r="A21486" t="s">
        <v>82722</v>
      </c>
      <c r="B21486" t="s">
        <v>82723</v>
      </c>
      <c r="C21486" t="s">
        <v>27</v>
      </c>
      <c r="D21486" t="s">
        <v>82724</v>
      </c>
      <c r="E21486" t="s">
        <v>53101</v>
      </c>
      <c r="F21486" t="s">
        <v>41</v>
      </c>
      <c r="G21486" t="s">
        <v>42</v>
      </c>
      <c r="H21486">
        <v>0</v>
      </c>
      <c r="I21486">
        <v>0</v>
      </c>
      <c r="J21486">
        <v>0</v>
      </c>
      <c r="K21486" t="s">
        <v>82725</v>
      </c>
    </row>
    <row r="21487" spans="1:11" x14ac:dyDescent="0.3">
      <c r="A21487" t="s">
        <v>82726</v>
      </c>
      <c r="C21487" t="s">
        <v>147</v>
      </c>
      <c r="D21487" t="s">
        <v>82727</v>
      </c>
      <c r="E21487" t="s">
        <v>76393</v>
      </c>
      <c r="F21487" t="s">
        <v>3177</v>
      </c>
      <c r="G21487" t="s">
        <v>42</v>
      </c>
      <c r="H21487">
        <v>0</v>
      </c>
      <c r="I21487">
        <v>0</v>
      </c>
      <c r="J21487">
        <v>0</v>
      </c>
      <c r="K21487" t="s">
        <v>82728</v>
      </c>
    </row>
    <row r="21488" spans="1:11" x14ac:dyDescent="0.3">
      <c r="A21488" t="s">
        <v>82729</v>
      </c>
      <c r="B21488" t="s">
        <v>82730</v>
      </c>
      <c r="C21488" t="s">
        <v>27</v>
      </c>
      <c r="E21488" t="s">
        <v>53101</v>
      </c>
      <c r="F21488" t="s">
        <v>16</v>
      </c>
      <c r="G21488" t="s">
        <v>3791</v>
      </c>
      <c r="H21488">
        <v>0</v>
      </c>
      <c r="I21488">
        <v>0</v>
      </c>
      <c r="J21488">
        <v>0</v>
      </c>
      <c r="K21488" t="s">
        <v>82731</v>
      </c>
    </row>
    <row r="21489" spans="1:11" x14ac:dyDescent="0.3">
      <c r="A21489" t="s">
        <v>82732</v>
      </c>
      <c r="C21489" t="s">
        <v>27</v>
      </c>
      <c r="D21489" t="s">
        <v>82733</v>
      </c>
      <c r="E21489" t="s">
        <v>29</v>
      </c>
      <c r="F21489" t="s">
        <v>41</v>
      </c>
      <c r="G21489" t="s">
        <v>42</v>
      </c>
      <c r="H21489">
        <v>0</v>
      </c>
      <c r="I21489">
        <v>0</v>
      </c>
      <c r="J21489">
        <v>0</v>
      </c>
      <c r="K21489" t="s">
        <v>82734</v>
      </c>
    </row>
    <row r="21490" spans="1:11" x14ac:dyDescent="0.3">
      <c r="A21490" t="s">
        <v>82735</v>
      </c>
      <c r="B21490" t="s">
        <v>82736</v>
      </c>
      <c r="C21490" t="s">
        <v>1159</v>
      </c>
      <c r="D21490" t="s">
        <v>82737</v>
      </c>
      <c r="E21490" t="s">
        <v>14853</v>
      </c>
      <c r="F21490" t="s">
        <v>16</v>
      </c>
      <c r="G21490" t="s">
        <v>6108</v>
      </c>
      <c r="H21490">
        <v>0</v>
      </c>
      <c r="I21490">
        <v>0</v>
      </c>
      <c r="J21490">
        <v>0</v>
      </c>
      <c r="K21490" t="s">
        <v>82738</v>
      </c>
    </row>
    <row r="21491" spans="1:11" x14ac:dyDescent="0.3">
      <c r="A21491" t="s">
        <v>82739</v>
      </c>
      <c r="B21491" t="s">
        <v>82740</v>
      </c>
      <c r="C21491" t="s">
        <v>1159</v>
      </c>
      <c r="D21491" t="s">
        <v>82741</v>
      </c>
      <c r="E21491" t="s">
        <v>14853</v>
      </c>
      <c r="F21491" t="s">
        <v>16</v>
      </c>
      <c r="G21491" t="s">
        <v>5573</v>
      </c>
      <c r="H21491">
        <v>0</v>
      </c>
      <c r="I21491">
        <v>0</v>
      </c>
      <c r="J21491">
        <v>0</v>
      </c>
      <c r="K21491" t="s">
        <v>82742</v>
      </c>
    </row>
    <row r="21492" spans="1:11" x14ac:dyDescent="0.3">
      <c r="A21492" t="s">
        <v>82743</v>
      </c>
      <c r="B21492" t="s">
        <v>82744</v>
      </c>
      <c r="C21492" t="s">
        <v>1159</v>
      </c>
      <c r="D21492" t="s">
        <v>82745</v>
      </c>
      <c r="E21492" t="s">
        <v>2421</v>
      </c>
      <c r="F21492" t="s">
        <v>16</v>
      </c>
      <c r="G21492" t="s">
        <v>19381</v>
      </c>
      <c r="H21492">
        <v>0</v>
      </c>
      <c r="I21492">
        <v>0</v>
      </c>
      <c r="J21492">
        <v>0</v>
      </c>
      <c r="K21492" t="s">
        <v>82746</v>
      </c>
    </row>
    <row r="21493" spans="1:11" x14ac:dyDescent="0.3">
      <c r="A21493" t="s">
        <v>82747</v>
      </c>
      <c r="B21493" t="s">
        <v>82748</v>
      </c>
      <c r="C21493" t="s">
        <v>1159</v>
      </c>
      <c r="D21493" t="s">
        <v>82688</v>
      </c>
      <c r="E21493" t="s">
        <v>2421</v>
      </c>
      <c r="F21493" t="s">
        <v>16</v>
      </c>
      <c r="G21493" t="s">
        <v>2211</v>
      </c>
      <c r="H21493">
        <v>0</v>
      </c>
      <c r="I21493">
        <v>0</v>
      </c>
      <c r="J21493">
        <v>0</v>
      </c>
      <c r="K21493" t="s">
        <v>82749</v>
      </c>
    </row>
    <row r="21494" spans="1:11" x14ac:dyDescent="0.3">
      <c r="A21494" t="s">
        <v>82750</v>
      </c>
      <c r="B21494" t="s">
        <v>82751</v>
      </c>
      <c r="C21494" t="s">
        <v>20</v>
      </c>
      <c r="D21494" t="s">
        <v>82752</v>
      </c>
      <c r="E21494" t="s">
        <v>82100</v>
      </c>
      <c r="F21494" t="s">
        <v>82753</v>
      </c>
      <c r="G21494" t="s">
        <v>42</v>
      </c>
      <c r="H21494">
        <v>0</v>
      </c>
      <c r="I21494">
        <v>0</v>
      </c>
      <c r="J21494">
        <v>0</v>
      </c>
      <c r="K21494" t="s">
        <v>82754</v>
      </c>
    </row>
    <row r="21495" spans="1:11" x14ac:dyDescent="0.3">
      <c r="A21495" t="s">
        <v>82755</v>
      </c>
      <c r="B21495" t="s">
        <v>82756</v>
      </c>
      <c r="C21495" t="s">
        <v>20</v>
      </c>
      <c r="D21495" t="s">
        <v>82757</v>
      </c>
      <c r="E21495" t="s">
        <v>82100</v>
      </c>
      <c r="F21495" t="s">
        <v>16</v>
      </c>
      <c r="G21495" t="s">
        <v>4044</v>
      </c>
      <c r="H21495">
        <v>0</v>
      </c>
      <c r="I21495">
        <v>0</v>
      </c>
      <c r="J21495">
        <v>0</v>
      </c>
      <c r="K21495" t="s">
        <v>82758</v>
      </c>
    </row>
    <row r="21496" spans="1:11" x14ac:dyDescent="0.3">
      <c r="A21496" t="s">
        <v>82759</v>
      </c>
      <c r="B21496" t="s">
        <v>82760</v>
      </c>
      <c r="C21496" t="s">
        <v>1159</v>
      </c>
      <c r="D21496" t="s">
        <v>82745</v>
      </c>
      <c r="E21496" t="s">
        <v>2421</v>
      </c>
      <c r="F21496" t="s">
        <v>16</v>
      </c>
      <c r="G21496" t="s">
        <v>51705</v>
      </c>
      <c r="H21496">
        <v>0</v>
      </c>
      <c r="I21496">
        <v>0</v>
      </c>
      <c r="J21496">
        <v>0</v>
      </c>
      <c r="K21496" t="s">
        <v>82761</v>
      </c>
    </row>
    <row r="21497" spans="1:11" x14ac:dyDescent="0.3">
      <c r="A21497" t="s">
        <v>82762</v>
      </c>
      <c r="B21497" t="s">
        <v>82763</v>
      </c>
      <c r="C21497" t="s">
        <v>147</v>
      </c>
      <c r="D21497" t="s">
        <v>82764</v>
      </c>
      <c r="E21497" t="s">
        <v>76393</v>
      </c>
      <c r="F21497" t="s">
        <v>15527</v>
      </c>
      <c r="G21497" t="s">
        <v>42</v>
      </c>
      <c r="H21497">
        <v>0</v>
      </c>
      <c r="I21497">
        <v>0</v>
      </c>
      <c r="J21497">
        <v>0</v>
      </c>
      <c r="K21497" t="s">
        <v>82765</v>
      </c>
    </row>
    <row r="21498" spans="1:11" x14ac:dyDescent="0.3">
      <c r="A21498" t="s">
        <v>82766</v>
      </c>
      <c r="B21498" t="s">
        <v>82767</v>
      </c>
      <c r="C21498" t="s">
        <v>147</v>
      </c>
      <c r="D21498" t="s">
        <v>82768</v>
      </c>
      <c r="E21498" t="s">
        <v>76393</v>
      </c>
      <c r="F21498" t="s">
        <v>1531</v>
      </c>
      <c r="G21498" t="s">
        <v>42</v>
      </c>
      <c r="H21498">
        <v>0</v>
      </c>
      <c r="I21498">
        <v>0</v>
      </c>
      <c r="J21498">
        <v>0</v>
      </c>
      <c r="K21498" t="s">
        <v>82769</v>
      </c>
    </row>
    <row r="21499" spans="1:11" x14ac:dyDescent="0.3">
      <c r="A21499" t="s">
        <v>82770</v>
      </c>
      <c r="B21499" t="s">
        <v>82771</v>
      </c>
      <c r="C21499" t="s">
        <v>147</v>
      </c>
      <c r="D21499" t="s">
        <v>82772</v>
      </c>
      <c r="E21499" t="s">
        <v>76393</v>
      </c>
      <c r="F21499" t="s">
        <v>17304</v>
      </c>
      <c r="G21499" t="s">
        <v>42</v>
      </c>
      <c r="H21499">
        <v>0</v>
      </c>
      <c r="I21499">
        <v>0</v>
      </c>
      <c r="J21499">
        <v>0</v>
      </c>
      <c r="K21499" t="s">
        <v>82773</v>
      </c>
    </row>
    <row r="21500" spans="1:11" x14ac:dyDescent="0.3">
      <c r="A21500" t="s">
        <v>82774</v>
      </c>
      <c r="B21500" t="s">
        <v>82775</v>
      </c>
      <c r="C21500" t="s">
        <v>1159</v>
      </c>
      <c r="D21500" t="s">
        <v>82776</v>
      </c>
      <c r="E21500" t="s">
        <v>14853</v>
      </c>
      <c r="F21500" t="s">
        <v>16</v>
      </c>
      <c r="G21500" t="s">
        <v>1966</v>
      </c>
      <c r="H21500">
        <v>0</v>
      </c>
      <c r="I21500">
        <v>0</v>
      </c>
      <c r="J21500">
        <v>0</v>
      </c>
      <c r="K21500" t="s">
        <v>82777</v>
      </c>
    </row>
    <row r="21501" spans="1:11" x14ac:dyDescent="0.3">
      <c r="A21501" t="s">
        <v>82778</v>
      </c>
      <c r="B21501" t="s">
        <v>82779</v>
      </c>
      <c r="C21501" t="s">
        <v>13</v>
      </c>
      <c r="D21501" t="s">
        <v>82780</v>
      </c>
      <c r="E21501" t="s">
        <v>76370</v>
      </c>
      <c r="F21501" t="s">
        <v>3555</v>
      </c>
      <c r="G21501" t="s">
        <v>42</v>
      </c>
      <c r="H21501">
        <v>0</v>
      </c>
      <c r="I21501">
        <v>0</v>
      </c>
      <c r="J21501">
        <v>0</v>
      </c>
      <c r="K21501" t="s">
        <v>82781</v>
      </c>
    </row>
    <row r="21502" spans="1:11" x14ac:dyDescent="0.3">
      <c r="A21502" t="s">
        <v>82782</v>
      </c>
      <c r="B21502" t="s">
        <v>82783</v>
      </c>
      <c r="C21502" t="s">
        <v>147</v>
      </c>
      <c r="D21502" t="s">
        <v>82784</v>
      </c>
      <c r="E21502" t="s">
        <v>76393</v>
      </c>
      <c r="F21502" t="s">
        <v>10022</v>
      </c>
      <c r="G21502" t="s">
        <v>42</v>
      </c>
      <c r="H21502">
        <v>0</v>
      </c>
      <c r="I21502">
        <v>0</v>
      </c>
      <c r="J21502">
        <v>0</v>
      </c>
      <c r="K21502" t="s">
        <v>82785</v>
      </c>
    </row>
    <row r="21503" spans="1:11" x14ac:dyDescent="0.3">
      <c r="A21503" t="s">
        <v>82786</v>
      </c>
      <c r="B21503" t="s">
        <v>82787</v>
      </c>
      <c r="C21503" t="s">
        <v>27</v>
      </c>
      <c r="D21503" t="s">
        <v>82788</v>
      </c>
      <c r="E21503" t="s">
        <v>53101</v>
      </c>
      <c r="F21503" t="s">
        <v>41</v>
      </c>
      <c r="G21503" t="s">
        <v>42</v>
      </c>
      <c r="H21503">
        <v>0</v>
      </c>
      <c r="I21503">
        <v>0</v>
      </c>
      <c r="J21503">
        <v>0</v>
      </c>
      <c r="K21503" t="s">
        <v>82789</v>
      </c>
    </row>
    <row r="21504" spans="1:11" x14ac:dyDescent="0.3">
      <c r="A21504" t="s">
        <v>82790</v>
      </c>
      <c r="C21504" t="s">
        <v>27</v>
      </c>
      <c r="D21504" t="s">
        <v>82791</v>
      </c>
      <c r="E21504" t="s">
        <v>53101</v>
      </c>
      <c r="F21504" t="s">
        <v>41</v>
      </c>
      <c r="G21504" t="s">
        <v>42</v>
      </c>
      <c r="H21504">
        <v>0</v>
      </c>
      <c r="I21504">
        <v>0</v>
      </c>
      <c r="J21504">
        <v>0</v>
      </c>
      <c r="K21504" t="s">
        <v>82792</v>
      </c>
    </row>
    <row r="21505" spans="1:11" x14ac:dyDescent="0.3">
      <c r="A21505" t="s">
        <v>82793</v>
      </c>
      <c r="B21505" t="s">
        <v>82794</v>
      </c>
      <c r="C21505" t="s">
        <v>27</v>
      </c>
      <c r="D21505" t="s">
        <v>82795</v>
      </c>
      <c r="E21505" t="s">
        <v>53101</v>
      </c>
      <c r="F21505" t="s">
        <v>41</v>
      </c>
      <c r="G21505" t="s">
        <v>42</v>
      </c>
      <c r="H21505">
        <v>0</v>
      </c>
      <c r="I21505">
        <v>0</v>
      </c>
      <c r="J21505">
        <v>0</v>
      </c>
      <c r="K21505" t="s">
        <v>82796</v>
      </c>
    </row>
    <row r="21506" spans="1:11" x14ac:dyDescent="0.3">
      <c r="A21506" t="s">
        <v>82797</v>
      </c>
      <c r="B21506" t="s">
        <v>82798</v>
      </c>
      <c r="C21506" t="s">
        <v>27</v>
      </c>
      <c r="D21506" t="s">
        <v>82799</v>
      </c>
      <c r="E21506" t="s">
        <v>53101</v>
      </c>
      <c r="F21506" t="s">
        <v>41</v>
      </c>
      <c r="G21506" t="s">
        <v>42</v>
      </c>
      <c r="H21506">
        <v>0</v>
      </c>
      <c r="I21506">
        <v>0</v>
      </c>
      <c r="J21506">
        <v>0</v>
      </c>
      <c r="K21506" t="s">
        <v>82800</v>
      </c>
    </row>
    <row r="21507" spans="1:11" x14ac:dyDescent="0.3">
      <c r="A21507" t="s">
        <v>82801</v>
      </c>
      <c r="B21507" t="s">
        <v>82802</v>
      </c>
      <c r="C21507" t="s">
        <v>20</v>
      </c>
      <c r="D21507" t="s">
        <v>82803</v>
      </c>
      <c r="E21507" t="s">
        <v>82100</v>
      </c>
      <c r="F21507" t="s">
        <v>3638</v>
      </c>
      <c r="G21507" t="s">
        <v>42</v>
      </c>
      <c r="H21507">
        <v>0</v>
      </c>
      <c r="I21507">
        <v>0</v>
      </c>
      <c r="J21507">
        <v>0</v>
      </c>
      <c r="K21507" t="s">
        <v>82804</v>
      </c>
    </row>
    <row r="21508" spans="1:11" x14ac:dyDescent="0.3">
      <c r="A21508" t="s">
        <v>82805</v>
      </c>
      <c r="B21508" t="s">
        <v>82806</v>
      </c>
      <c r="C21508" t="s">
        <v>27</v>
      </c>
      <c r="D21508" t="s">
        <v>82807</v>
      </c>
      <c r="E21508" t="s">
        <v>53101</v>
      </c>
      <c r="F21508" t="s">
        <v>41</v>
      </c>
      <c r="G21508" t="s">
        <v>51161</v>
      </c>
      <c r="H21508">
        <v>0</v>
      </c>
      <c r="I21508">
        <v>0</v>
      </c>
      <c r="J21508">
        <v>0</v>
      </c>
      <c r="K21508" t="s">
        <v>82808</v>
      </c>
    </row>
    <row r="21509" spans="1:11" x14ac:dyDescent="0.3">
      <c r="A21509" t="s">
        <v>82809</v>
      </c>
      <c r="B21509" t="s">
        <v>82810</v>
      </c>
      <c r="C21509" t="s">
        <v>13</v>
      </c>
      <c r="D21509" t="s">
        <v>82811</v>
      </c>
      <c r="E21509" t="s">
        <v>15</v>
      </c>
      <c r="F21509" t="s">
        <v>16</v>
      </c>
      <c r="G21509" t="s">
        <v>462</v>
      </c>
      <c r="H21509">
        <v>0</v>
      </c>
      <c r="I21509">
        <v>0</v>
      </c>
      <c r="J21509">
        <v>0</v>
      </c>
      <c r="K21509" t="s">
        <v>82812</v>
      </c>
    </row>
    <row r="21510" spans="1:11" x14ac:dyDescent="0.3">
      <c r="A21510" t="s">
        <v>82813</v>
      </c>
      <c r="B21510" t="s">
        <v>82814</v>
      </c>
      <c r="C21510" t="s">
        <v>27</v>
      </c>
      <c r="D21510" t="s">
        <v>82815</v>
      </c>
      <c r="E21510" t="s">
        <v>29</v>
      </c>
      <c r="F21510" t="s">
        <v>41</v>
      </c>
      <c r="G21510" t="s">
        <v>42</v>
      </c>
      <c r="H21510">
        <v>0</v>
      </c>
      <c r="I21510">
        <v>0</v>
      </c>
      <c r="J21510">
        <v>0</v>
      </c>
      <c r="K21510" t="s">
        <v>82816</v>
      </c>
    </row>
    <row r="21511" spans="1:11" x14ac:dyDescent="0.3">
      <c r="A21511" t="s">
        <v>82817</v>
      </c>
      <c r="B21511" t="s">
        <v>82818</v>
      </c>
      <c r="C21511" t="s">
        <v>558</v>
      </c>
      <c r="D21511" t="s">
        <v>82819</v>
      </c>
      <c r="E21511" t="s">
        <v>32122</v>
      </c>
      <c r="F21511" t="s">
        <v>1536</v>
      </c>
      <c r="G21511" t="s">
        <v>42</v>
      </c>
      <c r="H21511">
        <v>0</v>
      </c>
      <c r="I21511">
        <v>0</v>
      </c>
      <c r="J21511">
        <v>0</v>
      </c>
      <c r="K21511" t="s">
        <v>82820</v>
      </c>
    </row>
    <row r="21512" spans="1:11" x14ac:dyDescent="0.3">
      <c r="A21512" t="s">
        <v>82821</v>
      </c>
      <c r="C21512" t="s">
        <v>27</v>
      </c>
      <c r="D21512" t="s">
        <v>82822</v>
      </c>
      <c r="E21512" t="s">
        <v>53101</v>
      </c>
      <c r="F21512" t="s">
        <v>41</v>
      </c>
      <c r="G21512" t="s">
        <v>42</v>
      </c>
      <c r="H21512">
        <v>0</v>
      </c>
      <c r="I21512">
        <v>0</v>
      </c>
      <c r="J21512">
        <v>0</v>
      </c>
      <c r="K21512" t="s">
        <v>82823</v>
      </c>
    </row>
    <row r="21513" spans="1:11" x14ac:dyDescent="0.3">
      <c r="A21513" t="s">
        <v>82824</v>
      </c>
      <c r="B21513" t="s">
        <v>82825</v>
      </c>
      <c r="C21513" t="s">
        <v>20</v>
      </c>
      <c r="D21513" t="s">
        <v>82826</v>
      </c>
      <c r="E21513" t="s">
        <v>82100</v>
      </c>
      <c r="F21513" t="s">
        <v>20825</v>
      </c>
      <c r="G21513" t="s">
        <v>42</v>
      </c>
      <c r="H21513">
        <v>0</v>
      </c>
      <c r="I21513">
        <v>0</v>
      </c>
      <c r="J21513">
        <v>0</v>
      </c>
      <c r="K21513" t="s">
        <v>82827</v>
      </c>
    </row>
    <row r="21514" spans="1:11" x14ac:dyDescent="0.3">
      <c r="A21514" t="s">
        <v>82828</v>
      </c>
      <c r="C21514" t="s">
        <v>147</v>
      </c>
      <c r="D21514" t="s">
        <v>82829</v>
      </c>
      <c r="E21514" t="s">
        <v>76393</v>
      </c>
      <c r="F21514" t="s">
        <v>16</v>
      </c>
      <c r="G21514" t="s">
        <v>10656</v>
      </c>
      <c r="H21514">
        <v>0</v>
      </c>
      <c r="I21514">
        <v>0</v>
      </c>
      <c r="J21514">
        <v>0</v>
      </c>
      <c r="K21514" t="s">
        <v>82830</v>
      </c>
    </row>
    <row r="21515" spans="1:11" x14ac:dyDescent="0.3">
      <c r="A21515" t="s">
        <v>82831</v>
      </c>
      <c r="B21515" t="s">
        <v>82832</v>
      </c>
      <c r="C21515" t="s">
        <v>558</v>
      </c>
      <c r="D21515" t="s">
        <v>82833</v>
      </c>
      <c r="E21515" t="s">
        <v>19698</v>
      </c>
      <c r="F21515" t="s">
        <v>41</v>
      </c>
      <c r="G21515" t="s">
        <v>42</v>
      </c>
      <c r="H21515">
        <v>0</v>
      </c>
      <c r="I21515">
        <v>0</v>
      </c>
      <c r="J21515">
        <v>0</v>
      </c>
      <c r="K21515" t="s">
        <v>82834</v>
      </c>
    </row>
    <row r="21516" spans="1:11" x14ac:dyDescent="0.3">
      <c r="A21516" t="s">
        <v>82835</v>
      </c>
      <c r="B21516" t="s">
        <v>82836</v>
      </c>
      <c r="C21516" t="s">
        <v>27</v>
      </c>
      <c r="E21516" t="s">
        <v>53101</v>
      </c>
      <c r="F21516" t="s">
        <v>16</v>
      </c>
      <c r="G21516" t="s">
        <v>5055</v>
      </c>
      <c r="H21516">
        <v>0</v>
      </c>
      <c r="I21516">
        <v>0</v>
      </c>
      <c r="J21516">
        <v>0</v>
      </c>
      <c r="K21516" t="s">
        <v>82837</v>
      </c>
    </row>
    <row r="21517" spans="1:11" x14ac:dyDescent="0.3">
      <c r="A21517" t="s">
        <v>82838</v>
      </c>
      <c r="B21517" t="s">
        <v>82839</v>
      </c>
      <c r="C21517" t="s">
        <v>20</v>
      </c>
      <c r="D21517" t="s">
        <v>82840</v>
      </c>
      <c r="E21517" t="s">
        <v>82100</v>
      </c>
      <c r="F21517" t="s">
        <v>82841</v>
      </c>
      <c r="G21517" t="s">
        <v>3235</v>
      </c>
      <c r="H21517">
        <v>0</v>
      </c>
      <c r="I21517">
        <v>0</v>
      </c>
      <c r="J21517">
        <v>0</v>
      </c>
      <c r="K21517" t="s">
        <v>82842</v>
      </c>
    </row>
    <row r="21518" spans="1:11" x14ac:dyDescent="0.3">
      <c r="A21518" t="s">
        <v>82843</v>
      </c>
      <c r="B21518" t="s">
        <v>82844</v>
      </c>
      <c r="C21518" t="s">
        <v>20</v>
      </c>
      <c r="D21518" t="s">
        <v>82845</v>
      </c>
      <c r="E21518" t="s">
        <v>82100</v>
      </c>
      <c r="F21518" t="s">
        <v>16</v>
      </c>
      <c r="G21518" t="s">
        <v>16240</v>
      </c>
      <c r="H21518">
        <v>0</v>
      </c>
      <c r="I21518">
        <v>0</v>
      </c>
      <c r="J21518">
        <v>0</v>
      </c>
      <c r="K21518" t="s">
        <v>82846</v>
      </c>
    </row>
    <row r="21519" spans="1:11" x14ac:dyDescent="0.3">
      <c r="A21519" t="s">
        <v>82847</v>
      </c>
      <c r="B21519" t="s">
        <v>82848</v>
      </c>
      <c r="C21519" t="s">
        <v>20</v>
      </c>
      <c r="D21519" t="s">
        <v>82849</v>
      </c>
      <c r="E21519" t="s">
        <v>82100</v>
      </c>
      <c r="F21519" t="s">
        <v>16017</v>
      </c>
      <c r="G21519" t="s">
        <v>16621</v>
      </c>
      <c r="H21519">
        <v>0</v>
      </c>
      <c r="I21519">
        <v>0</v>
      </c>
      <c r="J21519">
        <v>0</v>
      </c>
      <c r="K21519" t="s">
        <v>82850</v>
      </c>
    </row>
    <row r="21520" spans="1:11" x14ac:dyDescent="0.3">
      <c r="A21520" t="s">
        <v>82851</v>
      </c>
      <c r="B21520" t="s">
        <v>82852</v>
      </c>
      <c r="C21520" t="s">
        <v>27</v>
      </c>
      <c r="D21520" t="s">
        <v>82853</v>
      </c>
      <c r="E21520" t="s">
        <v>29</v>
      </c>
      <c r="F21520" t="s">
        <v>41</v>
      </c>
      <c r="G21520" t="s">
        <v>42</v>
      </c>
      <c r="H21520">
        <v>0</v>
      </c>
      <c r="I21520">
        <v>0</v>
      </c>
      <c r="J21520">
        <v>0</v>
      </c>
      <c r="K21520" t="s">
        <v>82854</v>
      </c>
    </row>
    <row r="21521" spans="1:11" x14ac:dyDescent="0.3">
      <c r="A21521" t="s">
        <v>82855</v>
      </c>
      <c r="B21521" t="s">
        <v>46537</v>
      </c>
      <c r="C21521" t="s">
        <v>20</v>
      </c>
      <c r="D21521" t="s">
        <v>82856</v>
      </c>
      <c r="E21521" t="s">
        <v>82100</v>
      </c>
      <c r="F21521" t="s">
        <v>16</v>
      </c>
      <c r="G21521" t="s">
        <v>9338</v>
      </c>
      <c r="H21521">
        <v>0</v>
      </c>
      <c r="I21521">
        <v>0</v>
      </c>
      <c r="J21521">
        <v>0</v>
      </c>
      <c r="K21521" t="s">
        <v>82857</v>
      </c>
    </row>
    <row r="21522" spans="1:11" x14ac:dyDescent="0.3">
      <c r="A21522" t="s">
        <v>82858</v>
      </c>
      <c r="B21522" t="s">
        <v>82859</v>
      </c>
      <c r="C21522" t="s">
        <v>27</v>
      </c>
      <c r="E21522" t="s">
        <v>53101</v>
      </c>
      <c r="F21522" t="s">
        <v>16</v>
      </c>
      <c r="G21522" t="s">
        <v>7000</v>
      </c>
      <c r="H21522">
        <v>0</v>
      </c>
      <c r="I21522">
        <v>0</v>
      </c>
      <c r="J21522">
        <v>0</v>
      </c>
      <c r="K21522" t="s">
        <v>82860</v>
      </c>
    </row>
    <row r="21523" spans="1:11" x14ac:dyDescent="0.3">
      <c r="A21523" t="s">
        <v>82861</v>
      </c>
      <c r="B21523" t="s">
        <v>82862</v>
      </c>
      <c r="C21523" t="s">
        <v>27</v>
      </c>
      <c r="E21523" t="s">
        <v>53101</v>
      </c>
      <c r="F21523" t="s">
        <v>16</v>
      </c>
      <c r="G21523" t="s">
        <v>3890</v>
      </c>
      <c r="H21523">
        <v>0</v>
      </c>
      <c r="I21523">
        <v>0</v>
      </c>
      <c r="J21523">
        <v>0</v>
      </c>
      <c r="K21523" t="s">
        <v>82863</v>
      </c>
    </row>
    <row r="21524" spans="1:11" x14ac:dyDescent="0.3">
      <c r="A21524" t="s">
        <v>82864</v>
      </c>
      <c r="B21524" t="s">
        <v>82865</v>
      </c>
      <c r="C21524" t="s">
        <v>20</v>
      </c>
      <c r="D21524" t="s">
        <v>82866</v>
      </c>
      <c r="E21524" t="s">
        <v>82100</v>
      </c>
      <c r="F21524" t="s">
        <v>26385</v>
      </c>
      <c r="G21524" t="s">
        <v>4520</v>
      </c>
      <c r="H21524">
        <v>0</v>
      </c>
      <c r="I21524">
        <v>0</v>
      </c>
      <c r="J21524">
        <v>0</v>
      </c>
      <c r="K21524" t="s">
        <v>82867</v>
      </c>
    </row>
    <row r="21525" spans="1:11" x14ac:dyDescent="0.3">
      <c r="A21525" t="s">
        <v>82868</v>
      </c>
      <c r="C21525" t="s">
        <v>27</v>
      </c>
      <c r="D21525" t="s">
        <v>82869</v>
      </c>
      <c r="E21525" t="s">
        <v>53101</v>
      </c>
      <c r="F21525" t="s">
        <v>41</v>
      </c>
      <c r="G21525" t="s">
        <v>42</v>
      </c>
      <c r="H21525">
        <v>0</v>
      </c>
      <c r="I21525">
        <v>0</v>
      </c>
      <c r="J21525">
        <v>0</v>
      </c>
      <c r="K21525" t="s">
        <v>82870</v>
      </c>
    </row>
    <row r="21526" spans="1:11" x14ac:dyDescent="0.3">
      <c r="A21526" t="s">
        <v>82871</v>
      </c>
      <c r="B21526" t="s">
        <v>82872</v>
      </c>
      <c r="C21526" t="s">
        <v>20</v>
      </c>
      <c r="D21526" t="s">
        <v>82873</v>
      </c>
      <c r="E21526" t="s">
        <v>82100</v>
      </c>
      <c r="F21526" t="s">
        <v>16</v>
      </c>
      <c r="G21526" t="s">
        <v>5542</v>
      </c>
      <c r="H21526">
        <v>0</v>
      </c>
      <c r="I21526">
        <v>0</v>
      </c>
      <c r="J21526">
        <v>0</v>
      </c>
      <c r="K21526" t="s">
        <v>82874</v>
      </c>
    </row>
    <row r="21527" spans="1:11" x14ac:dyDescent="0.3">
      <c r="A21527" t="s">
        <v>82875</v>
      </c>
      <c r="B21527" t="s">
        <v>82876</v>
      </c>
      <c r="C21527" t="s">
        <v>13</v>
      </c>
      <c r="D21527" t="s">
        <v>82877</v>
      </c>
      <c r="E21527" t="s">
        <v>76370</v>
      </c>
      <c r="F21527" t="s">
        <v>16</v>
      </c>
      <c r="G21527" t="s">
        <v>817</v>
      </c>
      <c r="H21527">
        <v>0</v>
      </c>
      <c r="I21527">
        <v>0</v>
      </c>
      <c r="J21527">
        <v>0</v>
      </c>
      <c r="K21527" t="s">
        <v>82878</v>
      </c>
    </row>
    <row r="21528" spans="1:11" x14ac:dyDescent="0.3">
      <c r="A21528" t="s">
        <v>82879</v>
      </c>
      <c r="B21528" t="s">
        <v>82880</v>
      </c>
      <c r="C21528" t="s">
        <v>27</v>
      </c>
      <c r="D21528" t="s">
        <v>82881</v>
      </c>
      <c r="E21528" t="s">
        <v>29</v>
      </c>
      <c r="F21528" t="s">
        <v>41</v>
      </c>
      <c r="G21528" t="s">
        <v>42</v>
      </c>
      <c r="H21528">
        <v>0</v>
      </c>
      <c r="I21528">
        <v>0</v>
      </c>
      <c r="J21528">
        <v>0</v>
      </c>
      <c r="K21528" t="s">
        <v>82882</v>
      </c>
    </row>
    <row r="21529" spans="1:11" x14ac:dyDescent="0.3">
      <c r="A21529" t="s">
        <v>82883</v>
      </c>
      <c r="C21529" t="s">
        <v>27</v>
      </c>
      <c r="D21529" t="s">
        <v>82884</v>
      </c>
      <c r="E21529" t="s">
        <v>53101</v>
      </c>
      <c r="F21529" t="s">
        <v>41</v>
      </c>
      <c r="G21529" t="s">
        <v>42</v>
      </c>
      <c r="H21529">
        <v>0</v>
      </c>
      <c r="I21529">
        <v>0</v>
      </c>
      <c r="J21529">
        <v>0</v>
      </c>
      <c r="K21529" t="s">
        <v>82885</v>
      </c>
    </row>
    <row r="21530" spans="1:11" x14ac:dyDescent="0.3">
      <c r="A21530" t="s">
        <v>82886</v>
      </c>
      <c r="B21530" t="s">
        <v>82887</v>
      </c>
      <c r="C21530" t="s">
        <v>13</v>
      </c>
      <c r="D21530" t="s">
        <v>82888</v>
      </c>
      <c r="E21530" t="s">
        <v>76370</v>
      </c>
      <c r="F21530" t="s">
        <v>16</v>
      </c>
      <c r="G21530" t="s">
        <v>817</v>
      </c>
      <c r="H21530">
        <v>0</v>
      </c>
      <c r="I21530">
        <v>0</v>
      </c>
      <c r="J21530">
        <v>0</v>
      </c>
      <c r="K21530" t="s">
        <v>82889</v>
      </c>
    </row>
    <row r="21531" spans="1:11" x14ac:dyDescent="0.3">
      <c r="A21531" t="s">
        <v>82890</v>
      </c>
      <c r="C21531" t="s">
        <v>13</v>
      </c>
      <c r="D21531" t="s">
        <v>82891</v>
      </c>
      <c r="E21531" t="s">
        <v>76370</v>
      </c>
      <c r="F21531" t="s">
        <v>16</v>
      </c>
      <c r="G21531" t="s">
        <v>42</v>
      </c>
      <c r="H21531">
        <v>0</v>
      </c>
      <c r="I21531">
        <v>0</v>
      </c>
      <c r="J21531">
        <v>0</v>
      </c>
      <c r="K21531" t="s">
        <v>82892</v>
      </c>
    </row>
    <row r="21532" spans="1:11" x14ac:dyDescent="0.3">
      <c r="A21532" t="s">
        <v>82893</v>
      </c>
      <c r="B21532" t="s">
        <v>82894</v>
      </c>
      <c r="C21532" t="s">
        <v>20</v>
      </c>
      <c r="D21532" t="s">
        <v>82895</v>
      </c>
      <c r="E21532" t="s">
        <v>82100</v>
      </c>
      <c r="F21532" t="s">
        <v>5105</v>
      </c>
      <c r="G21532" t="s">
        <v>42</v>
      </c>
      <c r="H21532">
        <v>0</v>
      </c>
      <c r="I21532">
        <v>0</v>
      </c>
      <c r="J21532">
        <v>0</v>
      </c>
      <c r="K21532" t="s">
        <v>82896</v>
      </c>
    </row>
    <row r="21533" spans="1:11" x14ac:dyDescent="0.3">
      <c r="A21533" t="s">
        <v>82897</v>
      </c>
      <c r="B21533" t="s">
        <v>64649</v>
      </c>
      <c r="C21533" t="s">
        <v>558</v>
      </c>
      <c r="D21533" t="s">
        <v>82898</v>
      </c>
      <c r="E21533" t="s">
        <v>34293</v>
      </c>
      <c r="F21533" t="s">
        <v>16</v>
      </c>
      <c r="G21533" t="s">
        <v>17580</v>
      </c>
      <c r="H21533">
        <v>0</v>
      </c>
      <c r="I21533">
        <v>0</v>
      </c>
      <c r="J21533">
        <v>0</v>
      </c>
      <c r="K21533" t="s">
        <v>82899</v>
      </c>
    </row>
    <row r="21534" spans="1:11" x14ac:dyDescent="0.3">
      <c r="A21534" t="s">
        <v>82900</v>
      </c>
      <c r="B21534" t="s">
        <v>82901</v>
      </c>
      <c r="C21534" t="s">
        <v>13</v>
      </c>
      <c r="D21534" t="s">
        <v>82902</v>
      </c>
      <c r="E21534" t="s">
        <v>76370</v>
      </c>
      <c r="F21534" t="s">
        <v>16</v>
      </c>
      <c r="G21534" t="s">
        <v>3955</v>
      </c>
      <c r="H21534">
        <v>0</v>
      </c>
      <c r="I21534">
        <v>0</v>
      </c>
      <c r="J21534">
        <v>0</v>
      </c>
      <c r="K21534" t="s">
        <v>82903</v>
      </c>
    </row>
    <row r="21535" spans="1:11" x14ac:dyDescent="0.3">
      <c r="A21535" t="s">
        <v>82904</v>
      </c>
      <c r="B21535" t="s">
        <v>82905</v>
      </c>
      <c r="C21535" t="s">
        <v>20</v>
      </c>
      <c r="D21535" t="s">
        <v>82906</v>
      </c>
      <c r="E21535" t="s">
        <v>82100</v>
      </c>
      <c r="F21535" t="s">
        <v>755</v>
      </c>
      <c r="G21535" t="s">
        <v>42</v>
      </c>
      <c r="H21535">
        <v>0</v>
      </c>
      <c r="I21535">
        <v>0</v>
      </c>
      <c r="J21535">
        <v>0</v>
      </c>
      <c r="K21535" t="s">
        <v>82907</v>
      </c>
    </row>
    <row r="21536" spans="1:11" x14ac:dyDescent="0.3">
      <c r="A21536" t="s">
        <v>82908</v>
      </c>
      <c r="C21536" t="s">
        <v>27</v>
      </c>
      <c r="D21536" t="s">
        <v>82909</v>
      </c>
      <c r="E21536" t="s">
        <v>53101</v>
      </c>
      <c r="F21536" t="s">
        <v>41</v>
      </c>
      <c r="G21536" t="s">
        <v>42</v>
      </c>
      <c r="H21536">
        <v>0</v>
      </c>
      <c r="I21536">
        <v>0</v>
      </c>
      <c r="J21536">
        <v>0</v>
      </c>
      <c r="K21536" t="s">
        <v>82910</v>
      </c>
    </row>
    <row r="21537" spans="1:11" x14ac:dyDescent="0.3">
      <c r="A21537" t="s">
        <v>82911</v>
      </c>
      <c r="C21537" t="s">
        <v>27</v>
      </c>
      <c r="D21537" t="s">
        <v>82912</v>
      </c>
      <c r="E21537" t="s">
        <v>29</v>
      </c>
      <c r="F21537" t="s">
        <v>41</v>
      </c>
      <c r="G21537" t="s">
        <v>42</v>
      </c>
      <c r="H21537">
        <v>0</v>
      </c>
      <c r="I21537">
        <v>0</v>
      </c>
      <c r="J21537">
        <v>0</v>
      </c>
      <c r="K21537" t="s">
        <v>82913</v>
      </c>
    </row>
    <row r="21538" spans="1:11" x14ac:dyDescent="0.3">
      <c r="A21538" t="s">
        <v>82914</v>
      </c>
      <c r="B21538" t="s">
        <v>82915</v>
      </c>
      <c r="C21538" t="s">
        <v>1159</v>
      </c>
      <c r="D21538" t="s">
        <v>82916</v>
      </c>
      <c r="E21538" t="s">
        <v>14853</v>
      </c>
      <c r="F21538" t="s">
        <v>16</v>
      </c>
      <c r="G21538" t="s">
        <v>8911</v>
      </c>
      <c r="H21538">
        <v>0</v>
      </c>
      <c r="I21538">
        <v>0</v>
      </c>
      <c r="J21538">
        <v>0</v>
      </c>
      <c r="K21538" t="s">
        <v>82917</v>
      </c>
    </row>
    <row r="21539" spans="1:11" x14ac:dyDescent="0.3">
      <c r="A21539" t="s">
        <v>82918</v>
      </c>
      <c r="B21539" t="s">
        <v>82919</v>
      </c>
      <c r="C21539" t="s">
        <v>147</v>
      </c>
      <c r="D21539" t="s">
        <v>82920</v>
      </c>
      <c r="E21539" t="s">
        <v>76393</v>
      </c>
      <c r="F21539" t="s">
        <v>10047</v>
      </c>
      <c r="G21539" t="s">
        <v>42</v>
      </c>
      <c r="H21539">
        <v>0</v>
      </c>
      <c r="I21539">
        <v>0</v>
      </c>
      <c r="J21539">
        <v>0</v>
      </c>
      <c r="K21539" t="s">
        <v>82921</v>
      </c>
    </row>
    <row r="21540" spans="1:11" x14ac:dyDescent="0.3">
      <c r="A21540" t="s">
        <v>82922</v>
      </c>
      <c r="C21540" t="s">
        <v>147</v>
      </c>
      <c r="D21540" t="s">
        <v>82923</v>
      </c>
      <c r="E21540" t="s">
        <v>76393</v>
      </c>
      <c r="F21540" t="s">
        <v>6717</v>
      </c>
      <c r="G21540" t="s">
        <v>42</v>
      </c>
      <c r="H21540">
        <v>0</v>
      </c>
      <c r="I21540">
        <v>0</v>
      </c>
      <c r="J21540">
        <v>0</v>
      </c>
      <c r="K21540" t="s">
        <v>82924</v>
      </c>
    </row>
    <row r="21541" spans="1:11" x14ac:dyDescent="0.3">
      <c r="A21541" t="s">
        <v>82925</v>
      </c>
      <c r="B21541" t="s">
        <v>82926</v>
      </c>
      <c r="C21541" t="s">
        <v>147</v>
      </c>
      <c r="D21541" t="s">
        <v>82927</v>
      </c>
      <c r="E21541" t="s">
        <v>76393</v>
      </c>
      <c r="F21541" t="s">
        <v>82928</v>
      </c>
      <c r="G21541" t="s">
        <v>42</v>
      </c>
      <c r="H21541">
        <v>0</v>
      </c>
      <c r="I21541">
        <v>0</v>
      </c>
      <c r="J21541">
        <v>0</v>
      </c>
      <c r="K21541" t="s">
        <v>82929</v>
      </c>
    </row>
    <row r="21542" spans="1:11" x14ac:dyDescent="0.3">
      <c r="A21542" t="s">
        <v>82930</v>
      </c>
      <c r="B21542" t="s">
        <v>82931</v>
      </c>
      <c r="C21542" t="s">
        <v>13</v>
      </c>
      <c r="D21542" t="s">
        <v>82932</v>
      </c>
      <c r="E21542" t="s">
        <v>76370</v>
      </c>
      <c r="F21542" t="s">
        <v>16</v>
      </c>
      <c r="G21542" t="s">
        <v>542</v>
      </c>
      <c r="H21542">
        <v>0</v>
      </c>
      <c r="I21542">
        <v>0</v>
      </c>
      <c r="J21542">
        <v>0</v>
      </c>
      <c r="K21542" t="s">
        <v>82933</v>
      </c>
    </row>
    <row r="21543" spans="1:11" x14ac:dyDescent="0.3">
      <c r="A21543" t="s">
        <v>82934</v>
      </c>
      <c r="B21543" t="s">
        <v>27993</v>
      </c>
      <c r="C21543" t="s">
        <v>27</v>
      </c>
      <c r="H21543">
        <v>0</v>
      </c>
      <c r="I21543">
        <v>0</v>
      </c>
      <c r="J21543">
        <v>0</v>
      </c>
      <c r="K21543" t="s">
        <v>82935</v>
      </c>
    </row>
    <row r="21544" spans="1:11" x14ac:dyDescent="0.3">
      <c r="A21544" t="s">
        <v>82936</v>
      </c>
      <c r="B21544" t="s">
        <v>82937</v>
      </c>
      <c r="C21544" t="s">
        <v>13</v>
      </c>
      <c r="D21544" t="s">
        <v>82938</v>
      </c>
      <c r="E21544" t="s">
        <v>76370</v>
      </c>
      <c r="F21544" t="s">
        <v>16</v>
      </c>
      <c r="G21544" t="s">
        <v>8098</v>
      </c>
      <c r="H21544">
        <v>0</v>
      </c>
      <c r="I21544">
        <v>0</v>
      </c>
      <c r="J21544">
        <v>0</v>
      </c>
      <c r="K21544" t="s">
        <v>82939</v>
      </c>
    </row>
    <row r="21545" spans="1:11" x14ac:dyDescent="0.3">
      <c r="A21545" t="s">
        <v>82940</v>
      </c>
      <c r="B21545" t="s">
        <v>82941</v>
      </c>
      <c r="C21545" t="s">
        <v>13</v>
      </c>
      <c r="D21545" t="s">
        <v>82942</v>
      </c>
      <c r="E21545" t="s">
        <v>76370</v>
      </c>
      <c r="F21545" t="s">
        <v>16</v>
      </c>
      <c r="G21545" t="s">
        <v>18285</v>
      </c>
      <c r="H21545">
        <v>0</v>
      </c>
      <c r="I21545">
        <v>0</v>
      </c>
      <c r="J21545">
        <v>0</v>
      </c>
      <c r="K21545" t="s">
        <v>82943</v>
      </c>
    </row>
    <row r="21546" spans="1:11" x14ac:dyDescent="0.3">
      <c r="A21546" t="s">
        <v>82944</v>
      </c>
      <c r="B21546" t="s">
        <v>59444</v>
      </c>
      <c r="C21546" t="s">
        <v>13</v>
      </c>
      <c r="D21546" t="s">
        <v>82945</v>
      </c>
      <c r="E21546" t="s">
        <v>76370</v>
      </c>
      <c r="F21546" t="s">
        <v>16</v>
      </c>
      <c r="G21546" t="s">
        <v>3489</v>
      </c>
      <c r="H21546">
        <v>0</v>
      </c>
      <c r="I21546">
        <v>0</v>
      </c>
      <c r="J21546">
        <v>0</v>
      </c>
      <c r="K21546" t="s">
        <v>82946</v>
      </c>
    </row>
    <row r="21547" spans="1:11" x14ac:dyDescent="0.3">
      <c r="A21547" t="s">
        <v>82947</v>
      </c>
      <c r="B21547" t="s">
        <v>82948</v>
      </c>
      <c r="C21547" t="s">
        <v>27</v>
      </c>
      <c r="D21547" t="s">
        <v>82949</v>
      </c>
      <c r="E21547" t="s">
        <v>53101</v>
      </c>
      <c r="F21547" t="s">
        <v>41</v>
      </c>
      <c r="G21547" t="s">
        <v>42</v>
      </c>
      <c r="H21547">
        <v>0</v>
      </c>
      <c r="I21547">
        <v>0</v>
      </c>
      <c r="J21547">
        <v>0</v>
      </c>
      <c r="K21547" t="s">
        <v>82950</v>
      </c>
    </row>
    <row r="21548" spans="1:11" x14ac:dyDescent="0.3">
      <c r="A21548" t="s">
        <v>82951</v>
      </c>
      <c r="C21548" t="s">
        <v>27</v>
      </c>
      <c r="D21548" t="s">
        <v>82912</v>
      </c>
      <c r="E21548" t="s">
        <v>29</v>
      </c>
      <c r="F21548" t="s">
        <v>41</v>
      </c>
      <c r="G21548" t="s">
        <v>42</v>
      </c>
      <c r="H21548">
        <v>0</v>
      </c>
      <c r="I21548">
        <v>0</v>
      </c>
      <c r="J21548">
        <v>0</v>
      </c>
      <c r="K21548" t="s">
        <v>82952</v>
      </c>
    </row>
    <row r="21549" spans="1:11" x14ac:dyDescent="0.3">
      <c r="A21549" t="s">
        <v>82953</v>
      </c>
      <c r="B21549" t="s">
        <v>82954</v>
      </c>
      <c r="C21549" t="s">
        <v>13</v>
      </c>
      <c r="D21549" t="s">
        <v>82955</v>
      </c>
      <c r="E21549" t="s">
        <v>76370</v>
      </c>
      <c r="F21549" t="s">
        <v>1531</v>
      </c>
      <c r="G21549" t="s">
        <v>42</v>
      </c>
      <c r="H21549">
        <v>0</v>
      </c>
      <c r="I21549">
        <v>0</v>
      </c>
      <c r="J21549">
        <v>0</v>
      </c>
      <c r="K21549" t="s">
        <v>82956</v>
      </c>
    </row>
    <row r="21550" spans="1:11" x14ac:dyDescent="0.3">
      <c r="A21550" t="s">
        <v>82957</v>
      </c>
      <c r="B21550" t="s">
        <v>82958</v>
      </c>
      <c r="C21550" t="s">
        <v>13</v>
      </c>
      <c r="D21550" t="s">
        <v>82959</v>
      </c>
      <c r="E21550" t="s">
        <v>76370</v>
      </c>
      <c r="F21550" t="s">
        <v>16</v>
      </c>
      <c r="G21550" t="s">
        <v>9108</v>
      </c>
      <c r="H21550">
        <v>0</v>
      </c>
      <c r="I21550">
        <v>0</v>
      </c>
      <c r="J21550">
        <v>0</v>
      </c>
      <c r="K21550" t="s">
        <v>82960</v>
      </c>
    </row>
    <row r="21551" spans="1:11" x14ac:dyDescent="0.3">
      <c r="A21551" t="s">
        <v>82961</v>
      </c>
      <c r="B21551" t="s">
        <v>82962</v>
      </c>
      <c r="C21551" t="s">
        <v>147</v>
      </c>
      <c r="D21551" t="s">
        <v>82963</v>
      </c>
      <c r="E21551" t="s">
        <v>76393</v>
      </c>
      <c r="F21551" t="s">
        <v>10052</v>
      </c>
      <c r="G21551" t="s">
        <v>42</v>
      </c>
      <c r="H21551">
        <v>0</v>
      </c>
      <c r="I21551">
        <v>0</v>
      </c>
      <c r="J21551">
        <v>0</v>
      </c>
      <c r="K21551" t="s">
        <v>82964</v>
      </c>
    </row>
    <row r="21552" spans="1:11" x14ac:dyDescent="0.3">
      <c r="A21552" t="s">
        <v>82965</v>
      </c>
      <c r="B21552" t="s">
        <v>82966</v>
      </c>
      <c r="C21552" t="s">
        <v>27</v>
      </c>
      <c r="D21552" t="s">
        <v>82967</v>
      </c>
      <c r="E21552" t="s">
        <v>53101</v>
      </c>
      <c r="F21552" t="s">
        <v>41</v>
      </c>
      <c r="G21552" t="s">
        <v>42</v>
      </c>
      <c r="H21552">
        <v>0</v>
      </c>
      <c r="I21552">
        <v>0</v>
      </c>
      <c r="J21552">
        <v>0</v>
      </c>
      <c r="K21552" t="s">
        <v>82968</v>
      </c>
    </row>
    <row r="21553" spans="1:11" x14ac:dyDescent="0.3">
      <c r="A21553" t="s">
        <v>82969</v>
      </c>
      <c r="B21553" t="s">
        <v>82970</v>
      </c>
      <c r="C21553" t="s">
        <v>27</v>
      </c>
      <c r="D21553" t="s">
        <v>82971</v>
      </c>
      <c r="E21553" t="s">
        <v>53101</v>
      </c>
      <c r="F21553" t="s">
        <v>41</v>
      </c>
      <c r="G21553" t="s">
        <v>42</v>
      </c>
      <c r="H21553">
        <v>0</v>
      </c>
      <c r="I21553">
        <v>0</v>
      </c>
      <c r="J21553">
        <v>0</v>
      </c>
      <c r="K21553" t="s">
        <v>82972</v>
      </c>
    </row>
    <row r="21554" spans="1:11" x14ac:dyDescent="0.3">
      <c r="A21554" t="s">
        <v>82973</v>
      </c>
      <c r="B21554" t="s">
        <v>82974</v>
      </c>
      <c r="C21554" t="s">
        <v>27</v>
      </c>
      <c r="E21554" t="s">
        <v>53101</v>
      </c>
      <c r="F21554" t="s">
        <v>41</v>
      </c>
      <c r="G21554" t="s">
        <v>4498</v>
      </c>
      <c r="H21554">
        <v>0</v>
      </c>
      <c r="I21554">
        <v>0</v>
      </c>
      <c r="J21554">
        <v>0</v>
      </c>
      <c r="K21554" t="s">
        <v>82975</v>
      </c>
    </row>
    <row r="21555" spans="1:11" x14ac:dyDescent="0.3">
      <c r="A21555" t="s">
        <v>82976</v>
      </c>
      <c r="B21555" t="s">
        <v>82977</v>
      </c>
      <c r="C21555" t="s">
        <v>20</v>
      </c>
      <c r="D21555" t="s">
        <v>82978</v>
      </c>
      <c r="E21555" t="s">
        <v>82100</v>
      </c>
      <c r="F21555" t="s">
        <v>16</v>
      </c>
      <c r="G21555" t="s">
        <v>6920</v>
      </c>
      <c r="H21555">
        <v>0</v>
      </c>
      <c r="I21555">
        <v>0</v>
      </c>
      <c r="J21555">
        <v>0</v>
      </c>
      <c r="K21555" t="s">
        <v>82979</v>
      </c>
    </row>
    <row r="21556" spans="1:11" x14ac:dyDescent="0.3">
      <c r="A21556" t="s">
        <v>82980</v>
      </c>
      <c r="B21556" t="s">
        <v>82981</v>
      </c>
      <c r="C21556" t="s">
        <v>27</v>
      </c>
      <c r="D21556" t="s">
        <v>82982</v>
      </c>
      <c r="E21556" t="s">
        <v>53101</v>
      </c>
      <c r="F21556" t="s">
        <v>41</v>
      </c>
      <c r="G21556" t="s">
        <v>42</v>
      </c>
      <c r="H21556">
        <v>0</v>
      </c>
      <c r="I21556">
        <v>0</v>
      </c>
      <c r="J21556">
        <v>0</v>
      </c>
      <c r="K21556" t="s">
        <v>82983</v>
      </c>
    </row>
    <row r="21557" spans="1:11" x14ac:dyDescent="0.3">
      <c r="A21557" t="s">
        <v>82984</v>
      </c>
      <c r="C21557" t="s">
        <v>27</v>
      </c>
      <c r="D21557" t="s">
        <v>82985</v>
      </c>
      <c r="E21557" t="s">
        <v>53101</v>
      </c>
      <c r="F21557" t="s">
        <v>41</v>
      </c>
      <c r="G21557" t="s">
        <v>42</v>
      </c>
      <c r="H21557">
        <v>0</v>
      </c>
      <c r="I21557">
        <v>0</v>
      </c>
      <c r="J21557">
        <v>0</v>
      </c>
      <c r="K21557" t="s">
        <v>82986</v>
      </c>
    </row>
    <row r="21558" spans="1:11" x14ac:dyDescent="0.3">
      <c r="A21558" t="s">
        <v>82987</v>
      </c>
      <c r="B21558" t="s">
        <v>82988</v>
      </c>
      <c r="C21558" t="s">
        <v>20</v>
      </c>
      <c r="D21558" t="s">
        <v>82989</v>
      </c>
      <c r="E21558" t="s">
        <v>82100</v>
      </c>
      <c r="F21558" t="s">
        <v>7622</v>
      </c>
      <c r="G21558" t="s">
        <v>82990</v>
      </c>
      <c r="H21558">
        <v>0</v>
      </c>
      <c r="I21558">
        <v>0</v>
      </c>
      <c r="J21558">
        <v>0</v>
      </c>
      <c r="K21558" t="s">
        <v>82991</v>
      </c>
    </row>
    <row r="21559" spans="1:11" x14ac:dyDescent="0.3">
      <c r="A21559" t="s">
        <v>82992</v>
      </c>
      <c r="B21559" t="s">
        <v>82993</v>
      </c>
      <c r="C21559" t="s">
        <v>27</v>
      </c>
      <c r="D21559" t="s">
        <v>82994</v>
      </c>
      <c r="E21559" t="s">
        <v>29</v>
      </c>
      <c r="F21559" t="s">
        <v>41</v>
      </c>
      <c r="G21559" t="s">
        <v>42</v>
      </c>
      <c r="H21559">
        <v>0</v>
      </c>
      <c r="I21559">
        <v>0</v>
      </c>
      <c r="J21559">
        <v>0</v>
      </c>
      <c r="K21559" t="s">
        <v>82995</v>
      </c>
    </row>
    <row r="21560" spans="1:11" x14ac:dyDescent="0.3">
      <c r="A21560" t="s">
        <v>82996</v>
      </c>
      <c r="B21560" t="s">
        <v>82997</v>
      </c>
      <c r="C21560" t="s">
        <v>13</v>
      </c>
      <c r="D21560" t="s">
        <v>82998</v>
      </c>
      <c r="E21560" t="s">
        <v>76370</v>
      </c>
      <c r="F21560" t="s">
        <v>16</v>
      </c>
      <c r="G21560" t="s">
        <v>6744</v>
      </c>
      <c r="H21560">
        <v>0</v>
      </c>
      <c r="I21560">
        <v>0</v>
      </c>
      <c r="J21560">
        <v>0</v>
      </c>
      <c r="K21560" t="s">
        <v>82999</v>
      </c>
    </row>
    <row r="21561" spans="1:11" x14ac:dyDescent="0.3">
      <c r="A21561" t="s">
        <v>83000</v>
      </c>
      <c r="B21561" t="s">
        <v>83001</v>
      </c>
      <c r="C21561" t="s">
        <v>27</v>
      </c>
      <c r="H21561">
        <v>0</v>
      </c>
      <c r="I21561">
        <v>0</v>
      </c>
      <c r="J21561">
        <v>0</v>
      </c>
      <c r="K21561" t="s">
        <v>83002</v>
      </c>
    </row>
    <row r="21562" spans="1:11" x14ac:dyDescent="0.3">
      <c r="A21562" t="s">
        <v>83003</v>
      </c>
      <c r="B21562" t="s">
        <v>83004</v>
      </c>
      <c r="C21562" t="s">
        <v>27</v>
      </c>
      <c r="H21562">
        <v>0</v>
      </c>
      <c r="I21562">
        <v>0</v>
      </c>
      <c r="J21562">
        <v>0</v>
      </c>
      <c r="K21562" t="s">
        <v>83005</v>
      </c>
    </row>
    <row r="21563" spans="1:11" x14ac:dyDescent="0.3">
      <c r="A21563" t="s">
        <v>83006</v>
      </c>
      <c r="B21563" t="s">
        <v>83007</v>
      </c>
      <c r="C21563" t="s">
        <v>20</v>
      </c>
      <c r="D21563" t="s">
        <v>83008</v>
      </c>
      <c r="E21563" t="s">
        <v>82100</v>
      </c>
      <c r="F21563" t="s">
        <v>16</v>
      </c>
      <c r="G21563" t="s">
        <v>10879</v>
      </c>
      <c r="H21563">
        <v>0</v>
      </c>
      <c r="I21563">
        <v>0</v>
      </c>
      <c r="J21563">
        <v>0</v>
      </c>
      <c r="K21563" t="s">
        <v>83009</v>
      </c>
    </row>
    <row r="21564" spans="1:11" x14ac:dyDescent="0.3">
      <c r="A21564" t="s">
        <v>83010</v>
      </c>
      <c r="B21564" t="s">
        <v>83011</v>
      </c>
      <c r="C21564" t="s">
        <v>27</v>
      </c>
      <c r="E21564" t="s">
        <v>53101</v>
      </c>
      <c r="F21564" t="s">
        <v>16</v>
      </c>
      <c r="G21564" t="s">
        <v>17975</v>
      </c>
      <c r="H21564">
        <v>0</v>
      </c>
      <c r="I21564">
        <v>0</v>
      </c>
      <c r="J21564">
        <v>0</v>
      </c>
      <c r="K21564" t="s">
        <v>83012</v>
      </c>
    </row>
    <row r="21565" spans="1:11" x14ac:dyDescent="0.3">
      <c r="A21565" t="s">
        <v>83013</v>
      </c>
      <c r="B21565" t="s">
        <v>83014</v>
      </c>
      <c r="C21565" t="s">
        <v>27</v>
      </c>
      <c r="D21565" t="s">
        <v>83015</v>
      </c>
      <c r="E21565" t="s">
        <v>53101</v>
      </c>
      <c r="F21565" t="s">
        <v>41</v>
      </c>
      <c r="G21565" t="s">
        <v>42</v>
      </c>
      <c r="H21565">
        <v>0</v>
      </c>
      <c r="I21565">
        <v>0</v>
      </c>
      <c r="J21565">
        <v>0</v>
      </c>
      <c r="K21565" t="s">
        <v>83016</v>
      </c>
    </row>
    <row r="21566" spans="1:11" x14ac:dyDescent="0.3">
      <c r="A21566" t="s">
        <v>83017</v>
      </c>
      <c r="B21566" t="s">
        <v>83018</v>
      </c>
      <c r="C21566" t="s">
        <v>27</v>
      </c>
      <c r="D21566" t="s">
        <v>83019</v>
      </c>
      <c r="E21566" t="s">
        <v>53101</v>
      </c>
      <c r="F21566" t="s">
        <v>41</v>
      </c>
      <c r="G21566" t="s">
        <v>42</v>
      </c>
      <c r="H21566">
        <v>0</v>
      </c>
      <c r="I21566">
        <v>0</v>
      </c>
      <c r="J21566">
        <v>0</v>
      </c>
      <c r="K21566" t="s">
        <v>83020</v>
      </c>
    </row>
    <row r="21567" spans="1:11" x14ac:dyDescent="0.3">
      <c r="A21567" t="s">
        <v>83021</v>
      </c>
      <c r="B21567" t="s">
        <v>83022</v>
      </c>
      <c r="C21567" t="s">
        <v>27</v>
      </c>
      <c r="D21567" t="s">
        <v>83023</v>
      </c>
      <c r="E21567" t="s">
        <v>53101</v>
      </c>
      <c r="F21567" t="s">
        <v>41</v>
      </c>
      <c r="G21567" t="s">
        <v>42</v>
      </c>
      <c r="H21567">
        <v>0</v>
      </c>
      <c r="I21567">
        <v>0</v>
      </c>
      <c r="J21567">
        <v>0</v>
      </c>
      <c r="K21567" t="s">
        <v>83024</v>
      </c>
    </row>
    <row r="21568" spans="1:11" x14ac:dyDescent="0.3">
      <c r="A21568" t="s">
        <v>83025</v>
      </c>
      <c r="B21568" t="s">
        <v>82997</v>
      </c>
      <c r="C21568" t="s">
        <v>27</v>
      </c>
      <c r="D21568" t="s">
        <v>83026</v>
      </c>
      <c r="E21568" t="s">
        <v>53101</v>
      </c>
      <c r="F21568" t="s">
        <v>41</v>
      </c>
      <c r="G21568" t="s">
        <v>42</v>
      </c>
      <c r="H21568">
        <v>0</v>
      </c>
      <c r="I21568">
        <v>0</v>
      </c>
      <c r="J21568">
        <v>0</v>
      </c>
      <c r="K21568" t="s">
        <v>83027</v>
      </c>
    </row>
    <row r="21569" spans="1:11" x14ac:dyDescent="0.3">
      <c r="A21569" t="s">
        <v>83028</v>
      </c>
      <c r="B21569" t="s">
        <v>83029</v>
      </c>
      <c r="C21569" t="s">
        <v>466</v>
      </c>
      <c r="D21569" t="s">
        <v>83030</v>
      </c>
      <c r="E21569" t="s">
        <v>79083</v>
      </c>
      <c r="F21569" t="s">
        <v>16</v>
      </c>
      <c r="G21569" t="s">
        <v>12413</v>
      </c>
      <c r="H21569">
        <v>0</v>
      </c>
      <c r="I21569">
        <v>0</v>
      </c>
      <c r="J21569">
        <v>0</v>
      </c>
      <c r="K21569" t="s">
        <v>83031</v>
      </c>
    </row>
    <row r="21570" spans="1:11" x14ac:dyDescent="0.3">
      <c r="A21570" t="s">
        <v>83032</v>
      </c>
      <c r="B21570" t="s">
        <v>83033</v>
      </c>
      <c r="C21570" t="s">
        <v>27</v>
      </c>
      <c r="D21570" t="s">
        <v>83034</v>
      </c>
      <c r="E21570" t="s">
        <v>29</v>
      </c>
      <c r="F21570" t="s">
        <v>41</v>
      </c>
      <c r="G21570" t="s">
        <v>42</v>
      </c>
      <c r="H21570">
        <v>0</v>
      </c>
      <c r="I21570">
        <v>0</v>
      </c>
      <c r="J21570">
        <v>0</v>
      </c>
      <c r="K21570" t="s">
        <v>83035</v>
      </c>
    </row>
    <row r="21571" spans="1:11" x14ac:dyDescent="0.3">
      <c r="A21571" t="s">
        <v>83036</v>
      </c>
      <c r="B21571" t="s">
        <v>83037</v>
      </c>
      <c r="C21571" t="s">
        <v>27</v>
      </c>
      <c r="D21571" t="s">
        <v>83038</v>
      </c>
      <c r="E21571" t="s">
        <v>53101</v>
      </c>
      <c r="F21571" t="s">
        <v>41</v>
      </c>
      <c r="G21571" t="s">
        <v>42</v>
      </c>
      <c r="H21571">
        <v>0</v>
      </c>
      <c r="I21571">
        <v>0</v>
      </c>
      <c r="J21571">
        <v>0</v>
      </c>
      <c r="K21571" t="s">
        <v>83039</v>
      </c>
    </row>
    <row r="21572" spans="1:11" x14ac:dyDescent="0.3">
      <c r="A21572" t="s">
        <v>83040</v>
      </c>
      <c r="B21572" t="s">
        <v>83001</v>
      </c>
      <c r="C21572" t="s">
        <v>27</v>
      </c>
      <c r="D21572" t="s">
        <v>83041</v>
      </c>
      <c r="E21572" t="s">
        <v>53101</v>
      </c>
      <c r="F21572" t="s">
        <v>41</v>
      </c>
      <c r="G21572" t="s">
        <v>42</v>
      </c>
      <c r="H21572">
        <v>0</v>
      </c>
      <c r="I21572">
        <v>0</v>
      </c>
      <c r="J21572">
        <v>0</v>
      </c>
      <c r="K21572" t="s">
        <v>83042</v>
      </c>
    </row>
    <row r="21573" spans="1:11" x14ac:dyDescent="0.3">
      <c r="A21573" t="s">
        <v>83043</v>
      </c>
      <c r="B21573" t="s">
        <v>83044</v>
      </c>
      <c r="C21573" t="s">
        <v>27</v>
      </c>
      <c r="D21573" t="s">
        <v>83045</v>
      </c>
      <c r="E21573" t="s">
        <v>53101</v>
      </c>
      <c r="F21573" t="s">
        <v>41</v>
      </c>
      <c r="G21573" t="s">
        <v>42</v>
      </c>
      <c r="H21573">
        <v>0</v>
      </c>
      <c r="I21573">
        <v>0</v>
      </c>
      <c r="J21573">
        <v>0</v>
      </c>
      <c r="K21573" t="s">
        <v>83046</v>
      </c>
    </row>
    <row r="21574" spans="1:11" x14ac:dyDescent="0.3">
      <c r="A21574" t="s">
        <v>83047</v>
      </c>
      <c r="B21574" t="s">
        <v>83048</v>
      </c>
      <c r="C21574" t="s">
        <v>27</v>
      </c>
      <c r="D21574" t="s">
        <v>83049</v>
      </c>
      <c r="E21574" t="s">
        <v>53101</v>
      </c>
      <c r="F21574" t="s">
        <v>41</v>
      </c>
      <c r="G21574" t="s">
        <v>42</v>
      </c>
      <c r="H21574">
        <v>0</v>
      </c>
      <c r="I21574">
        <v>0</v>
      </c>
      <c r="J21574">
        <v>0</v>
      </c>
      <c r="K21574" t="s">
        <v>83050</v>
      </c>
    </row>
    <row r="21575" spans="1:11" x14ac:dyDescent="0.3">
      <c r="A21575" t="s">
        <v>83051</v>
      </c>
      <c r="B21575" t="s">
        <v>83022</v>
      </c>
      <c r="C21575" t="s">
        <v>27</v>
      </c>
      <c r="D21575" t="s">
        <v>83052</v>
      </c>
      <c r="E21575" t="s">
        <v>53101</v>
      </c>
      <c r="F21575" t="s">
        <v>41</v>
      </c>
      <c r="G21575" t="s">
        <v>42</v>
      </c>
      <c r="H21575">
        <v>0</v>
      </c>
      <c r="I21575">
        <v>0</v>
      </c>
      <c r="J21575">
        <v>0</v>
      </c>
      <c r="K21575" t="s">
        <v>83053</v>
      </c>
    </row>
    <row r="21576" spans="1:11" x14ac:dyDescent="0.3">
      <c r="A21576" t="s">
        <v>83054</v>
      </c>
      <c r="C21576" t="s">
        <v>27</v>
      </c>
      <c r="D21576" t="s">
        <v>83055</v>
      </c>
      <c r="E21576" t="s">
        <v>53101</v>
      </c>
      <c r="F21576" t="s">
        <v>41</v>
      </c>
      <c r="G21576" t="s">
        <v>42</v>
      </c>
      <c r="H21576">
        <v>0</v>
      </c>
      <c r="I21576">
        <v>0</v>
      </c>
      <c r="J21576">
        <v>0</v>
      </c>
      <c r="K21576" t="s">
        <v>83056</v>
      </c>
    </row>
    <row r="21577" spans="1:11" x14ac:dyDescent="0.3">
      <c r="A21577" t="s">
        <v>83057</v>
      </c>
      <c r="B21577" t="s">
        <v>83007</v>
      </c>
      <c r="C21577" t="s">
        <v>13</v>
      </c>
      <c r="D21577" t="s">
        <v>83058</v>
      </c>
      <c r="E21577" t="s">
        <v>76370</v>
      </c>
      <c r="F21577" t="s">
        <v>1536</v>
      </c>
      <c r="G21577" t="s">
        <v>42</v>
      </c>
      <c r="H21577">
        <v>0</v>
      </c>
      <c r="I21577">
        <v>0</v>
      </c>
      <c r="J21577">
        <v>0</v>
      </c>
      <c r="K21577" t="s">
        <v>83059</v>
      </c>
    </row>
    <row r="21578" spans="1:11" x14ac:dyDescent="0.3">
      <c r="A21578" t="s">
        <v>83060</v>
      </c>
      <c r="B21578" t="s">
        <v>83061</v>
      </c>
      <c r="C21578" t="s">
        <v>13</v>
      </c>
      <c r="D21578" t="s">
        <v>83062</v>
      </c>
      <c r="E21578" t="s">
        <v>76370</v>
      </c>
      <c r="F21578" t="s">
        <v>5696</v>
      </c>
      <c r="G21578" t="s">
        <v>42</v>
      </c>
      <c r="H21578">
        <v>0</v>
      </c>
      <c r="I21578">
        <v>0</v>
      </c>
      <c r="J21578">
        <v>0</v>
      </c>
      <c r="K21578" t="s">
        <v>83063</v>
      </c>
    </row>
    <row r="21579" spans="1:11" x14ac:dyDescent="0.3">
      <c r="A21579" t="s">
        <v>83064</v>
      </c>
      <c r="B21579" t="s">
        <v>83065</v>
      </c>
      <c r="C21579" t="s">
        <v>13</v>
      </c>
      <c r="D21579" t="s">
        <v>83066</v>
      </c>
      <c r="E21579" t="s">
        <v>76370</v>
      </c>
      <c r="F21579" t="s">
        <v>2361</v>
      </c>
      <c r="G21579" t="s">
        <v>42</v>
      </c>
      <c r="H21579">
        <v>0</v>
      </c>
      <c r="I21579">
        <v>0</v>
      </c>
      <c r="J21579">
        <v>0</v>
      </c>
      <c r="K21579" t="s">
        <v>83067</v>
      </c>
    </row>
    <row r="21580" spans="1:11" x14ac:dyDescent="0.3">
      <c r="A21580" t="s">
        <v>83068</v>
      </c>
      <c r="C21580" t="s">
        <v>13</v>
      </c>
      <c r="D21580" t="s">
        <v>83069</v>
      </c>
      <c r="E21580" t="s">
        <v>76370</v>
      </c>
      <c r="F21580" t="s">
        <v>5985</v>
      </c>
      <c r="G21580" t="s">
        <v>42</v>
      </c>
      <c r="H21580">
        <v>0</v>
      </c>
      <c r="I21580">
        <v>0</v>
      </c>
      <c r="J21580">
        <v>0</v>
      </c>
      <c r="K21580" t="s">
        <v>83070</v>
      </c>
    </row>
    <row r="21581" spans="1:11" x14ac:dyDescent="0.3">
      <c r="A21581" t="s">
        <v>83071</v>
      </c>
      <c r="B21581" t="s">
        <v>83072</v>
      </c>
      <c r="C21581" t="s">
        <v>27</v>
      </c>
      <c r="D21581" t="s">
        <v>83073</v>
      </c>
      <c r="E21581" t="s">
        <v>29</v>
      </c>
      <c r="F21581" t="s">
        <v>41</v>
      </c>
      <c r="G21581" t="s">
        <v>42</v>
      </c>
      <c r="H21581">
        <v>0</v>
      </c>
      <c r="I21581">
        <v>0</v>
      </c>
      <c r="J21581">
        <v>0</v>
      </c>
      <c r="K21581" t="s">
        <v>83074</v>
      </c>
    </row>
    <row r="21582" spans="1:11" x14ac:dyDescent="0.3">
      <c r="A21582" t="s">
        <v>83075</v>
      </c>
      <c r="C21582" t="s">
        <v>13</v>
      </c>
      <c r="D21582" t="s">
        <v>83076</v>
      </c>
      <c r="E21582" t="s">
        <v>76370</v>
      </c>
      <c r="F21582" t="s">
        <v>425</v>
      </c>
      <c r="G21582" t="s">
        <v>42</v>
      </c>
      <c r="H21582">
        <v>0</v>
      </c>
      <c r="I21582">
        <v>0</v>
      </c>
      <c r="J21582">
        <v>0</v>
      </c>
      <c r="K21582" t="s">
        <v>83077</v>
      </c>
    </row>
    <row r="21583" spans="1:11" x14ac:dyDescent="0.3">
      <c r="A21583" t="s">
        <v>83078</v>
      </c>
      <c r="C21583" t="s">
        <v>13</v>
      </c>
      <c r="D21583" t="s">
        <v>83079</v>
      </c>
      <c r="E21583" t="s">
        <v>76370</v>
      </c>
      <c r="F21583" t="s">
        <v>3854</v>
      </c>
      <c r="G21583" t="s">
        <v>42</v>
      </c>
      <c r="H21583">
        <v>0</v>
      </c>
      <c r="I21583">
        <v>0</v>
      </c>
      <c r="J21583">
        <v>0</v>
      </c>
      <c r="K21583" t="s">
        <v>83080</v>
      </c>
    </row>
    <row r="21584" spans="1:11" x14ac:dyDescent="0.3">
      <c r="A21584" t="s">
        <v>83081</v>
      </c>
      <c r="C21584" t="s">
        <v>13</v>
      </c>
      <c r="D21584" t="s">
        <v>83082</v>
      </c>
      <c r="E21584" t="s">
        <v>76370</v>
      </c>
      <c r="F21584" t="s">
        <v>6152</v>
      </c>
      <c r="G21584" t="s">
        <v>42</v>
      </c>
      <c r="H21584">
        <v>0</v>
      </c>
      <c r="I21584">
        <v>0</v>
      </c>
      <c r="J21584">
        <v>0</v>
      </c>
      <c r="K21584" t="s">
        <v>83083</v>
      </c>
    </row>
    <row r="21585" spans="1:11" x14ac:dyDescent="0.3">
      <c r="A21585" t="s">
        <v>83084</v>
      </c>
      <c r="B21585" t="s">
        <v>83085</v>
      </c>
      <c r="C21585" t="s">
        <v>13</v>
      </c>
      <c r="D21585" t="s">
        <v>83086</v>
      </c>
      <c r="E21585" t="s">
        <v>76370</v>
      </c>
      <c r="F21585" t="s">
        <v>1573</v>
      </c>
      <c r="G21585" t="s">
        <v>42</v>
      </c>
      <c r="H21585">
        <v>0</v>
      </c>
      <c r="I21585">
        <v>0</v>
      </c>
      <c r="J21585">
        <v>0</v>
      </c>
      <c r="K21585" t="s">
        <v>83087</v>
      </c>
    </row>
    <row r="21586" spans="1:11" x14ac:dyDescent="0.3">
      <c r="A21586" t="s">
        <v>83088</v>
      </c>
      <c r="B21586" t="s">
        <v>83089</v>
      </c>
      <c r="C21586" t="s">
        <v>13</v>
      </c>
      <c r="D21586" t="s">
        <v>83090</v>
      </c>
      <c r="E21586" t="s">
        <v>76370</v>
      </c>
      <c r="F21586" t="s">
        <v>2703</v>
      </c>
      <c r="G21586" t="s">
        <v>42</v>
      </c>
      <c r="H21586">
        <v>0</v>
      </c>
      <c r="I21586">
        <v>0</v>
      </c>
      <c r="J21586">
        <v>0</v>
      </c>
      <c r="K21586" t="s">
        <v>83091</v>
      </c>
    </row>
    <row r="21587" spans="1:11" x14ac:dyDescent="0.3">
      <c r="A21587" t="s">
        <v>83092</v>
      </c>
      <c r="B21587" t="s">
        <v>83093</v>
      </c>
      <c r="C21587" t="s">
        <v>13</v>
      </c>
      <c r="D21587" t="s">
        <v>83094</v>
      </c>
      <c r="E21587" t="s">
        <v>76370</v>
      </c>
      <c r="F21587" t="s">
        <v>1536</v>
      </c>
      <c r="G21587" t="s">
        <v>42</v>
      </c>
      <c r="H21587">
        <v>0</v>
      </c>
      <c r="I21587">
        <v>0</v>
      </c>
      <c r="J21587">
        <v>0</v>
      </c>
      <c r="K21587" t="s">
        <v>83095</v>
      </c>
    </row>
    <row r="21588" spans="1:11" x14ac:dyDescent="0.3">
      <c r="A21588" t="s">
        <v>83096</v>
      </c>
      <c r="C21588" t="s">
        <v>13</v>
      </c>
      <c r="D21588" t="s">
        <v>83097</v>
      </c>
      <c r="E21588" t="s">
        <v>76370</v>
      </c>
      <c r="F21588" t="s">
        <v>15706</v>
      </c>
      <c r="G21588" t="s">
        <v>42</v>
      </c>
      <c r="H21588">
        <v>0</v>
      </c>
      <c r="I21588">
        <v>0</v>
      </c>
      <c r="J21588">
        <v>0</v>
      </c>
      <c r="K21588" t="s">
        <v>83098</v>
      </c>
    </row>
    <row r="21589" spans="1:11" x14ac:dyDescent="0.3">
      <c r="A21589" t="s">
        <v>83099</v>
      </c>
      <c r="B21589" t="s">
        <v>83100</v>
      </c>
      <c r="C21589" t="s">
        <v>558</v>
      </c>
      <c r="D21589" t="s">
        <v>83101</v>
      </c>
      <c r="E21589" t="s">
        <v>19698</v>
      </c>
      <c r="F21589" t="s">
        <v>16</v>
      </c>
      <c r="G21589" t="s">
        <v>35844</v>
      </c>
      <c r="H21589">
        <v>0</v>
      </c>
      <c r="I21589">
        <v>0</v>
      </c>
      <c r="J21589">
        <v>0</v>
      </c>
      <c r="K21589" t="s">
        <v>83102</v>
      </c>
    </row>
    <row r="21590" spans="1:11" x14ac:dyDescent="0.3">
      <c r="A21590" t="s">
        <v>83103</v>
      </c>
      <c r="C21590" t="s">
        <v>27</v>
      </c>
      <c r="D21590" t="s">
        <v>2689</v>
      </c>
      <c r="E21590" t="s">
        <v>53101</v>
      </c>
      <c r="F21590" t="s">
        <v>41</v>
      </c>
      <c r="G21590" t="s">
        <v>42</v>
      </c>
      <c r="H21590">
        <v>0</v>
      </c>
      <c r="I21590">
        <v>0</v>
      </c>
      <c r="J21590">
        <v>0</v>
      </c>
      <c r="K21590" t="s">
        <v>83104</v>
      </c>
    </row>
    <row r="21591" spans="1:11" x14ac:dyDescent="0.3">
      <c r="A21591" t="s">
        <v>83105</v>
      </c>
      <c r="B21591" t="s">
        <v>83106</v>
      </c>
      <c r="C21591" t="s">
        <v>27</v>
      </c>
      <c r="E21591" t="s">
        <v>53101</v>
      </c>
      <c r="F21591" t="s">
        <v>16</v>
      </c>
      <c r="G21591" t="s">
        <v>316</v>
      </c>
      <c r="H21591">
        <v>0</v>
      </c>
      <c r="I21591">
        <v>0</v>
      </c>
      <c r="J21591">
        <v>0</v>
      </c>
      <c r="K21591" t="s">
        <v>83107</v>
      </c>
    </row>
    <row r="21592" spans="1:11" x14ac:dyDescent="0.3">
      <c r="A21592" t="s">
        <v>83108</v>
      </c>
      <c r="B21592" t="s">
        <v>83109</v>
      </c>
      <c r="C21592" t="s">
        <v>558</v>
      </c>
      <c r="D21592" t="s">
        <v>83110</v>
      </c>
      <c r="E21592" t="s">
        <v>754</v>
      </c>
      <c r="F21592" t="s">
        <v>1252</v>
      </c>
      <c r="G21592" t="s">
        <v>11438</v>
      </c>
      <c r="H21592">
        <v>0</v>
      </c>
      <c r="I21592">
        <v>0</v>
      </c>
      <c r="J21592">
        <v>0</v>
      </c>
      <c r="K21592" t="s">
        <v>83111</v>
      </c>
    </row>
    <row r="21593" spans="1:11" x14ac:dyDescent="0.3">
      <c r="A21593" t="s">
        <v>83112</v>
      </c>
      <c r="B21593" t="s">
        <v>83113</v>
      </c>
      <c r="C21593" t="s">
        <v>27</v>
      </c>
      <c r="E21593" t="s">
        <v>53101</v>
      </c>
      <c r="F21593" t="s">
        <v>16</v>
      </c>
      <c r="G21593" t="s">
        <v>1105</v>
      </c>
      <c r="H21593">
        <v>0</v>
      </c>
      <c r="I21593">
        <v>0</v>
      </c>
      <c r="J21593">
        <v>0</v>
      </c>
      <c r="K21593" t="s">
        <v>83114</v>
      </c>
    </row>
    <row r="21594" spans="1:11" x14ac:dyDescent="0.3">
      <c r="A21594" t="s">
        <v>83115</v>
      </c>
      <c r="B21594" t="s">
        <v>83116</v>
      </c>
      <c r="C21594" t="s">
        <v>558</v>
      </c>
      <c r="D21594" t="s">
        <v>83117</v>
      </c>
      <c r="E21594" t="s">
        <v>19698</v>
      </c>
      <c r="F21594" t="s">
        <v>16</v>
      </c>
      <c r="G21594" t="s">
        <v>5509</v>
      </c>
      <c r="H21594">
        <v>0</v>
      </c>
      <c r="I21594">
        <v>0</v>
      </c>
      <c r="J21594">
        <v>0</v>
      </c>
      <c r="K21594" t="s">
        <v>83118</v>
      </c>
    </row>
    <row r="21595" spans="1:11" x14ac:dyDescent="0.3">
      <c r="A21595" t="s">
        <v>83119</v>
      </c>
      <c r="B21595" t="s">
        <v>83120</v>
      </c>
      <c r="C21595" t="s">
        <v>13</v>
      </c>
      <c r="D21595" t="s">
        <v>83121</v>
      </c>
      <c r="E21595" t="s">
        <v>76370</v>
      </c>
      <c r="F21595" t="s">
        <v>16</v>
      </c>
      <c r="G21595" t="s">
        <v>859</v>
      </c>
      <c r="H21595">
        <v>0</v>
      </c>
      <c r="I21595">
        <v>0</v>
      </c>
      <c r="J21595">
        <v>0</v>
      </c>
      <c r="K21595" t="s">
        <v>83122</v>
      </c>
    </row>
    <row r="21596" spans="1:11" x14ac:dyDescent="0.3">
      <c r="A21596" t="s">
        <v>83123</v>
      </c>
      <c r="B21596" t="s">
        <v>83124</v>
      </c>
      <c r="C21596" t="s">
        <v>27</v>
      </c>
      <c r="E21596" t="s">
        <v>53101</v>
      </c>
      <c r="F21596" t="s">
        <v>16</v>
      </c>
      <c r="G21596" t="s">
        <v>2350</v>
      </c>
      <c r="H21596">
        <v>0</v>
      </c>
      <c r="I21596">
        <v>0</v>
      </c>
      <c r="J21596">
        <v>0</v>
      </c>
      <c r="K21596" t="s">
        <v>83125</v>
      </c>
    </row>
    <row r="21597" spans="1:11" x14ac:dyDescent="0.3">
      <c r="A21597" t="s">
        <v>83126</v>
      </c>
      <c r="B21597" t="s">
        <v>83127</v>
      </c>
      <c r="C21597" t="s">
        <v>27</v>
      </c>
      <c r="D21597" t="s">
        <v>83128</v>
      </c>
      <c r="E21597" t="s">
        <v>53101</v>
      </c>
      <c r="F21597" t="s">
        <v>41</v>
      </c>
      <c r="G21597" t="s">
        <v>42</v>
      </c>
      <c r="H21597">
        <v>0</v>
      </c>
      <c r="I21597">
        <v>0</v>
      </c>
      <c r="J21597">
        <v>0</v>
      </c>
      <c r="K21597" t="s">
        <v>83129</v>
      </c>
    </row>
    <row r="21598" spans="1:11" x14ac:dyDescent="0.3">
      <c r="A21598" t="s">
        <v>83130</v>
      </c>
      <c r="B21598" t="s">
        <v>83131</v>
      </c>
      <c r="C21598" t="s">
        <v>27</v>
      </c>
      <c r="D21598" t="s">
        <v>83132</v>
      </c>
      <c r="E21598" t="s">
        <v>53101</v>
      </c>
      <c r="F21598" t="s">
        <v>41</v>
      </c>
      <c r="G21598" t="s">
        <v>42</v>
      </c>
      <c r="H21598">
        <v>0</v>
      </c>
      <c r="I21598">
        <v>0</v>
      </c>
      <c r="J21598">
        <v>0</v>
      </c>
      <c r="K21598" t="s">
        <v>83133</v>
      </c>
    </row>
    <row r="21599" spans="1:11" x14ac:dyDescent="0.3">
      <c r="A21599" t="s">
        <v>83134</v>
      </c>
      <c r="B21599" t="s">
        <v>83135</v>
      </c>
      <c r="C21599" t="s">
        <v>147</v>
      </c>
      <c r="D21599" t="s">
        <v>83136</v>
      </c>
      <c r="E21599" t="s">
        <v>76393</v>
      </c>
      <c r="F21599" t="s">
        <v>7428</v>
      </c>
      <c r="G21599" t="s">
        <v>42</v>
      </c>
      <c r="H21599">
        <v>0</v>
      </c>
      <c r="I21599">
        <v>0</v>
      </c>
      <c r="J21599">
        <v>0</v>
      </c>
      <c r="K21599" t="s">
        <v>83137</v>
      </c>
    </row>
    <row r="21600" spans="1:11" x14ac:dyDescent="0.3">
      <c r="A21600" t="s">
        <v>83138</v>
      </c>
      <c r="B21600" t="s">
        <v>83139</v>
      </c>
      <c r="C21600" t="s">
        <v>147</v>
      </c>
      <c r="D21600" t="s">
        <v>83140</v>
      </c>
      <c r="E21600" t="s">
        <v>76393</v>
      </c>
      <c r="F21600" t="s">
        <v>1947</v>
      </c>
      <c r="G21600" t="s">
        <v>42</v>
      </c>
      <c r="H21600">
        <v>0</v>
      </c>
      <c r="I21600">
        <v>0</v>
      </c>
      <c r="J21600">
        <v>0</v>
      </c>
      <c r="K21600" t="s">
        <v>83141</v>
      </c>
    </row>
    <row r="21601" spans="1:11" x14ac:dyDescent="0.3">
      <c r="A21601" t="s">
        <v>83142</v>
      </c>
      <c r="B21601" t="s">
        <v>83143</v>
      </c>
      <c r="C21601" t="s">
        <v>13</v>
      </c>
      <c r="D21601" t="s">
        <v>83144</v>
      </c>
      <c r="E21601" t="s">
        <v>76370</v>
      </c>
      <c r="F21601" t="s">
        <v>16</v>
      </c>
      <c r="G21601" t="s">
        <v>4960</v>
      </c>
      <c r="H21601">
        <v>0</v>
      </c>
      <c r="I21601">
        <v>0</v>
      </c>
      <c r="J21601">
        <v>0</v>
      </c>
      <c r="K21601" t="s">
        <v>83145</v>
      </c>
    </row>
    <row r="21602" spans="1:11" x14ac:dyDescent="0.3">
      <c r="A21602" t="s">
        <v>83146</v>
      </c>
      <c r="B21602" t="s">
        <v>83147</v>
      </c>
      <c r="C21602" t="s">
        <v>558</v>
      </c>
      <c r="D21602" t="s">
        <v>83148</v>
      </c>
      <c r="E21602" t="s">
        <v>754</v>
      </c>
      <c r="F21602" t="s">
        <v>16</v>
      </c>
      <c r="G21602" t="s">
        <v>8807</v>
      </c>
      <c r="H21602">
        <v>0</v>
      </c>
      <c r="I21602">
        <v>0</v>
      </c>
      <c r="J21602">
        <v>0</v>
      </c>
      <c r="K21602" t="s">
        <v>83149</v>
      </c>
    </row>
    <row r="21603" spans="1:11" x14ac:dyDescent="0.3">
      <c r="A21603" t="s">
        <v>83150</v>
      </c>
      <c r="B21603" t="s">
        <v>83151</v>
      </c>
      <c r="C21603" t="s">
        <v>13</v>
      </c>
      <c r="D21603" t="s">
        <v>83152</v>
      </c>
      <c r="E21603" t="s">
        <v>76370</v>
      </c>
      <c r="F21603" t="s">
        <v>16</v>
      </c>
      <c r="G21603" t="s">
        <v>6760</v>
      </c>
      <c r="H21603">
        <v>0</v>
      </c>
      <c r="I21603">
        <v>0</v>
      </c>
      <c r="J21603">
        <v>0</v>
      </c>
      <c r="K21603" t="s">
        <v>83153</v>
      </c>
    </row>
    <row r="21604" spans="1:11" x14ac:dyDescent="0.3">
      <c r="A21604" t="s">
        <v>83154</v>
      </c>
      <c r="B21604" t="s">
        <v>83155</v>
      </c>
      <c r="C21604" t="s">
        <v>13</v>
      </c>
      <c r="D21604" t="s">
        <v>83156</v>
      </c>
      <c r="E21604" t="s">
        <v>76370</v>
      </c>
      <c r="F21604" t="s">
        <v>16</v>
      </c>
      <c r="G21604" t="s">
        <v>13739</v>
      </c>
      <c r="H21604">
        <v>0</v>
      </c>
      <c r="I21604">
        <v>0</v>
      </c>
      <c r="J21604">
        <v>0</v>
      </c>
      <c r="K21604" t="s">
        <v>83157</v>
      </c>
    </row>
    <row r="21605" spans="1:11" x14ac:dyDescent="0.3">
      <c r="A21605" t="s">
        <v>83158</v>
      </c>
      <c r="B21605" t="s">
        <v>83159</v>
      </c>
      <c r="C21605" t="s">
        <v>1159</v>
      </c>
      <c r="D21605" t="s">
        <v>83160</v>
      </c>
      <c r="E21605" t="s">
        <v>14853</v>
      </c>
      <c r="F21605" t="s">
        <v>16</v>
      </c>
      <c r="G21605" t="s">
        <v>17224</v>
      </c>
      <c r="H21605">
        <v>0</v>
      </c>
      <c r="I21605">
        <v>0</v>
      </c>
      <c r="J21605">
        <v>0</v>
      </c>
      <c r="K21605" t="s">
        <v>83161</v>
      </c>
    </row>
    <row r="21606" spans="1:11" x14ac:dyDescent="0.3">
      <c r="A21606" t="s">
        <v>83162</v>
      </c>
      <c r="B21606" t="s">
        <v>83163</v>
      </c>
      <c r="C21606" t="s">
        <v>147</v>
      </c>
      <c r="D21606" t="s">
        <v>83164</v>
      </c>
      <c r="E21606" t="s">
        <v>76393</v>
      </c>
      <c r="F21606" t="s">
        <v>1835</v>
      </c>
      <c r="G21606" t="s">
        <v>42</v>
      </c>
      <c r="H21606">
        <v>0</v>
      </c>
      <c r="I21606">
        <v>0</v>
      </c>
      <c r="J21606">
        <v>0</v>
      </c>
      <c r="K21606" t="s">
        <v>83165</v>
      </c>
    </row>
    <row r="21607" spans="1:11" x14ac:dyDescent="0.3">
      <c r="A21607" t="s">
        <v>83166</v>
      </c>
      <c r="B21607" t="s">
        <v>83167</v>
      </c>
      <c r="C21607" t="s">
        <v>1159</v>
      </c>
      <c r="D21607" t="s">
        <v>83168</v>
      </c>
      <c r="E21607" t="s">
        <v>14853</v>
      </c>
      <c r="F21607" t="s">
        <v>16</v>
      </c>
      <c r="G21607" t="s">
        <v>4895</v>
      </c>
      <c r="H21607">
        <v>0</v>
      </c>
      <c r="I21607">
        <v>0</v>
      </c>
      <c r="J21607">
        <v>0</v>
      </c>
      <c r="K21607" t="s">
        <v>83169</v>
      </c>
    </row>
    <row r="21608" spans="1:11" x14ac:dyDescent="0.3">
      <c r="A21608" t="s">
        <v>83170</v>
      </c>
      <c r="C21608" t="s">
        <v>27</v>
      </c>
      <c r="D21608" t="s">
        <v>83171</v>
      </c>
      <c r="E21608" t="s">
        <v>53101</v>
      </c>
      <c r="F21608" t="s">
        <v>41</v>
      </c>
      <c r="G21608" t="s">
        <v>42</v>
      </c>
      <c r="H21608">
        <v>0</v>
      </c>
      <c r="I21608">
        <v>0</v>
      </c>
      <c r="J21608">
        <v>0</v>
      </c>
      <c r="K21608" t="s">
        <v>83172</v>
      </c>
    </row>
    <row r="21609" spans="1:11" x14ac:dyDescent="0.3">
      <c r="A21609" t="s">
        <v>83173</v>
      </c>
      <c r="B21609" t="s">
        <v>83174</v>
      </c>
      <c r="C21609" t="s">
        <v>147</v>
      </c>
      <c r="D21609" t="s">
        <v>83175</v>
      </c>
      <c r="E21609" t="s">
        <v>76393</v>
      </c>
      <c r="F21609" t="s">
        <v>1670</v>
      </c>
      <c r="G21609" t="s">
        <v>42</v>
      </c>
      <c r="H21609">
        <v>0</v>
      </c>
      <c r="I21609">
        <v>0</v>
      </c>
      <c r="J21609">
        <v>0</v>
      </c>
      <c r="K21609" t="s">
        <v>83176</v>
      </c>
    </row>
    <row r="21610" spans="1:11" x14ac:dyDescent="0.3">
      <c r="A21610" t="s">
        <v>83177</v>
      </c>
      <c r="B21610" t="s">
        <v>83178</v>
      </c>
      <c r="C21610" t="s">
        <v>147</v>
      </c>
      <c r="D21610" t="s">
        <v>83179</v>
      </c>
      <c r="E21610" t="s">
        <v>76393</v>
      </c>
      <c r="F21610" t="s">
        <v>2237</v>
      </c>
      <c r="G21610" t="s">
        <v>42</v>
      </c>
      <c r="H21610">
        <v>0</v>
      </c>
      <c r="I21610">
        <v>0</v>
      </c>
      <c r="J21610">
        <v>0</v>
      </c>
      <c r="K21610" t="s">
        <v>83180</v>
      </c>
    </row>
    <row r="21611" spans="1:11" x14ac:dyDescent="0.3">
      <c r="A21611" t="s">
        <v>83181</v>
      </c>
      <c r="C21611" t="s">
        <v>147</v>
      </c>
      <c r="D21611" t="s">
        <v>83182</v>
      </c>
      <c r="E21611" t="s">
        <v>76393</v>
      </c>
      <c r="F21611" t="s">
        <v>1835</v>
      </c>
      <c r="G21611" t="s">
        <v>42</v>
      </c>
      <c r="H21611">
        <v>0</v>
      </c>
      <c r="I21611">
        <v>0</v>
      </c>
      <c r="J21611">
        <v>0</v>
      </c>
      <c r="K21611" t="s">
        <v>83183</v>
      </c>
    </row>
    <row r="21612" spans="1:11" x14ac:dyDescent="0.3">
      <c r="A21612" t="s">
        <v>83184</v>
      </c>
      <c r="B21612" t="s">
        <v>83185</v>
      </c>
      <c r="C21612" t="s">
        <v>147</v>
      </c>
      <c r="D21612" t="s">
        <v>83186</v>
      </c>
      <c r="E21612" t="s">
        <v>76393</v>
      </c>
      <c r="F21612" t="s">
        <v>19463</v>
      </c>
      <c r="G21612" t="s">
        <v>42</v>
      </c>
      <c r="H21612">
        <v>0</v>
      </c>
      <c r="I21612">
        <v>0</v>
      </c>
      <c r="J21612">
        <v>0</v>
      </c>
      <c r="K21612" t="s">
        <v>83187</v>
      </c>
    </row>
    <row r="21613" spans="1:11" x14ac:dyDescent="0.3">
      <c r="A21613" t="s">
        <v>83188</v>
      </c>
      <c r="C21613" t="s">
        <v>558</v>
      </c>
      <c r="D21613" t="s">
        <v>83189</v>
      </c>
      <c r="E21613" t="s">
        <v>981</v>
      </c>
      <c r="F21613" t="s">
        <v>16</v>
      </c>
      <c r="G21613" t="s">
        <v>10008</v>
      </c>
      <c r="H21613">
        <v>0</v>
      </c>
      <c r="I21613">
        <v>0</v>
      </c>
      <c r="J21613">
        <v>0</v>
      </c>
      <c r="K21613" t="s">
        <v>83190</v>
      </c>
    </row>
    <row r="21614" spans="1:11" x14ac:dyDescent="0.3">
      <c r="A21614" t="s">
        <v>83191</v>
      </c>
      <c r="B21614" t="s">
        <v>83192</v>
      </c>
      <c r="C21614" t="s">
        <v>558</v>
      </c>
      <c r="D21614" t="s">
        <v>83193</v>
      </c>
      <c r="E21614" t="s">
        <v>754</v>
      </c>
      <c r="F21614" t="s">
        <v>16</v>
      </c>
      <c r="G21614" t="s">
        <v>1224</v>
      </c>
      <c r="H21614">
        <v>0</v>
      </c>
      <c r="I21614">
        <v>0</v>
      </c>
      <c r="J21614">
        <v>0</v>
      </c>
      <c r="K21614" t="s">
        <v>83194</v>
      </c>
    </row>
    <row r="21615" spans="1:11" x14ac:dyDescent="0.3">
      <c r="A21615" t="s">
        <v>83195</v>
      </c>
      <c r="B21615" t="s">
        <v>83196</v>
      </c>
      <c r="C21615" t="s">
        <v>27</v>
      </c>
      <c r="E21615" t="s">
        <v>53101</v>
      </c>
      <c r="F21615" t="s">
        <v>16</v>
      </c>
      <c r="G21615" t="s">
        <v>279</v>
      </c>
      <c r="H21615">
        <v>0</v>
      </c>
      <c r="I21615">
        <v>0</v>
      </c>
      <c r="J21615">
        <v>0</v>
      </c>
      <c r="K21615" t="s">
        <v>83197</v>
      </c>
    </row>
    <row r="21616" spans="1:11" x14ac:dyDescent="0.3">
      <c r="A21616" t="s">
        <v>83198</v>
      </c>
      <c r="B21616" t="s">
        <v>83199</v>
      </c>
      <c r="C21616" t="s">
        <v>27</v>
      </c>
      <c r="D21616" t="s">
        <v>83200</v>
      </c>
      <c r="E21616" t="s">
        <v>53101</v>
      </c>
      <c r="F21616" t="s">
        <v>41</v>
      </c>
      <c r="G21616" t="s">
        <v>42</v>
      </c>
      <c r="H21616">
        <v>0</v>
      </c>
      <c r="I21616">
        <v>0</v>
      </c>
      <c r="J21616">
        <v>0</v>
      </c>
      <c r="K21616" t="s">
        <v>83201</v>
      </c>
    </row>
    <row r="21617" spans="1:11" x14ac:dyDescent="0.3">
      <c r="A21617" t="s">
        <v>83202</v>
      </c>
      <c r="B21617" t="s">
        <v>70363</v>
      </c>
      <c r="C21617" t="s">
        <v>20</v>
      </c>
      <c r="D21617" t="s">
        <v>83203</v>
      </c>
      <c r="E21617" t="s">
        <v>82100</v>
      </c>
      <c r="F21617" t="s">
        <v>16</v>
      </c>
      <c r="G21617" t="s">
        <v>4326</v>
      </c>
      <c r="H21617">
        <v>0</v>
      </c>
      <c r="I21617">
        <v>0</v>
      </c>
      <c r="J21617">
        <v>0</v>
      </c>
      <c r="K21617" t="s">
        <v>83204</v>
      </c>
    </row>
    <row r="21618" spans="1:11" x14ac:dyDescent="0.3">
      <c r="A21618" t="s">
        <v>83205</v>
      </c>
      <c r="B21618" t="s">
        <v>83206</v>
      </c>
      <c r="C21618" t="s">
        <v>466</v>
      </c>
      <c r="D21618" t="s">
        <v>83207</v>
      </c>
      <c r="E21618" t="s">
        <v>79083</v>
      </c>
      <c r="F21618" t="s">
        <v>16</v>
      </c>
      <c r="G21618" t="s">
        <v>859</v>
      </c>
      <c r="H21618">
        <v>0</v>
      </c>
      <c r="I21618">
        <v>0</v>
      </c>
      <c r="J21618">
        <v>0</v>
      </c>
      <c r="K21618" t="s">
        <v>83208</v>
      </c>
    </row>
    <row r="21619" spans="1:11" x14ac:dyDescent="0.3">
      <c r="A21619" t="s">
        <v>83209</v>
      </c>
      <c r="B21619" t="s">
        <v>83210</v>
      </c>
      <c r="C21619" t="s">
        <v>466</v>
      </c>
      <c r="D21619" t="s">
        <v>83211</v>
      </c>
      <c r="E21619" t="s">
        <v>79083</v>
      </c>
      <c r="F21619" t="s">
        <v>16</v>
      </c>
      <c r="G21619" t="s">
        <v>7387</v>
      </c>
      <c r="H21619">
        <v>0</v>
      </c>
      <c r="I21619">
        <v>0</v>
      </c>
      <c r="J21619">
        <v>0</v>
      </c>
      <c r="K21619" t="s">
        <v>83212</v>
      </c>
    </row>
    <row r="21620" spans="1:11" x14ac:dyDescent="0.3">
      <c r="A21620" t="s">
        <v>83213</v>
      </c>
      <c r="B21620" t="s">
        <v>83214</v>
      </c>
      <c r="C21620" t="s">
        <v>27</v>
      </c>
      <c r="D21620" t="s">
        <v>48028</v>
      </c>
      <c r="E21620" t="s">
        <v>53101</v>
      </c>
      <c r="F21620" t="s">
        <v>41</v>
      </c>
      <c r="G21620" t="s">
        <v>42</v>
      </c>
      <c r="H21620">
        <v>0</v>
      </c>
      <c r="I21620">
        <v>0</v>
      </c>
      <c r="J21620">
        <v>0</v>
      </c>
      <c r="K21620" t="s">
        <v>83215</v>
      </c>
    </row>
    <row r="21621" spans="1:11" x14ac:dyDescent="0.3">
      <c r="A21621" t="s">
        <v>83216</v>
      </c>
      <c r="B21621" t="s">
        <v>83217</v>
      </c>
      <c r="C21621" t="s">
        <v>27</v>
      </c>
      <c r="D21621" t="s">
        <v>83218</v>
      </c>
      <c r="E21621" t="s">
        <v>53101</v>
      </c>
      <c r="F21621" t="s">
        <v>41</v>
      </c>
      <c r="G21621" t="s">
        <v>42</v>
      </c>
      <c r="H21621">
        <v>0</v>
      </c>
      <c r="I21621">
        <v>0</v>
      </c>
      <c r="J21621">
        <v>0</v>
      </c>
      <c r="K21621" t="s">
        <v>83219</v>
      </c>
    </row>
    <row r="21622" spans="1:11" x14ac:dyDescent="0.3">
      <c r="A21622" t="s">
        <v>83220</v>
      </c>
      <c r="B21622" t="s">
        <v>83221</v>
      </c>
      <c r="C21622" t="s">
        <v>27</v>
      </c>
      <c r="D21622" t="s">
        <v>83222</v>
      </c>
      <c r="E21622" t="s">
        <v>53101</v>
      </c>
      <c r="F21622" t="s">
        <v>41</v>
      </c>
      <c r="G21622" t="s">
        <v>42</v>
      </c>
      <c r="H21622">
        <v>0</v>
      </c>
      <c r="I21622">
        <v>0</v>
      </c>
      <c r="J21622">
        <v>0</v>
      </c>
      <c r="K21622" t="s">
        <v>83223</v>
      </c>
    </row>
    <row r="21623" spans="1:11" x14ac:dyDescent="0.3">
      <c r="A21623" t="s">
        <v>83224</v>
      </c>
      <c r="B21623" t="s">
        <v>83225</v>
      </c>
      <c r="C21623" t="s">
        <v>27</v>
      </c>
      <c r="D21623" t="s">
        <v>83226</v>
      </c>
      <c r="E21623" t="s">
        <v>53101</v>
      </c>
      <c r="F21623" t="s">
        <v>41</v>
      </c>
      <c r="G21623" t="s">
        <v>42</v>
      </c>
      <c r="H21623">
        <v>0</v>
      </c>
      <c r="I21623">
        <v>0</v>
      </c>
      <c r="J21623">
        <v>0</v>
      </c>
      <c r="K21623" t="s">
        <v>83227</v>
      </c>
    </row>
    <row r="21624" spans="1:11" x14ac:dyDescent="0.3">
      <c r="A21624" t="s">
        <v>83228</v>
      </c>
      <c r="B21624" t="s">
        <v>83229</v>
      </c>
      <c r="C21624" t="s">
        <v>20</v>
      </c>
      <c r="D21624" t="s">
        <v>83230</v>
      </c>
      <c r="E21624" t="s">
        <v>82100</v>
      </c>
      <c r="F21624" t="s">
        <v>16</v>
      </c>
      <c r="G21624" t="s">
        <v>15540</v>
      </c>
      <c r="H21624">
        <v>0</v>
      </c>
      <c r="I21624">
        <v>0</v>
      </c>
      <c r="J21624">
        <v>0</v>
      </c>
      <c r="K21624" t="s">
        <v>83231</v>
      </c>
    </row>
    <row r="21625" spans="1:11" x14ac:dyDescent="0.3">
      <c r="A21625" t="s">
        <v>83232</v>
      </c>
      <c r="B21625" t="s">
        <v>83233</v>
      </c>
      <c r="C21625" t="s">
        <v>27</v>
      </c>
      <c r="D21625" t="s">
        <v>83234</v>
      </c>
      <c r="E21625" t="s">
        <v>29</v>
      </c>
      <c r="F21625" t="s">
        <v>41</v>
      </c>
      <c r="G21625" t="s">
        <v>42</v>
      </c>
      <c r="H21625">
        <v>0</v>
      </c>
      <c r="I21625">
        <v>0</v>
      </c>
      <c r="J21625">
        <v>0</v>
      </c>
      <c r="K21625" t="s">
        <v>83235</v>
      </c>
    </row>
    <row r="21626" spans="1:11" x14ac:dyDescent="0.3">
      <c r="A21626" t="s">
        <v>83236</v>
      </c>
      <c r="B21626" t="s">
        <v>83237</v>
      </c>
      <c r="C21626" t="s">
        <v>20</v>
      </c>
      <c r="D21626" t="s">
        <v>83238</v>
      </c>
      <c r="E21626" t="s">
        <v>82100</v>
      </c>
      <c r="F21626" t="s">
        <v>16</v>
      </c>
      <c r="G21626" t="s">
        <v>2060</v>
      </c>
      <c r="H21626">
        <v>0</v>
      </c>
      <c r="I21626">
        <v>0</v>
      </c>
      <c r="J21626">
        <v>0</v>
      </c>
      <c r="K21626" t="s">
        <v>83239</v>
      </c>
    </row>
    <row r="21627" spans="1:11" x14ac:dyDescent="0.3">
      <c r="A21627" t="s">
        <v>83240</v>
      </c>
      <c r="B21627" t="s">
        <v>83241</v>
      </c>
      <c r="C21627" t="s">
        <v>20</v>
      </c>
      <c r="D21627" t="s">
        <v>83242</v>
      </c>
      <c r="E21627" t="s">
        <v>82100</v>
      </c>
      <c r="F21627" t="s">
        <v>804</v>
      </c>
      <c r="G21627" t="s">
        <v>10527</v>
      </c>
      <c r="H21627">
        <v>0</v>
      </c>
      <c r="I21627">
        <v>0</v>
      </c>
      <c r="J21627">
        <v>0</v>
      </c>
      <c r="K21627" t="s">
        <v>83243</v>
      </c>
    </row>
    <row r="21628" spans="1:11" x14ac:dyDescent="0.3">
      <c r="A21628" t="s">
        <v>83244</v>
      </c>
      <c r="B21628" t="s">
        <v>83245</v>
      </c>
      <c r="C21628" t="s">
        <v>13</v>
      </c>
      <c r="D21628" t="s">
        <v>83246</v>
      </c>
      <c r="E21628" t="s">
        <v>76370</v>
      </c>
      <c r="F21628" t="s">
        <v>16</v>
      </c>
      <c r="G21628" t="s">
        <v>9108</v>
      </c>
      <c r="H21628">
        <v>0</v>
      </c>
      <c r="I21628">
        <v>0</v>
      </c>
      <c r="J21628">
        <v>0</v>
      </c>
      <c r="K21628" t="s">
        <v>83247</v>
      </c>
    </row>
    <row r="21629" spans="1:11" x14ac:dyDescent="0.3">
      <c r="A21629" t="s">
        <v>83248</v>
      </c>
      <c r="B21629" t="s">
        <v>83249</v>
      </c>
      <c r="C21629" t="s">
        <v>27</v>
      </c>
      <c r="E21629" t="s">
        <v>53101</v>
      </c>
      <c r="F21629" t="s">
        <v>41</v>
      </c>
      <c r="G21629" t="s">
        <v>4960</v>
      </c>
      <c r="H21629">
        <v>0</v>
      </c>
      <c r="I21629">
        <v>0</v>
      </c>
      <c r="J21629">
        <v>0</v>
      </c>
      <c r="K21629" t="s">
        <v>83250</v>
      </c>
    </row>
    <row r="21630" spans="1:11" x14ac:dyDescent="0.3">
      <c r="A21630" t="s">
        <v>83251</v>
      </c>
      <c r="C21630" t="s">
        <v>27</v>
      </c>
      <c r="D21630" t="s">
        <v>83252</v>
      </c>
      <c r="E21630" t="s">
        <v>53101</v>
      </c>
      <c r="F21630" t="s">
        <v>41</v>
      </c>
      <c r="G21630" t="s">
        <v>42</v>
      </c>
      <c r="H21630">
        <v>0</v>
      </c>
      <c r="I21630">
        <v>0</v>
      </c>
      <c r="J21630">
        <v>0</v>
      </c>
      <c r="K21630" t="s">
        <v>83253</v>
      </c>
    </row>
    <row r="21631" spans="1:11" x14ac:dyDescent="0.3">
      <c r="A21631" t="s">
        <v>83254</v>
      </c>
      <c r="C21631" t="s">
        <v>147</v>
      </c>
      <c r="D21631" t="s">
        <v>83255</v>
      </c>
      <c r="E21631" t="s">
        <v>76393</v>
      </c>
      <c r="F21631" t="s">
        <v>16012</v>
      </c>
      <c r="G21631" t="s">
        <v>42</v>
      </c>
      <c r="H21631">
        <v>0</v>
      </c>
      <c r="I21631">
        <v>0</v>
      </c>
      <c r="J21631">
        <v>0</v>
      </c>
      <c r="K21631" t="s">
        <v>83256</v>
      </c>
    </row>
    <row r="21632" spans="1:11" x14ac:dyDescent="0.3">
      <c r="A21632" t="s">
        <v>83257</v>
      </c>
      <c r="B21632" t="s">
        <v>83258</v>
      </c>
      <c r="C21632" t="s">
        <v>147</v>
      </c>
      <c r="D21632" t="s">
        <v>83259</v>
      </c>
      <c r="E21632" t="s">
        <v>76393</v>
      </c>
      <c r="F21632" t="s">
        <v>8771</v>
      </c>
      <c r="G21632" t="s">
        <v>42</v>
      </c>
      <c r="H21632">
        <v>0</v>
      </c>
      <c r="I21632">
        <v>0</v>
      </c>
      <c r="J21632">
        <v>0</v>
      </c>
      <c r="K21632" t="s">
        <v>83260</v>
      </c>
    </row>
    <row r="21633" spans="1:11" x14ac:dyDescent="0.3">
      <c r="A21633" t="s">
        <v>83261</v>
      </c>
      <c r="B21633" t="s">
        <v>83262</v>
      </c>
      <c r="C21633" t="s">
        <v>147</v>
      </c>
      <c r="D21633" t="s">
        <v>83263</v>
      </c>
      <c r="E21633" t="s">
        <v>76393</v>
      </c>
      <c r="F21633" t="s">
        <v>17718</v>
      </c>
      <c r="G21633" t="s">
        <v>42</v>
      </c>
      <c r="H21633">
        <v>0</v>
      </c>
      <c r="I21633">
        <v>0</v>
      </c>
      <c r="J21633">
        <v>0</v>
      </c>
      <c r="K21633" t="s">
        <v>83264</v>
      </c>
    </row>
    <row r="21634" spans="1:11" x14ac:dyDescent="0.3">
      <c r="A21634" t="s">
        <v>83265</v>
      </c>
      <c r="B21634" t="s">
        <v>83266</v>
      </c>
      <c r="C21634" t="s">
        <v>147</v>
      </c>
      <c r="D21634" t="s">
        <v>83267</v>
      </c>
      <c r="E21634" t="s">
        <v>76393</v>
      </c>
      <c r="F21634" t="s">
        <v>13950</v>
      </c>
      <c r="G21634" t="s">
        <v>42</v>
      </c>
      <c r="H21634">
        <v>0</v>
      </c>
      <c r="I21634">
        <v>0</v>
      </c>
      <c r="J21634">
        <v>0</v>
      </c>
      <c r="K21634" t="s">
        <v>83268</v>
      </c>
    </row>
    <row r="21635" spans="1:11" x14ac:dyDescent="0.3">
      <c r="A21635" t="s">
        <v>83269</v>
      </c>
      <c r="B21635" t="s">
        <v>83270</v>
      </c>
      <c r="C21635" t="s">
        <v>1159</v>
      </c>
      <c r="D21635" t="s">
        <v>83271</v>
      </c>
      <c r="E21635" t="s">
        <v>14853</v>
      </c>
      <c r="F21635" t="s">
        <v>16</v>
      </c>
      <c r="G21635" t="s">
        <v>3717</v>
      </c>
      <c r="H21635">
        <v>0</v>
      </c>
      <c r="I21635">
        <v>0</v>
      </c>
      <c r="J21635">
        <v>0</v>
      </c>
      <c r="K21635" t="s">
        <v>83272</v>
      </c>
    </row>
    <row r="21636" spans="1:11" x14ac:dyDescent="0.3">
      <c r="A21636" t="s">
        <v>83273</v>
      </c>
      <c r="B21636" t="s">
        <v>83274</v>
      </c>
      <c r="C21636" t="s">
        <v>13</v>
      </c>
      <c r="D21636" t="s">
        <v>83275</v>
      </c>
      <c r="E21636" t="s">
        <v>76370</v>
      </c>
      <c r="F21636" t="s">
        <v>16</v>
      </c>
      <c r="G21636" t="s">
        <v>9617</v>
      </c>
      <c r="H21636">
        <v>0</v>
      </c>
      <c r="I21636">
        <v>0</v>
      </c>
      <c r="J21636">
        <v>0</v>
      </c>
      <c r="K21636" t="s">
        <v>83276</v>
      </c>
    </row>
    <row r="21637" spans="1:11" x14ac:dyDescent="0.3">
      <c r="A21637" t="s">
        <v>83277</v>
      </c>
      <c r="B21637" t="s">
        <v>82676</v>
      </c>
      <c r="C21637" t="s">
        <v>1159</v>
      </c>
      <c r="D21637" t="s">
        <v>82677</v>
      </c>
      <c r="E21637" t="s">
        <v>14853</v>
      </c>
      <c r="F21637" t="s">
        <v>16</v>
      </c>
      <c r="G21637" t="s">
        <v>22736</v>
      </c>
      <c r="H21637">
        <v>0</v>
      </c>
      <c r="I21637">
        <v>0</v>
      </c>
      <c r="J21637">
        <v>0</v>
      </c>
      <c r="K21637" t="s">
        <v>83278</v>
      </c>
    </row>
    <row r="21638" spans="1:11" x14ac:dyDescent="0.3">
      <c r="A21638" t="s">
        <v>83279</v>
      </c>
      <c r="B21638" t="s">
        <v>83280</v>
      </c>
      <c r="C21638" t="s">
        <v>13</v>
      </c>
      <c r="D21638" t="s">
        <v>83281</v>
      </c>
      <c r="E21638" t="s">
        <v>76370</v>
      </c>
      <c r="F21638" t="s">
        <v>16</v>
      </c>
      <c r="G21638" t="s">
        <v>3356</v>
      </c>
      <c r="H21638">
        <v>0</v>
      </c>
      <c r="I21638">
        <v>0</v>
      </c>
      <c r="J21638">
        <v>0</v>
      </c>
      <c r="K21638" t="s">
        <v>83282</v>
      </c>
    </row>
    <row r="21639" spans="1:11" x14ac:dyDescent="0.3">
      <c r="A21639" t="s">
        <v>83283</v>
      </c>
      <c r="B21639" t="s">
        <v>83284</v>
      </c>
      <c r="C21639" t="s">
        <v>27</v>
      </c>
      <c r="D21639" t="s">
        <v>83285</v>
      </c>
      <c r="E21639" t="s">
        <v>53101</v>
      </c>
      <c r="F21639" t="s">
        <v>41</v>
      </c>
      <c r="G21639" t="s">
        <v>42</v>
      </c>
      <c r="H21639">
        <v>0</v>
      </c>
      <c r="I21639">
        <v>0</v>
      </c>
      <c r="J21639">
        <v>0</v>
      </c>
      <c r="K21639" t="s">
        <v>83286</v>
      </c>
    </row>
    <row r="21640" spans="1:11" x14ac:dyDescent="0.3">
      <c r="A21640" t="s">
        <v>83287</v>
      </c>
      <c r="B21640" t="s">
        <v>83288</v>
      </c>
      <c r="C21640" t="s">
        <v>27</v>
      </c>
      <c r="D21640" t="s">
        <v>83289</v>
      </c>
      <c r="E21640" t="s">
        <v>53101</v>
      </c>
      <c r="F21640" t="s">
        <v>41</v>
      </c>
      <c r="G21640" t="s">
        <v>42</v>
      </c>
      <c r="H21640">
        <v>0</v>
      </c>
      <c r="I21640">
        <v>0</v>
      </c>
      <c r="J21640">
        <v>0</v>
      </c>
      <c r="K21640" t="s">
        <v>83290</v>
      </c>
    </row>
    <row r="21641" spans="1:11" x14ac:dyDescent="0.3">
      <c r="A21641" t="s">
        <v>83291</v>
      </c>
      <c r="B21641" t="s">
        <v>83292</v>
      </c>
      <c r="C21641" t="s">
        <v>558</v>
      </c>
      <c r="D21641" t="s">
        <v>83293</v>
      </c>
      <c r="E21641" t="s">
        <v>32122</v>
      </c>
      <c r="F21641" t="s">
        <v>16</v>
      </c>
      <c r="G21641" t="s">
        <v>14304</v>
      </c>
      <c r="H21641">
        <v>0</v>
      </c>
      <c r="I21641">
        <v>0</v>
      </c>
      <c r="J21641">
        <v>0</v>
      </c>
      <c r="K21641" t="s">
        <v>83294</v>
      </c>
    </row>
    <row r="21642" spans="1:11" x14ac:dyDescent="0.3">
      <c r="A21642" t="s">
        <v>83295</v>
      </c>
      <c r="B21642" t="s">
        <v>83296</v>
      </c>
      <c r="C21642" t="s">
        <v>27</v>
      </c>
      <c r="D21642" t="s">
        <v>83297</v>
      </c>
      <c r="E21642" t="s">
        <v>53101</v>
      </c>
      <c r="F21642" t="s">
        <v>41</v>
      </c>
      <c r="G21642" t="s">
        <v>42</v>
      </c>
      <c r="H21642">
        <v>0</v>
      </c>
      <c r="I21642">
        <v>0</v>
      </c>
      <c r="J21642">
        <v>0</v>
      </c>
      <c r="K21642" t="s">
        <v>83298</v>
      </c>
    </row>
    <row r="21643" spans="1:11" x14ac:dyDescent="0.3">
      <c r="A21643" t="s">
        <v>83299</v>
      </c>
      <c r="B21643" t="s">
        <v>83300</v>
      </c>
      <c r="C21643" t="s">
        <v>27</v>
      </c>
      <c r="D21643" t="s">
        <v>83301</v>
      </c>
      <c r="E21643" t="s">
        <v>53101</v>
      </c>
      <c r="F21643" t="s">
        <v>41</v>
      </c>
      <c r="G21643" t="s">
        <v>42</v>
      </c>
      <c r="H21643">
        <v>0</v>
      </c>
      <c r="I21643">
        <v>0</v>
      </c>
      <c r="J21643">
        <v>0</v>
      </c>
      <c r="K21643" t="s">
        <v>83302</v>
      </c>
    </row>
    <row r="21644" spans="1:11" x14ac:dyDescent="0.3">
      <c r="A21644" t="s">
        <v>83303</v>
      </c>
      <c r="B21644" t="s">
        <v>83304</v>
      </c>
      <c r="C21644" t="s">
        <v>27</v>
      </c>
      <c r="D21644" t="s">
        <v>83305</v>
      </c>
      <c r="E21644" t="s">
        <v>29</v>
      </c>
      <c r="F21644" t="s">
        <v>41</v>
      </c>
      <c r="G21644" t="s">
        <v>42</v>
      </c>
      <c r="H21644">
        <v>0</v>
      </c>
      <c r="I21644">
        <v>0</v>
      </c>
      <c r="J21644">
        <v>0</v>
      </c>
      <c r="K21644" t="s">
        <v>83306</v>
      </c>
    </row>
    <row r="21645" spans="1:11" x14ac:dyDescent="0.3">
      <c r="A21645" t="s">
        <v>83307</v>
      </c>
      <c r="B21645" t="s">
        <v>83308</v>
      </c>
      <c r="C21645" t="s">
        <v>27</v>
      </c>
      <c r="E21645" t="s">
        <v>53101</v>
      </c>
      <c r="F21645" t="s">
        <v>16</v>
      </c>
      <c r="G21645" t="s">
        <v>53315</v>
      </c>
      <c r="H21645">
        <v>0</v>
      </c>
      <c r="I21645">
        <v>0</v>
      </c>
      <c r="J21645">
        <v>0</v>
      </c>
      <c r="K21645" t="s">
        <v>83309</v>
      </c>
    </row>
    <row r="21646" spans="1:11" x14ac:dyDescent="0.3">
      <c r="A21646" t="s">
        <v>83310</v>
      </c>
      <c r="C21646" t="s">
        <v>27</v>
      </c>
      <c r="D21646" t="s">
        <v>83311</v>
      </c>
      <c r="E21646" t="s">
        <v>53101</v>
      </c>
      <c r="F21646" t="s">
        <v>41</v>
      </c>
      <c r="G21646" t="s">
        <v>42</v>
      </c>
      <c r="H21646">
        <v>0</v>
      </c>
      <c r="I21646">
        <v>0</v>
      </c>
      <c r="J21646">
        <v>0</v>
      </c>
      <c r="K21646" t="s">
        <v>83312</v>
      </c>
    </row>
    <row r="21647" spans="1:11" x14ac:dyDescent="0.3">
      <c r="A21647" t="s">
        <v>83313</v>
      </c>
      <c r="B21647" t="s">
        <v>83314</v>
      </c>
      <c r="C21647" t="s">
        <v>27</v>
      </c>
      <c r="E21647" t="s">
        <v>53101</v>
      </c>
      <c r="F21647" t="s">
        <v>16</v>
      </c>
      <c r="G21647" t="s">
        <v>6816</v>
      </c>
      <c r="H21647">
        <v>0</v>
      </c>
      <c r="I21647">
        <v>0</v>
      </c>
      <c r="J21647">
        <v>0</v>
      </c>
      <c r="K21647" t="s">
        <v>83315</v>
      </c>
    </row>
    <row r="21648" spans="1:11" x14ac:dyDescent="0.3">
      <c r="A21648" t="s">
        <v>83316</v>
      </c>
      <c r="B21648" t="s">
        <v>83317</v>
      </c>
      <c r="C21648" t="s">
        <v>27</v>
      </c>
      <c r="D21648" t="s">
        <v>83318</v>
      </c>
      <c r="E21648" t="s">
        <v>53101</v>
      </c>
      <c r="F21648" t="s">
        <v>41</v>
      </c>
      <c r="G21648" t="s">
        <v>42</v>
      </c>
      <c r="H21648">
        <v>0</v>
      </c>
      <c r="I21648">
        <v>0</v>
      </c>
      <c r="J21648">
        <v>0</v>
      </c>
      <c r="K21648" t="s">
        <v>83319</v>
      </c>
    </row>
    <row r="21649" spans="1:11" x14ac:dyDescent="0.3">
      <c r="A21649" t="s">
        <v>83320</v>
      </c>
      <c r="B21649" t="s">
        <v>83321</v>
      </c>
      <c r="C21649" t="s">
        <v>27</v>
      </c>
      <c r="D21649" t="s">
        <v>83322</v>
      </c>
      <c r="E21649" t="s">
        <v>53101</v>
      </c>
      <c r="F21649" t="s">
        <v>41</v>
      </c>
      <c r="G21649" t="s">
        <v>42</v>
      </c>
      <c r="H21649">
        <v>0</v>
      </c>
      <c r="I21649">
        <v>0</v>
      </c>
      <c r="J21649">
        <v>0</v>
      </c>
      <c r="K21649" t="s">
        <v>83323</v>
      </c>
    </row>
    <row r="21650" spans="1:11" x14ac:dyDescent="0.3">
      <c r="A21650" t="s">
        <v>83324</v>
      </c>
      <c r="B21650" t="s">
        <v>83325</v>
      </c>
      <c r="C21650" t="s">
        <v>27</v>
      </c>
      <c r="D21650" t="s">
        <v>83326</v>
      </c>
      <c r="E21650" t="s">
        <v>53101</v>
      </c>
      <c r="F21650" t="s">
        <v>41</v>
      </c>
      <c r="G21650" t="s">
        <v>42</v>
      </c>
      <c r="H21650">
        <v>0</v>
      </c>
      <c r="I21650">
        <v>0</v>
      </c>
      <c r="J21650">
        <v>0</v>
      </c>
      <c r="K21650" t="s">
        <v>83327</v>
      </c>
    </row>
    <row r="21651" spans="1:11" x14ac:dyDescent="0.3">
      <c r="A21651" t="s">
        <v>83328</v>
      </c>
      <c r="B21651" t="s">
        <v>83329</v>
      </c>
      <c r="C21651" t="s">
        <v>27</v>
      </c>
      <c r="D21651" t="s">
        <v>83330</v>
      </c>
      <c r="E21651" t="s">
        <v>53101</v>
      </c>
      <c r="F21651" t="s">
        <v>41</v>
      </c>
      <c r="G21651" t="s">
        <v>42</v>
      </c>
      <c r="H21651">
        <v>0</v>
      </c>
      <c r="I21651">
        <v>0</v>
      </c>
      <c r="J21651">
        <v>0</v>
      </c>
      <c r="K21651" t="s">
        <v>83331</v>
      </c>
    </row>
    <row r="21652" spans="1:11" x14ac:dyDescent="0.3">
      <c r="A21652" t="s">
        <v>83332</v>
      </c>
      <c r="C21652" t="s">
        <v>27</v>
      </c>
      <c r="D21652" t="s">
        <v>83333</v>
      </c>
      <c r="E21652" t="s">
        <v>53101</v>
      </c>
      <c r="F21652" t="s">
        <v>41</v>
      </c>
      <c r="G21652" t="s">
        <v>42</v>
      </c>
      <c r="H21652">
        <v>0</v>
      </c>
      <c r="I21652">
        <v>0</v>
      </c>
      <c r="J21652">
        <v>0</v>
      </c>
      <c r="K21652" t="s">
        <v>83334</v>
      </c>
    </row>
    <row r="21653" spans="1:11" x14ac:dyDescent="0.3">
      <c r="A21653" t="s">
        <v>83335</v>
      </c>
      <c r="C21653" t="s">
        <v>27</v>
      </c>
      <c r="D21653" t="s">
        <v>83336</v>
      </c>
      <c r="E21653" t="s">
        <v>53101</v>
      </c>
      <c r="F21653" t="s">
        <v>41</v>
      </c>
      <c r="G21653" t="s">
        <v>42</v>
      </c>
      <c r="H21653">
        <v>0</v>
      </c>
      <c r="I21653">
        <v>0</v>
      </c>
      <c r="J21653">
        <v>0</v>
      </c>
      <c r="K21653" t="s">
        <v>83337</v>
      </c>
    </row>
    <row r="21654" spans="1:11" x14ac:dyDescent="0.3">
      <c r="A21654" t="s">
        <v>83338</v>
      </c>
      <c r="B21654" t="s">
        <v>83339</v>
      </c>
      <c r="C21654" t="s">
        <v>27</v>
      </c>
      <c r="D21654" t="s">
        <v>83340</v>
      </c>
      <c r="E21654" t="s">
        <v>53101</v>
      </c>
      <c r="F21654" t="s">
        <v>41</v>
      </c>
      <c r="G21654" t="s">
        <v>42</v>
      </c>
      <c r="H21654">
        <v>0</v>
      </c>
      <c r="I21654">
        <v>0</v>
      </c>
      <c r="J21654">
        <v>0</v>
      </c>
      <c r="K21654" t="s">
        <v>83341</v>
      </c>
    </row>
    <row r="21655" spans="1:11" x14ac:dyDescent="0.3">
      <c r="A21655" t="s">
        <v>83342</v>
      </c>
      <c r="B21655" t="s">
        <v>83343</v>
      </c>
      <c r="C21655" t="s">
        <v>27</v>
      </c>
      <c r="D21655" t="s">
        <v>83344</v>
      </c>
      <c r="E21655" t="s">
        <v>29</v>
      </c>
      <c r="F21655" t="s">
        <v>41</v>
      </c>
      <c r="G21655" t="s">
        <v>42</v>
      </c>
      <c r="H21655">
        <v>0</v>
      </c>
      <c r="I21655">
        <v>0</v>
      </c>
      <c r="J21655">
        <v>0</v>
      </c>
      <c r="K21655" t="s">
        <v>83345</v>
      </c>
    </row>
    <row r="21656" spans="1:11" x14ac:dyDescent="0.3">
      <c r="A21656" t="s">
        <v>83346</v>
      </c>
      <c r="B21656" t="s">
        <v>83347</v>
      </c>
      <c r="C21656" t="s">
        <v>27</v>
      </c>
      <c r="D21656" t="s">
        <v>83348</v>
      </c>
      <c r="E21656" t="s">
        <v>53101</v>
      </c>
      <c r="F21656" t="s">
        <v>41</v>
      </c>
      <c r="G21656" t="s">
        <v>42</v>
      </c>
      <c r="H21656">
        <v>0</v>
      </c>
      <c r="I21656">
        <v>0</v>
      </c>
      <c r="J21656">
        <v>0</v>
      </c>
      <c r="K21656" t="s">
        <v>83349</v>
      </c>
    </row>
    <row r="21657" spans="1:11" x14ac:dyDescent="0.3">
      <c r="A21657" t="s">
        <v>83350</v>
      </c>
      <c r="B21657" t="s">
        <v>83351</v>
      </c>
      <c r="C21657" t="s">
        <v>27</v>
      </c>
      <c r="D21657" t="s">
        <v>83352</v>
      </c>
      <c r="E21657" t="s">
        <v>53101</v>
      </c>
      <c r="F21657" t="s">
        <v>41</v>
      </c>
      <c r="G21657" t="s">
        <v>42</v>
      </c>
      <c r="H21657">
        <v>0</v>
      </c>
      <c r="I21657">
        <v>0</v>
      </c>
      <c r="J21657">
        <v>0</v>
      </c>
      <c r="K21657" t="s">
        <v>83353</v>
      </c>
    </row>
    <row r="21658" spans="1:11" x14ac:dyDescent="0.3">
      <c r="A21658" t="s">
        <v>83354</v>
      </c>
      <c r="C21658" t="s">
        <v>27</v>
      </c>
      <c r="E21658" t="s">
        <v>53101</v>
      </c>
      <c r="F21658" t="s">
        <v>16</v>
      </c>
      <c r="G21658" t="s">
        <v>11546</v>
      </c>
      <c r="H21658">
        <v>0</v>
      </c>
      <c r="I21658">
        <v>0</v>
      </c>
      <c r="J21658">
        <v>0</v>
      </c>
      <c r="K21658" t="s">
        <v>83355</v>
      </c>
    </row>
    <row r="21659" spans="1:11" x14ac:dyDescent="0.3">
      <c r="A21659" t="s">
        <v>83356</v>
      </c>
      <c r="B21659" t="s">
        <v>83357</v>
      </c>
      <c r="C21659" t="s">
        <v>27</v>
      </c>
      <c r="D21659" t="s">
        <v>83358</v>
      </c>
      <c r="E21659" t="s">
        <v>53101</v>
      </c>
      <c r="F21659" t="s">
        <v>41</v>
      </c>
      <c r="G21659" t="s">
        <v>42</v>
      </c>
      <c r="H21659">
        <v>0</v>
      </c>
      <c r="I21659">
        <v>0</v>
      </c>
      <c r="J21659">
        <v>0</v>
      </c>
      <c r="K21659" t="s">
        <v>83359</v>
      </c>
    </row>
    <row r="21660" spans="1:11" x14ac:dyDescent="0.3">
      <c r="A21660" t="s">
        <v>83360</v>
      </c>
      <c r="C21660" t="s">
        <v>27</v>
      </c>
      <c r="E21660" t="s">
        <v>53101</v>
      </c>
      <c r="F21660" t="s">
        <v>16</v>
      </c>
      <c r="G21660" t="s">
        <v>83361</v>
      </c>
      <c r="H21660">
        <v>0</v>
      </c>
      <c r="I21660">
        <v>0</v>
      </c>
      <c r="J21660">
        <v>0</v>
      </c>
      <c r="K21660" t="s">
        <v>83362</v>
      </c>
    </row>
    <row r="21661" spans="1:11" x14ac:dyDescent="0.3">
      <c r="A21661" t="s">
        <v>83363</v>
      </c>
      <c r="C21661" t="s">
        <v>27</v>
      </c>
      <c r="D21661" t="s">
        <v>83364</v>
      </c>
      <c r="E21661" t="s">
        <v>53101</v>
      </c>
      <c r="F21661" t="s">
        <v>41</v>
      </c>
      <c r="G21661" t="s">
        <v>42</v>
      </c>
      <c r="H21661">
        <v>0</v>
      </c>
      <c r="I21661">
        <v>0</v>
      </c>
      <c r="J21661">
        <v>0</v>
      </c>
      <c r="K21661" t="s">
        <v>83365</v>
      </c>
    </row>
    <row r="21662" spans="1:11" x14ac:dyDescent="0.3">
      <c r="A21662" t="s">
        <v>83366</v>
      </c>
      <c r="B21662" t="s">
        <v>83367</v>
      </c>
      <c r="C21662" t="s">
        <v>27</v>
      </c>
      <c r="D21662" t="s">
        <v>83368</v>
      </c>
      <c r="E21662" t="s">
        <v>53101</v>
      </c>
      <c r="F21662" t="s">
        <v>41</v>
      </c>
      <c r="G21662" t="s">
        <v>42</v>
      </c>
      <c r="H21662">
        <v>0</v>
      </c>
      <c r="I21662">
        <v>0</v>
      </c>
      <c r="J21662">
        <v>0</v>
      </c>
      <c r="K21662" t="s">
        <v>83369</v>
      </c>
    </row>
    <row r="21663" spans="1:11" x14ac:dyDescent="0.3">
      <c r="A21663" t="s">
        <v>83370</v>
      </c>
      <c r="B21663" t="s">
        <v>83371</v>
      </c>
      <c r="C21663" t="s">
        <v>20</v>
      </c>
      <c r="D21663" t="s">
        <v>83372</v>
      </c>
      <c r="E21663" t="s">
        <v>82100</v>
      </c>
      <c r="F21663" t="s">
        <v>16</v>
      </c>
      <c r="G21663" t="s">
        <v>42182</v>
      </c>
      <c r="H21663">
        <v>0</v>
      </c>
      <c r="I21663">
        <v>0</v>
      </c>
      <c r="J21663">
        <v>0</v>
      </c>
      <c r="K21663" t="s">
        <v>83373</v>
      </c>
    </row>
    <row r="21664" spans="1:11" x14ac:dyDescent="0.3">
      <c r="A21664" t="s">
        <v>83374</v>
      </c>
      <c r="B21664" t="s">
        <v>83375</v>
      </c>
      <c r="C21664" t="s">
        <v>27</v>
      </c>
      <c r="D21664" t="s">
        <v>83376</v>
      </c>
      <c r="E21664" t="s">
        <v>53101</v>
      </c>
      <c r="F21664" t="s">
        <v>41</v>
      </c>
      <c r="G21664" t="s">
        <v>42</v>
      </c>
      <c r="H21664">
        <v>0</v>
      </c>
      <c r="I21664">
        <v>0</v>
      </c>
      <c r="J21664">
        <v>0</v>
      </c>
      <c r="K21664" t="s">
        <v>83377</v>
      </c>
    </row>
    <row r="21665" spans="1:11" x14ac:dyDescent="0.3">
      <c r="A21665" t="s">
        <v>83378</v>
      </c>
      <c r="B21665" t="s">
        <v>83379</v>
      </c>
      <c r="C21665" t="s">
        <v>558</v>
      </c>
      <c r="D21665" t="s">
        <v>83380</v>
      </c>
      <c r="E21665" t="s">
        <v>1692</v>
      </c>
      <c r="F21665" t="s">
        <v>3560</v>
      </c>
      <c r="G21665" t="s">
        <v>23486</v>
      </c>
      <c r="H21665">
        <v>0</v>
      </c>
      <c r="I21665">
        <v>0</v>
      </c>
      <c r="J21665">
        <v>0</v>
      </c>
      <c r="K21665" t="s">
        <v>83381</v>
      </c>
    </row>
    <row r="21666" spans="1:11" x14ac:dyDescent="0.3">
      <c r="A21666" t="s">
        <v>83382</v>
      </c>
      <c r="C21666" t="s">
        <v>27</v>
      </c>
      <c r="D21666" t="s">
        <v>83383</v>
      </c>
      <c r="E21666" t="s">
        <v>53101</v>
      </c>
      <c r="F21666" t="s">
        <v>41</v>
      </c>
      <c r="G21666" t="s">
        <v>42</v>
      </c>
      <c r="H21666">
        <v>0</v>
      </c>
      <c r="I21666">
        <v>0</v>
      </c>
      <c r="J21666">
        <v>0</v>
      </c>
      <c r="K21666" t="s">
        <v>83384</v>
      </c>
    </row>
    <row r="21667" spans="1:11" x14ac:dyDescent="0.3">
      <c r="A21667" t="s">
        <v>83385</v>
      </c>
      <c r="C21667" t="s">
        <v>147</v>
      </c>
      <c r="D21667" t="s">
        <v>83386</v>
      </c>
      <c r="E21667" t="s">
        <v>76393</v>
      </c>
      <c r="F21667" t="s">
        <v>16</v>
      </c>
      <c r="G21667" t="s">
        <v>3301</v>
      </c>
      <c r="H21667">
        <v>0</v>
      </c>
      <c r="I21667">
        <v>0</v>
      </c>
      <c r="J21667">
        <v>0</v>
      </c>
      <c r="K21667" t="s">
        <v>83387</v>
      </c>
    </row>
    <row r="21668" spans="1:11" x14ac:dyDescent="0.3">
      <c r="A21668" t="s">
        <v>83388</v>
      </c>
      <c r="B21668" t="s">
        <v>83389</v>
      </c>
      <c r="C21668" t="s">
        <v>27</v>
      </c>
      <c r="D21668" t="s">
        <v>83390</v>
      </c>
      <c r="E21668" t="s">
        <v>53101</v>
      </c>
      <c r="F21668" t="s">
        <v>41</v>
      </c>
      <c r="G21668" t="s">
        <v>42</v>
      </c>
      <c r="H21668">
        <v>0</v>
      </c>
      <c r="I21668">
        <v>0</v>
      </c>
      <c r="J21668">
        <v>0</v>
      </c>
      <c r="K21668" t="s">
        <v>83391</v>
      </c>
    </row>
    <row r="21669" spans="1:11" x14ac:dyDescent="0.3">
      <c r="A21669" t="s">
        <v>83392</v>
      </c>
      <c r="B21669" t="s">
        <v>83393</v>
      </c>
      <c r="C21669" t="s">
        <v>27</v>
      </c>
      <c r="D21669" t="s">
        <v>83394</v>
      </c>
      <c r="E21669" t="s">
        <v>53101</v>
      </c>
      <c r="F21669" t="s">
        <v>41</v>
      </c>
      <c r="G21669" t="s">
        <v>42</v>
      </c>
      <c r="H21669">
        <v>0</v>
      </c>
      <c r="I21669">
        <v>0</v>
      </c>
      <c r="J21669">
        <v>0</v>
      </c>
      <c r="K21669" t="s">
        <v>83395</v>
      </c>
    </row>
    <row r="21670" spans="1:11" x14ac:dyDescent="0.3">
      <c r="A21670" t="s">
        <v>83396</v>
      </c>
      <c r="C21670" t="s">
        <v>27</v>
      </c>
      <c r="D21670" t="s">
        <v>83397</v>
      </c>
      <c r="E21670" t="s">
        <v>53101</v>
      </c>
      <c r="F21670" t="s">
        <v>41</v>
      </c>
      <c r="G21670" t="s">
        <v>42</v>
      </c>
      <c r="H21670">
        <v>0</v>
      </c>
      <c r="I21670">
        <v>0</v>
      </c>
      <c r="J21670">
        <v>0</v>
      </c>
      <c r="K21670" t="s">
        <v>83398</v>
      </c>
    </row>
    <row r="21671" spans="1:11" x14ac:dyDescent="0.3">
      <c r="A21671" t="s">
        <v>83399</v>
      </c>
      <c r="C21671" t="s">
        <v>27</v>
      </c>
      <c r="D21671" t="s">
        <v>83400</v>
      </c>
      <c r="E21671" t="s">
        <v>53101</v>
      </c>
      <c r="F21671" t="s">
        <v>41</v>
      </c>
      <c r="G21671" t="s">
        <v>42</v>
      </c>
      <c r="H21671">
        <v>0</v>
      </c>
      <c r="I21671">
        <v>0</v>
      </c>
      <c r="J21671">
        <v>0</v>
      </c>
      <c r="K21671" t="s">
        <v>83401</v>
      </c>
    </row>
    <row r="21672" spans="1:11" x14ac:dyDescent="0.3">
      <c r="A21672" t="s">
        <v>83402</v>
      </c>
      <c r="B21672" t="s">
        <v>83403</v>
      </c>
      <c r="C21672" t="s">
        <v>20</v>
      </c>
      <c r="D21672" t="s">
        <v>83404</v>
      </c>
      <c r="E21672" t="s">
        <v>82100</v>
      </c>
      <c r="F21672" t="s">
        <v>16</v>
      </c>
      <c r="G21672" t="s">
        <v>1496</v>
      </c>
      <c r="H21672">
        <v>0</v>
      </c>
      <c r="I21672">
        <v>0</v>
      </c>
      <c r="J21672">
        <v>0</v>
      </c>
      <c r="K21672" t="s">
        <v>83405</v>
      </c>
    </row>
    <row r="21673" spans="1:11" x14ac:dyDescent="0.3">
      <c r="A21673" t="s">
        <v>83406</v>
      </c>
      <c r="B21673" t="s">
        <v>83407</v>
      </c>
      <c r="C21673" t="s">
        <v>27</v>
      </c>
      <c r="D21673" t="s">
        <v>83408</v>
      </c>
      <c r="E21673" t="s">
        <v>53101</v>
      </c>
      <c r="F21673" t="s">
        <v>41</v>
      </c>
      <c r="G21673" t="s">
        <v>42</v>
      </c>
      <c r="H21673">
        <v>0</v>
      </c>
      <c r="I21673">
        <v>0</v>
      </c>
      <c r="J21673">
        <v>0</v>
      </c>
      <c r="K21673" t="s">
        <v>83409</v>
      </c>
    </row>
    <row r="21674" spans="1:11" x14ac:dyDescent="0.3">
      <c r="A21674" t="s">
        <v>83410</v>
      </c>
      <c r="C21674" t="s">
        <v>27</v>
      </c>
      <c r="D21674" t="s">
        <v>83411</v>
      </c>
      <c r="E21674" t="s">
        <v>53101</v>
      </c>
      <c r="F21674" t="s">
        <v>41</v>
      </c>
      <c r="G21674" t="s">
        <v>42</v>
      </c>
      <c r="H21674">
        <v>0</v>
      </c>
      <c r="I21674">
        <v>0</v>
      </c>
      <c r="J21674">
        <v>0</v>
      </c>
      <c r="K21674" t="s">
        <v>83412</v>
      </c>
    </row>
    <row r="21675" spans="1:11" x14ac:dyDescent="0.3">
      <c r="A21675" t="s">
        <v>83413</v>
      </c>
      <c r="B21675" t="s">
        <v>83414</v>
      </c>
      <c r="C21675" t="s">
        <v>27</v>
      </c>
      <c r="E21675" t="s">
        <v>53101</v>
      </c>
      <c r="F21675" t="s">
        <v>16</v>
      </c>
      <c r="G21675" t="s">
        <v>13676</v>
      </c>
      <c r="H21675">
        <v>0</v>
      </c>
      <c r="I21675">
        <v>0</v>
      </c>
      <c r="J21675">
        <v>0</v>
      </c>
      <c r="K21675" t="s">
        <v>83415</v>
      </c>
    </row>
    <row r="21676" spans="1:11" x14ac:dyDescent="0.3">
      <c r="A21676" t="s">
        <v>83416</v>
      </c>
      <c r="B21676" t="s">
        <v>83417</v>
      </c>
      <c r="C21676" t="s">
        <v>558</v>
      </c>
      <c r="D21676" t="s">
        <v>83418</v>
      </c>
      <c r="E21676" t="s">
        <v>1692</v>
      </c>
      <c r="F21676" t="s">
        <v>8563</v>
      </c>
      <c r="G21676" t="s">
        <v>42</v>
      </c>
      <c r="H21676">
        <v>0</v>
      </c>
      <c r="I21676">
        <v>0</v>
      </c>
      <c r="J21676">
        <v>0</v>
      </c>
      <c r="K21676" t="s">
        <v>83419</v>
      </c>
    </row>
    <row r="21677" spans="1:11" x14ac:dyDescent="0.3">
      <c r="A21677" t="s">
        <v>83420</v>
      </c>
      <c r="C21677" t="s">
        <v>27</v>
      </c>
      <c r="D21677" t="s">
        <v>83421</v>
      </c>
      <c r="E21677" t="s">
        <v>53101</v>
      </c>
      <c r="F21677" t="s">
        <v>41</v>
      </c>
      <c r="G21677" t="s">
        <v>42</v>
      </c>
      <c r="H21677">
        <v>0</v>
      </c>
      <c r="I21677">
        <v>0</v>
      </c>
      <c r="J21677">
        <v>0</v>
      </c>
      <c r="K21677" t="s">
        <v>83422</v>
      </c>
    </row>
    <row r="21678" spans="1:11" x14ac:dyDescent="0.3">
      <c r="A21678" t="s">
        <v>83423</v>
      </c>
      <c r="B21678" t="s">
        <v>83424</v>
      </c>
      <c r="C21678" t="s">
        <v>147</v>
      </c>
      <c r="D21678" t="s">
        <v>83425</v>
      </c>
      <c r="E21678" t="s">
        <v>76393</v>
      </c>
      <c r="F21678" t="s">
        <v>58768</v>
      </c>
      <c r="G21678" t="s">
        <v>42</v>
      </c>
      <c r="H21678">
        <v>0</v>
      </c>
      <c r="I21678">
        <v>0</v>
      </c>
      <c r="J21678">
        <v>0</v>
      </c>
      <c r="K21678" t="s">
        <v>83426</v>
      </c>
    </row>
    <row r="21679" spans="1:11" x14ac:dyDescent="0.3">
      <c r="A21679" t="s">
        <v>83427</v>
      </c>
      <c r="C21679" t="s">
        <v>27</v>
      </c>
      <c r="D21679" t="s">
        <v>83428</v>
      </c>
      <c r="E21679" t="s">
        <v>53101</v>
      </c>
      <c r="F21679" t="s">
        <v>41</v>
      </c>
      <c r="G21679" t="s">
        <v>42</v>
      </c>
      <c r="H21679">
        <v>0</v>
      </c>
      <c r="I21679">
        <v>0</v>
      </c>
      <c r="J21679">
        <v>0</v>
      </c>
      <c r="K21679" t="s">
        <v>83429</v>
      </c>
    </row>
    <row r="21680" spans="1:11" x14ac:dyDescent="0.3">
      <c r="A21680" t="s">
        <v>83430</v>
      </c>
      <c r="B21680" t="s">
        <v>83431</v>
      </c>
      <c r="C21680" t="s">
        <v>13</v>
      </c>
      <c r="D21680" t="s">
        <v>83432</v>
      </c>
      <c r="E21680" t="s">
        <v>76370</v>
      </c>
      <c r="F21680" t="s">
        <v>16</v>
      </c>
      <c r="G21680" t="s">
        <v>9067</v>
      </c>
      <c r="H21680">
        <v>0</v>
      </c>
      <c r="I21680">
        <v>0</v>
      </c>
      <c r="J21680">
        <v>0</v>
      </c>
      <c r="K21680" t="s">
        <v>83433</v>
      </c>
    </row>
    <row r="21681" spans="1:11" x14ac:dyDescent="0.3">
      <c r="A21681" t="s">
        <v>83434</v>
      </c>
      <c r="B21681" t="s">
        <v>83435</v>
      </c>
      <c r="C21681" t="s">
        <v>147</v>
      </c>
      <c r="D21681" t="s">
        <v>83436</v>
      </c>
      <c r="E21681" t="s">
        <v>76393</v>
      </c>
      <c r="F21681" t="s">
        <v>16</v>
      </c>
      <c r="G21681" t="s">
        <v>10827</v>
      </c>
      <c r="H21681">
        <v>0</v>
      </c>
      <c r="I21681">
        <v>0</v>
      </c>
      <c r="J21681">
        <v>0</v>
      </c>
      <c r="K21681" t="s">
        <v>83437</v>
      </c>
    </row>
    <row r="21682" spans="1:11" x14ac:dyDescent="0.3">
      <c r="A21682" t="s">
        <v>83438</v>
      </c>
      <c r="B21682" t="s">
        <v>83439</v>
      </c>
      <c r="C21682" t="s">
        <v>558</v>
      </c>
      <c r="D21682" t="s">
        <v>83440</v>
      </c>
      <c r="E21682" t="s">
        <v>18607</v>
      </c>
      <c r="F21682" t="s">
        <v>16</v>
      </c>
      <c r="G21682" t="s">
        <v>25517</v>
      </c>
      <c r="H21682">
        <v>0</v>
      </c>
      <c r="I21682">
        <v>0</v>
      </c>
      <c r="J21682">
        <v>0</v>
      </c>
      <c r="K21682" t="s">
        <v>83441</v>
      </c>
    </row>
    <row r="21683" spans="1:11" x14ac:dyDescent="0.3">
      <c r="A21683" t="s">
        <v>83442</v>
      </c>
      <c r="B21683" t="s">
        <v>83443</v>
      </c>
      <c r="C21683" t="s">
        <v>27</v>
      </c>
      <c r="E21683" t="s">
        <v>53101</v>
      </c>
      <c r="F21683" t="s">
        <v>41</v>
      </c>
      <c r="G21683" t="s">
        <v>311</v>
      </c>
      <c r="H21683">
        <v>0</v>
      </c>
      <c r="I21683">
        <v>0</v>
      </c>
      <c r="J21683">
        <v>0</v>
      </c>
      <c r="K21683" t="s">
        <v>83444</v>
      </c>
    </row>
    <row r="21684" spans="1:11" x14ac:dyDescent="0.3">
      <c r="A21684" t="s">
        <v>83445</v>
      </c>
      <c r="B21684" t="s">
        <v>83446</v>
      </c>
      <c r="C21684" t="s">
        <v>27</v>
      </c>
      <c r="D21684" t="s">
        <v>83447</v>
      </c>
      <c r="E21684" t="s">
        <v>53101</v>
      </c>
      <c r="F21684" t="s">
        <v>41</v>
      </c>
      <c r="G21684" t="s">
        <v>42</v>
      </c>
      <c r="H21684">
        <v>0</v>
      </c>
      <c r="I21684">
        <v>0</v>
      </c>
      <c r="J21684">
        <v>0</v>
      </c>
      <c r="K21684" t="s">
        <v>83448</v>
      </c>
    </row>
    <row r="21685" spans="1:11" x14ac:dyDescent="0.3">
      <c r="A21685" t="s">
        <v>83449</v>
      </c>
      <c r="B21685" t="s">
        <v>83450</v>
      </c>
      <c r="C21685" t="s">
        <v>147</v>
      </c>
      <c r="D21685" t="s">
        <v>83451</v>
      </c>
      <c r="E21685" t="s">
        <v>76393</v>
      </c>
      <c r="F21685" t="s">
        <v>16</v>
      </c>
      <c r="G21685" t="s">
        <v>28120</v>
      </c>
      <c r="H21685">
        <v>0</v>
      </c>
      <c r="I21685">
        <v>0</v>
      </c>
      <c r="J21685">
        <v>0</v>
      </c>
      <c r="K21685" t="s">
        <v>83452</v>
      </c>
    </row>
    <row r="21686" spans="1:11" x14ac:dyDescent="0.3">
      <c r="A21686" t="s">
        <v>83453</v>
      </c>
      <c r="B21686" t="s">
        <v>83454</v>
      </c>
      <c r="C21686" t="s">
        <v>27</v>
      </c>
      <c r="D21686" t="s">
        <v>83455</v>
      </c>
      <c r="E21686" t="s">
        <v>53101</v>
      </c>
      <c r="F21686" t="s">
        <v>41</v>
      </c>
      <c r="G21686" t="s">
        <v>42</v>
      </c>
      <c r="H21686">
        <v>0</v>
      </c>
      <c r="I21686">
        <v>0</v>
      </c>
      <c r="J21686">
        <v>0</v>
      </c>
      <c r="K21686" t="s">
        <v>83456</v>
      </c>
    </row>
    <row r="21687" spans="1:11" x14ac:dyDescent="0.3">
      <c r="A21687" t="s">
        <v>83457</v>
      </c>
      <c r="B21687" t="s">
        <v>83458</v>
      </c>
      <c r="C21687" t="s">
        <v>558</v>
      </c>
      <c r="D21687" t="s">
        <v>83459</v>
      </c>
      <c r="E21687" t="s">
        <v>1692</v>
      </c>
      <c r="F21687" t="s">
        <v>16</v>
      </c>
      <c r="G21687" t="s">
        <v>3361</v>
      </c>
      <c r="H21687">
        <v>0</v>
      </c>
      <c r="I21687">
        <v>0</v>
      </c>
      <c r="J21687">
        <v>0</v>
      </c>
      <c r="K21687" t="s">
        <v>83460</v>
      </c>
    </row>
    <row r="21688" spans="1:11" x14ac:dyDescent="0.3">
      <c r="A21688" t="s">
        <v>83461</v>
      </c>
      <c r="B21688" t="s">
        <v>83462</v>
      </c>
      <c r="C21688" t="s">
        <v>27</v>
      </c>
      <c r="D21688" t="s">
        <v>83463</v>
      </c>
      <c r="E21688" t="s">
        <v>53101</v>
      </c>
      <c r="F21688" t="s">
        <v>41</v>
      </c>
      <c r="G21688" t="s">
        <v>42</v>
      </c>
      <c r="H21688">
        <v>0</v>
      </c>
      <c r="I21688">
        <v>0</v>
      </c>
      <c r="J21688">
        <v>0</v>
      </c>
      <c r="K21688" t="s">
        <v>83464</v>
      </c>
    </row>
    <row r="21689" spans="1:11" x14ac:dyDescent="0.3">
      <c r="A21689" t="s">
        <v>83465</v>
      </c>
      <c r="C21689" t="s">
        <v>147</v>
      </c>
      <c r="D21689" t="s">
        <v>83466</v>
      </c>
      <c r="E21689" t="s">
        <v>76393</v>
      </c>
      <c r="F21689" t="s">
        <v>16</v>
      </c>
      <c r="G21689" t="s">
        <v>8991</v>
      </c>
      <c r="H21689">
        <v>0</v>
      </c>
      <c r="I21689">
        <v>0</v>
      </c>
      <c r="J21689">
        <v>0</v>
      </c>
      <c r="K21689" t="s">
        <v>83467</v>
      </c>
    </row>
    <row r="21690" spans="1:11" x14ac:dyDescent="0.3">
      <c r="A21690" t="s">
        <v>83468</v>
      </c>
      <c r="C21690" t="s">
        <v>147</v>
      </c>
      <c r="D21690" t="s">
        <v>83469</v>
      </c>
      <c r="E21690" t="s">
        <v>76393</v>
      </c>
      <c r="F21690" t="s">
        <v>16</v>
      </c>
      <c r="G21690" t="s">
        <v>6088</v>
      </c>
      <c r="H21690">
        <v>0</v>
      </c>
      <c r="I21690">
        <v>0</v>
      </c>
      <c r="J21690">
        <v>0</v>
      </c>
      <c r="K21690" t="s">
        <v>83470</v>
      </c>
    </row>
    <row r="21691" spans="1:11" x14ac:dyDescent="0.3">
      <c r="A21691" t="s">
        <v>83471</v>
      </c>
      <c r="B21691" t="s">
        <v>83472</v>
      </c>
      <c r="C21691" t="s">
        <v>20</v>
      </c>
      <c r="D21691" t="s">
        <v>83473</v>
      </c>
      <c r="E21691" t="s">
        <v>82100</v>
      </c>
      <c r="F21691" t="s">
        <v>16</v>
      </c>
      <c r="G21691" t="s">
        <v>17580</v>
      </c>
      <c r="H21691">
        <v>0</v>
      </c>
      <c r="I21691">
        <v>0</v>
      </c>
      <c r="J21691">
        <v>0</v>
      </c>
      <c r="K21691" t="s">
        <v>83474</v>
      </c>
    </row>
    <row r="21692" spans="1:11" x14ac:dyDescent="0.3">
      <c r="A21692" t="s">
        <v>83475</v>
      </c>
      <c r="B21692" t="s">
        <v>83476</v>
      </c>
      <c r="C21692" t="s">
        <v>27</v>
      </c>
      <c r="D21692" t="s">
        <v>83477</v>
      </c>
      <c r="E21692" t="s">
        <v>83478</v>
      </c>
      <c r="F21692" t="s">
        <v>41</v>
      </c>
      <c r="G21692" t="s">
        <v>42</v>
      </c>
      <c r="H21692">
        <v>0</v>
      </c>
      <c r="I21692">
        <v>0</v>
      </c>
      <c r="J21692">
        <v>0</v>
      </c>
      <c r="K21692" t="s">
        <v>83479</v>
      </c>
    </row>
    <row r="21693" spans="1:11" x14ac:dyDescent="0.3">
      <c r="A21693" t="s">
        <v>83480</v>
      </c>
      <c r="B21693" t="s">
        <v>83481</v>
      </c>
      <c r="C21693" t="s">
        <v>27</v>
      </c>
      <c r="D21693" t="s">
        <v>83482</v>
      </c>
      <c r="E21693" t="s">
        <v>83478</v>
      </c>
      <c r="F21693" t="s">
        <v>7794</v>
      </c>
      <c r="G21693" t="s">
        <v>42</v>
      </c>
      <c r="H21693">
        <v>0</v>
      </c>
      <c r="I21693">
        <v>0</v>
      </c>
      <c r="J21693">
        <v>0</v>
      </c>
      <c r="K21693" t="s">
        <v>83483</v>
      </c>
    </row>
    <row r="21694" spans="1:11" x14ac:dyDescent="0.3">
      <c r="A21694" t="s">
        <v>83484</v>
      </c>
      <c r="B21694" t="s">
        <v>83485</v>
      </c>
      <c r="C21694" t="s">
        <v>147</v>
      </c>
      <c r="D21694" t="s">
        <v>83486</v>
      </c>
      <c r="E21694" t="s">
        <v>76393</v>
      </c>
      <c r="F21694" t="s">
        <v>23932</v>
      </c>
      <c r="G21694" t="s">
        <v>15799</v>
      </c>
      <c r="H21694">
        <v>0</v>
      </c>
      <c r="I21694">
        <v>0</v>
      </c>
      <c r="J21694">
        <v>0</v>
      </c>
      <c r="K21694" t="s">
        <v>83487</v>
      </c>
    </row>
    <row r="21695" spans="1:11" x14ac:dyDescent="0.3">
      <c r="A21695" t="s">
        <v>83488</v>
      </c>
      <c r="B21695" t="s">
        <v>83489</v>
      </c>
      <c r="C21695" t="s">
        <v>27</v>
      </c>
      <c r="D21695" t="s">
        <v>83490</v>
      </c>
      <c r="E21695" t="s">
        <v>83478</v>
      </c>
      <c r="F21695" t="s">
        <v>11063</v>
      </c>
      <c r="G21695" t="s">
        <v>42</v>
      </c>
      <c r="H21695">
        <v>0</v>
      </c>
      <c r="I21695">
        <v>0</v>
      </c>
      <c r="J21695">
        <v>0</v>
      </c>
      <c r="K21695" t="s">
        <v>83491</v>
      </c>
    </row>
    <row r="21696" spans="1:11" x14ac:dyDescent="0.3">
      <c r="A21696" t="s">
        <v>83492</v>
      </c>
      <c r="B21696" t="s">
        <v>83493</v>
      </c>
      <c r="C21696" t="s">
        <v>558</v>
      </c>
      <c r="D21696" t="s">
        <v>83494</v>
      </c>
      <c r="E21696" t="s">
        <v>18607</v>
      </c>
      <c r="F21696" t="s">
        <v>16</v>
      </c>
      <c r="G21696" t="s">
        <v>16240</v>
      </c>
      <c r="H21696">
        <v>0</v>
      </c>
      <c r="I21696">
        <v>0</v>
      </c>
      <c r="J21696">
        <v>0</v>
      </c>
      <c r="K21696" t="s">
        <v>83495</v>
      </c>
    </row>
    <row r="21697" spans="1:11" x14ac:dyDescent="0.3">
      <c r="A21697" t="s">
        <v>83496</v>
      </c>
      <c r="B21697" t="s">
        <v>83497</v>
      </c>
      <c r="C21697" t="s">
        <v>147</v>
      </c>
      <c r="D21697" t="s">
        <v>83498</v>
      </c>
      <c r="E21697" t="s">
        <v>4768</v>
      </c>
      <c r="F21697" t="s">
        <v>19926</v>
      </c>
      <c r="G21697" t="s">
        <v>6400</v>
      </c>
      <c r="H21697">
        <v>0</v>
      </c>
      <c r="I21697">
        <v>0</v>
      </c>
      <c r="J21697">
        <v>0</v>
      </c>
      <c r="K21697" t="s">
        <v>83499</v>
      </c>
    </row>
    <row r="21698" spans="1:11" x14ac:dyDescent="0.3">
      <c r="A21698" t="s">
        <v>83500</v>
      </c>
      <c r="B21698" t="s">
        <v>83501</v>
      </c>
      <c r="C21698" t="s">
        <v>13</v>
      </c>
      <c r="D21698" t="s">
        <v>83502</v>
      </c>
      <c r="E21698" t="s">
        <v>76370</v>
      </c>
      <c r="F21698" t="s">
        <v>16</v>
      </c>
      <c r="G21698" t="s">
        <v>10008</v>
      </c>
      <c r="H21698">
        <v>0</v>
      </c>
      <c r="I21698">
        <v>0</v>
      </c>
      <c r="J21698">
        <v>0</v>
      </c>
      <c r="K21698" t="s">
        <v>83503</v>
      </c>
    </row>
    <row r="21699" spans="1:11" x14ac:dyDescent="0.3">
      <c r="A21699" t="s">
        <v>83504</v>
      </c>
      <c r="C21699" t="s">
        <v>147</v>
      </c>
      <c r="D21699" t="s">
        <v>83505</v>
      </c>
      <c r="E21699" t="s">
        <v>76393</v>
      </c>
      <c r="F21699" t="s">
        <v>16</v>
      </c>
      <c r="G21699" t="s">
        <v>23486</v>
      </c>
      <c r="H21699">
        <v>0</v>
      </c>
      <c r="I21699">
        <v>0</v>
      </c>
      <c r="J21699">
        <v>0</v>
      </c>
      <c r="K21699" t="s">
        <v>83506</v>
      </c>
    </row>
    <row r="21700" spans="1:11" x14ac:dyDescent="0.3">
      <c r="A21700" t="s">
        <v>83507</v>
      </c>
      <c r="B21700" t="s">
        <v>83508</v>
      </c>
      <c r="C21700" t="s">
        <v>27</v>
      </c>
      <c r="D21700" t="s">
        <v>83509</v>
      </c>
      <c r="E21700" t="s">
        <v>83478</v>
      </c>
      <c r="F21700" t="s">
        <v>41</v>
      </c>
      <c r="G21700" t="s">
        <v>42</v>
      </c>
      <c r="H21700">
        <v>0</v>
      </c>
      <c r="I21700">
        <v>0</v>
      </c>
      <c r="J21700">
        <v>0</v>
      </c>
      <c r="K21700" t="s">
        <v>83510</v>
      </c>
    </row>
    <row r="21701" spans="1:11" x14ac:dyDescent="0.3">
      <c r="A21701" t="s">
        <v>83511</v>
      </c>
      <c r="B21701" t="s">
        <v>83512</v>
      </c>
      <c r="C21701" t="s">
        <v>27</v>
      </c>
      <c r="D21701" t="s">
        <v>83513</v>
      </c>
      <c r="E21701" t="s">
        <v>83478</v>
      </c>
      <c r="F21701" t="s">
        <v>41</v>
      </c>
      <c r="G21701" t="s">
        <v>42</v>
      </c>
      <c r="H21701">
        <v>0</v>
      </c>
      <c r="I21701">
        <v>0</v>
      </c>
      <c r="J21701">
        <v>0</v>
      </c>
      <c r="K21701" t="s">
        <v>83514</v>
      </c>
    </row>
    <row r="21702" spans="1:11" x14ac:dyDescent="0.3">
      <c r="A21702" t="s">
        <v>83515</v>
      </c>
      <c r="B21702" t="s">
        <v>83516</v>
      </c>
      <c r="C21702" t="s">
        <v>147</v>
      </c>
      <c r="D21702" t="s">
        <v>83517</v>
      </c>
      <c r="E21702" t="s">
        <v>76393</v>
      </c>
      <c r="F21702" t="s">
        <v>4769</v>
      </c>
      <c r="G21702" t="s">
        <v>3422</v>
      </c>
      <c r="H21702">
        <v>0</v>
      </c>
      <c r="I21702">
        <v>0</v>
      </c>
      <c r="J21702">
        <v>0</v>
      </c>
      <c r="K21702" t="s">
        <v>83518</v>
      </c>
    </row>
    <row r="21703" spans="1:11" x14ac:dyDescent="0.3">
      <c r="A21703" t="s">
        <v>83519</v>
      </c>
      <c r="B21703" t="s">
        <v>83520</v>
      </c>
      <c r="C21703" t="s">
        <v>558</v>
      </c>
      <c r="D21703" t="s">
        <v>83521</v>
      </c>
      <c r="E21703" t="s">
        <v>18607</v>
      </c>
      <c r="F21703" t="s">
        <v>16</v>
      </c>
      <c r="G21703" t="s">
        <v>1894</v>
      </c>
      <c r="H21703">
        <v>0</v>
      </c>
      <c r="I21703">
        <v>0</v>
      </c>
      <c r="J21703">
        <v>0</v>
      </c>
      <c r="K21703" t="s">
        <v>83522</v>
      </c>
    </row>
    <row r="21704" spans="1:11" x14ac:dyDescent="0.3">
      <c r="A21704" t="s">
        <v>83523</v>
      </c>
      <c r="B21704" t="s">
        <v>83524</v>
      </c>
      <c r="C21704" t="s">
        <v>27</v>
      </c>
      <c r="D21704" t="s">
        <v>83525</v>
      </c>
      <c r="E21704" t="s">
        <v>83478</v>
      </c>
      <c r="F21704" t="s">
        <v>41</v>
      </c>
      <c r="G21704" t="s">
        <v>42</v>
      </c>
      <c r="H21704">
        <v>0</v>
      </c>
      <c r="I21704">
        <v>0</v>
      </c>
      <c r="J21704">
        <v>0</v>
      </c>
      <c r="K21704" t="s">
        <v>83526</v>
      </c>
    </row>
    <row r="21705" spans="1:11" x14ac:dyDescent="0.3">
      <c r="A21705" t="s">
        <v>83527</v>
      </c>
      <c r="B21705" t="s">
        <v>83528</v>
      </c>
      <c r="C21705" t="s">
        <v>147</v>
      </c>
      <c r="D21705" t="s">
        <v>83529</v>
      </c>
      <c r="E21705" t="s">
        <v>76393</v>
      </c>
      <c r="F21705" t="s">
        <v>42929</v>
      </c>
      <c r="G21705" t="s">
        <v>42</v>
      </c>
      <c r="H21705">
        <v>0</v>
      </c>
      <c r="I21705">
        <v>0</v>
      </c>
      <c r="J21705">
        <v>0</v>
      </c>
      <c r="K21705" t="s">
        <v>83530</v>
      </c>
    </row>
    <row r="21706" spans="1:11" x14ac:dyDescent="0.3">
      <c r="A21706" t="s">
        <v>83531</v>
      </c>
      <c r="C21706" t="s">
        <v>27</v>
      </c>
      <c r="D21706" t="s">
        <v>83411</v>
      </c>
      <c r="E21706" t="s">
        <v>83478</v>
      </c>
      <c r="F21706" t="s">
        <v>41</v>
      </c>
      <c r="G21706" t="s">
        <v>42</v>
      </c>
      <c r="H21706">
        <v>0</v>
      </c>
      <c r="I21706">
        <v>0</v>
      </c>
      <c r="J21706">
        <v>0</v>
      </c>
      <c r="K21706" t="s">
        <v>83532</v>
      </c>
    </row>
    <row r="21707" spans="1:11" x14ac:dyDescent="0.3">
      <c r="A21707" t="s">
        <v>83533</v>
      </c>
      <c r="B21707" t="s">
        <v>83534</v>
      </c>
      <c r="C21707" t="s">
        <v>27</v>
      </c>
      <c r="D21707" t="s">
        <v>83535</v>
      </c>
      <c r="E21707" t="s">
        <v>83478</v>
      </c>
      <c r="F21707" t="s">
        <v>41</v>
      </c>
      <c r="G21707" t="s">
        <v>42</v>
      </c>
      <c r="H21707">
        <v>0</v>
      </c>
      <c r="I21707">
        <v>0</v>
      </c>
      <c r="J21707">
        <v>0</v>
      </c>
      <c r="K21707" t="s">
        <v>83536</v>
      </c>
    </row>
    <row r="21708" spans="1:11" x14ac:dyDescent="0.3">
      <c r="A21708" t="s">
        <v>83537</v>
      </c>
      <c r="B21708" t="s">
        <v>83538</v>
      </c>
      <c r="C21708" t="s">
        <v>27</v>
      </c>
      <c r="D21708" t="s">
        <v>83539</v>
      </c>
      <c r="E21708" t="s">
        <v>29</v>
      </c>
      <c r="F21708" t="s">
        <v>41</v>
      </c>
      <c r="G21708" t="s">
        <v>42</v>
      </c>
      <c r="H21708">
        <v>0</v>
      </c>
      <c r="I21708">
        <v>0</v>
      </c>
      <c r="J21708">
        <v>0</v>
      </c>
      <c r="K21708" t="s">
        <v>83540</v>
      </c>
    </row>
    <row r="21709" spans="1:11" x14ac:dyDescent="0.3">
      <c r="A21709" t="s">
        <v>83541</v>
      </c>
      <c r="C21709" t="s">
        <v>147</v>
      </c>
      <c r="D21709" t="s">
        <v>83542</v>
      </c>
      <c r="E21709" t="s">
        <v>76393</v>
      </c>
      <c r="F21709" t="s">
        <v>16</v>
      </c>
      <c r="G21709" t="s">
        <v>13480</v>
      </c>
      <c r="H21709">
        <v>0</v>
      </c>
      <c r="I21709">
        <v>0</v>
      </c>
      <c r="J21709">
        <v>0</v>
      </c>
      <c r="K21709" t="s">
        <v>83543</v>
      </c>
    </row>
    <row r="21710" spans="1:11" x14ac:dyDescent="0.3">
      <c r="A21710" t="s">
        <v>83544</v>
      </c>
      <c r="C21710" t="s">
        <v>147</v>
      </c>
      <c r="D21710" t="s">
        <v>83545</v>
      </c>
      <c r="E21710" t="s">
        <v>76393</v>
      </c>
      <c r="F21710" t="s">
        <v>16</v>
      </c>
      <c r="G21710" t="s">
        <v>1899</v>
      </c>
      <c r="H21710">
        <v>0</v>
      </c>
      <c r="I21710">
        <v>0</v>
      </c>
      <c r="J21710">
        <v>0</v>
      </c>
      <c r="K21710" t="s">
        <v>83546</v>
      </c>
    </row>
    <row r="21711" spans="1:11" x14ac:dyDescent="0.3">
      <c r="A21711" t="s">
        <v>83547</v>
      </c>
      <c r="B21711" t="s">
        <v>83548</v>
      </c>
      <c r="C21711" t="s">
        <v>27</v>
      </c>
      <c r="D21711" t="s">
        <v>83549</v>
      </c>
      <c r="E21711" t="s">
        <v>83478</v>
      </c>
      <c r="F21711" t="s">
        <v>41</v>
      </c>
      <c r="G21711" t="s">
        <v>42</v>
      </c>
      <c r="H21711">
        <v>0</v>
      </c>
      <c r="I21711">
        <v>0</v>
      </c>
      <c r="J21711">
        <v>0</v>
      </c>
      <c r="K21711" t="s">
        <v>83550</v>
      </c>
    </row>
    <row r="21712" spans="1:11" x14ac:dyDescent="0.3">
      <c r="A21712" t="s">
        <v>83551</v>
      </c>
      <c r="B21712" t="s">
        <v>83552</v>
      </c>
      <c r="C21712" t="s">
        <v>147</v>
      </c>
      <c r="D21712" t="s">
        <v>83553</v>
      </c>
      <c r="E21712" t="s">
        <v>76393</v>
      </c>
      <c r="F21712" t="s">
        <v>3611</v>
      </c>
      <c r="G21712" t="s">
        <v>42</v>
      </c>
      <c r="H21712">
        <v>0</v>
      </c>
      <c r="I21712">
        <v>0</v>
      </c>
      <c r="J21712">
        <v>0</v>
      </c>
      <c r="K21712" t="s">
        <v>83554</v>
      </c>
    </row>
    <row r="21713" spans="1:11" x14ac:dyDescent="0.3">
      <c r="A21713" t="s">
        <v>83555</v>
      </c>
      <c r="C21713" t="s">
        <v>147</v>
      </c>
      <c r="D21713" t="s">
        <v>83556</v>
      </c>
      <c r="E21713" t="s">
        <v>76393</v>
      </c>
      <c r="F21713" t="s">
        <v>10378</v>
      </c>
      <c r="G21713" t="s">
        <v>42</v>
      </c>
      <c r="H21713">
        <v>0</v>
      </c>
      <c r="I21713">
        <v>0</v>
      </c>
      <c r="J21713">
        <v>0</v>
      </c>
      <c r="K21713" t="s">
        <v>83557</v>
      </c>
    </row>
    <row r="21714" spans="1:11" x14ac:dyDescent="0.3">
      <c r="A21714" t="s">
        <v>83558</v>
      </c>
      <c r="B21714" t="s">
        <v>83559</v>
      </c>
      <c r="C21714" t="s">
        <v>147</v>
      </c>
      <c r="D21714" t="s">
        <v>83560</v>
      </c>
      <c r="E21714" t="s">
        <v>76393</v>
      </c>
      <c r="F21714" t="s">
        <v>13955</v>
      </c>
      <c r="G21714" t="s">
        <v>42</v>
      </c>
      <c r="H21714">
        <v>0</v>
      </c>
      <c r="I21714">
        <v>0</v>
      </c>
      <c r="J21714">
        <v>0</v>
      </c>
      <c r="K21714" t="s">
        <v>83561</v>
      </c>
    </row>
    <row r="21715" spans="1:11" x14ac:dyDescent="0.3">
      <c r="A21715" t="s">
        <v>83562</v>
      </c>
      <c r="C21715" t="s">
        <v>20</v>
      </c>
      <c r="D21715" t="s">
        <v>83563</v>
      </c>
      <c r="E21715" t="s">
        <v>82100</v>
      </c>
      <c r="F21715" t="s">
        <v>16</v>
      </c>
      <c r="G21715" t="s">
        <v>6920</v>
      </c>
      <c r="H21715">
        <v>0</v>
      </c>
      <c r="I21715">
        <v>0</v>
      </c>
      <c r="J21715">
        <v>0</v>
      </c>
      <c r="K21715" t="s">
        <v>83564</v>
      </c>
    </row>
    <row r="21716" spans="1:11" x14ac:dyDescent="0.3">
      <c r="A21716" t="s">
        <v>83565</v>
      </c>
      <c r="B21716" t="s">
        <v>38591</v>
      </c>
      <c r="C21716" t="s">
        <v>20</v>
      </c>
      <c r="D21716" t="s">
        <v>83566</v>
      </c>
      <c r="E21716" t="s">
        <v>82100</v>
      </c>
      <c r="F21716" t="s">
        <v>16</v>
      </c>
      <c r="G21716" t="s">
        <v>1463</v>
      </c>
      <c r="H21716">
        <v>0</v>
      </c>
      <c r="I21716">
        <v>0</v>
      </c>
      <c r="J21716">
        <v>0</v>
      </c>
      <c r="K21716" t="s">
        <v>83567</v>
      </c>
    </row>
    <row r="21717" spans="1:11" x14ac:dyDescent="0.3">
      <c r="A21717" t="s">
        <v>83568</v>
      </c>
      <c r="B21717" t="s">
        <v>83569</v>
      </c>
      <c r="C21717" t="s">
        <v>20</v>
      </c>
      <c r="D21717" t="s">
        <v>83570</v>
      </c>
      <c r="E21717" t="s">
        <v>82100</v>
      </c>
      <c r="F21717" t="s">
        <v>23804</v>
      </c>
      <c r="G21717" t="s">
        <v>42</v>
      </c>
      <c r="H21717">
        <v>0</v>
      </c>
      <c r="I21717">
        <v>0</v>
      </c>
      <c r="J21717">
        <v>0</v>
      </c>
      <c r="K21717" t="s">
        <v>83571</v>
      </c>
    </row>
    <row r="21718" spans="1:11" x14ac:dyDescent="0.3">
      <c r="A21718" t="s">
        <v>83572</v>
      </c>
      <c r="C21718" t="s">
        <v>20</v>
      </c>
      <c r="D21718" t="s">
        <v>83573</v>
      </c>
      <c r="E21718" t="s">
        <v>82100</v>
      </c>
      <c r="F21718" t="s">
        <v>16</v>
      </c>
      <c r="G21718" t="s">
        <v>10827</v>
      </c>
      <c r="H21718">
        <v>0</v>
      </c>
      <c r="I21718">
        <v>0</v>
      </c>
      <c r="J21718">
        <v>0</v>
      </c>
      <c r="K21718" t="s">
        <v>83574</v>
      </c>
    </row>
    <row r="21719" spans="1:11" x14ac:dyDescent="0.3">
      <c r="A21719" t="s">
        <v>83575</v>
      </c>
      <c r="B21719" t="s">
        <v>83576</v>
      </c>
      <c r="C21719" t="s">
        <v>558</v>
      </c>
      <c r="D21719" t="s">
        <v>83577</v>
      </c>
      <c r="E21719" t="s">
        <v>981</v>
      </c>
      <c r="F21719" t="s">
        <v>16</v>
      </c>
      <c r="G21719" t="s">
        <v>2836</v>
      </c>
      <c r="H21719">
        <v>0</v>
      </c>
      <c r="I21719">
        <v>0</v>
      </c>
      <c r="J21719">
        <v>0</v>
      </c>
      <c r="K21719" t="s">
        <v>83578</v>
      </c>
    </row>
    <row r="21720" spans="1:11" x14ac:dyDescent="0.3">
      <c r="A21720" t="s">
        <v>83579</v>
      </c>
      <c r="B21720" t="s">
        <v>83580</v>
      </c>
      <c r="C21720" t="s">
        <v>27</v>
      </c>
      <c r="D21720" t="s">
        <v>83581</v>
      </c>
      <c r="E21720" t="s">
        <v>29</v>
      </c>
      <c r="F21720" t="s">
        <v>41</v>
      </c>
      <c r="G21720" t="s">
        <v>42</v>
      </c>
      <c r="H21720">
        <v>0</v>
      </c>
      <c r="I21720">
        <v>0</v>
      </c>
      <c r="J21720">
        <v>0</v>
      </c>
      <c r="K21720" t="s">
        <v>83582</v>
      </c>
    </row>
    <row r="21721" spans="1:11" x14ac:dyDescent="0.3">
      <c r="A21721" t="s">
        <v>83583</v>
      </c>
      <c r="B21721" t="s">
        <v>83584</v>
      </c>
      <c r="C21721" t="s">
        <v>147</v>
      </c>
      <c r="D21721" t="s">
        <v>83585</v>
      </c>
      <c r="E21721" t="s">
        <v>76393</v>
      </c>
      <c r="F21721" t="s">
        <v>42929</v>
      </c>
      <c r="G21721" t="s">
        <v>42</v>
      </c>
      <c r="H21721">
        <v>0</v>
      </c>
      <c r="I21721">
        <v>0</v>
      </c>
      <c r="J21721">
        <v>0</v>
      </c>
      <c r="K21721" t="s">
        <v>83586</v>
      </c>
    </row>
    <row r="21722" spans="1:11" x14ac:dyDescent="0.3">
      <c r="A21722" t="s">
        <v>83587</v>
      </c>
      <c r="B21722" t="s">
        <v>83588</v>
      </c>
      <c r="C21722" t="s">
        <v>147</v>
      </c>
      <c r="D21722" t="s">
        <v>83589</v>
      </c>
      <c r="E21722" t="s">
        <v>76393</v>
      </c>
      <c r="F21722" t="s">
        <v>1687</v>
      </c>
      <c r="G21722" t="s">
        <v>42</v>
      </c>
      <c r="H21722">
        <v>0</v>
      </c>
      <c r="I21722">
        <v>0</v>
      </c>
      <c r="J21722">
        <v>0</v>
      </c>
      <c r="K21722" t="s">
        <v>83590</v>
      </c>
    </row>
    <row r="21723" spans="1:11" x14ac:dyDescent="0.3">
      <c r="A21723" t="s">
        <v>83591</v>
      </c>
      <c r="B21723" t="s">
        <v>83592</v>
      </c>
      <c r="C21723" t="s">
        <v>147</v>
      </c>
      <c r="D21723" t="s">
        <v>83593</v>
      </c>
      <c r="E21723" t="s">
        <v>76393</v>
      </c>
      <c r="F21723" t="s">
        <v>15490</v>
      </c>
      <c r="G21723" t="s">
        <v>42</v>
      </c>
      <c r="H21723">
        <v>0</v>
      </c>
      <c r="I21723">
        <v>0</v>
      </c>
      <c r="J21723">
        <v>0</v>
      </c>
      <c r="K21723" t="s">
        <v>83594</v>
      </c>
    </row>
    <row r="21724" spans="1:11" x14ac:dyDescent="0.3">
      <c r="A21724" t="s">
        <v>83595</v>
      </c>
      <c r="B21724" t="s">
        <v>83596</v>
      </c>
      <c r="C21724" t="s">
        <v>20</v>
      </c>
      <c r="D21724" t="s">
        <v>83597</v>
      </c>
      <c r="E21724" t="s">
        <v>82100</v>
      </c>
      <c r="F21724" t="s">
        <v>4174</v>
      </c>
      <c r="G21724" t="s">
        <v>756</v>
      </c>
      <c r="H21724">
        <v>0</v>
      </c>
      <c r="I21724">
        <v>0</v>
      </c>
      <c r="J21724">
        <v>0</v>
      </c>
      <c r="K21724" t="s">
        <v>83598</v>
      </c>
    </row>
    <row r="21725" spans="1:11" x14ac:dyDescent="0.3">
      <c r="A21725" t="s">
        <v>83599</v>
      </c>
      <c r="B21725" t="s">
        <v>6675</v>
      </c>
      <c r="C21725" t="s">
        <v>20</v>
      </c>
      <c r="D21725" t="s">
        <v>83600</v>
      </c>
      <c r="E21725" t="s">
        <v>82100</v>
      </c>
      <c r="F21725" t="s">
        <v>15176</v>
      </c>
      <c r="G21725" t="s">
        <v>42</v>
      </c>
      <c r="H21725">
        <v>0</v>
      </c>
      <c r="I21725">
        <v>0</v>
      </c>
      <c r="J21725">
        <v>0</v>
      </c>
      <c r="K21725" t="s">
        <v>83601</v>
      </c>
    </row>
    <row r="21726" spans="1:11" x14ac:dyDescent="0.3">
      <c r="A21726" t="s">
        <v>83602</v>
      </c>
      <c r="B21726" t="s">
        <v>83603</v>
      </c>
      <c r="C21726" t="s">
        <v>466</v>
      </c>
      <c r="D21726" t="s">
        <v>83604</v>
      </c>
      <c r="E21726" t="s">
        <v>79083</v>
      </c>
      <c r="F21726" t="s">
        <v>16</v>
      </c>
      <c r="G21726" t="s">
        <v>6537</v>
      </c>
      <c r="H21726">
        <v>0</v>
      </c>
      <c r="I21726">
        <v>0</v>
      </c>
      <c r="J21726">
        <v>0</v>
      </c>
      <c r="K21726" t="s">
        <v>83605</v>
      </c>
    </row>
    <row r="21727" spans="1:11" x14ac:dyDescent="0.3">
      <c r="A21727" t="s">
        <v>83606</v>
      </c>
      <c r="B21727" t="s">
        <v>83607</v>
      </c>
      <c r="C21727" t="s">
        <v>147</v>
      </c>
      <c r="D21727" t="s">
        <v>83608</v>
      </c>
      <c r="E21727" t="s">
        <v>76393</v>
      </c>
      <c r="F21727" t="s">
        <v>2486</v>
      </c>
      <c r="G21727" t="s">
        <v>42</v>
      </c>
      <c r="H21727">
        <v>0</v>
      </c>
      <c r="I21727">
        <v>0</v>
      </c>
      <c r="J21727">
        <v>0</v>
      </c>
      <c r="K21727" t="s">
        <v>83609</v>
      </c>
    </row>
    <row r="21728" spans="1:11" x14ac:dyDescent="0.3">
      <c r="A21728" t="s">
        <v>83610</v>
      </c>
      <c r="C21728" t="s">
        <v>147</v>
      </c>
      <c r="D21728" t="s">
        <v>83611</v>
      </c>
      <c r="E21728" t="s">
        <v>76393</v>
      </c>
      <c r="F21728" t="s">
        <v>1761</v>
      </c>
      <c r="G21728" t="s">
        <v>42</v>
      </c>
      <c r="H21728">
        <v>0</v>
      </c>
      <c r="I21728">
        <v>0</v>
      </c>
      <c r="J21728">
        <v>0</v>
      </c>
      <c r="K21728" t="s">
        <v>83612</v>
      </c>
    </row>
    <row r="21729" spans="1:11" x14ac:dyDescent="0.3">
      <c r="A21729" t="s">
        <v>83613</v>
      </c>
      <c r="C21729" t="s">
        <v>27</v>
      </c>
      <c r="D21729" t="s">
        <v>83614</v>
      </c>
      <c r="E21729" t="s">
        <v>29</v>
      </c>
      <c r="F21729" t="s">
        <v>41</v>
      </c>
      <c r="G21729" t="s">
        <v>42</v>
      </c>
      <c r="H21729">
        <v>0</v>
      </c>
      <c r="I21729">
        <v>0</v>
      </c>
      <c r="J21729">
        <v>0</v>
      </c>
      <c r="K21729" t="s">
        <v>83615</v>
      </c>
    </row>
    <row r="21730" spans="1:11" x14ac:dyDescent="0.3">
      <c r="A21730" t="s">
        <v>83616</v>
      </c>
      <c r="B21730" t="s">
        <v>83617</v>
      </c>
      <c r="C21730" t="s">
        <v>147</v>
      </c>
      <c r="D21730" t="s">
        <v>83618</v>
      </c>
      <c r="E21730" t="s">
        <v>76393</v>
      </c>
      <c r="F21730" t="s">
        <v>11136</v>
      </c>
      <c r="G21730" t="s">
        <v>42</v>
      </c>
      <c r="H21730">
        <v>0</v>
      </c>
      <c r="I21730">
        <v>0</v>
      </c>
      <c r="J21730">
        <v>0</v>
      </c>
      <c r="K21730" t="s">
        <v>83619</v>
      </c>
    </row>
    <row r="21731" spans="1:11" x14ac:dyDescent="0.3">
      <c r="A21731" t="s">
        <v>83620</v>
      </c>
      <c r="B21731" t="s">
        <v>83621</v>
      </c>
      <c r="C21731" t="s">
        <v>558</v>
      </c>
      <c r="D21731" t="s">
        <v>83622</v>
      </c>
      <c r="E21731" t="s">
        <v>18607</v>
      </c>
      <c r="F21731" t="s">
        <v>16</v>
      </c>
      <c r="G21731" t="s">
        <v>7236</v>
      </c>
      <c r="H21731">
        <v>0</v>
      </c>
      <c r="I21731">
        <v>0</v>
      </c>
      <c r="J21731">
        <v>0</v>
      </c>
      <c r="K21731" t="s">
        <v>83623</v>
      </c>
    </row>
    <row r="21732" spans="1:11" x14ac:dyDescent="0.3">
      <c r="A21732" t="s">
        <v>83624</v>
      </c>
      <c r="B21732" t="s">
        <v>83625</v>
      </c>
      <c r="C21732" t="s">
        <v>558</v>
      </c>
      <c r="D21732" t="s">
        <v>83626</v>
      </c>
      <c r="E21732" t="s">
        <v>18607</v>
      </c>
      <c r="F21732" t="s">
        <v>16</v>
      </c>
      <c r="G21732" t="s">
        <v>3120</v>
      </c>
      <c r="H21732">
        <v>0</v>
      </c>
      <c r="I21732">
        <v>0</v>
      </c>
      <c r="J21732">
        <v>0</v>
      </c>
      <c r="K21732" t="s">
        <v>83627</v>
      </c>
    </row>
    <row r="21733" spans="1:11" x14ac:dyDescent="0.3">
      <c r="A21733" t="s">
        <v>83628</v>
      </c>
      <c r="B21733" t="s">
        <v>83629</v>
      </c>
      <c r="C21733" t="s">
        <v>147</v>
      </c>
      <c r="D21733" t="s">
        <v>83630</v>
      </c>
      <c r="E21733" t="s">
        <v>76393</v>
      </c>
      <c r="F21733" t="s">
        <v>2242</v>
      </c>
      <c r="G21733" t="s">
        <v>42</v>
      </c>
      <c r="H21733">
        <v>0</v>
      </c>
      <c r="I21733">
        <v>0</v>
      </c>
      <c r="J21733">
        <v>0</v>
      </c>
      <c r="K21733" t="s">
        <v>83631</v>
      </c>
    </row>
    <row r="21734" spans="1:11" x14ac:dyDescent="0.3">
      <c r="A21734" t="s">
        <v>83632</v>
      </c>
      <c r="B21734" t="s">
        <v>83633</v>
      </c>
      <c r="C21734" t="s">
        <v>147</v>
      </c>
      <c r="D21734" t="s">
        <v>83634</v>
      </c>
      <c r="E21734" t="s">
        <v>76393</v>
      </c>
      <c r="F21734" t="s">
        <v>6803</v>
      </c>
      <c r="G21734" t="s">
        <v>42</v>
      </c>
      <c r="H21734">
        <v>0</v>
      </c>
      <c r="I21734">
        <v>0</v>
      </c>
      <c r="J21734">
        <v>0</v>
      </c>
      <c r="K21734" t="s">
        <v>83635</v>
      </c>
    </row>
    <row r="21735" spans="1:11" x14ac:dyDescent="0.3">
      <c r="A21735" t="s">
        <v>83636</v>
      </c>
      <c r="B21735" t="s">
        <v>83637</v>
      </c>
      <c r="C21735" t="s">
        <v>147</v>
      </c>
      <c r="D21735" t="s">
        <v>83638</v>
      </c>
      <c r="E21735" t="s">
        <v>76393</v>
      </c>
      <c r="F21735" t="s">
        <v>1835</v>
      </c>
      <c r="G21735" t="s">
        <v>42</v>
      </c>
      <c r="H21735">
        <v>0</v>
      </c>
      <c r="I21735">
        <v>0</v>
      </c>
      <c r="J21735">
        <v>0</v>
      </c>
      <c r="K21735" t="s">
        <v>83639</v>
      </c>
    </row>
    <row r="21736" spans="1:11" x14ac:dyDescent="0.3">
      <c r="A21736" t="s">
        <v>83640</v>
      </c>
      <c r="B21736" t="s">
        <v>83641</v>
      </c>
      <c r="C21736" t="s">
        <v>147</v>
      </c>
      <c r="D21736" t="s">
        <v>83642</v>
      </c>
      <c r="E21736" t="s">
        <v>76393</v>
      </c>
      <c r="F21736" t="s">
        <v>10275</v>
      </c>
      <c r="G21736" t="s">
        <v>42</v>
      </c>
      <c r="H21736">
        <v>0</v>
      </c>
      <c r="I21736">
        <v>0</v>
      </c>
      <c r="J21736">
        <v>0</v>
      </c>
      <c r="K21736" t="s">
        <v>83643</v>
      </c>
    </row>
    <row r="21737" spans="1:11" x14ac:dyDescent="0.3">
      <c r="A21737" t="s">
        <v>83644</v>
      </c>
      <c r="B21737" t="s">
        <v>15084</v>
      </c>
      <c r="C21737" t="s">
        <v>27</v>
      </c>
      <c r="D21737" t="s">
        <v>83645</v>
      </c>
      <c r="E21737" t="s">
        <v>29</v>
      </c>
      <c r="F21737" t="s">
        <v>16</v>
      </c>
      <c r="G21737" t="s">
        <v>38956</v>
      </c>
      <c r="H21737">
        <v>0</v>
      </c>
      <c r="I21737">
        <v>0</v>
      </c>
      <c r="J21737">
        <v>0</v>
      </c>
      <c r="K21737" t="s">
        <v>83646</v>
      </c>
    </row>
    <row r="21738" spans="1:11" x14ac:dyDescent="0.3">
      <c r="A21738" t="s">
        <v>83647</v>
      </c>
      <c r="C21738" t="s">
        <v>147</v>
      </c>
      <c r="D21738" t="s">
        <v>83648</v>
      </c>
      <c r="E21738" t="s">
        <v>76393</v>
      </c>
      <c r="F21738" t="s">
        <v>1214</v>
      </c>
      <c r="G21738" t="s">
        <v>42</v>
      </c>
      <c r="H21738">
        <v>0</v>
      </c>
      <c r="I21738">
        <v>0</v>
      </c>
      <c r="J21738">
        <v>0</v>
      </c>
      <c r="K21738" t="s">
        <v>83649</v>
      </c>
    </row>
    <row r="21739" spans="1:11" x14ac:dyDescent="0.3">
      <c r="A21739" t="s">
        <v>83650</v>
      </c>
      <c r="B21739" t="s">
        <v>83651</v>
      </c>
      <c r="C21739" t="s">
        <v>147</v>
      </c>
      <c r="D21739" t="s">
        <v>83652</v>
      </c>
      <c r="E21739" t="s">
        <v>183</v>
      </c>
      <c r="F21739" t="s">
        <v>2385</v>
      </c>
      <c r="G21739" t="s">
        <v>42</v>
      </c>
      <c r="H21739">
        <v>0</v>
      </c>
      <c r="I21739">
        <v>0</v>
      </c>
      <c r="J21739">
        <v>0</v>
      </c>
      <c r="K21739" t="s">
        <v>83653</v>
      </c>
    </row>
    <row r="21740" spans="1:11" x14ac:dyDescent="0.3">
      <c r="A21740" t="s">
        <v>83654</v>
      </c>
      <c r="B21740" t="s">
        <v>83655</v>
      </c>
      <c r="C21740" t="s">
        <v>147</v>
      </c>
      <c r="D21740" t="s">
        <v>83656</v>
      </c>
      <c r="E21740" t="s">
        <v>76393</v>
      </c>
      <c r="F21740" t="s">
        <v>11207</v>
      </c>
      <c r="G21740" t="s">
        <v>42</v>
      </c>
      <c r="H21740">
        <v>0</v>
      </c>
      <c r="I21740">
        <v>0</v>
      </c>
      <c r="J21740">
        <v>0</v>
      </c>
      <c r="K21740" t="s">
        <v>83657</v>
      </c>
    </row>
    <row r="21741" spans="1:11" x14ac:dyDescent="0.3">
      <c r="A21741" t="s">
        <v>83658</v>
      </c>
      <c r="B21741" t="s">
        <v>83659</v>
      </c>
      <c r="C21741" t="s">
        <v>20</v>
      </c>
      <c r="D21741" t="s">
        <v>83660</v>
      </c>
      <c r="E21741" t="s">
        <v>82100</v>
      </c>
      <c r="F21741" t="s">
        <v>7511</v>
      </c>
      <c r="G21741" t="s">
        <v>42</v>
      </c>
      <c r="H21741">
        <v>0</v>
      </c>
      <c r="I21741">
        <v>0</v>
      </c>
      <c r="J21741">
        <v>0</v>
      </c>
      <c r="K21741" t="s">
        <v>83661</v>
      </c>
    </row>
    <row r="21742" spans="1:11" x14ac:dyDescent="0.3">
      <c r="A21742" t="s">
        <v>83662</v>
      </c>
      <c r="B21742" t="s">
        <v>83559</v>
      </c>
      <c r="C21742" t="s">
        <v>147</v>
      </c>
      <c r="D21742" t="s">
        <v>83663</v>
      </c>
      <c r="E21742" t="s">
        <v>76393</v>
      </c>
      <c r="F21742" t="s">
        <v>23937</v>
      </c>
      <c r="G21742" t="s">
        <v>42</v>
      </c>
      <c r="H21742">
        <v>0</v>
      </c>
      <c r="I21742">
        <v>0</v>
      </c>
      <c r="J21742">
        <v>0</v>
      </c>
      <c r="K21742" t="s">
        <v>83664</v>
      </c>
    </row>
    <row r="21743" spans="1:11" x14ac:dyDescent="0.3">
      <c r="A21743" t="s">
        <v>83665</v>
      </c>
      <c r="C21743" t="s">
        <v>147</v>
      </c>
      <c r="D21743" t="s">
        <v>83666</v>
      </c>
      <c r="E21743" t="s">
        <v>76393</v>
      </c>
      <c r="F21743" t="s">
        <v>16</v>
      </c>
      <c r="G21743" t="s">
        <v>53413</v>
      </c>
      <c r="H21743">
        <v>0</v>
      </c>
      <c r="I21743">
        <v>0</v>
      </c>
      <c r="J21743">
        <v>0</v>
      </c>
      <c r="K21743" t="s">
        <v>83667</v>
      </c>
    </row>
    <row r="21744" spans="1:11" x14ac:dyDescent="0.3">
      <c r="A21744" t="s">
        <v>83668</v>
      </c>
      <c r="B21744" t="s">
        <v>83669</v>
      </c>
      <c r="C21744" t="s">
        <v>20</v>
      </c>
      <c r="D21744" t="s">
        <v>83670</v>
      </c>
      <c r="E21744" t="s">
        <v>82100</v>
      </c>
      <c r="F21744" t="s">
        <v>16</v>
      </c>
      <c r="G21744" t="s">
        <v>24078</v>
      </c>
      <c r="H21744">
        <v>0</v>
      </c>
      <c r="I21744">
        <v>0</v>
      </c>
      <c r="J21744">
        <v>0</v>
      </c>
      <c r="K21744" t="s">
        <v>83671</v>
      </c>
    </row>
    <row r="21745" spans="1:11" x14ac:dyDescent="0.3">
      <c r="A21745" t="s">
        <v>83672</v>
      </c>
      <c r="B21745" t="s">
        <v>83673</v>
      </c>
      <c r="C21745" t="s">
        <v>147</v>
      </c>
      <c r="D21745" t="s">
        <v>83674</v>
      </c>
      <c r="E21745" t="s">
        <v>76393</v>
      </c>
      <c r="F21745" t="s">
        <v>10428</v>
      </c>
      <c r="G21745" t="s">
        <v>42</v>
      </c>
      <c r="H21745">
        <v>0</v>
      </c>
      <c r="I21745">
        <v>0</v>
      </c>
      <c r="J21745">
        <v>0</v>
      </c>
      <c r="K21745" t="s">
        <v>83675</v>
      </c>
    </row>
    <row r="21746" spans="1:11" x14ac:dyDescent="0.3">
      <c r="A21746" t="s">
        <v>83676</v>
      </c>
      <c r="B21746" t="s">
        <v>83677</v>
      </c>
      <c r="C21746" t="s">
        <v>147</v>
      </c>
      <c r="D21746" t="s">
        <v>83678</v>
      </c>
      <c r="E21746" t="s">
        <v>76393</v>
      </c>
      <c r="F21746" t="s">
        <v>2703</v>
      </c>
      <c r="G21746" t="s">
        <v>42</v>
      </c>
      <c r="H21746">
        <v>0</v>
      </c>
      <c r="I21746">
        <v>0</v>
      </c>
      <c r="J21746">
        <v>0</v>
      </c>
      <c r="K21746" t="s">
        <v>83679</v>
      </c>
    </row>
    <row r="21747" spans="1:11" x14ac:dyDescent="0.3">
      <c r="A21747" t="s">
        <v>83680</v>
      </c>
      <c r="B21747" t="s">
        <v>83681</v>
      </c>
      <c r="C21747" t="s">
        <v>20</v>
      </c>
      <c r="D21747" t="s">
        <v>83682</v>
      </c>
      <c r="E21747" t="s">
        <v>82100</v>
      </c>
      <c r="F21747" t="s">
        <v>16</v>
      </c>
      <c r="G21747" t="s">
        <v>31104</v>
      </c>
      <c r="H21747">
        <v>0</v>
      </c>
      <c r="I21747">
        <v>0</v>
      </c>
      <c r="J21747">
        <v>0</v>
      </c>
      <c r="K21747" t="s">
        <v>83683</v>
      </c>
    </row>
    <row r="21748" spans="1:11" x14ac:dyDescent="0.3">
      <c r="A21748" t="s">
        <v>83684</v>
      </c>
      <c r="C21748" t="s">
        <v>147</v>
      </c>
      <c r="D21748" t="s">
        <v>83685</v>
      </c>
      <c r="E21748" t="s">
        <v>76393</v>
      </c>
      <c r="F21748" t="s">
        <v>835</v>
      </c>
      <c r="G21748" t="s">
        <v>42</v>
      </c>
      <c r="H21748">
        <v>0</v>
      </c>
      <c r="I21748">
        <v>0</v>
      </c>
      <c r="J21748">
        <v>0</v>
      </c>
      <c r="K21748" t="s">
        <v>83686</v>
      </c>
    </row>
    <row r="21749" spans="1:11" x14ac:dyDescent="0.3">
      <c r="A21749" t="s">
        <v>83687</v>
      </c>
      <c r="B21749" t="s">
        <v>83688</v>
      </c>
      <c r="C21749" t="s">
        <v>147</v>
      </c>
      <c r="D21749" t="s">
        <v>83689</v>
      </c>
      <c r="E21749" t="s">
        <v>76393</v>
      </c>
      <c r="F21749" t="s">
        <v>1723</v>
      </c>
      <c r="G21749" t="s">
        <v>42</v>
      </c>
      <c r="H21749">
        <v>0</v>
      </c>
      <c r="I21749">
        <v>0</v>
      </c>
      <c r="J21749">
        <v>0</v>
      </c>
      <c r="K21749" t="s">
        <v>83690</v>
      </c>
    </row>
    <row r="21750" spans="1:11" x14ac:dyDescent="0.3">
      <c r="A21750" t="s">
        <v>83691</v>
      </c>
      <c r="B21750" t="s">
        <v>83692</v>
      </c>
      <c r="C21750" t="s">
        <v>20</v>
      </c>
      <c r="D21750" t="s">
        <v>83693</v>
      </c>
      <c r="E21750" t="s">
        <v>82100</v>
      </c>
      <c r="F21750" t="s">
        <v>1850</v>
      </c>
      <c r="G21750" t="s">
        <v>3489</v>
      </c>
      <c r="H21750">
        <v>0</v>
      </c>
      <c r="I21750">
        <v>0</v>
      </c>
      <c r="J21750">
        <v>0</v>
      </c>
      <c r="K21750" t="s">
        <v>83694</v>
      </c>
    </row>
    <row r="21751" spans="1:11" x14ac:dyDescent="0.3">
      <c r="A21751" t="s">
        <v>83695</v>
      </c>
      <c r="B21751" t="s">
        <v>83696</v>
      </c>
      <c r="C21751" t="s">
        <v>558</v>
      </c>
      <c r="D21751" t="s">
        <v>83697</v>
      </c>
      <c r="E21751" t="s">
        <v>32599</v>
      </c>
      <c r="F21751" t="s">
        <v>16</v>
      </c>
      <c r="G21751" t="s">
        <v>7781</v>
      </c>
      <c r="H21751">
        <v>0</v>
      </c>
      <c r="I21751">
        <v>0</v>
      </c>
      <c r="J21751">
        <v>0</v>
      </c>
      <c r="K21751" t="s">
        <v>83698</v>
      </c>
    </row>
    <row r="21752" spans="1:11" x14ac:dyDescent="0.3">
      <c r="A21752" t="s">
        <v>83699</v>
      </c>
      <c r="B21752" t="s">
        <v>11772</v>
      </c>
      <c r="C21752" t="s">
        <v>13</v>
      </c>
      <c r="D21752" t="s">
        <v>83700</v>
      </c>
      <c r="E21752" t="s">
        <v>76370</v>
      </c>
      <c r="F21752" t="s">
        <v>16</v>
      </c>
      <c r="G21752" t="s">
        <v>2189</v>
      </c>
      <c r="H21752">
        <v>0</v>
      </c>
      <c r="I21752">
        <v>0</v>
      </c>
      <c r="J21752">
        <v>0</v>
      </c>
      <c r="K21752" t="s">
        <v>83701</v>
      </c>
    </row>
    <row r="21753" spans="1:11" x14ac:dyDescent="0.3">
      <c r="A21753" t="s">
        <v>83702</v>
      </c>
      <c r="B21753" t="s">
        <v>83703</v>
      </c>
      <c r="C21753" t="s">
        <v>13</v>
      </c>
      <c r="D21753" t="s">
        <v>83704</v>
      </c>
      <c r="E21753" t="s">
        <v>76370</v>
      </c>
      <c r="F21753" t="s">
        <v>16</v>
      </c>
      <c r="G21753" t="s">
        <v>2853</v>
      </c>
      <c r="H21753">
        <v>0</v>
      </c>
      <c r="I21753">
        <v>0</v>
      </c>
      <c r="J21753">
        <v>0</v>
      </c>
      <c r="K21753" t="s">
        <v>83705</v>
      </c>
    </row>
    <row r="21754" spans="1:11" x14ac:dyDescent="0.3">
      <c r="A21754" t="s">
        <v>83706</v>
      </c>
      <c r="B21754" t="s">
        <v>83707</v>
      </c>
      <c r="C21754" t="s">
        <v>13</v>
      </c>
      <c r="D21754" t="s">
        <v>83708</v>
      </c>
      <c r="E21754" t="s">
        <v>76370</v>
      </c>
      <c r="F21754" t="s">
        <v>16</v>
      </c>
      <c r="G21754" t="s">
        <v>6816</v>
      </c>
      <c r="H21754">
        <v>0</v>
      </c>
      <c r="I21754">
        <v>0</v>
      </c>
      <c r="J21754">
        <v>0</v>
      </c>
      <c r="K21754" t="s">
        <v>83709</v>
      </c>
    </row>
    <row r="21755" spans="1:11" x14ac:dyDescent="0.3">
      <c r="A21755" t="s">
        <v>83710</v>
      </c>
      <c r="B21755" t="s">
        <v>83711</v>
      </c>
      <c r="C21755" t="s">
        <v>13</v>
      </c>
      <c r="D21755" t="s">
        <v>83712</v>
      </c>
      <c r="E21755" t="s">
        <v>76370</v>
      </c>
      <c r="F21755" t="s">
        <v>16</v>
      </c>
      <c r="G21755" t="s">
        <v>38443</v>
      </c>
      <c r="H21755">
        <v>0</v>
      </c>
      <c r="I21755">
        <v>0</v>
      </c>
      <c r="J21755">
        <v>0</v>
      </c>
      <c r="K21755" t="s">
        <v>83713</v>
      </c>
    </row>
    <row r="21756" spans="1:11" x14ac:dyDescent="0.3">
      <c r="A21756" t="s">
        <v>83714</v>
      </c>
      <c r="B21756" t="s">
        <v>83715</v>
      </c>
      <c r="C21756" t="s">
        <v>20</v>
      </c>
      <c r="D21756" t="s">
        <v>83716</v>
      </c>
      <c r="E21756" t="s">
        <v>82100</v>
      </c>
      <c r="F21756" t="s">
        <v>59785</v>
      </c>
      <c r="G21756" t="s">
        <v>42</v>
      </c>
      <c r="H21756">
        <v>0</v>
      </c>
      <c r="I21756">
        <v>0</v>
      </c>
      <c r="J21756">
        <v>0</v>
      </c>
      <c r="K21756" t="s">
        <v>83717</v>
      </c>
    </row>
    <row r="21757" spans="1:11" x14ac:dyDescent="0.3">
      <c r="A21757" t="s">
        <v>83718</v>
      </c>
      <c r="B21757" t="s">
        <v>83719</v>
      </c>
      <c r="C21757" t="s">
        <v>558</v>
      </c>
      <c r="D21757" t="s">
        <v>83720</v>
      </c>
      <c r="E21757" t="s">
        <v>32599</v>
      </c>
      <c r="F21757" t="s">
        <v>41</v>
      </c>
      <c r="G21757" t="s">
        <v>42</v>
      </c>
      <c r="H21757">
        <v>0</v>
      </c>
      <c r="I21757">
        <v>0</v>
      </c>
      <c r="J21757">
        <v>0</v>
      </c>
      <c r="K21757" t="s">
        <v>83721</v>
      </c>
    </row>
    <row r="21758" spans="1:11" x14ac:dyDescent="0.3">
      <c r="A21758" t="s">
        <v>83722</v>
      </c>
      <c r="B21758" t="s">
        <v>83723</v>
      </c>
      <c r="C21758" t="s">
        <v>27</v>
      </c>
      <c r="D21758" t="s">
        <v>83724</v>
      </c>
      <c r="E21758" t="s">
        <v>83478</v>
      </c>
      <c r="F21758" t="s">
        <v>2652</v>
      </c>
      <c r="G21758" t="s">
        <v>42</v>
      </c>
      <c r="H21758">
        <v>0</v>
      </c>
      <c r="I21758">
        <v>0</v>
      </c>
      <c r="J21758">
        <v>0</v>
      </c>
      <c r="K21758" t="s">
        <v>83725</v>
      </c>
    </row>
    <row r="21759" spans="1:11" x14ac:dyDescent="0.3">
      <c r="A21759" t="s">
        <v>83726</v>
      </c>
      <c r="B21759" t="s">
        <v>83727</v>
      </c>
      <c r="C21759" t="s">
        <v>20</v>
      </c>
      <c r="D21759" t="s">
        <v>83728</v>
      </c>
      <c r="E21759" t="s">
        <v>82100</v>
      </c>
      <c r="F21759" t="s">
        <v>2454</v>
      </c>
      <c r="G21759" t="s">
        <v>42</v>
      </c>
      <c r="H21759">
        <v>0</v>
      </c>
      <c r="I21759">
        <v>0</v>
      </c>
      <c r="J21759">
        <v>0</v>
      </c>
      <c r="K21759" t="s">
        <v>83729</v>
      </c>
    </row>
    <row r="21760" spans="1:11" x14ac:dyDescent="0.3">
      <c r="A21760" t="s">
        <v>83730</v>
      </c>
      <c r="B21760" t="s">
        <v>83711</v>
      </c>
      <c r="C21760" t="s">
        <v>13</v>
      </c>
      <c r="D21760" t="s">
        <v>83731</v>
      </c>
      <c r="E21760" t="s">
        <v>76370</v>
      </c>
      <c r="F21760" t="s">
        <v>1991</v>
      </c>
      <c r="G21760" t="s">
        <v>42</v>
      </c>
      <c r="H21760">
        <v>0</v>
      </c>
      <c r="I21760">
        <v>0</v>
      </c>
      <c r="J21760">
        <v>0</v>
      </c>
      <c r="K21760" t="s">
        <v>83732</v>
      </c>
    </row>
    <row r="21761" spans="1:11" x14ac:dyDescent="0.3">
      <c r="A21761" t="s">
        <v>83733</v>
      </c>
      <c r="B21761" t="s">
        <v>83734</v>
      </c>
      <c r="C21761" t="s">
        <v>20</v>
      </c>
      <c r="D21761" t="s">
        <v>83735</v>
      </c>
      <c r="E21761" t="s">
        <v>82100</v>
      </c>
      <c r="F21761" t="s">
        <v>16</v>
      </c>
      <c r="G21761" t="s">
        <v>10101</v>
      </c>
      <c r="H21761">
        <v>0</v>
      </c>
      <c r="I21761">
        <v>0</v>
      </c>
      <c r="J21761">
        <v>0</v>
      </c>
      <c r="K21761" t="s">
        <v>83736</v>
      </c>
    </row>
    <row r="21762" spans="1:11" x14ac:dyDescent="0.3">
      <c r="A21762" t="s">
        <v>83737</v>
      </c>
      <c r="B21762" t="s">
        <v>83738</v>
      </c>
      <c r="C21762" t="s">
        <v>1159</v>
      </c>
      <c r="D21762" t="s">
        <v>83739</v>
      </c>
      <c r="E21762" t="s">
        <v>10552</v>
      </c>
      <c r="F21762" t="s">
        <v>16</v>
      </c>
      <c r="G21762" t="s">
        <v>12752</v>
      </c>
      <c r="H21762">
        <v>0</v>
      </c>
      <c r="I21762">
        <v>0</v>
      </c>
      <c r="J21762">
        <v>0</v>
      </c>
      <c r="K21762" t="s">
        <v>83740</v>
      </c>
    </row>
    <row r="21763" spans="1:11" x14ac:dyDescent="0.3">
      <c r="A21763" t="s">
        <v>83741</v>
      </c>
      <c r="B21763" t="s">
        <v>83742</v>
      </c>
      <c r="C21763" t="s">
        <v>27</v>
      </c>
      <c r="D21763" t="s">
        <v>83743</v>
      </c>
      <c r="E21763" t="s">
        <v>83478</v>
      </c>
      <c r="F21763" t="s">
        <v>41</v>
      </c>
      <c r="G21763" t="s">
        <v>42</v>
      </c>
      <c r="H21763">
        <v>0</v>
      </c>
      <c r="I21763">
        <v>0</v>
      </c>
      <c r="J21763">
        <v>0</v>
      </c>
      <c r="K21763" t="s">
        <v>83744</v>
      </c>
    </row>
    <row r="21764" spans="1:11" x14ac:dyDescent="0.3">
      <c r="A21764" t="s">
        <v>83745</v>
      </c>
      <c r="B21764" t="s">
        <v>83746</v>
      </c>
      <c r="C21764" t="s">
        <v>20</v>
      </c>
      <c r="D21764" t="s">
        <v>83747</v>
      </c>
      <c r="E21764" t="s">
        <v>82100</v>
      </c>
      <c r="F21764" t="s">
        <v>11456</v>
      </c>
      <c r="G21764" t="s">
        <v>18522</v>
      </c>
      <c r="H21764">
        <v>0</v>
      </c>
      <c r="I21764">
        <v>0</v>
      </c>
      <c r="J21764">
        <v>0</v>
      </c>
      <c r="K21764" t="s">
        <v>83748</v>
      </c>
    </row>
    <row r="21765" spans="1:11" x14ac:dyDescent="0.3">
      <c r="A21765" t="s">
        <v>83749</v>
      </c>
      <c r="B21765" t="s">
        <v>83750</v>
      </c>
      <c r="C21765" t="s">
        <v>13</v>
      </c>
      <c r="D21765" t="s">
        <v>83751</v>
      </c>
      <c r="E21765" t="s">
        <v>66626</v>
      </c>
      <c r="F21765" t="s">
        <v>16</v>
      </c>
      <c r="G21765" t="s">
        <v>33329</v>
      </c>
      <c r="H21765">
        <v>0</v>
      </c>
      <c r="I21765">
        <v>0</v>
      </c>
      <c r="J21765">
        <v>0</v>
      </c>
      <c r="K21765" t="s">
        <v>83752</v>
      </c>
    </row>
    <row r="21766" spans="1:11" x14ac:dyDescent="0.3">
      <c r="A21766" t="s">
        <v>83753</v>
      </c>
      <c r="B21766" t="s">
        <v>83754</v>
      </c>
      <c r="C21766" t="s">
        <v>27</v>
      </c>
      <c r="D21766" t="s">
        <v>83755</v>
      </c>
      <c r="E21766" t="s">
        <v>83478</v>
      </c>
      <c r="F21766" t="s">
        <v>41</v>
      </c>
      <c r="G21766" t="s">
        <v>42</v>
      </c>
      <c r="H21766">
        <v>0</v>
      </c>
      <c r="I21766">
        <v>0</v>
      </c>
      <c r="J21766">
        <v>0</v>
      </c>
      <c r="K21766" t="s">
        <v>83756</v>
      </c>
    </row>
    <row r="21767" spans="1:11" x14ac:dyDescent="0.3">
      <c r="A21767" t="s">
        <v>83757</v>
      </c>
      <c r="B21767" t="s">
        <v>83758</v>
      </c>
      <c r="C21767" t="s">
        <v>147</v>
      </c>
      <c r="D21767" t="s">
        <v>83759</v>
      </c>
      <c r="E21767" t="s">
        <v>76393</v>
      </c>
      <c r="F21767" t="s">
        <v>2914</v>
      </c>
      <c r="G21767" t="s">
        <v>3168</v>
      </c>
      <c r="H21767">
        <v>0</v>
      </c>
      <c r="I21767">
        <v>0</v>
      </c>
      <c r="J21767">
        <v>0</v>
      </c>
      <c r="K21767" t="s">
        <v>83760</v>
      </c>
    </row>
    <row r="21768" spans="1:11" x14ac:dyDescent="0.3">
      <c r="A21768" t="s">
        <v>83761</v>
      </c>
      <c r="B21768" t="s">
        <v>83762</v>
      </c>
      <c r="C21768" t="s">
        <v>20</v>
      </c>
      <c r="D21768" t="s">
        <v>83763</v>
      </c>
      <c r="E21768" t="s">
        <v>82100</v>
      </c>
      <c r="F21768" t="s">
        <v>16</v>
      </c>
      <c r="G21768" t="s">
        <v>3987</v>
      </c>
      <c r="H21768">
        <v>0</v>
      </c>
      <c r="I21768">
        <v>0</v>
      </c>
      <c r="J21768">
        <v>0</v>
      </c>
      <c r="K21768" t="s">
        <v>83764</v>
      </c>
    </row>
    <row r="21769" spans="1:11" x14ac:dyDescent="0.3">
      <c r="A21769" t="s">
        <v>83765</v>
      </c>
      <c r="B21769" t="s">
        <v>83766</v>
      </c>
      <c r="C21769" t="s">
        <v>20</v>
      </c>
      <c r="D21769" t="s">
        <v>83767</v>
      </c>
      <c r="E21769" t="s">
        <v>82100</v>
      </c>
      <c r="F21769" t="s">
        <v>16</v>
      </c>
      <c r="G21769" t="s">
        <v>30856</v>
      </c>
      <c r="H21769">
        <v>0</v>
      </c>
      <c r="I21769">
        <v>0</v>
      </c>
      <c r="J21769">
        <v>0</v>
      </c>
      <c r="K21769" t="s">
        <v>83768</v>
      </c>
    </row>
    <row r="21770" spans="1:11" x14ac:dyDescent="0.3">
      <c r="A21770" t="s">
        <v>83769</v>
      </c>
      <c r="B21770" t="s">
        <v>83770</v>
      </c>
      <c r="C21770" t="s">
        <v>147</v>
      </c>
      <c r="D21770" t="s">
        <v>83771</v>
      </c>
      <c r="E21770" t="s">
        <v>76393</v>
      </c>
      <c r="F21770" t="s">
        <v>29146</v>
      </c>
      <c r="G21770" t="s">
        <v>42</v>
      </c>
      <c r="H21770">
        <v>0</v>
      </c>
      <c r="I21770">
        <v>0</v>
      </c>
      <c r="J21770">
        <v>0</v>
      </c>
      <c r="K21770" t="s">
        <v>83772</v>
      </c>
    </row>
    <row r="21771" spans="1:11" x14ac:dyDescent="0.3">
      <c r="A21771" t="s">
        <v>83773</v>
      </c>
      <c r="B21771" t="s">
        <v>83774</v>
      </c>
      <c r="C21771" t="s">
        <v>13</v>
      </c>
      <c r="D21771" t="s">
        <v>83775</v>
      </c>
      <c r="E21771" t="s">
        <v>76370</v>
      </c>
      <c r="F21771" t="s">
        <v>7609</v>
      </c>
      <c r="G21771" t="s">
        <v>42</v>
      </c>
      <c r="H21771">
        <v>0</v>
      </c>
      <c r="I21771">
        <v>0</v>
      </c>
      <c r="J21771">
        <v>0</v>
      </c>
      <c r="K21771" t="s">
        <v>83776</v>
      </c>
    </row>
    <row r="21772" spans="1:11" x14ac:dyDescent="0.3">
      <c r="A21772" t="s">
        <v>83777</v>
      </c>
      <c r="B21772" t="s">
        <v>83778</v>
      </c>
      <c r="C21772" t="s">
        <v>466</v>
      </c>
      <c r="D21772" t="s">
        <v>83779</v>
      </c>
      <c r="E21772" t="s">
        <v>79083</v>
      </c>
      <c r="F21772" t="s">
        <v>16</v>
      </c>
      <c r="G21772" t="s">
        <v>19901</v>
      </c>
      <c r="H21772">
        <v>0</v>
      </c>
      <c r="I21772">
        <v>0</v>
      </c>
      <c r="J21772">
        <v>0</v>
      </c>
      <c r="K21772" t="s">
        <v>83780</v>
      </c>
    </row>
    <row r="21773" spans="1:11" x14ac:dyDescent="0.3">
      <c r="A21773" t="s">
        <v>83781</v>
      </c>
      <c r="B21773" t="s">
        <v>83782</v>
      </c>
      <c r="C21773" t="s">
        <v>20</v>
      </c>
      <c r="D21773" t="s">
        <v>83783</v>
      </c>
      <c r="E21773" t="s">
        <v>82100</v>
      </c>
      <c r="F21773" t="s">
        <v>61835</v>
      </c>
      <c r="G21773" t="s">
        <v>42</v>
      </c>
      <c r="H21773">
        <v>0</v>
      </c>
      <c r="I21773">
        <v>0</v>
      </c>
      <c r="J21773">
        <v>0</v>
      </c>
      <c r="K21773" t="s">
        <v>83784</v>
      </c>
    </row>
    <row r="21774" spans="1:11" x14ac:dyDescent="0.3">
      <c r="A21774" t="s">
        <v>83785</v>
      </c>
      <c r="B21774" t="s">
        <v>83786</v>
      </c>
      <c r="C21774" t="s">
        <v>20</v>
      </c>
      <c r="D21774" t="s">
        <v>83787</v>
      </c>
      <c r="E21774" t="s">
        <v>82100</v>
      </c>
      <c r="F21774" t="s">
        <v>15971</v>
      </c>
      <c r="G21774" t="s">
        <v>42</v>
      </c>
      <c r="H21774">
        <v>0</v>
      </c>
      <c r="I21774">
        <v>0</v>
      </c>
      <c r="J21774">
        <v>0</v>
      </c>
      <c r="K21774" t="s">
        <v>83788</v>
      </c>
    </row>
    <row r="21775" spans="1:11" x14ac:dyDescent="0.3">
      <c r="A21775" t="s">
        <v>83789</v>
      </c>
      <c r="C21775" t="s">
        <v>27</v>
      </c>
      <c r="D21775" t="s">
        <v>83790</v>
      </c>
      <c r="E21775" t="s">
        <v>29</v>
      </c>
      <c r="F21775" t="s">
        <v>16</v>
      </c>
      <c r="G21775" t="s">
        <v>594</v>
      </c>
      <c r="H21775">
        <v>0</v>
      </c>
      <c r="I21775">
        <v>0</v>
      </c>
      <c r="J21775">
        <v>0</v>
      </c>
      <c r="K21775" t="s">
        <v>83791</v>
      </c>
    </row>
    <row r="21776" spans="1:11" x14ac:dyDescent="0.3">
      <c r="A21776" t="s">
        <v>83792</v>
      </c>
      <c r="B21776" t="s">
        <v>83793</v>
      </c>
      <c r="C21776" t="s">
        <v>13</v>
      </c>
      <c r="D21776" t="s">
        <v>83794</v>
      </c>
      <c r="E21776" t="s">
        <v>76370</v>
      </c>
      <c r="F21776" t="s">
        <v>16</v>
      </c>
      <c r="G21776" t="s">
        <v>6145</v>
      </c>
      <c r="H21776">
        <v>0</v>
      </c>
      <c r="I21776">
        <v>0</v>
      </c>
      <c r="J21776">
        <v>0</v>
      </c>
      <c r="K21776" t="s">
        <v>83795</v>
      </c>
    </row>
    <row r="21777" spans="1:11" x14ac:dyDescent="0.3">
      <c r="A21777" t="s">
        <v>83796</v>
      </c>
      <c r="B21777" t="s">
        <v>83797</v>
      </c>
      <c r="C21777" t="s">
        <v>558</v>
      </c>
      <c r="D21777" t="s">
        <v>83798</v>
      </c>
      <c r="E21777" t="s">
        <v>32599</v>
      </c>
      <c r="F21777" t="s">
        <v>16</v>
      </c>
      <c r="G21777" t="s">
        <v>54704</v>
      </c>
      <c r="H21777">
        <v>0</v>
      </c>
      <c r="I21777">
        <v>0</v>
      </c>
      <c r="J21777">
        <v>0</v>
      </c>
      <c r="K21777" t="s">
        <v>83799</v>
      </c>
    </row>
    <row r="21778" spans="1:11" x14ac:dyDescent="0.3">
      <c r="A21778" t="s">
        <v>83800</v>
      </c>
      <c r="B21778" t="s">
        <v>83801</v>
      </c>
      <c r="C21778" t="s">
        <v>13</v>
      </c>
      <c r="D21778" t="s">
        <v>83802</v>
      </c>
      <c r="E21778" t="s">
        <v>76370</v>
      </c>
      <c r="F21778" t="s">
        <v>16</v>
      </c>
      <c r="G21778" t="s">
        <v>5527</v>
      </c>
      <c r="H21778">
        <v>0</v>
      </c>
      <c r="I21778">
        <v>0</v>
      </c>
      <c r="J21778">
        <v>0</v>
      </c>
      <c r="K21778" t="s">
        <v>83803</v>
      </c>
    </row>
    <row r="21779" spans="1:11" x14ac:dyDescent="0.3">
      <c r="A21779" t="s">
        <v>83804</v>
      </c>
      <c r="B21779" t="s">
        <v>83805</v>
      </c>
      <c r="C21779" t="s">
        <v>13</v>
      </c>
      <c r="D21779" t="s">
        <v>83806</v>
      </c>
      <c r="E21779" t="s">
        <v>76370</v>
      </c>
      <c r="F21779" t="s">
        <v>16</v>
      </c>
      <c r="G21779" t="s">
        <v>2211</v>
      </c>
      <c r="H21779">
        <v>0</v>
      </c>
      <c r="I21779">
        <v>0</v>
      </c>
      <c r="J21779">
        <v>0</v>
      </c>
      <c r="K21779" t="s">
        <v>83807</v>
      </c>
    </row>
    <row r="21780" spans="1:11" x14ac:dyDescent="0.3">
      <c r="A21780" t="s">
        <v>83808</v>
      </c>
      <c r="B21780" t="s">
        <v>83809</v>
      </c>
      <c r="C21780" t="s">
        <v>13</v>
      </c>
      <c r="D21780" t="s">
        <v>83810</v>
      </c>
      <c r="E21780" t="s">
        <v>76370</v>
      </c>
      <c r="F21780" t="s">
        <v>16</v>
      </c>
      <c r="G21780" t="s">
        <v>2866</v>
      </c>
      <c r="H21780">
        <v>0</v>
      </c>
      <c r="I21780">
        <v>0</v>
      </c>
      <c r="J21780">
        <v>0</v>
      </c>
      <c r="K21780" t="s">
        <v>83811</v>
      </c>
    </row>
    <row r="21781" spans="1:11" x14ac:dyDescent="0.3">
      <c r="A21781" t="s">
        <v>83812</v>
      </c>
      <c r="B21781" t="s">
        <v>83813</v>
      </c>
      <c r="C21781" t="s">
        <v>558</v>
      </c>
      <c r="D21781" t="s">
        <v>83814</v>
      </c>
      <c r="E21781" t="s">
        <v>32599</v>
      </c>
      <c r="F21781" t="s">
        <v>16</v>
      </c>
      <c r="G21781" t="s">
        <v>49102</v>
      </c>
      <c r="H21781">
        <v>0</v>
      </c>
      <c r="I21781">
        <v>0</v>
      </c>
      <c r="J21781">
        <v>0</v>
      </c>
      <c r="K21781" t="s">
        <v>83815</v>
      </c>
    </row>
    <row r="21782" spans="1:11" x14ac:dyDescent="0.3">
      <c r="A21782" t="s">
        <v>83816</v>
      </c>
      <c r="B21782" t="s">
        <v>83817</v>
      </c>
      <c r="C21782" t="s">
        <v>13</v>
      </c>
      <c r="D21782" t="s">
        <v>83818</v>
      </c>
      <c r="E21782" t="s">
        <v>76370</v>
      </c>
      <c r="F21782" t="s">
        <v>16</v>
      </c>
      <c r="G21782" t="s">
        <v>3235</v>
      </c>
      <c r="H21782">
        <v>0</v>
      </c>
      <c r="I21782">
        <v>0</v>
      </c>
      <c r="J21782">
        <v>0</v>
      </c>
      <c r="K21782" t="s">
        <v>83819</v>
      </c>
    </row>
    <row r="21783" spans="1:11" x14ac:dyDescent="0.3">
      <c r="A21783" t="s">
        <v>83820</v>
      </c>
      <c r="B21783" t="s">
        <v>83821</v>
      </c>
      <c r="C21783" t="s">
        <v>27</v>
      </c>
      <c r="D21783" t="s">
        <v>83822</v>
      </c>
      <c r="E21783" t="s">
        <v>29</v>
      </c>
      <c r="F21783" t="s">
        <v>16</v>
      </c>
      <c r="G21783" t="s">
        <v>15069</v>
      </c>
      <c r="H21783">
        <v>0</v>
      </c>
      <c r="I21783">
        <v>0</v>
      </c>
      <c r="J21783">
        <v>0</v>
      </c>
      <c r="K21783" t="s">
        <v>83823</v>
      </c>
    </row>
    <row r="21784" spans="1:11" x14ac:dyDescent="0.3">
      <c r="A21784" t="s">
        <v>83824</v>
      </c>
      <c r="B21784" t="s">
        <v>83825</v>
      </c>
      <c r="C21784" t="s">
        <v>13</v>
      </c>
      <c r="D21784" t="s">
        <v>83826</v>
      </c>
      <c r="E21784" t="s">
        <v>76370</v>
      </c>
      <c r="F21784" t="s">
        <v>16</v>
      </c>
      <c r="G21784" t="s">
        <v>3235</v>
      </c>
      <c r="H21784">
        <v>0</v>
      </c>
      <c r="I21784">
        <v>0</v>
      </c>
      <c r="J21784">
        <v>0</v>
      </c>
      <c r="K21784" t="s">
        <v>83827</v>
      </c>
    </row>
    <row r="21785" spans="1:11" x14ac:dyDescent="0.3">
      <c r="A21785" t="s">
        <v>83828</v>
      </c>
      <c r="B21785" t="s">
        <v>83801</v>
      </c>
      <c r="C21785" t="s">
        <v>13</v>
      </c>
      <c r="D21785" t="s">
        <v>83829</v>
      </c>
      <c r="E21785" t="s">
        <v>76370</v>
      </c>
      <c r="F21785" t="s">
        <v>3026</v>
      </c>
      <c r="G21785" t="s">
        <v>42</v>
      </c>
      <c r="H21785">
        <v>0</v>
      </c>
      <c r="I21785">
        <v>0</v>
      </c>
      <c r="J21785">
        <v>0</v>
      </c>
      <c r="K21785" t="s">
        <v>83830</v>
      </c>
    </row>
    <row r="21786" spans="1:11" x14ac:dyDescent="0.3">
      <c r="A21786" t="s">
        <v>83831</v>
      </c>
      <c r="B21786" t="s">
        <v>83832</v>
      </c>
      <c r="C21786" t="s">
        <v>20</v>
      </c>
      <c r="D21786" t="s">
        <v>83833</v>
      </c>
      <c r="E21786" t="s">
        <v>82100</v>
      </c>
      <c r="F21786" t="s">
        <v>6915</v>
      </c>
      <c r="G21786" t="s">
        <v>42</v>
      </c>
      <c r="H21786">
        <v>0</v>
      </c>
      <c r="I21786">
        <v>0</v>
      </c>
      <c r="J21786">
        <v>0</v>
      </c>
      <c r="K21786" t="s">
        <v>83834</v>
      </c>
    </row>
    <row r="21787" spans="1:11" x14ac:dyDescent="0.3">
      <c r="A21787" t="s">
        <v>83835</v>
      </c>
      <c r="B21787" t="s">
        <v>83836</v>
      </c>
      <c r="C21787" t="s">
        <v>147</v>
      </c>
      <c r="D21787" t="s">
        <v>83837</v>
      </c>
      <c r="E21787" t="s">
        <v>76393</v>
      </c>
      <c r="F21787" t="s">
        <v>42929</v>
      </c>
      <c r="G21787" t="s">
        <v>42</v>
      </c>
      <c r="H21787">
        <v>0</v>
      </c>
      <c r="I21787">
        <v>0</v>
      </c>
      <c r="J21787">
        <v>0</v>
      </c>
      <c r="K21787" t="s">
        <v>83838</v>
      </c>
    </row>
    <row r="21788" spans="1:11" x14ac:dyDescent="0.3">
      <c r="A21788" t="s">
        <v>83839</v>
      </c>
      <c r="C21788" t="s">
        <v>147</v>
      </c>
      <c r="D21788" t="s">
        <v>83840</v>
      </c>
      <c r="E21788" t="s">
        <v>76393</v>
      </c>
      <c r="F21788" t="s">
        <v>1413</v>
      </c>
      <c r="G21788" t="s">
        <v>42</v>
      </c>
      <c r="H21788">
        <v>0</v>
      </c>
      <c r="I21788">
        <v>0</v>
      </c>
      <c r="J21788">
        <v>0</v>
      </c>
      <c r="K21788" t="s">
        <v>83841</v>
      </c>
    </row>
    <row r="21789" spans="1:11" x14ac:dyDescent="0.3">
      <c r="A21789" t="s">
        <v>83842</v>
      </c>
      <c r="B21789" t="s">
        <v>83843</v>
      </c>
      <c r="C21789" t="s">
        <v>147</v>
      </c>
      <c r="D21789" t="s">
        <v>83844</v>
      </c>
      <c r="E21789" t="s">
        <v>76393</v>
      </c>
      <c r="F21789" t="s">
        <v>1751</v>
      </c>
      <c r="G21789" t="s">
        <v>42</v>
      </c>
      <c r="H21789">
        <v>0</v>
      </c>
      <c r="I21789">
        <v>0</v>
      </c>
      <c r="J21789">
        <v>0</v>
      </c>
      <c r="K21789" t="s">
        <v>83845</v>
      </c>
    </row>
    <row r="21790" spans="1:11" x14ac:dyDescent="0.3">
      <c r="A21790" t="s">
        <v>83846</v>
      </c>
      <c r="B21790" t="s">
        <v>83847</v>
      </c>
      <c r="C21790" t="s">
        <v>147</v>
      </c>
      <c r="D21790" t="s">
        <v>83848</v>
      </c>
      <c r="E21790" t="s">
        <v>76393</v>
      </c>
      <c r="F21790" t="s">
        <v>6405</v>
      </c>
      <c r="G21790" t="s">
        <v>42</v>
      </c>
      <c r="H21790">
        <v>0</v>
      </c>
      <c r="I21790">
        <v>0</v>
      </c>
      <c r="J21790">
        <v>0</v>
      </c>
      <c r="K21790" t="s">
        <v>83849</v>
      </c>
    </row>
    <row r="21791" spans="1:11" x14ac:dyDescent="0.3">
      <c r="A21791" t="s">
        <v>83850</v>
      </c>
      <c r="B21791" t="s">
        <v>83851</v>
      </c>
      <c r="C21791" t="s">
        <v>27</v>
      </c>
      <c r="D21791" t="s">
        <v>83852</v>
      </c>
      <c r="E21791" t="s">
        <v>83478</v>
      </c>
      <c r="F21791" t="s">
        <v>41</v>
      </c>
      <c r="G21791" t="s">
        <v>42</v>
      </c>
      <c r="H21791">
        <v>0</v>
      </c>
      <c r="I21791">
        <v>0</v>
      </c>
      <c r="J21791">
        <v>0</v>
      </c>
      <c r="K21791" t="s">
        <v>83853</v>
      </c>
    </row>
    <row r="21792" spans="1:11" x14ac:dyDescent="0.3">
      <c r="A21792" t="s">
        <v>83854</v>
      </c>
      <c r="B21792" t="s">
        <v>83855</v>
      </c>
      <c r="C21792" t="s">
        <v>20</v>
      </c>
      <c r="D21792" t="s">
        <v>83856</v>
      </c>
      <c r="E21792" t="s">
        <v>82100</v>
      </c>
      <c r="F21792" t="s">
        <v>16</v>
      </c>
      <c r="G21792" t="s">
        <v>3950</v>
      </c>
      <c r="H21792">
        <v>0</v>
      </c>
      <c r="I21792">
        <v>0</v>
      </c>
      <c r="J21792">
        <v>0</v>
      </c>
      <c r="K21792" t="s">
        <v>83857</v>
      </c>
    </row>
    <row r="21793" spans="1:11" x14ac:dyDescent="0.3">
      <c r="A21793" t="s">
        <v>83858</v>
      </c>
      <c r="B21793" t="s">
        <v>83859</v>
      </c>
      <c r="C21793" t="s">
        <v>27</v>
      </c>
      <c r="D21793" t="s">
        <v>83860</v>
      </c>
      <c r="E21793" t="s">
        <v>29</v>
      </c>
      <c r="F21793" t="s">
        <v>41</v>
      </c>
      <c r="G21793" t="s">
        <v>2252</v>
      </c>
      <c r="H21793">
        <v>0</v>
      </c>
      <c r="I21793">
        <v>0</v>
      </c>
      <c r="J21793">
        <v>0</v>
      </c>
      <c r="K21793" t="s">
        <v>83861</v>
      </c>
    </row>
    <row r="21794" spans="1:11" x14ac:dyDescent="0.3">
      <c r="A21794" t="s">
        <v>83862</v>
      </c>
      <c r="B21794" t="s">
        <v>83863</v>
      </c>
      <c r="C21794" t="s">
        <v>13</v>
      </c>
      <c r="D21794" t="s">
        <v>83864</v>
      </c>
      <c r="E21794" t="s">
        <v>76370</v>
      </c>
      <c r="F21794" t="s">
        <v>16</v>
      </c>
      <c r="G21794" t="s">
        <v>8098</v>
      </c>
      <c r="H21794">
        <v>0</v>
      </c>
      <c r="I21794">
        <v>0</v>
      </c>
      <c r="J21794">
        <v>0</v>
      </c>
      <c r="K21794" t="s">
        <v>83865</v>
      </c>
    </row>
    <row r="21795" spans="1:11" x14ac:dyDescent="0.3">
      <c r="A21795" t="s">
        <v>83866</v>
      </c>
      <c r="B21795" t="s">
        <v>83867</v>
      </c>
      <c r="C21795" t="s">
        <v>13</v>
      </c>
      <c r="D21795" t="s">
        <v>83868</v>
      </c>
      <c r="E21795" t="s">
        <v>76370</v>
      </c>
      <c r="F21795" t="s">
        <v>16</v>
      </c>
      <c r="G21795" t="s">
        <v>22797</v>
      </c>
      <c r="H21795">
        <v>0</v>
      </c>
      <c r="I21795">
        <v>0</v>
      </c>
      <c r="J21795">
        <v>0</v>
      </c>
      <c r="K21795" t="s">
        <v>83869</v>
      </c>
    </row>
    <row r="21796" spans="1:11" x14ac:dyDescent="0.3">
      <c r="A21796" t="s">
        <v>83870</v>
      </c>
      <c r="B21796" t="s">
        <v>83871</v>
      </c>
      <c r="C21796" t="s">
        <v>13</v>
      </c>
      <c r="D21796" t="s">
        <v>83872</v>
      </c>
      <c r="E21796" t="s">
        <v>76370</v>
      </c>
      <c r="F21796" t="s">
        <v>16</v>
      </c>
      <c r="G21796" t="s">
        <v>19381</v>
      </c>
      <c r="H21796">
        <v>0</v>
      </c>
      <c r="I21796">
        <v>0</v>
      </c>
      <c r="J21796">
        <v>0</v>
      </c>
      <c r="K21796" t="s">
        <v>83873</v>
      </c>
    </row>
    <row r="21797" spans="1:11" x14ac:dyDescent="0.3">
      <c r="A21797" t="s">
        <v>83874</v>
      </c>
      <c r="B21797" t="s">
        <v>83875</v>
      </c>
      <c r="C21797" t="s">
        <v>13</v>
      </c>
      <c r="D21797" t="s">
        <v>83876</v>
      </c>
      <c r="E21797" t="s">
        <v>76370</v>
      </c>
      <c r="F21797" t="s">
        <v>16017</v>
      </c>
      <c r="G21797" t="s">
        <v>42</v>
      </c>
      <c r="H21797">
        <v>0</v>
      </c>
      <c r="I21797">
        <v>0</v>
      </c>
      <c r="J21797">
        <v>0</v>
      </c>
      <c r="K21797" t="s">
        <v>83877</v>
      </c>
    </row>
    <row r="21798" spans="1:11" x14ac:dyDescent="0.3">
      <c r="A21798" t="s">
        <v>83878</v>
      </c>
      <c r="B21798" t="s">
        <v>83879</v>
      </c>
      <c r="C21798" t="s">
        <v>27</v>
      </c>
      <c r="D21798" t="s">
        <v>83880</v>
      </c>
      <c r="E21798" t="s">
        <v>83478</v>
      </c>
      <c r="F21798" t="s">
        <v>41</v>
      </c>
      <c r="G21798" t="s">
        <v>18285</v>
      </c>
      <c r="H21798">
        <v>0</v>
      </c>
      <c r="I21798">
        <v>0</v>
      </c>
      <c r="J21798">
        <v>0</v>
      </c>
      <c r="K21798" t="s">
        <v>83881</v>
      </c>
    </row>
    <row r="21799" spans="1:11" x14ac:dyDescent="0.3">
      <c r="A21799" t="s">
        <v>83882</v>
      </c>
      <c r="B21799" t="s">
        <v>83883</v>
      </c>
      <c r="C21799" t="s">
        <v>27</v>
      </c>
      <c r="D21799" t="s">
        <v>83884</v>
      </c>
      <c r="E21799" t="s">
        <v>83478</v>
      </c>
      <c r="F21799" t="s">
        <v>41</v>
      </c>
      <c r="G21799" t="s">
        <v>42</v>
      </c>
      <c r="H21799">
        <v>0</v>
      </c>
      <c r="I21799">
        <v>0</v>
      </c>
      <c r="J21799">
        <v>0</v>
      </c>
      <c r="K21799" t="s">
        <v>83885</v>
      </c>
    </row>
    <row r="21800" spans="1:11" x14ac:dyDescent="0.3">
      <c r="A21800" t="s">
        <v>83886</v>
      </c>
      <c r="B21800" t="s">
        <v>83887</v>
      </c>
      <c r="C21800" t="s">
        <v>20</v>
      </c>
      <c r="D21800" t="s">
        <v>83888</v>
      </c>
      <c r="E21800" t="s">
        <v>82100</v>
      </c>
      <c r="F21800" t="s">
        <v>1835</v>
      </c>
      <c r="G21800" t="s">
        <v>1271</v>
      </c>
      <c r="H21800">
        <v>0</v>
      </c>
      <c r="I21800">
        <v>0</v>
      </c>
      <c r="J21800">
        <v>0</v>
      </c>
      <c r="K21800" t="s">
        <v>83889</v>
      </c>
    </row>
    <row r="21801" spans="1:11" x14ac:dyDescent="0.3">
      <c r="A21801" t="s">
        <v>83890</v>
      </c>
      <c r="B21801" t="s">
        <v>83891</v>
      </c>
      <c r="C21801" t="s">
        <v>20</v>
      </c>
      <c r="D21801" t="s">
        <v>83892</v>
      </c>
      <c r="E21801" t="s">
        <v>82100</v>
      </c>
      <c r="F21801" t="s">
        <v>16</v>
      </c>
      <c r="G21801" t="s">
        <v>107</v>
      </c>
      <c r="H21801">
        <v>0</v>
      </c>
      <c r="I21801">
        <v>0</v>
      </c>
      <c r="J21801">
        <v>0</v>
      </c>
      <c r="K21801" t="s">
        <v>83893</v>
      </c>
    </row>
    <row r="21802" spans="1:11" x14ac:dyDescent="0.3">
      <c r="A21802" t="s">
        <v>83894</v>
      </c>
      <c r="B21802" t="s">
        <v>83895</v>
      </c>
      <c r="C21802" t="s">
        <v>558</v>
      </c>
      <c r="D21802" t="s">
        <v>83896</v>
      </c>
      <c r="E21802" t="s">
        <v>981</v>
      </c>
      <c r="F21802" t="s">
        <v>25281</v>
      </c>
      <c r="G21802" t="s">
        <v>42</v>
      </c>
      <c r="H21802">
        <v>0</v>
      </c>
      <c r="I21802">
        <v>0</v>
      </c>
      <c r="J21802">
        <v>0</v>
      </c>
      <c r="K21802" t="s">
        <v>83897</v>
      </c>
    </row>
    <row r="21803" spans="1:11" x14ac:dyDescent="0.3">
      <c r="A21803" t="s">
        <v>83898</v>
      </c>
      <c r="B21803" t="s">
        <v>83899</v>
      </c>
      <c r="C21803" t="s">
        <v>27</v>
      </c>
      <c r="D21803" t="s">
        <v>83900</v>
      </c>
      <c r="E21803" t="s">
        <v>83478</v>
      </c>
      <c r="F21803" t="s">
        <v>16</v>
      </c>
      <c r="G21803" t="s">
        <v>1281</v>
      </c>
      <c r="H21803">
        <v>0</v>
      </c>
      <c r="I21803">
        <v>0</v>
      </c>
      <c r="J21803">
        <v>0</v>
      </c>
      <c r="K21803" t="s">
        <v>83901</v>
      </c>
    </row>
    <row r="21804" spans="1:11" x14ac:dyDescent="0.3">
      <c r="A21804" t="s">
        <v>83902</v>
      </c>
      <c r="C21804" t="s">
        <v>466</v>
      </c>
      <c r="D21804" t="s">
        <v>83903</v>
      </c>
      <c r="E21804" t="s">
        <v>79083</v>
      </c>
      <c r="F21804" t="s">
        <v>16</v>
      </c>
      <c r="G21804" t="s">
        <v>42</v>
      </c>
      <c r="H21804">
        <v>0</v>
      </c>
      <c r="I21804">
        <v>0</v>
      </c>
      <c r="J21804">
        <v>0</v>
      </c>
      <c r="K21804" t="s">
        <v>83904</v>
      </c>
    </row>
    <row r="21805" spans="1:11" x14ac:dyDescent="0.3">
      <c r="A21805" t="s">
        <v>83905</v>
      </c>
      <c r="B21805" t="s">
        <v>83906</v>
      </c>
      <c r="C21805" t="s">
        <v>466</v>
      </c>
      <c r="D21805" t="s">
        <v>83907</v>
      </c>
      <c r="E21805" t="s">
        <v>79083</v>
      </c>
      <c r="F21805" t="s">
        <v>16</v>
      </c>
      <c r="G21805" t="s">
        <v>1062</v>
      </c>
      <c r="H21805">
        <v>0</v>
      </c>
      <c r="I21805">
        <v>0</v>
      </c>
      <c r="J21805">
        <v>0</v>
      </c>
      <c r="K21805" t="s">
        <v>83908</v>
      </c>
    </row>
    <row r="21806" spans="1:11" x14ac:dyDescent="0.3">
      <c r="A21806" t="s">
        <v>83909</v>
      </c>
      <c r="B21806" t="s">
        <v>83910</v>
      </c>
      <c r="C21806" t="s">
        <v>13</v>
      </c>
      <c r="D21806" t="s">
        <v>83911</v>
      </c>
      <c r="E21806" t="s">
        <v>76370</v>
      </c>
      <c r="F21806" t="s">
        <v>3412</v>
      </c>
      <c r="G21806" t="s">
        <v>3628</v>
      </c>
      <c r="H21806">
        <v>0</v>
      </c>
      <c r="I21806">
        <v>0</v>
      </c>
      <c r="J21806">
        <v>0</v>
      </c>
      <c r="K21806" t="s">
        <v>83912</v>
      </c>
    </row>
    <row r="21807" spans="1:11" x14ac:dyDescent="0.3">
      <c r="A21807" t="s">
        <v>83913</v>
      </c>
      <c r="B21807" t="s">
        <v>83914</v>
      </c>
      <c r="C21807" t="s">
        <v>147</v>
      </c>
      <c r="D21807" t="s">
        <v>83915</v>
      </c>
      <c r="E21807" t="s">
        <v>76393</v>
      </c>
      <c r="F21807" t="s">
        <v>16</v>
      </c>
      <c r="G21807" t="s">
        <v>4993</v>
      </c>
      <c r="H21807">
        <v>0</v>
      </c>
      <c r="I21807">
        <v>0</v>
      </c>
      <c r="J21807">
        <v>0</v>
      </c>
      <c r="K21807" t="s">
        <v>83916</v>
      </c>
    </row>
    <row r="21808" spans="1:11" x14ac:dyDescent="0.3">
      <c r="A21808" t="s">
        <v>83917</v>
      </c>
      <c r="B21808" t="s">
        <v>83918</v>
      </c>
      <c r="C21808" t="s">
        <v>13</v>
      </c>
      <c r="D21808" t="s">
        <v>83919</v>
      </c>
      <c r="E21808" t="s">
        <v>76370</v>
      </c>
      <c r="F21808" t="s">
        <v>16</v>
      </c>
      <c r="G21808" t="s">
        <v>7342</v>
      </c>
      <c r="H21808">
        <v>0</v>
      </c>
      <c r="I21808">
        <v>0</v>
      </c>
      <c r="J21808">
        <v>0</v>
      </c>
      <c r="K21808" t="s">
        <v>83920</v>
      </c>
    </row>
    <row r="21809" spans="1:11" x14ac:dyDescent="0.3">
      <c r="A21809" t="s">
        <v>83921</v>
      </c>
      <c r="B21809" t="s">
        <v>83922</v>
      </c>
      <c r="C21809" t="s">
        <v>13</v>
      </c>
      <c r="D21809" t="s">
        <v>83923</v>
      </c>
      <c r="E21809" t="s">
        <v>76370</v>
      </c>
      <c r="F21809" t="s">
        <v>16</v>
      </c>
      <c r="G21809" t="s">
        <v>1784</v>
      </c>
      <c r="H21809">
        <v>0</v>
      </c>
      <c r="I21809">
        <v>0</v>
      </c>
      <c r="J21809">
        <v>0</v>
      </c>
      <c r="K21809" t="s">
        <v>83924</v>
      </c>
    </row>
    <row r="21810" spans="1:11" x14ac:dyDescent="0.3">
      <c r="A21810" t="s">
        <v>83925</v>
      </c>
      <c r="B21810" t="s">
        <v>83926</v>
      </c>
      <c r="C21810" t="s">
        <v>558</v>
      </c>
      <c r="D21810" t="s">
        <v>83927</v>
      </c>
      <c r="E21810" t="s">
        <v>981</v>
      </c>
      <c r="F21810" t="s">
        <v>16</v>
      </c>
      <c r="G21810" t="s">
        <v>3598</v>
      </c>
      <c r="H21810">
        <v>0</v>
      </c>
      <c r="I21810">
        <v>0</v>
      </c>
      <c r="J21810">
        <v>0</v>
      </c>
      <c r="K21810" t="s">
        <v>83928</v>
      </c>
    </row>
    <row r="21811" spans="1:11" x14ac:dyDescent="0.3">
      <c r="A21811" t="s">
        <v>83929</v>
      </c>
      <c r="C21811" t="s">
        <v>27</v>
      </c>
      <c r="D21811" t="s">
        <v>83930</v>
      </c>
      <c r="E21811" t="s">
        <v>29</v>
      </c>
      <c r="F21811" t="s">
        <v>41</v>
      </c>
      <c r="G21811" t="s">
        <v>42</v>
      </c>
      <c r="H21811">
        <v>0</v>
      </c>
      <c r="I21811">
        <v>0</v>
      </c>
      <c r="J21811">
        <v>0</v>
      </c>
      <c r="K21811" t="s">
        <v>83931</v>
      </c>
    </row>
    <row r="21812" spans="1:11" x14ac:dyDescent="0.3">
      <c r="A21812" t="s">
        <v>83932</v>
      </c>
      <c r="B21812" t="s">
        <v>83933</v>
      </c>
      <c r="C21812" t="s">
        <v>13</v>
      </c>
      <c r="D21812" t="s">
        <v>83934</v>
      </c>
      <c r="E21812" t="s">
        <v>76370</v>
      </c>
      <c r="F21812" t="s">
        <v>15971</v>
      </c>
      <c r="G21812" t="s">
        <v>42</v>
      </c>
      <c r="H21812">
        <v>0</v>
      </c>
      <c r="I21812">
        <v>0</v>
      </c>
      <c r="J21812">
        <v>0</v>
      </c>
      <c r="K21812" t="s">
        <v>83935</v>
      </c>
    </row>
    <row r="21813" spans="1:11" x14ac:dyDescent="0.3">
      <c r="A21813" t="s">
        <v>83936</v>
      </c>
      <c r="B21813" t="s">
        <v>83937</v>
      </c>
      <c r="C21813" t="s">
        <v>13</v>
      </c>
      <c r="D21813" t="s">
        <v>83938</v>
      </c>
      <c r="E21813" t="s">
        <v>76370</v>
      </c>
      <c r="F21813" t="s">
        <v>3296</v>
      </c>
      <c r="G21813" t="s">
        <v>42</v>
      </c>
      <c r="H21813">
        <v>0</v>
      </c>
      <c r="I21813">
        <v>0</v>
      </c>
      <c r="J21813">
        <v>0</v>
      </c>
      <c r="K21813" t="s">
        <v>83939</v>
      </c>
    </row>
    <row r="21814" spans="1:11" x14ac:dyDescent="0.3">
      <c r="A21814" t="s">
        <v>83940</v>
      </c>
      <c r="B21814" t="s">
        <v>83941</v>
      </c>
      <c r="C21814" t="s">
        <v>13</v>
      </c>
      <c r="D21814" t="s">
        <v>83942</v>
      </c>
      <c r="E21814" t="s">
        <v>76370</v>
      </c>
      <c r="F21814" t="s">
        <v>11510</v>
      </c>
      <c r="G21814" t="s">
        <v>42</v>
      </c>
      <c r="H21814">
        <v>0</v>
      </c>
      <c r="I21814">
        <v>0</v>
      </c>
      <c r="J21814">
        <v>0</v>
      </c>
      <c r="K21814" t="s">
        <v>83943</v>
      </c>
    </row>
    <row r="21815" spans="1:11" x14ac:dyDescent="0.3">
      <c r="A21815" t="s">
        <v>83944</v>
      </c>
      <c r="B21815" t="s">
        <v>83945</v>
      </c>
      <c r="C21815" t="s">
        <v>27</v>
      </c>
      <c r="D21815" t="s">
        <v>83946</v>
      </c>
      <c r="E21815" t="s">
        <v>83478</v>
      </c>
      <c r="F21815" t="s">
        <v>1981</v>
      </c>
      <c r="G21815" t="s">
        <v>42</v>
      </c>
      <c r="H21815">
        <v>0</v>
      </c>
      <c r="I21815">
        <v>0</v>
      </c>
      <c r="J21815">
        <v>0</v>
      </c>
      <c r="K21815" t="s">
        <v>83947</v>
      </c>
    </row>
    <row r="21816" spans="1:11" x14ac:dyDescent="0.3">
      <c r="A21816" t="s">
        <v>83948</v>
      </c>
      <c r="B21816" t="s">
        <v>83914</v>
      </c>
      <c r="C21816" t="s">
        <v>27</v>
      </c>
      <c r="D21816" t="s">
        <v>83949</v>
      </c>
      <c r="E21816" t="s">
        <v>83478</v>
      </c>
      <c r="F21816" t="s">
        <v>41</v>
      </c>
      <c r="G21816" t="s">
        <v>42</v>
      </c>
      <c r="H21816">
        <v>0</v>
      </c>
      <c r="I21816">
        <v>0</v>
      </c>
      <c r="J21816">
        <v>0</v>
      </c>
      <c r="K21816" t="s">
        <v>83950</v>
      </c>
    </row>
    <row r="21817" spans="1:11" x14ac:dyDescent="0.3">
      <c r="A21817" t="s">
        <v>83951</v>
      </c>
      <c r="B21817" t="s">
        <v>83922</v>
      </c>
      <c r="C21817" t="s">
        <v>13</v>
      </c>
      <c r="D21817" t="s">
        <v>83952</v>
      </c>
      <c r="E21817" t="s">
        <v>76370</v>
      </c>
      <c r="F21817" t="s">
        <v>6622</v>
      </c>
      <c r="G21817" t="s">
        <v>42</v>
      </c>
      <c r="H21817">
        <v>0</v>
      </c>
      <c r="I21817">
        <v>0</v>
      </c>
      <c r="J21817">
        <v>0</v>
      </c>
      <c r="K21817" t="s">
        <v>83953</v>
      </c>
    </row>
    <row r="21818" spans="1:11" x14ac:dyDescent="0.3">
      <c r="A21818" t="s">
        <v>83954</v>
      </c>
      <c r="B21818" t="s">
        <v>83955</v>
      </c>
      <c r="C21818" t="s">
        <v>20</v>
      </c>
      <c r="D21818" t="s">
        <v>83956</v>
      </c>
      <c r="E21818" t="s">
        <v>82100</v>
      </c>
      <c r="F21818" t="s">
        <v>22372</v>
      </c>
      <c r="G21818" t="s">
        <v>42</v>
      </c>
      <c r="H21818">
        <v>0</v>
      </c>
      <c r="I21818">
        <v>0</v>
      </c>
      <c r="J21818">
        <v>0</v>
      </c>
      <c r="K21818" t="s">
        <v>83957</v>
      </c>
    </row>
    <row r="21819" spans="1:11" x14ac:dyDescent="0.3">
      <c r="A21819" t="s">
        <v>83958</v>
      </c>
      <c r="C21819" t="s">
        <v>27</v>
      </c>
      <c r="D21819" t="s">
        <v>83930</v>
      </c>
      <c r="E21819" t="s">
        <v>29</v>
      </c>
      <c r="F21819" t="s">
        <v>41</v>
      </c>
      <c r="G21819" t="s">
        <v>42</v>
      </c>
      <c r="H21819">
        <v>0</v>
      </c>
      <c r="I21819">
        <v>0</v>
      </c>
      <c r="J21819">
        <v>0</v>
      </c>
      <c r="K21819" t="s">
        <v>83959</v>
      </c>
    </row>
    <row r="21820" spans="1:11" x14ac:dyDescent="0.3">
      <c r="A21820" t="s">
        <v>83960</v>
      </c>
      <c r="B21820" t="s">
        <v>83961</v>
      </c>
      <c r="C21820" t="s">
        <v>20</v>
      </c>
      <c r="D21820" t="s">
        <v>83962</v>
      </c>
      <c r="E21820" t="s">
        <v>82100</v>
      </c>
      <c r="F21820" t="s">
        <v>2919</v>
      </c>
      <c r="G21820" t="s">
        <v>42</v>
      </c>
      <c r="H21820">
        <v>0</v>
      </c>
      <c r="I21820">
        <v>0</v>
      </c>
      <c r="J21820">
        <v>0</v>
      </c>
      <c r="K21820" t="s">
        <v>83963</v>
      </c>
    </row>
    <row r="21821" spans="1:11" x14ac:dyDescent="0.3">
      <c r="A21821" t="s">
        <v>83964</v>
      </c>
      <c r="B21821" t="s">
        <v>83965</v>
      </c>
      <c r="C21821" t="s">
        <v>558</v>
      </c>
      <c r="D21821" t="s">
        <v>83966</v>
      </c>
      <c r="E21821" t="s">
        <v>32599</v>
      </c>
      <c r="F21821" t="s">
        <v>41</v>
      </c>
      <c r="G21821" t="s">
        <v>42</v>
      </c>
      <c r="H21821">
        <v>0</v>
      </c>
      <c r="I21821">
        <v>0</v>
      </c>
      <c r="J21821">
        <v>0</v>
      </c>
      <c r="K21821" t="s">
        <v>83967</v>
      </c>
    </row>
    <row r="21822" spans="1:11" x14ac:dyDescent="0.3">
      <c r="A21822" t="s">
        <v>83968</v>
      </c>
      <c r="B21822" t="s">
        <v>83969</v>
      </c>
      <c r="C21822" t="s">
        <v>27</v>
      </c>
      <c r="D21822" t="s">
        <v>83970</v>
      </c>
      <c r="E21822" t="s">
        <v>83478</v>
      </c>
      <c r="F21822" t="s">
        <v>59466</v>
      </c>
      <c r="G21822" t="s">
        <v>42</v>
      </c>
      <c r="H21822">
        <v>0</v>
      </c>
      <c r="I21822">
        <v>0</v>
      </c>
      <c r="J21822">
        <v>0</v>
      </c>
      <c r="K21822" t="s">
        <v>83971</v>
      </c>
    </row>
    <row r="21823" spans="1:11" x14ac:dyDescent="0.3">
      <c r="A21823" t="s">
        <v>83972</v>
      </c>
      <c r="B21823" t="s">
        <v>83973</v>
      </c>
      <c r="C21823" t="s">
        <v>558</v>
      </c>
      <c r="D21823" t="s">
        <v>83974</v>
      </c>
      <c r="E21823" t="s">
        <v>32599</v>
      </c>
      <c r="F21823" t="s">
        <v>41</v>
      </c>
      <c r="G21823" t="s">
        <v>42</v>
      </c>
      <c r="H21823">
        <v>0</v>
      </c>
      <c r="I21823">
        <v>0</v>
      </c>
      <c r="J21823">
        <v>0</v>
      </c>
      <c r="K21823" t="s">
        <v>83975</v>
      </c>
    </row>
    <row r="21824" spans="1:11" x14ac:dyDescent="0.3">
      <c r="A21824" t="s">
        <v>83976</v>
      </c>
      <c r="B21824" t="s">
        <v>83977</v>
      </c>
      <c r="C21824" t="s">
        <v>13</v>
      </c>
      <c r="D21824" t="s">
        <v>83978</v>
      </c>
      <c r="E21824" t="s">
        <v>76370</v>
      </c>
      <c r="F21824" t="s">
        <v>16</v>
      </c>
      <c r="G21824" t="s">
        <v>17259</v>
      </c>
      <c r="H21824">
        <v>0</v>
      </c>
      <c r="I21824">
        <v>0</v>
      </c>
      <c r="J21824">
        <v>0</v>
      </c>
      <c r="K21824" t="s">
        <v>83979</v>
      </c>
    </row>
    <row r="21825" spans="1:11" x14ac:dyDescent="0.3">
      <c r="A21825" t="s">
        <v>83980</v>
      </c>
      <c r="B21825" t="s">
        <v>83981</v>
      </c>
      <c r="C21825" t="s">
        <v>20</v>
      </c>
      <c r="D21825" t="s">
        <v>83982</v>
      </c>
      <c r="E21825" t="s">
        <v>82100</v>
      </c>
      <c r="F21825" t="s">
        <v>2795</v>
      </c>
      <c r="G21825" t="s">
        <v>42</v>
      </c>
      <c r="H21825">
        <v>0</v>
      </c>
      <c r="I21825">
        <v>0</v>
      </c>
      <c r="J21825">
        <v>0</v>
      </c>
      <c r="K21825" t="s">
        <v>83983</v>
      </c>
    </row>
    <row r="21826" spans="1:11" x14ac:dyDescent="0.3">
      <c r="A21826" t="s">
        <v>83984</v>
      </c>
      <c r="B21826" t="s">
        <v>83985</v>
      </c>
      <c r="C21826" t="s">
        <v>27</v>
      </c>
      <c r="D21826" t="s">
        <v>83986</v>
      </c>
      <c r="E21826" t="s">
        <v>83478</v>
      </c>
      <c r="F21826" t="s">
        <v>3555</v>
      </c>
      <c r="G21826" t="s">
        <v>1540</v>
      </c>
      <c r="H21826">
        <v>0</v>
      </c>
      <c r="I21826">
        <v>0</v>
      </c>
      <c r="J21826">
        <v>0</v>
      </c>
      <c r="K21826" t="s">
        <v>83987</v>
      </c>
    </row>
    <row r="21827" spans="1:11" x14ac:dyDescent="0.3">
      <c r="A21827" t="s">
        <v>83988</v>
      </c>
      <c r="B21827" t="s">
        <v>83989</v>
      </c>
      <c r="C21827" t="s">
        <v>558</v>
      </c>
      <c r="D21827" t="s">
        <v>83990</v>
      </c>
      <c r="E21827" t="s">
        <v>19698</v>
      </c>
      <c r="F21827" t="s">
        <v>16</v>
      </c>
      <c r="G21827" t="s">
        <v>822</v>
      </c>
      <c r="H21827">
        <v>0</v>
      </c>
      <c r="I21827">
        <v>0</v>
      </c>
      <c r="J21827">
        <v>0</v>
      </c>
      <c r="K21827" t="s">
        <v>83991</v>
      </c>
    </row>
    <row r="21828" spans="1:11" x14ac:dyDescent="0.3">
      <c r="A21828" t="s">
        <v>83992</v>
      </c>
      <c r="B21828" t="s">
        <v>83993</v>
      </c>
      <c r="C21828" t="s">
        <v>27</v>
      </c>
      <c r="D21828" t="s">
        <v>83994</v>
      </c>
      <c r="E21828" t="s">
        <v>83478</v>
      </c>
      <c r="F21828" t="s">
        <v>41</v>
      </c>
      <c r="G21828" t="s">
        <v>42</v>
      </c>
      <c r="H21828">
        <v>0</v>
      </c>
      <c r="I21828">
        <v>0</v>
      </c>
      <c r="J21828">
        <v>0</v>
      </c>
      <c r="K21828" t="s">
        <v>83995</v>
      </c>
    </row>
    <row r="21829" spans="1:11" x14ac:dyDescent="0.3">
      <c r="A21829" t="s">
        <v>83996</v>
      </c>
      <c r="B21829" t="s">
        <v>83997</v>
      </c>
      <c r="C21829" t="s">
        <v>27</v>
      </c>
      <c r="D21829" t="s">
        <v>83998</v>
      </c>
      <c r="E21829" t="s">
        <v>29</v>
      </c>
      <c r="F21829" t="s">
        <v>41</v>
      </c>
      <c r="G21829" t="s">
        <v>42</v>
      </c>
      <c r="H21829">
        <v>0</v>
      </c>
      <c r="I21829">
        <v>0</v>
      </c>
      <c r="J21829">
        <v>0</v>
      </c>
      <c r="K21829" t="s">
        <v>83999</v>
      </c>
    </row>
    <row r="21830" spans="1:11" x14ac:dyDescent="0.3">
      <c r="A21830" t="s">
        <v>84000</v>
      </c>
      <c r="C21830" t="s">
        <v>27</v>
      </c>
      <c r="D21830" t="s">
        <v>84001</v>
      </c>
      <c r="E21830" t="s">
        <v>83478</v>
      </c>
      <c r="F21830" t="s">
        <v>41</v>
      </c>
      <c r="G21830" t="s">
        <v>42</v>
      </c>
      <c r="H21830">
        <v>0</v>
      </c>
      <c r="I21830">
        <v>0</v>
      </c>
      <c r="J21830">
        <v>0</v>
      </c>
      <c r="K21830" t="s">
        <v>84002</v>
      </c>
    </row>
    <row r="21831" spans="1:11" x14ac:dyDescent="0.3">
      <c r="A21831" t="s">
        <v>84003</v>
      </c>
      <c r="B21831" t="s">
        <v>84004</v>
      </c>
      <c r="C21831" t="s">
        <v>13</v>
      </c>
      <c r="D21831" t="s">
        <v>84005</v>
      </c>
      <c r="E21831" t="s">
        <v>76370</v>
      </c>
      <c r="F21831" t="s">
        <v>1687</v>
      </c>
      <c r="G21831" t="s">
        <v>269</v>
      </c>
      <c r="H21831">
        <v>0</v>
      </c>
      <c r="I21831">
        <v>0</v>
      </c>
      <c r="J21831">
        <v>0</v>
      </c>
      <c r="K21831" t="s">
        <v>84006</v>
      </c>
    </row>
    <row r="21832" spans="1:11" x14ac:dyDescent="0.3">
      <c r="A21832" t="s">
        <v>84007</v>
      </c>
      <c r="C21832" t="s">
        <v>13</v>
      </c>
      <c r="D21832" t="s">
        <v>84008</v>
      </c>
      <c r="E21832" t="s">
        <v>76370</v>
      </c>
      <c r="F21832" t="s">
        <v>16</v>
      </c>
      <c r="G21832" t="s">
        <v>61956</v>
      </c>
      <c r="H21832">
        <v>0</v>
      </c>
      <c r="I21832">
        <v>0</v>
      </c>
      <c r="J21832">
        <v>0</v>
      </c>
      <c r="K21832" t="s">
        <v>84009</v>
      </c>
    </row>
    <row r="21833" spans="1:11" x14ac:dyDescent="0.3">
      <c r="A21833" t="s">
        <v>84010</v>
      </c>
      <c r="B21833" t="s">
        <v>84011</v>
      </c>
      <c r="C21833" t="s">
        <v>13</v>
      </c>
      <c r="D21833" t="s">
        <v>84012</v>
      </c>
      <c r="E21833" t="s">
        <v>76370</v>
      </c>
      <c r="F21833" t="s">
        <v>16</v>
      </c>
      <c r="G21833" t="s">
        <v>17908</v>
      </c>
      <c r="H21833">
        <v>0</v>
      </c>
      <c r="I21833">
        <v>0</v>
      </c>
      <c r="J21833">
        <v>0</v>
      </c>
      <c r="K21833" t="s">
        <v>84013</v>
      </c>
    </row>
    <row r="21834" spans="1:11" x14ac:dyDescent="0.3">
      <c r="A21834" t="s">
        <v>84014</v>
      </c>
      <c r="B21834" t="s">
        <v>84015</v>
      </c>
      <c r="C21834" t="s">
        <v>13</v>
      </c>
      <c r="D21834" t="s">
        <v>84016</v>
      </c>
      <c r="E21834" t="s">
        <v>76370</v>
      </c>
      <c r="F21834" t="s">
        <v>16</v>
      </c>
      <c r="G21834" t="s">
        <v>4498</v>
      </c>
      <c r="H21834">
        <v>0</v>
      </c>
      <c r="I21834">
        <v>0</v>
      </c>
      <c r="J21834">
        <v>0</v>
      </c>
      <c r="K21834" t="s">
        <v>84017</v>
      </c>
    </row>
    <row r="21835" spans="1:11" x14ac:dyDescent="0.3">
      <c r="A21835" t="s">
        <v>84018</v>
      </c>
      <c r="B21835" t="s">
        <v>84019</v>
      </c>
      <c r="C21835" t="s">
        <v>13</v>
      </c>
      <c r="D21835" t="s">
        <v>84020</v>
      </c>
      <c r="E21835" t="s">
        <v>76370</v>
      </c>
      <c r="F21835" t="s">
        <v>16</v>
      </c>
      <c r="G21835" t="s">
        <v>3858</v>
      </c>
      <c r="H21835">
        <v>0</v>
      </c>
      <c r="I21835">
        <v>0</v>
      </c>
      <c r="J21835">
        <v>0</v>
      </c>
      <c r="K21835" t="s">
        <v>84021</v>
      </c>
    </row>
    <row r="21836" spans="1:11" x14ac:dyDescent="0.3">
      <c r="A21836" t="s">
        <v>84022</v>
      </c>
      <c r="B21836" t="s">
        <v>84023</v>
      </c>
      <c r="C21836" t="s">
        <v>13</v>
      </c>
      <c r="D21836" t="s">
        <v>84024</v>
      </c>
      <c r="E21836" t="s">
        <v>76370</v>
      </c>
      <c r="F21836" t="s">
        <v>16</v>
      </c>
      <c r="G21836" t="s">
        <v>19585</v>
      </c>
      <c r="H21836">
        <v>0</v>
      </c>
      <c r="I21836">
        <v>0</v>
      </c>
      <c r="J21836">
        <v>0</v>
      </c>
      <c r="K21836" t="s">
        <v>84025</v>
      </c>
    </row>
    <row r="21837" spans="1:11" x14ac:dyDescent="0.3">
      <c r="A21837" t="s">
        <v>84026</v>
      </c>
      <c r="B21837" t="s">
        <v>84027</v>
      </c>
      <c r="C21837" t="s">
        <v>27</v>
      </c>
      <c r="D21837" t="s">
        <v>84028</v>
      </c>
      <c r="E21837" t="s">
        <v>29</v>
      </c>
      <c r="F21837" t="s">
        <v>41</v>
      </c>
      <c r="G21837" t="s">
        <v>42</v>
      </c>
      <c r="H21837">
        <v>0</v>
      </c>
      <c r="I21837">
        <v>0</v>
      </c>
      <c r="J21837">
        <v>0</v>
      </c>
      <c r="K21837" t="s">
        <v>84029</v>
      </c>
    </row>
    <row r="21838" spans="1:11" x14ac:dyDescent="0.3">
      <c r="A21838" t="s">
        <v>84030</v>
      </c>
      <c r="C21838" t="s">
        <v>13</v>
      </c>
      <c r="D21838" t="s">
        <v>84020</v>
      </c>
      <c r="E21838" t="s">
        <v>76370</v>
      </c>
      <c r="F21838" t="s">
        <v>16</v>
      </c>
      <c r="G21838" t="s">
        <v>632</v>
      </c>
      <c r="H21838">
        <v>0</v>
      </c>
      <c r="I21838">
        <v>0</v>
      </c>
      <c r="J21838">
        <v>0</v>
      </c>
      <c r="K21838" t="s">
        <v>84031</v>
      </c>
    </row>
    <row r="21839" spans="1:11" x14ac:dyDescent="0.3">
      <c r="A21839" t="s">
        <v>84032</v>
      </c>
      <c r="C21839" t="s">
        <v>558</v>
      </c>
      <c r="D21839" t="s">
        <v>84033</v>
      </c>
      <c r="E21839" t="s">
        <v>18607</v>
      </c>
      <c r="F21839" t="s">
        <v>12900</v>
      </c>
      <c r="G21839" t="s">
        <v>42</v>
      </c>
      <c r="H21839">
        <v>0</v>
      </c>
      <c r="I21839">
        <v>0</v>
      </c>
      <c r="J21839">
        <v>0</v>
      </c>
      <c r="K21839" t="s">
        <v>84034</v>
      </c>
    </row>
    <row r="21840" spans="1:11" x14ac:dyDescent="0.3">
      <c r="A21840" t="s">
        <v>84035</v>
      </c>
      <c r="B21840" t="s">
        <v>84036</v>
      </c>
      <c r="C21840" t="s">
        <v>13</v>
      </c>
      <c r="D21840" t="s">
        <v>84037</v>
      </c>
      <c r="E21840" t="s">
        <v>76370</v>
      </c>
      <c r="F21840" t="s">
        <v>71</v>
      </c>
      <c r="G21840" t="s">
        <v>22797</v>
      </c>
      <c r="H21840">
        <v>0</v>
      </c>
      <c r="I21840">
        <v>0</v>
      </c>
      <c r="J21840">
        <v>0</v>
      </c>
      <c r="K21840" t="s">
        <v>84038</v>
      </c>
    </row>
    <row r="21841" spans="1:11" x14ac:dyDescent="0.3">
      <c r="A21841" t="s">
        <v>84039</v>
      </c>
      <c r="B21841" t="s">
        <v>84040</v>
      </c>
      <c r="C21841" t="s">
        <v>558</v>
      </c>
      <c r="D21841" t="s">
        <v>84041</v>
      </c>
      <c r="E21841" t="s">
        <v>18607</v>
      </c>
      <c r="F21841" t="s">
        <v>1536</v>
      </c>
      <c r="G21841" t="s">
        <v>879</v>
      </c>
      <c r="H21841">
        <v>0</v>
      </c>
      <c r="I21841">
        <v>0</v>
      </c>
      <c r="J21841">
        <v>0</v>
      </c>
      <c r="K21841" t="s">
        <v>84042</v>
      </c>
    </row>
    <row r="21842" spans="1:11" x14ac:dyDescent="0.3">
      <c r="A21842" t="s">
        <v>84043</v>
      </c>
      <c r="B21842" t="s">
        <v>84044</v>
      </c>
      <c r="C21842" t="s">
        <v>13</v>
      </c>
      <c r="D21842" t="s">
        <v>84045</v>
      </c>
      <c r="E21842" t="s">
        <v>76370</v>
      </c>
      <c r="F21842" t="s">
        <v>835</v>
      </c>
      <c r="G21842" t="s">
        <v>42</v>
      </c>
      <c r="H21842">
        <v>0</v>
      </c>
      <c r="I21842">
        <v>0</v>
      </c>
      <c r="J21842">
        <v>0</v>
      </c>
      <c r="K21842" t="s">
        <v>84046</v>
      </c>
    </row>
    <row r="21843" spans="1:11" x14ac:dyDescent="0.3">
      <c r="A21843" t="s">
        <v>84047</v>
      </c>
      <c r="B21843" t="s">
        <v>84048</v>
      </c>
      <c r="C21843" t="s">
        <v>558</v>
      </c>
      <c r="D21843" t="s">
        <v>84049</v>
      </c>
      <c r="E21843" t="s">
        <v>32599</v>
      </c>
      <c r="F21843" t="s">
        <v>41</v>
      </c>
      <c r="G21843" t="s">
        <v>42</v>
      </c>
      <c r="H21843">
        <v>0</v>
      </c>
      <c r="I21843">
        <v>0</v>
      </c>
      <c r="J21843">
        <v>0</v>
      </c>
      <c r="K21843" t="s">
        <v>84050</v>
      </c>
    </row>
    <row r="21844" spans="1:11" x14ac:dyDescent="0.3">
      <c r="A21844" t="s">
        <v>84051</v>
      </c>
      <c r="B21844" t="s">
        <v>84052</v>
      </c>
      <c r="C21844" t="s">
        <v>27</v>
      </c>
      <c r="D21844" t="s">
        <v>84053</v>
      </c>
      <c r="E21844" t="s">
        <v>83478</v>
      </c>
      <c r="F21844" t="s">
        <v>41</v>
      </c>
      <c r="G21844" t="s">
        <v>42</v>
      </c>
      <c r="H21844">
        <v>0</v>
      </c>
      <c r="I21844">
        <v>0</v>
      </c>
      <c r="J21844">
        <v>0</v>
      </c>
      <c r="K21844" t="s">
        <v>84054</v>
      </c>
    </row>
    <row r="21845" spans="1:11" x14ac:dyDescent="0.3">
      <c r="A21845" t="s">
        <v>84055</v>
      </c>
      <c r="B21845" t="s">
        <v>84056</v>
      </c>
      <c r="C21845" t="s">
        <v>27</v>
      </c>
      <c r="D21845" t="s">
        <v>84057</v>
      </c>
      <c r="E21845" t="s">
        <v>29</v>
      </c>
      <c r="F21845" t="s">
        <v>41</v>
      </c>
      <c r="G21845" t="s">
        <v>42</v>
      </c>
      <c r="H21845">
        <v>0</v>
      </c>
      <c r="I21845">
        <v>0</v>
      </c>
      <c r="J21845">
        <v>0</v>
      </c>
      <c r="K21845" t="s">
        <v>84058</v>
      </c>
    </row>
    <row r="21846" spans="1:11" x14ac:dyDescent="0.3">
      <c r="A21846" t="s">
        <v>84059</v>
      </c>
      <c r="C21846" t="s">
        <v>27</v>
      </c>
      <c r="D21846" t="s">
        <v>53328</v>
      </c>
      <c r="E21846" t="s">
        <v>83478</v>
      </c>
      <c r="F21846" t="s">
        <v>41</v>
      </c>
      <c r="G21846" t="s">
        <v>42</v>
      </c>
      <c r="H21846">
        <v>0</v>
      </c>
      <c r="I21846">
        <v>0</v>
      </c>
      <c r="J21846">
        <v>0</v>
      </c>
      <c r="K21846" t="s">
        <v>84060</v>
      </c>
    </row>
    <row r="21847" spans="1:11" x14ac:dyDescent="0.3">
      <c r="A21847" t="s">
        <v>84061</v>
      </c>
      <c r="B21847" t="s">
        <v>84062</v>
      </c>
      <c r="C21847" t="s">
        <v>558</v>
      </c>
      <c r="D21847" t="s">
        <v>84063</v>
      </c>
      <c r="E21847" t="s">
        <v>32599</v>
      </c>
      <c r="F21847" t="s">
        <v>41</v>
      </c>
      <c r="G21847" t="s">
        <v>42</v>
      </c>
      <c r="H21847">
        <v>0</v>
      </c>
      <c r="I21847">
        <v>0</v>
      </c>
      <c r="J21847">
        <v>0</v>
      </c>
      <c r="K21847" t="s">
        <v>84064</v>
      </c>
    </row>
    <row r="21848" spans="1:11" x14ac:dyDescent="0.3">
      <c r="A21848" t="s">
        <v>84065</v>
      </c>
      <c r="B21848" t="s">
        <v>84066</v>
      </c>
      <c r="C21848" t="s">
        <v>27</v>
      </c>
      <c r="D21848" t="s">
        <v>84067</v>
      </c>
      <c r="E21848" t="s">
        <v>83478</v>
      </c>
      <c r="F21848" t="s">
        <v>41</v>
      </c>
      <c r="G21848" t="s">
        <v>42</v>
      </c>
      <c r="H21848">
        <v>0</v>
      </c>
      <c r="I21848">
        <v>0</v>
      </c>
      <c r="J21848">
        <v>0</v>
      </c>
      <c r="K21848" t="s">
        <v>84068</v>
      </c>
    </row>
    <row r="21849" spans="1:11" x14ac:dyDescent="0.3">
      <c r="A21849" t="s">
        <v>84069</v>
      </c>
      <c r="C21849" t="s">
        <v>558</v>
      </c>
      <c r="D21849" t="s">
        <v>84070</v>
      </c>
      <c r="E21849" t="s">
        <v>32599</v>
      </c>
      <c r="F21849" t="s">
        <v>41</v>
      </c>
      <c r="G21849" t="s">
        <v>42</v>
      </c>
      <c r="H21849">
        <v>0</v>
      </c>
      <c r="I21849">
        <v>0</v>
      </c>
      <c r="J21849">
        <v>0</v>
      </c>
      <c r="K21849" t="s">
        <v>84071</v>
      </c>
    </row>
    <row r="21850" spans="1:11" x14ac:dyDescent="0.3">
      <c r="A21850" t="s">
        <v>84072</v>
      </c>
      <c r="B21850" t="s">
        <v>84062</v>
      </c>
      <c r="C21850" t="s">
        <v>27</v>
      </c>
      <c r="D21850" t="s">
        <v>84073</v>
      </c>
      <c r="E21850" t="s">
        <v>83478</v>
      </c>
      <c r="F21850" t="s">
        <v>41</v>
      </c>
      <c r="G21850" t="s">
        <v>42</v>
      </c>
      <c r="H21850">
        <v>0</v>
      </c>
      <c r="I21850">
        <v>0</v>
      </c>
      <c r="J21850">
        <v>0</v>
      </c>
      <c r="K21850" t="s">
        <v>84074</v>
      </c>
    </row>
    <row r="21851" spans="1:11" x14ac:dyDescent="0.3">
      <c r="A21851" t="s">
        <v>84075</v>
      </c>
      <c r="C21851" t="s">
        <v>27</v>
      </c>
      <c r="D21851" t="s">
        <v>84076</v>
      </c>
      <c r="E21851" t="s">
        <v>83478</v>
      </c>
      <c r="F21851" t="s">
        <v>41</v>
      </c>
      <c r="G21851" t="s">
        <v>42</v>
      </c>
      <c r="H21851">
        <v>0</v>
      </c>
      <c r="I21851">
        <v>0</v>
      </c>
      <c r="J21851">
        <v>0</v>
      </c>
      <c r="K21851" t="s">
        <v>84077</v>
      </c>
    </row>
    <row r="21852" spans="1:11" x14ac:dyDescent="0.3">
      <c r="A21852" t="s">
        <v>84078</v>
      </c>
      <c r="B21852" t="s">
        <v>84079</v>
      </c>
      <c r="C21852" t="s">
        <v>13</v>
      </c>
      <c r="D21852" t="s">
        <v>84080</v>
      </c>
      <c r="E21852" t="s">
        <v>76370</v>
      </c>
      <c r="F21852" t="s">
        <v>5696</v>
      </c>
      <c r="G21852" t="s">
        <v>42</v>
      </c>
      <c r="H21852">
        <v>0</v>
      </c>
      <c r="I21852">
        <v>0</v>
      </c>
      <c r="J21852">
        <v>0</v>
      </c>
      <c r="K21852" t="s">
        <v>84081</v>
      </c>
    </row>
    <row r="21853" spans="1:11" x14ac:dyDescent="0.3">
      <c r="A21853" t="s">
        <v>84082</v>
      </c>
      <c r="B21853" t="s">
        <v>84083</v>
      </c>
      <c r="C21853" t="s">
        <v>147</v>
      </c>
      <c r="D21853" t="s">
        <v>84084</v>
      </c>
      <c r="E21853" t="s">
        <v>76393</v>
      </c>
      <c r="F21853" t="s">
        <v>1906</v>
      </c>
      <c r="G21853" t="s">
        <v>42</v>
      </c>
      <c r="H21853">
        <v>0</v>
      </c>
      <c r="I21853">
        <v>0</v>
      </c>
      <c r="J21853">
        <v>0</v>
      </c>
      <c r="K21853" t="s">
        <v>84085</v>
      </c>
    </row>
    <row r="21854" spans="1:11" x14ac:dyDescent="0.3">
      <c r="A21854" t="s">
        <v>84086</v>
      </c>
      <c r="B21854" t="s">
        <v>84087</v>
      </c>
      <c r="C21854" t="s">
        <v>27</v>
      </c>
      <c r="D21854" t="s">
        <v>84088</v>
      </c>
      <c r="E21854" t="s">
        <v>83478</v>
      </c>
      <c r="F21854" t="s">
        <v>41</v>
      </c>
      <c r="G21854" t="s">
        <v>42</v>
      </c>
      <c r="H21854">
        <v>0</v>
      </c>
      <c r="I21854">
        <v>0</v>
      </c>
      <c r="J21854">
        <v>0</v>
      </c>
      <c r="K21854" t="s">
        <v>84089</v>
      </c>
    </row>
    <row r="21855" spans="1:11" x14ac:dyDescent="0.3">
      <c r="A21855" t="s">
        <v>84090</v>
      </c>
      <c r="B21855" t="s">
        <v>84091</v>
      </c>
      <c r="C21855" t="s">
        <v>20</v>
      </c>
      <c r="D21855" t="s">
        <v>84092</v>
      </c>
      <c r="E21855" t="s">
        <v>82100</v>
      </c>
      <c r="F21855" t="s">
        <v>1868</v>
      </c>
      <c r="G21855" t="s">
        <v>9711</v>
      </c>
      <c r="H21855">
        <v>0</v>
      </c>
      <c r="I21855">
        <v>0</v>
      </c>
      <c r="J21855">
        <v>0</v>
      </c>
      <c r="K21855" t="s">
        <v>84093</v>
      </c>
    </row>
    <row r="21856" spans="1:11" x14ac:dyDescent="0.3">
      <c r="A21856" t="s">
        <v>84094</v>
      </c>
      <c r="C21856" t="s">
        <v>27</v>
      </c>
      <c r="D21856" t="s">
        <v>83930</v>
      </c>
      <c r="E21856" t="s">
        <v>29</v>
      </c>
      <c r="F21856" t="s">
        <v>41</v>
      </c>
      <c r="G21856" t="s">
        <v>20363</v>
      </c>
      <c r="H21856">
        <v>0</v>
      </c>
      <c r="I21856">
        <v>0</v>
      </c>
      <c r="J21856">
        <v>0</v>
      </c>
      <c r="K21856" t="s">
        <v>84095</v>
      </c>
    </row>
    <row r="21857" spans="1:11" x14ac:dyDescent="0.3">
      <c r="A21857" t="s">
        <v>84096</v>
      </c>
      <c r="B21857" t="s">
        <v>84097</v>
      </c>
      <c r="C21857" t="s">
        <v>13</v>
      </c>
      <c r="D21857" t="s">
        <v>84098</v>
      </c>
      <c r="E21857" t="s">
        <v>76370</v>
      </c>
      <c r="F21857" t="s">
        <v>16</v>
      </c>
      <c r="G21857" t="s">
        <v>42</v>
      </c>
      <c r="H21857">
        <v>0</v>
      </c>
      <c r="I21857">
        <v>0</v>
      </c>
      <c r="J21857">
        <v>0</v>
      </c>
      <c r="K21857" t="s">
        <v>84099</v>
      </c>
    </row>
    <row r="21858" spans="1:11" x14ac:dyDescent="0.3">
      <c r="A21858" t="s">
        <v>84100</v>
      </c>
      <c r="C21858" t="s">
        <v>27</v>
      </c>
      <c r="D21858" t="s">
        <v>84101</v>
      </c>
      <c r="E21858" t="s">
        <v>83478</v>
      </c>
      <c r="F21858" t="s">
        <v>41</v>
      </c>
      <c r="G21858" t="s">
        <v>42</v>
      </c>
      <c r="H21858">
        <v>0</v>
      </c>
      <c r="I21858">
        <v>0</v>
      </c>
      <c r="J21858">
        <v>0</v>
      </c>
      <c r="K21858" t="s">
        <v>84102</v>
      </c>
    </row>
    <row r="21859" spans="1:11" x14ac:dyDescent="0.3">
      <c r="A21859" t="s">
        <v>84103</v>
      </c>
      <c r="B21859" t="s">
        <v>84104</v>
      </c>
      <c r="C21859" t="s">
        <v>27</v>
      </c>
      <c r="D21859" t="s">
        <v>84105</v>
      </c>
      <c r="E21859" t="s">
        <v>83478</v>
      </c>
      <c r="F21859" t="s">
        <v>41</v>
      </c>
      <c r="G21859" t="s">
        <v>42</v>
      </c>
      <c r="H21859">
        <v>0</v>
      </c>
      <c r="I21859">
        <v>0</v>
      </c>
      <c r="J21859">
        <v>0</v>
      </c>
      <c r="K21859" t="s">
        <v>84106</v>
      </c>
    </row>
    <row r="21860" spans="1:11" x14ac:dyDescent="0.3">
      <c r="A21860" t="s">
        <v>84107</v>
      </c>
      <c r="B21860" t="s">
        <v>84108</v>
      </c>
      <c r="C21860" t="s">
        <v>20</v>
      </c>
      <c r="D21860" t="s">
        <v>84109</v>
      </c>
      <c r="E21860" t="s">
        <v>82100</v>
      </c>
      <c r="F21860" t="s">
        <v>16</v>
      </c>
      <c r="G21860" t="s">
        <v>817</v>
      </c>
      <c r="H21860">
        <v>0</v>
      </c>
      <c r="I21860">
        <v>0</v>
      </c>
      <c r="J21860">
        <v>0</v>
      </c>
      <c r="K21860" t="s">
        <v>84110</v>
      </c>
    </row>
    <row r="21861" spans="1:11" x14ac:dyDescent="0.3">
      <c r="A21861" t="s">
        <v>84111</v>
      </c>
      <c r="B21861" t="s">
        <v>84112</v>
      </c>
      <c r="C21861" t="s">
        <v>20</v>
      </c>
      <c r="D21861" t="s">
        <v>84113</v>
      </c>
      <c r="E21861" t="s">
        <v>82100</v>
      </c>
      <c r="F21861" t="s">
        <v>16</v>
      </c>
      <c r="G21861" t="s">
        <v>13213</v>
      </c>
      <c r="H21861">
        <v>0</v>
      </c>
      <c r="I21861">
        <v>0</v>
      </c>
      <c r="J21861">
        <v>0</v>
      </c>
      <c r="K21861" t="s">
        <v>84114</v>
      </c>
    </row>
    <row r="21862" spans="1:11" x14ac:dyDescent="0.3">
      <c r="A21862" t="s">
        <v>84115</v>
      </c>
      <c r="C21862" t="s">
        <v>147</v>
      </c>
      <c r="D21862" t="s">
        <v>84116</v>
      </c>
      <c r="E21862" t="s">
        <v>76393</v>
      </c>
      <c r="F21862" t="s">
        <v>3066</v>
      </c>
      <c r="G21862" t="s">
        <v>42</v>
      </c>
      <c r="H21862">
        <v>0</v>
      </c>
      <c r="I21862">
        <v>0</v>
      </c>
      <c r="J21862">
        <v>0</v>
      </c>
      <c r="K21862" t="s">
        <v>84117</v>
      </c>
    </row>
    <row r="21863" spans="1:11" x14ac:dyDescent="0.3">
      <c r="A21863" t="s">
        <v>84118</v>
      </c>
      <c r="B21863" t="s">
        <v>84119</v>
      </c>
      <c r="C21863" t="s">
        <v>13</v>
      </c>
      <c r="D21863" t="s">
        <v>84120</v>
      </c>
      <c r="E21863" t="s">
        <v>76370</v>
      </c>
      <c r="F21863" t="s">
        <v>16</v>
      </c>
      <c r="G21863" t="s">
        <v>2721</v>
      </c>
      <c r="H21863">
        <v>0</v>
      </c>
      <c r="I21863">
        <v>0</v>
      </c>
      <c r="J21863">
        <v>0</v>
      </c>
      <c r="K21863" t="s">
        <v>84121</v>
      </c>
    </row>
    <row r="21864" spans="1:11" x14ac:dyDescent="0.3">
      <c r="A21864" t="s">
        <v>84122</v>
      </c>
      <c r="B21864" t="s">
        <v>84123</v>
      </c>
      <c r="C21864" t="s">
        <v>20</v>
      </c>
      <c r="D21864" t="s">
        <v>84124</v>
      </c>
      <c r="E21864" t="s">
        <v>82100</v>
      </c>
      <c r="F21864" t="s">
        <v>16</v>
      </c>
      <c r="G21864" t="s">
        <v>7708</v>
      </c>
      <c r="H21864">
        <v>0</v>
      </c>
      <c r="I21864">
        <v>0</v>
      </c>
      <c r="J21864">
        <v>0</v>
      </c>
      <c r="K21864" t="s">
        <v>84125</v>
      </c>
    </row>
    <row r="21865" spans="1:11" x14ac:dyDescent="0.3">
      <c r="A21865" t="s">
        <v>84126</v>
      </c>
      <c r="B21865" t="s">
        <v>84127</v>
      </c>
      <c r="C21865" t="s">
        <v>27</v>
      </c>
      <c r="D21865" t="s">
        <v>84128</v>
      </c>
      <c r="E21865" t="s">
        <v>83478</v>
      </c>
      <c r="F21865" t="s">
        <v>41</v>
      </c>
      <c r="G21865" t="s">
        <v>42</v>
      </c>
      <c r="H21865">
        <v>0</v>
      </c>
      <c r="I21865">
        <v>0</v>
      </c>
      <c r="J21865">
        <v>0</v>
      </c>
      <c r="K21865" t="s">
        <v>84129</v>
      </c>
    </row>
    <row r="21866" spans="1:11" x14ac:dyDescent="0.3">
      <c r="A21866" t="s">
        <v>84130</v>
      </c>
      <c r="C21866" t="s">
        <v>147</v>
      </c>
      <c r="D21866" t="s">
        <v>84131</v>
      </c>
      <c r="E21866" t="s">
        <v>4768</v>
      </c>
      <c r="F21866" t="s">
        <v>28710</v>
      </c>
      <c r="G21866" t="s">
        <v>42</v>
      </c>
      <c r="H21866">
        <v>0</v>
      </c>
      <c r="I21866">
        <v>0</v>
      </c>
      <c r="J21866">
        <v>0</v>
      </c>
      <c r="K21866" t="s">
        <v>84132</v>
      </c>
    </row>
    <row r="21867" spans="1:11" x14ac:dyDescent="0.3">
      <c r="A21867" t="s">
        <v>84133</v>
      </c>
      <c r="C21867" t="s">
        <v>20</v>
      </c>
      <c r="D21867" t="s">
        <v>84134</v>
      </c>
      <c r="E21867" t="s">
        <v>82100</v>
      </c>
      <c r="F21867" t="s">
        <v>2454</v>
      </c>
      <c r="G21867" t="s">
        <v>42</v>
      </c>
      <c r="H21867">
        <v>0</v>
      </c>
      <c r="I21867">
        <v>0</v>
      </c>
      <c r="J21867">
        <v>0</v>
      </c>
      <c r="K21867" t="s">
        <v>84135</v>
      </c>
    </row>
    <row r="21868" spans="1:11" x14ac:dyDescent="0.3">
      <c r="A21868" t="s">
        <v>84136</v>
      </c>
      <c r="B21868" t="s">
        <v>84137</v>
      </c>
      <c r="C21868" t="s">
        <v>466</v>
      </c>
      <c r="D21868" t="s">
        <v>84138</v>
      </c>
      <c r="E21868" t="s">
        <v>79083</v>
      </c>
      <c r="F21868" t="s">
        <v>16</v>
      </c>
      <c r="G21868" t="s">
        <v>32057</v>
      </c>
      <c r="H21868">
        <v>0</v>
      </c>
      <c r="I21868">
        <v>0</v>
      </c>
      <c r="J21868">
        <v>0</v>
      </c>
      <c r="K21868" t="s">
        <v>84139</v>
      </c>
    </row>
    <row r="21869" spans="1:11" x14ac:dyDescent="0.3">
      <c r="A21869" t="s">
        <v>84140</v>
      </c>
      <c r="B21869" t="s">
        <v>84141</v>
      </c>
      <c r="C21869" t="s">
        <v>466</v>
      </c>
      <c r="D21869" t="s">
        <v>84142</v>
      </c>
      <c r="E21869" t="s">
        <v>79083</v>
      </c>
      <c r="F21869" t="s">
        <v>16</v>
      </c>
      <c r="G21869" t="s">
        <v>8377</v>
      </c>
      <c r="H21869">
        <v>0</v>
      </c>
      <c r="I21869">
        <v>0</v>
      </c>
      <c r="J21869">
        <v>0</v>
      </c>
      <c r="K21869" t="s">
        <v>84143</v>
      </c>
    </row>
    <row r="21870" spans="1:11" x14ac:dyDescent="0.3">
      <c r="A21870" t="s">
        <v>84144</v>
      </c>
      <c r="B21870" t="s">
        <v>84145</v>
      </c>
      <c r="C21870" t="s">
        <v>27</v>
      </c>
      <c r="D21870" t="s">
        <v>84146</v>
      </c>
      <c r="E21870" t="s">
        <v>83478</v>
      </c>
      <c r="F21870" t="s">
        <v>41</v>
      </c>
      <c r="G21870" t="s">
        <v>42</v>
      </c>
      <c r="H21870">
        <v>0</v>
      </c>
      <c r="I21870">
        <v>0</v>
      </c>
      <c r="J21870">
        <v>0</v>
      </c>
      <c r="K21870" t="s">
        <v>84147</v>
      </c>
    </row>
    <row r="21871" spans="1:11" x14ac:dyDescent="0.3">
      <c r="A21871" t="s">
        <v>84148</v>
      </c>
      <c r="B21871" t="s">
        <v>84149</v>
      </c>
      <c r="C21871" t="s">
        <v>27</v>
      </c>
      <c r="D21871" t="s">
        <v>84150</v>
      </c>
      <c r="E21871" t="s">
        <v>83478</v>
      </c>
      <c r="F21871" t="s">
        <v>41</v>
      </c>
      <c r="G21871" t="s">
        <v>42</v>
      </c>
      <c r="H21871">
        <v>0</v>
      </c>
      <c r="I21871">
        <v>0</v>
      </c>
      <c r="J21871">
        <v>0</v>
      </c>
      <c r="K21871" t="s">
        <v>84151</v>
      </c>
    </row>
    <row r="21872" spans="1:11" x14ac:dyDescent="0.3">
      <c r="A21872" t="s">
        <v>84152</v>
      </c>
      <c r="B21872" t="s">
        <v>84153</v>
      </c>
      <c r="C21872" t="s">
        <v>558</v>
      </c>
      <c r="D21872" t="s">
        <v>84154</v>
      </c>
      <c r="E21872" t="s">
        <v>19698</v>
      </c>
      <c r="F21872" t="s">
        <v>16</v>
      </c>
      <c r="G21872" t="s">
        <v>9326</v>
      </c>
      <c r="H21872">
        <v>0</v>
      </c>
      <c r="I21872">
        <v>0</v>
      </c>
      <c r="J21872">
        <v>0</v>
      </c>
      <c r="K21872" t="s">
        <v>84155</v>
      </c>
    </row>
    <row r="21873" spans="1:11" x14ac:dyDescent="0.3">
      <c r="A21873" t="s">
        <v>84156</v>
      </c>
      <c r="C21873" t="s">
        <v>27</v>
      </c>
      <c r="D21873" t="s">
        <v>84157</v>
      </c>
      <c r="E21873" t="s">
        <v>83478</v>
      </c>
      <c r="F21873" t="s">
        <v>41</v>
      </c>
      <c r="G21873" t="s">
        <v>42</v>
      </c>
      <c r="H21873">
        <v>0</v>
      </c>
      <c r="I21873">
        <v>0</v>
      </c>
      <c r="J21873">
        <v>0</v>
      </c>
      <c r="K21873" t="s">
        <v>84158</v>
      </c>
    </row>
    <row r="21874" spans="1:11" x14ac:dyDescent="0.3">
      <c r="A21874" t="s">
        <v>84159</v>
      </c>
      <c r="C21874" t="s">
        <v>147</v>
      </c>
      <c r="D21874" t="s">
        <v>84160</v>
      </c>
      <c r="E21874" t="s">
        <v>4768</v>
      </c>
      <c r="F21874" t="s">
        <v>1947</v>
      </c>
      <c r="G21874" t="s">
        <v>42</v>
      </c>
      <c r="H21874">
        <v>0</v>
      </c>
      <c r="I21874">
        <v>0</v>
      </c>
      <c r="J21874">
        <v>0</v>
      </c>
      <c r="K21874" t="s">
        <v>84161</v>
      </c>
    </row>
    <row r="21875" spans="1:11" x14ac:dyDescent="0.3">
      <c r="A21875" t="s">
        <v>84162</v>
      </c>
      <c r="B21875" t="s">
        <v>84163</v>
      </c>
      <c r="C21875" t="s">
        <v>13</v>
      </c>
      <c r="D21875" t="s">
        <v>84164</v>
      </c>
      <c r="E21875" t="s">
        <v>76370</v>
      </c>
      <c r="F21875" t="s">
        <v>16</v>
      </c>
      <c r="G21875" t="s">
        <v>2189</v>
      </c>
      <c r="H21875">
        <v>0</v>
      </c>
      <c r="I21875">
        <v>0</v>
      </c>
      <c r="J21875">
        <v>0</v>
      </c>
      <c r="K21875" t="s">
        <v>84165</v>
      </c>
    </row>
    <row r="21876" spans="1:11" x14ac:dyDescent="0.3">
      <c r="A21876" t="s">
        <v>84166</v>
      </c>
      <c r="B21876" t="s">
        <v>84167</v>
      </c>
      <c r="C21876" t="s">
        <v>13</v>
      </c>
      <c r="D21876" t="s">
        <v>84168</v>
      </c>
      <c r="E21876" t="s">
        <v>76370</v>
      </c>
      <c r="F21876" t="s">
        <v>16</v>
      </c>
      <c r="G21876" t="s">
        <v>9108</v>
      </c>
      <c r="H21876">
        <v>0</v>
      </c>
      <c r="I21876">
        <v>0</v>
      </c>
      <c r="J21876">
        <v>0</v>
      </c>
      <c r="K21876" t="s">
        <v>84169</v>
      </c>
    </row>
    <row r="21877" spans="1:11" x14ac:dyDescent="0.3">
      <c r="A21877" t="s">
        <v>84170</v>
      </c>
      <c r="B21877" t="s">
        <v>84171</v>
      </c>
      <c r="C21877" t="s">
        <v>558</v>
      </c>
      <c r="D21877" t="s">
        <v>84172</v>
      </c>
      <c r="E21877" t="s">
        <v>18607</v>
      </c>
      <c r="F21877" t="s">
        <v>16</v>
      </c>
      <c r="G21877" t="s">
        <v>1457</v>
      </c>
      <c r="H21877">
        <v>0</v>
      </c>
      <c r="I21877">
        <v>0</v>
      </c>
      <c r="J21877">
        <v>0</v>
      </c>
      <c r="K21877" t="s">
        <v>84173</v>
      </c>
    </row>
    <row r="21878" spans="1:11" x14ac:dyDescent="0.3">
      <c r="A21878" t="s">
        <v>84174</v>
      </c>
      <c r="B21878" t="s">
        <v>84175</v>
      </c>
      <c r="C21878" t="s">
        <v>27</v>
      </c>
      <c r="D21878" t="s">
        <v>84176</v>
      </c>
      <c r="E21878" t="s">
        <v>83478</v>
      </c>
      <c r="F21878" t="s">
        <v>1110</v>
      </c>
      <c r="G21878" t="s">
        <v>42</v>
      </c>
      <c r="H21878">
        <v>0</v>
      </c>
      <c r="I21878">
        <v>0</v>
      </c>
      <c r="J21878">
        <v>0</v>
      </c>
      <c r="K21878" t="s">
        <v>84177</v>
      </c>
    </row>
    <row r="21879" spans="1:11" x14ac:dyDescent="0.3">
      <c r="A21879" t="s">
        <v>84178</v>
      </c>
      <c r="B21879" t="s">
        <v>84179</v>
      </c>
      <c r="C21879" t="s">
        <v>27</v>
      </c>
      <c r="D21879" t="s">
        <v>84180</v>
      </c>
      <c r="E21879" t="s">
        <v>83478</v>
      </c>
      <c r="F21879" t="s">
        <v>41</v>
      </c>
      <c r="G21879" t="s">
        <v>12342</v>
      </c>
      <c r="H21879">
        <v>0</v>
      </c>
      <c r="I21879">
        <v>0</v>
      </c>
      <c r="J21879">
        <v>0</v>
      </c>
      <c r="K21879" t="s">
        <v>84181</v>
      </c>
    </row>
    <row r="21880" spans="1:11" x14ac:dyDescent="0.3">
      <c r="A21880" t="s">
        <v>84182</v>
      </c>
      <c r="C21880" t="s">
        <v>27</v>
      </c>
      <c r="D21880" t="s">
        <v>84183</v>
      </c>
      <c r="E21880" t="s">
        <v>83478</v>
      </c>
      <c r="F21880" t="s">
        <v>1981</v>
      </c>
      <c r="G21880" t="s">
        <v>42</v>
      </c>
      <c r="H21880">
        <v>0</v>
      </c>
      <c r="I21880">
        <v>0</v>
      </c>
      <c r="J21880">
        <v>0</v>
      </c>
      <c r="K21880" t="s">
        <v>84184</v>
      </c>
    </row>
    <row r="21881" spans="1:11" x14ac:dyDescent="0.3">
      <c r="A21881" t="s">
        <v>84185</v>
      </c>
      <c r="B21881" t="s">
        <v>84186</v>
      </c>
      <c r="C21881" t="s">
        <v>27</v>
      </c>
      <c r="D21881" t="s">
        <v>84187</v>
      </c>
      <c r="E21881" t="s">
        <v>83478</v>
      </c>
      <c r="F21881" t="s">
        <v>41</v>
      </c>
      <c r="G21881" t="s">
        <v>42</v>
      </c>
      <c r="H21881">
        <v>0</v>
      </c>
      <c r="I21881">
        <v>0</v>
      </c>
      <c r="J21881">
        <v>0</v>
      </c>
      <c r="K21881" t="s">
        <v>84188</v>
      </c>
    </row>
    <row r="21882" spans="1:11" x14ac:dyDescent="0.3">
      <c r="A21882" t="s">
        <v>84189</v>
      </c>
      <c r="C21882" t="s">
        <v>27</v>
      </c>
      <c r="D21882" t="s">
        <v>84190</v>
      </c>
      <c r="E21882" t="s">
        <v>29</v>
      </c>
      <c r="F21882" t="s">
        <v>41</v>
      </c>
      <c r="G21882" t="s">
        <v>26021</v>
      </c>
      <c r="H21882">
        <v>0</v>
      </c>
      <c r="I21882">
        <v>0</v>
      </c>
      <c r="J21882">
        <v>0</v>
      </c>
      <c r="K21882" t="s">
        <v>84191</v>
      </c>
    </row>
    <row r="21883" spans="1:11" x14ac:dyDescent="0.3">
      <c r="A21883" t="s">
        <v>84192</v>
      </c>
      <c r="B21883" t="s">
        <v>84193</v>
      </c>
      <c r="C21883" t="s">
        <v>27</v>
      </c>
      <c r="D21883" t="s">
        <v>84194</v>
      </c>
      <c r="E21883" t="s">
        <v>83478</v>
      </c>
      <c r="F21883" t="s">
        <v>41</v>
      </c>
      <c r="G21883" t="s">
        <v>42</v>
      </c>
      <c r="H21883">
        <v>0</v>
      </c>
      <c r="I21883">
        <v>0</v>
      </c>
      <c r="J21883">
        <v>0</v>
      </c>
      <c r="K21883" t="s">
        <v>84195</v>
      </c>
    </row>
    <row r="21884" spans="1:11" x14ac:dyDescent="0.3">
      <c r="A21884" t="s">
        <v>84196</v>
      </c>
      <c r="B21884" t="s">
        <v>84193</v>
      </c>
      <c r="C21884" t="s">
        <v>27</v>
      </c>
      <c r="D21884" t="s">
        <v>84197</v>
      </c>
      <c r="E21884" t="s">
        <v>83478</v>
      </c>
      <c r="F21884" t="s">
        <v>41</v>
      </c>
      <c r="G21884" t="s">
        <v>42</v>
      </c>
      <c r="H21884">
        <v>0</v>
      </c>
      <c r="I21884">
        <v>0</v>
      </c>
      <c r="J21884">
        <v>0</v>
      </c>
      <c r="K21884" t="s">
        <v>84198</v>
      </c>
    </row>
    <row r="21885" spans="1:11" x14ac:dyDescent="0.3">
      <c r="A21885" t="s">
        <v>84199</v>
      </c>
      <c r="B21885" t="s">
        <v>84193</v>
      </c>
      <c r="C21885" t="s">
        <v>27</v>
      </c>
      <c r="D21885" t="s">
        <v>84200</v>
      </c>
      <c r="E21885" t="s">
        <v>83478</v>
      </c>
      <c r="F21885" t="s">
        <v>41</v>
      </c>
      <c r="G21885" t="s">
        <v>42</v>
      </c>
      <c r="H21885">
        <v>0</v>
      </c>
      <c r="I21885">
        <v>0</v>
      </c>
      <c r="J21885">
        <v>0</v>
      </c>
      <c r="K21885" t="s">
        <v>84201</v>
      </c>
    </row>
    <row r="21886" spans="1:11" x14ac:dyDescent="0.3">
      <c r="A21886" t="s">
        <v>84202</v>
      </c>
      <c r="B21886" t="s">
        <v>84203</v>
      </c>
      <c r="C21886" t="s">
        <v>147</v>
      </c>
      <c r="D21886" t="s">
        <v>84204</v>
      </c>
      <c r="E21886" t="s">
        <v>76393</v>
      </c>
      <c r="F21886" t="s">
        <v>16</v>
      </c>
      <c r="G21886" t="s">
        <v>7351</v>
      </c>
      <c r="H21886">
        <v>0</v>
      </c>
      <c r="I21886">
        <v>0</v>
      </c>
      <c r="J21886">
        <v>0</v>
      </c>
      <c r="K21886" t="s">
        <v>84205</v>
      </c>
    </row>
    <row r="21887" spans="1:11" x14ac:dyDescent="0.3">
      <c r="A21887" t="s">
        <v>84206</v>
      </c>
      <c r="B21887" t="s">
        <v>84207</v>
      </c>
      <c r="C21887" t="s">
        <v>13</v>
      </c>
      <c r="D21887" t="s">
        <v>84208</v>
      </c>
      <c r="E21887" t="s">
        <v>76370</v>
      </c>
      <c r="F21887" t="s">
        <v>16</v>
      </c>
      <c r="G21887" t="s">
        <v>15631</v>
      </c>
      <c r="H21887">
        <v>0</v>
      </c>
      <c r="I21887">
        <v>0</v>
      </c>
      <c r="J21887">
        <v>0</v>
      </c>
      <c r="K21887" t="s">
        <v>84209</v>
      </c>
    </row>
    <row r="21888" spans="1:11" x14ac:dyDescent="0.3">
      <c r="A21888" t="s">
        <v>84210</v>
      </c>
      <c r="B21888" t="s">
        <v>84211</v>
      </c>
      <c r="C21888" t="s">
        <v>20</v>
      </c>
      <c r="D21888" t="s">
        <v>84212</v>
      </c>
      <c r="E21888" t="s">
        <v>82100</v>
      </c>
      <c r="F21888" t="s">
        <v>5340</v>
      </c>
      <c r="G21888" t="s">
        <v>42</v>
      </c>
      <c r="H21888">
        <v>0</v>
      </c>
      <c r="I21888">
        <v>0</v>
      </c>
      <c r="J21888">
        <v>0</v>
      </c>
      <c r="K21888" t="s">
        <v>84213</v>
      </c>
    </row>
    <row r="21889" spans="1:11" x14ac:dyDescent="0.3">
      <c r="A21889" t="s">
        <v>84214</v>
      </c>
      <c r="B21889" t="s">
        <v>84215</v>
      </c>
      <c r="C21889" t="s">
        <v>27</v>
      </c>
      <c r="D21889" t="s">
        <v>84216</v>
      </c>
      <c r="E21889" t="s">
        <v>83478</v>
      </c>
      <c r="F21889" t="s">
        <v>41</v>
      </c>
      <c r="G21889" t="s">
        <v>42</v>
      </c>
      <c r="H21889">
        <v>0</v>
      </c>
      <c r="I21889">
        <v>0</v>
      </c>
      <c r="J21889">
        <v>0</v>
      </c>
      <c r="K21889" t="s">
        <v>84217</v>
      </c>
    </row>
    <row r="21890" spans="1:11" x14ac:dyDescent="0.3">
      <c r="A21890" t="s">
        <v>84218</v>
      </c>
      <c r="B21890" t="s">
        <v>84219</v>
      </c>
      <c r="C21890" t="s">
        <v>27</v>
      </c>
      <c r="D21890" t="s">
        <v>84220</v>
      </c>
      <c r="E21890" t="s">
        <v>83478</v>
      </c>
      <c r="F21890" t="s">
        <v>41</v>
      </c>
      <c r="G21890" t="s">
        <v>42</v>
      </c>
      <c r="H21890">
        <v>0</v>
      </c>
      <c r="I21890">
        <v>0</v>
      </c>
      <c r="J21890">
        <v>0</v>
      </c>
      <c r="K21890" t="s">
        <v>84221</v>
      </c>
    </row>
    <row r="21891" spans="1:11" x14ac:dyDescent="0.3">
      <c r="A21891" t="s">
        <v>84222</v>
      </c>
      <c r="C21891" t="s">
        <v>147</v>
      </c>
      <c r="D21891" t="s">
        <v>84223</v>
      </c>
      <c r="E21891" t="s">
        <v>4768</v>
      </c>
      <c r="F21891" t="s">
        <v>41</v>
      </c>
      <c r="G21891" t="s">
        <v>42</v>
      </c>
      <c r="H21891">
        <v>0</v>
      </c>
      <c r="I21891">
        <v>0</v>
      </c>
      <c r="J21891">
        <v>0</v>
      </c>
      <c r="K21891" t="s">
        <v>84224</v>
      </c>
    </row>
    <row r="21892" spans="1:11" x14ac:dyDescent="0.3">
      <c r="A21892" t="s">
        <v>84225</v>
      </c>
      <c r="B21892" t="s">
        <v>84226</v>
      </c>
      <c r="C21892" t="s">
        <v>27</v>
      </c>
      <c r="D21892" t="s">
        <v>84227</v>
      </c>
      <c r="E21892" t="s">
        <v>83478</v>
      </c>
      <c r="F21892" t="s">
        <v>41</v>
      </c>
      <c r="G21892" t="s">
        <v>42</v>
      </c>
      <c r="H21892">
        <v>0</v>
      </c>
      <c r="I21892">
        <v>0</v>
      </c>
      <c r="J21892">
        <v>0</v>
      </c>
      <c r="K21892" t="s">
        <v>84228</v>
      </c>
    </row>
    <row r="21893" spans="1:11" x14ac:dyDescent="0.3">
      <c r="A21893" t="s">
        <v>84229</v>
      </c>
      <c r="B21893" t="s">
        <v>84230</v>
      </c>
      <c r="C21893" t="s">
        <v>558</v>
      </c>
      <c r="D21893" t="s">
        <v>84231</v>
      </c>
      <c r="E21893" t="s">
        <v>2102</v>
      </c>
      <c r="F21893" t="s">
        <v>11663</v>
      </c>
      <c r="G21893" t="s">
        <v>42</v>
      </c>
      <c r="H21893">
        <v>0</v>
      </c>
      <c r="I21893">
        <v>0</v>
      </c>
      <c r="J21893">
        <v>0</v>
      </c>
      <c r="K21893" t="s">
        <v>84232</v>
      </c>
    </row>
    <row r="21894" spans="1:11" x14ac:dyDescent="0.3">
      <c r="A21894" t="s">
        <v>84233</v>
      </c>
      <c r="B21894" t="s">
        <v>84234</v>
      </c>
      <c r="C21894" t="s">
        <v>13</v>
      </c>
      <c r="D21894" t="s">
        <v>84235</v>
      </c>
      <c r="E21894" t="s">
        <v>76370</v>
      </c>
      <c r="F21894" t="s">
        <v>16</v>
      </c>
      <c r="G21894" t="s">
        <v>3356</v>
      </c>
      <c r="H21894">
        <v>0</v>
      </c>
      <c r="I21894">
        <v>0</v>
      </c>
      <c r="J21894">
        <v>0</v>
      </c>
      <c r="K21894" t="s">
        <v>84236</v>
      </c>
    </row>
    <row r="21895" spans="1:11" x14ac:dyDescent="0.3">
      <c r="A21895" t="s">
        <v>84237</v>
      </c>
      <c r="B21895" t="s">
        <v>84238</v>
      </c>
      <c r="C21895" t="s">
        <v>20</v>
      </c>
      <c r="D21895" t="s">
        <v>84239</v>
      </c>
      <c r="E21895" t="s">
        <v>82100</v>
      </c>
      <c r="F21895" t="s">
        <v>17074</v>
      </c>
      <c r="G21895" t="s">
        <v>42</v>
      </c>
      <c r="H21895">
        <v>0</v>
      </c>
      <c r="I21895">
        <v>0</v>
      </c>
      <c r="J21895">
        <v>0</v>
      </c>
      <c r="K21895" t="s">
        <v>84240</v>
      </c>
    </row>
    <row r="21896" spans="1:11" x14ac:dyDescent="0.3">
      <c r="A21896" t="s">
        <v>84241</v>
      </c>
      <c r="B21896" t="s">
        <v>84242</v>
      </c>
      <c r="C21896" t="s">
        <v>20</v>
      </c>
      <c r="D21896" t="s">
        <v>84243</v>
      </c>
      <c r="E21896" t="s">
        <v>82100</v>
      </c>
      <c r="F21896" t="s">
        <v>1886</v>
      </c>
      <c r="G21896" t="s">
        <v>5495</v>
      </c>
      <c r="H21896">
        <v>0</v>
      </c>
      <c r="I21896">
        <v>0</v>
      </c>
      <c r="J21896">
        <v>0</v>
      </c>
      <c r="K21896" t="s">
        <v>84244</v>
      </c>
    </row>
    <row r="21897" spans="1:11" x14ac:dyDescent="0.3">
      <c r="A21897" t="s">
        <v>84245</v>
      </c>
      <c r="B21897" t="s">
        <v>84246</v>
      </c>
      <c r="C21897" t="s">
        <v>27</v>
      </c>
      <c r="D21897" t="s">
        <v>84247</v>
      </c>
      <c r="E21897" t="s">
        <v>83478</v>
      </c>
      <c r="F21897" t="s">
        <v>41</v>
      </c>
      <c r="G21897" t="s">
        <v>42</v>
      </c>
      <c r="H21897">
        <v>0</v>
      </c>
      <c r="I21897">
        <v>0</v>
      </c>
      <c r="J21897">
        <v>0</v>
      </c>
      <c r="K21897" t="s">
        <v>84248</v>
      </c>
    </row>
    <row r="21898" spans="1:11" x14ac:dyDescent="0.3">
      <c r="A21898" t="s">
        <v>84249</v>
      </c>
      <c r="B21898" t="s">
        <v>84250</v>
      </c>
      <c r="C21898" t="s">
        <v>27</v>
      </c>
      <c r="D21898" t="s">
        <v>84251</v>
      </c>
      <c r="E21898" t="s">
        <v>83478</v>
      </c>
      <c r="F21898" t="s">
        <v>36739</v>
      </c>
      <c r="G21898" t="s">
        <v>42</v>
      </c>
      <c r="H21898">
        <v>0</v>
      </c>
      <c r="I21898">
        <v>0</v>
      </c>
      <c r="J21898">
        <v>0</v>
      </c>
      <c r="K21898" t="s">
        <v>84252</v>
      </c>
    </row>
    <row r="21899" spans="1:11" x14ac:dyDescent="0.3">
      <c r="A21899" t="s">
        <v>84253</v>
      </c>
      <c r="B21899" t="s">
        <v>84254</v>
      </c>
      <c r="C21899" t="s">
        <v>558</v>
      </c>
      <c r="D21899" t="s">
        <v>84255</v>
      </c>
      <c r="E21899" t="s">
        <v>981</v>
      </c>
      <c r="F21899" t="s">
        <v>16</v>
      </c>
      <c r="G21899" t="s">
        <v>12174</v>
      </c>
      <c r="H21899">
        <v>0</v>
      </c>
      <c r="I21899">
        <v>0</v>
      </c>
      <c r="J21899">
        <v>0</v>
      </c>
      <c r="K21899" t="s">
        <v>84256</v>
      </c>
    </row>
    <row r="21900" spans="1:11" x14ac:dyDescent="0.3">
      <c r="A21900" t="s">
        <v>84257</v>
      </c>
      <c r="C21900" t="s">
        <v>27</v>
      </c>
      <c r="D21900" t="s">
        <v>84258</v>
      </c>
      <c r="E21900" t="s">
        <v>29</v>
      </c>
      <c r="F21900" t="s">
        <v>41</v>
      </c>
      <c r="G21900" t="s">
        <v>42</v>
      </c>
      <c r="H21900">
        <v>0</v>
      </c>
      <c r="I21900">
        <v>0</v>
      </c>
      <c r="J21900">
        <v>0</v>
      </c>
      <c r="K21900" t="s">
        <v>84259</v>
      </c>
    </row>
    <row r="21901" spans="1:11" x14ac:dyDescent="0.3">
      <c r="A21901" t="s">
        <v>84260</v>
      </c>
      <c r="C21901" t="s">
        <v>13</v>
      </c>
      <c r="D21901" t="s">
        <v>84261</v>
      </c>
      <c r="E21901" t="s">
        <v>76370</v>
      </c>
      <c r="F21901" t="s">
        <v>3484</v>
      </c>
      <c r="G21901" t="s">
        <v>42</v>
      </c>
      <c r="H21901">
        <v>0</v>
      </c>
      <c r="I21901">
        <v>0</v>
      </c>
      <c r="J21901">
        <v>0</v>
      </c>
      <c r="K21901" t="s">
        <v>84262</v>
      </c>
    </row>
    <row r="21902" spans="1:11" x14ac:dyDescent="0.3">
      <c r="A21902" t="s">
        <v>84263</v>
      </c>
      <c r="C21902" t="s">
        <v>27</v>
      </c>
      <c r="D21902" t="s">
        <v>84264</v>
      </c>
      <c r="E21902" t="s">
        <v>83478</v>
      </c>
      <c r="F21902" t="s">
        <v>41</v>
      </c>
      <c r="G21902" t="s">
        <v>42</v>
      </c>
      <c r="H21902">
        <v>0</v>
      </c>
      <c r="I21902">
        <v>0</v>
      </c>
      <c r="J21902">
        <v>0</v>
      </c>
      <c r="K21902" t="s">
        <v>84265</v>
      </c>
    </row>
    <row r="21903" spans="1:11" x14ac:dyDescent="0.3">
      <c r="A21903" t="s">
        <v>84266</v>
      </c>
      <c r="B21903" t="s">
        <v>84267</v>
      </c>
      <c r="C21903" t="s">
        <v>27</v>
      </c>
      <c r="D21903" t="s">
        <v>84268</v>
      </c>
      <c r="E21903" t="s">
        <v>83478</v>
      </c>
      <c r="F21903" t="s">
        <v>41</v>
      </c>
      <c r="G21903" t="s">
        <v>42</v>
      </c>
      <c r="H21903">
        <v>0</v>
      </c>
      <c r="I21903">
        <v>0</v>
      </c>
      <c r="J21903">
        <v>0</v>
      </c>
      <c r="K21903" t="s">
        <v>84269</v>
      </c>
    </row>
    <row r="21904" spans="1:11" x14ac:dyDescent="0.3">
      <c r="A21904" t="s">
        <v>84270</v>
      </c>
      <c r="B21904" t="s">
        <v>84271</v>
      </c>
      <c r="C21904" t="s">
        <v>27</v>
      </c>
      <c r="D21904" t="s">
        <v>84272</v>
      </c>
      <c r="E21904" t="s">
        <v>83478</v>
      </c>
      <c r="F21904" t="s">
        <v>41</v>
      </c>
      <c r="G21904" t="s">
        <v>42</v>
      </c>
      <c r="H21904">
        <v>0</v>
      </c>
      <c r="I21904">
        <v>0</v>
      </c>
      <c r="J21904">
        <v>0</v>
      </c>
      <c r="K21904" t="s">
        <v>84273</v>
      </c>
    </row>
    <row r="21905" spans="1:11" x14ac:dyDescent="0.3">
      <c r="A21905" t="s">
        <v>84274</v>
      </c>
      <c r="B21905" t="s">
        <v>84275</v>
      </c>
      <c r="C21905" t="s">
        <v>13</v>
      </c>
      <c r="D21905" t="s">
        <v>84276</v>
      </c>
      <c r="E21905" t="s">
        <v>76370</v>
      </c>
      <c r="F21905" t="s">
        <v>16</v>
      </c>
      <c r="G21905" t="s">
        <v>4712</v>
      </c>
      <c r="H21905">
        <v>0</v>
      </c>
      <c r="I21905">
        <v>0</v>
      </c>
      <c r="J21905">
        <v>0</v>
      </c>
      <c r="K21905" t="s">
        <v>84277</v>
      </c>
    </row>
    <row r="21906" spans="1:11" x14ac:dyDescent="0.3">
      <c r="A21906" t="s">
        <v>84278</v>
      </c>
      <c r="B21906" t="s">
        <v>84279</v>
      </c>
      <c r="C21906" t="s">
        <v>27</v>
      </c>
      <c r="D21906" t="s">
        <v>84280</v>
      </c>
      <c r="E21906" t="s">
        <v>83478</v>
      </c>
      <c r="F21906" t="s">
        <v>41</v>
      </c>
      <c r="G21906" t="s">
        <v>42</v>
      </c>
      <c r="H21906">
        <v>0</v>
      </c>
      <c r="I21906">
        <v>0</v>
      </c>
      <c r="J21906">
        <v>0</v>
      </c>
      <c r="K21906" t="s">
        <v>84281</v>
      </c>
    </row>
    <row r="21907" spans="1:11" x14ac:dyDescent="0.3">
      <c r="A21907" t="s">
        <v>84282</v>
      </c>
      <c r="B21907" t="s">
        <v>84283</v>
      </c>
      <c r="C21907" t="s">
        <v>27</v>
      </c>
      <c r="D21907" t="s">
        <v>84284</v>
      </c>
      <c r="E21907" t="s">
        <v>83478</v>
      </c>
      <c r="F21907" t="s">
        <v>41</v>
      </c>
      <c r="G21907" t="s">
        <v>42</v>
      </c>
      <c r="H21907">
        <v>0</v>
      </c>
      <c r="I21907">
        <v>0</v>
      </c>
      <c r="J21907">
        <v>0</v>
      </c>
      <c r="K21907" t="s">
        <v>84285</v>
      </c>
    </row>
    <row r="21908" spans="1:11" x14ac:dyDescent="0.3">
      <c r="A21908" t="s">
        <v>84286</v>
      </c>
      <c r="B21908" t="s">
        <v>84287</v>
      </c>
      <c r="C21908" t="s">
        <v>27</v>
      </c>
      <c r="D21908" t="s">
        <v>84288</v>
      </c>
      <c r="E21908" t="s">
        <v>83478</v>
      </c>
      <c r="F21908" t="s">
        <v>16</v>
      </c>
      <c r="G21908" t="s">
        <v>2318</v>
      </c>
      <c r="H21908">
        <v>0</v>
      </c>
      <c r="I21908">
        <v>0</v>
      </c>
      <c r="J21908">
        <v>0</v>
      </c>
      <c r="K21908" t="s">
        <v>84289</v>
      </c>
    </row>
    <row r="21909" spans="1:11" x14ac:dyDescent="0.3">
      <c r="A21909" t="s">
        <v>84290</v>
      </c>
      <c r="B21909" t="s">
        <v>84291</v>
      </c>
      <c r="C21909" t="s">
        <v>20</v>
      </c>
      <c r="D21909" t="s">
        <v>84292</v>
      </c>
      <c r="E21909" t="s">
        <v>62177</v>
      </c>
      <c r="F21909" t="s">
        <v>2286</v>
      </c>
      <c r="G21909" t="s">
        <v>42</v>
      </c>
      <c r="H21909">
        <v>0</v>
      </c>
      <c r="I21909">
        <v>0</v>
      </c>
      <c r="J21909">
        <v>0</v>
      </c>
      <c r="K21909" t="s">
        <v>84293</v>
      </c>
    </row>
    <row r="21910" spans="1:11" x14ac:dyDescent="0.3">
      <c r="A21910" t="s">
        <v>84294</v>
      </c>
      <c r="B21910" t="s">
        <v>84295</v>
      </c>
      <c r="C21910" t="s">
        <v>13</v>
      </c>
      <c r="D21910" t="s">
        <v>84296</v>
      </c>
      <c r="E21910" t="s">
        <v>76370</v>
      </c>
      <c r="F21910" t="s">
        <v>845</v>
      </c>
      <c r="G21910" t="s">
        <v>15799</v>
      </c>
      <c r="H21910">
        <v>0</v>
      </c>
      <c r="I21910">
        <v>0</v>
      </c>
      <c r="J21910">
        <v>0</v>
      </c>
      <c r="K21910" t="s">
        <v>84297</v>
      </c>
    </row>
    <row r="21911" spans="1:11" x14ac:dyDescent="0.3">
      <c r="A21911" t="s">
        <v>84298</v>
      </c>
      <c r="B21911" t="s">
        <v>84299</v>
      </c>
      <c r="C21911" t="s">
        <v>13</v>
      </c>
      <c r="D21911" t="s">
        <v>84300</v>
      </c>
      <c r="E21911" t="s">
        <v>76370</v>
      </c>
      <c r="F21911" t="s">
        <v>16</v>
      </c>
      <c r="G21911" t="s">
        <v>8377</v>
      </c>
      <c r="H21911">
        <v>0</v>
      </c>
      <c r="I21911">
        <v>0</v>
      </c>
      <c r="J21911">
        <v>0</v>
      </c>
      <c r="K21911" t="s">
        <v>84301</v>
      </c>
    </row>
    <row r="21912" spans="1:11" x14ac:dyDescent="0.3">
      <c r="A21912" t="s">
        <v>84302</v>
      </c>
      <c r="B21912" t="s">
        <v>84303</v>
      </c>
      <c r="C21912" t="s">
        <v>20</v>
      </c>
      <c r="D21912" t="s">
        <v>84304</v>
      </c>
      <c r="E21912" t="s">
        <v>82100</v>
      </c>
      <c r="F21912" t="s">
        <v>16</v>
      </c>
      <c r="G21912" t="s">
        <v>1439</v>
      </c>
      <c r="H21912">
        <v>0</v>
      </c>
      <c r="I21912">
        <v>0</v>
      </c>
      <c r="J21912">
        <v>0</v>
      </c>
      <c r="K21912" t="s">
        <v>84305</v>
      </c>
    </row>
    <row r="21913" spans="1:11" x14ac:dyDescent="0.3">
      <c r="A21913" t="s">
        <v>84306</v>
      </c>
      <c r="B21913" t="s">
        <v>84307</v>
      </c>
      <c r="C21913" t="s">
        <v>13</v>
      </c>
      <c r="D21913" t="s">
        <v>84308</v>
      </c>
      <c r="E21913" t="s">
        <v>76370</v>
      </c>
      <c r="F21913" t="s">
        <v>3412</v>
      </c>
      <c r="G21913" t="s">
        <v>42</v>
      </c>
      <c r="H21913">
        <v>0</v>
      </c>
      <c r="I21913">
        <v>0</v>
      </c>
      <c r="J21913">
        <v>0</v>
      </c>
      <c r="K21913" t="s">
        <v>84309</v>
      </c>
    </row>
    <row r="21914" spans="1:11" x14ac:dyDescent="0.3">
      <c r="A21914" t="s">
        <v>84310</v>
      </c>
      <c r="B21914" t="s">
        <v>84311</v>
      </c>
      <c r="C21914" t="s">
        <v>13</v>
      </c>
      <c r="D21914" t="s">
        <v>84312</v>
      </c>
      <c r="E21914" t="s">
        <v>76370</v>
      </c>
      <c r="F21914" t="s">
        <v>2036</v>
      </c>
      <c r="G21914" t="s">
        <v>42</v>
      </c>
      <c r="H21914">
        <v>0</v>
      </c>
      <c r="I21914">
        <v>0</v>
      </c>
      <c r="J21914">
        <v>0</v>
      </c>
      <c r="K21914" t="s">
        <v>84313</v>
      </c>
    </row>
    <row r="21915" spans="1:11" x14ac:dyDescent="0.3">
      <c r="A21915" t="s">
        <v>84314</v>
      </c>
      <c r="B21915" t="s">
        <v>84315</v>
      </c>
      <c r="C21915" t="s">
        <v>13</v>
      </c>
      <c r="D21915" t="s">
        <v>84316</v>
      </c>
      <c r="E21915" t="s">
        <v>76370</v>
      </c>
      <c r="F21915" t="s">
        <v>1232</v>
      </c>
      <c r="G21915" t="s">
        <v>42</v>
      </c>
      <c r="H21915">
        <v>0</v>
      </c>
      <c r="I21915">
        <v>0</v>
      </c>
      <c r="J21915">
        <v>0</v>
      </c>
      <c r="K21915" t="s">
        <v>84317</v>
      </c>
    </row>
    <row r="21916" spans="1:11" x14ac:dyDescent="0.3">
      <c r="A21916" t="s">
        <v>84318</v>
      </c>
      <c r="B21916" t="s">
        <v>41360</v>
      </c>
      <c r="C21916" t="s">
        <v>20</v>
      </c>
      <c r="D21916" t="s">
        <v>84319</v>
      </c>
      <c r="E21916" t="s">
        <v>82100</v>
      </c>
      <c r="F21916" t="s">
        <v>5733</v>
      </c>
      <c r="G21916" t="s">
        <v>42</v>
      </c>
      <c r="H21916">
        <v>0</v>
      </c>
      <c r="I21916">
        <v>0</v>
      </c>
      <c r="J21916">
        <v>0</v>
      </c>
      <c r="K21916" t="s">
        <v>84320</v>
      </c>
    </row>
    <row r="21917" spans="1:11" x14ac:dyDescent="0.3">
      <c r="A21917" t="s">
        <v>84321</v>
      </c>
      <c r="B21917" t="s">
        <v>84322</v>
      </c>
      <c r="C21917" t="s">
        <v>558</v>
      </c>
      <c r="D21917" t="s">
        <v>84323</v>
      </c>
      <c r="E21917" t="s">
        <v>19698</v>
      </c>
      <c r="F21917" t="s">
        <v>41</v>
      </c>
      <c r="G21917" t="s">
        <v>42</v>
      </c>
      <c r="H21917">
        <v>0</v>
      </c>
      <c r="I21917">
        <v>0</v>
      </c>
      <c r="J21917">
        <v>0</v>
      </c>
      <c r="K21917" t="s">
        <v>84324</v>
      </c>
    </row>
    <row r="21918" spans="1:11" x14ac:dyDescent="0.3">
      <c r="A21918" t="s">
        <v>84325</v>
      </c>
      <c r="B21918" t="s">
        <v>84326</v>
      </c>
      <c r="C21918" t="s">
        <v>20</v>
      </c>
      <c r="D21918" t="s">
        <v>84327</v>
      </c>
      <c r="E21918" t="s">
        <v>62177</v>
      </c>
      <c r="F21918" t="s">
        <v>7493</v>
      </c>
      <c r="G21918" t="s">
        <v>42</v>
      </c>
      <c r="H21918">
        <v>0</v>
      </c>
      <c r="I21918">
        <v>0</v>
      </c>
      <c r="J21918">
        <v>0</v>
      </c>
      <c r="K21918" t="s">
        <v>84328</v>
      </c>
    </row>
    <row r="21919" spans="1:11" x14ac:dyDescent="0.3">
      <c r="A21919" t="s">
        <v>84329</v>
      </c>
      <c r="B21919" t="s">
        <v>84330</v>
      </c>
      <c r="C21919" t="s">
        <v>558</v>
      </c>
      <c r="D21919" t="s">
        <v>84331</v>
      </c>
      <c r="E21919" t="s">
        <v>32122</v>
      </c>
      <c r="F21919" t="s">
        <v>41</v>
      </c>
      <c r="G21919" t="s">
        <v>42</v>
      </c>
      <c r="H21919">
        <v>0</v>
      </c>
      <c r="I21919">
        <v>0</v>
      </c>
      <c r="J21919">
        <v>0</v>
      </c>
      <c r="K21919" t="s">
        <v>84332</v>
      </c>
    </row>
    <row r="21920" spans="1:11" x14ac:dyDescent="0.3">
      <c r="A21920" t="s">
        <v>84333</v>
      </c>
      <c r="B21920" t="s">
        <v>84334</v>
      </c>
      <c r="C21920" t="s">
        <v>27</v>
      </c>
      <c r="D21920" t="s">
        <v>84335</v>
      </c>
      <c r="E21920" t="s">
        <v>83478</v>
      </c>
      <c r="F21920" t="s">
        <v>6156</v>
      </c>
      <c r="G21920" t="s">
        <v>42</v>
      </c>
      <c r="H21920">
        <v>0</v>
      </c>
      <c r="I21920">
        <v>0</v>
      </c>
      <c r="J21920">
        <v>0</v>
      </c>
      <c r="K21920" t="s">
        <v>84336</v>
      </c>
    </row>
    <row r="21921" spans="1:11" x14ac:dyDescent="0.3">
      <c r="A21921" t="s">
        <v>84337</v>
      </c>
      <c r="B21921" t="s">
        <v>84338</v>
      </c>
      <c r="C21921" t="s">
        <v>27</v>
      </c>
      <c r="D21921" t="s">
        <v>84339</v>
      </c>
      <c r="E21921" t="s">
        <v>83478</v>
      </c>
      <c r="F21921" t="s">
        <v>41</v>
      </c>
      <c r="G21921" t="s">
        <v>42</v>
      </c>
      <c r="H21921">
        <v>0</v>
      </c>
      <c r="I21921">
        <v>0</v>
      </c>
      <c r="J21921">
        <v>0</v>
      </c>
      <c r="K21921" t="s">
        <v>84340</v>
      </c>
    </row>
    <row r="21922" spans="1:11" x14ac:dyDescent="0.3">
      <c r="A21922" t="s">
        <v>84341</v>
      </c>
      <c r="C21922" t="s">
        <v>27</v>
      </c>
      <c r="D21922" t="s">
        <v>84342</v>
      </c>
      <c r="E21922" t="s">
        <v>83478</v>
      </c>
      <c r="F21922" t="s">
        <v>41</v>
      </c>
      <c r="G21922" t="s">
        <v>42</v>
      </c>
      <c r="H21922">
        <v>0</v>
      </c>
      <c r="I21922">
        <v>0</v>
      </c>
      <c r="J21922">
        <v>0</v>
      </c>
      <c r="K21922" t="s">
        <v>84343</v>
      </c>
    </row>
    <row r="21923" spans="1:11" x14ac:dyDescent="0.3">
      <c r="A21923" t="s">
        <v>84344</v>
      </c>
      <c r="B21923" t="s">
        <v>84345</v>
      </c>
      <c r="C21923" t="s">
        <v>27</v>
      </c>
      <c r="D21923" t="s">
        <v>84346</v>
      </c>
      <c r="E21923" t="s">
        <v>83478</v>
      </c>
      <c r="F21923" t="s">
        <v>41</v>
      </c>
      <c r="G21923" t="s">
        <v>42</v>
      </c>
      <c r="H21923">
        <v>0</v>
      </c>
      <c r="I21923">
        <v>0</v>
      </c>
      <c r="J21923">
        <v>0</v>
      </c>
      <c r="K21923" t="s">
        <v>84347</v>
      </c>
    </row>
    <row r="21924" spans="1:11" x14ac:dyDescent="0.3">
      <c r="A21924" t="s">
        <v>84348</v>
      </c>
      <c r="B21924" t="s">
        <v>84349</v>
      </c>
      <c r="C21924" t="s">
        <v>27</v>
      </c>
      <c r="D21924" t="s">
        <v>84350</v>
      </c>
      <c r="E21924" t="s">
        <v>83478</v>
      </c>
      <c r="F21924" t="s">
        <v>14893</v>
      </c>
      <c r="G21924" t="s">
        <v>42</v>
      </c>
      <c r="H21924">
        <v>0</v>
      </c>
      <c r="I21924">
        <v>0</v>
      </c>
      <c r="J21924">
        <v>0</v>
      </c>
      <c r="K21924" t="s">
        <v>84351</v>
      </c>
    </row>
    <row r="21925" spans="1:11" x14ac:dyDescent="0.3">
      <c r="A21925" t="s">
        <v>84352</v>
      </c>
      <c r="B21925" t="s">
        <v>84353</v>
      </c>
      <c r="C21925" t="s">
        <v>27</v>
      </c>
      <c r="D21925" t="s">
        <v>84354</v>
      </c>
      <c r="E21925" t="s">
        <v>83478</v>
      </c>
      <c r="F21925" t="s">
        <v>3698</v>
      </c>
      <c r="G21925" t="s">
        <v>42</v>
      </c>
      <c r="H21925">
        <v>0</v>
      </c>
      <c r="I21925">
        <v>0</v>
      </c>
      <c r="J21925">
        <v>0</v>
      </c>
      <c r="K21925" t="s">
        <v>84355</v>
      </c>
    </row>
    <row r="21926" spans="1:11" x14ac:dyDescent="0.3">
      <c r="A21926" t="s">
        <v>84356</v>
      </c>
      <c r="B21926" t="s">
        <v>84357</v>
      </c>
      <c r="C21926" t="s">
        <v>27</v>
      </c>
      <c r="D21926" t="s">
        <v>84358</v>
      </c>
      <c r="E21926" t="s">
        <v>83478</v>
      </c>
      <c r="F21926" t="s">
        <v>41</v>
      </c>
      <c r="G21926" t="s">
        <v>42</v>
      </c>
      <c r="H21926">
        <v>0</v>
      </c>
      <c r="I21926">
        <v>0</v>
      </c>
      <c r="J21926">
        <v>0</v>
      </c>
      <c r="K21926" t="s">
        <v>84359</v>
      </c>
    </row>
    <row r="21927" spans="1:11" x14ac:dyDescent="0.3">
      <c r="A21927" t="s">
        <v>84360</v>
      </c>
      <c r="B21927" t="s">
        <v>84361</v>
      </c>
      <c r="C21927" t="s">
        <v>27</v>
      </c>
      <c r="D21927" t="s">
        <v>84362</v>
      </c>
      <c r="E21927" t="s">
        <v>83478</v>
      </c>
      <c r="F21927" t="s">
        <v>41</v>
      </c>
      <c r="G21927" t="s">
        <v>42</v>
      </c>
      <c r="H21927">
        <v>0</v>
      </c>
      <c r="I21927">
        <v>0</v>
      </c>
      <c r="J21927">
        <v>0</v>
      </c>
      <c r="K21927" t="s">
        <v>84363</v>
      </c>
    </row>
    <row r="21928" spans="1:11" x14ac:dyDescent="0.3">
      <c r="A21928" t="s">
        <v>84364</v>
      </c>
      <c r="B21928" t="s">
        <v>84365</v>
      </c>
      <c r="C21928" t="s">
        <v>466</v>
      </c>
      <c r="D21928" t="s">
        <v>84366</v>
      </c>
      <c r="E21928" t="s">
        <v>761</v>
      </c>
      <c r="F21928" t="s">
        <v>11311</v>
      </c>
      <c r="G21928" t="s">
        <v>42</v>
      </c>
      <c r="H21928">
        <v>0</v>
      </c>
      <c r="I21928">
        <v>0</v>
      </c>
      <c r="J21928">
        <v>0</v>
      </c>
      <c r="K21928" t="s">
        <v>84367</v>
      </c>
    </row>
    <row r="21929" spans="1:11" x14ac:dyDescent="0.3">
      <c r="A21929" t="s">
        <v>84368</v>
      </c>
      <c r="B21929" t="s">
        <v>84369</v>
      </c>
      <c r="C21929" t="s">
        <v>27</v>
      </c>
      <c r="D21929" t="s">
        <v>84370</v>
      </c>
      <c r="E21929" t="s">
        <v>83478</v>
      </c>
      <c r="F21929" t="s">
        <v>41</v>
      </c>
      <c r="G21929" t="s">
        <v>42</v>
      </c>
      <c r="H21929">
        <v>0</v>
      </c>
      <c r="I21929">
        <v>0</v>
      </c>
      <c r="J21929">
        <v>0</v>
      </c>
      <c r="K21929" t="s">
        <v>84371</v>
      </c>
    </row>
    <row r="21930" spans="1:11" x14ac:dyDescent="0.3">
      <c r="A21930" t="s">
        <v>84372</v>
      </c>
      <c r="C21930" t="s">
        <v>27</v>
      </c>
      <c r="D21930" t="s">
        <v>84373</v>
      </c>
      <c r="E21930" t="s">
        <v>83478</v>
      </c>
      <c r="F21930" t="s">
        <v>41</v>
      </c>
      <c r="G21930" t="s">
        <v>42</v>
      </c>
      <c r="H21930">
        <v>0</v>
      </c>
      <c r="I21930">
        <v>0</v>
      </c>
      <c r="J21930">
        <v>0</v>
      </c>
      <c r="K21930" t="s">
        <v>84374</v>
      </c>
    </row>
    <row r="21931" spans="1:11" x14ac:dyDescent="0.3">
      <c r="A21931" t="s">
        <v>84375</v>
      </c>
      <c r="B21931" t="s">
        <v>84376</v>
      </c>
      <c r="C21931" t="s">
        <v>27</v>
      </c>
      <c r="D21931" t="s">
        <v>84377</v>
      </c>
      <c r="E21931" t="s">
        <v>83478</v>
      </c>
      <c r="F21931" t="s">
        <v>41</v>
      </c>
      <c r="G21931" t="s">
        <v>42</v>
      </c>
      <c r="H21931">
        <v>0</v>
      </c>
      <c r="I21931">
        <v>0</v>
      </c>
      <c r="J21931">
        <v>0</v>
      </c>
      <c r="K21931" t="s">
        <v>84378</v>
      </c>
    </row>
    <row r="21932" spans="1:11" x14ac:dyDescent="0.3">
      <c r="A21932" t="s">
        <v>84379</v>
      </c>
      <c r="B21932" t="s">
        <v>84380</v>
      </c>
      <c r="C21932" t="s">
        <v>27</v>
      </c>
      <c r="D21932" t="s">
        <v>84381</v>
      </c>
      <c r="E21932" t="s">
        <v>83478</v>
      </c>
      <c r="F21932" t="s">
        <v>41</v>
      </c>
      <c r="G21932" t="s">
        <v>42</v>
      </c>
      <c r="H21932">
        <v>0</v>
      </c>
      <c r="I21932">
        <v>0</v>
      </c>
      <c r="J21932">
        <v>0</v>
      </c>
      <c r="K21932" t="s">
        <v>84382</v>
      </c>
    </row>
    <row r="21933" spans="1:11" x14ac:dyDescent="0.3">
      <c r="A21933" t="s">
        <v>84383</v>
      </c>
      <c r="B21933" t="s">
        <v>84384</v>
      </c>
      <c r="C21933" t="s">
        <v>27</v>
      </c>
      <c r="D21933" t="s">
        <v>84385</v>
      </c>
      <c r="E21933" t="s">
        <v>83478</v>
      </c>
      <c r="F21933" t="s">
        <v>41</v>
      </c>
      <c r="G21933" t="s">
        <v>42</v>
      </c>
      <c r="H21933">
        <v>0</v>
      </c>
      <c r="I21933">
        <v>0</v>
      </c>
      <c r="J21933">
        <v>0</v>
      </c>
      <c r="K21933" t="s">
        <v>84386</v>
      </c>
    </row>
    <row r="21934" spans="1:11" x14ac:dyDescent="0.3">
      <c r="A21934" t="s">
        <v>84387</v>
      </c>
      <c r="B21934" t="s">
        <v>84388</v>
      </c>
      <c r="C21934" t="s">
        <v>20</v>
      </c>
      <c r="D21934" t="s">
        <v>84389</v>
      </c>
      <c r="E21934" t="s">
        <v>82100</v>
      </c>
      <c r="F21934" t="s">
        <v>16</v>
      </c>
      <c r="G21934" t="s">
        <v>10008</v>
      </c>
      <c r="H21934">
        <v>0</v>
      </c>
      <c r="I21934">
        <v>0</v>
      </c>
      <c r="J21934">
        <v>0</v>
      </c>
      <c r="K21934" t="s">
        <v>84390</v>
      </c>
    </row>
    <row r="21935" spans="1:11" x14ac:dyDescent="0.3">
      <c r="A21935" t="s">
        <v>84391</v>
      </c>
      <c r="B21935" t="s">
        <v>84392</v>
      </c>
      <c r="C21935" t="s">
        <v>466</v>
      </c>
      <c r="D21935" t="s">
        <v>84393</v>
      </c>
      <c r="E21935" t="s">
        <v>79083</v>
      </c>
      <c r="F21935" t="s">
        <v>16</v>
      </c>
      <c r="G21935" t="s">
        <v>529</v>
      </c>
      <c r="H21935">
        <v>0</v>
      </c>
      <c r="I21935">
        <v>0</v>
      </c>
      <c r="J21935">
        <v>0</v>
      </c>
      <c r="K21935" t="s">
        <v>84394</v>
      </c>
    </row>
    <row r="21936" spans="1:11" x14ac:dyDescent="0.3">
      <c r="A21936" t="s">
        <v>84395</v>
      </c>
      <c r="B21936" t="s">
        <v>84396</v>
      </c>
      <c r="C21936" t="s">
        <v>147</v>
      </c>
      <c r="D21936" t="s">
        <v>84397</v>
      </c>
      <c r="E21936" t="s">
        <v>76393</v>
      </c>
      <c r="F21936" t="s">
        <v>27628</v>
      </c>
      <c r="G21936" t="s">
        <v>3430</v>
      </c>
      <c r="H21936">
        <v>0</v>
      </c>
      <c r="I21936">
        <v>0</v>
      </c>
      <c r="J21936">
        <v>0</v>
      </c>
      <c r="K21936" t="s">
        <v>84398</v>
      </c>
    </row>
    <row r="21937" spans="1:11" x14ac:dyDescent="0.3">
      <c r="A21937" t="s">
        <v>84399</v>
      </c>
      <c r="B21937" t="s">
        <v>84380</v>
      </c>
      <c r="C21937" t="s">
        <v>147</v>
      </c>
      <c r="D21937" t="s">
        <v>84400</v>
      </c>
      <c r="E21937" t="s">
        <v>76393</v>
      </c>
      <c r="F21937" t="s">
        <v>16</v>
      </c>
      <c r="G21937" t="s">
        <v>3656</v>
      </c>
      <c r="H21937">
        <v>0</v>
      </c>
      <c r="I21937">
        <v>0</v>
      </c>
      <c r="J21937">
        <v>0</v>
      </c>
      <c r="K21937" t="s">
        <v>84401</v>
      </c>
    </row>
    <row r="21938" spans="1:11" x14ac:dyDescent="0.3">
      <c r="A21938" t="s">
        <v>84402</v>
      </c>
      <c r="B21938" t="s">
        <v>84403</v>
      </c>
      <c r="C21938" t="s">
        <v>466</v>
      </c>
      <c r="D21938" t="s">
        <v>84404</v>
      </c>
      <c r="E21938" t="s">
        <v>761</v>
      </c>
      <c r="F21938" t="s">
        <v>41</v>
      </c>
      <c r="G21938" t="s">
        <v>42</v>
      </c>
      <c r="H21938">
        <v>0</v>
      </c>
      <c r="I21938">
        <v>0</v>
      </c>
      <c r="J21938">
        <v>0</v>
      </c>
      <c r="K21938" t="s">
        <v>84405</v>
      </c>
    </row>
    <row r="21939" spans="1:11" x14ac:dyDescent="0.3">
      <c r="A21939" t="s">
        <v>84406</v>
      </c>
      <c r="B21939" t="s">
        <v>84407</v>
      </c>
      <c r="C21939" t="s">
        <v>27</v>
      </c>
      <c r="D21939" t="s">
        <v>84408</v>
      </c>
      <c r="E21939" t="s">
        <v>83478</v>
      </c>
      <c r="F21939" t="s">
        <v>16</v>
      </c>
      <c r="G21939" t="s">
        <v>12743</v>
      </c>
      <c r="H21939">
        <v>0</v>
      </c>
      <c r="I21939">
        <v>0</v>
      </c>
      <c r="J21939">
        <v>0</v>
      </c>
      <c r="K21939" t="s">
        <v>84409</v>
      </c>
    </row>
    <row r="21940" spans="1:11" x14ac:dyDescent="0.3">
      <c r="A21940" t="s">
        <v>84410</v>
      </c>
      <c r="B21940" t="s">
        <v>84411</v>
      </c>
      <c r="C21940" t="s">
        <v>27</v>
      </c>
      <c r="D21940" t="s">
        <v>84412</v>
      </c>
      <c r="E21940" t="s">
        <v>83478</v>
      </c>
      <c r="F21940" t="s">
        <v>41</v>
      </c>
      <c r="G21940" t="s">
        <v>42</v>
      </c>
      <c r="H21940">
        <v>0</v>
      </c>
      <c r="I21940">
        <v>0</v>
      </c>
      <c r="J21940">
        <v>0</v>
      </c>
      <c r="K21940" t="s">
        <v>84413</v>
      </c>
    </row>
    <row r="21941" spans="1:11" x14ac:dyDescent="0.3">
      <c r="A21941" t="s">
        <v>84414</v>
      </c>
      <c r="B21941" t="s">
        <v>84415</v>
      </c>
      <c r="C21941" t="s">
        <v>27</v>
      </c>
      <c r="D21941" t="s">
        <v>84416</v>
      </c>
      <c r="E21941" t="s">
        <v>83478</v>
      </c>
      <c r="F21941" t="s">
        <v>41</v>
      </c>
      <c r="G21941" t="s">
        <v>42</v>
      </c>
      <c r="H21941">
        <v>0</v>
      </c>
      <c r="I21941">
        <v>0</v>
      </c>
      <c r="J21941">
        <v>0</v>
      </c>
      <c r="K21941" t="s">
        <v>84417</v>
      </c>
    </row>
    <row r="21942" spans="1:11" x14ac:dyDescent="0.3">
      <c r="A21942" t="s">
        <v>84418</v>
      </c>
      <c r="C21942" t="s">
        <v>27</v>
      </c>
      <c r="D21942" t="s">
        <v>84419</v>
      </c>
      <c r="E21942" t="s">
        <v>83478</v>
      </c>
      <c r="F21942" t="s">
        <v>41</v>
      </c>
      <c r="G21942" t="s">
        <v>42</v>
      </c>
      <c r="H21942">
        <v>0</v>
      </c>
      <c r="I21942">
        <v>0</v>
      </c>
      <c r="J21942">
        <v>0</v>
      </c>
      <c r="K21942" t="s">
        <v>84420</v>
      </c>
    </row>
    <row r="21943" spans="1:11" x14ac:dyDescent="0.3">
      <c r="A21943" t="s">
        <v>84421</v>
      </c>
      <c r="B21943" t="s">
        <v>84422</v>
      </c>
      <c r="C21943" t="s">
        <v>20</v>
      </c>
      <c r="D21943" t="s">
        <v>84423</v>
      </c>
      <c r="E21943" t="s">
        <v>82100</v>
      </c>
      <c r="F21943" t="s">
        <v>17320</v>
      </c>
      <c r="G21943" t="s">
        <v>42</v>
      </c>
      <c r="H21943">
        <v>0</v>
      </c>
      <c r="I21943">
        <v>0</v>
      </c>
      <c r="J21943">
        <v>0</v>
      </c>
      <c r="K21943" t="s">
        <v>84424</v>
      </c>
    </row>
    <row r="21944" spans="1:11" x14ac:dyDescent="0.3">
      <c r="A21944" t="s">
        <v>84425</v>
      </c>
      <c r="B21944" t="s">
        <v>84426</v>
      </c>
      <c r="C21944" t="s">
        <v>20</v>
      </c>
      <c r="D21944" t="s">
        <v>84427</v>
      </c>
      <c r="E21944" t="s">
        <v>82100</v>
      </c>
      <c r="F21944" t="s">
        <v>84428</v>
      </c>
      <c r="G21944" t="s">
        <v>42</v>
      </c>
      <c r="H21944">
        <v>0</v>
      </c>
      <c r="I21944">
        <v>0</v>
      </c>
      <c r="J21944">
        <v>0</v>
      </c>
      <c r="K21944" t="s">
        <v>84429</v>
      </c>
    </row>
    <row r="21945" spans="1:11" x14ac:dyDescent="0.3">
      <c r="A21945" t="s">
        <v>84430</v>
      </c>
      <c r="B21945" t="s">
        <v>84431</v>
      </c>
      <c r="C21945" t="s">
        <v>13</v>
      </c>
      <c r="D21945" t="s">
        <v>84432</v>
      </c>
      <c r="E21945" t="s">
        <v>76370</v>
      </c>
      <c r="F21945" t="s">
        <v>16</v>
      </c>
      <c r="G21945" t="s">
        <v>9186</v>
      </c>
      <c r="H21945">
        <v>0</v>
      </c>
      <c r="I21945">
        <v>0</v>
      </c>
      <c r="J21945">
        <v>0</v>
      </c>
      <c r="K21945" t="s">
        <v>84433</v>
      </c>
    </row>
    <row r="21946" spans="1:11" x14ac:dyDescent="0.3">
      <c r="A21946" t="s">
        <v>84434</v>
      </c>
      <c r="B21946" t="s">
        <v>84435</v>
      </c>
      <c r="C21946" t="s">
        <v>466</v>
      </c>
      <c r="D21946" t="s">
        <v>84436</v>
      </c>
      <c r="E21946" t="s">
        <v>761</v>
      </c>
      <c r="F21946" t="s">
        <v>81826</v>
      </c>
      <c r="G21946" t="s">
        <v>42</v>
      </c>
      <c r="H21946">
        <v>0</v>
      </c>
      <c r="I21946">
        <v>0</v>
      </c>
      <c r="J21946">
        <v>0</v>
      </c>
      <c r="K21946" t="s">
        <v>84437</v>
      </c>
    </row>
    <row r="21947" spans="1:11" x14ac:dyDescent="0.3">
      <c r="A21947" t="s">
        <v>84438</v>
      </c>
      <c r="B21947" t="s">
        <v>84439</v>
      </c>
      <c r="C21947" t="s">
        <v>13</v>
      </c>
      <c r="D21947" t="s">
        <v>84440</v>
      </c>
      <c r="E21947" t="s">
        <v>76370</v>
      </c>
      <c r="F21947" t="s">
        <v>16</v>
      </c>
      <c r="G21947" t="s">
        <v>6744</v>
      </c>
      <c r="H21947">
        <v>0</v>
      </c>
      <c r="I21947">
        <v>0</v>
      </c>
      <c r="J21947">
        <v>0</v>
      </c>
      <c r="K21947" t="s">
        <v>84441</v>
      </c>
    </row>
    <row r="21948" spans="1:11" x14ac:dyDescent="0.3">
      <c r="A21948" t="s">
        <v>84442</v>
      </c>
      <c r="B21948" t="s">
        <v>84443</v>
      </c>
      <c r="C21948" t="s">
        <v>13</v>
      </c>
      <c r="D21948" t="s">
        <v>84444</v>
      </c>
      <c r="E21948" t="s">
        <v>76370</v>
      </c>
      <c r="F21948" t="s">
        <v>16</v>
      </c>
      <c r="G21948" t="s">
        <v>9617</v>
      </c>
      <c r="H21948">
        <v>0</v>
      </c>
      <c r="I21948">
        <v>0</v>
      </c>
      <c r="J21948">
        <v>0</v>
      </c>
      <c r="K21948" t="s">
        <v>84445</v>
      </c>
    </row>
    <row r="21949" spans="1:11" x14ac:dyDescent="0.3">
      <c r="A21949" t="s">
        <v>84446</v>
      </c>
      <c r="B21949" t="s">
        <v>84447</v>
      </c>
      <c r="C21949" t="s">
        <v>13</v>
      </c>
      <c r="D21949" t="s">
        <v>84448</v>
      </c>
      <c r="E21949" t="s">
        <v>76370</v>
      </c>
      <c r="F21949" t="s">
        <v>16</v>
      </c>
      <c r="G21949" t="s">
        <v>1463</v>
      </c>
      <c r="H21949">
        <v>0</v>
      </c>
      <c r="I21949">
        <v>0</v>
      </c>
      <c r="J21949">
        <v>0</v>
      </c>
      <c r="K21949" t="s">
        <v>84449</v>
      </c>
    </row>
    <row r="21950" spans="1:11" x14ac:dyDescent="0.3">
      <c r="A21950" t="s">
        <v>84450</v>
      </c>
      <c r="B21950" t="s">
        <v>46777</v>
      </c>
      <c r="C21950" t="s">
        <v>13</v>
      </c>
      <c r="D21950" t="s">
        <v>84451</v>
      </c>
      <c r="E21950" t="s">
        <v>76370</v>
      </c>
      <c r="F21950" t="s">
        <v>16</v>
      </c>
      <c r="G21950" t="s">
        <v>20664</v>
      </c>
      <c r="H21950">
        <v>0</v>
      </c>
      <c r="I21950">
        <v>0</v>
      </c>
      <c r="J21950">
        <v>0</v>
      </c>
      <c r="K21950" t="s">
        <v>84452</v>
      </c>
    </row>
    <row r="21951" spans="1:11" x14ac:dyDescent="0.3">
      <c r="A21951" t="s">
        <v>84453</v>
      </c>
      <c r="B21951" t="s">
        <v>84454</v>
      </c>
      <c r="C21951" t="s">
        <v>20</v>
      </c>
      <c r="D21951" t="s">
        <v>84455</v>
      </c>
      <c r="E21951" t="s">
        <v>82100</v>
      </c>
      <c r="F21951" t="s">
        <v>18427</v>
      </c>
      <c r="G21951" t="s">
        <v>42</v>
      </c>
      <c r="H21951">
        <v>0</v>
      </c>
      <c r="I21951">
        <v>0</v>
      </c>
      <c r="J21951">
        <v>0</v>
      </c>
      <c r="K21951" t="s">
        <v>84456</v>
      </c>
    </row>
    <row r="21952" spans="1:11" x14ac:dyDescent="0.3">
      <c r="A21952" t="s">
        <v>84457</v>
      </c>
      <c r="B21952" t="s">
        <v>84458</v>
      </c>
      <c r="C21952" t="s">
        <v>147</v>
      </c>
      <c r="D21952" t="s">
        <v>84459</v>
      </c>
      <c r="E21952" t="s">
        <v>76393</v>
      </c>
      <c r="F21952" t="s">
        <v>16</v>
      </c>
      <c r="G21952" t="s">
        <v>6920</v>
      </c>
      <c r="H21952">
        <v>0</v>
      </c>
      <c r="I21952">
        <v>0</v>
      </c>
      <c r="J21952">
        <v>0</v>
      </c>
      <c r="K21952" t="s">
        <v>84460</v>
      </c>
    </row>
    <row r="21953" spans="1:11" x14ac:dyDescent="0.3">
      <c r="A21953" t="s">
        <v>84461</v>
      </c>
      <c r="B21953" t="s">
        <v>84462</v>
      </c>
      <c r="C21953" t="s">
        <v>27</v>
      </c>
      <c r="D21953" t="s">
        <v>84463</v>
      </c>
      <c r="E21953" t="s">
        <v>83478</v>
      </c>
      <c r="F21953" t="s">
        <v>41</v>
      </c>
      <c r="G21953" t="s">
        <v>42</v>
      </c>
      <c r="H21953">
        <v>0</v>
      </c>
      <c r="I21953">
        <v>0</v>
      </c>
      <c r="J21953">
        <v>0</v>
      </c>
      <c r="K21953" t="s">
        <v>84464</v>
      </c>
    </row>
    <row r="21954" spans="1:11" x14ac:dyDescent="0.3">
      <c r="A21954" t="s">
        <v>84465</v>
      </c>
      <c r="B21954" t="s">
        <v>84466</v>
      </c>
      <c r="C21954" t="s">
        <v>27</v>
      </c>
      <c r="D21954" t="s">
        <v>84467</v>
      </c>
      <c r="E21954" t="s">
        <v>83478</v>
      </c>
      <c r="F21954" t="s">
        <v>16</v>
      </c>
      <c r="G21954" t="s">
        <v>5092</v>
      </c>
      <c r="H21954">
        <v>0</v>
      </c>
      <c r="I21954">
        <v>0</v>
      </c>
      <c r="J21954">
        <v>0</v>
      </c>
      <c r="K21954" t="s">
        <v>84468</v>
      </c>
    </row>
    <row r="21955" spans="1:11" x14ac:dyDescent="0.3">
      <c r="A21955" t="s">
        <v>84469</v>
      </c>
      <c r="B21955" t="s">
        <v>84470</v>
      </c>
      <c r="C21955" t="s">
        <v>20</v>
      </c>
      <c r="D21955" t="s">
        <v>84471</v>
      </c>
      <c r="E21955" t="s">
        <v>82100</v>
      </c>
      <c r="F21955" t="s">
        <v>16</v>
      </c>
      <c r="G21955" t="s">
        <v>7351</v>
      </c>
      <c r="H21955">
        <v>0</v>
      </c>
      <c r="I21955">
        <v>0</v>
      </c>
      <c r="J21955">
        <v>0</v>
      </c>
      <c r="K21955" t="s">
        <v>84472</v>
      </c>
    </row>
    <row r="21956" spans="1:11" x14ac:dyDescent="0.3">
      <c r="A21956" t="s">
        <v>84473</v>
      </c>
      <c r="B21956" t="s">
        <v>54601</v>
      </c>
      <c r="C21956" t="s">
        <v>13</v>
      </c>
      <c r="D21956" t="s">
        <v>84474</v>
      </c>
      <c r="E21956" t="s">
        <v>76370</v>
      </c>
      <c r="F21956" t="s">
        <v>7594</v>
      </c>
      <c r="G21956" t="s">
        <v>42</v>
      </c>
      <c r="H21956">
        <v>0</v>
      </c>
      <c r="I21956">
        <v>0</v>
      </c>
      <c r="J21956">
        <v>0</v>
      </c>
      <c r="K21956" t="s">
        <v>84475</v>
      </c>
    </row>
    <row r="21957" spans="1:11" x14ac:dyDescent="0.3">
      <c r="A21957" t="s">
        <v>84476</v>
      </c>
      <c r="B21957" t="s">
        <v>84477</v>
      </c>
      <c r="C21957" t="s">
        <v>466</v>
      </c>
      <c r="D21957" t="s">
        <v>84478</v>
      </c>
      <c r="E21957" t="s">
        <v>761</v>
      </c>
      <c r="F21957" t="s">
        <v>379</v>
      </c>
      <c r="G21957" t="s">
        <v>42</v>
      </c>
      <c r="H21957">
        <v>0</v>
      </c>
      <c r="I21957">
        <v>0</v>
      </c>
      <c r="J21957">
        <v>0</v>
      </c>
      <c r="K21957" t="s">
        <v>84479</v>
      </c>
    </row>
    <row r="21958" spans="1:11" x14ac:dyDescent="0.3">
      <c r="A21958" t="s">
        <v>84480</v>
      </c>
      <c r="B21958" t="s">
        <v>84481</v>
      </c>
      <c r="C21958" t="s">
        <v>27</v>
      </c>
      <c r="D21958" t="s">
        <v>84482</v>
      </c>
      <c r="E21958" t="s">
        <v>83478</v>
      </c>
      <c r="F21958" t="s">
        <v>41</v>
      </c>
      <c r="G21958" t="s">
        <v>42</v>
      </c>
      <c r="H21958">
        <v>0</v>
      </c>
      <c r="I21958">
        <v>0</v>
      </c>
      <c r="J21958">
        <v>0</v>
      </c>
      <c r="K21958" t="s">
        <v>84483</v>
      </c>
    </row>
    <row r="21959" spans="1:11" x14ac:dyDescent="0.3">
      <c r="A21959" t="s">
        <v>84484</v>
      </c>
      <c r="B21959" t="s">
        <v>84485</v>
      </c>
      <c r="C21959" t="s">
        <v>27</v>
      </c>
      <c r="D21959" t="s">
        <v>84486</v>
      </c>
      <c r="E21959" t="s">
        <v>83478</v>
      </c>
      <c r="F21959" t="s">
        <v>41</v>
      </c>
      <c r="G21959" t="s">
        <v>42</v>
      </c>
      <c r="H21959">
        <v>0</v>
      </c>
      <c r="I21959">
        <v>0</v>
      </c>
      <c r="J21959">
        <v>0</v>
      </c>
      <c r="K21959" t="s">
        <v>84487</v>
      </c>
    </row>
    <row r="21960" spans="1:11" x14ac:dyDescent="0.3">
      <c r="A21960" t="s">
        <v>84488</v>
      </c>
      <c r="B21960" t="s">
        <v>84489</v>
      </c>
      <c r="C21960" t="s">
        <v>27</v>
      </c>
      <c r="D21960" t="s">
        <v>84490</v>
      </c>
      <c r="E21960" t="s">
        <v>83478</v>
      </c>
      <c r="F21960" t="s">
        <v>41</v>
      </c>
      <c r="G21960" t="s">
        <v>42</v>
      </c>
      <c r="H21960">
        <v>0</v>
      </c>
      <c r="I21960">
        <v>0</v>
      </c>
      <c r="J21960">
        <v>0</v>
      </c>
      <c r="K21960" t="s">
        <v>84491</v>
      </c>
    </row>
    <row r="21961" spans="1:11" x14ac:dyDescent="0.3">
      <c r="A21961" t="s">
        <v>84492</v>
      </c>
      <c r="B21961" t="s">
        <v>84493</v>
      </c>
      <c r="C21961" t="s">
        <v>27</v>
      </c>
      <c r="D21961" t="s">
        <v>84494</v>
      </c>
      <c r="E21961" t="s">
        <v>83478</v>
      </c>
      <c r="F21961" t="s">
        <v>4841</v>
      </c>
      <c r="G21961" t="s">
        <v>42</v>
      </c>
      <c r="H21961">
        <v>0</v>
      </c>
      <c r="I21961">
        <v>0</v>
      </c>
      <c r="J21961">
        <v>0</v>
      </c>
      <c r="K21961" t="s">
        <v>84495</v>
      </c>
    </row>
    <row r="21962" spans="1:11" x14ac:dyDescent="0.3">
      <c r="A21962" t="s">
        <v>84496</v>
      </c>
      <c r="B21962" t="s">
        <v>4589</v>
      </c>
      <c r="C21962" t="s">
        <v>27</v>
      </c>
      <c r="D21962" t="s">
        <v>84497</v>
      </c>
      <c r="E21962" t="s">
        <v>83478</v>
      </c>
      <c r="F21962" t="s">
        <v>41</v>
      </c>
      <c r="G21962" t="s">
        <v>42</v>
      </c>
      <c r="H21962">
        <v>0</v>
      </c>
      <c r="I21962">
        <v>0</v>
      </c>
      <c r="J21962">
        <v>0</v>
      </c>
      <c r="K21962" t="s">
        <v>84498</v>
      </c>
    </row>
    <row r="21963" spans="1:11" x14ac:dyDescent="0.3">
      <c r="A21963" t="s">
        <v>84499</v>
      </c>
      <c r="B21963" t="s">
        <v>84500</v>
      </c>
      <c r="C21963" t="s">
        <v>27</v>
      </c>
      <c r="D21963" t="s">
        <v>84501</v>
      </c>
      <c r="E21963" t="s">
        <v>83478</v>
      </c>
      <c r="F21963" t="s">
        <v>34851</v>
      </c>
      <c r="G21963" t="s">
        <v>42</v>
      </c>
      <c r="H21963">
        <v>0</v>
      </c>
      <c r="I21963">
        <v>0</v>
      </c>
      <c r="J21963">
        <v>0</v>
      </c>
      <c r="K21963" t="s">
        <v>84502</v>
      </c>
    </row>
    <row r="21964" spans="1:11" x14ac:dyDescent="0.3">
      <c r="A21964" t="s">
        <v>84503</v>
      </c>
      <c r="B21964" t="s">
        <v>84504</v>
      </c>
      <c r="C21964" t="s">
        <v>466</v>
      </c>
      <c r="D21964" t="s">
        <v>84505</v>
      </c>
      <c r="E21964" t="s">
        <v>761</v>
      </c>
      <c r="F21964" t="s">
        <v>41</v>
      </c>
      <c r="G21964" t="s">
        <v>42</v>
      </c>
      <c r="H21964">
        <v>0</v>
      </c>
      <c r="I21964">
        <v>0</v>
      </c>
      <c r="J21964">
        <v>0</v>
      </c>
      <c r="K21964" t="s">
        <v>84506</v>
      </c>
    </row>
    <row r="21965" spans="1:11" x14ac:dyDescent="0.3">
      <c r="A21965" t="s">
        <v>84507</v>
      </c>
      <c r="B21965" t="s">
        <v>84508</v>
      </c>
      <c r="C21965" t="s">
        <v>27</v>
      </c>
      <c r="D21965" t="s">
        <v>84509</v>
      </c>
      <c r="E21965" t="s">
        <v>83478</v>
      </c>
      <c r="F21965" t="s">
        <v>41</v>
      </c>
      <c r="G21965" t="s">
        <v>22736</v>
      </c>
      <c r="H21965">
        <v>0</v>
      </c>
      <c r="I21965">
        <v>0</v>
      </c>
      <c r="J21965">
        <v>0</v>
      </c>
      <c r="K21965" t="s">
        <v>84510</v>
      </c>
    </row>
    <row r="21966" spans="1:11" x14ac:dyDescent="0.3">
      <c r="A21966" t="s">
        <v>84511</v>
      </c>
      <c r="B21966" t="s">
        <v>84512</v>
      </c>
      <c r="C21966" t="s">
        <v>20</v>
      </c>
      <c r="D21966" t="s">
        <v>84513</v>
      </c>
      <c r="E21966" t="s">
        <v>82100</v>
      </c>
      <c r="F21966" t="s">
        <v>16</v>
      </c>
      <c r="G21966" t="s">
        <v>25066</v>
      </c>
      <c r="H21966">
        <v>0</v>
      </c>
      <c r="I21966">
        <v>0</v>
      </c>
      <c r="J21966">
        <v>0</v>
      </c>
      <c r="K21966" t="s">
        <v>84514</v>
      </c>
    </row>
    <row r="21967" spans="1:11" x14ac:dyDescent="0.3">
      <c r="A21967" t="s">
        <v>84515</v>
      </c>
      <c r="B21967" t="s">
        <v>84516</v>
      </c>
      <c r="C21967" t="s">
        <v>20</v>
      </c>
      <c r="D21967" t="s">
        <v>84517</v>
      </c>
      <c r="E21967" t="s">
        <v>82100</v>
      </c>
      <c r="F21967" t="s">
        <v>1573</v>
      </c>
      <c r="G21967" t="s">
        <v>879</v>
      </c>
      <c r="H21967">
        <v>0</v>
      </c>
      <c r="I21967">
        <v>0</v>
      </c>
      <c r="J21967">
        <v>0</v>
      </c>
      <c r="K21967" t="s">
        <v>84518</v>
      </c>
    </row>
    <row r="21968" spans="1:11" x14ac:dyDescent="0.3">
      <c r="A21968" t="s">
        <v>84519</v>
      </c>
      <c r="B21968" t="s">
        <v>84520</v>
      </c>
      <c r="C21968" t="s">
        <v>13</v>
      </c>
      <c r="D21968" t="s">
        <v>84521</v>
      </c>
      <c r="E21968" t="s">
        <v>76370</v>
      </c>
      <c r="F21968" t="s">
        <v>2116</v>
      </c>
      <c r="G21968" t="s">
        <v>42</v>
      </c>
      <c r="H21968">
        <v>0</v>
      </c>
      <c r="I21968">
        <v>0</v>
      </c>
      <c r="J21968">
        <v>0</v>
      </c>
      <c r="K21968" t="s">
        <v>84522</v>
      </c>
    </row>
    <row r="21969" spans="1:11" x14ac:dyDescent="0.3">
      <c r="A21969" t="s">
        <v>84523</v>
      </c>
      <c r="B21969" t="s">
        <v>84524</v>
      </c>
      <c r="C21969" t="s">
        <v>1159</v>
      </c>
      <c r="D21969" t="s">
        <v>84525</v>
      </c>
      <c r="E21969" t="s">
        <v>2421</v>
      </c>
      <c r="F21969" t="s">
        <v>16</v>
      </c>
      <c r="G21969" t="s">
        <v>4160</v>
      </c>
      <c r="H21969">
        <v>0</v>
      </c>
      <c r="I21969">
        <v>0</v>
      </c>
      <c r="J21969">
        <v>0</v>
      </c>
      <c r="K21969" t="s">
        <v>84526</v>
      </c>
    </row>
    <row r="21970" spans="1:11" x14ac:dyDescent="0.3">
      <c r="A21970" t="s">
        <v>84527</v>
      </c>
      <c r="B21970" t="s">
        <v>84528</v>
      </c>
      <c r="C21970" t="s">
        <v>20</v>
      </c>
      <c r="D21970" t="s">
        <v>84529</v>
      </c>
      <c r="E21970" t="s">
        <v>82100</v>
      </c>
      <c r="F21970" t="s">
        <v>650</v>
      </c>
      <c r="G21970" t="s">
        <v>9279</v>
      </c>
      <c r="H21970">
        <v>0</v>
      </c>
      <c r="I21970">
        <v>0</v>
      </c>
      <c r="J21970">
        <v>0</v>
      </c>
      <c r="K21970" t="s">
        <v>84530</v>
      </c>
    </row>
    <row r="21971" spans="1:11" x14ac:dyDescent="0.3">
      <c r="A21971" t="s">
        <v>84531</v>
      </c>
      <c r="B21971" t="s">
        <v>83941</v>
      </c>
      <c r="C21971" t="s">
        <v>13</v>
      </c>
      <c r="D21971" t="s">
        <v>84532</v>
      </c>
      <c r="E21971" t="s">
        <v>76370</v>
      </c>
      <c r="F21971" t="s">
        <v>16</v>
      </c>
      <c r="G21971" t="s">
        <v>4895</v>
      </c>
      <c r="H21971">
        <v>0</v>
      </c>
      <c r="I21971">
        <v>0</v>
      </c>
      <c r="J21971">
        <v>0</v>
      </c>
      <c r="K21971" t="s">
        <v>84533</v>
      </c>
    </row>
    <row r="21972" spans="1:11" x14ac:dyDescent="0.3">
      <c r="A21972" t="s">
        <v>84534</v>
      </c>
      <c r="B21972" t="s">
        <v>84535</v>
      </c>
      <c r="C21972" t="s">
        <v>20</v>
      </c>
      <c r="D21972" t="s">
        <v>84536</v>
      </c>
      <c r="E21972" t="s">
        <v>82100</v>
      </c>
      <c r="F21972" t="s">
        <v>1793</v>
      </c>
      <c r="G21972" t="s">
        <v>3361</v>
      </c>
      <c r="H21972">
        <v>0</v>
      </c>
      <c r="I21972">
        <v>0</v>
      </c>
      <c r="J21972">
        <v>0</v>
      </c>
      <c r="K21972" t="s">
        <v>84537</v>
      </c>
    </row>
    <row r="21973" spans="1:11" x14ac:dyDescent="0.3">
      <c r="A21973" t="s">
        <v>84538</v>
      </c>
      <c r="B21973" t="s">
        <v>84539</v>
      </c>
      <c r="C21973" t="s">
        <v>20</v>
      </c>
      <c r="D21973" t="s">
        <v>84540</v>
      </c>
      <c r="E21973" t="s">
        <v>82100</v>
      </c>
      <c r="F21973" t="s">
        <v>7392</v>
      </c>
      <c r="G21973" t="s">
        <v>42</v>
      </c>
      <c r="H21973">
        <v>0</v>
      </c>
      <c r="I21973">
        <v>0</v>
      </c>
      <c r="J21973">
        <v>0</v>
      </c>
      <c r="K21973" t="s">
        <v>84541</v>
      </c>
    </row>
    <row r="21974" spans="1:11" x14ac:dyDescent="0.3">
      <c r="A21974" t="s">
        <v>84542</v>
      </c>
      <c r="B21974" t="s">
        <v>84543</v>
      </c>
      <c r="C21974" t="s">
        <v>20</v>
      </c>
      <c r="D21974" t="s">
        <v>84544</v>
      </c>
      <c r="E21974" t="s">
        <v>62177</v>
      </c>
      <c r="F21974" t="s">
        <v>12683</v>
      </c>
      <c r="G21974" t="s">
        <v>10188</v>
      </c>
      <c r="H21974">
        <v>0</v>
      </c>
      <c r="I21974">
        <v>0</v>
      </c>
      <c r="J21974">
        <v>0</v>
      </c>
      <c r="K21974" t="s">
        <v>84545</v>
      </c>
    </row>
    <row r="21975" spans="1:11" x14ac:dyDescent="0.3">
      <c r="A21975" t="s">
        <v>84546</v>
      </c>
      <c r="B21975" t="s">
        <v>84547</v>
      </c>
      <c r="C21975" t="s">
        <v>20</v>
      </c>
      <c r="D21975" t="s">
        <v>84548</v>
      </c>
      <c r="E21975" t="s">
        <v>82100</v>
      </c>
      <c r="F21975" t="s">
        <v>16</v>
      </c>
      <c r="G21975" t="s">
        <v>18119</v>
      </c>
      <c r="H21975">
        <v>0</v>
      </c>
      <c r="I21975">
        <v>0</v>
      </c>
      <c r="J21975">
        <v>0</v>
      </c>
      <c r="K21975" t="s">
        <v>84549</v>
      </c>
    </row>
    <row r="21976" spans="1:11" x14ac:dyDescent="0.3">
      <c r="A21976" t="s">
        <v>84550</v>
      </c>
      <c r="C21976" t="s">
        <v>27</v>
      </c>
      <c r="D21976" t="s">
        <v>84551</v>
      </c>
      <c r="E21976" t="s">
        <v>83478</v>
      </c>
      <c r="F21976" t="s">
        <v>41</v>
      </c>
      <c r="G21976" t="s">
        <v>42</v>
      </c>
      <c r="H21976">
        <v>0</v>
      </c>
      <c r="I21976">
        <v>0</v>
      </c>
      <c r="J21976">
        <v>0</v>
      </c>
      <c r="K21976" t="s">
        <v>84552</v>
      </c>
    </row>
    <row r="21977" spans="1:11" x14ac:dyDescent="0.3">
      <c r="A21977" t="s">
        <v>84553</v>
      </c>
      <c r="B21977" t="s">
        <v>84554</v>
      </c>
      <c r="C21977" t="s">
        <v>20</v>
      </c>
      <c r="D21977" t="s">
        <v>84555</v>
      </c>
      <c r="E21977" t="s">
        <v>82100</v>
      </c>
      <c r="F21977" t="s">
        <v>1981</v>
      </c>
      <c r="G21977" t="s">
        <v>42</v>
      </c>
      <c r="H21977">
        <v>0</v>
      </c>
      <c r="I21977">
        <v>0</v>
      </c>
      <c r="J21977">
        <v>0</v>
      </c>
      <c r="K21977" t="s">
        <v>84556</v>
      </c>
    </row>
    <row r="21978" spans="1:11" x14ac:dyDescent="0.3">
      <c r="A21978" t="s">
        <v>84557</v>
      </c>
      <c r="C21978" t="s">
        <v>20</v>
      </c>
      <c r="D21978" t="s">
        <v>84558</v>
      </c>
      <c r="E21978" t="s">
        <v>82100</v>
      </c>
      <c r="F21978" t="s">
        <v>16</v>
      </c>
      <c r="G21978" t="s">
        <v>61956</v>
      </c>
      <c r="H21978">
        <v>0</v>
      </c>
      <c r="I21978">
        <v>0</v>
      </c>
      <c r="J21978">
        <v>0</v>
      </c>
      <c r="K21978" t="s">
        <v>84559</v>
      </c>
    </row>
    <row r="21979" spans="1:11" x14ac:dyDescent="0.3">
      <c r="A21979" t="s">
        <v>84560</v>
      </c>
      <c r="B21979" t="s">
        <v>71379</v>
      </c>
      <c r="C21979" t="s">
        <v>20</v>
      </c>
      <c r="D21979" t="s">
        <v>84561</v>
      </c>
      <c r="E21979" t="s">
        <v>82100</v>
      </c>
      <c r="F21979" t="s">
        <v>1247</v>
      </c>
      <c r="G21979" t="s">
        <v>42</v>
      </c>
      <c r="H21979">
        <v>0</v>
      </c>
      <c r="I21979">
        <v>0</v>
      </c>
      <c r="J21979">
        <v>0</v>
      </c>
      <c r="K21979" t="s">
        <v>84562</v>
      </c>
    </row>
    <row r="21980" spans="1:11" x14ac:dyDescent="0.3">
      <c r="A21980" t="s">
        <v>84563</v>
      </c>
      <c r="B21980" t="s">
        <v>84564</v>
      </c>
      <c r="C21980" t="s">
        <v>20</v>
      </c>
      <c r="D21980" t="s">
        <v>84565</v>
      </c>
      <c r="E21980" t="s">
        <v>82100</v>
      </c>
      <c r="F21980" t="s">
        <v>2770</v>
      </c>
      <c r="G21980" t="s">
        <v>42</v>
      </c>
      <c r="H21980">
        <v>0</v>
      </c>
      <c r="I21980">
        <v>0</v>
      </c>
      <c r="J21980">
        <v>0</v>
      </c>
      <c r="K21980" t="s">
        <v>84566</v>
      </c>
    </row>
    <row r="21981" spans="1:11" x14ac:dyDescent="0.3">
      <c r="A21981" t="s">
        <v>84567</v>
      </c>
      <c r="B21981" t="s">
        <v>84568</v>
      </c>
      <c r="C21981" t="s">
        <v>27</v>
      </c>
      <c r="D21981" t="s">
        <v>84569</v>
      </c>
      <c r="E21981" t="s">
        <v>83478</v>
      </c>
      <c r="F21981" t="s">
        <v>41</v>
      </c>
      <c r="G21981" t="s">
        <v>42</v>
      </c>
      <c r="H21981">
        <v>0</v>
      </c>
      <c r="I21981">
        <v>0</v>
      </c>
      <c r="J21981">
        <v>0</v>
      </c>
      <c r="K21981" t="s">
        <v>84570</v>
      </c>
    </row>
    <row r="21982" spans="1:11" x14ac:dyDescent="0.3">
      <c r="A21982" t="s">
        <v>84571</v>
      </c>
      <c r="B21982" t="s">
        <v>84572</v>
      </c>
      <c r="C21982" t="s">
        <v>27</v>
      </c>
      <c r="D21982" t="s">
        <v>84573</v>
      </c>
      <c r="E21982" t="s">
        <v>83478</v>
      </c>
      <c r="F21982" t="s">
        <v>41</v>
      </c>
      <c r="G21982" t="s">
        <v>42</v>
      </c>
      <c r="H21982">
        <v>0</v>
      </c>
      <c r="I21982">
        <v>0</v>
      </c>
      <c r="J21982">
        <v>0</v>
      </c>
      <c r="K21982" t="s">
        <v>84574</v>
      </c>
    </row>
    <row r="21983" spans="1:11" x14ac:dyDescent="0.3">
      <c r="A21983" t="s">
        <v>84575</v>
      </c>
      <c r="B21983" t="s">
        <v>84576</v>
      </c>
      <c r="C21983" t="s">
        <v>13</v>
      </c>
      <c r="D21983" t="s">
        <v>84577</v>
      </c>
      <c r="E21983" t="s">
        <v>76370</v>
      </c>
      <c r="F21983" t="s">
        <v>16</v>
      </c>
      <c r="G21983" t="s">
        <v>4183</v>
      </c>
      <c r="H21983">
        <v>0</v>
      </c>
      <c r="I21983">
        <v>0</v>
      </c>
      <c r="J21983">
        <v>0</v>
      </c>
      <c r="K21983" t="s">
        <v>84578</v>
      </c>
    </row>
    <row r="21984" spans="1:11" x14ac:dyDescent="0.3">
      <c r="A21984" t="s">
        <v>84579</v>
      </c>
      <c r="C21984" t="s">
        <v>27</v>
      </c>
      <c r="D21984" t="s">
        <v>84580</v>
      </c>
      <c r="E21984" t="s">
        <v>83478</v>
      </c>
      <c r="F21984" t="s">
        <v>41</v>
      </c>
      <c r="G21984" t="s">
        <v>42</v>
      </c>
      <c r="H21984">
        <v>0</v>
      </c>
      <c r="I21984">
        <v>0</v>
      </c>
      <c r="J21984">
        <v>0</v>
      </c>
      <c r="K21984" t="s">
        <v>84581</v>
      </c>
    </row>
    <row r="21985" spans="1:11" x14ac:dyDescent="0.3">
      <c r="A21985" t="s">
        <v>84582</v>
      </c>
      <c r="B21985" t="s">
        <v>84583</v>
      </c>
      <c r="C21985" t="s">
        <v>27</v>
      </c>
      <c r="D21985" t="s">
        <v>84584</v>
      </c>
      <c r="E21985" t="s">
        <v>83478</v>
      </c>
      <c r="F21985" t="s">
        <v>41</v>
      </c>
      <c r="G21985" t="s">
        <v>42</v>
      </c>
      <c r="H21985">
        <v>0</v>
      </c>
      <c r="I21985">
        <v>0</v>
      </c>
      <c r="J21985">
        <v>0</v>
      </c>
      <c r="K21985" t="s">
        <v>84585</v>
      </c>
    </row>
    <row r="21986" spans="1:11" x14ac:dyDescent="0.3">
      <c r="A21986" t="s">
        <v>84586</v>
      </c>
      <c r="B21986" t="s">
        <v>84587</v>
      </c>
      <c r="C21986" t="s">
        <v>558</v>
      </c>
      <c r="D21986" t="s">
        <v>84588</v>
      </c>
      <c r="E21986" t="s">
        <v>2102</v>
      </c>
      <c r="F21986" t="s">
        <v>16919</v>
      </c>
      <c r="G21986" t="s">
        <v>42</v>
      </c>
      <c r="H21986">
        <v>0</v>
      </c>
      <c r="I21986">
        <v>0</v>
      </c>
      <c r="J21986">
        <v>0</v>
      </c>
      <c r="K21986" t="s">
        <v>84589</v>
      </c>
    </row>
    <row r="21987" spans="1:11" x14ac:dyDescent="0.3">
      <c r="A21987" t="s">
        <v>84590</v>
      </c>
      <c r="B21987" t="s">
        <v>84591</v>
      </c>
      <c r="C21987" t="s">
        <v>27</v>
      </c>
      <c r="D21987" t="s">
        <v>84592</v>
      </c>
      <c r="E21987" t="s">
        <v>83478</v>
      </c>
      <c r="F21987" t="s">
        <v>41</v>
      </c>
      <c r="G21987" t="s">
        <v>42</v>
      </c>
      <c r="H21987">
        <v>0</v>
      </c>
      <c r="I21987">
        <v>0</v>
      </c>
      <c r="J21987">
        <v>0</v>
      </c>
      <c r="K21987" t="s">
        <v>84593</v>
      </c>
    </row>
    <row r="21988" spans="1:11" x14ac:dyDescent="0.3">
      <c r="A21988" t="s">
        <v>84594</v>
      </c>
      <c r="B21988" t="s">
        <v>84595</v>
      </c>
      <c r="C21988" t="s">
        <v>27</v>
      </c>
      <c r="D21988" t="s">
        <v>84596</v>
      </c>
      <c r="E21988" t="s">
        <v>83478</v>
      </c>
      <c r="F21988" t="s">
        <v>41</v>
      </c>
      <c r="G21988" t="s">
        <v>42</v>
      </c>
      <c r="H21988">
        <v>0</v>
      </c>
      <c r="I21988">
        <v>0</v>
      </c>
      <c r="J21988">
        <v>0</v>
      </c>
      <c r="K21988" t="s">
        <v>84597</v>
      </c>
    </row>
    <row r="21989" spans="1:11" x14ac:dyDescent="0.3">
      <c r="A21989" t="s">
        <v>84598</v>
      </c>
      <c r="B21989" t="s">
        <v>84599</v>
      </c>
      <c r="C21989" t="s">
        <v>20</v>
      </c>
      <c r="D21989" t="s">
        <v>84600</v>
      </c>
      <c r="E21989" t="s">
        <v>82100</v>
      </c>
      <c r="F21989" t="s">
        <v>16</v>
      </c>
      <c r="G21989" t="s">
        <v>3624</v>
      </c>
      <c r="H21989">
        <v>0</v>
      </c>
      <c r="I21989">
        <v>0</v>
      </c>
      <c r="J21989">
        <v>0</v>
      </c>
      <c r="K21989" t="s">
        <v>84601</v>
      </c>
    </row>
    <row r="21990" spans="1:11" x14ac:dyDescent="0.3">
      <c r="A21990" t="s">
        <v>84602</v>
      </c>
      <c r="B21990" t="s">
        <v>84603</v>
      </c>
      <c r="C21990" t="s">
        <v>20</v>
      </c>
      <c r="D21990" t="s">
        <v>84604</v>
      </c>
      <c r="E21990" t="s">
        <v>82100</v>
      </c>
      <c r="F21990" t="s">
        <v>16</v>
      </c>
      <c r="G21990" t="s">
        <v>4498</v>
      </c>
      <c r="H21990">
        <v>0</v>
      </c>
      <c r="I21990">
        <v>0</v>
      </c>
      <c r="J21990">
        <v>0</v>
      </c>
      <c r="K21990" t="s">
        <v>84605</v>
      </c>
    </row>
    <row r="21991" spans="1:11" x14ac:dyDescent="0.3">
      <c r="A21991" t="s">
        <v>84606</v>
      </c>
      <c r="B21991" t="s">
        <v>84607</v>
      </c>
      <c r="C21991" t="s">
        <v>27</v>
      </c>
      <c r="D21991" t="s">
        <v>84608</v>
      </c>
      <c r="E21991" t="s">
        <v>83478</v>
      </c>
      <c r="F21991" t="s">
        <v>41</v>
      </c>
      <c r="G21991" t="s">
        <v>42</v>
      </c>
      <c r="H21991">
        <v>0</v>
      </c>
      <c r="I21991">
        <v>0</v>
      </c>
      <c r="J21991">
        <v>0</v>
      </c>
      <c r="K21991" t="s">
        <v>84609</v>
      </c>
    </row>
    <row r="21992" spans="1:11" x14ac:dyDescent="0.3">
      <c r="A21992" t="s">
        <v>84610</v>
      </c>
      <c r="B21992" t="s">
        <v>84611</v>
      </c>
      <c r="C21992" t="s">
        <v>558</v>
      </c>
      <c r="D21992" t="s">
        <v>84612</v>
      </c>
      <c r="E21992" t="s">
        <v>2102</v>
      </c>
      <c r="F21992" t="s">
        <v>16</v>
      </c>
      <c r="G21992" t="s">
        <v>822</v>
      </c>
      <c r="H21992">
        <v>0</v>
      </c>
      <c r="I21992">
        <v>0</v>
      </c>
      <c r="J21992">
        <v>0</v>
      </c>
      <c r="K21992" t="s">
        <v>84613</v>
      </c>
    </row>
    <row r="21993" spans="1:11" x14ac:dyDescent="0.3">
      <c r="A21993" t="s">
        <v>84614</v>
      </c>
      <c r="C21993" t="s">
        <v>13</v>
      </c>
      <c r="D21993" t="s">
        <v>84615</v>
      </c>
      <c r="E21993" t="s">
        <v>76370</v>
      </c>
      <c r="F21993" t="s">
        <v>16</v>
      </c>
      <c r="G21993" t="s">
        <v>9773</v>
      </c>
      <c r="H21993">
        <v>0</v>
      </c>
      <c r="I21993">
        <v>0</v>
      </c>
      <c r="J21993">
        <v>0</v>
      </c>
      <c r="K21993" t="s">
        <v>84616</v>
      </c>
    </row>
    <row r="21994" spans="1:11" x14ac:dyDescent="0.3">
      <c r="A21994" t="s">
        <v>84617</v>
      </c>
      <c r="B21994" t="s">
        <v>84618</v>
      </c>
      <c r="C21994" t="s">
        <v>20</v>
      </c>
      <c r="D21994" t="s">
        <v>84619</v>
      </c>
      <c r="E21994" t="s">
        <v>82100</v>
      </c>
      <c r="F21994" t="s">
        <v>16</v>
      </c>
      <c r="G21994" t="s">
        <v>11001</v>
      </c>
      <c r="H21994">
        <v>0</v>
      </c>
      <c r="I21994">
        <v>0</v>
      </c>
      <c r="J21994">
        <v>0</v>
      </c>
      <c r="K21994" t="s">
        <v>84620</v>
      </c>
    </row>
    <row r="21995" spans="1:11" x14ac:dyDescent="0.3">
      <c r="A21995" t="s">
        <v>84621</v>
      </c>
      <c r="C21995" t="s">
        <v>20</v>
      </c>
      <c r="D21995" t="s">
        <v>84622</v>
      </c>
      <c r="E21995" t="s">
        <v>82100</v>
      </c>
      <c r="F21995" t="s">
        <v>15881</v>
      </c>
      <c r="G21995" t="s">
        <v>3262</v>
      </c>
      <c r="H21995">
        <v>0</v>
      </c>
      <c r="I21995">
        <v>0</v>
      </c>
      <c r="J21995">
        <v>0</v>
      </c>
      <c r="K21995" t="s">
        <v>84623</v>
      </c>
    </row>
    <row r="21996" spans="1:11" x14ac:dyDescent="0.3">
      <c r="A21996" t="s">
        <v>84624</v>
      </c>
      <c r="C21996" t="s">
        <v>27</v>
      </c>
      <c r="D21996" t="s">
        <v>84625</v>
      </c>
      <c r="E21996" t="s">
        <v>83478</v>
      </c>
      <c r="F21996" t="s">
        <v>41</v>
      </c>
      <c r="G21996" t="s">
        <v>42</v>
      </c>
      <c r="H21996">
        <v>0</v>
      </c>
      <c r="I21996">
        <v>0</v>
      </c>
      <c r="J21996">
        <v>0</v>
      </c>
      <c r="K21996" t="s">
        <v>84626</v>
      </c>
    </row>
    <row r="21997" spans="1:11" x14ac:dyDescent="0.3">
      <c r="A21997" t="s">
        <v>84627</v>
      </c>
      <c r="B21997" t="s">
        <v>84628</v>
      </c>
      <c r="C21997" t="s">
        <v>27</v>
      </c>
      <c r="D21997" t="s">
        <v>84629</v>
      </c>
      <c r="E21997" t="s">
        <v>83478</v>
      </c>
      <c r="F21997" t="s">
        <v>41</v>
      </c>
      <c r="G21997" t="s">
        <v>42</v>
      </c>
      <c r="H21997">
        <v>0</v>
      </c>
      <c r="I21997">
        <v>0</v>
      </c>
      <c r="J21997">
        <v>0</v>
      </c>
      <c r="K21997" t="s">
        <v>84630</v>
      </c>
    </row>
    <row r="21998" spans="1:11" x14ac:dyDescent="0.3">
      <c r="A21998" t="s">
        <v>84631</v>
      </c>
      <c r="B21998" t="s">
        <v>84632</v>
      </c>
      <c r="C21998" t="s">
        <v>20</v>
      </c>
      <c r="D21998" t="s">
        <v>84633</v>
      </c>
      <c r="E21998" t="s">
        <v>82100</v>
      </c>
      <c r="F21998" t="s">
        <v>3177</v>
      </c>
      <c r="G21998" t="s">
        <v>42</v>
      </c>
      <c r="H21998">
        <v>0</v>
      </c>
      <c r="I21998">
        <v>0</v>
      </c>
      <c r="J21998">
        <v>0</v>
      </c>
      <c r="K21998" t="s">
        <v>84634</v>
      </c>
    </row>
    <row r="21999" spans="1:11" x14ac:dyDescent="0.3">
      <c r="A21999" t="s">
        <v>84635</v>
      </c>
      <c r="C21999" t="s">
        <v>20</v>
      </c>
      <c r="D21999" t="s">
        <v>84636</v>
      </c>
      <c r="E21999" t="s">
        <v>82100</v>
      </c>
      <c r="F21999" t="s">
        <v>84637</v>
      </c>
      <c r="G21999" t="s">
        <v>42</v>
      </c>
      <c r="H21999">
        <v>0</v>
      </c>
      <c r="I21999">
        <v>0</v>
      </c>
      <c r="J21999">
        <v>0</v>
      </c>
      <c r="K21999" t="s">
        <v>84638</v>
      </c>
    </row>
    <row r="22000" spans="1:11" x14ac:dyDescent="0.3">
      <c r="A22000" t="s">
        <v>84639</v>
      </c>
      <c r="B22000" t="s">
        <v>84640</v>
      </c>
      <c r="C22000" t="s">
        <v>558</v>
      </c>
      <c r="D22000" t="s">
        <v>84641</v>
      </c>
      <c r="E22000" t="s">
        <v>18607</v>
      </c>
      <c r="F22000" t="s">
        <v>1646</v>
      </c>
      <c r="G22000" t="s">
        <v>4543</v>
      </c>
      <c r="H22000">
        <v>0</v>
      </c>
      <c r="I22000">
        <v>0</v>
      </c>
      <c r="J22000">
        <v>0</v>
      </c>
      <c r="K22000" t="s">
        <v>84642</v>
      </c>
    </row>
    <row r="22001" spans="1:11" x14ac:dyDescent="0.3">
      <c r="A22001" t="s">
        <v>84643</v>
      </c>
      <c r="B22001" t="s">
        <v>84644</v>
      </c>
      <c r="C22001" t="s">
        <v>13</v>
      </c>
      <c r="D22001" t="s">
        <v>84645</v>
      </c>
      <c r="E22001" t="s">
        <v>76370</v>
      </c>
      <c r="F22001" t="s">
        <v>16</v>
      </c>
      <c r="G22001" t="s">
        <v>4717</v>
      </c>
      <c r="H22001">
        <v>0</v>
      </c>
      <c r="I22001">
        <v>0</v>
      </c>
      <c r="J22001">
        <v>0</v>
      </c>
      <c r="K22001" t="s">
        <v>84646</v>
      </c>
    </row>
    <row r="22002" spans="1:11" x14ac:dyDescent="0.3">
      <c r="A22002" t="s">
        <v>84647</v>
      </c>
      <c r="B22002" t="s">
        <v>84648</v>
      </c>
      <c r="C22002" t="s">
        <v>13</v>
      </c>
      <c r="D22002" t="s">
        <v>84649</v>
      </c>
      <c r="E22002" t="s">
        <v>76370</v>
      </c>
      <c r="F22002" t="s">
        <v>16</v>
      </c>
      <c r="G22002" t="s">
        <v>17075</v>
      </c>
      <c r="H22002">
        <v>0</v>
      </c>
      <c r="I22002">
        <v>0</v>
      </c>
      <c r="J22002">
        <v>0</v>
      </c>
      <c r="K22002" t="s">
        <v>84650</v>
      </c>
    </row>
    <row r="22003" spans="1:11" x14ac:dyDescent="0.3">
      <c r="A22003" t="s">
        <v>84651</v>
      </c>
      <c r="B22003" t="s">
        <v>84652</v>
      </c>
      <c r="C22003" t="s">
        <v>558</v>
      </c>
      <c r="D22003" t="s">
        <v>84653</v>
      </c>
      <c r="E22003" t="s">
        <v>18607</v>
      </c>
      <c r="F22003" t="s">
        <v>2486</v>
      </c>
      <c r="G22003" t="s">
        <v>42</v>
      </c>
      <c r="H22003">
        <v>0</v>
      </c>
      <c r="I22003">
        <v>0</v>
      </c>
      <c r="J22003">
        <v>0</v>
      </c>
      <c r="K22003" t="s">
        <v>84654</v>
      </c>
    </row>
    <row r="22004" spans="1:11" x14ac:dyDescent="0.3">
      <c r="A22004" t="s">
        <v>84655</v>
      </c>
      <c r="B22004" t="s">
        <v>84656</v>
      </c>
      <c r="C22004" t="s">
        <v>558</v>
      </c>
      <c r="D22004" t="s">
        <v>84657</v>
      </c>
      <c r="E22004" t="s">
        <v>32122</v>
      </c>
      <c r="F22004" t="s">
        <v>41</v>
      </c>
      <c r="G22004" t="s">
        <v>3950</v>
      </c>
      <c r="H22004">
        <v>0</v>
      </c>
      <c r="I22004">
        <v>0</v>
      </c>
      <c r="J22004">
        <v>0</v>
      </c>
      <c r="K22004" t="s">
        <v>84658</v>
      </c>
    </row>
    <row r="22005" spans="1:11" x14ac:dyDescent="0.3">
      <c r="A22005" t="s">
        <v>84659</v>
      </c>
      <c r="B22005" t="s">
        <v>84660</v>
      </c>
      <c r="C22005" t="s">
        <v>558</v>
      </c>
      <c r="D22005" t="s">
        <v>84661</v>
      </c>
      <c r="E22005" t="s">
        <v>32599</v>
      </c>
      <c r="F22005" t="s">
        <v>41</v>
      </c>
      <c r="G22005" t="s">
        <v>42</v>
      </c>
      <c r="H22005">
        <v>0</v>
      </c>
      <c r="I22005">
        <v>0</v>
      </c>
      <c r="J22005">
        <v>0</v>
      </c>
      <c r="K22005" t="s">
        <v>84662</v>
      </c>
    </row>
    <row r="22006" spans="1:11" x14ac:dyDescent="0.3">
      <c r="A22006" t="s">
        <v>84663</v>
      </c>
      <c r="B22006" t="s">
        <v>84664</v>
      </c>
      <c r="C22006" t="s">
        <v>558</v>
      </c>
      <c r="D22006" t="s">
        <v>84665</v>
      </c>
      <c r="E22006" t="s">
        <v>18607</v>
      </c>
      <c r="F22006" t="s">
        <v>1324</v>
      </c>
      <c r="G22006" t="s">
        <v>42</v>
      </c>
      <c r="H22006">
        <v>0</v>
      </c>
      <c r="I22006">
        <v>0</v>
      </c>
      <c r="J22006">
        <v>0</v>
      </c>
      <c r="K22006" t="s">
        <v>84666</v>
      </c>
    </row>
    <row r="22007" spans="1:11" x14ac:dyDescent="0.3">
      <c r="A22007" t="s">
        <v>84667</v>
      </c>
      <c r="B22007" t="s">
        <v>84668</v>
      </c>
      <c r="C22007" t="s">
        <v>558</v>
      </c>
      <c r="D22007" t="s">
        <v>84669</v>
      </c>
      <c r="E22007" t="s">
        <v>18607</v>
      </c>
      <c r="F22007" t="s">
        <v>7609</v>
      </c>
      <c r="G22007" t="s">
        <v>42</v>
      </c>
      <c r="H22007">
        <v>0</v>
      </c>
      <c r="I22007">
        <v>0</v>
      </c>
      <c r="J22007">
        <v>0</v>
      </c>
      <c r="K22007" t="s">
        <v>84670</v>
      </c>
    </row>
    <row r="22008" spans="1:11" x14ac:dyDescent="0.3">
      <c r="A22008" t="s">
        <v>84671</v>
      </c>
      <c r="B22008" t="s">
        <v>84672</v>
      </c>
      <c r="C22008" t="s">
        <v>558</v>
      </c>
      <c r="D22008" t="s">
        <v>84673</v>
      </c>
      <c r="E22008" t="s">
        <v>32599</v>
      </c>
      <c r="F22008" t="s">
        <v>41</v>
      </c>
      <c r="G22008" t="s">
        <v>42</v>
      </c>
      <c r="H22008">
        <v>0</v>
      </c>
      <c r="I22008">
        <v>0</v>
      </c>
      <c r="J22008">
        <v>0</v>
      </c>
      <c r="K22008" t="s">
        <v>84674</v>
      </c>
    </row>
    <row r="22009" spans="1:11" x14ac:dyDescent="0.3">
      <c r="A22009" t="s">
        <v>84675</v>
      </c>
      <c r="B22009" t="s">
        <v>84676</v>
      </c>
      <c r="C22009" t="s">
        <v>558</v>
      </c>
      <c r="D22009" t="s">
        <v>84677</v>
      </c>
      <c r="E22009" t="s">
        <v>32599</v>
      </c>
      <c r="F22009" t="s">
        <v>41</v>
      </c>
      <c r="G22009" t="s">
        <v>42</v>
      </c>
      <c r="H22009">
        <v>0</v>
      </c>
      <c r="I22009">
        <v>0</v>
      </c>
      <c r="J22009">
        <v>0</v>
      </c>
      <c r="K22009" t="s">
        <v>84678</v>
      </c>
    </row>
    <row r="22010" spans="1:11" x14ac:dyDescent="0.3">
      <c r="A22010" t="s">
        <v>84679</v>
      </c>
      <c r="B22010" t="s">
        <v>84680</v>
      </c>
      <c r="C22010" t="s">
        <v>558</v>
      </c>
      <c r="D22010" t="s">
        <v>84681</v>
      </c>
      <c r="E22010" t="s">
        <v>32599</v>
      </c>
      <c r="F22010" t="s">
        <v>41</v>
      </c>
      <c r="G22010" t="s">
        <v>42</v>
      </c>
      <c r="H22010">
        <v>0</v>
      </c>
      <c r="I22010">
        <v>0</v>
      </c>
      <c r="J22010">
        <v>0</v>
      </c>
      <c r="K22010" t="s">
        <v>84682</v>
      </c>
    </row>
    <row r="22011" spans="1:11" x14ac:dyDescent="0.3">
      <c r="A22011" t="s">
        <v>84683</v>
      </c>
      <c r="B22011" t="s">
        <v>84684</v>
      </c>
      <c r="C22011" t="s">
        <v>558</v>
      </c>
      <c r="D22011" t="s">
        <v>84685</v>
      </c>
      <c r="E22011" t="s">
        <v>18607</v>
      </c>
      <c r="F22011" t="s">
        <v>2385</v>
      </c>
      <c r="G22011" t="s">
        <v>42</v>
      </c>
      <c r="H22011">
        <v>0</v>
      </c>
      <c r="I22011">
        <v>0</v>
      </c>
      <c r="J22011">
        <v>0</v>
      </c>
      <c r="K22011" t="s">
        <v>84686</v>
      </c>
    </row>
    <row r="22012" spans="1:11" x14ac:dyDescent="0.3">
      <c r="A22012" t="s">
        <v>84687</v>
      </c>
      <c r="B22012" t="s">
        <v>84688</v>
      </c>
      <c r="C22012" t="s">
        <v>27</v>
      </c>
      <c r="D22012" t="s">
        <v>84689</v>
      </c>
      <c r="E22012" t="s">
        <v>83478</v>
      </c>
      <c r="F22012" t="s">
        <v>41</v>
      </c>
      <c r="G22012" t="s">
        <v>42</v>
      </c>
      <c r="H22012">
        <v>0</v>
      </c>
      <c r="I22012">
        <v>0</v>
      </c>
      <c r="J22012">
        <v>0</v>
      </c>
      <c r="K22012" t="s">
        <v>84690</v>
      </c>
    </row>
    <row r="22013" spans="1:11" x14ac:dyDescent="0.3">
      <c r="A22013" t="s">
        <v>84691</v>
      </c>
      <c r="C22013" t="s">
        <v>20</v>
      </c>
      <c r="D22013" t="s">
        <v>84692</v>
      </c>
      <c r="E22013" t="s">
        <v>82100</v>
      </c>
      <c r="F22013" t="s">
        <v>16</v>
      </c>
      <c r="G22013" t="s">
        <v>51161</v>
      </c>
      <c r="H22013">
        <v>0</v>
      </c>
      <c r="I22013">
        <v>0</v>
      </c>
      <c r="J22013">
        <v>0</v>
      </c>
      <c r="K22013" t="s">
        <v>84693</v>
      </c>
    </row>
    <row r="22014" spans="1:11" x14ac:dyDescent="0.3">
      <c r="A22014" t="s">
        <v>84694</v>
      </c>
      <c r="B22014" t="s">
        <v>84695</v>
      </c>
      <c r="C22014" t="s">
        <v>558</v>
      </c>
      <c r="D22014" t="s">
        <v>84696</v>
      </c>
      <c r="E22014" t="s">
        <v>18607</v>
      </c>
      <c r="F22014" t="s">
        <v>1646</v>
      </c>
      <c r="G22014" t="s">
        <v>42</v>
      </c>
      <c r="H22014">
        <v>0</v>
      </c>
      <c r="I22014">
        <v>0</v>
      </c>
      <c r="J22014">
        <v>0</v>
      </c>
      <c r="K22014" t="s">
        <v>84697</v>
      </c>
    </row>
    <row r="22015" spans="1:11" x14ac:dyDescent="0.3">
      <c r="A22015" t="s">
        <v>84698</v>
      </c>
      <c r="B22015" t="s">
        <v>84699</v>
      </c>
      <c r="C22015" t="s">
        <v>13</v>
      </c>
      <c r="D22015" t="s">
        <v>84700</v>
      </c>
      <c r="E22015" t="s">
        <v>76370</v>
      </c>
      <c r="F22015" t="s">
        <v>16</v>
      </c>
      <c r="G22015" t="s">
        <v>22724</v>
      </c>
      <c r="H22015">
        <v>0</v>
      </c>
      <c r="I22015">
        <v>0</v>
      </c>
      <c r="J22015">
        <v>0</v>
      </c>
      <c r="K22015" t="s">
        <v>84701</v>
      </c>
    </row>
    <row r="22016" spans="1:11" x14ac:dyDescent="0.3">
      <c r="A22016" t="s">
        <v>84702</v>
      </c>
      <c r="B22016" t="s">
        <v>84703</v>
      </c>
      <c r="C22016" t="s">
        <v>558</v>
      </c>
      <c r="D22016" t="s">
        <v>84704</v>
      </c>
      <c r="E22016" t="s">
        <v>32599</v>
      </c>
      <c r="F22016" t="s">
        <v>41</v>
      </c>
      <c r="G22016" t="s">
        <v>42</v>
      </c>
      <c r="H22016">
        <v>0</v>
      </c>
      <c r="I22016">
        <v>0</v>
      </c>
      <c r="J22016">
        <v>0</v>
      </c>
      <c r="K22016" t="s">
        <v>84705</v>
      </c>
    </row>
    <row r="22017" spans="1:11" x14ac:dyDescent="0.3">
      <c r="A22017" t="s">
        <v>84706</v>
      </c>
      <c r="B22017" t="s">
        <v>84707</v>
      </c>
      <c r="C22017" t="s">
        <v>13</v>
      </c>
      <c r="D22017" t="s">
        <v>84708</v>
      </c>
      <c r="E22017" t="s">
        <v>66626</v>
      </c>
      <c r="F22017" t="s">
        <v>16</v>
      </c>
      <c r="G22017" t="s">
        <v>12319</v>
      </c>
      <c r="H22017">
        <v>0</v>
      </c>
      <c r="I22017">
        <v>0</v>
      </c>
      <c r="J22017">
        <v>0</v>
      </c>
      <c r="K22017" t="s">
        <v>84709</v>
      </c>
    </row>
    <row r="22018" spans="1:11" x14ac:dyDescent="0.3">
      <c r="A22018" t="s">
        <v>84710</v>
      </c>
      <c r="B22018" t="s">
        <v>84711</v>
      </c>
      <c r="C22018" t="s">
        <v>558</v>
      </c>
      <c r="D22018" t="s">
        <v>84712</v>
      </c>
      <c r="E22018" t="s">
        <v>18607</v>
      </c>
      <c r="F22018" t="s">
        <v>12094</v>
      </c>
      <c r="G22018" t="s">
        <v>42</v>
      </c>
      <c r="H22018">
        <v>0</v>
      </c>
      <c r="I22018">
        <v>0</v>
      </c>
      <c r="J22018">
        <v>0</v>
      </c>
      <c r="K22018" t="s">
        <v>84713</v>
      </c>
    </row>
    <row r="22019" spans="1:11" x14ac:dyDescent="0.3">
      <c r="A22019" t="s">
        <v>84714</v>
      </c>
      <c r="B22019" t="s">
        <v>84715</v>
      </c>
      <c r="C22019" t="s">
        <v>13</v>
      </c>
      <c r="D22019" t="s">
        <v>84716</v>
      </c>
      <c r="E22019" t="s">
        <v>76370</v>
      </c>
      <c r="F22019" t="s">
        <v>16</v>
      </c>
      <c r="G22019" t="s">
        <v>2721</v>
      </c>
      <c r="H22019">
        <v>0</v>
      </c>
      <c r="I22019">
        <v>0</v>
      </c>
      <c r="J22019">
        <v>0</v>
      </c>
      <c r="K22019" t="s">
        <v>84717</v>
      </c>
    </row>
    <row r="22020" spans="1:11" x14ac:dyDescent="0.3">
      <c r="A22020" t="s">
        <v>84718</v>
      </c>
      <c r="B22020" t="s">
        <v>84719</v>
      </c>
      <c r="C22020" t="s">
        <v>20</v>
      </c>
      <c r="D22020" t="s">
        <v>84720</v>
      </c>
      <c r="E22020" t="s">
        <v>82100</v>
      </c>
      <c r="F22020" t="s">
        <v>84721</v>
      </c>
      <c r="G22020" t="s">
        <v>7288</v>
      </c>
      <c r="H22020">
        <v>0</v>
      </c>
      <c r="I22020">
        <v>0</v>
      </c>
      <c r="J22020">
        <v>0</v>
      </c>
      <c r="K22020" t="s">
        <v>84722</v>
      </c>
    </row>
    <row r="22021" spans="1:11" x14ac:dyDescent="0.3">
      <c r="A22021" t="s">
        <v>84723</v>
      </c>
      <c r="B22021" t="s">
        <v>84724</v>
      </c>
      <c r="C22021" t="s">
        <v>20</v>
      </c>
      <c r="D22021" t="s">
        <v>84725</v>
      </c>
      <c r="E22021" t="s">
        <v>82100</v>
      </c>
      <c r="F22021" t="s">
        <v>1324</v>
      </c>
      <c r="G22021" t="s">
        <v>22293</v>
      </c>
      <c r="H22021">
        <v>0</v>
      </c>
      <c r="I22021">
        <v>0</v>
      </c>
      <c r="J22021">
        <v>0</v>
      </c>
      <c r="K22021" t="s">
        <v>84726</v>
      </c>
    </row>
    <row r="22022" spans="1:11" x14ac:dyDescent="0.3">
      <c r="A22022" t="s">
        <v>84727</v>
      </c>
      <c r="C22022" t="s">
        <v>20</v>
      </c>
      <c r="D22022" t="s">
        <v>84728</v>
      </c>
      <c r="E22022" t="s">
        <v>82100</v>
      </c>
      <c r="F22022" t="s">
        <v>16</v>
      </c>
      <c r="G22022" t="s">
        <v>4943</v>
      </c>
      <c r="H22022">
        <v>0</v>
      </c>
      <c r="I22022">
        <v>0</v>
      </c>
      <c r="J22022">
        <v>0</v>
      </c>
      <c r="K22022" t="s">
        <v>84729</v>
      </c>
    </row>
    <row r="22023" spans="1:11" x14ac:dyDescent="0.3">
      <c r="A22023" t="s">
        <v>84730</v>
      </c>
      <c r="C22023" t="s">
        <v>20</v>
      </c>
      <c r="D22023" t="s">
        <v>84731</v>
      </c>
      <c r="E22023" t="s">
        <v>82100</v>
      </c>
      <c r="F22023" t="s">
        <v>10047</v>
      </c>
      <c r="G22023" t="s">
        <v>42</v>
      </c>
      <c r="H22023">
        <v>0</v>
      </c>
      <c r="I22023">
        <v>0</v>
      </c>
      <c r="J22023">
        <v>0</v>
      </c>
      <c r="K22023" t="s">
        <v>84732</v>
      </c>
    </row>
    <row r="22024" spans="1:11" x14ac:dyDescent="0.3">
      <c r="A22024" t="s">
        <v>84733</v>
      </c>
      <c r="C22024" t="s">
        <v>147</v>
      </c>
      <c r="D22024" t="s">
        <v>84734</v>
      </c>
      <c r="E22024" t="s">
        <v>76393</v>
      </c>
      <c r="F22024" t="s">
        <v>1906</v>
      </c>
      <c r="G22024" t="s">
        <v>42</v>
      </c>
      <c r="H22024">
        <v>0</v>
      </c>
      <c r="I22024">
        <v>0</v>
      </c>
      <c r="J22024">
        <v>0</v>
      </c>
      <c r="K22024" t="s">
        <v>84735</v>
      </c>
    </row>
    <row r="22025" spans="1:11" x14ac:dyDescent="0.3">
      <c r="A22025" t="s">
        <v>84736</v>
      </c>
      <c r="B22025" t="s">
        <v>84737</v>
      </c>
      <c r="C22025" t="s">
        <v>147</v>
      </c>
      <c r="D22025" t="s">
        <v>84738</v>
      </c>
      <c r="E22025" t="s">
        <v>76393</v>
      </c>
      <c r="F22025" t="s">
        <v>2795</v>
      </c>
      <c r="G22025" t="s">
        <v>42</v>
      </c>
      <c r="H22025">
        <v>0</v>
      </c>
      <c r="I22025">
        <v>0</v>
      </c>
      <c r="J22025">
        <v>0</v>
      </c>
      <c r="K22025" t="s">
        <v>84739</v>
      </c>
    </row>
    <row r="22026" spans="1:11" x14ac:dyDescent="0.3">
      <c r="A22026" t="s">
        <v>84740</v>
      </c>
      <c r="B22026" t="s">
        <v>84741</v>
      </c>
      <c r="C22026" t="s">
        <v>20</v>
      </c>
      <c r="D22026" t="s">
        <v>84742</v>
      </c>
      <c r="E22026" t="s">
        <v>62177</v>
      </c>
      <c r="F22026" t="s">
        <v>16</v>
      </c>
      <c r="G22026" t="s">
        <v>4900</v>
      </c>
      <c r="H22026">
        <v>0</v>
      </c>
      <c r="I22026">
        <v>0</v>
      </c>
      <c r="J22026">
        <v>0</v>
      </c>
      <c r="K22026" t="s">
        <v>84743</v>
      </c>
    </row>
    <row r="22027" spans="1:11" x14ac:dyDescent="0.3">
      <c r="A22027" t="s">
        <v>84744</v>
      </c>
      <c r="B22027" t="s">
        <v>84745</v>
      </c>
      <c r="C22027" t="s">
        <v>20</v>
      </c>
      <c r="D22027" t="s">
        <v>84746</v>
      </c>
      <c r="E22027" t="s">
        <v>82100</v>
      </c>
      <c r="F22027" t="s">
        <v>16</v>
      </c>
      <c r="G22027" t="s">
        <v>12395</v>
      </c>
      <c r="H22027">
        <v>0</v>
      </c>
      <c r="I22027">
        <v>0</v>
      </c>
      <c r="J22027">
        <v>0</v>
      </c>
      <c r="K22027" t="s">
        <v>84747</v>
      </c>
    </row>
    <row r="22028" spans="1:11" x14ac:dyDescent="0.3">
      <c r="A22028" t="s">
        <v>84748</v>
      </c>
      <c r="B22028" t="s">
        <v>84749</v>
      </c>
      <c r="C22028" t="s">
        <v>147</v>
      </c>
      <c r="D22028" t="s">
        <v>84750</v>
      </c>
      <c r="E22028" t="s">
        <v>76393</v>
      </c>
      <c r="F22028" t="s">
        <v>8684</v>
      </c>
      <c r="G22028" t="s">
        <v>42</v>
      </c>
      <c r="H22028">
        <v>0</v>
      </c>
      <c r="I22028">
        <v>0</v>
      </c>
      <c r="J22028">
        <v>0</v>
      </c>
      <c r="K22028" t="s">
        <v>84751</v>
      </c>
    </row>
    <row r="22029" spans="1:11" x14ac:dyDescent="0.3">
      <c r="A22029" t="s">
        <v>84752</v>
      </c>
      <c r="B22029" t="s">
        <v>84753</v>
      </c>
      <c r="C22029" t="s">
        <v>147</v>
      </c>
      <c r="D22029" t="s">
        <v>84754</v>
      </c>
      <c r="E22029" t="s">
        <v>76393</v>
      </c>
      <c r="F22029" t="s">
        <v>67796</v>
      </c>
      <c r="G22029" t="s">
        <v>42</v>
      </c>
      <c r="H22029">
        <v>0</v>
      </c>
      <c r="I22029">
        <v>0</v>
      </c>
      <c r="J22029">
        <v>0</v>
      </c>
      <c r="K22029" t="s">
        <v>84755</v>
      </c>
    </row>
    <row r="22030" spans="1:11" x14ac:dyDescent="0.3">
      <c r="A22030" t="s">
        <v>84756</v>
      </c>
      <c r="B22030" t="s">
        <v>84757</v>
      </c>
      <c r="C22030" t="s">
        <v>20</v>
      </c>
      <c r="D22030" t="s">
        <v>84758</v>
      </c>
      <c r="E22030" t="s">
        <v>82100</v>
      </c>
      <c r="F22030" t="s">
        <v>16</v>
      </c>
      <c r="G22030" t="s">
        <v>10656</v>
      </c>
      <c r="H22030">
        <v>0</v>
      </c>
      <c r="I22030">
        <v>0</v>
      </c>
      <c r="J22030">
        <v>0</v>
      </c>
      <c r="K22030" t="s">
        <v>84759</v>
      </c>
    </row>
    <row r="22031" spans="1:11" x14ac:dyDescent="0.3">
      <c r="A22031" t="s">
        <v>84760</v>
      </c>
      <c r="B22031" t="s">
        <v>84761</v>
      </c>
      <c r="C22031" t="s">
        <v>147</v>
      </c>
      <c r="D22031" t="s">
        <v>84762</v>
      </c>
      <c r="E22031" t="s">
        <v>76393</v>
      </c>
      <c r="F22031" t="s">
        <v>30668</v>
      </c>
      <c r="G22031" t="s">
        <v>777</v>
      </c>
      <c r="H22031">
        <v>0</v>
      </c>
      <c r="I22031">
        <v>0</v>
      </c>
      <c r="J22031">
        <v>0</v>
      </c>
      <c r="K22031" t="s">
        <v>84763</v>
      </c>
    </row>
    <row r="22032" spans="1:11" x14ac:dyDescent="0.3">
      <c r="A22032" t="s">
        <v>84764</v>
      </c>
      <c r="C22032" t="s">
        <v>27</v>
      </c>
      <c r="D22032" t="s">
        <v>84765</v>
      </c>
      <c r="E22032" t="s">
        <v>83478</v>
      </c>
      <c r="F22032" t="s">
        <v>41</v>
      </c>
      <c r="G22032" t="s">
        <v>42</v>
      </c>
      <c r="H22032">
        <v>0</v>
      </c>
      <c r="I22032">
        <v>0</v>
      </c>
      <c r="J22032">
        <v>0</v>
      </c>
      <c r="K22032" t="s">
        <v>84766</v>
      </c>
    </row>
    <row r="22033" spans="1:11" x14ac:dyDescent="0.3">
      <c r="A22033" t="s">
        <v>84767</v>
      </c>
      <c r="B22033" t="s">
        <v>84768</v>
      </c>
      <c r="C22033" t="s">
        <v>20</v>
      </c>
      <c r="D22033" t="s">
        <v>84769</v>
      </c>
      <c r="E22033" t="s">
        <v>82100</v>
      </c>
      <c r="F22033" t="s">
        <v>16</v>
      </c>
      <c r="G22033" t="s">
        <v>6816</v>
      </c>
      <c r="H22033">
        <v>0</v>
      </c>
      <c r="I22033">
        <v>0</v>
      </c>
      <c r="J22033">
        <v>0</v>
      </c>
      <c r="K22033" t="s">
        <v>84770</v>
      </c>
    </row>
    <row r="22034" spans="1:11" x14ac:dyDescent="0.3">
      <c r="A22034" t="s">
        <v>84771</v>
      </c>
      <c r="B22034" t="s">
        <v>84772</v>
      </c>
      <c r="C22034" t="s">
        <v>147</v>
      </c>
      <c r="D22034" t="s">
        <v>84773</v>
      </c>
      <c r="E22034" t="s">
        <v>76393</v>
      </c>
      <c r="F22034" t="s">
        <v>32228</v>
      </c>
      <c r="G22034" t="s">
        <v>5838</v>
      </c>
      <c r="H22034">
        <v>0</v>
      </c>
      <c r="I22034">
        <v>0</v>
      </c>
      <c r="J22034">
        <v>0</v>
      </c>
      <c r="K22034" t="s">
        <v>84774</v>
      </c>
    </row>
    <row r="22035" spans="1:11" x14ac:dyDescent="0.3">
      <c r="A22035" t="s">
        <v>84775</v>
      </c>
      <c r="C22035" t="s">
        <v>147</v>
      </c>
      <c r="D22035" t="s">
        <v>84776</v>
      </c>
      <c r="E22035" t="s">
        <v>76393</v>
      </c>
      <c r="F22035" t="s">
        <v>2313</v>
      </c>
      <c r="G22035" t="s">
        <v>42</v>
      </c>
      <c r="H22035">
        <v>0</v>
      </c>
      <c r="I22035">
        <v>0</v>
      </c>
      <c r="J22035">
        <v>0</v>
      </c>
      <c r="K22035" t="s">
        <v>84777</v>
      </c>
    </row>
    <row r="22036" spans="1:11" x14ac:dyDescent="0.3">
      <c r="A22036" t="s">
        <v>84778</v>
      </c>
      <c r="B22036" t="s">
        <v>84779</v>
      </c>
      <c r="C22036" t="s">
        <v>147</v>
      </c>
      <c r="D22036" t="s">
        <v>84780</v>
      </c>
      <c r="E22036" t="s">
        <v>76393</v>
      </c>
      <c r="F22036" t="s">
        <v>26302</v>
      </c>
      <c r="G22036" t="s">
        <v>42</v>
      </c>
      <c r="H22036">
        <v>0</v>
      </c>
      <c r="I22036">
        <v>0</v>
      </c>
      <c r="J22036">
        <v>0</v>
      </c>
      <c r="K22036" t="s">
        <v>84781</v>
      </c>
    </row>
    <row r="22037" spans="1:11" x14ac:dyDescent="0.3">
      <c r="A22037" t="s">
        <v>84782</v>
      </c>
      <c r="C22037" t="s">
        <v>147</v>
      </c>
      <c r="D22037" t="s">
        <v>84783</v>
      </c>
      <c r="E22037" t="s">
        <v>76393</v>
      </c>
      <c r="F22037" t="s">
        <v>1247</v>
      </c>
      <c r="G22037" t="s">
        <v>42</v>
      </c>
      <c r="H22037">
        <v>0</v>
      </c>
      <c r="I22037">
        <v>0</v>
      </c>
      <c r="J22037">
        <v>0</v>
      </c>
      <c r="K22037" t="s">
        <v>84784</v>
      </c>
    </row>
    <row r="22038" spans="1:11" x14ac:dyDescent="0.3">
      <c r="A22038" t="s">
        <v>84785</v>
      </c>
      <c r="C22038" t="s">
        <v>147</v>
      </c>
      <c r="D22038" t="s">
        <v>84786</v>
      </c>
      <c r="E22038" t="s">
        <v>76393</v>
      </c>
      <c r="F22038" t="s">
        <v>1247</v>
      </c>
      <c r="G22038" t="s">
        <v>42</v>
      </c>
      <c r="H22038">
        <v>0</v>
      </c>
      <c r="I22038">
        <v>0</v>
      </c>
      <c r="J22038">
        <v>0</v>
      </c>
      <c r="K22038" t="s">
        <v>84787</v>
      </c>
    </row>
    <row r="22039" spans="1:11" x14ac:dyDescent="0.3">
      <c r="A22039" t="s">
        <v>84788</v>
      </c>
      <c r="B22039" t="s">
        <v>84789</v>
      </c>
      <c r="C22039" t="s">
        <v>147</v>
      </c>
      <c r="D22039" t="s">
        <v>84790</v>
      </c>
      <c r="E22039" t="s">
        <v>76393</v>
      </c>
      <c r="F22039" t="s">
        <v>41</v>
      </c>
      <c r="G22039" t="s">
        <v>42</v>
      </c>
      <c r="H22039">
        <v>0</v>
      </c>
      <c r="I22039">
        <v>0</v>
      </c>
      <c r="J22039">
        <v>0</v>
      </c>
      <c r="K22039" t="s">
        <v>84791</v>
      </c>
    </row>
    <row r="22040" spans="1:11" x14ac:dyDescent="0.3">
      <c r="A22040" t="s">
        <v>84792</v>
      </c>
      <c r="B22040" t="s">
        <v>84789</v>
      </c>
      <c r="C22040" t="s">
        <v>147</v>
      </c>
      <c r="D22040" t="s">
        <v>84793</v>
      </c>
      <c r="E22040" t="s">
        <v>76393</v>
      </c>
      <c r="F22040" t="s">
        <v>9911</v>
      </c>
      <c r="G22040" t="s">
        <v>42</v>
      </c>
      <c r="H22040">
        <v>0</v>
      </c>
      <c r="I22040">
        <v>0</v>
      </c>
      <c r="J22040">
        <v>0</v>
      </c>
      <c r="K22040" t="s">
        <v>84794</v>
      </c>
    </row>
    <row r="22041" spans="1:11" x14ac:dyDescent="0.3">
      <c r="A22041" t="s">
        <v>84795</v>
      </c>
      <c r="B22041" t="s">
        <v>84796</v>
      </c>
      <c r="C22041" t="s">
        <v>147</v>
      </c>
      <c r="D22041" t="s">
        <v>84797</v>
      </c>
      <c r="E22041" t="s">
        <v>76393</v>
      </c>
      <c r="F22041" t="s">
        <v>7044</v>
      </c>
      <c r="G22041" t="s">
        <v>42</v>
      </c>
      <c r="H22041">
        <v>0</v>
      </c>
      <c r="I22041">
        <v>0</v>
      </c>
      <c r="J22041">
        <v>0</v>
      </c>
      <c r="K22041" t="s">
        <v>84798</v>
      </c>
    </row>
    <row r="22042" spans="1:11" x14ac:dyDescent="0.3">
      <c r="A22042" t="s">
        <v>84799</v>
      </c>
      <c r="B22042" t="s">
        <v>84800</v>
      </c>
      <c r="C22042" t="s">
        <v>147</v>
      </c>
      <c r="D22042" t="s">
        <v>84801</v>
      </c>
      <c r="E22042" t="s">
        <v>76393</v>
      </c>
      <c r="F22042" t="s">
        <v>10547</v>
      </c>
      <c r="G22042" t="s">
        <v>42</v>
      </c>
      <c r="H22042">
        <v>0</v>
      </c>
      <c r="I22042">
        <v>0</v>
      </c>
      <c r="J22042">
        <v>0</v>
      </c>
      <c r="K22042" t="s">
        <v>84802</v>
      </c>
    </row>
    <row r="22043" spans="1:11" x14ac:dyDescent="0.3">
      <c r="A22043" t="s">
        <v>84803</v>
      </c>
      <c r="B22043" t="s">
        <v>84796</v>
      </c>
      <c r="C22043" t="s">
        <v>147</v>
      </c>
      <c r="D22043" t="s">
        <v>84804</v>
      </c>
      <c r="E22043" t="s">
        <v>76393</v>
      </c>
      <c r="F22043" t="s">
        <v>1548</v>
      </c>
      <c r="G22043" t="s">
        <v>42</v>
      </c>
      <c r="H22043">
        <v>0</v>
      </c>
      <c r="I22043">
        <v>0</v>
      </c>
      <c r="J22043">
        <v>0</v>
      </c>
      <c r="K22043" t="s">
        <v>84805</v>
      </c>
    </row>
    <row r="22044" spans="1:11" x14ac:dyDescent="0.3">
      <c r="A22044" t="s">
        <v>84806</v>
      </c>
      <c r="B22044" t="s">
        <v>84807</v>
      </c>
      <c r="C22044" t="s">
        <v>147</v>
      </c>
      <c r="D22044" t="s">
        <v>84808</v>
      </c>
      <c r="E22044" t="s">
        <v>76393</v>
      </c>
      <c r="F22044" t="s">
        <v>84809</v>
      </c>
      <c r="G22044" t="s">
        <v>42</v>
      </c>
      <c r="H22044">
        <v>0</v>
      </c>
      <c r="I22044">
        <v>0</v>
      </c>
      <c r="J22044">
        <v>0</v>
      </c>
      <c r="K22044" t="s">
        <v>84810</v>
      </c>
    </row>
    <row r="22045" spans="1:11" x14ac:dyDescent="0.3">
      <c r="A22045" t="s">
        <v>84811</v>
      </c>
      <c r="B22045" t="s">
        <v>84741</v>
      </c>
      <c r="C22045" t="s">
        <v>20</v>
      </c>
      <c r="D22045" t="s">
        <v>84812</v>
      </c>
      <c r="E22045" t="s">
        <v>62177</v>
      </c>
      <c r="F22045" t="s">
        <v>16</v>
      </c>
      <c r="G22045" t="s">
        <v>10101</v>
      </c>
      <c r="H22045">
        <v>0</v>
      </c>
      <c r="I22045">
        <v>0</v>
      </c>
      <c r="J22045">
        <v>0</v>
      </c>
      <c r="K22045" t="s">
        <v>84813</v>
      </c>
    </row>
    <row r="22046" spans="1:11" x14ac:dyDescent="0.3">
      <c r="A22046" t="s">
        <v>84814</v>
      </c>
      <c r="B22046" t="s">
        <v>84815</v>
      </c>
      <c r="C22046" t="s">
        <v>147</v>
      </c>
      <c r="D22046" t="s">
        <v>84816</v>
      </c>
      <c r="E22046" t="s">
        <v>76393</v>
      </c>
      <c r="F22046" t="s">
        <v>6107</v>
      </c>
      <c r="G22046" t="s">
        <v>42</v>
      </c>
      <c r="H22046">
        <v>0</v>
      </c>
      <c r="I22046">
        <v>0</v>
      </c>
      <c r="J22046">
        <v>0</v>
      </c>
      <c r="K22046" t="s">
        <v>84817</v>
      </c>
    </row>
    <row r="22047" spans="1:11" x14ac:dyDescent="0.3">
      <c r="A22047" t="s">
        <v>84818</v>
      </c>
      <c r="B22047" t="s">
        <v>84819</v>
      </c>
      <c r="C22047" t="s">
        <v>20</v>
      </c>
      <c r="D22047" t="s">
        <v>84820</v>
      </c>
      <c r="E22047" t="s">
        <v>82100</v>
      </c>
      <c r="F22047" t="s">
        <v>16</v>
      </c>
      <c r="G22047" t="s">
        <v>27516</v>
      </c>
      <c r="H22047">
        <v>0</v>
      </c>
      <c r="I22047">
        <v>0</v>
      </c>
      <c r="J22047">
        <v>0</v>
      </c>
      <c r="K22047" t="s">
        <v>84821</v>
      </c>
    </row>
    <row r="22048" spans="1:11" x14ac:dyDescent="0.3">
      <c r="A22048" t="s">
        <v>84822</v>
      </c>
      <c r="B22048" t="s">
        <v>84823</v>
      </c>
      <c r="C22048" t="s">
        <v>20</v>
      </c>
      <c r="D22048" t="s">
        <v>84824</v>
      </c>
      <c r="E22048" t="s">
        <v>82100</v>
      </c>
      <c r="F22048" t="s">
        <v>16</v>
      </c>
      <c r="G22048" t="s">
        <v>8577</v>
      </c>
      <c r="H22048">
        <v>0</v>
      </c>
      <c r="I22048">
        <v>0</v>
      </c>
      <c r="J22048">
        <v>0</v>
      </c>
      <c r="K22048" t="s">
        <v>84825</v>
      </c>
    </row>
    <row r="22049" spans="1:11" x14ac:dyDescent="0.3">
      <c r="A22049" t="s">
        <v>84826</v>
      </c>
      <c r="B22049" t="s">
        <v>84827</v>
      </c>
      <c r="C22049" t="s">
        <v>13</v>
      </c>
      <c r="D22049" t="s">
        <v>84828</v>
      </c>
      <c r="E22049" t="s">
        <v>76370</v>
      </c>
      <c r="F22049" t="s">
        <v>16</v>
      </c>
      <c r="G22049" t="s">
        <v>3301</v>
      </c>
      <c r="H22049">
        <v>0</v>
      </c>
      <c r="I22049">
        <v>0</v>
      </c>
      <c r="J22049">
        <v>0</v>
      </c>
      <c r="K22049" t="s">
        <v>84829</v>
      </c>
    </row>
    <row r="22050" spans="1:11" x14ac:dyDescent="0.3">
      <c r="A22050" t="s">
        <v>84830</v>
      </c>
      <c r="B22050" t="s">
        <v>84831</v>
      </c>
      <c r="C22050" t="s">
        <v>20</v>
      </c>
      <c r="D22050" t="s">
        <v>84832</v>
      </c>
      <c r="E22050" t="s">
        <v>82100</v>
      </c>
      <c r="F22050" t="s">
        <v>16</v>
      </c>
      <c r="G22050" t="s">
        <v>4268</v>
      </c>
      <c r="H22050">
        <v>0</v>
      </c>
      <c r="I22050">
        <v>0</v>
      </c>
      <c r="J22050">
        <v>0</v>
      </c>
      <c r="K22050" t="s">
        <v>84833</v>
      </c>
    </row>
    <row r="22051" spans="1:11" x14ac:dyDescent="0.3">
      <c r="A22051" t="s">
        <v>84834</v>
      </c>
      <c r="B22051" t="s">
        <v>84835</v>
      </c>
      <c r="C22051" t="s">
        <v>13</v>
      </c>
      <c r="D22051" t="s">
        <v>84836</v>
      </c>
      <c r="E22051" t="s">
        <v>76370</v>
      </c>
      <c r="F22051" t="s">
        <v>16</v>
      </c>
      <c r="G22051" t="s">
        <v>22797</v>
      </c>
      <c r="H22051">
        <v>0</v>
      </c>
      <c r="I22051">
        <v>0</v>
      </c>
      <c r="J22051">
        <v>0</v>
      </c>
      <c r="K22051" t="s">
        <v>84837</v>
      </c>
    </row>
    <row r="22052" spans="1:11" x14ac:dyDescent="0.3">
      <c r="A22052" t="s">
        <v>84838</v>
      </c>
      <c r="B22052" t="s">
        <v>84839</v>
      </c>
      <c r="C22052" t="s">
        <v>13</v>
      </c>
      <c r="D22052" t="s">
        <v>84840</v>
      </c>
      <c r="E22052" t="s">
        <v>76370</v>
      </c>
      <c r="F22052" t="s">
        <v>16</v>
      </c>
      <c r="G22052" t="s">
        <v>20664</v>
      </c>
      <c r="H22052">
        <v>0</v>
      </c>
      <c r="I22052">
        <v>0</v>
      </c>
      <c r="J22052">
        <v>0</v>
      </c>
      <c r="K22052" t="s">
        <v>84841</v>
      </c>
    </row>
    <row r="22053" spans="1:11" x14ac:dyDescent="0.3">
      <c r="A22053" t="s">
        <v>84842</v>
      </c>
      <c r="B22053" t="s">
        <v>84843</v>
      </c>
      <c r="C22053" t="s">
        <v>20</v>
      </c>
      <c r="D22053" t="s">
        <v>84844</v>
      </c>
      <c r="E22053" t="s">
        <v>82100</v>
      </c>
      <c r="F22053" t="s">
        <v>16</v>
      </c>
      <c r="G22053" t="s">
        <v>1756</v>
      </c>
      <c r="H22053">
        <v>0</v>
      </c>
      <c r="I22053">
        <v>0</v>
      </c>
      <c r="J22053">
        <v>0</v>
      </c>
      <c r="K22053" t="s">
        <v>84845</v>
      </c>
    </row>
    <row r="22054" spans="1:11" x14ac:dyDescent="0.3">
      <c r="A22054" t="s">
        <v>84846</v>
      </c>
      <c r="B22054" t="s">
        <v>84847</v>
      </c>
      <c r="C22054" t="s">
        <v>20</v>
      </c>
      <c r="D22054" t="s">
        <v>84848</v>
      </c>
      <c r="E22054" t="s">
        <v>82100</v>
      </c>
      <c r="F22054" t="s">
        <v>16</v>
      </c>
      <c r="G22054" t="s">
        <v>1600</v>
      </c>
      <c r="H22054">
        <v>0</v>
      </c>
      <c r="I22054">
        <v>0</v>
      </c>
      <c r="J22054">
        <v>0</v>
      </c>
      <c r="K22054" t="s">
        <v>84849</v>
      </c>
    </row>
    <row r="22055" spans="1:11" x14ac:dyDescent="0.3">
      <c r="A22055" t="s">
        <v>84850</v>
      </c>
      <c r="B22055" t="s">
        <v>84851</v>
      </c>
      <c r="C22055" t="s">
        <v>13</v>
      </c>
      <c r="D22055" t="s">
        <v>84852</v>
      </c>
      <c r="E22055" t="s">
        <v>76370</v>
      </c>
      <c r="F22055" t="s">
        <v>16</v>
      </c>
      <c r="G22055" t="s">
        <v>1894</v>
      </c>
      <c r="H22055">
        <v>0</v>
      </c>
      <c r="I22055">
        <v>0</v>
      </c>
      <c r="J22055">
        <v>0</v>
      </c>
      <c r="K22055" t="s">
        <v>84853</v>
      </c>
    </row>
    <row r="22056" spans="1:11" x14ac:dyDescent="0.3">
      <c r="A22056" t="s">
        <v>84854</v>
      </c>
      <c r="B22056" t="s">
        <v>84855</v>
      </c>
      <c r="C22056" t="s">
        <v>13</v>
      </c>
      <c r="D22056" t="s">
        <v>84856</v>
      </c>
      <c r="E22056" t="s">
        <v>76370</v>
      </c>
      <c r="F22056" t="s">
        <v>16</v>
      </c>
      <c r="G22056" t="s">
        <v>11001</v>
      </c>
      <c r="H22056">
        <v>0</v>
      </c>
      <c r="I22056">
        <v>0</v>
      </c>
      <c r="J22056">
        <v>0</v>
      </c>
      <c r="K22056" t="s">
        <v>84857</v>
      </c>
    </row>
    <row r="22057" spans="1:11" x14ac:dyDescent="0.3">
      <c r="A22057" t="s">
        <v>84858</v>
      </c>
      <c r="B22057" t="s">
        <v>84859</v>
      </c>
      <c r="C22057" t="s">
        <v>13</v>
      </c>
      <c r="D22057" t="s">
        <v>84860</v>
      </c>
      <c r="E22057" t="s">
        <v>76370</v>
      </c>
      <c r="F22057" t="s">
        <v>16</v>
      </c>
      <c r="G22057" t="s">
        <v>17075</v>
      </c>
      <c r="H22057">
        <v>0</v>
      </c>
      <c r="I22057">
        <v>0</v>
      </c>
      <c r="J22057">
        <v>0</v>
      </c>
      <c r="K22057" t="s">
        <v>84861</v>
      </c>
    </row>
    <row r="22058" spans="1:11" x14ac:dyDescent="0.3">
      <c r="A22058" t="s">
        <v>84862</v>
      </c>
      <c r="B22058" t="s">
        <v>84863</v>
      </c>
      <c r="C22058" t="s">
        <v>13</v>
      </c>
      <c r="D22058" t="s">
        <v>84864</v>
      </c>
      <c r="E22058" t="s">
        <v>76370</v>
      </c>
      <c r="F22058" t="s">
        <v>16</v>
      </c>
      <c r="G22058" t="s">
        <v>3581</v>
      </c>
      <c r="H22058">
        <v>0</v>
      </c>
      <c r="I22058">
        <v>0</v>
      </c>
      <c r="J22058">
        <v>0</v>
      </c>
      <c r="K22058" t="s">
        <v>84865</v>
      </c>
    </row>
    <row r="22059" spans="1:11" x14ac:dyDescent="0.3">
      <c r="A22059" t="s">
        <v>84866</v>
      </c>
      <c r="B22059" t="s">
        <v>84867</v>
      </c>
      <c r="C22059" t="s">
        <v>13</v>
      </c>
      <c r="D22059" t="s">
        <v>84868</v>
      </c>
      <c r="E22059" t="s">
        <v>76370</v>
      </c>
      <c r="F22059" t="s">
        <v>16</v>
      </c>
      <c r="G22059" t="s">
        <v>4044</v>
      </c>
      <c r="H22059">
        <v>0</v>
      </c>
      <c r="I22059">
        <v>0</v>
      </c>
      <c r="J22059">
        <v>0</v>
      </c>
      <c r="K22059" t="s">
        <v>84869</v>
      </c>
    </row>
    <row r="22060" spans="1:11" x14ac:dyDescent="0.3">
      <c r="A22060" t="s">
        <v>84870</v>
      </c>
      <c r="B22060" t="s">
        <v>84871</v>
      </c>
      <c r="C22060" t="s">
        <v>13</v>
      </c>
      <c r="D22060" t="s">
        <v>84872</v>
      </c>
      <c r="E22060" t="s">
        <v>76370</v>
      </c>
      <c r="F22060" t="s">
        <v>16</v>
      </c>
      <c r="G22060" t="s">
        <v>15631</v>
      </c>
      <c r="H22060">
        <v>0</v>
      </c>
      <c r="I22060">
        <v>0</v>
      </c>
      <c r="J22060">
        <v>0</v>
      </c>
      <c r="K22060" t="s">
        <v>84873</v>
      </c>
    </row>
    <row r="22061" spans="1:11" x14ac:dyDescent="0.3">
      <c r="A22061" t="s">
        <v>84874</v>
      </c>
      <c r="B22061" t="s">
        <v>84875</v>
      </c>
      <c r="C22061" t="s">
        <v>13</v>
      </c>
      <c r="D22061" t="s">
        <v>84876</v>
      </c>
      <c r="E22061" t="s">
        <v>76370</v>
      </c>
      <c r="F22061" t="s">
        <v>16</v>
      </c>
      <c r="G22061" t="s">
        <v>5615</v>
      </c>
      <c r="H22061">
        <v>0</v>
      </c>
      <c r="I22061">
        <v>0</v>
      </c>
      <c r="J22061">
        <v>0</v>
      </c>
      <c r="K22061" t="s">
        <v>84877</v>
      </c>
    </row>
    <row r="22062" spans="1:11" x14ac:dyDescent="0.3">
      <c r="A22062" t="s">
        <v>84878</v>
      </c>
      <c r="B22062" t="s">
        <v>84879</v>
      </c>
      <c r="C22062" t="s">
        <v>13</v>
      </c>
      <c r="D22062" t="s">
        <v>84880</v>
      </c>
      <c r="E22062" t="s">
        <v>76370</v>
      </c>
      <c r="F22062" t="s">
        <v>16</v>
      </c>
      <c r="G22062" t="s">
        <v>2252</v>
      </c>
      <c r="H22062">
        <v>0</v>
      </c>
      <c r="I22062">
        <v>0</v>
      </c>
      <c r="J22062">
        <v>0</v>
      </c>
      <c r="K22062" t="s">
        <v>84881</v>
      </c>
    </row>
    <row r="22063" spans="1:11" x14ac:dyDescent="0.3">
      <c r="A22063" t="s">
        <v>84882</v>
      </c>
      <c r="B22063" t="s">
        <v>84883</v>
      </c>
      <c r="C22063" t="s">
        <v>13</v>
      </c>
      <c r="D22063" t="s">
        <v>84884</v>
      </c>
      <c r="E22063" t="s">
        <v>76370</v>
      </c>
      <c r="F22063" t="s">
        <v>16</v>
      </c>
      <c r="G22063" t="s">
        <v>18522</v>
      </c>
      <c r="H22063">
        <v>0</v>
      </c>
      <c r="I22063">
        <v>0</v>
      </c>
      <c r="J22063">
        <v>0</v>
      </c>
      <c r="K22063" t="s">
        <v>84885</v>
      </c>
    </row>
    <row r="22064" spans="1:11" x14ac:dyDescent="0.3">
      <c r="A22064" t="s">
        <v>84886</v>
      </c>
      <c r="B22064" t="s">
        <v>84887</v>
      </c>
      <c r="C22064" t="s">
        <v>20</v>
      </c>
      <c r="D22064" t="s">
        <v>84888</v>
      </c>
      <c r="E22064" t="s">
        <v>82100</v>
      </c>
      <c r="F22064" t="s">
        <v>16</v>
      </c>
      <c r="G22064" t="s">
        <v>2131</v>
      </c>
      <c r="H22064">
        <v>0</v>
      </c>
      <c r="I22064">
        <v>0</v>
      </c>
      <c r="J22064">
        <v>0</v>
      </c>
      <c r="K22064" t="s">
        <v>84889</v>
      </c>
    </row>
    <row r="22065" spans="1:11" x14ac:dyDescent="0.3">
      <c r="A22065" t="s">
        <v>84890</v>
      </c>
      <c r="B22065" t="s">
        <v>84891</v>
      </c>
      <c r="C22065" t="s">
        <v>13</v>
      </c>
      <c r="D22065" t="s">
        <v>84892</v>
      </c>
      <c r="E22065" t="s">
        <v>76370</v>
      </c>
      <c r="F22065" t="s">
        <v>16</v>
      </c>
      <c r="G22065" t="s">
        <v>11576</v>
      </c>
      <c r="H22065">
        <v>0</v>
      </c>
      <c r="I22065">
        <v>0</v>
      </c>
      <c r="J22065">
        <v>0</v>
      </c>
      <c r="K22065" t="s">
        <v>84893</v>
      </c>
    </row>
    <row r="22066" spans="1:11" x14ac:dyDescent="0.3">
      <c r="A22066" t="s">
        <v>84894</v>
      </c>
      <c r="B22066" t="s">
        <v>84895</v>
      </c>
      <c r="C22066" t="s">
        <v>20</v>
      </c>
      <c r="D22066" t="s">
        <v>84896</v>
      </c>
      <c r="E22066" t="s">
        <v>82100</v>
      </c>
      <c r="F22066" t="s">
        <v>16</v>
      </c>
      <c r="G22066" t="s">
        <v>30071</v>
      </c>
      <c r="H22066">
        <v>0</v>
      </c>
      <c r="I22066">
        <v>0</v>
      </c>
      <c r="J22066">
        <v>0</v>
      </c>
      <c r="K22066" t="s">
        <v>84897</v>
      </c>
    </row>
    <row r="22067" spans="1:11" x14ac:dyDescent="0.3">
      <c r="A22067" t="s">
        <v>84898</v>
      </c>
      <c r="B22067" t="s">
        <v>84899</v>
      </c>
      <c r="C22067" t="s">
        <v>13</v>
      </c>
      <c r="D22067" t="s">
        <v>84900</v>
      </c>
      <c r="E22067" t="s">
        <v>76370</v>
      </c>
      <c r="F22067" t="s">
        <v>16</v>
      </c>
      <c r="G22067" t="s">
        <v>1488</v>
      </c>
      <c r="H22067">
        <v>0</v>
      </c>
      <c r="I22067">
        <v>0</v>
      </c>
      <c r="J22067">
        <v>0</v>
      </c>
      <c r="K22067" t="s">
        <v>84901</v>
      </c>
    </row>
    <row r="22068" spans="1:11" x14ac:dyDescent="0.3">
      <c r="A22068" t="s">
        <v>84902</v>
      </c>
      <c r="B22068" t="s">
        <v>84903</v>
      </c>
      <c r="C22068" t="s">
        <v>27</v>
      </c>
      <c r="D22068" t="s">
        <v>84904</v>
      </c>
      <c r="E22068" t="s">
        <v>29</v>
      </c>
      <c r="F22068" t="s">
        <v>41</v>
      </c>
      <c r="G22068" t="s">
        <v>42</v>
      </c>
      <c r="H22068">
        <v>0</v>
      </c>
      <c r="I22068">
        <v>0</v>
      </c>
      <c r="J22068">
        <v>0</v>
      </c>
      <c r="K22068" t="s">
        <v>84905</v>
      </c>
    </row>
    <row r="22069" spans="1:11" x14ac:dyDescent="0.3">
      <c r="A22069" t="s">
        <v>84906</v>
      </c>
      <c r="C22069" t="s">
        <v>27</v>
      </c>
      <c r="D22069" t="e">
        <f>PC강 꼬임선.</f>
        <v>#NAME?</v>
      </c>
      <c r="E22069" t="s">
        <v>29</v>
      </c>
      <c r="F22069" t="s">
        <v>16</v>
      </c>
      <c r="G22069" t="s">
        <v>1540</v>
      </c>
      <c r="H22069">
        <v>0</v>
      </c>
      <c r="I22069">
        <v>0</v>
      </c>
      <c r="J22069">
        <v>0</v>
      </c>
      <c r="K22069" t="s">
        <v>84907</v>
      </c>
    </row>
    <row r="22070" spans="1:11" x14ac:dyDescent="0.3">
      <c r="A22070" t="s">
        <v>84908</v>
      </c>
      <c r="B22070" t="s">
        <v>84909</v>
      </c>
      <c r="C22070" t="s">
        <v>20</v>
      </c>
      <c r="D22070" t="s">
        <v>84910</v>
      </c>
      <c r="E22070" t="s">
        <v>62177</v>
      </c>
      <c r="F22070" t="s">
        <v>2892</v>
      </c>
      <c r="G22070" t="s">
        <v>42</v>
      </c>
      <c r="H22070">
        <v>0</v>
      </c>
      <c r="I22070">
        <v>0</v>
      </c>
      <c r="J22070">
        <v>0</v>
      </c>
      <c r="K22070" t="s">
        <v>84911</v>
      </c>
    </row>
    <row r="22071" spans="1:11" x14ac:dyDescent="0.3">
      <c r="A22071" t="s">
        <v>84912</v>
      </c>
      <c r="B22071" t="s">
        <v>84913</v>
      </c>
      <c r="C22071" t="s">
        <v>13</v>
      </c>
      <c r="D22071" t="s">
        <v>84914</v>
      </c>
      <c r="E22071" t="s">
        <v>76370</v>
      </c>
      <c r="F22071" t="s">
        <v>16</v>
      </c>
      <c r="G22071" t="s">
        <v>7803</v>
      </c>
      <c r="H22071">
        <v>0</v>
      </c>
      <c r="I22071">
        <v>0</v>
      </c>
      <c r="J22071">
        <v>0</v>
      </c>
      <c r="K22071" t="s">
        <v>84915</v>
      </c>
    </row>
    <row r="22072" spans="1:11" x14ac:dyDescent="0.3">
      <c r="A22072" t="s">
        <v>84916</v>
      </c>
      <c r="B22072" t="s">
        <v>84917</v>
      </c>
      <c r="C22072" t="s">
        <v>13</v>
      </c>
      <c r="D22072" t="s">
        <v>84918</v>
      </c>
      <c r="E22072" t="s">
        <v>76370</v>
      </c>
      <c r="F22072" t="s">
        <v>16</v>
      </c>
      <c r="G22072" t="s">
        <v>22724</v>
      </c>
      <c r="H22072">
        <v>0</v>
      </c>
      <c r="I22072">
        <v>0</v>
      </c>
      <c r="J22072">
        <v>0</v>
      </c>
      <c r="K22072" t="s">
        <v>84919</v>
      </c>
    </row>
    <row r="22073" spans="1:11" x14ac:dyDescent="0.3">
      <c r="A22073" t="s">
        <v>84920</v>
      </c>
      <c r="B22073" t="s">
        <v>84921</v>
      </c>
      <c r="C22073" t="s">
        <v>13</v>
      </c>
      <c r="D22073" t="s">
        <v>84922</v>
      </c>
      <c r="E22073" t="s">
        <v>76370</v>
      </c>
      <c r="F22073" t="s">
        <v>16</v>
      </c>
      <c r="G22073" t="s">
        <v>2026</v>
      </c>
      <c r="H22073">
        <v>0</v>
      </c>
      <c r="I22073">
        <v>0</v>
      </c>
      <c r="J22073">
        <v>0</v>
      </c>
      <c r="K22073" t="s">
        <v>84923</v>
      </c>
    </row>
    <row r="22074" spans="1:11" x14ac:dyDescent="0.3">
      <c r="A22074" t="s">
        <v>84924</v>
      </c>
      <c r="B22074" t="s">
        <v>84925</v>
      </c>
      <c r="C22074" t="s">
        <v>13</v>
      </c>
      <c r="D22074" t="s">
        <v>84926</v>
      </c>
      <c r="E22074" t="s">
        <v>76370</v>
      </c>
      <c r="F22074" t="s">
        <v>16</v>
      </c>
      <c r="G22074" t="s">
        <v>15804</v>
      </c>
      <c r="H22074">
        <v>0</v>
      </c>
      <c r="I22074">
        <v>0</v>
      </c>
      <c r="J22074">
        <v>0</v>
      </c>
      <c r="K22074" t="s">
        <v>84927</v>
      </c>
    </row>
    <row r="22075" spans="1:11" x14ac:dyDescent="0.3">
      <c r="A22075" t="s">
        <v>84928</v>
      </c>
      <c r="B22075" t="s">
        <v>84929</v>
      </c>
      <c r="C22075" t="s">
        <v>13</v>
      </c>
      <c r="D22075" t="s">
        <v>84930</v>
      </c>
      <c r="E22075" t="s">
        <v>76370</v>
      </c>
      <c r="F22075" t="s">
        <v>16</v>
      </c>
      <c r="G22075" t="s">
        <v>1766</v>
      </c>
      <c r="H22075">
        <v>0</v>
      </c>
      <c r="I22075">
        <v>0</v>
      </c>
      <c r="J22075">
        <v>0</v>
      </c>
      <c r="K22075" t="s">
        <v>84931</v>
      </c>
    </row>
    <row r="22076" spans="1:11" x14ac:dyDescent="0.3">
      <c r="A22076" t="s">
        <v>84932</v>
      </c>
      <c r="B22076" t="s">
        <v>84933</v>
      </c>
      <c r="C22076" t="s">
        <v>558</v>
      </c>
      <c r="D22076" t="s">
        <v>84934</v>
      </c>
      <c r="E22076" t="s">
        <v>895</v>
      </c>
      <c r="F22076" t="s">
        <v>16</v>
      </c>
      <c r="G22076" t="s">
        <v>91</v>
      </c>
      <c r="H22076">
        <v>0</v>
      </c>
      <c r="I22076">
        <v>0</v>
      </c>
      <c r="J22076">
        <v>0</v>
      </c>
      <c r="K22076" t="s">
        <v>84935</v>
      </c>
    </row>
    <row r="22077" spans="1:11" x14ac:dyDescent="0.3">
      <c r="A22077" t="s">
        <v>84936</v>
      </c>
      <c r="B22077" t="s">
        <v>84937</v>
      </c>
      <c r="C22077" t="s">
        <v>558</v>
      </c>
      <c r="D22077" t="s">
        <v>84938</v>
      </c>
      <c r="E22077" t="s">
        <v>895</v>
      </c>
      <c r="F22077" t="s">
        <v>16</v>
      </c>
      <c r="G22077" t="s">
        <v>8697</v>
      </c>
      <c r="H22077">
        <v>0</v>
      </c>
      <c r="I22077">
        <v>0</v>
      </c>
      <c r="J22077">
        <v>0</v>
      </c>
      <c r="K22077" t="s">
        <v>84939</v>
      </c>
    </row>
    <row r="22078" spans="1:11" x14ac:dyDescent="0.3">
      <c r="A22078" t="s">
        <v>84940</v>
      </c>
      <c r="B22078" t="s">
        <v>84941</v>
      </c>
      <c r="C22078" t="s">
        <v>558</v>
      </c>
      <c r="D22078" t="s">
        <v>84942</v>
      </c>
      <c r="E22078" t="s">
        <v>895</v>
      </c>
      <c r="F22078" t="s">
        <v>16</v>
      </c>
      <c r="G22078" t="s">
        <v>2750</v>
      </c>
      <c r="H22078">
        <v>0</v>
      </c>
      <c r="I22078">
        <v>0</v>
      </c>
      <c r="J22078">
        <v>0</v>
      </c>
      <c r="K22078" t="s">
        <v>84943</v>
      </c>
    </row>
    <row r="22079" spans="1:11" x14ac:dyDescent="0.3">
      <c r="A22079" t="s">
        <v>84944</v>
      </c>
      <c r="C22079" t="s">
        <v>13</v>
      </c>
      <c r="D22079" t="s">
        <v>84945</v>
      </c>
      <c r="E22079" t="s">
        <v>76370</v>
      </c>
      <c r="F22079" t="s">
        <v>16</v>
      </c>
      <c r="G22079" t="s">
        <v>42</v>
      </c>
      <c r="H22079">
        <v>0</v>
      </c>
      <c r="I22079">
        <v>0</v>
      </c>
      <c r="J22079">
        <v>0</v>
      </c>
      <c r="K22079" t="s">
        <v>84946</v>
      </c>
    </row>
    <row r="22080" spans="1:11" x14ac:dyDescent="0.3">
      <c r="A22080" t="s">
        <v>84947</v>
      </c>
      <c r="B22080" t="s">
        <v>84948</v>
      </c>
      <c r="C22080" t="s">
        <v>558</v>
      </c>
      <c r="D22080" t="s">
        <v>84949</v>
      </c>
      <c r="E22080" t="s">
        <v>1692</v>
      </c>
      <c r="F22080" t="s">
        <v>2703</v>
      </c>
      <c r="G22080" t="s">
        <v>42</v>
      </c>
      <c r="H22080">
        <v>0</v>
      </c>
      <c r="I22080">
        <v>0</v>
      </c>
      <c r="J22080">
        <v>0</v>
      </c>
      <c r="K22080" t="s">
        <v>84950</v>
      </c>
    </row>
    <row r="22081" spans="1:11" x14ac:dyDescent="0.3">
      <c r="A22081" t="s">
        <v>84951</v>
      </c>
      <c r="B22081" t="s">
        <v>84952</v>
      </c>
      <c r="C22081" t="s">
        <v>13</v>
      </c>
      <c r="D22081" t="s">
        <v>84953</v>
      </c>
      <c r="E22081" t="s">
        <v>76370</v>
      </c>
      <c r="F22081" t="s">
        <v>16</v>
      </c>
      <c r="G22081" t="s">
        <v>13739</v>
      </c>
      <c r="H22081">
        <v>0</v>
      </c>
      <c r="I22081">
        <v>0</v>
      </c>
      <c r="J22081">
        <v>0</v>
      </c>
      <c r="K22081" t="s">
        <v>84954</v>
      </c>
    </row>
    <row r="22082" spans="1:11" x14ac:dyDescent="0.3">
      <c r="A22082" t="s">
        <v>84955</v>
      </c>
      <c r="B22082" t="s">
        <v>84956</v>
      </c>
      <c r="C22082" t="s">
        <v>13</v>
      </c>
      <c r="D22082" t="s">
        <v>84957</v>
      </c>
      <c r="E22082" t="s">
        <v>76370</v>
      </c>
      <c r="F22082" t="s">
        <v>16</v>
      </c>
      <c r="G22082" t="s">
        <v>6145</v>
      </c>
      <c r="H22082">
        <v>0</v>
      </c>
      <c r="I22082">
        <v>0</v>
      </c>
      <c r="J22082">
        <v>0</v>
      </c>
      <c r="K22082" t="s">
        <v>84958</v>
      </c>
    </row>
    <row r="22083" spans="1:11" x14ac:dyDescent="0.3">
      <c r="A22083" t="s">
        <v>84959</v>
      </c>
      <c r="B22083" t="s">
        <v>84960</v>
      </c>
      <c r="C22083" t="s">
        <v>13</v>
      </c>
      <c r="D22083" t="s">
        <v>84961</v>
      </c>
      <c r="E22083" t="s">
        <v>76370</v>
      </c>
      <c r="F22083" t="s">
        <v>3249</v>
      </c>
      <c r="G22083" t="s">
        <v>42</v>
      </c>
      <c r="H22083">
        <v>0</v>
      </c>
      <c r="I22083">
        <v>0</v>
      </c>
      <c r="J22083">
        <v>0</v>
      </c>
      <c r="K22083" t="s">
        <v>84962</v>
      </c>
    </row>
    <row r="22084" spans="1:11" x14ac:dyDescent="0.3">
      <c r="A22084" t="s">
        <v>84963</v>
      </c>
      <c r="B22084" t="s">
        <v>84964</v>
      </c>
      <c r="C22084" t="s">
        <v>13</v>
      </c>
      <c r="D22084" t="s">
        <v>84965</v>
      </c>
      <c r="E22084" t="s">
        <v>76370</v>
      </c>
      <c r="F22084" t="s">
        <v>1237</v>
      </c>
      <c r="G22084" t="s">
        <v>42</v>
      </c>
      <c r="H22084">
        <v>0</v>
      </c>
      <c r="I22084">
        <v>0</v>
      </c>
      <c r="J22084">
        <v>0</v>
      </c>
      <c r="K22084" t="s">
        <v>84966</v>
      </c>
    </row>
    <row r="22085" spans="1:11" x14ac:dyDescent="0.3">
      <c r="A22085" t="s">
        <v>84967</v>
      </c>
      <c r="B22085" t="s">
        <v>84968</v>
      </c>
      <c r="C22085" t="s">
        <v>13</v>
      </c>
      <c r="D22085" t="s">
        <v>84969</v>
      </c>
      <c r="E22085" t="s">
        <v>76370</v>
      </c>
      <c r="F22085" t="s">
        <v>7061</v>
      </c>
      <c r="G22085" t="s">
        <v>42</v>
      </c>
      <c r="H22085">
        <v>0</v>
      </c>
      <c r="I22085">
        <v>0</v>
      </c>
      <c r="J22085">
        <v>0</v>
      </c>
      <c r="K22085" t="s">
        <v>84970</v>
      </c>
    </row>
    <row r="22086" spans="1:11" x14ac:dyDescent="0.3">
      <c r="A22086" t="s">
        <v>84971</v>
      </c>
      <c r="B22086" t="s">
        <v>84972</v>
      </c>
      <c r="C22086" t="s">
        <v>13</v>
      </c>
      <c r="D22086" t="s">
        <v>84973</v>
      </c>
      <c r="E22086" t="s">
        <v>76370</v>
      </c>
      <c r="F22086" t="s">
        <v>2116</v>
      </c>
      <c r="G22086" t="s">
        <v>42</v>
      </c>
      <c r="H22086">
        <v>0</v>
      </c>
      <c r="I22086">
        <v>0</v>
      </c>
      <c r="J22086">
        <v>0</v>
      </c>
      <c r="K22086" t="s">
        <v>84974</v>
      </c>
    </row>
    <row r="22087" spans="1:11" x14ac:dyDescent="0.3">
      <c r="A22087" t="s">
        <v>84975</v>
      </c>
      <c r="B22087" t="s">
        <v>84976</v>
      </c>
      <c r="C22087" t="s">
        <v>13</v>
      </c>
      <c r="D22087" t="s">
        <v>84977</v>
      </c>
      <c r="E22087" t="s">
        <v>76370</v>
      </c>
      <c r="F22087" t="s">
        <v>14591</v>
      </c>
      <c r="G22087" t="s">
        <v>42</v>
      </c>
      <c r="H22087">
        <v>0</v>
      </c>
      <c r="I22087">
        <v>0</v>
      </c>
      <c r="J22087">
        <v>0</v>
      </c>
      <c r="K22087" t="s">
        <v>84978</v>
      </c>
    </row>
    <row r="22088" spans="1:11" x14ac:dyDescent="0.3">
      <c r="A22088" t="s">
        <v>84979</v>
      </c>
      <c r="B22088" t="s">
        <v>84980</v>
      </c>
      <c r="C22088" t="s">
        <v>13</v>
      </c>
      <c r="D22088" t="s">
        <v>84981</v>
      </c>
      <c r="E22088" t="s">
        <v>76370</v>
      </c>
      <c r="F22088" t="s">
        <v>14759</v>
      </c>
      <c r="G22088" t="s">
        <v>42</v>
      </c>
      <c r="H22088">
        <v>0</v>
      </c>
      <c r="I22088">
        <v>0</v>
      </c>
      <c r="J22088">
        <v>0</v>
      </c>
      <c r="K22088" t="s">
        <v>84982</v>
      </c>
    </row>
    <row r="22089" spans="1:11" x14ac:dyDescent="0.3">
      <c r="A22089" t="s">
        <v>84983</v>
      </c>
      <c r="B22089" t="s">
        <v>84984</v>
      </c>
      <c r="C22089" t="s">
        <v>13</v>
      </c>
      <c r="D22089" t="s">
        <v>84985</v>
      </c>
      <c r="E22089" t="s">
        <v>76370</v>
      </c>
      <c r="F22089" t="s">
        <v>2111</v>
      </c>
      <c r="G22089" t="s">
        <v>42</v>
      </c>
      <c r="H22089">
        <v>0</v>
      </c>
      <c r="I22089">
        <v>0</v>
      </c>
      <c r="J22089">
        <v>0</v>
      </c>
      <c r="K22089" t="s">
        <v>84986</v>
      </c>
    </row>
    <row r="22090" spans="1:11" x14ac:dyDescent="0.3">
      <c r="A22090" t="s">
        <v>84987</v>
      </c>
      <c r="B22090" t="s">
        <v>84988</v>
      </c>
      <c r="C22090" t="s">
        <v>147</v>
      </c>
      <c r="D22090" t="s">
        <v>84989</v>
      </c>
      <c r="E22090" t="s">
        <v>76393</v>
      </c>
      <c r="F22090" t="s">
        <v>2116</v>
      </c>
      <c r="G22090" t="s">
        <v>4502</v>
      </c>
      <c r="H22090">
        <v>0</v>
      </c>
      <c r="I22090">
        <v>0</v>
      </c>
      <c r="J22090">
        <v>0</v>
      </c>
      <c r="K22090" t="s">
        <v>84990</v>
      </c>
    </row>
    <row r="22091" spans="1:11" x14ac:dyDescent="0.3">
      <c r="A22091" t="s">
        <v>84991</v>
      </c>
      <c r="B22091" t="s">
        <v>84992</v>
      </c>
      <c r="C22091" t="s">
        <v>20</v>
      </c>
      <c r="D22091" t="s">
        <v>84993</v>
      </c>
      <c r="E22091" t="s">
        <v>62177</v>
      </c>
      <c r="F22091" t="s">
        <v>1662</v>
      </c>
      <c r="G22091" t="s">
        <v>42</v>
      </c>
      <c r="H22091">
        <v>0</v>
      </c>
      <c r="I22091">
        <v>0</v>
      </c>
      <c r="J22091">
        <v>0</v>
      </c>
      <c r="K22091" t="s">
        <v>84994</v>
      </c>
    </row>
    <row r="22092" spans="1:11" x14ac:dyDescent="0.3">
      <c r="A22092" t="s">
        <v>84995</v>
      </c>
      <c r="B22092" t="s">
        <v>84996</v>
      </c>
      <c r="C22092" t="s">
        <v>147</v>
      </c>
      <c r="D22092" t="s">
        <v>84997</v>
      </c>
      <c r="E22092" t="s">
        <v>76393</v>
      </c>
      <c r="F22092" t="s">
        <v>19246</v>
      </c>
      <c r="G22092" t="s">
        <v>11576</v>
      </c>
      <c r="H22092">
        <v>0</v>
      </c>
      <c r="I22092">
        <v>0</v>
      </c>
      <c r="J22092">
        <v>0</v>
      </c>
      <c r="K22092" t="s">
        <v>84998</v>
      </c>
    </row>
    <row r="22093" spans="1:11" x14ac:dyDescent="0.3">
      <c r="A22093" t="s">
        <v>84999</v>
      </c>
      <c r="C22093" t="s">
        <v>27</v>
      </c>
      <c r="D22093" t="s">
        <v>85000</v>
      </c>
      <c r="E22093" t="s">
        <v>83478</v>
      </c>
      <c r="F22093" t="s">
        <v>16</v>
      </c>
      <c r="G22093" t="s">
        <v>42</v>
      </c>
      <c r="H22093">
        <v>0</v>
      </c>
      <c r="I22093">
        <v>0</v>
      </c>
      <c r="J22093">
        <v>0</v>
      </c>
      <c r="K22093" t="s">
        <v>85001</v>
      </c>
    </row>
    <row r="22094" spans="1:11" x14ac:dyDescent="0.3">
      <c r="A22094" t="s">
        <v>85002</v>
      </c>
      <c r="B22094" t="s">
        <v>84789</v>
      </c>
      <c r="C22094" t="s">
        <v>147</v>
      </c>
      <c r="D22094" t="s">
        <v>85003</v>
      </c>
      <c r="E22094" t="s">
        <v>76393</v>
      </c>
      <c r="F22094" t="s">
        <v>6496</v>
      </c>
      <c r="G22094" t="s">
        <v>42</v>
      </c>
      <c r="H22094">
        <v>0</v>
      </c>
      <c r="I22094">
        <v>0</v>
      </c>
      <c r="J22094">
        <v>0</v>
      </c>
      <c r="K22094" t="s">
        <v>85004</v>
      </c>
    </row>
    <row r="22095" spans="1:11" x14ac:dyDescent="0.3">
      <c r="A22095" t="s">
        <v>85005</v>
      </c>
      <c r="B22095" t="s">
        <v>85006</v>
      </c>
      <c r="C22095" t="s">
        <v>147</v>
      </c>
      <c r="D22095" t="s">
        <v>85007</v>
      </c>
      <c r="E22095" t="s">
        <v>76393</v>
      </c>
      <c r="F22095" t="s">
        <v>2914</v>
      </c>
      <c r="G22095" t="s">
        <v>4034</v>
      </c>
      <c r="H22095">
        <v>0</v>
      </c>
      <c r="I22095">
        <v>0</v>
      </c>
      <c r="J22095">
        <v>0</v>
      </c>
      <c r="K22095" t="s">
        <v>85008</v>
      </c>
    </row>
    <row r="22096" spans="1:11" x14ac:dyDescent="0.3">
      <c r="A22096" t="s">
        <v>85009</v>
      </c>
      <c r="C22096" t="s">
        <v>147</v>
      </c>
      <c r="D22096" t="s">
        <v>85010</v>
      </c>
      <c r="E22096" t="s">
        <v>76393</v>
      </c>
      <c r="F22096" t="s">
        <v>994</v>
      </c>
      <c r="G22096" t="s">
        <v>42</v>
      </c>
      <c r="H22096">
        <v>0</v>
      </c>
      <c r="I22096">
        <v>0</v>
      </c>
      <c r="J22096">
        <v>0</v>
      </c>
      <c r="K22096" t="s">
        <v>85011</v>
      </c>
    </row>
    <row r="22097" spans="1:11" x14ac:dyDescent="0.3">
      <c r="A22097" t="s">
        <v>85012</v>
      </c>
      <c r="B22097" t="s">
        <v>85013</v>
      </c>
      <c r="C22097" t="s">
        <v>20</v>
      </c>
      <c r="D22097" t="s">
        <v>85014</v>
      </c>
      <c r="E22097" t="s">
        <v>82100</v>
      </c>
      <c r="F22097" t="s">
        <v>11510</v>
      </c>
      <c r="G22097" t="s">
        <v>23</v>
      </c>
      <c r="H22097">
        <v>0</v>
      </c>
      <c r="I22097">
        <v>0</v>
      </c>
      <c r="J22097">
        <v>0</v>
      </c>
      <c r="K22097" t="s">
        <v>85015</v>
      </c>
    </row>
    <row r="22098" spans="1:11" x14ac:dyDescent="0.3">
      <c r="A22098" t="s">
        <v>85016</v>
      </c>
      <c r="C22098" t="s">
        <v>147</v>
      </c>
      <c r="D22098" t="s">
        <v>85017</v>
      </c>
      <c r="E22098" t="s">
        <v>76393</v>
      </c>
      <c r="F22098" t="s">
        <v>3412</v>
      </c>
      <c r="G22098" t="s">
        <v>42</v>
      </c>
      <c r="H22098">
        <v>0</v>
      </c>
      <c r="I22098">
        <v>0</v>
      </c>
      <c r="J22098">
        <v>0</v>
      </c>
      <c r="K22098" t="s">
        <v>85018</v>
      </c>
    </row>
    <row r="22099" spans="1:11" x14ac:dyDescent="0.3">
      <c r="A22099" t="s">
        <v>85019</v>
      </c>
      <c r="C22099" t="s">
        <v>147</v>
      </c>
      <c r="D22099" t="s">
        <v>85020</v>
      </c>
      <c r="E22099" t="s">
        <v>76393</v>
      </c>
      <c r="F22099" t="s">
        <v>19839</v>
      </c>
      <c r="G22099" t="s">
        <v>42</v>
      </c>
      <c r="H22099">
        <v>0</v>
      </c>
      <c r="I22099">
        <v>0</v>
      </c>
      <c r="J22099">
        <v>0</v>
      </c>
      <c r="K22099" t="s">
        <v>85021</v>
      </c>
    </row>
    <row r="22100" spans="1:11" x14ac:dyDescent="0.3">
      <c r="A22100" t="s">
        <v>85022</v>
      </c>
      <c r="C22100" t="s">
        <v>20</v>
      </c>
      <c r="D22100" t="s">
        <v>85023</v>
      </c>
      <c r="E22100" t="s">
        <v>82100</v>
      </c>
      <c r="F22100" t="s">
        <v>16</v>
      </c>
      <c r="G22100" t="s">
        <v>42</v>
      </c>
      <c r="H22100">
        <v>0</v>
      </c>
      <c r="I22100">
        <v>0</v>
      </c>
      <c r="J22100">
        <v>0</v>
      </c>
      <c r="K22100" t="s">
        <v>85024</v>
      </c>
    </row>
    <row r="22101" spans="1:11" x14ac:dyDescent="0.3">
      <c r="A22101" t="s">
        <v>85025</v>
      </c>
      <c r="B22101" t="s">
        <v>85026</v>
      </c>
      <c r="C22101" t="s">
        <v>20</v>
      </c>
      <c r="D22101" t="s">
        <v>85027</v>
      </c>
      <c r="E22101" t="s">
        <v>82100</v>
      </c>
      <c r="F22101" t="s">
        <v>16</v>
      </c>
      <c r="G22101" t="s">
        <v>9067</v>
      </c>
      <c r="H22101">
        <v>0</v>
      </c>
      <c r="I22101">
        <v>0</v>
      </c>
      <c r="J22101">
        <v>0</v>
      </c>
      <c r="K22101" t="s">
        <v>85028</v>
      </c>
    </row>
    <row r="22102" spans="1:11" x14ac:dyDescent="0.3">
      <c r="A22102" t="s">
        <v>85029</v>
      </c>
      <c r="C22102" t="s">
        <v>147</v>
      </c>
      <c r="D22102" t="s">
        <v>85030</v>
      </c>
      <c r="E22102" t="s">
        <v>76393</v>
      </c>
      <c r="F22102" t="s">
        <v>4920</v>
      </c>
      <c r="G22102" t="s">
        <v>42</v>
      </c>
      <c r="H22102">
        <v>0</v>
      </c>
      <c r="I22102">
        <v>0</v>
      </c>
      <c r="J22102">
        <v>0</v>
      </c>
      <c r="K22102" t="s">
        <v>85031</v>
      </c>
    </row>
    <row r="22103" spans="1:11" x14ac:dyDescent="0.3">
      <c r="A22103" t="s">
        <v>85032</v>
      </c>
      <c r="B22103" t="s">
        <v>85033</v>
      </c>
      <c r="C22103" t="s">
        <v>147</v>
      </c>
      <c r="D22103" t="s">
        <v>85034</v>
      </c>
      <c r="E22103" t="s">
        <v>76393</v>
      </c>
      <c r="F22103" t="s">
        <v>845</v>
      </c>
      <c r="G22103" t="s">
        <v>42</v>
      </c>
      <c r="H22103">
        <v>0</v>
      </c>
      <c r="I22103">
        <v>0</v>
      </c>
      <c r="J22103">
        <v>0</v>
      </c>
      <c r="K22103" t="s">
        <v>85035</v>
      </c>
    </row>
    <row r="22104" spans="1:11" x14ac:dyDescent="0.3">
      <c r="A22104" t="s">
        <v>85036</v>
      </c>
      <c r="C22104" t="s">
        <v>147</v>
      </c>
      <c r="D22104" t="s">
        <v>85037</v>
      </c>
      <c r="E22104" t="s">
        <v>76393</v>
      </c>
      <c r="F22104" t="s">
        <v>27376</v>
      </c>
      <c r="G22104" t="s">
        <v>5302</v>
      </c>
      <c r="H22104">
        <v>0</v>
      </c>
      <c r="I22104">
        <v>0</v>
      </c>
      <c r="J22104">
        <v>0</v>
      </c>
      <c r="K22104" t="s">
        <v>85038</v>
      </c>
    </row>
    <row r="22105" spans="1:11" x14ac:dyDescent="0.3">
      <c r="A22105" t="s">
        <v>85039</v>
      </c>
      <c r="C22105" t="s">
        <v>147</v>
      </c>
      <c r="D22105" t="s">
        <v>85040</v>
      </c>
      <c r="E22105" t="s">
        <v>76393</v>
      </c>
      <c r="F22105" t="s">
        <v>6717</v>
      </c>
      <c r="G22105" t="s">
        <v>42</v>
      </c>
      <c r="H22105">
        <v>0</v>
      </c>
      <c r="I22105">
        <v>0</v>
      </c>
      <c r="J22105">
        <v>0</v>
      </c>
      <c r="K22105" t="s">
        <v>85041</v>
      </c>
    </row>
    <row r="22106" spans="1:11" x14ac:dyDescent="0.3">
      <c r="A22106" t="s">
        <v>85042</v>
      </c>
      <c r="C22106" t="s">
        <v>147</v>
      </c>
      <c r="D22106" t="s">
        <v>85043</v>
      </c>
      <c r="E22106" t="s">
        <v>76393</v>
      </c>
      <c r="F22106" t="s">
        <v>3643</v>
      </c>
      <c r="G22106" t="s">
        <v>42</v>
      </c>
      <c r="H22106">
        <v>0</v>
      </c>
      <c r="I22106">
        <v>0</v>
      </c>
      <c r="J22106">
        <v>0</v>
      </c>
      <c r="K22106" t="s">
        <v>85044</v>
      </c>
    </row>
    <row r="22107" spans="1:11" x14ac:dyDescent="0.3">
      <c r="A22107" t="s">
        <v>85045</v>
      </c>
      <c r="B22107" t="s">
        <v>85046</v>
      </c>
      <c r="C22107" t="s">
        <v>147</v>
      </c>
      <c r="D22107" t="s">
        <v>85047</v>
      </c>
      <c r="E22107" t="s">
        <v>76393</v>
      </c>
      <c r="F22107" t="s">
        <v>2892</v>
      </c>
      <c r="G22107" t="s">
        <v>42</v>
      </c>
      <c r="H22107">
        <v>0</v>
      </c>
      <c r="I22107">
        <v>0</v>
      </c>
      <c r="J22107">
        <v>0</v>
      </c>
      <c r="K22107" t="s">
        <v>85048</v>
      </c>
    </row>
    <row r="22108" spans="1:11" x14ac:dyDescent="0.3">
      <c r="A22108" t="s">
        <v>85049</v>
      </c>
      <c r="B22108" t="s">
        <v>85050</v>
      </c>
      <c r="C22108" t="s">
        <v>27</v>
      </c>
      <c r="D22108" t="s">
        <v>85051</v>
      </c>
      <c r="E22108" t="s">
        <v>83478</v>
      </c>
      <c r="F22108" t="s">
        <v>41</v>
      </c>
      <c r="G22108" t="s">
        <v>42</v>
      </c>
      <c r="H22108">
        <v>0</v>
      </c>
      <c r="I22108">
        <v>0</v>
      </c>
      <c r="J22108">
        <v>0</v>
      </c>
      <c r="K22108" t="s">
        <v>85052</v>
      </c>
    </row>
    <row r="22109" spans="1:11" x14ac:dyDescent="0.3">
      <c r="A22109" t="s">
        <v>85053</v>
      </c>
      <c r="B22109" t="s">
        <v>85054</v>
      </c>
      <c r="C22109" t="s">
        <v>27</v>
      </c>
      <c r="D22109" t="s">
        <v>85055</v>
      </c>
      <c r="E22109" t="s">
        <v>83478</v>
      </c>
      <c r="F22109" t="s">
        <v>41</v>
      </c>
      <c r="G22109" t="s">
        <v>42</v>
      </c>
      <c r="H22109">
        <v>0</v>
      </c>
      <c r="I22109">
        <v>0</v>
      </c>
      <c r="J22109">
        <v>0</v>
      </c>
      <c r="K22109" t="s">
        <v>85056</v>
      </c>
    </row>
    <row r="22110" spans="1:11" x14ac:dyDescent="0.3">
      <c r="A22110" t="s">
        <v>85057</v>
      </c>
      <c r="B22110" t="s">
        <v>85058</v>
      </c>
      <c r="C22110" t="s">
        <v>27</v>
      </c>
      <c r="D22110" t="s">
        <v>85059</v>
      </c>
      <c r="E22110" t="s">
        <v>83478</v>
      </c>
      <c r="F22110" t="s">
        <v>41</v>
      </c>
      <c r="G22110" t="s">
        <v>42</v>
      </c>
      <c r="H22110">
        <v>0</v>
      </c>
      <c r="I22110">
        <v>0</v>
      </c>
      <c r="J22110">
        <v>0</v>
      </c>
      <c r="K22110" t="s">
        <v>85060</v>
      </c>
    </row>
    <row r="22111" spans="1:11" x14ac:dyDescent="0.3">
      <c r="A22111" t="s">
        <v>85061</v>
      </c>
      <c r="B22111" t="s">
        <v>85062</v>
      </c>
      <c r="C22111" t="s">
        <v>27</v>
      </c>
      <c r="D22111" t="s">
        <v>85063</v>
      </c>
      <c r="E22111" t="s">
        <v>83478</v>
      </c>
      <c r="F22111" t="s">
        <v>41</v>
      </c>
      <c r="G22111" t="s">
        <v>42</v>
      </c>
      <c r="H22111">
        <v>0</v>
      </c>
      <c r="I22111">
        <v>0</v>
      </c>
      <c r="J22111">
        <v>0</v>
      </c>
      <c r="K22111" t="s">
        <v>85064</v>
      </c>
    </row>
    <row r="22112" spans="1:11" x14ac:dyDescent="0.3">
      <c r="A22112" t="s">
        <v>85065</v>
      </c>
      <c r="B22112" t="s">
        <v>85066</v>
      </c>
      <c r="C22112" t="s">
        <v>27</v>
      </c>
      <c r="D22112" t="s">
        <v>85067</v>
      </c>
      <c r="E22112" t="s">
        <v>83478</v>
      </c>
      <c r="F22112" t="s">
        <v>41</v>
      </c>
      <c r="G22112" t="s">
        <v>42</v>
      </c>
      <c r="H22112">
        <v>0</v>
      </c>
      <c r="I22112">
        <v>0</v>
      </c>
      <c r="J22112">
        <v>0</v>
      </c>
      <c r="K22112" t="s">
        <v>85068</v>
      </c>
    </row>
    <row r="22113" spans="1:11" x14ac:dyDescent="0.3">
      <c r="A22113" t="s">
        <v>85069</v>
      </c>
      <c r="C22113" t="s">
        <v>27</v>
      </c>
      <c r="D22113" t="s">
        <v>85070</v>
      </c>
      <c r="E22113" t="s">
        <v>83478</v>
      </c>
      <c r="F22113" t="s">
        <v>41</v>
      </c>
      <c r="G22113" t="s">
        <v>42</v>
      </c>
      <c r="H22113">
        <v>0</v>
      </c>
      <c r="I22113">
        <v>0</v>
      </c>
      <c r="J22113">
        <v>0</v>
      </c>
      <c r="K22113" t="s">
        <v>85071</v>
      </c>
    </row>
    <row r="22114" spans="1:11" x14ac:dyDescent="0.3">
      <c r="A22114" t="s">
        <v>85072</v>
      </c>
      <c r="B22114" t="s">
        <v>85073</v>
      </c>
      <c r="C22114" t="s">
        <v>27</v>
      </c>
      <c r="D22114" t="s">
        <v>85074</v>
      </c>
      <c r="E22114" t="s">
        <v>83478</v>
      </c>
      <c r="F22114" t="s">
        <v>41</v>
      </c>
      <c r="G22114" t="s">
        <v>42</v>
      </c>
      <c r="H22114">
        <v>0</v>
      </c>
      <c r="I22114">
        <v>0</v>
      </c>
      <c r="J22114">
        <v>0</v>
      </c>
      <c r="K22114" t="s">
        <v>85075</v>
      </c>
    </row>
    <row r="22115" spans="1:11" x14ac:dyDescent="0.3">
      <c r="A22115" t="s">
        <v>85076</v>
      </c>
      <c r="B22115" t="s">
        <v>85077</v>
      </c>
      <c r="C22115" t="s">
        <v>27</v>
      </c>
      <c r="D22115" t="s">
        <v>85078</v>
      </c>
      <c r="E22115" t="s">
        <v>83478</v>
      </c>
      <c r="F22115" t="s">
        <v>41</v>
      </c>
      <c r="G22115" t="s">
        <v>42</v>
      </c>
      <c r="H22115">
        <v>0</v>
      </c>
      <c r="I22115">
        <v>0</v>
      </c>
      <c r="J22115">
        <v>0</v>
      </c>
      <c r="K22115" t="s">
        <v>85079</v>
      </c>
    </row>
    <row r="22116" spans="1:11" x14ac:dyDescent="0.3">
      <c r="A22116" t="s">
        <v>85080</v>
      </c>
      <c r="B22116" t="s">
        <v>85081</v>
      </c>
      <c r="C22116" t="s">
        <v>27</v>
      </c>
      <c r="D22116" t="s">
        <v>85082</v>
      </c>
      <c r="E22116" t="s">
        <v>83478</v>
      </c>
      <c r="F22116" t="s">
        <v>16</v>
      </c>
      <c r="G22116" t="s">
        <v>5055</v>
      </c>
      <c r="H22116">
        <v>0</v>
      </c>
      <c r="I22116">
        <v>0</v>
      </c>
      <c r="J22116">
        <v>0</v>
      </c>
      <c r="K22116" t="s">
        <v>85083</v>
      </c>
    </row>
    <row r="22117" spans="1:11" x14ac:dyDescent="0.3">
      <c r="A22117" t="s">
        <v>85084</v>
      </c>
      <c r="B22117" t="s">
        <v>85085</v>
      </c>
      <c r="C22117" t="s">
        <v>20</v>
      </c>
      <c r="D22117" t="s">
        <v>85086</v>
      </c>
      <c r="E22117" t="s">
        <v>82100</v>
      </c>
      <c r="F22117" t="s">
        <v>16</v>
      </c>
      <c r="G22117" t="s">
        <v>7763</v>
      </c>
      <c r="H22117">
        <v>0</v>
      </c>
      <c r="I22117">
        <v>0</v>
      </c>
      <c r="J22117">
        <v>0</v>
      </c>
      <c r="K22117" t="s">
        <v>85087</v>
      </c>
    </row>
    <row r="22118" spans="1:11" x14ac:dyDescent="0.3">
      <c r="A22118" t="s">
        <v>85088</v>
      </c>
      <c r="B22118" t="s">
        <v>85089</v>
      </c>
      <c r="C22118" t="s">
        <v>466</v>
      </c>
      <c r="D22118" t="s">
        <v>85090</v>
      </c>
      <c r="E22118" t="s">
        <v>79083</v>
      </c>
      <c r="F22118" t="s">
        <v>16</v>
      </c>
      <c r="G22118" t="s">
        <v>4717</v>
      </c>
      <c r="H22118">
        <v>0</v>
      </c>
      <c r="I22118">
        <v>0</v>
      </c>
      <c r="J22118">
        <v>0</v>
      </c>
      <c r="K22118" t="s">
        <v>85091</v>
      </c>
    </row>
    <row r="22119" spans="1:11" x14ac:dyDescent="0.3">
      <c r="A22119" t="s">
        <v>85092</v>
      </c>
      <c r="B22119" t="s">
        <v>85093</v>
      </c>
      <c r="C22119" t="s">
        <v>20</v>
      </c>
      <c r="D22119" t="s">
        <v>84993</v>
      </c>
      <c r="E22119" t="s">
        <v>62177</v>
      </c>
      <c r="F22119" t="s">
        <v>9116</v>
      </c>
      <c r="G22119" t="s">
        <v>42</v>
      </c>
      <c r="H22119">
        <v>0</v>
      </c>
      <c r="I22119">
        <v>0</v>
      </c>
      <c r="J22119">
        <v>0</v>
      </c>
      <c r="K22119" t="s">
        <v>85094</v>
      </c>
    </row>
    <row r="22120" spans="1:11" x14ac:dyDescent="0.3">
      <c r="A22120" t="s">
        <v>85095</v>
      </c>
      <c r="B22120" t="s">
        <v>85096</v>
      </c>
      <c r="C22120" t="s">
        <v>466</v>
      </c>
      <c r="D22120" t="s">
        <v>85097</v>
      </c>
      <c r="E22120" t="s">
        <v>79083</v>
      </c>
      <c r="F22120" t="s">
        <v>16</v>
      </c>
      <c r="G22120" t="s">
        <v>4465</v>
      </c>
      <c r="H22120">
        <v>0</v>
      </c>
      <c r="I22120">
        <v>0</v>
      </c>
      <c r="J22120">
        <v>0</v>
      </c>
      <c r="K22120" t="s">
        <v>85098</v>
      </c>
    </row>
    <row r="22121" spans="1:11" x14ac:dyDescent="0.3">
      <c r="A22121" t="s">
        <v>85099</v>
      </c>
      <c r="B22121" t="s">
        <v>85100</v>
      </c>
      <c r="C22121" t="s">
        <v>20</v>
      </c>
      <c r="D22121" t="s">
        <v>85101</v>
      </c>
      <c r="E22121" t="s">
        <v>82100</v>
      </c>
      <c r="F22121" t="s">
        <v>16</v>
      </c>
      <c r="G22121" t="s">
        <v>72731</v>
      </c>
      <c r="H22121">
        <v>0</v>
      </c>
      <c r="I22121">
        <v>0</v>
      </c>
      <c r="J22121">
        <v>0</v>
      </c>
      <c r="K22121" t="s">
        <v>85102</v>
      </c>
    </row>
    <row r="22122" spans="1:11" x14ac:dyDescent="0.3">
      <c r="A22122" t="s">
        <v>85103</v>
      </c>
      <c r="B22122" t="s">
        <v>85104</v>
      </c>
      <c r="C22122" t="s">
        <v>13</v>
      </c>
      <c r="D22122" t="s">
        <v>85105</v>
      </c>
      <c r="E22122" t="s">
        <v>76370</v>
      </c>
      <c r="F22122" t="s">
        <v>16</v>
      </c>
      <c r="G22122" t="s">
        <v>22293</v>
      </c>
      <c r="H22122">
        <v>0</v>
      </c>
      <c r="I22122">
        <v>0</v>
      </c>
      <c r="J22122">
        <v>0</v>
      </c>
      <c r="K22122" t="s">
        <v>85106</v>
      </c>
    </row>
    <row r="22123" spans="1:11" x14ac:dyDescent="0.3">
      <c r="A22123" t="s">
        <v>85107</v>
      </c>
      <c r="B22123" t="s">
        <v>85108</v>
      </c>
      <c r="C22123" t="s">
        <v>466</v>
      </c>
      <c r="D22123" t="s">
        <v>85109</v>
      </c>
      <c r="E22123" t="s">
        <v>79083</v>
      </c>
      <c r="F22123" t="s">
        <v>16</v>
      </c>
      <c r="G22123" t="s">
        <v>11765</v>
      </c>
      <c r="H22123">
        <v>0</v>
      </c>
      <c r="I22123">
        <v>0</v>
      </c>
      <c r="J22123">
        <v>0</v>
      </c>
      <c r="K22123" t="s">
        <v>85110</v>
      </c>
    </row>
    <row r="22124" spans="1:11" x14ac:dyDescent="0.3">
      <c r="A22124" t="s">
        <v>85111</v>
      </c>
      <c r="B22124" t="s">
        <v>85112</v>
      </c>
      <c r="C22124" t="s">
        <v>20</v>
      </c>
      <c r="D22124" t="s">
        <v>85113</v>
      </c>
      <c r="E22124" t="s">
        <v>62177</v>
      </c>
      <c r="F22124" t="s">
        <v>31163</v>
      </c>
      <c r="G22124" t="s">
        <v>6088</v>
      </c>
      <c r="H22124">
        <v>0</v>
      </c>
      <c r="I22124">
        <v>0</v>
      </c>
      <c r="J22124">
        <v>0</v>
      </c>
      <c r="K22124" t="s">
        <v>85114</v>
      </c>
    </row>
    <row r="22125" spans="1:11" x14ac:dyDescent="0.3">
      <c r="A22125" t="s">
        <v>85115</v>
      </c>
      <c r="B22125" t="s">
        <v>85116</v>
      </c>
      <c r="C22125" t="s">
        <v>558</v>
      </c>
      <c r="D22125" t="s">
        <v>85117</v>
      </c>
      <c r="E22125" t="s">
        <v>34293</v>
      </c>
      <c r="F22125" t="s">
        <v>16</v>
      </c>
      <c r="G22125" t="s">
        <v>12703</v>
      </c>
      <c r="H22125">
        <v>0</v>
      </c>
      <c r="I22125">
        <v>0</v>
      </c>
      <c r="J22125">
        <v>0</v>
      </c>
      <c r="K22125" t="s">
        <v>85118</v>
      </c>
    </row>
    <row r="22126" spans="1:11" x14ac:dyDescent="0.3">
      <c r="A22126" t="s">
        <v>85119</v>
      </c>
      <c r="B22126" t="s">
        <v>85120</v>
      </c>
      <c r="C22126" t="s">
        <v>20</v>
      </c>
      <c r="D22126" t="s">
        <v>85121</v>
      </c>
      <c r="E22126" t="s">
        <v>82100</v>
      </c>
      <c r="F22126" t="s">
        <v>5105</v>
      </c>
      <c r="G22126" t="s">
        <v>42</v>
      </c>
      <c r="H22126">
        <v>0</v>
      </c>
      <c r="I22126">
        <v>0</v>
      </c>
      <c r="J22126">
        <v>0</v>
      </c>
      <c r="K22126" t="s">
        <v>85122</v>
      </c>
    </row>
    <row r="22127" spans="1:11" x14ac:dyDescent="0.3">
      <c r="A22127" t="s">
        <v>85123</v>
      </c>
      <c r="C22127" t="s">
        <v>558</v>
      </c>
      <c r="D22127" t="s">
        <v>85124</v>
      </c>
      <c r="E22127" t="s">
        <v>32599</v>
      </c>
      <c r="F22127" t="s">
        <v>41</v>
      </c>
      <c r="G22127" t="s">
        <v>42</v>
      </c>
      <c r="H22127">
        <v>0</v>
      </c>
      <c r="I22127">
        <v>0</v>
      </c>
      <c r="J22127">
        <v>0</v>
      </c>
      <c r="K22127" t="s">
        <v>85125</v>
      </c>
    </row>
    <row r="22128" spans="1:11" x14ac:dyDescent="0.3">
      <c r="A22128" t="s">
        <v>85126</v>
      </c>
      <c r="B22128" t="s">
        <v>85127</v>
      </c>
      <c r="C22128" t="s">
        <v>20</v>
      </c>
      <c r="D22128" t="s">
        <v>85128</v>
      </c>
      <c r="E22128" t="s">
        <v>82100</v>
      </c>
      <c r="F22128" t="s">
        <v>20411</v>
      </c>
      <c r="G22128" t="s">
        <v>42</v>
      </c>
      <c r="H22128">
        <v>0</v>
      </c>
      <c r="I22128">
        <v>0</v>
      </c>
      <c r="J22128">
        <v>0</v>
      </c>
      <c r="K22128" t="s">
        <v>85129</v>
      </c>
    </row>
    <row r="22129" spans="1:11" x14ac:dyDescent="0.3">
      <c r="A22129" t="s">
        <v>85130</v>
      </c>
      <c r="B22129" t="s">
        <v>85131</v>
      </c>
      <c r="C22129" t="s">
        <v>20</v>
      </c>
      <c r="D22129" t="s">
        <v>85132</v>
      </c>
      <c r="E22129" t="s">
        <v>82100</v>
      </c>
      <c r="F22129" t="s">
        <v>7645</v>
      </c>
      <c r="G22129" t="s">
        <v>42</v>
      </c>
      <c r="H22129">
        <v>0</v>
      </c>
      <c r="I22129">
        <v>0</v>
      </c>
      <c r="J22129">
        <v>0</v>
      </c>
      <c r="K22129" t="s">
        <v>85133</v>
      </c>
    </row>
    <row r="22130" spans="1:11" x14ac:dyDescent="0.3">
      <c r="A22130" t="s">
        <v>85134</v>
      </c>
      <c r="B22130" t="s">
        <v>85135</v>
      </c>
      <c r="C22130" t="s">
        <v>20</v>
      </c>
      <c r="D22130" t="s">
        <v>85136</v>
      </c>
      <c r="E22130" t="s">
        <v>82100</v>
      </c>
      <c r="F22130" t="s">
        <v>4154</v>
      </c>
      <c r="G22130" t="s">
        <v>6760</v>
      </c>
      <c r="H22130">
        <v>0</v>
      </c>
      <c r="I22130">
        <v>0</v>
      </c>
      <c r="J22130">
        <v>0</v>
      </c>
      <c r="K22130" t="s">
        <v>85137</v>
      </c>
    </row>
    <row r="22131" spans="1:11" x14ac:dyDescent="0.3">
      <c r="A22131" t="s">
        <v>85138</v>
      </c>
      <c r="B22131" t="s">
        <v>85139</v>
      </c>
      <c r="C22131" t="s">
        <v>20</v>
      </c>
      <c r="D22131" t="s">
        <v>85140</v>
      </c>
      <c r="E22131" t="s">
        <v>82100</v>
      </c>
      <c r="F22131" t="s">
        <v>6496</v>
      </c>
      <c r="G22131" t="s">
        <v>42</v>
      </c>
      <c r="H22131">
        <v>0</v>
      </c>
      <c r="I22131">
        <v>0</v>
      </c>
      <c r="J22131">
        <v>0</v>
      </c>
      <c r="K22131" t="s">
        <v>85141</v>
      </c>
    </row>
    <row r="22132" spans="1:11" x14ac:dyDescent="0.3">
      <c r="A22132" t="s">
        <v>85142</v>
      </c>
      <c r="C22132" t="s">
        <v>20</v>
      </c>
      <c r="D22132" t="s">
        <v>85143</v>
      </c>
      <c r="E22132" t="s">
        <v>82100</v>
      </c>
      <c r="F22132" t="s">
        <v>67796</v>
      </c>
      <c r="G22132" t="s">
        <v>42</v>
      </c>
      <c r="H22132">
        <v>0</v>
      </c>
      <c r="I22132">
        <v>0</v>
      </c>
      <c r="J22132">
        <v>0</v>
      </c>
      <c r="K22132" t="s">
        <v>85144</v>
      </c>
    </row>
    <row r="22133" spans="1:11" x14ac:dyDescent="0.3">
      <c r="A22133" t="s">
        <v>85145</v>
      </c>
      <c r="B22133" t="s">
        <v>85146</v>
      </c>
      <c r="C22133" t="s">
        <v>20</v>
      </c>
      <c r="D22133" t="s">
        <v>85147</v>
      </c>
      <c r="E22133" t="s">
        <v>82100</v>
      </c>
      <c r="F22133" t="s">
        <v>9234</v>
      </c>
      <c r="G22133" t="s">
        <v>42</v>
      </c>
      <c r="H22133">
        <v>0</v>
      </c>
      <c r="I22133">
        <v>0</v>
      </c>
      <c r="J22133">
        <v>0</v>
      </c>
      <c r="K22133" t="s">
        <v>85148</v>
      </c>
    </row>
    <row r="22134" spans="1:11" x14ac:dyDescent="0.3">
      <c r="A22134" t="s">
        <v>85149</v>
      </c>
      <c r="B22134" t="s">
        <v>85150</v>
      </c>
      <c r="C22134" t="s">
        <v>20</v>
      </c>
      <c r="D22134" t="s">
        <v>85151</v>
      </c>
      <c r="E22134" t="s">
        <v>82100</v>
      </c>
      <c r="F22134" t="s">
        <v>18237</v>
      </c>
      <c r="G22134" t="s">
        <v>42</v>
      </c>
      <c r="H22134">
        <v>0</v>
      </c>
      <c r="I22134">
        <v>0</v>
      </c>
      <c r="J22134">
        <v>0</v>
      </c>
      <c r="K22134" t="s">
        <v>85152</v>
      </c>
    </row>
    <row r="22135" spans="1:11" x14ac:dyDescent="0.3">
      <c r="A22135" t="s">
        <v>85153</v>
      </c>
      <c r="B22135" t="s">
        <v>85154</v>
      </c>
      <c r="C22135" t="s">
        <v>20</v>
      </c>
      <c r="D22135" t="s">
        <v>85155</v>
      </c>
      <c r="E22135" t="s">
        <v>62177</v>
      </c>
      <c r="F22135" t="s">
        <v>2595</v>
      </c>
      <c r="G22135" t="s">
        <v>42</v>
      </c>
      <c r="H22135">
        <v>0</v>
      </c>
      <c r="I22135">
        <v>0</v>
      </c>
      <c r="J22135">
        <v>0</v>
      </c>
      <c r="K22135" t="s">
        <v>85156</v>
      </c>
    </row>
    <row r="22136" spans="1:11" x14ac:dyDescent="0.3">
      <c r="A22136" t="s">
        <v>85157</v>
      </c>
      <c r="B22136" t="s">
        <v>85158</v>
      </c>
      <c r="C22136" t="s">
        <v>558</v>
      </c>
      <c r="D22136" t="s">
        <v>85159</v>
      </c>
      <c r="E22136" t="s">
        <v>32599</v>
      </c>
      <c r="F22136" t="s">
        <v>41</v>
      </c>
      <c r="G22136" t="s">
        <v>42</v>
      </c>
      <c r="H22136">
        <v>0</v>
      </c>
      <c r="I22136">
        <v>0</v>
      </c>
      <c r="J22136">
        <v>0</v>
      </c>
      <c r="K22136" t="s">
        <v>85160</v>
      </c>
    </row>
    <row r="22137" spans="1:11" x14ac:dyDescent="0.3">
      <c r="A22137" t="s">
        <v>85161</v>
      </c>
      <c r="B22137" t="s">
        <v>85162</v>
      </c>
      <c r="C22137" t="s">
        <v>558</v>
      </c>
      <c r="D22137" t="s">
        <v>85163</v>
      </c>
      <c r="E22137" t="s">
        <v>18607</v>
      </c>
      <c r="F22137" t="s">
        <v>3638</v>
      </c>
      <c r="G22137" t="s">
        <v>42</v>
      </c>
      <c r="H22137">
        <v>0</v>
      </c>
      <c r="I22137">
        <v>0</v>
      </c>
      <c r="J22137">
        <v>0</v>
      </c>
      <c r="K22137" t="s">
        <v>85164</v>
      </c>
    </row>
    <row r="22138" spans="1:11" x14ac:dyDescent="0.3">
      <c r="A22138" t="s">
        <v>85165</v>
      </c>
      <c r="B22138" t="s">
        <v>85166</v>
      </c>
      <c r="C22138" t="s">
        <v>558</v>
      </c>
      <c r="D22138" t="s">
        <v>85167</v>
      </c>
      <c r="E22138" t="s">
        <v>32599</v>
      </c>
      <c r="F22138" t="s">
        <v>41</v>
      </c>
      <c r="G22138" t="s">
        <v>42</v>
      </c>
      <c r="H22138">
        <v>0</v>
      </c>
      <c r="I22138">
        <v>0</v>
      </c>
      <c r="J22138">
        <v>0</v>
      </c>
      <c r="K22138" t="s">
        <v>85168</v>
      </c>
    </row>
    <row r="22139" spans="1:11" x14ac:dyDescent="0.3">
      <c r="A22139" t="s">
        <v>85169</v>
      </c>
      <c r="B22139" t="s">
        <v>85170</v>
      </c>
      <c r="C22139" t="s">
        <v>558</v>
      </c>
      <c r="D22139" t="s">
        <v>85171</v>
      </c>
      <c r="E22139" t="s">
        <v>18607</v>
      </c>
      <c r="F22139" t="s">
        <v>7609</v>
      </c>
      <c r="G22139" t="s">
        <v>42</v>
      </c>
      <c r="H22139">
        <v>0</v>
      </c>
      <c r="I22139">
        <v>0</v>
      </c>
      <c r="J22139">
        <v>0</v>
      </c>
      <c r="K22139" t="s">
        <v>85172</v>
      </c>
    </row>
    <row r="22140" spans="1:11" x14ac:dyDescent="0.3">
      <c r="A22140" t="s">
        <v>85173</v>
      </c>
      <c r="B22140" t="s">
        <v>85174</v>
      </c>
      <c r="C22140" t="s">
        <v>558</v>
      </c>
      <c r="D22140" t="s">
        <v>85175</v>
      </c>
      <c r="E22140" t="s">
        <v>32599</v>
      </c>
      <c r="F22140" t="s">
        <v>41</v>
      </c>
      <c r="G22140" t="s">
        <v>42</v>
      </c>
      <c r="H22140">
        <v>0</v>
      </c>
      <c r="I22140">
        <v>0</v>
      </c>
      <c r="J22140">
        <v>0</v>
      </c>
      <c r="K22140" t="s">
        <v>85176</v>
      </c>
    </row>
    <row r="22141" spans="1:11" x14ac:dyDescent="0.3">
      <c r="A22141" t="s">
        <v>85177</v>
      </c>
      <c r="B22141" t="s">
        <v>85178</v>
      </c>
      <c r="C22141" t="s">
        <v>558</v>
      </c>
      <c r="D22141" t="s">
        <v>85179</v>
      </c>
      <c r="E22141" t="s">
        <v>18607</v>
      </c>
      <c r="F22141" t="s">
        <v>2498</v>
      </c>
      <c r="G22141" t="s">
        <v>42</v>
      </c>
      <c r="H22141">
        <v>0</v>
      </c>
      <c r="I22141">
        <v>0</v>
      </c>
      <c r="J22141">
        <v>0</v>
      </c>
      <c r="K22141" t="s">
        <v>85180</v>
      </c>
    </row>
    <row r="22142" spans="1:11" x14ac:dyDescent="0.3">
      <c r="A22142" t="s">
        <v>85181</v>
      </c>
      <c r="B22142" t="s">
        <v>85182</v>
      </c>
      <c r="C22142" t="s">
        <v>20</v>
      </c>
      <c r="D22142" t="s">
        <v>85183</v>
      </c>
      <c r="E22142" t="s">
        <v>82100</v>
      </c>
      <c r="F22142" t="s">
        <v>6669</v>
      </c>
      <c r="G22142" t="s">
        <v>42</v>
      </c>
      <c r="H22142">
        <v>0</v>
      </c>
      <c r="I22142">
        <v>0</v>
      </c>
      <c r="J22142">
        <v>0</v>
      </c>
      <c r="K22142" t="s">
        <v>85184</v>
      </c>
    </row>
    <row r="22143" spans="1:11" x14ac:dyDescent="0.3">
      <c r="A22143" t="s">
        <v>85185</v>
      </c>
      <c r="B22143" t="s">
        <v>85186</v>
      </c>
      <c r="C22143" t="s">
        <v>27</v>
      </c>
      <c r="D22143" t="s">
        <v>85187</v>
      </c>
      <c r="E22143" t="s">
        <v>83478</v>
      </c>
      <c r="F22143" t="s">
        <v>2486</v>
      </c>
      <c r="G22143" t="s">
        <v>42</v>
      </c>
      <c r="H22143">
        <v>0</v>
      </c>
      <c r="I22143">
        <v>0</v>
      </c>
      <c r="J22143">
        <v>0</v>
      </c>
      <c r="K22143" t="s">
        <v>85188</v>
      </c>
    </row>
    <row r="22144" spans="1:11" x14ac:dyDescent="0.3">
      <c r="A22144" t="s">
        <v>85189</v>
      </c>
      <c r="B22144" t="s">
        <v>85190</v>
      </c>
      <c r="C22144" t="s">
        <v>558</v>
      </c>
      <c r="D22144" t="s">
        <v>85191</v>
      </c>
      <c r="E22144" t="s">
        <v>32599</v>
      </c>
      <c r="F22144" t="s">
        <v>41</v>
      </c>
      <c r="G22144" t="s">
        <v>42</v>
      </c>
      <c r="H22144">
        <v>0</v>
      </c>
      <c r="I22144">
        <v>0</v>
      </c>
      <c r="J22144">
        <v>0</v>
      </c>
      <c r="K22144" t="s">
        <v>85192</v>
      </c>
    </row>
    <row r="22145" spans="1:11" x14ac:dyDescent="0.3">
      <c r="A22145" t="s">
        <v>85193</v>
      </c>
      <c r="B22145" t="s">
        <v>85194</v>
      </c>
      <c r="C22145" t="s">
        <v>558</v>
      </c>
      <c r="D22145" t="s">
        <v>85195</v>
      </c>
      <c r="E22145" t="s">
        <v>18607</v>
      </c>
      <c r="F22145" t="s">
        <v>3421</v>
      </c>
      <c r="G22145" t="s">
        <v>8377</v>
      </c>
      <c r="H22145">
        <v>0</v>
      </c>
      <c r="I22145">
        <v>0</v>
      </c>
      <c r="J22145">
        <v>0</v>
      </c>
      <c r="K22145" t="s">
        <v>85196</v>
      </c>
    </row>
    <row r="22146" spans="1:11" x14ac:dyDescent="0.3">
      <c r="A22146" t="s">
        <v>85197</v>
      </c>
      <c r="B22146" t="s">
        <v>85198</v>
      </c>
      <c r="C22146" t="s">
        <v>558</v>
      </c>
      <c r="D22146" t="s">
        <v>85199</v>
      </c>
      <c r="E22146" t="s">
        <v>1122</v>
      </c>
      <c r="F22146" t="s">
        <v>3030</v>
      </c>
      <c r="G22146" t="s">
        <v>42</v>
      </c>
      <c r="H22146">
        <v>0</v>
      </c>
      <c r="I22146">
        <v>0</v>
      </c>
      <c r="J22146">
        <v>0</v>
      </c>
      <c r="K22146" t="s">
        <v>85200</v>
      </c>
    </row>
    <row r="22147" spans="1:11" x14ac:dyDescent="0.3">
      <c r="A22147" t="s">
        <v>85201</v>
      </c>
      <c r="C22147" t="s">
        <v>27</v>
      </c>
      <c r="D22147" t="s">
        <v>85202</v>
      </c>
      <c r="E22147" t="s">
        <v>83478</v>
      </c>
      <c r="F22147" t="s">
        <v>16</v>
      </c>
      <c r="G22147" t="s">
        <v>10827</v>
      </c>
      <c r="H22147">
        <v>0</v>
      </c>
      <c r="I22147">
        <v>0</v>
      </c>
      <c r="J22147">
        <v>0</v>
      </c>
      <c r="K22147" t="s">
        <v>85203</v>
      </c>
    </row>
    <row r="22148" spans="1:11" x14ac:dyDescent="0.3">
      <c r="A22148" t="s">
        <v>85204</v>
      </c>
      <c r="B22148" t="s">
        <v>85205</v>
      </c>
      <c r="C22148" t="s">
        <v>20</v>
      </c>
      <c r="D22148" t="s">
        <v>85206</v>
      </c>
      <c r="E22148" t="s">
        <v>82100</v>
      </c>
      <c r="F22148" t="s">
        <v>3196</v>
      </c>
      <c r="G22148" t="s">
        <v>42</v>
      </c>
      <c r="H22148">
        <v>0</v>
      </c>
      <c r="I22148">
        <v>0</v>
      </c>
      <c r="J22148">
        <v>0</v>
      </c>
      <c r="K22148" t="s">
        <v>85207</v>
      </c>
    </row>
    <row r="22149" spans="1:11" x14ac:dyDescent="0.3">
      <c r="A22149" t="s">
        <v>85208</v>
      </c>
      <c r="B22149" t="s">
        <v>85209</v>
      </c>
      <c r="C22149" t="s">
        <v>20</v>
      </c>
      <c r="D22149" t="s">
        <v>85210</v>
      </c>
      <c r="E22149" t="s">
        <v>82100</v>
      </c>
      <c r="F22149" t="s">
        <v>16</v>
      </c>
      <c r="G22149" t="s">
        <v>4450</v>
      </c>
      <c r="H22149">
        <v>0</v>
      </c>
      <c r="I22149">
        <v>0</v>
      </c>
      <c r="J22149">
        <v>0</v>
      </c>
      <c r="K22149" t="s">
        <v>85211</v>
      </c>
    </row>
    <row r="22150" spans="1:11" x14ac:dyDescent="0.3">
      <c r="A22150" t="s">
        <v>85212</v>
      </c>
      <c r="B22150" t="s">
        <v>85213</v>
      </c>
      <c r="C22150" t="s">
        <v>27</v>
      </c>
      <c r="D22150" t="s">
        <v>85214</v>
      </c>
      <c r="E22150" t="s">
        <v>83478</v>
      </c>
      <c r="F22150" t="s">
        <v>41</v>
      </c>
      <c r="G22150" t="s">
        <v>42</v>
      </c>
      <c r="H22150">
        <v>0</v>
      </c>
      <c r="I22150">
        <v>0</v>
      </c>
      <c r="J22150">
        <v>0</v>
      </c>
      <c r="K22150" t="s">
        <v>85215</v>
      </c>
    </row>
    <row r="22151" spans="1:11" x14ac:dyDescent="0.3">
      <c r="A22151" t="s">
        <v>85216</v>
      </c>
      <c r="C22151" t="s">
        <v>147</v>
      </c>
      <c r="D22151" t="s">
        <v>85217</v>
      </c>
      <c r="E22151" t="s">
        <v>76393</v>
      </c>
      <c r="F22151" t="s">
        <v>4174</v>
      </c>
      <c r="G22151" t="s">
        <v>42</v>
      </c>
      <c r="H22151">
        <v>0</v>
      </c>
      <c r="I22151">
        <v>0</v>
      </c>
      <c r="J22151">
        <v>0</v>
      </c>
      <c r="K22151" t="s">
        <v>85218</v>
      </c>
    </row>
    <row r="22152" spans="1:11" x14ac:dyDescent="0.3">
      <c r="A22152" t="s">
        <v>85219</v>
      </c>
      <c r="B22152" t="s">
        <v>85220</v>
      </c>
      <c r="C22152" t="s">
        <v>147</v>
      </c>
      <c r="D22152" t="s">
        <v>85221</v>
      </c>
      <c r="E22152" t="s">
        <v>76393</v>
      </c>
      <c r="F22152" t="s">
        <v>2111</v>
      </c>
      <c r="G22152" t="s">
        <v>42</v>
      </c>
      <c r="H22152">
        <v>0</v>
      </c>
      <c r="I22152">
        <v>0</v>
      </c>
      <c r="J22152">
        <v>0</v>
      </c>
      <c r="K22152" t="s">
        <v>85222</v>
      </c>
    </row>
    <row r="22153" spans="1:11" x14ac:dyDescent="0.3">
      <c r="A22153" t="s">
        <v>85223</v>
      </c>
      <c r="C22153" t="s">
        <v>147</v>
      </c>
      <c r="D22153" t="s">
        <v>85224</v>
      </c>
      <c r="E22153" t="s">
        <v>76393</v>
      </c>
      <c r="F22153" t="s">
        <v>11510</v>
      </c>
      <c r="G22153" t="s">
        <v>42</v>
      </c>
      <c r="H22153">
        <v>0</v>
      </c>
      <c r="I22153">
        <v>0</v>
      </c>
      <c r="J22153">
        <v>0</v>
      </c>
      <c r="K22153" t="s">
        <v>85225</v>
      </c>
    </row>
    <row r="22154" spans="1:11" x14ac:dyDescent="0.3">
      <c r="A22154" t="s">
        <v>85226</v>
      </c>
      <c r="B22154" t="s">
        <v>85227</v>
      </c>
      <c r="C22154" t="s">
        <v>147</v>
      </c>
      <c r="D22154" t="s">
        <v>85228</v>
      </c>
      <c r="E22154" t="s">
        <v>76393</v>
      </c>
      <c r="F22154" t="s">
        <v>2720</v>
      </c>
      <c r="G22154" t="s">
        <v>3186</v>
      </c>
      <c r="H22154">
        <v>0</v>
      </c>
      <c r="I22154">
        <v>0</v>
      </c>
      <c r="J22154">
        <v>0</v>
      </c>
      <c r="K22154" t="s">
        <v>85229</v>
      </c>
    </row>
    <row r="22155" spans="1:11" x14ac:dyDescent="0.3">
      <c r="A22155" t="s">
        <v>85230</v>
      </c>
      <c r="B22155" t="s">
        <v>85231</v>
      </c>
      <c r="C22155" t="s">
        <v>147</v>
      </c>
      <c r="D22155" t="s">
        <v>85232</v>
      </c>
      <c r="E22155" t="s">
        <v>76393</v>
      </c>
      <c r="F22155" t="s">
        <v>9405</v>
      </c>
      <c r="G22155" t="s">
        <v>42</v>
      </c>
      <c r="H22155">
        <v>0</v>
      </c>
      <c r="I22155">
        <v>0</v>
      </c>
      <c r="J22155">
        <v>0</v>
      </c>
      <c r="K22155" t="s">
        <v>85233</v>
      </c>
    </row>
    <row r="22156" spans="1:11" x14ac:dyDescent="0.3">
      <c r="A22156" t="s">
        <v>85234</v>
      </c>
      <c r="B22156" t="s">
        <v>85235</v>
      </c>
      <c r="C22156" t="s">
        <v>20</v>
      </c>
      <c r="D22156" t="s">
        <v>85236</v>
      </c>
      <c r="E22156" t="s">
        <v>82100</v>
      </c>
      <c r="F22156" t="s">
        <v>16</v>
      </c>
      <c r="G22156" t="s">
        <v>3669</v>
      </c>
      <c r="H22156">
        <v>0</v>
      </c>
      <c r="I22156">
        <v>0</v>
      </c>
      <c r="J22156">
        <v>0</v>
      </c>
      <c r="K22156" t="s">
        <v>85237</v>
      </c>
    </row>
    <row r="22157" spans="1:11" x14ac:dyDescent="0.3">
      <c r="A22157" t="s">
        <v>85238</v>
      </c>
      <c r="C22157" t="s">
        <v>558</v>
      </c>
      <c r="D22157" t="s">
        <v>85239</v>
      </c>
      <c r="E22157" t="s">
        <v>1692</v>
      </c>
      <c r="F22157" t="s">
        <v>19324</v>
      </c>
      <c r="G22157" t="s">
        <v>42</v>
      </c>
      <c r="H22157">
        <v>0</v>
      </c>
      <c r="I22157">
        <v>0</v>
      </c>
      <c r="J22157">
        <v>0</v>
      </c>
      <c r="K22157" t="s">
        <v>85240</v>
      </c>
    </row>
    <row r="22158" spans="1:11" x14ac:dyDescent="0.3">
      <c r="A22158" t="s">
        <v>85241</v>
      </c>
      <c r="B22158" t="s">
        <v>85242</v>
      </c>
      <c r="C22158" t="s">
        <v>27</v>
      </c>
      <c r="D22158" t="s">
        <v>85243</v>
      </c>
      <c r="E22158" t="s">
        <v>83478</v>
      </c>
      <c r="F22158" t="s">
        <v>41</v>
      </c>
      <c r="G22158" t="s">
        <v>42</v>
      </c>
      <c r="H22158">
        <v>0</v>
      </c>
      <c r="I22158">
        <v>0</v>
      </c>
      <c r="J22158">
        <v>0</v>
      </c>
      <c r="K22158" t="s">
        <v>85244</v>
      </c>
    </row>
    <row r="22159" spans="1:11" x14ac:dyDescent="0.3">
      <c r="A22159" t="s">
        <v>85245</v>
      </c>
      <c r="B22159" t="s">
        <v>85246</v>
      </c>
      <c r="C22159" t="s">
        <v>27</v>
      </c>
      <c r="D22159" t="s">
        <v>85247</v>
      </c>
      <c r="E22159" t="s">
        <v>83478</v>
      </c>
      <c r="F22159" t="s">
        <v>41</v>
      </c>
      <c r="G22159" t="s">
        <v>42</v>
      </c>
      <c r="H22159">
        <v>0</v>
      </c>
      <c r="I22159">
        <v>0</v>
      </c>
      <c r="J22159">
        <v>0</v>
      </c>
      <c r="K22159" t="s">
        <v>85248</v>
      </c>
    </row>
    <row r="22160" spans="1:11" x14ac:dyDescent="0.3">
      <c r="A22160" t="s">
        <v>85249</v>
      </c>
      <c r="B22160" t="s">
        <v>85250</v>
      </c>
      <c r="C22160" t="s">
        <v>147</v>
      </c>
      <c r="D22160" t="s">
        <v>85251</v>
      </c>
      <c r="E22160" t="s">
        <v>76393</v>
      </c>
      <c r="F22160" t="s">
        <v>15108</v>
      </c>
      <c r="G22160" t="s">
        <v>13136</v>
      </c>
      <c r="H22160">
        <v>0</v>
      </c>
      <c r="I22160">
        <v>0</v>
      </c>
      <c r="J22160">
        <v>0</v>
      </c>
      <c r="K22160" t="s">
        <v>85252</v>
      </c>
    </row>
    <row r="22161" spans="1:11" x14ac:dyDescent="0.3">
      <c r="A22161" t="s">
        <v>85253</v>
      </c>
      <c r="C22161" t="s">
        <v>147</v>
      </c>
      <c r="D22161" t="s">
        <v>85254</v>
      </c>
      <c r="E22161" t="s">
        <v>76393</v>
      </c>
      <c r="F22161" t="s">
        <v>11663</v>
      </c>
      <c r="G22161" t="s">
        <v>42</v>
      </c>
      <c r="H22161">
        <v>0</v>
      </c>
      <c r="I22161">
        <v>0</v>
      </c>
      <c r="J22161">
        <v>0</v>
      </c>
      <c r="K22161" t="s">
        <v>85255</v>
      </c>
    </row>
    <row r="22162" spans="1:11" x14ac:dyDescent="0.3">
      <c r="A22162" t="s">
        <v>85256</v>
      </c>
      <c r="B22162" t="s">
        <v>85257</v>
      </c>
      <c r="C22162" t="s">
        <v>27</v>
      </c>
      <c r="D22162" t="s">
        <v>85258</v>
      </c>
      <c r="E22162" t="s">
        <v>83478</v>
      </c>
      <c r="F22162" t="s">
        <v>12044</v>
      </c>
      <c r="G22162" t="s">
        <v>42</v>
      </c>
      <c r="H22162">
        <v>0</v>
      </c>
      <c r="I22162">
        <v>0</v>
      </c>
      <c r="J22162">
        <v>0</v>
      </c>
      <c r="K22162" t="s">
        <v>85259</v>
      </c>
    </row>
    <row r="22163" spans="1:11" x14ac:dyDescent="0.3">
      <c r="A22163" t="s">
        <v>85260</v>
      </c>
      <c r="B22163" t="s">
        <v>85261</v>
      </c>
      <c r="C22163" t="s">
        <v>20</v>
      </c>
      <c r="D22163" t="s">
        <v>85262</v>
      </c>
      <c r="E22163" t="s">
        <v>82100</v>
      </c>
      <c r="F22163" t="s">
        <v>16</v>
      </c>
      <c r="G22163" t="s">
        <v>3356</v>
      </c>
      <c r="H22163">
        <v>0</v>
      </c>
      <c r="I22163">
        <v>0</v>
      </c>
      <c r="J22163">
        <v>0</v>
      </c>
      <c r="K22163" t="s">
        <v>85263</v>
      </c>
    </row>
    <row r="22164" spans="1:11" x14ac:dyDescent="0.3">
      <c r="A22164" t="s">
        <v>85264</v>
      </c>
      <c r="C22164" t="s">
        <v>147</v>
      </c>
      <c r="D22164" t="s">
        <v>85265</v>
      </c>
      <c r="E22164" t="s">
        <v>76393</v>
      </c>
      <c r="F22164" t="s">
        <v>1247</v>
      </c>
      <c r="G22164" t="s">
        <v>42</v>
      </c>
      <c r="H22164">
        <v>0</v>
      </c>
      <c r="I22164">
        <v>0</v>
      </c>
      <c r="J22164">
        <v>0</v>
      </c>
      <c r="K22164" t="s">
        <v>85266</v>
      </c>
    </row>
    <row r="22165" spans="1:11" x14ac:dyDescent="0.3">
      <c r="A22165" t="s">
        <v>85267</v>
      </c>
      <c r="B22165" t="s">
        <v>85268</v>
      </c>
      <c r="C22165" t="s">
        <v>147</v>
      </c>
      <c r="D22165" t="s">
        <v>85269</v>
      </c>
      <c r="E22165" t="s">
        <v>76393</v>
      </c>
      <c r="F22165" t="s">
        <v>1573</v>
      </c>
      <c r="G22165" t="s">
        <v>42</v>
      </c>
      <c r="H22165">
        <v>0</v>
      </c>
      <c r="I22165">
        <v>0</v>
      </c>
      <c r="J22165">
        <v>0</v>
      </c>
      <c r="K22165" t="s">
        <v>85270</v>
      </c>
    </row>
    <row r="22166" spans="1:11" x14ac:dyDescent="0.3">
      <c r="A22166" t="s">
        <v>85271</v>
      </c>
      <c r="B22166" t="s">
        <v>85272</v>
      </c>
      <c r="C22166" t="s">
        <v>147</v>
      </c>
      <c r="D22166" t="s">
        <v>85273</v>
      </c>
      <c r="E22166" t="s">
        <v>76393</v>
      </c>
      <c r="F22166" t="s">
        <v>17508</v>
      </c>
      <c r="G22166" t="s">
        <v>42</v>
      </c>
      <c r="H22166">
        <v>0</v>
      </c>
      <c r="I22166">
        <v>0</v>
      </c>
      <c r="J22166">
        <v>0</v>
      </c>
      <c r="K22166" t="s">
        <v>85274</v>
      </c>
    </row>
    <row r="22167" spans="1:11" x14ac:dyDescent="0.3">
      <c r="A22167" t="s">
        <v>85275</v>
      </c>
      <c r="B22167" t="s">
        <v>85276</v>
      </c>
      <c r="C22167" t="s">
        <v>558</v>
      </c>
      <c r="D22167" t="s">
        <v>85277</v>
      </c>
      <c r="E22167" t="s">
        <v>981</v>
      </c>
      <c r="F22167" t="s">
        <v>16</v>
      </c>
      <c r="G22167" t="s">
        <v>10879</v>
      </c>
      <c r="H22167">
        <v>0</v>
      </c>
      <c r="I22167">
        <v>0</v>
      </c>
      <c r="J22167">
        <v>0</v>
      </c>
      <c r="K22167" t="s">
        <v>85278</v>
      </c>
    </row>
    <row r="22168" spans="1:11" x14ac:dyDescent="0.3">
      <c r="A22168" t="s">
        <v>85279</v>
      </c>
      <c r="B22168" t="s">
        <v>85280</v>
      </c>
      <c r="C22168" t="s">
        <v>20</v>
      </c>
      <c r="D22168" t="s">
        <v>85281</v>
      </c>
      <c r="E22168" t="s">
        <v>62177</v>
      </c>
      <c r="F22168" t="s">
        <v>3249</v>
      </c>
      <c r="G22168" t="s">
        <v>42</v>
      </c>
      <c r="H22168">
        <v>0</v>
      </c>
      <c r="I22168">
        <v>0</v>
      </c>
      <c r="J22168">
        <v>0</v>
      </c>
      <c r="K22168" t="s">
        <v>85282</v>
      </c>
    </row>
    <row r="22169" spans="1:11" x14ac:dyDescent="0.3">
      <c r="A22169" t="s">
        <v>85283</v>
      </c>
      <c r="C22169" t="s">
        <v>147</v>
      </c>
      <c r="D22169" t="s">
        <v>85284</v>
      </c>
      <c r="E22169" t="s">
        <v>76393</v>
      </c>
      <c r="F22169" t="s">
        <v>16</v>
      </c>
      <c r="G22169" t="s">
        <v>2031</v>
      </c>
      <c r="H22169">
        <v>0</v>
      </c>
      <c r="I22169">
        <v>0</v>
      </c>
      <c r="J22169">
        <v>0</v>
      </c>
      <c r="K22169" t="s">
        <v>85285</v>
      </c>
    </row>
    <row r="22170" spans="1:11" x14ac:dyDescent="0.3">
      <c r="A22170" t="s">
        <v>85286</v>
      </c>
      <c r="B22170" t="s">
        <v>85287</v>
      </c>
      <c r="C22170" t="s">
        <v>147</v>
      </c>
      <c r="D22170" t="s">
        <v>85288</v>
      </c>
      <c r="E22170" t="s">
        <v>76393</v>
      </c>
      <c r="F22170" t="s">
        <v>4000</v>
      </c>
      <c r="G22170" t="s">
        <v>42</v>
      </c>
      <c r="H22170">
        <v>0</v>
      </c>
      <c r="I22170">
        <v>0</v>
      </c>
      <c r="J22170">
        <v>0</v>
      </c>
      <c r="K22170" t="s">
        <v>85289</v>
      </c>
    </row>
    <row r="22171" spans="1:11" x14ac:dyDescent="0.3">
      <c r="A22171" t="s">
        <v>85290</v>
      </c>
      <c r="B22171" t="s">
        <v>85291</v>
      </c>
      <c r="C22171" t="s">
        <v>147</v>
      </c>
      <c r="D22171" t="s">
        <v>85292</v>
      </c>
      <c r="E22171" t="s">
        <v>76393</v>
      </c>
      <c r="F22171" t="s">
        <v>2892</v>
      </c>
      <c r="G22171" t="s">
        <v>42</v>
      </c>
      <c r="H22171">
        <v>0</v>
      </c>
      <c r="I22171">
        <v>0</v>
      </c>
      <c r="J22171">
        <v>0</v>
      </c>
      <c r="K22171" t="s">
        <v>85293</v>
      </c>
    </row>
    <row r="22172" spans="1:11" x14ac:dyDescent="0.3">
      <c r="A22172" t="s">
        <v>85294</v>
      </c>
      <c r="B22172" t="s">
        <v>85295</v>
      </c>
      <c r="C22172" t="s">
        <v>20</v>
      </c>
      <c r="D22172" t="s">
        <v>85296</v>
      </c>
      <c r="E22172" t="s">
        <v>82100</v>
      </c>
      <c r="F22172" t="s">
        <v>16</v>
      </c>
      <c r="G22172" t="s">
        <v>5327</v>
      </c>
      <c r="H22172">
        <v>0</v>
      </c>
      <c r="I22172">
        <v>0</v>
      </c>
      <c r="J22172">
        <v>0</v>
      </c>
      <c r="K22172" t="s">
        <v>85297</v>
      </c>
    </row>
    <row r="22173" spans="1:11" x14ac:dyDescent="0.3">
      <c r="A22173" t="s">
        <v>85298</v>
      </c>
      <c r="C22173" t="s">
        <v>147</v>
      </c>
      <c r="D22173" t="s">
        <v>85299</v>
      </c>
      <c r="E22173" t="s">
        <v>76393</v>
      </c>
      <c r="F22173" t="s">
        <v>16</v>
      </c>
      <c r="G22173" t="s">
        <v>4543</v>
      </c>
      <c r="H22173">
        <v>0</v>
      </c>
      <c r="I22173">
        <v>0</v>
      </c>
      <c r="J22173">
        <v>0</v>
      </c>
      <c r="K22173" t="s">
        <v>85300</v>
      </c>
    </row>
    <row r="22174" spans="1:11" x14ac:dyDescent="0.3">
      <c r="A22174" t="s">
        <v>85301</v>
      </c>
      <c r="B22174" t="s">
        <v>85302</v>
      </c>
      <c r="C22174" t="s">
        <v>147</v>
      </c>
      <c r="D22174" t="s">
        <v>85303</v>
      </c>
      <c r="E22174" t="s">
        <v>76393</v>
      </c>
      <c r="F22174" t="s">
        <v>10978</v>
      </c>
      <c r="G22174" t="s">
        <v>42</v>
      </c>
      <c r="H22174">
        <v>0</v>
      </c>
      <c r="I22174">
        <v>0</v>
      </c>
      <c r="J22174">
        <v>0</v>
      </c>
      <c r="K22174" t="s">
        <v>85304</v>
      </c>
    </row>
    <row r="22175" spans="1:11" x14ac:dyDescent="0.3">
      <c r="A22175" t="s">
        <v>85305</v>
      </c>
      <c r="C22175" t="s">
        <v>20</v>
      </c>
      <c r="D22175" t="s">
        <v>85306</v>
      </c>
      <c r="E22175" t="s">
        <v>82100</v>
      </c>
      <c r="F22175" t="s">
        <v>16</v>
      </c>
      <c r="G22175" t="s">
        <v>7763</v>
      </c>
      <c r="H22175">
        <v>0</v>
      </c>
      <c r="I22175">
        <v>0</v>
      </c>
      <c r="J22175">
        <v>0</v>
      </c>
      <c r="K22175" t="s">
        <v>85307</v>
      </c>
    </row>
    <row r="22176" spans="1:11" x14ac:dyDescent="0.3">
      <c r="A22176" t="s">
        <v>85308</v>
      </c>
      <c r="B22176" t="s">
        <v>85309</v>
      </c>
      <c r="C22176" t="s">
        <v>147</v>
      </c>
      <c r="D22176" t="s">
        <v>85310</v>
      </c>
      <c r="E22176" t="s">
        <v>76393</v>
      </c>
      <c r="F22176" t="s">
        <v>85311</v>
      </c>
      <c r="G22176" t="s">
        <v>42</v>
      </c>
      <c r="H22176">
        <v>0</v>
      </c>
      <c r="I22176">
        <v>0</v>
      </c>
      <c r="J22176">
        <v>0</v>
      </c>
      <c r="K22176" t="s">
        <v>85312</v>
      </c>
    </row>
    <row r="22177" spans="1:11" x14ac:dyDescent="0.3">
      <c r="A22177" t="s">
        <v>85313</v>
      </c>
      <c r="B22177" t="s">
        <v>85314</v>
      </c>
      <c r="C22177" t="s">
        <v>147</v>
      </c>
      <c r="D22177" t="s">
        <v>85315</v>
      </c>
      <c r="E22177" t="s">
        <v>76393</v>
      </c>
      <c r="F22177" t="s">
        <v>840</v>
      </c>
      <c r="G22177" t="s">
        <v>42</v>
      </c>
      <c r="H22177">
        <v>0</v>
      </c>
      <c r="I22177">
        <v>0</v>
      </c>
      <c r="J22177">
        <v>0</v>
      </c>
      <c r="K22177" t="s">
        <v>85316</v>
      </c>
    </row>
    <row r="22178" spans="1:11" x14ac:dyDescent="0.3">
      <c r="A22178" t="s">
        <v>85317</v>
      </c>
      <c r="B22178" t="s">
        <v>85318</v>
      </c>
      <c r="C22178" t="s">
        <v>558</v>
      </c>
      <c r="D22178" t="s">
        <v>85319</v>
      </c>
      <c r="E22178" t="s">
        <v>1122</v>
      </c>
      <c r="F22178" t="s">
        <v>3267</v>
      </c>
      <c r="G22178" t="s">
        <v>42</v>
      </c>
      <c r="H22178">
        <v>0</v>
      </c>
      <c r="I22178">
        <v>0</v>
      </c>
      <c r="J22178">
        <v>0</v>
      </c>
      <c r="K22178" t="s">
        <v>85320</v>
      </c>
    </row>
    <row r="22179" spans="1:11" x14ac:dyDescent="0.3">
      <c r="A22179" t="s">
        <v>85321</v>
      </c>
      <c r="B22179" t="s">
        <v>85322</v>
      </c>
      <c r="C22179" t="s">
        <v>147</v>
      </c>
      <c r="D22179" t="s">
        <v>85323</v>
      </c>
      <c r="E22179" t="s">
        <v>76393</v>
      </c>
      <c r="F22179" t="s">
        <v>27628</v>
      </c>
      <c r="G22179" t="s">
        <v>42</v>
      </c>
      <c r="H22179">
        <v>0</v>
      </c>
      <c r="I22179">
        <v>0</v>
      </c>
      <c r="J22179">
        <v>0</v>
      </c>
      <c r="K22179" t="s">
        <v>85324</v>
      </c>
    </row>
    <row r="22180" spans="1:11" x14ac:dyDescent="0.3">
      <c r="A22180" t="s">
        <v>85325</v>
      </c>
      <c r="B22180" t="s">
        <v>85326</v>
      </c>
      <c r="C22180" t="s">
        <v>147</v>
      </c>
      <c r="D22180" t="s">
        <v>85327</v>
      </c>
      <c r="E22180" t="s">
        <v>76393</v>
      </c>
      <c r="F22180" t="s">
        <v>11524</v>
      </c>
      <c r="G22180" t="s">
        <v>42</v>
      </c>
      <c r="H22180">
        <v>0</v>
      </c>
      <c r="I22180">
        <v>0</v>
      </c>
      <c r="J22180">
        <v>0</v>
      </c>
      <c r="K22180" t="s">
        <v>85328</v>
      </c>
    </row>
    <row r="22181" spans="1:11" x14ac:dyDescent="0.3">
      <c r="A22181" t="s">
        <v>85329</v>
      </c>
      <c r="B22181" t="s">
        <v>85330</v>
      </c>
      <c r="C22181" t="s">
        <v>27</v>
      </c>
      <c r="D22181" t="s">
        <v>85331</v>
      </c>
      <c r="E22181" t="s">
        <v>83478</v>
      </c>
      <c r="F22181" t="s">
        <v>41</v>
      </c>
      <c r="G22181" t="s">
        <v>42</v>
      </c>
      <c r="H22181">
        <v>0</v>
      </c>
      <c r="I22181">
        <v>0</v>
      </c>
      <c r="J22181">
        <v>0</v>
      </c>
      <c r="K22181" t="s">
        <v>85332</v>
      </c>
    </row>
    <row r="22182" spans="1:11" x14ac:dyDescent="0.3">
      <c r="A22182" t="s">
        <v>85333</v>
      </c>
      <c r="B22182" t="s">
        <v>85334</v>
      </c>
      <c r="C22182" t="s">
        <v>147</v>
      </c>
      <c r="D22182" t="s">
        <v>85335</v>
      </c>
      <c r="E22182" t="s">
        <v>76393</v>
      </c>
      <c r="F22182" t="s">
        <v>11120</v>
      </c>
      <c r="G22182" t="s">
        <v>42</v>
      </c>
      <c r="H22182">
        <v>0</v>
      </c>
      <c r="I22182">
        <v>0</v>
      </c>
      <c r="J22182">
        <v>0</v>
      </c>
      <c r="K22182" t="s">
        <v>85336</v>
      </c>
    </row>
    <row r="22183" spans="1:11" x14ac:dyDescent="0.3">
      <c r="A22183" t="s">
        <v>85337</v>
      </c>
      <c r="B22183" t="s">
        <v>84789</v>
      </c>
      <c r="C22183" t="s">
        <v>147</v>
      </c>
      <c r="D22183" t="s">
        <v>85338</v>
      </c>
      <c r="E22183" t="s">
        <v>76393</v>
      </c>
      <c r="F22183" t="s">
        <v>7933</v>
      </c>
      <c r="G22183" t="s">
        <v>42</v>
      </c>
      <c r="H22183">
        <v>0</v>
      </c>
      <c r="I22183">
        <v>0</v>
      </c>
      <c r="J22183">
        <v>0</v>
      </c>
      <c r="K22183" t="s">
        <v>85339</v>
      </c>
    </row>
    <row r="22184" spans="1:11" x14ac:dyDescent="0.3">
      <c r="A22184" t="s">
        <v>85340</v>
      </c>
      <c r="C22184" t="s">
        <v>20</v>
      </c>
      <c r="D22184" t="s">
        <v>85341</v>
      </c>
      <c r="E22184" t="s">
        <v>82100</v>
      </c>
      <c r="F22184" t="s">
        <v>16</v>
      </c>
      <c r="G22184" t="s">
        <v>2216</v>
      </c>
      <c r="H22184">
        <v>0</v>
      </c>
      <c r="I22184">
        <v>0</v>
      </c>
      <c r="J22184">
        <v>0</v>
      </c>
      <c r="K22184" t="s">
        <v>85342</v>
      </c>
    </row>
    <row r="22185" spans="1:11" x14ac:dyDescent="0.3">
      <c r="A22185" t="s">
        <v>85343</v>
      </c>
      <c r="C22185" t="s">
        <v>147</v>
      </c>
      <c r="D22185" t="s">
        <v>85344</v>
      </c>
      <c r="E22185" t="s">
        <v>76393</v>
      </c>
      <c r="F22185" t="s">
        <v>1527</v>
      </c>
      <c r="G22185" t="s">
        <v>42</v>
      </c>
      <c r="H22185">
        <v>0</v>
      </c>
      <c r="I22185">
        <v>0</v>
      </c>
      <c r="J22185">
        <v>0</v>
      </c>
      <c r="K22185" t="s">
        <v>85345</v>
      </c>
    </row>
    <row r="22186" spans="1:11" x14ac:dyDescent="0.3">
      <c r="A22186" t="s">
        <v>85346</v>
      </c>
      <c r="C22186" t="s">
        <v>147</v>
      </c>
      <c r="D22186" t="s">
        <v>85347</v>
      </c>
      <c r="E22186" t="s">
        <v>76393</v>
      </c>
      <c r="F22186" t="s">
        <v>5406</v>
      </c>
      <c r="G22186" t="s">
        <v>42</v>
      </c>
      <c r="H22186">
        <v>0</v>
      </c>
      <c r="I22186">
        <v>0</v>
      </c>
      <c r="J22186">
        <v>0</v>
      </c>
      <c r="K22186" t="s">
        <v>85348</v>
      </c>
    </row>
    <row r="22187" spans="1:11" x14ac:dyDescent="0.3">
      <c r="A22187" t="s">
        <v>85349</v>
      </c>
      <c r="B22187" t="s">
        <v>85350</v>
      </c>
      <c r="C22187" t="s">
        <v>147</v>
      </c>
      <c r="D22187" t="s">
        <v>85351</v>
      </c>
      <c r="E22187" t="s">
        <v>76393</v>
      </c>
      <c r="F22187" t="s">
        <v>11094</v>
      </c>
      <c r="G22187" t="s">
        <v>42</v>
      </c>
      <c r="H22187">
        <v>0</v>
      </c>
      <c r="I22187">
        <v>0</v>
      </c>
      <c r="J22187">
        <v>0</v>
      </c>
      <c r="K22187" t="s">
        <v>85352</v>
      </c>
    </row>
    <row r="22188" spans="1:11" x14ac:dyDescent="0.3">
      <c r="A22188" t="s">
        <v>85353</v>
      </c>
      <c r="B22188" t="s">
        <v>85354</v>
      </c>
      <c r="C22188" t="s">
        <v>558</v>
      </c>
      <c r="D22188" t="s">
        <v>85355</v>
      </c>
      <c r="E22188" t="s">
        <v>1122</v>
      </c>
      <c r="F22188" t="s">
        <v>21964</v>
      </c>
      <c r="G22188" t="s">
        <v>42</v>
      </c>
      <c r="H22188">
        <v>0</v>
      </c>
      <c r="I22188">
        <v>0</v>
      </c>
      <c r="J22188">
        <v>0</v>
      </c>
      <c r="K22188" t="s">
        <v>85356</v>
      </c>
    </row>
    <row r="22189" spans="1:11" x14ac:dyDescent="0.3">
      <c r="A22189" t="s">
        <v>85357</v>
      </c>
      <c r="B22189" t="s">
        <v>85358</v>
      </c>
      <c r="C22189" t="s">
        <v>27</v>
      </c>
      <c r="D22189" t="s">
        <v>85359</v>
      </c>
      <c r="E22189" t="s">
        <v>83478</v>
      </c>
      <c r="F22189" t="s">
        <v>41</v>
      </c>
      <c r="G22189" t="s">
        <v>42</v>
      </c>
      <c r="H22189">
        <v>0</v>
      </c>
      <c r="I22189">
        <v>0</v>
      </c>
      <c r="J22189">
        <v>0</v>
      </c>
      <c r="K22189" t="s">
        <v>85360</v>
      </c>
    </row>
    <row r="22190" spans="1:11" x14ac:dyDescent="0.3">
      <c r="A22190" t="s">
        <v>85361</v>
      </c>
      <c r="B22190" t="s">
        <v>85362</v>
      </c>
      <c r="C22190" t="s">
        <v>20</v>
      </c>
      <c r="D22190" t="s">
        <v>85363</v>
      </c>
      <c r="E22190" t="s">
        <v>82100</v>
      </c>
      <c r="F22190" t="s">
        <v>1531</v>
      </c>
      <c r="G22190" t="s">
        <v>3413</v>
      </c>
      <c r="H22190">
        <v>0</v>
      </c>
      <c r="I22190">
        <v>0</v>
      </c>
      <c r="J22190">
        <v>0</v>
      </c>
      <c r="K22190" t="s">
        <v>85364</v>
      </c>
    </row>
    <row r="22191" spans="1:11" x14ac:dyDescent="0.3">
      <c r="A22191" t="s">
        <v>85365</v>
      </c>
      <c r="B22191" t="s">
        <v>85366</v>
      </c>
      <c r="C22191" t="s">
        <v>20</v>
      </c>
      <c r="D22191" t="s">
        <v>85367</v>
      </c>
      <c r="E22191" t="s">
        <v>82100</v>
      </c>
      <c r="F22191" t="s">
        <v>16</v>
      </c>
      <c r="G22191" t="s">
        <v>756</v>
      </c>
      <c r="H22191">
        <v>0</v>
      </c>
      <c r="I22191">
        <v>0</v>
      </c>
      <c r="J22191">
        <v>0</v>
      </c>
      <c r="K22191" t="s">
        <v>85368</v>
      </c>
    </row>
    <row r="22192" spans="1:11" x14ac:dyDescent="0.3">
      <c r="A22192" t="s">
        <v>85369</v>
      </c>
      <c r="B22192" t="s">
        <v>85370</v>
      </c>
      <c r="C22192" t="s">
        <v>13</v>
      </c>
      <c r="D22192" t="s">
        <v>85371</v>
      </c>
      <c r="E22192" t="s">
        <v>76370</v>
      </c>
      <c r="F22192" t="s">
        <v>16</v>
      </c>
      <c r="G22192" t="s">
        <v>7236</v>
      </c>
      <c r="H22192">
        <v>0</v>
      </c>
      <c r="I22192">
        <v>0</v>
      </c>
      <c r="J22192">
        <v>0</v>
      </c>
      <c r="K22192" t="s">
        <v>85372</v>
      </c>
    </row>
    <row r="22193" spans="1:11" x14ac:dyDescent="0.3">
      <c r="A22193" t="s">
        <v>85373</v>
      </c>
      <c r="B22193" t="s">
        <v>85374</v>
      </c>
      <c r="C22193" t="s">
        <v>147</v>
      </c>
      <c r="D22193" t="s">
        <v>85375</v>
      </c>
      <c r="E22193" t="s">
        <v>76393</v>
      </c>
      <c r="F22193" t="s">
        <v>7061</v>
      </c>
      <c r="G22193" t="s">
        <v>42</v>
      </c>
      <c r="H22193">
        <v>0</v>
      </c>
      <c r="I22193">
        <v>0</v>
      </c>
      <c r="J22193">
        <v>0</v>
      </c>
      <c r="K22193" t="s">
        <v>85376</v>
      </c>
    </row>
    <row r="22194" spans="1:11" x14ac:dyDescent="0.3">
      <c r="A22194" t="s">
        <v>85377</v>
      </c>
      <c r="C22194" t="s">
        <v>20</v>
      </c>
      <c r="D22194" t="s">
        <v>85378</v>
      </c>
      <c r="E22194" t="s">
        <v>82100</v>
      </c>
      <c r="F22194" t="s">
        <v>16</v>
      </c>
      <c r="G22194" t="s">
        <v>85379</v>
      </c>
      <c r="H22194">
        <v>0</v>
      </c>
      <c r="I22194">
        <v>0</v>
      </c>
      <c r="J22194">
        <v>0</v>
      </c>
      <c r="K22194" t="s">
        <v>85380</v>
      </c>
    </row>
    <row r="22195" spans="1:11" x14ac:dyDescent="0.3">
      <c r="A22195" t="s">
        <v>85381</v>
      </c>
      <c r="B22195" t="s">
        <v>85382</v>
      </c>
      <c r="C22195" t="s">
        <v>147</v>
      </c>
      <c r="D22195" t="s">
        <v>85383</v>
      </c>
      <c r="E22195" t="s">
        <v>76393</v>
      </c>
      <c r="F22195" t="s">
        <v>24955</v>
      </c>
      <c r="G22195" t="s">
        <v>42</v>
      </c>
      <c r="H22195">
        <v>0</v>
      </c>
      <c r="I22195">
        <v>0</v>
      </c>
      <c r="J22195">
        <v>0</v>
      </c>
      <c r="K22195" t="s">
        <v>85384</v>
      </c>
    </row>
    <row r="22196" spans="1:11" x14ac:dyDescent="0.3">
      <c r="A22196" t="s">
        <v>85385</v>
      </c>
      <c r="B22196" t="s">
        <v>85386</v>
      </c>
      <c r="C22196" t="s">
        <v>147</v>
      </c>
      <c r="D22196" t="s">
        <v>85387</v>
      </c>
      <c r="E22196" t="s">
        <v>76393</v>
      </c>
      <c r="F22196" t="s">
        <v>21286</v>
      </c>
      <c r="G22196" t="s">
        <v>42</v>
      </c>
      <c r="H22196">
        <v>0</v>
      </c>
      <c r="I22196">
        <v>0</v>
      </c>
      <c r="J22196">
        <v>0</v>
      </c>
      <c r="K22196" t="s">
        <v>85388</v>
      </c>
    </row>
    <row r="22197" spans="1:11" x14ac:dyDescent="0.3">
      <c r="A22197" t="s">
        <v>85389</v>
      </c>
      <c r="B22197" t="s">
        <v>85390</v>
      </c>
      <c r="C22197" t="s">
        <v>20</v>
      </c>
      <c r="D22197" t="s">
        <v>85391</v>
      </c>
      <c r="E22197" t="s">
        <v>82100</v>
      </c>
      <c r="F22197" t="s">
        <v>16</v>
      </c>
      <c r="G22197" t="s">
        <v>822</v>
      </c>
      <c r="H22197">
        <v>0</v>
      </c>
      <c r="I22197">
        <v>0</v>
      </c>
      <c r="J22197">
        <v>0</v>
      </c>
      <c r="K22197" t="s">
        <v>85392</v>
      </c>
    </row>
    <row r="22198" spans="1:11" x14ac:dyDescent="0.3">
      <c r="A22198" t="s">
        <v>85393</v>
      </c>
      <c r="B22198" t="s">
        <v>85394</v>
      </c>
      <c r="C22198" t="s">
        <v>147</v>
      </c>
      <c r="D22198" t="s">
        <v>85395</v>
      </c>
      <c r="E22198" t="s">
        <v>76393</v>
      </c>
      <c r="F22198" t="s">
        <v>29561</v>
      </c>
      <c r="G22198" t="s">
        <v>42</v>
      </c>
      <c r="H22198">
        <v>0</v>
      </c>
      <c r="I22198">
        <v>0</v>
      </c>
      <c r="J22198">
        <v>0</v>
      </c>
      <c r="K22198" t="s">
        <v>85396</v>
      </c>
    </row>
    <row r="22199" spans="1:11" x14ac:dyDescent="0.3">
      <c r="A22199" t="s">
        <v>85397</v>
      </c>
      <c r="B22199" t="s">
        <v>85398</v>
      </c>
      <c r="C22199" t="s">
        <v>558</v>
      </c>
      <c r="D22199" t="s">
        <v>85399</v>
      </c>
      <c r="E22199" t="s">
        <v>1122</v>
      </c>
      <c r="F22199" t="s">
        <v>6825</v>
      </c>
      <c r="G22199" t="s">
        <v>42</v>
      </c>
      <c r="H22199">
        <v>0</v>
      </c>
      <c r="I22199">
        <v>0</v>
      </c>
      <c r="J22199">
        <v>0</v>
      </c>
      <c r="K22199" t="s">
        <v>85400</v>
      </c>
    </row>
    <row r="22200" spans="1:11" x14ac:dyDescent="0.3">
      <c r="A22200" t="s">
        <v>85401</v>
      </c>
      <c r="B22200" t="s">
        <v>85402</v>
      </c>
      <c r="C22200" t="s">
        <v>147</v>
      </c>
      <c r="D22200" t="s">
        <v>85403</v>
      </c>
      <c r="E22200" t="s">
        <v>76393</v>
      </c>
      <c r="F22200" t="s">
        <v>2919</v>
      </c>
      <c r="G22200" t="s">
        <v>42</v>
      </c>
      <c r="H22200">
        <v>0</v>
      </c>
      <c r="I22200">
        <v>0</v>
      </c>
      <c r="J22200">
        <v>0</v>
      </c>
      <c r="K22200" t="s">
        <v>85404</v>
      </c>
    </row>
    <row r="22201" spans="1:11" x14ac:dyDescent="0.3">
      <c r="A22201" t="s">
        <v>85405</v>
      </c>
      <c r="B22201" t="s">
        <v>85406</v>
      </c>
      <c r="C22201" t="s">
        <v>147</v>
      </c>
      <c r="D22201" t="s">
        <v>85407</v>
      </c>
      <c r="E22201" t="s">
        <v>76393</v>
      </c>
      <c r="F22201" t="s">
        <v>3461</v>
      </c>
      <c r="G22201" t="s">
        <v>42</v>
      </c>
      <c r="H22201">
        <v>0</v>
      </c>
      <c r="I22201">
        <v>0</v>
      </c>
      <c r="J22201">
        <v>0</v>
      </c>
      <c r="K22201" t="s">
        <v>85408</v>
      </c>
    </row>
    <row r="22202" spans="1:11" x14ac:dyDescent="0.3">
      <c r="A22202" t="s">
        <v>85409</v>
      </c>
      <c r="C22202" t="s">
        <v>147</v>
      </c>
      <c r="D22202" t="s">
        <v>85410</v>
      </c>
      <c r="E22202" t="s">
        <v>76393</v>
      </c>
      <c r="F22202" t="s">
        <v>16</v>
      </c>
      <c r="G22202" t="s">
        <v>17844</v>
      </c>
      <c r="H22202">
        <v>0</v>
      </c>
      <c r="I22202">
        <v>0</v>
      </c>
      <c r="J22202">
        <v>0</v>
      </c>
      <c r="K22202" t="s">
        <v>85411</v>
      </c>
    </row>
    <row r="22203" spans="1:11" x14ac:dyDescent="0.3">
      <c r="A22203" t="s">
        <v>85412</v>
      </c>
      <c r="B22203" t="s">
        <v>85413</v>
      </c>
      <c r="C22203" t="s">
        <v>20</v>
      </c>
      <c r="D22203" t="s">
        <v>85414</v>
      </c>
      <c r="E22203" t="s">
        <v>82100</v>
      </c>
      <c r="F22203" t="s">
        <v>2804</v>
      </c>
      <c r="G22203" t="s">
        <v>3479</v>
      </c>
      <c r="H22203">
        <v>0</v>
      </c>
      <c r="I22203">
        <v>0</v>
      </c>
      <c r="J22203">
        <v>0</v>
      </c>
      <c r="K22203" t="s">
        <v>85415</v>
      </c>
    </row>
    <row r="22204" spans="1:11" x14ac:dyDescent="0.3">
      <c r="A22204" t="s">
        <v>85416</v>
      </c>
      <c r="B22204" t="s">
        <v>71320</v>
      </c>
      <c r="C22204" t="s">
        <v>20</v>
      </c>
      <c r="D22204" t="s">
        <v>85417</v>
      </c>
      <c r="E22204" t="s">
        <v>82100</v>
      </c>
      <c r="F22204" t="s">
        <v>16</v>
      </c>
      <c r="G22204" t="s">
        <v>5588</v>
      </c>
      <c r="H22204">
        <v>0</v>
      </c>
      <c r="I22204">
        <v>0</v>
      </c>
      <c r="J22204">
        <v>0</v>
      </c>
      <c r="K22204" t="s">
        <v>85418</v>
      </c>
    </row>
    <row r="22205" spans="1:11" x14ac:dyDescent="0.3">
      <c r="A22205" t="s">
        <v>85419</v>
      </c>
      <c r="C22205" t="s">
        <v>147</v>
      </c>
      <c r="D22205" t="s">
        <v>85420</v>
      </c>
      <c r="E22205" t="s">
        <v>76393</v>
      </c>
      <c r="F22205" t="s">
        <v>17187</v>
      </c>
      <c r="G22205" t="s">
        <v>19180</v>
      </c>
      <c r="H22205">
        <v>0</v>
      </c>
      <c r="I22205">
        <v>0</v>
      </c>
      <c r="J22205">
        <v>0</v>
      </c>
      <c r="K22205" t="s">
        <v>85421</v>
      </c>
    </row>
    <row r="22206" spans="1:11" x14ac:dyDescent="0.3">
      <c r="A22206" t="s">
        <v>85422</v>
      </c>
      <c r="B22206" t="s">
        <v>85423</v>
      </c>
      <c r="C22206" t="s">
        <v>27</v>
      </c>
      <c r="D22206" t="s">
        <v>85424</v>
      </c>
      <c r="E22206" t="s">
        <v>83478</v>
      </c>
      <c r="F22206" t="s">
        <v>41</v>
      </c>
      <c r="G22206" t="s">
        <v>42</v>
      </c>
      <c r="H22206">
        <v>0</v>
      </c>
      <c r="I22206">
        <v>0</v>
      </c>
      <c r="J22206">
        <v>0</v>
      </c>
      <c r="K22206" t="s">
        <v>85425</v>
      </c>
    </row>
    <row r="22207" spans="1:11" x14ac:dyDescent="0.3">
      <c r="A22207" t="s">
        <v>85426</v>
      </c>
      <c r="C22207" t="s">
        <v>20</v>
      </c>
      <c r="D22207" t="s">
        <v>85427</v>
      </c>
      <c r="E22207" t="s">
        <v>82100</v>
      </c>
      <c r="F22207" t="s">
        <v>16</v>
      </c>
      <c r="G22207" t="s">
        <v>91</v>
      </c>
      <c r="H22207">
        <v>0</v>
      </c>
      <c r="I22207">
        <v>0</v>
      </c>
      <c r="J22207">
        <v>0</v>
      </c>
      <c r="K22207" t="s">
        <v>85428</v>
      </c>
    </row>
    <row r="22208" spans="1:11" x14ac:dyDescent="0.3">
      <c r="A22208" t="s">
        <v>85429</v>
      </c>
      <c r="B22208" t="s">
        <v>85430</v>
      </c>
      <c r="C22208" t="s">
        <v>13</v>
      </c>
      <c r="D22208" t="s">
        <v>85431</v>
      </c>
      <c r="E22208" t="s">
        <v>76370</v>
      </c>
      <c r="F22208" t="s">
        <v>16</v>
      </c>
      <c r="G22208" t="s">
        <v>33564</v>
      </c>
      <c r="H22208">
        <v>0</v>
      </c>
      <c r="I22208">
        <v>0</v>
      </c>
      <c r="J22208">
        <v>0</v>
      </c>
      <c r="K22208" t="s">
        <v>85432</v>
      </c>
    </row>
    <row r="22209" spans="1:11" x14ac:dyDescent="0.3">
      <c r="A22209" t="s">
        <v>85433</v>
      </c>
      <c r="B22209" t="s">
        <v>85434</v>
      </c>
      <c r="C22209" t="s">
        <v>558</v>
      </c>
      <c r="D22209" t="s">
        <v>85435</v>
      </c>
      <c r="E22209" t="s">
        <v>1122</v>
      </c>
      <c r="F22209" t="s">
        <v>7587</v>
      </c>
      <c r="G22209" t="s">
        <v>42</v>
      </c>
      <c r="H22209">
        <v>0</v>
      </c>
      <c r="I22209">
        <v>0</v>
      </c>
      <c r="J22209">
        <v>0</v>
      </c>
      <c r="K22209" t="s">
        <v>85436</v>
      </c>
    </row>
    <row r="22210" spans="1:11" x14ac:dyDescent="0.3">
      <c r="A22210" t="s">
        <v>85437</v>
      </c>
      <c r="C22210" t="s">
        <v>147</v>
      </c>
      <c r="D22210" t="s">
        <v>85438</v>
      </c>
      <c r="E22210" t="s">
        <v>76393</v>
      </c>
      <c r="F22210" t="s">
        <v>20825</v>
      </c>
      <c r="G22210" t="s">
        <v>42</v>
      </c>
      <c r="H22210">
        <v>0</v>
      </c>
      <c r="I22210">
        <v>0</v>
      </c>
      <c r="J22210">
        <v>0</v>
      </c>
      <c r="K22210" t="s">
        <v>85439</v>
      </c>
    </row>
    <row r="22211" spans="1:11" x14ac:dyDescent="0.3">
      <c r="A22211" t="s">
        <v>85440</v>
      </c>
      <c r="B22211" t="s">
        <v>85441</v>
      </c>
      <c r="C22211" t="s">
        <v>13</v>
      </c>
      <c r="D22211" t="s">
        <v>85442</v>
      </c>
      <c r="E22211" t="s">
        <v>76370</v>
      </c>
      <c r="F22211" t="s">
        <v>16</v>
      </c>
      <c r="G22211" t="s">
        <v>1710</v>
      </c>
      <c r="H22211">
        <v>0</v>
      </c>
      <c r="I22211">
        <v>0</v>
      </c>
      <c r="J22211">
        <v>0</v>
      </c>
      <c r="K22211" t="s">
        <v>85443</v>
      </c>
    </row>
    <row r="22212" spans="1:11" x14ac:dyDescent="0.3">
      <c r="A22212" t="s">
        <v>85444</v>
      </c>
      <c r="C22212" t="s">
        <v>13</v>
      </c>
      <c r="D22212" t="s">
        <v>85445</v>
      </c>
      <c r="E22212" t="s">
        <v>76370</v>
      </c>
      <c r="F22212" t="s">
        <v>16</v>
      </c>
      <c r="G22212" t="s">
        <v>1701</v>
      </c>
      <c r="H22212">
        <v>0</v>
      </c>
      <c r="I22212">
        <v>0</v>
      </c>
      <c r="J22212">
        <v>0</v>
      </c>
      <c r="K22212" t="s">
        <v>85446</v>
      </c>
    </row>
    <row r="22213" spans="1:11" x14ac:dyDescent="0.3">
      <c r="A22213" t="s">
        <v>85447</v>
      </c>
      <c r="B22213" t="s">
        <v>85448</v>
      </c>
      <c r="C22213" t="s">
        <v>558</v>
      </c>
      <c r="D22213" t="s">
        <v>85449</v>
      </c>
      <c r="E22213" t="s">
        <v>19698</v>
      </c>
      <c r="F22213" t="s">
        <v>16</v>
      </c>
      <c r="G22213" t="s">
        <v>2350</v>
      </c>
      <c r="H22213">
        <v>0</v>
      </c>
      <c r="I22213">
        <v>0</v>
      </c>
      <c r="J22213">
        <v>0</v>
      </c>
      <c r="K22213" t="s">
        <v>85450</v>
      </c>
    </row>
    <row r="22214" spans="1:11" x14ac:dyDescent="0.3">
      <c r="A22214" t="s">
        <v>85451</v>
      </c>
      <c r="B22214" t="s">
        <v>85452</v>
      </c>
      <c r="C22214" t="s">
        <v>27</v>
      </c>
      <c r="D22214" t="s">
        <v>85453</v>
      </c>
      <c r="E22214" t="s">
        <v>83478</v>
      </c>
      <c r="F22214" t="s">
        <v>41</v>
      </c>
      <c r="G22214" t="s">
        <v>42</v>
      </c>
      <c r="H22214">
        <v>0</v>
      </c>
      <c r="I22214">
        <v>0</v>
      </c>
      <c r="J22214">
        <v>0</v>
      </c>
      <c r="K22214" t="s">
        <v>85454</v>
      </c>
    </row>
    <row r="22215" spans="1:11" x14ac:dyDescent="0.3">
      <c r="A22215" t="s">
        <v>85455</v>
      </c>
      <c r="B22215" t="s">
        <v>85456</v>
      </c>
      <c r="C22215" t="s">
        <v>27</v>
      </c>
      <c r="D22215" t="s">
        <v>85457</v>
      </c>
      <c r="E22215" t="s">
        <v>83478</v>
      </c>
      <c r="F22215" t="s">
        <v>41</v>
      </c>
      <c r="G22215" t="s">
        <v>42</v>
      </c>
      <c r="H22215">
        <v>0</v>
      </c>
      <c r="I22215">
        <v>0</v>
      </c>
      <c r="J22215">
        <v>0</v>
      </c>
      <c r="K22215" t="s">
        <v>85458</v>
      </c>
    </row>
    <row r="22216" spans="1:11" x14ac:dyDescent="0.3">
      <c r="A22216" t="s">
        <v>85459</v>
      </c>
      <c r="B22216" t="s">
        <v>85460</v>
      </c>
      <c r="C22216" t="s">
        <v>20</v>
      </c>
      <c r="D22216" t="s">
        <v>85461</v>
      </c>
      <c r="E22216" t="s">
        <v>62177</v>
      </c>
      <c r="F22216" t="s">
        <v>19246</v>
      </c>
      <c r="G22216" t="s">
        <v>42</v>
      </c>
      <c r="H22216">
        <v>0</v>
      </c>
      <c r="I22216">
        <v>0</v>
      </c>
      <c r="J22216">
        <v>0</v>
      </c>
      <c r="K22216" t="s">
        <v>85462</v>
      </c>
    </row>
    <row r="22217" spans="1:11" x14ac:dyDescent="0.3">
      <c r="A22217" t="s">
        <v>85463</v>
      </c>
      <c r="B22217" t="s">
        <v>85464</v>
      </c>
      <c r="C22217" t="s">
        <v>558</v>
      </c>
      <c r="D22217" t="s">
        <v>85465</v>
      </c>
      <c r="E22217" t="s">
        <v>32599</v>
      </c>
      <c r="F22217" t="s">
        <v>41</v>
      </c>
      <c r="G22217" t="s">
        <v>42</v>
      </c>
      <c r="H22217">
        <v>0</v>
      </c>
      <c r="I22217">
        <v>0</v>
      </c>
      <c r="J22217">
        <v>0</v>
      </c>
      <c r="K22217" t="s">
        <v>85466</v>
      </c>
    </row>
    <row r="22218" spans="1:11" x14ac:dyDescent="0.3">
      <c r="A22218" t="s">
        <v>85467</v>
      </c>
      <c r="C22218" t="s">
        <v>27</v>
      </c>
      <c r="D22218" t="s">
        <v>85468</v>
      </c>
      <c r="E22218" t="s">
        <v>83478</v>
      </c>
      <c r="F22218" t="s">
        <v>41</v>
      </c>
      <c r="G22218" t="s">
        <v>42</v>
      </c>
      <c r="H22218">
        <v>0</v>
      </c>
      <c r="I22218">
        <v>0</v>
      </c>
      <c r="J22218">
        <v>0</v>
      </c>
      <c r="K22218" t="s">
        <v>85469</v>
      </c>
    </row>
    <row r="22219" spans="1:11" x14ac:dyDescent="0.3">
      <c r="A22219" t="s">
        <v>85470</v>
      </c>
      <c r="B22219" t="s">
        <v>85471</v>
      </c>
      <c r="C22219" t="s">
        <v>27</v>
      </c>
      <c r="D22219" t="s">
        <v>85472</v>
      </c>
      <c r="E22219" t="s">
        <v>83478</v>
      </c>
      <c r="F22219" t="s">
        <v>41</v>
      </c>
      <c r="G22219" t="s">
        <v>42</v>
      </c>
      <c r="H22219">
        <v>0</v>
      </c>
      <c r="I22219">
        <v>0</v>
      </c>
      <c r="J22219">
        <v>0</v>
      </c>
      <c r="K22219" t="s">
        <v>85473</v>
      </c>
    </row>
    <row r="22220" spans="1:11" x14ac:dyDescent="0.3">
      <c r="A22220" t="s">
        <v>85474</v>
      </c>
      <c r="B22220" t="s">
        <v>85475</v>
      </c>
      <c r="C22220" t="s">
        <v>558</v>
      </c>
      <c r="D22220" t="s">
        <v>85476</v>
      </c>
      <c r="E22220" t="s">
        <v>18607</v>
      </c>
      <c r="F22220" t="s">
        <v>1674</v>
      </c>
      <c r="G22220" t="s">
        <v>42</v>
      </c>
      <c r="H22220">
        <v>0</v>
      </c>
      <c r="I22220">
        <v>0</v>
      </c>
      <c r="J22220">
        <v>0</v>
      </c>
      <c r="K22220" t="s">
        <v>85477</v>
      </c>
    </row>
    <row r="22221" spans="1:11" x14ac:dyDescent="0.3">
      <c r="A22221" t="s">
        <v>85478</v>
      </c>
      <c r="B22221" t="s">
        <v>85479</v>
      </c>
      <c r="C22221" t="s">
        <v>27</v>
      </c>
      <c r="D22221" t="s">
        <v>85480</v>
      </c>
      <c r="E22221" t="s">
        <v>83478</v>
      </c>
      <c r="F22221" t="s">
        <v>41</v>
      </c>
      <c r="G22221" t="s">
        <v>42</v>
      </c>
      <c r="H22221">
        <v>0</v>
      </c>
      <c r="I22221">
        <v>0</v>
      </c>
      <c r="J22221">
        <v>0</v>
      </c>
      <c r="K22221" t="s">
        <v>85481</v>
      </c>
    </row>
    <row r="22222" spans="1:11" x14ac:dyDescent="0.3">
      <c r="A22222" t="s">
        <v>85482</v>
      </c>
      <c r="B22222" t="s">
        <v>85483</v>
      </c>
      <c r="C22222" t="s">
        <v>27</v>
      </c>
      <c r="D22222" t="s">
        <v>85484</v>
      </c>
      <c r="E22222" t="s">
        <v>83478</v>
      </c>
      <c r="F22222" t="s">
        <v>16288</v>
      </c>
      <c r="G22222" t="s">
        <v>42</v>
      </c>
      <c r="H22222">
        <v>0</v>
      </c>
      <c r="I22222">
        <v>0</v>
      </c>
      <c r="J22222">
        <v>0</v>
      </c>
      <c r="K22222" t="s">
        <v>85485</v>
      </c>
    </row>
    <row r="22223" spans="1:11" x14ac:dyDescent="0.3">
      <c r="A22223" t="s">
        <v>85486</v>
      </c>
      <c r="B22223" t="s">
        <v>85487</v>
      </c>
      <c r="C22223" t="s">
        <v>27</v>
      </c>
      <c r="D22223" t="s">
        <v>85488</v>
      </c>
      <c r="E22223" t="s">
        <v>83478</v>
      </c>
      <c r="F22223" t="s">
        <v>41</v>
      </c>
      <c r="G22223" t="s">
        <v>42</v>
      </c>
      <c r="H22223">
        <v>0</v>
      </c>
      <c r="I22223">
        <v>0</v>
      </c>
      <c r="J22223">
        <v>0</v>
      </c>
      <c r="K22223" t="s">
        <v>85489</v>
      </c>
    </row>
    <row r="22224" spans="1:11" x14ac:dyDescent="0.3">
      <c r="A22224" t="s">
        <v>85490</v>
      </c>
      <c r="B22224" t="s">
        <v>85491</v>
      </c>
      <c r="C22224" t="s">
        <v>558</v>
      </c>
      <c r="D22224" t="s">
        <v>85492</v>
      </c>
      <c r="E22224" t="s">
        <v>19698</v>
      </c>
      <c r="F22224" t="s">
        <v>1986</v>
      </c>
      <c r="G22224" t="s">
        <v>42</v>
      </c>
      <c r="H22224">
        <v>0</v>
      </c>
      <c r="I22224">
        <v>0</v>
      </c>
      <c r="J22224">
        <v>0</v>
      </c>
      <c r="K22224" t="s">
        <v>85493</v>
      </c>
    </row>
    <row r="22225" spans="1:11" x14ac:dyDescent="0.3">
      <c r="A22225" t="s">
        <v>85494</v>
      </c>
      <c r="C22225" t="s">
        <v>558</v>
      </c>
      <c r="D22225" t="s">
        <v>8691</v>
      </c>
      <c r="E22225" t="s">
        <v>981</v>
      </c>
      <c r="F22225" t="s">
        <v>41</v>
      </c>
      <c r="G22225" t="s">
        <v>42</v>
      </c>
      <c r="H22225">
        <v>0</v>
      </c>
      <c r="I22225">
        <v>0</v>
      </c>
      <c r="J22225">
        <v>0</v>
      </c>
      <c r="K22225" t="s">
        <v>85495</v>
      </c>
    </row>
    <row r="22226" spans="1:11" x14ac:dyDescent="0.3">
      <c r="A22226" t="s">
        <v>85496</v>
      </c>
      <c r="B22226" t="s">
        <v>85497</v>
      </c>
      <c r="C22226" t="s">
        <v>13</v>
      </c>
      <c r="D22226" t="s">
        <v>85498</v>
      </c>
      <c r="E22226" t="s">
        <v>76370</v>
      </c>
      <c r="F22226" t="s">
        <v>16</v>
      </c>
      <c r="G22226" t="s">
        <v>782</v>
      </c>
      <c r="H22226">
        <v>0</v>
      </c>
      <c r="I22226">
        <v>0</v>
      </c>
      <c r="J22226">
        <v>0</v>
      </c>
      <c r="K22226" t="s">
        <v>85499</v>
      </c>
    </row>
    <row r="22227" spans="1:11" x14ac:dyDescent="0.3">
      <c r="A22227" t="s">
        <v>85500</v>
      </c>
      <c r="C22227" t="s">
        <v>27</v>
      </c>
      <c r="D22227" t="s">
        <v>85501</v>
      </c>
      <c r="E22227" t="s">
        <v>83478</v>
      </c>
      <c r="F22227" t="s">
        <v>41</v>
      </c>
      <c r="G22227" t="s">
        <v>42</v>
      </c>
      <c r="H22227">
        <v>0</v>
      </c>
      <c r="I22227">
        <v>0</v>
      </c>
      <c r="J22227">
        <v>0</v>
      </c>
      <c r="K22227" t="s">
        <v>85502</v>
      </c>
    </row>
    <row r="22228" spans="1:11" x14ac:dyDescent="0.3">
      <c r="A22228" t="s">
        <v>85503</v>
      </c>
      <c r="B22228" t="s">
        <v>85504</v>
      </c>
      <c r="C22228" t="s">
        <v>20</v>
      </c>
      <c r="D22228" t="s">
        <v>85505</v>
      </c>
      <c r="E22228" t="s">
        <v>82100</v>
      </c>
      <c r="F22228" t="s">
        <v>16</v>
      </c>
      <c r="G22228" t="s">
        <v>6088</v>
      </c>
      <c r="H22228">
        <v>0</v>
      </c>
      <c r="I22228">
        <v>0</v>
      </c>
      <c r="J22228">
        <v>0</v>
      </c>
      <c r="K22228" t="s">
        <v>85506</v>
      </c>
    </row>
    <row r="22229" spans="1:11" x14ac:dyDescent="0.3">
      <c r="A22229" t="s">
        <v>85507</v>
      </c>
      <c r="B22229" t="s">
        <v>85508</v>
      </c>
      <c r="C22229" t="s">
        <v>20</v>
      </c>
      <c r="D22229" t="s">
        <v>85509</v>
      </c>
      <c r="E22229" t="s">
        <v>82100</v>
      </c>
      <c r="F22229" t="s">
        <v>16</v>
      </c>
      <c r="G22229" t="s">
        <v>5115</v>
      </c>
      <c r="H22229">
        <v>0</v>
      </c>
      <c r="I22229">
        <v>0</v>
      </c>
      <c r="J22229">
        <v>0</v>
      </c>
      <c r="K22229" t="s">
        <v>85510</v>
      </c>
    </row>
    <row r="22230" spans="1:11" x14ac:dyDescent="0.3">
      <c r="A22230" t="s">
        <v>85511</v>
      </c>
      <c r="B22230" t="s">
        <v>85512</v>
      </c>
      <c r="C22230" t="s">
        <v>147</v>
      </c>
      <c r="D22230" t="s">
        <v>85513</v>
      </c>
      <c r="E22230" t="s">
        <v>76393</v>
      </c>
      <c r="F22230" t="s">
        <v>2835</v>
      </c>
      <c r="G22230" t="s">
        <v>42</v>
      </c>
      <c r="H22230">
        <v>0</v>
      </c>
      <c r="I22230">
        <v>0</v>
      </c>
      <c r="J22230">
        <v>0</v>
      </c>
      <c r="K22230" t="s">
        <v>85514</v>
      </c>
    </row>
    <row r="22231" spans="1:11" x14ac:dyDescent="0.3">
      <c r="A22231" t="s">
        <v>85515</v>
      </c>
      <c r="B22231" t="s">
        <v>85516</v>
      </c>
      <c r="C22231" t="s">
        <v>558</v>
      </c>
      <c r="D22231" t="s">
        <v>85517</v>
      </c>
      <c r="E22231" t="s">
        <v>18607</v>
      </c>
      <c r="F22231" t="s">
        <v>845</v>
      </c>
      <c r="G22231" t="s">
        <v>42</v>
      </c>
      <c r="H22231">
        <v>0</v>
      </c>
      <c r="I22231">
        <v>0</v>
      </c>
      <c r="J22231">
        <v>0</v>
      </c>
      <c r="K22231" t="s">
        <v>85518</v>
      </c>
    </row>
    <row r="22232" spans="1:11" x14ac:dyDescent="0.3">
      <c r="A22232" t="s">
        <v>85519</v>
      </c>
      <c r="B22232" t="s">
        <v>85520</v>
      </c>
      <c r="C22232" t="s">
        <v>27</v>
      </c>
      <c r="D22232" t="s">
        <v>85521</v>
      </c>
      <c r="E22232" t="s">
        <v>83478</v>
      </c>
      <c r="F22232" t="s">
        <v>41</v>
      </c>
      <c r="G22232" t="s">
        <v>42</v>
      </c>
      <c r="H22232">
        <v>0</v>
      </c>
      <c r="I22232">
        <v>0</v>
      </c>
      <c r="J22232">
        <v>0</v>
      </c>
      <c r="K22232" t="s">
        <v>85522</v>
      </c>
    </row>
    <row r="22233" spans="1:11" x14ac:dyDescent="0.3">
      <c r="A22233" t="s">
        <v>85523</v>
      </c>
      <c r="B22233" t="s">
        <v>85524</v>
      </c>
      <c r="C22233" t="s">
        <v>20</v>
      </c>
      <c r="D22233" t="s">
        <v>85525</v>
      </c>
      <c r="E22233" t="s">
        <v>82100</v>
      </c>
      <c r="F22233" t="s">
        <v>16</v>
      </c>
      <c r="G22233" t="s">
        <v>777</v>
      </c>
      <c r="H22233">
        <v>0</v>
      </c>
      <c r="I22233">
        <v>0</v>
      </c>
      <c r="J22233">
        <v>0</v>
      </c>
      <c r="K22233" t="s">
        <v>85526</v>
      </c>
    </row>
    <row r="22234" spans="1:11" x14ac:dyDescent="0.3">
      <c r="A22234" t="s">
        <v>85527</v>
      </c>
      <c r="B22234" t="s">
        <v>85528</v>
      </c>
      <c r="C22234" t="s">
        <v>558</v>
      </c>
      <c r="D22234" t="s">
        <v>85529</v>
      </c>
      <c r="E22234" t="s">
        <v>4768</v>
      </c>
      <c r="F22234" t="s">
        <v>3911</v>
      </c>
      <c r="G22234" t="s">
        <v>42</v>
      </c>
      <c r="H22234">
        <v>0</v>
      </c>
      <c r="I22234">
        <v>0</v>
      </c>
      <c r="J22234">
        <v>0</v>
      </c>
      <c r="K22234" t="s">
        <v>85530</v>
      </c>
    </row>
    <row r="22235" spans="1:11" x14ac:dyDescent="0.3">
      <c r="A22235" t="s">
        <v>85531</v>
      </c>
      <c r="B22235" t="s">
        <v>85532</v>
      </c>
      <c r="C22235" t="s">
        <v>20</v>
      </c>
      <c r="D22235" t="s">
        <v>85533</v>
      </c>
      <c r="E22235" t="s">
        <v>82100</v>
      </c>
      <c r="F22235" t="s">
        <v>1590</v>
      </c>
      <c r="G22235" t="s">
        <v>42</v>
      </c>
      <c r="H22235">
        <v>0</v>
      </c>
      <c r="I22235">
        <v>0</v>
      </c>
      <c r="J22235">
        <v>0</v>
      </c>
      <c r="K22235" t="s">
        <v>85534</v>
      </c>
    </row>
    <row r="22236" spans="1:11" x14ac:dyDescent="0.3">
      <c r="A22236" t="s">
        <v>85535</v>
      </c>
      <c r="C22236" t="s">
        <v>20</v>
      </c>
      <c r="D22236" t="s">
        <v>74096</v>
      </c>
      <c r="E22236" t="s">
        <v>82100</v>
      </c>
      <c r="F22236" t="s">
        <v>2454</v>
      </c>
      <c r="G22236" t="s">
        <v>42</v>
      </c>
      <c r="H22236">
        <v>0</v>
      </c>
      <c r="I22236">
        <v>0</v>
      </c>
      <c r="J22236">
        <v>0</v>
      </c>
      <c r="K22236" t="s">
        <v>85536</v>
      </c>
    </row>
    <row r="22237" spans="1:11" x14ac:dyDescent="0.3">
      <c r="A22237" t="s">
        <v>85537</v>
      </c>
      <c r="C22237" t="s">
        <v>20</v>
      </c>
      <c r="D22237" t="s">
        <v>84134</v>
      </c>
      <c r="E22237" t="s">
        <v>82100</v>
      </c>
      <c r="F22237" t="s">
        <v>1324</v>
      </c>
      <c r="G22237" t="s">
        <v>42</v>
      </c>
      <c r="H22237">
        <v>0</v>
      </c>
      <c r="I22237">
        <v>0</v>
      </c>
      <c r="J22237">
        <v>0</v>
      </c>
      <c r="K22237" t="s">
        <v>85538</v>
      </c>
    </row>
    <row r="22238" spans="1:11" x14ac:dyDescent="0.3">
      <c r="A22238" t="s">
        <v>85539</v>
      </c>
      <c r="B22238" t="s">
        <v>85540</v>
      </c>
      <c r="C22238" t="s">
        <v>20</v>
      </c>
      <c r="D22238" t="s">
        <v>85541</v>
      </c>
      <c r="E22238" t="s">
        <v>82100</v>
      </c>
      <c r="F22238" t="s">
        <v>1413</v>
      </c>
      <c r="G22238" t="s">
        <v>42</v>
      </c>
      <c r="H22238">
        <v>0</v>
      </c>
      <c r="I22238">
        <v>0</v>
      </c>
      <c r="J22238">
        <v>0</v>
      </c>
      <c r="K22238" t="s">
        <v>85542</v>
      </c>
    </row>
    <row r="22239" spans="1:11" x14ac:dyDescent="0.3">
      <c r="A22239" t="s">
        <v>85543</v>
      </c>
      <c r="B22239" t="s">
        <v>85544</v>
      </c>
      <c r="C22239" t="s">
        <v>558</v>
      </c>
      <c r="D22239" t="s">
        <v>85545</v>
      </c>
      <c r="E22239" t="s">
        <v>32599</v>
      </c>
      <c r="F22239" t="s">
        <v>41</v>
      </c>
      <c r="G22239" t="s">
        <v>42</v>
      </c>
      <c r="H22239">
        <v>0</v>
      </c>
      <c r="I22239">
        <v>0</v>
      </c>
      <c r="J22239">
        <v>0</v>
      </c>
      <c r="K22239" t="s">
        <v>85546</v>
      </c>
    </row>
    <row r="22240" spans="1:11" x14ac:dyDescent="0.3">
      <c r="A22240" t="s">
        <v>20746</v>
      </c>
      <c r="B22240" t="s">
        <v>85547</v>
      </c>
      <c r="C22240" t="s">
        <v>558</v>
      </c>
      <c r="D22240" t="s">
        <v>85548</v>
      </c>
      <c r="E22240" t="s">
        <v>18607</v>
      </c>
      <c r="F22240" t="s">
        <v>10639</v>
      </c>
      <c r="G22240" t="s">
        <v>42</v>
      </c>
      <c r="H22240">
        <v>0</v>
      </c>
      <c r="I22240">
        <v>0</v>
      </c>
      <c r="J22240">
        <v>0</v>
      </c>
      <c r="K22240" t="s">
        <v>85549</v>
      </c>
    </row>
    <row r="22241" spans="1:11" x14ac:dyDescent="0.3">
      <c r="A22241" t="s">
        <v>85550</v>
      </c>
      <c r="B22241" t="s">
        <v>85551</v>
      </c>
      <c r="C22241" t="s">
        <v>13</v>
      </c>
      <c r="D22241" t="s">
        <v>85552</v>
      </c>
      <c r="E22241" t="s">
        <v>76370</v>
      </c>
      <c r="F22241" t="s">
        <v>16</v>
      </c>
      <c r="G22241" t="s">
        <v>2303</v>
      </c>
      <c r="H22241">
        <v>0</v>
      </c>
      <c r="I22241">
        <v>0</v>
      </c>
      <c r="J22241">
        <v>0</v>
      </c>
      <c r="K22241" t="s">
        <v>85553</v>
      </c>
    </row>
    <row r="22242" spans="1:11" x14ac:dyDescent="0.3">
      <c r="A22242" t="s">
        <v>85554</v>
      </c>
      <c r="B22242" t="s">
        <v>85555</v>
      </c>
      <c r="C22242" t="s">
        <v>558</v>
      </c>
      <c r="D22242" t="s">
        <v>85556</v>
      </c>
      <c r="E22242" t="s">
        <v>18607</v>
      </c>
      <c r="F22242" t="s">
        <v>3911</v>
      </c>
      <c r="G22242" t="s">
        <v>42</v>
      </c>
      <c r="H22242">
        <v>0</v>
      </c>
      <c r="I22242">
        <v>0</v>
      </c>
      <c r="J22242">
        <v>0</v>
      </c>
      <c r="K22242" t="s">
        <v>85557</v>
      </c>
    </row>
    <row r="22243" spans="1:11" x14ac:dyDescent="0.3">
      <c r="A22243" t="s">
        <v>85558</v>
      </c>
      <c r="B22243" t="s">
        <v>85559</v>
      </c>
      <c r="C22243" t="s">
        <v>27</v>
      </c>
      <c r="D22243" t="s">
        <v>85560</v>
      </c>
      <c r="E22243" t="s">
        <v>29</v>
      </c>
      <c r="F22243" t="s">
        <v>41</v>
      </c>
      <c r="G22243" t="s">
        <v>42</v>
      </c>
      <c r="H22243">
        <v>0</v>
      </c>
      <c r="I22243">
        <v>0</v>
      </c>
      <c r="J22243">
        <v>0</v>
      </c>
      <c r="K22243" t="s">
        <v>85561</v>
      </c>
    </row>
    <row r="22244" spans="1:11" x14ac:dyDescent="0.3">
      <c r="A22244" t="s">
        <v>85562</v>
      </c>
      <c r="C22244" t="s">
        <v>558</v>
      </c>
      <c r="D22244" t="s">
        <v>85563</v>
      </c>
      <c r="E22244" t="s">
        <v>18607</v>
      </c>
      <c r="F22244" t="s">
        <v>5701</v>
      </c>
      <c r="G22244" t="s">
        <v>42</v>
      </c>
      <c r="H22244">
        <v>0</v>
      </c>
      <c r="I22244">
        <v>0</v>
      </c>
      <c r="J22244">
        <v>0</v>
      </c>
      <c r="K22244" t="s">
        <v>85564</v>
      </c>
    </row>
    <row r="22245" spans="1:11" x14ac:dyDescent="0.3">
      <c r="A22245" t="s">
        <v>85565</v>
      </c>
      <c r="B22245" t="s">
        <v>85566</v>
      </c>
      <c r="C22245" t="s">
        <v>558</v>
      </c>
      <c r="D22245" t="s">
        <v>85567</v>
      </c>
      <c r="E22245" t="s">
        <v>18607</v>
      </c>
      <c r="F22245" t="s">
        <v>12188</v>
      </c>
      <c r="G22245" t="s">
        <v>42</v>
      </c>
      <c r="H22245">
        <v>0</v>
      </c>
      <c r="I22245">
        <v>0</v>
      </c>
      <c r="J22245">
        <v>0</v>
      </c>
      <c r="K22245" t="s">
        <v>85568</v>
      </c>
    </row>
    <row r="22246" spans="1:11" x14ac:dyDescent="0.3">
      <c r="A22246" t="s">
        <v>85569</v>
      </c>
      <c r="B22246" t="s">
        <v>85570</v>
      </c>
      <c r="C22246" t="s">
        <v>13</v>
      </c>
      <c r="D22246" t="s">
        <v>85571</v>
      </c>
      <c r="E22246" t="s">
        <v>76370</v>
      </c>
      <c r="F22246" t="s">
        <v>16</v>
      </c>
      <c r="G22246" t="s">
        <v>2470</v>
      </c>
      <c r="H22246">
        <v>0</v>
      </c>
      <c r="I22246">
        <v>0</v>
      </c>
      <c r="J22246">
        <v>0</v>
      </c>
      <c r="K22246" t="s">
        <v>85572</v>
      </c>
    </row>
    <row r="22247" spans="1:11" x14ac:dyDescent="0.3">
      <c r="A22247" t="s">
        <v>85573</v>
      </c>
      <c r="B22247" t="s">
        <v>85574</v>
      </c>
      <c r="C22247" t="s">
        <v>558</v>
      </c>
      <c r="D22247" t="s">
        <v>85575</v>
      </c>
      <c r="E22247" t="s">
        <v>18607</v>
      </c>
      <c r="F22247" t="s">
        <v>10052</v>
      </c>
      <c r="G22247" t="s">
        <v>42</v>
      </c>
      <c r="H22247">
        <v>0</v>
      </c>
      <c r="I22247">
        <v>0</v>
      </c>
      <c r="J22247">
        <v>0</v>
      </c>
      <c r="K22247" t="s">
        <v>85576</v>
      </c>
    </row>
    <row r="22248" spans="1:11" x14ac:dyDescent="0.3">
      <c r="A22248" t="s">
        <v>85577</v>
      </c>
      <c r="B22248" t="s">
        <v>85578</v>
      </c>
      <c r="C22248" t="s">
        <v>27</v>
      </c>
      <c r="D22248" t="s">
        <v>85579</v>
      </c>
      <c r="E22248" t="s">
        <v>83478</v>
      </c>
      <c r="F22248" t="s">
        <v>41</v>
      </c>
      <c r="G22248" t="s">
        <v>42</v>
      </c>
      <c r="H22248">
        <v>0</v>
      </c>
      <c r="I22248">
        <v>0</v>
      </c>
      <c r="J22248">
        <v>0</v>
      </c>
      <c r="K22248" t="s">
        <v>85580</v>
      </c>
    </row>
    <row r="22249" spans="1:11" x14ac:dyDescent="0.3">
      <c r="A22249" t="s">
        <v>85581</v>
      </c>
      <c r="B22249" t="s">
        <v>85582</v>
      </c>
      <c r="C22249" t="s">
        <v>558</v>
      </c>
      <c r="D22249" t="s">
        <v>85583</v>
      </c>
      <c r="E22249" t="s">
        <v>2102</v>
      </c>
      <c r="F22249" t="s">
        <v>1840</v>
      </c>
      <c r="G22249" t="s">
        <v>42</v>
      </c>
      <c r="H22249">
        <v>0</v>
      </c>
      <c r="I22249">
        <v>0</v>
      </c>
      <c r="J22249">
        <v>0</v>
      </c>
      <c r="K22249" t="s">
        <v>85584</v>
      </c>
    </row>
    <row r="22250" spans="1:11" x14ac:dyDescent="0.3">
      <c r="A22250" t="s">
        <v>85585</v>
      </c>
      <c r="C22250" t="s">
        <v>27</v>
      </c>
      <c r="D22250" t="s">
        <v>85586</v>
      </c>
      <c r="E22250" t="s">
        <v>83478</v>
      </c>
      <c r="F22250" t="s">
        <v>41</v>
      </c>
      <c r="G22250" t="s">
        <v>42</v>
      </c>
      <c r="H22250">
        <v>0</v>
      </c>
      <c r="I22250">
        <v>0</v>
      </c>
      <c r="J22250">
        <v>0</v>
      </c>
      <c r="K22250" t="s">
        <v>85587</v>
      </c>
    </row>
    <row r="22251" spans="1:11" x14ac:dyDescent="0.3">
      <c r="A22251" t="s">
        <v>85588</v>
      </c>
      <c r="B22251" t="s">
        <v>85589</v>
      </c>
      <c r="C22251" t="s">
        <v>27</v>
      </c>
      <c r="D22251" t="s">
        <v>85590</v>
      </c>
      <c r="E22251" t="s">
        <v>83478</v>
      </c>
      <c r="F22251" t="s">
        <v>41</v>
      </c>
      <c r="G22251" t="s">
        <v>42</v>
      </c>
      <c r="H22251">
        <v>0</v>
      </c>
      <c r="I22251">
        <v>0</v>
      </c>
      <c r="J22251">
        <v>0</v>
      </c>
      <c r="K22251" t="s">
        <v>85591</v>
      </c>
    </row>
    <row r="22252" spans="1:11" x14ac:dyDescent="0.3">
      <c r="A22252" t="s">
        <v>85592</v>
      </c>
      <c r="B22252" t="s">
        <v>85593</v>
      </c>
      <c r="C22252" t="s">
        <v>20</v>
      </c>
      <c r="D22252" t="s">
        <v>85594</v>
      </c>
      <c r="E22252" t="s">
        <v>82100</v>
      </c>
      <c r="F22252" t="s">
        <v>16</v>
      </c>
      <c r="G22252" t="s">
        <v>38956</v>
      </c>
      <c r="H22252">
        <v>0</v>
      </c>
      <c r="I22252">
        <v>0</v>
      </c>
      <c r="J22252">
        <v>0</v>
      </c>
      <c r="K22252" t="s">
        <v>85595</v>
      </c>
    </row>
    <row r="22253" spans="1:11" x14ac:dyDescent="0.3">
      <c r="A22253" t="s">
        <v>85596</v>
      </c>
      <c r="B22253" t="s">
        <v>85597</v>
      </c>
      <c r="C22253" t="s">
        <v>20</v>
      </c>
      <c r="D22253" t="s">
        <v>85598</v>
      </c>
      <c r="E22253" t="s">
        <v>62177</v>
      </c>
      <c r="F22253" t="s">
        <v>5457</v>
      </c>
      <c r="G22253" t="s">
        <v>42</v>
      </c>
      <c r="H22253">
        <v>0</v>
      </c>
      <c r="I22253">
        <v>0</v>
      </c>
      <c r="J22253">
        <v>0</v>
      </c>
      <c r="K22253" t="s">
        <v>85599</v>
      </c>
    </row>
    <row r="22254" spans="1:11" x14ac:dyDescent="0.3">
      <c r="A22254" t="s">
        <v>85600</v>
      </c>
      <c r="B22254" t="s">
        <v>85601</v>
      </c>
      <c r="C22254" t="s">
        <v>20</v>
      </c>
      <c r="D22254" t="s">
        <v>85602</v>
      </c>
      <c r="E22254" t="s">
        <v>82100</v>
      </c>
      <c r="F22254" t="s">
        <v>1324</v>
      </c>
      <c r="G22254" t="s">
        <v>42</v>
      </c>
      <c r="H22254">
        <v>0</v>
      </c>
      <c r="I22254">
        <v>0</v>
      </c>
      <c r="J22254">
        <v>0</v>
      </c>
      <c r="K22254" t="s">
        <v>85603</v>
      </c>
    </row>
    <row r="22255" spans="1:11" x14ac:dyDescent="0.3">
      <c r="A22255" t="s">
        <v>85604</v>
      </c>
      <c r="B22255" t="s">
        <v>85605</v>
      </c>
      <c r="C22255" t="s">
        <v>13</v>
      </c>
      <c r="D22255" t="s">
        <v>85606</v>
      </c>
      <c r="E22255" t="s">
        <v>76370</v>
      </c>
      <c r="F22255" t="s">
        <v>16</v>
      </c>
      <c r="G22255" t="s">
        <v>1488</v>
      </c>
      <c r="H22255">
        <v>0</v>
      </c>
      <c r="I22255">
        <v>0</v>
      </c>
      <c r="J22255">
        <v>0</v>
      </c>
      <c r="K22255" t="s">
        <v>85607</v>
      </c>
    </row>
    <row r="22256" spans="1:11" x14ac:dyDescent="0.3">
      <c r="A22256" t="s">
        <v>85608</v>
      </c>
      <c r="C22256" t="s">
        <v>13</v>
      </c>
      <c r="D22256" t="s">
        <v>85609</v>
      </c>
      <c r="E22256" t="s">
        <v>76370</v>
      </c>
      <c r="F22256" t="s">
        <v>2835</v>
      </c>
      <c r="G22256" t="s">
        <v>42</v>
      </c>
      <c r="H22256">
        <v>0</v>
      </c>
      <c r="I22256">
        <v>0</v>
      </c>
      <c r="J22256">
        <v>0</v>
      </c>
      <c r="K22256" t="s">
        <v>85610</v>
      </c>
    </row>
    <row r="22257" spans="1:11" x14ac:dyDescent="0.3">
      <c r="A22257" t="s">
        <v>85611</v>
      </c>
      <c r="B22257" t="s">
        <v>85612</v>
      </c>
      <c r="C22257" t="s">
        <v>558</v>
      </c>
      <c r="D22257" t="s">
        <v>85613</v>
      </c>
      <c r="E22257" t="s">
        <v>18607</v>
      </c>
      <c r="F22257" t="s">
        <v>16</v>
      </c>
      <c r="G22257" t="s">
        <v>17</v>
      </c>
      <c r="H22257">
        <v>0</v>
      </c>
      <c r="I22257">
        <v>0</v>
      </c>
      <c r="J22257">
        <v>0</v>
      </c>
      <c r="K22257" t="s">
        <v>85614</v>
      </c>
    </row>
    <row r="22258" spans="1:11" x14ac:dyDescent="0.3">
      <c r="A22258" t="s">
        <v>85615</v>
      </c>
      <c r="C22258" t="s">
        <v>558</v>
      </c>
      <c r="D22258" t="s">
        <v>85616</v>
      </c>
      <c r="E22258" t="s">
        <v>2102</v>
      </c>
      <c r="F22258" t="s">
        <v>16</v>
      </c>
      <c r="G22258" t="s">
        <v>3669</v>
      </c>
      <c r="H22258">
        <v>0</v>
      </c>
      <c r="I22258">
        <v>0</v>
      </c>
      <c r="J22258">
        <v>0</v>
      </c>
      <c r="K22258" t="s">
        <v>85617</v>
      </c>
    </row>
    <row r="22259" spans="1:11" x14ac:dyDescent="0.3">
      <c r="A22259" t="s">
        <v>85618</v>
      </c>
      <c r="B22259" t="s">
        <v>85619</v>
      </c>
      <c r="C22259" t="s">
        <v>13</v>
      </c>
      <c r="D22259" t="s">
        <v>85620</v>
      </c>
      <c r="E22259" t="s">
        <v>76370</v>
      </c>
      <c r="F22259" t="s">
        <v>16</v>
      </c>
      <c r="G22259" t="s">
        <v>3624</v>
      </c>
      <c r="H22259">
        <v>0</v>
      </c>
      <c r="I22259">
        <v>0</v>
      </c>
      <c r="J22259">
        <v>0</v>
      </c>
      <c r="K22259" t="s">
        <v>85621</v>
      </c>
    </row>
    <row r="22260" spans="1:11" x14ac:dyDescent="0.3">
      <c r="A22260" t="s">
        <v>85622</v>
      </c>
      <c r="B22260" t="s">
        <v>85623</v>
      </c>
      <c r="C22260" t="s">
        <v>13</v>
      </c>
      <c r="D22260" t="s">
        <v>85624</v>
      </c>
      <c r="E22260" t="s">
        <v>76370</v>
      </c>
      <c r="F22260" t="s">
        <v>16</v>
      </c>
      <c r="G22260" t="s">
        <v>27136</v>
      </c>
      <c r="H22260">
        <v>0</v>
      </c>
      <c r="I22260">
        <v>0</v>
      </c>
      <c r="J22260">
        <v>0</v>
      </c>
      <c r="K22260" t="s">
        <v>85625</v>
      </c>
    </row>
    <row r="22261" spans="1:11" x14ac:dyDescent="0.3">
      <c r="A22261" t="s">
        <v>85626</v>
      </c>
      <c r="B22261" t="s">
        <v>85627</v>
      </c>
      <c r="C22261" t="s">
        <v>13</v>
      </c>
      <c r="D22261" t="s">
        <v>85628</v>
      </c>
      <c r="E22261" t="s">
        <v>76370</v>
      </c>
      <c r="F22261" t="s">
        <v>16</v>
      </c>
      <c r="G22261" t="s">
        <v>67649</v>
      </c>
      <c r="H22261">
        <v>0</v>
      </c>
      <c r="I22261">
        <v>0</v>
      </c>
      <c r="J22261">
        <v>0</v>
      </c>
      <c r="K22261" t="s">
        <v>85629</v>
      </c>
    </row>
    <row r="22262" spans="1:11" x14ac:dyDescent="0.3">
      <c r="A22262" t="s">
        <v>85630</v>
      </c>
      <c r="B22262" t="s">
        <v>85631</v>
      </c>
      <c r="C22262" t="s">
        <v>13</v>
      </c>
      <c r="D22262" t="s">
        <v>85632</v>
      </c>
      <c r="E22262" t="s">
        <v>76370</v>
      </c>
      <c r="F22262" t="s">
        <v>16</v>
      </c>
      <c r="G22262" t="s">
        <v>3120</v>
      </c>
      <c r="H22262">
        <v>0</v>
      </c>
      <c r="I22262">
        <v>0</v>
      </c>
      <c r="J22262">
        <v>0</v>
      </c>
      <c r="K22262" t="s">
        <v>85633</v>
      </c>
    </row>
    <row r="22263" spans="1:11" x14ac:dyDescent="0.3">
      <c r="A22263" t="s">
        <v>85634</v>
      </c>
      <c r="B22263" t="s">
        <v>85635</v>
      </c>
      <c r="C22263" t="s">
        <v>558</v>
      </c>
      <c r="D22263" t="s">
        <v>85636</v>
      </c>
      <c r="E22263" t="s">
        <v>981</v>
      </c>
      <c r="F22263" t="s">
        <v>16</v>
      </c>
      <c r="G22263" t="s">
        <v>30709</v>
      </c>
      <c r="H22263">
        <v>0</v>
      </c>
      <c r="I22263">
        <v>0</v>
      </c>
      <c r="J22263">
        <v>0</v>
      </c>
      <c r="K22263" t="s">
        <v>85637</v>
      </c>
    </row>
    <row r="22264" spans="1:11" x14ac:dyDescent="0.3">
      <c r="A22264" t="s">
        <v>85638</v>
      </c>
      <c r="B22264" t="s">
        <v>85639</v>
      </c>
      <c r="C22264" t="s">
        <v>13</v>
      </c>
      <c r="D22264" t="s">
        <v>85640</v>
      </c>
      <c r="E22264" t="s">
        <v>66626</v>
      </c>
      <c r="F22264" t="s">
        <v>16</v>
      </c>
      <c r="G22264" t="s">
        <v>1766</v>
      </c>
      <c r="H22264">
        <v>0</v>
      </c>
      <c r="I22264">
        <v>0</v>
      </c>
      <c r="J22264">
        <v>0</v>
      </c>
      <c r="K22264" t="s">
        <v>85641</v>
      </c>
    </row>
    <row r="22265" spans="1:11" x14ac:dyDescent="0.3">
      <c r="A22265" t="s">
        <v>85642</v>
      </c>
      <c r="B22265" t="s">
        <v>85643</v>
      </c>
      <c r="C22265" t="s">
        <v>13</v>
      </c>
      <c r="D22265" t="s">
        <v>85644</v>
      </c>
      <c r="E22265" t="s">
        <v>76370</v>
      </c>
      <c r="F22265" t="s">
        <v>16</v>
      </c>
      <c r="G22265" t="s">
        <v>8894</v>
      </c>
      <c r="H22265">
        <v>0</v>
      </c>
      <c r="I22265">
        <v>0</v>
      </c>
      <c r="J22265">
        <v>0</v>
      </c>
      <c r="K22265" t="s">
        <v>85645</v>
      </c>
    </row>
    <row r="22266" spans="1:11" x14ac:dyDescent="0.3">
      <c r="A22266" t="s">
        <v>85646</v>
      </c>
      <c r="B22266" t="s">
        <v>85647</v>
      </c>
      <c r="C22266" t="s">
        <v>13</v>
      </c>
      <c r="D22266" t="s">
        <v>85648</v>
      </c>
      <c r="E22266" t="s">
        <v>76370</v>
      </c>
      <c r="F22266" t="s">
        <v>29000</v>
      </c>
      <c r="G22266" t="s">
        <v>42</v>
      </c>
      <c r="H22266">
        <v>0</v>
      </c>
      <c r="I22266">
        <v>0</v>
      </c>
      <c r="J22266">
        <v>0</v>
      </c>
      <c r="K22266" t="s">
        <v>85649</v>
      </c>
    </row>
    <row r="22267" spans="1:11" x14ac:dyDescent="0.3">
      <c r="A22267" t="s">
        <v>85650</v>
      </c>
      <c r="C22267" t="s">
        <v>147</v>
      </c>
      <c r="D22267" t="s">
        <v>85651</v>
      </c>
      <c r="E22267" t="s">
        <v>76393</v>
      </c>
      <c r="F22267" t="s">
        <v>16</v>
      </c>
      <c r="G22267" t="s">
        <v>30259</v>
      </c>
      <c r="H22267">
        <v>0</v>
      </c>
      <c r="I22267">
        <v>0</v>
      </c>
      <c r="J22267">
        <v>0</v>
      </c>
      <c r="K22267" t="s">
        <v>85652</v>
      </c>
    </row>
    <row r="22268" spans="1:11" x14ac:dyDescent="0.3">
      <c r="A22268" t="s">
        <v>85653</v>
      </c>
      <c r="B22268" t="s">
        <v>85654</v>
      </c>
      <c r="C22268" t="s">
        <v>27</v>
      </c>
      <c r="D22268" t="s">
        <v>71738</v>
      </c>
      <c r="E22268" t="s">
        <v>83478</v>
      </c>
      <c r="F22268" t="s">
        <v>41</v>
      </c>
      <c r="G22268" t="s">
        <v>42</v>
      </c>
      <c r="H22268">
        <v>0</v>
      </c>
      <c r="I22268">
        <v>0</v>
      </c>
      <c r="J22268">
        <v>0</v>
      </c>
      <c r="K22268" t="s">
        <v>85655</v>
      </c>
    </row>
    <row r="22269" spans="1:11" x14ac:dyDescent="0.3">
      <c r="A22269" t="s">
        <v>85656</v>
      </c>
      <c r="B22269" t="s">
        <v>82919</v>
      </c>
      <c r="C22269" t="s">
        <v>20</v>
      </c>
      <c r="D22269" t="s">
        <v>85657</v>
      </c>
      <c r="E22269" t="s">
        <v>82100</v>
      </c>
      <c r="F22269" t="s">
        <v>34116</v>
      </c>
      <c r="G22269" t="s">
        <v>42</v>
      </c>
      <c r="H22269">
        <v>0</v>
      </c>
      <c r="I22269">
        <v>0</v>
      </c>
      <c r="J22269">
        <v>0</v>
      </c>
      <c r="K22269" t="s">
        <v>85658</v>
      </c>
    </row>
    <row r="22270" spans="1:11" x14ac:dyDescent="0.3">
      <c r="A22270" t="s">
        <v>85659</v>
      </c>
      <c r="C22270" t="s">
        <v>20</v>
      </c>
      <c r="D22270" t="s">
        <v>85660</v>
      </c>
      <c r="E22270" t="s">
        <v>82100</v>
      </c>
      <c r="F22270" t="s">
        <v>2224</v>
      </c>
      <c r="G22270" t="s">
        <v>42</v>
      </c>
      <c r="H22270">
        <v>0</v>
      </c>
      <c r="I22270">
        <v>0</v>
      </c>
      <c r="J22270">
        <v>0</v>
      </c>
      <c r="K22270" t="s">
        <v>85661</v>
      </c>
    </row>
    <row r="22271" spans="1:11" x14ac:dyDescent="0.3">
      <c r="A22271" t="s">
        <v>85662</v>
      </c>
      <c r="B22271" t="s">
        <v>85663</v>
      </c>
      <c r="C22271" t="s">
        <v>20</v>
      </c>
      <c r="D22271" t="s">
        <v>85664</v>
      </c>
      <c r="E22271" t="s">
        <v>82100</v>
      </c>
      <c r="F22271" t="s">
        <v>12666</v>
      </c>
      <c r="G22271" t="s">
        <v>42</v>
      </c>
      <c r="H22271">
        <v>0</v>
      </c>
      <c r="I22271">
        <v>0</v>
      </c>
      <c r="J22271">
        <v>0</v>
      </c>
      <c r="K22271" t="s">
        <v>85665</v>
      </c>
    </row>
    <row r="22272" spans="1:11" x14ac:dyDescent="0.3">
      <c r="A22272" t="s">
        <v>85666</v>
      </c>
      <c r="C22272" t="s">
        <v>558</v>
      </c>
      <c r="D22272" t="s">
        <v>85667</v>
      </c>
      <c r="E22272" t="s">
        <v>32599</v>
      </c>
      <c r="F22272" t="s">
        <v>41</v>
      </c>
      <c r="G22272" t="s">
        <v>42</v>
      </c>
      <c r="H22272">
        <v>0</v>
      </c>
      <c r="I22272">
        <v>0</v>
      </c>
      <c r="J22272">
        <v>0</v>
      </c>
      <c r="K22272" t="s">
        <v>85668</v>
      </c>
    </row>
    <row r="22273" spans="1:11" x14ac:dyDescent="0.3">
      <c r="A22273" t="s">
        <v>85669</v>
      </c>
      <c r="B22273" t="s">
        <v>85670</v>
      </c>
      <c r="C22273" t="s">
        <v>27</v>
      </c>
      <c r="D22273" t="s">
        <v>85671</v>
      </c>
      <c r="E22273" t="s">
        <v>83478</v>
      </c>
      <c r="F22273" t="s">
        <v>41</v>
      </c>
      <c r="G22273" t="s">
        <v>1894</v>
      </c>
      <c r="H22273">
        <v>0</v>
      </c>
      <c r="I22273">
        <v>0</v>
      </c>
      <c r="J22273">
        <v>0</v>
      </c>
      <c r="K22273" t="s">
        <v>85672</v>
      </c>
    </row>
    <row r="22274" spans="1:11" x14ac:dyDescent="0.3">
      <c r="A22274" t="s">
        <v>85673</v>
      </c>
      <c r="B22274" t="s">
        <v>85674</v>
      </c>
      <c r="C22274" t="s">
        <v>13</v>
      </c>
      <c r="D22274" t="s">
        <v>85675</v>
      </c>
      <c r="E22274" t="s">
        <v>76370</v>
      </c>
      <c r="F22274" t="s">
        <v>25281</v>
      </c>
      <c r="G22274" t="s">
        <v>42</v>
      </c>
      <c r="H22274">
        <v>0</v>
      </c>
      <c r="I22274">
        <v>0</v>
      </c>
      <c r="J22274">
        <v>0</v>
      </c>
      <c r="K22274" t="s">
        <v>85676</v>
      </c>
    </row>
    <row r="22275" spans="1:11" x14ac:dyDescent="0.3">
      <c r="A22275" t="s">
        <v>85677</v>
      </c>
      <c r="B22275" t="s">
        <v>85678</v>
      </c>
      <c r="C22275" t="s">
        <v>558</v>
      </c>
      <c r="D22275" t="s">
        <v>85679</v>
      </c>
      <c r="E22275" t="s">
        <v>32599</v>
      </c>
      <c r="F22275" t="s">
        <v>41</v>
      </c>
      <c r="G22275" t="s">
        <v>42</v>
      </c>
      <c r="H22275">
        <v>0</v>
      </c>
      <c r="I22275">
        <v>0</v>
      </c>
      <c r="J22275">
        <v>0</v>
      </c>
      <c r="K22275" t="s">
        <v>85680</v>
      </c>
    </row>
    <row r="22276" spans="1:11" x14ac:dyDescent="0.3">
      <c r="A22276" t="s">
        <v>85681</v>
      </c>
      <c r="B22276" t="s">
        <v>85682</v>
      </c>
      <c r="C22276" t="s">
        <v>147</v>
      </c>
      <c r="D22276" t="s">
        <v>85683</v>
      </c>
      <c r="E22276" t="s">
        <v>76393</v>
      </c>
      <c r="F22276" t="s">
        <v>1947</v>
      </c>
      <c r="G22276" t="s">
        <v>42</v>
      </c>
      <c r="H22276">
        <v>0</v>
      </c>
      <c r="I22276">
        <v>0</v>
      </c>
      <c r="J22276">
        <v>0</v>
      </c>
      <c r="K22276" t="s">
        <v>85684</v>
      </c>
    </row>
    <row r="22277" spans="1:11" x14ac:dyDescent="0.3">
      <c r="A22277" t="s">
        <v>85685</v>
      </c>
      <c r="B22277" t="s">
        <v>85686</v>
      </c>
      <c r="C22277" t="s">
        <v>20</v>
      </c>
      <c r="D22277" t="s">
        <v>85687</v>
      </c>
      <c r="E22277" t="s">
        <v>82100</v>
      </c>
      <c r="F22277" t="s">
        <v>16</v>
      </c>
      <c r="G22277" t="s">
        <v>10532</v>
      </c>
      <c r="H22277">
        <v>0</v>
      </c>
      <c r="I22277">
        <v>0</v>
      </c>
      <c r="J22277">
        <v>0</v>
      </c>
      <c r="K22277" t="s">
        <v>85688</v>
      </c>
    </row>
    <row r="22278" spans="1:11" x14ac:dyDescent="0.3">
      <c r="A22278" t="s">
        <v>85689</v>
      </c>
      <c r="B22278" t="s">
        <v>85690</v>
      </c>
      <c r="C22278" t="s">
        <v>147</v>
      </c>
      <c r="D22278" t="s">
        <v>85691</v>
      </c>
      <c r="E22278" t="s">
        <v>76393</v>
      </c>
      <c r="F22278" t="s">
        <v>1506</v>
      </c>
      <c r="G22278" t="s">
        <v>42</v>
      </c>
      <c r="H22278">
        <v>0</v>
      </c>
      <c r="I22278">
        <v>0</v>
      </c>
      <c r="J22278">
        <v>0</v>
      </c>
      <c r="K22278" t="s">
        <v>85692</v>
      </c>
    </row>
    <row r="22279" spans="1:11" x14ac:dyDescent="0.3">
      <c r="A22279" t="s">
        <v>85693</v>
      </c>
      <c r="B22279" t="s">
        <v>85694</v>
      </c>
      <c r="C22279" t="s">
        <v>27</v>
      </c>
      <c r="D22279" t="s">
        <v>85695</v>
      </c>
      <c r="E22279" t="s">
        <v>83478</v>
      </c>
      <c r="F22279" t="s">
        <v>41</v>
      </c>
      <c r="G22279" t="s">
        <v>42</v>
      </c>
      <c r="H22279">
        <v>0</v>
      </c>
      <c r="I22279">
        <v>0</v>
      </c>
      <c r="J22279">
        <v>0</v>
      </c>
      <c r="K22279" t="s">
        <v>85696</v>
      </c>
    </row>
    <row r="22280" spans="1:11" x14ac:dyDescent="0.3">
      <c r="A22280" t="s">
        <v>85697</v>
      </c>
      <c r="C22280" t="s">
        <v>27</v>
      </c>
      <c r="D22280" t="s">
        <v>85698</v>
      </c>
      <c r="E22280" t="s">
        <v>83478</v>
      </c>
      <c r="F22280" t="s">
        <v>5696</v>
      </c>
      <c r="G22280" t="s">
        <v>42</v>
      </c>
      <c r="H22280">
        <v>0</v>
      </c>
      <c r="I22280">
        <v>0</v>
      </c>
      <c r="J22280">
        <v>0</v>
      </c>
      <c r="K22280" t="s">
        <v>85699</v>
      </c>
    </row>
    <row r="22281" spans="1:11" x14ac:dyDescent="0.3">
      <c r="A22281" t="s">
        <v>85700</v>
      </c>
      <c r="B22281" t="s">
        <v>85701</v>
      </c>
      <c r="C22281" t="s">
        <v>27</v>
      </c>
      <c r="D22281" t="s">
        <v>85702</v>
      </c>
      <c r="E22281" t="s">
        <v>83478</v>
      </c>
      <c r="F22281" t="s">
        <v>41656</v>
      </c>
      <c r="G22281" t="s">
        <v>42</v>
      </c>
      <c r="H22281">
        <v>0</v>
      </c>
      <c r="I22281">
        <v>0</v>
      </c>
      <c r="J22281">
        <v>0</v>
      </c>
      <c r="K22281" t="s">
        <v>85703</v>
      </c>
    </row>
    <row r="22282" spans="1:11" x14ac:dyDescent="0.3">
      <c r="A22282" t="s">
        <v>85704</v>
      </c>
      <c r="C22282" t="s">
        <v>20</v>
      </c>
      <c r="D22282" t="s">
        <v>85705</v>
      </c>
      <c r="E22282" t="s">
        <v>62177</v>
      </c>
      <c r="F22282" t="s">
        <v>4174</v>
      </c>
      <c r="G22282" t="s">
        <v>42</v>
      </c>
      <c r="H22282">
        <v>0</v>
      </c>
      <c r="I22282">
        <v>0</v>
      </c>
      <c r="J22282">
        <v>0</v>
      </c>
      <c r="K22282" t="s">
        <v>85706</v>
      </c>
    </row>
    <row r="22283" spans="1:11" x14ac:dyDescent="0.3">
      <c r="A22283" t="s">
        <v>85707</v>
      </c>
      <c r="B22283" t="s">
        <v>85708</v>
      </c>
      <c r="C22283" t="s">
        <v>147</v>
      </c>
      <c r="D22283" t="s">
        <v>85709</v>
      </c>
      <c r="E22283" t="s">
        <v>76393</v>
      </c>
      <c r="F22283" t="s">
        <v>51302</v>
      </c>
      <c r="G22283" t="s">
        <v>42</v>
      </c>
      <c r="H22283">
        <v>0</v>
      </c>
      <c r="I22283">
        <v>0</v>
      </c>
      <c r="J22283">
        <v>0</v>
      </c>
      <c r="K22283" t="s">
        <v>85710</v>
      </c>
    </row>
    <row r="22284" spans="1:11" x14ac:dyDescent="0.3">
      <c r="A22284" t="s">
        <v>85711</v>
      </c>
      <c r="B22284" t="s">
        <v>85712</v>
      </c>
      <c r="C22284" t="s">
        <v>20</v>
      </c>
      <c r="D22284" t="s">
        <v>85713</v>
      </c>
      <c r="E22284" t="s">
        <v>82100</v>
      </c>
      <c r="F22284" t="s">
        <v>5273</v>
      </c>
      <c r="G22284" t="s">
        <v>42</v>
      </c>
      <c r="H22284">
        <v>0</v>
      </c>
      <c r="I22284">
        <v>0</v>
      </c>
      <c r="J22284">
        <v>0</v>
      </c>
      <c r="K22284" t="s">
        <v>85714</v>
      </c>
    </row>
    <row r="22285" spans="1:11" x14ac:dyDescent="0.3">
      <c r="A22285" t="s">
        <v>85715</v>
      </c>
      <c r="B22285" t="s">
        <v>85716</v>
      </c>
      <c r="C22285" t="s">
        <v>558</v>
      </c>
      <c r="D22285" t="s">
        <v>85717</v>
      </c>
      <c r="E22285" t="s">
        <v>18607</v>
      </c>
      <c r="F22285" t="s">
        <v>16</v>
      </c>
      <c r="G22285" t="s">
        <v>11576</v>
      </c>
      <c r="H22285">
        <v>0</v>
      </c>
      <c r="I22285">
        <v>0</v>
      </c>
      <c r="J22285">
        <v>0</v>
      </c>
      <c r="K22285" t="s">
        <v>85718</v>
      </c>
    </row>
    <row r="22286" spans="1:11" x14ac:dyDescent="0.3">
      <c r="A22286" t="s">
        <v>85719</v>
      </c>
      <c r="B22286" t="s">
        <v>85720</v>
      </c>
      <c r="C22286" t="s">
        <v>147</v>
      </c>
      <c r="D22286" t="s">
        <v>85721</v>
      </c>
      <c r="E22286" t="s">
        <v>76393</v>
      </c>
      <c r="F22286" t="s">
        <v>30668</v>
      </c>
      <c r="G22286" t="s">
        <v>42</v>
      </c>
      <c r="H22286">
        <v>0</v>
      </c>
      <c r="I22286">
        <v>0</v>
      </c>
      <c r="J22286">
        <v>0</v>
      </c>
      <c r="K22286" t="s">
        <v>85722</v>
      </c>
    </row>
    <row r="22287" spans="1:11" x14ac:dyDescent="0.3">
      <c r="A22287" t="s">
        <v>85723</v>
      </c>
      <c r="B22287" t="s">
        <v>85724</v>
      </c>
      <c r="C22287" t="s">
        <v>13</v>
      </c>
      <c r="D22287" t="s">
        <v>85725</v>
      </c>
      <c r="E22287" t="s">
        <v>76370</v>
      </c>
      <c r="F22287" t="s">
        <v>16</v>
      </c>
      <c r="G22287" t="s">
        <v>23764</v>
      </c>
      <c r="H22287">
        <v>0</v>
      </c>
      <c r="I22287">
        <v>0</v>
      </c>
      <c r="J22287">
        <v>0</v>
      </c>
      <c r="K22287" t="s">
        <v>85726</v>
      </c>
    </row>
    <row r="22288" spans="1:11" x14ac:dyDescent="0.3">
      <c r="A22288" t="s">
        <v>85727</v>
      </c>
      <c r="B22288" t="s">
        <v>85728</v>
      </c>
      <c r="C22288" t="s">
        <v>20</v>
      </c>
      <c r="D22288" t="s">
        <v>85729</v>
      </c>
      <c r="E22288" t="s">
        <v>82100</v>
      </c>
      <c r="F22288" t="s">
        <v>939</v>
      </c>
      <c r="G22288" t="s">
        <v>51717</v>
      </c>
      <c r="H22288">
        <v>0</v>
      </c>
      <c r="I22288">
        <v>0</v>
      </c>
      <c r="J22288">
        <v>0</v>
      </c>
      <c r="K22288" t="s">
        <v>85730</v>
      </c>
    </row>
    <row r="22289" spans="1:11" x14ac:dyDescent="0.3">
      <c r="A22289" t="s">
        <v>85731</v>
      </c>
      <c r="C22289" t="s">
        <v>147</v>
      </c>
      <c r="D22289" t="s">
        <v>85732</v>
      </c>
      <c r="E22289" t="s">
        <v>76393</v>
      </c>
      <c r="F22289" t="s">
        <v>16</v>
      </c>
      <c r="G22289" t="s">
        <v>4039</v>
      </c>
      <c r="H22289">
        <v>0</v>
      </c>
      <c r="I22289">
        <v>0</v>
      </c>
      <c r="J22289">
        <v>0</v>
      </c>
      <c r="K22289" t="s">
        <v>85733</v>
      </c>
    </row>
    <row r="22290" spans="1:11" x14ac:dyDescent="0.3">
      <c r="A22290" t="s">
        <v>85734</v>
      </c>
      <c r="B22290" t="s">
        <v>85735</v>
      </c>
      <c r="C22290" t="s">
        <v>13</v>
      </c>
      <c r="D22290" t="s">
        <v>85736</v>
      </c>
      <c r="E22290" t="s">
        <v>76370</v>
      </c>
      <c r="F22290" t="s">
        <v>16</v>
      </c>
      <c r="G22290" t="s">
        <v>18591</v>
      </c>
      <c r="H22290">
        <v>0</v>
      </c>
      <c r="I22290">
        <v>0</v>
      </c>
      <c r="J22290">
        <v>0</v>
      </c>
      <c r="K22290" t="s">
        <v>85737</v>
      </c>
    </row>
    <row r="22291" spans="1:11" x14ac:dyDescent="0.3">
      <c r="A22291" t="s">
        <v>85738</v>
      </c>
      <c r="C22291" t="s">
        <v>20</v>
      </c>
      <c r="D22291" t="s">
        <v>85739</v>
      </c>
      <c r="E22291" t="s">
        <v>62177</v>
      </c>
      <c r="F22291" t="s">
        <v>2852</v>
      </c>
      <c r="G22291" t="s">
        <v>42</v>
      </c>
      <c r="H22291">
        <v>0</v>
      </c>
      <c r="I22291">
        <v>0</v>
      </c>
      <c r="J22291">
        <v>0</v>
      </c>
      <c r="K22291" t="s">
        <v>85740</v>
      </c>
    </row>
    <row r="22292" spans="1:11" x14ac:dyDescent="0.3">
      <c r="A22292" t="s">
        <v>85741</v>
      </c>
      <c r="B22292" t="s">
        <v>85742</v>
      </c>
      <c r="C22292" t="s">
        <v>147</v>
      </c>
      <c r="D22292" t="s">
        <v>85743</v>
      </c>
      <c r="E22292" t="s">
        <v>76393</v>
      </c>
      <c r="F22292" t="s">
        <v>16</v>
      </c>
      <c r="G22292" t="s">
        <v>4960</v>
      </c>
      <c r="H22292">
        <v>0</v>
      </c>
      <c r="I22292">
        <v>0</v>
      </c>
      <c r="J22292">
        <v>0</v>
      </c>
      <c r="K22292" t="s">
        <v>85744</v>
      </c>
    </row>
    <row r="22293" spans="1:11" x14ac:dyDescent="0.3">
      <c r="A22293" t="s">
        <v>85745</v>
      </c>
      <c r="B22293" t="s">
        <v>85746</v>
      </c>
      <c r="C22293" t="s">
        <v>13</v>
      </c>
      <c r="D22293" t="s">
        <v>85747</v>
      </c>
      <c r="E22293" t="s">
        <v>76370</v>
      </c>
      <c r="F22293" t="s">
        <v>16</v>
      </c>
      <c r="G22293" t="s">
        <v>1463</v>
      </c>
      <c r="H22293">
        <v>0</v>
      </c>
      <c r="I22293">
        <v>0</v>
      </c>
      <c r="J22293">
        <v>0</v>
      </c>
      <c r="K22293" t="s">
        <v>85748</v>
      </c>
    </row>
    <row r="22294" spans="1:11" x14ac:dyDescent="0.3">
      <c r="A22294" t="s">
        <v>85749</v>
      </c>
      <c r="C22294" t="s">
        <v>13</v>
      </c>
      <c r="D22294" t="s">
        <v>85750</v>
      </c>
      <c r="E22294" t="s">
        <v>76370</v>
      </c>
      <c r="F22294" t="s">
        <v>9405</v>
      </c>
      <c r="G22294" t="s">
        <v>42</v>
      </c>
      <c r="H22294">
        <v>0</v>
      </c>
      <c r="I22294">
        <v>0</v>
      </c>
      <c r="J22294">
        <v>0</v>
      </c>
      <c r="K22294" t="s">
        <v>85751</v>
      </c>
    </row>
    <row r="22295" spans="1:11" x14ac:dyDescent="0.3">
      <c r="A22295" t="s">
        <v>85752</v>
      </c>
      <c r="B22295" t="s">
        <v>85753</v>
      </c>
      <c r="C22295" t="s">
        <v>558</v>
      </c>
      <c r="D22295" t="s">
        <v>85754</v>
      </c>
      <c r="E22295" t="s">
        <v>18607</v>
      </c>
      <c r="F22295" t="s">
        <v>3267</v>
      </c>
      <c r="G22295" t="s">
        <v>42</v>
      </c>
      <c r="H22295">
        <v>0</v>
      </c>
      <c r="I22295">
        <v>0</v>
      </c>
      <c r="J22295">
        <v>0</v>
      </c>
      <c r="K22295" t="s">
        <v>85755</v>
      </c>
    </row>
    <row r="22296" spans="1:11" x14ac:dyDescent="0.3">
      <c r="A22296" t="s">
        <v>85756</v>
      </c>
      <c r="B22296" t="s">
        <v>85757</v>
      </c>
      <c r="C22296" t="s">
        <v>147</v>
      </c>
      <c r="D22296" t="s">
        <v>85758</v>
      </c>
      <c r="E22296" t="s">
        <v>76393</v>
      </c>
      <c r="F22296" t="s">
        <v>15176</v>
      </c>
      <c r="G22296" t="s">
        <v>42</v>
      </c>
      <c r="H22296">
        <v>0</v>
      </c>
      <c r="I22296">
        <v>0</v>
      </c>
      <c r="J22296">
        <v>0</v>
      </c>
      <c r="K22296" t="s">
        <v>85759</v>
      </c>
    </row>
    <row r="22297" spans="1:11" x14ac:dyDescent="0.3">
      <c r="A22297" t="s">
        <v>85760</v>
      </c>
      <c r="B22297" t="s">
        <v>85761</v>
      </c>
      <c r="C22297" t="s">
        <v>147</v>
      </c>
      <c r="D22297" t="s">
        <v>85762</v>
      </c>
      <c r="E22297" t="s">
        <v>76393</v>
      </c>
      <c r="F22297" t="s">
        <v>3196</v>
      </c>
      <c r="G22297" t="s">
        <v>42</v>
      </c>
      <c r="H22297">
        <v>0</v>
      </c>
      <c r="I22297">
        <v>0</v>
      </c>
      <c r="J22297">
        <v>0</v>
      </c>
      <c r="K22297" t="s">
        <v>85763</v>
      </c>
    </row>
    <row r="22298" spans="1:11" x14ac:dyDescent="0.3">
      <c r="A22298" t="s">
        <v>85764</v>
      </c>
      <c r="B22298" t="s">
        <v>85765</v>
      </c>
      <c r="C22298" t="s">
        <v>466</v>
      </c>
      <c r="D22298" t="s">
        <v>85766</v>
      </c>
      <c r="E22298" t="s">
        <v>79083</v>
      </c>
      <c r="F22298" t="s">
        <v>16</v>
      </c>
      <c r="G22298" t="s">
        <v>4866</v>
      </c>
      <c r="H22298">
        <v>0</v>
      </c>
      <c r="I22298">
        <v>0</v>
      </c>
      <c r="J22298">
        <v>0</v>
      </c>
      <c r="K22298" t="s">
        <v>85767</v>
      </c>
    </row>
    <row r="22299" spans="1:11" x14ac:dyDescent="0.3">
      <c r="A22299" t="s">
        <v>85768</v>
      </c>
      <c r="B22299" t="s">
        <v>85769</v>
      </c>
      <c r="C22299" t="s">
        <v>147</v>
      </c>
      <c r="D22299" t="s">
        <v>85770</v>
      </c>
      <c r="E22299" t="s">
        <v>76393</v>
      </c>
      <c r="F22299" t="s">
        <v>19246</v>
      </c>
      <c r="G22299" t="s">
        <v>42</v>
      </c>
      <c r="H22299">
        <v>0</v>
      </c>
      <c r="I22299">
        <v>0</v>
      </c>
      <c r="J22299">
        <v>0</v>
      </c>
      <c r="K22299" t="s">
        <v>85771</v>
      </c>
    </row>
    <row r="22300" spans="1:11" x14ac:dyDescent="0.3">
      <c r="A22300" t="s">
        <v>85772</v>
      </c>
      <c r="B22300" t="s">
        <v>85773</v>
      </c>
      <c r="C22300" t="s">
        <v>147</v>
      </c>
      <c r="D22300" t="s">
        <v>85774</v>
      </c>
      <c r="E22300" t="s">
        <v>76393</v>
      </c>
      <c r="F22300" t="s">
        <v>18237</v>
      </c>
      <c r="G22300" t="s">
        <v>42</v>
      </c>
      <c r="H22300">
        <v>0</v>
      </c>
      <c r="I22300">
        <v>0</v>
      </c>
      <c r="J22300">
        <v>0</v>
      </c>
      <c r="K22300" t="s">
        <v>85775</v>
      </c>
    </row>
    <row r="22301" spans="1:11" x14ac:dyDescent="0.3">
      <c r="A22301" t="s">
        <v>85776</v>
      </c>
      <c r="B22301" t="s">
        <v>85777</v>
      </c>
      <c r="C22301" t="s">
        <v>20</v>
      </c>
      <c r="D22301" t="s">
        <v>85778</v>
      </c>
      <c r="E22301" t="s">
        <v>82100</v>
      </c>
      <c r="F22301" t="s">
        <v>3821</v>
      </c>
      <c r="G22301" t="s">
        <v>91</v>
      </c>
      <c r="H22301">
        <v>0</v>
      </c>
      <c r="I22301">
        <v>0</v>
      </c>
      <c r="J22301">
        <v>0</v>
      </c>
      <c r="K22301" t="s">
        <v>85779</v>
      </c>
    </row>
    <row r="22302" spans="1:11" x14ac:dyDescent="0.3">
      <c r="A22302" t="s">
        <v>85780</v>
      </c>
      <c r="B22302" t="s">
        <v>85781</v>
      </c>
      <c r="C22302" t="s">
        <v>20</v>
      </c>
      <c r="D22302" t="s">
        <v>85782</v>
      </c>
      <c r="E22302" t="s">
        <v>62177</v>
      </c>
      <c r="F22302" t="s">
        <v>7622</v>
      </c>
      <c r="G22302" t="s">
        <v>42</v>
      </c>
      <c r="H22302">
        <v>0</v>
      </c>
      <c r="I22302">
        <v>0</v>
      </c>
      <c r="J22302">
        <v>0</v>
      </c>
      <c r="K22302" t="s">
        <v>85783</v>
      </c>
    </row>
    <row r="22303" spans="1:11" x14ac:dyDescent="0.3">
      <c r="A22303" t="s">
        <v>85784</v>
      </c>
      <c r="B22303" t="s">
        <v>85785</v>
      </c>
      <c r="C22303" t="s">
        <v>147</v>
      </c>
      <c r="D22303" t="s">
        <v>85786</v>
      </c>
      <c r="E22303" t="s">
        <v>76393</v>
      </c>
      <c r="F22303" t="s">
        <v>1003</v>
      </c>
      <c r="G22303" t="s">
        <v>42</v>
      </c>
      <c r="H22303">
        <v>0</v>
      </c>
      <c r="I22303">
        <v>0</v>
      </c>
      <c r="J22303">
        <v>0</v>
      </c>
      <c r="K22303" t="s">
        <v>85787</v>
      </c>
    </row>
    <row r="22304" spans="1:11" x14ac:dyDescent="0.3">
      <c r="A22304" t="s">
        <v>85788</v>
      </c>
      <c r="B22304" t="s">
        <v>85789</v>
      </c>
      <c r="C22304" t="s">
        <v>558</v>
      </c>
      <c r="D22304" t="s">
        <v>85790</v>
      </c>
      <c r="E22304" t="s">
        <v>2102</v>
      </c>
      <c r="F22304" t="s">
        <v>85791</v>
      </c>
      <c r="G22304" t="s">
        <v>42</v>
      </c>
      <c r="H22304">
        <v>0</v>
      </c>
      <c r="I22304">
        <v>0</v>
      </c>
      <c r="J22304">
        <v>0</v>
      </c>
      <c r="K22304" t="s">
        <v>85792</v>
      </c>
    </row>
    <row r="22305" spans="1:11" x14ac:dyDescent="0.3">
      <c r="A22305" t="s">
        <v>85793</v>
      </c>
      <c r="C22305" t="s">
        <v>558</v>
      </c>
      <c r="D22305" t="s">
        <v>85794</v>
      </c>
      <c r="E22305" t="s">
        <v>2102</v>
      </c>
      <c r="F22305" t="s">
        <v>2927</v>
      </c>
      <c r="G22305" t="s">
        <v>42</v>
      </c>
      <c r="H22305">
        <v>0</v>
      </c>
      <c r="I22305">
        <v>0</v>
      </c>
      <c r="J22305">
        <v>0</v>
      </c>
      <c r="K22305" t="s">
        <v>85795</v>
      </c>
    </row>
    <row r="22306" spans="1:11" x14ac:dyDescent="0.3">
      <c r="A22306" t="s">
        <v>85796</v>
      </c>
      <c r="C22306" t="s">
        <v>558</v>
      </c>
      <c r="D22306" t="s">
        <v>85794</v>
      </c>
      <c r="E22306" t="s">
        <v>2102</v>
      </c>
      <c r="F22306" t="s">
        <v>6717</v>
      </c>
      <c r="G22306" t="s">
        <v>42</v>
      </c>
      <c r="H22306">
        <v>0</v>
      </c>
      <c r="I22306">
        <v>0</v>
      </c>
      <c r="J22306">
        <v>0</v>
      </c>
      <c r="K22306" t="s">
        <v>85797</v>
      </c>
    </row>
    <row r="22307" spans="1:11" x14ac:dyDescent="0.3">
      <c r="A22307" t="s">
        <v>85798</v>
      </c>
      <c r="C22307" t="s">
        <v>558</v>
      </c>
      <c r="D22307" t="s">
        <v>85794</v>
      </c>
      <c r="E22307" t="s">
        <v>2102</v>
      </c>
      <c r="F22307" t="s">
        <v>41</v>
      </c>
      <c r="G22307" t="s">
        <v>42</v>
      </c>
      <c r="H22307">
        <v>0</v>
      </c>
      <c r="I22307">
        <v>0</v>
      </c>
      <c r="J22307">
        <v>0</v>
      </c>
      <c r="K22307" t="s">
        <v>85799</v>
      </c>
    </row>
    <row r="22308" spans="1:11" x14ac:dyDescent="0.3">
      <c r="A22308" t="s">
        <v>85800</v>
      </c>
      <c r="B22308" t="s">
        <v>85801</v>
      </c>
      <c r="C22308" t="s">
        <v>558</v>
      </c>
      <c r="D22308" t="s">
        <v>85802</v>
      </c>
      <c r="E22308" t="s">
        <v>19698</v>
      </c>
      <c r="F22308" t="s">
        <v>41</v>
      </c>
      <c r="G22308" t="s">
        <v>42</v>
      </c>
      <c r="H22308">
        <v>0</v>
      </c>
      <c r="I22308">
        <v>0</v>
      </c>
      <c r="J22308">
        <v>0</v>
      </c>
      <c r="K22308" t="s">
        <v>85803</v>
      </c>
    </row>
    <row r="22309" spans="1:11" x14ac:dyDescent="0.3">
      <c r="A22309" t="s">
        <v>85804</v>
      </c>
      <c r="B22309" t="s">
        <v>85805</v>
      </c>
      <c r="C22309" t="s">
        <v>20</v>
      </c>
      <c r="D22309" t="s">
        <v>85806</v>
      </c>
      <c r="E22309" t="s">
        <v>62177</v>
      </c>
      <c r="F22309" t="s">
        <v>7044</v>
      </c>
      <c r="G22309" t="s">
        <v>42</v>
      </c>
      <c r="H22309">
        <v>0</v>
      </c>
      <c r="I22309">
        <v>0</v>
      </c>
      <c r="J22309">
        <v>0</v>
      </c>
      <c r="K22309" t="s">
        <v>85807</v>
      </c>
    </row>
    <row r="22310" spans="1:11" x14ac:dyDescent="0.3">
      <c r="A22310" t="s">
        <v>85808</v>
      </c>
      <c r="C22310" t="s">
        <v>558</v>
      </c>
      <c r="D22310" t="s">
        <v>85809</v>
      </c>
      <c r="E22310" t="s">
        <v>18607</v>
      </c>
      <c r="F22310" t="s">
        <v>32978</v>
      </c>
      <c r="G22310" t="s">
        <v>42</v>
      </c>
      <c r="H22310">
        <v>0</v>
      </c>
      <c r="I22310">
        <v>0</v>
      </c>
      <c r="J22310">
        <v>0</v>
      </c>
      <c r="K22310" t="s">
        <v>85810</v>
      </c>
    </row>
    <row r="22311" spans="1:11" x14ac:dyDescent="0.3">
      <c r="A22311" t="s">
        <v>85811</v>
      </c>
      <c r="C22311" t="s">
        <v>558</v>
      </c>
      <c r="D22311" t="s">
        <v>85812</v>
      </c>
      <c r="E22311" t="s">
        <v>18607</v>
      </c>
      <c r="F22311" t="s">
        <v>24955</v>
      </c>
      <c r="G22311" t="s">
        <v>42</v>
      </c>
      <c r="H22311">
        <v>0</v>
      </c>
      <c r="I22311">
        <v>0</v>
      </c>
      <c r="J22311">
        <v>0</v>
      </c>
      <c r="K22311" t="s">
        <v>85813</v>
      </c>
    </row>
    <row r="22312" spans="1:11" x14ac:dyDescent="0.3">
      <c r="A22312" t="s">
        <v>85814</v>
      </c>
      <c r="B22312" t="s">
        <v>85815</v>
      </c>
      <c r="C22312" t="s">
        <v>20</v>
      </c>
      <c r="D22312" t="s">
        <v>85816</v>
      </c>
      <c r="E22312" t="s">
        <v>82100</v>
      </c>
      <c r="F22312" t="s">
        <v>10022</v>
      </c>
      <c r="G22312" t="s">
        <v>42</v>
      </c>
      <c r="H22312">
        <v>0</v>
      </c>
      <c r="I22312">
        <v>0</v>
      </c>
      <c r="J22312">
        <v>0</v>
      </c>
      <c r="K22312" t="s">
        <v>85817</v>
      </c>
    </row>
    <row r="22313" spans="1:11" x14ac:dyDescent="0.3">
      <c r="A22313" t="s">
        <v>85818</v>
      </c>
      <c r="B22313" t="s">
        <v>85819</v>
      </c>
      <c r="C22313" t="s">
        <v>27</v>
      </c>
      <c r="D22313" t="s">
        <v>85820</v>
      </c>
      <c r="E22313" t="s">
        <v>83478</v>
      </c>
      <c r="F22313" t="s">
        <v>41</v>
      </c>
      <c r="G22313" t="s">
        <v>42</v>
      </c>
      <c r="H22313">
        <v>0</v>
      </c>
      <c r="I22313">
        <v>0</v>
      </c>
      <c r="J22313">
        <v>0</v>
      </c>
      <c r="K22313" t="s">
        <v>85821</v>
      </c>
    </row>
    <row r="22314" spans="1:11" x14ac:dyDescent="0.3">
      <c r="A22314" t="s">
        <v>85822</v>
      </c>
      <c r="B22314" t="s">
        <v>29437</v>
      </c>
      <c r="C22314" t="s">
        <v>27</v>
      </c>
      <c r="D22314" t="s">
        <v>85823</v>
      </c>
      <c r="E22314" t="s">
        <v>83478</v>
      </c>
      <c r="F22314" t="s">
        <v>41</v>
      </c>
      <c r="G22314" t="s">
        <v>42</v>
      </c>
      <c r="H22314">
        <v>0</v>
      </c>
      <c r="I22314">
        <v>0</v>
      </c>
      <c r="J22314">
        <v>0</v>
      </c>
      <c r="K22314" t="s">
        <v>85824</v>
      </c>
    </row>
    <row r="22315" spans="1:11" x14ac:dyDescent="0.3">
      <c r="A22315" t="s">
        <v>85825</v>
      </c>
      <c r="B22315" t="s">
        <v>85826</v>
      </c>
      <c r="C22315" t="s">
        <v>20</v>
      </c>
      <c r="D22315" t="s">
        <v>85827</v>
      </c>
      <c r="E22315" t="s">
        <v>62177</v>
      </c>
      <c r="F22315" t="s">
        <v>417</v>
      </c>
      <c r="G22315" t="s">
        <v>42</v>
      </c>
      <c r="H22315">
        <v>0</v>
      </c>
      <c r="I22315">
        <v>0</v>
      </c>
      <c r="J22315">
        <v>0</v>
      </c>
      <c r="K22315" t="s">
        <v>85828</v>
      </c>
    </row>
    <row r="22316" spans="1:11" x14ac:dyDescent="0.3">
      <c r="A22316" t="s">
        <v>85829</v>
      </c>
      <c r="B22316" t="s">
        <v>85830</v>
      </c>
      <c r="C22316" t="s">
        <v>27</v>
      </c>
      <c r="D22316" t="s">
        <v>85831</v>
      </c>
      <c r="E22316" t="s">
        <v>83478</v>
      </c>
      <c r="F22316" t="s">
        <v>41</v>
      </c>
      <c r="G22316" t="s">
        <v>42</v>
      </c>
      <c r="H22316">
        <v>0</v>
      </c>
      <c r="I22316">
        <v>0</v>
      </c>
      <c r="J22316">
        <v>0</v>
      </c>
      <c r="K22316" t="s">
        <v>85832</v>
      </c>
    </row>
    <row r="22317" spans="1:11" x14ac:dyDescent="0.3">
      <c r="A22317" t="s">
        <v>85833</v>
      </c>
      <c r="B22317" t="s">
        <v>85834</v>
      </c>
      <c r="C22317" t="s">
        <v>27</v>
      </c>
      <c r="D22317" t="s">
        <v>85835</v>
      </c>
      <c r="E22317" t="s">
        <v>83478</v>
      </c>
      <c r="F22317" t="s">
        <v>41</v>
      </c>
      <c r="G22317" t="s">
        <v>42</v>
      </c>
      <c r="H22317">
        <v>0</v>
      </c>
      <c r="I22317">
        <v>0</v>
      </c>
      <c r="J22317">
        <v>0</v>
      </c>
      <c r="K22317" t="s">
        <v>85836</v>
      </c>
    </row>
    <row r="22318" spans="1:11" x14ac:dyDescent="0.3">
      <c r="A22318" t="s">
        <v>85837</v>
      </c>
      <c r="C22318" t="s">
        <v>147</v>
      </c>
      <c r="D22318" t="s">
        <v>85838</v>
      </c>
      <c r="E22318" t="s">
        <v>76393</v>
      </c>
      <c r="F22318" t="s">
        <v>9911</v>
      </c>
      <c r="G22318" t="s">
        <v>42</v>
      </c>
      <c r="H22318">
        <v>0</v>
      </c>
      <c r="I22318">
        <v>0</v>
      </c>
      <c r="J22318">
        <v>0</v>
      </c>
      <c r="K22318" t="s">
        <v>85839</v>
      </c>
    </row>
    <row r="22319" spans="1:11" x14ac:dyDescent="0.3">
      <c r="A22319" t="s">
        <v>85840</v>
      </c>
      <c r="B22319" t="s">
        <v>23141</v>
      </c>
      <c r="C22319" t="s">
        <v>27</v>
      </c>
      <c r="D22319" t="s">
        <v>85841</v>
      </c>
      <c r="E22319" t="s">
        <v>83478</v>
      </c>
      <c r="F22319" t="s">
        <v>41</v>
      </c>
      <c r="G22319" t="s">
        <v>42</v>
      </c>
      <c r="H22319">
        <v>0</v>
      </c>
      <c r="I22319">
        <v>0</v>
      </c>
      <c r="J22319">
        <v>0</v>
      </c>
      <c r="K22319" t="s">
        <v>85842</v>
      </c>
    </row>
    <row r="22320" spans="1:11" x14ac:dyDescent="0.3">
      <c r="A22320" t="s">
        <v>85843</v>
      </c>
      <c r="B22320" t="s">
        <v>85844</v>
      </c>
      <c r="C22320" t="s">
        <v>147</v>
      </c>
      <c r="D22320" t="s">
        <v>85845</v>
      </c>
      <c r="E22320" t="s">
        <v>76393</v>
      </c>
      <c r="F22320" t="s">
        <v>2665</v>
      </c>
      <c r="G22320" t="s">
        <v>42</v>
      </c>
      <c r="H22320">
        <v>0</v>
      </c>
      <c r="I22320">
        <v>0</v>
      </c>
      <c r="J22320">
        <v>0</v>
      </c>
      <c r="K22320" t="s">
        <v>85846</v>
      </c>
    </row>
    <row r="22321" spans="1:11" x14ac:dyDescent="0.3">
      <c r="A22321" t="s">
        <v>85847</v>
      </c>
      <c r="B22321" t="s">
        <v>85848</v>
      </c>
      <c r="C22321" t="s">
        <v>27</v>
      </c>
      <c r="D22321" t="s">
        <v>85849</v>
      </c>
      <c r="E22321" t="s">
        <v>83478</v>
      </c>
      <c r="F22321" t="s">
        <v>41</v>
      </c>
      <c r="G22321" t="s">
        <v>42</v>
      </c>
      <c r="H22321">
        <v>0</v>
      </c>
      <c r="I22321">
        <v>0</v>
      </c>
      <c r="J22321">
        <v>0</v>
      </c>
      <c r="K22321" t="s">
        <v>85850</v>
      </c>
    </row>
    <row r="22322" spans="1:11" x14ac:dyDescent="0.3">
      <c r="A22322" t="s">
        <v>85851</v>
      </c>
      <c r="B22322" t="s">
        <v>85852</v>
      </c>
      <c r="C22322" t="s">
        <v>147</v>
      </c>
      <c r="D22322" t="s">
        <v>85853</v>
      </c>
      <c r="E22322" t="s">
        <v>76393</v>
      </c>
      <c r="F22322" t="s">
        <v>1634</v>
      </c>
      <c r="G22322" t="s">
        <v>13213</v>
      </c>
      <c r="H22322">
        <v>0</v>
      </c>
      <c r="I22322">
        <v>0</v>
      </c>
      <c r="J22322">
        <v>0</v>
      </c>
      <c r="K22322" t="s">
        <v>85854</v>
      </c>
    </row>
    <row r="22323" spans="1:11" x14ac:dyDescent="0.3">
      <c r="A22323" t="s">
        <v>85855</v>
      </c>
      <c r="B22323" t="s">
        <v>85856</v>
      </c>
      <c r="C22323" t="s">
        <v>20</v>
      </c>
      <c r="D22323" t="s">
        <v>85857</v>
      </c>
      <c r="E22323" t="s">
        <v>82100</v>
      </c>
      <c r="F22323" t="s">
        <v>16</v>
      </c>
      <c r="G22323" t="s">
        <v>10738</v>
      </c>
      <c r="H22323">
        <v>0</v>
      </c>
      <c r="I22323">
        <v>0</v>
      </c>
      <c r="J22323">
        <v>0</v>
      </c>
      <c r="K22323" t="s">
        <v>85858</v>
      </c>
    </row>
    <row r="22324" spans="1:11" x14ac:dyDescent="0.3">
      <c r="A22324" t="s">
        <v>85859</v>
      </c>
      <c r="B22324" t="s">
        <v>85860</v>
      </c>
      <c r="C22324" t="s">
        <v>20</v>
      </c>
      <c r="D22324" t="s">
        <v>85861</v>
      </c>
      <c r="E22324" t="s">
        <v>82100</v>
      </c>
      <c r="F22324" t="s">
        <v>16</v>
      </c>
      <c r="G22324" t="s">
        <v>8512</v>
      </c>
      <c r="H22324">
        <v>0</v>
      </c>
      <c r="I22324">
        <v>0</v>
      </c>
      <c r="J22324">
        <v>0</v>
      </c>
      <c r="K22324" t="s">
        <v>85862</v>
      </c>
    </row>
    <row r="22325" spans="1:11" x14ac:dyDescent="0.3">
      <c r="A22325" t="s">
        <v>85863</v>
      </c>
      <c r="B22325" t="s">
        <v>85864</v>
      </c>
      <c r="C22325" t="s">
        <v>27</v>
      </c>
      <c r="D22325" t="s">
        <v>85865</v>
      </c>
      <c r="E22325" t="s">
        <v>83478</v>
      </c>
      <c r="F22325" t="s">
        <v>41</v>
      </c>
      <c r="G22325" t="s">
        <v>42</v>
      </c>
      <c r="H22325">
        <v>0</v>
      </c>
      <c r="I22325">
        <v>0</v>
      </c>
      <c r="J22325">
        <v>0</v>
      </c>
      <c r="K22325" t="s">
        <v>85866</v>
      </c>
    </row>
    <row r="22326" spans="1:11" x14ac:dyDescent="0.3">
      <c r="A22326" t="s">
        <v>85867</v>
      </c>
      <c r="B22326" t="s">
        <v>85868</v>
      </c>
      <c r="C22326" t="s">
        <v>27</v>
      </c>
      <c r="D22326" t="s">
        <v>85869</v>
      </c>
      <c r="E22326" t="s">
        <v>83478</v>
      </c>
      <c r="F22326" t="s">
        <v>41</v>
      </c>
      <c r="G22326" t="s">
        <v>42</v>
      </c>
      <c r="H22326">
        <v>0</v>
      </c>
      <c r="I22326">
        <v>0</v>
      </c>
      <c r="J22326">
        <v>0</v>
      </c>
      <c r="K22326" t="s">
        <v>85870</v>
      </c>
    </row>
    <row r="22327" spans="1:11" x14ac:dyDescent="0.3">
      <c r="A22327" t="s">
        <v>85871</v>
      </c>
      <c r="B22327" t="s">
        <v>85872</v>
      </c>
      <c r="C22327" t="s">
        <v>466</v>
      </c>
      <c r="D22327" t="s">
        <v>85873</v>
      </c>
      <c r="E22327" t="s">
        <v>79083</v>
      </c>
      <c r="F22327" t="s">
        <v>16</v>
      </c>
      <c r="G22327" t="s">
        <v>4386</v>
      </c>
      <c r="H22327">
        <v>0</v>
      </c>
      <c r="I22327">
        <v>0</v>
      </c>
      <c r="J22327">
        <v>0</v>
      </c>
      <c r="K22327" t="s">
        <v>85874</v>
      </c>
    </row>
    <row r="22328" spans="1:11" x14ac:dyDescent="0.3">
      <c r="A22328" t="s">
        <v>85875</v>
      </c>
      <c r="B22328" t="s">
        <v>85876</v>
      </c>
      <c r="C22328" t="s">
        <v>20</v>
      </c>
      <c r="D22328" t="s">
        <v>85877</v>
      </c>
      <c r="E22328" t="s">
        <v>82100</v>
      </c>
      <c r="F22328" t="s">
        <v>31163</v>
      </c>
      <c r="G22328" t="s">
        <v>42</v>
      </c>
      <c r="H22328">
        <v>0</v>
      </c>
      <c r="I22328">
        <v>0</v>
      </c>
      <c r="J22328">
        <v>0</v>
      </c>
      <c r="K22328" t="s">
        <v>85878</v>
      </c>
    </row>
    <row r="22329" spans="1:11" x14ac:dyDescent="0.3">
      <c r="A22329" t="s">
        <v>85879</v>
      </c>
      <c r="B22329" t="s">
        <v>85880</v>
      </c>
      <c r="C22329" t="s">
        <v>27</v>
      </c>
      <c r="D22329" t="s">
        <v>85881</v>
      </c>
      <c r="E22329" t="s">
        <v>83478</v>
      </c>
      <c r="F22329" t="s">
        <v>41</v>
      </c>
      <c r="G22329" t="s">
        <v>42</v>
      </c>
      <c r="H22329">
        <v>0</v>
      </c>
      <c r="I22329">
        <v>0</v>
      </c>
      <c r="J22329">
        <v>0</v>
      </c>
      <c r="K22329" t="s">
        <v>85882</v>
      </c>
    </row>
    <row r="22330" spans="1:11" x14ac:dyDescent="0.3">
      <c r="A22330" t="s">
        <v>85883</v>
      </c>
      <c r="B22330" t="s">
        <v>85884</v>
      </c>
      <c r="C22330" t="s">
        <v>27</v>
      </c>
      <c r="D22330" t="s">
        <v>85885</v>
      </c>
      <c r="E22330" t="s">
        <v>83478</v>
      </c>
      <c r="F22330" t="s">
        <v>41</v>
      </c>
      <c r="G22330" t="s">
        <v>7351</v>
      </c>
      <c r="H22330">
        <v>0</v>
      </c>
      <c r="I22330">
        <v>0</v>
      </c>
      <c r="J22330">
        <v>0</v>
      </c>
      <c r="K22330" t="s">
        <v>85886</v>
      </c>
    </row>
    <row r="22331" spans="1:11" x14ac:dyDescent="0.3">
      <c r="A22331" t="s">
        <v>85887</v>
      </c>
      <c r="B22331" t="s">
        <v>85888</v>
      </c>
      <c r="C22331" t="s">
        <v>27</v>
      </c>
      <c r="D22331" t="s">
        <v>85889</v>
      </c>
      <c r="E22331" t="s">
        <v>83478</v>
      </c>
      <c r="F22331" t="s">
        <v>41</v>
      </c>
      <c r="G22331" t="s">
        <v>42</v>
      </c>
      <c r="H22331">
        <v>0</v>
      </c>
      <c r="I22331">
        <v>0</v>
      </c>
      <c r="J22331">
        <v>0</v>
      </c>
      <c r="K22331" t="s">
        <v>85890</v>
      </c>
    </row>
    <row r="22332" spans="1:11" x14ac:dyDescent="0.3">
      <c r="A22332" t="s">
        <v>85891</v>
      </c>
      <c r="B22332" t="s">
        <v>85892</v>
      </c>
      <c r="C22332" t="s">
        <v>27</v>
      </c>
      <c r="D22332" t="s">
        <v>85893</v>
      </c>
      <c r="E22332" t="s">
        <v>83478</v>
      </c>
      <c r="F22332" t="s">
        <v>41</v>
      </c>
      <c r="G22332" t="s">
        <v>42</v>
      </c>
      <c r="H22332">
        <v>0</v>
      </c>
      <c r="I22332">
        <v>0</v>
      </c>
      <c r="J22332">
        <v>0</v>
      </c>
      <c r="K22332" t="s">
        <v>85894</v>
      </c>
    </row>
    <row r="22333" spans="1:11" x14ac:dyDescent="0.3">
      <c r="A22333" t="s">
        <v>85895</v>
      </c>
      <c r="B22333" t="s">
        <v>85896</v>
      </c>
      <c r="C22333" t="s">
        <v>27</v>
      </c>
      <c r="D22333" t="s">
        <v>85897</v>
      </c>
      <c r="E22333" t="s">
        <v>83478</v>
      </c>
      <c r="F22333" t="s">
        <v>41</v>
      </c>
      <c r="G22333" t="s">
        <v>42</v>
      </c>
      <c r="H22333">
        <v>0</v>
      </c>
      <c r="I22333">
        <v>0</v>
      </c>
      <c r="J22333">
        <v>0</v>
      </c>
      <c r="K22333" t="s">
        <v>85898</v>
      </c>
    </row>
    <row r="22334" spans="1:11" x14ac:dyDescent="0.3">
      <c r="A22334" t="s">
        <v>85899</v>
      </c>
      <c r="B22334" t="s">
        <v>85900</v>
      </c>
      <c r="C22334" t="s">
        <v>27</v>
      </c>
      <c r="D22334" t="s">
        <v>85901</v>
      </c>
      <c r="E22334" t="s">
        <v>83478</v>
      </c>
      <c r="F22334" t="s">
        <v>41</v>
      </c>
      <c r="G22334" t="s">
        <v>18522</v>
      </c>
      <c r="H22334">
        <v>0</v>
      </c>
      <c r="I22334">
        <v>0</v>
      </c>
      <c r="J22334">
        <v>0</v>
      </c>
      <c r="K22334" t="s">
        <v>85902</v>
      </c>
    </row>
    <row r="22335" spans="1:11" x14ac:dyDescent="0.3">
      <c r="A22335" t="s">
        <v>85903</v>
      </c>
      <c r="B22335" t="s">
        <v>85904</v>
      </c>
      <c r="C22335" t="s">
        <v>13</v>
      </c>
      <c r="D22335" t="s">
        <v>85905</v>
      </c>
      <c r="E22335" t="s">
        <v>76370</v>
      </c>
      <c r="F22335" t="s">
        <v>16</v>
      </c>
      <c r="G22335" t="s">
        <v>24078</v>
      </c>
      <c r="H22335">
        <v>0</v>
      </c>
      <c r="I22335">
        <v>0</v>
      </c>
      <c r="J22335">
        <v>0</v>
      </c>
      <c r="K22335" t="s">
        <v>85906</v>
      </c>
    </row>
    <row r="22336" spans="1:11" x14ac:dyDescent="0.3">
      <c r="A22336" t="s">
        <v>85907</v>
      </c>
      <c r="B22336" t="s">
        <v>85908</v>
      </c>
      <c r="C22336" t="s">
        <v>27</v>
      </c>
      <c r="D22336" t="s">
        <v>85909</v>
      </c>
      <c r="E22336" t="s">
        <v>83478</v>
      </c>
      <c r="F22336" t="s">
        <v>41</v>
      </c>
      <c r="G22336" t="s">
        <v>42</v>
      </c>
      <c r="H22336">
        <v>0</v>
      </c>
      <c r="I22336">
        <v>0</v>
      </c>
      <c r="J22336">
        <v>0</v>
      </c>
      <c r="K22336" t="s">
        <v>85910</v>
      </c>
    </row>
    <row r="22337" spans="1:11" x14ac:dyDescent="0.3">
      <c r="A22337" t="s">
        <v>85911</v>
      </c>
      <c r="B22337" t="s">
        <v>85912</v>
      </c>
      <c r="C22337" t="s">
        <v>27</v>
      </c>
      <c r="D22337" t="s">
        <v>85913</v>
      </c>
      <c r="E22337" t="s">
        <v>83478</v>
      </c>
      <c r="F22337" t="s">
        <v>41</v>
      </c>
      <c r="G22337" t="s">
        <v>42</v>
      </c>
      <c r="H22337">
        <v>0</v>
      </c>
      <c r="I22337">
        <v>0</v>
      </c>
      <c r="J22337">
        <v>0</v>
      </c>
      <c r="K22337" t="s">
        <v>85914</v>
      </c>
    </row>
    <row r="22338" spans="1:11" x14ac:dyDescent="0.3">
      <c r="A22338" t="s">
        <v>85915</v>
      </c>
      <c r="B22338" t="s">
        <v>85916</v>
      </c>
      <c r="C22338" t="s">
        <v>20</v>
      </c>
      <c r="D22338" t="s">
        <v>85917</v>
      </c>
      <c r="E22338" t="s">
        <v>82100</v>
      </c>
      <c r="F22338" t="s">
        <v>1003</v>
      </c>
      <c r="G22338" t="s">
        <v>42</v>
      </c>
      <c r="H22338">
        <v>0</v>
      </c>
      <c r="I22338">
        <v>0</v>
      </c>
      <c r="J22338">
        <v>0</v>
      </c>
      <c r="K22338" t="s">
        <v>85918</v>
      </c>
    </row>
    <row r="22339" spans="1:11" x14ac:dyDescent="0.3">
      <c r="A22339" t="s">
        <v>85919</v>
      </c>
      <c r="B22339" t="s">
        <v>85920</v>
      </c>
      <c r="C22339" t="s">
        <v>20</v>
      </c>
      <c r="D22339" t="s">
        <v>85921</v>
      </c>
      <c r="E22339" t="s">
        <v>82100</v>
      </c>
      <c r="F22339" t="s">
        <v>1793</v>
      </c>
      <c r="G22339" t="s">
        <v>42</v>
      </c>
      <c r="H22339">
        <v>0</v>
      </c>
      <c r="I22339">
        <v>0</v>
      </c>
      <c r="J22339">
        <v>0</v>
      </c>
      <c r="K22339" t="s">
        <v>85922</v>
      </c>
    </row>
    <row r="22340" spans="1:11" x14ac:dyDescent="0.3">
      <c r="A22340" t="s">
        <v>85923</v>
      </c>
      <c r="B22340" t="s">
        <v>41776</v>
      </c>
      <c r="C22340" t="s">
        <v>13</v>
      </c>
      <c r="D22340" t="s">
        <v>85924</v>
      </c>
      <c r="E22340" t="s">
        <v>76370</v>
      </c>
      <c r="F22340" t="s">
        <v>16</v>
      </c>
      <c r="G22340" t="s">
        <v>16080</v>
      </c>
      <c r="H22340">
        <v>0</v>
      </c>
      <c r="I22340">
        <v>0</v>
      </c>
      <c r="J22340">
        <v>0</v>
      </c>
      <c r="K22340" t="s">
        <v>85925</v>
      </c>
    </row>
    <row r="22341" spans="1:11" x14ac:dyDescent="0.3">
      <c r="A22341" t="s">
        <v>85926</v>
      </c>
      <c r="B22341" t="s">
        <v>55945</v>
      </c>
      <c r="C22341" t="s">
        <v>20</v>
      </c>
      <c r="D22341" t="s">
        <v>85927</v>
      </c>
      <c r="E22341" t="s">
        <v>82100</v>
      </c>
      <c r="F22341" t="s">
        <v>7555</v>
      </c>
      <c r="G22341" t="s">
        <v>7342</v>
      </c>
      <c r="H22341">
        <v>0</v>
      </c>
      <c r="I22341">
        <v>0</v>
      </c>
      <c r="J22341">
        <v>0</v>
      </c>
      <c r="K22341" t="s">
        <v>85928</v>
      </c>
    </row>
    <row r="22342" spans="1:11" x14ac:dyDescent="0.3">
      <c r="A22342" t="s">
        <v>85929</v>
      </c>
      <c r="B22342" t="s">
        <v>85930</v>
      </c>
      <c r="C22342" t="s">
        <v>466</v>
      </c>
      <c r="D22342" t="s">
        <v>85931</v>
      </c>
      <c r="E22342" t="s">
        <v>79083</v>
      </c>
      <c r="F22342" t="s">
        <v>16</v>
      </c>
      <c r="G22342" t="s">
        <v>48111</v>
      </c>
      <c r="H22342">
        <v>0</v>
      </c>
      <c r="I22342">
        <v>0</v>
      </c>
      <c r="J22342">
        <v>0</v>
      </c>
      <c r="K22342" t="s">
        <v>85932</v>
      </c>
    </row>
    <row r="22343" spans="1:11" x14ac:dyDescent="0.3">
      <c r="A22343" t="s">
        <v>85933</v>
      </c>
      <c r="B22343" t="s">
        <v>85934</v>
      </c>
      <c r="C22343" t="s">
        <v>27</v>
      </c>
      <c r="D22343" t="s">
        <v>85935</v>
      </c>
      <c r="E22343" t="s">
        <v>83478</v>
      </c>
      <c r="F22343" t="s">
        <v>41</v>
      </c>
      <c r="G22343" t="s">
        <v>42</v>
      </c>
      <c r="H22343">
        <v>0</v>
      </c>
      <c r="I22343">
        <v>0</v>
      </c>
      <c r="J22343">
        <v>0</v>
      </c>
      <c r="K22343" t="s">
        <v>85936</v>
      </c>
    </row>
    <row r="22344" spans="1:11" x14ac:dyDescent="0.3">
      <c r="A22344" t="s">
        <v>85937</v>
      </c>
      <c r="B22344" t="s">
        <v>85938</v>
      </c>
      <c r="C22344" t="s">
        <v>27</v>
      </c>
      <c r="D22344" t="s">
        <v>85939</v>
      </c>
      <c r="E22344" t="s">
        <v>83478</v>
      </c>
      <c r="F22344" t="s">
        <v>16128</v>
      </c>
      <c r="G22344" t="s">
        <v>42</v>
      </c>
      <c r="H22344">
        <v>0</v>
      </c>
      <c r="I22344">
        <v>0</v>
      </c>
      <c r="J22344">
        <v>0</v>
      </c>
      <c r="K22344" t="s">
        <v>85940</v>
      </c>
    </row>
    <row r="22345" spans="1:11" x14ac:dyDescent="0.3">
      <c r="A22345" t="s">
        <v>85941</v>
      </c>
      <c r="B22345" t="s">
        <v>85942</v>
      </c>
      <c r="C22345" t="s">
        <v>27</v>
      </c>
      <c r="D22345" t="s">
        <v>85943</v>
      </c>
      <c r="E22345" t="s">
        <v>83478</v>
      </c>
      <c r="F22345" t="s">
        <v>41</v>
      </c>
      <c r="G22345" t="s">
        <v>42</v>
      </c>
      <c r="H22345">
        <v>0</v>
      </c>
      <c r="I22345">
        <v>0</v>
      </c>
      <c r="J22345">
        <v>0</v>
      </c>
      <c r="K22345" t="s">
        <v>85944</v>
      </c>
    </row>
    <row r="22346" spans="1:11" x14ac:dyDescent="0.3">
      <c r="A22346" t="s">
        <v>85945</v>
      </c>
      <c r="B22346" t="s">
        <v>85946</v>
      </c>
      <c r="C22346" t="s">
        <v>27</v>
      </c>
      <c r="D22346" t="s">
        <v>85947</v>
      </c>
      <c r="E22346" t="s">
        <v>83478</v>
      </c>
      <c r="F22346" t="s">
        <v>41</v>
      </c>
      <c r="G22346" t="s">
        <v>42</v>
      </c>
      <c r="H22346">
        <v>0</v>
      </c>
      <c r="I22346">
        <v>0</v>
      </c>
      <c r="J22346">
        <v>0</v>
      </c>
      <c r="K22346" t="s">
        <v>85948</v>
      </c>
    </row>
    <row r="22347" spans="1:11" x14ac:dyDescent="0.3">
      <c r="A22347" t="s">
        <v>85949</v>
      </c>
      <c r="B22347" t="s">
        <v>85950</v>
      </c>
      <c r="C22347" t="s">
        <v>27</v>
      </c>
      <c r="D22347" t="s">
        <v>85951</v>
      </c>
      <c r="E22347" t="s">
        <v>83478</v>
      </c>
      <c r="F22347" t="s">
        <v>41</v>
      </c>
      <c r="G22347" t="s">
        <v>42</v>
      </c>
      <c r="H22347">
        <v>0</v>
      </c>
      <c r="I22347">
        <v>0</v>
      </c>
      <c r="J22347">
        <v>0</v>
      </c>
      <c r="K22347" t="s">
        <v>85952</v>
      </c>
    </row>
    <row r="22348" spans="1:11" x14ac:dyDescent="0.3">
      <c r="A22348" t="s">
        <v>85953</v>
      </c>
      <c r="B22348" t="s">
        <v>85954</v>
      </c>
      <c r="C22348" t="s">
        <v>27</v>
      </c>
      <c r="D22348" t="s">
        <v>85955</v>
      </c>
      <c r="E22348" t="s">
        <v>83478</v>
      </c>
      <c r="F22348" t="s">
        <v>41</v>
      </c>
      <c r="G22348" t="s">
        <v>42</v>
      </c>
      <c r="H22348">
        <v>0</v>
      </c>
      <c r="I22348">
        <v>0</v>
      </c>
      <c r="J22348">
        <v>0</v>
      </c>
      <c r="K22348" t="s">
        <v>85956</v>
      </c>
    </row>
    <row r="22349" spans="1:11" x14ac:dyDescent="0.3">
      <c r="A22349" t="s">
        <v>85957</v>
      </c>
      <c r="B22349" t="s">
        <v>85958</v>
      </c>
      <c r="C22349" t="s">
        <v>20</v>
      </c>
      <c r="D22349" t="s">
        <v>85959</v>
      </c>
      <c r="E22349" t="s">
        <v>82100</v>
      </c>
      <c r="F22349" t="s">
        <v>16</v>
      </c>
      <c r="G22349" t="s">
        <v>1004</v>
      </c>
      <c r="H22349">
        <v>0</v>
      </c>
      <c r="I22349">
        <v>0</v>
      </c>
      <c r="J22349">
        <v>0</v>
      </c>
      <c r="K22349" t="s">
        <v>85960</v>
      </c>
    </row>
    <row r="22350" spans="1:11" x14ac:dyDescent="0.3">
      <c r="A22350" t="s">
        <v>85961</v>
      </c>
      <c r="B22350" t="s">
        <v>85962</v>
      </c>
      <c r="C22350" t="s">
        <v>466</v>
      </c>
      <c r="D22350" t="s">
        <v>85963</v>
      </c>
      <c r="E22350" t="s">
        <v>79083</v>
      </c>
      <c r="F22350" t="s">
        <v>16</v>
      </c>
      <c r="G22350" t="s">
        <v>3413</v>
      </c>
      <c r="H22350">
        <v>0</v>
      </c>
      <c r="I22350">
        <v>0</v>
      </c>
      <c r="J22350">
        <v>0</v>
      </c>
      <c r="K22350" t="s">
        <v>85964</v>
      </c>
    </row>
    <row r="22351" spans="1:11" x14ac:dyDescent="0.3">
      <c r="A22351" t="s">
        <v>85965</v>
      </c>
      <c r="B22351" t="s">
        <v>85966</v>
      </c>
      <c r="C22351" t="s">
        <v>27</v>
      </c>
      <c r="D22351" t="s">
        <v>85967</v>
      </c>
      <c r="E22351" t="s">
        <v>83478</v>
      </c>
      <c r="F22351" t="s">
        <v>41</v>
      </c>
      <c r="G22351" t="s">
        <v>42</v>
      </c>
      <c r="H22351">
        <v>0</v>
      </c>
      <c r="I22351">
        <v>0</v>
      </c>
      <c r="J22351">
        <v>0</v>
      </c>
      <c r="K22351" t="s">
        <v>85968</v>
      </c>
    </row>
    <row r="22352" spans="1:11" x14ac:dyDescent="0.3">
      <c r="A22352" t="s">
        <v>85969</v>
      </c>
      <c r="B22352" t="s">
        <v>85970</v>
      </c>
      <c r="C22352" t="s">
        <v>558</v>
      </c>
      <c r="D22352" t="s">
        <v>85971</v>
      </c>
      <c r="E22352" t="s">
        <v>981</v>
      </c>
      <c r="F22352" t="s">
        <v>16</v>
      </c>
      <c r="G22352" t="s">
        <v>33564</v>
      </c>
      <c r="H22352">
        <v>0</v>
      </c>
      <c r="I22352">
        <v>0</v>
      </c>
      <c r="J22352">
        <v>0</v>
      </c>
      <c r="K22352" t="s">
        <v>85972</v>
      </c>
    </row>
    <row r="22353" spans="1:11" x14ac:dyDescent="0.3">
      <c r="A22353" t="s">
        <v>85973</v>
      </c>
      <c r="B22353" t="s">
        <v>85974</v>
      </c>
      <c r="C22353" t="s">
        <v>13</v>
      </c>
      <c r="D22353" t="s">
        <v>85975</v>
      </c>
      <c r="E22353" t="s">
        <v>76370</v>
      </c>
      <c r="F22353" t="s">
        <v>16</v>
      </c>
      <c r="G22353" t="s">
        <v>6400</v>
      </c>
      <c r="H22353">
        <v>0</v>
      </c>
      <c r="I22353">
        <v>0</v>
      </c>
      <c r="J22353">
        <v>0</v>
      </c>
      <c r="K22353" t="s">
        <v>85976</v>
      </c>
    </row>
    <row r="22354" spans="1:11" x14ac:dyDescent="0.3">
      <c r="A22354" t="s">
        <v>85977</v>
      </c>
      <c r="B22354" t="s">
        <v>85958</v>
      </c>
      <c r="C22354" t="s">
        <v>147</v>
      </c>
      <c r="D22354" t="s">
        <v>85978</v>
      </c>
      <c r="E22354" t="s">
        <v>76393</v>
      </c>
      <c r="F22354" t="s">
        <v>1237</v>
      </c>
      <c r="G22354" t="s">
        <v>42</v>
      </c>
      <c r="H22354">
        <v>0</v>
      </c>
      <c r="I22354">
        <v>0</v>
      </c>
      <c r="J22354">
        <v>0</v>
      </c>
      <c r="K22354" t="s">
        <v>85979</v>
      </c>
    </row>
    <row r="22355" spans="1:11" x14ac:dyDescent="0.3">
      <c r="A22355" t="s">
        <v>85980</v>
      </c>
      <c r="B22355" t="s">
        <v>85981</v>
      </c>
      <c r="C22355" t="s">
        <v>27</v>
      </c>
      <c r="D22355" t="s">
        <v>85982</v>
      </c>
      <c r="E22355" t="s">
        <v>83478</v>
      </c>
      <c r="F22355" t="s">
        <v>11074</v>
      </c>
      <c r="G22355" t="s">
        <v>42</v>
      </c>
      <c r="H22355">
        <v>0</v>
      </c>
      <c r="I22355">
        <v>0</v>
      </c>
      <c r="J22355">
        <v>0</v>
      </c>
      <c r="K22355" t="s">
        <v>85983</v>
      </c>
    </row>
    <row r="22356" spans="1:11" x14ac:dyDescent="0.3">
      <c r="A22356" t="s">
        <v>85984</v>
      </c>
      <c r="B22356" t="s">
        <v>85985</v>
      </c>
      <c r="C22356" t="s">
        <v>147</v>
      </c>
      <c r="D22356" t="s">
        <v>85986</v>
      </c>
      <c r="E22356" t="s">
        <v>76393</v>
      </c>
      <c r="F22356" t="s">
        <v>7012</v>
      </c>
      <c r="G22356" t="s">
        <v>42</v>
      </c>
      <c r="H22356">
        <v>0</v>
      </c>
      <c r="I22356">
        <v>0</v>
      </c>
      <c r="J22356">
        <v>0</v>
      </c>
      <c r="K22356" t="s">
        <v>85987</v>
      </c>
    </row>
    <row r="22357" spans="1:11" x14ac:dyDescent="0.3">
      <c r="A22357" t="s">
        <v>85988</v>
      </c>
      <c r="C22357" t="s">
        <v>20</v>
      </c>
      <c r="D22357" t="s">
        <v>85989</v>
      </c>
      <c r="E22357" t="s">
        <v>82100</v>
      </c>
      <c r="F22357" t="s">
        <v>16</v>
      </c>
      <c r="G22357" t="s">
        <v>42</v>
      </c>
      <c r="H22357">
        <v>0</v>
      </c>
      <c r="I22357">
        <v>0</v>
      </c>
      <c r="J22357">
        <v>0</v>
      </c>
      <c r="K22357" t="s">
        <v>85990</v>
      </c>
    </row>
    <row r="22358" spans="1:11" x14ac:dyDescent="0.3">
      <c r="A22358" t="s">
        <v>85991</v>
      </c>
      <c r="B22358" t="s">
        <v>85992</v>
      </c>
      <c r="C22358" t="s">
        <v>147</v>
      </c>
      <c r="D22358" t="s">
        <v>85993</v>
      </c>
      <c r="E22358" t="s">
        <v>76393</v>
      </c>
      <c r="F22358" t="s">
        <v>11456</v>
      </c>
      <c r="G22358" t="s">
        <v>42</v>
      </c>
      <c r="H22358">
        <v>0</v>
      </c>
      <c r="I22358">
        <v>0</v>
      </c>
      <c r="J22358">
        <v>0</v>
      </c>
      <c r="K22358" t="s">
        <v>85994</v>
      </c>
    </row>
    <row r="22359" spans="1:11" x14ac:dyDescent="0.3">
      <c r="A22359" t="s">
        <v>85995</v>
      </c>
      <c r="B22359" t="s">
        <v>85996</v>
      </c>
      <c r="C22359" t="s">
        <v>13</v>
      </c>
      <c r="D22359" t="s">
        <v>85997</v>
      </c>
      <c r="E22359" t="s">
        <v>76370</v>
      </c>
      <c r="F22359" t="s">
        <v>7511</v>
      </c>
      <c r="G22359" t="s">
        <v>21073</v>
      </c>
      <c r="H22359">
        <v>0</v>
      </c>
      <c r="I22359">
        <v>0</v>
      </c>
      <c r="J22359">
        <v>0</v>
      </c>
      <c r="K22359" t="s">
        <v>85998</v>
      </c>
    </row>
    <row r="22360" spans="1:11" x14ac:dyDescent="0.3">
      <c r="A22360" t="s">
        <v>85999</v>
      </c>
      <c r="B22360" t="s">
        <v>86000</v>
      </c>
      <c r="C22360" t="s">
        <v>13</v>
      </c>
      <c r="D22360" t="s">
        <v>86001</v>
      </c>
      <c r="E22360" t="s">
        <v>76370</v>
      </c>
      <c r="F22360" t="s">
        <v>16</v>
      </c>
      <c r="G22360" t="s">
        <v>8145</v>
      </c>
      <c r="H22360">
        <v>0</v>
      </c>
      <c r="I22360">
        <v>0</v>
      </c>
      <c r="J22360">
        <v>0</v>
      </c>
      <c r="K22360" t="s">
        <v>86002</v>
      </c>
    </row>
    <row r="22361" spans="1:11" x14ac:dyDescent="0.3">
      <c r="A22361" t="s">
        <v>86003</v>
      </c>
      <c r="B22361" t="s">
        <v>86004</v>
      </c>
      <c r="C22361" t="s">
        <v>13</v>
      </c>
      <c r="D22361" t="s">
        <v>86005</v>
      </c>
      <c r="E22361" t="s">
        <v>76370</v>
      </c>
      <c r="F22361" t="s">
        <v>16</v>
      </c>
      <c r="G22361" t="s">
        <v>8595</v>
      </c>
      <c r="H22361">
        <v>0</v>
      </c>
      <c r="I22361">
        <v>0</v>
      </c>
      <c r="J22361">
        <v>0</v>
      </c>
      <c r="K22361" t="s">
        <v>86006</v>
      </c>
    </row>
    <row r="22362" spans="1:11" x14ac:dyDescent="0.3">
      <c r="A22362" t="s">
        <v>86007</v>
      </c>
      <c r="B22362" t="s">
        <v>86008</v>
      </c>
      <c r="C22362" t="s">
        <v>13</v>
      </c>
      <c r="D22362" t="s">
        <v>86009</v>
      </c>
      <c r="E22362" t="s">
        <v>76370</v>
      </c>
      <c r="F22362" t="s">
        <v>16</v>
      </c>
      <c r="G22362" t="s">
        <v>21602</v>
      </c>
      <c r="H22362">
        <v>0</v>
      </c>
      <c r="I22362">
        <v>0</v>
      </c>
      <c r="J22362">
        <v>0</v>
      </c>
      <c r="K22362" t="s">
        <v>86010</v>
      </c>
    </row>
    <row r="22363" spans="1:11" x14ac:dyDescent="0.3">
      <c r="A22363" t="s">
        <v>86011</v>
      </c>
      <c r="B22363" t="s">
        <v>86012</v>
      </c>
      <c r="C22363" t="s">
        <v>13</v>
      </c>
      <c r="D22363" t="s">
        <v>86001</v>
      </c>
      <c r="E22363" t="s">
        <v>76370</v>
      </c>
      <c r="F22363" t="s">
        <v>16</v>
      </c>
      <c r="G22363" t="s">
        <v>9778</v>
      </c>
      <c r="H22363">
        <v>0</v>
      </c>
      <c r="I22363">
        <v>0</v>
      </c>
      <c r="J22363">
        <v>0</v>
      </c>
      <c r="K22363" t="s">
        <v>86013</v>
      </c>
    </row>
    <row r="22364" spans="1:11" x14ac:dyDescent="0.3">
      <c r="A22364" t="s">
        <v>86014</v>
      </c>
      <c r="B22364" t="s">
        <v>86015</v>
      </c>
      <c r="C22364" t="s">
        <v>13</v>
      </c>
      <c r="D22364" t="s">
        <v>86016</v>
      </c>
      <c r="E22364" t="s">
        <v>76370</v>
      </c>
      <c r="F22364" t="s">
        <v>16</v>
      </c>
      <c r="G22364" t="s">
        <v>21335</v>
      </c>
      <c r="H22364">
        <v>0</v>
      </c>
      <c r="I22364">
        <v>0</v>
      </c>
      <c r="J22364">
        <v>0</v>
      </c>
      <c r="K22364" t="s">
        <v>86017</v>
      </c>
    </row>
    <row r="22365" spans="1:11" x14ac:dyDescent="0.3">
      <c r="A22365" t="s">
        <v>86018</v>
      </c>
      <c r="B22365" t="s">
        <v>86019</v>
      </c>
      <c r="C22365" t="s">
        <v>13</v>
      </c>
      <c r="D22365" t="s">
        <v>86020</v>
      </c>
      <c r="E22365" t="s">
        <v>76370</v>
      </c>
      <c r="F22365" t="s">
        <v>16</v>
      </c>
      <c r="G22365" t="s">
        <v>5527</v>
      </c>
      <c r="H22365">
        <v>0</v>
      </c>
      <c r="I22365">
        <v>0</v>
      </c>
      <c r="J22365">
        <v>0</v>
      </c>
      <c r="K22365" t="s">
        <v>86021</v>
      </c>
    </row>
    <row r="22366" spans="1:11" x14ac:dyDescent="0.3">
      <c r="A22366" t="s">
        <v>86022</v>
      </c>
      <c r="B22366" t="s">
        <v>86023</v>
      </c>
      <c r="C22366" t="s">
        <v>13</v>
      </c>
      <c r="D22366" t="s">
        <v>86024</v>
      </c>
      <c r="E22366" t="s">
        <v>76370</v>
      </c>
      <c r="F22366" t="s">
        <v>16</v>
      </c>
      <c r="G22366" t="s">
        <v>4895</v>
      </c>
      <c r="H22366">
        <v>0</v>
      </c>
      <c r="I22366">
        <v>0</v>
      </c>
      <c r="J22366">
        <v>0</v>
      </c>
      <c r="K22366" t="s">
        <v>86025</v>
      </c>
    </row>
    <row r="22367" spans="1:11" x14ac:dyDescent="0.3">
      <c r="A22367" t="s">
        <v>86026</v>
      </c>
      <c r="B22367" t="s">
        <v>86008</v>
      </c>
      <c r="C22367" t="s">
        <v>13</v>
      </c>
      <c r="D22367" t="s">
        <v>86027</v>
      </c>
      <c r="E22367" t="s">
        <v>76370</v>
      </c>
      <c r="F22367" t="s">
        <v>16</v>
      </c>
      <c r="G22367" t="s">
        <v>13213</v>
      </c>
      <c r="H22367">
        <v>0</v>
      </c>
      <c r="I22367">
        <v>0</v>
      </c>
      <c r="J22367">
        <v>0</v>
      </c>
      <c r="K22367" t="s">
        <v>86028</v>
      </c>
    </row>
    <row r="22368" spans="1:11" x14ac:dyDescent="0.3">
      <c r="A22368" t="s">
        <v>86029</v>
      </c>
      <c r="B22368" t="s">
        <v>86030</v>
      </c>
      <c r="C22368" t="s">
        <v>13</v>
      </c>
      <c r="D22368" t="s">
        <v>86031</v>
      </c>
      <c r="E22368" t="s">
        <v>76370</v>
      </c>
      <c r="F22368" t="s">
        <v>16</v>
      </c>
      <c r="G22368" t="s">
        <v>17565</v>
      </c>
      <c r="H22368">
        <v>0</v>
      </c>
      <c r="I22368">
        <v>0</v>
      </c>
      <c r="J22368">
        <v>0</v>
      </c>
      <c r="K22368" t="s">
        <v>86032</v>
      </c>
    </row>
    <row r="22369" spans="1:11" x14ac:dyDescent="0.3">
      <c r="A22369" t="s">
        <v>86033</v>
      </c>
      <c r="B22369" t="s">
        <v>86034</v>
      </c>
      <c r="C22369" t="s">
        <v>13</v>
      </c>
      <c r="D22369" t="s">
        <v>86035</v>
      </c>
      <c r="E22369" t="s">
        <v>76370</v>
      </c>
      <c r="F22369" t="s">
        <v>16</v>
      </c>
      <c r="G22369" t="s">
        <v>11157</v>
      </c>
      <c r="H22369">
        <v>0</v>
      </c>
      <c r="I22369">
        <v>0</v>
      </c>
      <c r="J22369">
        <v>0</v>
      </c>
      <c r="K22369" t="s">
        <v>86036</v>
      </c>
    </row>
    <row r="22370" spans="1:11" x14ac:dyDescent="0.3">
      <c r="A22370" t="s">
        <v>86037</v>
      </c>
      <c r="B22370" t="s">
        <v>86038</v>
      </c>
      <c r="C22370" t="s">
        <v>13</v>
      </c>
      <c r="D22370" t="s">
        <v>86039</v>
      </c>
      <c r="E22370" t="s">
        <v>76370</v>
      </c>
      <c r="F22370" t="s">
        <v>1237</v>
      </c>
      <c r="G22370" t="s">
        <v>42</v>
      </c>
      <c r="H22370">
        <v>0</v>
      </c>
      <c r="I22370">
        <v>0</v>
      </c>
      <c r="J22370">
        <v>0</v>
      </c>
      <c r="K22370" t="s">
        <v>86040</v>
      </c>
    </row>
    <row r="22371" spans="1:11" x14ac:dyDescent="0.3">
      <c r="A22371" t="s">
        <v>86041</v>
      </c>
      <c r="B22371" t="s">
        <v>86042</v>
      </c>
      <c r="C22371" t="s">
        <v>13</v>
      </c>
      <c r="D22371" t="s">
        <v>86043</v>
      </c>
      <c r="E22371" t="s">
        <v>76370</v>
      </c>
      <c r="F22371" t="s">
        <v>3310</v>
      </c>
      <c r="G22371" t="s">
        <v>42</v>
      </c>
      <c r="H22371">
        <v>0</v>
      </c>
      <c r="I22371">
        <v>0</v>
      </c>
      <c r="J22371">
        <v>0</v>
      </c>
      <c r="K22371" t="s">
        <v>86044</v>
      </c>
    </row>
    <row r="22372" spans="1:11" x14ac:dyDescent="0.3">
      <c r="A22372" t="s">
        <v>86045</v>
      </c>
      <c r="B22372" t="s">
        <v>86046</v>
      </c>
      <c r="C22372" t="s">
        <v>13</v>
      </c>
      <c r="D22372" t="s">
        <v>86047</v>
      </c>
      <c r="E22372" t="s">
        <v>76370</v>
      </c>
      <c r="F22372" t="s">
        <v>10978</v>
      </c>
      <c r="G22372" t="s">
        <v>42</v>
      </c>
      <c r="H22372">
        <v>0</v>
      </c>
      <c r="I22372">
        <v>0</v>
      </c>
      <c r="J22372">
        <v>0</v>
      </c>
      <c r="K22372" t="s">
        <v>86048</v>
      </c>
    </row>
    <row r="22373" spans="1:11" x14ac:dyDescent="0.3">
      <c r="A22373" t="s">
        <v>86049</v>
      </c>
      <c r="B22373" t="s">
        <v>86050</v>
      </c>
      <c r="C22373" t="s">
        <v>13</v>
      </c>
      <c r="D22373" t="s">
        <v>86051</v>
      </c>
      <c r="E22373" t="s">
        <v>76370</v>
      </c>
      <c r="F22373" t="s">
        <v>18809</v>
      </c>
      <c r="G22373" t="s">
        <v>20060</v>
      </c>
      <c r="H22373">
        <v>0</v>
      </c>
      <c r="I22373">
        <v>0</v>
      </c>
      <c r="J22373">
        <v>0</v>
      </c>
      <c r="K22373" t="s">
        <v>86052</v>
      </c>
    </row>
    <row r="22374" spans="1:11" x14ac:dyDescent="0.3">
      <c r="A22374" t="s">
        <v>86053</v>
      </c>
      <c r="C22374" t="s">
        <v>13</v>
      </c>
      <c r="D22374" t="s">
        <v>86020</v>
      </c>
      <c r="E22374" t="s">
        <v>76370</v>
      </c>
      <c r="F22374" t="s">
        <v>1590</v>
      </c>
      <c r="G22374" t="s">
        <v>42</v>
      </c>
      <c r="H22374">
        <v>0</v>
      </c>
      <c r="I22374">
        <v>0</v>
      </c>
      <c r="J22374">
        <v>0</v>
      </c>
      <c r="K22374" t="s">
        <v>86054</v>
      </c>
    </row>
    <row r="22375" spans="1:11" x14ac:dyDescent="0.3">
      <c r="A22375" t="s">
        <v>86055</v>
      </c>
      <c r="B22375" t="s">
        <v>86056</v>
      </c>
      <c r="C22375" t="s">
        <v>13</v>
      </c>
      <c r="D22375" t="s">
        <v>86057</v>
      </c>
      <c r="E22375" t="s">
        <v>76370</v>
      </c>
      <c r="F22375" t="s">
        <v>12094</v>
      </c>
      <c r="G22375" t="s">
        <v>42</v>
      </c>
      <c r="H22375">
        <v>0</v>
      </c>
      <c r="I22375">
        <v>0</v>
      </c>
      <c r="J22375">
        <v>0</v>
      </c>
      <c r="K22375" t="s">
        <v>86058</v>
      </c>
    </row>
    <row r="22376" spans="1:11" x14ac:dyDescent="0.3">
      <c r="A22376" t="s">
        <v>86059</v>
      </c>
      <c r="B22376" t="s">
        <v>86060</v>
      </c>
      <c r="C22376" t="s">
        <v>13</v>
      </c>
      <c r="D22376" t="s">
        <v>86061</v>
      </c>
      <c r="E22376" t="s">
        <v>76370</v>
      </c>
      <c r="F22376" t="s">
        <v>11408</v>
      </c>
      <c r="G22376" t="s">
        <v>42</v>
      </c>
      <c r="H22376">
        <v>0</v>
      </c>
      <c r="I22376">
        <v>0</v>
      </c>
      <c r="J22376">
        <v>0</v>
      </c>
      <c r="K22376" t="s">
        <v>86062</v>
      </c>
    </row>
    <row r="22377" spans="1:11" x14ac:dyDescent="0.3">
      <c r="A22377" t="s">
        <v>86063</v>
      </c>
      <c r="B22377" t="s">
        <v>86064</v>
      </c>
      <c r="C22377" t="s">
        <v>13</v>
      </c>
      <c r="D22377" t="s">
        <v>86065</v>
      </c>
      <c r="E22377" t="s">
        <v>76370</v>
      </c>
      <c r="F22377" t="s">
        <v>15108</v>
      </c>
      <c r="G22377" t="s">
        <v>42</v>
      </c>
      <c r="H22377">
        <v>0</v>
      </c>
      <c r="I22377">
        <v>0</v>
      </c>
      <c r="J22377">
        <v>0</v>
      </c>
      <c r="K22377" t="s">
        <v>86066</v>
      </c>
    </row>
    <row r="22378" spans="1:11" x14ac:dyDescent="0.3">
      <c r="A22378" t="s">
        <v>86067</v>
      </c>
      <c r="B22378" t="s">
        <v>86068</v>
      </c>
      <c r="C22378" t="s">
        <v>13</v>
      </c>
      <c r="D22378" t="s">
        <v>86069</v>
      </c>
      <c r="E22378" t="s">
        <v>76370</v>
      </c>
      <c r="F22378" t="s">
        <v>1646</v>
      </c>
      <c r="G22378" t="s">
        <v>42</v>
      </c>
      <c r="H22378">
        <v>0</v>
      </c>
      <c r="I22378">
        <v>0</v>
      </c>
      <c r="J22378">
        <v>0</v>
      </c>
      <c r="K22378" t="s">
        <v>86070</v>
      </c>
    </row>
    <row r="22379" spans="1:11" x14ac:dyDescent="0.3">
      <c r="A22379" t="s">
        <v>86071</v>
      </c>
      <c r="B22379" t="s">
        <v>86072</v>
      </c>
      <c r="C22379" t="s">
        <v>13</v>
      </c>
      <c r="D22379" t="s">
        <v>86073</v>
      </c>
      <c r="E22379" t="s">
        <v>76370</v>
      </c>
      <c r="F22379" t="s">
        <v>11456</v>
      </c>
      <c r="G22379" t="s">
        <v>42</v>
      </c>
      <c r="H22379">
        <v>0</v>
      </c>
      <c r="I22379">
        <v>0</v>
      </c>
      <c r="J22379">
        <v>0</v>
      </c>
      <c r="K22379" t="s">
        <v>86074</v>
      </c>
    </row>
    <row r="22380" spans="1:11" x14ac:dyDescent="0.3">
      <c r="A22380" t="s">
        <v>86075</v>
      </c>
      <c r="C22380" t="s">
        <v>27</v>
      </c>
      <c r="D22380" t="s">
        <v>86076</v>
      </c>
      <c r="E22380" t="s">
        <v>83478</v>
      </c>
      <c r="F22380" t="s">
        <v>4769</v>
      </c>
      <c r="G22380" t="s">
        <v>42</v>
      </c>
      <c r="H22380">
        <v>0</v>
      </c>
      <c r="I22380">
        <v>0</v>
      </c>
      <c r="J22380">
        <v>0</v>
      </c>
      <c r="K22380" t="s">
        <v>86077</v>
      </c>
    </row>
    <row r="22381" spans="1:11" x14ac:dyDescent="0.3">
      <c r="A22381" t="s">
        <v>86078</v>
      </c>
      <c r="B22381" t="s">
        <v>86079</v>
      </c>
      <c r="C22381" t="s">
        <v>13</v>
      </c>
      <c r="D22381" t="s">
        <v>86080</v>
      </c>
      <c r="E22381" t="s">
        <v>76370</v>
      </c>
      <c r="F22381" t="s">
        <v>16</v>
      </c>
      <c r="G22381" t="s">
        <v>10738</v>
      </c>
      <c r="H22381">
        <v>0</v>
      </c>
      <c r="I22381">
        <v>0</v>
      </c>
      <c r="J22381">
        <v>0</v>
      </c>
      <c r="K22381" t="s">
        <v>86081</v>
      </c>
    </row>
    <row r="22382" spans="1:11" x14ac:dyDescent="0.3">
      <c r="A22382" t="s">
        <v>86082</v>
      </c>
      <c r="C22382" t="s">
        <v>558</v>
      </c>
      <c r="D22382" t="s">
        <v>86083</v>
      </c>
      <c r="E22382" t="s">
        <v>32599</v>
      </c>
      <c r="F22382" t="s">
        <v>16</v>
      </c>
      <c r="G22382" t="s">
        <v>637</v>
      </c>
      <c r="H22382">
        <v>0</v>
      </c>
      <c r="I22382">
        <v>0</v>
      </c>
      <c r="J22382">
        <v>0</v>
      </c>
      <c r="K22382" t="s">
        <v>86084</v>
      </c>
    </row>
    <row r="22383" spans="1:11" x14ac:dyDescent="0.3">
      <c r="A22383" t="s">
        <v>86085</v>
      </c>
      <c r="B22383" t="s">
        <v>86086</v>
      </c>
      <c r="C22383" t="s">
        <v>558</v>
      </c>
      <c r="D22383" t="s">
        <v>86087</v>
      </c>
      <c r="E22383" t="s">
        <v>32599</v>
      </c>
      <c r="F22383" t="s">
        <v>16</v>
      </c>
      <c r="G22383" t="s">
        <v>364</v>
      </c>
      <c r="H22383">
        <v>0</v>
      </c>
      <c r="I22383">
        <v>0</v>
      </c>
      <c r="J22383">
        <v>0</v>
      </c>
      <c r="K22383" t="s">
        <v>86088</v>
      </c>
    </row>
    <row r="22384" spans="1:11" x14ac:dyDescent="0.3">
      <c r="A22384" t="s">
        <v>86089</v>
      </c>
      <c r="B22384" t="s">
        <v>86090</v>
      </c>
      <c r="C22384" t="s">
        <v>20</v>
      </c>
      <c r="D22384" t="s">
        <v>86091</v>
      </c>
      <c r="E22384" t="s">
        <v>82100</v>
      </c>
      <c r="F22384" t="s">
        <v>16</v>
      </c>
      <c r="G22384" t="s">
        <v>72731</v>
      </c>
      <c r="H22384">
        <v>0</v>
      </c>
      <c r="I22384">
        <v>0</v>
      </c>
      <c r="J22384">
        <v>0</v>
      </c>
      <c r="K22384" t="s">
        <v>86092</v>
      </c>
    </row>
    <row r="22385" spans="1:11" x14ac:dyDescent="0.3">
      <c r="A22385" t="s">
        <v>86093</v>
      </c>
      <c r="B22385" t="s">
        <v>86094</v>
      </c>
      <c r="C22385" t="s">
        <v>20</v>
      </c>
      <c r="D22385" t="s">
        <v>86095</v>
      </c>
      <c r="E22385" t="s">
        <v>82100</v>
      </c>
      <c r="F22385" t="s">
        <v>16</v>
      </c>
      <c r="G22385" t="s">
        <v>1766</v>
      </c>
      <c r="H22385">
        <v>0</v>
      </c>
      <c r="I22385">
        <v>0</v>
      </c>
      <c r="J22385">
        <v>0</v>
      </c>
      <c r="K22385" t="s">
        <v>86096</v>
      </c>
    </row>
    <row r="22386" spans="1:11" x14ac:dyDescent="0.3">
      <c r="A22386" t="s">
        <v>86097</v>
      </c>
      <c r="B22386" t="s">
        <v>86098</v>
      </c>
      <c r="C22386" t="s">
        <v>20</v>
      </c>
      <c r="D22386" t="s">
        <v>86099</v>
      </c>
      <c r="E22386" t="s">
        <v>82100</v>
      </c>
      <c r="F22386" t="s">
        <v>16</v>
      </c>
      <c r="G22386" t="s">
        <v>1710</v>
      </c>
      <c r="H22386">
        <v>0</v>
      </c>
      <c r="I22386">
        <v>0</v>
      </c>
      <c r="J22386">
        <v>0</v>
      </c>
      <c r="K22386" t="s">
        <v>86100</v>
      </c>
    </row>
    <row r="22387" spans="1:11" x14ac:dyDescent="0.3">
      <c r="A22387" t="s">
        <v>86101</v>
      </c>
      <c r="B22387" t="s">
        <v>86102</v>
      </c>
      <c r="C22387" t="s">
        <v>27</v>
      </c>
      <c r="D22387" t="s">
        <v>86103</v>
      </c>
      <c r="E22387" t="s">
        <v>83478</v>
      </c>
      <c r="F22387" t="s">
        <v>41</v>
      </c>
      <c r="G22387" t="s">
        <v>42</v>
      </c>
      <c r="H22387">
        <v>0</v>
      </c>
      <c r="I22387">
        <v>0</v>
      </c>
      <c r="J22387">
        <v>0</v>
      </c>
      <c r="K22387" t="s">
        <v>86104</v>
      </c>
    </row>
    <row r="22388" spans="1:11" x14ac:dyDescent="0.3">
      <c r="A22388" t="s">
        <v>86105</v>
      </c>
      <c r="B22388" t="s">
        <v>86106</v>
      </c>
      <c r="C22388" t="s">
        <v>20</v>
      </c>
      <c r="D22388" t="s">
        <v>86107</v>
      </c>
      <c r="E22388" t="s">
        <v>82100</v>
      </c>
      <c r="F22388" t="s">
        <v>16</v>
      </c>
      <c r="G22388" t="s">
        <v>26736</v>
      </c>
      <c r="H22388">
        <v>0</v>
      </c>
      <c r="I22388">
        <v>0</v>
      </c>
      <c r="J22388">
        <v>0</v>
      </c>
      <c r="K22388" t="s">
        <v>86108</v>
      </c>
    </row>
    <row r="22389" spans="1:11" x14ac:dyDescent="0.3">
      <c r="A22389" t="s">
        <v>86109</v>
      </c>
      <c r="B22389" t="s">
        <v>86110</v>
      </c>
      <c r="C22389" t="s">
        <v>27</v>
      </c>
      <c r="D22389" t="s">
        <v>86111</v>
      </c>
      <c r="E22389" t="s">
        <v>83478</v>
      </c>
      <c r="F22389" t="s">
        <v>16</v>
      </c>
      <c r="G22389" t="s">
        <v>3142</v>
      </c>
      <c r="H22389">
        <v>0</v>
      </c>
      <c r="I22389">
        <v>0</v>
      </c>
      <c r="J22389">
        <v>0</v>
      </c>
      <c r="K22389" t="s">
        <v>86112</v>
      </c>
    </row>
    <row r="22390" spans="1:11" x14ac:dyDescent="0.3">
      <c r="A22390" t="s">
        <v>86113</v>
      </c>
      <c r="B22390" t="s">
        <v>86114</v>
      </c>
      <c r="C22390" t="s">
        <v>20</v>
      </c>
      <c r="D22390" t="s">
        <v>86115</v>
      </c>
      <c r="E22390" t="s">
        <v>82100</v>
      </c>
      <c r="F22390" t="s">
        <v>16</v>
      </c>
      <c r="G22390" t="s">
        <v>18718</v>
      </c>
      <c r="H22390">
        <v>0</v>
      </c>
      <c r="I22390">
        <v>0</v>
      </c>
      <c r="J22390">
        <v>0</v>
      </c>
      <c r="K22390" t="s">
        <v>86116</v>
      </c>
    </row>
    <row r="22391" spans="1:11" x14ac:dyDescent="0.3">
      <c r="A22391" t="s">
        <v>86117</v>
      </c>
      <c r="C22391" t="s">
        <v>13</v>
      </c>
      <c r="D22391" t="s">
        <v>86118</v>
      </c>
      <c r="E22391" t="s">
        <v>76370</v>
      </c>
      <c r="F22391" t="s">
        <v>16</v>
      </c>
      <c r="G22391" t="s">
        <v>782</v>
      </c>
      <c r="H22391">
        <v>0</v>
      </c>
      <c r="I22391">
        <v>0</v>
      </c>
      <c r="J22391">
        <v>0</v>
      </c>
      <c r="K22391" t="s">
        <v>86119</v>
      </c>
    </row>
    <row r="22392" spans="1:11" x14ac:dyDescent="0.3">
      <c r="A22392" t="s">
        <v>86120</v>
      </c>
      <c r="C22392" t="s">
        <v>20</v>
      </c>
      <c r="D22392" t="s">
        <v>86121</v>
      </c>
      <c r="E22392" t="s">
        <v>82100</v>
      </c>
      <c r="F22392" t="s">
        <v>16</v>
      </c>
      <c r="G22392" t="s">
        <v>13739</v>
      </c>
      <c r="H22392">
        <v>0</v>
      </c>
      <c r="I22392">
        <v>0</v>
      </c>
      <c r="J22392">
        <v>0</v>
      </c>
      <c r="K22392" t="s">
        <v>86122</v>
      </c>
    </row>
    <row r="22393" spans="1:11" x14ac:dyDescent="0.3">
      <c r="A22393" t="s">
        <v>86123</v>
      </c>
      <c r="B22393" t="s">
        <v>86124</v>
      </c>
      <c r="C22393" t="s">
        <v>558</v>
      </c>
      <c r="D22393" t="s">
        <v>86125</v>
      </c>
      <c r="E22393" t="s">
        <v>895</v>
      </c>
      <c r="F22393" t="s">
        <v>7044</v>
      </c>
      <c r="G22393" t="s">
        <v>42</v>
      </c>
      <c r="H22393">
        <v>0</v>
      </c>
      <c r="I22393">
        <v>0</v>
      </c>
      <c r="J22393">
        <v>0</v>
      </c>
      <c r="K22393" t="s">
        <v>86126</v>
      </c>
    </row>
    <row r="22394" spans="1:11" x14ac:dyDescent="0.3">
      <c r="A22394" t="s">
        <v>86127</v>
      </c>
      <c r="B22394" t="s">
        <v>86128</v>
      </c>
      <c r="C22394" t="s">
        <v>558</v>
      </c>
      <c r="D22394" t="s">
        <v>86129</v>
      </c>
      <c r="E22394" t="s">
        <v>895</v>
      </c>
      <c r="F22394" t="s">
        <v>16849</v>
      </c>
      <c r="G22394" t="s">
        <v>42</v>
      </c>
      <c r="H22394">
        <v>0</v>
      </c>
      <c r="I22394">
        <v>0</v>
      </c>
      <c r="J22394">
        <v>0</v>
      </c>
      <c r="K22394" t="s">
        <v>86130</v>
      </c>
    </row>
    <row r="22395" spans="1:11" x14ac:dyDescent="0.3">
      <c r="A22395" t="s">
        <v>86131</v>
      </c>
      <c r="B22395" t="s">
        <v>86132</v>
      </c>
      <c r="C22395" t="s">
        <v>13</v>
      </c>
      <c r="D22395" t="s">
        <v>86133</v>
      </c>
      <c r="E22395" t="s">
        <v>76370</v>
      </c>
      <c r="F22395" t="s">
        <v>7555</v>
      </c>
      <c r="G22395" t="s">
        <v>3168</v>
      </c>
      <c r="H22395">
        <v>0</v>
      </c>
      <c r="I22395">
        <v>0</v>
      </c>
      <c r="J22395">
        <v>0</v>
      </c>
      <c r="K22395" t="s">
        <v>86134</v>
      </c>
    </row>
    <row r="22396" spans="1:11" x14ac:dyDescent="0.3">
      <c r="A22396" t="s">
        <v>86135</v>
      </c>
      <c r="B22396" t="s">
        <v>86136</v>
      </c>
      <c r="C22396" t="s">
        <v>1159</v>
      </c>
      <c r="D22396" t="s">
        <v>86137</v>
      </c>
      <c r="E22396" t="s">
        <v>1161</v>
      </c>
      <c r="F22396" t="s">
        <v>16</v>
      </c>
      <c r="G22396" t="s">
        <v>2775</v>
      </c>
      <c r="H22396">
        <v>0</v>
      </c>
      <c r="I22396">
        <v>0</v>
      </c>
      <c r="J22396">
        <v>0</v>
      </c>
      <c r="K22396" t="s">
        <v>86138</v>
      </c>
    </row>
    <row r="22397" spans="1:11" x14ac:dyDescent="0.3">
      <c r="A22397" t="s">
        <v>86139</v>
      </c>
      <c r="B22397" t="s">
        <v>86140</v>
      </c>
      <c r="C22397" t="s">
        <v>27</v>
      </c>
      <c r="D22397" t="s">
        <v>86141</v>
      </c>
      <c r="E22397" t="s">
        <v>83478</v>
      </c>
      <c r="F22397" t="s">
        <v>41</v>
      </c>
      <c r="G22397" t="s">
        <v>42</v>
      </c>
      <c r="H22397">
        <v>0</v>
      </c>
      <c r="I22397">
        <v>0</v>
      </c>
      <c r="J22397">
        <v>0</v>
      </c>
      <c r="K22397" t="s">
        <v>86142</v>
      </c>
    </row>
    <row r="22398" spans="1:11" x14ac:dyDescent="0.3">
      <c r="A22398" t="s">
        <v>86143</v>
      </c>
      <c r="B22398" t="s">
        <v>86144</v>
      </c>
      <c r="C22398" t="s">
        <v>27</v>
      </c>
      <c r="D22398" t="s">
        <v>86145</v>
      </c>
      <c r="E22398" t="s">
        <v>83478</v>
      </c>
      <c r="F22398" t="s">
        <v>41</v>
      </c>
      <c r="G22398" t="s">
        <v>42</v>
      </c>
      <c r="H22398">
        <v>0</v>
      </c>
      <c r="I22398">
        <v>0</v>
      </c>
      <c r="J22398">
        <v>0</v>
      </c>
      <c r="K22398" t="s">
        <v>86146</v>
      </c>
    </row>
    <row r="22399" spans="1:11" x14ac:dyDescent="0.3">
      <c r="A22399" t="s">
        <v>86147</v>
      </c>
      <c r="C22399" t="s">
        <v>13</v>
      </c>
      <c r="D22399" t="s">
        <v>86148</v>
      </c>
      <c r="E22399" t="s">
        <v>76370</v>
      </c>
      <c r="F22399" t="s">
        <v>16</v>
      </c>
      <c r="G22399" t="s">
        <v>42</v>
      </c>
      <c r="H22399">
        <v>0</v>
      </c>
      <c r="I22399">
        <v>0</v>
      </c>
      <c r="J22399">
        <v>0</v>
      </c>
      <c r="K22399" t="s">
        <v>86149</v>
      </c>
    </row>
    <row r="22400" spans="1:11" x14ac:dyDescent="0.3">
      <c r="A22400" t="s">
        <v>86150</v>
      </c>
      <c r="B22400" t="s">
        <v>86151</v>
      </c>
      <c r="C22400" t="s">
        <v>27</v>
      </c>
      <c r="D22400" t="s">
        <v>86152</v>
      </c>
      <c r="E22400" t="s">
        <v>83478</v>
      </c>
      <c r="F22400" t="s">
        <v>41</v>
      </c>
      <c r="G22400" t="s">
        <v>42</v>
      </c>
      <c r="H22400">
        <v>0</v>
      </c>
      <c r="I22400">
        <v>0</v>
      </c>
      <c r="J22400">
        <v>0</v>
      </c>
      <c r="K22400" t="s">
        <v>86153</v>
      </c>
    </row>
    <row r="22401" spans="1:11" x14ac:dyDescent="0.3">
      <c r="A22401" t="s">
        <v>86154</v>
      </c>
      <c r="B22401" t="s">
        <v>86155</v>
      </c>
      <c r="C22401" t="s">
        <v>466</v>
      </c>
      <c r="D22401" t="s">
        <v>86156</v>
      </c>
      <c r="E22401" t="s">
        <v>761</v>
      </c>
      <c r="F22401" t="s">
        <v>16</v>
      </c>
      <c r="G22401" t="s">
        <v>4025</v>
      </c>
      <c r="H22401">
        <v>0</v>
      </c>
      <c r="I22401">
        <v>0</v>
      </c>
      <c r="J22401">
        <v>0</v>
      </c>
      <c r="K22401" t="s">
        <v>86157</v>
      </c>
    </row>
    <row r="22402" spans="1:11" x14ac:dyDescent="0.3">
      <c r="A22402" t="s">
        <v>86158</v>
      </c>
      <c r="B22402" t="s">
        <v>86159</v>
      </c>
      <c r="C22402" t="s">
        <v>27</v>
      </c>
      <c r="D22402" t="s">
        <v>86160</v>
      </c>
      <c r="E22402" t="s">
        <v>83478</v>
      </c>
      <c r="F22402" t="s">
        <v>41</v>
      </c>
      <c r="G22402" t="s">
        <v>42</v>
      </c>
      <c r="H22402">
        <v>0</v>
      </c>
      <c r="I22402">
        <v>0</v>
      </c>
      <c r="J22402">
        <v>0</v>
      </c>
      <c r="K22402" t="s">
        <v>86161</v>
      </c>
    </row>
    <row r="22403" spans="1:11" x14ac:dyDescent="0.3">
      <c r="A22403" t="s">
        <v>86162</v>
      </c>
      <c r="B22403" t="s">
        <v>86163</v>
      </c>
      <c r="C22403" t="s">
        <v>20</v>
      </c>
      <c r="D22403" t="s">
        <v>86164</v>
      </c>
      <c r="E22403" t="s">
        <v>82100</v>
      </c>
      <c r="F22403" t="s">
        <v>302</v>
      </c>
      <c r="G22403" t="s">
        <v>42</v>
      </c>
      <c r="H22403">
        <v>0</v>
      </c>
      <c r="I22403">
        <v>0</v>
      </c>
      <c r="J22403">
        <v>0</v>
      </c>
      <c r="K22403" t="s">
        <v>86165</v>
      </c>
    </row>
    <row r="22404" spans="1:11" x14ac:dyDescent="0.3">
      <c r="A22404" t="s">
        <v>86166</v>
      </c>
      <c r="B22404" t="s">
        <v>86167</v>
      </c>
      <c r="C22404" t="s">
        <v>27</v>
      </c>
      <c r="D22404" t="s">
        <v>86168</v>
      </c>
      <c r="E22404" t="s">
        <v>83478</v>
      </c>
      <c r="F22404" t="s">
        <v>41</v>
      </c>
      <c r="G22404" t="s">
        <v>42</v>
      </c>
      <c r="H22404">
        <v>0</v>
      </c>
      <c r="I22404">
        <v>0</v>
      </c>
      <c r="J22404">
        <v>0</v>
      </c>
      <c r="K22404" t="s">
        <v>86169</v>
      </c>
    </row>
    <row r="22405" spans="1:11" x14ac:dyDescent="0.3">
      <c r="A22405" t="s">
        <v>86170</v>
      </c>
      <c r="B22405" t="s">
        <v>86171</v>
      </c>
      <c r="C22405" t="s">
        <v>27</v>
      </c>
      <c r="D22405" t="s">
        <v>86172</v>
      </c>
      <c r="E22405" t="s">
        <v>83478</v>
      </c>
      <c r="F22405" t="s">
        <v>41</v>
      </c>
      <c r="G22405" t="s">
        <v>42</v>
      </c>
      <c r="H22405">
        <v>0</v>
      </c>
      <c r="I22405">
        <v>0</v>
      </c>
      <c r="J22405">
        <v>0</v>
      </c>
      <c r="K22405" t="s">
        <v>86173</v>
      </c>
    </row>
    <row r="22406" spans="1:11" x14ac:dyDescent="0.3">
      <c r="A22406" t="s">
        <v>86174</v>
      </c>
      <c r="B22406" t="s">
        <v>86175</v>
      </c>
      <c r="C22406" t="s">
        <v>13</v>
      </c>
      <c r="D22406" t="s">
        <v>86176</v>
      </c>
      <c r="E22406" t="s">
        <v>76370</v>
      </c>
      <c r="F22406" t="s">
        <v>16</v>
      </c>
      <c r="G22406" t="s">
        <v>3422</v>
      </c>
      <c r="H22406">
        <v>0</v>
      </c>
      <c r="I22406">
        <v>0</v>
      </c>
      <c r="J22406">
        <v>0</v>
      </c>
      <c r="K22406" t="s">
        <v>86177</v>
      </c>
    </row>
    <row r="22407" spans="1:11" x14ac:dyDescent="0.3">
      <c r="A22407" t="s">
        <v>86178</v>
      </c>
      <c r="B22407" t="s">
        <v>86179</v>
      </c>
      <c r="C22407" t="s">
        <v>466</v>
      </c>
      <c r="D22407" t="s">
        <v>86180</v>
      </c>
      <c r="E22407" t="s">
        <v>761</v>
      </c>
      <c r="F22407" t="s">
        <v>16</v>
      </c>
      <c r="G22407" t="s">
        <v>12342</v>
      </c>
      <c r="H22407">
        <v>0</v>
      </c>
      <c r="I22407">
        <v>0</v>
      </c>
      <c r="J22407">
        <v>0</v>
      </c>
      <c r="K22407" t="s">
        <v>86181</v>
      </c>
    </row>
    <row r="22408" spans="1:11" x14ac:dyDescent="0.3">
      <c r="A22408" t="s">
        <v>86182</v>
      </c>
      <c r="B22408" t="s">
        <v>86183</v>
      </c>
      <c r="C22408" t="s">
        <v>27</v>
      </c>
      <c r="D22408" t="s">
        <v>86184</v>
      </c>
      <c r="E22408" t="s">
        <v>83478</v>
      </c>
      <c r="F22408" t="s">
        <v>41</v>
      </c>
      <c r="G22408" t="s">
        <v>42</v>
      </c>
      <c r="H22408">
        <v>0</v>
      </c>
      <c r="I22408">
        <v>0</v>
      </c>
      <c r="J22408">
        <v>0</v>
      </c>
      <c r="K22408" t="s">
        <v>86185</v>
      </c>
    </row>
    <row r="22409" spans="1:11" x14ac:dyDescent="0.3">
      <c r="A22409" t="s">
        <v>86186</v>
      </c>
      <c r="B22409" t="s">
        <v>86187</v>
      </c>
      <c r="C22409" t="s">
        <v>27</v>
      </c>
      <c r="D22409" t="s">
        <v>86188</v>
      </c>
      <c r="E22409" t="s">
        <v>83478</v>
      </c>
      <c r="F22409" t="s">
        <v>41</v>
      </c>
      <c r="G22409" t="s">
        <v>42</v>
      </c>
      <c r="H22409">
        <v>0</v>
      </c>
      <c r="I22409">
        <v>0</v>
      </c>
      <c r="J22409">
        <v>0</v>
      </c>
      <c r="K22409" t="s">
        <v>86189</v>
      </c>
    </row>
    <row r="22410" spans="1:11" x14ac:dyDescent="0.3">
      <c r="A22410" t="s">
        <v>86190</v>
      </c>
      <c r="B22410" t="s">
        <v>86191</v>
      </c>
      <c r="C22410" t="s">
        <v>27</v>
      </c>
      <c r="D22410" t="s">
        <v>86192</v>
      </c>
      <c r="E22410" t="s">
        <v>83478</v>
      </c>
      <c r="F22410" t="s">
        <v>41</v>
      </c>
      <c r="G22410" t="s">
        <v>42</v>
      </c>
      <c r="H22410">
        <v>0</v>
      </c>
      <c r="I22410">
        <v>0</v>
      </c>
      <c r="J22410">
        <v>0</v>
      </c>
      <c r="K22410" t="s">
        <v>86193</v>
      </c>
    </row>
    <row r="22411" spans="1:11" x14ac:dyDescent="0.3">
      <c r="A22411" t="s">
        <v>86194</v>
      </c>
      <c r="B22411" t="s">
        <v>86195</v>
      </c>
      <c r="C22411" t="s">
        <v>27</v>
      </c>
      <c r="D22411" t="s">
        <v>86196</v>
      </c>
      <c r="E22411" t="s">
        <v>83478</v>
      </c>
      <c r="F22411" t="s">
        <v>41</v>
      </c>
      <c r="G22411" t="s">
        <v>42</v>
      </c>
      <c r="H22411">
        <v>0</v>
      </c>
      <c r="I22411">
        <v>0</v>
      </c>
      <c r="J22411">
        <v>0</v>
      </c>
      <c r="K22411" t="s">
        <v>86197</v>
      </c>
    </row>
    <row r="22412" spans="1:11" x14ac:dyDescent="0.3">
      <c r="A22412" t="s">
        <v>86198</v>
      </c>
      <c r="B22412" t="s">
        <v>86199</v>
      </c>
      <c r="C22412" t="s">
        <v>466</v>
      </c>
      <c r="D22412" t="s">
        <v>86200</v>
      </c>
      <c r="E22412" t="s">
        <v>761</v>
      </c>
      <c r="F22412" t="s">
        <v>16</v>
      </c>
      <c r="G22412" t="s">
        <v>1124</v>
      </c>
      <c r="H22412">
        <v>0</v>
      </c>
      <c r="I22412">
        <v>0</v>
      </c>
      <c r="J22412">
        <v>0</v>
      </c>
      <c r="K22412" t="s">
        <v>86201</v>
      </c>
    </row>
    <row r="22413" spans="1:11" x14ac:dyDescent="0.3">
      <c r="A22413" t="s">
        <v>86202</v>
      </c>
      <c r="B22413" t="s">
        <v>86203</v>
      </c>
      <c r="C22413" t="s">
        <v>13</v>
      </c>
      <c r="D22413" t="s">
        <v>86204</v>
      </c>
      <c r="E22413" t="s">
        <v>76370</v>
      </c>
      <c r="F22413" t="s">
        <v>9527</v>
      </c>
      <c r="G22413" t="s">
        <v>42</v>
      </c>
      <c r="H22413">
        <v>0</v>
      </c>
      <c r="I22413">
        <v>0</v>
      </c>
      <c r="J22413">
        <v>0</v>
      </c>
      <c r="K22413" t="s">
        <v>86205</v>
      </c>
    </row>
    <row r="22414" spans="1:11" x14ac:dyDescent="0.3">
      <c r="A22414" t="s">
        <v>86206</v>
      </c>
      <c r="B22414" t="s">
        <v>86207</v>
      </c>
      <c r="C22414" t="s">
        <v>27</v>
      </c>
      <c r="D22414" t="s">
        <v>86208</v>
      </c>
      <c r="E22414" t="s">
        <v>83478</v>
      </c>
      <c r="F22414" t="s">
        <v>41</v>
      </c>
      <c r="G22414" t="s">
        <v>42</v>
      </c>
      <c r="H22414">
        <v>0</v>
      </c>
      <c r="I22414">
        <v>0</v>
      </c>
      <c r="J22414">
        <v>0</v>
      </c>
      <c r="K22414" t="s">
        <v>86209</v>
      </c>
    </row>
    <row r="22415" spans="1:11" x14ac:dyDescent="0.3">
      <c r="A22415" t="s">
        <v>86210</v>
      </c>
      <c r="C22415" t="s">
        <v>558</v>
      </c>
      <c r="D22415" t="e">
        <f>PC 스트랜드</f>
        <v>#NAME?</v>
      </c>
      <c r="E22415" t="s">
        <v>981</v>
      </c>
      <c r="F22415" t="s">
        <v>16</v>
      </c>
      <c r="G22415" t="s">
        <v>42</v>
      </c>
      <c r="H22415">
        <v>0</v>
      </c>
      <c r="I22415">
        <v>0</v>
      </c>
      <c r="J22415">
        <v>0</v>
      </c>
      <c r="K22415" t="s">
        <v>86211</v>
      </c>
    </row>
    <row r="22416" spans="1:11" x14ac:dyDescent="0.3">
      <c r="A22416" t="s">
        <v>86212</v>
      </c>
      <c r="B22416" t="s">
        <v>86213</v>
      </c>
      <c r="C22416" t="s">
        <v>27</v>
      </c>
      <c r="D22416" t="e">
        <f>폴리머콘크리트</f>
        <v>#NAME?</v>
      </c>
      <c r="E22416" t="s">
        <v>83478</v>
      </c>
      <c r="F22416" t="s">
        <v>1531</v>
      </c>
      <c r="G22416" t="s">
        <v>42</v>
      </c>
      <c r="H22416">
        <v>0</v>
      </c>
      <c r="I22416">
        <v>0</v>
      </c>
      <c r="J22416">
        <v>0</v>
      </c>
      <c r="K22416" t="s">
        <v>86214</v>
      </c>
    </row>
    <row r="22417" spans="1:11" x14ac:dyDescent="0.3">
      <c r="A22417" t="s">
        <v>86215</v>
      </c>
      <c r="B22417" t="s">
        <v>86216</v>
      </c>
      <c r="C22417" t="s">
        <v>466</v>
      </c>
      <c r="D22417" t="s">
        <v>86217</v>
      </c>
      <c r="E22417" t="s">
        <v>79083</v>
      </c>
      <c r="F22417" t="s">
        <v>16</v>
      </c>
      <c r="G22417" t="s">
        <v>1382</v>
      </c>
      <c r="H22417">
        <v>0</v>
      </c>
      <c r="I22417">
        <v>0</v>
      </c>
      <c r="J22417">
        <v>0</v>
      </c>
      <c r="K22417" t="s">
        <v>86218</v>
      </c>
    </row>
    <row r="22418" spans="1:11" x14ac:dyDescent="0.3">
      <c r="A22418" t="s">
        <v>86219</v>
      </c>
      <c r="B22418" t="s">
        <v>86220</v>
      </c>
      <c r="C22418" t="s">
        <v>27</v>
      </c>
      <c r="D22418" t="s">
        <v>86221</v>
      </c>
      <c r="E22418" t="s">
        <v>83478</v>
      </c>
      <c r="F22418" t="s">
        <v>41</v>
      </c>
      <c r="G22418" t="s">
        <v>42</v>
      </c>
      <c r="H22418">
        <v>0</v>
      </c>
      <c r="I22418">
        <v>0</v>
      </c>
      <c r="J22418">
        <v>0</v>
      </c>
      <c r="K22418" t="s">
        <v>86222</v>
      </c>
    </row>
    <row r="22419" spans="1:11" x14ac:dyDescent="0.3">
      <c r="A22419" t="s">
        <v>86223</v>
      </c>
      <c r="B22419" t="s">
        <v>86224</v>
      </c>
      <c r="C22419" t="s">
        <v>27</v>
      </c>
      <c r="D22419" t="s">
        <v>34493</v>
      </c>
      <c r="E22419" t="s">
        <v>83478</v>
      </c>
      <c r="F22419" t="s">
        <v>41</v>
      </c>
      <c r="G22419" t="s">
        <v>42</v>
      </c>
      <c r="H22419">
        <v>0</v>
      </c>
      <c r="I22419">
        <v>0</v>
      </c>
      <c r="J22419">
        <v>0</v>
      </c>
      <c r="K22419" t="s">
        <v>86225</v>
      </c>
    </row>
    <row r="22420" spans="1:11" x14ac:dyDescent="0.3">
      <c r="A22420" t="s">
        <v>86226</v>
      </c>
      <c r="B22420" t="s">
        <v>86227</v>
      </c>
      <c r="C22420" t="s">
        <v>27</v>
      </c>
      <c r="D22420" t="s">
        <v>86228</v>
      </c>
      <c r="E22420" t="s">
        <v>83478</v>
      </c>
      <c r="F22420" t="s">
        <v>41</v>
      </c>
      <c r="G22420" t="s">
        <v>42</v>
      </c>
      <c r="H22420">
        <v>0</v>
      </c>
      <c r="I22420">
        <v>0</v>
      </c>
      <c r="J22420">
        <v>0</v>
      </c>
      <c r="K22420" t="s">
        <v>86229</v>
      </c>
    </row>
    <row r="22421" spans="1:11" x14ac:dyDescent="0.3">
      <c r="A22421" t="s">
        <v>86230</v>
      </c>
      <c r="C22421" t="s">
        <v>20</v>
      </c>
      <c r="D22421" t="s">
        <v>86231</v>
      </c>
      <c r="E22421" t="s">
        <v>82100</v>
      </c>
      <c r="F22421" t="s">
        <v>2770</v>
      </c>
      <c r="G22421" t="s">
        <v>42</v>
      </c>
      <c r="H22421">
        <v>0</v>
      </c>
      <c r="I22421">
        <v>0</v>
      </c>
      <c r="J22421">
        <v>0</v>
      </c>
      <c r="K22421" t="s">
        <v>86232</v>
      </c>
    </row>
    <row r="22422" spans="1:11" x14ac:dyDescent="0.3">
      <c r="A22422" t="s">
        <v>86233</v>
      </c>
      <c r="B22422" t="s">
        <v>86234</v>
      </c>
      <c r="C22422" t="s">
        <v>20</v>
      </c>
      <c r="D22422" t="s">
        <v>86235</v>
      </c>
      <c r="E22422" t="s">
        <v>62177</v>
      </c>
      <c r="F22422" t="s">
        <v>16</v>
      </c>
      <c r="G22422" t="s">
        <v>107</v>
      </c>
      <c r="H22422">
        <v>0</v>
      </c>
      <c r="I22422">
        <v>0</v>
      </c>
      <c r="J22422">
        <v>0</v>
      </c>
      <c r="K22422" t="s">
        <v>86236</v>
      </c>
    </row>
    <row r="22423" spans="1:11" x14ac:dyDescent="0.3">
      <c r="A22423" t="s">
        <v>86237</v>
      </c>
      <c r="C22423" t="s">
        <v>1159</v>
      </c>
      <c r="D22423" t="s">
        <v>86238</v>
      </c>
      <c r="E22423" t="s">
        <v>1161</v>
      </c>
      <c r="F22423" t="s">
        <v>16</v>
      </c>
      <c r="G22423" t="s">
        <v>42</v>
      </c>
      <c r="H22423">
        <v>0</v>
      </c>
      <c r="I22423">
        <v>0</v>
      </c>
      <c r="J22423">
        <v>0</v>
      </c>
      <c r="K22423" t="s">
        <v>86239</v>
      </c>
    </row>
    <row r="22424" spans="1:11" x14ac:dyDescent="0.3">
      <c r="A22424" t="s">
        <v>86240</v>
      </c>
      <c r="B22424" t="s">
        <v>86241</v>
      </c>
      <c r="C22424" t="s">
        <v>27</v>
      </c>
      <c r="D22424" t="s">
        <v>86242</v>
      </c>
      <c r="E22424" t="s">
        <v>83478</v>
      </c>
      <c r="F22424" t="s">
        <v>41</v>
      </c>
      <c r="G22424" t="s">
        <v>42</v>
      </c>
      <c r="H22424">
        <v>0</v>
      </c>
      <c r="I22424">
        <v>0</v>
      </c>
      <c r="J22424">
        <v>0</v>
      </c>
      <c r="K22424" t="s">
        <v>86243</v>
      </c>
    </row>
    <row r="22425" spans="1:11" x14ac:dyDescent="0.3">
      <c r="A22425" t="s">
        <v>86244</v>
      </c>
      <c r="B22425" t="s">
        <v>86245</v>
      </c>
      <c r="C22425" t="s">
        <v>20</v>
      </c>
      <c r="D22425" t="s">
        <v>86246</v>
      </c>
      <c r="E22425" t="s">
        <v>82100</v>
      </c>
      <c r="F22425" t="s">
        <v>835</v>
      </c>
      <c r="G22425" t="s">
        <v>2906</v>
      </c>
      <c r="H22425">
        <v>0</v>
      </c>
      <c r="I22425">
        <v>0</v>
      </c>
      <c r="J22425">
        <v>0</v>
      </c>
      <c r="K22425" t="s">
        <v>86247</v>
      </c>
    </row>
    <row r="22426" spans="1:11" x14ac:dyDescent="0.3">
      <c r="A22426" t="s">
        <v>86248</v>
      </c>
      <c r="B22426" t="s">
        <v>86249</v>
      </c>
      <c r="C22426" t="s">
        <v>1159</v>
      </c>
      <c r="D22426" t="s">
        <v>86250</v>
      </c>
      <c r="E22426" t="s">
        <v>2421</v>
      </c>
      <c r="F22426" t="s">
        <v>16</v>
      </c>
      <c r="G22426" t="s">
        <v>17580</v>
      </c>
      <c r="H22426">
        <v>0</v>
      </c>
      <c r="I22426">
        <v>0</v>
      </c>
      <c r="J22426">
        <v>0</v>
      </c>
      <c r="K22426" t="s">
        <v>86251</v>
      </c>
    </row>
    <row r="22427" spans="1:11" x14ac:dyDescent="0.3">
      <c r="A22427" t="s">
        <v>86252</v>
      </c>
      <c r="B22427" t="s">
        <v>86253</v>
      </c>
      <c r="C22427" t="s">
        <v>27</v>
      </c>
      <c r="D22427" t="s">
        <v>86254</v>
      </c>
      <c r="E22427" t="s">
        <v>83478</v>
      </c>
      <c r="F22427" t="s">
        <v>41</v>
      </c>
      <c r="G22427" t="s">
        <v>42</v>
      </c>
      <c r="H22427">
        <v>0</v>
      </c>
      <c r="I22427">
        <v>0</v>
      </c>
      <c r="J22427">
        <v>0</v>
      </c>
      <c r="K22427" t="s">
        <v>86255</v>
      </c>
    </row>
    <row r="22428" spans="1:11" x14ac:dyDescent="0.3">
      <c r="A22428" t="s">
        <v>86256</v>
      </c>
      <c r="B22428" t="s">
        <v>86257</v>
      </c>
      <c r="C22428" t="s">
        <v>20</v>
      </c>
      <c r="D22428" t="s">
        <v>86258</v>
      </c>
      <c r="E22428" t="s">
        <v>82100</v>
      </c>
      <c r="F22428" t="s">
        <v>16</v>
      </c>
      <c r="G22428" t="s">
        <v>817</v>
      </c>
      <c r="H22428">
        <v>0</v>
      </c>
      <c r="I22428">
        <v>0</v>
      </c>
      <c r="J22428">
        <v>0</v>
      </c>
      <c r="K22428" t="s">
        <v>86259</v>
      </c>
    </row>
    <row r="22429" spans="1:11" x14ac:dyDescent="0.3">
      <c r="A22429" t="s">
        <v>86260</v>
      </c>
      <c r="B22429" t="s">
        <v>86261</v>
      </c>
      <c r="C22429" t="s">
        <v>13</v>
      </c>
      <c r="D22429" t="s">
        <v>86262</v>
      </c>
      <c r="E22429" t="s">
        <v>76370</v>
      </c>
      <c r="F22429" t="s">
        <v>16</v>
      </c>
      <c r="G22429" t="s">
        <v>3050</v>
      </c>
      <c r="H22429">
        <v>0</v>
      </c>
      <c r="I22429">
        <v>0</v>
      </c>
      <c r="J22429">
        <v>0</v>
      </c>
      <c r="K22429" t="s">
        <v>86263</v>
      </c>
    </row>
    <row r="22430" spans="1:11" x14ac:dyDescent="0.3">
      <c r="A22430" t="s">
        <v>86264</v>
      </c>
      <c r="C22430" t="s">
        <v>13</v>
      </c>
      <c r="D22430" t="s">
        <v>86265</v>
      </c>
      <c r="E22430" t="s">
        <v>76370</v>
      </c>
      <c r="F22430" t="s">
        <v>16</v>
      </c>
      <c r="G22430" t="s">
        <v>42</v>
      </c>
      <c r="H22430">
        <v>0</v>
      </c>
      <c r="I22430">
        <v>0</v>
      </c>
      <c r="J22430">
        <v>0</v>
      </c>
      <c r="K22430" t="s">
        <v>86266</v>
      </c>
    </row>
    <row r="22431" spans="1:11" x14ac:dyDescent="0.3">
      <c r="A22431" t="s">
        <v>86267</v>
      </c>
      <c r="B22431" t="s">
        <v>86268</v>
      </c>
      <c r="C22431" t="s">
        <v>13</v>
      </c>
      <c r="D22431" t="s">
        <v>86269</v>
      </c>
      <c r="E22431" t="s">
        <v>76370</v>
      </c>
      <c r="F22431" t="s">
        <v>16</v>
      </c>
      <c r="G22431" t="s">
        <v>1612</v>
      </c>
      <c r="H22431">
        <v>0</v>
      </c>
      <c r="I22431">
        <v>0</v>
      </c>
      <c r="J22431">
        <v>0</v>
      </c>
      <c r="K22431" t="s">
        <v>86270</v>
      </c>
    </row>
    <row r="22432" spans="1:11" x14ac:dyDescent="0.3">
      <c r="A22432" t="s">
        <v>86271</v>
      </c>
      <c r="B22432" t="s">
        <v>86272</v>
      </c>
      <c r="C22432" t="s">
        <v>466</v>
      </c>
      <c r="D22432" t="s">
        <v>86273</v>
      </c>
      <c r="E22432" t="s">
        <v>79083</v>
      </c>
      <c r="F22432" t="s">
        <v>16</v>
      </c>
      <c r="G22432" t="s">
        <v>14569</v>
      </c>
      <c r="H22432">
        <v>0</v>
      </c>
      <c r="I22432">
        <v>0</v>
      </c>
      <c r="J22432">
        <v>0</v>
      </c>
      <c r="K22432" t="s">
        <v>86274</v>
      </c>
    </row>
    <row r="22433" spans="1:11" x14ac:dyDescent="0.3">
      <c r="A22433" t="s">
        <v>86275</v>
      </c>
      <c r="B22433" t="s">
        <v>86276</v>
      </c>
      <c r="C22433" t="s">
        <v>13</v>
      </c>
      <c r="D22433" t="s">
        <v>86277</v>
      </c>
      <c r="E22433" t="s">
        <v>76370</v>
      </c>
      <c r="F22433" t="s">
        <v>1991</v>
      </c>
      <c r="G22433" t="s">
        <v>42</v>
      </c>
      <c r="H22433">
        <v>0</v>
      </c>
      <c r="I22433">
        <v>0</v>
      </c>
      <c r="J22433">
        <v>0</v>
      </c>
      <c r="K22433" t="s">
        <v>86278</v>
      </c>
    </row>
    <row r="22434" spans="1:11" x14ac:dyDescent="0.3">
      <c r="A22434" t="s">
        <v>86279</v>
      </c>
      <c r="C22434" t="s">
        <v>27</v>
      </c>
      <c r="D22434" t="s">
        <v>86280</v>
      </c>
      <c r="E22434" t="s">
        <v>83478</v>
      </c>
      <c r="F22434" t="s">
        <v>18435</v>
      </c>
      <c r="G22434" t="s">
        <v>42</v>
      </c>
      <c r="H22434">
        <v>0</v>
      </c>
      <c r="I22434">
        <v>0</v>
      </c>
      <c r="J22434">
        <v>0</v>
      </c>
      <c r="K22434" t="s">
        <v>86281</v>
      </c>
    </row>
    <row r="22435" spans="1:11" x14ac:dyDescent="0.3">
      <c r="A22435" t="s">
        <v>86282</v>
      </c>
      <c r="B22435" t="s">
        <v>86283</v>
      </c>
      <c r="C22435" t="s">
        <v>27</v>
      </c>
      <c r="D22435" t="s">
        <v>86284</v>
      </c>
      <c r="E22435" t="s">
        <v>83478</v>
      </c>
      <c r="F22435" t="s">
        <v>3310</v>
      </c>
      <c r="G22435" t="s">
        <v>42</v>
      </c>
      <c r="H22435">
        <v>0</v>
      </c>
      <c r="I22435">
        <v>0</v>
      </c>
      <c r="J22435">
        <v>0</v>
      </c>
      <c r="K22435" t="s">
        <v>86285</v>
      </c>
    </row>
    <row r="22436" spans="1:11" x14ac:dyDescent="0.3">
      <c r="A22436" t="s">
        <v>86286</v>
      </c>
      <c r="B22436" t="s">
        <v>86287</v>
      </c>
      <c r="C22436" t="s">
        <v>27</v>
      </c>
      <c r="D22436" t="s">
        <v>86288</v>
      </c>
      <c r="E22436" t="s">
        <v>83478</v>
      </c>
      <c r="F22436" t="s">
        <v>41</v>
      </c>
      <c r="G22436" t="s">
        <v>42</v>
      </c>
      <c r="H22436">
        <v>0</v>
      </c>
      <c r="I22436">
        <v>0</v>
      </c>
      <c r="J22436">
        <v>0</v>
      </c>
      <c r="K22436" t="s">
        <v>86289</v>
      </c>
    </row>
    <row r="22437" spans="1:11" x14ac:dyDescent="0.3">
      <c r="A22437" t="s">
        <v>86290</v>
      </c>
      <c r="B22437" t="s">
        <v>86291</v>
      </c>
      <c r="C22437" t="s">
        <v>27</v>
      </c>
      <c r="D22437" t="s">
        <v>86292</v>
      </c>
      <c r="E22437" t="s">
        <v>83478</v>
      </c>
      <c r="F22437" t="s">
        <v>13075</v>
      </c>
      <c r="G22437" t="s">
        <v>42</v>
      </c>
      <c r="H22437">
        <v>0</v>
      </c>
      <c r="I22437">
        <v>0</v>
      </c>
      <c r="J22437">
        <v>0</v>
      </c>
      <c r="K22437" t="s">
        <v>86293</v>
      </c>
    </row>
    <row r="22438" spans="1:11" x14ac:dyDescent="0.3">
      <c r="A22438" t="s">
        <v>86294</v>
      </c>
      <c r="C22438" t="s">
        <v>27</v>
      </c>
      <c r="D22438" t="s">
        <v>86295</v>
      </c>
      <c r="E22438" t="s">
        <v>83478</v>
      </c>
      <c r="F22438" t="s">
        <v>41</v>
      </c>
      <c r="G22438" t="s">
        <v>42</v>
      </c>
      <c r="H22438">
        <v>0</v>
      </c>
      <c r="I22438">
        <v>0</v>
      </c>
      <c r="J22438">
        <v>0</v>
      </c>
      <c r="K22438" t="s">
        <v>86296</v>
      </c>
    </row>
    <row r="22439" spans="1:11" x14ac:dyDescent="0.3">
      <c r="A22439" t="s">
        <v>86297</v>
      </c>
      <c r="B22439" t="s">
        <v>86298</v>
      </c>
      <c r="C22439" t="s">
        <v>27</v>
      </c>
      <c r="D22439" t="s">
        <v>86299</v>
      </c>
      <c r="E22439" t="s">
        <v>83478</v>
      </c>
      <c r="F22439" t="s">
        <v>41</v>
      </c>
      <c r="G22439" t="s">
        <v>42</v>
      </c>
      <c r="H22439">
        <v>0</v>
      </c>
      <c r="I22439">
        <v>0</v>
      </c>
      <c r="J22439">
        <v>0</v>
      </c>
      <c r="K22439" t="s">
        <v>86300</v>
      </c>
    </row>
    <row r="22440" spans="1:11" x14ac:dyDescent="0.3">
      <c r="A22440" t="s">
        <v>86301</v>
      </c>
      <c r="C22440" t="s">
        <v>27</v>
      </c>
      <c r="D22440" t="s">
        <v>86302</v>
      </c>
      <c r="E22440" t="s">
        <v>83478</v>
      </c>
      <c r="F22440" t="s">
        <v>41</v>
      </c>
      <c r="G22440" t="s">
        <v>42</v>
      </c>
      <c r="H22440">
        <v>0</v>
      </c>
      <c r="I22440">
        <v>0</v>
      </c>
      <c r="J22440">
        <v>0</v>
      </c>
      <c r="K22440" t="s">
        <v>86303</v>
      </c>
    </row>
    <row r="22441" spans="1:11" x14ac:dyDescent="0.3">
      <c r="A22441" t="s">
        <v>86304</v>
      </c>
      <c r="B22441" t="s">
        <v>86305</v>
      </c>
      <c r="C22441" t="s">
        <v>466</v>
      </c>
      <c r="D22441" t="s">
        <v>86306</v>
      </c>
      <c r="E22441" t="s">
        <v>761</v>
      </c>
      <c r="F22441" t="s">
        <v>16</v>
      </c>
      <c r="G22441" t="s">
        <v>14569</v>
      </c>
      <c r="H22441">
        <v>0</v>
      </c>
      <c r="I22441">
        <v>0</v>
      </c>
      <c r="J22441">
        <v>0</v>
      </c>
      <c r="K22441" t="s">
        <v>86307</v>
      </c>
    </row>
    <row r="22442" spans="1:11" x14ac:dyDescent="0.3">
      <c r="A22442" t="s">
        <v>86308</v>
      </c>
      <c r="B22442" t="s">
        <v>86309</v>
      </c>
      <c r="C22442" t="s">
        <v>27</v>
      </c>
      <c r="D22442" t="s">
        <v>86310</v>
      </c>
      <c r="E22442" t="s">
        <v>83478</v>
      </c>
      <c r="F22442" t="s">
        <v>41</v>
      </c>
      <c r="G22442" t="s">
        <v>561</v>
      </c>
      <c r="H22442">
        <v>0</v>
      </c>
      <c r="I22442">
        <v>0</v>
      </c>
      <c r="J22442">
        <v>0</v>
      </c>
      <c r="K22442" t="s">
        <v>86311</v>
      </c>
    </row>
    <row r="22443" spans="1:11" x14ac:dyDescent="0.3">
      <c r="A22443" t="s">
        <v>86312</v>
      </c>
      <c r="B22443" t="s">
        <v>86313</v>
      </c>
      <c r="C22443" t="s">
        <v>27</v>
      </c>
      <c r="D22443" t="s">
        <v>86314</v>
      </c>
      <c r="E22443" t="s">
        <v>83478</v>
      </c>
      <c r="F22443" t="s">
        <v>41</v>
      </c>
      <c r="G22443" t="s">
        <v>42</v>
      </c>
      <c r="H22443">
        <v>0</v>
      </c>
      <c r="I22443">
        <v>0</v>
      </c>
      <c r="J22443">
        <v>0</v>
      </c>
      <c r="K22443" t="s">
        <v>86315</v>
      </c>
    </row>
    <row r="22444" spans="1:11" x14ac:dyDescent="0.3">
      <c r="A22444" t="s">
        <v>86316</v>
      </c>
      <c r="B22444" t="s">
        <v>86317</v>
      </c>
      <c r="C22444" t="s">
        <v>27</v>
      </c>
      <c r="D22444" t="s">
        <v>86318</v>
      </c>
      <c r="E22444" t="s">
        <v>83478</v>
      </c>
      <c r="F22444" t="s">
        <v>41</v>
      </c>
      <c r="G22444" t="s">
        <v>42</v>
      </c>
      <c r="H22444">
        <v>0</v>
      </c>
      <c r="I22444">
        <v>0</v>
      </c>
      <c r="J22444">
        <v>0</v>
      </c>
      <c r="K22444" t="s">
        <v>86319</v>
      </c>
    </row>
    <row r="22445" spans="1:11" x14ac:dyDescent="0.3">
      <c r="A22445" t="s">
        <v>86320</v>
      </c>
      <c r="B22445" t="s">
        <v>86321</v>
      </c>
      <c r="C22445" t="s">
        <v>27</v>
      </c>
      <c r="D22445" t="s">
        <v>86322</v>
      </c>
      <c r="E22445" t="s">
        <v>83478</v>
      </c>
      <c r="F22445" t="s">
        <v>41</v>
      </c>
      <c r="G22445" t="s">
        <v>42</v>
      </c>
      <c r="H22445">
        <v>0</v>
      </c>
      <c r="I22445">
        <v>0</v>
      </c>
      <c r="J22445">
        <v>0</v>
      </c>
      <c r="K22445" t="s">
        <v>86323</v>
      </c>
    </row>
    <row r="22446" spans="1:11" x14ac:dyDescent="0.3">
      <c r="A22446" t="s">
        <v>86324</v>
      </c>
      <c r="B22446" t="s">
        <v>86325</v>
      </c>
      <c r="C22446" t="s">
        <v>27</v>
      </c>
      <c r="D22446" t="s">
        <v>86326</v>
      </c>
      <c r="E22446" t="s">
        <v>83478</v>
      </c>
      <c r="F22446" t="s">
        <v>41</v>
      </c>
      <c r="G22446" t="s">
        <v>42</v>
      </c>
      <c r="H22446">
        <v>0</v>
      </c>
      <c r="I22446">
        <v>0</v>
      </c>
      <c r="J22446">
        <v>0</v>
      </c>
      <c r="K22446" t="s">
        <v>86327</v>
      </c>
    </row>
    <row r="22447" spans="1:11" x14ac:dyDescent="0.3">
      <c r="A22447" t="s">
        <v>86328</v>
      </c>
      <c r="B22447" t="s">
        <v>86329</v>
      </c>
      <c r="C22447" t="s">
        <v>27</v>
      </c>
      <c r="D22447" t="s">
        <v>86330</v>
      </c>
      <c r="E22447" t="s">
        <v>83478</v>
      </c>
      <c r="F22447" t="s">
        <v>41</v>
      </c>
      <c r="G22447" t="s">
        <v>42</v>
      </c>
      <c r="H22447">
        <v>0</v>
      </c>
      <c r="I22447">
        <v>0</v>
      </c>
      <c r="J22447">
        <v>0</v>
      </c>
      <c r="K22447" t="s">
        <v>86331</v>
      </c>
    </row>
    <row r="22448" spans="1:11" x14ac:dyDescent="0.3">
      <c r="A22448" t="s">
        <v>86332</v>
      </c>
      <c r="B22448" t="s">
        <v>86333</v>
      </c>
      <c r="C22448" t="s">
        <v>13</v>
      </c>
      <c r="D22448" t="s">
        <v>86334</v>
      </c>
      <c r="E22448" t="s">
        <v>76370</v>
      </c>
      <c r="F22448" t="s">
        <v>16</v>
      </c>
      <c r="G22448" t="s">
        <v>15804</v>
      </c>
      <c r="H22448">
        <v>0</v>
      </c>
      <c r="I22448">
        <v>0</v>
      </c>
      <c r="J22448">
        <v>0</v>
      </c>
      <c r="K22448" t="s">
        <v>86335</v>
      </c>
    </row>
    <row r="22449" spans="1:11" x14ac:dyDescent="0.3">
      <c r="A22449" t="s">
        <v>86336</v>
      </c>
      <c r="C22449" t="s">
        <v>27</v>
      </c>
      <c r="D22449" t="s">
        <v>82733</v>
      </c>
      <c r="E22449" t="s">
        <v>83478</v>
      </c>
      <c r="F22449" t="s">
        <v>41</v>
      </c>
      <c r="G22449" t="s">
        <v>42</v>
      </c>
      <c r="H22449">
        <v>0</v>
      </c>
      <c r="I22449">
        <v>0</v>
      </c>
      <c r="J22449">
        <v>0</v>
      </c>
      <c r="K22449" t="s">
        <v>86337</v>
      </c>
    </row>
    <row r="22450" spans="1:11" x14ac:dyDescent="0.3">
      <c r="A22450" t="s">
        <v>86338</v>
      </c>
      <c r="C22450" t="s">
        <v>27</v>
      </c>
      <c r="D22450" t="s">
        <v>86339</v>
      </c>
      <c r="E22450" t="s">
        <v>83478</v>
      </c>
      <c r="F22450" t="s">
        <v>41</v>
      </c>
      <c r="G22450" t="s">
        <v>42</v>
      </c>
      <c r="H22450">
        <v>0</v>
      </c>
      <c r="I22450">
        <v>0</v>
      </c>
      <c r="J22450">
        <v>0</v>
      </c>
      <c r="K22450" t="s">
        <v>86340</v>
      </c>
    </row>
    <row r="22451" spans="1:11" x14ac:dyDescent="0.3">
      <c r="A22451" t="s">
        <v>86341</v>
      </c>
      <c r="C22451" t="s">
        <v>27</v>
      </c>
      <c r="D22451" t="s">
        <v>86342</v>
      </c>
      <c r="E22451" t="s">
        <v>83478</v>
      </c>
      <c r="F22451" t="s">
        <v>41</v>
      </c>
      <c r="G22451" t="s">
        <v>42</v>
      </c>
      <c r="H22451">
        <v>0</v>
      </c>
      <c r="I22451">
        <v>0</v>
      </c>
      <c r="J22451">
        <v>0</v>
      </c>
      <c r="K22451" t="s">
        <v>86343</v>
      </c>
    </row>
    <row r="22452" spans="1:11" x14ac:dyDescent="0.3">
      <c r="A22452" t="s">
        <v>86344</v>
      </c>
      <c r="B22452" t="s">
        <v>86345</v>
      </c>
      <c r="C22452" t="s">
        <v>27</v>
      </c>
      <c r="D22452" t="s">
        <v>86346</v>
      </c>
      <c r="E22452" t="s">
        <v>83478</v>
      </c>
      <c r="F22452" t="s">
        <v>41</v>
      </c>
      <c r="G22452" t="s">
        <v>42</v>
      </c>
      <c r="H22452">
        <v>0</v>
      </c>
      <c r="I22452">
        <v>0</v>
      </c>
      <c r="J22452">
        <v>0</v>
      </c>
      <c r="K22452" t="s">
        <v>86347</v>
      </c>
    </row>
    <row r="22453" spans="1:11" x14ac:dyDescent="0.3">
      <c r="A22453" t="s">
        <v>86348</v>
      </c>
      <c r="B22453" t="s">
        <v>86349</v>
      </c>
      <c r="C22453" t="s">
        <v>27</v>
      </c>
      <c r="D22453" t="s">
        <v>86350</v>
      </c>
      <c r="E22453" t="s">
        <v>83478</v>
      </c>
      <c r="F22453" t="s">
        <v>12565</v>
      </c>
      <c r="G22453" t="s">
        <v>42</v>
      </c>
      <c r="H22453">
        <v>0</v>
      </c>
      <c r="I22453">
        <v>0</v>
      </c>
      <c r="J22453">
        <v>0</v>
      </c>
      <c r="K22453" t="s">
        <v>86351</v>
      </c>
    </row>
    <row r="22454" spans="1:11" x14ac:dyDescent="0.3">
      <c r="A22454" t="s">
        <v>86352</v>
      </c>
      <c r="B22454" t="s">
        <v>86353</v>
      </c>
      <c r="C22454" t="s">
        <v>27</v>
      </c>
      <c r="D22454" t="s">
        <v>86354</v>
      </c>
      <c r="E22454" t="s">
        <v>83478</v>
      </c>
      <c r="F22454" t="s">
        <v>41</v>
      </c>
      <c r="G22454" t="s">
        <v>42</v>
      </c>
      <c r="H22454">
        <v>0</v>
      </c>
      <c r="I22454">
        <v>0</v>
      </c>
      <c r="J22454">
        <v>0</v>
      </c>
      <c r="K22454" t="s">
        <v>86355</v>
      </c>
    </row>
    <row r="22455" spans="1:11" x14ac:dyDescent="0.3">
      <c r="A22455" t="s">
        <v>86356</v>
      </c>
      <c r="B22455" t="s">
        <v>86357</v>
      </c>
      <c r="C22455" t="s">
        <v>27</v>
      </c>
      <c r="D22455" t="s">
        <v>86358</v>
      </c>
      <c r="E22455" t="s">
        <v>83478</v>
      </c>
      <c r="F22455" t="s">
        <v>41</v>
      </c>
      <c r="G22455" t="s">
        <v>42</v>
      </c>
      <c r="H22455">
        <v>0</v>
      </c>
      <c r="I22455">
        <v>0</v>
      </c>
      <c r="J22455">
        <v>0</v>
      </c>
      <c r="K22455" t="s">
        <v>86359</v>
      </c>
    </row>
    <row r="22456" spans="1:11" x14ac:dyDescent="0.3">
      <c r="A22456" t="s">
        <v>86360</v>
      </c>
      <c r="B22456" t="s">
        <v>86361</v>
      </c>
      <c r="C22456" t="s">
        <v>13</v>
      </c>
      <c r="D22456" t="s">
        <v>86362</v>
      </c>
      <c r="E22456" t="s">
        <v>76370</v>
      </c>
      <c r="F22456" t="s">
        <v>16</v>
      </c>
      <c r="G22456" t="s">
        <v>782</v>
      </c>
      <c r="H22456">
        <v>0</v>
      </c>
      <c r="I22456">
        <v>0</v>
      </c>
      <c r="J22456">
        <v>0</v>
      </c>
      <c r="K22456" t="s">
        <v>86363</v>
      </c>
    </row>
    <row r="22457" spans="1:11" x14ac:dyDescent="0.3">
      <c r="A22457" t="s">
        <v>86364</v>
      </c>
      <c r="B22457" t="s">
        <v>86365</v>
      </c>
      <c r="C22457" t="s">
        <v>27</v>
      </c>
      <c r="D22457" t="s">
        <v>86366</v>
      </c>
      <c r="E22457" t="s">
        <v>83478</v>
      </c>
      <c r="F22457" t="s">
        <v>8082</v>
      </c>
      <c r="G22457" t="s">
        <v>42</v>
      </c>
      <c r="H22457">
        <v>0</v>
      </c>
      <c r="I22457">
        <v>0</v>
      </c>
      <c r="J22457">
        <v>0</v>
      </c>
      <c r="K22457" t="s">
        <v>86367</v>
      </c>
    </row>
    <row r="22458" spans="1:11" x14ac:dyDescent="0.3">
      <c r="A22458" t="s">
        <v>86368</v>
      </c>
      <c r="C22458" t="s">
        <v>27</v>
      </c>
      <c r="D22458" t="s">
        <v>86369</v>
      </c>
      <c r="E22458" t="s">
        <v>83478</v>
      </c>
      <c r="F22458" t="s">
        <v>41</v>
      </c>
      <c r="G22458" t="s">
        <v>42</v>
      </c>
      <c r="H22458">
        <v>0</v>
      </c>
      <c r="I22458">
        <v>0</v>
      </c>
      <c r="J22458">
        <v>0</v>
      </c>
      <c r="K22458" t="s">
        <v>86370</v>
      </c>
    </row>
    <row r="22459" spans="1:11" x14ac:dyDescent="0.3">
      <c r="A22459" t="s">
        <v>86371</v>
      </c>
      <c r="B22459" t="s">
        <v>73903</v>
      </c>
      <c r="C22459" t="s">
        <v>20</v>
      </c>
      <c r="D22459" t="s">
        <v>86372</v>
      </c>
      <c r="E22459" t="s">
        <v>82100</v>
      </c>
      <c r="F22459" t="s">
        <v>16</v>
      </c>
      <c r="G22459" t="s">
        <v>12342</v>
      </c>
      <c r="H22459">
        <v>0</v>
      </c>
      <c r="I22459">
        <v>0</v>
      </c>
      <c r="J22459">
        <v>0</v>
      </c>
      <c r="K22459" t="s">
        <v>86373</v>
      </c>
    </row>
    <row r="22460" spans="1:11" x14ac:dyDescent="0.3">
      <c r="A22460" t="s">
        <v>86374</v>
      </c>
      <c r="B22460" t="s">
        <v>25292</v>
      </c>
      <c r="C22460" t="s">
        <v>20</v>
      </c>
      <c r="D22460" t="s">
        <v>86375</v>
      </c>
      <c r="E22460" t="s">
        <v>82100</v>
      </c>
      <c r="F22460" t="s">
        <v>16</v>
      </c>
      <c r="G22460" t="s">
        <v>8377</v>
      </c>
      <c r="H22460">
        <v>0</v>
      </c>
      <c r="I22460">
        <v>0</v>
      </c>
      <c r="J22460">
        <v>0</v>
      </c>
      <c r="K22460" t="s">
        <v>86376</v>
      </c>
    </row>
    <row r="22461" spans="1:11" x14ac:dyDescent="0.3">
      <c r="A22461" t="s">
        <v>86377</v>
      </c>
      <c r="B22461" t="s">
        <v>86378</v>
      </c>
      <c r="C22461" t="s">
        <v>20</v>
      </c>
      <c r="D22461" t="s">
        <v>86379</v>
      </c>
      <c r="E22461" t="s">
        <v>82100</v>
      </c>
      <c r="F22461" t="s">
        <v>10542</v>
      </c>
      <c r="G22461" t="s">
        <v>42</v>
      </c>
      <c r="H22461">
        <v>0</v>
      </c>
      <c r="I22461">
        <v>0</v>
      </c>
      <c r="J22461">
        <v>0</v>
      </c>
      <c r="K22461" t="s">
        <v>86380</v>
      </c>
    </row>
    <row r="22462" spans="1:11" x14ac:dyDescent="0.3">
      <c r="A22462" t="s">
        <v>86381</v>
      </c>
      <c r="B22462" t="s">
        <v>86382</v>
      </c>
      <c r="C22462" t="s">
        <v>1159</v>
      </c>
      <c r="D22462" t="s">
        <v>86383</v>
      </c>
      <c r="E22462" t="s">
        <v>10552</v>
      </c>
      <c r="F22462" t="s">
        <v>16</v>
      </c>
      <c r="G22462" t="s">
        <v>17565</v>
      </c>
      <c r="H22462">
        <v>0</v>
      </c>
      <c r="I22462">
        <v>0</v>
      </c>
      <c r="J22462">
        <v>0</v>
      </c>
      <c r="K22462" t="s">
        <v>86384</v>
      </c>
    </row>
    <row r="22463" spans="1:11" x14ac:dyDescent="0.3">
      <c r="A22463" t="s">
        <v>86385</v>
      </c>
      <c r="B22463" t="s">
        <v>86386</v>
      </c>
      <c r="C22463" t="s">
        <v>20</v>
      </c>
      <c r="D22463" t="s">
        <v>86387</v>
      </c>
      <c r="E22463" t="s">
        <v>82100</v>
      </c>
      <c r="F22463" t="s">
        <v>2527</v>
      </c>
      <c r="G22463" t="s">
        <v>1434</v>
      </c>
      <c r="H22463">
        <v>0</v>
      </c>
      <c r="I22463">
        <v>0</v>
      </c>
      <c r="J22463">
        <v>0</v>
      </c>
      <c r="K22463" t="s">
        <v>86388</v>
      </c>
    </row>
    <row r="22464" spans="1:11" x14ac:dyDescent="0.3">
      <c r="A22464" t="s">
        <v>86389</v>
      </c>
      <c r="B22464" t="s">
        <v>86390</v>
      </c>
      <c r="C22464" t="s">
        <v>147</v>
      </c>
      <c r="D22464" t="s">
        <v>86391</v>
      </c>
      <c r="E22464" t="s">
        <v>76393</v>
      </c>
      <c r="F22464" t="s">
        <v>54986</v>
      </c>
      <c r="G22464" t="s">
        <v>42</v>
      </c>
      <c r="H22464">
        <v>0</v>
      </c>
      <c r="I22464">
        <v>0</v>
      </c>
      <c r="J22464">
        <v>0</v>
      </c>
      <c r="K22464" t="s">
        <v>86392</v>
      </c>
    </row>
    <row r="22465" spans="1:11" x14ac:dyDescent="0.3">
      <c r="A22465" t="s">
        <v>86393</v>
      </c>
      <c r="B22465" t="s">
        <v>86394</v>
      </c>
      <c r="C22465" t="s">
        <v>147</v>
      </c>
      <c r="D22465" t="s">
        <v>86395</v>
      </c>
      <c r="E22465" t="s">
        <v>76393</v>
      </c>
      <c r="F22465" t="s">
        <v>12661</v>
      </c>
      <c r="G22465" t="s">
        <v>42</v>
      </c>
      <c r="H22465">
        <v>0</v>
      </c>
      <c r="I22465">
        <v>0</v>
      </c>
      <c r="J22465">
        <v>0</v>
      </c>
      <c r="K22465" t="s">
        <v>86396</v>
      </c>
    </row>
    <row r="22466" spans="1:11" x14ac:dyDescent="0.3">
      <c r="A22466" t="s">
        <v>86397</v>
      </c>
      <c r="B22466" t="s">
        <v>86398</v>
      </c>
      <c r="C22466" t="s">
        <v>20</v>
      </c>
      <c r="D22466" t="s">
        <v>86399</v>
      </c>
      <c r="E22466" t="s">
        <v>82100</v>
      </c>
      <c r="F22466" t="s">
        <v>2835</v>
      </c>
      <c r="G22466" t="s">
        <v>42</v>
      </c>
      <c r="H22466">
        <v>0</v>
      </c>
      <c r="I22466">
        <v>0</v>
      </c>
      <c r="J22466">
        <v>0</v>
      </c>
      <c r="K22466" t="s">
        <v>86400</v>
      </c>
    </row>
    <row r="22467" spans="1:11" x14ac:dyDescent="0.3">
      <c r="A22467" t="s">
        <v>86401</v>
      </c>
      <c r="C22467" t="s">
        <v>27</v>
      </c>
      <c r="D22467" t="s">
        <v>86402</v>
      </c>
      <c r="E22467" t="s">
        <v>83478</v>
      </c>
      <c r="F22467" t="s">
        <v>41</v>
      </c>
      <c r="G22467" t="s">
        <v>42</v>
      </c>
      <c r="H22467">
        <v>0</v>
      </c>
      <c r="I22467">
        <v>0</v>
      </c>
      <c r="J22467">
        <v>0</v>
      </c>
      <c r="K22467" t="s">
        <v>86403</v>
      </c>
    </row>
    <row r="22468" spans="1:11" x14ac:dyDescent="0.3">
      <c r="A22468" t="s">
        <v>86404</v>
      </c>
      <c r="B22468" t="s">
        <v>86405</v>
      </c>
      <c r="C22468" t="s">
        <v>13</v>
      </c>
      <c r="D22468" t="s">
        <v>86406</v>
      </c>
      <c r="E22468" t="s">
        <v>76370</v>
      </c>
      <c r="F22468" t="s">
        <v>1611</v>
      </c>
      <c r="G22468" t="s">
        <v>16240</v>
      </c>
      <c r="H22468">
        <v>0</v>
      </c>
      <c r="I22468">
        <v>0</v>
      </c>
      <c r="J22468">
        <v>0</v>
      </c>
      <c r="K22468" t="s">
        <v>86407</v>
      </c>
    </row>
    <row r="22469" spans="1:11" x14ac:dyDescent="0.3">
      <c r="A22469" t="s">
        <v>86408</v>
      </c>
      <c r="B22469" t="s">
        <v>86409</v>
      </c>
      <c r="C22469" t="s">
        <v>466</v>
      </c>
      <c r="D22469" t="s">
        <v>86410</v>
      </c>
      <c r="E22469" t="s">
        <v>761</v>
      </c>
      <c r="F22469" t="s">
        <v>16</v>
      </c>
      <c r="G22469" t="s">
        <v>25066</v>
      </c>
      <c r="H22469">
        <v>0</v>
      </c>
      <c r="I22469">
        <v>0</v>
      </c>
      <c r="J22469">
        <v>0</v>
      </c>
      <c r="K22469" t="s">
        <v>86411</v>
      </c>
    </row>
    <row r="22470" spans="1:11" x14ac:dyDescent="0.3">
      <c r="A22470" t="s">
        <v>86412</v>
      </c>
      <c r="B22470" t="s">
        <v>86413</v>
      </c>
      <c r="C22470" t="s">
        <v>27</v>
      </c>
      <c r="D22470" t="s">
        <v>86414</v>
      </c>
      <c r="E22470" t="s">
        <v>83478</v>
      </c>
      <c r="F22470" t="s">
        <v>41</v>
      </c>
      <c r="G22470" t="s">
        <v>42</v>
      </c>
      <c r="H22470">
        <v>0</v>
      </c>
      <c r="I22470">
        <v>0</v>
      </c>
      <c r="J22470">
        <v>0</v>
      </c>
      <c r="K22470" t="s">
        <v>86415</v>
      </c>
    </row>
    <row r="22471" spans="1:11" x14ac:dyDescent="0.3">
      <c r="A22471" t="s">
        <v>86416</v>
      </c>
      <c r="C22471" t="s">
        <v>27</v>
      </c>
      <c r="D22471" t="s">
        <v>86417</v>
      </c>
      <c r="E22471" t="s">
        <v>83478</v>
      </c>
      <c r="F22471" t="s">
        <v>15056</v>
      </c>
      <c r="G22471" t="s">
        <v>42</v>
      </c>
      <c r="H22471">
        <v>0</v>
      </c>
      <c r="I22471">
        <v>0</v>
      </c>
      <c r="J22471">
        <v>0</v>
      </c>
      <c r="K22471" t="s">
        <v>86418</v>
      </c>
    </row>
    <row r="22472" spans="1:11" x14ac:dyDescent="0.3">
      <c r="A22472" t="s">
        <v>86419</v>
      </c>
      <c r="B22472" t="s">
        <v>86420</v>
      </c>
      <c r="C22472" t="s">
        <v>27</v>
      </c>
      <c r="D22472" t="s">
        <v>86421</v>
      </c>
      <c r="E22472" t="s">
        <v>83478</v>
      </c>
      <c r="F22472" t="s">
        <v>41</v>
      </c>
      <c r="G22472" t="s">
        <v>42</v>
      </c>
      <c r="H22472">
        <v>0</v>
      </c>
      <c r="I22472">
        <v>0</v>
      </c>
      <c r="J22472">
        <v>0</v>
      </c>
      <c r="K22472" t="s">
        <v>86422</v>
      </c>
    </row>
    <row r="22473" spans="1:11" x14ac:dyDescent="0.3">
      <c r="A22473" t="s">
        <v>86423</v>
      </c>
      <c r="B22473" t="s">
        <v>86424</v>
      </c>
      <c r="C22473" t="s">
        <v>466</v>
      </c>
      <c r="D22473" t="s">
        <v>86425</v>
      </c>
      <c r="E22473" t="s">
        <v>79083</v>
      </c>
      <c r="F22473" t="s">
        <v>16</v>
      </c>
      <c r="G22473" t="s">
        <v>4900</v>
      </c>
      <c r="H22473">
        <v>0</v>
      </c>
      <c r="I22473">
        <v>0</v>
      </c>
      <c r="J22473">
        <v>0</v>
      </c>
      <c r="K22473" t="s">
        <v>86426</v>
      </c>
    </row>
    <row r="22474" spans="1:11" x14ac:dyDescent="0.3">
      <c r="A22474" t="s">
        <v>86427</v>
      </c>
      <c r="B22474" t="s">
        <v>86428</v>
      </c>
      <c r="C22474" t="s">
        <v>20</v>
      </c>
      <c r="D22474" t="s">
        <v>86429</v>
      </c>
      <c r="E22474" t="s">
        <v>82100</v>
      </c>
      <c r="F22474" t="s">
        <v>23415</v>
      </c>
      <c r="G22474" t="s">
        <v>42</v>
      </c>
      <c r="H22474">
        <v>0</v>
      </c>
      <c r="I22474">
        <v>0</v>
      </c>
      <c r="J22474">
        <v>0</v>
      </c>
      <c r="K22474" t="s">
        <v>86430</v>
      </c>
    </row>
    <row r="22475" spans="1:11" x14ac:dyDescent="0.3">
      <c r="A22475" t="s">
        <v>86431</v>
      </c>
      <c r="C22475" t="s">
        <v>27</v>
      </c>
      <c r="D22475" t="s">
        <v>86432</v>
      </c>
      <c r="E22475" t="s">
        <v>83478</v>
      </c>
      <c r="F22475" t="s">
        <v>41</v>
      </c>
      <c r="G22475" t="s">
        <v>42</v>
      </c>
      <c r="H22475">
        <v>0</v>
      </c>
      <c r="I22475">
        <v>0</v>
      </c>
      <c r="J22475">
        <v>0</v>
      </c>
      <c r="K22475" t="s">
        <v>86433</v>
      </c>
    </row>
    <row r="22476" spans="1:11" x14ac:dyDescent="0.3">
      <c r="A22476" t="s">
        <v>86434</v>
      </c>
      <c r="C22476" t="s">
        <v>147</v>
      </c>
      <c r="D22476" t="s">
        <v>86435</v>
      </c>
      <c r="E22476" t="s">
        <v>76393</v>
      </c>
      <c r="F22476" t="s">
        <v>8070</v>
      </c>
      <c r="G22476" t="s">
        <v>42</v>
      </c>
      <c r="H22476">
        <v>0</v>
      </c>
      <c r="I22476">
        <v>0</v>
      </c>
      <c r="J22476">
        <v>0</v>
      </c>
      <c r="K22476" t="s">
        <v>86436</v>
      </c>
    </row>
    <row r="22477" spans="1:11" x14ac:dyDescent="0.3">
      <c r="A22477" t="s">
        <v>86437</v>
      </c>
      <c r="B22477" t="s">
        <v>86438</v>
      </c>
      <c r="C22477" t="s">
        <v>20</v>
      </c>
      <c r="D22477" t="s">
        <v>86439</v>
      </c>
      <c r="E22477" t="s">
        <v>82100</v>
      </c>
      <c r="F22477" t="s">
        <v>16</v>
      </c>
      <c r="G22477" t="s">
        <v>50545</v>
      </c>
      <c r="H22477">
        <v>0</v>
      </c>
      <c r="I22477">
        <v>0</v>
      </c>
      <c r="J22477">
        <v>0</v>
      </c>
      <c r="K22477" t="s">
        <v>86440</v>
      </c>
    </row>
    <row r="22478" spans="1:11" x14ac:dyDescent="0.3">
      <c r="A22478" t="s">
        <v>86441</v>
      </c>
      <c r="B22478" t="s">
        <v>86442</v>
      </c>
      <c r="C22478" t="s">
        <v>558</v>
      </c>
      <c r="D22478" t="s">
        <v>86443</v>
      </c>
      <c r="E22478" t="s">
        <v>32599</v>
      </c>
      <c r="F22478" t="s">
        <v>16</v>
      </c>
      <c r="G22478" t="s">
        <v>50536</v>
      </c>
      <c r="H22478">
        <v>0</v>
      </c>
      <c r="I22478">
        <v>0</v>
      </c>
      <c r="J22478">
        <v>0</v>
      </c>
      <c r="K22478" t="s">
        <v>86444</v>
      </c>
    </row>
    <row r="22479" spans="1:11" x14ac:dyDescent="0.3">
      <c r="A22479" t="s">
        <v>86445</v>
      </c>
      <c r="B22479" t="s">
        <v>86446</v>
      </c>
      <c r="C22479" t="s">
        <v>466</v>
      </c>
      <c r="D22479" t="s">
        <v>86447</v>
      </c>
      <c r="E22479" t="s">
        <v>761</v>
      </c>
      <c r="F22479" t="s">
        <v>16</v>
      </c>
      <c r="G22479" t="s">
        <v>17259</v>
      </c>
      <c r="H22479">
        <v>0</v>
      </c>
      <c r="I22479">
        <v>0</v>
      </c>
      <c r="J22479">
        <v>0</v>
      </c>
      <c r="K22479" t="s">
        <v>86448</v>
      </c>
    </row>
    <row r="22480" spans="1:11" x14ac:dyDescent="0.3">
      <c r="A22480" t="s">
        <v>86449</v>
      </c>
      <c r="B22480" t="s">
        <v>86450</v>
      </c>
      <c r="C22480" t="s">
        <v>20</v>
      </c>
      <c r="D22480" t="s">
        <v>86451</v>
      </c>
      <c r="E22480" t="s">
        <v>82100</v>
      </c>
      <c r="F22480" t="s">
        <v>16</v>
      </c>
      <c r="G22480" t="s">
        <v>42263</v>
      </c>
      <c r="H22480">
        <v>0</v>
      </c>
      <c r="I22480">
        <v>0</v>
      </c>
      <c r="J22480">
        <v>0</v>
      </c>
      <c r="K22480" t="s">
        <v>86452</v>
      </c>
    </row>
    <row r="22481" spans="1:11" x14ac:dyDescent="0.3">
      <c r="A22481" t="s">
        <v>86453</v>
      </c>
      <c r="B22481" t="s">
        <v>86454</v>
      </c>
      <c r="C22481" t="s">
        <v>20</v>
      </c>
      <c r="D22481" t="s">
        <v>86455</v>
      </c>
      <c r="E22481" t="s">
        <v>82100</v>
      </c>
      <c r="F22481" t="s">
        <v>16</v>
      </c>
      <c r="G22481" t="s">
        <v>43174</v>
      </c>
      <c r="H22481">
        <v>0</v>
      </c>
      <c r="I22481">
        <v>0</v>
      </c>
      <c r="J22481">
        <v>0</v>
      </c>
      <c r="K22481" t="s">
        <v>86456</v>
      </c>
    </row>
    <row r="22482" spans="1:11" x14ac:dyDescent="0.3">
      <c r="A22482" t="s">
        <v>86457</v>
      </c>
      <c r="B22482" t="s">
        <v>86458</v>
      </c>
      <c r="C22482" t="s">
        <v>558</v>
      </c>
      <c r="D22482" t="s">
        <v>86459</v>
      </c>
      <c r="E22482" t="s">
        <v>19698</v>
      </c>
      <c r="F22482" t="s">
        <v>16</v>
      </c>
      <c r="G22482" t="s">
        <v>7885</v>
      </c>
      <c r="H22482">
        <v>0</v>
      </c>
      <c r="I22482">
        <v>0</v>
      </c>
      <c r="J22482">
        <v>0</v>
      </c>
      <c r="K22482" t="s">
        <v>86460</v>
      </c>
    </row>
    <row r="22483" spans="1:11" x14ac:dyDescent="0.3">
      <c r="A22483" t="s">
        <v>86461</v>
      </c>
      <c r="B22483" t="s">
        <v>86462</v>
      </c>
      <c r="C22483" t="s">
        <v>13</v>
      </c>
      <c r="D22483" t="s">
        <v>86463</v>
      </c>
      <c r="E22483" t="s">
        <v>76370</v>
      </c>
      <c r="F22483" t="s">
        <v>16</v>
      </c>
      <c r="G22483" t="s">
        <v>8377</v>
      </c>
      <c r="H22483">
        <v>0</v>
      </c>
      <c r="I22483">
        <v>0</v>
      </c>
      <c r="J22483">
        <v>0</v>
      </c>
      <c r="K22483" t="s">
        <v>86464</v>
      </c>
    </row>
    <row r="22484" spans="1:11" x14ac:dyDescent="0.3">
      <c r="A22484" t="s">
        <v>86465</v>
      </c>
      <c r="B22484" t="s">
        <v>86466</v>
      </c>
      <c r="C22484" t="s">
        <v>13</v>
      </c>
      <c r="D22484" t="s">
        <v>86467</v>
      </c>
      <c r="E22484" t="s">
        <v>76370</v>
      </c>
      <c r="F22484" t="s">
        <v>16</v>
      </c>
      <c r="G22484" t="s">
        <v>1756</v>
      </c>
      <c r="H22484">
        <v>0</v>
      </c>
      <c r="I22484">
        <v>0</v>
      </c>
      <c r="J22484">
        <v>0</v>
      </c>
      <c r="K22484" t="s">
        <v>86468</v>
      </c>
    </row>
    <row r="22485" spans="1:11" x14ac:dyDescent="0.3">
      <c r="A22485" t="s">
        <v>86469</v>
      </c>
      <c r="B22485" t="s">
        <v>86470</v>
      </c>
      <c r="C22485" t="s">
        <v>13</v>
      </c>
      <c r="D22485" t="s">
        <v>86471</v>
      </c>
      <c r="E22485" t="s">
        <v>76370</v>
      </c>
      <c r="F22485" t="s">
        <v>16</v>
      </c>
      <c r="G22485" t="s">
        <v>5588</v>
      </c>
      <c r="H22485">
        <v>0</v>
      </c>
      <c r="I22485">
        <v>0</v>
      </c>
      <c r="J22485">
        <v>0</v>
      </c>
      <c r="K22485" t="s">
        <v>86472</v>
      </c>
    </row>
    <row r="22486" spans="1:11" x14ac:dyDescent="0.3">
      <c r="A22486" t="s">
        <v>86473</v>
      </c>
      <c r="C22486" t="s">
        <v>13</v>
      </c>
      <c r="D22486" t="s">
        <v>86474</v>
      </c>
      <c r="E22486" t="s">
        <v>76370</v>
      </c>
      <c r="F22486" t="s">
        <v>16</v>
      </c>
      <c r="G22486" t="s">
        <v>14400</v>
      </c>
      <c r="H22486">
        <v>0</v>
      </c>
      <c r="I22486">
        <v>0</v>
      </c>
      <c r="J22486">
        <v>0</v>
      </c>
      <c r="K22486" t="s">
        <v>86475</v>
      </c>
    </row>
    <row r="22487" spans="1:11" x14ac:dyDescent="0.3">
      <c r="A22487" t="s">
        <v>86476</v>
      </c>
      <c r="B22487" t="s">
        <v>86477</v>
      </c>
      <c r="C22487" t="s">
        <v>20</v>
      </c>
      <c r="D22487" t="s">
        <v>86478</v>
      </c>
      <c r="E22487" t="s">
        <v>62177</v>
      </c>
      <c r="F22487" t="s">
        <v>16</v>
      </c>
      <c r="G22487" t="s">
        <v>1766</v>
      </c>
      <c r="H22487">
        <v>0</v>
      </c>
      <c r="I22487">
        <v>0</v>
      </c>
      <c r="J22487">
        <v>0</v>
      </c>
      <c r="K22487" t="s">
        <v>86479</v>
      </c>
    </row>
    <row r="22488" spans="1:11" x14ac:dyDescent="0.3">
      <c r="A22488" t="s">
        <v>86480</v>
      </c>
      <c r="B22488" t="s">
        <v>86481</v>
      </c>
      <c r="C22488" t="s">
        <v>20</v>
      </c>
      <c r="D22488" t="s">
        <v>86482</v>
      </c>
      <c r="E22488" t="s">
        <v>82100</v>
      </c>
      <c r="F22488" t="s">
        <v>16</v>
      </c>
      <c r="G22488" t="s">
        <v>542</v>
      </c>
      <c r="H22488">
        <v>0</v>
      </c>
      <c r="I22488">
        <v>0</v>
      </c>
      <c r="J22488">
        <v>0</v>
      </c>
      <c r="K22488" t="s">
        <v>86483</v>
      </c>
    </row>
    <row r="22489" spans="1:11" x14ac:dyDescent="0.3">
      <c r="A22489" t="s">
        <v>86484</v>
      </c>
      <c r="B22489" t="s">
        <v>86485</v>
      </c>
      <c r="C22489" t="s">
        <v>13</v>
      </c>
      <c r="D22489" t="s">
        <v>86486</v>
      </c>
      <c r="E22489" t="s">
        <v>76370</v>
      </c>
      <c r="F22489" t="s">
        <v>16</v>
      </c>
      <c r="G22489" t="s">
        <v>542</v>
      </c>
      <c r="H22489">
        <v>0</v>
      </c>
      <c r="I22489">
        <v>0</v>
      </c>
      <c r="J22489">
        <v>0</v>
      </c>
      <c r="K22489" t="s">
        <v>86487</v>
      </c>
    </row>
    <row r="22490" spans="1:11" x14ac:dyDescent="0.3">
      <c r="A22490" t="s">
        <v>86488</v>
      </c>
      <c r="B22490" t="s">
        <v>86489</v>
      </c>
      <c r="C22490" t="s">
        <v>13</v>
      </c>
      <c r="D22490" t="s">
        <v>86490</v>
      </c>
      <c r="E22490" t="s">
        <v>76370</v>
      </c>
      <c r="F22490" t="s">
        <v>16</v>
      </c>
      <c r="G22490" t="s">
        <v>6088</v>
      </c>
      <c r="H22490">
        <v>0</v>
      </c>
      <c r="I22490">
        <v>0</v>
      </c>
      <c r="J22490">
        <v>0</v>
      </c>
      <c r="K22490" t="s">
        <v>86491</v>
      </c>
    </row>
    <row r="22491" spans="1:11" x14ac:dyDescent="0.3">
      <c r="A22491" t="s">
        <v>86492</v>
      </c>
      <c r="B22491" t="s">
        <v>86493</v>
      </c>
      <c r="C22491" t="s">
        <v>20</v>
      </c>
      <c r="D22491" t="s">
        <v>86494</v>
      </c>
      <c r="E22491" t="s">
        <v>82100</v>
      </c>
      <c r="F22491" t="s">
        <v>16</v>
      </c>
      <c r="G22491" t="s">
        <v>25128</v>
      </c>
      <c r="H22491">
        <v>0</v>
      </c>
      <c r="I22491">
        <v>0</v>
      </c>
      <c r="J22491">
        <v>0</v>
      </c>
      <c r="K22491" t="s">
        <v>86495</v>
      </c>
    </row>
    <row r="22492" spans="1:11" x14ac:dyDescent="0.3">
      <c r="A22492" t="s">
        <v>86496</v>
      </c>
      <c r="B22492" t="s">
        <v>86497</v>
      </c>
      <c r="C22492" t="s">
        <v>20</v>
      </c>
      <c r="D22492" t="s">
        <v>86498</v>
      </c>
      <c r="E22492" t="s">
        <v>82100</v>
      </c>
      <c r="F22492" t="s">
        <v>16</v>
      </c>
      <c r="G22492" t="s">
        <v>19585</v>
      </c>
      <c r="H22492">
        <v>0</v>
      </c>
      <c r="I22492">
        <v>0</v>
      </c>
      <c r="J22492">
        <v>0</v>
      </c>
      <c r="K22492" t="s">
        <v>86499</v>
      </c>
    </row>
    <row r="22493" spans="1:11" x14ac:dyDescent="0.3">
      <c r="A22493" t="s">
        <v>86500</v>
      </c>
      <c r="B22493" t="s">
        <v>86501</v>
      </c>
      <c r="C22493" t="s">
        <v>20</v>
      </c>
      <c r="D22493" t="s">
        <v>86502</v>
      </c>
      <c r="E22493" t="s">
        <v>82100</v>
      </c>
      <c r="F22493" t="s">
        <v>16</v>
      </c>
      <c r="G22493" t="s">
        <v>17516</v>
      </c>
      <c r="H22493">
        <v>0</v>
      </c>
      <c r="I22493">
        <v>0</v>
      </c>
      <c r="J22493">
        <v>0</v>
      </c>
      <c r="K22493" t="s">
        <v>86503</v>
      </c>
    </row>
    <row r="22494" spans="1:11" x14ac:dyDescent="0.3">
      <c r="A22494" t="s">
        <v>86504</v>
      </c>
      <c r="B22494" t="s">
        <v>86505</v>
      </c>
      <c r="C22494" t="s">
        <v>20</v>
      </c>
      <c r="D22494" t="s">
        <v>86506</v>
      </c>
      <c r="E22494" t="s">
        <v>82100</v>
      </c>
      <c r="F22494" t="s">
        <v>16</v>
      </c>
      <c r="G22494" t="s">
        <v>7803</v>
      </c>
      <c r="H22494">
        <v>0</v>
      </c>
      <c r="I22494">
        <v>0</v>
      </c>
      <c r="J22494">
        <v>0</v>
      </c>
      <c r="K22494" t="s">
        <v>86507</v>
      </c>
    </row>
    <row r="22495" spans="1:11" x14ac:dyDescent="0.3">
      <c r="A22495" t="s">
        <v>86508</v>
      </c>
      <c r="B22495" t="s">
        <v>86509</v>
      </c>
      <c r="C22495" t="s">
        <v>20</v>
      </c>
      <c r="D22495" t="s">
        <v>86510</v>
      </c>
      <c r="E22495" t="s">
        <v>82100</v>
      </c>
      <c r="F22495" t="s">
        <v>16</v>
      </c>
      <c r="G22495" t="s">
        <v>23462</v>
      </c>
      <c r="H22495">
        <v>0</v>
      </c>
      <c r="I22495">
        <v>0</v>
      </c>
      <c r="J22495">
        <v>0</v>
      </c>
      <c r="K22495" t="s">
        <v>86511</v>
      </c>
    </row>
    <row r="22496" spans="1:11" x14ac:dyDescent="0.3">
      <c r="A22496" t="s">
        <v>86512</v>
      </c>
      <c r="B22496" t="s">
        <v>86513</v>
      </c>
      <c r="C22496" t="s">
        <v>27</v>
      </c>
      <c r="D22496" t="e">
        <f>폴리에틸렌.</f>
        <v>#NAME?</v>
      </c>
      <c r="E22496" t="s">
        <v>29</v>
      </c>
      <c r="F22496" t="s">
        <v>16</v>
      </c>
      <c r="G22496" t="s">
        <v>1540</v>
      </c>
      <c r="H22496">
        <v>0</v>
      </c>
      <c r="I22496">
        <v>0</v>
      </c>
      <c r="J22496">
        <v>0</v>
      </c>
      <c r="K22496" t="s">
        <v>86514</v>
      </c>
    </row>
    <row r="22497" spans="1:11" x14ac:dyDescent="0.3">
      <c r="A22497" t="s">
        <v>86515</v>
      </c>
      <c r="C22497" t="s">
        <v>20</v>
      </c>
      <c r="D22497" t="s">
        <v>86516</v>
      </c>
      <c r="E22497" t="s">
        <v>82100</v>
      </c>
      <c r="F22497" t="s">
        <v>16</v>
      </c>
      <c r="G22497" t="s">
        <v>26444</v>
      </c>
      <c r="H22497">
        <v>0</v>
      </c>
      <c r="I22497">
        <v>0</v>
      </c>
      <c r="J22497">
        <v>0</v>
      </c>
      <c r="K22497" t="s">
        <v>86517</v>
      </c>
    </row>
    <row r="22498" spans="1:11" x14ac:dyDescent="0.3">
      <c r="A22498" t="s">
        <v>86518</v>
      </c>
      <c r="B22498" t="s">
        <v>86519</v>
      </c>
      <c r="C22498" t="s">
        <v>13</v>
      </c>
      <c r="D22498" t="s">
        <v>86520</v>
      </c>
      <c r="E22498" t="s">
        <v>76370</v>
      </c>
      <c r="F22498" t="s">
        <v>16</v>
      </c>
      <c r="G22498" t="s">
        <v>12174</v>
      </c>
      <c r="H22498">
        <v>0</v>
      </c>
      <c r="I22498">
        <v>0</v>
      </c>
      <c r="J22498">
        <v>0</v>
      </c>
      <c r="K22498" t="s">
        <v>86521</v>
      </c>
    </row>
    <row r="22499" spans="1:11" x14ac:dyDescent="0.3">
      <c r="A22499" t="s">
        <v>86522</v>
      </c>
      <c r="B22499" t="s">
        <v>86523</v>
      </c>
      <c r="C22499" t="s">
        <v>13</v>
      </c>
      <c r="D22499" t="s">
        <v>86524</v>
      </c>
      <c r="E22499" t="s">
        <v>76370</v>
      </c>
      <c r="F22499" t="s">
        <v>16</v>
      </c>
      <c r="G22499" t="s">
        <v>4900</v>
      </c>
      <c r="H22499">
        <v>0</v>
      </c>
      <c r="I22499">
        <v>0</v>
      </c>
      <c r="J22499">
        <v>0</v>
      </c>
      <c r="K22499" t="s">
        <v>86525</v>
      </c>
    </row>
    <row r="22500" spans="1:11" x14ac:dyDescent="0.3">
      <c r="A22500" t="s">
        <v>86526</v>
      </c>
      <c r="B22500" t="s">
        <v>86527</v>
      </c>
      <c r="C22500" t="s">
        <v>13</v>
      </c>
      <c r="D22500" t="s">
        <v>86528</v>
      </c>
      <c r="E22500" t="s">
        <v>76370</v>
      </c>
      <c r="F22500" t="s">
        <v>16</v>
      </c>
      <c r="G22500" t="s">
        <v>13739</v>
      </c>
      <c r="H22500">
        <v>0</v>
      </c>
      <c r="I22500">
        <v>0</v>
      </c>
      <c r="J22500">
        <v>0</v>
      </c>
      <c r="K22500" t="s">
        <v>86529</v>
      </c>
    </row>
    <row r="22501" spans="1:11" x14ac:dyDescent="0.3">
      <c r="A22501" t="s">
        <v>86530</v>
      </c>
      <c r="B22501" t="s">
        <v>86531</v>
      </c>
      <c r="C22501" t="s">
        <v>13</v>
      </c>
      <c r="D22501" t="s">
        <v>86532</v>
      </c>
      <c r="E22501" t="s">
        <v>76370</v>
      </c>
      <c r="F22501" t="s">
        <v>16</v>
      </c>
      <c r="G22501" t="s">
        <v>5462</v>
      </c>
      <c r="H22501">
        <v>0</v>
      </c>
      <c r="I22501">
        <v>0</v>
      </c>
      <c r="J22501">
        <v>0</v>
      </c>
      <c r="K22501" t="s">
        <v>86533</v>
      </c>
    </row>
    <row r="22502" spans="1:11" x14ac:dyDescent="0.3">
      <c r="A22502" t="s">
        <v>86534</v>
      </c>
      <c r="B22502" t="s">
        <v>86535</v>
      </c>
      <c r="C22502" t="s">
        <v>13</v>
      </c>
      <c r="D22502" t="s">
        <v>86536</v>
      </c>
      <c r="E22502" t="s">
        <v>76370</v>
      </c>
      <c r="F22502" t="s">
        <v>16</v>
      </c>
      <c r="G22502" t="s">
        <v>542</v>
      </c>
      <c r="H22502">
        <v>0</v>
      </c>
      <c r="I22502">
        <v>0</v>
      </c>
      <c r="J22502">
        <v>0</v>
      </c>
      <c r="K22502" t="s">
        <v>86537</v>
      </c>
    </row>
    <row r="22503" spans="1:11" x14ac:dyDescent="0.3">
      <c r="A22503" t="s">
        <v>86538</v>
      </c>
      <c r="B22503" t="s">
        <v>86539</v>
      </c>
      <c r="C22503" t="s">
        <v>20</v>
      </c>
      <c r="D22503" t="s">
        <v>86540</v>
      </c>
      <c r="E22503" t="s">
        <v>82100</v>
      </c>
      <c r="F22503" t="s">
        <v>16</v>
      </c>
      <c r="G22503" t="s">
        <v>4717</v>
      </c>
      <c r="H22503">
        <v>0</v>
      </c>
      <c r="I22503">
        <v>0</v>
      </c>
      <c r="J22503">
        <v>0</v>
      </c>
      <c r="K22503" t="s">
        <v>86541</v>
      </c>
    </row>
    <row r="22504" spans="1:11" x14ac:dyDescent="0.3">
      <c r="A22504" t="s">
        <v>86542</v>
      </c>
      <c r="B22504" t="s">
        <v>86543</v>
      </c>
      <c r="C22504" t="s">
        <v>20</v>
      </c>
      <c r="D22504" t="s">
        <v>86544</v>
      </c>
      <c r="E22504" t="s">
        <v>82100</v>
      </c>
      <c r="F22504" t="s">
        <v>16</v>
      </c>
      <c r="G22504" t="s">
        <v>2189</v>
      </c>
      <c r="H22504">
        <v>0</v>
      </c>
      <c r="I22504">
        <v>0</v>
      </c>
      <c r="J22504">
        <v>0</v>
      </c>
      <c r="K22504" t="s">
        <v>86545</v>
      </c>
    </row>
    <row r="22505" spans="1:11" x14ac:dyDescent="0.3">
      <c r="A22505" t="s">
        <v>86546</v>
      </c>
      <c r="B22505" t="s">
        <v>86547</v>
      </c>
      <c r="C22505" t="s">
        <v>20</v>
      </c>
      <c r="D22505" t="s">
        <v>86548</v>
      </c>
      <c r="E22505" t="s">
        <v>82100</v>
      </c>
      <c r="F22505" t="s">
        <v>16</v>
      </c>
      <c r="G22505" t="s">
        <v>1899</v>
      </c>
      <c r="H22505">
        <v>0</v>
      </c>
      <c r="I22505">
        <v>0</v>
      </c>
      <c r="J22505">
        <v>0</v>
      </c>
      <c r="K22505" t="s">
        <v>86549</v>
      </c>
    </row>
    <row r="22506" spans="1:11" x14ac:dyDescent="0.3">
      <c r="A22506" t="s">
        <v>86550</v>
      </c>
      <c r="B22506" t="s">
        <v>86551</v>
      </c>
      <c r="C22506" t="s">
        <v>13</v>
      </c>
      <c r="D22506" t="s">
        <v>86552</v>
      </c>
      <c r="E22506" t="s">
        <v>76370</v>
      </c>
      <c r="F22506" t="s">
        <v>16</v>
      </c>
      <c r="G22506" t="s">
        <v>5120</v>
      </c>
      <c r="H22506">
        <v>0</v>
      </c>
      <c r="I22506">
        <v>0</v>
      </c>
      <c r="J22506">
        <v>0</v>
      </c>
      <c r="K22506" t="s">
        <v>86553</v>
      </c>
    </row>
    <row r="22507" spans="1:11" x14ac:dyDescent="0.3">
      <c r="A22507" t="s">
        <v>86554</v>
      </c>
      <c r="B22507" t="s">
        <v>86555</v>
      </c>
      <c r="C22507" t="s">
        <v>27</v>
      </c>
      <c r="D22507" t="s">
        <v>86556</v>
      </c>
      <c r="E22507" t="s">
        <v>83478</v>
      </c>
      <c r="F22507" t="s">
        <v>41</v>
      </c>
      <c r="G22507" t="s">
        <v>42</v>
      </c>
      <c r="H22507">
        <v>0</v>
      </c>
      <c r="I22507">
        <v>0</v>
      </c>
      <c r="J22507">
        <v>0</v>
      </c>
      <c r="K22507" t="s">
        <v>86557</v>
      </c>
    </row>
    <row r="22508" spans="1:11" x14ac:dyDescent="0.3">
      <c r="A22508" t="s">
        <v>86558</v>
      </c>
      <c r="B22508" t="s">
        <v>86559</v>
      </c>
      <c r="C22508" t="s">
        <v>20</v>
      </c>
      <c r="D22508" t="s">
        <v>86560</v>
      </c>
      <c r="E22508" t="s">
        <v>82100</v>
      </c>
      <c r="F22508" t="s">
        <v>430</v>
      </c>
      <c r="G22508" t="s">
        <v>42</v>
      </c>
      <c r="H22508">
        <v>0</v>
      </c>
      <c r="I22508">
        <v>0</v>
      </c>
      <c r="J22508">
        <v>0</v>
      </c>
      <c r="K22508" t="s">
        <v>86561</v>
      </c>
    </row>
    <row r="22509" spans="1:11" x14ac:dyDescent="0.3">
      <c r="A22509" t="s">
        <v>86562</v>
      </c>
      <c r="B22509" t="s">
        <v>86563</v>
      </c>
      <c r="C22509" t="s">
        <v>27</v>
      </c>
      <c r="D22509" t="s">
        <v>86564</v>
      </c>
      <c r="E22509" t="s">
        <v>83478</v>
      </c>
      <c r="F22509" t="s">
        <v>41</v>
      </c>
      <c r="G22509" t="s">
        <v>42</v>
      </c>
      <c r="H22509">
        <v>0</v>
      </c>
      <c r="I22509">
        <v>0</v>
      </c>
      <c r="J22509">
        <v>0</v>
      </c>
      <c r="K22509" t="s">
        <v>86565</v>
      </c>
    </row>
    <row r="22510" spans="1:11" x14ac:dyDescent="0.3">
      <c r="A22510" t="s">
        <v>86566</v>
      </c>
      <c r="B22510" t="s">
        <v>86567</v>
      </c>
      <c r="C22510" t="s">
        <v>27</v>
      </c>
      <c r="D22510" t="s">
        <v>86568</v>
      </c>
      <c r="E22510" t="s">
        <v>83478</v>
      </c>
      <c r="F22510" t="s">
        <v>41</v>
      </c>
      <c r="G22510" t="s">
        <v>42</v>
      </c>
      <c r="H22510">
        <v>0</v>
      </c>
      <c r="I22510">
        <v>0</v>
      </c>
      <c r="J22510">
        <v>0</v>
      </c>
      <c r="K22510" t="s">
        <v>86569</v>
      </c>
    </row>
    <row r="22511" spans="1:11" x14ac:dyDescent="0.3">
      <c r="A22511" t="s">
        <v>86570</v>
      </c>
      <c r="B22511" t="s">
        <v>86571</v>
      </c>
      <c r="C22511" t="s">
        <v>27</v>
      </c>
      <c r="D22511" t="s">
        <v>86572</v>
      </c>
      <c r="E22511" t="s">
        <v>83478</v>
      </c>
      <c r="F22511" t="s">
        <v>41</v>
      </c>
      <c r="G22511" t="s">
        <v>42</v>
      </c>
      <c r="H22511">
        <v>0</v>
      </c>
      <c r="I22511">
        <v>0</v>
      </c>
      <c r="J22511">
        <v>0</v>
      </c>
      <c r="K22511" t="s">
        <v>86573</v>
      </c>
    </row>
    <row r="22512" spans="1:11" x14ac:dyDescent="0.3">
      <c r="A22512" t="s">
        <v>86574</v>
      </c>
      <c r="B22512" t="s">
        <v>86575</v>
      </c>
      <c r="C22512" t="s">
        <v>27</v>
      </c>
      <c r="D22512" t="s">
        <v>86576</v>
      </c>
      <c r="E22512" t="s">
        <v>83478</v>
      </c>
      <c r="F22512" t="s">
        <v>38287</v>
      </c>
      <c r="G22512" t="s">
        <v>42</v>
      </c>
      <c r="H22512">
        <v>0</v>
      </c>
      <c r="I22512">
        <v>0</v>
      </c>
      <c r="J22512">
        <v>0</v>
      </c>
      <c r="K22512" t="s">
        <v>86577</v>
      </c>
    </row>
    <row r="22513" spans="1:11" x14ac:dyDescent="0.3">
      <c r="A22513" t="s">
        <v>86578</v>
      </c>
      <c r="C22513" t="s">
        <v>20</v>
      </c>
      <c r="D22513" t="s">
        <v>86579</v>
      </c>
      <c r="E22513" t="s">
        <v>82100</v>
      </c>
      <c r="F22513" t="s">
        <v>22372</v>
      </c>
      <c r="G22513" t="s">
        <v>38381</v>
      </c>
      <c r="H22513">
        <v>0</v>
      </c>
      <c r="I22513">
        <v>0</v>
      </c>
      <c r="J22513">
        <v>0</v>
      </c>
      <c r="K22513" t="s">
        <v>86580</v>
      </c>
    </row>
    <row r="22514" spans="1:11" x14ac:dyDescent="0.3">
      <c r="A22514" t="s">
        <v>86581</v>
      </c>
      <c r="B22514" t="s">
        <v>86582</v>
      </c>
      <c r="C22514" t="s">
        <v>20</v>
      </c>
      <c r="D22514" t="s">
        <v>86579</v>
      </c>
      <c r="E22514" t="s">
        <v>82100</v>
      </c>
      <c r="F22514" t="s">
        <v>384</v>
      </c>
      <c r="G22514" t="s">
        <v>42</v>
      </c>
      <c r="H22514">
        <v>0</v>
      </c>
      <c r="I22514">
        <v>0</v>
      </c>
      <c r="J22514">
        <v>0</v>
      </c>
      <c r="K22514" t="s">
        <v>86583</v>
      </c>
    </row>
    <row r="22515" spans="1:11" x14ac:dyDescent="0.3">
      <c r="A22515" t="s">
        <v>86584</v>
      </c>
      <c r="B22515" t="s">
        <v>86585</v>
      </c>
      <c r="C22515" t="s">
        <v>27</v>
      </c>
      <c r="D22515" t="s">
        <v>86586</v>
      </c>
      <c r="E22515" t="s">
        <v>83478</v>
      </c>
      <c r="F22515" t="s">
        <v>41</v>
      </c>
      <c r="G22515" t="s">
        <v>42</v>
      </c>
      <c r="H22515">
        <v>0</v>
      </c>
      <c r="I22515">
        <v>0</v>
      </c>
      <c r="J22515">
        <v>0</v>
      </c>
      <c r="K22515" t="s">
        <v>86587</v>
      </c>
    </row>
    <row r="22516" spans="1:11" x14ac:dyDescent="0.3">
      <c r="A22516" t="s">
        <v>86588</v>
      </c>
      <c r="C22516" t="s">
        <v>466</v>
      </c>
      <c r="D22516" t="s">
        <v>86589</v>
      </c>
      <c r="E22516" t="s">
        <v>79083</v>
      </c>
      <c r="F22516" t="s">
        <v>41</v>
      </c>
      <c r="G22516" t="s">
        <v>42</v>
      </c>
      <c r="H22516">
        <v>0</v>
      </c>
      <c r="I22516">
        <v>0</v>
      </c>
      <c r="J22516">
        <v>0</v>
      </c>
      <c r="K22516" t="s">
        <v>86590</v>
      </c>
    </row>
    <row r="22517" spans="1:11" x14ac:dyDescent="0.3">
      <c r="A22517" t="s">
        <v>86591</v>
      </c>
      <c r="B22517" t="s">
        <v>86592</v>
      </c>
      <c r="C22517" t="s">
        <v>20</v>
      </c>
      <c r="D22517" t="s">
        <v>86593</v>
      </c>
      <c r="E22517" t="s">
        <v>82100</v>
      </c>
      <c r="F22517" t="s">
        <v>16</v>
      </c>
      <c r="G22517" t="s">
        <v>542</v>
      </c>
      <c r="H22517">
        <v>0</v>
      </c>
      <c r="I22517">
        <v>0</v>
      </c>
      <c r="J22517">
        <v>0</v>
      </c>
      <c r="K22517" t="s">
        <v>86594</v>
      </c>
    </row>
    <row r="22518" spans="1:11" x14ac:dyDescent="0.3">
      <c r="A22518" t="s">
        <v>86595</v>
      </c>
      <c r="B22518" t="s">
        <v>86596</v>
      </c>
      <c r="C22518" t="s">
        <v>466</v>
      </c>
      <c r="D22518" t="s">
        <v>86597</v>
      </c>
      <c r="E22518" t="s">
        <v>79083</v>
      </c>
      <c r="F22518" t="s">
        <v>41</v>
      </c>
      <c r="G22518" t="s">
        <v>42</v>
      </c>
      <c r="H22518">
        <v>0</v>
      </c>
      <c r="I22518">
        <v>0</v>
      </c>
      <c r="J22518">
        <v>0</v>
      </c>
      <c r="K22518" t="s">
        <v>86598</v>
      </c>
    </row>
    <row r="22519" spans="1:11" x14ac:dyDescent="0.3">
      <c r="A22519" t="s">
        <v>86599</v>
      </c>
      <c r="B22519" t="s">
        <v>86600</v>
      </c>
      <c r="C22519" t="s">
        <v>466</v>
      </c>
      <c r="D22519" t="s">
        <v>86601</v>
      </c>
      <c r="E22519" t="s">
        <v>761</v>
      </c>
      <c r="F22519" t="s">
        <v>16</v>
      </c>
      <c r="G22519" t="s">
        <v>1894</v>
      </c>
      <c r="H22519">
        <v>0</v>
      </c>
      <c r="I22519">
        <v>0</v>
      </c>
      <c r="J22519">
        <v>0</v>
      </c>
      <c r="K22519" t="s">
        <v>86602</v>
      </c>
    </row>
    <row r="22520" spans="1:11" x14ac:dyDescent="0.3">
      <c r="A22520" t="s">
        <v>86603</v>
      </c>
      <c r="B22520" t="s">
        <v>86604</v>
      </c>
      <c r="C22520" t="s">
        <v>27</v>
      </c>
      <c r="D22520" t="s">
        <v>86605</v>
      </c>
      <c r="E22520" t="s">
        <v>83478</v>
      </c>
      <c r="F22520" t="s">
        <v>41</v>
      </c>
      <c r="G22520" t="s">
        <v>42</v>
      </c>
      <c r="H22520">
        <v>0</v>
      </c>
      <c r="I22520">
        <v>0</v>
      </c>
      <c r="J22520">
        <v>0</v>
      </c>
      <c r="K22520" t="s">
        <v>86606</v>
      </c>
    </row>
    <row r="22521" spans="1:11" x14ac:dyDescent="0.3">
      <c r="A22521" t="s">
        <v>86607</v>
      </c>
      <c r="C22521" t="s">
        <v>27</v>
      </c>
      <c r="D22521" t="s">
        <v>86608</v>
      </c>
      <c r="E22521" t="s">
        <v>83478</v>
      </c>
      <c r="F22521" t="s">
        <v>41</v>
      </c>
      <c r="G22521" t="s">
        <v>42</v>
      </c>
      <c r="H22521">
        <v>0</v>
      </c>
      <c r="I22521">
        <v>0</v>
      </c>
      <c r="J22521">
        <v>0</v>
      </c>
      <c r="K22521" t="s">
        <v>86609</v>
      </c>
    </row>
    <row r="22522" spans="1:11" x14ac:dyDescent="0.3">
      <c r="A22522" t="s">
        <v>86610</v>
      </c>
      <c r="C22522" t="s">
        <v>27</v>
      </c>
      <c r="D22522" t="s">
        <v>86611</v>
      </c>
      <c r="E22522" t="s">
        <v>83478</v>
      </c>
      <c r="F22522" t="s">
        <v>1413</v>
      </c>
      <c r="G22522" t="s">
        <v>42</v>
      </c>
      <c r="H22522">
        <v>0</v>
      </c>
      <c r="I22522">
        <v>0</v>
      </c>
      <c r="J22522">
        <v>0</v>
      </c>
      <c r="K22522" t="s">
        <v>86612</v>
      </c>
    </row>
    <row r="22523" spans="1:11" x14ac:dyDescent="0.3">
      <c r="A22523" t="s">
        <v>86613</v>
      </c>
      <c r="C22523" t="s">
        <v>20</v>
      </c>
      <c r="D22523" t="s">
        <v>86614</v>
      </c>
      <c r="E22523" t="s">
        <v>82100</v>
      </c>
      <c r="F22523" t="s">
        <v>1678</v>
      </c>
      <c r="G22523" t="s">
        <v>42</v>
      </c>
      <c r="H22523">
        <v>0</v>
      </c>
      <c r="I22523">
        <v>0</v>
      </c>
      <c r="J22523">
        <v>0</v>
      </c>
      <c r="K22523" t="s">
        <v>86615</v>
      </c>
    </row>
    <row r="22524" spans="1:11" x14ac:dyDescent="0.3">
      <c r="A22524" t="s">
        <v>86616</v>
      </c>
      <c r="B22524" t="s">
        <v>86617</v>
      </c>
      <c r="C22524" t="s">
        <v>20</v>
      </c>
      <c r="D22524" t="s">
        <v>86618</v>
      </c>
      <c r="E22524" t="s">
        <v>82100</v>
      </c>
      <c r="F22524" t="s">
        <v>2345</v>
      </c>
      <c r="G22524" t="s">
        <v>42</v>
      </c>
      <c r="H22524">
        <v>0</v>
      </c>
      <c r="I22524">
        <v>0</v>
      </c>
      <c r="J22524">
        <v>0</v>
      </c>
      <c r="K22524" t="s">
        <v>86619</v>
      </c>
    </row>
    <row r="22525" spans="1:11" x14ac:dyDescent="0.3">
      <c r="A22525" t="s">
        <v>86620</v>
      </c>
      <c r="B22525" t="s">
        <v>86621</v>
      </c>
      <c r="C22525" t="s">
        <v>20</v>
      </c>
      <c r="D22525" t="s">
        <v>86622</v>
      </c>
      <c r="E22525" t="s">
        <v>82100</v>
      </c>
      <c r="F22525" t="s">
        <v>6890</v>
      </c>
      <c r="G22525" t="s">
        <v>42</v>
      </c>
      <c r="H22525">
        <v>0</v>
      </c>
      <c r="I22525">
        <v>0</v>
      </c>
      <c r="J22525">
        <v>0</v>
      </c>
      <c r="K22525" t="s">
        <v>86623</v>
      </c>
    </row>
    <row r="22526" spans="1:11" x14ac:dyDescent="0.3">
      <c r="A22526" t="s">
        <v>86624</v>
      </c>
      <c r="B22526" t="s">
        <v>86625</v>
      </c>
      <c r="C22526" t="s">
        <v>13</v>
      </c>
      <c r="D22526" t="s">
        <v>86626</v>
      </c>
      <c r="E22526" t="s">
        <v>76370</v>
      </c>
      <c r="F22526" t="s">
        <v>16</v>
      </c>
      <c r="G22526" t="s">
        <v>8098</v>
      </c>
      <c r="H22526">
        <v>0</v>
      </c>
      <c r="I22526">
        <v>0</v>
      </c>
      <c r="J22526">
        <v>0</v>
      </c>
      <c r="K22526" t="s">
        <v>86627</v>
      </c>
    </row>
    <row r="22527" spans="1:11" x14ac:dyDescent="0.3">
      <c r="A22527" t="s">
        <v>86628</v>
      </c>
      <c r="B22527" t="s">
        <v>86629</v>
      </c>
      <c r="C22527" t="s">
        <v>27</v>
      </c>
      <c r="D22527" t="s">
        <v>86630</v>
      </c>
      <c r="E22527" t="s">
        <v>83478</v>
      </c>
      <c r="F22527" t="s">
        <v>3484</v>
      </c>
      <c r="G22527" t="s">
        <v>42</v>
      </c>
      <c r="H22527">
        <v>0</v>
      </c>
      <c r="I22527">
        <v>0</v>
      </c>
      <c r="J22527">
        <v>0</v>
      </c>
      <c r="K22527" t="s">
        <v>86631</v>
      </c>
    </row>
    <row r="22528" spans="1:11" x14ac:dyDescent="0.3">
      <c r="A22528" t="s">
        <v>86632</v>
      </c>
      <c r="B22528" t="s">
        <v>86633</v>
      </c>
      <c r="C22528" t="s">
        <v>13</v>
      </c>
      <c r="D22528" t="s">
        <v>86634</v>
      </c>
      <c r="E22528" t="s">
        <v>76370</v>
      </c>
      <c r="F22528" t="s">
        <v>1247</v>
      </c>
      <c r="G22528" t="s">
        <v>42</v>
      </c>
      <c r="H22528">
        <v>0</v>
      </c>
      <c r="I22528">
        <v>0</v>
      </c>
      <c r="J22528">
        <v>0</v>
      </c>
      <c r="K22528" t="s">
        <v>86635</v>
      </c>
    </row>
    <row r="22529" spans="1:11" x14ac:dyDescent="0.3">
      <c r="A22529" t="s">
        <v>86636</v>
      </c>
      <c r="B22529" t="s">
        <v>86637</v>
      </c>
      <c r="C22529" t="s">
        <v>13</v>
      </c>
      <c r="D22529" t="s">
        <v>86638</v>
      </c>
      <c r="E22529" t="s">
        <v>76370</v>
      </c>
      <c r="F22529" t="s">
        <v>3296</v>
      </c>
      <c r="G22529" t="s">
        <v>42</v>
      </c>
      <c r="H22529">
        <v>0</v>
      </c>
      <c r="I22529">
        <v>0</v>
      </c>
      <c r="J22529">
        <v>0</v>
      </c>
      <c r="K22529" t="s">
        <v>86639</v>
      </c>
    </row>
    <row r="22530" spans="1:11" x14ac:dyDescent="0.3">
      <c r="A22530" t="s">
        <v>86640</v>
      </c>
      <c r="B22530" t="s">
        <v>86641</v>
      </c>
      <c r="C22530" t="s">
        <v>466</v>
      </c>
      <c r="D22530" t="s">
        <v>86642</v>
      </c>
      <c r="E22530" t="s">
        <v>761</v>
      </c>
      <c r="F22530" t="s">
        <v>16</v>
      </c>
      <c r="G22530" t="s">
        <v>4183</v>
      </c>
      <c r="H22530">
        <v>0</v>
      </c>
      <c r="I22530">
        <v>0</v>
      </c>
      <c r="J22530">
        <v>0</v>
      </c>
      <c r="K22530" t="s">
        <v>86643</v>
      </c>
    </row>
    <row r="22531" spans="1:11" x14ac:dyDescent="0.3">
      <c r="A22531" t="s">
        <v>86644</v>
      </c>
      <c r="B22531" t="s">
        <v>86645</v>
      </c>
      <c r="C22531" t="s">
        <v>13</v>
      </c>
      <c r="D22531" t="s">
        <v>86646</v>
      </c>
      <c r="E22531" t="s">
        <v>76370</v>
      </c>
      <c r="F22531" t="s">
        <v>17463</v>
      </c>
      <c r="G22531" t="s">
        <v>42</v>
      </c>
      <c r="H22531">
        <v>0</v>
      </c>
      <c r="I22531">
        <v>0</v>
      </c>
      <c r="J22531">
        <v>0</v>
      </c>
      <c r="K22531" t="s">
        <v>86647</v>
      </c>
    </row>
    <row r="22532" spans="1:11" x14ac:dyDescent="0.3">
      <c r="A22532" t="s">
        <v>86648</v>
      </c>
      <c r="B22532" t="s">
        <v>86649</v>
      </c>
      <c r="C22532" t="s">
        <v>13</v>
      </c>
      <c r="D22532" t="s">
        <v>86650</v>
      </c>
      <c r="E22532" t="s">
        <v>76370</v>
      </c>
      <c r="F22532" t="s">
        <v>1678</v>
      </c>
      <c r="G22532" t="s">
        <v>42</v>
      </c>
      <c r="H22532">
        <v>0</v>
      </c>
      <c r="I22532">
        <v>0</v>
      </c>
      <c r="J22532">
        <v>0</v>
      </c>
      <c r="K22532" t="s">
        <v>86651</v>
      </c>
    </row>
    <row r="22533" spans="1:11" x14ac:dyDescent="0.3">
      <c r="A22533" t="s">
        <v>86652</v>
      </c>
      <c r="C22533" t="s">
        <v>13</v>
      </c>
      <c r="D22533" t="s">
        <v>86520</v>
      </c>
      <c r="E22533" t="s">
        <v>76370</v>
      </c>
      <c r="F22533" t="s">
        <v>19839</v>
      </c>
      <c r="G22533" t="s">
        <v>42</v>
      </c>
      <c r="H22533">
        <v>0</v>
      </c>
      <c r="I22533">
        <v>0</v>
      </c>
      <c r="J22533">
        <v>0</v>
      </c>
      <c r="K22533" t="s">
        <v>86653</v>
      </c>
    </row>
    <row r="22534" spans="1:11" x14ac:dyDescent="0.3">
      <c r="A22534" t="s">
        <v>86654</v>
      </c>
      <c r="B22534" t="s">
        <v>86655</v>
      </c>
      <c r="C22534" t="s">
        <v>27</v>
      </c>
      <c r="D22534" t="s">
        <v>86656</v>
      </c>
      <c r="E22534" t="s">
        <v>83478</v>
      </c>
      <c r="F22534" t="s">
        <v>41</v>
      </c>
      <c r="G22534" t="s">
        <v>42</v>
      </c>
      <c r="H22534">
        <v>0</v>
      </c>
      <c r="I22534">
        <v>0</v>
      </c>
      <c r="J22534">
        <v>0</v>
      </c>
      <c r="K22534" t="s">
        <v>86657</v>
      </c>
    </row>
    <row r="22535" spans="1:11" x14ac:dyDescent="0.3">
      <c r="A22535" t="s">
        <v>86658</v>
      </c>
      <c r="B22535" t="s">
        <v>86659</v>
      </c>
      <c r="C22535" t="s">
        <v>20</v>
      </c>
      <c r="D22535" t="s">
        <v>86660</v>
      </c>
      <c r="E22535" t="s">
        <v>82100</v>
      </c>
      <c r="F22535" t="s">
        <v>16</v>
      </c>
      <c r="G22535" t="s">
        <v>1496</v>
      </c>
      <c r="H22535">
        <v>0</v>
      </c>
      <c r="I22535">
        <v>0</v>
      </c>
      <c r="J22535">
        <v>0</v>
      </c>
      <c r="K22535" t="s">
        <v>86661</v>
      </c>
    </row>
    <row r="22536" spans="1:11" x14ac:dyDescent="0.3">
      <c r="A22536" t="s">
        <v>86662</v>
      </c>
      <c r="B22536" t="s">
        <v>86663</v>
      </c>
      <c r="C22536" t="s">
        <v>27</v>
      </c>
      <c r="D22536" t="s">
        <v>86664</v>
      </c>
      <c r="E22536" t="s">
        <v>83478</v>
      </c>
      <c r="F22536" t="s">
        <v>10468</v>
      </c>
      <c r="G22536" t="s">
        <v>3043</v>
      </c>
      <c r="H22536">
        <v>0</v>
      </c>
      <c r="I22536">
        <v>0</v>
      </c>
      <c r="J22536">
        <v>0</v>
      </c>
      <c r="K22536" t="s">
        <v>86665</v>
      </c>
    </row>
    <row r="22537" spans="1:11" x14ac:dyDescent="0.3">
      <c r="A22537" t="s">
        <v>86666</v>
      </c>
      <c r="C22537" t="s">
        <v>27</v>
      </c>
      <c r="D22537" t="s">
        <v>86667</v>
      </c>
      <c r="E22537" t="s">
        <v>83478</v>
      </c>
      <c r="F22537" t="s">
        <v>41</v>
      </c>
      <c r="G22537" t="s">
        <v>42</v>
      </c>
      <c r="H22537">
        <v>0</v>
      </c>
      <c r="I22537">
        <v>0</v>
      </c>
      <c r="J22537">
        <v>0</v>
      </c>
      <c r="K22537" t="s">
        <v>86668</v>
      </c>
    </row>
    <row r="22538" spans="1:11" x14ac:dyDescent="0.3">
      <c r="A22538" t="s">
        <v>86669</v>
      </c>
      <c r="B22538" t="s">
        <v>86670</v>
      </c>
      <c r="C22538" t="s">
        <v>466</v>
      </c>
      <c r="D22538" t="s">
        <v>86671</v>
      </c>
      <c r="E22538" t="s">
        <v>79083</v>
      </c>
      <c r="F22538" t="s">
        <v>61274</v>
      </c>
      <c r="G22538" t="s">
        <v>42</v>
      </c>
      <c r="H22538">
        <v>0</v>
      </c>
      <c r="I22538">
        <v>0</v>
      </c>
      <c r="J22538">
        <v>0</v>
      </c>
      <c r="K22538" t="s">
        <v>86672</v>
      </c>
    </row>
    <row r="22539" spans="1:11" x14ac:dyDescent="0.3">
      <c r="A22539" t="s">
        <v>86673</v>
      </c>
      <c r="B22539" t="s">
        <v>86674</v>
      </c>
      <c r="C22539" t="s">
        <v>20</v>
      </c>
      <c r="D22539" t="s">
        <v>86675</v>
      </c>
      <c r="E22539" t="s">
        <v>82100</v>
      </c>
      <c r="F22539" t="s">
        <v>1918</v>
      </c>
      <c r="G22539" t="s">
        <v>18285</v>
      </c>
      <c r="H22539">
        <v>0</v>
      </c>
      <c r="I22539">
        <v>0</v>
      </c>
      <c r="J22539">
        <v>0</v>
      </c>
      <c r="K22539" t="s">
        <v>86676</v>
      </c>
    </row>
    <row r="22540" spans="1:11" x14ac:dyDescent="0.3">
      <c r="A22540" t="s">
        <v>86677</v>
      </c>
      <c r="B22540" t="s">
        <v>86678</v>
      </c>
      <c r="C22540" t="s">
        <v>466</v>
      </c>
      <c r="D22540" t="s">
        <v>86679</v>
      </c>
      <c r="E22540" t="s">
        <v>761</v>
      </c>
      <c r="F22540" t="s">
        <v>4080</v>
      </c>
      <c r="G22540" t="s">
        <v>42</v>
      </c>
      <c r="H22540">
        <v>0</v>
      </c>
      <c r="I22540">
        <v>0</v>
      </c>
      <c r="J22540">
        <v>0</v>
      </c>
      <c r="K22540" t="s">
        <v>86680</v>
      </c>
    </row>
    <row r="22541" spans="1:11" x14ac:dyDescent="0.3">
      <c r="A22541" t="s">
        <v>86681</v>
      </c>
      <c r="C22541" t="s">
        <v>27</v>
      </c>
      <c r="D22541" t="s">
        <v>86682</v>
      </c>
      <c r="E22541" t="s">
        <v>83478</v>
      </c>
      <c r="F22541" t="s">
        <v>41</v>
      </c>
      <c r="G22541" t="s">
        <v>42</v>
      </c>
      <c r="H22541">
        <v>0</v>
      </c>
      <c r="I22541">
        <v>0</v>
      </c>
      <c r="J22541">
        <v>0</v>
      </c>
      <c r="K22541" t="s">
        <v>86683</v>
      </c>
    </row>
    <row r="22542" spans="1:11" x14ac:dyDescent="0.3">
      <c r="A22542" t="s">
        <v>86684</v>
      </c>
      <c r="B22542" t="s">
        <v>86685</v>
      </c>
      <c r="C22542" t="s">
        <v>20</v>
      </c>
      <c r="D22542" t="s">
        <v>86686</v>
      </c>
      <c r="E22542" t="s">
        <v>82100</v>
      </c>
      <c r="F22542" t="s">
        <v>44764</v>
      </c>
      <c r="G22542" t="s">
        <v>42</v>
      </c>
      <c r="H22542">
        <v>0</v>
      </c>
      <c r="I22542">
        <v>0</v>
      </c>
      <c r="J22542">
        <v>0</v>
      </c>
      <c r="K22542" t="s">
        <v>86687</v>
      </c>
    </row>
    <row r="22543" spans="1:11" x14ac:dyDescent="0.3">
      <c r="A22543" t="s">
        <v>86688</v>
      </c>
      <c r="B22543" t="s">
        <v>86689</v>
      </c>
      <c r="C22543" t="s">
        <v>20</v>
      </c>
      <c r="D22543" t="s">
        <v>86690</v>
      </c>
      <c r="E22543" t="s">
        <v>82100</v>
      </c>
      <c r="F22543" t="s">
        <v>4154</v>
      </c>
      <c r="G22543" t="s">
        <v>42</v>
      </c>
      <c r="H22543">
        <v>0</v>
      </c>
      <c r="I22543">
        <v>0</v>
      </c>
      <c r="J22543">
        <v>0</v>
      </c>
      <c r="K22543" t="s">
        <v>86691</v>
      </c>
    </row>
    <row r="22544" spans="1:11" x14ac:dyDescent="0.3">
      <c r="A22544" t="s">
        <v>86692</v>
      </c>
      <c r="C22544" t="s">
        <v>27</v>
      </c>
      <c r="D22544" t="s">
        <v>86402</v>
      </c>
      <c r="E22544" t="s">
        <v>83478</v>
      </c>
      <c r="F22544" t="s">
        <v>41</v>
      </c>
      <c r="G22544" t="s">
        <v>42</v>
      </c>
      <c r="H22544">
        <v>0</v>
      </c>
      <c r="I22544">
        <v>0</v>
      </c>
      <c r="J22544">
        <v>0</v>
      </c>
      <c r="K22544" t="s">
        <v>86693</v>
      </c>
    </row>
    <row r="22545" spans="1:11" x14ac:dyDescent="0.3">
      <c r="A22545" t="s">
        <v>86694</v>
      </c>
      <c r="B22545" t="s">
        <v>86695</v>
      </c>
      <c r="C22545" t="s">
        <v>20</v>
      </c>
      <c r="D22545" t="s">
        <v>86696</v>
      </c>
      <c r="E22545" t="s">
        <v>82100</v>
      </c>
      <c r="F22545" t="s">
        <v>6890</v>
      </c>
      <c r="G22545" t="s">
        <v>42</v>
      </c>
      <c r="H22545">
        <v>0</v>
      </c>
      <c r="I22545">
        <v>0</v>
      </c>
      <c r="J22545">
        <v>0</v>
      </c>
      <c r="K22545" t="s">
        <v>86697</v>
      </c>
    </row>
    <row r="22546" spans="1:11" x14ac:dyDescent="0.3">
      <c r="A22546" t="s">
        <v>86698</v>
      </c>
      <c r="B22546" t="s">
        <v>86699</v>
      </c>
      <c r="C22546" t="s">
        <v>27</v>
      </c>
      <c r="D22546" t="s">
        <v>86700</v>
      </c>
      <c r="E22546" t="s">
        <v>83478</v>
      </c>
      <c r="F22546" t="s">
        <v>15302</v>
      </c>
      <c r="G22546" t="s">
        <v>7342</v>
      </c>
      <c r="H22546">
        <v>0</v>
      </c>
      <c r="I22546">
        <v>0</v>
      </c>
      <c r="J22546">
        <v>0</v>
      </c>
      <c r="K22546" t="s">
        <v>86701</v>
      </c>
    </row>
    <row r="22547" spans="1:11" x14ac:dyDescent="0.3">
      <c r="A22547" t="s">
        <v>86702</v>
      </c>
      <c r="B22547" t="s">
        <v>86703</v>
      </c>
      <c r="C22547" t="s">
        <v>466</v>
      </c>
      <c r="D22547" t="s">
        <v>86704</v>
      </c>
      <c r="E22547" t="s">
        <v>79083</v>
      </c>
      <c r="F22547" t="s">
        <v>16</v>
      </c>
      <c r="G22547" t="s">
        <v>21867</v>
      </c>
      <c r="H22547">
        <v>0</v>
      </c>
      <c r="I22547">
        <v>0</v>
      </c>
      <c r="J22547">
        <v>0</v>
      </c>
      <c r="K22547" t="s">
        <v>86705</v>
      </c>
    </row>
    <row r="22548" spans="1:11" x14ac:dyDescent="0.3">
      <c r="A22548" t="s">
        <v>86706</v>
      </c>
      <c r="B22548" t="s">
        <v>86707</v>
      </c>
      <c r="C22548" t="s">
        <v>20</v>
      </c>
      <c r="D22548" t="s">
        <v>86708</v>
      </c>
      <c r="E22548" t="s">
        <v>62177</v>
      </c>
      <c r="F22548" t="s">
        <v>397</v>
      </c>
      <c r="G22548" t="s">
        <v>42</v>
      </c>
      <c r="H22548">
        <v>0</v>
      </c>
      <c r="I22548">
        <v>0</v>
      </c>
      <c r="J22548">
        <v>0</v>
      </c>
      <c r="K22548" t="s">
        <v>86709</v>
      </c>
    </row>
    <row r="22549" spans="1:11" x14ac:dyDescent="0.3">
      <c r="A22549" t="s">
        <v>86710</v>
      </c>
      <c r="C22549" t="s">
        <v>20</v>
      </c>
      <c r="D22549" t="s">
        <v>86711</v>
      </c>
      <c r="E22549" t="s">
        <v>82100</v>
      </c>
      <c r="F22549" t="s">
        <v>2454</v>
      </c>
      <c r="G22549" t="s">
        <v>42</v>
      </c>
      <c r="H22549">
        <v>0</v>
      </c>
      <c r="I22549">
        <v>0</v>
      </c>
      <c r="J22549">
        <v>0</v>
      </c>
      <c r="K22549" t="s">
        <v>86712</v>
      </c>
    </row>
    <row r="22550" spans="1:11" x14ac:dyDescent="0.3">
      <c r="A22550" t="s">
        <v>86713</v>
      </c>
      <c r="B22550" t="s">
        <v>86714</v>
      </c>
      <c r="C22550" t="s">
        <v>20</v>
      </c>
      <c r="D22550" t="s">
        <v>86715</v>
      </c>
      <c r="E22550" t="s">
        <v>82100</v>
      </c>
      <c r="F22550" t="s">
        <v>2498</v>
      </c>
      <c r="G22550" t="s">
        <v>3301</v>
      </c>
      <c r="H22550">
        <v>0</v>
      </c>
      <c r="I22550">
        <v>0</v>
      </c>
      <c r="J22550">
        <v>0</v>
      </c>
      <c r="K22550" t="s">
        <v>86716</v>
      </c>
    </row>
    <row r="22551" spans="1:11" x14ac:dyDescent="0.3">
      <c r="A22551" t="s">
        <v>86717</v>
      </c>
      <c r="B22551" t="s">
        <v>86718</v>
      </c>
      <c r="C22551" t="s">
        <v>13</v>
      </c>
      <c r="D22551" t="s">
        <v>86719</v>
      </c>
      <c r="E22551" t="s">
        <v>76370</v>
      </c>
      <c r="F22551" t="s">
        <v>16</v>
      </c>
      <c r="G22551" t="s">
        <v>6400</v>
      </c>
      <c r="H22551">
        <v>0</v>
      </c>
      <c r="I22551">
        <v>0</v>
      </c>
      <c r="J22551">
        <v>0</v>
      </c>
      <c r="K22551" t="s">
        <v>86720</v>
      </c>
    </row>
    <row r="22552" spans="1:11" x14ac:dyDescent="0.3">
      <c r="A22552" t="s">
        <v>86721</v>
      </c>
      <c r="C22552" t="s">
        <v>27</v>
      </c>
      <c r="D22552" t="s">
        <v>86722</v>
      </c>
      <c r="E22552" t="s">
        <v>83478</v>
      </c>
      <c r="F22552" t="s">
        <v>41</v>
      </c>
      <c r="G22552" t="s">
        <v>42</v>
      </c>
      <c r="H22552">
        <v>0</v>
      </c>
      <c r="I22552">
        <v>0</v>
      </c>
      <c r="J22552">
        <v>0</v>
      </c>
      <c r="K22552" t="s">
        <v>86723</v>
      </c>
    </row>
    <row r="22553" spans="1:11" x14ac:dyDescent="0.3">
      <c r="A22553" t="s">
        <v>86724</v>
      </c>
      <c r="B22553" t="s">
        <v>86725</v>
      </c>
      <c r="C22553" t="s">
        <v>13</v>
      </c>
      <c r="D22553" t="s">
        <v>86726</v>
      </c>
      <c r="E22553" t="s">
        <v>76370</v>
      </c>
      <c r="F22553" t="s">
        <v>16</v>
      </c>
      <c r="G22553" t="s">
        <v>2470</v>
      </c>
      <c r="H22553">
        <v>0</v>
      </c>
      <c r="I22553">
        <v>0</v>
      </c>
      <c r="J22553">
        <v>0</v>
      </c>
      <c r="K22553" t="s">
        <v>86727</v>
      </c>
    </row>
    <row r="22554" spans="1:11" x14ac:dyDescent="0.3">
      <c r="A22554" t="s">
        <v>86728</v>
      </c>
      <c r="B22554" t="s">
        <v>86729</v>
      </c>
      <c r="C22554" t="s">
        <v>13</v>
      </c>
      <c r="D22554" t="s">
        <v>86730</v>
      </c>
      <c r="E22554" t="s">
        <v>76370</v>
      </c>
      <c r="F22554" t="s">
        <v>16</v>
      </c>
      <c r="G22554" t="s">
        <v>13770</v>
      </c>
      <c r="H22554">
        <v>0</v>
      </c>
      <c r="I22554">
        <v>0</v>
      </c>
      <c r="J22554">
        <v>0</v>
      </c>
      <c r="K22554" t="s">
        <v>86731</v>
      </c>
    </row>
    <row r="22555" spans="1:11" x14ac:dyDescent="0.3">
      <c r="A22555" t="s">
        <v>86732</v>
      </c>
      <c r="B22555" t="s">
        <v>86733</v>
      </c>
      <c r="C22555" t="s">
        <v>13</v>
      </c>
      <c r="D22555" t="s">
        <v>86734</v>
      </c>
      <c r="E22555" t="s">
        <v>76370</v>
      </c>
      <c r="F22555" t="s">
        <v>16</v>
      </c>
      <c r="G22555" t="s">
        <v>19401</v>
      </c>
      <c r="H22555">
        <v>0</v>
      </c>
      <c r="I22555">
        <v>0</v>
      </c>
      <c r="J22555">
        <v>0</v>
      </c>
      <c r="K22555" t="s">
        <v>86735</v>
      </c>
    </row>
    <row r="22556" spans="1:11" x14ac:dyDescent="0.3">
      <c r="A22556" t="s">
        <v>86736</v>
      </c>
      <c r="B22556" t="s">
        <v>86737</v>
      </c>
      <c r="C22556" t="s">
        <v>20</v>
      </c>
      <c r="D22556" t="s">
        <v>86708</v>
      </c>
      <c r="E22556" t="s">
        <v>62177</v>
      </c>
      <c r="F22556" t="s">
        <v>4100</v>
      </c>
      <c r="G22556" t="s">
        <v>42</v>
      </c>
      <c r="H22556">
        <v>0</v>
      </c>
      <c r="I22556">
        <v>0</v>
      </c>
      <c r="J22556">
        <v>0</v>
      </c>
      <c r="K22556" t="s">
        <v>86738</v>
      </c>
    </row>
    <row r="22557" spans="1:11" x14ac:dyDescent="0.3">
      <c r="A22557" t="s">
        <v>86739</v>
      </c>
      <c r="B22557" t="s">
        <v>86740</v>
      </c>
      <c r="C22557" t="s">
        <v>13</v>
      </c>
      <c r="D22557" t="s">
        <v>86741</v>
      </c>
      <c r="E22557" t="s">
        <v>76370</v>
      </c>
      <c r="F22557" t="s">
        <v>16</v>
      </c>
      <c r="G22557" t="s">
        <v>18718</v>
      </c>
      <c r="H22557">
        <v>0</v>
      </c>
      <c r="I22557">
        <v>0</v>
      </c>
      <c r="J22557">
        <v>0</v>
      </c>
      <c r="K22557" t="s">
        <v>86742</v>
      </c>
    </row>
    <row r="22558" spans="1:11" x14ac:dyDescent="0.3">
      <c r="A22558" t="s">
        <v>86743</v>
      </c>
      <c r="B22558" t="s">
        <v>86744</v>
      </c>
      <c r="C22558" t="s">
        <v>558</v>
      </c>
      <c r="D22558" t="s">
        <v>86745</v>
      </c>
      <c r="E22558" t="s">
        <v>18607</v>
      </c>
      <c r="F22558" t="s">
        <v>16</v>
      </c>
      <c r="G22558" t="s">
        <v>17363</v>
      </c>
      <c r="H22558">
        <v>0</v>
      </c>
      <c r="I22558">
        <v>0</v>
      </c>
      <c r="J22558">
        <v>0</v>
      </c>
      <c r="K22558" t="s">
        <v>86746</v>
      </c>
    </row>
    <row r="22559" spans="1:11" x14ac:dyDescent="0.3">
      <c r="A22559" t="s">
        <v>86747</v>
      </c>
      <c r="B22559" t="s">
        <v>86748</v>
      </c>
      <c r="C22559" t="s">
        <v>558</v>
      </c>
      <c r="D22559" t="s">
        <v>86749</v>
      </c>
      <c r="E22559" t="s">
        <v>18607</v>
      </c>
      <c r="F22559" t="s">
        <v>16</v>
      </c>
      <c r="G22559" t="s">
        <v>20664</v>
      </c>
      <c r="H22559">
        <v>0</v>
      </c>
      <c r="I22559">
        <v>0</v>
      </c>
      <c r="J22559">
        <v>0</v>
      </c>
      <c r="K22559" t="s">
        <v>86750</v>
      </c>
    </row>
    <row r="22560" spans="1:11" x14ac:dyDescent="0.3">
      <c r="A22560" t="s">
        <v>86751</v>
      </c>
      <c r="B22560" t="s">
        <v>86752</v>
      </c>
      <c r="C22560" t="s">
        <v>558</v>
      </c>
      <c r="D22560" t="s">
        <v>86753</v>
      </c>
      <c r="E22560" t="s">
        <v>18607</v>
      </c>
      <c r="F22560" t="s">
        <v>16</v>
      </c>
      <c r="G22560" t="s">
        <v>5593</v>
      </c>
      <c r="H22560">
        <v>0</v>
      </c>
      <c r="I22560">
        <v>0</v>
      </c>
      <c r="J22560">
        <v>0</v>
      </c>
      <c r="K22560" t="s">
        <v>86754</v>
      </c>
    </row>
    <row r="22561" spans="1:11" x14ac:dyDescent="0.3">
      <c r="A22561" t="s">
        <v>86755</v>
      </c>
      <c r="B22561" t="s">
        <v>86756</v>
      </c>
      <c r="C22561" t="s">
        <v>13</v>
      </c>
      <c r="D22561" t="s">
        <v>86757</v>
      </c>
      <c r="E22561" t="s">
        <v>76370</v>
      </c>
      <c r="F22561" t="s">
        <v>16</v>
      </c>
      <c r="G22561" t="s">
        <v>2422</v>
      </c>
      <c r="H22561">
        <v>0</v>
      </c>
      <c r="I22561">
        <v>0</v>
      </c>
      <c r="J22561">
        <v>0</v>
      </c>
      <c r="K22561" t="s">
        <v>86758</v>
      </c>
    </row>
    <row r="22562" spans="1:11" x14ac:dyDescent="0.3">
      <c r="A22562" t="s">
        <v>86759</v>
      </c>
      <c r="B22562" t="s">
        <v>86760</v>
      </c>
      <c r="C22562" t="s">
        <v>13</v>
      </c>
      <c r="D22562" t="s">
        <v>86761</v>
      </c>
      <c r="E22562" t="s">
        <v>76370</v>
      </c>
      <c r="F22562" t="s">
        <v>16</v>
      </c>
      <c r="G22562" t="s">
        <v>4044</v>
      </c>
      <c r="H22562">
        <v>0</v>
      </c>
      <c r="I22562">
        <v>0</v>
      </c>
      <c r="J22562">
        <v>0</v>
      </c>
      <c r="K22562" t="s">
        <v>86762</v>
      </c>
    </row>
    <row r="22563" spans="1:11" x14ac:dyDescent="0.3">
      <c r="A22563" t="s">
        <v>86763</v>
      </c>
      <c r="B22563" t="s">
        <v>86764</v>
      </c>
      <c r="C22563" t="s">
        <v>13</v>
      </c>
      <c r="D22563" t="s">
        <v>86765</v>
      </c>
      <c r="E22563" t="s">
        <v>76370</v>
      </c>
      <c r="F22563" t="s">
        <v>7012</v>
      </c>
      <c r="G22563" t="s">
        <v>42</v>
      </c>
      <c r="H22563">
        <v>0</v>
      </c>
      <c r="I22563">
        <v>0</v>
      </c>
      <c r="J22563">
        <v>0</v>
      </c>
      <c r="K22563" t="s">
        <v>86766</v>
      </c>
    </row>
    <row r="22564" spans="1:11" x14ac:dyDescent="0.3">
      <c r="A22564" t="s">
        <v>86767</v>
      </c>
      <c r="B22564" t="s">
        <v>86768</v>
      </c>
      <c r="C22564" t="s">
        <v>27</v>
      </c>
      <c r="D22564" t="s">
        <v>86769</v>
      </c>
      <c r="E22564" t="s">
        <v>83478</v>
      </c>
      <c r="F22564" t="s">
        <v>41</v>
      </c>
      <c r="G22564" t="s">
        <v>42</v>
      </c>
      <c r="H22564">
        <v>0</v>
      </c>
      <c r="I22564">
        <v>0</v>
      </c>
      <c r="J22564">
        <v>0</v>
      </c>
      <c r="K22564" t="s">
        <v>86770</v>
      </c>
    </row>
    <row r="22565" spans="1:11" x14ac:dyDescent="0.3">
      <c r="A22565" t="s">
        <v>86771</v>
      </c>
      <c r="B22565" t="s">
        <v>86772</v>
      </c>
      <c r="C22565" t="s">
        <v>20</v>
      </c>
      <c r="D22565" t="s">
        <v>86773</v>
      </c>
      <c r="E22565" t="s">
        <v>62177</v>
      </c>
      <c r="F22565" t="s">
        <v>2572</v>
      </c>
      <c r="G22565" t="s">
        <v>42</v>
      </c>
      <c r="H22565">
        <v>0</v>
      </c>
      <c r="I22565">
        <v>0</v>
      </c>
      <c r="J22565">
        <v>0</v>
      </c>
      <c r="K22565" t="s">
        <v>86774</v>
      </c>
    </row>
    <row r="22566" spans="1:11" x14ac:dyDescent="0.3">
      <c r="A22566" t="s">
        <v>86775</v>
      </c>
      <c r="B22566" t="s">
        <v>86776</v>
      </c>
      <c r="C22566" t="s">
        <v>558</v>
      </c>
      <c r="D22566" t="s">
        <v>86777</v>
      </c>
      <c r="E22566" t="s">
        <v>18607</v>
      </c>
      <c r="F22566" t="s">
        <v>16</v>
      </c>
      <c r="G22566" t="s">
        <v>4034</v>
      </c>
      <c r="H22566">
        <v>0</v>
      </c>
      <c r="I22566">
        <v>0</v>
      </c>
      <c r="J22566">
        <v>0</v>
      </c>
      <c r="K22566" t="s">
        <v>86778</v>
      </c>
    </row>
    <row r="22567" spans="1:11" x14ac:dyDescent="0.3">
      <c r="A22567" t="s">
        <v>86779</v>
      </c>
      <c r="B22567" t="s">
        <v>86780</v>
      </c>
      <c r="C22567" t="s">
        <v>20</v>
      </c>
      <c r="D22567" t="s">
        <v>86781</v>
      </c>
      <c r="E22567" t="s">
        <v>82100</v>
      </c>
      <c r="F22567" t="s">
        <v>16</v>
      </c>
      <c r="G22567" t="s">
        <v>1481</v>
      </c>
      <c r="H22567">
        <v>0</v>
      </c>
      <c r="I22567">
        <v>0</v>
      </c>
      <c r="J22567">
        <v>0</v>
      </c>
      <c r="K22567" t="s">
        <v>86782</v>
      </c>
    </row>
    <row r="22568" spans="1:11" x14ac:dyDescent="0.3">
      <c r="A22568" t="s">
        <v>86783</v>
      </c>
      <c r="B22568" t="s">
        <v>86784</v>
      </c>
      <c r="C22568" t="s">
        <v>27</v>
      </c>
      <c r="D22568" t="s">
        <v>86785</v>
      </c>
      <c r="E22568" t="s">
        <v>83478</v>
      </c>
      <c r="F22568" t="s">
        <v>28594</v>
      </c>
      <c r="G22568" t="s">
        <v>951</v>
      </c>
      <c r="H22568">
        <v>0</v>
      </c>
      <c r="I22568">
        <v>0</v>
      </c>
      <c r="J22568">
        <v>0</v>
      </c>
      <c r="K22568" t="s">
        <v>86786</v>
      </c>
    </row>
    <row r="22569" spans="1:11" x14ac:dyDescent="0.3">
      <c r="A22569" t="s">
        <v>86787</v>
      </c>
      <c r="B22569" t="s">
        <v>86788</v>
      </c>
      <c r="C22569" t="s">
        <v>27</v>
      </c>
      <c r="D22569" t="s">
        <v>86789</v>
      </c>
      <c r="E22569" t="s">
        <v>83478</v>
      </c>
      <c r="F22569" t="s">
        <v>41</v>
      </c>
      <c r="G22569" t="s">
        <v>19381</v>
      </c>
      <c r="H22569">
        <v>0</v>
      </c>
      <c r="I22569">
        <v>0</v>
      </c>
      <c r="J22569">
        <v>0</v>
      </c>
      <c r="K22569" t="s">
        <v>86790</v>
      </c>
    </row>
    <row r="22570" spans="1:11" x14ac:dyDescent="0.3">
      <c r="A22570" t="s">
        <v>86791</v>
      </c>
      <c r="B22570" t="s">
        <v>86792</v>
      </c>
      <c r="C22570" t="s">
        <v>13</v>
      </c>
      <c r="D22570" t="s">
        <v>86793</v>
      </c>
      <c r="E22570" t="s">
        <v>76370</v>
      </c>
      <c r="F22570" t="s">
        <v>16</v>
      </c>
      <c r="G22570" t="s">
        <v>772</v>
      </c>
      <c r="H22570">
        <v>0</v>
      </c>
      <c r="I22570">
        <v>0</v>
      </c>
      <c r="J22570">
        <v>0</v>
      </c>
      <c r="K22570" t="s">
        <v>86794</v>
      </c>
    </row>
    <row r="22571" spans="1:11" x14ac:dyDescent="0.3">
      <c r="A22571" t="s">
        <v>86795</v>
      </c>
      <c r="B22571" t="s">
        <v>86796</v>
      </c>
      <c r="C22571" t="s">
        <v>20</v>
      </c>
      <c r="D22571" t="s">
        <v>86797</v>
      </c>
      <c r="E22571" t="s">
        <v>62177</v>
      </c>
      <c r="F22571" t="s">
        <v>12661</v>
      </c>
      <c r="G22571" t="s">
        <v>42</v>
      </c>
      <c r="H22571">
        <v>0</v>
      </c>
      <c r="I22571">
        <v>0</v>
      </c>
      <c r="J22571">
        <v>0</v>
      </c>
      <c r="K22571" t="s">
        <v>86798</v>
      </c>
    </row>
    <row r="22572" spans="1:11" x14ac:dyDescent="0.3">
      <c r="A22572" t="s">
        <v>86799</v>
      </c>
      <c r="B22572" t="s">
        <v>86800</v>
      </c>
      <c r="C22572" t="s">
        <v>13</v>
      </c>
      <c r="D22572" t="s">
        <v>86801</v>
      </c>
      <c r="E22572" t="s">
        <v>76370</v>
      </c>
      <c r="F22572" t="s">
        <v>16</v>
      </c>
      <c r="G22572" t="s">
        <v>1463</v>
      </c>
      <c r="H22572">
        <v>0</v>
      </c>
      <c r="I22572">
        <v>0</v>
      </c>
      <c r="J22572">
        <v>0</v>
      </c>
      <c r="K22572" t="s">
        <v>86802</v>
      </c>
    </row>
    <row r="22573" spans="1:11" x14ac:dyDescent="0.3">
      <c r="A22573" t="s">
        <v>86803</v>
      </c>
      <c r="C22573" t="s">
        <v>13</v>
      </c>
      <c r="D22573" t="s">
        <v>86804</v>
      </c>
      <c r="E22573" t="s">
        <v>76370</v>
      </c>
      <c r="F22573" t="s">
        <v>11456</v>
      </c>
      <c r="G22573" t="s">
        <v>42</v>
      </c>
      <c r="H22573">
        <v>0</v>
      </c>
      <c r="I22573">
        <v>0</v>
      </c>
      <c r="J22573">
        <v>0</v>
      </c>
      <c r="K22573" t="s">
        <v>86805</v>
      </c>
    </row>
    <row r="22574" spans="1:11" x14ac:dyDescent="0.3">
      <c r="A22574" t="s">
        <v>86806</v>
      </c>
      <c r="B22574" t="s">
        <v>86807</v>
      </c>
      <c r="C22574" t="s">
        <v>466</v>
      </c>
      <c r="D22574" t="s">
        <v>86808</v>
      </c>
      <c r="E22574" t="s">
        <v>79083</v>
      </c>
      <c r="F22574" t="s">
        <v>16</v>
      </c>
      <c r="G22574" t="s">
        <v>3186</v>
      </c>
      <c r="H22574">
        <v>0</v>
      </c>
      <c r="I22574">
        <v>0</v>
      </c>
      <c r="J22574">
        <v>0</v>
      </c>
      <c r="K22574" t="s">
        <v>86809</v>
      </c>
    </row>
    <row r="22575" spans="1:11" x14ac:dyDescent="0.3">
      <c r="A22575" t="s">
        <v>86810</v>
      </c>
      <c r="B22575" t="s">
        <v>86811</v>
      </c>
      <c r="C22575" t="s">
        <v>27</v>
      </c>
      <c r="D22575" t="s">
        <v>86812</v>
      </c>
      <c r="E22575" t="s">
        <v>83478</v>
      </c>
      <c r="F22575" t="s">
        <v>41</v>
      </c>
      <c r="G22575" t="s">
        <v>2775</v>
      </c>
      <c r="H22575">
        <v>0</v>
      </c>
      <c r="I22575">
        <v>0</v>
      </c>
      <c r="J22575">
        <v>0</v>
      </c>
      <c r="K22575" t="s">
        <v>86813</v>
      </c>
    </row>
    <row r="22576" spans="1:11" x14ac:dyDescent="0.3">
      <c r="A22576" t="s">
        <v>86814</v>
      </c>
      <c r="B22576" t="s">
        <v>86815</v>
      </c>
      <c r="C22576" t="s">
        <v>27</v>
      </c>
      <c r="D22576" t="s">
        <v>86816</v>
      </c>
      <c r="E22576" t="s">
        <v>83478</v>
      </c>
      <c r="F22576" t="s">
        <v>41</v>
      </c>
      <c r="G22576" t="s">
        <v>42</v>
      </c>
      <c r="H22576">
        <v>0</v>
      </c>
      <c r="I22576">
        <v>0</v>
      </c>
      <c r="J22576">
        <v>0</v>
      </c>
      <c r="K22576" t="s">
        <v>86817</v>
      </c>
    </row>
    <row r="22577" spans="1:11" x14ac:dyDescent="0.3">
      <c r="A22577" t="s">
        <v>86818</v>
      </c>
      <c r="C22577" t="s">
        <v>20</v>
      </c>
      <c r="D22577" t="s">
        <v>86819</v>
      </c>
      <c r="E22577" t="s">
        <v>82100</v>
      </c>
      <c r="F22577" t="s">
        <v>16</v>
      </c>
      <c r="G22577" t="s">
        <v>19540</v>
      </c>
      <c r="H22577">
        <v>0</v>
      </c>
      <c r="I22577">
        <v>0</v>
      </c>
      <c r="J22577">
        <v>0</v>
      </c>
      <c r="K22577" t="s">
        <v>86820</v>
      </c>
    </row>
    <row r="22578" spans="1:11" x14ac:dyDescent="0.3">
      <c r="A22578" t="s">
        <v>86821</v>
      </c>
      <c r="B22578" t="s">
        <v>86822</v>
      </c>
      <c r="C22578" t="s">
        <v>27</v>
      </c>
      <c r="D22578" t="s">
        <v>86823</v>
      </c>
      <c r="E22578" t="s">
        <v>83478</v>
      </c>
      <c r="F22578" t="s">
        <v>41</v>
      </c>
      <c r="G22578" t="s">
        <v>42</v>
      </c>
      <c r="H22578">
        <v>0</v>
      </c>
      <c r="I22578">
        <v>0</v>
      </c>
      <c r="J22578">
        <v>0</v>
      </c>
      <c r="K22578" t="s">
        <v>86824</v>
      </c>
    </row>
    <row r="22579" spans="1:11" x14ac:dyDescent="0.3">
      <c r="A22579" t="s">
        <v>86825</v>
      </c>
      <c r="C22579" t="s">
        <v>27</v>
      </c>
      <c r="D22579" t="s">
        <v>86826</v>
      </c>
      <c r="E22579" t="s">
        <v>83478</v>
      </c>
      <c r="F22579" t="s">
        <v>41</v>
      </c>
      <c r="G22579" t="s">
        <v>42</v>
      </c>
      <c r="H22579">
        <v>0</v>
      </c>
      <c r="I22579">
        <v>0</v>
      </c>
      <c r="J22579">
        <v>0</v>
      </c>
      <c r="K22579" t="s">
        <v>86827</v>
      </c>
    </row>
    <row r="22580" spans="1:11" x14ac:dyDescent="0.3">
      <c r="A22580" t="s">
        <v>84175</v>
      </c>
      <c r="B22580" t="s">
        <v>86828</v>
      </c>
      <c r="C22580" t="s">
        <v>20</v>
      </c>
      <c r="D22580" t="s">
        <v>86829</v>
      </c>
      <c r="E22580" t="s">
        <v>22</v>
      </c>
      <c r="F22580" t="s">
        <v>16</v>
      </c>
      <c r="G22580" t="s">
        <v>529</v>
      </c>
      <c r="H22580">
        <v>0</v>
      </c>
      <c r="I22580">
        <v>0</v>
      </c>
      <c r="J22580">
        <v>0</v>
      </c>
      <c r="K22580" t="s">
        <v>86830</v>
      </c>
    </row>
    <row r="22581" spans="1:11" x14ac:dyDescent="0.3">
      <c r="A22581" t="s">
        <v>86831</v>
      </c>
      <c r="B22581" t="s">
        <v>86832</v>
      </c>
      <c r="C22581" t="s">
        <v>20</v>
      </c>
      <c r="D22581" t="s">
        <v>86833</v>
      </c>
      <c r="E22581" t="s">
        <v>62177</v>
      </c>
      <c r="F22581" t="s">
        <v>9182</v>
      </c>
      <c r="G22581" t="s">
        <v>42</v>
      </c>
      <c r="H22581">
        <v>0</v>
      </c>
      <c r="I22581">
        <v>0</v>
      </c>
      <c r="J22581">
        <v>0</v>
      </c>
      <c r="K22581" t="s">
        <v>86834</v>
      </c>
    </row>
    <row r="22582" spans="1:11" x14ac:dyDescent="0.3">
      <c r="A22582" t="s">
        <v>86835</v>
      </c>
      <c r="B22582" t="s">
        <v>86836</v>
      </c>
      <c r="C22582" t="s">
        <v>20</v>
      </c>
      <c r="D22582" t="s">
        <v>86837</v>
      </c>
      <c r="E22582" t="s">
        <v>82100</v>
      </c>
      <c r="F22582" t="s">
        <v>16</v>
      </c>
      <c r="G22582" t="s">
        <v>8577</v>
      </c>
      <c r="H22582">
        <v>0</v>
      </c>
      <c r="I22582">
        <v>0</v>
      </c>
      <c r="J22582">
        <v>0</v>
      </c>
      <c r="K22582" t="s">
        <v>86838</v>
      </c>
    </row>
    <row r="22583" spans="1:11" x14ac:dyDescent="0.3">
      <c r="A22583" t="s">
        <v>86839</v>
      </c>
      <c r="B22583" t="s">
        <v>86840</v>
      </c>
      <c r="C22583" t="s">
        <v>13</v>
      </c>
      <c r="D22583" t="s">
        <v>86841</v>
      </c>
      <c r="E22583" t="s">
        <v>76370</v>
      </c>
      <c r="F22583" t="s">
        <v>16</v>
      </c>
      <c r="G22583" t="s">
        <v>25839</v>
      </c>
      <c r="H22583">
        <v>0</v>
      </c>
      <c r="I22583">
        <v>0</v>
      </c>
      <c r="J22583">
        <v>0</v>
      </c>
      <c r="K22583" t="s">
        <v>86842</v>
      </c>
    </row>
    <row r="22584" spans="1:11" x14ac:dyDescent="0.3">
      <c r="A22584" t="s">
        <v>86843</v>
      </c>
      <c r="B22584" t="s">
        <v>86844</v>
      </c>
      <c r="C22584" t="s">
        <v>13</v>
      </c>
      <c r="D22584" t="s">
        <v>86845</v>
      </c>
      <c r="E22584" t="s">
        <v>76370</v>
      </c>
      <c r="F22584" t="s">
        <v>16</v>
      </c>
      <c r="G22584" t="s">
        <v>822</v>
      </c>
      <c r="H22584">
        <v>0</v>
      </c>
      <c r="I22584">
        <v>0</v>
      </c>
      <c r="J22584">
        <v>0</v>
      </c>
      <c r="K22584" t="s">
        <v>86846</v>
      </c>
    </row>
    <row r="22585" spans="1:11" x14ac:dyDescent="0.3">
      <c r="A22585" t="s">
        <v>86847</v>
      </c>
      <c r="B22585" t="s">
        <v>86848</v>
      </c>
      <c r="C22585" t="s">
        <v>20</v>
      </c>
      <c r="D22585" t="s">
        <v>86849</v>
      </c>
      <c r="E22585" t="s">
        <v>82100</v>
      </c>
      <c r="F22585" t="s">
        <v>16</v>
      </c>
      <c r="G22585" t="s">
        <v>3581</v>
      </c>
      <c r="H22585">
        <v>0</v>
      </c>
      <c r="I22585">
        <v>0</v>
      </c>
      <c r="J22585">
        <v>0</v>
      </c>
      <c r="K22585" t="s">
        <v>86850</v>
      </c>
    </row>
    <row r="22586" spans="1:11" x14ac:dyDescent="0.3">
      <c r="A22586" t="s">
        <v>86851</v>
      </c>
      <c r="C22586" t="s">
        <v>27</v>
      </c>
      <c r="D22586" t="s">
        <v>86852</v>
      </c>
      <c r="E22586" t="s">
        <v>83478</v>
      </c>
      <c r="F22586" t="s">
        <v>41</v>
      </c>
      <c r="G22586" t="s">
        <v>42</v>
      </c>
      <c r="H22586">
        <v>0</v>
      </c>
      <c r="I22586">
        <v>0</v>
      </c>
      <c r="J22586">
        <v>0</v>
      </c>
      <c r="K22586" t="s">
        <v>86853</v>
      </c>
    </row>
    <row r="22587" spans="1:11" x14ac:dyDescent="0.3">
      <c r="A22587" t="s">
        <v>86854</v>
      </c>
      <c r="C22587" t="s">
        <v>27</v>
      </c>
      <c r="D22587" t="s">
        <v>86855</v>
      </c>
      <c r="E22587" t="s">
        <v>83478</v>
      </c>
      <c r="F22587" t="s">
        <v>41</v>
      </c>
      <c r="G22587" t="s">
        <v>42</v>
      </c>
      <c r="H22587">
        <v>0</v>
      </c>
      <c r="I22587">
        <v>0</v>
      </c>
      <c r="J22587">
        <v>0</v>
      </c>
      <c r="K22587" t="s">
        <v>86856</v>
      </c>
    </row>
    <row r="22588" spans="1:11" x14ac:dyDescent="0.3">
      <c r="A22588" t="s">
        <v>86857</v>
      </c>
      <c r="C22588" t="s">
        <v>27</v>
      </c>
      <c r="D22588" t="s">
        <v>86858</v>
      </c>
      <c r="E22588" t="s">
        <v>83478</v>
      </c>
      <c r="F22588" t="s">
        <v>41</v>
      </c>
      <c r="G22588" t="s">
        <v>42</v>
      </c>
      <c r="H22588">
        <v>0</v>
      </c>
      <c r="I22588">
        <v>0</v>
      </c>
      <c r="J22588">
        <v>0</v>
      </c>
      <c r="K22588" t="s">
        <v>86859</v>
      </c>
    </row>
    <row r="22589" spans="1:11" x14ac:dyDescent="0.3">
      <c r="A22589" t="s">
        <v>86860</v>
      </c>
      <c r="B22589" t="s">
        <v>86861</v>
      </c>
      <c r="C22589" t="s">
        <v>13</v>
      </c>
      <c r="D22589" t="s">
        <v>86862</v>
      </c>
      <c r="E22589" t="s">
        <v>76370</v>
      </c>
      <c r="F22589" t="s">
        <v>1067</v>
      </c>
      <c r="G22589" t="s">
        <v>42</v>
      </c>
      <c r="H22589">
        <v>0</v>
      </c>
      <c r="I22589">
        <v>0</v>
      </c>
      <c r="J22589">
        <v>0</v>
      </c>
      <c r="K22589" t="s">
        <v>86863</v>
      </c>
    </row>
    <row r="22590" spans="1:11" x14ac:dyDescent="0.3">
      <c r="A22590" t="s">
        <v>86864</v>
      </c>
      <c r="B22590" t="s">
        <v>36479</v>
      </c>
      <c r="C22590" t="s">
        <v>27</v>
      </c>
      <c r="D22590" t="s">
        <v>86865</v>
      </c>
      <c r="E22590" t="s">
        <v>83478</v>
      </c>
      <c r="F22590" t="s">
        <v>41</v>
      </c>
      <c r="G22590" t="s">
        <v>8258</v>
      </c>
      <c r="H22590">
        <v>0</v>
      </c>
      <c r="I22590">
        <v>0</v>
      </c>
      <c r="J22590">
        <v>0</v>
      </c>
      <c r="K22590" t="s">
        <v>86866</v>
      </c>
    </row>
    <row r="22591" spans="1:11" x14ac:dyDescent="0.3">
      <c r="A22591" t="s">
        <v>86867</v>
      </c>
      <c r="B22591" t="s">
        <v>86840</v>
      </c>
      <c r="C22591" t="s">
        <v>13</v>
      </c>
      <c r="D22591" t="s">
        <v>86868</v>
      </c>
      <c r="E22591" t="s">
        <v>76370</v>
      </c>
      <c r="F22591" t="s">
        <v>11456</v>
      </c>
      <c r="G22591" t="s">
        <v>42</v>
      </c>
      <c r="H22591">
        <v>0</v>
      </c>
      <c r="I22591">
        <v>0</v>
      </c>
      <c r="J22591">
        <v>0</v>
      </c>
      <c r="K22591" t="s">
        <v>86869</v>
      </c>
    </row>
    <row r="22592" spans="1:11" x14ac:dyDescent="0.3">
      <c r="A22592" t="s">
        <v>86870</v>
      </c>
      <c r="C22592" t="s">
        <v>27</v>
      </c>
      <c r="D22592" t="s">
        <v>86871</v>
      </c>
      <c r="E22592" t="s">
        <v>83478</v>
      </c>
      <c r="F22592" t="s">
        <v>41</v>
      </c>
      <c r="G22592" t="s">
        <v>42</v>
      </c>
      <c r="H22592">
        <v>0</v>
      </c>
      <c r="I22592">
        <v>0</v>
      </c>
      <c r="J22592">
        <v>0</v>
      </c>
      <c r="K22592" t="s">
        <v>86872</v>
      </c>
    </row>
    <row r="22593" spans="1:11" x14ac:dyDescent="0.3">
      <c r="A22593" t="s">
        <v>86873</v>
      </c>
      <c r="C22593" t="s">
        <v>27</v>
      </c>
      <c r="D22593" t="s">
        <v>86871</v>
      </c>
      <c r="E22593" t="s">
        <v>83478</v>
      </c>
      <c r="F22593" t="s">
        <v>41</v>
      </c>
      <c r="G22593" t="s">
        <v>42</v>
      </c>
      <c r="H22593">
        <v>0</v>
      </c>
      <c r="I22593">
        <v>0</v>
      </c>
      <c r="J22593">
        <v>0</v>
      </c>
      <c r="K22593" t="s">
        <v>86874</v>
      </c>
    </row>
    <row r="22594" spans="1:11" x14ac:dyDescent="0.3">
      <c r="A22594" t="s">
        <v>86875</v>
      </c>
      <c r="B22594" t="s">
        <v>86844</v>
      </c>
      <c r="C22594" t="s">
        <v>27</v>
      </c>
      <c r="D22594" t="s">
        <v>86876</v>
      </c>
      <c r="E22594" t="s">
        <v>83478</v>
      </c>
      <c r="F22594" t="s">
        <v>41</v>
      </c>
      <c r="G22594" t="s">
        <v>42</v>
      </c>
      <c r="H22594">
        <v>0</v>
      </c>
      <c r="I22594">
        <v>0</v>
      </c>
      <c r="J22594">
        <v>0</v>
      </c>
      <c r="K22594" t="s">
        <v>86877</v>
      </c>
    </row>
    <row r="22595" spans="1:11" x14ac:dyDescent="0.3">
      <c r="A22595" t="s">
        <v>86878</v>
      </c>
      <c r="B22595" t="s">
        <v>86879</v>
      </c>
      <c r="C22595" t="s">
        <v>13</v>
      </c>
      <c r="D22595" t="s">
        <v>86880</v>
      </c>
      <c r="E22595" t="s">
        <v>66626</v>
      </c>
      <c r="F22595" t="s">
        <v>16</v>
      </c>
      <c r="G22595" t="s">
        <v>53369</v>
      </c>
      <c r="H22595">
        <v>0</v>
      </c>
      <c r="I22595">
        <v>0</v>
      </c>
      <c r="J22595">
        <v>0</v>
      </c>
      <c r="K22595" t="s">
        <v>86881</v>
      </c>
    </row>
    <row r="22596" spans="1:11" x14ac:dyDescent="0.3">
      <c r="A22596" t="s">
        <v>86882</v>
      </c>
      <c r="B22596" t="s">
        <v>86883</v>
      </c>
      <c r="C22596" t="s">
        <v>20</v>
      </c>
      <c r="D22596" t="s">
        <v>86884</v>
      </c>
      <c r="E22596" t="s">
        <v>82100</v>
      </c>
      <c r="F22596" t="s">
        <v>16</v>
      </c>
      <c r="G22596" t="s">
        <v>5387</v>
      </c>
      <c r="H22596">
        <v>0</v>
      </c>
      <c r="I22596">
        <v>0</v>
      </c>
      <c r="J22596">
        <v>0</v>
      </c>
      <c r="K22596" t="s">
        <v>86885</v>
      </c>
    </row>
    <row r="22597" spans="1:11" x14ac:dyDescent="0.3">
      <c r="A22597" t="s">
        <v>86886</v>
      </c>
      <c r="B22597" t="s">
        <v>86887</v>
      </c>
      <c r="C22597" t="s">
        <v>20</v>
      </c>
      <c r="D22597" t="s">
        <v>86888</v>
      </c>
      <c r="E22597" t="s">
        <v>82100</v>
      </c>
      <c r="F22597" t="s">
        <v>1634</v>
      </c>
      <c r="G22597" t="s">
        <v>2093</v>
      </c>
      <c r="H22597">
        <v>0</v>
      </c>
      <c r="I22597">
        <v>0</v>
      </c>
      <c r="J22597">
        <v>0</v>
      </c>
      <c r="K22597" t="s">
        <v>86889</v>
      </c>
    </row>
    <row r="22598" spans="1:11" x14ac:dyDescent="0.3">
      <c r="A22598" t="s">
        <v>86890</v>
      </c>
      <c r="C22598" t="s">
        <v>147</v>
      </c>
      <c r="D22598" t="s">
        <v>86891</v>
      </c>
      <c r="E22598" t="s">
        <v>76393</v>
      </c>
      <c r="F22598" t="s">
        <v>16</v>
      </c>
      <c r="G22598" t="s">
        <v>10623</v>
      </c>
      <c r="H22598">
        <v>0</v>
      </c>
      <c r="I22598">
        <v>0</v>
      </c>
      <c r="J22598">
        <v>0</v>
      </c>
      <c r="K22598" t="s">
        <v>86892</v>
      </c>
    </row>
    <row r="22599" spans="1:11" x14ac:dyDescent="0.3">
      <c r="A22599" t="s">
        <v>86893</v>
      </c>
      <c r="C22599" t="s">
        <v>20</v>
      </c>
      <c r="D22599" t="s">
        <v>86894</v>
      </c>
      <c r="E22599" t="s">
        <v>82100</v>
      </c>
      <c r="F22599" t="s">
        <v>16</v>
      </c>
      <c r="G22599" t="s">
        <v>42</v>
      </c>
      <c r="H22599">
        <v>0</v>
      </c>
      <c r="I22599">
        <v>0</v>
      </c>
      <c r="J22599">
        <v>0</v>
      </c>
      <c r="K22599" t="s">
        <v>86895</v>
      </c>
    </row>
    <row r="22600" spans="1:11" x14ac:dyDescent="0.3">
      <c r="A22600" t="s">
        <v>86896</v>
      </c>
      <c r="B22600" t="s">
        <v>86897</v>
      </c>
      <c r="C22600" t="s">
        <v>20</v>
      </c>
      <c r="D22600" t="s">
        <v>86898</v>
      </c>
      <c r="E22600" t="s">
        <v>82100</v>
      </c>
      <c r="F22600" t="s">
        <v>16</v>
      </c>
      <c r="G22600" t="s">
        <v>3168</v>
      </c>
      <c r="H22600">
        <v>0</v>
      </c>
      <c r="I22600">
        <v>0</v>
      </c>
      <c r="J22600">
        <v>0</v>
      </c>
      <c r="K22600" t="s">
        <v>86899</v>
      </c>
    </row>
    <row r="22601" spans="1:11" x14ac:dyDescent="0.3">
      <c r="A22601" t="s">
        <v>86900</v>
      </c>
      <c r="C22601" t="s">
        <v>27</v>
      </c>
      <c r="D22601" t="s">
        <v>86901</v>
      </c>
      <c r="E22601" t="s">
        <v>83478</v>
      </c>
      <c r="F22601" t="s">
        <v>41</v>
      </c>
      <c r="G22601" t="s">
        <v>42</v>
      </c>
      <c r="H22601">
        <v>0</v>
      </c>
      <c r="I22601">
        <v>0</v>
      </c>
      <c r="J22601">
        <v>0</v>
      </c>
      <c r="K22601" t="s">
        <v>86902</v>
      </c>
    </row>
    <row r="22602" spans="1:11" x14ac:dyDescent="0.3">
      <c r="A22602" t="s">
        <v>86903</v>
      </c>
      <c r="B22602" t="s">
        <v>86904</v>
      </c>
      <c r="C22602" t="s">
        <v>20</v>
      </c>
      <c r="D22602" t="s">
        <v>86905</v>
      </c>
      <c r="E22602" t="s">
        <v>62177</v>
      </c>
      <c r="F22602" t="s">
        <v>1634</v>
      </c>
      <c r="G22602" t="s">
        <v>42</v>
      </c>
      <c r="H22602">
        <v>0</v>
      </c>
      <c r="I22602">
        <v>0</v>
      </c>
      <c r="J22602">
        <v>0</v>
      </c>
      <c r="K22602" t="s">
        <v>86906</v>
      </c>
    </row>
    <row r="22603" spans="1:11" x14ac:dyDescent="0.3">
      <c r="A22603" t="s">
        <v>86907</v>
      </c>
      <c r="C22603" t="s">
        <v>20</v>
      </c>
      <c r="D22603" t="s">
        <v>86908</v>
      </c>
      <c r="E22603" t="s">
        <v>82100</v>
      </c>
      <c r="F22603" t="s">
        <v>1850</v>
      </c>
      <c r="G22603" t="s">
        <v>20299</v>
      </c>
      <c r="H22603">
        <v>0</v>
      </c>
      <c r="I22603">
        <v>0</v>
      </c>
      <c r="J22603">
        <v>0</v>
      </c>
      <c r="K22603" t="s">
        <v>86909</v>
      </c>
    </row>
    <row r="22604" spans="1:11" x14ac:dyDescent="0.3">
      <c r="A22604" t="s">
        <v>86910</v>
      </c>
      <c r="B22604" t="s">
        <v>86911</v>
      </c>
      <c r="C22604" t="s">
        <v>147</v>
      </c>
      <c r="D22604" t="s">
        <v>86912</v>
      </c>
      <c r="E22604" t="s">
        <v>76393</v>
      </c>
      <c r="F22604" t="s">
        <v>3412</v>
      </c>
      <c r="G22604" t="s">
        <v>42</v>
      </c>
      <c r="H22604">
        <v>0</v>
      </c>
      <c r="I22604">
        <v>0</v>
      </c>
      <c r="J22604">
        <v>0</v>
      </c>
      <c r="K22604" t="s">
        <v>86913</v>
      </c>
    </row>
    <row r="22605" spans="1:11" x14ac:dyDescent="0.3">
      <c r="A22605" t="s">
        <v>86914</v>
      </c>
      <c r="C22605" t="s">
        <v>20</v>
      </c>
      <c r="D22605" t="s">
        <v>86915</v>
      </c>
      <c r="E22605" t="s">
        <v>82100</v>
      </c>
      <c r="F22605" t="s">
        <v>2111</v>
      </c>
      <c r="G22605" t="s">
        <v>9279</v>
      </c>
      <c r="H22605">
        <v>0</v>
      </c>
      <c r="I22605">
        <v>0</v>
      </c>
      <c r="J22605">
        <v>0</v>
      </c>
      <c r="K22605" t="s">
        <v>86916</v>
      </c>
    </row>
    <row r="22606" spans="1:11" x14ac:dyDescent="0.3">
      <c r="A22606" t="s">
        <v>86917</v>
      </c>
      <c r="C22606" t="s">
        <v>20</v>
      </c>
      <c r="D22606" t="s">
        <v>86918</v>
      </c>
      <c r="E22606" t="s">
        <v>82100</v>
      </c>
      <c r="F22606" t="s">
        <v>16</v>
      </c>
      <c r="G22606" t="s">
        <v>12395</v>
      </c>
      <c r="H22606">
        <v>0</v>
      </c>
      <c r="I22606">
        <v>0</v>
      </c>
      <c r="J22606">
        <v>0</v>
      </c>
      <c r="K22606" t="s">
        <v>86919</v>
      </c>
    </row>
    <row r="22607" spans="1:11" x14ac:dyDescent="0.3">
      <c r="A22607" t="s">
        <v>86920</v>
      </c>
      <c r="B22607" t="s">
        <v>86921</v>
      </c>
      <c r="C22607" t="s">
        <v>20</v>
      </c>
      <c r="D22607" t="s">
        <v>86922</v>
      </c>
      <c r="E22607" t="s">
        <v>82100</v>
      </c>
      <c r="F22607" t="s">
        <v>51350</v>
      </c>
      <c r="G22607" t="s">
        <v>42</v>
      </c>
      <c r="H22607">
        <v>0</v>
      </c>
      <c r="I22607">
        <v>0</v>
      </c>
      <c r="J22607">
        <v>0</v>
      </c>
      <c r="K22607" t="s">
        <v>86923</v>
      </c>
    </row>
    <row r="22608" spans="1:11" x14ac:dyDescent="0.3">
      <c r="A22608" t="s">
        <v>86924</v>
      </c>
      <c r="B22608" t="s">
        <v>86925</v>
      </c>
      <c r="C22608" t="s">
        <v>13</v>
      </c>
      <c r="D22608" t="s">
        <v>86926</v>
      </c>
      <c r="E22608" t="s">
        <v>76370</v>
      </c>
      <c r="F22608" t="s">
        <v>5882</v>
      </c>
      <c r="G22608" t="s">
        <v>42</v>
      </c>
      <c r="H22608">
        <v>0</v>
      </c>
      <c r="I22608">
        <v>0</v>
      </c>
      <c r="J22608">
        <v>0</v>
      </c>
      <c r="K22608" t="s">
        <v>86927</v>
      </c>
    </row>
    <row r="22609" spans="1:11" x14ac:dyDescent="0.3">
      <c r="A22609" t="s">
        <v>86928</v>
      </c>
      <c r="B22609" t="s">
        <v>86929</v>
      </c>
      <c r="C22609" t="s">
        <v>27</v>
      </c>
      <c r="D22609" t="s">
        <v>86930</v>
      </c>
      <c r="E22609" t="s">
        <v>83478</v>
      </c>
      <c r="F22609" t="s">
        <v>41</v>
      </c>
      <c r="G22609" t="s">
        <v>42</v>
      </c>
      <c r="H22609">
        <v>0</v>
      </c>
      <c r="I22609">
        <v>0</v>
      </c>
      <c r="J22609">
        <v>0</v>
      </c>
      <c r="K22609" t="s">
        <v>86931</v>
      </c>
    </row>
    <row r="22610" spans="1:11" x14ac:dyDescent="0.3">
      <c r="A22610" t="s">
        <v>86932</v>
      </c>
      <c r="B22610" t="s">
        <v>86933</v>
      </c>
      <c r="C22610" t="s">
        <v>20</v>
      </c>
      <c r="D22610" t="s">
        <v>86934</v>
      </c>
      <c r="E22610" t="s">
        <v>82100</v>
      </c>
      <c r="F22610" t="s">
        <v>2345</v>
      </c>
      <c r="G22610" t="s">
        <v>42</v>
      </c>
      <c r="H22610">
        <v>0</v>
      </c>
      <c r="I22610">
        <v>0</v>
      </c>
      <c r="J22610">
        <v>0</v>
      </c>
      <c r="K22610" t="s">
        <v>86935</v>
      </c>
    </row>
    <row r="22611" spans="1:11" x14ac:dyDescent="0.3">
      <c r="A22611" t="s">
        <v>86936</v>
      </c>
      <c r="B22611" t="s">
        <v>86937</v>
      </c>
      <c r="C22611" t="s">
        <v>1159</v>
      </c>
      <c r="D22611" t="s">
        <v>86938</v>
      </c>
      <c r="E22611" t="s">
        <v>66626</v>
      </c>
      <c r="F22611" t="s">
        <v>11456</v>
      </c>
      <c r="G22611" t="s">
        <v>42</v>
      </c>
      <c r="H22611">
        <v>0</v>
      </c>
      <c r="I22611">
        <v>0</v>
      </c>
      <c r="J22611">
        <v>0</v>
      </c>
      <c r="K22611" t="s">
        <v>86939</v>
      </c>
    </row>
    <row r="22612" spans="1:11" x14ac:dyDescent="0.3">
      <c r="A22612" t="s">
        <v>86940</v>
      </c>
      <c r="B22612" t="s">
        <v>86941</v>
      </c>
      <c r="C22612" t="s">
        <v>27</v>
      </c>
      <c r="D22612" t="s">
        <v>86942</v>
      </c>
      <c r="E22612" t="s">
        <v>83478</v>
      </c>
      <c r="F22612" t="s">
        <v>41</v>
      </c>
      <c r="G22612" t="s">
        <v>42</v>
      </c>
      <c r="H22612">
        <v>0</v>
      </c>
      <c r="I22612">
        <v>0</v>
      </c>
      <c r="J22612">
        <v>0</v>
      </c>
      <c r="K22612" t="s">
        <v>86943</v>
      </c>
    </row>
    <row r="22613" spans="1:11" x14ac:dyDescent="0.3">
      <c r="A22613" t="s">
        <v>86944</v>
      </c>
      <c r="B22613" t="s">
        <v>86945</v>
      </c>
      <c r="C22613" t="s">
        <v>20</v>
      </c>
      <c r="D22613" t="s">
        <v>86946</v>
      </c>
      <c r="E22613" t="s">
        <v>82100</v>
      </c>
      <c r="F22613" t="s">
        <v>1646</v>
      </c>
      <c r="G22613" t="s">
        <v>42</v>
      </c>
      <c r="H22613">
        <v>0</v>
      </c>
      <c r="I22613">
        <v>0</v>
      </c>
      <c r="J22613">
        <v>0</v>
      </c>
      <c r="K22613" t="s">
        <v>86947</v>
      </c>
    </row>
    <row r="22614" spans="1:11" x14ac:dyDescent="0.3">
      <c r="A22614" t="s">
        <v>86948</v>
      </c>
      <c r="B22614" t="s">
        <v>86949</v>
      </c>
      <c r="C22614" t="s">
        <v>20</v>
      </c>
      <c r="D22614" t="s">
        <v>86950</v>
      </c>
      <c r="E22614" t="s">
        <v>82100</v>
      </c>
      <c r="F22614" t="s">
        <v>16</v>
      </c>
      <c r="G22614" t="s">
        <v>23</v>
      </c>
      <c r="H22614">
        <v>0</v>
      </c>
      <c r="I22614">
        <v>0</v>
      </c>
      <c r="J22614">
        <v>0</v>
      </c>
      <c r="K22614" t="s">
        <v>86951</v>
      </c>
    </row>
    <row r="22615" spans="1:11" x14ac:dyDescent="0.3">
      <c r="A22615" t="s">
        <v>86952</v>
      </c>
      <c r="C22615" t="s">
        <v>147</v>
      </c>
      <c r="D22615" t="s">
        <v>86953</v>
      </c>
      <c r="E22615" t="s">
        <v>76393</v>
      </c>
      <c r="F22615" t="s">
        <v>7017</v>
      </c>
      <c r="G22615" t="s">
        <v>42</v>
      </c>
      <c r="H22615">
        <v>0</v>
      </c>
      <c r="I22615">
        <v>0</v>
      </c>
      <c r="J22615">
        <v>0</v>
      </c>
      <c r="K22615" t="s">
        <v>86954</v>
      </c>
    </row>
    <row r="22616" spans="1:11" x14ac:dyDescent="0.3">
      <c r="A22616" t="s">
        <v>86955</v>
      </c>
      <c r="B22616" t="s">
        <v>86956</v>
      </c>
      <c r="C22616" t="s">
        <v>13</v>
      </c>
      <c r="D22616" t="s">
        <v>86957</v>
      </c>
      <c r="E22616" t="s">
        <v>76370</v>
      </c>
      <c r="F22616" t="s">
        <v>16</v>
      </c>
      <c r="G22616" t="s">
        <v>9108</v>
      </c>
      <c r="H22616">
        <v>0</v>
      </c>
      <c r="I22616">
        <v>0</v>
      </c>
      <c r="J22616">
        <v>0</v>
      </c>
      <c r="K22616" t="s">
        <v>86958</v>
      </c>
    </row>
    <row r="22617" spans="1:11" x14ac:dyDescent="0.3">
      <c r="A22617" t="s">
        <v>86959</v>
      </c>
      <c r="B22617" t="s">
        <v>86960</v>
      </c>
      <c r="C22617" t="s">
        <v>466</v>
      </c>
      <c r="D22617" t="s">
        <v>86961</v>
      </c>
      <c r="E22617" t="s">
        <v>79083</v>
      </c>
      <c r="F22617" t="s">
        <v>41</v>
      </c>
      <c r="G22617" t="s">
        <v>42</v>
      </c>
      <c r="H22617">
        <v>0</v>
      </c>
      <c r="I22617">
        <v>0</v>
      </c>
      <c r="J22617">
        <v>0</v>
      </c>
      <c r="K22617" t="s">
        <v>86962</v>
      </c>
    </row>
    <row r="22618" spans="1:11" x14ac:dyDescent="0.3">
      <c r="A22618" t="s">
        <v>86963</v>
      </c>
      <c r="B22618" t="s">
        <v>86964</v>
      </c>
      <c r="C22618" t="s">
        <v>27</v>
      </c>
      <c r="D22618" t="s">
        <v>86965</v>
      </c>
      <c r="E22618" t="s">
        <v>83478</v>
      </c>
      <c r="F22618" t="s">
        <v>16</v>
      </c>
      <c r="G22618" t="s">
        <v>1496</v>
      </c>
      <c r="H22618">
        <v>0</v>
      </c>
      <c r="I22618">
        <v>0</v>
      </c>
      <c r="J22618">
        <v>0</v>
      </c>
      <c r="K22618" t="s">
        <v>86966</v>
      </c>
    </row>
    <row r="22619" spans="1:11" x14ac:dyDescent="0.3">
      <c r="A22619" t="s">
        <v>86967</v>
      </c>
      <c r="B22619" t="s">
        <v>86968</v>
      </c>
      <c r="C22619" t="s">
        <v>13</v>
      </c>
      <c r="D22619" t="s">
        <v>86969</v>
      </c>
      <c r="E22619" t="s">
        <v>76370</v>
      </c>
      <c r="F22619" t="s">
        <v>2361</v>
      </c>
      <c r="G22619" t="s">
        <v>42</v>
      </c>
      <c r="H22619">
        <v>0</v>
      </c>
      <c r="I22619">
        <v>0</v>
      </c>
      <c r="J22619">
        <v>0</v>
      </c>
      <c r="K22619" t="s">
        <v>86970</v>
      </c>
    </row>
    <row r="22620" spans="1:11" x14ac:dyDescent="0.3">
      <c r="A22620" t="s">
        <v>86971</v>
      </c>
      <c r="B22620" t="s">
        <v>86972</v>
      </c>
      <c r="C22620" t="s">
        <v>13</v>
      </c>
      <c r="D22620" t="s">
        <v>86973</v>
      </c>
      <c r="E22620" t="s">
        <v>76370</v>
      </c>
      <c r="F22620" t="s">
        <v>5733</v>
      </c>
      <c r="G22620" t="s">
        <v>42</v>
      </c>
      <c r="H22620">
        <v>0</v>
      </c>
      <c r="I22620">
        <v>0</v>
      </c>
      <c r="J22620">
        <v>0</v>
      </c>
      <c r="K22620" t="s">
        <v>86974</v>
      </c>
    </row>
    <row r="22621" spans="1:11" x14ac:dyDescent="0.3">
      <c r="A22621" t="s">
        <v>86975</v>
      </c>
      <c r="B22621" t="s">
        <v>86976</v>
      </c>
      <c r="C22621" t="s">
        <v>558</v>
      </c>
      <c r="D22621" t="s">
        <v>86977</v>
      </c>
      <c r="E22621" t="s">
        <v>32599</v>
      </c>
      <c r="F22621" t="s">
        <v>41</v>
      </c>
      <c r="G22621" t="s">
        <v>3422</v>
      </c>
      <c r="H22621">
        <v>0</v>
      </c>
      <c r="I22621">
        <v>0</v>
      </c>
      <c r="J22621">
        <v>0</v>
      </c>
      <c r="K22621" t="s">
        <v>86978</v>
      </c>
    </row>
    <row r="22622" spans="1:11" x14ac:dyDescent="0.3">
      <c r="A22622" t="s">
        <v>86979</v>
      </c>
      <c r="B22622" t="s">
        <v>86980</v>
      </c>
      <c r="C22622" t="s">
        <v>20</v>
      </c>
      <c r="D22622" t="s">
        <v>86981</v>
      </c>
      <c r="E22622" t="s">
        <v>62177</v>
      </c>
      <c r="F22622" t="s">
        <v>5733</v>
      </c>
      <c r="G22622" t="s">
        <v>42</v>
      </c>
      <c r="H22622">
        <v>0</v>
      </c>
      <c r="I22622">
        <v>0</v>
      </c>
      <c r="J22622">
        <v>0</v>
      </c>
      <c r="K22622" t="s">
        <v>86982</v>
      </c>
    </row>
    <row r="22623" spans="1:11" x14ac:dyDescent="0.3">
      <c r="A22623" t="s">
        <v>86983</v>
      </c>
      <c r="B22623" t="s">
        <v>86984</v>
      </c>
      <c r="C22623" t="s">
        <v>13</v>
      </c>
      <c r="D22623" t="s">
        <v>86985</v>
      </c>
      <c r="E22623" t="s">
        <v>76370</v>
      </c>
      <c r="F22623" t="s">
        <v>16</v>
      </c>
      <c r="G22623" t="s">
        <v>4960</v>
      </c>
      <c r="H22623">
        <v>0</v>
      </c>
      <c r="I22623">
        <v>0</v>
      </c>
      <c r="J22623">
        <v>0</v>
      </c>
      <c r="K22623" t="s">
        <v>86986</v>
      </c>
    </row>
    <row r="22624" spans="1:11" x14ac:dyDescent="0.3">
      <c r="A22624" t="s">
        <v>86987</v>
      </c>
      <c r="B22624" t="s">
        <v>86988</v>
      </c>
      <c r="C22624" t="s">
        <v>558</v>
      </c>
      <c r="D22624" t="s">
        <v>86989</v>
      </c>
      <c r="E22624" t="s">
        <v>32599</v>
      </c>
      <c r="F22624" t="s">
        <v>16</v>
      </c>
      <c r="G22624" t="s">
        <v>7669</v>
      </c>
      <c r="H22624">
        <v>0</v>
      </c>
      <c r="I22624">
        <v>0</v>
      </c>
      <c r="J22624">
        <v>0</v>
      </c>
      <c r="K22624" t="s">
        <v>86990</v>
      </c>
    </row>
    <row r="22625" spans="1:11" x14ac:dyDescent="0.3">
      <c r="A22625" t="s">
        <v>86991</v>
      </c>
      <c r="B22625" t="s">
        <v>86992</v>
      </c>
      <c r="C22625" t="s">
        <v>13</v>
      </c>
      <c r="D22625" t="s">
        <v>86993</v>
      </c>
      <c r="E22625" t="s">
        <v>76370</v>
      </c>
      <c r="F22625" t="s">
        <v>4174</v>
      </c>
      <c r="G22625" t="s">
        <v>42</v>
      </c>
      <c r="H22625">
        <v>0</v>
      </c>
      <c r="I22625">
        <v>0</v>
      </c>
      <c r="J22625">
        <v>0</v>
      </c>
      <c r="K22625" t="s">
        <v>86994</v>
      </c>
    </row>
    <row r="22626" spans="1:11" x14ac:dyDescent="0.3">
      <c r="A22626" t="s">
        <v>86995</v>
      </c>
      <c r="B22626" t="s">
        <v>86996</v>
      </c>
      <c r="C22626" t="s">
        <v>1159</v>
      </c>
      <c r="D22626" t="s">
        <v>86997</v>
      </c>
      <c r="E22626" t="s">
        <v>2421</v>
      </c>
      <c r="F22626" t="s">
        <v>16</v>
      </c>
      <c r="G22626" t="s">
        <v>91</v>
      </c>
      <c r="H22626">
        <v>0</v>
      </c>
      <c r="I22626">
        <v>0</v>
      </c>
      <c r="J22626">
        <v>0</v>
      </c>
      <c r="K22626" t="s">
        <v>86998</v>
      </c>
    </row>
    <row r="22627" spans="1:11" x14ac:dyDescent="0.3">
      <c r="A22627" t="s">
        <v>86999</v>
      </c>
      <c r="B22627" t="s">
        <v>87000</v>
      </c>
      <c r="C22627" t="s">
        <v>13</v>
      </c>
      <c r="D22627" t="s">
        <v>87001</v>
      </c>
      <c r="E22627" t="s">
        <v>76370</v>
      </c>
      <c r="F22627" t="s">
        <v>16</v>
      </c>
      <c r="G22627" t="s">
        <v>269</v>
      </c>
      <c r="H22627">
        <v>0</v>
      </c>
      <c r="I22627">
        <v>0</v>
      </c>
      <c r="J22627">
        <v>0</v>
      </c>
      <c r="K22627" t="s">
        <v>87002</v>
      </c>
    </row>
    <row r="22628" spans="1:11" x14ac:dyDescent="0.3">
      <c r="A22628" t="s">
        <v>87003</v>
      </c>
      <c r="B22628" t="s">
        <v>87004</v>
      </c>
      <c r="C22628" t="s">
        <v>13</v>
      </c>
      <c r="D22628" t="s">
        <v>87005</v>
      </c>
      <c r="E22628" t="s">
        <v>76370</v>
      </c>
      <c r="F22628" t="s">
        <v>7125</v>
      </c>
      <c r="G22628" t="s">
        <v>17</v>
      </c>
      <c r="H22628">
        <v>0</v>
      </c>
      <c r="I22628">
        <v>0</v>
      </c>
      <c r="J22628">
        <v>0</v>
      </c>
      <c r="K22628" t="s">
        <v>87006</v>
      </c>
    </row>
    <row r="22629" spans="1:11" x14ac:dyDescent="0.3">
      <c r="A22629" t="s">
        <v>87007</v>
      </c>
      <c r="B22629" t="s">
        <v>87008</v>
      </c>
      <c r="C22629" t="s">
        <v>13</v>
      </c>
      <c r="D22629" t="s">
        <v>87009</v>
      </c>
      <c r="E22629" t="s">
        <v>76370</v>
      </c>
      <c r="F22629" t="s">
        <v>16</v>
      </c>
      <c r="G22629" t="s">
        <v>1496</v>
      </c>
      <c r="H22629">
        <v>0</v>
      </c>
      <c r="I22629">
        <v>0</v>
      </c>
      <c r="J22629">
        <v>0</v>
      </c>
      <c r="K22629" t="s">
        <v>87010</v>
      </c>
    </row>
    <row r="22630" spans="1:11" x14ac:dyDescent="0.3">
      <c r="A22630" t="s">
        <v>87011</v>
      </c>
      <c r="B22630" t="s">
        <v>87012</v>
      </c>
      <c r="C22630" t="s">
        <v>13</v>
      </c>
      <c r="D22630" t="s">
        <v>87013</v>
      </c>
      <c r="E22630" t="s">
        <v>76370</v>
      </c>
      <c r="F22630" t="s">
        <v>16</v>
      </c>
      <c r="G22630" t="s">
        <v>2542</v>
      </c>
      <c r="H22630">
        <v>0</v>
      </c>
      <c r="I22630">
        <v>0</v>
      </c>
      <c r="J22630">
        <v>0</v>
      </c>
      <c r="K22630" t="s">
        <v>87014</v>
      </c>
    </row>
    <row r="22631" spans="1:11" x14ac:dyDescent="0.3">
      <c r="A22631" t="s">
        <v>87015</v>
      </c>
      <c r="B22631" t="s">
        <v>87016</v>
      </c>
      <c r="C22631" t="s">
        <v>1159</v>
      </c>
      <c r="D22631" t="s">
        <v>87017</v>
      </c>
      <c r="E22631" t="s">
        <v>1161</v>
      </c>
      <c r="F22631" t="s">
        <v>15863</v>
      </c>
      <c r="G22631" t="s">
        <v>42</v>
      </c>
      <c r="H22631">
        <v>0</v>
      </c>
      <c r="I22631">
        <v>0</v>
      </c>
      <c r="J22631">
        <v>0</v>
      </c>
      <c r="K22631" t="s">
        <v>87018</v>
      </c>
    </row>
    <row r="22632" spans="1:11" x14ac:dyDescent="0.3">
      <c r="A22632" t="s">
        <v>87019</v>
      </c>
      <c r="B22632" t="s">
        <v>87020</v>
      </c>
      <c r="C22632" t="s">
        <v>13</v>
      </c>
      <c r="D22632" t="s">
        <v>87021</v>
      </c>
      <c r="E22632" t="s">
        <v>76370</v>
      </c>
      <c r="F22632" t="s">
        <v>1252</v>
      </c>
      <c r="G22632" t="s">
        <v>42</v>
      </c>
      <c r="H22632">
        <v>0</v>
      </c>
      <c r="I22632">
        <v>0</v>
      </c>
      <c r="J22632">
        <v>0</v>
      </c>
      <c r="K22632" t="s">
        <v>87022</v>
      </c>
    </row>
    <row r="22633" spans="1:11" x14ac:dyDescent="0.3">
      <c r="A22633" t="s">
        <v>87023</v>
      </c>
      <c r="B22633" t="s">
        <v>87024</v>
      </c>
      <c r="C22633" t="s">
        <v>13</v>
      </c>
      <c r="D22633" t="s">
        <v>87025</v>
      </c>
      <c r="E22633" t="s">
        <v>76370</v>
      </c>
      <c r="F22633" t="s">
        <v>11292</v>
      </c>
      <c r="G22633" t="s">
        <v>42</v>
      </c>
      <c r="H22633">
        <v>0</v>
      </c>
      <c r="I22633">
        <v>0</v>
      </c>
      <c r="J22633">
        <v>0</v>
      </c>
      <c r="K22633" t="s">
        <v>87026</v>
      </c>
    </row>
    <row r="22634" spans="1:11" x14ac:dyDescent="0.3">
      <c r="A22634" t="s">
        <v>87027</v>
      </c>
      <c r="B22634" t="s">
        <v>87028</v>
      </c>
      <c r="C22634" t="s">
        <v>147</v>
      </c>
      <c r="D22634" t="s">
        <v>87029</v>
      </c>
      <c r="E22634" t="s">
        <v>76393</v>
      </c>
      <c r="F22634" t="s">
        <v>1981</v>
      </c>
      <c r="G22634" t="s">
        <v>42</v>
      </c>
      <c r="H22634">
        <v>0</v>
      </c>
      <c r="I22634">
        <v>0</v>
      </c>
      <c r="J22634">
        <v>0</v>
      </c>
      <c r="K22634" t="s">
        <v>87030</v>
      </c>
    </row>
    <row r="22635" spans="1:11" x14ac:dyDescent="0.3">
      <c r="A22635" t="s">
        <v>87031</v>
      </c>
      <c r="B22635" t="s">
        <v>87032</v>
      </c>
      <c r="C22635" t="s">
        <v>20</v>
      </c>
      <c r="D22635" t="s">
        <v>87033</v>
      </c>
      <c r="E22635" t="s">
        <v>82100</v>
      </c>
      <c r="F22635" t="s">
        <v>16</v>
      </c>
      <c r="G22635" t="s">
        <v>879</v>
      </c>
      <c r="H22635">
        <v>0</v>
      </c>
      <c r="I22635">
        <v>0</v>
      </c>
      <c r="J22635">
        <v>0</v>
      </c>
      <c r="K22635" t="s">
        <v>87034</v>
      </c>
    </row>
    <row r="22636" spans="1:11" x14ac:dyDescent="0.3">
      <c r="A22636" t="s">
        <v>87035</v>
      </c>
      <c r="B22636" t="s">
        <v>87036</v>
      </c>
      <c r="C22636" t="s">
        <v>13</v>
      </c>
      <c r="D22636" t="s">
        <v>87037</v>
      </c>
      <c r="E22636" t="s">
        <v>76370</v>
      </c>
      <c r="F22636" t="s">
        <v>1143</v>
      </c>
      <c r="G22636" t="s">
        <v>8877</v>
      </c>
      <c r="H22636">
        <v>0</v>
      </c>
      <c r="I22636">
        <v>0</v>
      </c>
      <c r="J22636">
        <v>0</v>
      </c>
      <c r="K22636" t="s">
        <v>87038</v>
      </c>
    </row>
    <row r="22637" spans="1:11" x14ac:dyDescent="0.3">
      <c r="A22637" t="s">
        <v>87039</v>
      </c>
      <c r="B22637" t="s">
        <v>87040</v>
      </c>
      <c r="C22637" t="s">
        <v>13</v>
      </c>
      <c r="D22637" t="s">
        <v>87041</v>
      </c>
      <c r="E22637" t="s">
        <v>76370</v>
      </c>
      <c r="F22637" t="s">
        <v>16</v>
      </c>
      <c r="G22637" t="s">
        <v>2189</v>
      </c>
      <c r="H22637">
        <v>0</v>
      </c>
      <c r="I22637">
        <v>0</v>
      </c>
      <c r="J22637">
        <v>0</v>
      </c>
      <c r="K22637" t="s">
        <v>87042</v>
      </c>
    </row>
    <row r="22638" spans="1:11" x14ac:dyDescent="0.3">
      <c r="A22638" t="s">
        <v>87043</v>
      </c>
      <c r="B22638" t="s">
        <v>87044</v>
      </c>
      <c r="C22638" t="s">
        <v>13</v>
      </c>
      <c r="D22638" t="s">
        <v>87045</v>
      </c>
      <c r="E22638" t="s">
        <v>76370</v>
      </c>
      <c r="F22638" t="s">
        <v>2595</v>
      </c>
      <c r="G22638" t="s">
        <v>42</v>
      </c>
      <c r="H22638">
        <v>0</v>
      </c>
      <c r="I22638">
        <v>0</v>
      </c>
      <c r="J22638">
        <v>0</v>
      </c>
      <c r="K22638" t="s">
        <v>87046</v>
      </c>
    </row>
    <row r="22639" spans="1:11" x14ac:dyDescent="0.3">
      <c r="A22639" t="s">
        <v>87047</v>
      </c>
      <c r="B22639" t="s">
        <v>87048</v>
      </c>
      <c r="C22639" t="s">
        <v>20</v>
      </c>
      <c r="D22639" t="s">
        <v>87049</v>
      </c>
      <c r="E22639" t="s">
        <v>82100</v>
      </c>
      <c r="F22639" t="s">
        <v>15961</v>
      </c>
      <c r="G22639" t="s">
        <v>42</v>
      </c>
      <c r="H22639">
        <v>0</v>
      </c>
      <c r="I22639">
        <v>0</v>
      </c>
      <c r="J22639">
        <v>0</v>
      </c>
      <c r="K22639" t="s">
        <v>87050</v>
      </c>
    </row>
    <row r="22640" spans="1:11" x14ac:dyDescent="0.3">
      <c r="A22640" t="s">
        <v>87051</v>
      </c>
      <c r="B22640" t="s">
        <v>87052</v>
      </c>
      <c r="C22640" t="s">
        <v>27</v>
      </c>
      <c r="D22640" t="s">
        <v>87053</v>
      </c>
      <c r="E22640" t="s">
        <v>83478</v>
      </c>
      <c r="F22640" t="s">
        <v>41</v>
      </c>
      <c r="G22640" t="s">
        <v>42</v>
      </c>
      <c r="H22640">
        <v>0</v>
      </c>
      <c r="I22640">
        <v>0</v>
      </c>
      <c r="J22640">
        <v>0</v>
      </c>
      <c r="K22640" t="s">
        <v>87054</v>
      </c>
    </row>
    <row r="22641" spans="1:11" x14ac:dyDescent="0.3">
      <c r="A22641" t="s">
        <v>87055</v>
      </c>
      <c r="B22641" t="s">
        <v>87056</v>
      </c>
      <c r="C22641" t="s">
        <v>27</v>
      </c>
      <c r="D22641" t="s">
        <v>87057</v>
      </c>
      <c r="E22641" t="s">
        <v>83478</v>
      </c>
      <c r="F22641" t="s">
        <v>41</v>
      </c>
      <c r="G22641" t="s">
        <v>42</v>
      </c>
      <c r="H22641">
        <v>0</v>
      </c>
      <c r="I22641">
        <v>0</v>
      </c>
      <c r="J22641">
        <v>0</v>
      </c>
      <c r="K22641" t="s">
        <v>87058</v>
      </c>
    </row>
    <row r="22642" spans="1:11" x14ac:dyDescent="0.3">
      <c r="A22642" t="s">
        <v>87059</v>
      </c>
      <c r="B22642" t="s">
        <v>87060</v>
      </c>
      <c r="C22642" t="s">
        <v>27</v>
      </c>
      <c r="D22642" t="s">
        <v>87061</v>
      </c>
      <c r="E22642" t="s">
        <v>83478</v>
      </c>
      <c r="F22642" t="s">
        <v>41</v>
      </c>
      <c r="G22642" t="s">
        <v>42</v>
      </c>
      <c r="H22642">
        <v>0</v>
      </c>
      <c r="I22642">
        <v>0</v>
      </c>
      <c r="J22642">
        <v>0</v>
      </c>
      <c r="K22642" t="s">
        <v>87062</v>
      </c>
    </row>
    <row r="22643" spans="1:11" x14ac:dyDescent="0.3">
      <c r="A22643" t="s">
        <v>87063</v>
      </c>
      <c r="B22643" t="s">
        <v>87064</v>
      </c>
      <c r="C22643" t="s">
        <v>558</v>
      </c>
      <c r="D22643" t="s">
        <v>87065</v>
      </c>
      <c r="E22643" t="s">
        <v>895</v>
      </c>
      <c r="F22643" t="s">
        <v>1531</v>
      </c>
      <c r="G22643" t="s">
        <v>8577</v>
      </c>
      <c r="H22643">
        <v>0</v>
      </c>
      <c r="I22643">
        <v>0</v>
      </c>
      <c r="J22643">
        <v>0</v>
      </c>
      <c r="K22643" t="s">
        <v>87066</v>
      </c>
    </row>
    <row r="22644" spans="1:11" x14ac:dyDescent="0.3">
      <c r="A22644" t="s">
        <v>87067</v>
      </c>
      <c r="B22644" t="s">
        <v>87068</v>
      </c>
      <c r="C22644" t="s">
        <v>13</v>
      </c>
      <c r="D22644" t="s">
        <v>87069</v>
      </c>
      <c r="E22644" t="s">
        <v>76370</v>
      </c>
      <c r="F22644" t="s">
        <v>16</v>
      </c>
      <c r="G22644" t="s">
        <v>22797</v>
      </c>
      <c r="H22644">
        <v>0</v>
      </c>
      <c r="I22644">
        <v>0</v>
      </c>
      <c r="J22644">
        <v>0</v>
      </c>
      <c r="K22644" t="s">
        <v>87070</v>
      </c>
    </row>
    <row r="22645" spans="1:11" x14ac:dyDescent="0.3">
      <c r="A22645" t="s">
        <v>87071</v>
      </c>
      <c r="B22645" t="s">
        <v>87072</v>
      </c>
      <c r="C22645" t="s">
        <v>13</v>
      </c>
      <c r="D22645" t="s">
        <v>87073</v>
      </c>
      <c r="E22645" t="s">
        <v>76370</v>
      </c>
      <c r="F22645" t="s">
        <v>16</v>
      </c>
      <c r="G22645" t="s">
        <v>53404</v>
      </c>
      <c r="H22645">
        <v>0</v>
      </c>
      <c r="I22645">
        <v>0</v>
      </c>
      <c r="J22645">
        <v>0</v>
      </c>
      <c r="K22645" t="s">
        <v>87074</v>
      </c>
    </row>
    <row r="22646" spans="1:11" x14ac:dyDescent="0.3">
      <c r="A22646" t="s">
        <v>87075</v>
      </c>
      <c r="B22646" t="s">
        <v>36464</v>
      </c>
      <c r="C22646" t="s">
        <v>558</v>
      </c>
      <c r="D22646" t="s">
        <v>87076</v>
      </c>
      <c r="E22646" t="s">
        <v>895</v>
      </c>
      <c r="F22646" t="s">
        <v>4696</v>
      </c>
      <c r="G22646" t="s">
        <v>14836</v>
      </c>
      <c r="H22646">
        <v>0</v>
      </c>
      <c r="I22646">
        <v>0</v>
      </c>
      <c r="J22646">
        <v>0</v>
      </c>
      <c r="K22646" t="s">
        <v>87077</v>
      </c>
    </row>
    <row r="22647" spans="1:11" x14ac:dyDescent="0.3">
      <c r="A22647" t="s">
        <v>87078</v>
      </c>
      <c r="B22647" t="s">
        <v>87079</v>
      </c>
      <c r="C22647" t="s">
        <v>20</v>
      </c>
      <c r="D22647" t="s">
        <v>87080</v>
      </c>
      <c r="E22647" t="s">
        <v>82100</v>
      </c>
      <c r="F22647" t="s">
        <v>20434</v>
      </c>
      <c r="G22647" t="s">
        <v>42</v>
      </c>
      <c r="H22647">
        <v>0</v>
      </c>
      <c r="I22647">
        <v>0</v>
      </c>
      <c r="J22647">
        <v>0</v>
      </c>
      <c r="K22647" t="s">
        <v>87081</v>
      </c>
    </row>
    <row r="22648" spans="1:11" x14ac:dyDescent="0.3">
      <c r="A22648" t="s">
        <v>87082</v>
      </c>
      <c r="B22648" t="s">
        <v>87083</v>
      </c>
      <c r="C22648" t="s">
        <v>558</v>
      </c>
      <c r="D22648" t="s">
        <v>87084</v>
      </c>
      <c r="E22648" t="s">
        <v>895</v>
      </c>
      <c r="F22648" t="s">
        <v>6890</v>
      </c>
      <c r="G22648" t="s">
        <v>3158</v>
      </c>
      <c r="H22648">
        <v>0</v>
      </c>
      <c r="I22648">
        <v>0</v>
      </c>
      <c r="J22648">
        <v>0</v>
      </c>
      <c r="K22648" t="s">
        <v>87085</v>
      </c>
    </row>
    <row r="22649" spans="1:11" x14ac:dyDescent="0.3">
      <c r="A22649" t="s">
        <v>87086</v>
      </c>
      <c r="B22649" t="s">
        <v>87087</v>
      </c>
      <c r="C22649" t="s">
        <v>20</v>
      </c>
      <c r="D22649" t="s">
        <v>87088</v>
      </c>
      <c r="E22649" t="s">
        <v>62177</v>
      </c>
      <c r="F22649" t="s">
        <v>1687</v>
      </c>
      <c r="G22649" t="s">
        <v>42</v>
      </c>
      <c r="H22649">
        <v>0</v>
      </c>
      <c r="I22649">
        <v>0</v>
      </c>
      <c r="J22649">
        <v>0</v>
      </c>
      <c r="K22649" t="s">
        <v>87089</v>
      </c>
    </row>
    <row r="22650" spans="1:11" x14ac:dyDescent="0.3">
      <c r="A22650" t="s">
        <v>87090</v>
      </c>
      <c r="B22650" t="s">
        <v>87091</v>
      </c>
      <c r="C22650" t="s">
        <v>13</v>
      </c>
      <c r="D22650" t="s">
        <v>87092</v>
      </c>
      <c r="E22650" t="s">
        <v>76370</v>
      </c>
      <c r="F22650" t="s">
        <v>16</v>
      </c>
      <c r="G22650" t="s">
        <v>6400</v>
      </c>
      <c r="H22650">
        <v>0</v>
      </c>
      <c r="I22650">
        <v>0</v>
      </c>
      <c r="J22650">
        <v>0</v>
      </c>
      <c r="K22650" t="s">
        <v>87093</v>
      </c>
    </row>
    <row r="22651" spans="1:11" x14ac:dyDescent="0.3">
      <c r="A22651" t="s">
        <v>87094</v>
      </c>
      <c r="B22651" t="s">
        <v>87095</v>
      </c>
      <c r="C22651" t="s">
        <v>558</v>
      </c>
      <c r="D22651" t="s">
        <v>87096</v>
      </c>
      <c r="E22651" t="s">
        <v>895</v>
      </c>
      <c r="F22651" t="s">
        <v>170</v>
      </c>
      <c r="G22651" t="s">
        <v>42</v>
      </c>
      <c r="H22651">
        <v>0</v>
      </c>
      <c r="I22651">
        <v>0</v>
      </c>
      <c r="J22651">
        <v>0</v>
      </c>
      <c r="K22651" t="s">
        <v>87097</v>
      </c>
    </row>
    <row r="22652" spans="1:11" x14ac:dyDescent="0.3">
      <c r="A22652" t="s">
        <v>87098</v>
      </c>
      <c r="B22652" t="s">
        <v>87099</v>
      </c>
      <c r="C22652" t="s">
        <v>558</v>
      </c>
      <c r="D22652" t="s">
        <v>87100</v>
      </c>
      <c r="E22652" t="s">
        <v>895</v>
      </c>
      <c r="F22652" t="s">
        <v>1573</v>
      </c>
      <c r="G22652" t="s">
        <v>17391</v>
      </c>
      <c r="H22652">
        <v>0</v>
      </c>
      <c r="I22652">
        <v>0</v>
      </c>
      <c r="J22652">
        <v>0</v>
      </c>
      <c r="K22652" t="s">
        <v>87101</v>
      </c>
    </row>
    <row r="22653" spans="1:11" x14ac:dyDescent="0.3">
      <c r="A22653" t="s">
        <v>87102</v>
      </c>
      <c r="B22653" t="s">
        <v>87103</v>
      </c>
      <c r="C22653" t="s">
        <v>147</v>
      </c>
      <c r="D22653" t="s">
        <v>87104</v>
      </c>
      <c r="E22653" t="s">
        <v>76393</v>
      </c>
      <c r="F22653" t="s">
        <v>1981</v>
      </c>
      <c r="G22653" t="s">
        <v>42</v>
      </c>
      <c r="H22653">
        <v>0</v>
      </c>
      <c r="I22653">
        <v>0</v>
      </c>
      <c r="J22653">
        <v>0</v>
      </c>
      <c r="K22653" t="s">
        <v>87105</v>
      </c>
    </row>
    <row r="22654" spans="1:11" x14ac:dyDescent="0.3">
      <c r="A22654" t="s">
        <v>87106</v>
      </c>
      <c r="B22654" t="s">
        <v>87107</v>
      </c>
      <c r="C22654" t="s">
        <v>147</v>
      </c>
      <c r="D22654" t="s">
        <v>87108</v>
      </c>
      <c r="E22654" t="s">
        <v>76393</v>
      </c>
      <c r="F22654" t="s">
        <v>5273</v>
      </c>
      <c r="G22654" t="s">
        <v>42</v>
      </c>
      <c r="H22654">
        <v>0</v>
      </c>
      <c r="I22654">
        <v>0</v>
      </c>
      <c r="J22654">
        <v>0</v>
      </c>
      <c r="K22654" t="s">
        <v>87109</v>
      </c>
    </row>
    <row r="22655" spans="1:11" x14ac:dyDescent="0.3">
      <c r="A22655" t="s">
        <v>87110</v>
      </c>
      <c r="B22655" t="s">
        <v>87111</v>
      </c>
      <c r="C22655" t="s">
        <v>13</v>
      </c>
      <c r="D22655" t="s">
        <v>87112</v>
      </c>
      <c r="E22655" t="s">
        <v>66626</v>
      </c>
      <c r="F22655" t="s">
        <v>2892</v>
      </c>
      <c r="G22655" t="s">
        <v>42</v>
      </c>
      <c r="H22655">
        <v>0</v>
      </c>
      <c r="I22655">
        <v>0</v>
      </c>
      <c r="J22655">
        <v>0</v>
      </c>
      <c r="K22655" t="s">
        <v>87113</v>
      </c>
    </row>
    <row r="22656" spans="1:11" x14ac:dyDescent="0.3">
      <c r="A22656" t="s">
        <v>87114</v>
      </c>
      <c r="B22656" t="s">
        <v>87115</v>
      </c>
      <c r="C22656" t="s">
        <v>147</v>
      </c>
      <c r="D22656" t="s">
        <v>87116</v>
      </c>
      <c r="E22656" t="s">
        <v>76393</v>
      </c>
      <c r="F22656" t="s">
        <v>1531</v>
      </c>
      <c r="G22656" t="s">
        <v>42</v>
      </c>
      <c r="H22656">
        <v>0</v>
      </c>
      <c r="I22656">
        <v>0</v>
      </c>
      <c r="J22656">
        <v>0</v>
      </c>
      <c r="K22656" t="s">
        <v>87117</v>
      </c>
    </row>
    <row r="22657" spans="1:11" x14ac:dyDescent="0.3">
      <c r="A22657" t="s">
        <v>87118</v>
      </c>
      <c r="B22657" t="s">
        <v>87119</v>
      </c>
      <c r="C22657" t="s">
        <v>27</v>
      </c>
      <c r="D22657" t="s">
        <v>87120</v>
      </c>
      <c r="E22657" t="s">
        <v>83478</v>
      </c>
      <c r="F22657" t="s">
        <v>41</v>
      </c>
      <c r="G22657" t="s">
        <v>42</v>
      </c>
      <c r="H22657">
        <v>0</v>
      </c>
      <c r="I22657">
        <v>0</v>
      </c>
      <c r="J22657">
        <v>0</v>
      </c>
      <c r="K22657" t="s">
        <v>87121</v>
      </c>
    </row>
    <row r="22658" spans="1:11" x14ac:dyDescent="0.3">
      <c r="A22658" t="s">
        <v>87122</v>
      </c>
      <c r="B22658" t="s">
        <v>87123</v>
      </c>
      <c r="C22658" t="s">
        <v>13</v>
      </c>
      <c r="D22658" t="s">
        <v>87124</v>
      </c>
      <c r="E22658" t="s">
        <v>87125</v>
      </c>
      <c r="F22658" t="s">
        <v>17508</v>
      </c>
      <c r="G22658" t="s">
        <v>42</v>
      </c>
      <c r="H22658">
        <v>0</v>
      </c>
      <c r="I22658">
        <v>0</v>
      </c>
      <c r="J22658">
        <v>0</v>
      </c>
      <c r="K22658" t="s">
        <v>87126</v>
      </c>
    </row>
    <row r="22659" spans="1:11" x14ac:dyDescent="0.3">
      <c r="A22659" t="s">
        <v>87127</v>
      </c>
      <c r="B22659" t="s">
        <v>87128</v>
      </c>
      <c r="C22659" t="s">
        <v>13</v>
      </c>
      <c r="D22659" t="s">
        <v>87129</v>
      </c>
      <c r="E22659" t="s">
        <v>87125</v>
      </c>
      <c r="F22659" t="s">
        <v>16</v>
      </c>
      <c r="G22659" t="s">
        <v>529</v>
      </c>
      <c r="H22659">
        <v>0</v>
      </c>
      <c r="I22659">
        <v>0</v>
      </c>
      <c r="J22659">
        <v>0</v>
      </c>
      <c r="K22659" t="s">
        <v>87130</v>
      </c>
    </row>
    <row r="22660" spans="1:11" x14ac:dyDescent="0.3">
      <c r="A22660" t="s">
        <v>87131</v>
      </c>
      <c r="B22660" t="s">
        <v>87132</v>
      </c>
      <c r="C22660" t="s">
        <v>20</v>
      </c>
      <c r="D22660" t="s">
        <v>87133</v>
      </c>
      <c r="E22660" t="s">
        <v>82100</v>
      </c>
      <c r="F22660" t="s">
        <v>2595</v>
      </c>
      <c r="G22660" t="s">
        <v>12342</v>
      </c>
      <c r="H22660">
        <v>0</v>
      </c>
      <c r="I22660">
        <v>0</v>
      </c>
      <c r="J22660">
        <v>0</v>
      </c>
      <c r="K22660" t="s">
        <v>87134</v>
      </c>
    </row>
    <row r="22661" spans="1:11" x14ac:dyDescent="0.3">
      <c r="A22661" t="s">
        <v>87135</v>
      </c>
      <c r="B22661" t="s">
        <v>87136</v>
      </c>
      <c r="C22661" t="s">
        <v>466</v>
      </c>
      <c r="D22661" t="s">
        <v>87137</v>
      </c>
      <c r="E22661" t="s">
        <v>79083</v>
      </c>
      <c r="F22661" t="s">
        <v>16</v>
      </c>
      <c r="G22661" t="s">
        <v>3120</v>
      </c>
      <c r="H22661">
        <v>0</v>
      </c>
      <c r="I22661">
        <v>0</v>
      </c>
      <c r="J22661">
        <v>0</v>
      </c>
      <c r="K22661" t="s">
        <v>87138</v>
      </c>
    </row>
    <row r="22662" spans="1:11" x14ac:dyDescent="0.3">
      <c r="A22662" t="s">
        <v>87139</v>
      </c>
      <c r="B22662" t="s">
        <v>87140</v>
      </c>
      <c r="C22662" t="s">
        <v>466</v>
      </c>
      <c r="D22662" t="s">
        <v>87141</v>
      </c>
      <c r="E22662" t="s">
        <v>79083</v>
      </c>
      <c r="F22662" t="s">
        <v>16</v>
      </c>
      <c r="G22662" t="s">
        <v>17857</v>
      </c>
      <c r="H22662">
        <v>0</v>
      </c>
      <c r="I22662">
        <v>0</v>
      </c>
      <c r="J22662">
        <v>0</v>
      </c>
      <c r="K22662" t="s">
        <v>87142</v>
      </c>
    </row>
    <row r="22663" spans="1:11" x14ac:dyDescent="0.3">
      <c r="A22663" t="s">
        <v>87143</v>
      </c>
      <c r="B22663" t="s">
        <v>87144</v>
      </c>
      <c r="C22663" t="s">
        <v>20</v>
      </c>
      <c r="D22663" t="s">
        <v>87145</v>
      </c>
      <c r="E22663" t="s">
        <v>82100</v>
      </c>
      <c r="F22663" t="s">
        <v>87146</v>
      </c>
      <c r="G22663" t="s">
        <v>42</v>
      </c>
      <c r="H22663">
        <v>0</v>
      </c>
      <c r="I22663">
        <v>0</v>
      </c>
      <c r="J22663">
        <v>0</v>
      </c>
      <c r="K22663" t="s">
        <v>87147</v>
      </c>
    </row>
    <row r="22664" spans="1:11" x14ac:dyDescent="0.3">
      <c r="A22664" t="s">
        <v>87148</v>
      </c>
      <c r="B22664" t="s">
        <v>87149</v>
      </c>
      <c r="C22664" t="s">
        <v>27</v>
      </c>
      <c r="D22664" t="s">
        <v>87150</v>
      </c>
      <c r="E22664" t="s">
        <v>29</v>
      </c>
      <c r="F22664" t="s">
        <v>16</v>
      </c>
      <c r="G22664" t="s">
        <v>547</v>
      </c>
      <c r="H22664">
        <v>0</v>
      </c>
      <c r="I22664">
        <v>0</v>
      </c>
      <c r="J22664">
        <v>0</v>
      </c>
      <c r="K22664" t="s">
        <v>87151</v>
      </c>
    </row>
    <row r="22665" spans="1:11" x14ac:dyDescent="0.3">
      <c r="A22665" t="s">
        <v>87152</v>
      </c>
      <c r="B22665" t="s">
        <v>87153</v>
      </c>
      <c r="C22665" t="s">
        <v>20</v>
      </c>
      <c r="D22665" t="s">
        <v>87154</v>
      </c>
      <c r="E22665" t="s">
        <v>62177</v>
      </c>
      <c r="F22665" t="s">
        <v>12666</v>
      </c>
      <c r="G22665" t="s">
        <v>42</v>
      </c>
      <c r="H22665">
        <v>0</v>
      </c>
      <c r="I22665">
        <v>0</v>
      </c>
      <c r="J22665">
        <v>0</v>
      </c>
      <c r="K22665" t="s">
        <v>87155</v>
      </c>
    </row>
    <row r="22666" spans="1:11" x14ac:dyDescent="0.3">
      <c r="A22666" t="s">
        <v>87156</v>
      </c>
      <c r="C22666" t="s">
        <v>147</v>
      </c>
      <c r="D22666" t="s">
        <v>87157</v>
      </c>
      <c r="E22666" t="s">
        <v>76393</v>
      </c>
      <c r="F22666" t="s">
        <v>16</v>
      </c>
      <c r="G22666" t="s">
        <v>8767</v>
      </c>
      <c r="H22666">
        <v>0</v>
      </c>
      <c r="I22666">
        <v>0</v>
      </c>
      <c r="J22666">
        <v>0</v>
      </c>
      <c r="K22666" t="s">
        <v>87158</v>
      </c>
    </row>
    <row r="22667" spans="1:11" x14ac:dyDescent="0.3">
      <c r="A22667" t="s">
        <v>87159</v>
      </c>
      <c r="C22667" t="s">
        <v>1159</v>
      </c>
      <c r="D22667" t="s">
        <v>87160</v>
      </c>
      <c r="E22667" t="s">
        <v>14853</v>
      </c>
      <c r="F22667" t="s">
        <v>16</v>
      </c>
      <c r="G22667" t="s">
        <v>12699</v>
      </c>
      <c r="H22667">
        <v>0</v>
      </c>
      <c r="I22667">
        <v>0</v>
      </c>
      <c r="J22667">
        <v>0</v>
      </c>
      <c r="K22667" t="s">
        <v>87161</v>
      </c>
    </row>
    <row r="22668" spans="1:11" x14ac:dyDescent="0.3">
      <c r="A22668" t="s">
        <v>87162</v>
      </c>
      <c r="B22668" t="s">
        <v>87163</v>
      </c>
      <c r="C22668" t="s">
        <v>20</v>
      </c>
      <c r="D22668" t="s">
        <v>87164</v>
      </c>
      <c r="E22668" t="s">
        <v>82100</v>
      </c>
      <c r="F22668" t="s">
        <v>2437</v>
      </c>
      <c r="G22668" t="s">
        <v>42</v>
      </c>
      <c r="H22668">
        <v>0</v>
      </c>
      <c r="I22668">
        <v>0</v>
      </c>
      <c r="J22668">
        <v>0</v>
      </c>
      <c r="K22668" t="s">
        <v>87165</v>
      </c>
    </row>
    <row r="22669" spans="1:11" x14ac:dyDescent="0.3">
      <c r="A22669" t="s">
        <v>87166</v>
      </c>
      <c r="B22669" t="s">
        <v>87167</v>
      </c>
      <c r="C22669" t="s">
        <v>20</v>
      </c>
      <c r="D22669" t="s">
        <v>87168</v>
      </c>
      <c r="E22669" t="s">
        <v>82100</v>
      </c>
      <c r="F22669" t="s">
        <v>25950</v>
      </c>
      <c r="G22669" t="s">
        <v>42</v>
      </c>
      <c r="H22669">
        <v>0</v>
      </c>
      <c r="I22669">
        <v>0</v>
      </c>
      <c r="J22669">
        <v>0</v>
      </c>
      <c r="K22669" t="s">
        <v>87169</v>
      </c>
    </row>
    <row r="22670" spans="1:11" x14ac:dyDescent="0.3">
      <c r="A22670" t="s">
        <v>87170</v>
      </c>
      <c r="B22670" t="s">
        <v>87171</v>
      </c>
      <c r="C22670" t="s">
        <v>558</v>
      </c>
      <c r="D22670" t="s">
        <v>87172</v>
      </c>
      <c r="E22670" t="s">
        <v>895</v>
      </c>
      <c r="F22670" t="s">
        <v>9116</v>
      </c>
      <c r="G22670" t="s">
        <v>107</v>
      </c>
      <c r="H22670">
        <v>0</v>
      </c>
      <c r="I22670">
        <v>0</v>
      </c>
      <c r="J22670">
        <v>0</v>
      </c>
      <c r="K22670" t="s">
        <v>87173</v>
      </c>
    </row>
    <row r="22671" spans="1:11" x14ac:dyDescent="0.3">
      <c r="A22671" t="s">
        <v>87174</v>
      </c>
      <c r="B22671" t="s">
        <v>87175</v>
      </c>
      <c r="C22671" t="s">
        <v>558</v>
      </c>
      <c r="D22671" t="s">
        <v>87176</v>
      </c>
      <c r="E22671" t="s">
        <v>895</v>
      </c>
      <c r="F22671" t="s">
        <v>7609</v>
      </c>
      <c r="G22671" t="s">
        <v>42</v>
      </c>
      <c r="H22671">
        <v>0</v>
      </c>
      <c r="I22671">
        <v>0</v>
      </c>
      <c r="J22671">
        <v>0</v>
      </c>
      <c r="K22671" t="s">
        <v>87177</v>
      </c>
    </row>
    <row r="22672" spans="1:11" x14ac:dyDescent="0.3">
      <c r="A22672" t="s">
        <v>87178</v>
      </c>
      <c r="B22672" t="s">
        <v>87179</v>
      </c>
      <c r="C22672" t="s">
        <v>20</v>
      </c>
      <c r="D22672" t="s">
        <v>87180</v>
      </c>
      <c r="E22672" t="s">
        <v>82100</v>
      </c>
      <c r="F22672" t="s">
        <v>15181</v>
      </c>
      <c r="G22672" t="s">
        <v>6487</v>
      </c>
      <c r="H22672">
        <v>0</v>
      </c>
      <c r="I22672">
        <v>0</v>
      </c>
      <c r="J22672">
        <v>0</v>
      </c>
      <c r="K22672" t="s">
        <v>87181</v>
      </c>
    </row>
    <row r="22673" spans="1:11" x14ac:dyDescent="0.3">
      <c r="A22673" t="s">
        <v>87182</v>
      </c>
      <c r="B22673" t="s">
        <v>87183</v>
      </c>
      <c r="C22673" t="s">
        <v>13</v>
      </c>
      <c r="D22673" t="s">
        <v>87184</v>
      </c>
      <c r="E22673" t="s">
        <v>87125</v>
      </c>
      <c r="F22673" t="s">
        <v>1548</v>
      </c>
      <c r="G22673" t="s">
        <v>16621</v>
      </c>
      <c r="H22673">
        <v>0</v>
      </c>
      <c r="I22673">
        <v>0</v>
      </c>
      <c r="J22673">
        <v>0</v>
      </c>
      <c r="K22673" t="s">
        <v>87185</v>
      </c>
    </row>
    <row r="22674" spans="1:11" x14ac:dyDescent="0.3">
      <c r="A22674" t="s">
        <v>87186</v>
      </c>
      <c r="C22674" t="s">
        <v>13</v>
      </c>
      <c r="D22674" t="s">
        <v>87187</v>
      </c>
      <c r="E22674" t="s">
        <v>87125</v>
      </c>
      <c r="F22674" t="s">
        <v>16</v>
      </c>
      <c r="G22674" t="s">
        <v>42</v>
      </c>
      <c r="H22674">
        <v>0</v>
      </c>
      <c r="I22674">
        <v>0</v>
      </c>
      <c r="J22674">
        <v>0</v>
      </c>
      <c r="K22674" t="s">
        <v>87188</v>
      </c>
    </row>
    <row r="22675" spans="1:11" x14ac:dyDescent="0.3">
      <c r="A22675" t="s">
        <v>87189</v>
      </c>
      <c r="B22675" t="s">
        <v>87190</v>
      </c>
      <c r="C22675" t="s">
        <v>13</v>
      </c>
      <c r="D22675" t="s">
        <v>87191</v>
      </c>
      <c r="E22675" t="s">
        <v>87125</v>
      </c>
      <c r="F22675" t="s">
        <v>1723</v>
      </c>
      <c r="G22675" t="s">
        <v>2422</v>
      </c>
      <c r="H22675">
        <v>0</v>
      </c>
      <c r="I22675">
        <v>0</v>
      </c>
      <c r="J22675">
        <v>0</v>
      </c>
      <c r="K22675" t="s">
        <v>87192</v>
      </c>
    </row>
    <row r="22676" spans="1:11" x14ac:dyDescent="0.3">
      <c r="A22676" t="s">
        <v>87193</v>
      </c>
      <c r="B22676" t="s">
        <v>87194</v>
      </c>
      <c r="C22676" t="s">
        <v>27</v>
      </c>
      <c r="D22676" t="s">
        <v>87195</v>
      </c>
      <c r="E22676" t="s">
        <v>83478</v>
      </c>
      <c r="F22676" t="s">
        <v>41</v>
      </c>
      <c r="G22676" t="s">
        <v>42</v>
      </c>
      <c r="H22676">
        <v>0</v>
      </c>
      <c r="I22676">
        <v>0</v>
      </c>
      <c r="J22676">
        <v>0</v>
      </c>
      <c r="K22676" t="s">
        <v>87196</v>
      </c>
    </row>
    <row r="22677" spans="1:11" x14ac:dyDescent="0.3">
      <c r="A22677" t="s">
        <v>87197</v>
      </c>
      <c r="B22677" t="s">
        <v>87198</v>
      </c>
      <c r="C22677" t="s">
        <v>27</v>
      </c>
      <c r="D22677" t="s">
        <v>87199</v>
      </c>
      <c r="E22677" t="s">
        <v>83478</v>
      </c>
      <c r="F22677" t="s">
        <v>16</v>
      </c>
      <c r="G22677" t="s">
        <v>25128</v>
      </c>
      <c r="H22677">
        <v>0</v>
      </c>
      <c r="I22677">
        <v>0</v>
      </c>
      <c r="J22677">
        <v>0</v>
      </c>
      <c r="K22677" t="s">
        <v>87200</v>
      </c>
    </row>
    <row r="22678" spans="1:11" x14ac:dyDescent="0.3">
      <c r="A22678" t="s">
        <v>87201</v>
      </c>
      <c r="B22678" t="s">
        <v>87202</v>
      </c>
      <c r="C22678" t="s">
        <v>13</v>
      </c>
      <c r="D22678" t="s">
        <v>87203</v>
      </c>
      <c r="E22678" t="s">
        <v>87125</v>
      </c>
      <c r="F22678" t="s">
        <v>10378</v>
      </c>
      <c r="G22678" t="s">
        <v>42</v>
      </c>
      <c r="H22678">
        <v>0</v>
      </c>
      <c r="I22678">
        <v>0</v>
      </c>
      <c r="J22678">
        <v>0</v>
      </c>
      <c r="K22678" t="s">
        <v>87204</v>
      </c>
    </row>
    <row r="22679" spans="1:11" x14ac:dyDescent="0.3">
      <c r="A22679" t="s">
        <v>87205</v>
      </c>
      <c r="B22679" t="s">
        <v>87206</v>
      </c>
      <c r="C22679" t="s">
        <v>147</v>
      </c>
      <c r="D22679" t="s">
        <v>87207</v>
      </c>
      <c r="E22679" t="s">
        <v>76393</v>
      </c>
      <c r="F22679" t="s">
        <v>16</v>
      </c>
      <c r="G22679" t="s">
        <v>18171</v>
      </c>
      <c r="H22679">
        <v>0</v>
      </c>
      <c r="I22679">
        <v>0</v>
      </c>
      <c r="J22679">
        <v>0</v>
      </c>
      <c r="K22679" t="s">
        <v>87208</v>
      </c>
    </row>
    <row r="22680" spans="1:11" x14ac:dyDescent="0.3">
      <c r="A22680" t="s">
        <v>87209</v>
      </c>
      <c r="B22680" t="s">
        <v>87210</v>
      </c>
      <c r="C22680" t="s">
        <v>27</v>
      </c>
      <c r="D22680" t="s">
        <v>87211</v>
      </c>
      <c r="E22680" t="s">
        <v>83478</v>
      </c>
      <c r="F22680" t="s">
        <v>384</v>
      </c>
      <c r="G22680" t="s">
        <v>4356</v>
      </c>
      <c r="H22680">
        <v>0</v>
      </c>
      <c r="I22680">
        <v>0</v>
      </c>
      <c r="J22680">
        <v>0</v>
      </c>
      <c r="K22680" t="s">
        <v>87212</v>
      </c>
    </row>
    <row r="22681" spans="1:11" x14ac:dyDescent="0.3">
      <c r="A22681" t="s">
        <v>87213</v>
      </c>
      <c r="C22681" t="s">
        <v>13</v>
      </c>
      <c r="D22681" t="s">
        <v>87214</v>
      </c>
      <c r="E22681" t="s">
        <v>87125</v>
      </c>
      <c r="F22681" t="s">
        <v>41</v>
      </c>
      <c r="G22681" t="s">
        <v>42</v>
      </c>
      <c r="H22681">
        <v>0</v>
      </c>
      <c r="I22681">
        <v>0</v>
      </c>
      <c r="J22681">
        <v>0</v>
      </c>
      <c r="K22681" t="s">
        <v>87215</v>
      </c>
    </row>
    <row r="22682" spans="1:11" x14ac:dyDescent="0.3">
      <c r="A22682" t="s">
        <v>87216</v>
      </c>
      <c r="B22682" t="s">
        <v>87217</v>
      </c>
      <c r="C22682" t="s">
        <v>27</v>
      </c>
      <c r="D22682" t="s">
        <v>87218</v>
      </c>
      <c r="E22682" t="s">
        <v>29</v>
      </c>
      <c r="F22682" t="s">
        <v>41</v>
      </c>
      <c r="G22682" t="s">
        <v>4034</v>
      </c>
      <c r="H22682">
        <v>0</v>
      </c>
      <c r="I22682">
        <v>0</v>
      </c>
      <c r="J22682">
        <v>0</v>
      </c>
      <c r="K22682" t="s">
        <v>87219</v>
      </c>
    </row>
    <row r="22683" spans="1:11" x14ac:dyDescent="0.3">
      <c r="A22683" t="s">
        <v>87220</v>
      </c>
      <c r="B22683" t="s">
        <v>87221</v>
      </c>
      <c r="C22683" t="s">
        <v>27</v>
      </c>
      <c r="D22683" t="s">
        <v>87222</v>
      </c>
      <c r="E22683" t="s">
        <v>83478</v>
      </c>
      <c r="F22683" t="s">
        <v>16</v>
      </c>
      <c r="G22683" t="s">
        <v>48403</v>
      </c>
      <c r="H22683">
        <v>0</v>
      </c>
      <c r="I22683">
        <v>0</v>
      </c>
      <c r="J22683">
        <v>0</v>
      </c>
      <c r="K22683" t="s">
        <v>87223</v>
      </c>
    </row>
    <row r="22684" spans="1:11" x14ac:dyDescent="0.3">
      <c r="A22684" t="s">
        <v>87224</v>
      </c>
      <c r="B22684" t="s">
        <v>87225</v>
      </c>
      <c r="C22684" t="s">
        <v>147</v>
      </c>
      <c r="D22684" t="s">
        <v>87226</v>
      </c>
      <c r="E22684" t="s">
        <v>76393</v>
      </c>
      <c r="F22684" t="s">
        <v>1611</v>
      </c>
      <c r="G22684" t="s">
        <v>42</v>
      </c>
      <c r="H22684">
        <v>0</v>
      </c>
      <c r="I22684">
        <v>0</v>
      </c>
      <c r="J22684">
        <v>0</v>
      </c>
      <c r="K22684" t="s">
        <v>87227</v>
      </c>
    </row>
    <row r="22685" spans="1:11" x14ac:dyDescent="0.3">
      <c r="A22685" t="s">
        <v>87228</v>
      </c>
      <c r="B22685" t="s">
        <v>87229</v>
      </c>
      <c r="C22685" t="s">
        <v>27</v>
      </c>
      <c r="D22685" t="s">
        <v>87230</v>
      </c>
      <c r="E22685" t="s">
        <v>83478</v>
      </c>
      <c r="F22685" t="s">
        <v>41</v>
      </c>
      <c r="G22685" t="s">
        <v>2211</v>
      </c>
      <c r="H22685">
        <v>0</v>
      </c>
      <c r="I22685">
        <v>0</v>
      </c>
      <c r="J22685">
        <v>0</v>
      </c>
      <c r="K22685" t="s">
        <v>87231</v>
      </c>
    </row>
    <row r="22686" spans="1:11" x14ac:dyDescent="0.3">
      <c r="A22686" t="s">
        <v>87232</v>
      </c>
      <c r="B22686" t="s">
        <v>87233</v>
      </c>
      <c r="C22686" t="s">
        <v>27</v>
      </c>
      <c r="D22686" t="s">
        <v>87234</v>
      </c>
      <c r="E22686" t="s">
        <v>83478</v>
      </c>
      <c r="F22686" t="s">
        <v>41</v>
      </c>
      <c r="G22686" t="s">
        <v>42</v>
      </c>
      <c r="H22686">
        <v>0</v>
      </c>
      <c r="I22686">
        <v>0</v>
      </c>
      <c r="J22686">
        <v>0</v>
      </c>
      <c r="K22686" t="s">
        <v>87235</v>
      </c>
    </row>
    <row r="22687" spans="1:11" x14ac:dyDescent="0.3">
      <c r="A22687" t="s">
        <v>87236</v>
      </c>
      <c r="B22687" t="s">
        <v>87237</v>
      </c>
      <c r="C22687" t="s">
        <v>27</v>
      </c>
      <c r="D22687" t="s">
        <v>87238</v>
      </c>
      <c r="E22687" t="s">
        <v>83478</v>
      </c>
      <c r="F22687" t="s">
        <v>41</v>
      </c>
      <c r="G22687" t="s">
        <v>42</v>
      </c>
      <c r="H22687">
        <v>0</v>
      </c>
      <c r="I22687">
        <v>0</v>
      </c>
      <c r="J22687">
        <v>0</v>
      </c>
      <c r="K22687" t="s">
        <v>87239</v>
      </c>
    </row>
    <row r="22688" spans="1:11" x14ac:dyDescent="0.3">
      <c r="A22688" t="s">
        <v>87240</v>
      </c>
      <c r="B22688" t="s">
        <v>87241</v>
      </c>
      <c r="C22688" t="s">
        <v>466</v>
      </c>
      <c r="D22688" t="s">
        <v>87242</v>
      </c>
      <c r="E22688" t="s">
        <v>79083</v>
      </c>
      <c r="F22688" t="s">
        <v>16</v>
      </c>
      <c r="G22688" t="s">
        <v>5436</v>
      </c>
      <c r="H22688">
        <v>0</v>
      </c>
      <c r="I22688">
        <v>0</v>
      </c>
      <c r="J22688">
        <v>0</v>
      </c>
      <c r="K22688" t="s">
        <v>87243</v>
      </c>
    </row>
    <row r="22689" spans="1:11" x14ac:dyDescent="0.3">
      <c r="A22689" t="s">
        <v>87244</v>
      </c>
      <c r="B22689" t="s">
        <v>87245</v>
      </c>
      <c r="C22689" t="s">
        <v>20</v>
      </c>
      <c r="D22689" t="s">
        <v>87246</v>
      </c>
      <c r="E22689" t="s">
        <v>82100</v>
      </c>
      <c r="F22689" t="s">
        <v>7645</v>
      </c>
      <c r="G22689" t="s">
        <v>17857</v>
      </c>
      <c r="H22689">
        <v>0</v>
      </c>
      <c r="I22689">
        <v>0</v>
      </c>
      <c r="J22689">
        <v>0</v>
      </c>
      <c r="K22689" t="s">
        <v>87247</v>
      </c>
    </row>
    <row r="22690" spans="1:11" x14ac:dyDescent="0.3">
      <c r="A22690" t="s">
        <v>87248</v>
      </c>
      <c r="B22690" t="s">
        <v>87249</v>
      </c>
      <c r="C22690" t="s">
        <v>20</v>
      </c>
      <c r="D22690" t="s">
        <v>87250</v>
      </c>
      <c r="E22690" t="s">
        <v>82100</v>
      </c>
      <c r="F22690" t="s">
        <v>16</v>
      </c>
      <c r="G22690" t="s">
        <v>14836</v>
      </c>
      <c r="H22690">
        <v>0</v>
      </c>
      <c r="I22690">
        <v>0</v>
      </c>
      <c r="J22690">
        <v>0</v>
      </c>
      <c r="K22690" t="s">
        <v>87251</v>
      </c>
    </row>
    <row r="22691" spans="1:11" x14ac:dyDescent="0.3">
      <c r="A22691" t="s">
        <v>87252</v>
      </c>
      <c r="B22691" t="s">
        <v>87253</v>
      </c>
      <c r="C22691" t="s">
        <v>13</v>
      </c>
      <c r="D22691" t="s">
        <v>87254</v>
      </c>
      <c r="E22691" t="s">
        <v>87125</v>
      </c>
      <c r="F22691" t="s">
        <v>16</v>
      </c>
      <c r="G22691" t="s">
        <v>1162</v>
      </c>
      <c r="H22691">
        <v>0</v>
      </c>
      <c r="I22691">
        <v>0</v>
      </c>
      <c r="J22691">
        <v>0</v>
      </c>
      <c r="K22691" t="s">
        <v>87255</v>
      </c>
    </row>
    <row r="22692" spans="1:11" x14ac:dyDescent="0.3">
      <c r="A22692" t="s">
        <v>87256</v>
      </c>
      <c r="B22692" t="s">
        <v>87257</v>
      </c>
      <c r="C22692" t="s">
        <v>27</v>
      </c>
      <c r="D22692" t="s">
        <v>87258</v>
      </c>
      <c r="E22692" t="s">
        <v>83478</v>
      </c>
      <c r="F22692" t="s">
        <v>41</v>
      </c>
      <c r="G22692" t="s">
        <v>42</v>
      </c>
      <c r="H22692">
        <v>0</v>
      </c>
      <c r="I22692">
        <v>0</v>
      </c>
      <c r="J22692">
        <v>0</v>
      </c>
      <c r="K22692" t="s">
        <v>87259</v>
      </c>
    </row>
    <row r="22693" spans="1:11" x14ac:dyDescent="0.3">
      <c r="A22693" t="s">
        <v>87260</v>
      </c>
      <c r="B22693" t="s">
        <v>87261</v>
      </c>
      <c r="C22693" t="s">
        <v>558</v>
      </c>
      <c r="D22693" t="s">
        <v>87262</v>
      </c>
      <c r="E22693" t="s">
        <v>630</v>
      </c>
      <c r="F22693" t="s">
        <v>6383</v>
      </c>
      <c r="G22693" t="s">
        <v>42</v>
      </c>
      <c r="H22693">
        <v>0</v>
      </c>
      <c r="I22693">
        <v>0</v>
      </c>
      <c r="J22693">
        <v>0</v>
      </c>
      <c r="K22693" t="s">
        <v>87263</v>
      </c>
    </row>
    <row r="22694" spans="1:11" x14ac:dyDescent="0.3">
      <c r="A22694" t="s">
        <v>87264</v>
      </c>
      <c r="B22694" t="s">
        <v>87265</v>
      </c>
      <c r="C22694" t="s">
        <v>13</v>
      </c>
      <c r="D22694" t="s">
        <v>87266</v>
      </c>
      <c r="E22694" t="s">
        <v>87125</v>
      </c>
      <c r="F22694" t="s">
        <v>16</v>
      </c>
      <c r="G22694" t="s">
        <v>4326</v>
      </c>
      <c r="H22694">
        <v>0</v>
      </c>
      <c r="I22694">
        <v>0</v>
      </c>
      <c r="J22694">
        <v>0</v>
      </c>
      <c r="K22694" t="s">
        <v>87267</v>
      </c>
    </row>
    <row r="22695" spans="1:11" x14ac:dyDescent="0.3">
      <c r="A22695" t="s">
        <v>87268</v>
      </c>
      <c r="B22695" t="s">
        <v>87269</v>
      </c>
      <c r="C22695" t="s">
        <v>147</v>
      </c>
      <c r="D22695" t="s">
        <v>87270</v>
      </c>
      <c r="E22695" t="s">
        <v>76393</v>
      </c>
      <c r="F22695" t="s">
        <v>7609</v>
      </c>
      <c r="G22695" t="s">
        <v>42</v>
      </c>
      <c r="H22695">
        <v>0</v>
      </c>
      <c r="I22695">
        <v>0</v>
      </c>
      <c r="J22695">
        <v>0</v>
      </c>
      <c r="K22695" t="s">
        <v>87271</v>
      </c>
    </row>
    <row r="22696" spans="1:11" x14ac:dyDescent="0.3">
      <c r="A22696" t="s">
        <v>87272</v>
      </c>
      <c r="B22696" t="s">
        <v>19862</v>
      </c>
      <c r="C22696" t="s">
        <v>147</v>
      </c>
      <c r="D22696" t="s">
        <v>87273</v>
      </c>
      <c r="E22696" t="s">
        <v>76393</v>
      </c>
      <c r="F22696" t="s">
        <v>2242</v>
      </c>
      <c r="G22696" t="s">
        <v>42</v>
      </c>
      <c r="H22696">
        <v>0</v>
      </c>
      <c r="I22696">
        <v>0</v>
      </c>
      <c r="J22696">
        <v>0</v>
      </c>
      <c r="K22696" t="s">
        <v>87274</v>
      </c>
    </row>
    <row r="22697" spans="1:11" x14ac:dyDescent="0.3">
      <c r="A22697" t="s">
        <v>87275</v>
      </c>
      <c r="B22697" t="s">
        <v>87276</v>
      </c>
      <c r="C22697" t="s">
        <v>147</v>
      </c>
      <c r="D22697" t="s">
        <v>87277</v>
      </c>
      <c r="E22697" t="s">
        <v>76393</v>
      </c>
      <c r="F22697" t="s">
        <v>9405</v>
      </c>
      <c r="G22697" t="s">
        <v>42</v>
      </c>
      <c r="H22697">
        <v>0</v>
      </c>
      <c r="I22697">
        <v>0</v>
      </c>
      <c r="J22697">
        <v>0</v>
      </c>
      <c r="K22697" t="s">
        <v>87278</v>
      </c>
    </row>
    <row r="22698" spans="1:11" x14ac:dyDescent="0.3">
      <c r="A22698" t="s">
        <v>87279</v>
      </c>
      <c r="B22698" t="s">
        <v>87280</v>
      </c>
      <c r="C22698" t="s">
        <v>147</v>
      </c>
      <c r="D22698" t="s">
        <v>87281</v>
      </c>
      <c r="E22698" t="s">
        <v>76393</v>
      </c>
      <c r="F22698" t="s">
        <v>16465</v>
      </c>
      <c r="G22698" t="s">
        <v>42</v>
      </c>
      <c r="H22698">
        <v>0</v>
      </c>
      <c r="I22698">
        <v>0</v>
      </c>
      <c r="J22698">
        <v>0</v>
      </c>
      <c r="K22698" t="s">
        <v>87282</v>
      </c>
    </row>
    <row r="22699" spans="1:11" x14ac:dyDescent="0.3">
      <c r="A22699" t="s">
        <v>87283</v>
      </c>
      <c r="B22699" t="s">
        <v>87284</v>
      </c>
      <c r="C22699" t="s">
        <v>147</v>
      </c>
      <c r="D22699" t="s">
        <v>87285</v>
      </c>
      <c r="E22699" t="s">
        <v>76393</v>
      </c>
      <c r="F22699" t="s">
        <v>5882</v>
      </c>
      <c r="G22699" t="s">
        <v>42</v>
      </c>
      <c r="H22699">
        <v>0</v>
      </c>
      <c r="I22699">
        <v>0</v>
      </c>
      <c r="J22699">
        <v>0</v>
      </c>
      <c r="K22699" t="s">
        <v>87286</v>
      </c>
    </row>
    <row r="22700" spans="1:11" x14ac:dyDescent="0.3">
      <c r="A22700" t="s">
        <v>87287</v>
      </c>
      <c r="B22700" t="s">
        <v>19870</v>
      </c>
      <c r="C22700" t="s">
        <v>147</v>
      </c>
      <c r="D22700" t="s">
        <v>87288</v>
      </c>
      <c r="E22700" t="s">
        <v>76393</v>
      </c>
      <c r="F22700" t="s">
        <v>3521</v>
      </c>
      <c r="G22700" t="s">
        <v>2189</v>
      </c>
      <c r="H22700">
        <v>0</v>
      </c>
      <c r="I22700">
        <v>0</v>
      </c>
      <c r="J22700">
        <v>0</v>
      </c>
      <c r="K22700" t="s">
        <v>87289</v>
      </c>
    </row>
    <row r="22701" spans="1:11" x14ac:dyDescent="0.3">
      <c r="A22701" t="s">
        <v>87290</v>
      </c>
      <c r="B22701" t="s">
        <v>87291</v>
      </c>
      <c r="C22701" t="s">
        <v>27</v>
      </c>
      <c r="D22701" t="s">
        <v>87292</v>
      </c>
      <c r="E22701" t="s">
        <v>29</v>
      </c>
      <c r="F22701" t="s">
        <v>41</v>
      </c>
      <c r="G22701" t="s">
        <v>42</v>
      </c>
      <c r="H22701">
        <v>0</v>
      </c>
      <c r="I22701">
        <v>0</v>
      </c>
      <c r="J22701">
        <v>0</v>
      </c>
      <c r="K22701" t="s">
        <v>87293</v>
      </c>
    </row>
    <row r="22702" spans="1:11" x14ac:dyDescent="0.3">
      <c r="A22702" t="s">
        <v>87294</v>
      </c>
      <c r="B22702" t="s">
        <v>87295</v>
      </c>
      <c r="C22702" t="s">
        <v>20</v>
      </c>
      <c r="D22702" t="s">
        <v>87296</v>
      </c>
      <c r="E22702" t="s">
        <v>82100</v>
      </c>
      <c r="F22702" t="s">
        <v>16</v>
      </c>
      <c r="G22702" t="s">
        <v>3043</v>
      </c>
      <c r="H22702">
        <v>0</v>
      </c>
      <c r="I22702">
        <v>0</v>
      </c>
      <c r="J22702">
        <v>0</v>
      </c>
      <c r="K22702" t="s">
        <v>87297</v>
      </c>
    </row>
    <row r="22703" spans="1:11" x14ac:dyDescent="0.3">
      <c r="A22703" t="s">
        <v>87298</v>
      </c>
      <c r="B22703" t="s">
        <v>87299</v>
      </c>
      <c r="C22703" t="s">
        <v>147</v>
      </c>
      <c r="D22703" t="s">
        <v>87300</v>
      </c>
      <c r="E22703" t="s">
        <v>76393</v>
      </c>
      <c r="F22703" t="s">
        <v>6097</v>
      </c>
      <c r="G22703" t="s">
        <v>42</v>
      </c>
      <c r="H22703">
        <v>0</v>
      </c>
      <c r="I22703">
        <v>0</v>
      </c>
      <c r="J22703">
        <v>0</v>
      </c>
      <c r="K22703" t="s">
        <v>87301</v>
      </c>
    </row>
    <row r="22704" spans="1:11" x14ac:dyDescent="0.3">
      <c r="A22704" t="s">
        <v>87302</v>
      </c>
      <c r="B22704" t="s">
        <v>87303</v>
      </c>
      <c r="C22704" t="s">
        <v>147</v>
      </c>
      <c r="D22704" t="s">
        <v>87304</v>
      </c>
      <c r="E22704" t="s">
        <v>76393</v>
      </c>
      <c r="F22704" t="s">
        <v>54196</v>
      </c>
      <c r="G22704" t="s">
        <v>42</v>
      </c>
      <c r="H22704">
        <v>0</v>
      </c>
      <c r="I22704">
        <v>0</v>
      </c>
      <c r="J22704">
        <v>0</v>
      </c>
      <c r="K22704" t="s">
        <v>87305</v>
      </c>
    </row>
    <row r="22705" spans="1:11" x14ac:dyDescent="0.3">
      <c r="A22705" t="s">
        <v>87306</v>
      </c>
      <c r="B22705" t="s">
        <v>87307</v>
      </c>
      <c r="C22705" t="s">
        <v>147</v>
      </c>
      <c r="D22705" t="s">
        <v>87308</v>
      </c>
      <c r="E22705" t="s">
        <v>76393</v>
      </c>
      <c r="F22705" t="s">
        <v>87146</v>
      </c>
      <c r="G22705" t="s">
        <v>42</v>
      </c>
      <c r="H22705">
        <v>0</v>
      </c>
      <c r="I22705">
        <v>0</v>
      </c>
      <c r="J22705">
        <v>0</v>
      </c>
      <c r="K22705" t="s">
        <v>87309</v>
      </c>
    </row>
    <row r="22706" spans="1:11" x14ac:dyDescent="0.3">
      <c r="A22706" t="s">
        <v>87310</v>
      </c>
      <c r="C22706" t="s">
        <v>20</v>
      </c>
      <c r="D22706" t="s">
        <v>87311</v>
      </c>
      <c r="E22706" t="s">
        <v>82100</v>
      </c>
      <c r="F22706" t="s">
        <v>7626</v>
      </c>
      <c r="G22706" t="s">
        <v>42</v>
      </c>
      <c r="H22706">
        <v>0</v>
      </c>
      <c r="I22706">
        <v>0</v>
      </c>
      <c r="J22706">
        <v>0</v>
      </c>
      <c r="K22706" t="s">
        <v>87312</v>
      </c>
    </row>
    <row r="22707" spans="1:11" x14ac:dyDescent="0.3">
      <c r="A22707" t="s">
        <v>87313</v>
      </c>
      <c r="C22707" t="s">
        <v>13</v>
      </c>
      <c r="D22707" t="s">
        <v>87314</v>
      </c>
      <c r="E22707" t="s">
        <v>87125</v>
      </c>
      <c r="F22707" t="s">
        <v>41</v>
      </c>
      <c r="G22707" t="s">
        <v>42</v>
      </c>
      <c r="H22707">
        <v>0</v>
      </c>
      <c r="I22707">
        <v>0</v>
      </c>
      <c r="J22707">
        <v>0</v>
      </c>
      <c r="K22707" t="s">
        <v>87315</v>
      </c>
    </row>
    <row r="22708" spans="1:11" x14ac:dyDescent="0.3">
      <c r="A22708" t="s">
        <v>87316</v>
      </c>
      <c r="C22708" t="s">
        <v>27</v>
      </c>
      <c r="D22708" t="s">
        <v>87317</v>
      </c>
      <c r="E22708" t="s">
        <v>83478</v>
      </c>
      <c r="F22708" t="s">
        <v>41</v>
      </c>
      <c r="G22708" t="s">
        <v>42</v>
      </c>
      <c r="H22708">
        <v>0</v>
      </c>
      <c r="I22708">
        <v>0</v>
      </c>
      <c r="J22708">
        <v>0</v>
      </c>
      <c r="K22708" t="s">
        <v>87318</v>
      </c>
    </row>
    <row r="22709" spans="1:11" x14ac:dyDescent="0.3">
      <c r="A22709" t="s">
        <v>87319</v>
      </c>
      <c r="B22709" t="s">
        <v>87320</v>
      </c>
      <c r="C22709" t="s">
        <v>558</v>
      </c>
      <c r="D22709" t="s">
        <v>87321</v>
      </c>
      <c r="E22709" t="s">
        <v>32599</v>
      </c>
      <c r="F22709" t="s">
        <v>41</v>
      </c>
      <c r="G22709" t="s">
        <v>42</v>
      </c>
      <c r="H22709">
        <v>0</v>
      </c>
      <c r="I22709">
        <v>0</v>
      </c>
      <c r="J22709">
        <v>0</v>
      </c>
      <c r="K22709" t="s">
        <v>87322</v>
      </c>
    </row>
    <row r="22710" spans="1:11" x14ac:dyDescent="0.3">
      <c r="A22710" t="s">
        <v>87323</v>
      </c>
      <c r="B22710" t="s">
        <v>87324</v>
      </c>
      <c r="C22710" t="s">
        <v>27</v>
      </c>
      <c r="D22710" t="s">
        <v>87325</v>
      </c>
      <c r="E22710" t="s">
        <v>83478</v>
      </c>
      <c r="F22710" t="s">
        <v>41</v>
      </c>
      <c r="G22710" t="s">
        <v>42</v>
      </c>
      <c r="H22710">
        <v>0</v>
      </c>
      <c r="I22710">
        <v>0</v>
      </c>
      <c r="J22710">
        <v>0</v>
      </c>
      <c r="K22710" t="s">
        <v>87326</v>
      </c>
    </row>
    <row r="22711" spans="1:11" x14ac:dyDescent="0.3">
      <c r="A22711" t="s">
        <v>87327</v>
      </c>
      <c r="B22711" t="s">
        <v>87328</v>
      </c>
      <c r="C22711" t="s">
        <v>27</v>
      </c>
      <c r="D22711" t="s">
        <v>87329</v>
      </c>
      <c r="E22711" t="s">
        <v>29</v>
      </c>
      <c r="F22711" t="s">
        <v>41</v>
      </c>
      <c r="G22711" t="s">
        <v>42</v>
      </c>
      <c r="H22711">
        <v>0</v>
      </c>
      <c r="I22711">
        <v>0</v>
      </c>
      <c r="J22711">
        <v>0</v>
      </c>
      <c r="K22711" t="s">
        <v>87330</v>
      </c>
    </row>
    <row r="22712" spans="1:11" x14ac:dyDescent="0.3">
      <c r="A22712" t="s">
        <v>87331</v>
      </c>
      <c r="B22712" t="s">
        <v>87332</v>
      </c>
      <c r="C22712" t="s">
        <v>147</v>
      </c>
      <c r="D22712" t="s">
        <v>87333</v>
      </c>
      <c r="E22712" t="s">
        <v>76393</v>
      </c>
      <c r="F22712" t="s">
        <v>18582</v>
      </c>
      <c r="G22712" t="s">
        <v>42</v>
      </c>
      <c r="H22712">
        <v>0</v>
      </c>
      <c r="I22712">
        <v>0</v>
      </c>
      <c r="J22712">
        <v>0</v>
      </c>
      <c r="K22712" t="s">
        <v>87334</v>
      </c>
    </row>
    <row r="22713" spans="1:11" x14ac:dyDescent="0.3">
      <c r="A22713" t="s">
        <v>87335</v>
      </c>
      <c r="B22713" t="s">
        <v>87336</v>
      </c>
      <c r="C22713" t="s">
        <v>27</v>
      </c>
      <c r="D22713" t="s">
        <v>87337</v>
      </c>
      <c r="E22713" t="s">
        <v>83478</v>
      </c>
      <c r="F22713" t="s">
        <v>41</v>
      </c>
      <c r="G22713" t="s">
        <v>42</v>
      </c>
      <c r="H22713">
        <v>0</v>
      </c>
      <c r="I22713">
        <v>0</v>
      </c>
      <c r="J22713">
        <v>0</v>
      </c>
      <c r="K22713" t="s">
        <v>87338</v>
      </c>
    </row>
    <row r="22714" spans="1:11" x14ac:dyDescent="0.3">
      <c r="A22714" t="s">
        <v>87339</v>
      </c>
      <c r="B22714" t="s">
        <v>87340</v>
      </c>
      <c r="C22714" t="s">
        <v>27</v>
      </c>
      <c r="D22714" t="s">
        <v>87341</v>
      </c>
      <c r="E22714" t="s">
        <v>83478</v>
      </c>
      <c r="F22714" t="s">
        <v>41</v>
      </c>
      <c r="G22714" t="s">
        <v>42</v>
      </c>
      <c r="H22714">
        <v>0</v>
      </c>
      <c r="I22714">
        <v>0</v>
      </c>
      <c r="J22714">
        <v>0</v>
      </c>
      <c r="K22714" t="s">
        <v>87342</v>
      </c>
    </row>
    <row r="22715" spans="1:11" x14ac:dyDescent="0.3">
      <c r="A22715" t="s">
        <v>87343</v>
      </c>
      <c r="B22715" t="s">
        <v>87344</v>
      </c>
      <c r="C22715" t="s">
        <v>13</v>
      </c>
      <c r="D22715" t="s">
        <v>87345</v>
      </c>
      <c r="E22715" t="s">
        <v>87125</v>
      </c>
      <c r="F22715" t="s">
        <v>16</v>
      </c>
      <c r="G22715" t="s">
        <v>20664</v>
      </c>
      <c r="H22715">
        <v>0</v>
      </c>
      <c r="I22715">
        <v>0</v>
      </c>
      <c r="J22715">
        <v>0</v>
      </c>
      <c r="K22715" t="s">
        <v>87346</v>
      </c>
    </row>
    <row r="22716" spans="1:11" x14ac:dyDescent="0.3">
      <c r="A22716" t="s">
        <v>87347</v>
      </c>
      <c r="B22716" t="s">
        <v>87348</v>
      </c>
      <c r="C22716" t="s">
        <v>13</v>
      </c>
      <c r="D22716" t="s">
        <v>87349</v>
      </c>
      <c r="E22716" t="s">
        <v>87125</v>
      </c>
      <c r="F22716" t="s">
        <v>16</v>
      </c>
      <c r="G22716" t="s">
        <v>1756</v>
      </c>
      <c r="H22716">
        <v>0</v>
      </c>
      <c r="I22716">
        <v>0</v>
      </c>
      <c r="J22716">
        <v>0</v>
      </c>
      <c r="K22716" t="s">
        <v>87350</v>
      </c>
    </row>
    <row r="22717" spans="1:11" x14ac:dyDescent="0.3">
      <c r="A22717" t="s">
        <v>87351</v>
      </c>
      <c r="B22717" t="s">
        <v>87352</v>
      </c>
      <c r="C22717" t="s">
        <v>13</v>
      </c>
      <c r="D22717" t="s">
        <v>87353</v>
      </c>
      <c r="E22717" t="s">
        <v>87125</v>
      </c>
      <c r="F22717" t="s">
        <v>16</v>
      </c>
      <c r="G22717" t="s">
        <v>87354</v>
      </c>
      <c r="H22717">
        <v>0</v>
      </c>
      <c r="I22717">
        <v>0</v>
      </c>
      <c r="J22717">
        <v>0</v>
      </c>
      <c r="K22717" t="s">
        <v>87355</v>
      </c>
    </row>
    <row r="22718" spans="1:11" x14ac:dyDescent="0.3">
      <c r="A22718" t="s">
        <v>87356</v>
      </c>
      <c r="B22718" t="s">
        <v>87357</v>
      </c>
      <c r="C22718" t="s">
        <v>13</v>
      </c>
      <c r="D22718" t="s">
        <v>87358</v>
      </c>
      <c r="E22718" t="s">
        <v>87125</v>
      </c>
      <c r="F22718" t="s">
        <v>16</v>
      </c>
      <c r="G22718" t="s">
        <v>8098</v>
      </c>
      <c r="H22718">
        <v>0</v>
      </c>
      <c r="I22718">
        <v>0</v>
      </c>
      <c r="J22718">
        <v>0</v>
      </c>
      <c r="K22718" t="s">
        <v>87359</v>
      </c>
    </row>
    <row r="22719" spans="1:11" x14ac:dyDescent="0.3">
      <c r="A22719" t="s">
        <v>87360</v>
      </c>
      <c r="B22719" t="s">
        <v>87361</v>
      </c>
      <c r="C22719" t="s">
        <v>13</v>
      </c>
      <c r="D22719" t="s">
        <v>87362</v>
      </c>
      <c r="E22719" t="s">
        <v>87125</v>
      </c>
      <c r="F22719" t="s">
        <v>16</v>
      </c>
      <c r="G22719" t="s">
        <v>6576</v>
      </c>
      <c r="H22719">
        <v>0</v>
      </c>
      <c r="I22719">
        <v>0</v>
      </c>
      <c r="J22719">
        <v>0</v>
      </c>
      <c r="K22719" t="s">
        <v>87363</v>
      </c>
    </row>
    <row r="22720" spans="1:11" x14ac:dyDescent="0.3">
      <c r="A22720" t="s">
        <v>87364</v>
      </c>
      <c r="B22720" t="s">
        <v>87365</v>
      </c>
      <c r="C22720" t="s">
        <v>27</v>
      </c>
      <c r="D22720" t="s">
        <v>87366</v>
      </c>
      <c r="E22720" t="s">
        <v>29</v>
      </c>
      <c r="F22720" t="s">
        <v>41</v>
      </c>
      <c r="G22720" t="s">
        <v>42</v>
      </c>
      <c r="H22720">
        <v>0</v>
      </c>
      <c r="I22720">
        <v>0</v>
      </c>
      <c r="J22720">
        <v>0</v>
      </c>
      <c r="K22720" t="s">
        <v>87367</v>
      </c>
    </row>
    <row r="22721" spans="1:11" x14ac:dyDescent="0.3">
      <c r="A22721" t="s">
        <v>87368</v>
      </c>
      <c r="B22721" t="s">
        <v>38702</v>
      </c>
      <c r="C22721" t="s">
        <v>27</v>
      </c>
      <c r="D22721" t="s">
        <v>87369</v>
      </c>
      <c r="E22721" t="s">
        <v>83478</v>
      </c>
      <c r="F22721" t="s">
        <v>41</v>
      </c>
      <c r="G22721" t="s">
        <v>42</v>
      </c>
      <c r="H22721">
        <v>0</v>
      </c>
      <c r="I22721">
        <v>0</v>
      </c>
      <c r="J22721">
        <v>0</v>
      </c>
      <c r="K22721" t="s">
        <v>87370</v>
      </c>
    </row>
    <row r="22722" spans="1:11" x14ac:dyDescent="0.3">
      <c r="A22722" t="s">
        <v>87371</v>
      </c>
      <c r="B22722" t="s">
        <v>87372</v>
      </c>
      <c r="C22722" t="s">
        <v>13</v>
      </c>
      <c r="D22722" t="s">
        <v>87373</v>
      </c>
      <c r="E22722" t="s">
        <v>87125</v>
      </c>
      <c r="F22722" t="s">
        <v>16</v>
      </c>
      <c r="G22722" t="s">
        <v>2216</v>
      </c>
      <c r="H22722">
        <v>0</v>
      </c>
      <c r="I22722">
        <v>0</v>
      </c>
      <c r="J22722">
        <v>0</v>
      </c>
      <c r="K22722" t="s">
        <v>87374</v>
      </c>
    </row>
    <row r="22723" spans="1:11" x14ac:dyDescent="0.3">
      <c r="A22723" t="s">
        <v>87375</v>
      </c>
      <c r="B22723" t="s">
        <v>87376</v>
      </c>
      <c r="C22723" t="s">
        <v>147</v>
      </c>
      <c r="D22723" t="s">
        <v>87377</v>
      </c>
      <c r="E22723" t="s">
        <v>76393</v>
      </c>
      <c r="F22723" t="s">
        <v>7061</v>
      </c>
      <c r="G22723" t="s">
        <v>42</v>
      </c>
      <c r="H22723">
        <v>0</v>
      </c>
      <c r="I22723">
        <v>0</v>
      </c>
      <c r="J22723">
        <v>0</v>
      </c>
      <c r="K22723" t="s">
        <v>87378</v>
      </c>
    </row>
    <row r="22724" spans="1:11" x14ac:dyDescent="0.3">
      <c r="A22724" t="s">
        <v>87379</v>
      </c>
      <c r="B22724" t="s">
        <v>87380</v>
      </c>
      <c r="C22724" t="s">
        <v>20</v>
      </c>
      <c r="D22724" t="s">
        <v>87381</v>
      </c>
      <c r="E22724" t="s">
        <v>82100</v>
      </c>
      <c r="F22724" t="s">
        <v>170</v>
      </c>
      <c r="G22724" t="s">
        <v>2866</v>
      </c>
      <c r="H22724">
        <v>0</v>
      </c>
      <c r="I22724">
        <v>0</v>
      </c>
      <c r="J22724">
        <v>0</v>
      </c>
      <c r="K22724" t="s">
        <v>87382</v>
      </c>
    </row>
    <row r="22725" spans="1:11" x14ac:dyDescent="0.3">
      <c r="A22725" t="s">
        <v>87383</v>
      </c>
      <c r="B22725" t="s">
        <v>87384</v>
      </c>
      <c r="C22725" t="s">
        <v>147</v>
      </c>
      <c r="D22725" t="s">
        <v>87385</v>
      </c>
      <c r="E22725" t="s">
        <v>76393</v>
      </c>
      <c r="F22725" t="s">
        <v>8181</v>
      </c>
      <c r="G22725" t="s">
        <v>42</v>
      </c>
      <c r="H22725">
        <v>0</v>
      </c>
      <c r="I22725">
        <v>0</v>
      </c>
      <c r="J22725">
        <v>0</v>
      </c>
      <c r="K22725" t="s">
        <v>87386</v>
      </c>
    </row>
    <row r="22726" spans="1:11" x14ac:dyDescent="0.3">
      <c r="A22726" t="s">
        <v>87387</v>
      </c>
      <c r="B22726" t="s">
        <v>87388</v>
      </c>
      <c r="C22726" t="s">
        <v>27</v>
      </c>
      <c r="D22726" t="s">
        <v>87389</v>
      </c>
      <c r="E22726" t="s">
        <v>83478</v>
      </c>
      <c r="F22726" t="s">
        <v>41</v>
      </c>
      <c r="G22726" t="s">
        <v>42</v>
      </c>
      <c r="H22726">
        <v>0</v>
      </c>
      <c r="I22726">
        <v>0</v>
      </c>
      <c r="J22726">
        <v>0</v>
      </c>
      <c r="K22726" t="s">
        <v>87390</v>
      </c>
    </row>
    <row r="22727" spans="1:11" x14ac:dyDescent="0.3">
      <c r="A22727" t="s">
        <v>87391</v>
      </c>
      <c r="B22727" t="s">
        <v>87392</v>
      </c>
      <c r="C22727" t="s">
        <v>558</v>
      </c>
      <c r="D22727" t="s">
        <v>87393</v>
      </c>
      <c r="E22727" t="s">
        <v>981</v>
      </c>
      <c r="F22727" t="s">
        <v>3267</v>
      </c>
      <c r="G22727" t="s">
        <v>7288</v>
      </c>
      <c r="H22727">
        <v>0</v>
      </c>
      <c r="I22727">
        <v>0</v>
      </c>
      <c r="J22727">
        <v>0</v>
      </c>
      <c r="K22727" t="s">
        <v>87394</v>
      </c>
    </row>
    <row r="22728" spans="1:11" x14ac:dyDescent="0.3">
      <c r="A22728" t="s">
        <v>87395</v>
      </c>
      <c r="B22728" t="s">
        <v>87396</v>
      </c>
      <c r="C22728" t="s">
        <v>27</v>
      </c>
      <c r="D22728" t="s">
        <v>87397</v>
      </c>
      <c r="E22728" t="s">
        <v>83478</v>
      </c>
      <c r="F22728" t="s">
        <v>41</v>
      </c>
      <c r="G22728" t="s">
        <v>42</v>
      </c>
      <c r="H22728">
        <v>0</v>
      </c>
      <c r="I22728">
        <v>0</v>
      </c>
      <c r="J22728">
        <v>0</v>
      </c>
      <c r="K22728" t="s">
        <v>87398</v>
      </c>
    </row>
    <row r="22729" spans="1:11" x14ac:dyDescent="0.3">
      <c r="A22729" t="s">
        <v>87399</v>
      </c>
      <c r="B22729" t="s">
        <v>87400</v>
      </c>
      <c r="C22729" t="s">
        <v>558</v>
      </c>
      <c r="D22729" t="s">
        <v>87401</v>
      </c>
      <c r="E22729" t="s">
        <v>2102</v>
      </c>
      <c r="F22729" t="s">
        <v>41</v>
      </c>
      <c r="G22729" t="s">
        <v>42</v>
      </c>
      <c r="H22729">
        <v>0</v>
      </c>
      <c r="I22729">
        <v>0</v>
      </c>
      <c r="J22729">
        <v>0</v>
      </c>
      <c r="K22729" t="s">
        <v>87402</v>
      </c>
    </row>
    <row r="22730" spans="1:11" x14ac:dyDescent="0.3">
      <c r="A22730" t="s">
        <v>87403</v>
      </c>
      <c r="B22730" t="s">
        <v>87404</v>
      </c>
      <c r="C22730" t="s">
        <v>20</v>
      </c>
      <c r="D22730" t="s">
        <v>87405</v>
      </c>
      <c r="E22730" t="s">
        <v>82100</v>
      </c>
      <c r="F22730" t="s">
        <v>15527</v>
      </c>
      <c r="G22730" t="s">
        <v>42</v>
      </c>
      <c r="H22730">
        <v>0</v>
      </c>
      <c r="I22730">
        <v>0</v>
      </c>
      <c r="J22730">
        <v>0</v>
      </c>
      <c r="K22730" t="s">
        <v>87406</v>
      </c>
    </row>
    <row r="22731" spans="1:11" x14ac:dyDescent="0.3">
      <c r="A22731" t="s">
        <v>87407</v>
      </c>
      <c r="B22731" t="s">
        <v>7779</v>
      </c>
      <c r="C22731" t="s">
        <v>558</v>
      </c>
      <c r="D22731" t="s">
        <v>87408</v>
      </c>
      <c r="E22731" t="s">
        <v>32599</v>
      </c>
      <c r="F22731" t="s">
        <v>41</v>
      </c>
      <c r="G22731" t="s">
        <v>8767</v>
      </c>
      <c r="H22731">
        <v>0</v>
      </c>
      <c r="I22731">
        <v>0</v>
      </c>
      <c r="J22731">
        <v>0</v>
      </c>
      <c r="K22731" t="s">
        <v>87409</v>
      </c>
    </row>
    <row r="22732" spans="1:11" x14ac:dyDescent="0.3">
      <c r="A22732" t="s">
        <v>87410</v>
      </c>
      <c r="B22732" t="s">
        <v>87411</v>
      </c>
      <c r="C22732" t="s">
        <v>27</v>
      </c>
      <c r="D22732" t="s">
        <v>87412</v>
      </c>
      <c r="E22732" t="s">
        <v>83478</v>
      </c>
      <c r="F22732" t="s">
        <v>41</v>
      </c>
      <c r="G22732" t="s">
        <v>42</v>
      </c>
      <c r="H22732">
        <v>0</v>
      </c>
      <c r="I22732">
        <v>0</v>
      </c>
      <c r="J22732">
        <v>0</v>
      </c>
      <c r="K22732" t="s">
        <v>87413</v>
      </c>
    </row>
    <row r="22733" spans="1:11" x14ac:dyDescent="0.3">
      <c r="A22733" t="s">
        <v>87414</v>
      </c>
      <c r="C22733" t="s">
        <v>147</v>
      </c>
      <c r="D22733" t="s">
        <v>87415</v>
      </c>
      <c r="E22733" t="s">
        <v>76393</v>
      </c>
      <c r="F22733" t="s">
        <v>14582</v>
      </c>
      <c r="G22733" t="s">
        <v>42</v>
      </c>
      <c r="H22733">
        <v>0</v>
      </c>
      <c r="I22733">
        <v>0</v>
      </c>
      <c r="J22733">
        <v>0</v>
      </c>
      <c r="K22733" t="s">
        <v>87416</v>
      </c>
    </row>
    <row r="22734" spans="1:11" x14ac:dyDescent="0.3">
      <c r="A22734" t="s">
        <v>87417</v>
      </c>
      <c r="C22734" t="s">
        <v>147</v>
      </c>
      <c r="D22734" t="s">
        <v>87418</v>
      </c>
      <c r="E22734" t="s">
        <v>76393</v>
      </c>
      <c r="F22734" t="s">
        <v>804</v>
      </c>
      <c r="G22734" t="s">
        <v>42</v>
      </c>
      <c r="H22734">
        <v>0</v>
      </c>
      <c r="I22734">
        <v>0</v>
      </c>
      <c r="J22734">
        <v>0</v>
      </c>
      <c r="K22734" t="s">
        <v>87419</v>
      </c>
    </row>
    <row r="22735" spans="1:11" x14ac:dyDescent="0.3">
      <c r="A22735" t="s">
        <v>87420</v>
      </c>
      <c r="B22735" t="s">
        <v>87421</v>
      </c>
      <c r="C22735" t="s">
        <v>558</v>
      </c>
      <c r="D22735" t="s">
        <v>87422</v>
      </c>
      <c r="E22735" t="s">
        <v>981</v>
      </c>
      <c r="F22735" t="s">
        <v>29146</v>
      </c>
      <c r="G22735" t="s">
        <v>5573</v>
      </c>
      <c r="H22735">
        <v>0</v>
      </c>
      <c r="I22735">
        <v>0</v>
      </c>
      <c r="J22735">
        <v>0</v>
      </c>
      <c r="K22735" t="s">
        <v>87423</v>
      </c>
    </row>
    <row r="22736" spans="1:11" x14ac:dyDescent="0.3">
      <c r="A22736" t="s">
        <v>87424</v>
      </c>
      <c r="B22736" t="s">
        <v>87425</v>
      </c>
      <c r="C22736" t="s">
        <v>147</v>
      </c>
      <c r="D22736" t="s">
        <v>87426</v>
      </c>
      <c r="E22736" t="s">
        <v>76393</v>
      </c>
      <c r="F22736" t="s">
        <v>835</v>
      </c>
      <c r="G22736" t="s">
        <v>42</v>
      </c>
      <c r="H22736">
        <v>0</v>
      </c>
      <c r="I22736">
        <v>0</v>
      </c>
      <c r="J22736">
        <v>0</v>
      </c>
      <c r="K22736" t="s">
        <v>87427</v>
      </c>
    </row>
    <row r="22737" spans="1:11" x14ac:dyDescent="0.3">
      <c r="A22737" t="s">
        <v>87428</v>
      </c>
      <c r="B22737" t="s">
        <v>87429</v>
      </c>
      <c r="C22737" t="s">
        <v>147</v>
      </c>
      <c r="D22737" t="s">
        <v>87430</v>
      </c>
      <c r="E22737" t="s">
        <v>76393</v>
      </c>
      <c r="F22737" t="s">
        <v>4261</v>
      </c>
      <c r="G22737" t="s">
        <v>42</v>
      </c>
      <c r="H22737">
        <v>0</v>
      </c>
      <c r="I22737">
        <v>0</v>
      </c>
      <c r="J22737">
        <v>0</v>
      </c>
      <c r="K22737" t="s">
        <v>87431</v>
      </c>
    </row>
    <row r="22738" spans="1:11" x14ac:dyDescent="0.3">
      <c r="A22738" t="s">
        <v>87432</v>
      </c>
      <c r="B22738" t="s">
        <v>87433</v>
      </c>
      <c r="C22738" t="s">
        <v>147</v>
      </c>
      <c r="D22738" t="s">
        <v>87434</v>
      </c>
      <c r="E22738" t="s">
        <v>76393</v>
      </c>
      <c r="F22738" t="s">
        <v>3471</v>
      </c>
      <c r="G22738" t="s">
        <v>42</v>
      </c>
      <c r="H22738">
        <v>0</v>
      </c>
      <c r="I22738">
        <v>0</v>
      </c>
      <c r="J22738">
        <v>0</v>
      </c>
      <c r="K22738" t="s">
        <v>87435</v>
      </c>
    </row>
    <row r="22739" spans="1:11" x14ac:dyDescent="0.3">
      <c r="A22739" t="s">
        <v>87436</v>
      </c>
      <c r="C22739" t="s">
        <v>20</v>
      </c>
      <c r="D22739" t="s">
        <v>87437</v>
      </c>
      <c r="E22739" t="s">
        <v>82100</v>
      </c>
      <c r="F22739" t="s">
        <v>3033</v>
      </c>
      <c r="G22739" t="s">
        <v>42</v>
      </c>
      <c r="H22739">
        <v>0</v>
      </c>
      <c r="I22739">
        <v>0</v>
      </c>
      <c r="J22739">
        <v>0</v>
      </c>
      <c r="K22739" t="s">
        <v>87438</v>
      </c>
    </row>
    <row r="22740" spans="1:11" x14ac:dyDescent="0.3">
      <c r="A22740" t="s">
        <v>87439</v>
      </c>
      <c r="C22740" t="s">
        <v>20</v>
      </c>
      <c r="D22740" t="s">
        <v>87440</v>
      </c>
      <c r="E22740" t="s">
        <v>82100</v>
      </c>
      <c r="F22740" t="s">
        <v>3033</v>
      </c>
      <c r="G22740" t="s">
        <v>42</v>
      </c>
      <c r="H22740">
        <v>0</v>
      </c>
      <c r="I22740">
        <v>0</v>
      </c>
      <c r="J22740">
        <v>0</v>
      </c>
      <c r="K22740" t="s">
        <v>87441</v>
      </c>
    </row>
    <row r="22741" spans="1:11" x14ac:dyDescent="0.3">
      <c r="A22741" t="s">
        <v>87442</v>
      </c>
      <c r="B22741" t="s">
        <v>87443</v>
      </c>
      <c r="C22741" t="s">
        <v>466</v>
      </c>
      <c r="D22741" t="s">
        <v>87444</v>
      </c>
      <c r="E22741" t="s">
        <v>79083</v>
      </c>
      <c r="F22741" t="s">
        <v>16</v>
      </c>
      <c r="G22741" t="s">
        <v>2960</v>
      </c>
      <c r="H22741">
        <v>0</v>
      </c>
      <c r="I22741">
        <v>0</v>
      </c>
      <c r="J22741">
        <v>0</v>
      </c>
      <c r="K22741" t="s">
        <v>87445</v>
      </c>
    </row>
    <row r="22742" spans="1:11" x14ac:dyDescent="0.3">
      <c r="A22742" t="s">
        <v>87446</v>
      </c>
      <c r="B22742" t="s">
        <v>87447</v>
      </c>
      <c r="C22742" t="s">
        <v>13</v>
      </c>
      <c r="D22742" t="s">
        <v>87448</v>
      </c>
      <c r="E22742" t="s">
        <v>87125</v>
      </c>
      <c r="F22742" t="s">
        <v>16</v>
      </c>
      <c r="G22742" t="s">
        <v>1899</v>
      </c>
      <c r="H22742">
        <v>0</v>
      </c>
      <c r="I22742">
        <v>0</v>
      </c>
      <c r="J22742">
        <v>0</v>
      </c>
      <c r="K22742" t="s">
        <v>87449</v>
      </c>
    </row>
    <row r="22743" spans="1:11" x14ac:dyDescent="0.3">
      <c r="A22743" t="s">
        <v>87450</v>
      </c>
      <c r="B22743" t="s">
        <v>87451</v>
      </c>
      <c r="C22743" t="s">
        <v>147</v>
      </c>
      <c r="D22743" t="s">
        <v>87452</v>
      </c>
      <c r="E22743" t="s">
        <v>76393</v>
      </c>
      <c r="F22743" t="s">
        <v>4643</v>
      </c>
      <c r="G22743" t="s">
        <v>6088</v>
      </c>
      <c r="H22743">
        <v>0</v>
      </c>
      <c r="I22743">
        <v>0</v>
      </c>
      <c r="J22743">
        <v>0</v>
      </c>
      <c r="K22743" t="s">
        <v>87453</v>
      </c>
    </row>
    <row r="22744" spans="1:11" x14ac:dyDescent="0.3">
      <c r="A22744" t="s">
        <v>87454</v>
      </c>
      <c r="B22744" t="s">
        <v>87455</v>
      </c>
      <c r="C22744" t="s">
        <v>20</v>
      </c>
      <c r="D22744" t="s">
        <v>87456</v>
      </c>
      <c r="E22744" t="s">
        <v>82100</v>
      </c>
      <c r="F22744" t="s">
        <v>3129</v>
      </c>
      <c r="G22744" t="s">
        <v>42</v>
      </c>
      <c r="H22744">
        <v>0</v>
      </c>
      <c r="I22744">
        <v>0</v>
      </c>
      <c r="J22744">
        <v>0</v>
      </c>
      <c r="K22744" t="s">
        <v>87457</v>
      </c>
    </row>
    <row r="22745" spans="1:11" x14ac:dyDescent="0.3">
      <c r="A22745" t="s">
        <v>87458</v>
      </c>
      <c r="B22745" t="s">
        <v>87459</v>
      </c>
      <c r="C22745" t="s">
        <v>558</v>
      </c>
      <c r="D22745" t="s">
        <v>87460</v>
      </c>
      <c r="E22745" t="s">
        <v>2102</v>
      </c>
      <c r="F22745" t="s">
        <v>6825</v>
      </c>
      <c r="G22745" t="s">
        <v>42</v>
      </c>
      <c r="H22745">
        <v>0</v>
      </c>
      <c r="I22745">
        <v>0</v>
      </c>
      <c r="J22745">
        <v>0</v>
      </c>
      <c r="K22745" t="s">
        <v>87461</v>
      </c>
    </row>
    <row r="22746" spans="1:11" x14ac:dyDescent="0.3">
      <c r="A22746" t="s">
        <v>87462</v>
      </c>
      <c r="B22746" t="s">
        <v>87463</v>
      </c>
      <c r="C22746" t="s">
        <v>13</v>
      </c>
      <c r="D22746" t="s">
        <v>87464</v>
      </c>
      <c r="E22746" t="s">
        <v>87125</v>
      </c>
      <c r="F22746" t="s">
        <v>16</v>
      </c>
      <c r="G22746" t="s">
        <v>1477</v>
      </c>
      <c r="H22746">
        <v>0</v>
      </c>
      <c r="I22746">
        <v>0</v>
      </c>
      <c r="J22746">
        <v>0</v>
      </c>
      <c r="K22746" t="s">
        <v>87465</v>
      </c>
    </row>
    <row r="22747" spans="1:11" x14ac:dyDescent="0.3">
      <c r="A22747" t="s">
        <v>87466</v>
      </c>
      <c r="B22747" t="s">
        <v>87467</v>
      </c>
      <c r="C22747" t="s">
        <v>13</v>
      </c>
      <c r="D22747" t="s">
        <v>87468</v>
      </c>
      <c r="E22747" t="s">
        <v>87125</v>
      </c>
      <c r="F22747" t="s">
        <v>16</v>
      </c>
      <c r="G22747" t="s">
        <v>9108</v>
      </c>
      <c r="H22747">
        <v>0</v>
      </c>
      <c r="I22747">
        <v>0</v>
      </c>
      <c r="J22747">
        <v>0</v>
      </c>
      <c r="K22747" t="s">
        <v>87469</v>
      </c>
    </row>
    <row r="22748" spans="1:11" x14ac:dyDescent="0.3">
      <c r="A22748" t="s">
        <v>87470</v>
      </c>
      <c r="B22748" t="s">
        <v>87471</v>
      </c>
      <c r="C22748" t="s">
        <v>13</v>
      </c>
      <c r="D22748" t="s">
        <v>87472</v>
      </c>
      <c r="E22748" t="s">
        <v>87125</v>
      </c>
      <c r="F22748" t="s">
        <v>16</v>
      </c>
      <c r="G22748" t="s">
        <v>22095</v>
      </c>
      <c r="H22748">
        <v>0</v>
      </c>
      <c r="I22748">
        <v>0</v>
      </c>
      <c r="J22748">
        <v>0</v>
      </c>
      <c r="K22748" t="s">
        <v>87473</v>
      </c>
    </row>
    <row r="22749" spans="1:11" x14ac:dyDescent="0.3">
      <c r="A22749" t="s">
        <v>87474</v>
      </c>
      <c r="B22749" t="s">
        <v>87475</v>
      </c>
      <c r="C22749" t="s">
        <v>147</v>
      </c>
      <c r="D22749" t="s">
        <v>87476</v>
      </c>
      <c r="E22749" t="s">
        <v>76393</v>
      </c>
      <c r="F22749" t="s">
        <v>2703</v>
      </c>
      <c r="G22749" t="s">
        <v>42</v>
      </c>
      <c r="H22749">
        <v>0</v>
      </c>
      <c r="I22749">
        <v>0</v>
      </c>
      <c r="J22749">
        <v>0</v>
      </c>
      <c r="K22749" t="s">
        <v>87477</v>
      </c>
    </row>
    <row r="22750" spans="1:11" x14ac:dyDescent="0.3">
      <c r="A22750" t="s">
        <v>87478</v>
      </c>
      <c r="B22750" t="s">
        <v>87479</v>
      </c>
      <c r="C22750" t="s">
        <v>147</v>
      </c>
      <c r="D22750" t="s">
        <v>87480</v>
      </c>
      <c r="E22750" t="s">
        <v>76393</v>
      </c>
      <c r="F22750" t="s">
        <v>16</v>
      </c>
      <c r="G22750" t="s">
        <v>87481</v>
      </c>
      <c r="H22750">
        <v>0</v>
      </c>
      <c r="I22750">
        <v>0</v>
      </c>
      <c r="J22750">
        <v>0</v>
      </c>
      <c r="K22750" t="s">
        <v>87482</v>
      </c>
    </row>
    <row r="22751" spans="1:11" x14ac:dyDescent="0.3">
      <c r="A22751" t="s">
        <v>87483</v>
      </c>
      <c r="B22751" t="s">
        <v>87484</v>
      </c>
      <c r="C22751" t="s">
        <v>20</v>
      </c>
      <c r="D22751" t="s">
        <v>87485</v>
      </c>
      <c r="E22751" t="s">
        <v>82100</v>
      </c>
      <c r="F22751" t="s">
        <v>6890</v>
      </c>
      <c r="G22751" t="s">
        <v>14272</v>
      </c>
      <c r="H22751">
        <v>0</v>
      </c>
      <c r="I22751">
        <v>0</v>
      </c>
      <c r="J22751">
        <v>0</v>
      </c>
      <c r="K22751" t="s">
        <v>87486</v>
      </c>
    </row>
    <row r="22752" spans="1:11" x14ac:dyDescent="0.3">
      <c r="A22752" t="s">
        <v>87487</v>
      </c>
      <c r="B22752" t="s">
        <v>87488</v>
      </c>
      <c r="C22752" t="s">
        <v>20</v>
      </c>
      <c r="D22752" t="s">
        <v>87489</v>
      </c>
      <c r="E22752" t="s">
        <v>82100</v>
      </c>
      <c r="F22752" t="s">
        <v>16</v>
      </c>
      <c r="G22752" t="s">
        <v>4044</v>
      </c>
      <c r="H22752">
        <v>0</v>
      </c>
      <c r="I22752">
        <v>0</v>
      </c>
      <c r="J22752">
        <v>0</v>
      </c>
      <c r="K22752" t="s">
        <v>87490</v>
      </c>
    </row>
    <row r="22753" spans="1:11" x14ac:dyDescent="0.3">
      <c r="A22753" t="s">
        <v>87491</v>
      </c>
      <c r="B22753" t="s">
        <v>87492</v>
      </c>
      <c r="C22753" t="s">
        <v>20</v>
      </c>
      <c r="D22753" t="s">
        <v>87493</v>
      </c>
      <c r="E22753" t="s">
        <v>82100</v>
      </c>
      <c r="F22753" t="s">
        <v>16</v>
      </c>
      <c r="G22753" t="s">
        <v>10879</v>
      </c>
      <c r="H22753">
        <v>0</v>
      </c>
      <c r="I22753">
        <v>0</v>
      </c>
      <c r="J22753">
        <v>0</v>
      </c>
      <c r="K22753" t="s">
        <v>87494</v>
      </c>
    </row>
    <row r="22754" spans="1:11" x14ac:dyDescent="0.3">
      <c r="A22754" t="s">
        <v>87495</v>
      </c>
      <c r="B22754" t="s">
        <v>87492</v>
      </c>
      <c r="C22754" t="s">
        <v>147</v>
      </c>
      <c r="D22754" t="s">
        <v>87496</v>
      </c>
      <c r="E22754" t="s">
        <v>76393</v>
      </c>
      <c r="F22754" t="s">
        <v>27780</v>
      </c>
      <c r="G22754" t="s">
        <v>42</v>
      </c>
      <c r="H22754">
        <v>0</v>
      </c>
      <c r="I22754">
        <v>0</v>
      </c>
      <c r="J22754">
        <v>0</v>
      </c>
      <c r="K22754" t="s">
        <v>87497</v>
      </c>
    </row>
    <row r="22755" spans="1:11" x14ac:dyDescent="0.3">
      <c r="A22755" t="s">
        <v>87498</v>
      </c>
      <c r="B22755" t="s">
        <v>87499</v>
      </c>
      <c r="C22755" t="s">
        <v>20</v>
      </c>
      <c r="D22755" t="s">
        <v>87500</v>
      </c>
      <c r="E22755" t="s">
        <v>82100</v>
      </c>
      <c r="F22755" t="s">
        <v>397</v>
      </c>
      <c r="G22755" t="s">
        <v>3361</v>
      </c>
      <c r="H22755">
        <v>0</v>
      </c>
      <c r="I22755">
        <v>0</v>
      </c>
      <c r="J22755">
        <v>0</v>
      </c>
      <c r="K22755" t="s">
        <v>87501</v>
      </c>
    </row>
    <row r="22756" spans="1:11" x14ac:dyDescent="0.3">
      <c r="A22756" t="s">
        <v>87502</v>
      </c>
      <c r="C22756" t="s">
        <v>27</v>
      </c>
      <c r="D22756" t="s">
        <v>87503</v>
      </c>
      <c r="E22756" t="s">
        <v>29</v>
      </c>
      <c r="F22756" t="s">
        <v>16</v>
      </c>
      <c r="G22756" t="s">
        <v>5547</v>
      </c>
      <c r="H22756">
        <v>0</v>
      </c>
      <c r="I22756">
        <v>0</v>
      </c>
      <c r="J22756">
        <v>0</v>
      </c>
      <c r="K22756" t="s">
        <v>87504</v>
      </c>
    </row>
    <row r="22757" spans="1:11" x14ac:dyDescent="0.3">
      <c r="A22757" t="s">
        <v>87505</v>
      </c>
      <c r="B22757" t="s">
        <v>87506</v>
      </c>
      <c r="C22757" t="s">
        <v>558</v>
      </c>
      <c r="D22757" t="s">
        <v>87507</v>
      </c>
      <c r="E22757" t="s">
        <v>2102</v>
      </c>
      <c r="F22757" t="s">
        <v>4497</v>
      </c>
      <c r="G22757" t="s">
        <v>42</v>
      </c>
      <c r="H22757">
        <v>0</v>
      </c>
      <c r="I22757">
        <v>0</v>
      </c>
      <c r="J22757">
        <v>0</v>
      </c>
      <c r="K22757" t="s">
        <v>87508</v>
      </c>
    </row>
    <row r="22758" spans="1:11" x14ac:dyDescent="0.3">
      <c r="A22758" t="s">
        <v>87509</v>
      </c>
      <c r="B22758" t="s">
        <v>87510</v>
      </c>
      <c r="C22758" t="s">
        <v>20</v>
      </c>
      <c r="D22758" t="s">
        <v>87511</v>
      </c>
      <c r="E22758" t="s">
        <v>82100</v>
      </c>
      <c r="F22758" t="s">
        <v>16</v>
      </c>
      <c r="G22758" t="s">
        <v>4993</v>
      </c>
      <c r="H22758">
        <v>0</v>
      </c>
      <c r="I22758">
        <v>0</v>
      </c>
      <c r="J22758">
        <v>0</v>
      </c>
      <c r="K22758" t="s">
        <v>87512</v>
      </c>
    </row>
    <row r="22759" spans="1:11" x14ac:dyDescent="0.3">
      <c r="A22759" t="s">
        <v>87513</v>
      </c>
      <c r="B22759" t="s">
        <v>87514</v>
      </c>
      <c r="C22759" t="s">
        <v>20</v>
      </c>
      <c r="D22759" t="s">
        <v>87515</v>
      </c>
      <c r="E22759" t="s">
        <v>82100</v>
      </c>
      <c r="F22759" t="s">
        <v>16</v>
      </c>
      <c r="G22759" t="s">
        <v>13237</v>
      </c>
      <c r="H22759">
        <v>0</v>
      </c>
      <c r="I22759">
        <v>0</v>
      </c>
      <c r="J22759">
        <v>0</v>
      </c>
      <c r="K22759" t="s">
        <v>87516</v>
      </c>
    </row>
    <row r="22760" spans="1:11" x14ac:dyDescent="0.3">
      <c r="A22760" t="s">
        <v>87517</v>
      </c>
      <c r="B22760" t="s">
        <v>87518</v>
      </c>
      <c r="C22760" t="s">
        <v>27</v>
      </c>
      <c r="D22760" t="s">
        <v>87519</v>
      </c>
      <c r="E22760" t="s">
        <v>83478</v>
      </c>
      <c r="F22760" t="s">
        <v>41</v>
      </c>
      <c r="G22760" t="s">
        <v>42</v>
      </c>
      <c r="H22760">
        <v>0</v>
      </c>
      <c r="I22760">
        <v>0</v>
      </c>
      <c r="J22760">
        <v>0</v>
      </c>
      <c r="K22760" t="s">
        <v>87520</v>
      </c>
    </row>
    <row r="22761" spans="1:11" x14ac:dyDescent="0.3">
      <c r="A22761" t="s">
        <v>87521</v>
      </c>
      <c r="B22761" t="s">
        <v>87522</v>
      </c>
      <c r="C22761" t="s">
        <v>13</v>
      </c>
      <c r="D22761" t="s">
        <v>87523</v>
      </c>
      <c r="E22761" t="s">
        <v>87125</v>
      </c>
      <c r="F22761" t="s">
        <v>55625</v>
      </c>
      <c r="G22761" t="s">
        <v>42</v>
      </c>
      <c r="H22761">
        <v>0</v>
      </c>
      <c r="I22761">
        <v>0</v>
      </c>
      <c r="J22761">
        <v>0</v>
      </c>
      <c r="K22761" t="s">
        <v>87524</v>
      </c>
    </row>
    <row r="22762" spans="1:11" x14ac:dyDescent="0.3">
      <c r="A22762" t="s">
        <v>87525</v>
      </c>
      <c r="B22762" t="s">
        <v>87526</v>
      </c>
      <c r="C22762" t="s">
        <v>13</v>
      </c>
      <c r="D22762" t="s">
        <v>87527</v>
      </c>
      <c r="E22762" t="s">
        <v>87125</v>
      </c>
      <c r="F22762" t="s">
        <v>16</v>
      </c>
      <c r="G22762" t="s">
        <v>3581</v>
      </c>
      <c r="H22762">
        <v>0</v>
      </c>
      <c r="I22762">
        <v>0</v>
      </c>
      <c r="J22762">
        <v>0</v>
      </c>
      <c r="K22762" t="s">
        <v>87528</v>
      </c>
    </row>
    <row r="22763" spans="1:11" x14ac:dyDescent="0.3">
      <c r="A22763" t="s">
        <v>87529</v>
      </c>
      <c r="C22763" t="s">
        <v>20</v>
      </c>
      <c r="D22763" t="s">
        <v>87530</v>
      </c>
      <c r="E22763" t="s">
        <v>82100</v>
      </c>
      <c r="F22763" t="s">
        <v>16</v>
      </c>
      <c r="G22763" t="s">
        <v>12395</v>
      </c>
      <c r="H22763">
        <v>0</v>
      </c>
      <c r="I22763">
        <v>0</v>
      </c>
      <c r="J22763">
        <v>0</v>
      </c>
      <c r="K22763" t="s">
        <v>87531</v>
      </c>
    </row>
    <row r="22764" spans="1:11" x14ac:dyDescent="0.3">
      <c r="A22764" t="s">
        <v>87532</v>
      </c>
      <c r="B22764" t="s">
        <v>87533</v>
      </c>
      <c r="C22764" t="s">
        <v>13</v>
      </c>
      <c r="D22764" t="s">
        <v>87534</v>
      </c>
      <c r="E22764" t="s">
        <v>87125</v>
      </c>
      <c r="F22764" t="s">
        <v>16</v>
      </c>
      <c r="G22764" t="s">
        <v>2836</v>
      </c>
      <c r="H22764">
        <v>0</v>
      </c>
      <c r="I22764">
        <v>0</v>
      </c>
      <c r="J22764">
        <v>0</v>
      </c>
      <c r="K22764" t="s">
        <v>87535</v>
      </c>
    </row>
    <row r="22765" spans="1:11" x14ac:dyDescent="0.3">
      <c r="A22765" t="s">
        <v>87536</v>
      </c>
      <c r="B22765" t="s">
        <v>87537</v>
      </c>
      <c r="C22765" t="s">
        <v>13</v>
      </c>
      <c r="D22765" t="s">
        <v>87538</v>
      </c>
      <c r="E22765" t="s">
        <v>87125</v>
      </c>
      <c r="F22765" t="s">
        <v>16</v>
      </c>
      <c r="G22765" t="s">
        <v>30856</v>
      </c>
      <c r="H22765">
        <v>0</v>
      </c>
      <c r="I22765">
        <v>0</v>
      </c>
      <c r="J22765">
        <v>0</v>
      </c>
      <c r="K22765" t="s">
        <v>87539</v>
      </c>
    </row>
    <row r="22766" spans="1:11" x14ac:dyDescent="0.3">
      <c r="A22766" t="s">
        <v>87540</v>
      </c>
      <c r="B22766" t="s">
        <v>87541</v>
      </c>
      <c r="C22766" t="s">
        <v>20</v>
      </c>
      <c r="D22766" t="s">
        <v>87542</v>
      </c>
      <c r="E22766" t="s">
        <v>82100</v>
      </c>
      <c r="F22766" t="s">
        <v>16</v>
      </c>
      <c r="G22766" t="s">
        <v>8098</v>
      </c>
      <c r="H22766">
        <v>0</v>
      </c>
      <c r="I22766">
        <v>0</v>
      </c>
      <c r="J22766">
        <v>0</v>
      </c>
      <c r="K22766" t="s">
        <v>87543</v>
      </c>
    </row>
    <row r="22767" spans="1:11" x14ac:dyDescent="0.3">
      <c r="A22767" t="s">
        <v>87544</v>
      </c>
      <c r="B22767" t="s">
        <v>87545</v>
      </c>
      <c r="C22767" t="s">
        <v>558</v>
      </c>
      <c r="D22767" t="s">
        <v>87546</v>
      </c>
      <c r="E22767" t="s">
        <v>981</v>
      </c>
      <c r="F22767" t="s">
        <v>14126</v>
      </c>
      <c r="G22767" t="s">
        <v>42</v>
      </c>
      <c r="H22767">
        <v>0</v>
      </c>
      <c r="I22767">
        <v>0</v>
      </c>
      <c r="J22767">
        <v>0</v>
      </c>
      <c r="K22767" t="s">
        <v>87547</v>
      </c>
    </row>
    <row r="22768" spans="1:11" x14ac:dyDescent="0.3">
      <c r="A22768" t="s">
        <v>87548</v>
      </c>
      <c r="B22768" t="s">
        <v>87549</v>
      </c>
      <c r="C22768" t="s">
        <v>20</v>
      </c>
      <c r="D22768" t="s">
        <v>87550</v>
      </c>
      <c r="E22768" t="s">
        <v>82100</v>
      </c>
      <c r="F22768" t="s">
        <v>16</v>
      </c>
      <c r="G22768" t="s">
        <v>16416</v>
      </c>
      <c r="H22768">
        <v>0</v>
      </c>
      <c r="I22768">
        <v>0</v>
      </c>
      <c r="J22768">
        <v>0</v>
      </c>
      <c r="K22768" t="s">
        <v>87551</v>
      </c>
    </row>
    <row r="22769" spans="1:11" x14ac:dyDescent="0.3">
      <c r="A22769" t="s">
        <v>87552</v>
      </c>
      <c r="B22769" t="s">
        <v>87553</v>
      </c>
      <c r="C22769" t="s">
        <v>147</v>
      </c>
      <c r="D22769" t="s">
        <v>87554</v>
      </c>
      <c r="E22769" t="s">
        <v>76393</v>
      </c>
      <c r="F22769" t="s">
        <v>3521</v>
      </c>
      <c r="G22769" t="s">
        <v>42</v>
      </c>
      <c r="H22769">
        <v>0</v>
      </c>
      <c r="I22769">
        <v>0</v>
      </c>
      <c r="J22769">
        <v>0</v>
      </c>
      <c r="K22769" t="s">
        <v>87555</v>
      </c>
    </row>
    <row r="22770" spans="1:11" x14ac:dyDescent="0.3">
      <c r="A22770" t="s">
        <v>87556</v>
      </c>
      <c r="B22770" t="s">
        <v>87557</v>
      </c>
      <c r="C22770" t="s">
        <v>20</v>
      </c>
      <c r="D22770" t="s">
        <v>87558</v>
      </c>
      <c r="E22770" t="s">
        <v>82100</v>
      </c>
      <c r="F22770" t="s">
        <v>16</v>
      </c>
      <c r="G22770" t="s">
        <v>469</v>
      </c>
      <c r="H22770">
        <v>0</v>
      </c>
      <c r="I22770">
        <v>0</v>
      </c>
      <c r="J22770">
        <v>0</v>
      </c>
      <c r="K22770" t="s">
        <v>87559</v>
      </c>
    </row>
    <row r="22771" spans="1:11" x14ac:dyDescent="0.3">
      <c r="A22771" t="s">
        <v>87560</v>
      </c>
      <c r="B22771" t="s">
        <v>23565</v>
      </c>
      <c r="C22771" t="s">
        <v>20</v>
      </c>
      <c r="D22771" t="s">
        <v>87561</v>
      </c>
      <c r="E22771" t="s">
        <v>82100</v>
      </c>
      <c r="F22771" t="s">
        <v>16</v>
      </c>
      <c r="G22771" t="s">
        <v>1934</v>
      </c>
      <c r="H22771">
        <v>0</v>
      </c>
      <c r="I22771">
        <v>0</v>
      </c>
      <c r="J22771">
        <v>0</v>
      </c>
      <c r="K22771" t="s">
        <v>87562</v>
      </c>
    </row>
    <row r="22772" spans="1:11" x14ac:dyDescent="0.3">
      <c r="A22772" t="s">
        <v>87563</v>
      </c>
      <c r="B22772" t="s">
        <v>87564</v>
      </c>
      <c r="C22772" t="s">
        <v>20</v>
      </c>
      <c r="D22772" t="s">
        <v>87565</v>
      </c>
      <c r="E22772" t="s">
        <v>82100</v>
      </c>
      <c r="F22772" t="s">
        <v>53478</v>
      </c>
      <c r="G22772" t="s">
        <v>42</v>
      </c>
      <c r="H22772">
        <v>0</v>
      </c>
      <c r="I22772">
        <v>0</v>
      </c>
      <c r="J22772">
        <v>0</v>
      </c>
      <c r="K22772" t="s">
        <v>87566</v>
      </c>
    </row>
    <row r="22773" spans="1:11" x14ac:dyDescent="0.3">
      <c r="A22773" t="s">
        <v>87567</v>
      </c>
      <c r="B22773" t="s">
        <v>87568</v>
      </c>
      <c r="C22773" t="s">
        <v>1159</v>
      </c>
      <c r="D22773" t="s">
        <v>87569</v>
      </c>
      <c r="E22773" t="s">
        <v>14853</v>
      </c>
      <c r="F22773" t="s">
        <v>16</v>
      </c>
      <c r="G22773" t="s">
        <v>2866</v>
      </c>
      <c r="H22773">
        <v>0</v>
      </c>
      <c r="I22773">
        <v>0</v>
      </c>
      <c r="J22773">
        <v>0</v>
      </c>
      <c r="K22773" t="s">
        <v>87570</v>
      </c>
    </row>
    <row r="22774" spans="1:11" x14ac:dyDescent="0.3">
      <c r="A22774" t="s">
        <v>87571</v>
      </c>
      <c r="B22774" t="s">
        <v>87572</v>
      </c>
      <c r="C22774" t="s">
        <v>13</v>
      </c>
      <c r="D22774" t="s">
        <v>87573</v>
      </c>
      <c r="E22774" t="s">
        <v>87125</v>
      </c>
      <c r="F22774" t="s">
        <v>16</v>
      </c>
      <c r="G22774" t="s">
        <v>9617</v>
      </c>
      <c r="H22774">
        <v>0</v>
      </c>
      <c r="I22774">
        <v>0</v>
      </c>
      <c r="J22774">
        <v>0</v>
      </c>
      <c r="K22774" t="s">
        <v>87574</v>
      </c>
    </row>
    <row r="22775" spans="1:11" x14ac:dyDescent="0.3">
      <c r="A22775" t="s">
        <v>87575</v>
      </c>
      <c r="B22775" t="s">
        <v>87576</v>
      </c>
      <c r="C22775" t="s">
        <v>13</v>
      </c>
      <c r="D22775" t="s">
        <v>87577</v>
      </c>
      <c r="E22775" t="s">
        <v>87125</v>
      </c>
      <c r="F22775" t="s">
        <v>16</v>
      </c>
      <c r="G22775" t="s">
        <v>7781</v>
      </c>
      <c r="H22775">
        <v>0</v>
      </c>
      <c r="I22775">
        <v>0</v>
      </c>
      <c r="J22775">
        <v>0</v>
      </c>
      <c r="K22775" t="s">
        <v>87578</v>
      </c>
    </row>
    <row r="22776" spans="1:11" x14ac:dyDescent="0.3">
      <c r="A22776" t="s">
        <v>87579</v>
      </c>
      <c r="B22776" t="s">
        <v>87580</v>
      </c>
      <c r="C22776" t="s">
        <v>466</v>
      </c>
      <c r="D22776" t="s">
        <v>87581</v>
      </c>
      <c r="E22776" t="s">
        <v>761</v>
      </c>
      <c r="F22776" t="s">
        <v>16</v>
      </c>
      <c r="G22776" t="s">
        <v>364</v>
      </c>
      <c r="H22776">
        <v>0</v>
      </c>
      <c r="I22776">
        <v>0</v>
      </c>
      <c r="J22776">
        <v>0</v>
      </c>
      <c r="K22776" t="s">
        <v>87582</v>
      </c>
    </row>
    <row r="22777" spans="1:11" x14ac:dyDescent="0.3">
      <c r="A22777" t="s">
        <v>87583</v>
      </c>
      <c r="B22777" t="s">
        <v>87584</v>
      </c>
      <c r="C22777" t="s">
        <v>27</v>
      </c>
      <c r="D22777" t="s">
        <v>87585</v>
      </c>
      <c r="E22777" t="s">
        <v>83478</v>
      </c>
      <c r="F22777" t="s">
        <v>1947</v>
      </c>
      <c r="G22777" t="s">
        <v>42</v>
      </c>
      <c r="H22777">
        <v>0</v>
      </c>
      <c r="I22777">
        <v>0</v>
      </c>
      <c r="J22777">
        <v>0</v>
      </c>
      <c r="K22777" t="s">
        <v>87586</v>
      </c>
    </row>
    <row r="22778" spans="1:11" x14ac:dyDescent="0.3">
      <c r="A22778" t="s">
        <v>87587</v>
      </c>
      <c r="B22778" t="s">
        <v>87588</v>
      </c>
      <c r="C22778" t="s">
        <v>558</v>
      </c>
      <c r="D22778" t="s">
        <v>87589</v>
      </c>
      <c r="E22778" t="s">
        <v>18607</v>
      </c>
      <c r="F22778" t="s">
        <v>1981</v>
      </c>
      <c r="G22778" t="s">
        <v>3103</v>
      </c>
      <c r="H22778">
        <v>0</v>
      </c>
      <c r="I22778">
        <v>0</v>
      </c>
      <c r="J22778">
        <v>0</v>
      </c>
      <c r="K22778" t="s">
        <v>87590</v>
      </c>
    </row>
    <row r="22779" spans="1:11" x14ac:dyDescent="0.3">
      <c r="A22779" t="s">
        <v>87591</v>
      </c>
      <c r="B22779" t="s">
        <v>87592</v>
      </c>
      <c r="C22779" t="s">
        <v>558</v>
      </c>
      <c r="D22779" t="s">
        <v>87593</v>
      </c>
      <c r="E22779" t="s">
        <v>18607</v>
      </c>
      <c r="F22779" t="s">
        <v>3786</v>
      </c>
      <c r="G22779" t="s">
        <v>42</v>
      </c>
      <c r="H22779">
        <v>0</v>
      </c>
      <c r="I22779">
        <v>0</v>
      </c>
      <c r="J22779">
        <v>0</v>
      </c>
      <c r="K22779" t="s">
        <v>87594</v>
      </c>
    </row>
    <row r="22780" spans="1:11" x14ac:dyDescent="0.3">
      <c r="A22780" t="s">
        <v>87595</v>
      </c>
      <c r="B22780" t="s">
        <v>87596</v>
      </c>
      <c r="C22780" t="s">
        <v>466</v>
      </c>
      <c r="D22780" t="s">
        <v>87597</v>
      </c>
      <c r="E22780" t="s">
        <v>761</v>
      </c>
      <c r="F22780" t="s">
        <v>16</v>
      </c>
      <c r="G22780" t="s">
        <v>22095</v>
      </c>
      <c r="H22780">
        <v>0</v>
      </c>
      <c r="I22780">
        <v>0</v>
      </c>
      <c r="J22780">
        <v>0</v>
      </c>
      <c r="K22780" t="s">
        <v>87598</v>
      </c>
    </row>
    <row r="22781" spans="1:11" x14ac:dyDescent="0.3">
      <c r="A22781" t="s">
        <v>87599</v>
      </c>
      <c r="B22781" t="s">
        <v>87600</v>
      </c>
      <c r="C22781" t="s">
        <v>558</v>
      </c>
      <c r="D22781" t="s">
        <v>87601</v>
      </c>
      <c r="E22781" t="s">
        <v>2102</v>
      </c>
      <c r="F22781" t="s">
        <v>87602</v>
      </c>
      <c r="G22781" t="s">
        <v>42</v>
      </c>
      <c r="H22781">
        <v>0</v>
      </c>
      <c r="I22781">
        <v>0</v>
      </c>
      <c r="J22781">
        <v>0</v>
      </c>
      <c r="K22781" t="s">
        <v>87603</v>
      </c>
    </row>
    <row r="22782" spans="1:11" x14ac:dyDescent="0.3">
      <c r="A22782" t="s">
        <v>87604</v>
      </c>
      <c r="B22782" t="s">
        <v>87605</v>
      </c>
      <c r="C22782" t="s">
        <v>558</v>
      </c>
      <c r="D22782" t="s">
        <v>87606</v>
      </c>
      <c r="E22782" t="s">
        <v>19698</v>
      </c>
      <c r="F22782" t="s">
        <v>41</v>
      </c>
      <c r="G22782" t="s">
        <v>42</v>
      </c>
      <c r="H22782">
        <v>0</v>
      </c>
      <c r="I22782">
        <v>0</v>
      </c>
      <c r="J22782">
        <v>0</v>
      </c>
      <c r="K22782" t="s">
        <v>87607</v>
      </c>
    </row>
    <row r="22783" spans="1:11" x14ac:dyDescent="0.3">
      <c r="A22783" t="s">
        <v>87608</v>
      </c>
      <c r="C22783" t="s">
        <v>558</v>
      </c>
      <c r="D22783" t="s">
        <v>87609</v>
      </c>
      <c r="E22783" t="s">
        <v>18607</v>
      </c>
      <c r="F22783" t="s">
        <v>7493</v>
      </c>
      <c r="G22783" t="s">
        <v>42</v>
      </c>
      <c r="H22783">
        <v>0</v>
      </c>
      <c r="I22783">
        <v>0</v>
      </c>
      <c r="J22783">
        <v>0</v>
      </c>
      <c r="K22783" t="s">
        <v>87610</v>
      </c>
    </row>
    <row r="22784" spans="1:11" x14ac:dyDescent="0.3">
      <c r="A22784" t="s">
        <v>87611</v>
      </c>
      <c r="B22784" t="s">
        <v>87612</v>
      </c>
      <c r="C22784" t="s">
        <v>13</v>
      </c>
      <c r="D22784" t="s">
        <v>87613</v>
      </c>
      <c r="E22784" t="s">
        <v>87125</v>
      </c>
      <c r="F22784" t="s">
        <v>16</v>
      </c>
      <c r="G22784" t="s">
        <v>11808</v>
      </c>
      <c r="H22784">
        <v>0</v>
      </c>
      <c r="I22784">
        <v>0</v>
      </c>
      <c r="J22784">
        <v>0</v>
      </c>
      <c r="K22784" t="s">
        <v>87614</v>
      </c>
    </row>
    <row r="22785" spans="1:11" x14ac:dyDescent="0.3">
      <c r="A22785" t="s">
        <v>87615</v>
      </c>
      <c r="B22785" t="s">
        <v>87616</v>
      </c>
      <c r="C22785" t="s">
        <v>466</v>
      </c>
      <c r="D22785" t="s">
        <v>87617</v>
      </c>
      <c r="E22785" t="s">
        <v>79083</v>
      </c>
      <c r="F22785" t="s">
        <v>16</v>
      </c>
      <c r="G22785" t="s">
        <v>1382</v>
      </c>
      <c r="H22785">
        <v>0</v>
      </c>
      <c r="I22785">
        <v>0</v>
      </c>
      <c r="J22785">
        <v>0</v>
      </c>
      <c r="K22785" t="s">
        <v>87618</v>
      </c>
    </row>
    <row r="22786" spans="1:11" x14ac:dyDescent="0.3">
      <c r="A22786" t="s">
        <v>87619</v>
      </c>
      <c r="B22786" t="s">
        <v>87620</v>
      </c>
      <c r="C22786" t="s">
        <v>13</v>
      </c>
      <c r="D22786" t="s">
        <v>87621</v>
      </c>
      <c r="E22786" t="s">
        <v>66626</v>
      </c>
      <c r="F22786" t="s">
        <v>2286</v>
      </c>
      <c r="G22786" t="s">
        <v>42</v>
      </c>
      <c r="H22786">
        <v>0</v>
      </c>
      <c r="I22786">
        <v>0</v>
      </c>
      <c r="J22786">
        <v>0</v>
      </c>
      <c r="K22786" t="s">
        <v>87622</v>
      </c>
    </row>
    <row r="22787" spans="1:11" x14ac:dyDescent="0.3">
      <c r="A22787" t="s">
        <v>87623</v>
      </c>
      <c r="B22787" t="s">
        <v>87624</v>
      </c>
      <c r="C22787" t="s">
        <v>27</v>
      </c>
      <c r="D22787" t="s">
        <v>87625</v>
      </c>
      <c r="E22787" t="s">
        <v>83478</v>
      </c>
      <c r="F22787" t="s">
        <v>41</v>
      </c>
      <c r="G22787" t="s">
        <v>42</v>
      </c>
      <c r="H22787">
        <v>0</v>
      </c>
      <c r="I22787">
        <v>0</v>
      </c>
      <c r="J22787">
        <v>0</v>
      </c>
      <c r="K22787" t="s">
        <v>87626</v>
      </c>
    </row>
    <row r="22788" spans="1:11" x14ac:dyDescent="0.3">
      <c r="A22788" t="s">
        <v>87627</v>
      </c>
      <c r="B22788" t="s">
        <v>87628</v>
      </c>
      <c r="C22788" t="s">
        <v>20</v>
      </c>
      <c r="D22788" t="s">
        <v>87629</v>
      </c>
      <c r="E22788" t="s">
        <v>82100</v>
      </c>
      <c r="F22788" t="s">
        <v>16</v>
      </c>
      <c r="G22788" t="s">
        <v>11157</v>
      </c>
      <c r="H22788">
        <v>0</v>
      </c>
      <c r="I22788">
        <v>0</v>
      </c>
      <c r="J22788">
        <v>0</v>
      </c>
      <c r="K22788" t="s">
        <v>87630</v>
      </c>
    </row>
    <row r="22789" spans="1:11" x14ac:dyDescent="0.3">
      <c r="A22789" t="s">
        <v>87631</v>
      </c>
      <c r="B22789" t="s">
        <v>87632</v>
      </c>
      <c r="C22789" t="s">
        <v>147</v>
      </c>
      <c r="D22789" t="s">
        <v>87633</v>
      </c>
      <c r="E22789" t="s">
        <v>76393</v>
      </c>
      <c r="F22789" t="s">
        <v>1324</v>
      </c>
      <c r="G22789" t="s">
        <v>14592</v>
      </c>
      <c r="H22789">
        <v>0</v>
      </c>
      <c r="I22789">
        <v>0</v>
      </c>
      <c r="J22789">
        <v>0</v>
      </c>
      <c r="K22789" t="s">
        <v>87634</v>
      </c>
    </row>
    <row r="22790" spans="1:11" x14ac:dyDescent="0.3">
      <c r="A22790" t="s">
        <v>87635</v>
      </c>
      <c r="B22790" t="s">
        <v>87636</v>
      </c>
      <c r="C22790" t="s">
        <v>27</v>
      </c>
      <c r="D22790" t="s">
        <v>87637</v>
      </c>
      <c r="E22790" t="s">
        <v>83478</v>
      </c>
      <c r="F22790" t="s">
        <v>41</v>
      </c>
      <c r="G22790" t="s">
        <v>42</v>
      </c>
      <c r="H22790">
        <v>0</v>
      </c>
      <c r="I22790">
        <v>0</v>
      </c>
      <c r="J22790">
        <v>0</v>
      </c>
      <c r="K22790" t="s">
        <v>87638</v>
      </c>
    </row>
    <row r="22791" spans="1:11" x14ac:dyDescent="0.3">
      <c r="A22791" t="s">
        <v>87639</v>
      </c>
      <c r="B22791" t="s">
        <v>87640</v>
      </c>
      <c r="C22791" t="s">
        <v>27</v>
      </c>
      <c r="D22791" t="s">
        <v>87641</v>
      </c>
      <c r="E22791" t="s">
        <v>83478</v>
      </c>
      <c r="F22791" t="s">
        <v>41</v>
      </c>
      <c r="G22791" t="s">
        <v>42</v>
      </c>
      <c r="H22791">
        <v>0</v>
      </c>
      <c r="I22791">
        <v>0</v>
      </c>
      <c r="J22791">
        <v>0</v>
      </c>
      <c r="K22791" t="s">
        <v>87642</v>
      </c>
    </row>
    <row r="22792" spans="1:11" x14ac:dyDescent="0.3">
      <c r="A22792" t="s">
        <v>87643</v>
      </c>
      <c r="B22792" t="s">
        <v>87644</v>
      </c>
      <c r="C22792" t="s">
        <v>558</v>
      </c>
      <c r="D22792" t="s">
        <v>87645</v>
      </c>
      <c r="E22792" t="s">
        <v>2102</v>
      </c>
      <c r="F22792" t="s">
        <v>302</v>
      </c>
      <c r="G22792" t="s">
        <v>42</v>
      </c>
      <c r="H22792">
        <v>0</v>
      </c>
      <c r="I22792">
        <v>0</v>
      </c>
      <c r="J22792">
        <v>0</v>
      </c>
      <c r="K22792" t="s">
        <v>87646</v>
      </c>
    </row>
    <row r="22793" spans="1:11" x14ac:dyDescent="0.3">
      <c r="A22793" t="s">
        <v>87647</v>
      </c>
      <c r="C22793" t="s">
        <v>558</v>
      </c>
      <c r="D22793" t="s">
        <v>87648</v>
      </c>
      <c r="E22793" t="s">
        <v>19698</v>
      </c>
      <c r="F22793" t="s">
        <v>41</v>
      </c>
      <c r="G22793" t="s">
        <v>42</v>
      </c>
      <c r="H22793">
        <v>0</v>
      </c>
      <c r="I22793">
        <v>0</v>
      </c>
      <c r="J22793">
        <v>0</v>
      </c>
      <c r="K22793" t="s">
        <v>87649</v>
      </c>
    </row>
    <row r="22794" spans="1:11" x14ac:dyDescent="0.3">
      <c r="A22794" t="s">
        <v>87650</v>
      </c>
      <c r="B22794" t="s">
        <v>87651</v>
      </c>
      <c r="C22794" t="s">
        <v>13</v>
      </c>
      <c r="D22794" t="s">
        <v>87652</v>
      </c>
      <c r="E22794" t="s">
        <v>66626</v>
      </c>
      <c r="F22794" t="s">
        <v>3066</v>
      </c>
      <c r="G22794" t="s">
        <v>42</v>
      </c>
      <c r="H22794">
        <v>0</v>
      </c>
      <c r="I22794">
        <v>0</v>
      </c>
      <c r="J22794">
        <v>0</v>
      </c>
      <c r="K22794" t="s">
        <v>87653</v>
      </c>
    </row>
    <row r="22795" spans="1:11" x14ac:dyDescent="0.3">
      <c r="A22795" t="s">
        <v>87654</v>
      </c>
      <c r="B22795" t="s">
        <v>87655</v>
      </c>
      <c r="C22795" t="s">
        <v>558</v>
      </c>
      <c r="D22795" t="s">
        <v>87656</v>
      </c>
      <c r="E22795" t="s">
        <v>2102</v>
      </c>
      <c r="F22795" t="s">
        <v>41</v>
      </c>
      <c r="G22795" t="s">
        <v>42</v>
      </c>
      <c r="H22795">
        <v>0</v>
      </c>
      <c r="I22795">
        <v>0</v>
      </c>
      <c r="J22795">
        <v>0</v>
      </c>
      <c r="K22795" t="s">
        <v>87657</v>
      </c>
    </row>
    <row r="22796" spans="1:11" x14ac:dyDescent="0.3">
      <c r="A22796" t="s">
        <v>87658</v>
      </c>
      <c r="B22796" t="s">
        <v>87659</v>
      </c>
      <c r="C22796" t="s">
        <v>20</v>
      </c>
      <c r="D22796" t="s">
        <v>87660</v>
      </c>
      <c r="E22796" t="s">
        <v>82100</v>
      </c>
      <c r="F22796" t="s">
        <v>18435</v>
      </c>
      <c r="G22796" t="s">
        <v>42</v>
      </c>
      <c r="H22796">
        <v>0</v>
      </c>
      <c r="I22796">
        <v>0</v>
      </c>
      <c r="J22796">
        <v>0</v>
      </c>
      <c r="K22796" t="s">
        <v>87661</v>
      </c>
    </row>
    <row r="22797" spans="1:11" x14ac:dyDescent="0.3">
      <c r="A22797" t="s">
        <v>87662</v>
      </c>
      <c r="B22797" t="s">
        <v>87663</v>
      </c>
      <c r="C22797" t="s">
        <v>13</v>
      </c>
      <c r="D22797" t="s">
        <v>87664</v>
      </c>
      <c r="E22797" t="s">
        <v>87125</v>
      </c>
      <c r="F22797" t="s">
        <v>2111</v>
      </c>
      <c r="G22797" t="s">
        <v>42</v>
      </c>
      <c r="H22797">
        <v>0</v>
      </c>
      <c r="I22797">
        <v>0</v>
      </c>
      <c r="J22797">
        <v>0</v>
      </c>
      <c r="K22797" t="s">
        <v>87665</v>
      </c>
    </row>
    <row r="22798" spans="1:11" x14ac:dyDescent="0.3">
      <c r="A22798" t="s">
        <v>87666</v>
      </c>
      <c r="B22798" t="s">
        <v>87667</v>
      </c>
      <c r="C22798" t="s">
        <v>558</v>
      </c>
      <c r="D22798" t="s">
        <v>87668</v>
      </c>
      <c r="E22798" t="s">
        <v>19698</v>
      </c>
      <c r="F22798" t="s">
        <v>41</v>
      </c>
      <c r="G22798" t="s">
        <v>42</v>
      </c>
      <c r="H22798">
        <v>0</v>
      </c>
      <c r="I22798">
        <v>0</v>
      </c>
      <c r="J22798">
        <v>0</v>
      </c>
      <c r="K22798" t="s">
        <v>87669</v>
      </c>
    </row>
    <row r="22799" spans="1:11" x14ac:dyDescent="0.3">
      <c r="A22799" t="s">
        <v>87670</v>
      </c>
      <c r="B22799" t="s">
        <v>87671</v>
      </c>
      <c r="C22799" t="s">
        <v>558</v>
      </c>
      <c r="D22799" t="s">
        <v>87672</v>
      </c>
      <c r="E22799" t="s">
        <v>2102</v>
      </c>
      <c r="F22799" t="s">
        <v>5976</v>
      </c>
      <c r="G22799" t="s">
        <v>42</v>
      </c>
      <c r="H22799">
        <v>0</v>
      </c>
      <c r="I22799">
        <v>0</v>
      </c>
      <c r="J22799">
        <v>0</v>
      </c>
      <c r="K22799" t="s">
        <v>87673</v>
      </c>
    </row>
    <row r="22800" spans="1:11" x14ac:dyDescent="0.3">
      <c r="A22800" t="s">
        <v>87674</v>
      </c>
      <c r="B22800" t="s">
        <v>87675</v>
      </c>
      <c r="C22800" t="s">
        <v>558</v>
      </c>
      <c r="D22800" t="s">
        <v>87676</v>
      </c>
      <c r="E22800" t="s">
        <v>2102</v>
      </c>
      <c r="F22800" t="s">
        <v>3452</v>
      </c>
      <c r="G22800" t="s">
        <v>42</v>
      </c>
      <c r="H22800">
        <v>0</v>
      </c>
      <c r="I22800">
        <v>0</v>
      </c>
      <c r="J22800">
        <v>0</v>
      </c>
      <c r="K22800" t="s">
        <v>87677</v>
      </c>
    </row>
    <row r="22801" spans="1:11" x14ac:dyDescent="0.3">
      <c r="A22801" t="s">
        <v>87678</v>
      </c>
      <c r="B22801" t="s">
        <v>87679</v>
      </c>
      <c r="C22801" t="s">
        <v>558</v>
      </c>
      <c r="D22801" t="s">
        <v>87676</v>
      </c>
      <c r="E22801" t="s">
        <v>2102</v>
      </c>
      <c r="F22801" t="s">
        <v>6152</v>
      </c>
      <c r="G22801" t="s">
        <v>42</v>
      </c>
      <c r="H22801">
        <v>0</v>
      </c>
      <c r="I22801">
        <v>0</v>
      </c>
      <c r="J22801">
        <v>0</v>
      </c>
      <c r="K22801" t="s">
        <v>87680</v>
      </c>
    </row>
    <row r="22802" spans="1:11" x14ac:dyDescent="0.3">
      <c r="A22802" t="s">
        <v>87681</v>
      </c>
      <c r="C22802" t="s">
        <v>558</v>
      </c>
      <c r="D22802" t="s">
        <v>87682</v>
      </c>
      <c r="E22802" t="s">
        <v>19698</v>
      </c>
      <c r="F22802" t="s">
        <v>41</v>
      </c>
      <c r="G22802" t="s">
        <v>42</v>
      </c>
      <c r="H22802">
        <v>0</v>
      </c>
      <c r="I22802">
        <v>0</v>
      </c>
      <c r="J22802">
        <v>0</v>
      </c>
      <c r="K22802" t="s">
        <v>87683</v>
      </c>
    </row>
    <row r="22803" spans="1:11" x14ac:dyDescent="0.3">
      <c r="A22803" t="s">
        <v>87684</v>
      </c>
      <c r="B22803" t="s">
        <v>87685</v>
      </c>
      <c r="C22803" t="s">
        <v>20</v>
      </c>
      <c r="D22803" t="s">
        <v>87686</v>
      </c>
      <c r="E22803" t="s">
        <v>82100</v>
      </c>
      <c r="F22803" t="s">
        <v>2385</v>
      </c>
      <c r="G22803" t="s">
        <v>3858</v>
      </c>
      <c r="H22803">
        <v>0</v>
      </c>
      <c r="I22803">
        <v>0</v>
      </c>
      <c r="J22803">
        <v>0</v>
      </c>
      <c r="K22803" t="s">
        <v>87687</v>
      </c>
    </row>
    <row r="22804" spans="1:11" x14ac:dyDescent="0.3">
      <c r="A22804" t="s">
        <v>87688</v>
      </c>
      <c r="B22804" t="s">
        <v>87689</v>
      </c>
      <c r="C22804" t="s">
        <v>20</v>
      </c>
      <c r="D22804" t="s">
        <v>87690</v>
      </c>
      <c r="E22804" t="s">
        <v>82100</v>
      </c>
      <c r="F22804" t="s">
        <v>16</v>
      </c>
      <c r="G22804" t="s">
        <v>4717</v>
      </c>
      <c r="H22804">
        <v>0</v>
      </c>
      <c r="I22804">
        <v>0</v>
      </c>
      <c r="J22804">
        <v>0</v>
      </c>
      <c r="K22804" t="s">
        <v>87691</v>
      </c>
    </row>
    <row r="22805" spans="1:11" x14ac:dyDescent="0.3">
      <c r="A22805" t="s">
        <v>87692</v>
      </c>
      <c r="B22805" t="s">
        <v>87693</v>
      </c>
      <c r="C22805" t="s">
        <v>20</v>
      </c>
      <c r="D22805" t="s">
        <v>87694</v>
      </c>
      <c r="E22805" t="s">
        <v>82100</v>
      </c>
      <c r="F22805" t="s">
        <v>16</v>
      </c>
      <c r="G22805" t="s">
        <v>5115</v>
      </c>
      <c r="H22805">
        <v>0</v>
      </c>
      <c r="I22805">
        <v>0</v>
      </c>
      <c r="J22805">
        <v>0</v>
      </c>
      <c r="K22805" t="s">
        <v>87695</v>
      </c>
    </row>
    <row r="22806" spans="1:11" x14ac:dyDescent="0.3">
      <c r="A22806" t="s">
        <v>87696</v>
      </c>
      <c r="B22806" t="s">
        <v>87697</v>
      </c>
      <c r="C22806" t="s">
        <v>20</v>
      </c>
      <c r="D22806" t="s">
        <v>87698</v>
      </c>
      <c r="E22806" t="s">
        <v>82100</v>
      </c>
      <c r="F22806" t="s">
        <v>16</v>
      </c>
      <c r="G22806" t="s">
        <v>10351</v>
      </c>
      <c r="H22806">
        <v>0</v>
      </c>
      <c r="I22806">
        <v>0</v>
      </c>
      <c r="J22806">
        <v>0</v>
      </c>
      <c r="K22806" t="s">
        <v>87699</v>
      </c>
    </row>
    <row r="22807" spans="1:11" x14ac:dyDescent="0.3">
      <c r="A22807" t="s">
        <v>87700</v>
      </c>
      <c r="B22807" t="s">
        <v>87701</v>
      </c>
      <c r="C22807" t="s">
        <v>20</v>
      </c>
      <c r="D22807" t="s">
        <v>87702</v>
      </c>
      <c r="E22807" t="s">
        <v>82100</v>
      </c>
      <c r="F22807" t="s">
        <v>16</v>
      </c>
      <c r="G22807" t="s">
        <v>24533</v>
      </c>
      <c r="H22807">
        <v>0</v>
      </c>
      <c r="I22807">
        <v>0</v>
      </c>
      <c r="J22807">
        <v>0</v>
      </c>
      <c r="K22807" t="s">
        <v>87703</v>
      </c>
    </row>
    <row r="22808" spans="1:11" x14ac:dyDescent="0.3">
      <c r="A22808" t="s">
        <v>87704</v>
      </c>
      <c r="B22808" t="s">
        <v>87705</v>
      </c>
      <c r="C22808" t="s">
        <v>27</v>
      </c>
      <c r="D22808" t="s">
        <v>87706</v>
      </c>
      <c r="E22808" t="s">
        <v>83478</v>
      </c>
      <c r="F22808" t="s">
        <v>6589</v>
      </c>
      <c r="G22808" t="s">
        <v>42</v>
      </c>
      <c r="H22808">
        <v>0</v>
      </c>
      <c r="I22808">
        <v>0</v>
      </c>
      <c r="J22808">
        <v>0</v>
      </c>
      <c r="K22808" t="s">
        <v>87707</v>
      </c>
    </row>
    <row r="22809" spans="1:11" x14ac:dyDescent="0.3">
      <c r="A22809" t="s">
        <v>87708</v>
      </c>
      <c r="B22809" t="s">
        <v>87709</v>
      </c>
      <c r="C22809" t="s">
        <v>20</v>
      </c>
      <c r="D22809" t="s">
        <v>87710</v>
      </c>
      <c r="E22809" t="s">
        <v>82100</v>
      </c>
      <c r="F22809" t="s">
        <v>16</v>
      </c>
      <c r="G22809" t="s">
        <v>1496</v>
      </c>
      <c r="H22809">
        <v>0</v>
      </c>
      <c r="I22809">
        <v>0</v>
      </c>
      <c r="J22809">
        <v>0</v>
      </c>
      <c r="K22809" t="s">
        <v>87711</v>
      </c>
    </row>
    <row r="22810" spans="1:11" x14ac:dyDescent="0.3">
      <c r="A22810" t="s">
        <v>87712</v>
      </c>
      <c r="B22810" t="s">
        <v>87713</v>
      </c>
      <c r="C22810" t="s">
        <v>20</v>
      </c>
      <c r="D22810" t="s">
        <v>87714</v>
      </c>
      <c r="E22810" t="s">
        <v>82100</v>
      </c>
      <c r="F22810" t="s">
        <v>3102</v>
      </c>
      <c r="G22810" t="s">
        <v>42</v>
      </c>
      <c r="H22810">
        <v>0</v>
      </c>
      <c r="I22810">
        <v>0</v>
      </c>
      <c r="J22810">
        <v>0</v>
      </c>
      <c r="K22810" t="s">
        <v>87715</v>
      </c>
    </row>
    <row r="22811" spans="1:11" x14ac:dyDescent="0.3">
      <c r="A22811" t="s">
        <v>87716</v>
      </c>
      <c r="B22811" t="s">
        <v>87717</v>
      </c>
      <c r="C22811" t="s">
        <v>13</v>
      </c>
      <c r="D22811" t="s">
        <v>87718</v>
      </c>
      <c r="E22811" t="s">
        <v>66626</v>
      </c>
      <c r="F22811" t="s">
        <v>16</v>
      </c>
      <c r="G22811" t="s">
        <v>67649</v>
      </c>
      <c r="H22811">
        <v>0</v>
      </c>
      <c r="I22811">
        <v>0</v>
      </c>
      <c r="J22811">
        <v>0</v>
      </c>
      <c r="K22811" t="s">
        <v>87719</v>
      </c>
    </row>
    <row r="22812" spans="1:11" x14ac:dyDescent="0.3">
      <c r="A22812" t="s">
        <v>87720</v>
      </c>
      <c r="B22812" t="s">
        <v>87721</v>
      </c>
      <c r="C22812" t="s">
        <v>27</v>
      </c>
      <c r="D22812" t="s">
        <v>87722</v>
      </c>
      <c r="E22812" t="s">
        <v>83478</v>
      </c>
      <c r="F22812" t="s">
        <v>41</v>
      </c>
      <c r="G22812" t="s">
        <v>42</v>
      </c>
      <c r="H22812">
        <v>0</v>
      </c>
      <c r="I22812">
        <v>0</v>
      </c>
      <c r="J22812">
        <v>0</v>
      </c>
      <c r="K22812" t="s">
        <v>87723</v>
      </c>
    </row>
    <row r="22813" spans="1:11" x14ac:dyDescent="0.3">
      <c r="A22813" t="s">
        <v>87724</v>
      </c>
      <c r="C22813" t="s">
        <v>27</v>
      </c>
      <c r="D22813" t="s">
        <v>87725</v>
      </c>
      <c r="E22813" t="s">
        <v>83478</v>
      </c>
      <c r="F22813" t="s">
        <v>41</v>
      </c>
      <c r="G22813" t="s">
        <v>42</v>
      </c>
      <c r="H22813">
        <v>0</v>
      </c>
      <c r="I22813">
        <v>0</v>
      </c>
      <c r="J22813">
        <v>0</v>
      </c>
      <c r="K22813" t="s">
        <v>87726</v>
      </c>
    </row>
    <row r="22814" spans="1:11" x14ac:dyDescent="0.3">
      <c r="A22814" t="s">
        <v>87727</v>
      </c>
      <c r="B22814" t="s">
        <v>87728</v>
      </c>
      <c r="C22814" t="s">
        <v>558</v>
      </c>
      <c r="D22814" t="s">
        <v>87729</v>
      </c>
      <c r="E22814" t="s">
        <v>2102</v>
      </c>
      <c r="F22814" t="s">
        <v>3421</v>
      </c>
      <c r="G22814" t="s">
        <v>42</v>
      </c>
      <c r="H22814">
        <v>0</v>
      </c>
      <c r="I22814">
        <v>0</v>
      </c>
      <c r="J22814">
        <v>0</v>
      </c>
      <c r="K22814" t="s">
        <v>87730</v>
      </c>
    </row>
    <row r="22815" spans="1:11" x14ac:dyDescent="0.3">
      <c r="A22815" t="s">
        <v>87731</v>
      </c>
      <c r="B22815" t="s">
        <v>87732</v>
      </c>
      <c r="C22815" t="s">
        <v>558</v>
      </c>
      <c r="D22815" t="s">
        <v>87733</v>
      </c>
      <c r="E22815" t="s">
        <v>19698</v>
      </c>
      <c r="F22815" t="s">
        <v>41</v>
      </c>
      <c r="G22815" t="s">
        <v>42</v>
      </c>
      <c r="H22815">
        <v>0</v>
      </c>
      <c r="I22815">
        <v>0</v>
      </c>
      <c r="J22815">
        <v>0</v>
      </c>
      <c r="K22815" t="s">
        <v>87734</v>
      </c>
    </row>
    <row r="22816" spans="1:11" x14ac:dyDescent="0.3">
      <c r="A22816" t="s">
        <v>87735</v>
      </c>
      <c r="B22816" t="s">
        <v>87736</v>
      </c>
      <c r="C22816" t="s">
        <v>558</v>
      </c>
      <c r="D22816" t="s">
        <v>87737</v>
      </c>
      <c r="E22816" t="s">
        <v>32599</v>
      </c>
      <c r="F22816" t="s">
        <v>16</v>
      </c>
      <c r="G22816" t="s">
        <v>575</v>
      </c>
      <c r="H22816">
        <v>0</v>
      </c>
      <c r="I22816">
        <v>0</v>
      </c>
      <c r="J22816">
        <v>0</v>
      </c>
      <c r="K22816" t="s">
        <v>87738</v>
      </c>
    </row>
    <row r="22817" spans="1:11" x14ac:dyDescent="0.3">
      <c r="A22817" t="s">
        <v>87739</v>
      </c>
      <c r="B22817" t="s">
        <v>87740</v>
      </c>
      <c r="C22817" t="s">
        <v>20</v>
      </c>
      <c r="D22817" t="s">
        <v>87741</v>
      </c>
      <c r="E22817" t="s">
        <v>82100</v>
      </c>
      <c r="F22817" t="s">
        <v>7405</v>
      </c>
      <c r="G22817" t="s">
        <v>42</v>
      </c>
      <c r="H22817">
        <v>0</v>
      </c>
      <c r="I22817">
        <v>0</v>
      </c>
      <c r="J22817">
        <v>0</v>
      </c>
      <c r="K22817" t="s">
        <v>87742</v>
      </c>
    </row>
    <row r="22818" spans="1:11" x14ac:dyDescent="0.3">
      <c r="A22818" t="s">
        <v>87743</v>
      </c>
      <c r="B22818" t="s">
        <v>87744</v>
      </c>
      <c r="C22818" t="s">
        <v>20</v>
      </c>
      <c r="D22818" t="s">
        <v>87745</v>
      </c>
      <c r="E22818" t="s">
        <v>82100</v>
      </c>
      <c r="F22818" t="s">
        <v>16</v>
      </c>
      <c r="G22818" t="s">
        <v>22095</v>
      </c>
      <c r="H22818">
        <v>0</v>
      </c>
      <c r="I22818">
        <v>0</v>
      </c>
      <c r="J22818">
        <v>0</v>
      </c>
      <c r="K22818" t="s">
        <v>87746</v>
      </c>
    </row>
    <row r="22819" spans="1:11" x14ac:dyDescent="0.3">
      <c r="A22819" t="s">
        <v>87747</v>
      </c>
      <c r="B22819" t="s">
        <v>87748</v>
      </c>
      <c r="C22819" t="s">
        <v>20</v>
      </c>
      <c r="D22819" t="s">
        <v>87749</v>
      </c>
      <c r="E22819" t="s">
        <v>82100</v>
      </c>
      <c r="F22819" t="s">
        <v>3484</v>
      </c>
      <c r="G22819" t="s">
        <v>42</v>
      </c>
      <c r="H22819">
        <v>0</v>
      </c>
      <c r="I22819">
        <v>0</v>
      </c>
      <c r="J22819">
        <v>0</v>
      </c>
      <c r="K22819" t="s">
        <v>87750</v>
      </c>
    </row>
    <row r="22820" spans="1:11" x14ac:dyDescent="0.3">
      <c r="A22820" t="s">
        <v>87751</v>
      </c>
      <c r="B22820" t="s">
        <v>87752</v>
      </c>
      <c r="C22820" t="s">
        <v>558</v>
      </c>
      <c r="D22820" t="s">
        <v>87753</v>
      </c>
      <c r="E22820" t="s">
        <v>32122</v>
      </c>
      <c r="F22820" t="s">
        <v>3296</v>
      </c>
      <c r="G22820" t="s">
        <v>42</v>
      </c>
      <c r="H22820">
        <v>0</v>
      </c>
      <c r="I22820">
        <v>0</v>
      </c>
      <c r="J22820">
        <v>0</v>
      </c>
      <c r="K22820" t="s">
        <v>87754</v>
      </c>
    </row>
    <row r="22821" spans="1:11" x14ac:dyDescent="0.3">
      <c r="A22821" t="s">
        <v>87755</v>
      </c>
      <c r="B22821" t="s">
        <v>87756</v>
      </c>
      <c r="C22821" t="s">
        <v>13</v>
      </c>
      <c r="D22821" t="s">
        <v>87757</v>
      </c>
      <c r="E22821" t="s">
        <v>66626</v>
      </c>
      <c r="F22821" t="s">
        <v>16</v>
      </c>
      <c r="G22821" t="s">
        <v>5588</v>
      </c>
      <c r="H22821">
        <v>0</v>
      </c>
      <c r="I22821">
        <v>0</v>
      </c>
      <c r="J22821">
        <v>0</v>
      </c>
      <c r="K22821" t="s">
        <v>87758</v>
      </c>
    </row>
    <row r="22822" spans="1:11" x14ac:dyDescent="0.3">
      <c r="A22822" t="s">
        <v>87759</v>
      </c>
      <c r="B22822" t="s">
        <v>87760</v>
      </c>
      <c r="C22822" t="s">
        <v>20</v>
      </c>
      <c r="D22822" t="s">
        <v>87761</v>
      </c>
      <c r="E22822" t="s">
        <v>82100</v>
      </c>
      <c r="F22822" t="s">
        <v>19246</v>
      </c>
      <c r="G22822" t="s">
        <v>42</v>
      </c>
      <c r="H22822">
        <v>0</v>
      </c>
      <c r="I22822">
        <v>0</v>
      </c>
      <c r="J22822">
        <v>0</v>
      </c>
      <c r="K22822" t="s">
        <v>87762</v>
      </c>
    </row>
    <row r="22823" spans="1:11" x14ac:dyDescent="0.3">
      <c r="A22823" t="s">
        <v>87763</v>
      </c>
      <c r="B22823" t="s">
        <v>87764</v>
      </c>
      <c r="C22823" t="s">
        <v>27</v>
      </c>
      <c r="D22823" t="s">
        <v>87765</v>
      </c>
      <c r="E22823" t="s">
        <v>83478</v>
      </c>
      <c r="F22823" t="s">
        <v>41</v>
      </c>
      <c r="G22823" t="s">
        <v>42</v>
      </c>
      <c r="H22823">
        <v>0</v>
      </c>
      <c r="I22823">
        <v>0</v>
      </c>
      <c r="J22823">
        <v>0</v>
      </c>
      <c r="K22823" t="s">
        <v>87766</v>
      </c>
    </row>
    <row r="22824" spans="1:11" x14ac:dyDescent="0.3">
      <c r="A22824" t="s">
        <v>87767</v>
      </c>
      <c r="B22824" t="s">
        <v>87768</v>
      </c>
      <c r="C22824" t="s">
        <v>27</v>
      </c>
      <c r="D22824" t="s">
        <v>87769</v>
      </c>
      <c r="E22824" t="s">
        <v>83478</v>
      </c>
      <c r="F22824" t="s">
        <v>41</v>
      </c>
      <c r="G22824" t="s">
        <v>42</v>
      </c>
      <c r="H22824">
        <v>0</v>
      </c>
      <c r="I22824">
        <v>0</v>
      </c>
      <c r="J22824">
        <v>0</v>
      </c>
      <c r="K22824" t="s">
        <v>87770</v>
      </c>
    </row>
    <row r="22825" spans="1:11" x14ac:dyDescent="0.3">
      <c r="A22825" t="s">
        <v>87771</v>
      </c>
      <c r="C22825" t="s">
        <v>27</v>
      </c>
      <c r="D22825" t="s">
        <v>87772</v>
      </c>
      <c r="E22825" t="s">
        <v>83478</v>
      </c>
      <c r="F22825" t="s">
        <v>41</v>
      </c>
      <c r="G22825" t="s">
        <v>42</v>
      </c>
      <c r="H22825">
        <v>0</v>
      </c>
      <c r="I22825">
        <v>0</v>
      </c>
      <c r="J22825">
        <v>0</v>
      </c>
      <c r="K22825" t="s">
        <v>87773</v>
      </c>
    </row>
    <row r="22826" spans="1:11" x14ac:dyDescent="0.3">
      <c r="A22826" t="s">
        <v>87774</v>
      </c>
      <c r="B22826" t="s">
        <v>87775</v>
      </c>
      <c r="C22826" t="s">
        <v>13</v>
      </c>
      <c r="D22826" t="s">
        <v>87776</v>
      </c>
      <c r="E22826" t="s">
        <v>66626</v>
      </c>
      <c r="F22826" t="s">
        <v>16</v>
      </c>
      <c r="G22826" t="s">
        <v>12628</v>
      </c>
      <c r="H22826">
        <v>0</v>
      </c>
      <c r="I22826">
        <v>0</v>
      </c>
      <c r="J22826">
        <v>0</v>
      </c>
      <c r="K22826" t="s">
        <v>87777</v>
      </c>
    </row>
    <row r="22827" spans="1:11" x14ac:dyDescent="0.3">
      <c r="A22827" t="s">
        <v>87778</v>
      </c>
      <c r="B22827" t="s">
        <v>87779</v>
      </c>
      <c r="C22827" t="s">
        <v>20</v>
      </c>
      <c r="D22827" t="s">
        <v>87780</v>
      </c>
      <c r="E22827" t="s">
        <v>82100</v>
      </c>
      <c r="F22827" t="s">
        <v>16</v>
      </c>
      <c r="G22827" t="s">
        <v>3262</v>
      </c>
      <c r="H22827">
        <v>0</v>
      </c>
      <c r="I22827">
        <v>0</v>
      </c>
      <c r="J22827">
        <v>0</v>
      </c>
      <c r="K22827" t="s">
        <v>87781</v>
      </c>
    </row>
    <row r="22828" spans="1:11" x14ac:dyDescent="0.3">
      <c r="A22828" t="s">
        <v>87782</v>
      </c>
      <c r="B22828" t="s">
        <v>87783</v>
      </c>
      <c r="C22828" t="s">
        <v>27</v>
      </c>
      <c r="D22828" t="s">
        <v>87784</v>
      </c>
      <c r="E22828" t="s">
        <v>83478</v>
      </c>
      <c r="F22828" t="s">
        <v>41</v>
      </c>
      <c r="G22828" t="s">
        <v>13301</v>
      </c>
      <c r="H22828">
        <v>0</v>
      </c>
      <c r="I22828">
        <v>0</v>
      </c>
      <c r="J22828">
        <v>0</v>
      </c>
      <c r="K22828" t="s">
        <v>87785</v>
      </c>
    </row>
    <row r="22829" spans="1:11" x14ac:dyDescent="0.3">
      <c r="A22829" t="s">
        <v>87786</v>
      </c>
      <c r="B22829" t="s">
        <v>87787</v>
      </c>
      <c r="C22829" t="s">
        <v>13</v>
      </c>
      <c r="D22829" t="s">
        <v>87788</v>
      </c>
      <c r="E22829" t="s">
        <v>87125</v>
      </c>
      <c r="F22829" t="s">
        <v>16</v>
      </c>
      <c r="G22829" t="s">
        <v>16815</v>
      </c>
      <c r="H22829">
        <v>0</v>
      </c>
      <c r="I22829">
        <v>0</v>
      </c>
      <c r="J22829">
        <v>0</v>
      </c>
      <c r="K22829" t="s">
        <v>87789</v>
      </c>
    </row>
    <row r="22830" spans="1:11" x14ac:dyDescent="0.3">
      <c r="A22830" t="s">
        <v>87790</v>
      </c>
      <c r="B22830" t="s">
        <v>87225</v>
      </c>
      <c r="C22830" t="s">
        <v>20</v>
      </c>
      <c r="D22830" t="s">
        <v>87791</v>
      </c>
      <c r="E22830" t="s">
        <v>82100</v>
      </c>
      <c r="F22830" t="s">
        <v>3030</v>
      </c>
      <c r="G22830" t="s">
        <v>42</v>
      </c>
      <c r="H22830">
        <v>0</v>
      </c>
      <c r="I22830">
        <v>0</v>
      </c>
      <c r="J22830">
        <v>0</v>
      </c>
      <c r="K22830" t="s">
        <v>87792</v>
      </c>
    </row>
    <row r="22831" spans="1:11" x14ac:dyDescent="0.3">
      <c r="A22831" t="s">
        <v>87793</v>
      </c>
      <c r="B22831" t="s">
        <v>87794</v>
      </c>
      <c r="C22831" t="s">
        <v>27</v>
      </c>
      <c r="D22831" t="s">
        <v>87795</v>
      </c>
      <c r="E22831" t="s">
        <v>83478</v>
      </c>
      <c r="F22831" t="s">
        <v>16</v>
      </c>
      <c r="G22831" t="s">
        <v>16085</v>
      </c>
      <c r="H22831">
        <v>0</v>
      </c>
      <c r="I22831">
        <v>0</v>
      </c>
      <c r="J22831">
        <v>0</v>
      </c>
      <c r="K22831" t="s">
        <v>87796</v>
      </c>
    </row>
    <row r="22832" spans="1:11" x14ac:dyDescent="0.3">
      <c r="A22832" t="s">
        <v>87797</v>
      </c>
      <c r="B22832" t="s">
        <v>27297</v>
      </c>
      <c r="C22832" t="s">
        <v>558</v>
      </c>
      <c r="D22832" t="s">
        <v>87798</v>
      </c>
      <c r="E22832" t="s">
        <v>2102</v>
      </c>
      <c r="F22832" t="s">
        <v>41</v>
      </c>
      <c r="G22832" t="s">
        <v>7351</v>
      </c>
      <c r="H22832">
        <v>0</v>
      </c>
      <c r="I22832">
        <v>0</v>
      </c>
      <c r="J22832">
        <v>0</v>
      </c>
      <c r="K22832" t="s">
        <v>87799</v>
      </c>
    </row>
    <row r="22833" spans="1:11" x14ac:dyDescent="0.3">
      <c r="A22833" t="s">
        <v>87800</v>
      </c>
      <c r="B22833" t="s">
        <v>87801</v>
      </c>
      <c r="C22833" t="s">
        <v>27</v>
      </c>
      <c r="D22833" t="s">
        <v>87802</v>
      </c>
      <c r="E22833" t="s">
        <v>83478</v>
      </c>
      <c r="F22833" t="s">
        <v>41</v>
      </c>
      <c r="G22833" t="s">
        <v>16626</v>
      </c>
      <c r="H22833">
        <v>0</v>
      </c>
      <c r="I22833">
        <v>0</v>
      </c>
      <c r="J22833">
        <v>0</v>
      </c>
      <c r="K22833" t="s">
        <v>87803</v>
      </c>
    </row>
    <row r="22834" spans="1:11" x14ac:dyDescent="0.3">
      <c r="A22834" t="s">
        <v>87804</v>
      </c>
      <c r="C22834" t="s">
        <v>20</v>
      </c>
      <c r="D22834" t="s">
        <v>87805</v>
      </c>
      <c r="E22834" t="s">
        <v>22</v>
      </c>
      <c r="F22834" t="s">
        <v>16</v>
      </c>
      <c r="G22834" t="s">
        <v>42</v>
      </c>
      <c r="H22834">
        <v>0</v>
      </c>
      <c r="I22834">
        <v>0</v>
      </c>
      <c r="J22834">
        <v>0</v>
      </c>
      <c r="K22834" t="s">
        <v>87806</v>
      </c>
    </row>
    <row r="22835" spans="1:11" x14ac:dyDescent="0.3">
      <c r="A22835" t="s">
        <v>87807</v>
      </c>
      <c r="B22835" t="s">
        <v>87808</v>
      </c>
      <c r="C22835" t="s">
        <v>13</v>
      </c>
      <c r="D22835" t="s">
        <v>87809</v>
      </c>
      <c r="E22835" t="s">
        <v>66626</v>
      </c>
      <c r="F22835" t="s">
        <v>16</v>
      </c>
      <c r="G22835" t="s">
        <v>5593</v>
      </c>
      <c r="H22835">
        <v>0</v>
      </c>
      <c r="I22835">
        <v>0</v>
      </c>
      <c r="J22835">
        <v>0</v>
      </c>
      <c r="K22835" t="s">
        <v>87810</v>
      </c>
    </row>
    <row r="22836" spans="1:11" x14ac:dyDescent="0.3">
      <c r="A22836" t="s">
        <v>87811</v>
      </c>
      <c r="C22836" t="s">
        <v>558</v>
      </c>
      <c r="D22836" t="s">
        <v>87812</v>
      </c>
      <c r="E22836" t="s">
        <v>18607</v>
      </c>
      <c r="F22836" t="s">
        <v>16</v>
      </c>
      <c r="G22836" t="s">
        <v>21335</v>
      </c>
      <c r="H22836">
        <v>0</v>
      </c>
      <c r="I22836">
        <v>0</v>
      </c>
      <c r="J22836">
        <v>0</v>
      </c>
      <c r="K22836" t="s">
        <v>87813</v>
      </c>
    </row>
    <row r="22837" spans="1:11" x14ac:dyDescent="0.3">
      <c r="A22837" t="s">
        <v>87814</v>
      </c>
      <c r="B22837" t="s">
        <v>87815</v>
      </c>
      <c r="C22837" t="s">
        <v>27</v>
      </c>
      <c r="D22837" t="s">
        <v>87816</v>
      </c>
      <c r="E22837" t="s">
        <v>83478</v>
      </c>
      <c r="F22837" t="s">
        <v>16</v>
      </c>
      <c r="G22837" t="s">
        <v>566</v>
      </c>
      <c r="H22837">
        <v>0</v>
      </c>
      <c r="I22837">
        <v>0</v>
      </c>
      <c r="J22837">
        <v>0</v>
      </c>
      <c r="K22837" t="s">
        <v>87817</v>
      </c>
    </row>
    <row r="22838" spans="1:11" x14ac:dyDescent="0.3">
      <c r="A22838" t="s">
        <v>87818</v>
      </c>
      <c r="C22838" t="s">
        <v>20</v>
      </c>
      <c r="D22838" t="s">
        <v>87819</v>
      </c>
      <c r="E22838" t="s">
        <v>82100</v>
      </c>
      <c r="F22838" t="s">
        <v>1678</v>
      </c>
      <c r="G22838" t="s">
        <v>42</v>
      </c>
      <c r="H22838">
        <v>0</v>
      </c>
      <c r="I22838">
        <v>0</v>
      </c>
      <c r="J22838">
        <v>0</v>
      </c>
      <c r="K22838" t="s">
        <v>87820</v>
      </c>
    </row>
    <row r="22839" spans="1:11" x14ac:dyDescent="0.3">
      <c r="A22839" t="s">
        <v>87821</v>
      </c>
      <c r="B22839" t="s">
        <v>87822</v>
      </c>
      <c r="C22839" t="s">
        <v>27</v>
      </c>
      <c r="D22839" t="s">
        <v>87823</v>
      </c>
      <c r="E22839" t="s">
        <v>83478</v>
      </c>
      <c r="F22839" t="s">
        <v>41</v>
      </c>
      <c r="G22839" t="s">
        <v>42</v>
      </c>
      <c r="H22839">
        <v>0</v>
      </c>
      <c r="I22839">
        <v>0</v>
      </c>
      <c r="J22839">
        <v>0</v>
      </c>
      <c r="K22839" t="s">
        <v>87824</v>
      </c>
    </row>
    <row r="22840" spans="1:11" x14ac:dyDescent="0.3">
      <c r="A22840" t="s">
        <v>87825</v>
      </c>
      <c r="B22840" t="s">
        <v>87826</v>
      </c>
      <c r="C22840" t="s">
        <v>27</v>
      </c>
      <c r="D22840" t="s">
        <v>87827</v>
      </c>
      <c r="E22840" t="s">
        <v>83478</v>
      </c>
      <c r="F22840" t="s">
        <v>41</v>
      </c>
      <c r="G22840" t="s">
        <v>42</v>
      </c>
      <c r="H22840">
        <v>0</v>
      </c>
      <c r="I22840">
        <v>0</v>
      </c>
      <c r="J22840">
        <v>0</v>
      </c>
      <c r="K22840" t="s">
        <v>87828</v>
      </c>
    </row>
    <row r="22841" spans="1:11" x14ac:dyDescent="0.3">
      <c r="A22841" t="s">
        <v>87829</v>
      </c>
      <c r="C22841" t="s">
        <v>27</v>
      </c>
      <c r="D22841" t="s">
        <v>87830</v>
      </c>
      <c r="E22841" t="s">
        <v>83478</v>
      </c>
      <c r="F22841" t="s">
        <v>41</v>
      </c>
      <c r="G22841" t="s">
        <v>42</v>
      </c>
      <c r="H22841">
        <v>0</v>
      </c>
      <c r="I22841">
        <v>0</v>
      </c>
      <c r="J22841">
        <v>0</v>
      </c>
      <c r="K22841" t="s">
        <v>87831</v>
      </c>
    </row>
    <row r="22842" spans="1:11" x14ac:dyDescent="0.3">
      <c r="A22842" t="s">
        <v>87832</v>
      </c>
      <c r="B22842" t="s">
        <v>87833</v>
      </c>
      <c r="C22842" t="s">
        <v>20</v>
      </c>
      <c r="D22842" t="s">
        <v>87834</v>
      </c>
      <c r="E22842" t="s">
        <v>82100</v>
      </c>
      <c r="F22842" t="s">
        <v>11456</v>
      </c>
      <c r="G22842" t="s">
        <v>42</v>
      </c>
      <c r="H22842">
        <v>0</v>
      </c>
      <c r="I22842">
        <v>0</v>
      </c>
      <c r="J22842">
        <v>0</v>
      </c>
      <c r="K22842" t="s">
        <v>87835</v>
      </c>
    </row>
    <row r="22843" spans="1:11" x14ac:dyDescent="0.3">
      <c r="A22843" t="s">
        <v>87836</v>
      </c>
      <c r="B22843" t="s">
        <v>87837</v>
      </c>
      <c r="C22843" t="s">
        <v>20</v>
      </c>
      <c r="D22843" t="s">
        <v>87838</v>
      </c>
      <c r="E22843" t="s">
        <v>82100</v>
      </c>
      <c r="F22843" t="s">
        <v>31163</v>
      </c>
      <c r="G22843" t="s">
        <v>42</v>
      </c>
      <c r="H22843">
        <v>0</v>
      </c>
      <c r="I22843">
        <v>0</v>
      </c>
      <c r="J22843">
        <v>0</v>
      </c>
      <c r="K22843" t="s">
        <v>87839</v>
      </c>
    </row>
    <row r="22844" spans="1:11" x14ac:dyDescent="0.3">
      <c r="A22844" t="s">
        <v>87840</v>
      </c>
      <c r="B22844" t="s">
        <v>87841</v>
      </c>
      <c r="C22844" t="s">
        <v>13</v>
      </c>
      <c r="D22844" t="s">
        <v>87842</v>
      </c>
      <c r="E22844" t="s">
        <v>66626</v>
      </c>
      <c r="F22844" t="s">
        <v>16</v>
      </c>
      <c r="G22844" t="s">
        <v>3050</v>
      </c>
      <c r="H22844">
        <v>0</v>
      </c>
      <c r="I22844">
        <v>0</v>
      </c>
      <c r="J22844">
        <v>0</v>
      </c>
      <c r="K22844" t="s">
        <v>87843</v>
      </c>
    </row>
    <row r="22845" spans="1:11" x14ac:dyDescent="0.3">
      <c r="A22845" t="s">
        <v>87844</v>
      </c>
      <c r="B22845" t="s">
        <v>87845</v>
      </c>
      <c r="C22845" t="s">
        <v>27</v>
      </c>
      <c r="D22845" t="s">
        <v>87846</v>
      </c>
      <c r="E22845" t="s">
        <v>83478</v>
      </c>
      <c r="F22845" t="s">
        <v>41</v>
      </c>
      <c r="G22845" t="s">
        <v>42</v>
      </c>
      <c r="H22845">
        <v>0</v>
      </c>
      <c r="I22845">
        <v>0</v>
      </c>
      <c r="J22845">
        <v>0</v>
      </c>
      <c r="K22845" t="s">
        <v>87847</v>
      </c>
    </row>
    <row r="22846" spans="1:11" x14ac:dyDescent="0.3">
      <c r="A22846" t="s">
        <v>87848</v>
      </c>
      <c r="B22846" t="s">
        <v>87849</v>
      </c>
      <c r="C22846" t="s">
        <v>20</v>
      </c>
      <c r="D22846" t="s">
        <v>87850</v>
      </c>
      <c r="E22846" t="s">
        <v>82100</v>
      </c>
      <c r="F22846" t="s">
        <v>15056</v>
      </c>
      <c r="G22846" t="s">
        <v>42</v>
      </c>
      <c r="H22846">
        <v>0</v>
      </c>
      <c r="I22846">
        <v>0</v>
      </c>
      <c r="J22846">
        <v>0</v>
      </c>
      <c r="K22846" t="s">
        <v>87851</v>
      </c>
    </row>
    <row r="22847" spans="1:11" x14ac:dyDescent="0.3">
      <c r="A22847" t="s">
        <v>87852</v>
      </c>
      <c r="B22847" t="s">
        <v>87853</v>
      </c>
      <c r="C22847" t="s">
        <v>20</v>
      </c>
      <c r="D22847" t="s">
        <v>87854</v>
      </c>
      <c r="E22847" t="s">
        <v>82100</v>
      </c>
      <c r="F22847" t="s">
        <v>16</v>
      </c>
      <c r="G22847" t="s">
        <v>3262</v>
      </c>
      <c r="H22847">
        <v>0</v>
      </c>
      <c r="I22847">
        <v>0</v>
      </c>
      <c r="J22847">
        <v>0</v>
      </c>
      <c r="K22847" t="s">
        <v>87855</v>
      </c>
    </row>
    <row r="22848" spans="1:11" x14ac:dyDescent="0.3">
      <c r="A22848" t="s">
        <v>87856</v>
      </c>
      <c r="B22848" t="s">
        <v>87857</v>
      </c>
      <c r="C22848" t="s">
        <v>20</v>
      </c>
      <c r="D22848" t="s">
        <v>87858</v>
      </c>
      <c r="E22848" t="s">
        <v>82100</v>
      </c>
      <c r="F22848" t="s">
        <v>2242</v>
      </c>
      <c r="G22848" t="s">
        <v>42</v>
      </c>
      <c r="H22848">
        <v>0</v>
      </c>
      <c r="I22848">
        <v>0</v>
      </c>
      <c r="J22848">
        <v>0</v>
      </c>
      <c r="K22848" t="s">
        <v>87859</v>
      </c>
    </row>
    <row r="22849" spans="1:11" x14ac:dyDescent="0.3">
      <c r="A22849" t="s">
        <v>87860</v>
      </c>
      <c r="B22849" t="s">
        <v>87861</v>
      </c>
      <c r="C22849" t="s">
        <v>20</v>
      </c>
      <c r="D22849" t="s">
        <v>87862</v>
      </c>
      <c r="E22849" t="s">
        <v>82100</v>
      </c>
      <c r="F22849" t="s">
        <v>10022</v>
      </c>
      <c r="G22849" t="s">
        <v>42</v>
      </c>
      <c r="H22849">
        <v>0</v>
      </c>
      <c r="I22849">
        <v>0</v>
      </c>
      <c r="J22849">
        <v>0</v>
      </c>
      <c r="K22849" t="s">
        <v>87863</v>
      </c>
    </row>
    <row r="22850" spans="1:11" x14ac:dyDescent="0.3">
      <c r="A22850" t="s">
        <v>87864</v>
      </c>
      <c r="B22850" t="s">
        <v>87865</v>
      </c>
      <c r="C22850" t="s">
        <v>466</v>
      </c>
      <c r="D22850" t="s">
        <v>87866</v>
      </c>
      <c r="E22850" t="s">
        <v>79083</v>
      </c>
      <c r="F22850" t="s">
        <v>41</v>
      </c>
      <c r="G22850" t="s">
        <v>7288</v>
      </c>
      <c r="H22850">
        <v>0</v>
      </c>
      <c r="I22850">
        <v>0</v>
      </c>
      <c r="J22850">
        <v>0</v>
      </c>
      <c r="K22850" t="s">
        <v>87867</v>
      </c>
    </row>
    <row r="22851" spans="1:11" x14ac:dyDescent="0.3">
      <c r="A22851" t="s">
        <v>87868</v>
      </c>
      <c r="B22851" t="s">
        <v>87869</v>
      </c>
      <c r="C22851" t="s">
        <v>20</v>
      </c>
      <c r="D22851" t="s">
        <v>87870</v>
      </c>
      <c r="E22851" t="s">
        <v>82100</v>
      </c>
      <c r="F22851" t="s">
        <v>41</v>
      </c>
      <c r="G22851" t="s">
        <v>42</v>
      </c>
      <c r="H22851">
        <v>0</v>
      </c>
      <c r="I22851">
        <v>0</v>
      </c>
      <c r="J22851">
        <v>0</v>
      </c>
      <c r="K22851" t="s">
        <v>87871</v>
      </c>
    </row>
    <row r="22852" spans="1:11" x14ac:dyDescent="0.3">
      <c r="A22852" t="s">
        <v>87872</v>
      </c>
      <c r="C22852" t="s">
        <v>20</v>
      </c>
      <c r="D22852" t="s">
        <v>87873</v>
      </c>
      <c r="E22852" t="s">
        <v>82100</v>
      </c>
      <c r="F22852" t="s">
        <v>2595</v>
      </c>
      <c r="G22852" t="s">
        <v>42</v>
      </c>
      <c r="H22852">
        <v>0</v>
      </c>
      <c r="I22852">
        <v>0</v>
      </c>
      <c r="J22852">
        <v>0</v>
      </c>
      <c r="K22852" t="s">
        <v>87874</v>
      </c>
    </row>
    <row r="22853" spans="1:11" x14ac:dyDescent="0.3">
      <c r="A22853" t="s">
        <v>87875</v>
      </c>
      <c r="B22853" t="s">
        <v>87876</v>
      </c>
      <c r="C22853" t="s">
        <v>27</v>
      </c>
      <c r="D22853" t="s">
        <v>87877</v>
      </c>
      <c r="E22853" t="s">
        <v>83478</v>
      </c>
      <c r="F22853" t="s">
        <v>41</v>
      </c>
      <c r="G22853" t="s">
        <v>42</v>
      </c>
      <c r="H22853">
        <v>0</v>
      </c>
      <c r="I22853">
        <v>0</v>
      </c>
      <c r="J22853">
        <v>0</v>
      </c>
      <c r="K22853" t="s">
        <v>87878</v>
      </c>
    </row>
    <row r="22854" spans="1:11" x14ac:dyDescent="0.3">
      <c r="A22854" t="s">
        <v>87879</v>
      </c>
      <c r="B22854" t="s">
        <v>87880</v>
      </c>
      <c r="C22854" t="s">
        <v>27</v>
      </c>
      <c r="D22854" t="s">
        <v>87881</v>
      </c>
      <c r="E22854" t="s">
        <v>29</v>
      </c>
      <c r="F22854" t="s">
        <v>16</v>
      </c>
      <c r="G22854" t="s">
        <v>4386</v>
      </c>
      <c r="H22854">
        <v>0</v>
      </c>
      <c r="I22854">
        <v>0</v>
      </c>
      <c r="J22854">
        <v>0</v>
      </c>
      <c r="K22854" t="s">
        <v>87882</v>
      </c>
    </row>
    <row r="22855" spans="1:11" x14ac:dyDescent="0.3">
      <c r="A22855" t="s">
        <v>87883</v>
      </c>
      <c r="B22855" t="s">
        <v>87884</v>
      </c>
      <c r="C22855" t="s">
        <v>27</v>
      </c>
      <c r="D22855" t="s">
        <v>87885</v>
      </c>
      <c r="E22855" t="s">
        <v>83478</v>
      </c>
      <c r="F22855" t="s">
        <v>14630</v>
      </c>
      <c r="G22855" t="s">
        <v>42</v>
      </c>
      <c r="H22855">
        <v>0</v>
      </c>
      <c r="I22855">
        <v>0</v>
      </c>
      <c r="J22855">
        <v>0</v>
      </c>
      <c r="K22855" t="s">
        <v>87886</v>
      </c>
    </row>
    <row r="22856" spans="1:11" x14ac:dyDescent="0.3">
      <c r="A22856" t="s">
        <v>87887</v>
      </c>
      <c r="B22856" t="s">
        <v>87888</v>
      </c>
      <c r="C22856" t="s">
        <v>147</v>
      </c>
      <c r="D22856" t="s">
        <v>87889</v>
      </c>
      <c r="E22856" t="s">
        <v>76393</v>
      </c>
      <c r="F22856" t="s">
        <v>4959</v>
      </c>
      <c r="G22856" t="s">
        <v>17583</v>
      </c>
      <c r="H22856">
        <v>0</v>
      </c>
      <c r="I22856">
        <v>0</v>
      </c>
      <c r="J22856">
        <v>0</v>
      </c>
      <c r="K22856" t="s">
        <v>87890</v>
      </c>
    </row>
    <row r="22857" spans="1:11" x14ac:dyDescent="0.3">
      <c r="A22857" t="s">
        <v>87891</v>
      </c>
      <c r="B22857" t="s">
        <v>87892</v>
      </c>
      <c r="C22857" t="s">
        <v>20</v>
      </c>
      <c r="D22857" t="s">
        <v>87893</v>
      </c>
      <c r="E22857" t="s">
        <v>82100</v>
      </c>
      <c r="F22857" t="s">
        <v>16</v>
      </c>
      <c r="G22857" t="s">
        <v>7236</v>
      </c>
      <c r="H22857">
        <v>0</v>
      </c>
      <c r="I22857">
        <v>0</v>
      </c>
      <c r="J22857">
        <v>0</v>
      </c>
      <c r="K22857" t="s">
        <v>87894</v>
      </c>
    </row>
    <row r="22858" spans="1:11" x14ac:dyDescent="0.3">
      <c r="A22858" t="s">
        <v>87895</v>
      </c>
      <c r="B22858" t="s">
        <v>87896</v>
      </c>
      <c r="C22858" t="s">
        <v>20</v>
      </c>
      <c r="D22858" t="s">
        <v>87897</v>
      </c>
      <c r="E22858" t="s">
        <v>82100</v>
      </c>
      <c r="F22858" t="s">
        <v>331</v>
      </c>
      <c r="G22858" t="s">
        <v>42</v>
      </c>
      <c r="H22858">
        <v>0</v>
      </c>
      <c r="I22858">
        <v>0</v>
      </c>
      <c r="J22858">
        <v>0</v>
      </c>
      <c r="K22858" t="s">
        <v>87898</v>
      </c>
    </row>
    <row r="22859" spans="1:11" x14ac:dyDescent="0.3">
      <c r="A22859" t="s">
        <v>87899</v>
      </c>
      <c r="B22859" t="s">
        <v>87900</v>
      </c>
      <c r="C22859" t="s">
        <v>20</v>
      </c>
      <c r="D22859" t="s">
        <v>87901</v>
      </c>
      <c r="E22859" t="s">
        <v>82100</v>
      </c>
      <c r="F22859" t="s">
        <v>48801</v>
      </c>
      <c r="G22859" t="s">
        <v>42</v>
      </c>
      <c r="H22859">
        <v>0</v>
      </c>
      <c r="I22859">
        <v>0</v>
      </c>
      <c r="J22859">
        <v>0</v>
      </c>
      <c r="K22859" t="s">
        <v>87902</v>
      </c>
    </row>
    <row r="22860" spans="1:11" x14ac:dyDescent="0.3">
      <c r="A22860" t="s">
        <v>87903</v>
      </c>
      <c r="B22860" t="s">
        <v>87904</v>
      </c>
      <c r="C22860" t="s">
        <v>466</v>
      </c>
      <c r="D22860" t="s">
        <v>87905</v>
      </c>
      <c r="E22860" t="s">
        <v>79083</v>
      </c>
      <c r="F22860" t="s">
        <v>16</v>
      </c>
      <c r="G22860" t="s">
        <v>8767</v>
      </c>
      <c r="H22860">
        <v>0</v>
      </c>
      <c r="I22860">
        <v>0</v>
      </c>
      <c r="J22860">
        <v>0</v>
      </c>
      <c r="K22860" t="s">
        <v>87906</v>
      </c>
    </row>
    <row r="22861" spans="1:11" x14ac:dyDescent="0.3">
      <c r="A22861" t="s">
        <v>87907</v>
      </c>
      <c r="B22861" t="s">
        <v>87908</v>
      </c>
      <c r="C22861" t="s">
        <v>558</v>
      </c>
      <c r="D22861" t="s">
        <v>87909</v>
      </c>
      <c r="E22861" t="s">
        <v>34293</v>
      </c>
      <c r="F22861" t="s">
        <v>2770</v>
      </c>
      <c r="G22861" t="s">
        <v>42</v>
      </c>
      <c r="H22861">
        <v>0</v>
      </c>
      <c r="I22861">
        <v>0</v>
      </c>
      <c r="J22861">
        <v>0</v>
      </c>
      <c r="K22861" t="s">
        <v>87910</v>
      </c>
    </row>
    <row r="22862" spans="1:11" x14ac:dyDescent="0.3">
      <c r="A22862" t="s">
        <v>87911</v>
      </c>
      <c r="C22862" t="s">
        <v>13</v>
      </c>
      <c r="D22862" t="s">
        <v>87912</v>
      </c>
      <c r="E22862" t="s">
        <v>87125</v>
      </c>
      <c r="F22862" t="s">
        <v>41</v>
      </c>
      <c r="G22862" t="s">
        <v>42</v>
      </c>
      <c r="H22862">
        <v>0</v>
      </c>
      <c r="I22862">
        <v>0</v>
      </c>
      <c r="J22862">
        <v>0</v>
      </c>
      <c r="K22862" t="s">
        <v>87913</v>
      </c>
    </row>
    <row r="22863" spans="1:11" x14ac:dyDescent="0.3">
      <c r="A22863" t="s">
        <v>87914</v>
      </c>
      <c r="B22863" t="s">
        <v>87915</v>
      </c>
      <c r="C22863" t="s">
        <v>27</v>
      </c>
      <c r="D22863" t="s">
        <v>87916</v>
      </c>
      <c r="E22863" t="s">
        <v>83478</v>
      </c>
      <c r="F22863" t="s">
        <v>41</v>
      </c>
      <c r="G22863" t="s">
        <v>42</v>
      </c>
      <c r="H22863">
        <v>0</v>
      </c>
      <c r="I22863">
        <v>0</v>
      </c>
      <c r="J22863">
        <v>0</v>
      </c>
      <c r="K22863" t="s">
        <v>87917</v>
      </c>
    </row>
    <row r="22864" spans="1:11" x14ac:dyDescent="0.3">
      <c r="A22864" t="s">
        <v>87918</v>
      </c>
      <c r="B22864" t="s">
        <v>87919</v>
      </c>
      <c r="C22864" t="s">
        <v>13</v>
      </c>
      <c r="D22864" t="s">
        <v>87920</v>
      </c>
      <c r="E22864" t="s">
        <v>66626</v>
      </c>
      <c r="F22864" t="s">
        <v>16</v>
      </c>
      <c r="G22864" t="s">
        <v>22797</v>
      </c>
      <c r="H22864">
        <v>0</v>
      </c>
      <c r="I22864">
        <v>0</v>
      </c>
      <c r="J22864">
        <v>0</v>
      </c>
      <c r="K22864" t="s">
        <v>87921</v>
      </c>
    </row>
    <row r="22865" spans="1:11" x14ac:dyDescent="0.3">
      <c r="A22865" t="s">
        <v>87922</v>
      </c>
      <c r="B22865" t="s">
        <v>87923</v>
      </c>
      <c r="C22865" t="s">
        <v>27</v>
      </c>
      <c r="D22865" t="s">
        <v>87924</v>
      </c>
      <c r="E22865" t="s">
        <v>83478</v>
      </c>
      <c r="F22865" t="s">
        <v>41</v>
      </c>
      <c r="G22865" t="s">
        <v>42</v>
      </c>
      <c r="H22865">
        <v>0</v>
      </c>
      <c r="I22865">
        <v>0</v>
      </c>
      <c r="J22865">
        <v>0</v>
      </c>
      <c r="K22865" t="s">
        <v>87925</v>
      </c>
    </row>
    <row r="22866" spans="1:11" x14ac:dyDescent="0.3">
      <c r="A22866" t="s">
        <v>87926</v>
      </c>
      <c r="B22866" t="s">
        <v>87927</v>
      </c>
      <c r="C22866" t="s">
        <v>27</v>
      </c>
      <c r="D22866" t="s">
        <v>87928</v>
      </c>
      <c r="E22866" t="s">
        <v>83478</v>
      </c>
      <c r="F22866" t="s">
        <v>41</v>
      </c>
      <c r="G22866" t="s">
        <v>42</v>
      </c>
      <c r="H22866">
        <v>0</v>
      </c>
      <c r="I22866">
        <v>0</v>
      </c>
      <c r="J22866">
        <v>0</v>
      </c>
      <c r="K22866" t="s">
        <v>87929</v>
      </c>
    </row>
    <row r="22867" spans="1:11" x14ac:dyDescent="0.3">
      <c r="A22867" t="s">
        <v>87930</v>
      </c>
      <c r="B22867" t="s">
        <v>87931</v>
      </c>
      <c r="C22867" t="s">
        <v>27</v>
      </c>
      <c r="D22867" t="s">
        <v>87932</v>
      </c>
      <c r="E22867" t="s">
        <v>83478</v>
      </c>
      <c r="F22867" t="s">
        <v>41</v>
      </c>
      <c r="G22867" t="s">
        <v>42</v>
      </c>
      <c r="H22867">
        <v>0</v>
      </c>
      <c r="I22867">
        <v>0</v>
      </c>
      <c r="J22867">
        <v>0</v>
      </c>
      <c r="K22867" t="s">
        <v>87933</v>
      </c>
    </row>
    <row r="22868" spans="1:11" x14ac:dyDescent="0.3">
      <c r="A22868" t="s">
        <v>87934</v>
      </c>
      <c r="B22868" t="s">
        <v>87935</v>
      </c>
      <c r="C22868" t="s">
        <v>27</v>
      </c>
      <c r="D22868" t="s">
        <v>87936</v>
      </c>
      <c r="E22868" t="s">
        <v>83478</v>
      </c>
      <c r="F22868" t="s">
        <v>41</v>
      </c>
      <c r="G22868" t="s">
        <v>42</v>
      </c>
      <c r="H22868">
        <v>0</v>
      </c>
      <c r="I22868">
        <v>0</v>
      </c>
      <c r="J22868">
        <v>0</v>
      </c>
      <c r="K22868" t="s">
        <v>87937</v>
      </c>
    </row>
    <row r="22869" spans="1:11" x14ac:dyDescent="0.3">
      <c r="A22869" t="s">
        <v>87938</v>
      </c>
      <c r="B22869" t="s">
        <v>87939</v>
      </c>
      <c r="C22869" t="s">
        <v>20</v>
      </c>
      <c r="D22869" t="s">
        <v>87940</v>
      </c>
      <c r="E22869" t="s">
        <v>82100</v>
      </c>
      <c r="F22869" t="s">
        <v>16</v>
      </c>
      <c r="G22869" t="s">
        <v>26736</v>
      </c>
      <c r="H22869">
        <v>0</v>
      </c>
      <c r="I22869">
        <v>0</v>
      </c>
      <c r="J22869">
        <v>0</v>
      </c>
      <c r="K22869" t="s">
        <v>87941</v>
      </c>
    </row>
    <row r="22870" spans="1:11" x14ac:dyDescent="0.3">
      <c r="A22870" t="s">
        <v>87942</v>
      </c>
      <c r="B22870" t="s">
        <v>87943</v>
      </c>
      <c r="C22870" t="s">
        <v>147</v>
      </c>
      <c r="D22870" t="s">
        <v>87944</v>
      </c>
      <c r="E22870" t="s">
        <v>76393</v>
      </c>
      <c r="F22870" t="s">
        <v>2919</v>
      </c>
      <c r="G22870" t="s">
        <v>42</v>
      </c>
      <c r="H22870">
        <v>0</v>
      </c>
      <c r="I22870">
        <v>0</v>
      </c>
      <c r="J22870">
        <v>0</v>
      </c>
      <c r="K22870" t="s">
        <v>87945</v>
      </c>
    </row>
    <row r="22871" spans="1:11" x14ac:dyDescent="0.3">
      <c r="A22871" t="s">
        <v>87946</v>
      </c>
      <c r="C22871" t="s">
        <v>20</v>
      </c>
      <c r="D22871" t="s">
        <v>87947</v>
      </c>
      <c r="E22871" t="s">
        <v>82100</v>
      </c>
      <c r="F22871" t="s">
        <v>2720</v>
      </c>
      <c r="G22871" t="s">
        <v>42</v>
      </c>
      <c r="H22871">
        <v>0</v>
      </c>
      <c r="I22871">
        <v>0</v>
      </c>
      <c r="J22871">
        <v>0</v>
      </c>
      <c r="K22871" t="s">
        <v>87948</v>
      </c>
    </row>
    <row r="22872" spans="1:11" x14ac:dyDescent="0.3">
      <c r="A22872" t="s">
        <v>87949</v>
      </c>
      <c r="C22872" t="s">
        <v>147</v>
      </c>
      <c r="D22872" t="s">
        <v>87950</v>
      </c>
      <c r="E22872" t="s">
        <v>76393</v>
      </c>
      <c r="F22872" t="s">
        <v>16</v>
      </c>
      <c r="G22872" t="s">
        <v>42</v>
      </c>
      <c r="H22872">
        <v>0</v>
      </c>
      <c r="I22872">
        <v>0</v>
      </c>
      <c r="J22872">
        <v>0</v>
      </c>
      <c r="K22872" t="s">
        <v>87951</v>
      </c>
    </row>
    <row r="22873" spans="1:11" x14ac:dyDescent="0.3">
      <c r="A22873" t="s">
        <v>87952</v>
      </c>
      <c r="B22873" t="s">
        <v>87953</v>
      </c>
      <c r="C22873" t="s">
        <v>20</v>
      </c>
      <c r="D22873" t="s">
        <v>87954</v>
      </c>
      <c r="E22873" t="s">
        <v>82100</v>
      </c>
      <c r="F22873" t="s">
        <v>11456</v>
      </c>
      <c r="G22873" t="s">
        <v>42</v>
      </c>
      <c r="H22873">
        <v>0</v>
      </c>
      <c r="I22873">
        <v>0</v>
      </c>
      <c r="J22873">
        <v>0</v>
      </c>
      <c r="K22873" t="s">
        <v>87955</v>
      </c>
    </row>
    <row r="22874" spans="1:11" x14ac:dyDescent="0.3">
      <c r="A22874" t="s">
        <v>87956</v>
      </c>
      <c r="B22874" t="s">
        <v>87957</v>
      </c>
      <c r="C22874" t="s">
        <v>13</v>
      </c>
      <c r="D22874" t="s">
        <v>87958</v>
      </c>
      <c r="E22874" t="s">
        <v>66626</v>
      </c>
      <c r="F22874" t="s">
        <v>16</v>
      </c>
      <c r="G22874" t="s">
        <v>17259</v>
      </c>
      <c r="H22874">
        <v>0</v>
      </c>
      <c r="I22874">
        <v>0</v>
      </c>
      <c r="J22874">
        <v>0</v>
      </c>
      <c r="K22874" t="s">
        <v>87959</v>
      </c>
    </row>
    <row r="22875" spans="1:11" x14ac:dyDescent="0.3">
      <c r="A22875" t="s">
        <v>87960</v>
      </c>
      <c r="B22875" t="s">
        <v>87961</v>
      </c>
      <c r="C22875" t="s">
        <v>466</v>
      </c>
      <c r="D22875" t="s">
        <v>87962</v>
      </c>
      <c r="E22875" t="s">
        <v>79083</v>
      </c>
      <c r="F22875" t="s">
        <v>41</v>
      </c>
      <c r="G22875" t="s">
        <v>42</v>
      </c>
      <c r="H22875">
        <v>0</v>
      </c>
      <c r="I22875">
        <v>0</v>
      </c>
      <c r="J22875">
        <v>0</v>
      </c>
      <c r="K22875" t="s">
        <v>87963</v>
      </c>
    </row>
    <row r="22876" spans="1:11" x14ac:dyDescent="0.3">
      <c r="A22876" t="s">
        <v>87964</v>
      </c>
      <c r="B22876" t="s">
        <v>87965</v>
      </c>
      <c r="C22876" t="s">
        <v>13</v>
      </c>
      <c r="D22876" t="s">
        <v>87966</v>
      </c>
      <c r="E22876" t="s">
        <v>87125</v>
      </c>
      <c r="F22876" t="s">
        <v>16</v>
      </c>
      <c r="G22876" t="s">
        <v>787</v>
      </c>
      <c r="H22876">
        <v>0</v>
      </c>
      <c r="I22876">
        <v>0</v>
      </c>
      <c r="J22876">
        <v>0</v>
      </c>
      <c r="K22876" t="s">
        <v>87967</v>
      </c>
    </row>
    <row r="22877" spans="1:11" x14ac:dyDescent="0.3">
      <c r="A22877" t="s">
        <v>87968</v>
      </c>
      <c r="C22877" t="s">
        <v>13</v>
      </c>
      <c r="D22877" t="s">
        <v>87969</v>
      </c>
      <c r="E22877" t="s">
        <v>87125</v>
      </c>
      <c r="F22877" t="s">
        <v>16</v>
      </c>
      <c r="G22877" t="s">
        <v>42</v>
      </c>
      <c r="H22877">
        <v>0</v>
      </c>
      <c r="I22877">
        <v>0</v>
      </c>
      <c r="J22877">
        <v>0</v>
      </c>
      <c r="K22877" t="s">
        <v>87970</v>
      </c>
    </row>
    <row r="22878" spans="1:11" x14ac:dyDescent="0.3">
      <c r="A22878" t="s">
        <v>87971</v>
      </c>
      <c r="B22878" t="s">
        <v>87972</v>
      </c>
      <c r="C22878" t="s">
        <v>20</v>
      </c>
      <c r="D22878" t="s">
        <v>87973</v>
      </c>
      <c r="E22878" t="s">
        <v>82100</v>
      </c>
      <c r="F22878" t="s">
        <v>17734</v>
      </c>
      <c r="G22878" t="s">
        <v>42</v>
      </c>
      <c r="H22878">
        <v>0</v>
      </c>
      <c r="I22878">
        <v>0</v>
      </c>
      <c r="J22878">
        <v>0</v>
      </c>
      <c r="K22878" t="s">
        <v>87974</v>
      </c>
    </row>
    <row r="22879" spans="1:11" x14ac:dyDescent="0.3">
      <c r="A22879" t="s">
        <v>87975</v>
      </c>
      <c r="B22879" t="s">
        <v>87976</v>
      </c>
      <c r="C22879" t="s">
        <v>20</v>
      </c>
      <c r="D22879" t="s">
        <v>87977</v>
      </c>
      <c r="E22879" t="s">
        <v>82100</v>
      </c>
      <c r="F22879" t="s">
        <v>9182</v>
      </c>
      <c r="G22879" t="s">
        <v>8098</v>
      </c>
      <c r="H22879">
        <v>0</v>
      </c>
      <c r="I22879">
        <v>0</v>
      </c>
      <c r="J22879">
        <v>0</v>
      </c>
      <c r="K22879" t="s">
        <v>87978</v>
      </c>
    </row>
    <row r="22880" spans="1:11" x14ac:dyDescent="0.3">
      <c r="A22880" t="s">
        <v>87979</v>
      </c>
      <c r="B22880" t="s">
        <v>87980</v>
      </c>
      <c r="C22880" t="s">
        <v>20</v>
      </c>
      <c r="D22880" t="s">
        <v>87981</v>
      </c>
      <c r="E22880" t="s">
        <v>82100</v>
      </c>
      <c r="F22880" t="s">
        <v>16</v>
      </c>
      <c r="G22880" t="s">
        <v>64736</v>
      </c>
      <c r="H22880">
        <v>0</v>
      </c>
      <c r="I22880">
        <v>0</v>
      </c>
      <c r="J22880">
        <v>0</v>
      </c>
      <c r="K22880" t="s">
        <v>87982</v>
      </c>
    </row>
    <row r="22881" spans="1:11" x14ac:dyDescent="0.3">
      <c r="A22881" t="s">
        <v>87983</v>
      </c>
      <c r="C22881" t="s">
        <v>27</v>
      </c>
      <c r="D22881" t="s">
        <v>87984</v>
      </c>
      <c r="E22881" t="s">
        <v>29</v>
      </c>
      <c r="F22881" t="s">
        <v>13885</v>
      </c>
      <c r="G22881" t="s">
        <v>42</v>
      </c>
      <c r="H22881">
        <v>0</v>
      </c>
      <c r="I22881">
        <v>0</v>
      </c>
      <c r="J22881">
        <v>0</v>
      </c>
      <c r="K22881" t="s">
        <v>87985</v>
      </c>
    </row>
    <row r="22882" spans="1:11" x14ac:dyDescent="0.3">
      <c r="A22882" t="s">
        <v>87986</v>
      </c>
      <c r="B22882" t="s">
        <v>87987</v>
      </c>
      <c r="C22882" t="s">
        <v>27</v>
      </c>
      <c r="D22882" t="s">
        <v>87988</v>
      </c>
      <c r="E22882" t="s">
        <v>83478</v>
      </c>
      <c r="F22882" t="s">
        <v>41</v>
      </c>
      <c r="G22882" t="s">
        <v>1382</v>
      </c>
      <c r="H22882">
        <v>0</v>
      </c>
      <c r="I22882">
        <v>0</v>
      </c>
      <c r="J22882">
        <v>0</v>
      </c>
      <c r="K22882" t="s">
        <v>87989</v>
      </c>
    </row>
    <row r="22883" spans="1:11" x14ac:dyDescent="0.3">
      <c r="A22883" t="s">
        <v>87990</v>
      </c>
      <c r="C22883" t="s">
        <v>13</v>
      </c>
      <c r="D22883" t="s">
        <v>87991</v>
      </c>
      <c r="E22883" t="s">
        <v>87125</v>
      </c>
      <c r="F22883" t="s">
        <v>16</v>
      </c>
      <c r="G22883" t="s">
        <v>4960</v>
      </c>
      <c r="H22883">
        <v>0</v>
      </c>
      <c r="I22883">
        <v>0</v>
      </c>
      <c r="J22883">
        <v>0</v>
      </c>
      <c r="K22883" t="s">
        <v>87992</v>
      </c>
    </row>
    <row r="22884" spans="1:11" x14ac:dyDescent="0.3">
      <c r="A22884" t="s">
        <v>87993</v>
      </c>
      <c r="B22884" t="s">
        <v>87994</v>
      </c>
      <c r="C22884" t="s">
        <v>13</v>
      </c>
      <c r="D22884" t="s">
        <v>87995</v>
      </c>
      <c r="E22884" t="s">
        <v>66626</v>
      </c>
      <c r="F22884" t="s">
        <v>16</v>
      </c>
      <c r="G22884" t="s">
        <v>8389</v>
      </c>
      <c r="H22884">
        <v>0</v>
      </c>
      <c r="I22884">
        <v>0</v>
      </c>
      <c r="J22884">
        <v>0</v>
      </c>
      <c r="K22884" t="s">
        <v>87996</v>
      </c>
    </row>
    <row r="22885" spans="1:11" x14ac:dyDescent="0.3">
      <c r="A22885" t="s">
        <v>87997</v>
      </c>
      <c r="B22885" t="s">
        <v>87998</v>
      </c>
      <c r="C22885" t="s">
        <v>13</v>
      </c>
      <c r="D22885" t="s">
        <v>87999</v>
      </c>
      <c r="E22885" t="s">
        <v>87125</v>
      </c>
      <c r="F22885" t="s">
        <v>2835</v>
      </c>
      <c r="G22885" t="s">
        <v>42</v>
      </c>
      <c r="H22885">
        <v>0</v>
      </c>
      <c r="I22885">
        <v>0</v>
      </c>
      <c r="J22885">
        <v>0</v>
      </c>
      <c r="K22885" t="s">
        <v>88000</v>
      </c>
    </row>
    <row r="22886" spans="1:11" x14ac:dyDescent="0.3">
      <c r="A22886" t="s">
        <v>88001</v>
      </c>
      <c r="B22886" t="s">
        <v>88002</v>
      </c>
      <c r="C22886" t="s">
        <v>27</v>
      </c>
      <c r="D22886" t="s">
        <v>88003</v>
      </c>
      <c r="E22886" t="s">
        <v>83478</v>
      </c>
      <c r="F22886" t="s">
        <v>41</v>
      </c>
      <c r="G22886" t="s">
        <v>42</v>
      </c>
      <c r="H22886">
        <v>0</v>
      </c>
      <c r="I22886">
        <v>0</v>
      </c>
      <c r="J22886">
        <v>0</v>
      </c>
      <c r="K22886" t="s">
        <v>88004</v>
      </c>
    </row>
    <row r="22887" spans="1:11" x14ac:dyDescent="0.3">
      <c r="A22887" t="s">
        <v>88005</v>
      </c>
      <c r="B22887" t="s">
        <v>88006</v>
      </c>
      <c r="C22887" t="s">
        <v>27</v>
      </c>
      <c r="D22887" t="s">
        <v>88007</v>
      </c>
      <c r="E22887" t="s">
        <v>83478</v>
      </c>
      <c r="F22887" t="s">
        <v>41</v>
      </c>
      <c r="G22887" t="s">
        <v>42</v>
      </c>
      <c r="H22887">
        <v>0</v>
      </c>
      <c r="I22887">
        <v>0</v>
      </c>
      <c r="J22887">
        <v>0</v>
      </c>
      <c r="K22887" t="s">
        <v>88008</v>
      </c>
    </row>
    <row r="22888" spans="1:11" x14ac:dyDescent="0.3">
      <c r="A22888" t="s">
        <v>88009</v>
      </c>
      <c r="B22888" t="s">
        <v>88010</v>
      </c>
      <c r="C22888" t="s">
        <v>20</v>
      </c>
      <c r="D22888" t="s">
        <v>88011</v>
      </c>
      <c r="E22888" t="s">
        <v>82100</v>
      </c>
      <c r="F22888" t="s">
        <v>16</v>
      </c>
      <c r="G22888" t="s">
        <v>16240</v>
      </c>
      <c r="H22888">
        <v>0</v>
      </c>
      <c r="I22888">
        <v>0</v>
      </c>
      <c r="J22888">
        <v>0</v>
      </c>
      <c r="K22888" t="s">
        <v>88012</v>
      </c>
    </row>
    <row r="22889" spans="1:11" x14ac:dyDescent="0.3">
      <c r="A22889" t="s">
        <v>88013</v>
      </c>
      <c r="B22889" t="s">
        <v>88014</v>
      </c>
      <c r="C22889" t="s">
        <v>27</v>
      </c>
      <c r="D22889" t="s">
        <v>88015</v>
      </c>
      <c r="E22889" t="s">
        <v>83478</v>
      </c>
      <c r="F22889" t="s">
        <v>41</v>
      </c>
      <c r="G22889" t="s">
        <v>42</v>
      </c>
      <c r="H22889">
        <v>0</v>
      </c>
      <c r="I22889">
        <v>0</v>
      </c>
      <c r="J22889">
        <v>0</v>
      </c>
      <c r="K22889" t="s">
        <v>88016</v>
      </c>
    </row>
    <row r="22890" spans="1:11" x14ac:dyDescent="0.3">
      <c r="A22890" t="s">
        <v>88017</v>
      </c>
      <c r="B22890" t="s">
        <v>67440</v>
      </c>
      <c r="C22890" t="s">
        <v>13</v>
      </c>
      <c r="D22890" t="s">
        <v>88018</v>
      </c>
      <c r="E22890" t="s">
        <v>87125</v>
      </c>
      <c r="F22890" t="s">
        <v>5733</v>
      </c>
      <c r="G22890" t="s">
        <v>42</v>
      </c>
      <c r="H22890">
        <v>0</v>
      </c>
      <c r="I22890">
        <v>0</v>
      </c>
      <c r="J22890">
        <v>0</v>
      </c>
      <c r="K22890" t="s">
        <v>88019</v>
      </c>
    </row>
    <row r="22891" spans="1:11" x14ac:dyDescent="0.3">
      <c r="A22891" t="s">
        <v>88020</v>
      </c>
      <c r="B22891" t="s">
        <v>88021</v>
      </c>
      <c r="C22891" t="s">
        <v>27</v>
      </c>
      <c r="D22891" t="s">
        <v>88022</v>
      </c>
      <c r="E22891" t="s">
        <v>83478</v>
      </c>
      <c r="F22891" t="s">
        <v>41</v>
      </c>
      <c r="G22891" t="s">
        <v>42</v>
      </c>
      <c r="H22891">
        <v>0</v>
      </c>
      <c r="I22891">
        <v>0</v>
      </c>
      <c r="J22891">
        <v>0</v>
      </c>
      <c r="K22891" t="s">
        <v>88023</v>
      </c>
    </row>
    <row r="22892" spans="1:11" x14ac:dyDescent="0.3">
      <c r="A22892" t="s">
        <v>88024</v>
      </c>
      <c r="B22892" t="s">
        <v>21046</v>
      </c>
      <c r="C22892" t="s">
        <v>27</v>
      </c>
      <c r="D22892" t="s">
        <v>88025</v>
      </c>
      <c r="E22892" t="s">
        <v>83478</v>
      </c>
      <c r="F22892" t="s">
        <v>16</v>
      </c>
      <c r="G22892" t="s">
        <v>11465</v>
      </c>
      <c r="H22892">
        <v>0</v>
      </c>
      <c r="I22892">
        <v>0</v>
      </c>
      <c r="J22892">
        <v>0</v>
      </c>
      <c r="K22892" t="s">
        <v>88026</v>
      </c>
    </row>
    <row r="22893" spans="1:11" x14ac:dyDescent="0.3">
      <c r="A22893" t="s">
        <v>88027</v>
      </c>
      <c r="B22893" t="s">
        <v>88028</v>
      </c>
      <c r="C22893" t="s">
        <v>20</v>
      </c>
      <c r="D22893" t="s">
        <v>88029</v>
      </c>
      <c r="E22893" t="s">
        <v>82100</v>
      </c>
      <c r="F22893" t="s">
        <v>16</v>
      </c>
      <c r="G22893" t="s">
        <v>6057</v>
      </c>
      <c r="H22893">
        <v>0</v>
      </c>
      <c r="I22893">
        <v>0</v>
      </c>
      <c r="J22893">
        <v>0</v>
      </c>
      <c r="K22893" t="s">
        <v>88030</v>
      </c>
    </row>
    <row r="22894" spans="1:11" x14ac:dyDescent="0.3">
      <c r="A22894" t="s">
        <v>88031</v>
      </c>
      <c r="B22894" t="s">
        <v>88032</v>
      </c>
      <c r="C22894" t="s">
        <v>13</v>
      </c>
      <c r="D22894" t="s">
        <v>88033</v>
      </c>
      <c r="E22894" t="s">
        <v>66626</v>
      </c>
      <c r="F22894" t="s">
        <v>16</v>
      </c>
      <c r="G22894" t="s">
        <v>27601</v>
      </c>
      <c r="H22894">
        <v>0</v>
      </c>
      <c r="I22894">
        <v>0</v>
      </c>
      <c r="J22894">
        <v>0</v>
      </c>
      <c r="K22894" t="s">
        <v>88034</v>
      </c>
    </row>
    <row r="22895" spans="1:11" x14ac:dyDescent="0.3">
      <c r="A22895" t="s">
        <v>88035</v>
      </c>
      <c r="B22895" t="s">
        <v>88036</v>
      </c>
      <c r="C22895" t="s">
        <v>20</v>
      </c>
      <c r="D22895" t="s">
        <v>88037</v>
      </c>
      <c r="E22895" t="s">
        <v>82100</v>
      </c>
      <c r="F22895" t="s">
        <v>13885</v>
      </c>
      <c r="G22895" t="s">
        <v>7351</v>
      </c>
      <c r="H22895">
        <v>0</v>
      </c>
      <c r="I22895">
        <v>0</v>
      </c>
      <c r="J22895">
        <v>0</v>
      </c>
      <c r="K22895" t="s">
        <v>88038</v>
      </c>
    </row>
    <row r="22896" spans="1:11" x14ac:dyDescent="0.3">
      <c r="A22896" t="s">
        <v>88039</v>
      </c>
      <c r="B22896" t="s">
        <v>88040</v>
      </c>
      <c r="C22896" t="s">
        <v>558</v>
      </c>
      <c r="D22896" t="s">
        <v>88041</v>
      </c>
      <c r="E22896" t="s">
        <v>32599</v>
      </c>
      <c r="F22896" t="s">
        <v>41</v>
      </c>
      <c r="G22896" t="s">
        <v>13894</v>
      </c>
      <c r="H22896">
        <v>0</v>
      </c>
      <c r="I22896">
        <v>0</v>
      </c>
      <c r="J22896">
        <v>0</v>
      </c>
      <c r="K22896" t="s">
        <v>88042</v>
      </c>
    </row>
    <row r="22897" spans="1:11" x14ac:dyDescent="0.3">
      <c r="A22897" t="s">
        <v>88043</v>
      </c>
      <c r="B22897" t="s">
        <v>88044</v>
      </c>
      <c r="C22897" t="s">
        <v>27</v>
      </c>
      <c r="D22897" t="s">
        <v>88045</v>
      </c>
      <c r="E22897" t="s">
        <v>83478</v>
      </c>
      <c r="F22897" t="s">
        <v>41</v>
      </c>
      <c r="G22897" t="s">
        <v>42</v>
      </c>
      <c r="H22897">
        <v>0</v>
      </c>
      <c r="I22897">
        <v>0</v>
      </c>
      <c r="J22897">
        <v>0</v>
      </c>
      <c r="K22897" t="s">
        <v>88046</v>
      </c>
    </row>
    <row r="22898" spans="1:11" x14ac:dyDescent="0.3">
      <c r="A22898" t="s">
        <v>88047</v>
      </c>
      <c r="C22898" t="s">
        <v>558</v>
      </c>
      <c r="D22898" t="e">
        <f>플랜지파이프</f>
        <v>#NAME?</v>
      </c>
      <c r="E22898" t="s">
        <v>32122</v>
      </c>
      <c r="F22898" t="s">
        <v>8454</v>
      </c>
      <c r="G22898" t="s">
        <v>42</v>
      </c>
      <c r="H22898">
        <v>0</v>
      </c>
      <c r="I22898">
        <v>0</v>
      </c>
      <c r="J22898">
        <v>0</v>
      </c>
      <c r="K22898" t="s">
        <v>88048</v>
      </c>
    </row>
    <row r="22899" spans="1:11" x14ac:dyDescent="0.3">
      <c r="A22899" t="s">
        <v>88049</v>
      </c>
      <c r="B22899" t="s">
        <v>88050</v>
      </c>
      <c r="C22899" t="s">
        <v>27</v>
      </c>
      <c r="D22899" t="s">
        <v>88051</v>
      </c>
      <c r="E22899" t="s">
        <v>83478</v>
      </c>
      <c r="F22899" t="s">
        <v>41</v>
      </c>
      <c r="G22899" t="s">
        <v>42</v>
      </c>
      <c r="H22899">
        <v>0</v>
      </c>
      <c r="I22899">
        <v>0</v>
      </c>
      <c r="J22899">
        <v>0</v>
      </c>
      <c r="K22899" t="s">
        <v>88052</v>
      </c>
    </row>
    <row r="22900" spans="1:11" x14ac:dyDescent="0.3">
      <c r="A22900" t="s">
        <v>88053</v>
      </c>
      <c r="B22900" t="s">
        <v>88054</v>
      </c>
      <c r="C22900" t="s">
        <v>27</v>
      </c>
      <c r="D22900" t="s">
        <v>88055</v>
      </c>
      <c r="E22900" t="s">
        <v>83478</v>
      </c>
      <c r="F22900" t="s">
        <v>41</v>
      </c>
      <c r="G22900" t="s">
        <v>42</v>
      </c>
      <c r="H22900">
        <v>0</v>
      </c>
      <c r="I22900">
        <v>0</v>
      </c>
      <c r="J22900">
        <v>0</v>
      </c>
      <c r="K22900" t="s">
        <v>88056</v>
      </c>
    </row>
    <row r="22901" spans="1:11" x14ac:dyDescent="0.3">
      <c r="A22901" t="s">
        <v>88057</v>
      </c>
      <c r="B22901" t="s">
        <v>88058</v>
      </c>
      <c r="C22901" t="s">
        <v>27</v>
      </c>
      <c r="D22901" t="s">
        <v>88007</v>
      </c>
      <c r="E22901" t="s">
        <v>83478</v>
      </c>
      <c r="F22901" t="s">
        <v>41</v>
      </c>
      <c r="G22901" t="s">
        <v>42</v>
      </c>
      <c r="H22901">
        <v>0</v>
      </c>
      <c r="I22901">
        <v>0</v>
      </c>
      <c r="J22901">
        <v>0</v>
      </c>
      <c r="K22901" t="s">
        <v>88059</v>
      </c>
    </row>
    <row r="22902" spans="1:11" x14ac:dyDescent="0.3">
      <c r="A22902" t="s">
        <v>88060</v>
      </c>
      <c r="B22902" t="s">
        <v>88061</v>
      </c>
      <c r="C22902" t="s">
        <v>13</v>
      </c>
      <c r="D22902" t="s">
        <v>88062</v>
      </c>
      <c r="E22902" t="s">
        <v>66626</v>
      </c>
      <c r="F22902" t="s">
        <v>16</v>
      </c>
      <c r="G22902" t="s">
        <v>1496</v>
      </c>
      <c r="H22902">
        <v>0</v>
      </c>
      <c r="I22902">
        <v>0</v>
      </c>
      <c r="J22902">
        <v>0</v>
      </c>
      <c r="K22902" t="s">
        <v>88063</v>
      </c>
    </row>
    <row r="22903" spans="1:11" x14ac:dyDescent="0.3">
      <c r="A22903" t="s">
        <v>88064</v>
      </c>
      <c r="B22903" t="s">
        <v>88065</v>
      </c>
      <c r="C22903" t="s">
        <v>27</v>
      </c>
      <c r="D22903" t="s">
        <v>88066</v>
      </c>
      <c r="E22903" t="s">
        <v>83478</v>
      </c>
      <c r="F22903" t="s">
        <v>41</v>
      </c>
      <c r="G22903" t="s">
        <v>42</v>
      </c>
      <c r="H22903">
        <v>0</v>
      </c>
      <c r="I22903">
        <v>0</v>
      </c>
      <c r="J22903">
        <v>0</v>
      </c>
      <c r="K22903" t="s">
        <v>88067</v>
      </c>
    </row>
    <row r="22904" spans="1:11" x14ac:dyDescent="0.3">
      <c r="A22904" t="s">
        <v>88068</v>
      </c>
      <c r="C22904" t="s">
        <v>558</v>
      </c>
      <c r="D22904" t="e">
        <f>플랜지이음</f>
        <v>#NAME?</v>
      </c>
      <c r="E22904" t="s">
        <v>32122</v>
      </c>
      <c r="F22904" t="s">
        <v>1947</v>
      </c>
      <c r="G22904" t="s">
        <v>42</v>
      </c>
      <c r="H22904">
        <v>0</v>
      </c>
      <c r="I22904">
        <v>0</v>
      </c>
      <c r="J22904">
        <v>0</v>
      </c>
      <c r="K22904" t="s">
        <v>88069</v>
      </c>
    </row>
    <row r="22905" spans="1:11" x14ac:dyDescent="0.3">
      <c r="A22905" t="s">
        <v>88070</v>
      </c>
      <c r="B22905" t="s">
        <v>88071</v>
      </c>
      <c r="C22905" t="s">
        <v>558</v>
      </c>
      <c r="D22905" t="s">
        <v>88072</v>
      </c>
      <c r="E22905" t="s">
        <v>32122</v>
      </c>
      <c r="F22905" t="s">
        <v>3177</v>
      </c>
      <c r="G22905" t="s">
        <v>42</v>
      </c>
      <c r="H22905">
        <v>0</v>
      </c>
      <c r="I22905">
        <v>0</v>
      </c>
      <c r="J22905">
        <v>0</v>
      </c>
      <c r="K22905" t="s">
        <v>88073</v>
      </c>
    </row>
    <row r="22906" spans="1:11" x14ac:dyDescent="0.3">
      <c r="A22906" t="s">
        <v>88074</v>
      </c>
      <c r="B22906" t="s">
        <v>88075</v>
      </c>
      <c r="C22906" t="s">
        <v>27</v>
      </c>
      <c r="D22906" t="s">
        <v>88076</v>
      </c>
      <c r="E22906" t="s">
        <v>83478</v>
      </c>
      <c r="F22906" t="s">
        <v>41</v>
      </c>
      <c r="G22906" t="s">
        <v>42</v>
      </c>
      <c r="H22906">
        <v>0</v>
      </c>
      <c r="I22906">
        <v>0</v>
      </c>
      <c r="J22906">
        <v>0</v>
      </c>
      <c r="K22906" t="s">
        <v>88077</v>
      </c>
    </row>
    <row r="22907" spans="1:11" x14ac:dyDescent="0.3">
      <c r="A22907" t="s">
        <v>88078</v>
      </c>
      <c r="B22907" t="s">
        <v>88079</v>
      </c>
      <c r="C22907" t="s">
        <v>27</v>
      </c>
      <c r="D22907" t="s">
        <v>88080</v>
      </c>
      <c r="E22907" t="s">
        <v>83478</v>
      </c>
      <c r="F22907" t="s">
        <v>41</v>
      </c>
      <c r="G22907" t="s">
        <v>42</v>
      </c>
      <c r="H22907">
        <v>0</v>
      </c>
      <c r="I22907">
        <v>0</v>
      </c>
      <c r="J22907">
        <v>0</v>
      </c>
      <c r="K22907" t="s">
        <v>88081</v>
      </c>
    </row>
    <row r="22908" spans="1:11" x14ac:dyDescent="0.3">
      <c r="A22908" t="s">
        <v>88082</v>
      </c>
      <c r="B22908" t="s">
        <v>88083</v>
      </c>
      <c r="C22908" t="s">
        <v>20</v>
      </c>
      <c r="D22908" t="s">
        <v>88084</v>
      </c>
      <c r="E22908" t="s">
        <v>82100</v>
      </c>
      <c r="F22908" t="s">
        <v>16</v>
      </c>
      <c r="G22908" t="s">
        <v>10527</v>
      </c>
      <c r="H22908">
        <v>0</v>
      </c>
      <c r="I22908">
        <v>0</v>
      </c>
      <c r="J22908">
        <v>0</v>
      </c>
      <c r="K22908" t="s">
        <v>88085</v>
      </c>
    </row>
    <row r="22909" spans="1:11" x14ac:dyDescent="0.3">
      <c r="A22909" t="s">
        <v>88086</v>
      </c>
      <c r="B22909" t="s">
        <v>88087</v>
      </c>
      <c r="C22909" t="s">
        <v>20</v>
      </c>
      <c r="D22909" t="s">
        <v>88088</v>
      </c>
      <c r="E22909" t="s">
        <v>82100</v>
      </c>
      <c r="F22909" t="s">
        <v>1620</v>
      </c>
      <c r="G22909" t="s">
        <v>15799</v>
      </c>
      <c r="H22909">
        <v>0</v>
      </c>
      <c r="I22909">
        <v>0</v>
      </c>
      <c r="J22909">
        <v>0</v>
      </c>
      <c r="K22909" t="s">
        <v>88089</v>
      </c>
    </row>
    <row r="22910" spans="1:11" x14ac:dyDescent="0.3">
      <c r="A22910" t="s">
        <v>88090</v>
      </c>
      <c r="B22910" t="s">
        <v>88091</v>
      </c>
      <c r="C22910" t="s">
        <v>27</v>
      </c>
      <c r="D22910" t="s">
        <v>88092</v>
      </c>
      <c r="E22910" t="s">
        <v>83478</v>
      </c>
      <c r="F22910" t="s">
        <v>41</v>
      </c>
      <c r="G22910" t="s">
        <v>42</v>
      </c>
      <c r="H22910">
        <v>0</v>
      </c>
      <c r="I22910">
        <v>0</v>
      </c>
      <c r="J22910">
        <v>0</v>
      </c>
      <c r="K22910" t="s">
        <v>88093</v>
      </c>
    </row>
    <row r="22911" spans="1:11" x14ac:dyDescent="0.3">
      <c r="A22911" t="s">
        <v>88094</v>
      </c>
      <c r="C22911" t="s">
        <v>147</v>
      </c>
      <c r="D22911" t="s">
        <v>88095</v>
      </c>
      <c r="E22911" t="s">
        <v>76393</v>
      </c>
      <c r="F22911" t="s">
        <v>16012</v>
      </c>
      <c r="G22911" t="s">
        <v>42</v>
      </c>
      <c r="H22911">
        <v>0</v>
      </c>
      <c r="I22911">
        <v>0</v>
      </c>
      <c r="J22911">
        <v>0</v>
      </c>
      <c r="K22911" t="s">
        <v>88096</v>
      </c>
    </row>
    <row r="22912" spans="1:11" x14ac:dyDescent="0.3">
      <c r="A22912" t="s">
        <v>88097</v>
      </c>
      <c r="C22912" t="s">
        <v>13</v>
      </c>
      <c r="D22912" t="s">
        <v>88098</v>
      </c>
      <c r="E22912" t="s">
        <v>66626</v>
      </c>
      <c r="F22912" t="s">
        <v>16</v>
      </c>
      <c r="G22912" t="s">
        <v>5397</v>
      </c>
      <c r="H22912">
        <v>0</v>
      </c>
      <c r="I22912">
        <v>0</v>
      </c>
      <c r="J22912">
        <v>0</v>
      </c>
      <c r="K22912" t="s">
        <v>88099</v>
      </c>
    </row>
    <row r="22913" spans="1:11" x14ac:dyDescent="0.3">
      <c r="A22913" t="s">
        <v>88100</v>
      </c>
      <c r="B22913" t="s">
        <v>88101</v>
      </c>
      <c r="C22913" t="s">
        <v>147</v>
      </c>
      <c r="D22913" t="s">
        <v>88102</v>
      </c>
      <c r="E22913" t="s">
        <v>76393</v>
      </c>
      <c r="F22913" t="s">
        <v>16</v>
      </c>
      <c r="G22913" t="s">
        <v>6400</v>
      </c>
      <c r="H22913">
        <v>0</v>
      </c>
      <c r="I22913">
        <v>0</v>
      </c>
      <c r="J22913">
        <v>0</v>
      </c>
      <c r="K22913" t="s">
        <v>88103</v>
      </c>
    </row>
    <row r="22914" spans="1:11" x14ac:dyDescent="0.3">
      <c r="A22914" t="s">
        <v>88104</v>
      </c>
      <c r="B22914" t="s">
        <v>88105</v>
      </c>
      <c r="C22914" t="s">
        <v>20</v>
      </c>
      <c r="D22914" t="s">
        <v>88106</v>
      </c>
      <c r="E22914" t="s">
        <v>82100</v>
      </c>
      <c r="F22914" t="s">
        <v>804</v>
      </c>
      <c r="G22914" t="s">
        <v>42</v>
      </c>
      <c r="H22914">
        <v>0</v>
      </c>
      <c r="I22914">
        <v>0</v>
      </c>
      <c r="J22914">
        <v>0</v>
      </c>
      <c r="K22914" t="s">
        <v>88107</v>
      </c>
    </row>
    <row r="22915" spans="1:11" x14ac:dyDescent="0.3">
      <c r="A22915" t="s">
        <v>88108</v>
      </c>
      <c r="B22915" t="s">
        <v>88105</v>
      </c>
      <c r="C22915" t="s">
        <v>20</v>
      </c>
      <c r="D22915" t="s">
        <v>88109</v>
      </c>
      <c r="E22915" t="s">
        <v>82100</v>
      </c>
      <c r="F22915" t="s">
        <v>74058</v>
      </c>
      <c r="G22915" t="s">
        <v>42</v>
      </c>
      <c r="H22915">
        <v>0</v>
      </c>
      <c r="I22915">
        <v>0</v>
      </c>
      <c r="J22915">
        <v>0</v>
      </c>
      <c r="K22915" t="s">
        <v>88110</v>
      </c>
    </row>
    <row r="22916" spans="1:11" x14ac:dyDescent="0.3">
      <c r="A22916" t="s">
        <v>88111</v>
      </c>
      <c r="B22916" t="s">
        <v>88112</v>
      </c>
      <c r="C22916" t="s">
        <v>13</v>
      </c>
      <c r="D22916" t="s">
        <v>88113</v>
      </c>
      <c r="E22916" t="s">
        <v>87125</v>
      </c>
      <c r="F22916" t="s">
        <v>10428</v>
      </c>
      <c r="G22916" t="s">
        <v>42</v>
      </c>
      <c r="H22916">
        <v>0</v>
      </c>
      <c r="I22916">
        <v>0</v>
      </c>
      <c r="J22916">
        <v>0</v>
      </c>
      <c r="K22916" t="s">
        <v>88114</v>
      </c>
    </row>
    <row r="22917" spans="1:11" x14ac:dyDescent="0.3">
      <c r="A22917" t="s">
        <v>88115</v>
      </c>
      <c r="B22917" t="s">
        <v>88116</v>
      </c>
      <c r="C22917" t="s">
        <v>13</v>
      </c>
      <c r="D22917" t="s">
        <v>88117</v>
      </c>
      <c r="E22917" t="s">
        <v>87125</v>
      </c>
      <c r="F22917" t="s">
        <v>25586</v>
      </c>
      <c r="G22917" t="s">
        <v>42</v>
      </c>
      <c r="H22917">
        <v>0</v>
      </c>
      <c r="I22917">
        <v>0</v>
      </c>
      <c r="J22917">
        <v>0</v>
      </c>
      <c r="K22917" t="s">
        <v>88118</v>
      </c>
    </row>
    <row r="22918" spans="1:11" x14ac:dyDescent="0.3">
      <c r="A22918" t="s">
        <v>88119</v>
      </c>
      <c r="B22918" t="s">
        <v>88120</v>
      </c>
      <c r="C22918" t="s">
        <v>20</v>
      </c>
      <c r="D22918" t="s">
        <v>88121</v>
      </c>
      <c r="E22918" t="s">
        <v>82100</v>
      </c>
      <c r="F22918" t="s">
        <v>2804</v>
      </c>
      <c r="G22918" t="s">
        <v>42</v>
      </c>
      <c r="H22918">
        <v>0</v>
      </c>
      <c r="I22918">
        <v>0</v>
      </c>
      <c r="J22918">
        <v>0</v>
      </c>
      <c r="K22918" t="s">
        <v>88122</v>
      </c>
    </row>
    <row r="22919" spans="1:11" x14ac:dyDescent="0.3">
      <c r="A22919" t="s">
        <v>88123</v>
      </c>
      <c r="B22919" t="s">
        <v>88124</v>
      </c>
      <c r="C22919" t="s">
        <v>13</v>
      </c>
      <c r="D22919" t="s">
        <v>88125</v>
      </c>
      <c r="E22919" t="s">
        <v>87125</v>
      </c>
      <c r="F22919" t="s">
        <v>1506</v>
      </c>
      <c r="G22919" t="s">
        <v>42</v>
      </c>
      <c r="H22919">
        <v>0</v>
      </c>
      <c r="I22919">
        <v>0</v>
      </c>
      <c r="J22919">
        <v>0</v>
      </c>
      <c r="K22919" t="s">
        <v>88126</v>
      </c>
    </row>
    <row r="22920" spans="1:11" x14ac:dyDescent="0.3">
      <c r="A22920" t="s">
        <v>88127</v>
      </c>
      <c r="B22920" t="s">
        <v>88128</v>
      </c>
      <c r="C22920" t="s">
        <v>20</v>
      </c>
      <c r="D22920" t="s">
        <v>88129</v>
      </c>
      <c r="E22920" t="s">
        <v>82100</v>
      </c>
      <c r="F22920" t="s">
        <v>1845</v>
      </c>
      <c r="G22920" t="s">
        <v>42</v>
      </c>
      <c r="H22920">
        <v>0</v>
      </c>
      <c r="I22920">
        <v>0</v>
      </c>
      <c r="J22920">
        <v>0</v>
      </c>
      <c r="K22920" t="s">
        <v>88130</v>
      </c>
    </row>
    <row r="22921" spans="1:11" x14ac:dyDescent="0.3">
      <c r="A22921" t="s">
        <v>88131</v>
      </c>
      <c r="B22921" t="s">
        <v>88101</v>
      </c>
      <c r="C22921" t="s">
        <v>20</v>
      </c>
      <c r="D22921" t="s">
        <v>88132</v>
      </c>
      <c r="E22921" t="s">
        <v>82100</v>
      </c>
      <c r="F22921" t="s">
        <v>2804</v>
      </c>
      <c r="G22921" t="s">
        <v>42</v>
      </c>
      <c r="H22921">
        <v>0</v>
      </c>
      <c r="I22921">
        <v>0</v>
      </c>
      <c r="J22921">
        <v>0</v>
      </c>
      <c r="K22921" t="s">
        <v>88133</v>
      </c>
    </row>
    <row r="22922" spans="1:11" x14ac:dyDescent="0.3">
      <c r="A22922" t="s">
        <v>88134</v>
      </c>
      <c r="B22922" t="s">
        <v>88135</v>
      </c>
      <c r="C22922" t="s">
        <v>13</v>
      </c>
      <c r="D22922" t="s">
        <v>88136</v>
      </c>
      <c r="E22922" t="s">
        <v>66626</v>
      </c>
      <c r="F22922" t="s">
        <v>16</v>
      </c>
      <c r="G22922" t="s">
        <v>2542</v>
      </c>
      <c r="H22922">
        <v>0</v>
      </c>
      <c r="I22922">
        <v>0</v>
      </c>
      <c r="J22922">
        <v>0</v>
      </c>
      <c r="K22922" t="s">
        <v>88137</v>
      </c>
    </row>
    <row r="22923" spans="1:11" x14ac:dyDescent="0.3">
      <c r="A22923" t="s">
        <v>88138</v>
      </c>
      <c r="B22923" t="s">
        <v>88139</v>
      </c>
      <c r="C22923" t="s">
        <v>147</v>
      </c>
      <c r="D22923" t="s">
        <v>88140</v>
      </c>
      <c r="E22923" t="s">
        <v>76393</v>
      </c>
      <c r="F22923" t="s">
        <v>10179</v>
      </c>
      <c r="G22923" t="s">
        <v>42</v>
      </c>
      <c r="H22923">
        <v>0</v>
      </c>
      <c r="I22923">
        <v>0</v>
      </c>
      <c r="J22923">
        <v>0</v>
      </c>
      <c r="K22923" t="s">
        <v>88141</v>
      </c>
    </row>
    <row r="22924" spans="1:11" x14ac:dyDescent="0.3">
      <c r="A22924" t="s">
        <v>88142</v>
      </c>
      <c r="B22924" t="s">
        <v>88143</v>
      </c>
      <c r="C22924" t="s">
        <v>558</v>
      </c>
      <c r="D22924" t="s">
        <v>88144</v>
      </c>
      <c r="E22924" t="s">
        <v>32599</v>
      </c>
      <c r="F22924" t="s">
        <v>41</v>
      </c>
      <c r="G22924" t="s">
        <v>42</v>
      </c>
      <c r="H22924">
        <v>0</v>
      </c>
      <c r="I22924">
        <v>0</v>
      </c>
      <c r="J22924">
        <v>0</v>
      </c>
      <c r="K22924" t="s">
        <v>88145</v>
      </c>
    </row>
    <row r="22925" spans="1:11" x14ac:dyDescent="0.3">
      <c r="A22925" t="s">
        <v>88146</v>
      </c>
      <c r="B22925" t="s">
        <v>88147</v>
      </c>
      <c r="C22925" t="s">
        <v>147</v>
      </c>
      <c r="D22925" t="s">
        <v>88148</v>
      </c>
      <c r="E22925" t="s">
        <v>76393</v>
      </c>
      <c r="F22925" t="s">
        <v>7061</v>
      </c>
      <c r="G22925" t="s">
        <v>42</v>
      </c>
      <c r="H22925">
        <v>0</v>
      </c>
      <c r="I22925">
        <v>0</v>
      </c>
      <c r="J22925">
        <v>0</v>
      </c>
      <c r="K22925" t="s">
        <v>88149</v>
      </c>
    </row>
    <row r="22926" spans="1:11" x14ac:dyDescent="0.3">
      <c r="A22926" t="s">
        <v>88150</v>
      </c>
      <c r="B22926" t="s">
        <v>88151</v>
      </c>
      <c r="C22926" t="s">
        <v>147</v>
      </c>
      <c r="D22926" t="s">
        <v>88152</v>
      </c>
      <c r="E22926" t="s">
        <v>76393</v>
      </c>
      <c r="F22926" t="s">
        <v>2892</v>
      </c>
      <c r="G22926" t="s">
        <v>42</v>
      </c>
      <c r="H22926">
        <v>0</v>
      </c>
      <c r="I22926">
        <v>0</v>
      </c>
      <c r="J22926">
        <v>0</v>
      </c>
      <c r="K22926" t="s">
        <v>88153</v>
      </c>
    </row>
    <row r="22927" spans="1:11" x14ac:dyDescent="0.3">
      <c r="A22927" t="s">
        <v>88154</v>
      </c>
      <c r="B22927" t="s">
        <v>85026</v>
      </c>
      <c r="C22927" t="s">
        <v>20</v>
      </c>
      <c r="D22927" t="s">
        <v>88155</v>
      </c>
      <c r="E22927" t="s">
        <v>82100</v>
      </c>
      <c r="F22927" t="s">
        <v>16</v>
      </c>
      <c r="G22927" t="s">
        <v>20664</v>
      </c>
      <c r="H22927">
        <v>0</v>
      </c>
      <c r="I22927">
        <v>0</v>
      </c>
      <c r="J22927">
        <v>0</v>
      </c>
      <c r="K22927" t="s">
        <v>88156</v>
      </c>
    </row>
    <row r="22928" spans="1:11" x14ac:dyDescent="0.3">
      <c r="A22928" t="s">
        <v>88157</v>
      </c>
      <c r="B22928" t="s">
        <v>88158</v>
      </c>
      <c r="C22928" t="s">
        <v>27</v>
      </c>
      <c r="D22928" t="s">
        <v>48028</v>
      </c>
      <c r="E22928" t="s">
        <v>83478</v>
      </c>
      <c r="F22928" t="s">
        <v>41</v>
      </c>
      <c r="G22928" t="s">
        <v>42</v>
      </c>
      <c r="H22928">
        <v>0</v>
      </c>
      <c r="I22928">
        <v>0</v>
      </c>
      <c r="J22928">
        <v>0</v>
      </c>
      <c r="K22928" t="s">
        <v>88159</v>
      </c>
    </row>
    <row r="22929" spans="1:11" x14ac:dyDescent="0.3">
      <c r="A22929" t="s">
        <v>88160</v>
      </c>
      <c r="B22929" t="s">
        <v>88161</v>
      </c>
      <c r="C22929" t="s">
        <v>27</v>
      </c>
      <c r="D22929" t="s">
        <v>88162</v>
      </c>
      <c r="E22929" t="s">
        <v>83478</v>
      </c>
      <c r="F22929" t="s">
        <v>41</v>
      </c>
      <c r="G22929" t="s">
        <v>42</v>
      </c>
      <c r="H22929">
        <v>0</v>
      </c>
      <c r="I22929">
        <v>0</v>
      </c>
      <c r="J22929">
        <v>0</v>
      </c>
      <c r="K22929" t="s">
        <v>88163</v>
      </c>
    </row>
    <row r="22930" spans="1:11" x14ac:dyDescent="0.3">
      <c r="A22930" t="s">
        <v>88164</v>
      </c>
      <c r="B22930" t="s">
        <v>88165</v>
      </c>
      <c r="C22930" t="s">
        <v>13</v>
      </c>
      <c r="D22930" t="s">
        <v>88166</v>
      </c>
      <c r="E22930" t="s">
        <v>87125</v>
      </c>
      <c r="F22930" t="s">
        <v>5863</v>
      </c>
      <c r="G22930" t="s">
        <v>13136</v>
      </c>
      <c r="H22930">
        <v>0</v>
      </c>
      <c r="I22930">
        <v>0</v>
      </c>
      <c r="J22930">
        <v>0</v>
      </c>
      <c r="K22930" t="s">
        <v>88167</v>
      </c>
    </row>
    <row r="22931" spans="1:11" x14ac:dyDescent="0.3">
      <c r="A22931" t="s">
        <v>88168</v>
      </c>
      <c r="B22931" t="s">
        <v>75271</v>
      </c>
      <c r="C22931" t="s">
        <v>27</v>
      </c>
      <c r="D22931" t="e">
        <f ca="1">침입도(針入度) 지수.</f>
        <v>#NAME?</v>
      </c>
      <c r="E22931" t="s">
        <v>29</v>
      </c>
      <c r="F22931" t="s">
        <v>16</v>
      </c>
      <c r="G22931" t="s">
        <v>6057</v>
      </c>
      <c r="H22931">
        <v>0</v>
      </c>
      <c r="I22931">
        <v>0</v>
      </c>
      <c r="J22931">
        <v>0</v>
      </c>
      <c r="K22931" t="s">
        <v>88169</v>
      </c>
    </row>
    <row r="22932" spans="1:11" x14ac:dyDescent="0.3">
      <c r="A22932" t="s">
        <v>88170</v>
      </c>
      <c r="B22932" t="s">
        <v>88171</v>
      </c>
      <c r="C22932" t="s">
        <v>558</v>
      </c>
      <c r="D22932" t="s">
        <v>88172</v>
      </c>
      <c r="E22932" t="s">
        <v>1692</v>
      </c>
      <c r="F22932" t="s">
        <v>16</v>
      </c>
      <c r="G22932" t="s">
        <v>5302</v>
      </c>
      <c r="H22932">
        <v>0</v>
      </c>
      <c r="I22932">
        <v>0</v>
      </c>
      <c r="J22932">
        <v>0</v>
      </c>
      <c r="K22932" t="s">
        <v>88173</v>
      </c>
    </row>
    <row r="22933" spans="1:11" x14ac:dyDescent="0.3">
      <c r="A22933" t="s">
        <v>88174</v>
      </c>
      <c r="B22933" t="s">
        <v>88175</v>
      </c>
      <c r="C22933" t="s">
        <v>13</v>
      </c>
      <c r="D22933" t="s">
        <v>88176</v>
      </c>
      <c r="E22933" t="s">
        <v>87125</v>
      </c>
      <c r="F22933" t="s">
        <v>16</v>
      </c>
      <c r="G22933" t="s">
        <v>26444</v>
      </c>
      <c r="H22933">
        <v>0</v>
      </c>
      <c r="I22933">
        <v>0</v>
      </c>
      <c r="J22933">
        <v>0</v>
      </c>
      <c r="K22933" t="s">
        <v>88177</v>
      </c>
    </row>
    <row r="22934" spans="1:11" x14ac:dyDescent="0.3">
      <c r="A22934" t="s">
        <v>88178</v>
      </c>
      <c r="B22934" t="s">
        <v>88179</v>
      </c>
      <c r="C22934" t="s">
        <v>558</v>
      </c>
      <c r="D22934" t="s">
        <v>88180</v>
      </c>
      <c r="E22934" t="s">
        <v>32122</v>
      </c>
      <c r="F22934" t="s">
        <v>7594</v>
      </c>
      <c r="G22934" t="s">
        <v>42</v>
      </c>
      <c r="H22934">
        <v>0</v>
      </c>
      <c r="I22934">
        <v>0</v>
      </c>
      <c r="J22934">
        <v>0</v>
      </c>
      <c r="K22934" t="s">
        <v>88181</v>
      </c>
    </row>
    <row r="22935" spans="1:11" x14ac:dyDescent="0.3">
      <c r="A22935" t="s">
        <v>88182</v>
      </c>
      <c r="B22935" t="s">
        <v>88183</v>
      </c>
      <c r="C22935" t="s">
        <v>27</v>
      </c>
      <c r="D22935" t="s">
        <v>88184</v>
      </c>
      <c r="E22935" t="s">
        <v>83478</v>
      </c>
      <c r="F22935" t="s">
        <v>41</v>
      </c>
      <c r="G22935" t="s">
        <v>42</v>
      </c>
      <c r="H22935">
        <v>0</v>
      </c>
      <c r="I22935">
        <v>0</v>
      </c>
      <c r="J22935">
        <v>0</v>
      </c>
      <c r="K22935" t="s">
        <v>88185</v>
      </c>
    </row>
    <row r="22936" spans="1:11" x14ac:dyDescent="0.3">
      <c r="A22936" t="s">
        <v>88186</v>
      </c>
      <c r="B22936" t="s">
        <v>88187</v>
      </c>
      <c r="C22936" t="s">
        <v>13</v>
      </c>
      <c r="D22936" t="s">
        <v>88188</v>
      </c>
      <c r="E22936" t="s">
        <v>87125</v>
      </c>
      <c r="F22936" t="s">
        <v>16</v>
      </c>
      <c r="G22936" t="s">
        <v>107</v>
      </c>
      <c r="H22936">
        <v>0</v>
      </c>
      <c r="I22936">
        <v>0</v>
      </c>
      <c r="J22936">
        <v>0</v>
      </c>
      <c r="K22936" t="s">
        <v>88189</v>
      </c>
    </row>
    <row r="22937" spans="1:11" x14ac:dyDescent="0.3">
      <c r="A22937" t="s">
        <v>88190</v>
      </c>
      <c r="B22937" t="s">
        <v>88191</v>
      </c>
      <c r="C22937" t="s">
        <v>13</v>
      </c>
      <c r="D22937" t="s">
        <v>88192</v>
      </c>
      <c r="E22937" t="s">
        <v>87125</v>
      </c>
      <c r="F22937" t="s">
        <v>16</v>
      </c>
      <c r="G22937" t="s">
        <v>2031</v>
      </c>
      <c r="H22937">
        <v>0</v>
      </c>
      <c r="I22937">
        <v>0</v>
      </c>
      <c r="J22937">
        <v>0</v>
      </c>
      <c r="K22937" t="s">
        <v>88193</v>
      </c>
    </row>
    <row r="22938" spans="1:11" x14ac:dyDescent="0.3">
      <c r="A22938" t="s">
        <v>88194</v>
      </c>
      <c r="B22938" t="s">
        <v>8817</v>
      </c>
      <c r="C22938" t="s">
        <v>27</v>
      </c>
      <c r="D22938" t="s">
        <v>88195</v>
      </c>
      <c r="E22938" t="s">
        <v>83478</v>
      </c>
      <c r="F22938" t="s">
        <v>16</v>
      </c>
      <c r="G22938" t="s">
        <v>122</v>
      </c>
      <c r="H22938">
        <v>0</v>
      </c>
      <c r="I22938">
        <v>0</v>
      </c>
      <c r="J22938">
        <v>0</v>
      </c>
      <c r="K22938" t="s">
        <v>88196</v>
      </c>
    </row>
    <row r="22939" spans="1:11" x14ac:dyDescent="0.3">
      <c r="A22939" t="s">
        <v>88197</v>
      </c>
      <c r="B22939" t="s">
        <v>88198</v>
      </c>
      <c r="C22939" t="s">
        <v>27</v>
      </c>
      <c r="D22939" t="s">
        <v>88199</v>
      </c>
      <c r="E22939" t="s">
        <v>83478</v>
      </c>
      <c r="F22939" t="s">
        <v>41</v>
      </c>
      <c r="G22939" t="s">
        <v>42</v>
      </c>
      <c r="H22939">
        <v>0</v>
      </c>
      <c r="I22939">
        <v>0</v>
      </c>
      <c r="J22939">
        <v>0</v>
      </c>
      <c r="K22939" t="s">
        <v>88200</v>
      </c>
    </row>
    <row r="22940" spans="1:11" x14ac:dyDescent="0.3">
      <c r="A22940" t="s">
        <v>88201</v>
      </c>
      <c r="C22940" t="s">
        <v>27</v>
      </c>
      <c r="D22940" t="s">
        <v>88202</v>
      </c>
      <c r="E22940" t="s">
        <v>83478</v>
      </c>
      <c r="F22940" t="s">
        <v>41</v>
      </c>
      <c r="G22940" t="s">
        <v>42</v>
      </c>
      <c r="H22940">
        <v>0</v>
      </c>
      <c r="I22940">
        <v>0</v>
      </c>
      <c r="J22940">
        <v>0</v>
      </c>
      <c r="K22940" t="s">
        <v>88203</v>
      </c>
    </row>
    <row r="22941" spans="1:11" x14ac:dyDescent="0.3">
      <c r="A22941" t="s">
        <v>88204</v>
      </c>
      <c r="B22941" t="s">
        <v>88205</v>
      </c>
      <c r="C22941" t="s">
        <v>13</v>
      </c>
      <c r="D22941" t="s">
        <v>88206</v>
      </c>
      <c r="E22941" t="s">
        <v>66626</v>
      </c>
      <c r="F22941" t="s">
        <v>16</v>
      </c>
      <c r="G22941" t="s">
        <v>13739</v>
      </c>
      <c r="H22941">
        <v>0</v>
      </c>
      <c r="I22941">
        <v>0</v>
      </c>
      <c r="J22941">
        <v>0</v>
      </c>
      <c r="K22941" t="s">
        <v>88207</v>
      </c>
    </row>
    <row r="22942" spans="1:11" x14ac:dyDescent="0.3">
      <c r="A22942" t="s">
        <v>88208</v>
      </c>
      <c r="B22942" t="s">
        <v>88209</v>
      </c>
      <c r="C22942" t="s">
        <v>27</v>
      </c>
      <c r="D22942" t="s">
        <v>88210</v>
      </c>
      <c r="E22942" t="s">
        <v>83478</v>
      </c>
      <c r="F22942" t="s">
        <v>41</v>
      </c>
      <c r="G22942" t="s">
        <v>21784</v>
      </c>
      <c r="H22942">
        <v>0</v>
      </c>
      <c r="I22942">
        <v>0</v>
      </c>
      <c r="J22942">
        <v>0</v>
      </c>
      <c r="K22942" t="s">
        <v>88211</v>
      </c>
    </row>
    <row r="22943" spans="1:11" x14ac:dyDescent="0.3">
      <c r="A22943" t="s">
        <v>88212</v>
      </c>
      <c r="B22943" t="s">
        <v>88213</v>
      </c>
      <c r="C22943" t="s">
        <v>13</v>
      </c>
      <c r="D22943" t="s">
        <v>88214</v>
      </c>
      <c r="E22943" t="s">
        <v>87125</v>
      </c>
      <c r="F22943" t="s">
        <v>2361</v>
      </c>
      <c r="G22943" t="s">
        <v>42</v>
      </c>
      <c r="H22943">
        <v>0</v>
      </c>
      <c r="I22943">
        <v>0</v>
      </c>
      <c r="J22943">
        <v>0</v>
      </c>
      <c r="K22943" t="s">
        <v>88215</v>
      </c>
    </row>
    <row r="22944" spans="1:11" x14ac:dyDescent="0.3">
      <c r="A22944" t="s">
        <v>88216</v>
      </c>
      <c r="B22944" t="s">
        <v>88217</v>
      </c>
      <c r="C22944" t="s">
        <v>27</v>
      </c>
      <c r="D22944" t="s">
        <v>88218</v>
      </c>
      <c r="E22944" t="s">
        <v>83478</v>
      </c>
      <c r="F22944" t="s">
        <v>41</v>
      </c>
      <c r="G22944" t="s">
        <v>42</v>
      </c>
      <c r="H22944">
        <v>0</v>
      </c>
      <c r="I22944">
        <v>0</v>
      </c>
      <c r="J22944">
        <v>0</v>
      </c>
      <c r="K22944" t="s">
        <v>88219</v>
      </c>
    </row>
    <row r="22945" spans="1:11" x14ac:dyDescent="0.3">
      <c r="A22945" t="s">
        <v>88220</v>
      </c>
      <c r="B22945" t="s">
        <v>88221</v>
      </c>
      <c r="C22945" t="s">
        <v>13</v>
      </c>
      <c r="D22945" t="s">
        <v>88222</v>
      </c>
      <c r="E22945" t="s">
        <v>87125</v>
      </c>
      <c r="F22945" t="s">
        <v>4000</v>
      </c>
      <c r="G22945" t="s">
        <v>42</v>
      </c>
      <c r="H22945">
        <v>0</v>
      </c>
      <c r="I22945">
        <v>0</v>
      </c>
      <c r="J22945">
        <v>0</v>
      </c>
      <c r="K22945" t="s">
        <v>88223</v>
      </c>
    </row>
    <row r="22946" spans="1:11" x14ac:dyDescent="0.3">
      <c r="A22946" t="s">
        <v>88224</v>
      </c>
      <c r="C22946" t="s">
        <v>27</v>
      </c>
      <c r="D22946" t="s">
        <v>88225</v>
      </c>
      <c r="E22946" t="s">
        <v>83478</v>
      </c>
      <c r="F22946" t="s">
        <v>41</v>
      </c>
      <c r="G22946" t="s">
        <v>42</v>
      </c>
      <c r="H22946">
        <v>0</v>
      </c>
      <c r="I22946">
        <v>0</v>
      </c>
      <c r="J22946">
        <v>0</v>
      </c>
      <c r="K22946" t="s">
        <v>88226</v>
      </c>
    </row>
    <row r="22947" spans="1:11" x14ac:dyDescent="0.3">
      <c r="A22947" t="s">
        <v>88227</v>
      </c>
      <c r="B22947" t="s">
        <v>88228</v>
      </c>
      <c r="C22947" t="s">
        <v>13</v>
      </c>
      <c r="D22947" t="s">
        <v>88229</v>
      </c>
      <c r="E22947" t="s">
        <v>87125</v>
      </c>
      <c r="F22947" t="s">
        <v>16</v>
      </c>
      <c r="G22947" t="s">
        <v>24533</v>
      </c>
      <c r="H22947">
        <v>0</v>
      </c>
      <c r="I22947">
        <v>0</v>
      </c>
      <c r="J22947">
        <v>0</v>
      </c>
      <c r="K22947" t="s">
        <v>88230</v>
      </c>
    </row>
    <row r="22948" spans="1:11" x14ac:dyDescent="0.3">
      <c r="A22948" t="s">
        <v>88231</v>
      </c>
      <c r="B22948" t="s">
        <v>88232</v>
      </c>
      <c r="C22948" t="s">
        <v>13</v>
      </c>
      <c r="D22948" t="s">
        <v>88233</v>
      </c>
      <c r="E22948" t="s">
        <v>87125</v>
      </c>
      <c r="F22948" t="s">
        <v>16</v>
      </c>
      <c r="G22948" t="s">
        <v>35</v>
      </c>
      <c r="H22948">
        <v>0</v>
      </c>
      <c r="I22948">
        <v>0</v>
      </c>
      <c r="J22948">
        <v>0</v>
      </c>
      <c r="K22948" t="s">
        <v>88234</v>
      </c>
    </row>
    <row r="22949" spans="1:11" x14ac:dyDescent="0.3">
      <c r="A22949" t="s">
        <v>88235</v>
      </c>
      <c r="C22949" t="s">
        <v>13</v>
      </c>
      <c r="D22949" t="e">
        <f>메아리</f>
        <v>#NAME?</v>
      </c>
      <c r="E22949" t="s">
        <v>87125</v>
      </c>
      <c r="F22949" t="s">
        <v>16</v>
      </c>
      <c r="G22949" t="s">
        <v>12703</v>
      </c>
      <c r="H22949">
        <v>0</v>
      </c>
      <c r="I22949">
        <v>0</v>
      </c>
      <c r="J22949">
        <v>0</v>
      </c>
      <c r="K22949" t="s">
        <v>88236</v>
      </c>
    </row>
    <row r="22950" spans="1:11" x14ac:dyDescent="0.3">
      <c r="A22950" t="s">
        <v>88237</v>
      </c>
      <c r="B22950" t="s">
        <v>88238</v>
      </c>
      <c r="C22950" t="s">
        <v>13</v>
      </c>
      <c r="D22950" t="s">
        <v>88239</v>
      </c>
      <c r="E22950" t="s">
        <v>66626</v>
      </c>
      <c r="F22950" t="s">
        <v>16</v>
      </c>
      <c r="G22950" t="s">
        <v>4543</v>
      </c>
      <c r="H22950">
        <v>0</v>
      </c>
      <c r="I22950">
        <v>0</v>
      </c>
      <c r="J22950">
        <v>0</v>
      </c>
      <c r="K22950" t="s">
        <v>88240</v>
      </c>
    </row>
    <row r="22951" spans="1:11" x14ac:dyDescent="0.3">
      <c r="A22951" t="s">
        <v>88241</v>
      </c>
      <c r="C22951" t="s">
        <v>13</v>
      </c>
      <c r="D22951" t="s">
        <v>88242</v>
      </c>
      <c r="E22951" t="s">
        <v>87125</v>
      </c>
      <c r="F22951" t="s">
        <v>41</v>
      </c>
      <c r="G22951" t="s">
        <v>42</v>
      </c>
      <c r="H22951">
        <v>0</v>
      </c>
      <c r="I22951">
        <v>0</v>
      </c>
      <c r="J22951">
        <v>0</v>
      </c>
      <c r="K22951" t="s">
        <v>88243</v>
      </c>
    </row>
    <row r="22952" spans="1:11" x14ac:dyDescent="0.3">
      <c r="A22952" t="s">
        <v>88244</v>
      </c>
      <c r="B22952" t="s">
        <v>88245</v>
      </c>
      <c r="C22952" t="s">
        <v>27</v>
      </c>
      <c r="D22952" t="s">
        <v>88246</v>
      </c>
      <c r="E22952" t="s">
        <v>83478</v>
      </c>
      <c r="F22952" t="s">
        <v>41</v>
      </c>
      <c r="G22952" t="s">
        <v>4034</v>
      </c>
      <c r="H22952">
        <v>0</v>
      </c>
      <c r="I22952">
        <v>0</v>
      </c>
      <c r="J22952">
        <v>0</v>
      </c>
      <c r="K22952" t="s">
        <v>88247</v>
      </c>
    </row>
    <row r="22953" spans="1:11" x14ac:dyDescent="0.3">
      <c r="A22953" t="s">
        <v>88248</v>
      </c>
      <c r="B22953" t="s">
        <v>88249</v>
      </c>
      <c r="C22953" t="s">
        <v>27</v>
      </c>
      <c r="D22953" t="s">
        <v>88250</v>
      </c>
      <c r="E22953" t="s">
        <v>83478</v>
      </c>
      <c r="F22953" t="s">
        <v>41</v>
      </c>
      <c r="G22953" t="s">
        <v>42</v>
      </c>
      <c r="H22953">
        <v>0</v>
      </c>
      <c r="I22953">
        <v>0</v>
      </c>
      <c r="J22953">
        <v>0</v>
      </c>
      <c r="K22953" t="s">
        <v>88251</v>
      </c>
    </row>
    <row r="22954" spans="1:11" x14ac:dyDescent="0.3">
      <c r="A22954" t="s">
        <v>88252</v>
      </c>
      <c r="B22954" t="s">
        <v>88253</v>
      </c>
      <c r="C22954" t="s">
        <v>13</v>
      </c>
      <c r="D22954" t="s">
        <v>88254</v>
      </c>
      <c r="E22954" t="s">
        <v>87125</v>
      </c>
      <c r="F22954" t="s">
        <v>16</v>
      </c>
      <c r="G22954" t="s">
        <v>9711</v>
      </c>
      <c r="H22954">
        <v>0</v>
      </c>
      <c r="I22954">
        <v>0</v>
      </c>
      <c r="J22954">
        <v>0</v>
      </c>
      <c r="K22954" t="s">
        <v>88255</v>
      </c>
    </row>
    <row r="22955" spans="1:11" x14ac:dyDescent="0.3">
      <c r="A22955" t="s">
        <v>88256</v>
      </c>
      <c r="B22955" t="s">
        <v>88257</v>
      </c>
      <c r="C22955" t="s">
        <v>13</v>
      </c>
      <c r="D22955" t="s">
        <v>88258</v>
      </c>
      <c r="E22955" t="s">
        <v>87125</v>
      </c>
      <c r="F22955" t="s">
        <v>16</v>
      </c>
      <c r="G22955" t="s">
        <v>12395</v>
      </c>
      <c r="H22955">
        <v>0</v>
      </c>
      <c r="I22955">
        <v>0</v>
      </c>
      <c r="J22955">
        <v>0</v>
      </c>
      <c r="K22955" t="s">
        <v>88259</v>
      </c>
    </row>
    <row r="22956" spans="1:11" x14ac:dyDescent="0.3">
      <c r="A22956" t="s">
        <v>88260</v>
      </c>
      <c r="B22956" t="s">
        <v>88261</v>
      </c>
      <c r="C22956" t="s">
        <v>27</v>
      </c>
      <c r="D22956" t="s">
        <v>88262</v>
      </c>
      <c r="E22956" t="s">
        <v>83478</v>
      </c>
      <c r="F22956" t="s">
        <v>41</v>
      </c>
      <c r="G22956" t="s">
        <v>42</v>
      </c>
      <c r="H22956">
        <v>0</v>
      </c>
      <c r="I22956">
        <v>0</v>
      </c>
      <c r="J22956">
        <v>0</v>
      </c>
      <c r="K22956" t="s">
        <v>88263</v>
      </c>
    </row>
    <row r="22957" spans="1:11" x14ac:dyDescent="0.3">
      <c r="A22957" t="s">
        <v>88264</v>
      </c>
      <c r="B22957" t="s">
        <v>88265</v>
      </c>
      <c r="C22957" t="s">
        <v>558</v>
      </c>
      <c r="D22957" t="s">
        <v>88266</v>
      </c>
      <c r="E22957" t="s">
        <v>32122</v>
      </c>
      <c r="F22957" t="s">
        <v>1148</v>
      </c>
      <c r="G22957" t="s">
        <v>42</v>
      </c>
      <c r="H22957">
        <v>0</v>
      </c>
      <c r="I22957">
        <v>0</v>
      </c>
      <c r="J22957">
        <v>0</v>
      </c>
      <c r="K22957" t="s">
        <v>88267</v>
      </c>
    </row>
    <row r="22958" spans="1:11" x14ac:dyDescent="0.3">
      <c r="A22958" t="s">
        <v>88268</v>
      </c>
      <c r="B22958" t="s">
        <v>88269</v>
      </c>
      <c r="C22958" t="s">
        <v>13</v>
      </c>
      <c r="D22958" t="s">
        <v>88270</v>
      </c>
      <c r="E22958" t="s">
        <v>66626</v>
      </c>
      <c r="F22958" t="s">
        <v>16</v>
      </c>
      <c r="G22958" t="s">
        <v>4671</v>
      </c>
      <c r="H22958">
        <v>0</v>
      </c>
      <c r="I22958">
        <v>0</v>
      </c>
      <c r="J22958">
        <v>0</v>
      </c>
      <c r="K22958" t="s">
        <v>88271</v>
      </c>
    </row>
    <row r="22959" spans="1:11" x14ac:dyDescent="0.3">
      <c r="A22959" t="s">
        <v>88272</v>
      </c>
      <c r="B22959" t="s">
        <v>40569</v>
      </c>
      <c r="C22959" t="s">
        <v>20</v>
      </c>
      <c r="D22959" t="s">
        <v>88273</v>
      </c>
      <c r="E22959" t="s">
        <v>82100</v>
      </c>
      <c r="F22959" t="s">
        <v>16</v>
      </c>
      <c r="G22959" t="s">
        <v>7288</v>
      </c>
      <c r="H22959">
        <v>0</v>
      </c>
      <c r="I22959">
        <v>0</v>
      </c>
      <c r="J22959">
        <v>0</v>
      </c>
      <c r="K22959" t="s">
        <v>88274</v>
      </c>
    </row>
    <row r="22960" spans="1:11" x14ac:dyDescent="0.3">
      <c r="A22960" t="s">
        <v>88275</v>
      </c>
      <c r="B22960" t="s">
        <v>88276</v>
      </c>
      <c r="C22960" t="s">
        <v>20</v>
      </c>
      <c r="D22960" t="s">
        <v>88277</v>
      </c>
      <c r="E22960" t="s">
        <v>82100</v>
      </c>
      <c r="F22960" t="s">
        <v>16</v>
      </c>
      <c r="G22960" t="s">
        <v>9108</v>
      </c>
      <c r="H22960">
        <v>0</v>
      </c>
      <c r="I22960">
        <v>0</v>
      </c>
      <c r="J22960">
        <v>0</v>
      </c>
      <c r="K22960" t="s">
        <v>88278</v>
      </c>
    </row>
    <row r="22961" spans="1:11" x14ac:dyDescent="0.3">
      <c r="A22961" t="s">
        <v>88279</v>
      </c>
      <c r="B22961" t="s">
        <v>87404</v>
      </c>
      <c r="C22961" t="s">
        <v>20</v>
      </c>
      <c r="D22961" t="s">
        <v>88280</v>
      </c>
      <c r="E22961" t="s">
        <v>82100</v>
      </c>
      <c r="F22961" t="s">
        <v>5457</v>
      </c>
      <c r="G22961" t="s">
        <v>42</v>
      </c>
      <c r="H22961">
        <v>0</v>
      </c>
      <c r="I22961">
        <v>0</v>
      </c>
      <c r="J22961">
        <v>0</v>
      </c>
      <c r="K22961" t="s">
        <v>88281</v>
      </c>
    </row>
    <row r="22962" spans="1:11" x14ac:dyDescent="0.3">
      <c r="A22962" t="s">
        <v>88282</v>
      </c>
      <c r="B22962" t="s">
        <v>88283</v>
      </c>
      <c r="C22962" t="s">
        <v>20</v>
      </c>
      <c r="D22962" t="s">
        <v>88284</v>
      </c>
      <c r="E22962" t="s">
        <v>82100</v>
      </c>
      <c r="F22962" t="s">
        <v>16600</v>
      </c>
      <c r="G22962" t="s">
        <v>42</v>
      </c>
      <c r="H22962">
        <v>0</v>
      </c>
      <c r="I22962">
        <v>0</v>
      </c>
      <c r="J22962">
        <v>0</v>
      </c>
      <c r="K22962" t="s">
        <v>88285</v>
      </c>
    </row>
    <row r="22963" spans="1:11" x14ac:dyDescent="0.3">
      <c r="A22963" t="s">
        <v>88286</v>
      </c>
      <c r="C22963" t="s">
        <v>27</v>
      </c>
      <c r="D22963" t="s">
        <v>88287</v>
      </c>
      <c r="E22963" t="s">
        <v>83478</v>
      </c>
      <c r="F22963" t="s">
        <v>41</v>
      </c>
      <c r="G22963" t="s">
        <v>42</v>
      </c>
      <c r="H22963">
        <v>0</v>
      </c>
      <c r="I22963">
        <v>0</v>
      </c>
      <c r="J22963">
        <v>0</v>
      </c>
      <c r="K22963" t="s">
        <v>88288</v>
      </c>
    </row>
    <row r="22964" spans="1:11" x14ac:dyDescent="0.3">
      <c r="A22964" t="s">
        <v>88289</v>
      </c>
      <c r="B22964" t="s">
        <v>88290</v>
      </c>
      <c r="C22964" t="s">
        <v>27</v>
      </c>
      <c r="D22964" t="s">
        <v>88291</v>
      </c>
      <c r="E22964" t="s">
        <v>83478</v>
      </c>
      <c r="F22964" t="s">
        <v>16</v>
      </c>
      <c r="G22964" t="s">
        <v>2088</v>
      </c>
      <c r="H22964">
        <v>0</v>
      </c>
      <c r="I22964">
        <v>0</v>
      </c>
      <c r="J22964">
        <v>0</v>
      </c>
      <c r="K22964" t="s">
        <v>88292</v>
      </c>
    </row>
    <row r="22965" spans="1:11" x14ac:dyDescent="0.3">
      <c r="A22965" t="s">
        <v>88293</v>
      </c>
      <c r="B22965" t="s">
        <v>85441</v>
      </c>
      <c r="C22965" t="s">
        <v>27</v>
      </c>
      <c r="D22965" t="s">
        <v>88294</v>
      </c>
      <c r="E22965" t="s">
        <v>83478</v>
      </c>
      <c r="F22965" t="s">
        <v>41</v>
      </c>
      <c r="G22965" t="s">
        <v>17857</v>
      </c>
      <c r="H22965">
        <v>0</v>
      </c>
      <c r="I22965">
        <v>0</v>
      </c>
      <c r="J22965">
        <v>0</v>
      </c>
      <c r="K22965" t="s">
        <v>88295</v>
      </c>
    </row>
    <row r="22966" spans="1:11" x14ac:dyDescent="0.3">
      <c r="A22966" t="s">
        <v>88296</v>
      </c>
      <c r="B22966" t="s">
        <v>88297</v>
      </c>
      <c r="C22966" t="s">
        <v>558</v>
      </c>
      <c r="D22966" t="s">
        <v>88298</v>
      </c>
      <c r="E22966" t="s">
        <v>32599</v>
      </c>
      <c r="F22966" t="s">
        <v>16</v>
      </c>
      <c r="G22966" t="s">
        <v>1224</v>
      </c>
      <c r="H22966">
        <v>0</v>
      </c>
      <c r="I22966">
        <v>0</v>
      </c>
      <c r="J22966">
        <v>0</v>
      </c>
      <c r="K22966" t="s">
        <v>88299</v>
      </c>
    </row>
    <row r="22967" spans="1:11" x14ac:dyDescent="0.3">
      <c r="A22967" t="s">
        <v>88300</v>
      </c>
      <c r="B22967" t="s">
        <v>88297</v>
      </c>
      <c r="C22967" t="s">
        <v>558</v>
      </c>
      <c r="D22967" t="s">
        <v>88301</v>
      </c>
      <c r="E22967" t="s">
        <v>32122</v>
      </c>
      <c r="F22967" t="s">
        <v>3638</v>
      </c>
      <c r="G22967" t="s">
        <v>42</v>
      </c>
      <c r="H22967">
        <v>0</v>
      </c>
      <c r="I22967">
        <v>0</v>
      </c>
      <c r="J22967">
        <v>0</v>
      </c>
      <c r="K22967" t="s">
        <v>88302</v>
      </c>
    </row>
    <row r="22968" spans="1:11" x14ac:dyDescent="0.3">
      <c r="A22968" t="s">
        <v>88303</v>
      </c>
      <c r="B22968" t="s">
        <v>88304</v>
      </c>
      <c r="C22968" t="s">
        <v>13</v>
      </c>
      <c r="D22968" t="s">
        <v>88305</v>
      </c>
      <c r="E22968" t="s">
        <v>66626</v>
      </c>
      <c r="F22968" t="s">
        <v>16</v>
      </c>
      <c r="G22968" t="s">
        <v>2189</v>
      </c>
      <c r="H22968">
        <v>0</v>
      </c>
      <c r="I22968">
        <v>0</v>
      </c>
      <c r="J22968">
        <v>0</v>
      </c>
      <c r="K22968" t="s">
        <v>88306</v>
      </c>
    </row>
    <row r="22969" spans="1:11" x14ac:dyDescent="0.3">
      <c r="A22969" t="s">
        <v>88307</v>
      </c>
      <c r="C22969" t="s">
        <v>13</v>
      </c>
      <c r="D22969" t="s">
        <v>88308</v>
      </c>
      <c r="E22969" t="s">
        <v>87125</v>
      </c>
      <c r="F22969" t="s">
        <v>41</v>
      </c>
      <c r="G22969" t="s">
        <v>42</v>
      </c>
      <c r="H22969">
        <v>0</v>
      </c>
      <c r="I22969">
        <v>0</v>
      </c>
      <c r="J22969">
        <v>0</v>
      </c>
      <c r="K22969" t="s">
        <v>88309</v>
      </c>
    </row>
    <row r="22970" spans="1:11" x14ac:dyDescent="0.3">
      <c r="A22970" t="s">
        <v>88310</v>
      </c>
      <c r="B22970" t="s">
        <v>88311</v>
      </c>
      <c r="C22970" t="s">
        <v>20</v>
      </c>
      <c r="D22970" t="s">
        <v>88312</v>
      </c>
      <c r="E22970" t="s">
        <v>82100</v>
      </c>
      <c r="F22970" t="s">
        <v>4769</v>
      </c>
      <c r="G22970" t="s">
        <v>42</v>
      </c>
      <c r="H22970">
        <v>0</v>
      </c>
      <c r="I22970">
        <v>0</v>
      </c>
      <c r="J22970">
        <v>0</v>
      </c>
      <c r="K22970" t="s">
        <v>88313</v>
      </c>
    </row>
    <row r="22971" spans="1:11" x14ac:dyDescent="0.3">
      <c r="A22971" t="s">
        <v>88314</v>
      </c>
      <c r="B22971" t="s">
        <v>88315</v>
      </c>
      <c r="C22971" t="s">
        <v>27</v>
      </c>
      <c r="D22971" t="s">
        <v>48028</v>
      </c>
      <c r="E22971" t="s">
        <v>83478</v>
      </c>
      <c r="F22971" t="s">
        <v>41</v>
      </c>
      <c r="G22971" t="s">
        <v>42</v>
      </c>
      <c r="H22971">
        <v>0</v>
      </c>
      <c r="I22971">
        <v>0</v>
      </c>
      <c r="J22971">
        <v>0</v>
      </c>
      <c r="K22971" t="s">
        <v>88316</v>
      </c>
    </row>
    <row r="22972" spans="1:11" x14ac:dyDescent="0.3">
      <c r="A22972" t="s">
        <v>88317</v>
      </c>
      <c r="B22972" t="s">
        <v>6814</v>
      </c>
      <c r="C22972" t="s">
        <v>27</v>
      </c>
      <c r="D22972" t="s">
        <v>88318</v>
      </c>
      <c r="E22972" t="s">
        <v>83478</v>
      </c>
      <c r="F22972" t="s">
        <v>1518</v>
      </c>
      <c r="G22972" t="s">
        <v>42</v>
      </c>
      <c r="H22972">
        <v>0</v>
      </c>
      <c r="I22972">
        <v>0</v>
      </c>
      <c r="J22972">
        <v>0</v>
      </c>
      <c r="K22972" t="s">
        <v>88319</v>
      </c>
    </row>
    <row r="22973" spans="1:11" x14ac:dyDescent="0.3">
      <c r="A22973" t="s">
        <v>88320</v>
      </c>
      <c r="B22973" t="s">
        <v>88321</v>
      </c>
      <c r="C22973" t="s">
        <v>27</v>
      </c>
      <c r="D22973" t="s">
        <v>88322</v>
      </c>
      <c r="E22973" t="s">
        <v>83478</v>
      </c>
      <c r="F22973" t="s">
        <v>41</v>
      </c>
      <c r="G22973" t="s">
        <v>42</v>
      </c>
      <c r="H22973">
        <v>0</v>
      </c>
      <c r="I22973">
        <v>0</v>
      </c>
      <c r="J22973">
        <v>0</v>
      </c>
      <c r="K22973" t="s">
        <v>88323</v>
      </c>
    </row>
    <row r="22974" spans="1:11" x14ac:dyDescent="0.3">
      <c r="A22974" t="s">
        <v>88324</v>
      </c>
      <c r="B22974" t="s">
        <v>19731</v>
      </c>
      <c r="C22974" t="s">
        <v>13</v>
      </c>
      <c r="D22974" t="s">
        <v>88325</v>
      </c>
      <c r="E22974" t="s">
        <v>87125</v>
      </c>
      <c r="F22974" t="s">
        <v>12123</v>
      </c>
      <c r="G22974" t="s">
        <v>42</v>
      </c>
      <c r="H22974">
        <v>0</v>
      </c>
      <c r="I22974">
        <v>0</v>
      </c>
      <c r="J22974">
        <v>0</v>
      </c>
      <c r="K22974" t="s">
        <v>88326</v>
      </c>
    </row>
    <row r="22975" spans="1:11" x14ac:dyDescent="0.3">
      <c r="A22975" t="s">
        <v>88327</v>
      </c>
      <c r="B22975" t="s">
        <v>88328</v>
      </c>
      <c r="C22975" t="s">
        <v>27</v>
      </c>
      <c r="D22975" t="s">
        <v>88329</v>
      </c>
      <c r="E22975" t="s">
        <v>83478</v>
      </c>
      <c r="F22975" t="s">
        <v>41</v>
      </c>
      <c r="G22975" t="s">
        <v>42</v>
      </c>
      <c r="H22975">
        <v>0</v>
      </c>
      <c r="I22975">
        <v>0</v>
      </c>
      <c r="J22975">
        <v>0</v>
      </c>
      <c r="K22975" t="s">
        <v>88330</v>
      </c>
    </row>
    <row r="22976" spans="1:11" x14ac:dyDescent="0.3">
      <c r="A22976" t="s">
        <v>88331</v>
      </c>
      <c r="B22976" t="s">
        <v>88332</v>
      </c>
      <c r="C22976" t="s">
        <v>13</v>
      </c>
      <c r="D22976" t="s">
        <v>88333</v>
      </c>
      <c r="E22976" t="s">
        <v>87125</v>
      </c>
      <c r="F22976" t="s">
        <v>23804</v>
      </c>
      <c r="G22976" t="s">
        <v>42</v>
      </c>
      <c r="H22976">
        <v>0</v>
      </c>
      <c r="I22976">
        <v>0</v>
      </c>
      <c r="J22976">
        <v>0</v>
      </c>
      <c r="K22976" t="s">
        <v>88334</v>
      </c>
    </row>
    <row r="22977" spans="1:11" x14ac:dyDescent="0.3">
      <c r="A22977" t="s">
        <v>88335</v>
      </c>
      <c r="B22977" t="s">
        <v>88336</v>
      </c>
      <c r="C22977" t="s">
        <v>13</v>
      </c>
      <c r="D22977" t="s">
        <v>88337</v>
      </c>
      <c r="E22977" t="s">
        <v>87125</v>
      </c>
      <c r="F22977" t="s">
        <v>16</v>
      </c>
      <c r="G22977" t="s">
        <v>62506</v>
      </c>
      <c r="H22977">
        <v>0</v>
      </c>
      <c r="I22977">
        <v>0</v>
      </c>
      <c r="J22977">
        <v>0</v>
      </c>
      <c r="K22977" t="s">
        <v>88338</v>
      </c>
    </row>
    <row r="22978" spans="1:11" x14ac:dyDescent="0.3">
      <c r="A22978" t="s">
        <v>88339</v>
      </c>
      <c r="C22978" t="s">
        <v>13</v>
      </c>
      <c r="D22978" t="s">
        <v>88340</v>
      </c>
      <c r="E22978" t="s">
        <v>66626</v>
      </c>
      <c r="F22978" t="s">
        <v>16</v>
      </c>
      <c r="G22978" t="s">
        <v>51705</v>
      </c>
      <c r="H22978">
        <v>0</v>
      </c>
      <c r="I22978">
        <v>0</v>
      </c>
      <c r="J22978">
        <v>0</v>
      </c>
      <c r="K22978" t="s">
        <v>88341</v>
      </c>
    </row>
    <row r="22979" spans="1:11" x14ac:dyDescent="0.3">
      <c r="A22979" t="s">
        <v>88342</v>
      </c>
      <c r="B22979" t="s">
        <v>88343</v>
      </c>
      <c r="C22979" t="s">
        <v>13</v>
      </c>
      <c r="D22979" t="s">
        <v>88344</v>
      </c>
      <c r="E22979" t="s">
        <v>87125</v>
      </c>
      <c r="F22979" t="s">
        <v>11094</v>
      </c>
      <c r="G22979" t="s">
        <v>42</v>
      </c>
      <c r="H22979">
        <v>0</v>
      </c>
      <c r="I22979">
        <v>0</v>
      </c>
      <c r="J22979">
        <v>0</v>
      </c>
      <c r="K22979" t="s">
        <v>88345</v>
      </c>
    </row>
    <row r="22980" spans="1:11" x14ac:dyDescent="0.3">
      <c r="A22980" t="s">
        <v>88346</v>
      </c>
      <c r="B22980" t="s">
        <v>88347</v>
      </c>
      <c r="C22980" t="s">
        <v>20</v>
      </c>
      <c r="D22980" t="s">
        <v>88348</v>
      </c>
      <c r="E22980" t="s">
        <v>82100</v>
      </c>
      <c r="F22980" t="s">
        <v>16</v>
      </c>
      <c r="G22980" t="s">
        <v>8577</v>
      </c>
      <c r="H22980">
        <v>0</v>
      </c>
      <c r="I22980">
        <v>0</v>
      </c>
      <c r="J22980">
        <v>0</v>
      </c>
      <c r="K22980" t="s">
        <v>88349</v>
      </c>
    </row>
    <row r="22981" spans="1:11" x14ac:dyDescent="0.3">
      <c r="A22981" t="s">
        <v>88350</v>
      </c>
      <c r="C22981" t="s">
        <v>1159</v>
      </c>
      <c r="D22981" t="s">
        <v>88351</v>
      </c>
      <c r="E22981" t="s">
        <v>1161</v>
      </c>
      <c r="F22981" t="s">
        <v>16</v>
      </c>
      <c r="G22981" t="s">
        <v>42</v>
      </c>
      <c r="H22981">
        <v>0</v>
      </c>
      <c r="I22981">
        <v>0</v>
      </c>
      <c r="J22981">
        <v>0</v>
      </c>
      <c r="K22981" t="s">
        <v>88352</v>
      </c>
    </row>
    <row r="22982" spans="1:11" x14ac:dyDescent="0.3">
      <c r="A22982" t="s">
        <v>88353</v>
      </c>
      <c r="B22982" t="s">
        <v>88354</v>
      </c>
      <c r="C22982" t="s">
        <v>558</v>
      </c>
      <c r="D22982" t="s">
        <v>88355</v>
      </c>
      <c r="E22982" t="s">
        <v>2102</v>
      </c>
      <c r="F22982" t="s">
        <v>41</v>
      </c>
      <c r="G22982" t="s">
        <v>42</v>
      </c>
      <c r="H22982">
        <v>0</v>
      </c>
      <c r="I22982">
        <v>0</v>
      </c>
      <c r="J22982">
        <v>0</v>
      </c>
      <c r="K22982" t="s">
        <v>88356</v>
      </c>
    </row>
    <row r="22983" spans="1:11" x14ac:dyDescent="0.3">
      <c r="A22983" t="s">
        <v>88357</v>
      </c>
      <c r="B22983" t="s">
        <v>88358</v>
      </c>
      <c r="C22983" t="s">
        <v>20</v>
      </c>
      <c r="D22983" t="s">
        <v>88359</v>
      </c>
      <c r="E22983" t="s">
        <v>82100</v>
      </c>
      <c r="F22983" t="s">
        <v>16</v>
      </c>
      <c r="G22983" t="s">
        <v>22797</v>
      </c>
      <c r="H22983">
        <v>0</v>
      </c>
      <c r="I22983">
        <v>0</v>
      </c>
      <c r="J22983">
        <v>0</v>
      </c>
      <c r="K22983" t="s">
        <v>88360</v>
      </c>
    </row>
    <row r="22984" spans="1:11" x14ac:dyDescent="0.3">
      <c r="A22984" t="s">
        <v>88361</v>
      </c>
      <c r="B22984" t="s">
        <v>88362</v>
      </c>
      <c r="C22984" t="s">
        <v>13</v>
      </c>
      <c r="D22984" t="s">
        <v>88363</v>
      </c>
      <c r="E22984" t="s">
        <v>66626</v>
      </c>
      <c r="F22984" t="s">
        <v>16</v>
      </c>
      <c r="G22984" t="s">
        <v>8776</v>
      </c>
      <c r="H22984">
        <v>0</v>
      </c>
      <c r="I22984">
        <v>0</v>
      </c>
      <c r="J22984">
        <v>0</v>
      </c>
      <c r="K22984" t="s">
        <v>88364</v>
      </c>
    </row>
    <row r="22985" spans="1:11" x14ac:dyDescent="0.3">
      <c r="A22985" t="s">
        <v>88365</v>
      </c>
      <c r="B22985" t="s">
        <v>88366</v>
      </c>
      <c r="C22985" t="s">
        <v>13</v>
      </c>
      <c r="D22985" t="s">
        <v>88367</v>
      </c>
      <c r="E22985" t="s">
        <v>87125</v>
      </c>
      <c r="F22985" t="s">
        <v>16</v>
      </c>
      <c r="G22985" t="s">
        <v>58259</v>
      </c>
      <c r="H22985">
        <v>0</v>
      </c>
      <c r="I22985">
        <v>0</v>
      </c>
      <c r="J22985">
        <v>0</v>
      </c>
      <c r="K22985" t="s">
        <v>88368</v>
      </c>
    </row>
    <row r="22986" spans="1:11" x14ac:dyDescent="0.3">
      <c r="A22986" t="s">
        <v>88369</v>
      </c>
      <c r="B22986" t="s">
        <v>88370</v>
      </c>
      <c r="C22986" t="s">
        <v>27</v>
      </c>
      <c r="D22986" t="s">
        <v>88371</v>
      </c>
      <c r="E22986" t="s">
        <v>83478</v>
      </c>
      <c r="F22986" t="s">
        <v>41</v>
      </c>
      <c r="G22986" t="s">
        <v>42</v>
      </c>
      <c r="H22986">
        <v>0</v>
      </c>
      <c r="I22986">
        <v>0</v>
      </c>
      <c r="J22986">
        <v>0</v>
      </c>
      <c r="K22986" t="s">
        <v>88372</v>
      </c>
    </row>
    <row r="22987" spans="1:11" x14ac:dyDescent="0.3">
      <c r="A22987" t="s">
        <v>88373</v>
      </c>
      <c r="B22987" t="s">
        <v>88374</v>
      </c>
      <c r="C22987" t="s">
        <v>13</v>
      </c>
      <c r="D22987" t="s">
        <v>88375</v>
      </c>
      <c r="E22987" t="s">
        <v>87125</v>
      </c>
      <c r="F22987" t="s">
        <v>2835</v>
      </c>
      <c r="G22987" t="s">
        <v>42</v>
      </c>
      <c r="H22987">
        <v>0</v>
      </c>
      <c r="I22987">
        <v>0</v>
      </c>
      <c r="J22987">
        <v>0</v>
      </c>
      <c r="K22987" t="s">
        <v>88376</v>
      </c>
    </row>
    <row r="22988" spans="1:11" x14ac:dyDescent="0.3">
      <c r="A22988" t="s">
        <v>88377</v>
      </c>
      <c r="B22988" t="s">
        <v>1580</v>
      </c>
      <c r="C22988" t="s">
        <v>20</v>
      </c>
      <c r="D22988" t="s">
        <v>88378</v>
      </c>
      <c r="E22988" t="s">
        <v>82100</v>
      </c>
      <c r="F22988" t="s">
        <v>1981</v>
      </c>
      <c r="G22988" t="s">
        <v>42</v>
      </c>
      <c r="H22988">
        <v>0</v>
      </c>
      <c r="I22988">
        <v>0</v>
      </c>
      <c r="J22988">
        <v>0</v>
      </c>
      <c r="K22988" t="s">
        <v>88379</v>
      </c>
    </row>
    <row r="22989" spans="1:11" x14ac:dyDescent="0.3">
      <c r="A22989" t="s">
        <v>88380</v>
      </c>
      <c r="B22989" t="s">
        <v>88381</v>
      </c>
      <c r="C22989" t="s">
        <v>27</v>
      </c>
      <c r="D22989" t="s">
        <v>88382</v>
      </c>
      <c r="E22989" t="s">
        <v>83478</v>
      </c>
      <c r="F22989" t="s">
        <v>41</v>
      </c>
      <c r="G22989" t="s">
        <v>42</v>
      </c>
      <c r="H22989">
        <v>0</v>
      </c>
      <c r="I22989">
        <v>0</v>
      </c>
      <c r="J22989">
        <v>0</v>
      </c>
      <c r="K22989" t="s">
        <v>88383</v>
      </c>
    </row>
    <row r="22990" spans="1:11" x14ac:dyDescent="0.3">
      <c r="A22990" t="s">
        <v>88384</v>
      </c>
      <c r="B22990" t="s">
        <v>88385</v>
      </c>
      <c r="C22990" t="s">
        <v>27</v>
      </c>
      <c r="D22990" t="s">
        <v>88386</v>
      </c>
      <c r="E22990" t="s">
        <v>83478</v>
      </c>
      <c r="F22990" t="s">
        <v>41</v>
      </c>
      <c r="G22990" t="s">
        <v>42</v>
      </c>
      <c r="H22990">
        <v>0</v>
      </c>
      <c r="I22990">
        <v>0</v>
      </c>
      <c r="J22990">
        <v>0</v>
      </c>
      <c r="K22990" t="s">
        <v>88387</v>
      </c>
    </row>
    <row r="22991" spans="1:11" x14ac:dyDescent="0.3">
      <c r="A22991" t="s">
        <v>88388</v>
      </c>
      <c r="B22991" t="s">
        <v>70379</v>
      </c>
      <c r="C22991" t="s">
        <v>27</v>
      </c>
      <c r="D22991" t="s">
        <v>88389</v>
      </c>
      <c r="E22991" t="s">
        <v>83478</v>
      </c>
      <c r="F22991" t="s">
        <v>41</v>
      </c>
      <c r="G22991" t="s">
        <v>42</v>
      </c>
      <c r="H22991">
        <v>0</v>
      </c>
      <c r="I22991">
        <v>0</v>
      </c>
      <c r="J22991">
        <v>0</v>
      </c>
      <c r="K22991" t="s">
        <v>88390</v>
      </c>
    </row>
    <row r="22992" spans="1:11" x14ac:dyDescent="0.3">
      <c r="A22992" t="s">
        <v>88391</v>
      </c>
      <c r="B22992" t="s">
        <v>88392</v>
      </c>
      <c r="C22992" t="s">
        <v>27</v>
      </c>
      <c r="D22992" t="s">
        <v>88393</v>
      </c>
      <c r="E22992" t="s">
        <v>83478</v>
      </c>
      <c r="F22992" t="s">
        <v>41</v>
      </c>
      <c r="G22992" t="s">
        <v>42</v>
      </c>
      <c r="H22992">
        <v>0</v>
      </c>
      <c r="I22992">
        <v>0</v>
      </c>
      <c r="J22992">
        <v>0</v>
      </c>
      <c r="K22992" t="s">
        <v>88394</v>
      </c>
    </row>
    <row r="22993" spans="1:11" x14ac:dyDescent="0.3">
      <c r="A22993" t="s">
        <v>88395</v>
      </c>
      <c r="B22993" t="s">
        <v>88396</v>
      </c>
      <c r="C22993" t="s">
        <v>13</v>
      </c>
      <c r="D22993" t="s">
        <v>88397</v>
      </c>
      <c r="E22993" t="s">
        <v>66626</v>
      </c>
      <c r="F22993" t="s">
        <v>16</v>
      </c>
      <c r="G22993" t="s">
        <v>12628</v>
      </c>
      <c r="H22993">
        <v>0</v>
      </c>
      <c r="I22993">
        <v>0</v>
      </c>
      <c r="J22993">
        <v>0</v>
      </c>
      <c r="K22993" t="s">
        <v>88398</v>
      </c>
    </row>
    <row r="22994" spans="1:11" x14ac:dyDescent="0.3">
      <c r="A22994" t="s">
        <v>88399</v>
      </c>
      <c r="B22994" t="s">
        <v>88400</v>
      </c>
      <c r="C22994" t="s">
        <v>20</v>
      </c>
      <c r="D22994" t="s">
        <v>88401</v>
      </c>
      <c r="E22994" t="s">
        <v>82100</v>
      </c>
      <c r="F22994" t="s">
        <v>16</v>
      </c>
      <c r="G22994" t="s">
        <v>4160</v>
      </c>
      <c r="H22994">
        <v>0</v>
      </c>
      <c r="I22994">
        <v>0</v>
      </c>
      <c r="J22994">
        <v>0</v>
      </c>
      <c r="K22994" t="s">
        <v>88402</v>
      </c>
    </row>
    <row r="22995" spans="1:11" x14ac:dyDescent="0.3">
      <c r="A22995" t="s">
        <v>88403</v>
      </c>
      <c r="B22995" t="s">
        <v>9487</v>
      </c>
      <c r="C22995" t="s">
        <v>20</v>
      </c>
      <c r="D22995" t="s">
        <v>88404</v>
      </c>
      <c r="E22995" t="s">
        <v>82100</v>
      </c>
      <c r="F22995" t="s">
        <v>1678</v>
      </c>
      <c r="G22995" t="s">
        <v>42</v>
      </c>
      <c r="H22995">
        <v>0</v>
      </c>
      <c r="I22995">
        <v>0</v>
      </c>
      <c r="J22995">
        <v>0</v>
      </c>
      <c r="K22995" t="s">
        <v>88405</v>
      </c>
    </row>
    <row r="22996" spans="1:11" x14ac:dyDescent="0.3">
      <c r="A22996" t="s">
        <v>88406</v>
      </c>
      <c r="B22996" t="s">
        <v>88407</v>
      </c>
      <c r="C22996" t="s">
        <v>13</v>
      </c>
      <c r="D22996" t="s">
        <v>88408</v>
      </c>
      <c r="E22996" t="s">
        <v>87125</v>
      </c>
      <c r="F22996" t="s">
        <v>41</v>
      </c>
      <c r="G22996" t="s">
        <v>42</v>
      </c>
      <c r="H22996">
        <v>0</v>
      </c>
      <c r="I22996">
        <v>0</v>
      </c>
      <c r="J22996">
        <v>0</v>
      </c>
      <c r="K22996" t="s">
        <v>88409</v>
      </c>
    </row>
    <row r="22997" spans="1:11" x14ac:dyDescent="0.3">
      <c r="A22997" t="s">
        <v>88410</v>
      </c>
      <c r="B22997" t="s">
        <v>88411</v>
      </c>
      <c r="C22997" t="s">
        <v>27</v>
      </c>
      <c r="D22997" t="s">
        <v>88412</v>
      </c>
      <c r="E22997" t="s">
        <v>83478</v>
      </c>
      <c r="F22997" t="s">
        <v>41</v>
      </c>
      <c r="G22997" t="s">
        <v>42</v>
      </c>
      <c r="H22997">
        <v>0</v>
      </c>
      <c r="I22997">
        <v>0</v>
      </c>
      <c r="J22997">
        <v>0</v>
      </c>
      <c r="K22997" t="s">
        <v>88413</v>
      </c>
    </row>
    <row r="22998" spans="1:11" x14ac:dyDescent="0.3">
      <c r="A22998" t="s">
        <v>88414</v>
      </c>
      <c r="B22998" t="s">
        <v>88415</v>
      </c>
      <c r="C22998" t="s">
        <v>27</v>
      </c>
      <c r="D22998" t="s">
        <v>88416</v>
      </c>
      <c r="E22998" t="s">
        <v>83478</v>
      </c>
      <c r="F22998" t="s">
        <v>41</v>
      </c>
      <c r="G22998" t="s">
        <v>42</v>
      </c>
      <c r="H22998">
        <v>0</v>
      </c>
      <c r="I22998">
        <v>0</v>
      </c>
      <c r="J22998">
        <v>0</v>
      </c>
      <c r="K22998" t="s">
        <v>88417</v>
      </c>
    </row>
    <row r="22999" spans="1:11" x14ac:dyDescent="0.3">
      <c r="A22999" t="s">
        <v>88418</v>
      </c>
      <c r="B22999" t="s">
        <v>88419</v>
      </c>
      <c r="C22999" t="s">
        <v>20</v>
      </c>
      <c r="D22999" t="s">
        <v>88420</v>
      </c>
      <c r="E22999" t="s">
        <v>82100</v>
      </c>
      <c r="F22999" t="s">
        <v>16</v>
      </c>
      <c r="G22999" t="s">
        <v>1434</v>
      </c>
      <c r="H22999">
        <v>0</v>
      </c>
      <c r="I22999">
        <v>0</v>
      </c>
      <c r="J22999">
        <v>0</v>
      </c>
      <c r="K22999" t="s">
        <v>88421</v>
      </c>
    </row>
    <row r="23000" spans="1:11" x14ac:dyDescent="0.3">
      <c r="A23000" t="s">
        <v>88422</v>
      </c>
      <c r="C23000" t="s">
        <v>27</v>
      </c>
      <c r="D23000" t="s">
        <v>88423</v>
      </c>
      <c r="E23000" t="s">
        <v>83478</v>
      </c>
      <c r="F23000" t="s">
        <v>41</v>
      </c>
      <c r="G23000" t="s">
        <v>42</v>
      </c>
      <c r="H23000">
        <v>0</v>
      </c>
      <c r="I23000">
        <v>0</v>
      </c>
      <c r="J23000">
        <v>0</v>
      </c>
      <c r="K23000" t="s">
        <v>88424</v>
      </c>
    </row>
    <row r="23001" spans="1:11" x14ac:dyDescent="0.3">
      <c r="A23001" t="s">
        <v>88425</v>
      </c>
      <c r="B23001" t="s">
        <v>88426</v>
      </c>
      <c r="C23001" t="s">
        <v>13</v>
      </c>
      <c r="D23001" t="s">
        <v>88427</v>
      </c>
      <c r="E23001" t="s">
        <v>87125</v>
      </c>
      <c r="F23001" t="s">
        <v>16</v>
      </c>
      <c r="G23001" t="s">
        <v>23</v>
      </c>
      <c r="H23001">
        <v>0</v>
      </c>
      <c r="I23001">
        <v>0</v>
      </c>
      <c r="J23001">
        <v>0</v>
      </c>
      <c r="K23001" t="s">
        <v>88428</v>
      </c>
    </row>
    <row r="23002" spans="1:11" x14ac:dyDescent="0.3">
      <c r="A23002" t="s">
        <v>88429</v>
      </c>
      <c r="B23002" t="s">
        <v>88430</v>
      </c>
      <c r="C23002" t="s">
        <v>13</v>
      </c>
      <c r="D23002" t="s">
        <v>88431</v>
      </c>
      <c r="E23002" t="s">
        <v>87125</v>
      </c>
      <c r="F23002" t="s">
        <v>16</v>
      </c>
      <c r="G23002" t="s">
        <v>55658</v>
      </c>
      <c r="H23002">
        <v>0</v>
      </c>
      <c r="I23002">
        <v>0</v>
      </c>
      <c r="J23002">
        <v>0</v>
      </c>
      <c r="K23002" t="s">
        <v>88432</v>
      </c>
    </row>
    <row r="23003" spans="1:11" x14ac:dyDescent="0.3">
      <c r="A23003" t="s">
        <v>88433</v>
      </c>
      <c r="C23003" t="s">
        <v>13</v>
      </c>
      <c r="D23003" t="s">
        <v>88434</v>
      </c>
      <c r="E23003" t="s">
        <v>87125</v>
      </c>
      <c r="F23003" t="s">
        <v>41</v>
      </c>
      <c r="G23003" t="s">
        <v>42</v>
      </c>
      <c r="H23003">
        <v>0</v>
      </c>
      <c r="I23003">
        <v>0</v>
      </c>
      <c r="J23003">
        <v>0</v>
      </c>
      <c r="K23003" t="s">
        <v>88435</v>
      </c>
    </row>
    <row r="23004" spans="1:11" x14ac:dyDescent="0.3">
      <c r="A23004" t="s">
        <v>88436</v>
      </c>
      <c r="B23004" t="s">
        <v>88437</v>
      </c>
      <c r="C23004" t="s">
        <v>13</v>
      </c>
      <c r="D23004" t="s">
        <v>88438</v>
      </c>
      <c r="E23004" t="s">
        <v>87125</v>
      </c>
      <c r="F23004" t="s">
        <v>41</v>
      </c>
      <c r="G23004" t="s">
        <v>42</v>
      </c>
      <c r="H23004">
        <v>0</v>
      </c>
      <c r="I23004">
        <v>0</v>
      </c>
      <c r="J23004">
        <v>0</v>
      </c>
      <c r="K23004" t="s">
        <v>88439</v>
      </c>
    </row>
    <row r="23005" spans="1:11" x14ac:dyDescent="0.3">
      <c r="A23005" t="s">
        <v>88440</v>
      </c>
      <c r="B23005" t="s">
        <v>88441</v>
      </c>
      <c r="C23005" t="s">
        <v>27</v>
      </c>
      <c r="D23005" t="s">
        <v>88442</v>
      </c>
      <c r="E23005" t="s">
        <v>83478</v>
      </c>
      <c r="F23005" t="s">
        <v>41</v>
      </c>
      <c r="G23005" t="s">
        <v>42</v>
      </c>
      <c r="H23005">
        <v>0</v>
      </c>
      <c r="I23005">
        <v>0</v>
      </c>
      <c r="J23005">
        <v>0</v>
      </c>
      <c r="K23005" t="s">
        <v>88443</v>
      </c>
    </row>
    <row r="23006" spans="1:11" x14ac:dyDescent="0.3">
      <c r="A23006" t="s">
        <v>88444</v>
      </c>
      <c r="C23006" t="s">
        <v>13</v>
      </c>
      <c r="D23006" t="s">
        <v>88445</v>
      </c>
      <c r="E23006" t="s">
        <v>87125</v>
      </c>
      <c r="F23006" t="s">
        <v>41</v>
      </c>
      <c r="G23006" t="s">
        <v>42</v>
      </c>
      <c r="H23006">
        <v>0</v>
      </c>
      <c r="I23006">
        <v>0</v>
      </c>
      <c r="J23006">
        <v>0</v>
      </c>
      <c r="K23006" t="s">
        <v>88446</v>
      </c>
    </row>
    <row r="23007" spans="1:11" x14ac:dyDescent="0.3">
      <c r="A23007" t="s">
        <v>88447</v>
      </c>
      <c r="B23007" t="s">
        <v>88448</v>
      </c>
      <c r="C23007" t="s">
        <v>558</v>
      </c>
      <c r="D23007" t="s">
        <v>88449</v>
      </c>
      <c r="E23007" t="s">
        <v>19698</v>
      </c>
      <c r="F23007" t="s">
        <v>41</v>
      </c>
      <c r="G23007" t="s">
        <v>42</v>
      </c>
      <c r="H23007">
        <v>0</v>
      </c>
      <c r="I23007">
        <v>0</v>
      </c>
      <c r="J23007">
        <v>0</v>
      </c>
      <c r="K23007" t="s">
        <v>88450</v>
      </c>
    </row>
    <row r="23008" spans="1:11" x14ac:dyDescent="0.3">
      <c r="A23008" t="s">
        <v>88451</v>
      </c>
      <c r="B23008" t="s">
        <v>88452</v>
      </c>
      <c r="C23008" t="s">
        <v>558</v>
      </c>
      <c r="D23008" t="s">
        <v>88453</v>
      </c>
      <c r="E23008" t="s">
        <v>19698</v>
      </c>
      <c r="F23008" t="s">
        <v>41</v>
      </c>
      <c r="G23008" t="s">
        <v>42</v>
      </c>
      <c r="H23008">
        <v>0</v>
      </c>
      <c r="I23008">
        <v>0</v>
      </c>
      <c r="J23008">
        <v>0</v>
      </c>
      <c r="K23008" t="s">
        <v>88454</v>
      </c>
    </row>
    <row r="23009" spans="1:11" x14ac:dyDescent="0.3">
      <c r="A23009" t="s">
        <v>88455</v>
      </c>
      <c r="B23009" t="s">
        <v>88456</v>
      </c>
      <c r="C23009" t="s">
        <v>13</v>
      </c>
      <c r="D23009" t="s">
        <v>88457</v>
      </c>
      <c r="E23009" t="s">
        <v>87125</v>
      </c>
      <c r="F23009" t="s">
        <v>16</v>
      </c>
      <c r="G23009" t="s">
        <v>73720</v>
      </c>
      <c r="H23009">
        <v>0</v>
      </c>
      <c r="I23009">
        <v>0</v>
      </c>
      <c r="J23009">
        <v>0</v>
      </c>
      <c r="K23009" t="s">
        <v>88458</v>
      </c>
    </row>
    <row r="23010" spans="1:11" x14ac:dyDescent="0.3">
      <c r="A23010" t="s">
        <v>88459</v>
      </c>
      <c r="C23010" t="s">
        <v>13</v>
      </c>
      <c r="D23010" t="s">
        <v>88460</v>
      </c>
      <c r="E23010" t="s">
        <v>66626</v>
      </c>
      <c r="F23010" t="s">
        <v>16</v>
      </c>
      <c r="G23010" t="s">
        <v>3717</v>
      </c>
      <c r="H23010">
        <v>0</v>
      </c>
      <c r="I23010">
        <v>0</v>
      </c>
      <c r="J23010">
        <v>0</v>
      </c>
      <c r="K23010" t="s">
        <v>88461</v>
      </c>
    </row>
    <row r="23011" spans="1:11" x14ac:dyDescent="0.3">
      <c r="A23011" t="s">
        <v>88462</v>
      </c>
      <c r="B23011" t="s">
        <v>88463</v>
      </c>
      <c r="C23011" t="s">
        <v>147</v>
      </c>
      <c r="D23011" t="s">
        <v>88464</v>
      </c>
      <c r="E23011" t="s">
        <v>76393</v>
      </c>
      <c r="F23011" t="s">
        <v>2852</v>
      </c>
      <c r="G23011" t="s">
        <v>13739</v>
      </c>
      <c r="H23011">
        <v>0</v>
      </c>
      <c r="I23011">
        <v>0</v>
      </c>
      <c r="J23011">
        <v>0</v>
      </c>
      <c r="K23011" t="s">
        <v>88465</v>
      </c>
    </row>
    <row r="23012" spans="1:11" x14ac:dyDescent="0.3">
      <c r="A23012" t="s">
        <v>88466</v>
      </c>
      <c r="B23012" t="s">
        <v>88467</v>
      </c>
      <c r="C23012" t="s">
        <v>27</v>
      </c>
      <c r="D23012" t="s">
        <v>88468</v>
      </c>
      <c r="E23012" t="s">
        <v>83478</v>
      </c>
      <c r="F23012" t="s">
        <v>2770</v>
      </c>
      <c r="G23012" t="s">
        <v>42</v>
      </c>
      <c r="H23012">
        <v>0</v>
      </c>
      <c r="I23012">
        <v>0</v>
      </c>
      <c r="J23012">
        <v>0</v>
      </c>
      <c r="K23012" t="s">
        <v>88469</v>
      </c>
    </row>
    <row r="23013" spans="1:11" x14ac:dyDescent="0.3">
      <c r="A23013" t="s">
        <v>88470</v>
      </c>
      <c r="B23013" t="s">
        <v>88471</v>
      </c>
      <c r="C23013" t="s">
        <v>27</v>
      </c>
      <c r="D23013" t="s">
        <v>88472</v>
      </c>
      <c r="E23013" t="s">
        <v>83478</v>
      </c>
      <c r="F23013" t="s">
        <v>41</v>
      </c>
      <c r="G23013" t="s">
        <v>42</v>
      </c>
      <c r="H23013">
        <v>0</v>
      </c>
      <c r="I23013">
        <v>0</v>
      </c>
      <c r="J23013">
        <v>0</v>
      </c>
      <c r="K23013" t="s">
        <v>88473</v>
      </c>
    </row>
    <row r="23014" spans="1:11" x14ac:dyDescent="0.3">
      <c r="A23014" t="s">
        <v>88474</v>
      </c>
      <c r="B23014" t="s">
        <v>88475</v>
      </c>
      <c r="C23014" t="s">
        <v>13</v>
      </c>
      <c r="D23014" t="s">
        <v>88476</v>
      </c>
      <c r="E23014" t="s">
        <v>87125</v>
      </c>
      <c r="F23014" t="s">
        <v>53473</v>
      </c>
      <c r="G23014" t="s">
        <v>42</v>
      </c>
      <c r="H23014">
        <v>0</v>
      </c>
      <c r="I23014">
        <v>0</v>
      </c>
      <c r="J23014">
        <v>0</v>
      </c>
      <c r="K23014" t="s">
        <v>88477</v>
      </c>
    </row>
    <row r="23015" spans="1:11" x14ac:dyDescent="0.3">
      <c r="A23015" t="s">
        <v>88478</v>
      </c>
      <c r="B23015" t="s">
        <v>88479</v>
      </c>
      <c r="C23015" t="s">
        <v>13</v>
      </c>
      <c r="D23015" t="s">
        <v>88480</v>
      </c>
      <c r="E23015" t="s">
        <v>87125</v>
      </c>
      <c r="F23015" t="s">
        <v>3521</v>
      </c>
      <c r="G23015" t="s">
        <v>10008</v>
      </c>
      <c r="H23015">
        <v>0</v>
      </c>
      <c r="I23015">
        <v>0</v>
      </c>
      <c r="J23015">
        <v>0</v>
      </c>
      <c r="K23015" t="s">
        <v>88481</v>
      </c>
    </row>
    <row r="23016" spans="1:11" x14ac:dyDescent="0.3">
      <c r="A23016" t="s">
        <v>88482</v>
      </c>
      <c r="B23016" t="s">
        <v>88483</v>
      </c>
      <c r="C23016" t="s">
        <v>13</v>
      </c>
      <c r="D23016" t="s">
        <v>88484</v>
      </c>
      <c r="E23016" t="s">
        <v>87125</v>
      </c>
      <c r="F23016" t="s">
        <v>16</v>
      </c>
      <c r="G23016" t="s">
        <v>27659</v>
      </c>
      <c r="H23016">
        <v>0</v>
      </c>
      <c r="I23016">
        <v>0</v>
      </c>
      <c r="J23016">
        <v>0</v>
      </c>
      <c r="K23016" t="s">
        <v>88485</v>
      </c>
    </row>
    <row r="23017" spans="1:11" x14ac:dyDescent="0.3">
      <c r="A23017" t="s">
        <v>88486</v>
      </c>
      <c r="B23017" t="s">
        <v>88487</v>
      </c>
      <c r="C23017" t="s">
        <v>13</v>
      </c>
      <c r="D23017" t="s">
        <v>88488</v>
      </c>
      <c r="E23017" t="s">
        <v>87125</v>
      </c>
      <c r="F23017" t="s">
        <v>8454</v>
      </c>
      <c r="G23017" t="s">
        <v>42</v>
      </c>
      <c r="H23017">
        <v>0</v>
      </c>
      <c r="I23017">
        <v>0</v>
      </c>
      <c r="J23017">
        <v>0</v>
      </c>
      <c r="K23017" t="s">
        <v>88489</v>
      </c>
    </row>
    <row r="23018" spans="1:11" x14ac:dyDescent="0.3">
      <c r="A23018" t="s">
        <v>88490</v>
      </c>
      <c r="B23018" t="s">
        <v>88491</v>
      </c>
      <c r="C23018" t="s">
        <v>558</v>
      </c>
      <c r="D23018" t="s">
        <v>88492</v>
      </c>
      <c r="E23018" t="s">
        <v>32599</v>
      </c>
      <c r="F23018" t="s">
        <v>41</v>
      </c>
      <c r="G23018" t="s">
        <v>42</v>
      </c>
      <c r="H23018">
        <v>0</v>
      </c>
      <c r="I23018">
        <v>0</v>
      </c>
      <c r="J23018">
        <v>0</v>
      </c>
      <c r="K23018" t="s">
        <v>88493</v>
      </c>
    </row>
    <row r="23019" spans="1:11" x14ac:dyDescent="0.3">
      <c r="A23019" t="s">
        <v>88494</v>
      </c>
      <c r="C23019" t="s">
        <v>13</v>
      </c>
      <c r="D23019" t="s">
        <v>88495</v>
      </c>
      <c r="E23019" t="s">
        <v>15</v>
      </c>
      <c r="F23019" t="s">
        <v>16</v>
      </c>
      <c r="G23019" t="s">
        <v>4511</v>
      </c>
      <c r="H23019">
        <v>0</v>
      </c>
      <c r="I23019">
        <v>0</v>
      </c>
      <c r="J23019">
        <v>0</v>
      </c>
      <c r="K23019" t="s">
        <v>88496</v>
      </c>
    </row>
    <row r="23020" spans="1:11" x14ac:dyDescent="0.3">
      <c r="A23020" t="s">
        <v>88497</v>
      </c>
      <c r="B23020" t="s">
        <v>88498</v>
      </c>
      <c r="C23020" t="s">
        <v>558</v>
      </c>
      <c r="D23020" t="s">
        <v>88499</v>
      </c>
      <c r="E23020" t="s">
        <v>1692</v>
      </c>
      <c r="F23020" t="s">
        <v>16</v>
      </c>
      <c r="G23020" t="s">
        <v>3422</v>
      </c>
      <c r="H23020">
        <v>0</v>
      </c>
      <c r="I23020">
        <v>0</v>
      </c>
      <c r="J23020">
        <v>0</v>
      </c>
      <c r="K23020" t="s">
        <v>88500</v>
      </c>
    </row>
    <row r="23021" spans="1:11" x14ac:dyDescent="0.3">
      <c r="A23021" t="s">
        <v>88501</v>
      </c>
      <c r="B23021" t="s">
        <v>88502</v>
      </c>
      <c r="C23021" t="s">
        <v>27</v>
      </c>
      <c r="D23021" t="s">
        <v>88503</v>
      </c>
      <c r="E23021" t="s">
        <v>83478</v>
      </c>
      <c r="F23021" t="s">
        <v>41</v>
      </c>
      <c r="G23021" t="s">
        <v>42</v>
      </c>
      <c r="H23021">
        <v>0</v>
      </c>
      <c r="I23021">
        <v>0</v>
      </c>
      <c r="J23021">
        <v>0</v>
      </c>
      <c r="K23021" t="s">
        <v>88504</v>
      </c>
    </row>
    <row r="23022" spans="1:11" x14ac:dyDescent="0.3">
      <c r="A23022" t="s">
        <v>88505</v>
      </c>
      <c r="B23022" t="s">
        <v>88506</v>
      </c>
      <c r="C23022" t="s">
        <v>13</v>
      </c>
      <c r="D23022" t="s">
        <v>88507</v>
      </c>
      <c r="E23022" t="s">
        <v>87125</v>
      </c>
      <c r="F23022" t="s">
        <v>16</v>
      </c>
      <c r="G23022" t="s">
        <v>2775</v>
      </c>
      <c r="H23022">
        <v>0</v>
      </c>
      <c r="I23022">
        <v>0</v>
      </c>
      <c r="J23022">
        <v>0</v>
      </c>
      <c r="K23022" t="s">
        <v>88508</v>
      </c>
    </row>
    <row r="23023" spans="1:11" x14ac:dyDescent="0.3">
      <c r="A23023" t="s">
        <v>88509</v>
      </c>
      <c r="C23023" t="s">
        <v>20</v>
      </c>
      <c r="D23023" t="s">
        <v>88510</v>
      </c>
      <c r="E23023" t="s">
        <v>82100</v>
      </c>
      <c r="F23023" t="s">
        <v>1678</v>
      </c>
      <c r="G23023" t="s">
        <v>42</v>
      </c>
      <c r="H23023">
        <v>0</v>
      </c>
      <c r="I23023">
        <v>0</v>
      </c>
      <c r="J23023">
        <v>0</v>
      </c>
      <c r="K23023" t="s">
        <v>88511</v>
      </c>
    </row>
    <row r="23024" spans="1:11" x14ac:dyDescent="0.3">
      <c r="A23024" t="s">
        <v>88512</v>
      </c>
      <c r="B23024" t="s">
        <v>88513</v>
      </c>
      <c r="C23024" t="s">
        <v>466</v>
      </c>
      <c r="D23024" t="s">
        <v>88514</v>
      </c>
      <c r="E23024" t="s">
        <v>79083</v>
      </c>
      <c r="F23024" t="s">
        <v>16</v>
      </c>
      <c r="G23024" t="s">
        <v>13539</v>
      </c>
      <c r="H23024">
        <v>0</v>
      </c>
      <c r="I23024">
        <v>0</v>
      </c>
      <c r="J23024">
        <v>0</v>
      </c>
      <c r="K23024" t="s">
        <v>88515</v>
      </c>
    </row>
    <row r="23025" spans="1:11" x14ac:dyDescent="0.3">
      <c r="A23025" t="s">
        <v>88516</v>
      </c>
      <c r="B23025" t="s">
        <v>88517</v>
      </c>
      <c r="C23025" t="s">
        <v>147</v>
      </c>
      <c r="D23025" t="s">
        <v>88518</v>
      </c>
      <c r="E23025" t="s">
        <v>76393</v>
      </c>
      <c r="F23025" t="s">
        <v>16</v>
      </c>
      <c r="G23025" t="s">
        <v>15799</v>
      </c>
      <c r="H23025">
        <v>0</v>
      </c>
      <c r="I23025">
        <v>0</v>
      </c>
      <c r="J23025">
        <v>0</v>
      </c>
      <c r="K23025" t="s">
        <v>88519</v>
      </c>
    </row>
    <row r="23026" spans="1:11" x14ac:dyDescent="0.3">
      <c r="A23026" t="s">
        <v>88520</v>
      </c>
      <c r="B23026" t="s">
        <v>88521</v>
      </c>
      <c r="C23026" t="s">
        <v>20</v>
      </c>
      <c r="D23026" t="s">
        <v>88522</v>
      </c>
      <c r="E23026" t="s">
        <v>82100</v>
      </c>
      <c r="F23026" t="s">
        <v>16</v>
      </c>
      <c r="G23026" t="s">
        <v>25779</v>
      </c>
      <c r="H23026">
        <v>0</v>
      </c>
      <c r="I23026">
        <v>0</v>
      </c>
      <c r="J23026">
        <v>0</v>
      </c>
      <c r="K23026" t="s">
        <v>88523</v>
      </c>
    </row>
    <row r="23027" spans="1:11" x14ac:dyDescent="0.3">
      <c r="A23027" t="s">
        <v>88524</v>
      </c>
      <c r="B23027" t="s">
        <v>88525</v>
      </c>
      <c r="C23027" t="s">
        <v>20</v>
      </c>
      <c r="D23027" t="s">
        <v>88526</v>
      </c>
      <c r="E23027" t="s">
        <v>82100</v>
      </c>
      <c r="F23027" t="s">
        <v>16</v>
      </c>
      <c r="G23027" t="s">
        <v>13739</v>
      </c>
      <c r="H23027">
        <v>0</v>
      </c>
      <c r="I23027">
        <v>0</v>
      </c>
      <c r="J23027">
        <v>0</v>
      </c>
      <c r="K23027" t="s">
        <v>88527</v>
      </c>
    </row>
    <row r="23028" spans="1:11" x14ac:dyDescent="0.3">
      <c r="A23028" t="s">
        <v>88528</v>
      </c>
      <c r="B23028" t="s">
        <v>88529</v>
      </c>
      <c r="C23028" t="s">
        <v>20</v>
      </c>
      <c r="E23028" t="s">
        <v>82100</v>
      </c>
      <c r="F23028" t="s">
        <v>16</v>
      </c>
      <c r="G23028" t="s">
        <v>23965</v>
      </c>
      <c r="H23028">
        <v>0</v>
      </c>
      <c r="I23028">
        <v>0</v>
      </c>
      <c r="J23028">
        <v>0</v>
      </c>
      <c r="K23028" t="s">
        <v>88530</v>
      </c>
    </row>
    <row r="23029" spans="1:11" x14ac:dyDescent="0.3">
      <c r="A23029" t="s">
        <v>88531</v>
      </c>
      <c r="B23029" t="s">
        <v>88532</v>
      </c>
      <c r="C23029" t="s">
        <v>20</v>
      </c>
      <c r="D23029" t="s">
        <v>88533</v>
      </c>
      <c r="E23029" t="s">
        <v>82100</v>
      </c>
      <c r="F23029" t="s">
        <v>16</v>
      </c>
      <c r="G23029" t="s">
        <v>23764</v>
      </c>
      <c r="H23029">
        <v>0</v>
      </c>
      <c r="I23029">
        <v>0</v>
      </c>
      <c r="J23029">
        <v>0</v>
      </c>
      <c r="K23029" t="s">
        <v>88534</v>
      </c>
    </row>
    <row r="23030" spans="1:11" x14ac:dyDescent="0.3">
      <c r="A23030" t="s">
        <v>88535</v>
      </c>
      <c r="B23030" t="s">
        <v>88536</v>
      </c>
      <c r="C23030" t="s">
        <v>13</v>
      </c>
      <c r="D23030" t="s">
        <v>88537</v>
      </c>
      <c r="E23030" t="s">
        <v>66626</v>
      </c>
      <c r="F23030" t="s">
        <v>16</v>
      </c>
      <c r="G23030" t="s">
        <v>6816</v>
      </c>
      <c r="H23030">
        <v>0</v>
      </c>
      <c r="I23030">
        <v>0</v>
      </c>
      <c r="J23030">
        <v>0</v>
      </c>
      <c r="K23030" t="s">
        <v>88538</v>
      </c>
    </row>
    <row r="23031" spans="1:11" x14ac:dyDescent="0.3">
      <c r="A23031" t="s">
        <v>88539</v>
      </c>
      <c r="B23031" t="s">
        <v>88540</v>
      </c>
      <c r="C23031" t="s">
        <v>20</v>
      </c>
      <c r="D23031" t="s">
        <v>88541</v>
      </c>
      <c r="E23031" t="s">
        <v>82100</v>
      </c>
      <c r="F23031" t="s">
        <v>16</v>
      </c>
      <c r="G23031" t="s">
        <v>29493</v>
      </c>
      <c r="H23031">
        <v>0</v>
      </c>
      <c r="I23031">
        <v>0</v>
      </c>
      <c r="J23031">
        <v>0</v>
      </c>
      <c r="K23031" t="s">
        <v>88542</v>
      </c>
    </row>
    <row r="23032" spans="1:11" x14ac:dyDescent="0.3">
      <c r="A23032" t="s">
        <v>88543</v>
      </c>
      <c r="B23032" t="s">
        <v>88544</v>
      </c>
      <c r="C23032" t="s">
        <v>20</v>
      </c>
      <c r="D23032" t="s">
        <v>88545</v>
      </c>
      <c r="E23032" t="s">
        <v>82100</v>
      </c>
      <c r="F23032" t="s">
        <v>16</v>
      </c>
      <c r="G23032" t="s">
        <v>16616</v>
      </c>
      <c r="H23032">
        <v>0</v>
      </c>
      <c r="I23032">
        <v>0</v>
      </c>
      <c r="J23032">
        <v>0</v>
      </c>
      <c r="K23032" t="s">
        <v>88546</v>
      </c>
    </row>
    <row r="23033" spans="1:11" x14ac:dyDescent="0.3">
      <c r="A23033" t="s">
        <v>88547</v>
      </c>
      <c r="B23033" t="s">
        <v>88548</v>
      </c>
      <c r="C23033" t="s">
        <v>466</v>
      </c>
      <c r="D23033" t="s">
        <v>88549</v>
      </c>
      <c r="E23033" t="s">
        <v>79083</v>
      </c>
      <c r="F23033" t="s">
        <v>16</v>
      </c>
      <c r="G23033" t="s">
        <v>16192</v>
      </c>
      <c r="H23033">
        <v>0</v>
      </c>
      <c r="I23033">
        <v>0</v>
      </c>
      <c r="J23033">
        <v>0</v>
      </c>
      <c r="K23033" t="s">
        <v>88550</v>
      </c>
    </row>
    <row r="23034" spans="1:11" x14ac:dyDescent="0.3">
      <c r="A23034" t="s">
        <v>88551</v>
      </c>
      <c r="B23034" t="s">
        <v>88552</v>
      </c>
      <c r="C23034" t="s">
        <v>20</v>
      </c>
      <c r="D23034" t="s">
        <v>88553</v>
      </c>
      <c r="E23034" t="s">
        <v>82100</v>
      </c>
      <c r="F23034" t="s">
        <v>16</v>
      </c>
      <c r="G23034" t="s">
        <v>1894</v>
      </c>
      <c r="H23034">
        <v>0</v>
      </c>
      <c r="I23034">
        <v>0</v>
      </c>
      <c r="J23034">
        <v>0</v>
      </c>
      <c r="K23034" t="s">
        <v>88554</v>
      </c>
    </row>
    <row r="23035" spans="1:11" x14ac:dyDescent="0.3">
      <c r="A23035" t="s">
        <v>88555</v>
      </c>
      <c r="B23035" t="s">
        <v>88556</v>
      </c>
      <c r="C23035" t="s">
        <v>20</v>
      </c>
      <c r="D23035" t="s">
        <v>88557</v>
      </c>
      <c r="E23035" t="s">
        <v>82100</v>
      </c>
      <c r="F23035" t="s">
        <v>16</v>
      </c>
      <c r="G23035" t="s">
        <v>13739</v>
      </c>
      <c r="H23035">
        <v>0</v>
      </c>
      <c r="I23035">
        <v>0</v>
      </c>
      <c r="J23035">
        <v>0</v>
      </c>
      <c r="K23035" t="s">
        <v>88558</v>
      </c>
    </row>
    <row r="23036" spans="1:11" x14ac:dyDescent="0.3">
      <c r="A23036" t="s">
        <v>88559</v>
      </c>
      <c r="B23036" t="s">
        <v>88560</v>
      </c>
      <c r="C23036" t="s">
        <v>20</v>
      </c>
      <c r="D23036" t="s">
        <v>88561</v>
      </c>
      <c r="E23036" t="s">
        <v>82100</v>
      </c>
      <c r="F23036" t="s">
        <v>16</v>
      </c>
      <c r="G23036" t="s">
        <v>3385</v>
      </c>
      <c r="H23036">
        <v>0</v>
      </c>
      <c r="I23036">
        <v>0</v>
      </c>
      <c r="J23036">
        <v>0</v>
      </c>
      <c r="K23036" t="s">
        <v>88562</v>
      </c>
    </row>
    <row r="23037" spans="1:11" x14ac:dyDescent="0.3">
      <c r="A23037" t="s">
        <v>88563</v>
      </c>
      <c r="B23037" t="s">
        <v>88564</v>
      </c>
      <c r="C23037" t="s">
        <v>20</v>
      </c>
      <c r="D23037" t="s">
        <v>88565</v>
      </c>
      <c r="E23037" t="s">
        <v>82100</v>
      </c>
      <c r="F23037" t="s">
        <v>16</v>
      </c>
      <c r="G23037" t="s">
        <v>782</v>
      </c>
      <c r="H23037">
        <v>0</v>
      </c>
      <c r="I23037">
        <v>0</v>
      </c>
      <c r="J23037">
        <v>0</v>
      </c>
      <c r="K23037" t="s">
        <v>88566</v>
      </c>
    </row>
    <row r="23038" spans="1:11" x14ac:dyDescent="0.3">
      <c r="A23038" t="s">
        <v>88567</v>
      </c>
      <c r="B23038" t="s">
        <v>88568</v>
      </c>
      <c r="C23038" t="s">
        <v>20</v>
      </c>
      <c r="D23038" t="s">
        <v>88569</v>
      </c>
      <c r="E23038" t="s">
        <v>82100</v>
      </c>
      <c r="F23038" t="s">
        <v>16</v>
      </c>
      <c r="G23038" t="s">
        <v>25128</v>
      </c>
      <c r="H23038">
        <v>0</v>
      </c>
      <c r="I23038">
        <v>0</v>
      </c>
      <c r="J23038">
        <v>0</v>
      </c>
      <c r="K23038" t="s">
        <v>88570</v>
      </c>
    </row>
    <row r="23039" spans="1:11" x14ac:dyDescent="0.3">
      <c r="A23039" t="s">
        <v>88571</v>
      </c>
      <c r="B23039" t="s">
        <v>88572</v>
      </c>
      <c r="C23039" t="s">
        <v>20</v>
      </c>
      <c r="D23039" t="s">
        <v>88573</v>
      </c>
      <c r="E23039" t="s">
        <v>82100</v>
      </c>
      <c r="F23039" t="s">
        <v>16</v>
      </c>
      <c r="G23039" t="s">
        <v>87481</v>
      </c>
      <c r="H23039">
        <v>0</v>
      </c>
      <c r="I23039">
        <v>0</v>
      </c>
      <c r="J23039">
        <v>0</v>
      </c>
      <c r="K23039" t="s">
        <v>88574</v>
      </c>
    </row>
    <row r="23040" spans="1:11" x14ac:dyDescent="0.3">
      <c r="A23040" t="s">
        <v>88575</v>
      </c>
      <c r="B23040" t="s">
        <v>88576</v>
      </c>
      <c r="C23040" t="s">
        <v>13</v>
      </c>
      <c r="D23040" t="s">
        <v>88577</v>
      </c>
      <c r="E23040" t="s">
        <v>66626</v>
      </c>
      <c r="F23040" t="s">
        <v>16</v>
      </c>
      <c r="G23040" t="s">
        <v>1488</v>
      </c>
      <c r="H23040">
        <v>0</v>
      </c>
      <c r="I23040">
        <v>0</v>
      </c>
      <c r="J23040">
        <v>0</v>
      </c>
      <c r="K23040" t="s">
        <v>88578</v>
      </c>
    </row>
    <row r="23041" spans="1:11" x14ac:dyDescent="0.3">
      <c r="A23041" t="s">
        <v>88579</v>
      </c>
      <c r="B23041" t="s">
        <v>88580</v>
      </c>
      <c r="C23041" t="s">
        <v>466</v>
      </c>
      <c r="D23041" t="s">
        <v>88581</v>
      </c>
      <c r="E23041" t="s">
        <v>79083</v>
      </c>
      <c r="F23041" t="s">
        <v>16</v>
      </c>
      <c r="G23041" t="s">
        <v>21371</v>
      </c>
      <c r="H23041">
        <v>0</v>
      </c>
      <c r="I23041">
        <v>0</v>
      </c>
      <c r="J23041">
        <v>0</v>
      </c>
      <c r="K23041" t="s">
        <v>88582</v>
      </c>
    </row>
    <row r="23042" spans="1:11" x14ac:dyDescent="0.3">
      <c r="A23042" t="s">
        <v>88583</v>
      </c>
      <c r="B23042" t="s">
        <v>88584</v>
      </c>
      <c r="C23042" t="s">
        <v>20</v>
      </c>
      <c r="D23042" t="s">
        <v>88585</v>
      </c>
      <c r="E23042" t="s">
        <v>82100</v>
      </c>
      <c r="F23042" t="s">
        <v>16</v>
      </c>
      <c r="G23042" t="s">
        <v>10373</v>
      </c>
      <c r="H23042">
        <v>0</v>
      </c>
      <c r="I23042">
        <v>0</v>
      </c>
      <c r="J23042">
        <v>0</v>
      </c>
      <c r="K23042" t="s">
        <v>88586</v>
      </c>
    </row>
    <row r="23043" spans="1:11" x14ac:dyDescent="0.3">
      <c r="A23043" t="s">
        <v>88587</v>
      </c>
      <c r="B23043" t="s">
        <v>88588</v>
      </c>
      <c r="C23043" t="s">
        <v>20</v>
      </c>
      <c r="D23043" t="s">
        <v>88589</v>
      </c>
      <c r="E23043" t="s">
        <v>82100</v>
      </c>
      <c r="F23043" t="s">
        <v>16</v>
      </c>
      <c r="G23043" t="s">
        <v>4044</v>
      </c>
      <c r="H23043">
        <v>0</v>
      </c>
      <c r="I23043">
        <v>0</v>
      </c>
      <c r="J23043">
        <v>0</v>
      </c>
      <c r="K23043" t="s">
        <v>88590</v>
      </c>
    </row>
    <row r="23044" spans="1:11" x14ac:dyDescent="0.3">
      <c r="A23044" t="s">
        <v>88591</v>
      </c>
      <c r="B23044" t="s">
        <v>88592</v>
      </c>
      <c r="C23044" t="s">
        <v>20</v>
      </c>
      <c r="D23044" t="s">
        <v>88593</v>
      </c>
      <c r="E23044" t="s">
        <v>82100</v>
      </c>
      <c r="F23044" t="s">
        <v>1247</v>
      </c>
      <c r="G23044" t="s">
        <v>42</v>
      </c>
      <c r="H23044">
        <v>0</v>
      </c>
      <c r="I23044">
        <v>0</v>
      </c>
      <c r="J23044">
        <v>0</v>
      </c>
      <c r="K23044" t="s">
        <v>88594</v>
      </c>
    </row>
    <row r="23045" spans="1:11" x14ac:dyDescent="0.3">
      <c r="A23045" t="s">
        <v>88595</v>
      </c>
      <c r="B23045" t="s">
        <v>88596</v>
      </c>
      <c r="C23045" t="s">
        <v>20</v>
      </c>
      <c r="D23045" t="s">
        <v>88597</v>
      </c>
      <c r="E23045" t="s">
        <v>82100</v>
      </c>
      <c r="F23045" t="s">
        <v>16</v>
      </c>
      <c r="G23045" t="s">
        <v>12887</v>
      </c>
      <c r="H23045">
        <v>0</v>
      </c>
      <c r="I23045">
        <v>0</v>
      </c>
      <c r="J23045">
        <v>0</v>
      </c>
      <c r="K23045" t="s">
        <v>88598</v>
      </c>
    </row>
    <row r="23046" spans="1:11" x14ac:dyDescent="0.3">
      <c r="A23046" t="s">
        <v>88599</v>
      </c>
      <c r="B23046" t="s">
        <v>88600</v>
      </c>
      <c r="C23046" t="s">
        <v>13</v>
      </c>
      <c r="D23046" t="s">
        <v>88601</v>
      </c>
      <c r="E23046" t="s">
        <v>87125</v>
      </c>
      <c r="F23046" t="s">
        <v>1723</v>
      </c>
      <c r="G23046" t="s">
        <v>42</v>
      </c>
      <c r="H23046">
        <v>0</v>
      </c>
      <c r="I23046">
        <v>0</v>
      </c>
      <c r="J23046">
        <v>0</v>
      </c>
      <c r="K23046" t="s">
        <v>88602</v>
      </c>
    </row>
    <row r="23047" spans="1:11" x14ac:dyDescent="0.3">
      <c r="A23047" t="s">
        <v>88603</v>
      </c>
      <c r="B23047" t="s">
        <v>88604</v>
      </c>
      <c r="C23047" t="s">
        <v>466</v>
      </c>
      <c r="D23047" t="s">
        <v>88605</v>
      </c>
      <c r="E23047" t="s">
        <v>79083</v>
      </c>
      <c r="F23047" t="s">
        <v>16</v>
      </c>
      <c r="G23047" t="s">
        <v>5843</v>
      </c>
      <c r="H23047">
        <v>0</v>
      </c>
      <c r="I23047">
        <v>0</v>
      </c>
      <c r="J23047">
        <v>0</v>
      </c>
      <c r="K23047" t="s">
        <v>88606</v>
      </c>
    </row>
    <row r="23048" spans="1:11" x14ac:dyDescent="0.3">
      <c r="A23048" t="s">
        <v>88607</v>
      </c>
      <c r="B23048" t="s">
        <v>88608</v>
      </c>
      <c r="C23048" t="s">
        <v>20</v>
      </c>
      <c r="D23048" t="s">
        <v>88609</v>
      </c>
      <c r="E23048" t="s">
        <v>82100</v>
      </c>
      <c r="F23048" t="s">
        <v>11456</v>
      </c>
      <c r="G23048" t="s">
        <v>42</v>
      </c>
      <c r="H23048">
        <v>0</v>
      </c>
      <c r="I23048">
        <v>0</v>
      </c>
      <c r="J23048">
        <v>0</v>
      </c>
      <c r="K23048" t="s">
        <v>88610</v>
      </c>
    </row>
    <row r="23049" spans="1:11" x14ac:dyDescent="0.3">
      <c r="A23049" t="s">
        <v>88611</v>
      </c>
      <c r="B23049" t="s">
        <v>88612</v>
      </c>
      <c r="C23049" t="s">
        <v>20</v>
      </c>
      <c r="D23049" t="s">
        <v>88613</v>
      </c>
      <c r="E23049" t="s">
        <v>82100</v>
      </c>
      <c r="F23049" t="s">
        <v>4154</v>
      </c>
      <c r="G23049" t="s">
        <v>6088</v>
      </c>
      <c r="H23049">
        <v>0</v>
      </c>
      <c r="I23049">
        <v>0</v>
      </c>
      <c r="J23049">
        <v>0</v>
      </c>
      <c r="K23049" t="s">
        <v>88614</v>
      </c>
    </row>
    <row r="23050" spans="1:11" x14ac:dyDescent="0.3">
      <c r="A23050" t="s">
        <v>88615</v>
      </c>
      <c r="C23050" t="s">
        <v>13</v>
      </c>
      <c r="D23050" t="s">
        <v>88616</v>
      </c>
      <c r="E23050" t="s">
        <v>66626</v>
      </c>
      <c r="F23050" t="s">
        <v>16</v>
      </c>
      <c r="G23050" t="s">
        <v>42</v>
      </c>
      <c r="H23050">
        <v>0</v>
      </c>
      <c r="I23050">
        <v>0</v>
      </c>
      <c r="J23050">
        <v>0</v>
      </c>
      <c r="K23050" t="s">
        <v>88617</v>
      </c>
    </row>
    <row r="23051" spans="1:11" x14ac:dyDescent="0.3">
      <c r="A23051" t="s">
        <v>88618</v>
      </c>
      <c r="B23051" t="s">
        <v>88619</v>
      </c>
      <c r="C23051" t="s">
        <v>27</v>
      </c>
      <c r="D23051" t="s">
        <v>88620</v>
      </c>
      <c r="E23051" t="s">
        <v>83478</v>
      </c>
      <c r="F23051" t="s">
        <v>41</v>
      </c>
      <c r="G23051" t="s">
        <v>42</v>
      </c>
      <c r="H23051">
        <v>0</v>
      </c>
      <c r="I23051">
        <v>0</v>
      </c>
      <c r="J23051">
        <v>0</v>
      </c>
      <c r="K23051" t="s">
        <v>88621</v>
      </c>
    </row>
    <row r="23052" spans="1:11" x14ac:dyDescent="0.3">
      <c r="A23052" t="s">
        <v>88622</v>
      </c>
      <c r="B23052" t="s">
        <v>88623</v>
      </c>
      <c r="C23052" t="s">
        <v>27</v>
      </c>
      <c r="D23052" t="s">
        <v>88624</v>
      </c>
      <c r="E23052" t="s">
        <v>83478</v>
      </c>
      <c r="F23052" t="s">
        <v>41</v>
      </c>
      <c r="G23052" t="s">
        <v>42</v>
      </c>
      <c r="H23052">
        <v>0</v>
      </c>
      <c r="I23052">
        <v>0</v>
      </c>
      <c r="J23052">
        <v>0</v>
      </c>
      <c r="K23052" t="s">
        <v>88625</v>
      </c>
    </row>
    <row r="23053" spans="1:11" x14ac:dyDescent="0.3">
      <c r="A23053" t="s">
        <v>88626</v>
      </c>
      <c r="B23053" t="s">
        <v>88627</v>
      </c>
      <c r="C23053" t="s">
        <v>27</v>
      </c>
      <c r="D23053" t="s">
        <v>88628</v>
      </c>
      <c r="E23053" t="s">
        <v>83478</v>
      </c>
      <c r="F23053" t="s">
        <v>41</v>
      </c>
      <c r="G23053" t="s">
        <v>42</v>
      </c>
      <c r="H23053">
        <v>0</v>
      </c>
      <c r="I23053">
        <v>0</v>
      </c>
      <c r="J23053">
        <v>0</v>
      </c>
      <c r="K23053" t="s">
        <v>88629</v>
      </c>
    </row>
    <row r="23054" spans="1:11" x14ac:dyDescent="0.3">
      <c r="A23054" t="s">
        <v>88630</v>
      </c>
      <c r="B23054" t="s">
        <v>88631</v>
      </c>
      <c r="C23054" t="s">
        <v>27</v>
      </c>
      <c r="D23054" t="s">
        <v>88632</v>
      </c>
      <c r="E23054" t="s">
        <v>83478</v>
      </c>
      <c r="F23054" t="s">
        <v>41</v>
      </c>
      <c r="G23054" t="s">
        <v>4520</v>
      </c>
      <c r="H23054">
        <v>0</v>
      </c>
      <c r="I23054">
        <v>0</v>
      </c>
      <c r="J23054">
        <v>0</v>
      </c>
      <c r="K23054" t="s">
        <v>88633</v>
      </c>
    </row>
    <row r="23055" spans="1:11" x14ac:dyDescent="0.3">
      <c r="A23055" t="s">
        <v>88634</v>
      </c>
      <c r="B23055" t="s">
        <v>88635</v>
      </c>
      <c r="C23055" t="s">
        <v>20</v>
      </c>
      <c r="D23055" t="s">
        <v>88636</v>
      </c>
      <c r="E23055" t="s">
        <v>82100</v>
      </c>
      <c r="F23055" t="s">
        <v>16</v>
      </c>
      <c r="G23055" t="s">
        <v>1162</v>
      </c>
      <c r="H23055">
        <v>0</v>
      </c>
      <c r="I23055">
        <v>0</v>
      </c>
      <c r="J23055">
        <v>0</v>
      </c>
      <c r="K23055" t="s">
        <v>88637</v>
      </c>
    </row>
    <row r="23056" spans="1:11" x14ac:dyDescent="0.3">
      <c r="A23056" t="s">
        <v>88638</v>
      </c>
      <c r="B23056" t="s">
        <v>88639</v>
      </c>
      <c r="C23056" t="s">
        <v>27</v>
      </c>
      <c r="D23056" t="s">
        <v>88640</v>
      </c>
      <c r="E23056" t="s">
        <v>83478</v>
      </c>
      <c r="F23056" t="s">
        <v>41</v>
      </c>
      <c r="G23056" t="s">
        <v>42</v>
      </c>
      <c r="H23056">
        <v>0</v>
      </c>
      <c r="I23056">
        <v>0</v>
      </c>
      <c r="J23056">
        <v>0</v>
      </c>
      <c r="K23056" t="s">
        <v>88641</v>
      </c>
    </row>
    <row r="23057" spans="1:11" x14ac:dyDescent="0.3">
      <c r="A23057" t="s">
        <v>88642</v>
      </c>
      <c r="B23057" t="s">
        <v>88643</v>
      </c>
      <c r="C23057" t="s">
        <v>20</v>
      </c>
      <c r="D23057" t="s">
        <v>88644</v>
      </c>
      <c r="E23057" t="s">
        <v>82100</v>
      </c>
      <c r="F23057" t="s">
        <v>2572</v>
      </c>
      <c r="G23057" t="s">
        <v>42</v>
      </c>
      <c r="H23057">
        <v>0</v>
      </c>
      <c r="I23057">
        <v>0</v>
      </c>
      <c r="J23057">
        <v>0</v>
      </c>
      <c r="K23057" t="s">
        <v>88645</v>
      </c>
    </row>
    <row r="23058" spans="1:11" x14ac:dyDescent="0.3">
      <c r="A23058" t="s">
        <v>88646</v>
      </c>
      <c r="B23058" t="s">
        <v>88647</v>
      </c>
      <c r="C23058" t="s">
        <v>20</v>
      </c>
      <c r="D23058" t="s">
        <v>88648</v>
      </c>
      <c r="E23058" t="s">
        <v>82100</v>
      </c>
      <c r="F23058" t="s">
        <v>1527</v>
      </c>
      <c r="G23058" t="s">
        <v>42</v>
      </c>
      <c r="H23058">
        <v>0</v>
      </c>
      <c r="I23058">
        <v>0</v>
      </c>
      <c r="J23058">
        <v>0</v>
      </c>
      <c r="K23058" t="s">
        <v>88649</v>
      </c>
    </row>
    <row r="23059" spans="1:11" x14ac:dyDescent="0.3">
      <c r="A23059" t="s">
        <v>88650</v>
      </c>
      <c r="B23059" t="s">
        <v>88651</v>
      </c>
      <c r="C23059" t="s">
        <v>13</v>
      </c>
      <c r="D23059" t="s">
        <v>88652</v>
      </c>
      <c r="E23059" t="s">
        <v>66626</v>
      </c>
      <c r="F23059" t="s">
        <v>16</v>
      </c>
      <c r="G23059" t="s">
        <v>15333</v>
      </c>
      <c r="H23059">
        <v>0</v>
      </c>
      <c r="I23059">
        <v>0</v>
      </c>
      <c r="J23059">
        <v>0</v>
      </c>
      <c r="K23059" t="s">
        <v>88653</v>
      </c>
    </row>
    <row r="23060" spans="1:11" x14ac:dyDescent="0.3">
      <c r="A23060" t="s">
        <v>88654</v>
      </c>
      <c r="B23060" t="s">
        <v>88655</v>
      </c>
      <c r="C23060" t="s">
        <v>147</v>
      </c>
      <c r="D23060" t="s">
        <v>88656</v>
      </c>
      <c r="E23060" t="s">
        <v>76393</v>
      </c>
      <c r="F23060" t="s">
        <v>2385</v>
      </c>
      <c r="G23060" t="s">
        <v>3191</v>
      </c>
      <c r="H23060">
        <v>0</v>
      </c>
      <c r="I23060">
        <v>0</v>
      </c>
      <c r="J23060">
        <v>0</v>
      </c>
      <c r="K23060" t="s">
        <v>88657</v>
      </c>
    </row>
    <row r="23061" spans="1:11" x14ac:dyDescent="0.3">
      <c r="A23061" t="s">
        <v>88658</v>
      </c>
      <c r="C23061" t="s">
        <v>147</v>
      </c>
      <c r="D23061" t="s">
        <v>88659</v>
      </c>
      <c r="E23061" t="s">
        <v>76393</v>
      </c>
      <c r="F23061" t="s">
        <v>2835</v>
      </c>
      <c r="G23061" t="s">
        <v>42</v>
      </c>
      <c r="H23061">
        <v>0</v>
      </c>
      <c r="I23061">
        <v>0</v>
      </c>
      <c r="J23061">
        <v>0</v>
      </c>
      <c r="K23061" t="s">
        <v>88660</v>
      </c>
    </row>
    <row r="23062" spans="1:11" x14ac:dyDescent="0.3">
      <c r="A23062" t="s">
        <v>88661</v>
      </c>
      <c r="B23062" t="s">
        <v>88662</v>
      </c>
      <c r="C23062" t="s">
        <v>466</v>
      </c>
      <c r="D23062" t="s">
        <v>88663</v>
      </c>
      <c r="E23062" t="s">
        <v>79083</v>
      </c>
      <c r="F23062" t="s">
        <v>41</v>
      </c>
      <c r="G23062" t="s">
        <v>42</v>
      </c>
      <c r="H23062">
        <v>0</v>
      </c>
      <c r="I23062">
        <v>0</v>
      </c>
      <c r="J23062">
        <v>0</v>
      </c>
      <c r="K23062" t="s">
        <v>88664</v>
      </c>
    </row>
    <row r="23063" spans="1:11" x14ac:dyDescent="0.3">
      <c r="A23063" t="s">
        <v>88665</v>
      </c>
      <c r="B23063" t="s">
        <v>88666</v>
      </c>
      <c r="C23063" t="s">
        <v>466</v>
      </c>
      <c r="D23063" t="s">
        <v>88667</v>
      </c>
      <c r="E23063" t="s">
        <v>79083</v>
      </c>
      <c r="F23063" t="s">
        <v>41</v>
      </c>
      <c r="G23063" t="s">
        <v>42</v>
      </c>
      <c r="H23063">
        <v>0</v>
      </c>
      <c r="I23063">
        <v>0</v>
      </c>
      <c r="J23063">
        <v>0</v>
      </c>
      <c r="K23063" t="s">
        <v>88668</v>
      </c>
    </row>
    <row r="23064" spans="1:11" x14ac:dyDescent="0.3">
      <c r="A23064" t="s">
        <v>88669</v>
      </c>
      <c r="B23064" t="s">
        <v>88670</v>
      </c>
      <c r="C23064" t="s">
        <v>558</v>
      </c>
      <c r="D23064" t="s">
        <v>88671</v>
      </c>
      <c r="E23064" t="s">
        <v>18607</v>
      </c>
      <c r="F23064" t="s">
        <v>14941</v>
      </c>
      <c r="G23064" t="s">
        <v>5327</v>
      </c>
      <c r="H23064">
        <v>0</v>
      </c>
      <c r="I23064">
        <v>0</v>
      </c>
      <c r="J23064">
        <v>0</v>
      </c>
      <c r="K23064" t="s">
        <v>88672</v>
      </c>
    </row>
    <row r="23065" spans="1:11" x14ac:dyDescent="0.3">
      <c r="A23065" t="s">
        <v>88673</v>
      </c>
      <c r="B23065" t="s">
        <v>88674</v>
      </c>
      <c r="C23065" t="s">
        <v>558</v>
      </c>
      <c r="D23065" t="s">
        <v>88675</v>
      </c>
      <c r="E23065" t="s">
        <v>18607</v>
      </c>
      <c r="F23065" t="s">
        <v>16</v>
      </c>
      <c r="G23065" t="s">
        <v>4993</v>
      </c>
      <c r="H23065">
        <v>0</v>
      </c>
      <c r="I23065">
        <v>0</v>
      </c>
      <c r="J23065">
        <v>0</v>
      </c>
      <c r="K23065" t="s">
        <v>88676</v>
      </c>
    </row>
    <row r="23066" spans="1:11" x14ac:dyDescent="0.3">
      <c r="A23066" t="s">
        <v>88677</v>
      </c>
      <c r="B23066" t="s">
        <v>88678</v>
      </c>
      <c r="C23066" t="s">
        <v>558</v>
      </c>
      <c r="D23066" t="s">
        <v>88679</v>
      </c>
      <c r="E23066" t="s">
        <v>18607</v>
      </c>
      <c r="F23066" t="s">
        <v>16</v>
      </c>
      <c r="G23066" t="s">
        <v>717</v>
      </c>
      <c r="H23066">
        <v>0</v>
      </c>
      <c r="I23066">
        <v>0</v>
      </c>
      <c r="J23066">
        <v>0</v>
      </c>
      <c r="K23066" t="s">
        <v>88680</v>
      </c>
    </row>
    <row r="23067" spans="1:11" x14ac:dyDescent="0.3">
      <c r="A23067" t="s">
        <v>88681</v>
      </c>
      <c r="B23067" t="s">
        <v>88682</v>
      </c>
      <c r="C23067" t="s">
        <v>13</v>
      </c>
      <c r="D23067" t="s">
        <v>88683</v>
      </c>
      <c r="E23067" t="s">
        <v>66626</v>
      </c>
      <c r="F23067" t="s">
        <v>16</v>
      </c>
      <c r="G23067" t="s">
        <v>6858</v>
      </c>
      <c r="H23067">
        <v>0</v>
      </c>
      <c r="I23067">
        <v>0</v>
      </c>
      <c r="J23067">
        <v>0</v>
      </c>
      <c r="K23067" t="s">
        <v>88684</v>
      </c>
    </row>
    <row r="23068" spans="1:11" x14ac:dyDescent="0.3">
      <c r="A23068" t="s">
        <v>88685</v>
      </c>
      <c r="B23068" t="s">
        <v>88686</v>
      </c>
      <c r="C23068" t="s">
        <v>558</v>
      </c>
      <c r="D23068" t="s">
        <v>88687</v>
      </c>
      <c r="E23068" t="s">
        <v>18607</v>
      </c>
      <c r="F23068" t="s">
        <v>12094</v>
      </c>
      <c r="G23068" t="s">
        <v>42</v>
      </c>
      <c r="H23068">
        <v>0</v>
      </c>
      <c r="I23068">
        <v>0</v>
      </c>
      <c r="J23068">
        <v>0</v>
      </c>
      <c r="K23068" t="s">
        <v>88688</v>
      </c>
    </row>
    <row r="23069" spans="1:11" x14ac:dyDescent="0.3">
      <c r="A23069" t="s">
        <v>88689</v>
      </c>
      <c r="B23069" t="s">
        <v>88690</v>
      </c>
      <c r="C23069" t="s">
        <v>558</v>
      </c>
      <c r="D23069" t="s">
        <v>88691</v>
      </c>
      <c r="E23069" t="s">
        <v>18607</v>
      </c>
      <c r="F23069" t="s">
        <v>3249</v>
      </c>
      <c r="G23069" t="s">
        <v>42</v>
      </c>
      <c r="H23069">
        <v>0</v>
      </c>
      <c r="I23069">
        <v>0</v>
      </c>
      <c r="J23069">
        <v>0</v>
      </c>
      <c r="K23069" t="s">
        <v>88692</v>
      </c>
    </row>
    <row r="23070" spans="1:11" x14ac:dyDescent="0.3">
      <c r="A23070" t="s">
        <v>88693</v>
      </c>
      <c r="B23070" t="s">
        <v>88694</v>
      </c>
      <c r="C23070" t="s">
        <v>558</v>
      </c>
      <c r="D23070" t="s">
        <v>88695</v>
      </c>
      <c r="E23070" t="s">
        <v>18607</v>
      </c>
      <c r="F23070" t="s">
        <v>14582</v>
      </c>
      <c r="G23070" t="s">
        <v>42</v>
      </c>
      <c r="H23070">
        <v>0</v>
      </c>
      <c r="I23070">
        <v>0</v>
      </c>
      <c r="J23070">
        <v>0</v>
      </c>
      <c r="K23070" t="s">
        <v>88696</v>
      </c>
    </row>
    <row r="23071" spans="1:11" x14ac:dyDescent="0.3">
      <c r="A23071" t="s">
        <v>88697</v>
      </c>
      <c r="B23071" t="s">
        <v>88698</v>
      </c>
      <c r="C23071" t="s">
        <v>558</v>
      </c>
      <c r="D23071" t="s">
        <v>88699</v>
      </c>
      <c r="E23071" t="s">
        <v>18607</v>
      </c>
      <c r="F23071" t="s">
        <v>7125</v>
      </c>
      <c r="G23071" t="s">
        <v>42</v>
      </c>
      <c r="H23071">
        <v>0</v>
      </c>
      <c r="I23071">
        <v>0</v>
      </c>
      <c r="J23071">
        <v>0</v>
      </c>
      <c r="K23071" t="s">
        <v>88700</v>
      </c>
    </row>
    <row r="23072" spans="1:11" x14ac:dyDescent="0.3">
      <c r="A23072" t="s">
        <v>88701</v>
      </c>
      <c r="B23072" t="s">
        <v>88702</v>
      </c>
      <c r="C23072" t="s">
        <v>27</v>
      </c>
      <c r="D23072" t="s">
        <v>88703</v>
      </c>
      <c r="E23072" t="s">
        <v>83478</v>
      </c>
      <c r="F23072" t="s">
        <v>2927</v>
      </c>
      <c r="G23072" t="s">
        <v>42</v>
      </c>
      <c r="H23072">
        <v>0</v>
      </c>
      <c r="I23072">
        <v>0</v>
      </c>
      <c r="J23072">
        <v>0</v>
      </c>
      <c r="K23072" t="s">
        <v>88704</v>
      </c>
    </row>
    <row r="23073" spans="1:11" x14ac:dyDescent="0.3">
      <c r="A23073" t="s">
        <v>88705</v>
      </c>
      <c r="B23073" t="s">
        <v>88706</v>
      </c>
      <c r="C23073" t="s">
        <v>27</v>
      </c>
      <c r="D23073" t="s">
        <v>88707</v>
      </c>
      <c r="E23073" t="s">
        <v>83478</v>
      </c>
      <c r="F23073" t="s">
        <v>1723</v>
      </c>
      <c r="G23073" t="s">
        <v>42</v>
      </c>
      <c r="H23073">
        <v>0</v>
      </c>
      <c r="I23073">
        <v>0</v>
      </c>
      <c r="J23073">
        <v>0</v>
      </c>
      <c r="K23073" t="s">
        <v>88708</v>
      </c>
    </row>
    <row r="23074" spans="1:11" x14ac:dyDescent="0.3">
      <c r="A23074" t="s">
        <v>88709</v>
      </c>
      <c r="C23074" t="s">
        <v>20</v>
      </c>
      <c r="D23074" t="s">
        <v>88710</v>
      </c>
      <c r="E23074" t="s">
        <v>82100</v>
      </c>
      <c r="F23074" t="s">
        <v>1678</v>
      </c>
      <c r="G23074" t="s">
        <v>42</v>
      </c>
      <c r="H23074">
        <v>0</v>
      </c>
      <c r="I23074">
        <v>0</v>
      </c>
      <c r="J23074">
        <v>0</v>
      </c>
      <c r="K23074" t="s">
        <v>88711</v>
      </c>
    </row>
    <row r="23075" spans="1:11" x14ac:dyDescent="0.3">
      <c r="A23075" t="s">
        <v>88712</v>
      </c>
      <c r="C23075" t="s">
        <v>13</v>
      </c>
      <c r="D23075" t="s">
        <v>88713</v>
      </c>
      <c r="E23075" t="s">
        <v>87125</v>
      </c>
      <c r="F23075" t="s">
        <v>41</v>
      </c>
      <c r="G23075" t="s">
        <v>42</v>
      </c>
      <c r="H23075">
        <v>0</v>
      </c>
      <c r="I23075">
        <v>0</v>
      </c>
      <c r="J23075">
        <v>0</v>
      </c>
      <c r="K23075" t="s">
        <v>88714</v>
      </c>
    </row>
    <row r="23076" spans="1:11" x14ac:dyDescent="0.3">
      <c r="A23076" t="s">
        <v>88715</v>
      </c>
      <c r="B23076" t="s">
        <v>88716</v>
      </c>
      <c r="C23076" t="s">
        <v>27</v>
      </c>
      <c r="D23076" t="s">
        <v>88717</v>
      </c>
      <c r="E23076" t="s">
        <v>83478</v>
      </c>
      <c r="F23076" t="s">
        <v>22927</v>
      </c>
      <c r="G23076" t="s">
        <v>42</v>
      </c>
      <c r="H23076">
        <v>0</v>
      </c>
      <c r="I23076">
        <v>0</v>
      </c>
      <c r="J23076">
        <v>0</v>
      </c>
      <c r="K23076" t="s">
        <v>88718</v>
      </c>
    </row>
    <row r="23077" spans="1:11" x14ac:dyDescent="0.3">
      <c r="A23077" t="s">
        <v>88719</v>
      </c>
      <c r="B23077" t="s">
        <v>88720</v>
      </c>
      <c r="C23077" t="s">
        <v>13</v>
      </c>
      <c r="D23077" t="s">
        <v>88721</v>
      </c>
      <c r="E23077" t="s">
        <v>66626</v>
      </c>
      <c r="F23077" t="s">
        <v>16</v>
      </c>
      <c r="G23077" t="s">
        <v>24078</v>
      </c>
      <c r="H23077">
        <v>0</v>
      </c>
      <c r="I23077">
        <v>0</v>
      </c>
      <c r="J23077">
        <v>0</v>
      </c>
      <c r="K23077" t="s">
        <v>88722</v>
      </c>
    </row>
    <row r="23078" spans="1:11" x14ac:dyDescent="0.3">
      <c r="A23078" t="s">
        <v>88723</v>
      </c>
      <c r="B23078" t="s">
        <v>88724</v>
      </c>
      <c r="C23078" t="s">
        <v>27</v>
      </c>
      <c r="D23078" t="s">
        <v>88725</v>
      </c>
      <c r="E23078" t="s">
        <v>83478</v>
      </c>
      <c r="F23078" t="s">
        <v>2286</v>
      </c>
      <c r="G23078" t="s">
        <v>887</v>
      </c>
      <c r="H23078">
        <v>0</v>
      </c>
      <c r="I23078">
        <v>0</v>
      </c>
      <c r="J23078">
        <v>0</v>
      </c>
      <c r="K23078" t="s">
        <v>88726</v>
      </c>
    </row>
    <row r="23079" spans="1:11" x14ac:dyDescent="0.3">
      <c r="A23079" t="s">
        <v>88727</v>
      </c>
      <c r="B23079" t="s">
        <v>88728</v>
      </c>
      <c r="C23079" t="s">
        <v>27</v>
      </c>
      <c r="D23079" t="s">
        <v>88729</v>
      </c>
      <c r="E23079" t="s">
        <v>83478</v>
      </c>
      <c r="F23079" t="s">
        <v>41</v>
      </c>
      <c r="G23079" t="s">
        <v>42</v>
      </c>
      <c r="H23079">
        <v>0</v>
      </c>
      <c r="I23079">
        <v>0</v>
      </c>
      <c r="J23079">
        <v>0</v>
      </c>
      <c r="K23079" t="s">
        <v>88730</v>
      </c>
    </row>
    <row r="23080" spans="1:11" x14ac:dyDescent="0.3">
      <c r="A23080" t="s">
        <v>88731</v>
      </c>
      <c r="B23080" t="s">
        <v>88732</v>
      </c>
      <c r="C23080" t="s">
        <v>13</v>
      </c>
      <c r="D23080" t="s">
        <v>88733</v>
      </c>
      <c r="E23080" t="s">
        <v>87125</v>
      </c>
      <c r="F23080" t="s">
        <v>7799</v>
      </c>
      <c r="G23080" t="s">
        <v>42</v>
      </c>
      <c r="H23080">
        <v>0</v>
      </c>
      <c r="I23080">
        <v>0</v>
      </c>
      <c r="J23080">
        <v>0</v>
      </c>
      <c r="K23080" t="s">
        <v>88734</v>
      </c>
    </row>
    <row r="23081" spans="1:11" x14ac:dyDescent="0.3">
      <c r="A23081" t="s">
        <v>88735</v>
      </c>
      <c r="B23081" t="s">
        <v>88736</v>
      </c>
      <c r="C23081" t="s">
        <v>27</v>
      </c>
      <c r="D23081" t="s">
        <v>88737</v>
      </c>
      <c r="E23081" t="s">
        <v>83478</v>
      </c>
      <c r="F23081" t="s">
        <v>41</v>
      </c>
      <c r="G23081" t="s">
        <v>19780</v>
      </c>
      <c r="H23081">
        <v>0</v>
      </c>
      <c r="I23081">
        <v>0</v>
      </c>
      <c r="J23081">
        <v>0</v>
      </c>
      <c r="K23081" t="s">
        <v>88738</v>
      </c>
    </row>
    <row r="23082" spans="1:11" x14ac:dyDescent="0.3">
      <c r="A23082" t="s">
        <v>88739</v>
      </c>
      <c r="B23082" t="s">
        <v>88740</v>
      </c>
      <c r="C23082" t="s">
        <v>27</v>
      </c>
      <c r="D23082" t="s">
        <v>88741</v>
      </c>
      <c r="E23082" t="s">
        <v>83478</v>
      </c>
      <c r="F23082" t="s">
        <v>88742</v>
      </c>
      <c r="G23082" t="s">
        <v>42</v>
      </c>
      <c r="H23082">
        <v>0</v>
      </c>
      <c r="I23082">
        <v>0</v>
      </c>
      <c r="J23082">
        <v>0</v>
      </c>
      <c r="K23082" t="s">
        <v>88743</v>
      </c>
    </row>
    <row r="23083" spans="1:11" x14ac:dyDescent="0.3">
      <c r="A23083" t="s">
        <v>88744</v>
      </c>
      <c r="B23083" t="s">
        <v>88745</v>
      </c>
      <c r="C23083" t="s">
        <v>558</v>
      </c>
      <c r="D23083" t="s">
        <v>88746</v>
      </c>
      <c r="E23083" t="s">
        <v>2102</v>
      </c>
      <c r="F23083" t="s">
        <v>41</v>
      </c>
      <c r="G23083" t="s">
        <v>42</v>
      </c>
      <c r="H23083">
        <v>0</v>
      </c>
      <c r="I23083">
        <v>0</v>
      </c>
      <c r="J23083">
        <v>0</v>
      </c>
      <c r="K23083" t="s">
        <v>88747</v>
      </c>
    </row>
    <row r="23084" spans="1:11" x14ac:dyDescent="0.3">
      <c r="A23084" t="s">
        <v>88748</v>
      </c>
      <c r="C23084" t="s">
        <v>27</v>
      </c>
      <c r="D23084" t="s">
        <v>88749</v>
      </c>
      <c r="E23084" t="s">
        <v>83478</v>
      </c>
      <c r="F23084" t="s">
        <v>41</v>
      </c>
      <c r="G23084" t="s">
        <v>51705</v>
      </c>
      <c r="H23084">
        <v>0</v>
      </c>
      <c r="I23084">
        <v>0</v>
      </c>
      <c r="J23084">
        <v>0</v>
      </c>
      <c r="K23084" t="s">
        <v>88750</v>
      </c>
    </row>
    <row r="23085" spans="1:11" x14ac:dyDescent="0.3">
      <c r="A23085" t="s">
        <v>88751</v>
      </c>
      <c r="B23085" t="s">
        <v>88752</v>
      </c>
      <c r="C23085" t="s">
        <v>27</v>
      </c>
      <c r="D23085" t="s">
        <v>88753</v>
      </c>
      <c r="E23085" t="s">
        <v>83478</v>
      </c>
      <c r="F23085" t="s">
        <v>41</v>
      </c>
      <c r="G23085" t="s">
        <v>42</v>
      </c>
      <c r="H23085">
        <v>0</v>
      </c>
      <c r="I23085">
        <v>0</v>
      </c>
      <c r="J23085">
        <v>0</v>
      </c>
      <c r="K23085" t="s">
        <v>88754</v>
      </c>
    </row>
    <row r="23086" spans="1:11" x14ac:dyDescent="0.3">
      <c r="A23086" t="s">
        <v>88755</v>
      </c>
      <c r="B23086" t="s">
        <v>88756</v>
      </c>
      <c r="C23086" t="s">
        <v>13</v>
      </c>
      <c r="D23086" t="s">
        <v>88757</v>
      </c>
      <c r="E23086" t="s">
        <v>66626</v>
      </c>
      <c r="F23086" t="s">
        <v>16</v>
      </c>
      <c r="G23086" t="s">
        <v>7387</v>
      </c>
      <c r="H23086">
        <v>0</v>
      </c>
      <c r="I23086">
        <v>0</v>
      </c>
      <c r="J23086">
        <v>0</v>
      </c>
      <c r="K23086" t="s">
        <v>88758</v>
      </c>
    </row>
    <row r="23087" spans="1:11" x14ac:dyDescent="0.3">
      <c r="A23087" t="s">
        <v>88759</v>
      </c>
      <c r="C23087" t="s">
        <v>20</v>
      </c>
      <c r="D23087" t="s">
        <v>88760</v>
      </c>
      <c r="E23087" t="s">
        <v>82100</v>
      </c>
      <c r="F23087" t="s">
        <v>1662</v>
      </c>
      <c r="G23087" t="s">
        <v>42</v>
      </c>
      <c r="H23087">
        <v>0</v>
      </c>
      <c r="I23087">
        <v>0</v>
      </c>
      <c r="J23087">
        <v>0</v>
      </c>
      <c r="K23087" t="s">
        <v>88761</v>
      </c>
    </row>
    <row r="23088" spans="1:11" x14ac:dyDescent="0.3">
      <c r="A23088" t="s">
        <v>88762</v>
      </c>
      <c r="B23088" t="s">
        <v>88763</v>
      </c>
      <c r="C23088" t="s">
        <v>20</v>
      </c>
      <c r="D23088" t="s">
        <v>88764</v>
      </c>
      <c r="E23088" t="s">
        <v>82100</v>
      </c>
      <c r="F23088" t="s">
        <v>12661</v>
      </c>
      <c r="G23088" t="s">
        <v>42</v>
      </c>
      <c r="H23088">
        <v>0</v>
      </c>
      <c r="I23088">
        <v>0</v>
      </c>
      <c r="J23088">
        <v>0</v>
      </c>
      <c r="K23088" t="s">
        <v>88765</v>
      </c>
    </row>
    <row r="23089" spans="1:11" x14ac:dyDescent="0.3">
      <c r="A23089" t="s">
        <v>88766</v>
      </c>
      <c r="B23089" t="s">
        <v>88767</v>
      </c>
      <c r="C23089" t="s">
        <v>558</v>
      </c>
      <c r="D23089" t="s">
        <v>88768</v>
      </c>
      <c r="E23089" t="s">
        <v>32599</v>
      </c>
      <c r="F23089" t="s">
        <v>41</v>
      </c>
      <c r="G23089" t="s">
        <v>12174</v>
      </c>
      <c r="H23089">
        <v>0</v>
      </c>
      <c r="I23089">
        <v>0</v>
      </c>
      <c r="J23089">
        <v>0</v>
      </c>
      <c r="K23089" t="s">
        <v>88769</v>
      </c>
    </row>
    <row r="23090" spans="1:11" x14ac:dyDescent="0.3">
      <c r="A23090" t="s">
        <v>88770</v>
      </c>
      <c r="B23090" t="s">
        <v>88771</v>
      </c>
      <c r="C23090" t="s">
        <v>27</v>
      </c>
      <c r="D23090" t="s">
        <v>88772</v>
      </c>
      <c r="E23090" t="s">
        <v>32122</v>
      </c>
      <c r="F23090" t="s">
        <v>11120</v>
      </c>
      <c r="G23090" t="s">
        <v>42</v>
      </c>
      <c r="H23090">
        <v>0</v>
      </c>
      <c r="I23090">
        <v>0</v>
      </c>
      <c r="J23090">
        <v>0</v>
      </c>
      <c r="K23090" t="s">
        <v>88773</v>
      </c>
    </row>
    <row r="23091" spans="1:11" x14ac:dyDescent="0.3">
      <c r="A23091" t="s">
        <v>88774</v>
      </c>
      <c r="B23091" t="s">
        <v>88775</v>
      </c>
      <c r="C23091" t="s">
        <v>27</v>
      </c>
      <c r="D23091" t="s">
        <v>88776</v>
      </c>
      <c r="E23091" t="s">
        <v>83478</v>
      </c>
      <c r="F23091" t="s">
        <v>41</v>
      </c>
      <c r="G23091" t="s">
        <v>42</v>
      </c>
      <c r="H23091">
        <v>0</v>
      </c>
      <c r="I23091">
        <v>0</v>
      </c>
      <c r="J23091">
        <v>0</v>
      </c>
      <c r="K23091" t="s">
        <v>88777</v>
      </c>
    </row>
    <row r="23092" spans="1:11" x14ac:dyDescent="0.3">
      <c r="A23092" t="s">
        <v>88778</v>
      </c>
      <c r="C23092" t="s">
        <v>27</v>
      </c>
      <c r="D23092" t="s">
        <v>88779</v>
      </c>
      <c r="E23092" t="s">
        <v>83478</v>
      </c>
      <c r="F23092" t="s">
        <v>41</v>
      </c>
      <c r="G23092" t="s">
        <v>42</v>
      </c>
      <c r="H23092">
        <v>0</v>
      </c>
      <c r="I23092">
        <v>0</v>
      </c>
      <c r="J23092">
        <v>0</v>
      </c>
      <c r="K23092" t="s">
        <v>88780</v>
      </c>
    </row>
    <row r="23093" spans="1:11" x14ac:dyDescent="0.3">
      <c r="A23093" t="s">
        <v>88781</v>
      </c>
      <c r="B23093" t="s">
        <v>88782</v>
      </c>
      <c r="C23093" t="s">
        <v>27</v>
      </c>
      <c r="D23093" t="s">
        <v>88783</v>
      </c>
      <c r="E23093" t="s">
        <v>83478</v>
      </c>
      <c r="F23093" t="s">
        <v>41</v>
      </c>
      <c r="G23093" t="s">
        <v>42</v>
      </c>
      <c r="H23093">
        <v>0</v>
      </c>
      <c r="I23093">
        <v>0</v>
      </c>
      <c r="J23093">
        <v>0</v>
      </c>
      <c r="K23093" t="s">
        <v>88784</v>
      </c>
    </row>
    <row r="23094" spans="1:11" x14ac:dyDescent="0.3">
      <c r="A23094" t="s">
        <v>88785</v>
      </c>
      <c r="B23094" t="s">
        <v>88786</v>
      </c>
      <c r="C23094" t="s">
        <v>27</v>
      </c>
      <c r="D23094" t="s">
        <v>88787</v>
      </c>
      <c r="E23094" t="s">
        <v>83478</v>
      </c>
      <c r="F23094" t="s">
        <v>41</v>
      </c>
      <c r="G23094" t="s">
        <v>42</v>
      </c>
      <c r="H23094">
        <v>0</v>
      </c>
      <c r="I23094">
        <v>0</v>
      </c>
      <c r="J23094">
        <v>0</v>
      </c>
      <c r="K23094" t="s">
        <v>88788</v>
      </c>
    </row>
    <row r="23095" spans="1:11" x14ac:dyDescent="0.3">
      <c r="A23095" t="s">
        <v>88789</v>
      </c>
      <c r="B23095" t="s">
        <v>88790</v>
      </c>
      <c r="C23095" t="s">
        <v>13</v>
      </c>
      <c r="D23095" t="s">
        <v>88791</v>
      </c>
      <c r="E23095" t="s">
        <v>66626</v>
      </c>
      <c r="F23095" t="s">
        <v>16</v>
      </c>
      <c r="G23095" t="s">
        <v>542</v>
      </c>
      <c r="H23095">
        <v>0</v>
      </c>
      <c r="I23095">
        <v>0</v>
      </c>
      <c r="J23095">
        <v>0</v>
      </c>
      <c r="K23095" t="s">
        <v>88792</v>
      </c>
    </row>
    <row r="23096" spans="1:11" x14ac:dyDescent="0.3">
      <c r="A23096" t="s">
        <v>88793</v>
      </c>
      <c r="B23096" t="s">
        <v>88794</v>
      </c>
      <c r="C23096" t="s">
        <v>13</v>
      </c>
      <c r="D23096" t="s">
        <v>88795</v>
      </c>
      <c r="E23096" t="s">
        <v>87125</v>
      </c>
      <c r="F23096" t="s">
        <v>1947</v>
      </c>
      <c r="G23096" t="s">
        <v>42</v>
      </c>
      <c r="H23096">
        <v>0</v>
      </c>
      <c r="I23096">
        <v>0</v>
      </c>
      <c r="J23096">
        <v>0</v>
      </c>
      <c r="K23096" t="s">
        <v>88796</v>
      </c>
    </row>
    <row r="23097" spans="1:11" x14ac:dyDescent="0.3">
      <c r="A23097" t="s">
        <v>88797</v>
      </c>
      <c r="C23097" t="s">
        <v>13</v>
      </c>
      <c r="D23097" t="s">
        <v>88798</v>
      </c>
      <c r="E23097" t="s">
        <v>87125</v>
      </c>
      <c r="F23097" t="s">
        <v>41</v>
      </c>
      <c r="G23097" t="s">
        <v>42</v>
      </c>
      <c r="H23097">
        <v>0</v>
      </c>
      <c r="I23097">
        <v>0</v>
      </c>
      <c r="J23097">
        <v>0</v>
      </c>
      <c r="K23097" t="s">
        <v>88799</v>
      </c>
    </row>
    <row r="23098" spans="1:11" x14ac:dyDescent="0.3">
      <c r="A23098" t="s">
        <v>88800</v>
      </c>
      <c r="B23098" t="s">
        <v>88801</v>
      </c>
      <c r="C23098" t="s">
        <v>27</v>
      </c>
      <c r="D23098" t="s">
        <v>88802</v>
      </c>
      <c r="E23098" t="s">
        <v>83478</v>
      </c>
      <c r="F23098" t="s">
        <v>1947</v>
      </c>
      <c r="G23098" t="s">
        <v>42</v>
      </c>
      <c r="H23098">
        <v>0</v>
      </c>
      <c r="I23098">
        <v>0</v>
      </c>
      <c r="J23098">
        <v>0</v>
      </c>
      <c r="K23098" t="s">
        <v>88803</v>
      </c>
    </row>
    <row r="23099" spans="1:11" x14ac:dyDescent="0.3">
      <c r="A23099" t="s">
        <v>88804</v>
      </c>
      <c r="B23099" t="s">
        <v>88805</v>
      </c>
      <c r="C23099" t="s">
        <v>27</v>
      </c>
      <c r="D23099" t="s">
        <v>88806</v>
      </c>
      <c r="E23099" t="s">
        <v>83478</v>
      </c>
      <c r="F23099" t="s">
        <v>41</v>
      </c>
      <c r="G23099" t="s">
        <v>42</v>
      </c>
      <c r="H23099">
        <v>0</v>
      </c>
      <c r="I23099">
        <v>0</v>
      </c>
      <c r="J23099">
        <v>0</v>
      </c>
      <c r="K23099" t="s">
        <v>88807</v>
      </c>
    </row>
    <row r="23100" spans="1:11" x14ac:dyDescent="0.3">
      <c r="A23100" t="s">
        <v>88808</v>
      </c>
      <c r="B23100" t="s">
        <v>88809</v>
      </c>
      <c r="C23100" t="s">
        <v>13</v>
      </c>
      <c r="D23100" t="s">
        <v>88810</v>
      </c>
      <c r="E23100" t="s">
        <v>87125</v>
      </c>
      <c r="F23100" t="s">
        <v>16</v>
      </c>
      <c r="G23100" t="s">
        <v>15631</v>
      </c>
      <c r="H23100">
        <v>0</v>
      </c>
      <c r="I23100">
        <v>0</v>
      </c>
      <c r="J23100">
        <v>0</v>
      </c>
      <c r="K23100" t="s">
        <v>88811</v>
      </c>
    </row>
    <row r="23101" spans="1:11" x14ac:dyDescent="0.3">
      <c r="A23101" t="s">
        <v>88812</v>
      </c>
      <c r="B23101" t="s">
        <v>88813</v>
      </c>
      <c r="C23101" t="s">
        <v>27</v>
      </c>
      <c r="D23101" t="s">
        <v>88814</v>
      </c>
      <c r="E23101" t="s">
        <v>83478</v>
      </c>
      <c r="F23101" t="s">
        <v>15302</v>
      </c>
      <c r="G23101" t="s">
        <v>42</v>
      </c>
      <c r="H23101">
        <v>0</v>
      </c>
      <c r="I23101">
        <v>0</v>
      </c>
      <c r="J23101">
        <v>0</v>
      </c>
      <c r="K23101" t="s">
        <v>88815</v>
      </c>
    </row>
    <row r="23102" spans="1:11" x14ac:dyDescent="0.3">
      <c r="A23102" t="s">
        <v>88816</v>
      </c>
      <c r="B23102" t="s">
        <v>88817</v>
      </c>
      <c r="C23102" t="s">
        <v>147</v>
      </c>
      <c r="D23102" t="s">
        <v>88818</v>
      </c>
      <c r="E23102" t="s">
        <v>76393</v>
      </c>
      <c r="F23102" t="s">
        <v>84428</v>
      </c>
      <c r="G23102" t="s">
        <v>42</v>
      </c>
      <c r="H23102">
        <v>0</v>
      </c>
      <c r="I23102">
        <v>0</v>
      </c>
      <c r="J23102">
        <v>0</v>
      </c>
      <c r="K23102" t="s">
        <v>88819</v>
      </c>
    </row>
    <row r="23103" spans="1:11" x14ac:dyDescent="0.3">
      <c r="A23103" t="s">
        <v>88820</v>
      </c>
      <c r="B23103" t="s">
        <v>88821</v>
      </c>
      <c r="C23103" t="s">
        <v>147</v>
      </c>
      <c r="D23103" t="s">
        <v>88822</v>
      </c>
      <c r="E23103" t="s">
        <v>76393</v>
      </c>
      <c r="F23103" t="s">
        <v>20929</v>
      </c>
      <c r="G23103" t="s">
        <v>42</v>
      </c>
      <c r="H23103">
        <v>0</v>
      </c>
      <c r="I23103">
        <v>0</v>
      </c>
      <c r="J23103">
        <v>0</v>
      </c>
      <c r="K23103" t="s">
        <v>88823</v>
      </c>
    </row>
    <row r="23104" spans="1:11" x14ac:dyDescent="0.3">
      <c r="A23104" t="s">
        <v>88824</v>
      </c>
      <c r="B23104" t="s">
        <v>88825</v>
      </c>
      <c r="C23104" t="s">
        <v>13</v>
      </c>
      <c r="D23104" t="s">
        <v>88826</v>
      </c>
      <c r="E23104" t="s">
        <v>66626</v>
      </c>
      <c r="F23104" t="s">
        <v>16</v>
      </c>
      <c r="G23104" t="s">
        <v>18410</v>
      </c>
      <c r="H23104">
        <v>0</v>
      </c>
      <c r="I23104">
        <v>0</v>
      </c>
      <c r="J23104">
        <v>0</v>
      </c>
      <c r="K23104" t="s">
        <v>88827</v>
      </c>
    </row>
    <row r="23105" spans="1:11" x14ac:dyDescent="0.3">
      <c r="A23105" t="s">
        <v>88828</v>
      </c>
      <c r="B23105" t="s">
        <v>88829</v>
      </c>
      <c r="C23105" t="s">
        <v>13</v>
      </c>
      <c r="D23105" t="s">
        <v>88830</v>
      </c>
      <c r="E23105" t="s">
        <v>87125</v>
      </c>
      <c r="F23105" t="s">
        <v>804</v>
      </c>
      <c r="G23105" t="s">
        <v>42</v>
      </c>
      <c r="H23105">
        <v>0</v>
      </c>
      <c r="I23105">
        <v>0</v>
      </c>
      <c r="J23105">
        <v>0</v>
      </c>
      <c r="K23105" t="s">
        <v>88831</v>
      </c>
    </row>
    <row r="23106" spans="1:11" x14ac:dyDescent="0.3">
      <c r="A23106" t="s">
        <v>88832</v>
      </c>
      <c r="B23106" t="s">
        <v>88833</v>
      </c>
      <c r="C23106" t="s">
        <v>20</v>
      </c>
      <c r="D23106" t="s">
        <v>88834</v>
      </c>
      <c r="E23106" t="s">
        <v>82100</v>
      </c>
      <c r="F23106" t="s">
        <v>16</v>
      </c>
      <c r="G23106" t="s">
        <v>8365</v>
      </c>
      <c r="H23106">
        <v>0</v>
      </c>
      <c r="I23106">
        <v>0</v>
      </c>
      <c r="J23106">
        <v>0</v>
      </c>
      <c r="K23106" t="s">
        <v>88835</v>
      </c>
    </row>
    <row r="23107" spans="1:11" x14ac:dyDescent="0.3">
      <c r="A23107" t="s">
        <v>88836</v>
      </c>
      <c r="B23107" t="s">
        <v>88837</v>
      </c>
      <c r="C23107" t="s">
        <v>13</v>
      </c>
      <c r="D23107" t="s">
        <v>88838</v>
      </c>
      <c r="E23107" t="s">
        <v>87125</v>
      </c>
      <c r="F23107" t="s">
        <v>16</v>
      </c>
      <c r="G23107" t="s">
        <v>2216</v>
      </c>
      <c r="H23107">
        <v>0</v>
      </c>
      <c r="I23107">
        <v>0</v>
      </c>
      <c r="J23107">
        <v>0</v>
      </c>
      <c r="K23107" t="s">
        <v>88839</v>
      </c>
    </row>
    <row r="23108" spans="1:11" x14ac:dyDescent="0.3">
      <c r="A23108" t="s">
        <v>88840</v>
      </c>
      <c r="B23108" t="s">
        <v>88841</v>
      </c>
      <c r="C23108" t="s">
        <v>13</v>
      </c>
      <c r="D23108" t="s">
        <v>88842</v>
      </c>
      <c r="E23108" t="s">
        <v>87125</v>
      </c>
      <c r="F23108" t="s">
        <v>3296</v>
      </c>
      <c r="G23108" t="s">
        <v>42</v>
      </c>
      <c r="H23108">
        <v>0</v>
      </c>
      <c r="I23108">
        <v>0</v>
      </c>
      <c r="J23108">
        <v>0</v>
      </c>
      <c r="K23108" t="s">
        <v>88843</v>
      </c>
    </row>
    <row r="23109" spans="1:11" x14ac:dyDescent="0.3">
      <c r="A23109" t="s">
        <v>88844</v>
      </c>
      <c r="B23109" t="s">
        <v>88845</v>
      </c>
      <c r="C23109" t="s">
        <v>13</v>
      </c>
      <c r="D23109" t="s">
        <v>88846</v>
      </c>
      <c r="E23109" t="s">
        <v>87125</v>
      </c>
      <c r="F23109" t="s">
        <v>11840</v>
      </c>
      <c r="G23109" t="s">
        <v>42</v>
      </c>
      <c r="H23109">
        <v>0</v>
      </c>
      <c r="I23109">
        <v>0</v>
      </c>
      <c r="J23109">
        <v>0</v>
      </c>
      <c r="K23109" t="s">
        <v>88847</v>
      </c>
    </row>
    <row r="23110" spans="1:11" x14ac:dyDescent="0.3">
      <c r="A23110" t="s">
        <v>88848</v>
      </c>
      <c r="B23110" t="s">
        <v>83188</v>
      </c>
      <c r="C23110" t="s">
        <v>27</v>
      </c>
      <c r="D23110" t="s">
        <v>88849</v>
      </c>
      <c r="E23110" t="s">
        <v>83478</v>
      </c>
      <c r="F23110" t="s">
        <v>41</v>
      </c>
      <c r="G23110" t="s">
        <v>42</v>
      </c>
      <c r="H23110">
        <v>0</v>
      </c>
      <c r="I23110">
        <v>0</v>
      </c>
      <c r="J23110">
        <v>0</v>
      </c>
      <c r="K23110" t="s">
        <v>88850</v>
      </c>
    </row>
    <row r="23111" spans="1:11" x14ac:dyDescent="0.3">
      <c r="A23111" t="s">
        <v>88851</v>
      </c>
      <c r="B23111" t="s">
        <v>88852</v>
      </c>
      <c r="C23111" t="s">
        <v>27</v>
      </c>
      <c r="D23111" t="s">
        <v>88853</v>
      </c>
      <c r="E23111" t="s">
        <v>83478</v>
      </c>
      <c r="F23111" t="s">
        <v>41</v>
      </c>
      <c r="G23111" t="s">
        <v>42</v>
      </c>
      <c r="H23111">
        <v>0</v>
      </c>
      <c r="I23111">
        <v>0</v>
      </c>
      <c r="J23111">
        <v>0</v>
      </c>
      <c r="K23111" t="s">
        <v>88854</v>
      </c>
    </row>
    <row r="23112" spans="1:11" x14ac:dyDescent="0.3">
      <c r="A23112" t="s">
        <v>88855</v>
      </c>
      <c r="B23112" t="s">
        <v>88856</v>
      </c>
      <c r="C23112" t="s">
        <v>27</v>
      </c>
      <c r="D23112" t="s">
        <v>88857</v>
      </c>
      <c r="E23112" t="s">
        <v>83478</v>
      </c>
      <c r="F23112" t="s">
        <v>41</v>
      </c>
      <c r="G23112" t="s">
        <v>42</v>
      </c>
      <c r="H23112">
        <v>0</v>
      </c>
      <c r="I23112">
        <v>0</v>
      </c>
      <c r="J23112">
        <v>0</v>
      </c>
      <c r="K23112" t="s">
        <v>88858</v>
      </c>
    </row>
    <row r="23113" spans="1:11" x14ac:dyDescent="0.3">
      <c r="A23113" t="s">
        <v>88859</v>
      </c>
      <c r="B23113" t="s">
        <v>88860</v>
      </c>
      <c r="C23113" t="s">
        <v>558</v>
      </c>
      <c r="D23113" t="s">
        <v>88861</v>
      </c>
      <c r="E23113" t="s">
        <v>19698</v>
      </c>
      <c r="F23113" t="s">
        <v>41</v>
      </c>
      <c r="G23113" t="s">
        <v>42</v>
      </c>
      <c r="H23113">
        <v>0</v>
      </c>
      <c r="I23113">
        <v>0</v>
      </c>
      <c r="J23113">
        <v>0</v>
      </c>
      <c r="K23113" t="s">
        <v>88862</v>
      </c>
    </row>
    <row r="23114" spans="1:11" x14ac:dyDescent="0.3">
      <c r="A23114" t="s">
        <v>88863</v>
      </c>
      <c r="B23114" t="s">
        <v>88864</v>
      </c>
      <c r="C23114" t="s">
        <v>27</v>
      </c>
      <c r="D23114" t="e">
        <f>폴리메틸아크릴레이트.</f>
        <v>#NAME?</v>
      </c>
      <c r="E23114" t="s">
        <v>29</v>
      </c>
      <c r="F23114" t="s">
        <v>16</v>
      </c>
      <c r="G23114" t="s">
        <v>126</v>
      </c>
      <c r="H23114">
        <v>0</v>
      </c>
      <c r="I23114">
        <v>0</v>
      </c>
      <c r="J23114">
        <v>0</v>
      </c>
      <c r="K23114" t="s">
        <v>88865</v>
      </c>
    </row>
    <row r="23115" spans="1:11" x14ac:dyDescent="0.3">
      <c r="A23115" t="s">
        <v>88866</v>
      </c>
      <c r="B23115" t="s">
        <v>88867</v>
      </c>
      <c r="C23115" t="s">
        <v>13</v>
      </c>
      <c r="D23115" t="s">
        <v>88868</v>
      </c>
      <c r="E23115" t="s">
        <v>66626</v>
      </c>
      <c r="F23115" t="s">
        <v>16</v>
      </c>
      <c r="G23115" t="s">
        <v>25675</v>
      </c>
      <c r="H23115">
        <v>0</v>
      </c>
      <c r="I23115">
        <v>0</v>
      </c>
      <c r="J23115">
        <v>0</v>
      </c>
      <c r="K23115" t="s">
        <v>88869</v>
      </c>
    </row>
    <row r="23116" spans="1:11" x14ac:dyDescent="0.3">
      <c r="A23116" t="s">
        <v>88870</v>
      </c>
      <c r="B23116" t="s">
        <v>88871</v>
      </c>
      <c r="C23116" t="s">
        <v>558</v>
      </c>
      <c r="D23116" t="s">
        <v>88872</v>
      </c>
      <c r="E23116" t="s">
        <v>19698</v>
      </c>
      <c r="F23116" t="s">
        <v>41</v>
      </c>
      <c r="G23116" t="s">
        <v>42</v>
      </c>
      <c r="H23116">
        <v>0</v>
      </c>
      <c r="I23116">
        <v>0</v>
      </c>
      <c r="J23116">
        <v>0</v>
      </c>
      <c r="K23116" t="s">
        <v>88873</v>
      </c>
    </row>
    <row r="23117" spans="1:11" x14ac:dyDescent="0.3">
      <c r="A23117" t="s">
        <v>88874</v>
      </c>
      <c r="C23117" t="s">
        <v>27</v>
      </c>
      <c r="D23117" t="s">
        <v>88875</v>
      </c>
      <c r="E23117" t="s">
        <v>83478</v>
      </c>
      <c r="F23117" t="s">
        <v>41</v>
      </c>
      <c r="G23117" t="s">
        <v>42</v>
      </c>
      <c r="H23117">
        <v>0</v>
      </c>
      <c r="I23117">
        <v>0</v>
      </c>
      <c r="J23117">
        <v>0</v>
      </c>
      <c r="K23117" t="s">
        <v>88876</v>
      </c>
    </row>
    <row r="23118" spans="1:11" x14ac:dyDescent="0.3">
      <c r="A23118" t="s">
        <v>88877</v>
      </c>
      <c r="C23118" t="s">
        <v>27</v>
      </c>
      <c r="D23118" t="s">
        <v>88878</v>
      </c>
      <c r="E23118" t="s">
        <v>83478</v>
      </c>
      <c r="F23118" t="s">
        <v>41</v>
      </c>
      <c r="G23118" t="s">
        <v>42</v>
      </c>
      <c r="H23118">
        <v>0</v>
      </c>
      <c r="I23118">
        <v>0</v>
      </c>
      <c r="J23118">
        <v>0</v>
      </c>
      <c r="K23118" t="s">
        <v>88879</v>
      </c>
    </row>
    <row r="23119" spans="1:11" x14ac:dyDescent="0.3">
      <c r="A23119" t="s">
        <v>88880</v>
      </c>
      <c r="C23119" t="s">
        <v>27</v>
      </c>
      <c r="D23119" t="s">
        <v>88881</v>
      </c>
      <c r="E23119" t="s">
        <v>83478</v>
      </c>
      <c r="F23119" t="s">
        <v>41</v>
      </c>
      <c r="G23119" t="s">
        <v>42</v>
      </c>
      <c r="H23119">
        <v>0</v>
      </c>
      <c r="I23119">
        <v>0</v>
      </c>
      <c r="J23119">
        <v>0</v>
      </c>
      <c r="K23119" t="s">
        <v>88882</v>
      </c>
    </row>
    <row r="23120" spans="1:11" x14ac:dyDescent="0.3">
      <c r="A23120" t="s">
        <v>88883</v>
      </c>
      <c r="B23120" t="s">
        <v>88884</v>
      </c>
      <c r="C23120" t="s">
        <v>27</v>
      </c>
      <c r="D23120" t="s">
        <v>88885</v>
      </c>
      <c r="E23120" t="s">
        <v>83478</v>
      </c>
      <c r="F23120" t="s">
        <v>41</v>
      </c>
      <c r="G23120" t="s">
        <v>42</v>
      </c>
      <c r="H23120">
        <v>0</v>
      </c>
      <c r="I23120">
        <v>0</v>
      </c>
      <c r="J23120">
        <v>0</v>
      </c>
      <c r="K23120" t="s">
        <v>88886</v>
      </c>
    </row>
    <row r="23121" spans="1:11" x14ac:dyDescent="0.3">
      <c r="A23121" t="s">
        <v>88887</v>
      </c>
      <c r="B23121" t="s">
        <v>88888</v>
      </c>
      <c r="C23121" t="s">
        <v>27</v>
      </c>
      <c r="D23121" t="s">
        <v>88889</v>
      </c>
      <c r="E23121" t="s">
        <v>83478</v>
      </c>
      <c r="F23121" t="s">
        <v>41</v>
      </c>
      <c r="G23121" t="s">
        <v>7288</v>
      </c>
      <c r="H23121">
        <v>0</v>
      </c>
      <c r="I23121">
        <v>0</v>
      </c>
      <c r="J23121">
        <v>0</v>
      </c>
      <c r="K23121" t="s">
        <v>88890</v>
      </c>
    </row>
    <row r="23122" spans="1:11" x14ac:dyDescent="0.3">
      <c r="A23122" t="s">
        <v>88891</v>
      </c>
      <c r="C23122" t="s">
        <v>27</v>
      </c>
      <c r="D23122" t="s">
        <v>88892</v>
      </c>
      <c r="E23122" t="s">
        <v>83478</v>
      </c>
      <c r="F23122" t="s">
        <v>41</v>
      </c>
      <c r="G23122" t="s">
        <v>42</v>
      </c>
      <c r="H23122">
        <v>0</v>
      </c>
      <c r="I23122">
        <v>0</v>
      </c>
      <c r="J23122">
        <v>0</v>
      </c>
      <c r="K23122" t="s">
        <v>88893</v>
      </c>
    </row>
    <row r="23123" spans="1:11" x14ac:dyDescent="0.3">
      <c r="A23123" t="s">
        <v>88894</v>
      </c>
      <c r="B23123" t="s">
        <v>88895</v>
      </c>
      <c r="C23123" t="s">
        <v>20</v>
      </c>
      <c r="D23123" t="s">
        <v>88896</v>
      </c>
      <c r="E23123" t="s">
        <v>82100</v>
      </c>
      <c r="F23123" t="s">
        <v>7511</v>
      </c>
      <c r="G23123" t="s">
        <v>42</v>
      </c>
      <c r="H23123">
        <v>0</v>
      </c>
      <c r="I23123">
        <v>0</v>
      </c>
      <c r="J23123">
        <v>0</v>
      </c>
      <c r="K23123" t="s">
        <v>88897</v>
      </c>
    </row>
    <row r="23124" spans="1:11" x14ac:dyDescent="0.3">
      <c r="A23124" t="s">
        <v>88898</v>
      </c>
      <c r="B23124" t="s">
        <v>88899</v>
      </c>
      <c r="C23124" t="s">
        <v>13</v>
      </c>
      <c r="D23124" t="s">
        <v>88900</v>
      </c>
      <c r="E23124" t="s">
        <v>66626</v>
      </c>
      <c r="F23124" t="s">
        <v>16</v>
      </c>
      <c r="G23124" t="s">
        <v>1496</v>
      </c>
      <c r="H23124">
        <v>0</v>
      </c>
      <c r="I23124">
        <v>0</v>
      </c>
      <c r="J23124">
        <v>0</v>
      </c>
      <c r="K23124" t="s">
        <v>88901</v>
      </c>
    </row>
    <row r="23125" spans="1:11" x14ac:dyDescent="0.3">
      <c r="A23125" t="s">
        <v>88902</v>
      </c>
      <c r="B23125" t="s">
        <v>88903</v>
      </c>
      <c r="C23125" t="s">
        <v>13</v>
      </c>
      <c r="D23125" t="s">
        <v>88904</v>
      </c>
      <c r="E23125" t="s">
        <v>87125</v>
      </c>
      <c r="F23125" t="s">
        <v>16</v>
      </c>
      <c r="G23125" t="s">
        <v>2065</v>
      </c>
      <c r="H23125">
        <v>0</v>
      </c>
      <c r="I23125">
        <v>0</v>
      </c>
      <c r="J23125">
        <v>0</v>
      </c>
      <c r="K23125" t="s">
        <v>88905</v>
      </c>
    </row>
    <row r="23126" spans="1:11" x14ac:dyDescent="0.3">
      <c r="A23126" t="s">
        <v>88906</v>
      </c>
      <c r="B23126" t="s">
        <v>88907</v>
      </c>
      <c r="C23126" t="s">
        <v>13</v>
      </c>
      <c r="D23126" t="s">
        <v>88908</v>
      </c>
      <c r="E23126" t="s">
        <v>87125</v>
      </c>
      <c r="F23126" t="s">
        <v>4497</v>
      </c>
      <c r="G23126" t="s">
        <v>42</v>
      </c>
      <c r="H23126">
        <v>0</v>
      </c>
      <c r="I23126">
        <v>0</v>
      </c>
      <c r="J23126">
        <v>0</v>
      </c>
      <c r="K23126" t="s">
        <v>88909</v>
      </c>
    </row>
    <row r="23127" spans="1:11" x14ac:dyDescent="0.3">
      <c r="A23127" t="s">
        <v>88910</v>
      </c>
      <c r="B23127" t="s">
        <v>70315</v>
      </c>
      <c r="C23127" t="s">
        <v>558</v>
      </c>
      <c r="D23127" t="s">
        <v>88911</v>
      </c>
      <c r="E23127" t="s">
        <v>19698</v>
      </c>
      <c r="F23127" t="s">
        <v>1506</v>
      </c>
      <c r="G23127" t="s">
        <v>12342</v>
      </c>
      <c r="H23127">
        <v>0</v>
      </c>
      <c r="I23127">
        <v>0</v>
      </c>
      <c r="J23127">
        <v>0</v>
      </c>
      <c r="K23127" t="s">
        <v>88912</v>
      </c>
    </row>
    <row r="23128" spans="1:11" x14ac:dyDescent="0.3">
      <c r="A23128" t="s">
        <v>88913</v>
      </c>
      <c r="B23128" t="s">
        <v>88914</v>
      </c>
      <c r="C23128" t="s">
        <v>558</v>
      </c>
      <c r="D23128" t="s">
        <v>88915</v>
      </c>
      <c r="E23128" t="s">
        <v>19698</v>
      </c>
      <c r="F23128" t="s">
        <v>5406</v>
      </c>
      <c r="G23128" t="s">
        <v>42</v>
      </c>
      <c r="H23128">
        <v>0</v>
      </c>
      <c r="I23128">
        <v>0</v>
      </c>
      <c r="J23128">
        <v>0</v>
      </c>
      <c r="K23128" t="s">
        <v>88916</v>
      </c>
    </row>
    <row r="23129" spans="1:11" x14ac:dyDescent="0.3">
      <c r="A23129" t="s">
        <v>88917</v>
      </c>
      <c r="B23129" t="s">
        <v>88918</v>
      </c>
      <c r="C23129" t="s">
        <v>558</v>
      </c>
      <c r="D23129" t="s">
        <v>88919</v>
      </c>
      <c r="E23129" t="s">
        <v>32599</v>
      </c>
      <c r="F23129" t="s">
        <v>41</v>
      </c>
      <c r="G23129" t="s">
        <v>42</v>
      </c>
      <c r="H23129">
        <v>0</v>
      </c>
      <c r="I23129">
        <v>0</v>
      </c>
      <c r="J23129">
        <v>0</v>
      </c>
      <c r="K23129" t="s">
        <v>88920</v>
      </c>
    </row>
    <row r="23130" spans="1:11" x14ac:dyDescent="0.3">
      <c r="A23130" t="s">
        <v>88921</v>
      </c>
      <c r="B23130" t="s">
        <v>88922</v>
      </c>
      <c r="C23130" t="s">
        <v>558</v>
      </c>
      <c r="D23130" t="s">
        <v>88923</v>
      </c>
      <c r="E23130" t="s">
        <v>19698</v>
      </c>
      <c r="F23130" t="s">
        <v>41</v>
      </c>
      <c r="G23130" t="s">
        <v>42</v>
      </c>
      <c r="H23130">
        <v>0</v>
      </c>
      <c r="I23130">
        <v>0</v>
      </c>
      <c r="J23130">
        <v>0</v>
      </c>
      <c r="K23130" t="s">
        <v>88924</v>
      </c>
    </row>
    <row r="23131" spans="1:11" x14ac:dyDescent="0.3">
      <c r="A23131" t="s">
        <v>88925</v>
      </c>
      <c r="B23131" t="s">
        <v>88926</v>
      </c>
      <c r="C23131" t="s">
        <v>27</v>
      </c>
      <c r="D23131" t="s">
        <v>88927</v>
      </c>
      <c r="E23131" t="s">
        <v>83478</v>
      </c>
      <c r="F23131" t="s">
        <v>41</v>
      </c>
      <c r="G23131" t="s">
        <v>42</v>
      </c>
      <c r="H23131">
        <v>0</v>
      </c>
      <c r="I23131">
        <v>0</v>
      </c>
      <c r="J23131">
        <v>0</v>
      </c>
      <c r="K23131" t="s">
        <v>88928</v>
      </c>
    </row>
    <row r="23132" spans="1:11" x14ac:dyDescent="0.3">
      <c r="A23132" t="s">
        <v>88929</v>
      </c>
      <c r="B23132" t="s">
        <v>33081</v>
      </c>
      <c r="C23132" t="s">
        <v>27</v>
      </c>
      <c r="D23132" t="s">
        <v>88930</v>
      </c>
      <c r="E23132" t="s">
        <v>83478</v>
      </c>
      <c r="F23132" t="s">
        <v>41</v>
      </c>
      <c r="G23132" t="s">
        <v>42</v>
      </c>
      <c r="H23132">
        <v>0</v>
      </c>
      <c r="I23132">
        <v>0</v>
      </c>
      <c r="J23132">
        <v>0</v>
      </c>
      <c r="K23132" t="s">
        <v>88931</v>
      </c>
    </row>
    <row r="23133" spans="1:11" x14ac:dyDescent="0.3">
      <c r="A23133" t="s">
        <v>88932</v>
      </c>
      <c r="B23133" t="s">
        <v>88933</v>
      </c>
      <c r="C23133" t="s">
        <v>13</v>
      </c>
      <c r="D23133" t="s">
        <v>88934</v>
      </c>
      <c r="E23133" t="s">
        <v>66626</v>
      </c>
      <c r="F23133" t="s">
        <v>16</v>
      </c>
      <c r="G23133" t="s">
        <v>7143</v>
      </c>
      <c r="H23133">
        <v>0</v>
      </c>
      <c r="I23133">
        <v>0</v>
      </c>
      <c r="J23133">
        <v>0</v>
      </c>
      <c r="K23133" t="s">
        <v>88935</v>
      </c>
    </row>
    <row r="23134" spans="1:11" x14ac:dyDescent="0.3">
      <c r="A23134" t="s">
        <v>88936</v>
      </c>
      <c r="B23134" t="s">
        <v>88937</v>
      </c>
      <c r="C23134" t="s">
        <v>27</v>
      </c>
      <c r="D23134" t="s">
        <v>88938</v>
      </c>
      <c r="E23134" t="s">
        <v>83478</v>
      </c>
      <c r="F23134" t="s">
        <v>41</v>
      </c>
      <c r="G23134" t="s">
        <v>42</v>
      </c>
      <c r="H23134">
        <v>0</v>
      </c>
      <c r="I23134">
        <v>0</v>
      </c>
      <c r="J23134">
        <v>0</v>
      </c>
      <c r="K23134" t="s">
        <v>88939</v>
      </c>
    </row>
    <row r="23135" spans="1:11" x14ac:dyDescent="0.3">
      <c r="A23135" t="s">
        <v>88940</v>
      </c>
      <c r="C23135" t="s">
        <v>13</v>
      </c>
      <c r="D23135" t="s">
        <v>88941</v>
      </c>
      <c r="E23135" t="s">
        <v>87125</v>
      </c>
      <c r="F23135" t="s">
        <v>12188</v>
      </c>
      <c r="G23135" t="s">
        <v>42</v>
      </c>
      <c r="H23135">
        <v>0</v>
      </c>
      <c r="I23135">
        <v>0</v>
      </c>
      <c r="J23135">
        <v>0</v>
      </c>
      <c r="K23135" t="s">
        <v>88942</v>
      </c>
    </row>
    <row r="23136" spans="1:11" x14ac:dyDescent="0.3">
      <c r="A23136" t="s">
        <v>88943</v>
      </c>
      <c r="B23136" t="s">
        <v>88944</v>
      </c>
      <c r="C23136" t="s">
        <v>20</v>
      </c>
      <c r="D23136" t="s">
        <v>88945</v>
      </c>
      <c r="E23136" t="s">
        <v>82100</v>
      </c>
      <c r="F23136" t="s">
        <v>16</v>
      </c>
      <c r="G23136" t="s">
        <v>88946</v>
      </c>
      <c r="H23136">
        <v>0</v>
      </c>
      <c r="I23136">
        <v>0</v>
      </c>
      <c r="J23136">
        <v>0</v>
      </c>
      <c r="K23136" t="s">
        <v>88947</v>
      </c>
    </row>
    <row r="23137" spans="1:11" x14ac:dyDescent="0.3">
      <c r="A23137" t="s">
        <v>88948</v>
      </c>
      <c r="B23137" t="s">
        <v>88949</v>
      </c>
      <c r="C23137" t="s">
        <v>13</v>
      </c>
      <c r="D23137" t="s">
        <v>88950</v>
      </c>
      <c r="E23137" t="s">
        <v>87125</v>
      </c>
      <c r="F23137" t="s">
        <v>16</v>
      </c>
      <c r="G23137" t="s">
        <v>13539</v>
      </c>
      <c r="H23137">
        <v>0</v>
      </c>
      <c r="I23137">
        <v>0</v>
      </c>
      <c r="J23137">
        <v>0</v>
      </c>
      <c r="K23137" t="s">
        <v>88951</v>
      </c>
    </row>
    <row r="23138" spans="1:11" x14ac:dyDescent="0.3">
      <c r="A23138" t="s">
        <v>88952</v>
      </c>
      <c r="B23138" t="s">
        <v>88953</v>
      </c>
      <c r="C23138" t="s">
        <v>20</v>
      </c>
      <c r="D23138" t="s">
        <v>88954</v>
      </c>
      <c r="E23138" t="s">
        <v>82100</v>
      </c>
      <c r="F23138" t="s">
        <v>16</v>
      </c>
      <c r="G23138" t="s">
        <v>1091</v>
      </c>
      <c r="H23138">
        <v>0</v>
      </c>
      <c r="I23138">
        <v>0</v>
      </c>
      <c r="J23138">
        <v>0</v>
      </c>
      <c r="K23138" t="s">
        <v>88955</v>
      </c>
    </row>
    <row r="23139" spans="1:11" x14ac:dyDescent="0.3">
      <c r="A23139" t="s">
        <v>88956</v>
      </c>
      <c r="B23139" t="s">
        <v>88957</v>
      </c>
      <c r="C23139" t="s">
        <v>558</v>
      </c>
      <c r="D23139" t="s">
        <v>88958</v>
      </c>
      <c r="E23139" t="s">
        <v>32599</v>
      </c>
      <c r="F23139" t="s">
        <v>16</v>
      </c>
      <c r="G23139" t="s">
        <v>4455</v>
      </c>
      <c r="H23139">
        <v>0</v>
      </c>
      <c r="I23139">
        <v>0</v>
      </c>
      <c r="J23139">
        <v>0</v>
      </c>
      <c r="K23139" t="s">
        <v>88959</v>
      </c>
    </row>
    <row r="23140" spans="1:11" x14ac:dyDescent="0.3">
      <c r="A23140" t="s">
        <v>88960</v>
      </c>
      <c r="B23140" t="s">
        <v>88961</v>
      </c>
      <c r="C23140" t="s">
        <v>20</v>
      </c>
      <c r="D23140" t="s">
        <v>88962</v>
      </c>
      <c r="E23140" t="s">
        <v>82100</v>
      </c>
      <c r="F23140" t="s">
        <v>11172</v>
      </c>
      <c r="G23140" t="s">
        <v>42</v>
      </c>
      <c r="H23140">
        <v>0</v>
      </c>
      <c r="I23140">
        <v>0</v>
      </c>
      <c r="J23140">
        <v>0</v>
      </c>
      <c r="K23140" t="s">
        <v>88963</v>
      </c>
    </row>
    <row r="23141" spans="1:11" x14ac:dyDescent="0.3">
      <c r="A23141" t="s">
        <v>88964</v>
      </c>
      <c r="B23141" t="s">
        <v>88965</v>
      </c>
      <c r="C23141" t="s">
        <v>13</v>
      </c>
      <c r="D23141" t="e">
        <f>공기 조화기</f>
        <v>#NAME?</v>
      </c>
      <c r="E23141" t="s">
        <v>66626</v>
      </c>
      <c r="F23141" t="s">
        <v>16</v>
      </c>
      <c r="G23141" t="s">
        <v>2318</v>
      </c>
      <c r="H23141">
        <v>0</v>
      </c>
      <c r="I23141">
        <v>0</v>
      </c>
      <c r="J23141">
        <v>0</v>
      </c>
      <c r="K23141" t="s">
        <v>88966</v>
      </c>
    </row>
    <row r="23142" spans="1:11" x14ac:dyDescent="0.3">
      <c r="A23142" t="s">
        <v>88967</v>
      </c>
      <c r="B23142" t="s">
        <v>88968</v>
      </c>
      <c r="C23142" t="s">
        <v>1159</v>
      </c>
      <c r="D23142" t="s">
        <v>88969</v>
      </c>
      <c r="E23142" t="s">
        <v>2421</v>
      </c>
      <c r="F23142" t="s">
        <v>16</v>
      </c>
      <c r="G23142" t="s">
        <v>4160</v>
      </c>
      <c r="H23142">
        <v>0</v>
      </c>
      <c r="I23142">
        <v>0</v>
      </c>
      <c r="J23142">
        <v>0</v>
      </c>
      <c r="K23142" t="s">
        <v>88970</v>
      </c>
    </row>
    <row r="23143" spans="1:11" x14ac:dyDescent="0.3">
      <c r="A23143" t="s">
        <v>88971</v>
      </c>
      <c r="B23143" t="s">
        <v>88972</v>
      </c>
      <c r="C23143" t="s">
        <v>147</v>
      </c>
      <c r="D23143" t="s">
        <v>88973</v>
      </c>
      <c r="E23143" t="s">
        <v>76393</v>
      </c>
      <c r="F23143" t="s">
        <v>3555</v>
      </c>
      <c r="G23143" t="s">
        <v>42</v>
      </c>
      <c r="H23143">
        <v>0</v>
      </c>
      <c r="I23143">
        <v>0</v>
      </c>
      <c r="J23143">
        <v>0</v>
      </c>
      <c r="K23143" t="s">
        <v>88974</v>
      </c>
    </row>
    <row r="23144" spans="1:11" x14ac:dyDescent="0.3">
      <c r="A23144" t="s">
        <v>88975</v>
      </c>
      <c r="B23144" t="s">
        <v>88976</v>
      </c>
      <c r="C23144" t="s">
        <v>147</v>
      </c>
      <c r="D23144" t="s">
        <v>88977</v>
      </c>
      <c r="E23144" t="s">
        <v>76393</v>
      </c>
      <c r="F23144" t="s">
        <v>7330</v>
      </c>
      <c r="G23144" t="s">
        <v>42</v>
      </c>
      <c r="H23144">
        <v>0</v>
      </c>
      <c r="I23144">
        <v>0</v>
      </c>
      <c r="J23144">
        <v>0</v>
      </c>
      <c r="K23144" t="s">
        <v>88978</v>
      </c>
    </row>
    <row r="23145" spans="1:11" x14ac:dyDescent="0.3">
      <c r="A23145" t="s">
        <v>88979</v>
      </c>
      <c r="B23145" t="s">
        <v>88980</v>
      </c>
      <c r="C23145" t="s">
        <v>13</v>
      </c>
      <c r="D23145" t="s">
        <v>88981</v>
      </c>
      <c r="E23145" t="s">
        <v>87125</v>
      </c>
      <c r="F23145" t="s">
        <v>16</v>
      </c>
      <c r="G23145" t="s">
        <v>88982</v>
      </c>
      <c r="H23145">
        <v>0</v>
      </c>
      <c r="I23145">
        <v>0</v>
      </c>
      <c r="J23145">
        <v>0</v>
      </c>
      <c r="K23145" t="s">
        <v>88983</v>
      </c>
    </row>
    <row r="23146" spans="1:11" x14ac:dyDescent="0.3">
      <c r="A23146" t="s">
        <v>88984</v>
      </c>
      <c r="B23146" t="s">
        <v>88985</v>
      </c>
      <c r="C23146" t="s">
        <v>13</v>
      </c>
      <c r="D23146" t="s">
        <v>88986</v>
      </c>
      <c r="E23146" t="s">
        <v>87125</v>
      </c>
      <c r="F23146" t="s">
        <v>16</v>
      </c>
      <c r="G23146" t="s">
        <v>8595</v>
      </c>
      <c r="H23146">
        <v>0</v>
      </c>
      <c r="I23146">
        <v>0</v>
      </c>
      <c r="J23146">
        <v>0</v>
      </c>
      <c r="K23146" t="s">
        <v>88987</v>
      </c>
    </row>
    <row r="23147" spans="1:11" x14ac:dyDescent="0.3">
      <c r="A23147" t="s">
        <v>88988</v>
      </c>
      <c r="B23147" t="s">
        <v>88989</v>
      </c>
      <c r="C23147" t="s">
        <v>13</v>
      </c>
      <c r="D23147" t="s">
        <v>88990</v>
      </c>
      <c r="E23147" t="s">
        <v>87125</v>
      </c>
      <c r="F23147" t="s">
        <v>16</v>
      </c>
      <c r="G23147" t="s">
        <v>6551</v>
      </c>
      <c r="H23147">
        <v>0</v>
      </c>
      <c r="I23147">
        <v>0</v>
      </c>
      <c r="J23147">
        <v>0</v>
      </c>
      <c r="K23147" t="s">
        <v>88991</v>
      </c>
    </row>
    <row r="23148" spans="1:11" x14ac:dyDescent="0.3">
      <c r="A23148" t="s">
        <v>88992</v>
      </c>
      <c r="C23148" t="s">
        <v>13</v>
      </c>
      <c r="D23148" t="s">
        <v>88993</v>
      </c>
      <c r="E23148" t="s">
        <v>87125</v>
      </c>
      <c r="F23148" t="s">
        <v>16</v>
      </c>
      <c r="G23148" t="s">
        <v>42</v>
      </c>
      <c r="H23148">
        <v>0</v>
      </c>
      <c r="I23148">
        <v>0</v>
      </c>
      <c r="J23148">
        <v>0</v>
      </c>
      <c r="K23148" t="s">
        <v>88994</v>
      </c>
    </row>
    <row r="23149" spans="1:11" x14ac:dyDescent="0.3">
      <c r="A23149" t="s">
        <v>88995</v>
      </c>
      <c r="B23149" t="s">
        <v>88996</v>
      </c>
      <c r="C23149" t="s">
        <v>13</v>
      </c>
      <c r="D23149" t="s">
        <v>88997</v>
      </c>
      <c r="E23149" t="s">
        <v>66626</v>
      </c>
      <c r="F23149" t="s">
        <v>16</v>
      </c>
      <c r="G23149" t="s">
        <v>1869</v>
      </c>
      <c r="H23149">
        <v>0</v>
      </c>
      <c r="I23149">
        <v>0</v>
      </c>
      <c r="J23149">
        <v>0</v>
      </c>
      <c r="K23149" t="s">
        <v>88998</v>
      </c>
    </row>
    <row r="23150" spans="1:11" x14ac:dyDescent="0.3">
      <c r="A23150" t="s">
        <v>88999</v>
      </c>
      <c r="B23150" t="s">
        <v>89000</v>
      </c>
      <c r="C23150" t="s">
        <v>13</v>
      </c>
      <c r="D23150" t="s">
        <v>89001</v>
      </c>
      <c r="E23150" t="s">
        <v>87125</v>
      </c>
      <c r="F23150" t="s">
        <v>1670</v>
      </c>
      <c r="G23150" t="s">
        <v>3301</v>
      </c>
      <c r="H23150">
        <v>0</v>
      </c>
      <c r="I23150">
        <v>0</v>
      </c>
      <c r="J23150">
        <v>0</v>
      </c>
      <c r="K23150" t="s">
        <v>89002</v>
      </c>
    </row>
    <row r="23151" spans="1:11" x14ac:dyDescent="0.3">
      <c r="A23151" t="s">
        <v>89003</v>
      </c>
      <c r="B23151" t="s">
        <v>89004</v>
      </c>
      <c r="C23151" t="s">
        <v>558</v>
      </c>
      <c r="D23151" t="s">
        <v>89005</v>
      </c>
      <c r="E23151" t="s">
        <v>32599</v>
      </c>
      <c r="F23151" t="s">
        <v>16</v>
      </c>
      <c r="G23151" t="s">
        <v>13136</v>
      </c>
      <c r="H23151">
        <v>0</v>
      </c>
      <c r="I23151">
        <v>0</v>
      </c>
      <c r="J23151">
        <v>0</v>
      </c>
      <c r="K23151" t="s">
        <v>89006</v>
      </c>
    </row>
    <row r="23152" spans="1:11" x14ac:dyDescent="0.3">
      <c r="A23152" t="s">
        <v>89007</v>
      </c>
      <c r="B23152" t="s">
        <v>89008</v>
      </c>
      <c r="C23152" t="s">
        <v>20</v>
      </c>
      <c r="D23152" t="s">
        <v>89009</v>
      </c>
      <c r="E23152" t="s">
        <v>82100</v>
      </c>
      <c r="F23152" t="s">
        <v>6589</v>
      </c>
      <c r="G23152" t="s">
        <v>42</v>
      </c>
      <c r="H23152">
        <v>0</v>
      </c>
      <c r="I23152">
        <v>0</v>
      </c>
      <c r="J23152">
        <v>0</v>
      </c>
      <c r="K23152" t="s">
        <v>89010</v>
      </c>
    </row>
    <row r="23153" spans="1:11" x14ac:dyDescent="0.3">
      <c r="A23153" t="s">
        <v>89011</v>
      </c>
      <c r="C23153" t="s">
        <v>13</v>
      </c>
      <c r="D23153" t="s">
        <v>89012</v>
      </c>
      <c r="E23153" t="s">
        <v>87125</v>
      </c>
      <c r="F23153" t="s">
        <v>1687</v>
      </c>
      <c r="G23153" t="s">
        <v>42</v>
      </c>
      <c r="H23153">
        <v>0</v>
      </c>
      <c r="I23153">
        <v>0</v>
      </c>
      <c r="J23153">
        <v>0</v>
      </c>
      <c r="K23153" t="s">
        <v>89013</v>
      </c>
    </row>
    <row r="23154" spans="1:11" x14ac:dyDescent="0.3">
      <c r="A23154" t="s">
        <v>89014</v>
      </c>
      <c r="B23154" t="s">
        <v>89015</v>
      </c>
      <c r="C23154" t="s">
        <v>13</v>
      </c>
      <c r="D23154" t="s">
        <v>89016</v>
      </c>
      <c r="E23154" t="s">
        <v>87125</v>
      </c>
      <c r="F23154" t="s">
        <v>716</v>
      </c>
      <c r="G23154" t="s">
        <v>42</v>
      </c>
      <c r="H23154">
        <v>0</v>
      </c>
      <c r="I23154">
        <v>0</v>
      </c>
      <c r="J23154">
        <v>0</v>
      </c>
      <c r="K23154" t="s">
        <v>89017</v>
      </c>
    </row>
    <row r="23155" spans="1:11" x14ac:dyDescent="0.3">
      <c r="A23155" t="s">
        <v>89018</v>
      </c>
      <c r="B23155" t="s">
        <v>89019</v>
      </c>
      <c r="C23155" t="s">
        <v>20</v>
      </c>
      <c r="D23155" t="s">
        <v>89020</v>
      </c>
      <c r="E23155" t="s">
        <v>82100</v>
      </c>
      <c r="F23155" t="s">
        <v>16</v>
      </c>
      <c r="G23155" t="s">
        <v>5441</v>
      </c>
      <c r="H23155">
        <v>0</v>
      </c>
      <c r="I23155">
        <v>0</v>
      </c>
      <c r="J23155">
        <v>0</v>
      </c>
      <c r="K23155" t="s">
        <v>89021</v>
      </c>
    </row>
    <row r="23156" spans="1:11" x14ac:dyDescent="0.3">
      <c r="A23156" t="s">
        <v>89022</v>
      </c>
      <c r="C23156" t="s">
        <v>13</v>
      </c>
      <c r="D23156" t="s">
        <v>89023</v>
      </c>
      <c r="E23156" t="s">
        <v>87125</v>
      </c>
      <c r="F23156" t="s">
        <v>3854</v>
      </c>
      <c r="G23156" t="s">
        <v>31456</v>
      </c>
      <c r="H23156">
        <v>0</v>
      </c>
      <c r="I23156">
        <v>0</v>
      </c>
      <c r="J23156">
        <v>0</v>
      </c>
      <c r="K23156" t="s">
        <v>89024</v>
      </c>
    </row>
    <row r="23157" spans="1:11" x14ac:dyDescent="0.3">
      <c r="A23157" t="s">
        <v>89025</v>
      </c>
      <c r="B23157" t="s">
        <v>89026</v>
      </c>
      <c r="C23157" t="s">
        <v>13</v>
      </c>
      <c r="D23157" t="s">
        <v>89027</v>
      </c>
      <c r="E23157" t="s">
        <v>66626</v>
      </c>
      <c r="F23157" t="s">
        <v>16</v>
      </c>
      <c r="G23157" t="s">
        <v>632</v>
      </c>
      <c r="H23157">
        <v>0</v>
      </c>
      <c r="I23157">
        <v>0</v>
      </c>
      <c r="J23157">
        <v>0</v>
      </c>
      <c r="K23157" t="s">
        <v>89028</v>
      </c>
    </row>
    <row r="23158" spans="1:11" x14ac:dyDescent="0.3">
      <c r="A23158" t="s">
        <v>89029</v>
      </c>
      <c r="B23158" t="s">
        <v>89030</v>
      </c>
      <c r="C23158" t="s">
        <v>13</v>
      </c>
      <c r="D23158" t="s">
        <v>89031</v>
      </c>
      <c r="E23158" t="s">
        <v>87125</v>
      </c>
      <c r="F23158" t="s">
        <v>16</v>
      </c>
      <c r="G23158" t="s">
        <v>1710</v>
      </c>
      <c r="H23158">
        <v>0</v>
      </c>
      <c r="I23158">
        <v>0</v>
      </c>
      <c r="J23158">
        <v>0</v>
      </c>
      <c r="K23158" t="s">
        <v>89032</v>
      </c>
    </row>
    <row r="23159" spans="1:11" x14ac:dyDescent="0.3">
      <c r="A23159" t="s">
        <v>89033</v>
      </c>
      <c r="B23159" t="s">
        <v>89034</v>
      </c>
      <c r="C23159" t="s">
        <v>20</v>
      </c>
      <c r="D23159" t="s">
        <v>89035</v>
      </c>
      <c r="E23159" t="s">
        <v>82100</v>
      </c>
      <c r="F23159" t="s">
        <v>16</v>
      </c>
      <c r="G23159" t="s">
        <v>1756</v>
      </c>
      <c r="H23159">
        <v>0</v>
      </c>
      <c r="I23159">
        <v>0</v>
      </c>
      <c r="J23159">
        <v>0</v>
      </c>
      <c r="K23159" t="s">
        <v>89036</v>
      </c>
    </row>
    <row r="23160" spans="1:11" x14ac:dyDescent="0.3">
      <c r="A23160" t="s">
        <v>89037</v>
      </c>
      <c r="B23160" t="s">
        <v>89038</v>
      </c>
      <c r="C23160" t="s">
        <v>20</v>
      </c>
      <c r="D23160" t="s">
        <v>89039</v>
      </c>
      <c r="E23160" t="s">
        <v>82100</v>
      </c>
      <c r="F23160" t="s">
        <v>16</v>
      </c>
      <c r="G23160" t="s">
        <v>67649</v>
      </c>
      <c r="H23160">
        <v>0</v>
      </c>
      <c r="I23160">
        <v>0</v>
      </c>
      <c r="J23160">
        <v>0</v>
      </c>
      <c r="K23160" t="s">
        <v>89040</v>
      </c>
    </row>
    <row r="23161" spans="1:11" x14ac:dyDescent="0.3">
      <c r="A23161" t="s">
        <v>89041</v>
      </c>
      <c r="B23161" t="s">
        <v>89042</v>
      </c>
      <c r="C23161" t="s">
        <v>13</v>
      </c>
      <c r="D23161" t="s">
        <v>89043</v>
      </c>
      <c r="E23161" t="s">
        <v>87125</v>
      </c>
      <c r="F23161" t="s">
        <v>16</v>
      </c>
      <c r="G23161" t="s">
        <v>18285</v>
      </c>
      <c r="H23161">
        <v>0</v>
      </c>
      <c r="I23161">
        <v>0</v>
      </c>
      <c r="J23161">
        <v>0</v>
      </c>
      <c r="K23161" t="s">
        <v>89044</v>
      </c>
    </row>
    <row r="23162" spans="1:11" x14ac:dyDescent="0.3">
      <c r="A23162" t="s">
        <v>89045</v>
      </c>
      <c r="B23162" t="s">
        <v>89046</v>
      </c>
      <c r="C23162" t="s">
        <v>13</v>
      </c>
      <c r="D23162" t="s">
        <v>89047</v>
      </c>
      <c r="E23162" t="s">
        <v>87125</v>
      </c>
      <c r="F23162" t="s">
        <v>16</v>
      </c>
      <c r="G23162" t="s">
        <v>26736</v>
      </c>
      <c r="H23162">
        <v>0</v>
      </c>
      <c r="I23162">
        <v>0</v>
      </c>
      <c r="J23162">
        <v>0</v>
      </c>
      <c r="K23162" t="s">
        <v>89048</v>
      </c>
    </row>
    <row r="23163" spans="1:11" x14ac:dyDescent="0.3">
      <c r="A23163" t="s">
        <v>89049</v>
      </c>
      <c r="B23163" t="s">
        <v>89050</v>
      </c>
      <c r="C23163" t="s">
        <v>558</v>
      </c>
      <c r="D23163" t="s">
        <v>89051</v>
      </c>
      <c r="E23163" t="s">
        <v>32599</v>
      </c>
      <c r="F23163" t="s">
        <v>16</v>
      </c>
      <c r="G23163" t="s">
        <v>7131</v>
      </c>
      <c r="H23163">
        <v>0</v>
      </c>
      <c r="I23163">
        <v>0</v>
      </c>
      <c r="J23163">
        <v>0</v>
      </c>
      <c r="K23163" t="s">
        <v>89052</v>
      </c>
    </row>
    <row r="23164" spans="1:11" x14ac:dyDescent="0.3">
      <c r="A23164" t="s">
        <v>89053</v>
      </c>
      <c r="B23164" t="s">
        <v>89054</v>
      </c>
      <c r="C23164" t="s">
        <v>27</v>
      </c>
      <c r="D23164" t="s">
        <v>89055</v>
      </c>
      <c r="E23164" t="s">
        <v>83478</v>
      </c>
      <c r="F23164" t="s">
        <v>41</v>
      </c>
      <c r="G23164" t="s">
        <v>42</v>
      </c>
      <c r="H23164">
        <v>0</v>
      </c>
      <c r="I23164">
        <v>0</v>
      </c>
      <c r="J23164">
        <v>0</v>
      </c>
      <c r="K23164" t="s">
        <v>89056</v>
      </c>
    </row>
    <row r="23165" spans="1:11" x14ac:dyDescent="0.3">
      <c r="A23165" t="s">
        <v>89057</v>
      </c>
      <c r="B23165" t="s">
        <v>89042</v>
      </c>
      <c r="C23165" t="s">
        <v>27</v>
      </c>
      <c r="D23165" t="s">
        <v>89058</v>
      </c>
      <c r="E23165" t="s">
        <v>83478</v>
      </c>
      <c r="F23165" t="s">
        <v>41</v>
      </c>
      <c r="G23165" t="s">
        <v>42</v>
      </c>
      <c r="H23165">
        <v>0</v>
      </c>
      <c r="I23165">
        <v>0</v>
      </c>
      <c r="J23165">
        <v>0</v>
      </c>
      <c r="K23165" t="s">
        <v>89059</v>
      </c>
    </row>
    <row r="23166" spans="1:11" x14ac:dyDescent="0.3">
      <c r="A23166" t="s">
        <v>89060</v>
      </c>
      <c r="B23166" t="s">
        <v>89061</v>
      </c>
      <c r="C23166" t="s">
        <v>558</v>
      </c>
      <c r="D23166" t="s">
        <v>89062</v>
      </c>
      <c r="E23166" t="s">
        <v>32599</v>
      </c>
      <c r="F23166" t="s">
        <v>41</v>
      </c>
      <c r="G23166" t="s">
        <v>42</v>
      </c>
      <c r="H23166">
        <v>0</v>
      </c>
      <c r="I23166">
        <v>0</v>
      </c>
      <c r="J23166">
        <v>0</v>
      </c>
      <c r="K23166" t="s">
        <v>89063</v>
      </c>
    </row>
    <row r="23167" spans="1:11" x14ac:dyDescent="0.3">
      <c r="A23167" t="s">
        <v>89064</v>
      </c>
      <c r="B23167" t="s">
        <v>89065</v>
      </c>
      <c r="C23167" t="s">
        <v>147</v>
      </c>
      <c r="D23167" t="s">
        <v>89066</v>
      </c>
      <c r="E23167" t="s">
        <v>76393</v>
      </c>
      <c r="F23167" t="s">
        <v>1886</v>
      </c>
      <c r="G23167" t="s">
        <v>42</v>
      </c>
      <c r="H23167">
        <v>0</v>
      </c>
      <c r="I23167">
        <v>0</v>
      </c>
      <c r="J23167">
        <v>0</v>
      </c>
      <c r="K23167" t="s">
        <v>89067</v>
      </c>
    </row>
    <row r="23168" spans="1:11" x14ac:dyDescent="0.3">
      <c r="A23168" t="s">
        <v>89068</v>
      </c>
      <c r="B23168" t="s">
        <v>89069</v>
      </c>
      <c r="C23168" t="s">
        <v>13</v>
      </c>
      <c r="D23168" t="s">
        <v>89070</v>
      </c>
      <c r="E23168" t="s">
        <v>87125</v>
      </c>
      <c r="F23168" t="s">
        <v>16</v>
      </c>
      <c r="G23168" t="s">
        <v>762</v>
      </c>
      <c r="H23168">
        <v>0</v>
      </c>
      <c r="I23168">
        <v>0</v>
      </c>
      <c r="J23168">
        <v>0</v>
      </c>
      <c r="K23168" t="s">
        <v>89071</v>
      </c>
    </row>
    <row r="23169" spans="1:11" x14ac:dyDescent="0.3">
      <c r="A23169" t="s">
        <v>89072</v>
      </c>
      <c r="B23169" t="s">
        <v>89073</v>
      </c>
      <c r="C23169" t="s">
        <v>13</v>
      </c>
      <c r="D23169" t="s">
        <v>89074</v>
      </c>
      <c r="E23169" t="s">
        <v>87125</v>
      </c>
      <c r="F23169" t="s">
        <v>16</v>
      </c>
      <c r="G23169" t="s">
        <v>18285</v>
      </c>
      <c r="H23169">
        <v>0</v>
      </c>
      <c r="I23169">
        <v>0</v>
      </c>
      <c r="J23169">
        <v>0</v>
      </c>
      <c r="K23169" t="s">
        <v>89075</v>
      </c>
    </row>
    <row r="23170" spans="1:11" x14ac:dyDescent="0.3">
      <c r="A23170" t="s">
        <v>89076</v>
      </c>
      <c r="B23170" t="s">
        <v>89077</v>
      </c>
      <c r="C23170" t="s">
        <v>558</v>
      </c>
      <c r="D23170" t="s">
        <v>89078</v>
      </c>
      <c r="E23170" t="s">
        <v>32599</v>
      </c>
      <c r="F23170" t="s">
        <v>41</v>
      </c>
      <c r="G23170" t="s">
        <v>42</v>
      </c>
      <c r="H23170">
        <v>0</v>
      </c>
      <c r="I23170">
        <v>0</v>
      </c>
      <c r="J23170">
        <v>0</v>
      </c>
      <c r="K23170" t="s">
        <v>89079</v>
      </c>
    </row>
    <row r="23171" spans="1:11" x14ac:dyDescent="0.3">
      <c r="A23171" t="s">
        <v>89080</v>
      </c>
      <c r="B23171" t="s">
        <v>89081</v>
      </c>
      <c r="C23171" t="s">
        <v>13</v>
      </c>
      <c r="D23171" t="s">
        <v>89082</v>
      </c>
      <c r="E23171" t="s">
        <v>66626</v>
      </c>
      <c r="F23171" t="s">
        <v>16</v>
      </c>
      <c r="G23171" t="s">
        <v>1934</v>
      </c>
      <c r="H23171">
        <v>0</v>
      </c>
      <c r="I23171">
        <v>0</v>
      </c>
      <c r="J23171">
        <v>0</v>
      </c>
      <c r="K23171" t="s">
        <v>89083</v>
      </c>
    </row>
    <row r="23172" spans="1:11" x14ac:dyDescent="0.3">
      <c r="A23172" t="s">
        <v>89084</v>
      </c>
      <c r="B23172" t="s">
        <v>89085</v>
      </c>
      <c r="C23172" t="s">
        <v>27</v>
      </c>
      <c r="D23172" t="s">
        <v>89086</v>
      </c>
      <c r="E23172" t="s">
        <v>83478</v>
      </c>
      <c r="F23172" t="s">
        <v>41</v>
      </c>
      <c r="G23172" t="s">
        <v>42</v>
      </c>
      <c r="H23172">
        <v>0</v>
      </c>
      <c r="I23172">
        <v>0</v>
      </c>
      <c r="J23172">
        <v>0</v>
      </c>
      <c r="K23172" t="s">
        <v>89087</v>
      </c>
    </row>
    <row r="23173" spans="1:11" x14ac:dyDescent="0.3">
      <c r="A23173" t="s">
        <v>89088</v>
      </c>
      <c r="B23173" t="s">
        <v>89089</v>
      </c>
      <c r="C23173" t="s">
        <v>13</v>
      </c>
      <c r="D23173" t="s">
        <v>89090</v>
      </c>
      <c r="E23173" t="s">
        <v>87125</v>
      </c>
      <c r="F23173" t="s">
        <v>1886</v>
      </c>
      <c r="G23173" t="s">
        <v>42</v>
      </c>
      <c r="H23173">
        <v>0</v>
      </c>
      <c r="I23173">
        <v>0</v>
      </c>
      <c r="J23173">
        <v>0</v>
      </c>
      <c r="K23173" t="s">
        <v>89091</v>
      </c>
    </row>
    <row r="23174" spans="1:11" x14ac:dyDescent="0.3">
      <c r="A23174" t="s">
        <v>89092</v>
      </c>
      <c r="B23174" t="s">
        <v>89093</v>
      </c>
      <c r="C23174" t="s">
        <v>27</v>
      </c>
      <c r="D23174" t="s">
        <v>89094</v>
      </c>
      <c r="E23174" t="s">
        <v>83478</v>
      </c>
      <c r="F23174" t="s">
        <v>41</v>
      </c>
      <c r="G23174" t="s">
        <v>42</v>
      </c>
      <c r="H23174">
        <v>0</v>
      </c>
      <c r="I23174">
        <v>0</v>
      </c>
      <c r="J23174">
        <v>0</v>
      </c>
      <c r="K23174" t="s">
        <v>89095</v>
      </c>
    </row>
    <row r="23175" spans="1:11" x14ac:dyDescent="0.3">
      <c r="A23175" t="s">
        <v>89096</v>
      </c>
      <c r="B23175" t="s">
        <v>89097</v>
      </c>
      <c r="C23175" t="s">
        <v>558</v>
      </c>
      <c r="D23175" t="s">
        <v>89098</v>
      </c>
      <c r="E23175" t="s">
        <v>32599</v>
      </c>
      <c r="F23175" t="s">
        <v>41</v>
      </c>
      <c r="G23175" t="s">
        <v>42</v>
      </c>
      <c r="H23175">
        <v>0</v>
      </c>
      <c r="I23175">
        <v>0</v>
      </c>
      <c r="J23175">
        <v>0</v>
      </c>
      <c r="K23175" t="s">
        <v>89099</v>
      </c>
    </row>
    <row r="23176" spans="1:11" x14ac:dyDescent="0.3">
      <c r="A23176" t="s">
        <v>89100</v>
      </c>
      <c r="B23176" t="s">
        <v>89101</v>
      </c>
      <c r="C23176" t="s">
        <v>27</v>
      </c>
      <c r="D23176" t="s">
        <v>89102</v>
      </c>
      <c r="E23176" t="s">
        <v>83478</v>
      </c>
      <c r="F23176" t="s">
        <v>41</v>
      </c>
      <c r="G23176" t="s">
        <v>42</v>
      </c>
      <c r="H23176">
        <v>0</v>
      </c>
      <c r="I23176">
        <v>0</v>
      </c>
      <c r="J23176">
        <v>0</v>
      </c>
      <c r="K23176" t="s">
        <v>89103</v>
      </c>
    </row>
    <row r="23177" spans="1:11" x14ac:dyDescent="0.3">
      <c r="A23177" t="s">
        <v>89104</v>
      </c>
      <c r="B23177" t="s">
        <v>89105</v>
      </c>
      <c r="C23177" t="s">
        <v>27</v>
      </c>
      <c r="D23177" t="s">
        <v>89106</v>
      </c>
      <c r="E23177" t="s">
        <v>83478</v>
      </c>
      <c r="F23177" t="s">
        <v>41</v>
      </c>
      <c r="G23177" t="s">
        <v>42</v>
      </c>
      <c r="H23177">
        <v>0</v>
      </c>
      <c r="I23177">
        <v>0</v>
      </c>
      <c r="J23177">
        <v>0</v>
      </c>
      <c r="K23177" t="s">
        <v>89107</v>
      </c>
    </row>
    <row r="23178" spans="1:11" x14ac:dyDescent="0.3">
      <c r="A23178" t="s">
        <v>89108</v>
      </c>
      <c r="B23178" t="s">
        <v>89109</v>
      </c>
      <c r="C23178" t="s">
        <v>27</v>
      </c>
      <c r="D23178" t="s">
        <v>89110</v>
      </c>
      <c r="E23178" t="s">
        <v>83478</v>
      </c>
      <c r="F23178" t="s">
        <v>41</v>
      </c>
      <c r="G23178" t="s">
        <v>42</v>
      </c>
      <c r="H23178">
        <v>0</v>
      </c>
      <c r="I23178">
        <v>0</v>
      </c>
      <c r="J23178">
        <v>0</v>
      </c>
      <c r="K23178" t="s">
        <v>89111</v>
      </c>
    </row>
    <row r="23179" spans="1:11" x14ac:dyDescent="0.3">
      <c r="A23179" t="s">
        <v>89112</v>
      </c>
      <c r="B23179" t="s">
        <v>89113</v>
      </c>
      <c r="C23179" t="s">
        <v>13</v>
      </c>
      <c r="D23179" t="s">
        <v>88900</v>
      </c>
      <c r="E23179" t="s">
        <v>66626</v>
      </c>
      <c r="F23179" t="s">
        <v>16</v>
      </c>
      <c r="G23179" t="s">
        <v>2906</v>
      </c>
      <c r="H23179">
        <v>0</v>
      </c>
      <c r="I23179">
        <v>0</v>
      </c>
      <c r="J23179">
        <v>0</v>
      </c>
      <c r="K23179" t="s">
        <v>89114</v>
      </c>
    </row>
    <row r="23180" spans="1:11" x14ac:dyDescent="0.3">
      <c r="A23180" t="s">
        <v>89115</v>
      </c>
      <c r="B23180" t="s">
        <v>89116</v>
      </c>
      <c r="C23180" t="s">
        <v>27</v>
      </c>
      <c r="D23180" t="s">
        <v>89117</v>
      </c>
      <c r="E23180" t="s">
        <v>83478</v>
      </c>
      <c r="F23180" t="s">
        <v>41</v>
      </c>
      <c r="G23180" t="s">
        <v>42</v>
      </c>
      <c r="H23180">
        <v>0</v>
      </c>
      <c r="I23180">
        <v>0</v>
      </c>
      <c r="J23180">
        <v>0</v>
      </c>
      <c r="K23180" t="s">
        <v>89118</v>
      </c>
    </row>
    <row r="23181" spans="1:11" x14ac:dyDescent="0.3">
      <c r="A23181" t="s">
        <v>89119</v>
      </c>
      <c r="C23181" t="s">
        <v>20</v>
      </c>
      <c r="D23181" t="s">
        <v>89120</v>
      </c>
      <c r="E23181" t="s">
        <v>82100</v>
      </c>
      <c r="F23181" t="s">
        <v>2224</v>
      </c>
      <c r="G23181" t="s">
        <v>4900</v>
      </c>
      <c r="H23181">
        <v>0</v>
      </c>
      <c r="I23181">
        <v>0</v>
      </c>
      <c r="J23181">
        <v>0</v>
      </c>
      <c r="K23181" t="s">
        <v>89121</v>
      </c>
    </row>
    <row r="23182" spans="1:11" x14ac:dyDescent="0.3">
      <c r="A23182" t="s">
        <v>89122</v>
      </c>
      <c r="B23182" t="s">
        <v>89123</v>
      </c>
      <c r="C23182" t="s">
        <v>20</v>
      </c>
      <c r="D23182" t="s">
        <v>89124</v>
      </c>
      <c r="E23182" t="s">
        <v>82100</v>
      </c>
      <c r="F23182" t="s">
        <v>16</v>
      </c>
      <c r="G23182" t="s">
        <v>40358</v>
      </c>
      <c r="H23182">
        <v>0</v>
      </c>
      <c r="I23182">
        <v>0</v>
      </c>
      <c r="J23182">
        <v>0</v>
      </c>
      <c r="K23182" t="s">
        <v>89125</v>
      </c>
    </row>
    <row r="23183" spans="1:11" x14ac:dyDescent="0.3">
      <c r="A23183" t="s">
        <v>89126</v>
      </c>
      <c r="B23183" t="s">
        <v>89127</v>
      </c>
      <c r="C23183" t="s">
        <v>558</v>
      </c>
      <c r="D23183" t="s">
        <v>89128</v>
      </c>
      <c r="E23183" t="s">
        <v>32599</v>
      </c>
      <c r="F23183" t="s">
        <v>41</v>
      </c>
      <c r="G23183" t="s">
        <v>1382</v>
      </c>
      <c r="H23183">
        <v>0</v>
      </c>
      <c r="I23183">
        <v>0</v>
      </c>
      <c r="J23183">
        <v>0</v>
      </c>
      <c r="K23183" t="s">
        <v>89129</v>
      </c>
    </row>
    <row r="23184" spans="1:11" x14ac:dyDescent="0.3">
      <c r="A23184" t="s">
        <v>89130</v>
      </c>
      <c r="B23184" t="s">
        <v>89131</v>
      </c>
      <c r="C23184" t="s">
        <v>27</v>
      </c>
      <c r="D23184" t="s">
        <v>89132</v>
      </c>
      <c r="E23184" t="s">
        <v>83478</v>
      </c>
      <c r="F23184" t="s">
        <v>41</v>
      </c>
      <c r="G23184" t="s">
        <v>42</v>
      </c>
      <c r="H23184">
        <v>0</v>
      </c>
      <c r="I23184">
        <v>0</v>
      </c>
      <c r="J23184">
        <v>0</v>
      </c>
      <c r="K23184" t="s">
        <v>89133</v>
      </c>
    </row>
    <row r="23185" spans="1:11" x14ac:dyDescent="0.3">
      <c r="A23185" t="s">
        <v>89134</v>
      </c>
      <c r="B23185" t="s">
        <v>74371</v>
      </c>
      <c r="C23185" t="s">
        <v>558</v>
      </c>
      <c r="D23185" t="s">
        <v>89135</v>
      </c>
      <c r="E23185" t="s">
        <v>32122</v>
      </c>
      <c r="F23185" t="s">
        <v>16</v>
      </c>
      <c r="G23185" t="s">
        <v>2836</v>
      </c>
      <c r="H23185">
        <v>0</v>
      </c>
      <c r="I23185">
        <v>0</v>
      </c>
      <c r="J23185">
        <v>0</v>
      </c>
      <c r="K23185" t="s">
        <v>89136</v>
      </c>
    </row>
    <row r="23186" spans="1:11" x14ac:dyDescent="0.3">
      <c r="A23186" t="s">
        <v>89137</v>
      </c>
      <c r="B23186" t="s">
        <v>89138</v>
      </c>
      <c r="C23186" t="s">
        <v>27</v>
      </c>
      <c r="D23186" t="s">
        <v>89139</v>
      </c>
      <c r="E23186" t="s">
        <v>83478</v>
      </c>
      <c r="F23186" t="s">
        <v>41</v>
      </c>
      <c r="G23186" t="s">
        <v>42</v>
      </c>
      <c r="H23186">
        <v>0</v>
      </c>
      <c r="I23186">
        <v>0</v>
      </c>
      <c r="J23186">
        <v>0</v>
      </c>
      <c r="K23186" t="s">
        <v>89140</v>
      </c>
    </row>
    <row r="23187" spans="1:11" x14ac:dyDescent="0.3">
      <c r="A23187" t="s">
        <v>89141</v>
      </c>
      <c r="B23187" t="s">
        <v>5411</v>
      </c>
      <c r="C23187" t="s">
        <v>13</v>
      </c>
      <c r="D23187" t="s">
        <v>5412</v>
      </c>
      <c r="E23187" t="s">
        <v>87125</v>
      </c>
      <c r="F23187" t="s">
        <v>482</v>
      </c>
      <c r="G23187" t="s">
        <v>42</v>
      </c>
      <c r="H23187">
        <v>0</v>
      </c>
      <c r="I23187">
        <v>0</v>
      </c>
      <c r="J23187">
        <v>0</v>
      </c>
      <c r="K23187" t="s">
        <v>89142</v>
      </c>
    </row>
    <row r="23188" spans="1:11" x14ac:dyDescent="0.3">
      <c r="A23188" t="s">
        <v>89143</v>
      </c>
      <c r="B23188" t="s">
        <v>89144</v>
      </c>
      <c r="C23188" t="s">
        <v>13</v>
      </c>
      <c r="D23188" t="s">
        <v>89145</v>
      </c>
      <c r="E23188" t="s">
        <v>66626</v>
      </c>
      <c r="F23188" t="s">
        <v>16</v>
      </c>
      <c r="G23188" t="s">
        <v>1496</v>
      </c>
      <c r="H23188">
        <v>0</v>
      </c>
      <c r="I23188">
        <v>0</v>
      </c>
      <c r="J23188">
        <v>0</v>
      </c>
      <c r="K23188" t="s">
        <v>89146</v>
      </c>
    </row>
    <row r="23189" spans="1:11" x14ac:dyDescent="0.3">
      <c r="A23189" t="s">
        <v>89147</v>
      </c>
      <c r="B23189" t="s">
        <v>89148</v>
      </c>
      <c r="C23189" t="s">
        <v>13</v>
      </c>
      <c r="D23189" t="s">
        <v>89149</v>
      </c>
      <c r="E23189" t="s">
        <v>87125</v>
      </c>
      <c r="F23189" t="s">
        <v>14249</v>
      </c>
      <c r="G23189" t="s">
        <v>42</v>
      </c>
      <c r="H23189">
        <v>0</v>
      </c>
      <c r="I23189">
        <v>0</v>
      </c>
      <c r="J23189">
        <v>0</v>
      </c>
      <c r="K23189" t="s">
        <v>89150</v>
      </c>
    </row>
    <row r="23190" spans="1:11" x14ac:dyDescent="0.3">
      <c r="A23190" t="s">
        <v>89151</v>
      </c>
      <c r="C23190" t="s">
        <v>27</v>
      </c>
      <c r="D23190" t="s">
        <v>89152</v>
      </c>
      <c r="E23190" t="s">
        <v>83478</v>
      </c>
      <c r="F23190" t="s">
        <v>41</v>
      </c>
      <c r="G23190" t="s">
        <v>42</v>
      </c>
      <c r="H23190">
        <v>0</v>
      </c>
      <c r="I23190">
        <v>0</v>
      </c>
      <c r="J23190">
        <v>0</v>
      </c>
      <c r="K23190" t="s">
        <v>89153</v>
      </c>
    </row>
    <row r="23191" spans="1:11" x14ac:dyDescent="0.3">
      <c r="A23191" t="s">
        <v>89154</v>
      </c>
      <c r="B23191" t="s">
        <v>89155</v>
      </c>
      <c r="C23191" t="s">
        <v>27</v>
      </c>
      <c r="D23191" t="s">
        <v>89156</v>
      </c>
      <c r="E23191" t="s">
        <v>83478</v>
      </c>
      <c r="F23191" t="s">
        <v>41</v>
      </c>
      <c r="G23191" t="s">
        <v>42</v>
      </c>
      <c r="H23191">
        <v>0</v>
      </c>
      <c r="I23191">
        <v>0</v>
      </c>
      <c r="J23191">
        <v>0</v>
      </c>
      <c r="K23191" t="s">
        <v>89157</v>
      </c>
    </row>
    <row r="23192" spans="1:11" x14ac:dyDescent="0.3">
      <c r="A23192" t="s">
        <v>89158</v>
      </c>
      <c r="B23192" t="s">
        <v>89159</v>
      </c>
      <c r="C23192" t="s">
        <v>13</v>
      </c>
      <c r="D23192" t="s">
        <v>89160</v>
      </c>
      <c r="E23192" t="s">
        <v>87125</v>
      </c>
      <c r="F23192" t="s">
        <v>59045</v>
      </c>
      <c r="G23192" t="s">
        <v>42</v>
      </c>
      <c r="H23192">
        <v>0</v>
      </c>
      <c r="I23192">
        <v>0</v>
      </c>
      <c r="J23192">
        <v>0</v>
      </c>
      <c r="K23192" t="s">
        <v>89161</v>
      </c>
    </row>
    <row r="23193" spans="1:11" x14ac:dyDescent="0.3">
      <c r="A23193" t="s">
        <v>89162</v>
      </c>
      <c r="B23193" t="s">
        <v>89163</v>
      </c>
      <c r="C23193" t="s">
        <v>13</v>
      </c>
      <c r="D23193" t="s">
        <v>89164</v>
      </c>
      <c r="E23193" t="s">
        <v>87125</v>
      </c>
      <c r="F23193" t="s">
        <v>18250</v>
      </c>
      <c r="G23193" t="s">
        <v>42</v>
      </c>
      <c r="H23193">
        <v>0</v>
      </c>
      <c r="I23193">
        <v>0</v>
      </c>
      <c r="J23193">
        <v>0</v>
      </c>
      <c r="K23193" t="s">
        <v>89165</v>
      </c>
    </row>
    <row r="23194" spans="1:11" x14ac:dyDescent="0.3">
      <c r="A23194" t="s">
        <v>89166</v>
      </c>
      <c r="C23194" t="s">
        <v>13</v>
      </c>
      <c r="D23194" t="s">
        <v>89152</v>
      </c>
      <c r="E23194" t="s">
        <v>87125</v>
      </c>
      <c r="F23194" t="s">
        <v>41</v>
      </c>
      <c r="G23194" t="s">
        <v>42</v>
      </c>
      <c r="H23194">
        <v>0</v>
      </c>
      <c r="I23194">
        <v>0</v>
      </c>
      <c r="J23194">
        <v>0</v>
      </c>
      <c r="K23194" t="s">
        <v>89167</v>
      </c>
    </row>
    <row r="23195" spans="1:11" x14ac:dyDescent="0.3">
      <c r="A23195" t="s">
        <v>89168</v>
      </c>
      <c r="B23195" t="s">
        <v>89169</v>
      </c>
      <c r="C23195" t="s">
        <v>13</v>
      </c>
      <c r="D23195" t="s">
        <v>89170</v>
      </c>
      <c r="E23195" t="s">
        <v>87125</v>
      </c>
      <c r="F23195" t="s">
        <v>89171</v>
      </c>
      <c r="G23195" t="s">
        <v>42</v>
      </c>
      <c r="H23195">
        <v>0</v>
      </c>
      <c r="I23195">
        <v>0</v>
      </c>
      <c r="J23195">
        <v>0</v>
      </c>
      <c r="K23195" t="s">
        <v>89172</v>
      </c>
    </row>
    <row r="23196" spans="1:11" x14ac:dyDescent="0.3">
      <c r="A23196" t="s">
        <v>89173</v>
      </c>
      <c r="B23196" t="s">
        <v>89174</v>
      </c>
      <c r="C23196" t="s">
        <v>13</v>
      </c>
      <c r="D23196" t="s">
        <v>89175</v>
      </c>
      <c r="E23196" t="s">
        <v>87125</v>
      </c>
      <c r="F23196" t="s">
        <v>14893</v>
      </c>
      <c r="G23196" t="s">
        <v>42</v>
      </c>
      <c r="H23196">
        <v>0</v>
      </c>
      <c r="I23196">
        <v>0</v>
      </c>
      <c r="J23196">
        <v>0</v>
      </c>
      <c r="K23196" t="s">
        <v>89176</v>
      </c>
    </row>
    <row r="23197" spans="1:11" x14ac:dyDescent="0.3">
      <c r="A23197" t="s">
        <v>89177</v>
      </c>
      <c r="B23197" t="s">
        <v>89178</v>
      </c>
      <c r="C23197" t="s">
        <v>20</v>
      </c>
      <c r="D23197" t="s">
        <v>89179</v>
      </c>
      <c r="E23197" t="s">
        <v>82100</v>
      </c>
      <c r="F23197" t="s">
        <v>2572</v>
      </c>
      <c r="G23197" t="s">
        <v>2211</v>
      </c>
      <c r="H23197">
        <v>0</v>
      </c>
      <c r="I23197">
        <v>0</v>
      </c>
      <c r="J23197">
        <v>0</v>
      </c>
      <c r="K23197" t="s">
        <v>89180</v>
      </c>
    </row>
    <row r="23198" spans="1:11" x14ac:dyDescent="0.3">
      <c r="A23198" t="s">
        <v>89181</v>
      </c>
      <c r="B23198" t="s">
        <v>89182</v>
      </c>
      <c r="C23198" t="s">
        <v>27</v>
      </c>
      <c r="D23198" t="e">
        <f>폴리메타크릴산메틸.</f>
        <v>#NAME?</v>
      </c>
      <c r="E23198" t="s">
        <v>29</v>
      </c>
      <c r="F23198" t="s">
        <v>16</v>
      </c>
      <c r="G23198" t="s">
        <v>11425</v>
      </c>
      <c r="H23198">
        <v>0</v>
      </c>
      <c r="I23198">
        <v>0</v>
      </c>
      <c r="J23198">
        <v>0</v>
      </c>
      <c r="K23198" t="s">
        <v>89183</v>
      </c>
    </row>
    <row r="23199" spans="1:11" x14ac:dyDescent="0.3">
      <c r="A23199" t="s">
        <v>89184</v>
      </c>
      <c r="B23199" t="s">
        <v>89185</v>
      </c>
      <c r="C23199" t="s">
        <v>13</v>
      </c>
      <c r="D23199" t="s">
        <v>88363</v>
      </c>
      <c r="E23199" t="s">
        <v>66626</v>
      </c>
      <c r="F23199" t="s">
        <v>16</v>
      </c>
      <c r="G23199" t="s">
        <v>17764</v>
      </c>
      <c r="H23199">
        <v>0</v>
      </c>
      <c r="I23199">
        <v>0</v>
      </c>
      <c r="J23199">
        <v>0</v>
      </c>
      <c r="K23199" t="s">
        <v>89186</v>
      </c>
    </row>
    <row r="23200" spans="1:11" x14ac:dyDescent="0.3">
      <c r="A23200" t="s">
        <v>89187</v>
      </c>
      <c r="B23200" t="s">
        <v>83135</v>
      </c>
      <c r="C23200" t="s">
        <v>147</v>
      </c>
      <c r="D23200" t="s">
        <v>89188</v>
      </c>
      <c r="E23200" t="s">
        <v>76393</v>
      </c>
      <c r="F23200" t="s">
        <v>12683</v>
      </c>
      <c r="G23200" t="s">
        <v>42</v>
      </c>
      <c r="H23200">
        <v>0</v>
      </c>
      <c r="I23200">
        <v>0</v>
      </c>
      <c r="J23200">
        <v>0</v>
      </c>
      <c r="K23200" t="s">
        <v>89189</v>
      </c>
    </row>
    <row r="23201" spans="1:11" x14ac:dyDescent="0.3">
      <c r="A23201" t="s">
        <v>89190</v>
      </c>
      <c r="B23201" t="s">
        <v>89191</v>
      </c>
      <c r="C23201" t="s">
        <v>13</v>
      </c>
      <c r="D23201" t="s">
        <v>89192</v>
      </c>
      <c r="E23201" t="s">
        <v>87125</v>
      </c>
      <c r="F23201" t="s">
        <v>7061</v>
      </c>
      <c r="G23201" t="s">
        <v>42</v>
      </c>
      <c r="H23201">
        <v>0</v>
      </c>
      <c r="I23201">
        <v>0</v>
      </c>
      <c r="J23201">
        <v>0</v>
      </c>
      <c r="K23201" t="s">
        <v>89193</v>
      </c>
    </row>
    <row r="23202" spans="1:11" x14ac:dyDescent="0.3">
      <c r="A23202" t="s">
        <v>89194</v>
      </c>
      <c r="B23202" t="s">
        <v>5411</v>
      </c>
      <c r="C23202" t="s">
        <v>147</v>
      </c>
      <c r="D23202" t="s">
        <v>89195</v>
      </c>
      <c r="E23202" t="s">
        <v>76393</v>
      </c>
      <c r="F23202" t="s">
        <v>16</v>
      </c>
      <c r="G23202" t="s">
        <v>3694</v>
      </c>
      <c r="H23202">
        <v>0</v>
      </c>
      <c r="I23202">
        <v>0</v>
      </c>
      <c r="J23202">
        <v>0</v>
      </c>
      <c r="K23202" t="s">
        <v>89196</v>
      </c>
    </row>
    <row r="23203" spans="1:11" x14ac:dyDescent="0.3">
      <c r="A23203" t="s">
        <v>89197</v>
      </c>
      <c r="B23203" t="s">
        <v>4047</v>
      </c>
      <c r="C23203" t="s">
        <v>13</v>
      </c>
      <c r="D23203" t="s">
        <v>89198</v>
      </c>
      <c r="E23203" t="s">
        <v>87125</v>
      </c>
      <c r="F23203" t="s">
        <v>5326</v>
      </c>
      <c r="G23203" t="s">
        <v>42</v>
      </c>
      <c r="H23203">
        <v>0</v>
      </c>
      <c r="I23203">
        <v>0</v>
      </c>
      <c r="J23203">
        <v>0</v>
      </c>
      <c r="K23203" t="s">
        <v>89199</v>
      </c>
    </row>
    <row r="23204" spans="1:11" x14ac:dyDescent="0.3">
      <c r="A23204" t="s">
        <v>89200</v>
      </c>
      <c r="C23204" t="s">
        <v>27</v>
      </c>
      <c r="D23204" t="s">
        <v>89201</v>
      </c>
      <c r="E23204" t="s">
        <v>83478</v>
      </c>
      <c r="F23204" t="s">
        <v>41</v>
      </c>
      <c r="G23204" t="s">
        <v>42</v>
      </c>
      <c r="H23204">
        <v>0</v>
      </c>
      <c r="I23204">
        <v>0</v>
      </c>
      <c r="J23204">
        <v>0</v>
      </c>
      <c r="K23204" t="s">
        <v>89202</v>
      </c>
    </row>
    <row r="23205" spans="1:11" x14ac:dyDescent="0.3">
      <c r="A23205" t="s">
        <v>89203</v>
      </c>
      <c r="B23205" t="s">
        <v>89204</v>
      </c>
      <c r="C23205" t="s">
        <v>27</v>
      </c>
      <c r="D23205" t="s">
        <v>89205</v>
      </c>
      <c r="E23205" t="s">
        <v>83478</v>
      </c>
      <c r="F23205" t="s">
        <v>41</v>
      </c>
      <c r="G23205" t="s">
        <v>42</v>
      </c>
      <c r="H23205">
        <v>0</v>
      </c>
      <c r="I23205">
        <v>0</v>
      </c>
      <c r="J23205">
        <v>0</v>
      </c>
      <c r="K23205" t="s">
        <v>89206</v>
      </c>
    </row>
    <row r="23206" spans="1:11" x14ac:dyDescent="0.3">
      <c r="A23206" t="s">
        <v>89207</v>
      </c>
      <c r="B23206" t="s">
        <v>89208</v>
      </c>
      <c r="C23206" t="s">
        <v>13</v>
      </c>
      <c r="D23206" t="s">
        <v>89209</v>
      </c>
      <c r="E23206" t="s">
        <v>87125</v>
      </c>
      <c r="F23206" t="s">
        <v>41</v>
      </c>
      <c r="G23206" t="s">
        <v>42</v>
      </c>
      <c r="H23206">
        <v>0</v>
      </c>
      <c r="I23206">
        <v>0</v>
      </c>
      <c r="J23206">
        <v>0</v>
      </c>
      <c r="K23206" t="s">
        <v>89210</v>
      </c>
    </row>
    <row r="23207" spans="1:11" x14ac:dyDescent="0.3">
      <c r="A23207" t="s">
        <v>89211</v>
      </c>
      <c r="B23207" t="s">
        <v>89212</v>
      </c>
      <c r="C23207" t="s">
        <v>147</v>
      </c>
      <c r="D23207" t="s">
        <v>89213</v>
      </c>
      <c r="E23207" t="s">
        <v>76393</v>
      </c>
      <c r="F23207" t="s">
        <v>1670</v>
      </c>
      <c r="G23207" t="s">
        <v>42</v>
      </c>
      <c r="H23207">
        <v>0</v>
      </c>
      <c r="I23207">
        <v>0</v>
      </c>
      <c r="J23207">
        <v>0</v>
      </c>
      <c r="K23207" t="s">
        <v>89214</v>
      </c>
    </row>
    <row r="23208" spans="1:11" x14ac:dyDescent="0.3">
      <c r="A23208" t="s">
        <v>89215</v>
      </c>
      <c r="C23208" t="s">
        <v>13</v>
      </c>
      <c r="D23208" t="s">
        <v>89216</v>
      </c>
      <c r="E23208" t="s">
        <v>87125</v>
      </c>
      <c r="F23208" t="s">
        <v>16</v>
      </c>
      <c r="G23208" t="s">
        <v>2318</v>
      </c>
      <c r="H23208">
        <v>0</v>
      </c>
      <c r="I23208">
        <v>0</v>
      </c>
      <c r="J23208">
        <v>0</v>
      </c>
      <c r="K23208" t="s">
        <v>89217</v>
      </c>
    </row>
    <row r="23209" spans="1:11" x14ac:dyDescent="0.3">
      <c r="A23209" t="s">
        <v>89218</v>
      </c>
      <c r="C23209" t="s">
        <v>13</v>
      </c>
      <c r="D23209" t="s">
        <v>89219</v>
      </c>
      <c r="E23209" t="s">
        <v>87125</v>
      </c>
      <c r="F23209" t="s">
        <v>16</v>
      </c>
      <c r="G23209" t="s">
        <v>35</v>
      </c>
      <c r="H23209">
        <v>0</v>
      </c>
      <c r="I23209">
        <v>0</v>
      </c>
      <c r="J23209">
        <v>0</v>
      </c>
      <c r="K23209" t="s">
        <v>89220</v>
      </c>
    </row>
    <row r="23210" spans="1:11" x14ac:dyDescent="0.3">
      <c r="A23210" t="s">
        <v>89221</v>
      </c>
      <c r="B23210" t="s">
        <v>89222</v>
      </c>
      <c r="C23210" t="s">
        <v>13</v>
      </c>
      <c r="D23210" t="s">
        <v>89223</v>
      </c>
      <c r="E23210" t="s">
        <v>87125</v>
      </c>
      <c r="F23210" t="s">
        <v>1214</v>
      </c>
      <c r="G23210" t="s">
        <v>42</v>
      </c>
      <c r="H23210">
        <v>0</v>
      </c>
      <c r="I23210">
        <v>0</v>
      </c>
      <c r="J23210">
        <v>0</v>
      </c>
      <c r="K23210" t="s">
        <v>89224</v>
      </c>
    </row>
    <row r="23211" spans="1:11" x14ac:dyDescent="0.3">
      <c r="A23211" t="s">
        <v>89225</v>
      </c>
      <c r="B23211" t="s">
        <v>89226</v>
      </c>
      <c r="C23211" t="s">
        <v>20</v>
      </c>
      <c r="D23211" t="s">
        <v>89227</v>
      </c>
      <c r="E23211" t="s">
        <v>82100</v>
      </c>
      <c r="F23211" t="s">
        <v>994</v>
      </c>
      <c r="G23211" t="s">
        <v>264</v>
      </c>
      <c r="H23211">
        <v>0</v>
      </c>
      <c r="I23211">
        <v>0</v>
      </c>
      <c r="J23211">
        <v>0</v>
      </c>
      <c r="K23211" t="s">
        <v>89228</v>
      </c>
    </row>
    <row r="23212" spans="1:11" x14ac:dyDescent="0.3">
      <c r="A23212" t="s">
        <v>89229</v>
      </c>
      <c r="B23212" t="s">
        <v>41783</v>
      </c>
      <c r="C23212" t="s">
        <v>13</v>
      </c>
      <c r="D23212" t="s">
        <v>89230</v>
      </c>
      <c r="E23212" t="s">
        <v>87125</v>
      </c>
      <c r="F23212" t="s">
        <v>7012</v>
      </c>
      <c r="G23212" t="s">
        <v>78032</v>
      </c>
      <c r="H23212">
        <v>0</v>
      </c>
      <c r="I23212">
        <v>0</v>
      </c>
      <c r="J23212">
        <v>0</v>
      </c>
      <c r="K23212" t="s">
        <v>89231</v>
      </c>
    </row>
    <row r="23213" spans="1:11" x14ac:dyDescent="0.3">
      <c r="A23213" t="s">
        <v>89232</v>
      </c>
      <c r="B23213" t="s">
        <v>89233</v>
      </c>
      <c r="C23213" t="s">
        <v>27</v>
      </c>
      <c r="D23213" t="s">
        <v>89234</v>
      </c>
      <c r="E23213" t="s">
        <v>83478</v>
      </c>
      <c r="F23213" t="s">
        <v>41</v>
      </c>
      <c r="G23213" t="s">
        <v>42</v>
      </c>
      <c r="H23213">
        <v>0</v>
      </c>
      <c r="I23213">
        <v>0</v>
      </c>
      <c r="J23213">
        <v>0</v>
      </c>
      <c r="K23213" t="s">
        <v>89235</v>
      </c>
    </row>
    <row r="23214" spans="1:11" x14ac:dyDescent="0.3">
      <c r="A23214" t="s">
        <v>89236</v>
      </c>
      <c r="B23214" t="s">
        <v>89237</v>
      </c>
      <c r="C23214" t="s">
        <v>27</v>
      </c>
      <c r="D23214" t="s">
        <v>89238</v>
      </c>
      <c r="E23214" t="s">
        <v>83478</v>
      </c>
      <c r="F23214" t="s">
        <v>41</v>
      </c>
      <c r="G23214" t="s">
        <v>42</v>
      </c>
      <c r="H23214">
        <v>0</v>
      </c>
      <c r="I23214">
        <v>0</v>
      </c>
      <c r="J23214">
        <v>0</v>
      </c>
      <c r="K23214" t="s">
        <v>89239</v>
      </c>
    </row>
    <row r="23215" spans="1:11" x14ac:dyDescent="0.3">
      <c r="A23215" t="s">
        <v>89240</v>
      </c>
      <c r="B23215" t="s">
        <v>89241</v>
      </c>
      <c r="C23215" t="s">
        <v>466</v>
      </c>
      <c r="D23215" t="s">
        <v>89242</v>
      </c>
      <c r="E23215" t="s">
        <v>79083</v>
      </c>
      <c r="F23215" t="s">
        <v>16</v>
      </c>
      <c r="G23215" t="s">
        <v>4525</v>
      </c>
      <c r="H23215">
        <v>0</v>
      </c>
      <c r="I23215">
        <v>0</v>
      </c>
      <c r="J23215">
        <v>0</v>
      </c>
      <c r="K23215" t="s">
        <v>89243</v>
      </c>
    </row>
    <row r="23216" spans="1:11" x14ac:dyDescent="0.3">
      <c r="A23216" t="s">
        <v>89244</v>
      </c>
      <c r="B23216" t="s">
        <v>89245</v>
      </c>
      <c r="C23216" t="s">
        <v>27</v>
      </c>
      <c r="D23216" t="s">
        <v>89246</v>
      </c>
      <c r="E23216" t="s">
        <v>83478</v>
      </c>
      <c r="F23216" t="s">
        <v>41</v>
      </c>
      <c r="G23216" t="s">
        <v>42</v>
      </c>
      <c r="H23216">
        <v>0</v>
      </c>
      <c r="I23216">
        <v>0</v>
      </c>
      <c r="J23216">
        <v>0</v>
      </c>
      <c r="K23216" t="s">
        <v>89247</v>
      </c>
    </row>
    <row r="23217" spans="1:11" x14ac:dyDescent="0.3">
      <c r="A23217" t="s">
        <v>89248</v>
      </c>
      <c r="C23217" t="s">
        <v>13</v>
      </c>
      <c r="D23217" t="s">
        <v>89249</v>
      </c>
      <c r="E23217" t="s">
        <v>66626</v>
      </c>
      <c r="F23217" t="s">
        <v>16</v>
      </c>
      <c r="G23217" t="s">
        <v>7708</v>
      </c>
      <c r="H23217">
        <v>0</v>
      </c>
      <c r="I23217">
        <v>0</v>
      </c>
      <c r="J23217">
        <v>0</v>
      </c>
      <c r="K23217" t="s">
        <v>89250</v>
      </c>
    </row>
    <row r="23218" spans="1:11" x14ac:dyDescent="0.3">
      <c r="A23218" t="s">
        <v>89251</v>
      </c>
      <c r="B23218" t="s">
        <v>89252</v>
      </c>
      <c r="C23218" t="s">
        <v>13</v>
      </c>
      <c r="D23218" t="s">
        <v>89253</v>
      </c>
      <c r="E23218" t="s">
        <v>87125</v>
      </c>
      <c r="F23218" t="s">
        <v>16</v>
      </c>
      <c r="G23218" t="s">
        <v>3226</v>
      </c>
      <c r="H23218">
        <v>0</v>
      </c>
      <c r="I23218">
        <v>0</v>
      </c>
      <c r="J23218">
        <v>0</v>
      </c>
      <c r="K23218" t="s">
        <v>89254</v>
      </c>
    </row>
    <row r="23219" spans="1:11" x14ac:dyDescent="0.3">
      <c r="A23219" t="s">
        <v>89255</v>
      </c>
      <c r="C23219" t="s">
        <v>13</v>
      </c>
      <c r="D23219" t="s">
        <v>89256</v>
      </c>
      <c r="E23219" t="s">
        <v>87125</v>
      </c>
      <c r="F23219" t="s">
        <v>16</v>
      </c>
      <c r="G23219" t="s">
        <v>2318</v>
      </c>
      <c r="H23219">
        <v>0</v>
      </c>
      <c r="I23219">
        <v>0</v>
      </c>
      <c r="J23219">
        <v>0</v>
      </c>
      <c r="K23219" t="s">
        <v>89257</v>
      </c>
    </row>
    <row r="23220" spans="1:11" x14ac:dyDescent="0.3">
      <c r="A23220" t="s">
        <v>89258</v>
      </c>
      <c r="B23220" t="s">
        <v>89259</v>
      </c>
      <c r="C23220" t="s">
        <v>558</v>
      </c>
      <c r="D23220" t="s">
        <v>89260</v>
      </c>
      <c r="E23220" t="s">
        <v>32599</v>
      </c>
      <c r="F23220" t="s">
        <v>41</v>
      </c>
      <c r="G23220" t="s">
        <v>42</v>
      </c>
      <c r="H23220">
        <v>0</v>
      </c>
      <c r="I23220">
        <v>0</v>
      </c>
      <c r="J23220">
        <v>0</v>
      </c>
      <c r="K23220" t="s">
        <v>89261</v>
      </c>
    </row>
    <row r="23221" spans="1:11" x14ac:dyDescent="0.3">
      <c r="A23221" t="s">
        <v>89262</v>
      </c>
      <c r="B23221" t="s">
        <v>89263</v>
      </c>
      <c r="C23221" t="s">
        <v>13</v>
      </c>
      <c r="D23221" t="s">
        <v>89264</v>
      </c>
      <c r="E23221" t="s">
        <v>87125</v>
      </c>
      <c r="F23221" t="s">
        <v>16</v>
      </c>
      <c r="G23221" t="s">
        <v>50312</v>
      </c>
      <c r="H23221">
        <v>0</v>
      </c>
      <c r="I23221">
        <v>0</v>
      </c>
      <c r="J23221">
        <v>0</v>
      </c>
      <c r="K23221" t="s">
        <v>89265</v>
      </c>
    </row>
    <row r="23222" spans="1:11" x14ac:dyDescent="0.3">
      <c r="A23222" t="s">
        <v>89266</v>
      </c>
      <c r="B23222" t="s">
        <v>89267</v>
      </c>
      <c r="C23222" t="s">
        <v>13</v>
      </c>
      <c r="D23222" t="s">
        <v>89268</v>
      </c>
      <c r="E23222" t="s">
        <v>87125</v>
      </c>
      <c r="F23222" t="s">
        <v>16</v>
      </c>
      <c r="G23222" t="s">
        <v>4574</v>
      </c>
      <c r="H23222">
        <v>0</v>
      </c>
      <c r="I23222">
        <v>0</v>
      </c>
      <c r="J23222">
        <v>0</v>
      </c>
      <c r="K23222" t="s">
        <v>89269</v>
      </c>
    </row>
    <row r="23223" spans="1:11" x14ac:dyDescent="0.3">
      <c r="A23223" t="s">
        <v>89270</v>
      </c>
      <c r="B23223" t="s">
        <v>89271</v>
      </c>
      <c r="C23223" t="s">
        <v>13</v>
      </c>
      <c r="D23223" t="s">
        <v>86791</v>
      </c>
      <c r="E23223" t="s">
        <v>87125</v>
      </c>
      <c r="F23223" t="s">
        <v>16</v>
      </c>
      <c r="G23223" t="s">
        <v>126</v>
      </c>
      <c r="H23223">
        <v>0</v>
      </c>
      <c r="I23223">
        <v>0</v>
      </c>
      <c r="J23223">
        <v>0</v>
      </c>
      <c r="K23223" t="s">
        <v>89272</v>
      </c>
    </row>
    <row r="23224" spans="1:11" x14ac:dyDescent="0.3">
      <c r="A23224" t="s">
        <v>89273</v>
      </c>
      <c r="B23224" t="s">
        <v>89274</v>
      </c>
      <c r="C23224" t="s">
        <v>13</v>
      </c>
      <c r="D23224" t="s">
        <v>89275</v>
      </c>
      <c r="E23224" t="s">
        <v>66626</v>
      </c>
      <c r="F23224" t="s">
        <v>16</v>
      </c>
      <c r="G23224" t="s">
        <v>4960</v>
      </c>
      <c r="H23224">
        <v>0</v>
      </c>
      <c r="I23224">
        <v>0</v>
      </c>
      <c r="J23224">
        <v>0</v>
      </c>
      <c r="K23224" t="s">
        <v>89276</v>
      </c>
    </row>
    <row r="23225" spans="1:11" x14ac:dyDescent="0.3">
      <c r="A23225" t="s">
        <v>89277</v>
      </c>
      <c r="B23225" t="s">
        <v>89278</v>
      </c>
      <c r="C23225" t="s">
        <v>466</v>
      </c>
      <c r="D23225" t="s">
        <v>89279</v>
      </c>
      <c r="E23225" t="s">
        <v>79083</v>
      </c>
      <c r="F23225" t="s">
        <v>41</v>
      </c>
      <c r="G23225" t="s">
        <v>42</v>
      </c>
      <c r="H23225">
        <v>0</v>
      </c>
      <c r="I23225">
        <v>0</v>
      </c>
      <c r="J23225">
        <v>0</v>
      </c>
      <c r="K23225" t="s">
        <v>89280</v>
      </c>
    </row>
    <row r="23226" spans="1:11" x14ac:dyDescent="0.3">
      <c r="A23226" t="s">
        <v>89281</v>
      </c>
      <c r="B23226" t="s">
        <v>89282</v>
      </c>
      <c r="C23226" t="s">
        <v>13</v>
      </c>
      <c r="D23226" t="s">
        <v>89283</v>
      </c>
      <c r="E23226" t="s">
        <v>87125</v>
      </c>
      <c r="F23226" t="s">
        <v>89284</v>
      </c>
      <c r="G23226" t="s">
        <v>42</v>
      </c>
      <c r="H23226">
        <v>0</v>
      </c>
      <c r="I23226">
        <v>0</v>
      </c>
      <c r="J23226">
        <v>0</v>
      </c>
      <c r="K23226" t="s">
        <v>89285</v>
      </c>
    </row>
    <row r="23227" spans="1:11" x14ac:dyDescent="0.3">
      <c r="A23227" t="s">
        <v>89286</v>
      </c>
      <c r="B23227" t="s">
        <v>89287</v>
      </c>
      <c r="C23227" t="s">
        <v>27</v>
      </c>
      <c r="D23227" t="s">
        <v>89288</v>
      </c>
      <c r="E23227" t="s">
        <v>83478</v>
      </c>
      <c r="F23227" t="s">
        <v>41</v>
      </c>
      <c r="G23227" t="s">
        <v>42</v>
      </c>
      <c r="H23227">
        <v>0</v>
      </c>
      <c r="I23227">
        <v>0</v>
      </c>
      <c r="J23227">
        <v>0</v>
      </c>
      <c r="K23227" t="s">
        <v>89289</v>
      </c>
    </row>
    <row r="23228" spans="1:11" x14ac:dyDescent="0.3">
      <c r="A23228" t="s">
        <v>89290</v>
      </c>
      <c r="B23228" t="s">
        <v>89291</v>
      </c>
      <c r="C23228" t="s">
        <v>20</v>
      </c>
      <c r="D23228" t="s">
        <v>89292</v>
      </c>
      <c r="E23228" t="s">
        <v>82100</v>
      </c>
      <c r="F23228" t="s">
        <v>3560</v>
      </c>
      <c r="G23228" t="s">
        <v>42</v>
      </c>
      <c r="H23228">
        <v>0</v>
      </c>
      <c r="I23228">
        <v>0</v>
      </c>
      <c r="J23228">
        <v>0</v>
      </c>
      <c r="K23228" t="s">
        <v>89293</v>
      </c>
    </row>
    <row r="23229" spans="1:11" x14ac:dyDescent="0.3">
      <c r="A23229" t="s">
        <v>89294</v>
      </c>
      <c r="B23229" t="s">
        <v>71670</v>
      </c>
      <c r="C23229" t="s">
        <v>13</v>
      </c>
      <c r="D23229" t="s">
        <v>89295</v>
      </c>
      <c r="E23229" t="s">
        <v>87125</v>
      </c>
      <c r="F23229" t="s">
        <v>3471</v>
      </c>
      <c r="G23229" t="s">
        <v>42</v>
      </c>
      <c r="H23229">
        <v>0</v>
      </c>
      <c r="I23229">
        <v>0</v>
      </c>
      <c r="J23229">
        <v>0</v>
      </c>
      <c r="K23229" t="s">
        <v>89296</v>
      </c>
    </row>
    <row r="23230" spans="1:11" x14ac:dyDescent="0.3">
      <c r="A23230" t="s">
        <v>89297</v>
      </c>
      <c r="C23230" t="s">
        <v>147</v>
      </c>
      <c r="D23230" t="s">
        <v>89298</v>
      </c>
      <c r="E23230" t="s">
        <v>76393</v>
      </c>
      <c r="F23230" t="s">
        <v>16</v>
      </c>
      <c r="G23230" t="s">
        <v>4460</v>
      </c>
      <c r="H23230">
        <v>0</v>
      </c>
      <c r="I23230">
        <v>0</v>
      </c>
      <c r="J23230">
        <v>0</v>
      </c>
      <c r="K23230" t="s">
        <v>89299</v>
      </c>
    </row>
    <row r="23231" spans="1:11" x14ac:dyDescent="0.3">
      <c r="A23231" t="s">
        <v>89300</v>
      </c>
      <c r="C23231" t="s">
        <v>27</v>
      </c>
      <c r="D23231" t="s">
        <v>89301</v>
      </c>
      <c r="E23231" t="s">
        <v>83478</v>
      </c>
      <c r="F23231" t="s">
        <v>41</v>
      </c>
      <c r="G23231" t="s">
        <v>42</v>
      </c>
      <c r="H23231">
        <v>0</v>
      </c>
      <c r="I23231">
        <v>0</v>
      </c>
      <c r="J23231">
        <v>0</v>
      </c>
      <c r="K23231" t="s">
        <v>89302</v>
      </c>
    </row>
    <row r="23232" spans="1:11" x14ac:dyDescent="0.3">
      <c r="A23232" t="s">
        <v>89303</v>
      </c>
      <c r="B23232" t="s">
        <v>89304</v>
      </c>
      <c r="C23232" t="s">
        <v>13</v>
      </c>
      <c r="D23232" t="s">
        <v>89305</v>
      </c>
      <c r="E23232" t="s">
        <v>66626</v>
      </c>
      <c r="F23232" t="s">
        <v>16</v>
      </c>
      <c r="G23232" t="s">
        <v>3039</v>
      </c>
      <c r="H23232">
        <v>0</v>
      </c>
      <c r="I23232">
        <v>0</v>
      </c>
      <c r="J23232">
        <v>0</v>
      </c>
      <c r="K23232" t="s">
        <v>89306</v>
      </c>
    </row>
    <row r="23233" spans="1:11" x14ac:dyDescent="0.3">
      <c r="A23233" t="s">
        <v>89307</v>
      </c>
      <c r="B23233" t="s">
        <v>89308</v>
      </c>
      <c r="C23233" t="s">
        <v>147</v>
      </c>
      <c r="D23233" t="s">
        <v>89309</v>
      </c>
      <c r="E23233" t="s">
        <v>76393</v>
      </c>
      <c r="F23233" t="s">
        <v>4951</v>
      </c>
      <c r="G23233" t="s">
        <v>42</v>
      </c>
      <c r="H23233">
        <v>0</v>
      </c>
      <c r="I23233">
        <v>0</v>
      </c>
      <c r="J23233">
        <v>0</v>
      </c>
      <c r="K23233" t="s">
        <v>89310</v>
      </c>
    </row>
    <row r="23234" spans="1:11" x14ac:dyDescent="0.3">
      <c r="A23234" t="s">
        <v>89311</v>
      </c>
      <c r="B23234" t="s">
        <v>89312</v>
      </c>
      <c r="C23234" t="s">
        <v>147</v>
      </c>
      <c r="D23234" t="s">
        <v>89313</v>
      </c>
      <c r="E23234" t="s">
        <v>76393</v>
      </c>
      <c r="F23234" t="s">
        <v>17245</v>
      </c>
      <c r="G23234" t="s">
        <v>42</v>
      </c>
      <c r="H23234">
        <v>0</v>
      </c>
      <c r="I23234">
        <v>0</v>
      </c>
      <c r="J23234">
        <v>0</v>
      </c>
      <c r="K23234" t="s">
        <v>89314</v>
      </c>
    </row>
    <row r="23235" spans="1:11" x14ac:dyDescent="0.3">
      <c r="A23235" t="s">
        <v>89315</v>
      </c>
      <c r="B23235" t="s">
        <v>89316</v>
      </c>
      <c r="C23235" t="s">
        <v>20</v>
      </c>
      <c r="D23235" t="s">
        <v>89317</v>
      </c>
      <c r="E23235" t="s">
        <v>82100</v>
      </c>
      <c r="F23235" t="s">
        <v>1723</v>
      </c>
      <c r="G23235" t="s">
        <v>42</v>
      </c>
      <c r="H23235">
        <v>0</v>
      </c>
      <c r="I23235">
        <v>0</v>
      </c>
      <c r="J23235">
        <v>0</v>
      </c>
      <c r="K23235" t="s">
        <v>89318</v>
      </c>
    </row>
    <row r="23236" spans="1:11" x14ac:dyDescent="0.3">
      <c r="A23236" t="s">
        <v>89319</v>
      </c>
      <c r="B23236" t="s">
        <v>89320</v>
      </c>
      <c r="C23236" t="s">
        <v>20</v>
      </c>
      <c r="D23236" t="s">
        <v>89321</v>
      </c>
      <c r="E23236" t="s">
        <v>82100</v>
      </c>
      <c r="F23236" t="s">
        <v>3267</v>
      </c>
      <c r="G23236" t="s">
        <v>42</v>
      </c>
      <c r="H23236">
        <v>0</v>
      </c>
      <c r="I23236">
        <v>0</v>
      </c>
      <c r="J23236">
        <v>0</v>
      </c>
      <c r="K23236" t="s">
        <v>89322</v>
      </c>
    </row>
    <row r="23237" spans="1:11" x14ac:dyDescent="0.3">
      <c r="A23237" t="s">
        <v>89323</v>
      </c>
      <c r="B23237" t="s">
        <v>89324</v>
      </c>
      <c r="C23237" t="s">
        <v>20</v>
      </c>
      <c r="D23237" t="s">
        <v>89325</v>
      </c>
      <c r="E23237" t="s">
        <v>82100</v>
      </c>
      <c r="F23237" t="s">
        <v>994</v>
      </c>
      <c r="G23237" t="s">
        <v>42</v>
      </c>
      <c r="H23237">
        <v>0</v>
      </c>
      <c r="I23237">
        <v>0</v>
      </c>
      <c r="J23237">
        <v>0</v>
      </c>
      <c r="K23237" t="s">
        <v>89326</v>
      </c>
    </row>
    <row r="23238" spans="1:11" x14ac:dyDescent="0.3">
      <c r="A23238" t="s">
        <v>89327</v>
      </c>
      <c r="B23238" t="s">
        <v>89328</v>
      </c>
      <c r="C23238" t="s">
        <v>20</v>
      </c>
      <c r="D23238" t="s">
        <v>89329</v>
      </c>
      <c r="E23238" t="s">
        <v>82100</v>
      </c>
      <c r="F23238" t="s">
        <v>16</v>
      </c>
      <c r="G23238" t="s">
        <v>8365</v>
      </c>
      <c r="H23238">
        <v>0</v>
      </c>
      <c r="I23238">
        <v>0</v>
      </c>
      <c r="J23238">
        <v>0</v>
      </c>
      <c r="K23238" t="s">
        <v>89330</v>
      </c>
    </row>
    <row r="23239" spans="1:11" x14ac:dyDescent="0.3">
      <c r="A23239" t="s">
        <v>89331</v>
      </c>
      <c r="B23239" t="s">
        <v>80204</v>
      </c>
      <c r="C23239" t="s">
        <v>27</v>
      </c>
      <c r="D23239" t="s">
        <v>89332</v>
      </c>
      <c r="E23239" t="s">
        <v>83478</v>
      </c>
      <c r="F23239" t="s">
        <v>41</v>
      </c>
      <c r="G23239" t="s">
        <v>42</v>
      </c>
      <c r="H23239">
        <v>0</v>
      </c>
      <c r="I23239">
        <v>0</v>
      </c>
      <c r="J23239">
        <v>0</v>
      </c>
      <c r="K23239" t="s">
        <v>89333</v>
      </c>
    </row>
    <row r="23240" spans="1:11" x14ac:dyDescent="0.3">
      <c r="A23240" t="s">
        <v>89334</v>
      </c>
      <c r="B23240" t="s">
        <v>89335</v>
      </c>
      <c r="C23240" t="s">
        <v>558</v>
      </c>
      <c r="D23240" t="s">
        <v>89336</v>
      </c>
      <c r="E23240" t="s">
        <v>32599</v>
      </c>
      <c r="F23240" t="s">
        <v>41</v>
      </c>
      <c r="G23240" t="s">
        <v>42</v>
      </c>
      <c r="H23240">
        <v>0</v>
      </c>
      <c r="I23240">
        <v>0</v>
      </c>
      <c r="J23240">
        <v>0</v>
      </c>
      <c r="K23240" t="s">
        <v>89337</v>
      </c>
    </row>
    <row r="23241" spans="1:11" x14ac:dyDescent="0.3">
      <c r="A23241" t="s">
        <v>89338</v>
      </c>
      <c r="B23241" t="s">
        <v>89339</v>
      </c>
      <c r="C23241" t="s">
        <v>147</v>
      </c>
      <c r="D23241" t="s">
        <v>89340</v>
      </c>
      <c r="E23241" t="s">
        <v>76393</v>
      </c>
      <c r="F23241" t="s">
        <v>12661</v>
      </c>
      <c r="G23241" t="s">
        <v>42</v>
      </c>
      <c r="H23241">
        <v>0</v>
      </c>
      <c r="I23241">
        <v>0</v>
      </c>
      <c r="J23241">
        <v>0</v>
      </c>
      <c r="K23241" t="s">
        <v>89341</v>
      </c>
    </row>
    <row r="23242" spans="1:11" x14ac:dyDescent="0.3">
      <c r="A23242" t="s">
        <v>89342</v>
      </c>
      <c r="B23242" t="s">
        <v>89343</v>
      </c>
      <c r="C23242" t="s">
        <v>20</v>
      </c>
      <c r="D23242" t="s">
        <v>89344</v>
      </c>
      <c r="E23242" t="s">
        <v>82100</v>
      </c>
      <c r="F23242" t="s">
        <v>16</v>
      </c>
      <c r="G23242" t="s">
        <v>23965</v>
      </c>
      <c r="H23242">
        <v>0</v>
      </c>
      <c r="I23242">
        <v>0</v>
      </c>
      <c r="J23242">
        <v>0</v>
      </c>
      <c r="K23242" t="s">
        <v>89345</v>
      </c>
    </row>
    <row r="23243" spans="1:11" x14ac:dyDescent="0.3">
      <c r="A23243" t="s">
        <v>89346</v>
      </c>
      <c r="B23243" t="s">
        <v>89347</v>
      </c>
      <c r="C23243" t="s">
        <v>13</v>
      </c>
      <c r="D23243" t="s">
        <v>89348</v>
      </c>
      <c r="E23243" t="s">
        <v>66626</v>
      </c>
      <c r="F23243" t="s">
        <v>16</v>
      </c>
      <c r="G23243" t="s">
        <v>12752</v>
      </c>
      <c r="H23243">
        <v>0</v>
      </c>
      <c r="I23243">
        <v>0</v>
      </c>
      <c r="J23243">
        <v>0</v>
      </c>
      <c r="K23243" t="s">
        <v>89349</v>
      </c>
    </row>
    <row r="23244" spans="1:11" x14ac:dyDescent="0.3">
      <c r="A23244" t="s">
        <v>89350</v>
      </c>
      <c r="B23244" t="s">
        <v>89351</v>
      </c>
      <c r="C23244" t="s">
        <v>20</v>
      </c>
      <c r="D23244" t="s">
        <v>89352</v>
      </c>
      <c r="E23244" t="s">
        <v>82100</v>
      </c>
      <c r="F23244" t="s">
        <v>16</v>
      </c>
      <c r="G23244" t="s">
        <v>10527</v>
      </c>
      <c r="H23244">
        <v>0</v>
      </c>
      <c r="I23244">
        <v>0</v>
      </c>
      <c r="J23244">
        <v>0</v>
      </c>
      <c r="K23244" t="s">
        <v>89353</v>
      </c>
    </row>
    <row r="23245" spans="1:11" x14ac:dyDescent="0.3">
      <c r="A23245" t="s">
        <v>89354</v>
      </c>
      <c r="B23245" t="s">
        <v>89355</v>
      </c>
      <c r="C23245" t="s">
        <v>13</v>
      </c>
      <c r="D23245" t="s">
        <v>89356</v>
      </c>
      <c r="E23245" t="s">
        <v>87125</v>
      </c>
      <c r="F23245" t="s">
        <v>16</v>
      </c>
      <c r="G23245" t="s">
        <v>4993</v>
      </c>
      <c r="H23245">
        <v>0</v>
      </c>
      <c r="I23245">
        <v>0</v>
      </c>
      <c r="J23245">
        <v>0</v>
      </c>
      <c r="K23245" t="s">
        <v>89357</v>
      </c>
    </row>
    <row r="23246" spans="1:11" x14ac:dyDescent="0.3">
      <c r="A23246" t="s">
        <v>89358</v>
      </c>
      <c r="B23246" t="s">
        <v>89359</v>
      </c>
      <c r="C23246" t="s">
        <v>147</v>
      </c>
      <c r="D23246" t="s">
        <v>89360</v>
      </c>
      <c r="E23246" t="s">
        <v>76393</v>
      </c>
      <c r="F23246" t="s">
        <v>1531</v>
      </c>
      <c r="G23246" t="s">
        <v>42</v>
      </c>
      <c r="H23246">
        <v>0</v>
      </c>
      <c r="I23246">
        <v>0</v>
      </c>
      <c r="J23246">
        <v>2</v>
      </c>
      <c r="K23246" t="s">
        <v>89361</v>
      </c>
    </row>
    <row r="23247" spans="1:11" x14ac:dyDescent="0.3">
      <c r="A23247" t="s">
        <v>89362</v>
      </c>
      <c r="B23247" t="s">
        <v>89363</v>
      </c>
      <c r="C23247" t="s">
        <v>20</v>
      </c>
      <c r="D23247" t="s">
        <v>89364</v>
      </c>
      <c r="E23247" t="s">
        <v>82100</v>
      </c>
      <c r="F23247" t="s">
        <v>12188</v>
      </c>
      <c r="G23247" t="s">
        <v>42</v>
      </c>
      <c r="H23247">
        <v>0</v>
      </c>
      <c r="I23247">
        <v>0</v>
      </c>
      <c r="J23247">
        <v>0</v>
      </c>
      <c r="K23247" t="s">
        <v>89365</v>
      </c>
    </row>
    <row r="23248" spans="1:11" x14ac:dyDescent="0.3">
      <c r="A23248" t="s">
        <v>89366</v>
      </c>
      <c r="B23248" t="s">
        <v>89367</v>
      </c>
      <c r="C23248" t="s">
        <v>20</v>
      </c>
      <c r="D23248" t="s">
        <v>89368</v>
      </c>
      <c r="E23248" t="s">
        <v>82100</v>
      </c>
      <c r="F23248" t="s">
        <v>2257</v>
      </c>
      <c r="G23248" t="s">
        <v>42</v>
      </c>
      <c r="H23248">
        <v>0</v>
      </c>
      <c r="I23248">
        <v>0</v>
      </c>
      <c r="J23248">
        <v>0</v>
      </c>
      <c r="K23248" t="s">
        <v>89369</v>
      </c>
    </row>
    <row r="23249" spans="1:11" x14ac:dyDescent="0.3">
      <c r="A23249" t="s">
        <v>89370</v>
      </c>
      <c r="B23249" t="s">
        <v>89371</v>
      </c>
      <c r="C23249" t="s">
        <v>1159</v>
      </c>
      <c r="D23249" t="s">
        <v>89372</v>
      </c>
      <c r="E23249" t="s">
        <v>2421</v>
      </c>
      <c r="F23249" t="s">
        <v>16</v>
      </c>
      <c r="G23249" t="s">
        <v>11920</v>
      </c>
      <c r="H23249">
        <v>0</v>
      </c>
      <c r="I23249">
        <v>0</v>
      </c>
      <c r="J23249">
        <v>0</v>
      </c>
      <c r="K23249" t="s">
        <v>89373</v>
      </c>
    </row>
    <row r="23250" spans="1:11" x14ac:dyDescent="0.3">
      <c r="A23250" t="s">
        <v>89374</v>
      </c>
      <c r="B23250" t="s">
        <v>89375</v>
      </c>
      <c r="C23250" t="s">
        <v>13</v>
      </c>
      <c r="D23250" t="s">
        <v>89376</v>
      </c>
      <c r="E23250" t="s">
        <v>87125</v>
      </c>
      <c r="F23250" t="s">
        <v>41</v>
      </c>
      <c r="G23250" t="s">
        <v>42</v>
      </c>
      <c r="H23250">
        <v>0</v>
      </c>
      <c r="I23250">
        <v>0</v>
      </c>
      <c r="J23250">
        <v>0</v>
      </c>
      <c r="K23250" t="s">
        <v>89377</v>
      </c>
    </row>
    <row r="23251" spans="1:11" x14ac:dyDescent="0.3">
      <c r="A23251" t="s">
        <v>89378</v>
      </c>
      <c r="B23251" t="s">
        <v>89379</v>
      </c>
      <c r="C23251" t="s">
        <v>27</v>
      </c>
      <c r="D23251" t="s">
        <v>89380</v>
      </c>
      <c r="E23251" t="s">
        <v>83478</v>
      </c>
      <c r="F23251" t="s">
        <v>41</v>
      </c>
      <c r="G23251" t="s">
        <v>42</v>
      </c>
      <c r="H23251">
        <v>0</v>
      </c>
      <c r="I23251">
        <v>0</v>
      </c>
      <c r="J23251">
        <v>0</v>
      </c>
      <c r="K23251" t="s">
        <v>89381</v>
      </c>
    </row>
    <row r="23252" spans="1:11" x14ac:dyDescent="0.3">
      <c r="A23252" t="s">
        <v>89382</v>
      </c>
      <c r="B23252" t="s">
        <v>89383</v>
      </c>
      <c r="C23252" t="s">
        <v>27</v>
      </c>
      <c r="D23252" t="s">
        <v>89384</v>
      </c>
      <c r="E23252" t="s">
        <v>83478</v>
      </c>
      <c r="F23252" t="s">
        <v>41</v>
      </c>
      <c r="G23252" t="s">
        <v>42</v>
      </c>
      <c r="H23252">
        <v>0</v>
      </c>
      <c r="I23252">
        <v>0</v>
      </c>
      <c r="J23252">
        <v>0</v>
      </c>
      <c r="K23252" t="s">
        <v>89385</v>
      </c>
    </row>
    <row r="23253" spans="1:11" x14ac:dyDescent="0.3">
      <c r="A23253" t="s">
        <v>89386</v>
      </c>
      <c r="B23253" t="s">
        <v>89387</v>
      </c>
      <c r="C23253" t="s">
        <v>20</v>
      </c>
      <c r="D23253" t="s">
        <v>89388</v>
      </c>
      <c r="E23253" t="s">
        <v>62177</v>
      </c>
      <c r="F23253" t="s">
        <v>14508</v>
      </c>
      <c r="G23253" t="s">
        <v>42</v>
      </c>
      <c r="H23253">
        <v>0</v>
      </c>
      <c r="I23253">
        <v>0</v>
      </c>
      <c r="J23253">
        <v>0</v>
      </c>
      <c r="K23253" t="s">
        <v>89389</v>
      </c>
    </row>
    <row r="23254" spans="1:11" x14ac:dyDescent="0.3">
      <c r="A23254" t="s">
        <v>89390</v>
      </c>
      <c r="B23254" t="s">
        <v>89391</v>
      </c>
      <c r="C23254" t="s">
        <v>20</v>
      </c>
      <c r="D23254" t="s">
        <v>89392</v>
      </c>
      <c r="E23254" t="s">
        <v>82100</v>
      </c>
      <c r="F23254" t="s">
        <v>16</v>
      </c>
      <c r="G23254" t="s">
        <v>3987</v>
      </c>
      <c r="H23254">
        <v>0</v>
      </c>
      <c r="I23254">
        <v>0</v>
      </c>
      <c r="J23254">
        <v>0</v>
      </c>
      <c r="K23254" t="s">
        <v>89393</v>
      </c>
    </row>
    <row r="23255" spans="1:11" x14ac:dyDescent="0.3">
      <c r="A23255" t="s">
        <v>89394</v>
      </c>
      <c r="B23255" t="s">
        <v>89395</v>
      </c>
      <c r="C23255" t="s">
        <v>13</v>
      </c>
      <c r="D23255" t="s">
        <v>89396</v>
      </c>
      <c r="E23255" t="s">
        <v>87125</v>
      </c>
      <c r="F23255" t="s">
        <v>3560</v>
      </c>
      <c r="G23255" t="s">
        <v>8377</v>
      </c>
      <c r="H23255">
        <v>0</v>
      </c>
      <c r="I23255">
        <v>0</v>
      </c>
      <c r="J23255">
        <v>0</v>
      </c>
      <c r="K23255" t="s">
        <v>89397</v>
      </c>
    </row>
    <row r="23256" spans="1:11" x14ac:dyDescent="0.3">
      <c r="A23256" t="s">
        <v>89398</v>
      </c>
      <c r="B23256" t="s">
        <v>89399</v>
      </c>
      <c r="C23256" t="s">
        <v>13</v>
      </c>
      <c r="D23256" t="s">
        <v>89400</v>
      </c>
      <c r="E23256" t="s">
        <v>87125</v>
      </c>
      <c r="F23256" t="s">
        <v>16</v>
      </c>
      <c r="G23256" t="s">
        <v>21522</v>
      </c>
      <c r="H23256">
        <v>0</v>
      </c>
      <c r="I23256">
        <v>0</v>
      </c>
      <c r="J23256">
        <v>0</v>
      </c>
      <c r="K23256" t="s">
        <v>89401</v>
      </c>
    </row>
    <row r="23257" spans="1:11" x14ac:dyDescent="0.3">
      <c r="A23257" t="s">
        <v>89402</v>
      </c>
      <c r="B23257" t="s">
        <v>89403</v>
      </c>
      <c r="C23257" t="s">
        <v>13</v>
      </c>
      <c r="D23257" t="s">
        <v>89404</v>
      </c>
      <c r="E23257" t="s">
        <v>87125</v>
      </c>
      <c r="F23257" t="s">
        <v>16</v>
      </c>
      <c r="G23257" t="s">
        <v>49102</v>
      </c>
      <c r="H23257">
        <v>0</v>
      </c>
      <c r="I23257">
        <v>0</v>
      </c>
      <c r="J23257">
        <v>0</v>
      </c>
      <c r="K23257" t="s">
        <v>89405</v>
      </c>
    </row>
    <row r="23258" spans="1:11" x14ac:dyDescent="0.3">
      <c r="A23258" t="s">
        <v>89406</v>
      </c>
      <c r="B23258" t="s">
        <v>89407</v>
      </c>
      <c r="C23258" t="s">
        <v>13</v>
      </c>
      <c r="D23258" t="s">
        <v>89408</v>
      </c>
      <c r="E23258" t="s">
        <v>87125</v>
      </c>
      <c r="F23258" t="s">
        <v>16</v>
      </c>
      <c r="G23258" t="s">
        <v>11001</v>
      </c>
      <c r="H23258">
        <v>0</v>
      </c>
      <c r="I23258">
        <v>0</v>
      </c>
      <c r="J23258">
        <v>0</v>
      </c>
      <c r="K23258" t="s">
        <v>89409</v>
      </c>
    </row>
    <row r="23259" spans="1:11" x14ac:dyDescent="0.3">
      <c r="A23259" t="s">
        <v>89410</v>
      </c>
      <c r="B23259" t="s">
        <v>89411</v>
      </c>
      <c r="C23259" t="s">
        <v>13</v>
      </c>
      <c r="D23259" t="s">
        <v>89412</v>
      </c>
      <c r="E23259" t="s">
        <v>87125</v>
      </c>
      <c r="F23259" t="s">
        <v>16</v>
      </c>
      <c r="G23259" t="s">
        <v>15631</v>
      </c>
      <c r="H23259">
        <v>0</v>
      </c>
      <c r="I23259">
        <v>0</v>
      </c>
      <c r="J23259">
        <v>0</v>
      </c>
      <c r="K23259" t="s">
        <v>89413</v>
      </c>
    </row>
    <row r="23260" spans="1:11" x14ac:dyDescent="0.3">
      <c r="A23260" t="s">
        <v>89414</v>
      </c>
      <c r="B23260" t="s">
        <v>89415</v>
      </c>
      <c r="C23260" t="s">
        <v>13</v>
      </c>
      <c r="D23260" t="s">
        <v>89416</v>
      </c>
      <c r="E23260" t="s">
        <v>87125</v>
      </c>
      <c r="F23260" t="s">
        <v>16</v>
      </c>
      <c r="G23260" t="s">
        <v>4604</v>
      </c>
      <c r="H23260">
        <v>0</v>
      </c>
      <c r="I23260">
        <v>0</v>
      </c>
      <c r="J23260">
        <v>0</v>
      </c>
      <c r="K23260" t="s">
        <v>89417</v>
      </c>
    </row>
    <row r="23261" spans="1:11" x14ac:dyDescent="0.3">
      <c r="A23261" t="s">
        <v>89418</v>
      </c>
      <c r="B23261" t="s">
        <v>89419</v>
      </c>
      <c r="C23261" t="s">
        <v>13</v>
      </c>
      <c r="D23261" t="s">
        <v>89420</v>
      </c>
      <c r="E23261" t="s">
        <v>87125</v>
      </c>
      <c r="F23261" t="s">
        <v>16</v>
      </c>
      <c r="G23261" t="s">
        <v>57717</v>
      </c>
      <c r="H23261">
        <v>0</v>
      </c>
      <c r="I23261">
        <v>0</v>
      </c>
      <c r="J23261">
        <v>0</v>
      </c>
      <c r="K23261" t="s">
        <v>89421</v>
      </c>
    </row>
    <row r="23262" spans="1:11" x14ac:dyDescent="0.3">
      <c r="A23262" t="s">
        <v>89422</v>
      </c>
      <c r="B23262" t="s">
        <v>89423</v>
      </c>
      <c r="C23262" t="s">
        <v>13</v>
      </c>
      <c r="D23262" t="s">
        <v>89424</v>
      </c>
      <c r="E23262" t="s">
        <v>87125</v>
      </c>
      <c r="F23262" t="s">
        <v>14941</v>
      </c>
      <c r="G23262" t="s">
        <v>42</v>
      </c>
      <c r="H23262">
        <v>0</v>
      </c>
      <c r="I23262">
        <v>0</v>
      </c>
      <c r="J23262">
        <v>0</v>
      </c>
      <c r="K23262" t="s">
        <v>89425</v>
      </c>
    </row>
    <row r="23263" spans="1:11" x14ac:dyDescent="0.3">
      <c r="A23263" t="s">
        <v>89426</v>
      </c>
      <c r="B23263" t="s">
        <v>89427</v>
      </c>
      <c r="C23263" t="s">
        <v>13</v>
      </c>
      <c r="D23263" t="s">
        <v>89428</v>
      </c>
      <c r="E23263" t="s">
        <v>87125</v>
      </c>
      <c r="F23263" t="s">
        <v>10518</v>
      </c>
      <c r="G23263" t="s">
        <v>42</v>
      </c>
      <c r="H23263">
        <v>0</v>
      </c>
      <c r="I23263">
        <v>0</v>
      </c>
      <c r="J23263">
        <v>0</v>
      </c>
      <c r="K23263" t="s">
        <v>89429</v>
      </c>
    </row>
    <row r="23264" spans="1:11" x14ac:dyDescent="0.3">
      <c r="A23264" t="s">
        <v>89430</v>
      </c>
      <c r="B23264" t="s">
        <v>89431</v>
      </c>
      <c r="C23264" t="s">
        <v>20</v>
      </c>
      <c r="D23264" t="s">
        <v>89432</v>
      </c>
      <c r="E23264" t="s">
        <v>62177</v>
      </c>
      <c r="F23264" t="s">
        <v>11456</v>
      </c>
      <c r="G23264" t="s">
        <v>42</v>
      </c>
      <c r="H23264">
        <v>0</v>
      </c>
      <c r="I23264">
        <v>0</v>
      </c>
      <c r="J23264">
        <v>0</v>
      </c>
      <c r="K23264" t="s">
        <v>89433</v>
      </c>
    </row>
    <row r="23265" spans="1:11" x14ac:dyDescent="0.3">
      <c r="A23265" t="s">
        <v>89434</v>
      </c>
      <c r="B23265" t="s">
        <v>89435</v>
      </c>
      <c r="C23265" t="s">
        <v>13</v>
      </c>
      <c r="D23265" t="s">
        <v>89436</v>
      </c>
      <c r="E23265" t="s">
        <v>87125</v>
      </c>
      <c r="F23265" t="s">
        <v>14254</v>
      </c>
      <c r="G23265" t="s">
        <v>42</v>
      </c>
      <c r="H23265">
        <v>0</v>
      </c>
      <c r="I23265">
        <v>0</v>
      </c>
      <c r="J23265">
        <v>0</v>
      </c>
      <c r="K23265" t="s">
        <v>89437</v>
      </c>
    </row>
    <row r="23266" spans="1:11" x14ac:dyDescent="0.3">
      <c r="A23266" t="s">
        <v>89438</v>
      </c>
      <c r="B23266" t="s">
        <v>89439</v>
      </c>
      <c r="C23266" t="s">
        <v>13</v>
      </c>
      <c r="D23266" t="s">
        <v>89440</v>
      </c>
      <c r="E23266" t="s">
        <v>87125</v>
      </c>
      <c r="F23266" t="s">
        <v>13611</v>
      </c>
      <c r="G23266" t="s">
        <v>42</v>
      </c>
      <c r="H23266">
        <v>0</v>
      </c>
      <c r="I23266">
        <v>0</v>
      </c>
      <c r="J23266">
        <v>0</v>
      </c>
      <c r="K23266" t="s">
        <v>89441</v>
      </c>
    </row>
    <row r="23267" spans="1:11" x14ac:dyDescent="0.3">
      <c r="A23267" t="s">
        <v>89442</v>
      </c>
      <c r="B23267" t="s">
        <v>89443</v>
      </c>
      <c r="C23267" t="s">
        <v>27</v>
      </c>
      <c r="D23267" t="s">
        <v>89444</v>
      </c>
      <c r="E23267" t="s">
        <v>83478</v>
      </c>
      <c r="F23267" t="s">
        <v>41</v>
      </c>
      <c r="G23267" t="s">
        <v>42</v>
      </c>
      <c r="H23267">
        <v>0</v>
      </c>
      <c r="I23267">
        <v>0</v>
      </c>
      <c r="J23267">
        <v>0</v>
      </c>
      <c r="K23267" t="s">
        <v>89445</v>
      </c>
    </row>
    <row r="23268" spans="1:11" x14ac:dyDescent="0.3">
      <c r="A23268" t="s">
        <v>89446</v>
      </c>
      <c r="B23268" t="s">
        <v>89399</v>
      </c>
      <c r="C23268" t="s">
        <v>20</v>
      </c>
      <c r="D23268" t="s">
        <v>89447</v>
      </c>
      <c r="E23268" t="s">
        <v>82100</v>
      </c>
      <c r="F23268" t="s">
        <v>1232</v>
      </c>
      <c r="G23268" t="s">
        <v>42</v>
      </c>
      <c r="H23268">
        <v>0</v>
      </c>
      <c r="I23268">
        <v>0</v>
      </c>
      <c r="J23268">
        <v>0</v>
      </c>
      <c r="K23268" t="s">
        <v>89448</v>
      </c>
    </row>
    <row r="23269" spans="1:11" x14ac:dyDescent="0.3">
      <c r="A23269" t="s">
        <v>89449</v>
      </c>
      <c r="B23269" t="s">
        <v>89450</v>
      </c>
      <c r="C23269" t="s">
        <v>13</v>
      </c>
      <c r="D23269" t="s">
        <v>89451</v>
      </c>
      <c r="E23269" t="s">
        <v>87125</v>
      </c>
      <c r="F23269" t="s">
        <v>607</v>
      </c>
      <c r="G23269" t="s">
        <v>53315</v>
      </c>
      <c r="H23269">
        <v>0</v>
      </c>
      <c r="I23269">
        <v>0</v>
      </c>
      <c r="J23269">
        <v>0</v>
      </c>
      <c r="K23269" t="s">
        <v>89452</v>
      </c>
    </row>
    <row r="23270" spans="1:11" x14ac:dyDescent="0.3">
      <c r="A23270" t="s">
        <v>89453</v>
      </c>
      <c r="B23270" t="s">
        <v>89454</v>
      </c>
      <c r="C23270" t="s">
        <v>27</v>
      </c>
      <c r="D23270" t="s">
        <v>89455</v>
      </c>
      <c r="E23270" t="s">
        <v>83478</v>
      </c>
      <c r="F23270" t="s">
        <v>41</v>
      </c>
      <c r="G23270" t="s">
        <v>42</v>
      </c>
      <c r="H23270">
        <v>0</v>
      </c>
      <c r="I23270">
        <v>0</v>
      </c>
      <c r="J23270">
        <v>0</v>
      </c>
      <c r="K23270" t="s">
        <v>89456</v>
      </c>
    </row>
    <row r="23271" spans="1:11" x14ac:dyDescent="0.3">
      <c r="A23271" t="s">
        <v>89457</v>
      </c>
      <c r="B23271" t="s">
        <v>89458</v>
      </c>
      <c r="C23271" t="s">
        <v>20</v>
      </c>
      <c r="D23271" t="s">
        <v>89459</v>
      </c>
      <c r="E23271" t="s">
        <v>82100</v>
      </c>
      <c r="F23271" t="s">
        <v>9911</v>
      </c>
      <c r="G23271" t="s">
        <v>42</v>
      </c>
      <c r="H23271">
        <v>0</v>
      </c>
      <c r="I23271">
        <v>0</v>
      </c>
      <c r="J23271">
        <v>0</v>
      </c>
      <c r="K23271" t="s">
        <v>89460</v>
      </c>
    </row>
    <row r="23272" spans="1:11" x14ac:dyDescent="0.3">
      <c r="A23272" t="s">
        <v>89461</v>
      </c>
      <c r="B23272" t="s">
        <v>89462</v>
      </c>
      <c r="C23272" t="s">
        <v>20</v>
      </c>
      <c r="D23272" t="s">
        <v>89463</v>
      </c>
      <c r="E23272" t="s">
        <v>82100</v>
      </c>
      <c r="F23272" t="s">
        <v>2176</v>
      </c>
      <c r="G23272" t="s">
        <v>5387</v>
      </c>
      <c r="H23272">
        <v>0</v>
      </c>
      <c r="I23272">
        <v>0</v>
      </c>
      <c r="J23272">
        <v>0</v>
      </c>
      <c r="K23272" t="s">
        <v>89464</v>
      </c>
    </row>
    <row r="23273" spans="1:11" x14ac:dyDescent="0.3">
      <c r="A23273" t="s">
        <v>89465</v>
      </c>
      <c r="B23273" t="s">
        <v>89466</v>
      </c>
      <c r="C23273" t="s">
        <v>13</v>
      </c>
      <c r="D23273" t="s">
        <v>89467</v>
      </c>
      <c r="E23273" t="s">
        <v>66626</v>
      </c>
      <c r="F23273" t="s">
        <v>10910</v>
      </c>
      <c r="G23273" t="s">
        <v>42</v>
      </c>
      <c r="H23273">
        <v>0</v>
      </c>
      <c r="I23273">
        <v>0</v>
      </c>
      <c r="J23273">
        <v>0</v>
      </c>
      <c r="K23273" t="s">
        <v>89468</v>
      </c>
    </row>
    <row r="23274" spans="1:11" x14ac:dyDescent="0.3">
      <c r="A23274" t="s">
        <v>89469</v>
      </c>
      <c r="B23274" t="s">
        <v>89470</v>
      </c>
      <c r="C23274" t="s">
        <v>13</v>
      </c>
      <c r="D23274" t="s">
        <v>89471</v>
      </c>
      <c r="E23274" t="s">
        <v>87125</v>
      </c>
      <c r="F23274" t="s">
        <v>12341</v>
      </c>
      <c r="G23274" t="s">
        <v>42</v>
      </c>
      <c r="H23274">
        <v>0</v>
      </c>
      <c r="I23274">
        <v>0</v>
      </c>
      <c r="J23274">
        <v>0</v>
      </c>
      <c r="K23274" t="s">
        <v>89472</v>
      </c>
    </row>
    <row r="23275" spans="1:11" x14ac:dyDescent="0.3">
      <c r="A23275" t="s">
        <v>89473</v>
      </c>
      <c r="B23275" t="s">
        <v>89474</v>
      </c>
      <c r="C23275" t="s">
        <v>13</v>
      </c>
      <c r="D23275" t="s">
        <v>89475</v>
      </c>
      <c r="E23275" t="s">
        <v>87125</v>
      </c>
      <c r="F23275" t="s">
        <v>14208</v>
      </c>
      <c r="G23275" t="s">
        <v>42</v>
      </c>
      <c r="H23275">
        <v>0</v>
      </c>
      <c r="I23275">
        <v>0</v>
      </c>
      <c r="J23275">
        <v>0</v>
      </c>
      <c r="K23275" t="s">
        <v>89476</v>
      </c>
    </row>
    <row r="23276" spans="1:11" x14ac:dyDescent="0.3">
      <c r="A23276" t="s">
        <v>89477</v>
      </c>
      <c r="B23276" t="s">
        <v>89478</v>
      </c>
      <c r="C23276" t="s">
        <v>13</v>
      </c>
      <c r="D23276" t="s">
        <v>89479</v>
      </c>
      <c r="E23276" t="s">
        <v>87125</v>
      </c>
      <c r="F23276" t="s">
        <v>1868</v>
      </c>
      <c r="G23276" t="s">
        <v>42</v>
      </c>
      <c r="H23276">
        <v>0</v>
      </c>
      <c r="I23276">
        <v>0</v>
      </c>
      <c r="J23276">
        <v>0</v>
      </c>
      <c r="K23276" t="s">
        <v>89480</v>
      </c>
    </row>
    <row r="23277" spans="1:11" x14ac:dyDescent="0.3">
      <c r="A23277" t="s">
        <v>89481</v>
      </c>
      <c r="B23277" t="s">
        <v>89482</v>
      </c>
      <c r="C23277" t="s">
        <v>20</v>
      </c>
      <c r="D23277" t="s">
        <v>89483</v>
      </c>
      <c r="E23277" t="s">
        <v>82100</v>
      </c>
      <c r="F23277" t="s">
        <v>20476</v>
      </c>
      <c r="G23277" t="s">
        <v>42</v>
      </c>
      <c r="H23277">
        <v>0</v>
      </c>
      <c r="I23277">
        <v>0</v>
      </c>
      <c r="J23277">
        <v>0</v>
      </c>
      <c r="K23277" t="s">
        <v>89484</v>
      </c>
    </row>
    <row r="23278" spans="1:11" x14ac:dyDescent="0.3">
      <c r="A23278" t="s">
        <v>89485</v>
      </c>
      <c r="B23278" t="s">
        <v>89486</v>
      </c>
      <c r="C23278" t="s">
        <v>20</v>
      </c>
      <c r="D23278" t="s">
        <v>89487</v>
      </c>
      <c r="E23278" t="s">
        <v>82100</v>
      </c>
      <c r="F23278" t="s">
        <v>3555</v>
      </c>
      <c r="G23278" t="s">
        <v>42</v>
      </c>
      <c r="H23278">
        <v>0</v>
      </c>
      <c r="I23278">
        <v>0</v>
      </c>
      <c r="J23278">
        <v>0</v>
      </c>
      <c r="K23278" t="s">
        <v>89488</v>
      </c>
    </row>
    <row r="23279" spans="1:11" x14ac:dyDescent="0.3">
      <c r="A23279" t="s">
        <v>89489</v>
      </c>
      <c r="B23279" t="s">
        <v>89490</v>
      </c>
      <c r="C23279" t="s">
        <v>13</v>
      </c>
      <c r="D23279" t="s">
        <v>89491</v>
      </c>
      <c r="E23279" t="s">
        <v>87125</v>
      </c>
      <c r="F23279" t="s">
        <v>379</v>
      </c>
      <c r="G23279" t="s">
        <v>42</v>
      </c>
      <c r="H23279">
        <v>0</v>
      </c>
      <c r="I23279">
        <v>0</v>
      </c>
      <c r="J23279">
        <v>0</v>
      </c>
      <c r="K23279" t="s">
        <v>89492</v>
      </c>
    </row>
    <row r="23280" spans="1:11" x14ac:dyDescent="0.3">
      <c r="A23280" t="s">
        <v>89493</v>
      </c>
      <c r="B23280" t="s">
        <v>89494</v>
      </c>
      <c r="C23280" t="s">
        <v>13</v>
      </c>
      <c r="D23280" t="s">
        <v>89495</v>
      </c>
      <c r="E23280" t="s">
        <v>87125</v>
      </c>
      <c r="F23280" t="s">
        <v>15056</v>
      </c>
      <c r="G23280" t="s">
        <v>42</v>
      </c>
      <c r="H23280">
        <v>0</v>
      </c>
      <c r="I23280">
        <v>0</v>
      </c>
      <c r="J23280">
        <v>0</v>
      </c>
      <c r="K23280" t="s">
        <v>89496</v>
      </c>
    </row>
    <row r="23281" spans="1:11" x14ac:dyDescent="0.3">
      <c r="A23281" t="s">
        <v>89497</v>
      </c>
      <c r="B23281" t="s">
        <v>89498</v>
      </c>
      <c r="C23281" t="s">
        <v>13</v>
      </c>
      <c r="D23281" t="s">
        <v>89499</v>
      </c>
      <c r="E23281" t="s">
        <v>87125</v>
      </c>
      <c r="F23281" t="s">
        <v>16</v>
      </c>
      <c r="G23281" t="s">
        <v>42</v>
      </c>
      <c r="H23281">
        <v>0</v>
      </c>
      <c r="I23281">
        <v>0</v>
      </c>
      <c r="J23281">
        <v>0</v>
      </c>
      <c r="K23281" t="s">
        <v>89500</v>
      </c>
    </row>
    <row r="23282" spans="1:11" x14ac:dyDescent="0.3">
      <c r="A23282" t="s">
        <v>89501</v>
      </c>
      <c r="B23282" t="s">
        <v>89502</v>
      </c>
      <c r="C23282" t="s">
        <v>466</v>
      </c>
      <c r="D23282" t="s">
        <v>89503</v>
      </c>
      <c r="E23282" t="s">
        <v>79083</v>
      </c>
      <c r="F23282" t="s">
        <v>16</v>
      </c>
      <c r="G23282" t="s">
        <v>279</v>
      </c>
      <c r="H23282">
        <v>0</v>
      </c>
      <c r="I23282">
        <v>0</v>
      </c>
      <c r="J23282">
        <v>0</v>
      </c>
      <c r="K23282" t="s">
        <v>89504</v>
      </c>
    </row>
    <row r="23283" spans="1:11" x14ac:dyDescent="0.3">
      <c r="A23283" t="s">
        <v>89505</v>
      </c>
      <c r="B23283" t="s">
        <v>89506</v>
      </c>
      <c r="C23283" t="s">
        <v>466</v>
      </c>
      <c r="D23283" t="s">
        <v>89507</v>
      </c>
      <c r="E23283" t="s">
        <v>79083</v>
      </c>
      <c r="F23283" t="s">
        <v>16</v>
      </c>
      <c r="G23283" t="s">
        <v>2750</v>
      </c>
      <c r="H23283">
        <v>0</v>
      </c>
      <c r="I23283">
        <v>0</v>
      </c>
      <c r="J23283">
        <v>0</v>
      </c>
      <c r="K23283" t="s">
        <v>89508</v>
      </c>
    </row>
    <row r="23284" spans="1:11" x14ac:dyDescent="0.3">
      <c r="A23284" t="s">
        <v>89509</v>
      </c>
      <c r="B23284" t="s">
        <v>89510</v>
      </c>
      <c r="C23284" t="s">
        <v>1159</v>
      </c>
      <c r="D23284" t="s">
        <v>89511</v>
      </c>
      <c r="E23284" t="s">
        <v>1161</v>
      </c>
      <c r="F23284" t="s">
        <v>16</v>
      </c>
      <c r="G23284" t="s">
        <v>42</v>
      </c>
      <c r="H23284">
        <v>0</v>
      </c>
      <c r="I23284">
        <v>0</v>
      </c>
      <c r="J23284">
        <v>0</v>
      </c>
      <c r="K23284" t="s">
        <v>89512</v>
      </c>
    </row>
    <row r="23285" spans="1:11" x14ac:dyDescent="0.3">
      <c r="A23285" t="s">
        <v>89513</v>
      </c>
      <c r="B23285" t="s">
        <v>89514</v>
      </c>
      <c r="C23285" t="s">
        <v>147</v>
      </c>
      <c r="D23285" t="s">
        <v>89515</v>
      </c>
      <c r="E23285" t="s">
        <v>76393</v>
      </c>
      <c r="F23285" t="s">
        <v>2247</v>
      </c>
      <c r="G23285" t="s">
        <v>42</v>
      </c>
      <c r="H23285">
        <v>0</v>
      </c>
      <c r="I23285">
        <v>0</v>
      </c>
      <c r="J23285">
        <v>0</v>
      </c>
      <c r="K23285" t="s">
        <v>89516</v>
      </c>
    </row>
    <row r="23286" spans="1:11" x14ac:dyDescent="0.3">
      <c r="A23286" t="s">
        <v>89517</v>
      </c>
      <c r="B23286" t="s">
        <v>89518</v>
      </c>
      <c r="C23286" t="s">
        <v>147</v>
      </c>
      <c r="D23286" t="s">
        <v>89519</v>
      </c>
      <c r="E23286" t="s">
        <v>76393</v>
      </c>
      <c r="F23286" t="s">
        <v>23932</v>
      </c>
      <c r="G23286" t="s">
        <v>42</v>
      </c>
      <c r="H23286">
        <v>0</v>
      </c>
      <c r="I23286">
        <v>0</v>
      </c>
      <c r="J23286">
        <v>0</v>
      </c>
      <c r="K23286" t="s">
        <v>89520</v>
      </c>
    </row>
    <row r="23287" spans="1:11" x14ac:dyDescent="0.3">
      <c r="A23287" t="s">
        <v>89521</v>
      </c>
      <c r="B23287" t="s">
        <v>89522</v>
      </c>
      <c r="C23287" t="s">
        <v>147</v>
      </c>
      <c r="D23287" t="s">
        <v>89523</v>
      </c>
      <c r="E23287" t="s">
        <v>76393</v>
      </c>
      <c r="F23287" t="s">
        <v>6803</v>
      </c>
      <c r="G23287" t="s">
        <v>42</v>
      </c>
      <c r="H23287">
        <v>0</v>
      </c>
      <c r="I23287">
        <v>0</v>
      </c>
      <c r="J23287">
        <v>0</v>
      </c>
      <c r="K23287" t="s">
        <v>89524</v>
      </c>
    </row>
    <row r="23288" spans="1:11" x14ac:dyDescent="0.3">
      <c r="A23288" t="s">
        <v>89525</v>
      </c>
      <c r="B23288" t="s">
        <v>89526</v>
      </c>
      <c r="C23288" t="s">
        <v>20</v>
      </c>
      <c r="D23288" t="s">
        <v>89527</v>
      </c>
      <c r="E23288" t="s">
        <v>82100</v>
      </c>
      <c r="F23288" t="s">
        <v>1247</v>
      </c>
      <c r="G23288" t="s">
        <v>42</v>
      </c>
      <c r="H23288">
        <v>0</v>
      </c>
      <c r="I23288">
        <v>0</v>
      </c>
      <c r="J23288">
        <v>0</v>
      </c>
      <c r="K23288" t="s">
        <v>89528</v>
      </c>
    </row>
    <row r="23289" spans="1:11" x14ac:dyDescent="0.3">
      <c r="A23289" t="s">
        <v>89529</v>
      </c>
      <c r="B23289" t="s">
        <v>89530</v>
      </c>
      <c r="C23289" t="s">
        <v>147</v>
      </c>
      <c r="D23289" t="s">
        <v>89531</v>
      </c>
      <c r="E23289" t="s">
        <v>76393</v>
      </c>
      <c r="F23289" t="s">
        <v>34121</v>
      </c>
      <c r="G23289" t="s">
        <v>42</v>
      </c>
      <c r="H23289">
        <v>0</v>
      </c>
      <c r="I23289">
        <v>0</v>
      </c>
      <c r="J23289">
        <v>0</v>
      </c>
      <c r="K23289" t="s">
        <v>89532</v>
      </c>
    </row>
    <row r="23290" spans="1:11" x14ac:dyDescent="0.3">
      <c r="A23290" t="s">
        <v>89533</v>
      </c>
      <c r="B23290" t="s">
        <v>89534</v>
      </c>
      <c r="C23290" t="s">
        <v>20</v>
      </c>
      <c r="D23290" t="s">
        <v>89535</v>
      </c>
      <c r="E23290" t="s">
        <v>82100</v>
      </c>
      <c r="F23290" t="s">
        <v>835</v>
      </c>
      <c r="G23290" t="s">
        <v>42</v>
      </c>
      <c r="H23290">
        <v>0</v>
      </c>
      <c r="I23290">
        <v>0</v>
      </c>
      <c r="J23290">
        <v>0</v>
      </c>
      <c r="K23290" t="s">
        <v>89536</v>
      </c>
    </row>
    <row r="23291" spans="1:11" x14ac:dyDescent="0.3">
      <c r="A23291" t="s">
        <v>89537</v>
      </c>
      <c r="B23291" t="s">
        <v>89538</v>
      </c>
      <c r="C23291" t="s">
        <v>147</v>
      </c>
      <c r="D23291" t="s">
        <v>89539</v>
      </c>
      <c r="E23291" t="s">
        <v>76393</v>
      </c>
      <c r="F23291" t="s">
        <v>7977</v>
      </c>
      <c r="G23291" t="s">
        <v>42</v>
      </c>
      <c r="H23291">
        <v>0</v>
      </c>
      <c r="I23291">
        <v>0</v>
      </c>
      <c r="J23291">
        <v>0</v>
      </c>
      <c r="K23291" t="s">
        <v>89540</v>
      </c>
    </row>
    <row r="23292" spans="1:11" x14ac:dyDescent="0.3">
      <c r="A23292" t="s">
        <v>89541</v>
      </c>
      <c r="B23292" t="s">
        <v>89542</v>
      </c>
      <c r="C23292" t="s">
        <v>147</v>
      </c>
      <c r="D23292" t="s">
        <v>89543</v>
      </c>
      <c r="E23292" t="s">
        <v>76393</v>
      </c>
      <c r="F23292" t="s">
        <v>3267</v>
      </c>
      <c r="G23292" t="s">
        <v>42</v>
      </c>
      <c r="H23292">
        <v>0</v>
      </c>
      <c r="I23292">
        <v>0</v>
      </c>
      <c r="J23292">
        <v>0</v>
      </c>
      <c r="K23292" t="s">
        <v>89544</v>
      </c>
    </row>
    <row r="23293" spans="1:11" x14ac:dyDescent="0.3">
      <c r="A23293" t="s">
        <v>89545</v>
      </c>
      <c r="B23293" t="s">
        <v>89546</v>
      </c>
      <c r="C23293" t="s">
        <v>147</v>
      </c>
      <c r="D23293" t="s">
        <v>89547</v>
      </c>
      <c r="E23293" t="s">
        <v>76393</v>
      </c>
      <c r="F23293" t="s">
        <v>34116</v>
      </c>
      <c r="G23293" t="s">
        <v>42</v>
      </c>
      <c r="H23293">
        <v>0</v>
      </c>
      <c r="I23293">
        <v>0</v>
      </c>
      <c r="J23293">
        <v>0</v>
      </c>
      <c r="K23293" t="s">
        <v>89548</v>
      </c>
    </row>
    <row r="23294" spans="1:11" x14ac:dyDescent="0.3">
      <c r="A23294" t="s">
        <v>89549</v>
      </c>
      <c r="B23294" t="s">
        <v>89550</v>
      </c>
      <c r="C23294" t="s">
        <v>13</v>
      </c>
      <c r="D23294" t="s">
        <v>89551</v>
      </c>
      <c r="E23294" t="s">
        <v>15</v>
      </c>
      <c r="F23294" t="s">
        <v>16</v>
      </c>
      <c r="G23294" t="s">
        <v>1481</v>
      </c>
      <c r="H23294">
        <v>0</v>
      </c>
      <c r="I23294">
        <v>0</v>
      </c>
      <c r="J23294">
        <v>0</v>
      </c>
      <c r="K23294" t="s">
        <v>89552</v>
      </c>
    </row>
    <row r="23295" spans="1:11" x14ac:dyDescent="0.3">
      <c r="A23295" t="s">
        <v>89553</v>
      </c>
      <c r="B23295" t="s">
        <v>89554</v>
      </c>
      <c r="C23295" t="s">
        <v>558</v>
      </c>
      <c r="D23295" t="s">
        <v>89555</v>
      </c>
      <c r="E23295" t="s">
        <v>1472</v>
      </c>
      <c r="F23295" t="s">
        <v>20411</v>
      </c>
      <c r="G23295" t="s">
        <v>42</v>
      </c>
      <c r="H23295">
        <v>0</v>
      </c>
      <c r="I23295">
        <v>0</v>
      </c>
      <c r="J23295">
        <v>0</v>
      </c>
      <c r="K23295" t="s">
        <v>89556</v>
      </c>
    </row>
    <row r="23296" spans="1:11" x14ac:dyDescent="0.3">
      <c r="A23296" t="s">
        <v>89557</v>
      </c>
      <c r="B23296" t="s">
        <v>89558</v>
      </c>
      <c r="C23296" t="s">
        <v>20</v>
      </c>
      <c r="D23296" t="s">
        <v>89559</v>
      </c>
      <c r="E23296" t="s">
        <v>82100</v>
      </c>
      <c r="F23296" t="s">
        <v>16</v>
      </c>
      <c r="G23296" t="s">
        <v>4604</v>
      </c>
      <c r="H23296">
        <v>0</v>
      </c>
      <c r="I23296">
        <v>0</v>
      </c>
      <c r="J23296">
        <v>0</v>
      </c>
      <c r="K23296" t="s">
        <v>89560</v>
      </c>
    </row>
    <row r="23297" spans="1:11" x14ac:dyDescent="0.3">
      <c r="A23297" t="s">
        <v>89561</v>
      </c>
      <c r="C23297" t="s">
        <v>558</v>
      </c>
      <c r="D23297" t="s">
        <v>89562</v>
      </c>
      <c r="E23297" t="s">
        <v>18607</v>
      </c>
      <c r="F23297" t="s">
        <v>16</v>
      </c>
      <c r="G23297" t="s">
        <v>42</v>
      </c>
      <c r="H23297">
        <v>0</v>
      </c>
      <c r="I23297">
        <v>0</v>
      </c>
      <c r="J23297">
        <v>0</v>
      </c>
      <c r="K23297" t="s">
        <v>89563</v>
      </c>
    </row>
    <row r="23298" spans="1:11" x14ac:dyDescent="0.3">
      <c r="A23298" t="s">
        <v>89564</v>
      </c>
      <c r="B23298" t="s">
        <v>89565</v>
      </c>
      <c r="C23298" t="s">
        <v>13</v>
      </c>
      <c r="D23298" t="s">
        <v>89566</v>
      </c>
      <c r="E23298" t="s">
        <v>87125</v>
      </c>
      <c r="F23298" t="s">
        <v>9090</v>
      </c>
      <c r="G23298" t="s">
        <v>42</v>
      </c>
      <c r="H23298">
        <v>0</v>
      </c>
      <c r="I23298">
        <v>0</v>
      </c>
      <c r="J23298">
        <v>0</v>
      </c>
      <c r="K23298" t="s">
        <v>89567</v>
      </c>
    </row>
    <row r="23299" spans="1:11" x14ac:dyDescent="0.3">
      <c r="A23299" t="s">
        <v>89568</v>
      </c>
      <c r="B23299" t="s">
        <v>59716</v>
      </c>
      <c r="C23299" t="s">
        <v>20</v>
      </c>
      <c r="D23299" t="s">
        <v>89569</v>
      </c>
      <c r="E23299" t="s">
        <v>82100</v>
      </c>
      <c r="F23299" t="s">
        <v>2437</v>
      </c>
      <c r="G23299" t="s">
        <v>42</v>
      </c>
      <c r="H23299">
        <v>0</v>
      </c>
      <c r="I23299">
        <v>0</v>
      </c>
      <c r="J23299">
        <v>0</v>
      </c>
      <c r="K23299" t="s">
        <v>89570</v>
      </c>
    </row>
    <row r="23300" spans="1:11" x14ac:dyDescent="0.3">
      <c r="A23300" t="s">
        <v>89571</v>
      </c>
      <c r="B23300" t="s">
        <v>89572</v>
      </c>
      <c r="C23300" t="s">
        <v>558</v>
      </c>
      <c r="D23300" t="s">
        <v>89573</v>
      </c>
      <c r="E23300" t="s">
        <v>32599</v>
      </c>
      <c r="F23300" t="s">
        <v>41</v>
      </c>
      <c r="G23300" t="s">
        <v>42</v>
      </c>
      <c r="H23300">
        <v>0</v>
      </c>
      <c r="I23300">
        <v>0</v>
      </c>
      <c r="J23300">
        <v>0</v>
      </c>
      <c r="K23300" t="s">
        <v>89574</v>
      </c>
    </row>
    <row r="23301" spans="1:11" x14ac:dyDescent="0.3">
      <c r="A23301" t="s">
        <v>89575</v>
      </c>
      <c r="B23301" t="s">
        <v>89576</v>
      </c>
      <c r="C23301" t="s">
        <v>20</v>
      </c>
      <c r="D23301" t="s">
        <v>89577</v>
      </c>
      <c r="E23301" t="s">
        <v>62177</v>
      </c>
      <c r="F23301" t="s">
        <v>7012</v>
      </c>
      <c r="G23301" t="s">
        <v>42</v>
      </c>
      <c r="H23301">
        <v>0</v>
      </c>
      <c r="I23301">
        <v>0</v>
      </c>
      <c r="J23301">
        <v>0</v>
      </c>
      <c r="K23301" t="s">
        <v>89578</v>
      </c>
    </row>
    <row r="23302" spans="1:11" x14ac:dyDescent="0.3">
      <c r="A23302" t="s">
        <v>89579</v>
      </c>
      <c r="B23302" t="s">
        <v>89580</v>
      </c>
      <c r="C23302" t="s">
        <v>27</v>
      </c>
      <c r="D23302" t="s">
        <v>89581</v>
      </c>
      <c r="E23302" t="s">
        <v>83478</v>
      </c>
      <c r="F23302" t="s">
        <v>16</v>
      </c>
      <c r="G23302" t="s">
        <v>9659</v>
      </c>
      <c r="H23302">
        <v>0</v>
      </c>
      <c r="I23302">
        <v>0</v>
      </c>
      <c r="J23302">
        <v>0</v>
      </c>
      <c r="K23302" t="s">
        <v>89582</v>
      </c>
    </row>
    <row r="23303" spans="1:11" x14ac:dyDescent="0.3">
      <c r="A23303" t="s">
        <v>89583</v>
      </c>
      <c r="C23303" t="s">
        <v>27</v>
      </c>
      <c r="D23303" t="s">
        <v>89584</v>
      </c>
      <c r="E23303" t="s">
        <v>83478</v>
      </c>
      <c r="F23303" t="s">
        <v>4609</v>
      </c>
      <c r="G23303" t="s">
        <v>42</v>
      </c>
      <c r="H23303">
        <v>0</v>
      </c>
      <c r="I23303">
        <v>0</v>
      </c>
      <c r="J23303">
        <v>0</v>
      </c>
      <c r="K23303" t="s">
        <v>89585</v>
      </c>
    </row>
    <row r="23304" spans="1:11" x14ac:dyDescent="0.3">
      <c r="A23304" t="s">
        <v>89586</v>
      </c>
      <c r="C23304" t="s">
        <v>147</v>
      </c>
      <c r="D23304" t="s">
        <v>89587</v>
      </c>
      <c r="E23304" t="s">
        <v>76393</v>
      </c>
      <c r="F23304" t="s">
        <v>16</v>
      </c>
      <c r="G23304" t="s">
        <v>12319</v>
      </c>
      <c r="H23304">
        <v>0</v>
      </c>
      <c r="I23304">
        <v>0</v>
      </c>
      <c r="J23304">
        <v>0</v>
      </c>
      <c r="K23304" t="s">
        <v>89588</v>
      </c>
    </row>
    <row r="23305" spans="1:11" x14ac:dyDescent="0.3">
      <c r="A23305" t="s">
        <v>89589</v>
      </c>
      <c r="C23305" t="s">
        <v>13</v>
      </c>
      <c r="D23305" t="s">
        <v>89590</v>
      </c>
      <c r="E23305" t="s">
        <v>87125</v>
      </c>
      <c r="F23305" t="s">
        <v>16</v>
      </c>
      <c r="G23305" t="s">
        <v>42</v>
      </c>
      <c r="H23305">
        <v>0</v>
      </c>
      <c r="I23305">
        <v>0</v>
      </c>
      <c r="J23305">
        <v>0</v>
      </c>
      <c r="K23305" t="s">
        <v>89591</v>
      </c>
    </row>
    <row r="23306" spans="1:11" x14ac:dyDescent="0.3">
      <c r="A23306" t="s">
        <v>89592</v>
      </c>
      <c r="B23306" t="s">
        <v>89593</v>
      </c>
      <c r="C23306" t="s">
        <v>13</v>
      </c>
      <c r="D23306" t="s">
        <v>89594</v>
      </c>
      <c r="E23306" t="s">
        <v>87125</v>
      </c>
      <c r="F23306" t="s">
        <v>16</v>
      </c>
      <c r="G23306" t="s">
        <v>126</v>
      </c>
      <c r="H23306">
        <v>0</v>
      </c>
      <c r="I23306">
        <v>0</v>
      </c>
      <c r="J23306">
        <v>0</v>
      </c>
      <c r="K23306" t="s">
        <v>89595</v>
      </c>
    </row>
    <row r="23307" spans="1:11" x14ac:dyDescent="0.3">
      <c r="A23307" t="s">
        <v>89596</v>
      </c>
      <c r="B23307" t="s">
        <v>89597</v>
      </c>
      <c r="C23307" t="s">
        <v>558</v>
      </c>
      <c r="D23307" t="s">
        <v>89598</v>
      </c>
      <c r="E23307" t="s">
        <v>2102</v>
      </c>
      <c r="F23307" t="s">
        <v>41</v>
      </c>
      <c r="G23307" t="s">
        <v>42</v>
      </c>
      <c r="H23307">
        <v>0</v>
      </c>
      <c r="I23307">
        <v>0</v>
      </c>
      <c r="J23307">
        <v>0</v>
      </c>
      <c r="K23307" t="s">
        <v>89599</v>
      </c>
    </row>
    <row r="23308" spans="1:11" x14ac:dyDescent="0.3">
      <c r="A23308" t="s">
        <v>89600</v>
      </c>
      <c r="B23308" t="s">
        <v>89601</v>
      </c>
      <c r="C23308" t="s">
        <v>27</v>
      </c>
      <c r="D23308" t="s">
        <v>89602</v>
      </c>
      <c r="E23308" t="s">
        <v>29</v>
      </c>
      <c r="F23308" t="s">
        <v>41</v>
      </c>
      <c r="G23308" t="s">
        <v>42</v>
      </c>
      <c r="H23308">
        <v>0</v>
      </c>
      <c r="I23308">
        <v>0</v>
      </c>
      <c r="J23308">
        <v>0</v>
      </c>
      <c r="K23308" t="s">
        <v>89603</v>
      </c>
    </row>
    <row r="23309" spans="1:11" x14ac:dyDescent="0.3">
      <c r="A23309" t="s">
        <v>89604</v>
      </c>
      <c r="B23309" t="s">
        <v>89605</v>
      </c>
      <c r="C23309" t="s">
        <v>558</v>
      </c>
      <c r="D23309" t="s">
        <v>89606</v>
      </c>
      <c r="E23309" t="s">
        <v>32599</v>
      </c>
      <c r="F23309" t="s">
        <v>16</v>
      </c>
      <c r="G23309" t="s">
        <v>15333</v>
      </c>
      <c r="H23309">
        <v>0</v>
      </c>
      <c r="I23309">
        <v>0</v>
      </c>
      <c r="J23309">
        <v>0</v>
      </c>
      <c r="K23309" t="s">
        <v>89607</v>
      </c>
    </row>
    <row r="23310" spans="1:11" x14ac:dyDescent="0.3">
      <c r="A23310" t="s">
        <v>89608</v>
      </c>
      <c r="B23310" t="s">
        <v>89609</v>
      </c>
      <c r="C23310" t="s">
        <v>13</v>
      </c>
      <c r="D23310" t="s">
        <v>89610</v>
      </c>
      <c r="E23310" t="s">
        <v>87125</v>
      </c>
      <c r="F23310" t="s">
        <v>16</v>
      </c>
      <c r="G23310" t="s">
        <v>38683</v>
      </c>
      <c r="H23310">
        <v>0</v>
      </c>
      <c r="I23310">
        <v>0</v>
      </c>
      <c r="J23310">
        <v>0</v>
      </c>
      <c r="K23310" t="s">
        <v>89611</v>
      </c>
    </row>
    <row r="23311" spans="1:11" x14ac:dyDescent="0.3">
      <c r="A23311" t="s">
        <v>89612</v>
      </c>
      <c r="B23311" t="s">
        <v>89613</v>
      </c>
      <c r="C23311" t="s">
        <v>13</v>
      </c>
      <c r="D23311" t="s">
        <v>89614</v>
      </c>
      <c r="E23311" t="s">
        <v>87125</v>
      </c>
      <c r="F23311" t="s">
        <v>16</v>
      </c>
      <c r="G23311" t="s">
        <v>2303</v>
      </c>
      <c r="H23311">
        <v>0</v>
      </c>
      <c r="I23311">
        <v>0</v>
      </c>
      <c r="J23311">
        <v>0</v>
      </c>
      <c r="K23311" t="s">
        <v>89615</v>
      </c>
    </row>
    <row r="23312" spans="1:11" x14ac:dyDescent="0.3">
      <c r="A23312" t="s">
        <v>89616</v>
      </c>
      <c r="B23312" t="s">
        <v>89617</v>
      </c>
      <c r="C23312" t="s">
        <v>13</v>
      </c>
      <c r="D23312" t="s">
        <v>89618</v>
      </c>
      <c r="E23312" t="s">
        <v>87125</v>
      </c>
      <c r="F23312" t="s">
        <v>16</v>
      </c>
      <c r="G23312" t="s">
        <v>25128</v>
      </c>
      <c r="H23312">
        <v>0</v>
      </c>
      <c r="I23312">
        <v>0</v>
      </c>
      <c r="J23312">
        <v>0</v>
      </c>
      <c r="K23312" t="s">
        <v>89619</v>
      </c>
    </row>
    <row r="23313" spans="1:11" x14ac:dyDescent="0.3">
      <c r="A23313" t="s">
        <v>89620</v>
      </c>
      <c r="B23313" t="s">
        <v>89621</v>
      </c>
      <c r="C23313" t="s">
        <v>558</v>
      </c>
      <c r="D23313" t="s">
        <v>89622</v>
      </c>
      <c r="E23313" t="s">
        <v>32599</v>
      </c>
      <c r="F23313" t="s">
        <v>16</v>
      </c>
      <c r="G23313" t="s">
        <v>3039</v>
      </c>
      <c r="H23313">
        <v>0</v>
      </c>
      <c r="I23313">
        <v>0</v>
      </c>
      <c r="J23313">
        <v>0</v>
      </c>
      <c r="K23313" t="s">
        <v>89623</v>
      </c>
    </row>
    <row r="23314" spans="1:11" x14ac:dyDescent="0.3">
      <c r="A23314" t="s">
        <v>89624</v>
      </c>
      <c r="B23314" t="s">
        <v>89625</v>
      </c>
      <c r="C23314" t="s">
        <v>558</v>
      </c>
      <c r="D23314" t="s">
        <v>89626</v>
      </c>
      <c r="E23314" t="s">
        <v>32599</v>
      </c>
      <c r="F23314" t="s">
        <v>41</v>
      </c>
      <c r="G23314" t="s">
        <v>42</v>
      </c>
      <c r="H23314">
        <v>0</v>
      </c>
      <c r="I23314">
        <v>0</v>
      </c>
      <c r="J23314">
        <v>0</v>
      </c>
      <c r="K23314" t="s">
        <v>89627</v>
      </c>
    </row>
    <row r="23315" spans="1:11" x14ac:dyDescent="0.3">
      <c r="A23315" t="s">
        <v>89628</v>
      </c>
      <c r="C23315" t="s">
        <v>13</v>
      </c>
      <c r="D23315" t="s">
        <v>89629</v>
      </c>
      <c r="E23315" t="s">
        <v>87125</v>
      </c>
      <c r="F23315" t="s">
        <v>16</v>
      </c>
      <c r="G23315" t="s">
        <v>91</v>
      </c>
      <c r="H23315">
        <v>0</v>
      </c>
      <c r="I23315">
        <v>0</v>
      </c>
      <c r="J23315">
        <v>0</v>
      </c>
      <c r="K23315" t="s">
        <v>89630</v>
      </c>
    </row>
    <row r="23316" spans="1:11" x14ac:dyDescent="0.3">
      <c r="A23316" t="s">
        <v>89631</v>
      </c>
      <c r="B23316" t="s">
        <v>89632</v>
      </c>
      <c r="C23316" t="s">
        <v>27</v>
      </c>
      <c r="D23316" t="s">
        <v>89633</v>
      </c>
      <c r="E23316" t="s">
        <v>83478</v>
      </c>
      <c r="F23316" t="s">
        <v>41</v>
      </c>
      <c r="G23316" t="s">
        <v>42</v>
      </c>
      <c r="H23316">
        <v>0</v>
      </c>
      <c r="I23316">
        <v>0</v>
      </c>
      <c r="J23316">
        <v>0</v>
      </c>
      <c r="K23316" t="s">
        <v>89634</v>
      </c>
    </row>
    <row r="23317" spans="1:11" x14ac:dyDescent="0.3">
      <c r="A23317" t="s">
        <v>89635</v>
      </c>
      <c r="B23317" t="s">
        <v>89636</v>
      </c>
      <c r="C23317" t="s">
        <v>13</v>
      </c>
      <c r="D23317" t="s">
        <v>89637</v>
      </c>
      <c r="E23317" t="s">
        <v>87125</v>
      </c>
      <c r="F23317" t="s">
        <v>2572</v>
      </c>
      <c r="G23317" t="s">
        <v>42</v>
      </c>
      <c r="H23317">
        <v>0</v>
      </c>
      <c r="I23317">
        <v>0</v>
      </c>
      <c r="J23317">
        <v>0</v>
      </c>
      <c r="K23317" t="s">
        <v>89638</v>
      </c>
    </row>
    <row r="23318" spans="1:11" x14ac:dyDescent="0.3">
      <c r="A23318" t="s">
        <v>89639</v>
      </c>
      <c r="B23318" t="s">
        <v>89640</v>
      </c>
      <c r="C23318" t="s">
        <v>27</v>
      </c>
      <c r="D23318" t="s">
        <v>89641</v>
      </c>
      <c r="E23318" t="s">
        <v>29</v>
      </c>
      <c r="F23318" t="s">
        <v>41</v>
      </c>
      <c r="G23318" t="s">
        <v>42</v>
      </c>
      <c r="H23318">
        <v>0</v>
      </c>
      <c r="I23318">
        <v>0</v>
      </c>
      <c r="J23318">
        <v>0</v>
      </c>
      <c r="K23318" t="s">
        <v>89642</v>
      </c>
    </row>
    <row r="23319" spans="1:11" x14ac:dyDescent="0.3">
      <c r="A23319" t="s">
        <v>89643</v>
      </c>
      <c r="B23319" t="s">
        <v>89644</v>
      </c>
      <c r="C23319" t="s">
        <v>20</v>
      </c>
      <c r="D23319" t="s">
        <v>89645</v>
      </c>
      <c r="E23319" t="s">
        <v>82100</v>
      </c>
      <c r="F23319" t="s">
        <v>3538</v>
      </c>
      <c r="G23319" t="s">
        <v>42</v>
      </c>
      <c r="H23319">
        <v>0</v>
      </c>
      <c r="I23319">
        <v>0</v>
      </c>
      <c r="J23319">
        <v>0</v>
      </c>
      <c r="K23319" t="s">
        <v>89646</v>
      </c>
    </row>
    <row r="23320" spans="1:11" x14ac:dyDescent="0.3">
      <c r="A23320" t="s">
        <v>9098</v>
      </c>
      <c r="B23320" t="s">
        <v>89647</v>
      </c>
      <c r="C23320" t="s">
        <v>20</v>
      </c>
      <c r="D23320" t="s">
        <v>89648</v>
      </c>
      <c r="E23320" t="s">
        <v>82100</v>
      </c>
      <c r="F23320" t="s">
        <v>24914</v>
      </c>
      <c r="G23320" t="s">
        <v>42</v>
      </c>
      <c r="H23320">
        <v>0</v>
      </c>
      <c r="I23320">
        <v>0</v>
      </c>
      <c r="J23320">
        <v>0</v>
      </c>
      <c r="K23320" t="s">
        <v>89649</v>
      </c>
    </row>
    <row r="23321" spans="1:11" x14ac:dyDescent="0.3">
      <c r="A23321" t="s">
        <v>89650</v>
      </c>
      <c r="B23321" t="s">
        <v>89651</v>
      </c>
      <c r="C23321" t="s">
        <v>20</v>
      </c>
      <c r="D23321" t="s">
        <v>89652</v>
      </c>
      <c r="E23321" t="s">
        <v>82100</v>
      </c>
      <c r="F23321" t="s">
        <v>835</v>
      </c>
      <c r="G23321" t="s">
        <v>18591</v>
      </c>
      <c r="H23321">
        <v>0</v>
      </c>
      <c r="I23321">
        <v>0</v>
      </c>
      <c r="J23321">
        <v>0</v>
      </c>
      <c r="K23321" t="s">
        <v>89653</v>
      </c>
    </row>
    <row r="23322" spans="1:11" x14ac:dyDescent="0.3">
      <c r="A23322" t="s">
        <v>89654</v>
      </c>
      <c r="B23322" t="s">
        <v>89655</v>
      </c>
      <c r="C23322" t="s">
        <v>20</v>
      </c>
      <c r="D23322" t="s">
        <v>89656</v>
      </c>
      <c r="E23322" t="s">
        <v>82100</v>
      </c>
      <c r="F23322" t="s">
        <v>16</v>
      </c>
      <c r="G23322" t="s">
        <v>5327</v>
      </c>
      <c r="H23322">
        <v>0</v>
      </c>
      <c r="I23322">
        <v>0</v>
      </c>
      <c r="J23322">
        <v>0</v>
      </c>
      <c r="K23322" t="s">
        <v>89657</v>
      </c>
    </row>
    <row r="23323" spans="1:11" x14ac:dyDescent="0.3">
      <c r="A23323" t="s">
        <v>89658</v>
      </c>
      <c r="B23323" t="s">
        <v>89659</v>
      </c>
      <c r="C23323" t="s">
        <v>27</v>
      </c>
      <c r="D23323" t="s">
        <v>89660</v>
      </c>
      <c r="E23323" t="s">
        <v>29</v>
      </c>
      <c r="F23323" t="s">
        <v>41</v>
      </c>
      <c r="G23323" t="s">
        <v>42</v>
      </c>
      <c r="H23323">
        <v>0</v>
      </c>
      <c r="I23323">
        <v>0</v>
      </c>
      <c r="J23323">
        <v>0</v>
      </c>
      <c r="K23323" t="s">
        <v>89661</v>
      </c>
    </row>
    <row r="23324" spans="1:11" x14ac:dyDescent="0.3">
      <c r="A23324" t="s">
        <v>89662</v>
      </c>
      <c r="B23324" t="s">
        <v>89663</v>
      </c>
      <c r="C23324" t="s">
        <v>27</v>
      </c>
      <c r="D23324" t="s">
        <v>89664</v>
      </c>
      <c r="E23324" t="s">
        <v>83478</v>
      </c>
      <c r="F23324" t="s">
        <v>41</v>
      </c>
      <c r="G23324" t="s">
        <v>42</v>
      </c>
      <c r="H23324">
        <v>0</v>
      </c>
      <c r="I23324">
        <v>0</v>
      </c>
      <c r="J23324">
        <v>0</v>
      </c>
      <c r="K23324" t="s">
        <v>89665</v>
      </c>
    </row>
    <row r="23325" spans="1:11" x14ac:dyDescent="0.3">
      <c r="A23325" t="s">
        <v>89666</v>
      </c>
      <c r="B23325" t="s">
        <v>89667</v>
      </c>
      <c r="C23325" t="s">
        <v>27</v>
      </c>
      <c r="D23325" t="s">
        <v>89668</v>
      </c>
      <c r="E23325" t="s">
        <v>83478</v>
      </c>
      <c r="F23325" t="s">
        <v>41</v>
      </c>
      <c r="G23325" t="s">
        <v>42</v>
      </c>
      <c r="H23325">
        <v>0</v>
      </c>
      <c r="I23325">
        <v>0</v>
      </c>
      <c r="J23325">
        <v>0</v>
      </c>
      <c r="K23325" t="s">
        <v>89669</v>
      </c>
    </row>
    <row r="23326" spans="1:11" x14ac:dyDescent="0.3">
      <c r="A23326" t="s">
        <v>89670</v>
      </c>
      <c r="B23326" t="s">
        <v>89671</v>
      </c>
      <c r="C23326" t="s">
        <v>147</v>
      </c>
      <c r="D23326" t="s">
        <v>89672</v>
      </c>
      <c r="E23326" t="s">
        <v>76393</v>
      </c>
      <c r="F23326" t="s">
        <v>9426</v>
      </c>
      <c r="G23326" t="s">
        <v>42</v>
      </c>
      <c r="H23326">
        <v>0</v>
      </c>
      <c r="I23326">
        <v>0</v>
      </c>
      <c r="J23326">
        <v>0</v>
      </c>
      <c r="K23326" t="s">
        <v>89673</v>
      </c>
    </row>
    <row r="23327" spans="1:11" x14ac:dyDescent="0.3">
      <c r="A23327" t="s">
        <v>89674</v>
      </c>
      <c r="B23327" t="s">
        <v>89675</v>
      </c>
      <c r="C23327" t="s">
        <v>558</v>
      </c>
      <c r="D23327" t="s">
        <v>89676</v>
      </c>
      <c r="E23327" t="s">
        <v>895</v>
      </c>
      <c r="F23327" t="s">
        <v>191</v>
      </c>
      <c r="G23327" t="s">
        <v>6576</v>
      </c>
      <c r="H23327">
        <v>0</v>
      </c>
      <c r="I23327">
        <v>0</v>
      </c>
      <c r="J23327">
        <v>0</v>
      </c>
      <c r="K23327" t="s">
        <v>89677</v>
      </c>
    </row>
    <row r="23328" spans="1:11" x14ac:dyDescent="0.3">
      <c r="A23328" t="s">
        <v>89678</v>
      </c>
      <c r="B23328" t="s">
        <v>89679</v>
      </c>
      <c r="C23328" t="s">
        <v>558</v>
      </c>
      <c r="D23328" t="s">
        <v>89680</v>
      </c>
      <c r="E23328" t="s">
        <v>895</v>
      </c>
      <c r="F23328" t="s">
        <v>16</v>
      </c>
      <c r="G23328" t="s">
        <v>3361</v>
      </c>
      <c r="H23328">
        <v>0</v>
      </c>
      <c r="I23328">
        <v>0</v>
      </c>
      <c r="J23328">
        <v>0</v>
      </c>
      <c r="K23328" t="s">
        <v>89681</v>
      </c>
    </row>
    <row r="23329" spans="1:11" x14ac:dyDescent="0.3">
      <c r="A23329" t="s">
        <v>89682</v>
      </c>
      <c r="B23329" t="s">
        <v>89683</v>
      </c>
      <c r="C23329" t="s">
        <v>558</v>
      </c>
      <c r="D23329" t="s">
        <v>89684</v>
      </c>
      <c r="E23329" t="s">
        <v>32599</v>
      </c>
      <c r="F23329" t="s">
        <v>16</v>
      </c>
      <c r="G23329" t="s">
        <v>32710</v>
      </c>
      <c r="H23329">
        <v>0</v>
      </c>
      <c r="I23329">
        <v>0</v>
      </c>
      <c r="J23329">
        <v>0</v>
      </c>
      <c r="K23329" t="s">
        <v>89685</v>
      </c>
    </row>
    <row r="23330" spans="1:11" x14ac:dyDescent="0.3">
      <c r="A23330" t="s">
        <v>89686</v>
      </c>
      <c r="B23330" t="s">
        <v>89687</v>
      </c>
      <c r="C23330" t="s">
        <v>558</v>
      </c>
      <c r="D23330" t="s">
        <v>89688</v>
      </c>
      <c r="E23330" t="s">
        <v>895</v>
      </c>
      <c r="F23330" t="s">
        <v>16</v>
      </c>
      <c r="G23330" t="s">
        <v>25799</v>
      </c>
      <c r="H23330">
        <v>0</v>
      </c>
      <c r="I23330">
        <v>0</v>
      </c>
      <c r="J23330">
        <v>0</v>
      </c>
      <c r="K23330" t="s">
        <v>89689</v>
      </c>
    </row>
    <row r="23331" spans="1:11" x14ac:dyDescent="0.3">
      <c r="A23331" t="s">
        <v>89690</v>
      </c>
      <c r="B23331" t="s">
        <v>89691</v>
      </c>
      <c r="C23331" t="s">
        <v>27</v>
      </c>
      <c r="D23331" t="s">
        <v>89692</v>
      </c>
      <c r="E23331" t="s">
        <v>29</v>
      </c>
      <c r="F23331" t="s">
        <v>41</v>
      </c>
      <c r="G23331" t="s">
        <v>42</v>
      </c>
      <c r="H23331">
        <v>0</v>
      </c>
      <c r="I23331">
        <v>0</v>
      </c>
      <c r="J23331">
        <v>0</v>
      </c>
      <c r="K23331" t="s">
        <v>89693</v>
      </c>
    </row>
    <row r="23332" spans="1:11" x14ac:dyDescent="0.3">
      <c r="A23332" t="s">
        <v>89694</v>
      </c>
      <c r="B23332" t="s">
        <v>89695</v>
      </c>
      <c r="C23332" t="s">
        <v>558</v>
      </c>
      <c r="D23332" t="s">
        <v>89696</v>
      </c>
      <c r="E23332" t="s">
        <v>895</v>
      </c>
      <c r="F23332" t="s">
        <v>16</v>
      </c>
      <c r="G23332" t="s">
        <v>756</v>
      </c>
      <c r="H23332">
        <v>0</v>
      </c>
      <c r="I23332">
        <v>0</v>
      </c>
      <c r="J23332">
        <v>0</v>
      </c>
      <c r="K23332" t="s">
        <v>89697</v>
      </c>
    </row>
    <row r="23333" spans="1:11" x14ac:dyDescent="0.3">
      <c r="A23333" t="s">
        <v>89698</v>
      </c>
      <c r="B23333" t="s">
        <v>89699</v>
      </c>
      <c r="C23333" t="s">
        <v>558</v>
      </c>
      <c r="D23333" t="s">
        <v>89700</v>
      </c>
      <c r="E23333" t="s">
        <v>895</v>
      </c>
      <c r="F23333" t="s">
        <v>16</v>
      </c>
      <c r="G23333" t="s">
        <v>24533</v>
      </c>
      <c r="H23333">
        <v>0</v>
      </c>
      <c r="I23333">
        <v>0</v>
      </c>
      <c r="J23333">
        <v>0</v>
      </c>
      <c r="K23333" t="s">
        <v>89701</v>
      </c>
    </row>
    <row r="23334" spans="1:11" x14ac:dyDescent="0.3">
      <c r="A23334" t="s">
        <v>89702</v>
      </c>
      <c r="B23334" t="s">
        <v>89703</v>
      </c>
      <c r="C23334" t="s">
        <v>20</v>
      </c>
      <c r="D23334" t="s">
        <v>89704</v>
      </c>
      <c r="E23334" t="s">
        <v>82100</v>
      </c>
      <c r="F23334" t="s">
        <v>15863</v>
      </c>
      <c r="G23334" t="s">
        <v>42</v>
      </c>
      <c r="H23334">
        <v>0</v>
      </c>
      <c r="I23334">
        <v>0</v>
      </c>
      <c r="J23334">
        <v>0</v>
      </c>
      <c r="K23334" t="s">
        <v>89705</v>
      </c>
    </row>
    <row r="23335" spans="1:11" x14ac:dyDescent="0.3">
      <c r="A23335" t="s">
        <v>89706</v>
      </c>
      <c r="B23335" t="s">
        <v>89707</v>
      </c>
      <c r="C23335" t="s">
        <v>558</v>
      </c>
      <c r="D23335" t="s">
        <v>89708</v>
      </c>
      <c r="E23335" t="s">
        <v>895</v>
      </c>
      <c r="F23335" t="s">
        <v>16465</v>
      </c>
      <c r="G23335" t="s">
        <v>42</v>
      </c>
      <c r="H23335">
        <v>0</v>
      </c>
      <c r="I23335">
        <v>0</v>
      </c>
      <c r="J23335">
        <v>0</v>
      </c>
      <c r="K23335" t="s">
        <v>89709</v>
      </c>
    </row>
    <row r="23336" spans="1:11" x14ac:dyDescent="0.3">
      <c r="A23336" t="s">
        <v>89710</v>
      </c>
      <c r="B23336" t="s">
        <v>89711</v>
      </c>
      <c r="C23336" t="s">
        <v>558</v>
      </c>
      <c r="D23336" t="s">
        <v>89712</v>
      </c>
      <c r="E23336" t="s">
        <v>895</v>
      </c>
      <c r="F23336" t="s">
        <v>4959</v>
      </c>
      <c r="G23336" t="s">
        <v>42</v>
      </c>
      <c r="H23336">
        <v>0</v>
      </c>
      <c r="I23336">
        <v>0</v>
      </c>
      <c r="J23336">
        <v>0</v>
      </c>
      <c r="K23336" t="s">
        <v>89713</v>
      </c>
    </row>
    <row r="23337" spans="1:11" x14ac:dyDescent="0.3">
      <c r="A23337" t="s">
        <v>89714</v>
      </c>
      <c r="B23337" t="s">
        <v>89715</v>
      </c>
      <c r="C23337" t="s">
        <v>558</v>
      </c>
      <c r="D23337" t="s">
        <v>89716</v>
      </c>
      <c r="E23337" t="s">
        <v>895</v>
      </c>
      <c r="F23337" t="s">
        <v>89717</v>
      </c>
      <c r="G23337" t="s">
        <v>42</v>
      </c>
      <c r="H23337">
        <v>0</v>
      </c>
      <c r="I23337">
        <v>0</v>
      </c>
      <c r="J23337">
        <v>0</v>
      </c>
      <c r="K23337" t="s">
        <v>89718</v>
      </c>
    </row>
    <row r="23338" spans="1:11" x14ac:dyDescent="0.3">
      <c r="A23338" t="s">
        <v>89719</v>
      </c>
      <c r="B23338" t="s">
        <v>89720</v>
      </c>
      <c r="C23338" t="s">
        <v>558</v>
      </c>
      <c r="D23338" t="s">
        <v>89721</v>
      </c>
      <c r="E23338" t="s">
        <v>32122</v>
      </c>
      <c r="F23338" t="s">
        <v>5273</v>
      </c>
      <c r="G23338" t="s">
        <v>42</v>
      </c>
      <c r="H23338">
        <v>0</v>
      </c>
      <c r="I23338">
        <v>0</v>
      </c>
      <c r="J23338">
        <v>0</v>
      </c>
      <c r="K23338" t="s">
        <v>89722</v>
      </c>
    </row>
    <row r="23339" spans="1:11" x14ac:dyDescent="0.3">
      <c r="A23339" t="s">
        <v>89723</v>
      </c>
      <c r="B23339" t="s">
        <v>89724</v>
      </c>
      <c r="C23339" t="s">
        <v>558</v>
      </c>
      <c r="D23339" t="s">
        <v>89725</v>
      </c>
      <c r="E23339" t="s">
        <v>895</v>
      </c>
      <c r="F23339" t="s">
        <v>1531</v>
      </c>
      <c r="G23339" t="s">
        <v>42</v>
      </c>
      <c r="H23339">
        <v>0</v>
      </c>
      <c r="I23339">
        <v>0</v>
      </c>
      <c r="J23339">
        <v>0</v>
      </c>
      <c r="K23339" t="s">
        <v>89726</v>
      </c>
    </row>
    <row r="23340" spans="1:11" x14ac:dyDescent="0.3">
      <c r="A23340" t="s">
        <v>89727</v>
      </c>
      <c r="C23340" t="s">
        <v>27</v>
      </c>
      <c r="D23340" t="s">
        <v>89728</v>
      </c>
      <c r="E23340" t="s">
        <v>29</v>
      </c>
      <c r="F23340" t="s">
        <v>41</v>
      </c>
      <c r="G23340" t="s">
        <v>42</v>
      </c>
      <c r="H23340">
        <v>0</v>
      </c>
      <c r="I23340">
        <v>0</v>
      </c>
      <c r="J23340">
        <v>0</v>
      </c>
      <c r="K23340" t="s">
        <v>89729</v>
      </c>
    </row>
    <row r="23341" spans="1:11" x14ac:dyDescent="0.3">
      <c r="A23341" t="s">
        <v>89730</v>
      </c>
      <c r="B23341" t="s">
        <v>89731</v>
      </c>
      <c r="C23341" t="s">
        <v>558</v>
      </c>
      <c r="D23341" t="s">
        <v>89732</v>
      </c>
      <c r="E23341" t="s">
        <v>895</v>
      </c>
      <c r="F23341" t="s">
        <v>4959</v>
      </c>
      <c r="G23341" t="s">
        <v>42</v>
      </c>
      <c r="H23341">
        <v>0</v>
      </c>
      <c r="I23341">
        <v>0</v>
      </c>
      <c r="J23341">
        <v>0</v>
      </c>
      <c r="K23341" t="s">
        <v>89733</v>
      </c>
    </row>
    <row r="23342" spans="1:11" x14ac:dyDescent="0.3">
      <c r="A23342" t="s">
        <v>89734</v>
      </c>
      <c r="B23342" t="s">
        <v>89735</v>
      </c>
      <c r="C23342" t="s">
        <v>558</v>
      </c>
      <c r="D23342" t="s">
        <v>89736</v>
      </c>
      <c r="E23342" t="s">
        <v>19698</v>
      </c>
      <c r="F23342" t="s">
        <v>10433</v>
      </c>
      <c r="G23342" t="s">
        <v>42</v>
      </c>
      <c r="H23342">
        <v>0</v>
      </c>
      <c r="I23342">
        <v>0</v>
      </c>
      <c r="J23342">
        <v>0</v>
      </c>
      <c r="K23342" t="s">
        <v>89737</v>
      </c>
    </row>
    <row r="23343" spans="1:11" x14ac:dyDescent="0.3">
      <c r="A23343" t="s">
        <v>89738</v>
      </c>
      <c r="B23343" t="s">
        <v>89739</v>
      </c>
      <c r="C23343" t="s">
        <v>558</v>
      </c>
      <c r="D23343" t="s">
        <v>89740</v>
      </c>
      <c r="E23343" t="s">
        <v>18607</v>
      </c>
      <c r="F23343" t="s">
        <v>2595</v>
      </c>
      <c r="G23343" t="s">
        <v>42</v>
      </c>
      <c r="H23343">
        <v>0</v>
      </c>
      <c r="I23343">
        <v>0</v>
      </c>
      <c r="J23343">
        <v>0</v>
      </c>
      <c r="K23343" t="s">
        <v>89741</v>
      </c>
    </row>
    <row r="23344" spans="1:11" x14ac:dyDescent="0.3">
      <c r="A23344" t="s">
        <v>89742</v>
      </c>
      <c r="B23344" t="s">
        <v>89743</v>
      </c>
      <c r="C23344" t="s">
        <v>20</v>
      </c>
      <c r="D23344" t="s">
        <v>89744</v>
      </c>
      <c r="E23344" t="s">
        <v>82100</v>
      </c>
      <c r="F23344" t="s">
        <v>16</v>
      </c>
      <c r="G23344" t="s">
        <v>6487</v>
      </c>
      <c r="H23344">
        <v>0</v>
      </c>
      <c r="I23344">
        <v>0</v>
      </c>
      <c r="J23344">
        <v>0</v>
      </c>
      <c r="K23344" t="s">
        <v>89745</v>
      </c>
    </row>
    <row r="23345" spans="1:11" x14ac:dyDescent="0.3">
      <c r="A23345" t="s">
        <v>89746</v>
      </c>
      <c r="B23345" t="s">
        <v>89747</v>
      </c>
      <c r="C23345" t="s">
        <v>20</v>
      </c>
      <c r="E23345" t="s">
        <v>82100</v>
      </c>
      <c r="F23345" t="s">
        <v>2361</v>
      </c>
      <c r="G23345" t="s">
        <v>42</v>
      </c>
      <c r="H23345">
        <v>0</v>
      </c>
      <c r="I23345">
        <v>0</v>
      </c>
      <c r="J23345">
        <v>0</v>
      </c>
      <c r="K23345" t="s">
        <v>89748</v>
      </c>
    </row>
    <row r="23346" spans="1:11" x14ac:dyDescent="0.3">
      <c r="A23346" t="s">
        <v>89749</v>
      </c>
      <c r="C23346" t="s">
        <v>20</v>
      </c>
      <c r="D23346" t="s">
        <v>89750</v>
      </c>
      <c r="E23346" t="s">
        <v>82100</v>
      </c>
      <c r="F23346" t="s">
        <v>16</v>
      </c>
      <c r="G23346" t="s">
        <v>2026</v>
      </c>
      <c r="H23346">
        <v>0</v>
      </c>
      <c r="I23346">
        <v>0</v>
      </c>
      <c r="J23346">
        <v>0</v>
      </c>
      <c r="K23346" t="s">
        <v>89751</v>
      </c>
    </row>
    <row r="23347" spans="1:11" x14ac:dyDescent="0.3">
      <c r="A23347" t="s">
        <v>89752</v>
      </c>
      <c r="B23347" t="s">
        <v>89753</v>
      </c>
      <c r="C23347" t="s">
        <v>466</v>
      </c>
      <c r="D23347" t="s">
        <v>89754</v>
      </c>
      <c r="E23347" t="s">
        <v>79083</v>
      </c>
      <c r="F23347" t="s">
        <v>16</v>
      </c>
      <c r="G23347" t="s">
        <v>19180</v>
      </c>
      <c r="H23347">
        <v>0</v>
      </c>
      <c r="I23347">
        <v>0</v>
      </c>
      <c r="J23347">
        <v>0</v>
      </c>
      <c r="K23347" t="s">
        <v>89755</v>
      </c>
    </row>
    <row r="23348" spans="1:11" x14ac:dyDescent="0.3">
      <c r="A23348" t="s">
        <v>89756</v>
      </c>
      <c r="B23348" t="s">
        <v>89757</v>
      </c>
      <c r="C23348" t="s">
        <v>466</v>
      </c>
      <c r="D23348" t="s">
        <v>89758</v>
      </c>
      <c r="E23348" t="s">
        <v>79083</v>
      </c>
      <c r="F23348" t="s">
        <v>16</v>
      </c>
      <c r="G23348" t="s">
        <v>4671</v>
      </c>
      <c r="H23348">
        <v>0</v>
      </c>
      <c r="I23348">
        <v>0</v>
      </c>
      <c r="J23348">
        <v>0</v>
      </c>
      <c r="K23348" t="s">
        <v>89759</v>
      </c>
    </row>
    <row r="23349" spans="1:11" x14ac:dyDescent="0.3">
      <c r="A23349" t="s">
        <v>89760</v>
      </c>
      <c r="B23349" t="s">
        <v>89761</v>
      </c>
      <c r="C23349" t="s">
        <v>466</v>
      </c>
      <c r="D23349" t="s">
        <v>89762</v>
      </c>
      <c r="E23349" t="s">
        <v>79083</v>
      </c>
      <c r="F23349" t="s">
        <v>16</v>
      </c>
      <c r="G23349" t="s">
        <v>4183</v>
      </c>
      <c r="H23349">
        <v>0</v>
      </c>
      <c r="I23349">
        <v>0</v>
      </c>
      <c r="J23349">
        <v>0</v>
      </c>
      <c r="K23349" t="s">
        <v>89763</v>
      </c>
    </row>
    <row r="23350" spans="1:11" x14ac:dyDescent="0.3">
      <c r="A23350" t="s">
        <v>89764</v>
      </c>
      <c r="B23350" t="s">
        <v>89765</v>
      </c>
      <c r="C23350" t="s">
        <v>466</v>
      </c>
      <c r="D23350" t="s">
        <v>89766</v>
      </c>
      <c r="E23350" t="s">
        <v>79083</v>
      </c>
      <c r="F23350" t="s">
        <v>16</v>
      </c>
      <c r="G23350" t="s">
        <v>11157</v>
      </c>
      <c r="H23350">
        <v>0</v>
      </c>
      <c r="I23350">
        <v>0</v>
      </c>
      <c r="J23350">
        <v>0</v>
      </c>
      <c r="K23350" t="s">
        <v>89767</v>
      </c>
    </row>
    <row r="23351" spans="1:11" x14ac:dyDescent="0.3">
      <c r="A23351" t="s">
        <v>89768</v>
      </c>
      <c r="B23351" t="s">
        <v>89769</v>
      </c>
      <c r="C23351" t="s">
        <v>558</v>
      </c>
      <c r="D23351" t="s">
        <v>89770</v>
      </c>
      <c r="E23351" t="s">
        <v>630</v>
      </c>
      <c r="F23351" t="s">
        <v>7555</v>
      </c>
      <c r="G23351" t="s">
        <v>42</v>
      </c>
      <c r="H23351">
        <v>0</v>
      </c>
      <c r="I23351">
        <v>0</v>
      </c>
      <c r="J23351">
        <v>0</v>
      </c>
      <c r="K23351" t="s">
        <v>89771</v>
      </c>
    </row>
    <row r="23352" spans="1:11" x14ac:dyDescent="0.3">
      <c r="A23352" t="s">
        <v>89772</v>
      </c>
      <c r="B23352" t="s">
        <v>89773</v>
      </c>
      <c r="C23352" t="s">
        <v>466</v>
      </c>
      <c r="D23352" t="s">
        <v>89774</v>
      </c>
      <c r="E23352" t="s">
        <v>79083</v>
      </c>
      <c r="F23352" t="s">
        <v>16</v>
      </c>
      <c r="G23352" t="s">
        <v>4326</v>
      </c>
      <c r="H23352">
        <v>0</v>
      </c>
      <c r="I23352">
        <v>0</v>
      </c>
      <c r="J23352">
        <v>0</v>
      </c>
      <c r="K23352" t="s">
        <v>89775</v>
      </c>
    </row>
    <row r="23353" spans="1:11" x14ac:dyDescent="0.3">
      <c r="A23353" t="s">
        <v>89776</v>
      </c>
      <c r="B23353" t="s">
        <v>89777</v>
      </c>
      <c r="C23353" t="s">
        <v>20</v>
      </c>
      <c r="D23353" t="s">
        <v>89778</v>
      </c>
      <c r="E23353" t="s">
        <v>82100</v>
      </c>
      <c r="F23353" t="s">
        <v>16</v>
      </c>
      <c r="G23353" t="s">
        <v>16824</v>
      </c>
      <c r="H23353">
        <v>0</v>
      </c>
      <c r="I23353">
        <v>0</v>
      </c>
      <c r="J23353">
        <v>0</v>
      </c>
      <c r="K23353" t="s">
        <v>89779</v>
      </c>
    </row>
    <row r="23354" spans="1:11" x14ac:dyDescent="0.3">
      <c r="A23354" t="s">
        <v>89780</v>
      </c>
      <c r="B23354" t="s">
        <v>89781</v>
      </c>
      <c r="C23354" t="s">
        <v>20</v>
      </c>
      <c r="D23354" t="s">
        <v>89782</v>
      </c>
      <c r="E23354" t="s">
        <v>82100</v>
      </c>
      <c r="F23354" t="s">
        <v>16</v>
      </c>
      <c r="G23354" t="s">
        <v>24420</v>
      </c>
      <c r="H23354">
        <v>0</v>
      </c>
      <c r="I23354">
        <v>0</v>
      </c>
      <c r="J23354">
        <v>0</v>
      </c>
      <c r="K23354" t="s">
        <v>89783</v>
      </c>
    </row>
    <row r="23355" spans="1:11" x14ac:dyDescent="0.3">
      <c r="A23355" t="s">
        <v>89784</v>
      </c>
      <c r="B23355" t="s">
        <v>89785</v>
      </c>
      <c r="C23355" t="s">
        <v>20</v>
      </c>
      <c r="D23355" t="s">
        <v>89786</v>
      </c>
      <c r="E23355" t="s">
        <v>82100</v>
      </c>
      <c r="F23355" t="s">
        <v>16</v>
      </c>
      <c r="G23355" t="s">
        <v>8572</v>
      </c>
      <c r="H23355">
        <v>0</v>
      </c>
      <c r="I23355">
        <v>0</v>
      </c>
      <c r="J23355">
        <v>0</v>
      </c>
      <c r="K23355" t="s">
        <v>89787</v>
      </c>
    </row>
    <row r="23356" spans="1:11" x14ac:dyDescent="0.3">
      <c r="A23356" t="s">
        <v>89788</v>
      </c>
      <c r="C23356" t="s">
        <v>20</v>
      </c>
      <c r="D23356" t="s">
        <v>89789</v>
      </c>
      <c r="E23356" t="s">
        <v>82100</v>
      </c>
      <c r="F23356" t="s">
        <v>16</v>
      </c>
      <c r="G23356" t="s">
        <v>7387</v>
      </c>
      <c r="H23356">
        <v>0</v>
      </c>
      <c r="I23356">
        <v>0</v>
      </c>
      <c r="J23356">
        <v>0</v>
      </c>
      <c r="K23356" t="s">
        <v>89790</v>
      </c>
    </row>
    <row r="23357" spans="1:11" x14ac:dyDescent="0.3">
      <c r="A23357" t="s">
        <v>89791</v>
      </c>
      <c r="B23357" t="s">
        <v>89792</v>
      </c>
      <c r="C23357" t="s">
        <v>20</v>
      </c>
      <c r="D23357" t="s">
        <v>89793</v>
      </c>
      <c r="E23357" t="s">
        <v>82100</v>
      </c>
      <c r="F23357" t="s">
        <v>16</v>
      </c>
      <c r="G23357" t="s">
        <v>10008</v>
      </c>
      <c r="H23357">
        <v>0</v>
      </c>
      <c r="I23357">
        <v>0</v>
      </c>
      <c r="J23357">
        <v>0</v>
      </c>
      <c r="K23357" t="s">
        <v>89794</v>
      </c>
    </row>
    <row r="23358" spans="1:11" x14ac:dyDescent="0.3">
      <c r="A23358" t="s">
        <v>89795</v>
      </c>
      <c r="C23358" t="s">
        <v>20</v>
      </c>
      <c r="D23358" t="s">
        <v>89796</v>
      </c>
      <c r="E23358" t="s">
        <v>82100</v>
      </c>
      <c r="F23358" t="s">
        <v>2901</v>
      </c>
      <c r="G23358" t="s">
        <v>25779</v>
      </c>
      <c r="H23358">
        <v>0</v>
      </c>
      <c r="I23358">
        <v>0</v>
      </c>
      <c r="J23358">
        <v>0</v>
      </c>
      <c r="K23358" t="s">
        <v>89797</v>
      </c>
    </row>
    <row r="23359" spans="1:11" x14ac:dyDescent="0.3">
      <c r="A23359" t="s">
        <v>89798</v>
      </c>
      <c r="B23359" t="s">
        <v>89799</v>
      </c>
      <c r="C23359" t="s">
        <v>20</v>
      </c>
      <c r="D23359" t="s">
        <v>89800</v>
      </c>
      <c r="E23359" t="s">
        <v>82100</v>
      </c>
      <c r="F23359" t="s">
        <v>16</v>
      </c>
      <c r="G23359" t="s">
        <v>4543</v>
      </c>
      <c r="H23359">
        <v>0</v>
      </c>
      <c r="I23359">
        <v>0</v>
      </c>
      <c r="J23359">
        <v>0</v>
      </c>
      <c r="K23359" t="s">
        <v>89801</v>
      </c>
    </row>
    <row r="23360" spans="1:11" x14ac:dyDescent="0.3">
      <c r="A23360" t="s">
        <v>89802</v>
      </c>
      <c r="C23360" t="s">
        <v>20</v>
      </c>
      <c r="D23360" t="s">
        <v>89803</v>
      </c>
      <c r="E23360" t="s">
        <v>82100</v>
      </c>
      <c r="F23360" t="s">
        <v>16</v>
      </c>
      <c r="G23360" t="s">
        <v>10532</v>
      </c>
      <c r="H23360">
        <v>0</v>
      </c>
      <c r="I23360">
        <v>0</v>
      </c>
      <c r="J23360">
        <v>0</v>
      </c>
      <c r="K23360" t="s">
        <v>89804</v>
      </c>
    </row>
    <row r="23361" spans="1:11" x14ac:dyDescent="0.3">
      <c r="A23361" t="s">
        <v>89805</v>
      </c>
      <c r="B23361" t="s">
        <v>89806</v>
      </c>
      <c r="C23361" t="s">
        <v>20</v>
      </c>
      <c r="D23361" t="s">
        <v>89807</v>
      </c>
      <c r="E23361" t="s">
        <v>82100</v>
      </c>
      <c r="F23361" t="s">
        <v>16</v>
      </c>
      <c r="G23361" t="s">
        <v>756</v>
      </c>
      <c r="H23361">
        <v>0</v>
      </c>
      <c r="I23361">
        <v>0</v>
      </c>
      <c r="J23361">
        <v>0</v>
      </c>
      <c r="K23361" t="s">
        <v>89808</v>
      </c>
    </row>
    <row r="23362" spans="1:11" x14ac:dyDescent="0.3">
      <c r="A23362" t="s">
        <v>89809</v>
      </c>
      <c r="B23362" t="s">
        <v>89810</v>
      </c>
      <c r="C23362" t="s">
        <v>13</v>
      </c>
      <c r="D23362" t="s">
        <v>89811</v>
      </c>
      <c r="E23362" t="s">
        <v>66626</v>
      </c>
      <c r="F23362" t="s">
        <v>1674</v>
      </c>
      <c r="G23362" t="s">
        <v>42</v>
      </c>
      <c r="H23362">
        <v>0</v>
      </c>
      <c r="I23362">
        <v>0</v>
      </c>
      <c r="J23362">
        <v>0</v>
      </c>
      <c r="K23362" t="s">
        <v>89812</v>
      </c>
    </row>
    <row r="23363" spans="1:11" x14ac:dyDescent="0.3">
      <c r="A23363" t="s">
        <v>89813</v>
      </c>
      <c r="B23363" t="s">
        <v>89814</v>
      </c>
      <c r="C23363" t="s">
        <v>20</v>
      </c>
      <c r="D23363" t="s">
        <v>89815</v>
      </c>
      <c r="E23363" t="s">
        <v>82100</v>
      </c>
      <c r="F23363" t="s">
        <v>16</v>
      </c>
      <c r="G23363" t="s">
        <v>5815</v>
      </c>
      <c r="H23363">
        <v>0</v>
      </c>
      <c r="I23363">
        <v>0</v>
      </c>
      <c r="J23363">
        <v>0</v>
      </c>
      <c r="K23363" t="s">
        <v>89816</v>
      </c>
    </row>
    <row r="23364" spans="1:11" x14ac:dyDescent="0.3">
      <c r="A23364" t="s">
        <v>89817</v>
      </c>
      <c r="B23364" t="s">
        <v>89818</v>
      </c>
      <c r="C23364" t="s">
        <v>20</v>
      </c>
      <c r="D23364" t="s">
        <v>89819</v>
      </c>
      <c r="E23364" t="s">
        <v>82100</v>
      </c>
      <c r="F23364" t="s">
        <v>53478</v>
      </c>
      <c r="G23364" t="s">
        <v>42</v>
      </c>
      <c r="H23364">
        <v>0</v>
      </c>
      <c r="I23364">
        <v>0</v>
      </c>
      <c r="J23364">
        <v>0</v>
      </c>
      <c r="K23364" t="s">
        <v>89820</v>
      </c>
    </row>
    <row r="23365" spans="1:11" x14ac:dyDescent="0.3">
      <c r="A23365" t="s">
        <v>89821</v>
      </c>
      <c r="B23365" t="s">
        <v>89822</v>
      </c>
      <c r="C23365" t="s">
        <v>20</v>
      </c>
      <c r="D23365" t="s">
        <v>89823</v>
      </c>
      <c r="E23365" t="s">
        <v>82100</v>
      </c>
      <c r="F23365" t="s">
        <v>8320</v>
      </c>
      <c r="G23365" t="s">
        <v>42</v>
      </c>
      <c r="H23365">
        <v>0</v>
      </c>
      <c r="I23365">
        <v>0</v>
      </c>
      <c r="J23365">
        <v>0</v>
      </c>
      <c r="K23365" t="s">
        <v>89824</v>
      </c>
    </row>
    <row r="23366" spans="1:11" x14ac:dyDescent="0.3">
      <c r="A23366" t="s">
        <v>89825</v>
      </c>
      <c r="B23366" t="s">
        <v>89826</v>
      </c>
      <c r="C23366" t="s">
        <v>20</v>
      </c>
      <c r="D23366" t="s">
        <v>89827</v>
      </c>
      <c r="E23366" t="s">
        <v>82100</v>
      </c>
      <c r="F23366" t="s">
        <v>54196</v>
      </c>
      <c r="G23366" t="s">
        <v>42</v>
      </c>
      <c r="H23366">
        <v>0</v>
      </c>
      <c r="I23366">
        <v>0</v>
      </c>
      <c r="J23366">
        <v>0</v>
      </c>
      <c r="K23366" t="s">
        <v>89828</v>
      </c>
    </row>
    <row r="23367" spans="1:11" x14ac:dyDescent="0.3">
      <c r="A23367" t="s">
        <v>89829</v>
      </c>
      <c r="C23367" t="s">
        <v>20</v>
      </c>
      <c r="D23367" t="s">
        <v>89830</v>
      </c>
      <c r="E23367" t="s">
        <v>82100</v>
      </c>
      <c r="F23367" t="s">
        <v>14941</v>
      </c>
      <c r="G23367" t="s">
        <v>42</v>
      </c>
      <c r="H23367">
        <v>0</v>
      </c>
      <c r="I23367">
        <v>0</v>
      </c>
      <c r="J23367">
        <v>0</v>
      </c>
      <c r="K23367" t="s">
        <v>89831</v>
      </c>
    </row>
    <row r="23368" spans="1:11" x14ac:dyDescent="0.3">
      <c r="A23368" t="s">
        <v>89832</v>
      </c>
      <c r="B23368" t="s">
        <v>89833</v>
      </c>
      <c r="C23368" t="s">
        <v>20</v>
      </c>
      <c r="D23368" t="s">
        <v>89834</v>
      </c>
      <c r="E23368" t="s">
        <v>82100</v>
      </c>
      <c r="F23368" t="s">
        <v>16</v>
      </c>
      <c r="G23368" t="s">
        <v>59505</v>
      </c>
      <c r="H23368">
        <v>0</v>
      </c>
      <c r="I23368">
        <v>0</v>
      </c>
      <c r="J23368">
        <v>0</v>
      </c>
      <c r="K23368" t="s">
        <v>89835</v>
      </c>
    </row>
    <row r="23369" spans="1:11" x14ac:dyDescent="0.3">
      <c r="A23369" t="s">
        <v>89836</v>
      </c>
      <c r="B23369" t="s">
        <v>89837</v>
      </c>
      <c r="C23369" t="s">
        <v>20</v>
      </c>
      <c r="D23369" t="s">
        <v>89838</v>
      </c>
      <c r="E23369" t="s">
        <v>82100</v>
      </c>
      <c r="F23369" t="s">
        <v>417</v>
      </c>
      <c r="G23369" t="s">
        <v>42</v>
      </c>
      <c r="H23369">
        <v>0</v>
      </c>
      <c r="I23369">
        <v>0</v>
      </c>
      <c r="J23369">
        <v>0</v>
      </c>
      <c r="K23369" t="s">
        <v>89839</v>
      </c>
    </row>
    <row r="23370" spans="1:11" x14ac:dyDescent="0.3">
      <c r="A23370" t="s">
        <v>89840</v>
      </c>
      <c r="B23370" t="s">
        <v>89841</v>
      </c>
      <c r="C23370" t="s">
        <v>147</v>
      </c>
      <c r="D23370" t="s">
        <v>89842</v>
      </c>
      <c r="E23370" t="s">
        <v>76393</v>
      </c>
      <c r="F23370" t="s">
        <v>16</v>
      </c>
      <c r="G23370" t="s">
        <v>21602</v>
      </c>
      <c r="H23370">
        <v>0</v>
      </c>
      <c r="I23370">
        <v>0</v>
      </c>
      <c r="J23370">
        <v>0</v>
      </c>
      <c r="K23370" t="s">
        <v>89843</v>
      </c>
    </row>
    <row r="23371" spans="1:11" x14ac:dyDescent="0.3">
      <c r="A23371" t="s">
        <v>89844</v>
      </c>
      <c r="C23371" t="s">
        <v>13</v>
      </c>
      <c r="D23371" t="s">
        <v>89845</v>
      </c>
      <c r="E23371" t="s">
        <v>66626</v>
      </c>
      <c r="F23371" t="s">
        <v>3786</v>
      </c>
      <c r="G23371" t="s">
        <v>42</v>
      </c>
      <c r="H23371">
        <v>0</v>
      </c>
      <c r="I23371">
        <v>0</v>
      </c>
      <c r="J23371">
        <v>0</v>
      </c>
      <c r="K23371" t="s">
        <v>89846</v>
      </c>
    </row>
    <row r="23372" spans="1:11" x14ac:dyDescent="0.3">
      <c r="A23372" t="s">
        <v>89847</v>
      </c>
      <c r="B23372" t="s">
        <v>89848</v>
      </c>
      <c r="C23372" t="s">
        <v>20</v>
      </c>
      <c r="D23372" t="s">
        <v>89849</v>
      </c>
      <c r="E23372" t="s">
        <v>82100</v>
      </c>
      <c r="F23372" t="s">
        <v>2286</v>
      </c>
      <c r="G23372" t="s">
        <v>42</v>
      </c>
      <c r="H23372">
        <v>0</v>
      </c>
      <c r="I23372">
        <v>0</v>
      </c>
      <c r="J23372">
        <v>0</v>
      </c>
      <c r="K23372" t="s">
        <v>89850</v>
      </c>
    </row>
    <row r="23373" spans="1:11" x14ac:dyDescent="0.3">
      <c r="A23373" t="s">
        <v>89851</v>
      </c>
      <c r="B23373" t="s">
        <v>89852</v>
      </c>
      <c r="C23373" t="s">
        <v>13</v>
      </c>
      <c r="D23373" t="s">
        <v>89853</v>
      </c>
      <c r="E23373" t="s">
        <v>87125</v>
      </c>
      <c r="F23373" t="s">
        <v>16</v>
      </c>
      <c r="G23373" t="s">
        <v>11099</v>
      </c>
      <c r="H23373">
        <v>0</v>
      </c>
      <c r="I23373">
        <v>0</v>
      </c>
      <c r="J23373">
        <v>0</v>
      </c>
      <c r="K23373" t="s">
        <v>89854</v>
      </c>
    </row>
    <row r="23374" spans="1:11" x14ac:dyDescent="0.3">
      <c r="A23374" t="s">
        <v>89855</v>
      </c>
      <c r="C23374" t="s">
        <v>558</v>
      </c>
      <c r="D23374" t="s">
        <v>89856</v>
      </c>
      <c r="E23374" t="s">
        <v>2102</v>
      </c>
      <c r="F23374" t="s">
        <v>16</v>
      </c>
      <c r="G23374" t="s">
        <v>22095</v>
      </c>
      <c r="H23374">
        <v>0</v>
      </c>
      <c r="I23374">
        <v>0</v>
      </c>
      <c r="J23374">
        <v>0</v>
      </c>
      <c r="K23374" t="s">
        <v>89857</v>
      </c>
    </row>
    <row r="23375" spans="1:11" x14ac:dyDescent="0.3">
      <c r="A23375" t="s">
        <v>89858</v>
      </c>
      <c r="B23375" t="s">
        <v>89859</v>
      </c>
      <c r="C23375" t="s">
        <v>466</v>
      </c>
      <c r="D23375" t="s">
        <v>89860</v>
      </c>
      <c r="E23375" t="s">
        <v>79083</v>
      </c>
      <c r="F23375" t="s">
        <v>16</v>
      </c>
      <c r="G23375" t="s">
        <v>787</v>
      </c>
      <c r="H23375">
        <v>0</v>
      </c>
      <c r="I23375">
        <v>0</v>
      </c>
      <c r="J23375">
        <v>0</v>
      </c>
      <c r="K23375" t="s">
        <v>89861</v>
      </c>
    </row>
    <row r="23376" spans="1:11" x14ac:dyDescent="0.3">
      <c r="A23376" t="s">
        <v>89862</v>
      </c>
      <c r="B23376" t="s">
        <v>89863</v>
      </c>
      <c r="C23376" t="s">
        <v>20</v>
      </c>
      <c r="D23376" t="s">
        <v>89864</v>
      </c>
      <c r="E23376" t="s">
        <v>82100</v>
      </c>
      <c r="F23376" t="s">
        <v>89865</v>
      </c>
      <c r="G23376" t="s">
        <v>42</v>
      </c>
      <c r="H23376">
        <v>0</v>
      </c>
      <c r="I23376">
        <v>0</v>
      </c>
      <c r="J23376">
        <v>0</v>
      </c>
      <c r="K23376" t="s">
        <v>89866</v>
      </c>
    </row>
    <row r="23377" spans="1:11" x14ac:dyDescent="0.3">
      <c r="A23377" t="s">
        <v>89867</v>
      </c>
      <c r="B23377" t="s">
        <v>89868</v>
      </c>
      <c r="C23377" t="s">
        <v>558</v>
      </c>
      <c r="D23377" t="s">
        <v>89869</v>
      </c>
      <c r="E23377" t="s">
        <v>32599</v>
      </c>
      <c r="F23377" t="s">
        <v>41</v>
      </c>
      <c r="G23377" t="s">
        <v>42</v>
      </c>
      <c r="H23377">
        <v>0</v>
      </c>
      <c r="I23377">
        <v>0</v>
      </c>
      <c r="J23377">
        <v>0</v>
      </c>
      <c r="K23377" t="s">
        <v>89870</v>
      </c>
    </row>
    <row r="23378" spans="1:11" x14ac:dyDescent="0.3">
      <c r="A23378" t="s">
        <v>89871</v>
      </c>
      <c r="B23378" t="s">
        <v>89872</v>
      </c>
      <c r="C23378" t="s">
        <v>13</v>
      </c>
      <c r="D23378" t="s">
        <v>89873</v>
      </c>
      <c r="E23378" t="s">
        <v>15</v>
      </c>
      <c r="F23378" t="s">
        <v>16</v>
      </c>
      <c r="G23378" t="s">
        <v>2350</v>
      </c>
      <c r="H23378">
        <v>0</v>
      </c>
      <c r="I23378">
        <v>0</v>
      </c>
      <c r="J23378">
        <v>0</v>
      </c>
      <c r="K23378" t="s">
        <v>89874</v>
      </c>
    </row>
    <row r="23379" spans="1:11" x14ac:dyDescent="0.3">
      <c r="A23379" t="s">
        <v>89875</v>
      </c>
      <c r="B23379" t="s">
        <v>89876</v>
      </c>
      <c r="C23379" t="s">
        <v>20</v>
      </c>
      <c r="D23379" t="s">
        <v>89877</v>
      </c>
      <c r="E23379" t="s">
        <v>62177</v>
      </c>
      <c r="F23379" t="s">
        <v>369</v>
      </c>
      <c r="G23379" t="s">
        <v>42</v>
      </c>
      <c r="H23379">
        <v>0</v>
      </c>
      <c r="I23379">
        <v>0</v>
      </c>
      <c r="J23379">
        <v>0</v>
      </c>
      <c r="K23379" t="s">
        <v>89878</v>
      </c>
    </row>
    <row r="23380" spans="1:11" x14ac:dyDescent="0.3">
      <c r="A23380" t="s">
        <v>89879</v>
      </c>
      <c r="B23380" t="s">
        <v>89880</v>
      </c>
      <c r="C23380" t="s">
        <v>147</v>
      </c>
      <c r="D23380" t="s">
        <v>89881</v>
      </c>
      <c r="E23380" t="s">
        <v>76393</v>
      </c>
      <c r="F23380" t="s">
        <v>16</v>
      </c>
      <c r="G23380" t="s">
        <v>9617</v>
      </c>
      <c r="H23380">
        <v>0</v>
      </c>
      <c r="I23380">
        <v>0</v>
      </c>
      <c r="J23380">
        <v>0</v>
      </c>
      <c r="K23380" t="s">
        <v>89882</v>
      </c>
    </row>
    <row r="23381" spans="1:11" x14ac:dyDescent="0.3">
      <c r="A23381" t="s">
        <v>89883</v>
      </c>
      <c r="B23381" t="s">
        <v>89884</v>
      </c>
      <c r="C23381" t="s">
        <v>20</v>
      </c>
      <c r="D23381" t="s">
        <v>89885</v>
      </c>
      <c r="E23381" t="s">
        <v>82100</v>
      </c>
      <c r="F23381" t="s">
        <v>2361</v>
      </c>
      <c r="G23381" t="s">
        <v>42</v>
      </c>
      <c r="H23381">
        <v>0</v>
      </c>
      <c r="I23381">
        <v>0</v>
      </c>
      <c r="J23381">
        <v>0</v>
      </c>
      <c r="K23381" t="s">
        <v>89886</v>
      </c>
    </row>
    <row r="23382" spans="1:11" x14ac:dyDescent="0.3">
      <c r="A23382" t="s">
        <v>89887</v>
      </c>
      <c r="B23382" t="s">
        <v>89888</v>
      </c>
      <c r="C23382" t="s">
        <v>558</v>
      </c>
      <c r="D23382" t="s">
        <v>89889</v>
      </c>
      <c r="E23382" t="s">
        <v>18607</v>
      </c>
      <c r="F23382" t="s">
        <v>17508</v>
      </c>
      <c r="G23382" t="s">
        <v>2906</v>
      </c>
      <c r="H23382">
        <v>0</v>
      </c>
      <c r="I23382">
        <v>0</v>
      </c>
      <c r="J23382">
        <v>0</v>
      </c>
      <c r="K23382" t="s">
        <v>89890</v>
      </c>
    </row>
    <row r="23383" spans="1:11" x14ac:dyDescent="0.3">
      <c r="A23383" t="s">
        <v>89891</v>
      </c>
      <c r="C23383" t="s">
        <v>13</v>
      </c>
      <c r="D23383" t="s">
        <v>89892</v>
      </c>
      <c r="E23383" t="s">
        <v>87125</v>
      </c>
      <c r="F23383" t="s">
        <v>41</v>
      </c>
      <c r="G23383" t="s">
        <v>42</v>
      </c>
      <c r="H23383">
        <v>0</v>
      </c>
      <c r="I23383">
        <v>0</v>
      </c>
      <c r="J23383">
        <v>0</v>
      </c>
      <c r="K23383" t="s">
        <v>89893</v>
      </c>
    </row>
    <row r="23384" spans="1:11" x14ac:dyDescent="0.3">
      <c r="A23384" t="s">
        <v>89894</v>
      </c>
      <c r="B23384" t="s">
        <v>89895</v>
      </c>
      <c r="C23384" t="s">
        <v>558</v>
      </c>
      <c r="D23384" t="s">
        <v>89896</v>
      </c>
      <c r="E23384" t="s">
        <v>32122</v>
      </c>
      <c r="F23384" t="s">
        <v>16465</v>
      </c>
      <c r="G23384" t="s">
        <v>42</v>
      </c>
      <c r="H23384">
        <v>0</v>
      </c>
      <c r="I23384">
        <v>0</v>
      </c>
      <c r="J23384">
        <v>0</v>
      </c>
      <c r="K23384" t="s">
        <v>89897</v>
      </c>
    </row>
    <row r="23385" spans="1:11" x14ac:dyDescent="0.3">
      <c r="A23385" t="s">
        <v>89898</v>
      </c>
      <c r="B23385" t="s">
        <v>89899</v>
      </c>
      <c r="C23385" t="s">
        <v>558</v>
      </c>
      <c r="D23385" t="e">
        <f>아래보기자세</f>
        <v>#NAME?</v>
      </c>
      <c r="E23385" t="s">
        <v>32122</v>
      </c>
      <c r="F23385" t="s">
        <v>8454</v>
      </c>
      <c r="G23385" t="s">
        <v>42</v>
      </c>
      <c r="H23385">
        <v>0</v>
      </c>
      <c r="I23385">
        <v>0</v>
      </c>
      <c r="J23385">
        <v>0</v>
      </c>
      <c r="K23385" t="s">
        <v>89900</v>
      </c>
    </row>
    <row r="23386" spans="1:11" x14ac:dyDescent="0.3">
      <c r="A23386" t="s">
        <v>89901</v>
      </c>
      <c r="B23386" t="s">
        <v>89902</v>
      </c>
      <c r="C23386" t="s">
        <v>27</v>
      </c>
      <c r="D23386" t="s">
        <v>89903</v>
      </c>
      <c r="E23386" t="s">
        <v>83478</v>
      </c>
      <c r="F23386" t="s">
        <v>41</v>
      </c>
      <c r="G23386" t="s">
        <v>42</v>
      </c>
      <c r="H23386">
        <v>0</v>
      </c>
      <c r="I23386">
        <v>0</v>
      </c>
      <c r="J23386">
        <v>0</v>
      </c>
      <c r="K23386" t="s">
        <v>89904</v>
      </c>
    </row>
    <row r="23387" spans="1:11" x14ac:dyDescent="0.3">
      <c r="A23387" t="s">
        <v>89905</v>
      </c>
      <c r="B23387" t="s">
        <v>89906</v>
      </c>
      <c r="C23387" t="s">
        <v>20</v>
      </c>
      <c r="D23387" t="s">
        <v>89907</v>
      </c>
      <c r="E23387" t="s">
        <v>82100</v>
      </c>
      <c r="F23387" t="s">
        <v>1573</v>
      </c>
      <c r="G23387" t="s">
        <v>209</v>
      </c>
      <c r="H23387">
        <v>0</v>
      </c>
      <c r="I23387">
        <v>0</v>
      </c>
      <c r="J23387">
        <v>0</v>
      </c>
      <c r="K23387" t="s">
        <v>89908</v>
      </c>
    </row>
    <row r="23388" spans="1:11" x14ac:dyDescent="0.3">
      <c r="A23388" t="s">
        <v>89909</v>
      </c>
      <c r="B23388" t="s">
        <v>89910</v>
      </c>
      <c r="C23388" t="s">
        <v>20</v>
      </c>
      <c r="D23388" t="s">
        <v>89911</v>
      </c>
      <c r="E23388" t="s">
        <v>82100</v>
      </c>
      <c r="F23388" t="s">
        <v>3267</v>
      </c>
      <c r="G23388" t="s">
        <v>42</v>
      </c>
      <c r="H23388">
        <v>0</v>
      </c>
      <c r="I23388">
        <v>0</v>
      </c>
      <c r="J23388">
        <v>0</v>
      </c>
      <c r="K23388" t="s">
        <v>89912</v>
      </c>
    </row>
    <row r="23389" spans="1:11" x14ac:dyDescent="0.3">
      <c r="A23389" t="s">
        <v>89913</v>
      </c>
      <c r="B23389" t="s">
        <v>89914</v>
      </c>
      <c r="C23389" t="s">
        <v>27</v>
      </c>
      <c r="D23389" t="s">
        <v>89915</v>
      </c>
      <c r="E23389" t="s">
        <v>29</v>
      </c>
      <c r="F23389" t="s">
        <v>41</v>
      </c>
      <c r="G23389" t="s">
        <v>42</v>
      </c>
      <c r="H23389">
        <v>0</v>
      </c>
      <c r="I23389">
        <v>0</v>
      </c>
      <c r="J23389">
        <v>0</v>
      </c>
      <c r="K23389" t="s">
        <v>89916</v>
      </c>
    </row>
    <row r="23390" spans="1:11" x14ac:dyDescent="0.3">
      <c r="A23390" t="s">
        <v>89917</v>
      </c>
      <c r="B23390" t="s">
        <v>89918</v>
      </c>
      <c r="C23390" t="s">
        <v>20</v>
      </c>
      <c r="D23390" t="s">
        <v>89919</v>
      </c>
      <c r="E23390" t="s">
        <v>82100</v>
      </c>
      <c r="F23390" t="s">
        <v>16</v>
      </c>
      <c r="G23390" t="s">
        <v>7143</v>
      </c>
      <c r="H23390">
        <v>0</v>
      </c>
      <c r="I23390">
        <v>0</v>
      </c>
      <c r="J23390">
        <v>0</v>
      </c>
      <c r="K23390" t="s">
        <v>89920</v>
      </c>
    </row>
    <row r="23391" spans="1:11" x14ac:dyDescent="0.3">
      <c r="A23391" t="s">
        <v>89921</v>
      </c>
      <c r="C23391" t="s">
        <v>20</v>
      </c>
      <c r="D23391" t="s">
        <v>89922</v>
      </c>
      <c r="E23391" t="s">
        <v>82100</v>
      </c>
      <c r="F23391" t="s">
        <v>16</v>
      </c>
      <c r="G23391" t="s">
        <v>3335</v>
      </c>
      <c r="H23391">
        <v>0</v>
      </c>
      <c r="I23391">
        <v>0</v>
      </c>
      <c r="J23391">
        <v>0</v>
      </c>
      <c r="K23391" t="s">
        <v>89923</v>
      </c>
    </row>
    <row r="23392" spans="1:11" x14ac:dyDescent="0.3">
      <c r="A23392" t="s">
        <v>89924</v>
      </c>
      <c r="C23392" t="s">
        <v>20</v>
      </c>
      <c r="D23392" t="s">
        <v>89925</v>
      </c>
      <c r="E23392" t="s">
        <v>82100</v>
      </c>
      <c r="F23392" t="s">
        <v>16</v>
      </c>
      <c r="G23392" t="s">
        <v>15540</v>
      </c>
      <c r="H23392">
        <v>0</v>
      </c>
      <c r="I23392">
        <v>0</v>
      </c>
      <c r="J23392">
        <v>0</v>
      </c>
      <c r="K23392" t="s">
        <v>89926</v>
      </c>
    </row>
    <row r="23393" spans="1:11" x14ac:dyDescent="0.3">
      <c r="A23393" t="s">
        <v>89927</v>
      </c>
      <c r="B23393" t="s">
        <v>89928</v>
      </c>
      <c r="C23393" t="s">
        <v>20</v>
      </c>
      <c r="D23393" t="s">
        <v>89929</v>
      </c>
      <c r="E23393" t="s">
        <v>82100</v>
      </c>
      <c r="F23393" t="s">
        <v>16</v>
      </c>
      <c r="G23393" t="s">
        <v>14272</v>
      </c>
      <c r="H23393">
        <v>0</v>
      </c>
      <c r="I23393">
        <v>0</v>
      </c>
      <c r="J23393">
        <v>0</v>
      </c>
      <c r="K23393" t="s">
        <v>89930</v>
      </c>
    </row>
    <row r="23394" spans="1:11" x14ac:dyDescent="0.3">
      <c r="A23394" t="s">
        <v>89931</v>
      </c>
      <c r="B23394" t="s">
        <v>89932</v>
      </c>
      <c r="C23394" t="s">
        <v>20</v>
      </c>
      <c r="D23394" t="s">
        <v>89933</v>
      </c>
      <c r="E23394" t="s">
        <v>82100</v>
      </c>
      <c r="F23394" t="s">
        <v>13955</v>
      </c>
      <c r="G23394" t="s">
        <v>42</v>
      </c>
      <c r="H23394">
        <v>0</v>
      </c>
      <c r="I23394">
        <v>0</v>
      </c>
      <c r="J23394">
        <v>0</v>
      </c>
      <c r="K23394" t="s">
        <v>89934</v>
      </c>
    </row>
    <row r="23395" spans="1:11" x14ac:dyDescent="0.3">
      <c r="A23395" t="s">
        <v>89935</v>
      </c>
      <c r="C23395" t="s">
        <v>20</v>
      </c>
      <c r="D23395" t="s">
        <v>89936</v>
      </c>
      <c r="E23395" t="s">
        <v>82100</v>
      </c>
      <c r="F23395" t="s">
        <v>16</v>
      </c>
      <c r="G23395" t="s">
        <v>2750</v>
      </c>
      <c r="H23395">
        <v>0</v>
      </c>
      <c r="I23395">
        <v>0</v>
      </c>
      <c r="J23395">
        <v>0</v>
      </c>
      <c r="K23395" t="s">
        <v>89937</v>
      </c>
    </row>
    <row r="23396" spans="1:11" x14ac:dyDescent="0.3">
      <c r="A23396" t="s">
        <v>89938</v>
      </c>
      <c r="C23396" t="s">
        <v>20</v>
      </c>
      <c r="D23396" t="s">
        <v>89939</v>
      </c>
      <c r="E23396" t="s">
        <v>82100</v>
      </c>
      <c r="F23396" t="s">
        <v>38628</v>
      </c>
      <c r="G23396" t="s">
        <v>42</v>
      </c>
      <c r="H23396">
        <v>0</v>
      </c>
      <c r="I23396">
        <v>0</v>
      </c>
      <c r="J23396">
        <v>0</v>
      </c>
      <c r="K23396" t="s">
        <v>89940</v>
      </c>
    </row>
    <row r="23397" spans="1:11" x14ac:dyDescent="0.3">
      <c r="A23397" t="s">
        <v>89941</v>
      </c>
      <c r="B23397" t="s">
        <v>89942</v>
      </c>
      <c r="C23397" t="s">
        <v>20</v>
      </c>
      <c r="D23397" t="s">
        <v>89943</v>
      </c>
      <c r="E23397" t="s">
        <v>82100</v>
      </c>
      <c r="F23397" t="s">
        <v>16</v>
      </c>
      <c r="G23397" t="s">
        <v>542</v>
      </c>
      <c r="H23397">
        <v>0</v>
      </c>
      <c r="I23397">
        <v>0</v>
      </c>
      <c r="J23397">
        <v>0</v>
      </c>
      <c r="K23397" t="s">
        <v>89944</v>
      </c>
    </row>
    <row r="23398" spans="1:11" x14ac:dyDescent="0.3">
      <c r="A23398" t="s">
        <v>89945</v>
      </c>
      <c r="B23398" t="s">
        <v>89946</v>
      </c>
      <c r="C23398" t="s">
        <v>20</v>
      </c>
      <c r="D23398" t="s">
        <v>89947</v>
      </c>
      <c r="E23398" t="s">
        <v>82100</v>
      </c>
      <c r="F23398" t="s">
        <v>7594</v>
      </c>
      <c r="G23398" t="s">
        <v>42</v>
      </c>
      <c r="H23398">
        <v>0</v>
      </c>
      <c r="I23398">
        <v>0</v>
      </c>
      <c r="J23398">
        <v>0</v>
      </c>
      <c r="K23398" t="s">
        <v>89948</v>
      </c>
    </row>
    <row r="23399" spans="1:11" x14ac:dyDescent="0.3">
      <c r="A23399" t="s">
        <v>89949</v>
      </c>
      <c r="B23399" t="s">
        <v>89950</v>
      </c>
      <c r="C23399" t="s">
        <v>13</v>
      </c>
      <c r="D23399" t="s">
        <v>89951</v>
      </c>
      <c r="E23399" t="s">
        <v>66626</v>
      </c>
      <c r="F23399" t="s">
        <v>14582</v>
      </c>
      <c r="G23399" t="s">
        <v>42</v>
      </c>
      <c r="H23399">
        <v>0</v>
      </c>
      <c r="I23399">
        <v>0</v>
      </c>
      <c r="J23399">
        <v>0</v>
      </c>
      <c r="K23399" t="s">
        <v>89952</v>
      </c>
    </row>
    <row r="23400" spans="1:11" x14ac:dyDescent="0.3">
      <c r="A23400" t="s">
        <v>89953</v>
      </c>
      <c r="B23400" t="s">
        <v>89954</v>
      </c>
      <c r="C23400" t="s">
        <v>20</v>
      </c>
      <c r="D23400" t="s">
        <v>89955</v>
      </c>
      <c r="E23400" t="s">
        <v>82100</v>
      </c>
      <c r="F23400" t="s">
        <v>1590</v>
      </c>
      <c r="G23400" t="s">
        <v>42</v>
      </c>
      <c r="H23400">
        <v>0</v>
      </c>
      <c r="I23400">
        <v>0</v>
      </c>
      <c r="J23400">
        <v>0</v>
      </c>
      <c r="K23400" t="s">
        <v>89956</v>
      </c>
    </row>
    <row r="23401" spans="1:11" x14ac:dyDescent="0.3">
      <c r="A23401" t="s">
        <v>89957</v>
      </c>
      <c r="B23401" t="s">
        <v>89958</v>
      </c>
      <c r="C23401" t="s">
        <v>20</v>
      </c>
      <c r="D23401" t="s">
        <v>89959</v>
      </c>
      <c r="E23401" t="s">
        <v>82100</v>
      </c>
      <c r="F23401" t="s">
        <v>16</v>
      </c>
      <c r="G23401" t="s">
        <v>78073</v>
      </c>
      <c r="H23401">
        <v>0</v>
      </c>
      <c r="I23401">
        <v>0</v>
      </c>
      <c r="J23401">
        <v>0</v>
      </c>
      <c r="K23401" t="s">
        <v>89960</v>
      </c>
    </row>
    <row r="23402" spans="1:11" x14ac:dyDescent="0.3">
      <c r="A23402" t="s">
        <v>89961</v>
      </c>
      <c r="C23402" t="s">
        <v>13</v>
      </c>
      <c r="D23402" t="s">
        <v>89962</v>
      </c>
      <c r="E23402" t="s">
        <v>87125</v>
      </c>
      <c r="F23402" t="s">
        <v>16</v>
      </c>
      <c r="G23402" t="s">
        <v>11468</v>
      </c>
      <c r="H23402">
        <v>0</v>
      </c>
      <c r="I23402">
        <v>0</v>
      </c>
      <c r="J23402">
        <v>0</v>
      </c>
      <c r="K23402" t="s">
        <v>89963</v>
      </c>
    </row>
    <row r="23403" spans="1:11" x14ac:dyDescent="0.3">
      <c r="A23403" t="s">
        <v>89964</v>
      </c>
      <c r="B23403" t="s">
        <v>89965</v>
      </c>
      <c r="C23403" t="s">
        <v>558</v>
      </c>
      <c r="D23403" t="s">
        <v>89966</v>
      </c>
      <c r="E23403" t="s">
        <v>32599</v>
      </c>
      <c r="F23403" t="s">
        <v>16</v>
      </c>
      <c r="G23403" t="s">
        <v>35046</v>
      </c>
      <c r="H23403">
        <v>0</v>
      </c>
      <c r="I23403">
        <v>0</v>
      </c>
      <c r="J23403">
        <v>0</v>
      </c>
      <c r="K23403" t="s">
        <v>89967</v>
      </c>
    </row>
    <row r="23404" spans="1:11" x14ac:dyDescent="0.3">
      <c r="A23404" t="s">
        <v>89968</v>
      </c>
      <c r="B23404" t="s">
        <v>89969</v>
      </c>
      <c r="C23404" t="s">
        <v>27</v>
      </c>
      <c r="D23404" t="s">
        <v>89970</v>
      </c>
      <c r="E23404" t="s">
        <v>29</v>
      </c>
      <c r="F23404" t="s">
        <v>41</v>
      </c>
      <c r="G23404" t="s">
        <v>42</v>
      </c>
      <c r="H23404">
        <v>0</v>
      </c>
      <c r="I23404">
        <v>0</v>
      </c>
      <c r="J23404">
        <v>0</v>
      </c>
      <c r="K23404" t="s">
        <v>89971</v>
      </c>
    </row>
    <row r="23405" spans="1:11" x14ac:dyDescent="0.3">
      <c r="A23405" t="s">
        <v>89972</v>
      </c>
      <c r="B23405" t="s">
        <v>89973</v>
      </c>
      <c r="C23405" t="s">
        <v>20</v>
      </c>
      <c r="D23405" t="s">
        <v>89974</v>
      </c>
      <c r="E23405" t="s">
        <v>82100</v>
      </c>
      <c r="F23405" t="s">
        <v>16</v>
      </c>
      <c r="G23405" t="s">
        <v>9067</v>
      </c>
      <c r="H23405">
        <v>0</v>
      </c>
      <c r="I23405">
        <v>0</v>
      </c>
      <c r="J23405">
        <v>0</v>
      </c>
      <c r="K23405" t="s">
        <v>89975</v>
      </c>
    </row>
    <row r="23406" spans="1:11" x14ac:dyDescent="0.3">
      <c r="A23406" t="s">
        <v>89976</v>
      </c>
      <c r="B23406" t="s">
        <v>89977</v>
      </c>
      <c r="C23406" t="s">
        <v>466</v>
      </c>
      <c r="D23406" t="s">
        <v>89978</v>
      </c>
      <c r="E23406" t="s">
        <v>79083</v>
      </c>
      <c r="F23406" t="s">
        <v>16</v>
      </c>
      <c r="G23406" t="s">
        <v>35267</v>
      </c>
      <c r="H23406">
        <v>0</v>
      </c>
      <c r="I23406">
        <v>0</v>
      </c>
      <c r="J23406">
        <v>0</v>
      </c>
      <c r="K23406" t="s">
        <v>89979</v>
      </c>
    </row>
    <row r="23407" spans="1:11" x14ac:dyDescent="0.3">
      <c r="A23407" t="s">
        <v>89980</v>
      </c>
      <c r="B23407" t="s">
        <v>89981</v>
      </c>
      <c r="C23407" t="s">
        <v>13</v>
      </c>
      <c r="D23407" t="s">
        <v>89982</v>
      </c>
      <c r="E23407" t="s">
        <v>87125</v>
      </c>
      <c r="F23407" t="s">
        <v>16</v>
      </c>
      <c r="G23407" t="s">
        <v>78032</v>
      </c>
      <c r="H23407">
        <v>0</v>
      </c>
      <c r="I23407">
        <v>0</v>
      </c>
      <c r="J23407">
        <v>0</v>
      </c>
      <c r="K23407" t="s">
        <v>89983</v>
      </c>
    </row>
    <row r="23408" spans="1:11" x14ac:dyDescent="0.3">
      <c r="A23408" t="s">
        <v>89984</v>
      </c>
      <c r="B23408" t="s">
        <v>89985</v>
      </c>
      <c r="C23408" t="s">
        <v>13</v>
      </c>
      <c r="D23408" t="s">
        <v>89986</v>
      </c>
      <c r="E23408" t="s">
        <v>87125</v>
      </c>
      <c r="F23408" t="s">
        <v>16</v>
      </c>
      <c r="G23408" t="s">
        <v>12743</v>
      </c>
      <c r="H23408">
        <v>0</v>
      </c>
      <c r="I23408">
        <v>0</v>
      </c>
      <c r="J23408">
        <v>0</v>
      </c>
      <c r="K23408" t="s">
        <v>89987</v>
      </c>
    </row>
    <row r="23409" spans="1:11" x14ac:dyDescent="0.3">
      <c r="A23409" t="s">
        <v>89988</v>
      </c>
      <c r="B23409" t="s">
        <v>89989</v>
      </c>
      <c r="C23409" t="s">
        <v>20</v>
      </c>
      <c r="D23409" t="s">
        <v>89990</v>
      </c>
      <c r="E23409" t="s">
        <v>82100</v>
      </c>
      <c r="F23409" t="s">
        <v>16</v>
      </c>
      <c r="G23409" t="s">
        <v>1710</v>
      </c>
      <c r="H23409">
        <v>0</v>
      </c>
      <c r="I23409">
        <v>0</v>
      </c>
      <c r="J23409">
        <v>0</v>
      </c>
      <c r="K23409" t="s">
        <v>89991</v>
      </c>
    </row>
    <row r="23410" spans="1:11" x14ac:dyDescent="0.3">
      <c r="A23410" t="s">
        <v>89992</v>
      </c>
      <c r="C23410" t="s">
        <v>13</v>
      </c>
      <c r="D23410" t="s">
        <v>89993</v>
      </c>
      <c r="E23410" t="s">
        <v>87125</v>
      </c>
      <c r="F23410" t="s">
        <v>16</v>
      </c>
      <c r="G23410" t="s">
        <v>42</v>
      </c>
      <c r="H23410">
        <v>0</v>
      </c>
      <c r="I23410">
        <v>0</v>
      </c>
      <c r="J23410">
        <v>0</v>
      </c>
      <c r="K23410" t="s">
        <v>89994</v>
      </c>
    </row>
    <row r="23411" spans="1:11" x14ac:dyDescent="0.3">
      <c r="A23411" t="s">
        <v>89995</v>
      </c>
      <c r="B23411" t="s">
        <v>89996</v>
      </c>
      <c r="C23411" t="s">
        <v>558</v>
      </c>
      <c r="D23411" t="s">
        <v>89997</v>
      </c>
      <c r="E23411" t="s">
        <v>32599</v>
      </c>
      <c r="F23411" t="s">
        <v>41</v>
      </c>
      <c r="G23411" t="s">
        <v>42</v>
      </c>
      <c r="H23411">
        <v>0</v>
      </c>
      <c r="I23411">
        <v>0</v>
      </c>
      <c r="J23411">
        <v>0</v>
      </c>
      <c r="K23411" t="s">
        <v>89998</v>
      </c>
    </row>
    <row r="23412" spans="1:11" x14ac:dyDescent="0.3">
      <c r="A23412" t="s">
        <v>89999</v>
      </c>
      <c r="B23412" t="s">
        <v>90000</v>
      </c>
      <c r="C23412" t="s">
        <v>20</v>
      </c>
      <c r="D23412" t="s">
        <v>90001</v>
      </c>
      <c r="E23412" t="s">
        <v>82100</v>
      </c>
      <c r="F23412" t="s">
        <v>402</v>
      </c>
      <c r="G23412" t="s">
        <v>42</v>
      </c>
      <c r="H23412">
        <v>0</v>
      </c>
      <c r="I23412">
        <v>0</v>
      </c>
      <c r="J23412">
        <v>0</v>
      </c>
      <c r="K23412" t="s">
        <v>90002</v>
      </c>
    </row>
    <row r="23413" spans="1:11" x14ac:dyDescent="0.3">
      <c r="A23413" t="s">
        <v>90003</v>
      </c>
      <c r="B23413" t="s">
        <v>90004</v>
      </c>
      <c r="C23413" t="s">
        <v>27</v>
      </c>
      <c r="D23413" t="s">
        <v>90005</v>
      </c>
      <c r="E23413" t="s">
        <v>29</v>
      </c>
      <c r="F23413" t="s">
        <v>41</v>
      </c>
      <c r="G23413" t="s">
        <v>42</v>
      </c>
      <c r="H23413">
        <v>0</v>
      </c>
      <c r="I23413">
        <v>0</v>
      </c>
      <c r="J23413">
        <v>0</v>
      </c>
      <c r="K23413" t="s">
        <v>90006</v>
      </c>
    </row>
    <row r="23414" spans="1:11" x14ac:dyDescent="0.3">
      <c r="A23414" t="s">
        <v>90007</v>
      </c>
      <c r="B23414" t="s">
        <v>90008</v>
      </c>
      <c r="C23414" t="s">
        <v>558</v>
      </c>
      <c r="D23414" t="s">
        <v>90009</v>
      </c>
      <c r="E23414" t="s">
        <v>18607</v>
      </c>
      <c r="F23414" t="s">
        <v>2956</v>
      </c>
      <c r="G23414" t="s">
        <v>42</v>
      </c>
      <c r="H23414">
        <v>0</v>
      </c>
      <c r="I23414">
        <v>0</v>
      </c>
      <c r="J23414">
        <v>0</v>
      </c>
      <c r="K23414" t="s">
        <v>90010</v>
      </c>
    </row>
    <row r="23415" spans="1:11" x14ac:dyDescent="0.3">
      <c r="A23415" t="s">
        <v>90011</v>
      </c>
      <c r="B23415" t="s">
        <v>90012</v>
      </c>
      <c r="C23415" t="s">
        <v>27</v>
      </c>
      <c r="D23415" t="s">
        <v>90013</v>
      </c>
      <c r="E23415" t="s">
        <v>83478</v>
      </c>
      <c r="F23415" t="s">
        <v>16539</v>
      </c>
      <c r="G23415" t="s">
        <v>42</v>
      </c>
      <c r="H23415">
        <v>0</v>
      </c>
      <c r="I23415">
        <v>0</v>
      </c>
      <c r="J23415">
        <v>0</v>
      </c>
      <c r="K23415" t="s">
        <v>90014</v>
      </c>
    </row>
    <row r="23416" spans="1:11" x14ac:dyDescent="0.3">
      <c r="A23416" t="s">
        <v>90015</v>
      </c>
      <c r="B23416" t="s">
        <v>90016</v>
      </c>
      <c r="C23416" t="s">
        <v>20</v>
      </c>
      <c r="D23416" t="s">
        <v>90017</v>
      </c>
      <c r="E23416" t="s">
        <v>82100</v>
      </c>
      <c r="F23416" t="s">
        <v>1646</v>
      </c>
      <c r="G23416" t="s">
        <v>42</v>
      </c>
      <c r="H23416">
        <v>0</v>
      </c>
      <c r="I23416">
        <v>0</v>
      </c>
      <c r="J23416">
        <v>0</v>
      </c>
      <c r="K23416" t="s">
        <v>90018</v>
      </c>
    </row>
    <row r="23417" spans="1:11" x14ac:dyDescent="0.3">
      <c r="A23417" t="s">
        <v>90019</v>
      </c>
      <c r="B23417" t="s">
        <v>90020</v>
      </c>
      <c r="C23417" t="s">
        <v>558</v>
      </c>
      <c r="D23417" t="s">
        <v>90021</v>
      </c>
      <c r="E23417" t="s">
        <v>895</v>
      </c>
      <c r="F23417" t="s">
        <v>3555</v>
      </c>
      <c r="G23417" t="s">
        <v>42</v>
      </c>
      <c r="H23417">
        <v>0</v>
      </c>
      <c r="I23417">
        <v>0</v>
      </c>
      <c r="J23417">
        <v>0</v>
      </c>
      <c r="K23417" t="s">
        <v>90022</v>
      </c>
    </row>
    <row r="23418" spans="1:11" x14ac:dyDescent="0.3">
      <c r="A23418" t="s">
        <v>90023</v>
      </c>
      <c r="B23418" t="s">
        <v>90024</v>
      </c>
      <c r="C23418" t="s">
        <v>20</v>
      </c>
      <c r="D23418" t="s">
        <v>90025</v>
      </c>
      <c r="E23418" t="s">
        <v>82100</v>
      </c>
      <c r="F23418" t="s">
        <v>16</v>
      </c>
      <c r="G23418" t="s">
        <v>5387</v>
      </c>
      <c r="H23418">
        <v>0</v>
      </c>
      <c r="I23418">
        <v>0</v>
      </c>
      <c r="J23418">
        <v>0</v>
      </c>
      <c r="K23418" t="s">
        <v>90026</v>
      </c>
    </row>
    <row r="23419" spans="1:11" x14ac:dyDescent="0.3">
      <c r="A23419" t="s">
        <v>90027</v>
      </c>
      <c r="B23419" t="s">
        <v>90028</v>
      </c>
      <c r="C23419" t="s">
        <v>20</v>
      </c>
      <c r="D23419" t="s">
        <v>90029</v>
      </c>
      <c r="E23419" t="s">
        <v>82100</v>
      </c>
      <c r="F23419" t="s">
        <v>7012</v>
      </c>
      <c r="G23419" t="s">
        <v>42</v>
      </c>
      <c r="H23419">
        <v>0</v>
      </c>
      <c r="I23419">
        <v>0</v>
      </c>
      <c r="J23419">
        <v>0</v>
      </c>
      <c r="K23419" t="s">
        <v>90030</v>
      </c>
    </row>
    <row r="23420" spans="1:11" x14ac:dyDescent="0.3">
      <c r="A23420" t="s">
        <v>90031</v>
      </c>
      <c r="B23420" t="s">
        <v>90032</v>
      </c>
      <c r="C23420" t="s">
        <v>27</v>
      </c>
      <c r="D23420" t="s">
        <v>90033</v>
      </c>
      <c r="E23420" t="s">
        <v>83478</v>
      </c>
      <c r="F23420" t="s">
        <v>41</v>
      </c>
      <c r="G23420" t="s">
        <v>42</v>
      </c>
      <c r="H23420">
        <v>0</v>
      </c>
      <c r="I23420">
        <v>0</v>
      </c>
      <c r="J23420">
        <v>0</v>
      </c>
      <c r="K23420" t="s">
        <v>90034</v>
      </c>
    </row>
    <row r="23421" spans="1:11" x14ac:dyDescent="0.3">
      <c r="A23421" t="s">
        <v>90035</v>
      </c>
      <c r="C23421" t="s">
        <v>20</v>
      </c>
      <c r="D23421" t="s">
        <v>90036</v>
      </c>
      <c r="E23421" t="s">
        <v>82100</v>
      </c>
      <c r="F23421" t="s">
        <v>7511</v>
      </c>
      <c r="G23421" t="s">
        <v>42</v>
      </c>
      <c r="H23421">
        <v>0</v>
      </c>
      <c r="I23421">
        <v>0</v>
      </c>
      <c r="J23421">
        <v>0</v>
      </c>
      <c r="K23421" t="s">
        <v>90037</v>
      </c>
    </row>
    <row r="23422" spans="1:11" x14ac:dyDescent="0.3">
      <c r="A23422" t="s">
        <v>90038</v>
      </c>
      <c r="B23422" t="s">
        <v>90039</v>
      </c>
      <c r="C23422" t="s">
        <v>20</v>
      </c>
      <c r="D23422" t="s">
        <v>90040</v>
      </c>
      <c r="E23422" t="s">
        <v>82100</v>
      </c>
      <c r="F23422" t="s">
        <v>7524</v>
      </c>
      <c r="G23422" t="s">
        <v>42</v>
      </c>
      <c r="H23422">
        <v>0</v>
      </c>
      <c r="I23422">
        <v>0</v>
      </c>
      <c r="J23422">
        <v>0</v>
      </c>
      <c r="K23422" t="s">
        <v>90041</v>
      </c>
    </row>
    <row r="23423" spans="1:11" x14ac:dyDescent="0.3">
      <c r="A23423" t="s">
        <v>90042</v>
      </c>
      <c r="B23423" t="s">
        <v>90043</v>
      </c>
      <c r="C23423" t="s">
        <v>558</v>
      </c>
      <c r="D23423" t="s">
        <v>90044</v>
      </c>
      <c r="E23423" t="s">
        <v>981</v>
      </c>
      <c r="F23423" t="s">
        <v>17165</v>
      </c>
      <c r="G23423" t="s">
        <v>5387</v>
      </c>
      <c r="H23423">
        <v>0</v>
      </c>
      <c r="I23423">
        <v>0</v>
      </c>
      <c r="J23423">
        <v>0</v>
      </c>
      <c r="K23423" t="s">
        <v>90045</v>
      </c>
    </row>
    <row r="23424" spans="1:11" x14ac:dyDescent="0.3">
      <c r="A23424" t="s">
        <v>90046</v>
      </c>
      <c r="C23424" t="s">
        <v>20</v>
      </c>
      <c r="D23424" t="s">
        <v>90047</v>
      </c>
      <c r="E23424" t="s">
        <v>82100</v>
      </c>
      <c r="F23424" t="s">
        <v>7529</v>
      </c>
      <c r="G23424" t="s">
        <v>42</v>
      </c>
      <c r="H23424">
        <v>0</v>
      </c>
      <c r="I23424">
        <v>0</v>
      </c>
      <c r="J23424">
        <v>0</v>
      </c>
      <c r="K23424" t="s">
        <v>90048</v>
      </c>
    </row>
    <row r="23425" spans="1:11" x14ac:dyDescent="0.3">
      <c r="A23425" t="s">
        <v>90049</v>
      </c>
      <c r="C23425" t="s">
        <v>20</v>
      </c>
      <c r="D23425" t="s">
        <v>90050</v>
      </c>
      <c r="E23425" t="s">
        <v>82100</v>
      </c>
      <c r="F23425" t="s">
        <v>16465</v>
      </c>
      <c r="G23425" t="s">
        <v>42</v>
      </c>
      <c r="H23425">
        <v>0</v>
      </c>
      <c r="I23425">
        <v>0</v>
      </c>
      <c r="J23425">
        <v>0</v>
      </c>
      <c r="K23425" t="s">
        <v>90051</v>
      </c>
    </row>
    <row r="23426" spans="1:11" x14ac:dyDescent="0.3">
      <c r="A23426" t="s">
        <v>90052</v>
      </c>
      <c r="C23426" t="s">
        <v>20</v>
      </c>
      <c r="D23426" t="s">
        <v>90053</v>
      </c>
      <c r="E23426" t="s">
        <v>82100</v>
      </c>
      <c r="F23426" t="s">
        <v>2111</v>
      </c>
      <c r="G23426" t="s">
        <v>42</v>
      </c>
      <c r="H23426">
        <v>0</v>
      </c>
      <c r="I23426">
        <v>0</v>
      </c>
      <c r="J23426">
        <v>0</v>
      </c>
      <c r="K23426" t="s">
        <v>90054</v>
      </c>
    </row>
    <row r="23427" spans="1:11" x14ac:dyDescent="0.3">
      <c r="A23427" t="s">
        <v>90055</v>
      </c>
      <c r="B23427" t="s">
        <v>90056</v>
      </c>
      <c r="C23427" t="s">
        <v>147</v>
      </c>
      <c r="D23427" t="s">
        <v>90057</v>
      </c>
      <c r="E23427" t="s">
        <v>76393</v>
      </c>
      <c r="F23427" t="s">
        <v>3638</v>
      </c>
      <c r="G23427" t="s">
        <v>42</v>
      </c>
      <c r="H23427">
        <v>0</v>
      </c>
      <c r="I23427">
        <v>0</v>
      </c>
      <c r="J23427">
        <v>0</v>
      </c>
      <c r="K23427" t="s">
        <v>90058</v>
      </c>
    </row>
    <row r="23428" spans="1:11" x14ac:dyDescent="0.3">
      <c r="A23428" t="s">
        <v>90059</v>
      </c>
      <c r="C23428" t="s">
        <v>13</v>
      </c>
      <c r="D23428" t="s">
        <v>90060</v>
      </c>
      <c r="E23428" t="s">
        <v>87125</v>
      </c>
      <c r="F23428" t="s">
        <v>41</v>
      </c>
      <c r="G23428" t="s">
        <v>42</v>
      </c>
      <c r="H23428">
        <v>0</v>
      </c>
      <c r="I23428">
        <v>0</v>
      </c>
      <c r="J23428">
        <v>0</v>
      </c>
      <c r="K23428" t="s">
        <v>90061</v>
      </c>
    </row>
    <row r="23429" spans="1:11" x14ac:dyDescent="0.3">
      <c r="A23429" t="s">
        <v>90062</v>
      </c>
      <c r="B23429" t="s">
        <v>90063</v>
      </c>
      <c r="C23429" t="s">
        <v>13</v>
      </c>
      <c r="D23429" t="s">
        <v>90064</v>
      </c>
      <c r="E23429" t="s">
        <v>87125</v>
      </c>
      <c r="F23429" t="s">
        <v>16</v>
      </c>
      <c r="G23429" t="s">
        <v>16616</v>
      </c>
      <c r="H23429">
        <v>0</v>
      </c>
      <c r="I23429">
        <v>0</v>
      </c>
      <c r="J23429">
        <v>0</v>
      </c>
      <c r="K23429" t="s">
        <v>90065</v>
      </c>
    </row>
    <row r="23430" spans="1:11" x14ac:dyDescent="0.3">
      <c r="A23430" t="s">
        <v>90066</v>
      </c>
      <c r="B23430" t="s">
        <v>90067</v>
      </c>
      <c r="C23430" t="s">
        <v>558</v>
      </c>
      <c r="D23430" t="s">
        <v>90068</v>
      </c>
      <c r="E23430" t="s">
        <v>2102</v>
      </c>
      <c r="F23430" t="s">
        <v>3257</v>
      </c>
      <c r="G23430" t="s">
        <v>42</v>
      </c>
      <c r="H23430">
        <v>0</v>
      </c>
      <c r="I23430">
        <v>0</v>
      </c>
      <c r="J23430">
        <v>0</v>
      </c>
      <c r="K23430" t="s">
        <v>90069</v>
      </c>
    </row>
    <row r="23431" spans="1:11" x14ac:dyDescent="0.3">
      <c r="A23431" t="s">
        <v>90070</v>
      </c>
      <c r="B23431" t="s">
        <v>90071</v>
      </c>
      <c r="C23431" t="s">
        <v>558</v>
      </c>
      <c r="D23431" t="s">
        <v>90072</v>
      </c>
      <c r="E23431" t="s">
        <v>2102</v>
      </c>
      <c r="F23431" t="s">
        <v>2237</v>
      </c>
      <c r="G23431" t="s">
        <v>42</v>
      </c>
      <c r="H23431">
        <v>0</v>
      </c>
      <c r="I23431">
        <v>0</v>
      </c>
      <c r="J23431">
        <v>0</v>
      </c>
      <c r="K23431" t="s">
        <v>90073</v>
      </c>
    </row>
    <row r="23432" spans="1:11" x14ac:dyDescent="0.3">
      <c r="A23432" t="s">
        <v>90074</v>
      </c>
      <c r="C23432" t="s">
        <v>13</v>
      </c>
      <c r="D23432" t="s">
        <v>90075</v>
      </c>
      <c r="E23432" t="s">
        <v>87125</v>
      </c>
      <c r="F23432" t="s">
        <v>16</v>
      </c>
      <c r="G23432" t="s">
        <v>42</v>
      </c>
      <c r="H23432">
        <v>0</v>
      </c>
      <c r="I23432">
        <v>0</v>
      </c>
      <c r="J23432">
        <v>0</v>
      </c>
      <c r="K23432" t="s">
        <v>90076</v>
      </c>
    </row>
    <row r="23433" spans="1:11" x14ac:dyDescent="0.3">
      <c r="A23433" t="s">
        <v>90077</v>
      </c>
      <c r="B23433" t="s">
        <v>90078</v>
      </c>
      <c r="C23433" t="s">
        <v>558</v>
      </c>
      <c r="D23433" t="s">
        <v>90079</v>
      </c>
      <c r="E23433" t="s">
        <v>981</v>
      </c>
      <c r="F23433" t="s">
        <v>17718</v>
      </c>
      <c r="G23433" t="s">
        <v>42</v>
      </c>
      <c r="H23433">
        <v>0</v>
      </c>
      <c r="I23433">
        <v>0</v>
      </c>
      <c r="J23433">
        <v>0</v>
      </c>
      <c r="K23433" t="s">
        <v>90080</v>
      </c>
    </row>
    <row r="23434" spans="1:11" x14ac:dyDescent="0.3">
      <c r="A23434" t="s">
        <v>90081</v>
      </c>
      <c r="B23434" t="s">
        <v>90082</v>
      </c>
      <c r="C23434" t="s">
        <v>20</v>
      </c>
      <c r="D23434" t="s">
        <v>90083</v>
      </c>
      <c r="E23434" t="s">
        <v>82100</v>
      </c>
      <c r="F23434" t="s">
        <v>7493</v>
      </c>
      <c r="G23434" t="s">
        <v>42</v>
      </c>
      <c r="H23434">
        <v>0</v>
      </c>
      <c r="I23434">
        <v>0</v>
      </c>
      <c r="J23434">
        <v>0</v>
      </c>
      <c r="K23434" t="s">
        <v>90084</v>
      </c>
    </row>
    <row r="23435" spans="1:11" x14ac:dyDescent="0.3">
      <c r="A23435" t="s">
        <v>90085</v>
      </c>
      <c r="C23435" t="s">
        <v>20</v>
      </c>
      <c r="D23435" t="s">
        <v>90086</v>
      </c>
      <c r="E23435" t="s">
        <v>82100</v>
      </c>
      <c r="F23435" t="s">
        <v>1662</v>
      </c>
      <c r="G23435" t="s">
        <v>42</v>
      </c>
      <c r="H23435">
        <v>0</v>
      </c>
      <c r="I23435">
        <v>0</v>
      </c>
      <c r="J23435">
        <v>0</v>
      </c>
      <c r="K23435" t="s">
        <v>90087</v>
      </c>
    </row>
    <row r="23436" spans="1:11" x14ac:dyDescent="0.3">
      <c r="A23436" t="s">
        <v>90088</v>
      </c>
      <c r="B23436" t="s">
        <v>90089</v>
      </c>
      <c r="C23436" t="s">
        <v>20</v>
      </c>
      <c r="D23436" t="s">
        <v>90090</v>
      </c>
      <c r="E23436" t="s">
        <v>82100</v>
      </c>
      <c r="F23436" t="s">
        <v>8485</v>
      </c>
      <c r="G23436" t="s">
        <v>42</v>
      </c>
      <c r="H23436">
        <v>0</v>
      </c>
      <c r="I23436">
        <v>0</v>
      </c>
      <c r="J23436">
        <v>0</v>
      </c>
      <c r="K23436" t="s">
        <v>90091</v>
      </c>
    </row>
    <row r="23437" spans="1:11" x14ac:dyDescent="0.3">
      <c r="A23437" t="s">
        <v>90092</v>
      </c>
      <c r="B23437" t="s">
        <v>90093</v>
      </c>
      <c r="C23437" t="s">
        <v>20</v>
      </c>
      <c r="D23437" t="s">
        <v>90094</v>
      </c>
      <c r="E23437" t="s">
        <v>82100</v>
      </c>
      <c r="F23437" t="s">
        <v>2486</v>
      </c>
      <c r="G23437" t="s">
        <v>42</v>
      </c>
      <c r="H23437">
        <v>0</v>
      </c>
      <c r="I23437">
        <v>0</v>
      </c>
      <c r="J23437">
        <v>0</v>
      </c>
      <c r="K23437" t="s">
        <v>90095</v>
      </c>
    </row>
    <row r="23438" spans="1:11" x14ac:dyDescent="0.3">
      <c r="A23438" t="s">
        <v>90096</v>
      </c>
      <c r="B23438" t="s">
        <v>90097</v>
      </c>
      <c r="C23438" t="s">
        <v>27</v>
      </c>
      <c r="D23438" t="s">
        <v>90098</v>
      </c>
      <c r="E23438" t="s">
        <v>83478</v>
      </c>
      <c r="F23438" t="s">
        <v>41</v>
      </c>
      <c r="G23438" t="s">
        <v>42</v>
      </c>
      <c r="H23438">
        <v>0</v>
      </c>
      <c r="I23438">
        <v>0</v>
      </c>
      <c r="J23438">
        <v>0</v>
      </c>
      <c r="K23438" t="s">
        <v>90099</v>
      </c>
    </row>
    <row r="23439" spans="1:11" x14ac:dyDescent="0.3">
      <c r="A23439" t="s">
        <v>90100</v>
      </c>
      <c r="C23439" t="s">
        <v>20</v>
      </c>
      <c r="D23439" t="s">
        <v>90101</v>
      </c>
      <c r="E23439" t="s">
        <v>82100</v>
      </c>
      <c r="F23439" t="s">
        <v>22103</v>
      </c>
      <c r="G23439" t="s">
        <v>42</v>
      </c>
      <c r="H23439">
        <v>0</v>
      </c>
      <c r="I23439">
        <v>0</v>
      </c>
      <c r="J23439">
        <v>0</v>
      </c>
      <c r="K23439" t="s">
        <v>90102</v>
      </c>
    </row>
    <row r="23440" spans="1:11" x14ac:dyDescent="0.3">
      <c r="A23440" t="s">
        <v>90103</v>
      </c>
      <c r="B23440" t="s">
        <v>90104</v>
      </c>
      <c r="C23440" t="s">
        <v>20</v>
      </c>
      <c r="D23440" t="s">
        <v>90105</v>
      </c>
      <c r="E23440" t="s">
        <v>82100</v>
      </c>
      <c r="F23440" t="s">
        <v>6589</v>
      </c>
      <c r="G23440" t="s">
        <v>42</v>
      </c>
      <c r="H23440">
        <v>0</v>
      </c>
      <c r="I23440">
        <v>0</v>
      </c>
      <c r="J23440">
        <v>0</v>
      </c>
      <c r="K23440" t="s">
        <v>90106</v>
      </c>
    </row>
    <row r="23441" spans="1:11" x14ac:dyDescent="0.3">
      <c r="A23441" t="s">
        <v>90107</v>
      </c>
      <c r="B23441" t="s">
        <v>90108</v>
      </c>
      <c r="C23441" t="s">
        <v>20</v>
      </c>
      <c r="D23441" t="s">
        <v>90109</v>
      </c>
      <c r="E23441" t="s">
        <v>82100</v>
      </c>
      <c r="F23441" t="s">
        <v>42929</v>
      </c>
      <c r="G23441" t="s">
        <v>42</v>
      </c>
      <c r="H23441">
        <v>0</v>
      </c>
      <c r="I23441">
        <v>0</v>
      </c>
      <c r="J23441">
        <v>0</v>
      </c>
      <c r="K23441" t="s">
        <v>90110</v>
      </c>
    </row>
    <row r="23442" spans="1:11" x14ac:dyDescent="0.3">
      <c r="A23442" t="s">
        <v>90111</v>
      </c>
      <c r="B23442" t="s">
        <v>35761</v>
      </c>
      <c r="C23442" t="s">
        <v>20</v>
      </c>
      <c r="D23442" t="s">
        <v>90112</v>
      </c>
      <c r="E23442" t="s">
        <v>82100</v>
      </c>
      <c r="F23442" t="s">
        <v>1590</v>
      </c>
      <c r="G23442" t="s">
        <v>42</v>
      </c>
      <c r="H23442">
        <v>0</v>
      </c>
      <c r="I23442">
        <v>0</v>
      </c>
      <c r="J23442">
        <v>0</v>
      </c>
      <c r="K23442" t="s">
        <v>90113</v>
      </c>
    </row>
    <row r="23443" spans="1:11" x14ac:dyDescent="0.3">
      <c r="A23443" t="s">
        <v>90114</v>
      </c>
      <c r="B23443" t="s">
        <v>90115</v>
      </c>
      <c r="C23443" t="s">
        <v>20</v>
      </c>
      <c r="D23443" t="s">
        <v>90116</v>
      </c>
      <c r="E23443" t="s">
        <v>82100</v>
      </c>
      <c r="F23443" t="s">
        <v>17187</v>
      </c>
      <c r="G23443" t="s">
        <v>42</v>
      </c>
      <c r="H23443">
        <v>0</v>
      </c>
      <c r="I23443">
        <v>0</v>
      </c>
      <c r="J23443">
        <v>0</v>
      </c>
      <c r="K23443" t="s">
        <v>90117</v>
      </c>
    </row>
    <row r="23444" spans="1:11" x14ac:dyDescent="0.3">
      <c r="A23444" t="s">
        <v>90118</v>
      </c>
      <c r="C23444" t="s">
        <v>20</v>
      </c>
      <c r="D23444" t="s">
        <v>90119</v>
      </c>
      <c r="E23444" t="s">
        <v>82100</v>
      </c>
      <c r="F23444" t="s">
        <v>5340</v>
      </c>
      <c r="G23444" t="s">
        <v>42</v>
      </c>
      <c r="H23444">
        <v>0</v>
      </c>
      <c r="I23444">
        <v>0</v>
      </c>
      <c r="J23444">
        <v>0</v>
      </c>
      <c r="K23444" t="s">
        <v>90120</v>
      </c>
    </row>
    <row r="23445" spans="1:11" x14ac:dyDescent="0.3">
      <c r="A23445" t="s">
        <v>90121</v>
      </c>
      <c r="C23445" t="s">
        <v>20</v>
      </c>
      <c r="D23445" t="s">
        <v>90122</v>
      </c>
      <c r="E23445" t="s">
        <v>82100</v>
      </c>
      <c r="F23445" t="s">
        <v>15056</v>
      </c>
      <c r="G23445" t="s">
        <v>42</v>
      </c>
      <c r="H23445">
        <v>0</v>
      </c>
      <c r="I23445">
        <v>0</v>
      </c>
      <c r="J23445">
        <v>0</v>
      </c>
      <c r="K23445" t="s">
        <v>90123</v>
      </c>
    </row>
    <row r="23446" spans="1:11" x14ac:dyDescent="0.3">
      <c r="A23446" t="s">
        <v>90124</v>
      </c>
      <c r="B23446" t="s">
        <v>90125</v>
      </c>
      <c r="C23446" t="s">
        <v>147</v>
      </c>
      <c r="D23446" t="s">
        <v>90126</v>
      </c>
      <c r="E23446" t="s">
        <v>76393</v>
      </c>
      <c r="F23446" t="s">
        <v>5326</v>
      </c>
      <c r="G23446" t="s">
        <v>9519</v>
      </c>
      <c r="H23446">
        <v>0</v>
      </c>
      <c r="I23446">
        <v>0</v>
      </c>
      <c r="J23446">
        <v>0</v>
      </c>
      <c r="K23446" t="s">
        <v>90127</v>
      </c>
    </row>
    <row r="23447" spans="1:11" x14ac:dyDescent="0.3">
      <c r="A23447" t="s">
        <v>90128</v>
      </c>
      <c r="B23447" t="s">
        <v>90129</v>
      </c>
      <c r="C23447" t="s">
        <v>13</v>
      </c>
      <c r="D23447" t="s">
        <v>90130</v>
      </c>
      <c r="E23447" t="s">
        <v>87125</v>
      </c>
      <c r="F23447" t="s">
        <v>16</v>
      </c>
      <c r="G23447" t="s">
        <v>14060</v>
      </c>
      <c r="H23447">
        <v>0</v>
      </c>
      <c r="I23447">
        <v>0</v>
      </c>
      <c r="J23447">
        <v>0</v>
      </c>
      <c r="K23447" t="s">
        <v>90131</v>
      </c>
    </row>
    <row r="23448" spans="1:11" x14ac:dyDescent="0.3">
      <c r="A23448" t="s">
        <v>90132</v>
      </c>
      <c r="C23448" t="s">
        <v>27</v>
      </c>
      <c r="D23448" t="s">
        <v>90133</v>
      </c>
      <c r="E23448" t="s">
        <v>90134</v>
      </c>
      <c r="F23448" t="s">
        <v>3452</v>
      </c>
      <c r="G23448" t="s">
        <v>42</v>
      </c>
      <c r="H23448">
        <v>0</v>
      </c>
      <c r="I23448">
        <v>0</v>
      </c>
      <c r="J23448">
        <v>0</v>
      </c>
      <c r="K23448" t="s">
        <v>90135</v>
      </c>
    </row>
    <row r="23449" spans="1:11" x14ac:dyDescent="0.3">
      <c r="A23449" t="s">
        <v>90136</v>
      </c>
      <c r="B23449" t="s">
        <v>90137</v>
      </c>
      <c r="C23449" t="s">
        <v>27</v>
      </c>
      <c r="D23449" t="s">
        <v>90138</v>
      </c>
      <c r="E23449" t="s">
        <v>90134</v>
      </c>
      <c r="F23449" t="s">
        <v>25702</v>
      </c>
      <c r="G23449" t="s">
        <v>2906</v>
      </c>
      <c r="H23449">
        <v>0</v>
      </c>
      <c r="I23449">
        <v>0</v>
      </c>
      <c r="J23449">
        <v>0</v>
      </c>
      <c r="K23449" t="s">
        <v>90139</v>
      </c>
    </row>
    <row r="23450" spans="1:11" x14ac:dyDescent="0.3">
      <c r="A23450" t="s">
        <v>90140</v>
      </c>
      <c r="B23450" t="s">
        <v>90141</v>
      </c>
      <c r="C23450" t="s">
        <v>27</v>
      </c>
      <c r="D23450" t="s">
        <v>90142</v>
      </c>
      <c r="E23450" t="s">
        <v>90134</v>
      </c>
      <c r="F23450" t="s">
        <v>16</v>
      </c>
      <c r="G23450" t="s">
        <v>7763</v>
      </c>
      <c r="H23450">
        <v>0</v>
      </c>
      <c r="I23450">
        <v>0</v>
      </c>
      <c r="J23450">
        <v>0</v>
      </c>
      <c r="K23450" t="s">
        <v>90143</v>
      </c>
    </row>
    <row r="23451" spans="1:11" x14ac:dyDescent="0.3">
      <c r="A23451" t="s">
        <v>90144</v>
      </c>
      <c r="B23451" t="s">
        <v>90145</v>
      </c>
      <c r="C23451" t="s">
        <v>20</v>
      </c>
      <c r="D23451" t="s">
        <v>90146</v>
      </c>
      <c r="E23451" t="s">
        <v>82100</v>
      </c>
      <c r="F23451" t="s">
        <v>7392</v>
      </c>
      <c r="G23451" t="s">
        <v>42</v>
      </c>
      <c r="H23451">
        <v>0</v>
      </c>
      <c r="I23451">
        <v>0</v>
      </c>
      <c r="J23451">
        <v>0</v>
      </c>
      <c r="K23451" t="s">
        <v>90147</v>
      </c>
    </row>
    <row r="23452" spans="1:11" x14ac:dyDescent="0.3">
      <c r="A23452" t="s">
        <v>90148</v>
      </c>
      <c r="C23452" t="s">
        <v>27</v>
      </c>
      <c r="D23452" t="s">
        <v>90149</v>
      </c>
      <c r="E23452" t="s">
        <v>90134</v>
      </c>
      <c r="F23452" t="s">
        <v>755</v>
      </c>
      <c r="G23452" t="s">
        <v>42</v>
      </c>
      <c r="H23452">
        <v>0</v>
      </c>
      <c r="I23452">
        <v>0</v>
      </c>
      <c r="J23452">
        <v>0</v>
      </c>
      <c r="K23452" t="s">
        <v>90150</v>
      </c>
    </row>
    <row r="23453" spans="1:11" x14ac:dyDescent="0.3">
      <c r="A23453" t="s">
        <v>90151</v>
      </c>
      <c r="B23453" t="s">
        <v>90152</v>
      </c>
      <c r="C23453" t="s">
        <v>558</v>
      </c>
      <c r="D23453" t="s">
        <v>90153</v>
      </c>
      <c r="E23453" t="s">
        <v>630</v>
      </c>
      <c r="F23453" t="s">
        <v>1123</v>
      </c>
      <c r="G23453" t="s">
        <v>42</v>
      </c>
      <c r="H23453">
        <v>0</v>
      </c>
      <c r="I23453">
        <v>0</v>
      </c>
      <c r="J23453">
        <v>0</v>
      </c>
      <c r="K23453" t="s">
        <v>90154</v>
      </c>
    </row>
    <row r="23454" spans="1:11" x14ac:dyDescent="0.3">
      <c r="A23454" t="s">
        <v>90155</v>
      </c>
      <c r="B23454" t="s">
        <v>90156</v>
      </c>
      <c r="C23454" t="s">
        <v>20</v>
      </c>
      <c r="D23454" t="s">
        <v>90157</v>
      </c>
      <c r="E23454" t="s">
        <v>82100</v>
      </c>
      <c r="F23454" t="s">
        <v>755</v>
      </c>
      <c r="G23454" t="s">
        <v>42</v>
      </c>
      <c r="H23454">
        <v>0</v>
      </c>
      <c r="I23454">
        <v>0</v>
      </c>
      <c r="J23454">
        <v>0</v>
      </c>
      <c r="K23454" t="s">
        <v>90158</v>
      </c>
    </row>
    <row r="23455" spans="1:11" x14ac:dyDescent="0.3">
      <c r="A23455" t="s">
        <v>90159</v>
      </c>
      <c r="C23455" t="s">
        <v>20</v>
      </c>
      <c r="D23455" t="s">
        <v>90160</v>
      </c>
      <c r="E23455" t="s">
        <v>82100</v>
      </c>
      <c r="F23455" t="s">
        <v>7156</v>
      </c>
      <c r="G23455" t="s">
        <v>42</v>
      </c>
      <c r="H23455">
        <v>0</v>
      </c>
      <c r="I23455">
        <v>0</v>
      </c>
      <c r="J23455">
        <v>0</v>
      </c>
      <c r="K23455" t="s">
        <v>90161</v>
      </c>
    </row>
    <row r="23456" spans="1:11" x14ac:dyDescent="0.3">
      <c r="A23456" t="s">
        <v>90162</v>
      </c>
      <c r="C23456" t="s">
        <v>20</v>
      </c>
      <c r="D23456" t="s">
        <v>90163</v>
      </c>
      <c r="E23456" t="s">
        <v>82100</v>
      </c>
      <c r="F23456" t="s">
        <v>4000</v>
      </c>
      <c r="G23456" t="s">
        <v>42</v>
      </c>
      <c r="H23456">
        <v>0</v>
      </c>
      <c r="I23456">
        <v>0</v>
      </c>
      <c r="J23456">
        <v>0</v>
      </c>
      <c r="K23456" t="s">
        <v>90164</v>
      </c>
    </row>
    <row r="23457" spans="1:11" x14ac:dyDescent="0.3">
      <c r="A23457" t="s">
        <v>90165</v>
      </c>
      <c r="B23457" t="s">
        <v>90166</v>
      </c>
      <c r="C23457" t="s">
        <v>13</v>
      </c>
      <c r="D23457" t="s">
        <v>90167</v>
      </c>
      <c r="E23457" t="s">
        <v>87125</v>
      </c>
      <c r="F23457" t="s">
        <v>16</v>
      </c>
      <c r="G23457" t="s">
        <v>10827</v>
      </c>
      <c r="H23457">
        <v>0</v>
      </c>
      <c r="I23457">
        <v>0</v>
      </c>
      <c r="J23457">
        <v>0</v>
      </c>
      <c r="K23457" t="s">
        <v>90168</v>
      </c>
    </row>
    <row r="23458" spans="1:11" x14ac:dyDescent="0.3">
      <c r="A23458" t="s">
        <v>90169</v>
      </c>
      <c r="B23458" t="s">
        <v>90170</v>
      </c>
      <c r="C23458" t="s">
        <v>20</v>
      </c>
      <c r="D23458" t="s">
        <v>90171</v>
      </c>
      <c r="E23458" t="s">
        <v>82100</v>
      </c>
      <c r="F23458" t="s">
        <v>10905</v>
      </c>
      <c r="G23458" t="s">
        <v>42</v>
      </c>
      <c r="H23458">
        <v>0</v>
      </c>
      <c r="I23458">
        <v>0</v>
      </c>
      <c r="J23458">
        <v>0</v>
      </c>
      <c r="K23458" t="s">
        <v>90172</v>
      </c>
    </row>
    <row r="23459" spans="1:11" x14ac:dyDescent="0.3">
      <c r="A23459" t="s">
        <v>90173</v>
      </c>
      <c r="B23459" t="s">
        <v>90174</v>
      </c>
      <c r="C23459" t="s">
        <v>27</v>
      </c>
      <c r="D23459" t="s">
        <v>90175</v>
      </c>
      <c r="E23459" t="s">
        <v>90134</v>
      </c>
      <c r="F23459" t="s">
        <v>1981</v>
      </c>
      <c r="G23459" t="s">
        <v>42</v>
      </c>
      <c r="H23459">
        <v>0</v>
      </c>
      <c r="I23459">
        <v>0</v>
      </c>
      <c r="J23459">
        <v>0</v>
      </c>
      <c r="K23459" t="s">
        <v>90176</v>
      </c>
    </row>
    <row r="23460" spans="1:11" x14ac:dyDescent="0.3">
      <c r="A23460" t="s">
        <v>90177</v>
      </c>
      <c r="B23460" t="s">
        <v>90178</v>
      </c>
      <c r="C23460" t="s">
        <v>27</v>
      </c>
      <c r="D23460" t="s">
        <v>90179</v>
      </c>
      <c r="E23460" t="s">
        <v>90134</v>
      </c>
      <c r="F23460" t="s">
        <v>6825</v>
      </c>
      <c r="G23460" t="s">
        <v>42</v>
      </c>
      <c r="H23460">
        <v>0</v>
      </c>
      <c r="I23460">
        <v>0</v>
      </c>
      <c r="J23460">
        <v>0</v>
      </c>
      <c r="K23460" t="s">
        <v>90180</v>
      </c>
    </row>
    <row r="23461" spans="1:11" x14ac:dyDescent="0.3">
      <c r="A23461" t="s">
        <v>90181</v>
      </c>
      <c r="B23461" t="s">
        <v>90182</v>
      </c>
      <c r="C23461" t="s">
        <v>20</v>
      </c>
      <c r="D23461" t="s">
        <v>90183</v>
      </c>
      <c r="E23461" t="s">
        <v>82100</v>
      </c>
      <c r="F23461" t="s">
        <v>16</v>
      </c>
      <c r="G23461" t="s">
        <v>2252</v>
      </c>
      <c r="H23461">
        <v>0</v>
      </c>
      <c r="I23461">
        <v>0</v>
      </c>
      <c r="J23461">
        <v>0</v>
      </c>
      <c r="K23461" t="s">
        <v>90184</v>
      </c>
    </row>
    <row r="23462" spans="1:11" x14ac:dyDescent="0.3">
      <c r="A23462" t="s">
        <v>90185</v>
      </c>
      <c r="C23462" t="s">
        <v>27</v>
      </c>
      <c r="D23462" t="s">
        <v>90186</v>
      </c>
      <c r="E23462" t="s">
        <v>29</v>
      </c>
      <c r="F23462" t="s">
        <v>41</v>
      </c>
      <c r="G23462" t="s">
        <v>42</v>
      </c>
      <c r="H23462">
        <v>0</v>
      </c>
      <c r="I23462">
        <v>0</v>
      </c>
      <c r="J23462">
        <v>0</v>
      </c>
      <c r="K23462" t="s">
        <v>90187</v>
      </c>
    </row>
    <row r="23463" spans="1:11" x14ac:dyDescent="0.3">
      <c r="A23463" t="s">
        <v>90188</v>
      </c>
      <c r="B23463" t="s">
        <v>81042</v>
      </c>
      <c r="C23463" t="s">
        <v>27</v>
      </c>
      <c r="D23463" t="s">
        <v>90189</v>
      </c>
      <c r="E23463" t="s">
        <v>90134</v>
      </c>
      <c r="F23463" t="s">
        <v>5882</v>
      </c>
      <c r="G23463" t="s">
        <v>42</v>
      </c>
      <c r="H23463">
        <v>0</v>
      </c>
      <c r="I23463">
        <v>0</v>
      </c>
      <c r="J23463">
        <v>0</v>
      </c>
      <c r="K23463" t="s">
        <v>90190</v>
      </c>
    </row>
    <row r="23464" spans="1:11" x14ac:dyDescent="0.3">
      <c r="A23464" t="s">
        <v>90191</v>
      </c>
      <c r="C23464" t="s">
        <v>27</v>
      </c>
      <c r="D23464" t="s">
        <v>90192</v>
      </c>
      <c r="E23464" t="s">
        <v>90134</v>
      </c>
      <c r="F23464" t="s">
        <v>11904</v>
      </c>
      <c r="G23464" t="s">
        <v>42</v>
      </c>
      <c r="H23464">
        <v>0</v>
      </c>
      <c r="I23464">
        <v>0</v>
      </c>
      <c r="J23464">
        <v>0</v>
      </c>
      <c r="K23464" t="s">
        <v>90193</v>
      </c>
    </row>
    <row r="23465" spans="1:11" x14ac:dyDescent="0.3">
      <c r="A23465" t="s">
        <v>90194</v>
      </c>
      <c r="B23465" t="s">
        <v>90195</v>
      </c>
      <c r="C23465" t="s">
        <v>27</v>
      </c>
      <c r="D23465" t="s">
        <v>90196</v>
      </c>
      <c r="E23465" t="s">
        <v>90134</v>
      </c>
      <c r="F23465" t="s">
        <v>4985</v>
      </c>
      <c r="G23465" t="s">
        <v>42</v>
      </c>
      <c r="H23465">
        <v>0</v>
      </c>
      <c r="I23465">
        <v>0</v>
      </c>
      <c r="J23465">
        <v>0</v>
      </c>
      <c r="K23465" t="s">
        <v>90197</v>
      </c>
    </row>
    <row r="23466" spans="1:11" x14ac:dyDescent="0.3">
      <c r="A23466" t="s">
        <v>90198</v>
      </c>
      <c r="B23466" t="s">
        <v>90199</v>
      </c>
      <c r="C23466" t="s">
        <v>20</v>
      </c>
      <c r="D23466" t="s">
        <v>90200</v>
      </c>
      <c r="E23466" t="s">
        <v>82100</v>
      </c>
      <c r="F23466" t="s">
        <v>845</v>
      </c>
      <c r="G23466" t="s">
        <v>42</v>
      </c>
      <c r="H23466">
        <v>0</v>
      </c>
      <c r="I23466">
        <v>0</v>
      </c>
      <c r="J23466">
        <v>0</v>
      </c>
      <c r="K23466" t="s">
        <v>90201</v>
      </c>
    </row>
    <row r="23467" spans="1:11" x14ac:dyDescent="0.3">
      <c r="A23467" t="s">
        <v>90202</v>
      </c>
      <c r="B23467" t="s">
        <v>90203</v>
      </c>
      <c r="C23467" t="s">
        <v>147</v>
      </c>
      <c r="D23467" t="s">
        <v>90204</v>
      </c>
      <c r="E23467" t="s">
        <v>76393</v>
      </c>
      <c r="F23467" t="s">
        <v>11510</v>
      </c>
      <c r="G23467" t="s">
        <v>42</v>
      </c>
      <c r="H23467">
        <v>0</v>
      </c>
      <c r="I23467">
        <v>0</v>
      </c>
      <c r="J23467">
        <v>0</v>
      </c>
      <c r="K23467" t="s">
        <v>90205</v>
      </c>
    </row>
    <row r="23468" spans="1:11" x14ac:dyDescent="0.3">
      <c r="A23468" t="s">
        <v>90206</v>
      </c>
      <c r="B23468" t="s">
        <v>90207</v>
      </c>
      <c r="C23468" t="s">
        <v>20</v>
      </c>
      <c r="D23468" t="s">
        <v>90208</v>
      </c>
      <c r="E23468" t="s">
        <v>82100</v>
      </c>
      <c r="F23468" t="s">
        <v>14181</v>
      </c>
      <c r="G23468" t="s">
        <v>42</v>
      </c>
      <c r="H23468">
        <v>0</v>
      </c>
      <c r="I23468">
        <v>0</v>
      </c>
      <c r="J23468">
        <v>0</v>
      </c>
      <c r="K23468" t="s">
        <v>90209</v>
      </c>
    </row>
    <row r="23469" spans="1:11" x14ac:dyDescent="0.3">
      <c r="A23469" t="s">
        <v>90210</v>
      </c>
      <c r="B23469" t="s">
        <v>90211</v>
      </c>
      <c r="C23469" t="s">
        <v>13</v>
      </c>
      <c r="D23469" t="s">
        <v>90212</v>
      </c>
      <c r="E23469" t="s">
        <v>87125</v>
      </c>
      <c r="F23469" t="s">
        <v>16</v>
      </c>
      <c r="G23469" t="s">
        <v>7717</v>
      </c>
      <c r="H23469">
        <v>0</v>
      </c>
      <c r="I23469">
        <v>0</v>
      </c>
      <c r="J23469">
        <v>0</v>
      </c>
      <c r="K23469" t="s">
        <v>90213</v>
      </c>
    </row>
    <row r="23470" spans="1:11" x14ac:dyDescent="0.3">
      <c r="A23470" t="s">
        <v>90214</v>
      </c>
      <c r="B23470" t="s">
        <v>90215</v>
      </c>
      <c r="C23470" t="s">
        <v>20</v>
      </c>
      <c r="D23470" t="s">
        <v>90216</v>
      </c>
      <c r="E23470" t="s">
        <v>90134</v>
      </c>
      <c r="F23470" t="s">
        <v>2652</v>
      </c>
      <c r="G23470" t="s">
        <v>42</v>
      </c>
      <c r="H23470">
        <v>0</v>
      </c>
      <c r="I23470">
        <v>0</v>
      </c>
      <c r="J23470">
        <v>0</v>
      </c>
      <c r="K23470" t="s">
        <v>90217</v>
      </c>
    </row>
    <row r="23471" spans="1:11" x14ac:dyDescent="0.3">
      <c r="A23471" t="s">
        <v>90218</v>
      </c>
      <c r="C23471" t="s">
        <v>13</v>
      </c>
      <c r="D23471" t="s">
        <v>90219</v>
      </c>
      <c r="E23471" t="s">
        <v>15</v>
      </c>
      <c r="F23471" t="s">
        <v>16</v>
      </c>
      <c r="G23471" t="s">
        <v>3935</v>
      </c>
      <c r="H23471">
        <v>0</v>
      </c>
      <c r="I23471">
        <v>0</v>
      </c>
      <c r="J23471">
        <v>0</v>
      </c>
      <c r="K23471" t="s">
        <v>90220</v>
      </c>
    </row>
    <row r="23472" spans="1:11" x14ac:dyDescent="0.3">
      <c r="A23472" t="s">
        <v>90221</v>
      </c>
      <c r="B23472" t="s">
        <v>90215</v>
      </c>
      <c r="C23472" t="s">
        <v>20</v>
      </c>
      <c r="D23472" t="s">
        <v>90222</v>
      </c>
      <c r="E23472" t="s">
        <v>82100</v>
      </c>
      <c r="F23472" t="s">
        <v>1252</v>
      </c>
      <c r="G23472" t="s">
        <v>42</v>
      </c>
      <c r="H23472">
        <v>0</v>
      </c>
      <c r="I23472">
        <v>0</v>
      </c>
      <c r="J23472">
        <v>0</v>
      </c>
      <c r="K23472" t="s">
        <v>90223</v>
      </c>
    </row>
    <row r="23473" spans="1:11" x14ac:dyDescent="0.3">
      <c r="A23473" t="s">
        <v>90224</v>
      </c>
      <c r="C23473" t="s">
        <v>20</v>
      </c>
      <c r="D23473" t="s">
        <v>90225</v>
      </c>
      <c r="E23473" t="s">
        <v>82100</v>
      </c>
      <c r="F23473" t="s">
        <v>12810</v>
      </c>
      <c r="G23473" t="s">
        <v>42</v>
      </c>
      <c r="H23473">
        <v>0</v>
      </c>
      <c r="I23473">
        <v>0</v>
      </c>
      <c r="J23473">
        <v>0</v>
      </c>
      <c r="K23473" t="s">
        <v>90226</v>
      </c>
    </row>
    <row r="23474" spans="1:11" x14ac:dyDescent="0.3">
      <c r="A23474" t="s">
        <v>90227</v>
      </c>
      <c r="C23474" t="s">
        <v>20</v>
      </c>
      <c r="D23474" t="s">
        <v>90228</v>
      </c>
      <c r="E23474" t="s">
        <v>82100</v>
      </c>
      <c r="F23474" t="s">
        <v>16128</v>
      </c>
      <c r="G23474" t="s">
        <v>42</v>
      </c>
      <c r="H23474">
        <v>0</v>
      </c>
      <c r="I23474">
        <v>0</v>
      </c>
      <c r="J23474">
        <v>0</v>
      </c>
      <c r="K23474" t="s">
        <v>90229</v>
      </c>
    </row>
    <row r="23475" spans="1:11" x14ac:dyDescent="0.3">
      <c r="A23475" t="s">
        <v>90230</v>
      </c>
      <c r="B23475" t="s">
        <v>90231</v>
      </c>
      <c r="C23475" t="s">
        <v>147</v>
      </c>
      <c r="D23475" t="s">
        <v>90232</v>
      </c>
      <c r="E23475" t="s">
        <v>76393</v>
      </c>
      <c r="F23475" t="s">
        <v>17901</v>
      </c>
      <c r="G23475" t="s">
        <v>42</v>
      </c>
      <c r="H23475">
        <v>0</v>
      </c>
      <c r="I23475">
        <v>0</v>
      </c>
      <c r="J23475">
        <v>0</v>
      </c>
      <c r="K23475" t="s">
        <v>90233</v>
      </c>
    </row>
    <row r="23476" spans="1:11" x14ac:dyDescent="0.3">
      <c r="A23476" t="s">
        <v>90234</v>
      </c>
      <c r="C23476" t="s">
        <v>20</v>
      </c>
      <c r="D23476" t="s">
        <v>90235</v>
      </c>
      <c r="E23476" t="s">
        <v>82100</v>
      </c>
      <c r="F23476" t="s">
        <v>3412</v>
      </c>
      <c r="G23476" t="s">
        <v>42</v>
      </c>
      <c r="H23476">
        <v>0</v>
      </c>
      <c r="I23476">
        <v>0</v>
      </c>
      <c r="J23476">
        <v>0</v>
      </c>
      <c r="K23476" t="s">
        <v>90236</v>
      </c>
    </row>
    <row r="23477" spans="1:11" x14ac:dyDescent="0.3">
      <c r="A23477" t="s">
        <v>90237</v>
      </c>
      <c r="B23477" t="s">
        <v>90238</v>
      </c>
      <c r="C23477" t="s">
        <v>20</v>
      </c>
      <c r="D23477" t="s">
        <v>90239</v>
      </c>
      <c r="E23477" t="s">
        <v>82100</v>
      </c>
      <c r="F23477" t="s">
        <v>16</v>
      </c>
      <c r="G23477" t="s">
        <v>22724</v>
      </c>
      <c r="H23477">
        <v>0</v>
      </c>
      <c r="I23477">
        <v>0</v>
      </c>
      <c r="J23477">
        <v>0</v>
      </c>
      <c r="K23477" t="s">
        <v>90240</v>
      </c>
    </row>
    <row r="23478" spans="1:11" x14ac:dyDescent="0.3">
      <c r="A23478" t="s">
        <v>90241</v>
      </c>
      <c r="B23478" t="s">
        <v>90242</v>
      </c>
      <c r="C23478" t="s">
        <v>27</v>
      </c>
      <c r="D23478" t="s">
        <v>90243</v>
      </c>
      <c r="E23478" t="s">
        <v>90134</v>
      </c>
      <c r="F23478" t="s">
        <v>16</v>
      </c>
      <c r="G23478" t="s">
        <v>4044</v>
      </c>
      <c r="H23478">
        <v>0</v>
      </c>
      <c r="I23478">
        <v>0</v>
      </c>
      <c r="J23478">
        <v>0</v>
      </c>
      <c r="K23478" t="s">
        <v>90244</v>
      </c>
    </row>
    <row r="23479" spans="1:11" x14ac:dyDescent="0.3">
      <c r="A23479" t="s">
        <v>90245</v>
      </c>
      <c r="B23479" t="s">
        <v>90246</v>
      </c>
      <c r="C23479" t="s">
        <v>27</v>
      </c>
      <c r="D23479" t="s">
        <v>90247</v>
      </c>
      <c r="E23479" t="s">
        <v>90134</v>
      </c>
      <c r="F23479" t="s">
        <v>16</v>
      </c>
      <c r="G23479" t="s">
        <v>13213</v>
      </c>
      <c r="H23479">
        <v>0</v>
      </c>
      <c r="I23479">
        <v>0</v>
      </c>
      <c r="J23479">
        <v>0</v>
      </c>
      <c r="K23479" t="s">
        <v>90248</v>
      </c>
    </row>
    <row r="23480" spans="1:11" x14ac:dyDescent="0.3">
      <c r="A23480" t="s">
        <v>90249</v>
      </c>
      <c r="B23480" t="s">
        <v>90250</v>
      </c>
      <c r="C23480" t="s">
        <v>20</v>
      </c>
      <c r="D23480" t="s">
        <v>90251</v>
      </c>
      <c r="E23480" t="s">
        <v>62177</v>
      </c>
      <c r="F23480" t="s">
        <v>22927</v>
      </c>
      <c r="G23480" t="s">
        <v>42</v>
      </c>
      <c r="H23480">
        <v>0</v>
      </c>
      <c r="I23480">
        <v>0</v>
      </c>
      <c r="J23480">
        <v>0</v>
      </c>
      <c r="K23480" t="s">
        <v>90252</v>
      </c>
    </row>
    <row r="23481" spans="1:11" x14ac:dyDescent="0.3">
      <c r="A23481" t="s">
        <v>90253</v>
      </c>
      <c r="B23481" t="s">
        <v>90254</v>
      </c>
      <c r="C23481" t="s">
        <v>27</v>
      </c>
      <c r="D23481" t="s">
        <v>90255</v>
      </c>
      <c r="E23481" t="s">
        <v>90134</v>
      </c>
      <c r="F23481" t="s">
        <v>16</v>
      </c>
      <c r="G23481" t="s">
        <v>4326</v>
      </c>
      <c r="H23481">
        <v>0</v>
      </c>
      <c r="I23481">
        <v>0</v>
      </c>
      <c r="J23481">
        <v>0</v>
      </c>
      <c r="K23481" t="s">
        <v>90256</v>
      </c>
    </row>
    <row r="23482" spans="1:11" x14ac:dyDescent="0.3">
      <c r="A23482" t="s">
        <v>90257</v>
      </c>
      <c r="B23482" t="s">
        <v>90258</v>
      </c>
      <c r="C23482" t="s">
        <v>27</v>
      </c>
      <c r="D23482" t="s">
        <v>90259</v>
      </c>
      <c r="E23482" t="s">
        <v>90134</v>
      </c>
      <c r="F23482" t="s">
        <v>16</v>
      </c>
      <c r="G23482" t="s">
        <v>3163</v>
      </c>
      <c r="H23482">
        <v>0</v>
      </c>
      <c r="I23482">
        <v>0</v>
      </c>
      <c r="J23482">
        <v>0</v>
      </c>
      <c r="K23482" t="s">
        <v>90260</v>
      </c>
    </row>
    <row r="23483" spans="1:11" x14ac:dyDescent="0.3">
      <c r="A23483" t="s">
        <v>90261</v>
      </c>
      <c r="B23483" t="s">
        <v>90262</v>
      </c>
      <c r="C23483" t="s">
        <v>13</v>
      </c>
      <c r="D23483" t="s">
        <v>90263</v>
      </c>
      <c r="E23483" t="s">
        <v>87125</v>
      </c>
      <c r="F23483" t="s">
        <v>16</v>
      </c>
      <c r="G23483" t="s">
        <v>10008</v>
      </c>
      <c r="H23483">
        <v>0</v>
      </c>
      <c r="I23483">
        <v>0</v>
      </c>
      <c r="J23483">
        <v>0</v>
      </c>
      <c r="K23483" t="s">
        <v>90264</v>
      </c>
    </row>
    <row r="23484" spans="1:11" x14ac:dyDescent="0.3">
      <c r="A23484" t="s">
        <v>90265</v>
      </c>
      <c r="B23484" t="s">
        <v>90266</v>
      </c>
      <c r="C23484" t="s">
        <v>27</v>
      </c>
      <c r="D23484" t="s">
        <v>90267</v>
      </c>
      <c r="E23484" t="s">
        <v>90134</v>
      </c>
      <c r="F23484" t="s">
        <v>1247</v>
      </c>
      <c r="G23484" t="s">
        <v>42</v>
      </c>
      <c r="H23484">
        <v>0</v>
      </c>
      <c r="I23484">
        <v>0</v>
      </c>
      <c r="J23484">
        <v>0</v>
      </c>
      <c r="K23484" t="s">
        <v>90268</v>
      </c>
    </row>
    <row r="23485" spans="1:11" x14ac:dyDescent="0.3">
      <c r="A23485" t="s">
        <v>90269</v>
      </c>
      <c r="B23485" t="s">
        <v>90270</v>
      </c>
      <c r="C23485" t="s">
        <v>20</v>
      </c>
      <c r="D23485" t="s">
        <v>90271</v>
      </c>
      <c r="E23485" t="s">
        <v>82100</v>
      </c>
      <c r="F23485" t="s">
        <v>16</v>
      </c>
      <c r="G23485" t="s">
        <v>23</v>
      </c>
      <c r="H23485">
        <v>0</v>
      </c>
      <c r="I23485">
        <v>0</v>
      </c>
      <c r="J23485">
        <v>0</v>
      </c>
      <c r="K23485" t="s">
        <v>90272</v>
      </c>
    </row>
    <row r="23486" spans="1:11" x14ac:dyDescent="0.3">
      <c r="A23486" t="s">
        <v>90273</v>
      </c>
      <c r="B23486" t="s">
        <v>90274</v>
      </c>
      <c r="C23486" t="s">
        <v>27</v>
      </c>
      <c r="D23486" t="s">
        <v>90275</v>
      </c>
      <c r="E23486" t="s">
        <v>90134</v>
      </c>
      <c r="F23486" t="s">
        <v>16</v>
      </c>
      <c r="G23486" t="s">
        <v>5588</v>
      </c>
      <c r="H23486">
        <v>0</v>
      </c>
      <c r="I23486">
        <v>0</v>
      </c>
      <c r="J23486">
        <v>0</v>
      </c>
      <c r="K23486" t="s">
        <v>90276</v>
      </c>
    </row>
    <row r="23487" spans="1:11" x14ac:dyDescent="0.3">
      <c r="A23487" t="s">
        <v>90277</v>
      </c>
      <c r="B23487" t="s">
        <v>90278</v>
      </c>
      <c r="C23487" t="s">
        <v>20</v>
      </c>
      <c r="D23487" t="s">
        <v>90279</v>
      </c>
      <c r="E23487" t="s">
        <v>82100</v>
      </c>
      <c r="F23487" t="s">
        <v>16</v>
      </c>
      <c r="G23487" t="s">
        <v>5615</v>
      </c>
      <c r="H23487">
        <v>0</v>
      </c>
      <c r="I23487">
        <v>0</v>
      </c>
      <c r="J23487">
        <v>0</v>
      </c>
      <c r="K23487" t="s">
        <v>90280</v>
      </c>
    </row>
    <row r="23488" spans="1:11" x14ac:dyDescent="0.3">
      <c r="A23488" t="s">
        <v>90281</v>
      </c>
      <c r="B23488" t="s">
        <v>90282</v>
      </c>
      <c r="C23488" t="s">
        <v>20</v>
      </c>
      <c r="D23488" t="s">
        <v>90283</v>
      </c>
      <c r="E23488" t="s">
        <v>82100</v>
      </c>
      <c r="F23488" t="s">
        <v>16</v>
      </c>
      <c r="G23488" t="s">
        <v>19585</v>
      </c>
      <c r="H23488">
        <v>0</v>
      </c>
      <c r="I23488">
        <v>0</v>
      </c>
      <c r="J23488">
        <v>0</v>
      </c>
      <c r="K23488" t="s">
        <v>90284</v>
      </c>
    </row>
    <row r="23489" spans="1:11" x14ac:dyDescent="0.3">
      <c r="A23489" t="s">
        <v>90285</v>
      </c>
      <c r="B23489" t="s">
        <v>90286</v>
      </c>
      <c r="C23489" t="s">
        <v>27</v>
      </c>
      <c r="D23489" t="s">
        <v>90287</v>
      </c>
      <c r="E23489" t="s">
        <v>29</v>
      </c>
      <c r="F23489" t="s">
        <v>41</v>
      </c>
      <c r="G23489" t="s">
        <v>42</v>
      </c>
      <c r="H23489">
        <v>0</v>
      </c>
      <c r="I23489">
        <v>0</v>
      </c>
      <c r="J23489">
        <v>0</v>
      </c>
      <c r="K23489" t="s">
        <v>90288</v>
      </c>
    </row>
    <row r="23490" spans="1:11" x14ac:dyDescent="0.3">
      <c r="A23490" t="s">
        <v>90289</v>
      </c>
      <c r="C23490" t="s">
        <v>20</v>
      </c>
      <c r="D23490" t="s">
        <v>90290</v>
      </c>
      <c r="E23490" t="s">
        <v>82100</v>
      </c>
      <c r="F23490" t="s">
        <v>7587</v>
      </c>
      <c r="G23490" t="s">
        <v>42</v>
      </c>
      <c r="H23490">
        <v>0</v>
      </c>
      <c r="I23490">
        <v>0</v>
      </c>
      <c r="J23490">
        <v>0</v>
      </c>
      <c r="K23490" t="s">
        <v>90291</v>
      </c>
    </row>
    <row r="23491" spans="1:11" x14ac:dyDescent="0.3">
      <c r="A23491" t="s">
        <v>90292</v>
      </c>
      <c r="B23491" t="s">
        <v>90293</v>
      </c>
      <c r="C23491" t="s">
        <v>147</v>
      </c>
      <c r="D23491" t="s">
        <v>90294</v>
      </c>
      <c r="E23491" t="s">
        <v>76393</v>
      </c>
      <c r="F23491" t="s">
        <v>2703</v>
      </c>
      <c r="G23491" t="s">
        <v>42</v>
      </c>
      <c r="H23491">
        <v>0</v>
      </c>
      <c r="I23491">
        <v>0</v>
      </c>
      <c r="J23491">
        <v>0</v>
      </c>
      <c r="K23491" t="s">
        <v>90295</v>
      </c>
    </row>
    <row r="23492" spans="1:11" x14ac:dyDescent="0.3">
      <c r="A23492" t="s">
        <v>90296</v>
      </c>
      <c r="C23492" t="s">
        <v>20</v>
      </c>
      <c r="D23492" t="s">
        <v>90297</v>
      </c>
      <c r="E23492" t="s">
        <v>82100</v>
      </c>
      <c r="F23492" t="s">
        <v>1590</v>
      </c>
      <c r="G23492" t="s">
        <v>42</v>
      </c>
      <c r="H23492">
        <v>0</v>
      </c>
      <c r="I23492">
        <v>0</v>
      </c>
      <c r="J23492">
        <v>0</v>
      </c>
      <c r="K23492" t="s">
        <v>90298</v>
      </c>
    </row>
    <row r="23493" spans="1:11" x14ac:dyDescent="0.3">
      <c r="A23493" t="s">
        <v>90299</v>
      </c>
      <c r="B23493" t="s">
        <v>90300</v>
      </c>
      <c r="C23493" t="s">
        <v>27</v>
      </c>
      <c r="D23493" t="s">
        <v>90301</v>
      </c>
      <c r="E23493" t="s">
        <v>90134</v>
      </c>
      <c r="F23493" t="s">
        <v>321</v>
      </c>
      <c r="G23493" t="s">
        <v>42</v>
      </c>
      <c r="H23493">
        <v>0</v>
      </c>
      <c r="I23493">
        <v>0</v>
      </c>
      <c r="J23493">
        <v>0</v>
      </c>
      <c r="K23493" t="s">
        <v>90302</v>
      </c>
    </row>
    <row r="23494" spans="1:11" x14ac:dyDescent="0.3">
      <c r="A23494" t="s">
        <v>90303</v>
      </c>
      <c r="C23494" t="s">
        <v>27</v>
      </c>
      <c r="D23494" t="s">
        <v>90304</v>
      </c>
      <c r="E23494" t="s">
        <v>90134</v>
      </c>
      <c r="F23494" t="s">
        <v>3129</v>
      </c>
      <c r="G23494" t="s">
        <v>42</v>
      </c>
      <c r="H23494">
        <v>0</v>
      </c>
      <c r="I23494">
        <v>0</v>
      </c>
      <c r="J23494">
        <v>0</v>
      </c>
      <c r="K23494" t="s">
        <v>90305</v>
      </c>
    </row>
    <row r="23495" spans="1:11" x14ac:dyDescent="0.3">
      <c r="A23495" t="s">
        <v>90306</v>
      </c>
      <c r="B23495" t="s">
        <v>90307</v>
      </c>
      <c r="C23495" t="s">
        <v>27</v>
      </c>
      <c r="D23495" t="s">
        <v>90308</v>
      </c>
      <c r="E23495" t="s">
        <v>90134</v>
      </c>
      <c r="F23495" t="s">
        <v>9182</v>
      </c>
      <c r="G23495" t="s">
        <v>42</v>
      </c>
      <c r="H23495">
        <v>0</v>
      </c>
      <c r="I23495">
        <v>0</v>
      </c>
      <c r="J23495">
        <v>0</v>
      </c>
      <c r="K23495" t="s">
        <v>90309</v>
      </c>
    </row>
    <row r="23496" spans="1:11" x14ac:dyDescent="0.3">
      <c r="A23496" t="s">
        <v>90310</v>
      </c>
      <c r="B23496" t="s">
        <v>90311</v>
      </c>
      <c r="C23496" t="s">
        <v>27</v>
      </c>
      <c r="D23496" t="s">
        <v>90312</v>
      </c>
      <c r="E23496" t="s">
        <v>90134</v>
      </c>
      <c r="F23496" t="s">
        <v>3633</v>
      </c>
      <c r="G23496" t="s">
        <v>42</v>
      </c>
      <c r="H23496">
        <v>0</v>
      </c>
      <c r="I23496">
        <v>0</v>
      </c>
      <c r="J23496">
        <v>0</v>
      </c>
      <c r="K23496" t="s">
        <v>90313</v>
      </c>
    </row>
    <row r="23497" spans="1:11" x14ac:dyDescent="0.3">
      <c r="A23497" t="s">
        <v>90314</v>
      </c>
      <c r="C23497" t="s">
        <v>27</v>
      </c>
      <c r="D23497" t="s">
        <v>90315</v>
      </c>
      <c r="E23497" t="s">
        <v>90134</v>
      </c>
      <c r="F23497" t="s">
        <v>13789</v>
      </c>
      <c r="G23497" t="s">
        <v>42</v>
      </c>
      <c r="H23497">
        <v>0</v>
      </c>
      <c r="I23497">
        <v>0</v>
      </c>
      <c r="J23497">
        <v>0</v>
      </c>
      <c r="K23497" t="s">
        <v>90316</v>
      </c>
    </row>
    <row r="23498" spans="1:11" x14ac:dyDescent="0.3">
      <c r="A23498" t="s">
        <v>90317</v>
      </c>
      <c r="B23498" t="s">
        <v>90318</v>
      </c>
      <c r="C23498" t="s">
        <v>27</v>
      </c>
      <c r="D23498" t="s">
        <v>90319</v>
      </c>
      <c r="E23498" t="s">
        <v>90134</v>
      </c>
      <c r="F23498" t="s">
        <v>10848</v>
      </c>
      <c r="G23498" t="s">
        <v>42</v>
      </c>
      <c r="H23498">
        <v>0</v>
      </c>
      <c r="I23498">
        <v>0</v>
      </c>
      <c r="J23498">
        <v>0</v>
      </c>
      <c r="K23498" t="s">
        <v>90320</v>
      </c>
    </row>
    <row r="23499" spans="1:11" x14ac:dyDescent="0.3">
      <c r="A23499" t="s">
        <v>90321</v>
      </c>
      <c r="B23499" t="s">
        <v>90322</v>
      </c>
      <c r="C23499" t="s">
        <v>558</v>
      </c>
      <c r="D23499" t="s">
        <v>90323</v>
      </c>
      <c r="E23499" t="s">
        <v>981</v>
      </c>
      <c r="F23499" t="s">
        <v>13919</v>
      </c>
      <c r="G23499" t="s">
        <v>42</v>
      </c>
      <c r="H23499">
        <v>0</v>
      </c>
      <c r="I23499">
        <v>0</v>
      </c>
      <c r="J23499">
        <v>0</v>
      </c>
      <c r="K23499" t="s">
        <v>90324</v>
      </c>
    </row>
    <row r="23500" spans="1:11" x14ac:dyDescent="0.3">
      <c r="A23500" t="s">
        <v>90325</v>
      </c>
      <c r="B23500" t="s">
        <v>38308</v>
      </c>
      <c r="C23500" t="s">
        <v>27</v>
      </c>
      <c r="D23500" t="s">
        <v>90326</v>
      </c>
      <c r="E23500" t="s">
        <v>90134</v>
      </c>
      <c r="F23500" t="s">
        <v>2144</v>
      </c>
      <c r="G23500" t="s">
        <v>42</v>
      </c>
      <c r="H23500">
        <v>0</v>
      </c>
      <c r="I23500">
        <v>0</v>
      </c>
      <c r="J23500">
        <v>0</v>
      </c>
      <c r="K23500" t="s">
        <v>90327</v>
      </c>
    </row>
    <row r="23501" spans="1:11" x14ac:dyDescent="0.3">
      <c r="A23501" t="s">
        <v>90328</v>
      </c>
      <c r="C23501" t="s">
        <v>27</v>
      </c>
      <c r="D23501" t="s">
        <v>90329</v>
      </c>
      <c r="E23501" t="s">
        <v>90134</v>
      </c>
      <c r="F23501" t="s">
        <v>1531</v>
      </c>
      <c r="G23501" t="s">
        <v>42</v>
      </c>
      <c r="H23501">
        <v>0</v>
      </c>
      <c r="I23501">
        <v>0</v>
      </c>
      <c r="J23501">
        <v>0</v>
      </c>
      <c r="K23501" t="s">
        <v>90330</v>
      </c>
    </row>
    <row r="23502" spans="1:11" x14ac:dyDescent="0.3">
      <c r="A23502" t="s">
        <v>90331</v>
      </c>
      <c r="C23502" t="s">
        <v>27</v>
      </c>
      <c r="D23502" t="s">
        <v>90332</v>
      </c>
      <c r="E23502" t="s">
        <v>90134</v>
      </c>
      <c r="F23502" t="s">
        <v>8454</v>
      </c>
      <c r="G23502" t="s">
        <v>42</v>
      </c>
      <c r="H23502">
        <v>0</v>
      </c>
      <c r="I23502">
        <v>0</v>
      </c>
      <c r="J23502">
        <v>0</v>
      </c>
      <c r="K23502" t="s">
        <v>90333</v>
      </c>
    </row>
    <row r="23503" spans="1:11" x14ac:dyDescent="0.3">
      <c r="A23503" t="s">
        <v>90334</v>
      </c>
      <c r="B23503" t="s">
        <v>90335</v>
      </c>
      <c r="C23503" t="s">
        <v>558</v>
      </c>
      <c r="D23503" t="s">
        <v>90336</v>
      </c>
      <c r="E23503" t="s">
        <v>2102</v>
      </c>
      <c r="F23503" t="s">
        <v>41</v>
      </c>
      <c r="G23503" t="s">
        <v>10373</v>
      </c>
      <c r="H23503">
        <v>0</v>
      </c>
      <c r="I23503">
        <v>0</v>
      </c>
      <c r="J23503">
        <v>0</v>
      </c>
      <c r="K23503" t="s">
        <v>90337</v>
      </c>
    </row>
    <row r="23504" spans="1:11" x14ac:dyDescent="0.3">
      <c r="A23504" t="s">
        <v>90338</v>
      </c>
      <c r="B23504" t="s">
        <v>90339</v>
      </c>
      <c r="C23504" t="s">
        <v>558</v>
      </c>
      <c r="D23504" t="s">
        <v>90340</v>
      </c>
      <c r="E23504" t="s">
        <v>19698</v>
      </c>
      <c r="F23504" t="s">
        <v>41</v>
      </c>
      <c r="G23504" t="s">
        <v>3050</v>
      </c>
      <c r="H23504">
        <v>0</v>
      </c>
      <c r="I23504">
        <v>0</v>
      </c>
      <c r="J23504">
        <v>0</v>
      </c>
      <c r="K23504" t="s">
        <v>90341</v>
      </c>
    </row>
    <row r="23505" spans="1:11" x14ac:dyDescent="0.3">
      <c r="A23505" t="s">
        <v>90342</v>
      </c>
      <c r="B23505" t="s">
        <v>90343</v>
      </c>
      <c r="C23505" t="s">
        <v>558</v>
      </c>
      <c r="D23505" t="s">
        <v>90344</v>
      </c>
      <c r="E23505" t="s">
        <v>34293</v>
      </c>
      <c r="F23505" t="s">
        <v>4951</v>
      </c>
      <c r="G23505" t="s">
        <v>14272</v>
      </c>
      <c r="H23505">
        <v>0</v>
      </c>
      <c r="I23505">
        <v>0</v>
      </c>
      <c r="J23505">
        <v>0</v>
      </c>
      <c r="K23505" t="s">
        <v>90345</v>
      </c>
    </row>
    <row r="23506" spans="1:11" x14ac:dyDescent="0.3">
      <c r="A23506" t="s">
        <v>90346</v>
      </c>
      <c r="B23506" t="s">
        <v>90347</v>
      </c>
      <c r="C23506" t="s">
        <v>13</v>
      </c>
      <c r="D23506" t="s">
        <v>90348</v>
      </c>
      <c r="E23506" t="s">
        <v>87125</v>
      </c>
      <c r="F23506" t="s">
        <v>16</v>
      </c>
      <c r="G23506" t="s">
        <v>18410</v>
      </c>
      <c r="H23506">
        <v>0</v>
      </c>
      <c r="I23506">
        <v>0</v>
      </c>
      <c r="J23506">
        <v>0</v>
      </c>
      <c r="K23506" t="s">
        <v>90349</v>
      </c>
    </row>
    <row r="23507" spans="1:11" x14ac:dyDescent="0.3">
      <c r="A23507" t="s">
        <v>90350</v>
      </c>
      <c r="B23507" t="s">
        <v>90351</v>
      </c>
      <c r="C23507" t="s">
        <v>27</v>
      </c>
      <c r="D23507" t="s">
        <v>90352</v>
      </c>
      <c r="E23507" t="s">
        <v>90134</v>
      </c>
      <c r="F23507" t="s">
        <v>16</v>
      </c>
      <c r="G23507" t="s">
        <v>13204</v>
      </c>
      <c r="H23507">
        <v>0</v>
      </c>
      <c r="I23507">
        <v>0</v>
      </c>
      <c r="J23507">
        <v>0</v>
      </c>
      <c r="K23507" t="s">
        <v>90353</v>
      </c>
    </row>
    <row r="23508" spans="1:11" x14ac:dyDescent="0.3">
      <c r="A23508" t="s">
        <v>90354</v>
      </c>
      <c r="B23508" t="s">
        <v>90355</v>
      </c>
      <c r="C23508" t="s">
        <v>20</v>
      </c>
      <c r="D23508" t="s">
        <v>90356</v>
      </c>
      <c r="E23508" t="s">
        <v>82100</v>
      </c>
      <c r="F23508" t="s">
        <v>16153</v>
      </c>
      <c r="G23508" t="s">
        <v>42</v>
      </c>
      <c r="H23508">
        <v>0</v>
      </c>
      <c r="I23508">
        <v>0</v>
      </c>
      <c r="J23508">
        <v>0</v>
      </c>
      <c r="K23508" t="s">
        <v>90357</v>
      </c>
    </row>
    <row r="23509" spans="1:11" x14ac:dyDescent="0.3">
      <c r="A23509" t="s">
        <v>90358</v>
      </c>
      <c r="B23509" t="s">
        <v>90359</v>
      </c>
      <c r="C23509" t="s">
        <v>27</v>
      </c>
      <c r="D23509" t="s">
        <v>90360</v>
      </c>
      <c r="E23509" t="s">
        <v>29</v>
      </c>
      <c r="F23509" t="s">
        <v>41</v>
      </c>
      <c r="G23509" t="s">
        <v>42</v>
      </c>
      <c r="H23509">
        <v>0</v>
      </c>
      <c r="I23509">
        <v>0</v>
      </c>
      <c r="J23509">
        <v>0</v>
      </c>
      <c r="K23509" t="s">
        <v>90361</v>
      </c>
    </row>
    <row r="23510" spans="1:11" x14ac:dyDescent="0.3">
      <c r="A23510" t="s">
        <v>90362</v>
      </c>
      <c r="C23510" t="s">
        <v>20</v>
      </c>
      <c r="D23510" t="s">
        <v>90363</v>
      </c>
      <c r="E23510" t="s">
        <v>82100</v>
      </c>
      <c r="F23510" t="s">
        <v>11292</v>
      </c>
      <c r="G23510" t="s">
        <v>42</v>
      </c>
      <c r="H23510">
        <v>0</v>
      </c>
      <c r="I23510">
        <v>0</v>
      </c>
      <c r="J23510">
        <v>0</v>
      </c>
      <c r="K23510" t="s">
        <v>90364</v>
      </c>
    </row>
    <row r="23511" spans="1:11" x14ac:dyDescent="0.3">
      <c r="A23511" t="s">
        <v>90365</v>
      </c>
      <c r="C23511" t="s">
        <v>20</v>
      </c>
      <c r="D23511" t="s">
        <v>90366</v>
      </c>
      <c r="E23511" t="s">
        <v>82100</v>
      </c>
      <c r="F23511" t="s">
        <v>3033</v>
      </c>
      <c r="G23511" t="s">
        <v>42</v>
      </c>
      <c r="H23511">
        <v>0</v>
      </c>
      <c r="I23511">
        <v>0</v>
      </c>
      <c r="J23511">
        <v>0</v>
      </c>
      <c r="K23511" t="s">
        <v>90367</v>
      </c>
    </row>
    <row r="23512" spans="1:11" x14ac:dyDescent="0.3">
      <c r="A23512" t="s">
        <v>90368</v>
      </c>
      <c r="B23512" t="s">
        <v>90369</v>
      </c>
      <c r="C23512" t="s">
        <v>20</v>
      </c>
      <c r="D23512" t="s">
        <v>90370</v>
      </c>
      <c r="E23512" t="s">
        <v>82100</v>
      </c>
      <c r="F23512" t="s">
        <v>1840</v>
      </c>
      <c r="G23512" t="s">
        <v>42</v>
      </c>
      <c r="H23512">
        <v>0</v>
      </c>
      <c r="I23512">
        <v>0</v>
      </c>
      <c r="J23512">
        <v>0</v>
      </c>
      <c r="K23512" t="s">
        <v>90371</v>
      </c>
    </row>
    <row r="23513" spans="1:11" x14ac:dyDescent="0.3">
      <c r="A23513" t="s">
        <v>90372</v>
      </c>
      <c r="B23513" t="s">
        <v>90373</v>
      </c>
      <c r="C23513" t="s">
        <v>20</v>
      </c>
      <c r="D23513" t="s">
        <v>90374</v>
      </c>
      <c r="E23513" t="s">
        <v>82100</v>
      </c>
      <c r="F23513" t="s">
        <v>8181</v>
      </c>
      <c r="G23513" t="s">
        <v>42</v>
      </c>
      <c r="H23513">
        <v>0</v>
      </c>
      <c r="I23513">
        <v>0</v>
      </c>
      <c r="J23513">
        <v>0</v>
      </c>
      <c r="K23513" t="s">
        <v>90375</v>
      </c>
    </row>
    <row r="23514" spans="1:11" x14ac:dyDescent="0.3">
      <c r="A23514" t="s">
        <v>90376</v>
      </c>
      <c r="B23514" t="s">
        <v>90377</v>
      </c>
      <c r="C23514" t="s">
        <v>20</v>
      </c>
      <c r="D23514" t="s">
        <v>90378</v>
      </c>
      <c r="E23514" t="s">
        <v>82100</v>
      </c>
      <c r="F23514" t="s">
        <v>7555</v>
      </c>
      <c r="G23514" t="s">
        <v>42</v>
      </c>
      <c r="H23514">
        <v>0</v>
      </c>
      <c r="I23514">
        <v>0</v>
      </c>
      <c r="J23514">
        <v>0</v>
      </c>
      <c r="K23514" t="s">
        <v>90379</v>
      </c>
    </row>
    <row r="23515" spans="1:11" x14ac:dyDescent="0.3">
      <c r="A23515" t="s">
        <v>90380</v>
      </c>
      <c r="C23515" t="s">
        <v>20</v>
      </c>
      <c r="D23515" t="s">
        <v>90381</v>
      </c>
      <c r="E23515" t="s">
        <v>82100</v>
      </c>
      <c r="F23515" t="s">
        <v>2454</v>
      </c>
      <c r="G23515" t="s">
        <v>42</v>
      </c>
      <c r="H23515">
        <v>0</v>
      </c>
      <c r="I23515">
        <v>0</v>
      </c>
      <c r="J23515">
        <v>0</v>
      </c>
      <c r="K23515" t="s">
        <v>90382</v>
      </c>
    </row>
    <row r="23516" spans="1:11" x14ac:dyDescent="0.3">
      <c r="A23516" t="s">
        <v>90383</v>
      </c>
      <c r="B23516" t="s">
        <v>90384</v>
      </c>
      <c r="C23516" t="s">
        <v>13</v>
      </c>
      <c r="D23516" t="s">
        <v>90385</v>
      </c>
      <c r="E23516" t="s">
        <v>87125</v>
      </c>
      <c r="F23516" t="s">
        <v>16</v>
      </c>
      <c r="G23516" t="s">
        <v>2422</v>
      </c>
      <c r="H23516">
        <v>0</v>
      </c>
      <c r="I23516">
        <v>0</v>
      </c>
      <c r="J23516">
        <v>0</v>
      </c>
      <c r="K23516" t="s">
        <v>90386</v>
      </c>
    </row>
    <row r="23517" spans="1:11" x14ac:dyDescent="0.3">
      <c r="A23517" t="s">
        <v>90387</v>
      </c>
      <c r="C23517" t="s">
        <v>20</v>
      </c>
      <c r="D23517" t="s">
        <v>90388</v>
      </c>
      <c r="E23517" t="s">
        <v>82100</v>
      </c>
      <c r="F23517" t="s">
        <v>1242</v>
      </c>
      <c r="G23517" t="s">
        <v>42</v>
      </c>
      <c r="H23517">
        <v>0</v>
      </c>
      <c r="I23517">
        <v>0</v>
      </c>
      <c r="J23517">
        <v>0</v>
      </c>
      <c r="K23517" t="s">
        <v>90389</v>
      </c>
    </row>
    <row r="23518" spans="1:11" x14ac:dyDescent="0.3">
      <c r="A23518" t="s">
        <v>90390</v>
      </c>
      <c r="B23518" t="s">
        <v>90391</v>
      </c>
      <c r="C23518" t="s">
        <v>27</v>
      </c>
      <c r="D23518" t="s">
        <v>90392</v>
      </c>
      <c r="E23518" t="s">
        <v>90134</v>
      </c>
      <c r="F23518" t="s">
        <v>16539</v>
      </c>
      <c r="G23518" t="s">
        <v>42</v>
      </c>
      <c r="H23518">
        <v>0</v>
      </c>
      <c r="I23518">
        <v>0</v>
      </c>
      <c r="J23518">
        <v>0</v>
      </c>
      <c r="K23518" t="s">
        <v>90393</v>
      </c>
    </row>
    <row r="23519" spans="1:11" x14ac:dyDescent="0.3">
      <c r="A23519" t="s">
        <v>90394</v>
      </c>
      <c r="B23519" t="s">
        <v>90395</v>
      </c>
      <c r="C23519" t="s">
        <v>27</v>
      </c>
      <c r="D23519" t="s">
        <v>90396</v>
      </c>
      <c r="E23519" t="s">
        <v>90134</v>
      </c>
      <c r="F23519" t="s">
        <v>3033</v>
      </c>
      <c r="G23519" t="s">
        <v>42</v>
      </c>
      <c r="H23519">
        <v>0</v>
      </c>
      <c r="I23519">
        <v>0</v>
      </c>
      <c r="J23519">
        <v>0</v>
      </c>
      <c r="K23519" t="s">
        <v>90397</v>
      </c>
    </row>
    <row r="23520" spans="1:11" x14ac:dyDescent="0.3">
      <c r="A23520" t="s">
        <v>90398</v>
      </c>
      <c r="B23520" t="s">
        <v>90399</v>
      </c>
      <c r="C23520" t="s">
        <v>20</v>
      </c>
      <c r="D23520" t="s">
        <v>90400</v>
      </c>
      <c r="E23520" t="s">
        <v>62177</v>
      </c>
      <c r="F23520" t="s">
        <v>9182</v>
      </c>
      <c r="G23520" t="s">
        <v>42</v>
      </c>
      <c r="H23520">
        <v>0</v>
      </c>
      <c r="I23520">
        <v>0</v>
      </c>
      <c r="J23520">
        <v>0</v>
      </c>
      <c r="K23520" t="s">
        <v>90401</v>
      </c>
    </row>
    <row r="23521" spans="1:11" x14ac:dyDescent="0.3">
      <c r="A23521" t="s">
        <v>90402</v>
      </c>
      <c r="C23521" t="s">
        <v>27</v>
      </c>
      <c r="D23521" t="s">
        <v>90403</v>
      </c>
      <c r="E23521" t="s">
        <v>90134</v>
      </c>
      <c r="F23521" t="s">
        <v>6001</v>
      </c>
      <c r="G23521" t="s">
        <v>42</v>
      </c>
      <c r="H23521">
        <v>0</v>
      </c>
      <c r="I23521">
        <v>0</v>
      </c>
      <c r="J23521">
        <v>0</v>
      </c>
      <c r="K23521" t="s">
        <v>90404</v>
      </c>
    </row>
    <row r="23522" spans="1:11" x14ac:dyDescent="0.3">
      <c r="A23522" t="s">
        <v>90405</v>
      </c>
      <c r="B23522" t="s">
        <v>90406</v>
      </c>
      <c r="C23522" t="s">
        <v>27</v>
      </c>
      <c r="D23522" t="s">
        <v>90407</v>
      </c>
      <c r="E23522" t="s">
        <v>90134</v>
      </c>
      <c r="F23522" t="s">
        <v>13880</v>
      </c>
      <c r="G23522" t="s">
        <v>42</v>
      </c>
      <c r="H23522">
        <v>0</v>
      </c>
      <c r="I23522">
        <v>0</v>
      </c>
      <c r="J23522">
        <v>0</v>
      </c>
      <c r="K23522" t="s">
        <v>90408</v>
      </c>
    </row>
    <row r="23523" spans="1:11" x14ac:dyDescent="0.3">
      <c r="A23523" t="s">
        <v>90409</v>
      </c>
      <c r="B23523" t="s">
        <v>90410</v>
      </c>
      <c r="C23523" t="s">
        <v>147</v>
      </c>
      <c r="D23523" t="s">
        <v>90411</v>
      </c>
      <c r="E23523" t="s">
        <v>76393</v>
      </c>
      <c r="F23523" t="s">
        <v>2313</v>
      </c>
      <c r="G23523" t="s">
        <v>42</v>
      </c>
      <c r="H23523">
        <v>0</v>
      </c>
      <c r="I23523">
        <v>0</v>
      </c>
      <c r="J23523">
        <v>0</v>
      </c>
      <c r="K23523" t="s">
        <v>90412</v>
      </c>
    </row>
    <row r="23524" spans="1:11" x14ac:dyDescent="0.3">
      <c r="A23524" t="s">
        <v>90413</v>
      </c>
      <c r="B23524" t="s">
        <v>90414</v>
      </c>
      <c r="C23524" t="s">
        <v>27</v>
      </c>
      <c r="D23524" t="s">
        <v>90415</v>
      </c>
      <c r="E23524" t="s">
        <v>90134</v>
      </c>
      <c r="F23524" t="s">
        <v>4791</v>
      </c>
      <c r="G23524" t="s">
        <v>42</v>
      </c>
      <c r="H23524">
        <v>0</v>
      </c>
      <c r="I23524">
        <v>0</v>
      </c>
      <c r="J23524">
        <v>0</v>
      </c>
      <c r="K23524" t="s">
        <v>90416</v>
      </c>
    </row>
    <row r="23525" spans="1:11" x14ac:dyDescent="0.3">
      <c r="A23525" t="s">
        <v>90417</v>
      </c>
      <c r="B23525" t="s">
        <v>90418</v>
      </c>
      <c r="C23525" t="s">
        <v>20</v>
      </c>
      <c r="D23525" t="s">
        <v>90419</v>
      </c>
      <c r="E23525" t="s">
        <v>82100</v>
      </c>
      <c r="F23525" t="s">
        <v>1840</v>
      </c>
      <c r="G23525" t="s">
        <v>42</v>
      </c>
      <c r="H23525">
        <v>0</v>
      </c>
      <c r="I23525">
        <v>0</v>
      </c>
      <c r="J23525">
        <v>0</v>
      </c>
      <c r="K23525" t="s">
        <v>90420</v>
      </c>
    </row>
    <row r="23526" spans="1:11" x14ac:dyDescent="0.3">
      <c r="A23526" t="s">
        <v>90421</v>
      </c>
      <c r="B23526" t="s">
        <v>90422</v>
      </c>
      <c r="C23526" t="s">
        <v>20</v>
      </c>
      <c r="D23526" t="s">
        <v>90423</v>
      </c>
      <c r="E23526" t="s">
        <v>82100</v>
      </c>
      <c r="F23526" t="s">
        <v>6867</v>
      </c>
      <c r="G23526" t="s">
        <v>2715</v>
      </c>
      <c r="H23526">
        <v>0</v>
      </c>
      <c r="I23526">
        <v>0</v>
      </c>
      <c r="J23526">
        <v>0</v>
      </c>
      <c r="K23526" t="s">
        <v>90424</v>
      </c>
    </row>
    <row r="23527" spans="1:11" x14ac:dyDescent="0.3">
      <c r="A23527" t="s">
        <v>90425</v>
      </c>
      <c r="B23527" t="s">
        <v>90426</v>
      </c>
      <c r="C23527" t="s">
        <v>20</v>
      </c>
      <c r="D23527" t="s">
        <v>90427</v>
      </c>
      <c r="E23527" t="s">
        <v>82100</v>
      </c>
      <c r="F23527" t="s">
        <v>22529</v>
      </c>
      <c r="G23527" t="s">
        <v>42</v>
      </c>
      <c r="H23527">
        <v>0</v>
      </c>
      <c r="I23527">
        <v>0</v>
      </c>
      <c r="J23527">
        <v>0</v>
      </c>
      <c r="K23527" t="s">
        <v>90428</v>
      </c>
    </row>
    <row r="23528" spans="1:11" x14ac:dyDescent="0.3">
      <c r="A23528" t="s">
        <v>90429</v>
      </c>
      <c r="B23528" t="s">
        <v>90430</v>
      </c>
      <c r="C23528" t="s">
        <v>20</v>
      </c>
      <c r="D23528" t="s">
        <v>90431</v>
      </c>
      <c r="E23528" t="s">
        <v>82100</v>
      </c>
      <c r="F23528" t="s">
        <v>1687</v>
      </c>
      <c r="G23528" t="s">
        <v>42</v>
      </c>
      <c r="H23528">
        <v>0</v>
      </c>
      <c r="I23528">
        <v>0</v>
      </c>
      <c r="J23528">
        <v>0</v>
      </c>
      <c r="K23528" t="s">
        <v>90432</v>
      </c>
    </row>
    <row r="23529" spans="1:11" x14ac:dyDescent="0.3">
      <c r="A23529" t="s">
        <v>90433</v>
      </c>
      <c r="B23529" t="s">
        <v>90434</v>
      </c>
      <c r="C23529" t="s">
        <v>20</v>
      </c>
      <c r="D23529" t="s">
        <v>90435</v>
      </c>
      <c r="E23529" t="s">
        <v>82100</v>
      </c>
      <c r="F23529" t="s">
        <v>2835</v>
      </c>
      <c r="G23529" t="s">
        <v>42</v>
      </c>
      <c r="H23529">
        <v>0</v>
      </c>
      <c r="I23529">
        <v>0</v>
      </c>
      <c r="J23529">
        <v>0</v>
      </c>
      <c r="K23529" t="s">
        <v>90436</v>
      </c>
    </row>
    <row r="23530" spans="1:11" x14ac:dyDescent="0.3">
      <c r="A23530" t="s">
        <v>90437</v>
      </c>
      <c r="C23530" t="s">
        <v>20</v>
      </c>
      <c r="D23530" t="s">
        <v>90438</v>
      </c>
      <c r="E23530" t="s">
        <v>82100</v>
      </c>
      <c r="F23530" t="s">
        <v>21100</v>
      </c>
      <c r="G23530" t="s">
        <v>42</v>
      </c>
      <c r="H23530">
        <v>0</v>
      </c>
      <c r="I23530">
        <v>0</v>
      </c>
      <c r="J23530">
        <v>0</v>
      </c>
      <c r="K23530" t="s">
        <v>90439</v>
      </c>
    </row>
    <row r="23531" spans="1:11" x14ac:dyDescent="0.3">
      <c r="A23531" t="s">
        <v>90440</v>
      </c>
      <c r="B23531" t="s">
        <v>90441</v>
      </c>
      <c r="C23531" t="s">
        <v>27</v>
      </c>
      <c r="D23531" t="s">
        <v>90442</v>
      </c>
      <c r="E23531" t="s">
        <v>29</v>
      </c>
      <c r="F23531" t="s">
        <v>41</v>
      </c>
      <c r="G23531" t="s">
        <v>42</v>
      </c>
      <c r="H23531">
        <v>0</v>
      </c>
      <c r="I23531">
        <v>0</v>
      </c>
      <c r="J23531">
        <v>0</v>
      </c>
      <c r="K23531" t="s">
        <v>90443</v>
      </c>
    </row>
    <row r="23532" spans="1:11" x14ac:dyDescent="0.3">
      <c r="A23532" t="s">
        <v>90444</v>
      </c>
      <c r="B23532" t="s">
        <v>90445</v>
      </c>
      <c r="C23532" t="s">
        <v>20</v>
      </c>
      <c r="D23532" t="s">
        <v>90446</v>
      </c>
      <c r="E23532" t="s">
        <v>82100</v>
      </c>
      <c r="F23532" t="s">
        <v>379</v>
      </c>
      <c r="G23532" t="s">
        <v>42</v>
      </c>
      <c r="H23532">
        <v>0</v>
      </c>
      <c r="I23532">
        <v>0</v>
      </c>
      <c r="J23532">
        <v>0</v>
      </c>
      <c r="K23532" t="s">
        <v>90447</v>
      </c>
    </row>
    <row r="23533" spans="1:11" x14ac:dyDescent="0.3">
      <c r="A23533" t="s">
        <v>90448</v>
      </c>
      <c r="B23533" t="s">
        <v>90449</v>
      </c>
      <c r="C23533" t="s">
        <v>20</v>
      </c>
      <c r="D23533" t="s">
        <v>90450</v>
      </c>
      <c r="E23533" t="s">
        <v>82100</v>
      </c>
      <c r="F23533" t="s">
        <v>12094</v>
      </c>
      <c r="G23533" t="s">
        <v>42</v>
      </c>
      <c r="H23533">
        <v>0</v>
      </c>
      <c r="I23533">
        <v>0</v>
      </c>
      <c r="J23533">
        <v>0</v>
      </c>
      <c r="K23533" t="s">
        <v>90451</v>
      </c>
    </row>
    <row r="23534" spans="1:11" x14ac:dyDescent="0.3">
      <c r="A23534" t="s">
        <v>90452</v>
      </c>
      <c r="B23534" t="s">
        <v>90453</v>
      </c>
      <c r="C23534" t="s">
        <v>20</v>
      </c>
      <c r="D23534" t="s">
        <v>90454</v>
      </c>
      <c r="E23534" t="s">
        <v>82100</v>
      </c>
      <c r="F23534" t="s">
        <v>24833</v>
      </c>
      <c r="G23534" t="s">
        <v>42</v>
      </c>
      <c r="H23534">
        <v>0</v>
      </c>
      <c r="I23534">
        <v>0</v>
      </c>
      <c r="J23534">
        <v>0</v>
      </c>
      <c r="K23534" t="s">
        <v>90455</v>
      </c>
    </row>
    <row r="23535" spans="1:11" x14ac:dyDescent="0.3">
      <c r="A23535" t="s">
        <v>90456</v>
      </c>
      <c r="B23535" t="s">
        <v>90457</v>
      </c>
      <c r="C23535" t="s">
        <v>20</v>
      </c>
      <c r="D23535" t="s">
        <v>90458</v>
      </c>
      <c r="E23535" t="s">
        <v>82100</v>
      </c>
      <c r="F23535" t="s">
        <v>21964</v>
      </c>
      <c r="G23535" t="s">
        <v>42</v>
      </c>
      <c r="H23535">
        <v>0</v>
      </c>
      <c r="I23535">
        <v>0</v>
      </c>
      <c r="J23535">
        <v>0</v>
      </c>
      <c r="K23535" t="s">
        <v>90459</v>
      </c>
    </row>
    <row r="23536" spans="1:11" x14ac:dyDescent="0.3">
      <c r="A23536" t="s">
        <v>90460</v>
      </c>
      <c r="B23536" t="s">
        <v>90461</v>
      </c>
      <c r="C23536" t="s">
        <v>558</v>
      </c>
      <c r="D23536" t="s">
        <v>90462</v>
      </c>
      <c r="E23536" t="s">
        <v>32122</v>
      </c>
      <c r="F23536" t="s">
        <v>21952</v>
      </c>
      <c r="G23536" t="s">
        <v>4671</v>
      </c>
      <c r="H23536">
        <v>0</v>
      </c>
      <c r="I23536">
        <v>0</v>
      </c>
      <c r="J23536">
        <v>0</v>
      </c>
      <c r="K23536" t="s">
        <v>90463</v>
      </c>
    </row>
    <row r="23537" spans="1:11" x14ac:dyDescent="0.3">
      <c r="A23537" t="s">
        <v>90464</v>
      </c>
      <c r="B23537" t="s">
        <v>90465</v>
      </c>
      <c r="C23537" t="s">
        <v>558</v>
      </c>
      <c r="D23537" t="s">
        <v>90466</v>
      </c>
      <c r="E23537" t="s">
        <v>32122</v>
      </c>
      <c r="F23537" t="s">
        <v>4100</v>
      </c>
      <c r="G23537" t="s">
        <v>42</v>
      </c>
      <c r="H23537">
        <v>0</v>
      </c>
      <c r="I23537">
        <v>0</v>
      </c>
      <c r="J23537">
        <v>0</v>
      </c>
      <c r="K23537" t="s">
        <v>90467</v>
      </c>
    </row>
    <row r="23538" spans="1:11" x14ac:dyDescent="0.3">
      <c r="A23538" t="s">
        <v>90468</v>
      </c>
      <c r="B23538" t="s">
        <v>90469</v>
      </c>
      <c r="C23538" t="s">
        <v>558</v>
      </c>
      <c r="D23538" t="s">
        <v>90470</v>
      </c>
      <c r="E23538" t="s">
        <v>32122</v>
      </c>
      <c r="F23538" t="s">
        <v>82841</v>
      </c>
      <c r="G23538" t="s">
        <v>42</v>
      </c>
      <c r="H23538">
        <v>0</v>
      </c>
      <c r="I23538">
        <v>0</v>
      </c>
      <c r="J23538">
        <v>0</v>
      </c>
      <c r="K23538" t="s">
        <v>90471</v>
      </c>
    </row>
    <row r="23539" spans="1:11" x14ac:dyDescent="0.3">
      <c r="A23539" t="s">
        <v>90472</v>
      </c>
      <c r="B23539" t="s">
        <v>90473</v>
      </c>
      <c r="C23539" t="s">
        <v>27</v>
      </c>
      <c r="D23539" t="s">
        <v>90474</v>
      </c>
      <c r="E23539" t="s">
        <v>90134</v>
      </c>
      <c r="F23539" t="s">
        <v>2176</v>
      </c>
      <c r="G23539" t="s">
        <v>42</v>
      </c>
      <c r="H23539">
        <v>0</v>
      </c>
      <c r="I23539">
        <v>0</v>
      </c>
      <c r="J23539">
        <v>0</v>
      </c>
      <c r="K23539" t="s">
        <v>90475</v>
      </c>
    </row>
    <row r="23540" spans="1:11" x14ac:dyDescent="0.3">
      <c r="A23540" t="s">
        <v>90476</v>
      </c>
      <c r="C23540" t="s">
        <v>20</v>
      </c>
      <c r="D23540" t="s">
        <v>90477</v>
      </c>
      <c r="E23540" t="s">
        <v>82100</v>
      </c>
      <c r="F23540" t="s">
        <v>16</v>
      </c>
      <c r="G23540" t="s">
        <v>42</v>
      </c>
      <c r="H23540">
        <v>0</v>
      </c>
      <c r="I23540">
        <v>0</v>
      </c>
      <c r="J23540">
        <v>0</v>
      </c>
      <c r="K23540" t="s">
        <v>90478</v>
      </c>
    </row>
    <row r="23541" spans="1:11" x14ac:dyDescent="0.3">
      <c r="A23541" t="s">
        <v>90479</v>
      </c>
      <c r="B23541" t="s">
        <v>90480</v>
      </c>
      <c r="C23541" t="s">
        <v>558</v>
      </c>
      <c r="D23541" t="s">
        <v>90481</v>
      </c>
      <c r="E23541" t="s">
        <v>18607</v>
      </c>
      <c r="F23541" t="s">
        <v>840</v>
      </c>
      <c r="G23541" t="s">
        <v>11985</v>
      </c>
      <c r="H23541">
        <v>0</v>
      </c>
      <c r="I23541">
        <v>0</v>
      </c>
      <c r="J23541">
        <v>0</v>
      </c>
      <c r="K23541" t="s">
        <v>90482</v>
      </c>
    </row>
    <row r="23542" spans="1:11" x14ac:dyDescent="0.3">
      <c r="A23542" t="s">
        <v>90483</v>
      </c>
      <c r="B23542" t="s">
        <v>90484</v>
      </c>
      <c r="C23542" t="s">
        <v>27</v>
      </c>
      <c r="D23542" t="s">
        <v>90485</v>
      </c>
      <c r="E23542" t="s">
        <v>29</v>
      </c>
      <c r="F23542" t="s">
        <v>41</v>
      </c>
      <c r="G23542" t="s">
        <v>42</v>
      </c>
      <c r="H23542">
        <v>0</v>
      </c>
      <c r="I23542">
        <v>0</v>
      </c>
      <c r="J23542">
        <v>0</v>
      </c>
      <c r="K23542" t="s">
        <v>90486</v>
      </c>
    </row>
    <row r="23543" spans="1:11" x14ac:dyDescent="0.3">
      <c r="A23543" t="s">
        <v>90487</v>
      </c>
      <c r="B23543" t="s">
        <v>90488</v>
      </c>
      <c r="C23543" t="s">
        <v>13</v>
      </c>
      <c r="D23543" t="s">
        <v>90489</v>
      </c>
      <c r="E23543" t="s">
        <v>87125</v>
      </c>
      <c r="F23543" t="s">
        <v>16</v>
      </c>
      <c r="G23543" t="s">
        <v>4712</v>
      </c>
      <c r="H23543">
        <v>0</v>
      </c>
      <c r="I23543">
        <v>0</v>
      </c>
      <c r="J23543">
        <v>0</v>
      </c>
      <c r="K23543" t="s">
        <v>90490</v>
      </c>
    </row>
    <row r="23544" spans="1:11" x14ac:dyDescent="0.3">
      <c r="A23544" t="s">
        <v>90491</v>
      </c>
      <c r="B23544" t="s">
        <v>90492</v>
      </c>
      <c r="C23544" t="s">
        <v>13</v>
      </c>
      <c r="D23544" t="s">
        <v>90493</v>
      </c>
      <c r="E23544" t="s">
        <v>87125</v>
      </c>
      <c r="F23544" t="s">
        <v>16</v>
      </c>
      <c r="G23544" t="s">
        <v>11099</v>
      </c>
      <c r="H23544">
        <v>0</v>
      </c>
      <c r="I23544">
        <v>0</v>
      </c>
      <c r="J23544">
        <v>0</v>
      </c>
      <c r="K23544" t="s">
        <v>90494</v>
      </c>
    </row>
    <row r="23545" spans="1:11" x14ac:dyDescent="0.3">
      <c r="A23545" t="s">
        <v>90495</v>
      </c>
      <c r="B23545" t="s">
        <v>90496</v>
      </c>
      <c r="C23545" t="s">
        <v>13</v>
      </c>
      <c r="D23545" t="s">
        <v>90497</v>
      </c>
      <c r="E23545" t="s">
        <v>87125</v>
      </c>
      <c r="F23545" t="s">
        <v>24176</v>
      </c>
      <c r="G23545" t="s">
        <v>3950</v>
      </c>
      <c r="H23545">
        <v>0</v>
      </c>
      <c r="I23545">
        <v>0</v>
      </c>
      <c r="J23545">
        <v>0</v>
      </c>
      <c r="K23545" t="s">
        <v>90498</v>
      </c>
    </row>
    <row r="23546" spans="1:11" x14ac:dyDescent="0.3">
      <c r="A23546" t="s">
        <v>90499</v>
      </c>
      <c r="B23546" t="s">
        <v>90500</v>
      </c>
      <c r="C23546" t="s">
        <v>13</v>
      </c>
      <c r="D23546" t="s">
        <v>90501</v>
      </c>
      <c r="E23546" t="s">
        <v>87125</v>
      </c>
      <c r="F23546" t="s">
        <v>170</v>
      </c>
      <c r="G23546" t="s">
        <v>42</v>
      </c>
      <c r="H23546">
        <v>0</v>
      </c>
      <c r="I23546">
        <v>0</v>
      </c>
      <c r="J23546">
        <v>0</v>
      </c>
      <c r="K23546" t="s">
        <v>90502</v>
      </c>
    </row>
    <row r="23547" spans="1:11" x14ac:dyDescent="0.3">
      <c r="A23547" t="s">
        <v>90503</v>
      </c>
      <c r="B23547" t="s">
        <v>90504</v>
      </c>
      <c r="C23547" t="s">
        <v>20</v>
      </c>
      <c r="D23547" t="s">
        <v>90505</v>
      </c>
      <c r="E23547" t="s">
        <v>82100</v>
      </c>
      <c r="F23547" t="s">
        <v>3033</v>
      </c>
      <c r="G23547" t="s">
        <v>42</v>
      </c>
      <c r="H23547">
        <v>0</v>
      </c>
      <c r="I23547">
        <v>0</v>
      </c>
      <c r="J23547">
        <v>0</v>
      </c>
      <c r="K23547" t="s">
        <v>90506</v>
      </c>
    </row>
    <row r="23548" spans="1:11" x14ac:dyDescent="0.3">
      <c r="A23548" t="s">
        <v>90507</v>
      </c>
      <c r="B23548" t="s">
        <v>90508</v>
      </c>
      <c r="C23548" t="s">
        <v>20</v>
      </c>
      <c r="D23548" t="s">
        <v>90509</v>
      </c>
      <c r="E23548" t="s">
        <v>82100</v>
      </c>
      <c r="F23548" t="s">
        <v>11456</v>
      </c>
      <c r="G23548" t="s">
        <v>42</v>
      </c>
      <c r="H23548">
        <v>0</v>
      </c>
      <c r="I23548">
        <v>0</v>
      </c>
      <c r="J23548">
        <v>0</v>
      </c>
      <c r="K23548" t="s">
        <v>90510</v>
      </c>
    </row>
    <row r="23549" spans="1:11" x14ac:dyDescent="0.3">
      <c r="A23549" t="s">
        <v>90511</v>
      </c>
      <c r="B23549" t="s">
        <v>90512</v>
      </c>
      <c r="C23549" t="s">
        <v>20</v>
      </c>
      <c r="D23549" t="s">
        <v>90513</v>
      </c>
      <c r="E23549" t="s">
        <v>82100</v>
      </c>
      <c r="F23549" t="s">
        <v>6622</v>
      </c>
      <c r="G23549" t="s">
        <v>42</v>
      </c>
      <c r="H23549">
        <v>0</v>
      </c>
      <c r="I23549">
        <v>0</v>
      </c>
      <c r="J23549">
        <v>0</v>
      </c>
      <c r="K23549" t="s">
        <v>90514</v>
      </c>
    </row>
    <row r="23550" spans="1:11" x14ac:dyDescent="0.3">
      <c r="A23550" t="s">
        <v>90515</v>
      </c>
      <c r="B23550" t="s">
        <v>90516</v>
      </c>
      <c r="C23550" t="s">
        <v>20</v>
      </c>
      <c r="D23550" t="s">
        <v>90517</v>
      </c>
      <c r="E23550" t="s">
        <v>82100</v>
      </c>
      <c r="F23550" t="s">
        <v>3257</v>
      </c>
      <c r="G23550" t="s">
        <v>42</v>
      </c>
      <c r="H23550">
        <v>0</v>
      </c>
      <c r="I23550">
        <v>0</v>
      </c>
      <c r="J23550">
        <v>0</v>
      </c>
      <c r="K23550" t="s">
        <v>90518</v>
      </c>
    </row>
    <row r="23551" spans="1:11" x14ac:dyDescent="0.3">
      <c r="A23551" t="s">
        <v>90519</v>
      </c>
      <c r="B23551" t="s">
        <v>90520</v>
      </c>
      <c r="C23551" t="s">
        <v>13</v>
      </c>
      <c r="D23551" t="s">
        <v>90521</v>
      </c>
      <c r="E23551" t="s">
        <v>87125</v>
      </c>
      <c r="F23551" t="s">
        <v>16</v>
      </c>
      <c r="G23551" t="s">
        <v>39922</v>
      </c>
      <c r="H23551">
        <v>0</v>
      </c>
      <c r="I23551">
        <v>0</v>
      </c>
      <c r="J23551">
        <v>0</v>
      </c>
      <c r="K23551" t="s">
        <v>90522</v>
      </c>
    </row>
    <row r="23552" spans="1:11" x14ac:dyDescent="0.3">
      <c r="A23552" t="s">
        <v>90523</v>
      </c>
      <c r="B23552" t="s">
        <v>90524</v>
      </c>
      <c r="C23552" t="s">
        <v>13</v>
      </c>
      <c r="D23552" t="s">
        <v>90525</v>
      </c>
      <c r="E23552" t="s">
        <v>66626</v>
      </c>
      <c r="F23552" t="s">
        <v>23888</v>
      </c>
      <c r="G23552" t="s">
        <v>42</v>
      </c>
      <c r="H23552">
        <v>0</v>
      </c>
      <c r="I23552">
        <v>0</v>
      </c>
      <c r="J23552">
        <v>0</v>
      </c>
      <c r="K23552" t="s">
        <v>90526</v>
      </c>
    </row>
    <row r="23553" spans="1:11" x14ac:dyDescent="0.3">
      <c r="A23553" t="s">
        <v>90527</v>
      </c>
      <c r="C23553" t="s">
        <v>466</v>
      </c>
      <c r="D23553" t="s">
        <v>90528</v>
      </c>
      <c r="E23553" t="s">
        <v>79083</v>
      </c>
      <c r="F23553" t="s">
        <v>16</v>
      </c>
      <c r="G23553" t="s">
        <v>1894</v>
      </c>
      <c r="H23553">
        <v>0</v>
      </c>
      <c r="I23553">
        <v>0</v>
      </c>
      <c r="J23553">
        <v>0</v>
      </c>
      <c r="K23553" t="s">
        <v>90529</v>
      </c>
    </row>
    <row r="23554" spans="1:11" x14ac:dyDescent="0.3">
      <c r="A23554" t="s">
        <v>90530</v>
      </c>
      <c r="B23554" t="s">
        <v>90531</v>
      </c>
      <c r="C23554" t="s">
        <v>20</v>
      </c>
      <c r="D23554" t="s">
        <v>90532</v>
      </c>
      <c r="E23554" t="s">
        <v>82100</v>
      </c>
      <c r="F23554" t="s">
        <v>15302</v>
      </c>
      <c r="G23554" t="s">
        <v>42</v>
      </c>
      <c r="H23554">
        <v>0</v>
      </c>
      <c r="I23554">
        <v>0</v>
      </c>
      <c r="J23554">
        <v>0</v>
      </c>
      <c r="K23554" t="s">
        <v>90533</v>
      </c>
    </row>
    <row r="23555" spans="1:11" x14ac:dyDescent="0.3">
      <c r="A23555" t="s">
        <v>90534</v>
      </c>
      <c r="B23555" t="s">
        <v>90535</v>
      </c>
      <c r="C23555" t="s">
        <v>20</v>
      </c>
      <c r="D23555" t="s">
        <v>90536</v>
      </c>
      <c r="E23555" t="s">
        <v>82100</v>
      </c>
      <c r="F23555" t="s">
        <v>16</v>
      </c>
      <c r="G23555" t="s">
        <v>13712</v>
      </c>
      <c r="H23555">
        <v>0</v>
      </c>
      <c r="I23555">
        <v>0</v>
      </c>
      <c r="J23555">
        <v>0</v>
      </c>
      <c r="K23555" t="s">
        <v>90537</v>
      </c>
    </row>
    <row r="23556" spans="1:11" x14ac:dyDescent="0.3">
      <c r="A23556" t="s">
        <v>90538</v>
      </c>
      <c r="B23556" t="s">
        <v>90539</v>
      </c>
      <c r="C23556" t="s">
        <v>13</v>
      </c>
      <c r="D23556" t="s">
        <v>90540</v>
      </c>
      <c r="E23556" t="s">
        <v>66626</v>
      </c>
      <c r="F23556" t="s">
        <v>11456</v>
      </c>
      <c r="G23556" t="s">
        <v>42</v>
      </c>
      <c r="H23556">
        <v>0</v>
      </c>
      <c r="I23556">
        <v>0</v>
      </c>
      <c r="J23556">
        <v>0</v>
      </c>
      <c r="K23556" t="s">
        <v>90541</v>
      </c>
    </row>
    <row r="23557" spans="1:11" x14ac:dyDescent="0.3">
      <c r="A23557" t="s">
        <v>90542</v>
      </c>
      <c r="B23557" t="s">
        <v>90543</v>
      </c>
      <c r="C23557" t="s">
        <v>20</v>
      </c>
      <c r="D23557" t="s">
        <v>90544</v>
      </c>
      <c r="E23557" t="s">
        <v>82100</v>
      </c>
      <c r="F23557" t="s">
        <v>16</v>
      </c>
      <c r="G23557" t="s">
        <v>14230</v>
      </c>
      <c r="H23557">
        <v>0</v>
      </c>
      <c r="I23557">
        <v>0</v>
      </c>
      <c r="J23557">
        <v>0</v>
      </c>
      <c r="K23557" t="s">
        <v>90545</v>
      </c>
    </row>
    <row r="23558" spans="1:11" x14ac:dyDescent="0.3">
      <c r="A23558" t="s">
        <v>90546</v>
      </c>
      <c r="C23558" t="s">
        <v>13</v>
      </c>
      <c r="D23558" t="s">
        <v>90547</v>
      </c>
      <c r="E23558" t="s">
        <v>87125</v>
      </c>
      <c r="F23558" t="s">
        <v>16</v>
      </c>
      <c r="G23558" t="s">
        <v>5843</v>
      </c>
      <c r="H23558">
        <v>0</v>
      </c>
      <c r="I23558">
        <v>0</v>
      </c>
      <c r="J23558">
        <v>0</v>
      </c>
      <c r="K23558" t="s">
        <v>90548</v>
      </c>
    </row>
    <row r="23559" spans="1:11" x14ac:dyDescent="0.3">
      <c r="A23559" t="s">
        <v>90549</v>
      </c>
      <c r="B23559" t="s">
        <v>90550</v>
      </c>
      <c r="C23559" t="s">
        <v>27</v>
      </c>
      <c r="D23559" t="s">
        <v>90551</v>
      </c>
      <c r="E23559" t="s">
        <v>90134</v>
      </c>
      <c r="F23559" t="s">
        <v>16</v>
      </c>
      <c r="G23559" t="s">
        <v>53633</v>
      </c>
      <c r="H23559">
        <v>0</v>
      </c>
      <c r="I23559">
        <v>0</v>
      </c>
      <c r="J23559">
        <v>0</v>
      </c>
      <c r="K23559" t="s">
        <v>90552</v>
      </c>
    </row>
    <row r="23560" spans="1:11" x14ac:dyDescent="0.3">
      <c r="A23560" t="s">
        <v>90553</v>
      </c>
      <c r="B23560" t="s">
        <v>90554</v>
      </c>
      <c r="C23560" t="s">
        <v>27</v>
      </c>
      <c r="D23560" t="s">
        <v>90555</v>
      </c>
      <c r="E23560" t="s">
        <v>90134</v>
      </c>
      <c r="F23560" t="s">
        <v>4297</v>
      </c>
      <c r="G23560" t="s">
        <v>42</v>
      </c>
      <c r="H23560">
        <v>0</v>
      </c>
      <c r="I23560">
        <v>0</v>
      </c>
      <c r="J23560">
        <v>0</v>
      </c>
      <c r="K23560" t="s">
        <v>90556</v>
      </c>
    </row>
    <row r="23561" spans="1:11" x14ac:dyDescent="0.3">
      <c r="A23561" t="s">
        <v>90557</v>
      </c>
      <c r="C23561" t="s">
        <v>27</v>
      </c>
      <c r="D23561" t="s">
        <v>90558</v>
      </c>
      <c r="E23561" t="s">
        <v>90134</v>
      </c>
      <c r="F23561" t="s">
        <v>26302</v>
      </c>
      <c r="G23561" t="s">
        <v>42</v>
      </c>
      <c r="H23561">
        <v>0</v>
      </c>
      <c r="I23561">
        <v>0</v>
      </c>
      <c r="J23561">
        <v>0</v>
      </c>
      <c r="K23561" t="s">
        <v>90559</v>
      </c>
    </row>
    <row r="23562" spans="1:11" x14ac:dyDescent="0.3">
      <c r="A23562" t="s">
        <v>90560</v>
      </c>
      <c r="B23562" t="s">
        <v>90561</v>
      </c>
      <c r="C23562" t="s">
        <v>27</v>
      </c>
      <c r="D23562" t="s">
        <v>90562</v>
      </c>
      <c r="E23562" t="s">
        <v>90134</v>
      </c>
      <c r="F23562" t="s">
        <v>3764</v>
      </c>
      <c r="G23562" t="s">
        <v>42</v>
      </c>
      <c r="H23562">
        <v>0</v>
      </c>
      <c r="I23562">
        <v>0</v>
      </c>
      <c r="J23562">
        <v>0</v>
      </c>
      <c r="K23562" t="s">
        <v>90563</v>
      </c>
    </row>
    <row r="23563" spans="1:11" x14ac:dyDescent="0.3">
      <c r="A23563" t="s">
        <v>90564</v>
      </c>
      <c r="B23563" t="s">
        <v>90565</v>
      </c>
      <c r="C23563" t="s">
        <v>558</v>
      </c>
      <c r="D23563" t="s">
        <v>90566</v>
      </c>
      <c r="E23563" t="s">
        <v>32122</v>
      </c>
      <c r="F23563" t="s">
        <v>4000</v>
      </c>
      <c r="G23563" t="s">
        <v>42</v>
      </c>
      <c r="H23563">
        <v>0</v>
      </c>
      <c r="I23563">
        <v>0</v>
      </c>
      <c r="J23563">
        <v>0</v>
      </c>
      <c r="K23563" t="s">
        <v>90567</v>
      </c>
    </row>
    <row r="23564" spans="1:11" x14ac:dyDescent="0.3">
      <c r="A23564" t="s">
        <v>90568</v>
      </c>
      <c r="B23564" t="s">
        <v>90569</v>
      </c>
      <c r="C23564" t="s">
        <v>558</v>
      </c>
      <c r="D23564" t="s">
        <v>90570</v>
      </c>
      <c r="E23564" t="s">
        <v>32122</v>
      </c>
      <c r="F23564" t="s">
        <v>4336</v>
      </c>
      <c r="G23564" t="s">
        <v>42</v>
      </c>
      <c r="H23564">
        <v>0</v>
      </c>
      <c r="I23564">
        <v>0</v>
      </c>
      <c r="J23564">
        <v>0</v>
      </c>
      <c r="K23564" t="s">
        <v>90571</v>
      </c>
    </row>
    <row r="23565" spans="1:11" x14ac:dyDescent="0.3">
      <c r="A23565" t="s">
        <v>90572</v>
      </c>
      <c r="B23565" t="s">
        <v>90573</v>
      </c>
      <c r="C23565" t="s">
        <v>13</v>
      </c>
      <c r="D23565" t="s">
        <v>90574</v>
      </c>
      <c r="E23565" t="s">
        <v>15</v>
      </c>
      <c r="F23565" t="s">
        <v>16</v>
      </c>
      <c r="G23565" t="s">
        <v>41953</v>
      </c>
      <c r="H23565">
        <v>0</v>
      </c>
      <c r="I23565">
        <v>0</v>
      </c>
      <c r="J23565">
        <v>0</v>
      </c>
      <c r="K23565" t="s">
        <v>90575</v>
      </c>
    </row>
    <row r="23566" spans="1:11" x14ac:dyDescent="0.3">
      <c r="A23566" t="s">
        <v>90576</v>
      </c>
      <c r="B23566" t="s">
        <v>90577</v>
      </c>
      <c r="C23566" t="s">
        <v>558</v>
      </c>
      <c r="D23566" t="s">
        <v>90578</v>
      </c>
      <c r="E23566" t="s">
        <v>32122</v>
      </c>
      <c r="F23566" t="s">
        <v>1506</v>
      </c>
      <c r="G23566" t="s">
        <v>42</v>
      </c>
      <c r="H23566">
        <v>0</v>
      </c>
      <c r="I23566">
        <v>0</v>
      </c>
      <c r="J23566">
        <v>0</v>
      </c>
      <c r="K23566" t="s">
        <v>90579</v>
      </c>
    </row>
    <row r="23567" spans="1:11" x14ac:dyDescent="0.3">
      <c r="A23567" t="s">
        <v>90580</v>
      </c>
      <c r="B23567" t="s">
        <v>90581</v>
      </c>
      <c r="C23567" t="s">
        <v>558</v>
      </c>
      <c r="D23567" t="s">
        <v>90582</v>
      </c>
      <c r="E23567" t="s">
        <v>19698</v>
      </c>
      <c r="F23567" t="s">
        <v>14249</v>
      </c>
      <c r="G23567" t="s">
        <v>42</v>
      </c>
      <c r="H23567">
        <v>0</v>
      </c>
      <c r="I23567">
        <v>0</v>
      </c>
      <c r="J23567">
        <v>0</v>
      </c>
      <c r="K23567" t="s">
        <v>90583</v>
      </c>
    </row>
    <row r="23568" spans="1:11" x14ac:dyDescent="0.3">
      <c r="A23568" t="s">
        <v>90584</v>
      </c>
      <c r="B23568" t="s">
        <v>90585</v>
      </c>
      <c r="C23568" t="s">
        <v>27</v>
      </c>
      <c r="D23568" t="s">
        <v>90586</v>
      </c>
      <c r="E23568" t="s">
        <v>90134</v>
      </c>
      <c r="F23568" t="s">
        <v>3944</v>
      </c>
      <c r="G23568" t="s">
        <v>42</v>
      </c>
      <c r="H23568">
        <v>0</v>
      </c>
      <c r="I23568">
        <v>0</v>
      </c>
      <c r="J23568">
        <v>0</v>
      </c>
      <c r="K23568" t="s">
        <v>90587</v>
      </c>
    </row>
    <row r="23569" spans="1:11" x14ac:dyDescent="0.3">
      <c r="A23569" t="s">
        <v>90588</v>
      </c>
      <c r="B23569" t="s">
        <v>90589</v>
      </c>
      <c r="C23569" t="s">
        <v>558</v>
      </c>
      <c r="D23569" t="s">
        <v>90590</v>
      </c>
      <c r="E23569" t="s">
        <v>32122</v>
      </c>
      <c r="F23569" t="s">
        <v>2814</v>
      </c>
      <c r="G23569" t="s">
        <v>4044</v>
      </c>
      <c r="H23569">
        <v>0</v>
      </c>
      <c r="I23569">
        <v>0</v>
      </c>
      <c r="J23569">
        <v>0</v>
      </c>
      <c r="K23569" t="s">
        <v>90591</v>
      </c>
    </row>
    <row r="23570" spans="1:11" x14ac:dyDescent="0.3">
      <c r="A23570" t="s">
        <v>90592</v>
      </c>
      <c r="B23570" t="s">
        <v>90593</v>
      </c>
      <c r="C23570" t="s">
        <v>558</v>
      </c>
      <c r="D23570" t="s">
        <v>90594</v>
      </c>
      <c r="E23570" t="s">
        <v>32122</v>
      </c>
      <c r="F23570" t="s">
        <v>3484</v>
      </c>
      <c r="G23570" t="s">
        <v>42</v>
      </c>
      <c r="H23570">
        <v>0</v>
      </c>
      <c r="I23570">
        <v>0</v>
      </c>
      <c r="J23570">
        <v>0</v>
      </c>
      <c r="K23570" t="s">
        <v>90595</v>
      </c>
    </row>
    <row r="23571" spans="1:11" x14ac:dyDescent="0.3">
      <c r="A23571" t="s">
        <v>90596</v>
      </c>
      <c r="B23571" t="s">
        <v>90597</v>
      </c>
      <c r="C23571" t="s">
        <v>27</v>
      </c>
      <c r="D23571" t="s">
        <v>90598</v>
      </c>
      <c r="E23571" t="s">
        <v>90134</v>
      </c>
      <c r="F23571" t="s">
        <v>1886</v>
      </c>
      <c r="G23571" t="s">
        <v>42</v>
      </c>
      <c r="H23571">
        <v>0</v>
      </c>
      <c r="I23571">
        <v>0</v>
      </c>
      <c r="J23571">
        <v>0</v>
      </c>
      <c r="K23571" t="s">
        <v>90599</v>
      </c>
    </row>
    <row r="23572" spans="1:11" x14ac:dyDescent="0.3">
      <c r="A23572" t="s">
        <v>90600</v>
      </c>
      <c r="B23572" t="s">
        <v>90601</v>
      </c>
      <c r="C23572" t="s">
        <v>27</v>
      </c>
      <c r="D23572" t="s">
        <v>90602</v>
      </c>
      <c r="E23572" t="s">
        <v>90134</v>
      </c>
      <c r="F23572" t="s">
        <v>389</v>
      </c>
      <c r="G23572" t="s">
        <v>42</v>
      </c>
      <c r="H23572">
        <v>0</v>
      </c>
      <c r="I23572">
        <v>0</v>
      </c>
      <c r="J23572">
        <v>0</v>
      </c>
      <c r="K23572" t="s">
        <v>90603</v>
      </c>
    </row>
    <row r="23573" spans="1:11" x14ac:dyDescent="0.3">
      <c r="A23573" t="s">
        <v>90604</v>
      </c>
      <c r="B23573" t="s">
        <v>90605</v>
      </c>
      <c r="C23573" t="s">
        <v>27</v>
      </c>
      <c r="D23573" t="s">
        <v>90606</v>
      </c>
      <c r="E23573" t="s">
        <v>90134</v>
      </c>
      <c r="F23573" t="s">
        <v>3786</v>
      </c>
      <c r="G23573" t="s">
        <v>42</v>
      </c>
      <c r="H23573">
        <v>0</v>
      </c>
      <c r="I23573">
        <v>0</v>
      </c>
      <c r="J23573">
        <v>0</v>
      </c>
      <c r="K23573" t="s">
        <v>90607</v>
      </c>
    </row>
    <row r="23574" spans="1:11" x14ac:dyDescent="0.3">
      <c r="A23574" t="s">
        <v>90608</v>
      </c>
      <c r="B23574" t="s">
        <v>90609</v>
      </c>
      <c r="C23574" t="s">
        <v>27</v>
      </c>
      <c r="D23574" t="s">
        <v>90610</v>
      </c>
      <c r="E23574" t="s">
        <v>90134</v>
      </c>
      <c r="F23574" t="s">
        <v>2814</v>
      </c>
      <c r="G23574" t="s">
        <v>42</v>
      </c>
      <c r="H23574">
        <v>0</v>
      </c>
      <c r="I23574">
        <v>0</v>
      </c>
      <c r="J23574">
        <v>0</v>
      </c>
      <c r="K23574" t="s">
        <v>90611</v>
      </c>
    </row>
    <row r="23575" spans="1:11" x14ac:dyDescent="0.3">
      <c r="A23575" t="s">
        <v>90612</v>
      </c>
      <c r="B23575" t="s">
        <v>90613</v>
      </c>
      <c r="C23575" t="s">
        <v>27</v>
      </c>
      <c r="D23575" t="s">
        <v>90614</v>
      </c>
      <c r="E23575" t="s">
        <v>90134</v>
      </c>
      <c r="F23575" t="s">
        <v>13271</v>
      </c>
      <c r="G23575" t="s">
        <v>42</v>
      </c>
      <c r="H23575">
        <v>0</v>
      </c>
      <c r="I23575">
        <v>0</v>
      </c>
      <c r="J23575">
        <v>0</v>
      </c>
      <c r="K23575" t="s">
        <v>90615</v>
      </c>
    </row>
    <row r="23576" spans="1:11" x14ac:dyDescent="0.3">
      <c r="A23576" t="s">
        <v>90616</v>
      </c>
      <c r="B23576" t="s">
        <v>90617</v>
      </c>
      <c r="C23576" t="s">
        <v>13</v>
      </c>
      <c r="D23576" t="s">
        <v>90618</v>
      </c>
      <c r="E23576" t="s">
        <v>66626</v>
      </c>
      <c r="F23576" t="s">
        <v>7529</v>
      </c>
      <c r="G23576" t="s">
        <v>42</v>
      </c>
      <c r="H23576">
        <v>0</v>
      </c>
      <c r="I23576">
        <v>0</v>
      </c>
      <c r="J23576">
        <v>0</v>
      </c>
      <c r="K23576" t="s">
        <v>90619</v>
      </c>
    </row>
    <row r="23577" spans="1:11" x14ac:dyDescent="0.3">
      <c r="A23577" t="s">
        <v>90620</v>
      </c>
      <c r="B23577" t="s">
        <v>90621</v>
      </c>
      <c r="C23577" t="s">
        <v>27</v>
      </c>
      <c r="D23577" t="s">
        <v>90622</v>
      </c>
      <c r="E23577" t="s">
        <v>90134</v>
      </c>
      <c r="F23577" t="s">
        <v>16849</v>
      </c>
      <c r="G23577" t="s">
        <v>42</v>
      </c>
      <c r="H23577">
        <v>0</v>
      </c>
      <c r="I23577">
        <v>0</v>
      </c>
      <c r="J23577">
        <v>0</v>
      </c>
      <c r="K23577" t="s">
        <v>90623</v>
      </c>
    </row>
    <row r="23578" spans="1:11" x14ac:dyDescent="0.3">
      <c r="A23578" t="s">
        <v>90624</v>
      </c>
      <c r="C23578" t="s">
        <v>27</v>
      </c>
      <c r="D23578" t="s">
        <v>90625</v>
      </c>
      <c r="E23578" t="s">
        <v>90134</v>
      </c>
      <c r="F23578" t="s">
        <v>59466</v>
      </c>
      <c r="G23578" t="s">
        <v>42</v>
      </c>
      <c r="H23578">
        <v>0</v>
      </c>
      <c r="I23578">
        <v>0</v>
      </c>
      <c r="J23578">
        <v>0</v>
      </c>
      <c r="K23578" t="s">
        <v>90626</v>
      </c>
    </row>
    <row r="23579" spans="1:11" x14ac:dyDescent="0.3">
      <c r="A23579" t="s">
        <v>90627</v>
      </c>
      <c r="C23579" t="s">
        <v>27</v>
      </c>
      <c r="D23579" t="s">
        <v>90628</v>
      </c>
      <c r="E23579" t="s">
        <v>90134</v>
      </c>
      <c r="F23579" t="s">
        <v>20999</v>
      </c>
      <c r="G23579" t="s">
        <v>42</v>
      </c>
      <c r="H23579">
        <v>0</v>
      </c>
      <c r="I23579">
        <v>0</v>
      </c>
      <c r="J23579">
        <v>0</v>
      </c>
      <c r="K23579" t="s">
        <v>90629</v>
      </c>
    </row>
    <row r="23580" spans="1:11" x14ac:dyDescent="0.3">
      <c r="A23580" t="s">
        <v>90630</v>
      </c>
      <c r="B23580" t="s">
        <v>90631</v>
      </c>
      <c r="C23580" t="s">
        <v>27</v>
      </c>
      <c r="D23580" t="s">
        <v>90632</v>
      </c>
      <c r="E23580" t="s">
        <v>90134</v>
      </c>
      <c r="F23580" t="s">
        <v>4691</v>
      </c>
      <c r="G23580" t="s">
        <v>42</v>
      </c>
      <c r="H23580">
        <v>0</v>
      </c>
      <c r="I23580">
        <v>0</v>
      </c>
      <c r="J23580">
        <v>0</v>
      </c>
      <c r="K23580" t="s">
        <v>90633</v>
      </c>
    </row>
    <row r="23581" spans="1:11" x14ac:dyDescent="0.3">
      <c r="A23581" t="s">
        <v>90634</v>
      </c>
      <c r="B23581" t="s">
        <v>90635</v>
      </c>
      <c r="C23581" t="s">
        <v>27</v>
      </c>
      <c r="D23581" t="s">
        <v>90636</v>
      </c>
      <c r="E23581" t="s">
        <v>90134</v>
      </c>
      <c r="F23581" t="s">
        <v>54986</v>
      </c>
      <c r="G23581" t="s">
        <v>42</v>
      </c>
      <c r="H23581">
        <v>0</v>
      </c>
      <c r="I23581">
        <v>0</v>
      </c>
      <c r="J23581">
        <v>0</v>
      </c>
      <c r="K23581" t="s">
        <v>90637</v>
      </c>
    </row>
    <row r="23582" spans="1:11" x14ac:dyDescent="0.3">
      <c r="A23582" t="s">
        <v>90638</v>
      </c>
      <c r="C23582" t="s">
        <v>27</v>
      </c>
      <c r="D23582" t="s">
        <v>90639</v>
      </c>
      <c r="E23582" t="s">
        <v>90134</v>
      </c>
      <c r="F23582" t="s">
        <v>2595</v>
      </c>
      <c r="G23582" t="s">
        <v>42</v>
      </c>
      <c r="H23582">
        <v>0</v>
      </c>
      <c r="I23582">
        <v>0</v>
      </c>
      <c r="J23582">
        <v>0</v>
      </c>
      <c r="K23582" t="s">
        <v>90640</v>
      </c>
    </row>
    <row r="23583" spans="1:11" x14ac:dyDescent="0.3">
      <c r="A23583" t="s">
        <v>90641</v>
      </c>
      <c r="C23583" t="s">
        <v>27</v>
      </c>
      <c r="D23583" t="s">
        <v>90642</v>
      </c>
      <c r="E23583" t="s">
        <v>90134</v>
      </c>
      <c r="F23583" t="s">
        <v>6622</v>
      </c>
      <c r="G23583" t="s">
        <v>42</v>
      </c>
      <c r="H23583">
        <v>0</v>
      </c>
      <c r="I23583">
        <v>0</v>
      </c>
      <c r="J23583">
        <v>0</v>
      </c>
      <c r="K23583" t="s">
        <v>90643</v>
      </c>
    </row>
    <row r="23584" spans="1:11" x14ac:dyDescent="0.3">
      <c r="A23584" t="s">
        <v>90644</v>
      </c>
      <c r="B23584" t="s">
        <v>90645</v>
      </c>
      <c r="C23584" t="s">
        <v>13</v>
      </c>
      <c r="D23584" t="s">
        <v>90646</v>
      </c>
      <c r="E23584" t="s">
        <v>87125</v>
      </c>
      <c r="F23584" t="s">
        <v>41</v>
      </c>
      <c r="G23584" t="s">
        <v>42</v>
      </c>
      <c r="H23584">
        <v>0</v>
      </c>
      <c r="I23584">
        <v>0</v>
      </c>
      <c r="J23584">
        <v>0</v>
      </c>
      <c r="K23584" t="s">
        <v>90647</v>
      </c>
    </row>
    <row r="23585" spans="1:11" x14ac:dyDescent="0.3">
      <c r="A23585" t="s">
        <v>90648</v>
      </c>
      <c r="B23585" t="s">
        <v>90649</v>
      </c>
      <c r="C23585" t="s">
        <v>27</v>
      </c>
      <c r="D23585" t="s">
        <v>90650</v>
      </c>
      <c r="E23585" t="s">
        <v>90134</v>
      </c>
      <c r="F23585" t="s">
        <v>5552</v>
      </c>
      <c r="G23585" t="s">
        <v>42</v>
      </c>
      <c r="H23585">
        <v>0</v>
      </c>
      <c r="I23585">
        <v>0</v>
      </c>
      <c r="J23585">
        <v>0</v>
      </c>
      <c r="K23585" t="s">
        <v>90651</v>
      </c>
    </row>
    <row r="23586" spans="1:11" x14ac:dyDescent="0.3">
      <c r="A23586" t="s">
        <v>90652</v>
      </c>
      <c r="B23586" t="s">
        <v>90653</v>
      </c>
      <c r="C23586" t="s">
        <v>27</v>
      </c>
      <c r="D23586" t="s">
        <v>90654</v>
      </c>
      <c r="E23586" t="s">
        <v>90134</v>
      </c>
      <c r="F23586" t="s">
        <v>1214</v>
      </c>
      <c r="G23586" t="s">
        <v>42</v>
      </c>
      <c r="H23586">
        <v>0</v>
      </c>
      <c r="I23586">
        <v>0</v>
      </c>
      <c r="J23586">
        <v>0</v>
      </c>
      <c r="K23586" t="s">
        <v>90655</v>
      </c>
    </row>
    <row r="23587" spans="1:11" x14ac:dyDescent="0.3">
      <c r="A23587" t="s">
        <v>90656</v>
      </c>
      <c r="B23587" t="s">
        <v>90657</v>
      </c>
      <c r="C23587" t="s">
        <v>27</v>
      </c>
      <c r="D23587" t="s">
        <v>90658</v>
      </c>
      <c r="E23587" t="s">
        <v>29</v>
      </c>
      <c r="F23587" t="s">
        <v>41</v>
      </c>
      <c r="G23587" t="s">
        <v>42</v>
      </c>
      <c r="H23587">
        <v>0</v>
      </c>
      <c r="I23587">
        <v>0</v>
      </c>
      <c r="J23587">
        <v>0</v>
      </c>
      <c r="K23587" t="s">
        <v>90659</v>
      </c>
    </row>
    <row r="23588" spans="1:11" x14ac:dyDescent="0.3">
      <c r="A23588" t="s">
        <v>90660</v>
      </c>
      <c r="C23588" t="s">
        <v>27</v>
      </c>
      <c r="D23588" t="s">
        <v>90661</v>
      </c>
      <c r="E23588" t="s">
        <v>90134</v>
      </c>
      <c r="F23588" t="s">
        <v>19324</v>
      </c>
      <c r="G23588" t="s">
        <v>42</v>
      </c>
      <c r="H23588">
        <v>0</v>
      </c>
      <c r="I23588">
        <v>0</v>
      </c>
      <c r="J23588">
        <v>0</v>
      </c>
      <c r="K23588" t="s">
        <v>90662</v>
      </c>
    </row>
    <row r="23589" spans="1:11" x14ac:dyDescent="0.3">
      <c r="A23589" t="s">
        <v>90663</v>
      </c>
      <c r="C23589" t="s">
        <v>27</v>
      </c>
      <c r="D23589" t="s">
        <v>90664</v>
      </c>
      <c r="E23589" t="s">
        <v>90134</v>
      </c>
      <c r="F23589" t="s">
        <v>6717</v>
      </c>
      <c r="G23589" t="s">
        <v>42</v>
      </c>
      <c r="H23589">
        <v>0</v>
      </c>
      <c r="I23589">
        <v>0</v>
      </c>
      <c r="J23589">
        <v>0</v>
      </c>
      <c r="K23589" t="s">
        <v>90665</v>
      </c>
    </row>
    <row r="23590" spans="1:11" x14ac:dyDescent="0.3">
      <c r="A23590" t="s">
        <v>90666</v>
      </c>
      <c r="B23590" t="s">
        <v>90667</v>
      </c>
      <c r="C23590" t="s">
        <v>20</v>
      </c>
      <c r="D23590" t="s">
        <v>90668</v>
      </c>
      <c r="E23590" t="s">
        <v>82100</v>
      </c>
      <c r="F23590" t="s">
        <v>85791</v>
      </c>
      <c r="G23590" t="s">
        <v>42</v>
      </c>
      <c r="H23590">
        <v>0</v>
      </c>
      <c r="I23590">
        <v>0</v>
      </c>
      <c r="J23590">
        <v>0</v>
      </c>
      <c r="K23590" t="s">
        <v>90669</v>
      </c>
    </row>
    <row r="23591" spans="1:11" x14ac:dyDescent="0.3">
      <c r="A23591" t="s">
        <v>90670</v>
      </c>
      <c r="B23591" t="s">
        <v>90671</v>
      </c>
      <c r="C23591" t="s">
        <v>27</v>
      </c>
      <c r="D23591" t="s">
        <v>90672</v>
      </c>
      <c r="E23591" t="s">
        <v>90134</v>
      </c>
      <c r="F23591" t="s">
        <v>1232</v>
      </c>
      <c r="G23591" t="s">
        <v>42</v>
      </c>
      <c r="H23591">
        <v>0</v>
      </c>
      <c r="I23591">
        <v>0</v>
      </c>
      <c r="J23591">
        <v>0</v>
      </c>
      <c r="K23591" t="s">
        <v>90673</v>
      </c>
    </row>
    <row r="23592" spans="1:11" x14ac:dyDescent="0.3">
      <c r="A23592" t="s">
        <v>90674</v>
      </c>
      <c r="B23592" t="s">
        <v>90675</v>
      </c>
      <c r="C23592" t="s">
        <v>558</v>
      </c>
      <c r="D23592" t="s">
        <v>90676</v>
      </c>
      <c r="E23592" t="s">
        <v>18607</v>
      </c>
      <c r="F23592" t="s">
        <v>17074</v>
      </c>
      <c r="G23592" t="s">
        <v>2836</v>
      </c>
      <c r="H23592">
        <v>0</v>
      </c>
      <c r="I23592">
        <v>0</v>
      </c>
      <c r="J23592">
        <v>0</v>
      </c>
      <c r="K23592" t="s">
        <v>90677</v>
      </c>
    </row>
    <row r="23593" spans="1:11" x14ac:dyDescent="0.3">
      <c r="A23593" t="s">
        <v>90678</v>
      </c>
      <c r="B23593" t="s">
        <v>90679</v>
      </c>
      <c r="C23593" t="s">
        <v>147</v>
      </c>
      <c r="D23593" t="s">
        <v>90680</v>
      </c>
      <c r="E23593" t="s">
        <v>76393</v>
      </c>
      <c r="F23593" t="s">
        <v>25281</v>
      </c>
      <c r="G23593" t="s">
        <v>822</v>
      </c>
      <c r="H23593">
        <v>0</v>
      </c>
      <c r="I23593">
        <v>0</v>
      </c>
      <c r="J23593">
        <v>0</v>
      </c>
      <c r="K23593" t="s">
        <v>90681</v>
      </c>
    </row>
    <row r="23594" spans="1:11" x14ac:dyDescent="0.3">
      <c r="A23594" t="s">
        <v>90682</v>
      </c>
      <c r="B23594" t="s">
        <v>90683</v>
      </c>
      <c r="C23594" t="s">
        <v>558</v>
      </c>
      <c r="D23594" t="s">
        <v>90684</v>
      </c>
      <c r="E23594" t="s">
        <v>18607</v>
      </c>
      <c r="F23594" t="s">
        <v>6975</v>
      </c>
      <c r="G23594" t="s">
        <v>42</v>
      </c>
      <c r="H23594">
        <v>0</v>
      </c>
      <c r="I23594">
        <v>0</v>
      </c>
      <c r="J23594">
        <v>0</v>
      </c>
      <c r="K23594" t="s">
        <v>90685</v>
      </c>
    </row>
    <row r="23595" spans="1:11" x14ac:dyDescent="0.3">
      <c r="A23595" t="s">
        <v>90686</v>
      </c>
      <c r="B23595" t="s">
        <v>90687</v>
      </c>
      <c r="C23595" t="s">
        <v>13</v>
      </c>
      <c r="D23595" t="s">
        <v>90688</v>
      </c>
      <c r="E23595" t="s">
        <v>66626</v>
      </c>
      <c r="F23595" t="s">
        <v>5733</v>
      </c>
      <c r="G23595" t="s">
        <v>42</v>
      </c>
      <c r="H23595">
        <v>0</v>
      </c>
      <c r="I23595">
        <v>0</v>
      </c>
      <c r="J23595">
        <v>0</v>
      </c>
      <c r="K23595" t="s">
        <v>90689</v>
      </c>
    </row>
    <row r="23596" spans="1:11" x14ac:dyDescent="0.3">
      <c r="A23596" t="s">
        <v>90690</v>
      </c>
      <c r="C23596" t="s">
        <v>147</v>
      </c>
      <c r="D23596" t="s">
        <v>90691</v>
      </c>
      <c r="E23596" t="s">
        <v>76393</v>
      </c>
      <c r="F23596" t="s">
        <v>16</v>
      </c>
      <c r="G23596" t="s">
        <v>5815</v>
      </c>
      <c r="H23596">
        <v>0</v>
      </c>
      <c r="I23596">
        <v>0</v>
      </c>
      <c r="J23596">
        <v>0</v>
      </c>
      <c r="K23596" t="s">
        <v>90692</v>
      </c>
    </row>
    <row r="23597" spans="1:11" x14ac:dyDescent="0.3">
      <c r="A23597" t="s">
        <v>90693</v>
      </c>
      <c r="B23597" t="s">
        <v>90694</v>
      </c>
      <c r="C23597" t="s">
        <v>20</v>
      </c>
      <c r="D23597" t="s">
        <v>90695</v>
      </c>
      <c r="E23597" t="s">
        <v>82100</v>
      </c>
      <c r="F23597" t="s">
        <v>22103</v>
      </c>
      <c r="G23597" t="s">
        <v>42</v>
      </c>
      <c r="H23597">
        <v>0</v>
      </c>
      <c r="I23597">
        <v>0</v>
      </c>
      <c r="J23597">
        <v>0</v>
      </c>
      <c r="K23597" t="s">
        <v>90696</v>
      </c>
    </row>
    <row r="23598" spans="1:11" x14ac:dyDescent="0.3">
      <c r="A23598" t="s">
        <v>90697</v>
      </c>
      <c r="C23598" t="s">
        <v>20</v>
      </c>
      <c r="D23598" t="s">
        <v>90698</v>
      </c>
      <c r="E23598" t="s">
        <v>82100</v>
      </c>
      <c r="F23598" t="s">
        <v>16</v>
      </c>
      <c r="G23598" t="s">
        <v>13237</v>
      </c>
      <c r="H23598">
        <v>0</v>
      </c>
      <c r="I23598">
        <v>0</v>
      </c>
      <c r="J23598">
        <v>0</v>
      </c>
      <c r="K23598" t="s">
        <v>90699</v>
      </c>
    </row>
    <row r="23599" spans="1:11" x14ac:dyDescent="0.3">
      <c r="A23599" t="s">
        <v>90700</v>
      </c>
      <c r="B23599" t="s">
        <v>90701</v>
      </c>
      <c r="C23599" t="s">
        <v>27</v>
      </c>
      <c r="E23599" t="s">
        <v>90134</v>
      </c>
      <c r="F23599" t="s">
        <v>11244</v>
      </c>
      <c r="G23599" t="s">
        <v>1004</v>
      </c>
      <c r="H23599">
        <v>0</v>
      </c>
      <c r="I23599">
        <v>0</v>
      </c>
      <c r="J23599">
        <v>0</v>
      </c>
      <c r="K23599" t="s">
        <v>90702</v>
      </c>
    </row>
    <row r="23600" spans="1:11" x14ac:dyDescent="0.3">
      <c r="A23600" t="s">
        <v>90703</v>
      </c>
      <c r="B23600" t="s">
        <v>90704</v>
      </c>
      <c r="C23600" t="s">
        <v>27</v>
      </c>
      <c r="D23600" t="s">
        <v>90705</v>
      </c>
      <c r="E23600" t="s">
        <v>90134</v>
      </c>
      <c r="F23600" t="s">
        <v>10542</v>
      </c>
      <c r="G23600" t="s">
        <v>42</v>
      </c>
      <c r="H23600">
        <v>0</v>
      </c>
      <c r="I23600">
        <v>0</v>
      </c>
      <c r="J23600">
        <v>0</v>
      </c>
      <c r="K23600" t="s">
        <v>90706</v>
      </c>
    </row>
    <row r="23601" spans="1:11" x14ac:dyDescent="0.3">
      <c r="A23601" t="s">
        <v>90707</v>
      </c>
      <c r="B23601" t="s">
        <v>90708</v>
      </c>
      <c r="C23601" t="s">
        <v>20</v>
      </c>
      <c r="D23601" t="s">
        <v>90709</v>
      </c>
      <c r="E23601" t="s">
        <v>82100</v>
      </c>
      <c r="F23601" t="s">
        <v>9527</v>
      </c>
      <c r="G23601" t="s">
        <v>42</v>
      </c>
      <c r="H23601">
        <v>0</v>
      </c>
      <c r="I23601">
        <v>0</v>
      </c>
      <c r="J23601">
        <v>0</v>
      </c>
      <c r="K23601" t="s">
        <v>90710</v>
      </c>
    </row>
    <row r="23602" spans="1:11" x14ac:dyDescent="0.3">
      <c r="A23602" t="s">
        <v>90711</v>
      </c>
      <c r="B23602" t="s">
        <v>90712</v>
      </c>
      <c r="C23602" t="s">
        <v>20</v>
      </c>
      <c r="D23602" t="s">
        <v>90713</v>
      </c>
      <c r="E23602" t="s">
        <v>82100</v>
      </c>
      <c r="F23602" t="s">
        <v>804</v>
      </c>
      <c r="G23602" t="s">
        <v>42</v>
      </c>
      <c r="H23602">
        <v>0</v>
      </c>
      <c r="I23602">
        <v>0</v>
      </c>
      <c r="J23602">
        <v>0</v>
      </c>
      <c r="K23602" t="s">
        <v>90714</v>
      </c>
    </row>
    <row r="23603" spans="1:11" x14ac:dyDescent="0.3">
      <c r="A23603" t="s">
        <v>90715</v>
      </c>
      <c r="B23603" t="s">
        <v>90716</v>
      </c>
      <c r="C23603" t="s">
        <v>27</v>
      </c>
      <c r="D23603" t="s">
        <v>90717</v>
      </c>
      <c r="E23603" t="s">
        <v>29</v>
      </c>
      <c r="F23603" t="s">
        <v>41</v>
      </c>
      <c r="G23603" t="s">
        <v>42</v>
      </c>
      <c r="H23603">
        <v>0</v>
      </c>
      <c r="I23603">
        <v>0</v>
      </c>
      <c r="J23603">
        <v>0</v>
      </c>
      <c r="K23603" t="s">
        <v>90718</v>
      </c>
    </row>
    <row r="23604" spans="1:11" x14ac:dyDescent="0.3">
      <c r="A23604" t="s">
        <v>90719</v>
      </c>
      <c r="C23604" t="s">
        <v>20</v>
      </c>
      <c r="D23604" t="s">
        <v>90720</v>
      </c>
      <c r="E23604" t="s">
        <v>82100</v>
      </c>
      <c r="F23604" t="s">
        <v>2036</v>
      </c>
      <c r="G23604" t="s">
        <v>42</v>
      </c>
      <c r="H23604">
        <v>0</v>
      </c>
      <c r="I23604">
        <v>0</v>
      </c>
      <c r="J23604">
        <v>0</v>
      </c>
      <c r="K23604" t="s">
        <v>90721</v>
      </c>
    </row>
    <row r="23605" spans="1:11" x14ac:dyDescent="0.3">
      <c r="A23605" t="s">
        <v>90722</v>
      </c>
      <c r="B23605" t="s">
        <v>90723</v>
      </c>
      <c r="C23605" t="s">
        <v>27</v>
      </c>
      <c r="D23605" t="s">
        <v>90724</v>
      </c>
      <c r="E23605" t="s">
        <v>90134</v>
      </c>
      <c r="F23605" t="s">
        <v>11936</v>
      </c>
      <c r="G23605" t="s">
        <v>42</v>
      </c>
      <c r="H23605">
        <v>0</v>
      </c>
      <c r="I23605">
        <v>0</v>
      </c>
      <c r="J23605">
        <v>0</v>
      </c>
      <c r="K23605" t="s">
        <v>90725</v>
      </c>
    </row>
    <row r="23606" spans="1:11" x14ac:dyDescent="0.3">
      <c r="A23606" t="s">
        <v>90726</v>
      </c>
      <c r="B23606" t="s">
        <v>90727</v>
      </c>
      <c r="C23606" t="s">
        <v>466</v>
      </c>
      <c r="D23606" t="s">
        <v>90728</v>
      </c>
      <c r="E23606" t="s">
        <v>79083</v>
      </c>
      <c r="F23606" t="s">
        <v>16</v>
      </c>
      <c r="G23606" t="s">
        <v>6816</v>
      </c>
      <c r="H23606">
        <v>0</v>
      </c>
      <c r="I23606">
        <v>0</v>
      </c>
      <c r="J23606">
        <v>0</v>
      </c>
      <c r="K23606" t="s">
        <v>90729</v>
      </c>
    </row>
    <row r="23607" spans="1:11" x14ac:dyDescent="0.3">
      <c r="A23607" t="s">
        <v>90730</v>
      </c>
      <c r="C23607" t="s">
        <v>27</v>
      </c>
      <c r="D23607" t="s">
        <v>90731</v>
      </c>
      <c r="E23607" t="s">
        <v>90134</v>
      </c>
      <c r="F23607" t="s">
        <v>16</v>
      </c>
      <c r="G23607" t="s">
        <v>17224</v>
      </c>
      <c r="H23607">
        <v>0</v>
      </c>
      <c r="I23607">
        <v>0</v>
      </c>
      <c r="J23607">
        <v>0</v>
      </c>
      <c r="K23607" t="s">
        <v>90732</v>
      </c>
    </row>
    <row r="23608" spans="1:11" x14ac:dyDescent="0.3">
      <c r="A23608" t="s">
        <v>90733</v>
      </c>
      <c r="B23608" t="s">
        <v>90734</v>
      </c>
      <c r="C23608" t="s">
        <v>27</v>
      </c>
      <c r="D23608" t="s">
        <v>90735</v>
      </c>
      <c r="E23608" t="s">
        <v>90134</v>
      </c>
      <c r="F23608" t="s">
        <v>16</v>
      </c>
      <c r="G23608" t="s">
        <v>18651</v>
      </c>
      <c r="H23608">
        <v>0</v>
      </c>
      <c r="I23608">
        <v>0</v>
      </c>
      <c r="J23608">
        <v>0</v>
      </c>
      <c r="K23608" t="s">
        <v>90736</v>
      </c>
    </row>
    <row r="23609" spans="1:11" x14ac:dyDescent="0.3">
      <c r="A23609" t="s">
        <v>90737</v>
      </c>
      <c r="B23609" t="s">
        <v>90738</v>
      </c>
      <c r="C23609" t="s">
        <v>1159</v>
      </c>
      <c r="D23609" t="s">
        <v>90739</v>
      </c>
      <c r="E23609" t="s">
        <v>10552</v>
      </c>
      <c r="F23609" t="s">
        <v>16</v>
      </c>
      <c r="G23609" t="s">
        <v>12703</v>
      </c>
      <c r="H23609">
        <v>0</v>
      </c>
      <c r="I23609">
        <v>0</v>
      </c>
      <c r="J23609">
        <v>0</v>
      </c>
      <c r="K23609" t="s">
        <v>90740</v>
      </c>
    </row>
    <row r="23610" spans="1:11" x14ac:dyDescent="0.3">
      <c r="A23610" t="s">
        <v>90741</v>
      </c>
      <c r="B23610" t="s">
        <v>90742</v>
      </c>
      <c r="C23610" t="s">
        <v>13</v>
      </c>
      <c r="D23610" t="s">
        <v>90743</v>
      </c>
      <c r="E23610" t="s">
        <v>87125</v>
      </c>
      <c r="F23610" t="s">
        <v>16</v>
      </c>
      <c r="G23610" t="s">
        <v>9663</v>
      </c>
      <c r="H23610">
        <v>0</v>
      </c>
      <c r="I23610">
        <v>0</v>
      </c>
      <c r="J23610">
        <v>0</v>
      </c>
      <c r="K23610" t="s">
        <v>90744</v>
      </c>
    </row>
    <row r="23611" spans="1:11" x14ac:dyDescent="0.3">
      <c r="A23611" t="s">
        <v>90745</v>
      </c>
      <c r="B23611" t="s">
        <v>90746</v>
      </c>
      <c r="C23611" t="s">
        <v>27</v>
      </c>
      <c r="D23611" t="s">
        <v>90747</v>
      </c>
      <c r="E23611" t="s">
        <v>90134</v>
      </c>
      <c r="F23611" t="s">
        <v>4951</v>
      </c>
      <c r="G23611" t="s">
        <v>42</v>
      </c>
      <c r="H23611">
        <v>0</v>
      </c>
      <c r="I23611">
        <v>0</v>
      </c>
      <c r="J23611">
        <v>0</v>
      </c>
      <c r="K23611" t="s">
        <v>90748</v>
      </c>
    </row>
    <row r="23612" spans="1:11" x14ac:dyDescent="0.3">
      <c r="A23612" t="s">
        <v>90749</v>
      </c>
      <c r="C23612" t="s">
        <v>1159</v>
      </c>
      <c r="D23612" t="s">
        <v>90750</v>
      </c>
      <c r="E23612" t="s">
        <v>10552</v>
      </c>
      <c r="F23612" t="s">
        <v>41</v>
      </c>
      <c r="G23612" t="s">
        <v>42</v>
      </c>
      <c r="H23612">
        <v>0</v>
      </c>
      <c r="I23612">
        <v>0</v>
      </c>
      <c r="J23612">
        <v>0</v>
      </c>
      <c r="K23612" t="s">
        <v>90751</v>
      </c>
    </row>
    <row r="23613" spans="1:11" x14ac:dyDescent="0.3">
      <c r="A23613" t="s">
        <v>90752</v>
      </c>
      <c r="B23613" t="s">
        <v>90753</v>
      </c>
      <c r="C23613" t="s">
        <v>558</v>
      </c>
      <c r="D23613" t="s">
        <v>90754</v>
      </c>
      <c r="E23613" t="s">
        <v>2102</v>
      </c>
      <c r="F23613" t="s">
        <v>41</v>
      </c>
      <c r="G23613" t="s">
        <v>42</v>
      </c>
      <c r="H23613">
        <v>0</v>
      </c>
      <c r="I23613">
        <v>0</v>
      </c>
      <c r="J23613">
        <v>0</v>
      </c>
      <c r="K23613" t="s">
        <v>90755</v>
      </c>
    </row>
    <row r="23614" spans="1:11" x14ac:dyDescent="0.3">
      <c r="A23614" t="s">
        <v>90756</v>
      </c>
      <c r="B23614" t="s">
        <v>90757</v>
      </c>
      <c r="C23614" t="s">
        <v>13</v>
      </c>
      <c r="D23614" t="s">
        <v>88340</v>
      </c>
      <c r="E23614" t="s">
        <v>66626</v>
      </c>
      <c r="F23614" t="s">
        <v>6915</v>
      </c>
      <c r="G23614" t="s">
        <v>42</v>
      </c>
      <c r="H23614">
        <v>0</v>
      </c>
      <c r="I23614">
        <v>0</v>
      </c>
      <c r="J23614">
        <v>0</v>
      </c>
      <c r="K23614" t="s">
        <v>90758</v>
      </c>
    </row>
    <row r="23615" spans="1:11" x14ac:dyDescent="0.3">
      <c r="A23615" t="s">
        <v>90759</v>
      </c>
      <c r="B23615" t="s">
        <v>90760</v>
      </c>
      <c r="C23615" t="s">
        <v>13</v>
      </c>
      <c r="D23615" t="s">
        <v>90761</v>
      </c>
      <c r="E23615" t="s">
        <v>87125</v>
      </c>
      <c r="F23615" t="s">
        <v>16</v>
      </c>
      <c r="G23615" t="s">
        <v>822</v>
      </c>
      <c r="H23615">
        <v>0</v>
      </c>
      <c r="I23615">
        <v>0</v>
      </c>
      <c r="J23615">
        <v>0</v>
      </c>
      <c r="K23615" t="s">
        <v>90762</v>
      </c>
    </row>
    <row r="23616" spans="1:11" x14ac:dyDescent="0.3">
      <c r="A23616" t="s">
        <v>90763</v>
      </c>
      <c r="B23616" t="s">
        <v>90764</v>
      </c>
      <c r="C23616" t="s">
        <v>466</v>
      </c>
      <c r="D23616" t="s">
        <v>90765</v>
      </c>
      <c r="E23616" t="s">
        <v>79083</v>
      </c>
      <c r="F23616" t="s">
        <v>16</v>
      </c>
      <c r="G23616" t="s">
        <v>90766</v>
      </c>
      <c r="H23616">
        <v>0</v>
      </c>
      <c r="I23616">
        <v>0</v>
      </c>
      <c r="J23616">
        <v>0</v>
      </c>
      <c r="K23616" t="s">
        <v>90767</v>
      </c>
    </row>
    <row r="23617" spans="1:11" x14ac:dyDescent="0.3">
      <c r="A23617" t="s">
        <v>90768</v>
      </c>
      <c r="C23617" t="s">
        <v>13</v>
      </c>
      <c r="D23617" t="s">
        <v>90769</v>
      </c>
      <c r="E23617" t="s">
        <v>87125</v>
      </c>
      <c r="F23617" t="s">
        <v>22372</v>
      </c>
      <c r="G23617" t="s">
        <v>42</v>
      </c>
      <c r="H23617">
        <v>0</v>
      </c>
      <c r="I23617">
        <v>0</v>
      </c>
      <c r="J23617">
        <v>0</v>
      </c>
      <c r="K23617" t="s">
        <v>90770</v>
      </c>
    </row>
    <row r="23618" spans="1:11" x14ac:dyDescent="0.3">
      <c r="A23618" t="s">
        <v>90771</v>
      </c>
      <c r="B23618" t="s">
        <v>90772</v>
      </c>
      <c r="C23618" t="s">
        <v>13</v>
      </c>
      <c r="D23618" t="s">
        <v>90773</v>
      </c>
      <c r="E23618" t="s">
        <v>87125</v>
      </c>
      <c r="F23618" t="s">
        <v>16</v>
      </c>
      <c r="G23618" t="s">
        <v>822</v>
      </c>
      <c r="H23618">
        <v>0</v>
      </c>
      <c r="I23618">
        <v>0</v>
      </c>
      <c r="J23618">
        <v>0</v>
      </c>
      <c r="K23618" t="s">
        <v>90774</v>
      </c>
    </row>
    <row r="23619" spans="1:11" x14ac:dyDescent="0.3">
      <c r="A23619" t="s">
        <v>90775</v>
      </c>
      <c r="B23619" t="s">
        <v>90776</v>
      </c>
      <c r="C23619" t="s">
        <v>13</v>
      </c>
      <c r="D23619" t="s">
        <v>90777</v>
      </c>
      <c r="E23619" t="s">
        <v>87125</v>
      </c>
      <c r="F23619" t="s">
        <v>16</v>
      </c>
      <c r="G23619" t="s">
        <v>16240</v>
      </c>
      <c r="H23619">
        <v>0</v>
      </c>
      <c r="I23619">
        <v>0</v>
      </c>
      <c r="J23619">
        <v>0</v>
      </c>
      <c r="K23619" t="s">
        <v>90778</v>
      </c>
    </row>
    <row r="23620" spans="1:11" x14ac:dyDescent="0.3">
      <c r="A23620" t="s">
        <v>90779</v>
      </c>
      <c r="B23620" t="s">
        <v>90780</v>
      </c>
      <c r="C23620" t="s">
        <v>1159</v>
      </c>
      <c r="D23620" t="s">
        <v>90781</v>
      </c>
      <c r="E23620" t="s">
        <v>1161</v>
      </c>
      <c r="F23620" t="s">
        <v>16</v>
      </c>
      <c r="G23620" t="s">
        <v>2189</v>
      </c>
      <c r="H23620">
        <v>0</v>
      </c>
      <c r="I23620">
        <v>0</v>
      </c>
      <c r="J23620">
        <v>0</v>
      </c>
      <c r="K23620" t="s">
        <v>90782</v>
      </c>
    </row>
    <row r="23621" spans="1:11" x14ac:dyDescent="0.3">
      <c r="A23621" t="s">
        <v>90783</v>
      </c>
      <c r="B23621" t="s">
        <v>90784</v>
      </c>
      <c r="C23621" t="s">
        <v>466</v>
      </c>
      <c r="D23621" t="s">
        <v>90785</v>
      </c>
      <c r="E23621" t="s">
        <v>79083</v>
      </c>
      <c r="F23621" t="s">
        <v>16</v>
      </c>
      <c r="G23621" t="s">
        <v>8802</v>
      </c>
      <c r="H23621">
        <v>0</v>
      </c>
      <c r="I23621">
        <v>0</v>
      </c>
      <c r="J23621">
        <v>0</v>
      </c>
      <c r="K23621" t="s">
        <v>90786</v>
      </c>
    </row>
    <row r="23622" spans="1:11" x14ac:dyDescent="0.3">
      <c r="A23622" t="s">
        <v>90787</v>
      </c>
      <c r="B23622" t="s">
        <v>90788</v>
      </c>
      <c r="C23622" t="s">
        <v>27</v>
      </c>
      <c r="D23622" t="s">
        <v>90789</v>
      </c>
      <c r="E23622" t="s">
        <v>90134</v>
      </c>
      <c r="F23622" t="s">
        <v>16</v>
      </c>
      <c r="G23622" t="s">
        <v>13739</v>
      </c>
      <c r="H23622">
        <v>0</v>
      </c>
      <c r="I23622">
        <v>0</v>
      </c>
      <c r="J23622">
        <v>0</v>
      </c>
      <c r="K23622" t="s">
        <v>90790</v>
      </c>
    </row>
    <row r="23623" spans="1:11" x14ac:dyDescent="0.3">
      <c r="A23623" t="s">
        <v>90791</v>
      </c>
      <c r="B23623" t="s">
        <v>90792</v>
      </c>
      <c r="C23623" t="s">
        <v>27</v>
      </c>
      <c r="D23623" t="s">
        <v>90793</v>
      </c>
      <c r="E23623" t="s">
        <v>90134</v>
      </c>
      <c r="F23623" t="s">
        <v>16</v>
      </c>
      <c r="G23623" t="s">
        <v>9067</v>
      </c>
      <c r="H23623">
        <v>0</v>
      </c>
      <c r="I23623">
        <v>0</v>
      </c>
      <c r="J23623">
        <v>0</v>
      </c>
      <c r="K23623" t="s">
        <v>90794</v>
      </c>
    </row>
    <row r="23624" spans="1:11" x14ac:dyDescent="0.3">
      <c r="A23624" t="s">
        <v>90795</v>
      </c>
      <c r="B23624" t="s">
        <v>90796</v>
      </c>
      <c r="C23624" t="s">
        <v>27</v>
      </c>
      <c r="D23624" t="s">
        <v>90797</v>
      </c>
      <c r="E23624" t="s">
        <v>90134</v>
      </c>
      <c r="F23624" t="s">
        <v>16</v>
      </c>
      <c r="G23624" t="s">
        <v>6873</v>
      </c>
      <c r="H23624">
        <v>0</v>
      </c>
      <c r="I23624">
        <v>0</v>
      </c>
      <c r="J23624">
        <v>0</v>
      </c>
      <c r="K23624" t="s">
        <v>90798</v>
      </c>
    </row>
    <row r="23625" spans="1:11" x14ac:dyDescent="0.3">
      <c r="A23625" t="s">
        <v>90799</v>
      </c>
      <c r="B23625" t="s">
        <v>90800</v>
      </c>
      <c r="C23625" t="s">
        <v>13</v>
      </c>
      <c r="D23625" t="s">
        <v>90801</v>
      </c>
      <c r="E23625" t="s">
        <v>66626</v>
      </c>
      <c r="F23625" t="s">
        <v>1123</v>
      </c>
      <c r="G23625" t="s">
        <v>42</v>
      </c>
      <c r="H23625">
        <v>0</v>
      </c>
      <c r="I23625">
        <v>0</v>
      </c>
      <c r="J23625">
        <v>0</v>
      </c>
      <c r="K23625" t="s">
        <v>90802</v>
      </c>
    </row>
    <row r="23626" spans="1:11" x14ac:dyDescent="0.3">
      <c r="A23626" t="s">
        <v>90803</v>
      </c>
      <c r="B23626" t="s">
        <v>90804</v>
      </c>
      <c r="C23626" t="s">
        <v>558</v>
      </c>
      <c r="D23626" t="s">
        <v>90805</v>
      </c>
      <c r="E23626" t="s">
        <v>32122</v>
      </c>
      <c r="F23626" t="s">
        <v>34121</v>
      </c>
      <c r="G23626" t="s">
        <v>42</v>
      </c>
      <c r="H23626">
        <v>0</v>
      </c>
      <c r="I23626">
        <v>0</v>
      </c>
      <c r="J23626">
        <v>0</v>
      </c>
      <c r="K23626" t="s">
        <v>90806</v>
      </c>
    </row>
    <row r="23627" spans="1:11" x14ac:dyDescent="0.3">
      <c r="A23627" t="s">
        <v>90807</v>
      </c>
      <c r="B23627" t="s">
        <v>90808</v>
      </c>
      <c r="C23627" t="s">
        <v>558</v>
      </c>
      <c r="D23627" t="s">
        <v>90809</v>
      </c>
      <c r="E23627" t="s">
        <v>32122</v>
      </c>
      <c r="F23627" t="s">
        <v>3421</v>
      </c>
      <c r="G23627" t="s">
        <v>2189</v>
      </c>
      <c r="H23627">
        <v>0</v>
      </c>
      <c r="I23627">
        <v>0</v>
      </c>
      <c r="J23627">
        <v>0</v>
      </c>
      <c r="K23627" t="s">
        <v>90810</v>
      </c>
    </row>
    <row r="23628" spans="1:11" x14ac:dyDescent="0.3">
      <c r="A23628" t="s">
        <v>90811</v>
      </c>
      <c r="B23628" t="s">
        <v>90812</v>
      </c>
      <c r="C23628" t="s">
        <v>558</v>
      </c>
      <c r="D23628" t="s">
        <v>90813</v>
      </c>
      <c r="E23628" t="s">
        <v>2102</v>
      </c>
      <c r="F23628" t="s">
        <v>41</v>
      </c>
      <c r="G23628" t="s">
        <v>42</v>
      </c>
      <c r="H23628">
        <v>0</v>
      </c>
      <c r="I23628">
        <v>0</v>
      </c>
      <c r="J23628">
        <v>0</v>
      </c>
      <c r="K23628" t="s">
        <v>90814</v>
      </c>
    </row>
    <row r="23629" spans="1:11" x14ac:dyDescent="0.3">
      <c r="A23629" t="s">
        <v>90815</v>
      </c>
      <c r="C23629" t="s">
        <v>558</v>
      </c>
      <c r="D23629" t="e">
        <f>헝복강도</f>
        <v>#NAME?</v>
      </c>
      <c r="E23629" t="s">
        <v>32122</v>
      </c>
      <c r="F23629" t="s">
        <v>6803</v>
      </c>
      <c r="G23629" t="s">
        <v>42</v>
      </c>
      <c r="H23629">
        <v>0</v>
      </c>
      <c r="I23629">
        <v>0</v>
      </c>
      <c r="J23629">
        <v>0</v>
      </c>
      <c r="K23629" t="s">
        <v>90816</v>
      </c>
    </row>
    <row r="23630" spans="1:11" x14ac:dyDescent="0.3">
      <c r="A23630" t="s">
        <v>90817</v>
      </c>
      <c r="B23630" t="s">
        <v>90818</v>
      </c>
      <c r="C23630" t="s">
        <v>558</v>
      </c>
      <c r="D23630" t="s">
        <v>90819</v>
      </c>
      <c r="E23630" t="s">
        <v>18607</v>
      </c>
      <c r="F23630" t="s">
        <v>3249</v>
      </c>
      <c r="G23630" t="s">
        <v>859</v>
      </c>
      <c r="H23630">
        <v>0</v>
      </c>
      <c r="I23630">
        <v>0</v>
      </c>
      <c r="J23630">
        <v>0</v>
      </c>
      <c r="K23630" t="s">
        <v>90820</v>
      </c>
    </row>
    <row r="23631" spans="1:11" x14ac:dyDescent="0.3">
      <c r="A23631" t="s">
        <v>90821</v>
      </c>
      <c r="C23631" t="s">
        <v>13</v>
      </c>
      <c r="D23631" t="s">
        <v>90822</v>
      </c>
      <c r="E23631" t="s">
        <v>66626</v>
      </c>
      <c r="F23631" t="s">
        <v>2482</v>
      </c>
      <c r="G23631" t="s">
        <v>42</v>
      </c>
      <c r="H23631">
        <v>0</v>
      </c>
      <c r="I23631">
        <v>0</v>
      </c>
      <c r="J23631">
        <v>0</v>
      </c>
      <c r="K23631" t="s">
        <v>90823</v>
      </c>
    </row>
    <row r="23632" spans="1:11" x14ac:dyDescent="0.3">
      <c r="A23632" t="s">
        <v>90824</v>
      </c>
      <c r="B23632" t="s">
        <v>90825</v>
      </c>
      <c r="C23632" t="s">
        <v>558</v>
      </c>
      <c r="D23632" t="s">
        <v>90826</v>
      </c>
      <c r="E23632" t="s">
        <v>18607</v>
      </c>
      <c r="F23632" t="s">
        <v>2361</v>
      </c>
      <c r="G23632" t="s">
        <v>42</v>
      </c>
      <c r="H23632">
        <v>0</v>
      </c>
      <c r="I23632">
        <v>0</v>
      </c>
      <c r="J23632">
        <v>0</v>
      </c>
      <c r="K23632" t="s">
        <v>90827</v>
      </c>
    </row>
    <row r="23633" spans="1:11" x14ac:dyDescent="0.3">
      <c r="A23633" t="s">
        <v>90828</v>
      </c>
      <c r="B23633" t="s">
        <v>90829</v>
      </c>
      <c r="C23633" t="s">
        <v>20</v>
      </c>
      <c r="D23633" t="s">
        <v>90830</v>
      </c>
      <c r="E23633" t="s">
        <v>82100</v>
      </c>
      <c r="F23633" t="s">
        <v>16</v>
      </c>
      <c r="G23633" t="s">
        <v>179</v>
      </c>
      <c r="H23633">
        <v>0</v>
      </c>
      <c r="I23633">
        <v>0</v>
      </c>
      <c r="J23633">
        <v>0</v>
      </c>
      <c r="K23633" t="s">
        <v>90831</v>
      </c>
    </row>
    <row r="23634" spans="1:11" x14ac:dyDescent="0.3">
      <c r="A23634" t="s">
        <v>90832</v>
      </c>
      <c r="B23634" t="s">
        <v>90833</v>
      </c>
      <c r="C23634" t="s">
        <v>20</v>
      </c>
      <c r="D23634" t="s">
        <v>90834</v>
      </c>
      <c r="E23634" t="s">
        <v>82100</v>
      </c>
      <c r="F23634" t="s">
        <v>16</v>
      </c>
      <c r="G23634" t="s">
        <v>851</v>
      </c>
      <c r="H23634">
        <v>0</v>
      </c>
      <c r="I23634">
        <v>0</v>
      </c>
      <c r="J23634">
        <v>0</v>
      </c>
      <c r="K23634" t="s">
        <v>90835</v>
      </c>
    </row>
    <row r="23635" spans="1:11" x14ac:dyDescent="0.3">
      <c r="A23635" t="s">
        <v>90836</v>
      </c>
      <c r="C23635" t="s">
        <v>27</v>
      </c>
      <c r="D23635" t="s">
        <v>90837</v>
      </c>
      <c r="E23635" t="s">
        <v>90134</v>
      </c>
      <c r="F23635" t="s">
        <v>16</v>
      </c>
      <c r="G23635" t="s">
        <v>90838</v>
      </c>
      <c r="H23635">
        <v>0</v>
      </c>
      <c r="I23635">
        <v>0</v>
      </c>
      <c r="J23635">
        <v>0</v>
      </c>
      <c r="K23635" t="s">
        <v>90839</v>
      </c>
    </row>
    <row r="23636" spans="1:11" x14ac:dyDescent="0.3">
      <c r="A23636" t="s">
        <v>90840</v>
      </c>
      <c r="B23636" t="s">
        <v>90841</v>
      </c>
      <c r="C23636" t="s">
        <v>27</v>
      </c>
      <c r="D23636" t="s">
        <v>90842</v>
      </c>
      <c r="E23636" t="s">
        <v>90134</v>
      </c>
      <c r="F23636" t="s">
        <v>16</v>
      </c>
      <c r="G23636" t="s">
        <v>14702</v>
      </c>
      <c r="H23636">
        <v>0</v>
      </c>
      <c r="I23636">
        <v>0</v>
      </c>
      <c r="J23636">
        <v>0</v>
      </c>
      <c r="K23636" t="s">
        <v>90843</v>
      </c>
    </row>
    <row r="23637" spans="1:11" x14ac:dyDescent="0.3">
      <c r="A23637" t="s">
        <v>90844</v>
      </c>
      <c r="B23637" t="s">
        <v>90845</v>
      </c>
      <c r="C23637" t="s">
        <v>27</v>
      </c>
      <c r="D23637" t="s">
        <v>90846</v>
      </c>
      <c r="E23637" t="s">
        <v>90134</v>
      </c>
      <c r="F23637" t="s">
        <v>1981</v>
      </c>
      <c r="G23637" t="s">
        <v>42</v>
      </c>
      <c r="H23637">
        <v>0</v>
      </c>
      <c r="I23637">
        <v>0</v>
      </c>
      <c r="J23637">
        <v>0</v>
      </c>
      <c r="K23637" t="s">
        <v>90847</v>
      </c>
    </row>
    <row r="23638" spans="1:11" x14ac:dyDescent="0.3">
      <c r="A23638" t="s">
        <v>90848</v>
      </c>
      <c r="B23638" t="s">
        <v>90849</v>
      </c>
      <c r="C23638" t="s">
        <v>27</v>
      </c>
      <c r="D23638" t="s">
        <v>90850</v>
      </c>
      <c r="E23638" t="s">
        <v>29</v>
      </c>
      <c r="F23638" t="s">
        <v>41</v>
      </c>
      <c r="G23638" t="s">
        <v>42</v>
      </c>
      <c r="H23638">
        <v>0</v>
      </c>
      <c r="I23638">
        <v>0</v>
      </c>
      <c r="J23638">
        <v>0</v>
      </c>
      <c r="K23638" t="s">
        <v>90851</v>
      </c>
    </row>
    <row r="23639" spans="1:11" x14ac:dyDescent="0.3">
      <c r="A23639" t="s">
        <v>90852</v>
      </c>
      <c r="C23639" t="s">
        <v>27</v>
      </c>
      <c r="D23639" t="s">
        <v>90853</v>
      </c>
      <c r="E23639" t="s">
        <v>90134</v>
      </c>
      <c r="F23639" t="s">
        <v>16</v>
      </c>
      <c r="G23639" t="s">
        <v>8202</v>
      </c>
      <c r="H23639">
        <v>0</v>
      </c>
      <c r="I23639">
        <v>0</v>
      </c>
      <c r="J23639">
        <v>0</v>
      </c>
      <c r="K23639" t="s">
        <v>90854</v>
      </c>
    </row>
    <row r="23640" spans="1:11" x14ac:dyDescent="0.3">
      <c r="A23640" t="s">
        <v>90855</v>
      </c>
      <c r="B23640" t="s">
        <v>90856</v>
      </c>
      <c r="C23640" t="s">
        <v>20</v>
      </c>
      <c r="D23640" t="s">
        <v>90857</v>
      </c>
      <c r="E23640" t="s">
        <v>82100</v>
      </c>
      <c r="F23640" t="s">
        <v>16</v>
      </c>
      <c r="G23640" t="s">
        <v>18522</v>
      </c>
      <c r="H23640">
        <v>0</v>
      </c>
      <c r="I23640">
        <v>0</v>
      </c>
      <c r="J23640">
        <v>0</v>
      </c>
      <c r="K23640" t="s">
        <v>90858</v>
      </c>
    </row>
    <row r="23641" spans="1:11" x14ac:dyDescent="0.3">
      <c r="A23641" t="s">
        <v>90859</v>
      </c>
      <c r="B23641" t="s">
        <v>90860</v>
      </c>
      <c r="C23641" t="s">
        <v>20</v>
      </c>
      <c r="D23641" t="s">
        <v>90861</v>
      </c>
      <c r="E23641" t="s">
        <v>82100</v>
      </c>
      <c r="F23641" t="s">
        <v>16</v>
      </c>
      <c r="G23641" t="s">
        <v>27261</v>
      </c>
      <c r="H23641">
        <v>0</v>
      </c>
      <c r="I23641">
        <v>0</v>
      </c>
      <c r="J23641">
        <v>0</v>
      </c>
      <c r="K23641" t="s">
        <v>90862</v>
      </c>
    </row>
    <row r="23642" spans="1:11" x14ac:dyDescent="0.3">
      <c r="A23642" t="s">
        <v>90863</v>
      </c>
      <c r="B23642" t="s">
        <v>90864</v>
      </c>
      <c r="C23642" t="s">
        <v>13</v>
      </c>
      <c r="D23642" t="s">
        <v>90865</v>
      </c>
      <c r="E23642" t="s">
        <v>87125</v>
      </c>
      <c r="F23642" t="s">
        <v>7587</v>
      </c>
      <c r="G23642" t="s">
        <v>42</v>
      </c>
      <c r="H23642">
        <v>0</v>
      </c>
      <c r="I23642">
        <v>0</v>
      </c>
      <c r="J23642">
        <v>0</v>
      </c>
      <c r="K23642" t="s">
        <v>90866</v>
      </c>
    </row>
    <row r="23643" spans="1:11" x14ac:dyDescent="0.3">
      <c r="A23643" t="s">
        <v>90867</v>
      </c>
      <c r="B23643" t="s">
        <v>90868</v>
      </c>
      <c r="C23643" t="s">
        <v>27</v>
      </c>
      <c r="D23643" t="s">
        <v>90869</v>
      </c>
      <c r="E23643" t="s">
        <v>90134</v>
      </c>
      <c r="F23643" t="s">
        <v>16</v>
      </c>
      <c r="G23643" t="s">
        <v>4183</v>
      </c>
      <c r="H23643">
        <v>0</v>
      </c>
      <c r="I23643">
        <v>0</v>
      </c>
      <c r="J23643">
        <v>0</v>
      </c>
      <c r="K23643" t="s">
        <v>90870</v>
      </c>
    </row>
    <row r="23644" spans="1:11" x14ac:dyDescent="0.3">
      <c r="A23644" t="s">
        <v>90871</v>
      </c>
      <c r="B23644" t="s">
        <v>90872</v>
      </c>
      <c r="C23644" t="s">
        <v>558</v>
      </c>
      <c r="D23644" t="s">
        <v>90873</v>
      </c>
      <c r="E23644" t="s">
        <v>18607</v>
      </c>
      <c r="F23644" t="s">
        <v>1670</v>
      </c>
      <c r="G23644" t="s">
        <v>42</v>
      </c>
      <c r="H23644">
        <v>0</v>
      </c>
      <c r="I23644">
        <v>0</v>
      </c>
      <c r="J23644">
        <v>0</v>
      </c>
      <c r="K23644" t="s">
        <v>90874</v>
      </c>
    </row>
    <row r="23645" spans="1:11" x14ac:dyDescent="0.3">
      <c r="A23645" t="s">
        <v>90875</v>
      </c>
      <c r="B23645" t="s">
        <v>2558</v>
      </c>
      <c r="C23645" t="s">
        <v>27</v>
      </c>
      <c r="D23645" t="s">
        <v>90876</v>
      </c>
      <c r="E23645" t="s">
        <v>90134</v>
      </c>
      <c r="F23645" t="s">
        <v>4174</v>
      </c>
      <c r="G23645" t="s">
        <v>42</v>
      </c>
      <c r="H23645">
        <v>0</v>
      </c>
      <c r="I23645">
        <v>0</v>
      </c>
      <c r="J23645">
        <v>0</v>
      </c>
      <c r="K23645" t="s">
        <v>90877</v>
      </c>
    </row>
    <row r="23646" spans="1:11" x14ac:dyDescent="0.3">
      <c r="A23646" t="s">
        <v>90878</v>
      </c>
      <c r="C23646" t="s">
        <v>27</v>
      </c>
      <c r="D23646" t="s">
        <v>90879</v>
      </c>
      <c r="E23646" t="s">
        <v>90134</v>
      </c>
      <c r="F23646" t="s">
        <v>16</v>
      </c>
      <c r="G23646" t="s">
        <v>23044</v>
      </c>
      <c r="H23646">
        <v>0</v>
      </c>
      <c r="I23646">
        <v>0</v>
      </c>
      <c r="J23646">
        <v>0</v>
      </c>
      <c r="K23646" t="s">
        <v>90880</v>
      </c>
    </row>
    <row r="23647" spans="1:11" x14ac:dyDescent="0.3">
      <c r="A23647" t="s">
        <v>90881</v>
      </c>
      <c r="B23647" t="s">
        <v>90882</v>
      </c>
      <c r="C23647" t="s">
        <v>13</v>
      </c>
      <c r="D23647" t="s">
        <v>90883</v>
      </c>
      <c r="E23647" t="s">
        <v>87125</v>
      </c>
      <c r="F23647" t="s">
        <v>16</v>
      </c>
      <c r="G23647" t="s">
        <v>2906</v>
      </c>
      <c r="H23647">
        <v>0</v>
      </c>
      <c r="I23647">
        <v>0</v>
      </c>
      <c r="J23647">
        <v>0</v>
      </c>
      <c r="K23647" t="s">
        <v>90884</v>
      </c>
    </row>
    <row r="23648" spans="1:11" x14ac:dyDescent="0.3">
      <c r="A23648" t="s">
        <v>90885</v>
      </c>
      <c r="B23648" t="s">
        <v>90886</v>
      </c>
      <c r="C23648" t="s">
        <v>27</v>
      </c>
      <c r="D23648" t="s">
        <v>90887</v>
      </c>
      <c r="E23648" t="s">
        <v>29</v>
      </c>
      <c r="F23648" t="s">
        <v>41</v>
      </c>
      <c r="G23648" t="s">
        <v>42</v>
      </c>
      <c r="H23648">
        <v>0</v>
      </c>
      <c r="I23648">
        <v>0</v>
      </c>
      <c r="J23648">
        <v>0</v>
      </c>
      <c r="K23648" t="s">
        <v>90888</v>
      </c>
    </row>
    <row r="23649" spans="1:11" x14ac:dyDescent="0.3">
      <c r="A23649" t="s">
        <v>90889</v>
      </c>
      <c r="B23649" t="s">
        <v>90890</v>
      </c>
      <c r="C23649" t="s">
        <v>1159</v>
      </c>
      <c r="D23649" t="s">
        <v>90891</v>
      </c>
      <c r="E23649" t="s">
        <v>1161</v>
      </c>
      <c r="F23649" t="s">
        <v>16</v>
      </c>
      <c r="G23649" t="s">
        <v>2422</v>
      </c>
      <c r="H23649">
        <v>0</v>
      </c>
      <c r="I23649">
        <v>0</v>
      </c>
      <c r="J23649">
        <v>0</v>
      </c>
      <c r="K23649" t="s">
        <v>90892</v>
      </c>
    </row>
    <row r="23650" spans="1:11" x14ac:dyDescent="0.3">
      <c r="A23650" t="s">
        <v>90893</v>
      </c>
      <c r="B23650" t="s">
        <v>90894</v>
      </c>
      <c r="C23650" t="s">
        <v>13</v>
      </c>
      <c r="D23650" t="s">
        <v>90895</v>
      </c>
      <c r="E23650" t="s">
        <v>87125</v>
      </c>
      <c r="F23650" t="s">
        <v>16</v>
      </c>
      <c r="G23650" t="s">
        <v>5064</v>
      </c>
      <c r="H23650">
        <v>0</v>
      </c>
      <c r="I23650">
        <v>0</v>
      </c>
      <c r="J23650">
        <v>0</v>
      </c>
      <c r="K23650" t="s">
        <v>90896</v>
      </c>
    </row>
    <row r="23651" spans="1:11" x14ac:dyDescent="0.3">
      <c r="A23651" t="s">
        <v>90897</v>
      </c>
      <c r="B23651" t="s">
        <v>90898</v>
      </c>
      <c r="C23651" t="s">
        <v>20</v>
      </c>
      <c r="D23651" t="s">
        <v>90899</v>
      </c>
      <c r="E23651" t="s">
        <v>82100</v>
      </c>
      <c r="F23651" t="s">
        <v>16</v>
      </c>
      <c r="G23651" t="s">
        <v>12174</v>
      </c>
      <c r="H23651">
        <v>0</v>
      </c>
      <c r="I23651">
        <v>0</v>
      </c>
      <c r="J23651">
        <v>0</v>
      </c>
      <c r="K23651" t="s">
        <v>90900</v>
      </c>
    </row>
    <row r="23652" spans="1:11" x14ac:dyDescent="0.3">
      <c r="A23652" t="s">
        <v>90901</v>
      </c>
      <c r="B23652" t="s">
        <v>90902</v>
      </c>
      <c r="C23652" t="s">
        <v>1159</v>
      </c>
      <c r="D23652" t="s">
        <v>90903</v>
      </c>
      <c r="E23652" t="s">
        <v>1161</v>
      </c>
      <c r="F23652" t="s">
        <v>16</v>
      </c>
      <c r="G23652" t="s">
        <v>85379</v>
      </c>
      <c r="H23652">
        <v>0</v>
      </c>
      <c r="I23652">
        <v>0</v>
      </c>
      <c r="J23652">
        <v>0</v>
      </c>
      <c r="K23652" t="s">
        <v>90904</v>
      </c>
    </row>
    <row r="23653" spans="1:11" x14ac:dyDescent="0.3">
      <c r="A23653" t="s">
        <v>90905</v>
      </c>
      <c r="C23653" t="s">
        <v>20</v>
      </c>
      <c r="D23653" t="s">
        <v>90906</v>
      </c>
      <c r="E23653" t="s">
        <v>82100</v>
      </c>
      <c r="F23653" t="s">
        <v>3452</v>
      </c>
      <c r="G23653" t="s">
        <v>42</v>
      </c>
      <c r="H23653">
        <v>0</v>
      </c>
      <c r="I23653">
        <v>0</v>
      </c>
      <c r="J23653">
        <v>0</v>
      </c>
      <c r="K23653" t="s">
        <v>90907</v>
      </c>
    </row>
    <row r="23654" spans="1:11" x14ac:dyDescent="0.3">
      <c r="A23654" t="s">
        <v>90908</v>
      </c>
      <c r="B23654" t="s">
        <v>90909</v>
      </c>
      <c r="C23654" t="s">
        <v>20</v>
      </c>
      <c r="D23654" t="s">
        <v>90910</v>
      </c>
      <c r="E23654" t="s">
        <v>82100</v>
      </c>
      <c r="F23654" t="s">
        <v>16</v>
      </c>
      <c r="G23654" t="s">
        <v>131</v>
      </c>
      <c r="H23654">
        <v>0</v>
      </c>
      <c r="I23654">
        <v>0</v>
      </c>
      <c r="J23654">
        <v>0</v>
      </c>
      <c r="K23654" t="s">
        <v>90911</v>
      </c>
    </row>
    <row r="23655" spans="1:11" x14ac:dyDescent="0.3">
      <c r="A23655" t="s">
        <v>90912</v>
      </c>
      <c r="B23655" t="s">
        <v>90913</v>
      </c>
      <c r="C23655" t="s">
        <v>13</v>
      </c>
      <c r="D23655" t="s">
        <v>90914</v>
      </c>
      <c r="E23655" t="s">
        <v>87125</v>
      </c>
      <c r="F23655" t="s">
        <v>16</v>
      </c>
      <c r="G23655" t="s">
        <v>17259</v>
      </c>
      <c r="H23655">
        <v>0</v>
      </c>
      <c r="I23655">
        <v>0</v>
      </c>
      <c r="J23655">
        <v>0</v>
      </c>
      <c r="K23655" t="s">
        <v>90915</v>
      </c>
    </row>
    <row r="23656" spans="1:11" x14ac:dyDescent="0.3">
      <c r="A23656" t="s">
        <v>90916</v>
      </c>
      <c r="B23656" t="s">
        <v>2151</v>
      </c>
      <c r="C23656" t="s">
        <v>27</v>
      </c>
      <c r="D23656" t="s">
        <v>90917</v>
      </c>
      <c r="E23656" t="s">
        <v>90134</v>
      </c>
      <c r="F23656" t="s">
        <v>5863</v>
      </c>
      <c r="G23656" t="s">
        <v>38443</v>
      </c>
      <c r="H23656">
        <v>0</v>
      </c>
      <c r="I23656">
        <v>0</v>
      </c>
      <c r="J23656">
        <v>0</v>
      </c>
      <c r="K23656" t="s">
        <v>90918</v>
      </c>
    </row>
    <row r="23657" spans="1:11" x14ac:dyDescent="0.3">
      <c r="A23657" t="s">
        <v>90919</v>
      </c>
      <c r="B23657" t="s">
        <v>90920</v>
      </c>
      <c r="C23657" t="s">
        <v>27</v>
      </c>
      <c r="D23657" t="s">
        <v>90921</v>
      </c>
      <c r="E23657" t="s">
        <v>90134</v>
      </c>
      <c r="F23657" t="s">
        <v>1845</v>
      </c>
      <c r="G23657" t="s">
        <v>42</v>
      </c>
      <c r="H23657">
        <v>0</v>
      </c>
      <c r="I23657">
        <v>0</v>
      </c>
      <c r="J23657">
        <v>0</v>
      </c>
      <c r="K23657" t="s">
        <v>90922</v>
      </c>
    </row>
    <row r="23658" spans="1:11" x14ac:dyDescent="0.3">
      <c r="A23658" t="s">
        <v>90923</v>
      </c>
      <c r="B23658" t="s">
        <v>90924</v>
      </c>
      <c r="C23658" t="s">
        <v>13</v>
      </c>
      <c r="D23658" t="s">
        <v>90925</v>
      </c>
      <c r="E23658" t="s">
        <v>15</v>
      </c>
      <c r="F23658" t="s">
        <v>16</v>
      </c>
      <c r="G23658" t="s">
        <v>4749</v>
      </c>
      <c r="H23658">
        <v>0</v>
      </c>
      <c r="I23658">
        <v>0</v>
      </c>
      <c r="J23658">
        <v>0</v>
      </c>
      <c r="K23658" t="s">
        <v>90926</v>
      </c>
    </row>
    <row r="23659" spans="1:11" x14ac:dyDescent="0.3">
      <c r="A23659" t="s">
        <v>90927</v>
      </c>
      <c r="B23659" t="s">
        <v>90928</v>
      </c>
      <c r="C23659" t="s">
        <v>13</v>
      </c>
      <c r="D23659" t="s">
        <v>90929</v>
      </c>
      <c r="E23659" t="s">
        <v>66626</v>
      </c>
      <c r="F23659" t="s">
        <v>1590</v>
      </c>
      <c r="G23659" t="s">
        <v>42</v>
      </c>
      <c r="H23659">
        <v>0</v>
      </c>
      <c r="I23659">
        <v>0</v>
      </c>
      <c r="J23659">
        <v>0</v>
      </c>
      <c r="K23659" t="s">
        <v>90930</v>
      </c>
    </row>
    <row r="23660" spans="1:11" x14ac:dyDescent="0.3">
      <c r="A23660" t="s">
        <v>90931</v>
      </c>
      <c r="B23660" t="s">
        <v>90932</v>
      </c>
      <c r="C23660" t="s">
        <v>20</v>
      </c>
      <c r="D23660" t="s">
        <v>90933</v>
      </c>
      <c r="E23660" t="s">
        <v>82100</v>
      </c>
      <c r="F23660" t="s">
        <v>24176</v>
      </c>
      <c r="G23660" t="s">
        <v>42</v>
      </c>
      <c r="H23660">
        <v>0</v>
      </c>
      <c r="I23660">
        <v>0</v>
      </c>
      <c r="J23660">
        <v>0</v>
      </c>
      <c r="K23660" t="s">
        <v>90934</v>
      </c>
    </row>
    <row r="23661" spans="1:11" x14ac:dyDescent="0.3">
      <c r="A23661" t="s">
        <v>90935</v>
      </c>
      <c r="B23661" t="s">
        <v>90936</v>
      </c>
      <c r="C23661" t="s">
        <v>27</v>
      </c>
      <c r="D23661" t="s">
        <v>90937</v>
      </c>
      <c r="E23661" t="s">
        <v>90134</v>
      </c>
      <c r="F23661" t="s">
        <v>14121</v>
      </c>
      <c r="G23661" t="s">
        <v>42</v>
      </c>
      <c r="H23661">
        <v>0</v>
      </c>
      <c r="I23661">
        <v>0</v>
      </c>
      <c r="J23661">
        <v>0</v>
      </c>
      <c r="K23661" t="s">
        <v>90938</v>
      </c>
    </row>
    <row r="23662" spans="1:11" x14ac:dyDescent="0.3">
      <c r="A23662" t="s">
        <v>90939</v>
      </c>
      <c r="C23662" t="s">
        <v>27</v>
      </c>
      <c r="D23662" t="s">
        <v>90940</v>
      </c>
      <c r="E23662" t="s">
        <v>90134</v>
      </c>
      <c r="F23662" t="s">
        <v>25950</v>
      </c>
      <c r="G23662" t="s">
        <v>42</v>
      </c>
      <c r="H23662">
        <v>0</v>
      </c>
      <c r="I23662">
        <v>0</v>
      </c>
      <c r="J23662">
        <v>0</v>
      </c>
      <c r="K23662" t="s">
        <v>90941</v>
      </c>
    </row>
    <row r="23663" spans="1:11" x14ac:dyDescent="0.3">
      <c r="A23663" t="s">
        <v>90942</v>
      </c>
      <c r="B23663" t="s">
        <v>90943</v>
      </c>
      <c r="C23663" t="s">
        <v>466</v>
      </c>
      <c r="D23663" t="s">
        <v>90944</v>
      </c>
      <c r="E23663" t="s">
        <v>79083</v>
      </c>
      <c r="F23663" t="s">
        <v>16</v>
      </c>
      <c r="G23663" t="s">
        <v>2211</v>
      </c>
      <c r="H23663">
        <v>0</v>
      </c>
      <c r="I23663">
        <v>0</v>
      </c>
      <c r="J23663">
        <v>0</v>
      </c>
      <c r="K23663" t="s">
        <v>90945</v>
      </c>
    </row>
    <row r="23664" spans="1:11" x14ac:dyDescent="0.3">
      <c r="A23664" t="s">
        <v>90946</v>
      </c>
      <c r="B23664" t="s">
        <v>90947</v>
      </c>
      <c r="C23664" t="s">
        <v>20</v>
      </c>
      <c r="D23664" t="s">
        <v>90948</v>
      </c>
      <c r="E23664" t="s">
        <v>82100</v>
      </c>
      <c r="F23664" t="s">
        <v>7405</v>
      </c>
      <c r="G23664" t="s">
        <v>42</v>
      </c>
      <c r="H23664">
        <v>0</v>
      </c>
      <c r="I23664">
        <v>0</v>
      </c>
      <c r="J23664">
        <v>0</v>
      </c>
      <c r="K23664" t="s">
        <v>90949</v>
      </c>
    </row>
    <row r="23665" spans="1:11" x14ac:dyDescent="0.3">
      <c r="A23665" t="s">
        <v>90950</v>
      </c>
      <c r="B23665" t="s">
        <v>90951</v>
      </c>
      <c r="C23665" t="s">
        <v>1159</v>
      </c>
      <c r="D23665" t="s">
        <v>90952</v>
      </c>
      <c r="E23665" t="s">
        <v>1161</v>
      </c>
      <c r="F23665" t="s">
        <v>16</v>
      </c>
      <c r="G23665" t="s">
        <v>269</v>
      </c>
      <c r="H23665">
        <v>0</v>
      </c>
      <c r="I23665">
        <v>0</v>
      </c>
      <c r="J23665">
        <v>0</v>
      </c>
      <c r="K23665" t="s">
        <v>90953</v>
      </c>
    </row>
    <row r="23666" spans="1:11" x14ac:dyDescent="0.3">
      <c r="A23666" t="s">
        <v>90954</v>
      </c>
      <c r="C23666" t="s">
        <v>27</v>
      </c>
      <c r="D23666" t="s">
        <v>90955</v>
      </c>
      <c r="E23666" t="s">
        <v>90134</v>
      </c>
      <c r="F23666" t="s">
        <v>16</v>
      </c>
      <c r="G23666" t="s">
        <v>96</v>
      </c>
      <c r="H23666">
        <v>0</v>
      </c>
      <c r="I23666">
        <v>0</v>
      </c>
      <c r="J23666">
        <v>0</v>
      </c>
      <c r="K23666" t="s">
        <v>90956</v>
      </c>
    </row>
    <row r="23667" spans="1:11" x14ac:dyDescent="0.3">
      <c r="A23667" t="s">
        <v>90957</v>
      </c>
      <c r="C23667" t="s">
        <v>20</v>
      </c>
      <c r="D23667" t="s">
        <v>90958</v>
      </c>
      <c r="E23667" t="s">
        <v>82100</v>
      </c>
      <c r="F23667" t="s">
        <v>16</v>
      </c>
      <c r="G23667" t="s">
        <v>90959</v>
      </c>
      <c r="H23667">
        <v>0</v>
      </c>
      <c r="I23667">
        <v>0</v>
      </c>
      <c r="J23667">
        <v>0</v>
      </c>
      <c r="K23667" t="s">
        <v>90960</v>
      </c>
    </row>
    <row r="23668" spans="1:11" x14ac:dyDescent="0.3">
      <c r="A23668" t="s">
        <v>90961</v>
      </c>
      <c r="B23668" t="s">
        <v>90962</v>
      </c>
      <c r="C23668" t="s">
        <v>13</v>
      </c>
      <c r="D23668" t="s">
        <v>90963</v>
      </c>
      <c r="E23668" t="s">
        <v>66626</v>
      </c>
      <c r="F23668" t="s">
        <v>16</v>
      </c>
      <c r="G23668" t="s">
        <v>17001</v>
      </c>
      <c r="H23668">
        <v>0</v>
      </c>
      <c r="I23668">
        <v>0</v>
      </c>
      <c r="J23668">
        <v>0</v>
      </c>
      <c r="K23668" t="s">
        <v>90964</v>
      </c>
    </row>
    <row r="23669" spans="1:11" x14ac:dyDescent="0.3">
      <c r="A23669" t="s">
        <v>90965</v>
      </c>
      <c r="B23669" t="s">
        <v>90966</v>
      </c>
      <c r="C23669" t="s">
        <v>1159</v>
      </c>
      <c r="D23669" t="s">
        <v>90967</v>
      </c>
      <c r="E23669" t="s">
        <v>1161</v>
      </c>
      <c r="F23669" t="s">
        <v>16</v>
      </c>
      <c r="G23669" t="s">
        <v>269</v>
      </c>
      <c r="H23669">
        <v>0</v>
      </c>
      <c r="I23669">
        <v>0</v>
      </c>
      <c r="J23669">
        <v>0</v>
      </c>
      <c r="K23669" t="s">
        <v>90968</v>
      </c>
    </row>
    <row r="23670" spans="1:11" x14ac:dyDescent="0.3">
      <c r="A23670" t="s">
        <v>90969</v>
      </c>
      <c r="B23670" t="s">
        <v>90970</v>
      </c>
      <c r="C23670" t="s">
        <v>466</v>
      </c>
      <c r="D23670" t="s">
        <v>90971</v>
      </c>
      <c r="E23670" t="s">
        <v>79083</v>
      </c>
      <c r="F23670" t="s">
        <v>16</v>
      </c>
      <c r="G23670" t="s">
        <v>7387</v>
      </c>
      <c r="H23670">
        <v>0</v>
      </c>
      <c r="I23670">
        <v>0</v>
      </c>
      <c r="J23670">
        <v>0</v>
      </c>
      <c r="K23670" t="s">
        <v>90972</v>
      </c>
    </row>
    <row r="23671" spans="1:11" x14ac:dyDescent="0.3">
      <c r="A23671" t="s">
        <v>90973</v>
      </c>
      <c r="B23671" t="s">
        <v>90974</v>
      </c>
      <c r="C23671" t="s">
        <v>558</v>
      </c>
      <c r="D23671" t="s">
        <v>90975</v>
      </c>
      <c r="E23671" t="s">
        <v>18607</v>
      </c>
      <c r="F23671" t="s">
        <v>397</v>
      </c>
      <c r="G23671" t="s">
        <v>42</v>
      </c>
      <c r="H23671">
        <v>0</v>
      </c>
      <c r="I23671">
        <v>0</v>
      </c>
      <c r="J23671">
        <v>0</v>
      </c>
      <c r="K23671" t="s">
        <v>90976</v>
      </c>
    </row>
    <row r="23672" spans="1:11" x14ac:dyDescent="0.3">
      <c r="A23672" t="s">
        <v>90977</v>
      </c>
      <c r="B23672" t="s">
        <v>90978</v>
      </c>
      <c r="C23672" t="s">
        <v>1159</v>
      </c>
      <c r="D23672" t="s">
        <v>90979</v>
      </c>
      <c r="E23672" t="s">
        <v>14853</v>
      </c>
      <c r="F23672" t="s">
        <v>16</v>
      </c>
      <c r="G23672" t="s">
        <v>8258</v>
      </c>
      <c r="H23672">
        <v>0</v>
      </c>
      <c r="I23672">
        <v>0</v>
      </c>
      <c r="J23672">
        <v>0</v>
      </c>
      <c r="K23672" t="s">
        <v>90980</v>
      </c>
    </row>
    <row r="23673" spans="1:11" x14ac:dyDescent="0.3">
      <c r="A23673" t="s">
        <v>90981</v>
      </c>
      <c r="C23673" t="s">
        <v>1159</v>
      </c>
      <c r="D23673" t="s">
        <v>90982</v>
      </c>
      <c r="E23673" t="s">
        <v>14853</v>
      </c>
      <c r="F23673" t="s">
        <v>16</v>
      </c>
      <c r="G23673" t="s">
        <v>42</v>
      </c>
      <c r="H23673">
        <v>0</v>
      </c>
      <c r="I23673">
        <v>0</v>
      </c>
      <c r="J23673">
        <v>0</v>
      </c>
      <c r="K23673" t="s">
        <v>90983</v>
      </c>
    </row>
    <row r="23674" spans="1:11" x14ac:dyDescent="0.3">
      <c r="A23674" t="s">
        <v>90984</v>
      </c>
      <c r="B23674" t="s">
        <v>90985</v>
      </c>
      <c r="C23674" t="s">
        <v>1159</v>
      </c>
      <c r="D23674" t="s">
        <v>90986</v>
      </c>
      <c r="E23674" t="s">
        <v>14853</v>
      </c>
      <c r="F23674" t="s">
        <v>16</v>
      </c>
      <c r="G23674" t="s">
        <v>3163</v>
      </c>
      <c r="H23674">
        <v>0</v>
      </c>
      <c r="I23674">
        <v>0</v>
      </c>
      <c r="J23674">
        <v>0</v>
      </c>
      <c r="K23674" t="s">
        <v>90987</v>
      </c>
    </row>
    <row r="23675" spans="1:11" x14ac:dyDescent="0.3">
      <c r="A23675" t="s">
        <v>90988</v>
      </c>
      <c r="B23675" t="s">
        <v>90989</v>
      </c>
      <c r="C23675" t="s">
        <v>1159</v>
      </c>
      <c r="D23675" t="s">
        <v>90990</v>
      </c>
      <c r="E23675" t="s">
        <v>1161</v>
      </c>
      <c r="F23675" t="s">
        <v>16</v>
      </c>
      <c r="G23675" t="s">
        <v>67649</v>
      </c>
      <c r="H23675">
        <v>0</v>
      </c>
      <c r="I23675">
        <v>0</v>
      </c>
      <c r="J23675">
        <v>0</v>
      </c>
      <c r="K23675" t="s">
        <v>90991</v>
      </c>
    </row>
    <row r="23676" spans="1:11" x14ac:dyDescent="0.3">
      <c r="A23676" t="s">
        <v>90992</v>
      </c>
      <c r="B23676" t="s">
        <v>90993</v>
      </c>
      <c r="C23676" t="s">
        <v>1159</v>
      </c>
      <c r="D23676" t="s">
        <v>90994</v>
      </c>
      <c r="E23676" t="s">
        <v>1161</v>
      </c>
      <c r="F23676" t="s">
        <v>16</v>
      </c>
      <c r="G23676" t="s">
        <v>3422</v>
      </c>
      <c r="H23676">
        <v>0</v>
      </c>
      <c r="I23676">
        <v>0</v>
      </c>
      <c r="J23676">
        <v>0</v>
      </c>
      <c r="K23676" t="s">
        <v>90995</v>
      </c>
    </row>
    <row r="23677" spans="1:11" x14ac:dyDescent="0.3">
      <c r="A23677" t="s">
        <v>90996</v>
      </c>
      <c r="B23677" t="s">
        <v>90997</v>
      </c>
      <c r="C23677" t="s">
        <v>1159</v>
      </c>
      <c r="D23677" t="s">
        <v>90998</v>
      </c>
      <c r="E23677" t="s">
        <v>1161</v>
      </c>
      <c r="F23677" t="s">
        <v>16</v>
      </c>
      <c r="G23677" t="s">
        <v>756</v>
      </c>
      <c r="H23677">
        <v>0</v>
      </c>
      <c r="I23677">
        <v>0</v>
      </c>
      <c r="J23677">
        <v>0</v>
      </c>
      <c r="K23677" t="s">
        <v>90999</v>
      </c>
    </row>
    <row r="23678" spans="1:11" x14ac:dyDescent="0.3">
      <c r="A23678" t="s">
        <v>91000</v>
      </c>
      <c r="B23678" t="s">
        <v>91001</v>
      </c>
      <c r="C23678" t="s">
        <v>1159</v>
      </c>
      <c r="D23678" t="s">
        <v>91002</v>
      </c>
      <c r="E23678" t="s">
        <v>1161</v>
      </c>
      <c r="F23678" t="s">
        <v>16</v>
      </c>
      <c r="G23678" t="s">
        <v>8697</v>
      </c>
      <c r="H23678">
        <v>0</v>
      </c>
      <c r="I23678">
        <v>0</v>
      </c>
      <c r="J23678">
        <v>0</v>
      </c>
      <c r="K23678" t="s">
        <v>91003</v>
      </c>
    </row>
    <row r="23679" spans="1:11" x14ac:dyDescent="0.3">
      <c r="A23679" t="s">
        <v>91004</v>
      </c>
      <c r="B23679" t="s">
        <v>91005</v>
      </c>
      <c r="C23679" t="s">
        <v>13</v>
      </c>
      <c r="D23679" t="s">
        <v>91006</v>
      </c>
      <c r="E23679" t="s">
        <v>66626</v>
      </c>
      <c r="F23679" t="s">
        <v>16</v>
      </c>
      <c r="G23679" t="s">
        <v>1434</v>
      </c>
      <c r="H23679">
        <v>0</v>
      </c>
      <c r="I23679">
        <v>0</v>
      </c>
      <c r="J23679">
        <v>0</v>
      </c>
      <c r="K23679" t="s">
        <v>91007</v>
      </c>
    </row>
    <row r="23680" spans="1:11" x14ac:dyDescent="0.3">
      <c r="A23680" t="s">
        <v>91008</v>
      </c>
      <c r="B23680" t="s">
        <v>91009</v>
      </c>
      <c r="C23680" t="s">
        <v>1159</v>
      </c>
      <c r="D23680" t="s">
        <v>91010</v>
      </c>
      <c r="E23680" t="s">
        <v>1161</v>
      </c>
      <c r="F23680" t="s">
        <v>16</v>
      </c>
      <c r="G23680" t="s">
        <v>5542</v>
      </c>
      <c r="H23680">
        <v>0</v>
      </c>
      <c r="I23680">
        <v>0</v>
      </c>
      <c r="J23680">
        <v>0</v>
      </c>
      <c r="K23680" t="s">
        <v>91011</v>
      </c>
    </row>
    <row r="23681" spans="1:11" x14ac:dyDescent="0.3">
      <c r="A23681" t="s">
        <v>91012</v>
      </c>
      <c r="B23681" t="s">
        <v>91013</v>
      </c>
      <c r="C23681" t="s">
        <v>1159</v>
      </c>
      <c r="D23681" t="s">
        <v>91014</v>
      </c>
      <c r="E23681" t="s">
        <v>1161</v>
      </c>
      <c r="F23681" t="s">
        <v>16</v>
      </c>
      <c r="G23681" t="s">
        <v>4543</v>
      </c>
      <c r="H23681">
        <v>0</v>
      </c>
      <c r="I23681">
        <v>0</v>
      </c>
      <c r="J23681">
        <v>0</v>
      </c>
      <c r="K23681" t="s">
        <v>91015</v>
      </c>
    </row>
    <row r="23682" spans="1:11" x14ac:dyDescent="0.3">
      <c r="A23682" t="s">
        <v>91016</v>
      </c>
      <c r="B23682" t="s">
        <v>91017</v>
      </c>
      <c r="C23682" t="s">
        <v>1159</v>
      </c>
      <c r="D23682" t="s">
        <v>91018</v>
      </c>
      <c r="E23682" t="s">
        <v>1161</v>
      </c>
      <c r="F23682" t="s">
        <v>16</v>
      </c>
      <c r="G23682" t="s">
        <v>9124</v>
      </c>
      <c r="H23682">
        <v>0</v>
      </c>
      <c r="I23682">
        <v>0</v>
      </c>
      <c r="J23682">
        <v>0</v>
      </c>
      <c r="K23682" t="s">
        <v>91019</v>
      </c>
    </row>
    <row r="23683" spans="1:11" x14ac:dyDescent="0.3">
      <c r="A23683" t="s">
        <v>91020</v>
      </c>
      <c r="B23683" t="s">
        <v>91021</v>
      </c>
      <c r="C23683" t="s">
        <v>1159</v>
      </c>
      <c r="D23683" t="s">
        <v>91022</v>
      </c>
      <c r="E23683" t="s">
        <v>1161</v>
      </c>
      <c r="F23683" t="s">
        <v>16</v>
      </c>
      <c r="G23683" t="s">
        <v>18171</v>
      </c>
      <c r="H23683">
        <v>0</v>
      </c>
      <c r="I23683">
        <v>0</v>
      </c>
      <c r="J23683">
        <v>0</v>
      </c>
      <c r="K23683" t="s">
        <v>91023</v>
      </c>
    </row>
    <row r="23684" spans="1:11" x14ac:dyDescent="0.3">
      <c r="A23684" t="s">
        <v>91024</v>
      </c>
      <c r="B23684" t="s">
        <v>91025</v>
      </c>
      <c r="C23684" t="s">
        <v>1159</v>
      </c>
      <c r="D23684" t="s">
        <v>91026</v>
      </c>
      <c r="E23684" t="s">
        <v>1161</v>
      </c>
      <c r="F23684" t="s">
        <v>16</v>
      </c>
      <c r="G23684" t="s">
        <v>214</v>
      </c>
      <c r="H23684">
        <v>0</v>
      </c>
      <c r="I23684">
        <v>0</v>
      </c>
      <c r="J23684">
        <v>0</v>
      </c>
      <c r="K23684" t="s">
        <v>91027</v>
      </c>
    </row>
    <row r="23685" spans="1:11" x14ac:dyDescent="0.3">
      <c r="A23685" t="s">
        <v>91028</v>
      </c>
      <c r="B23685" t="s">
        <v>91029</v>
      </c>
      <c r="C23685" t="s">
        <v>1159</v>
      </c>
      <c r="D23685" t="s">
        <v>91030</v>
      </c>
      <c r="E23685" t="s">
        <v>1161</v>
      </c>
      <c r="F23685" t="s">
        <v>16</v>
      </c>
      <c r="G23685" t="s">
        <v>13739</v>
      </c>
      <c r="H23685">
        <v>0</v>
      </c>
      <c r="I23685">
        <v>0</v>
      </c>
      <c r="J23685">
        <v>0</v>
      </c>
      <c r="K23685" t="s">
        <v>91031</v>
      </c>
    </row>
    <row r="23686" spans="1:11" x14ac:dyDescent="0.3">
      <c r="A23686" t="s">
        <v>91032</v>
      </c>
      <c r="B23686" t="s">
        <v>91033</v>
      </c>
      <c r="C23686" t="s">
        <v>1159</v>
      </c>
      <c r="D23686" t="s">
        <v>91034</v>
      </c>
      <c r="E23686" t="s">
        <v>14853</v>
      </c>
      <c r="F23686" t="s">
        <v>16</v>
      </c>
      <c r="G23686" t="s">
        <v>11920</v>
      </c>
      <c r="H23686">
        <v>0</v>
      </c>
      <c r="I23686">
        <v>0</v>
      </c>
      <c r="J23686">
        <v>0</v>
      </c>
      <c r="K23686" t="s">
        <v>91035</v>
      </c>
    </row>
    <row r="23687" spans="1:11" x14ac:dyDescent="0.3">
      <c r="A23687" t="s">
        <v>91036</v>
      </c>
      <c r="B23687" t="s">
        <v>91037</v>
      </c>
      <c r="C23687" t="s">
        <v>1159</v>
      </c>
      <c r="D23687" t="s">
        <v>91038</v>
      </c>
      <c r="E23687" t="s">
        <v>14853</v>
      </c>
      <c r="F23687" t="s">
        <v>16</v>
      </c>
      <c r="G23687" t="s">
        <v>5893</v>
      </c>
      <c r="H23687">
        <v>0</v>
      </c>
      <c r="I23687">
        <v>0</v>
      </c>
      <c r="J23687">
        <v>0</v>
      </c>
      <c r="K23687" t="s">
        <v>91039</v>
      </c>
    </row>
    <row r="23688" spans="1:11" x14ac:dyDescent="0.3">
      <c r="A23688" t="s">
        <v>91040</v>
      </c>
      <c r="B23688" t="s">
        <v>91041</v>
      </c>
      <c r="C23688" t="s">
        <v>1159</v>
      </c>
      <c r="D23688" t="s">
        <v>91042</v>
      </c>
      <c r="E23688" t="s">
        <v>14853</v>
      </c>
      <c r="F23688" t="s">
        <v>16</v>
      </c>
      <c r="G23688" t="s">
        <v>25517</v>
      </c>
      <c r="H23688">
        <v>0</v>
      </c>
      <c r="I23688">
        <v>0</v>
      </c>
      <c r="J23688">
        <v>0</v>
      </c>
      <c r="K23688" t="s">
        <v>91043</v>
      </c>
    </row>
    <row r="23689" spans="1:11" x14ac:dyDescent="0.3">
      <c r="A23689" t="s">
        <v>91044</v>
      </c>
      <c r="B23689" t="s">
        <v>91045</v>
      </c>
      <c r="C23689" t="s">
        <v>13</v>
      </c>
      <c r="D23689" t="s">
        <v>91046</v>
      </c>
      <c r="E23689" t="s">
        <v>87125</v>
      </c>
      <c r="F23689" t="s">
        <v>16</v>
      </c>
      <c r="G23689" t="s">
        <v>1600</v>
      </c>
      <c r="H23689">
        <v>0</v>
      </c>
      <c r="I23689">
        <v>0</v>
      </c>
      <c r="J23689">
        <v>0</v>
      </c>
      <c r="K23689" t="s">
        <v>91047</v>
      </c>
    </row>
    <row r="23690" spans="1:11" x14ac:dyDescent="0.3">
      <c r="A23690" t="s">
        <v>91048</v>
      </c>
      <c r="B23690" t="s">
        <v>91049</v>
      </c>
      <c r="C23690" t="s">
        <v>1159</v>
      </c>
      <c r="D23690" t="s">
        <v>91050</v>
      </c>
      <c r="E23690" t="s">
        <v>14853</v>
      </c>
      <c r="F23690" t="s">
        <v>16</v>
      </c>
      <c r="G23690" t="s">
        <v>3955</v>
      </c>
      <c r="H23690">
        <v>0</v>
      </c>
      <c r="I23690">
        <v>0</v>
      </c>
      <c r="J23690">
        <v>0</v>
      </c>
      <c r="K23690" t="s">
        <v>91051</v>
      </c>
    </row>
    <row r="23691" spans="1:11" x14ac:dyDescent="0.3">
      <c r="A23691" t="s">
        <v>91052</v>
      </c>
      <c r="B23691" t="s">
        <v>91053</v>
      </c>
      <c r="C23691" t="s">
        <v>558</v>
      </c>
      <c r="D23691" t="s">
        <v>91054</v>
      </c>
      <c r="E23691" t="s">
        <v>2102</v>
      </c>
      <c r="F23691" t="s">
        <v>41</v>
      </c>
      <c r="G23691" t="s">
        <v>42</v>
      </c>
      <c r="H23691">
        <v>0</v>
      </c>
      <c r="I23691">
        <v>0</v>
      </c>
      <c r="J23691">
        <v>0</v>
      </c>
      <c r="K23691" t="s">
        <v>91055</v>
      </c>
    </row>
    <row r="23692" spans="1:11" x14ac:dyDescent="0.3">
      <c r="A23692" t="s">
        <v>91056</v>
      </c>
      <c r="B23692" t="s">
        <v>91057</v>
      </c>
      <c r="C23692" t="s">
        <v>1159</v>
      </c>
      <c r="D23692" t="s">
        <v>91058</v>
      </c>
      <c r="E23692" t="s">
        <v>14853</v>
      </c>
      <c r="F23692" t="s">
        <v>16</v>
      </c>
      <c r="G23692" t="s">
        <v>4165</v>
      </c>
      <c r="H23692">
        <v>0</v>
      </c>
      <c r="I23692">
        <v>0</v>
      </c>
      <c r="J23692">
        <v>0</v>
      </c>
      <c r="K23692" t="s">
        <v>91059</v>
      </c>
    </row>
    <row r="23693" spans="1:11" x14ac:dyDescent="0.3">
      <c r="A23693" t="s">
        <v>91060</v>
      </c>
      <c r="B23693" t="s">
        <v>91061</v>
      </c>
      <c r="C23693" t="s">
        <v>1159</v>
      </c>
      <c r="D23693" t="s">
        <v>91062</v>
      </c>
      <c r="E23693" t="s">
        <v>14853</v>
      </c>
      <c r="F23693" t="s">
        <v>16</v>
      </c>
      <c r="G23693" t="s">
        <v>8894</v>
      </c>
      <c r="H23693">
        <v>0</v>
      </c>
      <c r="I23693">
        <v>0</v>
      </c>
      <c r="J23693">
        <v>0</v>
      </c>
      <c r="K23693" t="s">
        <v>91063</v>
      </c>
    </row>
    <row r="23694" spans="1:11" x14ac:dyDescent="0.3">
      <c r="A23694" t="s">
        <v>91064</v>
      </c>
      <c r="B23694" t="s">
        <v>91065</v>
      </c>
      <c r="C23694" t="s">
        <v>20</v>
      </c>
      <c r="D23694" t="s">
        <v>91066</v>
      </c>
      <c r="E23694" t="s">
        <v>82100</v>
      </c>
      <c r="F23694" t="s">
        <v>1143</v>
      </c>
      <c r="G23694" t="s">
        <v>42</v>
      </c>
      <c r="H23694">
        <v>0</v>
      </c>
      <c r="I23694">
        <v>0</v>
      </c>
      <c r="J23694">
        <v>0</v>
      </c>
      <c r="K23694" t="s">
        <v>91067</v>
      </c>
    </row>
    <row r="23695" spans="1:11" x14ac:dyDescent="0.3">
      <c r="A23695" t="s">
        <v>91068</v>
      </c>
      <c r="B23695" t="s">
        <v>91069</v>
      </c>
      <c r="C23695" t="s">
        <v>20</v>
      </c>
      <c r="D23695" t="s">
        <v>91070</v>
      </c>
      <c r="E23695" t="s">
        <v>82100</v>
      </c>
      <c r="F23695" t="s">
        <v>7555</v>
      </c>
      <c r="G23695" t="s">
        <v>42</v>
      </c>
      <c r="H23695">
        <v>0</v>
      </c>
      <c r="I23695">
        <v>0</v>
      </c>
      <c r="J23695">
        <v>0</v>
      </c>
      <c r="K23695" t="s">
        <v>91071</v>
      </c>
    </row>
    <row r="23696" spans="1:11" x14ac:dyDescent="0.3">
      <c r="A23696" t="s">
        <v>91072</v>
      </c>
      <c r="B23696" t="s">
        <v>91073</v>
      </c>
      <c r="C23696" t="s">
        <v>20</v>
      </c>
      <c r="D23696" t="s">
        <v>91074</v>
      </c>
      <c r="E23696" t="s">
        <v>82100</v>
      </c>
      <c r="F23696" t="s">
        <v>51922</v>
      </c>
      <c r="G23696" t="s">
        <v>42</v>
      </c>
      <c r="H23696">
        <v>0</v>
      </c>
      <c r="I23696">
        <v>0</v>
      </c>
      <c r="J23696">
        <v>0</v>
      </c>
      <c r="K23696" t="s">
        <v>91075</v>
      </c>
    </row>
    <row r="23697" spans="1:11" x14ac:dyDescent="0.3">
      <c r="A23697" t="s">
        <v>91076</v>
      </c>
      <c r="B23697" t="s">
        <v>91077</v>
      </c>
      <c r="C23697" t="s">
        <v>27</v>
      </c>
      <c r="D23697" t="s">
        <v>91078</v>
      </c>
      <c r="E23697" t="s">
        <v>90134</v>
      </c>
      <c r="F23697" t="s">
        <v>10905</v>
      </c>
      <c r="G23697" t="s">
        <v>42</v>
      </c>
      <c r="H23697">
        <v>0</v>
      </c>
      <c r="I23697">
        <v>0</v>
      </c>
      <c r="J23697">
        <v>0</v>
      </c>
      <c r="K23697" t="s">
        <v>91079</v>
      </c>
    </row>
    <row r="23698" spans="1:11" x14ac:dyDescent="0.3">
      <c r="A23698" t="s">
        <v>91080</v>
      </c>
      <c r="B23698" t="s">
        <v>91081</v>
      </c>
      <c r="C23698" t="s">
        <v>20</v>
      </c>
      <c r="D23698" t="s">
        <v>91082</v>
      </c>
      <c r="E23698" t="s">
        <v>82100</v>
      </c>
      <c r="F23698" t="s">
        <v>3277</v>
      </c>
      <c r="G23698" t="s">
        <v>42</v>
      </c>
      <c r="H23698">
        <v>0</v>
      </c>
      <c r="I23698">
        <v>0</v>
      </c>
      <c r="J23698">
        <v>0</v>
      </c>
      <c r="K23698" t="s">
        <v>91083</v>
      </c>
    </row>
    <row r="23699" spans="1:11" x14ac:dyDescent="0.3">
      <c r="A23699" t="s">
        <v>91084</v>
      </c>
      <c r="B23699" t="s">
        <v>91085</v>
      </c>
      <c r="C23699" t="s">
        <v>20</v>
      </c>
      <c r="D23699" t="s">
        <v>91086</v>
      </c>
      <c r="E23699" t="s">
        <v>82100</v>
      </c>
      <c r="F23699" t="s">
        <v>16</v>
      </c>
      <c r="G23699" t="s">
        <v>2252</v>
      </c>
      <c r="H23699">
        <v>0</v>
      </c>
      <c r="I23699">
        <v>0</v>
      </c>
      <c r="J23699">
        <v>0</v>
      </c>
      <c r="K23699" t="s">
        <v>91087</v>
      </c>
    </row>
    <row r="23700" spans="1:11" x14ac:dyDescent="0.3">
      <c r="A23700" t="s">
        <v>91088</v>
      </c>
      <c r="B23700" t="s">
        <v>91089</v>
      </c>
      <c r="C23700" t="s">
        <v>20</v>
      </c>
      <c r="D23700" t="s">
        <v>91090</v>
      </c>
      <c r="E23700" t="s">
        <v>82100</v>
      </c>
      <c r="F23700" t="s">
        <v>16</v>
      </c>
      <c r="G23700" t="s">
        <v>1124</v>
      </c>
      <c r="H23700">
        <v>0</v>
      </c>
      <c r="I23700">
        <v>0</v>
      </c>
      <c r="J23700">
        <v>0</v>
      </c>
      <c r="K23700" t="s">
        <v>91091</v>
      </c>
    </row>
    <row r="23701" spans="1:11" x14ac:dyDescent="0.3">
      <c r="A23701" t="s">
        <v>91092</v>
      </c>
      <c r="B23701" t="s">
        <v>91093</v>
      </c>
      <c r="C23701" t="s">
        <v>466</v>
      </c>
      <c r="D23701" t="s">
        <v>91094</v>
      </c>
      <c r="E23701" t="s">
        <v>79083</v>
      </c>
      <c r="F23701" t="s">
        <v>16</v>
      </c>
      <c r="G23701" t="s">
        <v>10738</v>
      </c>
      <c r="H23701">
        <v>0</v>
      </c>
      <c r="I23701">
        <v>0</v>
      </c>
      <c r="J23701">
        <v>0</v>
      </c>
      <c r="K23701" t="s">
        <v>91095</v>
      </c>
    </row>
    <row r="23702" spans="1:11" x14ac:dyDescent="0.3">
      <c r="A23702" t="s">
        <v>91096</v>
      </c>
      <c r="B23702" t="s">
        <v>91097</v>
      </c>
      <c r="C23702" t="s">
        <v>1159</v>
      </c>
      <c r="D23702" t="s">
        <v>91098</v>
      </c>
      <c r="E23702" t="s">
        <v>14853</v>
      </c>
      <c r="F23702" t="s">
        <v>16</v>
      </c>
      <c r="G23702" t="s">
        <v>4498</v>
      </c>
      <c r="H23702">
        <v>0</v>
      </c>
      <c r="I23702">
        <v>0</v>
      </c>
      <c r="J23702">
        <v>0</v>
      </c>
      <c r="K23702" t="s">
        <v>91099</v>
      </c>
    </row>
    <row r="23703" spans="1:11" x14ac:dyDescent="0.3">
      <c r="A23703" t="s">
        <v>91100</v>
      </c>
      <c r="B23703" t="s">
        <v>91101</v>
      </c>
      <c r="C23703" t="s">
        <v>1159</v>
      </c>
      <c r="D23703" t="s">
        <v>91102</v>
      </c>
      <c r="E23703" t="s">
        <v>14853</v>
      </c>
      <c r="F23703" t="s">
        <v>16</v>
      </c>
      <c r="G23703" t="s">
        <v>6044</v>
      </c>
      <c r="H23703">
        <v>0</v>
      </c>
      <c r="I23703">
        <v>0</v>
      </c>
      <c r="J23703">
        <v>0</v>
      </c>
      <c r="K23703" t="s">
        <v>91103</v>
      </c>
    </row>
    <row r="23704" spans="1:11" x14ac:dyDescent="0.3">
      <c r="A23704" t="s">
        <v>91104</v>
      </c>
      <c r="B23704" t="s">
        <v>91105</v>
      </c>
      <c r="C23704" t="s">
        <v>27</v>
      </c>
      <c r="D23704" t="s">
        <v>91106</v>
      </c>
      <c r="E23704" t="s">
        <v>90134</v>
      </c>
      <c r="F23704" t="s">
        <v>16</v>
      </c>
      <c r="G23704" t="s">
        <v>6057</v>
      </c>
      <c r="H23704">
        <v>0</v>
      </c>
      <c r="I23704">
        <v>0</v>
      </c>
      <c r="J23704">
        <v>0</v>
      </c>
      <c r="K23704" t="s">
        <v>91107</v>
      </c>
    </row>
    <row r="23705" spans="1:11" x14ac:dyDescent="0.3">
      <c r="A23705" t="s">
        <v>91108</v>
      </c>
      <c r="B23705" t="s">
        <v>91109</v>
      </c>
      <c r="C23705" t="s">
        <v>27</v>
      </c>
      <c r="D23705" t="s">
        <v>91110</v>
      </c>
      <c r="E23705" t="s">
        <v>90134</v>
      </c>
      <c r="F23705" t="s">
        <v>16</v>
      </c>
      <c r="G23705" t="s">
        <v>17580</v>
      </c>
      <c r="H23705">
        <v>0</v>
      </c>
      <c r="I23705">
        <v>0</v>
      </c>
      <c r="J23705">
        <v>0</v>
      </c>
      <c r="K23705" t="s">
        <v>91111</v>
      </c>
    </row>
    <row r="23706" spans="1:11" x14ac:dyDescent="0.3">
      <c r="A23706" t="s">
        <v>91112</v>
      </c>
      <c r="B23706" t="s">
        <v>91113</v>
      </c>
      <c r="C23706" t="s">
        <v>20</v>
      </c>
      <c r="D23706" t="s">
        <v>91114</v>
      </c>
      <c r="E23706" t="s">
        <v>82100</v>
      </c>
      <c r="F23706" t="s">
        <v>16</v>
      </c>
      <c r="G23706" t="s">
        <v>1639</v>
      </c>
      <c r="H23706">
        <v>0</v>
      </c>
      <c r="I23706">
        <v>0</v>
      </c>
      <c r="J23706">
        <v>0</v>
      </c>
      <c r="K23706" t="s">
        <v>91115</v>
      </c>
    </row>
    <row r="23707" spans="1:11" x14ac:dyDescent="0.3">
      <c r="A23707" t="s">
        <v>91116</v>
      </c>
      <c r="B23707" t="s">
        <v>91117</v>
      </c>
      <c r="C23707" t="s">
        <v>27</v>
      </c>
      <c r="D23707" t="s">
        <v>91118</v>
      </c>
      <c r="E23707" t="s">
        <v>90134</v>
      </c>
      <c r="F23707" t="s">
        <v>4920</v>
      </c>
      <c r="G23707" t="s">
        <v>7708</v>
      </c>
      <c r="H23707">
        <v>0</v>
      </c>
      <c r="I23707">
        <v>0</v>
      </c>
      <c r="J23707">
        <v>0</v>
      </c>
      <c r="K23707" t="s">
        <v>91119</v>
      </c>
    </row>
    <row r="23708" spans="1:11" x14ac:dyDescent="0.3">
      <c r="A23708" t="s">
        <v>91120</v>
      </c>
      <c r="B23708" t="s">
        <v>91121</v>
      </c>
      <c r="C23708" t="s">
        <v>13</v>
      </c>
      <c r="D23708" t="s">
        <v>91122</v>
      </c>
      <c r="E23708" t="s">
        <v>87125</v>
      </c>
      <c r="F23708" t="s">
        <v>16</v>
      </c>
      <c r="G23708" t="s">
        <v>5120</v>
      </c>
      <c r="H23708">
        <v>0</v>
      </c>
      <c r="I23708">
        <v>0</v>
      </c>
      <c r="J23708">
        <v>0</v>
      </c>
      <c r="K23708" t="s">
        <v>91123</v>
      </c>
    </row>
    <row r="23709" spans="1:11" x14ac:dyDescent="0.3">
      <c r="A23709" t="s">
        <v>91124</v>
      </c>
      <c r="B23709" t="s">
        <v>91125</v>
      </c>
      <c r="C23709" t="s">
        <v>13</v>
      </c>
      <c r="D23709" t="s">
        <v>91126</v>
      </c>
      <c r="E23709" t="s">
        <v>87125</v>
      </c>
      <c r="F23709" t="s">
        <v>16</v>
      </c>
      <c r="G23709" t="s">
        <v>17001</v>
      </c>
      <c r="H23709">
        <v>0</v>
      </c>
      <c r="I23709">
        <v>0</v>
      </c>
      <c r="J23709">
        <v>0</v>
      </c>
      <c r="K23709" t="s">
        <v>91127</v>
      </c>
    </row>
    <row r="23710" spans="1:11" x14ac:dyDescent="0.3">
      <c r="A23710" t="s">
        <v>91128</v>
      </c>
      <c r="B23710" t="s">
        <v>91129</v>
      </c>
      <c r="C23710" t="s">
        <v>27</v>
      </c>
      <c r="D23710" t="s">
        <v>91130</v>
      </c>
      <c r="E23710" t="s">
        <v>29</v>
      </c>
      <c r="F23710" t="s">
        <v>41</v>
      </c>
      <c r="G23710" t="s">
        <v>42</v>
      </c>
      <c r="H23710">
        <v>0</v>
      </c>
      <c r="I23710">
        <v>0</v>
      </c>
      <c r="J23710">
        <v>0</v>
      </c>
      <c r="K23710" t="s">
        <v>91131</v>
      </c>
    </row>
    <row r="23711" spans="1:11" x14ac:dyDescent="0.3">
      <c r="A23711" t="s">
        <v>91132</v>
      </c>
      <c r="B23711" t="s">
        <v>91133</v>
      </c>
      <c r="C23711" t="s">
        <v>20</v>
      </c>
      <c r="D23711" t="s">
        <v>91134</v>
      </c>
      <c r="E23711" t="s">
        <v>82100</v>
      </c>
      <c r="F23711" t="s">
        <v>5733</v>
      </c>
      <c r="G23711" t="s">
        <v>7708</v>
      </c>
      <c r="H23711">
        <v>0</v>
      </c>
      <c r="I23711">
        <v>0</v>
      </c>
      <c r="J23711">
        <v>0</v>
      </c>
      <c r="K23711" t="s">
        <v>91135</v>
      </c>
    </row>
    <row r="23712" spans="1:11" x14ac:dyDescent="0.3">
      <c r="A23712" t="s">
        <v>91136</v>
      </c>
      <c r="B23712" t="s">
        <v>91137</v>
      </c>
      <c r="C23712" t="s">
        <v>20</v>
      </c>
      <c r="D23712" t="s">
        <v>91138</v>
      </c>
      <c r="E23712" t="s">
        <v>82100</v>
      </c>
      <c r="F23712" t="s">
        <v>10518</v>
      </c>
      <c r="G23712" t="s">
        <v>42</v>
      </c>
      <c r="H23712">
        <v>0</v>
      </c>
      <c r="I23712">
        <v>0</v>
      </c>
      <c r="J23712">
        <v>0</v>
      </c>
      <c r="K23712" t="s">
        <v>91139</v>
      </c>
    </row>
    <row r="23713" spans="1:11" x14ac:dyDescent="0.3">
      <c r="A23713" t="s">
        <v>91140</v>
      </c>
      <c r="B23713" t="s">
        <v>91141</v>
      </c>
      <c r="C23713" t="s">
        <v>20</v>
      </c>
      <c r="D23713" t="s">
        <v>91142</v>
      </c>
      <c r="E23713" t="s">
        <v>82100</v>
      </c>
      <c r="F23713" t="s">
        <v>14759</v>
      </c>
      <c r="G23713" t="s">
        <v>8839</v>
      </c>
      <c r="H23713">
        <v>0</v>
      </c>
      <c r="I23713">
        <v>0</v>
      </c>
      <c r="J23713">
        <v>0</v>
      </c>
      <c r="K23713" t="s">
        <v>91143</v>
      </c>
    </row>
    <row r="23714" spans="1:11" x14ac:dyDescent="0.3">
      <c r="A23714" t="s">
        <v>91144</v>
      </c>
      <c r="B23714" t="s">
        <v>91145</v>
      </c>
      <c r="C23714" t="s">
        <v>27</v>
      </c>
      <c r="D23714" t="s">
        <v>91146</v>
      </c>
      <c r="E23714" t="s">
        <v>90134</v>
      </c>
      <c r="F23714" t="s">
        <v>1947</v>
      </c>
      <c r="G23714" t="s">
        <v>42</v>
      </c>
      <c r="H23714">
        <v>0</v>
      </c>
      <c r="I23714">
        <v>0</v>
      </c>
      <c r="J23714">
        <v>0</v>
      </c>
      <c r="K23714" t="s">
        <v>91147</v>
      </c>
    </row>
    <row r="23715" spans="1:11" x14ac:dyDescent="0.3">
      <c r="A23715" t="s">
        <v>91148</v>
      </c>
      <c r="B23715" t="s">
        <v>91149</v>
      </c>
      <c r="C23715" t="s">
        <v>13</v>
      </c>
      <c r="D23715" t="s">
        <v>91150</v>
      </c>
      <c r="E23715" t="s">
        <v>87125</v>
      </c>
      <c r="F23715" t="s">
        <v>11042</v>
      </c>
      <c r="G23715" t="s">
        <v>4943</v>
      </c>
      <c r="H23715">
        <v>0</v>
      </c>
      <c r="I23715">
        <v>0</v>
      </c>
      <c r="J23715">
        <v>0</v>
      </c>
      <c r="K23715" t="s">
        <v>91151</v>
      </c>
    </row>
    <row r="23716" spans="1:11" x14ac:dyDescent="0.3">
      <c r="A23716" t="s">
        <v>91152</v>
      </c>
      <c r="B23716" t="s">
        <v>91153</v>
      </c>
      <c r="C23716" t="s">
        <v>1159</v>
      </c>
      <c r="D23716" t="s">
        <v>91154</v>
      </c>
      <c r="E23716" t="s">
        <v>14853</v>
      </c>
      <c r="F23716" t="s">
        <v>16</v>
      </c>
      <c r="G23716" t="s">
        <v>25839</v>
      </c>
      <c r="H23716">
        <v>0</v>
      </c>
      <c r="I23716">
        <v>0</v>
      </c>
      <c r="J23716">
        <v>0</v>
      </c>
      <c r="K23716" t="s">
        <v>91155</v>
      </c>
    </row>
    <row r="23717" spans="1:11" x14ac:dyDescent="0.3">
      <c r="A23717" t="s">
        <v>91156</v>
      </c>
      <c r="B23717" t="s">
        <v>76618</v>
      </c>
      <c r="C23717" t="s">
        <v>20</v>
      </c>
      <c r="D23717" t="s">
        <v>91157</v>
      </c>
      <c r="E23717" t="s">
        <v>82100</v>
      </c>
      <c r="F23717" t="s">
        <v>12226</v>
      </c>
      <c r="G23717" t="s">
        <v>8767</v>
      </c>
      <c r="H23717">
        <v>0</v>
      </c>
      <c r="I23717">
        <v>0</v>
      </c>
      <c r="J23717">
        <v>0</v>
      </c>
      <c r="K23717" t="s">
        <v>91158</v>
      </c>
    </row>
    <row r="23718" spans="1:11" x14ac:dyDescent="0.3">
      <c r="A23718" t="s">
        <v>91159</v>
      </c>
      <c r="B23718" t="s">
        <v>78329</v>
      </c>
      <c r="C23718" t="s">
        <v>20</v>
      </c>
      <c r="D23718" t="s">
        <v>91160</v>
      </c>
      <c r="E23718" t="s">
        <v>82100</v>
      </c>
      <c r="F23718" t="s">
        <v>16</v>
      </c>
      <c r="G23718" t="s">
        <v>12395</v>
      </c>
      <c r="H23718">
        <v>0</v>
      </c>
      <c r="I23718">
        <v>0</v>
      </c>
      <c r="J23718">
        <v>0</v>
      </c>
      <c r="K23718" t="s">
        <v>91161</v>
      </c>
    </row>
    <row r="23719" spans="1:11" x14ac:dyDescent="0.3">
      <c r="A23719" t="s">
        <v>91162</v>
      </c>
      <c r="B23719" t="s">
        <v>91163</v>
      </c>
      <c r="C23719" t="s">
        <v>20</v>
      </c>
      <c r="D23719" t="s">
        <v>91164</v>
      </c>
      <c r="E23719" t="s">
        <v>82100</v>
      </c>
      <c r="F23719" t="s">
        <v>16</v>
      </c>
      <c r="G23719" t="s">
        <v>756</v>
      </c>
      <c r="H23719">
        <v>0</v>
      </c>
      <c r="I23719">
        <v>0</v>
      </c>
      <c r="J23719">
        <v>0</v>
      </c>
      <c r="K23719" t="s">
        <v>91165</v>
      </c>
    </row>
    <row r="23720" spans="1:11" x14ac:dyDescent="0.3">
      <c r="A23720" t="s">
        <v>91166</v>
      </c>
      <c r="B23720" t="s">
        <v>91167</v>
      </c>
      <c r="C23720" t="s">
        <v>20</v>
      </c>
      <c r="D23720" t="s">
        <v>91168</v>
      </c>
      <c r="E23720" t="s">
        <v>82100</v>
      </c>
      <c r="F23720" t="s">
        <v>16</v>
      </c>
      <c r="G23720" t="s">
        <v>1439</v>
      </c>
      <c r="H23720">
        <v>0</v>
      </c>
      <c r="I23720">
        <v>0</v>
      </c>
      <c r="J23720">
        <v>0</v>
      </c>
      <c r="K23720" t="s">
        <v>91169</v>
      </c>
    </row>
    <row r="23721" spans="1:11" x14ac:dyDescent="0.3">
      <c r="A23721" t="s">
        <v>91170</v>
      </c>
      <c r="B23721" t="s">
        <v>91171</v>
      </c>
      <c r="C23721" t="s">
        <v>558</v>
      </c>
      <c r="D23721" t="s">
        <v>91172</v>
      </c>
      <c r="E23721" t="s">
        <v>1692</v>
      </c>
      <c r="F23721" t="s">
        <v>16</v>
      </c>
      <c r="G23721" t="s">
        <v>22797</v>
      </c>
      <c r="H23721">
        <v>0</v>
      </c>
      <c r="I23721">
        <v>0</v>
      </c>
      <c r="J23721">
        <v>0</v>
      </c>
      <c r="K23721" t="s">
        <v>91173</v>
      </c>
    </row>
    <row r="23722" spans="1:11" x14ac:dyDescent="0.3">
      <c r="A23722" t="s">
        <v>91174</v>
      </c>
      <c r="B23722" t="s">
        <v>91175</v>
      </c>
      <c r="C23722" t="s">
        <v>558</v>
      </c>
      <c r="D23722" t="s">
        <v>91176</v>
      </c>
      <c r="E23722" t="s">
        <v>18607</v>
      </c>
      <c r="F23722" t="s">
        <v>1981</v>
      </c>
      <c r="G23722" t="s">
        <v>42</v>
      </c>
      <c r="H23722">
        <v>0</v>
      </c>
      <c r="I23722">
        <v>0</v>
      </c>
      <c r="J23722">
        <v>0</v>
      </c>
      <c r="K23722" t="s">
        <v>91177</v>
      </c>
    </row>
    <row r="23723" spans="1:11" x14ac:dyDescent="0.3">
      <c r="A23723" t="s">
        <v>91178</v>
      </c>
      <c r="B23723" t="s">
        <v>91179</v>
      </c>
      <c r="C23723" t="s">
        <v>20</v>
      </c>
      <c r="D23723" t="s">
        <v>91180</v>
      </c>
      <c r="E23723" t="s">
        <v>82100</v>
      </c>
      <c r="F23723" t="s">
        <v>16</v>
      </c>
      <c r="G23723" t="s">
        <v>6400</v>
      </c>
      <c r="H23723">
        <v>0</v>
      </c>
      <c r="I23723">
        <v>0</v>
      </c>
      <c r="J23723">
        <v>0</v>
      </c>
      <c r="K23723" t="s">
        <v>91181</v>
      </c>
    </row>
    <row r="23724" spans="1:11" x14ac:dyDescent="0.3">
      <c r="A23724" t="s">
        <v>91182</v>
      </c>
      <c r="B23724" t="s">
        <v>78329</v>
      </c>
      <c r="C23724" t="s">
        <v>20</v>
      </c>
      <c r="D23724" t="s">
        <v>91183</v>
      </c>
      <c r="E23724" t="s">
        <v>82100</v>
      </c>
      <c r="F23724" t="s">
        <v>16</v>
      </c>
      <c r="G23724" t="s">
        <v>311</v>
      </c>
      <c r="H23724">
        <v>0</v>
      </c>
      <c r="I23724">
        <v>0</v>
      </c>
      <c r="J23724">
        <v>0</v>
      </c>
      <c r="K23724" t="s">
        <v>91184</v>
      </c>
    </row>
    <row r="23725" spans="1:11" x14ac:dyDescent="0.3">
      <c r="A23725" t="s">
        <v>91185</v>
      </c>
      <c r="B23725" t="s">
        <v>91186</v>
      </c>
      <c r="C23725" t="s">
        <v>27</v>
      </c>
      <c r="D23725" t="s">
        <v>91187</v>
      </c>
      <c r="E23725" t="s">
        <v>90134</v>
      </c>
      <c r="F23725" t="s">
        <v>16</v>
      </c>
      <c r="G23725" t="s">
        <v>4943</v>
      </c>
      <c r="H23725">
        <v>0</v>
      </c>
      <c r="I23725">
        <v>0</v>
      </c>
      <c r="J23725">
        <v>0</v>
      </c>
      <c r="K23725" t="s">
        <v>91188</v>
      </c>
    </row>
    <row r="23726" spans="1:11" x14ac:dyDescent="0.3">
      <c r="A23726" t="s">
        <v>91189</v>
      </c>
      <c r="B23726" t="s">
        <v>91190</v>
      </c>
      <c r="C23726" t="s">
        <v>13</v>
      </c>
      <c r="D23726" t="s">
        <v>91191</v>
      </c>
      <c r="E23726" t="s">
        <v>87125</v>
      </c>
      <c r="F23726" t="s">
        <v>16</v>
      </c>
      <c r="G23726" t="s">
        <v>2775</v>
      </c>
      <c r="H23726">
        <v>0</v>
      </c>
      <c r="I23726">
        <v>0</v>
      </c>
      <c r="J23726">
        <v>0</v>
      </c>
      <c r="K23726" t="s">
        <v>91192</v>
      </c>
    </row>
    <row r="23727" spans="1:11" x14ac:dyDescent="0.3">
      <c r="A23727" t="s">
        <v>91193</v>
      </c>
      <c r="B23727" t="s">
        <v>91194</v>
      </c>
      <c r="C23727" t="s">
        <v>27</v>
      </c>
      <c r="D23727" t="s">
        <v>91195</v>
      </c>
      <c r="E23727" t="s">
        <v>90134</v>
      </c>
      <c r="F23727" t="s">
        <v>25950</v>
      </c>
      <c r="G23727" t="s">
        <v>42</v>
      </c>
      <c r="H23727">
        <v>0</v>
      </c>
      <c r="I23727">
        <v>0</v>
      </c>
      <c r="J23727">
        <v>0</v>
      </c>
      <c r="K23727" t="s">
        <v>91196</v>
      </c>
    </row>
    <row r="23728" spans="1:11" x14ac:dyDescent="0.3">
      <c r="A23728" t="s">
        <v>91197</v>
      </c>
      <c r="B23728" t="s">
        <v>91198</v>
      </c>
      <c r="C23728" t="s">
        <v>27</v>
      </c>
      <c r="D23728" t="s">
        <v>91199</v>
      </c>
      <c r="E23728" t="s">
        <v>90134</v>
      </c>
      <c r="F23728" t="s">
        <v>1634</v>
      </c>
      <c r="G23728" t="s">
        <v>5893</v>
      </c>
      <c r="H23728">
        <v>0</v>
      </c>
      <c r="I23728">
        <v>0</v>
      </c>
      <c r="J23728">
        <v>0</v>
      </c>
      <c r="K23728" t="s">
        <v>91200</v>
      </c>
    </row>
    <row r="23729" spans="1:11" x14ac:dyDescent="0.3">
      <c r="A23729" t="s">
        <v>91201</v>
      </c>
      <c r="B23729" t="s">
        <v>91202</v>
      </c>
      <c r="C23729" t="s">
        <v>27</v>
      </c>
      <c r="D23729" t="s">
        <v>91203</v>
      </c>
      <c r="E23729" t="s">
        <v>90134</v>
      </c>
      <c r="F23729" t="s">
        <v>16</v>
      </c>
      <c r="G23729" t="s">
        <v>23764</v>
      </c>
      <c r="H23729">
        <v>0</v>
      </c>
      <c r="I23729">
        <v>0</v>
      </c>
      <c r="J23729">
        <v>0</v>
      </c>
      <c r="K23729" t="s">
        <v>91204</v>
      </c>
    </row>
    <row r="23730" spans="1:11" x14ac:dyDescent="0.3">
      <c r="A23730" t="s">
        <v>91205</v>
      </c>
      <c r="C23730" t="s">
        <v>13</v>
      </c>
      <c r="D23730" t="s">
        <v>91206</v>
      </c>
      <c r="E23730" t="s">
        <v>66626</v>
      </c>
      <c r="F23730" t="s">
        <v>16</v>
      </c>
      <c r="G23730" t="s">
        <v>6487</v>
      </c>
      <c r="H23730">
        <v>0</v>
      </c>
      <c r="I23730">
        <v>0</v>
      </c>
      <c r="J23730">
        <v>0</v>
      </c>
      <c r="K23730" t="s">
        <v>91207</v>
      </c>
    </row>
    <row r="23731" spans="1:11" x14ac:dyDescent="0.3">
      <c r="A23731" t="s">
        <v>91208</v>
      </c>
      <c r="B23731" t="s">
        <v>91209</v>
      </c>
      <c r="C23731" t="s">
        <v>20</v>
      </c>
      <c r="D23731" t="s">
        <v>91210</v>
      </c>
      <c r="E23731" t="s">
        <v>82100</v>
      </c>
      <c r="F23731" t="s">
        <v>4174</v>
      </c>
      <c r="G23731" t="s">
        <v>42</v>
      </c>
      <c r="H23731">
        <v>0</v>
      </c>
      <c r="I23731">
        <v>0</v>
      </c>
      <c r="J23731">
        <v>0</v>
      </c>
      <c r="K23731" t="s">
        <v>91211</v>
      </c>
    </row>
    <row r="23732" spans="1:11" x14ac:dyDescent="0.3">
      <c r="A23732" t="s">
        <v>91212</v>
      </c>
      <c r="B23732" t="s">
        <v>91213</v>
      </c>
      <c r="C23732" t="s">
        <v>27</v>
      </c>
      <c r="D23732" t="s">
        <v>91214</v>
      </c>
      <c r="E23732" t="s">
        <v>90134</v>
      </c>
      <c r="F23732" t="s">
        <v>15971</v>
      </c>
      <c r="G23732" t="s">
        <v>42</v>
      </c>
      <c r="H23732">
        <v>0</v>
      </c>
      <c r="I23732">
        <v>0</v>
      </c>
      <c r="J23732">
        <v>0</v>
      </c>
      <c r="K23732" t="s">
        <v>91215</v>
      </c>
    </row>
    <row r="23733" spans="1:11" x14ac:dyDescent="0.3">
      <c r="A23733" t="s">
        <v>91216</v>
      </c>
      <c r="B23733" t="s">
        <v>91217</v>
      </c>
      <c r="C23733" t="s">
        <v>27</v>
      </c>
      <c r="D23733" t="s">
        <v>91218</v>
      </c>
      <c r="E23733" t="s">
        <v>90134</v>
      </c>
      <c r="F23733" t="s">
        <v>16</v>
      </c>
      <c r="G23733" t="s">
        <v>2189</v>
      </c>
      <c r="H23733">
        <v>0</v>
      </c>
      <c r="I23733">
        <v>0</v>
      </c>
      <c r="J23733">
        <v>0</v>
      </c>
      <c r="K23733" t="s">
        <v>91219</v>
      </c>
    </row>
    <row r="23734" spans="1:11" x14ac:dyDescent="0.3">
      <c r="A23734" t="s">
        <v>91220</v>
      </c>
      <c r="B23734" t="s">
        <v>91190</v>
      </c>
      <c r="C23734" t="s">
        <v>13</v>
      </c>
      <c r="D23734" t="s">
        <v>91221</v>
      </c>
      <c r="E23734" t="s">
        <v>87125</v>
      </c>
      <c r="F23734" t="s">
        <v>5696</v>
      </c>
      <c r="G23734" t="s">
        <v>42</v>
      </c>
      <c r="H23734">
        <v>0</v>
      </c>
      <c r="I23734">
        <v>0</v>
      </c>
      <c r="J23734">
        <v>0</v>
      </c>
      <c r="K23734" t="s">
        <v>91222</v>
      </c>
    </row>
    <row r="23735" spans="1:11" x14ac:dyDescent="0.3">
      <c r="A23735" t="s">
        <v>91223</v>
      </c>
      <c r="B23735" t="s">
        <v>28980</v>
      </c>
      <c r="C23735" t="s">
        <v>27</v>
      </c>
      <c r="D23735" t="s">
        <v>91224</v>
      </c>
      <c r="E23735" t="s">
        <v>90134</v>
      </c>
      <c r="F23735" t="s">
        <v>3484</v>
      </c>
      <c r="G23735" t="s">
        <v>42</v>
      </c>
      <c r="H23735">
        <v>0</v>
      </c>
      <c r="I23735">
        <v>0</v>
      </c>
      <c r="J23735">
        <v>0</v>
      </c>
      <c r="K23735" t="s">
        <v>91225</v>
      </c>
    </row>
    <row r="23736" spans="1:11" x14ac:dyDescent="0.3">
      <c r="A23736" t="s">
        <v>91226</v>
      </c>
      <c r="B23736" t="s">
        <v>48340</v>
      </c>
      <c r="C23736" t="s">
        <v>27</v>
      </c>
      <c r="D23736" t="s">
        <v>91227</v>
      </c>
      <c r="E23736" t="s">
        <v>90134</v>
      </c>
      <c r="F23736" t="s">
        <v>2927</v>
      </c>
      <c r="G23736" t="s">
        <v>42</v>
      </c>
      <c r="H23736">
        <v>0</v>
      </c>
      <c r="I23736">
        <v>0</v>
      </c>
      <c r="J23736">
        <v>0</v>
      </c>
      <c r="K23736" t="s">
        <v>91228</v>
      </c>
    </row>
    <row r="23737" spans="1:11" x14ac:dyDescent="0.3">
      <c r="A23737" t="s">
        <v>91229</v>
      </c>
      <c r="C23737" t="s">
        <v>27</v>
      </c>
      <c r="D23737" t="s">
        <v>91230</v>
      </c>
      <c r="E23737" t="s">
        <v>90134</v>
      </c>
      <c r="F23737" t="s">
        <v>10797</v>
      </c>
      <c r="G23737" t="s">
        <v>42</v>
      </c>
      <c r="H23737">
        <v>0</v>
      </c>
      <c r="I23737">
        <v>0</v>
      </c>
      <c r="J23737">
        <v>0</v>
      </c>
      <c r="K23737" t="s">
        <v>91231</v>
      </c>
    </row>
    <row r="23738" spans="1:11" x14ac:dyDescent="0.3">
      <c r="A23738" t="s">
        <v>91232</v>
      </c>
      <c r="B23738" t="s">
        <v>91233</v>
      </c>
      <c r="C23738" t="s">
        <v>20</v>
      </c>
      <c r="D23738" t="s">
        <v>91234</v>
      </c>
      <c r="E23738" t="s">
        <v>82100</v>
      </c>
      <c r="F23738" t="s">
        <v>3412</v>
      </c>
      <c r="G23738" t="s">
        <v>42</v>
      </c>
      <c r="H23738">
        <v>0</v>
      </c>
      <c r="I23738">
        <v>0</v>
      </c>
      <c r="J23738">
        <v>0</v>
      </c>
      <c r="K23738" t="s">
        <v>91235</v>
      </c>
    </row>
    <row r="23739" spans="1:11" x14ac:dyDescent="0.3">
      <c r="A23739" t="s">
        <v>91236</v>
      </c>
      <c r="B23739" t="s">
        <v>91237</v>
      </c>
      <c r="C23739" t="s">
        <v>20</v>
      </c>
      <c r="D23739" t="s">
        <v>91238</v>
      </c>
      <c r="E23739" t="s">
        <v>82100</v>
      </c>
      <c r="F23739" t="s">
        <v>27628</v>
      </c>
      <c r="G23739" t="s">
        <v>42</v>
      </c>
      <c r="H23739">
        <v>0</v>
      </c>
      <c r="I23739">
        <v>0</v>
      </c>
      <c r="J23739">
        <v>0</v>
      </c>
      <c r="K23739" t="s">
        <v>91239</v>
      </c>
    </row>
    <row r="23740" spans="1:11" x14ac:dyDescent="0.3">
      <c r="A23740" t="s">
        <v>91240</v>
      </c>
      <c r="B23740" t="s">
        <v>91241</v>
      </c>
      <c r="C23740" t="s">
        <v>27</v>
      </c>
      <c r="D23740" t="s">
        <v>91242</v>
      </c>
      <c r="E23740" t="s">
        <v>90134</v>
      </c>
      <c r="F23740" t="s">
        <v>16</v>
      </c>
      <c r="G23740" t="s">
        <v>887</v>
      </c>
      <c r="H23740">
        <v>0</v>
      </c>
      <c r="I23740">
        <v>0</v>
      </c>
      <c r="J23740">
        <v>0</v>
      </c>
      <c r="K23740" t="s">
        <v>91243</v>
      </c>
    </row>
    <row r="23741" spans="1:11" x14ac:dyDescent="0.3">
      <c r="A23741" t="s">
        <v>91244</v>
      </c>
      <c r="B23741" t="s">
        <v>91241</v>
      </c>
      <c r="C23741" t="s">
        <v>20</v>
      </c>
      <c r="D23741" t="s">
        <v>91245</v>
      </c>
      <c r="E23741" t="s">
        <v>82100</v>
      </c>
      <c r="F23741" t="s">
        <v>6496</v>
      </c>
      <c r="G23741" t="s">
        <v>42</v>
      </c>
      <c r="H23741">
        <v>0</v>
      </c>
      <c r="I23741">
        <v>0</v>
      </c>
      <c r="J23741">
        <v>0</v>
      </c>
      <c r="K23741" t="s">
        <v>91246</v>
      </c>
    </row>
    <row r="23742" spans="1:11" x14ac:dyDescent="0.3">
      <c r="A23742" t="s">
        <v>91247</v>
      </c>
      <c r="B23742" t="s">
        <v>91248</v>
      </c>
      <c r="C23742" t="s">
        <v>27</v>
      </c>
      <c r="D23742" t="s">
        <v>91249</v>
      </c>
      <c r="E23742" t="s">
        <v>90134</v>
      </c>
      <c r="F23742" t="s">
        <v>10438</v>
      </c>
      <c r="G23742" t="s">
        <v>42</v>
      </c>
      <c r="H23742">
        <v>0</v>
      </c>
      <c r="I23742">
        <v>0</v>
      </c>
      <c r="J23742">
        <v>0</v>
      </c>
      <c r="K23742" t="s">
        <v>91250</v>
      </c>
    </row>
    <row r="23743" spans="1:11" x14ac:dyDescent="0.3">
      <c r="A23743" t="s">
        <v>91251</v>
      </c>
      <c r="B23743" t="s">
        <v>91252</v>
      </c>
      <c r="C23743" t="s">
        <v>20</v>
      </c>
      <c r="D23743" t="s">
        <v>91253</v>
      </c>
      <c r="E23743" t="s">
        <v>82100</v>
      </c>
      <c r="F23743" t="s">
        <v>3911</v>
      </c>
      <c r="G23743" t="s">
        <v>42</v>
      </c>
      <c r="H23743">
        <v>0</v>
      </c>
      <c r="I23743">
        <v>0</v>
      </c>
      <c r="J23743">
        <v>0</v>
      </c>
      <c r="K23743" t="s">
        <v>91254</v>
      </c>
    </row>
    <row r="23744" spans="1:11" x14ac:dyDescent="0.3">
      <c r="A23744" t="s">
        <v>91255</v>
      </c>
      <c r="B23744" t="s">
        <v>91256</v>
      </c>
      <c r="C23744" t="s">
        <v>20</v>
      </c>
      <c r="D23744" t="s">
        <v>91257</v>
      </c>
      <c r="E23744" t="s">
        <v>82100</v>
      </c>
      <c r="F23744" t="s">
        <v>2176</v>
      </c>
      <c r="G23744" t="s">
        <v>42</v>
      </c>
      <c r="H23744">
        <v>0</v>
      </c>
      <c r="I23744">
        <v>0</v>
      </c>
      <c r="J23744">
        <v>0</v>
      </c>
      <c r="K23744" t="s">
        <v>91258</v>
      </c>
    </row>
    <row r="23745" spans="1:11" x14ac:dyDescent="0.3">
      <c r="A23745" t="s">
        <v>91259</v>
      </c>
      <c r="B23745" t="s">
        <v>91260</v>
      </c>
      <c r="C23745" t="s">
        <v>20</v>
      </c>
      <c r="D23745" t="s">
        <v>91261</v>
      </c>
      <c r="E23745" t="s">
        <v>82100</v>
      </c>
      <c r="F23745" t="s">
        <v>17187</v>
      </c>
      <c r="G23745" t="s">
        <v>42</v>
      </c>
      <c r="H23745">
        <v>0</v>
      </c>
      <c r="I23745">
        <v>0</v>
      </c>
      <c r="J23745">
        <v>0</v>
      </c>
      <c r="K23745" t="s">
        <v>91262</v>
      </c>
    </row>
    <row r="23746" spans="1:11" x14ac:dyDescent="0.3">
      <c r="A23746" t="s">
        <v>91263</v>
      </c>
      <c r="B23746" t="s">
        <v>91264</v>
      </c>
      <c r="C23746" t="s">
        <v>20</v>
      </c>
      <c r="D23746" t="s">
        <v>91265</v>
      </c>
      <c r="E23746" t="s">
        <v>82100</v>
      </c>
      <c r="F23746" t="s">
        <v>430</v>
      </c>
      <c r="G23746" t="s">
        <v>42</v>
      </c>
      <c r="H23746">
        <v>0</v>
      </c>
      <c r="I23746">
        <v>0</v>
      </c>
      <c r="J23746">
        <v>0</v>
      </c>
      <c r="K23746" t="s">
        <v>91266</v>
      </c>
    </row>
    <row r="23747" spans="1:11" x14ac:dyDescent="0.3">
      <c r="A23747" t="s">
        <v>91267</v>
      </c>
      <c r="B23747" t="s">
        <v>91268</v>
      </c>
      <c r="C23747" t="s">
        <v>20</v>
      </c>
      <c r="D23747" t="s">
        <v>91269</v>
      </c>
      <c r="E23747" t="s">
        <v>82100</v>
      </c>
      <c r="F23747" t="s">
        <v>6717</v>
      </c>
      <c r="G23747" t="s">
        <v>42</v>
      </c>
      <c r="H23747">
        <v>0</v>
      </c>
      <c r="I23747">
        <v>0</v>
      </c>
      <c r="J23747">
        <v>0</v>
      </c>
      <c r="K23747" t="s">
        <v>91270</v>
      </c>
    </row>
    <row r="23748" spans="1:11" x14ac:dyDescent="0.3">
      <c r="A23748" t="s">
        <v>91271</v>
      </c>
      <c r="B23748" t="s">
        <v>91272</v>
      </c>
      <c r="C23748" t="s">
        <v>20</v>
      </c>
      <c r="D23748" t="s">
        <v>91273</v>
      </c>
      <c r="E23748" t="s">
        <v>82100</v>
      </c>
      <c r="F23748" t="s">
        <v>2914</v>
      </c>
      <c r="G23748" t="s">
        <v>42</v>
      </c>
      <c r="H23748">
        <v>0</v>
      </c>
      <c r="I23748">
        <v>0</v>
      </c>
      <c r="J23748">
        <v>0</v>
      </c>
      <c r="K23748" t="s">
        <v>91274</v>
      </c>
    </row>
    <row r="23749" spans="1:11" x14ac:dyDescent="0.3">
      <c r="A23749" t="s">
        <v>91275</v>
      </c>
      <c r="C23749" t="s">
        <v>27</v>
      </c>
      <c r="D23749" t="s">
        <v>91276</v>
      </c>
      <c r="E23749" t="s">
        <v>90134</v>
      </c>
      <c r="F23749" t="s">
        <v>16</v>
      </c>
      <c r="G23749" t="s">
        <v>12703</v>
      </c>
      <c r="H23749">
        <v>0</v>
      </c>
      <c r="I23749">
        <v>0</v>
      </c>
      <c r="J23749">
        <v>0</v>
      </c>
      <c r="K23749" t="s">
        <v>91277</v>
      </c>
    </row>
    <row r="23750" spans="1:11" x14ac:dyDescent="0.3">
      <c r="A23750" t="s">
        <v>91278</v>
      </c>
      <c r="C23750" t="s">
        <v>20</v>
      </c>
      <c r="D23750" t="s">
        <v>91279</v>
      </c>
      <c r="E23750" t="s">
        <v>82100</v>
      </c>
      <c r="F23750" t="s">
        <v>87146</v>
      </c>
      <c r="G23750" t="s">
        <v>42</v>
      </c>
      <c r="H23750">
        <v>0</v>
      </c>
      <c r="I23750">
        <v>0</v>
      </c>
      <c r="J23750">
        <v>0</v>
      </c>
      <c r="K23750" t="s">
        <v>91280</v>
      </c>
    </row>
    <row r="23751" spans="1:11" x14ac:dyDescent="0.3">
      <c r="A23751" t="s">
        <v>91281</v>
      </c>
      <c r="B23751" t="s">
        <v>91282</v>
      </c>
      <c r="C23751" t="s">
        <v>27</v>
      </c>
      <c r="D23751" t="s">
        <v>91283</v>
      </c>
      <c r="E23751" t="s">
        <v>29</v>
      </c>
      <c r="F23751" t="s">
        <v>41</v>
      </c>
      <c r="G23751" t="s">
        <v>42</v>
      </c>
      <c r="H23751">
        <v>0</v>
      </c>
      <c r="I23751">
        <v>0</v>
      </c>
      <c r="J23751">
        <v>0</v>
      </c>
      <c r="K23751" t="s">
        <v>91284</v>
      </c>
    </row>
    <row r="23752" spans="1:11" x14ac:dyDescent="0.3">
      <c r="A23752" t="s">
        <v>91285</v>
      </c>
      <c r="B23752" t="s">
        <v>91286</v>
      </c>
      <c r="C23752" t="s">
        <v>13</v>
      </c>
      <c r="D23752" t="s">
        <v>91287</v>
      </c>
      <c r="E23752" t="s">
        <v>87125</v>
      </c>
      <c r="F23752" t="s">
        <v>16</v>
      </c>
      <c r="G23752" t="s">
        <v>10827</v>
      </c>
      <c r="H23752">
        <v>0</v>
      </c>
      <c r="I23752">
        <v>0</v>
      </c>
      <c r="J23752">
        <v>0</v>
      </c>
      <c r="K23752" t="s">
        <v>91288</v>
      </c>
    </row>
    <row r="23753" spans="1:11" x14ac:dyDescent="0.3">
      <c r="A23753" t="s">
        <v>91289</v>
      </c>
      <c r="B23753" t="s">
        <v>91290</v>
      </c>
      <c r="C23753" t="s">
        <v>20</v>
      </c>
      <c r="D23753" t="s">
        <v>91291</v>
      </c>
      <c r="E23753" t="s">
        <v>82100</v>
      </c>
      <c r="F23753" t="s">
        <v>16</v>
      </c>
      <c r="G23753" t="s">
        <v>11001</v>
      </c>
      <c r="H23753">
        <v>0</v>
      </c>
      <c r="I23753">
        <v>0</v>
      </c>
      <c r="J23753">
        <v>0</v>
      </c>
      <c r="K23753" t="s">
        <v>91292</v>
      </c>
    </row>
    <row r="23754" spans="1:11" x14ac:dyDescent="0.3">
      <c r="A23754" t="s">
        <v>91293</v>
      </c>
      <c r="B23754" t="s">
        <v>91294</v>
      </c>
      <c r="C23754" t="s">
        <v>20</v>
      </c>
      <c r="D23754" t="s">
        <v>91295</v>
      </c>
      <c r="E23754" t="s">
        <v>82100</v>
      </c>
      <c r="F23754" t="s">
        <v>2449</v>
      </c>
      <c r="G23754" t="s">
        <v>42</v>
      </c>
      <c r="H23754">
        <v>0</v>
      </c>
      <c r="I23754">
        <v>0</v>
      </c>
      <c r="J23754">
        <v>0</v>
      </c>
      <c r="K23754" t="s">
        <v>91296</v>
      </c>
    </row>
    <row r="23755" spans="1:11" x14ac:dyDescent="0.3">
      <c r="A23755" t="s">
        <v>91297</v>
      </c>
      <c r="B23755" t="s">
        <v>91298</v>
      </c>
      <c r="C23755" t="s">
        <v>20</v>
      </c>
      <c r="D23755" t="s">
        <v>91299</v>
      </c>
      <c r="E23755" t="s">
        <v>82100</v>
      </c>
      <c r="F23755" t="s">
        <v>13880</v>
      </c>
      <c r="G23755" t="s">
        <v>42</v>
      </c>
      <c r="H23755">
        <v>0</v>
      </c>
      <c r="I23755">
        <v>0</v>
      </c>
      <c r="J23755">
        <v>0</v>
      </c>
      <c r="K23755" t="s">
        <v>91300</v>
      </c>
    </row>
    <row r="23756" spans="1:11" x14ac:dyDescent="0.3">
      <c r="A23756" t="s">
        <v>91301</v>
      </c>
      <c r="B23756" t="s">
        <v>91302</v>
      </c>
      <c r="C23756" t="s">
        <v>20</v>
      </c>
      <c r="D23756" t="s">
        <v>91303</v>
      </c>
      <c r="E23756" t="s">
        <v>82100</v>
      </c>
      <c r="F23756" t="s">
        <v>15176</v>
      </c>
      <c r="G23756" t="s">
        <v>42</v>
      </c>
      <c r="H23756">
        <v>0</v>
      </c>
      <c r="I23756">
        <v>0</v>
      </c>
      <c r="J23756">
        <v>0</v>
      </c>
      <c r="K23756" t="s">
        <v>91304</v>
      </c>
    </row>
    <row r="23757" spans="1:11" x14ac:dyDescent="0.3">
      <c r="A23757" t="s">
        <v>91305</v>
      </c>
      <c r="B23757" t="s">
        <v>91306</v>
      </c>
      <c r="C23757" t="s">
        <v>20</v>
      </c>
      <c r="D23757" t="s">
        <v>91307</v>
      </c>
      <c r="E23757" t="s">
        <v>82100</v>
      </c>
      <c r="F23757" t="s">
        <v>2313</v>
      </c>
      <c r="G23757" t="s">
        <v>42</v>
      </c>
      <c r="H23757">
        <v>0</v>
      </c>
      <c r="I23757">
        <v>0</v>
      </c>
      <c r="J23757">
        <v>0</v>
      </c>
      <c r="K23757" t="s">
        <v>91308</v>
      </c>
    </row>
    <row r="23758" spans="1:11" x14ac:dyDescent="0.3">
      <c r="A23758" t="s">
        <v>91309</v>
      </c>
      <c r="B23758" t="s">
        <v>91310</v>
      </c>
      <c r="C23758" t="s">
        <v>20</v>
      </c>
      <c r="D23758" t="s">
        <v>91311</v>
      </c>
      <c r="E23758" t="s">
        <v>82100</v>
      </c>
      <c r="F23758" t="s">
        <v>2652</v>
      </c>
      <c r="G23758" t="s">
        <v>2775</v>
      </c>
      <c r="H23758">
        <v>0</v>
      </c>
      <c r="I23758">
        <v>0</v>
      </c>
      <c r="J23758">
        <v>0</v>
      </c>
      <c r="K23758" t="s">
        <v>91312</v>
      </c>
    </row>
    <row r="23759" spans="1:11" x14ac:dyDescent="0.3">
      <c r="A23759" t="s">
        <v>91313</v>
      </c>
      <c r="B23759" t="s">
        <v>91314</v>
      </c>
      <c r="C23759" t="s">
        <v>13</v>
      </c>
      <c r="D23759" t="s">
        <v>91315</v>
      </c>
      <c r="E23759" t="s">
        <v>87125</v>
      </c>
      <c r="F23759" t="s">
        <v>16</v>
      </c>
      <c r="G23759" t="s">
        <v>3885</v>
      </c>
      <c r="H23759">
        <v>0</v>
      </c>
      <c r="I23759">
        <v>0</v>
      </c>
      <c r="J23759">
        <v>0</v>
      </c>
      <c r="K23759" t="s">
        <v>91316</v>
      </c>
    </row>
    <row r="23760" spans="1:11" x14ac:dyDescent="0.3">
      <c r="A23760" t="s">
        <v>91317</v>
      </c>
      <c r="B23760" t="s">
        <v>91318</v>
      </c>
      <c r="C23760" t="s">
        <v>20</v>
      </c>
      <c r="D23760" t="s">
        <v>91319</v>
      </c>
      <c r="E23760" t="s">
        <v>82100</v>
      </c>
      <c r="F23760" t="s">
        <v>5701</v>
      </c>
      <c r="G23760" t="s">
        <v>42</v>
      </c>
      <c r="H23760">
        <v>0</v>
      </c>
      <c r="I23760">
        <v>0</v>
      </c>
      <c r="J23760">
        <v>0</v>
      </c>
      <c r="K23760" t="s">
        <v>91320</v>
      </c>
    </row>
    <row r="23761" spans="1:11" x14ac:dyDescent="0.3">
      <c r="A23761" t="s">
        <v>91321</v>
      </c>
      <c r="B23761" t="s">
        <v>91322</v>
      </c>
      <c r="C23761" t="s">
        <v>20</v>
      </c>
      <c r="D23761" t="s">
        <v>91323</v>
      </c>
      <c r="E23761" t="s">
        <v>82100</v>
      </c>
      <c r="F23761" t="s">
        <v>4769</v>
      </c>
      <c r="G23761" t="s">
        <v>42</v>
      </c>
      <c r="H23761">
        <v>0</v>
      </c>
      <c r="I23761">
        <v>0</v>
      </c>
      <c r="J23761">
        <v>0</v>
      </c>
      <c r="K23761" t="s">
        <v>91324</v>
      </c>
    </row>
    <row r="23762" spans="1:11" x14ac:dyDescent="0.3">
      <c r="A23762" t="s">
        <v>91325</v>
      </c>
      <c r="B23762" t="s">
        <v>91326</v>
      </c>
      <c r="C23762" t="s">
        <v>20</v>
      </c>
      <c r="D23762" t="s">
        <v>91327</v>
      </c>
      <c r="E23762" t="s">
        <v>22</v>
      </c>
      <c r="F23762" t="s">
        <v>16</v>
      </c>
      <c r="G23762" t="s">
        <v>25210</v>
      </c>
      <c r="H23762">
        <v>0</v>
      </c>
      <c r="I23762">
        <v>0</v>
      </c>
      <c r="J23762">
        <v>0</v>
      </c>
      <c r="K23762" t="s">
        <v>91328</v>
      </c>
    </row>
    <row r="23763" spans="1:11" x14ac:dyDescent="0.3">
      <c r="A23763" t="s">
        <v>91329</v>
      </c>
      <c r="B23763" t="s">
        <v>91330</v>
      </c>
      <c r="C23763" t="s">
        <v>13</v>
      </c>
      <c r="D23763" t="s">
        <v>91331</v>
      </c>
      <c r="E23763" t="s">
        <v>66626</v>
      </c>
      <c r="F23763" t="s">
        <v>3821</v>
      </c>
      <c r="G23763" t="s">
        <v>42</v>
      </c>
      <c r="H23763">
        <v>0</v>
      </c>
      <c r="I23763">
        <v>0</v>
      </c>
      <c r="J23763">
        <v>0</v>
      </c>
      <c r="K23763" t="s">
        <v>91332</v>
      </c>
    </row>
    <row r="23764" spans="1:11" x14ac:dyDescent="0.3">
      <c r="A23764" t="s">
        <v>91333</v>
      </c>
      <c r="B23764" t="s">
        <v>91334</v>
      </c>
      <c r="C23764" t="s">
        <v>20</v>
      </c>
      <c r="D23764" t="s">
        <v>91335</v>
      </c>
      <c r="E23764" t="s">
        <v>82100</v>
      </c>
      <c r="F23764" t="s">
        <v>16</v>
      </c>
      <c r="G23764" t="s">
        <v>88946</v>
      </c>
      <c r="H23764">
        <v>0</v>
      </c>
      <c r="I23764">
        <v>0</v>
      </c>
      <c r="J23764">
        <v>0</v>
      </c>
      <c r="K23764" t="s">
        <v>91336</v>
      </c>
    </row>
    <row r="23765" spans="1:11" x14ac:dyDescent="0.3">
      <c r="A23765" t="s">
        <v>91337</v>
      </c>
      <c r="B23765" t="s">
        <v>91338</v>
      </c>
      <c r="C23765" t="s">
        <v>20</v>
      </c>
      <c r="D23765" t="s">
        <v>91339</v>
      </c>
      <c r="E23765" t="s">
        <v>82100</v>
      </c>
      <c r="F23765" t="s">
        <v>12955</v>
      </c>
      <c r="G23765" t="s">
        <v>42</v>
      </c>
      <c r="H23765">
        <v>0</v>
      </c>
      <c r="I23765">
        <v>0</v>
      </c>
      <c r="J23765">
        <v>0</v>
      </c>
      <c r="K23765" t="s">
        <v>91340</v>
      </c>
    </row>
    <row r="23766" spans="1:11" x14ac:dyDescent="0.3">
      <c r="A23766" t="s">
        <v>91341</v>
      </c>
      <c r="B23766" t="s">
        <v>91342</v>
      </c>
      <c r="C23766" t="s">
        <v>147</v>
      </c>
      <c r="D23766" t="s">
        <v>91343</v>
      </c>
      <c r="E23766" t="s">
        <v>76393</v>
      </c>
      <c r="F23766" t="s">
        <v>59450</v>
      </c>
      <c r="G23766" t="s">
        <v>42</v>
      </c>
      <c r="H23766">
        <v>0</v>
      </c>
      <c r="I23766">
        <v>0</v>
      </c>
      <c r="J23766">
        <v>0</v>
      </c>
      <c r="K23766" t="s">
        <v>91344</v>
      </c>
    </row>
    <row r="23767" spans="1:11" x14ac:dyDescent="0.3">
      <c r="A23767" t="s">
        <v>91345</v>
      </c>
      <c r="B23767" t="s">
        <v>91346</v>
      </c>
      <c r="C23767" t="s">
        <v>27</v>
      </c>
      <c r="D23767" t="s">
        <v>91347</v>
      </c>
      <c r="E23767" t="s">
        <v>90134</v>
      </c>
      <c r="F23767" t="s">
        <v>1531</v>
      </c>
      <c r="G23767" t="s">
        <v>42</v>
      </c>
      <c r="H23767">
        <v>0</v>
      </c>
      <c r="I23767">
        <v>0</v>
      </c>
      <c r="J23767">
        <v>0</v>
      </c>
      <c r="K23767" t="s">
        <v>91348</v>
      </c>
    </row>
    <row r="23768" spans="1:11" x14ac:dyDescent="0.3">
      <c r="A23768" t="s">
        <v>91349</v>
      </c>
      <c r="C23768" t="s">
        <v>147</v>
      </c>
      <c r="D23768" t="s">
        <v>91350</v>
      </c>
      <c r="E23768" t="s">
        <v>76393</v>
      </c>
      <c r="F23768" t="s">
        <v>14208</v>
      </c>
      <c r="G23768" t="s">
        <v>13894</v>
      </c>
      <c r="H23768">
        <v>0</v>
      </c>
      <c r="I23768">
        <v>0</v>
      </c>
      <c r="J23768">
        <v>0</v>
      </c>
      <c r="K23768" t="s">
        <v>91351</v>
      </c>
    </row>
    <row r="23769" spans="1:11" x14ac:dyDescent="0.3">
      <c r="A23769" t="s">
        <v>91352</v>
      </c>
      <c r="C23769" t="s">
        <v>147</v>
      </c>
      <c r="D23769" t="s">
        <v>91353</v>
      </c>
      <c r="E23769" t="s">
        <v>76393</v>
      </c>
      <c r="F23769" t="s">
        <v>3603</v>
      </c>
      <c r="G23769" t="s">
        <v>42</v>
      </c>
      <c r="H23769">
        <v>0</v>
      </c>
      <c r="I23769">
        <v>0</v>
      </c>
      <c r="J23769">
        <v>0</v>
      </c>
      <c r="K23769" t="s">
        <v>91354</v>
      </c>
    </row>
    <row r="23770" spans="1:11" x14ac:dyDescent="0.3">
      <c r="A23770" t="s">
        <v>91355</v>
      </c>
      <c r="B23770" t="s">
        <v>91356</v>
      </c>
      <c r="C23770" t="s">
        <v>20</v>
      </c>
      <c r="D23770" t="s">
        <v>91357</v>
      </c>
      <c r="E23770" t="s">
        <v>82100</v>
      </c>
      <c r="F23770" t="s">
        <v>6442</v>
      </c>
      <c r="G23770" t="s">
        <v>42</v>
      </c>
      <c r="H23770">
        <v>0</v>
      </c>
      <c r="I23770">
        <v>0</v>
      </c>
      <c r="J23770">
        <v>0</v>
      </c>
      <c r="K23770" t="s">
        <v>91358</v>
      </c>
    </row>
    <row r="23771" spans="1:11" x14ac:dyDescent="0.3">
      <c r="A23771" t="s">
        <v>91359</v>
      </c>
      <c r="B23771" t="s">
        <v>91360</v>
      </c>
      <c r="C23771" t="s">
        <v>20</v>
      </c>
      <c r="D23771" t="s">
        <v>91361</v>
      </c>
      <c r="E23771" t="s">
        <v>82100</v>
      </c>
      <c r="F23771" t="s">
        <v>41</v>
      </c>
      <c r="G23771" t="s">
        <v>42</v>
      </c>
      <c r="H23771">
        <v>0</v>
      </c>
      <c r="I23771">
        <v>0</v>
      </c>
      <c r="J23771">
        <v>0</v>
      </c>
      <c r="K23771" t="s">
        <v>91362</v>
      </c>
    </row>
    <row r="23772" spans="1:11" x14ac:dyDescent="0.3">
      <c r="A23772" t="s">
        <v>91363</v>
      </c>
      <c r="B23772" t="s">
        <v>91364</v>
      </c>
      <c r="C23772" t="s">
        <v>20</v>
      </c>
      <c r="D23772" t="s">
        <v>91365</v>
      </c>
      <c r="E23772" t="s">
        <v>82100</v>
      </c>
      <c r="F23772" t="s">
        <v>16</v>
      </c>
      <c r="G23772" t="s">
        <v>3235</v>
      </c>
      <c r="H23772">
        <v>0</v>
      </c>
      <c r="I23772">
        <v>0</v>
      </c>
      <c r="J23772">
        <v>0</v>
      </c>
      <c r="K23772" t="s">
        <v>91366</v>
      </c>
    </row>
    <row r="23773" spans="1:11" x14ac:dyDescent="0.3">
      <c r="A23773" t="s">
        <v>91367</v>
      </c>
      <c r="B23773" t="s">
        <v>91368</v>
      </c>
      <c r="C23773" t="s">
        <v>13</v>
      </c>
      <c r="D23773" t="s">
        <v>88460</v>
      </c>
      <c r="E23773" t="s">
        <v>66626</v>
      </c>
      <c r="F23773" t="s">
        <v>4267</v>
      </c>
      <c r="G23773" t="s">
        <v>42</v>
      </c>
      <c r="H23773">
        <v>0</v>
      </c>
      <c r="I23773">
        <v>0</v>
      </c>
      <c r="J23773">
        <v>0</v>
      </c>
      <c r="K23773" t="s">
        <v>91369</v>
      </c>
    </row>
    <row r="23774" spans="1:11" x14ac:dyDescent="0.3">
      <c r="A23774" t="s">
        <v>91370</v>
      </c>
      <c r="B23774" t="s">
        <v>91371</v>
      </c>
      <c r="C23774" t="s">
        <v>20</v>
      </c>
      <c r="D23774" t="s">
        <v>91372</v>
      </c>
      <c r="E23774" t="s">
        <v>82100</v>
      </c>
      <c r="F23774" t="s">
        <v>2532</v>
      </c>
      <c r="G23774" t="s">
        <v>42</v>
      </c>
      <c r="H23774">
        <v>0</v>
      </c>
      <c r="I23774">
        <v>0</v>
      </c>
      <c r="J23774">
        <v>0</v>
      </c>
      <c r="K23774" t="s">
        <v>91373</v>
      </c>
    </row>
    <row r="23775" spans="1:11" x14ac:dyDescent="0.3">
      <c r="A23775" t="s">
        <v>91374</v>
      </c>
      <c r="B23775" t="s">
        <v>91375</v>
      </c>
      <c r="C23775" t="s">
        <v>20</v>
      </c>
      <c r="D23775" t="s">
        <v>91376</v>
      </c>
      <c r="E23775" t="s">
        <v>82100</v>
      </c>
      <c r="F23775" t="s">
        <v>4336</v>
      </c>
      <c r="G23775" t="s">
        <v>311</v>
      </c>
      <c r="H23775">
        <v>0</v>
      </c>
      <c r="I23775">
        <v>0</v>
      </c>
      <c r="J23775">
        <v>0</v>
      </c>
      <c r="K23775" t="s">
        <v>91377</v>
      </c>
    </row>
    <row r="23776" spans="1:11" x14ac:dyDescent="0.3">
      <c r="A23776" t="s">
        <v>91378</v>
      </c>
      <c r="B23776" t="s">
        <v>91379</v>
      </c>
      <c r="C23776" t="s">
        <v>20</v>
      </c>
      <c r="D23776" t="s">
        <v>91380</v>
      </c>
      <c r="E23776" t="s">
        <v>82100</v>
      </c>
      <c r="F23776" t="s">
        <v>10378</v>
      </c>
      <c r="G23776" t="s">
        <v>42</v>
      </c>
      <c r="H23776">
        <v>0</v>
      </c>
      <c r="I23776">
        <v>0</v>
      </c>
      <c r="J23776">
        <v>0</v>
      </c>
      <c r="K23776" t="s">
        <v>91381</v>
      </c>
    </row>
    <row r="23777" spans="1:11" x14ac:dyDescent="0.3">
      <c r="A23777" t="s">
        <v>91382</v>
      </c>
      <c r="B23777" t="s">
        <v>91383</v>
      </c>
      <c r="C23777" t="s">
        <v>27</v>
      </c>
      <c r="D23777" t="s">
        <v>91384</v>
      </c>
      <c r="E23777" t="s">
        <v>90134</v>
      </c>
      <c r="F23777" t="s">
        <v>16</v>
      </c>
      <c r="G23777" t="s">
        <v>31794</v>
      </c>
      <c r="H23777">
        <v>0</v>
      </c>
      <c r="I23777">
        <v>0</v>
      </c>
      <c r="J23777">
        <v>0</v>
      </c>
      <c r="K23777" t="s">
        <v>91385</v>
      </c>
    </row>
    <row r="23778" spans="1:11" x14ac:dyDescent="0.3">
      <c r="A23778" t="s">
        <v>91386</v>
      </c>
      <c r="B23778" t="s">
        <v>91387</v>
      </c>
      <c r="C23778" t="s">
        <v>27</v>
      </c>
      <c r="D23778" t="s">
        <v>91388</v>
      </c>
      <c r="E23778" t="s">
        <v>90134</v>
      </c>
      <c r="F23778" t="s">
        <v>14941</v>
      </c>
      <c r="G23778" t="s">
        <v>42</v>
      </c>
      <c r="H23778">
        <v>0</v>
      </c>
      <c r="I23778">
        <v>0</v>
      </c>
      <c r="J23778">
        <v>0</v>
      </c>
      <c r="K23778" t="s">
        <v>91389</v>
      </c>
    </row>
    <row r="23779" spans="1:11" x14ac:dyDescent="0.3">
      <c r="A23779" t="s">
        <v>91390</v>
      </c>
      <c r="B23779" t="s">
        <v>91391</v>
      </c>
      <c r="C23779" t="s">
        <v>558</v>
      </c>
      <c r="D23779" t="s">
        <v>91392</v>
      </c>
      <c r="E23779" t="s">
        <v>32122</v>
      </c>
      <c r="F23779" t="s">
        <v>17165</v>
      </c>
      <c r="G23779" t="s">
        <v>42</v>
      </c>
      <c r="H23779">
        <v>0</v>
      </c>
      <c r="I23779">
        <v>0</v>
      </c>
      <c r="J23779">
        <v>0</v>
      </c>
      <c r="K23779" t="s">
        <v>91393</v>
      </c>
    </row>
    <row r="23780" spans="1:11" x14ac:dyDescent="0.3">
      <c r="A23780" t="s">
        <v>91394</v>
      </c>
      <c r="B23780" t="s">
        <v>91395</v>
      </c>
      <c r="C23780" t="s">
        <v>20</v>
      </c>
      <c r="E23780" t="s">
        <v>82100</v>
      </c>
      <c r="F23780" t="s">
        <v>1918</v>
      </c>
      <c r="G23780" t="s">
        <v>42</v>
      </c>
      <c r="H23780">
        <v>0</v>
      </c>
      <c r="I23780">
        <v>0</v>
      </c>
      <c r="J23780">
        <v>0</v>
      </c>
      <c r="K23780" t="s">
        <v>91396</v>
      </c>
    </row>
    <row r="23781" spans="1:11" x14ac:dyDescent="0.3">
      <c r="A23781" t="s">
        <v>91397</v>
      </c>
      <c r="B23781" t="s">
        <v>91398</v>
      </c>
      <c r="C23781" t="s">
        <v>20</v>
      </c>
      <c r="D23781" t="s">
        <v>91399</v>
      </c>
      <c r="E23781" t="s">
        <v>82100</v>
      </c>
      <c r="F23781" t="s">
        <v>331</v>
      </c>
      <c r="G23781" t="s">
        <v>42</v>
      </c>
      <c r="H23781">
        <v>0</v>
      </c>
      <c r="I23781">
        <v>0</v>
      </c>
      <c r="J23781">
        <v>0</v>
      </c>
      <c r="K23781" t="s">
        <v>91400</v>
      </c>
    </row>
    <row r="23782" spans="1:11" x14ac:dyDescent="0.3">
      <c r="A23782" t="s">
        <v>91401</v>
      </c>
      <c r="B23782" t="s">
        <v>91402</v>
      </c>
      <c r="C23782" t="s">
        <v>20</v>
      </c>
      <c r="D23782" t="s">
        <v>91403</v>
      </c>
      <c r="E23782" t="s">
        <v>82100</v>
      </c>
      <c r="F23782" t="s">
        <v>1611</v>
      </c>
      <c r="G23782" t="s">
        <v>42</v>
      </c>
      <c r="H23782">
        <v>0</v>
      </c>
      <c r="I23782">
        <v>0</v>
      </c>
      <c r="J23782">
        <v>0</v>
      </c>
      <c r="K23782" t="s">
        <v>91404</v>
      </c>
    </row>
    <row r="23783" spans="1:11" x14ac:dyDescent="0.3">
      <c r="A23783" t="s">
        <v>91405</v>
      </c>
      <c r="B23783" t="s">
        <v>91406</v>
      </c>
      <c r="C23783" t="s">
        <v>13</v>
      </c>
      <c r="D23783" t="s">
        <v>91407</v>
      </c>
      <c r="E23783" t="s">
        <v>66626</v>
      </c>
      <c r="F23783" t="s">
        <v>9116</v>
      </c>
      <c r="G23783" t="s">
        <v>42</v>
      </c>
      <c r="H23783">
        <v>0</v>
      </c>
      <c r="I23783">
        <v>0</v>
      </c>
      <c r="J23783">
        <v>0</v>
      </c>
      <c r="K23783" t="s">
        <v>91408</v>
      </c>
    </row>
    <row r="23784" spans="1:11" x14ac:dyDescent="0.3">
      <c r="A23784" t="s">
        <v>91409</v>
      </c>
      <c r="B23784" t="s">
        <v>91410</v>
      </c>
      <c r="C23784" t="s">
        <v>20</v>
      </c>
      <c r="D23784" t="s">
        <v>91411</v>
      </c>
      <c r="E23784" t="s">
        <v>82100</v>
      </c>
      <c r="F23784" t="s">
        <v>22103</v>
      </c>
      <c r="G23784" t="s">
        <v>42</v>
      </c>
      <c r="H23784">
        <v>0</v>
      </c>
      <c r="I23784">
        <v>0</v>
      </c>
      <c r="J23784">
        <v>0</v>
      </c>
      <c r="K23784" t="s">
        <v>91412</v>
      </c>
    </row>
    <row r="23785" spans="1:11" x14ac:dyDescent="0.3">
      <c r="A23785" t="s">
        <v>91413</v>
      </c>
      <c r="B23785" t="s">
        <v>91414</v>
      </c>
      <c r="C23785" t="s">
        <v>466</v>
      </c>
      <c r="D23785" t="s">
        <v>91415</v>
      </c>
      <c r="E23785" t="s">
        <v>79083</v>
      </c>
      <c r="F23785" t="s">
        <v>41</v>
      </c>
      <c r="G23785" t="s">
        <v>42</v>
      </c>
      <c r="H23785">
        <v>0</v>
      </c>
      <c r="I23785">
        <v>0</v>
      </c>
      <c r="J23785">
        <v>0</v>
      </c>
      <c r="K23785" t="s">
        <v>91416</v>
      </c>
    </row>
    <row r="23786" spans="1:11" x14ac:dyDescent="0.3">
      <c r="A23786" t="s">
        <v>91417</v>
      </c>
      <c r="B23786" t="s">
        <v>91418</v>
      </c>
      <c r="C23786" t="s">
        <v>20</v>
      </c>
      <c r="D23786" t="s">
        <v>91419</v>
      </c>
      <c r="E23786" t="s">
        <v>82100</v>
      </c>
      <c r="F23786" t="s">
        <v>16</v>
      </c>
      <c r="G23786" t="s">
        <v>2586</v>
      </c>
      <c r="H23786">
        <v>0</v>
      </c>
      <c r="I23786">
        <v>0</v>
      </c>
      <c r="J23786">
        <v>0</v>
      </c>
      <c r="K23786" t="s">
        <v>91420</v>
      </c>
    </row>
    <row r="23787" spans="1:11" x14ac:dyDescent="0.3">
      <c r="A23787" t="s">
        <v>91421</v>
      </c>
      <c r="B23787" t="s">
        <v>91422</v>
      </c>
      <c r="C23787" t="s">
        <v>13</v>
      </c>
      <c r="D23787" t="s">
        <v>91423</v>
      </c>
      <c r="E23787" t="s">
        <v>87125</v>
      </c>
      <c r="F23787" t="s">
        <v>16</v>
      </c>
      <c r="G23787" t="s">
        <v>9186</v>
      </c>
      <c r="H23787">
        <v>0</v>
      </c>
      <c r="I23787">
        <v>0</v>
      </c>
      <c r="J23787">
        <v>0</v>
      </c>
      <c r="K23787" t="s">
        <v>91424</v>
      </c>
    </row>
    <row r="23788" spans="1:11" x14ac:dyDescent="0.3">
      <c r="A23788" t="s">
        <v>91425</v>
      </c>
      <c r="C23788" t="s">
        <v>558</v>
      </c>
      <c r="D23788" t="s">
        <v>91426</v>
      </c>
      <c r="E23788" t="s">
        <v>981</v>
      </c>
      <c r="F23788" t="s">
        <v>2804</v>
      </c>
      <c r="G23788" t="s">
        <v>42</v>
      </c>
      <c r="H23788">
        <v>0</v>
      </c>
      <c r="I23788">
        <v>0</v>
      </c>
      <c r="J23788">
        <v>0</v>
      </c>
      <c r="K23788" t="s">
        <v>91427</v>
      </c>
    </row>
    <row r="23789" spans="1:11" x14ac:dyDescent="0.3">
      <c r="A23789" t="s">
        <v>91428</v>
      </c>
      <c r="B23789" t="s">
        <v>91429</v>
      </c>
      <c r="C23789" t="s">
        <v>20</v>
      </c>
      <c r="D23789" t="s">
        <v>91430</v>
      </c>
      <c r="E23789" t="s">
        <v>82100</v>
      </c>
      <c r="F23789" t="s">
        <v>16</v>
      </c>
      <c r="G23789" t="s">
        <v>787</v>
      </c>
      <c r="H23789">
        <v>0</v>
      </c>
      <c r="I23789">
        <v>0</v>
      </c>
      <c r="J23789">
        <v>0</v>
      </c>
      <c r="K23789" t="s">
        <v>91431</v>
      </c>
    </row>
    <row r="23790" spans="1:11" x14ac:dyDescent="0.3">
      <c r="A23790" t="s">
        <v>91432</v>
      </c>
      <c r="B23790" t="s">
        <v>91433</v>
      </c>
      <c r="C23790" t="s">
        <v>13</v>
      </c>
      <c r="D23790" t="s">
        <v>91434</v>
      </c>
      <c r="E23790" t="s">
        <v>87125</v>
      </c>
      <c r="F23790" t="s">
        <v>16</v>
      </c>
      <c r="G23790" t="s">
        <v>4943</v>
      </c>
      <c r="H23790">
        <v>0</v>
      </c>
      <c r="I23790">
        <v>0</v>
      </c>
      <c r="J23790">
        <v>0</v>
      </c>
      <c r="K23790" t="s">
        <v>91435</v>
      </c>
    </row>
    <row r="23791" spans="1:11" x14ac:dyDescent="0.3">
      <c r="A23791" t="s">
        <v>91436</v>
      </c>
      <c r="B23791" t="s">
        <v>91437</v>
      </c>
      <c r="C23791" t="s">
        <v>27</v>
      </c>
      <c r="D23791" t="s">
        <v>91438</v>
      </c>
      <c r="E23791" t="s">
        <v>90134</v>
      </c>
      <c r="F23791" t="s">
        <v>16</v>
      </c>
      <c r="G23791" t="s">
        <v>12198</v>
      </c>
      <c r="H23791">
        <v>0</v>
      </c>
      <c r="I23791">
        <v>0</v>
      </c>
      <c r="J23791">
        <v>0</v>
      </c>
      <c r="K23791" t="s">
        <v>91439</v>
      </c>
    </row>
    <row r="23792" spans="1:11" x14ac:dyDescent="0.3">
      <c r="A23792" t="s">
        <v>91440</v>
      </c>
      <c r="B23792" t="s">
        <v>91441</v>
      </c>
      <c r="C23792" t="s">
        <v>13</v>
      </c>
      <c r="D23792" t="s">
        <v>91442</v>
      </c>
      <c r="E23792" t="s">
        <v>87125</v>
      </c>
      <c r="F23792" t="s">
        <v>16</v>
      </c>
      <c r="G23792" t="s">
        <v>22283</v>
      </c>
      <c r="H23792">
        <v>0</v>
      </c>
      <c r="I23792">
        <v>0</v>
      </c>
      <c r="J23792">
        <v>0</v>
      </c>
      <c r="K23792" t="s">
        <v>91443</v>
      </c>
    </row>
    <row r="23793" spans="1:11" x14ac:dyDescent="0.3">
      <c r="A23793" t="s">
        <v>91444</v>
      </c>
      <c r="C23793" t="s">
        <v>558</v>
      </c>
      <c r="D23793" t="s">
        <v>91445</v>
      </c>
      <c r="E23793" t="s">
        <v>981</v>
      </c>
      <c r="F23793" t="s">
        <v>2224</v>
      </c>
      <c r="G23793" t="s">
        <v>42</v>
      </c>
      <c r="H23793">
        <v>0</v>
      </c>
      <c r="I23793">
        <v>0</v>
      </c>
      <c r="J23793">
        <v>0</v>
      </c>
      <c r="K23793" t="s">
        <v>91446</v>
      </c>
    </row>
    <row r="23794" spans="1:11" x14ac:dyDescent="0.3">
      <c r="A23794" t="s">
        <v>91447</v>
      </c>
      <c r="B23794" t="s">
        <v>91448</v>
      </c>
      <c r="C23794" t="s">
        <v>20</v>
      </c>
      <c r="D23794" t="s">
        <v>91449</v>
      </c>
      <c r="E23794" t="s">
        <v>82100</v>
      </c>
      <c r="F23794" t="s">
        <v>16</v>
      </c>
      <c r="G23794" t="s">
        <v>4044</v>
      </c>
      <c r="H23794">
        <v>0</v>
      </c>
      <c r="I23794">
        <v>0</v>
      </c>
      <c r="J23794">
        <v>0</v>
      </c>
      <c r="K23794" t="s">
        <v>91450</v>
      </c>
    </row>
    <row r="23795" spans="1:11" x14ac:dyDescent="0.3">
      <c r="A23795" t="s">
        <v>91451</v>
      </c>
      <c r="B23795" t="s">
        <v>91452</v>
      </c>
      <c r="C23795" t="s">
        <v>558</v>
      </c>
      <c r="D23795" t="s">
        <v>91453</v>
      </c>
      <c r="E23795" t="s">
        <v>32599</v>
      </c>
      <c r="F23795" t="s">
        <v>41</v>
      </c>
      <c r="G23795" t="s">
        <v>42</v>
      </c>
      <c r="H23795">
        <v>0</v>
      </c>
      <c r="I23795">
        <v>0</v>
      </c>
      <c r="J23795">
        <v>0</v>
      </c>
      <c r="K23795" t="s">
        <v>91454</v>
      </c>
    </row>
    <row r="23796" spans="1:11" x14ac:dyDescent="0.3">
      <c r="A23796" t="s">
        <v>91455</v>
      </c>
      <c r="C23796" t="s">
        <v>558</v>
      </c>
      <c r="D23796" t="s">
        <v>91456</v>
      </c>
      <c r="E23796" t="s">
        <v>981</v>
      </c>
      <c r="F23796" t="s">
        <v>1835</v>
      </c>
      <c r="G23796" t="s">
        <v>42</v>
      </c>
      <c r="H23796">
        <v>0</v>
      </c>
      <c r="I23796">
        <v>0</v>
      </c>
      <c r="J23796">
        <v>0</v>
      </c>
      <c r="K23796" t="s">
        <v>91457</v>
      </c>
    </row>
    <row r="23797" spans="1:11" x14ac:dyDescent="0.3">
      <c r="A23797" t="s">
        <v>91458</v>
      </c>
      <c r="B23797" t="s">
        <v>91459</v>
      </c>
      <c r="C23797" t="s">
        <v>558</v>
      </c>
      <c r="D23797" t="s">
        <v>91460</v>
      </c>
      <c r="E23797" t="s">
        <v>32599</v>
      </c>
      <c r="F23797" t="s">
        <v>41</v>
      </c>
      <c r="G23797" t="s">
        <v>42</v>
      </c>
      <c r="H23797">
        <v>0</v>
      </c>
      <c r="I23797">
        <v>0</v>
      </c>
      <c r="J23797">
        <v>0</v>
      </c>
      <c r="K23797" t="s">
        <v>91461</v>
      </c>
    </row>
    <row r="23798" spans="1:11" x14ac:dyDescent="0.3">
      <c r="A23798" t="s">
        <v>91462</v>
      </c>
      <c r="B23798" t="s">
        <v>91463</v>
      </c>
      <c r="C23798" t="s">
        <v>558</v>
      </c>
      <c r="D23798" t="s">
        <v>91464</v>
      </c>
      <c r="E23798" t="s">
        <v>2102</v>
      </c>
      <c r="F23798" t="s">
        <v>41</v>
      </c>
      <c r="G23798" t="s">
        <v>42</v>
      </c>
      <c r="H23798">
        <v>0</v>
      </c>
      <c r="I23798">
        <v>0</v>
      </c>
      <c r="J23798">
        <v>0</v>
      </c>
      <c r="K23798" t="s">
        <v>91465</v>
      </c>
    </row>
    <row r="23799" spans="1:11" x14ac:dyDescent="0.3">
      <c r="A23799" t="s">
        <v>91466</v>
      </c>
      <c r="B23799" t="s">
        <v>91467</v>
      </c>
      <c r="C23799" t="s">
        <v>558</v>
      </c>
      <c r="D23799" t="s">
        <v>91468</v>
      </c>
      <c r="E23799" t="s">
        <v>32599</v>
      </c>
      <c r="F23799" t="s">
        <v>41</v>
      </c>
      <c r="G23799" t="s">
        <v>42</v>
      </c>
      <c r="H23799">
        <v>0</v>
      </c>
      <c r="I23799">
        <v>0</v>
      </c>
      <c r="J23799">
        <v>0</v>
      </c>
      <c r="K23799" t="s">
        <v>91469</v>
      </c>
    </row>
    <row r="23800" spans="1:11" x14ac:dyDescent="0.3">
      <c r="A23800" t="s">
        <v>91470</v>
      </c>
      <c r="B23800" t="s">
        <v>91471</v>
      </c>
      <c r="C23800" t="s">
        <v>558</v>
      </c>
      <c r="D23800" t="s">
        <v>91472</v>
      </c>
      <c r="E23800" t="s">
        <v>32599</v>
      </c>
      <c r="F23800" t="s">
        <v>41</v>
      </c>
      <c r="G23800" t="s">
        <v>42</v>
      </c>
      <c r="H23800">
        <v>0</v>
      </c>
      <c r="I23800">
        <v>0</v>
      </c>
      <c r="J23800">
        <v>0</v>
      </c>
      <c r="K23800" t="s">
        <v>91473</v>
      </c>
    </row>
    <row r="23801" spans="1:11" x14ac:dyDescent="0.3">
      <c r="A23801" t="s">
        <v>91474</v>
      </c>
      <c r="B23801" t="s">
        <v>91475</v>
      </c>
      <c r="C23801" t="s">
        <v>27</v>
      </c>
      <c r="D23801" t="s">
        <v>91476</v>
      </c>
      <c r="E23801" t="s">
        <v>90134</v>
      </c>
      <c r="F23801" t="s">
        <v>2176</v>
      </c>
      <c r="G23801" t="s">
        <v>42</v>
      </c>
      <c r="H23801">
        <v>0</v>
      </c>
      <c r="I23801">
        <v>0</v>
      </c>
      <c r="J23801">
        <v>0</v>
      </c>
      <c r="K23801" t="s">
        <v>91477</v>
      </c>
    </row>
    <row r="23802" spans="1:11" x14ac:dyDescent="0.3">
      <c r="A23802" t="s">
        <v>91478</v>
      </c>
      <c r="B23802" t="s">
        <v>91479</v>
      </c>
      <c r="C23802" t="s">
        <v>558</v>
      </c>
      <c r="D23802" t="s">
        <v>91480</v>
      </c>
      <c r="E23802" t="s">
        <v>32599</v>
      </c>
      <c r="F23802" t="s">
        <v>41</v>
      </c>
      <c r="G23802" t="s">
        <v>42</v>
      </c>
      <c r="H23802">
        <v>0</v>
      </c>
      <c r="I23802">
        <v>0</v>
      </c>
      <c r="J23802">
        <v>0</v>
      </c>
      <c r="K23802" t="s">
        <v>91481</v>
      </c>
    </row>
    <row r="23803" spans="1:11" x14ac:dyDescent="0.3">
      <c r="A23803" t="s">
        <v>91482</v>
      </c>
      <c r="B23803" t="s">
        <v>91483</v>
      </c>
      <c r="C23803" t="s">
        <v>13</v>
      </c>
      <c r="D23803" t="s">
        <v>91484</v>
      </c>
      <c r="E23803" t="s">
        <v>87125</v>
      </c>
      <c r="F23803" t="s">
        <v>1536</v>
      </c>
      <c r="G23803" t="s">
        <v>42</v>
      </c>
      <c r="H23803">
        <v>0</v>
      </c>
      <c r="I23803">
        <v>0</v>
      </c>
      <c r="J23803">
        <v>0</v>
      </c>
      <c r="K23803" t="s">
        <v>91485</v>
      </c>
    </row>
    <row r="23804" spans="1:11" x14ac:dyDescent="0.3">
      <c r="A23804" t="s">
        <v>91486</v>
      </c>
      <c r="B23804" t="s">
        <v>91487</v>
      </c>
      <c r="C23804" t="s">
        <v>558</v>
      </c>
      <c r="D23804" t="s">
        <v>91488</v>
      </c>
      <c r="E23804" t="s">
        <v>32599</v>
      </c>
      <c r="F23804" t="s">
        <v>41</v>
      </c>
      <c r="G23804" t="s">
        <v>42</v>
      </c>
      <c r="H23804">
        <v>0</v>
      </c>
      <c r="I23804">
        <v>0</v>
      </c>
      <c r="J23804">
        <v>0</v>
      </c>
      <c r="K23804" t="s">
        <v>91489</v>
      </c>
    </row>
    <row r="23805" spans="1:11" x14ac:dyDescent="0.3">
      <c r="A23805" t="s">
        <v>91490</v>
      </c>
      <c r="B23805" t="s">
        <v>91491</v>
      </c>
      <c r="C23805" t="s">
        <v>558</v>
      </c>
      <c r="D23805" t="s">
        <v>91492</v>
      </c>
      <c r="E23805" t="s">
        <v>32599</v>
      </c>
      <c r="F23805" t="s">
        <v>41</v>
      </c>
      <c r="G23805" t="s">
        <v>42</v>
      </c>
      <c r="H23805">
        <v>0</v>
      </c>
      <c r="I23805">
        <v>0</v>
      </c>
      <c r="J23805">
        <v>0</v>
      </c>
      <c r="K23805" t="s">
        <v>91493</v>
      </c>
    </row>
    <row r="23806" spans="1:11" x14ac:dyDescent="0.3">
      <c r="A23806" t="s">
        <v>91494</v>
      </c>
      <c r="B23806" t="s">
        <v>91495</v>
      </c>
      <c r="C23806" t="s">
        <v>558</v>
      </c>
      <c r="D23806" t="s">
        <v>91496</v>
      </c>
      <c r="E23806" t="s">
        <v>32599</v>
      </c>
      <c r="F23806" t="s">
        <v>41</v>
      </c>
      <c r="G23806" t="s">
        <v>42</v>
      </c>
      <c r="H23806">
        <v>0</v>
      </c>
      <c r="I23806">
        <v>0</v>
      </c>
      <c r="J23806">
        <v>0</v>
      </c>
      <c r="K23806" t="s">
        <v>91497</v>
      </c>
    </row>
    <row r="23807" spans="1:11" x14ac:dyDescent="0.3">
      <c r="A23807" t="s">
        <v>91498</v>
      </c>
      <c r="B23807" t="s">
        <v>91499</v>
      </c>
      <c r="C23807" t="s">
        <v>558</v>
      </c>
      <c r="D23807" t="s">
        <v>91500</v>
      </c>
      <c r="E23807" t="s">
        <v>32122</v>
      </c>
      <c r="F23807" t="s">
        <v>10052</v>
      </c>
      <c r="G23807" t="s">
        <v>42</v>
      </c>
      <c r="H23807">
        <v>0</v>
      </c>
      <c r="I23807">
        <v>0</v>
      </c>
      <c r="J23807">
        <v>0</v>
      </c>
      <c r="K23807" t="s">
        <v>91501</v>
      </c>
    </row>
    <row r="23808" spans="1:11" x14ac:dyDescent="0.3">
      <c r="A23808" t="s">
        <v>91502</v>
      </c>
      <c r="B23808" t="s">
        <v>91503</v>
      </c>
      <c r="C23808" t="s">
        <v>558</v>
      </c>
      <c r="D23808" t="s">
        <v>91504</v>
      </c>
      <c r="E23808" t="s">
        <v>32599</v>
      </c>
      <c r="F23808" t="s">
        <v>41</v>
      </c>
      <c r="G23808" t="s">
        <v>42</v>
      </c>
      <c r="H23808">
        <v>0</v>
      </c>
      <c r="I23808">
        <v>0</v>
      </c>
      <c r="J23808">
        <v>0</v>
      </c>
      <c r="K23808" t="s">
        <v>91505</v>
      </c>
    </row>
    <row r="23809" spans="1:11" x14ac:dyDescent="0.3">
      <c r="A23809" t="s">
        <v>91506</v>
      </c>
      <c r="B23809" t="s">
        <v>91507</v>
      </c>
      <c r="C23809" t="s">
        <v>558</v>
      </c>
      <c r="D23809" t="s">
        <v>91508</v>
      </c>
      <c r="E23809" t="s">
        <v>32599</v>
      </c>
      <c r="F23809" t="s">
        <v>41</v>
      </c>
      <c r="G23809" t="s">
        <v>42</v>
      </c>
      <c r="H23809">
        <v>0</v>
      </c>
      <c r="I23809">
        <v>0</v>
      </c>
      <c r="J23809">
        <v>0</v>
      </c>
      <c r="K23809" t="s">
        <v>91509</v>
      </c>
    </row>
    <row r="23810" spans="1:11" x14ac:dyDescent="0.3">
      <c r="A23810" t="s">
        <v>91510</v>
      </c>
      <c r="B23810" t="s">
        <v>91511</v>
      </c>
      <c r="C23810" t="s">
        <v>558</v>
      </c>
      <c r="D23810" t="s">
        <v>91512</v>
      </c>
      <c r="E23810" t="s">
        <v>32599</v>
      </c>
      <c r="F23810" t="s">
        <v>41</v>
      </c>
      <c r="G23810" t="s">
        <v>42</v>
      </c>
      <c r="H23810">
        <v>0</v>
      </c>
      <c r="I23810">
        <v>0</v>
      </c>
      <c r="J23810">
        <v>0</v>
      </c>
      <c r="K23810" t="s">
        <v>91513</v>
      </c>
    </row>
    <row r="23811" spans="1:11" x14ac:dyDescent="0.3">
      <c r="A23811" t="s">
        <v>91514</v>
      </c>
      <c r="B23811" t="s">
        <v>91515</v>
      </c>
      <c r="C23811" t="s">
        <v>27</v>
      </c>
      <c r="D23811" t="s">
        <v>91516</v>
      </c>
      <c r="E23811" t="s">
        <v>90134</v>
      </c>
      <c r="F23811" t="s">
        <v>7555</v>
      </c>
      <c r="G23811" t="s">
        <v>42</v>
      </c>
      <c r="H23811">
        <v>0</v>
      </c>
      <c r="I23811">
        <v>0</v>
      </c>
      <c r="J23811">
        <v>0</v>
      </c>
      <c r="K23811" t="s">
        <v>91517</v>
      </c>
    </row>
    <row r="23812" spans="1:11" x14ac:dyDescent="0.3">
      <c r="A23812" t="s">
        <v>91518</v>
      </c>
      <c r="B23812" t="s">
        <v>91519</v>
      </c>
      <c r="C23812" t="s">
        <v>558</v>
      </c>
      <c r="D23812" t="s">
        <v>91520</v>
      </c>
      <c r="E23812" t="s">
        <v>32122</v>
      </c>
      <c r="F23812" t="s">
        <v>2313</v>
      </c>
      <c r="G23812" t="s">
        <v>42</v>
      </c>
      <c r="H23812">
        <v>0</v>
      </c>
      <c r="I23812">
        <v>0</v>
      </c>
      <c r="J23812">
        <v>0</v>
      </c>
      <c r="K23812" t="s">
        <v>91521</v>
      </c>
    </row>
    <row r="23813" spans="1:11" x14ac:dyDescent="0.3">
      <c r="A23813" t="s">
        <v>91522</v>
      </c>
      <c r="B23813" t="s">
        <v>91523</v>
      </c>
      <c r="C23813" t="s">
        <v>558</v>
      </c>
      <c r="D23813" t="s">
        <v>91524</v>
      </c>
      <c r="E23813" t="s">
        <v>19698</v>
      </c>
      <c r="F23813" t="s">
        <v>41</v>
      </c>
      <c r="G23813" t="s">
        <v>42</v>
      </c>
      <c r="H23813">
        <v>0</v>
      </c>
      <c r="I23813">
        <v>0</v>
      </c>
      <c r="J23813">
        <v>0</v>
      </c>
      <c r="K23813" t="s">
        <v>91525</v>
      </c>
    </row>
    <row r="23814" spans="1:11" x14ac:dyDescent="0.3">
      <c r="A23814" t="s">
        <v>91526</v>
      </c>
      <c r="B23814" t="s">
        <v>91527</v>
      </c>
      <c r="C23814" t="s">
        <v>20</v>
      </c>
      <c r="D23814" t="s">
        <v>91528</v>
      </c>
      <c r="E23814" t="s">
        <v>82100</v>
      </c>
      <c r="F23814" t="s">
        <v>1868</v>
      </c>
      <c r="G23814" t="s">
        <v>22095</v>
      </c>
      <c r="H23814">
        <v>0</v>
      </c>
      <c r="I23814">
        <v>0</v>
      </c>
      <c r="J23814">
        <v>0</v>
      </c>
      <c r="K23814" t="s">
        <v>91529</v>
      </c>
    </row>
    <row r="23815" spans="1:11" x14ac:dyDescent="0.3">
      <c r="A23815" t="s">
        <v>91530</v>
      </c>
      <c r="B23815" t="s">
        <v>91531</v>
      </c>
      <c r="C23815" t="s">
        <v>558</v>
      </c>
      <c r="D23815" t="s">
        <v>91532</v>
      </c>
      <c r="E23815" t="s">
        <v>32599</v>
      </c>
      <c r="F23815" t="s">
        <v>41</v>
      </c>
      <c r="G23815" t="s">
        <v>42</v>
      </c>
      <c r="H23815">
        <v>0</v>
      </c>
      <c r="I23815">
        <v>0</v>
      </c>
      <c r="J23815">
        <v>0</v>
      </c>
      <c r="K23815" t="s">
        <v>91533</v>
      </c>
    </row>
    <row r="23816" spans="1:11" x14ac:dyDescent="0.3">
      <c r="A23816" t="s">
        <v>91534</v>
      </c>
      <c r="B23816" t="s">
        <v>91535</v>
      </c>
      <c r="C23816" t="s">
        <v>20</v>
      </c>
      <c r="D23816" t="s">
        <v>91536</v>
      </c>
      <c r="E23816" t="s">
        <v>82100</v>
      </c>
      <c r="F23816" t="s">
        <v>1634</v>
      </c>
      <c r="G23816" t="s">
        <v>42</v>
      </c>
      <c r="H23816">
        <v>0</v>
      </c>
      <c r="I23816">
        <v>0</v>
      </c>
      <c r="J23816">
        <v>0</v>
      </c>
      <c r="K23816" t="s">
        <v>91537</v>
      </c>
    </row>
    <row r="23817" spans="1:11" x14ac:dyDescent="0.3">
      <c r="A23817" t="s">
        <v>91538</v>
      </c>
      <c r="B23817" t="s">
        <v>91539</v>
      </c>
      <c r="C23817" t="s">
        <v>558</v>
      </c>
      <c r="D23817" t="s">
        <v>91540</v>
      </c>
      <c r="E23817" t="s">
        <v>32599</v>
      </c>
      <c r="F23817" t="s">
        <v>41</v>
      </c>
      <c r="G23817" t="s">
        <v>42</v>
      </c>
      <c r="H23817">
        <v>0</v>
      </c>
      <c r="I23817">
        <v>0</v>
      </c>
      <c r="J23817">
        <v>0</v>
      </c>
      <c r="K23817" t="s">
        <v>91541</v>
      </c>
    </row>
    <row r="23818" spans="1:11" x14ac:dyDescent="0.3">
      <c r="A23818" t="s">
        <v>91542</v>
      </c>
      <c r="B23818" t="s">
        <v>91543</v>
      </c>
      <c r="C23818" t="s">
        <v>558</v>
      </c>
      <c r="D23818" t="s">
        <v>91544</v>
      </c>
      <c r="E23818" t="s">
        <v>32599</v>
      </c>
      <c r="F23818" t="s">
        <v>41</v>
      </c>
      <c r="G23818" t="s">
        <v>42</v>
      </c>
      <c r="H23818">
        <v>0</v>
      </c>
      <c r="I23818">
        <v>0</v>
      </c>
      <c r="J23818">
        <v>0</v>
      </c>
      <c r="K23818" t="s">
        <v>91545</v>
      </c>
    </row>
    <row r="23819" spans="1:11" x14ac:dyDescent="0.3">
      <c r="A23819" t="s">
        <v>91546</v>
      </c>
      <c r="B23819" t="s">
        <v>91547</v>
      </c>
      <c r="C23819" t="s">
        <v>558</v>
      </c>
      <c r="D23819" t="s">
        <v>91548</v>
      </c>
      <c r="E23819" t="s">
        <v>32599</v>
      </c>
      <c r="F23819" t="s">
        <v>41</v>
      </c>
      <c r="G23819" t="s">
        <v>42</v>
      </c>
      <c r="H23819">
        <v>0</v>
      </c>
      <c r="I23819">
        <v>0</v>
      </c>
      <c r="J23819">
        <v>0</v>
      </c>
      <c r="K23819" t="s">
        <v>91549</v>
      </c>
    </row>
    <row r="23820" spans="1:11" x14ac:dyDescent="0.3">
      <c r="A23820" t="s">
        <v>91550</v>
      </c>
      <c r="B23820" t="s">
        <v>91551</v>
      </c>
      <c r="C23820" t="s">
        <v>13</v>
      </c>
      <c r="D23820" t="s">
        <v>91552</v>
      </c>
      <c r="E23820" t="s">
        <v>87125</v>
      </c>
      <c r="F23820" t="s">
        <v>16</v>
      </c>
      <c r="G23820" t="s">
        <v>4763</v>
      </c>
      <c r="H23820">
        <v>0</v>
      </c>
      <c r="I23820">
        <v>0</v>
      </c>
      <c r="J23820">
        <v>0</v>
      </c>
      <c r="K23820" t="s">
        <v>91553</v>
      </c>
    </row>
    <row r="23821" spans="1:11" x14ac:dyDescent="0.3">
      <c r="A23821" t="s">
        <v>91554</v>
      </c>
      <c r="B23821" t="s">
        <v>91555</v>
      </c>
      <c r="C23821" t="s">
        <v>147</v>
      </c>
      <c r="D23821" t="s">
        <v>91556</v>
      </c>
      <c r="E23821" t="s">
        <v>76393</v>
      </c>
      <c r="F23821" t="s">
        <v>29553</v>
      </c>
      <c r="G23821" t="s">
        <v>42</v>
      </c>
      <c r="H23821">
        <v>0</v>
      </c>
      <c r="I23821">
        <v>0</v>
      </c>
      <c r="J23821">
        <v>0</v>
      </c>
      <c r="K23821" t="s">
        <v>91557</v>
      </c>
    </row>
    <row r="23822" spans="1:11" x14ac:dyDescent="0.3">
      <c r="A23822" t="s">
        <v>91558</v>
      </c>
      <c r="B23822" t="s">
        <v>91559</v>
      </c>
      <c r="C23822" t="s">
        <v>20</v>
      </c>
      <c r="D23822" t="s">
        <v>91560</v>
      </c>
      <c r="E23822" t="s">
        <v>82100</v>
      </c>
      <c r="F23822" t="s">
        <v>17901</v>
      </c>
      <c r="G23822" t="s">
        <v>42</v>
      </c>
      <c r="H23822">
        <v>0</v>
      </c>
      <c r="I23822">
        <v>0</v>
      </c>
      <c r="J23822">
        <v>0</v>
      </c>
      <c r="K23822" t="s">
        <v>91561</v>
      </c>
    </row>
    <row r="23823" spans="1:11" x14ac:dyDescent="0.3">
      <c r="A23823" t="s">
        <v>91562</v>
      </c>
      <c r="C23823" t="s">
        <v>20</v>
      </c>
      <c r="D23823" t="s">
        <v>91563</v>
      </c>
      <c r="E23823" t="s">
        <v>82100</v>
      </c>
      <c r="F23823" t="s">
        <v>23804</v>
      </c>
      <c r="G23823" t="s">
        <v>42</v>
      </c>
      <c r="H23823">
        <v>0</v>
      </c>
      <c r="I23823">
        <v>0</v>
      </c>
      <c r="J23823">
        <v>0</v>
      </c>
      <c r="K23823" t="s">
        <v>91564</v>
      </c>
    </row>
    <row r="23824" spans="1:11" x14ac:dyDescent="0.3">
      <c r="A23824" t="s">
        <v>91565</v>
      </c>
      <c r="B23824" t="s">
        <v>91566</v>
      </c>
      <c r="C23824" t="s">
        <v>20</v>
      </c>
      <c r="D23824" t="s">
        <v>91567</v>
      </c>
      <c r="E23824" t="s">
        <v>82100</v>
      </c>
      <c r="F23824" t="s">
        <v>2852</v>
      </c>
      <c r="G23824" t="s">
        <v>42</v>
      </c>
      <c r="H23824">
        <v>0</v>
      </c>
      <c r="I23824">
        <v>0</v>
      </c>
      <c r="J23824">
        <v>0</v>
      </c>
      <c r="K23824" t="s">
        <v>91568</v>
      </c>
    </row>
    <row r="23825" spans="1:11" x14ac:dyDescent="0.3">
      <c r="A23825" t="s">
        <v>91569</v>
      </c>
      <c r="C23825" t="s">
        <v>27</v>
      </c>
      <c r="D23825" t="s">
        <v>91570</v>
      </c>
      <c r="E23825" t="s">
        <v>90134</v>
      </c>
      <c r="F23825" t="s">
        <v>12188</v>
      </c>
      <c r="G23825" t="s">
        <v>42</v>
      </c>
      <c r="H23825">
        <v>0</v>
      </c>
      <c r="I23825">
        <v>0</v>
      </c>
      <c r="J23825">
        <v>0</v>
      </c>
      <c r="K23825" t="s">
        <v>91571</v>
      </c>
    </row>
    <row r="23826" spans="1:11" x14ac:dyDescent="0.3">
      <c r="A23826" t="s">
        <v>91572</v>
      </c>
      <c r="B23826" t="s">
        <v>91573</v>
      </c>
      <c r="C23826" t="s">
        <v>13</v>
      </c>
      <c r="D23826" t="s">
        <v>91574</v>
      </c>
      <c r="E23826" t="s">
        <v>66626</v>
      </c>
      <c r="F23826" t="s">
        <v>58768</v>
      </c>
      <c r="G23826" t="s">
        <v>42</v>
      </c>
      <c r="H23826">
        <v>0</v>
      </c>
      <c r="I23826">
        <v>0</v>
      </c>
      <c r="J23826">
        <v>0</v>
      </c>
      <c r="K23826" t="s">
        <v>91575</v>
      </c>
    </row>
    <row r="23827" spans="1:11" x14ac:dyDescent="0.3">
      <c r="A23827" t="s">
        <v>91576</v>
      </c>
      <c r="B23827" t="s">
        <v>91577</v>
      </c>
      <c r="C23827" t="s">
        <v>466</v>
      </c>
      <c r="D23827" t="s">
        <v>91578</v>
      </c>
      <c r="E23827" t="s">
        <v>79083</v>
      </c>
      <c r="F23827" t="s">
        <v>16</v>
      </c>
      <c r="G23827" t="s">
        <v>12413</v>
      </c>
      <c r="H23827">
        <v>0</v>
      </c>
      <c r="I23827">
        <v>0</v>
      </c>
      <c r="J23827">
        <v>0</v>
      </c>
      <c r="K23827" t="s">
        <v>91579</v>
      </c>
    </row>
    <row r="23828" spans="1:11" x14ac:dyDescent="0.3">
      <c r="A23828" t="s">
        <v>91580</v>
      </c>
      <c r="B23828" t="s">
        <v>91581</v>
      </c>
      <c r="C23828" t="s">
        <v>20</v>
      </c>
      <c r="D23828" t="s">
        <v>91582</v>
      </c>
      <c r="E23828" t="s">
        <v>82100</v>
      </c>
      <c r="F23828" t="s">
        <v>1252</v>
      </c>
      <c r="G23828" t="s">
        <v>42</v>
      </c>
      <c r="H23828">
        <v>0</v>
      </c>
      <c r="I23828">
        <v>0</v>
      </c>
      <c r="J23828">
        <v>0</v>
      </c>
      <c r="K23828" t="s">
        <v>91583</v>
      </c>
    </row>
    <row r="23829" spans="1:11" x14ac:dyDescent="0.3">
      <c r="A23829" t="s">
        <v>91584</v>
      </c>
      <c r="B23829" t="s">
        <v>91585</v>
      </c>
      <c r="C23829" t="s">
        <v>147</v>
      </c>
      <c r="D23829" t="s">
        <v>91586</v>
      </c>
      <c r="E23829" t="s">
        <v>76393</v>
      </c>
      <c r="F23829" t="s">
        <v>2000</v>
      </c>
      <c r="G23829" t="s">
        <v>42</v>
      </c>
      <c r="H23829">
        <v>0</v>
      </c>
      <c r="I23829">
        <v>0</v>
      </c>
      <c r="J23829">
        <v>0</v>
      </c>
      <c r="K23829" t="s">
        <v>91587</v>
      </c>
    </row>
    <row r="23830" spans="1:11" x14ac:dyDescent="0.3">
      <c r="A23830" t="s">
        <v>91588</v>
      </c>
      <c r="B23830" t="s">
        <v>91395</v>
      </c>
      <c r="C23830" t="s">
        <v>20</v>
      </c>
      <c r="D23830" t="s">
        <v>91589</v>
      </c>
      <c r="E23830" t="s">
        <v>82100</v>
      </c>
      <c r="F23830" t="s">
        <v>9090</v>
      </c>
      <c r="G23830" t="s">
        <v>14745</v>
      </c>
      <c r="H23830">
        <v>0</v>
      </c>
      <c r="I23830">
        <v>0</v>
      </c>
      <c r="J23830">
        <v>0</v>
      </c>
      <c r="K23830" t="s">
        <v>91590</v>
      </c>
    </row>
    <row r="23831" spans="1:11" x14ac:dyDescent="0.3">
      <c r="A23831" t="s">
        <v>91591</v>
      </c>
      <c r="B23831" t="s">
        <v>91592</v>
      </c>
      <c r="C23831" t="s">
        <v>20</v>
      </c>
      <c r="D23831" t="s">
        <v>91593</v>
      </c>
      <c r="E23831" t="s">
        <v>82100</v>
      </c>
      <c r="F23831" t="s">
        <v>6902</v>
      </c>
      <c r="G23831" t="s">
        <v>42</v>
      </c>
      <c r="H23831">
        <v>0</v>
      </c>
      <c r="I23831">
        <v>0</v>
      </c>
      <c r="J23831">
        <v>0</v>
      </c>
      <c r="K23831" t="s">
        <v>91594</v>
      </c>
    </row>
    <row r="23832" spans="1:11" x14ac:dyDescent="0.3">
      <c r="A23832" t="s">
        <v>91595</v>
      </c>
      <c r="B23832" t="s">
        <v>91596</v>
      </c>
      <c r="C23832" t="s">
        <v>558</v>
      </c>
      <c r="D23832" t="s">
        <v>91597</v>
      </c>
      <c r="E23832" t="s">
        <v>32599</v>
      </c>
      <c r="F23832" t="s">
        <v>41</v>
      </c>
      <c r="G23832" t="s">
        <v>42</v>
      </c>
      <c r="H23832">
        <v>0</v>
      </c>
      <c r="I23832">
        <v>0</v>
      </c>
      <c r="J23832">
        <v>0</v>
      </c>
      <c r="K23832" t="s">
        <v>91598</v>
      </c>
    </row>
    <row r="23833" spans="1:11" x14ac:dyDescent="0.3">
      <c r="A23833" t="s">
        <v>91599</v>
      </c>
      <c r="B23833" t="s">
        <v>91600</v>
      </c>
      <c r="C23833" t="s">
        <v>20</v>
      </c>
      <c r="D23833" t="s">
        <v>91601</v>
      </c>
      <c r="E23833" t="s">
        <v>82100</v>
      </c>
      <c r="F23833" t="s">
        <v>6107</v>
      </c>
      <c r="G23833" t="s">
        <v>42</v>
      </c>
      <c r="H23833">
        <v>0</v>
      </c>
      <c r="I23833">
        <v>0</v>
      </c>
      <c r="J23833">
        <v>0</v>
      </c>
      <c r="K23833" t="s">
        <v>91602</v>
      </c>
    </row>
    <row r="23834" spans="1:11" x14ac:dyDescent="0.3">
      <c r="A23834" t="s">
        <v>91603</v>
      </c>
      <c r="B23834" t="s">
        <v>91604</v>
      </c>
      <c r="C23834" t="s">
        <v>20</v>
      </c>
      <c r="D23834" t="s">
        <v>91605</v>
      </c>
      <c r="E23834" t="s">
        <v>82100</v>
      </c>
      <c r="F23834" t="s">
        <v>82841</v>
      </c>
      <c r="G23834" t="s">
        <v>42</v>
      </c>
      <c r="H23834">
        <v>0</v>
      </c>
      <c r="I23834">
        <v>0</v>
      </c>
      <c r="J23834">
        <v>0</v>
      </c>
      <c r="K23834" t="s">
        <v>91606</v>
      </c>
    </row>
    <row r="23835" spans="1:11" x14ac:dyDescent="0.3">
      <c r="A23835" t="s">
        <v>91607</v>
      </c>
      <c r="C23835" t="s">
        <v>27</v>
      </c>
      <c r="D23835" t="s">
        <v>91608</v>
      </c>
      <c r="E23835" t="s">
        <v>90134</v>
      </c>
      <c r="F23835" t="s">
        <v>16</v>
      </c>
      <c r="G23835" t="s">
        <v>4717</v>
      </c>
      <c r="H23835">
        <v>0</v>
      </c>
      <c r="I23835">
        <v>0</v>
      </c>
      <c r="J23835">
        <v>0</v>
      </c>
      <c r="K23835" t="s">
        <v>91609</v>
      </c>
    </row>
    <row r="23836" spans="1:11" x14ac:dyDescent="0.3">
      <c r="A23836" t="s">
        <v>91610</v>
      </c>
      <c r="B23836" t="s">
        <v>91611</v>
      </c>
      <c r="C23836" t="s">
        <v>13</v>
      </c>
      <c r="D23836" t="s">
        <v>91612</v>
      </c>
      <c r="E23836" t="s">
        <v>66626</v>
      </c>
      <c r="F23836" t="s">
        <v>16</v>
      </c>
      <c r="G23836" t="s">
        <v>9186</v>
      </c>
      <c r="H23836">
        <v>0</v>
      </c>
      <c r="I23836">
        <v>0</v>
      </c>
      <c r="J23836">
        <v>0</v>
      </c>
      <c r="K23836" t="s">
        <v>91613</v>
      </c>
    </row>
    <row r="23837" spans="1:11" x14ac:dyDescent="0.3">
      <c r="A23837" t="s">
        <v>91614</v>
      </c>
      <c r="C23837" t="s">
        <v>27</v>
      </c>
      <c r="D23837" t="s">
        <v>91615</v>
      </c>
      <c r="E23837" t="s">
        <v>90134</v>
      </c>
      <c r="F23837" t="s">
        <v>16</v>
      </c>
      <c r="G23837" t="s">
        <v>50545</v>
      </c>
      <c r="H23837">
        <v>0</v>
      </c>
      <c r="I23837">
        <v>0</v>
      </c>
      <c r="J23837">
        <v>0</v>
      </c>
      <c r="K23837" t="s">
        <v>91616</v>
      </c>
    </row>
    <row r="23838" spans="1:11" x14ac:dyDescent="0.3">
      <c r="A23838" t="s">
        <v>91617</v>
      </c>
      <c r="C23838" t="s">
        <v>147</v>
      </c>
      <c r="D23838" t="s">
        <v>91618</v>
      </c>
      <c r="E23838" t="s">
        <v>76393</v>
      </c>
      <c r="F23838" t="s">
        <v>16</v>
      </c>
      <c r="G23838" t="s">
        <v>269</v>
      </c>
      <c r="H23838">
        <v>0</v>
      </c>
      <c r="I23838">
        <v>0</v>
      </c>
      <c r="J23838">
        <v>0</v>
      </c>
      <c r="K23838" t="s">
        <v>91619</v>
      </c>
    </row>
    <row r="23839" spans="1:11" x14ac:dyDescent="0.3">
      <c r="A23839" t="s">
        <v>91620</v>
      </c>
      <c r="B23839" t="s">
        <v>91621</v>
      </c>
      <c r="C23839" t="s">
        <v>466</v>
      </c>
      <c r="D23839" t="s">
        <v>91622</v>
      </c>
      <c r="E23839" t="s">
        <v>79083</v>
      </c>
      <c r="F23839" t="s">
        <v>16</v>
      </c>
      <c r="G23839" t="s">
        <v>52271</v>
      </c>
      <c r="H23839">
        <v>0</v>
      </c>
      <c r="I23839">
        <v>0</v>
      </c>
      <c r="J23839">
        <v>0</v>
      </c>
      <c r="K23839" t="s">
        <v>91623</v>
      </c>
    </row>
    <row r="23840" spans="1:11" x14ac:dyDescent="0.3">
      <c r="A23840" t="s">
        <v>91624</v>
      </c>
      <c r="B23840" t="s">
        <v>91625</v>
      </c>
      <c r="C23840" t="s">
        <v>20</v>
      </c>
      <c r="D23840" t="s">
        <v>91626</v>
      </c>
      <c r="E23840" t="s">
        <v>82100</v>
      </c>
      <c r="F23840" t="s">
        <v>7594</v>
      </c>
      <c r="G23840" t="s">
        <v>17001</v>
      </c>
      <c r="H23840">
        <v>0</v>
      </c>
      <c r="I23840">
        <v>0</v>
      </c>
      <c r="J23840">
        <v>0</v>
      </c>
      <c r="K23840" t="s">
        <v>91627</v>
      </c>
    </row>
    <row r="23841" spans="1:11" x14ac:dyDescent="0.3">
      <c r="A23841" t="s">
        <v>91628</v>
      </c>
      <c r="C23841" t="s">
        <v>27</v>
      </c>
      <c r="D23841" t="s">
        <v>91629</v>
      </c>
      <c r="E23841" t="s">
        <v>90134</v>
      </c>
      <c r="F23841" t="s">
        <v>1986</v>
      </c>
      <c r="G23841" t="s">
        <v>42</v>
      </c>
      <c r="H23841">
        <v>0</v>
      </c>
      <c r="I23841">
        <v>0</v>
      </c>
      <c r="J23841">
        <v>0</v>
      </c>
      <c r="K23841" t="s">
        <v>91630</v>
      </c>
    </row>
    <row r="23842" spans="1:11" x14ac:dyDescent="0.3">
      <c r="A23842" t="s">
        <v>91631</v>
      </c>
      <c r="B23842" t="s">
        <v>91632</v>
      </c>
      <c r="C23842" t="s">
        <v>27</v>
      </c>
      <c r="D23842" t="s">
        <v>91633</v>
      </c>
      <c r="E23842" t="s">
        <v>90134</v>
      </c>
      <c r="F23842" t="s">
        <v>20080</v>
      </c>
      <c r="G23842" t="s">
        <v>42</v>
      </c>
      <c r="H23842">
        <v>0</v>
      </c>
      <c r="I23842">
        <v>0</v>
      </c>
      <c r="J23842">
        <v>0</v>
      </c>
      <c r="K23842" t="s">
        <v>91634</v>
      </c>
    </row>
    <row r="23843" spans="1:11" x14ac:dyDescent="0.3">
      <c r="A23843" t="s">
        <v>91635</v>
      </c>
      <c r="B23843" t="s">
        <v>91636</v>
      </c>
      <c r="C23843" t="s">
        <v>147</v>
      </c>
      <c r="D23843" t="s">
        <v>91637</v>
      </c>
      <c r="E23843" t="s">
        <v>76393</v>
      </c>
      <c r="F23843" t="s">
        <v>17074</v>
      </c>
      <c r="G23843" t="s">
        <v>42</v>
      </c>
      <c r="H23843">
        <v>0</v>
      </c>
      <c r="I23843">
        <v>0</v>
      </c>
      <c r="J23843">
        <v>0</v>
      </c>
      <c r="K23843" t="s">
        <v>91638</v>
      </c>
    </row>
    <row r="23844" spans="1:11" x14ac:dyDescent="0.3">
      <c r="A23844" t="s">
        <v>91639</v>
      </c>
      <c r="C23844" t="s">
        <v>147</v>
      </c>
      <c r="D23844" t="s">
        <v>91640</v>
      </c>
      <c r="E23844" t="s">
        <v>76393</v>
      </c>
      <c r="F23844" t="s">
        <v>7017</v>
      </c>
      <c r="G23844" t="s">
        <v>42</v>
      </c>
      <c r="H23844">
        <v>0</v>
      </c>
      <c r="I23844">
        <v>0</v>
      </c>
      <c r="J23844">
        <v>0</v>
      </c>
      <c r="K23844" t="s">
        <v>91641</v>
      </c>
    </row>
    <row r="23845" spans="1:11" x14ac:dyDescent="0.3">
      <c r="A23845" t="s">
        <v>91642</v>
      </c>
      <c r="C23845" t="s">
        <v>20</v>
      </c>
      <c r="D23845" t="s">
        <v>91643</v>
      </c>
      <c r="E23845" t="s">
        <v>82100</v>
      </c>
      <c r="F23845" t="s">
        <v>2804</v>
      </c>
      <c r="G23845" t="s">
        <v>42</v>
      </c>
      <c r="H23845">
        <v>0</v>
      </c>
      <c r="I23845">
        <v>0</v>
      </c>
      <c r="J23845">
        <v>0</v>
      </c>
      <c r="K23845" t="s">
        <v>91644</v>
      </c>
    </row>
    <row r="23846" spans="1:11" x14ac:dyDescent="0.3">
      <c r="A23846" t="s">
        <v>91645</v>
      </c>
      <c r="B23846" t="s">
        <v>91646</v>
      </c>
      <c r="C23846" t="s">
        <v>27</v>
      </c>
      <c r="D23846" t="e">
        <f>폴리프로필렌.</f>
        <v>#NAME?</v>
      </c>
      <c r="E23846" t="s">
        <v>29</v>
      </c>
      <c r="F23846" t="s">
        <v>16</v>
      </c>
      <c r="G23846" t="s">
        <v>637</v>
      </c>
      <c r="H23846">
        <v>0</v>
      </c>
      <c r="I23846">
        <v>0</v>
      </c>
      <c r="J23846">
        <v>0</v>
      </c>
      <c r="K23846" t="s">
        <v>91647</v>
      </c>
    </row>
    <row r="23847" spans="1:11" x14ac:dyDescent="0.3">
      <c r="A23847" t="s">
        <v>91648</v>
      </c>
      <c r="B23847" t="s">
        <v>91649</v>
      </c>
      <c r="C23847" t="s">
        <v>13</v>
      </c>
      <c r="D23847" t="s">
        <v>91650</v>
      </c>
      <c r="E23847" t="s">
        <v>66626</v>
      </c>
      <c r="F23847" t="s">
        <v>16</v>
      </c>
      <c r="G23847" t="s">
        <v>3093</v>
      </c>
      <c r="H23847">
        <v>0</v>
      </c>
      <c r="I23847">
        <v>0</v>
      </c>
      <c r="J23847">
        <v>0</v>
      </c>
      <c r="K23847" t="s">
        <v>91651</v>
      </c>
    </row>
    <row r="23848" spans="1:11" x14ac:dyDescent="0.3">
      <c r="A23848" t="s">
        <v>91652</v>
      </c>
      <c r="C23848" t="s">
        <v>20</v>
      </c>
      <c r="D23848" t="s">
        <v>91653</v>
      </c>
      <c r="E23848" t="s">
        <v>82100</v>
      </c>
      <c r="F23848" t="s">
        <v>31163</v>
      </c>
      <c r="G23848" t="s">
        <v>42</v>
      </c>
      <c r="H23848">
        <v>0</v>
      </c>
      <c r="I23848">
        <v>0</v>
      </c>
      <c r="J23848">
        <v>0</v>
      </c>
      <c r="K23848" t="s">
        <v>91654</v>
      </c>
    </row>
    <row r="23849" spans="1:11" x14ac:dyDescent="0.3">
      <c r="A23849" t="s">
        <v>91655</v>
      </c>
      <c r="C23849" t="s">
        <v>20</v>
      </c>
      <c r="D23849" t="s">
        <v>91656</v>
      </c>
      <c r="E23849" t="s">
        <v>76393</v>
      </c>
      <c r="F23849" t="s">
        <v>2814</v>
      </c>
      <c r="G23849" t="s">
        <v>42</v>
      </c>
      <c r="H23849">
        <v>0</v>
      </c>
      <c r="I23849">
        <v>0</v>
      </c>
      <c r="J23849">
        <v>0</v>
      </c>
      <c r="K23849" t="s">
        <v>91657</v>
      </c>
    </row>
    <row r="23850" spans="1:11" x14ac:dyDescent="0.3">
      <c r="A23850" t="s">
        <v>91658</v>
      </c>
      <c r="C23850" t="s">
        <v>27</v>
      </c>
      <c r="D23850" t="s">
        <v>91659</v>
      </c>
      <c r="E23850" t="s">
        <v>90134</v>
      </c>
      <c r="F23850" t="s">
        <v>1845</v>
      </c>
      <c r="G23850" t="s">
        <v>42</v>
      </c>
      <c r="H23850">
        <v>0</v>
      </c>
      <c r="I23850">
        <v>0</v>
      </c>
      <c r="J23850">
        <v>0</v>
      </c>
      <c r="K23850" t="s">
        <v>91660</v>
      </c>
    </row>
    <row r="23851" spans="1:11" x14ac:dyDescent="0.3">
      <c r="A23851" t="s">
        <v>91661</v>
      </c>
      <c r="B23851" t="s">
        <v>91662</v>
      </c>
      <c r="C23851" t="s">
        <v>27</v>
      </c>
      <c r="D23851" t="s">
        <v>91663</v>
      </c>
      <c r="E23851" t="s">
        <v>90134</v>
      </c>
      <c r="F23851" t="s">
        <v>4100</v>
      </c>
      <c r="G23851" t="s">
        <v>42</v>
      </c>
      <c r="H23851">
        <v>0</v>
      </c>
      <c r="I23851">
        <v>0</v>
      </c>
      <c r="J23851">
        <v>0</v>
      </c>
      <c r="K23851" t="s">
        <v>91664</v>
      </c>
    </row>
    <row r="23852" spans="1:11" x14ac:dyDescent="0.3">
      <c r="A23852" t="s">
        <v>91665</v>
      </c>
      <c r="B23852" t="s">
        <v>54254</v>
      </c>
      <c r="C23852" t="s">
        <v>27</v>
      </c>
      <c r="D23852" t="s">
        <v>91666</v>
      </c>
      <c r="E23852" t="s">
        <v>90134</v>
      </c>
      <c r="F23852" t="s">
        <v>1788</v>
      </c>
      <c r="G23852" t="s">
        <v>42</v>
      </c>
      <c r="H23852">
        <v>0</v>
      </c>
      <c r="I23852">
        <v>0</v>
      </c>
      <c r="J23852">
        <v>0</v>
      </c>
      <c r="K23852" t="s">
        <v>91667</v>
      </c>
    </row>
    <row r="23853" spans="1:11" x14ac:dyDescent="0.3">
      <c r="A23853" t="s">
        <v>91668</v>
      </c>
      <c r="B23853" t="s">
        <v>91669</v>
      </c>
      <c r="C23853" t="s">
        <v>27</v>
      </c>
      <c r="D23853" t="s">
        <v>91670</v>
      </c>
      <c r="E23853" t="s">
        <v>90134</v>
      </c>
      <c r="F23853" t="s">
        <v>54340</v>
      </c>
      <c r="G23853" t="s">
        <v>42</v>
      </c>
      <c r="H23853">
        <v>0</v>
      </c>
      <c r="I23853">
        <v>0</v>
      </c>
      <c r="J23853">
        <v>0</v>
      </c>
      <c r="K23853" t="s">
        <v>91671</v>
      </c>
    </row>
    <row r="23854" spans="1:11" x14ac:dyDescent="0.3">
      <c r="A23854" t="s">
        <v>91672</v>
      </c>
      <c r="B23854" t="s">
        <v>91673</v>
      </c>
      <c r="C23854" t="s">
        <v>27</v>
      </c>
      <c r="D23854" t="s">
        <v>91674</v>
      </c>
      <c r="E23854" t="s">
        <v>90134</v>
      </c>
      <c r="F23854" t="s">
        <v>13097</v>
      </c>
      <c r="G23854" t="s">
        <v>42</v>
      </c>
      <c r="H23854">
        <v>0</v>
      </c>
      <c r="I23854">
        <v>0</v>
      </c>
      <c r="J23854">
        <v>0</v>
      </c>
      <c r="K23854" t="s">
        <v>91675</v>
      </c>
    </row>
    <row r="23855" spans="1:11" x14ac:dyDescent="0.3">
      <c r="A23855" t="s">
        <v>91676</v>
      </c>
      <c r="B23855" t="s">
        <v>91677</v>
      </c>
      <c r="C23855" t="s">
        <v>27</v>
      </c>
      <c r="D23855" t="s">
        <v>91678</v>
      </c>
      <c r="E23855" t="s">
        <v>90134</v>
      </c>
      <c r="F23855" t="s">
        <v>41</v>
      </c>
      <c r="G23855" t="s">
        <v>42</v>
      </c>
      <c r="H23855">
        <v>0</v>
      </c>
      <c r="I23855">
        <v>0</v>
      </c>
      <c r="J23855">
        <v>0</v>
      </c>
      <c r="K23855" t="s">
        <v>91679</v>
      </c>
    </row>
    <row r="23856" spans="1:11" x14ac:dyDescent="0.3">
      <c r="A23856" t="s">
        <v>91680</v>
      </c>
      <c r="B23856" t="s">
        <v>91681</v>
      </c>
      <c r="C23856" t="s">
        <v>27</v>
      </c>
      <c r="D23856" t="s">
        <v>91682</v>
      </c>
      <c r="E23856" t="s">
        <v>90134</v>
      </c>
      <c r="F23856" t="s">
        <v>10486</v>
      </c>
      <c r="G23856" t="s">
        <v>42</v>
      </c>
      <c r="H23856">
        <v>0</v>
      </c>
      <c r="I23856">
        <v>0</v>
      </c>
      <c r="J23856">
        <v>0</v>
      </c>
      <c r="K23856" t="s">
        <v>91683</v>
      </c>
    </row>
    <row r="23857" spans="1:11" x14ac:dyDescent="0.3">
      <c r="A23857" t="s">
        <v>91684</v>
      </c>
      <c r="C23857" t="s">
        <v>13</v>
      </c>
      <c r="D23857" t="s">
        <v>91685</v>
      </c>
      <c r="E23857" t="s">
        <v>66626</v>
      </c>
      <c r="F23857" t="s">
        <v>51559</v>
      </c>
      <c r="G23857" t="s">
        <v>42</v>
      </c>
      <c r="H23857">
        <v>0</v>
      </c>
      <c r="I23857">
        <v>0</v>
      </c>
      <c r="J23857">
        <v>0</v>
      </c>
      <c r="K23857" t="s">
        <v>91686</v>
      </c>
    </row>
    <row r="23858" spans="1:11" x14ac:dyDescent="0.3">
      <c r="A23858" t="s">
        <v>91687</v>
      </c>
      <c r="B23858" t="s">
        <v>91688</v>
      </c>
      <c r="C23858" t="s">
        <v>27</v>
      </c>
      <c r="D23858" t="s">
        <v>91689</v>
      </c>
      <c r="E23858" t="s">
        <v>90134</v>
      </c>
      <c r="F23858" t="s">
        <v>41</v>
      </c>
      <c r="G23858" t="s">
        <v>42</v>
      </c>
      <c r="H23858">
        <v>0</v>
      </c>
      <c r="I23858">
        <v>0</v>
      </c>
      <c r="J23858">
        <v>0</v>
      </c>
      <c r="K23858" t="s">
        <v>91690</v>
      </c>
    </row>
    <row r="23859" spans="1:11" x14ac:dyDescent="0.3">
      <c r="A23859" t="s">
        <v>91691</v>
      </c>
      <c r="B23859" t="s">
        <v>91692</v>
      </c>
      <c r="C23859" t="s">
        <v>20</v>
      </c>
      <c r="D23859" t="s">
        <v>91693</v>
      </c>
      <c r="E23859" t="s">
        <v>82100</v>
      </c>
      <c r="F23859" t="s">
        <v>1850</v>
      </c>
      <c r="G23859" t="s">
        <v>42</v>
      </c>
      <c r="H23859">
        <v>0</v>
      </c>
      <c r="I23859">
        <v>0</v>
      </c>
      <c r="J23859">
        <v>0</v>
      </c>
      <c r="K23859" t="s">
        <v>91694</v>
      </c>
    </row>
    <row r="23860" spans="1:11" x14ac:dyDescent="0.3">
      <c r="A23860" t="s">
        <v>91695</v>
      </c>
      <c r="B23860" t="s">
        <v>91696</v>
      </c>
      <c r="C23860" t="s">
        <v>20</v>
      </c>
      <c r="D23860" t="s">
        <v>91697</v>
      </c>
      <c r="E23860" t="s">
        <v>82100</v>
      </c>
      <c r="F23860" t="s">
        <v>1531</v>
      </c>
      <c r="G23860" t="s">
        <v>42</v>
      </c>
      <c r="H23860">
        <v>0</v>
      </c>
      <c r="I23860">
        <v>0</v>
      </c>
      <c r="J23860">
        <v>0</v>
      </c>
      <c r="K23860" t="s">
        <v>91698</v>
      </c>
    </row>
    <row r="23861" spans="1:11" x14ac:dyDescent="0.3">
      <c r="A23861" t="s">
        <v>91699</v>
      </c>
      <c r="C23861" t="s">
        <v>147</v>
      </c>
      <c r="D23861" t="s">
        <v>91700</v>
      </c>
      <c r="E23861" t="s">
        <v>76393</v>
      </c>
      <c r="F23861" t="s">
        <v>2454</v>
      </c>
      <c r="G23861" t="s">
        <v>42</v>
      </c>
      <c r="H23861">
        <v>0</v>
      </c>
      <c r="I23861">
        <v>0</v>
      </c>
      <c r="J23861">
        <v>0</v>
      </c>
      <c r="K23861" t="s">
        <v>91701</v>
      </c>
    </row>
    <row r="23862" spans="1:11" x14ac:dyDescent="0.3">
      <c r="A23862" t="s">
        <v>91702</v>
      </c>
      <c r="B23862" t="s">
        <v>15139</v>
      </c>
      <c r="C23862" t="s">
        <v>13</v>
      </c>
      <c r="D23862" t="s">
        <v>91703</v>
      </c>
      <c r="E23862" t="s">
        <v>87125</v>
      </c>
      <c r="F23862" t="s">
        <v>91704</v>
      </c>
      <c r="G23862" t="s">
        <v>1127</v>
      </c>
      <c r="H23862">
        <v>0</v>
      </c>
      <c r="I23862">
        <v>0</v>
      </c>
      <c r="J23862">
        <v>0</v>
      </c>
      <c r="K23862" t="s">
        <v>91705</v>
      </c>
    </row>
    <row r="23863" spans="1:11" x14ac:dyDescent="0.3">
      <c r="A23863" t="s">
        <v>91703</v>
      </c>
      <c r="B23863" t="s">
        <v>91706</v>
      </c>
      <c r="C23863" t="s">
        <v>13</v>
      </c>
      <c r="D23863" t="s">
        <v>91707</v>
      </c>
      <c r="E23863" t="s">
        <v>87125</v>
      </c>
      <c r="F23863" t="s">
        <v>16</v>
      </c>
      <c r="G23863" t="s">
        <v>51439</v>
      </c>
      <c r="H23863">
        <v>0</v>
      </c>
      <c r="I23863">
        <v>0</v>
      </c>
      <c r="J23863">
        <v>0</v>
      </c>
      <c r="K23863" t="s">
        <v>91708</v>
      </c>
    </row>
    <row r="23864" spans="1:11" x14ac:dyDescent="0.3">
      <c r="A23864" t="s">
        <v>91709</v>
      </c>
      <c r="B23864" t="s">
        <v>91710</v>
      </c>
      <c r="C23864" t="s">
        <v>13</v>
      </c>
      <c r="D23864" t="s">
        <v>91711</v>
      </c>
      <c r="E23864" t="s">
        <v>87125</v>
      </c>
      <c r="F23864" t="s">
        <v>34121</v>
      </c>
      <c r="G23864" t="s">
        <v>42</v>
      </c>
      <c r="H23864">
        <v>0</v>
      </c>
      <c r="I23864">
        <v>0</v>
      </c>
      <c r="J23864">
        <v>0</v>
      </c>
      <c r="K23864" t="s">
        <v>91712</v>
      </c>
    </row>
    <row r="23865" spans="1:11" x14ac:dyDescent="0.3">
      <c r="A23865" t="s">
        <v>91713</v>
      </c>
      <c r="B23865" t="s">
        <v>91714</v>
      </c>
      <c r="C23865" t="s">
        <v>27</v>
      </c>
      <c r="D23865" t="s">
        <v>91715</v>
      </c>
      <c r="E23865" t="s">
        <v>90134</v>
      </c>
      <c r="F23865" t="s">
        <v>4530</v>
      </c>
      <c r="G23865" t="s">
        <v>8055</v>
      </c>
      <c r="H23865">
        <v>0</v>
      </c>
      <c r="I23865">
        <v>0</v>
      </c>
      <c r="J23865">
        <v>0</v>
      </c>
      <c r="K23865" t="s">
        <v>91716</v>
      </c>
    </row>
    <row r="23866" spans="1:11" x14ac:dyDescent="0.3">
      <c r="A23866" t="s">
        <v>91717</v>
      </c>
      <c r="B23866" t="s">
        <v>91718</v>
      </c>
      <c r="C23866" t="s">
        <v>20</v>
      </c>
      <c r="D23866" t="s">
        <v>91719</v>
      </c>
      <c r="E23866" t="s">
        <v>82100</v>
      </c>
      <c r="F23866" t="s">
        <v>16</v>
      </c>
      <c r="G23866" t="s">
        <v>87481</v>
      </c>
      <c r="H23866">
        <v>0</v>
      </c>
      <c r="I23866">
        <v>0</v>
      </c>
      <c r="J23866">
        <v>0</v>
      </c>
      <c r="K23866" t="s">
        <v>91720</v>
      </c>
    </row>
    <row r="23867" spans="1:11" x14ac:dyDescent="0.3">
      <c r="A23867" t="s">
        <v>91721</v>
      </c>
      <c r="B23867" t="s">
        <v>91722</v>
      </c>
      <c r="C23867" t="s">
        <v>27</v>
      </c>
      <c r="D23867" t="s">
        <v>91723</v>
      </c>
      <c r="E23867" t="s">
        <v>90134</v>
      </c>
      <c r="F23867" t="s">
        <v>3484</v>
      </c>
      <c r="G23867" t="s">
        <v>42</v>
      </c>
      <c r="H23867">
        <v>0</v>
      </c>
      <c r="I23867">
        <v>0</v>
      </c>
      <c r="J23867">
        <v>0</v>
      </c>
      <c r="K23867" t="s">
        <v>91724</v>
      </c>
    </row>
    <row r="23868" spans="1:11" x14ac:dyDescent="0.3">
      <c r="A23868" t="s">
        <v>91725</v>
      </c>
      <c r="B23868" t="s">
        <v>91726</v>
      </c>
      <c r="C23868" t="s">
        <v>147</v>
      </c>
      <c r="D23868" t="s">
        <v>91727</v>
      </c>
      <c r="E23868" t="s">
        <v>76393</v>
      </c>
      <c r="F23868" t="s">
        <v>4261</v>
      </c>
      <c r="G23868" t="s">
        <v>42</v>
      </c>
      <c r="H23868">
        <v>0</v>
      </c>
      <c r="I23868">
        <v>0</v>
      </c>
      <c r="J23868">
        <v>0</v>
      </c>
      <c r="K23868" t="s">
        <v>91728</v>
      </c>
    </row>
    <row r="23869" spans="1:11" x14ac:dyDescent="0.3">
      <c r="A23869" t="s">
        <v>91729</v>
      </c>
      <c r="B23869" t="s">
        <v>91730</v>
      </c>
      <c r="C23869" t="s">
        <v>147</v>
      </c>
      <c r="D23869" t="s">
        <v>91731</v>
      </c>
      <c r="E23869" t="s">
        <v>76393</v>
      </c>
      <c r="F23869" t="s">
        <v>3249</v>
      </c>
      <c r="G23869" t="s">
        <v>42</v>
      </c>
      <c r="H23869">
        <v>0</v>
      </c>
      <c r="I23869">
        <v>0</v>
      </c>
      <c r="J23869">
        <v>0</v>
      </c>
      <c r="K23869" t="s">
        <v>91732</v>
      </c>
    </row>
    <row r="23870" spans="1:11" x14ac:dyDescent="0.3">
      <c r="A23870" t="s">
        <v>91733</v>
      </c>
      <c r="B23870" t="s">
        <v>91734</v>
      </c>
      <c r="C23870" t="s">
        <v>13</v>
      </c>
      <c r="D23870" t="s">
        <v>91735</v>
      </c>
      <c r="E23870" t="s">
        <v>87125</v>
      </c>
      <c r="F23870" t="s">
        <v>2000</v>
      </c>
      <c r="G23870" t="s">
        <v>717</v>
      </c>
      <c r="H23870">
        <v>0</v>
      </c>
      <c r="I23870">
        <v>0</v>
      </c>
      <c r="J23870">
        <v>0</v>
      </c>
      <c r="K23870" t="s">
        <v>91736</v>
      </c>
    </row>
    <row r="23871" spans="1:11" x14ac:dyDescent="0.3">
      <c r="A23871" t="s">
        <v>91737</v>
      </c>
      <c r="B23871" t="s">
        <v>91738</v>
      </c>
      <c r="C23871" t="s">
        <v>20</v>
      </c>
      <c r="D23871" t="s">
        <v>91739</v>
      </c>
      <c r="E23871" t="s">
        <v>82100</v>
      </c>
      <c r="F23871" t="s">
        <v>16</v>
      </c>
      <c r="G23871" t="s">
        <v>10527</v>
      </c>
      <c r="H23871">
        <v>0</v>
      </c>
      <c r="I23871">
        <v>0</v>
      </c>
      <c r="J23871">
        <v>0</v>
      </c>
      <c r="K23871" t="s">
        <v>91740</v>
      </c>
    </row>
    <row r="23872" spans="1:11" x14ac:dyDescent="0.3">
      <c r="A23872" t="s">
        <v>91741</v>
      </c>
      <c r="B23872" t="s">
        <v>91742</v>
      </c>
      <c r="C23872" t="s">
        <v>27</v>
      </c>
      <c r="D23872" t="s">
        <v>91743</v>
      </c>
      <c r="E23872" t="s">
        <v>90134</v>
      </c>
      <c r="F23872" t="s">
        <v>16</v>
      </c>
      <c r="G23872" t="s">
        <v>33257</v>
      </c>
      <c r="H23872">
        <v>0</v>
      </c>
      <c r="I23872">
        <v>0</v>
      </c>
      <c r="J23872">
        <v>0</v>
      </c>
      <c r="K23872" t="s">
        <v>91744</v>
      </c>
    </row>
    <row r="23873" spans="1:11" x14ac:dyDescent="0.3">
      <c r="A23873" t="s">
        <v>91745</v>
      </c>
      <c r="B23873" t="s">
        <v>91746</v>
      </c>
      <c r="C23873" t="s">
        <v>27</v>
      </c>
      <c r="D23873" t="s">
        <v>91747</v>
      </c>
      <c r="E23873" t="s">
        <v>90134</v>
      </c>
      <c r="F23873" t="s">
        <v>1918</v>
      </c>
      <c r="G23873" t="s">
        <v>42</v>
      </c>
      <c r="H23873">
        <v>0</v>
      </c>
      <c r="I23873">
        <v>0</v>
      </c>
      <c r="J23873">
        <v>0</v>
      </c>
      <c r="K23873" t="s">
        <v>91748</v>
      </c>
    </row>
    <row r="23874" spans="1:11" x14ac:dyDescent="0.3">
      <c r="A23874" t="s">
        <v>91749</v>
      </c>
      <c r="B23874" t="s">
        <v>91750</v>
      </c>
      <c r="C23874" t="s">
        <v>27</v>
      </c>
      <c r="D23874" t="s">
        <v>91751</v>
      </c>
      <c r="E23874" t="s">
        <v>90134</v>
      </c>
      <c r="F23874" t="s">
        <v>41</v>
      </c>
      <c r="G23874" t="s">
        <v>42</v>
      </c>
      <c r="H23874">
        <v>0</v>
      </c>
      <c r="I23874">
        <v>0</v>
      </c>
      <c r="J23874">
        <v>0</v>
      </c>
      <c r="K23874" t="s">
        <v>91752</v>
      </c>
    </row>
    <row r="23875" spans="1:11" x14ac:dyDescent="0.3">
      <c r="A23875" t="s">
        <v>91753</v>
      </c>
      <c r="B23875" t="s">
        <v>91754</v>
      </c>
      <c r="C23875" t="s">
        <v>27</v>
      </c>
      <c r="D23875" t="s">
        <v>91755</v>
      </c>
      <c r="E23875" t="s">
        <v>29</v>
      </c>
      <c r="F23875" t="s">
        <v>41</v>
      </c>
      <c r="G23875" t="s">
        <v>42</v>
      </c>
      <c r="H23875">
        <v>0</v>
      </c>
      <c r="I23875">
        <v>0</v>
      </c>
      <c r="J23875">
        <v>0</v>
      </c>
      <c r="K23875" t="s">
        <v>91756</v>
      </c>
    </row>
    <row r="23876" spans="1:11" x14ac:dyDescent="0.3">
      <c r="A23876" t="s">
        <v>91757</v>
      </c>
      <c r="B23876" t="s">
        <v>91758</v>
      </c>
      <c r="C23876" t="s">
        <v>466</v>
      </c>
      <c r="D23876" t="s">
        <v>91759</v>
      </c>
      <c r="E23876" t="s">
        <v>79083</v>
      </c>
      <c r="F23876" t="s">
        <v>16</v>
      </c>
      <c r="G23876" t="s">
        <v>822</v>
      </c>
      <c r="H23876">
        <v>0</v>
      </c>
      <c r="I23876">
        <v>0</v>
      </c>
      <c r="J23876">
        <v>0</v>
      </c>
      <c r="K23876" t="s">
        <v>91760</v>
      </c>
    </row>
    <row r="23877" spans="1:11" x14ac:dyDescent="0.3">
      <c r="A23877" t="s">
        <v>91761</v>
      </c>
      <c r="B23877" t="s">
        <v>91762</v>
      </c>
      <c r="C23877" t="s">
        <v>13</v>
      </c>
      <c r="D23877" t="s">
        <v>91763</v>
      </c>
      <c r="E23877" t="s">
        <v>87125</v>
      </c>
      <c r="F23877" t="s">
        <v>16</v>
      </c>
      <c r="G23877" t="s">
        <v>5462</v>
      </c>
      <c r="H23877">
        <v>0</v>
      </c>
      <c r="I23877">
        <v>0</v>
      </c>
      <c r="J23877">
        <v>0</v>
      </c>
      <c r="K23877" t="s">
        <v>91764</v>
      </c>
    </row>
    <row r="23878" spans="1:11" x14ac:dyDescent="0.3">
      <c r="A23878" t="s">
        <v>91765</v>
      </c>
      <c r="B23878" t="s">
        <v>91766</v>
      </c>
      <c r="C23878" t="s">
        <v>13</v>
      </c>
      <c r="D23878" t="s">
        <v>91767</v>
      </c>
      <c r="E23878" t="s">
        <v>87125</v>
      </c>
      <c r="F23878" t="s">
        <v>16</v>
      </c>
      <c r="G23878" t="s">
        <v>9609</v>
      </c>
      <c r="H23878">
        <v>0</v>
      </c>
      <c r="I23878">
        <v>0</v>
      </c>
      <c r="J23878">
        <v>0</v>
      </c>
      <c r="K23878" t="s">
        <v>91768</v>
      </c>
    </row>
    <row r="23879" spans="1:11" x14ac:dyDescent="0.3">
      <c r="A23879" t="s">
        <v>91769</v>
      </c>
      <c r="B23879" t="s">
        <v>91770</v>
      </c>
      <c r="C23879" t="s">
        <v>147</v>
      </c>
      <c r="D23879" t="s">
        <v>91771</v>
      </c>
      <c r="E23879" t="s">
        <v>76393</v>
      </c>
      <c r="F23879" t="s">
        <v>7555</v>
      </c>
      <c r="G23879" t="s">
        <v>42</v>
      </c>
      <c r="H23879">
        <v>0</v>
      </c>
      <c r="I23879">
        <v>0</v>
      </c>
      <c r="J23879">
        <v>0</v>
      </c>
      <c r="K23879" t="s">
        <v>91772</v>
      </c>
    </row>
    <row r="23880" spans="1:11" x14ac:dyDescent="0.3">
      <c r="A23880" t="s">
        <v>91773</v>
      </c>
      <c r="B23880" t="s">
        <v>91774</v>
      </c>
      <c r="C23880" t="s">
        <v>466</v>
      </c>
      <c r="D23880" t="s">
        <v>91775</v>
      </c>
      <c r="E23880" t="s">
        <v>79083</v>
      </c>
      <c r="F23880" t="s">
        <v>16</v>
      </c>
      <c r="G23880" t="s">
        <v>756</v>
      </c>
      <c r="H23880">
        <v>0</v>
      </c>
      <c r="I23880">
        <v>0</v>
      </c>
      <c r="J23880">
        <v>0</v>
      </c>
      <c r="K23880" t="s">
        <v>91776</v>
      </c>
    </row>
    <row r="23881" spans="1:11" x14ac:dyDescent="0.3">
      <c r="A23881" t="s">
        <v>91777</v>
      </c>
      <c r="B23881" t="s">
        <v>91778</v>
      </c>
      <c r="C23881" t="s">
        <v>147</v>
      </c>
      <c r="D23881" t="s">
        <v>91779</v>
      </c>
      <c r="E23881" t="s">
        <v>76393</v>
      </c>
      <c r="F23881" t="s">
        <v>39189</v>
      </c>
      <c r="G23881" t="s">
        <v>42</v>
      </c>
      <c r="H23881">
        <v>0</v>
      </c>
      <c r="I23881">
        <v>0</v>
      </c>
      <c r="J23881">
        <v>0</v>
      </c>
      <c r="K23881" t="s">
        <v>91780</v>
      </c>
    </row>
    <row r="23882" spans="1:11" x14ac:dyDescent="0.3">
      <c r="A23882" t="s">
        <v>91781</v>
      </c>
      <c r="B23882" t="s">
        <v>91782</v>
      </c>
      <c r="C23882" t="s">
        <v>13</v>
      </c>
      <c r="D23882" t="s">
        <v>91783</v>
      </c>
      <c r="E23882" t="s">
        <v>87125</v>
      </c>
      <c r="F23882" t="s">
        <v>16</v>
      </c>
      <c r="G23882" t="s">
        <v>4866</v>
      </c>
      <c r="H23882">
        <v>0</v>
      </c>
      <c r="I23882">
        <v>0</v>
      </c>
      <c r="J23882">
        <v>0</v>
      </c>
      <c r="K23882" t="s">
        <v>91784</v>
      </c>
    </row>
    <row r="23883" spans="1:11" x14ac:dyDescent="0.3">
      <c r="A23883" t="s">
        <v>91785</v>
      </c>
      <c r="C23883" t="s">
        <v>13</v>
      </c>
      <c r="D23883" t="s">
        <v>91786</v>
      </c>
      <c r="E23883" t="s">
        <v>87125</v>
      </c>
      <c r="F23883" t="s">
        <v>16</v>
      </c>
      <c r="G23883" t="s">
        <v>42</v>
      </c>
      <c r="H23883">
        <v>0</v>
      </c>
      <c r="I23883">
        <v>0</v>
      </c>
      <c r="J23883">
        <v>0</v>
      </c>
      <c r="K23883" t="s">
        <v>91787</v>
      </c>
    </row>
    <row r="23884" spans="1:11" x14ac:dyDescent="0.3">
      <c r="A23884" t="s">
        <v>91788</v>
      </c>
      <c r="B23884" t="s">
        <v>91789</v>
      </c>
      <c r="C23884" t="s">
        <v>27</v>
      </c>
      <c r="D23884" t="s">
        <v>91790</v>
      </c>
      <c r="E23884" t="s">
        <v>90134</v>
      </c>
      <c r="F23884" t="s">
        <v>3412</v>
      </c>
      <c r="G23884" t="s">
        <v>42</v>
      </c>
      <c r="H23884">
        <v>0</v>
      </c>
      <c r="I23884">
        <v>0</v>
      </c>
      <c r="J23884">
        <v>0</v>
      </c>
      <c r="K23884" t="s">
        <v>91791</v>
      </c>
    </row>
    <row r="23885" spans="1:11" x14ac:dyDescent="0.3">
      <c r="A23885" t="s">
        <v>91792</v>
      </c>
      <c r="B23885" t="s">
        <v>91793</v>
      </c>
      <c r="C23885" t="s">
        <v>27</v>
      </c>
      <c r="D23885" t="s">
        <v>91794</v>
      </c>
      <c r="E23885" t="s">
        <v>29</v>
      </c>
      <c r="F23885" t="s">
        <v>41</v>
      </c>
      <c r="G23885" t="s">
        <v>42</v>
      </c>
      <c r="H23885">
        <v>0</v>
      </c>
      <c r="I23885">
        <v>0</v>
      </c>
      <c r="J23885">
        <v>0</v>
      </c>
      <c r="K23885" t="s">
        <v>91795</v>
      </c>
    </row>
    <row r="23886" spans="1:11" x14ac:dyDescent="0.3">
      <c r="A23886" t="s">
        <v>91796</v>
      </c>
      <c r="B23886" t="s">
        <v>91797</v>
      </c>
      <c r="C23886" t="s">
        <v>20</v>
      </c>
      <c r="D23886" t="s">
        <v>91798</v>
      </c>
      <c r="E23886" t="s">
        <v>82100</v>
      </c>
      <c r="F23886" t="s">
        <v>16</v>
      </c>
      <c r="G23886" t="s">
        <v>19580</v>
      </c>
      <c r="H23886">
        <v>0</v>
      </c>
      <c r="I23886">
        <v>0</v>
      </c>
      <c r="J23886">
        <v>0</v>
      </c>
      <c r="K23886" t="s">
        <v>91799</v>
      </c>
    </row>
    <row r="23887" spans="1:11" x14ac:dyDescent="0.3">
      <c r="A23887" t="s">
        <v>91800</v>
      </c>
      <c r="B23887" t="s">
        <v>91801</v>
      </c>
      <c r="C23887" t="s">
        <v>27</v>
      </c>
      <c r="D23887" t="s">
        <v>91802</v>
      </c>
      <c r="E23887" t="s">
        <v>90134</v>
      </c>
      <c r="F23887" t="s">
        <v>41</v>
      </c>
      <c r="G23887" t="s">
        <v>8377</v>
      </c>
      <c r="H23887">
        <v>0</v>
      </c>
      <c r="I23887">
        <v>0</v>
      </c>
      <c r="J23887">
        <v>0</v>
      </c>
      <c r="K23887" t="s">
        <v>91803</v>
      </c>
    </row>
    <row r="23888" spans="1:11" x14ac:dyDescent="0.3">
      <c r="A23888" t="s">
        <v>91804</v>
      </c>
      <c r="B23888" t="s">
        <v>91805</v>
      </c>
      <c r="C23888" t="s">
        <v>147</v>
      </c>
      <c r="D23888" t="s">
        <v>91806</v>
      </c>
      <c r="E23888" t="s">
        <v>76393</v>
      </c>
      <c r="F23888" t="s">
        <v>1620</v>
      </c>
      <c r="G23888" t="s">
        <v>42</v>
      </c>
      <c r="H23888">
        <v>0</v>
      </c>
      <c r="I23888">
        <v>0</v>
      </c>
      <c r="J23888">
        <v>0</v>
      </c>
      <c r="K23888" t="s">
        <v>91807</v>
      </c>
    </row>
    <row r="23889" spans="1:11" x14ac:dyDescent="0.3">
      <c r="A23889" t="s">
        <v>91808</v>
      </c>
      <c r="B23889" t="s">
        <v>91809</v>
      </c>
      <c r="C23889" t="s">
        <v>20</v>
      </c>
      <c r="D23889" t="s">
        <v>91810</v>
      </c>
      <c r="E23889" t="s">
        <v>82100</v>
      </c>
      <c r="F23889" t="s">
        <v>5340</v>
      </c>
      <c r="G23889" t="s">
        <v>42</v>
      </c>
      <c r="H23889">
        <v>0</v>
      </c>
      <c r="I23889">
        <v>0</v>
      </c>
      <c r="J23889">
        <v>0</v>
      </c>
      <c r="K23889" t="s">
        <v>91811</v>
      </c>
    </row>
    <row r="23890" spans="1:11" x14ac:dyDescent="0.3">
      <c r="A23890" t="s">
        <v>91812</v>
      </c>
      <c r="C23890" t="s">
        <v>20</v>
      </c>
      <c r="D23890" t="s">
        <v>91813</v>
      </c>
      <c r="E23890" t="s">
        <v>82100</v>
      </c>
      <c r="F23890" t="s">
        <v>5819</v>
      </c>
      <c r="G23890" t="s">
        <v>42</v>
      </c>
      <c r="H23890">
        <v>0</v>
      </c>
      <c r="I23890">
        <v>0</v>
      </c>
      <c r="J23890">
        <v>0</v>
      </c>
      <c r="K23890" t="s">
        <v>91814</v>
      </c>
    </row>
    <row r="23891" spans="1:11" x14ac:dyDescent="0.3">
      <c r="A23891" t="s">
        <v>91815</v>
      </c>
      <c r="B23891" t="s">
        <v>91816</v>
      </c>
      <c r="C23891" t="s">
        <v>20</v>
      </c>
      <c r="D23891" t="s">
        <v>91817</v>
      </c>
      <c r="E23891" t="s">
        <v>82100</v>
      </c>
      <c r="F23891" t="s">
        <v>6128</v>
      </c>
      <c r="G23891" t="s">
        <v>42</v>
      </c>
      <c r="H23891">
        <v>0</v>
      </c>
      <c r="I23891">
        <v>0</v>
      </c>
      <c r="J23891">
        <v>0</v>
      </c>
      <c r="K23891" t="s">
        <v>91818</v>
      </c>
    </row>
    <row r="23892" spans="1:11" x14ac:dyDescent="0.3">
      <c r="A23892" t="s">
        <v>91819</v>
      </c>
      <c r="B23892" t="s">
        <v>91820</v>
      </c>
      <c r="C23892" t="s">
        <v>20</v>
      </c>
      <c r="D23892" t="s">
        <v>91821</v>
      </c>
      <c r="E23892" t="s">
        <v>82100</v>
      </c>
      <c r="F23892" t="s">
        <v>3196</v>
      </c>
      <c r="G23892" t="s">
        <v>42</v>
      </c>
      <c r="H23892">
        <v>0</v>
      </c>
      <c r="I23892">
        <v>0</v>
      </c>
      <c r="J23892">
        <v>0</v>
      </c>
      <c r="K23892" t="s">
        <v>91822</v>
      </c>
    </row>
    <row r="23893" spans="1:11" x14ac:dyDescent="0.3">
      <c r="A23893" t="s">
        <v>91823</v>
      </c>
      <c r="C23893" t="s">
        <v>20</v>
      </c>
      <c r="D23893" t="s">
        <v>91824</v>
      </c>
      <c r="E23893" t="s">
        <v>82100</v>
      </c>
      <c r="F23893" t="s">
        <v>16</v>
      </c>
      <c r="G23893" t="s">
        <v>12395</v>
      </c>
      <c r="H23893">
        <v>0</v>
      </c>
      <c r="I23893">
        <v>0</v>
      </c>
      <c r="J23893">
        <v>0</v>
      </c>
      <c r="K23893" t="s">
        <v>91825</v>
      </c>
    </row>
    <row r="23894" spans="1:11" x14ac:dyDescent="0.3">
      <c r="A23894" t="s">
        <v>91826</v>
      </c>
      <c r="B23894" t="s">
        <v>91827</v>
      </c>
      <c r="C23894" t="s">
        <v>20</v>
      </c>
      <c r="D23894" t="s">
        <v>91828</v>
      </c>
      <c r="E23894" t="s">
        <v>82100</v>
      </c>
      <c r="F23894" t="s">
        <v>2176</v>
      </c>
      <c r="G23894" t="s">
        <v>42</v>
      </c>
      <c r="H23894">
        <v>0</v>
      </c>
      <c r="I23894">
        <v>0</v>
      </c>
      <c r="J23894">
        <v>0</v>
      </c>
      <c r="K23894" t="s">
        <v>91829</v>
      </c>
    </row>
    <row r="23895" spans="1:11" x14ac:dyDescent="0.3">
      <c r="A23895" t="s">
        <v>91830</v>
      </c>
      <c r="B23895" t="s">
        <v>91831</v>
      </c>
      <c r="C23895" t="s">
        <v>27</v>
      </c>
      <c r="D23895" t="s">
        <v>91832</v>
      </c>
      <c r="E23895" t="s">
        <v>29</v>
      </c>
      <c r="F23895" t="s">
        <v>41</v>
      </c>
      <c r="G23895" t="s">
        <v>42</v>
      </c>
      <c r="H23895">
        <v>0</v>
      </c>
      <c r="I23895">
        <v>0</v>
      </c>
      <c r="J23895">
        <v>0</v>
      </c>
      <c r="K23895" t="s">
        <v>91833</v>
      </c>
    </row>
    <row r="23896" spans="1:11" x14ac:dyDescent="0.3">
      <c r="A23896" t="s">
        <v>91834</v>
      </c>
      <c r="B23896" t="s">
        <v>91835</v>
      </c>
      <c r="C23896" t="s">
        <v>20</v>
      </c>
      <c r="D23896" t="s">
        <v>91836</v>
      </c>
      <c r="E23896" t="s">
        <v>82100</v>
      </c>
      <c r="F23896" t="s">
        <v>3412</v>
      </c>
      <c r="G23896" t="s">
        <v>13237</v>
      </c>
      <c r="H23896">
        <v>0</v>
      </c>
      <c r="I23896">
        <v>0</v>
      </c>
      <c r="J23896">
        <v>0</v>
      </c>
      <c r="K23896" t="s">
        <v>91837</v>
      </c>
    </row>
    <row r="23897" spans="1:11" x14ac:dyDescent="0.3">
      <c r="A23897" t="s">
        <v>91838</v>
      </c>
      <c r="C23897" t="s">
        <v>147</v>
      </c>
      <c r="D23897" t="s">
        <v>91839</v>
      </c>
      <c r="E23897" t="s">
        <v>76393</v>
      </c>
      <c r="F23897" t="s">
        <v>16</v>
      </c>
      <c r="G23897" t="s">
        <v>2216</v>
      </c>
      <c r="H23897">
        <v>0</v>
      </c>
      <c r="I23897">
        <v>0</v>
      </c>
      <c r="J23897">
        <v>0</v>
      </c>
      <c r="K23897" t="s">
        <v>91840</v>
      </c>
    </row>
    <row r="23898" spans="1:11" x14ac:dyDescent="0.3">
      <c r="A23898" t="s">
        <v>91841</v>
      </c>
      <c r="B23898" t="s">
        <v>91842</v>
      </c>
      <c r="C23898" t="s">
        <v>20</v>
      </c>
      <c r="D23898" t="s">
        <v>91843</v>
      </c>
      <c r="E23898" t="s">
        <v>82100</v>
      </c>
      <c r="F23898" t="s">
        <v>16</v>
      </c>
      <c r="G23898" t="s">
        <v>2506</v>
      </c>
      <c r="H23898">
        <v>0</v>
      </c>
      <c r="I23898">
        <v>0</v>
      </c>
      <c r="J23898">
        <v>0</v>
      </c>
      <c r="K23898" t="s">
        <v>91844</v>
      </c>
    </row>
    <row r="23899" spans="1:11" x14ac:dyDescent="0.3">
      <c r="A23899" t="s">
        <v>91845</v>
      </c>
      <c r="B23899" t="s">
        <v>91846</v>
      </c>
      <c r="C23899" t="s">
        <v>20</v>
      </c>
      <c r="D23899" t="s">
        <v>91847</v>
      </c>
      <c r="E23899" t="s">
        <v>82100</v>
      </c>
      <c r="F23899" t="s">
        <v>2313</v>
      </c>
      <c r="G23899" t="s">
        <v>42</v>
      </c>
      <c r="H23899">
        <v>0</v>
      </c>
      <c r="I23899">
        <v>0</v>
      </c>
      <c r="J23899">
        <v>0</v>
      </c>
      <c r="K23899" t="s">
        <v>91848</v>
      </c>
    </row>
    <row r="23900" spans="1:11" x14ac:dyDescent="0.3">
      <c r="A23900" t="s">
        <v>91849</v>
      </c>
      <c r="B23900" t="s">
        <v>91850</v>
      </c>
      <c r="C23900" t="s">
        <v>20</v>
      </c>
      <c r="D23900" t="s">
        <v>91851</v>
      </c>
      <c r="E23900" t="s">
        <v>82100</v>
      </c>
      <c r="F23900" t="s">
        <v>12727</v>
      </c>
      <c r="G23900" t="s">
        <v>42</v>
      </c>
      <c r="H23900">
        <v>0</v>
      </c>
      <c r="I23900">
        <v>0</v>
      </c>
      <c r="J23900">
        <v>0</v>
      </c>
      <c r="K23900" t="s">
        <v>91852</v>
      </c>
    </row>
    <row r="23901" spans="1:11" x14ac:dyDescent="0.3">
      <c r="A23901" t="s">
        <v>91853</v>
      </c>
      <c r="B23901" t="s">
        <v>91854</v>
      </c>
      <c r="C23901" t="s">
        <v>20</v>
      </c>
      <c r="D23901" t="s">
        <v>91855</v>
      </c>
      <c r="E23901" t="s">
        <v>82100</v>
      </c>
      <c r="F23901" t="s">
        <v>12900</v>
      </c>
      <c r="G23901" t="s">
        <v>42</v>
      </c>
      <c r="H23901">
        <v>0</v>
      </c>
      <c r="I23901">
        <v>0</v>
      </c>
      <c r="J23901">
        <v>0</v>
      </c>
      <c r="K23901" t="s">
        <v>91856</v>
      </c>
    </row>
    <row r="23902" spans="1:11" x14ac:dyDescent="0.3">
      <c r="A23902" t="s">
        <v>91857</v>
      </c>
      <c r="B23902" t="s">
        <v>91858</v>
      </c>
      <c r="C23902" t="s">
        <v>20</v>
      </c>
      <c r="D23902" t="s">
        <v>91859</v>
      </c>
      <c r="E23902" t="s">
        <v>82100</v>
      </c>
      <c r="F23902" t="s">
        <v>55732</v>
      </c>
      <c r="G23902" t="s">
        <v>42</v>
      </c>
      <c r="H23902">
        <v>0</v>
      </c>
      <c r="I23902">
        <v>0</v>
      </c>
      <c r="J23902">
        <v>0</v>
      </c>
      <c r="K23902" t="s">
        <v>91860</v>
      </c>
    </row>
    <row r="23903" spans="1:11" x14ac:dyDescent="0.3">
      <c r="A23903" t="s">
        <v>91861</v>
      </c>
      <c r="B23903" t="s">
        <v>91862</v>
      </c>
      <c r="C23903" t="s">
        <v>147</v>
      </c>
      <c r="D23903" t="s">
        <v>91863</v>
      </c>
      <c r="E23903" t="s">
        <v>76393</v>
      </c>
      <c r="F23903" t="s">
        <v>2835</v>
      </c>
      <c r="G23903" t="s">
        <v>42</v>
      </c>
      <c r="H23903">
        <v>0</v>
      </c>
      <c r="I23903">
        <v>0</v>
      </c>
      <c r="J23903">
        <v>0</v>
      </c>
      <c r="K23903" t="s">
        <v>91864</v>
      </c>
    </row>
    <row r="23904" spans="1:11" x14ac:dyDescent="0.3">
      <c r="A23904" t="s">
        <v>91865</v>
      </c>
      <c r="C23904" t="s">
        <v>147</v>
      </c>
      <c r="D23904" t="s">
        <v>91866</v>
      </c>
      <c r="E23904" t="s">
        <v>76393</v>
      </c>
      <c r="F23904" t="s">
        <v>7374</v>
      </c>
      <c r="G23904" t="s">
        <v>42</v>
      </c>
      <c r="H23904">
        <v>0</v>
      </c>
      <c r="I23904">
        <v>0</v>
      </c>
      <c r="J23904">
        <v>0</v>
      </c>
      <c r="K23904" t="s">
        <v>91867</v>
      </c>
    </row>
    <row r="23905" spans="1:11" x14ac:dyDescent="0.3">
      <c r="A23905" t="s">
        <v>91868</v>
      </c>
      <c r="B23905" t="s">
        <v>91869</v>
      </c>
      <c r="C23905" t="s">
        <v>27</v>
      </c>
      <c r="D23905" t="s">
        <v>91870</v>
      </c>
      <c r="E23905" t="s">
        <v>90134</v>
      </c>
      <c r="F23905" t="s">
        <v>2449</v>
      </c>
      <c r="G23905" t="s">
        <v>42</v>
      </c>
      <c r="H23905">
        <v>0</v>
      </c>
      <c r="I23905">
        <v>0</v>
      </c>
      <c r="J23905">
        <v>0</v>
      </c>
      <c r="K23905" t="s">
        <v>91871</v>
      </c>
    </row>
    <row r="23906" spans="1:11" x14ac:dyDescent="0.3">
      <c r="A23906" t="s">
        <v>91872</v>
      </c>
      <c r="B23906" t="s">
        <v>91873</v>
      </c>
      <c r="C23906" t="s">
        <v>147</v>
      </c>
      <c r="D23906" t="s">
        <v>91874</v>
      </c>
      <c r="E23906" t="s">
        <v>76393</v>
      </c>
      <c r="F23906" t="s">
        <v>6107</v>
      </c>
      <c r="G23906" t="s">
        <v>42</v>
      </c>
      <c r="H23906">
        <v>0</v>
      </c>
      <c r="I23906">
        <v>0</v>
      </c>
      <c r="J23906">
        <v>0</v>
      </c>
      <c r="K23906" t="s">
        <v>91875</v>
      </c>
    </row>
    <row r="23907" spans="1:11" x14ac:dyDescent="0.3">
      <c r="A23907" t="s">
        <v>91876</v>
      </c>
      <c r="B23907" t="s">
        <v>91877</v>
      </c>
      <c r="C23907" t="s">
        <v>558</v>
      </c>
      <c r="D23907" t="s">
        <v>91878</v>
      </c>
      <c r="E23907" t="s">
        <v>19698</v>
      </c>
      <c r="F23907" t="s">
        <v>41</v>
      </c>
      <c r="G23907" t="s">
        <v>2836</v>
      </c>
      <c r="H23907">
        <v>0</v>
      </c>
      <c r="I23907">
        <v>0</v>
      </c>
      <c r="J23907">
        <v>0</v>
      </c>
      <c r="K23907" t="s">
        <v>91879</v>
      </c>
    </row>
    <row r="23908" spans="1:11" x14ac:dyDescent="0.3">
      <c r="A23908" t="s">
        <v>91880</v>
      </c>
      <c r="B23908" t="s">
        <v>91881</v>
      </c>
      <c r="C23908" t="s">
        <v>27</v>
      </c>
      <c r="D23908" t="s">
        <v>91882</v>
      </c>
      <c r="E23908" t="s">
        <v>90134</v>
      </c>
      <c r="F23908" t="s">
        <v>2361</v>
      </c>
      <c r="G23908" t="s">
        <v>42</v>
      </c>
      <c r="H23908">
        <v>0</v>
      </c>
      <c r="I23908">
        <v>0</v>
      </c>
      <c r="J23908">
        <v>0</v>
      </c>
      <c r="K23908" t="s">
        <v>91883</v>
      </c>
    </row>
    <row r="23909" spans="1:11" x14ac:dyDescent="0.3">
      <c r="A23909" t="s">
        <v>91884</v>
      </c>
      <c r="C23909" t="s">
        <v>27</v>
      </c>
      <c r="D23909" t="s">
        <v>91319</v>
      </c>
      <c r="E23909" t="s">
        <v>90134</v>
      </c>
      <c r="F23909" t="s">
        <v>5701</v>
      </c>
      <c r="G23909" t="s">
        <v>42</v>
      </c>
      <c r="H23909">
        <v>0</v>
      </c>
      <c r="I23909">
        <v>0</v>
      </c>
      <c r="J23909">
        <v>0</v>
      </c>
      <c r="K23909" t="s">
        <v>91885</v>
      </c>
    </row>
    <row r="23910" spans="1:11" x14ac:dyDescent="0.3">
      <c r="A23910" t="s">
        <v>91886</v>
      </c>
      <c r="C23910" t="s">
        <v>147</v>
      </c>
      <c r="D23910" t="s">
        <v>91887</v>
      </c>
      <c r="E23910" t="s">
        <v>76393</v>
      </c>
      <c r="F23910" t="s">
        <v>16</v>
      </c>
      <c r="G23910" t="s">
        <v>6088</v>
      </c>
      <c r="H23910">
        <v>0</v>
      </c>
      <c r="I23910">
        <v>0</v>
      </c>
      <c r="J23910">
        <v>0</v>
      </c>
      <c r="K23910" t="s">
        <v>91888</v>
      </c>
    </row>
    <row r="23911" spans="1:11" x14ac:dyDescent="0.3">
      <c r="A23911" t="s">
        <v>91889</v>
      </c>
      <c r="B23911" t="s">
        <v>91890</v>
      </c>
      <c r="C23911" t="s">
        <v>466</v>
      </c>
      <c r="D23911" t="s">
        <v>91891</v>
      </c>
      <c r="E23911" t="s">
        <v>79083</v>
      </c>
      <c r="F23911" t="s">
        <v>16</v>
      </c>
      <c r="G23911" t="s">
        <v>1488</v>
      </c>
      <c r="H23911">
        <v>0</v>
      </c>
      <c r="I23911">
        <v>0</v>
      </c>
      <c r="J23911">
        <v>0</v>
      </c>
      <c r="K23911" t="s">
        <v>91892</v>
      </c>
    </row>
    <row r="23912" spans="1:11" x14ac:dyDescent="0.3">
      <c r="A23912" t="s">
        <v>91893</v>
      </c>
      <c r="C23912" t="s">
        <v>13</v>
      </c>
      <c r="D23912" t="s">
        <v>91894</v>
      </c>
      <c r="E23912" t="s">
        <v>87125</v>
      </c>
      <c r="F23912" t="s">
        <v>16</v>
      </c>
      <c r="G23912" t="s">
        <v>42</v>
      </c>
      <c r="H23912">
        <v>0</v>
      </c>
      <c r="I23912">
        <v>0</v>
      </c>
      <c r="J23912">
        <v>0</v>
      </c>
      <c r="K23912" t="s">
        <v>91895</v>
      </c>
    </row>
    <row r="23913" spans="1:11" x14ac:dyDescent="0.3">
      <c r="A23913" t="s">
        <v>91896</v>
      </c>
      <c r="B23913" t="s">
        <v>91897</v>
      </c>
      <c r="C23913" t="s">
        <v>147</v>
      </c>
      <c r="D23913" t="s">
        <v>91898</v>
      </c>
      <c r="E23913" t="s">
        <v>76393</v>
      </c>
      <c r="F23913" t="s">
        <v>4100</v>
      </c>
      <c r="G23913" t="s">
        <v>42</v>
      </c>
      <c r="H23913">
        <v>0</v>
      </c>
      <c r="I23913">
        <v>0</v>
      </c>
      <c r="J23913">
        <v>0</v>
      </c>
      <c r="K23913" t="s">
        <v>91899</v>
      </c>
    </row>
    <row r="23914" spans="1:11" x14ac:dyDescent="0.3">
      <c r="A23914" t="s">
        <v>91900</v>
      </c>
      <c r="B23914" t="s">
        <v>91901</v>
      </c>
      <c r="C23914" t="s">
        <v>147</v>
      </c>
      <c r="D23914" t="s">
        <v>91902</v>
      </c>
      <c r="E23914" t="s">
        <v>76393</v>
      </c>
      <c r="F23914" t="s">
        <v>5281</v>
      </c>
      <c r="G23914" t="s">
        <v>42</v>
      </c>
      <c r="H23914">
        <v>0</v>
      </c>
      <c r="I23914">
        <v>0</v>
      </c>
      <c r="J23914">
        <v>0</v>
      </c>
      <c r="K23914" t="s">
        <v>91903</v>
      </c>
    </row>
    <row r="23915" spans="1:11" x14ac:dyDescent="0.3">
      <c r="A23915" t="s">
        <v>91904</v>
      </c>
      <c r="B23915" t="s">
        <v>91905</v>
      </c>
      <c r="C23915" t="s">
        <v>147</v>
      </c>
      <c r="D23915" t="s">
        <v>91906</v>
      </c>
      <c r="E23915" t="s">
        <v>76393</v>
      </c>
      <c r="F23915" t="s">
        <v>2703</v>
      </c>
      <c r="G23915" t="s">
        <v>42</v>
      </c>
      <c r="H23915">
        <v>0</v>
      </c>
      <c r="I23915">
        <v>0</v>
      </c>
      <c r="J23915">
        <v>0</v>
      </c>
      <c r="K23915" t="s">
        <v>91907</v>
      </c>
    </row>
    <row r="23916" spans="1:11" x14ac:dyDescent="0.3">
      <c r="A23916" t="s">
        <v>91908</v>
      </c>
      <c r="B23916" t="s">
        <v>91909</v>
      </c>
      <c r="C23916" t="s">
        <v>13</v>
      </c>
      <c r="D23916" t="s">
        <v>91910</v>
      </c>
      <c r="E23916" t="s">
        <v>87125</v>
      </c>
      <c r="F23916" t="s">
        <v>16849</v>
      </c>
      <c r="G23916" t="s">
        <v>20664</v>
      </c>
      <c r="H23916">
        <v>0</v>
      </c>
      <c r="I23916">
        <v>0</v>
      </c>
      <c r="J23916">
        <v>0</v>
      </c>
      <c r="K23916" t="s">
        <v>91911</v>
      </c>
    </row>
    <row r="23917" spans="1:11" x14ac:dyDescent="0.3">
      <c r="A23917" t="s">
        <v>91912</v>
      </c>
      <c r="B23917" t="s">
        <v>91913</v>
      </c>
      <c r="C23917" t="s">
        <v>13</v>
      </c>
      <c r="D23917" t="s">
        <v>91914</v>
      </c>
      <c r="E23917" t="s">
        <v>87125</v>
      </c>
      <c r="F23917" t="s">
        <v>16</v>
      </c>
      <c r="G23917" t="s">
        <v>40742</v>
      </c>
      <c r="H23917">
        <v>0</v>
      </c>
      <c r="I23917">
        <v>0</v>
      </c>
      <c r="J23917">
        <v>0</v>
      </c>
      <c r="K23917" t="s">
        <v>91915</v>
      </c>
    </row>
    <row r="23918" spans="1:11" x14ac:dyDescent="0.3">
      <c r="A23918" t="s">
        <v>91916</v>
      </c>
      <c r="B23918" t="s">
        <v>91917</v>
      </c>
      <c r="C23918" t="s">
        <v>13</v>
      </c>
      <c r="D23918" t="s">
        <v>91918</v>
      </c>
      <c r="E23918" t="s">
        <v>87125</v>
      </c>
      <c r="F23918" t="s">
        <v>16</v>
      </c>
      <c r="G23918" t="s">
        <v>67649</v>
      </c>
      <c r="H23918">
        <v>0</v>
      </c>
      <c r="I23918">
        <v>0</v>
      </c>
      <c r="J23918">
        <v>0</v>
      </c>
      <c r="K23918" t="s">
        <v>91919</v>
      </c>
    </row>
    <row r="23919" spans="1:11" x14ac:dyDescent="0.3">
      <c r="A23919" t="s">
        <v>91920</v>
      </c>
      <c r="B23919" t="s">
        <v>91921</v>
      </c>
      <c r="C23919" t="s">
        <v>13</v>
      </c>
      <c r="D23919" t="s">
        <v>91922</v>
      </c>
      <c r="E23919" t="s">
        <v>87125</v>
      </c>
      <c r="F23919" t="s">
        <v>26302</v>
      </c>
      <c r="G23919" t="s">
        <v>48111</v>
      </c>
      <c r="H23919">
        <v>0</v>
      </c>
      <c r="I23919">
        <v>0</v>
      </c>
      <c r="J23919">
        <v>0</v>
      </c>
      <c r="K23919" t="s">
        <v>91923</v>
      </c>
    </row>
    <row r="23920" spans="1:11" x14ac:dyDescent="0.3">
      <c r="A23920" t="s">
        <v>91924</v>
      </c>
      <c r="B23920" t="s">
        <v>91925</v>
      </c>
      <c r="C23920" t="s">
        <v>20</v>
      </c>
      <c r="D23920" t="s">
        <v>91926</v>
      </c>
      <c r="E23920" t="s">
        <v>82100</v>
      </c>
      <c r="F23920" t="s">
        <v>40117</v>
      </c>
      <c r="G23920" t="s">
        <v>817</v>
      </c>
      <c r="H23920">
        <v>0</v>
      </c>
      <c r="I23920">
        <v>0</v>
      </c>
      <c r="J23920">
        <v>0</v>
      </c>
      <c r="K23920" t="s">
        <v>91927</v>
      </c>
    </row>
    <row r="23921" spans="1:11" x14ac:dyDescent="0.3">
      <c r="A23921" t="s">
        <v>91928</v>
      </c>
      <c r="C23921" t="s">
        <v>27</v>
      </c>
      <c r="D23921" t="s">
        <v>91929</v>
      </c>
      <c r="E23921" t="s">
        <v>90134</v>
      </c>
      <c r="F23921" t="s">
        <v>16</v>
      </c>
      <c r="G23921" t="s">
        <v>42</v>
      </c>
      <c r="H23921">
        <v>0</v>
      </c>
      <c r="I23921">
        <v>0</v>
      </c>
      <c r="J23921">
        <v>0</v>
      </c>
      <c r="K23921" t="s">
        <v>91930</v>
      </c>
    </row>
    <row r="23922" spans="1:11" x14ac:dyDescent="0.3">
      <c r="A23922" t="s">
        <v>91931</v>
      </c>
      <c r="B23922" t="s">
        <v>91932</v>
      </c>
      <c r="C23922" t="s">
        <v>27</v>
      </c>
      <c r="D23922" t="s">
        <v>91933</v>
      </c>
      <c r="E23922" t="s">
        <v>90134</v>
      </c>
      <c r="F23922" t="s">
        <v>16</v>
      </c>
      <c r="G23922" t="s">
        <v>2318</v>
      </c>
      <c r="H23922">
        <v>0</v>
      </c>
      <c r="I23922">
        <v>0</v>
      </c>
      <c r="J23922">
        <v>0</v>
      </c>
      <c r="K23922" t="s">
        <v>91934</v>
      </c>
    </row>
    <row r="23923" spans="1:11" x14ac:dyDescent="0.3">
      <c r="A23923" t="s">
        <v>91935</v>
      </c>
      <c r="B23923" t="s">
        <v>91936</v>
      </c>
      <c r="C23923" t="s">
        <v>20</v>
      </c>
      <c r="D23923" t="s">
        <v>91937</v>
      </c>
      <c r="E23923" t="s">
        <v>82100</v>
      </c>
      <c r="F23923" t="s">
        <v>16</v>
      </c>
      <c r="G23923" t="s">
        <v>3272</v>
      </c>
      <c r="H23923">
        <v>0</v>
      </c>
      <c r="I23923">
        <v>0</v>
      </c>
      <c r="J23923">
        <v>0</v>
      </c>
      <c r="K23923" t="s">
        <v>91938</v>
      </c>
    </row>
    <row r="23924" spans="1:11" x14ac:dyDescent="0.3">
      <c r="A23924" t="s">
        <v>91939</v>
      </c>
      <c r="B23924" t="s">
        <v>91940</v>
      </c>
      <c r="C23924" t="s">
        <v>20</v>
      </c>
      <c r="D23924" t="s">
        <v>91941</v>
      </c>
      <c r="E23924" t="s">
        <v>82100</v>
      </c>
      <c r="F23924" t="s">
        <v>16</v>
      </c>
      <c r="G23924" t="s">
        <v>15027</v>
      </c>
      <c r="H23924">
        <v>0</v>
      </c>
      <c r="I23924">
        <v>0</v>
      </c>
      <c r="J23924">
        <v>0</v>
      </c>
      <c r="K23924" t="s">
        <v>91942</v>
      </c>
    </row>
    <row r="23925" spans="1:11" x14ac:dyDescent="0.3">
      <c r="A23925" t="s">
        <v>91943</v>
      </c>
      <c r="B23925" t="s">
        <v>91944</v>
      </c>
      <c r="C23925" t="s">
        <v>27</v>
      </c>
      <c r="D23925" t="s">
        <v>91945</v>
      </c>
      <c r="E23925" t="s">
        <v>90134</v>
      </c>
      <c r="F23925" t="s">
        <v>16</v>
      </c>
      <c r="G23925" t="s">
        <v>2750</v>
      </c>
      <c r="H23925">
        <v>0</v>
      </c>
      <c r="I23925">
        <v>0</v>
      </c>
      <c r="J23925">
        <v>0</v>
      </c>
      <c r="K23925" t="s">
        <v>91946</v>
      </c>
    </row>
    <row r="23926" spans="1:11" x14ac:dyDescent="0.3">
      <c r="A23926" t="s">
        <v>91947</v>
      </c>
      <c r="B23926" t="s">
        <v>91948</v>
      </c>
      <c r="C23926" t="s">
        <v>20</v>
      </c>
      <c r="D23926" t="s">
        <v>91949</v>
      </c>
      <c r="E23926" t="s">
        <v>82100</v>
      </c>
      <c r="F23926" t="s">
        <v>16</v>
      </c>
      <c r="G23926" t="s">
        <v>24258</v>
      </c>
      <c r="H23926">
        <v>0</v>
      </c>
      <c r="I23926">
        <v>0</v>
      </c>
      <c r="J23926">
        <v>0</v>
      </c>
      <c r="K23926" t="s">
        <v>91950</v>
      </c>
    </row>
    <row r="23927" spans="1:11" x14ac:dyDescent="0.3">
      <c r="A23927" t="s">
        <v>91951</v>
      </c>
      <c r="B23927" t="s">
        <v>91952</v>
      </c>
      <c r="C23927" t="s">
        <v>27</v>
      </c>
      <c r="D23927" t="s">
        <v>91953</v>
      </c>
      <c r="E23927" t="s">
        <v>90134</v>
      </c>
      <c r="F23927" t="s">
        <v>16</v>
      </c>
      <c r="G23927" t="s">
        <v>91954</v>
      </c>
      <c r="H23927">
        <v>0</v>
      </c>
      <c r="I23927">
        <v>0</v>
      </c>
      <c r="J23927">
        <v>0</v>
      </c>
      <c r="K23927" t="s">
        <v>91955</v>
      </c>
    </row>
    <row r="23928" spans="1:11" x14ac:dyDescent="0.3">
      <c r="A23928" t="s">
        <v>91956</v>
      </c>
      <c r="C23928" t="s">
        <v>20</v>
      </c>
      <c r="D23928" t="s">
        <v>91957</v>
      </c>
      <c r="E23928" t="s">
        <v>82100</v>
      </c>
      <c r="F23928" t="s">
        <v>16</v>
      </c>
      <c r="G23928" t="s">
        <v>14272</v>
      </c>
      <c r="H23928">
        <v>0</v>
      </c>
      <c r="I23928">
        <v>0</v>
      </c>
      <c r="J23928">
        <v>0</v>
      </c>
      <c r="K23928" t="s">
        <v>91958</v>
      </c>
    </row>
    <row r="23929" spans="1:11" x14ac:dyDescent="0.3">
      <c r="A23929" t="s">
        <v>91959</v>
      </c>
      <c r="B23929" t="s">
        <v>91960</v>
      </c>
      <c r="C23929" t="s">
        <v>20</v>
      </c>
      <c r="D23929" t="s">
        <v>91961</v>
      </c>
      <c r="E23929" t="s">
        <v>82100</v>
      </c>
      <c r="F23929" t="s">
        <v>16</v>
      </c>
      <c r="G23929" t="s">
        <v>91962</v>
      </c>
      <c r="H23929">
        <v>0</v>
      </c>
      <c r="I23929">
        <v>0</v>
      </c>
      <c r="J23929">
        <v>0</v>
      </c>
      <c r="K23929" t="s">
        <v>91963</v>
      </c>
    </row>
    <row r="23930" spans="1:11" x14ac:dyDescent="0.3">
      <c r="A23930" t="s">
        <v>91964</v>
      </c>
      <c r="B23930" t="s">
        <v>91965</v>
      </c>
      <c r="C23930" t="s">
        <v>27</v>
      </c>
      <c r="D23930" t="s">
        <v>91966</v>
      </c>
      <c r="E23930" t="s">
        <v>90134</v>
      </c>
      <c r="F23930" t="s">
        <v>16</v>
      </c>
      <c r="G23930" t="s">
        <v>33713</v>
      </c>
      <c r="H23930">
        <v>0</v>
      </c>
      <c r="I23930">
        <v>0</v>
      </c>
      <c r="J23930">
        <v>0</v>
      </c>
      <c r="K23930" t="s">
        <v>91967</v>
      </c>
    </row>
    <row r="23931" spans="1:11" x14ac:dyDescent="0.3">
      <c r="A23931" t="s">
        <v>91968</v>
      </c>
      <c r="B23931" t="s">
        <v>91969</v>
      </c>
      <c r="C23931" t="s">
        <v>20</v>
      </c>
      <c r="D23931" t="s">
        <v>91970</v>
      </c>
      <c r="E23931" t="s">
        <v>82100</v>
      </c>
      <c r="F23931" t="s">
        <v>16</v>
      </c>
      <c r="G23931" t="s">
        <v>40927</v>
      </c>
      <c r="H23931">
        <v>0</v>
      </c>
      <c r="I23931">
        <v>0</v>
      </c>
      <c r="J23931">
        <v>0</v>
      </c>
      <c r="K23931" t="s">
        <v>91971</v>
      </c>
    </row>
    <row r="23932" spans="1:11" x14ac:dyDescent="0.3">
      <c r="A23932" t="s">
        <v>91972</v>
      </c>
      <c r="B23932" t="s">
        <v>91973</v>
      </c>
      <c r="C23932" t="s">
        <v>20</v>
      </c>
      <c r="D23932" t="s">
        <v>91974</v>
      </c>
      <c r="E23932" t="s">
        <v>82100</v>
      </c>
      <c r="F23932" t="s">
        <v>16</v>
      </c>
      <c r="G23932" t="s">
        <v>7143</v>
      </c>
      <c r="H23932">
        <v>0</v>
      </c>
      <c r="I23932">
        <v>0</v>
      </c>
      <c r="J23932">
        <v>0</v>
      </c>
      <c r="K23932" t="s">
        <v>91975</v>
      </c>
    </row>
    <row r="23933" spans="1:11" x14ac:dyDescent="0.3">
      <c r="A23933" t="s">
        <v>91976</v>
      </c>
      <c r="B23933" t="s">
        <v>91977</v>
      </c>
      <c r="C23933" t="s">
        <v>466</v>
      </c>
      <c r="D23933" t="s">
        <v>91978</v>
      </c>
      <c r="E23933" t="s">
        <v>79083</v>
      </c>
      <c r="F23933" t="s">
        <v>16</v>
      </c>
      <c r="G23933" t="s">
        <v>5387</v>
      </c>
      <c r="H23933">
        <v>0</v>
      </c>
      <c r="I23933">
        <v>0</v>
      </c>
      <c r="J23933">
        <v>0</v>
      </c>
      <c r="K23933" t="s">
        <v>91979</v>
      </c>
    </row>
    <row r="23934" spans="1:11" x14ac:dyDescent="0.3">
      <c r="A23934" t="s">
        <v>91980</v>
      </c>
      <c r="B23934" t="s">
        <v>91981</v>
      </c>
      <c r="C23934" t="s">
        <v>558</v>
      </c>
      <c r="D23934" t="s">
        <v>91982</v>
      </c>
      <c r="E23934" t="s">
        <v>19698</v>
      </c>
      <c r="F23934" t="s">
        <v>16</v>
      </c>
      <c r="G23934" t="s">
        <v>24258</v>
      </c>
      <c r="H23934">
        <v>0</v>
      </c>
      <c r="I23934">
        <v>0</v>
      </c>
      <c r="J23934">
        <v>0</v>
      </c>
      <c r="K23934" t="s">
        <v>91983</v>
      </c>
    </row>
    <row r="23935" spans="1:11" x14ac:dyDescent="0.3">
      <c r="A23935" t="s">
        <v>91984</v>
      </c>
      <c r="B23935" t="s">
        <v>91985</v>
      </c>
      <c r="C23935" t="s">
        <v>27</v>
      </c>
      <c r="D23935" t="s">
        <v>91986</v>
      </c>
      <c r="E23935" t="s">
        <v>90134</v>
      </c>
      <c r="F23935" t="s">
        <v>12867</v>
      </c>
      <c r="G23935" t="s">
        <v>42</v>
      </c>
      <c r="H23935">
        <v>0</v>
      </c>
      <c r="I23935">
        <v>0</v>
      </c>
      <c r="J23935">
        <v>0</v>
      </c>
      <c r="K23935" t="s">
        <v>91987</v>
      </c>
    </row>
    <row r="23936" spans="1:11" x14ac:dyDescent="0.3">
      <c r="A23936" t="s">
        <v>91988</v>
      </c>
      <c r="B23936" t="s">
        <v>91989</v>
      </c>
      <c r="C23936" t="s">
        <v>27</v>
      </c>
      <c r="D23936" t="s">
        <v>91990</v>
      </c>
      <c r="E23936" t="s">
        <v>90134</v>
      </c>
      <c r="F23936" t="s">
        <v>1611</v>
      </c>
      <c r="G23936" t="s">
        <v>42</v>
      </c>
      <c r="H23936">
        <v>0</v>
      </c>
      <c r="I23936">
        <v>0</v>
      </c>
      <c r="J23936">
        <v>0</v>
      </c>
      <c r="K23936" t="s">
        <v>91991</v>
      </c>
    </row>
    <row r="23937" spans="1:11" x14ac:dyDescent="0.3">
      <c r="A23937" t="s">
        <v>91992</v>
      </c>
      <c r="B23937" t="s">
        <v>91993</v>
      </c>
      <c r="C23937" t="s">
        <v>27</v>
      </c>
      <c r="D23937" t="s">
        <v>91994</v>
      </c>
      <c r="E23937" t="s">
        <v>90134</v>
      </c>
      <c r="F23937" t="s">
        <v>3026</v>
      </c>
      <c r="G23937" t="s">
        <v>42</v>
      </c>
      <c r="H23937">
        <v>0</v>
      </c>
      <c r="I23937">
        <v>0</v>
      </c>
      <c r="J23937">
        <v>0</v>
      </c>
      <c r="K23937" t="s">
        <v>91995</v>
      </c>
    </row>
    <row r="23938" spans="1:11" x14ac:dyDescent="0.3">
      <c r="A23938" t="s">
        <v>91996</v>
      </c>
      <c r="B23938" t="s">
        <v>91997</v>
      </c>
      <c r="C23938" t="s">
        <v>27</v>
      </c>
      <c r="D23938" t="s">
        <v>91998</v>
      </c>
      <c r="E23938" t="s">
        <v>90134</v>
      </c>
      <c r="F23938" t="s">
        <v>7321</v>
      </c>
      <c r="G23938" t="s">
        <v>42</v>
      </c>
      <c r="H23938">
        <v>0</v>
      </c>
      <c r="I23938">
        <v>0</v>
      </c>
      <c r="J23938">
        <v>0</v>
      </c>
      <c r="K23938" t="s">
        <v>91999</v>
      </c>
    </row>
    <row r="23939" spans="1:11" x14ac:dyDescent="0.3">
      <c r="A23939" t="s">
        <v>92000</v>
      </c>
      <c r="B23939" t="s">
        <v>92001</v>
      </c>
      <c r="C23939" t="s">
        <v>466</v>
      </c>
      <c r="D23939" t="s">
        <v>92002</v>
      </c>
      <c r="E23939" t="s">
        <v>761</v>
      </c>
      <c r="F23939" t="s">
        <v>16</v>
      </c>
      <c r="G23939" t="s">
        <v>2189</v>
      </c>
      <c r="H23939">
        <v>0</v>
      </c>
      <c r="I23939">
        <v>0</v>
      </c>
      <c r="J23939">
        <v>0</v>
      </c>
      <c r="K23939" t="s">
        <v>92003</v>
      </c>
    </row>
    <row r="23940" spans="1:11" x14ac:dyDescent="0.3">
      <c r="A23940" t="s">
        <v>92004</v>
      </c>
      <c r="B23940" t="s">
        <v>92005</v>
      </c>
      <c r="C23940" t="s">
        <v>27</v>
      </c>
      <c r="D23940" t="s">
        <v>92006</v>
      </c>
      <c r="E23940" t="s">
        <v>90134</v>
      </c>
      <c r="F23940" t="s">
        <v>1242</v>
      </c>
      <c r="G23940" t="s">
        <v>42</v>
      </c>
      <c r="H23940">
        <v>0</v>
      </c>
      <c r="I23940">
        <v>0</v>
      </c>
      <c r="J23940">
        <v>0</v>
      </c>
      <c r="K23940" t="s">
        <v>92007</v>
      </c>
    </row>
    <row r="23941" spans="1:11" x14ac:dyDescent="0.3">
      <c r="A23941" t="s">
        <v>92008</v>
      </c>
      <c r="B23941" t="s">
        <v>92009</v>
      </c>
      <c r="C23941" t="s">
        <v>27</v>
      </c>
      <c r="D23941" t="s">
        <v>92010</v>
      </c>
      <c r="E23941" t="s">
        <v>90134</v>
      </c>
      <c r="F23941" t="s">
        <v>62973</v>
      </c>
      <c r="G23941" t="s">
        <v>42</v>
      </c>
      <c r="H23941">
        <v>0</v>
      </c>
      <c r="I23941">
        <v>0</v>
      </c>
      <c r="J23941">
        <v>0</v>
      </c>
      <c r="K23941" t="s">
        <v>92011</v>
      </c>
    </row>
    <row r="23942" spans="1:11" x14ac:dyDescent="0.3">
      <c r="A23942" t="s">
        <v>92012</v>
      </c>
      <c r="B23942" t="s">
        <v>92013</v>
      </c>
      <c r="C23942" t="s">
        <v>27</v>
      </c>
      <c r="D23942" t="s">
        <v>92014</v>
      </c>
      <c r="E23942" t="s">
        <v>90134</v>
      </c>
      <c r="F23942" t="s">
        <v>631</v>
      </c>
      <c r="G23942" t="s">
        <v>42</v>
      </c>
      <c r="H23942">
        <v>0</v>
      </c>
      <c r="I23942">
        <v>0</v>
      </c>
      <c r="J23942">
        <v>0</v>
      </c>
      <c r="K23942" t="s">
        <v>92015</v>
      </c>
    </row>
    <row r="23943" spans="1:11" x14ac:dyDescent="0.3">
      <c r="A23943" t="s">
        <v>92016</v>
      </c>
      <c r="B23943" t="s">
        <v>92017</v>
      </c>
      <c r="C23943" t="s">
        <v>27</v>
      </c>
      <c r="D23943" t="s">
        <v>92018</v>
      </c>
      <c r="E23943" t="s">
        <v>90134</v>
      </c>
      <c r="F23943" t="s">
        <v>29561</v>
      </c>
      <c r="G23943" t="s">
        <v>42</v>
      </c>
      <c r="H23943">
        <v>0</v>
      </c>
      <c r="I23943">
        <v>0</v>
      </c>
      <c r="J23943">
        <v>0</v>
      </c>
      <c r="K23943" t="s">
        <v>92019</v>
      </c>
    </row>
    <row r="23944" spans="1:11" x14ac:dyDescent="0.3">
      <c r="A23944" t="s">
        <v>92020</v>
      </c>
      <c r="B23944" t="s">
        <v>92021</v>
      </c>
      <c r="C23944" t="s">
        <v>27</v>
      </c>
      <c r="D23944" t="s">
        <v>92022</v>
      </c>
      <c r="E23944" t="s">
        <v>90134</v>
      </c>
      <c r="F23944" t="s">
        <v>22927</v>
      </c>
      <c r="G23944" t="s">
        <v>42</v>
      </c>
      <c r="H23944">
        <v>0</v>
      </c>
      <c r="I23944">
        <v>0</v>
      </c>
      <c r="J23944">
        <v>0</v>
      </c>
      <c r="K23944" t="s">
        <v>92023</v>
      </c>
    </row>
    <row r="23945" spans="1:11" x14ac:dyDescent="0.3">
      <c r="A23945" t="s">
        <v>92024</v>
      </c>
      <c r="C23945" t="s">
        <v>27</v>
      </c>
      <c r="D23945" t="s">
        <v>77155</v>
      </c>
      <c r="E23945" t="s">
        <v>90134</v>
      </c>
      <c r="F23945" t="s">
        <v>41</v>
      </c>
      <c r="G23945" t="s">
        <v>42</v>
      </c>
      <c r="H23945">
        <v>0</v>
      </c>
      <c r="I23945">
        <v>0</v>
      </c>
      <c r="J23945">
        <v>0</v>
      </c>
      <c r="K23945" t="s">
        <v>92025</v>
      </c>
    </row>
    <row r="23946" spans="1:11" x14ac:dyDescent="0.3">
      <c r="A23946" t="s">
        <v>92026</v>
      </c>
      <c r="C23946" t="s">
        <v>27</v>
      </c>
      <c r="D23946" t="s">
        <v>92027</v>
      </c>
      <c r="E23946" t="s">
        <v>90134</v>
      </c>
      <c r="F23946" t="s">
        <v>41</v>
      </c>
      <c r="G23946" t="s">
        <v>42</v>
      </c>
      <c r="H23946">
        <v>0</v>
      </c>
      <c r="I23946">
        <v>0</v>
      </c>
      <c r="J23946">
        <v>0</v>
      </c>
      <c r="K23946" t="s">
        <v>92028</v>
      </c>
    </row>
    <row r="23947" spans="1:11" x14ac:dyDescent="0.3">
      <c r="A23947" t="s">
        <v>92029</v>
      </c>
      <c r="B23947" t="s">
        <v>92030</v>
      </c>
      <c r="C23947" t="s">
        <v>558</v>
      </c>
      <c r="D23947" t="s">
        <v>92031</v>
      </c>
      <c r="E23947" t="s">
        <v>32122</v>
      </c>
      <c r="F23947" t="s">
        <v>9911</v>
      </c>
      <c r="G23947" t="s">
        <v>42</v>
      </c>
      <c r="H23947">
        <v>0</v>
      </c>
      <c r="I23947">
        <v>0</v>
      </c>
      <c r="J23947">
        <v>0</v>
      </c>
      <c r="K23947" t="s">
        <v>92032</v>
      </c>
    </row>
    <row r="23948" spans="1:11" x14ac:dyDescent="0.3">
      <c r="A23948" t="s">
        <v>92033</v>
      </c>
      <c r="B23948" t="s">
        <v>92034</v>
      </c>
      <c r="C23948" t="s">
        <v>27</v>
      </c>
      <c r="D23948" t="s">
        <v>92035</v>
      </c>
      <c r="E23948" t="s">
        <v>90134</v>
      </c>
      <c r="F23948" t="s">
        <v>13475</v>
      </c>
      <c r="G23948" t="s">
        <v>42</v>
      </c>
      <c r="H23948">
        <v>0</v>
      </c>
      <c r="I23948">
        <v>0</v>
      </c>
      <c r="J23948">
        <v>0</v>
      </c>
      <c r="K23948" t="s">
        <v>92036</v>
      </c>
    </row>
    <row r="23949" spans="1:11" x14ac:dyDescent="0.3">
      <c r="A23949" t="s">
        <v>92037</v>
      </c>
      <c r="B23949" t="s">
        <v>92038</v>
      </c>
      <c r="C23949" t="s">
        <v>27</v>
      </c>
      <c r="D23949" t="s">
        <v>92039</v>
      </c>
      <c r="E23949" t="s">
        <v>90134</v>
      </c>
      <c r="F23949" t="s">
        <v>5696</v>
      </c>
      <c r="G23949" t="s">
        <v>42</v>
      </c>
      <c r="H23949">
        <v>0</v>
      </c>
      <c r="I23949">
        <v>0</v>
      </c>
      <c r="J23949">
        <v>0</v>
      </c>
      <c r="K23949" t="s">
        <v>92040</v>
      </c>
    </row>
    <row r="23950" spans="1:11" x14ac:dyDescent="0.3">
      <c r="A23950" t="s">
        <v>92041</v>
      </c>
      <c r="B23950" t="s">
        <v>92042</v>
      </c>
      <c r="C23950" t="s">
        <v>27</v>
      </c>
      <c r="D23950" t="s">
        <v>92043</v>
      </c>
      <c r="E23950" t="s">
        <v>90134</v>
      </c>
      <c r="F23950" t="s">
        <v>41</v>
      </c>
      <c r="G23950" t="s">
        <v>42</v>
      </c>
      <c r="H23950">
        <v>0</v>
      </c>
      <c r="I23950">
        <v>0</v>
      </c>
      <c r="J23950">
        <v>0</v>
      </c>
      <c r="K23950" t="s">
        <v>92044</v>
      </c>
    </row>
    <row r="23951" spans="1:11" x14ac:dyDescent="0.3">
      <c r="A23951" t="s">
        <v>92045</v>
      </c>
      <c r="B23951" t="s">
        <v>92046</v>
      </c>
      <c r="C23951" t="s">
        <v>27</v>
      </c>
      <c r="D23951" t="s">
        <v>92047</v>
      </c>
      <c r="E23951" t="s">
        <v>90134</v>
      </c>
      <c r="F23951" t="s">
        <v>77226</v>
      </c>
      <c r="G23951" t="s">
        <v>42</v>
      </c>
      <c r="H23951">
        <v>0</v>
      </c>
      <c r="I23951">
        <v>0</v>
      </c>
      <c r="J23951">
        <v>0</v>
      </c>
      <c r="K23951" t="s">
        <v>92048</v>
      </c>
    </row>
    <row r="23952" spans="1:11" x14ac:dyDescent="0.3">
      <c r="A23952" t="s">
        <v>92049</v>
      </c>
      <c r="B23952" t="s">
        <v>92050</v>
      </c>
      <c r="C23952" t="s">
        <v>27</v>
      </c>
      <c r="D23952" t="s">
        <v>92051</v>
      </c>
      <c r="E23952" t="s">
        <v>90134</v>
      </c>
      <c r="F23952" t="s">
        <v>4657</v>
      </c>
      <c r="G23952" t="s">
        <v>42</v>
      </c>
      <c r="H23952">
        <v>0</v>
      </c>
      <c r="I23952">
        <v>0</v>
      </c>
      <c r="J23952">
        <v>0</v>
      </c>
      <c r="K23952" t="s">
        <v>92052</v>
      </c>
    </row>
    <row r="23953" spans="1:11" x14ac:dyDescent="0.3">
      <c r="A23953" t="s">
        <v>92053</v>
      </c>
      <c r="B23953" t="s">
        <v>92054</v>
      </c>
      <c r="C23953" t="s">
        <v>27</v>
      </c>
      <c r="D23953" t="s">
        <v>92055</v>
      </c>
      <c r="E23953" t="s">
        <v>90134</v>
      </c>
      <c r="F23953" t="s">
        <v>2703</v>
      </c>
      <c r="G23953" t="s">
        <v>42</v>
      </c>
      <c r="H23953">
        <v>0</v>
      </c>
      <c r="I23953">
        <v>0</v>
      </c>
      <c r="J23953">
        <v>0</v>
      </c>
      <c r="K23953" t="s">
        <v>92056</v>
      </c>
    </row>
    <row r="23954" spans="1:11" x14ac:dyDescent="0.3">
      <c r="A23954" t="s">
        <v>92057</v>
      </c>
      <c r="B23954" t="s">
        <v>92058</v>
      </c>
      <c r="C23954" t="s">
        <v>27</v>
      </c>
      <c r="D23954" t="s">
        <v>92059</v>
      </c>
      <c r="E23954" t="s">
        <v>90134</v>
      </c>
      <c r="F23954" t="s">
        <v>10639</v>
      </c>
      <c r="G23954" t="s">
        <v>42</v>
      </c>
      <c r="H23954">
        <v>0</v>
      </c>
      <c r="I23954">
        <v>0</v>
      </c>
      <c r="J23954">
        <v>0</v>
      </c>
      <c r="K23954" t="s">
        <v>92060</v>
      </c>
    </row>
    <row r="23955" spans="1:11" x14ac:dyDescent="0.3">
      <c r="A23955" t="s">
        <v>92061</v>
      </c>
      <c r="B23955" t="s">
        <v>92062</v>
      </c>
      <c r="C23955" t="s">
        <v>27</v>
      </c>
      <c r="D23955" t="s">
        <v>92063</v>
      </c>
      <c r="E23955" t="s">
        <v>90134</v>
      </c>
      <c r="F23955" t="s">
        <v>41</v>
      </c>
      <c r="G23955" t="s">
        <v>42</v>
      </c>
      <c r="H23955">
        <v>0</v>
      </c>
      <c r="I23955">
        <v>0</v>
      </c>
      <c r="J23955">
        <v>0</v>
      </c>
      <c r="K23955" t="s">
        <v>92064</v>
      </c>
    </row>
    <row r="23956" spans="1:11" x14ac:dyDescent="0.3">
      <c r="A23956" t="s">
        <v>92065</v>
      </c>
      <c r="B23956" t="s">
        <v>92066</v>
      </c>
      <c r="C23956" t="s">
        <v>27</v>
      </c>
      <c r="D23956" t="s">
        <v>92067</v>
      </c>
      <c r="E23956" t="s">
        <v>90134</v>
      </c>
      <c r="F23956" t="s">
        <v>2498</v>
      </c>
      <c r="G23956" t="s">
        <v>42</v>
      </c>
      <c r="H23956">
        <v>0</v>
      </c>
      <c r="I23956">
        <v>0</v>
      </c>
      <c r="J23956">
        <v>0</v>
      </c>
      <c r="K23956" t="s">
        <v>92068</v>
      </c>
    </row>
    <row r="23957" spans="1:11" x14ac:dyDescent="0.3">
      <c r="A23957" t="s">
        <v>92069</v>
      </c>
      <c r="C23957" t="s">
        <v>27</v>
      </c>
      <c r="D23957" t="s">
        <v>92070</v>
      </c>
      <c r="E23957" t="s">
        <v>90134</v>
      </c>
      <c r="F23957" t="s">
        <v>21878</v>
      </c>
      <c r="G23957" t="s">
        <v>42</v>
      </c>
      <c r="H23957">
        <v>0</v>
      </c>
      <c r="I23957">
        <v>0</v>
      </c>
      <c r="J23957">
        <v>0</v>
      </c>
      <c r="K23957" t="s">
        <v>92071</v>
      </c>
    </row>
    <row r="23958" spans="1:11" x14ac:dyDescent="0.3">
      <c r="A23958" t="s">
        <v>92072</v>
      </c>
      <c r="B23958" t="s">
        <v>92073</v>
      </c>
      <c r="C23958" t="s">
        <v>558</v>
      </c>
      <c r="D23958" t="s">
        <v>92074</v>
      </c>
      <c r="E23958" t="s">
        <v>32599</v>
      </c>
      <c r="F23958" t="s">
        <v>41</v>
      </c>
      <c r="G23958" t="s">
        <v>17</v>
      </c>
      <c r="H23958">
        <v>0</v>
      </c>
      <c r="I23958">
        <v>0</v>
      </c>
      <c r="J23958">
        <v>0</v>
      </c>
      <c r="K23958" t="s">
        <v>92075</v>
      </c>
    </row>
    <row r="23959" spans="1:11" x14ac:dyDescent="0.3">
      <c r="A23959" t="s">
        <v>92076</v>
      </c>
      <c r="B23959" t="s">
        <v>92077</v>
      </c>
      <c r="C23959" t="s">
        <v>20</v>
      </c>
      <c r="D23959" t="s">
        <v>92078</v>
      </c>
      <c r="E23959" t="s">
        <v>82100</v>
      </c>
      <c r="F23959" t="s">
        <v>16</v>
      </c>
      <c r="G23959" t="s">
        <v>1496</v>
      </c>
      <c r="H23959">
        <v>0</v>
      </c>
      <c r="I23959">
        <v>0</v>
      </c>
      <c r="J23959">
        <v>0</v>
      </c>
      <c r="K23959" t="s">
        <v>92079</v>
      </c>
    </row>
    <row r="23960" spans="1:11" x14ac:dyDescent="0.3">
      <c r="A23960" t="s">
        <v>92080</v>
      </c>
      <c r="B23960" t="s">
        <v>92081</v>
      </c>
      <c r="C23960" t="s">
        <v>20</v>
      </c>
      <c r="E23960" t="s">
        <v>82100</v>
      </c>
      <c r="F23960" t="s">
        <v>16</v>
      </c>
      <c r="G23960" t="s">
        <v>3168</v>
      </c>
      <c r="H23960">
        <v>0</v>
      </c>
      <c r="I23960">
        <v>0</v>
      </c>
      <c r="J23960">
        <v>0</v>
      </c>
      <c r="K23960" t="s">
        <v>92082</v>
      </c>
    </row>
    <row r="23961" spans="1:11" x14ac:dyDescent="0.3">
      <c r="A23961" t="s">
        <v>92083</v>
      </c>
      <c r="B23961" t="s">
        <v>92084</v>
      </c>
      <c r="C23961" t="s">
        <v>20</v>
      </c>
      <c r="D23961" t="s">
        <v>92085</v>
      </c>
      <c r="E23961" t="s">
        <v>82100</v>
      </c>
      <c r="F23961" t="s">
        <v>16</v>
      </c>
      <c r="G23961" t="s">
        <v>1766</v>
      </c>
      <c r="H23961">
        <v>0</v>
      </c>
      <c r="I23961">
        <v>0</v>
      </c>
      <c r="J23961">
        <v>0</v>
      </c>
      <c r="K23961" t="s">
        <v>92086</v>
      </c>
    </row>
    <row r="23962" spans="1:11" x14ac:dyDescent="0.3">
      <c r="A23962" t="s">
        <v>92087</v>
      </c>
      <c r="B23962" t="s">
        <v>92088</v>
      </c>
      <c r="C23962" t="s">
        <v>466</v>
      </c>
      <c r="D23962" t="s">
        <v>92089</v>
      </c>
      <c r="E23962" t="s">
        <v>79083</v>
      </c>
      <c r="F23962" t="s">
        <v>16</v>
      </c>
      <c r="G23962" t="s">
        <v>3361</v>
      </c>
      <c r="H23962">
        <v>0</v>
      </c>
      <c r="I23962">
        <v>0</v>
      </c>
      <c r="J23962">
        <v>0</v>
      </c>
      <c r="K23962" t="s">
        <v>92090</v>
      </c>
    </row>
    <row r="23963" spans="1:11" x14ac:dyDescent="0.3">
      <c r="A23963" t="s">
        <v>92091</v>
      </c>
      <c r="B23963" t="s">
        <v>92092</v>
      </c>
      <c r="C23963" t="s">
        <v>20</v>
      </c>
      <c r="D23963" t="s">
        <v>92093</v>
      </c>
      <c r="E23963" t="s">
        <v>82100</v>
      </c>
      <c r="F23963" t="s">
        <v>16</v>
      </c>
      <c r="G23963" t="s">
        <v>4034</v>
      </c>
      <c r="H23963">
        <v>0</v>
      </c>
      <c r="I23963">
        <v>0</v>
      </c>
      <c r="J23963">
        <v>0</v>
      </c>
      <c r="K23963" t="s">
        <v>92094</v>
      </c>
    </row>
    <row r="23964" spans="1:11" x14ac:dyDescent="0.3">
      <c r="A23964" t="s">
        <v>92095</v>
      </c>
      <c r="B23964" t="s">
        <v>92096</v>
      </c>
      <c r="C23964" t="s">
        <v>20</v>
      </c>
      <c r="D23964" t="s">
        <v>92097</v>
      </c>
      <c r="E23964" t="s">
        <v>82100</v>
      </c>
      <c r="F23964" t="s">
        <v>16</v>
      </c>
      <c r="G23964" t="s">
        <v>15522</v>
      </c>
      <c r="H23964">
        <v>0</v>
      </c>
      <c r="I23964">
        <v>0</v>
      </c>
      <c r="J23964">
        <v>0</v>
      </c>
      <c r="K23964" t="s">
        <v>92098</v>
      </c>
    </row>
    <row r="23965" spans="1:11" x14ac:dyDescent="0.3">
      <c r="A23965" t="s">
        <v>92099</v>
      </c>
      <c r="B23965" t="s">
        <v>92100</v>
      </c>
      <c r="C23965" t="s">
        <v>20</v>
      </c>
      <c r="D23965" t="s">
        <v>92101</v>
      </c>
      <c r="E23965" t="s">
        <v>82100</v>
      </c>
      <c r="F23965" t="s">
        <v>16</v>
      </c>
      <c r="G23965" t="s">
        <v>24258</v>
      </c>
      <c r="H23965">
        <v>0</v>
      </c>
      <c r="I23965">
        <v>0</v>
      </c>
      <c r="J23965">
        <v>0</v>
      </c>
      <c r="K23965" t="s">
        <v>92102</v>
      </c>
    </row>
    <row r="23966" spans="1:11" x14ac:dyDescent="0.3">
      <c r="A23966" t="s">
        <v>92103</v>
      </c>
      <c r="C23966" t="s">
        <v>20</v>
      </c>
      <c r="D23966" t="s">
        <v>92104</v>
      </c>
      <c r="E23966" t="s">
        <v>82100</v>
      </c>
      <c r="F23966" t="s">
        <v>6442</v>
      </c>
      <c r="G23966" t="s">
        <v>5110</v>
      </c>
      <c r="H23966">
        <v>0</v>
      </c>
      <c r="I23966">
        <v>0</v>
      </c>
      <c r="J23966">
        <v>0</v>
      </c>
      <c r="K23966" t="s">
        <v>92105</v>
      </c>
    </row>
    <row r="23967" spans="1:11" x14ac:dyDescent="0.3">
      <c r="A23967" t="s">
        <v>92106</v>
      </c>
      <c r="B23967" t="s">
        <v>92107</v>
      </c>
      <c r="C23967" t="s">
        <v>20</v>
      </c>
      <c r="D23967" t="s">
        <v>92108</v>
      </c>
      <c r="E23967" t="s">
        <v>82100</v>
      </c>
      <c r="F23967" t="s">
        <v>20434</v>
      </c>
      <c r="G23967" t="s">
        <v>311</v>
      </c>
      <c r="H23967">
        <v>0</v>
      </c>
      <c r="I23967">
        <v>0</v>
      </c>
      <c r="J23967">
        <v>0</v>
      </c>
      <c r="K23967" t="s">
        <v>92109</v>
      </c>
    </row>
    <row r="23968" spans="1:11" x14ac:dyDescent="0.3">
      <c r="A23968" t="s">
        <v>92110</v>
      </c>
      <c r="C23968" t="s">
        <v>27</v>
      </c>
      <c r="D23968" t="s">
        <v>92111</v>
      </c>
      <c r="E23968" t="s">
        <v>90134</v>
      </c>
      <c r="F23968" t="s">
        <v>2835</v>
      </c>
      <c r="G23968" t="s">
        <v>42</v>
      </c>
      <c r="H23968">
        <v>0</v>
      </c>
      <c r="I23968">
        <v>0</v>
      </c>
      <c r="J23968">
        <v>0</v>
      </c>
      <c r="K23968" t="s">
        <v>92112</v>
      </c>
    </row>
    <row r="23969" spans="1:11" x14ac:dyDescent="0.3">
      <c r="A23969" t="s">
        <v>92113</v>
      </c>
      <c r="C23969" t="s">
        <v>27</v>
      </c>
      <c r="D23969" t="s">
        <v>92114</v>
      </c>
      <c r="E23969" t="s">
        <v>90134</v>
      </c>
      <c r="F23969" t="s">
        <v>1674</v>
      </c>
      <c r="G23969" t="s">
        <v>42</v>
      </c>
      <c r="H23969">
        <v>0</v>
      </c>
      <c r="I23969">
        <v>0</v>
      </c>
      <c r="J23969">
        <v>0</v>
      </c>
      <c r="K23969" t="s">
        <v>92115</v>
      </c>
    </row>
    <row r="23970" spans="1:11" x14ac:dyDescent="0.3">
      <c r="A23970" t="s">
        <v>92116</v>
      </c>
      <c r="B23970" t="s">
        <v>92117</v>
      </c>
      <c r="C23970" t="s">
        <v>13</v>
      </c>
      <c r="D23970" t="s">
        <v>92118</v>
      </c>
      <c r="E23970" t="s">
        <v>66626</v>
      </c>
      <c r="F23970" t="s">
        <v>430</v>
      </c>
      <c r="G23970" t="s">
        <v>42</v>
      </c>
      <c r="H23970">
        <v>0</v>
      </c>
      <c r="I23970">
        <v>0</v>
      </c>
      <c r="J23970">
        <v>0</v>
      </c>
      <c r="K23970" t="s">
        <v>92119</v>
      </c>
    </row>
    <row r="23971" spans="1:11" x14ac:dyDescent="0.3">
      <c r="A23971" t="s">
        <v>92120</v>
      </c>
      <c r="B23971" t="s">
        <v>92121</v>
      </c>
      <c r="C23971" t="s">
        <v>27</v>
      </c>
      <c r="D23971" t="s">
        <v>92122</v>
      </c>
      <c r="E23971" t="s">
        <v>90134</v>
      </c>
      <c r="F23971" t="s">
        <v>18221</v>
      </c>
      <c r="G23971" t="s">
        <v>42</v>
      </c>
      <c r="H23971">
        <v>0</v>
      </c>
      <c r="I23971">
        <v>0</v>
      </c>
      <c r="J23971">
        <v>0</v>
      </c>
      <c r="K23971" t="s">
        <v>92123</v>
      </c>
    </row>
    <row r="23972" spans="1:11" x14ac:dyDescent="0.3">
      <c r="A23972" t="s">
        <v>92124</v>
      </c>
      <c r="B23972" t="s">
        <v>92125</v>
      </c>
      <c r="C23972" t="s">
        <v>27</v>
      </c>
      <c r="D23972" t="s">
        <v>92126</v>
      </c>
      <c r="E23972" t="s">
        <v>90134</v>
      </c>
      <c r="F23972" t="s">
        <v>3560</v>
      </c>
      <c r="G23972" t="s">
        <v>42</v>
      </c>
      <c r="H23972">
        <v>0</v>
      </c>
      <c r="I23972">
        <v>0</v>
      </c>
      <c r="J23972">
        <v>0</v>
      </c>
      <c r="K23972" t="s">
        <v>92127</v>
      </c>
    </row>
    <row r="23973" spans="1:11" x14ac:dyDescent="0.3">
      <c r="A23973" t="s">
        <v>92128</v>
      </c>
      <c r="B23973" t="s">
        <v>92129</v>
      </c>
      <c r="C23973" t="s">
        <v>27</v>
      </c>
      <c r="D23973" t="s">
        <v>92130</v>
      </c>
      <c r="E23973" t="s">
        <v>90134</v>
      </c>
      <c r="F23973" t="s">
        <v>15010</v>
      </c>
      <c r="G23973" t="s">
        <v>42</v>
      </c>
      <c r="H23973">
        <v>0</v>
      </c>
      <c r="I23973">
        <v>0</v>
      </c>
      <c r="J23973">
        <v>0</v>
      </c>
      <c r="K23973" t="s">
        <v>92131</v>
      </c>
    </row>
    <row r="23974" spans="1:11" x14ac:dyDescent="0.3">
      <c r="A23974" t="s">
        <v>92132</v>
      </c>
      <c r="B23974" t="s">
        <v>92133</v>
      </c>
      <c r="C23974" t="s">
        <v>27</v>
      </c>
      <c r="D23974" t="s">
        <v>92134</v>
      </c>
      <c r="E23974" t="s">
        <v>90134</v>
      </c>
      <c r="F23974" t="s">
        <v>3484</v>
      </c>
      <c r="G23974" t="s">
        <v>42</v>
      </c>
      <c r="H23974">
        <v>0</v>
      </c>
      <c r="I23974">
        <v>0</v>
      </c>
      <c r="J23974">
        <v>0</v>
      </c>
      <c r="K23974" t="s">
        <v>92135</v>
      </c>
    </row>
    <row r="23975" spans="1:11" x14ac:dyDescent="0.3">
      <c r="A23975" t="s">
        <v>92136</v>
      </c>
      <c r="B23975" t="s">
        <v>92137</v>
      </c>
      <c r="C23975" t="s">
        <v>27</v>
      </c>
      <c r="D23975" t="s">
        <v>92138</v>
      </c>
      <c r="E23975" t="s">
        <v>90134</v>
      </c>
      <c r="F23975" t="s">
        <v>41</v>
      </c>
      <c r="G23975" t="s">
        <v>42</v>
      </c>
      <c r="H23975">
        <v>0</v>
      </c>
      <c r="I23975">
        <v>0</v>
      </c>
      <c r="J23975">
        <v>0</v>
      </c>
      <c r="K23975" t="s">
        <v>92139</v>
      </c>
    </row>
    <row r="23976" spans="1:11" x14ac:dyDescent="0.3">
      <c r="A23976" t="s">
        <v>92140</v>
      </c>
      <c r="B23976" t="s">
        <v>92141</v>
      </c>
      <c r="C23976" t="s">
        <v>27</v>
      </c>
      <c r="D23976" t="s">
        <v>92142</v>
      </c>
      <c r="E23976" t="s">
        <v>90134</v>
      </c>
      <c r="F23976" t="s">
        <v>1531</v>
      </c>
      <c r="G23976" t="s">
        <v>42</v>
      </c>
      <c r="H23976">
        <v>0</v>
      </c>
      <c r="I23976">
        <v>0</v>
      </c>
      <c r="J23976">
        <v>0</v>
      </c>
      <c r="K23976" t="s">
        <v>92143</v>
      </c>
    </row>
    <row r="23977" spans="1:11" x14ac:dyDescent="0.3">
      <c r="A23977" t="s">
        <v>92144</v>
      </c>
      <c r="C23977" t="s">
        <v>13</v>
      </c>
      <c r="D23977" t="s">
        <v>92145</v>
      </c>
      <c r="E23977" t="s">
        <v>87125</v>
      </c>
      <c r="F23977" t="s">
        <v>6717</v>
      </c>
      <c r="G23977" t="s">
        <v>42</v>
      </c>
      <c r="H23977">
        <v>0</v>
      </c>
      <c r="I23977">
        <v>0</v>
      </c>
      <c r="J23977">
        <v>0</v>
      </c>
      <c r="K23977" t="s">
        <v>92146</v>
      </c>
    </row>
    <row r="23978" spans="1:11" x14ac:dyDescent="0.3">
      <c r="A23978" t="s">
        <v>92147</v>
      </c>
      <c r="B23978" t="s">
        <v>92148</v>
      </c>
      <c r="C23978" t="s">
        <v>147</v>
      </c>
      <c r="D23978" t="s">
        <v>92149</v>
      </c>
      <c r="E23978" t="s">
        <v>76393</v>
      </c>
      <c r="F23978" t="s">
        <v>7061</v>
      </c>
      <c r="G23978" t="s">
        <v>42</v>
      </c>
      <c r="H23978">
        <v>0</v>
      </c>
      <c r="I23978">
        <v>0</v>
      </c>
      <c r="J23978">
        <v>0</v>
      </c>
      <c r="K23978" t="s">
        <v>92150</v>
      </c>
    </row>
    <row r="23979" spans="1:11" x14ac:dyDescent="0.3">
      <c r="A23979" t="s">
        <v>92151</v>
      </c>
      <c r="B23979" t="s">
        <v>92152</v>
      </c>
      <c r="C23979" t="s">
        <v>27</v>
      </c>
      <c r="D23979" t="s">
        <v>92153</v>
      </c>
      <c r="E23979" t="s">
        <v>90134</v>
      </c>
      <c r="F23979" t="s">
        <v>92154</v>
      </c>
      <c r="G23979" t="s">
        <v>42</v>
      </c>
      <c r="H23979">
        <v>0</v>
      </c>
      <c r="I23979">
        <v>0</v>
      </c>
      <c r="J23979">
        <v>0</v>
      </c>
      <c r="K23979" t="s">
        <v>92155</v>
      </c>
    </row>
    <row r="23980" spans="1:11" x14ac:dyDescent="0.3">
      <c r="A23980" t="s">
        <v>92156</v>
      </c>
      <c r="B23980" t="s">
        <v>92157</v>
      </c>
      <c r="C23980" t="s">
        <v>20</v>
      </c>
      <c r="D23980" t="s">
        <v>92158</v>
      </c>
      <c r="E23980" t="s">
        <v>82100</v>
      </c>
      <c r="F23980" t="s">
        <v>16</v>
      </c>
      <c r="G23980" t="s">
        <v>16240</v>
      </c>
      <c r="H23980">
        <v>0</v>
      </c>
      <c r="I23980">
        <v>0</v>
      </c>
      <c r="J23980">
        <v>0</v>
      </c>
      <c r="K23980" t="s">
        <v>92159</v>
      </c>
    </row>
    <row r="23981" spans="1:11" x14ac:dyDescent="0.3">
      <c r="A23981" t="s">
        <v>92160</v>
      </c>
      <c r="B23981" t="s">
        <v>92161</v>
      </c>
      <c r="C23981" t="s">
        <v>13</v>
      </c>
      <c r="D23981" t="s">
        <v>92162</v>
      </c>
      <c r="E23981" t="s">
        <v>87125</v>
      </c>
      <c r="F23981" t="s">
        <v>16</v>
      </c>
      <c r="G23981" t="s">
        <v>4671</v>
      </c>
      <c r="H23981">
        <v>0</v>
      </c>
      <c r="I23981">
        <v>0</v>
      </c>
      <c r="J23981">
        <v>0</v>
      </c>
      <c r="K23981" t="s">
        <v>92163</v>
      </c>
    </row>
    <row r="23982" spans="1:11" x14ac:dyDescent="0.3">
      <c r="A23982" t="s">
        <v>92164</v>
      </c>
      <c r="B23982" t="s">
        <v>92165</v>
      </c>
      <c r="C23982" t="s">
        <v>13</v>
      </c>
      <c r="D23982" t="s">
        <v>92166</v>
      </c>
      <c r="E23982" t="s">
        <v>87125</v>
      </c>
      <c r="F23982" t="s">
        <v>16</v>
      </c>
      <c r="G23982" t="s">
        <v>2065</v>
      </c>
      <c r="H23982">
        <v>0</v>
      </c>
      <c r="I23982">
        <v>0</v>
      </c>
      <c r="J23982">
        <v>0</v>
      </c>
      <c r="K23982" t="s">
        <v>92167</v>
      </c>
    </row>
    <row r="23983" spans="1:11" x14ac:dyDescent="0.3">
      <c r="A23983" t="s">
        <v>92168</v>
      </c>
      <c r="B23983" t="s">
        <v>92169</v>
      </c>
      <c r="C23983" t="s">
        <v>27</v>
      </c>
      <c r="D23983" t="s">
        <v>92170</v>
      </c>
      <c r="E23983" t="s">
        <v>90134</v>
      </c>
      <c r="F23983" t="s">
        <v>10835</v>
      </c>
      <c r="G23983" t="s">
        <v>42</v>
      </c>
      <c r="H23983">
        <v>0</v>
      </c>
      <c r="I23983">
        <v>0</v>
      </c>
      <c r="J23983">
        <v>0</v>
      </c>
      <c r="K23983" t="s">
        <v>92171</v>
      </c>
    </row>
    <row r="23984" spans="1:11" x14ac:dyDescent="0.3">
      <c r="A23984" t="s">
        <v>92172</v>
      </c>
      <c r="B23984" t="s">
        <v>92173</v>
      </c>
      <c r="C23984" t="s">
        <v>147</v>
      </c>
      <c r="D23984" t="s">
        <v>92174</v>
      </c>
      <c r="E23984" t="s">
        <v>76393</v>
      </c>
      <c r="F23984" t="s">
        <v>14582</v>
      </c>
      <c r="G23984" t="s">
        <v>42</v>
      </c>
      <c r="H23984">
        <v>0</v>
      </c>
      <c r="I23984">
        <v>0</v>
      </c>
      <c r="J23984">
        <v>0</v>
      </c>
      <c r="K23984" t="s">
        <v>92175</v>
      </c>
    </row>
    <row r="23985" spans="1:11" x14ac:dyDescent="0.3">
      <c r="A23985" t="s">
        <v>92176</v>
      </c>
      <c r="B23985" t="s">
        <v>92177</v>
      </c>
      <c r="C23985" t="s">
        <v>27</v>
      </c>
      <c r="D23985" t="s">
        <v>92178</v>
      </c>
      <c r="E23985" t="s">
        <v>90134</v>
      </c>
      <c r="F23985" t="s">
        <v>16</v>
      </c>
      <c r="G23985" t="s">
        <v>14681</v>
      </c>
      <c r="H23985">
        <v>0</v>
      </c>
      <c r="I23985">
        <v>0</v>
      </c>
      <c r="J23985">
        <v>0</v>
      </c>
      <c r="K23985" t="s">
        <v>92179</v>
      </c>
    </row>
    <row r="23986" spans="1:11" x14ac:dyDescent="0.3">
      <c r="A23986" t="s">
        <v>92180</v>
      </c>
      <c r="B23986" t="s">
        <v>92181</v>
      </c>
      <c r="C23986" t="s">
        <v>13</v>
      </c>
      <c r="D23986" t="s">
        <v>92182</v>
      </c>
      <c r="E23986" t="s">
        <v>87125</v>
      </c>
      <c r="F23986" t="s">
        <v>16</v>
      </c>
      <c r="G23986" t="s">
        <v>2211</v>
      </c>
      <c r="H23986">
        <v>0</v>
      </c>
      <c r="I23986">
        <v>0</v>
      </c>
      <c r="J23986">
        <v>0</v>
      </c>
      <c r="K23986" t="s">
        <v>92183</v>
      </c>
    </row>
    <row r="23987" spans="1:11" x14ac:dyDescent="0.3">
      <c r="A23987" t="s">
        <v>92184</v>
      </c>
      <c r="B23987" t="s">
        <v>92185</v>
      </c>
      <c r="C23987" t="s">
        <v>466</v>
      </c>
      <c r="D23987" t="s">
        <v>92186</v>
      </c>
      <c r="E23987" t="s">
        <v>79083</v>
      </c>
      <c r="F23987" t="s">
        <v>16</v>
      </c>
      <c r="G23987" t="s">
        <v>1894</v>
      </c>
      <c r="H23987">
        <v>0</v>
      </c>
      <c r="I23987">
        <v>0</v>
      </c>
      <c r="J23987">
        <v>0</v>
      </c>
      <c r="K23987" t="s">
        <v>92187</v>
      </c>
    </row>
    <row r="23988" spans="1:11" x14ac:dyDescent="0.3">
      <c r="A23988" t="s">
        <v>92188</v>
      </c>
      <c r="C23988" t="s">
        <v>20</v>
      </c>
      <c r="D23988" t="s">
        <v>92189</v>
      </c>
      <c r="E23988" t="s">
        <v>82100</v>
      </c>
      <c r="F23988" t="s">
        <v>16</v>
      </c>
      <c r="G23988" t="s">
        <v>42</v>
      </c>
      <c r="H23988">
        <v>0</v>
      </c>
      <c r="I23988">
        <v>0</v>
      </c>
      <c r="J23988">
        <v>0</v>
      </c>
      <c r="K23988" t="s">
        <v>92190</v>
      </c>
    </row>
    <row r="23989" spans="1:11" x14ac:dyDescent="0.3">
      <c r="A23989" t="s">
        <v>92191</v>
      </c>
      <c r="B23989" t="s">
        <v>92192</v>
      </c>
      <c r="C23989" t="s">
        <v>27</v>
      </c>
      <c r="D23989" t="s">
        <v>92193</v>
      </c>
      <c r="E23989" t="s">
        <v>90134</v>
      </c>
      <c r="F23989" t="s">
        <v>14508</v>
      </c>
      <c r="G23989" t="s">
        <v>42</v>
      </c>
      <c r="H23989">
        <v>0</v>
      </c>
      <c r="I23989">
        <v>0</v>
      </c>
      <c r="J23989">
        <v>0</v>
      </c>
      <c r="K23989" t="s">
        <v>92194</v>
      </c>
    </row>
    <row r="23990" spans="1:11" x14ac:dyDescent="0.3">
      <c r="A23990" t="s">
        <v>92195</v>
      </c>
      <c r="B23990" t="s">
        <v>92196</v>
      </c>
      <c r="C23990" t="s">
        <v>13</v>
      </c>
      <c r="D23990" t="s">
        <v>88934</v>
      </c>
      <c r="E23990" t="s">
        <v>66626</v>
      </c>
      <c r="F23990" t="s">
        <v>3643</v>
      </c>
      <c r="G23990" t="s">
        <v>42</v>
      </c>
      <c r="H23990">
        <v>0</v>
      </c>
      <c r="I23990">
        <v>0</v>
      </c>
      <c r="J23990">
        <v>0</v>
      </c>
      <c r="K23990" t="s">
        <v>92197</v>
      </c>
    </row>
    <row r="23991" spans="1:11" x14ac:dyDescent="0.3">
      <c r="A23991" t="s">
        <v>92198</v>
      </c>
      <c r="B23991" t="s">
        <v>92199</v>
      </c>
      <c r="C23991" t="s">
        <v>147</v>
      </c>
      <c r="D23991" t="s">
        <v>92200</v>
      </c>
      <c r="E23991" t="s">
        <v>76393</v>
      </c>
      <c r="F23991" t="s">
        <v>11342</v>
      </c>
      <c r="G23991" t="s">
        <v>42</v>
      </c>
      <c r="H23991">
        <v>0</v>
      </c>
      <c r="I23991">
        <v>0</v>
      </c>
      <c r="J23991">
        <v>0</v>
      </c>
      <c r="K23991" t="s">
        <v>92201</v>
      </c>
    </row>
    <row r="23992" spans="1:11" x14ac:dyDescent="0.3">
      <c r="A23992" t="s">
        <v>92202</v>
      </c>
      <c r="C23992" t="s">
        <v>20</v>
      </c>
      <c r="D23992" t="s">
        <v>92203</v>
      </c>
      <c r="E23992" t="s">
        <v>82100</v>
      </c>
      <c r="F23992" t="s">
        <v>16</v>
      </c>
      <c r="G23992" t="s">
        <v>12400</v>
      </c>
      <c r="H23992">
        <v>0</v>
      </c>
      <c r="I23992">
        <v>0</v>
      </c>
      <c r="J23992">
        <v>0</v>
      </c>
      <c r="K23992" t="s">
        <v>92204</v>
      </c>
    </row>
    <row r="23993" spans="1:11" x14ac:dyDescent="0.3">
      <c r="A23993" t="s">
        <v>92205</v>
      </c>
      <c r="C23993" t="s">
        <v>20</v>
      </c>
      <c r="D23993" t="s">
        <v>92206</v>
      </c>
      <c r="E23993" t="s">
        <v>82100</v>
      </c>
      <c r="F23993" t="s">
        <v>16</v>
      </c>
      <c r="G23993" t="s">
        <v>42</v>
      </c>
      <c r="H23993">
        <v>0</v>
      </c>
      <c r="I23993">
        <v>0</v>
      </c>
      <c r="J23993">
        <v>0</v>
      </c>
      <c r="K23993" t="s">
        <v>92207</v>
      </c>
    </row>
    <row r="23994" spans="1:11" x14ac:dyDescent="0.3">
      <c r="A23994" t="s">
        <v>92208</v>
      </c>
      <c r="B23994" t="s">
        <v>92209</v>
      </c>
      <c r="C23994" t="s">
        <v>147</v>
      </c>
      <c r="D23994" t="s">
        <v>92210</v>
      </c>
      <c r="E23994" t="s">
        <v>76393</v>
      </c>
      <c r="F23994" t="s">
        <v>5197</v>
      </c>
      <c r="G23994" t="s">
        <v>42</v>
      </c>
      <c r="H23994">
        <v>0</v>
      </c>
      <c r="I23994">
        <v>0</v>
      </c>
      <c r="J23994">
        <v>0</v>
      </c>
      <c r="K23994" t="s">
        <v>92211</v>
      </c>
    </row>
    <row r="23995" spans="1:11" x14ac:dyDescent="0.3">
      <c r="A23995" t="s">
        <v>92212</v>
      </c>
      <c r="B23995" t="s">
        <v>92213</v>
      </c>
      <c r="C23995" t="s">
        <v>147</v>
      </c>
      <c r="D23995" t="s">
        <v>92214</v>
      </c>
      <c r="E23995" t="s">
        <v>76393</v>
      </c>
      <c r="F23995" t="s">
        <v>3484</v>
      </c>
      <c r="G23995" t="s">
        <v>42</v>
      </c>
      <c r="H23995">
        <v>0</v>
      </c>
      <c r="I23995">
        <v>0</v>
      </c>
      <c r="J23995">
        <v>0</v>
      </c>
      <c r="K23995" t="s">
        <v>92215</v>
      </c>
    </row>
    <row r="23996" spans="1:11" x14ac:dyDescent="0.3">
      <c r="A23996" t="s">
        <v>92216</v>
      </c>
      <c r="B23996" t="s">
        <v>92217</v>
      </c>
      <c r="C23996" t="s">
        <v>20</v>
      </c>
      <c r="D23996" t="s">
        <v>92218</v>
      </c>
      <c r="E23996" t="s">
        <v>82100</v>
      </c>
      <c r="F23996" t="s">
        <v>16</v>
      </c>
      <c r="G23996" t="s">
        <v>4520</v>
      </c>
      <c r="H23996">
        <v>0</v>
      </c>
      <c r="I23996">
        <v>0</v>
      </c>
      <c r="J23996">
        <v>0</v>
      </c>
      <c r="K23996" t="s">
        <v>92219</v>
      </c>
    </row>
    <row r="23997" spans="1:11" x14ac:dyDescent="0.3">
      <c r="A23997" t="s">
        <v>92220</v>
      </c>
      <c r="B23997" t="s">
        <v>92221</v>
      </c>
      <c r="C23997" t="s">
        <v>147</v>
      </c>
      <c r="D23997" t="s">
        <v>92222</v>
      </c>
      <c r="E23997" t="s">
        <v>76393</v>
      </c>
      <c r="F23997" t="s">
        <v>3638</v>
      </c>
      <c r="G23997" t="s">
        <v>42</v>
      </c>
      <c r="H23997">
        <v>0</v>
      </c>
      <c r="I23997">
        <v>0</v>
      </c>
      <c r="J23997">
        <v>0</v>
      </c>
      <c r="K23997" t="s">
        <v>92223</v>
      </c>
    </row>
    <row r="23998" spans="1:11" x14ac:dyDescent="0.3">
      <c r="A23998" t="s">
        <v>92224</v>
      </c>
      <c r="B23998" t="s">
        <v>92225</v>
      </c>
      <c r="C23998" t="s">
        <v>466</v>
      </c>
      <c r="D23998" t="s">
        <v>92226</v>
      </c>
      <c r="E23998" t="s">
        <v>79083</v>
      </c>
      <c r="F23998" t="s">
        <v>16</v>
      </c>
      <c r="G23998" t="s">
        <v>3430</v>
      </c>
      <c r="H23998">
        <v>0</v>
      </c>
      <c r="I23998">
        <v>0</v>
      </c>
      <c r="J23998">
        <v>0</v>
      </c>
      <c r="K23998" t="s">
        <v>92227</v>
      </c>
    </row>
    <row r="23999" spans="1:11" x14ac:dyDescent="0.3">
      <c r="A23999" t="s">
        <v>92228</v>
      </c>
      <c r="B23999" t="s">
        <v>92229</v>
      </c>
      <c r="C23999" t="s">
        <v>13</v>
      </c>
      <c r="D23999" t="s">
        <v>92230</v>
      </c>
      <c r="E23999" t="s">
        <v>66626</v>
      </c>
      <c r="F23999" t="s">
        <v>1918</v>
      </c>
      <c r="G23999" t="s">
        <v>42</v>
      </c>
      <c r="H23999">
        <v>0</v>
      </c>
      <c r="I23999">
        <v>0</v>
      </c>
      <c r="J23999">
        <v>0</v>
      </c>
      <c r="K23999" t="s">
        <v>92231</v>
      </c>
    </row>
    <row r="24000" spans="1:11" x14ac:dyDescent="0.3">
      <c r="A24000" t="s">
        <v>92232</v>
      </c>
      <c r="B24000" t="s">
        <v>92233</v>
      </c>
      <c r="C24000" t="s">
        <v>466</v>
      </c>
      <c r="D24000" t="s">
        <v>92234</v>
      </c>
      <c r="E24000" t="s">
        <v>79083</v>
      </c>
      <c r="F24000" t="s">
        <v>16</v>
      </c>
      <c r="G24000" t="s">
        <v>1639</v>
      </c>
      <c r="H24000">
        <v>0</v>
      </c>
      <c r="I24000">
        <v>0</v>
      </c>
      <c r="J24000">
        <v>0</v>
      </c>
      <c r="K24000" t="s">
        <v>92235</v>
      </c>
    </row>
    <row r="24001" spans="1:11" x14ac:dyDescent="0.3">
      <c r="A24001" t="s">
        <v>92236</v>
      </c>
      <c r="B24001" t="s">
        <v>92237</v>
      </c>
      <c r="C24001" t="s">
        <v>466</v>
      </c>
      <c r="D24001" t="s">
        <v>92238</v>
      </c>
      <c r="E24001" t="s">
        <v>79083</v>
      </c>
      <c r="F24001" t="s">
        <v>16</v>
      </c>
      <c r="G24001" t="s">
        <v>10738</v>
      </c>
      <c r="H24001">
        <v>0</v>
      </c>
      <c r="I24001">
        <v>0</v>
      </c>
      <c r="J24001">
        <v>0</v>
      </c>
      <c r="K24001" t="s">
        <v>92239</v>
      </c>
    </row>
    <row r="24002" spans="1:11" x14ac:dyDescent="0.3">
      <c r="A24002" t="s">
        <v>92240</v>
      </c>
      <c r="B24002" t="s">
        <v>92241</v>
      </c>
      <c r="C24002" t="s">
        <v>20</v>
      </c>
      <c r="D24002" t="s">
        <v>92242</v>
      </c>
      <c r="E24002" t="s">
        <v>82100</v>
      </c>
      <c r="F24002" t="s">
        <v>16</v>
      </c>
      <c r="G24002" t="s">
        <v>13739</v>
      </c>
      <c r="H24002">
        <v>0</v>
      </c>
      <c r="I24002">
        <v>0</v>
      </c>
      <c r="J24002">
        <v>0</v>
      </c>
      <c r="K24002" t="s">
        <v>92243</v>
      </c>
    </row>
    <row r="24003" spans="1:11" x14ac:dyDescent="0.3">
      <c r="A24003" t="s">
        <v>92244</v>
      </c>
      <c r="B24003" t="s">
        <v>92245</v>
      </c>
      <c r="C24003" t="s">
        <v>147</v>
      </c>
      <c r="D24003" t="s">
        <v>92246</v>
      </c>
      <c r="E24003" t="s">
        <v>76393</v>
      </c>
      <c r="F24003" t="s">
        <v>2247</v>
      </c>
      <c r="G24003" t="s">
        <v>42</v>
      </c>
      <c r="H24003">
        <v>0</v>
      </c>
      <c r="I24003">
        <v>0</v>
      </c>
      <c r="J24003">
        <v>0</v>
      </c>
      <c r="K24003" t="s">
        <v>92247</v>
      </c>
    </row>
    <row r="24004" spans="1:11" x14ac:dyDescent="0.3">
      <c r="A24004" t="s">
        <v>92248</v>
      </c>
      <c r="B24004" t="s">
        <v>92249</v>
      </c>
      <c r="C24004" t="s">
        <v>13</v>
      </c>
      <c r="D24004" t="s">
        <v>92250</v>
      </c>
      <c r="E24004" t="s">
        <v>87125</v>
      </c>
      <c r="F24004" t="s">
        <v>16</v>
      </c>
      <c r="G24004" t="s">
        <v>122</v>
      </c>
      <c r="H24004">
        <v>0</v>
      </c>
      <c r="I24004">
        <v>0</v>
      </c>
      <c r="J24004">
        <v>0</v>
      </c>
      <c r="K24004" t="s">
        <v>92251</v>
      </c>
    </row>
    <row r="24005" spans="1:11" x14ac:dyDescent="0.3">
      <c r="A24005" t="s">
        <v>92252</v>
      </c>
      <c r="B24005" t="s">
        <v>92253</v>
      </c>
      <c r="C24005" t="s">
        <v>147</v>
      </c>
      <c r="D24005" t="s">
        <v>92254</v>
      </c>
      <c r="E24005" t="s">
        <v>76393</v>
      </c>
      <c r="F24005" t="s">
        <v>6496</v>
      </c>
      <c r="G24005" t="s">
        <v>42</v>
      </c>
      <c r="H24005">
        <v>0</v>
      </c>
      <c r="I24005">
        <v>0</v>
      </c>
      <c r="J24005">
        <v>0</v>
      </c>
      <c r="K24005" t="s">
        <v>92255</v>
      </c>
    </row>
    <row r="24006" spans="1:11" x14ac:dyDescent="0.3">
      <c r="A24006" t="s">
        <v>92256</v>
      </c>
      <c r="B24006" t="s">
        <v>92257</v>
      </c>
      <c r="C24006" t="s">
        <v>147</v>
      </c>
      <c r="D24006" t="s">
        <v>92258</v>
      </c>
      <c r="E24006" t="s">
        <v>76393</v>
      </c>
      <c r="F24006" t="s">
        <v>7012</v>
      </c>
      <c r="G24006" t="s">
        <v>42</v>
      </c>
      <c r="H24006">
        <v>0</v>
      </c>
      <c r="I24006">
        <v>0</v>
      </c>
      <c r="J24006">
        <v>0</v>
      </c>
      <c r="K24006" t="s">
        <v>92259</v>
      </c>
    </row>
    <row r="24007" spans="1:11" x14ac:dyDescent="0.3">
      <c r="A24007" t="s">
        <v>92260</v>
      </c>
      <c r="B24007" t="s">
        <v>92261</v>
      </c>
      <c r="C24007" t="s">
        <v>27</v>
      </c>
      <c r="D24007" t="s">
        <v>92262</v>
      </c>
      <c r="E24007" t="s">
        <v>90134</v>
      </c>
      <c r="F24007" t="s">
        <v>9182</v>
      </c>
      <c r="G24007" t="s">
        <v>4326</v>
      </c>
      <c r="H24007">
        <v>0</v>
      </c>
      <c r="I24007">
        <v>0</v>
      </c>
      <c r="J24007">
        <v>0</v>
      </c>
      <c r="K24007" t="s">
        <v>92263</v>
      </c>
    </row>
    <row r="24008" spans="1:11" x14ac:dyDescent="0.3">
      <c r="A24008" t="s">
        <v>92264</v>
      </c>
      <c r="B24008" t="s">
        <v>92265</v>
      </c>
      <c r="C24008" t="s">
        <v>27</v>
      </c>
      <c r="D24008" t="s">
        <v>92266</v>
      </c>
      <c r="E24008" t="s">
        <v>90134</v>
      </c>
      <c r="F24008" t="s">
        <v>41</v>
      </c>
      <c r="G24008" t="s">
        <v>42</v>
      </c>
      <c r="H24008">
        <v>0</v>
      </c>
      <c r="I24008">
        <v>0</v>
      </c>
      <c r="J24008">
        <v>0</v>
      </c>
      <c r="K24008" t="s">
        <v>92267</v>
      </c>
    </row>
    <row r="24009" spans="1:11" x14ac:dyDescent="0.3">
      <c r="A24009" t="s">
        <v>92268</v>
      </c>
      <c r="B24009" t="s">
        <v>92269</v>
      </c>
      <c r="C24009" t="s">
        <v>13</v>
      </c>
      <c r="D24009" t="s">
        <v>92270</v>
      </c>
      <c r="E24009" t="s">
        <v>66626</v>
      </c>
      <c r="F24009" t="s">
        <v>2313</v>
      </c>
      <c r="G24009" t="s">
        <v>42</v>
      </c>
      <c r="H24009">
        <v>0</v>
      </c>
      <c r="I24009">
        <v>0</v>
      </c>
      <c r="J24009">
        <v>0</v>
      </c>
      <c r="K24009" t="s">
        <v>92271</v>
      </c>
    </row>
    <row r="24010" spans="1:11" x14ac:dyDescent="0.3">
      <c r="A24010" t="s">
        <v>92272</v>
      </c>
      <c r="B24010" t="s">
        <v>92273</v>
      </c>
      <c r="C24010" t="s">
        <v>27</v>
      </c>
      <c r="D24010" t="s">
        <v>92274</v>
      </c>
      <c r="E24010" t="s">
        <v>90134</v>
      </c>
      <c r="F24010" t="s">
        <v>3177</v>
      </c>
      <c r="G24010" t="s">
        <v>879</v>
      </c>
      <c r="H24010">
        <v>0</v>
      </c>
      <c r="I24010">
        <v>0</v>
      </c>
      <c r="J24010">
        <v>0</v>
      </c>
      <c r="K24010" t="s">
        <v>92275</v>
      </c>
    </row>
    <row r="24011" spans="1:11" x14ac:dyDescent="0.3">
      <c r="A24011" t="s">
        <v>92276</v>
      </c>
      <c r="C24011" t="s">
        <v>27</v>
      </c>
      <c r="D24011" t="s">
        <v>92277</v>
      </c>
      <c r="E24011" t="s">
        <v>90134</v>
      </c>
      <c r="F24011" t="s">
        <v>41</v>
      </c>
      <c r="G24011" t="s">
        <v>42</v>
      </c>
      <c r="H24011">
        <v>0</v>
      </c>
      <c r="I24011">
        <v>0</v>
      </c>
      <c r="J24011">
        <v>0</v>
      </c>
      <c r="K24011" t="s">
        <v>92278</v>
      </c>
    </row>
    <row r="24012" spans="1:11" x14ac:dyDescent="0.3">
      <c r="A24012" t="s">
        <v>92279</v>
      </c>
      <c r="B24012" t="s">
        <v>92280</v>
      </c>
      <c r="C24012" t="s">
        <v>13</v>
      </c>
      <c r="D24012" t="s">
        <v>92281</v>
      </c>
      <c r="E24012" t="s">
        <v>87125</v>
      </c>
      <c r="F24012" t="s">
        <v>16</v>
      </c>
      <c r="G24012" t="s">
        <v>6816</v>
      </c>
      <c r="H24012">
        <v>0</v>
      </c>
      <c r="I24012">
        <v>0</v>
      </c>
      <c r="J24012">
        <v>0</v>
      </c>
      <c r="K24012" t="s">
        <v>92282</v>
      </c>
    </row>
    <row r="24013" spans="1:11" x14ac:dyDescent="0.3">
      <c r="A24013" t="s">
        <v>92283</v>
      </c>
      <c r="B24013" t="s">
        <v>92284</v>
      </c>
      <c r="C24013" t="s">
        <v>13</v>
      </c>
      <c r="D24013" t="s">
        <v>92285</v>
      </c>
      <c r="E24013" t="s">
        <v>87125</v>
      </c>
      <c r="F24013" t="s">
        <v>16</v>
      </c>
      <c r="G24013" t="s">
        <v>1639</v>
      </c>
      <c r="H24013">
        <v>0</v>
      </c>
      <c r="I24013">
        <v>0</v>
      </c>
      <c r="J24013">
        <v>0</v>
      </c>
      <c r="K24013" t="s">
        <v>92286</v>
      </c>
    </row>
    <row r="24014" spans="1:11" x14ac:dyDescent="0.3">
      <c r="A24014" t="s">
        <v>92287</v>
      </c>
      <c r="B24014" t="s">
        <v>92288</v>
      </c>
      <c r="C24014" t="s">
        <v>27</v>
      </c>
      <c r="D24014" t="s">
        <v>92289</v>
      </c>
      <c r="E24014" t="s">
        <v>90134</v>
      </c>
      <c r="F24014" t="s">
        <v>14582</v>
      </c>
      <c r="G24014" t="s">
        <v>42</v>
      </c>
      <c r="H24014">
        <v>0</v>
      </c>
      <c r="I24014">
        <v>0</v>
      </c>
      <c r="J24014">
        <v>0</v>
      </c>
      <c r="K24014" t="s">
        <v>92290</v>
      </c>
    </row>
    <row r="24015" spans="1:11" x14ac:dyDescent="0.3">
      <c r="A24015" t="s">
        <v>92291</v>
      </c>
      <c r="B24015" t="s">
        <v>92292</v>
      </c>
      <c r="C24015" t="s">
        <v>27</v>
      </c>
      <c r="D24015" t="s">
        <v>92293</v>
      </c>
      <c r="E24015" t="s">
        <v>90134</v>
      </c>
      <c r="F24015" t="s">
        <v>6975</v>
      </c>
      <c r="G24015" t="s">
        <v>269</v>
      </c>
      <c r="H24015">
        <v>0</v>
      </c>
      <c r="I24015">
        <v>0</v>
      </c>
      <c r="J24015">
        <v>0</v>
      </c>
      <c r="K24015" t="s">
        <v>92294</v>
      </c>
    </row>
    <row r="24016" spans="1:11" x14ac:dyDescent="0.3">
      <c r="A24016" t="s">
        <v>92295</v>
      </c>
      <c r="B24016" t="s">
        <v>92296</v>
      </c>
      <c r="C24016" t="s">
        <v>27</v>
      </c>
      <c r="D24016" t="s">
        <v>92297</v>
      </c>
      <c r="E24016" t="s">
        <v>90134</v>
      </c>
      <c r="F24016" t="s">
        <v>16</v>
      </c>
      <c r="G24016" t="s">
        <v>859</v>
      </c>
      <c r="H24016">
        <v>0</v>
      </c>
      <c r="I24016">
        <v>0</v>
      </c>
      <c r="J24016">
        <v>0</v>
      </c>
      <c r="K24016" t="s">
        <v>92298</v>
      </c>
    </row>
    <row r="24017" spans="1:11" x14ac:dyDescent="0.3">
      <c r="A24017" t="s">
        <v>92299</v>
      </c>
      <c r="B24017" t="s">
        <v>92300</v>
      </c>
      <c r="C24017" t="s">
        <v>13</v>
      </c>
      <c r="D24017" t="e">
        <f>공기조화기</f>
        <v>#NAME?</v>
      </c>
      <c r="E24017" t="s">
        <v>66626</v>
      </c>
      <c r="F24017" t="s">
        <v>1324</v>
      </c>
      <c r="G24017" t="s">
        <v>42</v>
      </c>
      <c r="H24017">
        <v>0</v>
      </c>
      <c r="I24017">
        <v>0</v>
      </c>
      <c r="J24017">
        <v>0</v>
      </c>
      <c r="K24017" t="s">
        <v>92301</v>
      </c>
    </row>
    <row r="24018" spans="1:11" x14ac:dyDescent="0.3">
      <c r="A24018" t="s">
        <v>92302</v>
      </c>
      <c r="B24018" t="s">
        <v>92303</v>
      </c>
      <c r="C24018" t="s">
        <v>13</v>
      </c>
      <c r="D24018" t="s">
        <v>92304</v>
      </c>
      <c r="E24018" t="s">
        <v>87125</v>
      </c>
      <c r="F24018" t="s">
        <v>16</v>
      </c>
      <c r="G24018" t="s">
        <v>7763</v>
      </c>
      <c r="H24018">
        <v>0</v>
      </c>
      <c r="I24018">
        <v>0</v>
      </c>
      <c r="J24018">
        <v>0</v>
      </c>
      <c r="K24018" t="s">
        <v>92305</v>
      </c>
    </row>
    <row r="24019" spans="1:11" x14ac:dyDescent="0.3">
      <c r="A24019" t="s">
        <v>92306</v>
      </c>
      <c r="B24019" t="s">
        <v>92307</v>
      </c>
      <c r="C24019" t="s">
        <v>13</v>
      </c>
      <c r="D24019" t="s">
        <v>92308</v>
      </c>
      <c r="E24019" t="s">
        <v>87125</v>
      </c>
      <c r="F24019" t="s">
        <v>16</v>
      </c>
      <c r="G24019" t="s">
        <v>21068</v>
      </c>
      <c r="H24019">
        <v>0</v>
      </c>
      <c r="I24019">
        <v>0</v>
      </c>
      <c r="J24019">
        <v>0</v>
      </c>
      <c r="K24019" t="s">
        <v>92309</v>
      </c>
    </row>
    <row r="24020" spans="1:11" x14ac:dyDescent="0.3">
      <c r="A24020" t="s">
        <v>92310</v>
      </c>
      <c r="B24020" t="s">
        <v>92311</v>
      </c>
      <c r="C24020" t="s">
        <v>558</v>
      </c>
      <c r="D24020" t="s">
        <v>92312</v>
      </c>
      <c r="E24020" t="s">
        <v>18607</v>
      </c>
      <c r="F24020" t="s">
        <v>6890</v>
      </c>
      <c r="G24020" t="s">
        <v>42</v>
      </c>
      <c r="H24020">
        <v>0</v>
      </c>
      <c r="I24020">
        <v>0</v>
      </c>
      <c r="J24020">
        <v>0</v>
      </c>
      <c r="K24020" t="s">
        <v>92313</v>
      </c>
    </row>
    <row r="24021" spans="1:11" x14ac:dyDescent="0.3">
      <c r="A24021" t="s">
        <v>92314</v>
      </c>
      <c r="B24021" t="s">
        <v>92315</v>
      </c>
      <c r="C24021" t="s">
        <v>27</v>
      </c>
      <c r="D24021" t="s">
        <v>92316</v>
      </c>
      <c r="E24021" t="s">
        <v>90134</v>
      </c>
      <c r="F24021" t="s">
        <v>384</v>
      </c>
      <c r="G24021" t="s">
        <v>42</v>
      </c>
      <c r="H24021">
        <v>0</v>
      </c>
      <c r="I24021">
        <v>0</v>
      </c>
      <c r="J24021">
        <v>0</v>
      </c>
      <c r="K24021" t="s">
        <v>92317</v>
      </c>
    </row>
    <row r="24022" spans="1:11" x14ac:dyDescent="0.3">
      <c r="A24022" t="s">
        <v>92318</v>
      </c>
      <c r="B24022" t="s">
        <v>92319</v>
      </c>
      <c r="C24022" t="s">
        <v>27</v>
      </c>
      <c r="D24022" t="s">
        <v>92320</v>
      </c>
      <c r="E24022" t="s">
        <v>90134</v>
      </c>
      <c r="F24022" t="s">
        <v>2121</v>
      </c>
      <c r="G24022" t="s">
        <v>42</v>
      </c>
      <c r="H24022">
        <v>0</v>
      </c>
      <c r="I24022">
        <v>0</v>
      </c>
      <c r="J24022">
        <v>0</v>
      </c>
      <c r="K24022" t="s">
        <v>92321</v>
      </c>
    </row>
    <row r="24023" spans="1:11" x14ac:dyDescent="0.3">
      <c r="A24023" t="s">
        <v>92322</v>
      </c>
      <c r="B24023" t="s">
        <v>92323</v>
      </c>
      <c r="C24023" t="s">
        <v>13</v>
      </c>
      <c r="D24023" t="s">
        <v>92324</v>
      </c>
      <c r="E24023" t="s">
        <v>87125</v>
      </c>
      <c r="F24023" t="s">
        <v>16</v>
      </c>
      <c r="G24023" t="s">
        <v>7708</v>
      </c>
      <c r="H24023">
        <v>0</v>
      </c>
      <c r="I24023">
        <v>0</v>
      </c>
      <c r="J24023">
        <v>0</v>
      </c>
      <c r="K24023" t="s">
        <v>92325</v>
      </c>
    </row>
    <row r="24024" spans="1:11" x14ac:dyDescent="0.3">
      <c r="A24024" t="s">
        <v>92326</v>
      </c>
      <c r="B24024" t="s">
        <v>92327</v>
      </c>
      <c r="C24024" t="s">
        <v>13</v>
      </c>
      <c r="D24024" t="s">
        <v>92328</v>
      </c>
      <c r="E24024" t="s">
        <v>66626</v>
      </c>
      <c r="F24024" t="s">
        <v>18339</v>
      </c>
      <c r="G24024" t="s">
        <v>42</v>
      </c>
      <c r="H24024">
        <v>0</v>
      </c>
      <c r="I24024">
        <v>0</v>
      </c>
      <c r="J24024">
        <v>0</v>
      </c>
      <c r="K24024" t="s">
        <v>92329</v>
      </c>
    </row>
    <row r="24025" spans="1:11" x14ac:dyDescent="0.3">
      <c r="A24025" t="s">
        <v>92330</v>
      </c>
      <c r="B24025" t="s">
        <v>92331</v>
      </c>
      <c r="C24025" t="s">
        <v>20</v>
      </c>
      <c r="D24025" t="s">
        <v>92332</v>
      </c>
      <c r="E24025" t="s">
        <v>82100</v>
      </c>
      <c r="F24025" t="s">
        <v>16</v>
      </c>
      <c r="G24025" t="s">
        <v>772</v>
      </c>
      <c r="H24025">
        <v>0</v>
      </c>
      <c r="I24025">
        <v>0</v>
      </c>
      <c r="J24025">
        <v>0</v>
      </c>
      <c r="K24025" t="s">
        <v>92333</v>
      </c>
    </row>
    <row r="24026" spans="1:11" x14ac:dyDescent="0.3">
      <c r="A24026" t="s">
        <v>92334</v>
      </c>
      <c r="B24026" t="s">
        <v>92335</v>
      </c>
      <c r="C24026" t="s">
        <v>466</v>
      </c>
      <c r="D24026" t="s">
        <v>92336</v>
      </c>
      <c r="E24026" t="s">
        <v>79083</v>
      </c>
      <c r="F24026" t="s">
        <v>16</v>
      </c>
      <c r="G24026" t="s">
        <v>3043</v>
      </c>
      <c r="H24026">
        <v>0</v>
      </c>
      <c r="I24026">
        <v>0</v>
      </c>
      <c r="J24026">
        <v>0</v>
      </c>
      <c r="K24026" t="s">
        <v>92337</v>
      </c>
    </row>
    <row r="24027" spans="1:11" x14ac:dyDescent="0.3">
      <c r="A24027" t="s">
        <v>92338</v>
      </c>
      <c r="C24027" t="s">
        <v>20</v>
      </c>
      <c r="D24027" t="s">
        <v>92339</v>
      </c>
      <c r="E24027" t="s">
        <v>82100</v>
      </c>
      <c r="F24027" t="s">
        <v>16</v>
      </c>
      <c r="G24027" t="s">
        <v>32710</v>
      </c>
      <c r="H24027">
        <v>0</v>
      </c>
      <c r="I24027">
        <v>0</v>
      </c>
      <c r="J24027">
        <v>0</v>
      </c>
      <c r="K24027" t="s">
        <v>92340</v>
      </c>
    </row>
    <row r="24028" spans="1:11" x14ac:dyDescent="0.3">
      <c r="A24028" t="s">
        <v>92341</v>
      </c>
      <c r="B24028" t="s">
        <v>92342</v>
      </c>
      <c r="C24028" t="s">
        <v>20</v>
      </c>
      <c r="D24028" t="s">
        <v>92343</v>
      </c>
      <c r="E24028" t="s">
        <v>82100</v>
      </c>
      <c r="F24028" t="s">
        <v>29868</v>
      </c>
      <c r="G24028" t="s">
        <v>42</v>
      </c>
      <c r="H24028">
        <v>0</v>
      </c>
      <c r="I24028">
        <v>0</v>
      </c>
      <c r="J24028">
        <v>0</v>
      </c>
      <c r="K24028" t="s">
        <v>92344</v>
      </c>
    </row>
    <row r="24029" spans="1:11" x14ac:dyDescent="0.3">
      <c r="A24029" t="s">
        <v>92345</v>
      </c>
      <c r="B24029" t="s">
        <v>92346</v>
      </c>
      <c r="C24029" t="s">
        <v>20</v>
      </c>
      <c r="D24029" t="s">
        <v>92347</v>
      </c>
      <c r="E24029" t="s">
        <v>82100</v>
      </c>
      <c r="F24029" t="s">
        <v>51360</v>
      </c>
      <c r="G24029" t="s">
        <v>42</v>
      </c>
      <c r="H24029">
        <v>0</v>
      </c>
      <c r="I24029">
        <v>0</v>
      </c>
      <c r="J24029">
        <v>0</v>
      </c>
      <c r="K24029" t="s">
        <v>92348</v>
      </c>
    </row>
    <row r="24030" spans="1:11" x14ac:dyDescent="0.3">
      <c r="A24030" t="s">
        <v>92349</v>
      </c>
      <c r="C24030" t="s">
        <v>27</v>
      </c>
      <c r="D24030" t="s">
        <v>92350</v>
      </c>
      <c r="E24030" t="s">
        <v>90134</v>
      </c>
      <c r="F24030" t="s">
        <v>2585</v>
      </c>
      <c r="G24030" t="s">
        <v>42</v>
      </c>
      <c r="H24030">
        <v>0</v>
      </c>
      <c r="I24030">
        <v>0</v>
      </c>
      <c r="J24030">
        <v>0</v>
      </c>
      <c r="K24030" t="s">
        <v>92351</v>
      </c>
    </row>
    <row r="24031" spans="1:11" x14ac:dyDescent="0.3">
      <c r="A24031" t="s">
        <v>92352</v>
      </c>
      <c r="B24031" t="s">
        <v>92353</v>
      </c>
      <c r="C24031" t="s">
        <v>27</v>
      </c>
      <c r="D24031" t="s">
        <v>92354</v>
      </c>
      <c r="E24031" t="s">
        <v>90134</v>
      </c>
      <c r="F24031" t="s">
        <v>16</v>
      </c>
      <c r="G24031" t="s">
        <v>83</v>
      </c>
      <c r="H24031">
        <v>0</v>
      </c>
      <c r="I24031">
        <v>0</v>
      </c>
      <c r="J24031">
        <v>0</v>
      </c>
      <c r="K24031" t="s">
        <v>92355</v>
      </c>
    </row>
    <row r="24032" spans="1:11" x14ac:dyDescent="0.3">
      <c r="A24032" t="s">
        <v>92356</v>
      </c>
      <c r="B24032" t="s">
        <v>92357</v>
      </c>
      <c r="C24032" t="s">
        <v>27</v>
      </c>
      <c r="D24032" t="s">
        <v>92358</v>
      </c>
      <c r="E24032" t="s">
        <v>90134</v>
      </c>
      <c r="F24032" t="s">
        <v>994</v>
      </c>
      <c r="G24032" t="s">
        <v>42</v>
      </c>
      <c r="H24032">
        <v>0</v>
      </c>
      <c r="I24032">
        <v>0</v>
      </c>
      <c r="J24032">
        <v>0</v>
      </c>
      <c r="K24032" t="s">
        <v>92359</v>
      </c>
    </row>
    <row r="24033" spans="1:11" x14ac:dyDescent="0.3">
      <c r="A24033" t="s">
        <v>92360</v>
      </c>
      <c r="C24033" t="s">
        <v>27</v>
      </c>
      <c r="D24033" t="s">
        <v>92361</v>
      </c>
      <c r="E24033" t="s">
        <v>90134</v>
      </c>
      <c r="F24033" t="s">
        <v>9173</v>
      </c>
      <c r="G24033" t="s">
        <v>42</v>
      </c>
      <c r="H24033">
        <v>0</v>
      </c>
      <c r="I24033">
        <v>0</v>
      </c>
      <c r="J24033">
        <v>0</v>
      </c>
      <c r="K24033" t="s">
        <v>92362</v>
      </c>
    </row>
    <row r="24034" spans="1:11" x14ac:dyDescent="0.3">
      <c r="A24034" t="s">
        <v>92363</v>
      </c>
      <c r="C24034" t="s">
        <v>27</v>
      </c>
      <c r="D24034" t="s">
        <v>92364</v>
      </c>
      <c r="E24034" t="s">
        <v>90134</v>
      </c>
      <c r="F24034" t="s">
        <v>1986</v>
      </c>
      <c r="G24034" t="s">
        <v>42</v>
      </c>
      <c r="H24034">
        <v>0</v>
      </c>
      <c r="I24034">
        <v>0</v>
      </c>
      <c r="J24034">
        <v>0</v>
      </c>
      <c r="K24034" t="s">
        <v>92365</v>
      </c>
    </row>
    <row r="24035" spans="1:11" x14ac:dyDescent="0.3">
      <c r="A24035" t="s">
        <v>89015</v>
      </c>
      <c r="B24035" t="s">
        <v>92366</v>
      </c>
      <c r="C24035" t="s">
        <v>13</v>
      </c>
      <c r="D24035" t="s">
        <v>92367</v>
      </c>
      <c r="E24035" t="s">
        <v>15</v>
      </c>
      <c r="F24035" t="s">
        <v>16</v>
      </c>
      <c r="G24035" t="s">
        <v>35</v>
      </c>
      <c r="H24035">
        <v>0</v>
      </c>
      <c r="I24035">
        <v>0</v>
      </c>
      <c r="J24035">
        <v>0</v>
      </c>
      <c r="K24035" t="s">
        <v>92368</v>
      </c>
    </row>
    <row r="24036" spans="1:11" x14ac:dyDescent="0.3">
      <c r="A24036" t="s">
        <v>92369</v>
      </c>
      <c r="B24036" t="s">
        <v>92370</v>
      </c>
      <c r="C24036" t="s">
        <v>13</v>
      </c>
      <c r="D24036" t="e">
        <f>공기조화기</f>
        <v>#NAME?</v>
      </c>
      <c r="E24036" t="s">
        <v>66626</v>
      </c>
      <c r="F24036" t="s">
        <v>2809</v>
      </c>
      <c r="G24036" t="s">
        <v>42</v>
      </c>
      <c r="H24036">
        <v>0</v>
      </c>
      <c r="I24036">
        <v>0</v>
      </c>
      <c r="J24036">
        <v>0</v>
      </c>
      <c r="K24036" t="s">
        <v>92371</v>
      </c>
    </row>
    <row r="24037" spans="1:11" x14ac:dyDescent="0.3">
      <c r="A24037" t="s">
        <v>92372</v>
      </c>
      <c r="C24037" t="s">
        <v>27</v>
      </c>
      <c r="D24037" t="s">
        <v>92373</v>
      </c>
      <c r="E24037" t="s">
        <v>90134</v>
      </c>
      <c r="F24037" t="s">
        <v>25997</v>
      </c>
      <c r="G24037" t="s">
        <v>4044</v>
      </c>
      <c r="H24037">
        <v>0</v>
      </c>
      <c r="I24037">
        <v>0</v>
      </c>
      <c r="J24037">
        <v>0</v>
      </c>
      <c r="K24037" t="s">
        <v>92374</v>
      </c>
    </row>
    <row r="24038" spans="1:11" x14ac:dyDescent="0.3">
      <c r="A24038" t="s">
        <v>92375</v>
      </c>
      <c r="B24038" t="s">
        <v>92376</v>
      </c>
      <c r="C24038" t="s">
        <v>27</v>
      </c>
      <c r="D24038" t="s">
        <v>92377</v>
      </c>
      <c r="E24038" t="s">
        <v>90134</v>
      </c>
      <c r="F24038" t="s">
        <v>1670</v>
      </c>
      <c r="G24038" t="s">
        <v>42</v>
      </c>
      <c r="H24038">
        <v>0</v>
      </c>
      <c r="I24038">
        <v>0</v>
      </c>
      <c r="J24038">
        <v>0</v>
      </c>
      <c r="K24038" t="s">
        <v>92378</v>
      </c>
    </row>
    <row r="24039" spans="1:11" x14ac:dyDescent="0.3">
      <c r="A24039" t="s">
        <v>92379</v>
      </c>
      <c r="C24039" t="s">
        <v>20</v>
      </c>
      <c r="D24039" t="s">
        <v>92380</v>
      </c>
      <c r="E24039" t="s">
        <v>82100</v>
      </c>
      <c r="F24039" t="s">
        <v>16</v>
      </c>
      <c r="G24039" t="s">
        <v>6920</v>
      </c>
      <c r="H24039">
        <v>0</v>
      </c>
      <c r="I24039">
        <v>0</v>
      </c>
      <c r="J24039">
        <v>0</v>
      </c>
      <c r="K24039" t="s">
        <v>92381</v>
      </c>
    </row>
    <row r="24040" spans="1:11" x14ac:dyDescent="0.3">
      <c r="A24040" t="s">
        <v>92382</v>
      </c>
      <c r="B24040" t="s">
        <v>92383</v>
      </c>
      <c r="C24040" t="s">
        <v>20</v>
      </c>
      <c r="D24040" t="s">
        <v>92384</v>
      </c>
      <c r="E24040" t="s">
        <v>82100</v>
      </c>
      <c r="F24040" t="s">
        <v>16</v>
      </c>
      <c r="G24040" t="s">
        <v>209</v>
      </c>
      <c r="H24040">
        <v>0</v>
      </c>
      <c r="I24040">
        <v>0</v>
      </c>
      <c r="J24040">
        <v>0</v>
      </c>
      <c r="K24040" t="s">
        <v>92385</v>
      </c>
    </row>
    <row r="24041" spans="1:11" x14ac:dyDescent="0.3">
      <c r="A24041" t="s">
        <v>92386</v>
      </c>
      <c r="B24041" t="s">
        <v>92387</v>
      </c>
      <c r="C24041" t="s">
        <v>13</v>
      </c>
      <c r="D24041" t="s">
        <v>92388</v>
      </c>
      <c r="E24041" t="s">
        <v>87125</v>
      </c>
      <c r="F24041" t="s">
        <v>16</v>
      </c>
      <c r="G24041" t="s">
        <v>3581</v>
      </c>
      <c r="H24041">
        <v>0</v>
      </c>
      <c r="I24041">
        <v>0</v>
      </c>
      <c r="J24041">
        <v>0</v>
      </c>
      <c r="K24041" t="s">
        <v>92389</v>
      </c>
    </row>
    <row r="24042" spans="1:11" x14ac:dyDescent="0.3">
      <c r="A24042" t="s">
        <v>92390</v>
      </c>
      <c r="B24042" t="s">
        <v>92391</v>
      </c>
      <c r="C24042" t="s">
        <v>13</v>
      </c>
      <c r="D24042" t="s">
        <v>92392</v>
      </c>
      <c r="E24042" t="s">
        <v>87125</v>
      </c>
      <c r="F24042" t="s">
        <v>16</v>
      </c>
      <c r="G24042" t="s">
        <v>3624</v>
      </c>
      <c r="H24042">
        <v>0</v>
      </c>
      <c r="I24042">
        <v>0</v>
      </c>
      <c r="J24042">
        <v>0</v>
      </c>
      <c r="K24042" t="s">
        <v>92393</v>
      </c>
    </row>
    <row r="24043" spans="1:11" x14ac:dyDescent="0.3">
      <c r="A24043" t="s">
        <v>92394</v>
      </c>
      <c r="C24043" t="s">
        <v>13</v>
      </c>
      <c r="D24043" t="s">
        <v>92395</v>
      </c>
      <c r="E24043" t="s">
        <v>87125</v>
      </c>
      <c r="F24043" t="s">
        <v>16</v>
      </c>
      <c r="G24043" t="s">
        <v>42</v>
      </c>
      <c r="H24043">
        <v>0</v>
      </c>
      <c r="I24043">
        <v>0</v>
      </c>
      <c r="J24043">
        <v>0</v>
      </c>
      <c r="K24043" t="s">
        <v>92396</v>
      </c>
    </row>
    <row r="24044" spans="1:11" x14ac:dyDescent="0.3">
      <c r="A24044" t="s">
        <v>92397</v>
      </c>
      <c r="B24044" t="s">
        <v>92398</v>
      </c>
      <c r="C24044" t="s">
        <v>1159</v>
      </c>
      <c r="D24044" t="s">
        <v>92399</v>
      </c>
      <c r="E24044" t="s">
        <v>2421</v>
      </c>
      <c r="F24044" t="s">
        <v>16</v>
      </c>
      <c r="G24044" t="s">
        <v>1457</v>
      </c>
      <c r="H24044">
        <v>0</v>
      </c>
      <c r="I24044">
        <v>0</v>
      </c>
      <c r="J24044">
        <v>0</v>
      </c>
      <c r="K24044" t="s">
        <v>92400</v>
      </c>
    </row>
    <row r="24045" spans="1:11" x14ac:dyDescent="0.3">
      <c r="A24045" t="s">
        <v>92401</v>
      </c>
      <c r="B24045" t="s">
        <v>92402</v>
      </c>
      <c r="C24045" t="s">
        <v>147</v>
      </c>
      <c r="D24045" t="s">
        <v>92403</v>
      </c>
      <c r="E24045" t="s">
        <v>76393</v>
      </c>
      <c r="F24045" t="s">
        <v>804</v>
      </c>
      <c r="G24045" t="s">
        <v>42</v>
      </c>
      <c r="H24045">
        <v>0</v>
      </c>
      <c r="I24045">
        <v>0</v>
      </c>
      <c r="J24045">
        <v>0</v>
      </c>
      <c r="K24045" t="s">
        <v>92404</v>
      </c>
    </row>
    <row r="24046" spans="1:11" x14ac:dyDescent="0.3">
      <c r="A24046" t="s">
        <v>92405</v>
      </c>
      <c r="C24046" t="s">
        <v>20</v>
      </c>
      <c r="D24046" t="s">
        <v>92406</v>
      </c>
      <c r="E24046" t="s">
        <v>82100</v>
      </c>
      <c r="F24046" t="s">
        <v>16</v>
      </c>
      <c r="G24046" t="s">
        <v>42</v>
      </c>
      <c r="H24046">
        <v>0</v>
      </c>
      <c r="I24046">
        <v>0</v>
      </c>
      <c r="J24046">
        <v>0</v>
      </c>
      <c r="K24046" t="s">
        <v>92407</v>
      </c>
    </row>
    <row r="24047" spans="1:11" x14ac:dyDescent="0.3">
      <c r="A24047" t="s">
        <v>92408</v>
      </c>
      <c r="B24047" t="s">
        <v>92409</v>
      </c>
      <c r="C24047" t="s">
        <v>20</v>
      </c>
      <c r="D24047" t="s">
        <v>92410</v>
      </c>
      <c r="E24047" t="s">
        <v>82100</v>
      </c>
      <c r="F24047" t="s">
        <v>16</v>
      </c>
      <c r="G24047" t="s">
        <v>542</v>
      </c>
      <c r="H24047">
        <v>0</v>
      </c>
      <c r="I24047">
        <v>0</v>
      </c>
      <c r="J24047">
        <v>0</v>
      </c>
      <c r="K24047" t="s">
        <v>92411</v>
      </c>
    </row>
    <row r="24048" spans="1:11" x14ac:dyDescent="0.3">
      <c r="A24048" t="s">
        <v>92412</v>
      </c>
      <c r="B24048" t="s">
        <v>92413</v>
      </c>
      <c r="C24048" t="s">
        <v>147</v>
      </c>
      <c r="D24048" t="s">
        <v>92414</v>
      </c>
      <c r="E24048" t="s">
        <v>76393</v>
      </c>
      <c r="F24048" t="s">
        <v>4174</v>
      </c>
      <c r="G24048" t="s">
        <v>42</v>
      </c>
      <c r="H24048">
        <v>0</v>
      </c>
      <c r="I24048">
        <v>0</v>
      </c>
      <c r="J24048">
        <v>0</v>
      </c>
      <c r="K24048" t="s">
        <v>92415</v>
      </c>
    </row>
    <row r="24049" spans="1:11" x14ac:dyDescent="0.3">
      <c r="A24049" t="s">
        <v>92416</v>
      </c>
      <c r="C24049" t="s">
        <v>147</v>
      </c>
      <c r="D24049" t="s">
        <v>92417</v>
      </c>
      <c r="E24049" t="s">
        <v>76393</v>
      </c>
      <c r="F24049" t="s">
        <v>3565</v>
      </c>
      <c r="G24049" t="s">
        <v>42</v>
      </c>
      <c r="H24049">
        <v>0</v>
      </c>
      <c r="I24049">
        <v>0</v>
      </c>
      <c r="J24049">
        <v>0</v>
      </c>
      <c r="K24049" t="s">
        <v>92418</v>
      </c>
    </row>
    <row r="24050" spans="1:11" x14ac:dyDescent="0.3">
      <c r="A24050" t="s">
        <v>92419</v>
      </c>
      <c r="B24050" t="s">
        <v>92420</v>
      </c>
      <c r="C24050" t="s">
        <v>13</v>
      </c>
      <c r="D24050" t="s">
        <v>92421</v>
      </c>
      <c r="E24050" t="s">
        <v>87125</v>
      </c>
      <c r="F24050" t="s">
        <v>16</v>
      </c>
      <c r="G24050" t="s">
        <v>9778</v>
      </c>
      <c r="H24050">
        <v>0</v>
      </c>
      <c r="I24050">
        <v>0</v>
      </c>
      <c r="J24050">
        <v>0</v>
      </c>
      <c r="K24050" t="s">
        <v>92422</v>
      </c>
    </row>
    <row r="24051" spans="1:11" x14ac:dyDescent="0.3">
      <c r="A24051" t="s">
        <v>92423</v>
      </c>
      <c r="B24051" t="s">
        <v>92424</v>
      </c>
      <c r="C24051" t="s">
        <v>20</v>
      </c>
      <c r="D24051" t="s">
        <v>92425</v>
      </c>
      <c r="E24051" t="s">
        <v>82100</v>
      </c>
      <c r="F24051" t="s">
        <v>13271</v>
      </c>
      <c r="G24051" t="s">
        <v>6088</v>
      </c>
      <c r="H24051">
        <v>0</v>
      </c>
      <c r="I24051">
        <v>0</v>
      </c>
      <c r="J24051">
        <v>0</v>
      </c>
      <c r="K24051" t="s">
        <v>92426</v>
      </c>
    </row>
    <row r="24052" spans="1:11" x14ac:dyDescent="0.3">
      <c r="A24052" t="s">
        <v>92427</v>
      </c>
      <c r="B24052" t="s">
        <v>92428</v>
      </c>
      <c r="C24052" t="s">
        <v>27</v>
      </c>
      <c r="D24052" t="s">
        <v>92429</v>
      </c>
      <c r="E24052" t="s">
        <v>90134</v>
      </c>
      <c r="F24052" t="s">
        <v>29915</v>
      </c>
      <c r="G24052" t="s">
        <v>42</v>
      </c>
      <c r="H24052">
        <v>0</v>
      </c>
      <c r="I24052">
        <v>0</v>
      </c>
      <c r="J24052">
        <v>0</v>
      </c>
      <c r="K24052" t="s">
        <v>92430</v>
      </c>
    </row>
    <row r="24053" spans="1:11" x14ac:dyDescent="0.3">
      <c r="A24053" t="s">
        <v>92431</v>
      </c>
      <c r="B24053" t="s">
        <v>92432</v>
      </c>
      <c r="C24053" t="s">
        <v>27</v>
      </c>
      <c r="D24053" t="s">
        <v>92433</v>
      </c>
      <c r="E24053" t="s">
        <v>90134</v>
      </c>
      <c r="F24053" t="s">
        <v>41</v>
      </c>
      <c r="G24053" t="s">
        <v>42</v>
      </c>
      <c r="H24053">
        <v>0</v>
      </c>
      <c r="I24053">
        <v>0</v>
      </c>
      <c r="J24053">
        <v>0</v>
      </c>
      <c r="K24053" t="s">
        <v>92434</v>
      </c>
    </row>
    <row r="24054" spans="1:11" x14ac:dyDescent="0.3">
      <c r="A24054" t="s">
        <v>92435</v>
      </c>
      <c r="B24054" t="s">
        <v>92436</v>
      </c>
      <c r="C24054" t="s">
        <v>27</v>
      </c>
      <c r="D24054" t="s">
        <v>92437</v>
      </c>
      <c r="E24054" t="s">
        <v>90134</v>
      </c>
      <c r="F24054" t="s">
        <v>24833</v>
      </c>
      <c r="G24054" t="s">
        <v>6088</v>
      </c>
      <c r="H24054">
        <v>0</v>
      </c>
      <c r="I24054">
        <v>0</v>
      </c>
      <c r="J24054">
        <v>0</v>
      </c>
      <c r="K24054" t="s">
        <v>92438</v>
      </c>
    </row>
    <row r="24055" spans="1:11" x14ac:dyDescent="0.3">
      <c r="A24055" t="s">
        <v>92439</v>
      </c>
      <c r="B24055" t="s">
        <v>92440</v>
      </c>
      <c r="C24055" t="s">
        <v>27</v>
      </c>
      <c r="D24055" t="s">
        <v>92441</v>
      </c>
      <c r="E24055" t="s">
        <v>29</v>
      </c>
      <c r="F24055" t="s">
        <v>41</v>
      </c>
      <c r="G24055" t="s">
        <v>42</v>
      </c>
      <c r="H24055">
        <v>0</v>
      </c>
      <c r="I24055">
        <v>0</v>
      </c>
      <c r="J24055">
        <v>0</v>
      </c>
      <c r="K24055" t="s">
        <v>92442</v>
      </c>
    </row>
    <row r="24056" spans="1:11" x14ac:dyDescent="0.3">
      <c r="A24056" t="s">
        <v>92443</v>
      </c>
      <c r="B24056" t="s">
        <v>92444</v>
      </c>
      <c r="C24056" t="s">
        <v>20</v>
      </c>
      <c r="D24056" t="s">
        <v>92445</v>
      </c>
      <c r="E24056" t="s">
        <v>82100</v>
      </c>
      <c r="F24056" t="s">
        <v>16</v>
      </c>
      <c r="G24056" t="s">
        <v>62341</v>
      </c>
      <c r="H24056">
        <v>0</v>
      </c>
      <c r="I24056">
        <v>0</v>
      </c>
      <c r="J24056">
        <v>0</v>
      </c>
      <c r="K24056" t="s">
        <v>92446</v>
      </c>
    </row>
    <row r="24057" spans="1:11" x14ac:dyDescent="0.3">
      <c r="A24057" t="s">
        <v>92447</v>
      </c>
      <c r="B24057" t="s">
        <v>92448</v>
      </c>
      <c r="C24057" t="s">
        <v>27</v>
      </c>
      <c r="D24057" t="s">
        <v>92449</v>
      </c>
      <c r="E24057" t="s">
        <v>90134</v>
      </c>
      <c r="F24057" t="s">
        <v>16</v>
      </c>
      <c r="G24057" t="s">
        <v>1488</v>
      </c>
      <c r="H24057">
        <v>0</v>
      </c>
      <c r="I24057">
        <v>0</v>
      </c>
      <c r="J24057">
        <v>0</v>
      </c>
      <c r="K24057" t="s">
        <v>92450</v>
      </c>
    </row>
    <row r="24058" spans="1:11" x14ac:dyDescent="0.3">
      <c r="A24058" t="s">
        <v>92451</v>
      </c>
      <c r="B24058" t="s">
        <v>92452</v>
      </c>
      <c r="C24058" t="s">
        <v>27</v>
      </c>
      <c r="D24058" t="s">
        <v>92453</v>
      </c>
      <c r="E24058" t="s">
        <v>90134</v>
      </c>
      <c r="F24058" t="s">
        <v>3911</v>
      </c>
      <c r="G24058" t="s">
        <v>42</v>
      </c>
      <c r="H24058">
        <v>0</v>
      </c>
      <c r="I24058">
        <v>0</v>
      </c>
      <c r="J24058">
        <v>0</v>
      </c>
      <c r="K24058" t="s">
        <v>92454</v>
      </c>
    </row>
    <row r="24059" spans="1:11" x14ac:dyDescent="0.3">
      <c r="A24059" t="s">
        <v>92455</v>
      </c>
      <c r="C24059" t="s">
        <v>27</v>
      </c>
      <c r="D24059" t="s">
        <v>92456</v>
      </c>
      <c r="E24059" t="s">
        <v>90134</v>
      </c>
      <c r="F24059" t="s">
        <v>15121</v>
      </c>
      <c r="G24059" t="s">
        <v>42</v>
      </c>
      <c r="H24059">
        <v>0</v>
      </c>
      <c r="I24059">
        <v>0</v>
      </c>
      <c r="J24059">
        <v>0</v>
      </c>
      <c r="K24059" t="s">
        <v>92457</v>
      </c>
    </row>
    <row r="24060" spans="1:11" x14ac:dyDescent="0.3">
      <c r="A24060" t="s">
        <v>92458</v>
      </c>
      <c r="B24060" t="s">
        <v>92459</v>
      </c>
      <c r="C24060" t="s">
        <v>27</v>
      </c>
      <c r="D24060" t="s">
        <v>92460</v>
      </c>
      <c r="E24060" t="s">
        <v>90134</v>
      </c>
      <c r="F24060" t="s">
        <v>1793</v>
      </c>
      <c r="G24060" t="s">
        <v>42</v>
      </c>
      <c r="H24060">
        <v>0</v>
      </c>
      <c r="I24060">
        <v>0</v>
      </c>
      <c r="J24060">
        <v>0</v>
      </c>
      <c r="K24060" t="s">
        <v>92461</v>
      </c>
    </row>
    <row r="24061" spans="1:11" x14ac:dyDescent="0.3">
      <c r="A24061" t="s">
        <v>92462</v>
      </c>
      <c r="C24061" t="s">
        <v>27</v>
      </c>
      <c r="D24061" t="s">
        <v>92463</v>
      </c>
      <c r="E24061" t="s">
        <v>90134</v>
      </c>
      <c r="F24061" t="s">
        <v>41</v>
      </c>
      <c r="G24061" t="s">
        <v>42</v>
      </c>
      <c r="H24061">
        <v>0</v>
      </c>
      <c r="I24061">
        <v>0</v>
      </c>
      <c r="J24061">
        <v>0</v>
      </c>
      <c r="K24061" t="s">
        <v>92464</v>
      </c>
    </row>
    <row r="24062" spans="1:11" x14ac:dyDescent="0.3">
      <c r="A24062" t="s">
        <v>92465</v>
      </c>
      <c r="C24062" t="s">
        <v>27</v>
      </c>
      <c r="D24062" t="s">
        <v>92466</v>
      </c>
      <c r="E24062" t="s">
        <v>90134</v>
      </c>
      <c r="F24062" t="s">
        <v>61274</v>
      </c>
      <c r="G24062" t="s">
        <v>42</v>
      </c>
      <c r="H24062">
        <v>0</v>
      </c>
      <c r="I24062">
        <v>0</v>
      </c>
      <c r="J24062">
        <v>0</v>
      </c>
      <c r="K24062" t="s">
        <v>92467</v>
      </c>
    </row>
    <row r="24063" spans="1:11" x14ac:dyDescent="0.3">
      <c r="A24063" t="s">
        <v>92468</v>
      </c>
      <c r="B24063" t="s">
        <v>92469</v>
      </c>
      <c r="C24063" t="s">
        <v>27</v>
      </c>
      <c r="D24063" t="s">
        <v>92470</v>
      </c>
      <c r="E24063" t="s">
        <v>90134</v>
      </c>
      <c r="F24063" t="s">
        <v>6622</v>
      </c>
      <c r="G24063" t="s">
        <v>107</v>
      </c>
      <c r="H24063">
        <v>0</v>
      </c>
      <c r="I24063">
        <v>0</v>
      </c>
      <c r="J24063">
        <v>0</v>
      </c>
      <c r="K24063" t="s">
        <v>92471</v>
      </c>
    </row>
    <row r="24064" spans="1:11" x14ac:dyDescent="0.3">
      <c r="A24064" t="s">
        <v>92472</v>
      </c>
      <c r="B24064" t="s">
        <v>92473</v>
      </c>
      <c r="C24064" t="s">
        <v>27</v>
      </c>
      <c r="D24064" t="s">
        <v>92474</v>
      </c>
      <c r="E24064" t="s">
        <v>90134</v>
      </c>
      <c r="F24064" t="s">
        <v>11172</v>
      </c>
      <c r="G24064" t="s">
        <v>42</v>
      </c>
      <c r="H24064">
        <v>0</v>
      </c>
      <c r="I24064">
        <v>0</v>
      </c>
      <c r="J24064">
        <v>0</v>
      </c>
      <c r="K24064" t="s">
        <v>92475</v>
      </c>
    </row>
    <row r="24065" spans="1:11" x14ac:dyDescent="0.3">
      <c r="A24065" t="s">
        <v>92476</v>
      </c>
      <c r="B24065" t="s">
        <v>92477</v>
      </c>
      <c r="C24065" t="s">
        <v>27</v>
      </c>
      <c r="D24065" t="s">
        <v>92478</v>
      </c>
      <c r="E24065" t="s">
        <v>29</v>
      </c>
      <c r="F24065" t="s">
        <v>41</v>
      </c>
      <c r="G24065" t="s">
        <v>42</v>
      </c>
      <c r="H24065">
        <v>0</v>
      </c>
      <c r="I24065">
        <v>0</v>
      </c>
      <c r="J24065">
        <v>0</v>
      </c>
      <c r="K24065" t="s">
        <v>92479</v>
      </c>
    </row>
    <row r="24066" spans="1:11" x14ac:dyDescent="0.3">
      <c r="A24066" t="s">
        <v>92480</v>
      </c>
      <c r="B24066" t="s">
        <v>92481</v>
      </c>
      <c r="C24066" t="s">
        <v>27</v>
      </c>
      <c r="D24066" t="s">
        <v>92482</v>
      </c>
      <c r="E24066" t="s">
        <v>90134</v>
      </c>
      <c r="F24066" t="s">
        <v>8797</v>
      </c>
      <c r="G24066" t="s">
        <v>42</v>
      </c>
      <c r="H24066">
        <v>0</v>
      </c>
      <c r="I24066">
        <v>0</v>
      </c>
      <c r="J24066">
        <v>0</v>
      </c>
      <c r="K24066" t="s">
        <v>92483</v>
      </c>
    </row>
    <row r="24067" spans="1:11" x14ac:dyDescent="0.3">
      <c r="A24067" t="s">
        <v>92484</v>
      </c>
      <c r="B24067" t="s">
        <v>92485</v>
      </c>
      <c r="C24067" t="s">
        <v>20</v>
      </c>
      <c r="D24067" t="s">
        <v>92486</v>
      </c>
      <c r="E24067" t="s">
        <v>82100</v>
      </c>
      <c r="F24067" t="s">
        <v>16</v>
      </c>
      <c r="G24067" t="s">
        <v>1756</v>
      </c>
      <c r="H24067">
        <v>0</v>
      </c>
      <c r="I24067">
        <v>0</v>
      </c>
      <c r="J24067">
        <v>0</v>
      </c>
      <c r="K24067" t="s">
        <v>92487</v>
      </c>
    </row>
    <row r="24068" spans="1:11" x14ac:dyDescent="0.3">
      <c r="A24068" t="s">
        <v>92488</v>
      </c>
      <c r="B24068" t="s">
        <v>92489</v>
      </c>
      <c r="C24068" t="s">
        <v>20</v>
      </c>
      <c r="D24068" t="s">
        <v>92490</v>
      </c>
      <c r="E24068" t="s">
        <v>82100</v>
      </c>
      <c r="F24068" t="s">
        <v>16</v>
      </c>
      <c r="G24068" t="s">
        <v>3262</v>
      </c>
      <c r="H24068">
        <v>0</v>
      </c>
      <c r="I24068">
        <v>0</v>
      </c>
      <c r="J24068">
        <v>0</v>
      </c>
      <c r="K24068" t="s">
        <v>92491</v>
      </c>
    </row>
    <row r="24069" spans="1:11" x14ac:dyDescent="0.3">
      <c r="A24069" t="s">
        <v>92492</v>
      </c>
      <c r="B24069" t="s">
        <v>92493</v>
      </c>
      <c r="C24069" t="s">
        <v>20</v>
      </c>
      <c r="D24069" t="s">
        <v>92494</v>
      </c>
      <c r="E24069" t="s">
        <v>82100</v>
      </c>
      <c r="F24069" t="s">
        <v>430</v>
      </c>
      <c r="G24069" t="s">
        <v>42</v>
      </c>
      <c r="H24069">
        <v>0</v>
      </c>
      <c r="I24069">
        <v>0</v>
      </c>
      <c r="J24069">
        <v>0</v>
      </c>
      <c r="K24069" t="s">
        <v>92495</v>
      </c>
    </row>
    <row r="24070" spans="1:11" x14ac:dyDescent="0.3">
      <c r="A24070" t="s">
        <v>92496</v>
      </c>
      <c r="B24070" t="s">
        <v>92497</v>
      </c>
      <c r="C24070" t="s">
        <v>27</v>
      </c>
      <c r="D24070" t="s">
        <v>92498</v>
      </c>
      <c r="E24070" t="s">
        <v>90134</v>
      </c>
      <c r="F24070" t="s">
        <v>4643</v>
      </c>
      <c r="G24070" t="s">
        <v>42</v>
      </c>
      <c r="H24070">
        <v>0</v>
      </c>
      <c r="I24070">
        <v>0</v>
      </c>
      <c r="J24070">
        <v>0</v>
      </c>
      <c r="K24070" t="s">
        <v>92499</v>
      </c>
    </row>
    <row r="24071" spans="1:11" x14ac:dyDescent="0.3">
      <c r="A24071" t="s">
        <v>92500</v>
      </c>
      <c r="B24071" t="s">
        <v>92501</v>
      </c>
      <c r="C24071" t="s">
        <v>20</v>
      </c>
      <c r="D24071" t="s">
        <v>92502</v>
      </c>
      <c r="E24071" t="s">
        <v>82100</v>
      </c>
      <c r="F24071" t="s">
        <v>16</v>
      </c>
      <c r="G24071" t="s">
        <v>10008</v>
      </c>
      <c r="H24071">
        <v>0</v>
      </c>
      <c r="I24071">
        <v>0</v>
      </c>
      <c r="J24071">
        <v>0</v>
      </c>
      <c r="K24071" t="s">
        <v>92503</v>
      </c>
    </row>
    <row r="24072" spans="1:11" x14ac:dyDescent="0.3">
      <c r="A24072" t="s">
        <v>92504</v>
      </c>
      <c r="B24072" t="s">
        <v>92505</v>
      </c>
      <c r="C24072" t="s">
        <v>466</v>
      </c>
      <c r="D24072" t="s">
        <v>92506</v>
      </c>
      <c r="E24072" t="s">
        <v>79083</v>
      </c>
      <c r="F24072" t="s">
        <v>16</v>
      </c>
      <c r="G24072" t="s">
        <v>3955</v>
      </c>
      <c r="H24072">
        <v>0</v>
      </c>
      <c r="I24072">
        <v>0</v>
      </c>
      <c r="J24072">
        <v>0</v>
      </c>
      <c r="K24072" t="s">
        <v>92507</v>
      </c>
    </row>
    <row r="24073" spans="1:11" x14ac:dyDescent="0.3">
      <c r="A24073" t="s">
        <v>92508</v>
      </c>
      <c r="B24073" t="s">
        <v>92509</v>
      </c>
      <c r="C24073" t="s">
        <v>27</v>
      </c>
      <c r="D24073" t="s">
        <v>92510</v>
      </c>
      <c r="E24073" t="s">
        <v>90134</v>
      </c>
      <c r="F24073" t="s">
        <v>3484</v>
      </c>
      <c r="G24073" t="s">
        <v>2470</v>
      </c>
      <c r="H24073">
        <v>0</v>
      </c>
      <c r="I24073">
        <v>0</v>
      </c>
      <c r="J24073">
        <v>0</v>
      </c>
      <c r="K24073" t="s">
        <v>92511</v>
      </c>
    </row>
    <row r="24074" spans="1:11" x14ac:dyDescent="0.3">
      <c r="A24074" t="s">
        <v>92512</v>
      </c>
      <c r="B24074" t="s">
        <v>92513</v>
      </c>
      <c r="C24074" t="s">
        <v>27</v>
      </c>
      <c r="D24074" t="s">
        <v>92514</v>
      </c>
      <c r="E24074" t="s">
        <v>90134</v>
      </c>
      <c r="F24074" t="s">
        <v>41</v>
      </c>
      <c r="G24074" t="s">
        <v>42</v>
      </c>
      <c r="H24074">
        <v>0</v>
      </c>
      <c r="I24074">
        <v>0</v>
      </c>
      <c r="J24074">
        <v>0</v>
      </c>
      <c r="K24074" t="s">
        <v>92515</v>
      </c>
    </row>
    <row r="24075" spans="1:11" x14ac:dyDescent="0.3">
      <c r="A24075" t="s">
        <v>92516</v>
      </c>
      <c r="C24075" t="s">
        <v>13</v>
      </c>
      <c r="D24075" t="s">
        <v>92517</v>
      </c>
      <c r="E24075" t="s">
        <v>87125</v>
      </c>
      <c r="F24075" t="s">
        <v>16</v>
      </c>
      <c r="G24075" t="s">
        <v>19780</v>
      </c>
      <c r="H24075">
        <v>0</v>
      </c>
      <c r="I24075">
        <v>0</v>
      </c>
      <c r="J24075">
        <v>0</v>
      </c>
      <c r="K24075" t="s">
        <v>92518</v>
      </c>
    </row>
    <row r="24076" spans="1:11" x14ac:dyDescent="0.3">
      <c r="A24076" t="s">
        <v>92519</v>
      </c>
      <c r="B24076" t="s">
        <v>71120</v>
      </c>
      <c r="C24076" t="s">
        <v>27</v>
      </c>
      <c r="D24076" t="s">
        <v>92520</v>
      </c>
      <c r="E24076" t="s">
        <v>90134</v>
      </c>
      <c r="F24076" t="s">
        <v>71</v>
      </c>
      <c r="G24076" t="s">
        <v>42</v>
      </c>
      <c r="H24076">
        <v>0</v>
      </c>
      <c r="I24076">
        <v>0</v>
      </c>
      <c r="J24076">
        <v>0</v>
      </c>
      <c r="K24076" t="s">
        <v>92521</v>
      </c>
    </row>
    <row r="24077" spans="1:11" x14ac:dyDescent="0.3">
      <c r="A24077" t="s">
        <v>92522</v>
      </c>
      <c r="C24077" t="s">
        <v>27</v>
      </c>
      <c r="D24077" t="s">
        <v>92523</v>
      </c>
      <c r="E24077" t="s">
        <v>90134</v>
      </c>
      <c r="F24077" t="s">
        <v>3821</v>
      </c>
      <c r="G24077" t="s">
        <v>42</v>
      </c>
      <c r="H24077">
        <v>0</v>
      </c>
      <c r="I24077">
        <v>0</v>
      </c>
      <c r="J24077">
        <v>0</v>
      </c>
      <c r="K24077" t="s">
        <v>92524</v>
      </c>
    </row>
    <row r="24078" spans="1:11" x14ac:dyDescent="0.3">
      <c r="A24078" t="s">
        <v>92525</v>
      </c>
      <c r="B24078" t="s">
        <v>92526</v>
      </c>
      <c r="C24078" t="s">
        <v>27</v>
      </c>
      <c r="D24078" t="s">
        <v>92527</v>
      </c>
      <c r="E24078" t="s">
        <v>90134</v>
      </c>
      <c r="F24078" t="s">
        <v>16</v>
      </c>
      <c r="G24078" t="s">
        <v>7351</v>
      </c>
      <c r="H24078">
        <v>0</v>
      </c>
      <c r="I24078">
        <v>0</v>
      </c>
      <c r="J24078">
        <v>0</v>
      </c>
      <c r="K24078" t="s">
        <v>92528</v>
      </c>
    </row>
    <row r="24079" spans="1:11" x14ac:dyDescent="0.3">
      <c r="A24079" t="s">
        <v>92529</v>
      </c>
      <c r="B24079" t="s">
        <v>92530</v>
      </c>
      <c r="C24079" t="s">
        <v>27</v>
      </c>
      <c r="D24079" t="s">
        <v>92531</v>
      </c>
      <c r="E24079" t="s">
        <v>90134</v>
      </c>
      <c r="F24079" t="s">
        <v>16</v>
      </c>
      <c r="G24079" t="s">
        <v>8377</v>
      </c>
      <c r="H24079">
        <v>0</v>
      </c>
      <c r="I24079">
        <v>0</v>
      </c>
      <c r="J24079">
        <v>0</v>
      </c>
      <c r="K24079" t="s">
        <v>92532</v>
      </c>
    </row>
    <row r="24080" spans="1:11" x14ac:dyDescent="0.3">
      <c r="A24080" t="s">
        <v>92533</v>
      </c>
      <c r="B24080" t="s">
        <v>92534</v>
      </c>
      <c r="C24080" t="s">
        <v>20</v>
      </c>
      <c r="E24080" t="s">
        <v>82100</v>
      </c>
      <c r="F24080" t="s">
        <v>16</v>
      </c>
      <c r="G24080" t="s">
        <v>11001</v>
      </c>
      <c r="H24080">
        <v>0</v>
      </c>
      <c r="I24080">
        <v>0</v>
      </c>
      <c r="J24080">
        <v>0</v>
      </c>
      <c r="K24080" t="s">
        <v>92535</v>
      </c>
    </row>
    <row r="24081" spans="1:11" x14ac:dyDescent="0.3">
      <c r="A24081" t="s">
        <v>92536</v>
      </c>
      <c r="B24081" t="s">
        <v>92537</v>
      </c>
      <c r="C24081" t="s">
        <v>27</v>
      </c>
      <c r="D24081" t="s">
        <v>92538</v>
      </c>
      <c r="E24081" t="s">
        <v>90134</v>
      </c>
      <c r="F24081" t="s">
        <v>1013</v>
      </c>
      <c r="G24081" t="s">
        <v>42</v>
      </c>
      <c r="H24081">
        <v>0</v>
      </c>
      <c r="I24081">
        <v>0</v>
      </c>
      <c r="J24081">
        <v>0</v>
      </c>
      <c r="K24081" t="s">
        <v>92539</v>
      </c>
    </row>
    <row r="24082" spans="1:11" x14ac:dyDescent="0.3">
      <c r="A24082" t="s">
        <v>92540</v>
      </c>
      <c r="B24082" t="s">
        <v>92541</v>
      </c>
      <c r="C24082" t="s">
        <v>20</v>
      </c>
      <c r="D24082" t="s">
        <v>92542</v>
      </c>
      <c r="E24082" t="s">
        <v>82100</v>
      </c>
      <c r="F24082" t="s">
        <v>10835</v>
      </c>
      <c r="G24082" t="s">
        <v>7803</v>
      </c>
      <c r="H24082">
        <v>0</v>
      </c>
      <c r="I24082">
        <v>0</v>
      </c>
      <c r="J24082">
        <v>0</v>
      </c>
      <c r="K24082" t="s">
        <v>92543</v>
      </c>
    </row>
    <row r="24083" spans="1:11" x14ac:dyDescent="0.3">
      <c r="A24083" t="s">
        <v>92544</v>
      </c>
      <c r="B24083" t="s">
        <v>92545</v>
      </c>
      <c r="C24083" t="s">
        <v>13</v>
      </c>
      <c r="D24083" t="s">
        <v>92546</v>
      </c>
      <c r="E24083" t="s">
        <v>66626</v>
      </c>
      <c r="F24083" t="s">
        <v>3944</v>
      </c>
      <c r="G24083" t="s">
        <v>42</v>
      </c>
      <c r="H24083">
        <v>0</v>
      </c>
      <c r="I24083">
        <v>0</v>
      </c>
      <c r="J24083">
        <v>0</v>
      </c>
      <c r="K24083" t="s">
        <v>92547</v>
      </c>
    </row>
    <row r="24084" spans="1:11" x14ac:dyDescent="0.3">
      <c r="A24084" t="s">
        <v>92548</v>
      </c>
      <c r="B24084" t="s">
        <v>92549</v>
      </c>
      <c r="C24084" t="s">
        <v>466</v>
      </c>
      <c r="D24084" t="s">
        <v>92550</v>
      </c>
      <c r="E24084" t="s">
        <v>79083</v>
      </c>
      <c r="F24084" t="s">
        <v>16</v>
      </c>
      <c r="G24084" t="s">
        <v>269</v>
      </c>
      <c r="H24084">
        <v>0</v>
      </c>
      <c r="I24084">
        <v>0</v>
      </c>
      <c r="J24084">
        <v>0</v>
      </c>
      <c r="K24084" t="s">
        <v>92551</v>
      </c>
    </row>
    <row r="24085" spans="1:11" x14ac:dyDescent="0.3">
      <c r="A24085" t="s">
        <v>92552</v>
      </c>
      <c r="C24085" t="s">
        <v>20</v>
      </c>
      <c r="D24085" t="s">
        <v>92553</v>
      </c>
      <c r="E24085" t="s">
        <v>82100</v>
      </c>
      <c r="F24085" t="s">
        <v>92554</v>
      </c>
      <c r="G24085" t="s">
        <v>42</v>
      </c>
      <c r="H24085">
        <v>0</v>
      </c>
      <c r="I24085">
        <v>0</v>
      </c>
      <c r="J24085">
        <v>0</v>
      </c>
      <c r="K24085" t="s">
        <v>92555</v>
      </c>
    </row>
    <row r="24086" spans="1:11" x14ac:dyDescent="0.3">
      <c r="A24086" t="s">
        <v>92556</v>
      </c>
      <c r="B24086" t="s">
        <v>92557</v>
      </c>
      <c r="C24086" t="s">
        <v>13</v>
      </c>
      <c r="D24086" t="s">
        <v>92558</v>
      </c>
      <c r="E24086" t="s">
        <v>87125</v>
      </c>
      <c r="F24086" t="s">
        <v>10518</v>
      </c>
      <c r="G24086" t="s">
        <v>42</v>
      </c>
      <c r="H24086">
        <v>0</v>
      </c>
      <c r="I24086">
        <v>0</v>
      </c>
      <c r="J24086">
        <v>0</v>
      </c>
      <c r="K24086" t="s">
        <v>92559</v>
      </c>
    </row>
    <row r="24087" spans="1:11" x14ac:dyDescent="0.3">
      <c r="A24087" t="s">
        <v>92560</v>
      </c>
      <c r="B24087" t="s">
        <v>92561</v>
      </c>
      <c r="C24087" t="s">
        <v>27</v>
      </c>
      <c r="D24087" t="s">
        <v>92562</v>
      </c>
      <c r="E24087" t="s">
        <v>90134</v>
      </c>
      <c r="F24087" t="s">
        <v>3786</v>
      </c>
      <c r="G24087" t="s">
        <v>2189</v>
      </c>
      <c r="H24087">
        <v>0</v>
      </c>
      <c r="I24087">
        <v>0</v>
      </c>
      <c r="J24087">
        <v>0</v>
      </c>
      <c r="K24087" t="s">
        <v>92563</v>
      </c>
    </row>
    <row r="24088" spans="1:11" x14ac:dyDescent="0.3">
      <c r="A24088" t="s">
        <v>92564</v>
      </c>
      <c r="B24088" t="s">
        <v>92565</v>
      </c>
      <c r="C24088" t="s">
        <v>27</v>
      </c>
      <c r="D24088" t="s">
        <v>92566</v>
      </c>
      <c r="E24088" t="s">
        <v>90134</v>
      </c>
      <c r="F24088" t="s">
        <v>41</v>
      </c>
      <c r="G24088" t="s">
        <v>42</v>
      </c>
      <c r="H24088">
        <v>0</v>
      </c>
      <c r="I24088">
        <v>0</v>
      </c>
      <c r="J24088">
        <v>0</v>
      </c>
      <c r="K24088" t="s">
        <v>92567</v>
      </c>
    </row>
    <row r="24089" spans="1:11" x14ac:dyDescent="0.3">
      <c r="A24089" t="s">
        <v>92568</v>
      </c>
      <c r="B24089" t="s">
        <v>92569</v>
      </c>
      <c r="C24089" t="s">
        <v>147</v>
      </c>
      <c r="D24089" t="s">
        <v>92570</v>
      </c>
      <c r="E24089" t="s">
        <v>76393</v>
      </c>
      <c r="F24089" t="s">
        <v>5312</v>
      </c>
      <c r="G24089" t="s">
        <v>42</v>
      </c>
      <c r="H24089">
        <v>0</v>
      </c>
      <c r="I24089">
        <v>0</v>
      </c>
      <c r="J24089">
        <v>0</v>
      </c>
      <c r="K24089" t="s">
        <v>92571</v>
      </c>
    </row>
    <row r="24090" spans="1:11" x14ac:dyDescent="0.3">
      <c r="A24090" t="s">
        <v>92572</v>
      </c>
      <c r="B24090" t="s">
        <v>92573</v>
      </c>
      <c r="C24090" t="s">
        <v>20</v>
      </c>
      <c r="D24090" t="s">
        <v>92574</v>
      </c>
      <c r="E24090" t="s">
        <v>82100</v>
      </c>
      <c r="F24090" t="s">
        <v>379</v>
      </c>
      <c r="G24090" t="s">
        <v>42</v>
      </c>
      <c r="H24090">
        <v>0</v>
      </c>
      <c r="I24090">
        <v>0</v>
      </c>
      <c r="J24090">
        <v>0</v>
      </c>
      <c r="K24090" t="s">
        <v>92575</v>
      </c>
    </row>
    <row r="24091" spans="1:11" x14ac:dyDescent="0.3">
      <c r="A24091" t="s">
        <v>92576</v>
      </c>
      <c r="B24091" t="s">
        <v>92577</v>
      </c>
      <c r="C24091" t="s">
        <v>13</v>
      </c>
      <c r="D24091" t="s">
        <v>92578</v>
      </c>
      <c r="E24091" t="s">
        <v>87125</v>
      </c>
      <c r="F24091" t="s">
        <v>16</v>
      </c>
      <c r="G24091" t="s">
        <v>717</v>
      </c>
      <c r="H24091">
        <v>0</v>
      </c>
      <c r="I24091">
        <v>0</v>
      </c>
      <c r="J24091">
        <v>0</v>
      </c>
      <c r="K24091" t="s">
        <v>92579</v>
      </c>
    </row>
    <row r="24092" spans="1:11" x14ac:dyDescent="0.3">
      <c r="A24092" t="s">
        <v>1673</v>
      </c>
      <c r="B24092" t="s">
        <v>92580</v>
      </c>
      <c r="C24092" t="s">
        <v>27</v>
      </c>
      <c r="D24092" t="s">
        <v>92581</v>
      </c>
      <c r="E24092" t="s">
        <v>90134</v>
      </c>
      <c r="F24092" t="s">
        <v>1452</v>
      </c>
      <c r="G24092" t="s">
        <v>19180</v>
      </c>
      <c r="H24092">
        <v>0</v>
      </c>
      <c r="I24092">
        <v>0</v>
      </c>
      <c r="J24092">
        <v>0</v>
      </c>
      <c r="K24092" t="s">
        <v>92582</v>
      </c>
    </row>
    <row r="24093" spans="1:11" x14ac:dyDescent="0.3">
      <c r="A24093" t="s">
        <v>92583</v>
      </c>
      <c r="B24093" t="s">
        <v>92584</v>
      </c>
      <c r="C24093" t="s">
        <v>13</v>
      </c>
      <c r="D24093" t="s">
        <v>88900</v>
      </c>
      <c r="E24093" t="s">
        <v>66626</v>
      </c>
      <c r="F24093" t="s">
        <v>4297</v>
      </c>
      <c r="G24093" t="s">
        <v>42</v>
      </c>
      <c r="H24093">
        <v>0</v>
      </c>
      <c r="I24093">
        <v>0</v>
      </c>
      <c r="J24093">
        <v>0</v>
      </c>
      <c r="K24093" t="s">
        <v>92585</v>
      </c>
    </row>
    <row r="24094" spans="1:11" x14ac:dyDescent="0.3">
      <c r="A24094" t="s">
        <v>92586</v>
      </c>
      <c r="B24094" t="s">
        <v>92587</v>
      </c>
      <c r="C24094" t="s">
        <v>27</v>
      </c>
      <c r="D24094" t="s">
        <v>92588</v>
      </c>
      <c r="E24094" t="s">
        <v>90134</v>
      </c>
      <c r="F24094" t="s">
        <v>2144</v>
      </c>
      <c r="G24094" t="s">
        <v>5815</v>
      </c>
      <c r="H24094">
        <v>0</v>
      </c>
      <c r="I24094">
        <v>0</v>
      </c>
      <c r="J24094">
        <v>0</v>
      </c>
      <c r="K24094" t="s">
        <v>92589</v>
      </c>
    </row>
    <row r="24095" spans="1:11" x14ac:dyDescent="0.3">
      <c r="A24095" t="s">
        <v>92590</v>
      </c>
      <c r="B24095" t="s">
        <v>92591</v>
      </c>
      <c r="C24095" t="s">
        <v>13</v>
      </c>
      <c r="D24095" t="s">
        <v>92592</v>
      </c>
      <c r="E24095" t="s">
        <v>87125</v>
      </c>
      <c r="F24095" t="s">
        <v>16</v>
      </c>
      <c r="G24095" t="s">
        <v>8595</v>
      </c>
      <c r="H24095">
        <v>0</v>
      </c>
      <c r="I24095">
        <v>0</v>
      </c>
      <c r="J24095">
        <v>0</v>
      </c>
      <c r="K24095" t="s">
        <v>92593</v>
      </c>
    </row>
    <row r="24096" spans="1:11" x14ac:dyDescent="0.3">
      <c r="A24096" t="s">
        <v>92594</v>
      </c>
      <c r="C24096" t="s">
        <v>27</v>
      </c>
      <c r="D24096" t="s">
        <v>92595</v>
      </c>
      <c r="E24096" t="s">
        <v>90134</v>
      </c>
      <c r="F24096" t="s">
        <v>16</v>
      </c>
      <c r="G24096" t="s">
        <v>6108</v>
      </c>
      <c r="H24096">
        <v>0</v>
      </c>
      <c r="I24096">
        <v>0</v>
      </c>
      <c r="J24096">
        <v>0</v>
      </c>
      <c r="K24096" t="s">
        <v>92596</v>
      </c>
    </row>
    <row r="24097" spans="1:11" x14ac:dyDescent="0.3">
      <c r="A24097" t="s">
        <v>92597</v>
      </c>
      <c r="B24097" t="s">
        <v>92598</v>
      </c>
      <c r="C24097" t="s">
        <v>13</v>
      </c>
      <c r="D24097" t="s">
        <v>92599</v>
      </c>
      <c r="E24097" t="s">
        <v>87125</v>
      </c>
      <c r="F24097" t="s">
        <v>16</v>
      </c>
      <c r="G24097" t="s">
        <v>11783</v>
      </c>
      <c r="H24097">
        <v>0</v>
      </c>
      <c r="I24097">
        <v>0</v>
      </c>
      <c r="J24097">
        <v>0</v>
      </c>
      <c r="K24097" t="s">
        <v>92600</v>
      </c>
    </row>
    <row r="24098" spans="1:11" x14ac:dyDescent="0.3">
      <c r="A24098" t="s">
        <v>92601</v>
      </c>
      <c r="B24098" t="s">
        <v>92602</v>
      </c>
      <c r="C24098" t="s">
        <v>27</v>
      </c>
      <c r="D24098" t="s">
        <v>92603</v>
      </c>
      <c r="E24098" t="s">
        <v>90134</v>
      </c>
      <c r="F24098" t="s">
        <v>2498</v>
      </c>
      <c r="G24098" t="s">
        <v>42</v>
      </c>
      <c r="H24098">
        <v>0</v>
      </c>
      <c r="I24098">
        <v>0</v>
      </c>
      <c r="J24098">
        <v>0</v>
      </c>
      <c r="K24098" t="s">
        <v>92604</v>
      </c>
    </row>
    <row r="24099" spans="1:11" x14ac:dyDescent="0.3">
      <c r="A24099" t="s">
        <v>92605</v>
      </c>
      <c r="B24099" t="s">
        <v>92606</v>
      </c>
      <c r="C24099" t="s">
        <v>27</v>
      </c>
      <c r="D24099" t="s">
        <v>92607</v>
      </c>
      <c r="E24099" t="s">
        <v>90134</v>
      </c>
      <c r="F24099" t="s">
        <v>16</v>
      </c>
      <c r="G24099" t="s">
        <v>14419</v>
      </c>
      <c r="H24099">
        <v>0</v>
      </c>
      <c r="I24099">
        <v>0</v>
      </c>
      <c r="J24099">
        <v>0</v>
      </c>
      <c r="K24099" t="s">
        <v>92608</v>
      </c>
    </row>
    <row r="24100" spans="1:11" x14ac:dyDescent="0.3">
      <c r="A24100" t="s">
        <v>92609</v>
      </c>
      <c r="B24100" t="s">
        <v>92610</v>
      </c>
      <c r="C24100" t="s">
        <v>27</v>
      </c>
      <c r="D24100" t="s">
        <v>92611</v>
      </c>
      <c r="E24100" t="s">
        <v>90134</v>
      </c>
      <c r="F24100" t="s">
        <v>16</v>
      </c>
      <c r="G24100" t="s">
        <v>4933</v>
      </c>
      <c r="H24100">
        <v>0</v>
      </c>
      <c r="I24100">
        <v>0</v>
      </c>
      <c r="J24100">
        <v>0</v>
      </c>
      <c r="K24100" t="s">
        <v>92612</v>
      </c>
    </row>
    <row r="24101" spans="1:11" x14ac:dyDescent="0.3">
      <c r="A24101" t="s">
        <v>92613</v>
      </c>
      <c r="B24101" t="s">
        <v>92614</v>
      </c>
      <c r="C24101" t="s">
        <v>27</v>
      </c>
      <c r="D24101" t="s">
        <v>92615</v>
      </c>
      <c r="E24101" t="s">
        <v>90134</v>
      </c>
      <c r="F24101" t="s">
        <v>3565</v>
      </c>
      <c r="G24101" t="s">
        <v>42</v>
      </c>
      <c r="H24101">
        <v>0</v>
      </c>
      <c r="I24101">
        <v>0</v>
      </c>
      <c r="J24101">
        <v>0</v>
      </c>
      <c r="K24101" t="s">
        <v>92616</v>
      </c>
    </row>
    <row r="24102" spans="1:11" x14ac:dyDescent="0.3">
      <c r="A24102" t="s">
        <v>92617</v>
      </c>
      <c r="B24102" t="s">
        <v>92618</v>
      </c>
      <c r="C24102" t="s">
        <v>27</v>
      </c>
      <c r="D24102" t="s">
        <v>92619</v>
      </c>
      <c r="E24102" t="s">
        <v>90134</v>
      </c>
      <c r="F24102" t="s">
        <v>13292</v>
      </c>
      <c r="G24102" t="s">
        <v>42</v>
      </c>
      <c r="H24102">
        <v>0</v>
      </c>
      <c r="I24102">
        <v>0</v>
      </c>
      <c r="J24102">
        <v>0</v>
      </c>
      <c r="K24102" t="s">
        <v>92620</v>
      </c>
    </row>
    <row r="24103" spans="1:11" x14ac:dyDescent="0.3">
      <c r="A24103" t="s">
        <v>92621</v>
      </c>
      <c r="B24103" t="s">
        <v>92622</v>
      </c>
      <c r="C24103" t="s">
        <v>13</v>
      </c>
      <c r="D24103" t="s">
        <v>89145</v>
      </c>
      <c r="E24103" t="s">
        <v>66626</v>
      </c>
      <c r="F24103" t="s">
        <v>2720</v>
      </c>
      <c r="G24103" t="s">
        <v>42</v>
      </c>
      <c r="H24103">
        <v>0</v>
      </c>
      <c r="I24103">
        <v>0</v>
      </c>
      <c r="J24103">
        <v>0</v>
      </c>
      <c r="K24103" t="s">
        <v>92623</v>
      </c>
    </row>
    <row r="24104" spans="1:11" x14ac:dyDescent="0.3">
      <c r="A24104" t="s">
        <v>92624</v>
      </c>
      <c r="B24104" t="s">
        <v>92625</v>
      </c>
      <c r="C24104" t="s">
        <v>20</v>
      </c>
      <c r="D24104" t="s">
        <v>92626</v>
      </c>
      <c r="E24104" t="s">
        <v>82100</v>
      </c>
      <c r="F24104" t="s">
        <v>16</v>
      </c>
      <c r="G24104" t="s">
        <v>5115</v>
      </c>
      <c r="H24104">
        <v>0</v>
      </c>
      <c r="I24104">
        <v>0</v>
      </c>
      <c r="J24104">
        <v>0</v>
      </c>
      <c r="K24104" t="s">
        <v>92627</v>
      </c>
    </row>
    <row r="24105" spans="1:11" x14ac:dyDescent="0.3">
      <c r="A24105" t="s">
        <v>92628</v>
      </c>
      <c r="B24105" t="s">
        <v>92629</v>
      </c>
      <c r="C24105" t="s">
        <v>27</v>
      </c>
      <c r="D24105" t="s">
        <v>92630</v>
      </c>
      <c r="E24105" t="s">
        <v>90134</v>
      </c>
      <c r="F24105" t="s">
        <v>7044</v>
      </c>
      <c r="G24105" t="s">
        <v>42</v>
      </c>
      <c r="H24105">
        <v>0</v>
      </c>
      <c r="I24105">
        <v>0</v>
      </c>
      <c r="J24105">
        <v>0</v>
      </c>
      <c r="K24105" t="s">
        <v>92631</v>
      </c>
    </row>
    <row r="24106" spans="1:11" x14ac:dyDescent="0.3">
      <c r="A24106" t="s">
        <v>92632</v>
      </c>
      <c r="B24106" t="s">
        <v>92633</v>
      </c>
      <c r="C24106" t="s">
        <v>27</v>
      </c>
      <c r="D24106" t="s">
        <v>92634</v>
      </c>
      <c r="E24106" t="s">
        <v>90134</v>
      </c>
      <c r="F24106" t="s">
        <v>27376</v>
      </c>
      <c r="G24106" t="s">
        <v>42</v>
      </c>
      <c r="H24106">
        <v>0</v>
      </c>
      <c r="I24106">
        <v>0</v>
      </c>
      <c r="J24106">
        <v>0</v>
      </c>
      <c r="K24106" t="s">
        <v>92635</v>
      </c>
    </row>
    <row r="24107" spans="1:11" x14ac:dyDescent="0.3">
      <c r="A24107" t="s">
        <v>92636</v>
      </c>
      <c r="B24107" t="s">
        <v>92637</v>
      </c>
      <c r="C24107" t="s">
        <v>20</v>
      </c>
      <c r="D24107" t="s">
        <v>92638</v>
      </c>
      <c r="E24107" t="s">
        <v>82100</v>
      </c>
      <c r="F24107" t="s">
        <v>16</v>
      </c>
      <c r="G24107" t="s">
        <v>209</v>
      </c>
      <c r="H24107">
        <v>0</v>
      </c>
      <c r="I24107">
        <v>0</v>
      </c>
      <c r="J24107">
        <v>0</v>
      </c>
      <c r="K24107" t="s">
        <v>92639</v>
      </c>
    </row>
    <row r="24108" spans="1:11" x14ac:dyDescent="0.3">
      <c r="A24108" t="s">
        <v>92640</v>
      </c>
      <c r="B24108" t="s">
        <v>92641</v>
      </c>
      <c r="C24108" t="s">
        <v>466</v>
      </c>
      <c r="D24108" t="s">
        <v>92642</v>
      </c>
      <c r="E24108" t="s">
        <v>79083</v>
      </c>
      <c r="F24108" t="s">
        <v>16</v>
      </c>
      <c r="G24108" t="s">
        <v>3244</v>
      </c>
      <c r="H24108">
        <v>0</v>
      </c>
      <c r="I24108">
        <v>0</v>
      </c>
      <c r="J24108">
        <v>0</v>
      </c>
      <c r="K24108" t="s">
        <v>92643</v>
      </c>
    </row>
    <row r="24109" spans="1:11" x14ac:dyDescent="0.3">
      <c r="A24109" t="s">
        <v>92644</v>
      </c>
      <c r="C24109" t="s">
        <v>20</v>
      </c>
      <c r="D24109" t="s">
        <v>92645</v>
      </c>
      <c r="E24109" t="s">
        <v>82100</v>
      </c>
      <c r="F24109" t="s">
        <v>16</v>
      </c>
      <c r="G24109" t="s">
        <v>6487</v>
      </c>
      <c r="H24109">
        <v>0</v>
      </c>
      <c r="I24109">
        <v>0</v>
      </c>
      <c r="J24109">
        <v>0</v>
      </c>
      <c r="K24109" t="s">
        <v>92646</v>
      </c>
    </row>
    <row r="24110" spans="1:11" x14ac:dyDescent="0.3">
      <c r="A24110" t="s">
        <v>92647</v>
      </c>
      <c r="B24110" t="s">
        <v>92648</v>
      </c>
      <c r="C24110" t="s">
        <v>13</v>
      </c>
      <c r="D24110" t="s">
        <v>92649</v>
      </c>
      <c r="E24110" t="s">
        <v>87125</v>
      </c>
      <c r="F24110" t="s">
        <v>16</v>
      </c>
      <c r="G24110" t="s">
        <v>3955</v>
      </c>
      <c r="H24110">
        <v>0</v>
      </c>
      <c r="I24110">
        <v>0</v>
      </c>
      <c r="J24110">
        <v>0</v>
      </c>
      <c r="K24110" t="s">
        <v>92650</v>
      </c>
    </row>
    <row r="24111" spans="1:11" x14ac:dyDescent="0.3">
      <c r="A24111" t="s">
        <v>92651</v>
      </c>
      <c r="B24111" t="s">
        <v>92652</v>
      </c>
      <c r="C24111" t="s">
        <v>13</v>
      </c>
      <c r="D24111" t="s">
        <v>92653</v>
      </c>
      <c r="E24111" t="s">
        <v>87125</v>
      </c>
      <c r="F24111" t="s">
        <v>16</v>
      </c>
      <c r="G24111" t="s">
        <v>52847</v>
      </c>
      <c r="H24111">
        <v>0</v>
      </c>
      <c r="I24111">
        <v>0</v>
      </c>
      <c r="J24111">
        <v>0</v>
      </c>
      <c r="K24111" t="s">
        <v>92654</v>
      </c>
    </row>
    <row r="24112" spans="1:11" x14ac:dyDescent="0.3">
      <c r="A24112" t="s">
        <v>92655</v>
      </c>
      <c r="B24112" t="s">
        <v>92656</v>
      </c>
      <c r="C24112" t="s">
        <v>27</v>
      </c>
      <c r="D24112" t="s">
        <v>92657</v>
      </c>
      <c r="E24112" t="s">
        <v>90134</v>
      </c>
      <c r="F24112" t="s">
        <v>41</v>
      </c>
      <c r="G24112" t="s">
        <v>42</v>
      </c>
      <c r="H24112">
        <v>0</v>
      </c>
      <c r="I24112">
        <v>0</v>
      </c>
      <c r="J24112">
        <v>0</v>
      </c>
      <c r="K24112" t="s">
        <v>92658</v>
      </c>
    </row>
    <row r="24113" spans="1:11" x14ac:dyDescent="0.3">
      <c r="A24113" t="s">
        <v>92659</v>
      </c>
      <c r="B24113" t="s">
        <v>92660</v>
      </c>
      <c r="C24113" t="s">
        <v>466</v>
      </c>
      <c r="D24113" t="s">
        <v>92661</v>
      </c>
      <c r="E24113" t="s">
        <v>79083</v>
      </c>
      <c r="F24113" t="s">
        <v>16</v>
      </c>
      <c r="G24113" t="s">
        <v>48403</v>
      </c>
      <c r="H24113">
        <v>0</v>
      </c>
      <c r="I24113">
        <v>0</v>
      </c>
      <c r="J24113">
        <v>0</v>
      </c>
      <c r="K24113" t="s">
        <v>92662</v>
      </c>
    </row>
    <row r="24114" spans="1:11" x14ac:dyDescent="0.3">
      <c r="A24114" t="s">
        <v>92663</v>
      </c>
      <c r="B24114" t="s">
        <v>92664</v>
      </c>
      <c r="C24114" t="s">
        <v>13</v>
      </c>
      <c r="D24114" t="s">
        <v>92665</v>
      </c>
      <c r="E24114" t="s">
        <v>87125</v>
      </c>
      <c r="F24114" t="s">
        <v>16</v>
      </c>
      <c r="G24114" t="s">
        <v>13237</v>
      </c>
      <c r="H24114">
        <v>0</v>
      </c>
      <c r="I24114">
        <v>0</v>
      </c>
      <c r="J24114">
        <v>0</v>
      </c>
      <c r="K24114" t="s">
        <v>92666</v>
      </c>
    </row>
    <row r="24115" spans="1:11" x14ac:dyDescent="0.3">
      <c r="A24115" t="s">
        <v>92667</v>
      </c>
      <c r="B24115" t="s">
        <v>92668</v>
      </c>
      <c r="C24115" t="s">
        <v>13</v>
      </c>
      <c r="D24115" t="s">
        <v>92669</v>
      </c>
      <c r="E24115" t="s">
        <v>87125</v>
      </c>
      <c r="F24115" t="s">
        <v>16</v>
      </c>
      <c r="G24115" t="s">
        <v>3479</v>
      </c>
      <c r="H24115">
        <v>0</v>
      </c>
      <c r="I24115">
        <v>0</v>
      </c>
      <c r="J24115">
        <v>0</v>
      </c>
      <c r="K24115" t="s">
        <v>92670</v>
      </c>
    </row>
    <row r="24116" spans="1:11" x14ac:dyDescent="0.3">
      <c r="A24116" t="s">
        <v>92671</v>
      </c>
      <c r="B24116" t="s">
        <v>92672</v>
      </c>
      <c r="C24116" t="s">
        <v>20</v>
      </c>
      <c r="D24116" t="s">
        <v>92673</v>
      </c>
      <c r="E24116" t="s">
        <v>82100</v>
      </c>
      <c r="F24116" t="s">
        <v>16</v>
      </c>
      <c r="G24116" t="s">
        <v>5307</v>
      </c>
      <c r="H24116">
        <v>0</v>
      </c>
      <c r="I24116">
        <v>0</v>
      </c>
      <c r="J24116">
        <v>0</v>
      </c>
      <c r="K24116" t="s">
        <v>92674</v>
      </c>
    </row>
    <row r="24117" spans="1:11" x14ac:dyDescent="0.3">
      <c r="A24117" t="s">
        <v>92675</v>
      </c>
      <c r="B24117" t="s">
        <v>92676</v>
      </c>
      <c r="C24117" t="s">
        <v>27</v>
      </c>
      <c r="D24117" t="s">
        <v>92677</v>
      </c>
      <c r="E24117" t="s">
        <v>90134</v>
      </c>
      <c r="F24117" t="s">
        <v>16</v>
      </c>
      <c r="G24117" t="s">
        <v>20060</v>
      </c>
      <c r="H24117">
        <v>0</v>
      </c>
      <c r="I24117">
        <v>0</v>
      </c>
      <c r="J24117">
        <v>0</v>
      </c>
      <c r="K24117" t="s">
        <v>92678</v>
      </c>
    </row>
    <row r="24118" spans="1:11" x14ac:dyDescent="0.3">
      <c r="A24118" t="s">
        <v>92679</v>
      </c>
      <c r="B24118" t="s">
        <v>92680</v>
      </c>
      <c r="C24118" t="s">
        <v>13</v>
      </c>
      <c r="D24118" t="s">
        <v>92681</v>
      </c>
      <c r="E24118" t="s">
        <v>87125</v>
      </c>
      <c r="F24118" t="s">
        <v>16</v>
      </c>
      <c r="G24118" t="s">
        <v>54716</v>
      </c>
      <c r="H24118">
        <v>0</v>
      </c>
      <c r="I24118">
        <v>0</v>
      </c>
      <c r="J24118">
        <v>0</v>
      </c>
      <c r="K24118" t="s">
        <v>92682</v>
      </c>
    </row>
    <row r="24119" spans="1:11" x14ac:dyDescent="0.3">
      <c r="A24119" t="s">
        <v>92683</v>
      </c>
      <c r="B24119" t="s">
        <v>92684</v>
      </c>
      <c r="C24119" t="s">
        <v>27</v>
      </c>
      <c r="D24119" t="s">
        <v>92685</v>
      </c>
      <c r="E24119" t="s">
        <v>90134</v>
      </c>
      <c r="F24119" t="s">
        <v>16</v>
      </c>
      <c r="G24119" t="s">
        <v>2070</v>
      </c>
      <c r="H24119">
        <v>0</v>
      </c>
      <c r="I24119">
        <v>0</v>
      </c>
      <c r="J24119">
        <v>0</v>
      </c>
      <c r="K24119" t="s">
        <v>92686</v>
      </c>
    </row>
    <row r="24120" spans="1:11" x14ac:dyDescent="0.3">
      <c r="A24120" t="s">
        <v>92687</v>
      </c>
      <c r="B24120" t="s">
        <v>92688</v>
      </c>
      <c r="C24120" t="s">
        <v>27</v>
      </c>
      <c r="D24120" t="s">
        <v>92689</v>
      </c>
      <c r="E24120" t="s">
        <v>90134</v>
      </c>
      <c r="F24120" t="s">
        <v>16</v>
      </c>
      <c r="G24120" t="s">
        <v>1894</v>
      </c>
      <c r="H24120">
        <v>0</v>
      </c>
      <c r="I24120">
        <v>0</v>
      </c>
      <c r="J24120">
        <v>0</v>
      </c>
      <c r="K24120" t="s">
        <v>92690</v>
      </c>
    </row>
    <row r="24121" spans="1:11" x14ac:dyDescent="0.3">
      <c r="A24121" t="s">
        <v>92691</v>
      </c>
      <c r="B24121" t="s">
        <v>92692</v>
      </c>
      <c r="C24121" t="s">
        <v>13</v>
      </c>
      <c r="D24121" t="s">
        <v>92693</v>
      </c>
      <c r="E24121" t="s">
        <v>66626</v>
      </c>
      <c r="F24121" t="s">
        <v>3177</v>
      </c>
      <c r="G24121" t="s">
        <v>42</v>
      </c>
      <c r="H24121">
        <v>0</v>
      </c>
      <c r="I24121">
        <v>0</v>
      </c>
      <c r="J24121">
        <v>0</v>
      </c>
      <c r="K24121" t="s">
        <v>92694</v>
      </c>
    </row>
    <row r="24122" spans="1:11" x14ac:dyDescent="0.3">
      <c r="A24122" t="s">
        <v>92695</v>
      </c>
      <c r="B24122" t="s">
        <v>92696</v>
      </c>
      <c r="C24122" t="s">
        <v>466</v>
      </c>
      <c r="D24122" t="s">
        <v>92697</v>
      </c>
      <c r="E24122" t="s">
        <v>79083</v>
      </c>
      <c r="F24122" t="s">
        <v>16</v>
      </c>
      <c r="G24122" t="s">
        <v>4579</v>
      </c>
      <c r="H24122">
        <v>0</v>
      </c>
      <c r="I24122">
        <v>0</v>
      </c>
      <c r="J24122">
        <v>0</v>
      </c>
      <c r="K24122" t="s">
        <v>92698</v>
      </c>
    </row>
    <row r="24123" spans="1:11" x14ac:dyDescent="0.3">
      <c r="A24123" t="s">
        <v>92699</v>
      </c>
      <c r="C24123" t="s">
        <v>147</v>
      </c>
      <c r="D24123" t="s">
        <v>92700</v>
      </c>
      <c r="E24123" t="s">
        <v>76393</v>
      </c>
      <c r="F24123" t="s">
        <v>16</v>
      </c>
      <c r="G24123" t="s">
        <v>10755</v>
      </c>
      <c r="H24123">
        <v>0</v>
      </c>
      <c r="I24123">
        <v>0</v>
      </c>
      <c r="J24123">
        <v>0</v>
      </c>
      <c r="K24123" t="s">
        <v>92701</v>
      </c>
    </row>
    <row r="24124" spans="1:11" x14ac:dyDescent="0.3">
      <c r="A24124" t="s">
        <v>92702</v>
      </c>
      <c r="B24124" t="s">
        <v>92703</v>
      </c>
      <c r="C24124" t="s">
        <v>27</v>
      </c>
      <c r="D24124" t="s">
        <v>92704</v>
      </c>
      <c r="E24124" t="s">
        <v>90134</v>
      </c>
      <c r="F24124" t="s">
        <v>16</v>
      </c>
      <c r="G24124" t="s">
        <v>15074</v>
      </c>
      <c r="H24124">
        <v>0</v>
      </c>
      <c r="I24124">
        <v>0</v>
      </c>
      <c r="J24124">
        <v>0</v>
      </c>
      <c r="K24124" t="s">
        <v>92705</v>
      </c>
    </row>
    <row r="24125" spans="1:11" x14ac:dyDescent="0.3">
      <c r="A24125" t="s">
        <v>92706</v>
      </c>
      <c r="C24125" t="s">
        <v>27</v>
      </c>
      <c r="D24125" t="s">
        <v>92707</v>
      </c>
      <c r="E24125" t="s">
        <v>90134</v>
      </c>
      <c r="F24125" t="s">
        <v>41</v>
      </c>
      <c r="G24125" t="s">
        <v>42</v>
      </c>
      <c r="H24125">
        <v>0</v>
      </c>
      <c r="I24125">
        <v>0</v>
      </c>
      <c r="J24125">
        <v>0</v>
      </c>
      <c r="K24125" t="s">
        <v>92708</v>
      </c>
    </row>
    <row r="24126" spans="1:11" x14ac:dyDescent="0.3">
      <c r="A24126" t="s">
        <v>92709</v>
      </c>
      <c r="C24126" t="s">
        <v>27</v>
      </c>
      <c r="D24126" t="s">
        <v>92710</v>
      </c>
      <c r="E24126" t="s">
        <v>90134</v>
      </c>
      <c r="F24126" t="s">
        <v>41</v>
      </c>
      <c r="G24126" t="s">
        <v>42</v>
      </c>
      <c r="H24126">
        <v>0</v>
      </c>
      <c r="I24126">
        <v>0</v>
      </c>
      <c r="J24126">
        <v>0</v>
      </c>
      <c r="K24126" t="s">
        <v>92711</v>
      </c>
    </row>
    <row r="24127" spans="1:11" x14ac:dyDescent="0.3">
      <c r="A24127" t="s">
        <v>92712</v>
      </c>
      <c r="C24127" t="s">
        <v>27</v>
      </c>
      <c r="D24127" t="s">
        <v>92713</v>
      </c>
      <c r="E24127" t="s">
        <v>90134</v>
      </c>
      <c r="F24127" t="s">
        <v>41</v>
      </c>
      <c r="G24127" t="s">
        <v>42</v>
      </c>
      <c r="H24127">
        <v>0</v>
      </c>
      <c r="I24127">
        <v>0</v>
      </c>
      <c r="J24127">
        <v>0</v>
      </c>
      <c r="K24127" t="s">
        <v>92714</v>
      </c>
    </row>
    <row r="24128" spans="1:11" x14ac:dyDescent="0.3">
      <c r="A24128" t="s">
        <v>92715</v>
      </c>
      <c r="C24128" t="s">
        <v>27</v>
      </c>
      <c r="D24128" t="s">
        <v>92716</v>
      </c>
      <c r="E24128" t="s">
        <v>90134</v>
      </c>
      <c r="F24128" t="s">
        <v>41</v>
      </c>
      <c r="G24128" t="s">
        <v>42</v>
      </c>
      <c r="H24128">
        <v>0</v>
      </c>
      <c r="I24128">
        <v>0</v>
      </c>
      <c r="J24128">
        <v>0</v>
      </c>
      <c r="K24128" t="s">
        <v>92717</v>
      </c>
    </row>
    <row r="24129" spans="1:11" x14ac:dyDescent="0.3">
      <c r="A24129" t="s">
        <v>92718</v>
      </c>
      <c r="B24129" t="s">
        <v>92719</v>
      </c>
      <c r="C24129" t="s">
        <v>27</v>
      </c>
      <c r="D24129" t="s">
        <v>92720</v>
      </c>
      <c r="E24129" t="s">
        <v>90134</v>
      </c>
      <c r="F24129" t="s">
        <v>4297</v>
      </c>
      <c r="G24129" t="s">
        <v>42</v>
      </c>
      <c r="H24129">
        <v>0</v>
      </c>
      <c r="I24129">
        <v>0</v>
      </c>
      <c r="J24129">
        <v>0</v>
      </c>
      <c r="K24129" t="s">
        <v>92721</v>
      </c>
    </row>
    <row r="24130" spans="1:11" x14ac:dyDescent="0.3">
      <c r="A24130" t="s">
        <v>92722</v>
      </c>
      <c r="B24130" t="s">
        <v>92723</v>
      </c>
      <c r="C24130" t="s">
        <v>558</v>
      </c>
      <c r="D24130" t="s">
        <v>92724</v>
      </c>
      <c r="E24130" t="s">
        <v>32599</v>
      </c>
      <c r="F24130" t="s">
        <v>41</v>
      </c>
      <c r="G24130" t="s">
        <v>42</v>
      </c>
      <c r="H24130">
        <v>0</v>
      </c>
      <c r="I24130">
        <v>0</v>
      </c>
      <c r="J24130">
        <v>0</v>
      </c>
      <c r="K24130" t="s">
        <v>92725</v>
      </c>
    </row>
    <row r="24131" spans="1:11" x14ac:dyDescent="0.3">
      <c r="A24131" t="s">
        <v>92726</v>
      </c>
      <c r="B24131" t="s">
        <v>92727</v>
      </c>
      <c r="C24131" t="s">
        <v>27</v>
      </c>
      <c r="D24131" t="s">
        <v>92728</v>
      </c>
      <c r="E24131" t="s">
        <v>90134</v>
      </c>
      <c r="F24131" t="s">
        <v>17718</v>
      </c>
      <c r="G24131" t="s">
        <v>42</v>
      </c>
      <c r="H24131">
        <v>0</v>
      </c>
      <c r="I24131">
        <v>0</v>
      </c>
      <c r="J24131">
        <v>0</v>
      </c>
      <c r="K24131" t="s">
        <v>92729</v>
      </c>
    </row>
    <row r="24132" spans="1:11" x14ac:dyDescent="0.3">
      <c r="A24132" t="s">
        <v>92730</v>
      </c>
      <c r="B24132" t="s">
        <v>92731</v>
      </c>
      <c r="C24132" t="s">
        <v>558</v>
      </c>
      <c r="D24132" t="s">
        <v>92732</v>
      </c>
      <c r="E24132" t="s">
        <v>981</v>
      </c>
      <c r="F24132" t="s">
        <v>16</v>
      </c>
      <c r="G24132" t="s">
        <v>3413</v>
      </c>
      <c r="H24132">
        <v>0</v>
      </c>
      <c r="I24132">
        <v>0</v>
      </c>
      <c r="J24132">
        <v>0</v>
      </c>
      <c r="K24132" t="s">
        <v>92733</v>
      </c>
    </row>
    <row r="24133" spans="1:11" x14ac:dyDescent="0.3">
      <c r="A24133" t="s">
        <v>92734</v>
      </c>
      <c r="B24133" t="s">
        <v>92735</v>
      </c>
      <c r="C24133" t="s">
        <v>27</v>
      </c>
      <c r="D24133" t="s">
        <v>92736</v>
      </c>
      <c r="E24133" t="s">
        <v>90134</v>
      </c>
      <c r="F24133" t="s">
        <v>6803</v>
      </c>
      <c r="G24133" t="s">
        <v>42</v>
      </c>
      <c r="H24133">
        <v>0</v>
      </c>
      <c r="I24133">
        <v>0</v>
      </c>
      <c r="J24133">
        <v>0</v>
      </c>
      <c r="K24133" t="s">
        <v>92737</v>
      </c>
    </row>
    <row r="24134" spans="1:11" x14ac:dyDescent="0.3">
      <c r="A24134" t="s">
        <v>92738</v>
      </c>
      <c r="B24134" t="s">
        <v>92739</v>
      </c>
      <c r="C24134" t="s">
        <v>27</v>
      </c>
      <c r="D24134" t="s">
        <v>92740</v>
      </c>
      <c r="E24134" t="s">
        <v>90134</v>
      </c>
      <c r="F24134" t="s">
        <v>92741</v>
      </c>
      <c r="G24134" t="s">
        <v>42</v>
      </c>
      <c r="H24134">
        <v>0</v>
      </c>
      <c r="I24134">
        <v>0</v>
      </c>
      <c r="J24134">
        <v>0</v>
      </c>
      <c r="K24134" t="s">
        <v>92742</v>
      </c>
    </row>
    <row r="24135" spans="1:11" x14ac:dyDescent="0.3">
      <c r="A24135" t="s">
        <v>92743</v>
      </c>
      <c r="B24135" t="s">
        <v>92744</v>
      </c>
      <c r="C24135" t="s">
        <v>27</v>
      </c>
      <c r="D24135" t="s">
        <v>92745</v>
      </c>
      <c r="E24135" t="s">
        <v>90134</v>
      </c>
      <c r="F24135" t="s">
        <v>2595</v>
      </c>
      <c r="G24135" t="s">
        <v>59632</v>
      </c>
      <c r="H24135">
        <v>0</v>
      </c>
      <c r="I24135">
        <v>0</v>
      </c>
      <c r="J24135">
        <v>0</v>
      </c>
      <c r="K24135" t="s">
        <v>92746</v>
      </c>
    </row>
    <row r="24136" spans="1:11" x14ac:dyDescent="0.3">
      <c r="A24136" t="s">
        <v>92747</v>
      </c>
      <c r="B24136" t="s">
        <v>92688</v>
      </c>
      <c r="C24136" t="s">
        <v>27</v>
      </c>
      <c r="D24136" t="s">
        <v>92748</v>
      </c>
      <c r="E24136" t="s">
        <v>90134</v>
      </c>
      <c r="F24136" t="s">
        <v>16</v>
      </c>
      <c r="G24136" t="s">
        <v>3987</v>
      </c>
      <c r="H24136">
        <v>0</v>
      </c>
      <c r="I24136">
        <v>0</v>
      </c>
      <c r="J24136">
        <v>0</v>
      </c>
      <c r="K24136" t="s">
        <v>92749</v>
      </c>
    </row>
    <row r="24137" spans="1:11" x14ac:dyDescent="0.3">
      <c r="A24137" t="s">
        <v>92750</v>
      </c>
      <c r="B24137" t="s">
        <v>92751</v>
      </c>
      <c r="C24137" t="s">
        <v>27</v>
      </c>
      <c r="D24137" t="s">
        <v>92752</v>
      </c>
      <c r="E24137" t="s">
        <v>90134</v>
      </c>
      <c r="F24137" t="s">
        <v>16</v>
      </c>
      <c r="G24137" t="s">
        <v>4579</v>
      </c>
      <c r="H24137">
        <v>0</v>
      </c>
      <c r="I24137">
        <v>0</v>
      </c>
      <c r="J24137">
        <v>0</v>
      </c>
      <c r="K24137" t="s">
        <v>92753</v>
      </c>
    </row>
    <row r="24138" spans="1:11" x14ac:dyDescent="0.3">
      <c r="A24138" t="s">
        <v>92754</v>
      </c>
      <c r="B24138" t="s">
        <v>92755</v>
      </c>
      <c r="C24138" t="s">
        <v>20</v>
      </c>
      <c r="D24138" t="s">
        <v>92756</v>
      </c>
      <c r="E24138" t="s">
        <v>82100</v>
      </c>
      <c r="F24138" t="s">
        <v>1003</v>
      </c>
      <c r="G24138" t="s">
        <v>42</v>
      </c>
      <c r="H24138">
        <v>0</v>
      </c>
      <c r="I24138">
        <v>0</v>
      </c>
      <c r="J24138">
        <v>0</v>
      </c>
      <c r="K24138" t="s">
        <v>92757</v>
      </c>
    </row>
    <row r="24139" spans="1:11" x14ac:dyDescent="0.3">
      <c r="A24139" t="s">
        <v>92758</v>
      </c>
      <c r="B24139" t="s">
        <v>92759</v>
      </c>
      <c r="C24139" t="s">
        <v>558</v>
      </c>
      <c r="D24139" t="s">
        <v>92760</v>
      </c>
      <c r="E24139" t="s">
        <v>32599</v>
      </c>
      <c r="F24139" t="s">
        <v>41</v>
      </c>
      <c r="G24139" t="s">
        <v>42</v>
      </c>
      <c r="H24139">
        <v>0</v>
      </c>
      <c r="I24139">
        <v>0</v>
      </c>
      <c r="J24139">
        <v>0</v>
      </c>
      <c r="K24139" t="s">
        <v>92761</v>
      </c>
    </row>
    <row r="24140" spans="1:11" x14ac:dyDescent="0.3">
      <c r="A24140" t="s">
        <v>92762</v>
      </c>
      <c r="B24140" t="s">
        <v>92763</v>
      </c>
      <c r="C24140" t="s">
        <v>27</v>
      </c>
      <c r="D24140" t="s">
        <v>92764</v>
      </c>
      <c r="E24140" t="s">
        <v>90134</v>
      </c>
      <c r="F24140" t="s">
        <v>41</v>
      </c>
      <c r="G24140" t="s">
        <v>42</v>
      </c>
      <c r="H24140">
        <v>0</v>
      </c>
      <c r="I24140">
        <v>0</v>
      </c>
      <c r="J24140">
        <v>0</v>
      </c>
      <c r="K24140" t="s">
        <v>92765</v>
      </c>
    </row>
    <row r="24141" spans="1:11" x14ac:dyDescent="0.3">
      <c r="A24141" t="s">
        <v>92766</v>
      </c>
      <c r="C24141" t="s">
        <v>27</v>
      </c>
      <c r="D24141" t="s">
        <v>92767</v>
      </c>
      <c r="E24141" t="s">
        <v>29</v>
      </c>
      <c r="F24141" t="s">
        <v>41</v>
      </c>
      <c r="G24141" t="s">
        <v>42</v>
      </c>
      <c r="H24141">
        <v>0</v>
      </c>
      <c r="I24141">
        <v>0</v>
      </c>
      <c r="J24141">
        <v>0</v>
      </c>
      <c r="K24141" t="s">
        <v>92768</v>
      </c>
    </row>
    <row r="24142" spans="1:11" x14ac:dyDescent="0.3">
      <c r="A24142" t="s">
        <v>92769</v>
      </c>
      <c r="B24142" t="s">
        <v>92770</v>
      </c>
      <c r="C24142" t="s">
        <v>27</v>
      </c>
      <c r="D24142" t="s">
        <v>92771</v>
      </c>
      <c r="E24142" t="s">
        <v>90134</v>
      </c>
      <c r="F24142" t="s">
        <v>31224</v>
      </c>
      <c r="G24142" t="s">
        <v>42</v>
      </c>
      <c r="H24142">
        <v>0</v>
      </c>
      <c r="I24142">
        <v>0</v>
      </c>
      <c r="J24142">
        <v>0</v>
      </c>
      <c r="K24142" t="s">
        <v>92772</v>
      </c>
    </row>
    <row r="24143" spans="1:11" x14ac:dyDescent="0.3">
      <c r="A24143" t="s">
        <v>92773</v>
      </c>
      <c r="C24143" t="s">
        <v>27</v>
      </c>
      <c r="D24143" t="s">
        <v>92774</v>
      </c>
      <c r="E24143" t="s">
        <v>90134</v>
      </c>
      <c r="F24143" t="s">
        <v>13826</v>
      </c>
      <c r="G24143" t="s">
        <v>42</v>
      </c>
      <c r="H24143">
        <v>0</v>
      </c>
      <c r="I24143">
        <v>0</v>
      </c>
      <c r="J24143">
        <v>0</v>
      </c>
      <c r="K24143" t="s">
        <v>92775</v>
      </c>
    </row>
    <row r="24144" spans="1:11" x14ac:dyDescent="0.3">
      <c r="A24144" t="s">
        <v>92776</v>
      </c>
      <c r="B24144" t="s">
        <v>92777</v>
      </c>
      <c r="C24144" t="s">
        <v>27</v>
      </c>
      <c r="D24144" t="s">
        <v>92778</v>
      </c>
      <c r="E24144" t="s">
        <v>90134</v>
      </c>
      <c r="F24144" t="s">
        <v>6825</v>
      </c>
      <c r="G24144" t="s">
        <v>42</v>
      </c>
      <c r="H24144">
        <v>0</v>
      </c>
      <c r="I24144">
        <v>0</v>
      </c>
      <c r="J24144">
        <v>0</v>
      </c>
      <c r="K24144" t="s">
        <v>92779</v>
      </c>
    </row>
    <row r="24145" spans="1:11" x14ac:dyDescent="0.3">
      <c r="A24145" t="s">
        <v>92780</v>
      </c>
      <c r="B24145" t="s">
        <v>92781</v>
      </c>
      <c r="C24145" t="s">
        <v>20</v>
      </c>
      <c r="D24145" t="s">
        <v>92782</v>
      </c>
      <c r="E24145" t="s">
        <v>82100</v>
      </c>
      <c r="F24145" t="s">
        <v>1670</v>
      </c>
      <c r="G24145" t="s">
        <v>2775</v>
      </c>
      <c r="H24145">
        <v>0</v>
      </c>
      <c r="I24145">
        <v>0</v>
      </c>
      <c r="J24145">
        <v>0</v>
      </c>
      <c r="K24145" t="s">
        <v>92783</v>
      </c>
    </row>
    <row r="24146" spans="1:11" x14ac:dyDescent="0.3">
      <c r="A24146" t="s">
        <v>92784</v>
      </c>
      <c r="B24146" t="s">
        <v>92785</v>
      </c>
      <c r="C24146" t="s">
        <v>20</v>
      </c>
      <c r="D24146" t="s">
        <v>92786</v>
      </c>
      <c r="E24146" t="s">
        <v>82100</v>
      </c>
      <c r="F24146" t="s">
        <v>15490</v>
      </c>
      <c r="G24146" t="s">
        <v>42</v>
      </c>
      <c r="H24146">
        <v>0</v>
      </c>
      <c r="I24146">
        <v>0</v>
      </c>
      <c r="J24146">
        <v>0</v>
      </c>
      <c r="K24146" t="s">
        <v>92787</v>
      </c>
    </row>
    <row r="24147" spans="1:11" x14ac:dyDescent="0.3">
      <c r="A24147" t="s">
        <v>92788</v>
      </c>
      <c r="B24147" t="s">
        <v>92789</v>
      </c>
      <c r="C24147" t="s">
        <v>27</v>
      </c>
      <c r="D24147" t="s">
        <v>92790</v>
      </c>
      <c r="E24147" t="s">
        <v>90134</v>
      </c>
      <c r="F24147" t="s">
        <v>16</v>
      </c>
      <c r="G24147" t="s">
        <v>316</v>
      </c>
      <c r="H24147">
        <v>0</v>
      </c>
      <c r="I24147">
        <v>0</v>
      </c>
      <c r="J24147">
        <v>0</v>
      </c>
      <c r="K24147" t="s">
        <v>92791</v>
      </c>
    </row>
    <row r="24148" spans="1:11" x14ac:dyDescent="0.3">
      <c r="A24148" t="s">
        <v>92792</v>
      </c>
      <c r="B24148" t="s">
        <v>92793</v>
      </c>
      <c r="C24148" t="s">
        <v>27</v>
      </c>
      <c r="D24148" t="s">
        <v>92794</v>
      </c>
      <c r="E24148" t="s">
        <v>90134</v>
      </c>
      <c r="F24148" t="s">
        <v>41</v>
      </c>
      <c r="G24148" t="s">
        <v>42</v>
      </c>
      <c r="H24148">
        <v>0</v>
      </c>
      <c r="I24148">
        <v>0</v>
      </c>
      <c r="J24148">
        <v>0</v>
      </c>
      <c r="K24148" t="s">
        <v>92795</v>
      </c>
    </row>
    <row r="24149" spans="1:11" x14ac:dyDescent="0.3">
      <c r="A24149" t="s">
        <v>92796</v>
      </c>
      <c r="C24149" t="s">
        <v>27</v>
      </c>
      <c r="D24149" t="s">
        <v>92797</v>
      </c>
      <c r="E24149" t="s">
        <v>90134</v>
      </c>
      <c r="F24149" t="s">
        <v>3177</v>
      </c>
      <c r="G24149" t="s">
        <v>42</v>
      </c>
      <c r="H24149">
        <v>0</v>
      </c>
      <c r="I24149">
        <v>0</v>
      </c>
      <c r="J24149">
        <v>0</v>
      </c>
      <c r="K24149" t="s">
        <v>92798</v>
      </c>
    </row>
    <row r="24150" spans="1:11" x14ac:dyDescent="0.3">
      <c r="A24150" t="s">
        <v>92799</v>
      </c>
      <c r="B24150" t="s">
        <v>92800</v>
      </c>
      <c r="C24150" t="s">
        <v>13</v>
      </c>
      <c r="D24150" t="s">
        <v>92801</v>
      </c>
      <c r="E24150" t="s">
        <v>87125</v>
      </c>
      <c r="F24150" t="s">
        <v>16</v>
      </c>
      <c r="G24150" t="s">
        <v>2026</v>
      </c>
      <c r="H24150">
        <v>0</v>
      </c>
      <c r="I24150">
        <v>0</v>
      </c>
      <c r="J24150">
        <v>0</v>
      </c>
      <c r="K24150" t="s">
        <v>92802</v>
      </c>
    </row>
    <row r="24151" spans="1:11" x14ac:dyDescent="0.3">
      <c r="A24151" t="s">
        <v>92803</v>
      </c>
      <c r="C24151" t="s">
        <v>27</v>
      </c>
      <c r="D24151" t="s">
        <v>92804</v>
      </c>
      <c r="E24151" t="s">
        <v>90134</v>
      </c>
      <c r="F24151" t="s">
        <v>3981</v>
      </c>
      <c r="G24151" t="s">
        <v>42</v>
      </c>
      <c r="H24151">
        <v>0</v>
      </c>
      <c r="I24151">
        <v>0</v>
      </c>
      <c r="J24151">
        <v>0</v>
      </c>
      <c r="K24151" t="s">
        <v>92805</v>
      </c>
    </row>
    <row r="24152" spans="1:11" x14ac:dyDescent="0.3">
      <c r="A24152" t="s">
        <v>92806</v>
      </c>
      <c r="C24152" t="s">
        <v>27</v>
      </c>
      <c r="D24152" t="s">
        <v>92807</v>
      </c>
      <c r="E24152" t="s">
        <v>90134</v>
      </c>
      <c r="F24152" t="s">
        <v>1247</v>
      </c>
      <c r="G24152" t="s">
        <v>42</v>
      </c>
      <c r="H24152">
        <v>0</v>
      </c>
      <c r="I24152">
        <v>0</v>
      </c>
      <c r="J24152">
        <v>0</v>
      </c>
      <c r="K24152" t="s">
        <v>92808</v>
      </c>
    </row>
    <row r="24153" spans="1:11" x14ac:dyDescent="0.3">
      <c r="A24153" t="s">
        <v>92809</v>
      </c>
      <c r="C24153" t="s">
        <v>27</v>
      </c>
      <c r="D24153" t="s">
        <v>92810</v>
      </c>
      <c r="E24153" t="s">
        <v>90134</v>
      </c>
      <c r="F24153" t="s">
        <v>5898</v>
      </c>
      <c r="G24153" t="s">
        <v>42</v>
      </c>
      <c r="H24153">
        <v>0</v>
      </c>
      <c r="I24153">
        <v>0</v>
      </c>
      <c r="J24153">
        <v>0</v>
      </c>
      <c r="K24153" t="s">
        <v>92811</v>
      </c>
    </row>
    <row r="24154" spans="1:11" x14ac:dyDescent="0.3">
      <c r="A24154" t="s">
        <v>92812</v>
      </c>
      <c r="C24154" t="s">
        <v>27</v>
      </c>
      <c r="D24154" t="s">
        <v>92813</v>
      </c>
      <c r="E24154" t="s">
        <v>90134</v>
      </c>
      <c r="F24154" t="s">
        <v>10179</v>
      </c>
      <c r="G24154" t="s">
        <v>42</v>
      </c>
      <c r="H24154">
        <v>0</v>
      </c>
      <c r="I24154">
        <v>0</v>
      </c>
      <c r="J24154">
        <v>0</v>
      </c>
      <c r="K24154" t="s">
        <v>92814</v>
      </c>
    </row>
    <row r="24155" spans="1:11" x14ac:dyDescent="0.3">
      <c r="A24155" t="s">
        <v>92815</v>
      </c>
      <c r="C24155" t="s">
        <v>27</v>
      </c>
      <c r="D24155" t="s">
        <v>92816</v>
      </c>
      <c r="E24155" t="s">
        <v>90134</v>
      </c>
      <c r="F24155" t="s">
        <v>1590</v>
      </c>
      <c r="G24155" t="s">
        <v>42</v>
      </c>
      <c r="H24155">
        <v>0</v>
      </c>
      <c r="I24155">
        <v>0</v>
      </c>
      <c r="J24155">
        <v>0</v>
      </c>
      <c r="K24155" t="s">
        <v>92817</v>
      </c>
    </row>
    <row r="24156" spans="1:11" x14ac:dyDescent="0.3">
      <c r="A24156" t="s">
        <v>92818</v>
      </c>
      <c r="C24156" t="s">
        <v>147</v>
      </c>
      <c r="D24156" t="s">
        <v>92819</v>
      </c>
      <c r="E24156" t="s">
        <v>76393</v>
      </c>
      <c r="F24156" t="s">
        <v>1413</v>
      </c>
      <c r="G24156" t="s">
        <v>42</v>
      </c>
      <c r="H24156">
        <v>0</v>
      </c>
      <c r="I24156">
        <v>0</v>
      </c>
      <c r="J24156">
        <v>0</v>
      </c>
      <c r="K24156" t="s">
        <v>92820</v>
      </c>
    </row>
    <row r="24157" spans="1:11" x14ac:dyDescent="0.3">
      <c r="A24157" t="s">
        <v>92821</v>
      </c>
      <c r="B24157" t="s">
        <v>92822</v>
      </c>
      <c r="C24157" t="s">
        <v>20</v>
      </c>
      <c r="D24157" t="s">
        <v>92823</v>
      </c>
      <c r="E24157" t="s">
        <v>82100</v>
      </c>
      <c r="F24157" t="s">
        <v>16</v>
      </c>
      <c r="G24157" t="s">
        <v>756</v>
      </c>
      <c r="H24157">
        <v>0</v>
      </c>
      <c r="I24157">
        <v>0</v>
      </c>
      <c r="J24157">
        <v>0</v>
      </c>
      <c r="K24157" t="s">
        <v>92824</v>
      </c>
    </row>
    <row r="24158" spans="1:11" x14ac:dyDescent="0.3">
      <c r="A24158" t="s">
        <v>92825</v>
      </c>
      <c r="B24158" t="s">
        <v>92826</v>
      </c>
      <c r="C24158" t="s">
        <v>27</v>
      </c>
      <c r="D24158" t="s">
        <v>92827</v>
      </c>
      <c r="E24158" t="s">
        <v>29</v>
      </c>
      <c r="F24158" t="s">
        <v>41</v>
      </c>
      <c r="G24158" t="s">
        <v>42</v>
      </c>
      <c r="H24158">
        <v>0</v>
      </c>
      <c r="I24158">
        <v>0</v>
      </c>
      <c r="J24158">
        <v>0</v>
      </c>
      <c r="K24158" t="s">
        <v>92828</v>
      </c>
    </row>
    <row r="24159" spans="1:11" x14ac:dyDescent="0.3">
      <c r="A24159" t="s">
        <v>92829</v>
      </c>
      <c r="C24159" t="s">
        <v>20</v>
      </c>
      <c r="D24159" t="s">
        <v>92830</v>
      </c>
      <c r="E24159" t="s">
        <v>82100</v>
      </c>
      <c r="F24159" t="s">
        <v>16</v>
      </c>
      <c r="G24159" t="s">
        <v>1271</v>
      </c>
      <c r="H24159">
        <v>0</v>
      </c>
      <c r="I24159">
        <v>0</v>
      </c>
      <c r="J24159">
        <v>0</v>
      </c>
      <c r="K24159" t="s">
        <v>92831</v>
      </c>
    </row>
    <row r="24160" spans="1:11" x14ac:dyDescent="0.3">
      <c r="A24160" t="s">
        <v>92832</v>
      </c>
      <c r="B24160" t="s">
        <v>92833</v>
      </c>
      <c r="C24160" t="s">
        <v>466</v>
      </c>
      <c r="D24160" t="s">
        <v>92834</v>
      </c>
      <c r="E24160" t="s">
        <v>79083</v>
      </c>
      <c r="F24160" t="s">
        <v>16</v>
      </c>
      <c r="G24160" t="s">
        <v>4960</v>
      </c>
      <c r="H24160">
        <v>0</v>
      </c>
      <c r="I24160">
        <v>0</v>
      </c>
      <c r="J24160">
        <v>0</v>
      </c>
      <c r="K24160" t="s">
        <v>92835</v>
      </c>
    </row>
    <row r="24161" spans="1:11" x14ac:dyDescent="0.3">
      <c r="A24161" t="s">
        <v>92836</v>
      </c>
      <c r="B24161" t="s">
        <v>92837</v>
      </c>
      <c r="C24161" t="s">
        <v>466</v>
      </c>
      <c r="D24161" t="s">
        <v>92838</v>
      </c>
      <c r="E24161" t="s">
        <v>79083</v>
      </c>
      <c r="F24161" t="s">
        <v>16</v>
      </c>
      <c r="G24161" t="s">
        <v>1756</v>
      </c>
      <c r="H24161">
        <v>0</v>
      </c>
      <c r="I24161">
        <v>0</v>
      </c>
      <c r="J24161">
        <v>0</v>
      </c>
      <c r="K24161" t="s">
        <v>92839</v>
      </c>
    </row>
    <row r="24162" spans="1:11" x14ac:dyDescent="0.3">
      <c r="A24162" t="s">
        <v>92840</v>
      </c>
      <c r="B24162" t="s">
        <v>92841</v>
      </c>
      <c r="C24162" t="s">
        <v>20</v>
      </c>
      <c r="D24162" t="s">
        <v>92842</v>
      </c>
      <c r="E24162" t="s">
        <v>82100</v>
      </c>
      <c r="F24162" t="s">
        <v>16</v>
      </c>
      <c r="G24162" t="s">
        <v>10755</v>
      </c>
      <c r="H24162">
        <v>0</v>
      </c>
      <c r="I24162">
        <v>0</v>
      </c>
      <c r="J24162">
        <v>0</v>
      </c>
      <c r="K24162" t="s">
        <v>92843</v>
      </c>
    </row>
    <row r="24163" spans="1:11" x14ac:dyDescent="0.3">
      <c r="A24163" t="s">
        <v>92844</v>
      </c>
      <c r="B24163" t="s">
        <v>92845</v>
      </c>
      <c r="C24163" t="s">
        <v>27</v>
      </c>
      <c r="D24163" t="s">
        <v>92846</v>
      </c>
      <c r="E24163" t="s">
        <v>90134</v>
      </c>
      <c r="F24163" t="s">
        <v>25950</v>
      </c>
      <c r="G24163" t="s">
        <v>42</v>
      </c>
      <c r="H24163">
        <v>0</v>
      </c>
      <c r="I24163">
        <v>0</v>
      </c>
      <c r="J24163">
        <v>0</v>
      </c>
      <c r="K24163" t="s">
        <v>92847</v>
      </c>
    </row>
    <row r="24164" spans="1:11" x14ac:dyDescent="0.3">
      <c r="A24164" t="s">
        <v>92848</v>
      </c>
      <c r="B24164" t="s">
        <v>72677</v>
      </c>
      <c r="C24164" t="s">
        <v>27</v>
      </c>
      <c r="D24164" t="s">
        <v>92849</v>
      </c>
      <c r="E24164" t="s">
        <v>90134</v>
      </c>
      <c r="F24164" t="s">
        <v>41</v>
      </c>
      <c r="G24164" t="s">
        <v>42</v>
      </c>
      <c r="H24164">
        <v>0</v>
      </c>
      <c r="I24164">
        <v>0</v>
      </c>
      <c r="J24164">
        <v>0</v>
      </c>
      <c r="K24164" t="s">
        <v>92850</v>
      </c>
    </row>
    <row r="24165" spans="1:11" x14ac:dyDescent="0.3">
      <c r="A24165" t="s">
        <v>92851</v>
      </c>
      <c r="B24165" t="s">
        <v>92852</v>
      </c>
      <c r="C24165" t="s">
        <v>27</v>
      </c>
      <c r="D24165" t="s">
        <v>92853</v>
      </c>
      <c r="E24165" t="s">
        <v>90134</v>
      </c>
      <c r="F24165" t="s">
        <v>11361</v>
      </c>
      <c r="G24165" t="s">
        <v>42</v>
      </c>
      <c r="H24165">
        <v>0</v>
      </c>
      <c r="I24165">
        <v>0</v>
      </c>
      <c r="J24165">
        <v>0</v>
      </c>
      <c r="K24165" t="s">
        <v>92854</v>
      </c>
    </row>
    <row r="24166" spans="1:11" x14ac:dyDescent="0.3">
      <c r="A24166" t="s">
        <v>92855</v>
      </c>
      <c r="B24166" t="s">
        <v>92856</v>
      </c>
      <c r="C24166" t="s">
        <v>27</v>
      </c>
      <c r="D24166" t="s">
        <v>92857</v>
      </c>
      <c r="E24166" t="s">
        <v>90134</v>
      </c>
      <c r="F24166" t="s">
        <v>10806</v>
      </c>
      <c r="G24166" t="s">
        <v>42</v>
      </c>
      <c r="H24166">
        <v>0</v>
      </c>
      <c r="I24166">
        <v>0</v>
      </c>
      <c r="J24166">
        <v>0</v>
      </c>
      <c r="K24166" t="s">
        <v>92858</v>
      </c>
    </row>
    <row r="24167" spans="1:11" x14ac:dyDescent="0.3">
      <c r="A24167" t="s">
        <v>92859</v>
      </c>
      <c r="B24167" t="s">
        <v>92860</v>
      </c>
      <c r="C24167" t="s">
        <v>27</v>
      </c>
      <c r="D24167" t="s">
        <v>92861</v>
      </c>
      <c r="E24167" t="s">
        <v>90134</v>
      </c>
      <c r="F24167" t="s">
        <v>50943</v>
      </c>
      <c r="G24167" t="s">
        <v>42</v>
      </c>
      <c r="H24167">
        <v>0</v>
      </c>
      <c r="I24167">
        <v>0</v>
      </c>
      <c r="J24167">
        <v>0</v>
      </c>
      <c r="K24167" t="s">
        <v>92862</v>
      </c>
    </row>
    <row r="24168" spans="1:11" x14ac:dyDescent="0.3">
      <c r="A24168" t="s">
        <v>92863</v>
      </c>
      <c r="C24168" t="s">
        <v>27</v>
      </c>
      <c r="D24168" t="s">
        <v>92864</v>
      </c>
      <c r="E24168" t="s">
        <v>29</v>
      </c>
      <c r="F24168" t="s">
        <v>41</v>
      </c>
      <c r="G24168" t="s">
        <v>42</v>
      </c>
      <c r="H24168">
        <v>0</v>
      </c>
      <c r="I24168">
        <v>0</v>
      </c>
      <c r="J24168">
        <v>0</v>
      </c>
      <c r="K24168" t="s">
        <v>92865</v>
      </c>
    </row>
    <row r="24169" spans="1:11" x14ac:dyDescent="0.3">
      <c r="A24169" t="s">
        <v>92866</v>
      </c>
      <c r="B24169" t="s">
        <v>26890</v>
      </c>
      <c r="C24169" t="s">
        <v>27</v>
      </c>
      <c r="D24169" t="s">
        <v>92867</v>
      </c>
      <c r="E24169" t="s">
        <v>90134</v>
      </c>
      <c r="F24169" t="s">
        <v>23937</v>
      </c>
      <c r="G24169" t="s">
        <v>42</v>
      </c>
      <c r="H24169">
        <v>0</v>
      </c>
      <c r="I24169">
        <v>0</v>
      </c>
      <c r="J24169">
        <v>0</v>
      </c>
      <c r="K24169" t="s">
        <v>92868</v>
      </c>
    </row>
    <row r="24170" spans="1:11" x14ac:dyDescent="0.3">
      <c r="A24170" t="s">
        <v>92869</v>
      </c>
      <c r="C24170" t="s">
        <v>20</v>
      </c>
      <c r="D24170" t="s">
        <v>92870</v>
      </c>
      <c r="E24170" t="s">
        <v>82100</v>
      </c>
      <c r="F24170" t="s">
        <v>2852</v>
      </c>
      <c r="G24170" t="s">
        <v>8365</v>
      </c>
      <c r="H24170">
        <v>0</v>
      </c>
      <c r="I24170">
        <v>0</v>
      </c>
      <c r="J24170">
        <v>0</v>
      </c>
      <c r="K24170" t="s">
        <v>92871</v>
      </c>
    </row>
    <row r="24171" spans="1:11" x14ac:dyDescent="0.3">
      <c r="A24171" t="s">
        <v>92872</v>
      </c>
      <c r="C24171" t="s">
        <v>27</v>
      </c>
      <c r="D24171" t="s">
        <v>92873</v>
      </c>
      <c r="E24171" t="s">
        <v>90134</v>
      </c>
      <c r="F24171" t="s">
        <v>9398</v>
      </c>
      <c r="G24171" t="s">
        <v>1710</v>
      </c>
      <c r="H24171">
        <v>0</v>
      </c>
      <c r="I24171">
        <v>0</v>
      </c>
      <c r="J24171">
        <v>0</v>
      </c>
      <c r="K24171" t="s">
        <v>92874</v>
      </c>
    </row>
    <row r="24172" spans="1:11" x14ac:dyDescent="0.3">
      <c r="A24172" t="s">
        <v>92875</v>
      </c>
      <c r="B24172" t="s">
        <v>92876</v>
      </c>
      <c r="C24172" t="s">
        <v>20</v>
      </c>
      <c r="D24172" t="s">
        <v>92877</v>
      </c>
      <c r="E24172" t="s">
        <v>82100</v>
      </c>
      <c r="F24172" t="s">
        <v>16</v>
      </c>
      <c r="G24172" t="s">
        <v>35037</v>
      </c>
      <c r="H24172">
        <v>0</v>
      </c>
      <c r="I24172">
        <v>0</v>
      </c>
      <c r="J24172">
        <v>0</v>
      </c>
      <c r="K24172" t="s">
        <v>92878</v>
      </c>
    </row>
    <row r="24173" spans="1:11" x14ac:dyDescent="0.3">
      <c r="A24173" t="s">
        <v>92879</v>
      </c>
      <c r="B24173" t="s">
        <v>92880</v>
      </c>
      <c r="C24173" t="s">
        <v>20</v>
      </c>
      <c r="E24173" t="s">
        <v>82100</v>
      </c>
      <c r="F24173" t="s">
        <v>16</v>
      </c>
      <c r="G24173" t="s">
        <v>756</v>
      </c>
      <c r="H24173">
        <v>0</v>
      </c>
      <c r="I24173">
        <v>0</v>
      </c>
      <c r="J24173">
        <v>0</v>
      </c>
      <c r="K24173" t="s">
        <v>92881</v>
      </c>
    </row>
    <row r="24174" spans="1:11" x14ac:dyDescent="0.3">
      <c r="A24174" t="s">
        <v>92882</v>
      </c>
      <c r="B24174" t="s">
        <v>92883</v>
      </c>
      <c r="C24174" t="s">
        <v>27</v>
      </c>
      <c r="D24174" t="s">
        <v>92884</v>
      </c>
      <c r="E24174" t="s">
        <v>90134</v>
      </c>
      <c r="F24174" t="s">
        <v>41</v>
      </c>
      <c r="G24174" t="s">
        <v>42</v>
      </c>
      <c r="H24174">
        <v>0</v>
      </c>
      <c r="I24174">
        <v>0</v>
      </c>
      <c r="J24174">
        <v>0</v>
      </c>
      <c r="K24174" t="s">
        <v>92885</v>
      </c>
    </row>
    <row r="24175" spans="1:11" x14ac:dyDescent="0.3">
      <c r="A24175" t="s">
        <v>92886</v>
      </c>
      <c r="B24175" t="s">
        <v>92887</v>
      </c>
      <c r="C24175" t="s">
        <v>20</v>
      </c>
      <c r="D24175" t="s">
        <v>92888</v>
      </c>
      <c r="E24175" t="s">
        <v>82100</v>
      </c>
      <c r="F24175" t="s">
        <v>1991</v>
      </c>
      <c r="G24175" t="s">
        <v>42</v>
      </c>
      <c r="H24175">
        <v>0</v>
      </c>
      <c r="I24175">
        <v>0</v>
      </c>
      <c r="J24175">
        <v>0</v>
      </c>
      <c r="K24175" t="s">
        <v>92889</v>
      </c>
    </row>
    <row r="24176" spans="1:11" x14ac:dyDescent="0.3">
      <c r="A24176" t="s">
        <v>92890</v>
      </c>
      <c r="C24176" t="s">
        <v>27</v>
      </c>
      <c r="D24176" t="s">
        <v>92891</v>
      </c>
      <c r="E24176" t="s">
        <v>90134</v>
      </c>
      <c r="F24176" t="s">
        <v>41</v>
      </c>
      <c r="G24176" t="s">
        <v>42</v>
      </c>
      <c r="H24176">
        <v>0</v>
      </c>
      <c r="I24176">
        <v>0</v>
      </c>
      <c r="J24176">
        <v>0</v>
      </c>
      <c r="K24176" t="s">
        <v>92892</v>
      </c>
    </row>
    <row r="24177" spans="1:11" x14ac:dyDescent="0.3">
      <c r="A24177" t="s">
        <v>92893</v>
      </c>
      <c r="B24177" t="s">
        <v>92894</v>
      </c>
      <c r="C24177" t="s">
        <v>27</v>
      </c>
      <c r="D24177" t="s">
        <v>92895</v>
      </c>
      <c r="E24177" t="s">
        <v>90134</v>
      </c>
      <c r="F24177" t="s">
        <v>2892</v>
      </c>
      <c r="G24177" t="s">
        <v>16688</v>
      </c>
      <c r="H24177">
        <v>0</v>
      </c>
      <c r="I24177">
        <v>0</v>
      </c>
      <c r="J24177">
        <v>0</v>
      </c>
      <c r="K24177" t="s">
        <v>92896</v>
      </c>
    </row>
    <row r="24178" spans="1:11" x14ac:dyDescent="0.3">
      <c r="A24178" t="s">
        <v>92897</v>
      </c>
      <c r="B24178" t="s">
        <v>92898</v>
      </c>
      <c r="C24178" t="s">
        <v>27</v>
      </c>
      <c r="D24178" t="s">
        <v>92899</v>
      </c>
      <c r="E24178" t="s">
        <v>90134</v>
      </c>
      <c r="F24178" t="s">
        <v>34116</v>
      </c>
      <c r="G24178" t="s">
        <v>42</v>
      </c>
      <c r="H24178">
        <v>0</v>
      </c>
      <c r="I24178">
        <v>0</v>
      </c>
      <c r="J24178">
        <v>0</v>
      </c>
      <c r="K24178" t="s">
        <v>92900</v>
      </c>
    </row>
    <row r="24179" spans="1:11" x14ac:dyDescent="0.3">
      <c r="A24179" t="s">
        <v>92901</v>
      </c>
      <c r="B24179" t="s">
        <v>92902</v>
      </c>
      <c r="C24179" t="s">
        <v>27</v>
      </c>
      <c r="D24179" t="s">
        <v>92903</v>
      </c>
      <c r="E24179" t="s">
        <v>29</v>
      </c>
      <c r="F24179" t="s">
        <v>41</v>
      </c>
      <c r="G24179" t="s">
        <v>42</v>
      </c>
      <c r="H24179">
        <v>0</v>
      </c>
      <c r="I24179">
        <v>0</v>
      </c>
      <c r="J24179">
        <v>0</v>
      </c>
      <c r="K24179" t="s">
        <v>92904</v>
      </c>
    </row>
    <row r="24180" spans="1:11" x14ac:dyDescent="0.3">
      <c r="A24180" t="s">
        <v>92905</v>
      </c>
      <c r="B24180" t="s">
        <v>92906</v>
      </c>
      <c r="C24180" t="s">
        <v>27</v>
      </c>
      <c r="D24180" t="s">
        <v>92907</v>
      </c>
      <c r="E24180" t="s">
        <v>90134</v>
      </c>
      <c r="F24180" t="s">
        <v>3102</v>
      </c>
      <c r="G24180" t="s">
        <v>42</v>
      </c>
      <c r="H24180">
        <v>0</v>
      </c>
      <c r="I24180">
        <v>0</v>
      </c>
      <c r="J24180">
        <v>0</v>
      </c>
      <c r="K24180" t="s">
        <v>92908</v>
      </c>
    </row>
    <row r="24181" spans="1:11" x14ac:dyDescent="0.3">
      <c r="A24181" t="s">
        <v>92909</v>
      </c>
      <c r="B24181" t="s">
        <v>92910</v>
      </c>
      <c r="C24181" t="s">
        <v>27</v>
      </c>
      <c r="D24181" t="s">
        <v>92911</v>
      </c>
      <c r="E24181" t="s">
        <v>90134</v>
      </c>
      <c r="F24181" t="s">
        <v>3638</v>
      </c>
      <c r="G24181" t="s">
        <v>42</v>
      </c>
      <c r="H24181">
        <v>0</v>
      </c>
      <c r="I24181">
        <v>0</v>
      </c>
      <c r="J24181">
        <v>0</v>
      </c>
      <c r="K24181" t="s">
        <v>92912</v>
      </c>
    </row>
    <row r="24182" spans="1:11" x14ac:dyDescent="0.3">
      <c r="A24182" t="s">
        <v>92913</v>
      </c>
      <c r="B24182" t="s">
        <v>92914</v>
      </c>
      <c r="C24182" t="s">
        <v>27</v>
      </c>
      <c r="D24182" t="s">
        <v>92915</v>
      </c>
      <c r="E24182" t="s">
        <v>90134</v>
      </c>
      <c r="F24182" t="s">
        <v>2121</v>
      </c>
      <c r="G24182" t="s">
        <v>42</v>
      </c>
      <c r="H24182">
        <v>0</v>
      </c>
      <c r="I24182">
        <v>0</v>
      </c>
      <c r="J24182">
        <v>0</v>
      </c>
      <c r="K24182" t="s">
        <v>92916</v>
      </c>
    </row>
    <row r="24183" spans="1:11" x14ac:dyDescent="0.3">
      <c r="A24183" t="s">
        <v>92917</v>
      </c>
      <c r="B24183" t="s">
        <v>44653</v>
      </c>
      <c r="C24183" t="s">
        <v>27</v>
      </c>
      <c r="D24183" t="s">
        <v>92918</v>
      </c>
      <c r="E24183" t="s">
        <v>90134</v>
      </c>
      <c r="F24183" t="s">
        <v>20411</v>
      </c>
      <c r="G24183" t="s">
        <v>42</v>
      </c>
      <c r="H24183">
        <v>0</v>
      </c>
      <c r="I24183">
        <v>0</v>
      </c>
      <c r="J24183">
        <v>0</v>
      </c>
      <c r="K24183" t="s">
        <v>92919</v>
      </c>
    </row>
    <row r="24184" spans="1:11" x14ac:dyDescent="0.3">
      <c r="A24184" t="s">
        <v>92920</v>
      </c>
      <c r="B24184" t="s">
        <v>92921</v>
      </c>
      <c r="C24184" t="s">
        <v>27</v>
      </c>
      <c r="D24184" t="s">
        <v>92922</v>
      </c>
      <c r="E24184" t="s">
        <v>90134</v>
      </c>
      <c r="F24184" t="s">
        <v>21004</v>
      </c>
      <c r="G24184" t="s">
        <v>5542</v>
      </c>
      <c r="H24184">
        <v>0</v>
      </c>
      <c r="I24184">
        <v>0</v>
      </c>
      <c r="J24184">
        <v>0</v>
      </c>
      <c r="K24184" t="s">
        <v>92923</v>
      </c>
    </row>
    <row r="24185" spans="1:11" x14ac:dyDescent="0.3">
      <c r="A24185" t="s">
        <v>92924</v>
      </c>
      <c r="B24185" t="s">
        <v>92925</v>
      </c>
      <c r="C24185" t="s">
        <v>27</v>
      </c>
      <c r="D24185" t="s">
        <v>92926</v>
      </c>
      <c r="E24185" t="s">
        <v>90134</v>
      </c>
      <c r="F24185" t="s">
        <v>11510</v>
      </c>
      <c r="G24185" t="s">
        <v>42</v>
      </c>
      <c r="H24185">
        <v>0</v>
      </c>
      <c r="I24185">
        <v>0</v>
      </c>
      <c r="J24185">
        <v>0</v>
      </c>
      <c r="K24185" t="s">
        <v>92927</v>
      </c>
    </row>
    <row r="24186" spans="1:11" x14ac:dyDescent="0.3">
      <c r="A24186" t="s">
        <v>92928</v>
      </c>
      <c r="C24186" t="s">
        <v>27</v>
      </c>
      <c r="D24186" t="s">
        <v>92929</v>
      </c>
      <c r="E24186" t="s">
        <v>90134</v>
      </c>
      <c r="F24186" t="s">
        <v>3774</v>
      </c>
      <c r="G24186" t="s">
        <v>42</v>
      </c>
      <c r="H24186">
        <v>0</v>
      </c>
      <c r="I24186">
        <v>0</v>
      </c>
      <c r="J24186">
        <v>0</v>
      </c>
      <c r="K24186" t="s">
        <v>92930</v>
      </c>
    </row>
    <row r="24187" spans="1:11" x14ac:dyDescent="0.3">
      <c r="A24187" t="s">
        <v>92931</v>
      </c>
      <c r="B24187" t="s">
        <v>92932</v>
      </c>
      <c r="C24187" t="s">
        <v>27</v>
      </c>
      <c r="D24187" t="s">
        <v>92933</v>
      </c>
      <c r="E24187" t="s">
        <v>90134</v>
      </c>
      <c r="F24187" t="s">
        <v>41</v>
      </c>
      <c r="G24187" t="s">
        <v>42</v>
      </c>
      <c r="H24187">
        <v>0</v>
      </c>
      <c r="I24187">
        <v>0</v>
      </c>
      <c r="J24187">
        <v>0</v>
      </c>
      <c r="K24187" t="s">
        <v>92934</v>
      </c>
    </row>
    <row r="24188" spans="1:11" x14ac:dyDescent="0.3">
      <c r="A24188" t="s">
        <v>92935</v>
      </c>
      <c r="B24188" t="s">
        <v>92936</v>
      </c>
      <c r="C24188" t="s">
        <v>27</v>
      </c>
      <c r="D24188" t="s">
        <v>92937</v>
      </c>
      <c r="E24188" t="s">
        <v>90134</v>
      </c>
      <c r="F24188" t="s">
        <v>92938</v>
      </c>
      <c r="G24188" t="s">
        <v>42</v>
      </c>
      <c r="H24188">
        <v>0</v>
      </c>
      <c r="I24188">
        <v>0</v>
      </c>
      <c r="J24188">
        <v>0</v>
      </c>
      <c r="K24188" t="s">
        <v>92939</v>
      </c>
    </row>
    <row r="24189" spans="1:11" x14ac:dyDescent="0.3">
      <c r="A24189" t="s">
        <v>92940</v>
      </c>
      <c r="C24189" t="s">
        <v>27</v>
      </c>
      <c r="D24189" t="s">
        <v>92941</v>
      </c>
      <c r="E24189" t="s">
        <v>90134</v>
      </c>
      <c r="F24189" t="s">
        <v>41</v>
      </c>
      <c r="G24189" t="s">
        <v>42</v>
      </c>
      <c r="H24189">
        <v>0</v>
      </c>
      <c r="I24189">
        <v>0</v>
      </c>
      <c r="J24189">
        <v>0</v>
      </c>
      <c r="K24189" t="s">
        <v>92942</v>
      </c>
    </row>
    <row r="24190" spans="1:11" x14ac:dyDescent="0.3">
      <c r="A24190" t="s">
        <v>92943</v>
      </c>
      <c r="B24190" t="s">
        <v>92944</v>
      </c>
      <c r="C24190" t="s">
        <v>558</v>
      </c>
      <c r="D24190" t="s">
        <v>92945</v>
      </c>
      <c r="E24190" t="s">
        <v>2102</v>
      </c>
      <c r="F24190" t="s">
        <v>16</v>
      </c>
      <c r="G24190" t="s">
        <v>6858</v>
      </c>
      <c r="H24190">
        <v>0</v>
      </c>
      <c r="I24190">
        <v>0</v>
      </c>
      <c r="J24190">
        <v>0</v>
      </c>
      <c r="K24190" t="s">
        <v>92946</v>
      </c>
    </row>
    <row r="24191" spans="1:11" x14ac:dyDescent="0.3">
      <c r="A24191" t="s">
        <v>92947</v>
      </c>
      <c r="C24191" t="s">
        <v>27</v>
      </c>
      <c r="D24191" t="s">
        <v>92948</v>
      </c>
      <c r="E24191" t="s">
        <v>90134</v>
      </c>
      <c r="F24191" t="s">
        <v>16</v>
      </c>
      <c r="G24191" t="s">
        <v>11774</v>
      </c>
      <c r="H24191">
        <v>0</v>
      </c>
      <c r="I24191">
        <v>0</v>
      </c>
      <c r="J24191">
        <v>0</v>
      </c>
      <c r="K24191" t="s">
        <v>92949</v>
      </c>
    </row>
    <row r="24192" spans="1:11" x14ac:dyDescent="0.3">
      <c r="A24192" t="s">
        <v>92950</v>
      </c>
      <c r="B24192" t="s">
        <v>92951</v>
      </c>
      <c r="C24192" t="s">
        <v>27</v>
      </c>
      <c r="D24192" t="s">
        <v>92952</v>
      </c>
      <c r="E24192" t="s">
        <v>90134</v>
      </c>
      <c r="F24192" t="s">
        <v>16</v>
      </c>
      <c r="G24192" t="s">
        <v>8267</v>
      </c>
      <c r="H24192">
        <v>0</v>
      </c>
      <c r="I24192">
        <v>0</v>
      </c>
      <c r="J24192">
        <v>0</v>
      </c>
      <c r="K24192" t="s">
        <v>92953</v>
      </c>
    </row>
    <row r="24193" spans="1:11" x14ac:dyDescent="0.3">
      <c r="A24193" t="s">
        <v>92954</v>
      </c>
      <c r="C24193" t="s">
        <v>27</v>
      </c>
      <c r="D24193" t="s">
        <v>92955</v>
      </c>
      <c r="E24193" t="s">
        <v>90134</v>
      </c>
      <c r="F24193" t="s">
        <v>1590</v>
      </c>
      <c r="G24193" t="s">
        <v>42</v>
      </c>
      <c r="H24193">
        <v>0</v>
      </c>
      <c r="I24193">
        <v>0</v>
      </c>
      <c r="J24193">
        <v>0</v>
      </c>
      <c r="K24193" t="s">
        <v>92956</v>
      </c>
    </row>
    <row r="24194" spans="1:11" x14ac:dyDescent="0.3">
      <c r="A24194" t="s">
        <v>92957</v>
      </c>
      <c r="B24194" t="s">
        <v>92958</v>
      </c>
      <c r="C24194" t="s">
        <v>27</v>
      </c>
      <c r="D24194" t="s">
        <v>92959</v>
      </c>
      <c r="E24194" t="s">
        <v>90134</v>
      </c>
      <c r="F24194" t="s">
        <v>71</v>
      </c>
      <c r="G24194" t="s">
        <v>42</v>
      </c>
      <c r="H24194">
        <v>0</v>
      </c>
      <c r="I24194">
        <v>0</v>
      </c>
      <c r="J24194">
        <v>0</v>
      </c>
      <c r="K24194" t="s">
        <v>92960</v>
      </c>
    </row>
    <row r="24195" spans="1:11" x14ac:dyDescent="0.3">
      <c r="A24195" t="s">
        <v>92961</v>
      </c>
      <c r="B24195" t="s">
        <v>92962</v>
      </c>
      <c r="C24195" t="s">
        <v>27</v>
      </c>
      <c r="D24195" t="s">
        <v>92963</v>
      </c>
      <c r="E24195" t="s">
        <v>90134</v>
      </c>
      <c r="F24195" t="s">
        <v>41</v>
      </c>
      <c r="G24195" t="s">
        <v>42</v>
      </c>
      <c r="H24195">
        <v>0</v>
      </c>
      <c r="I24195">
        <v>0</v>
      </c>
      <c r="J24195">
        <v>0</v>
      </c>
      <c r="K24195" t="s">
        <v>92964</v>
      </c>
    </row>
    <row r="24196" spans="1:11" x14ac:dyDescent="0.3">
      <c r="A24196" t="s">
        <v>92965</v>
      </c>
      <c r="B24196" t="s">
        <v>92966</v>
      </c>
      <c r="C24196" t="s">
        <v>27</v>
      </c>
      <c r="D24196" t="s">
        <v>92967</v>
      </c>
      <c r="E24196" t="s">
        <v>90134</v>
      </c>
      <c r="F24196" t="s">
        <v>3452</v>
      </c>
      <c r="G24196" t="s">
        <v>42</v>
      </c>
      <c r="H24196">
        <v>0</v>
      </c>
      <c r="I24196">
        <v>0</v>
      </c>
      <c r="J24196">
        <v>0</v>
      </c>
      <c r="K24196" t="s">
        <v>92968</v>
      </c>
    </row>
    <row r="24197" spans="1:11" x14ac:dyDescent="0.3">
      <c r="A24197" t="s">
        <v>92969</v>
      </c>
      <c r="C24197" t="s">
        <v>27</v>
      </c>
      <c r="D24197" t="s">
        <v>92970</v>
      </c>
      <c r="E24197" t="s">
        <v>90134</v>
      </c>
      <c r="F24197" t="s">
        <v>3177</v>
      </c>
      <c r="G24197" t="s">
        <v>42</v>
      </c>
      <c r="H24197">
        <v>0</v>
      </c>
      <c r="I24197">
        <v>0</v>
      </c>
      <c r="J24197">
        <v>0</v>
      </c>
      <c r="K24197" t="s">
        <v>92971</v>
      </c>
    </row>
    <row r="24198" spans="1:11" x14ac:dyDescent="0.3">
      <c r="A24198" t="s">
        <v>92972</v>
      </c>
      <c r="B24198" t="s">
        <v>92973</v>
      </c>
      <c r="C24198" t="s">
        <v>27</v>
      </c>
      <c r="D24198" t="s">
        <v>92974</v>
      </c>
      <c r="E24198" t="s">
        <v>90134</v>
      </c>
      <c r="F24198" t="s">
        <v>10438</v>
      </c>
      <c r="G24198" t="s">
        <v>42</v>
      </c>
      <c r="H24198">
        <v>0</v>
      </c>
      <c r="I24198">
        <v>0</v>
      </c>
      <c r="J24198">
        <v>0</v>
      </c>
      <c r="K24198" t="s">
        <v>92975</v>
      </c>
    </row>
    <row r="24199" spans="1:11" x14ac:dyDescent="0.3">
      <c r="A24199" t="s">
        <v>92976</v>
      </c>
      <c r="B24199" t="s">
        <v>92977</v>
      </c>
      <c r="C24199" t="s">
        <v>466</v>
      </c>
      <c r="D24199" t="s">
        <v>92978</v>
      </c>
      <c r="E24199" t="s">
        <v>761</v>
      </c>
      <c r="F24199" t="s">
        <v>16</v>
      </c>
      <c r="G24199" t="s">
        <v>24305</v>
      </c>
      <c r="H24199">
        <v>0</v>
      </c>
      <c r="I24199">
        <v>0</v>
      </c>
      <c r="J24199">
        <v>0</v>
      </c>
      <c r="K24199" t="s">
        <v>92979</v>
      </c>
    </row>
    <row r="24200" spans="1:11" x14ac:dyDescent="0.3">
      <c r="A24200" t="s">
        <v>92980</v>
      </c>
      <c r="C24200" t="s">
        <v>147</v>
      </c>
      <c r="D24200" t="s">
        <v>92981</v>
      </c>
      <c r="E24200" t="s">
        <v>76393</v>
      </c>
      <c r="F24200" t="s">
        <v>7488</v>
      </c>
      <c r="G24200" t="s">
        <v>42</v>
      </c>
      <c r="H24200">
        <v>0</v>
      </c>
      <c r="I24200">
        <v>0</v>
      </c>
      <c r="J24200">
        <v>0</v>
      </c>
      <c r="K24200" t="s">
        <v>92982</v>
      </c>
    </row>
    <row r="24201" spans="1:11" x14ac:dyDescent="0.3">
      <c r="A24201" t="s">
        <v>92983</v>
      </c>
      <c r="B24201" t="s">
        <v>92984</v>
      </c>
      <c r="C24201" t="s">
        <v>147</v>
      </c>
      <c r="D24201" t="s">
        <v>92985</v>
      </c>
      <c r="E24201" t="s">
        <v>76393</v>
      </c>
      <c r="F24201" t="s">
        <v>10347</v>
      </c>
      <c r="G24201" t="s">
        <v>42</v>
      </c>
      <c r="H24201">
        <v>0</v>
      </c>
      <c r="I24201">
        <v>0</v>
      </c>
      <c r="J24201">
        <v>0</v>
      </c>
      <c r="K24201" t="s">
        <v>92986</v>
      </c>
    </row>
    <row r="24202" spans="1:11" x14ac:dyDescent="0.3">
      <c r="A24202" t="s">
        <v>92987</v>
      </c>
      <c r="C24202" t="s">
        <v>147</v>
      </c>
      <c r="D24202" t="s">
        <v>92988</v>
      </c>
      <c r="E24202" t="s">
        <v>76393</v>
      </c>
      <c r="F24202" t="s">
        <v>92989</v>
      </c>
      <c r="G24202" t="s">
        <v>42</v>
      </c>
      <c r="H24202">
        <v>0</v>
      </c>
      <c r="I24202">
        <v>0</v>
      </c>
      <c r="J24202">
        <v>0</v>
      </c>
      <c r="K24202" t="s">
        <v>92990</v>
      </c>
    </row>
    <row r="24203" spans="1:11" x14ac:dyDescent="0.3">
      <c r="A24203" t="s">
        <v>92991</v>
      </c>
      <c r="B24203" t="s">
        <v>92992</v>
      </c>
      <c r="C24203" t="s">
        <v>147</v>
      </c>
      <c r="D24203" t="s">
        <v>92993</v>
      </c>
      <c r="E24203" t="s">
        <v>76393</v>
      </c>
      <c r="F24203" t="s">
        <v>1723</v>
      </c>
      <c r="G24203" t="s">
        <v>42</v>
      </c>
      <c r="H24203">
        <v>0</v>
      </c>
      <c r="I24203">
        <v>0</v>
      </c>
      <c r="J24203">
        <v>0</v>
      </c>
      <c r="K24203" t="s">
        <v>92994</v>
      </c>
    </row>
    <row r="24204" spans="1:11" x14ac:dyDescent="0.3">
      <c r="A24204" t="s">
        <v>92995</v>
      </c>
      <c r="B24204" t="s">
        <v>92996</v>
      </c>
      <c r="C24204" t="s">
        <v>466</v>
      </c>
      <c r="D24204" t="s">
        <v>92997</v>
      </c>
      <c r="E24204" t="s">
        <v>79083</v>
      </c>
      <c r="F24204" t="s">
        <v>16</v>
      </c>
      <c r="G24204" t="s">
        <v>3413</v>
      </c>
      <c r="H24204">
        <v>0</v>
      </c>
      <c r="I24204">
        <v>0</v>
      </c>
      <c r="J24204">
        <v>0</v>
      </c>
      <c r="K24204" t="s">
        <v>92998</v>
      </c>
    </row>
    <row r="24205" spans="1:11" x14ac:dyDescent="0.3">
      <c r="A24205" t="s">
        <v>92999</v>
      </c>
      <c r="B24205" t="s">
        <v>93000</v>
      </c>
      <c r="C24205" t="s">
        <v>466</v>
      </c>
      <c r="D24205" t="s">
        <v>93001</v>
      </c>
      <c r="E24205" t="s">
        <v>79083</v>
      </c>
      <c r="F24205" t="s">
        <v>16</v>
      </c>
      <c r="G24205" t="s">
        <v>7236</v>
      </c>
      <c r="H24205">
        <v>0</v>
      </c>
      <c r="I24205">
        <v>0</v>
      </c>
      <c r="J24205">
        <v>0</v>
      </c>
      <c r="K24205" t="s">
        <v>93002</v>
      </c>
    </row>
    <row r="24206" spans="1:11" x14ac:dyDescent="0.3">
      <c r="A24206" t="s">
        <v>93003</v>
      </c>
      <c r="B24206" t="s">
        <v>93004</v>
      </c>
      <c r="C24206" t="s">
        <v>466</v>
      </c>
      <c r="D24206" t="s">
        <v>93005</v>
      </c>
      <c r="E24206" t="s">
        <v>79083</v>
      </c>
      <c r="F24206" t="s">
        <v>16</v>
      </c>
      <c r="G24206" t="s">
        <v>3430</v>
      </c>
      <c r="H24206">
        <v>0</v>
      </c>
      <c r="I24206">
        <v>0</v>
      </c>
      <c r="J24206">
        <v>0</v>
      </c>
      <c r="K24206" t="s">
        <v>93006</v>
      </c>
    </row>
    <row r="24207" spans="1:11" x14ac:dyDescent="0.3">
      <c r="A24207" t="s">
        <v>93007</v>
      </c>
      <c r="B24207" t="s">
        <v>93008</v>
      </c>
      <c r="C24207" t="s">
        <v>466</v>
      </c>
      <c r="D24207" t="s">
        <v>93009</v>
      </c>
      <c r="E24207" t="s">
        <v>79083</v>
      </c>
      <c r="F24207" t="s">
        <v>16</v>
      </c>
      <c r="G24207" t="s">
        <v>8098</v>
      </c>
      <c r="H24207">
        <v>0</v>
      </c>
      <c r="I24207">
        <v>0</v>
      </c>
      <c r="J24207">
        <v>0</v>
      </c>
      <c r="K24207" t="s">
        <v>93010</v>
      </c>
    </row>
    <row r="24208" spans="1:11" x14ac:dyDescent="0.3">
      <c r="A24208" t="s">
        <v>93011</v>
      </c>
      <c r="C24208" t="s">
        <v>147</v>
      </c>
      <c r="D24208" t="s">
        <v>93012</v>
      </c>
      <c r="E24208" t="s">
        <v>76393</v>
      </c>
      <c r="F24208" t="s">
        <v>2809</v>
      </c>
      <c r="G24208" t="s">
        <v>42</v>
      </c>
      <c r="H24208">
        <v>0</v>
      </c>
      <c r="I24208">
        <v>0</v>
      </c>
      <c r="J24208">
        <v>0</v>
      </c>
      <c r="K24208" t="s">
        <v>93013</v>
      </c>
    </row>
    <row r="24209" spans="1:11" x14ac:dyDescent="0.3">
      <c r="A24209" t="s">
        <v>93014</v>
      </c>
      <c r="B24209" t="s">
        <v>93015</v>
      </c>
      <c r="C24209" t="s">
        <v>147</v>
      </c>
      <c r="D24209" t="s">
        <v>93016</v>
      </c>
      <c r="E24209" t="s">
        <v>76393</v>
      </c>
      <c r="F24209" t="s">
        <v>14591</v>
      </c>
      <c r="G24209" t="s">
        <v>42</v>
      </c>
      <c r="H24209">
        <v>0</v>
      </c>
      <c r="I24209">
        <v>0</v>
      </c>
      <c r="J24209">
        <v>0</v>
      </c>
      <c r="K24209" t="s">
        <v>93017</v>
      </c>
    </row>
    <row r="24210" spans="1:11" x14ac:dyDescent="0.3">
      <c r="A24210" t="s">
        <v>93018</v>
      </c>
      <c r="B24210" t="s">
        <v>93019</v>
      </c>
      <c r="C24210" t="s">
        <v>147</v>
      </c>
      <c r="D24210" t="s">
        <v>93020</v>
      </c>
      <c r="E24210" t="s">
        <v>76393</v>
      </c>
      <c r="F24210" t="s">
        <v>1531</v>
      </c>
      <c r="G24210" t="s">
        <v>42</v>
      </c>
      <c r="H24210">
        <v>0</v>
      </c>
      <c r="I24210">
        <v>0</v>
      </c>
      <c r="J24210">
        <v>0</v>
      </c>
      <c r="K24210" t="s">
        <v>93021</v>
      </c>
    </row>
    <row r="24211" spans="1:11" x14ac:dyDescent="0.3">
      <c r="A24211" t="s">
        <v>93022</v>
      </c>
      <c r="C24211" t="s">
        <v>147</v>
      </c>
      <c r="D24211" t="s">
        <v>93023</v>
      </c>
      <c r="E24211" t="s">
        <v>76393</v>
      </c>
      <c r="F24211" t="s">
        <v>1531</v>
      </c>
      <c r="G24211" t="s">
        <v>42</v>
      </c>
      <c r="H24211">
        <v>0</v>
      </c>
      <c r="I24211">
        <v>0</v>
      </c>
      <c r="J24211">
        <v>0</v>
      </c>
      <c r="K24211" t="s">
        <v>93024</v>
      </c>
    </row>
    <row r="24212" spans="1:11" x14ac:dyDescent="0.3">
      <c r="A24212" t="s">
        <v>93025</v>
      </c>
      <c r="B24212" t="s">
        <v>93026</v>
      </c>
      <c r="C24212" t="s">
        <v>147</v>
      </c>
      <c r="D24212" t="s">
        <v>93027</v>
      </c>
      <c r="E24212" t="s">
        <v>76393</v>
      </c>
      <c r="F24212" t="s">
        <v>845</v>
      </c>
      <c r="G24212" t="s">
        <v>42</v>
      </c>
      <c r="H24212">
        <v>0</v>
      </c>
      <c r="I24212">
        <v>0</v>
      </c>
      <c r="J24212">
        <v>0</v>
      </c>
      <c r="K24212" t="s">
        <v>93028</v>
      </c>
    </row>
    <row r="24213" spans="1:11" x14ac:dyDescent="0.3">
      <c r="A24213" t="s">
        <v>93029</v>
      </c>
      <c r="B24213" t="s">
        <v>37159</v>
      </c>
      <c r="C24213" t="s">
        <v>147</v>
      </c>
      <c r="D24213" t="s">
        <v>93030</v>
      </c>
      <c r="E24213" t="s">
        <v>76393</v>
      </c>
      <c r="F24213" t="s">
        <v>15881</v>
      </c>
      <c r="G24213" t="s">
        <v>42</v>
      </c>
      <c r="H24213">
        <v>0</v>
      </c>
      <c r="I24213">
        <v>0</v>
      </c>
      <c r="J24213">
        <v>0</v>
      </c>
      <c r="K24213" t="s">
        <v>93031</v>
      </c>
    </row>
    <row r="24214" spans="1:11" x14ac:dyDescent="0.3">
      <c r="A24214" t="s">
        <v>93032</v>
      </c>
      <c r="B24214" t="s">
        <v>93033</v>
      </c>
      <c r="C24214" t="s">
        <v>147</v>
      </c>
      <c r="D24214" t="s">
        <v>93034</v>
      </c>
      <c r="E24214" t="s">
        <v>76393</v>
      </c>
      <c r="F24214" t="s">
        <v>10047</v>
      </c>
      <c r="G24214" t="s">
        <v>42</v>
      </c>
      <c r="H24214">
        <v>0</v>
      </c>
      <c r="I24214">
        <v>0</v>
      </c>
      <c r="J24214">
        <v>0</v>
      </c>
      <c r="K24214" t="s">
        <v>93035</v>
      </c>
    </row>
    <row r="24215" spans="1:11" x14ac:dyDescent="0.3">
      <c r="A24215" t="s">
        <v>93036</v>
      </c>
      <c r="B24215" t="s">
        <v>93037</v>
      </c>
      <c r="C24215" t="s">
        <v>147</v>
      </c>
      <c r="D24215" t="s">
        <v>93038</v>
      </c>
      <c r="E24215" t="s">
        <v>76393</v>
      </c>
      <c r="F24215" t="s">
        <v>2595</v>
      </c>
      <c r="G24215" t="s">
        <v>42</v>
      </c>
      <c r="H24215">
        <v>0</v>
      </c>
      <c r="I24215">
        <v>0</v>
      </c>
      <c r="J24215">
        <v>0</v>
      </c>
      <c r="K24215" t="s">
        <v>93039</v>
      </c>
    </row>
    <row r="24216" spans="1:11" x14ac:dyDescent="0.3">
      <c r="A24216" t="s">
        <v>93040</v>
      </c>
      <c r="B24216" t="s">
        <v>93041</v>
      </c>
      <c r="C24216" t="s">
        <v>27</v>
      </c>
      <c r="D24216" t="s">
        <v>93042</v>
      </c>
      <c r="E24216" t="s">
        <v>90134</v>
      </c>
      <c r="F24216" t="s">
        <v>16</v>
      </c>
      <c r="G24216" t="s">
        <v>3413</v>
      </c>
      <c r="H24216">
        <v>0</v>
      </c>
      <c r="I24216">
        <v>0</v>
      </c>
      <c r="J24216">
        <v>0</v>
      </c>
      <c r="K24216" t="s">
        <v>93043</v>
      </c>
    </row>
    <row r="24217" spans="1:11" x14ac:dyDescent="0.3">
      <c r="A24217" t="s">
        <v>93044</v>
      </c>
      <c r="B24217" t="s">
        <v>93045</v>
      </c>
      <c r="C24217" t="s">
        <v>13</v>
      </c>
      <c r="D24217" t="s">
        <v>93046</v>
      </c>
      <c r="E24217" t="s">
        <v>87125</v>
      </c>
      <c r="F24217" t="s">
        <v>16</v>
      </c>
      <c r="G24217" t="s">
        <v>2470</v>
      </c>
      <c r="H24217">
        <v>0</v>
      </c>
      <c r="I24217">
        <v>0</v>
      </c>
      <c r="J24217">
        <v>0</v>
      </c>
      <c r="K24217" t="s">
        <v>93047</v>
      </c>
    </row>
    <row r="24218" spans="1:11" x14ac:dyDescent="0.3">
      <c r="A24218" t="s">
        <v>93048</v>
      </c>
      <c r="B24218" t="s">
        <v>93049</v>
      </c>
      <c r="C24218" t="s">
        <v>147</v>
      </c>
      <c r="D24218" t="s">
        <v>93050</v>
      </c>
      <c r="E24218" t="s">
        <v>76393</v>
      </c>
      <c r="F24218" t="s">
        <v>14613</v>
      </c>
      <c r="G24218" t="s">
        <v>42</v>
      </c>
      <c r="H24218">
        <v>0</v>
      </c>
      <c r="I24218">
        <v>0</v>
      </c>
      <c r="J24218">
        <v>0</v>
      </c>
      <c r="K24218" t="s">
        <v>93051</v>
      </c>
    </row>
    <row r="24219" spans="1:11" x14ac:dyDescent="0.3">
      <c r="A24219" t="s">
        <v>93052</v>
      </c>
      <c r="C24219" t="s">
        <v>27</v>
      </c>
      <c r="D24219" t="s">
        <v>93053</v>
      </c>
      <c r="E24219" t="s">
        <v>90134</v>
      </c>
      <c r="F24219" t="s">
        <v>7017</v>
      </c>
      <c r="G24219" t="s">
        <v>42</v>
      </c>
      <c r="H24219">
        <v>0</v>
      </c>
      <c r="I24219">
        <v>0</v>
      </c>
      <c r="J24219">
        <v>0</v>
      </c>
      <c r="K24219" t="s">
        <v>93054</v>
      </c>
    </row>
    <row r="24220" spans="1:11" x14ac:dyDescent="0.3">
      <c r="A24220" t="s">
        <v>93055</v>
      </c>
      <c r="C24220" t="s">
        <v>27</v>
      </c>
      <c r="D24220" t="s">
        <v>93056</v>
      </c>
      <c r="E24220" t="s">
        <v>90134</v>
      </c>
      <c r="F24220" t="s">
        <v>9786</v>
      </c>
      <c r="G24220" t="s">
        <v>42</v>
      </c>
      <c r="H24220">
        <v>0</v>
      </c>
      <c r="I24220">
        <v>0</v>
      </c>
      <c r="J24220">
        <v>0</v>
      </c>
      <c r="K24220" t="s">
        <v>93057</v>
      </c>
    </row>
    <row r="24221" spans="1:11" x14ac:dyDescent="0.3">
      <c r="A24221" t="s">
        <v>93058</v>
      </c>
      <c r="C24221" t="s">
        <v>27</v>
      </c>
      <c r="D24221" t="s">
        <v>93059</v>
      </c>
      <c r="E24221" t="s">
        <v>90134</v>
      </c>
      <c r="F24221" t="s">
        <v>8554</v>
      </c>
      <c r="G24221" t="s">
        <v>42</v>
      </c>
      <c r="H24221">
        <v>0</v>
      </c>
      <c r="I24221">
        <v>0</v>
      </c>
      <c r="J24221">
        <v>0</v>
      </c>
      <c r="K24221" t="s">
        <v>93060</v>
      </c>
    </row>
    <row r="24222" spans="1:11" x14ac:dyDescent="0.3">
      <c r="A24222" t="s">
        <v>93061</v>
      </c>
      <c r="C24222" t="s">
        <v>27</v>
      </c>
      <c r="D24222" t="s">
        <v>93062</v>
      </c>
      <c r="E24222" t="s">
        <v>90134</v>
      </c>
      <c r="F24222" t="s">
        <v>2804</v>
      </c>
      <c r="G24222" t="s">
        <v>42</v>
      </c>
      <c r="H24222">
        <v>0</v>
      </c>
      <c r="I24222">
        <v>0</v>
      </c>
      <c r="J24222">
        <v>0</v>
      </c>
      <c r="K24222" t="s">
        <v>93063</v>
      </c>
    </row>
    <row r="24223" spans="1:11" x14ac:dyDescent="0.3">
      <c r="A24223" t="s">
        <v>93064</v>
      </c>
      <c r="C24223" t="s">
        <v>27</v>
      </c>
      <c r="D24223" t="s">
        <v>93065</v>
      </c>
      <c r="E24223" t="s">
        <v>90134</v>
      </c>
      <c r="F24223" t="s">
        <v>2835</v>
      </c>
      <c r="G24223" t="s">
        <v>42</v>
      </c>
      <c r="H24223">
        <v>0</v>
      </c>
      <c r="I24223">
        <v>0</v>
      </c>
      <c r="J24223">
        <v>0</v>
      </c>
      <c r="K24223" t="s">
        <v>93066</v>
      </c>
    </row>
    <row r="24224" spans="1:11" x14ac:dyDescent="0.3">
      <c r="A24224" t="s">
        <v>93067</v>
      </c>
      <c r="B24224" t="s">
        <v>93068</v>
      </c>
      <c r="C24224" t="s">
        <v>147</v>
      </c>
      <c r="D24224" t="s">
        <v>93069</v>
      </c>
      <c r="E24224" t="s">
        <v>76393</v>
      </c>
      <c r="F24224" t="s">
        <v>3590</v>
      </c>
      <c r="G24224" t="s">
        <v>42</v>
      </c>
      <c r="H24224">
        <v>0</v>
      </c>
      <c r="I24224">
        <v>0</v>
      </c>
      <c r="J24224">
        <v>0</v>
      </c>
      <c r="K24224" t="s">
        <v>93070</v>
      </c>
    </row>
    <row r="24225" spans="1:11" x14ac:dyDescent="0.3">
      <c r="A24225" t="s">
        <v>93071</v>
      </c>
      <c r="C24225" t="s">
        <v>147</v>
      </c>
      <c r="D24225" t="s">
        <v>93072</v>
      </c>
      <c r="E24225" t="s">
        <v>76393</v>
      </c>
      <c r="F24225" t="s">
        <v>18435</v>
      </c>
      <c r="G24225" t="s">
        <v>42</v>
      </c>
      <c r="H24225">
        <v>0</v>
      </c>
      <c r="I24225">
        <v>0</v>
      </c>
      <c r="J24225">
        <v>0</v>
      </c>
      <c r="K24225" t="s">
        <v>93073</v>
      </c>
    </row>
    <row r="24226" spans="1:11" x14ac:dyDescent="0.3">
      <c r="A24226" t="s">
        <v>93074</v>
      </c>
      <c r="C24226" t="s">
        <v>147</v>
      </c>
      <c r="D24226" t="s">
        <v>93075</v>
      </c>
      <c r="E24226" t="s">
        <v>76393</v>
      </c>
      <c r="F24226" t="s">
        <v>19926</v>
      </c>
      <c r="G24226" t="s">
        <v>42</v>
      </c>
      <c r="H24226">
        <v>0</v>
      </c>
      <c r="I24226">
        <v>0</v>
      </c>
      <c r="J24226">
        <v>0</v>
      </c>
      <c r="K24226" t="s">
        <v>93076</v>
      </c>
    </row>
    <row r="24227" spans="1:11" x14ac:dyDescent="0.3">
      <c r="A24227" t="s">
        <v>93077</v>
      </c>
      <c r="B24227" t="s">
        <v>93078</v>
      </c>
      <c r="C24227" t="s">
        <v>147</v>
      </c>
      <c r="D24227" t="s">
        <v>93079</v>
      </c>
      <c r="E24227" t="s">
        <v>76393</v>
      </c>
      <c r="F24227" t="s">
        <v>3821</v>
      </c>
      <c r="G24227" t="s">
        <v>42</v>
      </c>
      <c r="H24227">
        <v>0</v>
      </c>
      <c r="I24227">
        <v>0</v>
      </c>
      <c r="J24227">
        <v>0</v>
      </c>
      <c r="K24227" t="s">
        <v>93080</v>
      </c>
    </row>
    <row r="24228" spans="1:11" x14ac:dyDescent="0.3">
      <c r="A24228" t="s">
        <v>93081</v>
      </c>
      <c r="B24228" t="s">
        <v>93082</v>
      </c>
      <c r="C24228" t="s">
        <v>27</v>
      </c>
      <c r="D24228" t="e">
        <f>프리스트레스트 콘크리트.</f>
        <v>#NAME?</v>
      </c>
      <c r="E24228" t="s">
        <v>29</v>
      </c>
      <c r="F24228" t="s">
        <v>16</v>
      </c>
      <c r="G24228" t="s">
        <v>1540</v>
      </c>
      <c r="H24228">
        <v>0</v>
      </c>
      <c r="I24228">
        <v>0</v>
      </c>
      <c r="J24228">
        <v>0</v>
      </c>
      <c r="K24228" t="s">
        <v>93083</v>
      </c>
    </row>
    <row r="24229" spans="1:11" x14ac:dyDescent="0.3">
      <c r="A24229" t="s">
        <v>93084</v>
      </c>
      <c r="B24229" t="s">
        <v>93085</v>
      </c>
      <c r="C24229" t="s">
        <v>147</v>
      </c>
      <c r="D24229" t="s">
        <v>93086</v>
      </c>
      <c r="E24229" t="s">
        <v>76393</v>
      </c>
      <c r="F24229" t="s">
        <v>9911</v>
      </c>
      <c r="G24229" t="s">
        <v>42</v>
      </c>
      <c r="H24229">
        <v>0</v>
      </c>
      <c r="I24229">
        <v>0</v>
      </c>
      <c r="J24229">
        <v>0</v>
      </c>
      <c r="K24229" t="s">
        <v>93087</v>
      </c>
    </row>
    <row r="24230" spans="1:11" x14ac:dyDescent="0.3">
      <c r="A24230" t="s">
        <v>93088</v>
      </c>
      <c r="B24230" t="s">
        <v>93089</v>
      </c>
      <c r="C24230" t="s">
        <v>147</v>
      </c>
      <c r="D24230" t="s">
        <v>93090</v>
      </c>
      <c r="E24230" t="s">
        <v>76393</v>
      </c>
      <c r="F24230" t="s">
        <v>5105</v>
      </c>
      <c r="G24230" t="s">
        <v>42</v>
      </c>
      <c r="H24230">
        <v>0</v>
      </c>
      <c r="I24230">
        <v>0</v>
      </c>
      <c r="J24230">
        <v>0</v>
      </c>
      <c r="K24230" t="s">
        <v>93091</v>
      </c>
    </row>
    <row r="24231" spans="1:11" x14ac:dyDescent="0.3">
      <c r="A24231" t="s">
        <v>93092</v>
      </c>
      <c r="C24231" t="s">
        <v>20</v>
      </c>
      <c r="D24231" t="s">
        <v>93093</v>
      </c>
      <c r="E24231" t="s">
        <v>82100</v>
      </c>
      <c r="F24231" t="s">
        <v>982</v>
      </c>
      <c r="G24231" t="s">
        <v>42</v>
      </c>
      <c r="H24231">
        <v>0</v>
      </c>
      <c r="I24231">
        <v>0</v>
      </c>
      <c r="J24231">
        <v>0</v>
      </c>
      <c r="K24231" t="s">
        <v>93094</v>
      </c>
    </row>
    <row r="24232" spans="1:11" x14ac:dyDescent="0.3">
      <c r="A24232" t="s">
        <v>93095</v>
      </c>
      <c r="B24232" t="s">
        <v>93096</v>
      </c>
      <c r="C24232" t="s">
        <v>20</v>
      </c>
      <c r="D24232" t="s">
        <v>93097</v>
      </c>
      <c r="E24232" t="s">
        <v>82100</v>
      </c>
      <c r="F24232" t="s">
        <v>2956</v>
      </c>
      <c r="G24232" t="s">
        <v>42</v>
      </c>
      <c r="H24232">
        <v>0</v>
      </c>
      <c r="I24232">
        <v>0</v>
      </c>
      <c r="J24232">
        <v>0</v>
      </c>
      <c r="K24232" t="s">
        <v>93098</v>
      </c>
    </row>
    <row r="24233" spans="1:11" x14ac:dyDescent="0.3">
      <c r="A24233" t="s">
        <v>93099</v>
      </c>
      <c r="B24233" t="s">
        <v>93100</v>
      </c>
      <c r="C24233" t="s">
        <v>20</v>
      </c>
      <c r="D24233" t="s">
        <v>93101</v>
      </c>
      <c r="E24233" t="s">
        <v>82100</v>
      </c>
      <c r="F24233" t="s">
        <v>6890</v>
      </c>
      <c r="G24233" t="s">
        <v>42</v>
      </c>
      <c r="H24233">
        <v>0</v>
      </c>
      <c r="I24233">
        <v>0</v>
      </c>
      <c r="J24233">
        <v>0</v>
      </c>
      <c r="K24233" t="s">
        <v>93102</v>
      </c>
    </row>
    <row r="24234" spans="1:11" x14ac:dyDescent="0.3">
      <c r="A24234" t="s">
        <v>93103</v>
      </c>
      <c r="B24234" t="s">
        <v>93104</v>
      </c>
      <c r="C24234" t="s">
        <v>20</v>
      </c>
      <c r="D24234" t="s">
        <v>93105</v>
      </c>
      <c r="E24234" t="s">
        <v>82100</v>
      </c>
      <c r="F24234" t="s">
        <v>72149</v>
      </c>
      <c r="G24234" t="s">
        <v>42</v>
      </c>
      <c r="H24234">
        <v>0</v>
      </c>
      <c r="I24234">
        <v>0</v>
      </c>
      <c r="J24234">
        <v>0</v>
      </c>
      <c r="K24234" t="s">
        <v>93106</v>
      </c>
    </row>
    <row r="24235" spans="1:11" x14ac:dyDescent="0.3">
      <c r="A24235" t="s">
        <v>93107</v>
      </c>
      <c r="B24235" t="s">
        <v>93108</v>
      </c>
      <c r="C24235" t="s">
        <v>27</v>
      </c>
      <c r="D24235" t="s">
        <v>93109</v>
      </c>
      <c r="E24235" t="s">
        <v>90134</v>
      </c>
      <c r="F24235" t="s">
        <v>14750</v>
      </c>
      <c r="G24235" t="s">
        <v>42</v>
      </c>
      <c r="H24235">
        <v>0</v>
      </c>
      <c r="I24235">
        <v>0</v>
      </c>
      <c r="J24235">
        <v>0</v>
      </c>
      <c r="K24235" t="s">
        <v>93110</v>
      </c>
    </row>
    <row r="24236" spans="1:11" x14ac:dyDescent="0.3">
      <c r="A24236" t="s">
        <v>93111</v>
      </c>
      <c r="B24236" t="s">
        <v>93112</v>
      </c>
      <c r="C24236" t="s">
        <v>27</v>
      </c>
      <c r="D24236" t="s">
        <v>93113</v>
      </c>
      <c r="E24236" t="s">
        <v>90134</v>
      </c>
      <c r="F24236" t="s">
        <v>4297</v>
      </c>
      <c r="G24236" t="s">
        <v>4866</v>
      </c>
      <c r="H24236">
        <v>0</v>
      </c>
      <c r="I24236">
        <v>0</v>
      </c>
      <c r="J24236">
        <v>0</v>
      </c>
      <c r="K24236" t="s">
        <v>93114</v>
      </c>
    </row>
    <row r="24237" spans="1:11" x14ac:dyDescent="0.3">
      <c r="A24237" t="s">
        <v>93115</v>
      </c>
      <c r="B24237" t="s">
        <v>93116</v>
      </c>
      <c r="C24237" t="s">
        <v>147</v>
      </c>
      <c r="D24237" t="s">
        <v>93117</v>
      </c>
      <c r="E24237" t="s">
        <v>76393</v>
      </c>
      <c r="F24237" t="s">
        <v>13885</v>
      </c>
      <c r="G24237" t="s">
        <v>42</v>
      </c>
      <c r="H24237">
        <v>0</v>
      </c>
      <c r="I24237">
        <v>0</v>
      </c>
      <c r="J24237">
        <v>0</v>
      </c>
      <c r="K24237" t="s">
        <v>93118</v>
      </c>
    </row>
    <row r="24238" spans="1:11" x14ac:dyDescent="0.3">
      <c r="A24238" t="s">
        <v>93119</v>
      </c>
      <c r="B24238" t="s">
        <v>93120</v>
      </c>
      <c r="C24238" t="s">
        <v>20</v>
      </c>
      <c r="D24238" t="s">
        <v>93121</v>
      </c>
      <c r="E24238" t="s">
        <v>82100</v>
      </c>
      <c r="F24238" t="s">
        <v>6890</v>
      </c>
      <c r="G24238" t="s">
        <v>1162</v>
      </c>
      <c r="H24238">
        <v>0</v>
      </c>
      <c r="I24238">
        <v>0</v>
      </c>
      <c r="J24238">
        <v>0</v>
      </c>
      <c r="K24238" t="s">
        <v>93122</v>
      </c>
    </row>
    <row r="24239" spans="1:11" x14ac:dyDescent="0.3">
      <c r="A24239" t="s">
        <v>93123</v>
      </c>
      <c r="B24239" t="s">
        <v>93124</v>
      </c>
      <c r="C24239" t="s">
        <v>20</v>
      </c>
      <c r="D24239" t="s">
        <v>93125</v>
      </c>
      <c r="E24239" t="s">
        <v>62177</v>
      </c>
      <c r="F24239" t="s">
        <v>379</v>
      </c>
      <c r="G24239" t="s">
        <v>42</v>
      </c>
      <c r="H24239">
        <v>0</v>
      </c>
      <c r="I24239">
        <v>0</v>
      </c>
      <c r="J24239">
        <v>0</v>
      </c>
      <c r="K24239" t="s">
        <v>93126</v>
      </c>
    </row>
    <row r="24240" spans="1:11" x14ac:dyDescent="0.3">
      <c r="A24240" t="s">
        <v>93127</v>
      </c>
      <c r="B24240" t="s">
        <v>93128</v>
      </c>
      <c r="C24240" t="s">
        <v>20</v>
      </c>
      <c r="D24240" t="s">
        <v>93129</v>
      </c>
      <c r="E24240" t="s">
        <v>82100</v>
      </c>
      <c r="F24240" t="s">
        <v>16</v>
      </c>
      <c r="G24240" t="s">
        <v>2189</v>
      </c>
      <c r="H24240">
        <v>0</v>
      </c>
      <c r="I24240">
        <v>0</v>
      </c>
      <c r="J24240">
        <v>0</v>
      </c>
      <c r="K24240" t="s">
        <v>93130</v>
      </c>
    </row>
    <row r="24241" spans="1:11" x14ac:dyDescent="0.3">
      <c r="A24241" t="s">
        <v>93131</v>
      </c>
      <c r="B24241" t="s">
        <v>93132</v>
      </c>
      <c r="C24241" t="s">
        <v>147</v>
      </c>
      <c r="D24241" t="s">
        <v>93133</v>
      </c>
      <c r="E24241" t="s">
        <v>76393</v>
      </c>
      <c r="F24241" t="s">
        <v>1715</v>
      </c>
      <c r="G24241" t="s">
        <v>42</v>
      </c>
      <c r="H24241">
        <v>0</v>
      </c>
      <c r="I24241">
        <v>0</v>
      </c>
      <c r="J24241">
        <v>0</v>
      </c>
      <c r="K24241" t="s">
        <v>93134</v>
      </c>
    </row>
    <row r="24242" spans="1:11" x14ac:dyDescent="0.3">
      <c r="A24242" t="s">
        <v>93135</v>
      </c>
      <c r="C24242" t="s">
        <v>147</v>
      </c>
      <c r="D24242" t="s">
        <v>93136</v>
      </c>
      <c r="E24242" t="s">
        <v>76393</v>
      </c>
      <c r="F24242" t="s">
        <v>16</v>
      </c>
      <c r="G24242" t="s">
        <v>2750</v>
      </c>
      <c r="H24242">
        <v>0</v>
      </c>
      <c r="I24242">
        <v>0</v>
      </c>
      <c r="J24242">
        <v>0</v>
      </c>
      <c r="K24242" t="s">
        <v>93137</v>
      </c>
    </row>
    <row r="24243" spans="1:11" x14ac:dyDescent="0.3">
      <c r="A24243" t="s">
        <v>93138</v>
      </c>
      <c r="B24243" t="s">
        <v>93139</v>
      </c>
      <c r="C24243" t="s">
        <v>27</v>
      </c>
      <c r="D24243" t="s">
        <v>93140</v>
      </c>
      <c r="E24243" t="s">
        <v>90134</v>
      </c>
      <c r="F24243" t="s">
        <v>150</v>
      </c>
      <c r="G24243" t="s">
        <v>42</v>
      </c>
      <c r="H24243">
        <v>0</v>
      </c>
      <c r="I24243">
        <v>0</v>
      </c>
      <c r="J24243">
        <v>0</v>
      </c>
      <c r="K24243" t="s">
        <v>93141</v>
      </c>
    </row>
    <row r="24244" spans="1:11" x14ac:dyDescent="0.3">
      <c r="A24244" t="s">
        <v>93142</v>
      </c>
      <c r="C24244" t="s">
        <v>20</v>
      </c>
      <c r="D24244" t="s">
        <v>93143</v>
      </c>
      <c r="E24244" t="s">
        <v>82100</v>
      </c>
      <c r="F24244" t="s">
        <v>16</v>
      </c>
      <c r="G24244" t="s">
        <v>2470</v>
      </c>
      <c r="H24244">
        <v>0</v>
      </c>
      <c r="I24244">
        <v>0</v>
      </c>
      <c r="J24244">
        <v>0</v>
      </c>
      <c r="K24244" t="s">
        <v>93144</v>
      </c>
    </row>
    <row r="24245" spans="1:11" x14ac:dyDescent="0.3">
      <c r="A24245" t="s">
        <v>93145</v>
      </c>
      <c r="B24245" t="s">
        <v>93146</v>
      </c>
      <c r="C24245" t="s">
        <v>20</v>
      </c>
      <c r="D24245" t="s">
        <v>93147</v>
      </c>
      <c r="E24245" t="s">
        <v>82100</v>
      </c>
      <c r="F24245" t="s">
        <v>16</v>
      </c>
      <c r="G24245" t="s">
        <v>20055</v>
      </c>
      <c r="H24245">
        <v>0</v>
      </c>
      <c r="I24245">
        <v>0</v>
      </c>
      <c r="J24245">
        <v>0</v>
      </c>
      <c r="K24245" t="s">
        <v>93148</v>
      </c>
    </row>
    <row r="24246" spans="1:11" x14ac:dyDescent="0.3">
      <c r="A24246" t="s">
        <v>93149</v>
      </c>
      <c r="B24246" t="s">
        <v>93150</v>
      </c>
      <c r="C24246" t="s">
        <v>27</v>
      </c>
      <c r="D24246" t="s">
        <v>93151</v>
      </c>
      <c r="E24246" t="s">
        <v>90134</v>
      </c>
      <c r="F24246" t="s">
        <v>1148</v>
      </c>
      <c r="G24246" t="s">
        <v>42</v>
      </c>
      <c r="H24246">
        <v>0</v>
      </c>
      <c r="I24246">
        <v>0</v>
      </c>
      <c r="J24246">
        <v>0</v>
      </c>
      <c r="K24246" t="s">
        <v>93152</v>
      </c>
    </row>
    <row r="24247" spans="1:11" x14ac:dyDescent="0.3">
      <c r="A24247" t="s">
        <v>93153</v>
      </c>
      <c r="B24247" t="s">
        <v>93154</v>
      </c>
      <c r="C24247" t="s">
        <v>20</v>
      </c>
      <c r="D24247" t="s">
        <v>93155</v>
      </c>
      <c r="E24247" t="s">
        <v>82100</v>
      </c>
      <c r="F24247" t="s">
        <v>28215</v>
      </c>
      <c r="G24247" t="s">
        <v>42</v>
      </c>
      <c r="H24247">
        <v>0</v>
      </c>
      <c r="I24247">
        <v>0</v>
      </c>
      <c r="J24247">
        <v>0</v>
      </c>
      <c r="K24247" t="s">
        <v>93156</v>
      </c>
    </row>
    <row r="24248" spans="1:11" x14ac:dyDescent="0.3">
      <c r="A24248" t="s">
        <v>93157</v>
      </c>
      <c r="B24248" t="s">
        <v>93158</v>
      </c>
      <c r="C24248" t="s">
        <v>20</v>
      </c>
      <c r="D24248" t="s">
        <v>93159</v>
      </c>
      <c r="E24248" t="s">
        <v>82100</v>
      </c>
      <c r="F24248" t="s">
        <v>16</v>
      </c>
      <c r="G24248" t="s">
        <v>22298</v>
      </c>
      <c r="H24248">
        <v>0</v>
      </c>
      <c r="I24248">
        <v>0</v>
      </c>
      <c r="J24248">
        <v>0</v>
      </c>
      <c r="K24248" t="s">
        <v>93160</v>
      </c>
    </row>
    <row r="24249" spans="1:11" x14ac:dyDescent="0.3">
      <c r="A24249" t="s">
        <v>93161</v>
      </c>
      <c r="B24249" t="s">
        <v>93162</v>
      </c>
      <c r="C24249" t="s">
        <v>27</v>
      </c>
      <c r="D24249" t="s">
        <v>93163</v>
      </c>
      <c r="E24249" t="s">
        <v>90134</v>
      </c>
      <c r="F24249" t="s">
        <v>12094</v>
      </c>
      <c r="G24249" t="s">
        <v>42</v>
      </c>
      <c r="H24249">
        <v>0</v>
      </c>
      <c r="I24249">
        <v>0</v>
      </c>
      <c r="J24249">
        <v>0</v>
      </c>
      <c r="K24249" t="s">
        <v>93164</v>
      </c>
    </row>
    <row r="24250" spans="1:11" x14ac:dyDescent="0.3">
      <c r="A24250" t="s">
        <v>93165</v>
      </c>
      <c r="B24250" t="s">
        <v>93166</v>
      </c>
      <c r="C24250" t="s">
        <v>27</v>
      </c>
      <c r="D24250" t="s">
        <v>93167</v>
      </c>
      <c r="E24250" t="s">
        <v>90134</v>
      </c>
      <c r="F24250" t="s">
        <v>11936</v>
      </c>
      <c r="G24250" t="s">
        <v>42</v>
      </c>
      <c r="H24250">
        <v>0</v>
      </c>
      <c r="I24250">
        <v>0</v>
      </c>
      <c r="J24250">
        <v>0</v>
      </c>
      <c r="K24250" t="s">
        <v>93168</v>
      </c>
    </row>
    <row r="24251" spans="1:11" x14ac:dyDescent="0.3">
      <c r="A24251" t="s">
        <v>93169</v>
      </c>
      <c r="B24251" t="s">
        <v>93170</v>
      </c>
      <c r="C24251" t="s">
        <v>27</v>
      </c>
      <c r="D24251" t="s">
        <v>93171</v>
      </c>
      <c r="E24251" t="s">
        <v>90134</v>
      </c>
      <c r="F24251" t="s">
        <v>41</v>
      </c>
      <c r="G24251" t="s">
        <v>42</v>
      </c>
      <c r="H24251">
        <v>0</v>
      </c>
      <c r="I24251">
        <v>0</v>
      </c>
      <c r="J24251">
        <v>0</v>
      </c>
      <c r="K24251" t="s">
        <v>93172</v>
      </c>
    </row>
    <row r="24252" spans="1:11" x14ac:dyDescent="0.3">
      <c r="A24252" t="s">
        <v>93173</v>
      </c>
      <c r="B24252" t="s">
        <v>93174</v>
      </c>
      <c r="C24252" t="s">
        <v>27</v>
      </c>
      <c r="D24252" t="s">
        <v>93175</v>
      </c>
      <c r="E24252" t="s">
        <v>90134</v>
      </c>
      <c r="F24252" t="s">
        <v>1906</v>
      </c>
      <c r="G24252" t="s">
        <v>42</v>
      </c>
      <c r="H24252">
        <v>0</v>
      </c>
      <c r="I24252">
        <v>0</v>
      </c>
      <c r="J24252">
        <v>0</v>
      </c>
      <c r="K24252" t="s">
        <v>93176</v>
      </c>
    </row>
    <row r="24253" spans="1:11" x14ac:dyDescent="0.3">
      <c r="A24253" t="s">
        <v>93177</v>
      </c>
      <c r="B24253" t="s">
        <v>93178</v>
      </c>
      <c r="C24253" t="s">
        <v>27</v>
      </c>
      <c r="D24253" t="s">
        <v>93179</v>
      </c>
      <c r="E24253" t="s">
        <v>90134</v>
      </c>
      <c r="F24253" t="s">
        <v>6032</v>
      </c>
      <c r="G24253" t="s">
        <v>42</v>
      </c>
      <c r="H24253">
        <v>0</v>
      </c>
      <c r="I24253">
        <v>0</v>
      </c>
      <c r="J24253">
        <v>0</v>
      </c>
      <c r="K24253" t="s">
        <v>93180</v>
      </c>
    </row>
    <row r="24254" spans="1:11" x14ac:dyDescent="0.3">
      <c r="A24254" t="s">
        <v>93181</v>
      </c>
      <c r="B24254" t="s">
        <v>93182</v>
      </c>
      <c r="C24254" t="s">
        <v>147</v>
      </c>
      <c r="D24254" t="s">
        <v>93183</v>
      </c>
      <c r="E24254" t="s">
        <v>76393</v>
      </c>
      <c r="F24254" t="s">
        <v>3074</v>
      </c>
      <c r="G24254" t="s">
        <v>3168</v>
      </c>
      <c r="H24254">
        <v>0</v>
      </c>
      <c r="I24254">
        <v>0</v>
      </c>
      <c r="J24254">
        <v>0</v>
      </c>
      <c r="K24254" t="s">
        <v>93184</v>
      </c>
    </row>
    <row r="24255" spans="1:11" x14ac:dyDescent="0.3">
      <c r="A24255" t="s">
        <v>93185</v>
      </c>
      <c r="B24255" t="s">
        <v>93186</v>
      </c>
      <c r="C24255" t="s">
        <v>147</v>
      </c>
      <c r="D24255" t="s">
        <v>93187</v>
      </c>
      <c r="E24255" t="s">
        <v>76393</v>
      </c>
      <c r="F24255" t="s">
        <v>14447</v>
      </c>
      <c r="G24255" t="s">
        <v>42</v>
      </c>
      <c r="H24255">
        <v>0</v>
      </c>
      <c r="I24255">
        <v>0</v>
      </c>
      <c r="J24255">
        <v>0</v>
      </c>
      <c r="K24255" t="s">
        <v>93188</v>
      </c>
    </row>
    <row r="24256" spans="1:11" x14ac:dyDescent="0.3">
      <c r="A24256" t="s">
        <v>93189</v>
      </c>
      <c r="B24256" t="s">
        <v>93190</v>
      </c>
      <c r="C24256" t="s">
        <v>147</v>
      </c>
      <c r="D24256" t="s">
        <v>93191</v>
      </c>
      <c r="E24256" t="s">
        <v>76393</v>
      </c>
      <c r="F24256" t="s">
        <v>1947</v>
      </c>
      <c r="G24256" t="s">
        <v>42</v>
      </c>
      <c r="H24256">
        <v>0</v>
      </c>
      <c r="I24256">
        <v>0</v>
      </c>
      <c r="J24256">
        <v>0</v>
      </c>
      <c r="K24256" t="s">
        <v>93192</v>
      </c>
    </row>
    <row r="24257" spans="1:11" x14ac:dyDescent="0.3">
      <c r="A24257" t="s">
        <v>93193</v>
      </c>
      <c r="B24257" t="s">
        <v>93194</v>
      </c>
      <c r="C24257" t="s">
        <v>147</v>
      </c>
      <c r="D24257" t="s">
        <v>93195</v>
      </c>
      <c r="E24257" t="s">
        <v>76393</v>
      </c>
      <c r="F24257" t="s">
        <v>10022</v>
      </c>
      <c r="G24257" t="s">
        <v>42</v>
      </c>
      <c r="H24257">
        <v>0</v>
      </c>
      <c r="I24257">
        <v>0</v>
      </c>
      <c r="J24257">
        <v>0</v>
      </c>
      <c r="K24257" t="s">
        <v>93196</v>
      </c>
    </row>
    <row r="24258" spans="1:11" x14ac:dyDescent="0.3">
      <c r="A24258" t="s">
        <v>93197</v>
      </c>
      <c r="B24258" t="s">
        <v>93198</v>
      </c>
      <c r="C24258" t="s">
        <v>147</v>
      </c>
      <c r="D24258" t="s">
        <v>93199</v>
      </c>
      <c r="E24258" t="s">
        <v>76393</v>
      </c>
      <c r="F24258" t="s">
        <v>15876</v>
      </c>
      <c r="G24258" t="s">
        <v>42</v>
      </c>
      <c r="H24258">
        <v>0</v>
      </c>
      <c r="I24258">
        <v>0</v>
      </c>
      <c r="J24258">
        <v>0</v>
      </c>
      <c r="K24258" t="s">
        <v>93200</v>
      </c>
    </row>
    <row r="24259" spans="1:11" x14ac:dyDescent="0.3">
      <c r="A24259" t="s">
        <v>93201</v>
      </c>
      <c r="B24259" t="s">
        <v>93202</v>
      </c>
      <c r="C24259" t="s">
        <v>147</v>
      </c>
      <c r="D24259" t="s">
        <v>93203</v>
      </c>
      <c r="E24259" t="s">
        <v>76393</v>
      </c>
      <c r="F24259" t="s">
        <v>6890</v>
      </c>
      <c r="G24259" t="s">
        <v>42</v>
      </c>
      <c r="H24259">
        <v>0</v>
      </c>
      <c r="I24259">
        <v>0</v>
      </c>
      <c r="J24259">
        <v>0</v>
      </c>
      <c r="K24259" t="s">
        <v>93204</v>
      </c>
    </row>
    <row r="24260" spans="1:11" x14ac:dyDescent="0.3">
      <c r="A24260" t="s">
        <v>93205</v>
      </c>
      <c r="B24260" t="s">
        <v>93206</v>
      </c>
      <c r="C24260" t="s">
        <v>466</v>
      </c>
      <c r="D24260" t="s">
        <v>93207</v>
      </c>
      <c r="E24260" t="s">
        <v>761</v>
      </c>
      <c r="F24260" t="s">
        <v>16</v>
      </c>
      <c r="G24260" t="s">
        <v>12619</v>
      </c>
      <c r="H24260">
        <v>0</v>
      </c>
      <c r="I24260">
        <v>0</v>
      </c>
      <c r="J24260">
        <v>0</v>
      </c>
      <c r="K24260" t="s">
        <v>93208</v>
      </c>
    </row>
    <row r="24261" spans="1:11" x14ac:dyDescent="0.3">
      <c r="A24261" t="s">
        <v>93209</v>
      </c>
      <c r="B24261" t="s">
        <v>93210</v>
      </c>
      <c r="C24261" t="s">
        <v>147</v>
      </c>
      <c r="D24261" t="s">
        <v>93211</v>
      </c>
      <c r="E24261" t="s">
        <v>76393</v>
      </c>
      <c r="F24261" t="s">
        <v>2726</v>
      </c>
      <c r="G24261" t="s">
        <v>42</v>
      </c>
      <c r="H24261">
        <v>0</v>
      </c>
      <c r="I24261">
        <v>0</v>
      </c>
      <c r="J24261">
        <v>0</v>
      </c>
      <c r="K24261" t="s">
        <v>93212</v>
      </c>
    </row>
    <row r="24262" spans="1:11" x14ac:dyDescent="0.3">
      <c r="A24262" t="s">
        <v>93213</v>
      </c>
      <c r="B24262" t="s">
        <v>93214</v>
      </c>
      <c r="C24262" t="s">
        <v>147</v>
      </c>
      <c r="D24262" t="s">
        <v>93215</v>
      </c>
      <c r="E24262" t="s">
        <v>76393</v>
      </c>
      <c r="F24262" t="s">
        <v>160</v>
      </c>
      <c r="G24262" t="s">
        <v>42</v>
      </c>
      <c r="H24262">
        <v>0</v>
      </c>
      <c r="I24262">
        <v>0</v>
      </c>
      <c r="J24262">
        <v>0</v>
      </c>
      <c r="K24262" t="s">
        <v>93216</v>
      </c>
    </row>
    <row r="24263" spans="1:11" x14ac:dyDescent="0.3">
      <c r="A24263" t="s">
        <v>93217</v>
      </c>
      <c r="B24263" t="s">
        <v>93218</v>
      </c>
      <c r="C24263" t="s">
        <v>147</v>
      </c>
      <c r="D24263" t="s">
        <v>93219</v>
      </c>
      <c r="E24263" t="s">
        <v>76393</v>
      </c>
      <c r="F24263" t="s">
        <v>1662</v>
      </c>
      <c r="G24263" t="s">
        <v>42</v>
      </c>
      <c r="H24263">
        <v>0</v>
      </c>
      <c r="I24263">
        <v>0</v>
      </c>
      <c r="J24263">
        <v>0</v>
      </c>
      <c r="K24263" t="s">
        <v>93220</v>
      </c>
    </row>
    <row r="24264" spans="1:11" x14ac:dyDescent="0.3">
      <c r="A24264" t="s">
        <v>93221</v>
      </c>
      <c r="B24264" t="s">
        <v>93222</v>
      </c>
      <c r="C24264" t="s">
        <v>147</v>
      </c>
      <c r="D24264" t="s">
        <v>93223</v>
      </c>
      <c r="E24264" t="s">
        <v>76393</v>
      </c>
      <c r="F24264" t="s">
        <v>1527</v>
      </c>
      <c r="G24264" t="s">
        <v>42</v>
      </c>
      <c r="H24264">
        <v>0</v>
      </c>
      <c r="I24264">
        <v>0</v>
      </c>
      <c r="J24264">
        <v>0</v>
      </c>
      <c r="K24264" t="s">
        <v>93224</v>
      </c>
    </row>
    <row r="24265" spans="1:11" x14ac:dyDescent="0.3">
      <c r="A24265" t="s">
        <v>93225</v>
      </c>
      <c r="B24265" t="s">
        <v>93226</v>
      </c>
      <c r="C24265" t="s">
        <v>20</v>
      </c>
      <c r="D24265" t="s">
        <v>93227</v>
      </c>
      <c r="E24265" t="s">
        <v>82100</v>
      </c>
      <c r="F24265" t="s">
        <v>16</v>
      </c>
      <c r="G24265" t="s">
        <v>64736</v>
      </c>
      <c r="H24265">
        <v>0</v>
      </c>
      <c r="I24265">
        <v>0</v>
      </c>
      <c r="J24265">
        <v>0</v>
      </c>
      <c r="K24265" t="s">
        <v>93228</v>
      </c>
    </row>
    <row r="24266" spans="1:11" x14ac:dyDescent="0.3">
      <c r="A24266" t="s">
        <v>93229</v>
      </c>
      <c r="B24266" t="s">
        <v>93230</v>
      </c>
      <c r="C24266" t="s">
        <v>20</v>
      </c>
      <c r="E24266" t="s">
        <v>82100</v>
      </c>
      <c r="F24266" t="s">
        <v>412</v>
      </c>
      <c r="G24266" t="s">
        <v>42</v>
      </c>
      <c r="H24266">
        <v>0</v>
      </c>
      <c r="I24266">
        <v>0</v>
      </c>
      <c r="J24266">
        <v>0</v>
      </c>
      <c r="K24266" t="s">
        <v>93231</v>
      </c>
    </row>
    <row r="24267" spans="1:11" x14ac:dyDescent="0.3">
      <c r="A24267" t="s">
        <v>93232</v>
      </c>
      <c r="B24267" t="s">
        <v>93233</v>
      </c>
      <c r="C24267" t="s">
        <v>466</v>
      </c>
      <c r="D24267" t="s">
        <v>93234</v>
      </c>
      <c r="E24267" t="s">
        <v>79083</v>
      </c>
      <c r="F24267" t="s">
        <v>16</v>
      </c>
      <c r="G24267" t="s">
        <v>9617</v>
      </c>
      <c r="H24267">
        <v>0</v>
      </c>
      <c r="I24267">
        <v>0</v>
      </c>
      <c r="J24267">
        <v>0</v>
      </c>
      <c r="K24267" t="s">
        <v>93235</v>
      </c>
    </row>
    <row r="24268" spans="1:11" x14ac:dyDescent="0.3">
      <c r="A24268" t="s">
        <v>93236</v>
      </c>
      <c r="B24268" t="s">
        <v>93237</v>
      </c>
      <c r="C24268" t="s">
        <v>27</v>
      </c>
      <c r="D24268" t="s">
        <v>93238</v>
      </c>
      <c r="E24268" t="s">
        <v>90134</v>
      </c>
      <c r="F24268" t="s">
        <v>11361</v>
      </c>
      <c r="G24268" t="s">
        <v>42</v>
      </c>
      <c r="H24268">
        <v>0</v>
      </c>
      <c r="I24268">
        <v>0</v>
      </c>
      <c r="J24268">
        <v>0</v>
      </c>
      <c r="K24268" t="s">
        <v>93239</v>
      </c>
    </row>
    <row r="24269" spans="1:11" x14ac:dyDescent="0.3">
      <c r="A24269" t="s">
        <v>93240</v>
      </c>
      <c r="B24269" t="s">
        <v>93241</v>
      </c>
      <c r="C24269" t="s">
        <v>27</v>
      </c>
      <c r="D24269" t="s">
        <v>93242</v>
      </c>
      <c r="E24269" t="s">
        <v>90134</v>
      </c>
      <c r="F24269" t="s">
        <v>3590</v>
      </c>
      <c r="G24269" t="s">
        <v>42</v>
      </c>
      <c r="H24269">
        <v>0</v>
      </c>
      <c r="I24269">
        <v>0</v>
      </c>
      <c r="J24269">
        <v>0</v>
      </c>
      <c r="K24269" t="s">
        <v>93243</v>
      </c>
    </row>
    <row r="24270" spans="1:11" x14ac:dyDescent="0.3">
      <c r="A24270" t="s">
        <v>93244</v>
      </c>
      <c r="B24270" t="s">
        <v>93245</v>
      </c>
      <c r="C24270" t="s">
        <v>27</v>
      </c>
      <c r="D24270" t="s">
        <v>93246</v>
      </c>
      <c r="E24270" t="s">
        <v>90134</v>
      </c>
      <c r="F24270" t="s">
        <v>804</v>
      </c>
      <c r="G24270" t="s">
        <v>42</v>
      </c>
      <c r="H24270">
        <v>0</v>
      </c>
      <c r="I24270">
        <v>0</v>
      </c>
      <c r="J24270">
        <v>0</v>
      </c>
      <c r="K24270" t="s">
        <v>93247</v>
      </c>
    </row>
    <row r="24271" spans="1:11" x14ac:dyDescent="0.3">
      <c r="A24271" t="s">
        <v>93248</v>
      </c>
      <c r="C24271" t="s">
        <v>27</v>
      </c>
      <c r="D24271" t="s">
        <v>93249</v>
      </c>
      <c r="E24271" t="s">
        <v>29</v>
      </c>
      <c r="F24271" t="s">
        <v>41</v>
      </c>
      <c r="G24271" t="s">
        <v>42</v>
      </c>
      <c r="H24271">
        <v>0</v>
      </c>
      <c r="I24271">
        <v>0</v>
      </c>
      <c r="J24271">
        <v>0</v>
      </c>
      <c r="K24271" t="s">
        <v>93250</v>
      </c>
    </row>
    <row r="24272" spans="1:11" x14ac:dyDescent="0.3">
      <c r="A24272" t="s">
        <v>93251</v>
      </c>
      <c r="B24272" t="s">
        <v>93252</v>
      </c>
      <c r="C24272" t="s">
        <v>27</v>
      </c>
      <c r="D24272" t="s">
        <v>93253</v>
      </c>
      <c r="E24272" t="s">
        <v>90134</v>
      </c>
      <c r="F24272" t="s">
        <v>15706</v>
      </c>
      <c r="G24272" t="s">
        <v>42</v>
      </c>
      <c r="H24272">
        <v>0</v>
      </c>
      <c r="I24272">
        <v>0</v>
      </c>
      <c r="J24272">
        <v>0</v>
      </c>
      <c r="K24272" t="s">
        <v>93254</v>
      </c>
    </row>
    <row r="24273" spans="1:11" x14ac:dyDescent="0.3">
      <c r="A24273" t="s">
        <v>93255</v>
      </c>
      <c r="B24273" t="s">
        <v>93256</v>
      </c>
      <c r="C24273" t="s">
        <v>27</v>
      </c>
      <c r="D24273" t="s">
        <v>93257</v>
      </c>
      <c r="E24273" t="s">
        <v>90134</v>
      </c>
      <c r="F24273" t="s">
        <v>11207</v>
      </c>
      <c r="G24273" t="s">
        <v>42</v>
      </c>
      <c r="H24273">
        <v>0</v>
      </c>
      <c r="I24273">
        <v>0</v>
      </c>
      <c r="J24273">
        <v>0</v>
      </c>
      <c r="K24273" t="s">
        <v>93258</v>
      </c>
    </row>
    <row r="24274" spans="1:11" x14ac:dyDescent="0.3">
      <c r="A24274" t="s">
        <v>93259</v>
      </c>
      <c r="B24274" t="s">
        <v>93260</v>
      </c>
      <c r="C24274" t="s">
        <v>20</v>
      </c>
      <c r="D24274" t="s">
        <v>93261</v>
      </c>
      <c r="E24274" t="s">
        <v>82100</v>
      </c>
      <c r="F24274" t="s">
        <v>16</v>
      </c>
      <c r="G24274" t="s">
        <v>1434</v>
      </c>
      <c r="H24274">
        <v>0</v>
      </c>
      <c r="I24274">
        <v>0</v>
      </c>
      <c r="J24274">
        <v>0</v>
      </c>
      <c r="K24274" t="s">
        <v>93262</v>
      </c>
    </row>
    <row r="24275" spans="1:11" x14ac:dyDescent="0.3">
      <c r="A24275" t="s">
        <v>93263</v>
      </c>
      <c r="B24275" t="s">
        <v>93264</v>
      </c>
      <c r="C24275" t="s">
        <v>20</v>
      </c>
      <c r="D24275" t="s">
        <v>93265</v>
      </c>
      <c r="E24275" t="s">
        <v>82100</v>
      </c>
      <c r="F24275" t="s">
        <v>16</v>
      </c>
      <c r="G24275" t="s">
        <v>777</v>
      </c>
      <c r="H24275">
        <v>0</v>
      </c>
      <c r="I24275">
        <v>0</v>
      </c>
      <c r="J24275">
        <v>0</v>
      </c>
      <c r="K24275" t="s">
        <v>93266</v>
      </c>
    </row>
    <row r="24276" spans="1:11" x14ac:dyDescent="0.3">
      <c r="A24276" t="s">
        <v>93267</v>
      </c>
      <c r="C24276" t="s">
        <v>147</v>
      </c>
      <c r="D24276" t="s">
        <v>93268</v>
      </c>
      <c r="E24276" t="s">
        <v>76393</v>
      </c>
      <c r="F24276" t="s">
        <v>16</v>
      </c>
      <c r="G24276" t="s">
        <v>5578</v>
      </c>
      <c r="H24276">
        <v>0</v>
      </c>
      <c r="I24276">
        <v>0</v>
      </c>
      <c r="J24276">
        <v>0</v>
      </c>
      <c r="K24276" t="s">
        <v>93269</v>
      </c>
    </row>
    <row r="24277" spans="1:11" x14ac:dyDescent="0.3">
      <c r="A24277" t="s">
        <v>93270</v>
      </c>
      <c r="B24277" t="s">
        <v>93271</v>
      </c>
      <c r="C24277" t="s">
        <v>27</v>
      </c>
      <c r="D24277" t="s">
        <v>93272</v>
      </c>
      <c r="E24277" t="s">
        <v>90134</v>
      </c>
      <c r="F24277" t="s">
        <v>1850</v>
      </c>
      <c r="G24277" t="s">
        <v>7351</v>
      </c>
      <c r="H24277">
        <v>0</v>
      </c>
      <c r="I24277">
        <v>0</v>
      </c>
      <c r="J24277">
        <v>0</v>
      </c>
      <c r="K24277" t="s">
        <v>93273</v>
      </c>
    </row>
    <row r="24278" spans="1:11" x14ac:dyDescent="0.3">
      <c r="A24278" t="s">
        <v>93274</v>
      </c>
      <c r="B24278" t="s">
        <v>89019</v>
      </c>
      <c r="C24278" t="s">
        <v>20</v>
      </c>
      <c r="D24278" t="s">
        <v>93275</v>
      </c>
      <c r="E24278" t="s">
        <v>82100</v>
      </c>
      <c r="F24278" t="s">
        <v>16</v>
      </c>
      <c r="G24278" t="s">
        <v>1600</v>
      </c>
      <c r="H24278">
        <v>0</v>
      </c>
      <c r="I24278">
        <v>0</v>
      </c>
      <c r="J24278">
        <v>0</v>
      </c>
      <c r="K24278" t="s">
        <v>93276</v>
      </c>
    </row>
    <row r="24279" spans="1:11" x14ac:dyDescent="0.3">
      <c r="A24279" t="s">
        <v>93277</v>
      </c>
      <c r="B24279" t="s">
        <v>93278</v>
      </c>
      <c r="C24279" t="s">
        <v>20</v>
      </c>
      <c r="D24279" t="s">
        <v>93279</v>
      </c>
      <c r="E24279" t="s">
        <v>82100</v>
      </c>
      <c r="F24279" t="s">
        <v>7582</v>
      </c>
      <c r="G24279" t="s">
        <v>42</v>
      </c>
      <c r="H24279">
        <v>0</v>
      </c>
      <c r="I24279">
        <v>0</v>
      </c>
      <c r="J24279">
        <v>0</v>
      </c>
      <c r="K24279" t="s">
        <v>93280</v>
      </c>
    </row>
    <row r="24280" spans="1:11" x14ac:dyDescent="0.3">
      <c r="A24280" t="s">
        <v>93281</v>
      </c>
      <c r="B24280" t="s">
        <v>93282</v>
      </c>
      <c r="C24280" t="s">
        <v>13</v>
      </c>
      <c r="D24280" t="s">
        <v>93283</v>
      </c>
      <c r="E24280" t="s">
        <v>87125</v>
      </c>
      <c r="F24280" t="s">
        <v>11456</v>
      </c>
      <c r="G24280" t="s">
        <v>42</v>
      </c>
      <c r="H24280">
        <v>0</v>
      </c>
      <c r="I24280">
        <v>0</v>
      </c>
      <c r="J24280">
        <v>0</v>
      </c>
      <c r="K24280" t="s">
        <v>93284</v>
      </c>
    </row>
    <row r="24281" spans="1:11" x14ac:dyDescent="0.3">
      <c r="A24281" t="s">
        <v>93285</v>
      </c>
      <c r="B24281" t="s">
        <v>93286</v>
      </c>
      <c r="C24281" t="s">
        <v>20</v>
      </c>
      <c r="D24281" t="s">
        <v>93287</v>
      </c>
      <c r="E24281" t="s">
        <v>82100</v>
      </c>
      <c r="F24281" t="s">
        <v>1845</v>
      </c>
      <c r="G24281" t="s">
        <v>42</v>
      </c>
      <c r="H24281">
        <v>0</v>
      </c>
      <c r="I24281">
        <v>0</v>
      </c>
      <c r="J24281">
        <v>0</v>
      </c>
      <c r="K24281" t="s">
        <v>93288</v>
      </c>
    </row>
    <row r="24282" spans="1:11" x14ac:dyDescent="0.3">
      <c r="A24282" t="s">
        <v>93289</v>
      </c>
      <c r="B24282" t="s">
        <v>93290</v>
      </c>
      <c r="C24282" t="s">
        <v>20</v>
      </c>
      <c r="D24282" t="s">
        <v>93291</v>
      </c>
      <c r="E24282" t="s">
        <v>82100</v>
      </c>
      <c r="F24282" t="s">
        <v>16</v>
      </c>
      <c r="G24282" t="s">
        <v>2470</v>
      </c>
      <c r="H24282">
        <v>0</v>
      </c>
      <c r="I24282">
        <v>0</v>
      </c>
      <c r="J24282">
        <v>0</v>
      </c>
      <c r="K24282" t="s">
        <v>93292</v>
      </c>
    </row>
    <row r="24283" spans="1:11" x14ac:dyDescent="0.3">
      <c r="A24283" t="s">
        <v>93293</v>
      </c>
      <c r="B24283" t="s">
        <v>93294</v>
      </c>
      <c r="C24283" t="s">
        <v>20</v>
      </c>
      <c r="D24283" t="s">
        <v>93295</v>
      </c>
      <c r="E24283" t="s">
        <v>82100</v>
      </c>
      <c r="F24283" t="s">
        <v>16</v>
      </c>
      <c r="G24283" t="s">
        <v>4326</v>
      </c>
      <c r="H24283">
        <v>0</v>
      </c>
      <c r="I24283">
        <v>0</v>
      </c>
      <c r="J24283">
        <v>0</v>
      </c>
      <c r="K24283" t="s">
        <v>93296</v>
      </c>
    </row>
    <row r="24284" spans="1:11" x14ac:dyDescent="0.3">
      <c r="A24284" t="s">
        <v>93297</v>
      </c>
      <c r="B24284" t="s">
        <v>93298</v>
      </c>
      <c r="C24284" t="s">
        <v>13</v>
      </c>
      <c r="D24284" t="s">
        <v>93299</v>
      </c>
      <c r="E24284" t="s">
        <v>87125</v>
      </c>
      <c r="F24284" t="s">
        <v>7594</v>
      </c>
      <c r="G24284" t="s">
        <v>42</v>
      </c>
      <c r="H24284">
        <v>0</v>
      </c>
      <c r="I24284">
        <v>0</v>
      </c>
      <c r="J24284">
        <v>0</v>
      </c>
      <c r="K24284" t="s">
        <v>93300</v>
      </c>
    </row>
    <row r="24285" spans="1:11" x14ac:dyDescent="0.3">
      <c r="A24285" t="s">
        <v>93301</v>
      </c>
      <c r="B24285" t="s">
        <v>93302</v>
      </c>
      <c r="C24285" t="s">
        <v>13</v>
      </c>
      <c r="D24285" t="s">
        <v>93303</v>
      </c>
      <c r="E24285" t="s">
        <v>87125</v>
      </c>
      <c r="F24285" t="s">
        <v>41</v>
      </c>
      <c r="G24285" t="s">
        <v>42</v>
      </c>
      <c r="H24285">
        <v>0</v>
      </c>
      <c r="I24285">
        <v>0</v>
      </c>
      <c r="J24285">
        <v>0</v>
      </c>
      <c r="K24285" t="s">
        <v>93304</v>
      </c>
    </row>
    <row r="24286" spans="1:11" x14ac:dyDescent="0.3">
      <c r="A24286" t="s">
        <v>93305</v>
      </c>
      <c r="C24286" t="s">
        <v>13</v>
      </c>
      <c r="D24286" t="e">
        <f>백색 잡음.</f>
        <v>#NAME?</v>
      </c>
      <c r="E24286" t="s">
        <v>87125</v>
      </c>
      <c r="F24286" t="s">
        <v>16</v>
      </c>
      <c r="G24286" t="s">
        <v>2318</v>
      </c>
      <c r="H24286">
        <v>0</v>
      </c>
      <c r="I24286">
        <v>0</v>
      </c>
      <c r="J24286">
        <v>0</v>
      </c>
      <c r="K24286" t="s">
        <v>93306</v>
      </c>
    </row>
    <row r="24287" spans="1:11" x14ac:dyDescent="0.3">
      <c r="A24287" t="s">
        <v>93307</v>
      </c>
      <c r="B24287" t="s">
        <v>93308</v>
      </c>
      <c r="C24287" t="s">
        <v>20</v>
      </c>
      <c r="D24287" t="s">
        <v>93309</v>
      </c>
      <c r="E24287" t="s">
        <v>82100</v>
      </c>
      <c r="F24287" t="s">
        <v>16</v>
      </c>
      <c r="G24287" t="s">
        <v>7387</v>
      </c>
      <c r="H24287">
        <v>0</v>
      </c>
      <c r="I24287">
        <v>0</v>
      </c>
      <c r="J24287">
        <v>0</v>
      </c>
      <c r="K24287" t="s">
        <v>93310</v>
      </c>
    </row>
    <row r="24288" spans="1:11" x14ac:dyDescent="0.3">
      <c r="A24288" t="s">
        <v>93311</v>
      </c>
      <c r="B24288" t="s">
        <v>93312</v>
      </c>
      <c r="C24288" t="s">
        <v>20</v>
      </c>
      <c r="D24288" t="s">
        <v>93313</v>
      </c>
      <c r="E24288" t="s">
        <v>82100</v>
      </c>
      <c r="F24288" t="s">
        <v>16</v>
      </c>
      <c r="G24288" t="s">
        <v>11001</v>
      </c>
      <c r="H24288">
        <v>0</v>
      </c>
      <c r="I24288">
        <v>0</v>
      </c>
      <c r="J24288">
        <v>0</v>
      </c>
      <c r="K24288" t="s">
        <v>93314</v>
      </c>
    </row>
    <row r="24289" spans="1:11" x14ac:dyDescent="0.3">
      <c r="A24289" t="s">
        <v>93315</v>
      </c>
      <c r="B24289" t="s">
        <v>93316</v>
      </c>
      <c r="C24289" t="s">
        <v>27</v>
      </c>
      <c r="D24289" t="s">
        <v>93317</v>
      </c>
      <c r="E24289" t="s">
        <v>90134</v>
      </c>
      <c r="F24289" t="s">
        <v>60655</v>
      </c>
      <c r="G24289" t="s">
        <v>42</v>
      </c>
      <c r="H24289">
        <v>0</v>
      </c>
      <c r="I24289">
        <v>0</v>
      </c>
      <c r="J24289">
        <v>0</v>
      </c>
      <c r="K24289" t="s">
        <v>93318</v>
      </c>
    </row>
    <row r="24290" spans="1:11" x14ac:dyDescent="0.3">
      <c r="A24290" t="s">
        <v>93319</v>
      </c>
      <c r="B24290" t="s">
        <v>93320</v>
      </c>
      <c r="C24290" t="s">
        <v>20</v>
      </c>
      <c r="D24290" t="s">
        <v>93321</v>
      </c>
      <c r="E24290" t="s">
        <v>82100</v>
      </c>
      <c r="F24290" t="s">
        <v>1135</v>
      </c>
      <c r="G24290" t="s">
        <v>3163</v>
      </c>
      <c r="H24290">
        <v>0</v>
      </c>
      <c r="I24290">
        <v>0</v>
      </c>
      <c r="J24290">
        <v>0</v>
      </c>
      <c r="K24290" t="s">
        <v>93322</v>
      </c>
    </row>
    <row r="24291" spans="1:11" x14ac:dyDescent="0.3">
      <c r="A24291" t="s">
        <v>93323</v>
      </c>
      <c r="C24291" t="s">
        <v>20</v>
      </c>
      <c r="D24291" t="s">
        <v>93324</v>
      </c>
      <c r="E24291" t="s">
        <v>82100</v>
      </c>
      <c r="F24291" t="s">
        <v>16</v>
      </c>
      <c r="G24291" t="s">
        <v>4273</v>
      </c>
      <c r="H24291">
        <v>0</v>
      </c>
      <c r="I24291">
        <v>0</v>
      </c>
      <c r="J24291">
        <v>0</v>
      </c>
      <c r="K24291" t="s">
        <v>93325</v>
      </c>
    </row>
    <row r="24292" spans="1:11" x14ac:dyDescent="0.3">
      <c r="A24292" t="s">
        <v>93326</v>
      </c>
      <c r="C24292" t="s">
        <v>20</v>
      </c>
      <c r="D24292" t="s">
        <v>93327</v>
      </c>
      <c r="E24292" t="s">
        <v>82100</v>
      </c>
      <c r="F24292" t="s">
        <v>845</v>
      </c>
      <c r="G24292" t="s">
        <v>42</v>
      </c>
      <c r="H24292">
        <v>0</v>
      </c>
      <c r="I24292">
        <v>0</v>
      </c>
      <c r="J24292">
        <v>0</v>
      </c>
      <c r="K24292" t="s">
        <v>93328</v>
      </c>
    </row>
    <row r="24293" spans="1:11" x14ac:dyDescent="0.3">
      <c r="A24293" t="s">
        <v>93329</v>
      </c>
      <c r="B24293" t="s">
        <v>93330</v>
      </c>
      <c r="C24293" t="s">
        <v>20</v>
      </c>
      <c r="D24293" t="s">
        <v>93331</v>
      </c>
      <c r="E24293" t="s">
        <v>82100</v>
      </c>
      <c r="F24293" t="s">
        <v>7529</v>
      </c>
      <c r="G24293" t="s">
        <v>42</v>
      </c>
      <c r="H24293">
        <v>0</v>
      </c>
      <c r="I24293">
        <v>0</v>
      </c>
      <c r="J24293">
        <v>0</v>
      </c>
      <c r="K24293" t="s">
        <v>93332</v>
      </c>
    </row>
    <row r="24294" spans="1:11" x14ac:dyDescent="0.3">
      <c r="A24294" t="s">
        <v>93333</v>
      </c>
      <c r="B24294" t="s">
        <v>93334</v>
      </c>
      <c r="C24294" t="s">
        <v>20</v>
      </c>
      <c r="D24294" t="s">
        <v>93335</v>
      </c>
      <c r="E24294" t="s">
        <v>82100</v>
      </c>
      <c r="F24294" t="s">
        <v>16</v>
      </c>
      <c r="G24294" t="s">
        <v>15631</v>
      </c>
      <c r="H24294">
        <v>0</v>
      </c>
      <c r="I24294">
        <v>0</v>
      </c>
      <c r="J24294">
        <v>0</v>
      </c>
      <c r="K24294" t="s">
        <v>93336</v>
      </c>
    </row>
    <row r="24295" spans="1:11" x14ac:dyDescent="0.3">
      <c r="A24295" t="s">
        <v>93337</v>
      </c>
      <c r="B24295" t="s">
        <v>93338</v>
      </c>
      <c r="C24295" t="s">
        <v>20</v>
      </c>
      <c r="D24295" t="s">
        <v>93339</v>
      </c>
      <c r="E24295" t="s">
        <v>82100</v>
      </c>
      <c r="F24295" t="s">
        <v>16</v>
      </c>
      <c r="G24295" t="s">
        <v>1701</v>
      </c>
      <c r="H24295">
        <v>0</v>
      </c>
      <c r="I24295">
        <v>0</v>
      </c>
      <c r="J24295">
        <v>0</v>
      </c>
      <c r="K24295" t="s">
        <v>93340</v>
      </c>
    </row>
    <row r="24296" spans="1:11" x14ac:dyDescent="0.3">
      <c r="A24296" t="s">
        <v>93341</v>
      </c>
      <c r="B24296" t="s">
        <v>93342</v>
      </c>
      <c r="C24296" t="s">
        <v>13</v>
      </c>
      <c r="D24296" t="s">
        <v>93343</v>
      </c>
      <c r="E24296" t="s">
        <v>87125</v>
      </c>
      <c r="F24296" t="s">
        <v>16</v>
      </c>
      <c r="G24296" t="s">
        <v>4856</v>
      </c>
      <c r="H24296">
        <v>0</v>
      </c>
      <c r="I24296">
        <v>0</v>
      </c>
      <c r="J24296">
        <v>0</v>
      </c>
      <c r="K24296" t="s">
        <v>93344</v>
      </c>
    </row>
    <row r="24297" spans="1:11" x14ac:dyDescent="0.3">
      <c r="A24297" t="s">
        <v>93345</v>
      </c>
      <c r="C24297" t="s">
        <v>13</v>
      </c>
      <c r="D24297" t="e">
        <f>화재 전용 전화.</f>
        <v>#NAME?</v>
      </c>
      <c r="E24297" t="s">
        <v>87125</v>
      </c>
      <c r="F24297" t="s">
        <v>16</v>
      </c>
      <c r="G24297" t="s">
        <v>60</v>
      </c>
      <c r="H24297">
        <v>0</v>
      </c>
      <c r="I24297">
        <v>0</v>
      </c>
      <c r="J24297">
        <v>0</v>
      </c>
      <c r="K24297" t="s">
        <v>93346</v>
      </c>
    </row>
    <row r="24298" spans="1:11" x14ac:dyDescent="0.3">
      <c r="A24298" t="s">
        <v>93347</v>
      </c>
      <c r="B24298" t="s">
        <v>93348</v>
      </c>
      <c r="C24298" t="s">
        <v>13</v>
      </c>
      <c r="D24298" t="s">
        <v>93349</v>
      </c>
      <c r="E24298" t="s">
        <v>87125</v>
      </c>
      <c r="F24298" t="s">
        <v>16</v>
      </c>
      <c r="G24298" t="s">
        <v>7717</v>
      </c>
      <c r="H24298">
        <v>0</v>
      </c>
      <c r="I24298">
        <v>0</v>
      </c>
      <c r="J24298">
        <v>0</v>
      </c>
      <c r="K24298" t="s">
        <v>93350</v>
      </c>
    </row>
    <row r="24299" spans="1:11" x14ac:dyDescent="0.3">
      <c r="A24299" t="s">
        <v>93351</v>
      </c>
      <c r="B24299" t="s">
        <v>93352</v>
      </c>
      <c r="C24299" t="s">
        <v>20</v>
      </c>
      <c r="D24299" t="s">
        <v>93353</v>
      </c>
      <c r="E24299" t="s">
        <v>82100</v>
      </c>
      <c r="F24299" t="s">
        <v>16</v>
      </c>
      <c r="G24299" t="s">
        <v>3301</v>
      </c>
      <c r="H24299">
        <v>0</v>
      </c>
      <c r="I24299">
        <v>0</v>
      </c>
      <c r="J24299">
        <v>0</v>
      </c>
      <c r="K24299" t="s">
        <v>93354</v>
      </c>
    </row>
    <row r="24300" spans="1:11" x14ac:dyDescent="0.3">
      <c r="A24300" t="s">
        <v>93355</v>
      </c>
      <c r="B24300" t="s">
        <v>93356</v>
      </c>
      <c r="C24300" t="s">
        <v>466</v>
      </c>
      <c r="D24300" t="s">
        <v>93357</v>
      </c>
      <c r="E24300" t="s">
        <v>79083</v>
      </c>
      <c r="F24300" t="s">
        <v>16</v>
      </c>
      <c r="G24300" t="s">
        <v>63015</v>
      </c>
      <c r="H24300">
        <v>0</v>
      </c>
      <c r="I24300">
        <v>0</v>
      </c>
      <c r="J24300">
        <v>0</v>
      </c>
      <c r="K24300" t="s">
        <v>93358</v>
      </c>
    </row>
    <row r="24301" spans="1:11" x14ac:dyDescent="0.3">
      <c r="A24301" t="s">
        <v>93359</v>
      </c>
      <c r="B24301" t="s">
        <v>93360</v>
      </c>
      <c r="C24301" t="s">
        <v>20</v>
      </c>
      <c r="D24301" t="s">
        <v>93361</v>
      </c>
      <c r="E24301" t="s">
        <v>82100</v>
      </c>
      <c r="F24301" t="s">
        <v>16</v>
      </c>
      <c r="G24301" t="s">
        <v>91</v>
      </c>
      <c r="H24301">
        <v>0</v>
      </c>
      <c r="I24301">
        <v>0</v>
      </c>
      <c r="J24301">
        <v>0</v>
      </c>
      <c r="K24301" t="s">
        <v>93362</v>
      </c>
    </row>
    <row r="24302" spans="1:11" x14ac:dyDescent="0.3">
      <c r="A24302" t="s">
        <v>93363</v>
      </c>
      <c r="B24302" t="s">
        <v>93364</v>
      </c>
      <c r="C24302" t="s">
        <v>20</v>
      </c>
      <c r="E24302" t="s">
        <v>82100</v>
      </c>
      <c r="F24302" t="s">
        <v>16</v>
      </c>
      <c r="G24302" t="s">
        <v>23044</v>
      </c>
      <c r="H24302">
        <v>0</v>
      </c>
      <c r="I24302">
        <v>0</v>
      </c>
      <c r="J24302">
        <v>0</v>
      </c>
      <c r="K24302" t="s">
        <v>93365</v>
      </c>
    </row>
    <row r="24303" spans="1:11" x14ac:dyDescent="0.3">
      <c r="A24303" t="s">
        <v>93366</v>
      </c>
      <c r="B24303" t="s">
        <v>93367</v>
      </c>
      <c r="C24303" t="s">
        <v>20</v>
      </c>
      <c r="D24303" t="s">
        <v>93368</v>
      </c>
      <c r="E24303" t="s">
        <v>82100</v>
      </c>
      <c r="F24303" t="s">
        <v>16</v>
      </c>
      <c r="G24303" t="s">
        <v>3158</v>
      </c>
      <c r="H24303">
        <v>0</v>
      </c>
      <c r="I24303">
        <v>0</v>
      </c>
      <c r="J24303">
        <v>0</v>
      </c>
      <c r="K24303" t="s">
        <v>93369</v>
      </c>
    </row>
    <row r="24304" spans="1:11" x14ac:dyDescent="0.3">
      <c r="A24304" t="s">
        <v>93370</v>
      </c>
      <c r="B24304" t="s">
        <v>93371</v>
      </c>
      <c r="C24304" t="s">
        <v>20</v>
      </c>
      <c r="D24304" t="s">
        <v>93372</v>
      </c>
      <c r="E24304" t="s">
        <v>82100</v>
      </c>
      <c r="F24304" t="s">
        <v>16</v>
      </c>
      <c r="G24304" t="s">
        <v>1710</v>
      </c>
      <c r="H24304">
        <v>0</v>
      </c>
      <c r="I24304">
        <v>0</v>
      </c>
      <c r="J24304">
        <v>0</v>
      </c>
      <c r="K24304" t="s">
        <v>93373</v>
      </c>
    </row>
    <row r="24305" spans="1:11" x14ac:dyDescent="0.3">
      <c r="A24305" t="s">
        <v>93374</v>
      </c>
      <c r="B24305" t="s">
        <v>93375</v>
      </c>
      <c r="C24305" t="s">
        <v>20</v>
      </c>
      <c r="D24305" t="s">
        <v>93376</v>
      </c>
      <c r="E24305" t="s">
        <v>82100</v>
      </c>
      <c r="F24305" t="s">
        <v>16</v>
      </c>
      <c r="G24305" t="s">
        <v>2060</v>
      </c>
      <c r="H24305">
        <v>0</v>
      </c>
      <c r="I24305">
        <v>0</v>
      </c>
      <c r="J24305">
        <v>0</v>
      </c>
      <c r="K24305" t="s">
        <v>93377</v>
      </c>
    </row>
    <row r="24306" spans="1:11" x14ac:dyDescent="0.3">
      <c r="A24306" t="s">
        <v>93378</v>
      </c>
      <c r="C24306" t="s">
        <v>13</v>
      </c>
      <c r="D24306" t="s">
        <v>93379</v>
      </c>
      <c r="E24306" t="s">
        <v>87125</v>
      </c>
      <c r="F24306" t="s">
        <v>16</v>
      </c>
      <c r="G24306" t="s">
        <v>42</v>
      </c>
      <c r="H24306">
        <v>0</v>
      </c>
      <c r="I24306">
        <v>0</v>
      </c>
      <c r="J24306">
        <v>0</v>
      </c>
      <c r="K24306" t="s">
        <v>93380</v>
      </c>
    </row>
    <row r="24307" spans="1:11" x14ac:dyDescent="0.3">
      <c r="A24307" t="s">
        <v>93381</v>
      </c>
      <c r="B24307" t="s">
        <v>93382</v>
      </c>
      <c r="C24307" t="s">
        <v>13</v>
      </c>
      <c r="D24307" t="s">
        <v>93383</v>
      </c>
      <c r="E24307" t="s">
        <v>87125</v>
      </c>
      <c r="F24307" t="s">
        <v>16</v>
      </c>
      <c r="G24307" t="s">
        <v>2079</v>
      </c>
      <c r="H24307">
        <v>0</v>
      </c>
      <c r="I24307">
        <v>0</v>
      </c>
      <c r="J24307">
        <v>0</v>
      </c>
      <c r="K24307" t="s">
        <v>93384</v>
      </c>
    </row>
    <row r="24308" spans="1:11" x14ac:dyDescent="0.3">
      <c r="A24308" t="s">
        <v>93385</v>
      </c>
      <c r="B24308" t="s">
        <v>93386</v>
      </c>
      <c r="C24308" t="s">
        <v>20</v>
      </c>
      <c r="D24308" t="s">
        <v>93387</v>
      </c>
      <c r="E24308" t="s">
        <v>82100</v>
      </c>
      <c r="F24308" t="s">
        <v>16</v>
      </c>
      <c r="G24308" t="s">
        <v>3430</v>
      </c>
      <c r="H24308">
        <v>0</v>
      </c>
      <c r="I24308">
        <v>0</v>
      </c>
      <c r="J24308">
        <v>0</v>
      </c>
      <c r="K24308" t="s">
        <v>93388</v>
      </c>
    </row>
    <row r="24309" spans="1:11" x14ac:dyDescent="0.3">
      <c r="A24309" t="s">
        <v>93389</v>
      </c>
      <c r="B24309" t="s">
        <v>93390</v>
      </c>
      <c r="C24309" t="s">
        <v>13</v>
      </c>
      <c r="D24309" t="s">
        <v>93391</v>
      </c>
      <c r="E24309" t="s">
        <v>87125</v>
      </c>
      <c r="F24309" t="s">
        <v>1674</v>
      </c>
      <c r="G24309" t="s">
        <v>42</v>
      </c>
      <c r="H24309">
        <v>0</v>
      </c>
      <c r="I24309">
        <v>0</v>
      </c>
      <c r="J24309">
        <v>0</v>
      </c>
      <c r="K24309" t="s">
        <v>93392</v>
      </c>
    </row>
    <row r="24310" spans="1:11" x14ac:dyDescent="0.3">
      <c r="A24310" t="s">
        <v>93393</v>
      </c>
      <c r="B24310" t="s">
        <v>93394</v>
      </c>
      <c r="C24310" t="s">
        <v>13</v>
      </c>
      <c r="D24310" t="s">
        <v>93395</v>
      </c>
      <c r="E24310" t="s">
        <v>87125</v>
      </c>
      <c r="F24310" t="s">
        <v>1751</v>
      </c>
      <c r="G24310" t="s">
        <v>42</v>
      </c>
      <c r="H24310">
        <v>0</v>
      </c>
      <c r="I24310">
        <v>0</v>
      </c>
      <c r="J24310">
        <v>0</v>
      </c>
      <c r="K24310" t="s">
        <v>93396</v>
      </c>
    </row>
    <row r="24311" spans="1:11" x14ac:dyDescent="0.3">
      <c r="A24311" t="s">
        <v>93397</v>
      </c>
      <c r="B24311" t="s">
        <v>93398</v>
      </c>
      <c r="C24311" t="s">
        <v>13</v>
      </c>
      <c r="D24311" t="s">
        <v>93399</v>
      </c>
      <c r="E24311" t="s">
        <v>87125</v>
      </c>
      <c r="F24311" t="s">
        <v>13075</v>
      </c>
      <c r="G24311" t="s">
        <v>42</v>
      </c>
      <c r="H24311">
        <v>0</v>
      </c>
      <c r="I24311">
        <v>0</v>
      </c>
      <c r="J24311">
        <v>0</v>
      </c>
      <c r="K24311" t="s">
        <v>93400</v>
      </c>
    </row>
    <row r="24312" spans="1:11" x14ac:dyDescent="0.3">
      <c r="A24312" t="s">
        <v>93401</v>
      </c>
      <c r="B24312" t="s">
        <v>93402</v>
      </c>
      <c r="C24312" t="s">
        <v>13</v>
      </c>
      <c r="D24312" t="s">
        <v>93403</v>
      </c>
      <c r="E24312" t="s">
        <v>87125</v>
      </c>
      <c r="F24312" t="s">
        <v>6622</v>
      </c>
      <c r="G24312" t="s">
        <v>42</v>
      </c>
      <c r="H24312">
        <v>0</v>
      </c>
      <c r="I24312">
        <v>0</v>
      </c>
      <c r="J24312">
        <v>0</v>
      </c>
      <c r="K24312" t="s">
        <v>93404</v>
      </c>
    </row>
    <row r="24313" spans="1:11" x14ac:dyDescent="0.3">
      <c r="A24313" t="s">
        <v>93405</v>
      </c>
      <c r="B24313" t="s">
        <v>93406</v>
      </c>
      <c r="C24313" t="s">
        <v>13</v>
      </c>
      <c r="D24313" t="s">
        <v>93407</v>
      </c>
      <c r="E24313" t="s">
        <v>87125</v>
      </c>
      <c r="F24313" t="s">
        <v>21004</v>
      </c>
      <c r="G24313" t="s">
        <v>42</v>
      </c>
      <c r="H24313">
        <v>0</v>
      </c>
      <c r="I24313">
        <v>0</v>
      </c>
      <c r="J24313">
        <v>0</v>
      </c>
      <c r="K24313" t="s">
        <v>93408</v>
      </c>
    </row>
    <row r="24314" spans="1:11" x14ac:dyDescent="0.3">
      <c r="A24314" t="s">
        <v>93409</v>
      </c>
      <c r="B24314" t="s">
        <v>93410</v>
      </c>
      <c r="C24314" t="s">
        <v>13</v>
      </c>
      <c r="D24314" t="s">
        <v>93411</v>
      </c>
      <c r="E24314" t="s">
        <v>87125</v>
      </c>
      <c r="F24314" t="s">
        <v>6890</v>
      </c>
      <c r="G24314" t="s">
        <v>42</v>
      </c>
      <c r="H24314">
        <v>0</v>
      </c>
      <c r="I24314">
        <v>0</v>
      </c>
      <c r="J24314">
        <v>0</v>
      </c>
      <c r="K24314" t="s">
        <v>93412</v>
      </c>
    </row>
    <row r="24315" spans="1:11" x14ac:dyDescent="0.3">
      <c r="A24315" t="s">
        <v>93413</v>
      </c>
      <c r="B24315" t="s">
        <v>93414</v>
      </c>
      <c r="C24315" t="s">
        <v>13</v>
      </c>
      <c r="D24315" t="s">
        <v>93415</v>
      </c>
      <c r="E24315" t="s">
        <v>87125</v>
      </c>
      <c r="F24315" t="s">
        <v>20810</v>
      </c>
      <c r="G24315" t="s">
        <v>42</v>
      </c>
      <c r="H24315">
        <v>0</v>
      </c>
      <c r="I24315">
        <v>0</v>
      </c>
      <c r="J24315">
        <v>0</v>
      </c>
      <c r="K24315" t="s">
        <v>93416</v>
      </c>
    </row>
    <row r="24316" spans="1:11" x14ac:dyDescent="0.3">
      <c r="A24316" t="s">
        <v>93417</v>
      </c>
      <c r="B24316" t="s">
        <v>93418</v>
      </c>
      <c r="C24316" t="s">
        <v>13</v>
      </c>
      <c r="D24316" t="s">
        <v>93419</v>
      </c>
      <c r="E24316" t="s">
        <v>87125</v>
      </c>
      <c r="F24316" t="s">
        <v>41</v>
      </c>
      <c r="G24316" t="s">
        <v>42</v>
      </c>
      <c r="H24316">
        <v>0</v>
      </c>
      <c r="I24316">
        <v>0</v>
      </c>
      <c r="J24316">
        <v>0</v>
      </c>
      <c r="K24316" t="s">
        <v>93420</v>
      </c>
    </row>
    <row r="24317" spans="1:11" x14ac:dyDescent="0.3">
      <c r="A24317" t="s">
        <v>93421</v>
      </c>
      <c r="B24317" t="s">
        <v>93422</v>
      </c>
      <c r="C24317" t="s">
        <v>13</v>
      </c>
      <c r="D24317" t="s">
        <v>93423</v>
      </c>
      <c r="E24317" t="s">
        <v>87125</v>
      </c>
      <c r="F24317" t="s">
        <v>1981</v>
      </c>
      <c r="G24317" t="s">
        <v>42</v>
      </c>
      <c r="H24317">
        <v>0</v>
      </c>
      <c r="I24317">
        <v>0</v>
      </c>
      <c r="J24317">
        <v>0</v>
      </c>
      <c r="K24317" t="s">
        <v>93424</v>
      </c>
    </row>
    <row r="24318" spans="1:11" x14ac:dyDescent="0.3">
      <c r="A24318" t="s">
        <v>93425</v>
      </c>
      <c r="B24318" t="s">
        <v>93426</v>
      </c>
      <c r="C24318" t="s">
        <v>13</v>
      </c>
      <c r="D24318" t="s">
        <v>93427</v>
      </c>
      <c r="E24318" t="s">
        <v>87125</v>
      </c>
      <c r="F24318" t="s">
        <v>41</v>
      </c>
      <c r="G24318" t="s">
        <v>42</v>
      </c>
      <c r="H24318">
        <v>0</v>
      </c>
      <c r="I24318">
        <v>0</v>
      </c>
      <c r="J24318">
        <v>0</v>
      </c>
      <c r="K24318" t="s">
        <v>93428</v>
      </c>
    </row>
    <row r="24319" spans="1:11" x14ac:dyDescent="0.3">
      <c r="A24319" t="s">
        <v>93429</v>
      </c>
      <c r="B24319" t="s">
        <v>93430</v>
      </c>
      <c r="C24319" t="s">
        <v>27</v>
      </c>
      <c r="D24319" t="s">
        <v>93431</v>
      </c>
      <c r="E24319" t="s">
        <v>90134</v>
      </c>
      <c r="F24319" t="s">
        <v>1662</v>
      </c>
      <c r="G24319" t="s">
        <v>42</v>
      </c>
      <c r="H24319">
        <v>0</v>
      </c>
      <c r="I24319">
        <v>0</v>
      </c>
      <c r="J24319">
        <v>0</v>
      </c>
      <c r="K24319" t="s">
        <v>93432</v>
      </c>
    </row>
    <row r="24320" spans="1:11" x14ac:dyDescent="0.3">
      <c r="A24320" t="s">
        <v>93433</v>
      </c>
      <c r="B24320" t="s">
        <v>93434</v>
      </c>
      <c r="C24320" t="s">
        <v>147</v>
      </c>
      <c r="D24320" t="s">
        <v>93435</v>
      </c>
      <c r="E24320" t="s">
        <v>76393</v>
      </c>
      <c r="F24320" t="s">
        <v>59541</v>
      </c>
      <c r="G24320" t="s">
        <v>42</v>
      </c>
      <c r="H24320">
        <v>0</v>
      </c>
      <c r="I24320">
        <v>0</v>
      </c>
      <c r="J24320">
        <v>0</v>
      </c>
      <c r="K24320" t="s">
        <v>93436</v>
      </c>
    </row>
    <row r="24321" spans="1:11" x14ac:dyDescent="0.3">
      <c r="A24321" t="s">
        <v>93437</v>
      </c>
      <c r="B24321" t="s">
        <v>93438</v>
      </c>
      <c r="C24321" t="s">
        <v>20</v>
      </c>
      <c r="D24321" t="s">
        <v>93439</v>
      </c>
      <c r="E24321" t="s">
        <v>82100</v>
      </c>
      <c r="F24321" t="s">
        <v>16</v>
      </c>
      <c r="G24321" t="s">
        <v>1091</v>
      </c>
      <c r="H24321">
        <v>0</v>
      </c>
      <c r="I24321">
        <v>0</v>
      </c>
      <c r="J24321">
        <v>0</v>
      </c>
      <c r="K24321" t="s">
        <v>93440</v>
      </c>
    </row>
    <row r="24322" spans="1:11" x14ac:dyDescent="0.3">
      <c r="A24322" t="s">
        <v>93441</v>
      </c>
      <c r="C24322" t="s">
        <v>20</v>
      </c>
      <c r="D24322" t="s">
        <v>93442</v>
      </c>
      <c r="E24322" t="s">
        <v>82100</v>
      </c>
      <c r="F24322" t="s">
        <v>16</v>
      </c>
      <c r="G24322" t="s">
        <v>29493</v>
      </c>
      <c r="H24322">
        <v>0</v>
      </c>
      <c r="I24322">
        <v>0</v>
      </c>
      <c r="J24322">
        <v>0</v>
      </c>
      <c r="K24322" t="s">
        <v>93443</v>
      </c>
    </row>
    <row r="24323" spans="1:11" x14ac:dyDescent="0.3">
      <c r="A24323" t="s">
        <v>93444</v>
      </c>
      <c r="B24323" t="s">
        <v>93445</v>
      </c>
      <c r="C24323" t="s">
        <v>147</v>
      </c>
      <c r="D24323" t="s">
        <v>93446</v>
      </c>
      <c r="E24323" t="s">
        <v>76393</v>
      </c>
      <c r="F24323" t="s">
        <v>2665</v>
      </c>
      <c r="G24323" t="s">
        <v>42</v>
      </c>
      <c r="H24323">
        <v>0</v>
      </c>
      <c r="I24323">
        <v>0</v>
      </c>
      <c r="J24323">
        <v>0</v>
      </c>
      <c r="K24323" t="s">
        <v>93447</v>
      </c>
    </row>
    <row r="24324" spans="1:11" x14ac:dyDescent="0.3">
      <c r="A24324" t="s">
        <v>93448</v>
      </c>
      <c r="B24324" t="s">
        <v>93449</v>
      </c>
      <c r="C24324" t="s">
        <v>147</v>
      </c>
      <c r="D24324" t="s">
        <v>93450</v>
      </c>
      <c r="E24324" t="s">
        <v>76393</v>
      </c>
      <c r="F24324" t="s">
        <v>2852</v>
      </c>
      <c r="G24324" t="s">
        <v>42</v>
      </c>
      <c r="H24324">
        <v>0</v>
      </c>
      <c r="I24324">
        <v>0</v>
      </c>
      <c r="J24324">
        <v>0</v>
      </c>
      <c r="K24324" t="s">
        <v>93451</v>
      </c>
    </row>
    <row r="24325" spans="1:11" x14ac:dyDescent="0.3">
      <c r="A24325" t="s">
        <v>93452</v>
      </c>
      <c r="B24325" t="s">
        <v>93453</v>
      </c>
      <c r="C24325" t="s">
        <v>147</v>
      </c>
      <c r="D24325" t="s">
        <v>93454</v>
      </c>
      <c r="E24325" t="s">
        <v>76393</v>
      </c>
      <c r="F24325" t="s">
        <v>3769</v>
      </c>
      <c r="G24325" t="s">
        <v>42</v>
      </c>
      <c r="H24325">
        <v>0</v>
      </c>
      <c r="I24325">
        <v>0</v>
      </c>
      <c r="J24325">
        <v>0</v>
      </c>
      <c r="K24325" t="s">
        <v>93455</v>
      </c>
    </row>
    <row r="24326" spans="1:11" x14ac:dyDescent="0.3">
      <c r="A24326" t="s">
        <v>93456</v>
      </c>
      <c r="C24326" t="s">
        <v>147</v>
      </c>
      <c r="D24326" t="s">
        <v>93457</v>
      </c>
      <c r="E24326" t="s">
        <v>76393</v>
      </c>
      <c r="F24326" t="s">
        <v>1918</v>
      </c>
      <c r="G24326" t="s">
        <v>42</v>
      </c>
      <c r="H24326">
        <v>0</v>
      </c>
      <c r="I24326">
        <v>0</v>
      </c>
      <c r="J24326">
        <v>0</v>
      </c>
      <c r="K24326" t="s">
        <v>93458</v>
      </c>
    </row>
    <row r="24327" spans="1:11" x14ac:dyDescent="0.3">
      <c r="A24327" t="s">
        <v>93459</v>
      </c>
      <c r="C24327" t="s">
        <v>147</v>
      </c>
      <c r="D24327" t="s">
        <v>93460</v>
      </c>
      <c r="E24327" t="s">
        <v>76393</v>
      </c>
      <c r="F24327" t="s">
        <v>2272</v>
      </c>
      <c r="G24327" t="s">
        <v>42</v>
      </c>
      <c r="H24327">
        <v>0</v>
      </c>
      <c r="I24327">
        <v>0</v>
      </c>
      <c r="J24327">
        <v>0</v>
      </c>
      <c r="K24327" t="s">
        <v>93461</v>
      </c>
    </row>
    <row r="24328" spans="1:11" x14ac:dyDescent="0.3">
      <c r="A24328" t="s">
        <v>93462</v>
      </c>
      <c r="B24328" t="s">
        <v>93463</v>
      </c>
      <c r="C24328" t="s">
        <v>466</v>
      </c>
      <c r="D24328" t="s">
        <v>93464</v>
      </c>
      <c r="E24328" t="s">
        <v>761</v>
      </c>
      <c r="F24328" t="s">
        <v>16</v>
      </c>
      <c r="G24328" t="s">
        <v>6006</v>
      </c>
      <c r="H24328">
        <v>0</v>
      </c>
      <c r="I24328">
        <v>0</v>
      </c>
      <c r="J24328">
        <v>0</v>
      </c>
      <c r="K24328" t="s">
        <v>93465</v>
      </c>
    </row>
    <row r="24329" spans="1:11" x14ac:dyDescent="0.3">
      <c r="A24329" t="s">
        <v>93466</v>
      </c>
      <c r="B24329" t="s">
        <v>93467</v>
      </c>
      <c r="C24329" t="s">
        <v>13</v>
      </c>
      <c r="D24329" t="s">
        <v>93468</v>
      </c>
      <c r="E24329" t="s">
        <v>87125</v>
      </c>
      <c r="F24329" t="s">
        <v>16</v>
      </c>
      <c r="G24329" t="s">
        <v>12178</v>
      </c>
      <c r="H24329">
        <v>0</v>
      </c>
      <c r="I24329">
        <v>0</v>
      </c>
      <c r="J24329">
        <v>0</v>
      </c>
      <c r="K24329" t="s">
        <v>93469</v>
      </c>
    </row>
    <row r="24330" spans="1:11" x14ac:dyDescent="0.3">
      <c r="A24330" t="s">
        <v>93470</v>
      </c>
      <c r="B24330" t="s">
        <v>93471</v>
      </c>
      <c r="C24330" t="s">
        <v>27</v>
      </c>
      <c r="D24330" t="s">
        <v>93472</v>
      </c>
      <c r="E24330" t="s">
        <v>90134</v>
      </c>
      <c r="F24330" t="s">
        <v>16</v>
      </c>
      <c r="G24330" t="s">
        <v>155</v>
      </c>
      <c r="H24330">
        <v>0</v>
      </c>
      <c r="I24330">
        <v>0</v>
      </c>
      <c r="J24330">
        <v>0</v>
      </c>
      <c r="K24330" t="s">
        <v>93473</v>
      </c>
    </row>
    <row r="24331" spans="1:11" x14ac:dyDescent="0.3">
      <c r="A24331" t="s">
        <v>93474</v>
      </c>
      <c r="B24331" t="s">
        <v>93475</v>
      </c>
      <c r="C24331" t="s">
        <v>27</v>
      </c>
      <c r="D24331" t="s">
        <v>93476</v>
      </c>
      <c r="E24331" t="s">
        <v>90134</v>
      </c>
      <c r="F24331" t="s">
        <v>3066</v>
      </c>
      <c r="G24331" t="s">
        <v>42</v>
      </c>
      <c r="H24331">
        <v>0</v>
      </c>
      <c r="I24331">
        <v>0</v>
      </c>
      <c r="J24331">
        <v>0</v>
      </c>
      <c r="K24331" t="s">
        <v>93477</v>
      </c>
    </row>
    <row r="24332" spans="1:11" x14ac:dyDescent="0.3">
      <c r="A24332" t="s">
        <v>93478</v>
      </c>
      <c r="B24332" t="s">
        <v>93479</v>
      </c>
      <c r="C24332" t="s">
        <v>27</v>
      </c>
      <c r="D24332" t="s">
        <v>93480</v>
      </c>
      <c r="E24332" t="s">
        <v>90134</v>
      </c>
      <c r="F24332" t="s">
        <v>10407</v>
      </c>
      <c r="G24332" t="s">
        <v>42</v>
      </c>
      <c r="H24332">
        <v>0</v>
      </c>
      <c r="I24332">
        <v>0</v>
      </c>
      <c r="J24332">
        <v>0</v>
      </c>
      <c r="K24332" t="s">
        <v>93481</v>
      </c>
    </row>
    <row r="24333" spans="1:11" x14ac:dyDescent="0.3">
      <c r="A24333" t="s">
        <v>93482</v>
      </c>
      <c r="C24333" t="s">
        <v>13</v>
      </c>
      <c r="D24333" t="e">
        <f>화학적 산소 요구량.</f>
        <v>#NAME?</v>
      </c>
      <c r="E24333" t="s">
        <v>87125</v>
      </c>
      <c r="F24333" t="s">
        <v>16</v>
      </c>
      <c r="G24333" t="s">
        <v>4525</v>
      </c>
      <c r="H24333">
        <v>0</v>
      </c>
      <c r="I24333">
        <v>0</v>
      </c>
      <c r="J24333">
        <v>0</v>
      </c>
      <c r="K24333" t="s">
        <v>93483</v>
      </c>
    </row>
    <row r="24334" spans="1:11" x14ac:dyDescent="0.3">
      <c r="A24334" t="s">
        <v>93484</v>
      </c>
      <c r="B24334" t="s">
        <v>25536</v>
      </c>
      <c r="C24334" t="s">
        <v>13</v>
      </c>
      <c r="D24334" t="s">
        <v>93485</v>
      </c>
      <c r="E24334" t="s">
        <v>87125</v>
      </c>
      <c r="F24334" t="s">
        <v>16</v>
      </c>
      <c r="G24334" t="s">
        <v>10656</v>
      </c>
      <c r="H24334">
        <v>0</v>
      </c>
      <c r="I24334">
        <v>0</v>
      </c>
      <c r="J24334">
        <v>0</v>
      </c>
      <c r="K24334" t="s">
        <v>93486</v>
      </c>
    </row>
    <row r="24335" spans="1:11" x14ac:dyDescent="0.3">
      <c r="A24335" t="s">
        <v>93487</v>
      </c>
      <c r="B24335" t="s">
        <v>93488</v>
      </c>
      <c r="C24335" t="s">
        <v>20</v>
      </c>
      <c r="D24335" t="s">
        <v>93489</v>
      </c>
      <c r="E24335" t="s">
        <v>82100</v>
      </c>
      <c r="F24335" t="s">
        <v>16</v>
      </c>
      <c r="G24335" t="s">
        <v>887</v>
      </c>
      <c r="H24335">
        <v>0</v>
      </c>
      <c r="I24335">
        <v>0</v>
      </c>
      <c r="J24335">
        <v>0</v>
      </c>
      <c r="K24335" t="s">
        <v>93490</v>
      </c>
    </row>
    <row r="24336" spans="1:11" x14ac:dyDescent="0.3">
      <c r="A24336" t="s">
        <v>93491</v>
      </c>
      <c r="B24336" t="s">
        <v>93492</v>
      </c>
      <c r="C24336" t="s">
        <v>20</v>
      </c>
      <c r="D24336" t="s">
        <v>93493</v>
      </c>
      <c r="E24336" t="s">
        <v>82100</v>
      </c>
      <c r="F24336" t="s">
        <v>16</v>
      </c>
      <c r="G24336" t="s">
        <v>269</v>
      </c>
      <c r="H24336">
        <v>0</v>
      </c>
      <c r="I24336">
        <v>0</v>
      </c>
      <c r="J24336">
        <v>0</v>
      </c>
      <c r="K24336" t="s">
        <v>93494</v>
      </c>
    </row>
    <row r="24337" spans="1:11" x14ac:dyDescent="0.3">
      <c r="A24337" t="s">
        <v>93495</v>
      </c>
      <c r="B24337" t="s">
        <v>93496</v>
      </c>
      <c r="C24337" t="s">
        <v>466</v>
      </c>
      <c r="D24337" t="s">
        <v>93497</v>
      </c>
      <c r="E24337" t="s">
        <v>761</v>
      </c>
      <c r="F24337" t="s">
        <v>16</v>
      </c>
      <c r="G24337" t="s">
        <v>3656</v>
      </c>
      <c r="H24337">
        <v>0</v>
      </c>
      <c r="I24337">
        <v>0</v>
      </c>
      <c r="J24337">
        <v>0</v>
      </c>
      <c r="K24337" t="s">
        <v>93498</v>
      </c>
    </row>
    <row r="24338" spans="1:11" x14ac:dyDescent="0.3">
      <c r="A24338" t="s">
        <v>93499</v>
      </c>
      <c r="B24338" t="s">
        <v>93500</v>
      </c>
      <c r="C24338" t="s">
        <v>13</v>
      </c>
      <c r="D24338" t="s">
        <v>93501</v>
      </c>
      <c r="E24338" t="s">
        <v>87125</v>
      </c>
      <c r="F24338" t="s">
        <v>16</v>
      </c>
      <c r="G24338" t="s">
        <v>2070</v>
      </c>
      <c r="H24338">
        <v>0</v>
      </c>
      <c r="I24338">
        <v>0</v>
      </c>
      <c r="J24338">
        <v>0</v>
      </c>
      <c r="K24338" t="s">
        <v>93502</v>
      </c>
    </row>
    <row r="24339" spans="1:11" x14ac:dyDescent="0.3">
      <c r="A24339" t="s">
        <v>93503</v>
      </c>
      <c r="B24339" t="s">
        <v>93504</v>
      </c>
      <c r="C24339" t="s">
        <v>27</v>
      </c>
      <c r="D24339" t="s">
        <v>93505</v>
      </c>
      <c r="E24339" t="s">
        <v>90134</v>
      </c>
      <c r="F24339" t="s">
        <v>12077</v>
      </c>
      <c r="G24339" t="s">
        <v>42</v>
      </c>
      <c r="H24339">
        <v>0</v>
      </c>
      <c r="I24339">
        <v>0</v>
      </c>
      <c r="J24339">
        <v>0</v>
      </c>
      <c r="K24339" t="s">
        <v>93506</v>
      </c>
    </row>
    <row r="24340" spans="1:11" x14ac:dyDescent="0.3">
      <c r="A24340" t="s">
        <v>93507</v>
      </c>
      <c r="B24340" t="s">
        <v>93508</v>
      </c>
      <c r="C24340" t="s">
        <v>27</v>
      </c>
      <c r="D24340" t="s">
        <v>93509</v>
      </c>
      <c r="E24340" t="s">
        <v>90134</v>
      </c>
      <c r="F24340" t="s">
        <v>4643</v>
      </c>
      <c r="G24340" t="s">
        <v>42</v>
      </c>
      <c r="H24340">
        <v>0</v>
      </c>
      <c r="I24340">
        <v>0</v>
      </c>
      <c r="J24340">
        <v>0</v>
      </c>
      <c r="K24340" t="s">
        <v>93510</v>
      </c>
    </row>
    <row r="24341" spans="1:11" x14ac:dyDescent="0.3">
      <c r="A24341" t="s">
        <v>93511</v>
      </c>
      <c r="B24341" t="s">
        <v>93512</v>
      </c>
      <c r="C24341" t="s">
        <v>27</v>
      </c>
      <c r="D24341" t="s">
        <v>93513</v>
      </c>
      <c r="E24341" t="s">
        <v>90134</v>
      </c>
      <c r="F24341" t="s">
        <v>1961</v>
      </c>
      <c r="G24341" t="s">
        <v>42</v>
      </c>
      <c r="H24341">
        <v>0</v>
      </c>
      <c r="I24341">
        <v>0</v>
      </c>
      <c r="J24341">
        <v>0</v>
      </c>
      <c r="K24341" t="s">
        <v>93514</v>
      </c>
    </row>
    <row r="24342" spans="1:11" x14ac:dyDescent="0.3">
      <c r="A24342" t="s">
        <v>93515</v>
      </c>
      <c r="B24342" t="s">
        <v>93516</v>
      </c>
      <c r="C24342" t="s">
        <v>20</v>
      </c>
      <c r="D24342" t="s">
        <v>93517</v>
      </c>
      <c r="E24342" t="s">
        <v>82100</v>
      </c>
      <c r="F24342" t="s">
        <v>16</v>
      </c>
      <c r="G24342" t="s">
        <v>1488</v>
      </c>
      <c r="H24342">
        <v>0</v>
      </c>
      <c r="I24342">
        <v>0</v>
      </c>
      <c r="J24342">
        <v>0</v>
      </c>
      <c r="K24342" t="s">
        <v>93518</v>
      </c>
    </row>
    <row r="24343" spans="1:11" x14ac:dyDescent="0.3">
      <c r="A24343" t="s">
        <v>93519</v>
      </c>
      <c r="B24343" t="s">
        <v>93520</v>
      </c>
      <c r="C24343" t="s">
        <v>13</v>
      </c>
      <c r="D24343" t="s">
        <v>93521</v>
      </c>
      <c r="E24343" t="s">
        <v>87125</v>
      </c>
      <c r="F24343" t="s">
        <v>16</v>
      </c>
      <c r="G24343" t="s">
        <v>2960</v>
      </c>
      <c r="H24343">
        <v>0</v>
      </c>
      <c r="I24343">
        <v>0</v>
      </c>
      <c r="J24343">
        <v>0</v>
      </c>
      <c r="K24343" t="s">
        <v>93522</v>
      </c>
    </row>
    <row r="24344" spans="1:11" x14ac:dyDescent="0.3">
      <c r="A24344" t="s">
        <v>93523</v>
      </c>
      <c r="B24344" t="s">
        <v>93524</v>
      </c>
      <c r="C24344" t="s">
        <v>13</v>
      </c>
      <c r="D24344" t="s">
        <v>93525</v>
      </c>
      <c r="E24344" t="s">
        <v>87125</v>
      </c>
      <c r="F24344" t="s">
        <v>16</v>
      </c>
      <c r="G24344" t="s">
        <v>17259</v>
      </c>
      <c r="H24344">
        <v>0</v>
      </c>
      <c r="I24344">
        <v>0</v>
      </c>
      <c r="J24344">
        <v>0</v>
      </c>
      <c r="K24344" t="s">
        <v>93526</v>
      </c>
    </row>
    <row r="24345" spans="1:11" x14ac:dyDescent="0.3">
      <c r="A24345" t="s">
        <v>93527</v>
      </c>
      <c r="B24345" t="s">
        <v>93528</v>
      </c>
      <c r="C24345" t="s">
        <v>20</v>
      </c>
      <c r="D24345" t="s">
        <v>93529</v>
      </c>
      <c r="E24345" t="s">
        <v>82100</v>
      </c>
      <c r="F24345" t="s">
        <v>16</v>
      </c>
      <c r="G24345" t="s">
        <v>859</v>
      </c>
      <c r="H24345">
        <v>0</v>
      </c>
      <c r="I24345">
        <v>0</v>
      </c>
      <c r="J24345">
        <v>0</v>
      </c>
      <c r="K24345" t="s">
        <v>93530</v>
      </c>
    </row>
    <row r="24346" spans="1:11" x14ac:dyDescent="0.3">
      <c r="A24346" t="s">
        <v>93531</v>
      </c>
      <c r="B24346" t="s">
        <v>93532</v>
      </c>
      <c r="C24346" t="s">
        <v>27</v>
      </c>
      <c r="D24346" t="s">
        <v>93533</v>
      </c>
      <c r="E24346" t="s">
        <v>90134</v>
      </c>
      <c r="F24346" t="s">
        <v>1981</v>
      </c>
      <c r="G24346" t="s">
        <v>42</v>
      </c>
      <c r="H24346">
        <v>0</v>
      </c>
      <c r="I24346">
        <v>0</v>
      </c>
      <c r="J24346">
        <v>0</v>
      </c>
      <c r="K24346" t="s">
        <v>93534</v>
      </c>
    </row>
    <row r="24347" spans="1:11" x14ac:dyDescent="0.3">
      <c r="A24347" t="s">
        <v>93535</v>
      </c>
      <c r="B24347" t="s">
        <v>93536</v>
      </c>
      <c r="C24347" t="s">
        <v>27</v>
      </c>
      <c r="D24347" t="s">
        <v>93537</v>
      </c>
      <c r="E24347" t="s">
        <v>90134</v>
      </c>
      <c r="F24347" t="s">
        <v>2852</v>
      </c>
      <c r="G24347" t="s">
        <v>5097</v>
      </c>
      <c r="H24347">
        <v>0</v>
      </c>
      <c r="I24347">
        <v>0</v>
      </c>
      <c r="J24347">
        <v>0</v>
      </c>
      <c r="K24347" t="s">
        <v>93538</v>
      </c>
    </row>
    <row r="24348" spans="1:11" x14ac:dyDescent="0.3">
      <c r="A24348" t="s">
        <v>93539</v>
      </c>
      <c r="B24348" t="s">
        <v>93540</v>
      </c>
      <c r="C24348" t="s">
        <v>27</v>
      </c>
      <c r="D24348" t="s">
        <v>93541</v>
      </c>
      <c r="E24348" t="s">
        <v>90134</v>
      </c>
      <c r="F24348" t="s">
        <v>16</v>
      </c>
      <c r="G24348" t="s">
        <v>3356</v>
      </c>
      <c r="H24348">
        <v>0</v>
      </c>
      <c r="I24348">
        <v>0</v>
      </c>
      <c r="J24348">
        <v>0</v>
      </c>
      <c r="K24348" t="s">
        <v>93542</v>
      </c>
    </row>
    <row r="24349" spans="1:11" x14ac:dyDescent="0.3">
      <c r="A24349" t="s">
        <v>93543</v>
      </c>
      <c r="B24349" t="s">
        <v>93544</v>
      </c>
      <c r="C24349" t="s">
        <v>13</v>
      </c>
      <c r="D24349" t="s">
        <v>93545</v>
      </c>
      <c r="E24349" t="s">
        <v>87125</v>
      </c>
      <c r="F24349" t="s">
        <v>16</v>
      </c>
      <c r="G24349" t="s">
        <v>3935</v>
      </c>
      <c r="H24349">
        <v>0</v>
      </c>
      <c r="I24349">
        <v>0</v>
      </c>
      <c r="J24349">
        <v>0</v>
      </c>
      <c r="K24349" t="s">
        <v>93546</v>
      </c>
    </row>
    <row r="24350" spans="1:11" x14ac:dyDescent="0.3">
      <c r="A24350" t="s">
        <v>93547</v>
      </c>
      <c r="B24350" t="s">
        <v>93548</v>
      </c>
      <c r="C24350" t="s">
        <v>13</v>
      </c>
      <c r="D24350" t="s">
        <v>93549</v>
      </c>
      <c r="E24350" t="s">
        <v>87125</v>
      </c>
      <c r="F24350" t="s">
        <v>16</v>
      </c>
      <c r="G24350" t="s">
        <v>6816</v>
      </c>
      <c r="H24350">
        <v>0</v>
      </c>
      <c r="I24350">
        <v>0</v>
      </c>
      <c r="J24350">
        <v>0</v>
      </c>
      <c r="K24350" t="s">
        <v>93550</v>
      </c>
    </row>
    <row r="24351" spans="1:11" x14ac:dyDescent="0.3">
      <c r="A24351" t="s">
        <v>93551</v>
      </c>
      <c r="B24351" t="s">
        <v>93552</v>
      </c>
      <c r="C24351" t="s">
        <v>13</v>
      </c>
      <c r="D24351" t="s">
        <v>93553</v>
      </c>
      <c r="E24351" t="s">
        <v>87125</v>
      </c>
      <c r="F24351" t="s">
        <v>16</v>
      </c>
      <c r="G24351" t="s">
        <v>17996</v>
      </c>
      <c r="H24351">
        <v>0</v>
      </c>
      <c r="I24351">
        <v>0</v>
      </c>
      <c r="J24351">
        <v>0</v>
      </c>
      <c r="K24351" t="s">
        <v>93554</v>
      </c>
    </row>
    <row r="24352" spans="1:11" x14ac:dyDescent="0.3">
      <c r="A24352" t="s">
        <v>93555</v>
      </c>
      <c r="B24352" t="s">
        <v>93556</v>
      </c>
      <c r="C24352" t="s">
        <v>20</v>
      </c>
      <c r="D24352" t="s">
        <v>93557</v>
      </c>
      <c r="E24352" t="s">
        <v>82100</v>
      </c>
      <c r="F24352" t="s">
        <v>16</v>
      </c>
      <c r="G24352" t="s">
        <v>756</v>
      </c>
      <c r="H24352">
        <v>0</v>
      </c>
      <c r="I24352">
        <v>0</v>
      </c>
      <c r="J24352">
        <v>0</v>
      </c>
      <c r="K24352" t="s">
        <v>93558</v>
      </c>
    </row>
    <row r="24353" spans="1:11" x14ac:dyDescent="0.3">
      <c r="A24353" t="s">
        <v>93559</v>
      </c>
      <c r="B24353" t="s">
        <v>93560</v>
      </c>
      <c r="C24353" t="s">
        <v>13</v>
      </c>
      <c r="D24353" t="s">
        <v>93561</v>
      </c>
      <c r="E24353" t="s">
        <v>87125</v>
      </c>
      <c r="F24353" t="s">
        <v>16</v>
      </c>
      <c r="G24353" t="s">
        <v>1894</v>
      </c>
      <c r="H24353">
        <v>0</v>
      </c>
      <c r="I24353">
        <v>0</v>
      </c>
      <c r="J24353">
        <v>0</v>
      </c>
      <c r="K24353" t="s">
        <v>93562</v>
      </c>
    </row>
    <row r="24354" spans="1:11" x14ac:dyDescent="0.3">
      <c r="A24354" t="s">
        <v>93563</v>
      </c>
      <c r="B24354" t="s">
        <v>93564</v>
      </c>
      <c r="C24354" t="s">
        <v>13</v>
      </c>
      <c r="E24354" t="s">
        <v>87125</v>
      </c>
      <c r="F24354" t="s">
        <v>16</v>
      </c>
      <c r="G24354" t="s">
        <v>2853</v>
      </c>
      <c r="H24354">
        <v>0</v>
      </c>
      <c r="I24354">
        <v>0</v>
      </c>
      <c r="J24354">
        <v>0</v>
      </c>
      <c r="K24354" t="s">
        <v>93565</v>
      </c>
    </row>
    <row r="24355" spans="1:11" x14ac:dyDescent="0.3">
      <c r="A24355" t="s">
        <v>93566</v>
      </c>
      <c r="B24355" t="s">
        <v>93567</v>
      </c>
      <c r="C24355" t="s">
        <v>27</v>
      </c>
      <c r="D24355" t="s">
        <v>93568</v>
      </c>
      <c r="E24355" t="s">
        <v>29</v>
      </c>
      <c r="F24355" t="s">
        <v>16</v>
      </c>
      <c r="G24355" t="s">
        <v>547</v>
      </c>
      <c r="H24355">
        <v>0</v>
      </c>
      <c r="I24355">
        <v>0</v>
      </c>
      <c r="J24355">
        <v>0</v>
      </c>
      <c r="K24355" t="s">
        <v>93569</v>
      </c>
    </row>
    <row r="24356" spans="1:11" x14ac:dyDescent="0.3">
      <c r="A24356" t="s">
        <v>93570</v>
      </c>
      <c r="B24356" t="s">
        <v>93571</v>
      </c>
      <c r="C24356" t="s">
        <v>13</v>
      </c>
      <c r="D24356" t="s">
        <v>93572</v>
      </c>
      <c r="E24356" t="s">
        <v>87125</v>
      </c>
      <c r="F24356" t="s">
        <v>16</v>
      </c>
      <c r="G24356" t="s">
        <v>1477</v>
      </c>
      <c r="H24356">
        <v>0</v>
      </c>
      <c r="I24356">
        <v>0</v>
      </c>
      <c r="J24356">
        <v>0</v>
      </c>
      <c r="K24356" t="s">
        <v>93573</v>
      </c>
    </row>
    <row r="24357" spans="1:11" x14ac:dyDescent="0.3">
      <c r="A24357" t="s">
        <v>93574</v>
      </c>
      <c r="C24357" t="s">
        <v>13</v>
      </c>
      <c r="D24357" t="s">
        <v>93575</v>
      </c>
      <c r="E24357" t="s">
        <v>87125</v>
      </c>
      <c r="F24357" t="s">
        <v>16</v>
      </c>
      <c r="G24357" t="s">
        <v>42</v>
      </c>
      <c r="H24357">
        <v>0</v>
      </c>
      <c r="I24357">
        <v>0</v>
      </c>
      <c r="J24357">
        <v>0</v>
      </c>
      <c r="K24357" t="s">
        <v>93576</v>
      </c>
    </row>
    <row r="24358" spans="1:11" x14ac:dyDescent="0.3">
      <c r="A24358" t="s">
        <v>93577</v>
      </c>
      <c r="B24358" t="s">
        <v>93578</v>
      </c>
      <c r="C24358" t="s">
        <v>13</v>
      </c>
      <c r="D24358" t="s">
        <v>93579</v>
      </c>
      <c r="E24358" t="s">
        <v>87125</v>
      </c>
      <c r="F24358" t="s">
        <v>16</v>
      </c>
      <c r="G24358" t="s">
        <v>9711</v>
      </c>
      <c r="H24358">
        <v>0</v>
      </c>
      <c r="I24358">
        <v>0</v>
      </c>
      <c r="J24358">
        <v>0</v>
      </c>
      <c r="K24358" t="s">
        <v>93580</v>
      </c>
    </row>
    <row r="24359" spans="1:11" x14ac:dyDescent="0.3">
      <c r="A24359" t="s">
        <v>93581</v>
      </c>
      <c r="B24359" t="s">
        <v>93582</v>
      </c>
      <c r="C24359" t="s">
        <v>13</v>
      </c>
      <c r="D24359" t="s">
        <v>93583</v>
      </c>
      <c r="E24359" t="s">
        <v>87125</v>
      </c>
      <c r="F24359" t="s">
        <v>16</v>
      </c>
      <c r="G24359" t="s">
        <v>4039</v>
      </c>
      <c r="H24359">
        <v>0</v>
      </c>
      <c r="I24359">
        <v>0</v>
      </c>
      <c r="J24359">
        <v>0</v>
      </c>
      <c r="K24359" t="s">
        <v>93584</v>
      </c>
    </row>
    <row r="24360" spans="1:11" x14ac:dyDescent="0.3">
      <c r="A24360" t="s">
        <v>93585</v>
      </c>
      <c r="B24360" t="s">
        <v>93586</v>
      </c>
      <c r="C24360" t="s">
        <v>13</v>
      </c>
      <c r="D24360" t="s">
        <v>93587</v>
      </c>
      <c r="E24360" t="s">
        <v>87125</v>
      </c>
      <c r="F24360" t="s">
        <v>16</v>
      </c>
      <c r="G24360" t="s">
        <v>12012</v>
      </c>
      <c r="H24360">
        <v>0</v>
      </c>
      <c r="I24360">
        <v>0</v>
      </c>
      <c r="J24360">
        <v>0</v>
      </c>
      <c r="K24360" t="s">
        <v>93588</v>
      </c>
    </row>
    <row r="24361" spans="1:11" x14ac:dyDescent="0.3">
      <c r="A24361" t="s">
        <v>93589</v>
      </c>
      <c r="B24361" t="s">
        <v>93590</v>
      </c>
      <c r="C24361" t="s">
        <v>20</v>
      </c>
      <c r="D24361" t="s">
        <v>93591</v>
      </c>
      <c r="E24361" t="s">
        <v>82100</v>
      </c>
      <c r="F24361" t="s">
        <v>16</v>
      </c>
      <c r="G24361" t="s">
        <v>3987</v>
      </c>
      <c r="H24361">
        <v>0</v>
      </c>
      <c r="I24361">
        <v>0</v>
      </c>
      <c r="J24361">
        <v>0</v>
      </c>
      <c r="K24361" t="s">
        <v>93592</v>
      </c>
    </row>
    <row r="24362" spans="1:11" x14ac:dyDescent="0.3">
      <c r="A24362" t="s">
        <v>93593</v>
      </c>
      <c r="B24362" t="s">
        <v>93594</v>
      </c>
      <c r="C24362" t="s">
        <v>13</v>
      </c>
      <c r="D24362" t="s">
        <v>93595</v>
      </c>
      <c r="E24362" t="s">
        <v>87125</v>
      </c>
      <c r="F24362" t="s">
        <v>994</v>
      </c>
      <c r="G24362" t="s">
        <v>13770</v>
      </c>
      <c r="H24362">
        <v>0</v>
      </c>
      <c r="I24362">
        <v>0</v>
      </c>
      <c r="J24362">
        <v>0</v>
      </c>
      <c r="K24362" t="s">
        <v>93596</v>
      </c>
    </row>
    <row r="24363" spans="1:11" x14ac:dyDescent="0.3">
      <c r="A24363" t="s">
        <v>93597</v>
      </c>
      <c r="B24363" t="s">
        <v>93598</v>
      </c>
      <c r="C24363" t="s">
        <v>13</v>
      </c>
      <c r="D24363" t="s">
        <v>93599</v>
      </c>
      <c r="E24363" t="s">
        <v>87125</v>
      </c>
      <c r="F24363" t="s">
        <v>41</v>
      </c>
      <c r="G24363" t="s">
        <v>42</v>
      </c>
      <c r="H24363">
        <v>0</v>
      </c>
      <c r="I24363">
        <v>0</v>
      </c>
      <c r="J24363">
        <v>0</v>
      </c>
      <c r="K24363" t="s">
        <v>93600</v>
      </c>
    </row>
    <row r="24364" spans="1:11" x14ac:dyDescent="0.3">
      <c r="A24364" t="s">
        <v>93601</v>
      </c>
      <c r="B24364" t="s">
        <v>93602</v>
      </c>
      <c r="C24364" t="s">
        <v>13</v>
      </c>
      <c r="D24364" t="s">
        <v>93603</v>
      </c>
      <c r="E24364" t="s">
        <v>87125</v>
      </c>
      <c r="F24364" t="s">
        <v>16</v>
      </c>
      <c r="G24364" t="s">
        <v>5462</v>
      </c>
      <c r="H24364">
        <v>0</v>
      </c>
      <c r="I24364">
        <v>0</v>
      </c>
      <c r="J24364">
        <v>0</v>
      </c>
      <c r="K24364" t="s">
        <v>93604</v>
      </c>
    </row>
    <row r="24365" spans="1:11" x14ac:dyDescent="0.3">
      <c r="A24365" t="s">
        <v>93605</v>
      </c>
      <c r="B24365" t="s">
        <v>93606</v>
      </c>
      <c r="C24365" t="s">
        <v>20</v>
      </c>
      <c r="D24365" t="s">
        <v>93607</v>
      </c>
      <c r="E24365" t="s">
        <v>62177</v>
      </c>
      <c r="F24365" t="s">
        <v>9763</v>
      </c>
      <c r="G24365" t="s">
        <v>2836</v>
      </c>
      <c r="H24365">
        <v>0</v>
      </c>
      <c r="I24365">
        <v>0</v>
      </c>
      <c r="J24365">
        <v>0</v>
      </c>
      <c r="K24365" t="s">
        <v>93608</v>
      </c>
    </row>
    <row r="24366" spans="1:11" x14ac:dyDescent="0.3">
      <c r="A24366" t="s">
        <v>93609</v>
      </c>
      <c r="B24366" t="s">
        <v>93610</v>
      </c>
      <c r="C24366" t="s">
        <v>13</v>
      </c>
      <c r="D24366" t="s">
        <v>93579</v>
      </c>
      <c r="E24366" t="s">
        <v>87125</v>
      </c>
      <c r="F24366" t="s">
        <v>16012</v>
      </c>
      <c r="G24366" t="s">
        <v>42</v>
      </c>
      <c r="H24366">
        <v>0</v>
      </c>
      <c r="I24366">
        <v>0</v>
      </c>
      <c r="J24366">
        <v>0</v>
      </c>
      <c r="K24366" t="s">
        <v>93611</v>
      </c>
    </row>
    <row r="24367" spans="1:11" x14ac:dyDescent="0.3">
      <c r="A24367" t="s">
        <v>93612</v>
      </c>
      <c r="B24367" t="s">
        <v>93613</v>
      </c>
      <c r="C24367" t="s">
        <v>13</v>
      </c>
      <c r="D24367" t="s">
        <v>93614</v>
      </c>
      <c r="E24367" t="s">
        <v>87125</v>
      </c>
      <c r="F24367" t="s">
        <v>16</v>
      </c>
      <c r="G24367" t="s">
        <v>12906</v>
      </c>
      <c r="H24367">
        <v>0</v>
      </c>
      <c r="I24367">
        <v>0</v>
      </c>
      <c r="J24367">
        <v>0</v>
      </c>
      <c r="K24367" t="s">
        <v>93615</v>
      </c>
    </row>
    <row r="24368" spans="1:11" x14ac:dyDescent="0.3">
      <c r="A24368" t="s">
        <v>93616</v>
      </c>
      <c r="C24368" t="s">
        <v>13</v>
      </c>
      <c r="D24368" t="e">
        <f>확성 설비.</f>
        <v>#NAME?</v>
      </c>
      <c r="E24368" t="s">
        <v>87125</v>
      </c>
      <c r="F24368" t="s">
        <v>16</v>
      </c>
      <c r="G24368" t="s">
        <v>2318</v>
      </c>
      <c r="H24368">
        <v>0</v>
      </c>
      <c r="I24368">
        <v>0</v>
      </c>
      <c r="J24368">
        <v>0</v>
      </c>
      <c r="K24368" t="s">
        <v>93617</v>
      </c>
    </row>
    <row r="24369" spans="1:11" x14ac:dyDescent="0.3">
      <c r="A24369" t="s">
        <v>93618</v>
      </c>
      <c r="B24369" t="s">
        <v>93619</v>
      </c>
      <c r="C24369" t="s">
        <v>13</v>
      </c>
      <c r="D24369" t="s">
        <v>93620</v>
      </c>
      <c r="E24369" t="s">
        <v>87125</v>
      </c>
      <c r="F24369" t="s">
        <v>22372</v>
      </c>
      <c r="G24369" t="s">
        <v>42</v>
      </c>
      <c r="H24369">
        <v>0</v>
      </c>
      <c r="I24369">
        <v>0</v>
      </c>
      <c r="J24369">
        <v>0</v>
      </c>
      <c r="K24369" t="s">
        <v>93621</v>
      </c>
    </row>
    <row r="24370" spans="1:11" x14ac:dyDescent="0.3">
      <c r="A24370" t="s">
        <v>93622</v>
      </c>
      <c r="B24370" t="s">
        <v>93623</v>
      </c>
      <c r="C24370" t="s">
        <v>13</v>
      </c>
      <c r="D24370" t="s">
        <v>93624</v>
      </c>
      <c r="E24370" t="s">
        <v>87125</v>
      </c>
      <c r="F24370" t="s">
        <v>4875</v>
      </c>
      <c r="G24370" t="s">
        <v>42</v>
      </c>
      <c r="H24370">
        <v>0</v>
      </c>
      <c r="I24370">
        <v>0</v>
      </c>
      <c r="J24370">
        <v>0</v>
      </c>
      <c r="K24370" t="s">
        <v>93625</v>
      </c>
    </row>
    <row r="24371" spans="1:11" x14ac:dyDescent="0.3">
      <c r="A24371" t="s">
        <v>93626</v>
      </c>
      <c r="B24371" t="s">
        <v>93627</v>
      </c>
      <c r="C24371" t="s">
        <v>147</v>
      </c>
      <c r="D24371" t="s">
        <v>93628</v>
      </c>
      <c r="E24371" t="s">
        <v>76393</v>
      </c>
      <c r="F24371" t="s">
        <v>3196</v>
      </c>
      <c r="G24371" t="s">
        <v>42</v>
      </c>
      <c r="H24371">
        <v>0</v>
      </c>
      <c r="I24371">
        <v>0</v>
      </c>
      <c r="J24371">
        <v>0</v>
      </c>
      <c r="K24371" t="s">
        <v>93629</v>
      </c>
    </row>
    <row r="24372" spans="1:11" x14ac:dyDescent="0.3">
      <c r="A24372" t="s">
        <v>93630</v>
      </c>
      <c r="B24372" t="s">
        <v>93631</v>
      </c>
      <c r="C24372" t="s">
        <v>20</v>
      </c>
      <c r="D24372" t="s">
        <v>93632</v>
      </c>
      <c r="E24372" t="s">
        <v>82100</v>
      </c>
      <c r="F24372" t="s">
        <v>16</v>
      </c>
      <c r="G24372" t="s">
        <v>859</v>
      </c>
      <c r="H24372">
        <v>0</v>
      </c>
      <c r="I24372">
        <v>0</v>
      </c>
      <c r="J24372">
        <v>0</v>
      </c>
      <c r="K24372" t="s">
        <v>93633</v>
      </c>
    </row>
    <row r="24373" spans="1:11" x14ac:dyDescent="0.3">
      <c r="A24373" t="s">
        <v>93634</v>
      </c>
      <c r="B24373" t="s">
        <v>93635</v>
      </c>
      <c r="C24373" t="s">
        <v>13</v>
      </c>
      <c r="D24373" t="s">
        <v>93636</v>
      </c>
      <c r="E24373" t="s">
        <v>87125</v>
      </c>
      <c r="F24373" t="s">
        <v>16</v>
      </c>
      <c r="G24373" t="s">
        <v>51430</v>
      </c>
      <c r="H24373">
        <v>0</v>
      </c>
      <c r="I24373">
        <v>0</v>
      </c>
      <c r="J24373">
        <v>0</v>
      </c>
      <c r="K24373" t="s">
        <v>93637</v>
      </c>
    </row>
    <row r="24374" spans="1:11" x14ac:dyDescent="0.3">
      <c r="A24374" t="s">
        <v>93638</v>
      </c>
      <c r="C24374" t="s">
        <v>27</v>
      </c>
      <c r="D24374" t="s">
        <v>93639</v>
      </c>
      <c r="E24374" t="s">
        <v>90134</v>
      </c>
      <c r="F24374" t="s">
        <v>7017</v>
      </c>
      <c r="G24374" t="s">
        <v>42</v>
      </c>
      <c r="H24374">
        <v>0</v>
      </c>
      <c r="I24374">
        <v>0</v>
      </c>
      <c r="J24374">
        <v>0</v>
      </c>
      <c r="K24374" t="s">
        <v>93640</v>
      </c>
    </row>
    <row r="24375" spans="1:11" x14ac:dyDescent="0.3">
      <c r="A24375" t="s">
        <v>93641</v>
      </c>
      <c r="B24375" t="s">
        <v>93642</v>
      </c>
      <c r="C24375" t="s">
        <v>20</v>
      </c>
      <c r="D24375" t="s">
        <v>93643</v>
      </c>
      <c r="E24375" t="s">
        <v>62177</v>
      </c>
      <c r="F24375" t="s">
        <v>9563</v>
      </c>
      <c r="G24375" t="s">
        <v>42</v>
      </c>
      <c r="H24375">
        <v>0</v>
      </c>
      <c r="I24375">
        <v>0</v>
      </c>
      <c r="J24375">
        <v>0</v>
      </c>
      <c r="K24375" t="s">
        <v>93644</v>
      </c>
    </row>
    <row r="24376" spans="1:11" x14ac:dyDescent="0.3">
      <c r="A24376" t="s">
        <v>93645</v>
      </c>
      <c r="B24376" t="s">
        <v>93646</v>
      </c>
      <c r="C24376" t="s">
        <v>27</v>
      </c>
      <c r="D24376" t="s">
        <v>93647</v>
      </c>
      <c r="E24376" t="s">
        <v>90134</v>
      </c>
      <c r="F24376" t="s">
        <v>16</v>
      </c>
      <c r="G24376" t="s">
        <v>18522</v>
      </c>
      <c r="H24376">
        <v>0</v>
      </c>
      <c r="I24376">
        <v>0</v>
      </c>
      <c r="J24376">
        <v>0</v>
      </c>
      <c r="K24376" t="s">
        <v>93648</v>
      </c>
    </row>
    <row r="24377" spans="1:11" x14ac:dyDescent="0.3">
      <c r="A24377" t="s">
        <v>93649</v>
      </c>
      <c r="B24377" t="s">
        <v>93650</v>
      </c>
      <c r="C24377" t="s">
        <v>466</v>
      </c>
      <c r="D24377" t="s">
        <v>93651</v>
      </c>
      <c r="E24377" t="s">
        <v>79083</v>
      </c>
      <c r="F24377" t="s">
        <v>16</v>
      </c>
      <c r="G24377" t="s">
        <v>3422</v>
      </c>
      <c r="H24377">
        <v>0</v>
      </c>
      <c r="I24377">
        <v>0</v>
      </c>
      <c r="J24377">
        <v>0</v>
      </c>
      <c r="K24377" t="s">
        <v>93652</v>
      </c>
    </row>
    <row r="24378" spans="1:11" x14ac:dyDescent="0.3">
      <c r="A24378" t="s">
        <v>93653</v>
      </c>
      <c r="B24378" t="s">
        <v>93654</v>
      </c>
      <c r="C24378" t="s">
        <v>27</v>
      </c>
      <c r="D24378" t="s">
        <v>93655</v>
      </c>
      <c r="E24378" t="s">
        <v>90134</v>
      </c>
      <c r="F24378" t="s">
        <v>1611</v>
      </c>
      <c r="G24378" t="s">
        <v>42</v>
      </c>
      <c r="H24378">
        <v>0</v>
      </c>
      <c r="I24378">
        <v>0</v>
      </c>
      <c r="J24378">
        <v>0</v>
      </c>
      <c r="K24378" t="s">
        <v>93656</v>
      </c>
    </row>
    <row r="24379" spans="1:11" x14ac:dyDescent="0.3">
      <c r="A24379" t="s">
        <v>93657</v>
      </c>
      <c r="B24379" t="s">
        <v>93658</v>
      </c>
      <c r="C24379" t="s">
        <v>27</v>
      </c>
      <c r="D24379" t="s">
        <v>93659</v>
      </c>
      <c r="E24379" t="s">
        <v>90134</v>
      </c>
      <c r="F24379" t="s">
        <v>7061</v>
      </c>
      <c r="G24379" t="s">
        <v>42</v>
      </c>
      <c r="H24379">
        <v>0</v>
      </c>
      <c r="I24379">
        <v>0</v>
      </c>
      <c r="J24379">
        <v>0</v>
      </c>
      <c r="K24379" t="s">
        <v>93660</v>
      </c>
    </row>
    <row r="24380" spans="1:11" x14ac:dyDescent="0.3">
      <c r="A24380" t="s">
        <v>93661</v>
      </c>
      <c r="B24380" t="s">
        <v>93662</v>
      </c>
      <c r="C24380" t="s">
        <v>13</v>
      </c>
      <c r="D24380" t="s">
        <v>93663</v>
      </c>
      <c r="E24380" t="s">
        <v>87125</v>
      </c>
      <c r="F24380" t="s">
        <v>16</v>
      </c>
      <c r="G24380" t="s">
        <v>1612</v>
      </c>
      <c r="H24380">
        <v>0</v>
      </c>
      <c r="I24380">
        <v>0</v>
      </c>
      <c r="J24380">
        <v>0</v>
      </c>
      <c r="K24380" t="s">
        <v>93664</v>
      </c>
    </row>
    <row r="24381" spans="1:11" x14ac:dyDescent="0.3">
      <c r="A24381" t="s">
        <v>93665</v>
      </c>
      <c r="B24381" t="s">
        <v>93666</v>
      </c>
      <c r="C24381" t="s">
        <v>466</v>
      </c>
      <c r="D24381" t="s">
        <v>93667</v>
      </c>
      <c r="E24381" t="s">
        <v>79083</v>
      </c>
      <c r="F24381" t="s">
        <v>16</v>
      </c>
      <c r="G24381" t="s">
        <v>51660</v>
      </c>
      <c r="H24381">
        <v>0</v>
      </c>
      <c r="I24381">
        <v>0</v>
      </c>
      <c r="J24381">
        <v>0</v>
      </c>
      <c r="K24381" t="s">
        <v>93668</v>
      </c>
    </row>
    <row r="24382" spans="1:11" x14ac:dyDescent="0.3">
      <c r="A24382" t="s">
        <v>93669</v>
      </c>
      <c r="B24382" t="s">
        <v>93670</v>
      </c>
      <c r="C24382" t="s">
        <v>466</v>
      </c>
      <c r="D24382" t="s">
        <v>93671</v>
      </c>
      <c r="E24382" t="s">
        <v>79083</v>
      </c>
      <c r="F24382" t="s">
        <v>16</v>
      </c>
      <c r="G24382" t="s">
        <v>1710</v>
      </c>
      <c r="H24382">
        <v>0</v>
      </c>
      <c r="I24382">
        <v>0</v>
      </c>
      <c r="J24382">
        <v>0</v>
      </c>
      <c r="K24382" t="s">
        <v>93672</v>
      </c>
    </row>
    <row r="24383" spans="1:11" x14ac:dyDescent="0.3">
      <c r="A24383" t="s">
        <v>93673</v>
      </c>
      <c r="B24383" t="s">
        <v>93674</v>
      </c>
      <c r="C24383" t="s">
        <v>20</v>
      </c>
      <c r="D24383" t="s">
        <v>93675</v>
      </c>
      <c r="E24383" t="s">
        <v>87125</v>
      </c>
      <c r="F24383" t="s">
        <v>16</v>
      </c>
      <c r="G24383" t="s">
        <v>23764</v>
      </c>
      <c r="H24383">
        <v>0</v>
      </c>
      <c r="I24383">
        <v>0</v>
      </c>
      <c r="J24383">
        <v>0</v>
      </c>
      <c r="K24383" t="s">
        <v>93676</v>
      </c>
    </row>
    <row r="24384" spans="1:11" x14ac:dyDescent="0.3">
      <c r="A24384" t="s">
        <v>93677</v>
      </c>
      <c r="B24384" t="s">
        <v>93678</v>
      </c>
      <c r="C24384" t="s">
        <v>27</v>
      </c>
      <c r="D24384" t="s">
        <v>93679</v>
      </c>
      <c r="E24384" t="s">
        <v>29</v>
      </c>
      <c r="F24384" t="s">
        <v>41</v>
      </c>
      <c r="G24384" t="s">
        <v>42</v>
      </c>
      <c r="H24384">
        <v>0</v>
      </c>
      <c r="I24384">
        <v>0</v>
      </c>
      <c r="J24384">
        <v>0</v>
      </c>
      <c r="K24384" t="s">
        <v>93680</v>
      </c>
    </row>
    <row r="24385" spans="1:11" x14ac:dyDescent="0.3">
      <c r="A24385" t="s">
        <v>93681</v>
      </c>
      <c r="B24385" t="s">
        <v>93682</v>
      </c>
      <c r="C24385" t="s">
        <v>466</v>
      </c>
      <c r="D24385" t="s">
        <v>93683</v>
      </c>
      <c r="E24385" t="s">
        <v>79083</v>
      </c>
      <c r="F24385" t="s">
        <v>16</v>
      </c>
      <c r="G24385" t="s">
        <v>5542</v>
      </c>
      <c r="H24385">
        <v>0</v>
      </c>
      <c r="I24385">
        <v>0</v>
      </c>
      <c r="J24385">
        <v>0</v>
      </c>
      <c r="K24385" t="s">
        <v>93684</v>
      </c>
    </row>
    <row r="24386" spans="1:11" x14ac:dyDescent="0.3">
      <c r="A24386" t="s">
        <v>93685</v>
      </c>
      <c r="B24386" t="s">
        <v>93686</v>
      </c>
      <c r="C24386" t="s">
        <v>20</v>
      </c>
      <c r="D24386" t="s">
        <v>93687</v>
      </c>
      <c r="E24386" t="s">
        <v>82100</v>
      </c>
      <c r="F24386" t="s">
        <v>16</v>
      </c>
      <c r="G24386" t="s">
        <v>7803</v>
      </c>
      <c r="H24386">
        <v>0</v>
      </c>
      <c r="I24386">
        <v>0</v>
      </c>
      <c r="J24386">
        <v>0</v>
      </c>
      <c r="K24386" t="s">
        <v>93688</v>
      </c>
    </row>
    <row r="24387" spans="1:11" x14ac:dyDescent="0.3">
      <c r="A24387" t="s">
        <v>93689</v>
      </c>
      <c r="B24387" t="s">
        <v>93690</v>
      </c>
      <c r="C24387" t="s">
        <v>13</v>
      </c>
      <c r="D24387" t="s">
        <v>93691</v>
      </c>
      <c r="E24387" t="s">
        <v>87125</v>
      </c>
      <c r="F24387" t="s">
        <v>16</v>
      </c>
      <c r="G24387" t="s">
        <v>5387</v>
      </c>
      <c r="H24387">
        <v>0</v>
      </c>
      <c r="I24387">
        <v>0</v>
      </c>
      <c r="J24387">
        <v>0</v>
      </c>
      <c r="K24387" t="s">
        <v>93692</v>
      </c>
    </row>
    <row r="24388" spans="1:11" x14ac:dyDescent="0.3">
      <c r="A24388" t="s">
        <v>93693</v>
      </c>
      <c r="B24388" t="s">
        <v>93694</v>
      </c>
      <c r="C24388" t="s">
        <v>13</v>
      </c>
      <c r="D24388" t="s">
        <v>93695</v>
      </c>
      <c r="E24388" t="s">
        <v>87125</v>
      </c>
      <c r="F24388" t="s">
        <v>16</v>
      </c>
      <c r="G24388" t="s">
        <v>4895</v>
      </c>
      <c r="H24388">
        <v>0</v>
      </c>
      <c r="I24388">
        <v>0</v>
      </c>
      <c r="J24388">
        <v>0</v>
      </c>
      <c r="K24388" t="s">
        <v>93696</v>
      </c>
    </row>
    <row r="24389" spans="1:11" x14ac:dyDescent="0.3">
      <c r="A24389" t="s">
        <v>93697</v>
      </c>
      <c r="B24389" t="s">
        <v>93698</v>
      </c>
      <c r="C24389" t="s">
        <v>20</v>
      </c>
      <c r="D24389" t="s">
        <v>93699</v>
      </c>
      <c r="E24389" t="s">
        <v>82100</v>
      </c>
      <c r="F24389" t="s">
        <v>16</v>
      </c>
      <c r="G24389" t="s">
        <v>20060</v>
      </c>
      <c r="H24389">
        <v>0</v>
      </c>
      <c r="I24389">
        <v>0</v>
      </c>
      <c r="J24389">
        <v>0</v>
      </c>
      <c r="K24389" t="s">
        <v>93700</v>
      </c>
    </row>
    <row r="24390" spans="1:11" x14ac:dyDescent="0.3">
      <c r="A24390" t="s">
        <v>93701</v>
      </c>
      <c r="B24390" t="s">
        <v>93702</v>
      </c>
      <c r="C24390" t="s">
        <v>466</v>
      </c>
      <c r="D24390" t="s">
        <v>93703</v>
      </c>
      <c r="E24390" t="s">
        <v>79083</v>
      </c>
      <c r="F24390" t="s">
        <v>16</v>
      </c>
      <c r="G24390" t="s">
        <v>22922</v>
      </c>
      <c r="H24390">
        <v>0</v>
      </c>
      <c r="I24390">
        <v>0</v>
      </c>
      <c r="J24390">
        <v>0</v>
      </c>
      <c r="K24390" t="s">
        <v>93704</v>
      </c>
    </row>
    <row r="24391" spans="1:11" x14ac:dyDescent="0.3">
      <c r="A24391" t="s">
        <v>93705</v>
      </c>
      <c r="B24391" t="s">
        <v>93706</v>
      </c>
      <c r="C24391" t="s">
        <v>13</v>
      </c>
      <c r="D24391" t="s">
        <v>93707</v>
      </c>
      <c r="E24391" t="s">
        <v>87125</v>
      </c>
      <c r="F24391" t="s">
        <v>16</v>
      </c>
      <c r="G24391" t="s">
        <v>29323</v>
      </c>
      <c r="H24391">
        <v>0</v>
      </c>
      <c r="I24391">
        <v>0</v>
      </c>
      <c r="J24391">
        <v>0</v>
      </c>
      <c r="K24391" t="s">
        <v>93708</v>
      </c>
    </row>
    <row r="24392" spans="1:11" x14ac:dyDescent="0.3">
      <c r="A24392" t="s">
        <v>93709</v>
      </c>
      <c r="B24392" t="s">
        <v>93710</v>
      </c>
      <c r="C24392" t="s">
        <v>13</v>
      </c>
      <c r="D24392" t="s">
        <v>93711</v>
      </c>
      <c r="E24392" t="s">
        <v>87125</v>
      </c>
      <c r="F24392" t="s">
        <v>16</v>
      </c>
      <c r="G24392" t="s">
        <v>5838</v>
      </c>
      <c r="H24392">
        <v>0</v>
      </c>
      <c r="I24392">
        <v>0</v>
      </c>
      <c r="J24392">
        <v>0</v>
      </c>
      <c r="K24392" t="s">
        <v>93712</v>
      </c>
    </row>
    <row r="24393" spans="1:11" x14ac:dyDescent="0.3">
      <c r="A24393" t="s">
        <v>93713</v>
      </c>
      <c r="B24393" t="s">
        <v>93714</v>
      </c>
      <c r="C24393" t="s">
        <v>20</v>
      </c>
      <c r="D24393" t="s">
        <v>93715</v>
      </c>
      <c r="E24393" t="s">
        <v>82100</v>
      </c>
      <c r="F24393" t="s">
        <v>16</v>
      </c>
      <c r="G24393" t="s">
        <v>822</v>
      </c>
      <c r="H24393">
        <v>0</v>
      </c>
      <c r="I24393">
        <v>0</v>
      </c>
      <c r="J24393">
        <v>0</v>
      </c>
      <c r="K24393" t="s">
        <v>93716</v>
      </c>
    </row>
    <row r="24394" spans="1:11" x14ac:dyDescent="0.3">
      <c r="A24394" t="s">
        <v>93717</v>
      </c>
      <c r="B24394" t="s">
        <v>93718</v>
      </c>
      <c r="C24394" t="s">
        <v>466</v>
      </c>
      <c r="D24394" t="s">
        <v>93719</v>
      </c>
      <c r="E24394" t="s">
        <v>79083</v>
      </c>
      <c r="F24394" t="s">
        <v>16</v>
      </c>
      <c r="G24394" t="s">
        <v>594</v>
      </c>
      <c r="H24394">
        <v>0</v>
      </c>
      <c r="I24394">
        <v>0</v>
      </c>
      <c r="J24394">
        <v>0</v>
      </c>
      <c r="K24394" t="s">
        <v>93720</v>
      </c>
    </row>
    <row r="24395" spans="1:11" x14ac:dyDescent="0.3">
      <c r="A24395" t="s">
        <v>93721</v>
      </c>
      <c r="C24395" t="s">
        <v>27</v>
      </c>
      <c r="D24395" t="s">
        <v>93722</v>
      </c>
      <c r="E24395" t="s">
        <v>29</v>
      </c>
      <c r="F24395" t="s">
        <v>41</v>
      </c>
      <c r="G24395" t="s">
        <v>42</v>
      </c>
      <c r="H24395">
        <v>0</v>
      </c>
      <c r="I24395">
        <v>0</v>
      </c>
      <c r="J24395">
        <v>0</v>
      </c>
      <c r="K24395" t="s">
        <v>93723</v>
      </c>
    </row>
    <row r="24396" spans="1:11" x14ac:dyDescent="0.3">
      <c r="A24396" t="s">
        <v>93724</v>
      </c>
      <c r="B24396" t="s">
        <v>93725</v>
      </c>
      <c r="C24396" t="s">
        <v>20</v>
      </c>
      <c r="D24396" t="s">
        <v>93726</v>
      </c>
      <c r="E24396" t="s">
        <v>82100</v>
      </c>
      <c r="F24396" t="s">
        <v>16</v>
      </c>
      <c r="G24396" t="s">
        <v>54858</v>
      </c>
      <c r="H24396">
        <v>0</v>
      </c>
      <c r="I24396">
        <v>0</v>
      </c>
      <c r="J24396">
        <v>0</v>
      </c>
      <c r="K24396" t="s">
        <v>93727</v>
      </c>
    </row>
    <row r="24397" spans="1:11" x14ac:dyDescent="0.3">
      <c r="A24397" t="s">
        <v>93728</v>
      </c>
      <c r="B24397" t="s">
        <v>93729</v>
      </c>
      <c r="C24397" t="s">
        <v>20</v>
      </c>
      <c r="D24397" t="s">
        <v>93730</v>
      </c>
      <c r="E24397" t="s">
        <v>82100</v>
      </c>
      <c r="F24397" t="s">
        <v>16</v>
      </c>
      <c r="G24397" t="s">
        <v>3043</v>
      </c>
      <c r="H24397">
        <v>0</v>
      </c>
      <c r="I24397">
        <v>0</v>
      </c>
      <c r="J24397">
        <v>0</v>
      </c>
      <c r="K24397" t="s">
        <v>93731</v>
      </c>
    </row>
    <row r="24398" spans="1:11" x14ac:dyDescent="0.3">
      <c r="A24398" t="s">
        <v>93732</v>
      </c>
      <c r="B24398" t="s">
        <v>93733</v>
      </c>
      <c r="C24398" t="s">
        <v>20</v>
      </c>
      <c r="D24398" t="s">
        <v>93734</v>
      </c>
      <c r="E24398" t="s">
        <v>82100</v>
      </c>
      <c r="F24398" t="s">
        <v>16</v>
      </c>
      <c r="G24398" t="s">
        <v>364</v>
      </c>
      <c r="H24398">
        <v>0</v>
      </c>
      <c r="I24398">
        <v>0</v>
      </c>
      <c r="J24398">
        <v>0</v>
      </c>
      <c r="K24398" t="s">
        <v>93735</v>
      </c>
    </row>
    <row r="24399" spans="1:11" x14ac:dyDescent="0.3">
      <c r="A24399" t="s">
        <v>93736</v>
      </c>
      <c r="B24399" t="s">
        <v>93737</v>
      </c>
      <c r="C24399" t="s">
        <v>20</v>
      </c>
      <c r="D24399" t="s">
        <v>93738</v>
      </c>
      <c r="E24399" t="s">
        <v>82100</v>
      </c>
      <c r="F24399" t="s">
        <v>16</v>
      </c>
      <c r="G24399" t="s">
        <v>2836</v>
      </c>
      <c r="H24399">
        <v>0</v>
      </c>
      <c r="I24399">
        <v>0</v>
      </c>
      <c r="J24399">
        <v>0</v>
      </c>
      <c r="K24399" t="s">
        <v>93739</v>
      </c>
    </row>
    <row r="24400" spans="1:11" x14ac:dyDescent="0.3">
      <c r="A24400" t="s">
        <v>93740</v>
      </c>
      <c r="B24400" t="s">
        <v>93741</v>
      </c>
      <c r="C24400" t="s">
        <v>13</v>
      </c>
      <c r="D24400" t="s">
        <v>93742</v>
      </c>
      <c r="E24400" t="s">
        <v>87125</v>
      </c>
      <c r="F24400" t="s">
        <v>16</v>
      </c>
      <c r="G24400" t="s">
        <v>1271</v>
      </c>
      <c r="H24400">
        <v>0</v>
      </c>
      <c r="I24400">
        <v>0</v>
      </c>
      <c r="J24400">
        <v>0</v>
      </c>
      <c r="K24400" t="s">
        <v>93743</v>
      </c>
    </row>
    <row r="24401" spans="1:11" x14ac:dyDescent="0.3">
      <c r="A24401" t="s">
        <v>93744</v>
      </c>
      <c r="B24401" t="s">
        <v>93745</v>
      </c>
      <c r="C24401" t="s">
        <v>20</v>
      </c>
      <c r="D24401" t="s">
        <v>93746</v>
      </c>
      <c r="E24401" t="s">
        <v>82100</v>
      </c>
      <c r="F24401" t="s">
        <v>16</v>
      </c>
      <c r="G24401" t="s">
        <v>14272</v>
      </c>
      <c r="H24401">
        <v>0</v>
      </c>
      <c r="I24401">
        <v>0</v>
      </c>
      <c r="J24401">
        <v>0</v>
      </c>
      <c r="K24401" t="s">
        <v>93747</v>
      </c>
    </row>
    <row r="24402" spans="1:11" x14ac:dyDescent="0.3">
      <c r="A24402" t="s">
        <v>93748</v>
      </c>
      <c r="B24402" t="s">
        <v>93749</v>
      </c>
      <c r="C24402" t="s">
        <v>466</v>
      </c>
      <c r="D24402" t="s">
        <v>93750</v>
      </c>
      <c r="E24402" t="s">
        <v>79083</v>
      </c>
      <c r="F24402" t="s">
        <v>16</v>
      </c>
      <c r="G24402" t="s">
        <v>1463</v>
      </c>
      <c r="H24402">
        <v>0</v>
      </c>
      <c r="I24402">
        <v>0</v>
      </c>
      <c r="J24402">
        <v>0</v>
      </c>
      <c r="K24402" t="s">
        <v>93751</v>
      </c>
    </row>
    <row r="24403" spans="1:11" x14ac:dyDescent="0.3">
      <c r="A24403" t="s">
        <v>93752</v>
      </c>
      <c r="B24403" t="s">
        <v>93753</v>
      </c>
      <c r="C24403" t="s">
        <v>466</v>
      </c>
      <c r="D24403" t="s">
        <v>93754</v>
      </c>
      <c r="E24403" t="s">
        <v>79083</v>
      </c>
      <c r="F24403" t="s">
        <v>16</v>
      </c>
      <c r="G24403" t="s">
        <v>529</v>
      </c>
      <c r="H24403">
        <v>0</v>
      </c>
      <c r="I24403">
        <v>0</v>
      </c>
      <c r="J24403">
        <v>0</v>
      </c>
      <c r="K24403" t="s">
        <v>93755</v>
      </c>
    </row>
    <row r="24404" spans="1:11" x14ac:dyDescent="0.3">
      <c r="A24404" t="s">
        <v>93756</v>
      </c>
      <c r="B24404" t="s">
        <v>93757</v>
      </c>
      <c r="C24404" t="s">
        <v>13</v>
      </c>
      <c r="D24404" t="s">
        <v>93758</v>
      </c>
      <c r="E24404" t="s">
        <v>87125</v>
      </c>
      <c r="F24404" t="s">
        <v>16</v>
      </c>
      <c r="G24404" t="s">
        <v>8145</v>
      </c>
      <c r="H24404">
        <v>0</v>
      </c>
      <c r="I24404">
        <v>0</v>
      </c>
      <c r="J24404">
        <v>0</v>
      </c>
      <c r="K24404" t="s">
        <v>93759</v>
      </c>
    </row>
    <row r="24405" spans="1:11" x14ac:dyDescent="0.3">
      <c r="A24405" t="s">
        <v>93760</v>
      </c>
      <c r="C24405" t="s">
        <v>13</v>
      </c>
      <c r="D24405" t="s">
        <v>93761</v>
      </c>
      <c r="E24405" t="s">
        <v>87125</v>
      </c>
      <c r="F24405" t="s">
        <v>16</v>
      </c>
      <c r="G24405" t="s">
        <v>4039</v>
      </c>
      <c r="H24405">
        <v>0</v>
      </c>
      <c r="I24405">
        <v>0</v>
      </c>
      <c r="J24405">
        <v>0</v>
      </c>
      <c r="K24405" t="s">
        <v>93762</v>
      </c>
    </row>
    <row r="24406" spans="1:11" x14ac:dyDescent="0.3">
      <c r="A24406" t="s">
        <v>93763</v>
      </c>
      <c r="C24406" t="s">
        <v>27</v>
      </c>
      <c r="D24406" t="s">
        <v>66554</v>
      </c>
      <c r="E24406" t="s">
        <v>29</v>
      </c>
      <c r="F24406" t="s">
        <v>41</v>
      </c>
      <c r="G24406" t="s">
        <v>42</v>
      </c>
      <c r="H24406">
        <v>0</v>
      </c>
      <c r="I24406">
        <v>0</v>
      </c>
      <c r="J24406">
        <v>0</v>
      </c>
      <c r="K24406" t="s">
        <v>93764</v>
      </c>
    </row>
    <row r="24407" spans="1:11" x14ac:dyDescent="0.3">
      <c r="A24407" t="s">
        <v>93765</v>
      </c>
      <c r="B24407" t="s">
        <v>93766</v>
      </c>
      <c r="C24407" t="s">
        <v>20</v>
      </c>
      <c r="D24407" t="s">
        <v>93767</v>
      </c>
      <c r="E24407" t="s">
        <v>82100</v>
      </c>
      <c r="F24407" t="s">
        <v>16</v>
      </c>
      <c r="G24407" t="s">
        <v>3628</v>
      </c>
      <c r="H24407">
        <v>0</v>
      </c>
      <c r="I24407">
        <v>0</v>
      </c>
      <c r="J24407">
        <v>0</v>
      </c>
      <c r="K24407" t="s">
        <v>93768</v>
      </c>
    </row>
    <row r="24408" spans="1:11" x14ac:dyDescent="0.3">
      <c r="A24408" t="s">
        <v>93769</v>
      </c>
      <c r="B24408" t="s">
        <v>93770</v>
      </c>
      <c r="C24408" t="s">
        <v>20</v>
      </c>
      <c r="D24408" t="s">
        <v>93771</v>
      </c>
      <c r="E24408" t="s">
        <v>82100</v>
      </c>
      <c r="F24408" t="s">
        <v>16</v>
      </c>
      <c r="G24408" t="s">
        <v>269</v>
      </c>
      <c r="H24408">
        <v>0</v>
      </c>
      <c r="I24408">
        <v>0</v>
      </c>
      <c r="J24408">
        <v>0</v>
      </c>
      <c r="K24408" t="s">
        <v>93772</v>
      </c>
    </row>
    <row r="24409" spans="1:11" x14ac:dyDescent="0.3">
      <c r="A24409" t="s">
        <v>93773</v>
      </c>
      <c r="B24409" t="s">
        <v>93774</v>
      </c>
      <c r="C24409" t="s">
        <v>13</v>
      </c>
      <c r="D24409" t="s">
        <v>93775</v>
      </c>
      <c r="E24409" t="s">
        <v>87125</v>
      </c>
      <c r="F24409" t="s">
        <v>16</v>
      </c>
      <c r="G24409" t="s">
        <v>10292</v>
      </c>
      <c r="H24409">
        <v>0</v>
      </c>
      <c r="I24409">
        <v>0</v>
      </c>
      <c r="J24409">
        <v>0</v>
      </c>
      <c r="K24409" t="s">
        <v>93776</v>
      </c>
    </row>
    <row r="24410" spans="1:11" x14ac:dyDescent="0.3">
      <c r="A24410" t="s">
        <v>93777</v>
      </c>
      <c r="B24410" t="s">
        <v>93778</v>
      </c>
      <c r="C24410" t="s">
        <v>13</v>
      </c>
      <c r="D24410" t="s">
        <v>93779</v>
      </c>
      <c r="E24410" t="s">
        <v>87125</v>
      </c>
      <c r="F24410" t="s">
        <v>16</v>
      </c>
      <c r="G24410" t="s">
        <v>822</v>
      </c>
      <c r="H24410">
        <v>0</v>
      </c>
      <c r="I24410">
        <v>0</v>
      </c>
      <c r="J24410">
        <v>0</v>
      </c>
      <c r="K24410" t="s">
        <v>93780</v>
      </c>
    </row>
    <row r="24411" spans="1:11" x14ac:dyDescent="0.3">
      <c r="A24411" t="s">
        <v>93781</v>
      </c>
      <c r="B24411" t="s">
        <v>93782</v>
      </c>
      <c r="C24411" t="s">
        <v>466</v>
      </c>
      <c r="D24411" t="s">
        <v>93783</v>
      </c>
      <c r="E24411" t="s">
        <v>79083</v>
      </c>
      <c r="F24411" t="s">
        <v>16</v>
      </c>
      <c r="G24411" t="s">
        <v>22852</v>
      </c>
      <c r="H24411">
        <v>0</v>
      </c>
      <c r="I24411">
        <v>0</v>
      </c>
      <c r="J24411">
        <v>0</v>
      </c>
      <c r="K24411" t="s">
        <v>93784</v>
      </c>
    </row>
    <row r="24412" spans="1:11" x14ac:dyDescent="0.3">
      <c r="A24412" t="s">
        <v>93785</v>
      </c>
      <c r="B24412" t="s">
        <v>93786</v>
      </c>
      <c r="C24412" t="s">
        <v>13</v>
      </c>
      <c r="D24412" t="s">
        <v>93787</v>
      </c>
      <c r="E24412" t="s">
        <v>87125</v>
      </c>
      <c r="F24412" t="s">
        <v>16</v>
      </c>
      <c r="G24412" t="s">
        <v>15631</v>
      </c>
      <c r="H24412">
        <v>0</v>
      </c>
      <c r="I24412">
        <v>0</v>
      </c>
      <c r="J24412">
        <v>0</v>
      </c>
      <c r="K24412" t="s">
        <v>93788</v>
      </c>
    </row>
    <row r="24413" spans="1:11" x14ac:dyDescent="0.3">
      <c r="A24413" t="s">
        <v>93789</v>
      </c>
      <c r="B24413" t="s">
        <v>93790</v>
      </c>
      <c r="C24413" t="s">
        <v>20</v>
      </c>
      <c r="D24413" t="s">
        <v>93791</v>
      </c>
      <c r="E24413" t="s">
        <v>82100</v>
      </c>
      <c r="F24413" t="s">
        <v>16</v>
      </c>
      <c r="G24413" t="s">
        <v>8098</v>
      </c>
      <c r="H24413">
        <v>0</v>
      </c>
      <c r="I24413">
        <v>0</v>
      </c>
      <c r="J24413">
        <v>0</v>
      </c>
      <c r="K24413" t="s">
        <v>93792</v>
      </c>
    </row>
    <row r="24414" spans="1:11" x14ac:dyDescent="0.3">
      <c r="A24414" t="s">
        <v>93793</v>
      </c>
      <c r="B24414" t="s">
        <v>93794</v>
      </c>
      <c r="C24414" t="s">
        <v>1159</v>
      </c>
      <c r="D24414" t="s">
        <v>93795</v>
      </c>
      <c r="E24414" t="s">
        <v>2421</v>
      </c>
      <c r="F24414" t="s">
        <v>16</v>
      </c>
      <c r="G24414" t="s">
        <v>8877</v>
      </c>
      <c r="H24414">
        <v>0</v>
      </c>
      <c r="I24414">
        <v>0</v>
      </c>
      <c r="J24414">
        <v>0</v>
      </c>
      <c r="K24414" t="s">
        <v>93796</v>
      </c>
    </row>
    <row r="24415" spans="1:11" x14ac:dyDescent="0.3">
      <c r="A24415" t="s">
        <v>93797</v>
      </c>
      <c r="B24415" t="s">
        <v>93798</v>
      </c>
      <c r="C24415" t="s">
        <v>27</v>
      </c>
      <c r="D24415" t="s">
        <v>93799</v>
      </c>
      <c r="E24415" t="s">
        <v>90134</v>
      </c>
      <c r="F24415" t="s">
        <v>16</v>
      </c>
      <c r="G24415" t="s">
        <v>7904</v>
      </c>
      <c r="H24415">
        <v>0</v>
      </c>
      <c r="I24415">
        <v>0</v>
      </c>
      <c r="J24415">
        <v>0</v>
      </c>
      <c r="K24415" t="s">
        <v>93800</v>
      </c>
    </row>
    <row r="24416" spans="1:11" x14ac:dyDescent="0.3">
      <c r="A24416" t="s">
        <v>93801</v>
      </c>
      <c r="B24416" t="s">
        <v>93802</v>
      </c>
      <c r="C24416" t="s">
        <v>13</v>
      </c>
      <c r="D24416" t="s">
        <v>93803</v>
      </c>
      <c r="E24416" t="s">
        <v>87125</v>
      </c>
      <c r="F24416" t="s">
        <v>1527</v>
      </c>
      <c r="G24416" t="s">
        <v>42</v>
      </c>
      <c r="H24416">
        <v>0</v>
      </c>
      <c r="I24416">
        <v>0</v>
      </c>
      <c r="J24416">
        <v>0</v>
      </c>
      <c r="K24416" t="s">
        <v>93804</v>
      </c>
    </row>
    <row r="24417" spans="1:11" x14ac:dyDescent="0.3">
      <c r="A24417" t="s">
        <v>93805</v>
      </c>
      <c r="B24417" t="s">
        <v>93806</v>
      </c>
      <c r="C24417" t="s">
        <v>20</v>
      </c>
      <c r="D24417" t="s">
        <v>93807</v>
      </c>
      <c r="E24417" t="s">
        <v>62177</v>
      </c>
      <c r="F24417" t="s">
        <v>5457</v>
      </c>
      <c r="G24417" t="s">
        <v>42</v>
      </c>
      <c r="H24417">
        <v>0</v>
      </c>
      <c r="I24417">
        <v>0</v>
      </c>
      <c r="J24417">
        <v>0</v>
      </c>
      <c r="K24417" t="s">
        <v>93808</v>
      </c>
    </row>
    <row r="24418" spans="1:11" x14ac:dyDescent="0.3">
      <c r="A24418" t="s">
        <v>93809</v>
      </c>
      <c r="B24418" t="s">
        <v>93810</v>
      </c>
      <c r="C24418" t="s">
        <v>466</v>
      </c>
      <c r="D24418" t="s">
        <v>93811</v>
      </c>
      <c r="E24418" t="s">
        <v>79083</v>
      </c>
      <c r="F24418" t="s">
        <v>16</v>
      </c>
      <c r="G24418" t="s">
        <v>756</v>
      </c>
      <c r="H24418">
        <v>0</v>
      </c>
      <c r="I24418">
        <v>0</v>
      </c>
      <c r="J24418">
        <v>0</v>
      </c>
      <c r="K24418" t="s">
        <v>93812</v>
      </c>
    </row>
    <row r="24419" spans="1:11" x14ac:dyDescent="0.3">
      <c r="A24419" t="s">
        <v>93813</v>
      </c>
      <c r="B24419" t="s">
        <v>93814</v>
      </c>
      <c r="C24419" t="s">
        <v>13</v>
      </c>
      <c r="D24419" t="s">
        <v>93815</v>
      </c>
      <c r="E24419" t="s">
        <v>87125</v>
      </c>
      <c r="F24419" t="s">
        <v>16012</v>
      </c>
      <c r="G24419" t="s">
        <v>42</v>
      </c>
      <c r="H24419">
        <v>0</v>
      </c>
      <c r="I24419">
        <v>0</v>
      </c>
      <c r="J24419">
        <v>0</v>
      </c>
      <c r="K24419" t="s">
        <v>93816</v>
      </c>
    </row>
    <row r="24420" spans="1:11" x14ac:dyDescent="0.3">
      <c r="A24420" t="s">
        <v>93817</v>
      </c>
      <c r="B24420" t="s">
        <v>93818</v>
      </c>
      <c r="C24420" t="s">
        <v>13</v>
      </c>
      <c r="D24420" t="s">
        <v>93819</v>
      </c>
      <c r="E24420" t="s">
        <v>87125</v>
      </c>
      <c r="F24420" t="s">
        <v>93820</v>
      </c>
      <c r="G24420" t="s">
        <v>42</v>
      </c>
      <c r="H24420">
        <v>0</v>
      </c>
      <c r="I24420">
        <v>0</v>
      </c>
      <c r="J24420">
        <v>0</v>
      </c>
      <c r="K24420" t="s">
        <v>93821</v>
      </c>
    </row>
    <row r="24421" spans="1:11" x14ac:dyDescent="0.3">
      <c r="A24421" t="s">
        <v>93822</v>
      </c>
      <c r="B24421" t="s">
        <v>93823</v>
      </c>
      <c r="C24421" t="s">
        <v>466</v>
      </c>
      <c r="D24421" t="s">
        <v>93824</v>
      </c>
      <c r="E24421" t="s">
        <v>79083</v>
      </c>
      <c r="F24421" t="s">
        <v>16</v>
      </c>
      <c r="G24421" t="s">
        <v>44910</v>
      </c>
      <c r="H24421">
        <v>0</v>
      </c>
      <c r="I24421">
        <v>0</v>
      </c>
      <c r="J24421">
        <v>0</v>
      </c>
      <c r="K24421" t="s">
        <v>93825</v>
      </c>
    </row>
    <row r="24422" spans="1:11" x14ac:dyDescent="0.3">
      <c r="A24422" t="s">
        <v>93826</v>
      </c>
      <c r="B24422" t="s">
        <v>93827</v>
      </c>
      <c r="C24422" t="s">
        <v>147</v>
      </c>
      <c r="D24422" t="s">
        <v>93828</v>
      </c>
      <c r="E24422" t="s">
        <v>76393</v>
      </c>
      <c r="F24422" t="s">
        <v>7555</v>
      </c>
      <c r="G24422" t="s">
        <v>42</v>
      </c>
      <c r="H24422">
        <v>0</v>
      </c>
      <c r="I24422">
        <v>0</v>
      </c>
      <c r="J24422">
        <v>0</v>
      </c>
      <c r="K24422" t="s">
        <v>93829</v>
      </c>
    </row>
    <row r="24423" spans="1:11" x14ac:dyDescent="0.3">
      <c r="A24423" t="s">
        <v>93830</v>
      </c>
      <c r="B24423" t="s">
        <v>93831</v>
      </c>
      <c r="C24423" t="s">
        <v>27</v>
      </c>
      <c r="D24423" t="s">
        <v>93832</v>
      </c>
      <c r="E24423" t="s">
        <v>90134</v>
      </c>
      <c r="F24423" t="s">
        <v>16</v>
      </c>
      <c r="G24423" t="s">
        <v>1784</v>
      </c>
      <c r="H24423">
        <v>0</v>
      </c>
      <c r="I24423">
        <v>0</v>
      </c>
      <c r="J24423">
        <v>0</v>
      </c>
      <c r="K24423" t="s">
        <v>93833</v>
      </c>
    </row>
    <row r="24424" spans="1:11" x14ac:dyDescent="0.3">
      <c r="A24424" t="s">
        <v>93834</v>
      </c>
      <c r="B24424" t="s">
        <v>93835</v>
      </c>
      <c r="C24424" t="s">
        <v>13</v>
      </c>
      <c r="D24424" t="s">
        <v>93836</v>
      </c>
      <c r="E24424" t="s">
        <v>87125</v>
      </c>
      <c r="F24424" t="s">
        <v>10378</v>
      </c>
      <c r="G24424" t="s">
        <v>42</v>
      </c>
      <c r="H24424">
        <v>0</v>
      </c>
      <c r="I24424">
        <v>0</v>
      </c>
      <c r="J24424">
        <v>0</v>
      </c>
      <c r="K24424" t="s">
        <v>93837</v>
      </c>
    </row>
    <row r="24425" spans="1:11" x14ac:dyDescent="0.3">
      <c r="A24425" t="s">
        <v>93838</v>
      </c>
      <c r="B24425" t="s">
        <v>93839</v>
      </c>
      <c r="C24425" t="s">
        <v>13</v>
      </c>
      <c r="D24425" t="s">
        <v>93840</v>
      </c>
      <c r="E24425" t="s">
        <v>87125</v>
      </c>
      <c r="F24425" t="s">
        <v>1886</v>
      </c>
      <c r="G24425" t="s">
        <v>5327</v>
      </c>
      <c r="H24425">
        <v>0</v>
      </c>
      <c r="I24425">
        <v>0</v>
      </c>
      <c r="J24425">
        <v>0</v>
      </c>
      <c r="K24425" t="s">
        <v>93841</v>
      </c>
    </row>
    <row r="24426" spans="1:11" x14ac:dyDescent="0.3">
      <c r="A24426" t="s">
        <v>93842</v>
      </c>
      <c r="B24426" t="s">
        <v>93843</v>
      </c>
      <c r="C24426" t="s">
        <v>13</v>
      </c>
      <c r="D24426" t="s">
        <v>93844</v>
      </c>
      <c r="E24426" t="s">
        <v>87125</v>
      </c>
      <c r="F24426" t="s">
        <v>16</v>
      </c>
      <c r="G24426" t="s">
        <v>1899</v>
      </c>
      <c r="H24426">
        <v>0</v>
      </c>
      <c r="I24426">
        <v>0</v>
      </c>
      <c r="J24426">
        <v>0</v>
      </c>
      <c r="K24426" t="s">
        <v>93845</v>
      </c>
    </row>
    <row r="24427" spans="1:11" x14ac:dyDescent="0.3">
      <c r="A24427" t="s">
        <v>93846</v>
      </c>
      <c r="B24427" t="s">
        <v>93847</v>
      </c>
      <c r="C24427" t="s">
        <v>13</v>
      </c>
      <c r="D24427" t="s">
        <v>93848</v>
      </c>
      <c r="E24427" t="s">
        <v>87125</v>
      </c>
      <c r="F24427" t="s">
        <v>16</v>
      </c>
      <c r="G24427" t="s">
        <v>18157</v>
      </c>
      <c r="H24427">
        <v>0</v>
      </c>
      <c r="I24427">
        <v>0</v>
      </c>
      <c r="J24427">
        <v>0</v>
      </c>
      <c r="K24427" t="s">
        <v>93849</v>
      </c>
    </row>
    <row r="24428" spans="1:11" x14ac:dyDescent="0.3">
      <c r="A24428" t="s">
        <v>93850</v>
      </c>
      <c r="B24428" t="s">
        <v>93851</v>
      </c>
      <c r="C24428" t="s">
        <v>27</v>
      </c>
      <c r="D24428" t="e">
        <f>폴리스티렌.</f>
        <v>#NAME?</v>
      </c>
      <c r="E24428" t="s">
        <v>29</v>
      </c>
      <c r="F24428" t="s">
        <v>16</v>
      </c>
      <c r="G24428" t="s">
        <v>3221</v>
      </c>
      <c r="H24428">
        <v>0</v>
      </c>
      <c r="I24428">
        <v>0</v>
      </c>
      <c r="J24428">
        <v>0</v>
      </c>
      <c r="K24428" t="s">
        <v>93852</v>
      </c>
    </row>
    <row r="24429" spans="1:11" x14ac:dyDescent="0.3">
      <c r="A24429" t="s">
        <v>93853</v>
      </c>
      <c r="C24429" t="s">
        <v>13</v>
      </c>
      <c r="D24429" t="s">
        <v>93854</v>
      </c>
      <c r="E24429" t="s">
        <v>87125</v>
      </c>
      <c r="F24429" t="s">
        <v>16</v>
      </c>
      <c r="G24429" t="s">
        <v>91</v>
      </c>
      <c r="H24429">
        <v>0</v>
      </c>
      <c r="I24429">
        <v>0</v>
      </c>
      <c r="J24429">
        <v>0</v>
      </c>
      <c r="K24429" t="s">
        <v>93855</v>
      </c>
    </row>
    <row r="24430" spans="1:11" x14ac:dyDescent="0.3">
      <c r="A24430" t="s">
        <v>93856</v>
      </c>
      <c r="B24430" t="s">
        <v>93857</v>
      </c>
      <c r="C24430" t="s">
        <v>13</v>
      </c>
      <c r="D24430" t="s">
        <v>93858</v>
      </c>
      <c r="E24430" t="s">
        <v>87125</v>
      </c>
      <c r="F24430" t="s">
        <v>16</v>
      </c>
      <c r="G24430" t="s">
        <v>1496</v>
      </c>
      <c r="H24430">
        <v>0</v>
      </c>
      <c r="I24430">
        <v>0</v>
      </c>
      <c r="J24430">
        <v>0</v>
      </c>
      <c r="K24430" t="s">
        <v>93859</v>
      </c>
    </row>
    <row r="24431" spans="1:11" x14ac:dyDescent="0.3">
      <c r="A24431" t="s">
        <v>93860</v>
      </c>
      <c r="B24431" t="s">
        <v>93861</v>
      </c>
      <c r="C24431" t="s">
        <v>13</v>
      </c>
      <c r="D24431" t="s">
        <v>93862</v>
      </c>
      <c r="E24431" t="s">
        <v>87125</v>
      </c>
      <c r="F24431" t="s">
        <v>16</v>
      </c>
      <c r="G24431" t="s">
        <v>3624</v>
      </c>
      <c r="H24431">
        <v>0</v>
      </c>
      <c r="I24431">
        <v>0</v>
      </c>
      <c r="J24431">
        <v>0</v>
      </c>
      <c r="K24431" t="s">
        <v>93863</v>
      </c>
    </row>
    <row r="24432" spans="1:11" x14ac:dyDescent="0.3">
      <c r="A24432" t="s">
        <v>93864</v>
      </c>
      <c r="B24432" t="s">
        <v>93865</v>
      </c>
      <c r="C24432" t="s">
        <v>13</v>
      </c>
      <c r="D24432" t="s">
        <v>93866</v>
      </c>
      <c r="E24432" t="s">
        <v>87125</v>
      </c>
      <c r="F24432" t="s">
        <v>16</v>
      </c>
      <c r="G24432" t="s">
        <v>2775</v>
      </c>
      <c r="H24432">
        <v>0</v>
      </c>
      <c r="I24432">
        <v>0</v>
      </c>
      <c r="J24432">
        <v>0</v>
      </c>
      <c r="K24432" t="s">
        <v>93867</v>
      </c>
    </row>
    <row r="24433" spans="1:11" x14ac:dyDescent="0.3">
      <c r="A24433" t="s">
        <v>93868</v>
      </c>
      <c r="B24433" t="s">
        <v>93869</v>
      </c>
      <c r="C24433" t="s">
        <v>13</v>
      </c>
      <c r="D24433" t="s">
        <v>93870</v>
      </c>
      <c r="E24433" t="s">
        <v>87125</v>
      </c>
      <c r="F24433" t="s">
        <v>16</v>
      </c>
      <c r="G24433" t="s">
        <v>311</v>
      </c>
      <c r="H24433">
        <v>0</v>
      </c>
      <c r="I24433">
        <v>0</v>
      </c>
      <c r="J24433">
        <v>0</v>
      </c>
      <c r="K24433" t="s">
        <v>93871</v>
      </c>
    </row>
    <row r="24434" spans="1:11" x14ac:dyDescent="0.3">
      <c r="A24434" t="s">
        <v>93872</v>
      </c>
      <c r="B24434" t="s">
        <v>93873</v>
      </c>
      <c r="C24434" t="s">
        <v>13</v>
      </c>
      <c r="D24434" t="s">
        <v>93874</v>
      </c>
      <c r="E24434" t="s">
        <v>87125</v>
      </c>
      <c r="F24434" t="s">
        <v>2572</v>
      </c>
      <c r="G24434" t="s">
        <v>42</v>
      </c>
      <c r="H24434">
        <v>0</v>
      </c>
      <c r="I24434">
        <v>0</v>
      </c>
      <c r="J24434">
        <v>0</v>
      </c>
      <c r="K24434" t="s">
        <v>93875</v>
      </c>
    </row>
    <row r="24435" spans="1:11" x14ac:dyDescent="0.3">
      <c r="A24435" t="s">
        <v>93876</v>
      </c>
      <c r="B24435" t="s">
        <v>93877</v>
      </c>
      <c r="C24435" t="s">
        <v>13</v>
      </c>
      <c r="D24435" t="s">
        <v>93878</v>
      </c>
      <c r="E24435" t="s">
        <v>87125</v>
      </c>
      <c r="F24435" t="s">
        <v>41</v>
      </c>
      <c r="G24435" t="s">
        <v>42</v>
      </c>
      <c r="H24435">
        <v>0</v>
      </c>
      <c r="I24435">
        <v>0</v>
      </c>
      <c r="J24435">
        <v>0</v>
      </c>
      <c r="K24435" t="s">
        <v>93879</v>
      </c>
    </row>
    <row r="24436" spans="1:11" x14ac:dyDescent="0.3">
      <c r="A24436" t="s">
        <v>93880</v>
      </c>
      <c r="B24436" t="s">
        <v>93881</v>
      </c>
      <c r="C24436" t="s">
        <v>13</v>
      </c>
      <c r="D24436" t="s">
        <v>93882</v>
      </c>
      <c r="E24436" t="s">
        <v>87125</v>
      </c>
      <c r="F24436" t="s">
        <v>23932</v>
      </c>
      <c r="G24436" t="s">
        <v>42</v>
      </c>
      <c r="H24436">
        <v>0</v>
      </c>
      <c r="I24436">
        <v>0</v>
      </c>
      <c r="J24436">
        <v>0</v>
      </c>
      <c r="K24436" t="s">
        <v>93883</v>
      </c>
    </row>
    <row r="24437" spans="1:11" x14ac:dyDescent="0.3">
      <c r="A24437" t="s">
        <v>93884</v>
      </c>
      <c r="B24437" t="s">
        <v>93885</v>
      </c>
      <c r="C24437" t="s">
        <v>13</v>
      </c>
      <c r="D24437" t="s">
        <v>93886</v>
      </c>
      <c r="E24437" t="s">
        <v>87125</v>
      </c>
      <c r="F24437" t="s">
        <v>3421</v>
      </c>
      <c r="G24437" t="s">
        <v>8098</v>
      </c>
      <c r="H24437">
        <v>0</v>
      </c>
      <c r="I24437">
        <v>0</v>
      </c>
      <c r="J24437">
        <v>0</v>
      </c>
      <c r="K24437" t="s">
        <v>93887</v>
      </c>
    </row>
    <row r="24438" spans="1:11" x14ac:dyDescent="0.3">
      <c r="A24438" t="s">
        <v>93888</v>
      </c>
      <c r="B24438" t="s">
        <v>93889</v>
      </c>
      <c r="C24438" t="s">
        <v>20</v>
      </c>
      <c r="D24438" t="s">
        <v>93890</v>
      </c>
      <c r="E24438" t="s">
        <v>62177</v>
      </c>
      <c r="F24438" t="s">
        <v>3786</v>
      </c>
      <c r="G24438" t="s">
        <v>42</v>
      </c>
      <c r="H24438">
        <v>0</v>
      </c>
      <c r="I24438">
        <v>0</v>
      </c>
      <c r="J24438">
        <v>0</v>
      </c>
      <c r="K24438" t="s">
        <v>93891</v>
      </c>
    </row>
    <row r="24439" spans="1:11" x14ac:dyDescent="0.3">
      <c r="A24439" t="s">
        <v>93892</v>
      </c>
      <c r="B24439" t="s">
        <v>93893</v>
      </c>
      <c r="C24439" t="s">
        <v>13</v>
      </c>
      <c r="D24439" t="s">
        <v>93894</v>
      </c>
      <c r="E24439" t="s">
        <v>87125</v>
      </c>
      <c r="F24439" t="s">
        <v>16465</v>
      </c>
      <c r="G24439" t="s">
        <v>3235</v>
      </c>
      <c r="H24439">
        <v>0</v>
      </c>
      <c r="I24439">
        <v>0</v>
      </c>
      <c r="J24439">
        <v>0</v>
      </c>
      <c r="K24439" t="s">
        <v>93895</v>
      </c>
    </row>
    <row r="24440" spans="1:11" x14ac:dyDescent="0.3">
      <c r="A24440" t="s">
        <v>93896</v>
      </c>
      <c r="B24440" t="s">
        <v>93897</v>
      </c>
      <c r="C24440" t="s">
        <v>13</v>
      </c>
      <c r="D24440" t="s">
        <v>93898</v>
      </c>
      <c r="E24440" t="s">
        <v>87125</v>
      </c>
      <c r="F24440" t="s">
        <v>16</v>
      </c>
      <c r="G24440" t="s">
        <v>12247</v>
      </c>
      <c r="H24440">
        <v>0</v>
      </c>
      <c r="I24440">
        <v>0</v>
      </c>
      <c r="J24440">
        <v>0</v>
      </c>
      <c r="K24440" t="s">
        <v>93899</v>
      </c>
    </row>
    <row r="24441" spans="1:11" x14ac:dyDescent="0.3">
      <c r="A24441" t="s">
        <v>93900</v>
      </c>
      <c r="B24441" t="s">
        <v>93901</v>
      </c>
      <c r="C24441" t="s">
        <v>13</v>
      </c>
      <c r="D24441" t="s">
        <v>93902</v>
      </c>
      <c r="E24441" t="s">
        <v>87125</v>
      </c>
      <c r="F24441" t="s">
        <v>6505</v>
      </c>
      <c r="G24441" t="s">
        <v>42</v>
      </c>
      <c r="H24441">
        <v>0</v>
      </c>
      <c r="I24441">
        <v>0</v>
      </c>
      <c r="J24441">
        <v>0</v>
      </c>
      <c r="K24441" t="s">
        <v>93903</v>
      </c>
    </row>
    <row r="24442" spans="1:11" x14ac:dyDescent="0.3">
      <c r="A24442" t="s">
        <v>93904</v>
      </c>
      <c r="C24442" t="s">
        <v>13</v>
      </c>
      <c r="D24442" t="s">
        <v>93905</v>
      </c>
      <c r="E24442" t="s">
        <v>87125</v>
      </c>
      <c r="F24442" t="s">
        <v>14447</v>
      </c>
      <c r="G24442" t="s">
        <v>42</v>
      </c>
      <c r="H24442">
        <v>0</v>
      </c>
      <c r="I24442">
        <v>0</v>
      </c>
      <c r="J24442">
        <v>0</v>
      </c>
      <c r="K24442" t="s">
        <v>93906</v>
      </c>
    </row>
    <row r="24443" spans="1:11" x14ac:dyDescent="0.3">
      <c r="A24443" t="s">
        <v>93907</v>
      </c>
      <c r="B24443" t="s">
        <v>93908</v>
      </c>
      <c r="C24443" t="s">
        <v>13</v>
      </c>
      <c r="D24443" t="s">
        <v>93909</v>
      </c>
      <c r="E24443" t="s">
        <v>87125</v>
      </c>
      <c r="F24443" t="s">
        <v>6915</v>
      </c>
      <c r="G24443" t="s">
        <v>42</v>
      </c>
      <c r="H24443">
        <v>0</v>
      </c>
      <c r="I24443">
        <v>0</v>
      </c>
      <c r="J24443">
        <v>0</v>
      </c>
      <c r="K24443" t="s">
        <v>93910</v>
      </c>
    </row>
    <row r="24444" spans="1:11" x14ac:dyDescent="0.3">
      <c r="A24444" t="s">
        <v>93911</v>
      </c>
      <c r="B24444" t="s">
        <v>93912</v>
      </c>
      <c r="C24444" t="s">
        <v>13</v>
      </c>
      <c r="D24444" t="s">
        <v>93913</v>
      </c>
      <c r="E24444" t="s">
        <v>87125</v>
      </c>
      <c r="F24444" t="s">
        <v>4890</v>
      </c>
      <c r="G24444" t="s">
        <v>42</v>
      </c>
      <c r="H24444">
        <v>0</v>
      </c>
      <c r="I24444">
        <v>0</v>
      </c>
      <c r="J24444">
        <v>0</v>
      </c>
      <c r="K24444" t="s">
        <v>93914</v>
      </c>
    </row>
    <row r="24445" spans="1:11" x14ac:dyDescent="0.3">
      <c r="A24445" t="s">
        <v>93915</v>
      </c>
      <c r="B24445" t="s">
        <v>93916</v>
      </c>
      <c r="C24445" t="s">
        <v>13</v>
      </c>
      <c r="D24445" t="s">
        <v>93917</v>
      </c>
      <c r="E24445" t="s">
        <v>87125</v>
      </c>
      <c r="F24445" t="s">
        <v>3412</v>
      </c>
      <c r="G24445" t="s">
        <v>4034</v>
      </c>
      <c r="H24445">
        <v>0</v>
      </c>
      <c r="I24445">
        <v>0</v>
      </c>
      <c r="J24445">
        <v>0</v>
      </c>
      <c r="K24445" t="s">
        <v>93918</v>
      </c>
    </row>
    <row r="24446" spans="1:11" x14ac:dyDescent="0.3">
      <c r="A24446" t="s">
        <v>93919</v>
      </c>
      <c r="B24446" t="s">
        <v>93920</v>
      </c>
      <c r="C24446" t="s">
        <v>13</v>
      </c>
      <c r="D24446" t="s">
        <v>93921</v>
      </c>
      <c r="E24446" t="s">
        <v>87125</v>
      </c>
      <c r="F24446" t="s">
        <v>15141</v>
      </c>
      <c r="G24446" t="s">
        <v>42</v>
      </c>
      <c r="H24446">
        <v>0</v>
      </c>
      <c r="I24446">
        <v>0</v>
      </c>
      <c r="J24446">
        <v>0</v>
      </c>
      <c r="K24446" t="s">
        <v>93922</v>
      </c>
    </row>
    <row r="24447" spans="1:11" x14ac:dyDescent="0.3">
      <c r="A24447" t="s">
        <v>93923</v>
      </c>
      <c r="B24447" t="s">
        <v>93924</v>
      </c>
      <c r="C24447" t="s">
        <v>13</v>
      </c>
      <c r="D24447" t="s">
        <v>93925</v>
      </c>
      <c r="E24447" t="s">
        <v>87125</v>
      </c>
      <c r="F24447" t="s">
        <v>11555</v>
      </c>
      <c r="G24447" t="s">
        <v>42</v>
      </c>
      <c r="H24447">
        <v>0</v>
      </c>
      <c r="I24447">
        <v>0</v>
      </c>
      <c r="J24447">
        <v>0</v>
      </c>
      <c r="K24447" t="s">
        <v>93926</v>
      </c>
    </row>
    <row r="24448" spans="1:11" x14ac:dyDescent="0.3">
      <c r="A24448" t="s">
        <v>93927</v>
      </c>
      <c r="B24448" t="s">
        <v>93928</v>
      </c>
      <c r="C24448" t="s">
        <v>13</v>
      </c>
      <c r="D24448" t="s">
        <v>93929</v>
      </c>
      <c r="E24448" t="s">
        <v>87125</v>
      </c>
      <c r="F24448" t="s">
        <v>4336</v>
      </c>
      <c r="G24448" t="s">
        <v>42</v>
      </c>
      <c r="H24448">
        <v>0</v>
      </c>
      <c r="I24448">
        <v>0</v>
      </c>
      <c r="J24448">
        <v>0</v>
      </c>
      <c r="K24448" t="s">
        <v>93930</v>
      </c>
    </row>
    <row r="24449" spans="1:11" x14ac:dyDescent="0.3">
      <c r="A24449" t="s">
        <v>93931</v>
      </c>
      <c r="B24449" t="s">
        <v>93932</v>
      </c>
      <c r="C24449" t="s">
        <v>13</v>
      </c>
      <c r="D24449" t="s">
        <v>93933</v>
      </c>
      <c r="E24449" t="s">
        <v>66626</v>
      </c>
      <c r="F24449" t="s">
        <v>14941</v>
      </c>
      <c r="G24449" t="s">
        <v>42</v>
      </c>
      <c r="H24449">
        <v>0</v>
      </c>
      <c r="I24449">
        <v>0</v>
      </c>
      <c r="J24449">
        <v>0</v>
      </c>
      <c r="K24449" t="s">
        <v>93934</v>
      </c>
    </row>
    <row r="24450" spans="1:11" x14ac:dyDescent="0.3">
      <c r="A24450" t="s">
        <v>93935</v>
      </c>
      <c r="B24450" t="s">
        <v>93936</v>
      </c>
      <c r="C24450" t="s">
        <v>466</v>
      </c>
      <c r="D24450" t="s">
        <v>93937</v>
      </c>
      <c r="E24450" t="s">
        <v>79083</v>
      </c>
      <c r="F24450" t="s">
        <v>16</v>
      </c>
      <c r="G24450" t="s">
        <v>4044</v>
      </c>
      <c r="H24450">
        <v>0</v>
      </c>
      <c r="I24450">
        <v>0</v>
      </c>
      <c r="J24450">
        <v>0</v>
      </c>
      <c r="K24450" t="s">
        <v>93938</v>
      </c>
    </row>
    <row r="24451" spans="1:11" x14ac:dyDescent="0.3">
      <c r="A24451" t="s">
        <v>93939</v>
      </c>
      <c r="B24451" t="s">
        <v>93940</v>
      </c>
      <c r="C24451" t="s">
        <v>466</v>
      </c>
      <c r="D24451" t="s">
        <v>93941</v>
      </c>
      <c r="E24451" t="s">
        <v>79083</v>
      </c>
      <c r="F24451" t="s">
        <v>41</v>
      </c>
      <c r="G24451" t="s">
        <v>42</v>
      </c>
      <c r="H24451">
        <v>0</v>
      </c>
      <c r="I24451">
        <v>0</v>
      </c>
      <c r="J24451">
        <v>0</v>
      </c>
      <c r="K24451" t="s">
        <v>93942</v>
      </c>
    </row>
    <row r="24452" spans="1:11" x14ac:dyDescent="0.3">
      <c r="A24452" t="s">
        <v>93943</v>
      </c>
      <c r="B24452" t="s">
        <v>93944</v>
      </c>
      <c r="C24452" t="s">
        <v>13</v>
      </c>
      <c r="D24452" t="s">
        <v>93945</v>
      </c>
      <c r="E24452" t="s">
        <v>66626</v>
      </c>
      <c r="F24452" t="s">
        <v>16</v>
      </c>
      <c r="G24452" t="s">
        <v>6145</v>
      </c>
      <c r="H24452">
        <v>0</v>
      </c>
      <c r="I24452">
        <v>0</v>
      </c>
      <c r="J24452">
        <v>0</v>
      </c>
      <c r="K24452" t="s">
        <v>93946</v>
      </c>
    </row>
    <row r="24453" spans="1:11" x14ac:dyDescent="0.3">
      <c r="A24453" t="s">
        <v>93947</v>
      </c>
      <c r="B24453" t="s">
        <v>93948</v>
      </c>
      <c r="C24453" t="s">
        <v>466</v>
      </c>
      <c r="D24453" t="s">
        <v>93949</v>
      </c>
      <c r="E24453" t="s">
        <v>79083</v>
      </c>
      <c r="F24453" t="s">
        <v>41</v>
      </c>
      <c r="G24453" t="s">
        <v>42</v>
      </c>
      <c r="H24453">
        <v>0</v>
      </c>
      <c r="I24453">
        <v>0</v>
      </c>
      <c r="J24453">
        <v>0</v>
      </c>
      <c r="K24453" t="s">
        <v>93950</v>
      </c>
    </row>
    <row r="24454" spans="1:11" x14ac:dyDescent="0.3">
      <c r="A24454" t="s">
        <v>93951</v>
      </c>
      <c r="C24454" t="s">
        <v>13</v>
      </c>
      <c r="D24454" t="s">
        <v>93952</v>
      </c>
      <c r="E24454" t="s">
        <v>87125</v>
      </c>
      <c r="F24454" t="s">
        <v>16</v>
      </c>
      <c r="G24454" t="s">
        <v>42</v>
      </c>
      <c r="H24454">
        <v>0</v>
      </c>
      <c r="I24454">
        <v>0</v>
      </c>
      <c r="J24454">
        <v>0</v>
      </c>
      <c r="K24454" t="s">
        <v>93953</v>
      </c>
    </row>
    <row r="24455" spans="1:11" x14ac:dyDescent="0.3">
      <c r="A24455" t="s">
        <v>93954</v>
      </c>
      <c r="B24455" t="s">
        <v>93955</v>
      </c>
      <c r="C24455" t="s">
        <v>13</v>
      </c>
      <c r="D24455" t="s">
        <v>93956</v>
      </c>
      <c r="E24455" t="s">
        <v>87125</v>
      </c>
      <c r="F24455" t="s">
        <v>2286</v>
      </c>
      <c r="G24455" t="s">
        <v>42</v>
      </c>
      <c r="H24455">
        <v>0</v>
      </c>
      <c r="I24455">
        <v>0</v>
      </c>
      <c r="J24455">
        <v>0</v>
      </c>
      <c r="K24455" t="s">
        <v>93957</v>
      </c>
    </row>
    <row r="24456" spans="1:11" x14ac:dyDescent="0.3">
      <c r="A24456" t="s">
        <v>93958</v>
      </c>
      <c r="B24456" t="s">
        <v>93959</v>
      </c>
      <c r="C24456" t="s">
        <v>13</v>
      </c>
      <c r="D24456" t="s">
        <v>93960</v>
      </c>
      <c r="E24456" t="s">
        <v>87125</v>
      </c>
      <c r="F24456" t="s">
        <v>7419</v>
      </c>
      <c r="G24456" t="s">
        <v>42</v>
      </c>
      <c r="H24456">
        <v>0</v>
      </c>
      <c r="I24456">
        <v>0</v>
      </c>
      <c r="J24456">
        <v>0</v>
      </c>
      <c r="K24456" t="s">
        <v>93961</v>
      </c>
    </row>
    <row r="24457" spans="1:11" x14ac:dyDescent="0.3">
      <c r="A24457" t="s">
        <v>93962</v>
      </c>
      <c r="B24457" t="s">
        <v>93963</v>
      </c>
      <c r="C24457" t="s">
        <v>20</v>
      </c>
      <c r="D24457" t="s">
        <v>93964</v>
      </c>
      <c r="E24457" t="s">
        <v>82100</v>
      </c>
      <c r="F24457" t="s">
        <v>16</v>
      </c>
      <c r="G24457" t="s">
        <v>4579</v>
      </c>
      <c r="H24457">
        <v>0</v>
      </c>
      <c r="I24457">
        <v>0</v>
      </c>
      <c r="J24457">
        <v>0</v>
      </c>
      <c r="K24457" t="s">
        <v>93965</v>
      </c>
    </row>
    <row r="24458" spans="1:11" x14ac:dyDescent="0.3">
      <c r="A24458" t="s">
        <v>93966</v>
      </c>
      <c r="B24458" t="s">
        <v>93967</v>
      </c>
      <c r="C24458" t="s">
        <v>13</v>
      </c>
      <c r="D24458" t="s">
        <v>93968</v>
      </c>
      <c r="E24458" t="s">
        <v>87125</v>
      </c>
      <c r="F24458" t="s">
        <v>27696</v>
      </c>
      <c r="G24458" t="s">
        <v>42</v>
      </c>
      <c r="H24458">
        <v>0</v>
      </c>
      <c r="I24458">
        <v>0</v>
      </c>
      <c r="J24458">
        <v>0</v>
      </c>
      <c r="K24458" t="s">
        <v>93969</v>
      </c>
    </row>
    <row r="24459" spans="1:11" x14ac:dyDescent="0.3">
      <c r="A24459" t="s">
        <v>93970</v>
      </c>
      <c r="B24459" t="s">
        <v>93971</v>
      </c>
      <c r="C24459" t="s">
        <v>27</v>
      </c>
      <c r="D24459" t="s">
        <v>93972</v>
      </c>
      <c r="E24459" t="s">
        <v>90134</v>
      </c>
      <c r="F24459" t="s">
        <v>9438</v>
      </c>
      <c r="G24459" t="s">
        <v>42</v>
      </c>
      <c r="H24459">
        <v>0</v>
      </c>
      <c r="I24459">
        <v>0</v>
      </c>
      <c r="J24459">
        <v>0</v>
      </c>
      <c r="K24459" t="s">
        <v>93973</v>
      </c>
    </row>
    <row r="24460" spans="1:11" x14ac:dyDescent="0.3">
      <c r="A24460" t="s">
        <v>93974</v>
      </c>
      <c r="B24460" t="s">
        <v>93975</v>
      </c>
      <c r="C24460" t="s">
        <v>13</v>
      </c>
      <c r="D24460" t="s">
        <v>93976</v>
      </c>
      <c r="E24460" t="s">
        <v>87125</v>
      </c>
      <c r="F24460" t="s">
        <v>16</v>
      </c>
      <c r="G24460" t="s">
        <v>33295</v>
      </c>
      <c r="H24460">
        <v>0</v>
      </c>
      <c r="I24460">
        <v>0</v>
      </c>
      <c r="J24460">
        <v>0</v>
      </c>
      <c r="K24460" t="s">
        <v>93977</v>
      </c>
    </row>
    <row r="24461" spans="1:11" x14ac:dyDescent="0.3">
      <c r="A24461" t="s">
        <v>93978</v>
      </c>
      <c r="C24461" t="s">
        <v>466</v>
      </c>
      <c r="D24461" t="s">
        <v>93979</v>
      </c>
      <c r="E24461" t="s">
        <v>761</v>
      </c>
      <c r="F24461" t="s">
        <v>16</v>
      </c>
      <c r="G24461" t="s">
        <v>42</v>
      </c>
      <c r="H24461">
        <v>0</v>
      </c>
      <c r="I24461">
        <v>0</v>
      </c>
      <c r="J24461">
        <v>0</v>
      </c>
      <c r="K24461" t="s">
        <v>93980</v>
      </c>
    </row>
    <row r="24462" spans="1:11" x14ac:dyDescent="0.3">
      <c r="A24462" t="s">
        <v>93981</v>
      </c>
      <c r="B24462" t="s">
        <v>93982</v>
      </c>
      <c r="C24462" t="s">
        <v>13</v>
      </c>
      <c r="D24462" t="s">
        <v>93983</v>
      </c>
      <c r="E24462" t="s">
        <v>87125</v>
      </c>
      <c r="F24462" t="s">
        <v>16</v>
      </c>
      <c r="G24462" t="s">
        <v>19901</v>
      </c>
      <c r="H24462">
        <v>0</v>
      </c>
      <c r="I24462">
        <v>0</v>
      </c>
      <c r="J24462">
        <v>0</v>
      </c>
      <c r="K24462" t="s">
        <v>93984</v>
      </c>
    </row>
    <row r="24463" spans="1:11" x14ac:dyDescent="0.3">
      <c r="A24463" t="s">
        <v>93985</v>
      </c>
      <c r="C24463" t="s">
        <v>147</v>
      </c>
      <c r="D24463" t="s">
        <v>93986</v>
      </c>
      <c r="E24463" t="s">
        <v>76393</v>
      </c>
      <c r="F24463" t="s">
        <v>6872</v>
      </c>
      <c r="G24463" t="s">
        <v>42</v>
      </c>
      <c r="H24463">
        <v>0</v>
      </c>
      <c r="I24463">
        <v>0</v>
      </c>
      <c r="J24463">
        <v>0</v>
      </c>
      <c r="K24463" t="s">
        <v>93987</v>
      </c>
    </row>
    <row r="24464" spans="1:11" x14ac:dyDescent="0.3">
      <c r="A24464" t="s">
        <v>93988</v>
      </c>
      <c r="B24464" t="s">
        <v>93989</v>
      </c>
      <c r="C24464" t="s">
        <v>466</v>
      </c>
      <c r="D24464" t="s">
        <v>93990</v>
      </c>
      <c r="E24464" t="s">
        <v>79083</v>
      </c>
      <c r="F24464" t="s">
        <v>16</v>
      </c>
      <c r="G24464" t="s">
        <v>3168</v>
      </c>
      <c r="H24464">
        <v>0</v>
      </c>
      <c r="I24464">
        <v>0</v>
      </c>
      <c r="J24464">
        <v>0</v>
      </c>
      <c r="K24464" t="s">
        <v>93991</v>
      </c>
    </row>
    <row r="24465" spans="1:11" x14ac:dyDescent="0.3">
      <c r="A24465" t="s">
        <v>93992</v>
      </c>
      <c r="B24465" t="s">
        <v>93993</v>
      </c>
      <c r="C24465" t="s">
        <v>20</v>
      </c>
      <c r="D24465" t="s">
        <v>93994</v>
      </c>
      <c r="E24465" t="s">
        <v>82100</v>
      </c>
      <c r="F24465" t="s">
        <v>16</v>
      </c>
      <c r="G24465" t="s">
        <v>18410</v>
      </c>
      <c r="H24465">
        <v>0</v>
      </c>
      <c r="I24465">
        <v>0</v>
      </c>
      <c r="J24465">
        <v>0</v>
      </c>
      <c r="K24465" t="s">
        <v>93995</v>
      </c>
    </row>
    <row r="24466" spans="1:11" x14ac:dyDescent="0.3">
      <c r="A24466" t="s">
        <v>93996</v>
      </c>
      <c r="B24466" t="s">
        <v>93997</v>
      </c>
      <c r="C24466" t="s">
        <v>466</v>
      </c>
      <c r="D24466" t="s">
        <v>93998</v>
      </c>
      <c r="E24466" t="s">
        <v>79083</v>
      </c>
      <c r="F24466" t="s">
        <v>16</v>
      </c>
      <c r="G24466" t="s">
        <v>859</v>
      </c>
      <c r="H24466">
        <v>0</v>
      </c>
      <c r="I24466">
        <v>0</v>
      </c>
      <c r="J24466">
        <v>0</v>
      </c>
      <c r="K24466" t="s">
        <v>93999</v>
      </c>
    </row>
    <row r="24467" spans="1:11" x14ac:dyDescent="0.3">
      <c r="A24467" t="s">
        <v>94000</v>
      </c>
      <c r="B24467" t="s">
        <v>94001</v>
      </c>
      <c r="C24467" t="s">
        <v>466</v>
      </c>
      <c r="D24467" t="s">
        <v>94002</v>
      </c>
      <c r="E24467" t="s">
        <v>79083</v>
      </c>
      <c r="F24467" t="s">
        <v>16</v>
      </c>
      <c r="G24467" t="s">
        <v>4938</v>
      </c>
      <c r="H24467">
        <v>0</v>
      </c>
      <c r="I24467">
        <v>0</v>
      </c>
      <c r="J24467">
        <v>0</v>
      </c>
      <c r="K24467" t="s">
        <v>94003</v>
      </c>
    </row>
    <row r="24468" spans="1:11" x14ac:dyDescent="0.3">
      <c r="A24468" t="s">
        <v>94004</v>
      </c>
      <c r="B24468" t="s">
        <v>94005</v>
      </c>
      <c r="C24468" t="s">
        <v>466</v>
      </c>
      <c r="D24468" t="s">
        <v>94006</v>
      </c>
      <c r="E24468" t="s">
        <v>79083</v>
      </c>
      <c r="F24468" t="s">
        <v>16</v>
      </c>
      <c r="G24468" t="s">
        <v>51161</v>
      </c>
      <c r="H24468">
        <v>0</v>
      </c>
      <c r="I24468">
        <v>0</v>
      </c>
      <c r="J24468">
        <v>0</v>
      </c>
      <c r="K24468" t="s">
        <v>94007</v>
      </c>
    </row>
    <row r="24469" spans="1:11" x14ac:dyDescent="0.3">
      <c r="A24469" t="s">
        <v>94008</v>
      </c>
      <c r="B24469" t="s">
        <v>94009</v>
      </c>
      <c r="C24469" t="s">
        <v>20</v>
      </c>
      <c r="D24469" t="s">
        <v>94010</v>
      </c>
      <c r="E24469" t="s">
        <v>82100</v>
      </c>
      <c r="F24469" t="s">
        <v>16</v>
      </c>
      <c r="G24469" t="s">
        <v>542</v>
      </c>
      <c r="H24469">
        <v>0</v>
      </c>
      <c r="I24469">
        <v>0</v>
      </c>
      <c r="J24469">
        <v>0</v>
      </c>
      <c r="K24469" t="s">
        <v>94011</v>
      </c>
    </row>
    <row r="24470" spans="1:11" x14ac:dyDescent="0.3">
      <c r="A24470" t="s">
        <v>94012</v>
      </c>
      <c r="B24470" t="s">
        <v>94013</v>
      </c>
      <c r="C24470" t="s">
        <v>20</v>
      </c>
      <c r="D24470" t="s">
        <v>94014</v>
      </c>
      <c r="E24470" t="s">
        <v>82100</v>
      </c>
      <c r="F24470" t="s">
        <v>5985</v>
      </c>
      <c r="G24470" t="s">
        <v>42</v>
      </c>
      <c r="H24470">
        <v>0</v>
      </c>
      <c r="I24470">
        <v>0</v>
      </c>
      <c r="J24470">
        <v>0</v>
      </c>
      <c r="K24470" t="s">
        <v>94015</v>
      </c>
    </row>
    <row r="24471" spans="1:11" x14ac:dyDescent="0.3">
      <c r="A24471" t="s">
        <v>94016</v>
      </c>
      <c r="B24471" t="s">
        <v>94017</v>
      </c>
      <c r="C24471" t="s">
        <v>27</v>
      </c>
      <c r="D24471" t="s">
        <v>94018</v>
      </c>
      <c r="E24471" t="s">
        <v>29</v>
      </c>
      <c r="F24471" t="s">
        <v>41</v>
      </c>
      <c r="G24471" t="s">
        <v>42</v>
      </c>
      <c r="H24471">
        <v>0</v>
      </c>
      <c r="I24471">
        <v>0</v>
      </c>
      <c r="J24471">
        <v>0</v>
      </c>
      <c r="K24471" t="s">
        <v>94019</v>
      </c>
    </row>
    <row r="24472" spans="1:11" x14ac:dyDescent="0.3">
      <c r="A24472" t="s">
        <v>94020</v>
      </c>
      <c r="C24472" t="s">
        <v>13</v>
      </c>
      <c r="D24472" t="s">
        <v>94021</v>
      </c>
      <c r="E24472" t="s">
        <v>87125</v>
      </c>
      <c r="F24472" t="s">
        <v>7021</v>
      </c>
      <c r="G24472" t="s">
        <v>42</v>
      </c>
      <c r="H24472">
        <v>0</v>
      </c>
      <c r="I24472">
        <v>0</v>
      </c>
      <c r="J24472">
        <v>0</v>
      </c>
      <c r="K24472" t="s">
        <v>94022</v>
      </c>
    </row>
    <row r="24473" spans="1:11" x14ac:dyDescent="0.3">
      <c r="A24473" t="s">
        <v>94023</v>
      </c>
      <c r="C24473" t="s">
        <v>466</v>
      </c>
      <c r="D24473" t="s">
        <v>94024</v>
      </c>
      <c r="E24473" t="s">
        <v>79083</v>
      </c>
      <c r="F24473" t="s">
        <v>16</v>
      </c>
      <c r="G24473" t="s">
        <v>1162</v>
      </c>
      <c r="H24473">
        <v>0</v>
      </c>
      <c r="I24473">
        <v>0</v>
      </c>
      <c r="J24473">
        <v>0</v>
      </c>
      <c r="K24473" t="s">
        <v>94025</v>
      </c>
    </row>
    <row r="24474" spans="1:11" x14ac:dyDescent="0.3">
      <c r="A24474" t="s">
        <v>94026</v>
      </c>
      <c r="B24474" t="s">
        <v>94027</v>
      </c>
      <c r="C24474" t="s">
        <v>27</v>
      </c>
      <c r="D24474" t="s">
        <v>94028</v>
      </c>
      <c r="E24474" t="s">
        <v>90134</v>
      </c>
      <c r="F24474" t="s">
        <v>3074</v>
      </c>
      <c r="G24474" t="s">
        <v>42</v>
      </c>
      <c r="H24474">
        <v>0</v>
      </c>
      <c r="I24474">
        <v>0</v>
      </c>
      <c r="J24474">
        <v>0</v>
      </c>
      <c r="K24474" t="s">
        <v>94029</v>
      </c>
    </row>
    <row r="24475" spans="1:11" x14ac:dyDescent="0.3">
      <c r="A24475" t="s">
        <v>94030</v>
      </c>
      <c r="C24475" t="s">
        <v>27</v>
      </c>
      <c r="D24475" t="s">
        <v>94031</v>
      </c>
      <c r="E24475" t="s">
        <v>90134</v>
      </c>
      <c r="F24475" t="s">
        <v>1845</v>
      </c>
      <c r="G24475" t="s">
        <v>42</v>
      </c>
      <c r="H24475">
        <v>0</v>
      </c>
      <c r="I24475">
        <v>0</v>
      </c>
      <c r="J24475">
        <v>0</v>
      </c>
      <c r="K24475" t="s">
        <v>94032</v>
      </c>
    </row>
    <row r="24476" spans="1:11" x14ac:dyDescent="0.3">
      <c r="A24476" t="s">
        <v>94033</v>
      </c>
      <c r="B24476" t="s">
        <v>94034</v>
      </c>
      <c r="C24476" t="s">
        <v>27</v>
      </c>
      <c r="D24476" t="s">
        <v>94035</v>
      </c>
      <c r="E24476" t="s">
        <v>90134</v>
      </c>
      <c r="F24476" t="s">
        <v>6975</v>
      </c>
      <c r="G24476" t="s">
        <v>5397</v>
      </c>
      <c r="H24476">
        <v>0</v>
      </c>
      <c r="I24476">
        <v>0</v>
      </c>
      <c r="J24476">
        <v>0</v>
      </c>
      <c r="K24476" t="s">
        <v>94036</v>
      </c>
    </row>
    <row r="24477" spans="1:11" x14ac:dyDescent="0.3">
      <c r="A24477" t="s">
        <v>94037</v>
      </c>
      <c r="B24477" t="s">
        <v>94038</v>
      </c>
      <c r="C24477" t="s">
        <v>27</v>
      </c>
      <c r="D24477" t="s">
        <v>94039</v>
      </c>
      <c r="E24477" t="s">
        <v>90134</v>
      </c>
      <c r="F24477" t="s">
        <v>16</v>
      </c>
      <c r="G24477" t="s">
        <v>17908</v>
      </c>
      <c r="H24477">
        <v>0</v>
      </c>
      <c r="I24477">
        <v>0</v>
      </c>
      <c r="J24477">
        <v>0</v>
      </c>
      <c r="K24477" t="s">
        <v>94040</v>
      </c>
    </row>
    <row r="24478" spans="1:11" x14ac:dyDescent="0.3">
      <c r="A24478" t="s">
        <v>94041</v>
      </c>
      <c r="B24478" t="s">
        <v>94042</v>
      </c>
      <c r="C24478" t="s">
        <v>27</v>
      </c>
      <c r="D24478" t="s">
        <v>94043</v>
      </c>
      <c r="E24478" t="s">
        <v>90134</v>
      </c>
      <c r="F24478" t="s">
        <v>3821</v>
      </c>
      <c r="G24478" t="s">
        <v>42</v>
      </c>
      <c r="H24478">
        <v>0</v>
      </c>
      <c r="I24478">
        <v>0</v>
      </c>
      <c r="J24478">
        <v>0</v>
      </c>
      <c r="K24478" t="s">
        <v>94044</v>
      </c>
    </row>
    <row r="24479" spans="1:11" x14ac:dyDescent="0.3">
      <c r="A24479" t="s">
        <v>94045</v>
      </c>
      <c r="B24479" t="s">
        <v>94046</v>
      </c>
      <c r="C24479" t="s">
        <v>27</v>
      </c>
      <c r="D24479" t="s">
        <v>94047</v>
      </c>
      <c r="E24479" t="s">
        <v>90134</v>
      </c>
      <c r="F24479" t="s">
        <v>6915</v>
      </c>
      <c r="G24479" t="s">
        <v>42</v>
      </c>
      <c r="H24479">
        <v>0</v>
      </c>
      <c r="I24479">
        <v>0</v>
      </c>
      <c r="J24479">
        <v>0</v>
      </c>
      <c r="K24479" t="s">
        <v>94048</v>
      </c>
    </row>
    <row r="24480" spans="1:11" x14ac:dyDescent="0.3">
      <c r="A24480" t="s">
        <v>94049</v>
      </c>
      <c r="B24480" t="s">
        <v>94050</v>
      </c>
      <c r="C24480" t="s">
        <v>147</v>
      </c>
      <c r="D24480" t="s">
        <v>94051</v>
      </c>
      <c r="E24480" t="s">
        <v>4768</v>
      </c>
      <c r="F24480" t="s">
        <v>14181</v>
      </c>
      <c r="G24480" t="s">
        <v>42</v>
      </c>
      <c r="H24480">
        <v>0</v>
      </c>
      <c r="I24480">
        <v>0</v>
      </c>
      <c r="J24480">
        <v>0</v>
      </c>
      <c r="K24480" t="s">
        <v>94052</v>
      </c>
    </row>
    <row r="24481" spans="1:11" x14ac:dyDescent="0.3">
      <c r="A24481" t="s">
        <v>94053</v>
      </c>
      <c r="C24481" t="s">
        <v>27</v>
      </c>
      <c r="D24481" t="s">
        <v>94031</v>
      </c>
      <c r="E24481" t="s">
        <v>90134</v>
      </c>
      <c r="F24481" t="s">
        <v>1845</v>
      </c>
      <c r="G24481" t="s">
        <v>42</v>
      </c>
      <c r="H24481">
        <v>0</v>
      </c>
      <c r="I24481">
        <v>0</v>
      </c>
      <c r="J24481">
        <v>0</v>
      </c>
      <c r="K24481" t="s">
        <v>94054</v>
      </c>
    </row>
    <row r="24482" spans="1:11" x14ac:dyDescent="0.3">
      <c r="A24482" t="s">
        <v>94055</v>
      </c>
      <c r="B24482" t="s">
        <v>94056</v>
      </c>
      <c r="C24482" t="s">
        <v>20</v>
      </c>
      <c r="D24482" t="s">
        <v>94057</v>
      </c>
      <c r="E24482" t="s">
        <v>82100</v>
      </c>
      <c r="F24482" t="s">
        <v>34121</v>
      </c>
      <c r="G24482" t="s">
        <v>42</v>
      </c>
      <c r="H24482">
        <v>0</v>
      </c>
      <c r="I24482">
        <v>0</v>
      </c>
      <c r="J24482">
        <v>0</v>
      </c>
      <c r="K24482" t="s">
        <v>94058</v>
      </c>
    </row>
    <row r="24483" spans="1:11" x14ac:dyDescent="0.3">
      <c r="A24483" t="s">
        <v>94059</v>
      </c>
      <c r="B24483" t="s">
        <v>94060</v>
      </c>
      <c r="C24483" t="s">
        <v>13</v>
      </c>
      <c r="D24483" t="s">
        <v>94061</v>
      </c>
      <c r="E24483" t="s">
        <v>87125</v>
      </c>
      <c r="F24483" t="s">
        <v>16</v>
      </c>
      <c r="G24483" t="s">
        <v>4866</v>
      </c>
      <c r="H24483">
        <v>0</v>
      </c>
      <c r="I24483">
        <v>0</v>
      </c>
      <c r="J24483">
        <v>0</v>
      </c>
      <c r="K24483" t="s">
        <v>94062</v>
      </c>
    </row>
    <row r="24484" spans="1:11" x14ac:dyDescent="0.3">
      <c r="A24484" t="s">
        <v>94063</v>
      </c>
      <c r="B24484" t="s">
        <v>94064</v>
      </c>
      <c r="C24484" t="s">
        <v>13</v>
      </c>
      <c r="D24484" t="s">
        <v>94065</v>
      </c>
      <c r="E24484" t="s">
        <v>87125</v>
      </c>
      <c r="F24484" t="s">
        <v>16</v>
      </c>
      <c r="G24484" t="s">
        <v>817</v>
      </c>
      <c r="H24484">
        <v>0</v>
      </c>
      <c r="I24484">
        <v>0</v>
      </c>
      <c r="J24484">
        <v>0</v>
      </c>
      <c r="K24484" t="s">
        <v>94066</v>
      </c>
    </row>
    <row r="24485" spans="1:11" x14ac:dyDescent="0.3">
      <c r="A24485" t="s">
        <v>94067</v>
      </c>
      <c r="B24485" t="s">
        <v>94068</v>
      </c>
      <c r="C24485" t="s">
        <v>13</v>
      </c>
      <c r="D24485" t="s">
        <v>94069</v>
      </c>
      <c r="E24485" t="s">
        <v>87125</v>
      </c>
      <c r="F24485" t="s">
        <v>16</v>
      </c>
      <c r="G24485" t="s">
        <v>45732</v>
      </c>
      <c r="H24485">
        <v>0</v>
      </c>
      <c r="I24485">
        <v>0</v>
      </c>
      <c r="J24485">
        <v>0</v>
      </c>
      <c r="K24485" t="s">
        <v>94070</v>
      </c>
    </row>
    <row r="24486" spans="1:11" x14ac:dyDescent="0.3">
      <c r="A24486" t="s">
        <v>94071</v>
      </c>
      <c r="B24486" t="s">
        <v>94072</v>
      </c>
      <c r="C24486" t="s">
        <v>27</v>
      </c>
      <c r="D24486" t="s">
        <v>94073</v>
      </c>
      <c r="E24486" t="s">
        <v>90134</v>
      </c>
      <c r="F24486" t="s">
        <v>16</v>
      </c>
      <c r="G24486" t="s">
        <v>1693</v>
      </c>
      <c r="H24486">
        <v>0</v>
      </c>
      <c r="I24486">
        <v>0</v>
      </c>
      <c r="J24486">
        <v>0</v>
      </c>
      <c r="K24486" t="s">
        <v>94074</v>
      </c>
    </row>
    <row r="24487" spans="1:11" x14ac:dyDescent="0.3">
      <c r="A24487" t="s">
        <v>94075</v>
      </c>
      <c r="B24487" t="s">
        <v>94076</v>
      </c>
      <c r="C24487" t="s">
        <v>20</v>
      </c>
      <c r="D24487" t="s">
        <v>94077</v>
      </c>
      <c r="E24487" t="s">
        <v>82100</v>
      </c>
      <c r="F24487" t="s">
        <v>1620</v>
      </c>
      <c r="G24487" t="s">
        <v>1488</v>
      </c>
      <c r="H24487">
        <v>0</v>
      </c>
      <c r="I24487">
        <v>0</v>
      </c>
      <c r="J24487">
        <v>0</v>
      </c>
      <c r="K24487" t="s">
        <v>94078</v>
      </c>
    </row>
    <row r="24488" spans="1:11" x14ac:dyDescent="0.3">
      <c r="A24488" t="s">
        <v>94079</v>
      </c>
      <c r="B24488" t="s">
        <v>94080</v>
      </c>
      <c r="C24488" t="s">
        <v>558</v>
      </c>
      <c r="D24488" t="s">
        <v>94081</v>
      </c>
      <c r="E24488" t="s">
        <v>18607</v>
      </c>
      <c r="F24488" t="s">
        <v>1506</v>
      </c>
      <c r="G24488" t="s">
        <v>42</v>
      </c>
      <c r="H24488">
        <v>0</v>
      </c>
      <c r="I24488">
        <v>0</v>
      </c>
      <c r="J24488">
        <v>0</v>
      </c>
      <c r="K24488" t="s">
        <v>94082</v>
      </c>
    </row>
    <row r="24489" spans="1:11" x14ac:dyDescent="0.3">
      <c r="A24489" t="s">
        <v>94083</v>
      </c>
      <c r="B24489" t="s">
        <v>94084</v>
      </c>
      <c r="C24489" t="s">
        <v>558</v>
      </c>
      <c r="D24489" t="s">
        <v>94085</v>
      </c>
      <c r="E24489" t="s">
        <v>18607</v>
      </c>
      <c r="F24489" t="s">
        <v>402</v>
      </c>
      <c r="G24489" t="s">
        <v>42</v>
      </c>
      <c r="H24489">
        <v>0</v>
      </c>
      <c r="I24489">
        <v>0</v>
      </c>
      <c r="J24489">
        <v>0</v>
      </c>
      <c r="K24489" t="s">
        <v>94086</v>
      </c>
    </row>
    <row r="24490" spans="1:11" x14ac:dyDescent="0.3">
      <c r="A24490" t="s">
        <v>94087</v>
      </c>
      <c r="B24490" t="s">
        <v>94088</v>
      </c>
      <c r="C24490" t="s">
        <v>558</v>
      </c>
      <c r="D24490" t="s">
        <v>94089</v>
      </c>
      <c r="E24490" t="s">
        <v>18607</v>
      </c>
      <c r="F24490" t="s">
        <v>2036</v>
      </c>
      <c r="G24490" t="s">
        <v>42</v>
      </c>
      <c r="H24490">
        <v>0</v>
      </c>
      <c r="I24490">
        <v>0</v>
      </c>
      <c r="J24490">
        <v>0</v>
      </c>
      <c r="K24490" t="s">
        <v>94090</v>
      </c>
    </row>
    <row r="24491" spans="1:11" x14ac:dyDescent="0.3">
      <c r="A24491" t="s">
        <v>94091</v>
      </c>
      <c r="C24491" t="s">
        <v>13</v>
      </c>
      <c r="D24491" t="e">
        <f>공기냉각</f>
        <v>#NAME?</v>
      </c>
      <c r="E24491" t="s">
        <v>66626</v>
      </c>
      <c r="F24491" t="s">
        <v>1590</v>
      </c>
      <c r="G24491" t="s">
        <v>42</v>
      </c>
      <c r="H24491">
        <v>0</v>
      </c>
      <c r="I24491">
        <v>0</v>
      </c>
      <c r="J24491">
        <v>0</v>
      </c>
      <c r="K24491" t="s">
        <v>94092</v>
      </c>
    </row>
    <row r="24492" spans="1:11" x14ac:dyDescent="0.3">
      <c r="A24492" t="s">
        <v>94093</v>
      </c>
      <c r="B24492" t="s">
        <v>94094</v>
      </c>
      <c r="C24492" t="s">
        <v>147</v>
      </c>
      <c r="D24492" t="s">
        <v>94095</v>
      </c>
      <c r="E24492" t="s">
        <v>76393</v>
      </c>
      <c r="F24492" t="s">
        <v>2703</v>
      </c>
      <c r="G24492" t="s">
        <v>42</v>
      </c>
      <c r="H24492">
        <v>0</v>
      </c>
      <c r="I24492">
        <v>0</v>
      </c>
      <c r="J24492">
        <v>0</v>
      </c>
      <c r="K24492" t="s">
        <v>94096</v>
      </c>
    </row>
    <row r="24493" spans="1:11" x14ac:dyDescent="0.3">
      <c r="A24493" t="s">
        <v>94097</v>
      </c>
      <c r="B24493" t="s">
        <v>94098</v>
      </c>
      <c r="C24493" t="s">
        <v>20</v>
      </c>
      <c r="D24493" t="s">
        <v>94099</v>
      </c>
      <c r="E24493" t="s">
        <v>82100</v>
      </c>
      <c r="F24493" t="s">
        <v>40117</v>
      </c>
      <c r="G24493" t="s">
        <v>42</v>
      </c>
      <c r="H24493">
        <v>0</v>
      </c>
      <c r="I24493">
        <v>0</v>
      </c>
      <c r="J24493">
        <v>0</v>
      </c>
      <c r="K24493" t="s">
        <v>94100</v>
      </c>
    </row>
    <row r="24494" spans="1:11" x14ac:dyDescent="0.3">
      <c r="A24494" t="s">
        <v>94101</v>
      </c>
      <c r="B24494" t="s">
        <v>94102</v>
      </c>
      <c r="C24494" t="s">
        <v>20</v>
      </c>
      <c r="D24494" t="s">
        <v>94103</v>
      </c>
      <c r="E24494" t="s">
        <v>82100</v>
      </c>
      <c r="F24494" t="s">
        <v>840</v>
      </c>
      <c r="G24494" t="s">
        <v>42</v>
      </c>
      <c r="H24494">
        <v>0</v>
      </c>
      <c r="I24494">
        <v>0</v>
      </c>
      <c r="J24494">
        <v>0</v>
      </c>
      <c r="K24494" t="s">
        <v>94104</v>
      </c>
    </row>
    <row r="24495" spans="1:11" x14ac:dyDescent="0.3">
      <c r="A24495" t="s">
        <v>94105</v>
      </c>
      <c r="B24495" t="s">
        <v>94106</v>
      </c>
      <c r="C24495" t="s">
        <v>20</v>
      </c>
      <c r="D24495" t="s">
        <v>94107</v>
      </c>
      <c r="E24495" t="s">
        <v>82100</v>
      </c>
      <c r="F24495" t="s">
        <v>12900</v>
      </c>
      <c r="G24495" t="s">
        <v>42</v>
      </c>
      <c r="H24495">
        <v>0</v>
      </c>
      <c r="I24495">
        <v>0</v>
      </c>
      <c r="J24495">
        <v>0</v>
      </c>
      <c r="K24495" t="s">
        <v>94108</v>
      </c>
    </row>
    <row r="24496" spans="1:11" x14ac:dyDescent="0.3">
      <c r="A24496" t="s">
        <v>94109</v>
      </c>
      <c r="C24496" t="s">
        <v>27</v>
      </c>
      <c r="D24496" t="s">
        <v>94110</v>
      </c>
      <c r="E24496" t="s">
        <v>90134</v>
      </c>
      <c r="F24496" t="s">
        <v>6886</v>
      </c>
      <c r="G24496" t="s">
        <v>42</v>
      </c>
      <c r="H24496">
        <v>0</v>
      </c>
      <c r="I24496">
        <v>0</v>
      </c>
      <c r="J24496">
        <v>0</v>
      </c>
      <c r="K24496" t="s">
        <v>94111</v>
      </c>
    </row>
    <row r="24497" spans="1:11" x14ac:dyDescent="0.3">
      <c r="A24497" t="s">
        <v>94112</v>
      </c>
      <c r="B24497" t="s">
        <v>94113</v>
      </c>
      <c r="C24497" t="s">
        <v>558</v>
      </c>
      <c r="D24497" t="s">
        <v>94114</v>
      </c>
      <c r="E24497" t="s">
        <v>895</v>
      </c>
      <c r="F24497" t="s">
        <v>397</v>
      </c>
      <c r="G24497" t="s">
        <v>21335</v>
      </c>
      <c r="H24497">
        <v>0</v>
      </c>
      <c r="I24497">
        <v>0</v>
      </c>
      <c r="J24497">
        <v>0</v>
      </c>
      <c r="K24497" t="s">
        <v>94115</v>
      </c>
    </row>
    <row r="24498" spans="1:11" x14ac:dyDescent="0.3">
      <c r="A24498" t="s">
        <v>94116</v>
      </c>
      <c r="B24498" t="s">
        <v>94117</v>
      </c>
      <c r="C24498" t="s">
        <v>27</v>
      </c>
      <c r="D24498" t="s">
        <v>94118</v>
      </c>
      <c r="E24498" t="s">
        <v>90134</v>
      </c>
      <c r="F24498" t="s">
        <v>16</v>
      </c>
      <c r="G24498" t="s">
        <v>8377</v>
      </c>
      <c r="H24498">
        <v>0</v>
      </c>
      <c r="I24498">
        <v>0</v>
      </c>
      <c r="J24498">
        <v>0</v>
      </c>
      <c r="K24498" t="s">
        <v>94119</v>
      </c>
    </row>
    <row r="24499" spans="1:11" x14ac:dyDescent="0.3">
      <c r="A24499" t="s">
        <v>94120</v>
      </c>
      <c r="B24499" t="s">
        <v>94121</v>
      </c>
      <c r="C24499" t="s">
        <v>20</v>
      </c>
      <c r="D24499" t="s">
        <v>94122</v>
      </c>
      <c r="E24499" t="s">
        <v>82100</v>
      </c>
      <c r="F24499" t="s">
        <v>369</v>
      </c>
      <c r="G24499" t="s">
        <v>42</v>
      </c>
      <c r="H24499">
        <v>0</v>
      </c>
      <c r="I24499">
        <v>0</v>
      </c>
      <c r="J24499">
        <v>0</v>
      </c>
      <c r="K24499" t="s">
        <v>94123</v>
      </c>
    </row>
    <row r="24500" spans="1:11" x14ac:dyDescent="0.3">
      <c r="A24500" t="s">
        <v>94124</v>
      </c>
      <c r="B24500" t="s">
        <v>94125</v>
      </c>
      <c r="C24500" t="s">
        <v>20</v>
      </c>
      <c r="D24500" t="s">
        <v>94126</v>
      </c>
      <c r="E24500" t="s">
        <v>82100</v>
      </c>
      <c r="F24500" t="s">
        <v>4336</v>
      </c>
      <c r="G24500" t="s">
        <v>1271</v>
      </c>
      <c r="H24500">
        <v>0</v>
      </c>
      <c r="I24500">
        <v>0</v>
      </c>
      <c r="J24500">
        <v>0</v>
      </c>
      <c r="K24500" t="s">
        <v>94127</v>
      </c>
    </row>
    <row r="24501" spans="1:11" x14ac:dyDescent="0.3">
      <c r="A24501" t="s">
        <v>94128</v>
      </c>
      <c r="C24501" t="s">
        <v>13</v>
      </c>
      <c r="D24501" t="s">
        <v>94129</v>
      </c>
      <c r="E24501" t="s">
        <v>66626</v>
      </c>
      <c r="F24501" t="s">
        <v>16</v>
      </c>
      <c r="G24501" t="s">
        <v>879</v>
      </c>
      <c r="H24501">
        <v>0</v>
      </c>
      <c r="I24501">
        <v>0</v>
      </c>
      <c r="J24501">
        <v>0</v>
      </c>
      <c r="K24501" t="s">
        <v>94130</v>
      </c>
    </row>
    <row r="24502" spans="1:11" x14ac:dyDescent="0.3">
      <c r="A24502" t="s">
        <v>94131</v>
      </c>
      <c r="B24502" t="s">
        <v>94132</v>
      </c>
      <c r="C24502" t="s">
        <v>20</v>
      </c>
      <c r="D24502" t="s">
        <v>94133</v>
      </c>
      <c r="E24502" t="s">
        <v>82100</v>
      </c>
      <c r="F24502" t="s">
        <v>92154</v>
      </c>
      <c r="G24502" t="s">
        <v>42</v>
      </c>
      <c r="H24502">
        <v>0</v>
      </c>
      <c r="I24502">
        <v>0</v>
      </c>
      <c r="J24502">
        <v>0</v>
      </c>
      <c r="K24502" t="s">
        <v>94134</v>
      </c>
    </row>
    <row r="24503" spans="1:11" x14ac:dyDescent="0.3">
      <c r="A24503" t="s">
        <v>94135</v>
      </c>
      <c r="B24503" t="s">
        <v>94136</v>
      </c>
      <c r="C24503" t="s">
        <v>27</v>
      </c>
      <c r="D24503" t="s">
        <v>94137</v>
      </c>
      <c r="E24503" t="s">
        <v>90134</v>
      </c>
      <c r="F24503" t="s">
        <v>3643</v>
      </c>
      <c r="G24503" t="s">
        <v>3489</v>
      </c>
      <c r="H24503">
        <v>0</v>
      </c>
      <c r="I24503">
        <v>0</v>
      </c>
      <c r="J24503">
        <v>0</v>
      </c>
      <c r="K24503" t="s">
        <v>94138</v>
      </c>
    </row>
    <row r="24504" spans="1:11" x14ac:dyDescent="0.3">
      <c r="A24504" t="s">
        <v>94139</v>
      </c>
      <c r="B24504" t="s">
        <v>94140</v>
      </c>
      <c r="C24504" t="s">
        <v>27</v>
      </c>
      <c r="D24504" t="s">
        <v>94141</v>
      </c>
      <c r="E24504" t="s">
        <v>90134</v>
      </c>
      <c r="F24504" t="s">
        <v>1247</v>
      </c>
      <c r="G24504" t="s">
        <v>11001</v>
      </c>
      <c r="H24504">
        <v>0</v>
      </c>
      <c r="I24504">
        <v>0</v>
      </c>
      <c r="J24504">
        <v>0</v>
      </c>
      <c r="K24504" t="s">
        <v>94142</v>
      </c>
    </row>
    <row r="24505" spans="1:11" x14ac:dyDescent="0.3">
      <c r="A24505" t="s">
        <v>94143</v>
      </c>
      <c r="B24505" t="s">
        <v>94144</v>
      </c>
      <c r="C24505" t="s">
        <v>27</v>
      </c>
      <c r="D24505" t="s">
        <v>94145</v>
      </c>
      <c r="E24505" t="s">
        <v>90134</v>
      </c>
      <c r="F24505" t="s">
        <v>3484</v>
      </c>
      <c r="G24505" t="s">
        <v>42</v>
      </c>
      <c r="H24505">
        <v>0</v>
      </c>
      <c r="I24505">
        <v>0</v>
      </c>
      <c r="J24505">
        <v>0</v>
      </c>
      <c r="K24505" t="s">
        <v>94146</v>
      </c>
    </row>
    <row r="24506" spans="1:11" x14ac:dyDescent="0.3">
      <c r="A24506" t="s">
        <v>94147</v>
      </c>
      <c r="B24506" t="s">
        <v>94148</v>
      </c>
      <c r="C24506" t="s">
        <v>27</v>
      </c>
      <c r="D24506" t="s">
        <v>94149</v>
      </c>
      <c r="E24506" t="s">
        <v>90134</v>
      </c>
      <c r="F24506" t="s">
        <v>3267</v>
      </c>
      <c r="G24506" t="s">
        <v>42</v>
      </c>
      <c r="H24506">
        <v>0</v>
      </c>
      <c r="I24506">
        <v>0</v>
      </c>
      <c r="J24506">
        <v>0</v>
      </c>
      <c r="K24506" t="s">
        <v>94150</v>
      </c>
    </row>
    <row r="24507" spans="1:11" x14ac:dyDescent="0.3">
      <c r="A24507" t="s">
        <v>94151</v>
      </c>
      <c r="B24507" t="s">
        <v>94152</v>
      </c>
      <c r="C24507" t="s">
        <v>27</v>
      </c>
      <c r="D24507" t="s">
        <v>94153</v>
      </c>
      <c r="E24507" t="s">
        <v>90134</v>
      </c>
      <c r="F24507" t="s">
        <v>2454</v>
      </c>
      <c r="G24507" t="s">
        <v>42</v>
      </c>
      <c r="H24507">
        <v>0</v>
      </c>
      <c r="I24507">
        <v>0</v>
      </c>
      <c r="J24507">
        <v>0</v>
      </c>
      <c r="K24507" t="s">
        <v>94154</v>
      </c>
    </row>
    <row r="24508" spans="1:11" x14ac:dyDescent="0.3">
      <c r="A24508" t="s">
        <v>94155</v>
      </c>
      <c r="B24508" t="s">
        <v>94156</v>
      </c>
      <c r="C24508" t="s">
        <v>20</v>
      </c>
      <c r="D24508" t="s">
        <v>94157</v>
      </c>
      <c r="E24508" t="s">
        <v>82100</v>
      </c>
      <c r="F24508" t="s">
        <v>16</v>
      </c>
      <c r="G24508" t="s">
        <v>12299</v>
      </c>
      <c r="H24508">
        <v>0</v>
      </c>
      <c r="I24508">
        <v>0</v>
      </c>
      <c r="J24508">
        <v>0</v>
      </c>
      <c r="K24508" t="s">
        <v>94158</v>
      </c>
    </row>
    <row r="24509" spans="1:11" x14ac:dyDescent="0.3">
      <c r="A24509" t="s">
        <v>94159</v>
      </c>
      <c r="B24509" t="s">
        <v>94160</v>
      </c>
      <c r="C24509" t="s">
        <v>147</v>
      </c>
      <c r="D24509" t="s">
        <v>94161</v>
      </c>
      <c r="E24509" t="s">
        <v>76393</v>
      </c>
      <c r="F24509" t="s">
        <v>1536</v>
      </c>
      <c r="G24509" t="s">
        <v>42</v>
      </c>
      <c r="H24509">
        <v>0</v>
      </c>
      <c r="I24509">
        <v>0</v>
      </c>
      <c r="J24509">
        <v>0</v>
      </c>
      <c r="K24509" t="s">
        <v>94162</v>
      </c>
    </row>
    <row r="24510" spans="1:11" x14ac:dyDescent="0.3">
      <c r="A24510" t="s">
        <v>94163</v>
      </c>
      <c r="B24510" t="s">
        <v>94164</v>
      </c>
      <c r="C24510" t="s">
        <v>147</v>
      </c>
      <c r="D24510" t="s">
        <v>94165</v>
      </c>
      <c r="E24510" t="s">
        <v>76393</v>
      </c>
      <c r="F24510" t="s">
        <v>845</v>
      </c>
      <c r="G24510" t="s">
        <v>42</v>
      </c>
      <c r="H24510">
        <v>0</v>
      </c>
      <c r="I24510">
        <v>0</v>
      </c>
      <c r="J24510">
        <v>0</v>
      </c>
      <c r="K24510" t="s">
        <v>94166</v>
      </c>
    </row>
    <row r="24511" spans="1:11" x14ac:dyDescent="0.3">
      <c r="A24511" t="s">
        <v>94167</v>
      </c>
      <c r="B24511" t="s">
        <v>94168</v>
      </c>
      <c r="C24511" t="s">
        <v>13</v>
      </c>
      <c r="D24511" t="s">
        <v>94169</v>
      </c>
      <c r="E24511" t="s">
        <v>66626</v>
      </c>
      <c r="F24511" t="s">
        <v>16</v>
      </c>
      <c r="G24511" t="s">
        <v>10527</v>
      </c>
      <c r="H24511">
        <v>0</v>
      </c>
      <c r="I24511">
        <v>0</v>
      </c>
      <c r="J24511">
        <v>0</v>
      </c>
      <c r="K24511" t="s">
        <v>94170</v>
      </c>
    </row>
    <row r="24512" spans="1:11" x14ac:dyDescent="0.3">
      <c r="A24512" t="s">
        <v>94171</v>
      </c>
      <c r="B24512" t="s">
        <v>94172</v>
      </c>
      <c r="C24512" t="s">
        <v>147</v>
      </c>
      <c r="D24512" t="s">
        <v>94173</v>
      </c>
      <c r="E24512" t="s">
        <v>76393</v>
      </c>
      <c r="F24512" t="s">
        <v>1590</v>
      </c>
      <c r="G24512" t="s">
        <v>42</v>
      </c>
      <c r="H24512">
        <v>0</v>
      </c>
      <c r="I24512">
        <v>0</v>
      </c>
      <c r="J24512">
        <v>0</v>
      </c>
      <c r="K24512" t="s">
        <v>94174</v>
      </c>
    </row>
    <row r="24513" spans="1:11" x14ac:dyDescent="0.3">
      <c r="A24513" t="s">
        <v>94175</v>
      </c>
      <c r="B24513" t="s">
        <v>94176</v>
      </c>
      <c r="C24513" t="s">
        <v>27</v>
      </c>
      <c r="D24513" t="s">
        <v>94177</v>
      </c>
      <c r="E24513" t="s">
        <v>90134</v>
      </c>
      <c r="F24513" t="s">
        <v>16</v>
      </c>
      <c r="G24513" t="s">
        <v>14272</v>
      </c>
      <c r="H24513">
        <v>0</v>
      </c>
      <c r="I24513">
        <v>0</v>
      </c>
      <c r="J24513">
        <v>0</v>
      </c>
      <c r="K24513" t="s">
        <v>94178</v>
      </c>
    </row>
    <row r="24514" spans="1:11" x14ac:dyDescent="0.3">
      <c r="A24514" t="s">
        <v>94179</v>
      </c>
      <c r="C24514" t="s">
        <v>27</v>
      </c>
      <c r="D24514" t="s">
        <v>94180</v>
      </c>
      <c r="E24514" t="s">
        <v>90134</v>
      </c>
      <c r="F24514" t="s">
        <v>16</v>
      </c>
      <c r="G24514" t="s">
        <v>4543</v>
      </c>
      <c r="H24514">
        <v>0</v>
      </c>
      <c r="I24514">
        <v>0</v>
      </c>
      <c r="J24514">
        <v>0</v>
      </c>
      <c r="K24514" t="s">
        <v>94181</v>
      </c>
    </row>
    <row r="24515" spans="1:11" x14ac:dyDescent="0.3">
      <c r="A24515" t="s">
        <v>94182</v>
      </c>
      <c r="B24515" t="s">
        <v>94183</v>
      </c>
      <c r="C24515" t="s">
        <v>466</v>
      </c>
      <c r="D24515" t="s">
        <v>94184</v>
      </c>
      <c r="E24515" t="s">
        <v>79083</v>
      </c>
      <c r="F24515" t="s">
        <v>16</v>
      </c>
      <c r="G24515" t="s">
        <v>56852</v>
      </c>
      <c r="H24515">
        <v>0</v>
      </c>
      <c r="I24515">
        <v>0</v>
      </c>
      <c r="J24515">
        <v>0</v>
      </c>
      <c r="K24515" t="s">
        <v>94185</v>
      </c>
    </row>
    <row r="24516" spans="1:11" x14ac:dyDescent="0.3">
      <c r="A24516" t="s">
        <v>94186</v>
      </c>
      <c r="C24516" t="s">
        <v>27</v>
      </c>
      <c r="D24516" t="s">
        <v>94187</v>
      </c>
      <c r="E24516" t="s">
        <v>90134</v>
      </c>
      <c r="F24516" t="s">
        <v>16</v>
      </c>
      <c r="G24516" t="s">
        <v>12174</v>
      </c>
      <c r="H24516">
        <v>0</v>
      </c>
      <c r="I24516">
        <v>0</v>
      </c>
      <c r="J24516">
        <v>0</v>
      </c>
      <c r="K24516" t="s">
        <v>94188</v>
      </c>
    </row>
    <row r="24517" spans="1:11" x14ac:dyDescent="0.3">
      <c r="A24517" t="s">
        <v>94189</v>
      </c>
      <c r="B24517" t="s">
        <v>94190</v>
      </c>
      <c r="C24517" t="s">
        <v>20</v>
      </c>
      <c r="D24517" t="s">
        <v>94191</v>
      </c>
      <c r="E24517" t="s">
        <v>82100</v>
      </c>
      <c r="F24517" t="s">
        <v>9563</v>
      </c>
      <c r="G24517" t="s">
        <v>42</v>
      </c>
      <c r="H24517">
        <v>0</v>
      </c>
      <c r="I24517">
        <v>0</v>
      </c>
      <c r="J24517">
        <v>0</v>
      </c>
      <c r="K24517" t="s">
        <v>94192</v>
      </c>
    </row>
    <row r="24518" spans="1:11" x14ac:dyDescent="0.3">
      <c r="A24518" t="s">
        <v>94193</v>
      </c>
      <c r="B24518" t="s">
        <v>94194</v>
      </c>
      <c r="C24518" t="s">
        <v>20</v>
      </c>
      <c r="D24518" t="s">
        <v>94195</v>
      </c>
      <c r="E24518" t="s">
        <v>82100</v>
      </c>
      <c r="F24518" t="s">
        <v>16</v>
      </c>
      <c r="G24518" t="s">
        <v>10656</v>
      </c>
      <c r="H24518">
        <v>0</v>
      </c>
      <c r="I24518">
        <v>0</v>
      </c>
      <c r="J24518">
        <v>0</v>
      </c>
      <c r="K24518" t="s">
        <v>94196</v>
      </c>
    </row>
    <row r="24519" spans="1:11" x14ac:dyDescent="0.3">
      <c r="A24519" t="s">
        <v>94197</v>
      </c>
      <c r="B24519" t="s">
        <v>94198</v>
      </c>
      <c r="C24519" t="s">
        <v>20</v>
      </c>
      <c r="D24519" t="s">
        <v>94199</v>
      </c>
      <c r="E24519" t="s">
        <v>82100</v>
      </c>
      <c r="F24519" t="s">
        <v>2286</v>
      </c>
      <c r="G24519" t="s">
        <v>42</v>
      </c>
      <c r="H24519">
        <v>0</v>
      </c>
      <c r="I24519">
        <v>0</v>
      </c>
      <c r="J24519">
        <v>0</v>
      </c>
      <c r="K24519" t="s">
        <v>94200</v>
      </c>
    </row>
    <row r="24520" spans="1:11" x14ac:dyDescent="0.3">
      <c r="A24520" t="s">
        <v>94201</v>
      </c>
      <c r="B24520" t="s">
        <v>94202</v>
      </c>
      <c r="C24520" t="s">
        <v>20</v>
      </c>
      <c r="D24520" t="s">
        <v>94203</v>
      </c>
      <c r="E24520" t="s">
        <v>82100</v>
      </c>
      <c r="F24520" t="s">
        <v>54986</v>
      </c>
      <c r="G24520" t="s">
        <v>42</v>
      </c>
      <c r="H24520">
        <v>0</v>
      </c>
      <c r="I24520">
        <v>0</v>
      </c>
      <c r="J24520">
        <v>0</v>
      </c>
      <c r="K24520" t="s">
        <v>94204</v>
      </c>
    </row>
    <row r="24521" spans="1:11" x14ac:dyDescent="0.3">
      <c r="A24521" t="s">
        <v>94205</v>
      </c>
      <c r="B24521" t="s">
        <v>94206</v>
      </c>
      <c r="C24521" t="s">
        <v>27</v>
      </c>
      <c r="D24521" t="s">
        <v>94207</v>
      </c>
      <c r="E24521" t="s">
        <v>90134</v>
      </c>
      <c r="F24521" t="s">
        <v>2224</v>
      </c>
      <c r="G24521" t="s">
        <v>42</v>
      </c>
      <c r="H24521">
        <v>0</v>
      </c>
      <c r="I24521">
        <v>0</v>
      </c>
      <c r="J24521">
        <v>0</v>
      </c>
      <c r="K24521" t="s">
        <v>94208</v>
      </c>
    </row>
    <row r="24522" spans="1:11" x14ac:dyDescent="0.3">
      <c r="A24522" t="s">
        <v>94209</v>
      </c>
      <c r="B24522" t="s">
        <v>94210</v>
      </c>
      <c r="C24522" t="s">
        <v>558</v>
      </c>
      <c r="D24522" t="s">
        <v>94211</v>
      </c>
      <c r="E24522" t="s">
        <v>981</v>
      </c>
      <c r="F24522" t="s">
        <v>16</v>
      </c>
      <c r="G24522" t="s">
        <v>5542</v>
      </c>
      <c r="H24522">
        <v>0</v>
      </c>
      <c r="I24522">
        <v>0</v>
      </c>
      <c r="J24522">
        <v>0</v>
      </c>
      <c r="K24522" t="s">
        <v>94212</v>
      </c>
    </row>
    <row r="24523" spans="1:11" x14ac:dyDescent="0.3">
      <c r="A24523" t="s">
        <v>94213</v>
      </c>
      <c r="B24523" t="s">
        <v>94214</v>
      </c>
      <c r="C24523" t="s">
        <v>20</v>
      </c>
      <c r="D24523" t="s">
        <v>94215</v>
      </c>
      <c r="E24523" t="s">
        <v>82100</v>
      </c>
      <c r="F24523" t="s">
        <v>835</v>
      </c>
      <c r="G24523" t="s">
        <v>3050</v>
      </c>
      <c r="H24523">
        <v>0</v>
      </c>
      <c r="I24523">
        <v>0</v>
      </c>
      <c r="J24523">
        <v>0</v>
      </c>
      <c r="K24523" t="s">
        <v>94216</v>
      </c>
    </row>
    <row r="24524" spans="1:11" x14ac:dyDescent="0.3">
      <c r="A24524" t="s">
        <v>94217</v>
      </c>
      <c r="B24524" t="s">
        <v>94218</v>
      </c>
      <c r="C24524" t="s">
        <v>20</v>
      </c>
      <c r="D24524" t="s">
        <v>94219</v>
      </c>
      <c r="E24524" t="s">
        <v>82100</v>
      </c>
      <c r="F24524" t="s">
        <v>1590</v>
      </c>
      <c r="G24524" t="s">
        <v>42</v>
      </c>
      <c r="H24524">
        <v>0</v>
      </c>
      <c r="I24524">
        <v>0</v>
      </c>
      <c r="J24524">
        <v>0</v>
      </c>
      <c r="K24524" t="s">
        <v>94220</v>
      </c>
    </row>
    <row r="24525" spans="1:11" x14ac:dyDescent="0.3">
      <c r="A24525" t="s">
        <v>94221</v>
      </c>
      <c r="B24525" t="s">
        <v>94222</v>
      </c>
      <c r="C24525" t="s">
        <v>20</v>
      </c>
      <c r="D24525" t="s">
        <v>94223</v>
      </c>
      <c r="E24525" t="s">
        <v>82100</v>
      </c>
      <c r="F24525" t="s">
        <v>1845</v>
      </c>
      <c r="G24525" t="s">
        <v>42</v>
      </c>
      <c r="H24525">
        <v>0</v>
      </c>
      <c r="I24525">
        <v>0</v>
      </c>
      <c r="J24525">
        <v>0</v>
      </c>
      <c r="K24525" t="s">
        <v>94224</v>
      </c>
    </row>
    <row r="24526" spans="1:11" x14ac:dyDescent="0.3">
      <c r="A24526" t="s">
        <v>94225</v>
      </c>
      <c r="B24526" t="s">
        <v>94226</v>
      </c>
      <c r="C24526" t="s">
        <v>13</v>
      </c>
      <c r="D24526" t="s">
        <v>94227</v>
      </c>
      <c r="E24526" t="s">
        <v>87125</v>
      </c>
      <c r="F24526" t="s">
        <v>3555</v>
      </c>
      <c r="G24526" t="s">
        <v>8098</v>
      </c>
      <c r="H24526">
        <v>0</v>
      </c>
      <c r="I24526">
        <v>0</v>
      </c>
      <c r="J24526">
        <v>0</v>
      </c>
      <c r="K24526" t="s">
        <v>94228</v>
      </c>
    </row>
    <row r="24527" spans="1:11" x14ac:dyDescent="0.3">
      <c r="A24527" t="s">
        <v>94229</v>
      </c>
      <c r="B24527" t="s">
        <v>94230</v>
      </c>
      <c r="C24527" t="s">
        <v>13</v>
      </c>
      <c r="D24527" t="s">
        <v>94231</v>
      </c>
      <c r="E24527" t="s">
        <v>87125</v>
      </c>
      <c r="F24527" t="s">
        <v>16</v>
      </c>
      <c r="G24527" t="s">
        <v>10292</v>
      </c>
      <c r="H24527">
        <v>0</v>
      </c>
      <c r="I24527">
        <v>0</v>
      </c>
      <c r="J24527">
        <v>0</v>
      </c>
      <c r="K24527" t="s">
        <v>94232</v>
      </c>
    </row>
    <row r="24528" spans="1:11" x14ac:dyDescent="0.3">
      <c r="A24528" t="s">
        <v>94233</v>
      </c>
      <c r="C24528" t="s">
        <v>13</v>
      </c>
      <c r="D24528" t="s">
        <v>94234</v>
      </c>
      <c r="E24528" t="s">
        <v>87125</v>
      </c>
      <c r="F24528" t="s">
        <v>41</v>
      </c>
      <c r="G24528" t="s">
        <v>42</v>
      </c>
      <c r="H24528">
        <v>0</v>
      </c>
      <c r="I24528">
        <v>0</v>
      </c>
      <c r="J24528">
        <v>0</v>
      </c>
      <c r="K24528" t="s">
        <v>94235</v>
      </c>
    </row>
    <row r="24529" spans="1:11" x14ac:dyDescent="0.3">
      <c r="A24529" t="s">
        <v>94236</v>
      </c>
      <c r="C24529" t="s">
        <v>13</v>
      </c>
      <c r="D24529" t="s">
        <v>94234</v>
      </c>
      <c r="E24529" t="s">
        <v>87125</v>
      </c>
      <c r="F24529" t="s">
        <v>41</v>
      </c>
      <c r="G24529" t="s">
        <v>42</v>
      </c>
      <c r="H24529">
        <v>0</v>
      </c>
      <c r="I24529">
        <v>0</v>
      </c>
      <c r="J24529">
        <v>0</v>
      </c>
      <c r="K24529" t="s">
        <v>94237</v>
      </c>
    </row>
    <row r="24530" spans="1:11" x14ac:dyDescent="0.3">
      <c r="A24530" t="s">
        <v>94238</v>
      </c>
      <c r="B24530" t="s">
        <v>94239</v>
      </c>
      <c r="C24530" t="s">
        <v>13</v>
      </c>
      <c r="D24530" t="s">
        <v>94240</v>
      </c>
      <c r="E24530" t="s">
        <v>87125</v>
      </c>
      <c r="F24530" t="s">
        <v>16</v>
      </c>
      <c r="G24530" t="s">
        <v>3624</v>
      </c>
      <c r="H24530">
        <v>0</v>
      </c>
      <c r="I24530">
        <v>0</v>
      </c>
      <c r="J24530">
        <v>0</v>
      </c>
      <c r="K24530" t="s">
        <v>94241</v>
      </c>
    </row>
    <row r="24531" spans="1:11" x14ac:dyDescent="0.3">
      <c r="A24531" t="s">
        <v>94242</v>
      </c>
      <c r="B24531" t="s">
        <v>94243</v>
      </c>
      <c r="C24531" t="s">
        <v>27</v>
      </c>
      <c r="D24531" t="s">
        <v>94244</v>
      </c>
      <c r="E24531" t="s">
        <v>90134</v>
      </c>
      <c r="F24531" t="s">
        <v>7061</v>
      </c>
      <c r="G24531" t="s">
        <v>42</v>
      </c>
      <c r="H24531">
        <v>0</v>
      </c>
      <c r="I24531">
        <v>0</v>
      </c>
      <c r="J24531">
        <v>0</v>
      </c>
      <c r="K24531" t="s">
        <v>94245</v>
      </c>
    </row>
    <row r="24532" spans="1:11" x14ac:dyDescent="0.3">
      <c r="A24532" t="s">
        <v>94246</v>
      </c>
      <c r="C24532" t="s">
        <v>27</v>
      </c>
      <c r="D24532" t="s">
        <v>94247</v>
      </c>
      <c r="E24532" t="s">
        <v>90134</v>
      </c>
      <c r="F24532" t="s">
        <v>1518</v>
      </c>
      <c r="G24532" t="s">
        <v>42</v>
      </c>
      <c r="H24532">
        <v>0</v>
      </c>
      <c r="I24532">
        <v>0</v>
      </c>
      <c r="J24532">
        <v>0</v>
      </c>
      <c r="K24532" t="s">
        <v>94248</v>
      </c>
    </row>
    <row r="24533" spans="1:11" x14ac:dyDescent="0.3">
      <c r="A24533" t="s">
        <v>94249</v>
      </c>
      <c r="B24533" t="s">
        <v>94250</v>
      </c>
      <c r="C24533" t="s">
        <v>27</v>
      </c>
      <c r="D24533" t="s">
        <v>94251</v>
      </c>
      <c r="E24533" t="s">
        <v>90134</v>
      </c>
      <c r="F24533" t="s">
        <v>14591</v>
      </c>
      <c r="G24533" t="s">
        <v>269</v>
      </c>
      <c r="H24533">
        <v>0</v>
      </c>
      <c r="I24533">
        <v>0</v>
      </c>
      <c r="J24533">
        <v>0</v>
      </c>
      <c r="K24533" t="s">
        <v>94252</v>
      </c>
    </row>
    <row r="24534" spans="1:11" x14ac:dyDescent="0.3">
      <c r="A24534" t="s">
        <v>94253</v>
      </c>
      <c r="B24534" t="s">
        <v>94254</v>
      </c>
      <c r="C24534" t="s">
        <v>27</v>
      </c>
      <c r="D24534" t="s">
        <v>94255</v>
      </c>
      <c r="E24534" t="s">
        <v>90134</v>
      </c>
      <c r="F24534" t="s">
        <v>3565</v>
      </c>
      <c r="G24534" t="s">
        <v>42</v>
      </c>
      <c r="H24534">
        <v>0</v>
      </c>
      <c r="I24534">
        <v>0</v>
      </c>
      <c r="J24534">
        <v>0</v>
      </c>
      <c r="K24534" t="s">
        <v>94256</v>
      </c>
    </row>
    <row r="24535" spans="1:11" x14ac:dyDescent="0.3">
      <c r="A24535" t="s">
        <v>94257</v>
      </c>
      <c r="C24535" t="s">
        <v>27</v>
      </c>
      <c r="D24535" t="s">
        <v>94258</v>
      </c>
      <c r="E24535" t="s">
        <v>90134</v>
      </c>
      <c r="F24535" t="s">
        <v>10378</v>
      </c>
      <c r="G24535" t="s">
        <v>42</v>
      </c>
      <c r="H24535">
        <v>0</v>
      </c>
      <c r="I24535">
        <v>0</v>
      </c>
      <c r="J24535">
        <v>0</v>
      </c>
      <c r="K24535" t="s">
        <v>94259</v>
      </c>
    </row>
    <row r="24536" spans="1:11" x14ac:dyDescent="0.3">
      <c r="A24536" t="s">
        <v>94260</v>
      </c>
      <c r="B24536" t="s">
        <v>94261</v>
      </c>
      <c r="C24536" t="s">
        <v>27</v>
      </c>
      <c r="D24536" t="s">
        <v>94262</v>
      </c>
      <c r="E24536" t="s">
        <v>90134</v>
      </c>
      <c r="F24536" t="s">
        <v>1868</v>
      </c>
      <c r="G24536" t="s">
        <v>1463</v>
      </c>
      <c r="H24536">
        <v>0</v>
      </c>
      <c r="I24536">
        <v>0</v>
      </c>
      <c r="J24536">
        <v>0</v>
      </c>
      <c r="K24536" t="s">
        <v>94263</v>
      </c>
    </row>
    <row r="24537" spans="1:11" x14ac:dyDescent="0.3">
      <c r="A24537" t="s">
        <v>94264</v>
      </c>
      <c r="C24537" t="s">
        <v>27</v>
      </c>
      <c r="D24537" t="s">
        <v>94265</v>
      </c>
      <c r="E24537" t="s">
        <v>90134</v>
      </c>
      <c r="F24537" t="s">
        <v>397</v>
      </c>
      <c r="G24537" t="s">
        <v>42</v>
      </c>
      <c r="H24537">
        <v>0</v>
      </c>
      <c r="I24537">
        <v>0</v>
      </c>
      <c r="J24537">
        <v>0</v>
      </c>
      <c r="K24537" t="s">
        <v>94266</v>
      </c>
    </row>
    <row r="24538" spans="1:11" x14ac:dyDescent="0.3">
      <c r="A24538" t="s">
        <v>94267</v>
      </c>
      <c r="B24538" t="s">
        <v>94268</v>
      </c>
      <c r="C24538" t="s">
        <v>27</v>
      </c>
      <c r="D24538" t="s">
        <v>94269</v>
      </c>
      <c r="E24538" t="s">
        <v>90134</v>
      </c>
      <c r="F24538" t="s">
        <v>1590</v>
      </c>
      <c r="G24538" t="s">
        <v>42</v>
      </c>
      <c r="H24538">
        <v>0</v>
      </c>
      <c r="I24538">
        <v>0</v>
      </c>
      <c r="J24538">
        <v>0</v>
      </c>
      <c r="K24538" t="s">
        <v>94270</v>
      </c>
    </row>
    <row r="24539" spans="1:11" x14ac:dyDescent="0.3">
      <c r="A24539" t="s">
        <v>94271</v>
      </c>
      <c r="B24539" t="s">
        <v>94272</v>
      </c>
      <c r="C24539" t="s">
        <v>20</v>
      </c>
      <c r="D24539" t="s">
        <v>94273</v>
      </c>
      <c r="E24539" t="s">
        <v>82100</v>
      </c>
      <c r="F24539" t="s">
        <v>2703</v>
      </c>
      <c r="G24539" t="s">
        <v>42</v>
      </c>
      <c r="H24539">
        <v>0</v>
      </c>
      <c r="I24539">
        <v>0</v>
      </c>
      <c r="J24539">
        <v>0</v>
      </c>
      <c r="K24539" t="s">
        <v>94274</v>
      </c>
    </row>
    <row r="24540" spans="1:11" x14ac:dyDescent="0.3">
      <c r="A24540" t="s">
        <v>94275</v>
      </c>
      <c r="B24540" t="s">
        <v>94276</v>
      </c>
      <c r="C24540" t="s">
        <v>20</v>
      </c>
      <c r="D24540" t="s">
        <v>94277</v>
      </c>
      <c r="E24540" t="s">
        <v>82100</v>
      </c>
      <c r="F24540" t="s">
        <v>4000</v>
      </c>
      <c r="G24540" t="s">
        <v>3168</v>
      </c>
      <c r="H24540">
        <v>0</v>
      </c>
      <c r="I24540">
        <v>0</v>
      </c>
      <c r="J24540">
        <v>0</v>
      </c>
      <c r="K24540" t="s">
        <v>94278</v>
      </c>
    </row>
    <row r="24541" spans="1:11" x14ac:dyDescent="0.3">
      <c r="A24541" t="s">
        <v>94279</v>
      </c>
      <c r="C24541" t="s">
        <v>27</v>
      </c>
      <c r="D24541" t="s">
        <v>94280</v>
      </c>
      <c r="E24541" t="s">
        <v>90134</v>
      </c>
      <c r="F24541" t="s">
        <v>16732</v>
      </c>
      <c r="G24541" t="s">
        <v>42</v>
      </c>
      <c r="H24541">
        <v>0</v>
      </c>
      <c r="I24541">
        <v>0</v>
      </c>
      <c r="J24541">
        <v>0</v>
      </c>
      <c r="K24541" t="s">
        <v>94281</v>
      </c>
    </row>
    <row r="24542" spans="1:11" x14ac:dyDescent="0.3">
      <c r="A24542" t="s">
        <v>94282</v>
      </c>
      <c r="B24542" t="s">
        <v>94283</v>
      </c>
      <c r="C24542" t="s">
        <v>27</v>
      </c>
      <c r="D24542" t="s">
        <v>94284</v>
      </c>
      <c r="E24542" t="s">
        <v>90134</v>
      </c>
      <c r="F24542" t="s">
        <v>804</v>
      </c>
      <c r="G24542" t="s">
        <v>42</v>
      </c>
      <c r="H24542">
        <v>0</v>
      </c>
      <c r="I24542">
        <v>0</v>
      </c>
      <c r="J24542">
        <v>0</v>
      </c>
      <c r="K24542" t="s">
        <v>94285</v>
      </c>
    </row>
    <row r="24543" spans="1:11" x14ac:dyDescent="0.3">
      <c r="A24543" t="s">
        <v>94286</v>
      </c>
      <c r="B24543" t="s">
        <v>94287</v>
      </c>
      <c r="C24543" t="s">
        <v>147</v>
      </c>
      <c r="D24543" t="s">
        <v>94288</v>
      </c>
      <c r="E24543" t="s">
        <v>76393</v>
      </c>
      <c r="F24543" t="s">
        <v>2665</v>
      </c>
      <c r="G24543" t="s">
        <v>42</v>
      </c>
      <c r="H24543">
        <v>0</v>
      </c>
      <c r="I24543">
        <v>0</v>
      </c>
      <c r="J24543">
        <v>0</v>
      </c>
      <c r="K24543" t="s">
        <v>94289</v>
      </c>
    </row>
    <row r="24544" spans="1:11" x14ac:dyDescent="0.3">
      <c r="A24544" t="s">
        <v>94290</v>
      </c>
      <c r="B24544" t="s">
        <v>94291</v>
      </c>
      <c r="C24544" t="s">
        <v>27</v>
      </c>
      <c r="D24544" t="s">
        <v>94292</v>
      </c>
      <c r="E24544" t="s">
        <v>90134</v>
      </c>
      <c r="F24544" t="s">
        <v>716</v>
      </c>
      <c r="G24544" t="s">
        <v>42</v>
      </c>
      <c r="H24544">
        <v>0</v>
      </c>
      <c r="I24544">
        <v>0</v>
      </c>
      <c r="J24544">
        <v>0</v>
      </c>
      <c r="K24544" t="s">
        <v>94293</v>
      </c>
    </row>
    <row r="24545" spans="1:11" x14ac:dyDescent="0.3">
      <c r="A24545" t="s">
        <v>94294</v>
      </c>
      <c r="B24545" t="s">
        <v>94295</v>
      </c>
      <c r="C24545" t="s">
        <v>20</v>
      </c>
      <c r="D24545" t="s">
        <v>94296</v>
      </c>
      <c r="E24545" t="s">
        <v>82100</v>
      </c>
      <c r="F24545" t="s">
        <v>2770</v>
      </c>
      <c r="G24545" t="s">
        <v>42</v>
      </c>
      <c r="H24545">
        <v>0</v>
      </c>
      <c r="I24545">
        <v>0</v>
      </c>
      <c r="J24545">
        <v>0</v>
      </c>
      <c r="K24545" t="s">
        <v>94297</v>
      </c>
    </row>
    <row r="24546" spans="1:11" x14ac:dyDescent="0.3">
      <c r="A24546" t="s">
        <v>94298</v>
      </c>
      <c r="B24546" t="s">
        <v>94299</v>
      </c>
      <c r="C24546" t="s">
        <v>27</v>
      </c>
      <c r="D24546" t="s">
        <v>94300</v>
      </c>
      <c r="E24546" t="s">
        <v>90134</v>
      </c>
      <c r="F24546" t="s">
        <v>412</v>
      </c>
      <c r="G24546" t="s">
        <v>42</v>
      </c>
      <c r="H24546">
        <v>0</v>
      </c>
      <c r="I24546">
        <v>0</v>
      </c>
      <c r="J24546">
        <v>0</v>
      </c>
      <c r="K24546" t="s">
        <v>94301</v>
      </c>
    </row>
    <row r="24547" spans="1:11" x14ac:dyDescent="0.3">
      <c r="A24547" t="s">
        <v>94302</v>
      </c>
      <c r="B24547" t="s">
        <v>94303</v>
      </c>
      <c r="C24547" t="s">
        <v>27</v>
      </c>
      <c r="D24547" t="s">
        <v>94304</v>
      </c>
      <c r="E24547" t="s">
        <v>90134</v>
      </c>
      <c r="F24547" t="s">
        <v>9786</v>
      </c>
      <c r="G24547" t="s">
        <v>2775</v>
      </c>
      <c r="H24547">
        <v>0</v>
      </c>
      <c r="I24547">
        <v>0</v>
      </c>
      <c r="J24547">
        <v>0</v>
      </c>
      <c r="K24547" t="s">
        <v>94305</v>
      </c>
    </row>
    <row r="24548" spans="1:11" x14ac:dyDescent="0.3">
      <c r="A24548" t="s">
        <v>94306</v>
      </c>
      <c r="B24548" t="s">
        <v>94307</v>
      </c>
      <c r="C24548" t="s">
        <v>13</v>
      </c>
      <c r="D24548" t="s">
        <v>94308</v>
      </c>
      <c r="E24548" t="s">
        <v>87125</v>
      </c>
      <c r="F24548" t="s">
        <v>16</v>
      </c>
      <c r="G24548" t="s">
        <v>35</v>
      </c>
      <c r="H24548">
        <v>0</v>
      </c>
      <c r="I24548">
        <v>0</v>
      </c>
      <c r="J24548">
        <v>0</v>
      </c>
      <c r="K24548" t="s">
        <v>94309</v>
      </c>
    </row>
    <row r="24549" spans="1:11" x14ac:dyDescent="0.3">
      <c r="A24549" t="s">
        <v>94310</v>
      </c>
      <c r="C24549" t="s">
        <v>20</v>
      </c>
      <c r="D24549" t="s">
        <v>94311</v>
      </c>
      <c r="E24549" t="s">
        <v>82100</v>
      </c>
      <c r="F24549" t="s">
        <v>16</v>
      </c>
      <c r="G24549" t="s">
        <v>3366</v>
      </c>
      <c r="H24549">
        <v>0</v>
      </c>
      <c r="I24549">
        <v>0</v>
      </c>
      <c r="J24549">
        <v>0</v>
      </c>
      <c r="K24549" t="s">
        <v>94312</v>
      </c>
    </row>
    <row r="24550" spans="1:11" x14ac:dyDescent="0.3">
      <c r="A24550" t="s">
        <v>94313</v>
      </c>
      <c r="B24550" t="s">
        <v>94314</v>
      </c>
      <c r="C24550" t="s">
        <v>27</v>
      </c>
      <c r="D24550" t="s">
        <v>94315</v>
      </c>
      <c r="E24550" t="s">
        <v>90134</v>
      </c>
      <c r="F24550" t="s">
        <v>12955</v>
      </c>
      <c r="G24550" t="s">
        <v>42</v>
      </c>
      <c r="H24550">
        <v>0</v>
      </c>
      <c r="I24550">
        <v>0</v>
      </c>
      <c r="J24550">
        <v>0</v>
      </c>
      <c r="K24550" t="s">
        <v>94316</v>
      </c>
    </row>
    <row r="24551" spans="1:11" x14ac:dyDescent="0.3">
      <c r="A24551" t="s">
        <v>94317</v>
      </c>
      <c r="B24551" t="s">
        <v>94318</v>
      </c>
      <c r="C24551" t="s">
        <v>20</v>
      </c>
      <c r="D24551" t="s">
        <v>94319</v>
      </c>
      <c r="E24551" t="s">
        <v>82100</v>
      </c>
      <c r="F24551" t="s">
        <v>16</v>
      </c>
      <c r="G24551" t="s">
        <v>21602</v>
      </c>
      <c r="H24551">
        <v>0</v>
      </c>
      <c r="I24551">
        <v>0</v>
      </c>
      <c r="J24551">
        <v>0</v>
      </c>
      <c r="K24551" t="s">
        <v>94320</v>
      </c>
    </row>
    <row r="24552" spans="1:11" x14ac:dyDescent="0.3">
      <c r="A24552" t="s">
        <v>94321</v>
      </c>
      <c r="B24552" t="s">
        <v>94322</v>
      </c>
      <c r="C24552" t="s">
        <v>13</v>
      </c>
      <c r="D24552" t="s">
        <v>94129</v>
      </c>
      <c r="E24552" t="s">
        <v>66626</v>
      </c>
      <c r="F24552" t="s">
        <v>16</v>
      </c>
      <c r="G24552" t="s">
        <v>18847</v>
      </c>
      <c r="H24552">
        <v>0</v>
      </c>
      <c r="I24552">
        <v>0</v>
      </c>
      <c r="J24552">
        <v>0</v>
      </c>
      <c r="K24552" t="s">
        <v>94323</v>
      </c>
    </row>
    <row r="24553" spans="1:11" x14ac:dyDescent="0.3">
      <c r="A24553" t="s">
        <v>94324</v>
      </c>
      <c r="C24553" t="s">
        <v>20</v>
      </c>
      <c r="D24553" t="s">
        <v>94325</v>
      </c>
      <c r="E24553" t="s">
        <v>82100</v>
      </c>
      <c r="F24553" t="s">
        <v>16</v>
      </c>
      <c r="G24553" t="s">
        <v>3945</v>
      </c>
      <c r="H24553">
        <v>0</v>
      </c>
      <c r="I24553">
        <v>0</v>
      </c>
      <c r="J24553">
        <v>0</v>
      </c>
      <c r="K24553" t="s">
        <v>94326</v>
      </c>
    </row>
    <row r="24554" spans="1:11" x14ac:dyDescent="0.3">
      <c r="A24554" t="s">
        <v>94327</v>
      </c>
      <c r="B24554" t="s">
        <v>94328</v>
      </c>
      <c r="C24554" t="s">
        <v>20</v>
      </c>
      <c r="D24554" t="s">
        <v>94329</v>
      </c>
      <c r="E24554" t="s">
        <v>82100</v>
      </c>
      <c r="F24554" t="s">
        <v>18809</v>
      </c>
      <c r="G24554" t="s">
        <v>17001</v>
      </c>
      <c r="H24554">
        <v>0</v>
      </c>
      <c r="I24554">
        <v>0</v>
      </c>
      <c r="J24554">
        <v>0</v>
      </c>
      <c r="K24554" t="s">
        <v>94330</v>
      </c>
    </row>
    <row r="24555" spans="1:11" x14ac:dyDescent="0.3">
      <c r="A24555" t="s">
        <v>94331</v>
      </c>
      <c r="B24555" t="s">
        <v>94332</v>
      </c>
      <c r="C24555" t="s">
        <v>20</v>
      </c>
      <c r="D24555" t="s">
        <v>94333</v>
      </c>
      <c r="E24555" t="s">
        <v>82100</v>
      </c>
      <c r="F24555" t="s">
        <v>16</v>
      </c>
      <c r="G24555" t="s">
        <v>4993</v>
      </c>
      <c r="H24555">
        <v>0</v>
      </c>
      <c r="I24555">
        <v>0</v>
      </c>
      <c r="J24555">
        <v>0</v>
      </c>
      <c r="K24555" t="s">
        <v>94334</v>
      </c>
    </row>
    <row r="24556" spans="1:11" x14ac:dyDescent="0.3">
      <c r="A24556" t="s">
        <v>94335</v>
      </c>
      <c r="B24556" t="s">
        <v>94336</v>
      </c>
      <c r="C24556" t="s">
        <v>27</v>
      </c>
      <c r="D24556" t="s">
        <v>94337</v>
      </c>
      <c r="E24556" t="s">
        <v>90134</v>
      </c>
      <c r="F24556" t="s">
        <v>9173</v>
      </c>
      <c r="G24556" t="s">
        <v>42</v>
      </c>
      <c r="H24556">
        <v>0</v>
      </c>
      <c r="I24556">
        <v>0</v>
      </c>
      <c r="J24556">
        <v>0</v>
      </c>
      <c r="K24556" t="s">
        <v>94338</v>
      </c>
    </row>
    <row r="24557" spans="1:11" x14ac:dyDescent="0.3">
      <c r="A24557" t="s">
        <v>94339</v>
      </c>
      <c r="B24557" t="s">
        <v>94340</v>
      </c>
      <c r="C24557" t="s">
        <v>13</v>
      </c>
      <c r="D24557" t="s">
        <v>94341</v>
      </c>
      <c r="E24557" t="s">
        <v>87125</v>
      </c>
      <c r="F24557" t="s">
        <v>16</v>
      </c>
      <c r="G24557" t="s">
        <v>15799</v>
      </c>
      <c r="H24557">
        <v>0</v>
      </c>
      <c r="I24557">
        <v>0</v>
      </c>
      <c r="J24557">
        <v>0</v>
      </c>
      <c r="K24557" t="s">
        <v>94342</v>
      </c>
    </row>
    <row r="24558" spans="1:11" x14ac:dyDescent="0.3">
      <c r="A24558" t="s">
        <v>94343</v>
      </c>
      <c r="B24558" t="s">
        <v>94344</v>
      </c>
      <c r="C24558" t="s">
        <v>147</v>
      </c>
      <c r="D24558" t="s">
        <v>94345</v>
      </c>
      <c r="E24558" t="s">
        <v>76393</v>
      </c>
      <c r="F24558" t="s">
        <v>16</v>
      </c>
      <c r="G24558" t="s">
        <v>3043</v>
      </c>
      <c r="H24558">
        <v>0</v>
      </c>
      <c r="I24558">
        <v>0</v>
      </c>
      <c r="J24558">
        <v>0</v>
      </c>
      <c r="K24558" t="s">
        <v>94346</v>
      </c>
    </row>
    <row r="24559" spans="1:11" x14ac:dyDescent="0.3">
      <c r="A24559" t="s">
        <v>94347</v>
      </c>
      <c r="B24559" t="s">
        <v>94348</v>
      </c>
      <c r="C24559" t="s">
        <v>558</v>
      </c>
      <c r="D24559" t="s">
        <v>94349</v>
      </c>
      <c r="E24559" t="s">
        <v>1692</v>
      </c>
      <c r="F24559" t="s">
        <v>16</v>
      </c>
      <c r="G24559" t="s">
        <v>1396</v>
      </c>
      <c r="H24559">
        <v>0</v>
      </c>
      <c r="I24559">
        <v>0</v>
      </c>
      <c r="J24559">
        <v>0</v>
      </c>
      <c r="K24559" t="s">
        <v>94350</v>
      </c>
    </row>
    <row r="24560" spans="1:11" x14ac:dyDescent="0.3">
      <c r="A24560" t="s">
        <v>94351</v>
      </c>
      <c r="B24560" t="s">
        <v>94352</v>
      </c>
      <c r="C24560" t="s">
        <v>20</v>
      </c>
      <c r="D24560" t="s">
        <v>94353</v>
      </c>
      <c r="E24560" t="s">
        <v>82100</v>
      </c>
      <c r="F24560" t="s">
        <v>16</v>
      </c>
      <c r="G24560" t="s">
        <v>11973</v>
      </c>
      <c r="H24560">
        <v>0</v>
      </c>
      <c r="I24560">
        <v>0</v>
      </c>
      <c r="J24560">
        <v>0</v>
      </c>
      <c r="K24560" t="s">
        <v>94354</v>
      </c>
    </row>
    <row r="24561" spans="1:11" x14ac:dyDescent="0.3">
      <c r="A24561" t="s">
        <v>94355</v>
      </c>
      <c r="B24561" t="s">
        <v>94356</v>
      </c>
      <c r="C24561" t="s">
        <v>20</v>
      </c>
      <c r="D24561" t="s">
        <v>94357</v>
      </c>
      <c r="E24561" t="s">
        <v>82100</v>
      </c>
      <c r="F24561" t="s">
        <v>16</v>
      </c>
      <c r="G24561" t="s">
        <v>3624</v>
      </c>
      <c r="H24561">
        <v>0</v>
      </c>
      <c r="I24561">
        <v>0</v>
      </c>
      <c r="J24561">
        <v>0</v>
      </c>
      <c r="K24561" t="s">
        <v>94358</v>
      </c>
    </row>
    <row r="24562" spans="1:11" x14ac:dyDescent="0.3">
      <c r="A24562" t="s">
        <v>94359</v>
      </c>
      <c r="B24562" t="s">
        <v>94360</v>
      </c>
      <c r="C24562" t="s">
        <v>27</v>
      </c>
      <c r="D24562" t="s">
        <v>94361</v>
      </c>
      <c r="E24562" t="s">
        <v>90134</v>
      </c>
      <c r="F24562" t="s">
        <v>16</v>
      </c>
      <c r="G24562" t="s">
        <v>6744</v>
      </c>
      <c r="H24562">
        <v>0</v>
      </c>
      <c r="I24562">
        <v>0</v>
      </c>
      <c r="J24562">
        <v>0</v>
      </c>
      <c r="K24562" t="s">
        <v>94362</v>
      </c>
    </row>
    <row r="24563" spans="1:11" x14ac:dyDescent="0.3">
      <c r="A24563" t="s">
        <v>94363</v>
      </c>
      <c r="B24563" t="s">
        <v>94364</v>
      </c>
      <c r="C24563" t="s">
        <v>13</v>
      </c>
      <c r="D24563" t="s">
        <v>94365</v>
      </c>
      <c r="E24563" t="s">
        <v>87125</v>
      </c>
      <c r="F24563" t="s">
        <v>16</v>
      </c>
      <c r="G24563" t="s">
        <v>4943</v>
      </c>
      <c r="H24563">
        <v>0</v>
      </c>
      <c r="I24563">
        <v>0</v>
      </c>
      <c r="J24563">
        <v>0</v>
      </c>
      <c r="K24563" t="s">
        <v>94366</v>
      </c>
    </row>
    <row r="24564" spans="1:11" x14ac:dyDescent="0.3">
      <c r="A24564" t="s">
        <v>94367</v>
      </c>
      <c r="B24564" t="s">
        <v>94368</v>
      </c>
      <c r="C24564" t="s">
        <v>27</v>
      </c>
      <c r="D24564" t="s">
        <v>94369</v>
      </c>
      <c r="E24564" t="s">
        <v>90134</v>
      </c>
      <c r="F24564" t="s">
        <v>10022</v>
      </c>
      <c r="G24564" t="s">
        <v>42</v>
      </c>
      <c r="H24564">
        <v>0</v>
      </c>
      <c r="I24564">
        <v>0</v>
      </c>
      <c r="J24564">
        <v>0</v>
      </c>
      <c r="K24564" t="s">
        <v>94370</v>
      </c>
    </row>
    <row r="24565" spans="1:11" x14ac:dyDescent="0.3">
      <c r="A24565" t="s">
        <v>94371</v>
      </c>
      <c r="B24565" t="s">
        <v>94372</v>
      </c>
      <c r="C24565" t="s">
        <v>20</v>
      </c>
      <c r="D24565" t="s">
        <v>94373</v>
      </c>
      <c r="E24565" t="s">
        <v>82100</v>
      </c>
      <c r="F24565" t="s">
        <v>44626</v>
      </c>
      <c r="G24565" t="s">
        <v>42</v>
      </c>
      <c r="H24565">
        <v>0</v>
      </c>
      <c r="I24565">
        <v>0</v>
      </c>
      <c r="J24565">
        <v>0</v>
      </c>
      <c r="K24565" t="s">
        <v>94374</v>
      </c>
    </row>
    <row r="24566" spans="1:11" x14ac:dyDescent="0.3">
      <c r="A24566" t="s">
        <v>94375</v>
      </c>
      <c r="C24566" t="s">
        <v>558</v>
      </c>
      <c r="D24566" t="s">
        <v>94376</v>
      </c>
      <c r="E24566" t="s">
        <v>18607</v>
      </c>
      <c r="F24566" t="s">
        <v>3872</v>
      </c>
      <c r="G24566" t="s">
        <v>42</v>
      </c>
      <c r="H24566">
        <v>0</v>
      </c>
      <c r="I24566">
        <v>0</v>
      </c>
      <c r="J24566">
        <v>0</v>
      </c>
      <c r="K24566" t="s">
        <v>94377</v>
      </c>
    </row>
    <row r="24567" spans="1:11" x14ac:dyDescent="0.3">
      <c r="A24567" t="s">
        <v>94378</v>
      </c>
      <c r="B24567" t="s">
        <v>94379</v>
      </c>
      <c r="C24567" t="s">
        <v>558</v>
      </c>
      <c r="D24567" t="s">
        <v>94380</v>
      </c>
      <c r="E24567" t="s">
        <v>1692</v>
      </c>
      <c r="F24567" t="s">
        <v>16</v>
      </c>
      <c r="G24567" t="s">
        <v>4574</v>
      </c>
      <c r="H24567">
        <v>0</v>
      </c>
      <c r="I24567">
        <v>0</v>
      </c>
      <c r="J24567">
        <v>0</v>
      </c>
      <c r="K24567" t="s">
        <v>94381</v>
      </c>
    </row>
    <row r="24568" spans="1:11" x14ac:dyDescent="0.3">
      <c r="A24568" t="s">
        <v>94382</v>
      </c>
      <c r="B24568" t="s">
        <v>94383</v>
      </c>
      <c r="C24568" t="s">
        <v>558</v>
      </c>
      <c r="D24568" t="s">
        <v>94384</v>
      </c>
      <c r="E24568" t="s">
        <v>18607</v>
      </c>
      <c r="F24568" t="s">
        <v>417</v>
      </c>
      <c r="G24568" t="s">
        <v>42</v>
      </c>
      <c r="H24568">
        <v>0</v>
      </c>
      <c r="I24568">
        <v>0</v>
      </c>
      <c r="J24568">
        <v>0</v>
      </c>
      <c r="K24568" t="s">
        <v>94385</v>
      </c>
    </row>
    <row r="24569" spans="1:11" x14ac:dyDescent="0.3">
      <c r="A24569" t="s">
        <v>94386</v>
      </c>
      <c r="B24569" t="s">
        <v>94387</v>
      </c>
      <c r="C24569" t="s">
        <v>27</v>
      </c>
      <c r="D24569" t="s">
        <v>94388</v>
      </c>
      <c r="E24569" t="s">
        <v>90134</v>
      </c>
      <c r="F24569" t="s">
        <v>7125</v>
      </c>
      <c r="G24569" t="s">
        <v>42</v>
      </c>
      <c r="H24569">
        <v>0</v>
      </c>
      <c r="I24569">
        <v>0</v>
      </c>
      <c r="J24569">
        <v>0</v>
      </c>
      <c r="K24569" t="s">
        <v>94389</v>
      </c>
    </row>
    <row r="24570" spans="1:11" x14ac:dyDescent="0.3">
      <c r="A24570" t="s">
        <v>94390</v>
      </c>
      <c r="B24570" t="s">
        <v>94391</v>
      </c>
      <c r="C24570" t="s">
        <v>20</v>
      </c>
      <c r="D24570" t="s">
        <v>94392</v>
      </c>
      <c r="E24570" t="s">
        <v>82100</v>
      </c>
      <c r="F24570" t="s">
        <v>1452</v>
      </c>
      <c r="G24570" t="s">
        <v>42</v>
      </c>
      <c r="H24570">
        <v>0</v>
      </c>
      <c r="I24570">
        <v>0</v>
      </c>
      <c r="J24570">
        <v>0</v>
      </c>
      <c r="K24570" t="s">
        <v>94393</v>
      </c>
    </row>
    <row r="24571" spans="1:11" x14ac:dyDescent="0.3">
      <c r="A24571" t="s">
        <v>94394</v>
      </c>
      <c r="B24571" t="s">
        <v>94395</v>
      </c>
      <c r="C24571" t="s">
        <v>20</v>
      </c>
      <c r="D24571" t="s">
        <v>94396</v>
      </c>
      <c r="E24571" t="s">
        <v>82100</v>
      </c>
      <c r="F24571" t="s">
        <v>7555</v>
      </c>
      <c r="G24571" t="s">
        <v>2542</v>
      </c>
      <c r="H24571">
        <v>0</v>
      </c>
      <c r="I24571">
        <v>0</v>
      </c>
      <c r="J24571">
        <v>0</v>
      </c>
      <c r="K24571" t="s">
        <v>94397</v>
      </c>
    </row>
    <row r="24572" spans="1:11" x14ac:dyDescent="0.3">
      <c r="A24572" t="s">
        <v>94398</v>
      </c>
      <c r="B24572" t="s">
        <v>94399</v>
      </c>
      <c r="C24572" t="s">
        <v>558</v>
      </c>
      <c r="D24572" t="s">
        <v>94400</v>
      </c>
      <c r="E24572" t="s">
        <v>18607</v>
      </c>
      <c r="F24572" t="s">
        <v>13271</v>
      </c>
      <c r="G24572" t="s">
        <v>42</v>
      </c>
      <c r="H24572">
        <v>0</v>
      </c>
      <c r="I24572">
        <v>0</v>
      </c>
      <c r="J24572">
        <v>0</v>
      </c>
      <c r="K24572" t="s">
        <v>94401</v>
      </c>
    </row>
    <row r="24573" spans="1:11" x14ac:dyDescent="0.3">
      <c r="A24573" t="s">
        <v>94402</v>
      </c>
      <c r="B24573" t="s">
        <v>94403</v>
      </c>
      <c r="C24573" t="s">
        <v>27</v>
      </c>
      <c r="D24573" t="s">
        <v>94404</v>
      </c>
      <c r="E24573" t="s">
        <v>90134</v>
      </c>
      <c r="F24573" t="s">
        <v>4959</v>
      </c>
      <c r="G24573" t="s">
        <v>42</v>
      </c>
      <c r="H24573">
        <v>0</v>
      </c>
      <c r="I24573">
        <v>0</v>
      </c>
      <c r="J24573">
        <v>0</v>
      </c>
      <c r="K24573" t="s">
        <v>94405</v>
      </c>
    </row>
    <row r="24574" spans="1:11" x14ac:dyDescent="0.3">
      <c r="A24574" t="s">
        <v>94406</v>
      </c>
      <c r="C24574" t="s">
        <v>558</v>
      </c>
      <c r="D24574" t="s">
        <v>94407</v>
      </c>
      <c r="E24574" t="s">
        <v>32599</v>
      </c>
      <c r="F24574" t="s">
        <v>41</v>
      </c>
      <c r="G24574" t="s">
        <v>42</v>
      </c>
      <c r="H24574">
        <v>0</v>
      </c>
      <c r="I24574">
        <v>0</v>
      </c>
      <c r="J24574">
        <v>0</v>
      </c>
      <c r="K24574" t="s">
        <v>94408</v>
      </c>
    </row>
    <row r="24575" spans="1:11" x14ac:dyDescent="0.3">
      <c r="A24575" t="s">
        <v>94409</v>
      </c>
      <c r="B24575" t="s">
        <v>94410</v>
      </c>
      <c r="C24575" t="s">
        <v>13</v>
      </c>
      <c r="D24575" t="s">
        <v>94411</v>
      </c>
      <c r="E24575" t="s">
        <v>87125</v>
      </c>
      <c r="F24575" t="s">
        <v>16</v>
      </c>
      <c r="G24575" t="s">
        <v>15660</v>
      </c>
      <c r="H24575">
        <v>0</v>
      </c>
      <c r="I24575">
        <v>0</v>
      </c>
      <c r="J24575">
        <v>0</v>
      </c>
      <c r="K24575" t="s">
        <v>94412</v>
      </c>
    </row>
    <row r="24576" spans="1:11" x14ac:dyDescent="0.3">
      <c r="A24576" t="s">
        <v>94413</v>
      </c>
      <c r="C24576" t="s">
        <v>20</v>
      </c>
      <c r="D24576" t="s">
        <v>94414</v>
      </c>
      <c r="E24576" t="s">
        <v>82100</v>
      </c>
      <c r="F24576" t="s">
        <v>845</v>
      </c>
      <c r="G24576" t="s">
        <v>42</v>
      </c>
      <c r="H24576">
        <v>0</v>
      </c>
      <c r="I24576">
        <v>0</v>
      </c>
      <c r="J24576">
        <v>0</v>
      </c>
      <c r="K24576" t="s">
        <v>94415</v>
      </c>
    </row>
    <row r="24577" spans="1:11" x14ac:dyDescent="0.3">
      <c r="A24577" t="s">
        <v>94416</v>
      </c>
      <c r="B24577" t="s">
        <v>94417</v>
      </c>
      <c r="C24577" t="s">
        <v>558</v>
      </c>
      <c r="D24577" t="s">
        <v>94418</v>
      </c>
      <c r="E24577" t="s">
        <v>1692</v>
      </c>
      <c r="F24577" t="s">
        <v>16</v>
      </c>
      <c r="G24577" t="s">
        <v>14304</v>
      </c>
      <c r="H24577">
        <v>0</v>
      </c>
      <c r="I24577">
        <v>0</v>
      </c>
      <c r="J24577">
        <v>0</v>
      </c>
      <c r="K24577" t="s">
        <v>94419</v>
      </c>
    </row>
    <row r="24578" spans="1:11" x14ac:dyDescent="0.3">
      <c r="A24578" t="s">
        <v>94420</v>
      </c>
      <c r="C24578" t="s">
        <v>558</v>
      </c>
      <c r="D24578" t="s">
        <v>94421</v>
      </c>
      <c r="E24578" t="s">
        <v>18607</v>
      </c>
      <c r="F24578" t="s">
        <v>755</v>
      </c>
      <c r="G24578" t="s">
        <v>42</v>
      </c>
      <c r="H24578">
        <v>0</v>
      </c>
      <c r="I24578">
        <v>0</v>
      </c>
      <c r="J24578">
        <v>0</v>
      </c>
      <c r="K24578" t="s">
        <v>94422</v>
      </c>
    </row>
    <row r="24579" spans="1:11" x14ac:dyDescent="0.3">
      <c r="A24579" t="s">
        <v>94423</v>
      </c>
      <c r="B24579" t="s">
        <v>94424</v>
      </c>
      <c r="C24579" t="s">
        <v>20</v>
      </c>
      <c r="D24579" t="s">
        <v>94425</v>
      </c>
      <c r="E24579" t="s">
        <v>82100</v>
      </c>
      <c r="F24579" t="s">
        <v>11510</v>
      </c>
      <c r="G24579" t="s">
        <v>18410</v>
      </c>
      <c r="H24579">
        <v>0</v>
      </c>
      <c r="I24579">
        <v>0</v>
      </c>
      <c r="J24579">
        <v>0</v>
      </c>
      <c r="K24579" t="s">
        <v>94426</v>
      </c>
    </row>
    <row r="24580" spans="1:11" x14ac:dyDescent="0.3">
      <c r="A24580" t="s">
        <v>94427</v>
      </c>
      <c r="B24580" t="s">
        <v>94428</v>
      </c>
      <c r="C24580" t="s">
        <v>13</v>
      </c>
      <c r="D24580" t="s">
        <v>94429</v>
      </c>
      <c r="E24580" t="s">
        <v>87125</v>
      </c>
      <c r="F24580" t="s">
        <v>16</v>
      </c>
      <c r="G24580" t="s">
        <v>8935</v>
      </c>
      <c r="H24580">
        <v>0</v>
      </c>
      <c r="I24580">
        <v>0</v>
      </c>
      <c r="J24580">
        <v>0</v>
      </c>
      <c r="K24580" t="s">
        <v>94430</v>
      </c>
    </row>
    <row r="24581" spans="1:11" x14ac:dyDescent="0.3">
      <c r="A24581" t="s">
        <v>94431</v>
      </c>
      <c r="B24581" t="s">
        <v>94432</v>
      </c>
      <c r="C24581" t="s">
        <v>27</v>
      </c>
      <c r="D24581" t="s">
        <v>94433</v>
      </c>
      <c r="E24581" t="s">
        <v>90134</v>
      </c>
      <c r="F24581" t="s">
        <v>5760</v>
      </c>
      <c r="G24581" t="s">
        <v>42</v>
      </c>
      <c r="H24581">
        <v>0</v>
      </c>
      <c r="I24581">
        <v>0</v>
      </c>
      <c r="J24581">
        <v>0</v>
      </c>
      <c r="K24581" t="s">
        <v>94434</v>
      </c>
    </row>
    <row r="24582" spans="1:11" x14ac:dyDescent="0.3">
      <c r="A24582" t="s">
        <v>94435</v>
      </c>
      <c r="B24582" t="s">
        <v>94436</v>
      </c>
      <c r="C24582" t="s">
        <v>13</v>
      </c>
      <c r="D24582" t="s">
        <v>94437</v>
      </c>
      <c r="E24582" t="s">
        <v>87125</v>
      </c>
      <c r="F24582" t="s">
        <v>16</v>
      </c>
      <c r="G24582" t="s">
        <v>38956</v>
      </c>
      <c r="H24582">
        <v>0</v>
      </c>
      <c r="I24582">
        <v>0</v>
      </c>
      <c r="J24582">
        <v>0</v>
      </c>
      <c r="K24582" t="s">
        <v>94438</v>
      </c>
    </row>
    <row r="24583" spans="1:11" x14ac:dyDescent="0.3">
      <c r="A24583" t="s">
        <v>94439</v>
      </c>
      <c r="B24583" t="s">
        <v>94440</v>
      </c>
      <c r="C24583" t="s">
        <v>27</v>
      </c>
      <c r="D24583" t="s">
        <v>94365</v>
      </c>
      <c r="E24583" t="s">
        <v>90134</v>
      </c>
      <c r="F24583" t="s">
        <v>11311</v>
      </c>
      <c r="G24583" t="s">
        <v>42</v>
      </c>
      <c r="H24583">
        <v>0</v>
      </c>
      <c r="I24583">
        <v>0</v>
      </c>
      <c r="J24583">
        <v>0</v>
      </c>
      <c r="K24583" t="s">
        <v>94441</v>
      </c>
    </row>
    <row r="24584" spans="1:11" x14ac:dyDescent="0.3">
      <c r="A24584" t="s">
        <v>94442</v>
      </c>
      <c r="B24584" t="s">
        <v>94443</v>
      </c>
      <c r="C24584" t="s">
        <v>13</v>
      </c>
      <c r="D24584" t="s">
        <v>94444</v>
      </c>
      <c r="E24584" t="s">
        <v>87125</v>
      </c>
      <c r="F24584" t="s">
        <v>16</v>
      </c>
      <c r="G24584" t="s">
        <v>756</v>
      </c>
      <c r="H24584">
        <v>0</v>
      </c>
      <c r="I24584">
        <v>0</v>
      </c>
      <c r="J24584">
        <v>0</v>
      </c>
      <c r="K24584" t="s">
        <v>94445</v>
      </c>
    </row>
    <row r="24585" spans="1:11" x14ac:dyDescent="0.3">
      <c r="A24585" t="s">
        <v>94446</v>
      </c>
      <c r="B24585" t="s">
        <v>94447</v>
      </c>
      <c r="C24585" t="s">
        <v>1159</v>
      </c>
      <c r="D24585" t="s">
        <v>94448</v>
      </c>
      <c r="E24585" t="s">
        <v>14853</v>
      </c>
      <c r="F24585" t="s">
        <v>16</v>
      </c>
      <c r="G24585" t="s">
        <v>16626</v>
      </c>
      <c r="H24585">
        <v>0</v>
      </c>
      <c r="I24585">
        <v>0</v>
      </c>
      <c r="J24585">
        <v>0</v>
      </c>
      <c r="K24585" t="s">
        <v>94449</v>
      </c>
    </row>
    <row r="24586" spans="1:11" x14ac:dyDescent="0.3">
      <c r="A24586" t="s">
        <v>94450</v>
      </c>
      <c r="B24586" t="s">
        <v>94451</v>
      </c>
      <c r="C24586" t="s">
        <v>13</v>
      </c>
      <c r="D24586" t="s">
        <v>94452</v>
      </c>
      <c r="E24586" t="s">
        <v>87125</v>
      </c>
      <c r="F24586" t="s">
        <v>16</v>
      </c>
      <c r="G24586" t="s">
        <v>15631</v>
      </c>
      <c r="H24586">
        <v>0</v>
      </c>
      <c r="I24586">
        <v>0</v>
      </c>
      <c r="J24586">
        <v>0</v>
      </c>
      <c r="K24586" t="s">
        <v>94453</v>
      </c>
    </row>
    <row r="24587" spans="1:11" x14ac:dyDescent="0.3">
      <c r="A24587" t="s">
        <v>94454</v>
      </c>
      <c r="B24587" t="s">
        <v>94455</v>
      </c>
      <c r="C24587" t="s">
        <v>558</v>
      </c>
      <c r="D24587" t="s">
        <v>94456</v>
      </c>
      <c r="E24587" t="s">
        <v>1692</v>
      </c>
      <c r="F24587" t="s">
        <v>16</v>
      </c>
      <c r="G24587" t="s">
        <v>7763</v>
      </c>
      <c r="H24587">
        <v>0</v>
      </c>
      <c r="I24587">
        <v>0</v>
      </c>
      <c r="J24587">
        <v>0</v>
      </c>
      <c r="K24587" t="s">
        <v>94457</v>
      </c>
    </row>
    <row r="24588" spans="1:11" x14ac:dyDescent="0.3">
      <c r="A24588" t="s">
        <v>94458</v>
      </c>
      <c r="B24588" t="s">
        <v>94459</v>
      </c>
      <c r="C24588" t="s">
        <v>27</v>
      </c>
      <c r="D24588" t="s">
        <v>94460</v>
      </c>
      <c r="E24588" t="s">
        <v>90134</v>
      </c>
      <c r="F24588" t="s">
        <v>3249</v>
      </c>
      <c r="G24588" t="s">
        <v>42</v>
      </c>
      <c r="H24588">
        <v>0</v>
      </c>
      <c r="I24588">
        <v>0</v>
      </c>
      <c r="J24588">
        <v>0</v>
      </c>
      <c r="K24588" t="s">
        <v>94461</v>
      </c>
    </row>
    <row r="24589" spans="1:11" x14ac:dyDescent="0.3">
      <c r="A24589" t="s">
        <v>94462</v>
      </c>
      <c r="B24589" t="s">
        <v>94463</v>
      </c>
      <c r="C24589" t="s">
        <v>20</v>
      </c>
      <c r="D24589" t="s">
        <v>94464</v>
      </c>
      <c r="E24589" t="s">
        <v>82100</v>
      </c>
      <c r="F24589" t="s">
        <v>1850</v>
      </c>
      <c r="G24589" t="s">
        <v>42</v>
      </c>
      <c r="H24589">
        <v>0</v>
      </c>
      <c r="I24589">
        <v>0</v>
      </c>
      <c r="J24589">
        <v>0</v>
      </c>
      <c r="K24589" t="s">
        <v>94465</v>
      </c>
    </row>
    <row r="24590" spans="1:11" x14ac:dyDescent="0.3">
      <c r="A24590" t="s">
        <v>94466</v>
      </c>
      <c r="C24590" t="s">
        <v>27</v>
      </c>
      <c r="D24590" t="s">
        <v>94467</v>
      </c>
      <c r="E24590" t="s">
        <v>90134</v>
      </c>
      <c r="F24590" t="s">
        <v>2883</v>
      </c>
      <c r="G24590" t="s">
        <v>42</v>
      </c>
      <c r="H24590">
        <v>0</v>
      </c>
      <c r="I24590">
        <v>0</v>
      </c>
      <c r="J24590">
        <v>0</v>
      </c>
      <c r="K24590" t="s">
        <v>94468</v>
      </c>
    </row>
    <row r="24591" spans="1:11" x14ac:dyDescent="0.3">
      <c r="A24591" t="s">
        <v>94469</v>
      </c>
      <c r="B24591" t="s">
        <v>94470</v>
      </c>
      <c r="C24591" t="s">
        <v>147</v>
      </c>
      <c r="D24591" t="s">
        <v>94471</v>
      </c>
      <c r="E24591" t="s">
        <v>76393</v>
      </c>
      <c r="F24591" t="s">
        <v>2176</v>
      </c>
      <c r="G24591" t="s">
        <v>42</v>
      </c>
      <c r="H24591">
        <v>0</v>
      </c>
      <c r="I24591">
        <v>0</v>
      </c>
      <c r="J24591">
        <v>0</v>
      </c>
      <c r="K24591" t="s">
        <v>94472</v>
      </c>
    </row>
    <row r="24592" spans="1:11" x14ac:dyDescent="0.3">
      <c r="A24592" t="s">
        <v>94473</v>
      </c>
      <c r="B24592" t="s">
        <v>94474</v>
      </c>
      <c r="C24592" t="s">
        <v>147</v>
      </c>
      <c r="D24592" t="s">
        <v>94475</v>
      </c>
      <c r="E24592" t="s">
        <v>76393</v>
      </c>
      <c r="F24592" t="s">
        <v>2000</v>
      </c>
      <c r="G24592" t="s">
        <v>42</v>
      </c>
      <c r="H24592">
        <v>0</v>
      </c>
      <c r="I24592">
        <v>0</v>
      </c>
      <c r="J24592">
        <v>0</v>
      </c>
      <c r="K24592" t="s">
        <v>94476</v>
      </c>
    </row>
    <row r="24593" spans="1:11" x14ac:dyDescent="0.3">
      <c r="A24593" t="s">
        <v>94477</v>
      </c>
      <c r="B24593" t="s">
        <v>94478</v>
      </c>
      <c r="C24593" t="s">
        <v>147</v>
      </c>
      <c r="D24593" t="s">
        <v>94479</v>
      </c>
      <c r="E24593" t="s">
        <v>76393</v>
      </c>
      <c r="F24593" t="s">
        <v>7392</v>
      </c>
      <c r="G24593" t="s">
        <v>42</v>
      </c>
      <c r="H24593">
        <v>0</v>
      </c>
      <c r="I24593">
        <v>0</v>
      </c>
      <c r="J24593">
        <v>0</v>
      </c>
      <c r="K24593" t="s">
        <v>94480</v>
      </c>
    </row>
    <row r="24594" spans="1:11" x14ac:dyDescent="0.3">
      <c r="A24594" t="s">
        <v>94481</v>
      </c>
      <c r="B24594" t="s">
        <v>94482</v>
      </c>
      <c r="C24594" t="s">
        <v>147</v>
      </c>
      <c r="D24594" t="s">
        <v>94483</v>
      </c>
      <c r="E24594" t="s">
        <v>76393</v>
      </c>
      <c r="F24594" t="s">
        <v>5340</v>
      </c>
      <c r="G24594" t="s">
        <v>42</v>
      </c>
      <c r="H24594">
        <v>0</v>
      </c>
      <c r="I24594">
        <v>0</v>
      </c>
      <c r="J24594">
        <v>0</v>
      </c>
      <c r="K24594" t="s">
        <v>94484</v>
      </c>
    </row>
    <row r="24595" spans="1:11" x14ac:dyDescent="0.3">
      <c r="A24595" t="s">
        <v>94485</v>
      </c>
      <c r="B24595" t="s">
        <v>94486</v>
      </c>
      <c r="C24595" t="s">
        <v>147</v>
      </c>
      <c r="D24595" t="s">
        <v>94487</v>
      </c>
      <c r="E24595" t="s">
        <v>76393</v>
      </c>
      <c r="F24595" t="s">
        <v>11510</v>
      </c>
      <c r="G24595" t="s">
        <v>42</v>
      </c>
      <c r="H24595">
        <v>0</v>
      </c>
      <c r="I24595">
        <v>0</v>
      </c>
      <c r="J24595">
        <v>0</v>
      </c>
      <c r="K24595" t="s">
        <v>94488</v>
      </c>
    </row>
    <row r="24596" spans="1:11" x14ac:dyDescent="0.3">
      <c r="A24596" t="s">
        <v>94489</v>
      </c>
      <c r="B24596" t="s">
        <v>94490</v>
      </c>
      <c r="C24596" t="s">
        <v>147</v>
      </c>
      <c r="D24596" t="s">
        <v>94491</v>
      </c>
      <c r="E24596" t="s">
        <v>76393</v>
      </c>
      <c r="F24596" t="s">
        <v>2595</v>
      </c>
      <c r="G24596" t="s">
        <v>42</v>
      </c>
      <c r="H24596">
        <v>0</v>
      </c>
      <c r="I24596">
        <v>0</v>
      </c>
      <c r="J24596">
        <v>0</v>
      </c>
      <c r="K24596" t="s">
        <v>94492</v>
      </c>
    </row>
    <row r="24597" spans="1:11" x14ac:dyDescent="0.3">
      <c r="A24597" t="s">
        <v>94493</v>
      </c>
      <c r="B24597" t="s">
        <v>94494</v>
      </c>
      <c r="C24597" t="s">
        <v>558</v>
      </c>
      <c r="D24597" t="s">
        <v>94495</v>
      </c>
      <c r="E24597" t="s">
        <v>1692</v>
      </c>
      <c r="F24597" t="s">
        <v>16</v>
      </c>
      <c r="G24597" t="s">
        <v>1463</v>
      </c>
      <c r="H24597">
        <v>0</v>
      </c>
      <c r="I24597">
        <v>0</v>
      </c>
      <c r="J24597">
        <v>0</v>
      </c>
      <c r="K24597" t="s">
        <v>94496</v>
      </c>
    </row>
    <row r="24598" spans="1:11" x14ac:dyDescent="0.3">
      <c r="A24598" t="s">
        <v>94497</v>
      </c>
      <c r="C24598" t="s">
        <v>147</v>
      </c>
      <c r="D24598" t="s">
        <v>94498</v>
      </c>
      <c r="E24598" t="s">
        <v>76393</v>
      </c>
      <c r="F24598" t="s">
        <v>4769</v>
      </c>
      <c r="G24598" t="s">
        <v>42</v>
      </c>
      <c r="H24598">
        <v>0</v>
      </c>
      <c r="I24598">
        <v>0</v>
      </c>
      <c r="J24598">
        <v>0</v>
      </c>
      <c r="K24598" t="s">
        <v>94499</v>
      </c>
    </row>
    <row r="24599" spans="1:11" x14ac:dyDescent="0.3">
      <c r="A24599" t="s">
        <v>94500</v>
      </c>
      <c r="B24599" t="s">
        <v>94501</v>
      </c>
      <c r="C24599" t="s">
        <v>13</v>
      </c>
      <c r="D24599" t="s">
        <v>94502</v>
      </c>
      <c r="E24599" t="s">
        <v>87125</v>
      </c>
      <c r="F24599" t="s">
        <v>16</v>
      </c>
      <c r="G24599" t="s">
        <v>62130</v>
      </c>
      <c r="H24599">
        <v>0</v>
      </c>
      <c r="I24599">
        <v>0</v>
      </c>
      <c r="J24599">
        <v>0</v>
      </c>
      <c r="K24599" t="s">
        <v>94503</v>
      </c>
    </row>
    <row r="24600" spans="1:11" x14ac:dyDescent="0.3">
      <c r="A24600" t="s">
        <v>94504</v>
      </c>
      <c r="B24600" t="s">
        <v>94505</v>
      </c>
      <c r="C24600" t="s">
        <v>20</v>
      </c>
      <c r="D24600" t="s">
        <v>94506</v>
      </c>
      <c r="E24600" t="s">
        <v>82100</v>
      </c>
      <c r="F24600" t="s">
        <v>2313</v>
      </c>
      <c r="G24600" t="s">
        <v>42</v>
      </c>
      <c r="H24600">
        <v>0</v>
      </c>
      <c r="I24600">
        <v>0</v>
      </c>
      <c r="J24600">
        <v>0</v>
      </c>
      <c r="K24600" t="s">
        <v>94507</v>
      </c>
    </row>
    <row r="24601" spans="1:11" x14ac:dyDescent="0.3">
      <c r="A24601" t="s">
        <v>94508</v>
      </c>
      <c r="B24601" t="s">
        <v>94509</v>
      </c>
      <c r="C24601" t="s">
        <v>20</v>
      </c>
      <c r="D24601" t="s">
        <v>94510</v>
      </c>
      <c r="E24601" t="s">
        <v>82100</v>
      </c>
      <c r="F24601" t="s">
        <v>1670</v>
      </c>
      <c r="G24601" t="s">
        <v>18001</v>
      </c>
      <c r="H24601">
        <v>0</v>
      </c>
      <c r="I24601">
        <v>0</v>
      </c>
      <c r="J24601">
        <v>0</v>
      </c>
      <c r="K24601" t="s">
        <v>94511</v>
      </c>
    </row>
    <row r="24602" spans="1:11" x14ac:dyDescent="0.3">
      <c r="A24602" t="s">
        <v>94512</v>
      </c>
      <c r="B24602" t="s">
        <v>94513</v>
      </c>
      <c r="C24602" t="s">
        <v>147</v>
      </c>
      <c r="D24602" t="s">
        <v>94514</v>
      </c>
      <c r="E24602" t="s">
        <v>76393</v>
      </c>
      <c r="F24602" t="s">
        <v>1634</v>
      </c>
      <c r="G24602" t="s">
        <v>42</v>
      </c>
      <c r="H24602">
        <v>0</v>
      </c>
      <c r="I24602">
        <v>0</v>
      </c>
      <c r="J24602">
        <v>0</v>
      </c>
      <c r="K24602" t="s">
        <v>94515</v>
      </c>
    </row>
    <row r="24603" spans="1:11" x14ac:dyDescent="0.3">
      <c r="A24603" t="s">
        <v>94516</v>
      </c>
      <c r="C24603" t="s">
        <v>147</v>
      </c>
      <c r="D24603" t="s">
        <v>94517</v>
      </c>
      <c r="E24603" t="s">
        <v>76393</v>
      </c>
      <c r="F24603" t="s">
        <v>835</v>
      </c>
      <c r="G24603" t="s">
        <v>42</v>
      </c>
      <c r="H24603">
        <v>0</v>
      </c>
      <c r="I24603">
        <v>0</v>
      </c>
      <c r="J24603">
        <v>0</v>
      </c>
      <c r="K24603" t="s">
        <v>94518</v>
      </c>
    </row>
    <row r="24604" spans="1:11" x14ac:dyDescent="0.3">
      <c r="A24604" t="s">
        <v>94519</v>
      </c>
      <c r="B24604" t="s">
        <v>94520</v>
      </c>
      <c r="C24604" t="s">
        <v>20</v>
      </c>
      <c r="D24604" t="s">
        <v>94521</v>
      </c>
      <c r="E24604" t="s">
        <v>82100</v>
      </c>
      <c r="F24604" t="s">
        <v>8432</v>
      </c>
      <c r="G24604" t="s">
        <v>25517</v>
      </c>
      <c r="H24604">
        <v>0</v>
      </c>
      <c r="I24604">
        <v>0</v>
      </c>
      <c r="J24604">
        <v>0</v>
      </c>
      <c r="K24604" t="s">
        <v>94522</v>
      </c>
    </row>
    <row r="24605" spans="1:11" x14ac:dyDescent="0.3">
      <c r="A24605" t="s">
        <v>94523</v>
      </c>
      <c r="C24605" t="s">
        <v>20</v>
      </c>
      <c r="D24605" t="s">
        <v>94524</v>
      </c>
      <c r="E24605" t="s">
        <v>82100</v>
      </c>
      <c r="F24605" t="s">
        <v>16</v>
      </c>
      <c r="G24605" t="s">
        <v>1488</v>
      </c>
      <c r="H24605">
        <v>0</v>
      </c>
      <c r="I24605">
        <v>0</v>
      </c>
      <c r="J24605">
        <v>0</v>
      </c>
      <c r="K24605" t="s">
        <v>94525</v>
      </c>
    </row>
    <row r="24606" spans="1:11" x14ac:dyDescent="0.3">
      <c r="A24606" t="s">
        <v>94526</v>
      </c>
      <c r="B24606" t="s">
        <v>94527</v>
      </c>
      <c r="C24606" t="s">
        <v>27</v>
      </c>
      <c r="D24606" t="s">
        <v>94528</v>
      </c>
      <c r="E24606" t="s">
        <v>90134</v>
      </c>
      <c r="F24606" t="s">
        <v>5340</v>
      </c>
      <c r="G24606" t="s">
        <v>25517</v>
      </c>
      <c r="H24606">
        <v>0</v>
      </c>
      <c r="I24606">
        <v>0</v>
      </c>
      <c r="J24606">
        <v>0</v>
      </c>
      <c r="K24606" t="s">
        <v>94529</v>
      </c>
    </row>
    <row r="24607" spans="1:11" x14ac:dyDescent="0.3">
      <c r="A24607" t="s">
        <v>94530</v>
      </c>
      <c r="B24607" t="s">
        <v>94531</v>
      </c>
      <c r="C24607" t="s">
        <v>27</v>
      </c>
      <c r="D24607" t="s">
        <v>94532</v>
      </c>
      <c r="E24607" t="s">
        <v>90134</v>
      </c>
      <c r="F24607" t="s">
        <v>840</v>
      </c>
      <c r="G24607" t="s">
        <v>42</v>
      </c>
      <c r="H24607">
        <v>0</v>
      </c>
      <c r="I24607">
        <v>0</v>
      </c>
      <c r="J24607">
        <v>0</v>
      </c>
      <c r="K24607" t="s">
        <v>94533</v>
      </c>
    </row>
    <row r="24608" spans="1:11" x14ac:dyDescent="0.3">
      <c r="A24608" t="s">
        <v>94534</v>
      </c>
      <c r="B24608" t="s">
        <v>94535</v>
      </c>
      <c r="C24608" t="s">
        <v>27</v>
      </c>
      <c r="D24608" t="s">
        <v>94536</v>
      </c>
      <c r="E24608" t="s">
        <v>29</v>
      </c>
      <c r="F24608" t="s">
        <v>41</v>
      </c>
      <c r="G24608" t="s">
        <v>42</v>
      </c>
      <c r="H24608">
        <v>0</v>
      </c>
      <c r="I24608">
        <v>0</v>
      </c>
      <c r="J24608">
        <v>0</v>
      </c>
      <c r="K24608" t="s">
        <v>94537</v>
      </c>
    </row>
    <row r="24609" spans="1:11" x14ac:dyDescent="0.3">
      <c r="A24609" t="s">
        <v>94538</v>
      </c>
      <c r="B24609" t="s">
        <v>94539</v>
      </c>
      <c r="C24609" t="s">
        <v>27</v>
      </c>
      <c r="D24609" t="s">
        <v>94540</v>
      </c>
      <c r="E24609" t="s">
        <v>90134</v>
      </c>
      <c r="F24609" t="s">
        <v>1793</v>
      </c>
      <c r="G24609" t="s">
        <v>42</v>
      </c>
      <c r="H24609">
        <v>0</v>
      </c>
      <c r="I24609">
        <v>0</v>
      </c>
      <c r="J24609">
        <v>0</v>
      </c>
      <c r="K24609" t="s">
        <v>94541</v>
      </c>
    </row>
    <row r="24610" spans="1:11" x14ac:dyDescent="0.3">
      <c r="A24610" t="s">
        <v>94542</v>
      </c>
      <c r="B24610" t="s">
        <v>94543</v>
      </c>
      <c r="C24610" t="s">
        <v>558</v>
      </c>
      <c r="D24610" t="s">
        <v>94544</v>
      </c>
      <c r="E24610" t="s">
        <v>2102</v>
      </c>
      <c r="F24610" t="s">
        <v>41</v>
      </c>
      <c r="G24610" t="s">
        <v>42</v>
      </c>
      <c r="H24610">
        <v>0</v>
      </c>
      <c r="I24610">
        <v>0</v>
      </c>
      <c r="J24610">
        <v>0</v>
      </c>
      <c r="K24610" t="s">
        <v>94545</v>
      </c>
    </row>
    <row r="24611" spans="1:11" x14ac:dyDescent="0.3">
      <c r="A24611" t="s">
        <v>94546</v>
      </c>
      <c r="B24611" t="s">
        <v>94547</v>
      </c>
      <c r="C24611" t="s">
        <v>466</v>
      </c>
      <c r="D24611" t="s">
        <v>94548</v>
      </c>
      <c r="E24611" t="s">
        <v>79083</v>
      </c>
      <c r="F24611" t="s">
        <v>16</v>
      </c>
      <c r="G24611" t="s">
        <v>3301</v>
      </c>
      <c r="H24611">
        <v>0</v>
      </c>
      <c r="I24611">
        <v>0</v>
      </c>
      <c r="J24611">
        <v>0</v>
      </c>
      <c r="K24611" t="s">
        <v>94549</v>
      </c>
    </row>
    <row r="24612" spans="1:11" x14ac:dyDescent="0.3">
      <c r="A24612" t="s">
        <v>94550</v>
      </c>
      <c r="B24612" t="s">
        <v>94551</v>
      </c>
      <c r="C24612" t="s">
        <v>20</v>
      </c>
      <c r="D24612" t="s">
        <v>94552</v>
      </c>
      <c r="E24612" t="s">
        <v>82100</v>
      </c>
      <c r="F24612" t="s">
        <v>16</v>
      </c>
      <c r="G24612" t="s">
        <v>11985</v>
      </c>
      <c r="H24612">
        <v>0</v>
      </c>
      <c r="I24612">
        <v>0</v>
      </c>
      <c r="J24612">
        <v>0</v>
      </c>
      <c r="K24612" t="s">
        <v>94553</v>
      </c>
    </row>
    <row r="24613" spans="1:11" x14ac:dyDescent="0.3">
      <c r="A24613" t="s">
        <v>94554</v>
      </c>
      <c r="B24613" t="s">
        <v>94555</v>
      </c>
      <c r="C24613" t="s">
        <v>20</v>
      </c>
      <c r="D24613" t="s">
        <v>94556</v>
      </c>
      <c r="E24613" t="s">
        <v>82100</v>
      </c>
      <c r="F24613" t="s">
        <v>6405</v>
      </c>
      <c r="G24613" t="s">
        <v>40742</v>
      </c>
      <c r="H24613">
        <v>0</v>
      </c>
      <c r="I24613">
        <v>0</v>
      </c>
      <c r="J24613">
        <v>0</v>
      </c>
      <c r="K24613" t="s">
        <v>94557</v>
      </c>
    </row>
    <row r="24614" spans="1:11" x14ac:dyDescent="0.3">
      <c r="A24614" t="s">
        <v>94558</v>
      </c>
      <c r="B24614" t="s">
        <v>94559</v>
      </c>
      <c r="C24614" t="s">
        <v>20</v>
      </c>
      <c r="D24614" t="s">
        <v>94560</v>
      </c>
      <c r="E24614" t="s">
        <v>82100</v>
      </c>
      <c r="F24614" t="s">
        <v>16</v>
      </c>
      <c r="G24614" t="s">
        <v>2093</v>
      </c>
      <c r="H24614">
        <v>0</v>
      </c>
      <c r="I24614">
        <v>0</v>
      </c>
      <c r="J24614">
        <v>0</v>
      </c>
      <c r="K24614" t="s">
        <v>94561</v>
      </c>
    </row>
    <row r="24615" spans="1:11" x14ac:dyDescent="0.3">
      <c r="A24615" t="s">
        <v>94562</v>
      </c>
      <c r="B24615" t="s">
        <v>94563</v>
      </c>
      <c r="C24615" t="s">
        <v>20</v>
      </c>
      <c r="D24615" t="s">
        <v>94564</v>
      </c>
      <c r="E24615" t="s">
        <v>82100</v>
      </c>
      <c r="F24615" t="s">
        <v>39748</v>
      </c>
      <c r="G24615" t="s">
        <v>1639</v>
      </c>
      <c r="H24615">
        <v>0</v>
      </c>
      <c r="I24615">
        <v>0</v>
      </c>
      <c r="J24615">
        <v>0</v>
      </c>
      <c r="K24615" t="s">
        <v>94565</v>
      </c>
    </row>
    <row r="24616" spans="1:11" x14ac:dyDescent="0.3">
      <c r="A24616" t="s">
        <v>94566</v>
      </c>
      <c r="B24616" t="s">
        <v>94567</v>
      </c>
      <c r="C24616" t="s">
        <v>558</v>
      </c>
      <c r="D24616" t="s">
        <v>94568</v>
      </c>
      <c r="E24616" t="s">
        <v>18607</v>
      </c>
      <c r="F24616" t="s">
        <v>1531</v>
      </c>
      <c r="G24616" t="s">
        <v>15799</v>
      </c>
      <c r="H24616">
        <v>0</v>
      </c>
      <c r="I24616">
        <v>0</v>
      </c>
      <c r="J24616">
        <v>0</v>
      </c>
      <c r="K24616" t="s">
        <v>94569</v>
      </c>
    </row>
    <row r="24617" spans="1:11" x14ac:dyDescent="0.3">
      <c r="A24617" t="s">
        <v>94570</v>
      </c>
      <c r="C24617" t="s">
        <v>558</v>
      </c>
      <c r="D24617" t="s">
        <v>94571</v>
      </c>
      <c r="E24617" t="s">
        <v>981</v>
      </c>
      <c r="F24617" t="s">
        <v>16</v>
      </c>
      <c r="G24617" t="s">
        <v>11973</v>
      </c>
      <c r="H24617">
        <v>0</v>
      </c>
      <c r="I24617">
        <v>0</v>
      </c>
      <c r="J24617">
        <v>0</v>
      </c>
      <c r="K24617" t="s">
        <v>94572</v>
      </c>
    </row>
    <row r="24618" spans="1:11" x14ac:dyDescent="0.3">
      <c r="A24618" t="s">
        <v>94573</v>
      </c>
      <c r="B24618" t="s">
        <v>94574</v>
      </c>
      <c r="C24618" t="s">
        <v>558</v>
      </c>
      <c r="D24618" t="s">
        <v>94575</v>
      </c>
      <c r="E24618" t="s">
        <v>1692</v>
      </c>
      <c r="F24618" t="s">
        <v>14941</v>
      </c>
      <c r="G24618" t="s">
        <v>7351</v>
      </c>
      <c r="H24618">
        <v>0</v>
      </c>
      <c r="I24618">
        <v>0</v>
      </c>
      <c r="J24618">
        <v>0</v>
      </c>
      <c r="K24618" t="s">
        <v>94576</v>
      </c>
    </row>
    <row r="24619" spans="1:11" x14ac:dyDescent="0.3">
      <c r="A24619" t="s">
        <v>94577</v>
      </c>
      <c r="C24619" t="s">
        <v>558</v>
      </c>
      <c r="D24619" t="s">
        <v>94578</v>
      </c>
      <c r="E24619" t="s">
        <v>32599</v>
      </c>
      <c r="F24619" t="s">
        <v>41</v>
      </c>
      <c r="G24619" t="s">
        <v>42</v>
      </c>
      <c r="H24619">
        <v>0</v>
      </c>
      <c r="I24619">
        <v>0</v>
      </c>
      <c r="J24619">
        <v>0</v>
      </c>
      <c r="K24619" t="s">
        <v>94579</v>
      </c>
    </row>
    <row r="24620" spans="1:11" x14ac:dyDescent="0.3">
      <c r="A24620" t="s">
        <v>94580</v>
      </c>
      <c r="C24620" t="s">
        <v>558</v>
      </c>
      <c r="D24620" t="s">
        <v>94581</v>
      </c>
      <c r="E24620" t="s">
        <v>32599</v>
      </c>
      <c r="F24620" t="s">
        <v>41</v>
      </c>
      <c r="G24620" t="s">
        <v>42</v>
      </c>
      <c r="H24620">
        <v>0</v>
      </c>
      <c r="I24620">
        <v>0</v>
      </c>
      <c r="J24620">
        <v>0</v>
      </c>
      <c r="K24620" t="s">
        <v>94582</v>
      </c>
    </row>
    <row r="24621" spans="1:11" x14ac:dyDescent="0.3">
      <c r="A24621" t="s">
        <v>94583</v>
      </c>
      <c r="B24621" t="s">
        <v>94584</v>
      </c>
      <c r="C24621" t="s">
        <v>27</v>
      </c>
      <c r="D24621" t="s">
        <v>94585</v>
      </c>
      <c r="E24621" t="s">
        <v>90134</v>
      </c>
      <c r="F24621" t="s">
        <v>6867</v>
      </c>
      <c r="G24621" t="s">
        <v>42</v>
      </c>
      <c r="H24621">
        <v>0</v>
      </c>
      <c r="I24621">
        <v>0</v>
      </c>
      <c r="J24621">
        <v>0</v>
      </c>
      <c r="K24621" t="s">
        <v>94586</v>
      </c>
    </row>
    <row r="24622" spans="1:11" x14ac:dyDescent="0.3">
      <c r="A24622" t="s">
        <v>94587</v>
      </c>
      <c r="B24622" t="s">
        <v>94588</v>
      </c>
      <c r="C24622" t="s">
        <v>27</v>
      </c>
      <c r="D24622" t="s">
        <v>94589</v>
      </c>
      <c r="E24622" t="s">
        <v>90134</v>
      </c>
      <c r="F24622" t="s">
        <v>1232</v>
      </c>
      <c r="G24622" t="s">
        <v>42</v>
      </c>
      <c r="H24622">
        <v>0</v>
      </c>
      <c r="I24622">
        <v>0</v>
      </c>
      <c r="J24622">
        <v>0</v>
      </c>
      <c r="K24622" t="s">
        <v>94590</v>
      </c>
    </row>
    <row r="24623" spans="1:11" x14ac:dyDescent="0.3">
      <c r="A24623" t="s">
        <v>94591</v>
      </c>
      <c r="C24623" t="s">
        <v>27</v>
      </c>
      <c r="D24623" t="s">
        <v>94592</v>
      </c>
      <c r="E24623" t="s">
        <v>90134</v>
      </c>
      <c r="F24623" t="s">
        <v>12347</v>
      </c>
      <c r="G24623" t="s">
        <v>42</v>
      </c>
      <c r="H24623">
        <v>0</v>
      </c>
      <c r="I24623">
        <v>0</v>
      </c>
      <c r="J24623">
        <v>0</v>
      </c>
      <c r="K24623" t="s">
        <v>94593</v>
      </c>
    </row>
    <row r="24624" spans="1:11" x14ac:dyDescent="0.3">
      <c r="A24624" t="s">
        <v>94594</v>
      </c>
      <c r="C24624" t="s">
        <v>27</v>
      </c>
      <c r="D24624" t="s">
        <v>94595</v>
      </c>
      <c r="E24624" t="s">
        <v>90134</v>
      </c>
      <c r="F24624" t="s">
        <v>17187</v>
      </c>
      <c r="G24624" t="s">
        <v>42</v>
      </c>
      <c r="H24624">
        <v>0</v>
      </c>
      <c r="I24624">
        <v>0</v>
      </c>
      <c r="J24624">
        <v>0</v>
      </c>
      <c r="K24624" t="s">
        <v>94596</v>
      </c>
    </row>
    <row r="24625" spans="1:11" x14ac:dyDescent="0.3">
      <c r="A24625" t="s">
        <v>94597</v>
      </c>
      <c r="B24625" t="s">
        <v>94598</v>
      </c>
      <c r="C24625" t="s">
        <v>27</v>
      </c>
      <c r="D24625" t="s">
        <v>94599</v>
      </c>
      <c r="E24625" t="s">
        <v>90134</v>
      </c>
      <c r="F24625" t="s">
        <v>417</v>
      </c>
      <c r="G24625" t="s">
        <v>42</v>
      </c>
      <c r="H24625">
        <v>0</v>
      </c>
      <c r="I24625">
        <v>0</v>
      </c>
      <c r="J24625">
        <v>0</v>
      </c>
      <c r="K24625" t="s">
        <v>94600</v>
      </c>
    </row>
    <row r="24626" spans="1:11" x14ac:dyDescent="0.3">
      <c r="A24626" t="s">
        <v>94601</v>
      </c>
      <c r="B24626" t="s">
        <v>94602</v>
      </c>
      <c r="C24626" t="s">
        <v>27</v>
      </c>
      <c r="D24626" t="s">
        <v>94603</v>
      </c>
      <c r="E24626" t="s">
        <v>90134</v>
      </c>
      <c r="F24626" t="s">
        <v>2486</v>
      </c>
      <c r="G24626" t="s">
        <v>42</v>
      </c>
      <c r="H24626">
        <v>0</v>
      </c>
      <c r="I24626">
        <v>0</v>
      </c>
      <c r="J24626">
        <v>0</v>
      </c>
      <c r="K24626" t="s">
        <v>94604</v>
      </c>
    </row>
    <row r="24627" spans="1:11" x14ac:dyDescent="0.3">
      <c r="A24627" t="s">
        <v>94605</v>
      </c>
      <c r="B24627" t="s">
        <v>94606</v>
      </c>
      <c r="C24627" t="s">
        <v>27</v>
      </c>
      <c r="D24627" t="s">
        <v>94607</v>
      </c>
      <c r="E24627" t="s">
        <v>90134</v>
      </c>
      <c r="F24627" t="s">
        <v>10819</v>
      </c>
      <c r="G24627" t="s">
        <v>42</v>
      </c>
      <c r="H24627">
        <v>0</v>
      </c>
      <c r="I24627">
        <v>0</v>
      </c>
      <c r="J24627">
        <v>0</v>
      </c>
      <c r="K24627" t="s">
        <v>94608</v>
      </c>
    </row>
    <row r="24628" spans="1:11" x14ac:dyDescent="0.3">
      <c r="A24628" t="s">
        <v>94609</v>
      </c>
      <c r="C24628" t="s">
        <v>13</v>
      </c>
      <c r="D24628" t="e">
        <f>공진 진동수</f>
        <v>#NAME?</v>
      </c>
      <c r="E24628" t="s">
        <v>66626</v>
      </c>
      <c r="F24628" t="s">
        <v>16</v>
      </c>
      <c r="G24628" t="s">
        <v>35</v>
      </c>
      <c r="H24628">
        <v>0</v>
      </c>
      <c r="I24628">
        <v>0</v>
      </c>
      <c r="J24628">
        <v>0</v>
      </c>
      <c r="K24628" t="s">
        <v>94610</v>
      </c>
    </row>
    <row r="24629" spans="1:11" x14ac:dyDescent="0.3">
      <c r="A24629" t="s">
        <v>94611</v>
      </c>
      <c r="B24629" t="s">
        <v>94612</v>
      </c>
      <c r="C24629" t="s">
        <v>13</v>
      </c>
      <c r="D24629" t="s">
        <v>94613</v>
      </c>
      <c r="E24629" t="s">
        <v>87125</v>
      </c>
      <c r="F24629" t="s">
        <v>94614</v>
      </c>
      <c r="G24629" t="s">
        <v>42</v>
      </c>
      <c r="H24629">
        <v>0</v>
      </c>
      <c r="I24629">
        <v>0</v>
      </c>
      <c r="J24629">
        <v>0</v>
      </c>
      <c r="K24629" t="s">
        <v>94615</v>
      </c>
    </row>
    <row r="24630" spans="1:11" x14ac:dyDescent="0.3">
      <c r="A24630" t="s">
        <v>94616</v>
      </c>
      <c r="B24630" t="s">
        <v>94617</v>
      </c>
      <c r="C24630" t="s">
        <v>558</v>
      </c>
      <c r="D24630" t="s">
        <v>94618</v>
      </c>
      <c r="E24630" t="s">
        <v>18607</v>
      </c>
      <c r="F24630" t="s">
        <v>2703</v>
      </c>
      <c r="G24630" t="s">
        <v>42</v>
      </c>
      <c r="H24630">
        <v>0</v>
      </c>
      <c r="I24630">
        <v>0</v>
      </c>
      <c r="J24630">
        <v>0</v>
      </c>
      <c r="K24630" t="s">
        <v>94619</v>
      </c>
    </row>
    <row r="24631" spans="1:11" x14ac:dyDescent="0.3">
      <c r="A24631" t="s">
        <v>94620</v>
      </c>
      <c r="B24631" t="s">
        <v>94621</v>
      </c>
      <c r="C24631" t="s">
        <v>147</v>
      </c>
      <c r="D24631" t="s">
        <v>94622</v>
      </c>
      <c r="E24631" t="s">
        <v>76393</v>
      </c>
      <c r="F24631" t="s">
        <v>7392</v>
      </c>
      <c r="G24631" t="s">
        <v>42</v>
      </c>
      <c r="H24631">
        <v>0</v>
      </c>
      <c r="I24631">
        <v>0</v>
      </c>
      <c r="J24631">
        <v>0</v>
      </c>
      <c r="K24631" t="s">
        <v>94623</v>
      </c>
    </row>
    <row r="24632" spans="1:11" x14ac:dyDescent="0.3">
      <c r="A24632" t="s">
        <v>94624</v>
      </c>
      <c r="B24632" t="s">
        <v>94625</v>
      </c>
      <c r="C24632" t="s">
        <v>147</v>
      </c>
      <c r="D24632" t="s">
        <v>94626</v>
      </c>
      <c r="E24632" t="s">
        <v>76393</v>
      </c>
      <c r="F24632" t="s">
        <v>9405</v>
      </c>
      <c r="G24632" t="s">
        <v>42</v>
      </c>
      <c r="H24632">
        <v>0</v>
      </c>
      <c r="I24632">
        <v>0</v>
      </c>
      <c r="J24632">
        <v>0</v>
      </c>
      <c r="K24632" t="s">
        <v>94627</v>
      </c>
    </row>
    <row r="24633" spans="1:11" x14ac:dyDescent="0.3">
      <c r="A24633" t="s">
        <v>94628</v>
      </c>
      <c r="C24633" t="s">
        <v>558</v>
      </c>
      <c r="D24633" t="s">
        <v>94629</v>
      </c>
      <c r="E24633" t="s">
        <v>32599</v>
      </c>
      <c r="F24633" t="s">
        <v>41</v>
      </c>
      <c r="G24633" t="s">
        <v>42</v>
      </c>
      <c r="H24633">
        <v>0</v>
      </c>
      <c r="I24633">
        <v>0</v>
      </c>
      <c r="J24633">
        <v>0</v>
      </c>
      <c r="K24633" t="s">
        <v>94630</v>
      </c>
    </row>
    <row r="24634" spans="1:11" x14ac:dyDescent="0.3">
      <c r="A24634" t="s">
        <v>94631</v>
      </c>
      <c r="B24634" t="s">
        <v>94632</v>
      </c>
      <c r="C24634" t="s">
        <v>558</v>
      </c>
      <c r="D24634" t="s">
        <v>94633</v>
      </c>
      <c r="E24634" t="s">
        <v>18607</v>
      </c>
      <c r="F24634" t="s">
        <v>7405</v>
      </c>
      <c r="G24634" t="s">
        <v>42</v>
      </c>
      <c r="H24634">
        <v>0</v>
      </c>
      <c r="I24634">
        <v>0</v>
      </c>
      <c r="J24634">
        <v>0</v>
      </c>
      <c r="K24634" t="s">
        <v>94634</v>
      </c>
    </row>
    <row r="24635" spans="1:11" x14ac:dyDescent="0.3">
      <c r="A24635" t="s">
        <v>94635</v>
      </c>
      <c r="C24635" t="s">
        <v>27</v>
      </c>
      <c r="D24635" t="s">
        <v>94636</v>
      </c>
      <c r="E24635" t="s">
        <v>90134</v>
      </c>
      <c r="F24635" t="s">
        <v>3033</v>
      </c>
      <c r="G24635" t="s">
        <v>42</v>
      </c>
      <c r="H24635">
        <v>0</v>
      </c>
      <c r="I24635">
        <v>0</v>
      </c>
      <c r="J24635">
        <v>0</v>
      </c>
      <c r="K24635" t="s">
        <v>94637</v>
      </c>
    </row>
    <row r="24636" spans="1:11" x14ac:dyDescent="0.3">
      <c r="A24636" t="s">
        <v>94638</v>
      </c>
      <c r="C24636" t="s">
        <v>558</v>
      </c>
      <c r="D24636" t="s">
        <v>94639</v>
      </c>
      <c r="E24636" t="s">
        <v>2102</v>
      </c>
      <c r="F24636" t="s">
        <v>41</v>
      </c>
      <c r="G24636" t="s">
        <v>42</v>
      </c>
      <c r="H24636">
        <v>0</v>
      </c>
      <c r="I24636">
        <v>0</v>
      </c>
      <c r="J24636">
        <v>0</v>
      </c>
      <c r="K24636" t="s">
        <v>94640</v>
      </c>
    </row>
    <row r="24637" spans="1:11" x14ac:dyDescent="0.3">
      <c r="A24637" t="s">
        <v>94641</v>
      </c>
      <c r="B24637" t="s">
        <v>94642</v>
      </c>
      <c r="C24637" t="s">
        <v>27</v>
      </c>
      <c r="D24637" t="s">
        <v>94643</v>
      </c>
      <c r="E24637" t="s">
        <v>90134</v>
      </c>
      <c r="F24637" t="s">
        <v>5105</v>
      </c>
      <c r="G24637" t="s">
        <v>42</v>
      </c>
      <c r="H24637">
        <v>0</v>
      </c>
      <c r="I24637">
        <v>0</v>
      </c>
      <c r="J24637">
        <v>0</v>
      </c>
      <c r="K24637" t="s">
        <v>94644</v>
      </c>
    </row>
    <row r="24638" spans="1:11" x14ac:dyDescent="0.3">
      <c r="A24638" t="s">
        <v>94645</v>
      </c>
      <c r="C24638" t="s">
        <v>13</v>
      </c>
      <c r="D24638" t="s">
        <v>94646</v>
      </c>
      <c r="E24638" t="s">
        <v>66626</v>
      </c>
      <c r="F24638" t="s">
        <v>16</v>
      </c>
      <c r="G24638" t="s">
        <v>42</v>
      </c>
      <c r="H24638">
        <v>0</v>
      </c>
      <c r="I24638">
        <v>0</v>
      </c>
      <c r="J24638">
        <v>0</v>
      </c>
      <c r="K24638" t="s">
        <v>94647</v>
      </c>
    </row>
    <row r="24639" spans="1:11" x14ac:dyDescent="0.3">
      <c r="A24639" t="s">
        <v>94648</v>
      </c>
      <c r="C24639" t="s">
        <v>558</v>
      </c>
      <c r="D24639" t="s">
        <v>94649</v>
      </c>
      <c r="E24639" t="s">
        <v>18607</v>
      </c>
      <c r="F24639" t="s">
        <v>3026</v>
      </c>
      <c r="G24639" t="s">
        <v>42</v>
      </c>
      <c r="H24639">
        <v>0</v>
      </c>
      <c r="I24639">
        <v>0</v>
      </c>
      <c r="J24639">
        <v>0</v>
      </c>
      <c r="K24639" t="s">
        <v>94650</v>
      </c>
    </row>
    <row r="24640" spans="1:11" x14ac:dyDescent="0.3">
      <c r="A24640" t="s">
        <v>94651</v>
      </c>
      <c r="B24640" t="s">
        <v>94652</v>
      </c>
      <c r="C24640" t="s">
        <v>13</v>
      </c>
      <c r="D24640" t="s">
        <v>94653</v>
      </c>
      <c r="E24640" t="s">
        <v>87125</v>
      </c>
      <c r="F24640" t="s">
        <v>16</v>
      </c>
      <c r="G24640" t="s">
        <v>7236</v>
      </c>
      <c r="H24640">
        <v>0</v>
      </c>
      <c r="I24640">
        <v>0</v>
      </c>
      <c r="J24640">
        <v>0</v>
      </c>
      <c r="K24640" t="s">
        <v>94654</v>
      </c>
    </row>
    <row r="24641" spans="1:11" x14ac:dyDescent="0.3">
      <c r="A24641" t="s">
        <v>94655</v>
      </c>
      <c r="C24641" t="s">
        <v>27</v>
      </c>
      <c r="D24641" t="s">
        <v>94656</v>
      </c>
      <c r="E24641" t="s">
        <v>90134</v>
      </c>
      <c r="F24641" t="s">
        <v>4497</v>
      </c>
      <c r="G24641" t="s">
        <v>42</v>
      </c>
      <c r="H24641">
        <v>0</v>
      </c>
      <c r="I24641">
        <v>0</v>
      </c>
      <c r="J24641">
        <v>0</v>
      </c>
      <c r="K24641" t="s">
        <v>94657</v>
      </c>
    </row>
    <row r="24642" spans="1:11" x14ac:dyDescent="0.3">
      <c r="A24642" t="s">
        <v>94658</v>
      </c>
      <c r="C24642" t="s">
        <v>558</v>
      </c>
      <c r="D24642" t="s">
        <v>94659</v>
      </c>
      <c r="E24642" t="s">
        <v>895</v>
      </c>
      <c r="F24642" t="s">
        <v>16732</v>
      </c>
      <c r="G24642" t="s">
        <v>42</v>
      </c>
      <c r="H24642">
        <v>0</v>
      </c>
      <c r="I24642">
        <v>0</v>
      </c>
      <c r="J24642">
        <v>0</v>
      </c>
      <c r="K24642" t="s">
        <v>94660</v>
      </c>
    </row>
    <row r="24643" spans="1:11" x14ac:dyDescent="0.3">
      <c r="A24643" t="s">
        <v>94661</v>
      </c>
      <c r="B24643" t="s">
        <v>94662</v>
      </c>
      <c r="C24643" t="s">
        <v>13</v>
      </c>
      <c r="D24643" t="s">
        <v>94663</v>
      </c>
      <c r="E24643" t="s">
        <v>87125</v>
      </c>
      <c r="F24643" t="s">
        <v>6915</v>
      </c>
      <c r="G24643" t="s">
        <v>42</v>
      </c>
      <c r="H24643">
        <v>0</v>
      </c>
      <c r="I24643">
        <v>0</v>
      </c>
      <c r="J24643">
        <v>0</v>
      </c>
      <c r="K24643" t="s">
        <v>94664</v>
      </c>
    </row>
    <row r="24644" spans="1:11" x14ac:dyDescent="0.3">
      <c r="A24644" t="s">
        <v>94665</v>
      </c>
      <c r="B24644" t="s">
        <v>94666</v>
      </c>
      <c r="C24644" t="s">
        <v>13</v>
      </c>
      <c r="D24644" t="e">
        <f>작용 온도.</f>
        <v>#NAME?</v>
      </c>
      <c r="E24644" t="s">
        <v>87125</v>
      </c>
      <c r="F24644" t="s">
        <v>16</v>
      </c>
      <c r="G24644" t="s">
        <v>35</v>
      </c>
      <c r="H24644">
        <v>0</v>
      </c>
      <c r="I24644">
        <v>0</v>
      </c>
      <c r="J24644">
        <v>0</v>
      </c>
      <c r="K24644" t="s">
        <v>94667</v>
      </c>
    </row>
    <row r="24645" spans="1:11" x14ac:dyDescent="0.3">
      <c r="A24645" t="s">
        <v>94668</v>
      </c>
      <c r="B24645" t="s">
        <v>94669</v>
      </c>
      <c r="C24645" t="s">
        <v>20</v>
      </c>
      <c r="D24645" t="s">
        <v>94670</v>
      </c>
      <c r="E24645" t="s">
        <v>82100</v>
      </c>
      <c r="F24645" t="s">
        <v>2892</v>
      </c>
      <c r="G24645" t="s">
        <v>42</v>
      </c>
      <c r="H24645">
        <v>0</v>
      </c>
      <c r="I24645">
        <v>0</v>
      </c>
      <c r="J24645">
        <v>0</v>
      </c>
      <c r="K24645" t="s">
        <v>94671</v>
      </c>
    </row>
    <row r="24646" spans="1:11" x14ac:dyDescent="0.3">
      <c r="A24646" t="s">
        <v>94672</v>
      </c>
      <c r="B24646" t="s">
        <v>94673</v>
      </c>
      <c r="C24646" t="s">
        <v>20</v>
      </c>
      <c r="D24646" t="s">
        <v>94674</v>
      </c>
      <c r="E24646" t="s">
        <v>82100</v>
      </c>
      <c r="F24646" t="s">
        <v>1662</v>
      </c>
      <c r="G24646" t="s">
        <v>42</v>
      </c>
      <c r="H24646">
        <v>0</v>
      </c>
      <c r="I24646">
        <v>0</v>
      </c>
      <c r="J24646">
        <v>0</v>
      </c>
      <c r="K24646" t="s">
        <v>94675</v>
      </c>
    </row>
    <row r="24647" spans="1:11" x14ac:dyDescent="0.3">
      <c r="A24647" t="s">
        <v>94676</v>
      </c>
      <c r="B24647" t="s">
        <v>94677</v>
      </c>
      <c r="C24647" t="s">
        <v>20</v>
      </c>
      <c r="D24647" t="s">
        <v>94678</v>
      </c>
      <c r="E24647" t="s">
        <v>82100</v>
      </c>
      <c r="F24647" t="s">
        <v>1751</v>
      </c>
      <c r="G24647" t="s">
        <v>7288</v>
      </c>
      <c r="H24647">
        <v>0</v>
      </c>
      <c r="I24647">
        <v>0</v>
      </c>
      <c r="J24647">
        <v>0</v>
      </c>
      <c r="K24647" t="s">
        <v>94679</v>
      </c>
    </row>
    <row r="24648" spans="1:11" x14ac:dyDescent="0.3">
      <c r="A24648" t="s">
        <v>94680</v>
      </c>
      <c r="B24648" t="s">
        <v>94681</v>
      </c>
      <c r="C24648" t="s">
        <v>13</v>
      </c>
      <c r="D24648" t="s">
        <v>94682</v>
      </c>
      <c r="E24648" t="s">
        <v>66626</v>
      </c>
      <c r="F24648" t="s">
        <v>16</v>
      </c>
      <c r="G24648" t="s">
        <v>58259</v>
      </c>
      <c r="H24648">
        <v>0</v>
      </c>
      <c r="I24648">
        <v>0</v>
      </c>
      <c r="J24648">
        <v>0</v>
      </c>
      <c r="K24648" t="s">
        <v>94683</v>
      </c>
    </row>
    <row r="24649" spans="1:11" x14ac:dyDescent="0.3">
      <c r="A24649" t="s">
        <v>94684</v>
      </c>
      <c r="B24649" t="s">
        <v>94685</v>
      </c>
      <c r="C24649" t="s">
        <v>20</v>
      </c>
      <c r="D24649" t="s">
        <v>94686</v>
      </c>
      <c r="E24649" t="s">
        <v>82100</v>
      </c>
      <c r="F24649" t="s">
        <v>1123</v>
      </c>
      <c r="G24649" t="s">
        <v>42</v>
      </c>
      <c r="H24649">
        <v>0</v>
      </c>
      <c r="I24649">
        <v>0</v>
      </c>
      <c r="J24649">
        <v>0</v>
      </c>
      <c r="K24649" t="s">
        <v>94687</v>
      </c>
    </row>
    <row r="24650" spans="1:11" x14ac:dyDescent="0.3">
      <c r="A24650" t="s">
        <v>94688</v>
      </c>
      <c r="C24650" t="s">
        <v>20</v>
      </c>
      <c r="D24650" t="s">
        <v>94689</v>
      </c>
      <c r="E24650" t="s">
        <v>82100</v>
      </c>
      <c r="F24650" t="s">
        <v>16</v>
      </c>
      <c r="G24650" t="s">
        <v>14272</v>
      </c>
      <c r="H24650">
        <v>0</v>
      </c>
      <c r="I24650">
        <v>0</v>
      </c>
      <c r="J24650">
        <v>0</v>
      </c>
      <c r="K24650" t="s">
        <v>94690</v>
      </c>
    </row>
    <row r="24651" spans="1:11" x14ac:dyDescent="0.3">
      <c r="A24651" t="s">
        <v>94691</v>
      </c>
      <c r="B24651" t="s">
        <v>94692</v>
      </c>
      <c r="C24651" t="s">
        <v>27</v>
      </c>
      <c r="D24651" t="s">
        <v>94693</v>
      </c>
      <c r="E24651" t="s">
        <v>90134</v>
      </c>
      <c r="F24651" t="s">
        <v>5281</v>
      </c>
      <c r="G24651" t="s">
        <v>42</v>
      </c>
      <c r="H24651">
        <v>0</v>
      </c>
      <c r="I24651">
        <v>0</v>
      </c>
      <c r="J24651">
        <v>0</v>
      </c>
      <c r="K24651" t="s">
        <v>94694</v>
      </c>
    </row>
    <row r="24652" spans="1:11" x14ac:dyDescent="0.3">
      <c r="A24652" t="s">
        <v>94695</v>
      </c>
      <c r="B24652" t="s">
        <v>94696</v>
      </c>
      <c r="C24652" t="s">
        <v>27</v>
      </c>
      <c r="D24652" t="s">
        <v>94697</v>
      </c>
      <c r="E24652" t="s">
        <v>90134</v>
      </c>
      <c r="F24652" t="s">
        <v>3412</v>
      </c>
      <c r="G24652" t="s">
        <v>42</v>
      </c>
      <c r="H24652">
        <v>0</v>
      </c>
      <c r="I24652">
        <v>0</v>
      </c>
      <c r="J24652">
        <v>0</v>
      </c>
      <c r="K24652" t="s">
        <v>94698</v>
      </c>
    </row>
    <row r="24653" spans="1:11" x14ac:dyDescent="0.3">
      <c r="A24653" t="s">
        <v>94699</v>
      </c>
      <c r="B24653" t="s">
        <v>94700</v>
      </c>
      <c r="C24653" t="s">
        <v>27</v>
      </c>
      <c r="D24653" t="s">
        <v>94701</v>
      </c>
      <c r="E24653" t="s">
        <v>90134</v>
      </c>
      <c r="F24653" t="s">
        <v>6405</v>
      </c>
      <c r="G24653" t="s">
        <v>42</v>
      </c>
      <c r="H24653">
        <v>0</v>
      </c>
      <c r="I24653">
        <v>0</v>
      </c>
      <c r="J24653">
        <v>0</v>
      </c>
      <c r="K24653" t="s">
        <v>94702</v>
      </c>
    </row>
    <row r="24654" spans="1:11" x14ac:dyDescent="0.3">
      <c r="A24654" t="s">
        <v>94703</v>
      </c>
      <c r="B24654" t="s">
        <v>94704</v>
      </c>
      <c r="C24654" t="s">
        <v>147</v>
      </c>
      <c r="D24654" t="s">
        <v>94705</v>
      </c>
      <c r="E24654" t="s">
        <v>76393</v>
      </c>
      <c r="F24654" t="s">
        <v>1536</v>
      </c>
      <c r="G24654" t="s">
        <v>42</v>
      </c>
      <c r="H24654">
        <v>0</v>
      </c>
      <c r="I24654">
        <v>0</v>
      </c>
      <c r="J24654">
        <v>0</v>
      </c>
      <c r="K24654" t="s">
        <v>94706</v>
      </c>
    </row>
    <row r="24655" spans="1:11" x14ac:dyDescent="0.3">
      <c r="A24655" t="s">
        <v>94707</v>
      </c>
      <c r="B24655" t="s">
        <v>94708</v>
      </c>
      <c r="C24655" t="s">
        <v>27</v>
      </c>
      <c r="D24655" t="s">
        <v>94709</v>
      </c>
      <c r="E24655" t="s">
        <v>90134</v>
      </c>
      <c r="F24655" t="s">
        <v>1611</v>
      </c>
      <c r="G24655" t="s">
        <v>42</v>
      </c>
      <c r="H24655">
        <v>0</v>
      </c>
      <c r="I24655">
        <v>0</v>
      </c>
      <c r="J24655">
        <v>0</v>
      </c>
      <c r="K24655" t="s">
        <v>94710</v>
      </c>
    </row>
    <row r="24656" spans="1:11" x14ac:dyDescent="0.3">
      <c r="A24656" t="s">
        <v>94711</v>
      </c>
      <c r="B24656" t="s">
        <v>94712</v>
      </c>
      <c r="C24656" t="s">
        <v>147</v>
      </c>
      <c r="D24656" t="s">
        <v>94713</v>
      </c>
      <c r="E24656" t="s">
        <v>76393</v>
      </c>
      <c r="F24656" t="s">
        <v>10052</v>
      </c>
      <c r="G24656" t="s">
        <v>42</v>
      </c>
      <c r="H24656">
        <v>0</v>
      </c>
      <c r="I24656">
        <v>0</v>
      </c>
      <c r="J24656">
        <v>0</v>
      </c>
      <c r="K24656" t="s">
        <v>94714</v>
      </c>
    </row>
    <row r="24657" spans="1:11" x14ac:dyDescent="0.3">
      <c r="A24657" t="s">
        <v>94715</v>
      </c>
      <c r="B24657" t="s">
        <v>94716</v>
      </c>
      <c r="C24657" t="s">
        <v>20</v>
      </c>
      <c r="D24657" t="s">
        <v>94717</v>
      </c>
      <c r="E24657" t="s">
        <v>82100</v>
      </c>
      <c r="F24657" t="s">
        <v>1518</v>
      </c>
      <c r="G24657" t="s">
        <v>11808</v>
      </c>
      <c r="H24657">
        <v>0</v>
      </c>
      <c r="I24657">
        <v>0</v>
      </c>
      <c r="J24657">
        <v>0</v>
      </c>
      <c r="K24657" t="s">
        <v>94718</v>
      </c>
    </row>
    <row r="24658" spans="1:11" x14ac:dyDescent="0.3">
      <c r="A24658" t="s">
        <v>94719</v>
      </c>
      <c r="C24658" t="s">
        <v>27</v>
      </c>
      <c r="D24658" t="s">
        <v>94720</v>
      </c>
      <c r="E24658" t="s">
        <v>90134</v>
      </c>
      <c r="F24658" t="s">
        <v>5882</v>
      </c>
      <c r="G24658" t="s">
        <v>42</v>
      </c>
      <c r="H24658">
        <v>0</v>
      </c>
      <c r="I24658">
        <v>0</v>
      </c>
      <c r="J24658">
        <v>0</v>
      </c>
      <c r="K24658" t="s">
        <v>94721</v>
      </c>
    </row>
    <row r="24659" spans="1:11" x14ac:dyDescent="0.3">
      <c r="A24659" t="s">
        <v>94722</v>
      </c>
      <c r="B24659" t="s">
        <v>94723</v>
      </c>
      <c r="C24659" t="s">
        <v>13</v>
      </c>
      <c r="D24659" t="s">
        <v>94724</v>
      </c>
      <c r="E24659" t="s">
        <v>66626</v>
      </c>
      <c r="F24659" t="s">
        <v>16</v>
      </c>
      <c r="G24659" t="s">
        <v>54680</v>
      </c>
      <c r="H24659">
        <v>0</v>
      </c>
      <c r="I24659">
        <v>0</v>
      </c>
      <c r="J24659">
        <v>0</v>
      </c>
      <c r="K24659" t="s">
        <v>94725</v>
      </c>
    </row>
    <row r="24660" spans="1:11" x14ac:dyDescent="0.3">
      <c r="A24660" t="s">
        <v>94726</v>
      </c>
      <c r="C24660" t="s">
        <v>27</v>
      </c>
      <c r="D24660" t="s">
        <v>94727</v>
      </c>
      <c r="E24660" t="s">
        <v>90134</v>
      </c>
      <c r="F24660" t="s">
        <v>2313</v>
      </c>
      <c r="G24660" t="s">
        <v>42</v>
      </c>
      <c r="H24660">
        <v>0</v>
      </c>
      <c r="I24660">
        <v>0</v>
      </c>
      <c r="J24660">
        <v>0</v>
      </c>
      <c r="K24660" t="s">
        <v>94728</v>
      </c>
    </row>
    <row r="24661" spans="1:11" x14ac:dyDescent="0.3">
      <c r="A24661" t="s">
        <v>94729</v>
      </c>
      <c r="C24661" t="s">
        <v>27</v>
      </c>
      <c r="D24661" t="s">
        <v>94730</v>
      </c>
      <c r="E24661" t="s">
        <v>90134</v>
      </c>
      <c r="F24661" t="s">
        <v>22927</v>
      </c>
      <c r="G24661" t="s">
        <v>42</v>
      </c>
      <c r="H24661">
        <v>0</v>
      </c>
      <c r="I24661">
        <v>0</v>
      </c>
      <c r="J24661">
        <v>0</v>
      </c>
      <c r="K24661" t="s">
        <v>94731</v>
      </c>
    </row>
    <row r="24662" spans="1:11" x14ac:dyDescent="0.3">
      <c r="A24662" t="s">
        <v>94732</v>
      </c>
      <c r="B24662" t="s">
        <v>94733</v>
      </c>
      <c r="C24662" t="s">
        <v>13</v>
      </c>
      <c r="D24662" t="s">
        <v>94734</v>
      </c>
      <c r="E24662" t="s">
        <v>87125</v>
      </c>
      <c r="F24662" t="s">
        <v>16</v>
      </c>
      <c r="G24662" t="s">
        <v>5120</v>
      </c>
      <c r="H24662">
        <v>0</v>
      </c>
      <c r="I24662">
        <v>0</v>
      </c>
      <c r="J24662">
        <v>0</v>
      </c>
      <c r="K24662" t="s">
        <v>94735</v>
      </c>
    </row>
    <row r="24663" spans="1:11" x14ac:dyDescent="0.3">
      <c r="A24663" t="s">
        <v>94736</v>
      </c>
      <c r="C24663" t="s">
        <v>147</v>
      </c>
      <c r="D24663" t="s">
        <v>94737</v>
      </c>
      <c r="E24663" t="s">
        <v>76393</v>
      </c>
      <c r="F24663" t="s">
        <v>3638</v>
      </c>
      <c r="G24663" t="s">
        <v>42</v>
      </c>
      <c r="H24663">
        <v>0</v>
      </c>
      <c r="I24663">
        <v>0</v>
      </c>
      <c r="J24663">
        <v>0</v>
      </c>
      <c r="K24663" t="s">
        <v>94738</v>
      </c>
    </row>
    <row r="24664" spans="1:11" x14ac:dyDescent="0.3">
      <c r="A24664" t="s">
        <v>94739</v>
      </c>
      <c r="C24664" t="s">
        <v>20</v>
      </c>
      <c r="D24664" t="s">
        <v>94740</v>
      </c>
      <c r="E24664" t="s">
        <v>82100</v>
      </c>
      <c r="F24664" t="s">
        <v>7555</v>
      </c>
      <c r="G24664" t="s">
        <v>42</v>
      </c>
      <c r="H24664">
        <v>0</v>
      </c>
      <c r="I24664">
        <v>0</v>
      </c>
      <c r="J24664">
        <v>0</v>
      </c>
      <c r="K24664" t="s">
        <v>94741</v>
      </c>
    </row>
    <row r="24665" spans="1:11" x14ac:dyDescent="0.3">
      <c r="A24665" t="s">
        <v>94742</v>
      </c>
      <c r="B24665" t="s">
        <v>94743</v>
      </c>
      <c r="C24665" t="s">
        <v>20</v>
      </c>
      <c r="D24665" t="s">
        <v>94744</v>
      </c>
      <c r="E24665" t="s">
        <v>82100</v>
      </c>
      <c r="F24665" t="s">
        <v>30668</v>
      </c>
      <c r="G24665" t="s">
        <v>42</v>
      </c>
      <c r="H24665">
        <v>0</v>
      </c>
      <c r="I24665">
        <v>0</v>
      </c>
      <c r="J24665">
        <v>0</v>
      </c>
      <c r="K24665" t="s">
        <v>94745</v>
      </c>
    </row>
    <row r="24666" spans="1:11" x14ac:dyDescent="0.3">
      <c r="A24666" t="s">
        <v>94746</v>
      </c>
      <c r="B24666" t="s">
        <v>94747</v>
      </c>
      <c r="C24666" t="s">
        <v>20</v>
      </c>
      <c r="D24666" t="s">
        <v>94748</v>
      </c>
      <c r="E24666" t="s">
        <v>82100</v>
      </c>
      <c r="F24666" t="s">
        <v>17508</v>
      </c>
      <c r="G24666" t="s">
        <v>42</v>
      </c>
      <c r="H24666">
        <v>0</v>
      </c>
      <c r="I24666">
        <v>0</v>
      </c>
      <c r="J24666">
        <v>0</v>
      </c>
      <c r="K24666" t="s">
        <v>94749</v>
      </c>
    </row>
    <row r="24667" spans="1:11" x14ac:dyDescent="0.3">
      <c r="A24667" t="s">
        <v>94750</v>
      </c>
      <c r="C24667" t="s">
        <v>27</v>
      </c>
      <c r="D24667" t="s">
        <v>94751</v>
      </c>
      <c r="E24667" t="s">
        <v>90134</v>
      </c>
      <c r="F24667" t="s">
        <v>16</v>
      </c>
      <c r="G24667" t="s">
        <v>10373</v>
      </c>
      <c r="H24667">
        <v>0</v>
      </c>
      <c r="I24667">
        <v>0</v>
      </c>
      <c r="J24667">
        <v>0</v>
      </c>
      <c r="K24667" t="s">
        <v>94752</v>
      </c>
    </row>
    <row r="24668" spans="1:11" x14ac:dyDescent="0.3">
      <c r="A24668" t="s">
        <v>94753</v>
      </c>
      <c r="B24668" t="s">
        <v>94754</v>
      </c>
      <c r="C24668" t="s">
        <v>466</v>
      </c>
      <c r="D24668" t="s">
        <v>94755</v>
      </c>
      <c r="E24668" t="s">
        <v>79083</v>
      </c>
      <c r="F24668" t="s">
        <v>16</v>
      </c>
      <c r="G24668" t="s">
        <v>2189</v>
      </c>
      <c r="H24668">
        <v>0</v>
      </c>
      <c r="I24668">
        <v>0</v>
      </c>
      <c r="J24668">
        <v>0</v>
      </c>
      <c r="K24668" t="s">
        <v>94756</v>
      </c>
    </row>
    <row r="24669" spans="1:11" x14ac:dyDescent="0.3">
      <c r="A24669" t="s">
        <v>94757</v>
      </c>
      <c r="B24669" t="s">
        <v>94758</v>
      </c>
      <c r="C24669" t="s">
        <v>13</v>
      </c>
      <c r="D24669" t="s">
        <v>94759</v>
      </c>
      <c r="E24669" t="s">
        <v>66626</v>
      </c>
      <c r="F24669" t="s">
        <v>16</v>
      </c>
      <c r="G24669" t="s">
        <v>7277</v>
      </c>
      <c r="H24669">
        <v>0</v>
      </c>
      <c r="I24669">
        <v>0</v>
      </c>
      <c r="J24669">
        <v>0</v>
      </c>
      <c r="K24669" t="s">
        <v>94760</v>
      </c>
    </row>
    <row r="24670" spans="1:11" x14ac:dyDescent="0.3">
      <c r="A24670" t="s">
        <v>94761</v>
      </c>
      <c r="C24670" t="s">
        <v>27</v>
      </c>
      <c r="D24670" t="s">
        <v>94762</v>
      </c>
      <c r="E24670" t="s">
        <v>90134</v>
      </c>
      <c r="F24670" t="s">
        <v>2814</v>
      </c>
      <c r="G24670" t="s">
        <v>42</v>
      </c>
      <c r="H24670">
        <v>0</v>
      </c>
      <c r="I24670">
        <v>0</v>
      </c>
      <c r="J24670">
        <v>0</v>
      </c>
      <c r="K24670" t="s">
        <v>94763</v>
      </c>
    </row>
    <row r="24671" spans="1:11" x14ac:dyDescent="0.3">
      <c r="A24671" t="s">
        <v>94764</v>
      </c>
      <c r="B24671" t="s">
        <v>94765</v>
      </c>
      <c r="C24671" t="s">
        <v>147</v>
      </c>
      <c r="D24671" t="s">
        <v>94766</v>
      </c>
      <c r="E24671" t="s">
        <v>76393</v>
      </c>
      <c r="F24671" t="s">
        <v>15108</v>
      </c>
      <c r="G24671" t="s">
        <v>42</v>
      </c>
      <c r="H24671">
        <v>0</v>
      </c>
      <c r="I24671">
        <v>0</v>
      </c>
      <c r="J24671">
        <v>0</v>
      </c>
      <c r="K24671" t="s">
        <v>94767</v>
      </c>
    </row>
    <row r="24672" spans="1:11" x14ac:dyDescent="0.3">
      <c r="A24672" t="s">
        <v>94768</v>
      </c>
      <c r="B24672" t="s">
        <v>94769</v>
      </c>
      <c r="C24672" t="s">
        <v>147</v>
      </c>
      <c r="D24672" t="s">
        <v>94770</v>
      </c>
      <c r="E24672" t="s">
        <v>76393</v>
      </c>
      <c r="F24672" t="s">
        <v>7012</v>
      </c>
      <c r="G24672" t="s">
        <v>42</v>
      </c>
      <c r="H24672">
        <v>0</v>
      </c>
      <c r="I24672">
        <v>0</v>
      </c>
      <c r="J24672">
        <v>0</v>
      </c>
      <c r="K24672" t="s">
        <v>94771</v>
      </c>
    </row>
    <row r="24673" spans="1:11" x14ac:dyDescent="0.3">
      <c r="A24673" t="s">
        <v>94772</v>
      </c>
      <c r="B24673" t="s">
        <v>94773</v>
      </c>
      <c r="C24673" t="s">
        <v>147</v>
      </c>
      <c r="D24673" t="s">
        <v>94774</v>
      </c>
      <c r="E24673" t="s">
        <v>76393</v>
      </c>
      <c r="F24673" t="s">
        <v>39189</v>
      </c>
      <c r="G24673" t="s">
        <v>42</v>
      </c>
      <c r="H24673">
        <v>0</v>
      </c>
      <c r="I24673">
        <v>0</v>
      </c>
      <c r="J24673">
        <v>0</v>
      </c>
      <c r="K24673" t="s">
        <v>94775</v>
      </c>
    </row>
    <row r="24674" spans="1:11" x14ac:dyDescent="0.3">
      <c r="A24674" t="s">
        <v>94776</v>
      </c>
      <c r="B24674" t="s">
        <v>17346</v>
      </c>
      <c r="C24674" t="s">
        <v>20</v>
      </c>
      <c r="D24674" t="s">
        <v>94777</v>
      </c>
      <c r="E24674" t="s">
        <v>82100</v>
      </c>
      <c r="F24674" t="s">
        <v>16</v>
      </c>
      <c r="G24674" t="s">
        <v>10656</v>
      </c>
      <c r="H24674">
        <v>0</v>
      </c>
      <c r="I24674">
        <v>0</v>
      </c>
      <c r="J24674">
        <v>0</v>
      </c>
      <c r="K24674" t="s">
        <v>94778</v>
      </c>
    </row>
    <row r="24675" spans="1:11" x14ac:dyDescent="0.3">
      <c r="A24675" t="s">
        <v>94779</v>
      </c>
      <c r="C24675" t="s">
        <v>27</v>
      </c>
      <c r="D24675" t="s">
        <v>94780</v>
      </c>
      <c r="E24675" t="s">
        <v>90134</v>
      </c>
      <c r="F24675" t="s">
        <v>26139</v>
      </c>
      <c r="G24675" t="s">
        <v>42</v>
      </c>
      <c r="H24675">
        <v>0</v>
      </c>
      <c r="I24675">
        <v>0</v>
      </c>
      <c r="J24675">
        <v>0</v>
      </c>
      <c r="K24675" t="s">
        <v>94781</v>
      </c>
    </row>
    <row r="24676" spans="1:11" x14ac:dyDescent="0.3">
      <c r="A24676" t="s">
        <v>94782</v>
      </c>
      <c r="B24676" t="s">
        <v>94783</v>
      </c>
      <c r="C24676" t="s">
        <v>27</v>
      </c>
      <c r="D24676" t="s">
        <v>94784</v>
      </c>
      <c r="E24676" t="s">
        <v>90134</v>
      </c>
      <c r="F24676" t="s">
        <v>5273</v>
      </c>
      <c r="G24676" t="s">
        <v>42</v>
      </c>
      <c r="H24676">
        <v>0</v>
      </c>
      <c r="I24676">
        <v>0</v>
      </c>
      <c r="J24676">
        <v>0</v>
      </c>
      <c r="K24676" t="s">
        <v>94785</v>
      </c>
    </row>
    <row r="24677" spans="1:11" x14ac:dyDescent="0.3">
      <c r="A24677" t="s">
        <v>94786</v>
      </c>
      <c r="B24677" t="s">
        <v>94787</v>
      </c>
      <c r="C24677" t="s">
        <v>27</v>
      </c>
      <c r="D24677" t="s">
        <v>94788</v>
      </c>
      <c r="E24677" t="s">
        <v>90134</v>
      </c>
      <c r="F24677" t="s">
        <v>10905</v>
      </c>
      <c r="G24677" t="s">
        <v>42</v>
      </c>
      <c r="H24677">
        <v>0</v>
      </c>
      <c r="I24677">
        <v>0</v>
      </c>
      <c r="J24677">
        <v>0</v>
      </c>
      <c r="K24677" t="s">
        <v>94789</v>
      </c>
    </row>
    <row r="24678" spans="1:11" x14ac:dyDescent="0.3">
      <c r="A24678" t="s">
        <v>94790</v>
      </c>
      <c r="B24678" t="s">
        <v>94791</v>
      </c>
      <c r="C24678" t="s">
        <v>27</v>
      </c>
      <c r="D24678" t="s">
        <v>94792</v>
      </c>
      <c r="E24678" t="s">
        <v>90134</v>
      </c>
      <c r="F24678" t="s">
        <v>331</v>
      </c>
      <c r="G24678" t="s">
        <v>42</v>
      </c>
      <c r="H24678">
        <v>0</v>
      </c>
      <c r="I24678">
        <v>0</v>
      </c>
      <c r="J24678">
        <v>0</v>
      </c>
      <c r="K24678" t="s">
        <v>94793</v>
      </c>
    </row>
    <row r="24679" spans="1:11" x14ac:dyDescent="0.3">
      <c r="A24679" t="s">
        <v>94794</v>
      </c>
      <c r="B24679" t="s">
        <v>94795</v>
      </c>
      <c r="C24679" t="s">
        <v>27</v>
      </c>
      <c r="D24679" t="s">
        <v>94796</v>
      </c>
      <c r="E24679" t="s">
        <v>90134</v>
      </c>
      <c r="F24679" t="s">
        <v>16</v>
      </c>
      <c r="G24679" t="s">
        <v>6006</v>
      </c>
      <c r="H24679">
        <v>0</v>
      </c>
      <c r="I24679">
        <v>0</v>
      </c>
      <c r="J24679">
        <v>0</v>
      </c>
      <c r="K24679" t="s">
        <v>94797</v>
      </c>
    </row>
    <row r="24680" spans="1:11" x14ac:dyDescent="0.3">
      <c r="A24680" t="s">
        <v>94798</v>
      </c>
      <c r="B24680" t="s">
        <v>94799</v>
      </c>
      <c r="C24680" t="s">
        <v>27</v>
      </c>
      <c r="D24680" t="s">
        <v>94800</v>
      </c>
      <c r="E24680" t="s">
        <v>90134</v>
      </c>
      <c r="F24680" t="s">
        <v>16</v>
      </c>
      <c r="G24680" t="s">
        <v>3050</v>
      </c>
      <c r="H24680">
        <v>0</v>
      </c>
      <c r="I24680">
        <v>0</v>
      </c>
      <c r="J24680">
        <v>0</v>
      </c>
      <c r="K24680" t="s">
        <v>94801</v>
      </c>
    </row>
    <row r="24681" spans="1:11" x14ac:dyDescent="0.3">
      <c r="A24681" t="s">
        <v>94802</v>
      </c>
      <c r="B24681" t="s">
        <v>94803</v>
      </c>
      <c r="C24681" t="s">
        <v>27</v>
      </c>
      <c r="D24681" t="s">
        <v>94804</v>
      </c>
      <c r="E24681" t="s">
        <v>90134</v>
      </c>
      <c r="F24681" t="s">
        <v>9116</v>
      </c>
      <c r="G24681" t="s">
        <v>19468</v>
      </c>
      <c r="H24681">
        <v>0</v>
      </c>
      <c r="I24681">
        <v>0</v>
      </c>
      <c r="J24681">
        <v>0</v>
      </c>
      <c r="K24681" t="s">
        <v>94805</v>
      </c>
    </row>
    <row r="24682" spans="1:11" x14ac:dyDescent="0.3">
      <c r="A24682" t="s">
        <v>94806</v>
      </c>
      <c r="B24682" t="s">
        <v>94807</v>
      </c>
      <c r="C24682" t="s">
        <v>27</v>
      </c>
      <c r="D24682" t="s">
        <v>94808</v>
      </c>
      <c r="E24682" t="s">
        <v>90134</v>
      </c>
      <c r="F24682" t="s">
        <v>7529</v>
      </c>
      <c r="G24682" t="s">
        <v>42</v>
      </c>
      <c r="H24682">
        <v>0</v>
      </c>
      <c r="I24682">
        <v>0</v>
      </c>
      <c r="J24682">
        <v>0</v>
      </c>
      <c r="K24682" t="s">
        <v>94809</v>
      </c>
    </row>
    <row r="24683" spans="1:11" x14ac:dyDescent="0.3">
      <c r="A24683" t="s">
        <v>94810</v>
      </c>
      <c r="B24683" t="s">
        <v>94811</v>
      </c>
      <c r="C24683" t="s">
        <v>466</v>
      </c>
      <c r="D24683" t="s">
        <v>94812</v>
      </c>
      <c r="E24683" t="s">
        <v>79083</v>
      </c>
      <c r="F24683" t="s">
        <v>16</v>
      </c>
      <c r="G24683" t="s">
        <v>53653</v>
      </c>
      <c r="H24683">
        <v>0</v>
      </c>
      <c r="I24683">
        <v>0</v>
      </c>
      <c r="J24683">
        <v>0</v>
      </c>
      <c r="K24683" t="s">
        <v>94813</v>
      </c>
    </row>
    <row r="24684" spans="1:11" x14ac:dyDescent="0.3">
      <c r="A24684" t="s">
        <v>94814</v>
      </c>
      <c r="B24684" t="s">
        <v>94815</v>
      </c>
      <c r="C24684" t="s">
        <v>147</v>
      </c>
      <c r="D24684" t="s">
        <v>94816</v>
      </c>
      <c r="E24684" t="s">
        <v>76393</v>
      </c>
      <c r="F24684" t="s">
        <v>3872</v>
      </c>
      <c r="G24684" t="s">
        <v>42</v>
      </c>
      <c r="H24684">
        <v>0</v>
      </c>
      <c r="I24684">
        <v>0</v>
      </c>
      <c r="J24684">
        <v>0</v>
      </c>
      <c r="K24684" t="s">
        <v>94817</v>
      </c>
    </row>
    <row r="24685" spans="1:11" x14ac:dyDescent="0.3">
      <c r="A24685" t="s">
        <v>94818</v>
      </c>
      <c r="C24685" t="s">
        <v>147</v>
      </c>
      <c r="D24685" t="s">
        <v>94819</v>
      </c>
      <c r="E24685" t="s">
        <v>76393</v>
      </c>
      <c r="F24685" t="s">
        <v>1467</v>
      </c>
      <c r="G24685" t="s">
        <v>42</v>
      </c>
      <c r="H24685">
        <v>0</v>
      </c>
      <c r="I24685">
        <v>0</v>
      </c>
      <c r="J24685">
        <v>0</v>
      </c>
      <c r="K24685" t="s">
        <v>94820</v>
      </c>
    </row>
    <row r="24686" spans="1:11" x14ac:dyDescent="0.3">
      <c r="A24686" t="s">
        <v>94821</v>
      </c>
      <c r="B24686" t="s">
        <v>94822</v>
      </c>
      <c r="C24686" t="s">
        <v>27</v>
      </c>
      <c r="D24686" t="s">
        <v>94823</v>
      </c>
      <c r="E24686" t="s">
        <v>90134</v>
      </c>
      <c r="F24686" t="s">
        <v>2036</v>
      </c>
      <c r="G24686" t="s">
        <v>42</v>
      </c>
      <c r="H24686">
        <v>0</v>
      </c>
      <c r="I24686">
        <v>0</v>
      </c>
      <c r="J24686">
        <v>0</v>
      </c>
      <c r="K24686" t="s">
        <v>94824</v>
      </c>
    </row>
    <row r="24687" spans="1:11" x14ac:dyDescent="0.3">
      <c r="A24687" t="s">
        <v>94825</v>
      </c>
      <c r="B24687" t="s">
        <v>94826</v>
      </c>
      <c r="C24687" t="s">
        <v>20</v>
      </c>
      <c r="D24687" t="s">
        <v>94827</v>
      </c>
      <c r="E24687" t="s">
        <v>82100</v>
      </c>
      <c r="F24687" t="s">
        <v>16153</v>
      </c>
      <c r="G24687" t="s">
        <v>42</v>
      </c>
      <c r="H24687">
        <v>0</v>
      </c>
      <c r="I24687">
        <v>0</v>
      </c>
      <c r="J24687">
        <v>0</v>
      </c>
      <c r="K24687" t="s">
        <v>94828</v>
      </c>
    </row>
    <row r="24688" spans="1:11" x14ac:dyDescent="0.3">
      <c r="A24688" t="s">
        <v>94829</v>
      </c>
      <c r="C24688" t="s">
        <v>20</v>
      </c>
      <c r="D24688" t="s">
        <v>94830</v>
      </c>
      <c r="E24688" t="s">
        <v>82100</v>
      </c>
      <c r="F24688" t="s">
        <v>16</v>
      </c>
      <c r="G24688" t="s">
        <v>5462</v>
      </c>
      <c r="H24688">
        <v>0</v>
      </c>
      <c r="I24688">
        <v>0</v>
      </c>
      <c r="J24688">
        <v>0</v>
      </c>
      <c r="K24688" t="s">
        <v>94831</v>
      </c>
    </row>
    <row r="24689" spans="1:11" x14ac:dyDescent="0.3">
      <c r="A24689" t="s">
        <v>94832</v>
      </c>
      <c r="B24689" t="s">
        <v>94833</v>
      </c>
      <c r="C24689" t="s">
        <v>27</v>
      </c>
      <c r="D24689" t="s">
        <v>94834</v>
      </c>
      <c r="E24689" t="s">
        <v>90134</v>
      </c>
      <c r="F24689" t="s">
        <v>71</v>
      </c>
      <c r="G24689" t="s">
        <v>42</v>
      </c>
      <c r="H24689">
        <v>0</v>
      </c>
      <c r="I24689">
        <v>0</v>
      </c>
      <c r="J24689">
        <v>0</v>
      </c>
      <c r="K24689" t="s">
        <v>94835</v>
      </c>
    </row>
    <row r="24690" spans="1:11" x14ac:dyDescent="0.3">
      <c r="A24690" t="s">
        <v>94836</v>
      </c>
      <c r="B24690" t="s">
        <v>94837</v>
      </c>
      <c r="C24690" t="s">
        <v>20</v>
      </c>
      <c r="D24690" t="s">
        <v>94838</v>
      </c>
      <c r="E24690" t="s">
        <v>82100</v>
      </c>
      <c r="F24690" t="s">
        <v>10870</v>
      </c>
      <c r="G24690" t="s">
        <v>7717</v>
      </c>
      <c r="H24690">
        <v>0</v>
      </c>
      <c r="I24690">
        <v>0</v>
      </c>
      <c r="J24690">
        <v>0</v>
      </c>
      <c r="K24690" t="s">
        <v>94839</v>
      </c>
    </row>
    <row r="24691" spans="1:11" x14ac:dyDescent="0.3">
      <c r="A24691" t="s">
        <v>94840</v>
      </c>
      <c r="B24691" t="s">
        <v>94841</v>
      </c>
      <c r="C24691" t="s">
        <v>27</v>
      </c>
      <c r="D24691" t="s">
        <v>94842</v>
      </c>
      <c r="E24691" t="s">
        <v>90134</v>
      </c>
      <c r="F24691" t="s">
        <v>5340</v>
      </c>
      <c r="G24691" t="s">
        <v>42</v>
      </c>
      <c r="H24691">
        <v>0</v>
      </c>
      <c r="I24691">
        <v>0</v>
      </c>
      <c r="J24691">
        <v>0</v>
      </c>
      <c r="K24691" t="s">
        <v>94843</v>
      </c>
    </row>
    <row r="24692" spans="1:11" x14ac:dyDescent="0.3">
      <c r="A24692" t="s">
        <v>94844</v>
      </c>
      <c r="B24692" t="s">
        <v>94845</v>
      </c>
      <c r="C24692" t="s">
        <v>27</v>
      </c>
      <c r="D24692" t="s">
        <v>94846</v>
      </c>
      <c r="E24692" t="s">
        <v>90134</v>
      </c>
      <c r="F24692" t="s">
        <v>19884</v>
      </c>
      <c r="G24692" t="s">
        <v>42</v>
      </c>
      <c r="H24692">
        <v>0</v>
      </c>
      <c r="I24692">
        <v>0</v>
      </c>
      <c r="J24692">
        <v>0</v>
      </c>
      <c r="K24692" t="s">
        <v>94847</v>
      </c>
    </row>
    <row r="24693" spans="1:11" x14ac:dyDescent="0.3">
      <c r="A24693" t="s">
        <v>94848</v>
      </c>
      <c r="C24693" t="s">
        <v>558</v>
      </c>
      <c r="D24693" t="s">
        <v>94849</v>
      </c>
      <c r="E24693" t="s">
        <v>2102</v>
      </c>
      <c r="F24693" t="s">
        <v>41</v>
      </c>
      <c r="G24693" t="s">
        <v>13539</v>
      </c>
      <c r="H24693">
        <v>0</v>
      </c>
      <c r="I24693">
        <v>0</v>
      </c>
      <c r="J24693">
        <v>0</v>
      </c>
      <c r="K24693" t="s">
        <v>94850</v>
      </c>
    </row>
    <row r="24694" spans="1:11" x14ac:dyDescent="0.3">
      <c r="A24694" t="s">
        <v>94851</v>
      </c>
      <c r="B24694" t="s">
        <v>94852</v>
      </c>
      <c r="C24694" t="s">
        <v>27</v>
      </c>
      <c r="D24694" t="s">
        <v>94853</v>
      </c>
      <c r="E24694" t="s">
        <v>90134</v>
      </c>
      <c r="F24694" t="s">
        <v>17320</v>
      </c>
      <c r="G24694" t="s">
        <v>42</v>
      </c>
      <c r="H24694">
        <v>0</v>
      </c>
      <c r="I24694">
        <v>0</v>
      </c>
      <c r="J24694">
        <v>0</v>
      </c>
      <c r="K24694" t="s">
        <v>94854</v>
      </c>
    </row>
    <row r="24695" spans="1:11" x14ac:dyDescent="0.3">
      <c r="A24695" t="s">
        <v>94855</v>
      </c>
      <c r="C24695" t="s">
        <v>20</v>
      </c>
      <c r="D24695" t="s">
        <v>94856</v>
      </c>
      <c r="E24695" t="s">
        <v>82100</v>
      </c>
      <c r="F24695" t="s">
        <v>16</v>
      </c>
      <c r="G24695" t="s">
        <v>214</v>
      </c>
      <c r="H24695">
        <v>0</v>
      </c>
      <c r="I24695">
        <v>0</v>
      </c>
      <c r="J24695">
        <v>0</v>
      </c>
      <c r="K24695" t="s">
        <v>94857</v>
      </c>
    </row>
    <row r="24696" spans="1:11" x14ac:dyDescent="0.3">
      <c r="A24696" t="s">
        <v>94858</v>
      </c>
      <c r="B24696" t="s">
        <v>94859</v>
      </c>
      <c r="C24696" t="s">
        <v>27</v>
      </c>
      <c r="D24696" t="s">
        <v>94860</v>
      </c>
      <c r="E24696" t="s">
        <v>90134</v>
      </c>
      <c r="F24696" t="s">
        <v>14591</v>
      </c>
      <c r="G24696" t="s">
        <v>42</v>
      </c>
      <c r="H24696">
        <v>0</v>
      </c>
      <c r="I24696">
        <v>0</v>
      </c>
      <c r="J24696">
        <v>0</v>
      </c>
      <c r="K24696" t="s">
        <v>94861</v>
      </c>
    </row>
    <row r="24697" spans="1:11" x14ac:dyDescent="0.3">
      <c r="A24697" t="s">
        <v>94862</v>
      </c>
      <c r="B24697" t="s">
        <v>94863</v>
      </c>
      <c r="C24697" t="s">
        <v>558</v>
      </c>
      <c r="D24697" t="s">
        <v>94864</v>
      </c>
      <c r="E24697" t="s">
        <v>1692</v>
      </c>
      <c r="F24697" t="s">
        <v>1548</v>
      </c>
      <c r="G24697" t="s">
        <v>42</v>
      </c>
      <c r="H24697">
        <v>0</v>
      </c>
      <c r="I24697">
        <v>0</v>
      </c>
      <c r="J24697">
        <v>0</v>
      </c>
      <c r="K24697" t="s">
        <v>94865</v>
      </c>
    </row>
    <row r="24698" spans="1:11" x14ac:dyDescent="0.3">
      <c r="A24698" t="s">
        <v>94866</v>
      </c>
      <c r="B24698" t="s">
        <v>11992</v>
      </c>
      <c r="C24698" t="s">
        <v>27</v>
      </c>
      <c r="D24698" t="s">
        <v>94867</v>
      </c>
      <c r="E24698" t="s">
        <v>90134</v>
      </c>
      <c r="F24698" t="s">
        <v>4769</v>
      </c>
      <c r="G24698" t="s">
        <v>42</v>
      </c>
      <c r="H24698">
        <v>0</v>
      </c>
      <c r="I24698">
        <v>0</v>
      </c>
      <c r="J24698">
        <v>0</v>
      </c>
      <c r="K24698" t="s">
        <v>94868</v>
      </c>
    </row>
    <row r="24699" spans="1:11" x14ac:dyDescent="0.3">
      <c r="A24699" t="s">
        <v>94869</v>
      </c>
      <c r="B24699" t="s">
        <v>94870</v>
      </c>
      <c r="C24699" t="s">
        <v>558</v>
      </c>
      <c r="D24699" t="s">
        <v>94871</v>
      </c>
      <c r="E24699" t="s">
        <v>18607</v>
      </c>
      <c r="F24699" t="s">
        <v>42929</v>
      </c>
      <c r="G24699" t="s">
        <v>42</v>
      </c>
      <c r="H24699">
        <v>0</v>
      </c>
      <c r="I24699">
        <v>0</v>
      </c>
      <c r="J24699">
        <v>0</v>
      </c>
      <c r="K24699" t="s">
        <v>94872</v>
      </c>
    </row>
    <row r="24700" spans="1:11" x14ac:dyDescent="0.3">
      <c r="A24700" t="s">
        <v>94873</v>
      </c>
      <c r="B24700" t="s">
        <v>12266</v>
      </c>
      <c r="C24700" t="s">
        <v>27</v>
      </c>
      <c r="D24700" t="s">
        <v>94874</v>
      </c>
      <c r="E24700" t="s">
        <v>90134</v>
      </c>
      <c r="F24700" t="s">
        <v>6442</v>
      </c>
      <c r="G24700" t="s">
        <v>42</v>
      </c>
      <c r="H24700">
        <v>0</v>
      </c>
      <c r="I24700">
        <v>0</v>
      </c>
      <c r="J24700">
        <v>0</v>
      </c>
      <c r="K24700" t="s">
        <v>94875</v>
      </c>
    </row>
    <row r="24701" spans="1:11" x14ac:dyDescent="0.3">
      <c r="A24701" t="s">
        <v>94876</v>
      </c>
      <c r="B24701" t="s">
        <v>94877</v>
      </c>
      <c r="C24701" t="s">
        <v>27</v>
      </c>
      <c r="D24701" t="s">
        <v>94878</v>
      </c>
      <c r="E24701" t="s">
        <v>90134</v>
      </c>
      <c r="F24701" t="s">
        <v>7428</v>
      </c>
      <c r="G24701" t="s">
        <v>42</v>
      </c>
      <c r="H24701">
        <v>0</v>
      </c>
      <c r="I24701">
        <v>0</v>
      </c>
      <c r="J24701">
        <v>0</v>
      </c>
      <c r="K24701" t="s">
        <v>94879</v>
      </c>
    </row>
    <row r="24702" spans="1:11" x14ac:dyDescent="0.3">
      <c r="A24702" t="s">
        <v>94880</v>
      </c>
      <c r="B24702" t="s">
        <v>94881</v>
      </c>
      <c r="C24702" t="s">
        <v>27</v>
      </c>
      <c r="D24702" t="s">
        <v>94882</v>
      </c>
      <c r="E24702" t="s">
        <v>90134</v>
      </c>
      <c r="F24702" t="s">
        <v>1148</v>
      </c>
      <c r="G24702" t="s">
        <v>42</v>
      </c>
      <c r="H24702">
        <v>0</v>
      </c>
      <c r="I24702">
        <v>0</v>
      </c>
      <c r="J24702">
        <v>0</v>
      </c>
      <c r="K24702" t="s">
        <v>94883</v>
      </c>
    </row>
    <row r="24703" spans="1:11" x14ac:dyDescent="0.3">
      <c r="A24703" t="s">
        <v>94884</v>
      </c>
      <c r="B24703" t="s">
        <v>94885</v>
      </c>
      <c r="C24703" t="s">
        <v>27</v>
      </c>
      <c r="D24703" t="s">
        <v>94886</v>
      </c>
      <c r="E24703" t="s">
        <v>90134</v>
      </c>
      <c r="F24703" t="s">
        <v>1252</v>
      </c>
      <c r="G24703" t="s">
        <v>42</v>
      </c>
      <c r="H24703">
        <v>0</v>
      </c>
      <c r="I24703">
        <v>0</v>
      </c>
      <c r="J24703">
        <v>0</v>
      </c>
      <c r="K24703" t="s">
        <v>94887</v>
      </c>
    </row>
    <row r="24704" spans="1:11" x14ac:dyDescent="0.3">
      <c r="A24704" t="s">
        <v>94888</v>
      </c>
      <c r="B24704" t="s">
        <v>94889</v>
      </c>
      <c r="C24704" t="s">
        <v>558</v>
      </c>
      <c r="D24704" t="s">
        <v>94890</v>
      </c>
      <c r="E24704" t="s">
        <v>18607</v>
      </c>
      <c r="F24704" t="s">
        <v>7524</v>
      </c>
      <c r="G24704" t="s">
        <v>13894</v>
      </c>
      <c r="H24704">
        <v>0</v>
      </c>
      <c r="I24704">
        <v>0</v>
      </c>
      <c r="J24704">
        <v>0</v>
      </c>
      <c r="K24704" t="s">
        <v>94891</v>
      </c>
    </row>
    <row r="24705" spans="1:11" x14ac:dyDescent="0.3">
      <c r="A24705" t="s">
        <v>94892</v>
      </c>
      <c r="B24705" t="s">
        <v>94893</v>
      </c>
      <c r="C24705" t="s">
        <v>27</v>
      </c>
      <c r="D24705" t="s">
        <v>94894</v>
      </c>
      <c r="E24705" t="s">
        <v>90134</v>
      </c>
      <c r="F24705" t="s">
        <v>1845</v>
      </c>
      <c r="G24705" t="s">
        <v>42</v>
      </c>
      <c r="H24705">
        <v>0</v>
      </c>
      <c r="I24705">
        <v>0</v>
      </c>
      <c r="J24705">
        <v>0</v>
      </c>
      <c r="K24705" t="s">
        <v>94895</v>
      </c>
    </row>
    <row r="24706" spans="1:11" x14ac:dyDescent="0.3">
      <c r="A24706" t="s">
        <v>94896</v>
      </c>
      <c r="B24706" t="s">
        <v>94897</v>
      </c>
      <c r="C24706" t="s">
        <v>20</v>
      </c>
      <c r="D24706" t="s">
        <v>94898</v>
      </c>
      <c r="E24706" t="s">
        <v>82100</v>
      </c>
      <c r="F24706" t="s">
        <v>3296</v>
      </c>
      <c r="G24706" t="s">
        <v>42</v>
      </c>
      <c r="H24706">
        <v>0</v>
      </c>
      <c r="I24706">
        <v>0</v>
      </c>
      <c r="J24706">
        <v>0</v>
      </c>
      <c r="K24706" t="s">
        <v>94899</v>
      </c>
    </row>
    <row r="24707" spans="1:11" x14ac:dyDescent="0.3">
      <c r="A24707" t="s">
        <v>94900</v>
      </c>
      <c r="B24707" t="s">
        <v>94901</v>
      </c>
      <c r="C24707" t="s">
        <v>147</v>
      </c>
      <c r="D24707" t="s">
        <v>94902</v>
      </c>
      <c r="E24707" t="s">
        <v>76393</v>
      </c>
      <c r="F24707" t="s">
        <v>4643</v>
      </c>
      <c r="G24707" t="s">
        <v>42</v>
      </c>
      <c r="H24707">
        <v>0</v>
      </c>
      <c r="I24707">
        <v>0</v>
      </c>
      <c r="J24707">
        <v>0</v>
      </c>
      <c r="K24707" t="s">
        <v>94903</v>
      </c>
    </row>
    <row r="24708" spans="1:11" x14ac:dyDescent="0.3">
      <c r="A24708" t="s">
        <v>94904</v>
      </c>
      <c r="C24708" t="s">
        <v>147</v>
      </c>
      <c r="D24708" t="s">
        <v>94905</v>
      </c>
      <c r="E24708" t="s">
        <v>76393</v>
      </c>
      <c r="F24708" t="s">
        <v>1013</v>
      </c>
      <c r="G24708" t="s">
        <v>42</v>
      </c>
      <c r="H24708">
        <v>0</v>
      </c>
      <c r="I24708">
        <v>0</v>
      </c>
      <c r="J24708">
        <v>0</v>
      </c>
      <c r="K24708" t="s">
        <v>94906</v>
      </c>
    </row>
    <row r="24709" spans="1:11" x14ac:dyDescent="0.3">
      <c r="A24709" t="s">
        <v>94907</v>
      </c>
      <c r="B24709" t="s">
        <v>94908</v>
      </c>
      <c r="C24709" t="s">
        <v>27</v>
      </c>
      <c r="D24709" t="s">
        <v>94909</v>
      </c>
      <c r="E24709" t="s">
        <v>90134</v>
      </c>
      <c r="F24709" t="s">
        <v>16</v>
      </c>
      <c r="G24709" t="s">
        <v>10008</v>
      </c>
      <c r="H24709">
        <v>0</v>
      </c>
      <c r="I24709">
        <v>0</v>
      </c>
      <c r="J24709">
        <v>0</v>
      </c>
      <c r="K24709" t="s">
        <v>94910</v>
      </c>
    </row>
    <row r="24710" spans="1:11" x14ac:dyDescent="0.3">
      <c r="A24710" t="s">
        <v>94911</v>
      </c>
      <c r="B24710" t="s">
        <v>94912</v>
      </c>
      <c r="C24710" t="s">
        <v>147</v>
      </c>
      <c r="D24710" t="s">
        <v>94913</v>
      </c>
      <c r="E24710" t="s">
        <v>76393</v>
      </c>
      <c r="F24710" t="s">
        <v>11172</v>
      </c>
      <c r="G24710" t="s">
        <v>42</v>
      </c>
      <c r="H24710">
        <v>0</v>
      </c>
      <c r="I24710">
        <v>0</v>
      </c>
      <c r="J24710">
        <v>0</v>
      </c>
      <c r="K24710" t="s">
        <v>94914</v>
      </c>
    </row>
    <row r="24711" spans="1:11" x14ac:dyDescent="0.3">
      <c r="A24711" t="s">
        <v>94915</v>
      </c>
      <c r="C24711" t="s">
        <v>147</v>
      </c>
      <c r="D24711" t="s">
        <v>94916</v>
      </c>
      <c r="E24711" t="s">
        <v>76393</v>
      </c>
      <c r="F24711" t="s">
        <v>24176</v>
      </c>
      <c r="G24711" t="s">
        <v>42</v>
      </c>
      <c r="H24711">
        <v>0</v>
      </c>
      <c r="I24711">
        <v>0</v>
      </c>
      <c r="J24711">
        <v>0</v>
      </c>
      <c r="K24711" t="s">
        <v>94917</v>
      </c>
    </row>
    <row r="24712" spans="1:11" x14ac:dyDescent="0.3">
      <c r="A24712" t="s">
        <v>94918</v>
      </c>
      <c r="B24712" t="s">
        <v>94919</v>
      </c>
      <c r="C24712" t="s">
        <v>20</v>
      </c>
      <c r="D24712" t="s">
        <v>94920</v>
      </c>
      <c r="E24712" t="s">
        <v>82100</v>
      </c>
      <c r="F24712" t="s">
        <v>1678</v>
      </c>
      <c r="G24712" t="s">
        <v>42</v>
      </c>
      <c r="H24712">
        <v>0</v>
      </c>
      <c r="I24712">
        <v>0</v>
      </c>
      <c r="J24712">
        <v>0</v>
      </c>
      <c r="K24712" t="s">
        <v>94921</v>
      </c>
    </row>
    <row r="24713" spans="1:11" x14ac:dyDescent="0.3">
      <c r="A24713" t="s">
        <v>94922</v>
      </c>
      <c r="B24713" t="s">
        <v>94923</v>
      </c>
      <c r="C24713" t="s">
        <v>147</v>
      </c>
      <c r="D24713" t="s">
        <v>94924</v>
      </c>
      <c r="E24713" t="s">
        <v>76393</v>
      </c>
      <c r="F24713" t="s">
        <v>25702</v>
      </c>
      <c r="G24713" t="s">
        <v>42</v>
      </c>
      <c r="H24713">
        <v>0</v>
      </c>
      <c r="I24713">
        <v>0</v>
      </c>
      <c r="J24713">
        <v>0</v>
      </c>
      <c r="K24713" t="s">
        <v>94925</v>
      </c>
    </row>
    <row r="24714" spans="1:11" x14ac:dyDescent="0.3">
      <c r="A24714" t="s">
        <v>94926</v>
      </c>
      <c r="B24714" t="s">
        <v>94927</v>
      </c>
      <c r="C24714" t="s">
        <v>147</v>
      </c>
      <c r="D24714" t="s">
        <v>94928</v>
      </c>
      <c r="E24714" t="s">
        <v>76393</v>
      </c>
      <c r="F24714" t="s">
        <v>2703</v>
      </c>
      <c r="G24714" t="s">
        <v>42</v>
      </c>
      <c r="H24714">
        <v>0</v>
      </c>
      <c r="I24714">
        <v>0</v>
      </c>
      <c r="J24714">
        <v>0</v>
      </c>
      <c r="K24714" t="s">
        <v>94929</v>
      </c>
    </row>
    <row r="24715" spans="1:11" x14ac:dyDescent="0.3">
      <c r="A24715" t="s">
        <v>94930</v>
      </c>
      <c r="B24715" t="s">
        <v>94931</v>
      </c>
      <c r="C24715" t="s">
        <v>20</v>
      </c>
      <c r="D24715" t="s">
        <v>94932</v>
      </c>
      <c r="E24715" t="s">
        <v>82100</v>
      </c>
      <c r="F24715" t="s">
        <v>6589</v>
      </c>
      <c r="G24715" t="s">
        <v>8098</v>
      </c>
      <c r="H24715">
        <v>0</v>
      </c>
      <c r="I24715">
        <v>0</v>
      </c>
      <c r="J24715">
        <v>0</v>
      </c>
      <c r="K24715" t="s">
        <v>94933</v>
      </c>
    </row>
    <row r="24716" spans="1:11" x14ac:dyDescent="0.3">
      <c r="A24716" t="s">
        <v>94934</v>
      </c>
      <c r="B24716" t="s">
        <v>94935</v>
      </c>
      <c r="C24716" t="s">
        <v>558</v>
      </c>
      <c r="D24716" t="s">
        <v>94936</v>
      </c>
      <c r="E24716" t="s">
        <v>981</v>
      </c>
      <c r="F24716" t="s">
        <v>16</v>
      </c>
      <c r="G24716" t="s">
        <v>56071</v>
      </c>
      <c r="H24716">
        <v>0</v>
      </c>
      <c r="I24716">
        <v>0</v>
      </c>
      <c r="J24716">
        <v>0</v>
      </c>
      <c r="K24716" t="s">
        <v>94937</v>
      </c>
    </row>
    <row r="24717" spans="1:11" x14ac:dyDescent="0.3">
      <c r="A24717" t="s">
        <v>94938</v>
      </c>
      <c r="B24717" t="s">
        <v>94939</v>
      </c>
      <c r="C24717" t="s">
        <v>27</v>
      </c>
      <c r="D24717" t="s">
        <v>94940</v>
      </c>
      <c r="E24717" t="s">
        <v>90134</v>
      </c>
      <c r="F24717" t="s">
        <v>16</v>
      </c>
      <c r="G24717" t="s">
        <v>11808</v>
      </c>
      <c r="H24717">
        <v>0</v>
      </c>
      <c r="I24717">
        <v>0</v>
      </c>
      <c r="J24717">
        <v>0</v>
      </c>
      <c r="K24717" t="s">
        <v>94941</v>
      </c>
    </row>
    <row r="24718" spans="1:11" x14ac:dyDescent="0.3">
      <c r="A24718" t="s">
        <v>94942</v>
      </c>
      <c r="B24718" t="s">
        <v>94943</v>
      </c>
      <c r="C24718" t="s">
        <v>13</v>
      </c>
      <c r="D24718" t="s">
        <v>94944</v>
      </c>
      <c r="E24718" t="s">
        <v>87125</v>
      </c>
      <c r="F24718" t="s">
        <v>16</v>
      </c>
      <c r="G24718" t="s">
        <v>131</v>
      </c>
      <c r="H24718">
        <v>0</v>
      </c>
      <c r="I24718">
        <v>0</v>
      </c>
      <c r="J24718">
        <v>0</v>
      </c>
      <c r="K24718" t="s">
        <v>94945</v>
      </c>
    </row>
    <row r="24719" spans="1:11" x14ac:dyDescent="0.3">
      <c r="A24719" t="s">
        <v>94946</v>
      </c>
      <c r="B24719" t="s">
        <v>94947</v>
      </c>
      <c r="C24719" t="s">
        <v>13</v>
      </c>
      <c r="D24719" t="s">
        <v>94948</v>
      </c>
      <c r="E24719" t="s">
        <v>87125</v>
      </c>
      <c r="F24719" t="s">
        <v>16</v>
      </c>
      <c r="G24719" t="s">
        <v>122</v>
      </c>
      <c r="H24719">
        <v>0</v>
      </c>
      <c r="I24719">
        <v>0</v>
      </c>
      <c r="J24719">
        <v>0</v>
      </c>
      <c r="K24719" t="s">
        <v>94949</v>
      </c>
    </row>
    <row r="24720" spans="1:11" x14ac:dyDescent="0.3">
      <c r="A24720" t="s">
        <v>94950</v>
      </c>
      <c r="B24720" t="s">
        <v>94951</v>
      </c>
      <c r="C24720" t="s">
        <v>13</v>
      </c>
      <c r="D24720" t="s">
        <v>94952</v>
      </c>
      <c r="E24720" t="s">
        <v>87125</v>
      </c>
      <c r="F24720" t="s">
        <v>34805</v>
      </c>
      <c r="G24720" t="s">
        <v>42</v>
      </c>
      <c r="H24720">
        <v>0</v>
      </c>
      <c r="I24720">
        <v>0</v>
      </c>
      <c r="J24720">
        <v>0</v>
      </c>
      <c r="K24720" t="s">
        <v>94953</v>
      </c>
    </row>
    <row r="24721" spans="1:11" x14ac:dyDescent="0.3">
      <c r="A24721" t="s">
        <v>94954</v>
      </c>
      <c r="C24721" t="s">
        <v>13</v>
      </c>
      <c r="D24721" t="s">
        <v>94955</v>
      </c>
      <c r="E24721" t="s">
        <v>87125</v>
      </c>
      <c r="F24721" t="s">
        <v>19483</v>
      </c>
      <c r="G24721" t="s">
        <v>8877</v>
      </c>
      <c r="H24721">
        <v>0</v>
      </c>
      <c r="I24721">
        <v>0</v>
      </c>
      <c r="J24721">
        <v>0</v>
      </c>
      <c r="K24721" t="s">
        <v>94956</v>
      </c>
    </row>
    <row r="24722" spans="1:11" x14ac:dyDescent="0.3">
      <c r="A24722" t="s">
        <v>94957</v>
      </c>
      <c r="B24722" t="s">
        <v>94958</v>
      </c>
      <c r="C24722" t="s">
        <v>13</v>
      </c>
      <c r="D24722" t="s">
        <v>94959</v>
      </c>
      <c r="E24722" t="s">
        <v>87125</v>
      </c>
      <c r="F24722" t="s">
        <v>3412</v>
      </c>
      <c r="G24722" t="s">
        <v>42</v>
      </c>
      <c r="H24722">
        <v>0</v>
      </c>
      <c r="I24722">
        <v>0</v>
      </c>
      <c r="J24722">
        <v>0</v>
      </c>
      <c r="K24722" t="s">
        <v>94960</v>
      </c>
    </row>
    <row r="24723" spans="1:11" x14ac:dyDescent="0.3">
      <c r="A24723" t="s">
        <v>94961</v>
      </c>
      <c r="B24723" t="s">
        <v>94962</v>
      </c>
      <c r="C24723" t="s">
        <v>13</v>
      </c>
      <c r="D24723" t="s">
        <v>94963</v>
      </c>
      <c r="E24723" t="s">
        <v>87125</v>
      </c>
      <c r="F24723" t="s">
        <v>22927</v>
      </c>
      <c r="G24723" t="s">
        <v>42</v>
      </c>
      <c r="H24723">
        <v>0</v>
      </c>
      <c r="I24723">
        <v>0</v>
      </c>
      <c r="J24723">
        <v>0</v>
      </c>
      <c r="K24723" t="s">
        <v>94964</v>
      </c>
    </row>
    <row r="24724" spans="1:11" x14ac:dyDescent="0.3">
      <c r="A24724" t="s">
        <v>94965</v>
      </c>
      <c r="B24724" t="s">
        <v>94966</v>
      </c>
      <c r="C24724" t="s">
        <v>27</v>
      </c>
      <c r="D24724" t="s">
        <v>94967</v>
      </c>
      <c r="E24724" t="s">
        <v>29</v>
      </c>
      <c r="F24724" t="s">
        <v>41</v>
      </c>
      <c r="G24724" t="s">
        <v>3103</v>
      </c>
      <c r="H24724">
        <v>0</v>
      </c>
      <c r="I24724">
        <v>0</v>
      </c>
      <c r="J24724">
        <v>0</v>
      </c>
      <c r="K24724" t="s">
        <v>94968</v>
      </c>
    </row>
    <row r="24725" spans="1:11" x14ac:dyDescent="0.3">
      <c r="A24725" t="s">
        <v>94969</v>
      </c>
      <c r="B24725" t="s">
        <v>90</v>
      </c>
      <c r="C24725" t="s">
        <v>13</v>
      </c>
      <c r="D24725" t="s">
        <v>94970</v>
      </c>
      <c r="E24725" t="s">
        <v>87125</v>
      </c>
      <c r="F24725" t="s">
        <v>16</v>
      </c>
      <c r="G24725" t="s">
        <v>4856</v>
      </c>
      <c r="H24725">
        <v>0</v>
      </c>
      <c r="I24725">
        <v>0</v>
      </c>
      <c r="J24725">
        <v>0</v>
      </c>
      <c r="K24725" t="s">
        <v>94971</v>
      </c>
    </row>
    <row r="24726" spans="1:11" x14ac:dyDescent="0.3">
      <c r="A24726" t="s">
        <v>94972</v>
      </c>
      <c r="C24726" t="s">
        <v>20</v>
      </c>
      <c r="D24726" t="s">
        <v>94973</v>
      </c>
      <c r="E24726" t="s">
        <v>82100</v>
      </c>
      <c r="F24726" t="s">
        <v>1947</v>
      </c>
      <c r="G24726" t="s">
        <v>42</v>
      </c>
      <c r="H24726">
        <v>0</v>
      </c>
      <c r="I24726">
        <v>0</v>
      </c>
      <c r="J24726">
        <v>0</v>
      </c>
      <c r="K24726" t="s">
        <v>94974</v>
      </c>
    </row>
    <row r="24727" spans="1:11" x14ac:dyDescent="0.3">
      <c r="A24727" t="s">
        <v>94975</v>
      </c>
      <c r="B24727" t="s">
        <v>94976</v>
      </c>
      <c r="C24727" t="s">
        <v>27</v>
      </c>
      <c r="D24727" t="s">
        <v>94977</v>
      </c>
      <c r="E24727" t="s">
        <v>90134</v>
      </c>
      <c r="F24727" t="s">
        <v>3911</v>
      </c>
      <c r="G24727" t="s">
        <v>42</v>
      </c>
      <c r="H24727">
        <v>0</v>
      </c>
      <c r="I24727">
        <v>0</v>
      </c>
      <c r="J24727">
        <v>0</v>
      </c>
      <c r="K24727" t="s">
        <v>94978</v>
      </c>
    </row>
    <row r="24728" spans="1:11" x14ac:dyDescent="0.3">
      <c r="A24728" t="s">
        <v>94979</v>
      </c>
      <c r="B24728" t="s">
        <v>94980</v>
      </c>
      <c r="C24728" t="s">
        <v>27</v>
      </c>
      <c r="D24728" t="s">
        <v>94981</v>
      </c>
      <c r="E24728" t="s">
        <v>90134</v>
      </c>
      <c r="F24728" t="s">
        <v>2770</v>
      </c>
      <c r="G24728" t="s">
        <v>42</v>
      </c>
      <c r="H24728">
        <v>0</v>
      </c>
      <c r="I24728">
        <v>0</v>
      </c>
      <c r="J24728">
        <v>0</v>
      </c>
      <c r="K24728" t="s">
        <v>94982</v>
      </c>
    </row>
    <row r="24729" spans="1:11" x14ac:dyDescent="0.3">
      <c r="A24729" t="s">
        <v>94983</v>
      </c>
      <c r="C24729" t="s">
        <v>27</v>
      </c>
      <c r="D24729" t="s">
        <v>94984</v>
      </c>
      <c r="E24729" t="s">
        <v>90134</v>
      </c>
      <c r="F24729" t="s">
        <v>7626</v>
      </c>
      <c r="G24729" t="s">
        <v>42</v>
      </c>
      <c r="H24729">
        <v>0</v>
      </c>
      <c r="I24729">
        <v>0</v>
      </c>
      <c r="J24729">
        <v>0</v>
      </c>
      <c r="K24729" t="s">
        <v>94985</v>
      </c>
    </row>
    <row r="24730" spans="1:11" x14ac:dyDescent="0.3">
      <c r="A24730" t="s">
        <v>94986</v>
      </c>
      <c r="B24730" t="s">
        <v>94987</v>
      </c>
      <c r="C24730" t="s">
        <v>27</v>
      </c>
      <c r="D24730" t="s">
        <v>94988</v>
      </c>
      <c r="E24730" t="s">
        <v>90134</v>
      </c>
      <c r="F24730" t="s">
        <v>9786</v>
      </c>
      <c r="G24730" t="s">
        <v>42</v>
      </c>
      <c r="H24730">
        <v>0</v>
      </c>
      <c r="I24730">
        <v>0</v>
      </c>
      <c r="J24730">
        <v>0</v>
      </c>
      <c r="K24730" t="s">
        <v>94989</v>
      </c>
    </row>
    <row r="24731" spans="1:11" x14ac:dyDescent="0.3">
      <c r="A24731" t="s">
        <v>94990</v>
      </c>
      <c r="B24731" t="s">
        <v>94991</v>
      </c>
      <c r="C24731" t="s">
        <v>27</v>
      </c>
      <c r="D24731" t="s">
        <v>94992</v>
      </c>
      <c r="E24731" t="s">
        <v>90134</v>
      </c>
      <c r="F24731" t="s">
        <v>1986</v>
      </c>
      <c r="G24731" t="s">
        <v>42</v>
      </c>
      <c r="H24731">
        <v>0</v>
      </c>
      <c r="I24731">
        <v>0</v>
      </c>
      <c r="J24731">
        <v>0</v>
      </c>
      <c r="K24731" t="s">
        <v>94993</v>
      </c>
    </row>
    <row r="24732" spans="1:11" x14ac:dyDescent="0.3">
      <c r="A24732" t="s">
        <v>94994</v>
      </c>
      <c r="B24732" t="s">
        <v>94995</v>
      </c>
      <c r="C24732" t="s">
        <v>27</v>
      </c>
      <c r="D24732" t="s">
        <v>94996</v>
      </c>
      <c r="E24732" t="s">
        <v>90134</v>
      </c>
      <c r="F24732" t="s">
        <v>7529</v>
      </c>
      <c r="G24732" t="s">
        <v>42</v>
      </c>
      <c r="H24732">
        <v>0</v>
      </c>
      <c r="I24732">
        <v>0</v>
      </c>
      <c r="J24732">
        <v>0</v>
      </c>
      <c r="K24732" t="s">
        <v>94997</v>
      </c>
    </row>
    <row r="24733" spans="1:11" x14ac:dyDescent="0.3">
      <c r="A24733" t="s">
        <v>94998</v>
      </c>
      <c r="B24733" t="s">
        <v>94999</v>
      </c>
      <c r="C24733" t="s">
        <v>147</v>
      </c>
      <c r="D24733" t="s">
        <v>95000</v>
      </c>
      <c r="E24733" t="s">
        <v>76393</v>
      </c>
      <c r="F24733" t="s">
        <v>1723</v>
      </c>
      <c r="G24733" t="s">
        <v>42</v>
      </c>
      <c r="H24733">
        <v>0</v>
      </c>
      <c r="I24733">
        <v>0</v>
      </c>
      <c r="J24733">
        <v>0</v>
      </c>
      <c r="K24733" t="s">
        <v>95001</v>
      </c>
    </row>
    <row r="24734" spans="1:11" x14ac:dyDescent="0.3">
      <c r="A24734" t="s">
        <v>95002</v>
      </c>
      <c r="C24734" t="s">
        <v>558</v>
      </c>
      <c r="D24734" t="s">
        <v>18087</v>
      </c>
      <c r="E24734" t="s">
        <v>2102</v>
      </c>
      <c r="F24734" t="s">
        <v>41</v>
      </c>
      <c r="G24734" t="s">
        <v>42</v>
      </c>
      <c r="H24734">
        <v>0</v>
      </c>
      <c r="I24734">
        <v>0</v>
      </c>
      <c r="J24734">
        <v>0</v>
      </c>
      <c r="K24734" t="s">
        <v>95003</v>
      </c>
    </row>
    <row r="24735" spans="1:11" x14ac:dyDescent="0.3">
      <c r="A24735" t="s">
        <v>95004</v>
      </c>
      <c r="B24735" t="s">
        <v>95005</v>
      </c>
      <c r="C24735" t="s">
        <v>27</v>
      </c>
      <c r="D24735" t="s">
        <v>95006</v>
      </c>
      <c r="E24735" t="s">
        <v>90134</v>
      </c>
      <c r="F24735" t="s">
        <v>16</v>
      </c>
      <c r="G24735" t="s">
        <v>1766</v>
      </c>
      <c r="H24735">
        <v>0</v>
      </c>
      <c r="I24735">
        <v>0</v>
      </c>
      <c r="J24735">
        <v>0</v>
      </c>
      <c r="K24735" t="s">
        <v>95007</v>
      </c>
    </row>
    <row r="24736" spans="1:11" x14ac:dyDescent="0.3">
      <c r="A24736" t="s">
        <v>95008</v>
      </c>
      <c r="B24736" t="s">
        <v>95009</v>
      </c>
      <c r="C24736" t="s">
        <v>20</v>
      </c>
      <c r="D24736" t="s">
        <v>95010</v>
      </c>
      <c r="E24736" t="s">
        <v>82100</v>
      </c>
      <c r="F24736" t="s">
        <v>16</v>
      </c>
      <c r="G24736" t="s">
        <v>1068</v>
      </c>
      <c r="H24736">
        <v>0</v>
      </c>
      <c r="I24736">
        <v>0</v>
      </c>
      <c r="J24736">
        <v>0</v>
      </c>
      <c r="K24736" t="s">
        <v>95011</v>
      </c>
    </row>
    <row r="24737" spans="1:11" x14ac:dyDescent="0.3">
      <c r="A24737" t="s">
        <v>95012</v>
      </c>
      <c r="B24737" t="s">
        <v>95013</v>
      </c>
      <c r="C24737" t="s">
        <v>147</v>
      </c>
      <c r="D24737" t="s">
        <v>95014</v>
      </c>
      <c r="E24737" t="s">
        <v>76393</v>
      </c>
      <c r="F24737" t="s">
        <v>4959</v>
      </c>
      <c r="G24737" t="s">
        <v>42</v>
      </c>
      <c r="H24737">
        <v>0</v>
      </c>
      <c r="I24737">
        <v>0</v>
      </c>
      <c r="J24737">
        <v>0</v>
      </c>
      <c r="K24737" t="s">
        <v>95015</v>
      </c>
    </row>
    <row r="24738" spans="1:11" x14ac:dyDescent="0.3">
      <c r="A24738" t="s">
        <v>95016</v>
      </c>
      <c r="B24738" t="s">
        <v>95017</v>
      </c>
      <c r="C24738" t="s">
        <v>558</v>
      </c>
      <c r="D24738" t="s">
        <v>95018</v>
      </c>
      <c r="E24738" t="s">
        <v>18607</v>
      </c>
      <c r="F24738" t="s">
        <v>6622</v>
      </c>
      <c r="G24738" t="s">
        <v>42</v>
      </c>
      <c r="H24738">
        <v>0</v>
      </c>
      <c r="I24738">
        <v>0</v>
      </c>
      <c r="J24738">
        <v>0</v>
      </c>
      <c r="K24738" t="s">
        <v>95019</v>
      </c>
    </row>
    <row r="24739" spans="1:11" x14ac:dyDescent="0.3">
      <c r="A24739" t="s">
        <v>95020</v>
      </c>
      <c r="B24739" t="s">
        <v>95021</v>
      </c>
      <c r="C24739" t="s">
        <v>558</v>
      </c>
      <c r="D24739" t="s">
        <v>95022</v>
      </c>
      <c r="E24739" t="s">
        <v>18607</v>
      </c>
      <c r="F24739" t="s">
        <v>11456</v>
      </c>
      <c r="G24739" t="s">
        <v>42</v>
      </c>
      <c r="H24739">
        <v>0</v>
      </c>
      <c r="I24739">
        <v>0</v>
      </c>
      <c r="J24739">
        <v>0</v>
      </c>
      <c r="K24739" t="s">
        <v>95023</v>
      </c>
    </row>
    <row r="24740" spans="1:11" x14ac:dyDescent="0.3">
      <c r="A24740" t="s">
        <v>95024</v>
      </c>
      <c r="B24740" t="s">
        <v>95025</v>
      </c>
      <c r="C24740" t="s">
        <v>558</v>
      </c>
      <c r="D24740" t="s">
        <v>95026</v>
      </c>
      <c r="E24740" t="s">
        <v>18607</v>
      </c>
      <c r="F24740" t="s">
        <v>1687</v>
      </c>
      <c r="G24740" t="s">
        <v>42</v>
      </c>
      <c r="H24740">
        <v>0</v>
      </c>
      <c r="I24740">
        <v>0</v>
      </c>
      <c r="J24740">
        <v>0</v>
      </c>
      <c r="K24740" t="s">
        <v>95027</v>
      </c>
    </row>
    <row r="24741" spans="1:11" x14ac:dyDescent="0.3">
      <c r="A24741" t="s">
        <v>95028</v>
      </c>
      <c r="C24741" t="s">
        <v>27</v>
      </c>
      <c r="D24741" t="s">
        <v>95029</v>
      </c>
      <c r="E24741" t="s">
        <v>90134</v>
      </c>
      <c r="F24741" t="s">
        <v>1715</v>
      </c>
      <c r="G24741" t="s">
        <v>42</v>
      </c>
      <c r="H24741">
        <v>0</v>
      </c>
      <c r="I24741">
        <v>0</v>
      </c>
      <c r="J24741">
        <v>0</v>
      </c>
      <c r="K24741" t="s">
        <v>95030</v>
      </c>
    </row>
    <row r="24742" spans="1:11" x14ac:dyDescent="0.3">
      <c r="A24742" t="s">
        <v>95031</v>
      </c>
      <c r="B24742" t="s">
        <v>95032</v>
      </c>
      <c r="C24742" t="s">
        <v>558</v>
      </c>
      <c r="D24742" t="s">
        <v>95033</v>
      </c>
      <c r="E24742" t="s">
        <v>18607</v>
      </c>
      <c r="F24742" t="s">
        <v>2652</v>
      </c>
      <c r="G24742" t="s">
        <v>42</v>
      </c>
      <c r="H24742">
        <v>0</v>
      </c>
      <c r="I24742">
        <v>0</v>
      </c>
      <c r="J24742">
        <v>0</v>
      </c>
      <c r="K24742" t="s">
        <v>95034</v>
      </c>
    </row>
    <row r="24743" spans="1:11" x14ac:dyDescent="0.3">
      <c r="A24743" t="s">
        <v>95035</v>
      </c>
      <c r="B24743" t="s">
        <v>95036</v>
      </c>
      <c r="C24743" t="s">
        <v>558</v>
      </c>
      <c r="D24743" t="s">
        <v>95037</v>
      </c>
      <c r="E24743" t="s">
        <v>18607</v>
      </c>
      <c r="F24743" t="s">
        <v>4174</v>
      </c>
      <c r="G24743" t="s">
        <v>42</v>
      </c>
      <c r="H24743">
        <v>0</v>
      </c>
      <c r="I24743">
        <v>0</v>
      </c>
      <c r="J24743">
        <v>0</v>
      </c>
      <c r="K24743" t="s">
        <v>95038</v>
      </c>
    </row>
    <row r="24744" spans="1:11" x14ac:dyDescent="0.3">
      <c r="A24744" t="s">
        <v>95039</v>
      </c>
      <c r="C24744" t="s">
        <v>27</v>
      </c>
      <c r="D24744" t="s">
        <v>95040</v>
      </c>
      <c r="E24744" t="s">
        <v>90134</v>
      </c>
      <c r="F24744" t="s">
        <v>21862</v>
      </c>
      <c r="G24744" t="s">
        <v>42</v>
      </c>
      <c r="H24744">
        <v>0</v>
      </c>
      <c r="I24744">
        <v>0</v>
      </c>
      <c r="J24744">
        <v>0</v>
      </c>
      <c r="K24744" t="s">
        <v>95041</v>
      </c>
    </row>
    <row r="24745" spans="1:11" x14ac:dyDescent="0.3">
      <c r="A24745" t="s">
        <v>95042</v>
      </c>
      <c r="B24745" t="s">
        <v>95043</v>
      </c>
      <c r="C24745" t="s">
        <v>558</v>
      </c>
      <c r="D24745" t="s">
        <v>95044</v>
      </c>
      <c r="E24745" t="s">
        <v>1692</v>
      </c>
      <c r="F24745" t="s">
        <v>5457</v>
      </c>
      <c r="G24745" t="s">
        <v>42</v>
      </c>
      <c r="H24745">
        <v>0</v>
      </c>
      <c r="I24745">
        <v>0</v>
      </c>
      <c r="J24745">
        <v>0</v>
      </c>
      <c r="K24745" t="s">
        <v>95045</v>
      </c>
    </row>
    <row r="24746" spans="1:11" x14ac:dyDescent="0.3">
      <c r="A24746" t="s">
        <v>95046</v>
      </c>
      <c r="B24746" t="s">
        <v>95047</v>
      </c>
      <c r="C24746" t="s">
        <v>558</v>
      </c>
      <c r="D24746" t="s">
        <v>95048</v>
      </c>
      <c r="E24746" t="s">
        <v>18607</v>
      </c>
      <c r="F24746" t="s">
        <v>160</v>
      </c>
      <c r="G24746" t="s">
        <v>42</v>
      </c>
      <c r="H24746">
        <v>0</v>
      </c>
      <c r="I24746">
        <v>0</v>
      </c>
      <c r="J24746">
        <v>0</v>
      </c>
      <c r="K24746" t="s">
        <v>95049</v>
      </c>
    </row>
    <row r="24747" spans="1:11" x14ac:dyDescent="0.3">
      <c r="A24747" t="s">
        <v>95050</v>
      </c>
      <c r="B24747" t="s">
        <v>95051</v>
      </c>
      <c r="C24747" t="s">
        <v>558</v>
      </c>
      <c r="D24747" t="s">
        <v>95052</v>
      </c>
      <c r="E24747" t="s">
        <v>18607</v>
      </c>
      <c r="F24747" t="s">
        <v>389</v>
      </c>
      <c r="G24747" t="s">
        <v>42</v>
      </c>
      <c r="H24747">
        <v>0</v>
      </c>
      <c r="I24747">
        <v>0</v>
      </c>
      <c r="J24747">
        <v>0</v>
      </c>
      <c r="K24747" t="s">
        <v>95053</v>
      </c>
    </row>
    <row r="24748" spans="1:11" x14ac:dyDescent="0.3">
      <c r="A24748" t="s">
        <v>95054</v>
      </c>
      <c r="B24748" t="s">
        <v>95055</v>
      </c>
      <c r="C24748" t="s">
        <v>558</v>
      </c>
      <c r="D24748" t="s">
        <v>95056</v>
      </c>
      <c r="E24748" t="s">
        <v>18607</v>
      </c>
      <c r="F24748" t="s">
        <v>1611</v>
      </c>
      <c r="G24748" t="s">
        <v>42</v>
      </c>
      <c r="H24748">
        <v>0</v>
      </c>
      <c r="I24748">
        <v>0</v>
      </c>
      <c r="J24748">
        <v>0</v>
      </c>
      <c r="K24748" t="s">
        <v>95057</v>
      </c>
    </row>
    <row r="24749" spans="1:11" x14ac:dyDescent="0.3">
      <c r="A24749" t="s">
        <v>95058</v>
      </c>
      <c r="C24749" t="s">
        <v>147</v>
      </c>
      <c r="D24749" t="s">
        <v>95059</v>
      </c>
      <c r="E24749" t="s">
        <v>76393</v>
      </c>
      <c r="F24749" t="s">
        <v>16</v>
      </c>
      <c r="G24749" t="s">
        <v>28937</v>
      </c>
      <c r="H24749">
        <v>0</v>
      </c>
      <c r="I24749">
        <v>0</v>
      </c>
      <c r="J24749">
        <v>0</v>
      </c>
      <c r="K24749" t="s">
        <v>95060</v>
      </c>
    </row>
    <row r="24750" spans="1:11" x14ac:dyDescent="0.3">
      <c r="A24750" t="s">
        <v>95061</v>
      </c>
      <c r="C24750" t="s">
        <v>558</v>
      </c>
      <c r="D24750" t="s">
        <v>95062</v>
      </c>
      <c r="E24750" t="s">
        <v>2102</v>
      </c>
      <c r="F24750" t="s">
        <v>14225</v>
      </c>
      <c r="G24750" t="s">
        <v>42</v>
      </c>
      <c r="H24750">
        <v>0</v>
      </c>
      <c r="I24750">
        <v>0</v>
      </c>
      <c r="J24750">
        <v>0</v>
      </c>
      <c r="K24750" t="s">
        <v>95063</v>
      </c>
    </row>
    <row r="24751" spans="1:11" x14ac:dyDescent="0.3">
      <c r="A24751" t="s">
        <v>95064</v>
      </c>
      <c r="B24751" t="s">
        <v>95065</v>
      </c>
      <c r="C24751" t="s">
        <v>558</v>
      </c>
      <c r="D24751" t="s">
        <v>95066</v>
      </c>
      <c r="E24751" t="s">
        <v>2102</v>
      </c>
      <c r="F24751" t="s">
        <v>16919</v>
      </c>
      <c r="G24751" t="s">
        <v>42</v>
      </c>
      <c r="H24751">
        <v>0</v>
      </c>
      <c r="I24751">
        <v>0</v>
      </c>
      <c r="J24751">
        <v>0</v>
      </c>
      <c r="K24751" t="s">
        <v>95067</v>
      </c>
    </row>
    <row r="24752" spans="1:11" x14ac:dyDescent="0.3">
      <c r="A24752" t="s">
        <v>95068</v>
      </c>
      <c r="B24752" t="s">
        <v>95069</v>
      </c>
      <c r="C24752" t="s">
        <v>27</v>
      </c>
      <c r="D24752" t="s">
        <v>95070</v>
      </c>
      <c r="E24752" t="s">
        <v>90134</v>
      </c>
      <c r="F24752" t="s">
        <v>13097</v>
      </c>
      <c r="G24752" t="s">
        <v>42</v>
      </c>
      <c r="H24752">
        <v>0</v>
      </c>
      <c r="I24752">
        <v>0</v>
      </c>
      <c r="J24752">
        <v>0</v>
      </c>
      <c r="K24752" t="s">
        <v>95071</v>
      </c>
    </row>
    <row r="24753" spans="1:11" x14ac:dyDescent="0.3">
      <c r="A24753" t="s">
        <v>95072</v>
      </c>
      <c r="B24753" t="s">
        <v>95073</v>
      </c>
      <c r="C24753" t="s">
        <v>27</v>
      </c>
      <c r="D24753" t="s">
        <v>95074</v>
      </c>
      <c r="E24753" t="s">
        <v>90134</v>
      </c>
      <c r="F24753" t="s">
        <v>9116</v>
      </c>
      <c r="G24753" t="s">
        <v>42</v>
      </c>
      <c r="H24753">
        <v>0</v>
      </c>
      <c r="I24753">
        <v>0</v>
      </c>
      <c r="J24753">
        <v>0</v>
      </c>
      <c r="K24753" t="s">
        <v>95075</v>
      </c>
    </row>
    <row r="24754" spans="1:11" x14ac:dyDescent="0.3">
      <c r="A24754" t="s">
        <v>95076</v>
      </c>
      <c r="B24754" t="s">
        <v>95077</v>
      </c>
      <c r="C24754" t="s">
        <v>558</v>
      </c>
      <c r="D24754" t="s">
        <v>95078</v>
      </c>
      <c r="E24754" t="s">
        <v>18607</v>
      </c>
      <c r="F24754" t="s">
        <v>24833</v>
      </c>
      <c r="G24754" t="s">
        <v>42</v>
      </c>
      <c r="H24754">
        <v>0</v>
      </c>
      <c r="I24754">
        <v>0</v>
      </c>
      <c r="J24754">
        <v>0</v>
      </c>
      <c r="K24754" t="s">
        <v>95079</v>
      </c>
    </row>
    <row r="24755" spans="1:11" x14ac:dyDescent="0.3">
      <c r="A24755" t="s">
        <v>95080</v>
      </c>
      <c r="B24755" t="s">
        <v>95081</v>
      </c>
      <c r="C24755" t="s">
        <v>558</v>
      </c>
      <c r="D24755" t="s">
        <v>95082</v>
      </c>
      <c r="E24755" t="s">
        <v>1090</v>
      </c>
      <c r="F24755" t="s">
        <v>1723</v>
      </c>
      <c r="G24755" t="s">
        <v>42</v>
      </c>
      <c r="H24755">
        <v>0</v>
      </c>
      <c r="I24755">
        <v>0</v>
      </c>
      <c r="J24755">
        <v>0</v>
      </c>
      <c r="K24755" t="s">
        <v>95083</v>
      </c>
    </row>
    <row r="24756" spans="1:11" x14ac:dyDescent="0.3">
      <c r="A24756" t="s">
        <v>95084</v>
      </c>
      <c r="B24756" t="s">
        <v>95085</v>
      </c>
      <c r="C24756" t="s">
        <v>558</v>
      </c>
      <c r="D24756" t="s">
        <v>95086</v>
      </c>
      <c r="E24756" t="s">
        <v>2102</v>
      </c>
      <c r="F24756" t="s">
        <v>170</v>
      </c>
      <c r="G24756" t="s">
        <v>42</v>
      </c>
      <c r="H24756">
        <v>0</v>
      </c>
      <c r="I24756">
        <v>0</v>
      </c>
      <c r="J24756">
        <v>0</v>
      </c>
      <c r="K24756" t="s">
        <v>95087</v>
      </c>
    </row>
    <row r="24757" spans="1:11" x14ac:dyDescent="0.3">
      <c r="A24757" t="s">
        <v>95088</v>
      </c>
      <c r="B24757" t="s">
        <v>95089</v>
      </c>
      <c r="C24757" t="s">
        <v>558</v>
      </c>
      <c r="D24757" t="s">
        <v>95090</v>
      </c>
      <c r="E24757" t="s">
        <v>18607</v>
      </c>
      <c r="F24757" t="s">
        <v>16017</v>
      </c>
      <c r="G24757" t="s">
        <v>42</v>
      </c>
      <c r="H24757">
        <v>0</v>
      </c>
      <c r="I24757">
        <v>0</v>
      </c>
      <c r="J24757">
        <v>0</v>
      </c>
      <c r="K24757" t="s">
        <v>95091</v>
      </c>
    </row>
    <row r="24758" spans="1:11" x14ac:dyDescent="0.3">
      <c r="A24758" t="s">
        <v>95092</v>
      </c>
      <c r="B24758" t="s">
        <v>95093</v>
      </c>
      <c r="C24758" t="s">
        <v>27</v>
      </c>
      <c r="D24758" t="s">
        <v>95094</v>
      </c>
      <c r="E24758" t="s">
        <v>90134</v>
      </c>
      <c r="F24758" t="s">
        <v>5733</v>
      </c>
      <c r="G24758" t="s">
        <v>42</v>
      </c>
      <c r="H24758">
        <v>0</v>
      </c>
      <c r="I24758">
        <v>0</v>
      </c>
      <c r="J24758">
        <v>0</v>
      </c>
      <c r="K24758" t="s">
        <v>95095</v>
      </c>
    </row>
    <row r="24759" spans="1:11" x14ac:dyDescent="0.3">
      <c r="A24759" t="s">
        <v>95096</v>
      </c>
      <c r="B24759" t="s">
        <v>95097</v>
      </c>
      <c r="C24759" t="s">
        <v>558</v>
      </c>
      <c r="D24759" t="s">
        <v>95098</v>
      </c>
      <c r="E24759" t="s">
        <v>18607</v>
      </c>
      <c r="F24759" t="s">
        <v>6383</v>
      </c>
      <c r="G24759" t="s">
        <v>42</v>
      </c>
      <c r="H24759">
        <v>0</v>
      </c>
      <c r="I24759">
        <v>0</v>
      </c>
      <c r="J24759">
        <v>0</v>
      </c>
      <c r="K24759" t="s">
        <v>95099</v>
      </c>
    </row>
    <row r="24760" spans="1:11" x14ac:dyDescent="0.3">
      <c r="A24760" t="s">
        <v>95100</v>
      </c>
      <c r="B24760" t="s">
        <v>3841</v>
      </c>
      <c r="C24760" t="s">
        <v>13</v>
      </c>
      <c r="D24760" t="s">
        <v>95101</v>
      </c>
      <c r="E24760" t="s">
        <v>87125</v>
      </c>
      <c r="F24760" t="s">
        <v>16</v>
      </c>
      <c r="G24760" t="s">
        <v>2422</v>
      </c>
      <c r="H24760">
        <v>0</v>
      </c>
      <c r="I24760">
        <v>0</v>
      </c>
      <c r="J24760">
        <v>0</v>
      </c>
      <c r="K24760" t="s">
        <v>95102</v>
      </c>
    </row>
    <row r="24761" spans="1:11" x14ac:dyDescent="0.3">
      <c r="A24761" t="s">
        <v>95103</v>
      </c>
      <c r="B24761" t="s">
        <v>95104</v>
      </c>
      <c r="C24761" t="s">
        <v>20</v>
      </c>
      <c r="D24761" t="s">
        <v>95105</v>
      </c>
      <c r="E24761" t="s">
        <v>82100</v>
      </c>
      <c r="F24761" t="s">
        <v>4890</v>
      </c>
      <c r="G24761" t="s">
        <v>8877</v>
      </c>
      <c r="H24761">
        <v>0</v>
      </c>
      <c r="I24761">
        <v>0</v>
      </c>
      <c r="J24761">
        <v>0</v>
      </c>
      <c r="K24761" t="s">
        <v>95106</v>
      </c>
    </row>
    <row r="24762" spans="1:11" x14ac:dyDescent="0.3">
      <c r="A24762" t="s">
        <v>95107</v>
      </c>
      <c r="B24762" t="s">
        <v>95108</v>
      </c>
      <c r="C24762" t="s">
        <v>20</v>
      </c>
      <c r="D24762" t="s">
        <v>95109</v>
      </c>
      <c r="E24762" t="s">
        <v>82100</v>
      </c>
      <c r="F24762" t="s">
        <v>16</v>
      </c>
      <c r="G24762" t="s">
        <v>14400</v>
      </c>
      <c r="H24762">
        <v>0</v>
      </c>
      <c r="I24762">
        <v>0</v>
      </c>
      <c r="J24762">
        <v>0</v>
      </c>
      <c r="K24762" t="s">
        <v>95110</v>
      </c>
    </row>
    <row r="24763" spans="1:11" x14ac:dyDescent="0.3">
      <c r="A24763" t="s">
        <v>95111</v>
      </c>
      <c r="B24763" t="s">
        <v>95112</v>
      </c>
      <c r="C24763" t="s">
        <v>20</v>
      </c>
      <c r="D24763" t="s">
        <v>95113</v>
      </c>
      <c r="E24763" t="s">
        <v>82100</v>
      </c>
      <c r="F24763" t="s">
        <v>16</v>
      </c>
      <c r="G24763" t="s">
        <v>6760</v>
      </c>
      <c r="H24763">
        <v>0</v>
      </c>
      <c r="I24763">
        <v>0</v>
      </c>
      <c r="J24763">
        <v>0</v>
      </c>
      <c r="K24763" t="s">
        <v>95114</v>
      </c>
    </row>
    <row r="24764" spans="1:11" x14ac:dyDescent="0.3">
      <c r="A24764" t="s">
        <v>95115</v>
      </c>
      <c r="B24764" t="s">
        <v>95116</v>
      </c>
      <c r="C24764" t="s">
        <v>466</v>
      </c>
      <c r="D24764" t="s">
        <v>95117</v>
      </c>
      <c r="E24764" t="s">
        <v>79083</v>
      </c>
      <c r="F24764" t="s">
        <v>16</v>
      </c>
      <c r="G24764" t="s">
        <v>6487</v>
      </c>
      <c r="H24764">
        <v>0</v>
      </c>
      <c r="I24764">
        <v>0</v>
      </c>
      <c r="J24764">
        <v>0</v>
      </c>
      <c r="K24764" t="s">
        <v>95118</v>
      </c>
    </row>
    <row r="24765" spans="1:11" x14ac:dyDescent="0.3">
      <c r="A24765" t="s">
        <v>95119</v>
      </c>
      <c r="B24765" t="s">
        <v>95120</v>
      </c>
      <c r="C24765" t="s">
        <v>27</v>
      </c>
      <c r="D24765" t="s">
        <v>95121</v>
      </c>
      <c r="E24765" t="s">
        <v>90134</v>
      </c>
      <c r="F24765" t="s">
        <v>12683</v>
      </c>
      <c r="G24765" t="s">
        <v>42</v>
      </c>
      <c r="H24765">
        <v>0</v>
      </c>
      <c r="I24765">
        <v>0</v>
      </c>
      <c r="J24765">
        <v>0</v>
      </c>
      <c r="K24765" t="s">
        <v>95122</v>
      </c>
    </row>
    <row r="24766" spans="1:11" x14ac:dyDescent="0.3">
      <c r="A24766" t="s">
        <v>95123</v>
      </c>
      <c r="B24766" t="s">
        <v>95124</v>
      </c>
      <c r="C24766" t="s">
        <v>20</v>
      </c>
      <c r="D24766" t="s">
        <v>95125</v>
      </c>
      <c r="E24766" t="s">
        <v>82100</v>
      </c>
      <c r="F24766" t="s">
        <v>16</v>
      </c>
      <c r="G24766" t="s">
        <v>7236</v>
      </c>
      <c r="H24766">
        <v>0</v>
      </c>
      <c r="I24766">
        <v>0</v>
      </c>
      <c r="J24766">
        <v>0</v>
      </c>
      <c r="K24766" t="s">
        <v>95126</v>
      </c>
    </row>
    <row r="24767" spans="1:11" x14ac:dyDescent="0.3">
      <c r="A24767" t="s">
        <v>95127</v>
      </c>
      <c r="B24767" t="s">
        <v>95128</v>
      </c>
      <c r="C24767" t="s">
        <v>27</v>
      </c>
      <c r="D24767" t="s">
        <v>95129</v>
      </c>
      <c r="E24767" t="s">
        <v>90134</v>
      </c>
      <c r="F24767" t="s">
        <v>1793</v>
      </c>
      <c r="G24767" t="s">
        <v>42</v>
      </c>
      <c r="H24767">
        <v>0</v>
      </c>
      <c r="I24767">
        <v>0</v>
      </c>
      <c r="J24767">
        <v>0</v>
      </c>
      <c r="K24767" t="s">
        <v>95130</v>
      </c>
    </row>
    <row r="24768" spans="1:11" x14ac:dyDescent="0.3">
      <c r="A24768" t="s">
        <v>95131</v>
      </c>
      <c r="B24768" t="s">
        <v>95132</v>
      </c>
      <c r="C24768" t="s">
        <v>27</v>
      </c>
      <c r="D24768" t="s">
        <v>95133</v>
      </c>
      <c r="E24768" t="s">
        <v>90134</v>
      </c>
      <c r="F24768" t="s">
        <v>1835</v>
      </c>
      <c r="G24768" t="s">
        <v>42</v>
      </c>
      <c r="H24768">
        <v>0</v>
      </c>
      <c r="I24768">
        <v>0</v>
      </c>
      <c r="J24768">
        <v>0</v>
      </c>
      <c r="K24768" t="s">
        <v>95134</v>
      </c>
    </row>
    <row r="24769" spans="1:11" x14ac:dyDescent="0.3">
      <c r="A24769" t="s">
        <v>95135</v>
      </c>
      <c r="B24769" t="s">
        <v>95136</v>
      </c>
      <c r="C24769" t="s">
        <v>27</v>
      </c>
      <c r="D24769" t="s">
        <v>95137</v>
      </c>
      <c r="E24769" t="s">
        <v>90134</v>
      </c>
      <c r="F24769" t="s">
        <v>2914</v>
      </c>
      <c r="G24769" t="s">
        <v>42</v>
      </c>
      <c r="H24769">
        <v>0</v>
      </c>
      <c r="I24769">
        <v>0</v>
      </c>
      <c r="J24769">
        <v>0</v>
      </c>
      <c r="K24769" t="s">
        <v>95138</v>
      </c>
    </row>
    <row r="24770" spans="1:11" x14ac:dyDescent="0.3">
      <c r="A24770" t="s">
        <v>95139</v>
      </c>
      <c r="B24770" t="s">
        <v>95140</v>
      </c>
      <c r="C24770" t="s">
        <v>27</v>
      </c>
      <c r="D24770" t="s">
        <v>95141</v>
      </c>
      <c r="E24770" t="s">
        <v>90134</v>
      </c>
      <c r="F24770" t="s">
        <v>150</v>
      </c>
      <c r="G24770" t="s">
        <v>5588</v>
      </c>
      <c r="H24770">
        <v>0</v>
      </c>
      <c r="I24770">
        <v>0</v>
      </c>
      <c r="J24770">
        <v>0</v>
      </c>
      <c r="K24770" t="s">
        <v>95142</v>
      </c>
    </row>
    <row r="24771" spans="1:11" x14ac:dyDescent="0.3">
      <c r="A24771" t="s">
        <v>95143</v>
      </c>
      <c r="C24771" t="s">
        <v>20</v>
      </c>
      <c r="D24771" t="s">
        <v>95144</v>
      </c>
      <c r="E24771" t="s">
        <v>82100</v>
      </c>
      <c r="F24771" t="s">
        <v>2224</v>
      </c>
      <c r="G24771" t="s">
        <v>12348</v>
      </c>
      <c r="H24771">
        <v>0</v>
      </c>
      <c r="I24771">
        <v>0</v>
      </c>
      <c r="J24771">
        <v>0</v>
      </c>
      <c r="K24771" t="s">
        <v>95145</v>
      </c>
    </row>
    <row r="24772" spans="1:11" x14ac:dyDescent="0.3">
      <c r="A24772" t="s">
        <v>95146</v>
      </c>
      <c r="B24772" t="s">
        <v>95147</v>
      </c>
      <c r="C24772" t="s">
        <v>147</v>
      </c>
      <c r="D24772" t="s">
        <v>95148</v>
      </c>
      <c r="E24772" t="s">
        <v>76393</v>
      </c>
      <c r="F24772" t="s">
        <v>1548</v>
      </c>
      <c r="G24772" t="s">
        <v>42</v>
      </c>
      <c r="H24772">
        <v>0</v>
      </c>
      <c r="I24772">
        <v>0</v>
      </c>
      <c r="J24772">
        <v>0</v>
      </c>
      <c r="K24772" t="s">
        <v>95149</v>
      </c>
    </row>
    <row r="24773" spans="1:11" x14ac:dyDescent="0.3">
      <c r="A24773" t="s">
        <v>95150</v>
      </c>
      <c r="B24773" t="s">
        <v>95151</v>
      </c>
      <c r="C24773" t="s">
        <v>147</v>
      </c>
      <c r="D24773" t="s">
        <v>95152</v>
      </c>
      <c r="E24773" t="s">
        <v>76393</v>
      </c>
      <c r="F24773" t="s">
        <v>1918</v>
      </c>
      <c r="G24773" t="s">
        <v>42</v>
      </c>
      <c r="H24773">
        <v>0</v>
      </c>
      <c r="I24773">
        <v>0</v>
      </c>
      <c r="J24773">
        <v>0</v>
      </c>
      <c r="K24773" t="s">
        <v>95153</v>
      </c>
    </row>
    <row r="24774" spans="1:11" x14ac:dyDescent="0.3">
      <c r="A24774" t="s">
        <v>95154</v>
      </c>
      <c r="C24774" t="s">
        <v>27</v>
      </c>
      <c r="D24774" t="s">
        <v>95155</v>
      </c>
      <c r="E24774" t="s">
        <v>29</v>
      </c>
      <c r="F24774" t="s">
        <v>41</v>
      </c>
      <c r="G24774" t="s">
        <v>42</v>
      </c>
      <c r="H24774">
        <v>0</v>
      </c>
      <c r="I24774">
        <v>0</v>
      </c>
      <c r="J24774">
        <v>0</v>
      </c>
      <c r="K24774" t="s">
        <v>95156</v>
      </c>
    </row>
    <row r="24775" spans="1:11" x14ac:dyDescent="0.3">
      <c r="A24775" t="s">
        <v>95157</v>
      </c>
      <c r="C24775" t="s">
        <v>20</v>
      </c>
      <c r="D24775" t="s">
        <v>95158</v>
      </c>
      <c r="E24775" t="s">
        <v>82100</v>
      </c>
      <c r="F24775" t="s">
        <v>16</v>
      </c>
      <c r="G24775" t="s">
        <v>1439</v>
      </c>
      <c r="H24775">
        <v>0</v>
      </c>
      <c r="I24775">
        <v>0</v>
      </c>
      <c r="J24775">
        <v>0</v>
      </c>
      <c r="K24775" t="s">
        <v>95159</v>
      </c>
    </row>
    <row r="24776" spans="1:11" x14ac:dyDescent="0.3">
      <c r="A24776" t="s">
        <v>95160</v>
      </c>
      <c r="B24776" t="s">
        <v>95161</v>
      </c>
      <c r="C24776" t="s">
        <v>13</v>
      </c>
      <c r="D24776" t="s">
        <v>95162</v>
      </c>
      <c r="E24776" t="s">
        <v>87125</v>
      </c>
      <c r="F24776" t="s">
        <v>16</v>
      </c>
      <c r="G24776" t="s">
        <v>12174</v>
      </c>
      <c r="H24776">
        <v>0</v>
      </c>
      <c r="I24776">
        <v>0</v>
      </c>
      <c r="J24776">
        <v>0</v>
      </c>
      <c r="K24776" t="s">
        <v>95163</v>
      </c>
    </row>
    <row r="24777" spans="1:11" x14ac:dyDescent="0.3">
      <c r="A24777" t="s">
        <v>95164</v>
      </c>
      <c r="B24777" t="s">
        <v>95165</v>
      </c>
      <c r="C24777" t="s">
        <v>13</v>
      </c>
      <c r="D24777" t="s">
        <v>95166</v>
      </c>
      <c r="E24777" t="s">
        <v>87125</v>
      </c>
      <c r="F24777" t="s">
        <v>16</v>
      </c>
      <c r="G24777" t="s">
        <v>2216</v>
      </c>
      <c r="H24777">
        <v>0</v>
      </c>
      <c r="I24777">
        <v>0</v>
      </c>
      <c r="J24777">
        <v>0</v>
      </c>
      <c r="K24777" t="s">
        <v>95167</v>
      </c>
    </row>
    <row r="24778" spans="1:11" x14ac:dyDescent="0.3">
      <c r="A24778" t="s">
        <v>95168</v>
      </c>
      <c r="B24778" t="s">
        <v>95169</v>
      </c>
      <c r="C24778" t="s">
        <v>147</v>
      </c>
      <c r="D24778" t="s">
        <v>95170</v>
      </c>
      <c r="E24778" t="s">
        <v>76393</v>
      </c>
      <c r="F24778" t="s">
        <v>4261</v>
      </c>
      <c r="G24778" t="s">
        <v>42</v>
      </c>
      <c r="H24778">
        <v>0</v>
      </c>
      <c r="I24778">
        <v>0</v>
      </c>
      <c r="J24778">
        <v>0</v>
      </c>
      <c r="K24778" t="s">
        <v>95171</v>
      </c>
    </row>
    <row r="24779" spans="1:11" x14ac:dyDescent="0.3">
      <c r="A24779" t="s">
        <v>95172</v>
      </c>
      <c r="B24779" t="s">
        <v>95169</v>
      </c>
      <c r="C24779" t="s">
        <v>147</v>
      </c>
      <c r="D24779" t="s">
        <v>95173</v>
      </c>
      <c r="E24779" t="s">
        <v>76393</v>
      </c>
      <c r="F24779" t="s">
        <v>59001</v>
      </c>
      <c r="G24779" t="s">
        <v>42</v>
      </c>
      <c r="H24779">
        <v>0</v>
      </c>
      <c r="I24779">
        <v>0</v>
      </c>
      <c r="J24779">
        <v>0</v>
      </c>
      <c r="K24779" t="s">
        <v>95174</v>
      </c>
    </row>
    <row r="24780" spans="1:11" x14ac:dyDescent="0.3">
      <c r="A24780" t="s">
        <v>95175</v>
      </c>
      <c r="B24780" t="s">
        <v>95169</v>
      </c>
      <c r="C24780" t="s">
        <v>147</v>
      </c>
      <c r="D24780" t="s">
        <v>95176</v>
      </c>
      <c r="E24780" t="s">
        <v>76393</v>
      </c>
      <c r="F24780" t="s">
        <v>22989</v>
      </c>
      <c r="G24780" t="s">
        <v>42</v>
      </c>
      <c r="H24780">
        <v>0</v>
      </c>
      <c r="I24780">
        <v>0</v>
      </c>
      <c r="J24780">
        <v>0</v>
      </c>
      <c r="K24780" t="s">
        <v>95177</v>
      </c>
    </row>
    <row r="24781" spans="1:11" x14ac:dyDescent="0.3">
      <c r="A24781" t="s">
        <v>95178</v>
      </c>
      <c r="C24781" t="s">
        <v>147</v>
      </c>
      <c r="D24781" t="s">
        <v>95179</v>
      </c>
      <c r="E24781" t="s">
        <v>76393</v>
      </c>
      <c r="F24781" t="s">
        <v>1590</v>
      </c>
      <c r="G24781" t="s">
        <v>42</v>
      </c>
      <c r="H24781">
        <v>0</v>
      </c>
      <c r="I24781">
        <v>0</v>
      </c>
      <c r="J24781">
        <v>0</v>
      </c>
      <c r="K24781" t="s">
        <v>95180</v>
      </c>
    </row>
    <row r="24782" spans="1:11" x14ac:dyDescent="0.3">
      <c r="A24782" t="s">
        <v>95181</v>
      </c>
      <c r="C24782" t="s">
        <v>147</v>
      </c>
      <c r="D24782" t="s">
        <v>95182</v>
      </c>
      <c r="E24782" t="s">
        <v>76393</v>
      </c>
      <c r="F24782" t="s">
        <v>77226</v>
      </c>
      <c r="G24782" t="s">
        <v>42</v>
      </c>
      <c r="H24782">
        <v>0</v>
      </c>
      <c r="I24782">
        <v>0</v>
      </c>
      <c r="J24782">
        <v>0</v>
      </c>
      <c r="K24782" t="s">
        <v>95183</v>
      </c>
    </row>
    <row r="24783" spans="1:11" x14ac:dyDescent="0.3">
      <c r="A24783" t="s">
        <v>95184</v>
      </c>
      <c r="B24783" t="s">
        <v>95185</v>
      </c>
      <c r="C24783" t="s">
        <v>13</v>
      </c>
      <c r="D24783" t="s">
        <v>95186</v>
      </c>
      <c r="E24783" t="s">
        <v>87125</v>
      </c>
      <c r="F24783" t="s">
        <v>16</v>
      </c>
      <c r="G24783" t="s">
        <v>269</v>
      </c>
      <c r="H24783">
        <v>0</v>
      </c>
      <c r="I24783">
        <v>0</v>
      </c>
      <c r="J24783">
        <v>0</v>
      </c>
      <c r="K24783" t="s">
        <v>95187</v>
      </c>
    </row>
    <row r="24784" spans="1:11" x14ac:dyDescent="0.3">
      <c r="A24784" t="s">
        <v>95188</v>
      </c>
      <c r="B24784" t="s">
        <v>95189</v>
      </c>
      <c r="C24784" t="s">
        <v>27</v>
      </c>
      <c r="D24784" t="s">
        <v>95190</v>
      </c>
      <c r="E24784" t="s">
        <v>29</v>
      </c>
      <c r="F24784" t="s">
        <v>41</v>
      </c>
      <c r="G24784" t="s">
        <v>42</v>
      </c>
      <c r="H24784">
        <v>0</v>
      </c>
      <c r="I24784">
        <v>0</v>
      </c>
      <c r="J24784">
        <v>0</v>
      </c>
      <c r="K24784" t="s">
        <v>95191</v>
      </c>
    </row>
    <row r="24785" spans="1:11" x14ac:dyDescent="0.3">
      <c r="A24785" t="s">
        <v>95192</v>
      </c>
      <c r="B24785" t="s">
        <v>95193</v>
      </c>
      <c r="C24785" t="s">
        <v>13</v>
      </c>
      <c r="D24785" t="s">
        <v>95194</v>
      </c>
      <c r="E24785" t="s">
        <v>87125</v>
      </c>
      <c r="F24785" t="s">
        <v>16</v>
      </c>
      <c r="G24785" t="s">
        <v>16824</v>
      </c>
      <c r="H24785">
        <v>0</v>
      </c>
      <c r="I24785">
        <v>0</v>
      </c>
      <c r="J24785">
        <v>0</v>
      </c>
      <c r="K24785" t="s">
        <v>95195</v>
      </c>
    </row>
    <row r="24786" spans="1:11" x14ac:dyDescent="0.3">
      <c r="A24786" t="s">
        <v>95196</v>
      </c>
      <c r="B24786" t="s">
        <v>95197</v>
      </c>
      <c r="C24786" t="s">
        <v>27</v>
      </c>
      <c r="D24786" t="s">
        <v>95198</v>
      </c>
      <c r="E24786" t="s">
        <v>90134</v>
      </c>
      <c r="F24786" t="s">
        <v>7493</v>
      </c>
      <c r="G24786" t="s">
        <v>42</v>
      </c>
      <c r="H24786">
        <v>0</v>
      </c>
      <c r="I24786">
        <v>0</v>
      </c>
      <c r="J24786">
        <v>0</v>
      </c>
      <c r="K24786" t="s">
        <v>95199</v>
      </c>
    </row>
    <row r="24787" spans="1:11" x14ac:dyDescent="0.3">
      <c r="A24787" t="s">
        <v>95200</v>
      </c>
      <c r="C24787" t="s">
        <v>27</v>
      </c>
      <c r="D24787" t="s">
        <v>95201</v>
      </c>
      <c r="E24787" t="s">
        <v>90134</v>
      </c>
      <c r="F24787" t="s">
        <v>71</v>
      </c>
      <c r="G24787" t="s">
        <v>42</v>
      </c>
      <c r="H24787">
        <v>0</v>
      </c>
      <c r="I24787">
        <v>0</v>
      </c>
      <c r="J24787">
        <v>0</v>
      </c>
      <c r="K24787" t="s">
        <v>95202</v>
      </c>
    </row>
    <row r="24788" spans="1:11" x14ac:dyDescent="0.3">
      <c r="A24788" t="s">
        <v>95203</v>
      </c>
      <c r="C24788" t="s">
        <v>27</v>
      </c>
      <c r="D24788" t="s">
        <v>95204</v>
      </c>
      <c r="E24788" t="s">
        <v>90134</v>
      </c>
      <c r="F24788" t="s">
        <v>845</v>
      </c>
      <c r="G24788" t="s">
        <v>42</v>
      </c>
      <c r="H24788">
        <v>0</v>
      </c>
      <c r="I24788">
        <v>0</v>
      </c>
      <c r="J24788">
        <v>0</v>
      </c>
      <c r="K24788" t="s">
        <v>95205</v>
      </c>
    </row>
    <row r="24789" spans="1:11" x14ac:dyDescent="0.3">
      <c r="A24789" t="s">
        <v>95206</v>
      </c>
      <c r="C24789" t="s">
        <v>27</v>
      </c>
      <c r="D24789" t="s">
        <v>95207</v>
      </c>
      <c r="E24789" t="s">
        <v>90134</v>
      </c>
      <c r="F24789" t="s">
        <v>10052</v>
      </c>
      <c r="G24789" t="s">
        <v>42</v>
      </c>
      <c r="H24789">
        <v>0</v>
      </c>
      <c r="I24789">
        <v>0</v>
      </c>
      <c r="J24789">
        <v>0</v>
      </c>
      <c r="K24789" t="s">
        <v>95208</v>
      </c>
    </row>
    <row r="24790" spans="1:11" x14ac:dyDescent="0.3">
      <c r="A24790" t="s">
        <v>95209</v>
      </c>
      <c r="C24790" t="s">
        <v>27</v>
      </c>
      <c r="D24790" t="s">
        <v>95210</v>
      </c>
      <c r="E24790" t="s">
        <v>90134</v>
      </c>
      <c r="F24790" t="s">
        <v>16</v>
      </c>
      <c r="G24790" t="s">
        <v>23</v>
      </c>
      <c r="H24790">
        <v>0</v>
      </c>
      <c r="I24790">
        <v>0</v>
      </c>
      <c r="J24790">
        <v>0</v>
      </c>
      <c r="K24790" t="s">
        <v>95211</v>
      </c>
    </row>
    <row r="24791" spans="1:11" x14ac:dyDescent="0.3">
      <c r="A24791" t="s">
        <v>95212</v>
      </c>
      <c r="B24791" t="s">
        <v>95213</v>
      </c>
      <c r="C24791" t="s">
        <v>13</v>
      </c>
      <c r="D24791" t="s">
        <v>95214</v>
      </c>
      <c r="E24791" t="s">
        <v>87125</v>
      </c>
      <c r="F24791" t="s">
        <v>16</v>
      </c>
      <c r="G24791" t="s">
        <v>17075</v>
      </c>
      <c r="H24791">
        <v>0</v>
      </c>
      <c r="I24791">
        <v>0</v>
      </c>
      <c r="J24791">
        <v>0</v>
      </c>
      <c r="K24791" t="s">
        <v>95215</v>
      </c>
    </row>
    <row r="24792" spans="1:11" x14ac:dyDescent="0.3">
      <c r="A24792" t="s">
        <v>95216</v>
      </c>
      <c r="B24792" t="s">
        <v>95217</v>
      </c>
      <c r="C24792" t="s">
        <v>147</v>
      </c>
      <c r="D24792" t="s">
        <v>95218</v>
      </c>
      <c r="E24792" t="s">
        <v>76393</v>
      </c>
      <c r="F24792" t="s">
        <v>2454</v>
      </c>
      <c r="G24792" t="s">
        <v>42</v>
      </c>
      <c r="H24792">
        <v>0</v>
      </c>
      <c r="I24792">
        <v>0</v>
      </c>
      <c r="J24792">
        <v>0</v>
      </c>
      <c r="K24792" t="s">
        <v>95219</v>
      </c>
    </row>
    <row r="24793" spans="1:11" x14ac:dyDescent="0.3">
      <c r="A24793" t="s">
        <v>95220</v>
      </c>
      <c r="B24793" t="s">
        <v>95221</v>
      </c>
      <c r="C24793" t="s">
        <v>147</v>
      </c>
      <c r="D24793" t="s">
        <v>95222</v>
      </c>
      <c r="E24793" t="s">
        <v>76393</v>
      </c>
      <c r="F24793" t="s">
        <v>3555</v>
      </c>
      <c r="G24793" t="s">
        <v>42</v>
      </c>
      <c r="H24793">
        <v>0</v>
      </c>
      <c r="I24793">
        <v>0</v>
      </c>
      <c r="J24793">
        <v>0</v>
      </c>
      <c r="K24793" t="s">
        <v>95223</v>
      </c>
    </row>
    <row r="24794" spans="1:11" x14ac:dyDescent="0.3">
      <c r="A24794" t="s">
        <v>95224</v>
      </c>
      <c r="C24794" t="s">
        <v>27</v>
      </c>
      <c r="D24794" t="s">
        <v>95225</v>
      </c>
      <c r="E24794" t="s">
        <v>90134</v>
      </c>
      <c r="F24794" t="s">
        <v>2770</v>
      </c>
      <c r="G24794" t="s">
        <v>42</v>
      </c>
      <c r="H24794">
        <v>0</v>
      </c>
      <c r="I24794">
        <v>0</v>
      </c>
      <c r="J24794">
        <v>0</v>
      </c>
      <c r="K24794" t="s">
        <v>95226</v>
      </c>
    </row>
    <row r="24795" spans="1:11" x14ac:dyDescent="0.3">
      <c r="A24795" t="s">
        <v>95227</v>
      </c>
      <c r="B24795" t="s">
        <v>95228</v>
      </c>
      <c r="C24795" t="s">
        <v>27</v>
      </c>
      <c r="D24795" t="s">
        <v>95229</v>
      </c>
      <c r="E24795" t="s">
        <v>90134</v>
      </c>
      <c r="F24795" t="s">
        <v>16849</v>
      </c>
      <c r="G24795" t="s">
        <v>42</v>
      </c>
      <c r="H24795">
        <v>0</v>
      </c>
      <c r="I24795">
        <v>0</v>
      </c>
      <c r="J24795">
        <v>0</v>
      </c>
      <c r="K24795" t="s">
        <v>95230</v>
      </c>
    </row>
    <row r="24796" spans="1:11" x14ac:dyDescent="0.3">
      <c r="A24796" t="s">
        <v>95231</v>
      </c>
      <c r="B24796" t="s">
        <v>95232</v>
      </c>
      <c r="C24796" t="s">
        <v>27</v>
      </c>
      <c r="D24796" t="s">
        <v>95233</v>
      </c>
      <c r="E24796" t="s">
        <v>90134</v>
      </c>
      <c r="F24796" t="s">
        <v>3944</v>
      </c>
      <c r="G24796" t="s">
        <v>23</v>
      </c>
      <c r="H24796">
        <v>0</v>
      </c>
      <c r="I24796">
        <v>0</v>
      </c>
      <c r="J24796">
        <v>0</v>
      </c>
      <c r="K24796" t="s">
        <v>95234</v>
      </c>
    </row>
    <row r="24797" spans="1:11" x14ac:dyDescent="0.3">
      <c r="A24797" t="s">
        <v>95235</v>
      </c>
      <c r="C24797" t="s">
        <v>27</v>
      </c>
      <c r="D24797" t="s">
        <v>95236</v>
      </c>
      <c r="E24797" t="s">
        <v>90134</v>
      </c>
      <c r="F24797" t="s">
        <v>5457</v>
      </c>
      <c r="G24797" t="s">
        <v>42</v>
      </c>
      <c r="H24797">
        <v>0</v>
      </c>
      <c r="I24797">
        <v>0</v>
      </c>
      <c r="J24797">
        <v>0</v>
      </c>
      <c r="K24797" t="s">
        <v>95237</v>
      </c>
    </row>
    <row r="24798" spans="1:11" x14ac:dyDescent="0.3">
      <c r="A24798" t="s">
        <v>95238</v>
      </c>
      <c r="C24798" t="s">
        <v>27</v>
      </c>
      <c r="D24798" t="s">
        <v>95239</v>
      </c>
      <c r="E24798" t="s">
        <v>90134</v>
      </c>
      <c r="F24798" t="s">
        <v>2835</v>
      </c>
      <c r="G24798" t="s">
        <v>42</v>
      </c>
      <c r="H24798">
        <v>0</v>
      </c>
      <c r="I24798">
        <v>0</v>
      </c>
      <c r="J24798">
        <v>0</v>
      </c>
      <c r="K24798" t="s">
        <v>95240</v>
      </c>
    </row>
    <row r="24799" spans="1:11" x14ac:dyDescent="0.3">
      <c r="A24799" t="s">
        <v>95241</v>
      </c>
      <c r="C24799" t="s">
        <v>147</v>
      </c>
      <c r="D24799" t="s">
        <v>95242</v>
      </c>
      <c r="E24799" t="s">
        <v>76393</v>
      </c>
      <c r="F24799" t="s">
        <v>16</v>
      </c>
      <c r="G24799" t="s">
        <v>12956</v>
      </c>
      <c r="H24799">
        <v>0</v>
      </c>
      <c r="I24799">
        <v>0</v>
      </c>
      <c r="J24799">
        <v>0</v>
      </c>
      <c r="K24799" t="s">
        <v>95243</v>
      </c>
    </row>
    <row r="24800" spans="1:11" x14ac:dyDescent="0.3">
      <c r="A24800" t="s">
        <v>95244</v>
      </c>
      <c r="C24800" t="s">
        <v>27</v>
      </c>
      <c r="D24800" t="s">
        <v>95245</v>
      </c>
      <c r="E24800" t="s">
        <v>90134</v>
      </c>
      <c r="F24800" t="s">
        <v>17165</v>
      </c>
      <c r="G24800" t="s">
        <v>42</v>
      </c>
      <c r="H24800">
        <v>0</v>
      </c>
      <c r="I24800">
        <v>0</v>
      </c>
      <c r="J24800">
        <v>0</v>
      </c>
      <c r="K24800" t="s">
        <v>95246</v>
      </c>
    </row>
    <row r="24801" spans="1:11" x14ac:dyDescent="0.3">
      <c r="A24801" t="s">
        <v>95247</v>
      </c>
      <c r="B24801" t="s">
        <v>48621</v>
      </c>
      <c r="C24801" t="s">
        <v>27</v>
      </c>
      <c r="D24801" t="s">
        <v>95248</v>
      </c>
      <c r="E24801" t="s">
        <v>90134</v>
      </c>
      <c r="F24801" t="s">
        <v>1123</v>
      </c>
      <c r="G24801" t="s">
        <v>42</v>
      </c>
      <c r="H24801">
        <v>0</v>
      </c>
      <c r="I24801">
        <v>0</v>
      </c>
      <c r="J24801">
        <v>0</v>
      </c>
      <c r="K24801" t="s">
        <v>95249</v>
      </c>
    </row>
    <row r="24802" spans="1:11" x14ac:dyDescent="0.3">
      <c r="A24802" t="s">
        <v>95250</v>
      </c>
      <c r="B24802" t="s">
        <v>95251</v>
      </c>
      <c r="C24802" t="s">
        <v>558</v>
      </c>
      <c r="D24802" t="s">
        <v>95252</v>
      </c>
      <c r="E24802" t="s">
        <v>32122</v>
      </c>
      <c r="F24802" t="s">
        <v>3412</v>
      </c>
      <c r="G24802" t="s">
        <v>42</v>
      </c>
      <c r="H24802">
        <v>0</v>
      </c>
      <c r="I24802">
        <v>0</v>
      </c>
      <c r="J24802">
        <v>0</v>
      </c>
      <c r="K24802" t="s">
        <v>95253</v>
      </c>
    </row>
    <row r="24803" spans="1:11" x14ac:dyDescent="0.3">
      <c r="A24803" t="s">
        <v>95254</v>
      </c>
      <c r="B24803" t="s">
        <v>95255</v>
      </c>
      <c r="C24803" t="s">
        <v>147</v>
      </c>
      <c r="D24803" t="s">
        <v>95256</v>
      </c>
      <c r="E24803" t="s">
        <v>76393</v>
      </c>
      <c r="F24803" t="s">
        <v>21100</v>
      </c>
      <c r="G24803" t="s">
        <v>42</v>
      </c>
      <c r="H24803">
        <v>0</v>
      </c>
      <c r="I24803">
        <v>0</v>
      </c>
      <c r="J24803">
        <v>0</v>
      </c>
      <c r="K24803" t="s">
        <v>95257</v>
      </c>
    </row>
    <row r="24804" spans="1:11" x14ac:dyDescent="0.3">
      <c r="A24804" t="s">
        <v>95258</v>
      </c>
      <c r="B24804" t="s">
        <v>95259</v>
      </c>
      <c r="C24804" t="s">
        <v>20</v>
      </c>
      <c r="D24804" t="s">
        <v>95260</v>
      </c>
      <c r="E24804" t="s">
        <v>82100</v>
      </c>
      <c r="F24804" t="s">
        <v>16</v>
      </c>
      <c r="G24804" t="s">
        <v>1396</v>
      </c>
      <c r="H24804">
        <v>0</v>
      </c>
      <c r="I24804">
        <v>0</v>
      </c>
      <c r="J24804">
        <v>0</v>
      </c>
      <c r="K24804" t="s">
        <v>95261</v>
      </c>
    </row>
    <row r="24805" spans="1:11" x14ac:dyDescent="0.3">
      <c r="A24805" t="s">
        <v>95262</v>
      </c>
      <c r="B24805" t="s">
        <v>95263</v>
      </c>
      <c r="C24805" t="s">
        <v>27</v>
      </c>
      <c r="D24805" t="s">
        <v>95264</v>
      </c>
      <c r="E24805" t="s">
        <v>90134</v>
      </c>
      <c r="F24805" t="s">
        <v>16</v>
      </c>
      <c r="G24805" t="s">
        <v>18285</v>
      </c>
      <c r="H24805">
        <v>0</v>
      </c>
      <c r="I24805">
        <v>0</v>
      </c>
      <c r="J24805">
        <v>0</v>
      </c>
      <c r="K24805" t="s">
        <v>95265</v>
      </c>
    </row>
    <row r="24806" spans="1:11" x14ac:dyDescent="0.3">
      <c r="A24806" t="s">
        <v>95266</v>
      </c>
      <c r="B24806" t="s">
        <v>95267</v>
      </c>
      <c r="C24806" t="s">
        <v>27</v>
      </c>
      <c r="D24806" t="s">
        <v>95268</v>
      </c>
      <c r="E24806" t="s">
        <v>90134</v>
      </c>
      <c r="F24806" t="s">
        <v>10870</v>
      </c>
      <c r="G24806" t="s">
        <v>42</v>
      </c>
      <c r="H24806">
        <v>0</v>
      </c>
      <c r="I24806">
        <v>0</v>
      </c>
      <c r="J24806">
        <v>0</v>
      </c>
      <c r="K24806" t="s">
        <v>95269</v>
      </c>
    </row>
    <row r="24807" spans="1:11" x14ac:dyDescent="0.3">
      <c r="A24807" t="s">
        <v>95270</v>
      </c>
      <c r="B24807" t="s">
        <v>95271</v>
      </c>
      <c r="C24807" t="s">
        <v>27</v>
      </c>
      <c r="D24807" t="s">
        <v>95272</v>
      </c>
      <c r="E24807" t="s">
        <v>90134</v>
      </c>
      <c r="F24807" t="s">
        <v>3638</v>
      </c>
      <c r="G24807" t="s">
        <v>42</v>
      </c>
      <c r="H24807">
        <v>0</v>
      </c>
      <c r="I24807">
        <v>0</v>
      </c>
      <c r="J24807">
        <v>0</v>
      </c>
      <c r="K24807" t="s">
        <v>95273</v>
      </c>
    </row>
    <row r="24808" spans="1:11" x14ac:dyDescent="0.3">
      <c r="A24808" t="s">
        <v>95274</v>
      </c>
      <c r="B24808" t="s">
        <v>95275</v>
      </c>
      <c r="C24808" t="s">
        <v>13</v>
      </c>
      <c r="D24808" t="s">
        <v>95276</v>
      </c>
      <c r="E24808" t="s">
        <v>87125</v>
      </c>
      <c r="F24808" t="s">
        <v>16</v>
      </c>
      <c r="G24808" t="s">
        <v>10008</v>
      </c>
      <c r="H24808">
        <v>0</v>
      </c>
      <c r="I24808">
        <v>0</v>
      </c>
      <c r="J24808">
        <v>0</v>
      </c>
      <c r="K24808" t="s">
        <v>95277</v>
      </c>
    </row>
    <row r="24809" spans="1:11" x14ac:dyDescent="0.3">
      <c r="A24809" t="s">
        <v>95278</v>
      </c>
      <c r="B24809" t="s">
        <v>95279</v>
      </c>
      <c r="C24809" t="s">
        <v>13</v>
      </c>
      <c r="D24809" t="s">
        <v>95280</v>
      </c>
      <c r="E24809" t="s">
        <v>87125</v>
      </c>
      <c r="F24809" t="s">
        <v>16</v>
      </c>
      <c r="G24809" t="s">
        <v>7904</v>
      </c>
      <c r="H24809">
        <v>0</v>
      </c>
      <c r="I24809">
        <v>0</v>
      </c>
      <c r="J24809">
        <v>0</v>
      </c>
      <c r="K24809" t="s">
        <v>95281</v>
      </c>
    </row>
    <row r="24810" spans="1:11" x14ac:dyDescent="0.3">
      <c r="A24810" t="s">
        <v>95282</v>
      </c>
      <c r="C24810" t="s">
        <v>27</v>
      </c>
      <c r="D24810" t="s">
        <v>95283</v>
      </c>
      <c r="E24810" t="s">
        <v>90134</v>
      </c>
      <c r="F24810" t="s">
        <v>482</v>
      </c>
      <c r="G24810" t="s">
        <v>42</v>
      </c>
      <c r="H24810">
        <v>0</v>
      </c>
      <c r="I24810">
        <v>0</v>
      </c>
      <c r="J24810">
        <v>0</v>
      </c>
      <c r="K24810" t="s">
        <v>95284</v>
      </c>
    </row>
    <row r="24811" spans="1:11" x14ac:dyDescent="0.3">
      <c r="A24811" t="s">
        <v>95285</v>
      </c>
      <c r="B24811" t="s">
        <v>95286</v>
      </c>
      <c r="C24811" t="s">
        <v>27</v>
      </c>
      <c r="D24811" t="s">
        <v>95287</v>
      </c>
      <c r="E24811" t="s">
        <v>90134</v>
      </c>
      <c r="F24811" t="s">
        <v>51922</v>
      </c>
      <c r="G24811" t="s">
        <v>42</v>
      </c>
      <c r="H24811">
        <v>0</v>
      </c>
      <c r="I24811">
        <v>0</v>
      </c>
      <c r="J24811">
        <v>0</v>
      </c>
      <c r="K24811" t="s">
        <v>95288</v>
      </c>
    </row>
    <row r="24812" spans="1:11" x14ac:dyDescent="0.3">
      <c r="A24812" t="s">
        <v>95289</v>
      </c>
      <c r="B24812" t="s">
        <v>8906</v>
      </c>
      <c r="C24812" t="s">
        <v>27</v>
      </c>
      <c r="D24812" t="s">
        <v>95290</v>
      </c>
      <c r="E24812" t="s">
        <v>90134</v>
      </c>
      <c r="F24812" t="s">
        <v>16</v>
      </c>
      <c r="G24812" t="s">
        <v>5345</v>
      </c>
      <c r="H24812">
        <v>0</v>
      </c>
      <c r="I24812">
        <v>0</v>
      </c>
      <c r="J24812">
        <v>0</v>
      </c>
      <c r="K24812" t="s">
        <v>95291</v>
      </c>
    </row>
    <row r="24813" spans="1:11" x14ac:dyDescent="0.3">
      <c r="A24813" t="s">
        <v>95292</v>
      </c>
      <c r="B24813" t="s">
        <v>95293</v>
      </c>
      <c r="C24813" t="s">
        <v>27</v>
      </c>
      <c r="D24813" t="s">
        <v>95294</v>
      </c>
      <c r="E24813" t="s">
        <v>29</v>
      </c>
      <c r="F24813" t="s">
        <v>41</v>
      </c>
      <c r="G24813" t="s">
        <v>42</v>
      </c>
      <c r="H24813">
        <v>0</v>
      </c>
      <c r="I24813">
        <v>0</v>
      </c>
      <c r="J24813">
        <v>0</v>
      </c>
      <c r="K24813" t="s">
        <v>95295</v>
      </c>
    </row>
    <row r="24814" spans="1:11" x14ac:dyDescent="0.3">
      <c r="A24814" t="s">
        <v>95296</v>
      </c>
      <c r="B24814" t="s">
        <v>95297</v>
      </c>
      <c r="C24814" t="s">
        <v>13</v>
      </c>
      <c r="D24814" t="s">
        <v>95298</v>
      </c>
      <c r="E24814" t="s">
        <v>15</v>
      </c>
      <c r="F24814" t="s">
        <v>16</v>
      </c>
      <c r="G24814" t="s">
        <v>12174</v>
      </c>
      <c r="H24814">
        <v>0</v>
      </c>
      <c r="I24814">
        <v>0</v>
      </c>
      <c r="J24814">
        <v>0</v>
      </c>
      <c r="K24814" t="s">
        <v>95299</v>
      </c>
    </row>
    <row r="24815" spans="1:11" x14ac:dyDescent="0.3">
      <c r="A24815" t="s">
        <v>95300</v>
      </c>
      <c r="C24815" t="s">
        <v>27</v>
      </c>
      <c r="D24815" t="s">
        <v>95301</v>
      </c>
      <c r="E24815" t="s">
        <v>90134</v>
      </c>
      <c r="F24815" t="s">
        <v>1564</v>
      </c>
      <c r="G24815" t="s">
        <v>42</v>
      </c>
      <c r="H24815">
        <v>0</v>
      </c>
      <c r="I24815">
        <v>0</v>
      </c>
      <c r="J24815">
        <v>0</v>
      </c>
      <c r="K24815" t="s">
        <v>95302</v>
      </c>
    </row>
    <row r="24816" spans="1:11" x14ac:dyDescent="0.3">
      <c r="A24816" t="s">
        <v>95303</v>
      </c>
      <c r="C24816" t="s">
        <v>20</v>
      </c>
      <c r="D24816" t="s">
        <v>95304</v>
      </c>
      <c r="E24816" t="s">
        <v>82100</v>
      </c>
      <c r="F24816" t="s">
        <v>16</v>
      </c>
      <c r="G24816" t="s">
        <v>19780</v>
      </c>
      <c r="H24816">
        <v>0</v>
      </c>
      <c r="I24816">
        <v>0</v>
      </c>
      <c r="J24816">
        <v>0</v>
      </c>
      <c r="K24816" t="s">
        <v>95305</v>
      </c>
    </row>
    <row r="24817" spans="1:11" x14ac:dyDescent="0.3">
      <c r="A24817" t="s">
        <v>95306</v>
      </c>
      <c r="C24817" t="s">
        <v>27</v>
      </c>
      <c r="D24817" t="s">
        <v>95307</v>
      </c>
      <c r="E24817" t="s">
        <v>90134</v>
      </c>
      <c r="F24817" t="s">
        <v>6622</v>
      </c>
      <c r="G24817" t="s">
        <v>42</v>
      </c>
      <c r="H24817">
        <v>0</v>
      </c>
      <c r="I24817">
        <v>0</v>
      </c>
      <c r="J24817">
        <v>0</v>
      </c>
      <c r="K24817" t="s">
        <v>95308</v>
      </c>
    </row>
    <row r="24818" spans="1:11" x14ac:dyDescent="0.3">
      <c r="A24818" t="s">
        <v>95309</v>
      </c>
      <c r="B24818" t="s">
        <v>95310</v>
      </c>
      <c r="C24818" t="s">
        <v>27</v>
      </c>
      <c r="D24818" t="s">
        <v>95311</v>
      </c>
      <c r="E24818" t="s">
        <v>90134</v>
      </c>
      <c r="F24818" t="s">
        <v>16</v>
      </c>
      <c r="G24818" t="s">
        <v>8935</v>
      </c>
      <c r="H24818">
        <v>0</v>
      </c>
      <c r="I24818">
        <v>0</v>
      </c>
      <c r="J24818">
        <v>0</v>
      </c>
      <c r="K24818" t="s">
        <v>95312</v>
      </c>
    </row>
    <row r="24819" spans="1:11" x14ac:dyDescent="0.3">
      <c r="A24819" t="s">
        <v>95313</v>
      </c>
      <c r="B24819" t="s">
        <v>95314</v>
      </c>
      <c r="C24819" t="s">
        <v>13</v>
      </c>
      <c r="D24819" t="s">
        <v>95315</v>
      </c>
      <c r="E24819" t="s">
        <v>87125</v>
      </c>
      <c r="F24819" t="s">
        <v>16</v>
      </c>
      <c r="G24819" t="s">
        <v>38683</v>
      </c>
      <c r="H24819">
        <v>0</v>
      </c>
      <c r="I24819">
        <v>0</v>
      </c>
      <c r="J24819">
        <v>0</v>
      </c>
      <c r="K24819" t="s">
        <v>95316</v>
      </c>
    </row>
    <row r="24820" spans="1:11" x14ac:dyDescent="0.3">
      <c r="A24820" t="s">
        <v>95317</v>
      </c>
      <c r="C24820" t="s">
        <v>147</v>
      </c>
      <c r="D24820" t="s">
        <v>95318</v>
      </c>
      <c r="E24820" t="s">
        <v>76393</v>
      </c>
      <c r="F24820" t="s">
        <v>1634</v>
      </c>
      <c r="G24820" t="s">
        <v>42</v>
      </c>
      <c r="H24820">
        <v>0</v>
      </c>
      <c r="I24820">
        <v>0</v>
      </c>
      <c r="J24820">
        <v>0</v>
      </c>
      <c r="K24820" t="s">
        <v>95319</v>
      </c>
    </row>
    <row r="24821" spans="1:11" x14ac:dyDescent="0.3">
      <c r="A24821" t="s">
        <v>95320</v>
      </c>
      <c r="B24821" t="s">
        <v>13700</v>
      </c>
      <c r="C24821" t="s">
        <v>147</v>
      </c>
      <c r="D24821" t="s">
        <v>95321</v>
      </c>
      <c r="E24821" t="s">
        <v>76393</v>
      </c>
      <c r="F24821" t="s">
        <v>1611</v>
      </c>
      <c r="G24821" t="s">
        <v>42</v>
      </c>
      <c r="H24821">
        <v>0</v>
      </c>
      <c r="I24821">
        <v>0</v>
      </c>
      <c r="J24821">
        <v>0</v>
      </c>
      <c r="K24821" t="s">
        <v>95322</v>
      </c>
    </row>
    <row r="24822" spans="1:11" x14ac:dyDescent="0.3">
      <c r="A24822" t="s">
        <v>95323</v>
      </c>
      <c r="C24822" t="s">
        <v>147</v>
      </c>
      <c r="D24822" t="s">
        <v>95324</v>
      </c>
      <c r="E24822" t="s">
        <v>76393</v>
      </c>
      <c r="F24822" t="s">
        <v>11408</v>
      </c>
      <c r="G24822" t="s">
        <v>42</v>
      </c>
      <c r="H24822">
        <v>0</v>
      </c>
      <c r="I24822">
        <v>0</v>
      </c>
      <c r="J24822">
        <v>0</v>
      </c>
      <c r="K24822" t="s">
        <v>95325</v>
      </c>
    </row>
    <row r="24823" spans="1:11" x14ac:dyDescent="0.3">
      <c r="A24823" t="s">
        <v>95326</v>
      </c>
      <c r="C24823" t="s">
        <v>147</v>
      </c>
      <c r="D24823" t="s">
        <v>95327</v>
      </c>
      <c r="E24823" t="s">
        <v>76393</v>
      </c>
      <c r="F24823" t="s">
        <v>1247</v>
      </c>
      <c r="G24823" t="s">
        <v>42</v>
      </c>
      <c r="H24823">
        <v>0</v>
      </c>
      <c r="I24823">
        <v>0</v>
      </c>
      <c r="J24823">
        <v>0</v>
      </c>
      <c r="K24823" t="s">
        <v>95328</v>
      </c>
    </row>
    <row r="24824" spans="1:11" x14ac:dyDescent="0.3">
      <c r="A24824" t="s">
        <v>95329</v>
      </c>
      <c r="C24824" t="s">
        <v>147</v>
      </c>
      <c r="D24824" t="s">
        <v>95330</v>
      </c>
      <c r="E24824" t="s">
        <v>76393</v>
      </c>
      <c r="F24824" t="s">
        <v>5406</v>
      </c>
      <c r="G24824" t="s">
        <v>42</v>
      </c>
      <c r="H24824">
        <v>0</v>
      </c>
      <c r="I24824">
        <v>0</v>
      </c>
      <c r="J24824">
        <v>0</v>
      </c>
      <c r="K24824" t="s">
        <v>95331</v>
      </c>
    </row>
    <row r="24825" spans="1:11" x14ac:dyDescent="0.3">
      <c r="A24825" t="s">
        <v>95332</v>
      </c>
      <c r="C24825" t="s">
        <v>27</v>
      </c>
      <c r="D24825" t="s">
        <v>95333</v>
      </c>
      <c r="E24825" t="s">
        <v>90134</v>
      </c>
      <c r="F24825" t="s">
        <v>1634</v>
      </c>
      <c r="G24825" t="s">
        <v>42</v>
      </c>
      <c r="H24825">
        <v>0</v>
      </c>
      <c r="I24825">
        <v>0</v>
      </c>
      <c r="J24825">
        <v>0</v>
      </c>
      <c r="K24825" t="s">
        <v>95334</v>
      </c>
    </row>
    <row r="24826" spans="1:11" x14ac:dyDescent="0.3">
      <c r="A24826" t="s">
        <v>95335</v>
      </c>
      <c r="B24826" t="s">
        <v>95336</v>
      </c>
      <c r="C24826" t="s">
        <v>27</v>
      </c>
      <c r="D24826" t="s">
        <v>95337</v>
      </c>
      <c r="E24826" t="s">
        <v>90134</v>
      </c>
      <c r="F24826" t="s">
        <v>16</v>
      </c>
      <c r="G24826" t="s">
        <v>3987</v>
      </c>
      <c r="H24826">
        <v>0</v>
      </c>
      <c r="I24826">
        <v>0</v>
      </c>
      <c r="J24826">
        <v>0</v>
      </c>
      <c r="K24826" t="s">
        <v>95338</v>
      </c>
    </row>
    <row r="24827" spans="1:11" x14ac:dyDescent="0.3">
      <c r="A24827" t="s">
        <v>95339</v>
      </c>
      <c r="C24827" t="s">
        <v>27</v>
      </c>
      <c r="D24827" t="s">
        <v>95340</v>
      </c>
      <c r="E24827" t="s">
        <v>90134</v>
      </c>
      <c r="F24827" t="s">
        <v>14582</v>
      </c>
      <c r="G24827" t="s">
        <v>42</v>
      </c>
      <c r="H24827">
        <v>0</v>
      </c>
      <c r="I24827">
        <v>0</v>
      </c>
      <c r="J24827">
        <v>0</v>
      </c>
      <c r="K24827" t="s">
        <v>95341</v>
      </c>
    </row>
    <row r="24828" spans="1:11" x14ac:dyDescent="0.3">
      <c r="A24828" t="s">
        <v>95342</v>
      </c>
      <c r="C24828" t="s">
        <v>147</v>
      </c>
      <c r="D24828" t="s">
        <v>95343</v>
      </c>
      <c r="E24828" t="s">
        <v>76393</v>
      </c>
      <c r="F24828" t="s">
        <v>2454</v>
      </c>
      <c r="G24828" t="s">
        <v>42</v>
      </c>
      <c r="H24828">
        <v>0</v>
      </c>
      <c r="I24828">
        <v>0</v>
      </c>
      <c r="J24828">
        <v>0</v>
      </c>
      <c r="K24828" t="s">
        <v>95344</v>
      </c>
    </row>
    <row r="24829" spans="1:11" x14ac:dyDescent="0.3">
      <c r="A24829" t="s">
        <v>95345</v>
      </c>
      <c r="C24829" t="s">
        <v>27</v>
      </c>
      <c r="D24829" t="s">
        <v>95346</v>
      </c>
      <c r="E24829" t="s">
        <v>90134</v>
      </c>
      <c r="F24829" t="s">
        <v>9182</v>
      </c>
      <c r="G24829" t="s">
        <v>42</v>
      </c>
      <c r="H24829">
        <v>0</v>
      </c>
      <c r="I24829">
        <v>0</v>
      </c>
      <c r="J24829">
        <v>0</v>
      </c>
      <c r="K24829" t="s">
        <v>95347</v>
      </c>
    </row>
    <row r="24830" spans="1:11" x14ac:dyDescent="0.3">
      <c r="A24830" t="s">
        <v>95348</v>
      </c>
      <c r="C24830" t="s">
        <v>27</v>
      </c>
      <c r="D24830" t="s">
        <v>95349</v>
      </c>
      <c r="E24830" t="s">
        <v>90134</v>
      </c>
      <c r="F24830" t="s">
        <v>1452</v>
      </c>
      <c r="G24830" t="s">
        <v>42</v>
      </c>
      <c r="H24830">
        <v>0</v>
      </c>
      <c r="I24830">
        <v>0</v>
      </c>
      <c r="J24830">
        <v>0</v>
      </c>
      <c r="K24830" t="s">
        <v>95350</v>
      </c>
    </row>
    <row r="24831" spans="1:11" x14ac:dyDescent="0.3">
      <c r="A24831" t="s">
        <v>95351</v>
      </c>
      <c r="B24831" t="s">
        <v>17377</v>
      </c>
      <c r="C24831" t="s">
        <v>558</v>
      </c>
      <c r="D24831" t="s">
        <v>95352</v>
      </c>
      <c r="E24831" t="s">
        <v>19698</v>
      </c>
      <c r="F24831" t="s">
        <v>2652</v>
      </c>
      <c r="G24831" t="s">
        <v>42</v>
      </c>
      <c r="H24831">
        <v>0</v>
      </c>
      <c r="I24831">
        <v>0</v>
      </c>
      <c r="J24831">
        <v>0</v>
      </c>
      <c r="K24831" t="s">
        <v>95353</v>
      </c>
    </row>
    <row r="24832" spans="1:11" x14ac:dyDescent="0.3">
      <c r="A24832" t="s">
        <v>95354</v>
      </c>
      <c r="B24832" t="s">
        <v>95355</v>
      </c>
      <c r="C24832" t="s">
        <v>27</v>
      </c>
      <c r="D24832" t="s">
        <v>95356</v>
      </c>
      <c r="E24832" t="s">
        <v>90134</v>
      </c>
      <c r="F24832" t="s">
        <v>16</v>
      </c>
      <c r="G24832" t="s">
        <v>7708</v>
      </c>
      <c r="H24832">
        <v>0</v>
      </c>
      <c r="I24832">
        <v>0</v>
      </c>
      <c r="J24832">
        <v>0</v>
      </c>
      <c r="K24832" t="s">
        <v>95357</v>
      </c>
    </row>
    <row r="24833" spans="1:11" x14ac:dyDescent="0.3">
      <c r="A24833" t="s">
        <v>95358</v>
      </c>
      <c r="B24833" t="s">
        <v>95359</v>
      </c>
      <c r="C24833" t="s">
        <v>27</v>
      </c>
      <c r="D24833" t="s">
        <v>95360</v>
      </c>
      <c r="E24833" t="s">
        <v>29</v>
      </c>
      <c r="F24833" t="s">
        <v>16</v>
      </c>
      <c r="G24833" t="s">
        <v>2070</v>
      </c>
      <c r="H24833">
        <v>0</v>
      </c>
      <c r="I24833">
        <v>0</v>
      </c>
      <c r="J24833">
        <v>0</v>
      </c>
      <c r="K24833" t="s">
        <v>95361</v>
      </c>
    </row>
    <row r="24834" spans="1:11" x14ac:dyDescent="0.3">
      <c r="A24834" t="s">
        <v>95362</v>
      </c>
      <c r="B24834" t="s">
        <v>95363</v>
      </c>
      <c r="C24834" t="s">
        <v>27</v>
      </c>
      <c r="D24834" t="s">
        <v>95364</v>
      </c>
      <c r="E24834" t="s">
        <v>90134</v>
      </c>
      <c r="F24834" t="s">
        <v>1067</v>
      </c>
      <c r="G24834" t="s">
        <v>2093</v>
      </c>
      <c r="H24834">
        <v>0</v>
      </c>
      <c r="I24834">
        <v>0</v>
      </c>
      <c r="J24834">
        <v>0</v>
      </c>
      <c r="K24834" t="s">
        <v>95365</v>
      </c>
    </row>
    <row r="24835" spans="1:11" x14ac:dyDescent="0.3">
      <c r="A24835" t="s">
        <v>95366</v>
      </c>
      <c r="B24835" t="s">
        <v>95367</v>
      </c>
      <c r="C24835" t="s">
        <v>558</v>
      </c>
      <c r="D24835" t="s">
        <v>95368</v>
      </c>
      <c r="E24835" t="s">
        <v>19698</v>
      </c>
      <c r="F24835" t="s">
        <v>16</v>
      </c>
      <c r="G24835" t="s">
        <v>11576</v>
      </c>
      <c r="H24835">
        <v>0</v>
      </c>
      <c r="I24835">
        <v>0</v>
      </c>
      <c r="J24835">
        <v>0</v>
      </c>
      <c r="K24835" t="s">
        <v>95369</v>
      </c>
    </row>
    <row r="24836" spans="1:11" x14ac:dyDescent="0.3">
      <c r="A24836" t="s">
        <v>95370</v>
      </c>
      <c r="C24836" t="s">
        <v>27</v>
      </c>
      <c r="D24836" t="s">
        <v>95371</v>
      </c>
      <c r="E24836" t="s">
        <v>90134</v>
      </c>
      <c r="F24836" t="s">
        <v>840</v>
      </c>
      <c r="G24836" t="s">
        <v>42</v>
      </c>
      <c r="H24836">
        <v>0</v>
      </c>
      <c r="I24836">
        <v>0</v>
      </c>
      <c r="J24836">
        <v>0</v>
      </c>
      <c r="K24836" t="s">
        <v>95372</v>
      </c>
    </row>
    <row r="24837" spans="1:11" x14ac:dyDescent="0.3">
      <c r="A24837" t="s">
        <v>95373</v>
      </c>
      <c r="B24837" t="s">
        <v>95374</v>
      </c>
      <c r="C24837" t="s">
        <v>27</v>
      </c>
      <c r="D24837" t="s">
        <v>95375</v>
      </c>
      <c r="E24837" t="s">
        <v>90134</v>
      </c>
      <c r="F24837" t="s">
        <v>379</v>
      </c>
      <c r="G24837" t="s">
        <v>42</v>
      </c>
      <c r="H24837">
        <v>0</v>
      </c>
      <c r="I24837">
        <v>0</v>
      </c>
      <c r="J24837">
        <v>0</v>
      </c>
      <c r="K24837" t="s">
        <v>95376</v>
      </c>
    </row>
    <row r="24838" spans="1:11" x14ac:dyDescent="0.3">
      <c r="A24838" t="s">
        <v>95377</v>
      </c>
      <c r="B24838" t="s">
        <v>49259</v>
      </c>
      <c r="C24838" t="s">
        <v>27</v>
      </c>
      <c r="D24838" t="s">
        <v>95378</v>
      </c>
      <c r="E24838" t="s">
        <v>90134</v>
      </c>
      <c r="F24838" t="s">
        <v>2486</v>
      </c>
      <c r="G24838" t="s">
        <v>42</v>
      </c>
      <c r="H24838">
        <v>0</v>
      </c>
      <c r="I24838">
        <v>0</v>
      </c>
      <c r="J24838">
        <v>0</v>
      </c>
      <c r="K24838" t="s">
        <v>95379</v>
      </c>
    </row>
    <row r="24839" spans="1:11" x14ac:dyDescent="0.3">
      <c r="A24839" t="s">
        <v>95380</v>
      </c>
      <c r="C24839" t="s">
        <v>27</v>
      </c>
      <c r="D24839" t="s">
        <v>95381</v>
      </c>
      <c r="E24839" t="s">
        <v>90134</v>
      </c>
      <c r="F24839" t="s">
        <v>16</v>
      </c>
      <c r="G24839" t="s">
        <v>8894</v>
      </c>
      <c r="H24839">
        <v>0</v>
      </c>
      <c r="I24839">
        <v>0</v>
      </c>
      <c r="J24839">
        <v>0</v>
      </c>
      <c r="K24839" t="s">
        <v>95382</v>
      </c>
    </row>
    <row r="24840" spans="1:11" x14ac:dyDescent="0.3">
      <c r="A24840" t="s">
        <v>95383</v>
      </c>
      <c r="C24840" t="s">
        <v>27</v>
      </c>
      <c r="D24840" t="s">
        <v>95384</v>
      </c>
      <c r="E24840" t="s">
        <v>90134</v>
      </c>
      <c r="F24840" t="s">
        <v>20080</v>
      </c>
      <c r="G24840" t="s">
        <v>42</v>
      </c>
      <c r="H24840">
        <v>0</v>
      </c>
      <c r="I24840">
        <v>0</v>
      </c>
      <c r="J24840">
        <v>0</v>
      </c>
      <c r="K24840" t="s">
        <v>95385</v>
      </c>
    </row>
    <row r="24841" spans="1:11" x14ac:dyDescent="0.3">
      <c r="A24841" t="s">
        <v>95386</v>
      </c>
      <c r="B24841" t="s">
        <v>95387</v>
      </c>
      <c r="C24841" t="s">
        <v>27</v>
      </c>
      <c r="D24841" t="s">
        <v>95388</v>
      </c>
      <c r="E24841" t="s">
        <v>90134</v>
      </c>
      <c r="F24841" t="s">
        <v>5105</v>
      </c>
      <c r="G24841" t="s">
        <v>42</v>
      </c>
      <c r="H24841">
        <v>0</v>
      </c>
      <c r="I24841">
        <v>0</v>
      </c>
      <c r="J24841">
        <v>0</v>
      </c>
      <c r="K24841" t="s">
        <v>95389</v>
      </c>
    </row>
    <row r="24842" spans="1:11" x14ac:dyDescent="0.3">
      <c r="A24842" t="s">
        <v>95390</v>
      </c>
      <c r="B24842" t="s">
        <v>95391</v>
      </c>
      <c r="C24842" t="s">
        <v>558</v>
      </c>
      <c r="D24842" t="s">
        <v>95392</v>
      </c>
      <c r="E24842" t="s">
        <v>19698</v>
      </c>
      <c r="F24842" t="s">
        <v>2286</v>
      </c>
      <c r="G24842" t="s">
        <v>756</v>
      </c>
      <c r="H24842">
        <v>0</v>
      </c>
      <c r="I24842">
        <v>0</v>
      </c>
      <c r="J24842">
        <v>0</v>
      </c>
      <c r="K24842" t="s">
        <v>95393</v>
      </c>
    </row>
    <row r="24843" spans="1:11" x14ac:dyDescent="0.3">
      <c r="A24843" t="s">
        <v>95394</v>
      </c>
      <c r="C24843" t="s">
        <v>27</v>
      </c>
      <c r="D24843" t="s">
        <v>95395</v>
      </c>
      <c r="E24843" t="s">
        <v>90134</v>
      </c>
      <c r="F24843" t="s">
        <v>14780</v>
      </c>
      <c r="G24843" t="s">
        <v>42</v>
      </c>
      <c r="H24843">
        <v>0</v>
      </c>
      <c r="I24843">
        <v>0</v>
      </c>
      <c r="J24843">
        <v>0</v>
      </c>
      <c r="K24843" t="s">
        <v>95396</v>
      </c>
    </row>
    <row r="24844" spans="1:11" x14ac:dyDescent="0.3">
      <c r="A24844" t="s">
        <v>95397</v>
      </c>
      <c r="B24844" t="s">
        <v>95398</v>
      </c>
      <c r="C24844" t="s">
        <v>27</v>
      </c>
      <c r="D24844" t="s">
        <v>95399</v>
      </c>
      <c r="E24844" t="s">
        <v>90134</v>
      </c>
      <c r="F24844" t="s">
        <v>2393</v>
      </c>
      <c r="G24844" t="s">
        <v>42</v>
      </c>
      <c r="H24844">
        <v>0</v>
      </c>
      <c r="I24844">
        <v>0</v>
      </c>
      <c r="J24844">
        <v>0</v>
      </c>
      <c r="K24844" t="s">
        <v>95400</v>
      </c>
    </row>
    <row r="24845" spans="1:11" x14ac:dyDescent="0.3">
      <c r="A24845" t="s">
        <v>95401</v>
      </c>
      <c r="C24845" t="s">
        <v>27</v>
      </c>
      <c r="D24845" t="s">
        <v>95402</v>
      </c>
      <c r="E24845" t="s">
        <v>90134</v>
      </c>
      <c r="F24845" t="s">
        <v>6496</v>
      </c>
      <c r="G24845" t="s">
        <v>42</v>
      </c>
      <c r="H24845">
        <v>0</v>
      </c>
      <c r="I24845">
        <v>0</v>
      </c>
      <c r="J24845">
        <v>0</v>
      </c>
      <c r="K24845" t="s">
        <v>95403</v>
      </c>
    </row>
    <row r="24846" spans="1:11" x14ac:dyDescent="0.3">
      <c r="A24846" t="s">
        <v>95404</v>
      </c>
      <c r="B24846" t="s">
        <v>95405</v>
      </c>
      <c r="C24846" t="s">
        <v>27</v>
      </c>
      <c r="D24846" t="s">
        <v>95406</v>
      </c>
      <c r="E24846" t="s">
        <v>90134</v>
      </c>
      <c r="F24846" t="s">
        <v>1638</v>
      </c>
      <c r="G24846" t="s">
        <v>42</v>
      </c>
      <c r="H24846">
        <v>0</v>
      </c>
      <c r="I24846">
        <v>0</v>
      </c>
      <c r="J24846">
        <v>0</v>
      </c>
      <c r="K24846" t="s">
        <v>95407</v>
      </c>
    </row>
    <row r="24847" spans="1:11" x14ac:dyDescent="0.3">
      <c r="A24847" t="s">
        <v>95408</v>
      </c>
      <c r="B24847" t="s">
        <v>95409</v>
      </c>
      <c r="C24847" t="s">
        <v>147</v>
      </c>
      <c r="D24847" t="s">
        <v>95410</v>
      </c>
      <c r="E24847" t="s">
        <v>76393</v>
      </c>
      <c r="F24847" t="s">
        <v>7506</v>
      </c>
      <c r="G24847" t="s">
        <v>19180</v>
      </c>
      <c r="H24847">
        <v>0</v>
      </c>
      <c r="I24847">
        <v>0</v>
      </c>
      <c r="J24847">
        <v>0</v>
      </c>
      <c r="K24847" t="s">
        <v>95411</v>
      </c>
    </row>
    <row r="24848" spans="1:11" x14ac:dyDescent="0.3">
      <c r="A24848" t="s">
        <v>95412</v>
      </c>
      <c r="B24848" t="s">
        <v>95413</v>
      </c>
      <c r="C24848" t="s">
        <v>27</v>
      </c>
      <c r="D24848" t="s">
        <v>95414</v>
      </c>
      <c r="E24848" t="s">
        <v>90134</v>
      </c>
      <c r="F24848" t="s">
        <v>9563</v>
      </c>
      <c r="G24848" t="s">
        <v>42</v>
      </c>
      <c r="H24848">
        <v>0</v>
      </c>
      <c r="I24848">
        <v>0</v>
      </c>
      <c r="J24848">
        <v>0</v>
      </c>
      <c r="K24848" t="s">
        <v>95415</v>
      </c>
    </row>
    <row r="24849" spans="1:11" x14ac:dyDescent="0.3">
      <c r="A24849" t="s">
        <v>95416</v>
      </c>
      <c r="B24849" t="s">
        <v>95417</v>
      </c>
      <c r="C24849" t="s">
        <v>147</v>
      </c>
      <c r="D24849" t="s">
        <v>95418</v>
      </c>
      <c r="E24849" t="s">
        <v>76393</v>
      </c>
      <c r="F24849" t="s">
        <v>384</v>
      </c>
      <c r="G24849" t="s">
        <v>42</v>
      </c>
      <c r="H24849">
        <v>0</v>
      </c>
      <c r="I24849">
        <v>0</v>
      </c>
      <c r="J24849">
        <v>0</v>
      </c>
      <c r="K24849" t="s">
        <v>95419</v>
      </c>
    </row>
    <row r="24850" spans="1:11" x14ac:dyDescent="0.3">
      <c r="A24850" t="s">
        <v>95420</v>
      </c>
      <c r="C24850" t="s">
        <v>27</v>
      </c>
      <c r="E24850" t="s">
        <v>90134</v>
      </c>
      <c r="F24850" t="s">
        <v>1590</v>
      </c>
      <c r="G24850" t="s">
        <v>42</v>
      </c>
      <c r="H24850">
        <v>0</v>
      </c>
      <c r="I24850">
        <v>0</v>
      </c>
      <c r="J24850">
        <v>0</v>
      </c>
      <c r="K24850" t="s">
        <v>95421</v>
      </c>
    </row>
    <row r="24851" spans="1:11" x14ac:dyDescent="0.3">
      <c r="A24851" t="s">
        <v>95422</v>
      </c>
      <c r="B24851" t="s">
        <v>95423</v>
      </c>
      <c r="C24851" t="s">
        <v>27</v>
      </c>
      <c r="D24851" t="s">
        <v>95424</v>
      </c>
      <c r="E24851" t="s">
        <v>90134</v>
      </c>
      <c r="F24851" t="s">
        <v>7012</v>
      </c>
      <c r="G24851" t="s">
        <v>3422</v>
      </c>
      <c r="H24851">
        <v>0</v>
      </c>
      <c r="I24851">
        <v>0</v>
      </c>
      <c r="J24851">
        <v>0</v>
      </c>
      <c r="K24851" t="s">
        <v>95425</v>
      </c>
    </row>
    <row r="24852" spans="1:11" x14ac:dyDescent="0.3">
      <c r="A24852" t="s">
        <v>95426</v>
      </c>
      <c r="B24852" t="s">
        <v>29648</v>
      </c>
      <c r="C24852" t="s">
        <v>27</v>
      </c>
      <c r="D24852" t="s">
        <v>95427</v>
      </c>
      <c r="E24852" t="s">
        <v>90134</v>
      </c>
      <c r="F24852" t="s">
        <v>15056</v>
      </c>
      <c r="G24852" t="s">
        <v>42</v>
      </c>
      <c r="H24852">
        <v>0</v>
      </c>
      <c r="I24852">
        <v>0</v>
      </c>
      <c r="J24852">
        <v>0</v>
      </c>
      <c r="K24852" t="s">
        <v>95428</v>
      </c>
    </row>
    <row r="24853" spans="1:11" x14ac:dyDescent="0.3">
      <c r="A24853" t="s">
        <v>95429</v>
      </c>
      <c r="B24853" t="s">
        <v>95430</v>
      </c>
      <c r="C24853" t="s">
        <v>27</v>
      </c>
      <c r="D24853" t="s">
        <v>95431</v>
      </c>
      <c r="E24853" t="s">
        <v>90134</v>
      </c>
      <c r="F24853" t="s">
        <v>7555</v>
      </c>
      <c r="G24853" t="s">
        <v>42</v>
      </c>
      <c r="H24853">
        <v>0</v>
      </c>
      <c r="I24853">
        <v>0</v>
      </c>
      <c r="J24853">
        <v>0</v>
      </c>
      <c r="K24853" t="s">
        <v>95432</v>
      </c>
    </row>
    <row r="24854" spans="1:11" x14ac:dyDescent="0.3">
      <c r="A24854" t="s">
        <v>95433</v>
      </c>
      <c r="C24854" t="s">
        <v>27</v>
      </c>
      <c r="D24854" t="s">
        <v>95434</v>
      </c>
      <c r="E24854" t="s">
        <v>90134</v>
      </c>
      <c r="F24854" t="s">
        <v>417</v>
      </c>
      <c r="G24854" t="s">
        <v>42</v>
      </c>
      <c r="H24854">
        <v>0</v>
      </c>
      <c r="I24854">
        <v>0</v>
      </c>
      <c r="J24854">
        <v>0</v>
      </c>
      <c r="K24854" t="s">
        <v>95435</v>
      </c>
    </row>
    <row r="24855" spans="1:11" x14ac:dyDescent="0.3">
      <c r="A24855" t="s">
        <v>95436</v>
      </c>
      <c r="C24855" t="s">
        <v>27</v>
      </c>
      <c r="D24855" t="s">
        <v>95437</v>
      </c>
      <c r="E24855" t="s">
        <v>90134</v>
      </c>
      <c r="F24855" t="s">
        <v>3177</v>
      </c>
      <c r="G24855" t="s">
        <v>42</v>
      </c>
      <c r="H24855">
        <v>0</v>
      </c>
      <c r="I24855">
        <v>0</v>
      </c>
      <c r="J24855">
        <v>0</v>
      </c>
      <c r="K24855" t="s">
        <v>95438</v>
      </c>
    </row>
    <row r="24856" spans="1:11" x14ac:dyDescent="0.3">
      <c r="A24856" t="s">
        <v>95439</v>
      </c>
      <c r="C24856" t="s">
        <v>27</v>
      </c>
      <c r="D24856" t="s">
        <v>95440</v>
      </c>
      <c r="E24856" t="s">
        <v>90134</v>
      </c>
      <c r="F24856" t="s">
        <v>1013</v>
      </c>
      <c r="G24856" t="s">
        <v>42</v>
      </c>
      <c r="H24856">
        <v>0</v>
      </c>
      <c r="I24856">
        <v>0</v>
      </c>
      <c r="J24856">
        <v>0</v>
      </c>
      <c r="K24856" t="s">
        <v>95441</v>
      </c>
    </row>
    <row r="24857" spans="1:11" x14ac:dyDescent="0.3">
      <c r="A24857" t="s">
        <v>95442</v>
      </c>
      <c r="C24857" t="s">
        <v>27</v>
      </c>
      <c r="D24857" t="s">
        <v>95443</v>
      </c>
      <c r="E24857" t="s">
        <v>90134</v>
      </c>
      <c r="F24857" t="s">
        <v>4373</v>
      </c>
      <c r="G24857" t="s">
        <v>42</v>
      </c>
      <c r="H24857">
        <v>0</v>
      </c>
      <c r="I24857">
        <v>0</v>
      </c>
      <c r="J24857">
        <v>0</v>
      </c>
      <c r="K24857" t="s">
        <v>95444</v>
      </c>
    </row>
    <row r="24858" spans="1:11" x14ac:dyDescent="0.3">
      <c r="A24858" t="s">
        <v>95445</v>
      </c>
      <c r="B24858" t="s">
        <v>95446</v>
      </c>
      <c r="C24858" t="s">
        <v>27</v>
      </c>
      <c r="D24858" t="s">
        <v>95447</v>
      </c>
      <c r="E24858" t="s">
        <v>90134</v>
      </c>
      <c r="F24858" t="s">
        <v>7799</v>
      </c>
      <c r="G24858" t="s">
        <v>42</v>
      </c>
      <c r="H24858">
        <v>0</v>
      </c>
      <c r="I24858">
        <v>0</v>
      </c>
      <c r="J24858">
        <v>0</v>
      </c>
      <c r="K24858" t="s">
        <v>95448</v>
      </c>
    </row>
    <row r="24859" spans="1:11" x14ac:dyDescent="0.3">
      <c r="A24859" t="s">
        <v>95449</v>
      </c>
      <c r="C24859" t="s">
        <v>27</v>
      </c>
      <c r="D24859" t="s">
        <v>95450</v>
      </c>
      <c r="E24859" t="s">
        <v>90134</v>
      </c>
      <c r="F24859" t="s">
        <v>71</v>
      </c>
      <c r="G24859" t="s">
        <v>42</v>
      </c>
      <c r="H24859">
        <v>0</v>
      </c>
      <c r="I24859">
        <v>0</v>
      </c>
      <c r="J24859">
        <v>0</v>
      </c>
      <c r="K24859" t="s">
        <v>95451</v>
      </c>
    </row>
    <row r="24860" spans="1:11" x14ac:dyDescent="0.3">
      <c r="A24860" t="s">
        <v>95452</v>
      </c>
      <c r="C24860" t="s">
        <v>27</v>
      </c>
      <c r="D24860" t="s">
        <v>95453</v>
      </c>
      <c r="E24860" t="s">
        <v>90134</v>
      </c>
      <c r="F24860" t="s">
        <v>16012</v>
      </c>
      <c r="G24860" t="s">
        <v>42</v>
      </c>
      <c r="H24860">
        <v>0</v>
      </c>
      <c r="I24860">
        <v>0</v>
      </c>
      <c r="J24860">
        <v>0</v>
      </c>
      <c r="K24860" t="s">
        <v>95454</v>
      </c>
    </row>
    <row r="24861" spans="1:11" x14ac:dyDescent="0.3">
      <c r="A24861" t="s">
        <v>95455</v>
      </c>
      <c r="C24861" t="s">
        <v>27</v>
      </c>
      <c r="D24861" t="s">
        <v>95456</v>
      </c>
      <c r="E24861" t="s">
        <v>90134</v>
      </c>
      <c r="F24861" t="s">
        <v>5863</v>
      </c>
      <c r="G24861" t="s">
        <v>42</v>
      </c>
      <c r="H24861">
        <v>0</v>
      </c>
      <c r="I24861">
        <v>0</v>
      </c>
      <c r="J24861">
        <v>0</v>
      </c>
      <c r="K24861" t="s">
        <v>95457</v>
      </c>
    </row>
    <row r="24862" spans="1:11" x14ac:dyDescent="0.3">
      <c r="A24862" t="s">
        <v>95458</v>
      </c>
      <c r="B24862" t="s">
        <v>76112</v>
      </c>
      <c r="C24862" t="s">
        <v>27</v>
      </c>
      <c r="D24862" t="s">
        <v>95459</v>
      </c>
      <c r="E24862" t="s">
        <v>29</v>
      </c>
      <c r="F24862" t="s">
        <v>16</v>
      </c>
      <c r="G24862" t="s">
        <v>5504</v>
      </c>
      <c r="H24862">
        <v>0</v>
      </c>
      <c r="I24862">
        <v>0</v>
      </c>
      <c r="J24862">
        <v>0</v>
      </c>
      <c r="K24862" t="s">
        <v>95460</v>
      </c>
    </row>
    <row r="24863" spans="1:11" x14ac:dyDescent="0.3">
      <c r="A24863" t="s">
        <v>95461</v>
      </c>
      <c r="C24863" t="s">
        <v>27</v>
      </c>
      <c r="D24863" t="s">
        <v>95462</v>
      </c>
      <c r="E24863" t="s">
        <v>90134</v>
      </c>
      <c r="F24863" t="s">
        <v>1986</v>
      </c>
      <c r="G24863" t="s">
        <v>42</v>
      </c>
      <c r="H24863">
        <v>0</v>
      </c>
      <c r="I24863">
        <v>0</v>
      </c>
      <c r="J24863">
        <v>0</v>
      </c>
      <c r="K24863" t="s">
        <v>95463</v>
      </c>
    </row>
    <row r="24864" spans="1:11" x14ac:dyDescent="0.3">
      <c r="A24864" t="s">
        <v>95464</v>
      </c>
      <c r="C24864" t="s">
        <v>27</v>
      </c>
      <c r="D24864" t="s">
        <v>95465</v>
      </c>
      <c r="E24864" t="s">
        <v>90134</v>
      </c>
      <c r="F24864" t="s">
        <v>1247</v>
      </c>
      <c r="G24864" t="s">
        <v>42</v>
      </c>
      <c r="H24864">
        <v>0</v>
      </c>
      <c r="I24864">
        <v>0</v>
      </c>
      <c r="J24864">
        <v>0</v>
      </c>
      <c r="K24864" t="s">
        <v>95466</v>
      </c>
    </row>
    <row r="24865" spans="1:11" x14ac:dyDescent="0.3">
      <c r="A24865" t="s">
        <v>95467</v>
      </c>
      <c r="C24865" t="s">
        <v>27</v>
      </c>
      <c r="D24865" t="s">
        <v>95468</v>
      </c>
      <c r="E24865" t="s">
        <v>90134</v>
      </c>
      <c r="F24865" t="s">
        <v>3538</v>
      </c>
      <c r="G24865" t="s">
        <v>42</v>
      </c>
      <c r="H24865">
        <v>0</v>
      </c>
      <c r="I24865">
        <v>0</v>
      </c>
      <c r="J24865">
        <v>0</v>
      </c>
      <c r="K24865" t="s">
        <v>95469</v>
      </c>
    </row>
    <row r="24866" spans="1:11" x14ac:dyDescent="0.3">
      <c r="A24866" t="s">
        <v>95470</v>
      </c>
      <c r="C24866" t="s">
        <v>27</v>
      </c>
      <c r="D24866" t="s">
        <v>95471</v>
      </c>
      <c r="E24866" t="s">
        <v>90134</v>
      </c>
      <c r="F24866" t="s">
        <v>1123</v>
      </c>
      <c r="G24866" t="s">
        <v>42</v>
      </c>
      <c r="H24866">
        <v>0</v>
      </c>
      <c r="I24866">
        <v>0</v>
      </c>
      <c r="J24866">
        <v>0</v>
      </c>
      <c r="K24866" t="s">
        <v>95472</v>
      </c>
    </row>
    <row r="24867" spans="1:11" x14ac:dyDescent="0.3">
      <c r="A24867" t="s">
        <v>95473</v>
      </c>
      <c r="C24867" t="s">
        <v>27</v>
      </c>
      <c r="D24867" t="s">
        <v>95474</v>
      </c>
      <c r="E24867" t="s">
        <v>90134</v>
      </c>
      <c r="F24867" t="s">
        <v>9173</v>
      </c>
      <c r="G24867" t="s">
        <v>42</v>
      </c>
      <c r="H24867">
        <v>0</v>
      </c>
      <c r="I24867">
        <v>0</v>
      </c>
      <c r="J24867">
        <v>0</v>
      </c>
      <c r="K24867" t="s">
        <v>95475</v>
      </c>
    </row>
    <row r="24868" spans="1:11" x14ac:dyDescent="0.3">
      <c r="A24868" t="s">
        <v>95476</v>
      </c>
      <c r="C24868" t="s">
        <v>27</v>
      </c>
      <c r="D24868" t="s">
        <v>95477</v>
      </c>
      <c r="E24868" t="s">
        <v>90134</v>
      </c>
      <c r="F24868" t="s">
        <v>1531</v>
      </c>
      <c r="G24868" t="s">
        <v>42</v>
      </c>
      <c r="H24868">
        <v>0</v>
      </c>
      <c r="I24868">
        <v>0</v>
      </c>
      <c r="J24868">
        <v>0</v>
      </c>
      <c r="K24868" t="s">
        <v>95478</v>
      </c>
    </row>
    <row r="24869" spans="1:11" x14ac:dyDescent="0.3">
      <c r="A24869" t="s">
        <v>95479</v>
      </c>
      <c r="C24869" t="s">
        <v>27</v>
      </c>
      <c r="D24869" t="s">
        <v>95480</v>
      </c>
      <c r="E24869" t="s">
        <v>90134</v>
      </c>
      <c r="F24869" t="s">
        <v>1678</v>
      </c>
      <c r="G24869" t="s">
        <v>42</v>
      </c>
      <c r="H24869">
        <v>0</v>
      </c>
      <c r="I24869">
        <v>0</v>
      </c>
      <c r="J24869">
        <v>0</v>
      </c>
      <c r="K24869" t="s">
        <v>95481</v>
      </c>
    </row>
    <row r="24870" spans="1:11" x14ac:dyDescent="0.3">
      <c r="A24870" t="s">
        <v>95482</v>
      </c>
      <c r="C24870" t="s">
        <v>27</v>
      </c>
      <c r="D24870" t="s">
        <v>95483</v>
      </c>
      <c r="E24870" t="s">
        <v>90134</v>
      </c>
      <c r="F24870" t="s">
        <v>5701</v>
      </c>
      <c r="G24870" t="s">
        <v>42</v>
      </c>
      <c r="H24870">
        <v>0</v>
      </c>
      <c r="I24870">
        <v>0</v>
      </c>
      <c r="J24870">
        <v>0</v>
      </c>
      <c r="K24870" t="s">
        <v>95484</v>
      </c>
    </row>
    <row r="24871" spans="1:11" x14ac:dyDescent="0.3">
      <c r="A24871" t="s">
        <v>95485</v>
      </c>
      <c r="C24871" t="s">
        <v>27</v>
      </c>
      <c r="D24871" t="s">
        <v>95486</v>
      </c>
      <c r="E24871" t="s">
        <v>90134</v>
      </c>
      <c r="F24871" t="s">
        <v>3643</v>
      </c>
      <c r="G24871" t="s">
        <v>42</v>
      </c>
      <c r="H24871">
        <v>0</v>
      </c>
      <c r="I24871">
        <v>0</v>
      </c>
      <c r="J24871">
        <v>0</v>
      </c>
      <c r="K24871" t="s">
        <v>95487</v>
      </c>
    </row>
    <row r="24872" spans="1:11" x14ac:dyDescent="0.3">
      <c r="A24872" t="s">
        <v>95488</v>
      </c>
      <c r="C24872" t="s">
        <v>27</v>
      </c>
      <c r="D24872" t="s">
        <v>95489</v>
      </c>
      <c r="E24872" t="s">
        <v>90134</v>
      </c>
      <c r="F24872" t="s">
        <v>417</v>
      </c>
      <c r="G24872" t="s">
        <v>42</v>
      </c>
      <c r="H24872">
        <v>0</v>
      </c>
      <c r="I24872">
        <v>0</v>
      </c>
      <c r="J24872">
        <v>0</v>
      </c>
      <c r="K24872" t="s">
        <v>95490</v>
      </c>
    </row>
    <row r="24873" spans="1:11" x14ac:dyDescent="0.3">
      <c r="A24873" t="s">
        <v>95491</v>
      </c>
      <c r="C24873" t="s">
        <v>27</v>
      </c>
      <c r="D24873" t="s">
        <v>95492</v>
      </c>
      <c r="E24873" t="s">
        <v>90134</v>
      </c>
      <c r="F24873" t="s">
        <v>3066</v>
      </c>
      <c r="G24873" t="s">
        <v>42</v>
      </c>
      <c r="H24873">
        <v>0</v>
      </c>
      <c r="I24873">
        <v>0</v>
      </c>
      <c r="J24873">
        <v>0</v>
      </c>
      <c r="K24873" t="s">
        <v>95493</v>
      </c>
    </row>
    <row r="24874" spans="1:11" x14ac:dyDescent="0.3">
      <c r="A24874" t="s">
        <v>95494</v>
      </c>
      <c r="C24874" t="s">
        <v>27</v>
      </c>
      <c r="D24874" t="s">
        <v>95495</v>
      </c>
      <c r="E24874" t="s">
        <v>90134</v>
      </c>
      <c r="F24874" t="s">
        <v>1123</v>
      </c>
      <c r="G24874" t="s">
        <v>42</v>
      </c>
      <c r="H24874">
        <v>0</v>
      </c>
      <c r="I24874">
        <v>0</v>
      </c>
      <c r="J24874">
        <v>0</v>
      </c>
      <c r="K24874" t="s">
        <v>95496</v>
      </c>
    </row>
    <row r="24875" spans="1:11" x14ac:dyDescent="0.3">
      <c r="A24875" t="s">
        <v>95497</v>
      </c>
      <c r="C24875" t="s">
        <v>27</v>
      </c>
      <c r="D24875" t="s">
        <v>95498</v>
      </c>
      <c r="E24875" t="s">
        <v>90134</v>
      </c>
      <c r="F24875" t="s">
        <v>2595</v>
      </c>
      <c r="G24875" t="s">
        <v>42</v>
      </c>
      <c r="H24875">
        <v>0</v>
      </c>
      <c r="I24875">
        <v>0</v>
      </c>
      <c r="J24875">
        <v>0</v>
      </c>
      <c r="K24875" t="s">
        <v>95499</v>
      </c>
    </row>
    <row r="24876" spans="1:11" x14ac:dyDescent="0.3">
      <c r="A24876" t="s">
        <v>95500</v>
      </c>
      <c r="B24876" t="s">
        <v>95501</v>
      </c>
      <c r="C24876" t="s">
        <v>27</v>
      </c>
      <c r="D24876" t="s">
        <v>95502</v>
      </c>
      <c r="E24876" t="s">
        <v>90134</v>
      </c>
      <c r="F24876" t="s">
        <v>397</v>
      </c>
      <c r="G24876" t="s">
        <v>42</v>
      </c>
      <c r="H24876">
        <v>0</v>
      </c>
      <c r="I24876">
        <v>0</v>
      </c>
      <c r="J24876">
        <v>0</v>
      </c>
      <c r="K24876" t="s">
        <v>95503</v>
      </c>
    </row>
    <row r="24877" spans="1:11" x14ac:dyDescent="0.3">
      <c r="A24877" t="s">
        <v>95504</v>
      </c>
      <c r="C24877" t="s">
        <v>27</v>
      </c>
      <c r="D24877" t="s">
        <v>95505</v>
      </c>
      <c r="E24877" t="s">
        <v>90134</v>
      </c>
      <c r="F24877" t="s">
        <v>16</v>
      </c>
      <c r="G24877" t="s">
        <v>16621</v>
      </c>
      <c r="H24877">
        <v>0</v>
      </c>
      <c r="I24877">
        <v>0</v>
      </c>
      <c r="J24877">
        <v>0</v>
      </c>
      <c r="K24877" t="s">
        <v>95506</v>
      </c>
    </row>
    <row r="24878" spans="1:11" x14ac:dyDescent="0.3">
      <c r="A24878" t="s">
        <v>95507</v>
      </c>
      <c r="C24878" t="s">
        <v>27</v>
      </c>
      <c r="D24878" t="s">
        <v>95508</v>
      </c>
      <c r="E24878" t="s">
        <v>90134</v>
      </c>
      <c r="F24878" t="s">
        <v>4609</v>
      </c>
      <c r="G24878" t="s">
        <v>42</v>
      </c>
      <c r="H24878">
        <v>0</v>
      </c>
      <c r="I24878">
        <v>0</v>
      </c>
      <c r="J24878">
        <v>0</v>
      </c>
      <c r="K24878" t="s">
        <v>95509</v>
      </c>
    </row>
    <row r="24879" spans="1:11" x14ac:dyDescent="0.3">
      <c r="A24879" t="s">
        <v>95510</v>
      </c>
      <c r="B24879" t="s">
        <v>95511</v>
      </c>
      <c r="C24879" t="s">
        <v>20</v>
      </c>
      <c r="D24879" t="s">
        <v>95512</v>
      </c>
      <c r="E24879" t="s">
        <v>82100</v>
      </c>
      <c r="F24879" t="s">
        <v>13924</v>
      </c>
      <c r="G24879" t="s">
        <v>42</v>
      </c>
      <c r="H24879">
        <v>0</v>
      </c>
      <c r="I24879">
        <v>0</v>
      </c>
      <c r="J24879">
        <v>0</v>
      </c>
      <c r="K24879" t="s">
        <v>95513</v>
      </c>
    </row>
    <row r="24880" spans="1:11" x14ac:dyDescent="0.3">
      <c r="A24880" t="s">
        <v>95514</v>
      </c>
      <c r="B24880" t="s">
        <v>95515</v>
      </c>
      <c r="C24880" t="s">
        <v>27</v>
      </c>
      <c r="D24880" t="s">
        <v>95516</v>
      </c>
      <c r="E24880" t="s">
        <v>90134</v>
      </c>
      <c r="F24880" t="s">
        <v>10905</v>
      </c>
      <c r="G24880" t="s">
        <v>42</v>
      </c>
      <c r="H24880">
        <v>0</v>
      </c>
      <c r="I24880">
        <v>0</v>
      </c>
      <c r="J24880">
        <v>0</v>
      </c>
      <c r="K24880" t="s">
        <v>95517</v>
      </c>
    </row>
    <row r="24881" spans="1:11" x14ac:dyDescent="0.3">
      <c r="A24881" t="s">
        <v>95518</v>
      </c>
      <c r="C24881" t="s">
        <v>147</v>
      </c>
      <c r="D24881" t="s">
        <v>95519</v>
      </c>
      <c r="E24881" t="s">
        <v>76393</v>
      </c>
      <c r="F24881" t="s">
        <v>16</v>
      </c>
      <c r="G24881" t="s">
        <v>4993</v>
      </c>
      <c r="H24881">
        <v>0</v>
      </c>
      <c r="I24881">
        <v>0</v>
      </c>
      <c r="J24881">
        <v>0</v>
      </c>
      <c r="K24881" t="s">
        <v>95520</v>
      </c>
    </row>
    <row r="24882" spans="1:11" x14ac:dyDescent="0.3">
      <c r="A24882" t="s">
        <v>95521</v>
      </c>
      <c r="B24882" t="s">
        <v>95522</v>
      </c>
      <c r="C24882" t="s">
        <v>27</v>
      </c>
      <c r="D24882" t="s">
        <v>95523</v>
      </c>
      <c r="E24882" t="s">
        <v>90134</v>
      </c>
      <c r="F24882" t="s">
        <v>1548</v>
      </c>
      <c r="G24882" t="s">
        <v>42</v>
      </c>
      <c r="H24882">
        <v>0</v>
      </c>
      <c r="I24882">
        <v>0</v>
      </c>
      <c r="J24882">
        <v>0</v>
      </c>
      <c r="K24882" t="s">
        <v>95524</v>
      </c>
    </row>
    <row r="24883" spans="1:11" x14ac:dyDescent="0.3">
      <c r="A24883" t="s">
        <v>95525</v>
      </c>
      <c r="B24883" t="s">
        <v>95526</v>
      </c>
      <c r="C24883" t="s">
        <v>27</v>
      </c>
      <c r="D24883" t="s">
        <v>95527</v>
      </c>
      <c r="E24883" t="s">
        <v>90134</v>
      </c>
      <c r="F24883" t="s">
        <v>150</v>
      </c>
      <c r="G24883" t="s">
        <v>42</v>
      </c>
      <c r="H24883">
        <v>0</v>
      </c>
      <c r="I24883">
        <v>0</v>
      </c>
      <c r="J24883">
        <v>0</v>
      </c>
      <c r="K24883" t="s">
        <v>95528</v>
      </c>
    </row>
    <row r="24884" spans="1:11" x14ac:dyDescent="0.3">
      <c r="A24884" t="s">
        <v>95529</v>
      </c>
      <c r="B24884" t="s">
        <v>95530</v>
      </c>
      <c r="C24884" t="s">
        <v>27</v>
      </c>
      <c r="D24884" t="s">
        <v>95531</v>
      </c>
      <c r="E24884" t="s">
        <v>90134</v>
      </c>
      <c r="F24884" t="s">
        <v>5406</v>
      </c>
      <c r="G24884" t="s">
        <v>42</v>
      </c>
      <c r="H24884">
        <v>0</v>
      </c>
      <c r="I24884">
        <v>0</v>
      </c>
      <c r="J24884">
        <v>0</v>
      </c>
      <c r="K24884" t="s">
        <v>95532</v>
      </c>
    </row>
    <row r="24885" spans="1:11" x14ac:dyDescent="0.3">
      <c r="A24885" t="s">
        <v>95533</v>
      </c>
      <c r="B24885" t="s">
        <v>95534</v>
      </c>
      <c r="C24885" t="s">
        <v>27</v>
      </c>
      <c r="D24885" t="s">
        <v>95535</v>
      </c>
      <c r="E24885" t="s">
        <v>90134</v>
      </c>
      <c r="F24885" t="s">
        <v>1793</v>
      </c>
      <c r="G24885" t="s">
        <v>42</v>
      </c>
      <c r="H24885">
        <v>0</v>
      </c>
      <c r="I24885">
        <v>0</v>
      </c>
      <c r="J24885">
        <v>0</v>
      </c>
      <c r="K24885" t="s">
        <v>95536</v>
      </c>
    </row>
    <row r="24886" spans="1:11" x14ac:dyDescent="0.3">
      <c r="A24886" t="s">
        <v>95537</v>
      </c>
      <c r="B24886" t="s">
        <v>95538</v>
      </c>
      <c r="C24886" t="s">
        <v>27</v>
      </c>
      <c r="D24886" t="s">
        <v>95539</v>
      </c>
      <c r="E24886" t="s">
        <v>90134</v>
      </c>
      <c r="F24886" t="s">
        <v>4024</v>
      </c>
      <c r="G24886" t="s">
        <v>42</v>
      </c>
      <c r="H24886">
        <v>0</v>
      </c>
      <c r="I24886">
        <v>0</v>
      </c>
      <c r="J24886">
        <v>0</v>
      </c>
      <c r="K24886" t="s">
        <v>95540</v>
      </c>
    </row>
    <row r="24887" spans="1:11" x14ac:dyDescent="0.3">
      <c r="A24887" t="s">
        <v>95541</v>
      </c>
      <c r="B24887" t="s">
        <v>95542</v>
      </c>
      <c r="C24887" t="s">
        <v>27</v>
      </c>
      <c r="D24887" t="s">
        <v>95543</v>
      </c>
      <c r="E24887" t="s">
        <v>90134</v>
      </c>
      <c r="F24887" t="s">
        <v>18809</v>
      </c>
      <c r="G24887" t="s">
        <v>42</v>
      </c>
      <c r="H24887">
        <v>0</v>
      </c>
      <c r="I24887">
        <v>0</v>
      </c>
      <c r="J24887">
        <v>0</v>
      </c>
      <c r="K24887" t="s">
        <v>95544</v>
      </c>
    </row>
    <row r="24888" spans="1:11" x14ac:dyDescent="0.3">
      <c r="A24888" t="s">
        <v>95545</v>
      </c>
      <c r="B24888" t="s">
        <v>95546</v>
      </c>
      <c r="C24888" t="s">
        <v>13</v>
      </c>
      <c r="D24888" t="s">
        <v>95547</v>
      </c>
      <c r="E24888" t="s">
        <v>87125</v>
      </c>
      <c r="F24888" t="s">
        <v>16</v>
      </c>
      <c r="G24888" t="s">
        <v>58504</v>
      </c>
      <c r="H24888">
        <v>0</v>
      </c>
      <c r="I24888">
        <v>0</v>
      </c>
      <c r="J24888">
        <v>0</v>
      </c>
      <c r="K24888" t="s">
        <v>95548</v>
      </c>
    </row>
    <row r="24889" spans="1:11" x14ac:dyDescent="0.3">
      <c r="A24889" t="s">
        <v>95549</v>
      </c>
      <c r="B24889" t="s">
        <v>1060</v>
      </c>
      <c r="C24889" t="s">
        <v>13</v>
      </c>
      <c r="D24889" t="s">
        <v>95550</v>
      </c>
      <c r="E24889" t="s">
        <v>87125</v>
      </c>
      <c r="F24889" t="s">
        <v>16</v>
      </c>
      <c r="G24889" t="s">
        <v>12719</v>
      </c>
      <c r="H24889">
        <v>0</v>
      </c>
      <c r="I24889">
        <v>0</v>
      </c>
      <c r="J24889">
        <v>0</v>
      </c>
      <c r="K24889" t="s">
        <v>95551</v>
      </c>
    </row>
    <row r="24890" spans="1:11" x14ac:dyDescent="0.3">
      <c r="A24890" t="s">
        <v>95552</v>
      </c>
      <c r="B24890" t="s">
        <v>95553</v>
      </c>
      <c r="C24890" t="s">
        <v>27</v>
      </c>
      <c r="D24890" t="s">
        <v>95554</v>
      </c>
      <c r="E24890" t="s">
        <v>90134</v>
      </c>
      <c r="F24890" t="s">
        <v>2176</v>
      </c>
      <c r="G24890" t="s">
        <v>6006</v>
      </c>
      <c r="H24890">
        <v>0</v>
      </c>
      <c r="I24890">
        <v>0</v>
      </c>
      <c r="J24890">
        <v>0</v>
      </c>
      <c r="K24890" t="s">
        <v>95555</v>
      </c>
    </row>
    <row r="24891" spans="1:11" x14ac:dyDescent="0.3">
      <c r="A24891" t="s">
        <v>95556</v>
      </c>
      <c r="B24891" t="s">
        <v>95557</v>
      </c>
      <c r="C24891" t="s">
        <v>13</v>
      </c>
      <c r="D24891" t="s">
        <v>95558</v>
      </c>
      <c r="E24891" t="s">
        <v>87125</v>
      </c>
      <c r="F24891" t="s">
        <v>16</v>
      </c>
      <c r="G24891" t="s">
        <v>2093</v>
      </c>
      <c r="H24891">
        <v>0</v>
      </c>
      <c r="I24891">
        <v>0</v>
      </c>
      <c r="J24891">
        <v>0</v>
      </c>
      <c r="K24891" t="s">
        <v>95559</v>
      </c>
    </row>
    <row r="24892" spans="1:11" x14ac:dyDescent="0.3">
      <c r="A24892" t="s">
        <v>95560</v>
      </c>
      <c r="B24892" t="s">
        <v>95561</v>
      </c>
      <c r="C24892" t="s">
        <v>13</v>
      </c>
      <c r="D24892" t="s">
        <v>95562</v>
      </c>
      <c r="E24892" t="s">
        <v>87125</v>
      </c>
      <c r="F24892" t="s">
        <v>16</v>
      </c>
      <c r="G24892" t="s">
        <v>3226</v>
      </c>
      <c r="H24892">
        <v>0</v>
      </c>
      <c r="I24892">
        <v>0</v>
      </c>
      <c r="J24892">
        <v>0</v>
      </c>
      <c r="K24892" t="s">
        <v>95563</v>
      </c>
    </row>
    <row r="24893" spans="1:11" x14ac:dyDescent="0.3">
      <c r="A24893" t="s">
        <v>95564</v>
      </c>
      <c r="B24893" t="s">
        <v>95565</v>
      </c>
      <c r="C24893" t="s">
        <v>27</v>
      </c>
      <c r="D24893" t="s">
        <v>95566</v>
      </c>
      <c r="E24893" t="s">
        <v>90134</v>
      </c>
      <c r="F24893" t="s">
        <v>16</v>
      </c>
      <c r="G24893" t="s">
        <v>2951</v>
      </c>
      <c r="H24893">
        <v>0</v>
      </c>
      <c r="I24893">
        <v>0</v>
      </c>
      <c r="J24893">
        <v>0</v>
      </c>
      <c r="K24893" t="s">
        <v>95567</v>
      </c>
    </row>
    <row r="24894" spans="1:11" x14ac:dyDescent="0.3">
      <c r="A24894" t="s">
        <v>95568</v>
      </c>
      <c r="C24894" t="s">
        <v>27</v>
      </c>
      <c r="D24894" t="s">
        <v>95569</v>
      </c>
      <c r="E24894" t="s">
        <v>90134</v>
      </c>
      <c r="F24894" t="s">
        <v>5985</v>
      </c>
      <c r="G24894" t="s">
        <v>42</v>
      </c>
      <c r="H24894">
        <v>0</v>
      </c>
      <c r="I24894">
        <v>0</v>
      </c>
      <c r="J24894">
        <v>0</v>
      </c>
      <c r="K24894" t="s">
        <v>95570</v>
      </c>
    </row>
    <row r="24895" spans="1:11" x14ac:dyDescent="0.3">
      <c r="A24895" t="s">
        <v>95571</v>
      </c>
      <c r="B24895" t="s">
        <v>95572</v>
      </c>
      <c r="C24895" t="s">
        <v>27</v>
      </c>
      <c r="D24895" t="s">
        <v>95573</v>
      </c>
      <c r="E24895" t="s">
        <v>90134</v>
      </c>
      <c r="F24895" t="s">
        <v>3911</v>
      </c>
      <c r="G24895" t="s">
        <v>42</v>
      </c>
      <c r="H24895">
        <v>0</v>
      </c>
      <c r="I24895">
        <v>0</v>
      </c>
      <c r="J24895">
        <v>0</v>
      </c>
      <c r="K24895" t="s">
        <v>95574</v>
      </c>
    </row>
    <row r="24896" spans="1:11" x14ac:dyDescent="0.3">
      <c r="A24896" t="s">
        <v>95575</v>
      </c>
      <c r="B24896" t="s">
        <v>95576</v>
      </c>
      <c r="C24896" t="s">
        <v>13</v>
      </c>
      <c r="D24896" t="s">
        <v>95577</v>
      </c>
      <c r="E24896" t="s">
        <v>87125</v>
      </c>
      <c r="F24896" t="s">
        <v>2892</v>
      </c>
      <c r="G24896" t="s">
        <v>3422</v>
      </c>
      <c r="H24896">
        <v>0</v>
      </c>
      <c r="I24896">
        <v>0</v>
      </c>
      <c r="J24896">
        <v>0</v>
      </c>
      <c r="K24896" t="s">
        <v>95578</v>
      </c>
    </row>
    <row r="24897" spans="1:11" x14ac:dyDescent="0.3">
      <c r="A24897" t="s">
        <v>95579</v>
      </c>
      <c r="C24897" t="s">
        <v>13</v>
      </c>
      <c r="D24897" t="s">
        <v>95580</v>
      </c>
      <c r="E24897" t="s">
        <v>87125</v>
      </c>
      <c r="F24897" t="s">
        <v>7493</v>
      </c>
      <c r="G24897" t="s">
        <v>42</v>
      </c>
      <c r="H24897">
        <v>0</v>
      </c>
      <c r="I24897">
        <v>0</v>
      </c>
      <c r="J24897">
        <v>0</v>
      </c>
      <c r="K24897" t="s">
        <v>95581</v>
      </c>
    </row>
    <row r="24898" spans="1:11" x14ac:dyDescent="0.3">
      <c r="A24898" t="s">
        <v>95582</v>
      </c>
      <c r="B24898" t="s">
        <v>95583</v>
      </c>
      <c r="C24898" t="s">
        <v>27</v>
      </c>
      <c r="D24898" t="s">
        <v>95584</v>
      </c>
      <c r="E24898" t="s">
        <v>29</v>
      </c>
      <c r="F24898" t="s">
        <v>16</v>
      </c>
      <c r="G24898" t="s">
        <v>7830</v>
      </c>
      <c r="H24898">
        <v>0</v>
      </c>
      <c r="I24898">
        <v>0</v>
      </c>
      <c r="J24898">
        <v>0</v>
      </c>
      <c r="K24898" t="s">
        <v>95585</v>
      </c>
    </row>
    <row r="24899" spans="1:11" x14ac:dyDescent="0.3">
      <c r="A24899" t="s">
        <v>95586</v>
      </c>
      <c r="B24899" t="s">
        <v>95587</v>
      </c>
      <c r="C24899" t="s">
        <v>13</v>
      </c>
      <c r="D24899" t="s">
        <v>95588</v>
      </c>
      <c r="E24899" t="s">
        <v>87125</v>
      </c>
      <c r="F24899" t="s">
        <v>9786</v>
      </c>
      <c r="G24899" t="s">
        <v>42</v>
      </c>
      <c r="H24899">
        <v>0</v>
      </c>
      <c r="I24899">
        <v>0</v>
      </c>
      <c r="J24899">
        <v>0</v>
      </c>
      <c r="K24899" t="s">
        <v>95589</v>
      </c>
    </row>
    <row r="24900" spans="1:11" x14ac:dyDescent="0.3">
      <c r="A24900" t="s">
        <v>95590</v>
      </c>
      <c r="B24900" t="s">
        <v>95591</v>
      </c>
      <c r="C24900" t="s">
        <v>27</v>
      </c>
      <c r="D24900" t="s">
        <v>95592</v>
      </c>
      <c r="E24900" t="s">
        <v>90134</v>
      </c>
      <c r="F24900" t="s">
        <v>3911</v>
      </c>
      <c r="G24900" t="s">
        <v>6400</v>
      </c>
      <c r="H24900">
        <v>0</v>
      </c>
      <c r="I24900">
        <v>0</v>
      </c>
      <c r="J24900">
        <v>0</v>
      </c>
      <c r="K24900" t="s">
        <v>95593</v>
      </c>
    </row>
    <row r="24901" spans="1:11" x14ac:dyDescent="0.3">
      <c r="A24901" t="s">
        <v>95594</v>
      </c>
      <c r="B24901" t="s">
        <v>95595</v>
      </c>
      <c r="C24901" t="s">
        <v>27</v>
      </c>
      <c r="D24901" t="s">
        <v>95596</v>
      </c>
      <c r="E24901" t="s">
        <v>90134</v>
      </c>
      <c r="F24901" t="s">
        <v>2385</v>
      </c>
      <c r="G24901" t="s">
        <v>95597</v>
      </c>
      <c r="H24901">
        <v>0</v>
      </c>
      <c r="I24901">
        <v>0</v>
      </c>
      <c r="J24901">
        <v>0</v>
      </c>
      <c r="K24901" t="s">
        <v>95598</v>
      </c>
    </row>
    <row r="24902" spans="1:11" x14ac:dyDescent="0.3">
      <c r="A24902" t="s">
        <v>95599</v>
      </c>
      <c r="B24902" t="s">
        <v>95600</v>
      </c>
      <c r="C24902" t="s">
        <v>27</v>
      </c>
      <c r="D24902" t="s">
        <v>95601</v>
      </c>
      <c r="E24902" t="s">
        <v>90134</v>
      </c>
      <c r="F24902" t="s">
        <v>22529</v>
      </c>
      <c r="G24902" t="s">
        <v>1481</v>
      </c>
      <c r="H24902">
        <v>0</v>
      </c>
      <c r="I24902">
        <v>0</v>
      </c>
      <c r="J24902">
        <v>0</v>
      </c>
      <c r="K24902" t="s">
        <v>95602</v>
      </c>
    </row>
    <row r="24903" spans="1:11" x14ac:dyDescent="0.3">
      <c r="A24903" t="s">
        <v>95603</v>
      </c>
      <c r="B24903" t="s">
        <v>95604</v>
      </c>
      <c r="C24903" t="s">
        <v>27</v>
      </c>
      <c r="D24903" t="s">
        <v>95605</v>
      </c>
      <c r="E24903" t="s">
        <v>90134</v>
      </c>
      <c r="F24903" t="s">
        <v>2804</v>
      </c>
      <c r="G24903" t="s">
        <v>2823</v>
      </c>
      <c r="H24903">
        <v>0</v>
      </c>
      <c r="I24903">
        <v>0</v>
      </c>
      <c r="J24903">
        <v>0</v>
      </c>
      <c r="K24903" t="s">
        <v>95606</v>
      </c>
    </row>
    <row r="24904" spans="1:11" x14ac:dyDescent="0.3">
      <c r="A24904" t="s">
        <v>95607</v>
      </c>
      <c r="B24904" t="s">
        <v>95608</v>
      </c>
      <c r="C24904" t="s">
        <v>13</v>
      </c>
      <c r="D24904" t="s">
        <v>95609</v>
      </c>
      <c r="E24904" t="s">
        <v>87125</v>
      </c>
      <c r="F24904" t="s">
        <v>16</v>
      </c>
      <c r="G24904" t="s">
        <v>41277</v>
      </c>
      <c r="H24904">
        <v>0</v>
      </c>
      <c r="I24904">
        <v>0</v>
      </c>
      <c r="J24904">
        <v>0</v>
      </c>
      <c r="K24904" t="s">
        <v>95610</v>
      </c>
    </row>
    <row r="24905" spans="1:11" x14ac:dyDescent="0.3">
      <c r="A24905" t="s">
        <v>95611</v>
      </c>
      <c r="B24905" t="s">
        <v>95612</v>
      </c>
      <c r="C24905" t="s">
        <v>13</v>
      </c>
      <c r="D24905" t="s">
        <v>95613</v>
      </c>
      <c r="E24905" t="s">
        <v>87125</v>
      </c>
      <c r="F24905" t="s">
        <v>7511</v>
      </c>
      <c r="G24905" t="s">
        <v>42</v>
      </c>
      <c r="H24905">
        <v>0</v>
      </c>
      <c r="I24905">
        <v>0</v>
      </c>
      <c r="J24905">
        <v>0</v>
      </c>
      <c r="K24905" t="s">
        <v>95614</v>
      </c>
    </row>
    <row r="24906" spans="1:11" x14ac:dyDescent="0.3">
      <c r="A24906" t="s">
        <v>95615</v>
      </c>
      <c r="C24906" t="s">
        <v>13</v>
      </c>
      <c r="D24906" t="s">
        <v>95616</v>
      </c>
      <c r="E24906" t="s">
        <v>87125</v>
      </c>
      <c r="F24906" t="s">
        <v>41</v>
      </c>
      <c r="G24906" t="s">
        <v>42</v>
      </c>
      <c r="H24906">
        <v>0</v>
      </c>
      <c r="I24906">
        <v>0</v>
      </c>
      <c r="J24906">
        <v>0</v>
      </c>
      <c r="K24906" t="s">
        <v>95617</v>
      </c>
    </row>
    <row r="24907" spans="1:11" x14ac:dyDescent="0.3">
      <c r="A24907" t="s">
        <v>95618</v>
      </c>
      <c r="C24907" t="s">
        <v>27</v>
      </c>
      <c r="D24907" t="s">
        <v>95619</v>
      </c>
      <c r="E24907" t="s">
        <v>90134</v>
      </c>
      <c r="F24907" t="s">
        <v>6383</v>
      </c>
      <c r="G24907" t="s">
        <v>42</v>
      </c>
      <c r="H24907">
        <v>0</v>
      </c>
      <c r="I24907">
        <v>0</v>
      </c>
      <c r="J24907">
        <v>0</v>
      </c>
      <c r="K24907" t="s">
        <v>95620</v>
      </c>
    </row>
    <row r="24908" spans="1:11" x14ac:dyDescent="0.3">
      <c r="A24908" t="s">
        <v>95621</v>
      </c>
      <c r="B24908" t="s">
        <v>95622</v>
      </c>
      <c r="C24908" t="s">
        <v>13</v>
      </c>
      <c r="D24908" t="s">
        <v>95623</v>
      </c>
      <c r="E24908" t="s">
        <v>87125</v>
      </c>
      <c r="F24908" t="s">
        <v>840</v>
      </c>
      <c r="G24908" t="s">
        <v>42</v>
      </c>
      <c r="H24908">
        <v>0</v>
      </c>
      <c r="I24908">
        <v>0</v>
      </c>
      <c r="J24908">
        <v>0</v>
      </c>
      <c r="K24908" t="s">
        <v>95624</v>
      </c>
    </row>
    <row r="24909" spans="1:11" x14ac:dyDescent="0.3">
      <c r="A24909" t="s">
        <v>95625</v>
      </c>
      <c r="B24909" t="s">
        <v>95626</v>
      </c>
      <c r="C24909" t="s">
        <v>27</v>
      </c>
      <c r="D24909" t="e">
        <f>사플루오르화폴리에틸렌.</f>
        <v>#NAME?</v>
      </c>
      <c r="E24909" t="s">
        <v>29</v>
      </c>
      <c r="F24909" t="s">
        <v>16</v>
      </c>
      <c r="G24909" t="s">
        <v>1540</v>
      </c>
      <c r="H24909">
        <v>0</v>
      </c>
      <c r="I24909">
        <v>0</v>
      </c>
      <c r="J24909">
        <v>0</v>
      </c>
      <c r="K24909" t="s">
        <v>95627</v>
      </c>
    </row>
    <row r="24910" spans="1:11" x14ac:dyDescent="0.3">
      <c r="A24910" t="s">
        <v>95628</v>
      </c>
      <c r="C24910" t="s">
        <v>27</v>
      </c>
      <c r="D24910" t="s">
        <v>95629</v>
      </c>
      <c r="E24910" t="s">
        <v>90134</v>
      </c>
      <c r="F24910" t="s">
        <v>16</v>
      </c>
      <c r="G24910" t="s">
        <v>21335</v>
      </c>
      <c r="H24910">
        <v>0</v>
      </c>
      <c r="I24910">
        <v>0</v>
      </c>
      <c r="J24910">
        <v>0</v>
      </c>
      <c r="K24910" t="s">
        <v>95630</v>
      </c>
    </row>
    <row r="24911" spans="1:11" x14ac:dyDescent="0.3">
      <c r="A24911" t="s">
        <v>95631</v>
      </c>
      <c r="B24911" t="s">
        <v>95632</v>
      </c>
      <c r="C24911" t="s">
        <v>13</v>
      </c>
      <c r="D24911" t="s">
        <v>95633</v>
      </c>
      <c r="E24911" t="s">
        <v>87125</v>
      </c>
      <c r="F24911" t="s">
        <v>16</v>
      </c>
      <c r="G24911" t="s">
        <v>13433</v>
      </c>
      <c r="H24911">
        <v>0</v>
      </c>
      <c r="I24911">
        <v>0</v>
      </c>
      <c r="J24911">
        <v>0</v>
      </c>
      <c r="K24911" t="s">
        <v>95634</v>
      </c>
    </row>
    <row r="24912" spans="1:11" x14ac:dyDescent="0.3">
      <c r="A24912" t="s">
        <v>95635</v>
      </c>
      <c r="B24912" t="s">
        <v>95636</v>
      </c>
      <c r="C24912" t="s">
        <v>20</v>
      </c>
      <c r="D24912" t="s">
        <v>95637</v>
      </c>
      <c r="E24912" t="s">
        <v>82100</v>
      </c>
      <c r="F24912" t="s">
        <v>4497</v>
      </c>
      <c r="G24912" t="s">
        <v>42</v>
      </c>
      <c r="H24912">
        <v>0</v>
      </c>
      <c r="I24912">
        <v>0</v>
      </c>
      <c r="J24912">
        <v>0</v>
      </c>
      <c r="K24912" t="s">
        <v>95638</v>
      </c>
    </row>
    <row r="24913" spans="1:11" x14ac:dyDescent="0.3">
      <c r="A24913" t="s">
        <v>95639</v>
      </c>
      <c r="B24913" t="s">
        <v>95640</v>
      </c>
      <c r="C24913" t="s">
        <v>27</v>
      </c>
      <c r="D24913" t="s">
        <v>95641</v>
      </c>
      <c r="E24913" t="s">
        <v>90134</v>
      </c>
      <c r="F24913" t="s">
        <v>384</v>
      </c>
      <c r="G24913" t="s">
        <v>11525</v>
      </c>
      <c r="H24913">
        <v>0</v>
      </c>
      <c r="I24913">
        <v>0</v>
      </c>
      <c r="J24913">
        <v>0</v>
      </c>
      <c r="K24913" t="s">
        <v>95642</v>
      </c>
    </row>
    <row r="24914" spans="1:11" x14ac:dyDescent="0.3">
      <c r="A24914" t="s">
        <v>95643</v>
      </c>
      <c r="B24914" t="s">
        <v>95644</v>
      </c>
      <c r="C24914" t="s">
        <v>27</v>
      </c>
      <c r="D24914" t="s">
        <v>95645</v>
      </c>
      <c r="E24914" t="s">
        <v>90134</v>
      </c>
      <c r="F24914" t="s">
        <v>16</v>
      </c>
      <c r="G24914" t="s">
        <v>5815</v>
      </c>
      <c r="H24914">
        <v>0</v>
      </c>
      <c r="I24914">
        <v>0</v>
      </c>
      <c r="J24914">
        <v>0</v>
      </c>
      <c r="K24914" t="s">
        <v>95646</v>
      </c>
    </row>
    <row r="24915" spans="1:11" x14ac:dyDescent="0.3">
      <c r="A24915" t="s">
        <v>95647</v>
      </c>
      <c r="B24915" t="s">
        <v>95648</v>
      </c>
      <c r="C24915" t="s">
        <v>13</v>
      </c>
      <c r="D24915" t="s">
        <v>95649</v>
      </c>
      <c r="E24915" t="s">
        <v>87125</v>
      </c>
      <c r="F24915" t="s">
        <v>16</v>
      </c>
      <c r="G24915" t="s">
        <v>3050</v>
      </c>
      <c r="H24915">
        <v>0</v>
      </c>
      <c r="I24915">
        <v>0</v>
      </c>
      <c r="J24915">
        <v>0</v>
      </c>
      <c r="K24915" t="s">
        <v>95650</v>
      </c>
    </row>
    <row r="24916" spans="1:11" x14ac:dyDescent="0.3">
      <c r="A24916" t="s">
        <v>95651</v>
      </c>
      <c r="B24916" t="s">
        <v>95652</v>
      </c>
      <c r="C24916" t="s">
        <v>13</v>
      </c>
      <c r="D24916" t="s">
        <v>95653</v>
      </c>
      <c r="E24916" t="s">
        <v>87125</v>
      </c>
      <c r="F24916" t="s">
        <v>16</v>
      </c>
      <c r="G24916" t="s">
        <v>3039</v>
      </c>
      <c r="H24916">
        <v>0</v>
      </c>
      <c r="I24916">
        <v>0</v>
      </c>
      <c r="J24916">
        <v>0</v>
      </c>
      <c r="K24916" t="s">
        <v>95654</v>
      </c>
    </row>
    <row r="24917" spans="1:11" x14ac:dyDescent="0.3">
      <c r="A24917" t="s">
        <v>95655</v>
      </c>
      <c r="B24917" t="s">
        <v>95656</v>
      </c>
      <c r="C24917" t="s">
        <v>13</v>
      </c>
      <c r="D24917" t="s">
        <v>95657</v>
      </c>
      <c r="E24917" t="s">
        <v>87125</v>
      </c>
      <c r="F24917" t="s">
        <v>16</v>
      </c>
      <c r="G24917" t="s">
        <v>4960</v>
      </c>
      <c r="H24917">
        <v>0</v>
      </c>
      <c r="I24917">
        <v>0</v>
      </c>
      <c r="J24917">
        <v>0</v>
      </c>
      <c r="K24917" t="s">
        <v>95658</v>
      </c>
    </row>
    <row r="24918" spans="1:11" x14ac:dyDescent="0.3">
      <c r="A24918" t="s">
        <v>95659</v>
      </c>
      <c r="B24918" t="s">
        <v>95660</v>
      </c>
      <c r="C24918" t="s">
        <v>13</v>
      </c>
      <c r="D24918" t="s">
        <v>95661</v>
      </c>
      <c r="E24918" t="s">
        <v>87125</v>
      </c>
      <c r="F24918" t="s">
        <v>16</v>
      </c>
      <c r="G24918" t="s">
        <v>8512</v>
      </c>
      <c r="H24918">
        <v>0</v>
      </c>
      <c r="I24918">
        <v>0</v>
      </c>
      <c r="J24918">
        <v>0</v>
      </c>
      <c r="K24918" t="s">
        <v>95662</v>
      </c>
    </row>
    <row r="24919" spans="1:11" x14ac:dyDescent="0.3">
      <c r="A24919" t="s">
        <v>95663</v>
      </c>
      <c r="B24919" t="s">
        <v>95664</v>
      </c>
      <c r="C24919" t="s">
        <v>13</v>
      </c>
      <c r="D24919" t="s">
        <v>95665</v>
      </c>
      <c r="E24919" t="s">
        <v>87125</v>
      </c>
      <c r="F24919" t="s">
        <v>16</v>
      </c>
      <c r="G24919" t="s">
        <v>7708</v>
      </c>
      <c r="H24919">
        <v>0</v>
      </c>
      <c r="I24919">
        <v>0</v>
      </c>
      <c r="J24919">
        <v>0</v>
      </c>
      <c r="K24919" t="s">
        <v>95666</v>
      </c>
    </row>
    <row r="24920" spans="1:11" x14ac:dyDescent="0.3">
      <c r="A24920" t="s">
        <v>95667</v>
      </c>
      <c r="B24920" t="s">
        <v>95668</v>
      </c>
      <c r="C24920" t="s">
        <v>13</v>
      </c>
      <c r="D24920" t="s">
        <v>95669</v>
      </c>
      <c r="E24920" t="s">
        <v>87125</v>
      </c>
      <c r="F24920" t="s">
        <v>16</v>
      </c>
      <c r="G24920" t="s">
        <v>27136</v>
      </c>
      <c r="H24920">
        <v>0</v>
      </c>
      <c r="I24920">
        <v>0</v>
      </c>
      <c r="J24920">
        <v>0</v>
      </c>
      <c r="K24920" t="s">
        <v>95670</v>
      </c>
    </row>
    <row r="24921" spans="1:11" x14ac:dyDescent="0.3">
      <c r="A24921" t="s">
        <v>95671</v>
      </c>
      <c r="B24921" t="s">
        <v>95672</v>
      </c>
      <c r="C24921" t="s">
        <v>13</v>
      </c>
      <c r="D24921" t="s">
        <v>95673</v>
      </c>
      <c r="E24921" t="s">
        <v>87125</v>
      </c>
      <c r="F24921" t="s">
        <v>16</v>
      </c>
      <c r="G24921" t="s">
        <v>14304</v>
      </c>
      <c r="H24921">
        <v>0</v>
      </c>
      <c r="I24921">
        <v>0</v>
      </c>
      <c r="J24921">
        <v>0</v>
      </c>
      <c r="K24921" t="s">
        <v>95674</v>
      </c>
    </row>
    <row r="24922" spans="1:11" x14ac:dyDescent="0.3">
      <c r="A24922" t="s">
        <v>95675</v>
      </c>
      <c r="C24922" t="s">
        <v>27</v>
      </c>
      <c r="D24922" t="s">
        <v>95676</v>
      </c>
      <c r="E24922" t="s">
        <v>90134</v>
      </c>
      <c r="F24922" t="s">
        <v>3854</v>
      </c>
      <c r="G24922" t="s">
        <v>42</v>
      </c>
      <c r="H24922">
        <v>0</v>
      </c>
      <c r="I24922">
        <v>0</v>
      </c>
      <c r="J24922">
        <v>0</v>
      </c>
      <c r="K24922" t="s">
        <v>95677</v>
      </c>
    </row>
    <row r="24923" spans="1:11" x14ac:dyDescent="0.3">
      <c r="A24923" t="s">
        <v>95678</v>
      </c>
      <c r="B24923" t="s">
        <v>95679</v>
      </c>
      <c r="C24923" t="s">
        <v>27</v>
      </c>
      <c r="D24923" t="s">
        <v>95680</v>
      </c>
      <c r="E24923" t="s">
        <v>90134</v>
      </c>
      <c r="F24923" t="s">
        <v>412</v>
      </c>
      <c r="G24923" t="s">
        <v>2775</v>
      </c>
      <c r="H24923">
        <v>0</v>
      </c>
      <c r="I24923">
        <v>0</v>
      </c>
      <c r="J24923">
        <v>0</v>
      </c>
      <c r="K24923" t="s">
        <v>95681</v>
      </c>
    </row>
    <row r="24924" spans="1:11" x14ac:dyDescent="0.3">
      <c r="A24924" t="s">
        <v>95682</v>
      </c>
      <c r="B24924" t="s">
        <v>95683</v>
      </c>
      <c r="C24924" t="s">
        <v>27</v>
      </c>
      <c r="D24924" t="s">
        <v>95684</v>
      </c>
      <c r="E24924" t="s">
        <v>90134</v>
      </c>
      <c r="F24924" t="s">
        <v>1247</v>
      </c>
      <c r="G24924" t="s">
        <v>107</v>
      </c>
      <c r="H24924">
        <v>0</v>
      </c>
      <c r="I24924">
        <v>0</v>
      </c>
      <c r="J24924">
        <v>0</v>
      </c>
      <c r="K24924" t="s">
        <v>95685</v>
      </c>
    </row>
    <row r="24925" spans="1:11" x14ac:dyDescent="0.3">
      <c r="A24925" t="s">
        <v>95686</v>
      </c>
      <c r="B24925" t="s">
        <v>95687</v>
      </c>
      <c r="C24925" t="s">
        <v>27</v>
      </c>
      <c r="D24925" t="s">
        <v>95688</v>
      </c>
      <c r="E24925" t="s">
        <v>90134</v>
      </c>
      <c r="F24925" t="s">
        <v>18221</v>
      </c>
      <c r="G24925" t="s">
        <v>42</v>
      </c>
      <c r="H24925">
        <v>0</v>
      </c>
      <c r="I24925">
        <v>0</v>
      </c>
      <c r="J24925">
        <v>0</v>
      </c>
      <c r="K24925" t="s">
        <v>95689</v>
      </c>
    </row>
    <row r="24926" spans="1:11" x14ac:dyDescent="0.3">
      <c r="A24926" t="s">
        <v>95690</v>
      </c>
      <c r="B24926" t="s">
        <v>95691</v>
      </c>
      <c r="C24926" t="s">
        <v>27</v>
      </c>
      <c r="D24926" t="s">
        <v>95692</v>
      </c>
      <c r="E24926" t="s">
        <v>90134</v>
      </c>
      <c r="F24926" t="s">
        <v>34121</v>
      </c>
      <c r="G24926" t="s">
        <v>42</v>
      </c>
      <c r="H24926">
        <v>0</v>
      </c>
      <c r="I24926">
        <v>0</v>
      </c>
      <c r="J24926">
        <v>0</v>
      </c>
      <c r="K24926" t="s">
        <v>95693</v>
      </c>
    </row>
    <row r="24927" spans="1:11" x14ac:dyDescent="0.3">
      <c r="A24927" t="s">
        <v>95694</v>
      </c>
      <c r="B24927" t="s">
        <v>95695</v>
      </c>
      <c r="C24927" t="s">
        <v>27</v>
      </c>
      <c r="D24927" t="s">
        <v>95696</v>
      </c>
      <c r="E24927" t="s">
        <v>90134</v>
      </c>
      <c r="F24927" t="s">
        <v>1531</v>
      </c>
      <c r="G24927" t="s">
        <v>42</v>
      </c>
      <c r="H24927">
        <v>0</v>
      </c>
      <c r="I24927">
        <v>0</v>
      </c>
      <c r="J24927">
        <v>0</v>
      </c>
      <c r="K24927" t="s">
        <v>95697</v>
      </c>
    </row>
    <row r="24928" spans="1:11" x14ac:dyDescent="0.3">
      <c r="A24928" t="s">
        <v>95698</v>
      </c>
      <c r="B24928" t="s">
        <v>95699</v>
      </c>
      <c r="C24928" t="s">
        <v>27</v>
      </c>
      <c r="D24928" t="s">
        <v>95700</v>
      </c>
      <c r="E24928" t="s">
        <v>90134</v>
      </c>
      <c r="F24928" t="s">
        <v>2703</v>
      </c>
      <c r="G24928" t="s">
        <v>42</v>
      </c>
      <c r="H24928">
        <v>0</v>
      </c>
      <c r="I24928">
        <v>0</v>
      </c>
      <c r="J24928">
        <v>0</v>
      </c>
      <c r="K24928" t="s">
        <v>95701</v>
      </c>
    </row>
    <row r="24929" spans="1:11" x14ac:dyDescent="0.3">
      <c r="A24929" t="s">
        <v>95702</v>
      </c>
      <c r="B24929" t="s">
        <v>95703</v>
      </c>
      <c r="C24929" t="s">
        <v>27</v>
      </c>
      <c r="D24929" t="s">
        <v>95704</v>
      </c>
      <c r="E24929" t="s">
        <v>90134</v>
      </c>
      <c r="F24929" t="s">
        <v>23804</v>
      </c>
      <c r="G24929" t="s">
        <v>42</v>
      </c>
      <c r="H24929">
        <v>0</v>
      </c>
      <c r="I24929">
        <v>0</v>
      </c>
      <c r="J24929">
        <v>0</v>
      </c>
      <c r="K24929" t="s">
        <v>95705</v>
      </c>
    </row>
    <row r="24930" spans="1:11" x14ac:dyDescent="0.3">
      <c r="A24930" t="s">
        <v>95706</v>
      </c>
      <c r="B24930" t="s">
        <v>95707</v>
      </c>
      <c r="C24930" t="s">
        <v>27</v>
      </c>
      <c r="D24930" t="s">
        <v>95708</v>
      </c>
      <c r="E24930" t="s">
        <v>90134</v>
      </c>
      <c r="F24930" t="s">
        <v>10052</v>
      </c>
      <c r="G24930" t="s">
        <v>42</v>
      </c>
      <c r="H24930">
        <v>0</v>
      </c>
      <c r="I24930">
        <v>0</v>
      </c>
      <c r="J24930">
        <v>0</v>
      </c>
      <c r="K24930" t="s">
        <v>95709</v>
      </c>
    </row>
    <row r="24931" spans="1:11" x14ac:dyDescent="0.3">
      <c r="A24931" t="s">
        <v>95710</v>
      </c>
      <c r="B24931" t="s">
        <v>95711</v>
      </c>
      <c r="C24931" t="s">
        <v>13</v>
      </c>
      <c r="D24931" t="s">
        <v>95712</v>
      </c>
      <c r="E24931" t="s">
        <v>87125</v>
      </c>
      <c r="F24931" t="s">
        <v>16</v>
      </c>
      <c r="G24931" t="s">
        <v>28654</v>
      </c>
      <c r="H24931">
        <v>0</v>
      </c>
      <c r="I24931">
        <v>0</v>
      </c>
      <c r="J24931">
        <v>0</v>
      </c>
      <c r="K24931" t="s">
        <v>95713</v>
      </c>
    </row>
    <row r="24932" spans="1:11" x14ac:dyDescent="0.3">
      <c r="A24932" t="s">
        <v>95714</v>
      </c>
      <c r="B24932" t="s">
        <v>95715</v>
      </c>
      <c r="C24932" t="s">
        <v>27</v>
      </c>
      <c r="D24932" t="s">
        <v>95716</v>
      </c>
      <c r="E24932" t="s">
        <v>90134</v>
      </c>
      <c r="F24932" t="s">
        <v>4497</v>
      </c>
      <c r="G24932" t="s">
        <v>42</v>
      </c>
      <c r="H24932">
        <v>0</v>
      </c>
      <c r="I24932">
        <v>0</v>
      </c>
      <c r="J24932">
        <v>0</v>
      </c>
      <c r="K24932" t="s">
        <v>95717</v>
      </c>
    </row>
    <row r="24933" spans="1:11" x14ac:dyDescent="0.3">
      <c r="A24933" t="s">
        <v>95718</v>
      </c>
      <c r="B24933" t="s">
        <v>95719</v>
      </c>
      <c r="C24933" t="s">
        <v>27</v>
      </c>
      <c r="D24933" t="s">
        <v>95720</v>
      </c>
      <c r="E24933" t="s">
        <v>90134</v>
      </c>
      <c r="F24933" t="s">
        <v>6825</v>
      </c>
      <c r="G24933" t="s">
        <v>42</v>
      </c>
      <c r="H24933">
        <v>0</v>
      </c>
      <c r="I24933">
        <v>0</v>
      </c>
      <c r="J24933">
        <v>0</v>
      </c>
      <c r="K24933" t="s">
        <v>95721</v>
      </c>
    </row>
    <row r="24934" spans="1:11" x14ac:dyDescent="0.3">
      <c r="A24934" t="s">
        <v>95722</v>
      </c>
      <c r="B24934" t="s">
        <v>95723</v>
      </c>
      <c r="C24934" t="s">
        <v>27</v>
      </c>
      <c r="D24934" t="s">
        <v>95724</v>
      </c>
      <c r="E24934" t="s">
        <v>90134</v>
      </c>
      <c r="F24934" t="s">
        <v>9527</v>
      </c>
      <c r="G24934" t="s">
        <v>42</v>
      </c>
      <c r="H24934">
        <v>0</v>
      </c>
      <c r="I24934">
        <v>0</v>
      </c>
      <c r="J24934">
        <v>0</v>
      </c>
      <c r="K24934" t="s">
        <v>95725</v>
      </c>
    </row>
    <row r="24935" spans="1:11" x14ac:dyDescent="0.3">
      <c r="A24935" t="s">
        <v>95726</v>
      </c>
      <c r="B24935" t="s">
        <v>95727</v>
      </c>
      <c r="C24935" t="s">
        <v>27</v>
      </c>
      <c r="D24935" t="s">
        <v>95728</v>
      </c>
      <c r="E24935" t="s">
        <v>90134</v>
      </c>
      <c r="F24935" t="s">
        <v>21952</v>
      </c>
      <c r="G24935" t="s">
        <v>42</v>
      </c>
      <c r="H24935">
        <v>0</v>
      </c>
      <c r="I24935">
        <v>0</v>
      </c>
      <c r="J24935">
        <v>0</v>
      </c>
      <c r="K24935" t="s">
        <v>95729</v>
      </c>
    </row>
    <row r="24936" spans="1:11" x14ac:dyDescent="0.3">
      <c r="A24936" t="s">
        <v>95730</v>
      </c>
      <c r="B24936" t="s">
        <v>95731</v>
      </c>
      <c r="C24936" t="s">
        <v>13</v>
      </c>
      <c r="D24936" t="s">
        <v>95732</v>
      </c>
      <c r="E24936" t="s">
        <v>87125</v>
      </c>
      <c r="F24936" t="s">
        <v>16</v>
      </c>
      <c r="G24936" t="s">
        <v>1091</v>
      </c>
      <c r="H24936">
        <v>0</v>
      </c>
      <c r="I24936">
        <v>0</v>
      </c>
      <c r="J24936">
        <v>0</v>
      </c>
      <c r="K24936" t="s">
        <v>95733</v>
      </c>
    </row>
    <row r="24937" spans="1:11" x14ac:dyDescent="0.3">
      <c r="A24937" t="s">
        <v>95734</v>
      </c>
      <c r="B24937" t="s">
        <v>95735</v>
      </c>
      <c r="C24937" t="s">
        <v>27</v>
      </c>
      <c r="D24937" t="s">
        <v>95736</v>
      </c>
      <c r="E24937" t="s">
        <v>90134</v>
      </c>
      <c r="F24937" t="s">
        <v>2892</v>
      </c>
      <c r="G24937" t="s">
        <v>42</v>
      </c>
      <c r="H24937">
        <v>0</v>
      </c>
      <c r="I24937">
        <v>0</v>
      </c>
      <c r="J24937">
        <v>0</v>
      </c>
      <c r="K24937" t="s">
        <v>95737</v>
      </c>
    </row>
    <row r="24938" spans="1:11" x14ac:dyDescent="0.3">
      <c r="A24938" t="s">
        <v>95738</v>
      </c>
      <c r="B24938" t="s">
        <v>95739</v>
      </c>
      <c r="C24938" t="s">
        <v>27</v>
      </c>
      <c r="D24938" t="s">
        <v>95740</v>
      </c>
      <c r="E24938" t="s">
        <v>90134</v>
      </c>
      <c r="F24938" t="s">
        <v>10022</v>
      </c>
      <c r="G24938" t="s">
        <v>42</v>
      </c>
      <c r="H24938">
        <v>0</v>
      </c>
      <c r="I24938">
        <v>0</v>
      </c>
      <c r="J24938">
        <v>0</v>
      </c>
      <c r="K24938" t="s">
        <v>95741</v>
      </c>
    </row>
    <row r="24939" spans="1:11" x14ac:dyDescent="0.3">
      <c r="A24939" t="s">
        <v>95742</v>
      </c>
      <c r="B24939" t="s">
        <v>95743</v>
      </c>
      <c r="C24939" t="s">
        <v>27</v>
      </c>
      <c r="D24939" t="s">
        <v>95744</v>
      </c>
      <c r="E24939" t="s">
        <v>90134</v>
      </c>
      <c r="F24939" t="s">
        <v>1506</v>
      </c>
      <c r="G24939" t="s">
        <v>42</v>
      </c>
      <c r="H24939">
        <v>0</v>
      </c>
      <c r="I24939">
        <v>0</v>
      </c>
      <c r="J24939">
        <v>0</v>
      </c>
      <c r="K24939" t="s">
        <v>95745</v>
      </c>
    </row>
    <row r="24940" spans="1:11" x14ac:dyDescent="0.3">
      <c r="A24940" t="s">
        <v>95746</v>
      </c>
      <c r="B24940" t="s">
        <v>95747</v>
      </c>
      <c r="C24940" t="s">
        <v>27</v>
      </c>
      <c r="D24940" t="s">
        <v>95748</v>
      </c>
      <c r="E24940" t="s">
        <v>90134</v>
      </c>
      <c r="F24940" t="s">
        <v>7392</v>
      </c>
      <c r="G24940" t="s">
        <v>42</v>
      </c>
      <c r="H24940">
        <v>0</v>
      </c>
      <c r="I24940">
        <v>0</v>
      </c>
      <c r="J24940">
        <v>0</v>
      </c>
      <c r="K24940" t="s">
        <v>95749</v>
      </c>
    </row>
    <row r="24941" spans="1:11" x14ac:dyDescent="0.3">
      <c r="A24941" t="s">
        <v>95750</v>
      </c>
      <c r="B24941" t="s">
        <v>95751</v>
      </c>
      <c r="C24941" t="s">
        <v>466</v>
      </c>
      <c r="D24941" t="s">
        <v>95752</v>
      </c>
      <c r="E24941" t="s">
        <v>79083</v>
      </c>
      <c r="F24941" t="s">
        <v>16</v>
      </c>
      <c r="G24941" t="s">
        <v>19180</v>
      </c>
      <c r="H24941">
        <v>0</v>
      </c>
      <c r="I24941">
        <v>0</v>
      </c>
      <c r="J24941">
        <v>0</v>
      </c>
      <c r="K24941" t="s">
        <v>95753</v>
      </c>
    </row>
    <row r="24942" spans="1:11" x14ac:dyDescent="0.3">
      <c r="A24942" t="s">
        <v>95754</v>
      </c>
      <c r="B24942" t="s">
        <v>95755</v>
      </c>
      <c r="C24942" t="s">
        <v>13</v>
      </c>
      <c r="D24942" t="s">
        <v>95756</v>
      </c>
      <c r="E24942" t="s">
        <v>87125</v>
      </c>
      <c r="F24942" t="s">
        <v>16</v>
      </c>
      <c r="G24942" t="s">
        <v>23462</v>
      </c>
      <c r="H24942">
        <v>0</v>
      </c>
      <c r="I24942">
        <v>0</v>
      </c>
      <c r="J24942">
        <v>0</v>
      </c>
      <c r="K24942" t="s">
        <v>95757</v>
      </c>
    </row>
    <row r="24943" spans="1:11" x14ac:dyDescent="0.3">
      <c r="A24943" t="s">
        <v>95758</v>
      </c>
      <c r="B24943" t="s">
        <v>95759</v>
      </c>
      <c r="C24943" t="s">
        <v>13</v>
      </c>
      <c r="D24943" t="s">
        <v>95760</v>
      </c>
      <c r="E24943" t="s">
        <v>87125</v>
      </c>
      <c r="F24943" t="s">
        <v>16</v>
      </c>
      <c r="G24943" t="s">
        <v>17075</v>
      </c>
      <c r="H24943">
        <v>0</v>
      </c>
      <c r="I24943">
        <v>0</v>
      </c>
      <c r="J24943">
        <v>0</v>
      </c>
      <c r="K24943" t="s">
        <v>95761</v>
      </c>
    </row>
    <row r="24944" spans="1:11" x14ac:dyDescent="0.3">
      <c r="A24944" t="s">
        <v>95762</v>
      </c>
      <c r="B24944" t="s">
        <v>95763</v>
      </c>
      <c r="C24944" t="s">
        <v>13</v>
      </c>
      <c r="D24944" t="s">
        <v>95764</v>
      </c>
      <c r="E24944" t="s">
        <v>87125</v>
      </c>
      <c r="F24944" t="s">
        <v>16</v>
      </c>
      <c r="G24944" t="s">
        <v>1271</v>
      </c>
      <c r="H24944">
        <v>0</v>
      </c>
      <c r="I24944">
        <v>0</v>
      </c>
      <c r="J24944">
        <v>0</v>
      </c>
      <c r="K24944" t="s">
        <v>95765</v>
      </c>
    </row>
    <row r="24945" spans="1:11" x14ac:dyDescent="0.3">
      <c r="A24945" t="s">
        <v>95766</v>
      </c>
      <c r="B24945" t="s">
        <v>95767</v>
      </c>
      <c r="C24945" t="s">
        <v>27</v>
      </c>
      <c r="D24945" t="s">
        <v>95768</v>
      </c>
      <c r="E24945" t="s">
        <v>90134</v>
      </c>
      <c r="F24945" t="s">
        <v>2665</v>
      </c>
      <c r="G24945" t="s">
        <v>42</v>
      </c>
      <c r="H24945">
        <v>0</v>
      </c>
      <c r="I24945">
        <v>0</v>
      </c>
      <c r="J24945">
        <v>0</v>
      </c>
      <c r="K24945" t="s">
        <v>95769</v>
      </c>
    </row>
    <row r="24946" spans="1:11" x14ac:dyDescent="0.3">
      <c r="A24946" t="s">
        <v>95770</v>
      </c>
      <c r="B24946" t="s">
        <v>95771</v>
      </c>
      <c r="C24946" t="s">
        <v>27</v>
      </c>
      <c r="D24946" t="s">
        <v>95772</v>
      </c>
      <c r="E24946" t="s">
        <v>90134</v>
      </c>
      <c r="F24946" t="s">
        <v>2956</v>
      </c>
      <c r="G24946" t="s">
        <v>42</v>
      </c>
      <c r="H24946">
        <v>0</v>
      </c>
      <c r="I24946">
        <v>0</v>
      </c>
      <c r="J24946">
        <v>0</v>
      </c>
      <c r="K24946" t="s">
        <v>95773</v>
      </c>
    </row>
    <row r="24947" spans="1:11" x14ac:dyDescent="0.3">
      <c r="A24947" t="s">
        <v>95774</v>
      </c>
      <c r="B24947" t="s">
        <v>88825</v>
      </c>
      <c r="C24947" t="s">
        <v>13</v>
      </c>
      <c r="D24947" t="s">
        <v>95775</v>
      </c>
      <c r="E24947" t="s">
        <v>87125</v>
      </c>
      <c r="F24947" t="s">
        <v>16</v>
      </c>
      <c r="G24947" t="s">
        <v>9995</v>
      </c>
      <c r="H24947">
        <v>0</v>
      </c>
      <c r="I24947">
        <v>0</v>
      </c>
      <c r="J24947">
        <v>0</v>
      </c>
      <c r="K24947" t="s">
        <v>95776</v>
      </c>
    </row>
    <row r="24948" spans="1:11" x14ac:dyDescent="0.3">
      <c r="A24948" t="s">
        <v>95777</v>
      </c>
      <c r="B24948" t="s">
        <v>95778</v>
      </c>
      <c r="C24948" t="s">
        <v>27</v>
      </c>
      <c r="D24948" t="s">
        <v>95779</v>
      </c>
      <c r="E24948" t="s">
        <v>90134</v>
      </c>
      <c r="F24948" t="s">
        <v>3638</v>
      </c>
      <c r="G24948" t="s">
        <v>42</v>
      </c>
      <c r="H24948">
        <v>0</v>
      </c>
      <c r="I24948">
        <v>0</v>
      </c>
      <c r="J24948">
        <v>0</v>
      </c>
      <c r="K24948" t="s">
        <v>95780</v>
      </c>
    </row>
    <row r="24949" spans="1:11" x14ac:dyDescent="0.3">
      <c r="A24949" t="s">
        <v>95781</v>
      </c>
      <c r="B24949" t="s">
        <v>95782</v>
      </c>
      <c r="C24949" t="s">
        <v>27</v>
      </c>
      <c r="D24949" t="s">
        <v>95783</v>
      </c>
      <c r="E24949" t="s">
        <v>90134</v>
      </c>
      <c r="F24949" t="s">
        <v>1531</v>
      </c>
      <c r="G24949" t="s">
        <v>42</v>
      </c>
      <c r="H24949">
        <v>0</v>
      </c>
      <c r="I24949">
        <v>0</v>
      </c>
      <c r="J24949">
        <v>0</v>
      </c>
      <c r="K24949" t="s">
        <v>95784</v>
      </c>
    </row>
    <row r="24950" spans="1:11" x14ac:dyDescent="0.3">
      <c r="A24950" t="s">
        <v>95785</v>
      </c>
      <c r="B24950" t="s">
        <v>95786</v>
      </c>
      <c r="C24950" t="s">
        <v>27</v>
      </c>
      <c r="D24950" t="s">
        <v>95787</v>
      </c>
      <c r="E24950" t="s">
        <v>90134</v>
      </c>
      <c r="F24950" t="s">
        <v>3786</v>
      </c>
      <c r="G24950" t="s">
        <v>42</v>
      </c>
      <c r="H24950">
        <v>0</v>
      </c>
      <c r="I24950">
        <v>0</v>
      </c>
      <c r="J24950">
        <v>0</v>
      </c>
      <c r="K24950" t="s">
        <v>95788</v>
      </c>
    </row>
    <row r="24951" spans="1:11" x14ac:dyDescent="0.3">
      <c r="A24951" t="s">
        <v>95789</v>
      </c>
      <c r="B24951" t="s">
        <v>95790</v>
      </c>
      <c r="C24951" t="s">
        <v>13</v>
      </c>
      <c r="D24951" t="s">
        <v>95791</v>
      </c>
      <c r="E24951" t="s">
        <v>87125</v>
      </c>
      <c r="F24951" t="s">
        <v>16</v>
      </c>
      <c r="G24951" t="s">
        <v>16080</v>
      </c>
      <c r="H24951">
        <v>0</v>
      </c>
      <c r="I24951">
        <v>0</v>
      </c>
      <c r="J24951">
        <v>0</v>
      </c>
      <c r="K24951" t="s">
        <v>95792</v>
      </c>
    </row>
    <row r="24952" spans="1:11" x14ac:dyDescent="0.3">
      <c r="A24952" t="s">
        <v>95793</v>
      </c>
      <c r="B24952" t="s">
        <v>95794</v>
      </c>
      <c r="C24952" t="s">
        <v>27</v>
      </c>
      <c r="D24952" t="s">
        <v>95795</v>
      </c>
      <c r="E24952" t="s">
        <v>90134</v>
      </c>
      <c r="F24952" t="s">
        <v>2795</v>
      </c>
      <c r="G24952" t="s">
        <v>1488</v>
      </c>
      <c r="H24952">
        <v>0</v>
      </c>
      <c r="I24952">
        <v>0</v>
      </c>
      <c r="J24952">
        <v>0</v>
      </c>
      <c r="K24952" t="s">
        <v>95796</v>
      </c>
    </row>
    <row r="24953" spans="1:11" x14ac:dyDescent="0.3">
      <c r="A24953" t="s">
        <v>95797</v>
      </c>
      <c r="B24953" t="s">
        <v>95798</v>
      </c>
      <c r="C24953" t="s">
        <v>13</v>
      </c>
      <c r="D24953" t="s">
        <v>95799</v>
      </c>
      <c r="E24953" t="s">
        <v>87125</v>
      </c>
      <c r="F24953" t="s">
        <v>16</v>
      </c>
      <c r="G24953" t="s">
        <v>7763</v>
      </c>
      <c r="H24953">
        <v>0</v>
      </c>
      <c r="I24953">
        <v>0</v>
      </c>
      <c r="J24953">
        <v>0</v>
      </c>
      <c r="K24953" t="s">
        <v>95800</v>
      </c>
    </row>
    <row r="24954" spans="1:11" x14ac:dyDescent="0.3">
      <c r="A24954" t="s">
        <v>95801</v>
      </c>
      <c r="C24954" t="s">
        <v>13</v>
      </c>
      <c r="D24954" t="s">
        <v>95802</v>
      </c>
      <c r="E24954" t="s">
        <v>87125</v>
      </c>
      <c r="F24954" t="s">
        <v>16</v>
      </c>
      <c r="G24954" t="s">
        <v>17259</v>
      </c>
      <c r="H24954">
        <v>0</v>
      </c>
      <c r="I24954">
        <v>0</v>
      </c>
      <c r="J24954">
        <v>0</v>
      </c>
      <c r="K24954" t="s">
        <v>95803</v>
      </c>
    </row>
    <row r="24955" spans="1:11" x14ac:dyDescent="0.3">
      <c r="A24955" t="s">
        <v>95804</v>
      </c>
      <c r="B24955" t="s">
        <v>95805</v>
      </c>
      <c r="C24955" t="s">
        <v>27</v>
      </c>
      <c r="D24955" t="s">
        <v>95806</v>
      </c>
      <c r="E24955" t="s">
        <v>90134</v>
      </c>
      <c r="F24955" t="s">
        <v>16</v>
      </c>
      <c r="G24955" t="s">
        <v>24420</v>
      </c>
      <c r="H24955">
        <v>0</v>
      </c>
      <c r="I24955">
        <v>0</v>
      </c>
      <c r="J24955">
        <v>0</v>
      </c>
      <c r="K24955" t="s">
        <v>95807</v>
      </c>
    </row>
    <row r="24956" spans="1:11" x14ac:dyDescent="0.3">
      <c r="A24956" t="s">
        <v>95808</v>
      </c>
      <c r="B24956" t="s">
        <v>95809</v>
      </c>
      <c r="C24956" t="s">
        <v>13</v>
      </c>
      <c r="D24956" t="s">
        <v>95810</v>
      </c>
      <c r="E24956" t="s">
        <v>87125</v>
      </c>
      <c r="F24956" t="s">
        <v>16</v>
      </c>
      <c r="G24956" t="s">
        <v>9279</v>
      </c>
      <c r="H24956">
        <v>0</v>
      </c>
      <c r="I24956">
        <v>0</v>
      </c>
      <c r="J24956">
        <v>0</v>
      </c>
      <c r="K24956" t="s">
        <v>95811</v>
      </c>
    </row>
    <row r="24957" spans="1:11" x14ac:dyDescent="0.3">
      <c r="A24957" t="s">
        <v>95812</v>
      </c>
      <c r="B24957" t="s">
        <v>26222</v>
      </c>
      <c r="C24957" t="s">
        <v>13</v>
      </c>
      <c r="D24957" t="s">
        <v>95813</v>
      </c>
      <c r="E24957" t="s">
        <v>87125</v>
      </c>
      <c r="F24957" t="s">
        <v>16</v>
      </c>
      <c r="G24957" t="s">
        <v>4460</v>
      </c>
      <c r="H24957">
        <v>0</v>
      </c>
      <c r="I24957">
        <v>0</v>
      </c>
      <c r="J24957">
        <v>0</v>
      </c>
      <c r="K24957" t="s">
        <v>95814</v>
      </c>
    </row>
    <row r="24958" spans="1:11" x14ac:dyDescent="0.3">
      <c r="A24958" t="s">
        <v>95815</v>
      </c>
      <c r="B24958" t="s">
        <v>95816</v>
      </c>
      <c r="C24958" t="s">
        <v>13</v>
      </c>
      <c r="D24958" t="s">
        <v>95817</v>
      </c>
      <c r="E24958" t="s">
        <v>87125</v>
      </c>
      <c r="F24958" t="s">
        <v>16</v>
      </c>
      <c r="G24958" t="s">
        <v>6057</v>
      </c>
      <c r="H24958">
        <v>0</v>
      </c>
      <c r="I24958">
        <v>0</v>
      </c>
      <c r="J24958">
        <v>0</v>
      </c>
      <c r="K24958" t="s">
        <v>95818</v>
      </c>
    </row>
    <row r="24959" spans="1:11" x14ac:dyDescent="0.3">
      <c r="A24959" t="s">
        <v>95819</v>
      </c>
      <c r="C24959" t="s">
        <v>13</v>
      </c>
      <c r="D24959" t="s">
        <v>95820</v>
      </c>
      <c r="E24959" t="s">
        <v>87125</v>
      </c>
      <c r="F24959" t="s">
        <v>41</v>
      </c>
      <c r="G24959" t="s">
        <v>42</v>
      </c>
      <c r="H24959">
        <v>0</v>
      </c>
      <c r="I24959">
        <v>0</v>
      </c>
      <c r="J24959">
        <v>0</v>
      </c>
      <c r="K24959" t="s">
        <v>95821</v>
      </c>
    </row>
    <row r="24960" spans="1:11" x14ac:dyDescent="0.3">
      <c r="A24960" t="s">
        <v>95822</v>
      </c>
      <c r="B24960" t="s">
        <v>95823</v>
      </c>
      <c r="C24960" t="s">
        <v>147</v>
      </c>
      <c r="D24960" t="s">
        <v>95824</v>
      </c>
      <c r="E24960" t="s">
        <v>76393</v>
      </c>
      <c r="F24960" t="s">
        <v>4985</v>
      </c>
      <c r="G24960" t="s">
        <v>42</v>
      </c>
      <c r="H24960">
        <v>0</v>
      </c>
      <c r="I24960">
        <v>0</v>
      </c>
      <c r="J24960">
        <v>0</v>
      </c>
      <c r="K24960" t="s">
        <v>95825</v>
      </c>
    </row>
    <row r="24961" spans="1:11" x14ac:dyDescent="0.3">
      <c r="A24961" t="s">
        <v>95826</v>
      </c>
      <c r="B24961" t="s">
        <v>95827</v>
      </c>
      <c r="C24961" t="s">
        <v>20</v>
      </c>
      <c r="D24961" t="s">
        <v>95828</v>
      </c>
      <c r="E24961" t="s">
        <v>82100</v>
      </c>
      <c r="F24961" t="s">
        <v>16</v>
      </c>
      <c r="G24961" t="s">
        <v>17580</v>
      </c>
      <c r="H24961">
        <v>0</v>
      </c>
      <c r="I24961">
        <v>0</v>
      </c>
      <c r="J24961">
        <v>0</v>
      </c>
      <c r="K24961" t="s">
        <v>95829</v>
      </c>
    </row>
    <row r="24962" spans="1:11" x14ac:dyDescent="0.3">
      <c r="A24962" t="s">
        <v>95830</v>
      </c>
      <c r="B24962" t="s">
        <v>95831</v>
      </c>
      <c r="C24962" t="s">
        <v>13</v>
      </c>
      <c r="D24962" t="s">
        <v>95832</v>
      </c>
      <c r="E24962" t="s">
        <v>87125</v>
      </c>
      <c r="F24962" t="s">
        <v>16</v>
      </c>
      <c r="G24962" t="s">
        <v>561</v>
      </c>
      <c r="H24962">
        <v>0</v>
      </c>
      <c r="I24962">
        <v>0</v>
      </c>
      <c r="J24962">
        <v>0</v>
      </c>
      <c r="K24962" t="s">
        <v>95833</v>
      </c>
    </row>
    <row r="24963" spans="1:11" x14ac:dyDescent="0.3">
      <c r="A24963" t="s">
        <v>95834</v>
      </c>
      <c r="B24963" t="s">
        <v>95835</v>
      </c>
      <c r="C24963" t="s">
        <v>13</v>
      </c>
      <c r="D24963" t="s">
        <v>95836</v>
      </c>
      <c r="E24963" t="s">
        <v>87125</v>
      </c>
      <c r="F24963" t="s">
        <v>16</v>
      </c>
      <c r="G24963" t="s">
        <v>38920</v>
      </c>
      <c r="H24963">
        <v>0</v>
      </c>
      <c r="I24963">
        <v>0</v>
      </c>
      <c r="J24963">
        <v>0</v>
      </c>
      <c r="K24963" t="s">
        <v>95837</v>
      </c>
    </row>
    <row r="24964" spans="1:11" x14ac:dyDescent="0.3">
      <c r="A24964" t="s">
        <v>95838</v>
      </c>
      <c r="C24964" t="s">
        <v>13</v>
      </c>
      <c r="D24964" t="s">
        <v>95839</v>
      </c>
      <c r="E24964" t="s">
        <v>87125</v>
      </c>
      <c r="F24964" t="s">
        <v>16</v>
      </c>
      <c r="G24964" t="s">
        <v>756</v>
      </c>
      <c r="H24964">
        <v>0</v>
      </c>
      <c r="I24964">
        <v>0</v>
      </c>
      <c r="J24964">
        <v>0</v>
      </c>
      <c r="K24964" t="s">
        <v>95840</v>
      </c>
    </row>
    <row r="24965" spans="1:11" x14ac:dyDescent="0.3">
      <c r="A24965" t="s">
        <v>95841</v>
      </c>
      <c r="B24965" t="s">
        <v>95842</v>
      </c>
      <c r="C24965" t="s">
        <v>13</v>
      </c>
      <c r="D24965" t="s">
        <v>95843</v>
      </c>
      <c r="E24965" t="s">
        <v>87125</v>
      </c>
      <c r="F24965" t="s">
        <v>16</v>
      </c>
      <c r="G24965" t="s">
        <v>4731</v>
      </c>
      <c r="H24965">
        <v>0</v>
      </c>
      <c r="I24965">
        <v>0</v>
      </c>
      <c r="J24965">
        <v>0</v>
      </c>
      <c r="K24965" t="s">
        <v>95844</v>
      </c>
    </row>
    <row r="24966" spans="1:11" x14ac:dyDescent="0.3">
      <c r="A24966" t="s">
        <v>95845</v>
      </c>
      <c r="B24966" t="s">
        <v>95846</v>
      </c>
      <c r="C24966" t="s">
        <v>13</v>
      </c>
      <c r="D24966" t="s">
        <v>95847</v>
      </c>
      <c r="E24966" t="s">
        <v>87125</v>
      </c>
      <c r="F24966" t="s">
        <v>16</v>
      </c>
      <c r="G24966" t="s">
        <v>3039</v>
      </c>
      <c r="H24966">
        <v>0</v>
      </c>
      <c r="I24966">
        <v>0</v>
      </c>
      <c r="J24966">
        <v>0</v>
      </c>
      <c r="K24966" t="s">
        <v>95848</v>
      </c>
    </row>
    <row r="24967" spans="1:11" x14ac:dyDescent="0.3">
      <c r="A24967" t="s">
        <v>95849</v>
      </c>
      <c r="B24967" t="s">
        <v>95850</v>
      </c>
      <c r="C24967" t="s">
        <v>13</v>
      </c>
      <c r="D24967" t="s">
        <v>95851</v>
      </c>
      <c r="E24967" t="s">
        <v>87125</v>
      </c>
      <c r="F24967" t="s">
        <v>16</v>
      </c>
      <c r="G24967" t="s">
        <v>2686</v>
      </c>
      <c r="H24967">
        <v>0</v>
      </c>
      <c r="I24967">
        <v>0</v>
      </c>
      <c r="J24967">
        <v>0</v>
      </c>
      <c r="K24967" t="s">
        <v>95852</v>
      </c>
    </row>
    <row r="24968" spans="1:11" x14ac:dyDescent="0.3">
      <c r="A24968" t="s">
        <v>95853</v>
      </c>
      <c r="B24968" t="s">
        <v>95854</v>
      </c>
      <c r="C24968" t="s">
        <v>147</v>
      </c>
      <c r="D24968" t="s">
        <v>95855</v>
      </c>
      <c r="E24968" t="s">
        <v>76393</v>
      </c>
      <c r="F24968" t="s">
        <v>5326</v>
      </c>
      <c r="G24968" t="s">
        <v>42</v>
      </c>
      <c r="H24968">
        <v>0</v>
      </c>
      <c r="I24968">
        <v>0</v>
      </c>
      <c r="J24968">
        <v>0</v>
      </c>
      <c r="K24968" t="s">
        <v>95856</v>
      </c>
    </row>
    <row r="24969" spans="1:11" x14ac:dyDescent="0.3">
      <c r="A24969" t="s">
        <v>95857</v>
      </c>
      <c r="C24969" t="s">
        <v>466</v>
      </c>
      <c r="D24969" t="s">
        <v>95858</v>
      </c>
      <c r="E24969" t="s">
        <v>79083</v>
      </c>
      <c r="F24969" t="s">
        <v>16</v>
      </c>
      <c r="G24969" t="s">
        <v>12703</v>
      </c>
      <c r="H24969">
        <v>0</v>
      </c>
      <c r="I24969">
        <v>0</v>
      </c>
      <c r="J24969">
        <v>0</v>
      </c>
      <c r="K24969" t="s">
        <v>95859</v>
      </c>
    </row>
    <row r="24970" spans="1:11" x14ac:dyDescent="0.3">
      <c r="A24970" t="s">
        <v>95858</v>
      </c>
      <c r="B24970" t="s">
        <v>95860</v>
      </c>
      <c r="C24970" t="s">
        <v>466</v>
      </c>
      <c r="D24970" t="s">
        <v>95861</v>
      </c>
      <c r="E24970" t="s">
        <v>79083</v>
      </c>
      <c r="F24970" t="s">
        <v>16</v>
      </c>
      <c r="G24970" t="s">
        <v>2079</v>
      </c>
      <c r="H24970">
        <v>0</v>
      </c>
      <c r="I24970">
        <v>0</v>
      </c>
      <c r="J24970">
        <v>0</v>
      </c>
      <c r="K24970" t="s">
        <v>95862</v>
      </c>
    </row>
    <row r="24971" spans="1:11" x14ac:dyDescent="0.3">
      <c r="A24971" t="s">
        <v>95863</v>
      </c>
      <c r="B24971" t="s">
        <v>95864</v>
      </c>
      <c r="C24971" t="s">
        <v>13</v>
      </c>
      <c r="D24971" t="s">
        <v>95865</v>
      </c>
      <c r="E24971" t="s">
        <v>87125</v>
      </c>
      <c r="F24971" t="s">
        <v>16</v>
      </c>
      <c r="G24971" t="s">
        <v>26691</v>
      </c>
      <c r="H24971">
        <v>0</v>
      </c>
      <c r="I24971">
        <v>0</v>
      </c>
      <c r="J24971">
        <v>0</v>
      </c>
      <c r="K24971" t="s">
        <v>95866</v>
      </c>
    </row>
    <row r="24972" spans="1:11" x14ac:dyDescent="0.3">
      <c r="A24972" t="s">
        <v>95867</v>
      </c>
      <c r="B24972" t="s">
        <v>95868</v>
      </c>
      <c r="C24972" t="s">
        <v>27</v>
      </c>
      <c r="D24972" t="s">
        <v>95869</v>
      </c>
      <c r="E24972" t="s">
        <v>90134</v>
      </c>
      <c r="F24972" t="s">
        <v>7044</v>
      </c>
      <c r="G24972" t="s">
        <v>42</v>
      </c>
      <c r="H24972">
        <v>0</v>
      </c>
      <c r="I24972">
        <v>0</v>
      </c>
      <c r="J24972">
        <v>0</v>
      </c>
      <c r="K24972" t="s">
        <v>95870</v>
      </c>
    </row>
    <row r="24973" spans="1:11" x14ac:dyDescent="0.3">
      <c r="A24973" t="s">
        <v>95871</v>
      </c>
      <c r="B24973" t="s">
        <v>95872</v>
      </c>
      <c r="C24973" t="s">
        <v>27</v>
      </c>
      <c r="D24973" t="s">
        <v>95873</v>
      </c>
      <c r="E24973" t="s">
        <v>90134</v>
      </c>
      <c r="F24973" t="s">
        <v>7493</v>
      </c>
      <c r="G24973" t="s">
        <v>42</v>
      </c>
      <c r="H24973">
        <v>0</v>
      </c>
      <c r="I24973">
        <v>0</v>
      </c>
      <c r="J24973">
        <v>0</v>
      </c>
      <c r="K24973" t="s">
        <v>95874</v>
      </c>
    </row>
    <row r="24974" spans="1:11" x14ac:dyDescent="0.3">
      <c r="A24974" t="s">
        <v>95875</v>
      </c>
      <c r="C24974" t="s">
        <v>27</v>
      </c>
      <c r="D24974" t="s">
        <v>95876</v>
      </c>
      <c r="E24974" t="s">
        <v>90134</v>
      </c>
      <c r="F24974" t="s">
        <v>16</v>
      </c>
      <c r="G24974" t="s">
        <v>42</v>
      </c>
      <c r="H24974">
        <v>0</v>
      </c>
      <c r="I24974">
        <v>0</v>
      </c>
      <c r="J24974">
        <v>0</v>
      </c>
      <c r="K24974" t="s">
        <v>95877</v>
      </c>
    </row>
    <row r="24975" spans="1:11" x14ac:dyDescent="0.3">
      <c r="A24975" t="s">
        <v>95878</v>
      </c>
      <c r="B24975" t="s">
        <v>95879</v>
      </c>
      <c r="C24975" t="s">
        <v>27</v>
      </c>
      <c r="D24975" t="s">
        <v>95880</v>
      </c>
      <c r="E24975" t="s">
        <v>90134</v>
      </c>
      <c r="F24975" t="s">
        <v>16</v>
      </c>
      <c r="G24975" t="s">
        <v>3168</v>
      </c>
      <c r="H24975">
        <v>0</v>
      </c>
      <c r="I24975">
        <v>0</v>
      </c>
      <c r="J24975">
        <v>0</v>
      </c>
      <c r="K24975" t="s">
        <v>95881</v>
      </c>
    </row>
    <row r="24976" spans="1:11" x14ac:dyDescent="0.3">
      <c r="A24976" t="s">
        <v>95882</v>
      </c>
      <c r="B24976" t="s">
        <v>95883</v>
      </c>
      <c r="C24976" t="s">
        <v>20</v>
      </c>
      <c r="D24976" t="s">
        <v>95884</v>
      </c>
      <c r="E24976" t="s">
        <v>82100</v>
      </c>
      <c r="F24976" t="s">
        <v>16</v>
      </c>
      <c r="G24976" t="s">
        <v>10101</v>
      </c>
      <c r="H24976">
        <v>0</v>
      </c>
      <c r="I24976">
        <v>0</v>
      </c>
      <c r="J24976">
        <v>0</v>
      </c>
      <c r="K24976" t="s">
        <v>95885</v>
      </c>
    </row>
    <row r="24977" spans="1:11" x14ac:dyDescent="0.3">
      <c r="A24977" t="s">
        <v>95886</v>
      </c>
      <c r="B24977" t="s">
        <v>18908</v>
      </c>
      <c r="C24977" t="s">
        <v>1159</v>
      </c>
      <c r="D24977" t="s">
        <v>95887</v>
      </c>
      <c r="E24977" t="s">
        <v>2421</v>
      </c>
      <c r="F24977" t="s">
        <v>16</v>
      </c>
      <c r="G24977" t="s">
        <v>29173</v>
      </c>
      <c r="H24977">
        <v>0</v>
      </c>
      <c r="I24977">
        <v>0</v>
      </c>
      <c r="J24977">
        <v>0</v>
      </c>
      <c r="K24977" t="s">
        <v>95888</v>
      </c>
    </row>
    <row r="24978" spans="1:11" x14ac:dyDescent="0.3">
      <c r="A24978" t="s">
        <v>95889</v>
      </c>
      <c r="B24978" t="s">
        <v>95890</v>
      </c>
      <c r="C24978" t="s">
        <v>27</v>
      </c>
      <c r="D24978" t="s">
        <v>95891</v>
      </c>
      <c r="E24978" t="s">
        <v>29</v>
      </c>
      <c r="F24978" t="s">
        <v>16</v>
      </c>
      <c r="G24978" t="s">
        <v>12743</v>
      </c>
      <c r="H24978">
        <v>0</v>
      </c>
      <c r="I24978">
        <v>0</v>
      </c>
      <c r="J24978">
        <v>0</v>
      </c>
      <c r="K24978" t="s">
        <v>95892</v>
      </c>
    </row>
    <row r="24979" spans="1:11" x14ac:dyDescent="0.3">
      <c r="A24979" t="s">
        <v>95893</v>
      </c>
      <c r="B24979" t="s">
        <v>52216</v>
      </c>
      <c r="C24979" t="s">
        <v>27</v>
      </c>
      <c r="D24979" t="s">
        <v>95894</v>
      </c>
      <c r="E24979" t="s">
        <v>90134</v>
      </c>
      <c r="F24979" t="s">
        <v>16</v>
      </c>
      <c r="G24979" t="s">
        <v>3430</v>
      </c>
      <c r="H24979">
        <v>0</v>
      </c>
      <c r="I24979">
        <v>0</v>
      </c>
      <c r="J24979">
        <v>0</v>
      </c>
      <c r="K24979" t="s">
        <v>95895</v>
      </c>
    </row>
    <row r="24980" spans="1:11" x14ac:dyDescent="0.3">
      <c r="A24980" t="s">
        <v>95896</v>
      </c>
      <c r="B24980" t="s">
        <v>95897</v>
      </c>
      <c r="C24980" t="s">
        <v>27</v>
      </c>
      <c r="D24980" t="s">
        <v>95898</v>
      </c>
      <c r="E24980" t="s">
        <v>90134</v>
      </c>
      <c r="F24980" t="s">
        <v>631</v>
      </c>
      <c r="G24980" t="s">
        <v>42</v>
      </c>
      <c r="H24980">
        <v>0</v>
      </c>
      <c r="I24980">
        <v>0</v>
      </c>
      <c r="J24980">
        <v>0</v>
      </c>
      <c r="K24980" t="s">
        <v>95899</v>
      </c>
    </row>
    <row r="24981" spans="1:11" x14ac:dyDescent="0.3">
      <c r="A24981" t="s">
        <v>95900</v>
      </c>
      <c r="B24981" t="s">
        <v>95901</v>
      </c>
      <c r="C24981" t="s">
        <v>147</v>
      </c>
      <c r="D24981" t="s">
        <v>95902</v>
      </c>
      <c r="E24981" t="s">
        <v>76393</v>
      </c>
      <c r="F24981" t="s">
        <v>7156</v>
      </c>
      <c r="G24981" t="s">
        <v>42</v>
      </c>
      <c r="H24981">
        <v>0</v>
      </c>
      <c r="I24981">
        <v>0</v>
      </c>
      <c r="J24981">
        <v>0</v>
      </c>
      <c r="K24981" t="s">
        <v>95903</v>
      </c>
    </row>
    <row r="24982" spans="1:11" x14ac:dyDescent="0.3">
      <c r="A24982" t="s">
        <v>95904</v>
      </c>
      <c r="B24982" t="s">
        <v>95905</v>
      </c>
      <c r="C24982" t="s">
        <v>147</v>
      </c>
      <c r="D24982" t="s">
        <v>95906</v>
      </c>
      <c r="E24982" t="s">
        <v>76393</v>
      </c>
      <c r="F24982" t="s">
        <v>2286</v>
      </c>
      <c r="G24982" t="s">
        <v>42</v>
      </c>
      <c r="H24982">
        <v>0</v>
      </c>
      <c r="I24982">
        <v>0</v>
      </c>
      <c r="J24982">
        <v>0</v>
      </c>
      <c r="K24982" t="s">
        <v>95907</v>
      </c>
    </row>
    <row r="24983" spans="1:11" x14ac:dyDescent="0.3">
      <c r="A24983" t="s">
        <v>95908</v>
      </c>
      <c r="B24983" t="s">
        <v>95909</v>
      </c>
      <c r="C24983" t="s">
        <v>20</v>
      </c>
      <c r="D24983" t="s">
        <v>95910</v>
      </c>
      <c r="E24983" t="s">
        <v>82100</v>
      </c>
      <c r="F24983" t="s">
        <v>16</v>
      </c>
      <c r="G24983" t="s">
        <v>4712</v>
      </c>
      <c r="H24983">
        <v>0</v>
      </c>
      <c r="I24983">
        <v>0</v>
      </c>
      <c r="J24983">
        <v>0</v>
      </c>
      <c r="K24983" t="s">
        <v>95911</v>
      </c>
    </row>
    <row r="24984" spans="1:11" x14ac:dyDescent="0.3">
      <c r="A24984" t="s">
        <v>95912</v>
      </c>
      <c r="B24984" t="s">
        <v>95913</v>
      </c>
      <c r="C24984" t="s">
        <v>27</v>
      </c>
      <c r="D24984" t="s">
        <v>95914</v>
      </c>
      <c r="E24984" t="s">
        <v>90134</v>
      </c>
      <c r="F24984" t="s">
        <v>11510</v>
      </c>
      <c r="G24984" t="s">
        <v>42</v>
      </c>
      <c r="H24984">
        <v>0</v>
      </c>
      <c r="I24984">
        <v>0</v>
      </c>
      <c r="J24984">
        <v>0</v>
      </c>
      <c r="K24984" t="s">
        <v>95915</v>
      </c>
    </row>
    <row r="24985" spans="1:11" x14ac:dyDescent="0.3">
      <c r="A24985" t="s">
        <v>95916</v>
      </c>
      <c r="C24985" t="s">
        <v>13</v>
      </c>
      <c r="D24985" t="s">
        <v>95917</v>
      </c>
      <c r="E24985" t="s">
        <v>87125</v>
      </c>
      <c r="F24985" t="s">
        <v>1242</v>
      </c>
      <c r="G24985" t="s">
        <v>42</v>
      </c>
      <c r="H24985">
        <v>0</v>
      </c>
      <c r="I24985">
        <v>0</v>
      </c>
      <c r="J24985">
        <v>0</v>
      </c>
      <c r="K24985" t="s">
        <v>95918</v>
      </c>
    </row>
    <row r="24986" spans="1:11" x14ac:dyDescent="0.3">
      <c r="A24986" t="s">
        <v>95919</v>
      </c>
      <c r="C24986" t="s">
        <v>13</v>
      </c>
      <c r="D24986" t="s">
        <v>95920</v>
      </c>
      <c r="E24986" t="s">
        <v>87125</v>
      </c>
      <c r="F24986" t="s">
        <v>16</v>
      </c>
      <c r="G24986" t="s">
        <v>8935</v>
      </c>
      <c r="H24986">
        <v>0</v>
      </c>
      <c r="I24986">
        <v>0</v>
      </c>
      <c r="J24986">
        <v>0</v>
      </c>
      <c r="K24986" t="s">
        <v>95921</v>
      </c>
    </row>
    <row r="24987" spans="1:11" x14ac:dyDescent="0.3">
      <c r="A24987" t="s">
        <v>95922</v>
      </c>
      <c r="B24987" t="s">
        <v>45804</v>
      </c>
      <c r="C24987" t="s">
        <v>13</v>
      </c>
      <c r="D24987" t="s">
        <v>95923</v>
      </c>
      <c r="E24987" t="s">
        <v>87125</v>
      </c>
      <c r="F24987" t="s">
        <v>16</v>
      </c>
      <c r="G24987" t="s">
        <v>11157</v>
      </c>
      <c r="H24987">
        <v>0</v>
      </c>
      <c r="I24987">
        <v>0</v>
      </c>
      <c r="J24987">
        <v>0</v>
      </c>
      <c r="K24987" t="s">
        <v>95924</v>
      </c>
    </row>
    <row r="24988" spans="1:11" x14ac:dyDescent="0.3">
      <c r="A24988" t="s">
        <v>95925</v>
      </c>
      <c r="B24988" t="s">
        <v>95926</v>
      </c>
      <c r="C24988" t="s">
        <v>466</v>
      </c>
      <c r="D24988" t="s">
        <v>95927</v>
      </c>
      <c r="E24988" t="s">
        <v>79083</v>
      </c>
      <c r="F24988" t="s">
        <v>16</v>
      </c>
      <c r="G24988" t="s">
        <v>469</v>
      </c>
      <c r="H24988">
        <v>0</v>
      </c>
      <c r="I24988">
        <v>0</v>
      </c>
      <c r="J24988">
        <v>0</v>
      </c>
      <c r="K24988" t="s">
        <v>95928</v>
      </c>
    </row>
    <row r="24989" spans="1:11" x14ac:dyDescent="0.3">
      <c r="A24989" t="s">
        <v>95929</v>
      </c>
      <c r="B24989" t="s">
        <v>95930</v>
      </c>
      <c r="C24989" t="s">
        <v>13</v>
      </c>
      <c r="D24989" t="s">
        <v>95931</v>
      </c>
      <c r="E24989" t="s">
        <v>87125</v>
      </c>
      <c r="F24989" t="s">
        <v>16</v>
      </c>
      <c r="G24989" t="s">
        <v>7351</v>
      </c>
      <c r="H24989">
        <v>0</v>
      </c>
      <c r="I24989">
        <v>0</v>
      </c>
      <c r="J24989">
        <v>0</v>
      </c>
      <c r="K24989" t="s">
        <v>95932</v>
      </c>
    </row>
    <row r="24990" spans="1:11" x14ac:dyDescent="0.3">
      <c r="A24990" t="s">
        <v>95933</v>
      </c>
      <c r="C24990" t="s">
        <v>13</v>
      </c>
      <c r="D24990" t="s">
        <v>95934</v>
      </c>
      <c r="E24990" t="s">
        <v>87125</v>
      </c>
      <c r="F24990" t="s">
        <v>16</v>
      </c>
      <c r="G24990" t="s">
        <v>16097</v>
      </c>
      <c r="H24990">
        <v>0</v>
      </c>
      <c r="I24990">
        <v>0</v>
      </c>
      <c r="J24990">
        <v>0</v>
      </c>
      <c r="K24990" t="s">
        <v>95935</v>
      </c>
    </row>
    <row r="24991" spans="1:11" x14ac:dyDescent="0.3">
      <c r="A24991" t="s">
        <v>95936</v>
      </c>
      <c r="B24991" t="s">
        <v>43844</v>
      </c>
      <c r="C24991" t="s">
        <v>13</v>
      </c>
      <c r="D24991" t="s">
        <v>95937</v>
      </c>
      <c r="E24991" t="s">
        <v>87125</v>
      </c>
      <c r="F24991" t="s">
        <v>16</v>
      </c>
      <c r="G24991" t="s">
        <v>7288</v>
      </c>
      <c r="H24991">
        <v>0</v>
      </c>
      <c r="I24991">
        <v>0</v>
      </c>
      <c r="J24991">
        <v>0</v>
      </c>
      <c r="K24991" t="s">
        <v>95938</v>
      </c>
    </row>
    <row r="24992" spans="1:11" x14ac:dyDescent="0.3">
      <c r="A24992" t="s">
        <v>95939</v>
      </c>
      <c r="C24992" t="s">
        <v>27</v>
      </c>
      <c r="D24992" t="s">
        <v>95940</v>
      </c>
      <c r="E24992" t="s">
        <v>90134</v>
      </c>
      <c r="F24992" t="s">
        <v>3521</v>
      </c>
      <c r="G24992" t="s">
        <v>42</v>
      </c>
      <c r="H24992">
        <v>0</v>
      </c>
      <c r="I24992">
        <v>0</v>
      </c>
      <c r="J24992">
        <v>0</v>
      </c>
      <c r="K24992" t="s">
        <v>95941</v>
      </c>
    </row>
    <row r="24993" spans="1:11" x14ac:dyDescent="0.3">
      <c r="A24993" t="s">
        <v>95942</v>
      </c>
      <c r="B24993" t="s">
        <v>95943</v>
      </c>
      <c r="C24993" t="s">
        <v>13</v>
      </c>
      <c r="D24993" t="s">
        <v>95944</v>
      </c>
      <c r="E24993" t="s">
        <v>87125</v>
      </c>
      <c r="F24993" t="s">
        <v>41</v>
      </c>
      <c r="G24993" t="s">
        <v>42</v>
      </c>
      <c r="H24993">
        <v>0</v>
      </c>
      <c r="I24993">
        <v>0</v>
      </c>
      <c r="J24993">
        <v>0</v>
      </c>
      <c r="K24993" t="s">
        <v>95945</v>
      </c>
    </row>
    <row r="24994" spans="1:11" x14ac:dyDescent="0.3">
      <c r="A24994" t="s">
        <v>95946</v>
      </c>
      <c r="B24994" t="s">
        <v>95947</v>
      </c>
      <c r="C24994" t="s">
        <v>20</v>
      </c>
      <c r="D24994" t="s">
        <v>95948</v>
      </c>
      <c r="E24994" t="s">
        <v>82100</v>
      </c>
      <c r="F24994" t="s">
        <v>10639</v>
      </c>
      <c r="G24994" t="s">
        <v>42</v>
      </c>
      <c r="H24994">
        <v>0</v>
      </c>
      <c r="I24994">
        <v>0</v>
      </c>
      <c r="J24994">
        <v>0</v>
      </c>
      <c r="K24994" t="s">
        <v>95949</v>
      </c>
    </row>
    <row r="24995" spans="1:11" x14ac:dyDescent="0.3">
      <c r="A24995" t="s">
        <v>95950</v>
      </c>
      <c r="B24995" t="s">
        <v>95951</v>
      </c>
      <c r="C24995" t="s">
        <v>147</v>
      </c>
      <c r="D24995" t="s">
        <v>95952</v>
      </c>
      <c r="E24995" t="s">
        <v>76393</v>
      </c>
      <c r="F24995" t="s">
        <v>16</v>
      </c>
      <c r="G24995" t="s">
        <v>3168</v>
      </c>
      <c r="H24995">
        <v>0</v>
      </c>
      <c r="I24995">
        <v>0</v>
      </c>
      <c r="J24995">
        <v>0</v>
      </c>
      <c r="K24995" t="s">
        <v>95953</v>
      </c>
    </row>
    <row r="24996" spans="1:11" x14ac:dyDescent="0.3">
      <c r="A24996" t="s">
        <v>95954</v>
      </c>
      <c r="B24996" t="s">
        <v>95955</v>
      </c>
      <c r="C24996" t="s">
        <v>20</v>
      </c>
      <c r="D24996" t="s">
        <v>95956</v>
      </c>
      <c r="E24996" t="s">
        <v>82100</v>
      </c>
      <c r="F24996" t="s">
        <v>2919</v>
      </c>
      <c r="G24996" t="s">
        <v>14745</v>
      </c>
      <c r="H24996">
        <v>0</v>
      </c>
      <c r="I24996">
        <v>0</v>
      </c>
      <c r="J24996">
        <v>0</v>
      </c>
      <c r="K24996" t="s">
        <v>95957</v>
      </c>
    </row>
    <row r="24997" spans="1:11" x14ac:dyDescent="0.3">
      <c r="A24997" t="s">
        <v>95958</v>
      </c>
      <c r="B24997" t="s">
        <v>95959</v>
      </c>
      <c r="C24997" t="s">
        <v>27</v>
      </c>
      <c r="D24997" t="s">
        <v>95960</v>
      </c>
      <c r="E24997" t="s">
        <v>90134</v>
      </c>
      <c r="F24997" t="s">
        <v>1405</v>
      </c>
      <c r="G24997" t="s">
        <v>42</v>
      </c>
      <c r="H24997">
        <v>0</v>
      </c>
      <c r="I24997">
        <v>0</v>
      </c>
      <c r="J24997">
        <v>0</v>
      </c>
      <c r="K24997" t="s">
        <v>95961</v>
      </c>
    </row>
    <row r="24998" spans="1:11" x14ac:dyDescent="0.3">
      <c r="A24998" t="s">
        <v>95962</v>
      </c>
      <c r="B24998" t="s">
        <v>95963</v>
      </c>
      <c r="C24998" t="s">
        <v>20</v>
      </c>
      <c r="D24998" t="s">
        <v>95964</v>
      </c>
      <c r="E24998" t="s">
        <v>82100</v>
      </c>
      <c r="F24998" t="s">
        <v>95965</v>
      </c>
      <c r="G24998" t="s">
        <v>42</v>
      </c>
      <c r="H24998">
        <v>0</v>
      </c>
      <c r="I24998">
        <v>0</v>
      </c>
      <c r="J24998">
        <v>0</v>
      </c>
      <c r="K24998" t="s">
        <v>95966</v>
      </c>
    </row>
    <row r="24999" spans="1:11" x14ac:dyDescent="0.3">
      <c r="A24999" t="s">
        <v>95967</v>
      </c>
      <c r="B24999" t="s">
        <v>95968</v>
      </c>
      <c r="C24999" t="s">
        <v>27</v>
      </c>
      <c r="D24999" t="s">
        <v>95969</v>
      </c>
      <c r="E24999" t="s">
        <v>90134</v>
      </c>
      <c r="F24999" t="s">
        <v>82841</v>
      </c>
      <c r="G24999" t="s">
        <v>42</v>
      </c>
      <c r="H24999">
        <v>0</v>
      </c>
      <c r="I24999">
        <v>0</v>
      </c>
      <c r="J24999">
        <v>0</v>
      </c>
      <c r="K24999" t="s">
        <v>95970</v>
      </c>
    </row>
    <row r="25000" spans="1:11" x14ac:dyDescent="0.3">
      <c r="A25000" t="s">
        <v>95971</v>
      </c>
      <c r="B25000" t="s">
        <v>95972</v>
      </c>
      <c r="C25000" t="s">
        <v>558</v>
      </c>
      <c r="D25000" t="s">
        <v>95973</v>
      </c>
      <c r="E25000" t="s">
        <v>18607</v>
      </c>
      <c r="F25000" t="s">
        <v>17508</v>
      </c>
      <c r="G25000" t="s">
        <v>42</v>
      </c>
      <c r="H25000">
        <v>0</v>
      </c>
      <c r="I25000">
        <v>0</v>
      </c>
      <c r="J25000">
        <v>0</v>
      </c>
      <c r="K25000" t="s">
        <v>95974</v>
      </c>
    </row>
    <row r="25001" spans="1:11" x14ac:dyDescent="0.3">
      <c r="A25001" t="s">
        <v>95975</v>
      </c>
      <c r="B25001" t="s">
        <v>95976</v>
      </c>
      <c r="C25001" t="s">
        <v>558</v>
      </c>
      <c r="D25001" t="s">
        <v>95977</v>
      </c>
      <c r="E25001" t="s">
        <v>18607</v>
      </c>
      <c r="F25001" t="s">
        <v>4024</v>
      </c>
      <c r="G25001" t="s">
        <v>42</v>
      </c>
      <c r="H25001">
        <v>0</v>
      </c>
      <c r="I25001">
        <v>0</v>
      </c>
      <c r="J25001">
        <v>0</v>
      </c>
      <c r="K25001" t="s">
        <v>95978</v>
      </c>
    </row>
    <row r="25002" spans="1:11" x14ac:dyDescent="0.3">
      <c r="A25002" t="s">
        <v>95979</v>
      </c>
      <c r="B25002" t="s">
        <v>95980</v>
      </c>
      <c r="C25002" t="s">
        <v>1159</v>
      </c>
      <c r="D25002" t="s">
        <v>95981</v>
      </c>
      <c r="E25002" t="s">
        <v>2421</v>
      </c>
      <c r="F25002" t="s">
        <v>16</v>
      </c>
      <c r="G25002" t="s">
        <v>3191</v>
      </c>
      <c r="H25002">
        <v>0</v>
      </c>
      <c r="I25002">
        <v>0</v>
      </c>
      <c r="J25002">
        <v>0</v>
      </c>
      <c r="K25002" t="s">
        <v>95982</v>
      </c>
    </row>
    <row r="25003" spans="1:11" x14ac:dyDescent="0.3">
      <c r="A25003" t="s">
        <v>95983</v>
      </c>
      <c r="B25003" t="s">
        <v>95984</v>
      </c>
      <c r="C25003" t="s">
        <v>27</v>
      </c>
      <c r="D25003" t="s">
        <v>95985</v>
      </c>
      <c r="E25003" t="s">
        <v>90134</v>
      </c>
      <c r="F25003" t="s">
        <v>4174</v>
      </c>
      <c r="G25003" t="s">
        <v>42</v>
      </c>
      <c r="H25003">
        <v>0</v>
      </c>
      <c r="I25003">
        <v>0</v>
      </c>
      <c r="J25003">
        <v>0</v>
      </c>
      <c r="K25003" t="s">
        <v>95986</v>
      </c>
    </row>
    <row r="25004" spans="1:11" x14ac:dyDescent="0.3">
      <c r="A25004" t="s">
        <v>95987</v>
      </c>
      <c r="B25004" t="s">
        <v>95988</v>
      </c>
      <c r="C25004" t="s">
        <v>27</v>
      </c>
      <c r="D25004" t="s">
        <v>95989</v>
      </c>
      <c r="E25004" t="s">
        <v>90134</v>
      </c>
      <c r="F25004" t="s">
        <v>1961</v>
      </c>
      <c r="G25004" t="s">
        <v>42</v>
      </c>
      <c r="H25004">
        <v>0</v>
      </c>
      <c r="I25004">
        <v>0</v>
      </c>
      <c r="J25004">
        <v>0</v>
      </c>
      <c r="K25004" t="s">
        <v>95990</v>
      </c>
    </row>
    <row r="25005" spans="1:11" x14ac:dyDescent="0.3">
      <c r="A25005" t="s">
        <v>95991</v>
      </c>
      <c r="B25005" t="s">
        <v>95992</v>
      </c>
      <c r="C25005" t="s">
        <v>13</v>
      </c>
      <c r="D25005" t="s">
        <v>95993</v>
      </c>
      <c r="E25005" t="s">
        <v>15</v>
      </c>
      <c r="F25005" t="s">
        <v>16</v>
      </c>
      <c r="G25005" t="s">
        <v>10008</v>
      </c>
      <c r="H25005">
        <v>0</v>
      </c>
      <c r="I25005">
        <v>0</v>
      </c>
      <c r="J25005">
        <v>0</v>
      </c>
      <c r="K25005" t="s">
        <v>95994</v>
      </c>
    </row>
    <row r="25006" spans="1:11" x14ac:dyDescent="0.3">
      <c r="A25006" t="s">
        <v>95995</v>
      </c>
      <c r="B25006" t="s">
        <v>95996</v>
      </c>
      <c r="C25006" t="s">
        <v>558</v>
      </c>
      <c r="D25006" t="s">
        <v>95997</v>
      </c>
      <c r="E25006" t="s">
        <v>18607</v>
      </c>
      <c r="F25006" t="s">
        <v>7125</v>
      </c>
      <c r="G25006" t="s">
        <v>11481</v>
      </c>
      <c r="H25006">
        <v>0</v>
      </c>
      <c r="I25006">
        <v>0</v>
      </c>
      <c r="J25006">
        <v>0</v>
      </c>
      <c r="K25006" t="s">
        <v>95998</v>
      </c>
    </row>
    <row r="25007" spans="1:11" x14ac:dyDescent="0.3">
      <c r="A25007" t="s">
        <v>95999</v>
      </c>
      <c r="B25007" t="s">
        <v>96000</v>
      </c>
      <c r="C25007" t="s">
        <v>147</v>
      </c>
      <c r="D25007" t="s">
        <v>96001</v>
      </c>
      <c r="E25007" t="s">
        <v>76393</v>
      </c>
      <c r="F25007" t="s">
        <v>4100</v>
      </c>
      <c r="G25007" t="s">
        <v>269</v>
      </c>
      <c r="H25007">
        <v>0</v>
      </c>
      <c r="I25007">
        <v>0</v>
      </c>
      <c r="J25007">
        <v>0</v>
      </c>
      <c r="K25007" t="s">
        <v>96002</v>
      </c>
    </row>
    <row r="25008" spans="1:11" x14ac:dyDescent="0.3">
      <c r="A25008" t="s">
        <v>96003</v>
      </c>
      <c r="C25008" t="s">
        <v>147</v>
      </c>
      <c r="D25008" t="s">
        <v>96004</v>
      </c>
      <c r="E25008" t="s">
        <v>76393</v>
      </c>
      <c r="F25008" t="s">
        <v>5326</v>
      </c>
      <c r="G25008" t="s">
        <v>42</v>
      </c>
      <c r="H25008">
        <v>0</v>
      </c>
      <c r="I25008">
        <v>0</v>
      </c>
      <c r="J25008">
        <v>0</v>
      </c>
      <c r="K25008" t="s">
        <v>96005</v>
      </c>
    </row>
    <row r="25009" spans="1:11" x14ac:dyDescent="0.3">
      <c r="A25009" t="s">
        <v>96006</v>
      </c>
      <c r="C25009" t="s">
        <v>147</v>
      </c>
      <c r="D25009" t="s">
        <v>96007</v>
      </c>
      <c r="E25009" t="s">
        <v>76393</v>
      </c>
      <c r="F25009" t="s">
        <v>13880</v>
      </c>
      <c r="G25009" t="s">
        <v>42</v>
      </c>
      <c r="H25009">
        <v>0</v>
      </c>
      <c r="I25009">
        <v>0</v>
      </c>
      <c r="J25009">
        <v>0</v>
      </c>
      <c r="K25009" t="s">
        <v>96008</v>
      </c>
    </row>
    <row r="25010" spans="1:11" x14ac:dyDescent="0.3">
      <c r="A25010" t="s">
        <v>96009</v>
      </c>
      <c r="C25010" t="s">
        <v>147</v>
      </c>
      <c r="D25010" t="s">
        <v>96010</v>
      </c>
      <c r="E25010" t="s">
        <v>76393</v>
      </c>
      <c r="F25010" t="s">
        <v>18237</v>
      </c>
      <c r="G25010" t="s">
        <v>42</v>
      </c>
      <c r="H25010">
        <v>0</v>
      </c>
      <c r="I25010">
        <v>0</v>
      </c>
      <c r="J25010">
        <v>0</v>
      </c>
      <c r="K25010" t="s">
        <v>96011</v>
      </c>
    </row>
    <row r="25011" spans="1:11" x14ac:dyDescent="0.3">
      <c r="A25011" t="s">
        <v>96012</v>
      </c>
      <c r="C25011" t="s">
        <v>147</v>
      </c>
      <c r="D25011" t="s">
        <v>96013</v>
      </c>
      <c r="E25011" t="s">
        <v>76393</v>
      </c>
      <c r="F25011" t="s">
        <v>58803</v>
      </c>
      <c r="G25011" t="s">
        <v>42</v>
      </c>
      <c r="H25011">
        <v>0</v>
      </c>
      <c r="I25011">
        <v>0</v>
      </c>
      <c r="J25011">
        <v>0</v>
      </c>
      <c r="K25011" t="s">
        <v>96014</v>
      </c>
    </row>
    <row r="25012" spans="1:11" x14ac:dyDescent="0.3">
      <c r="A25012" t="s">
        <v>96015</v>
      </c>
      <c r="C25012" t="s">
        <v>147</v>
      </c>
      <c r="D25012" t="s">
        <v>96016</v>
      </c>
      <c r="E25012" t="s">
        <v>76393</v>
      </c>
      <c r="F25012" t="s">
        <v>17548</v>
      </c>
      <c r="G25012" t="s">
        <v>42</v>
      </c>
      <c r="H25012">
        <v>0</v>
      </c>
      <c r="I25012">
        <v>0</v>
      </c>
      <c r="J25012">
        <v>0</v>
      </c>
      <c r="K25012" t="s">
        <v>96017</v>
      </c>
    </row>
    <row r="25013" spans="1:11" x14ac:dyDescent="0.3">
      <c r="A25013" t="s">
        <v>96018</v>
      </c>
      <c r="C25013" t="s">
        <v>147</v>
      </c>
      <c r="D25013" t="s">
        <v>96019</v>
      </c>
      <c r="E25013" t="s">
        <v>76393</v>
      </c>
      <c r="F25013" t="s">
        <v>15176</v>
      </c>
      <c r="G25013" t="s">
        <v>42</v>
      </c>
      <c r="H25013">
        <v>0</v>
      </c>
      <c r="I25013">
        <v>0</v>
      </c>
      <c r="J25013">
        <v>0</v>
      </c>
      <c r="K25013" t="s">
        <v>96020</v>
      </c>
    </row>
    <row r="25014" spans="1:11" x14ac:dyDescent="0.3">
      <c r="A25014" t="s">
        <v>96021</v>
      </c>
      <c r="C25014" t="s">
        <v>147</v>
      </c>
      <c r="D25014" t="s">
        <v>96022</v>
      </c>
      <c r="E25014" t="s">
        <v>76393</v>
      </c>
      <c r="F25014" t="s">
        <v>7506</v>
      </c>
      <c r="G25014" t="s">
        <v>42</v>
      </c>
      <c r="H25014">
        <v>0</v>
      </c>
      <c r="I25014">
        <v>0</v>
      </c>
      <c r="J25014">
        <v>0</v>
      </c>
      <c r="K25014" t="s">
        <v>96023</v>
      </c>
    </row>
    <row r="25015" spans="1:11" x14ac:dyDescent="0.3">
      <c r="A25015" t="s">
        <v>96024</v>
      </c>
      <c r="B25015" t="s">
        <v>96025</v>
      </c>
      <c r="C25015" t="s">
        <v>20</v>
      </c>
      <c r="D25015" t="s">
        <v>96026</v>
      </c>
      <c r="E25015" t="s">
        <v>62177</v>
      </c>
      <c r="F25015" t="s">
        <v>16</v>
      </c>
      <c r="G25015" t="s">
        <v>2093</v>
      </c>
      <c r="H25015">
        <v>0</v>
      </c>
      <c r="I25015">
        <v>0</v>
      </c>
      <c r="J25015">
        <v>0</v>
      </c>
      <c r="K25015" t="s">
        <v>96027</v>
      </c>
    </row>
    <row r="25016" spans="1:11" x14ac:dyDescent="0.3">
      <c r="A25016" t="s">
        <v>96028</v>
      </c>
      <c r="B25016" t="s">
        <v>96029</v>
      </c>
      <c r="C25016" t="s">
        <v>558</v>
      </c>
      <c r="D25016" t="s">
        <v>96030</v>
      </c>
      <c r="E25016" t="s">
        <v>18607</v>
      </c>
      <c r="F25016" t="s">
        <v>18221</v>
      </c>
      <c r="G25016" t="s">
        <v>31104</v>
      </c>
      <c r="H25016">
        <v>0</v>
      </c>
      <c r="I25016">
        <v>0</v>
      </c>
      <c r="J25016">
        <v>0</v>
      </c>
      <c r="K25016" t="s">
        <v>96031</v>
      </c>
    </row>
    <row r="25017" spans="1:11" x14ac:dyDescent="0.3">
      <c r="A25017" t="s">
        <v>96032</v>
      </c>
      <c r="B25017" t="s">
        <v>96033</v>
      </c>
      <c r="C25017" t="s">
        <v>558</v>
      </c>
      <c r="D25017" t="s">
        <v>96034</v>
      </c>
      <c r="E25017" t="s">
        <v>18607</v>
      </c>
      <c r="F25017" t="s">
        <v>1850</v>
      </c>
      <c r="G25017" t="s">
        <v>42</v>
      </c>
      <c r="H25017">
        <v>0</v>
      </c>
      <c r="I25017">
        <v>0</v>
      </c>
      <c r="J25017">
        <v>0</v>
      </c>
      <c r="K25017" t="s">
        <v>96035</v>
      </c>
    </row>
    <row r="25018" spans="1:11" x14ac:dyDescent="0.3">
      <c r="A25018" t="s">
        <v>96036</v>
      </c>
      <c r="B25018" t="s">
        <v>96037</v>
      </c>
      <c r="C25018" t="s">
        <v>558</v>
      </c>
      <c r="D25018" t="s">
        <v>96038</v>
      </c>
      <c r="E25018" t="s">
        <v>18607</v>
      </c>
      <c r="F25018" t="s">
        <v>1886</v>
      </c>
      <c r="G25018" t="s">
        <v>42</v>
      </c>
      <c r="H25018">
        <v>0</v>
      </c>
      <c r="I25018">
        <v>0</v>
      </c>
      <c r="J25018">
        <v>0</v>
      </c>
      <c r="K25018" t="s">
        <v>96039</v>
      </c>
    </row>
    <row r="25019" spans="1:11" x14ac:dyDescent="0.3">
      <c r="A25019" t="s">
        <v>96040</v>
      </c>
      <c r="B25019" t="s">
        <v>96041</v>
      </c>
      <c r="C25019" t="s">
        <v>558</v>
      </c>
      <c r="D25019" t="s">
        <v>96042</v>
      </c>
      <c r="E25019" t="s">
        <v>18607</v>
      </c>
      <c r="F25019" t="s">
        <v>3769</v>
      </c>
      <c r="G25019" t="s">
        <v>19180</v>
      </c>
      <c r="H25019">
        <v>0</v>
      </c>
      <c r="I25019">
        <v>0</v>
      </c>
      <c r="J25019">
        <v>0</v>
      </c>
      <c r="K25019" t="s">
        <v>96043</v>
      </c>
    </row>
    <row r="25020" spans="1:11" x14ac:dyDescent="0.3">
      <c r="A25020" t="s">
        <v>96044</v>
      </c>
      <c r="B25020" t="s">
        <v>96045</v>
      </c>
      <c r="C25020" t="s">
        <v>20</v>
      </c>
      <c r="D25020" t="s">
        <v>96046</v>
      </c>
      <c r="E25020" t="s">
        <v>62177</v>
      </c>
      <c r="F25020" t="s">
        <v>2454</v>
      </c>
      <c r="G25020" t="s">
        <v>42</v>
      </c>
      <c r="H25020">
        <v>0</v>
      </c>
      <c r="I25020">
        <v>0</v>
      </c>
      <c r="J25020">
        <v>0</v>
      </c>
      <c r="K25020" t="s">
        <v>96047</v>
      </c>
    </row>
    <row r="25021" spans="1:11" x14ac:dyDescent="0.3">
      <c r="A25021" t="s">
        <v>96048</v>
      </c>
      <c r="B25021" t="s">
        <v>96049</v>
      </c>
      <c r="C25021" t="s">
        <v>558</v>
      </c>
      <c r="D25021" t="s">
        <v>96050</v>
      </c>
      <c r="E25021" t="s">
        <v>18607</v>
      </c>
      <c r="F25021" t="s">
        <v>9182</v>
      </c>
      <c r="G25021" t="s">
        <v>42</v>
      </c>
      <c r="H25021">
        <v>0</v>
      </c>
      <c r="I25021">
        <v>0</v>
      </c>
      <c r="J25021">
        <v>0</v>
      </c>
      <c r="K25021" t="s">
        <v>96051</v>
      </c>
    </row>
    <row r="25022" spans="1:11" x14ac:dyDescent="0.3">
      <c r="A25022" t="s">
        <v>96052</v>
      </c>
      <c r="B25022" t="s">
        <v>96053</v>
      </c>
      <c r="C25022" t="s">
        <v>558</v>
      </c>
      <c r="D25022" t="s">
        <v>96054</v>
      </c>
      <c r="E25022" t="s">
        <v>18607</v>
      </c>
      <c r="F25022" t="s">
        <v>1840</v>
      </c>
      <c r="G25022" t="s">
        <v>2422</v>
      </c>
      <c r="H25022">
        <v>0</v>
      </c>
      <c r="I25022">
        <v>0</v>
      </c>
      <c r="J25022">
        <v>0</v>
      </c>
      <c r="K25022" t="s">
        <v>96055</v>
      </c>
    </row>
    <row r="25023" spans="1:11" x14ac:dyDescent="0.3">
      <c r="A25023" t="s">
        <v>96056</v>
      </c>
      <c r="B25023" t="s">
        <v>96057</v>
      </c>
      <c r="C25023" t="s">
        <v>558</v>
      </c>
      <c r="D25023" t="s">
        <v>96058</v>
      </c>
      <c r="E25023" t="s">
        <v>18607</v>
      </c>
      <c r="F25023" t="s">
        <v>4267</v>
      </c>
      <c r="G25023" t="s">
        <v>7288</v>
      </c>
      <c r="H25023">
        <v>0</v>
      </c>
      <c r="I25023">
        <v>0</v>
      </c>
      <c r="J25023">
        <v>0</v>
      </c>
      <c r="K25023" t="s">
        <v>96059</v>
      </c>
    </row>
    <row r="25024" spans="1:11" x14ac:dyDescent="0.3">
      <c r="A25024" t="s">
        <v>96060</v>
      </c>
      <c r="B25024" t="s">
        <v>96061</v>
      </c>
      <c r="C25024" t="s">
        <v>558</v>
      </c>
      <c r="D25024" t="s">
        <v>96062</v>
      </c>
      <c r="E25024" t="s">
        <v>18607</v>
      </c>
      <c r="F25024" t="s">
        <v>3911</v>
      </c>
      <c r="G25024" t="s">
        <v>8767</v>
      </c>
      <c r="H25024">
        <v>0</v>
      </c>
      <c r="I25024">
        <v>0</v>
      </c>
      <c r="J25024">
        <v>0</v>
      </c>
      <c r="K25024" t="s">
        <v>96063</v>
      </c>
    </row>
    <row r="25025" spans="1:11" x14ac:dyDescent="0.3">
      <c r="A25025" t="s">
        <v>96064</v>
      </c>
      <c r="B25025" t="s">
        <v>96065</v>
      </c>
      <c r="C25025" t="s">
        <v>558</v>
      </c>
      <c r="D25025" t="s">
        <v>96066</v>
      </c>
      <c r="E25025" t="s">
        <v>18607</v>
      </c>
      <c r="F25025" t="s">
        <v>3638</v>
      </c>
      <c r="G25025" t="s">
        <v>10738</v>
      </c>
      <c r="H25025">
        <v>0</v>
      </c>
      <c r="I25025">
        <v>0</v>
      </c>
      <c r="J25025">
        <v>0</v>
      </c>
      <c r="K25025" t="s">
        <v>96067</v>
      </c>
    </row>
    <row r="25026" spans="1:11" x14ac:dyDescent="0.3">
      <c r="A25026" t="s">
        <v>96068</v>
      </c>
      <c r="B25026" t="s">
        <v>96069</v>
      </c>
      <c r="C25026" t="s">
        <v>20</v>
      </c>
      <c r="D25026" t="s">
        <v>96070</v>
      </c>
      <c r="E25026" t="s">
        <v>62177</v>
      </c>
      <c r="F25026" t="s">
        <v>2354</v>
      </c>
      <c r="G25026" t="s">
        <v>42</v>
      </c>
      <c r="H25026">
        <v>0</v>
      </c>
      <c r="I25026">
        <v>0</v>
      </c>
      <c r="J25026">
        <v>0</v>
      </c>
      <c r="K25026" t="s">
        <v>96071</v>
      </c>
    </row>
    <row r="25027" spans="1:11" x14ac:dyDescent="0.3">
      <c r="A25027" t="s">
        <v>96072</v>
      </c>
      <c r="B25027" t="s">
        <v>96073</v>
      </c>
      <c r="C25027" t="s">
        <v>558</v>
      </c>
      <c r="D25027" t="s">
        <v>96074</v>
      </c>
      <c r="E25027" t="s">
        <v>18607</v>
      </c>
      <c r="F25027" t="s">
        <v>3555</v>
      </c>
      <c r="G25027" t="s">
        <v>42</v>
      </c>
      <c r="H25027">
        <v>0</v>
      </c>
      <c r="I25027">
        <v>0</v>
      </c>
      <c r="J25027">
        <v>0</v>
      </c>
      <c r="K25027" t="s">
        <v>96075</v>
      </c>
    </row>
    <row r="25028" spans="1:11" x14ac:dyDescent="0.3">
      <c r="A25028" t="s">
        <v>96076</v>
      </c>
      <c r="C25028" t="s">
        <v>558</v>
      </c>
      <c r="D25028" t="s">
        <v>96077</v>
      </c>
      <c r="E25028" t="s">
        <v>18607</v>
      </c>
      <c r="F25028" t="s">
        <v>9116</v>
      </c>
      <c r="G25028" t="s">
        <v>42</v>
      </c>
      <c r="H25028">
        <v>0</v>
      </c>
      <c r="I25028">
        <v>0</v>
      </c>
      <c r="J25028">
        <v>0</v>
      </c>
      <c r="K25028" t="s">
        <v>96078</v>
      </c>
    </row>
    <row r="25029" spans="1:11" x14ac:dyDescent="0.3">
      <c r="A25029" t="s">
        <v>96079</v>
      </c>
      <c r="B25029" t="s">
        <v>96080</v>
      </c>
      <c r="C25029" t="s">
        <v>558</v>
      </c>
      <c r="D25029" t="s">
        <v>96081</v>
      </c>
      <c r="E25029" t="s">
        <v>18607</v>
      </c>
      <c r="F25029" t="s">
        <v>71</v>
      </c>
      <c r="G25029" t="s">
        <v>311</v>
      </c>
      <c r="H25029">
        <v>0</v>
      </c>
      <c r="I25029">
        <v>0</v>
      </c>
      <c r="J25029">
        <v>0</v>
      </c>
      <c r="K25029" t="s">
        <v>96082</v>
      </c>
    </row>
    <row r="25030" spans="1:11" x14ac:dyDescent="0.3">
      <c r="A25030" t="s">
        <v>96083</v>
      </c>
      <c r="B25030" t="s">
        <v>96084</v>
      </c>
      <c r="C25030" t="s">
        <v>558</v>
      </c>
      <c r="D25030" t="s">
        <v>96085</v>
      </c>
      <c r="E25030" t="s">
        <v>18607</v>
      </c>
      <c r="F25030" t="s">
        <v>4875</v>
      </c>
      <c r="G25030" t="s">
        <v>42</v>
      </c>
      <c r="H25030">
        <v>0</v>
      </c>
      <c r="I25030">
        <v>0</v>
      </c>
      <c r="J25030">
        <v>0</v>
      </c>
      <c r="K25030" t="s">
        <v>96086</v>
      </c>
    </row>
    <row r="25031" spans="1:11" x14ac:dyDescent="0.3">
      <c r="A25031" t="s">
        <v>96087</v>
      </c>
      <c r="B25031" t="s">
        <v>96088</v>
      </c>
      <c r="C25031" t="s">
        <v>27</v>
      </c>
      <c r="D25031" t="s">
        <v>96089</v>
      </c>
      <c r="E25031" t="s">
        <v>29</v>
      </c>
      <c r="F25031" t="s">
        <v>16</v>
      </c>
      <c r="G25031" t="s">
        <v>42</v>
      </c>
      <c r="H25031">
        <v>0</v>
      </c>
      <c r="I25031">
        <v>0</v>
      </c>
      <c r="J25031">
        <v>0</v>
      </c>
      <c r="K25031" t="s">
        <v>96090</v>
      </c>
    </row>
    <row r="25032" spans="1:11" x14ac:dyDescent="0.3">
      <c r="A25032" t="s">
        <v>96091</v>
      </c>
      <c r="B25032" t="s">
        <v>96092</v>
      </c>
      <c r="C25032" t="s">
        <v>27</v>
      </c>
      <c r="D25032" t="s">
        <v>96093</v>
      </c>
      <c r="E25032" t="s">
        <v>29</v>
      </c>
      <c r="F25032" t="s">
        <v>16</v>
      </c>
      <c r="G25032" t="s">
        <v>42</v>
      </c>
      <c r="H25032">
        <v>0</v>
      </c>
      <c r="I25032">
        <v>0</v>
      </c>
      <c r="J25032">
        <v>0</v>
      </c>
      <c r="K25032" t="s">
        <v>96094</v>
      </c>
    </row>
    <row r="25033" spans="1:11" x14ac:dyDescent="0.3">
      <c r="A25033" t="s">
        <v>96095</v>
      </c>
      <c r="B25033" t="s">
        <v>96096</v>
      </c>
      <c r="C25033" t="s">
        <v>27</v>
      </c>
      <c r="D25033" t="s">
        <v>96097</v>
      </c>
      <c r="E25033" t="s">
        <v>29</v>
      </c>
      <c r="F25033" t="s">
        <v>16</v>
      </c>
      <c r="G25033" t="s">
        <v>42</v>
      </c>
      <c r="H25033">
        <v>0</v>
      </c>
      <c r="I25033">
        <v>0</v>
      </c>
      <c r="J25033">
        <v>0</v>
      </c>
      <c r="K25033" t="s">
        <v>96098</v>
      </c>
    </row>
    <row r="25034" spans="1:11" x14ac:dyDescent="0.3">
      <c r="A25034" t="s">
        <v>96099</v>
      </c>
      <c r="B25034" t="s">
        <v>96100</v>
      </c>
      <c r="C25034" t="s">
        <v>27</v>
      </c>
      <c r="D25034" t="s">
        <v>96101</v>
      </c>
      <c r="E25034" t="s">
        <v>29</v>
      </c>
      <c r="F25034" t="s">
        <v>16</v>
      </c>
      <c r="G25034" t="s">
        <v>42</v>
      </c>
      <c r="H25034">
        <v>0</v>
      </c>
      <c r="I25034">
        <v>0</v>
      </c>
      <c r="J25034">
        <v>0</v>
      </c>
      <c r="K25034" t="s">
        <v>96102</v>
      </c>
    </row>
    <row r="25035" spans="1:11" x14ac:dyDescent="0.3">
      <c r="A25035" t="s">
        <v>96103</v>
      </c>
      <c r="B25035" t="s">
        <v>96104</v>
      </c>
      <c r="C25035" t="s">
        <v>20</v>
      </c>
      <c r="D25035" t="s">
        <v>96105</v>
      </c>
      <c r="E25035" t="s">
        <v>62177</v>
      </c>
      <c r="F25035" t="s">
        <v>6589</v>
      </c>
      <c r="G25035" t="s">
        <v>42</v>
      </c>
      <c r="H25035">
        <v>0</v>
      </c>
      <c r="I25035">
        <v>0</v>
      </c>
      <c r="J25035">
        <v>0</v>
      </c>
      <c r="K25035" t="s">
        <v>96106</v>
      </c>
    </row>
    <row r="25036" spans="1:11" x14ac:dyDescent="0.3">
      <c r="A25036" t="s">
        <v>96107</v>
      </c>
      <c r="B25036" t="s">
        <v>96108</v>
      </c>
      <c r="C25036" t="s">
        <v>27</v>
      </c>
      <c r="D25036" t="s">
        <v>96109</v>
      </c>
      <c r="E25036" t="s">
        <v>29</v>
      </c>
      <c r="F25036" t="s">
        <v>16</v>
      </c>
      <c r="G25036" t="s">
        <v>42</v>
      </c>
      <c r="H25036">
        <v>0</v>
      </c>
      <c r="I25036">
        <v>0</v>
      </c>
      <c r="J25036">
        <v>0</v>
      </c>
      <c r="K25036" t="s">
        <v>96110</v>
      </c>
    </row>
    <row r="25037" spans="1:11" x14ac:dyDescent="0.3">
      <c r="A25037" t="s">
        <v>96111</v>
      </c>
      <c r="B25037" t="s">
        <v>96112</v>
      </c>
      <c r="C25037" t="s">
        <v>27</v>
      </c>
      <c r="D25037" t="s">
        <v>96113</v>
      </c>
      <c r="E25037" t="s">
        <v>29</v>
      </c>
      <c r="F25037" t="s">
        <v>16</v>
      </c>
      <c r="G25037" t="s">
        <v>42</v>
      </c>
      <c r="H25037">
        <v>0</v>
      </c>
      <c r="I25037">
        <v>0</v>
      </c>
      <c r="J25037">
        <v>0</v>
      </c>
      <c r="K25037" t="s">
        <v>96114</v>
      </c>
    </row>
    <row r="25038" spans="1:11" x14ac:dyDescent="0.3">
      <c r="A25038" t="s">
        <v>96115</v>
      </c>
      <c r="B25038" t="s">
        <v>96116</v>
      </c>
      <c r="C25038" t="s">
        <v>27</v>
      </c>
      <c r="D25038" t="s">
        <v>96117</v>
      </c>
      <c r="E25038" t="s">
        <v>29</v>
      </c>
      <c r="F25038" t="s">
        <v>16</v>
      </c>
      <c r="G25038" t="s">
        <v>42</v>
      </c>
      <c r="H25038">
        <v>0</v>
      </c>
      <c r="I25038">
        <v>0</v>
      </c>
      <c r="J25038">
        <v>0</v>
      </c>
      <c r="K25038" t="s">
        <v>96118</v>
      </c>
    </row>
    <row r="25039" spans="1:11" x14ac:dyDescent="0.3">
      <c r="A25039" t="s">
        <v>96119</v>
      </c>
      <c r="B25039" t="s">
        <v>96120</v>
      </c>
      <c r="C25039" t="s">
        <v>27</v>
      </c>
      <c r="D25039" t="s">
        <v>96121</v>
      </c>
      <c r="E25039" t="s">
        <v>29</v>
      </c>
      <c r="F25039" t="s">
        <v>16</v>
      </c>
      <c r="G25039" t="s">
        <v>42</v>
      </c>
      <c r="H25039">
        <v>0</v>
      </c>
      <c r="I25039">
        <v>0</v>
      </c>
      <c r="J25039">
        <v>0</v>
      </c>
      <c r="K25039" t="s">
        <v>96122</v>
      </c>
    </row>
    <row r="25040" spans="1:11" x14ac:dyDescent="0.3">
      <c r="A25040" t="s">
        <v>96123</v>
      </c>
      <c r="B25040" t="s">
        <v>96124</v>
      </c>
      <c r="C25040" t="s">
        <v>27</v>
      </c>
      <c r="D25040" t="s">
        <v>96125</v>
      </c>
      <c r="E25040" t="s">
        <v>29</v>
      </c>
      <c r="F25040" t="s">
        <v>16</v>
      </c>
      <c r="G25040" t="s">
        <v>42</v>
      </c>
      <c r="H25040">
        <v>0</v>
      </c>
      <c r="I25040">
        <v>0</v>
      </c>
      <c r="J25040">
        <v>0</v>
      </c>
      <c r="K25040" t="s">
        <v>96126</v>
      </c>
    </row>
    <row r="25041" spans="1:11" x14ac:dyDescent="0.3">
      <c r="A25041" t="s">
        <v>96127</v>
      </c>
      <c r="B25041" t="s">
        <v>96128</v>
      </c>
      <c r="C25041" t="s">
        <v>27</v>
      </c>
      <c r="D25041" t="s">
        <v>96129</v>
      </c>
      <c r="E25041" t="s">
        <v>29</v>
      </c>
      <c r="F25041" t="s">
        <v>16</v>
      </c>
      <c r="G25041" t="s">
        <v>42</v>
      </c>
      <c r="H25041">
        <v>0</v>
      </c>
      <c r="I25041">
        <v>0</v>
      </c>
      <c r="J25041">
        <v>0</v>
      </c>
      <c r="K25041" t="s">
        <v>96130</v>
      </c>
    </row>
    <row r="25042" spans="1:11" x14ac:dyDescent="0.3">
      <c r="A25042" t="s">
        <v>96131</v>
      </c>
      <c r="B25042" t="s">
        <v>96132</v>
      </c>
      <c r="C25042" t="s">
        <v>27</v>
      </c>
      <c r="D25042" t="s">
        <v>96133</v>
      </c>
      <c r="E25042" t="s">
        <v>29</v>
      </c>
      <c r="F25042" t="s">
        <v>16</v>
      </c>
      <c r="G25042" t="s">
        <v>42</v>
      </c>
      <c r="H25042">
        <v>0</v>
      </c>
      <c r="I25042">
        <v>0</v>
      </c>
      <c r="J25042">
        <v>0</v>
      </c>
      <c r="K25042" t="s">
        <v>96134</v>
      </c>
    </row>
    <row r="25043" spans="1:11" x14ac:dyDescent="0.3">
      <c r="A25043" t="s">
        <v>96135</v>
      </c>
      <c r="B25043" t="s">
        <v>96136</v>
      </c>
      <c r="C25043" t="s">
        <v>27</v>
      </c>
      <c r="D25043" t="s">
        <v>96137</v>
      </c>
      <c r="E25043" t="s">
        <v>29</v>
      </c>
      <c r="F25043" t="s">
        <v>16</v>
      </c>
      <c r="G25043" t="s">
        <v>42</v>
      </c>
      <c r="H25043">
        <v>0</v>
      </c>
      <c r="I25043">
        <v>0</v>
      </c>
      <c r="J25043">
        <v>0</v>
      </c>
      <c r="K25043" t="s">
        <v>96138</v>
      </c>
    </row>
    <row r="25044" spans="1:11" x14ac:dyDescent="0.3">
      <c r="A25044" t="s">
        <v>96139</v>
      </c>
      <c r="B25044" t="s">
        <v>96140</v>
      </c>
      <c r="C25044" t="s">
        <v>27</v>
      </c>
      <c r="D25044" t="s">
        <v>96141</v>
      </c>
      <c r="E25044" t="s">
        <v>29</v>
      </c>
      <c r="F25044" t="s">
        <v>16</v>
      </c>
      <c r="G25044" t="s">
        <v>42</v>
      </c>
      <c r="H25044">
        <v>0</v>
      </c>
      <c r="I25044">
        <v>0</v>
      </c>
      <c r="J25044">
        <v>0</v>
      </c>
      <c r="K25044" t="s">
        <v>96142</v>
      </c>
    </row>
    <row r="25045" spans="1:11" x14ac:dyDescent="0.3">
      <c r="A25045" t="s">
        <v>96143</v>
      </c>
      <c r="B25045" t="s">
        <v>96144</v>
      </c>
      <c r="C25045" t="s">
        <v>20</v>
      </c>
      <c r="D25045" t="s">
        <v>96145</v>
      </c>
      <c r="E25045" t="s">
        <v>62177</v>
      </c>
      <c r="F25045" t="s">
        <v>1527</v>
      </c>
      <c r="G25045" t="s">
        <v>42</v>
      </c>
      <c r="H25045">
        <v>0</v>
      </c>
      <c r="I25045">
        <v>0</v>
      </c>
      <c r="J25045">
        <v>0</v>
      </c>
      <c r="K25045" t="s">
        <v>96146</v>
      </c>
    </row>
    <row r="25046" spans="1:11" x14ac:dyDescent="0.3">
      <c r="A25046" t="s">
        <v>96147</v>
      </c>
      <c r="B25046" t="s">
        <v>96148</v>
      </c>
      <c r="C25046" t="s">
        <v>27</v>
      </c>
      <c r="D25046" t="s">
        <v>96149</v>
      </c>
      <c r="E25046" t="s">
        <v>29</v>
      </c>
      <c r="F25046" t="s">
        <v>16</v>
      </c>
      <c r="G25046" t="s">
        <v>42</v>
      </c>
      <c r="H25046">
        <v>0</v>
      </c>
      <c r="I25046">
        <v>0</v>
      </c>
      <c r="J25046">
        <v>0</v>
      </c>
      <c r="K25046" t="s">
        <v>96150</v>
      </c>
    </row>
    <row r="25047" spans="1:11" x14ac:dyDescent="0.3">
      <c r="A25047" t="s">
        <v>96151</v>
      </c>
      <c r="B25047" t="s">
        <v>96152</v>
      </c>
      <c r="C25047" t="s">
        <v>27</v>
      </c>
      <c r="D25047" t="s">
        <v>96153</v>
      </c>
      <c r="E25047" t="s">
        <v>29</v>
      </c>
      <c r="F25047" t="s">
        <v>16</v>
      </c>
      <c r="G25047" t="s">
        <v>42</v>
      </c>
      <c r="H25047">
        <v>0</v>
      </c>
      <c r="I25047">
        <v>0</v>
      </c>
      <c r="J25047">
        <v>0</v>
      </c>
      <c r="K25047" t="s">
        <v>96154</v>
      </c>
    </row>
    <row r="25048" spans="1:11" x14ac:dyDescent="0.3">
      <c r="A25048" t="s">
        <v>96155</v>
      </c>
      <c r="B25048" t="s">
        <v>96156</v>
      </c>
      <c r="C25048" t="s">
        <v>27</v>
      </c>
      <c r="D25048" t="s">
        <v>96157</v>
      </c>
      <c r="E25048" t="s">
        <v>29</v>
      </c>
      <c r="F25048" t="s">
        <v>16</v>
      </c>
      <c r="G25048" t="s">
        <v>42</v>
      </c>
      <c r="H25048">
        <v>0</v>
      </c>
      <c r="I25048">
        <v>0</v>
      </c>
      <c r="J25048">
        <v>0</v>
      </c>
      <c r="K25048" t="s">
        <v>96158</v>
      </c>
    </row>
    <row r="25049" spans="1:11" x14ac:dyDescent="0.3">
      <c r="A25049" t="s">
        <v>96159</v>
      </c>
      <c r="B25049" t="s">
        <v>96160</v>
      </c>
      <c r="C25049" t="s">
        <v>27</v>
      </c>
      <c r="D25049" t="s">
        <v>96161</v>
      </c>
      <c r="E25049" t="s">
        <v>29</v>
      </c>
      <c r="F25049" t="s">
        <v>16</v>
      </c>
      <c r="G25049" t="s">
        <v>42</v>
      </c>
      <c r="H25049">
        <v>0</v>
      </c>
      <c r="I25049">
        <v>0</v>
      </c>
      <c r="J25049">
        <v>0</v>
      </c>
      <c r="K25049" t="s">
        <v>96162</v>
      </c>
    </row>
    <row r="25050" spans="1:11" x14ac:dyDescent="0.3">
      <c r="A25050" t="s">
        <v>96163</v>
      </c>
      <c r="B25050" t="s">
        <v>96164</v>
      </c>
      <c r="C25050" t="s">
        <v>27</v>
      </c>
      <c r="D25050" t="s">
        <v>96165</v>
      </c>
      <c r="E25050" t="s">
        <v>29</v>
      </c>
      <c r="F25050" t="s">
        <v>16</v>
      </c>
      <c r="G25050" t="s">
        <v>42</v>
      </c>
      <c r="H25050">
        <v>0</v>
      </c>
      <c r="I25050">
        <v>0</v>
      </c>
      <c r="J25050">
        <v>0</v>
      </c>
      <c r="K25050" t="s">
        <v>96166</v>
      </c>
    </row>
    <row r="25051" spans="1:11" x14ac:dyDescent="0.3">
      <c r="A25051" t="s">
        <v>96167</v>
      </c>
      <c r="B25051" t="s">
        <v>96168</v>
      </c>
      <c r="C25051" t="s">
        <v>27</v>
      </c>
      <c r="D25051" t="s">
        <v>96169</v>
      </c>
      <c r="E25051" t="s">
        <v>29</v>
      </c>
      <c r="F25051" t="s">
        <v>16</v>
      </c>
      <c r="G25051" t="s">
        <v>42</v>
      </c>
      <c r="H25051">
        <v>0</v>
      </c>
      <c r="I25051">
        <v>0</v>
      </c>
      <c r="J25051">
        <v>0</v>
      </c>
      <c r="K25051" t="s">
        <v>96170</v>
      </c>
    </row>
    <row r="25052" spans="1:11" x14ac:dyDescent="0.3">
      <c r="A25052" t="s">
        <v>96171</v>
      </c>
      <c r="B25052" t="s">
        <v>96172</v>
      </c>
      <c r="C25052" t="s">
        <v>27</v>
      </c>
      <c r="D25052" t="s">
        <v>96173</v>
      </c>
      <c r="E25052" t="s">
        <v>29</v>
      </c>
      <c r="F25052" t="s">
        <v>16</v>
      </c>
      <c r="G25052" t="s">
        <v>42</v>
      </c>
      <c r="H25052">
        <v>0</v>
      </c>
      <c r="I25052">
        <v>0</v>
      </c>
      <c r="J25052">
        <v>0</v>
      </c>
      <c r="K25052" t="s">
        <v>96174</v>
      </c>
    </row>
    <row r="25053" spans="1:11" x14ac:dyDescent="0.3">
      <c r="A25053" t="s">
        <v>96175</v>
      </c>
      <c r="B25053" t="s">
        <v>96176</v>
      </c>
      <c r="C25053" t="s">
        <v>27</v>
      </c>
      <c r="D25053" t="s">
        <v>96177</v>
      </c>
      <c r="E25053" t="s">
        <v>29</v>
      </c>
      <c r="F25053" t="s">
        <v>16</v>
      </c>
      <c r="G25053" t="s">
        <v>42</v>
      </c>
      <c r="H25053">
        <v>0</v>
      </c>
      <c r="I25053">
        <v>0</v>
      </c>
      <c r="J25053">
        <v>0</v>
      </c>
      <c r="K25053" t="s">
        <v>96178</v>
      </c>
    </row>
    <row r="25054" spans="1:11" x14ac:dyDescent="0.3">
      <c r="A25054" t="s">
        <v>96179</v>
      </c>
      <c r="B25054" t="s">
        <v>96180</v>
      </c>
      <c r="C25054" t="s">
        <v>27</v>
      </c>
      <c r="D25054" t="s">
        <v>96181</v>
      </c>
      <c r="E25054" t="s">
        <v>29</v>
      </c>
      <c r="F25054" t="s">
        <v>16</v>
      </c>
      <c r="G25054" t="s">
        <v>42</v>
      </c>
      <c r="H25054">
        <v>0</v>
      </c>
      <c r="I25054">
        <v>0</v>
      </c>
      <c r="J25054">
        <v>0</v>
      </c>
      <c r="K25054" t="s">
        <v>96182</v>
      </c>
    </row>
    <row r="25055" spans="1:11" x14ac:dyDescent="0.3">
      <c r="A25055" t="s">
        <v>96183</v>
      </c>
      <c r="B25055" t="s">
        <v>96184</v>
      </c>
      <c r="C25055" t="s">
        <v>27</v>
      </c>
      <c r="D25055" t="s">
        <v>96185</v>
      </c>
      <c r="E25055" t="s">
        <v>29</v>
      </c>
      <c r="F25055" t="s">
        <v>16</v>
      </c>
      <c r="G25055" t="s">
        <v>42</v>
      </c>
      <c r="H25055">
        <v>0</v>
      </c>
      <c r="I25055">
        <v>0</v>
      </c>
      <c r="J25055">
        <v>0</v>
      </c>
      <c r="K25055" t="s">
        <v>96186</v>
      </c>
    </row>
    <row r="25056" spans="1:11" x14ac:dyDescent="0.3">
      <c r="A25056" t="s">
        <v>96187</v>
      </c>
      <c r="B25056" t="s">
        <v>96188</v>
      </c>
      <c r="C25056" t="s">
        <v>27</v>
      </c>
      <c r="D25056" t="s">
        <v>96189</v>
      </c>
      <c r="E25056" t="s">
        <v>29</v>
      </c>
      <c r="F25056" t="s">
        <v>41</v>
      </c>
      <c r="G25056" t="s">
        <v>42</v>
      </c>
      <c r="H25056">
        <v>0</v>
      </c>
      <c r="I25056">
        <v>0</v>
      </c>
      <c r="J25056">
        <v>0</v>
      </c>
      <c r="K25056" t="s">
        <v>96190</v>
      </c>
    </row>
    <row r="25057" spans="1:11" x14ac:dyDescent="0.3">
      <c r="A25057" t="s">
        <v>96191</v>
      </c>
      <c r="B25057" t="s">
        <v>96192</v>
      </c>
      <c r="C25057" t="s">
        <v>27</v>
      </c>
      <c r="D25057" t="s">
        <v>96193</v>
      </c>
      <c r="E25057" t="s">
        <v>29</v>
      </c>
      <c r="F25057" t="s">
        <v>16</v>
      </c>
      <c r="G25057" t="s">
        <v>42</v>
      </c>
      <c r="H25057">
        <v>0</v>
      </c>
      <c r="I25057">
        <v>0</v>
      </c>
      <c r="J25057">
        <v>0</v>
      </c>
      <c r="K25057" t="s">
        <v>96194</v>
      </c>
    </row>
    <row r="25058" spans="1:11" x14ac:dyDescent="0.3">
      <c r="A25058" t="s">
        <v>96195</v>
      </c>
      <c r="B25058" t="s">
        <v>96196</v>
      </c>
      <c r="C25058" t="s">
        <v>27</v>
      </c>
      <c r="D25058" t="s">
        <v>96197</v>
      </c>
      <c r="E25058" t="s">
        <v>29</v>
      </c>
      <c r="F25058" t="s">
        <v>16</v>
      </c>
      <c r="G25058" t="s">
        <v>42</v>
      </c>
      <c r="H25058">
        <v>0</v>
      </c>
      <c r="I25058">
        <v>0</v>
      </c>
      <c r="J25058">
        <v>0</v>
      </c>
      <c r="K25058" t="s">
        <v>96198</v>
      </c>
    </row>
    <row r="25059" spans="1:11" x14ac:dyDescent="0.3">
      <c r="A25059" t="s">
        <v>96199</v>
      </c>
      <c r="B25059" t="s">
        <v>96200</v>
      </c>
      <c r="C25059" t="s">
        <v>27</v>
      </c>
      <c r="D25059" t="s">
        <v>96201</v>
      </c>
      <c r="E25059" t="s">
        <v>29</v>
      </c>
      <c r="F25059" t="s">
        <v>16</v>
      </c>
      <c r="G25059" t="s">
        <v>42</v>
      </c>
      <c r="H25059">
        <v>0</v>
      </c>
      <c r="I25059">
        <v>0</v>
      </c>
      <c r="J25059">
        <v>0</v>
      </c>
      <c r="K25059" t="s">
        <v>96202</v>
      </c>
    </row>
    <row r="25060" spans="1:11" x14ac:dyDescent="0.3">
      <c r="A25060" t="s">
        <v>96203</v>
      </c>
      <c r="B25060" t="s">
        <v>96204</v>
      </c>
      <c r="C25060" t="s">
        <v>27</v>
      </c>
      <c r="D25060" t="s">
        <v>96205</v>
      </c>
      <c r="E25060" t="s">
        <v>29</v>
      </c>
      <c r="F25060" t="s">
        <v>16</v>
      </c>
      <c r="G25060" t="s">
        <v>42</v>
      </c>
      <c r="H25060">
        <v>0</v>
      </c>
      <c r="I25060">
        <v>0</v>
      </c>
      <c r="J25060">
        <v>0</v>
      </c>
      <c r="K25060" t="s">
        <v>96206</v>
      </c>
    </row>
    <row r="25061" spans="1:11" x14ac:dyDescent="0.3">
      <c r="A25061" t="s">
        <v>96207</v>
      </c>
      <c r="B25061" t="s">
        <v>96208</v>
      </c>
      <c r="C25061" t="s">
        <v>27</v>
      </c>
      <c r="D25061" t="s">
        <v>96209</v>
      </c>
      <c r="E25061" t="s">
        <v>29</v>
      </c>
      <c r="F25061" t="s">
        <v>16</v>
      </c>
      <c r="G25061" t="s">
        <v>42</v>
      </c>
      <c r="H25061">
        <v>0</v>
      </c>
      <c r="I25061">
        <v>0</v>
      </c>
      <c r="J25061">
        <v>0</v>
      </c>
      <c r="K25061" t="s">
        <v>96210</v>
      </c>
    </row>
    <row r="25062" spans="1:11" x14ac:dyDescent="0.3">
      <c r="A25062" t="s">
        <v>96211</v>
      </c>
      <c r="B25062" t="s">
        <v>96212</v>
      </c>
      <c r="C25062" t="s">
        <v>27</v>
      </c>
      <c r="D25062" t="s">
        <v>96213</v>
      </c>
      <c r="E25062" t="s">
        <v>29</v>
      </c>
      <c r="F25062" t="s">
        <v>16</v>
      </c>
      <c r="G25062" t="s">
        <v>42</v>
      </c>
      <c r="H25062">
        <v>0</v>
      </c>
      <c r="I25062">
        <v>0</v>
      </c>
      <c r="J25062">
        <v>0</v>
      </c>
      <c r="K25062" t="s">
        <v>96214</v>
      </c>
    </row>
    <row r="25063" spans="1:11" x14ac:dyDescent="0.3">
      <c r="A25063" t="s">
        <v>96215</v>
      </c>
      <c r="B25063" t="s">
        <v>96216</v>
      </c>
      <c r="C25063" t="s">
        <v>27</v>
      </c>
      <c r="D25063" t="s">
        <v>96217</v>
      </c>
      <c r="E25063" t="s">
        <v>29</v>
      </c>
      <c r="F25063" t="s">
        <v>16</v>
      </c>
      <c r="G25063" t="s">
        <v>42</v>
      </c>
      <c r="H25063">
        <v>0</v>
      </c>
      <c r="I25063">
        <v>0</v>
      </c>
      <c r="J25063">
        <v>0</v>
      </c>
      <c r="K25063" t="s">
        <v>96218</v>
      </c>
    </row>
    <row r="25064" spans="1:11" x14ac:dyDescent="0.3">
      <c r="A25064" t="s">
        <v>96219</v>
      </c>
      <c r="B25064" t="s">
        <v>96220</v>
      </c>
      <c r="C25064" t="s">
        <v>27</v>
      </c>
      <c r="D25064" t="s">
        <v>96221</v>
      </c>
      <c r="E25064" t="s">
        <v>29</v>
      </c>
      <c r="F25064" t="s">
        <v>16</v>
      </c>
      <c r="G25064" t="s">
        <v>42</v>
      </c>
      <c r="H25064">
        <v>0</v>
      </c>
      <c r="I25064">
        <v>0</v>
      </c>
      <c r="J25064">
        <v>0</v>
      </c>
      <c r="K25064" t="s">
        <v>96222</v>
      </c>
    </row>
    <row r="25065" spans="1:11" x14ac:dyDescent="0.3">
      <c r="A25065" t="s">
        <v>96223</v>
      </c>
      <c r="B25065" t="s">
        <v>96224</v>
      </c>
      <c r="C25065" t="s">
        <v>27</v>
      </c>
      <c r="D25065" t="s">
        <v>96225</v>
      </c>
      <c r="E25065" t="s">
        <v>29</v>
      </c>
      <c r="F25065" t="s">
        <v>16</v>
      </c>
      <c r="G25065" t="s">
        <v>42</v>
      </c>
      <c r="H25065">
        <v>0</v>
      </c>
      <c r="I25065">
        <v>0</v>
      </c>
      <c r="J25065">
        <v>0</v>
      </c>
      <c r="K25065" t="s">
        <v>96226</v>
      </c>
    </row>
    <row r="25066" spans="1:11" x14ac:dyDescent="0.3">
      <c r="A25066" t="s">
        <v>96227</v>
      </c>
      <c r="B25066" t="s">
        <v>96228</v>
      </c>
      <c r="C25066" t="s">
        <v>27</v>
      </c>
      <c r="D25066" t="s">
        <v>96229</v>
      </c>
      <c r="E25066" t="s">
        <v>29</v>
      </c>
      <c r="F25066" t="s">
        <v>41</v>
      </c>
      <c r="G25066" t="s">
        <v>42</v>
      </c>
      <c r="H25066">
        <v>0</v>
      </c>
      <c r="I25066">
        <v>0</v>
      </c>
      <c r="J25066">
        <v>0</v>
      </c>
      <c r="K25066" t="s">
        <v>96230</v>
      </c>
    </row>
    <row r="25067" spans="1:11" x14ac:dyDescent="0.3">
      <c r="A25067" t="s">
        <v>96231</v>
      </c>
      <c r="B25067" t="s">
        <v>96232</v>
      </c>
      <c r="C25067" t="s">
        <v>27</v>
      </c>
      <c r="D25067" t="s">
        <v>96233</v>
      </c>
      <c r="E25067" t="s">
        <v>29</v>
      </c>
      <c r="F25067" t="s">
        <v>16</v>
      </c>
      <c r="G25067" t="s">
        <v>42</v>
      </c>
      <c r="H25067">
        <v>0</v>
      </c>
      <c r="I25067">
        <v>0</v>
      </c>
      <c r="J25067">
        <v>0</v>
      </c>
      <c r="K25067" t="s">
        <v>96234</v>
      </c>
    </row>
    <row r="25068" spans="1:11" x14ac:dyDescent="0.3">
      <c r="A25068" t="s">
        <v>96235</v>
      </c>
      <c r="B25068" t="s">
        <v>96236</v>
      </c>
      <c r="C25068" t="s">
        <v>27</v>
      </c>
      <c r="D25068" t="s">
        <v>96237</v>
      </c>
      <c r="E25068" t="s">
        <v>29</v>
      </c>
      <c r="F25068" t="s">
        <v>16</v>
      </c>
      <c r="G25068" t="s">
        <v>42</v>
      </c>
      <c r="H25068">
        <v>0</v>
      </c>
      <c r="I25068">
        <v>0</v>
      </c>
      <c r="J25068">
        <v>0</v>
      </c>
      <c r="K25068" t="s">
        <v>96238</v>
      </c>
    </row>
    <row r="25069" spans="1:11" x14ac:dyDescent="0.3">
      <c r="A25069" t="s">
        <v>96239</v>
      </c>
      <c r="B25069" t="s">
        <v>96240</v>
      </c>
      <c r="C25069" t="s">
        <v>27</v>
      </c>
      <c r="D25069" t="s">
        <v>96241</v>
      </c>
      <c r="E25069" t="s">
        <v>29</v>
      </c>
      <c r="F25069" t="s">
        <v>16</v>
      </c>
      <c r="G25069" t="s">
        <v>42</v>
      </c>
      <c r="H25069">
        <v>0</v>
      </c>
      <c r="I25069">
        <v>0</v>
      </c>
      <c r="J25069">
        <v>0</v>
      </c>
      <c r="K25069" t="s">
        <v>96242</v>
      </c>
    </row>
    <row r="25070" spans="1:11" x14ac:dyDescent="0.3">
      <c r="A25070" t="s">
        <v>96243</v>
      </c>
      <c r="B25070" t="s">
        <v>96244</v>
      </c>
      <c r="C25070" t="s">
        <v>27</v>
      </c>
      <c r="D25070" t="s">
        <v>96245</v>
      </c>
      <c r="E25070" t="s">
        <v>29</v>
      </c>
      <c r="F25070" t="s">
        <v>16</v>
      </c>
      <c r="G25070" t="s">
        <v>42</v>
      </c>
      <c r="H25070">
        <v>0</v>
      </c>
      <c r="I25070">
        <v>0</v>
      </c>
      <c r="J25070">
        <v>0</v>
      </c>
      <c r="K25070" t="s">
        <v>96246</v>
      </c>
    </row>
    <row r="25071" spans="1:11" x14ac:dyDescent="0.3">
      <c r="A25071" t="s">
        <v>96247</v>
      </c>
      <c r="B25071" t="s">
        <v>96248</v>
      </c>
      <c r="C25071" t="s">
        <v>27</v>
      </c>
      <c r="D25071" t="s">
        <v>96249</v>
      </c>
      <c r="E25071" t="s">
        <v>29</v>
      </c>
      <c r="F25071" t="s">
        <v>16</v>
      </c>
      <c r="G25071" t="s">
        <v>42</v>
      </c>
      <c r="H25071">
        <v>0</v>
      </c>
      <c r="I25071">
        <v>0</v>
      </c>
      <c r="J25071">
        <v>0</v>
      </c>
      <c r="K25071" t="s">
        <v>96250</v>
      </c>
    </row>
    <row r="25072" spans="1:11" x14ac:dyDescent="0.3">
      <c r="A25072" t="s">
        <v>96251</v>
      </c>
      <c r="B25072" t="s">
        <v>94387</v>
      </c>
      <c r="C25072" t="s">
        <v>27</v>
      </c>
      <c r="D25072" t="s">
        <v>96252</v>
      </c>
      <c r="E25072" t="s">
        <v>29</v>
      </c>
      <c r="F25072" t="s">
        <v>16</v>
      </c>
      <c r="G25072" t="s">
        <v>42</v>
      </c>
      <c r="H25072">
        <v>0</v>
      </c>
      <c r="I25072">
        <v>0</v>
      </c>
      <c r="J25072">
        <v>0</v>
      </c>
      <c r="K25072" t="s">
        <v>96253</v>
      </c>
    </row>
    <row r="25073" spans="1:11" x14ac:dyDescent="0.3">
      <c r="A25073" t="s">
        <v>96254</v>
      </c>
      <c r="B25073" t="s">
        <v>96255</v>
      </c>
      <c r="C25073" t="s">
        <v>27</v>
      </c>
      <c r="D25073" t="s">
        <v>96256</v>
      </c>
      <c r="E25073" t="s">
        <v>29</v>
      </c>
      <c r="F25073" t="s">
        <v>16</v>
      </c>
      <c r="G25073" t="s">
        <v>42</v>
      </c>
      <c r="H25073">
        <v>0</v>
      </c>
      <c r="I25073">
        <v>0</v>
      </c>
      <c r="J25073">
        <v>0</v>
      </c>
      <c r="K25073" t="s">
        <v>96257</v>
      </c>
    </row>
    <row r="25074" spans="1:11" x14ac:dyDescent="0.3">
      <c r="A25074" t="s">
        <v>96258</v>
      </c>
      <c r="B25074" t="s">
        <v>96259</v>
      </c>
      <c r="C25074" t="s">
        <v>27</v>
      </c>
      <c r="D25074" t="s">
        <v>96260</v>
      </c>
      <c r="E25074" t="s">
        <v>29</v>
      </c>
      <c r="F25074" t="s">
        <v>16</v>
      </c>
      <c r="G25074" t="s">
        <v>42</v>
      </c>
      <c r="H25074">
        <v>0</v>
      </c>
      <c r="I25074">
        <v>0</v>
      </c>
      <c r="J25074">
        <v>0</v>
      </c>
      <c r="K25074" t="s">
        <v>96261</v>
      </c>
    </row>
    <row r="25075" spans="1:11" x14ac:dyDescent="0.3">
      <c r="A25075" t="s">
        <v>96262</v>
      </c>
      <c r="B25075" t="s">
        <v>96263</v>
      </c>
      <c r="C25075" t="s">
        <v>27</v>
      </c>
      <c r="D25075" t="s">
        <v>96264</v>
      </c>
      <c r="E25075" t="s">
        <v>29</v>
      </c>
      <c r="F25075" t="s">
        <v>41</v>
      </c>
      <c r="G25075" t="s">
        <v>42</v>
      </c>
      <c r="H25075">
        <v>0</v>
      </c>
      <c r="I25075">
        <v>0</v>
      </c>
      <c r="J25075">
        <v>0</v>
      </c>
      <c r="K25075" t="s">
        <v>96265</v>
      </c>
    </row>
    <row r="25076" spans="1:11" x14ac:dyDescent="0.3">
      <c r="A25076" t="s">
        <v>96266</v>
      </c>
      <c r="B25076" t="s">
        <v>96267</v>
      </c>
      <c r="C25076" t="s">
        <v>27</v>
      </c>
      <c r="D25076" t="s">
        <v>96268</v>
      </c>
      <c r="E25076" t="s">
        <v>29</v>
      </c>
      <c r="F25076" t="s">
        <v>16</v>
      </c>
      <c r="G25076" t="s">
        <v>42</v>
      </c>
      <c r="H25076">
        <v>0</v>
      </c>
      <c r="I25076">
        <v>0</v>
      </c>
      <c r="J25076">
        <v>0</v>
      </c>
      <c r="K25076" t="s">
        <v>96269</v>
      </c>
    </row>
    <row r="25077" spans="1:11" x14ac:dyDescent="0.3">
      <c r="A25077" t="s">
        <v>96270</v>
      </c>
      <c r="B25077" t="s">
        <v>96271</v>
      </c>
      <c r="C25077" t="s">
        <v>27</v>
      </c>
      <c r="D25077" t="s">
        <v>96272</v>
      </c>
      <c r="E25077" t="s">
        <v>29</v>
      </c>
      <c r="F25077" t="s">
        <v>16</v>
      </c>
      <c r="G25077" t="s">
        <v>42</v>
      </c>
      <c r="H25077">
        <v>0</v>
      </c>
      <c r="I25077">
        <v>0</v>
      </c>
      <c r="J25077">
        <v>0</v>
      </c>
      <c r="K25077" t="s">
        <v>96273</v>
      </c>
    </row>
    <row r="25078" spans="1:11" x14ac:dyDescent="0.3">
      <c r="A25078" t="s">
        <v>96274</v>
      </c>
      <c r="B25078" t="s">
        <v>96275</v>
      </c>
      <c r="C25078" t="s">
        <v>27</v>
      </c>
      <c r="D25078" t="s">
        <v>96276</v>
      </c>
      <c r="E25078" t="s">
        <v>29</v>
      </c>
      <c r="F25078" t="s">
        <v>16</v>
      </c>
      <c r="G25078" t="s">
        <v>42</v>
      </c>
      <c r="H25078">
        <v>0</v>
      </c>
      <c r="I25078">
        <v>0</v>
      </c>
      <c r="J25078">
        <v>0</v>
      </c>
      <c r="K25078" t="s">
        <v>96277</v>
      </c>
    </row>
    <row r="25079" spans="1:11" x14ac:dyDescent="0.3">
      <c r="A25079" t="s">
        <v>96278</v>
      </c>
      <c r="B25079" t="s">
        <v>96279</v>
      </c>
      <c r="C25079" t="s">
        <v>27</v>
      </c>
      <c r="D25079" t="s">
        <v>96280</v>
      </c>
      <c r="E25079" t="s">
        <v>29</v>
      </c>
      <c r="F25079" t="s">
        <v>16</v>
      </c>
      <c r="G25079" t="s">
        <v>42</v>
      </c>
      <c r="H25079">
        <v>0</v>
      </c>
      <c r="I25079">
        <v>0</v>
      </c>
      <c r="J25079">
        <v>0</v>
      </c>
      <c r="K25079" t="s">
        <v>96281</v>
      </c>
    </row>
    <row r="25080" spans="1:11" x14ac:dyDescent="0.3">
      <c r="A25080" t="s">
        <v>96282</v>
      </c>
      <c r="B25080" t="s">
        <v>96283</v>
      </c>
      <c r="C25080" t="s">
        <v>27</v>
      </c>
      <c r="D25080" t="s">
        <v>96284</v>
      </c>
      <c r="E25080" t="s">
        <v>29</v>
      </c>
      <c r="F25080" t="s">
        <v>16</v>
      </c>
      <c r="G25080" t="s">
        <v>42</v>
      </c>
      <c r="H25080">
        <v>0</v>
      </c>
      <c r="I25080">
        <v>0</v>
      </c>
      <c r="J25080">
        <v>0</v>
      </c>
      <c r="K25080" t="s">
        <v>96285</v>
      </c>
    </row>
    <row r="25081" spans="1:11" x14ac:dyDescent="0.3">
      <c r="A25081" t="s">
        <v>96286</v>
      </c>
      <c r="B25081" t="s">
        <v>96287</v>
      </c>
      <c r="C25081" t="s">
        <v>27</v>
      </c>
      <c r="D25081" t="s">
        <v>96288</v>
      </c>
      <c r="E25081" t="s">
        <v>29</v>
      </c>
      <c r="F25081" t="s">
        <v>16</v>
      </c>
      <c r="G25081" t="s">
        <v>42</v>
      </c>
      <c r="H25081">
        <v>0</v>
      </c>
      <c r="I25081">
        <v>0</v>
      </c>
      <c r="J25081">
        <v>0</v>
      </c>
      <c r="K25081" t="s">
        <v>96289</v>
      </c>
    </row>
    <row r="25082" spans="1:11" x14ac:dyDescent="0.3">
      <c r="A25082" t="s">
        <v>96290</v>
      </c>
      <c r="B25082" t="s">
        <v>96291</v>
      </c>
      <c r="C25082" t="s">
        <v>27</v>
      </c>
      <c r="D25082" t="s">
        <v>96292</v>
      </c>
      <c r="E25082" t="s">
        <v>29</v>
      </c>
      <c r="F25082" t="s">
        <v>16</v>
      </c>
      <c r="G25082" t="s">
        <v>42</v>
      </c>
      <c r="H25082">
        <v>0</v>
      </c>
      <c r="I25082">
        <v>0</v>
      </c>
      <c r="J25082">
        <v>0</v>
      </c>
      <c r="K25082" t="s">
        <v>96293</v>
      </c>
    </row>
    <row r="25083" spans="1:11" x14ac:dyDescent="0.3">
      <c r="A25083" t="s">
        <v>96294</v>
      </c>
      <c r="B25083" t="s">
        <v>96295</v>
      </c>
      <c r="C25083" t="s">
        <v>27</v>
      </c>
      <c r="D25083" t="s">
        <v>96296</v>
      </c>
      <c r="E25083" t="s">
        <v>29</v>
      </c>
      <c r="F25083" t="s">
        <v>16</v>
      </c>
      <c r="G25083" t="s">
        <v>42</v>
      </c>
      <c r="H25083">
        <v>0</v>
      </c>
      <c r="I25083">
        <v>0</v>
      </c>
      <c r="J25083">
        <v>0</v>
      </c>
      <c r="K25083" t="s">
        <v>96297</v>
      </c>
    </row>
    <row r="25084" spans="1:11" x14ac:dyDescent="0.3">
      <c r="A25084" t="s">
        <v>96298</v>
      </c>
      <c r="B25084" t="s">
        <v>96299</v>
      </c>
      <c r="C25084" t="s">
        <v>27</v>
      </c>
      <c r="D25084" t="s">
        <v>96300</v>
      </c>
      <c r="E25084" t="s">
        <v>29</v>
      </c>
      <c r="F25084" t="s">
        <v>16</v>
      </c>
      <c r="G25084" t="s">
        <v>42</v>
      </c>
      <c r="H25084">
        <v>0</v>
      </c>
      <c r="I25084">
        <v>0</v>
      </c>
      <c r="J25084">
        <v>0</v>
      </c>
      <c r="K25084" t="s">
        <v>96301</v>
      </c>
    </row>
    <row r="25085" spans="1:11" x14ac:dyDescent="0.3">
      <c r="A25085" t="s">
        <v>96302</v>
      </c>
      <c r="B25085" t="s">
        <v>96303</v>
      </c>
      <c r="C25085" t="s">
        <v>27</v>
      </c>
      <c r="D25085" t="s">
        <v>96304</v>
      </c>
      <c r="E25085" t="s">
        <v>29</v>
      </c>
      <c r="F25085" t="s">
        <v>41</v>
      </c>
      <c r="G25085" t="s">
        <v>42</v>
      </c>
      <c r="H25085">
        <v>0</v>
      </c>
      <c r="I25085">
        <v>0</v>
      </c>
      <c r="J25085">
        <v>0</v>
      </c>
      <c r="K25085" t="s">
        <v>96305</v>
      </c>
    </row>
    <row r="25086" spans="1:11" x14ac:dyDescent="0.3">
      <c r="A25086" t="s">
        <v>96306</v>
      </c>
      <c r="B25086" t="s">
        <v>96307</v>
      </c>
      <c r="C25086" t="s">
        <v>27</v>
      </c>
      <c r="D25086" t="s">
        <v>96308</v>
      </c>
      <c r="E25086" t="s">
        <v>29</v>
      </c>
      <c r="F25086" t="s">
        <v>16</v>
      </c>
      <c r="G25086" t="s">
        <v>42</v>
      </c>
      <c r="H25086">
        <v>0</v>
      </c>
      <c r="I25086">
        <v>0</v>
      </c>
      <c r="J25086">
        <v>0</v>
      </c>
      <c r="K25086" t="s">
        <v>96309</v>
      </c>
    </row>
    <row r="25087" spans="1:11" x14ac:dyDescent="0.3">
      <c r="A25087" t="s">
        <v>96310</v>
      </c>
      <c r="B25087" t="s">
        <v>96311</v>
      </c>
      <c r="C25087" t="s">
        <v>27</v>
      </c>
      <c r="D25087" t="s">
        <v>96312</v>
      </c>
      <c r="E25087" t="s">
        <v>29</v>
      </c>
      <c r="F25087" t="s">
        <v>16</v>
      </c>
      <c r="G25087" t="s">
        <v>42</v>
      </c>
      <c r="H25087">
        <v>0</v>
      </c>
      <c r="I25087">
        <v>0</v>
      </c>
      <c r="J25087">
        <v>0</v>
      </c>
      <c r="K25087" t="s">
        <v>96313</v>
      </c>
    </row>
    <row r="25088" spans="1:11" x14ac:dyDescent="0.3">
      <c r="A25088" t="s">
        <v>96314</v>
      </c>
      <c r="B25088" t="s">
        <v>96315</v>
      </c>
      <c r="C25088" t="s">
        <v>27</v>
      </c>
      <c r="D25088" t="s">
        <v>96316</v>
      </c>
      <c r="E25088" t="s">
        <v>29</v>
      </c>
      <c r="F25088" t="s">
        <v>16</v>
      </c>
      <c r="G25088" t="s">
        <v>42</v>
      </c>
      <c r="H25088">
        <v>0</v>
      </c>
      <c r="I25088">
        <v>0</v>
      </c>
      <c r="J25088">
        <v>0</v>
      </c>
      <c r="K25088" t="s">
        <v>96317</v>
      </c>
    </row>
    <row r="25089" spans="1:11" x14ac:dyDescent="0.3">
      <c r="A25089" t="s">
        <v>96318</v>
      </c>
      <c r="B25089" t="s">
        <v>96319</v>
      </c>
      <c r="C25089" t="s">
        <v>27</v>
      </c>
      <c r="D25089" t="s">
        <v>96320</v>
      </c>
      <c r="E25089" t="s">
        <v>29</v>
      </c>
      <c r="F25089" t="s">
        <v>16</v>
      </c>
      <c r="G25089" t="s">
        <v>42</v>
      </c>
      <c r="H25089">
        <v>0</v>
      </c>
      <c r="I25089">
        <v>0</v>
      </c>
      <c r="J25089">
        <v>0</v>
      </c>
      <c r="K25089" t="s">
        <v>96321</v>
      </c>
    </row>
    <row r="25090" spans="1:11" x14ac:dyDescent="0.3">
      <c r="A25090" t="s">
        <v>96322</v>
      </c>
      <c r="B25090" t="s">
        <v>96323</v>
      </c>
      <c r="C25090" t="s">
        <v>27</v>
      </c>
      <c r="D25090" t="s">
        <v>96324</v>
      </c>
      <c r="E25090" t="s">
        <v>29</v>
      </c>
      <c r="F25090" t="s">
        <v>16</v>
      </c>
      <c r="G25090" t="s">
        <v>42</v>
      </c>
      <c r="H25090">
        <v>0</v>
      </c>
      <c r="I25090">
        <v>0</v>
      </c>
      <c r="J25090">
        <v>0</v>
      </c>
      <c r="K25090" t="s">
        <v>96325</v>
      </c>
    </row>
    <row r="25091" spans="1:11" x14ac:dyDescent="0.3">
      <c r="A25091" t="s">
        <v>96326</v>
      </c>
      <c r="B25091" t="s">
        <v>96327</v>
      </c>
      <c r="C25091" t="s">
        <v>27</v>
      </c>
      <c r="D25091" t="s">
        <v>96328</v>
      </c>
      <c r="E25091" t="s">
        <v>29</v>
      </c>
      <c r="F25091" t="s">
        <v>16</v>
      </c>
      <c r="G25091" t="s">
        <v>42</v>
      </c>
      <c r="H25091">
        <v>0</v>
      </c>
      <c r="I25091">
        <v>0</v>
      </c>
      <c r="J25091">
        <v>0</v>
      </c>
      <c r="K25091" t="s">
        <v>96329</v>
      </c>
    </row>
    <row r="25092" spans="1:11" x14ac:dyDescent="0.3">
      <c r="A25092" t="s">
        <v>96330</v>
      </c>
      <c r="B25092" t="s">
        <v>96331</v>
      </c>
      <c r="C25092" t="s">
        <v>27</v>
      </c>
      <c r="D25092" t="s">
        <v>96332</v>
      </c>
      <c r="E25092" t="s">
        <v>29</v>
      </c>
      <c r="F25092" t="s">
        <v>16</v>
      </c>
      <c r="G25092" t="s">
        <v>42</v>
      </c>
      <c r="H25092">
        <v>0</v>
      </c>
      <c r="I25092">
        <v>0</v>
      </c>
      <c r="J25092">
        <v>0</v>
      </c>
      <c r="K25092" t="s">
        <v>96333</v>
      </c>
    </row>
    <row r="25093" spans="1:11" x14ac:dyDescent="0.3">
      <c r="A25093" t="s">
        <v>96334</v>
      </c>
      <c r="B25093" t="s">
        <v>96335</v>
      </c>
      <c r="C25093" t="s">
        <v>27</v>
      </c>
      <c r="D25093" t="s">
        <v>96336</v>
      </c>
      <c r="E25093" t="s">
        <v>29</v>
      </c>
      <c r="F25093" t="s">
        <v>16</v>
      </c>
      <c r="G25093" t="s">
        <v>42</v>
      </c>
      <c r="H25093">
        <v>0</v>
      </c>
      <c r="I25093">
        <v>0</v>
      </c>
      <c r="J25093">
        <v>0</v>
      </c>
      <c r="K25093" t="s">
        <v>96337</v>
      </c>
    </row>
    <row r="25094" spans="1:11" x14ac:dyDescent="0.3">
      <c r="A25094" t="s">
        <v>96338</v>
      </c>
      <c r="B25094" t="s">
        <v>96339</v>
      </c>
      <c r="C25094" t="s">
        <v>27</v>
      </c>
      <c r="D25094" t="s">
        <v>96340</v>
      </c>
      <c r="E25094" t="s">
        <v>29</v>
      </c>
      <c r="F25094" t="s">
        <v>16</v>
      </c>
      <c r="G25094" t="s">
        <v>42</v>
      </c>
      <c r="H25094">
        <v>0</v>
      </c>
      <c r="I25094">
        <v>0</v>
      </c>
      <c r="J25094">
        <v>0</v>
      </c>
      <c r="K25094" t="s">
        <v>96341</v>
      </c>
    </row>
    <row r="25095" spans="1:11" x14ac:dyDescent="0.3">
      <c r="A25095" t="s">
        <v>96342</v>
      </c>
      <c r="B25095" t="s">
        <v>96343</v>
      </c>
      <c r="C25095" t="s">
        <v>27</v>
      </c>
      <c r="D25095" t="s">
        <v>96344</v>
      </c>
      <c r="E25095" t="s">
        <v>29</v>
      </c>
      <c r="F25095" t="s">
        <v>16</v>
      </c>
      <c r="G25095" t="s">
        <v>42</v>
      </c>
      <c r="H25095">
        <v>0</v>
      </c>
      <c r="I25095">
        <v>0</v>
      </c>
      <c r="J25095">
        <v>0</v>
      </c>
      <c r="K25095" t="s">
        <v>96345</v>
      </c>
    </row>
    <row r="25096" spans="1:11" x14ac:dyDescent="0.3">
      <c r="A25096" t="s">
        <v>96346</v>
      </c>
      <c r="B25096" t="s">
        <v>96347</v>
      </c>
      <c r="C25096" t="s">
        <v>27</v>
      </c>
      <c r="D25096" t="e">
        <f>폴리우레탄.</f>
        <v>#NAME?</v>
      </c>
      <c r="E25096" t="s">
        <v>29</v>
      </c>
      <c r="F25096" t="s">
        <v>16</v>
      </c>
      <c r="G25096" t="s">
        <v>1540</v>
      </c>
      <c r="H25096">
        <v>0</v>
      </c>
      <c r="I25096">
        <v>0</v>
      </c>
      <c r="J25096">
        <v>0</v>
      </c>
      <c r="K25096" t="s">
        <v>96348</v>
      </c>
    </row>
    <row r="25097" spans="1:11" x14ac:dyDescent="0.3">
      <c r="A25097" t="s">
        <v>96349</v>
      </c>
      <c r="B25097" t="s">
        <v>96350</v>
      </c>
      <c r="C25097" t="s">
        <v>27</v>
      </c>
      <c r="D25097" t="s">
        <v>96351</v>
      </c>
      <c r="E25097" t="s">
        <v>29</v>
      </c>
      <c r="F25097" t="s">
        <v>41</v>
      </c>
      <c r="G25097" t="s">
        <v>42</v>
      </c>
      <c r="H25097">
        <v>0</v>
      </c>
      <c r="I25097">
        <v>0</v>
      </c>
      <c r="J25097">
        <v>0</v>
      </c>
      <c r="K25097" t="s">
        <v>96352</v>
      </c>
    </row>
    <row r="25098" spans="1:11" x14ac:dyDescent="0.3">
      <c r="A25098" t="s">
        <v>96353</v>
      </c>
      <c r="B25098" t="s">
        <v>96354</v>
      </c>
      <c r="C25098" t="s">
        <v>27</v>
      </c>
      <c r="D25098" t="s">
        <v>96355</v>
      </c>
      <c r="E25098" t="s">
        <v>29</v>
      </c>
      <c r="F25098" t="s">
        <v>16</v>
      </c>
      <c r="G25098" t="s">
        <v>42</v>
      </c>
      <c r="H25098">
        <v>0</v>
      </c>
      <c r="I25098">
        <v>0</v>
      </c>
      <c r="J25098">
        <v>0</v>
      </c>
      <c r="K25098" t="s">
        <v>96356</v>
      </c>
    </row>
    <row r="25099" spans="1:11" x14ac:dyDescent="0.3">
      <c r="A25099" t="s">
        <v>96357</v>
      </c>
      <c r="B25099" t="s">
        <v>96358</v>
      </c>
      <c r="C25099" t="s">
        <v>27</v>
      </c>
      <c r="D25099" t="s">
        <v>96359</v>
      </c>
      <c r="E25099" t="s">
        <v>29</v>
      </c>
      <c r="F25099" t="s">
        <v>16</v>
      </c>
      <c r="G25099" t="s">
        <v>42</v>
      </c>
      <c r="H25099">
        <v>0</v>
      </c>
      <c r="I25099">
        <v>0</v>
      </c>
      <c r="J25099">
        <v>0</v>
      </c>
      <c r="K25099" t="s">
        <v>96360</v>
      </c>
    </row>
    <row r="25100" spans="1:11" x14ac:dyDescent="0.3">
      <c r="A25100" t="s">
        <v>96361</v>
      </c>
      <c r="B25100" t="s">
        <v>96362</v>
      </c>
      <c r="C25100" t="s">
        <v>27</v>
      </c>
      <c r="D25100" t="s">
        <v>96363</v>
      </c>
      <c r="E25100" t="s">
        <v>29</v>
      </c>
      <c r="F25100" t="s">
        <v>16</v>
      </c>
      <c r="G25100" t="s">
        <v>42</v>
      </c>
      <c r="H25100">
        <v>0</v>
      </c>
      <c r="I25100">
        <v>0</v>
      </c>
      <c r="J25100">
        <v>0</v>
      </c>
      <c r="K25100" t="s">
        <v>96364</v>
      </c>
    </row>
    <row r="25101" spans="1:11" x14ac:dyDescent="0.3">
      <c r="A25101" t="s">
        <v>96365</v>
      </c>
      <c r="B25101" t="s">
        <v>96366</v>
      </c>
      <c r="C25101" t="s">
        <v>27</v>
      </c>
      <c r="D25101" t="s">
        <v>96367</v>
      </c>
      <c r="E25101" t="s">
        <v>29</v>
      </c>
      <c r="F25101" t="s">
        <v>16</v>
      </c>
      <c r="G25101" t="s">
        <v>42</v>
      </c>
      <c r="H25101">
        <v>0</v>
      </c>
      <c r="I25101">
        <v>0</v>
      </c>
      <c r="J25101">
        <v>0</v>
      </c>
      <c r="K25101" t="s">
        <v>96368</v>
      </c>
    </row>
    <row r="25102" spans="1:11" x14ac:dyDescent="0.3">
      <c r="A25102" t="s">
        <v>96369</v>
      </c>
      <c r="B25102" t="s">
        <v>96370</v>
      </c>
      <c r="C25102" t="s">
        <v>27</v>
      </c>
      <c r="D25102" t="s">
        <v>96371</v>
      </c>
      <c r="E25102" t="s">
        <v>29</v>
      </c>
      <c r="F25102" t="s">
        <v>16</v>
      </c>
      <c r="G25102" t="s">
        <v>42</v>
      </c>
      <c r="H25102">
        <v>0</v>
      </c>
      <c r="I25102">
        <v>0</v>
      </c>
      <c r="J25102">
        <v>0</v>
      </c>
      <c r="K25102" t="s">
        <v>96372</v>
      </c>
    </row>
    <row r="25103" spans="1:11" x14ac:dyDescent="0.3">
      <c r="A25103" t="s">
        <v>96373</v>
      </c>
      <c r="B25103" t="s">
        <v>96374</v>
      </c>
      <c r="C25103" t="s">
        <v>27</v>
      </c>
      <c r="D25103" t="s">
        <v>96375</v>
      </c>
      <c r="E25103" t="s">
        <v>29</v>
      </c>
      <c r="F25103" t="s">
        <v>16</v>
      </c>
      <c r="G25103" t="s">
        <v>42</v>
      </c>
      <c r="H25103">
        <v>0</v>
      </c>
      <c r="I25103">
        <v>0</v>
      </c>
      <c r="J25103">
        <v>0</v>
      </c>
      <c r="K25103" t="s">
        <v>96376</v>
      </c>
    </row>
    <row r="25104" spans="1:11" x14ac:dyDescent="0.3">
      <c r="A25104" t="s">
        <v>96377</v>
      </c>
      <c r="B25104" t="s">
        <v>96378</v>
      </c>
      <c r="C25104" t="s">
        <v>27</v>
      </c>
      <c r="D25104" t="s">
        <v>96379</v>
      </c>
      <c r="E25104" t="s">
        <v>29</v>
      </c>
      <c r="F25104" t="s">
        <v>16</v>
      </c>
      <c r="G25104" t="s">
        <v>42</v>
      </c>
      <c r="H25104">
        <v>0</v>
      </c>
      <c r="I25104">
        <v>0</v>
      </c>
      <c r="J25104">
        <v>0</v>
      </c>
      <c r="K25104" t="s">
        <v>96380</v>
      </c>
    </row>
    <row r="25105" spans="1:11" x14ac:dyDescent="0.3">
      <c r="A25105" t="s">
        <v>96381</v>
      </c>
      <c r="B25105" t="s">
        <v>96382</v>
      </c>
      <c r="C25105" t="s">
        <v>27</v>
      </c>
      <c r="D25105" t="s">
        <v>96383</v>
      </c>
      <c r="E25105" t="s">
        <v>29</v>
      </c>
      <c r="F25105" t="s">
        <v>16</v>
      </c>
      <c r="G25105" t="s">
        <v>42</v>
      </c>
      <c r="H25105">
        <v>0</v>
      </c>
      <c r="I25105">
        <v>0</v>
      </c>
      <c r="J25105">
        <v>0</v>
      </c>
      <c r="K25105" t="s">
        <v>96384</v>
      </c>
    </row>
    <row r="25106" spans="1:11" x14ac:dyDescent="0.3">
      <c r="A25106" t="s">
        <v>96385</v>
      </c>
      <c r="B25106" t="s">
        <v>96386</v>
      </c>
      <c r="C25106" t="s">
        <v>27</v>
      </c>
      <c r="D25106" t="s">
        <v>96387</v>
      </c>
      <c r="E25106" t="s">
        <v>29</v>
      </c>
      <c r="F25106" t="s">
        <v>16</v>
      </c>
      <c r="G25106" t="s">
        <v>42</v>
      </c>
      <c r="H25106">
        <v>0</v>
      </c>
      <c r="I25106">
        <v>0</v>
      </c>
      <c r="J25106">
        <v>0</v>
      </c>
      <c r="K25106" t="s">
        <v>96388</v>
      </c>
    </row>
    <row r="25107" spans="1:11" x14ac:dyDescent="0.3">
      <c r="A25107" t="s">
        <v>96389</v>
      </c>
      <c r="B25107" t="s">
        <v>96390</v>
      </c>
      <c r="C25107" t="s">
        <v>27</v>
      </c>
      <c r="D25107" t="s">
        <v>96391</v>
      </c>
      <c r="E25107" t="s">
        <v>29</v>
      </c>
      <c r="F25107" t="s">
        <v>16</v>
      </c>
      <c r="G25107" t="s">
        <v>42</v>
      </c>
      <c r="H25107">
        <v>0</v>
      </c>
      <c r="I25107">
        <v>0</v>
      </c>
      <c r="J25107">
        <v>0</v>
      </c>
      <c r="K25107" t="s">
        <v>96392</v>
      </c>
    </row>
    <row r="25108" spans="1:11" x14ac:dyDescent="0.3">
      <c r="A25108" t="s">
        <v>96393</v>
      </c>
      <c r="B25108" t="s">
        <v>96394</v>
      </c>
      <c r="C25108" t="s">
        <v>27</v>
      </c>
      <c r="D25108" t="s">
        <v>96395</v>
      </c>
      <c r="E25108" t="s">
        <v>29</v>
      </c>
      <c r="F25108" t="s">
        <v>41</v>
      </c>
      <c r="G25108" t="s">
        <v>42</v>
      </c>
      <c r="H25108">
        <v>0</v>
      </c>
      <c r="I25108">
        <v>0</v>
      </c>
      <c r="J25108">
        <v>0</v>
      </c>
      <c r="K25108" t="s">
        <v>96396</v>
      </c>
    </row>
    <row r="25109" spans="1:11" x14ac:dyDescent="0.3">
      <c r="A25109" t="s">
        <v>96397</v>
      </c>
      <c r="B25109" t="s">
        <v>96398</v>
      </c>
      <c r="C25109" t="s">
        <v>27</v>
      </c>
      <c r="D25109" t="s">
        <v>96399</v>
      </c>
      <c r="E25109" t="s">
        <v>29</v>
      </c>
      <c r="F25109" t="s">
        <v>16</v>
      </c>
      <c r="G25109" t="s">
        <v>42</v>
      </c>
      <c r="H25109">
        <v>0</v>
      </c>
      <c r="I25109">
        <v>0</v>
      </c>
      <c r="J25109">
        <v>0</v>
      </c>
      <c r="K25109" t="s">
        <v>96400</v>
      </c>
    </row>
    <row r="25110" spans="1:11" x14ac:dyDescent="0.3">
      <c r="A25110" t="s">
        <v>96401</v>
      </c>
      <c r="B25110" t="s">
        <v>96402</v>
      </c>
      <c r="C25110" t="s">
        <v>27</v>
      </c>
      <c r="D25110" t="s">
        <v>96403</v>
      </c>
      <c r="E25110" t="s">
        <v>29</v>
      </c>
      <c r="F25110" t="s">
        <v>16</v>
      </c>
      <c r="G25110" t="s">
        <v>42</v>
      </c>
      <c r="H25110">
        <v>0</v>
      </c>
      <c r="I25110">
        <v>0</v>
      </c>
      <c r="J25110">
        <v>0</v>
      </c>
      <c r="K25110" t="s">
        <v>96404</v>
      </c>
    </row>
    <row r="25111" spans="1:11" x14ac:dyDescent="0.3">
      <c r="A25111" t="s">
        <v>96405</v>
      </c>
      <c r="B25111" t="s">
        <v>96406</v>
      </c>
      <c r="C25111" t="s">
        <v>27</v>
      </c>
      <c r="D25111" t="s">
        <v>96407</v>
      </c>
      <c r="E25111" t="s">
        <v>29</v>
      </c>
      <c r="F25111" t="s">
        <v>16</v>
      </c>
      <c r="G25111" t="s">
        <v>42</v>
      </c>
      <c r="H25111">
        <v>0</v>
      </c>
      <c r="I25111">
        <v>0</v>
      </c>
      <c r="J25111">
        <v>0</v>
      </c>
      <c r="K25111" t="s">
        <v>96408</v>
      </c>
    </row>
    <row r="25112" spans="1:11" x14ac:dyDescent="0.3">
      <c r="A25112" t="s">
        <v>96409</v>
      </c>
      <c r="B25112" t="s">
        <v>96410</v>
      </c>
      <c r="C25112" t="s">
        <v>27</v>
      </c>
      <c r="D25112" t="s">
        <v>96411</v>
      </c>
      <c r="E25112" t="s">
        <v>29</v>
      </c>
      <c r="F25112" t="s">
        <v>16</v>
      </c>
      <c r="G25112" t="s">
        <v>42</v>
      </c>
      <c r="H25112">
        <v>0</v>
      </c>
      <c r="I25112">
        <v>0</v>
      </c>
      <c r="J25112">
        <v>0</v>
      </c>
      <c r="K25112" t="s">
        <v>96412</v>
      </c>
    </row>
    <row r="25113" spans="1:11" x14ac:dyDescent="0.3">
      <c r="A25113" t="s">
        <v>96413</v>
      </c>
      <c r="B25113" t="s">
        <v>96414</v>
      </c>
      <c r="C25113" t="s">
        <v>27</v>
      </c>
      <c r="D25113" t="s">
        <v>96415</v>
      </c>
      <c r="E25113" t="s">
        <v>29</v>
      </c>
      <c r="F25113" t="s">
        <v>16</v>
      </c>
      <c r="G25113" t="s">
        <v>42</v>
      </c>
      <c r="H25113">
        <v>0</v>
      </c>
      <c r="I25113">
        <v>0</v>
      </c>
      <c r="J25113">
        <v>0</v>
      </c>
      <c r="K25113" t="s">
        <v>96416</v>
      </c>
    </row>
    <row r="25114" spans="1:11" x14ac:dyDescent="0.3">
      <c r="A25114" t="s">
        <v>96417</v>
      </c>
      <c r="B25114" t="s">
        <v>96418</v>
      </c>
      <c r="C25114" t="s">
        <v>27</v>
      </c>
      <c r="D25114" t="s">
        <v>96419</v>
      </c>
      <c r="E25114" t="s">
        <v>29</v>
      </c>
      <c r="F25114" t="s">
        <v>16</v>
      </c>
      <c r="G25114" t="s">
        <v>42</v>
      </c>
      <c r="H25114">
        <v>0</v>
      </c>
      <c r="I25114">
        <v>0</v>
      </c>
      <c r="J25114">
        <v>0</v>
      </c>
      <c r="K25114" t="s">
        <v>96420</v>
      </c>
    </row>
    <row r="25115" spans="1:11" x14ac:dyDescent="0.3">
      <c r="A25115" t="s">
        <v>96421</v>
      </c>
      <c r="B25115" t="s">
        <v>96422</v>
      </c>
      <c r="C25115" t="s">
        <v>27</v>
      </c>
      <c r="D25115" t="s">
        <v>96423</v>
      </c>
      <c r="E25115" t="s">
        <v>29</v>
      </c>
      <c r="F25115" t="s">
        <v>16</v>
      </c>
      <c r="G25115" t="s">
        <v>42</v>
      </c>
      <c r="H25115">
        <v>0</v>
      </c>
      <c r="I25115">
        <v>0</v>
      </c>
      <c r="J25115">
        <v>0</v>
      </c>
      <c r="K25115" t="s">
        <v>96424</v>
      </c>
    </row>
    <row r="25116" spans="1:11" x14ac:dyDescent="0.3">
      <c r="A25116" t="s">
        <v>96425</v>
      </c>
      <c r="B25116" t="s">
        <v>96426</v>
      </c>
      <c r="C25116" t="s">
        <v>27</v>
      </c>
      <c r="D25116" t="s">
        <v>96427</v>
      </c>
      <c r="E25116" t="s">
        <v>29</v>
      </c>
      <c r="F25116" t="s">
        <v>16</v>
      </c>
      <c r="G25116" t="s">
        <v>42</v>
      </c>
      <c r="H25116">
        <v>0</v>
      </c>
      <c r="I25116">
        <v>0</v>
      </c>
      <c r="J25116">
        <v>0</v>
      </c>
      <c r="K25116" t="s">
        <v>96428</v>
      </c>
    </row>
    <row r="25117" spans="1:11" x14ac:dyDescent="0.3">
      <c r="A25117" t="s">
        <v>96429</v>
      </c>
      <c r="B25117" t="s">
        <v>96430</v>
      </c>
      <c r="C25117" t="s">
        <v>27</v>
      </c>
      <c r="D25117" t="s">
        <v>96431</v>
      </c>
      <c r="E25117" t="s">
        <v>29</v>
      </c>
      <c r="F25117" t="s">
        <v>16</v>
      </c>
      <c r="G25117" t="s">
        <v>42</v>
      </c>
      <c r="H25117">
        <v>0</v>
      </c>
      <c r="I25117">
        <v>0</v>
      </c>
      <c r="J25117">
        <v>0</v>
      </c>
      <c r="K25117" t="s">
        <v>96432</v>
      </c>
    </row>
    <row r="25118" spans="1:11" x14ac:dyDescent="0.3">
      <c r="A25118" t="s">
        <v>96433</v>
      </c>
      <c r="B25118" t="s">
        <v>96434</v>
      </c>
      <c r="C25118" t="s">
        <v>27</v>
      </c>
      <c r="D25118" t="s">
        <v>96435</v>
      </c>
      <c r="E25118" t="s">
        <v>29</v>
      </c>
      <c r="F25118" t="s">
        <v>16</v>
      </c>
      <c r="G25118" t="s">
        <v>42</v>
      </c>
      <c r="H25118">
        <v>0</v>
      </c>
      <c r="I25118">
        <v>0</v>
      </c>
      <c r="J25118">
        <v>0</v>
      </c>
      <c r="K25118" t="s">
        <v>96436</v>
      </c>
    </row>
    <row r="25119" spans="1:11" x14ac:dyDescent="0.3">
      <c r="A25119" t="s">
        <v>96437</v>
      </c>
      <c r="B25119" t="s">
        <v>96438</v>
      </c>
      <c r="C25119" t="s">
        <v>27</v>
      </c>
      <c r="D25119" t="s">
        <v>96439</v>
      </c>
      <c r="E25119" t="s">
        <v>29</v>
      </c>
      <c r="F25119" t="s">
        <v>41</v>
      </c>
      <c r="G25119" t="s">
        <v>42</v>
      </c>
      <c r="H25119">
        <v>0</v>
      </c>
      <c r="I25119">
        <v>0</v>
      </c>
      <c r="J25119">
        <v>0</v>
      </c>
      <c r="K25119" t="s">
        <v>96440</v>
      </c>
    </row>
    <row r="25120" spans="1:11" x14ac:dyDescent="0.3">
      <c r="A25120" t="s">
        <v>96441</v>
      </c>
      <c r="B25120" t="s">
        <v>96442</v>
      </c>
      <c r="C25120" t="s">
        <v>27</v>
      </c>
      <c r="D25120" t="s">
        <v>96443</v>
      </c>
      <c r="E25120" t="s">
        <v>29</v>
      </c>
      <c r="F25120" t="s">
        <v>16</v>
      </c>
      <c r="G25120" t="s">
        <v>42</v>
      </c>
      <c r="H25120">
        <v>0</v>
      </c>
      <c r="I25120">
        <v>0</v>
      </c>
      <c r="J25120">
        <v>0</v>
      </c>
      <c r="K25120" t="s">
        <v>96444</v>
      </c>
    </row>
    <row r="25121" spans="1:11" x14ac:dyDescent="0.3">
      <c r="A25121" t="s">
        <v>96445</v>
      </c>
      <c r="B25121" t="s">
        <v>96446</v>
      </c>
      <c r="C25121" t="s">
        <v>27</v>
      </c>
      <c r="D25121" t="s">
        <v>96447</v>
      </c>
      <c r="E25121" t="s">
        <v>29</v>
      </c>
      <c r="F25121" t="s">
        <v>16</v>
      </c>
      <c r="G25121" t="s">
        <v>42</v>
      </c>
      <c r="H25121">
        <v>0</v>
      </c>
      <c r="I25121">
        <v>0</v>
      </c>
      <c r="J25121">
        <v>0</v>
      </c>
      <c r="K25121" t="s">
        <v>96448</v>
      </c>
    </row>
    <row r="25122" spans="1:11" x14ac:dyDescent="0.3">
      <c r="A25122" t="s">
        <v>96449</v>
      </c>
      <c r="C25122" t="s">
        <v>27</v>
      </c>
      <c r="D25122" t="s">
        <v>96450</v>
      </c>
      <c r="E25122" t="s">
        <v>17709</v>
      </c>
      <c r="F25122" t="s">
        <v>16</v>
      </c>
      <c r="G25122" t="s">
        <v>42</v>
      </c>
      <c r="H25122">
        <v>0</v>
      </c>
      <c r="I25122">
        <v>0</v>
      </c>
      <c r="J25122">
        <v>0</v>
      </c>
      <c r="K25122" t="s">
        <v>96451</v>
      </c>
    </row>
    <row r="25123" spans="1:11" x14ac:dyDescent="0.3">
      <c r="A25123" t="s">
        <v>96452</v>
      </c>
      <c r="B25123" t="s">
        <v>96453</v>
      </c>
      <c r="C25123" t="s">
        <v>27</v>
      </c>
      <c r="D25123" t="s">
        <v>96454</v>
      </c>
      <c r="E25123" t="s">
        <v>17709</v>
      </c>
      <c r="F25123" t="s">
        <v>16</v>
      </c>
      <c r="G25123" t="s">
        <v>42</v>
      </c>
      <c r="H25123">
        <v>0</v>
      </c>
      <c r="I25123">
        <v>0</v>
      </c>
      <c r="J25123">
        <v>0</v>
      </c>
      <c r="K25123" t="s">
        <v>96455</v>
      </c>
    </row>
    <row r="25124" spans="1:11" x14ac:dyDescent="0.3">
      <c r="A25124" t="s">
        <v>96456</v>
      </c>
      <c r="B25124" t="s">
        <v>96457</v>
      </c>
      <c r="C25124" t="s">
        <v>27</v>
      </c>
      <c r="D25124" t="s">
        <v>96458</v>
      </c>
      <c r="E25124" t="s">
        <v>17709</v>
      </c>
      <c r="F25124" t="s">
        <v>16</v>
      </c>
      <c r="G25124" t="s">
        <v>42</v>
      </c>
      <c r="H25124">
        <v>0</v>
      </c>
      <c r="I25124">
        <v>0</v>
      </c>
      <c r="J25124">
        <v>0</v>
      </c>
      <c r="K25124" t="s">
        <v>96459</v>
      </c>
    </row>
    <row r="25125" spans="1:11" x14ac:dyDescent="0.3">
      <c r="A25125" t="s">
        <v>96460</v>
      </c>
      <c r="B25125" t="s">
        <v>96461</v>
      </c>
      <c r="C25125" t="s">
        <v>27</v>
      </c>
      <c r="D25125" t="s">
        <v>96462</v>
      </c>
      <c r="E25125" t="s">
        <v>17709</v>
      </c>
      <c r="F25125" t="s">
        <v>16</v>
      </c>
      <c r="G25125" t="s">
        <v>42</v>
      </c>
      <c r="H25125">
        <v>0</v>
      </c>
      <c r="I25125">
        <v>0</v>
      </c>
      <c r="J25125">
        <v>0</v>
      </c>
      <c r="K25125" t="s">
        <v>96463</v>
      </c>
    </row>
    <row r="25126" spans="1:11" x14ac:dyDescent="0.3">
      <c r="A25126" t="s">
        <v>96464</v>
      </c>
      <c r="B25126" t="s">
        <v>96465</v>
      </c>
      <c r="C25126" t="s">
        <v>27</v>
      </c>
      <c r="D25126" t="s">
        <v>96466</v>
      </c>
      <c r="E25126" t="s">
        <v>17709</v>
      </c>
      <c r="F25126" t="s">
        <v>16</v>
      </c>
      <c r="G25126" t="s">
        <v>42</v>
      </c>
      <c r="H25126">
        <v>0</v>
      </c>
      <c r="I25126">
        <v>0</v>
      </c>
      <c r="J25126">
        <v>0</v>
      </c>
      <c r="K25126" t="s">
        <v>96467</v>
      </c>
    </row>
    <row r="25127" spans="1:11" x14ac:dyDescent="0.3">
      <c r="A25127" t="s">
        <v>96468</v>
      </c>
      <c r="B25127" t="s">
        <v>96469</v>
      </c>
      <c r="C25127" t="s">
        <v>27</v>
      </c>
      <c r="D25127" t="s">
        <v>96470</v>
      </c>
      <c r="E25127" t="s">
        <v>17709</v>
      </c>
      <c r="F25127" t="s">
        <v>16</v>
      </c>
      <c r="G25127" t="s">
        <v>42</v>
      </c>
      <c r="H25127">
        <v>0</v>
      </c>
      <c r="I25127">
        <v>0</v>
      </c>
      <c r="J25127">
        <v>0</v>
      </c>
      <c r="K25127" t="s">
        <v>96471</v>
      </c>
    </row>
    <row r="25128" spans="1:11" x14ac:dyDescent="0.3">
      <c r="A25128" t="s">
        <v>96472</v>
      </c>
      <c r="B25128" t="s">
        <v>96473</v>
      </c>
      <c r="C25128" t="s">
        <v>27</v>
      </c>
      <c r="D25128" t="s">
        <v>96474</v>
      </c>
      <c r="E25128" t="s">
        <v>17709</v>
      </c>
      <c r="F25128" t="s">
        <v>16</v>
      </c>
      <c r="G25128" t="s">
        <v>42</v>
      </c>
      <c r="H25128">
        <v>0</v>
      </c>
      <c r="I25128">
        <v>0</v>
      </c>
      <c r="J25128">
        <v>0</v>
      </c>
      <c r="K25128" t="s">
        <v>96475</v>
      </c>
    </row>
    <row r="25129" spans="1:11" x14ac:dyDescent="0.3">
      <c r="A25129" t="s">
        <v>96476</v>
      </c>
      <c r="B25129" t="s">
        <v>96477</v>
      </c>
      <c r="C25129" t="s">
        <v>27</v>
      </c>
      <c r="D25129" t="s">
        <v>96478</v>
      </c>
      <c r="E25129" t="s">
        <v>29</v>
      </c>
      <c r="F25129" t="s">
        <v>41</v>
      </c>
      <c r="G25129" t="s">
        <v>42</v>
      </c>
      <c r="H25129">
        <v>0</v>
      </c>
      <c r="I25129">
        <v>0</v>
      </c>
      <c r="J25129">
        <v>0</v>
      </c>
      <c r="K25129" t="s">
        <v>96479</v>
      </c>
    </row>
    <row r="25130" spans="1:11" x14ac:dyDescent="0.3">
      <c r="A25130" t="s">
        <v>96480</v>
      </c>
      <c r="B25130" t="s">
        <v>96481</v>
      </c>
      <c r="C25130" t="s">
        <v>27</v>
      </c>
      <c r="D25130" t="s">
        <v>96482</v>
      </c>
      <c r="E25130" t="s">
        <v>17709</v>
      </c>
      <c r="F25130" t="s">
        <v>16</v>
      </c>
      <c r="G25130" t="s">
        <v>42</v>
      </c>
      <c r="H25130">
        <v>0</v>
      </c>
      <c r="I25130">
        <v>0</v>
      </c>
      <c r="J25130">
        <v>0</v>
      </c>
      <c r="K25130" t="s">
        <v>96483</v>
      </c>
    </row>
    <row r="25131" spans="1:11" x14ac:dyDescent="0.3">
      <c r="A25131" t="s">
        <v>96484</v>
      </c>
      <c r="B25131" t="s">
        <v>96485</v>
      </c>
      <c r="C25131" t="s">
        <v>27</v>
      </c>
      <c r="D25131" t="s">
        <v>96486</v>
      </c>
      <c r="E25131" t="s">
        <v>17709</v>
      </c>
      <c r="F25131" t="s">
        <v>16</v>
      </c>
      <c r="G25131" t="s">
        <v>42</v>
      </c>
      <c r="H25131">
        <v>0</v>
      </c>
      <c r="I25131">
        <v>0</v>
      </c>
      <c r="J25131">
        <v>0</v>
      </c>
      <c r="K25131" t="s">
        <v>96487</v>
      </c>
    </row>
    <row r="25132" spans="1:11" x14ac:dyDescent="0.3">
      <c r="A25132" t="s">
        <v>96488</v>
      </c>
      <c r="B25132" t="s">
        <v>96489</v>
      </c>
      <c r="C25132" t="s">
        <v>27</v>
      </c>
      <c r="D25132" t="s">
        <v>96490</v>
      </c>
      <c r="E25132" t="s">
        <v>17709</v>
      </c>
      <c r="F25132" t="s">
        <v>16</v>
      </c>
      <c r="G25132" t="s">
        <v>42</v>
      </c>
      <c r="H25132">
        <v>0</v>
      </c>
      <c r="I25132">
        <v>0</v>
      </c>
      <c r="J25132">
        <v>0</v>
      </c>
      <c r="K25132" t="s">
        <v>96491</v>
      </c>
    </row>
    <row r="25133" spans="1:11" x14ac:dyDescent="0.3">
      <c r="A25133" t="s">
        <v>96492</v>
      </c>
      <c r="B25133" t="s">
        <v>96493</v>
      </c>
      <c r="C25133" t="s">
        <v>27</v>
      </c>
      <c r="D25133" t="s">
        <v>96494</v>
      </c>
      <c r="E25133" t="s">
        <v>17709</v>
      </c>
      <c r="F25133" t="s">
        <v>16</v>
      </c>
      <c r="G25133" t="s">
        <v>42</v>
      </c>
      <c r="H25133">
        <v>0</v>
      </c>
      <c r="I25133">
        <v>0</v>
      </c>
      <c r="J25133">
        <v>0</v>
      </c>
      <c r="K25133" t="s">
        <v>96495</v>
      </c>
    </row>
    <row r="25134" spans="1:11" x14ac:dyDescent="0.3">
      <c r="A25134" t="s">
        <v>96496</v>
      </c>
      <c r="B25134" t="s">
        <v>96497</v>
      </c>
      <c r="C25134" t="s">
        <v>27</v>
      </c>
      <c r="D25134" t="s">
        <v>96498</v>
      </c>
      <c r="E25134" t="s">
        <v>17709</v>
      </c>
      <c r="F25134" t="s">
        <v>16</v>
      </c>
      <c r="G25134" t="s">
        <v>42</v>
      </c>
      <c r="H25134">
        <v>0</v>
      </c>
      <c r="I25134">
        <v>0</v>
      </c>
      <c r="J25134">
        <v>0</v>
      </c>
      <c r="K25134" t="s">
        <v>96499</v>
      </c>
    </row>
    <row r="25135" spans="1:11" x14ac:dyDescent="0.3">
      <c r="A25135" t="s">
        <v>96500</v>
      </c>
      <c r="B25135" t="s">
        <v>96501</v>
      </c>
      <c r="C25135" t="s">
        <v>27</v>
      </c>
      <c r="D25135" t="s">
        <v>96502</v>
      </c>
      <c r="E25135" t="s">
        <v>17709</v>
      </c>
      <c r="F25135" t="s">
        <v>16</v>
      </c>
      <c r="G25135" t="s">
        <v>42</v>
      </c>
      <c r="H25135">
        <v>0</v>
      </c>
      <c r="I25135">
        <v>0</v>
      </c>
      <c r="J25135">
        <v>0</v>
      </c>
      <c r="K25135" t="s">
        <v>96503</v>
      </c>
    </row>
    <row r="25136" spans="1:11" x14ac:dyDescent="0.3">
      <c r="A25136" t="s">
        <v>96504</v>
      </c>
      <c r="B25136" t="s">
        <v>96505</v>
      </c>
      <c r="C25136" t="s">
        <v>27</v>
      </c>
      <c r="D25136" t="s">
        <v>96506</v>
      </c>
      <c r="E25136" t="s">
        <v>17709</v>
      </c>
      <c r="F25136" t="s">
        <v>16</v>
      </c>
      <c r="G25136" t="s">
        <v>42</v>
      </c>
      <c r="H25136">
        <v>0</v>
      </c>
      <c r="I25136">
        <v>0</v>
      </c>
      <c r="J25136">
        <v>0</v>
      </c>
      <c r="K25136" t="s">
        <v>96507</v>
      </c>
    </row>
    <row r="25137" spans="1:11" x14ac:dyDescent="0.3">
      <c r="A25137" t="s">
        <v>96508</v>
      </c>
      <c r="B25137" t="s">
        <v>96509</v>
      </c>
      <c r="C25137" t="s">
        <v>27</v>
      </c>
      <c r="D25137" t="s">
        <v>96510</v>
      </c>
      <c r="E25137" t="s">
        <v>17709</v>
      </c>
      <c r="F25137" t="s">
        <v>16</v>
      </c>
      <c r="G25137" t="s">
        <v>42</v>
      </c>
      <c r="H25137">
        <v>0</v>
      </c>
      <c r="I25137">
        <v>0</v>
      </c>
      <c r="J25137">
        <v>0</v>
      </c>
      <c r="K25137" t="s">
        <v>96511</v>
      </c>
    </row>
    <row r="25138" spans="1:11" x14ac:dyDescent="0.3">
      <c r="A25138" t="s">
        <v>96512</v>
      </c>
      <c r="B25138" t="s">
        <v>96513</v>
      </c>
      <c r="C25138" t="s">
        <v>27</v>
      </c>
      <c r="D25138" t="s">
        <v>96514</v>
      </c>
      <c r="E25138" t="s">
        <v>17709</v>
      </c>
      <c r="F25138" t="s">
        <v>16</v>
      </c>
      <c r="G25138" t="s">
        <v>42</v>
      </c>
      <c r="H25138">
        <v>0</v>
      </c>
      <c r="I25138">
        <v>0</v>
      </c>
      <c r="J25138">
        <v>0</v>
      </c>
      <c r="K25138" t="s">
        <v>96515</v>
      </c>
    </row>
    <row r="25139" spans="1:11" x14ac:dyDescent="0.3">
      <c r="A25139" t="s">
        <v>96516</v>
      </c>
      <c r="B25139" t="s">
        <v>96517</v>
      </c>
      <c r="C25139" t="s">
        <v>27</v>
      </c>
      <c r="D25139" t="s">
        <v>96518</v>
      </c>
      <c r="E25139" t="s">
        <v>17709</v>
      </c>
      <c r="F25139" t="s">
        <v>16</v>
      </c>
      <c r="G25139" t="s">
        <v>42</v>
      </c>
      <c r="H25139">
        <v>0</v>
      </c>
      <c r="I25139">
        <v>0</v>
      </c>
      <c r="J25139">
        <v>0</v>
      </c>
      <c r="K25139" t="s">
        <v>96519</v>
      </c>
    </row>
    <row r="25140" spans="1:11" x14ac:dyDescent="0.3">
      <c r="A25140" t="s">
        <v>96520</v>
      </c>
      <c r="B25140" t="s">
        <v>96521</v>
      </c>
      <c r="C25140" t="s">
        <v>27</v>
      </c>
      <c r="D25140" t="s">
        <v>96522</v>
      </c>
      <c r="E25140" t="s">
        <v>29</v>
      </c>
      <c r="F25140" t="s">
        <v>41</v>
      </c>
      <c r="G25140" t="s">
        <v>42</v>
      </c>
      <c r="H25140">
        <v>0</v>
      </c>
      <c r="I25140">
        <v>0</v>
      </c>
      <c r="J25140">
        <v>0</v>
      </c>
      <c r="K25140" t="s">
        <v>96523</v>
      </c>
    </row>
    <row r="25141" spans="1:11" x14ac:dyDescent="0.3">
      <c r="A25141" t="s">
        <v>96524</v>
      </c>
      <c r="B25141" t="s">
        <v>96525</v>
      </c>
      <c r="C25141" t="s">
        <v>27</v>
      </c>
      <c r="D25141" t="s">
        <v>96526</v>
      </c>
      <c r="E25141" t="s">
        <v>17709</v>
      </c>
      <c r="F25141" t="s">
        <v>16</v>
      </c>
      <c r="G25141" t="s">
        <v>42</v>
      </c>
      <c r="H25141">
        <v>0</v>
      </c>
      <c r="I25141">
        <v>0</v>
      </c>
      <c r="J25141">
        <v>0</v>
      </c>
      <c r="K25141" t="s">
        <v>96527</v>
      </c>
    </row>
    <row r="25142" spans="1:11" x14ac:dyDescent="0.3">
      <c r="A25142" t="s">
        <v>96528</v>
      </c>
      <c r="B25142" t="s">
        <v>96529</v>
      </c>
      <c r="C25142" t="s">
        <v>27</v>
      </c>
      <c r="D25142" t="s">
        <v>96530</v>
      </c>
      <c r="E25142" t="s">
        <v>12540</v>
      </c>
      <c r="F25142" t="s">
        <v>16</v>
      </c>
      <c r="G25142" t="s">
        <v>42</v>
      </c>
      <c r="H25142">
        <v>0</v>
      </c>
      <c r="I25142">
        <v>0</v>
      </c>
      <c r="J25142">
        <v>2</v>
      </c>
      <c r="K25142" t="s">
        <v>96531</v>
      </c>
    </row>
    <row r="25143" spans="1:11" x14ac:dyDescent="0.3">
      <c r="A25143" t="s">
        <v>96532</v>
      </c>
      <c r="B25143" t="s">
        <v>96533</v>
      </c>
      <c r="C25143" t="s">
        <v>27</v>
      </c>
      <c r="D25143" t="s">
        <v>96534</v>
      </c>
      <c r="E25143" t="s">
        <v>17709</v>
      </c>
      <c r="F25143" t="s">
        <v>16</v>
      </c>
      <c r="G25143" t="s">
        <v>42</v>
      </c>
      <c r="H25143">
        <v>0</v>
      </c>
      <c r="I25143">
        <v>0</v>
      </c>
      <c r="J25143">
        <v>0</v>
      </c>
      <c r="K25143" t="s">
        <v>96535</v>
      </c>
    </row>
    <row r="25144" spans="1:11" x14ac:dyDescent="0.3">
      <c r="A25144" t="s">
        <v>96536</v>
      </c>
      <c r="B25144" t="s">
        <v>96537</v>
      </c>
      <c r="C25144" t="s">
        <v>27</v>
      </c>
      <c r="D25144" t="s">
        <v>96538</v>
      </c>
      <c r="E25144" t="s">
        <v>17709</v>
      </c>
      <c r="F25144" t="s">
        <v>16</v>
      </c>
      <c r="G25144" t="s">
        <v>42</v>
      </c>
      <c r="H25144">
        <v>0</v>
      </c>
      <c r="I25144">
        <v>0</v>
      </c>
      <c r="J25144">
        <v>0</v>
      </c>
      <c r="K25144" t="s">
        <v>96539</v>
      </c>
    </row>
    <row r="25145" spans="1:11" x14ac:dyDescent="0.3">
      <c r="A25145" t="s">
        <v>96540</v>
      </c>
      <c r="B25145" t="s">
        <v>96541</v>
      </c>
      <c r="C25145" t="s">
        <v>27</v>
      </c>
      <c r="D25145" t="s">
        <v>96542</v>
      </c>
      <c r="E25145" t="s">
        <v>17709</v>
      </c>
      <c r="F25145" t="s">
        <v>16</v>
      </c>
      <c r="G25145" t="s">
        <v>42</v>
      </c>
      <c r="H25145">
        <v>0</v>
      </c>
      <c r="I25145">
        <v>0</v>
      </c>
      <c r="J25145">
        <v>0</v>
      </c>
      <c r="K25145" t="s">
        <v>96543</v>
      </c>
    </row>
    <row r="25146" spans="1:11" x14ac:dyDescent="0.3">
      <c r="A25146" t="s">
        <v>96544</v>
      </c>
      <c r="B25146" t="s">
        <v>96545</v>
      </c>
      <c r="C25146" t="s">
        <v>27</v>
      </c>
      <c r="D25146" t="s">
        <v>96546</v>
      </c>
      <c r="E25146" t="s">
        <v>17709</v>
      </c>
      <c r="F25146" t="s">
        <v>16</v>
      </c>
      <c r="G25146" t="s">
        <v>42</v>
      </c>
      <c r="H25146">
        <v>0</v>
      </c>
      <c r="I25146">
        <v>0</v>
      </c>
      <c r="J25146">
        <v>0</v>
      </c>
      <c r="K25146" t="s">
        <v>96547</v>
      </c>
    </row>
    <row r="25147" spans="1:11" x14ac:dyDescent="0.3">
      <c r="A25147" t="s">
        <v>96548</v>
      </c>
      <c r="B25147" t="s">
        <v>96549</v>
      </c>
      <c r="C25147" t="s">
        <v>27</v>
      </c>
      <c r="D25147" t="s">
        <v>96550</v>
      </c>
      <c r="E25147" t="s">
        <v>17709</v>
      </c>
      <c r="F25147" t="s">
        <v>16</v>
      </c>
      <c r="G25147" t="s">
        <v>42</v>
      </c>
      <c r="H25147">
        <v>0</v>
      </c>
      <c r="I25147">
        <v>0</v>
      </c>
      <c r="J25147">
        <v>0</v>
      </c>
      <c r="K25147" t="s">
        <v>96551</v>
      </c>
    </row>
    <row r="25148" spans="1:11" x14ac:dyDescent="0.3">
      <c r="A25148" t="s">
        <v>96552</v>
      </c>
      <c r="B25148" t="s">
        <v>96553</v>
      </c>
      <c r="C25148" t="s">
        <v>27</v>
      </c>
      <c r="D25148" t="s">
        <v>96554</v>
      </c>
      <c r="E25148" t="s">
        <v>29</v>
      </c>
      <c r="F25148" t="s">
        <v>41</v>
      </c>
      <c r="G25148" t="s">
        <v>42</v>
      </c>
      <c r="H25148">
        <v>0</v>
      </c>
      <c r="I25148">
        <v>0</v>
      </c>
      <c r="J25148">
        <v>0</v>
      </c>
      <c r="K25148" t="s">
        <v>96555</v>
      </c>
    </row>
    <row r="25149" spans="1:11" x14ac:dyDescent="0.3">
      <c r="A25149" t="s">
        <v>96556</v>
      </c>
      <c r="B25149" t="s">
        <v>96557</v>
      </c>
      <c r="C25149" t="s">
        <v>27</v>
      </c>
      <c r="D25149" t="s">
        <v>96558</v>
      </c>
      <c r="E25149" t="s">
        <v>17709</v>
      </c>
      <c r="F25149" t="s">
        <v>16</v>
      </c>
      <c r="G25149" t="s">
        <v>42</v>
      </c>
      <c r="H25149">
        <v>0</v>
      </c>
      <c r="I25149">
        <v>0</v>
      </c>
      <c r="J25149">
        <v>0</v>
      </c>
      <c r="K25149" t="s">
        <v>96559</v>
      </c>
    </row>
    <row r="25150" spans="1:11" x14ac:dyDescent="0.3">
      <c r="A25150" t="s">
        <v>96560</v>
      </c>
      <c r="B25150" t="s">
        <v>96561</v>
      </c>
      <c r="C25150" t="s">
        <v>27</v>
      </c>
      <c r="D25150" t="s">
        <v>96562</v>
      </c>
      <c r="E25150" t="s">
        <v>17709</v>
      </c>
      <c r="F25150" t="s">
        <v>16</v>
      </c>
      <c r="G25150" t="s">
        <v>42</v>
      </c>
      <c r="H25150">
        <v>0</v>
      </c>
      <c r="I25150">
        <v>0</v>
      </c>
      <c r="J25150">
        <v>0</v>
      </c>
      <c r="K25150" t="s">
        <v>96563</v>
      </c>
    </row>
    <row r="25151" spans="1:11" x14ac:dyDescent="0.3">
      <c r="A25151" t="s">
        <v>96564</v>
      </c>
      <c r="B25151" t="s">
        <v>96565</v>
      </c>
      <c r="C25151" t="s">
        <v>27</v>
      </c>
      <c r="D25151" t="s">
        <v>96566</v>
      </c>
      <c r="E25151" t="s">
        <v>17709</v>
      </c>
      <c r="F25151" t="s">
        <v>16</v>
      </c>
      <c r="G25151" t="s">
        <v>42</v>
      </c>
      <c r="H25151">
        <v>0</v>
      </c>
      <c r="I25151">
        <v>0</v>
      </c>
      <c r="J25151">
        <v>0</v>
      </c>
      <c r="K25151" t="s">
        <v>96567</v>
      </c>
    </row>
    <row r="25152" spans="1:11" x14ac:dyDescent="0.3">
      <c r="A25152" t="s">
        <v>96568</v>
      </c>
      <c r="B25152" t="s">
        <v>96569</v>
      </c>
      <c r="C25152" t="s">
        <v>27</v>
      </c>
      <c r="D25152" t="s">
        <v>96570</v>
      </c>
      <c r="E25152" t="s">
        <v>17709</v>
      </c>
      <c r="F25152" t="s">
        <v>16</v>
      </c>
      <c r="G25152" t="s">
        <v>42</v>
      </c>
      <c r="H25152">
        <v>0</v>
      </c>
      <c r="I25152">
        <v>0</v>
      </c>
      <c r="J25152">
        <v>0</v>
      </c>
      <c r="K25152" t="s">
        <v>96571</v>
      </c>
    </row>
    <row r="25153" spans="1:11" x14ac:dyDescent="0.3">
      <c r="A25153" t="s">
        <v>96572</v>
      </c>
      <c r="B25153" t="s">
        <v>96573</v>
      </c>
      <c r="C25153" t="s">
        <v>27</v>
      </c>
      <c r="D25153" t="s">
        <v>96574</v>
      </c>
      <c r="E25153" t="s">
        <v>17709</v>
      </c>
      <c r="F25153" t="s">
        <v>16</v>
      </c>
      <c r="G25153" t="s">
        <v>42</v>
      </c>
      <c r="H25153">
        <v>0</v>
      </c>
      <c r="I25153">
        <v>0</v>
      </c>
      <c r="J25153">
        <v>0</v>
      </c>
      <c r="K25153" t="s">
        <v>96575</v>
      </c>
    </row>
    <row r="25154" spans="1:11" x14ac:dyDescent="0.3">
      <c r="A25154" t="s">
        <v>96576</v>
      </c>
      <c r="B25154" t="s">
        <v>96577</v>
      </c>
      <c r="C25154" t="s">
        <v>27</v>
      </c>
      <c r="D25154" t="s">
        <v>96578</v>
      </c>
      <c r="E25154" t="s">
        <v>17709</v>
      </c>
      <c r="F25154" t="s">
        <v>16</v>
      </c>
      <c r="G25154" t="s">
        <v>42</v>
      </c>
      <c r="H25154">
        <v>0</v>
      </c>
      <c r="I25154">
        <v>0</v>
      </c>
      <c r="J25154">
        <v>0</v>
      </c>
      <c r="K25154" t="s">
        <v>96579</v>
      </c>
    </row>
    <row r="25155" spans="1:11" x14ac:dyDescent="0.3">
      <c r="A25155" t="s">
        <v>96580</v>
      </c>
      <c r="B25155" t="s">
        <v>96581</v>
      </c>
      <c r="C25155" t="s">
        <v>27</v>
      </c>
      <c r="D25155" t="s">
        <v>96582</v>
      </c>
      <c r="E25155" t="s">
        <v>17709</v>
      </c>
      <c r="F25155" t="s">
        <v>16</v>
      </c>
      <c r="G25155" t="s">
        <v>42</v>
      </c>
      <c r="H25155">
        <v>0</v>
      </c>
      <c r="I25155">
        <v>0</v>
      </c>
      <c r="J25155">
        <v>0</v>
      </c>
      <c r="K25155" t="s">
        <v>96583</v>
      </c>
    </row>
    <row r="25156" spans="1:11" x14ac:dyDescent="0.3">
      <c r="A25156" t="s">
        <v>96584</v>
      </c>
      <c r="B25156" t="s">
        <v>96585</v>
      </c>
      <c r="C25156" t="s">
        <v>27</v>
      </c>
      <c r="D25156" t="s">
        <v>96586</v>
      </c>
      <c r="E25156" t="s">
        <v>17709</v>
      </c>
      <c r="F25156" t="s">
        <v>16</v>
      </c>
      <c r="G25156" t="s">
        <v>42</v>
      </c>
      <c r="H25156">
        <v>0</v>
      </c>
      <c r="I25156">
        <v>0</v>
      </c>
      <c r="J25156">
        <v>0</v>
      </c>
      <c r="K25156" t="s">
        <v>96587</v>
      </c>
    </row>
    <row r="25157" spans="1:11" x14ac:dyDescent="0.3">
      <c r="A25157" t="s">
        <v>96588</v>
      </c>
      <c r="B25157" t="s">
        <v>96589</v>
      </c>
      <c r="C25157" t="s">
        <v>27</v>
      </c>
      <c r="D25157" t="s">
        <v>96590</v>
      </c>
      <c r="E25157" t="s">
        <v>17709</v>
      </c>
      <c r="F25157" t="s">
        <v>16</v>
      </c>
      <c r="G25157" t="s">
        <v>42</v>
      </c>
      <c r="H25157">
        <v>0</v>
      </c>
      <c r="I25157">
        <v>0</v>
      </c>
      <c r="J25157">
        <v>0</v>
      </c>
      <c r="K25157" t="s">
        <v>96591</v>
      </c>
    </row>
    <row r="25158" spans="1:11" x14ac:dyDescent="0.3">
      <c r="A25158" t="s">
        <v>96592</v>
      </c>
      <c r="B25158" t="s">
        <v>96593</v>
      </c>
      <c r="C25158" t="s">
        <v>20</v>
      </c>
      <c r="D25158" t="s">
        <v>96594</v>
      </c>
      <c r="E25158" t="s">
        <v>62177</v>
      </c>
      <c r="F25158" t="s">
        <v>14447</v>
      </c>
      <c r="G25158" t="s">
        <v>10827</v>
      </c>
      <c r="H25158">
        <v>0</v>
      </c>
      <c r="I25158">
        <v>0</v>
      </c>
      <c r="J25158">
        <v>0</v>
      </c>
      <c r="K25158" t="s">
        <v>96595</v>
      </c>
    </row>
    <row r="25159" spans="1:11" x14ac:dyDescent="0.3">
      <c r="A25159" t="s">
        <v>96596</v>
      </c>
      <c r="B25159" t="s">
        <v>96597</v>
      </c>
      <c r="C25159" t="s">
        <v>27</v>
      </c>
      <c r="D25159" t="s">
        <v>96598</v>
      </c>
      <c r="E25159" t="s">
        <v>17709</v>
      </c>
      <c r="F25159" t="s">
        <v>16</v>
      </c>
      <c r="G25159" t="s">
        <v>42</v>
      </c>
      <c r="H25159">
        <v>0</v>
      </c>
      <c r="I25159">
        <v>0</v>
      </c>
      <c r="J25159">
        <v>0</v>
      </c>
      <c r="K25159" t="s">
        <v>96599</v>
      </c>
    </row>
    <row r="25160" spans="1:11" x14ac:dyDescent="0.3">
      <c r="A25160" t="s">
        <v>96600</v>
      </c>
      <c r="B25160" t="s">
        <v>96601</v>
      </c>
      <c r="C25160" t="s">
        <v>27</v>
      </c>
      <c r="D25160" t="s">
        <v>96602</v>
      </c>
      <c r="E25160" t="s">
        <v>17709</v>
      </c>
      <c r="F25160" t="s">
        <v>16</v>
      </c>
      <c r="G25160" t="s">
        <v>42</v>
      </c>
      <c r="H25160">
        <v>0</v>
      </c>
      <c r="I25160">
        <v>0</v>
      </c>
      <c r="J25160">
        <v>0</v>
      </c>
      <c r="K25160" t="s">
        <v>96603</v>
      </c>
    </row>
    <row r="25161" spans="1:11" x14ac:dyDescent="0.3">
      <c r="A25161" t="s">
        <v>96604</v>
      </c>
      <c r="B25161" t="s">
        <v>96605</v>
      </c>
      <c r="C25161" t="s">
        <v>27</v>
      </c>
      <c r="D25161" t="s">
        <v>96606</v>
      </c>
      <c r="E25161" t="s">
        <v>17709</v>
      </c>
      <c r="F25161" t="s">
        <v>16</v>
      </c>
      <c r="G25161" t="s">
        <v>42</v>
      </c>
      <c r="H25161">
        <v>0</v>
      </c>
      <c r="I25161">
        <v>0</v>
      </c>
      <c r="J25161">
        <v>0</v>
      </c>
      <c r="K25161" t="s">
        <v>96607</v>
      </c>
    </row>
    <row r="25162" spans="1:11" x14ac:dyDescent="0.3">
      <c r="A25162" t="s">
        <v>96608</v>
      </c>
      <c r="B25162" t="s">
        <v>96609</v>
      </c>
      <c r="C25162" t="s">
        <v>27</v>
      </c>
      <c r="D25162" t="s">
        <v>96610</v>
      </c>
      <c r="E25162" t="s">
        <v>17709</v>
      </c>
      <c r="F25162" t="s">
        <v>16</v>
      </c>
      <c r="G25162" t="s">
        <v>42</v>
      </c>
      <c r="H25162">
        <v>0</v>
      </c>
      <c r="I25162">
        <v>0</v>
      </c>
      <c r="J25162">
        <v>0</v>
      </c>
      <c r="K25162" t="s">
        <v>96611</v>
      </c>
    </row>
    <row r="25163" spans="1:11" x14ac:dyDescent="0.3">
      <c r="A25163" t="s">
        <v>96612</v>
      </c>
      <c r="B25163" t="s">
        <v>96613</v>
      </c>
      <c r="C25163" t="s">
        <v>27</v>
      </c>
      <c r="D25163" t="s">
        <v>96614</v>
      </c>
      <c r="E25163" t="s">
        <v>17709</v>
      </c>
      <c r="F25163" t="s">
        <v>16</v>
      </c>
      <c r="G25163" t="s">
        <v>42</v>
      </c>
      <c r="H25163">
        <v>0</v>
      </c>
      <c r="I25163">
        <v>0</v>
      </c>
      <c r="J25163">
        <v>0</v>
      </c>
      <c r="K25163" t="s">
        <v>96615</v>
      </c>
    </row>
    <row r="25164" spans="1:11" x14ac:dyDescent="0.3">
      <c r="A25164" t="s">
        <v>96616</v>
      </c>
      <c r="B25164" t="s">
        <v>96617</v>
      </c>
      <c r="C25164" t="s">
        <v>27</v>
      </c>
      <c r="D25164" t="s">
        <v>96618</v>
      </c>
      <c r="E25164" t="s">
        <v>17709</v>
      </c>
      <c r="F25164" t="s">
        <v>16</v>
      </c>
      <c r="G25164" t="s">
        <v>42</v>
      </c>
      <c r="H25164">
        <v>0</v>
      </c>
      <c r="I25164">
        <v>0</v>
      </c>
      <c r="J25164">
        <v>0</v>
      </c>
      <c r="K25164" t="s">
        <v>96619</v>
      </c>
    </row>
    <row r="25165" spans="1:11" x14ac:dyDescent="0.3">
      <c r="A25165" t="s">
        <v>96620</v>
      </c>
      <c r="B25165" t="s">
        <v>96621</v>
      </c>
      <c r="C25165" t="s">
        <v>27</v>
      </c>
      <c r="D25165" t="s">
        <v>96622</v>
      </c>
      <c r="E25165" t="s">
        <v>17709</v>
      </c>
      <c r="F25165" t="s">
        <v>16</v>
      </c>
      <c r="G25165" t="s">
        <v>42</v>
      </c>
      <c r="H25165">
        <v>0</v>
      </c>
      <c r="I25165">
        <v>0</v>
      </c>
      <c r="J25165">
        <v>0</v>
      </c>
      <c r="K25165" t="s">
        <v>96623</v>
      </c>
    </row>
    <row r="25166" spans="1:11" x14ac:dyDescent="0.3">
      <c r="A25166" t="s">
        <v>96624</v>
      </c>
      <c r="B25166" t="s">
        <v>96625</v>
      </c>
      <c r="C25166" t="s">
        <v>27</v>
      </c>
      <c r="D25166" t="s">
        <v>96626</v>
      </c>
      <c r="E25166" t="s">
        <v>17709</v>
      </c>
      <c r="F25166" t="s">
        <v>16</v>
      </c>
      <c r="G25166" t="s">
        <v>42</v>
      </c>
      <c r="H25166">
        <v>0</v>
      </c>
      <c r="I25166">
        <v>0</v>
      </c>
      <c r="J25166">
        <v>0</v>
      </c>
      <c r="K25166" t="s">
        <v>96627</v>
      </c>
    </row>
    <row r="25167" spans="1:11" x14ac:dyDescent="0.3">
      <c r="A25167" t="s">
        <v>96628</v>
      </c>
      <c r="B25167" t="s">
        <v>96629</v>
      </c>
      <c r="C25167" t="s">
        <v>27</v>
      </c>
      <c r="D25167" t="s">
        <v>96630</v>
      </c>
      <c r="E25167" t="s">
        <v>17709</v>
      </c>
      <c r="F25167" t="s">
        <v>16</v>
      </c>
      <c r="G25167" t="s">
        <v>42</v>
      </c>
      <c r="H25167">
        <v>0</v>
      </c>
      <c r="I25167">
        <v>0</v>
      </c>
      <c r="J25167">
        <v>0</v>
      </c>
      <c r="K25167" t="s">
        <v>96631</v>
      </c>
    </row>
    <row r="25168" spans="1:11" x14ac:dyDescent="0.3">
      <c r="A25168" t="s">
        <v>96632</v>
      </c>
      <c r="C25168" t="s">
        <v>20</v>
      </c>
      <c r="D25168" t="s">
        <v>96633</v>
      </c>
      <c r="E25168" t="s">
        <v>62177</v>
      </c>
      <c r="F25168" t="s">
        <v>16</v>
      </c>
      <c r="G25168" t="s">
        <v>17583</v>
      </c>
      <c r="H25168">
        <v>0</v>
      </c>
      <c r="I25168">
        <v>0</v>
      </c>
      <c r="J25168">
        <v>0</v>
      </c>
      <c r="K25168" t="s">
        <v>96634</v>
      </c>
    </row>
    <row r="25169" spans="1:11" x14ac:dyDescent="0.3">
      <c r="A25169" t="s">
        <v>96635</v>
      </c>
      <c r="B25169" t="s">
        <v>96636</v>
      </c>
      <c r="C25169" t="s">
        <v>27</v>
      </c>
      <c r="D25169" t="s">
        <v>96637</v>
      </c>
      <c r="E25169" t="s">
        <v>17709</v>
      </c>
      <c r="F25169" t="s">
        <v>16</v>
      </c>
      <c r="G25169" t="s">
        <v>42</v>
      </c>
      <c r="H25169">
        <v>0</v>
      </c>
      <c r="I25169">
        <v>0</v>
      </c>
      <c r="J25169">
        <v>0</v>
      </c>
      <c r="K25169" t="s">
        <v>96638</v>
      </c>
    </row>
    <row r="25170" spans="1:11" x14ac:dyDescent="0.3">
      <c r="A25170" t="s">
        <v>96639</v>
      </c>
      <c r="B25170" t="s">
        <v>96640</v>
      </c>
      <c r="C25170" t="s">
        <v>27</v>
      </c>
      <c r="D25170" t="s">
        <v>96641</v>
      </c>
      <c r="E25170" t="s">
        <v>17709</v>
      </c>
      <c r="F25170" t="s">
        <v>16</v>
      </c>
      <c r="G25170" t="s">
        <v>42</v>
      </c>
      <c r="H25170">
        <v>0</v>
      </c>
      <c r="I25170">
        <v>0</v>
      </c>
      <c r="J25170">
        <v>0</v>
      </c>
      <c r="K25170" t="s">
        <v>96642</v>
      </c>
    </row>
    <row r="25171" spans="1:11" x14ac:dyDescent="0.3">
      <c r="A25171" t="s">
        <v>96643</v>
      </c>
      <c r="B25171" t="s">
        <v>96644</v>
      </c>
      <c r="C25171" t="s">
        <v>27</v>
      </c>
      <c r="D25171" t="s">
        <v>96645</v>
      </c>
      <c r="E25171" t="s">
        <v>17709</v>
      </c>
      <c r="F25171" t="s">
        <v>16</v>
      </c>
      <c r="G25171" t="s">
        <v>42</v>
      </c>
      <c r="H25171">
        <v>0</v>
      </c>
      <c r="I25171">
        <v>0</v>
      </c>
      <c r="J25171">
        <v>0</v>
      </c>
      <c r="K25171" t="s">
        <v>96646</v>
      </c>
    </row>
    <row r="25172" spans="1:11" x14ac:dyDescent="0.3">
      <c r="A25172" t="s">
        <v>96647</v>
      </c>
      <c r="C25172" t="s">
        <v>27</v>
      </c>
      <c r="D25172" t="e">
        <f>고령토</f>
        <v>#NAME?</v>
      </c>
      <c r="E25172" t="s">
        <v>17709</v>
      </c>
      <c r="F25172" t="s">
        <v>16</v>
      </c>
      <c r="G25172" t="s">
        <v>42</v>
      </c>
      <c r="H25172">
        <v>0</v>
      </c>
      <c r="I25172">
        <v>0</v>
      </c>
      <c r="J25172">
        <v>0</v>
      </c>
      <c r="K25172" t="s">
        <v>96648</v>
      </c>
    </row>
    <row r="25173" spans="1:11" x14ac:dyDescent="0.3">
      <c r="A25173" t="s">
        <v>96649</v>
      </c>
      <c r="B25173" t="s">
        <v>96650</v>
      </c>
      <c r="C25173" t="s">
        <v>27</v>
      </c>
      <c r="D25173" t="s">
        <v>96651</v>
      </c>
      <c r="E25173" t="s">
        <v>17709</v>
      </c>
      <c r="F25173" t="s">
        <v>16</v>
      </c>
      <c r="G25173" t="s">
        <v>42</v>
      </c>
      <c r="H25173">
        <v>0</v>
      </c>
      <c r="I25173">
        <v>0</v>
      </c>
      <c r="J25173">
        <v>0</v>
      </c>
      <c r="K25173" t="s">
        <v>96652</v>
      </c>
    </row>
    <row r="25174" spans="1:11" x14ac:dyDescent="0.3">
      <c r="A25174" t="s">
        <v>96653</v>
      </c>
      <c r="B25174" t="s">
        <v>96654</v>
      </c>
      <c r="C25174" t="s">
        <v>27</v>
      </c>
      <c r="D25174" t="s">
        <v>96655</v>
      </c>
      <c r="E25174" t="s">
        <v>17709</v>
      </c>
      <c r="F25174" t="s">
        <v>16</v>
      </c>
      <c r="G25174" t="s">
        <v>42</v>
      </c>
      <c r="H25174">
        <v>0</v>
      </c>
      <c r="I25174">
        <v>0</v>
      </c>
      <c r="J25174">
        <v>0</v>
      </c>
      <c r="K25174" t="s">
        <v>96656</v>
      </c>
    </row>
    <row r="25175" spans="1:11" x14ac:dyDescent="0.3">
      <c r="A25175" t="s">
        <v>96657</v>
      </c>
      <c r="B25175" t="s">
        <v>96658</v>
      </c>
      <c r="C25175" t="s">
        <v>27</v>
      </c>
      <c r="D25175" t="s">
        <v>96659</v>
      </c>
      <c r="E25175" t="s">
        <v>17709</v>
      </c>
      <c r="F25175" t="s">
        <v>16</v>
      </c>
      <c r="G25175" t="s">
        <v>42</v>
      </c>
      <c r="H25175">
        <v>0</v>
      </c>
      <c r="I25175">
        <v>0</v>
      </c>
      <c r="J25175">
        <v>0</v>
      </c>
      <c r="K25175" t="s">
        <v>96660</v>
      </c>
    </row>
    <row r="25176" spans="1:11" x14ac:dyDescent="0.3">
      <c r="A25176" t="s">
        <v>96661</v>
      </c>
      <c r="B25176" t="s">
        <v>96662</v>
      </c>
      <c r="C25176" t="s">
        <v>27</v>
      </c>
      <c r="D25176" t="s">
        <v>96663</v>
      </c>
      <c r="E25176" t="s">
        <v>17709</v>
      </c>
      <c r="F25176" t="s">
        <v>16</v>
      </c>
      <c r="G25176" t="s">
        <v>42</v>
      </c>
      <c r="H25176">
        <v>0</v>
      </c>
      <c r="I25176">
        <v>0</v>
      </c>
      <c r="J25176">
        <v>0</v>
      </c>
      <c r="K25176" t="s">
        <v>96664</v>
      </c>
    </row>
    <row r="25177" spans="1:11" x14ac:dyDescent="0.3">
      <c r="A25177" t="s">
        <v>96665</v>
      </c>
      <c r="B25177" t="s">
        <v>96666</v>
      </c>
      <c r="C25177" t="s">
        <v>27</v>
      </c>
      <c r="D25177" t="e">
        <f>수산화칼슘</f>
        <v>#NAME?</v>
      </c>
      <c r="E25177" t="s">
        <v>17709</v>
      </c>
      <c r="F25177" t="s">
        <v>16</v>
      </c>
      <c r="G25177" t="s">
        <v>42</v>
      </c>
      <c r="H25177">
        <v>0</v>
      </c>
      <c r="I25177">
        <v>0</v>
      </c>
      <c r="J25177">
        <v>0</v>
      </c>
      <c r="K25177" t="s">
        <v>96667</v>
      </c>
    </row>
    <row r="25178" spans="1:11" x14ac:dyDescent="0.3">
      <c r="A25178" t="s">
        <v>96668</v>
      </c>
      <c r="B25178" t="s">
        <v>96669</v>
      </c>
      <c r="C25178" t="s">
        <v>27</v>
      </c>
      <c r="D25178" t="s">
        <v>96670</v>
      </c>
      <c r="E25178" t="s">
        <v>17709</v>
      </c>
      <c r="F25178" t="s">
        <v>16</v>
      </c>
      <c r="G25178" t="s">
        <v>42</v>
      </c>
      <c r="H25178">
        <v>0</v>
      </c>
      <c r="I25178">
        <v>0</v>
      </c>
      <c r="J25178">
        <v>0</v>
      </c>
      <c r="K25178" t="s">
        <v>96671</v>
      </c>
    </row>
    <row r="25179" spans="1:11" x14ac:dyDescent="0.3">
      <c r="A25179" t="s">
        <v>96672</v>
      </c>
      <c r="B25179" t="s">
        <v>96673</v>
      </c>
      <c r="C25179" t="s">
        <v>20</v>
      </c>
      <c r="D25179" t="s">
        <v>96633</v>
      </c>
      <c r="E25179" t="s">
        <v>62177</v>
      </c>
      <c r="F25179" t="s">
        <v>4875</v>
      </c>
      <c r="G25179" t="s">
        <v>42</v>
      </c>
      <c r="H25179">
        <v>0</v>
      </c>
      <c r="I25179">
        <v>0</v>
      </c>
      <c r="J25179">
        <v>0</v>
      </c>
      <c r="K25179" t="s">
        <v>96674</v>
      </c>
    </row>
    <row r="25180" spans="1:11" x14ac:dyDescent="0.3">
      <c r="A25180" t="s">
        <v>96675</v>
      </c>
      <c r="C25180" t="s">
        <v>27</v>
      </c>
      <c r="D25180" t="s">
        <v>96676</v>
      </c>
      <c r="E25180" t="s">
        <v>17709</v>
      </c>
      <c r="F25180" t="s">
        <v>16</v>
      </c>
      <c r="G25180" t="s">
        <v>42</v>
      </c>
      <c r="H25180">
        <v>0</v>
      </c>
      <c r="I25180">
        <v>0</v>
      </c>
      <c r="J25180">
        <v>0</v>
      </c>
      <c r="K25180" t="s">
        <v>96677</v>
      </c>
    </row>
    <row r="25181" spans="1:11" x14ac:dyDescent="0.3">
      <c r="A25181" t="s">
        <v>96678</v>
      </c>
      <c r="B25181" t="s">
        <v>96679</v>
      </c>
      <c r="C25181" t="s">
        <v>27</v>
      </c>
      <c r="D25181" t="s">
        <v>96680</v>
      </c>
      <c r="E25181" t="s">
        <v>17709</v>
      </c>
      <c r="F25181" t="s">
        <v>16</v>
      </c>
      <c r="G25181" t="s">
        <v>42</v>
      </c>
      <c r="H25181">
        <v>0</v>
      </c>
      <c r="I25181">
        <v>0</v>
      </c>
      <c r="J25181">
        <v>0</v>
      </c>
      <c r="K25181" t="s">
        <v>96681</v>
      </c>
    </row>
    <row r="25182" spans="1:11" x14ac:dyDescent="0.3">
      <c r="A25182" t="s">
        <v>96682</v>
      </c>
      <c r="B25182" t="s">
        <v>96683</v>
      </c>
      <c r="C25182" t="s">
        <v>27</v>
      </c>
      <c r="D25182" t="s">
        <v>96684</v>
      </c>
      <c r="E25182" t="s">
        <v>17709</v>
      </c>
      <c r="F25182" t="s">
        <v>16</v>
      </c>
      <c r="G25182" t="s">
        <v>42</v>
      </c>
      <c r="H25182">
        <v>0</v>
      </c>
      <c r="I25182">
        <v>0</v>
      </c>
      <c r="J25182">
        <v>0</v>
      </c>
      <c r="K25182" t="s">
        <v>96685</v>
      </c>
    </row>
    <row r="25183" spans="1:11" x14ac:dyDescent="0.3">
      <c r="A25183" t="s">
        <v>96686</v>
      </c>
      <c r="B25183" t="s">
        <v>96687</v>
      </c>
      <c r="C25183" t="s">
        <v>27</v>
      </c>
      <c r="D25183" t="s">
        <v>96688</v>
      </c>
      <c r="E25183" t="s">
        <v>17709</v>
      </c>
      <c r="F25183" t="s">
        <v>16</v>
      </c>
      <c r="G25183" t="s">
        <v>42</v>
      </c>
      <c r="H25183">
        <v>0</v>
      </c>
      <c r="I25183">
        <v>0</v>
      </c>
      <c r="J25183">
        <v>0</v>
      </c>
      <c r="K25183" t="s">
        <v>96689</v>
      </c>
    </row>
    <row r="25184" spans="1:11" x14ac:dyDescent="0.3">
      <c r="A25184" t="s">
        <v>96690</v>
      </c>
      <c r="B25184" t="s">
        <v>96691</v>
      </c>
      <c r="C25184" t="s">
        <v>27</v>
      </c>
      <c r="D25184" t="s">
        <v>96692</v>
      </c>
      <c r="E25184" t="s">
        <v>17709</v>
      </c>
      <c r="F25184" t="s">
        <v>16</v>
      </c>
      <c r="G25184" t="s">
        <v>42</v>
      </c>
      <c r="H25184">
        <v>0</v>
      </c>
      <c r="I25184">
        <v>0</v>
      </c>
      <c r="J25184">
        <v>0</v>
      </c>
      <c r="K25184" t="s">
        <v>96693</v>
      </c>
    </row>
    <row r="25185" spans="1:11" x14ac:dyDescent="0.3">
      <c r="A25185" t="s">
        <v>96694</v>
      </c>
      <c r="B25185" t="s">
        <v>96695</v>
      </c>
      <c r="C25185" t="s">
        <v>27</v>
      </c>
      <c r="D25185" t="s">
        <v>96696</v>
      </c>
      <c r="E25185" t="s">
        <v>17709</v>
      </c>
      <c r="F25185" t="s">
        <v>16</v>
      </c>
      <c r="G25185" t="s">
        <v>42</v>
      </c>
      <c r="H25185">
        <v>0</v>
      </c>
      <c r="I25185">
        <v>0</v>
      </c>
      <c r="J25185">
        <v>0</v>
      </c>
      <c r="K25185" t="s">
        <v>96697</v>
      </c>
    </row>
    <row r="25186" spans="1:11" x14ac:dyDescent="0.3">
      <c r="A25186" t="s">
        <v>96698</v>
      </c>
      <c r="B25186" t="s">
        <v>96699</v>
      </c>
      <c r="C25186" t="s">
        <v>27</v>
      </c>
      <c r="D25186" t="s">
        <v>96700</v>
      </c>
      <c r="E25186" t="s">
        <v>17709</v>
      </c>
      <c r="F25186" t="s">
        <v>16</v>
      </c>
      <c r="G25186" t="s">
        <v>42</v>
      </c>
      <c r="H25186">
        <v>0</v>
      </c>
      <c r="I25186">
        <v>0</v>
      </c>
      <c r="J25186">
        <v>0</v>
      </c>
      <c r="K25186" t="s">
        <v>96701</v>
      </c>
    </row>
    <row r="25187" spans="1:11" x14ac:dyDescent="0.3">
      <c r="A25187" t="s">
        <v>96702</v>
      </c>
      <c r="B25187" t="s">
        <v>96703</v>
      </c>
      <c r="C25187" t="s">
        <v>27</v>
      </c>
      <c r="D25187" t="s">
        <v>96704</v>
      </c>
      <c r="E25187" t="s">
        <v>17709</v>
      </c>
      <c r="F25187" t="s">
        <v>16</v>
      </c>
      <c r="G25187" t="s">
        <v>42</v>
      </c>
      <c r="H25187">
        <v>0</v>
      </c>
      <c r="I25187">
        <v>0</v>
      </c>
      <c r="J25187">
        <v>0</v>
      </c>
      <c r="K25187" t="s">
        <v>96705</v>
      </c>
    </row>
    <row r="25188" spans="1:11" x14ac:dyDescent="0.3">
      <c r="A25188" t="s">
        <v>96706</v>
      </c>
      <c r="B25188" t="s">
        <v>96707</v>
      </c>
      <c r="C25188" t="s">
        <v>27</v>
      </c>
      <c r="D25188" t="s">
        <v>96708</v>
      </c>
      <c r="E25188" t="s">
        <v>17709</v>
      </c>
      <c r="F25188" t="s">
        <v>16</v>
      </c>
      <c r="G25188" t="s">
        <v>42</v>
      </c>
      <c r="H25188">
        <v>0</v>
      </c>
      <c r="I25188">
        <v>0</v>
      </c>
      <c r="J25188">
        <v>0</v>
      </c>
      <c r="K25188" t="s">
        <v>96709</v>
      </c>
    </row>
    <row r="25189" spans="1:11" x14ac:dyDescent="0.3">
      <c r="A25189" t="s">
        <v>96710</v>
      </c>
      <c r="C25189" t="s">
        <v>20</v>
      </c>
      <c r="D25189" t="s">
        <v>96633</v>
      </c>
      <c r="E25189" t="s">
        <v>62177</v>
      </c>
      <c r="F25189" t="s">
        <v>2449</v>
      </c>
      <c r="G25189" t="s">
        <v>42</v>
      </c>
      <c r="H25189">
        <v>0</v>
      </c>
      <c r="I25189">
        <v>0</v>
      </c>
      <c r="J25189">
        <v>0</v>
      </c>
      <c r="K25189" t="s">
        <v>96711</v>
      </c>
    </row>
    <row r="25190" spans="1:11" x14ac:dyDescent="0.3">
      <c r="A25190" t="s">
        <v>96712</v>
      </c>
      <c r="B25190" t="s">
        <v>96713</v>
      </c>
      <c r="C25190" t="s">
        <v>27</v>
      </c>
      <c r="D25190" t="s">
        <v>96714</v>
      </c>
      <c r="E25190" t="s">
        <v>17709</v>
      </c>
      <c r="F25190" t="s">
        <v>16</v>
      </c>
      <c r="G25190" t="s">
        <v>42</v>
      </c>
      <c r="H25190">
        <v>0</v>
      </c>
      <c r="I25190">
        <v>0</v>
      </c>
      <c r="J25190">
        <v>0</v>
      </c>
      <c r="K25190" t="s">
        <v>96715</v>
      </c>
    </row>
    <row r="25191" spans="1:11" x14ac:dyDescent="0.3">
      <c r="A25191" t="s">
        <v>96716</v>
      </c>
      <c r="B25191" t="s">
        <v>96717</v>
      </c>
      <c r="C25191" t="s">
        <v>27</v>
      </c>
      <c r="D25191" t="s">
        <v>96718</v>
      </c>
      <c r="E25191" t="s">
        <v>17709</v>
      </c>
      <c r="F25191" t="s">
        <v>16</v>
      </c>
      <c r="G25191" t="s">
        <v>42</v>
      </c>
      <c r="H25191">
        <v>0</v>
      </c>
      <c r="I25191">
        <v>0</v>
      </c>
      <c r="J25191">
        <v>0</v>
      </c>
      <c r="K25191" t="s">
        <v>96719</v>
      </c>
    </row>
    <row r="25192" spans="1:11" x14ac:dyDescent="0.3">
      <c r="A25192" t="s">
        <v>96720</v>
      </c>
      <c r="B25192" t="s">
        <v>96721</v>
      </c>
      <c r="C25192" t="s">
        <v>27</v>
      </c>
      <c r="D25192" t="s">
        <v>96722</v>
      </c>
      <c r="E25192" t="s">
        <v>17709</v>
      </c>
      <c r="F25192" t="s">
        <v>16</v>
      </c>
      <c r="G25192" t="s">
        <v>42</v>
      </c>
      <c r="H25192">
        <v>0</v>
      </c>
      <c r="I25192">
        <v>0</v>
      </c>
      <c r="J25192">
        <v>0</v>
      </c>
      <c r="K25192" t="s">
        <v>96723</v>
      </c>
    </row>
    <row r="25193" spans="1:11" x14ac:dyDescent="0.3">
      <c r="A25193" t="s">
        <v>96724</v>
      </c>
      <c r="B25193" t="s">
        <v>96725</v>
      </c>
      <c r="C25193" t="s">
        <v>27</v>
      </c>
      <c r="D25193" t="s">
        <v>96726</v>
      </c>
      <c r="E25193" t="s">
        <v>17709</v>
      </c>
      <c r="F25193" t="s">
        <v>16</v>
      </c>
      <c r="G25193" t="s">
        <v>42</v>
      </c>
      <c r="H25193">
        <v>0</v>
      </c>
      <c r="I25193">
        <v>0</v>
      </c>
      <c r="J25193">
        <v>0</v>
      </c>
      <c r="K25193" t="s">
        <v>96727</v>
      </c>
    </row>
    <row r="25194" spans="1:11" x14ac:dyDescent="0.3">
      <c r="A25194" t="s">
        <v>96728</v>
      </c>
      <c r="B25194" t="s">
        <v>96729</v>
      </c>
      <c r="C25194" t="s">
        <v>27</v>
      </c>
      <c r="D25194" t="s">
        <v>96730</v>
      </c>
      <c r="E25194" t="s">
        <v>17709</v>
      </c>
      <c r="F25194" t="s">
        <v>16</v>
      </c>
      <c r="G25194" t="s">
        <v>42</v>
      </c>
      <c r="H25194">
        <v>0</v>
      </c>
      <c r="I25194">
        <v>0</v>
      </c>
      <c r="J25194">
        <v>0</v>
      </c>
      <c r="K25194" t="s">
        <v>96731</v>
      </c>
    </row>
    <row r="25195" spans="1:11" x14ac:dyDescent="0.3">
      <c r="A25195" t="s">
        <v>96732</v>
      </c>
      <c r="B25195" t="s">
        <v>96733</v>
      </c>
      <c r="C25195" t="s">
        <v>27</v>
      </c>
      <c r="D25195" t="s">
        <v>96734</v>
      </c>
      <c r="E25195" t="s">
        <v>17709</v>
      </c>
      <c r="F25195" t="s">
        <v>16</v>
      </c>
      <c r="G25195" t="s">
        <v>42</v>
      </c>
      <c r="H25195">
        <v>0</v>
      </c>
      <c r="I25195">
        <v>0</v>
      </c>
      <c r="J25195">
        <v>0</v>
      </c>
      <c r="K25195" t="s">
        <v>96735</v>
      </c>
    </row>
    <row r="25196" spans="1:11" x14ac:dyDescent="0.3">
      <c r="A25196" t="s">
        <v>96736</v>
      </c>
      <c r="B25196" t="s">
        <v>96737</v>
      </c>
      <c r="C25196" t="s">
        <v>27</v>
      </c>
      <c r="D25196" t="s">
        <v>96738</v>
      </c>
      <c r="E25196" t="s">
        <v>17709</v>
      </c>
      <c r="F25196" t="s">
        <v>16</v>
      </c>
      <c r="G25196" t="s">
        <v>42</v>
      </c>
      <c r="H25196">
        <v>0</v>
      </c>
      <c r="I25196">
        <v>0</v>
      </c>
      <c r="J25196">
        <v>0</v>
      </c>
      <c r="K25196" t="s">
        <v>96739</v>
      </c>
    </row>
    <row r="25197" spans="1:11" x14ac:dyDescent="0.3">
      <c r="A25197" t="s">
        <v>96740</v>
      </c>
      <c r="B25197" t="s">
        <v>96741</v>
      </c>
      <c r="C25197" t="s">
        <v>27</v>
      </c>
      <c r="D25197" t="s">
        <v>96742</v>
      </c>
      <c r="E25197" t="s">
        <v>17709</v>
      </c>
      <c r="F25197" t="s">
        <v>16</v>
      </c>
      <c r="G25197" t="s">
        <v>42</v>
      </c>
      <c r="H25197">
        <v>0</v>
      </c>
      <c r="I25197">
        <v>0</v>
      </c>
      <c r="J25197">
        <v>0</v>
      </c>
      <c r="K25197" t="s">
        <v>96743</v>
      </c>
    </row>
    <row r="25198" spans="1:11" x14ac:dyDescent="0.3">
      <c r="A25198" t="s">
        <v>96744</v>
      </c>
      <c r="B25198" t="s">
        <v>96745</v>
      </c>
      <c r="C25198" t="s">
        <v>27</v>
      </c>
      <c r="D25198" t="s">
        <v>96746</v>
      </c>
      <c r="E25198" t="s">
        <v>17709</v>
      </c>
      <c r="F25198" t="s">
        <v>16</v>
      </c>
      <c r="G25198" t="s">
        <v>42</v>
      </c>
      <c r="H25198">
        <v>0</v>
      </c>
      <c r="I25198">
        <v>0</v>
      </c>
      <c r="J25198">
        <v>0</v>
      </c>
      <c r="K25198" t="s">
        <v>96747</v>
      </c>
    </row>
    <row r="25199" spans="1:11" x14ac:dyDescent="0.3">
      <c r="A25199" t="s">
        <v>96748</v>
      </c>
      <c r="B25199" t="s">
        <v>65899</v>
      </c>
      <c r="C25199" t="s">
        <v>466</v>
      </c>
      <c r="D25199" t="s">
        <v>96749</v>
      </c>
      <c r="E25199" t="s">
        <v>761</v>
      </c>
      <c r="F25199" t="s">
        <v>16</v>
      </c>
      <c r="G25199" t="s">
        <v>16824</v>
      </c>
      <c r="H25199">
        <v>0</v>
      </c>
      <c r="I25199">
        <v>0</v>
      </c>
      <c r="J25199">
        <v>0</v>
      </c>
      <c r="K25199" t="s">
        <v>96750</v>
      </c>
    </row>
    <row r="25200" spans="1:11" x14ac:dyDescent="0.3">
      <c r="A25200" t="s">
        <v>96751</v>
      </c>
      <c r="C25200" t="s">
        <v>20</v>
      </c>
      <c r="D25200" t="s">
        <v>96752</v>
      </c>
      <c r="E25200" t="s">
        <v>62177</v>
      </c>
      <c r="F25200" t="s">
        <v>6657</v>
      </c>
      <c r="G25200" t="s">
        <v>42</v>
      </c>
      <c r="H25200">
        <v>0</v>
      </c>
      <c r="I25200">
        <v>0</v>
      </c>
      <c r="J25200">
        <v>0</v>
      </c>
      <c r="K25200" t="s">
        <v>96753</v>
      </c>
    </row>
    <row r="25201" spans="1:11" x14ac:dyDescent="0.3">
      <c r="A25201" t="s">
        <v>96754</v>
      </c>
      <c r="B25201" t="s">
        <v>96755</v>
      </c>
      <c r="C25201" t="s">
        <v>27</v>
      </c>
      <c r="D25201" t="s">
        <v>96756</v>
      </c>
      <c r="E25201" t="s">
        <v>17709</v>
      </c>
      <c r="F25201" t="s">
        <v>16</v>
      </c>
      <c r="G25201" t="s">
        <v>42</v>
      </c>
      <c r="H25201">
        <v>0</v>
      </c>
      <c r="I25201">
        <v>0</v>
      </c>
      <c r="J25201">
        <v>0</v>
      </c>
      <c r="K25201" t="s">
        <v>96757</v>
      </c>
    </row>
    <row r="25202" spans="1:11" x14ac:dyDescent="0.3">
      <c r="A25202" t="s">
        <v>96758</v>
      </c>
      <c r="B25202" t="s">
        <v>96759</v>
      </c>
      <c r="C25202" t="s">
        <v>27</v>
      </c>
      <c r="D25202" t="s">
        <v>96760</v>
      </c>
      <c r="E25202" t="s">
        <v>17709</v>
      </c>
      <c r="F25202" t="s">
        <v>16</v>
      </c>
      <c r="G25202" t="s">
        <v>42</v>
      </c>
      <c r="H25202">
        <v>0</v>
      </c>
      <c r="I25202">
        <v>0</v>
      </c>
      <c r="J25202">
        <v>0</v>
      </c>
      <c r="K25202" t="s">
        <v>96761</v>
      </c>
    </row>
    <row r="25203" spans="1:11" x14ac:dyDescent="0.3">
      <c r="A25203" t="s">
        <v>96762</v>
      </c>
      <c r="B25203" t="s">
        <v>96763</v>
      </c>
      <c r="C25203" t="s">
        <v>27</v>
      </c>
      <c r="D25203" t="s">
        <v>96764</v>
      </c>
      <c r="E25203" t="s">
        <v>17709</v>
      </c>
      <c r="F25203" t="s">
        <v>16</v>
      </c>
      <c r="G25203" t="s">
        <v>42</v>
      </c>
      <c r="H25203">
        <v>0</v>
      </c>
      <c r="I25203">
        <v>0</v>
      </c>
      <c r="J25203">
        <v>0</v>
      </c>
      <c r="K25203" t="s">
        <v>96765</v>
      </c>
    </row>
    <row r="25204" spans="1:11" x14ac:dyDescent="0.3">
      <c r="A25204" t="s">
        <v>96766</v>
      </c>
      <c r="B25204" t="s">
        <v>96767</v>
      </c>
      <c r="C25204" t="s">
        <v>27</v>
      </c>
      <c r="D25204" t="s">
        <v>96768</v>
      </c>
      <c r="E25204" t="s">
        <v>17709</v>
      </c>
      <c r="F25204" t="s">
        <v>16</v>
      </c>
      <c r="G25204" t="s">
        <v>42</v>
      </c>
      <c r="H25204">
        <v>0</v>
      </c>
      <c r="I25204">
        <v>0</v>
      </c>
      <c r="J25204">
        <v>0</v>
      </c>
      <c r="K25204" t="s">
        <v>96769</v>
      </c>
    </row>
    <row r="25205" spans="1:11" x14ac:dyDescent="0.3">
      <c r="A25205" t="s">
        <v>96770</v>
      </c>
      <c r="B25205" t="s">
        <v>96771</v>
      </c>
      <c r="C25205" t="s">
        <v>27</v>
      </c>
      <c r="D25205" t="s">
        <v>96772</v>
      </c>
      <c r="E25205" t="s">
        <v>17709</v>
      </c>
      <c r="F25205" t="s">
        <v>16</v>
      </c>
      <c r="G25205" t="s">
        <v>42</v>
      </c>
      <c r="H25205">
        <v>0</v>
      </c>
      <c r="I25205">
        <v>0</v>
      </c>
      <c r="J25205">
        <v>0</v>
      </c>
      <c r="K25205" t="s">
        <v>96773</v>
      </c>
    </row>
    <row r="25206" spans="1:11" x14ac:dyDescent="0.3">
      <c r="A25206" t="s">
        <v>96774</v>
      </c>
      <c r="B25206" t="s">
        <v>96775</v>
      </c>
      <c r="C25206" t="s">
        <v>27</v>
      </c>
      <c r="D25206" t="s">
        <v>96776</v>
      </c>
      <c r="E25206" t="s">
        <v>17709</v>
      </c>
      <c r="F25206" t="s">
        <v>16</v>
      </c>
      <c r="G25206" t="s">
        <v>42</v>
      </c>
      <c r="H25206">
        <v>0</v>
      </c>
      <c r="I25206">
        <v>0</v>
      </c>
      <c r="J25206">
        <v>0</v>
      </c>
      <c r="K25206" t="s">
        <v>96777</v>
      </c>
    </row>
    <row r="25207" spans="1:11" x14ac:dyDescent="0.3">
      <c r="A25207" t="s">
        <v>96778</v>
      </c>
      <c r="B25207" t="s">
        <v>96779</v>
      </c>
      <c r="C25207" t="s">
        <v>27</v>
      </c>
      <c r="D25207" t="s">
        <v>96780</v>
      </c>
      <c r="E25207" t="s">
        <v>17709</v>
      </c>
      <c r="F25207" t="s">
        <v>16</v>
      </c>
      <c r="G25207" t="s">
        <v>42</v>
      </c>
      <c r="H25207">
        <v>0</v>
      </c>
      <c r="I25207">
        <v>0</v>
      </c>
      <c r="J25207">
        <v>0</v>
      </c>
      <c r="K25207" t="s">
        <v>96781</v>
      </c>
    </row>
    <row r="25208" spans="1:11" x14ac:dyDescent="0.3">
      <c r="A25208" t="s">
        <v>96782</v>
      </c>
      <c r="B25208" t="s">
        <v>96783</v>
      </c>
      <c r="C25208" t="s">
        <v>27</v>
      </c>
      <c r="D25208" t="s">
        <v>96784</v>
      </c>
      <c r="E25208" t="s">
        <v>17709</v>
      </c>
      <c r="F25208" t="s">
        <v>16</v>
      </c>
      <c r="G25208" t="s">
        <v>42</v>
      </c>
      <c r="H25208">
        <v>0</v>
      </c>
      <c r="I25208">
        <v>0</v>
      </c>
      <c r="J25208">
        <v>0</v>
      </c>
      <c r="K25208" t="s">
        <v>96785</v>
      </c>
    </row>
    <row r="25209" spans="1:11" x14ac:dyDescent="0.3">
      <c r="A25209" t="s">
        <v>96786</v>
      </c>
      <c r="B25209" t="s">
        <v>96787</v>
      </c>
      <c r="C25209" t="s">
        <v>27</v>
      </c>
      <c r="D25209" t="s">
        <v>96788</v>
      </c>
      <c r="E25209" t="s">
        <v>17709</v>
      </c>
      <c r="F25209" t="s">
        <v>16</v>
      </c>
      <c r="G25209" t="s">
        <v>42</v>
      </c>
      <c r="H25209">
        <v>0</v>
      </c>
      <c r="I25209">
        <v>0</v>
      </c>
      <c r="J25209">
        <v>0</v>
      </c>
      <c r="K25209" t="s">
        <v>96789</v>
      </c>
    </row>
    <row r="25210" spans="1:11" x14ac:dyDescent="0.3">
      <c r="A25210" t="s">
        <v>96790</v>
      </c>
      <c r="B25210" t="s">
        <v>96791</v>
      </c>
      <c r="C25210" t="s">
        <v>27</v>
      </c>
      <c r="D25210" t="s">
        <v>96792</v>
      </c>
      <c r="E25210" t="s">
        <v>17709</v>
      </c>
      <c r="F25210" t="s">
        <v>16</v>
      </c>
      <c r="G25210" t="s">
        <v>42</v>
      </c>
      <c r="H25210">
        <v>0</v>
      </c>
      <c r="I25210">
        <v>0</v>
      </c>
      <c r="J25210">
        <v>0</v>
      </c>
      <c r="K25210" t="s">
        <v>96793</v>
      </c>
    </row>
    <row r="25211" spans="1:11" x14ac:dyDescent="0.3">
      <c r="A25211" t="s">
        <v>96794</v>
      </c>
      <c r="C25211" t="s">
        <v>20</v>
      </c>
      <c r="D25211" t="s">
        <v>96795</v>
      </c>
      <c r="E25211" t="s">
        <v>62177</v>
      </c>
      <c r="F25211" t="s">
        <v>425</v>
      </c>
      <c r="G25211" t="s">
        <v>42</v>
      </c>
      <c r="H25211">
        <v>0</v>
      </c>
      <c r="I25211">
        <v>0</v>
      </c>
      <c r="J25211">
        <v>0</v>
      </c>
      <c r="K25211" t="s">
        <v>96796</v>
      </c>
    </row>
    <row r="25212" spans="1:11" x14ac:dyDescent="0.3">
      <c r="A25212" t="s">
        <v>96797</v>
      </c>
      <c r="B25212" t="s">
        <v>96798</v>
      </c>
      <c r="C25212" t="s">
        <v>27</v>
      </c>
      <c r="D25212" t="s">
        <v>96799</v>
      </c>
      <c r="E25212" t="s">
        <v>17709</v>
      </c>
      <c r="F25212" t="s">
        <v>16</v>
      </c>
      <c r="G25212" t="s">
        <v>42</v>
      </c>
      <c r="H25212">
        <v>0</v>
      </c>
      <c r="I25212">
        <v>0</v>
      </c>
      <c r="J25212">
        <v>0</v>
      </c>
      <c r="K25212" t="s">
        <v>96800</v>
      </c>
    </row>
    <row r="25213" spans="1:11" x14ac:dyDescent="0.3">
      <c r="A25213" t="s">
        <v>96801</v>
      </c>
      <c r="B25213" t="s">
        <v>96802</v>
      </c>
      <c r="C25213" t="s">
        <v>27</v>
      </c>
      <c r="D25213" t="s">
        <v>96803</v>
      </c>
      <c r="E25213" t="s">
        <v>17709</v>
      </c>
      <c r="F25213" t="s">
        <v>16</v>
      </c>
      <c r="G25213" t="s">
        <v>42</v>
      </c>
      <c r="H25213">
        <v>0</v>
      </c>
      <c r="I25213">
        <v>0</v>
      </c>
      <c r="J25213">
        <v>0</v>
      </c>
      <c r="K25213" t="s">
        <v>96804</v>
      </c>
    </row>
    <row r="25214" spans="1:11" x14ac:dyDescent="0.3">
      <c r="A25214" t="s">
        <v>96805</v>
      </c>
      <c r="B25214" t="s">
        <v>96806</v>
      </c>
      <c r="C25214" t="s">
        <v>27</v>
      </c>
      <c r="D25214" t="s">
        <v>96807</v>
      </c>
      <c r="E25214" t="s">
        <v>17709</v>
      </c>
      <c r="F25214" t="s">
        <v>16</v>
      </c>
      <c r="G25214" t="s">
        <v>42</v>
      </c>
      <c r="H25214">
        <v>0</v>
      </c>
      <c r="I25214">
        <v>0</v>
      </c>
      <c r="J25214">
        <v>0</v>
      </c>
      <c r="K25214" t="s">
        <v>96808</v>
      </c>
    </row>
    <row r="25215" spans="1:11" x14ac:dyDescent="0.3">
      <c r="A25215" t="s">
        <v>96809</v>
      </c>
      <c r="B25215" t="s">
        <v>96810</v>
      </c>
      <c r="C25215" t="s">
        <v>27</v>
      </c>
      <c r="D25215" t="s">
        <v>96811</v>
      </c>
      <c r="E25215" t="s">
        <v>17709</v>
      </c>
      <c r="F25215" t="s">
        <v>16</v>
      </c>
      <c r="G25215" t="s">
        <v>42</v>
      </c>
      <c r="H25215">
        <v>0</v>
      </c>
      <c r="I25215">
        <v>0</v>
      </c>
      <c r="J25215">
        <v>0</v>
      </c>
      <c r="K25215" t="s">
        <v>96812</v>
      </c>
    </row>
    <row r="25216" spans="1:11" x14ac:dyDescent="0.3">
      <c r="A25216" t="s">
        <v>96813</v>
      </c>
      <c r="B25216" t="s">
        <v>96814</v>
      </c>
      <c r="C25216" t="s">
        <v>27</v>
      </c>
      <c r="D25216" t="s">
        <v>96815</v>
      </c>
      <c r="E25216" t="s">
        <v>17709</v>
      </c>
      <c r="F25216" t="s">
        <v>16</v>
      </c>
      <c r="G25216" t="s">
        <v>42</v>
      </c>
      <c r="H25216">
        <v>0</v>
      </c>
      <c r="I25216">
        <v>0</v>
      </c>
      <c r="J25216">
        <v>0</v>
      </c>
      <c r="K25216" t="s">
        <v>96816</v>
      </c>
    </row>
    <row r="25217" spans="1:11" x14ac:dyDescent="0.3">
      <c r="A25217" t="s">
        <v>96817</v>
      </c>
      <c r="B25217" t="s">
        <v>96818</v>
      </c>
      <c r="C25217" t="s">
        <v>27</v>
      </c>
      <c r="D25217" t="s">
        <v>96819</v>
      </c>
      <c r="E25217" t="s">
        <v>17709</v>
      </c>
      <c r="F25217" t="s">
        <v>16</v>
      </c>
      <c r="G25217" t="s">
        <v>42</v>
      </c>
      <c r="H25217">
        <v>0</v>
      </c>
      <c r="I25217">
        <v>0</v>
      </c>
      <c r="J25217">
        <v>0</v>
      </c>
      <c r="K25217" t="s">
        <v>96820</v>
      </c>
    </row>
    <row r="25218" spans="1:11" x14ac:dyDescent="0.3">
      <c r="A25218" t="s">
        <v>96821</v>
      </c>
      <c r="B25218" t="s">
        <v>96822</v>
      </c>
      <c r="C25218" t="s">
        <v>27</v>
      </c>
      <c r="D25218" t="s">
        <v>96823</v>
      </c>
      <c r="E25218" t="s">
        <v>17709</v>
      </c>
      <c r="F25218" t="s">
        <v>16</v>
      </c>
      <c r="G25218" t="s">
        <v>42</v>
      </c>
      <c r="H25218">
        <v>0</v>
      </c>
      <c r="I25218">
        <v>0</v>
      </c>
      <c r="J25218">
        <v>0</v>
      </c>
      <c r="K25218" t="s">
        <v>96824</v>
      </c>
    </row>
    <row r="25219" spans="1:11" x14ac:dyDescent="0.3">
      <c r="A25219" t="s">
        <v>96825</v>
      </c>
      <c r="B25219" t="s">
        <v>96826</v>
      </c>
      <c r="C25219" t="s">
        <v>27</v>
      </c>
      <c r="D25219" t="s">
        <v>96827</v>
      </c>
      <c r="E25219" t="s">
        <v>17709</v>
      </c>
      <c r="F25219" t="s">
        <v>16</v>
      </c>
      <c r="G25219" t="s">
        <v>42</v>
      </c>
      <c r="H25219">
        <v>0</v>
      </c>
      <c r="I25219">
        <v>0</v>
      </c>
      <c r="J25219">
        <v>0</v>
      </c>
      <c r="K25219" t="s">
        <v>96828</v>
      </c>
    </row>
    <row r="25220" spans="1:11" x14ac:dyDescent="0.3">
      <c r="A25220" t="s">
        <v>96829</v>
      </c>
      <c r="B25220" t="s">
        <v>96830</v>
      </c>
      <c r="C25220" t="s">
        <v>27</v>
      </c>
      <c r="D25220" t="s">
        <v>96831</v>
      </c>
      <c r="E25220" t="s">
        <v>29</v>
      </c>
      <c r="F25220" t="s">
        <v>41</v>
      </c>
      <c r="G25220" t="s">
        <v>42</v>
      </c>
      <c r="H25220">
        <v>0</v>
      </c>
      <c r="I25220">
        <v>0</v>
      </c>
      <c r="J25220">
        <v>0</v>
      </c>
      <c r="K25220" t="s">
        <v>96832</v>
      </c>
    </row>
    <row r="25221" spans="1:11" x14ac:dyDescent="0.3">
      <c r="A25221" t="s">
        <v>96833</v>
      </c>
      <c r="B25221" t="s">
        <v>96834</v>
      </c>
      <c r="C25221" t="s">
        <v>27</v>
      </c>
      <c r="D25221" t="s">
        <v>96835</v>
      </c>
      <c r="E25221" t="s">
        <v>1867</v>
      </c>
      <c r="F25221" t="s">
        <v>16</v>
      </c>
      <c r="G25221" t="s">
        <v>42</v>
      </c>
      <c r="H25221">
        <v>0</v>
      </c>
      <c r="I25221">
        <v>0</v>
      </c>
      <c r="J25221">
        <v>0</v>
      </c>
      <c r="K25221" t="s">
        <v>96836</v>
      </c>
    </row>
    <row r="25222" spans="1:11" x14ac:dyDescent="0.3">
      <c r="A25222" t="s">
        <v>96837</v>
      </c>
      <c r="B25222" t="s">
        <v>96838</v>
      </c>
      <c r="C25222" t="s">
        <v>27</v>
      </c>
      <c r="D25222" t="s">
        <v>96839</v>
      </c>
      <c r="E25222" t="s">
        <v>1867</v>
      </c>
      <c r="F25222" t="s">
        <v>16</v>
      </c>
      <c r="G25222" t="s">
        <v>42</v>
      </c>
      <c r="H25222">
        <v>0</v>
      </c>
      <c r="I25222">
        <v>0</v>
      </c>
      <c r="J25222">
        <v>0</v>
      </c>
      <c r="K25222" t="s">
        <v>96840</v>
      </c>
    </row>
    <row r="25223" spans="1:11" x14ac:dyDescent="0.3">
      <c r="A25223" t="s">
        <v>96841</v>
      </c>
      <c r="B25223" t="s">
        <v>96842</v>
      </c>
      <c r="C25223" t="s">
        <v>27</v>
      </c>
      <c r="D25223" t="s">
        <v>96843</v>
      </c>
      <c r="E25223" t="s">
        <v>1867</v>
      </c>
      <c r="F25223" t="s">
        <v>16</v>
      </c>
      <c r="G25223" t="s">
        <v>42</v>
      </c>
      <c r="H25223">
        <v>0</v>
      </c>
      <c r="I25223">
        <v>0</v>
      </c>
      <c r="J25223">
        <v>0</v>
      </c>
      <c r="K25223" t="s">
        <v>96844</v>
      </c>
    </row>
    <row r="25224" spans="1:11" x14ac:dyDescent="0.3">
      <c r="A25224" t="s">
        <v>96845</v>
      </c>
      <c r="B25224" t="s">
        <v>96846</v>
      </c>
      <c r="C25224" t="s">
        <v>27</v>
      </c>
      <c r="D25224" t="s">
        <v>96847</v>
      </c>
      <c r="E25224" t="s">
        <v>1867</v>
      </c>
      <c r="F25224" t="s">
        <v>16</v>
      </c>
      <c r="G25224" t="s">
        <v>42</v>
      </c>
      <c r="H25224">
        <v>0</v>
      </c>
      <c r="I25224">
        <v>0</v>
      </c>
      <c r="J25224">
        <v>0</v>
      </c>
      <c r="K25224" t="s">
        <v>96848</v>
      </c>
    </row>
    <row r="25225" spans="1:11" x14ac:dyDescent="0.3">
      <c r="A25225" t="s">
        <v>96849</v>
      </c>
      <c r="B25225" t="s">
        <v>96850</v>
      </c>
      <c r="C25225" t="s">
        <v>27</v>
      </c>
      <c r="D25225" t="s">
        <v>96851</v>
      </c>
      <c r="E25225" t="s">
        <v>1867</v>
      </c>
      <c r="F25225" t="s">
        <v>16</v>
      </c>
      <c r="G25225" t="s">
        <v>42</v>
      </c>
      <c r="H25225">
        <v>0</v>
      </c>
      <c r="I25225">
        <v>0</v>
      </c>
      <c r="J25225">
        <v>0</v>
      </c>
      <c r="K25225" t="s">
        <v>96852</v>
      </c>
    </row>
    <row r="25226" spans="1:11" x14ac:dyDescent="0.3">
      <c r="A25226" t="s">
        <v>96853</v>
      </c>
      <c r="B25226" t="s">
        <v>96854</v>
      </c>
      <c r="C25226" t="s">
        <v>27</v>
      </c>
      <c r="D25226" t="s">
        <v>96855</v>
      </c>
      <c r="E25226" t="s">
        <v>1867</v>
      </c>
      <c r="F25226" t="s">
        <v>16</v>
      </c>
      <c r="G25226" t="s">
        <v>42</v>
      </c>
      <c r="H25226">
        <v>0</v>
      </c>
      <c r="I25226">
        <v>0</v>
      </c>
      <c r="J25226">
        <v>0</v>
      </c>
      <c r="K25226" t="s">
        <v>96856</v>
      </c>
    </row>
    <row r="25227" spans="1:11" x14ac:dyDescent="0.3">
      <c r="A25227" t="s">
        <v>96857</v>
      </c>
      <c r="B25227" t="s">
        <v>96858</v>
      </c>
      <c r="C25227" t="s">
        <v>27</v>
      </c>
      <c r="D25227" t="s">
        <v>96859</v>
      </c>
      <c r="E25227" t="s">
        <v>1867</v>
      </c>
      <c r="F25227" t="s">
        <v>16</v>
      </c>
      <c r="G25227" t="s">
        <v>42</v>
      </c>
      <c r="H25227">
        <v>0</v>
      </c>
      <c r="I25227">
        <v>0</v>
      </c>
      <c r="J25227">
        <v>0</v>
      </c>
      <c r="K25227" t="s">
        <v>96860</v>
      </c>
    </row>
    <row r="25228" spans="1:11" x14ac:dyDescent="0.3">
      <c r="A25228" t="s">
        <v>96861</v>
      </c>
      <c r="B25228" t="s">
        <v>96862</v>
      </c>
      <c r="C25228" t="s">
        <v>27</v>
      </c>
      <c r="D25228" t="s">
        <v>96863</v>
      </c>
      <c r="E25228" t="s">
        <v>1867</v>
      </c>
      <c r="F25228" t="s">
        <v>16</v>
      </c>
      <c r="G25228" t="s">
        <v>42</v>
      </c>
      <c r="H25228">
        <v>0</v>
      </c>
      <c r="I25228">
        <v>0</v>
      </c>
      <c r="J25228">
        <v>0</v>
      </c>
      <c r="K25228" t="s">
        <v>96864</v>
      </c>
    </row>
    <row r="25229" spans="1:11" x14ac:dyDescent="0.3">
      <c r="A25229" t="s">
        <v>96865</v>
      </c>
      <c r="B25229" t="s">
        <v>96866</v>
      </c>
      <c r="C25229" t="s">
        <v>27</v>
      </c>
      <c r="D25229" t="s">
        <v>96867</v>
      </c>
      <c r="E25229" t="s">
        <v>1867</v>
      </c>
      <c r="F25229" t="s">
        <v>16</v>
      </c>
      <c r="G25229" t="s">
        <v>42</v>
      </c>
      <c r="H25229">
        <v>0</v>
      </c>
      <c r="I25229">
        <v>0</v>
      </c>
      <c r="J25229">
        <v>0</v>
      </c>
      <c r="K25229" t="s">
        <v>96868</v>
      </c>
    </row>
    <row r="25230" spans="1:11" x14ac:dyDescent="0.3">
      <c r="A25230" t="s">
        <v>96869</v>
      </c>
      <c r="B25230" t="s">
        <v>96870</v>
      </c>
      <c r="C25230" t="s">
        <v>27</v>
      </c>
      <c r="D25230" t="s">
        <v>96871</v>
      </c>
      <c r="E25230" t="s">
        <v>29</v>
      </c>
      <c r="F25230" t="s">
        <v>41</v>
      </c>
      <c r="G25230" t="s">
        <v>42</v>
      </c>
      <c r="H25230">
        <v>0</v>
      </c>
      <c r="I25230">
        <v>0</v>
      </c>
      <c r="J25230">
        <v>0</v>
      </c>
      <c r="K25230" t="s">
        <v>96872</v>
      </c>
    </row>
    <row r="25231" spans="1:11" x14ac:dyDescent="0.3">
      <c r="A25231" t="s">
        <v>96873</v>
      </c>
      <c r="B25231" t="s">
        <v>96874</v>
      </c>
      <c r="C25231" t="s">
        <v>27</v>
      </c>
      <c r="D25231" t="s">
        <v>96875</v>
      </c>
      <c r="E25231" t="s">
        <v>1867</v>
      </c>
      <c r="F25231" t="s">
        <v>16</v>
      </c>
      <c r="G25231" t="s">
        <v>42</v>
      </c>
      <c r="H25231">
        <v>0</v>
      </c>
      <c r="I25231">
        <v>0</v>
      </c>
      <c r="J25231">
        <v>0</v>
      </c>
      <c r="K25231" t="s">
        <v>96876</v>
      </c>
    </row>
    <row r="25232" spans="1:11" x14ac:dyDescent="0.3">
      <c r="A25232" t="s">
        <v>96877</v>
      </c>
      <c r="B25232" t="s">
        <v>96878</v>
      </c>
      <c r="C25232" t="s">
        <v>27</v>
      </c>
      <c r="D25232" t="s">
        <v>96879</v>
      </c>
      <c r="E25232" t="s">
        <v>1867</v>
      </c>
      <c r="F25232" t="s">
        <v>16</v>
      </c>
      <c r="G25232" t="s">
        <v>42</v>
      </c>
      <c r="H25232">
        <v>0</v>
      </c>
      <c r="I25232">
        <v>0</v>
      </c>
      <c r="J25232">
        <v>0</v>
      </c>
      <c r="K25232" t="s">
        <v>96880</v>
      </c>
    </row>
    <row r="25233" spans="1:11" x14ac:dyDescent="0.3">
      <c r="A25233" t="s">
        <v>96881</v>
      </c>
      <c r="B25233" t="s">
        <v>96882</v>
      </c>
      <c r="C25233" t="s">
        <v>27</v>
      </c>
      <c r="D25233" t="s">
        <v>96883</v>
      </c>
      <c r="E25233" t="s">
        <v>1867</v>
      </c>
      <c r="F25233" t="s">
        <v>16</v>
      </c>
      <c r="G25233" t="s">
        <v>42</v>
      </c>
      <c r="H25233">
        <v>0</v>
      </c>
      <c r="I25233">
        <v>0</v>
      </c>
      <c r="J25233">
        <v>0</v>
      </c>
      <c r="K25233" t="s">
        <v>96884</v>
      </c>
    </row>
    <row r="25234" spans="1:11" x14ac:dyDescent="0.3">
      <c r="A25234" t="s">
        <v>96885</v>
      </c>
      <c r="B25234" t="s">
        <v>96886</v>
      </c>
      <c r="C25234" t="s">
        <v>27</v>
      </c>
      <c r="D25234" t="s">
        <v>96887</v>
      </c>
      <c r="E25234" t="s">
        <v>1867</v>
      </c>
      <c r="F25234" t="s">
        <v>16</v>
      </c>
      <c r="G25234" t="s">
        <v>42</v>
      </c>
      <c r="H25234">
        <v>0</v>
      </c>
      <c r="I25234">
        <v>0</v>
      </c>
      <c r="J25234">
        <v>0</v>
      </c>
      <c r="K25234" t="s">
        <v>96888</v>
      </c>
    </row>
    <row r="25235" spans="1:11" x14ac:dyDescent="0.3">
      <c r="A25235" t="s">
        <v>96889</v>
      </c>
      <c r="B25235" t="s">
        <v>96890</v>
      </c>
      <c r="C25235" t="s">
        <v>27</v>
      </c>
      <c r="D25235" t="s">
        <v>96891</v>
      </c>
      <c r="E25235" t="s">
        <v>1867</v>
      </c>
      <c r="F25235" t="s">
        <v>16</v>
      </c>
      <c r="G25235" t="s">
        <v>42</v>
      </c>
      <c r="H25235">
        <v>0</v>
      </c>
      <c r="I25235">
        <v>0</v>
      </c>
      <c r="J25235">
        <v>0</v>
      </c>
      <c r="K25235" t="s">
        <v>96892</v>
      </c>
    </row>
    <row r="25236" spans="1:11" x14ac:dyDescent="0.3">
      <c r="A25236" t="s">
        <v>96893</v>
      </c>
      <c r="B25236" t="s">
        <v>96894</v>
      </c>
      <c r="C25236" t="s">
        <v>27</v>
      </c>
      <c r="D25236" t="s">
        <v>96895</v>
      </c>
      <c r="E25236" t="s">
        <v>1867</v>
      </c>
      <c r="F25236" t="s">
        <v>16</v>
      </c>
      <c r="G25236" t="s">
        <v>42</v>
      </c>
      <c r="H25236">
        <v>0</v>
      </c>
      <c r="I25236">
        <v>0</v>
      </c>
      <c r="J25236">
        <v>0</v>
      </c>
      <c r="K25236" t="s">
        <v>96896</v>
      </c>
    </row>
    <row r="25237" spans="1:11" x14ac:dyDescent="0.3">
      <c r="A25237" t="s">
        <v>96897</v>
      </c>
      <c r="B25237" t="s">
        <v>96898</v>
      </c>
      <c r="C25237" t="s">
        <v>27</v>
      </c>
      <c r="D25237" t="s">
        <v>96899</v>
      </c>
      <c r="E25237" t="s">
        <v>1867</v>
      </c>
      <c r="F25237" t="s">
        <v>16</v>
      </c>
      <c r="G25237" t="s">
        <v>42</v>
      </c>
      <c r="H25237">
        <v>0</v>
      </c>
      <c r="I25237">
        <v>0</v>
      </c>
      <c r="J25237">
        <v>0</v>
      </c>
      <c r="K25237" t="s">
        <v>96900</v>
      </c>
    </row>
    <row r="25238" spans="1:11" x14ac:dyDescent="0.3">
      <c r="A25238" t="s">
        <v>96901</v>
      </c>
      <c r="B25238" t="s">
        <v>96902</v>
      </c>
      <c r="C25238" t="s">
        <v>27</v>
      </c>
      <c r="D25238" t="s">
        <v>96903</v>
      </c>
      <c r="E25238" t="s">
        <v>1867</v>
      </c>
      <c r="F25238" t="s">
        <v>16</v>
      </c>
      <c r="G25238" t="s">
        <v>42</v>
      </c>
      <c r="H25238">
        <v>0</v>
      </c>
      <c r="I25238">
        <v>0</v>
      </c>
      <c r="J25238">
        <v>0</v>
      </c>
      <c r="K25238" t="s">
        <v>96904</v>
      </c>
    </row>
    <row r="25239" spans="1:11" x14ac:dyDescent="0.3">
      <c r="A25239" t="s">
        <v>96905</v>
      </c>
      <c r="B25239" t="s">
        <v>96906</v>
      </c>
      <c r="C25239" t="s">
        <v>20</v>
      </c>
      <c r="D25239" t="s">
        <v>96907</v>
      </c>
      <c r="E25239" t="s">
        <v>62177</v>
      </c>
      <c r="F25239" t="s">
        <v>2852</v>
      </c>
      <c r="G25239" t="s">
        <v>42</v>
      </c>
      <c r="H25239">
        <v>0</v>
      </c>
      <c r="I25239">
        <v>0</v>
      </c>
      <c r="J25239">
        <v>0</v>
      </c>
      <c r="K25239" t="s">
        <v>96908</v>
      </c>
    </row>
    <row r="25240" spans="1:11" x14ac:dyDescent="0.3">
      <c r="A25240" t="s">
        <v>96909</v>
      </c>
      <c r="B25240" t="s">
        <v>96910</v>
      </c>
      <c r="C25240" t="s">
        <v>27</v>
      </c>
      <c r="D25240" t="s">
        <v>96911</v>
      </c>
      <c r="E25240" t="s">
        <v>1867</v>
      </c>
      <c r="F25240" t="s">
        <v>16</v>
      </c>
      <c r="G25240" t="s">
        <v>42</v>
      </c>
      <c r="H25240">
        <v>0</v>
      </c>
      <c r="I25240">
        <v>0</v>
      </c>
      <c r="J25240">
        <v>0</v>
      </c>
      <c r="K25240" t="s">
        <v>96912</v>
      </c>
    </row>
    <row r="25241" spans="1:11" x14ac:dyDescent="0.3">
      <c r="A25241" t="s">
        <v>96913</v>
      </c>
      <c r="B25241" t="s">
        <v>96914</v>
      </c>
      <c r="C25241" t="s">
        <v>27</v>
      </c>
      <c r="D25241" t="s">
        <v>96915</v>
      </c>
      <c r="E25241" t="s">
        <v>1867</v>
      </c>
      <c r="F25241" t="s">
        <v>16</v>
      </c>
      <c r="G25241" t="s">
        <v>42</v>
      </c>
      <c r="H25241">
        <v>0</v>
      </c>
      <c r="I25241">
        <v>0</v>
      </c>
      <c r="J25241">
        <v>0</v>
      </c>
      <c r="K25241" t="s">
        <v>96916</v>
      </c>
    </row>
    <row r="25242" spans="1:11" x14ac:dyDescent="0.3">
      <c r="A25242" t="s">
        <v>96917</v>
      </c>
      <c r="B25242" t="s">
        <v>96918</v>
      </c>
      <c r="C25242" t="s">
        <v>27</v>
      </c>
      <c r="D25242" t="s">
        <v>96919</v>
      </c>
      <c r="E25242" t="s">
        <v>1867</v>
      </c>
      <c r="F25242" t="s">
        <v>16</v>
      </c>
      <c r="G25242" t="s">
        <v>42</v>
      </c>
      <c r="H25242">
        <v>0</v>
      </c>
      <c r="I25242">
        <v>0</v>
      </c>
      <c r="J25242">
        <v>0</v>
      </c>
      <c r="K25242" t="s">
        <v>96920</v>
      </c>
    </row>
    <row r="25243" spans="1:11" x14ac:dyDescent="0.3">
      <c r="A25243" t="s">
        <v>96921</v>
      </c>
      <c r="B25243" t="s">
        <v>96922</v>
      </c>
      <c r="C25243" t="s">
        <v>27</v>
      </c>
      <c r="D25243" t="s">
        <v>96923</v>
      </c>
      <c r="E25243" t="s">
        <v>1867</v>
      </c>
      <c r="F25243" t="s">
        <v>16</v>
      </c>
      <c r="G25243" t="s">
        <v>42</v>
      </c>
      <c r="H25243">
        <v>0</v>
      </c>
      <c r="I25243">
        <v>0</v>
      </c>
      <c r="J25243">
        <v>0</v>
      </c>
      <c r="K25243" t="s">
        <v>96924</v>
      </c>
    </row>
    <row r="25244" spans="1:11" x14ac:dyDescent="0.3">
      <c r="A25244" t="s">
        <v>96925</v>
      </c>
      <c r="B25244" t="s">
        <v>96926</v>
      </c>
      <c r="C25244" t="s">
        <v>27</v>
      </c>
      <c r="D25244" t="s">
        <v>96927</v>
      </c>
      <c r="E25244" t="s">
        <v>1867</v>
      </c>
      <c r="F25244" t="s">
        <v>16</v>
      </c>
      <c r="G25244" t="s">
        <v>42</v>
      </c>
      <c r="H25244">
        <v>0</v>
      </c>
      <c r="I25244">
        <v>0</v>
      </c>
      <c r="J25244">
        <v>0</v>
      </c>
      <c r="K25244" t="s">
        <v>96928</v>
      </c>
    </row>
    <row r="25245" spans="1:11" x14ac:dyDescent="0.3">
      <c r="A25245" t="s">
        <v>96929</v>
      </c>
      <c r="B25245" t="s">
        <v>96930</v>
      </c>
      <c r="C25245" t="s">
        <v>27</v>
      </c>
      <c r="D25245" t="s">
        <v>96931</v>
      </c>
      <c r="E25245" t="s">
        <v>1867</v>
      </c>
      <c r="F25245" t="s">
        <v>16</v>
      </c>
      <c r="G25245" t="s">
        <v>42</v>
      </c>
      <c r="H25245">
        <v>0</v>
      </c>
      <c r="I25245">
        <v>0</v>
      </c>
      <c r="J25245">
        <v>0</v>
      </c>
      <c r="K25245" t="s">
        <v>96932</v>
      </c>
    </row>
    <row r="25246" spans="1:11" x14ac:dyDescent="0.3">
      <c r="A25246" t="s">
        <v>96933</v>
      </c>
      <c r="B25246" t="s">
        <v>96934</v>
      </c>
      <c r="C25246" t="s">
        <v>27</v>
      </c>
      <c r="D25246" t="s">
        <v>96935</v>
      </c>
      <c r="E25246" t="s">
        <v>1867</v>
      </c>
      <c r="F25246" t="s">
        <v>16</v>
      </c>
      <c r="G25246" t="s">
        <v>42</v>
      </c>
      <c r="H25246">
        <v>0</v>
      </c>
      <c r="I25246">
        <v>0</v>
      </c>
      <c r="J25246">
        <v>0</v>
      </c>
      <c r="K25246" t="s">
        <v>96936</v>
      </c>
    </row>
    <row r="25247" spans="1:11" x14ac:dyDescent="0.3">
      <c r="A25247" t="s">
        <v>96937</v>
      </c>
      <c r="B25247" t="s">
        <v>96938</v>
      </c>
      <c r="C25247" t="s">
        <v>27</v>
      </c>
      <c r="D25247" t="s">
        <v>96939</v>
      </c>
      <c r="E25247" t="s">
        <v>1867</v>
      </c>
      <c r="F25247" t="s">
        <v>16</v>
      </c>
      <c r="G25247" t="s">
        <v>42</v>
      </c>
      <c r="H25247">
        <v>0</v>
      </c>
      <c r="I25247">
        <v>0</v>
      </c>
      <c r="J25247">
        <v>0</v>
      </c>
      <c r="K25247" t="s">
        <v>96940</v>
      </c>
    </row>
    <row r="25248" spans="1:11" x14ac:dyDescent="0.3">
      <c r="A25248" t="s">
        <v>96941</v>
      </c>
      <c r="B25248" t="s">
        <v>96942</v>
      </c>
      <c r="C25248" t="s">
        <v>27</v>
      </c>
      <c r="D25248" t="s">
        <v>96943</v>
      </c>
      <c r="E25248" t="s">
        <v>1867</v>
      </c>
      <c r="F25248" t="s">
        <v>16</v>
      </c>
      <c r="G25248" t="s">
        <v>42</v>
      </c>
      <c r="H25248">
        <v>0</v>
      </c>
      <c r="I25248">
        <v>0</v>
      </c>
      <c r="J25248">
        <v>0</v>
      </c>
      <c r="K25248" t="s">
        <v>96944</v>
      </c>
    </row>
    <row r="25249" spans="1:11" x14ac:dyDescent="0.3">
      <c r="A25249" t="s">
        <v>96945</v>
      </c>
      <c r="B25249" t="s">
        <v>96946</v>
      </c>
      <c r="C25249" t="s">
        <v>27</v>
      </c>
      <c r="D25249" t="s">
        <v>96947</v>
      </c>
      <c r="E25249" t="s">
        <v>29</v>
      </c>
      <c r="F25249" t="s">
        <v>41</v>
      </c>
      <c r="G25249" t="s">
        <v>42</v>
      </c>
      <c r="H25249">
        <v>0</v>
      </c>
      <c r="I25249">
        <v>0</v>
      </c>
      <c r="J25249">
        <v>0</v>
      </c>
      <c r="K25249" t="s">
        <v>96948</v>
      </c>
    </row>
    <row r="25250" spans="1:11" x14ac:dyDescent="0.3">
      <c r="A25250" t="s">
        <v>96949</v>
      </c>
      <c r="B25250" t="s">
        <v>96950</v>
      </c>
      <c r="C25250" t="s">
        <v>27</v>
      </c>
      <c r="D25250" t="s">
        <v>96951</v>
      </c>
      <c r="E25250" t="s">
        <v>12540</v>
      </c>
      <c r="F25250" t="s">
        <v>16</v>
      </c>
      <c r="G25250" t="s">
        <v>42</v>
      </c>
      <c r="H25250">
        <v>0</v>
      </c>
      <c r="I25250">
        <v>0</v>
      </c>
      <c r="J25250">
        <v>0</v>
      </c>
      <c r="K25250" t="s">
        <v>96952</v>
      </c>
    </row>
    <row r="25251" spans="1:11" x14ac:dyDescent="0.3">
      <c r="A25251" t="s">
        <v>96953</v>
      </c>
      <c r="B25251" t="s">
        <v>96954</v>
      </c>
      <c r="C25251" t="s">
        <v>27</v>
      </c>
      <c r="D25251" t="s">
        <v>96955</v>
      </c>
      <c r="E25251" t="s">
        <v>12540</v>
      </c>
      <c r="F25251" t="s">
        <v>16</v>
      </c>
      <c r="G25251" t="s">
        <v>42</v>
      </c>
      <c r="H25251">
        <v>0</v>
      </c>
      <c r="I25251">
        <v>0</v>
      </c>
      <c r="J25251">
        <v>0</v>
      </c>
      <c r="K25251" t="s">
        <v>96956</v>
      </c>
    </row>
    <row r="25252" spans="1:11" x14ac:dyDescent="0.3">
      <c r="A25252" t="s">
        <v>96957</v>
      </c>
      <c r="B25252" t="s">
        <v>96958</v>
      </c>
      <c r="C25252" t="s">
        <v>27</v>
      </c>
      <c r="D25252" t="s">
        <v>96959</v>
      </c>
      <c r="E25252" t="s">
        <v>12540</v>
      </c>
      <c r="F25252" t="s">
        <v>16</v>
      </c>
      <c r="G25252" t="s">
        <v>42</v>
      </c>
      <c r="H25252">
        <v>0</v>
      </c>
      <c r="I25252">
        <v>0</v>
      </c>
      <c r="J25252">
        <v>0</v>
      </c>
      <c r="K25252" t="s">
        <v>96960</v>
      </c>
    </row>
    <row r="25253" spans="1:11" x14ac:dyDescent="0.3">
      <c r="A25253" t="s">
        <v>96961</v>
      </c>
      <c r="B25253" t="s">
        <v>32309</v>
      </c>
      <c r="C25253" t="s">
        <v>27</v>
      </c>
      <c r="D25253" t="s">
        <v>96962</v>
      </c>
      <c r="E25253" t="s">
        <v>12540</v>
      </c>
      <c r="F25253" t="s">
        <v>16</v>
      </c>
      <c r="G25253" t="s">
        <v>42</v>
      </c>
      <c r="H25253">
        <v>0</v>
      </c>
      <c r="I25253">
        <v>0</v>
      </c>
      <c r="J25253">
        <v>0</v>
      </c>
      <c r="K25253" t="s">
        <v>96963</v>
      </c>
    </row>
    <row r="25254" spans="1:11" x14ac:dyDescent="0.3">
      <c r="A25254" t="s">
        <v>96964</v>
      </c>
      <c r="B25254" t="s">
        <v>96965</v>
      </c>
      <c r="C25254" t="s">
        <v>27</v>
      </c>
      <c r="D25254" t="s">
        <v>96966</v>
      </c>
      <c r="E25254" t="s">
        <v>12540</v>
      </c>
      <c r="F25254" t="s">
        <v>16</v>
      </c>
      <c r="G25254" t="s">
        <v>42</v>
      </c>
      <c r="H25254">
        <v>0</v>
      </c>
      <c r="I25254">
        <v>0</v>
      </c>
      <c r="J25254">
        <v>0</v>
      </c>
      <c r="K25254" t="s">
        <v>96967</v>
      </c>
    </row>
    <row r="25255" spans="1:11" x14ac:dyDescent="0.3">
      <c r="A25255" t="s">
        <v>96968</v>
      </c>
      <c r="B25255" t="s">
        <v>96969</v>
      </c>
      <c r="C25255" t="s">
        <v>27</v>
      </c>
      <c r="D25255" t="s">
        <v>96970</v>
      </c>
      <c r="E25255" t="s">
        <v>12540</v>
      </c>
      <c r="F25255" t="s">
        <v>16</v>
      </c>
      <c r="G25255" t="s">
        <v>42</v>
      </c>
      <c r="H25255">
        <v>0</v>
      </c>
      <c r="I25255">
        <v>0</v>
      </c>
      <c r="J25255">
        <v>0</v>
      </c>
      <c r="K25255" t="s">
        <v>96971</v>
      </c>
    </row>
    <row r="25256" spans="1:11" x14ac:dyDescent="0.3">
      <c r="A25256" t="s">
        <v>96972</v>
      </c>
      <c r="B25256" t="s">
        <v>96973</v>
      </c>
      <c r="C25256" t="s">
        <v>27</v>
      </c>
      <c r="D25256" t="s">
        <v>96974</v>
      </c>
      <c r="E25256" t="s">
        <v>12540</v>
      </c>
      <c r="F25256" t="s">
        <v>16</v>
      </c>
      <c r="G25256" t="s">
        <v>42</v>
      </c>
      <c r="H25256">
        <v>0</v>
      </c>
      <c r="I25256">
        <v>0</v>
      </c>
      <c r="J25256">
        <v>0</v>
      </c>
      <c r="K25256" t="s">
        <v>96975</v>
      </c>
    </row>
    <row r="25257" spans="1:11" x14ac:dyDescent="0.3">
      <c r="A25257" t="s">
        <v>96976</v>
      </c>
      <c r="B25257" t="s">
        <v>96977</v>
      </c>
      <c r="C25257" t="s">
        <v>27</v>
      </c>
      <c r="D25257" t="s">
        <v>96978</v>
      </c>
      <c r="E25257" t="s">
        <v>12540</v>
      </c>
      <c r="F25257" t="s">
        <v>16</v>
      </c>
      <c r="G25257" t="s">
        <v>42</v>
      </c>
      <c r="H25257">
        <v>0</v>
      </c>
      <c r="I25257">
        <v>0</v>
      </c>
      <c r="J25257">
        <v>0</v>
      </c>
      <c r="K25257" t="s">
        <v>96979</v>
      </c>
    </row>
    <row r="25258" spans="1:11" x14ac:dyDescent="0.3">
      <c r="A25258" t="s">
        <v>96980</v>
      </c>
      <c r="B25258" t="s">
        <v>96981</v>
      </c>
      <c r="C25258" t="s">
        <v>27</v>
      </c>
      <c r="D25258" t="s">
        <v>96982</v>
      </c>
      <c r="E25258" t="s">
        <v>12540</v>
      </c>
      <c r="F25258" t="s">
        <v>16</v>
      </c>
      <c r="G25258" t="s">
        <v>42</v>
      </c>
      <c r="H25258">
        <v>0</v>
      </c>
      <c r="I25258">
        <v>0</v>
      </c>
      <c r="J25258">
        <v>0</v>
      </c>
      <c r="K25258" t="s">
        <v>96983</v>
      </c>
    </row>
    <row r="25259" spans="1:11" x14ac:dyDescent="0.3">
      <c r="A25259" t="s">
        <v>96984</v>
      </c>
      <c r="B25259" t="s">
        <v>96985</v>
      </c>
      <c r="C25259" t="s">
        <v>27</v>
      </c>
      <c r="D25259" t="s">
        <v>96986</v>
      </c>
      <c r="E25259" t="s">
        <v>12540</v>
      </c>
      <c r="F25259" t="s">
        <v>16</v>
      </c>
      <c r="G25259" t="s">
        <v>42</v>
      </c>
      <c r="H25259">
        <v>0</v>
      </c>
      <c r="I25259">
        <v>0</v>
      </c>
      <c r="J25259">
        <v>0</v>
      </c>
      <c r="K25259" t="s">
        <v>96987</v>
      </c>
    </row>
    <row r="25260" spans="1:11" x14ac:dyDescent="0.3">
      <c r="A25260" t="s">
        <v>96988</v>
      </c>
      <c r="B25260" t="s">
        <v>96989</v>
      </c>
      <c r="C25260" t="s">
        <v>20</v>
      </c>
      <c r="D25260" t="s">
        <v>96907</v>
      </c>
      <c r="E25260" t="s">
        <v>62177</v>
      </c>
      <c r="F25260" t="s">
        <v>3944</v>
      </c>
      <c r="G25260" t="s">
        <v>42</v>
      </c>
      <c r="H25260">
        <v>0</v>
      </c>
      <c r="I25260">
        <v>0</v>
      </c>
      <c r="J25260">
        <v>0</v>
      </c>
      <c r="K25260" t="s">
        <v>96990</v>
      </c>
    </row>
    <row r="25261" spans="1:11" x14ac:dyDescent="0.3">
      <c r="A25261" t="s">
        <v>96991</v>
      </c>
      <c r="B25261" t="s">
        <v>96992</v>
      </c>
      <c r="C25261" t="s">
        <v>27</v>
      </c>
      <c r="D25261" t="s">
        <v>96993</v>
      </c>
      <c r="E25261" t="s">
        <v>12540</v>
      </c>
      <c r="F25261" t="s">
        <v>16</v>
      </c>
      <c r="G25261" t="s">
        <v>42</v>
      </c>
      <c r="H25261">
        <v>0</v>
      </c>
      <c r="I25261">
        <v>0</v>
      </c>
      <c r="J25261">
        <v>0</v>
      </c>
      <c r="K25261" t="s">
        <v>96994</v>
      </c>
    </row>
    <row r="25262" spans="1:11" x14ac:dyDescent="0.3">
      <c r="A25262" t="s">
        <v>96995</v>
      </c>
      <c r="B25262" t="s">
        <v>96996</v>
      </c>
      <c r="C25262" t="s">
        <v>27</v>
      </c>
      <c r="D25262" t="s">
        <v>96997</v>
      </c>
      <c r="E25262" t="s">
        <v>12540</v>
      </c>
      <c r="F25262" t="s">
        <v>16</v>
      </c>
      <c r="G25262" t="s">
        <v>42</v>
      </c>
      <c r="H25262">
        <v>0</v>
      </c>
      <c r="I25262">
        <v>0</v>
      </c>
      <c r="J25262">
        <v>0</v>
      </c>
      <c r="K25262" t="s">
        <v>96998</v>
      </c>
    </row>
    <row r="25263" spans="1:11" x14ac:dyDescent="0.3">
      <c r="A25263" t="s">
        <v>96999</v>
      </c>
      <c r="B25263" t="s">
        <v>97000</v>
      </c>
      <c r="C25263" t="s">
        <v>27</v>
      </c>
      <c r="D25263" t="s">
        <v>97001</v>
      </c>
      <c r="E25263" t="s">
        <v>12540</v>
      </c>
      <c r="F25263" t="s">
        <v>16</v>
      </c>
      <c r="G25263" t="s">
        <v>42</v>
      </c>
      <c r="H25263">
        <v>0</v>
      </c>
      <c r="I25263">
        <v>0</v>
      </c>
      <c r="J25263">
        <v>0</v>
      </c>
      <c r="K25263" t="s">
        <v>97002</v>
      </c>
    </row>
    <row r="25264" spans="1:11" x14ac:dyDescent="0.3">
      <c r="A25264" t="s">
        <v>97003</v>
      </c>
      <c r="B25264" t="s">
        <v>97004</v>
      </c>
      <c r="C25264" t="s">
        <v>27</v>
      </c>
      <c r="D25264" t="s">
        <v>97005</v>
      </c>
      <c r="E25264" t="s">
        <v>12540</v>
      </c>
      <c r="F25264" t="s">
        <v>16</v>
      </c>
      <c r="G25264" t="s">
        <v>42</v>
      </c>
      <c r="H25264">
        <v>0</v>
      </c>
      <c r="I25264">
        <v>0</v>
      </c>
      <c r="J25264">
        <v>0</v>
      </c>
      <c r="K25264" t="s">
        <v>97006</v>
      </c>
    </row>
    <row r="25265" spans="1:11" x14ac:dyDescent="0.3">
      <c r="A25265" t="s">
        <v>97007</v>
      </c>
      <c r="B25265" t="s">
        <v>97008</v>
      </c>
      <c r="C25265" t="s">
        <v>27</v>
      </c>
      <c r="D25265" t="s">
        <v>97009</v>
      </c>
      <c r="E25265" t="s">
        <v>12540</v>
      </c>
      <c r="F25265" t="s">
        <v>16</v>
      </c>
      <c r="G25265" t="s">
        <v>42</v>
      </c>
      <c r="H25265">
        <v>0</v>
      </c>
      <c r="I25265">
        <v>0</v>
      </c>
      <c r="J25265">
        <v>0</v>
      </c>
      <c r="K25265" t="s">
        <v>97010</v>
      </c>
    </row>
    <row r="25266" spans="1:11" x14ac:dyDescent="0.3">
      <c r="A25266" t="s">
        <v>97011</v>
      </c>
      <c r="B25266" t="s">
        <v>97012</v>
      </c>
      <c r="C25266" t="s">
        <v>27</v>
      </c>
      <c r="D25266" t="s">
        <v>97013</v>
      </c>
      <c r="E25266" t="s">
        <v>12540</v>
      </c>
      <c r="F25266" t="s">
        <v>16</v>
      </c>
      <c r="G25266" t="s">
        <v>42</v>
      </c>
      <c r="H25266">
        <v>0</v>
      </c>
      <c r="I25266">
        <v>0</v>
      </c>
      <c r="J25266">
        <v>0</v>
      </c>
      <c r="K25266" t="s">
        <v>97014</v>
      </c>
    </row>
    <row r="25267" spans="1:11" x14ac:dyDescent="0.3">
      <c r="A25267" t="s">
        <v>97015</v>
      </c>
      <c r="B25267" t="s">
        <v>97016</v>
      </c>
      <c r="C25267" t="s">
        <v>27</v>
      </c>
      <c r="D25267" t="s">
        <v>97017</v>
      </c>
      <c r="E25267" t="s">
        <v>12540</v>
      </c>
      <c r="F25267" t="s">
        <v>16</v>
      </c>
      <c r="G25267" t="s">
        <v>42</v>
      </c>
      <c r="H25267">
        <v>0</v>
      </c>
      <c r="I25267">
        <v>0</v>
      </c>
      <c r="J25267">
        <v>0</v>
      </c>
      <c r="K25267" t="s">
        <v>97018</v>
      </c>
    </row>
    <row r="25268" spans="1:11" x14ac:dyDescent="0.3">
      <c r="A25268" t="s">
        <v>97019</v>
      </c>
      <c r="B25268" t="s">
        <v>97020</v>
      </c>
      <c r="C25268" t="s">
        <v>27</v>
      </c>
      <c r="D25268" t="s">
        <v>97017</v>
      </c>
      <c r="E25268" t="s">
        <v>12540</v>
      </c>
      <c r="F25268" t="s">
        <v>16</v>
      </c>
      <c r="G25268" t="s">
        <v>42</v>
      </c>
      <c r="H25268">
        <v>0</v>
      </c>
      <c r="I25268">
        <v>0</v>
      </c>
      <c r="J25268">
        <v>0</v>
      </c>
      <c r="K25268" t="s">
        <v>97021</v>
      </c>
    </row>
    <row r="25269" spans="1:11" x14ac:dyDescent="0.3">
      <c r="A25269" t="s">
        <v>97022</v>
      </c>
      <c r="B25269" t="s">
        <v>97023</v>
      </c>
      <c r="C25269" t="s">
        <v>27</v>
      </c>
      <c r="D25269" t="s">
        <v>97024</v>
      </c>
      <c r="E25269" t="s">
        <v>12540</v>
      </c>
      <c r="F25269" t="s">
        <v>16</v>
      </c>
      <c r="G25269" t="s">
        <v>42</v>
      </c>
      <c r="H25269">
        <v>0</v>
      </c>
      <c r="I25269">
        <v>0</v>
      </c>
      <c r="J25269">
        <v>0</v>
      </c>
      <c r="K25269" t="s">
        <v>97025</v>
      </c>
    </row>
    <row r="25270" spans="1:11" x14ac:dyDescent="0.3">
      <c r="A25270" t="s">
        <v>97026</v>
      </c>
      <c r="B25270" t="s">
        <v>97027</v>
      </c>
      <c r="C25270" t="s">
        <v>27</v>
      </c>
      <c r="D25270" t="s">
        <v>97028</v>
      </c>
      <c r="E25270" t="s">
        <v>12540</v>
      </c>
      <c r="F25270" t="s">
        <v>16</v>
      </c>
      <c r="G25270" t="s">
        <v>42</v>
      </c>
      <c r="H25270">
        <v>0</v>
      </c>
      <c r="I25270">
        <v>0</v>
      </c>
      <c r="J25270">
        <v>0</v>
      </c>
      <c r="K25270" t="s">
        <v>97029</v>
      </c>
    </row>
    <row r="25271" spans="1:11" x14ac:dyDescent="0.3">
      <c r="A25271" t="s">
        <v>97030</v>
      </c>
      <c r="B25271" t="s">
        <v>97031</v>
      </c>
      <c r="C25271" t="s">
        <v>20</v>
      </c>
      <c r="D25271" t="s">
        <v>97032</v>
      </c>
      <c r="E25271" t="s">
        <v>62177</v>
      </c>
      <c r="F25271" t="s">
        <v>631</v>
      </c>
      <c r="G25271" t="s">
        <v>42</v>
      </c>
      <c r="H25271">
        <v>0</v>
      </c>
      <c r="I25271">
        <v>0</v>
      </c>
      <c r="J25271">
        <v>0</v>
      </c>
      <c r="K25271" t="s">
        <v>97033</v>
      </c>
    </row>
    <row r="25272" spans="1:11" x14ac:dyDescent="0.3">
      <c r="A25272" t="s">
        <v>97034</v>
      </c>
      <c r="B25272" t="s">
        <v>97035</v>
      </c>
      <c r="C25272" t="s">
        <v>27</v>
      </c>
      <c r="D25272" t="s">
        <v>97036</v>
      </c>
      <c r="E25272" t="s">
        <v>12540</v>
      </c>
      <c r="F25272" t="s">
        <v>16</v>
      </c>
      <c r="G25272" t="s">
        <v>42</v>
      </c>
      <c r="H25272">
        <v>0</v>
      </c>
      <c r="I25272">
        <v>0</v>
      </c>
      <c r="J25272">
        <v>0</v>
      </c>
      <c r="K25272" t="s">
        <v>97037</v>
      </c>
    </row>
    <row r="25273" spans="1:11" x14ac:dyDescent="0.3">
      <c r="A25273" t="s">
        <v>97038</v>
      </c>
      <c r="B25273" t="s">
        <v>97039</v>
      </c>
      <c r="C25273" t="s">
        <v>27</v>
      </c>
      <c r="D25273" t="s">
        <v>97040</v>
      </c>
      <c r="E25273" t="s">
        <v>12540</v>
      </c>
      <c r="F25273" t="s">
        <v>16</v>
      </c>
      <c r="G25273" t="s">
        <v>42</v>
      </c>
      <c r="H25273">
        <v>0</v>
      </c>
      <c r="I25273">
        <v>0</v>
      </c>
      <c r="J25273">
        <v>0</v>
      </c>
      <c r="K25273" t="s">
        <v>97041</v>
      </c>
    </row>
    <row r="25274" spans="1:11" x14ac:dyDescent="0.3">
      <c r="A25274" t="s">
        <v>97042</v>
      </c>
      <c r="B25274" t="s">
        <v>97043</v>
      </c>
      <c r="C25274" t="s">
        <v>27</v>
      </c>
      <c r="D25274" t="s">
        <v>97044</v>
      </c>
      <c r="E25274" t="s">
        <v>12540</v>
      </c>
      <c r="F25274" t="s">
        <v>16</v>
      </c>
      <c r="G25274" t="s">
        <v>42</v>
      </c>
      <c r="H25274">
        <v>0</v>
      </c>
      <c r="I25274">
        <v>0</v>
      </c>
      <c r="J25274">
        <v>0</v>
      </c>
      <c r="K25274" t="s">
        <v>97045</v>
      </c>
    </row>
    <row r="25275" spans="1:11" x14ac:dyDescent="0.3">
      <c r="A25275" t="s">
        <v>97046</v>
      </c>
      <c r="B25275" t="s">
        <v>97047</v>
      </c>
      <c r="C25275" t="s">
        <v>27</v>
      </c>
      <c r="D25275" t="s">
        <v>97048</v>
      </c>
      <c r="E25275" t="s">
        <v>12540</v>
      </c>
      <c r="F25275" t="s">
        <v>16</v>
      </c>
      <c r="G25275" t="s">
        <v>42</v>
      </c>
      <c r="H25275">
        <v>0</v>
      </c>
      <c r="I25275">
        <v>0</v>
      </c>
      <c r="J25275">
        <v>0</v>
      </c>
      <c r="K25275" t="s">
        <v>97049</v>
      </c>
    </row>
    <row r="25276" spans="1:11" x14ac:dyDescent="0.3">
      <c r="A25276" t="s">
        <v>97050</v>
      </c>
      <c r="B25276" t="s">
        <v>97051</v>
      </c>
      <c r="C25276" t="s">
        <v>27</v>
      </c>
      <c r="D25276" t="s">
        <v>97052</v>
      </c>
      <c r="E25276" t="s">
        <v>12540</v>
      </c>
      <c r="F25276" t="s">
        <v>16</v>
      </c>
      <c r="G25276" t="s">
        <v>42</v>
      </c>
      <c r="H25276">
        <v>0</v>
      </c>
      <c r="I25276">
        <v>0</v>
      </c>
      <c r="J25276">
        <v>0</v>
      </c>
      <c r="K25276" t="s">
        <v>97053</v>
      </c>
    </row>
    <row r="25277" spans="1:11" x14ac:dyDescent="0.3">
      <c r="A25277" t="s">
        <v>97054</v>
      </c>
      <c r="B25277" t="s">
        <v>97055</v>
      </c>
      <c r="C25277" t="s">
        <v>27</v>
      </c>
      <c r="D25277" t="s">
        <v>97056</v>
      </c>
      <c r="E25277" t="s">
        <v>12540</v>
      </c>
      <c r="F25277" t="s">
        <v>16</v>
      </c>
      <c r="G25277" t="s">
        <v>42</v>
      </c>
      <c r="H25277">
        <v>0</v>
      </c>
      <c r="I25277">
        <v>0</v>
      </c>
      <c r="J25277">
        <v>0</v>
      </c>
      <c r="K25277" t="s">
        <v>97057</v>
      </c>
    </row>
    <row r="25278" spans="1:11" x14ac:dyDescent="0.3">
      <c r="A25278" t="s">
        <v>97058</v>
      </c>
      <c r="B25278" t="s">
        <v>97059</v>
      </c>
      <c r="C25278" t="s">
        <v>27</v>
      </c>
      <c r="D25278" t="s">
        <v>97060</v>
      </c>
      <c r="E25278" t="s">
        <v>12540</v>
      </c>
      <c r="F25278" t="s">
        <v>16</v>
      </c>
      <c r="G25278" t="s">
        <v>42</v>
      </c>
      <c r="H25278">
        <v>0</v>
      </c>
      <c r="I25278">
        <v>0</v>
      </c>
      <c r="J25278">
        <v>0</v>
      </c>
      <c r="K25278" t="s">
        <v>97061</v>
      </c>
    </row>
    <row r="25279" spans="1:11" x14ac:dyDescent="0.3">
      <c r="A25279" t="s">
        <v>97062</v>
      </c>
      <c r="B25279" t="s">
        <v>97063</v>
      </c>
      <c r="C25279" t="s">
        <v>27</v>
      </c>
      <c r="D25279" t="s">
        <v>97064</v>
      </c>
      <c r="E25279" t="s">
        <v>12540</v>
      </c>
      <c r="F25279" t="s">
        <v>16</v>
      </c>
      <c r="G25279" t="s">
        <v>42</v>
      </c>
      <c r="H25279">
        <v>0</v>
      </c>
      <c r="I25279">
        <v>0</v>
      </c>
      <c r="J25279">
        <v>0</v>
      </c>
      <c r="K25279" t="s">
        <v>97065</v>
      </c>
    </row>
    <row r="25280" spans="1:11" x14ac:dyDescent="0.3">
      <c r="A25280" t="s">
        <v>97066</v>
      </c>
      <c r="B25280" t="s">
        <v>97067</v>
      </c>
      <c r="C25280" t="s">
        <v>27</v>
      </c>
      <c r="D25280" t="s">
        <v>97068</v>
      </c>
      <c r="E25280" t="s">
        <v>12540</v>
      </c>
      <c r="F25280" t="s">
        <v>16</v>
      </c>
      <c r="G25280" t="s">
        <v>42</v>
      </c>
      <c r="H25280">
        <v>0</v>
      </c>
      <c r="I25280">
        <v>0</v>
      </c>
      <c r="J25280">
        <v>0</v>
      </c>
      <c r="K25280" t="s">
        <v>97069</v>
      </c>
    </row>
    <row r="25281" spans="1:11" x14ac:dyDescent="0.3">
      <c r="A25281" t="s">
        <v>97070</v>
      </c>
      <c r="B25281" t="s">
        <v>97071</v>
      </c>
      <c r="C25281" t="s">
        <v>27</v>
      </c>
      <c r="D25281" t="s">
        <v>97072</v>
      </c>
      <c r="E25281" t="s">
        <v>12540</v>
      </c>
      <c r="F25281" t="s">
        <v>16</v>
      </c>
      <c r="G25281" t="s">
        <v>42</v>
      </c>
      <c r="H25281">
        <v>0</v>
      </c>
      <c r="I25281">
        <v>0</v>
      </c>
      <c r="J25281">
        <v>0</v>
      </c>
      <c r="K25281" t="s">
        <v>97073</v>
      </c>
    </row>
    <row r="25282" spans="1:11" x14ac:dyDescent="0.3">
      <c r="A25282" t="s">
        <v>97074</v>
      </c>
      <c r="B25282" t="s">
        <v>97075</v>
      </c>
      <c r="C25282" t="s">
        <v>20</v>
      </c>
      <c r="D25282" t="s">
        <v>97076</v>
      </c>
      <c r="E25282" t="s">
        <v>62177</v>
      </c>
      <c r="F25282" t="s">
        <v>1611</v>
      </c>
      <c r="G25282" t="s">
        <v>42</v>
      </c>
      <c r="H25282">
        <v>0</v>
      </c>
      <c r="I25282">
        <v>0</v>
      </c>
      <c r="J25282">
        <v>0</v>
      </c>
      <c r="K25282" t="s">
        <v>97077</v>
      </c>
    </row>
    <row r="25283" spans="1:11" x14ac:dyDescent="0.3">
      <c r="A25283" t="s">
        <v>97078</v>
      </c>
      <c r="B25283" t="s">
        <v>97079</v>
      </c>
      <c r="C25283" t="s">
        <v>27</v>
      </c>
      <c r="D25283" t="s">
        <v>97080</v>
      </c>
      <c r="E25283" t="s">
        <v>12540</v>
      </c>
      <c r="F25283" t="s">
        <v>16</v>
      </c>
      <c r="G25283" t="s">
        <v>42</v>
      </c>
      <c r="H25283">
        <v>0</v>
      </c>
      <c r="I25283">
        <v>0</v>
      </c>
      <c r="J25283">
        <v>0</v>
      </c>
      <c r="K25283" t="s">
        <v>97081</v>
      </c>
    </row>
    <row r="25284" spans="1:11" x14ac:dyDescent="0.3">
      <c r="A25284" t="s">
        <v>97082</v>
      </c>
      <c r="B25284" t="s">
        <v>97083</v>
      </c>
      <c r="C25284" t="s">
        <v>27</v>
      </c>
      <c r="D25284" t="s">
        <v>97084</v>
      </c>
      <c r="E25284" t="s">
        <v>12540</v>
      </c>
      <c r="F25284" t="s">
        <v>16</v>
      </c>
      <c r="G25284" t="s">
        <v>42</v>
      </c>
      <c r="H25284">
        <v>0</v>
      </c>
      <c r="I25284">
        <v>0</v>
      </c>
      <c r="J25284">
        <v>0</v>
      </c>
      <c r="K25284" t="s">
        <v>97085</v>
      </c>
    </row>
    <row r="25285" spans="1:11" x14ac:dyDescent="0.3">
      <c r="A25285" t="s">
        <v>97086</v>
      </c>
      <c r="B25285" t="s">
        <v>97087</v>
      </c>
      <c r="C25285" t="s">
        <v>27</v>
      </c>
      <c r="D25285" t="s">
        <v>97088</v>
      </c>
      <c r="E25285" t="s">
        <v>12540</v>
      </c>
      <c r="F25285" t="s">
        <v>16</v>
      </c>
      <c r="G25285" t="s">
        <v>42</v>
      </c>
      <c r="H25285">
        <v>0</v>
      </c>
      <c r="I25285">
        <v>0</v>
      </c>
      <c r="J25285">
        <v>0</v>
      </c>
      <c r="K25285" t="s">
        <v>97089</v>
      </c>
    </row>
    <row r="25286" spans="1:11" x14ac:dyDescent="0.3">
      <c r="A25286" t="s">
        <v>97090</v>
      </c>
      <c r="B25286" t="s">
        <v>97091</v>
      </c>
      <c r="C25286" t="s">
        <v>27</v>
      </c>
      <c r="D25286" t="s">
        <v>97092</v>
      </c>
      <c r="E25286" t="s">
        <v>12540</v>
      </c>
      <c r="F25286" t="s">
        <v>16</v>
      </c>
      <c r="G25286" t="s">
        <v>42</v>
      </c>
      <c r="H25286">
        <v>0</v>
      </c>
      <c r="I25286">
        <v>0</v>
      </c>
      <c r="J25286">
        <v>0</v>
      </c>
      <c r="K25286" t="s">
        <v>97093</v>
      </c>
    </row>
    <row r="25287" spans="1:11" x14ac:dyDescent="0.3">
      <c r="A25287" t="s">
        <v>97094</v>
      </c>
      <c r="B25287" t="s">
        <v>97095</v>
      </c>
      <c r="C25287" t="s">
        <v>27</v>
      </c>
      <c r="D25287" t="s">
        <v>97096</v>
      </c>
      <c r="E25287" t="s">
        <v>12540</v>
      </c>
      <c r="F25287" t="s">
        <v>16</v>
      </c>
      <c r="G25287" t="s">
        <v>42</v>
      </c>
      <c r="H25287">
        <v>0</v>
      </c>
      <c r="I25287">
        <v>0</v>
      </c>
      <c r="J25287">
        <v>0</v>
      </c>
      <c r="K25287" t="s">
        <v>97097</v>
      </c>
    </row>
    <row r="25288" spans="1:11" x14ac:dyDescent="0.3">
      <c r="A25288" t="s">
        <v>97098</v>
      </c>
      <c r="B25288" t="s">
        <v>97099</v>
      </c>
      <c r="C25288" t="s">
        <v>27</v>
      </c>
      <c r="D25288" t="s">
        <v>97100</v>
      </c>
      <c r="E25288" t="s">
        <v>12540</v>
      </c>
      <c r="F25288" t="s">
        <v>16</v>
      </c>
      <c r="G25288" t="s">
        <v>42</v>
      </c>
      <c r="H25288">
        <v>0</v>
      </c>
      <c r="I25288">
        <v>0</v>
      </c>
      <c r="J25288">
        <v>0</v>
      </c>
      <c r="K25288" t="s">
        <v>97101</v>
      </c>
    </row>
    <row r="25289" spans="1:11" x14ac:dyDescent="0.3">
      <c r="A25289" t="s">
        <v>97102</v>
      </c>
      <c r="B25289" t="s">
        <v>97103</v>
      </c>
      <c r="C25289" t="s">
        <v>27</v>
      </c>
      <c r="D25289" t="s">
        <v>97104</v>
      </c>
      <c r="E25289" t="s">
        <v>12540</v>
      </c>
      <c r="F25289" t="s">
        <v>16</v>
      </c>
      <c r="G25289" t="s">
        <v>42</v>
      </c>
      <c r="H25289">
        <v>0</v>
      </c>
      <c r="I25289">
        <v>0</v>
      </c>
      <c r="J25289">
        <v>0</v>
      </c>
      <c r="K25289" t="s">
        <v>97105</v>
      </c>
    </row>
    <row r="25290" spans="1:11" x14ac:dyDescent="0.3">
      <c r="A25290" t="s">
        <v>97106</v>
      </c>
      <c r="B25290" t="s">
        <v>97107</v>
      </c>
      <c r="C25290" t="s">
        <v>27</v>
      </c>
      <c r="D25290" t="s">
        <v>97108</v>
      </c>
      <c r="E25290" t="s">
        <v>12540</v>
      </c>
      <c r="F25290" t="s">
        <v>16</v>
      </c>
      <c r="G25290" t="s">
        <v>42</v>
      </c>
      <c r="H25290">
        <v>0</v>
      </c>
      <c r="I25290">
        <v>0</v>
      </c>
      <c r="J25290">
        <v>0</v>
      </c>
      <c r="K25290" t="s">
        <v>97109</v>
      </c>
    </row>
    <row r="25291" spans="1:11" x14ac:dyDescent="0.3">
      <c r="A25291" t="s">
        <v>97110</v>
      </c>
      <c r="B25291" t="s">
        <v>97111</v>
      </c>
      <c r="C25291" t="s">
        <v>27</v>
      </c>
      <c r="D25291" t="s">
        <v>97112</v>
      </c>
      <c r="E25291" t="s">
        <v>12540</v>
      </c>
      <c r="F25291" t="s">
        <v>16</v>
      </c>
      <c r="G25291" t="s">
        <v>42</v>
      </c>
      <c r="H25291">
        <v>0</v>
      </c>
      <c r="I25291">
        <v>0</v>
      </c>
      <c r="J25291">
        <v>0</v>
      </c>
      <c r="K25291" t="s">
        <v>97113</v>
      </c>
    </row>
    <row r="25292" spans="1:11" x14ac:dyDescent="0.3">
      <c r="A25292" t="s">
        <v>97114</v>
      </c>
      <c r="B25292" t="s">
        <v>97115</v>
      </c>
      <c r="C25292" t="s">
        <v>20</v>
      </c>
      <c r="D25292" t="s">
        <v>97116</v>
      </c>
      <c r="E25292" t="s">
        <v>62177</v>
      </c>
      <c r="F25292" t="s">
        <v>14759</v>
      </c>
      <c r="G25292" t="s">
        <v>42</v>
      </c>
      <c r="H25292">
        <v>0</v>
      </c>
      <c r="I25292">
        <v>0</v>
      </c>
      <c r="J25292">
        <v>0</v>
      </c>
      <c r="K25292" t="s">
        <v>97117</v>
      </c>
    </row>
    <row r="25293" spans="1:11" x14ac:dyDescent="0.3">
      <c r="A25293" t="s">
        <v>97118</v>
      </c>
      <c r="B25293" t="s">
        <v>97119</v>
      </c>
      <c r="C25293" t="s">
        <v>27</v>
      </c>
      <c r="D25293" t="s">
        <v>97120</v>
      </c>
      <c r="E25293" t="s">
        <v>12540</v>
      </c>
      <c r="F25293" t="s">
        <v>16</v>
      </c>
      <c r="G25293" t="s">
        <v>42</v>
      </c>
      <c r="H25293">
        <v>0</v>
      </c>
      <c r="I25293">
        <v>0</v>
      </c>
      <c r="J25293">
        <v>0</v>
      </c>
      <c r="K25293" t="s">
        <v>97121</v>
      </c>
    </row>
    <row r="25294" spans="1:11" x14ac:dyDescent="0.3">
      <c r="A25294" t="s">
        <v>97122</v>
      </c>
      <c r="B25294" t="s">
        <v>97123</v>
      </c>
      <c r="C25294" t="s">
        <v>27</v>
      </c>
      <c r="D25294" t="s">
        <v>97124</v>
      </c>
      <c r="E25294" t="s">
        <v>12540</v>
      </c>
      <c r="F25294" t="s">
        <v>16</v>
      </c>
      <c r="G25294" t="s">
        <v>42</v>
      </c>
      <c r="H25294">
        <v>0</v>
      </c>
      <c r="I25294">
        <v>0</v>
      </c>
      <c r="J25294">
        <v>0</v>
      </c>
      <c r="K25294" t="s">
        <v>97125</v>
      </c>
    </row>
    <row r="25295" spans="1:11" x14ac:dyDescent="0.3">
      <c r="A25295" t="s">
        <v>97126</v>
      </c>
      <c r="B25295" t="s">
        <v>97127</v>
      </c>
      <c r="C25295" t="s">
        <v>27</v>
      </c>
      <c r="D25295" t="s">
        <v>97128</v>
      </c>
      <c r="E25295" t="s">
        <v>12540</v>
      </c>
      <c r="F25295" t="s">
        <v>16</v>
      </c>
      <c r="G25295" t="s">
        <v>42</v>
      </c>
      <c r="H25295">
        <v>0</v>
      </c>
      <c r="I25295">
        <v>0</v>
      </c>
      <c r="J25295">
        <v>0</v>
      </c>
      <c r="K25295" t="s">
        <v>97129</v>
      </c>
    </row>
    <row r="25296" spans="1:11" x14ac:dyDescent="0.3">
      <c r="A25296" t="s">
        <v>97130</v>
      </c>
      <c r="B25296" t="s">
        <v>97131</v>
      </c>
      <c r="C25296" t="s">
        <v>27</v>
      </c>
      <c r="D25296" t="s">
        <v>97132</v>
      </c>
      <c r="E25296" t="s">
        <v>12540</v>
      </c>
      <c r="F25296" t="s">
        <v>16</v>
      </c>
      <c r="G25296" t="s">
        <v>42</v>
      </c>
      <c r="H25296">
        <v>0</v>
      </c>
      <c r="I25296">
        <v>0</v>
      </c>
      <c r="J25296">
        <v>0</v>
      </c>
      <c r="K25296" t="s">
        <v>97133</v>
      </c>
    </row>
    <row r="25297" spans="1:11" x14ac:dyDescent="0.3">
      <c r="A25297" t="s">
        <v>97134</v>
      </c>
      <c r="B25297" t="s">
        <v>97135</v>
      </c>
      <c r="C25297" t="s">
        <v>27</v>
      </c>
      <c r="D25297" t="s">
        <v>97136</v>
      </c>
      <c r="E25297" t="s">
        <v>12540</v>
      </c>
      <c r="F25297" t="s">
        <v>16</v>
      </c>
      <c r="G25297" t="s">
        <v>42</v>
      </c>
      <c r="H25297">
        <v>0</v>
      </c>
      <c r="I25297">
        <v>0</v>
      </c>
      <c r="J25297">
        <v>0</v>
      </c>
      <c r="K25297" t="s">
        <v>97137</v>
      </c>
    </row>
    <row r="25298" spans="1:11" x14ac:dyDescent="0.3">
      <c r="A25298" t="s">
        <v>97138</v>
      </c>
      <c r="B25298" t="s">
        <v>57831</v>
      </c>
      <c r="C25298" t="s">
        <v>27</v>
      </c>
      <c r="D25298" t="s">
        <v>97139</v>
      </c>
      <c r="E25298" t="s">
        <v>12540</v>
      </c>
      <c r="F25298" t="s">
        <v>16</v>
      </c>
      <c r="G25298" t="s">
        <v>42</v>
      </c>
      <c r="H25298">
        <v>0</v>
      </c>
      <c r="I25298">
        <v>0</v>
      </c>
      <c r="J25298">
        <v>0</v>
      </c>
      <c r="K25298" t="s">
        <v>97140</v>
      </c>
    </row>
    <row r="25299" spans="1:11" x14ac:dyDescent="0.3">
      <c r="A25299" t="s">
        <v>97141</v>
      </c>
      <c r="B25299" t="s">
        <v>57847</v>
      </c>
      <c r="C25299" t="s">
        <v>27</v>
      </c>
      <c r="D25299" t="s">
        <v>97142</v>
      </c>
      <c r="E25299" t="s">
        <v>12540</v>
      </c>
      <c r="F25299" t="s">
        <v>16</v>
      </c>
      <c r="G25299" t="s">
        <v>42</v>
      </c>
      <c r="H25299">
        <v>0</v>
      </c>
      <c r="I25299">
        <v>0</v>
      </c>
      <c r="J25299">
        <v>0</v>
      </c>
      <c r="K25299" t="s">
        <v>97143</v>
      </c>
    </row>
    <row r="25300" spans="1:11" x14ac:dyDescent="0.3">
      <c r="A25300" t="s">
        <v>97144</v>
      </c>
      <c r="B25300" t="s">
        <v>97145</v>
      </c>
      <c r="C25300" t="s">
        <v>27</v>
      </c>
      <c r="D25300" t="s">
        <v>97146</v>
      </c>
      <c r="E25300" t="s">
        <v>12540</v>
      </c>
      <c r="F25300" t="s">
        <v>16</v>
      </c>
      <c r="G25300" t="s">
        <v>42</v>
      </c>
      <c r="H25300">
        <v>0</v>
      </c>
      <c r="I25300">
        <v>0</v>
      </c>
      <c r="J25300">
        <v>0</v>
      </c>
      <c r="K25300" t="s">
        <v>97147</v>
      </c>
    </row>
    <row r="25301" spans="1:11" x14ac:dyDescent="0.3">
      <c r="A25301" t="s">
        <v>97148</v>
      </c>
      <c r="B25301" t="s">
        <v>97149</v>
      </c>
      <c r="C25301" t="s">
        <v>27</v>
      </c>
      <c r="D25301" t="s">
        <v>97150</v>
      </c>
      <c r="E25301" t="s">
        <v>12540</v>
      </c>
      <c r="F25301" t="s">
        <v>16</v>
      </c>
      <c r="G25301" t="s">
        <v>42</v>
      </c>
      <c r="H25301">
        <v>0</v>
      </c>
      <c r="I25301">
        <v>0</v>
      </c>
      <c r="J25301">
        <v>0</v>
      </c>
      <c r="K25301" t="s">
        <v>97151</v>
      </c>
    </row>
    <row r="25302" spans="1:11" x14ac:dyDescent="0.3">
      <c r="A25302" t="s">
        <v>97152</v>
      </c>
      <c r="B25302" t="s">
        <v>65974</v>
      </c>
      <c r="C25302" t="s">
        <v>27</v>
      </c>
      <c r="D25302" t="s">
        <v>97153</v>
      </c>
      <c r="E25302" t="s">
        <v>12540</v>
      </c>
      <c r="F25302" t="s">
        <v>16</v>
      </c>
      <c r="G25302" t="s">
        <v>42</v>
      </c>
      <c r="H25302">
        <v>0</v>
      </c>
      <c r="I25302">
        <v>0</v>
      </c>
      <c r="J25302">
        <v>0</v>
      </c>
      <c r="K25302" t="s">
        <v>97154</v>
      </c>
    </row>
    <row r="25303" spans="1:11" x14ac:dyDescent="0.3">
      <c r="A25303" t="s">
        <v>97155</v>
      </c>
      <c r="B25303" t="s">
        <v>36677</v>
      </c>
      <c r="C25303" t="s">
        <v>27</v>
      </c>
      <c r="D25303" t="e">
        <f>아세트산비닐 수지.</f>
        <v>#NAME?</v>
      </c>
      <c r="E25303" t="s">
        <v>29</v>
      </c>
      <c r="F25303" t="s">
        <v>16</v>
      </c>
      <c r="G25303" t="s">
        <v>1540</v>
      </c>
      <c r="H25303">
        <v>0</v>
      </c>
      <c r="I25303">
        <v>0</v>
      </c>
      <c r="J25303">
        <v>0</v>
      </c>
      <c r="K25303" t="s">
        <v>97156</v>
      </c>
    </row>
    <row r="25304" spans="1:11" x14ac:dyDescent="0.3">
      <c r="A25304" t="s">
        <v>97157</v>
      </c>
      <c r="B25304" t="s">
        <v>97158</v>
      </c>
      <c r="C25304" t="s">
        <v>27</v>
      </c>
      <c r="D25304" t="s">
        <v>97159</v>
      </c>
      <c r="E25304" t="s">
        <v>12540</v>
      </c>
      <c r="F25304" t="s">
        <v>16</v>
      </c>
      <c r="G25304" t="s">
        <v>42</v>
      </c>
      <c r="H25304">
        <v>0</v>
      </c>
      <c r="I25304">
        <v>0</v>
      </c>
      <c r="J25304">
        <v>0</v>
      </c>
      <c r="K25304" t="s">
        <v>97160</v>
      </c>
    </row>
    <row r="25305" spans="1:11" x14ac:dyDescent="0.3">
      <c r="A25305" t="s">
        <v>97161</v>
      </c>
      <c r="B25305" t="s">
        <v>97162</v>
      </c>
      <c r="C25305" t="s">
        <v>27</v>
      </c>
      <c r="D25305" t="s">
        <v>97163</v>
      </c>
      <c r="E25305" t="s">
        <v>12540</v>
      </c>
      <c r="F25305" t="s">
        <v>16</v>
      </c>
      <c r="G25305" t="s">
        <v>42</v>
      </c>
      <c r="H25305">
        <v>0</v>
      </c>
      <c r="I25305">
        <v>0</v>
      </c>
      <c r="J25305">
        <v>0</v>
      </c>
      <c r="K25305" t="s">
        <v>97164</v>
      </c>
    </row>
    <row r="25306" spans="1:11" x14ac:dyDescent="0.3">
      <c r="A25306" t="s">
        <v>97165</v>
      </c>
      <c r="B25306" t="s">
        <v>97166</v>
      </c>
      <c r="C25306" t="s">
        <v>27</v>
      </c>
      <c r="D25306" t="s">
        <v>97167</v>
      </c>
      <c r="E25306" t="s">
        <v>12540</v>
      </c>
      <c r="F25306" t="s">
        <v>16</v>
      </c>
      <c r="G25306" t="s">
        <v>42</v>
      </c>
      <c r="H25306">
        <v>0</v>
      </c>
      <c r="I25306">
        <v>0</v>
      </c>
      <c r="J25306">
        <v>0</v>
      </c>
      <c r="K25306" t="s">
        <v>97168</v>
      </c>
    </row>
    <row r="25307" spans="1:11" x14ac:dyDescent="0.3">
      <c r="A25307" t="s">
        <v>97169</v>
      </c>
      <c r="B25307" t="s">
        <v>97170</v>
      </c>
      <c r="C25307" t="s">
        <v>27</v>
      </c>
      <c r="D25307" t="s">
        <v>97171</v>
      </c>
      <c r="E25307" t="s">
        <v>12540</v>
      </c>
      <c r="F25307" t="s">
        <v>16</v>
      </c>
      <c r="G25307" t="s">
        <v>42</v>
      </c>
      <c r="H25307">
        <v>0</v>
      </c>
      <c r="I25307">
        <v>0</v>
      </c>
      <c r="J25307">
        <v>0</v>
      </c>
      <c r="K25307" t="s">
        <v>97172</v>
      </c>
    </row>
    <row r="25308" spans="1:11" x14ac:dyDescent="0.3">
      <c r="A25308" t="s">
        <v>97173</v>
      </c>
      <c r="B25308" t="s">
        <v>97174</v>
      </c>
      <c r="C25308" t="s">
        <v>27</v>
      </c>
      <c r="D25308" t="s">
        <v>97175</v>
      </c>
      <c r="E25308" t="s">
        <v>12540</v>
      </c>
      <c r="F25308" t="s">
        <v>16</v>
      </c>
      <c r="G25308" t="s">
        <v>42</v>
      </c>
      <c r="H25308">
        <v>0</v>
      </c>
      <c r="I25308">
        <v>0</v>
      </c>
      <c r="J25308">
        <v>0</v>
      </c>
      <c r="K25308" t="s">
        <v>97176</v>
      </c>
    </row>
    <row r="25309" spans="1:11" x14ac:dyDescent="0.3">
      <c r="A25309" t="s">
        <v>97177</v>
      </c>
      <c r="B25309" t="s">
        <v>97178</v>
      </c>
      <c r="C25309" t="s">
        <v>27</v>
      </c>
      <c r="D25309" t="s">
        <v>97179</v>
      </c>
      <c r="E25309" t="s">
        <v>12540</v>
      </c>
      <c r="F25309" t="s">
        <v>16</v>
      </c>
      <c r="G25309" t="s">
        <v>42</v>
      </c>
      <c r="H25309">
        <v>0</v>
      </c>
      <c r="I25309">
        <v>0</v>
      </c>
      <c r="J25309">
        <v>0</v>
      </c>
      <c r="K25309" t="s">
        <v>97180</v>
      </c>
    </row>
    <row r="25310" spans="1:11" x14ac:dyDescent="0.3">
      <c r="A25310" t="s">
        <v>97181</v>
      </c>
      <c r="B25310" t="s">
        <v>97182</v>
      </c>
      <c r="C25310" t="s">
        <v>27</v>
      </c>
      <c r="D25310" t="s">
        <v>97183</v>
      </c>
      <c r="E25310" t="s">
        <v>12540</v>
      </c>
      <c r="F25310" t="s">
        <v>16</v>
      </c>
      <c r="G25310" t="s">
        <v>42</v>
      </c>
      <c r="H25310">
        <v>0</v>
      </c>
      <c r="I25310">
        <v>0</v>
      </c>
      <c r="J25310">
        <v>0</v>
      </c>
      <c r="K25310" t="s">
        <v>97184</v>
      </c>
    </row>
    <row r="25311" spans="1:11" x14ac:dyDescent="0.3">
      <c r="A25311" t="s">
        <v>97185</v>
      </c>
      <c r="B25311" t="s">
        <v>88135</v>
      </c>
      <c r="C25311" t="s">
        <v>27</v>
      </c>
      <c r="D25311" t="s">
        <v>97186</v>
      </c>
      <c r="E25311" t="s">
        <v>12540</v>
      </c>
      <c r="F25311" t="s">
        <v>16</v>
      </c>
      <c r="G25311" t="s">
        <v>42</v>
      </c>
      <c r="H25311">
        <v>0</v>
      </c>
      <c r="I25311">
        <v>0</v>
      </c>
      <c r="J25311">
        <v>0</v>
      </c>
      <c r="K25311" t="s">
        <v>97187</v>
      </c>
    </row>
    <row r="25312" spans="1:11" x14ac:dyDescent="0.3">
      <c r="A25312" t="s">
        <v>97188</v>
      </c>
      <c r="B25312" t="s">
        <v>97189</v>
      </c>
      <c r="C25312" t="s">
        <v>27</v>
      </c>
      <c r="D25312" t="s">
        <v>97190</v>
      </c>
      <c r="E25312" t="s">
        <v>12540</v>
      </c>
      <c r="F25312" t="s">
        <v>16</v>
      </c>
      <c r="G25312" t="s">
        <v>42</v>
      </c>
      <c r="H25312">
        <v>0</v>
      </c>
      <c r="I25312">
        <v>0</v>
      </c>
      <c r="J25312">
        <v>0</v>
      </c>
      <c r="K25312" t="s">
        <v>97191</v>
      </c>
    </row>
    <row r="25313" spans="1:11" x14ac:dyDescent="0.3">
      <c r="A25313" t="s">
        <v>97192</v>
      </c>
      <c r="B25313" t="s">
        <v>97193</v>
      </c>
      <c r="C25313" t="s">
        <v>27</v>
      </c>
      <c r="D25313" t="s">
        <v>97194</v>
      </c>
      <c r="E25313" t="s">
        <v>12540</v>
      </c>
      <c r="F25313" t="s">
        <v>16</v>
      </c>
      <c r="G25313" t="s">
        <v>42</v>
      </c>
      <c r="H25313">
        <v>0</v>
      </c>
      <c r="I25313">
        <v>0</v>
      </c>
      <c r="J25313">
        <v>0</v>
      </c>
      <c r="K25313" t="s">
        <v>97195</v>
      </c>
    </row>
    <row r="25314" spans="1:11" x14ac:dyDescent="0.3">
      <c r="A25314" t="s">
        <v>97196</v>
      </c>
      <c r="B25314" t="s">
        <v>97197</v>
      </c>
      <c r="C25314" t="s">
        <v>27</v>
      </c>
      <c r="D25314" t="s">
        <v>97198</v>
      </c>
      <c r="E25314" t="s">
        <v>12540</v>
      </c>
      <c r="F25314" t="s">
        <v>16</v>
      </c>
      <c r="G25314" t="s">
        <v>42</v>
      </c>
      <c r="H25314">
        <v>0</v>
      </c>
      <c r="I25314">
        <v>0</v>
      </c>
      <c r="J25314">
        <v>0</v>
      </c>
      <c r="K25314" t="s">
        <v>97199</v>
      </c>
    </row>
    <row r="25315" spans="1:11" x14ac:dyDescent="0.3">
      <c r="A25315" t="s">
        <v>97200</v>
      </c>
      <c r="B25315" t="s">
        <v>97201</v>
      </c>
      <c r="C25315" t="s">
        <v>27</v>
      </c>
      <c r="D25315" t="s">
        <v>97202</v>
      </c>
      <c r="E25315" t="s">
        <v>12540</v>
      </c>
      <c r="F25315" t="s">
        <v>16</v>
      </c>
      <c r="G25315" t="s">
        <v>42</v>
      </c>
      <c r="H25315">
        <v>0</v>
      </c>
      <c r="I25315">
        <v>0</v>
      </c>
      <c r="J25315">
        <v>0</v>
      </c>
      <c r="K25315" t="s">
        <v>97203</v>
      </c>
    </row>
    <row r="25316" spans="1:11" x14ac:dyDescent="0.3">
      <c r="A25316" t="s">
        <v>97204</v>
      </c>
      <c r="B25316" t="s">
        <v>97205</v>
      </c>
      <c r="C25316" t="s">
        <v>27</v>
      </c>
      <c r="D25316" t="s">
        <v>97206</v>
      </c>
      <c r="E25316" t="s">
        <v>12540</v>
      </c>
      <c r="F25316" t="s">
        <v>16</v>
      </c>
      <c r="G25316" t="s">
        <v>42</v>
      </c>
      <c r="H25316">
        <v>0</v>
      </c>
      <c r="I25316">
        <v>0</v>
      </c>
      <c r="J25316">
        <v>0</v>
      </c>
      <c r="K25316" t="s">
        <v>97207</v>
      </c>
    </row>
    <row r="25317" spans="1:11" x14ac:dyDescent="0.3">
      <c r="A25317" t="s">
        <v>97208</v>
      </c>
      <c r="B25317" t="s">
        <v>97209</v>
      </c>
      <c r="C25317" t="s">
        <v>27</v>
      </c>
      <c r="D25317" t="s">
        <v>97210</v>
      </c>
      <c r="E25317" t="s">
        <v>12540</v>
      </c>
      <c r="F25317" t="s">
        <v>16</v>
      </c>
      <c r="G25317" t="s">
        <v>42</v>
      </c>
      <c r="H25317">
        <v>0</v>
      </c>
      <c r="I25317">
        <v>0</v>
      </c>
      <c r="J25317">
        <v>0</v>
      </c>
      <c r="K25317" t="s">
        <v>97211</v>
      </c>
    </row>
    <row r="25318" spans="1:11" x14ac:dyDescent="0.3">
      <c r="A25318" t="s">
        <v>97212</v>
      </c>
      <c r="B25318" t="s">
        <v>97213</v>
      </c>
      <c r="C25318" t="s">
        <v>27</v>
      </c>
      <c r="D25318" t="s">
        <v>97214</v>
      </c>
      <c r="E25318" t="s">
        <v>12540</v>
      </c>
      <c r="F25318" t="s">
        <v>16</v>
      </c>
      <c r="G25318" t="s">
        <v>42</v>
      </c>
      <c r="H25318">
        <v>0</v>
      </c>
      <c r="I25318">
        <v>0</v>
      </c>
      <c r="J25318">
        <v>0</v>
      </c>
      <c r="K25318" t="s">
        <v>97215</v>
      </c>
    </row>
    <row r="25319" spans="1:11" x14ac:dyDescent="0.3">
      <c r="A25319" t="s">
        <v>97216</v>
      </c>
      <c r="B25319" t="s">
        <v>97217</v>
      </c>
      <c r="C25319" t="s">
        <v>27</v>
      </c>
      <c r="D25319" t="s">
        <v>97218</v>
      </c>
      <c r="E25319" t="s">
        <v>12540</v>
      </c>
      <c r="F25319" t="s">
        <v>16</v>
      </c>
      <c r="G25319" t="s">
        <v>42</v>
      </c>
      <c r="H25319">
        <v>0</v>
      </c>
      <c r="I25319">
        <v>0</v>
      </c>
      <c r="J25319">
        <v>0</v>
      </c>
      <c r="K25319" t="s">
        <v>97219</v>
      </c>
    </row>
    <row r="25320" spans="1:11" x14ac:dyDescent="0.3">
      <c r="A25320" t="s">
        <v>97220</v>
      </c>
      <c r="B25320" t="s">
        <v>97221</v>
      </c>
      <c r="C25320" t="s">
        <v>27</v>
      </c>
      <c r="D25320" t="s">
        <v>97222</v>
      </c>
      <c r="E25320" t="s">
        <v>12540</v>
      </c>
      <c r="F25320" t="s">
        <v>16</v>
      </c>
      <c r="G25320" t="s">
        <v>42</v>
      </c>
      <c r="H25320">
        <v>0</v>
      </c>
      <c r="I25320">
        <v>0</v>
      </c>
      <c r="J25320">
        <v>0</v>
      </c>
      <c r="K25320" t="s">
        <v>97223</v>
      </c>
    </row>
    <row r="25321" spans="1:11" x14ac:dyDescent="0.3">
      <c r="A25321" t="s">
        <v>97224</v>
      </c>
      <c r="B25321" t="s">
        <v>97225</v>
      </c>
      <c r="C25321" t="s">
        <v>27</v>
      </c>
      <c r="D25321" t="s">
        <v>97226</v>
      </c>
      <c r="E25321" t="s">
        <v>12540</v>
      </c>
      <c r="F25321" t="s">
        <v>16</v>
      </c>
      <c r="G25321" t="s">
        <v>42</v>
      </c>
      <c r="H25321">
        <v>0</v>
      </c>
      <c r="I25321">
        <v>0</v>
      </c>
      <c r="J25321">
        <v>0</v>
      </c>
      <c r="K25321" t="s">
        <v>97227</v>
      </c>
    </row>
    <row r="25322" spans="1:11" x14ac:dyDescent="0.3">
      <c r="A25322" t="s">
        <v>97228</v>
      </c>
      <c r="B25322" t="s">
        <v>97229</v>
      </c>
      <c r="C25322" t="s">
        <v>27</v>
      </c>
      <c r="D25322" t="s">
        <v>97230</v>
      </c>
      <c r="E25322" t="s">
        <v>12540</v>
      </c>
      <c r="F25322" t="s">
        <v>16</v>
      </c>
      <c r="G25322" t="s">
        <v>42</v>
      </c>
      <c r="H25322">
        <v>0</v>
      </c>
      <c r="I25322">
        <v>0</v>
      </c>
      <c r="J25322">
        <v>0</v>
      </c>
      <c r="K25322" t="s">
        <v>97231</v>
      </c>
    </row>
    <row r="25323" spans="1:11" x14ac:dyDescent="0.3">
      <c r="A25323" t="s">
        <v>97232</v>
      </c>
      <c r="B25323" t="s">
        <v>97233</v>
      </c>
      <c r="C25323" t="s">
        <v>27</v>
      </c>
      <c r="D25323" t="s">
        <v>97234</v>
      </c>
      <c r="E25323" t="s">
        <v>12540</v>
      </c>
      <c r="F25323" t="s">
        <v>16</v>
      </c>
      <c r="G25323" t="s">
        <v>42</v>
      </c>
      <c r="H25323">
        <v>0</v>
      </c>
      <c r="I25323">
        <v>0</v>
      </c>
      <c r="J25323">
        <v>0</v>
      </c>
      <c r="K25323" t="s">
        <v>97235</v>
      </c>
    </row>
    <row r="25324" spans="1:11" x14ac:dyDescent="0.3">
      <c r="A25324" t="s">
        <v>97236</v>
      </c>
      <c r="B25324" t="s">
        <v>97237</v>
      </c>
      <c r="C25324" t="s">
        <v>27</v>
      </c>
      <c r="D25324" t="s">
        <v>97238</v>
      </c>
      <c r="E25324" t="s">
        <v>12540</v>
      </c>
      <c r="F25324" t="s">
        <v>16</v>
      </c>
      <c r="G25324" t="s">
        <v>42</v>
      </c>
      <c r="H25324">
        <v>0</v>
      </c>
      <c r="I25324">
        <v>0</v>
      </c>
      <c r="J25324">
        <v>0</v>
      </c>
      <c r="K25324" t="s">
        <v>97239</v>
      </c>
    </row>
    <row r="25325" spans="1:11" x14ac:dyDescent="0.3">
      <c r="A25325" t="s">
        <v>97240</v>
      </c>
      <c r="B25325" t="s">
        <v>97241</v>
      </c>
      <c r="C25325" t="s">
        <v>27</v>
      </c>
      <c r="D25325" t="s">
        <v>97242</v>
      </c>
      <c r="E25325" t="s">
        <v>12540</v>
      </c>
      <c r="F25325" t="s">
        <v>16</v>
      </c>
      <c r="G25325" t="s">
        <v>42</v>
      </c>
      <c r="H25325">
        <v>0</v>
      </c>
      <c r="I25325">
        <v>0</v>
      </c>
      <c r="J25325">
        <v>0</v>
      </c>
      <c r="K25325" t="s">
        <v>97243</v>
      </c>
    </row>
    <row r="25326" spans="1:11" x14ac:dyDescent="0.3">
      <c r="A25326" t="s">
        <v>97244</v>
      </c>
      <c r="B25326" t="s">
        <v>97245</v>
      </c>
      <c r="C25326" t="s">
        <v>27</v>
      </c>
      <c r="D25326" t="s">
        <v>97246</v>
      </c>
      <c r="E25326" t="s">
        <v>12540</v>
      </c>
      <c r="F25326" t="s">
        <v>16</v>
      </c>
      <c r="G25326" t="s">
        <v>42</v>
      </c>
      <c r="H25326">
        <v>0</v>
      </c>
      <c r="I25326">
        <v>0</v>
      </c>
      <c r="J25326">
        <v>0</v>
      </c>
      <c r="K25326" t="s">
        <v>97247</v>
      </c>
    </row>
    <row r="25327" spans="1:11" x14ac:dyDescent="0.3">
      <c r="A25327" t="s">
        <v>97248</v>
      </c>
      <c r="B25327" t="s">
        <v>97249</v>
      </c>
      <c r="C25327" t="s">
        <v>27</v>
      </c>
      <c r="D25327" t="s">
        <v>97250</v>
      </c>
      <c r="E25327" t="s">
        <v>12540</v>
      </c>
      <c r="F25327" t="s">
        <v>16</v>
      </c>
      <c r="G25327" t="s">
        <v>42</v>
      </c>
      <c r="H25327">
        <v>0</v>
      </c>
      <c r="I25327">
        <v>0</v>
      </c>
      <c r="J25327">
        <v>0</v>
      </c>
      <c r="K25327" t="s">
        <v>97251</v>
      </c>
    </row>
    <row r="25328" spans="1:11" x14ac:dyDescent="0.3">
      <c r="A25328" t="s">
        <v>97252</v>
      </c>
      <c r="B25328" t="s">
        <v>97253</v>
      </c>
      <c r="C25328" t="s">
        <v>27</v>
      </c>
      <c r="D25328" t="s">
        <v>97254</v>
      </c>
      <c r="E25328" t="s">
        <v>12540</v>
      </c>
      <c r="F25328" t="s">
        <v>16</v>
      </c>
      <c r="G25328" t="s">
        <v>42</v>
      </c>
      <c r="H25328">
        <v>0</v>
      </c>
      <c r="I25328">
        <v>0</v>
      </c>
      <c r="J25328">
        <v>0</v>
      </c>
      <c r="K25328" t="s">
        <v>97255</v>
      </c>
    </row>
    <row r="25329" spans="1:11" x14ac:dyDescent="0.3">
      <c r="A25329" t="s">
        <v>97256</v>
      </c>
      <c r="B25329" t="s">
        <v>97257</v>
      </c>
      <c r="C25329" t="s">
        <v>27</v>
      </c>
      <c r="D25329" t="s">
        <v>97258</v>
      </c>
      <c r="E25329" t="s">
        <v>12540</v>
      </c>
      <c r="F25329" t="s">
        <v>16</v>
      </c>
      <c r="G25329" t="s">
        <v>42</v>
      </c>
      <c r="H25329">
        <v>0</v>
      </c>
      <c r="I25329">
        <v>0</v>
      </c>
      <c r="J25329">
        <v>0</v>
      </c>
      <c r="K25329" t="s">
        <v>97259</v>
      </c>
    </row>
    <row r="25330" spans="1:11" x14ac:dyDescent="0.3">
      <c r="A25330" t="s">
        <v>97260</v>
      </c>
      <c r="B25330" t="s">
        <v>97261</v>
      </c>
      <c r="C25330" t="s">
        <v>27</v>
      </c>
      <c r="D25330" t="s">
        <v>97262</v>
      </c>
      <c r="E25330" t="s">
        <v>12540</v>
      </c>
      <c r="F25330" t="s">
        <v>16</v>
      </c>
      <c r="G25330" t="s">
        <v>42</v>
      </c>
      <c r="H25330">
        <v>0</v>
      </c>
      <c r="I25330">
        <v>0</v>
      </c>
      <c r="J25330">
        <v>0</v>
      </c>
      <c r="K25330" t="s">
        <v>97263</v>
      </c>
    </row>
    <row r="25331" spans="1:11" x14ac:dyDescent="0.3">
      <c r="A25331" t="s">
        <v>97264</v>
      </c>
      <c r="B25331" t="s">
        <v>97265</v>
      </c>
      <c r="C25331" t="s">
        <v>27</v>
      </c>
      <c r="D25331" t="s">
        <v>97266</v>
      </c>
      <c r="E25331" t="s">
        <v>12540</v>
      </c>
      <c r="F25331" t="s">
        <v>16</v>
      </c>
      <c r="G25331" t="s">
        <v>42</v>
      </c>
      <c r="H25331">
        <v>0</v>
      </c>
      <c r="I25331">
        <v>0</v>
      </c>
      <c r="J25331">
        <v>0</v>
      </c>
      <c r="K25331" t="s">
        <v>97267</v>
      </c>
    </row>
    <row r="25332" spans="1:11" x14ac:dyDescent="0.3">
      <c r="A25332" t="s">
        <v>97268</v>
      </c>
      <c r="B25332" t="s">
        <v>97269</v>
      </c>
      <c r="C25332" t="s">
        <v>27</v>
      </c>
      <c r="D25332" t="s">
        <v>97270</v>
      </c>
      <c r="E25332" t="s">
        <v>12540</v>
      </c>
      <c r="F25332" t="s">
        <v>16</v>
      </c>
      <c r="G25332" t="s">
        <v>42</v>
      </c>
      <c r="H25332">
        <v>0</v>
      </c>
      <c r="I25332">
        <v>0</v>
      </c>
      <c r="J25332">
        <v>0</v>
      </c>
      <c r="K25332" t="s">
        <v>97271</v>
      </c>
    </row>
    <row r="25333" spans="1:11" x14ac:dyDescent="0.3">
      <c r="A25333" t="s">
        <v>97272</v>
      </c>
      <c r="B25333" t="s">
        <v>97273</v>
      </c>
      <c r="C25333" t="s">
        <v>27</v>
      </c>
      <c r="D25333" t="s">
        <v>97274</v>
      </c>
      <c r="E25333" t="s">
        <v>29</v>
      </c>
      <c r="F25333" t="s">
        <v>16</v>
      </c>
      <c r="G25333" t="s">
        <v>3935</v>
      </c>
      <c r="H25333">
        <v>0</v>
      </c>
      <c r="I25333">
        <v>0</v>
      </c>
      <c r="J25333">
        <v>0</v>
      </c>
      <c r="K25333" t="s">
        <v>97275</v>
      </c>
    </row>
    <row r="25334" spans="1:11" x14ac:dyDescent="0.3">
      <c r="A25334" t="s">
        <v>97276</v>
      </c>
      <c r="B25334" t="s">
        <v>70674</v>
      </c>
      <c r="C25334" t="s">
        <v>27</v>
      </c>
      <c r="D25334" t="s">
        <v>97277</v>
      </c>
      <c r="E25334" t="s">
        <v>12540</v>
      </c>
      <c r="F25334" t="s">
        <v>16</v>
      </c>
      <c r="G25334" t="s">
        <v>42</v>
      </c>
      <c r="H25334">
        <v>0</v>
      </c>
      <c r="I25334">
        <v>0</v>
      </c>
      <c r="J25334">
        <v>0</v>
      </c>
      <c r="K25334" t="s">
        <v>97278</v>
      </c>
    </row>
    <row r="25335" spans="1:11" x14ac:dyDescent="0.3">
      <c r="A25335" t="s">
        <v>97279</v>
      </c>
      <c r="B25335" t="s">
        <v>23174</v>
      </c>
      <c r="C25335" t="s">
        <v>27</v>
      </c>
      <c r="D25335" t="s">
        <v>97280</v>
      </c>
      <c r="E25335" t="s">
        <v>12540</v>
      </c>
      <c r="F25335" t="s">
        <v>16</v>
      </c>
      <c r="G25335" t="s">
        <v>42</v>
      </c>
      <c r="H25335">
        <v>0</v>
      </c>
      <c r="I25335">
        <v>0</v>
      </c>
      <c r="J25335">
        <v>0</v>
      </c>
      <c r="K25335" t="s">
        <v>97281</v>
      </c>
    </row>
    <row r="25336" spans="1:11" x14ac:dyDescent="0.3">
      <c r="A25336" t="s">
        <v>97282</v>
      </c>
      <c r="B25336" t="s">
        <v>97283</v>
      </c>
      <c r="C25336" t="s">
        <v>27</v>
      </c>
      <c r="D25336" t="s">
        <v>97284</v>
      </c>
      <c r="E25336" t="s">
        <v>12540</v>
      </c>
      <c r="F25336" t="s">
        <v>16</v>
      </c>
      <c r="G25336" t="s">
        <v>42</v>
      </c>
      <c r="H25336">
        <v>0</v>
      </c>
      <c r="I25336">
        <v>0</v>
      </c>
      <c r="J25336">
        <v>0</v>
      </c>
      <c r="K25336" t="s">
        <v>97285</v>
      </c>
    </row>
    <row r="25337" spans="1:11" x14ac:dyDescent="0.3">
      <c r="A25337" t="s">
        <v>97286</v>
      </c>
      <c r="B25337" t="s">
        <v>75833</v>
      </c>
      <c r="C25337" t="s">
        <v>27</v>
      </c>
      <c r="D25337" t="s">
        <v>97287</v>
      </c>
      <c r="E25337" t="s">
        <v>12540</v>
      </c>
      <c r="F25337" t="s">
        <v>16</v>
      </c>
      <c r="G25337" t="s">
        <v>42</v>
      </c>
      <c r="H25337">
        <v>0</v>
      </c>
      <c r="I25337">
        <v>0</v>
      </c>
      <c r="J25337">
        <v>0</v>
      </c>
      <c r="K25337" t="s">
        <v>97288</v>
      </c>
    </row>
    <row r="25338" spans="1:11" x14ac:dyDescent="0.3">
      <c r="A25338" t="s">
        <v>97289</v>
      </c>
      <c r="B25338" t="s">
        <v>97290</v>
      </c>
      <c r="C25338" t="s">
        <v>27</v>
      </c>
      <c r="D25338" t="s">
        <v>97291</v>
      </c>
      <c r="E25338" t="s">
        <v>12540</v>
      </c>
      <c r="F25338" t="s">
        <v>16</v>
      </c>
      <c r="G25338" t="s">
        <v>42</v>
      </c>
      <c r="H25338">
        <v>0</v>
      </c>
      <c r="I25338">
        <v>0</v>
      </c>
      <c r="J25338">
        <v>0</v>
      </c>
      <c r="K25338" t="s">
        <v>97292</v>
      </c>
    </row>
    <row r="25339" spans="1:11" x14ac:dyDescent="0.3">
      <c r="A25339" t="s">
        <v>97293</v>
      </c>
      <c r="B25339" t="s">
        <v>2280</v>
      </c>
      <c r="C25339" t="s">
        <v>27</v>
      </c>
      <c r="D25339" t="s">
        <v>97294</v>
      </c>
      <c r="E25339" t="s">
        <v>12540</v>
      </c>
      <c r="F25339" t="s">
        <v>16</v>
      </c>
      <c r="G25339" t="s">
        <v>42</v>
      </c>
      <c r="H25339">
        <v>0</v>
      </c>
      <c r="I25339">
        <v>0</v>
      </c>
      <c r="J25339">
        <v>0</v>
      </c>
      <c r="K25339" t="s">
        <v>97295</v>
      </c>
    </row>
    <row r="25340" spans="1:11" x14ac:dyDescent="0.3">
      <c r="A25340" t="s">
        <v>97296</v>
      </c>
      <c r="B25340" t="s">
        <v>97297</v>
      </c>
      <c r="C25340" t="s">
        <v>27</v>
      </c>
      <c r="D25340" t="s">
        <v>97298</v>
      </c>
      <c r="E25340" t="s">
        <v>12540</v>
      </c>
      <c r="F25340" t="s">
        <v>16</v>
      </c>
      <c r="G25340" t="s">
        <v>42</v>
      </c>
      <c r="H25340">
        <v>0</v>
      </c>
      <c r="I25340">
        <v>0</v>
      </c>
      <c r="J25340">
        <v>0</v>
      </c>
      <c r="K25340" t="s">
        <v>97299</v>
      </c>
    </row>
    <row r="25341" spans="1:11" x14ac:dyDescent="0.3">
      <c r="A25341" t="s">
        <v>97300</v>
      </c>
      <c r="B25341" t="s">
        <v>79350</v>
      </c>
      <c r="C25341" t="s">
        <v>27</v>
      </c>
      <c r="D25341" t="s">
        <v>97301</v>
      </c>
      <c r="E25341" t="s">
        <v>12540</v>
      </c>
      <c r="F25341" t="s">
        <v>16</v>
      </c>
      <c r="G25341" t="s">
        <v>42</v>
      </c>
      <c r="H25341">
        <v>0</v>
      </c>
      <c r="I25341">
        <v>0</v>
      </c>
      <c r="J25341">
        <v>0</v>
      </c>
      <c r="K25341" t="s">
        <v>97302</v>
      </c>
    </row>
    <row r="25342" spans="1:11" x14ac:dyDescent="0.3">
      <c r="A25342" t="s">
        <v>97303</v>
      </c>
      <c r="B25342" t="s">
        <v>97304</v>
      </c>
      <c r="C25342" t="s">
        <v>27</v>
      </c>
      <c r="D25342" t="s">
        <v>97305</v>
      </c>
      <c r="E25342" t="s">
        <v>12540</v>
      </c>
      <c r="F25342" t="s">
        <v>16</v>
      </c>
      <c r="G25342" t="s">
        <v>42</v>
      </c>
      <c r="H25342">
        <v>0</v>
      </c>
      <c r="I25342">
        <v>0</v>
      </c>
      <c r="J25342">
        <v>0</v>
      </c>
      <c r="K25342" t="s">
        <v>97306</v>
      </c>
    </row>
    <row r="25343" spans="1:11" x14ac:dyDescent="0.3">
      <c r="A25343" t="s">
        <v>97307</v>
      </c>
      <c r="B25343" t="s">
        <v>97308</v>
      </c>
      <c r="C25343" t="s">
        <v>27</v>
      </c>
      <c r="D25343" t="s">
        <v>97309</v>
      </c>
      <c r="E25343" t="s">
        <v>12540</v>
      </c>
      <c r="F25343" t="s">
        <v>16</v>
      </c>
      <c r="G25343" t="s">
        <v>42</v>
      </c>
      <c r="H25343">
        <v>0</v>
      </c>
      <c r="I25343">
        <v>0</v>
      </c>
      <c r="J25343">
        <v>0</v>
      </c>
      <c r="K25343" t="s">
        <v>97310</v>
      </c>
    </row>
    <row r="25344" spans="1:11" x14ac:dyDescent="0.3">
      <c r="A25344" t="s">
        <v>97311</v>
      </c>
      <c r="B25344" t="s">
        <v>97312</v>
      </c>
      <c r="C25344" t="s">
        <v>558</v>
      </c>
      <c r="D25344" t="s">
        <v>97313</v>
      </c>
      <c r="E25344" t="s">
        <v>1692</v>
      </c>
      <c r="F25344" t="s">
        <v>15881</v>
      </c>
      <c r="G25344" t="s">
        <v>16626</v>
      </c>
      <c r="H25344">
        <v>0</v>
      </c>
      <c r="I25344">
        <v>0</v>
      </c>
      <c r="J25344">
        <v>0</v>
      </c>
      <c r="K25344" t="s">
        <v>97314</v>
      </c>
    </row>
    <row r="25345" spans="1:11" x14ac:dyDescent="0.3">
      <c r="A25345" t="s">
        <v>97315</v>
      </c>
      <c r="B25345" t="s">
        <v>97316</v>
      </c>
      <c r="C25345" t="s">
        <v>27</v>
      </c>
      <c r="D25345" t="s">
        <v>97317</v>
      </c>
      <c r="E25345" t="s">
        <v>12540</v>
      </c>
      <c r="F25345" t="s">
        <v>16</v>
      </c>
      <c r="G25345" t="s">
        <v>42</v>
      </c>
      <c r="H25345">
        <v>0</v>
      </c>
      <c r="I25345">
        <v>0</v>
      </c>
      <c r="J25345">
        <v>0</v>
      </c>
      <c r="K25345" t="s">
        <v>97318</v>
      </c>
    </row>
    <row r="25346" spans="1:11" x14ac:dyDescent="0.3">
      <c r="A25346" t="s">
        <v>97319</v>
      </c>
      <c r="B25346" t="s">
        <v>97320</v>
      </c>
      <c r="C25346" t="s">
        <v>27</v>
      </c>
      <c r="D25346" t="s">
        <v>97321</v>
      </c>
      <c r="E25346" t="s">
        <v>12540</v>
      </c>
      <c r="F25346" t="s">
        <v>16</v>
      </c>
      <c r="G25346" t="s">
        <v>42</v>
      </c>
      <c r="H25346">
        <v>0</v>
      </c>
      <c r="I25346">
        <v>0</v>
      </c>
      <c r="J25346">
        <v>0</v>
      </c>
      <c r="K25346" t="s">
        <v>97322</v>
      </c>
    </row>
    <row r="25347" spans="1:11" x14ac:dyDescent="0.3">
      <c r="A25347" t="s">
        <v>97323</v>
      </c>
      <c r="B25347" t="s">
        <v>97324</v>
      </c>
      <c r="C25347" t="s">
        <v>27</v>
      </c>
      <c r="D25347" t="s">
        <v>97325</v>
      </c>
      <c r="E25347" t="s">
        <v>12540</v>
      </c>
      <c r="F25347" t="s">
        <v>16</v>
      </c>
      <c r="G25347" t="s">
        <v>42</v>
      </c>
      <c r="H25347">
        <v>0</v>
      </c>
      <c r="I25347">
        <v>0</v>
      </c>
      <c r="J25347">
        <v>0</v>
      </c>
      <c r="K25347" t="s">
        <v>97326</v>
      </c>
    </row>
    <row r="25348" spans="1:11" x14ac:dyDescent="0.3">
      <c r="A25348" t="s">
        <v>97327</v>
      </c>
      <c r="B25348" t="s">
        <v>97328</v>
      </c>
      <c r="C25348" t="s">
        <v>27</v>
      </c>
      <c r="D25348" t="s">
        <v>97329</v>
      </c>
      <c r="E25348" t="s">
        <v>12540</v>
      </c>
      <c r="F25348" t="s">
        <v>16</v>
      </c>
      <c r="G25348" t="s">
        <v>42</v>
      </c>
      <c r="H25348">
        <v>0</v>
      </c>
      <c r="I25348">
        <v>0</v>
      </c>
      <c r="J25348">
        <v>0</v>
      </c>
      <c r="K25348" t="s">
        <v>97330</v>
      </c>
    </row>
    <row r="25349" spans="1:11" x14ac:dyDescent="0.3">
      <c r="A25349" t="s">
        <v>97331</v>
      </c>
      <c r="B25349" t="s">
        <v>97332</v>
      </c>
      <c r="C25349" t="s">
        <v>27</v>
      </c>
      <c r="D25349" t="s">
        <v>97333</v>
      </c>
      <c r="E25349" t="s">
        <v>12540</v>
      </c>
      <c r="F25349" t="s">
        <v>16</v>
      </c>
      <c r="G25349" t="s">
        <v>42</v>
      </c>
      <c r="H25349">
        <v>0</v>
      </c>
      <c r="I25349">
        <v>0</v>
      </c>
      <c r="J25349">
        <v>0</v>
      </c>
      <c r="K25349" t="s">
        <v>97334</v>
      </c>
    </row>
    <row r="25350" spans="1:11" x14ac:dyDescent="0.3">
      <c r="A25350" t="s">
        <v>97335</v>
      </c>
      <c r="B25350" t="s">
        <v>97336</v>
      </c>
      <c r="C25350" t="s">
        <v>27</v>
      </c>
      <c r="D25350" t="s">
        <v>97337</v>
      </c>
      <c r="E25350" t="s">
        <v>12540</v>
      </c>
      <c r="F25350" t="s">
        <v>16</v>
      </c>
      <c r="G25350" t="s">
        <v>42</v>
      </c>
      <c r="H25350">
        <v>0</v>
      </c>
      <c r="I25350">
        <v>0</v>
      </c>
      <c r="J25350">
        <v>0</v>
      </c>
      <c r="K25350" t="s">
        <v>97338</v>
      </c>
    </row>
    <row r="25351" spans="1:11" x14ac:dyDescent="0.3">
      <c r="A25351" t="s">
        <v>97339</v>
      </c>
      <c r="B25351" t="s">
        <v>97340</v>
      </c>
      <c r="C25351" t="s">
        <v>27</v>
      </c>
      <c r="D25351" t="s">
        <v>97341</v>
      </c>
      <c r="E25351" t="s">
        <v>12540</v>
      </c>
      <c r="F25351" t="s">
        <v>16</v>
      </c>
      <c r="G25351" t="s">
        <v>42</v>
      </c>
      <c r="H25351">
        <v>0</v>
      </c>
      <c r="I25351">
        <v>0</v>
      </c>
      <c r="J25351">
        <v>0</v>
      </c>
      <c r="K25351" t="s">
        <v>97342</v>
      </c>
    </row>
    <row r="25352" spans="1:11" x14ac:dyDescent="0.3">
      <c r="A25352" t="s">
        <v>97343</v>
      </c>
      <c r="B25352" t="s">
        <v>97344</v>
      </c>
      <c r="C25352" t="s">
        <v>27</v>
      </c>
      <c r="D25352" t="s">
        <v>97345</v>
      </c>
      <c r="E25352" t="s">
        <v>12540</v>
      </c>
      <c r="F25352" t="s">
        <v>16</v>
      </c>
      <c r="G25352" t="s">
        <v>42</v>
      </c>
      <c r="H25352">
        <v>0</v>
      </c>
      <c r="I25352">
        <v>0</v>
      </c>
      <c r="J25352">
        <v>0</v>
      </c>
      <c r="K25352" t="s">
        <v>97346</v>
      </c>
    </row>
    <row r="25353" spans="1:11" x14ac:dyDescent="0.3">
      <c r="A25353" t="s">
        <v>97347</v>
      </c>
      <c r="B25353" t="s">
        <v>97348</v>
      </c>
      <c r="C25353" t="s">
        <v>27</v>
      </c>
      <c r="D25353" t="s">
        <v>97349</v>
      </c>
      <c r="E25353" t="s">
        <v>12540</v>
      </c>
      <c r="F25353" t="s">
        <v>16</v>
      </c>
      <c r="G25353" t="s">
        <v>42</v>
      </c>
      <c r="H25353">
        <v>0</v>
      </c>
      <c r="I25353">
        <v>0</v>
      </c>
      <c r="J25353">
        <v>0</v>
      </c>
      <c r="K25353" t="s">
        <v>97350</v>
      </c>
    </row>
    <row r="25354" spans="1:11" x14ac:dyDescent="0.3">
      <c r="A25354" t="s">
        <v>97351</v>
      </c>
      <c r="B25354" t="s">
        <v>97352</v>
      </c>
      <c r="C25354" t="s">
        <v>27</v>
      </c>
      <c r="D25354" t="s">
        <v>97353</v>
      </c>
      <c r="E25354" t="s">
        <v>12540</v>
      </c>
      <c r="F25354" t="s">
        <v>16</v>
      </c>
      <c r="G25354" t="s">
        <v>42</v>
      </c>
      <c r="H25354">
        <v>0</v>
      </c>
      <c r="I25354">
        <v>0</v>
      </c>
      <c r="J25354">
        <v>0</v>
      </c>
      <c r="K25354" t="s">
        <v>97354</v>
      </c>
    </row>
    <row r="25355" spans="1:11" x14ac:dyDescent="0.3">
      <c r="A25355" t="s">
        <v>97355</v>
      </c>
      <c r="C25355" t="s">
        <v>27</v>
      </c>
      <c r="D25355" t="s">
        <v>97356</v>
      </c>
      <c r="E25355" t="s">
        <v>1692</v>
      </c>
      <c r="F25355" t="s">
        <v>840</v>
      </c>
      <c r="G25355" t="s">
        <v>42</v>
      </c>
      <c r="H25355">
        <v>0</v>
      </c>
      <c r="I25355">
        <v>0</v>
      </c>
      <c r="J25355">
        <v>0</v>
      </c>
      <c r="K25355" t="s">
        <v>97357</v>
      </c>
    </row>
    <row r="25356" spans="1:11" x14ac:dyDescent="0.3">
      <c r="A25356" t="s">
        <v>97358</v>
      </c>
      <c r="B25356" t="s">
        <v>97359</v>
      </c>
      <c r="C25356" t="s">
        <v>27</v>
      </c>
      <c r="D25356" t="s">
        <v>97360</v>
      </c>
      <c r="E25356" t="s">
        <v>90134</v>
      </c>
      <c r="F25356" t="s">
        <v>16</v>
      </c>
      <c r="G25356" t="s">
        <v>42</v>
      </c>
      <c r="H25356">
        <v>0</v>
      </c>
      <c r="I25356">
        <v>0</v>
      </c>
      <c r="J25356">
        <v>0</v>
      </c>
      <c r="K25356" t="s">
        <v>97361</v>
      </c>
    </row>
    <row r="25357" spans="1:11" x14ac:dyDescent="0.3">
      <c r="A25357" t="s">
        <v>97362</v>
      </c>
      <c r="B25357" t="s">
        <v>97363</v>
      </c>
      <c r="C25357" t="s">
        <v>27</v>
      </c>
      <c r="D25357" t="s">
        <v>97364</v>
      </c>
      <c r="E25357" t="s">
        <v>90134</v>
      </c>
      <c r="F25357" t="s">
        <v>16</v>
      </c>
      <c r="G25357" t="s">
        <v>42</v>
      </c>
      <c r="H25357">
        <v>0</v>
      </c>
      <c r="I25357">
        <v>0</v>
      </c>
      <c r="J25357">
        <v>0</v>
      </c>
      <c r="K25357" t="s">
        <v>97365</v>
      </c>
    </row>
    <row r="25358" spans="1:11" x14ac:dyDescent="0.3">
      <c r="A25358" t="s">
        <v>97366</v>
      </c>
      <c r="B25358" t="s">
        <v>97367</v>
      </c>
      <c r="C25358" t="s">
        <v>27</v>
      </c>
      <c r="D25358" t="s">
        <v>97368</v>
      </c>
      <c r="E25358" t="s">
        <v>90134</v>
      </c>
      <c r="F25358" t="s">
        <v>16</v>
      </c>
      <c r="G25358" t="s">
        <v>42</v>
      </c>
      <c r="H25358">
        <v>0</v>
      </c>
      <c r="I25358">
        <v>0</v>
      </c>
      <c r="J25358">
        <v>0</v>
      </c>
      <c r="K25358" t="s">
        <v>97369</v>
      </c>
    </row>
    <row r="25359" spans="1:11" x14ac:dyDescent="0.3">
      <c r="A25359" t="s">
        <v>97370</v>
      </c>
      <c r="B25359" t="s">
        <v>97371</v>
      </c>
      <c r="C25359" t="s">
        <v>27</v>
      </c>
      <c r="D25359" t="s">
        <v>97372</v>
      </c>
      <c r="E25359" t="s">
        <v>90134</v>
      </c>
      <c r="F25359" t="s">
        <v>16</v>
      </c>
      <c r="G25359" t="s">
        <v>42</v>
      </c>
      <c r="H25359">
        <v>0</v>
      </c>
      <c r="I25359">
        <v>0</v>
      </c>
      <c r="J25359">
        <v>0</v>
      </c>
      <c r="K25359" t="s">
        <v>97373</v>
      </c>
    </row>
    <row r="25360" spans="1:11" x14ac:dyDescent="0.3">
      <c r="A25360" t="s">
        <v>97374</v>
      </c>
      <c r="B25360" t="s">
        <v>97375</v>
      </c>
      <c r="C25360" t="s">
        <v>27</v>
      </c>
      <c r="D25360" t="s">
        <v>97376</v>
      </c>
      <c r="E25360" t="s">
        <v>90134</v>
      </c>
      <c r="F25360" t="s">
        <v>16</v>
      </c>
      <c r="G25360" t="s">
        <v>42</v>
      </c>
      <c r="H25360">
        <v>0</v>
      </c>
      <c r="I25360">
        <v>0</v>
      </c>
      <c r="J25360">
        <v>0</v>
      </c>
      <c r="K25360" t="s">
        <v>97377</v>
      </c>
    </row>
    <row r="25361" spans="1:11" x14ac:dyDescent="0.3">
      <c r="A25361" t="s">
        <v>97378</v>
      </c>
      <c r="B25361" t="s">
        <v>97379</v>
      </c>
      <c r="C25361" t="s">
        <v>27</v>
      </c>
      <c r="D25361" t="s">
        <v>97380</v>
      </c>
      <c r="E25361" t="s">
        <v>90134</v>
      </c>
      <c r="F25361" t="s">
        <v>16</v>
      </c>
      <c r="G25361" t="s">
        <v>42</v>
      </c>
      <c r="H25361">
        <v>0</v>
      </c>
      <c r="I25361">
        <v>0</v>
      </c>
      <c r="J25361">
        <v>0</v>
      </c>
      <c r="K25361" t="s">
        <v>97381</v>
      </c>
    </row>
    <row r="25362" spans="1:11" x14ac:dyDescent="0.3">
      <c r="A25362" t="s">
        <v>97382</v>
      </c>
      <c r="B25362" t="s">
        <v>97383</v>
      </c>
      <c r="C25362" t="s">
        <v>27</v>
      </c>
      <c r="D25362" t="s">
        <v>97384</v>
      </c>
      <c r="E25362" t="s">
        <v>90134</v>
      </c>
      <c r="F25362" t="s">
        <v>16</v>
      </c>
      <c r="G25362" t="s">
        <v>42</v>
      </c>
      <c r="H25362">
        <v>0</v>
      </c>
      <c r="I25362">
        <v>0</v>
      </c>
      <c r="J25362">
        <v>0</v>
      </c>
      <c r="K25362" t="s">
        <v>97385</v>
      </c>
    </row>
    <row r="25363" spans="1:11" x14ac:dyDescent="0.3">
      <c r="A25363" t="s">
        <v>97386</v>
      </c>
      <c r="B25363" t="s">
        <v>97387</v>
      </c>
      <c r="C25363" t="s">
        <v>27</v>
      </c>
      <c r="D25363" t="s">
        <v>97388</v>
      </c>
      <c r="E25363" t="s">
        <v>90134</v>
      </c>
      <c r="F25363" t="s">
        <v>16</v>
      </c>
      <c r="G25363" t="s">
        <v>42</v>
      </c>
      <c r="H25363">
        <v>0</v>
      </c>
      <c r="I25363">
        <v>0</v>
      </c>
      <c r="J25363">
        <v>0</v>
      </c>
      <c r="K25363" t="s">
        <v>97389</v>
      </c>
    </row>
    <row r="25364" spans="1:11" x14ac:dyDescent="0.3">
      <c r="A25364" t="s">
        <v>97390</v>
      </c>
      <c r="B25364" t="s">
        <v>97391</v>
      </c>
      <c r="C25364" t="s">
        <v>27</v>
      </c>
      <c r="D25364" t="s">
        <v>97392</v>
      </c>
      <c r="E25364" t="s">
        <v>90134</v>
      </c>
      <c r="F25364" t="s">
        <v>16</v>
      </c>
      <c r="G25364" t="s">
        <v>42</v>
      </c>
      <c r="H25364">
        <v>0</v>
      </c>
      <c r="I25364">
        <v>0</v>
      </c>
      <c r="J25364">
        <v>0</v>
      </c>
      <c r="K25364" t="s">
        <v>97393</v>
      </c>
    </row>
    <row r="25365" spans="1:11" x14ac:dyDescent="0.3">
      <c r="A25365" t="s">
        <v>97394</v>
      </c>
      <c r="B25365" t="s">
        <v>97395</v>
      </c>
      <c r="C25365" t="s">
        <v>27</v>
      </c>
      <c r="D25365" t="s">
        <v>97396</v>
      </c>
      <c r="E25365" t="s">
        <v>90134</v>
      </c>
      <c r="F25365" t="s">
        <v>16</v>
      </c>
      <c r="G25365" t="s">
        <v>42</v>
      </c>
      <c r="H25365">
        <v>0</v>
      </c>
      <c r="I25365">
        <v>0</v>
      </c>
      <c r="J25365">
        <v>0</v>
      </c>
      <c r="K25365" t="s">
        <v>97397</v>
      </c>
    </row>
    <row r="25366" spans="1:11" x14ac:dyDescent="0.3">
      <c r="A25366" t="s">
        <v>97398</v>
      </c>
      <c r="C25366" t="s">
        <v>27</v>
      </c>
      <c r="D25366" t="s">
        <v>97399</v>
      </c>
      <c r="E25366" t="s">
        <v>29</v>
      </c>
      <c r="F25366" t="s">
        <v>16</v>
      </c>
      <c r="G25366" t="s">
        <v>5588</v>
      </c>
      <c r="H25366">
        <v>0</v>
      </c>
      <c r="I25366">
        <v>0</v>
      </c>
      <c r="J25366">
        <v>0</v>
      </c>
      <c r="K25366" t="s">
        <v>97400</v>
      </c>
    </row>
    <row r="25367" spans="1:11" x14ac:dyDescent="0.3">
      <c r="A25367" t="s">
        <v>97401</v>
      </c>
      <c r="B25367" t="s">
        <v>97402</v>
      </c>
      <c r="C25367" t="s">
        <v>27</v>
      </c>
      <c r="D25367" t="s">
        <v>97403</v>
      </c>
      <c r="E25367" t="s">
        <v>90134</v>
      </c>
      <c r="F25367" t="s">
        <v>16</v>
      </c>
      <c r="G25367" t="s">
        <v>42</v>
      </c>
      <c r="H25367">
        <v>0</v>
      </c>
      <c r="I25367">
        <v>0</v>
      </c>
      <c r="J25367">
        <v>0</v>
      </c>
      <c r="K25367" t="s">
        <v>97404</v>
      </c>
    </row>
    <row r="25368" spans="1:11" x14ac:dyDescent="0.3">
      <c r="A25368" t="s">
        <v>97405</v>
      </c>
      <c r="B25368" t="s">
        <v>97406</v>
      </c>
      <c r="C25368" t="s">
        <v>27</v>
      </c>
      <c r="D25368" t="s">
        <v>97407</v>
      </c>
      <c r="E25368" t="s">
        <v>90134</v>
      </c>
      <c r="F25368" t="s">
        <v>16</v>
      </c>
      <c r="G25368" t="s">
        <v>42</v>
      </c>
      <c r="H25368">
        <v>0</v>
      </c>
      <c r="I25368">
        <v>0</v>
      </c>
      <c r="J25368">
        <v>0</v>
      </c>
      <c r="K25368" t="s">
        <v>97408</v>
      </c>
    </row>
    <row r="25369" spans="1:11" x14ac:dyDescent="0.3">
      <c r="A25369" t="s">
        <v>97409</v>
      </c>
      <c r="B25369" t="s">
        <v>97410</v>
      </c>
      <c r="C25369" t="s">
        <v>27</v>
      </c>
      <c r="D25369" t="s">
        <v>97411</v>
      </c>
      <c r="E25369" t="s">
        <v>90134</v>
      </c>
      <c r="F25369" t="s">
        <v>16</v>
      </c>
      <c r="G25369" t="s">
        <v>42</v>
      </c>
      <c r="H25369">
        <v>0</v>
      </c>
      <c r="I25369">
        <v>0</v>
      </c>
      <c r="J25369">
        <v>0</v>
      </c>
      <c r="K25369" t="s">
        <v>97412</v>
      </c>
    </row>
    <row r="25370" spans="1:11" x14ac:dyDescent="0.3">
      <c r="A25370" t="s">
        <v>97413</v>
      </c>
      <c r="B25370" t="s">
        <v>97414</v>
      </c>
      <c r="C25370" t="s">
        <v>27</v>
      </c>
      <c r="D25370" t="s">
        <v>97415</v>
      </c>
      <c r="E25370" t="s">
        <v>90134</v>
      </c>
      <c r="F25370" t="s">
        <v>16</v>
      </c>
      <c r="G25370" t="s">
        <v>42</v>
      </c>
      <c r="H25370">
        <v>0</v>
      </c>
      <c r="I25370">
        <v>0</v>
      </c>
      <c r="J25370">
        <v>0</v>
      </c>
      <c r="K25370" t="s">
        <v>97416</v>
      </c>
    </row>
    <row r="25371" spans="1:11" x14ac:dyDescent="0.3">
      <c r="A25371" t="s">
        <v>97417</v>
      </c>
      <c r="B25371" t="s">
        <v>97418</v>
      </c>
      <c r="C25371" t="s">
        <v>27</v>
      </c>
      <c r="D25371" t="s">
        <v>97419</v>
      </c>
      <c r="E25371" t="s">
        <v>90134</v>
      </c>
      <c r="F25371" t="s">
        <v>16</v>
      </c>
      <c r="G25371" t="s">
        <v>42</v>
      </c>
      <c r="H25371">
        <v>0</v>
      </c>
      <c r="I25371">
        <v>0</v>
      </c>
      <c r="J25371">
        <v>0</v>
      </c>
      <c r="K25371" t="s">
        <v>97420</v>
      </c>
    </row>
    <row r="25372" spans="1:11" x14ac:dyDescent="0.3">
      <c r="A25372" t="s">
        <v>97421</v>
      </c>
      <c r="B25372" t="s">
        <v>97422</v>
      </c>
      <c r="C25372" t="s">
        <v>27</v>
      </c>
      <c r="D25372" t="s">
        <v>97423</v>
      </c>
      <c r="E25372" t="s">
        <v>90134</v>
      </c>
      <c r="F25372" t="s">
        <v>16</v>
      </c>
      <c r="G25372" t="s">
        <v>42</v>
      </c>
      <c r="H25372">
        <v>0</v>
      </c>
      <c r="I25372">
        <v>0</v>
      </c>
      <c r="J25372">
        <v>0</v>
      </c>
      <c r="K25372" t="s">
        <v>97424</v>
      </c>
    </row>
    <row r="25373" spans="1:11" x14ac:dyDescent="0.3">
      <c r="A25373" t="s">
        <v>97425</v>
      </c>
      <c r="B25373" t="s">
        <v>97426</v>
      </c>
      <c r="C25373" t="s">
        <v>27</v>
      </c>
      <c r="D25373" t="s">
        <v>97427</v>
      </c>
      <c r="E25373" t="s">
        <v>90134</v>
      </c>
      <c r="F25373" t="s">
        <v>16</v>
      </c>
      <c r="G25373" t="s">
        <v>42</v>
      </c>
      <c r="H25373">
        <v>0</v>
      </c>
      <c r="I25373">
        <v>0</v>
      </c>
      <c r="J25373">
        <v>0</v>
      </c>
      <c r="K25373" t="s">
        <v>97428</v>
      </c>
    </row>
    <row r="25374" spans="1:11" x14ac:dyDescent="0.3">
      <c r="A25374" t="s">
        <v>97429</v>
      </c>
      <c r="B25374" t="s">
        <v>97430</v>
      </c>
      <c r="C25374" t="s">
        <v>27</v>
      </c>
      <c r="D25374" t="s">
        <v>97431</v>
      </c>
      <c r="E25374" t="s">
        <v>90134</v>
      </c>
      <c r="F25374" t="s">
        <v>16</v>
      </c>
      <c r="G25374" t="s">
        <v>42</v>
      </c>
      <c r="H25374">
        <v>0</v>
      </c>
      <c r="I25374">
        <v>0</v>
      </c>
      <c r="J25374">
        <v>0</v>
      </c>
      <c r="K25374" t="s">
        <v>97432</v>
      </c>
    </row>
    <row r="25375" spans="1:11" x14ac:dyDescent="0.3">
      <c r="A25375" t="s">
        <v>97433</v>
      </c>
      <c r="B25375" t="s">
        <v>97434</v>
      </c>
      <c r="C25375" t="s">
        <v>27</v>
      </c>
      <c r="D25375" t="s">
        <v>97435</v>
      </c>
      <c r="E25375" t="s">
        <v>90134</v>
      </c>
      <c r="F25375" t="s">
        <v>16</v>
      </c>
      <c r="G25375" t="s">
        <v>42</v>
      </c>
      <c r="H25375">
        <v>0</v>
      </c>
      <c r="I25375">
        <v>0</v>
      </c>
      <c r="J25375">
        <v>0</v>
      </c>
      <c r="K25375" t="s">
        <v>97436</v>
      </c>
    </row>
    <row r="25376" spans="1:11" x14ac:dyDescent="0.3">
      <c r="A25376" t="s">
        <v>97437</v>
      </c>
      <c r="B25376" t="s">
        <v>97438</v>
      </c>
      <c r="C25376" t="s">
        <v>27</v>
      </c>
      <c r="D25376" t="s">
        <v>97439</v>
      </c>
      <c r="E25376" t="s">
        <v>90134</v>
      </c>
      <c r="F25376" t="s">
        <v>16</v>
      </c>
      <c r="G25376" t="s">
        <v>42</v>
      </c>
      <c r="H25376">
        <v>0</v>
      </c>
      <c r="I25376">
        <v>0</v>
      </c>
      <c r="J25376">
        <v>0</v>
      </c>
      <c r="K25376" t="s">
        <v>97440</v>
      </c>
    </row>
    <row r="25377" spans="1:11" x14ac:dyDescent="0.3">
      <c r="A25377" t="s">
        <v>97441</v>
      </c>
      <c r="B25377" t="s">
        <v>97442</v>
      </c>
      <c r="C25377" t="s">
        <v>27</v>
      </c>
      <c r="D25377" t="s">
        <v>97443</v>
      </c>
      <c r="E25377" t="s">
        <v>90134</v>
      </c>
      <c r="F25377" t="s">
        <v>16</v>
      </c>
      <c r="G25377" t="s">
        <v>42</v>
      </c>
      <c r="H25377">
        <v>0</v>
      </c>
      <c r="I25377">
        <v>0</v>
      </c>
      <c r="J25377">
        <v>0</v>
      </c>
      <c r="K25377" t="s">
        <v>97444</v>
      </c>
    </row>
    <row r="25378" spans="1:11" x14ac:dyDescent="0.3">
      <c r="A25378" t="s">
        <v>97445</v>
      </c>
      <c r="B25378" t="s">
        <v>97446</v>
      </c>
      <c r="C25378" t="s">
        <v>27</v>
      </c>
      <c r="D25378" t="s">
        <v>97447</v>
      </c>
      <c r="E25378" t="s">
        <v>90134</v>
      </c>
      <c r="F25378" t="s">
        <v>16</v>
      </c>
      <c r="G25378" t="s">
        <v>42</v>
      </c>
      <c r="H25378">
        <v>0</v>
      </c>
      <c r="I25378">
        <v>0</v>
      </c>
      <c r="J25378">
        <v>0</v>
      </c>
      <c r="K25378" t="s">
        <v>97448</v>
      </c>
    </row>
    <row r="25379" spans="1:11" x14ac:dyDescent="0.3">
      <c r="A25379" t="s">
        <v>97449</v>
      </c>
      <c r="B25379" t="s">
        <v>97450</v>
      </c>
      <c r="C25379" t="s">
        <v>27</v>
      </c>
      <c r="D25379" t="s">
        <v>97451</v>
      </c>
      <c r="E25379" t="s">
        <v>90134</v>
      </c>
      <c r="F25379" t="s">
        <v>16</v>
      </c>
      <c r="G25379" t="s">
        <v>42</v>
      </c>
      <c r="H25379">
        <v>0</v>
      </c>
      <c r="I25379">
        <v>0</v>
      </c>
      <c r="J25379">
        <v>0</v>
      </c>
      <c r="K25379" t="s">
        <v>97452</v>
      </c>
    </row>
    <row r="25380" spans="1:11" x14ac:dyDescent="0.3">
      <c r="A25380" t="s">
        <v>97453</v>
      </c>
      <c r="B25380" t="s">
        <v>97454</v>
      </c>
      <c r="C25380" t="s">
        <v>27</v>
      </c>
      <c r="D25380" t="s">
        <v>97455</v>
      </c>
      <c r="E25380" t="s">
        <v>90134</v>
      </c>
      <c r="F25380" t="s">
        <v>16</v>
      </c>
      <c r="G25380" t="s">
        <v>42</v>
      </c>
      <c r="H25380">
        <v>0</v>
      </c>
      <c r="I25380">
        <v>0</v>
      </c>
      <c r="J25380">
        <v>0</v>
      </c>
      <c r="K25380" t="s">
        <v>97456</v>
      </c>
    </row>
    <row r="25381" spans="1:11" x14ac:dyDescent="0.3">
      <c r="A25381" t="s">
        <v>97457</v>
      </c>
      <c r="B25381" t="s">
        <v>97458</v>
      </c>
      <c r="C25381" t="s">
        <v>27</v>
      </c>
      <c r="D25381" t="s">
        <v>97459</v>
      </c>
      <c r="E25381" t="s">
        <v>90134</v>
      </c>
      <c r="F25381" t="s">
        <v>16</v>
      </c>
      <c r="G25381" t="s">
        <v>42</v>
      </c>
      <c r="H25381">
        <v>0</v>
      </c>
      <c r="I25381">
        <v>0</v>
      </c>
      <c r="J25381">
        <v>0</v>
      </c>
      <c r="K25381" t="s">
        <v>97460</v>
      </c>
    </row>
    <row r="25382" spans="1:11" x14ac:dyDescent="0.3">
      <c r="A25382" t="s">
        <v>97461</v>
      </c>
      <c r="B25382" t="s">
        <v>97462</v>
      </c>
      <c r="C25382" t="s">
        <v>27</v>
      </c>
      <c r="D25382" t="s">
        <v>97463</v>
      </c>
      <c r="E25382" t="s">
        <v>90134</v>
      </c>
      <c r="F25382" t="s">
        <v>16</v>
      </c>
      <c r="G25382" t="s">
        <v>42</v>
      </c>
      <c r="H25382">
        <v>0</v>
      </c>
      <c r="I25382">
        <v>0</v>
      </c>
      <c r="J25382">
        <v>0</v>
      </c>
      <c r="K25382" t="s">
        <v>97464</v>
      </c>
    </row>
    <row r="25383" spans="1:11" x14ac:dyDescent="0.3">
      <c r="A25383" t="s">
        <v>97465</v>
      </c>
      <c r="B25383" t="s">
        <v>97466</v>
      </c>
      <c r="C25383" t="s">
        <v>27</v>
      </c>
      <c r="D25383" t="s">
        <v>97467</v>
      </c>
      <c r="E25383" t="s">
        <v>90134</v>
      </c>
      <c r="F25383" t="s">
        <v>16</v>
      </c>
      <c r="G25383" t="s">
        <v>42</v>
      </c>
      <c r="H25383">
        <v>0</v>
      </c>
      <c r="I25383">
        <v>0</v>
      </c>
      <c r="J25383">
        <v>0</v>
      </c>
      <c r="K25383" t="s">
        <v>97468</v>
      </c>
    </row>
    <row r="25384" spans="1:11" x14ac:dyDescent="0.3">
      <c r="A25384" t="s">
        <v>97469</v>
      </c>
      <c r="B25384" t="s">
        <v>97470</v>
      </c>
      <c r="C25384" t="s">
        <v>27</v>
      </c>
      <c r="D25384" t="s">
        <v>97471</v>
      </c>
      <c r="E25384" t="s">
        <v>90134</v>
      </c>
      <c r="F25384" t="s">
        <v>16</v>
      </c>
      <c r="G25384" t="s">
        <v>42</v>
      </c>
      <c r="H25384">
        <v>0</v>
      </c>
      <c r="I25384">
        <v>0</v>
      </c>
      <c r="J25384">
        <v>0</v>
      </c>
      <c r="K25384" t="s">
        <v>97472</v>
      </c>
    </row>
    <row r="25385" spans="1:11" x14ac:dyDescent="0.3">
      <c r="A25385" t="s">
        <v>97473</v>
      </c>
      <c r="B25385" t="s">
        <v>97474</v>
      </c>
      <c r="C25385" t="s">
        <v>27</v>
      </c>
      <c r="D25385" t="s">
        <v>97475</v>
      </c>
      <c r="E25385" t="s">
        <v>90134</v>
      </c>
      <c r="F25385" t="s">
        <v>16</v>
      </c>
      <c r="G25385" t="s">
        <v>42</v>
      </c>
      <c r="H25385">
        <v>0</v>
      </c>
      <c r="I25385">
        <v>0</v>
      </c>
      <c r="J25385">
        <v>0</v>
      </c>
      <c r="K25385" t="s">
        <v>97476</v>
      </c>
    </row>
    <row r="25386" spans="1:11" x14ac:dyDescent="0.3">
      <c r="A25386" t="s">
        <v>97477</v>
      </c>
      <c r="B25386" t="s">
        <v>97478</v>
      </c>
      <c r="C25386" t="s">
        <v>27</v>
      </c>
      <c r="D25386" t="s">
        <v>97479</v>
      </c>
      <c r="E25386" t="s">
        <v>40</v>
      </c>
      <c r="F25386" t="s">
        <v>16</v>
      </c>
      <c r="G25386" t="s">
        <v>42</v>
      </c>
      <c r="H25386">
        <v>0</v>
      </c>
      <c r="I25386">
        <v>0</v>
      </c>
      <c r="J25386">
        <v>0</v>
      </c>
      <c r="K25386" t="s">
        <v>97480</v>
      </c>
    </row>
    <row r="25387" spans="1:11" x14ac:dyDescent="0.3">
      <c r="A25387" t="s">
        <v>97481</v>
      </c>
      <c r="B25387" t="s">
        <v>97482</v>
      </c>
      <c r="C25387" t="s">
        <v>147</v>
      </c>
      <c r="D25387" t="s">
        <v>97483</v>
      </c>
      <c r="E25387" t="s">
        <v>4768</v>
      </c>
      <c r="F25387" t="s">
        <v>326</v>
      </c>
      <c r="G25387" t="s">
        <v>42</v>
      </c>
      <c r="H25387">
        <v>0</v>
      </c>
      <c r="I25387">
        <v>0</v>
      </c>
      <c r="J25387">
        <v>0</v>
      </c>
      <c r="K25387" t="s">
        <v>97484</v>
      </c>
    </row>
    <row r="25388" spans="1:11" x14ac:dyDescent="0.3">
      <c r="A25388" t="s">
        <v>97485</v>
      </c>
      <c r="B25388" t="s">
        <v>97486</v>
      </c>
      <c r="C25388" t="s">
        <v>27</v>
      </c>
      <c r="D25388" t="s">
        <v>97487</v>
      </c>
      <c r="E25388" t="s">
        <v>40</v>
      </c>
      <c r="F25388" t="s">
        <v>16</v>
      </c>
      <c r="G25388" t="s">
        <v>42</v>
      </c>
      <c r="H25388">
        <v>0</v>
      </c>
      <c r="I25388">
        <v>0</v>
      </c>
      <c r="J25388">
        <v>0</v>
      </c>
      <c r="K25388" t="s">
        <v>97488</v>
      </c>
    </row>
    <row r="25389" spans="1:11" x14ac:dyDescent="0.3">
      <c r="A25389" t="s">
        <v>97489</v>
      </c>
      <c r="B25389" t="s">
        <v>97490</v>
      </c>
      <c r="C25389" t="s">
        <v>27</v>
      </c>
      <c r="D25389" t="s">
        <v>97491</v>
      </c>
      <c r="E25389" t="s">
        <v>40</v>
      </c>
      <c r="F25389" t="s">
        <v>16</v>
      </c>
      <c r="G25389" t="s">
        <v>42</v>
      </c>
      <c r="H25389">
        <v>0</v>
      </c>
      <c r="I25389">
        <v>0</v>
      </c>
      <c r="J25389">
        <v>0</v>
      </c>
      <c r="K25389" t="s">
        <v>97492</v>
      </c>
    </row>
    <row r="25390" spans="1:11" x14ac:dyDescent="0.3">
      <c r="A25390" t="s">
        <v>97493</v>
      </c>
      <c r="B25390" t="s">
        <v>97494</v>
      </c>
      <c r="C25390" t="s">
        <v>27</v>
      </c>
      <c r="D25390" t="s">
        <v>97495</v>
      </c>
      <c r="E25390" t="s">
        <v>40</v>
      </c>
      <c r="F25390" t="s">
        <v>16</v>
      </c>
      <c r="G25390" t="s">
        <v>42</v>
      </c>
      <c r="H25390">
        <v>0</v>
      </c>
      <c r="I25390">
        <v>0</v>
      </c>
      <c r="J25390">
        <v>0</v>
      </c>
      <c r="K25390" t="s">
        <v>97496</v>
      </c>
    </row>
    <row r="25391" spans="1:11" x14ac:dyDescent="0.3">
      <c r="A25391" t="s">
        <v>97497</v>
      </c>
      <c r="B25391" t="s">
        <v>97498</v>
      </c>
      <c r="C25391" t="s">
        <v>27</v>
      </c>
      <c r="D25391" t="s">
        <v>97499</v>
      </c>
      <c r="E25391" t="s">
        <v>40</v>
      </c>
      <c r="F25391" t="s">
        <v>16</v>
      </c>
      <c r="G25391" t="s">
        <v>42</v>
      </c>
      <c r="H25391">
        <v>0</v>
      </c>
      <c r="I25391">
        <v>0</v>
      </c>
      <c r="J25391">
        <v>0</v>
      </c>
      <c r="K25391" t="s">
        <v>97500</v>
      </c>
    </row>
    <row r="25392" spans="1:11" x14ac:dyDescent="0.3">
      <c r="A25392" t="s">
        <v>97501</v>
      </c>
      <c r="B25392" t="s">
        <v>97502</v>
      </c>
      <c r="C25392" t="s">
        <v>27</v>
      </c>
      <c r="D25392" t="s">
        <v>97503</v>
      </c>
      <c r="E25392" t="s">
        <v>40</v>
      </c>
      <c r="F25392" t="s">
        <v>16</v>
      </c>
      <c r="G25392" t="s">
        <v>42</v>
      </c>
      <c r="H25392">
        <v>0</v>
      </c>
      <c r="I25392">
        <v>0</v>
      </c>
      <c r="J25392">
        <v>0</v>
      </c>
      <c r="K25392" t="s">
        <v>97504</v>
      </c>
    </row>
    <row r="25393" spans="1:11" x14ac:dyDescent="0.3">
      <c r="A25393" t="s">
        <v>97505</v>
      </c>
      <c r="B25393" t="s">
        <v>97506</v>
      </c>
      <c r="C25393" t="s">
        <v>27</v>
      </c>
      <c r="D25393" t="s">
        <v>97507</v>
      </c>
      <c r="E25393" t="s">
        <v>40</v>
      </c>
      <c r="F25393" t="s">
        <v>16</v>
      </c>
      <c r="G25393" t="s">
        <v>42</v>
      </c>
      <c r="H25393">
        <v>0</v>
      </c>
      <c r="I25393">
        <v>0</v>
      </c>
      <c r="J25393">
        <v>0</v>
      </c>
      <c r="K25393" t="s">
        <v>97508</v>
      </c>
    </row>
    <row r="25394" spans="1:11" x14ac:dyDescent="0.3">
      <c r="A25394" t="s">
        <v>97509</v>
      </c>
      <c r="B25394" t="s">
        <v>97510</v>
      </c>
      <c r="C25394" t="s">
        <v>27</v>
      </c>
      <c r="D25394" t="s">
        <v>97511</v>
      </c>
      <c r="E25394" t="s">
        <v>40</v>
      </c>
      <c r="F25394" t="s">
        <v>16</v>
      </c>
      <c r="G25394" t="s">
        <v>42</v>
      </c>
      <c r="H25394">
        <v>0</v>
      </c>
      <c r="I25394">
        <v>0</v>
      </c>
      <c r="J25394">
        <v>0</v>
      </c>
      <c r="K25394" t="s">
        <v>97512</v>
      </c>
    </row>
    <row r="25395" spans="1:11" x14ac:dyDescent="0.3">
      <c r="A25395" t="s">
        <v>97513</v>
      </c>
      <c r="B25395" t="s">
        <v>97514</v>
      </c>
      <c r="C25395" t="s">
        <v>27</v>
      </c>
      <c r="D25395" t="s">
        <v>97515</v>
      </c>
      <c r="E25395" t="s">
        <v>40</v>
      </c>
      <c r="F25395" t="s">
        <v>16</v>
      </c>
      <c r="G25395" t="s">
        <v>42</v>
      </c>
      <c r="H25395">
        <v>0</v>
      </c>
      <c r="I25395">
        <v>0</v>
      </c>
      <c r="J25395">
        <v>0</v>
      </c>
      <c r="K25395" t="s">
        <v>97516</v>
      </c>
    </row>
    <row r="25396" spans="1:11" x14ac:dyDescent="0.3">
      <c r="A25396" t="s">
        <v>97517</v>
      </c>
      <c r="B25396" t="s">
        <v>97518</v>
      </c>
      <c r="C25396" t="s">
        <v>27</v>
      </c>
      <c r="D25396" t="s">
        <v>97519</v>
      </c>
      <c r="E25396" t="s">
        <v>40</v>
      </c>
      <c r="F25396" t="s">
        <v>16</v>
      </c>
      <c r="G25396" t="s">
        <v>42</v>
      </c>
      <c r="H25396">
        <v>0</v>
      </c>
      <c r="I25396">
        <v>0</v>
      </c>
      <c r="J25396">
        <v>0</v>
      </c>
      <c r="K25396" t="s">
        <v>97520</v>
      </c>
    </row>
    <row r="25397" spans="1:11" x14ac:dyDescent="0.3">
      <c r="A25397" t="s">
        <v>97521</v>
      </c>
      <c r="B25397" t="s">
        <v>97522</v>
      </c>
      <c r="C25397" t="s">
        <v>147</v>
      </c>
      <c r="D25397" t="s">
        <v>97523</v>
      </c>
      <c r="E25397" t="s">
        <v>4768</v>
      </c>
      <c r="F25397" t="s">
        <v>3638</v>
      </c>
      <c r="G25397" t="s">
        <v>42</v>
      </c>
      <c r="H25397">
        <v>0</v>
      </c>
      <c r="I25397">
        <v>0</v>
      </c>
      <c r="J25397">
        <v>0</v>
      </c>
      <c r="K25397" t="s">
        <v>97524</v>
      </c>
    </row>
    <row r="25398" spans="1:11" x14ac:dyDescent="0.3">
      <c r="A25398" t="s">
        <v>97525</v>
      </c>
      <c r="B25398" t="s">
        <v>97526</v>
      </c>
      <c r="C25398" t="s">
        <v>27</v>
      </c>
      <c r="D25398" t="s">
        <v>97527</v>
      </c>
      <c r="E25398" t="s">
        <v>40</v>
      </c>
      <c r="F25398" t="s">
        <v>16</v>
      </c>
      <c r="G25398" t="s">
        <v>42</v>
      </c>
      <c r="H25398">
        <v>0</v>
      </c>
      <c r="I25398">
        <v>0</v>
      </c>
      <c r="J25398">
        <v>0</v>
      </c>
      <c r="K25398" t="s">
        <v>97528</v>
      </c>
    </row>
    <row r="25399" spans="1:11" x14ac:dyDescent="0.3">
      <c r="A25399" t="s">
        <v>97529</v>
      </c>
      <c r="B25399" t="s">
        <v>97530</v>
      </c>
      <c r="C25399" t="s">
        <v>27</v>
      </c>
      <c r="D25399" t="s">
        <v>97531</v>
      </c>
      <c r="E25399" t="s">
        <v>47287</v>
      </c>
      <c r="F25399" t="s">
        <v>16</v>
      </c>
      <c r="G25399" t="s">
        <v>42</v>
      </c>
      <c r="H25399">
        <v>0</v>
      </c>
      <c r="I25399">
        <v>0</v>
      </c>
      <c r="J25399">
        <v>0</v>
      </c>
      <c r="K25399" t="s">
        <v>97532</v>
      </c>
    </row>
    <row r="25400" spans="1:11" x14ac:dyDescent="0.3">
      <c r="A25400" t="s">
        <v>97533</v>
      </c>
      <c r="B25400" t="s">
        <v>97534</v>
      </c>
      <c r="C25400" t="s">
        <v>27</v>
      </c>
      <c r="D25400" t="s">
        <v>97535</v>
      </c>
      <c r="E25400" t="s">
        <v>53101</v>
      </c>
      <c r="F25400" t="s">
        <v>16</v>
      </c>
      <c r="G25400" t="s">
        <v>42</v>
      </c>
      <c r="H25400">
        <v>0</v>
      </c>
      <c r="I25400">
        <v>0</v>
      </c>
      <c r="J25400">
        <v>0</v>
      </c>
      <c r="K25400" t="s">
        <v>97536</v>
      </c>
    </row>
    <row r="25401" spans="1:11" x14ac:dyDescent="0.3">
      <c r="A25401" t="s">
        <v>97537</v>
      </c>
      <c r="B25401" t="s">
        <v>97538</v>
      </c>
      <c r="C25401" t="s">
        <v>27</v>
      </c>
      <c r="D25401" t="s">
        <v>97539</v>
      </c>
      <c r="E25401" t="s">
        <v>47287</v>
      </c>
      <c r="F25401" t="s">
        <v>16</v>
      </c>
      <c r="G25401" t="s">
        <v>42</v>
      </c>
      <c r="H25401">
        <v>0</v>
      </c>
      <c r="I25401">
        <v>0</v>
      </c>
      <c r="J25401">
        <v>0</v>
      </c>
      <c r="K25401" t="s">
        <v>97540</v>
      </c>
    </row>
    <row r="25402" spans="1:11" x14ac:dyDescent="0.3">
      <c r="A25402" t="s">
        <v>97541</v>
      </c>
      <c r="B25402" t="s">
        <v>97542</v>
      </c>
      <c r="C25402" t="s">
        <v>27</v>
      </c>
      <c r="D25402" t="s">
        <v>97543</v>
      </c>
      <c r="E25402" t="s">
        <v>47287</v>
      </c>
      <c r="F25402" t="s">
        <v>16</v>
      </c>
      <c r="G25402" t="s">
        <v>42</v>
      </c>
      <c r="H25402">
        <v>0</v>
      </c>
      <c r="I25402">
        <v>0</v>
      </c>
      <c r="J25402">
        <v>0</v>
      </c>
      <c r="K25402" t="s">
        <v>97544</v>
      </c>
    </row>
    <row r="25403" spans="1:11" x14ac:dyDescent="0.3">
      <c r="A25403" t="s">
        <v>97545</v>
      </c>
      <c r="B25403" t="s">
        <v>97546</v>
      </c>
      <c r="C25403" t="s">
        <v>27</v>
      </c>
      <c r="D25403" t="s">
        <v>97547</v>
      </c>
      <c r="E25403" t="s">
        <v>47287</v>
      </c>
      <c r="F25403" t="s">
        <v>16</v>
      </c>
      <c r="G25403" t="s">
        <v>42</v>
      </c>
      <c r="H25403">
        <v>0</v>
      </c>
      <c r="I25403">
        <v>0</v>
      </c>
      <c r="J25403">
        <v>0</v>
      </c>
      <c r="K25403" t="s">
        <v>97548</v>
      </c>
    </row>
    <row r="25404" spans="1:11" x14ac:dyDescent="0.3">
      <c r="A25404" t="s">
        <v>97549</v>
      </c>
      <c r="B25404" t="s">
        <v>97550</v>
      </c>
      <c r="C25404" t="s">
        <v>27</v>
      </c>
      <c r="D25404" t="s">
        <v>97551</v>
      </c>
      <c r="E25404" t="s">
        <v>47287</v>
      </c>
      <c r="F25404" t="s">
        <v>16</v>
      </c>
      <c r="G25404" t="s">
        <v>42</v>
      </c>
      <c r="H25404">
        <v>0</v>
      </c>
      <c r="I25404">
        <v>0</v>
      </c>
      <c r="J25404">
        <v>0</v>
      </c>
      <c r="K25404" t="s">
        <v>97552</v>
      </c>
    </row>
    <row r="25405" spans="1:11" x14ac:dyDescent="0.3">
      <c r="A25405" t="s">
        <v>97553</v>
      </c>
      <c r="B25405" t="s">
        <v>97554</v>
      </c>
      <c r="C25405" t="s">
        <v>27</v>
      </c>
      <c r="D25405" t="s">
        <v>97555</v>
      </c>
      <c r="E25405" t="s">
        <v>47287</v>
      </c>
      <c r="F25405" t="s">
        <v>16</v>
      </c>
      <c r="G25405" t="s">
        <v>42</v>
      </c>
      <c r="H25405">
        <v>0</v>
      </c>
      <c r="I25405">
        <v>0</v>
      </c>
      <c r="J25405">
        <v>0</v>
      </c>
      <c r="K25405" t="s">
        <v>97556</v>
      </c>
    </row>
    <row r="25406" spans="1:11" x14ac:dyDescent="0.3">
      <c r="A25406" t="s">
        <v>97557</v>
      </c>
      <c r="B25406" t="s">
        <v>97558</v>
      </c>
      <c r="C25406" t="s">
        <v>27</v>
      </c>
      <c r="D25406" t="s">
        <v>97559</v>
      </c>
      <c r="E25406" t="s">
        <v>47287</v>
      </c>
      <c r="F25406" t="s">
        <v>16</v>
      </c>
      <c r="G25406" t="s">
        <v>42</v>
      </c>
      <c r="H25406">
        <v>0</v>
      </c>
      <c r="I25406">
        <v>0</v>
      </c>
      <c r="J25406">
        <v>0</v>
      </c>
      <c r="K25406" t="s">
        <v>97560</v>
      </c>
    </row>
    <row r="25407" spans="1:11" x14ac:dyDescent="0.3">
      <c r="A25407" t="s">
        <v>97561</v>
      </c>
      <c r="B25407" t="s">
        <v>43958</v>
      </c>
      <c r="C25407" t="s">
        <v>27</v>
      </c>
      <c r="D25407" t="e">
        <f>염화비닐 수지.</f>
        <v>#NAME?</v>
      </c>
      <c r="E25407" t="s">
        <v>29</v>
      </c>
      <c r="F25407" t="s">
        <v>16</v>
      </c>
      <c r="G25407" t="s">
        <v>1540</v>
      </c>
      <c r="H25407">
        <v>0</v>
      </c>
      <c r="I25407">
        <v>0</v>
      </c>
      <c r="J25407">
        <v>0</v>
      </c>
      <c r="K25407" t="s">
        <v>97562</v>
      </c>
    </row>
    <row r="25408" spans="1:11" x14ac:dyDescent="0.3">
      <c r="A25408" t="s">
        <v>97563</v>
      </c>
      <c r="B25408" t="s">
        <v>97564</v>
      </c>
      <c r="C25408" t="s">
        <v>147</v>
      </c>
      <c r="D25408" t="s">
        <v>97565</v>
      </c>
      <c r="E25408" t="s">
        <v>4768</v>
      </c>
      <c r="F25408" t="s">
        <v>7108</v>
      </c>
      <c r="G25408" t="s">
        <v>42</v>
      </c>
      <c r="H25408">
        <v>0</v>
      </c>
      <c r="I25408">
        <v>0</v>
      </c>
      <c r="J25408">
        <v>0</v>
      </c>
      <c r="K25408" t="s">
        <v>97566</v>
      </c>
    </row>
    <row r="25409" spans="1:11" x14ac:dyDescent="0.3">
      <c r="A25409" t="s">
        <v>97567</v>
      </c>
      <c r="B25409" t="s">
        <v>97568</v>
      </c>
      <c r="C25409" t="s">
        <v>27</v>
      </c>
      <c r="D25409" t="s">
        <v>97569</v>
      </c>
      <c r="E25409" t="s">
        <v>47287</v>
      </c>
      <c r="F25409" t="s">
        <v>16</v>
      </c>
      <c r="G25409" t="s">
        <v>42</v>
      </c>
      <c r="H25409">
        <v>0</v>
      </c>
      <c r="I25409">
        <v>0</v>
      </c>
      <c r="J25409">
        <v>0</v>
      </c>
      <c r="K25409" t="s">
        <v>97570</v>
      </c>
    </row>
    <row r="25410" spans="1:11" x14ac:dyDescent="0.3">
      <c r="A25410" t="s">
        <v>97571</v>
      </c>
      <c r="B25410" t="s">
        <v>97572</v>
      </c>
      <c r="C25410" t="s">
        <v>27</v>
      </c>
      <c r="D25410" t="s">
        <v>97573</v>
      </c>
      <c r="E25410" t="s">
        <v>47287</v>
      </c>
      <c r="F25410" t="s">
        <v>16</v>
      </c>
      <c r="G25410" t="s">
        <v>42</v>
      </c>
      <c r="H25410">
        <v>0</v>
      </c>
      <c r="I25410">
        <v>0</v>
      </c>
      <c r="J25410">
        <v>0</v>
      </c>
      <c r="K25410" t="s">
        <v>97574</v>
      </c>
    </row>
    <row r="25411" spans="1:11" x14ac:dyDescent="0.3">
      <c r="A25411" t="s">
        <v>97575</v>
      </c>
      <c r="B25411" t="s">
        <v>97576</v>
      </c>
      <c r="C25411" t="s">
        <v>27</v>
      </c>
      <c r="D25411" t="s">
        <v>97577</v>
      </c>
      <c r="E25411" t="s">
        <v>47287</v>
      </c>
      <c r="F25411" t="s">
        <v>16</v>
      </c>
      <c r="G25411" t="s">
        <v>42</v>
      </c>
      <c r="H25411">
        <v>0</v>
      </c>
      <c r="I25411">
        <v>0</v>
      </c>
      <c r="J25411">
        <v>0</v>
      </c>
      <c r="K25411" t="s">
        <v>97578</v>
      </c>
    </row>
    <row r="25412" spans="1:11" x14ac:dyDescent="0.3">
      <c r="A25412" t="s">
        <v>97579</v>
      </c>
      <c r="B25412" t="s">
        <v>97580</v>
      </c>
      <c r="C25412" t="s">
        <v>27</v>
      </c>
      <c r="D25412" t="s">
        <v>97581</v>
      </c>
      <c r="E25412" t="s">
        <v>47287</v>
      </c>
      <c r="F25412" t="s">
        <v>16</v>
      </c>
      <c r="G25412" t="s">
        <v>42</v>
      </c>
      <c r="H25412">
        <v>0</v>
      </c>
      <c r="I25412">
        <v>0</v>
      </c>
      <c r="J25412">
        <v>0</v>
      </c>
      <c r="K25412" t="s">
        <v>97582</v>
      </c>
    </row>
    <row r="25413" spans="1:11" x14ac:dyDescent="0.3">
      <c r="A25413" t="s">
        <v>97583</v>
      </c>
      <c r="B25413" t="s">
        <v>97584</v>
      </c>
      <c r="C25413" t="s">
        <v>27</v>
      </c>
      <c r="D25413" t="s">
        <v>97585</v>
      </c>
      <c r="E25413" t="s">
        <v>47287</v>
      </c>
      <c r="F25413" t="s">
        <v>16</v>
      </c>
      <c r="G25413" t="s">
        <v>42</v>
      </c>
      <c r="H25413">
        <v>0</v>
      </c>
      <c r="I25413">
        <v>0</v>
      </c>
      <c r="J25413">
        <v>0</v>
      </c>
      <c r="K25413" t="s">
        <v>97586</v>
      </c>
    </row>
    <row r="25414" spans="1:11" x14ac:dyDescent="0.3">
      <c r="A25414" t="s">
        <v>97587</v>
      </c>
      <c r="B25414" t="s">
        <v>97588</v>
      </c>
      <c r="C25414" t="s">
        <v>27</v>
      </c>
      <c r="D25414" t="s">
        <v>97589</v>
      </c>
      <c r="E25414" t="s">
        <v>47287</v>
      </c>
      <c r="F25414" t="s">
        <v>16</v>
      </c>
      <c r="G25414" t="s">
        <v>42</v>
      </c>
      <c r="H25414">
        <v>0</v>
      </c>
      <c r="I25414">
        <v>0</v>
      </c>
      <c r="J25414">
        <v>0</v>
      </c>
      <c r="K25414" t="s">
        <v>97590</v>
      </c>
    </row>
    <row r="25415" spans="1:11" x14ac:dyDescent="0.3">
      <c r="A25415" t="s">
        <v>97591</v>
      </c>
      <c r="B25415" t="s">
        <v>97592</v>
      </c>
      <c r="C25415" t="s">
        <v>27</v>
      </c>
      <c r="D25415" t="s">
        <v>97593</v>
      </c>
      <c r="E25415" t="s">
        <v>47287</v>
      </c>
      <c r="F25415" t="s">
        <v>16</v>
      </c>
      <c r="G25415" t="s">
        <v>42</v>
      </c>
      <c r="H25415">
        <v>0</v>
      </c>
      <c r="I25415">
        <v>0</v>
      </c>
      <c r="J25415">
        <v>0</v>
      </c>
      <c r="K25415" t="s">
        <v>97594</v>
      </c>
    </row>
    <row r="25416" spans="1:11" x14ac:dyDescent="0.3">
      <c r="A25416" t="s">
        <v>97595</v>
      </c>
      <c r="B25416" t="s">
        <v>97596</v>
      </c>
      <c r="C25416" t="s">
        <v>27</v>
      </c>
      <c r="D25416" t="s">
        <v>97597</v>
      </c>
      <c r="E25416" t="s">
        <v>47287</v>
      </c>
      <c r="F25416" t="s">
        <v>16</v>
      </c>
      <c r="G25416" t="s">
        <v>42</v>
      </c>
      <c r="H25416">
        <v>0</v>
      </c>
      <c r="I25416">
        <v>0</v>
      </c>
      <c r="J25416">
        <v>0</v>
      </c>
      <c r="K25416" t="s">
        <v>97598</v>
      </c>
    </row>
    <row r="25417" spans="1:11" x14ac:dyDescent="0.3">
      <c r="A25417" t="s">
        <v>97599</v>
      </c>
      <c r="B25417" t="s">
        <v>97600</v>
      </c>
      <c r="C25417" t="s">
        <v>27</v>
      </c>
      <c r="D25417" t="s">
        <v>97601</v>
      </c>
      <c r="E25417" t="s">
        <v>47287</v>
      </c>
      <c r="F25417" t="s">
        <v>16</v>
      </c>
      <c r="G25417" t="s">
        <v>42</v>
      </c>
      <c r="H25417">
        <v>0</v>
      </c>
      <c r="I25417">
        <v>0</v>
      </c>
      <c r="J25417">
        <v>0</v>
      </c>
      <c r="K25417" t="s">
        <v>97602</v>
      </c>
    </row>
    <row r="25418" spans="1:11" x14ac:dyDescent="0.3">
      <c r="A25418" t="s">
        <v>97603</v>
      </c>
      <c r="B25418" t="s">
        <v>97604</v>
      </c>
      <c r="C25418" t="s">
        <v>558</v>
      </c>
      <c r="D25418" t="s">
        <v>97605</v>
      </c>
      <c r="E25418" t="s">
        <v>1692</v>
      </c>
      <c r="F25418" t="s">
        <v>16</v>
      </c>
      <c r="G25418" t="s">
        <v>27243</v>
      </c>
      <c r="H25418">
        <v>0</v>
      </c>
      <c r="I25418">
        <v>0</v>
      </c>
      <c r="J25418">
        <v>0</v>
      </c>
      <c r="K25418" t="s">
        <v>97606</v>
      </c>
    </row>
    <row r="25419" spans="1:11" x14ac:dyDescent="0.3">
      <c r="A25419" t="s">
        <v>97607</v>
      </c>
      <c r="B25419" t="s">
        <v>97608</v>
      </c>
      <c r="C25419" t="s">
        <v>27</v>
      </c>
      <c r="D25419" t="s">
        <v>97609</v>
      </c>
      <c r="E25419" t="s">
        <v>47287</v>
      </c>
      <c r="F25419" t="s">
        <v>16</v>
      </c>
      <c r="G25419" t="s">
        <v>42</v>
      </c>
      <c r="H25419">
        <v>0</v>
      </c>
      <c r="I25419">
        <v>0</v>
      </c>
      <c r="J25419">
        <v>0</v>
      </c>
      <c r="K25419" t="s">
        <v>97610</v>
      </c>
    </row>
    <row r="25420" spans="1:11" x14ac:dyDescent="0.3">
      <c r="A25420" t="s">
        <v>97611</v>
      </c>
      <c r="B25420" t="s">
        <v>97612</v>
      </c>
      <c r="C25420" t="s">
        <v>27</v>
      </c>
      <c r="D25420" t="s">
        <v>97613</v>
      </c>
      <c r="E25420" t="s">
        <v>47287</v>
      </c>
      <c r="F25420" t="s">
        <v>16</v>
      </c>
      <c r="G25420" t="s">
        <v>42</v>
      </c>
      <c r="H25420">
        <v>0</v>
      </c>
      <c r="I25420">
        <v>0</v>
      </c>
      <c r="J25420">
        <v>0</v>
      </c>
      <c r="K25420" t="s">
        <v>97614</v>
      </c>
    </row>
    <row r="25421" spans="1:11" x14ac:dyDescent="0.3">
      <c r="A25421" t="s">
        <v>97615</v>
      </c>
      <c r="B25421" t="s">
        <v>97616</v>
      </c>
      <c r="C25421" t="s">
        <v>27</v>
      </c>
      <c r="D25421" t="s">
        <v>97617</v>
      </c>
      <c r="E25421" t="s">
        <v>47287</v>
      </c>
      <c r="F25421" t="s">
        <v>16</v>
      </c>
      <c r="G25421" t="s">
        <v>42</v>
      </c>
      <c r="H25421">
        <v>0</v>
      </c>
      <c r="I25421">
        <v>0</v>
      </c>
      <c r="J25421">
        <v>0</v>
      </c>
      <c r="K25421" t="s">
        <v>97618</v>
      </c>
    </row>
    <row r="25422" spans="1:11" x14ac:dyDescent="0.3">
      <c r="A25422" t="s">
        <v>97619</v>
      </c>
      <c r="B25422" t="s">
        <v>97620</v>
      </c>
      <c r="C25422" t="s">
        <v>27</v>
      </c>
      <c r="D25422" t="s">
        <v>97621</v>
      </c>
      <c r="E25422" t="s">
        <v>47287</v>
      </c>
      <c r="F25422" t="s">
        <v>16</v>
      </c>
      <c r="G25422" t="s">
        <v>42</v>
      </c>
      <c r="H25422">
        <v>0</v>
      </c>
      <c r="I25422">
        <v>0</v>
      </c>
      <c r="J25422">
        <v>0</v>
      </c>
      <c r="K25422" t="s">
        <v>97622</v>
      </c>
    </row>
    <row r="25423" spans="1:11" x14ac:dyDescent="0.3">
      <c r="A25423" t="s">
        <v>97623</v>
      </c>
      <c r="B25423" t="s">
        <v>97624</v>
      </c>
      <c r="C25423" t="s">
        <v>27</v>
      </c>
      <c r="D25423" t="s">
        <v>97625</v>
      </c>
      <c r="E25423" t="s">
        <v>47287</v>
      </c>
      <c r="F25423" t="s">
        <v>16</v>
      </c>
      <c r="G25423" t="s">
        <v>42</v>
      </c>
      <c r="H25423">
        <v>0</v>
      </c>
      <c r="I25423">
        <v>0</v>
      </c>
      <c r="J25423">
        <v>0</v>
      </c>
      <c r="K25423" t="s">
        <v>97626</v>
      </c>
    </row>
    <row r="25424" spans="1:11" x14ac:dyDescent="0.3">
      <c r="A25424" t="s">
        <v>97627</v>
      </c>
      <c r="B25424" t="s">
        <v>97628</v>
      </c>
      <c r="C25424" t="s">
        <v>27</v>
      </c>
      <c r="D25424" t="s">
        <v>97629</v>
      </c>
      <c r="E25424" t="s">
        <v>47287</v>
      </c>
      <c r="F25424" t="s">
        <v>16</v>
      </c>
      <c r="G25424" t="s">
        <v>42</v>
      </c>
      <c r="H25424">
        <v>0</v>
      </c>
      <c r="I25424">
        <v>0</v>
      </c>
      <c r="J25424">
        <v>0</v>
      </c>
      <c r="K25424" t="s">
        <v>97630</v>
      </c>
    </row>
    <row r="25425" spans="1:11" x14ac:dyDescent="0.3">
      <c r="A25425" t="s">
        <v>97631</v>
      </c>
      <c r="B25425" t="s">
        <v>97632</v>
      </c>
      <c r="C25425" t="s">
        <v>27</v>
      </c>
      <c r="D25425" t="s">
        <v>97633</v>
      </c>
      <c r="E25425" t="s">
        <v>47287</v>
      </c>
      <c r="F25425" t="s">
        <v>16</v>
      </c>
      <c r="G25425" t="s">
        <v>42</v>
      </c>
      <c r="H25425">
        <v>0</v>
      </c>
      <c r="I25425">
        <v>0</v>
      </c>
      <c r="J25425">
        <v>0</v>
      </c>
      <c r="K25425" t="s">
        <v>97634</v>
      </c>
    </row>
    <row r="25426" spans="1:11" x14ac:dyDescent="0.3">
      <c r="A25426" t="s">
        <v>97635</v>
      </c>
      <c r="B25426" t="s">
        <v>97636</v>
      </c>
      <c r="C25426" t="s">
        <v>558</v>
      </c>
      <c r="D25426" t="s">
        <v>97637</v>
      </c>
      <c r="E25426" t="s">
        <v>1692</v>
      </c>
      <c r="F25426" t="s">
        <v>16017</v>
      </c>
      <c r="G25426" t="s">
        <v>42</v>
      </c>
      <c r="H25426">
        <v>0</v>
      </c>
      <c r="I25426">
        <v>0</v>
      </c>
      <c r="J25426">
        <v>0</v>
      </c>
      <c r="K25426" t="s">
        <v>97638</v>
      </c>
    </row>
    <row r="25427" spans="1:11" x14ac:dyDescent="0.3">
      <c r="A25427" t="s">
        <v>97639</v>
      </c>
      <c r="B25427" t="s">
        <v>97640</v>
      </c>
      <c r="C25427" t="s">
        <v>27</v>
      </c>
      <c r="D25427" t="s">
        <v>97641</v>
      </c>
      <c r="E25427" t="s">
        <v>47287</v>
      </c>
      <c r="F25427" t="s">
        <v>16</v>
      </c>
      <c r="G25427" t="s">
        <v>42</v>
      </c>
      <c r="H25427">
        <v>0</v>
      </c>
      <c r="I25427">
        <v>0</v>
      </c>
      <c r="J25427">
        <v>0</v>
      </c>
      <c r="K25427" t="s">
        <v>97642</v>
      </c>
    </row>
    <row r="25428" spans="1:11" x14ac:dyDescent="0.3">
      <c r="A25428" t="s">
        <v>97643</v>
      </c>
      <c r="B25428" t="s">
        <v>97644</v>
      </c>
      <c r="C25428" t="s">
        <v>27</v>
      </c>
      <c r="D25428" t="s">
        <v>97645</v>
      </c>
      <c r="E25428" t="s">
        <v>47287</v>
      </c>
      <c r="F25428" t="s">
        <v>16</v>
      </c>
      <c r="G25428" t="s">
        <v>42</v>
      </c>
      <c r="H25428">
        <v>0</v>
      </c>
      <c r="I25428">
        <v>0</v>
      </c>
      <c r="J25428">
        <v>0</v>
      </c>
      <c r="K25428" t="s">
        <v>97646</v>
      </c>
    </row>
    <row r="25429" spans="1:11" x14ac:dyDescent="0.3">
      <c r="A25429" t="s">
        <v>97647</v>
      </c>
      <c r="B25429" t="s">
        <v>97648</v>
      </c>
      <c r="C25429" t="s">
        <v>27</v>
      </c>
      <c r="D25429" t="s">
        <v>97649</v>
      </c>
      <c r="E25429" t="s">
        <v>47287</v>
      </c>
      <c r="F25429" t="s">
        <v>16</v>
      </c>
      <c r="G25429" t="s">
        <v>42</v>
      </c>
      <c r="H25429">
        <v>0</v>
      </c>
      <c r="I25429">
        <v>0</v>
      </c>
      <c r="J25429">
        <v>0</v>
      </c>
      <c r="K25429" t="s">
        <v>97650</v>
      </c>
    </row>
    <row r="25430" spans="1:11" x14ac:dyDescent="0.3">
      <c r="A25430" t="s">
        <v>97651</v>
      </c>
      <c r="B25430" t="s">
        <v>97652</v>
      </c>
      <c r="C25430" t="s">
        <v>27</v>
      </c>
      <c r="D25430" t="s">
        <v>97653</v>
      </c>
      <c r="E25430" t="s">
        <v>47287</v>
      </c>
      <c r="F25430" t="s">
        <v>16</v>
      </c>
      <c r="G25430" t="s">
        <v>42</v>
      </c>
      <c r="H25430">
        <v>0</v>
      </c>
      <c r="I25430">
        <v>0</v>
      </c>
      <c r="J25430">
        <v>0</v>
      </c>
      <c r="K25430" t="s">
        <v>97654</v>
      </c>
    </row>
    <row r="25431" spans="1:11" x14ac:dyDescent="0.3">
      <c r="A25431" t="s">
        <v>97655</v>
      </c>
      <c r="B25431" t="s">
        <v>97656</v>
      </c>
      <c r="C25431" t="s">
        <v>27</v>
      </c>
      <c r="D25431" t="s">
        <v>97657</v>
      </c>
      <c r="E25431" t="s">
        <v>47287</v>
      </c>
      <c r="F25431" t="s">
        <v>16</v>
      </c>
      <c r="G25431" t="s">
        <v>42</v>
      </c>
      <c r="H25431">
        <v>0</v>
      </c>
      <c r="I25431">
        <v>0</v>
      </c>
      <c r="J25431">
        <v>0</v>
      </c>
      <c r="K25431" t="s">
        <v>97658</v>
      </c>
    </row>
    <row r="25432" spans="1:11" x14ac:dyDescent="0.3">
      <c r="A25432" t="s">
        <v>97659</v>
      </c>
      <c r="B25432" t="s">
        <v>97660</v>
      </c>
      <c r="C25432" t="s">
        <v>27</v>
      </c>
      <c r="D25432" t="s">
        <v>97661</v>
      </c>
      <c r="E25432" t="s">
        <v>47287</v>
      </c>
      <c r="F25432" t="s">
        <v>16</v>
      </c>
      <c r="G25432" t="s">
        <v>42</v>
      </c>
      <c r="H25432">
        <v>0</v>
      </c>
      <c r="I25432">
        <v>0</v>
      </c>
      <c r="J25432">
        <v>0</v>
      </c>
      <c r="K25432" t="s">
        <v>97662</v>
      </c>
    </row>
    <row r="25433" spans="1:11" x14ac:dyDescent="0.3">
      <c r="A25433" t="s">
        <v>97663</v>
      </c>
      <c r="B25433" t="s">
        <v>97664</v>
      </c>
      <c r="C25433" t="s">
        <v>27</v>
      </c>
      <c r="D25433" t="s">
        <v>97665</v>
      </c>
      <c r="E25433" t="s">
        <v>47287</v>
      </c>
      <c r="F25433" t="s">
        <v>16</v>
      </c>
      <c r="G25433" t="s">
        <v>42</v>
      </c>
      <c r="H25433">
        <v>0</v>
      </c>
      <c r="I25433">
        <v>0</v>
      </c>
      <c r="J25433">
        <v>0</v>
      </c>
      <c r="K25433" t="s">
        <v>97666</v>
      </c>
    </row>
    <row r="25434" spans="1:11" x14ac:dyDescent="0.3">
      <c r="A25434" t="s">
        <v>97667</v>
      </c>
      <c r="B25434" t="s">
        <v>97668</v>
      </c>
      <c r="C25434" t="s">
        <v>27</v>
      </c>
      <c r="D25434" t="s">
        <v>97669</v>
      </c>
      <c r="E25434" t="s">
        <v>47287</v>
      </c>
      <c r="F25434" t="s">
        <v>16</v>
      </c>
      <c r="G25434" t="s">
        <v>42</v>
      </c>
      <c r="H25434">
        <v>0</v>
      </c>
      <c r="I25434">
        <v>0</v>
      </c>
      <c r="J25434">
        <v>0</v>
      </c>
      <c r="K25434" t="s">
        <v>97670</v>
      </c>
    </row>
    <row r="25435" spans="1:11" x14ac:dyDescent="0.3">
      <c r="A25435" t="s">
        <v>97671</v>
      </c>
      <c r="B25435" t="s">
        <v>97672</v>
      </c>
      <c r="C25435" t="s">
        <v>27</v>
      </c>
      <c r="D25435" t="s">
        <v>97673</v>
      </c>
      <c r="E25435" t="s">
        <v>47287</v>
      </c>
      <c r="F25435" t="s">
        <v>16</v>
      </c>
      <c r="G25435" t="s">
        <v>42</v>
      </c>
      <c r="H25435">
        <v>0</v>
      </c>
      <c r="I25435">
        <v>0</v>
      </c>
      <c r="J25435">
        <v>0</v>
      </c>
      <c r="K25435" t="s">
        <v>97674</v>
      </c>
    </row>
    <row r="25436" spans="1:11" x14ac:dyDescent="0.3">
      <c r="A25436" t="s">
        <v>97675</v>
      </c>
      <c r="B25436" t="s">
        <v>97676</v>
      </c>
      <c r="C25436" t="s">
        <v>27</v>
      </c>
      <c r="D25436" t="s">
        <v>97677</v>
      </c>
      <c r="E25436" t="s">
        <v>47287</v>
      </c>
      <c r="F25436" t="s">
        <v>16</v>
      </c>
      <c r="G25436" t="s">
        <v>42</v>
      </c>
      <c r="H25436">
        <v>0</v>
      </c>
      <c r="I25436">
        <v>0</v>
      </c>
      <c r="J25436">
        <v>0</v>
      </c>
      <c r="K25436" t="s">
        <v>97678</v>
      </c>
    </row>
    <row r="25437" spans="1:11" x14ac:dyDescent="0.3">
      <c r="A25437" t="s">
        <v>97679</v>
      </c>
      <c r="B25437" t="s">
        <v>97680</v>
      </c>
      <c r="C25437" t="s">
        <v>27</v>
      </c>
      <c r="D25437" t="s">
        <v>97681</v>
      </c>
      <c r="E25437" t="s">
        <v>47287</v>
      </c>
      <c r="F25437" t="s">
        <v>16</v>
      </c>
      <c r="G25437" t="s">
        <v>42</v>
      </c>
      <c r="H25437">
        <v>0</v>
      </c>
      <c r="I25437">
        <v>0</v>
      </c>
      <c r="J25437">
        <v>0</v>
      </c>
      <c r="K25437" t="s">
        <v>97682</v>
      </c>
    </row>
    <row r="25438" spans="1:11" x14ac:dyDescent="0.3">
      <c r="A25438" t="s">
        <v>97683</v>
      </c>
      <c r="B25438" t="s">
        <v>97684</v>
      </c>
      <c r="C25438" t="s">
        <v>27</v>
      </c>
      <c r="D25438" t="s">
        <v>97685</v>
      </c>
      <c r="E25438" t="s">
        <v>47287</v>
      </c>
      <c r="F25438" t="s">
        <v>16</v>
      </c>
      <c r="G25438" t="s">
        <v>42</v>
      </c>
      <c r="H25438">
        <v>0</v>
      </c>
      <c r="I25438">
        <v>0</v>
      </c>
      <c r="J25438">
        <v>0</v>
      </c>
      <c r="K25438" t="s">
        <v>97686</v>
      </c>
    </row>
    <row r="25439" spans="1:11" x14ac:dyDescent="0.3">
      <c r="A25439" t="s">
        <v>97687</v>
      </c>
      <c r="B25439" t="s">
        <v>97688</v>
      </c>
      <c r="C25439" t="s">
        <v>27</v>
      </c>
      <c r="D25439" t="s">
        <v>97689</v>
      </c>
      <c r="E25439" t="s">
        <v>47287</v>
      </c>
      <c r="F25439" t="s">
        <v>16</v>
      </c>
      <c r="G25439" t="s">
        <v>42</v>
      </c>
      <c r="H25439">
        <v>0</v>
      </c>
      <c r="I25439">
        <v>0</v>
      </c>
      <c r="J25439">
        <v>0</v>
      </c>
      <c r="K25439" t="s">
        <v>97690</v>
      </c>
    </row>
    <row r="25440" spans="1:11" x14ac:dyDescent="0.3">
      <c r="A25440" t="s">
        <v>97691</v>
      </c>
      <c r="B25440" t="s">
        <v>97692</v>
      </c>
      <c r="C25440" t="s">
        <v>27</v>
      </c>
      <c r="D25440" t="s">
        <v>97693</v>
      </c>
      <c r="E25440" t="s">
        <v>47287</v>
      </c>
      <c r="F25440" t="s">
        <v>16</v>
      </c>
      <c r="G25440" t="s">
        <v>42</v>
      </c>
      <c r="H25440">
        <v>0</v>
      </c>
      <c r="I25440">
        <v>0</v>
      </c>
      <c r="J25440">
        <v>0</v>
      </c>
      <c r="K25440" t="s">
        <v>97694</v>
      </c>
    </row>
    <row r="25441" spans="1:11" x14ac:dyDescent="0.3">
      <c r="A25441" t="s">
        <v>97695</v>
      </c>
      <c r="B25441" t="s">
        <v>97696</v>
      </c>
      <c r="C25441" t="s">
        <v>27</v>
      </c>
      <c r="D25441" t="s">
        <v>97697</v>
      </c>
      <c r="E25441" t="s">
        <v>47287</v>
      </c>
      <c r="F25441" t="s">
        <v>16</v>
      </c>
      <c r="G25441" t="s">
        <v>42</v>
      </c>
      <c r="H25441">
        <v>0</v>
      </c>
      <c r="I25441">
        <v>0</v>
      </c>
      <c r="J25441">
        <v>0</v>
      </c>
      <c r="K25441" t="s">
        <v>97698</v>
      </c>
    </row>
    <row r="25442" spans="1:11" x14ac:dyDescent="0.3">
      <c r="A25442" t="s">
        <v>97699</v>
      </c>
      <c r="B25442" t="s">
        <v>97700</v>
      </c>
      <c r="C25442" t="s">
        <v>27</v>
      </c>
      <c r="D25442" t="s">
        <v>97701</v>
      </c>
      <c r="E25442" t="s">
        <v>47287</v>
      </c>
      <c r="F25442" t="s">
        <v>16</v>
      </c>
      <c r="G25442" t="s">
        <v>42</v>
      </c>
      <c r="H25442">
        <v>0</v>
      </c>
      <c r="I25442">
        <v>0</v>
      </c>
      <c r="J25442">
        <v>0</v>
      </c>
      <c r="K25442" t="s">
        <v>97702</v>
      </c>
    </row>
    <row r="25443" spans="1:11" x14ac:dyDescent="0.3">
      <c r="A25443" t="s">
        <v>97703</v>
      </c>
      <c r="B25443" t="s">
        <v>97704</v>
      </c>
      <c r="C25443" t="s">
        <v>27</v>
      </c>
      <c r="D25443" t="s">
        <v>97705</v>
      </c>
      <c r="E25443" t="s">
        <v>47287</v>
      </c>
      <c r="F25443" t="s">
        <v>16</v>
      </c>
      <c r="G25443" t="s">
        <v>42</v>
      </c>
      <c r="H25443">
        <v>0</v>
      </c>
      <c r="I25443">
        <v>0</v>
      </c>
      <c r="J25443">
        <v>0</v>
      </c>
      <c r="K25443" t="s">
        <v>97706</v>
      </c>
    </row>
    <row r="25444" spans="1:11" x14ac:dyDescent="0.3">
      <c r="A25444" t="s">
        <v>97707</v>
      </c>
      <c r="B25444" t="s">
        <v>97708</v>
      </c>
      <c r="C25444" t="s">
        <v>27</v>
      </c>
      <c r="D25444" t="s">
        <v>97709</v>
      </c>
      <c r="E25444" t="s">
        <v>47287</v>
      </c>
      <c r="F25444" t="s">
        <v>16</v>
      </c>
      <c r="G25444" t="s">
        <v>42</v>
      </c>
      <c r="H25444">
        <v>0</v>
      </c>
      <c r="I25444">
        <v>0</v>
      </c>
      <c r="J25444">
        <v>0</v>
      </c>
      <c r="K25444" t="s">
        <v>97710</v>
      </c>
    </row>
    <row r="25445" spans="1:11" x14ac:dyDescent="0.3">
      <c r="A25445" t="s">
        <v>97711</v>
      </c>
      <c r="B25445" t="s">
        <v>97712</v>
      </c>
      <c r="C25445" t="s">
        <v>27</v>
      </c>
      <c r="D25445" t="s">
        <v>97713</v>
      </c>
      <c r="E25445" t="s">
        <v>47287</v>
      </c>
      <c r="F25445" t="s">
        <v>16</v>
      </c>
      <c r="G25445" t="s">
        <v>42</v>
      </c>
      <c r="H25445">
        <v>0</v>
      </c>
      <c r="I25445">
        <v>0</v>
      </c>
      <c r="J25445">
        <v>0</v>
      </c>
      <c r="K25445" t="s">
        <v>97714</v>
      </c>
    </row>
    <row r="25446" spans="1:11" x14ac:dyDescent="0.3">
      <c r="A25446" t="s">
        <v>97715</v>
      </c>
      <c r="B25446" t="s">
        <v>97716</v>
      </c>
      <c r="C25446" t="s">
        <v>27</v>
      </c>
      <c r="D25446" t="s">
        <v>97717</v>
      </c>
      <c r="E25446" t="s">
        <v>47287</v>
      </c>
      <c r="F25446" t="s">
        <v>16</v>
      </c>
      <c r="G25446" t="s">
        <v>42</v>
      </c>
      <c r="H25446">
        <v>0</v>
      </c>
      <c r="I25446">
        <v>0</v>
      </c>
      <c r="J25446">
        <v>0</v>
      </c>
      <c r="K25446" t="s">
        <v>97718</v>
      </c>
    </row>
    <row r="25447" spans="1:11" x14ac:dyDescent="0.3">
      <c r="A25447" t="s">
        <v>97719</v>
      </c>
      <c r="B25447" t="s">
        <v>97720</v>
      </c>
      <c r="C25447" t="s">
        <v>27</v>
      </c>
      <c r="D25447" t="s">
        <v>97721</v>
      </c>
      <c r="E25447" t="s">
        <v>47287</v>
      </c>
      <c r="F25447" t="s">
        <v>16</v>
      </c>
      <c r="G25447" t="s">
        <v>42</v>
      </c>
      <c r="H25447">
        <v>0</v>
      </c>
      <c r="I25447">
        <v>0</v>
      </c>
      <c r="J25447">
        <v>0</v>
      </c>
      <c r="K25447" t="s">
        <v>97722</v>
      </c>
    </row>
    <row r="25448" spans="1:11" x14ac:dyDescent="0.3">
      <c r="A25448" t="s">
        <v>97723</v>
      </c>
      <c r="B25448" t="s">
        <v>97724</v>
      </c>
      <c r="C25448" t="s">
        <v>27</v>
      </c>
      <c r="D25448" t="s">
        <v>97725</v>
      </c>
      <c r="E25448" t="s">
        <v>47287</v>
      </c>
      <c r="F25448" t="s">
        <v>16</v>
      </c>
      <c r="G25448" t="s">
        <v>42</v>
      </c>
      <c r="H25448">
        <v>0</v>
      </c>
      <c r="I25448">
        <v>0</v>
      </c>
      <c r="J25448">
        <v>0</v>
      </c>
      <c r="K25448" t="s">
        <v>97726</v>
      </c>
    </row>
    <row r="25449" spans="1:11" x14ac:dyDescent="0.3">
      <c r="A25449" t="s">
        <v>97727</v>
      </c>
      <c r="B25449" t="s">
        <v>97728</v>
      </c>
      <c r="C25449" t="s">
        <v>27</v>
      </c>
      <c r="D25449" t="s">
        <v>97729</v>
      </c>
      <c r="E25449" t="s">
        <v>47287</v>
      </c>
      <c r="F25449" t="s">
        <v>16</v>
      </c>
      <c r="G25449" t="s">
        <v>42</v>
      </c>
      <c r="H25449">
        <v>0</v>
      </c>
      <c r="I25449">
        <v>0</v>
      </c>
      <c r="J25449">
        <v>0</v>
      </c>
      <c r="K25449" t="s">
        <v>97730</v>
      </c>
    </row>
    <row r="25450" spans="1:11" x14ac:dyDescent="0.3">
      <c r="A25450" t="s">
        <v>97731</v>
      </c>
      <c r="B25450" t="s">
        <v>97732</v>
      </c>
      <c r="C25450" t="s">
        <v>27</v>
      </c>
      <c r="D25450" t="s">
        <v>97733</v>
      </c>
      <c r="E25450" t="s">
        <v>47287</v>
      </c>
      <c r="F25450" t="s">
        <v>16</v>
      </c>
      <c r="G25450" t="s">
        <v>42</v>
      </c>
      <c r="H25450">
        <v>0</v>
      </c>
      <c r="I25450">
        <v>0</v>
      </c>
      <c r="J25450">
        <v>0</v>
      </c>
      <c r="K25450" t="s">
        <v>97734</v>
      </c>
    </row>
    <row r="25451" spans="1:11" x14ac:dyDescent="0.3">
      <c r="A25451" t="s">
        <v>97735</v>
      </c>
      <c r="B25451" t="s">
        <v>97736</v>
      </c>
      <c r="C25451" t="s">
        <v>27</v>
      </c>
      <c r="D25451" t="s">
        <v>97737</v>
      </c>
      <c r="E25451" t="s">
        <v>47287</v>
      </c>
      <c r="F25451" t="s">
        <v>16</v>
      </c>
      <c r="G25451" t="s">
        <v>42</v>
      </c>
      <c r="H25451">
        <v>0</v>
      </c>
      <c r="I25451">
        <v>0</v>
      </c>
      <c r="J25451">
        <v>0</v>
      </c>
      <c r="K25451" t="s">
        <v>97738</v>
      </c>
    </row>
    <row r="25452" spans="1:11" x14ac:dyDescent="0.3">
      <c r="A25452" t="s">
        <v>97739</v>
      </c>
      <c r="B25452" t="s">
        <v>97740</v>
      </c>
      <c r="C25452" t="s">
        <v>27</v>
      </c>
      <c r="D25452" t="s">
        <v>97741</v>
      </c>
      <c r="E25452" t="s">
        <v>47287</v>
      </c>
      <c r="F25452" t="s">
        <v>16</v>
      </c>
      <c r="G25452" t="s">
        <v>42</v>
      </c>
      <c r="H25452">
        <v>0</v>
      </c>
      <c r="I25452">
        <v>0</v>
      </c>
      <c r="J25452">
        <v>0</v>
      </c>
      <c r="K25452" t="s">
        <v>97742</v>
      </c>
    </row>
    <row r="25453" spans="1:11" x14ac:dyDescent="0.3">
      <c r="A25453" t="s">
        <v>97743</v>
      </c>
      <c r="B25453" t="s">
        <v>97744</v>
      </c>
      <c r="C25453" t="s">
        <v>27</v>
      </c>
      <c r="D25453" t="s">
        <v>97745</v>
      </c>
      <c r="E25453" t="s">
        <v>47287</v>
      </c>
      <c r="F25453" t="s">
        <v>16</v>
      </c>
      <c r="G25453" t="s">
        <v>42</v>
      </c>
      <c r="H25453">
        <v>0</v>
      </c>
      <c r="I25453">
        <v>0</v>
      </c>
      <c r="J25453">
        <v>0</v>
      </c>
      <c r="K25453" t="s">
        <v>97746</v>
      </c>
    </row>
    <row r="25454" spans="1:11" x14ac:dyDescent="0.3">
      <c r="A25454" t="s">
        <v>97747</v>
      </c>
      <c r="B25454" t="s">
        <v>97748</v>
      </c>
      <c r="C25454" t="s">
        <v>27</v>
      </c>
      <c r="D25454" t="s">
        <v>97749</v>
      </c>
      <c r="E25454" t="s">
        <v>47287</v>
      </c>
      <c r="F25454" t="s">
        <v>16</v>
      </c>
      <c r="G25454" t="s">
        <v>42</v>
      </c>
      <c r="H25454">
        <v>0</v>
      </c>
      <c r="I25454">
        <v>0</v>
      </c>
      <c r="J25454">
        <v>0</v>
      </c>
      <c r="K25454" t="s">
        <v>97750</v>
      </c>
    </row>
    <row r="25455" spans="1:11" x14ac:dyDescent="0.3">
      <c r="A25455" t="s">
        <v>97751</v>
      </c>
      <c r="B25455" t="s">
        <v>97752</v>
      </c>
      <c r="C25455" t="s">
        <v>27</v>
      </c>
      <c r="D25455" t="s">
        <v>97753</v>
      </c>
      <c r="E25455" t="s">
        <v>47287</v>
      </c>
      <c r="F25455" t="s">
        <v>16</v>
      </c>
      <c r="G25455" t="s">
        <v>42</v>
      </c>
      <c r="H25455">
        <v>0</v>
      </c>
      <c r="I25455">
        <v>0</v>
      </c>
      <c r="J25455">
        <v>0</v>
      </c>
      <c r="K25455" t="s">
        <v>97754</v>
      </c>
    </row>
    <row r="25456" spans="1:11" x14ac:dyDescent="0.3">
      <c r="A25456" t="s">
        <v>97755</v>
      </c>
      <c r="B25456" t="s">
        <v>97756</v>
      </c>
      <c r="C25456" t="s">
        <v>27</v>
      </c>
      <c r="D25456" t="s">
        <v>97757</v>
      </c>
      <c r="E25456" t="s">
        <v>47287</v>
      </c>
      <c r="F25456" t="s">
        <v>16</v>
      </c>
      <c r="G25456" t="s">
        <v>42</v>
      </c>
      <c r="H25456">
        <v>0</v>
      </c>
      <c r="I25456">
        <v>0</v>
      </c>
      <c r="J25456">
        <v>0</v>
      </c>
      <c r="K25456" t="s">
        <v>97758</v>
      </c>
    </row>
    <row r="25457" spans="1:11" x14ac:dyDescent="0.3">
      <c r="A25457" t="s">
        <v>97759</v>
      </c>
      <c r="B25457" t="s">
        <v>97760</v>
      </c>
      <c r="C25457" t="s">
        <v>27</v>
      </c>
      <c r="D25457" t="s">
        <v>97761</v>
      </c>
      <c r="E25457" t="s">
        <v>47287</v>
      </c>
      <c r="F25457" t="s">
        <v>16</v>
      </c>
      <c r="G25457" t="s">
        <v>42</v>
      </c>
      <c r="H25457">
        <v>0</v>
      </c>
      <c r="I25457">
        <v>0</v>
      </c>
      <c r="J25457">
        <v>0</v>
      </c>
      <c r="K25457" t="s">
        <v>97762</v>
      </c>
    </row>
    <row r="25458" spans="1:11" x14ac:dyDescent="0.3">
      <c r="A25458" t="s">
        <v>97763</v>
      </c>
      <c r="B25458" t="s">
        <v>97764</v>
      </c>
      <c r="C25458" t="s">
        <v>27</v>
      </c>
      <c r="D25458" t="s">
        <v>97765</v>
      </c>
      <c r="E25458" t="s">
        <v>47287</v>
      </c>
      <c r="F25458" t="s">
        <v>16</v>
      </c>
      <c r="G25458" t="s">
        <v>42</v>
      </c>
      <c r="H25458">
        <v>0</v>
      </c>
      <c r="I25458">
        <v>0</v>
      </c>
      <c r="J25458">
        <v>0</v>
      </c>
      <c r="K25458" t="s">
        <v>97766</v>
      </c>
    </row>
    <row r="25459" spans="1:11" x14ac:dyDescent="0.3">
      <c r="A25459" t="s">
        <v>97767</v>
      </c>
      <c r="B25459" t="s">
        <v>97768</v>
      </c>
      <c r="C25459" t="s">
        <v>27</v>
      </c>
      <c r="D25459" t="s">
        <v>97769</v>
      </c>
      <c r="E25459" t="s">
        <v>47287</v>
      </c>
      <c r="F25459" t="s">
        <v>16</v>
      </c>
      <c r="G25459" t="s">
        <v>42</v>
      </c>
      <c r="H25459">
        <v>0</v>
      </c>
      <c r="I25459">
        <v>0</v>
      </c>
      <c r="J25459">
        <v>0</v>
      </c>
      <c r="K25459" t="s">
        <v>97770</v>
      </c>
    </row>
    <row r="25460" spans="1:11" x14ac:dyDescent="0.3">
      <c r="A25460" t="s">
        <v>97771</v>
      </c>
      <c r="B25460" t="s">
        <v>97772</v>
      </c>
      <c r="C25460" t="s">
        <v>27</v>
      </c>
      <c r="D25460" t="s">
        <v>97773</v>
      </c>
      <c r="E25460" t="s">
        <v>47287</v>
      </c>
      <c r="F25460" t="s">
        <v>16</v>
      </c>
      <c r="G25460" t="s">
        <v>42</v>
      </c>
      <c r="H25460">
        <v>0</v>
      </c>
      <c r="I25460">
        <v>0</v>
      </c>
      <c r="J25460">
        <v>0</v>
      </c>
      <c r="K25460" t="s">
        <v>97774</v>
      </c>
    </row>
    <row r="25461" spans="1:11" x14ac:dyDescent="0.3">
      <c r="A25461" t="s">
        <v>97775</v>
      </c>
      <c r="B25461" t="s">
        <v>97776</v>
      </c>
      <c r="C25461" t="s">
        <v>27</v>
      </c>
      <c r="D25461" t="s">
        <v>97777</v>
      </c>
      <c r="E25461" t="s">
        <v>47287</v>
      </c>
      <c r="F25461" t="s">
        <v>16</v>
      </c>
      <c r="G25461" t="s">
        <v>42</v>
      </c>
      <c r="H25461">
        <v>0</v>
      </c>
      <c r="I25461">
        <v>0</v>
      </c>
      <c r="J25461">
        <v>0</v>
      </c>
      <c r="K25461" t="s">
        <v>97778</v>
      </c>
    </row>
    <row r="25462" spans="1:11" x14ac:dyDescent="0.3">
      <c r="A25462" t="s">
        <v>97779</v>
      </c>
      <c r="B25462" t="s">
        <v>97780</v>
      </c>
      <c r="C25462" t="s">
        <v>27</v>
      </c>
      <c r="D25462" t="s">
        <v>97781</v>
      </c>
      <c r="E25462" t="s">
        <v>47287</v>
      </c>
      <c r="F25462" t="s">
        <v>16</v>
      </c>
      <c r="G25462" t="s">
        <v>42</v>
      </c>
      <c r="H25462">
        <v>0</v>
      </c>
      <c r="I25462">
        <v>0</v>
      </c>
      <c r="J25462">
        <v>0</v>
      </c>
      <c r="K25462" t="s">
        <v>97782</v>
      </c>
    </row>
    <row r="25463" spans="1:11" x14ac:dyDescent="0.3">
      <c r="A25463" t="s">
        <v>97783</v>
      </c>
      <c r="B25463" t="s">
        <v>97784</v>
      </c>
      <c r="C25463" t="s">
        <v>27</v>
      </c>
      <c r="D25463" t="s">
        <v>97785</v>
      </c>
      <c r="E25463" t="s">
        <v>47287</v>
      </c>
      <c r="F25463" t="s">
        <v>16</v>
      </c>
      <c r="G25463" t="s">
        <v>42</v>
      </c>
      <c r="H25463">
        <v>0</v>
      </c>
      <c r="I25463">
        <v>0</v>
      </c>
      <c r="J25463">
        <v>0</v>
      </c>
      <c r="K25463" t="s">
        <v>97786</v>
      </c>
    </row>
    <row r="25464" spans="1:11" x14ac:dyDescent="0.3">
      <c r="A25464" t="s">
        <v>97787</v>
      </c>
      <c r="B25464" t="s">
        <v>97788</v>
      </c>
      <c r="C25464" t="s">
        <v>27</v>
      </c>
      <c r="D25464" t="s">
        <v>97789</v>
      </c>
      <c r="E25464" t="s">
        <v>47287</v>
      </c>
      <c r="F25464" t="s">
        <v>16</v>
      </c>
      <c r="G25464" t="s">
        <v>42</v>
      </c>
      <c r="H25464">
        <v>0</v>
      </c>
      <c r="I25464">
        <v>0</v>
      </c>
      <c r="J25464">
        <v>0</v>
      </c>
      <c r="K25464" t="s">
        <v>97790</v>
      </c>
    </row>
    <row r="25465" spans="1:11" x14ac:dyDescent="0.3">
      <c r="A25465" t="s">
        <v>97791</v>
      </c>
      <c r="B25465" t="s">
        <v>97792</v>
      </c>
      <c r="C25465" t="s">
        <v>27</v>
      </c>
      <c r="D25465" t="s">
        <v>97793</v>
      </c>
      <c r="E25465" t="s">
        <v>47287</v>
      </c>
      <c r="F25465" t="s">
        <v>16</v>
      </c>
      <c r="G25465" t="s">
        <v>42</v>
      </c>
      <c r="H25465">
        <v>0</v>
      </c>
      <c r="I25465">
        <v>0</v>
      </c>
      <c r="J25465">
        <v>0</v>
      </c>
      <c r="K25465" t="s">
        <v>97794</v>
      </c>
    </row>
    <row r="25466" spans="1:11" x14ac:dyDescent="0.3">
      <c r="A25466" t="s">
        <v>97795</v>
      </c>
      <c r="B25466" t="s">
        <v>97796</v>
      </c>
      <c r="C25466" t="s">
        <v>27</v>
      </c>
      <c r="D25466" t="s">
        <v>97797</v>
      </c>
      <c r="E25466" t="s">
        <v>47287</v>
      </c>
      <c r="F25466" t="s">
        <v>16</v>
      </c>
      <c r="G25466" t="s">
        <v>42</v>
      </c>
      <c r="H25466">
        <v>0</v>
      </c>
      <c r="I25466">
        <v>0</v>
      </c>
      <c r="J25466">
        <v>0</v>
      </c>
      <c r="K25466" t="s">
        <v>97798</v>
      </c>
    </row>
    <row r="25467" spans="1:11" x14ac:dyDescent="0.3">
      <c r="A25467" t="s">
        <v>97799</v>
      </c>
      <c r="B25467" t="s">
        <v>97800</v>
      </c>
      <c r="C25467" t="s">
        <v>27</v>
      </c>
      <c r="D25467" t="s">
        <v>97801</v>
      </c>
      <c r="E25467" t="s">
        <v>47287</v>
      </c>
      <c r="F25467" t="s">
        <v>16</v>
      </c>
      <c r="G25467" t="s">
        <v>42</v>
      </c>
      <c r="H25467">
        <v>0</v>
      </c>
      <c r="I25467">
        <v>0</v>
      </c>
      <c r="J25467">
        <v>0</v>
      </c>
      <c r="K25467" t="s">
        <v>97802</v>
      </c>
    </row>
    <row r="25468" spans="1:11" x14ac:dyDescent="0.3">
      <c r="A25468" t="s">
        <v>97803</v>
      </c>
      <c r="B25468" t="s">
        <v>97804</v>
      </c>
      <c r="C25468" t="s">
        <v>27</v>
      </c>
      <c r="D25468" t="s">
        <v>97805</v>
      </c>
      <c r="E25468" t="s">
        <v>47287</v>
      </c>
      <c r="F25468" t="s">
        <v>16</v>
      </c>
      <c r="G25468" t="s">
        <v>42</v>
      </c>
      <c r="H25468">
        <v>0</v>
      </c>
      <c r="I25468">
        <v>0</v>
      </c>
      <c r="J25468">
        <v>0</v>
      </c>
      <c r="K25468" t="s">
        <v>97806</v>
      </c>
    </row>
    <row r="25469" spans="1:11" x14ac:dyDescent="0.3">
      <c r="A25469" t="s">
        <v>97807</v>
      </c>
      <c r="B25469" t="s">
        <v>97808</v>
      </c>
      <c r="C25469" t="s">
        <v>27</v>
      </c>
      <c r="D25469" t="s">
        <v>97809</v>
      </c>
      <c r="E25469" t="s">
        <v>47287</v>
      </c>
      <c r="F25469" t="s">
        <v>16</v>
      </c>
      <c r="G25469" t="s">
        <v>42</v>
      </c>
      <c r="H25469">
        <v>0</v>
      </c>
      <c r="I25469">
        <v>0</v>
      </c>
      <c r="J25469">
        <v>0</v>
      </c>
      <c r="K25469" t="s">
        <v>97810</v>
      </c>
    </row>
    <row r="25470" spans="1:11" x14ac:dyDescent="0.3">
      <c r="A25470" t="s">
        <v>97811</v>
      </c>
      <c r="B25470" t="s">
        <v>97812</v>
      </c>
      <c r="C25470" t="s">
        <v>27</v>
      </c>
      <c r="D25470" t="s">
        <v>97813</v>
      </c>
      <c r="E25470" t="s">
        <v>47287</v>
      </c>
      <c r="F25470" t="s">
        <v>16</v>
      </c>
      <c r="G25470" t="s">
        <v>42</v>
      </c>
      <c r="H25470">
        <v>0</v>
      </c>
      <c r="I25470">
        <v>0</v>
      </c>
      <c r="J25470">
        <v>0</v>
      </c>
      <c r="K25470" t="s">
        <v>97814</v>
      </c>
    </row>
    <row r="25471" spans="1:11" x14ac:dyDescent="0.3">
      <c r="A25471" t="s">
        <v>97815</v>
      </c>
      <c r="B25471" t="s">
        <v>97816</v>
      </c>
      <c r="C25471" t="s">
        <v>27</v>
      </c>
      <c r="D25471" t="s">
        <v>97817</v>
      </c>
      <c r="E25471" t="s">
        <v>47287</v>
      </c>
      <c r="F25471" t="s">
        <v>16</v>
      </c>
      <c r="G25471" t="s">
        <v>42</v>
      </c>
      <c r="H25471">
        <v>0</v>
      </c>
      <c r="I25471">
        <v>0</v>
      </c>
      <c r="J25471">
        <v>0</v>
      </c>
      <c r="K25471" t="s">
        <v>97818</v>
      </c>
    </row>
    <row r="25472" spans="1:11" x14ac:dyDescent="0.3">
      <c r="A25472" t="s">
        <v>97819</v>
      </c>
      <c r="B25472" t="s">
        <v>97820</v>
      </c>
      <c r="C25472" t="s">
        <v>27</v>
      </c>
      <c r="D25472" t="s">
        <v>97821</v>
      </c>
      <c r="E25472" t="s">
        <v>47287</v>
      </c>
      <c r="F25472" t="s">
        <v>16</v>
      </c>
      <c r="G25472" t="s">
        <v>42</v>
      </c>
      <c r="H25472">
        <v>0</v>
      </c>
      <c r="I25472">
        <v>0</v>
      </c>
      <c r="J25472">
        <v>0</v>
      </c>
      <c r="K25472" t="s">
        <v>97822</v>
      </c>
    </row>
    <row r="25473" spans="1:11" x14ac:dyDescent="0.3">
      <c r="A25473" t="s">
        <v>97823</v>
      </c>
      <c r="B25473" t="s">
        <v>97824</v>
      </c>
      <c r="C25473" t="s">
        <v>27</v>
      </c>
      <c r="D25473" t="s">
        <v>97825</v>
      </c>
      <c r="E25473" t="s">
        <v>47287</v>
      </c>
      <c r="F25473" t="s">
        <v>16</v>
      </c>
      <c r="G25473" t="s">
        <v>42</v>
      </c>
      <c r="H25473">
        <v>0</v>
      </c>
      <c r="I25473">
        <v>0</v>
      </c>
      <c r="J25473">
        <v>0</v>
      </c>
      <c r="K25473" t="s">
        <v>97826</v>
      </c>
    </row>
    <row r="25474" spans="1:11" x14ac:dyDescent="0.3">
      <c r="A25474" t="s">
        <v>97827</v>
      </c>
      <c r="B25474" t="s">
        <v>97828</v>
      </c>
      <c r="C25474" t="s">
        <v>27</v>
      </c>
      <c r="D25474" t="s">
        <v>97829</v>
      </c>
      <c r="E25474" t="s">
        <v>47287</v>
      </c>
      <c r="F25474" t="s">
        <v>16</v>
      </c>
      <c r="G25474" t="s">
        <v>42</v>
      </c>
      <c r="H25474">
        <v>0</v>
      </c>
      <c r="I25474">
        <v>0</v>
      </c>
      <c r="J25474">
        <v>0</v>
      </c>
      <c r="K25474" t="s">
        <v>97830</v>
      </c>
    </row>
    <row r="25475" spans="1:11" x14ac:dyDescent="0.3">
      <c r="A25475" t="s">
        <v>97831</v>
      </c>
      <c r="B25475" t="s">
        <v>97832</v>
      </c>
      <c r="C25475" t="s">
        <v>27</v>
      </c>
      <c r="D25475" t="s">
        <v>97833</v>
      </c>
      <c r="E25475" t="s">
        <v>47287</v>
      </c>
      <c r="F25475" t="s">
        <v>16</v>
      </c>
      <c r="G25475" t="s">
        <v>42</v>
      </c>
      <c r="H25475">
        <v>0</v>
      </c>
      <c r="I25475">
        <v>0</v>
      </c>
      <c r="J25475">
        <v>0</v>
      </c>
      <c r="K25475" t="s">
        <v>97834</v>
      </c>
    </row>
    <row r="25476" spans="1:11" x14ac:dyDescent="0.3">
      <c r="A25476" t="s">
        <v>97835</v>
      </c>
      <c r="B25476" t="s">
        <v>97836</v>
      </c>
      <c r="C25476" t="s">
        <v>27</v>
      </c>
      <c r="D25476" t="s">
        <v>97837</v>
      </c>
      <c r="E25476" t="s">
        <v>47287</v>
      </c>
      <c r="F25476" t="s">
        <v>16</v>
      </c>
      <c r="G25476" t="s">
        <v>42</v>
      </c>
      <c r="H25476">
        <v>0</v>
      </c>
      <c r="I25476">
        <v>0</v>
      </c>
      <c r="J25476">
        <v>0</v>
      </c>
      <c r="K25476" t="s">
        <v>97838</v>
      </c>
    </row>
    <row r="25477" spans="1:11" x14ac:dyDescent="0.3">
      <c r="A25477" t="s">
        <v>97839</v>
      </c>
      <c r="B25477" t="s">
        <v>97840</v>
      </c>
      <c r="C25477" t="s">
        <v>27</v>
      </c>
      <c r="D25477" t="s">
        <v>97841</v>
      </c>
      <c r="E25477" t="s">
        <v>47287</v>
      </c>
      <c r="F25477" t="s">
        <v>16</v>
      </c>
      <c r="G25477" t="s">
        <v>42</v>
      </c>
      <c r="H25477">
        <v>0</v>
      </c>
      <c r="I25477">
        <v>0</v>
      </c>
      <c r="J25477">
        <v>0</v>
      </c>
      <c r="K25477" t="s">
        <v>97842</v>
      </c>
    </row>
    <row r="25478" spans="1:11" x14ac:dyDescent="0.3">
      <c r="A25478" t="s">
        <v>97843</v>
      </c>
      <c r="B25478" t="s">
        <v>97844</v>
      </c>
      <c r="C25478" t="s">
        <v>27</v>
      </c>
      <c r="D25478" t="s">
        <v>97845</v>
      </c>
      <c r="E25478" t="s">
        <v>47287</v>
      </c>
      <c r="F25478" t="s">
        <v>16</v>
      </c>
      <c r="G25478" t="s">
        <v>42</v>
      </c>
      <c r="H25478">
        <v>0</v>
      </c>
      <c r="I25478">
        <v>0</v>
      </c>
      <c r="J25478">
        <v>0</v>
      </c>
      <c r="K25478" t="s">
        <v>97846</v>
      </c>
    </row>
    <row r="25479" spans="1:11" x14ac:dyDescent="0.3">
      <c r="A25479" t="s">
        <v>97847</v>
      </c>
      <c r="B25479" t="s">
        <v>97848</v>
      </c>
      <c r="C25479" t="s">
        <v>27</v>
      </c>
      <c r="D25479" t="s">
        <v>97849</v>
      </c>
      <c r="E25479" t="s">
        <v>47287</v>
      </c>
      <c r="F25479" t="s">
        <v>16</v>
      </c>
      <c r="G25479" t="s">
        <v>42</v>
      </c>
      <c r="H25479">
        <v>0</v>
      </c>
      <c r="I25479">
        <v>0</v>
      </c>
      <c r="J25479">
        <v>0</v>
      </c>
      <c r="K25479" t="s">
        <v>97850</v>
      </c>
    </row>
    <row r="25480" spans="1:11" x14ac:dyDescent="0.3">
      <c r="A25480" t="s">
        <v>97851</v>
      </c>
      <c r="B25480" t="s">
        <v>97852</v>
      </c>
      <c r="C25480" t="s">
        <v>27</v>
      </c>
      <c r="D25480" t="s">
        <v>97853</v>
      </c>
      <c r="E25480" t="s">
        <v>47287</v>
      </c>
      <c r="F25480" t="s">
        <v>16</v>
      </c>
      <c r="G25480" t="s">
        <v>42</v>
      </c>
      <c r="H25480">
        <v>0</v>
      </c>
      <c r="I25480">
        <v>0</v>
      </c>
      <c r="J25480">
        <v>0</v>
      </c>
      <c r="K25480" t="s">
        <v>97854</v>
      </c>
    </row>
    <row r="25481" spans="1:11" x14ac:dyDescent="0.3">
      <c r="A25481" t="s">
        <v>97855</v>
      </c>
      <c r="B25481" t="s">
        <v>97856</v>
      </c>
      <c r="C25481" t="s">
        <v>27</v>
      </c>
      <c r="D25481" t="s">
        <v>97857</v>
      </c>
      <c r="E25481" t="s">
        <v>47287</v>
      </c>
      <c r="F25481" t="s">
        <v>16</v>
      </c>
      <c r="G25481" t="s">
        <v>42</v>
      </c>
      <c r="H25481">
        <v>0</v>
      </c>
      <c r="I25481">
        <v>0</v>
      </c>
      <c r="J25481">
        <v>0</v>
      </c>
      <c r="K25481" t="s">
        <v>97858</v>
      </c>
    </row>
    <row r="25482" spans="1:11" x14ac:dyDescent="0.3">
      <c r="A25482" t="s">
        <v>97859</v>
      </c>
      <c r="B25482" t="s">
        <v>97860</v>
      </c>
      <c r="C25482" t="s">
        <v>27</v>
      </c>
      <c r="D25482" t="s">
        <v>97861</v>
      </c>
      <c r="E25482" t="s">
        <v>47287</v>
      </c>
      <c r="F25482" t="s">
        <v>16</v>
      </c>
      <c r="G25482" t="s">
        <v>42</v>
      </c>
      <c r="H25482">
        <v>0</v>
      </c>
      <c r="I25482">
        <v>0</v>
      </c>
      <c r="J25482">
        <v>0</v>
      </c>
      <c r="K25482" t="s">
        <v>97862</v>
      </c>
    </row>
    <row r="25483" spans="1:11" x14ac:dyDescent="0.3">
      <c r="A25483" t="s">
        <v>97863</v>
      </c>
      <c r="B25483" t="s">
        <v>97864</v>
      </c>
      <c r="C25483" t="s">
        <v>27</v>
      </c>
      <c r="D25483" t="s">
        <v>97865</v>
      </c>
      <c r="E25483" t="s">
        <v>47287</v>
      </c>
      <c r="F25483" t="s">
        <v>16</v>
      </c>
      <c r="G25483" t="s">
        <v>42</v>
      </c>
      <c r="H25483">
        <v>0</v>
      </c>
      <c r="I25483">
        <v>0</v>
      </c>
      <c r="J25483">
        <v>0</v>
      </c>
      <c r="K25483" t="s">
        <v>97866</v>
      </c>
    </row>
    <row r="25484" spans="1:11" x14ac:dyDescent="0.3">
      <c r="A25484" t="s">
        <v>97867</v>
      </c>
      <c r="B25484" t="s">
        <v>97868</v>
      </c>
      <c r="C25484" t="s">
        <v>27</v>
      </c>
      <c r="D25484" t="s">
        <v>97869</v>
      </c>
      <c r="E25484" t="s">
        <v>47287</v>
      </c>
      <c r="F25484" t="s">
        <v>16</v>
      </c>
      <c r="G25484" t="s">
        <v>42</v>
      </c>
      <c r="H25484">
        <v>0</v>
      </c>
      <c r="I25484">
        <v>0</v>
      </c>
      <c r="J25484">
        <v>0</v>
      </c>
      <c r="K25484" t="s">
        <v>97870</v>
      </c>
    </row>
    <row r="25485" spans="1:11" x14ac:dyDescent="0.3">
      <c r="A25485" t="s">
        <v>97871</v>
      </c>
      <c r="B25485" t="s">
        <v>97872</v>
      </c>
      <c r="C25485" t="s">
        <v>27</v>
      </c>
      <c r="D25485" t="s">
        <v>97873</v>
      </c>
      <c r="E25485" t="s">
        <v>47287</v>
      </c>
      <c r="F25485" t="s">
        <v>16</v>
      </c>
      <c r="G25485" t="s">
        <v>42</v>
      </c>
      <c r="H25485">
        <v>0</v>
      </c>
      <c r="I25485">
        <v>0</v>
      </c>
      <c r="J25485">
        <v>0</v>
      </c>
      <c r="K25485" t="s">
        <v>97874</v>
      </c>
    </row>
    <row r="25486" spans="1:11" x14ac:dyDescent="0.3">
      <c r="A25486" t="s">
        <v>97875</v>
      </c>
      <c r="B25486" t="s">
        <v>97876</v>
      </c>
      <c r="C25486" t="s">
        <v>27</v>
      </c>
      <c r="D25486" t="s">
        <v>97877</v>
      </c>
      <c r="E25486" t="s">
        <v>47287</v>
      </c>
      <c r="F25486" t="s">
        <v>16</v>
      </c>
      <c r="G25486" t="s">
        <v>42</v>
      </c>
      <c r="H25486">
        <v>0</v>
      </c>
      <c r="I25486">
        <v>0</v>
      </c>
      <c r="J25486">
        <v>0</v>
      </c>
      <c r="K25486" t="s">
        <v>97878</v>
      </c>
    </row>
    <row r="25487" spans="1:11" x14ac:dyDescent="0.3">
      <c r="A25487" t="s">
        <v>97879</v>
      </c>
      <c r="B25487" t="s">
        <v>97880</v>
      </c>
      <c r="C25487" t="s">
        <v>27</v>
      </c>
      <c r="D25487" t="s">
        <v>97881</v>
      </c>
      <c r="E25487" t="s">
        <v>47287</v>
      </c>
      <c r="F25487" t="s">
        <v>16</v>
      </c>
      <c r="G25487" t="s">
        <v>42</v>
      </c>
      <c r="H25487">
        <v>0</v>
      </c>
      <c r="I25487">
        <v>0</v>
      </c>
      <c r="J25487">
        <v>0</v>
      </c>
      <c r="K25487" t="s">
        <v>97882</v>
      </c>
    </row>
    <row r="25488" spans="1:11" x14ac:dyDescent="0.3">
      <c r="A25488" t="s">
        <v>97883</v>
      </c>
      <c r="B25488" t="s">
        <v>97884</v>
      </c>
      <c r="C25488" t="s">
        <v>27</v>
      </c>
      <c r="D25488" t="s">
        <v>97885</v>
      </c>
      <c r="E25488" t="s">
        <v>47287</v>
      </c>
      <c r="F25488" t="s">
        <v>16</v>
      </c>
      <c r="G25488" t="s">
        <v>42</v>
      </c>
      <c r="H25488">
        <v>0</v>
      </c>
      <c r="I25488">
        <v>0</v>
      </c>
      <c r="J25488">
        <v>0</v>
      </c>
      <c r="K25488" t="s">
        <v>97886</v>
      </c>
    </row>
    <row r="25489" spans="1:11" x14ac:dyDescent="0.3">
      <c r="A25489" t="s">
        <v>97887</v>
      </c>
      <c r="B25489" t="s">
        <v>97888</v>
      </c>
      <c r="C25489" t="s">
        <v>27</v>
      </c>
      <c r="D25489" t="s">
        <v>97889</v>
      </c>
      <c r="E25489" t="s">
        <v>47287</v>
      </c>
      <c r="F25489" t="s">
        <v>16</v>
      </c>
      <c r="G25489" t="s">
        <v>42</v>
      </c>
      <c r="H25489">
        <v>0</v>
      </c>
      <c r="I25489">
        <v>0</v>
      </c>
      <c r="J25489">
        <v>0</v>
      </c>
      <c r="K25489" t="s">
        <v>97890</v>
      </c>
    </row>
    <row r="25490" spans="1:11" x14ac:dyDescent="0.3">
      <c r="A25490" t="s">
        <v>97891</v>
      </c>
      <c r="B25490" t="s">
        <v>97892</v>
      </c>
      <c r="C25490" t="s">
        <v>27</v>
      </c>
      <c r="D25490" t="s">
        <v>97893</v>
      </c>
      <c r="E25490" t="s">
        <v>47287</v>
      </c>
      <c r="F25490" t="s">
        <v>16</v>
      </c>
      <c r="G25490" t="s">
        <v>42</v>
      </c>
      <c r="H25490">
        <v>0</v>
      </c>
      <c r="I25490">
        <v>0</v>
      </c>
      <c r="J25490">
        <v>0</v>
      </c>
      <c r="K25490" t="s">
        <v>97894</v>
      </c>
    </row>
    <row r="25491" spans="1:11" x14ac:dyDescent="0.3">
      <c r="A25491" t="s">
        <v>97895</v>
      </c>
      <c r="B25491" t="s">
        <v>97896</v>
      </c>
      <c r="C25491" t="s">
        <v>27</v>
      </c>
      <c r="D25491" t="s">
        <v>97897</v>
      </c>
      <c r="E25491" t="s">
        <v>47287</v>
      </c>
      <c r="F25491" t="s">
        <v>16</v>
      </c>
      <c r="G25491" t="s">
        <v>42</v>
      </c>
      <c r="H25491">
        <v>0</v>
      </c>
      <c r="I25491">
        <v>0</v>
      </c>
      <c r="J25491">
        <v>0</v>
      </c>
      <c r="K25491" t="s">
        <v>97898</v>
      </c>
    </row>
    <row r="25492" spans="1:11" x14ac:dyDescent="0.3">
      <c r="A25492" t="s">
        <v>97899</v>
      </c>
      <c r="B25492" t="s">
        <v>97900</v>
      </c>
      <c r="C25492" t="s">
        <v>27</v>
      </c>
      <c r="D25492" t="s">
        <v>97901</v>
      </c>
      <c r="E25492" t="s">
        <v>47287</v>
      </c>
      <c r="F25492" t="s">
        <v>16</v>
      </c>
      <c r="G25492" t="s">
        <v>42</v>
      </c>
      <c r="H25492">
        <v>0</v>
      </c>
      <c r="I25492">
        <v>0</v>
      </c>
      <c r="J25492">
        <v>0</v>
      </c>
      <c r="K25492" t="s">
        <v>97902</v>
      </c>
    </row>
    <row r="25493" spans="1:11" x14ac:dyDescent="0.3">
      <c r="A25493" t="s">
        <v>97903</v>
      </c>
      <c r="B25493" t="s">
        <v>97904</v>
      </c>
      <c r="C25493" t="s">
        <v>27</v>
      </c>
      <c r="D25493" t="s">
        <v>97905</v>
      </c>
      <c r="E25493" t="s">
        <v>47287</v>
      </c>
      <c r="F25493" t="s">
        <v>16</v>
      </c>
      <c r="G25493" t="s">
        <v>42</v>
      </c>
      <c r="H25493">
        <v>0</v>
      </c>
      <c r="I25493">
        <v>0</v>
      </c>
      <c r="J25493">
        <v>0</v>
      </c>
      <c r="K25493" t="s">
        <v>97906</v>
      </c>
    </row>
    <row r="25494" spans="1:11" x14ac:dyDescent="0.3">
      <c r="A25494" t="s">
        <v>97907</v>
      </c>
      <c r="B25494" t="s">
        <v>97908</v>
      </c>
      <c r="C25494" t="s">
        <v>27</v>
      </c>
      <c r="D25494" t="s">
        <v>97909</v>
      </c>
      <c r="E25494" t="s">
        <v>47287</v>
      </c>
      <c r="F25494" t="s">
        <v>16</v>
      </c>
      <c r="G25494" t="s">
        <v>42</v>
      </c>
      <c r="H25494">
        <v>0</v>
      </c>
      <c r="I25494">
        <v>0</v>
      </c>
      <c r="J25494">
        <v>0</v>
      </c>
      <c r="K25494" t="s">
        <v>97910</v>
      </c>
    </row>
    <row r="25495" spans="1:11" x14ac:dyDescent="0.3">
      <c r="A25495" t="s">
        <v>97911</v>
      </c>
      <c r="B25495" t="s">
        <v>97912</v>
      </c>
      <c r="C25495" t="s">
        <v>27</v>
      </c>
      <c r="D25495" t="s">
        <v>97913</v>
      </c>
      <c r="E25495" t="s">
        <v>47287</v>
      </c>
      <c r="F25495" t="s">
        <v>16</v>
      </c>
      <c r="G25495" t="s">
        <v>42</v>
      </c>
      <c r="H25495">
        <v>0</v>
      </c>
      <c r="I25495">
        <v>0</v>
      </c>
      <c r="J25495">
        <v>0</v>
      </c>
      <c r="K25495" t="s">
        <v>97914</v>
      </c>
    </row>
    <row r="25496" spans="1:11" x14ac:dyDescent="0.3">
      <c r="A25496" t="s">
        <v>97915</v>
      </c>
      <c r="B25496" t="s">
        <v>97916</v>
      </c>
      <c r="C25496" t="s">
        <v>27</v>
      </c>
      <c r="D25496" t="s">
        <v>97917</v>
      </c>
      <c r="E25496" t="s">
        <v>47287</v>
      </c>
      <c r="F25496" t="s">
        <v>16</v>
      </c>
      <c r="G25496" t="s">
        <v>42</v>
      </c>
      <c r="H25496">
        <v>0</v>
      </c>
      <c r="I25496">
        <v>0</v>
      </c>
      <c r="J25496">
        <v>0</v>
      </c>
      <c r="K25496" t="s">
        <v>97918</v>
      </c>
    </row>
    <row r="25497" spans="1:11" x14ac:dyDescent="0.3">
      <c r="A25497" t="s">
        <v>97919</v>
      </c>
      <c r="B25497" t="s">
        <v>97920</v>
      </c>
      <c r="C25497" t="s">
        <v>27</v>
      </c>
      <c r="D25497" t="s">
        <v>97921</v>
      </c>
      <c r="E25497" t="s">
        <v>47287</v>
      </c>
      <c r="F25497" t="s">
        <v>16</v>
      </c>
      <c r="G25497" t="s">
        <v>42</v>
      </c>
      <c r="H25497">
        <v>0</v>
      </c>
      <c r="I25497">
        <v>0</v>
      </c>
      <c r="J25497">
        <v>0</v>
      </c>
      <c r="K25497" t="s">
        <v>97922</v>
      </c>
    </row>
    <row r="25498" spans="1:11" x14ac:dyDescent="0.3">
      <c r="A25498" t="s">
        <v>97923</v>
      </c>
      <c r="B25498" t="s">
        <v>97924</v>
      </c>
      <c r="C25498" t="s">
        <v>27</v>
      </c>
      <c r="D25498" t="s">
        <v>97925</v>
      </c>
      <c r="E25498" t="s">
        <v>47287</v>
      </c>
      <c r="F25498" t="s">
        <v>16</v>
      </c>
      <c r="G25498" t="s">
        <v>42</v>
      </c>
      <c r="H25498">
        <v>0</v>
      </c>
      <c r="I25498">
        <v>0</v>
      </c>
      <c r="J25498">
        <v>0</v>
      </c>
      <c r="K25498" t="s">
        <v>97926</v>
      </c>
    </row>
    <row r="25499" spans="1:11" x14ac:dyDescent="0.3">
      <c r="A25499" t="s">
        <v>97927</v>
      </c>
      <c r="B25499" t="s">
        <v>97928</v>
      </c>
      <c r="C25499" t="s">
        <v>27</v>
      </c>
      <c r="D25499" t="s">
        <v>97929</v>
      </c>
      <c r="E25499" t="s">
        <v>47287</v>
      </c>
      <c r="F25499" t="s">
        <v>16</v>
      </c>
      <c r="G25499" t="s">
        <v>42</v>
      </c>
      <c r="H25499">
        <v>0</v>
      </c>
      <c r="I25499">
        <v>0</v>
      </c>
      <c r="J25499">
        <v>0</v>
      </c>
      <c r="K25499" t="s">
        <v>97930</v>
      </c>
    </row>
    <row r="25500" spans="1:11" x14ac:dyDescent="0.3">
      <c r="A25500" t="s">
        <v>97931</v>
      </c>
      <c r="B25500" t="s">
        <v>97932</v>
      </c>
      <c r="C25500" t="s">
        <v>27</v>
      </c>
      <c r="D25500" t="s">
        <v>97933</v>
      </c>
      <c r="E25500" t="s">
        <v>47287</v>
      </c>
      <c r="F25500" t="s">
        <v>16</v>
      </c>
      <c r="G25500" t="s">
        <v>42</v>
      </c>
      <c r="H25500">
        <v>0</v>
      </c>
      <c r="I25500">
        <v>0</v>
      </c>
      <c r="J25500">
        <v>0</v>
      </c>
      <c r="K25500" t="s">
        <v>97934</v>
      </c>
    </row>
    <row r="25501" spans="1:11" x14ac:dyDescent="0.3">
      <c r="A25501" t="s">
        <v>97935</v>
      </c>
      <c r="B25501" t="s">
        <v>97936</v>
      </c>
      <c r="C25501" t="s">
        <v>27</v>
      </c>
      <c r="D25501" t="e">
        <f>폴리염화비닐리덴.</f>
        <v>#NAME?</v>
      </c>
      <c r="E25501" t="s">
        <v>29</v>
      </c>
      <c r="F25501" t="s">
        <v>16</v>
      </c>
      <c r="G25501" t="s">
        <v>60</v>
      </c>
      <c r="H25501">
        <v>0</v>
      </c>
      <c r="I25501">
        <v>0</v>
      </c>
      <c r="J25501">
        <v>0</v>
      </c>
      <c r="K25501" t="s">
        <v>97937</v>
      </c>
    </row>
    <row r="25502" spans="1:11" x14ac:dyDescent="0.3">
      <c r="A25502" t="s">
        <v>97938</v>
      </c>
      <c r="B25502" t="s">
        <v>97939</v>
      </c>
      <c r="C25502" t="s">
        <v>27</v>
      </c>
      <c r="D25502" t="s">
        <v>97940</v>
      </c>
      <c r="E25502" t="s">
        <v>47287</v>
      </c>
      <c r="F25502" t="s">
        <v>16</v>
      </c>
      <c r="G25502" t="s">
        <v>42</v>
      </c>
      <c r="H25502">
        <v>0</v>
      </c>
      <c r="I25502">
        <v>0</v>
      </c>
      <c r="J25502">
        <v>0</v>
      </c>
      <c r="K25502" t="s">
        <v>97941</v>
      </c>
    </row>
    <row r="25503" spans="1:11" x14ac:dyDescent="0.3">
      <c r="A25503" t="s">
        <v>97942</v>
      </c>
      <c r="B25503" t="s">
        <v>97943</v>
      </c>
      <c r="C25503" t="s">
        <v>27</v>
      </c>
      <c r="D25503" t="s">
        <v>97944</v>
      </c>
      <c r="E25503" t="s">
        <v>47287</v>
      </c>
      <c r="F25503" t="s">
        <v>16</v>
      </c>
      <c r="G25503" t="s">
        <v>42</v>
      </c>
      <c r="H25503">
        <v>0</v>
      </c>
      <c r="I25503">
        <v>0</v>
      </c>
      <c r="J25503">
        <v>0</v>
      </c>
      <c r="K25503" t="s">
        <v>97945</v>
      </c>
    </row>
    <row r="25504" spans="1:11" x14ac:dyDescent="0.3">
      <c r="A25504" t="s">
        <v>97946</v>
      </c>
      <c r="B25504" t="s">
        <v>97947</v>
      </c>
      <c r="C25504" t="s">
        <v>27</v>
      </c>
      <c r="D25504" t="s">
        <v>97948</v>
      </c>
      <c r="E25504" t="s">
        <v>47287</v>
      </c>
      <c r="F25504" t="s">
        <v>16</v>
      </c>
      <c r="G25504" t="s">
        <v>42</v>
      </c>
      <c r="H25504">
        <v>0</v>
      </c>
      <c r="I25504">
        <v>0</v>
      </c>
      <c r="J25504">
        <v>0</v>
      </c>
      <c r="K25504" t="s">
        <v>97949</v>
      </c>
    </row>
    <row r="25505" spans="1:11" x14ac:dyDescent="0.3">
      <c r="A25505" t="s">
        <v>97950</v>
      </c>
      <c r="B25505" t="s">
        <v>97951</v>
      </c>
      <c r="C25505" t="s">
        <v>27</v>
      </c>
      <c r="D25505" t="s">
        <v>97952</v>
      </c>
      <c r="E25505" t="s">
        <v>47287</v>
      </c>
      <c r="F25505" t="s">
        <v>16</v>
      </c>
      <c r="G25505" t="s">
        <v>42</v>
      </c>
      <c r="H25505">
        <v>0</v>
      </c>
      <c r="I25505">
        <v>0</v>
      </c>
      <c r="J25505">
        <v>0</v>
      </c>
      <c r="K25505" t="s">
        <v>97953</v>
      </c>
    </row>
    <row r="25506" spans="1:11" x14ac:dyDescent="0.3">
      <c r="A25506" t="s">
        <v>97954</v>
      </c>
      <c r="B25506" t="s">
        <v>97955</v>
      </c>
      <c r="C25506" t="s">
        <v>27</v>
      </c>
      <c r="D25506" t="s">
        <v>97956</v>
      </c>
      <c r="E25506" t="s">
        <v>47287</v>
      </c>
      <c r="F25506" t="s">
        <v>16</v>
      </c>
      <c r="G25506" t="s">
        <v>42</v>
      </c>
      <c r="H25506">
        <v>0</v>
      </c>
      <c r="I25506">
        <v>0</v>
      </c>
      <c r="J25506">
        <v>0</v>
      </c>
      <c r="K25506" t="s">
        <v>97957</v>
      </c>
    </row>
    <row r="25507" spans="1:11" x14ac:dyDescent="0.3">
      <c r="A25507" t="s">
        <v>97958</v>
      </c>
      <c r="B25507" t="s">
        <v>97959</v>
      </c>
      <c r="C25507" t="s">
        <v>27</v>
      </c>
      <c r="D25507" t="s">
        <v>97960</v>
      </c>
      <c r="E25507" t="s">
        <v>47287</v>
      </c>
      <c r="F25507" t="s">
        <v>16</v>
      </c>
      <c r="G25507" t="s">
        <v>42</v>
      </c>
      <c r="H25507">
        <v>0</v>
      </c>
      <c r="I25507">
        <v>0</v>
      </c>
      <c r="J25507">
        <v>0</v>
      </c>
      <c r="K25507" t="s">
        <v>97961</v>
      </c>
    </row>
    <row r="25508" spans="1:11" x14ac:dyDescent="0.3">
      <c r="A25508" t="s">
        <v>97962</v>
      </c>
      <c r="B25508" t="s">
        <v>97963</v>
      </c>
      <c r="C25508" t="s">
        <v>27</v>
      </c>
      <c r="D25508" t="s">
        <v>97964</v>
      </c>
      <c r="E25508" t="s">
        <v>47287</v>
      </c>
      <c r="F25508" t="s">
        <v>16</v>
      </c>
      <c r="G25508" t="s">
        <v>42</v>
      </c>
      <c r="H25508">
        <v>0</v>
      </c>
      <c r="I25508">
        <v>0</v>
      </c>
      <c r="J25508">
        <v>0</v>
      </c>
      <c r="K25508" t="s">
        <v>97965</v>
      </c>
    </row>
    <row r="25509" spans="1:11" x14ac:dyDescent="0.3">
      <c r="A25509" t="s">
        <v>97966</v>
      </c>
      <c r="B25509" t="s">
        <v>97967</v>
      </c>
      <c r="C25509" t="s">
        <v>27</v>
      </c>
      <c r="D25509" t="s">
        <v>97968</v>
      </c>
      <c r="E25509" t="s">
        <v>47287</v>
      </c>
      <c r="F25509" t="s">
        <v>16</v>
      </c>
      <c r="G25509" t="s">
        <v>42</v>
      </c>
      <c r="H25509">
        <v>0</v>
      </c>
      <c r="I25509">
        <v>0</v>
      </c>
      <c r="J25509">
        <v>0</v>
      </c>
      <c r="K25509" t="s">
        <v>97969</v>
      </c>
    </row>
    <row r="25510" spans="1:11" x14ac:dyDescent="0.3">
      <c r="A25510" t="s">
        <v>97970</v>
      </c>
      <c r="B25510" t="s">
        <v>97971</v>
      </c>
      <c r="C25510" t="s">
        <v>27</v>
      </c>
      <c r="D25510" t="s">
        <v>97972</v>
      </c>
      <c r="E25510" t="s">
        <v>47287</v>
      </c>
      <c r="F25510" t="s">
        <v>16</v>
      </c>
      <c r="G25510" t="s">
        <v>42</v>
      </c>
      <c r="H25510">
        <v>0</v>
      </c>
      <c r="I25510">
        <v>0</v>
      </c>
      <c r="J25510">
        <v>0</v>
      </c>
      <c r="K25510" t="s">
        <v>97973</v>
      </c>
    </row>
    <row r="25511" spans="1:11" x14ac:dyDescent="0.3">
      <c r="A25511" t="s">
        <v>97974</v>
      </c>
      <c r="B25511" t="s">
        <v>97975</v>
      </c>
      <c r="C25511" t="s">
        <v>27</v>
      </c>
      <c r="D25511" t="s">
        <v>97976</v>
      </c>
      <c r="E25511" t="s">
        <v>47287</v>
      </c>
      <c r="F25511" t="s">
        <v>16</v>
      </c>
      <c r="G25511" t="s">
        <v>42</v>
      </c>
      <c r="H25511">
        <v>0</v>
      </c>
      <c r="I25511">
        <v>0</v>
      </c>
      <c r="J25511">
        <v>0</v>
      </c>
      <c r="K25511" t="s">
        <v>97977</v>
      </c>
    </row>
    <row r="25512" spans="1:11" x14ac:dyDescent="0.3">
      <c r="A25512" t="s">
        <v>97978</v>
      </c>
      <c r="B25512" t="s">
        <v>97979</v>
      </c>
      <c r="C25512" t="s">
        <v>27</v>
      </c>
      <c r="D25512" t="s">
        <v>97980</v>
      </c>
      <c r="E25512" t="s">
        <v>47287</v>
      </c>
      <c r="F25512" t="s">
        <v>16</v>
      </c>
      <c r="G25512" t="s">
        <v>42</v>
      </c>
      <c r="H25512">
        <v>0</v>
      </c>
      <c r="I25512">
        <v>0</v>
      </c>
      <c r="J25512">
        <v>0</v>
      </c>
      <c r="K25512" t="s">
        <v>97981</v>
      </c>
    </row>
    <row r="25513" spans="1:11" x14ac:dyDescent="0.3">
      <c r="A25513" t="s">
        <v>97982</v>
      </c>
      <c r="B25513" t="s">
        <v>97983</v>
      </c>
      <c r="C25513" t="s">
        <v>27</v>
      </c>
      <c r="D25513" t="s">
        <v>97984</v>
      </c>
      <c r="E25513" t="s">
        <v>47287</v>
      </c>
      <c r="F25513" t="s">
        <v>16</v>
      </c>
      <c r="G25513" t="s">
        <v>42</v>
      </c>
      <c r="H25513">
        <v>0</v>
      </c>
      <c r="I25513">
        <v>0</v>
      </c>
      <c r="J25513">
        <v>0</v>
      </c>
      <c r="K25513" t="s">
        <v>97985</v>
      </c>
    </row>
    <row r="25514" spans="1:11" x14ac:dyDescent="0.3">
      <c r="A25514" t="s">
        <v>97986</v>
      </c>
      <c r="B25514" t="s">
        <v>97987</v>
      </c>
      <c r="C25514" t="s">
        <v>27</v>
      </c>
      <c r="D25514" t="s">
        <v>97988</v>
      </c>
      <c r="E25514" t="s">
        <v>47287</v>
      </c>
      <c r="F25514" t="s">
        <v>16</v>
      </c>
      <c r="G25514" t="s">
        <v>42</v>
      </c>
      <c r="H25514">
        <v>0</v>
      </c>
      <c r="I25514">
        <v>0</v>
      </c>
      <c r="J25514">
        <v>0</v>
      </c>
      <c r="K25514" t="s">
        <v>97989</v>
      </c>
    </row>
    <row r="25515" spans="1:11" x14ac:dyDescent="0.3">
      <c r="A25515" t="s">
        <v>97990</v>
      </c>
      <c r="B25515" t="s">
        <v>97991</v>
      </c>
      <c r="C25515" t="s">
        <v>20</v>
      </c>
      <c r="D25515" t="s">
        <v>97992</v>
      </c>
      <c r="E25515" t="s">
        <v>62177</v>
      </c>
      <c r="F25515" t="s">
        <v>13097</v>
      </c>
      <c r="G25515" t="s">
        <v>42</v>
      </c>
      <c r="H25515">
        <v>0</v>
      </c>
      <c r="I25515">
        <v>0</v>
      </c>
      <c r="J25515">
        <v>0</v>
      </c>
      <c r="K25515" t="s">
        <v>97993</v>
      </c>
    </row>
    <row r="25516" spans="1:11" x14ac:dyDescent="0.3">
      <c r="A25516" t="s">
        <v>97994</v>
      </c>
      <c r="B25516" t="s">
        <v>97995</v>
      </c>
      <c r="C25516" t="s">
        <v>20</v>
      </c>
      <c r="D25516" t="s">
        <v>97996</v>
      </c>
      <c r="E25516" t="s">
        <v>62177</v>
      </c>
      <c r="F25516" t="s">
        <v>417</v>
      </c>
      <c r="G25516" t="s">
        <v>42</v>
      </c>
      <c r="H25516">
        <v>0</v>
      </c>
      <c r="I25516">
        <v>0</v>
      </c>
      <c r="J25516">
        <v>0</v>
      </c>
      <c r="K25516" t="s">
        <v>97997</v>
      </c>
    </row>
    <row r="25517" spans="1:11" x14ac:dyDescent="0.3">
      <c r="A25517" t="s">
        <v>97998</v>
      </c>
      <c r="B25517" t="s">
        <v>97999</v>
      </c>
      <c r="C25517" t="s">
        <v>466</v>
      </c>
      <c r="D25517" t="s">
        <v>98000</v>
      </c>
      <c r="E25517" t="s">
        <v>468</v>
      </c>
      <c r="F25517" t="s">
        <v>16</v>
      </c>
      <c r="G25517" t="s">
        <v>42</v>
      </c>
      <c r="H25517">
        <v>0</v>
      </c>
      <c r="I25517">
        <v>0</v>
      </c>
      <c r="J25517">
        <v>0</v>
      </c>
      <c r="K25517" t="s">
        <v>98001</v>
      </c>
    </row>
    <row r="25518" spans="1:11" x14ac:dyDescent="0.3">
      <c r="A25518" t="s">
        <v>98002</v>
      </c>
      <c r="B25518" t="s">
        <v>98003</v>
      </c>
      <c r="C25518" t="s">
        <v>466</v>
      </c>
      <c r="D25518" t="s">
        <v>98004</v>
      </c>
      <c r="E25518" t="s">
        <v>468</v>
      </c>
      <c r="F25518" t="s">
        <v>16</v>
      </c>
      <c r="G25518" t="s">
        <v>42</v>
      </c>
      <c r="H25518">
        <v>0</v>
      </c>
      <c r="I25518">
        <v>0</v>
      </c>
      <c r="J25518">
        <v>0</v>
      </c>
      <c r="K25518" t="s">
        <v>98005</v>
      </c>
    </row>
    <row r="25519" spans="1:11" x14ac:dyDescent="0.3">
      <c r="A25519" t="s">
        <v>98006</v>
      </c>
      <c r="B25519" t="s">
        <v>98007</v>
      </c>
      <c r="C25519" t="s">
        <v>466</v>
      </c>
      <c r="D25519" t="s">
        <v>98008</v>
      </c>
      <c r="E25519" t="s">
        <v>468</v>
      </c>
      <c r="F25519" t="s">
        <v>16</v>
      </c>
      <c r="G25519" t="s">
        <v>42</v>
      </c>
      <c r="H25519">
        <v>0</v>
      </c>
      <c r="I25519">
        <v>0</v>
      </c>
      <c r="J25519">
        <v>0</v>
      </c>
      <c r="K25519" t="s">
        <v>98009</v>
      </c>
    </row>
    <row r="25520" spans="1:11" x14ac:dyDescent="0.3">
      <c r="A25520" t="s">
        <v>98010</v>
      </c>
      <c r="B25520" t="s">
        <v>98011</v>
      </c>
      <c r="C25520" t="s">
        <v>466</v>
      </c>
      <c r="D25520" t="s">
        <v>98012</v>
      </c>
      <c r="E25520" t="s">
        <v>468</v>
      </c>
      <c r="F25520" t="s">
        <v>16</v>
      </c>
      <c r="G25520" t="s">
        <v>42</v>
      </c>
      <c r="H25520">
        <v>0</v>
      </c>
      <c r="I25520">
        <v>0</v>
      </c>
      <c r="J25520">
        <v>0</v>
      </c>
      <c r="K25520" t="s">
        <v>98013</v>
      </c>
    </row>
    <row r="25521" spans="1:11" x14ac:dyDescent="0.3">
      <c r="A25521" t="s">
        <v>98014</v>
      </c>
      <c r="B25521" t="s">
        <v>98015</v>
      </c>
      <c r="C25521" t="s">
        <v>466</v>
      </c>
      <c r="D25521" t="s">
        <v>98016</v>
      </c>
      <c r="E25521" t="s">
        <v>468</v>
      </c>
      <c r="F25521" t="s">
        <v>16</v>
      </c>
      <c r="G25521" t="s">
        <v>42</v>
      </c>
      <c r="H25521">
        <v>0</v>
      </c>
      <c r="I25521">
        <v>0</v>
      </c>
      <c r="J25521">
        <v>0</v>
      </c>
      <c r="K25521" t="s">
        <v>98017</v>
      </c>
    </row>
    <row r="25522" spans="1:11" x14ac:dyDescent="0.3">
      <c r="A25522" t="s">
        <v>98018</v>
      </c>
      <c r="B25522" t="s">
        <v>98019</v>
      </c>
      <c r="C25522" t="s">
        <v>466</v>
      </c>
      <c r="D25522" t="s">
        <v>98020</v>
      </c>
      <c r="E25522" t="s">
        <v>468</v>
      </c>
      <c r="F25522" t="s">
        <v>16</v>
      </c>
      <c r="G25522" t="s">
        <v>42</v>
      </c>
      <c r="H25522">
        <v>0</v>
      </c>
      <c r="I25522">
        <v>0</v>
      </c>
      <c r="J25522">
        <v>0</v>
      </c>
      <c r="K25522" t="s">
        <v>98021</v>
      </c>
    </row>
    <row r="25523" spans="1:11" x14ac:dyDescent="0.3">
      <c r="A25523" t="s">
        <v>98022</v>
      </c>
      <c r="B25523" t="s">
        <v>98023</v>
      </c>
      <c r="C25523" t="s">
        <v>466</v>
      </c>
      <c r="D25523" t="s">
        <v>98024</v>
      </c>
      <c r="E25523" t="s">
        <v>468</v>
      </c>
      <c r="F25523" t="s">
        <v>16</v>
      </c>
      <c r="G25523" t="s">
        <v>42</v>
      </c>
      <c r="H25523">
        <v>0</v>
      </c>
      <c r="I25523">
        <v>0</v>
      </c>
      <c r="J25523">
        <v>0</v>
      </c>
      <c r="K25523" t="s">
        <v>98025</v>
      </c>
    </row>
    <row r="25524" spans="1:11" x14ac:dyDescent="0.3">
      <c r="A25524" t="s">
        <v>98026</v>
      </c>
      <c r="B25524" t="s">
        <v>98027</v>
      </c>
      <c r="C25524" t="s">
        <v>466</v>
      </c>
      <c r="D25524" t="s">
        <v>98028</v>
      </c>
      <c r="E25524" t="s">
        <v>468</v>
      </c>
      <c r="F25524" t="s">
        <v>16</v>
      </c>
      <c r="G25524" t="s">
        <v>42</v>
      </c>
      <c r="H25524">
        <v>0</v>
      </c>
      <c r="I25524">
        <v>0</v>
      </c>
      <c r="J25524">
        <v>0</v>
      </c>
      <c r="K25524" t="s">
        <v>98029</v>
      </c>
    </row>
    <row r="25525" spans="1:11" x14ac:dyDescent="0.3">
      <c r="A25525" t="s">
        <v>98030</v>
      </c>
      <c r="B25525" t="s">
        <v>98031</v>
      </c>
      <c r="C25525" t="s">
        <v>20</v>
      </c>
      <c r="D25525" t="s">
        <v>98032</v>
      </c>
      <c r="E25525" t="s">
        <v>62177</v>
      </c>
      <c r="F25525" t="s">
        <v>12226</v>
      </c>
      <c r="G25525" t="s">
        <v>42</v>
      </c>
      <c r="H25525">
        <v>0</v>
      </c>
      <c r="I25525">
        <v>0</v>
      </c>
      <c r="J25525">
        <v>0</v>
      </c>
      <c r="K25525" t="s">
        <v>98033</v>
      </c>
    </row>
    <row r="25526" spans="1:11" x14ac:dyDescent="0.3">
      <c r="A25526" t="s">
        <v>98034</v>
      </c>
      <c r="B25526" t="s">
        <v>98035</v>
      </c>
      <c r="C25526" t="s">
        <v>466</v>
      </c>
      <c r="D25526" t="s">
        <v>98036</v>
      </c>
      <c r="E25526" t="s">
        <v>468</v>
      </c>
      <c r="F25526" t="s">
        <v>16</v>
      </c>
      <c r="G25526" t="s">
        <v>42</v>
      </c>
      <c r="H25526">
        <v>0</v>
      </c>
      <c r="I25526">
        <v>0</v>
      </c>
      <c r="J25526">
        <v>0</v>
      </c>
      <c r="K25526" t="s">
        <v>98037</v>
      </c>
    </row>
    <row r="25527" spans="1:11" x14ac:dyDescent="0.3">
      <c r="A25527" t="s">
        <v>98038</v>
      </c>
      <c r="B25527" t="s">
        <v>98039</v>
      </c>
      <c r="C25527" t="s">
        <v>466</v>
      </c>
      <c r="D25527" t="s">
        <v>98040</v>
      </c>
      <c r="E25527" t="s">
        <v>468</v>
      </c>
      <c r="F25527" t="s">
        <v>16</v>
      </c>
      <c r="G25527" t="s">
        <v>42</v>
      </c>
      <c r="H25527">
        <v>0</v>
      </c>
      <c r="I25527">
        <v>0</v>
      </c>
      <c r="J25527">
        <v>0</v>
      </c>
      <c r="K25527" t="s">
        <v>98041</v>
      </c>
    </row>
    <row r="25528" spans="1:11" x14ac:dyDescent="0.3">
      <c r="A25528" t="s">
        <v>98042</v>
      </c>
      <c r="B25528" t="s">
        <v>98043</v>
      </c>
      <c r="C25528" t="s">
        <v>466</v>
      </c>
      <c r="D25528" t="s">
        <v>98044</v>
      </c>
      <c r="E25528" t="s">
        <v>468</v>
      </c>
      <c r="F25528" t="s">
        <v>16</v>
      </c>
      <c r="G25528" t="s">
        <v>42</v>
      </c>
      <c r="H25528">
        <v>0</v>
      </c>
      <c r="I25528">
        <v>0</v>
      </c>
      <c r="J25528">
        <v>0</v>
      </c>
      <c r="K25528" t="s">
        <v>98045</v>
      </c>
    </row>
    <row r="25529" spans="1:11" x14ac:dyDescent="0.3">
      <c r="A25529" t="s">
        <v>98046</v>
      </c>
      <c r="B25529" t="s">
        <v>98047</v>
      </c>
      <c r="C25529" t="s">
        <v>466</v>
      </c>
      <c r="D25529" t="s">
        <v>98048</v>
      </c>
      <c r="E25529" t="s">
        <v>468</v>
      </c>
      <c r="F25529" t="s">
        <v>16</v>
      </c>
      <c r="G25529" t="s">
        <v>42</v>
      </c>
      <c r="H25529">
        <v>0</v>
      </c>
      <c r="I25529">
        <v>0</v>
      </c>
      <c r="J25529">
        <v>0</v>
      </c>
      <c r="K25529" t="s">
        <v>98049</v>
      </c>
    </row>
    <row r="25530" spans="1:11" x14ac:dyDescent="0.3">
      <c r="A25530" t="s">
        <v>98050</v>
      </c>
      <c r="B25530" t="s">
        <v>98051</v>
      </c>
      <c r="C25530" t="s">
        <v>466</v>
      </c>
      <c r="D25530" t="s">
        <v>98052</v>
      </c>
      <c r="E25530" t="s">
        <v>468</v>
      </c>
      <c r="F25530" t="s">
        <v>16</v>
      </c>
      <c r="G25530" t="s">
        <v>42</v>
      </c>
      <c r="H25530">
        <v>0</v>
      </c>
      <c r="I25530">
        <v>0</v>
      </c>
      <c r="J25530">
        <v>0</v>
      </c>
      <c r="K25530" t="s">
        <v>98053</v>
      </c>
    </row>
    <row r="25531" spans="1:11" x14ac:dyDescent="0.3">
      <c r="A25531" t="s">
        <v>98054</v>
      </c>
      <c r="B25531" t="s">
        <v>98055</v>
      </c>
      <c r="C25531" t="s">
        <v>466</v>
      </c>
      <c r="D25531" t="s">
        <v>98056</v>
      </c>
      <c r="E25531" t="s">
        <v>468</v>
      </c>
      <c r="F25531" t="s">
        <v>16</v>
      </c>
      <c r="G25531" t="s">
        <v>42</v>
      </c>
      <c r="H25531">
        <v>0</v>
      </c>
      <c r="I25531">
        <v>0</v>
      </c>
      <c r="J25531">
        <v>0</v>
      </c>
      <c r="K25531" t="s">
        <v>98057</v>
      </c>
    </row>
    <row r="25532" spans="1:11" x14ac:dyDescent="0.3">
      <c r="A25532" t="s">
        <v>98058</v>
      </c>
      <c r="B25532" t="s">
        <v>98059</v>
      </c>
      <c r="C25532" t="s">
        <v>466</v>
      </c>
      <c r="D25532" t="s">
        <v>98060</v>
      </c>
      <c r="E25532" t="s">
        <v>468</v>
      </c>
      <c r="F25532" t="s">
        <v>16</v>
      </c>
      <c r="G25532" t="s">
        <v>42</v>
      </c>
      <c r="H25532">
        <v>0</v>
      </c>
      <c r="I25532">
        <v>0</v>
      </c>
      <c r="J25532">
        <v>0</v>
      </c>
      <c r="K25532" t="s">
        <v>98061</v>
      </c>
    </row>
    <row r="25533" spans="1:11" x14ac:dyDescent="0.3">
      <c r="A25533" t="s">
        <v>98062</v>
      </c>
      <c r="B25533" t="s">
        <v>98063</v>
      </c>
      <c r="C25533" t="s">
        <v>466</v>
      </c>
      <c r="D25533" t="s">
        <v>98064</v>
      </c>
      <c r="E25533" t="s">
        <v>468</v>
      </c>
      <c r="F25533" t="s">
        <v>16</v>
      </c>
      <c r="G25533" t="s">
        <v>42</v>
      </c>
      <c r="H25533">
        <v>0</v>
      </c>
      <c r="I25533">
        <v>0</v>
      </c>
      <c r="J25533">
        <v>0</v>
      </c>
      <c r="K25533" t="s">
        <v>98065</v>
      </c>
    </row>
    <row r="25534" spans="1:11" x14ac:dyDescent="0.3">
      <c r="A25534" t="s">
        <v>98066</v>
      </c>
      <c r="B25534" t="s">
        <v>98067</v>
      </c>
      <c r="C25534" t="s">
        <v>466</v>
      </c>
      <c r="D25534" t="s">
        <v>98068</v>
      </c>
      <c r="E25534" t="s">
        <v>468</v>
      </c>
      <c r="F25534" t="s">
        <v>16</v>
      </c>
      <c r="G25534" t="s">
        <v>42</v>
      </c>
      <c r="H25534">
        <v>0</v>
      </c>
      <c r="I25534">
        <v>0</v>
      </c>
      <c r="J25534">
        <v>6</v>
      </c>
      <c r="K25534" t="s">
        <v>98069</v>
      </c>
    </row>
    <row r="25535" spans="1:11" x14ac:dyDescent="0.3">
      <c r="A25535" t="s">
        <v>98070</v>
      </c>
      <c r="B25535" t="s">
        <v>98071</v>
      </c>
      <c r="C25535" t="s">
        <v>466</v>
      </c>
      <c r="D25535" t="s">
        <v>98072</v>
      </c>
      <c r="E25535" t="s">
        <v>468</v>
      </c>
      <c r="F25535" t="s">
        <v>16</v>
      </c>
      <c r="G25535" t="s">
        <v>42</v>
      </c>
      <c r="H25535">
        <v>0</v>
      </c>
      <c r="I25535">
        <v>0</v>
      </c>
      <c r="J25535">
        <v>0</v>
      </c>
      <c r="K25535" t="s">
        <v>98073</v>
      </c>
    </row>
    <row r="25536" spans="1:11" x14ac:dyDescent="0.3">
      <c r="A25536" t="s">
        <v>98074</v>
      </c>
      <c r="B25536" t="s">
        <v>98075</v>
      </c>
      <c r="C25536" t="s">
        <v>20</v>
      </c>
      <c r="D25536" t="s">
        <v>98076</v>
      </c>
      <c r="E25536" t="s">
        <v>62177</v>
      </c>
      <c r="F25536" t="s">
        <v>51559</v>
      </c>
      <c r="G25536" t="s">
        <v>42</v>
      </c>
      <c r="H25536">
        <v>0</v>
      </c>
      <c r="I25536">
        <v>0</v>
      </c>
      <c r="J25536">
        <v>0</v>
      </c>
      <c r="K25536" t="s">
        <v>98077</v>
      </c>
    </row>
    <row r="25537" spans="1:11" x14ac:dyDescent="0.3">
      <c r="A25537" t="s">
        <v>98078</v>
      </c>
      <c r="B25537" t="s">
        <v>98079</v>
      </c>
      <c r="C25537" t="s">
        <v>466</v>
      </c>
      <c r="D25537" t="s">
        <v>98080</v>
      </c>
      <c r="E25537" t="s">
        <v>468</v>
      </c>
      <c r="F25537" t="s">
        <v>16</v>
      </c>
      <c r="G25537" t="s">
        <v>42</v>
      </c>
      <c r="H25537">
        <v>0</v>
      </c>
      <c r="I25537">
        <v>0</v>
      </c>
      <c r="J25537">
        <v>0</v>
      </c>
      <c r="K25537" t="s">
        <v>98081</v>
      </c>
    </row>
    <row r="25538" spans="1:11" x14ac:dyDescent="0.3">
      <c r="A25538" t="s">
        <v>98082</v>
      </c>
      <c r="B25538" t="s">
        <v>98083</v>
      </c>
      <c r="C25538" t="s">
        <v>466</v>
      </c>
      <c r="D25538" t="s">
        <v>98084</v>
      </c>
      <c r="E25538" t="s">
        <v>468</v>
      </c>
      <c r="F25538" t="s">
        <v>16</v>
      </c>
      <c r="G25538" t="s">
        <v>42</v>
      </c>
      <c r="H25538">
        <v>0</v>
      </c>
      <c r="I25538">
        <v>0</v>
      </c>
      <c r="J25538">
        <v>0</v>
      </c>
      <c r="K25538" t="s">
        <v>98085</v>
      </c>
    </row>
    <row r="25539" spans="1:11" x14ac:dyDescent="0.3">
      <c r="A25539" t="s">
        <v>98086</v>
      </c>
      <c r="B25539" t="s">
        <v>98087</v>
      </c>
      <c r="C25539" t="s">
        <v>466</v>
      </c>
      <c r="D25539" t="s">
        <v>98088</v>
      </c>
      <c r="E25539" t="s">
        <v>468</v>
      </c>
      <c r="F25539" t="s">
        <v>16</v>
      </c>
      <c r="G25539" t="s">
        <v>42</v>
      </c>
      <c r="H25539">
        <v>0</v>
      </c>
      <c r="I25539">
        <v>0</v>
      </c>
      <c r="J25539">
        <v>0</v>
      </c>
      <c r="K25539" t="s">
        <v>98089</v>
      </c>
    </row>
    <row r="25540" spans="1:11" x14ac:dyDescent="0.3">
      <c r="A25540" t="s">
        <v>98090</v>
      </c>
      <c r="B25540" t="s">
        <v>98091</v>
      </c>
      <c r="C25540" t="s">
        <v>466</v>
      </c>
      <c r="D25540" t="s">
        <v>98092</v>
      </c>
      <c r="E25540" t="s">
        <v>468</v>
      </c>
      <c r="F25540" t="s">
        <v>16</v>
      </c>
      <c r="G25540" t="s">
        <v>42</v>
      </c>
      <c r="H25540">
        <v>0</v>
      </c>
      <c r="I25540">
        <v>0</v>
      </c>
      <c r="J25540">
        <v>0</v>
      </c>
      <c r="K25540" t="s">
        <v>98093</v>
      </c>
    </row>
    <row r="25541" spans="1:11" x14ac:dyDescent="0.3">
      <c r="A25541" t="s">
        <v>98094</v>
      </c>
      <c r="B25541" t="s">
        <v>98095</v>
      </c>
      <c r="C25541" t="s">
        <v>466</v>
      </c>
      <c r="D25541" t="s">
        <v>98096</v>
      </c>
      <c r="E25541" t="s">
        <v>468</v>
      </c>
      <c r="F25541" t="s">
        <v>16</v>
      </c>
      <c r="G25541" t="s">
        <v>42</v>
      </c>
      <c r="H25541">
        <v>0</v>
      </c>
      <c r="I25541">
        <v>0</v>
      </c>
      <c r="J25541">
        <v>0</v>
      </c>
      <c r="K25541" t="s">
        <v>98097</v>
      </c>
    </row>
    <row r="25542" spans="1:11" x14ac:dyDescent="0.3">
      <c r="A25542" t="s">
        <v>98098</v>
      </c>
      <c r="B25542" t="s">
        <v>98099</v>
      </c>
      <c r="C25542" t="s">
        <v>466</v>
      </c>
      <c r="D25542" t="s">
        <v>98100</v>
      </c>
      <c r="E25542" t="s">
        <v>468</v>
      </c>
      <c r="F25542" t="s">
        <v>16</v>
      </c>
      <c r="G25542" t="s">
        <v>42</v>
      </c>
      <c r="H25542">
        <v>0</v>
      </c>
      <c r="I25542">
        <v>0</v>
      </c>
      <c r="J25542">
        <v>0</v>
      </c>
      <c r="K25542" t="s">
        <v>98101</v>
      </c>
    </row>
    <row r="25543" spans="1:11" x14ac:dyDescent="0.3">
      <c r="A25543" t="s">
        <v>98102</v>
      </c>
      <c r="B25543" t="s">
        <v>98103</v>
      </c>
      <c r="C25543" t="s">
        <v>466</v>
      </c>
      <c r="D25543" t="s">
        <v>98104</v>
      </c>
      <c r="E25543" t="s">
        <v>468</v>
      </c>
      <c r="F25543" t="s">
        <v>16</v>
      </c>
      <c r="G25543" t="s">
        <v>42</v>
      </c>
      <c r="H25543">
        <v>0</v>
      </c>
      <c r="I25543">
        <v>0</v>
      </c>
      <c r="J25543">
        <v>0</v>
      </c>
      <c r="K25543" t="s">
        <v>98105</v>
      </c>
    </row>
    <row r="25544" spans="1:11" x14ac:dyDescent="0.3">
      <c r="A25544" t="s">
        <v>98106</v>
      </c>
      <c r="B25544" t="s">
        <v>98107</v>
      </c>
      <c r="C25544" t="s">
        <v>466</v>
      </c>
      <c r="D25544" t="s">
        <v>98108</v>
      </c>
      <c r="E25544" t="s">
        <v>468</v>
      </c>
      <c r="F25544" t="s">
        <v>16</v>
      </c>
      <c r="G25544" t="s">
        <v>42</v>
      </c>
      <c r="H25544">
        <v>0</v>
      </c>
      <c r="I25544">
        <v>0</v>
      </c>
      <c r="J25544">
        <v>0</v>
      </c>
      <c r="K25544" t="s">
        <v>98109</v>
      </c>
    </row>
    <row r="25545" spans="1:11" x14ac:dyDescent="0.3">
      <c r="A25545" t="s">
        <v>98110</v>
      </c>
      <c r="B25545" t="s">
        <v>98111</v>
      </c>
      <c r="C25545" t="s">
        <v>466</v>
      </c>
      <c r="D25545" t="s">
        <v>98112</v>
      </c>
      <c r="E25545" t="s">
        <v>468</v>
      </c>
      <c r="F25545" t="s">
        <v>16</v>
      </c>
      <c r="G25545" t="s">
        <v>42</v>
      </c>
      <c r="H25545">
        <v>0</v>
      </c>
      <c r="I25545">
        <v>0</v>
      </c>
      <c r="J25545">
        <v>0</v>
      </c>
      <c r="K25545" t="s">
        <v>98113</v>
      </c>
    </row>
    <row r="25546" spans="1:11" x14ac:dyDescent="0.3">
      <c r="A25546" t="s">
        <v>98114</v>
      </c>
      <c r="B25546" t="s">
        <v>98115</v>
      </c>
      <c r="C25546" t="s">
        <v>466</v>
      </c>
      <c r="D25546" t="s">
        <v>98116</v>
      </c>
      <c r="E25546" t="s">
        <v>468</v>
      </c>
      <c r="F25546" t="s">
        <v>16</v>
      </c>
      <c r="G25546" t="s">
        <v>42</v>
      </c>
      <c r="H25546">
        <v>0</v>
      </c>
      <c r="I25546">
        <v>0</v>
      </c>
      <c r="J25546">
        <v>0</v>
      </c>
      <c r="K25546" t="s">
        <v>98117</v>
      </c>
    </row>
    <row r="25547" spans="1:11" x14ac:dyDescent="0.3">
      <c r="A25547" t="s">
        <v>98118</v>
      </c>
      <c r="B25547" t="s">
        <v>98119</v>
      </c>
      <c r="C25547" t="s">
        <v>466</v>
      </c>
      <c r="D25547" t="s">
        <v>98120</v>
      </c>
      <c r="E25547" t="s">
        <v>468</v>
      </c>
      <c r="F25547" t="s">
        <v>16</v>
      </c>
      <c r="G25547" t="s">
        <v>42</v>
      </c>
      <c r="H25547">
        <v>0</v>
      </c>
      <c r="I25547">
        <v>0</v>
      </c>
      <c r="J25547">
        <v>0</v>
      </c>
      <c r="K25547" t="s">
        <v>98121</v>
      </c>
    </row>
    <row r="25548" spans="1:11" x14ac:dyDescent="0.3">
      <c r="A25548" t="s">
        <v>98122</v>
      </c>
      <c r="B25548" t="s">
        <v>98123</v>
      </c>
      <c r="C25548" t="s">
        <v>466</v>
      </c>
      <c r="D25548" t="s">
        <v>98124</v>
      </c>
      <c r="E25548" t="s">
        <v>468</v>
      </c>
      <c r="F25548" t="s">
        <v>16</v>
      </c>
      <c r="G25548" t="s">
        <v>42</v>
      </c>
      <c r="H25548">
        <v>0</v>
      </c>
      <c r="I25548">
        <v>0</v>
      </c>
      <c r="J25548">
        <v>0</v>
      </c>
      <c r="K25548" t="s">
        <v>98125</v>
      </c>
    </row>
    <row r="25549" spans="1:11" x14ac:dyDescent="0.3">
      <c r="A25549" t="s">
        <v>98126</v>
      </c>
      <c r="B25549" t="s">
        <v>98127</v>
      </c>
      <c r="C25549" t="s">
        <v>466</v>
      </c>
      <c r="D25549" t="s">
        <v>98128</v>
      </c>
      <c r="E25549" t="s">
        <v>468</v>
      </c>
      <c r="F25549" t="s">
        <v>16</v>
      </c>
      <c r="G25549" t="s">
        <v>42</v>
      </c>
      <c r="H25549">
        <v>0</v>
      </c>
      <c r="I25549">
        <v>0</v>
      </c>
      <c r="J25549">
        <v>0</v>
      </c>
      <c r="K25549" t="s">
        <v>98129</v>
      </c>
    </row>
    <row r="25550" spans="1:11" x14ac:dyDescent="0.3">
      <c r="A25550" t="s">
        <v>98130</v>
      </c>
      <c r="B25550" t="s">
        <v>98131</v>
      </c>
      <c r="C25550" t="s">
        <v>466</v>
      </c>
      <c r="D25550" t="s">
        <v>98132</v>
      </c>
      <c r="E25550" t="s">
        <v>468</v>
      </c>
      <c r="F25550" t="s">
        <v>16</v>
      </c>
      <c r="G25550" t="s">
        <v>42</v>
      </c>
      <c r="H25550">
        <v>0</v>
      </c>
      <c r="I25550">
        <v>0</v>
      </c>
      <c r="J25550">
        <v>0</v>
      </c>
      <c r="K25550" t="s">
        <v>98133</v>
      </c>
    </row>
    <row r="25551" spans="1:11" x14ac:dyDescent="0.3">
      <c r="A25551" t="s">
        <v>98134</v>
      </c>
      <c r="B25551" t="s">
        <v>98135</v>
      </c>
      <c r="C25551" t="s">
        <v>466</v>
      </c>
      <c r="D25551" t="s">
        <v>98136</v>
      </c>
      <c r="E25551" t="s">
        <v>468</v>
      </c>
      <c r="F25551" t="s">
        <v>16</v>
      </c>
      <c r="G25551" t="s">
        <v>42</v>
      </c>
      <c r="H25551">
        <v>0</v>
      </c>
      <c r="I25551">
        <v>0</v>
      </c>
      <c r="J25551">
        <v>0</v>
      </c>
      <c r="K25551" t="s">
        <v>98137</v>
      </c>
    </row>
    <row r="25552" spans="1:11" x14ac:dyDescent="0.3">
      <c r="A25552" t="s">
        <v>98138</v>
      </c>
      <c r="B25552" t="s">
        <v>98139</v>
      </c>
      <c r="C25552" t="s">
        <v>466</v>
      </c>
      <c r="D25552" t="s">
        <v>98140</v>
      </c>
      <c r="E25552" t="s">
        <v>468</v>
      </c>
      <c r="F25552" t="s">
        <v>16</v>
      </c>
      <c r="G25552" t="s">
        <v>42</v>
      </c>
      <c r="H25552">
        <v>0</v>
      </c>
      <c r="I25552">
        <v>0</v>
      </c>
      <c r="J25552">
        <v>0</v>
      </c>
      <c r="K25552" t="s">
        <v>98141</v>
      </c>
    </row>
    <row r="25553" spans="1:11" x14ac:dyDescent="0.3">
      <c r="A25553" t="s">
        <v>98142</v>
      </c>
      <c r="B25553" t="s">
        <v>98143</v>
      </c>
      <c r="C25553" t="s">
        <v>466</v>
      </c>
      <c r="D25553" t="s">
        <v>98144</v>
      </c>
      <c r="E25553" t="s">
        <v>468</v>
      </c>
      <c r="F25553" t="s">
        <v>16</v>
      </c>
      <c r="G25553" t="s">
        <v>42</v>
      </c>
      <c r="H25553">
        <v>0</v>
      </c>
      <c r="I25553">
        <v>0</v>
      </c>
      <c r="J25553">
        <v>0</v>
      </c>
      <c r="K25553" t="s">
        <v>98145</v>
      </c>
    </row>
    <row r="25554" spans="1:11" x14ac:dyDescent="0.3">
      <c r="A25554" t="s">
        <v>98146</v>
      </c>
      <c r="B25554" t="s">
        <v>98147</v>
      </c>
      <c r="C25554" t="s">
        <v>466</v>
      </c>
      <c r="D25554" t="s">
        <v>98148</v>
      </c>
      <c r="E25554" t="s">
        <v>468</v>
      </c>
      <c r="F25554" t="s">
        <v>16</v>
      </c>
      <c r="G25554" t="s">
        <v>42</v>
      </c>
      <c r="H25554">
        <v>0</v>
      </c>
      <c r="I25554">
        <v>0</v>
      </c>
      <c r="J25554">
        <v>0</v>
      </c>
      <c r="K25554" t="s">
        <v>98149</v>
      </c>
    </row>
    <row r="25555" spans="1:11" x14ac:dyDescent="0.3">
      <c r="A25555" t="s">
        <v>98150</v>
      </c>
      <c r="B25555" t="s">
        <v>98151</v>
      </c>
      <c r="C25555" t="s">
        <v>466</v>
      </c>
      <c r="D25555" t="s">
        <v>98152</v>
      </c>
      <c r="E25555" t="s">
        <v>468</v>
      </c>
      <c r="F25555" t="s">
        <v>16</v>
      </c>
      <c r="G25555" t="s">
        <v>42</v>
      </c>
      <c r="H25555">
        <v>0</v>
      </c>
      <c r="I25555">
        <v>0</v>
      </c>
      <c r="J25555">
        <v>0</v>
      </c>
      <c r="K25555" t="s">
        <v>98153</v>
      </c>
    </row>
    <row r="25556" spans="1:11" x14ac:dyDescent="0.3">
      <c r="A25556" t="s">
        <v>98154</v>
      </c>
      <c r="B25556" t="s">
        <v>98155</v>
      </c>
      <c r="C25556" t="s">
        <v>466</v>
      </c>
      <c r="D25556" t="s">
        <v>98156</v>
      </c>
      <c r="E25556" t="s">
        <v>468</v>
      </c>
      <c r="F25556" t="s">
        <v>16</v>
      </c>
      <c r="G25556" t="s">
        <v>42</v>
      </c>
      <c r="H25556">
        <v>0</v>
      </c>
      <c r="I25556">
        <v>0</v>
      </c>
      <c r="J25556">
        <v>0</v>
      </c>
      <c r="K25556" t="s">
        <v>98157</v>
      </c>
    </row>
    <row r="25557" spans="1:11" x14ac:dyDescent="0.3">
      <c r="A25557" t="s">
        <v>98158</v>
      </c>
      <c r="B25557" t="s">
        <v>98159</v>
      </c>
      <c r="C25557" t="s">
        <v>13</v>
      </c>
      <c r="D25557" t="s">
        <v>23468</v>
      </c>
      <c r="E25557" t="s">
        <v>66626</v>
      </c>
      <c r="F25557" t="s">
        <v>2224</v>
      </c>
      <c r="G25557" t="s">
        <v>42</v>
      </c>
      <c r="H25557">
        <v>0</v>
      </c>
      <c r="I25557">
        <v>0</v>
      </c>
      <c r="J25557">
        <v>0</v>
      </c>
      <c r="K25557" t="s">
        <v>98160</v>
      </c>
    </row>
    <row r="25558" spans="1:11" x14ac:dyDescent="0.3">
      <c r="A25558" t="s">
        <v>98161</v>
      </c>
      <c r="B25558" t="s">
        <v>98162</v>
      </c>
      <c r="C25558" t="s">
        <v>466</v>
      </c>
      <c r="D25558" t="s">
        <v>98163</v>
      </c>
      <c r="E25558" t="s">
        <v>468</v>
      </c>
      <c r="F25558" t="s">
        <v>16</v>
      </c>
      <c r="G25558" t="s">
        <v>42</v>
      </c>
      <c r="H25558">
        <v>0</v>
      </c>
      <c r="I25558">
        <v>0</v>
      </c>
      <c r="J25558">
        <v>0</v>
      </c>
      <c r="K25558" t="s">
        <v>98164</v>
      </c>
    </row>
    <row r="25559" spans="1:11" x14ac:dyDescent="0.3">
      <c r="A25559" t="s">
        <v>98165</v>
      </c>
      <c r="B25559" t="s">
        <v>98166</v>
      </c>
      <c r="C25559" t="s">
        <v>466</v>
      </c>
      <c r="D25559" t="s">
        <v>98167</v>
      </c>
      <c r="E25559" t="s">
        <v>468</v>
      </c>
      <c r="F25559" t="s">
        <v>16</v>
      </c>
      <c r="G25559" t="s">
        <v>42</v>
      </c>
      <c r="H25559">
        <v>0</v>
      </c>
      <c r="I25559">
        <v>0</v>
      </c>
      <c r="J25559">
        <v>0</v>
      </c>
      <c r="K25559" t="s">
        <v>98168</v>
      </c>
    </row>
    <row r="25560" spans="1:11" x14ac:dyDescent="0.3">
      <c r="A25560" t="s">
        <v>98169</v>
      </c>
      <c r="B25560" t="s">
        <v>98170</v>
      </c>
      <c r="C25560" t="s">
        <v>466</v>
      </c>
      <c r="D25560" t="s">
        <v>98171</v>
      </c>
      <c r="E25560" t="s">
        <v>468</v>
      </c>
      <c r="F25560" t="s">
        <v>16</v>
      </c>
      <c r="G25560" t="s">
        <v>42</v>
      </c>
      <c r="H25560">
        <v>0</v>
      </c>
      <c r="I25560">
        <v>0</v>
      </c>
      <c r="J25560">
        <v>0</v>
      </c>
      <c r="K25560" t="s">
        <v>98172</v>
      </c>
    </row>
    <row r="25561" spans="1:11" x14ac:dyDescent="0.3">
      <c r="A25561" t="s">
        <v>98173</v>
      </c>
      <c r="B25561" t="s">
        <v>98174</v>
      </c>
      <c r="C25561" t="s">
        <v>466</v>
      </c>
      <c r="D25561" t="s">
        <v>98175</v>
      </c>
      <c r="E25561" t="s">
        <v>468</v>
      </c>
      <c r="F25561" t="s">
        <v>16</v>
      </c>
      <c r="G25561" t="s">
        <v>42</v>
      </c>
      <c r="H25561">
        <v>0</v>
      </c>
      <c r="I25561">
        <v>0</v>
      </c>
      <c r="J25561">
        <v>0</v>
      </c>
      <c r="K25561" t="s">
        <v>98176</v>
      </c>
    </row>
    <row r="25562" spans="1:11" x14ac:dyDescent="0.3">
      <c r="A25562" t="s">
        <v>98177</v>
      </c>
      <c r="B25562" t="s">
        <v>98178</v>
      </c>
      <c r="C25562" t="s">
        <v>466</v>
      </c>
      <c r="D25562" t="s">
        <v>98179</v>
      </c>
      <c r="E25562" t="s">
        <v>468</v>
      </c>
      <c r="F25562" t="s">
        <v>16</v>
      </c>
      <c r="G25562" t="s">
        <v>42</v>
      </c>
      <c r="H25562">
        <v>0</v>
      </c>
      <c r="I25562">
        <v>0</v>
      </c>
      <c r="J25562">
        <v>0</v>
      </c>
      <c r="K25562" t="s">
        <v>98180</v>
      </c>
    </row>
    <row r="25563" spans="1:11" x14ac:dyDescent="0.3">
      <c r="A25563" t="s">
        <v>98181</v>
      </c>
      <c r="B25563" t="s">
        <v>98182</v>
      </c>
      <c r="C25563" t="s">
        <v>466</v>
      </c>
      <c r="D25563" t="s">
        <v>98183</v>
      </c>
      <c r="E25563" t="s">
        <v>468</v>
      </c>
      <c r="F25563" t="s">
        <v>16</v>
      </c>
      <c r="G25563" t="s">
        <v>42</v>
      </c>
      <c r="H25563">
        <v>0</v>
      </c>
      <c r="I25563">
        <v>0</v>
      </c>
      <c r="J25563">
        <v>0</v>
      </c>
      <c r="K25563" t="s">
        <v>98184</v>
      </c>
    </row>
    <row r="25564" spans="1:11" x14ac:dyDescent="0.3">
      <c r="A25564" t="s">
        <v>98185</v>
      </c>
      <c r="B25564" t="s">
        <v>98186</v>
      </c>
      <c r="C25564" t="s">
        <v>466</v>
      </c>
      <c r="D25564" t="s">
        <v>98187</v>
      </c>
      <c r="E25564" t="s">
        <v>468</v>
      </c>
      <c r="F25564" t="s">
        <v>16</v>
      </c>
      <c r="G25564" t="s">
        <v>42</v>
      </c>
      <c r="H25564">
        <v>0</v>
      </c>
      <c r="I25564">
        <v>0</v>
      </c>
      <c r="J25564">
        <v>0</v>
      </c>
      <c r="K25564" t="s">
        <v>98188</v>
      </c>
    </row>
    <row r="25565" spans="1:11" x14ac:dyDescent="0.3">
      <c r="A25565" t="s">
        <v>98189</v>
      </c>
      <c r="B25565" t="s">
        <v>98190</v>
      </c>
      <c r="C25565" t="s">
        <v>466</v>
      </c>
      <c r="D25565" t="s">
        <v>98191</v>
      </c>
      <c r="E25565" t="s">
        <v>468</v>
      </c>
      <c r="F25565" t="s">
        <v>16</v>
      </c>
      <c r="G25565" t="s">
        <v>42</v>
      </c>
      <c r="H25565">
        <v>0</v>
      </c>
      <c r="I25565">
        <v>0</v>
      </c>
      <c r="J25565">
        <v>0</v>
      </c>
      <c r="K25565" t="s">
        <v>98192</v>
      </c>
    </row>
    <row r="25566" spans="1:11" x14ac:dyDescent="0.3">
      <c r="A25566" t="s">
        <v>98193</v>
      </c>
      <c r="B25566" t="s">
        <v>98194</v>
      </c>
      <c r="C25566" t="s">
        <v>466</v>
      </c>
      <c r="D25566" t="s">
        <v>98195</v>
      </c>
      <c r="E25566" t="s">
        <v>468</v>
      </c>
      <c r="F25566" t="s">
        <v>16</v>
      </c>
      <c r="G25566" t="s">
        <v>42</v>
      </c>
      <c r="H25566">
        <v>0</v>
      </c>
      <c r="I25566">
        <v>0</v>
      </c>
      <c r="J25566">
        <v>0</v>
      </c>
      <c r="K25566" t="s">
        <v>98196</v>
      </c>
    </row>
    <row r="25567" spans="1:11" x14ac:dyDescent="0.3">
      <c r="A25567" t="s">
        <v>98197</v>
      </c>
      <c r="B25567" t="s">
        <v>98198</v>
      </c>
      <c r="C25567" t="s">
        <v>466</v>
      </c>
      <c r="D25567" t="s">
        <v>98199</v>
      </c>
      <c r="E25567" t="s">
        <v>468</v>
      </c>
      <c r="F25567" t="s">
        <v>16</v>
      </c>
      <c r="G25567" t="s">
        <v>42</v>
      </c>
      <c r="H25567">
        <v>0</v>
      </c>
      <c r="I25567">
        <v>0</v>
      </c>
      <c r="J25567">
        <v>0</v>
      </c>
      <c r="K25567" t="s">
        <v>98200</v>
      </c>
    </row>
    <row r="25568" spans="1:11" x14ac:dyDescent="0.3">
      <c r="A25568" t="s">
        <v>98201</v>
      </c>
      <c r="B25568" t="s">
        <v>98202</v>
      </c>
      <c r="C25568" t="s">
        <v>27</v>
      </c>
      <c r="D25568" t="e">
        <f>플루오르화비닐 수지.</f>
        <v>#NAME?</v>
      </c>
      <c r="E25568" t="s">
        <v>29</v>
      </c>
      <c r="F25568" t="s">
        <v>16</v>
      </c>
      <c r="G25568" t="s">
        <v>4525</v>
      </c>
      <c r="H25568">
        <v>0</v>
      </c>
      <c r="I25568">
        <v>0</v>
      </c>
      <c r="J25568">
        <v>0</v>
      </c>
      <c r="K25568" t="s">
        <v>98203</v>
      </c>
    </row>
    <row r="25569" spans="1:11" x14ac:dyDescent="0.3">
      <c r="A25569" t="s">
        <v>98204</v>
      </c>
      <c r="B25569" t="s">
        <v>98205</v>
      </c>
      <c r="C25569" t="s">
        <v>13</v>
      </c>
      <c r="D25569" t="s">
        <v>98206</v>
      </c>
      <c r="E25569" t="s">
        <v>66626</v>
      </c>
      <c r="F25569" t="s">
        <v>16</v>
      </c>
      <c r="G25569" t="s">
        <v>21602</v>
      </c>
      <c r="H25569">
        <v>0</v>
      </c>
      <c r="I25569">
        <v>0</v>
      </c>
      <c r="J25569">
        <v>0</v>
      </c>
      <c r="K25569" t="s">
        <v>98207</v>
      </c>
    </row>
    <row r="25570" spans="1:11" x14ac:dyDescent="0.3">
      <c r="A25570" t="s">
        <v>98208</v>
      </c>
      <c r="B25570" t="s">
        <v>98209</v>
      </c>
      <c r="C25570" t="s">
        <v>466</v>
      </c>
      <c r="D25570" t="s">
        <v>98210</v>
      </c>
      <c r="E25570" t="s">
        <v>468</v>
      </c>
      <c r="F25570" t="s">
        <v>16</v>
      </c>
      <c r="G25570" t="s">
        <v>42</v>
      </c>
      <c r="H25570">
        <v>0</v>
      </c>
      <c r="I25570">
        <v>0</v>
      </c>
      <c r="J25570">
        <v>0</v>
      </c>
      <c r="K25570" t="s">
        <v>98211</v>
      </c>
    </row>
    <row r="25571" spans="1:11" x14ac:dyDescent="0.3">
      <c r="A25571" t="s">
        <v>98212</v>
      </c>
      <c r="B25571" t="s">
        <v>98213</v>
      </c>
      <c r="C25571" t="s">
        <v>466</v>
      </c>
      <c r="D25571" t="s">
        <v>98214</v>
      </c>
      <c r="E25571" t="s">
        <v>468</v>
      </c>
      <c r="F25571" t="s">
        <v>16</v>
      </c>
      <c r="G25571" t="s">
        <v>42</v>
      </c>
      <c r="H25571">
        <v>0</v>
      </c>
      <c r="I25571">
        <v>0</v>
      </c>
      <c r="J25571">
        <v>0</v>
      </c>
      <c r="K25571" t="s">
        <v>98215</v>
      </c>
    </row>
    <row r="25572" spans="1:11" x14ac:dyDescent="0.3">
      <c r="A25572" t="s">
        <v>98216</v>
      </c>
      <c r="B25572" t="s">
        <v>98217</v>
      </c>
      <c r="C25572" t="s">
        <v>466</v>
      </c>
      <c r="D25572" t="s">
        <v>98218</v>
      </c>
      <c r="E25572" t="s">
        <v>468</v>
      </c>
      <c r="F25572" t="s">
        <v>16</v>
      </c>
      <c r="G25572" t="s">
        <v>42</v>
      </c>
      <c r="H25572">
        <v>0</v>
      </c>
      <c r="I25572">
        <v>0</v>
      </c>
      <c r="J25572">
        <v>0</v>
      </c>
      <c r="K25572" t="s">
        <v>98219</v>
      </c>
    </row>
    <row r="25573" spans="1:11" x14ac:dyDescent="0.3">
      <c r="A25573" t="s">
        <v>98220</v>
      </c>
      <c r="B25573" t="s">
        <v>98221</v>
      </c>
      <c r="C25573" t="s">
        <v>466</v>
      </c>
      <c r="D25573" t="s">
        <v>98222</v>
      </c>
      <c r="E25573" t="s">
        <v>468</v>
      </c>
      <c r="F25573" t="s">
        <v>16</v>
      </c>
      <c r="G25573" t="s">
        <v>42</v>
      </c>
      <c r="H25573">
        <v>0</v>
      </c>
      <c r="I25573">
        <v>0</v>
      </c>
      <c r="J25573">
        <v>0</v>
      </c>
      <c r="K25573" t="s">
        <v>98223</v>
      </c>
    </row>
    <row r="25574" spans="1:11" x14ac:dyDescent="0.3">
      <c r="A25574" t="s">
        <v>98224</v>
      </c>
      <c r="B25574" t="s">
        <v>98225</v>
      </c>
      <c r="C25574" t="s">
        <v>466</v>
      </c>
      <c r="D25574" t="s">
        <v>98226</v>
      </c>
      <c r="E25574" t="s">
        <v>468</v>
      </c>
      <c r="F25574" t="s">
        <v>16</v>
      </c>
      <c r="G25574" t="s">
        <v>42</v>
      </c>
      <c r="H25574">
        <v>0</v>
      </c>
      <c r="I25574">
        <v>0</v>
      </c>
      <c r="J25574">
        <v>0</v>
      </c>
      <c r="K25574" t="s">
        <v>98227</v>
      </c>
    </row>
    <row r="25575" spans="1:11" x14ac:dyDescent="0.3">
      <c r="A25575" t="s">
        <v>98228</v>
      </c>
      <c r="B25575" t="s">
        <v>98229</v>
      </c>
      <c r="C25575" t="s">
        <v>466</v>
      </c>
      <c r="D25575" t="s">
        <v>98230</v>
      </c>
      <c r="E25575" t="s">
        <v>468</v>
      </c>
      <c r="F25575" t="s">
        <v>16</v>
      </c>
      <c r="G25575" t="s">
        <v>42</v>
      </c>
      <c r="H25575">
        <v>0</v>
      </c>
      <c r="I25575">
        <v>0</v>
      </c>
      <c r="J25575">
        <v>0</v>
      </c>
      <c r="K25575" t="s">
        <v>98231</v>
      </c>
    </row>
    <row r="25576" spans="1:11" x14ac:dyDescent="0.3">
      <c r="A25576" t="s">
        <v>98232</v>
      </c>
      <c r="B25576" t="s">
        <v>98233</v>
      </c>
      <c r="C25576" t="s">
        <v>466</v>
      </c>
      <c r="D25576" t="s">
        <v>98234</v>
      </c>
      <c r="E25576" t="s">
        <v>468</v>
      </c>
      <c r="F25576" t="s">
        <v>16</v>
      </c>
      <c r="G25576" t="s">
        <v>42</v>
      </c>
      <c r="H25576">
        <v>0</v>
      </c>
      <c r="I25576">
        <v>0</v>
      </c>
      <c r="J25576">
        <v>0</v>
      </c>
      <c r="K25576" t="s">
        <v>98235</v>
      </c>
    </row>
    <row r="25577" spans="1:11" x14ac:dyDescent="0.3">
      <c r="A25577" t="s">
        <v>98236</v>
      </c>
      <c r="B25577" t="s">
        <v>9841</v>
      </c>
      <c r="C25577" t="s">
        <v>466</v>
      </c>
      <c r="D25577" t="s">
        <v>98237</v>
      </c>
      <c r="E25577" t="s">
        <v>468</v>
      </c>
      <c r="F25577" t="s">
        <v>16</v>
      </c>
      <c r="G25577" t="s">
        <v>42</v>
      </c>
      <c r="H25577">
        <v>0</v>
      </c>
      <c r="I25577">
        <v>0</v>
      </c>
      <c r="J25577">
        <v>0</v>
      </c>
      <c r="K25577" t="s">
        <v>98238</v>
      </c>
    </row>
    <row r="25578" spans="1:11" x14ac:dyDescent="0.3">
      <c r="A25578" t="s">
        <v>98239</v>
      </c>
      <c r="B25578" t="s">
        <v>98240</v>
      </c>
      <c r="C25578" t="s">
        <v>466</v>
      </c>
      <c r="D25578" t="s">
        <v>98241</v>
      </c>
      <c r="E25578" t="s">
        <v>468</v>
      </c>
      <c r="F25578" t="s">
        <v>16</v>
      </c>
      <c r="G25578" t="s">
        <v>42</v>
      </c>
      <c r="H25578">
        <v>0</v>
      </c>
      <c r="I25578">
        <v>0</v>
      </c>
      <c r="J25578">
        <v>0</v>
      </c>
      <c r="K25578" t="s">
        <v>98242</v>
      </c>
    </row>
    <row r="25579" spans="1:11" x14ac:dyDescent="0.3">
      <c r="A25579" t="s">
        <v>98243</v>
      </c>
      <c r="B25579" t="s">
        <v>98244</v>
      </c>
      <c r="C25579" t="s">
        <v>466</v>
      </c>
      <c r="D25579" t="s">
        <v>98245</v>
      </c>
      <c r="E25579" t="s">
        <v>468</v>
      </c>
      <c r="F25579" t="s">
        <v>16</v>
      </c>
      <c r="G25579" t="s">
        <v>42</v>
      </c>
      <c r="H25579">
        <v>0</v>
      </c>
      <c r="I25579">
        <v>0</v>
      </c>
      <c r="J25579">
        <v>0</v>
      </c>
      <c r="K25579" t="s">
        <v>98246</v>
      </c>
    </row>
    <row r="25580" spans="1:11" x14ac:dyDescent="0.3">
      <c r="A25580" t="s">
        <v>98247</v>
      </c>
      <c r="B25580" t="s">
        <v>98248</v>
      </c>
      <c r="C25580" t="s">
        <v>466</v>
      </c>
      <c r="D25580" t="s">
        <v>98249</v>
      </c>
      <c r="E25580" t="s">
        <v>468</v>
      </c>
      <c r="F25580" t="s">
        <v>16</v>
      </c>
      <c r="G25580" t="s">
        <v>42</v>
      </c>
      <c r="H25580">
        <v>0</v>
      </c>
      <c r="I25580">
        <v>0</v>
      </c>
      <c r="J25580">
        <v>0</v>
      </c>
      <c r="K25580" t="s">
        <v>98250</v>
      </c>
    </row>
    <row r="25581" spans="1:11" x14ac:dyDescent="0.3">
      <c r="A25581" t="s">
        <v>98251</v>
      </c>
      <c r="B25581" t="s">
        <v>98252</v>
      </c>
      <c r="C25581" t="s">
        <v>466</v>
      </c>
      <c r="D25581" t="s">
        <v>98253</v>
      </c>
      <c r="E25581" t="s">
        <v>56266</v>
      </c>
      <c r="F25581" t="s">
        <v>16</v>
      </c>
      <c r="G25581" t="s">
        <v>42</v>
      </c>
      <c r="H25581">
        <v>0</v>
      </c>
      <c r="I25581">
        <v>0</v>
      </c>
      <c r="J25581">
        <v>0</v>
      </c>
      <c r="K25581" t="s">
        <v>98254</v>
      </c>
    </row>
    <row r="25582" spans="1:11" x14ac:dyDescent="0.3">
      <c r="A25582" t="s">
        <v>57614</v>
      </c>
      <c r="B25582" t="s">
        <v>98255</v>
      </c>
      <c r="C25582" t="s">
        <v>466</v>
      </c>
      <c r="D25582" t="s">
        <v>98256</v>
      </c>
      <c r="E25582" t="s">
        <v>56266</v>
      </c>
      <c r="F25582" t="s">
        <v>16</v>
      </c>
      <c r="G25582" t="s">
        <v>42</v>
      </c>
      <c r="H25582">
        <v>0</v>
      </c>
      <c r="I25582">
        <v>0</v>
      </c>
      <c r="J25582">
        <v>0</v>
      </c>
      <c r="K25582" t="s">
        <v>98257</v>
      </c>
    </row>
    <row r="25583" spans="1:11" x14ac:dyDescent="0.3">
      <c r="A25583" t="s">
        <v>98258</v>
      </c>
      <c r="B25583" t="s">
        <v>98259</v>
      </c>
      <c r="C25583" t="s">
        <v>466</v>
      </c>
      <c r="D25583" t="s">
        <v>98260</v>
      </c>
      <c r="E25583" t="s">
        <v>56266</v>
      </c>
      <c r="F25583" t="s">
        <v>16</v>
      </c>
      <c r="G25583" t="s">
        <v>42</v>
      </c>
      <c r="H25583">
        <v>0</v>
      </c>
      <c r="I25583">
        <v>0</v>
      </c>
      <c r="J25583">
        <v>0</v>
      </c>
      <c r="K25583" t="s">
        <v>98261</v>
      </c>
    </row>
    <row r="25584" spans="1:11" x14ac:dyDescent="0.3">
      <c r="A25584" t="s">
        <v>98262</v>
      </c>
      <c r="B25584" t="s">
        <v>98263</v>
      </c>
      <c r="C25584" t="s">
        <v>558</v>
      </c>
      <c r="D25584" t="s">
        <v>98264</v>
      </c>
      <c r="E25584" t="s">
        <v>19698</v>
      </c>
      <c r="F25584" t="s">
        <v>16</v>
      </c>
      <c r="G25584" t="s">
        <v>42</v>
      </c>
      <c r="H25584">
        <v>0</v>
      </c>
      <c r="I25584">
        <v>0</v>
      </c>
      <c r="J25584">
        <v>0</v>
      </c>
      <c r="K25584" t="s">
        <v>98265</v>
      </c>
    </row>
    <row r="25585" spans="1:11" x14ac:dyDescent="0.3">
      <c r="A25585" t="s">
        <v>98266</v>
      </c>
      <c r="B25585" t="s">
        <v>98267</v>
      </c>
      <c r="C25585" t="s">
        <v>558</v>
      </c>
      <c r="D25585" t="s">
        <v>98268</v>
      </c>
      <c r="E25585" t="s">
        <v>32122</v>
      </c>
      <c r="F25585" t="s">
        <v>34116</v>
      </c>
      <c r="G25585" t="s">
        <v>42</v>
      </c>
      <c r="H25585">
        <v>0</v>
      </c>
      <c r="I25585">
        <v>0</v>
      </c>
      <c r="J25585">
        <v>0</v>
      </c>
      <c r="K25585" t="s">
        <v>98269</v>
      </c>
    </row>
    <row r="25586" spans="1:11" x14ac:dyDescent="0.3">
      <c r="A25586" t="s">
        <v>98270</v>
      </c>
      <c r="B25586" t="s">
        <v>32764</v>
      </c>
      <c r="C25586" t="s">
        <v>558</v>
      </c>
      <c r="D25586" t="s">
        <v>98271</v>
      </c>
      <c r="E25586" t="s">
        <v>32122</v>
      </c>
      <c r="F25586" t="s">
        <v>16</v>
      </c>
      <c r="G25586" t="s">
        <v>42</v>
      </c>
      <c r="H25586">
        <v>0</v>
      </c>
      <c r="I25586">
        <v>0</v>
      </c>
      <c r="J25586">
        <v>0</v>
      </c>
      <c r="K25586" t="s">
        <v>98272</v>
      </c>
    </row>
    <row r="25587" spans="1:11" x14ac:dyDescent="0.3">
      <c r="A25587" t="s">
        <v>98273</v>
      </c>
      <c r="B25587" t="s">
        <v>98274</v>
      </c>
      <c r="C25587" t="s">
        <v>558</v>
      </c>
      <c r="E25587" t="s">
        <v>32122</v>
      </c>
      <c r="F25587" t="s">
        <v>12683</v>
      </c>
      <c r="G25587" t="s">
        <v>42</v>
      </c>
      <c r="H25587">
        <v>0</v>
      </c>
      <c r="I25587">
        <v>0</v>
      </c>
      <c r="J25587">
        <v>0</v>
      </c>
      <c r="K25587" t="s">
        <v>98275</v>
      </c>
    </row>
    <row r="25588" spans="1:11" x14ac:dyDescent="0.3">
      <c r="A25588" t="s">
        <v>98276</v>
      </c>
      <c r="B25588" t="s">
        <v>37404</v>
      </c>
      <c r="C25588" t="s">
        <v>558</v>
      </c>
      <c r="D25588" t="s">
        <v>98277</v>
      </c>
      <c r="E25588" t="s">
        <v>32122</v>
      </c>
      <c r="F25588" t="s">
        <v>76415</v>
      </c>
      <c r="G25588" t="s">
        <v>42</v>
      </c>
      <c r="H25588">
        <v>0</v>
      </c>
      <c r="I25588">
        <v>0</v>
      </c>
      <c r="J25588">
        <v>0</v>
      </c>
      <c r="K25588" t="s">
        <v>98278</v>
      </c>
    </row>
    <row r="25589" spans="1:11" x14ac:dyDescent="0.3">
      <c r="A25589" t="s">
        <v>98279</v>
      </c>
      <c r="B25589" t="s">
        <v>98280</v>
      </c>
      <c r="C25589" t="s">
        <v>558</v>
      </c>
      <c r="E25589" t="s">
        <v>32122</v>
      </c>
      <c r="F25589" t="s">
        <v>2437</v>
      </c>
      <c r="G25589" t="s">
        <v>42</v>
      </c>
      <c r="H25589">
        <v>0</v>
      </c>
      <c r="I25589">
        <v>0</v>
      </c>
      <c r="J25589">
        <v>0</v>
      </c>
      <c r="K25589" t="s">
        <v>98281</v>
      </c>
    </row>
    <row r="25590" spans="1:11" x14ac:dyDescent="0.3">
      <c r="A25590" t="s">
        <v>98282</v>
      </c>
      <c r="B25590" t="s">
        <v>98283</v>
      </c>
      <c r="C25590" t="s">
        <v>13</v>
      </c>
      <c r="D25590" t="s">
        <v>98284</v>
      </c>
      <c r="E25590" t="s">
        <v>66626</v>
      </c>
      <c r="F25590" t="s">
        <v>15181</v>
      </c>
      <c r="G25590" t="s">
        <v>4993</v>
      </c>
      <c r="H25590">
        <v>0</v>
      </c>
      <c r="I25590">
        <v>0</v>
      </c>
      <c r="J25590">
        <v>0</v>
      </c>
      <c r="K25590" t="s">
        <v>98285</v>
      </c>
    </row>
    <row r="25591" spans="1:11" x14ac:dyDescent="0.3">
      <c r="A25591" t="s">
        <v>98286</v>
      </c>
      <c r="B25591" t="s">
        <v>98287</v>
      </c>
      <c r="C25591" t="s">
        <v>558</v>
      </c>
      <c r="D25591" t="s">
        <v>98288</v>
      </c>
      <c r="E25591" t="s">
        <v>32122</v>
      </c>
      <c r="F25591" t="s">
        <v>8454</v>
      </c>
      <c r="G25591" t="s">
        <v>42</v>
      </c>
      <c r="H25591">
        <v>0</v>
      </c>
      <c r="I25591">
        <v>0</v>
      </c>
      <c r="J25591">
        <v>0</v>
      </c>
      <c r="K25591" t="s">
        <v>98289</v>
      </c>
    </row>
    <row r="25592" spans="1:11" x14ac:dyDescent="0.3">
      <c r="A25592" t="s">
        <v>98290</v>
      </c>
      <c r="C25592" t="s">
        <v>558</v>
      </c>
      <c r="D25592" t="s">
        <v>98291</v>
      </c>
      <c r="E25592" t="s">
        <v>32122</v>
      </c>
      <c r="F25592" t="s">
        <v>10910</v>
      </c>
      <c r="G25592" t="s">
        <v>42</v>
      </c>
      <c r="H25592">
        <v>0</v>
      </c>
      <c r="I25592">
        <v>0</v>
      </c>
      <c r="J25592">
        <v>0</v>
      </c>
      <c r="K25592" t="s">
        <v>98292</v>
      </c>
    </row>
    <row r="25593" spans="1:11" x14ac:dyDescent="0.3">
      <c r="A25593" t="s">
        <v>98293</v>
      </c>
      <c r="B25593" t="s">
        <v>98294</v>
      </c>
      <c r="C25593" t="s">
        <v>558</v>
      </c>
      <c r="D25593" t="s">
        <v>98295</v>
      </c>
      <c r="E25593" t="s">
        <v>32122</v>
      </c>
      <c r="F25593" t="s">
        <v>16153</v>
      </c>
      <c r="G25593" t="s">
        <v>42</v>
      </c>
      <c r="H25593">
        <v>0</v>
      </c>
      <c r="I25593">
        <v>0</v>
      </c>
      <c r="J25593">
        <v>0</v>
      </c>
      <c r="K25593" t="s">
        <v>98296</v>
      </c>
    </row>
    <row r="25594" spans="1:11" x14ac:dyDescent="0.3">
      <c r="A25594" t="s">
        <v>98297</v>
      </c>
      <c r="B25594" t="s">
        <v>40133</v>
      </c>
      <c r="C25594" t="s">
        <v>558</v>
      </c>
      <c r="D25594" t="s">
        <v>98295</v>
      </c>
      <c r="E25594" t="s">
        <v>32122</v>
      </c>
      <c r="F25594" t="s">
        <v>41</v>
      </c>
      <c r="G25594" t="s">
        <v>42</v>
      </c>
      <c r="H25594">
        <v>0</v>
      </c>
      <c r="I25594">
        <v>0</v>
      </c>
      <c r="J25594">
        <v>0</v>
      </c>
      <c r="K25594" t="s">
        <v>98298</v>
      </c>
    </row>
    <row r="25595" spans="1:11" x14ac:dyDescent="0.3">
      <c r="A25595" t="s">
        <v>98299</v>
      </c>
      <c r="B25595" t="s">
        <v>98300</v>
      </c>
      <c r="C25595" t="s">
        <v>558</v>
      </c>
      <c r="D25595" t="s">
        <v>98301</v>
      </c>
      <c r="E25595" t="s">
        <v>32122</v>
      </c>
      <c r="F25595" t="s">
        <v>4890</v>
      </c>
      <c r="G25595" t="s">
        <v>42</v>
      </c>
      <c r="H25595">
        <v>0</v>
      </c>
      <c r="I25595">
        <v>0</v>
      </c>
      <c r="J25595">
        <v>0</v>
      </c>
      <c r="K25595" t="s">
        <v>98302</v>
      </c>
    </row>
    <row r="25596" spans="1:11" x14ac:dyDescent="0.3">
      <c r="A25596" t="s">
        <v>98303</v>
      </c>
      <c r="B25596" t="s">
        <v>98304</v>
      </c>
      <c r="C25596" t="s">
        <v>558</v>
      </c>
      <c r="D25596" t="s">
        <v>98305</v>
      </c>
      <c r="E25596" t="s">
        <v>32122</v>
      </c>
      <c r="F25596" t="s">
        <v>11074</v>
      </c>
      <c r="G25596" t="s">
        <v>42</v>
      </c>
      <c r="H25596">
        <v>0</v>
      </c>
      <c r="I25596">
        <v>0</v>
      </c>
      <c r="J25596">
        <v>0</v>
      </c>
      <c r="K25596" t="s">
        <v>98306</v>
      </c>
    </row>
    <row r="25597" spans="1:11" x14ac:dyDescent="0.3">
      <c r="A25597" t="s">
        <v>98307</v>
      </c>
      <c r="B25597" t="s">
        <v>98308</v>
      </c>
      <c r="C25597" t="s">
        <v>558</v>
      </c>
      <c r="D25597" t="s">
        <v>98309</v>
      </c>
      <c r="E25597" t="s">
        <v>32122</v>
      </c>
      <c r="F25597" t="s">
        <v>14121</v>
      </c>
      <c r="G25597" t="s">
        <v>42</v>
      </c>
      <c r="H25597">
        <v>0</v>
      </c>
      <c r="I25597">
        <v>0</v>
      </c>
      <c r="J25597">
        <v>0</v>
      </c>
      <c r="K25597" t="s">
        <v>98310</v>
      </c>
    </row>
    <row r="25598" spans="1:11" x14ac:dyDescent="0.3">
      <c r="A25598" t="s">
        <v>98311</v>
      </c>
      <c r="B25598" t="s">
        <v>98312</v>
      </c>
      <c r="C25598" t="s">
        <v>558</v>
      </c>
      <c r="D25598" t="s">
        <v>98313</v>
      </c>
      <c r="E25598" t="s">
        <v>32122</v>
      </c>
      <c r="F25598" t="s">
        <v>1536</v>
      </c>
      <c r="G25598" t="s">
        <v>42</v>
      </c>
      <c r="H25598">
        <v>0</v>
      </c>
      <c r="I25598">
        <v>0</v>
      </c>
      <c r="J25598">
        <v>0</v>
      </c>
      <c r="K25598" t="s">
        <v>98314</v>
      </c>
    </row>
    <row r="25599" spans="1:11" x14ac:dyDescent="0.3">
      <c r="A25599" t="s">
        <v>98315</v>
      </c>
      <c r="C25599" t="s">
        <v>558</v>
      </c>
      <c r="D25599" t="s">
        <v>98316</v>
      </c>
      <c r="E25599" t="s">
        <v>32122</v>
      </c>
      <c r="F25599" t="s">
        <v>3555</v>
      </c>
      <c r="G25599" t="s">
        <v>42</v>
      </c>
      <c r="H25599">
        <v>0</v>
      </c>
      <c r="I25599">
        <v>0</v>
      </c>
      <c r="J25599">
        <v>0</v>
      </c>
      <c r="K25599" t="s">
        <v>98317</v>
      </c>
    </row>
    <row r="25600" spans="1:11" x14ac:dyDescent="0.3">
      <c r="A25600" t="s">
        <v>98318</v>
      </c>
      <c r="B25600" t="s">
        <v>98319</v>
      </c>
      <c r="C25600" t="s">
        <v>558</v>
      </c>
      <c r="D25600" t="s">
        <v>98320</v>
      </c>
      <c r="E25600" t="s">
        <v>32122</v>
      </c>
      <c r="F25600" t="s">
        <v>845</v>
      </c>
      <c r="G25600" t="s">
        <v>42</v>
      </c>
      <c r="H25600">
        <v>0</v>
      </c>
      <c r="I25600">
        <v>0</v>
      </c>
      <c r="J25600">
        <v>0</v>
      </c>
      <c r="K25600" t="s">
        <v>98321</v>
      </c>
    </row>
    <row r="25601" spans="1:11" x14ac:dyDescent="0.3">
      <c r="A25601" t="s">
        <v>98322</v>
      </c>
      <c r="B25601" t="s">
        <v>98323</v>
      </c>
      <c r="C25601" t="s">
        <v>558</v>
      </c>
      <c r="D25601" t="s">
        <v>98324</v>
      </c>
      <c r="E25601" t="s">
        <v>32122</v>
      </c>
      <c r="F25601" t="s">
        <v>98325</v>
      </c>
      <c r="G25601" t="s">
        <v>42</v>
      </c>
      <c r="H25601">
        <v>0</v>
      </c>
      <c r="I25601">
        <v>0</v>
      </c>
      <c r="J25601">
        <v>0</v>
      </c>
      <c r="K25601" t="s">
        <v>98326</v>
      </c>
    </row>
    <row r="25602" spans="1:11" x14ac:dyDescent="0.3">
      <c r="A25602" t="s">
        <v>98327</v>
      </c>
      <c r="B25602" t="s">
        <v>98328</v>
      </c>
      <c r="C25602" t="s">
        <v>558</v>
      </c>
      <c r="D25602" t="s">
        <v>98329</v>
      </c>
      <c r="E25602" t="s">
        <v>32122</v>
      </c>
      <c r="F25602" t="s">
        <v>11037</v>
      </c>
      <c r="G25602" t="s">
        <v>42</v>
      </c>
      <c r="H25602">
        <v>0</v>
      </c>
      <c r="I25602">
        <v>0</v>
      </c>
      <c r="J25602">
        <v>0</v>
      </c>
      <c r="K25602" t="s">
        <v>98330</v>
      </c>
    </row>
    <row r="25603" spans="1:11" x14ac:dyDescent="0.3">
      <c r="A25603" t="s">
        <v>98331</v>
      </c>
      <c r="B25603" t="s">
        <v>98332</v>
      </c>
      <c r="C25603" t="s">
        <v>558</v>
      </c>
      <c r="D25603" t="s">
        <v>98333</v>
      </c>
      <c r="E25603" t="s">
        <v>32122</v>
      </c>
      <c r="F25603" t="s">
        <v>50943</v>
      </c>
      <c r="G25603" t="s">
        <v>42</v>
      </c>
      <c r="H25603">
        <v>0</v>
      </c>
      <c r="I25603">
        <v>0</v>
      </c>
      <c r="J25603">
        <v>0</v>
      </c>
      <c r="K25603" t="s">
        <v>98334</v>
      </c>
    </row>
    <row r="25604" spans="1:11" x14ac:dyDescent="0.3">
      <c r="A25604" t="s">
        <v>98335</v>
      </c>
      <c r="B25604" t="s">
        <v>98336</v>
      </c>
      <c r="C25604" t="s">
        <v>558</v>
      </c>
      <c r="D25604" t="s">
        <v>98337</v>
      </c>
      <c r="E25604" t="s">
        <v>32122</v>
      </c>
      <c r="F25604" t="s">
        <v>3102</v>
      </c>
      <c r="G25604" t="s">
        <v>42</v>
      </c>
      <c r="H25604">
        <v>0</v>
      </c>
      <c r="I25604">
        <v>0</v>
      </c>
      <c r="J25604">
        <v>0</v>
      </c>
      <c r="K25604" t="s">
        <v>98338</v>
      </c>
    </row>
    <row r="25605" spans="1:11" x14ac:dyDescent="0.3">
      <c r="A25605" t="s">
        <v>98339</v>
      </c>
      <c r="B25605" t="s">
        <v>98340</v>
      </c>
      <c r="C25605" t="s">
        <v>558</v>
      </c>
      <c r="D25605" t="s">
        <v>98341</v>
      </c>
      <c r="E25605" t="s">
        <v>1090</v>
      </c>
      <c r="F25605" t="s">
        <v>98342</v>
      </c>
      <c r="G25605" t="s">
        <v>42</v>
      </c>
      <c r="H25605">
        <v>0</v>
      </c>
      <c r="I25605">
        <v>0</v>
      </c>
      <c r="J25605">
        <v>0</v>
      </c>
      <c r="K25605" t="s">
        <v>98343</v>
      </c>
    </row>
    <row r="25606" spans="1:11" x14ac:dyDescent="0.3">
      <c r="A25606" t="s">
        <v>98344</v>
      </c>
      <c r="B25606" t="s">
        <v>14650</v>
      </c>
      <c r="C25606" t="s">
        <v>558</v>
      </c>
      <c r="D25606" t="s">
        <v>98345</v>
      </c>
      <c r="E25606" t="s">
        <v>1090</v>
      </c>
      <c r="F25606" t="s">
        <v>11994</v>
      </c>
      <c r="G25606" t="s">
        <v>42</v>
      </c>
      <c r="H25606">
        <v>0</v>
      </c>
      <c r="I25606">
        <v>0</v>
      </c>
      <c r="J25606">
        <v>0</v>
      </c>
      <c r="K25606" t="s">
        <v>98346</v>
      </c>
    </row>
    <row r="25607" spans="1:11" x14ac:dyDescent="0.3">
      <c r="A25607" t="s">
        <v>98347</v>
      </c>
      <c r="B25607" t="s">
        <v>43453</v>
      </c>
      <c r="C25607" t="s">
        <v>558</v>
      </c>
      <c r="D25607" t="e">
        <f>열린이음</f>
        <v>#NAME?</v>
      </c>
      <c r="E25607" t="s">
        <v>32122</v>
      </c>
      <c r="F25607" t="s">
        <v>41</v>
      </c>
      <c r="G25607" t="s">
        <v>42</v>
      </c>
      <c r="H25607">
        <v>0</v>
      </c>
      <c r="I25607">
        <v>0</v>
      </c>
      <c r="J25607">
        <v>0</v>
      </c>
      <c r="K25607" t="s">
        <v>98348</v>
      </c>
    </row>
    <row r="25608" spans="1:11" x14ac:dyDescent="0.3">
      <c r="A25608" t="s">
        <v>98349</v>
      </c>
      <c r="B25608" t="s">
        <v>98350</v>
      </c>
      <c r="C25608" t="s">
        <v>466</v>
      </c>
      <c r="D25608" t="s">
        <v>98351</v>
      </c>
      <c r="E25608" t="s">
        <v>761</v>
      </c>
      <c r="F25608" t="s">
        <v>2956</v>
      </c>
      <c r="G25608" t="s">
        <v>42</v>
      </c>
      <c r="H25608">
        <v>0</v>
      </c>
      <c r="I25608">
        <v>0</v>
      </c>
      <c r="J25608">
        <v>0</v>
      </c>
      <c r="K25608" t="s">
        <v>98352</v>
      </c>
    </row>
    <row r="25609" spans="1:11" x14ac:dyDescent="0.3">
      <c r="A25609" t="s">
        <v>98353</v>
      </c>
      <c r="B25609" t="s">
        <v>98354</v>
      </c>
      <c r="C25609" t="s">
        <v>558</v>
      </c>
      <c r="D25609" t="s">
        <v>98355</v>
      </c>
      <c r="E25609" t="s">
        <v>754</v>
      </c>
      <c r="F25609" t="s">
        <v>16</v>
      </c>
      <c r="G25609" t="s">
        <v>25066</v>
      </c>
      <c r="H25609">
        <v>0</v>
      </c>
      <c r="I25609">
        <v>0</v>
      </c>
      <c r="J25609">
        <v>0</v>
      </c>
      <c r="K25609" t="s">
        <v>98356</v>
      </c>
    </row>
    <row r="25610" spans="1:11" x14ac:dyDescent="0.3">
      <c r="A25610" t="s">
        <v>98357</v>
      </c>
      <c r="B25610" t="s">
        <v>82931</v>
      </c>
      <c r="C25610" t="s">
        <v>13</v>
      </c>
      <c r="D25610" t="s">
        <v>98358</v>
      </c>
      <c r="E25610" t="s">
        <v>15</v>
      </c>
      <c r="F25610" t="s">
        <v>16</v>
      </c>
      <c r="G25610" t="s">
        <v>2818</v>
      </c>
      <c r="H25610">
        <v>0</v>
      </c>
      <c r="I25610">
        <v>0</v>
      </c>
      <c r="J25610">
        <v>0</v>
      </c>
      <c r="K25610" t="s">
        <v>98359</v>
      </c>
    </row>
    <row r="25611" spans="1:11" x14ac:dyDescent="0.3">
      <c r="A25611" t="s">
        <v>98360</v>
      </c>
      <c r="B25611" t="s">
        <v>98361</v>
      </c>
      <c r="C25611" t="s">
        <v>13</v>
      </c>
      <c r="D25611" t="s">
        <v>98362</v>
      </c>
      <c r="E25611" t="s">
        <v>66626</v>
      </c>
      <c r="F25611" t="s">
        <v>16</v>
      </c>
      <c r="G25611" t="s">
        <v>8098</v>
      </c>
      <c r="H25611">
        <v>0</v>
      </c>
      <c r="I25611">
        <v>0</v>
      </c>
      <c r="J25611">
        <v>0</v>
      </c>
      <c r="K25611" t="s">
        <v>98363</v>
      </c>
    </row>
    <row r="25612" spans="1:11" x14ac:dyDescent="0.3">
      <c r="A25612" t="s">
        <v>98364</v>
      </c>
      <c r="B25612" t="s">
        <v>98365</v>
      </c>
      <c r="C25612" t="s">
        <v>466</v>
      </c>
      <c r="D25612" t="s">
        <v>98366</v>
      </c>
      <c r="E25612" t="s">
        <v>761</v>
      </c>
      <c r="F25612" t="s">
        <v>16</v>
      </c>
      <c r="G25612" t="s">
        <v>19180</v>
      </c>
      <c r="H25612">
        <v>0</v>
      </c>
      <c r="I25612">
        <v>0</v>
      </c>
      <c r="J25612">
        <v>0</v>
      </c>
      <c r="K25612" t="s">
        <v>98367</v>
      </c>
    </row>
    <row r="25613" spans="1:11" x14ac:dyDescent="0.3">
      <c r="A25613" t="s">
        <v>98368</v>
      </c>
      <c r="B25613" t="s">
        <v>98369</v>
      </c>
      <c r="C25613" t="s">
        <v>20</v>
      </c>
      <c r="D25613" t="s">
        <v>98370</v>
      </c>
      <c r="E25613" t="s">
        <v>62177</v>
      </c>
      <c r="F25613" t="s">
        <v>3421</v>
      </c>
      <c r="G25613" t="s">
        <v>42</v>
      </c>
      <c r="H25613">
        <v>0</v>
      </c>
      <c r="I25613">
        <v>0</v>
      </c>
      <c r="J25613">
        <v>0</v>
      </c>
      <c r="K25613" t="s">
        <v>98371</v>
      </c>
    </row>
    <row r="25614" spans="1:11" x14ac:dyDescent="0.3">
      <c r="A25614" t="s">
        <v>98372</v>
      </c>
      <c r="B25614" t="s">
        <v>98373</v>
      </c>
      <c r="C25614" t="s">
        <v>147</v>
      </c>
      <c r="D25614" t="s">
        <v>98374</v>
      </c>
      <c r="E25614" t="s">
        <v>4768</v>
      </c>
      <c r="F25614" t="s">
        <v>326</v>
      </c>
      <c r="G25614" t="s">
        <v>42</v>
      </c>
      <c r="H25614">
        <v>0</v>
      </c>
      <c r="I25614">
        <v>0</v>
      </c>
      <c r="J25614">
        <v>0</v>
      </c>
      <c r="K25614" t="s">
        <v>98375</v>
      </c>
    </row>
    <row r="25615" spans="1:11" x14ac:dyDescent="0.3">
      <c r="A25615" t="s">
        <v>98376</v>
      </c>
      <c r="B25615" t="s">
        <v>98377</v>
      </c>
      <c r="C25615" t="s">
        <v>20</v>
      </c>
      <c r="D25615" t="s">
        <v>98378</v>
      </c>
      <c r="E25615" t="s">
        <v>62177</v>
      </c>
      <c r="F25615" t="s">
        <v>16</v>
      </c>
      <c r="G25615" t="s">
        <v>31881</v>
      </c>
      <c r="H25615">
        <v>0</v>
      </c>
      <c r="I25615">
        <v>0</v>
      </c>
      <c r="J25615">
        <v>0</v>
      </c>
      <c r="K25615" t="s">
        <v>98379</v>
      </c>
    </row>
    <row r="25616" spans="1:11" x14ac:dyDescent="0.3">
      <c r="A25616" t="s">
        <v>98380</v>
      </c>
      <c r="B25616" t="s">
        <v>98381</v>
      </c>
      <c r="C25616" t="s">
        <v>466</v>
      </c>
      <c r="D25616" t="s">
        <v>98382</v>
      </c>
      <c r="E25616" t="s">
        <v>98383</v>
      </c>
      <c r="F25616" t="s">
        <v>16</v>
      </c>
      <c r="G25616" t="s">
        <v>5815</v>
      </c>
      <c r="H25616">
        <v>0</v>
      </c>
      <c r="I25616">
        <v>0</v>
      </c>
      <c r="J25616">
        <v>0</v>
      </c>
      <c r="K25616" t="s">
        <v>98384</v>
      </c>
    </row>
    <row r="25617" spans="1:11" x14ac:dyDescent="0.3">
      <c r="A25617" t="s">
        <v>98385</v>
      </c>
      <c r="B25617" t="s">
        <v>98386</v>
      </c>
      <c r="C25617" t="s">
        <v>20</v>
      </c>
      <c r="D25617" t="s">
        <v>98387</v>
      </c>
      <c r="E25617" t="s">
        <v>22</v>
      </c>
      <c r="F25617" t="s">
        <v>1143</v>
      </c>
      <c r="G25617" t="s">
        <v>42</v>
      </c>
      <c r="H25617">
        <v>0</v>
      </c>
      <c r="I25617">
        <v>0</v>
      </c>
      <c r="J25617">
        <v>0</v>
      </c>
      <c r="K25617" t="s">
        <v>98388</v>
      </c>
    </row>
    <row r="25618" spans="1:11" x14ac:dyDescent="0.3">
      <c r="A25618" t="s">
        <v>98389</v>
      </c>
      <c r="B25618" t="s">
        <v>98390</v>
      </c>
      <c r="C25618" t="s">
        <v>558</v>
      </c>
      <c r="D25618" t="s">
        <v>98391</v>
      </c>
      <c r="E25618" t="s">
        <v>981</v>
      </c>
      <c r="F25618" t="s">
        <v>16</v>
      </c>
      <c r="G25618" t="s">
        <v>5569</v>
      </c>
      <c r="H25618">
        <v>0</v>
      </c>
      <c r="I25618">
        <v>0</v>
      </c>
      <c r="J25618">
        <v>0</v>
      </c>
      <c r="K25618" t="s">
        <v>98392</v>
      </c>
    </row>
    <row r="25619" spans="1:11" x14ac:dyDescent="0.3">
      <c r="A25619" t="s">
        <v>98393</v>
      </c>
      <c r="B25619" t="s">
        <v>98394</v>
      </c>
      <c r="C25619" t="s">
        <v>20</v>
      </c>
      <c r="D25619" t="s">
        <v>98395</v>
      </c>
      <c r="E25619" t="s">
        <v>62177</v>
      </c>
      <c r="F25619" t="s">
        <v>16</v>
      </c>
      <c r="G25619" t="s">
        <v>756</v>
      </c>
      <c r="H25619">
        <v>0</v>
      </c>
      <c r="I25619">
        <v>0</v>
      </c>
      <c r="J25619">
        <v>0</v>
      </c>
      <c r="K25619" t="s">
        <v>98396</v>
      </c>
    </row>
    <row r="25620" spans="1:11" x14ac:dyDescent="0.3">
      <c r="A25620" t="s">
        <v>98397</v>
      </c>
      <c r="B25620" t="s">
        <v>98398</v>
      </c>
      <c r="C25620" t="s">
        <v>13</v>
      </c>
      <c r="D25620" t="s">
        <v>98399</v>
      </c>
      <c r="E25620" t="s">
        <v>66626</v>
      </c>
      <c r="F25620" t="s">
        <v>16</v>
      </c>
      <c r="G25620" t="s">
        <v>3186</v>
      </c>
      <c r="H25620">
        <v>0</v>
      </c>
      <c r="I25620">
        <v>0</v>
      </c>
      <c r="J25620">
        <v>0</v>
      </c>
      <c r="K25620" t="s">
        <v>98400</v>
      </c>
    </row>
    <row r="25621" spans="1:11" x14ac:dyDescent="0.3">
      <c r="A25621" t="s">
        <v>98401</v>
      </c>
      <c r="B25621" t="s">
        <v>98402</v>
      </c>
      <c r="C25621" t="s">
        <v>20</v>
      </c>
      <c r="D25621" t="s">
        <v>98403</v>
      </c>
      <c r="E25621" t="s">
        <v>62177</v>
      </c>
      <c r="F25621" t="s">
        <v>16</v>
      </c>
      <c r="G25621" t="s">
        <v>2470</v>
      </c>
      <c r="H25621">
        <v>0</v>
      </c>
      <c r="I25621">
        <v>0</v>
      </c>
      <c r="J25621">
        <v>0</v>
      </c>
      <c r="K25621" t="s">
        <v>98404</v>
      </c>
    </row>
    <row r="25622" spans="1:11" x14ac:dyDescent="0.3">
      <c r="A25622" t="s">
        <v>98405</v>
      </c>
      <c r="B25622" t="s">
        <v>98406</v>
      </c>
      <c r="C25622" t="s">
        <v>20</v>
      </c>
      <c r="D25622" t="s">
        <v>98407</v>
      </c>
      <c r="E25622" t="s">
        <v>62177</v>
      </c>
      <c r="F25622" t="s">
        <v>16</v>
      </c>
      <c r="G25622" t="s">
        <v>8697</v>
      </c>
      <c r="H25622">
        <v>0</v>
      </c>
      <c r="I25622">
        <v>0</v>
      </c>
      <c r="J25622">
        <v>0</v>
      </c>
      <c r="K25622" t="s">
        <v>98408</v>
      </c>
    </row>
    <row r="25623" spans="1:11" x14ac:dyDescent="0.3">
      <c r="A25623" t="s">
        <v>98409</v>
      </c>
      <c r="B25623" t="s">
        <v>98410</v>
      </c>
      <c r="C25623" t="s">
        <v>466</v>
      </c>
      <c r="D25623" t="s">
        <v>98411</v>
      </c>
      <c r="E25623" t="s">
        <v>98383</v>
      </c>
      <c r="F25623" t="s">
        <v>16</v>
      </c>
      <c r="G25623" t="s">
        <v>4900</v>
      </c>
      <c r="H25623">
        <v>0</v>
      </c>
      <c r="I25623">
        <v>0</v>
      </c>
      <c r="J25623">
        <v>0</v>
      </c>
      <c r="K25623" t="s">
        <v>98412</v>
      </c>
    </row>
    <row r="25624" spans="1:11" x14ac:dyDescent="0.3">
      <c r="A25624" t="s">
        <v>98413</v>
      </c>
      <c r="B25624" t="s">
        <v>98414</v>
      </c>
      <c r="C25624" t="s">
        <v>13</v>
      </c>
      <c r="D25624" t="s">
        <v>98415</v>
      </c>
      <c r="E25624" t="s">
        <v>66626</v>
      </c>
      <c r="F25624" t="s">
        <v>16</v>
      </c>
      <c r="G25624" t="s">
        <v>11001</v>
      </c>
      <c r="H25624">
        <v>0</v>
      </c>
      <c r="I25624">
        <v>0</v>
      </c>
      <c r="J25624">
        <v>0</v>
      </c>
      <c r="K25624" t="s">
        <v>98416</v>
      </c>
    </row>
    <row r="25625" spans="1:11" x14ac:dyDescent="0.3">
      <c r="A25625" t="s">
        <v>98417</v>
      </c>
      <c r="B25625" t="s">
        <v>98418</v>
      </c>
      <c r="C25625" t="s">
        <v>20</v>
      </c>
      <c r="D25625" t="s">
        <v>98419</v>
      </c>
      <c r="E25625" t="s">
        <v>62177</v>
      </c>
      <c r="F25625" t="s">
        <v>755</v>
      </c>
      <c r="G25625" t="s">
        <v>42</v>
      </c>
      <c r="H25625">
        <v>0</v>
      </c>
      <c r="I25625">
        <v>0</v>
      </c>
      <c r="J25625">
        <v>0</v>
      </c>
      <c r="K25625" t="s">
        <v>98420</v>
      </c>
    </row>
    <row r="25626" spans="1:11" x14ac:dyDescent="0.3">
      <c r="A25626" t="s">
        <v>98421</v>
      </c>
      <c r="C25626" t="s">
        <v>20</v>
      </c>
      <c r="D25626" t="s">
        <v>98422</v>
      </c>
      <c r="E25626" t="s">
        <v>62177</v>
      </c>
      <c r="F25626" t="s">
        <v>16128</v>
      </c>
      <c r="G25626" t="s">
        <v>42</v>
      </c>
      <c r="H25626">
        <v>0</v>
      </c>
      <c r="I25626">
        <v>0</v>
      </c>
      <c r="J25626">
        <v>0</v>
      </c>
      <c r="K25626" t="s">
        <v>98423</v>
      </c>
    </row>
    <row r="25627" spans="1:11" x14ac:dyDescent="0.3">
      <c r="A25627" t="s">
        <v>98424</v>
      </c>
      <c r="B25627" t="s">
        <v>98425</v>
      </c>
      <c r="C25627" t="s">
        <v>558</v>
      </c>
      <c r="D25627" t="s">
        <v>98426</v>
      </c>
      <c r="E25627" t="s">
        <v>981</v>
      </c>
      <c r="F25627" t="s">
        <v>16</v>
      </c>
      <c r="G25627" t="s">
        <v>264</v>
      </c>
      <c r="H25627">
        <v>0</v>
      </c>
      <c r="I25627">
        <v>0</v>
      </c>
      <c r="J25627">
        <v>0</v>
      </c>
      <c r="K25627" t="s">
        <v>98427</v>
      </c>
    </row>
    <row r="25628" spans="1:11" x14ac:dyDescent="0.3">
      <c r="A25628" t="s">
        <v>98428</v>
      </c>
      <c r="B25628" t="s">
        <v>98429</v>
      </c>
      <c r="C25628" t="s">
        <v>558</v>
      </c>
      <c r="D25628" t="s">
        <v>98430</v>
      </c>
      <c r="E25628" t="s">
        <v>1122</v>
      </c>
      <c r="F25628" t="s">
        <v>1518</v>
      </c>
      <c r="G25628" t="s">
        <v>42</v>
      </c>
      <c r="H25628">
        <v>0</v>
      </c>
      <c r="I25628">
        <v>0</v>
      </c>
      <c r="J25628">
        <v>0</v>
      </c>
      <c r="K25628" t="s">
        <v>98431</v>
      </c>
    </row>
    <row r="25629" spans="1:11" x14ac:dyDescent="0.3">
      <c r="A25629" t="s">
        <v>98432</v>
      </c>
      <c r="B25629" t="s">
        <v>98433</v>
      </c>
      <c r="C25629" t="s">
        <v>20</v>
      </c>
      <c r="D25629" t="s">
        <v>98434</v>
      </c>
      <c r="E25629" t="s">
        <v>62177</v>
      </c>
      <c r="F25629" t="s">
        <v>7555</v>
      </c>
      <c r="G25629" t="s">
        <v>42</v>
      </c>
      <c r="H25629">
        <v>0</v>
      </c>
      <c r="I25629">
        <v>0</v>
      </c>
      <c r="J25629">
        <v>0</v>
      </c>
      <c r="K25629" t="s">
        <v>98435</v>
      </c>
    </row>
    <row r="25630" spans="1:11" x14ac:dyDescent="0.3">
      <c r="A25630" t="s">
        <v>98436</v>
      </c>
      <c r="B25630" t="s">
        <v>98437</v>
      </c>
      <c r="C25630" t="s">
        <v>466</v>
      </c>
      <c r="D25630" t="s">
        <v>98438</v>
      </c>
      <c r="E25630" t="s">
        <v>98383</v>
      </c>
      <c r="F25630" t="s">
        <v>3560</v>
      </c>
      <c r="G25630" t="s">
        <v>42</v>
      </c>
      <c r="H25630">
        <v>0</v>
      </c>
      <c r="I25630">
        <v>0</v>
      </c>
      <c r="J25630">
        <v>0</v>
      </c>
      <c r="K25630" t="s">
        <v>98439</v>
      </c>
    </row>
    <row r="25631" spans="1:11" x14ac:dyDescent="0.3">
      <c r="A25631" t="s">
        <v>98440</v>
      </c>
      <c r="B25631" t="s">
        <v>98441</v>
      </c>
      <c r="C25631" t="s">
        <v>20</v>
      </c>
      <c r="D25631" t="s">
        <v>98442</v>
      </c>
      <c r="E25631" t="s">
        <v>62177</v>
      </c>
      <c r="F25631" t="s">
        <v>3643</v>
      </c>
      <c r="G25631" t="s">
        <v>13894</v>
      </c>
      <c r="H25631">
        <v>0</v>
      </c>
      <c r="I25631">
        <v>0</v>
      </c>
      <c r="J25631">
        <v>0</v>
      </c>
      <c r="K25631" t="s">
        <v>98443</v>
      </c>
    </row>
    <row r="25632" spans="1:11" x14ac:dyDescent="0.3">
      <c r="A25632" t="s">
        <v>98444</v>
      </c>
      <c r="B25632" t="s">
        <v>98445</v>
      </c>
      <c r="C25632" t="s">
        <v>466</v>
      </c>
      <c r="D25632" t="s">
        <v>98446</v>
      </c>
      <c r="E25632" t="s">
        <v>98383</v>
      </c>
      <c r="F25632" t="s">
        <v>16</v>
      </c>
      <c r="G25632" t="s">
        <v>15759</v>
      </c>
      <c r="H25632">
        <v>0</v>
      </c>
      <c r="I25632">
        <v>0</v>
      </c>
      <c r="J25632">
        <v>0</v>
      </c>
      <c r="K25632" t="s">
        <v>98447</v>
      </c>
    </row>
    <row r="25633" spans="1:11" x14ac:dyDescent="0.3">
      <c r="A25633" t="s">
        <v>98448</v>
      </c>
      <c r="B25633" t="s">
        <v>98449</v>
      </c>
      <c r="C25633" t="s">
        <v>466</v>
      </c>
      <c r="D25633" t="s">
        <v>98450</v>
      </c>
      <c r="E25633" t="s">
        <v>98383</v>
      </c>
      <c r="F25633" t="s">
        <v>16</v>
      </c>
      <c r="G25633" t="s">
        <v>3039</v>
      </c>
      <c r="H25633">
        <v>0</v>
      </c>
      <c r="I25633">
        <v>0</v>
      </c>
      <c r="J25633">
        <v>0</v>
      </c>
      <c r="K25633" t="s">
        <v>98451</v>
      </c>
    </row>
    <row r="25634" spans="1:11" x14ac:dyDescent="0.3">
      <c r="A25634" t="s">
        <v>98452</v>
      </c>
      <c r="B25634" t="s">
        <v>83210</v>
      </c>
      <c r="C25634" t="s">
        <v>466</v>
      </c>
      <c r="D25634" t="s">
        <v>98453</v>
      </c>
      <c r="E25634" t="s">
        <v>98383</v>
      </c>
      <c r="F25634" t="s">
        <v>16</v>
      </c>
      <c r="G25634" t="s">
        <v>4460</v>
      </c>
      <c r="H25634">
        <v>0</v>
      </c>
      <c r="I25634">
        <v>0</v>
      </c>
      <c r="J25634">
        <v>0</v>
      </c>
      <c r="K25634" t="s">
        <v>98454</v>
      </c>
    </row>
    <row r="25635" spans="1:11" x14ac:dyDescent="0.3">
      <c r="A25635" t="s">
        <v>98455</v>
      </c>
      <c r="B25635" t="s">
        <v>98456</v>
      </c>
      <c r="C25635" t="s">
        <v>466</v>
      </c>
      <c r="D25635" t="s">
        <v>98457</v>
      </c>
      <c r="E25635" t="s">
        <v>98383</v>
      </c>
      <c r="F25635" t="s">
        <v>13880</v>
      </c>
      <c r="G25635" t="s">
        <v>42</v>
      </c>
      <c r="H25635">
        <v>0</v>
      </c>
      <c r="I25635">
        <v>0</v>
      </c>
      <c r="J25635">
        <v>0</v>
      </c>
      <c r="K25635" t="s">
        <v>98458</v>
      </c>
    </row>
    <row r="25636" spans="1:11" x14ac:dyDescent="0.3">
      <c r="A25636" t="s">
        <v>98459</v>
      </c>
      <c r="B25636" t="s">
        <v>98460</v>
      </c>
      <c r="C25636" t="s">
        <v>466</v>
      </c>
      <c r="D25636" t="s">
        <v>98450</v>
      </c>
      <c r="E25636" t="s">
        <v>98383</v>
      </c>
      <c r="F25636" t="s">
        <v>19884</v>
      </c>
      <c r="G25636" t="s">
        <v>42</v>
      </c>
      <c r="H25636">
        <v>0</v>
      </c>
      <c r="I25636">
        <v>0</v>
      </c>
      <c r="J25636">
        <v>0</v>
      </c>
      <c r="K25636" t="s">
        <v>98461</v>
      </c>
    </row>
    <row r="25637" spans="1:11" x14ac:dyDescent="0.3">
      <c r="A25637" t="s">
        <v>98462</v>
      </c>
      <c r="B25637" t="s">
        <v>98463</v>
      </c>
      <c r="C25637" t="s">
        <v>20</v>
      </c>
      <c r="D25637" t="s">
        <v>98464</v>
      </c>
      <c r="E25637" t="s">
        <v>33633</v>
      </c>
      <c r="F25637" t="s">
        <v>16</v>
      </c>
      <c r="G25637" t="s">
        <v>21068</v>
      </c>
      <c r="H25637">
        <v>0</v>
      </c>
      <c r="I25637">
        <v>0</v>
      </c>
      <c r="J25637">
        <v>0</v>
      </c>
      <c r="K25637" t="s">
        <v>98465</v>
      </c>
    </row>
    <row r="25638" spans="1:11" x14ac:dyDescent="0.3">
      <c r="A25638" t="s">
        <v>98466</v>
      </c>
      <c r="B25638" t="s">
        <v>98467</v>
      </c>
      <c r="C25638" t="s">
        <v>466</v>
      </c>
      <c r="D25638" t="s">
        <v>98468</v>
      </c>
      <c r="E25638" t="s">
        <v>98383</v>
      </c>
      <c r="F25638" t="s">
        <v>15851</v>
      </c>
      <c r="G25638" t="s">
        <v>42</v>
      </c>
      <c r="H25638">
        <v>0</v>
      </c>
      <c r="I25638">
        <v>0</v>
      </c>
      <c r="J25638">
        <v>0</v>
      </c>
      <c r="K25638" t="s">
        <v>98469</v>
      </c>
    </row>
    <row r="25639" spans="1:11" x14ac:dyDescent="0.3">
      <c r="A25639" t="s">
        <v>98470</v>
      </c>
      <c r="B25639" t="s">
        <v>98471</v>
      </c>
      <c r="C25639" t="s">
        <v>466</v>
      </c>
      <c r="D25639" t="s">
        <v>98472</v>
      </c>
      <c r="E25639" t="s">
        <v>98383</v>
      </c>
      <c r="F25639" t="s">
        <v>9563</v>
      </c>
      <c r="G25639" t="s">
        <v>42</v>
      </c>
      <c r="H25639">
        <v>0</v>
      </c>
      <c r="I25639">
        <v>0</v>
      </c>
      <c r="J25639">
        <v>0</v>
      </c>
      <c r="K25639" t="s">
        <v>98473</v>
      </c>
    </row>
    <row r="25640" spans="1:11" x14ac:dyDescent="0.3">
      <c r="A25640" t="s">
        <v>98474</v>
      </c>
      <c r="B25640" t="s">
        <v>98475</v>
      </c>
      <c r="C25640" t="s">
        <v>20</v>
      </c>
      <c r="D25640" t="s">
        <v>98476</v>
      </c>
      <c r="E25640" t="s">
        <v>62177</v>
      </c>
      <c r="F25640" t="s">
        <v>15181</v>
      </c>
      <c r="G25640" t="s">
        <v>42</v>
      </c>
      <c r="H25640">
        <v>0</v>
      </c>
      <c r="I25640">
        <v>0</v>
      </c>
      <c r="J25640">
        <v>0</v>
      </c>
      <c r="K25640" t="s">
        <v>98477</v>
      </c>
    </row>
    <row r="25641" spans="1:11" x14ac:dyDescent="0.3">
      <c r="A25641" t="s">
        <v>98478</v>
      </c>
      <c r="B25641" t="s">
        <v>98479</v>
      </c>
      <c r="C25641" t="s">
        <v>20</v>
      </c>
      <c r="D25641" t="s">
        <v>98480</v>
      </c>
      <c r="E25641" t="s">
        <v>62177</v>
      </c>
      <c r="F25641" t="s">
        <v>16</v>
      </c>
      <c r="G25641" t="s">
        <v>2093</v>
      </c>
      <c r="H25641">
        <v>0</v>
      </c>
      <c r="I25641">
        <v>0</v>
      </c>
      <c r="J25641">
        <v>0</v>
      </c>
      <c r="K25641" t="s">
        <v>98481</v>
      </c>
    </row>
    <row r="25642" spans="1:11" x14ac:dyDescent="0.3">
      <c r="A25642" t="s">
        <v>98482</v>
      </c>
      <c r="B25642" t="s">
        <v>98483</v>
      </c>
      <c r="C25642" t="s">
        <v>466</v>
      </c>
      <c r="D25642" t="s">
        <v>98484</v>
      </c>
      <c r="E25642" t="s">
        <v>98383</v>
      </c>
      <c r="F25642" t="s">
        <v>16</v>
      </c>
      <c r="G25642" t="s">
        <v>7236</v>
      </c>
      <c r="H25642">
        <v>0</v>
      </c>
      <c r="I25642">
        <v>0</v>
      </c>
      <c r="J25642">
        <v>0</v>
      </c>
      <c r="K25642" t="s">
        <v>98485</v>
      </c>
    </row>
    <row r="25643" spans="1:11" x14ac:dyDescent="0.3">
      <c r="A25643" t="s">
        <v>98486</v>
      </c>
      <c r="B25643" t="s">
        <v>98487</v>
      </c>
      <c r="C25643" t="s">
        <v>20</v>
      </c>
      <c r="D25643" t="s">
        <v>98488</v>
      </c>
      <c r="E25643" t="s">
        <v>62177</v>
      </c>
      <c r="F25643" t="s">
        <v>16</v>
      </c>
      <c r="G25643" t="s">
        <v>822</v>
      </c>
      <c r="H25643">
        <v>0</v>
      </c>
      <c r="I25643">
        <v>0</v>
      </c>
      <c r="J25643">
        <v>0</v>
      </c>
      <c r="K25643" t="s">
        <v>98489</v>
      </c>
    </row>
    <row r="25644" spans="1:11" x14ac:dyDescent="0.3">
      <c r="A25644" t="s">
        <v>98490</v>
      </c>
      <c r="B25644" t="s">
        <v>98491</v>
      </c>
      <c r="C25644" t="s">
        <v>466</v>
      </c>
      <c r="D25644" t="s">
        <v>98492</v>
      </c>
      <c r="E25644" t="s">
        <v>98383</v>
      </c>
      <c r="F25644" t="s">
        <v>98493</v>
      </c>
      <c r="G25644" t="s">
        <v>7803</v>
      </c>
      <c r="H25644">
        <v>0</v>
      </c>
      <c r="I25644">
        <v>0</v>
      </c>
      <c r="J25644">
        <v>0</v>
      </c>
      <c r="K25644" t="s">
        <v>98494</v>
      </c>
    </row>
    <row r="25645" spans="1:11" x14ac:dyDescent="0.3">
      <c r="A25645" t="s">
        <v>98495</v>
      </c>
      <c r="B25645" t="s">
        <v>98496</v>
      </c>
      <c r="C25645" t="s">
        <v>27</v>
      </c>
      <c r="D25645" t="s">
        <v>98497</v>
      </c>
      <c r="E25645" t="s">
        <v>29</v>
      </c>
      <c r="F25645" t="s">
        <v>41</v>
      </c>
      <c r="G25645" t="s">
        <v>42</v>
      </c>
      <c r="H25645">
        <v>0</v>
      </c>
      <c r="I25645">
        <v>0</v>
      </c>
      <c r="J25645">
        <v>0</v>
      </c>
      <c r="K25645" t="s">
        <v>98498</v>
      </c>
    </row>
    <row r="25646" spans="1:11" x14ac:dyDescent="0.3">
      <c r="A25646" t="s">
        <v>98499</v>
      </c>
      <c r="B25646" t="s">
        <v>86155</v>
      </c>
      <c r="C25646" t="s">
        <v>466</v>
      </c>
      <c r="D25646" t="s">
        <v>98500</v>
      </c>
      <c r="E25646" t="s">
        <v>98383</v>
      </c>
      <c r="F25646" t="s">
        <v>16</v>
      </c>
      <c r="G25646" t="s">
        <v>269</v>
      </c>
      <c r="H25646">
        <v>0</v>
      </c>
      <c r="I25646">
        <v>0</v>
      </c>
      <c r="J25646">
        <v>0</v>
      </c>
      <c r="K25646" t="s">
        <v>98501</v>
      </c>
    </row>
    <row r="25647" spans="1:11" x14ac:dyDescent="0.3">
      <c r="A25647" t="s">
        <v>98502</v>
      </c>
      <c r="B25647" t="s">
        <v>98503</v>
      </c>
      <c r="C25647" t="s">
        <v>27</v>
      </c>
      <c r="D25647" t="s">
        <v>98504</v>
      </c>
      <c r="E25647" t="s">
        <v>33633</v>
      </c>
      <c r="F25647" t="s">
        <v>16</v>
      </c>
      <c r="G25647" t="s">
        <v>5569</v>
      </c>
      <c r="H25647">
        <v>0</v>
      </c>
      <c r="I25647">
        <v>0</v>
      </c>
      <c r="J25647">
        <v>0</v>
      </c>
      <c r="K25647" t="s">
        <v>98505</v>
      </c>
    </row>
    <row r="25648" spans="1:11" x14ac:dyDescent="0.3">
      <c r="A25648" t="s">
        <v>98506</v>
      </c>
      <c r="C25648" t="s">
        <v>27</v>
      </c>
      <c r="D25648" t="s">
        <v>98507</v>
      </c>
      <c r="E25648" t="s">
        <v>29</v>
      </c>
      <c r="F25648" t="s">
        <v>41</v>
      </c>
      <c r="G25648" t="s">
        <v>25517</v>
      </c>
      <c r="H25648">
        <v>0</v>
      </c>
      <c r="I25648">
        <v>0</v>
      </c>
      <c r="J25648">
        <v>0</v>
      </c>
      <c r="K25648" t="s">
        <v>98508</v>
      </c>
    </row>
    <row r="25649" spans="1:11" x14ac:dyDescent="0.3">
      <c r="A25649" t="s">
        <v>98509</v>
      </c>
      <c r="C25649" t="s">
        <v>147</v>
      </c>
      <c r="D25649" t="s">
        <v>98510</v>
      </c>
      <c r="E25649" t="s">
        <v>4768</v>
      </c>
      <c r="F25649" t="s">
        <v>16</v>
      </c>
      <c r="G25649" t="s">
        <v>10188</v>
      </c>
      <c r="H25649">
        <v>0</v>
      </c>
      <c r="I25649">
        <v>0</v>
      </c>
      <c r="J25649">
        <v>0</v>
      </c>
      <c r="K25649" t="s">
        <v>98511</v>
      </c>
    </row>
    <row r="25650" spans="1:11" x14ac:dyDescent="0.3">
      <c r="A25650" t="s">
        <v>98512</v>
      </c>
      <c r="B25650" t="s">
        <v>98513</v>
      </c>
      <c r="C25650" t="s">
        <v>147</v>
      </c>
      <c r="D25650" t="s">
        <v>98514</v>
      </c>
      <c r="E25650" t="s">
        <v>4768</v>
      </c>
      <c r="F25650" t="s">
        <v>1548</v>
      </c>
      <c r="G25650" t="s">
        <v>42</v>
      </c>
      <c r="H25650">
        <v>0</v>
      </c>
      <c r="I25650">
        <v>0</v>
      </c>
      <c r="J25650">
        <v>0</v>
      </c>
      <c r="K25650" t="s">
        <v>98515</v>
      </c>
    </row>
    <row r="25651" spans="1:11" x14ac:dyDescent="0.3">
      <c r="A25651" t="s">
        <v>98516</v>
      </c>
      <c r="B25651" t="s">
        <v>98517</v>
      </c>
      <c r="C25651" t="s">
        <v>27</v>
      </c>
      <c r="D25651" t="s">
        <v>98518</v>
      </c>
      <c r="E25651" t="s">
        <v>29</v>
      </c>
      <c r="F25651" t="s">
        <v>41</v>
      </c>
      <c r="G25651" t="s">
        <v>42</v>
      </c>
      <c r="H25651">
        <v>0</v>
      </c>
      <c r="I25651">
        <v>0</v>
      </c>
      <c r="J25651">
        <v>0</v>
      </c>
      <c r="K25651" t="s">
        <v>98519</v>
      </c>
    </row>
    <row r="25652" spans="1:11" x14ac:dyDescent="0.3">
      <c r="A25652" t="s">
        <v>98520</v>
      </c>
      <c r="B25652" t="s">
        <v>98521</v>
      </c>
      <c r="C25652" t="s">
        <v>27</v>
      </c>
      <c r="D25652" t="s">
        <v>98522</v>
      </c>
      <c r="E25652" t="s">
        <v>29</v>
      </c>
      <c r="F25652" t="s">
        <v>41</v>
      </c>
      <c r="G25652" t="s">
        <v>2613</v>
      </c>
      <c r="H25652">
        <v>0</v>
      </c>
      <c r="I25652">
        <v>0</v>
      </c>
      <c r="J25652">
        <v>0</v>
      </c>
      <c r="K25652" t="s">
        <v>98523</v>
      </c>
    </row>
    <row r="25653" spans="1:11" x14ac:dyDescent="0.3">
      <c r="A25653" t="s">
        <v>98524</v>
      </c>
      <c r="B25653" t="s">
        <v>98525</v>
      </c>
      <c r="C25653" t="s">
        <v>558</v>
      </c>
      <c r="D25653" t="s">
        <v>98526</v>
      </c>
      <c r="E25653" t="s">
        <v>754</v>
      </c>
      <c r="F25653" t="s">
        <v>11244</v>
      </c>
      <c r="G25653" t="s">
        <v>3168</v>
      </c>
      <c r="H25653">
        <v>0</v>
      </c>
      <c r="I25653">
        <v>0</v>
      </c>
      <c r="J25653">
        <v>0</v>
      </c>
      <c r="K25653" t="s">
        <v>98527</v>
      </c>
    </row>
    <row r="25654" spans="1:11" x14ac:dyDescent="0.3">
      <c r="A25654" t="s">
        <v>98528</v>
      </c>
      <c r="B25654" t="s">
        <v>98529</v>
      </c>
      <c r="C25654" t="s">
        <v>20</v>
      </c>
      <c r="D25654" t="s">
        <v>98530</v>
      </c>
      <c r="E25654" t="s">
        <v>22</v>
      </c>
      <c r="F25654" t="s">
        <v>16</v>
      </c>
      <c r="G25654" t="s">
        <v>1756</v>
      </c>
      <c r="H25654">
        <v>0</v>
      </c>
      <c r="I25654">
        <v>0</v>
      </c>
      <c r="J25654">
        <v>0</v>
      </c>
      <c r="K25654" t="s">
        <v>98531</v>
      </c>
    </row>
    <row r="25655" spans="1:11" x14ac:dyDescent="0.3">
      <c r="A25655" t="s">
        <v>98532</v>
      </c>
      <c r="B25655" t="s">
        <v>98533</v>
      </c>
      <c r="C25655" t="s">
        <v>147</v>
      </c>
      <c r="D25655" t="s">
        <v>98534</v>
      </c>
      <c r="E25655" t="s">
        <v>4768</v>
      </c>
      <c r="F25655" t="s">
        <v>5733</v>
      </c>
      <c r="G25655" t="s">
        <v>42</v>
      </c>
      <c r="H25655">
        <v>0</v>
      </c>
      <c r="I25655">
        <v>0</v>
      </c>
      <c r="J25655">
        <v>0</v>
      </c>
      <c r="K25655" t="s">
        <v>98535</v>
      </c>
    </row>
    <row r="25656" spans="1:11" x14ac:dyDescent="0.3">
      <c r="A25656" t="s">
        <v>98536</v>
      </c>
      <c r="B25656" t="s">
        <v>98537</v>
      </c>
      <c r="C25656" t="s">
        <v>466</v>
      </c>
      <c r="D25656" t="s">
        <v>98538</v>
      </c>
      <c r="E25656" t="s">
        <v>98383</v>
      </c>
      <c r="F25656" t="s">
        <v>16</v>
      </c>
      <c r="G25656" t="s">
        <v>15540</v>
      </c>
      <c r="H25656">
        <v>0</v>
      </c>
      <c r="I25656">
        <v>0</v>
      </c>
      <c r="J25656">
        <v>0</v>
      </c>
      <c r="K25656" t="s">
        <v>98539</v>
      </c>
    </row>
    <row r="25657" spans="1:11" x14ac:dyDescent="0.3">
      <c r="A25657" t="s">
        <v>98540</v>
      </c>
      <c r="B25657" t="s">
        <v>98541</v>
      </c>
      <c r="C25657" t="s">
        <v>466</v>
      </c>
      <c r="D25657" t="s">
        <v>98542</v>
      </c>
      <c r="E25657" t="s">
        <v>98383</v>
      </c>
      <c r="F25657" t="s">
        <v>16</v>
      </c>
      <c r="G25657" t="s">
        <v>12585</v>
      </c>
      <c r="H25657">
        <v>0</v>
      </c>
      <c r="I25657">
        <v>0</v>
      </c>
      <c r="J25657">
        <v>0</v>
      </c>
      <c r="K25657" t="s">
        <v>98543</v>
      </c>
    </row>
    <row r="25658" spans="1:11" x14ac:dyDescent="0.3">
      <c r="A25658" t="s">
        <v>98544</v>
      </c>
      <c r="B25658" t="s">
        <v>98545</v>
      </c>
      <c r="C25658" t="s">
        <v>20</v>
      </c>
      <c r="D25658" t="s">
        <v>98546</v>
      </c>
      <c r="E25658" t="s">
        <v>62177</v>
      </c>
      <c r="F25658" t="s">
        <v>16</v>
      </c>
      <c r="G25658" t="s">
        <v>21371</v>
      </c>
      <c r="H25658">
        <v>0</v>
      </c>
      <c r="I25658">
        <v>0</v>
      </c>
      <c r="J25658">
        <v>0</v>
      </c>
      <c r="K25658" t="s">
        <v>98547</v>
      </c>
    </row>
    <row r="25659" spans="1:11" x14ac:dyDescent="0.3">
      <c r="A25659" t="s">
        <v>98548</v>
      </c>
      <c r="B25659" t="s">
        <v>98549</v>
      </c>
      <c r="C25659" t="s">
        <v>20</v>
      </c>
      <c r="D25659" t="s">
        <v>98550</v>
      </c>
      <c r="E25659" t="s">
        <v>62177</v>
      </c>
      <c r="F25659" t="s">
        <v>16</v>
      </c>
      <c r="G25659" t="s">
        <v>11985</v>
      </c>
      <c r="H25659">
        <v>0</v>
      </c>
      <c r="I25659">
        <v>0</v>
      </c>
      <c r="J25659">
        <v>0</v>
      </c>
      <c r="K25659" t="s">
        <v>98551</v>
      </c>
    </row>
    <row r="25660" spans="1:11" x14ac:dyDescent="0.3">
      <c r="A25660" t="s">
        <v>98552</v>
      </c>
      <c r="B25660" t="s">
        <v>98553</v>
      </c>
      <c r="C25660" t="s">
        <v>558</v>
      </c>
      <c r="D25660" t="s">
        <v>98554</v>
      </c>
      <c r="E25660" t="s">
        <v>630</v>
      </c>
      <c r="F25660" t="s">
        <v>16</v>
      </c>
      <c r="G25660" t="s">
        <v>7288</v>
      </c>
      <c r="H25660">
        <v>0</v>
      </c>
      <c r="I25660">
        <v>0</v>
      </c>
      <c r="J25660">
        <v>0</v>
      </c>
      <c r="K25660" t="s">
        <v>98555</v>
      </c>
    </row>
    <row r="25661" spans="1:11" x14ac:dyDescent="0.3">
      <c r="A25661" t="s">
        <v>98556</v>
      </c>
      <c r="B25661" t="s">
        <v>98557</v>
      </c>
      <c r="C25661" t="s">
        <v>466</v>
      </c>
      <c r="D25661" t="s">
        <v>98558</v>
      </c>
      <c r="E25661" t="s">
        <v>98383</v>
      </c>
      <c r="F25661" t="s">
        <v>16</v>
      </c>
      <c r="G25661" t="s">
        <v>12299</v>
      </c>
      <c r="H25661">
        <v>0</v>
      </c>
      <c r="I25661">
        <v>0</v>
      </c>
      <c r="J25661">
        <v>0</v>
      </c>
      <c r="K25661" t="s">
        <v>98559</v>
      </c>
    </row>
    <row r="25662" spans="1:11" x14ac:dyDescent="0.3">
      <c r="A25662" t="s">
        <v>98560</v>
      </c>
      <c r="B25662" t="s">
        <v>98561</v>
      </c>
      <c r="C25662" t="s">
        <v>13</v>
      </c>
      <c r="D25662" t="s">
        <v>98562</v>
      </c>
      <c r="E25662" t="s">
        <v>66626</v>
      </c>
      <c r="F25662" t="s">
        <v>16</v>
      </c>
      <c r="G25662" t="s">
        <v>3430</v>
      </c>
      <c r="H25662">
        <v>0</v>
      </c>
      <c r="I25662">
        <v>0</v>
      </c>
      <c r="J25662">
        <v>0</v>
      </c>
      <c r="K25662" t="s">
        <v>98563</v>
      </c>
    </row>
    <row r="25663" spans="1:11" x14ac:dyDescent="0.3">
      <c r="A25663" t="s">
        <v>98564</v>
      </c>
      <c r="B25663" t="s">
        <v>98565</v>
      </c>
      <c r="C25663" t="s">
        <v>20</v>
      </c>
      <c r="D25663" t="s">
        <v>98566</v>
      </c>
      <c r="E25663" t="s">
        <v>33633</v>
      </c>
      <c r="F25663" t="s">
        <v>16</v>
      </c>
      <c r="G25663" t="s">
        <v>25770</v>
      </c>
      <c r="H25663">
        <v>0</v>
      </c>
      <c r="I25663">
        <v>0</v>
      </c>
      <c r="J25663">
        <v>0</v>
      </c>
      <c r="K25663" t="s">
        <v>98567</v>
      </c>
    </row>
    <row r="25664" spans="1:11" x14ac:dyDescent="0.3">
      <c r="A25664" t="s">
        <v>98568</v>
      </c>
      <c r="B25664" t="s">
        <v>98569</v>
      </c>
      <c r="C25664" t="s">
        <v>13</v>
      </c>
      <c r="D25664" t="s">
        <v>98570</v>
      </c>
      <c r="E25664" t="s">
        <v>66626</v>
      </c>
      <c r="F25664" t="s">
        <v>16</v>
      </c>
      <c r="G25664" t="s">
        <v>542</v>
      </c>
      <c r="H25664">
        <v>0</v>
      </c>
      <c r="I25664">
        <v>0</v>
      </c>
      <c r="J25664">
        <v>0</v>
      </c>
      <c r="K25664" t="s">
        <v>98571</v>
      </c>
    </row>
    <row r="25665" spans="1:11" x14ac:dyDescent="0.3">
      <c r="A25665" t="s">
        <v>98572</v>
      </c>
      <c r="B25665" t="s">
        <v>98573</v>
      </c>
      <c r="C25665" t="s">
        <v>20</v>
      </c>
      <c r="D25665" t="s">
        <v>98574</v>
      </c>
      <c r="E25665" t="s">
        <v>62177</v>
      </c>
      <c r="F25665" t="s">
        <v>191</v>
      </c>
      <c r="G25665" t="s">
        <v>42</v>
      </c>
      <c r="H25665">
        <v>0</v>
      </c>
      <c r="I25665">
        <v>0</v>
      </c>
      <c r="J25665">
        <v>0</v>
      </c>
      <c r="K25665" t="s">
        <v>98575</v>
      </c>
    </row>
    <row r="25666" spans="1:11" x14ac:dyDescent="0.3">
      <c r="A25666" t="s">
        <v>98576</v>
      </c>
      <c r="B25666" t="s">
        <v>98577</v>
      </c>
      <c r="C25666" t="s">
        <v>20</v>
      </c>
      <c r="D25666" t="s">
        <v>98578</v>
      </c>
      <c r="E25666" t="s">
        <v>62177</v>
      </c>
      <c r="F25666" t="s">
        <v>2224</v>
      </c>
      <c r="G25666" t="s">
        <v>42</v>
      </c>
      <c r="H25666">
        <v>0</v>
      </c>
      <c r="I25666">
        <v>0</v>
      </c>
      <c r="J25666">
        <v>0</v>
      </c>
      <c r="K25666" t="s">
        <v>98579</v>
      </c>
    </row>
    <row r="25667" spans="1:11" x14ac:dyDescent="0.3">
      <c r="A25667" t="s">
        <v>98580</v>
      </c>
      <c r="B25667" t="s">
        <v>98581</v>
      </c>
      <c r="C25667" t="s">
        <v>27</v>
      </c>
      <c r="D25667" t="s">
        <v>98582</v>
      </c>
      <c r="E25667" t="s">
        <v>29</v>
      </c>
      <c r="F25667" t="s">
        <v>41</v>
      </c>
      <c r="G25667" t="s">
        <v>42</v>
      </c>
      <c r="H25667">
        <v>0</v>
      </c>
      <c r="I25667">
        <v>0</v>
      </c>
      <c r="J25667">
        <v>0</v>
      </c>
      <c r="K25667" t="s">
        <v>98583</v>
      </c>
    </row>
    <row r="25668" spans="1:11" x14ac:dyDescent="0.3">
      <c r="A25668" t="s">
        <v>98584</v>
      </c>
      <c r="B25668" t="s">
        <v>98585</v>
      </c>
      <c r="C25668" t="s">
        <v>20</v>
      </c>
      <c r="D25668" t="s">
        <v>98586</v>
      </c>
      <c r="E25668" t="s">
        <v>62177</v>
      </c>
      <c r="F25668" t="s">
        <v>5733</v>
      </c>
      <c r="G25668" t="s">
        <v>42</v>
      </c>
      <c r="H25668">
        <v>0</v>
      </c>
      <c r="I25668">
        <v>0</v>
      </c>
      <c r="J25668">
        <v>0</v>
      </c>
      <c r="K25668" t="s">
        <v>98587</v>
      </c>
    </row>
    <row r="25669" spans="1:11" x14ac:dyDescent="0.3">
      <c r="A25669" t="s">
        <v>98588</v>
      </c>
      <c r="B25669" t="s">
        <v>98589</v>
      </c>
      <c r="C25669" t="s">
        <v>13</v>
      </c>
      <c r="E25669" t="s">
        <v>66626</v>
      </c>
      <c r="F25669" t="s">
        <v>1845</v>
      </c>
      <c r="G25669" t="s">
        <v>42</v>
      </c>
      <c r="H25669">
        <v>0</v>
      </c>
      <c r="I25669">
        <v>0</v>
      </c>
      <c r="J25669">
        <v>0</v>
      </c>
      <c r="K25669" t="s">
        <v>98590</v>
      </c>
    </row>
    <row r="25670" spans="1:11" x14ac:dyDescent="0.3">
      <c r="A25670" t="s">
        <v>98591</v>
      </c>
      <c r="B25670" t="s">
        <v>98592</v>
      </c>
      <c r="C25670" t="s">
        <v>27</v>
      </c>
      <c r="D25670" t="s">
        <v>98593</v>
      </c>
      <c r="E25670" t="s">
        <v>29</v>
      </c>
      <c r="F25670" t="s">
        <v>41</v>
      </c>
      <c r="G25670" t="s">
        <v>42</v>
      </c>
      <c r="H25670">
        <v>0</v>
      </c>
      <c r="I25670">
        <v>0</v>
      </c>
      <c r="J25670">
        <v>0</v>
      </c>
      <c r="K25670" t="s">
        <v>98594</v>
      </c>
    </row>
    <row r="25671" spans="1:11" x14ac:dyDescent="0.3">
      <c r="A25671" t="s">
        <v>98595</v>
      </c>
      <c r="B25671" t="s">
        <v>98596</v>
      </c>
      <c r="C25671" t="s">
        <v>27</v>
      </c>
      <c r="D25671" t="s">
        <v>98597</v>
      </c>
      <c r="E25671" t="s">
        <v>29</v>
      </c>
      <c r="F25671" t="s">
        <v>41</v>
      </c>
      <c r="G25671" t="s">
        <v>42</v>
      </c>
      <c r="H25671">
        <v>0</v>
      </c>
      <c r="I25671">
        <v>0</v>
      </c>
      <c r="J25671">
        <v>0</v>
      </c>
      <c r="K25671" t="s">
        <v>98598</v>
      </c>
    </row>
    <row r="25672" spans="1:11" x14ac:dyDescent="0.3">
      <c r="A25672" t="s">
        <v>98599</v>
      </c>
      <c r="B25672" t="s">
        <v>98600</v>
      </c>
      <c r="C25672" t="s">
        <v>27</v>
      </c>
      <c r="D25672" t="s">
        <v>98601</v>
      </c>
      <c r="E25672" t="s">
        <v>29</v>
      </c>
      <c r="F25672" t="s">
        <v>41</v>
      </c>
      <c r="G25672" t="s">
        <v>42</v>
      </c>
      <c r="H25672">
        <v>0</v>
      </c>
      <c r="I25672">
        <v>0</v>
      </c>
      <c r="J25672">
        <v>0</v>
      </c>
      <c r="K25672" t="s">
        <v>98602</v>
      </c>
    </row>
    <row r="25673" spans="1:11" x14ac:dyDescent="0.3">
      <c r="A25673" t="s">
        <v>98603</v>
      </c>
      <c r="B25673" t="s">
        <v>98604</v>
      </c>
      <c r="C25673" t="s">
        <v>20</v>
      </c>
      <c r="D25673" t="s">
        <v>98605</v>
      </c>
      <c r="E25673" t="s">
        <v>22</v>
      </c>
      <c r="F25673" t="s">
        <v>16</v>
      </c>
      <c r="G25673" t="s">
        <v>4933</v>
      </c>
      <c r="H25673">
        <v>0</v>
      </c>
      <c r="I25673">
        <v>0</v>
      </c>
      <c r="J25673">
        <v>0</v>
      </c>
      <c r="K25673" t="s">
        <v>98606</v>
      </c>
    </row>
    <row r="25674" spans="1:11" x14ac:dyDescent="0.3">
      <c r="A25674" t="s">
        <v>98607</v>
      </c>
      <c r="B25674" t="s">
        <v>98608</v>
      </c>
      <c r="C25674" t="s">
        <v>27</v>
      </c>
      <c r="D25674" t="s">
        <v>98609</v>
      </c>
      <c r="E25674" t="s">
        <v>29</v>
      </c>
      <c r="F25674" t="s">
        <v>41</v>
      </c>
      <c r="G25674" t="s">
        <v>42</v>
      </c>
      <c r="H25674">
        <v>0</v>
      </c>
      <c r="I25674">
        <v>0</v>
      </c>
      <c r="J25674">
        <v>0</v>
      </c>
      <c r="K25674" t="s">
        <v>98610</v>
      </c>
    </row>
    <row r="25675" spans="1:11" x14ac:dyDescent="0.3">
      <c r="A25675" t="s">
        <v>98611</v>
      </c>
      <c r="B25675" t="s">
        <v>98612</v>
      </c>
      <c r="C25675" t="s">
        <v>27</v>
      </c>
      <c r="D25675" t="s">
        <v>98613</v>
      </c>
      <c r="E25675" t="s">
        <v>29</v>
      </c>
      <c r="F25675" t="s">
        <v>41</v>
      </c>
      <c r="G25675" t="s">
        <v>42</v>
      </c>
      <c r="H25675">
        <v>0</v>
      </c>
      <c r="I25675">
        <v>0</v>
      </c>
      <c r="J25675">
        <v>0</v>
      </c>
      <c r="K25675" t="s">
        <v>98614</v>
      </c>
    </row>
    <row r="25676" spans="1:11" x14ac:dyDescent="0.3">
      <c r="A25676" t="s">
        <v>98615</v>
      </c>
      <c r="B25676" t="s">
        <v>98616</v>
      </c>
      <c r="C25676" t="s">
        <v>27</v>
      </c>
      <c r="D25676" t="s">
        <v>98617</v>
      </c>
      <c r="E25676" t="s">
        <v>29</v>
      </c>
      <c r="F25676" t="s">
        <v>41</v>
      </c>
      <c r="G25676" t="s">
        <v>42</v>
      </c>
      <c r="H25676">
        <v>0</v>
      </c>
      <c r="I25676">
        <v>0</v>
      </c>
      <c r="J25676">
        <v>0</v>
      </c>
      <c r="K25676" t="s">
        <v>98618</v>
      </c>
    </row>
    <row r="25677" spans="1:11" x14ac:dyDescent="0.3">
      <c r="A25677" t="s">
        <v>98619</v>
      </c>
      <c r="B25677" t="s">
        <v>98620</v>
      </c>
      <c r="C25677" t="s">
        <v>466</v>
      </c>
      <c r="D25677" t="s">
        <v>98621</v>
      </c>
      <c r="E25677" t="s">
        <v>98383</v>
      </c>
      <c r="F25677" t="s">
        <v>16</v>
      </c>
      <c r="G25677" t="s">
        <v>91</v>
      </c>
      <c r="H25677">
        <v>0</v>
      </c>
      <c r="I25677">
        <v>0</v>
      </c>
      <c r="J25677">
        <v>0</v>
      </c>
      <c r="K25677" t="s">
        <v>98622</v>
      </c>
    </row>
    <row r="25678" spans="1:11" x14ac:dyDescent="0.3">
      <c r="A25678" t="s">
        <v>98623</v>
      </c>
      <c r="B25678" t="s">
        <v>98624</v>
      </c>
      <c r="C25678" t="s">
        <v>20</v>
      </c>
      <c r="D25678" t="s">
        <v>98625</v>
      </c>
      <c r="E25678" t="s">
        <v>62177</v>
      </c>
      <c r="F25678" t="s">
        <v>1148</v>
      </c>
      <c r="G25678" t="s">
        <v>42</v>
      </c>
      <c r="H25678">
        <v>0</v>
      </c>
      <c r="I25678">
        <v>0</v>
      </c>
      <c r="J25678">
        <v>0</v>
      </c>
      <c r="K25678" t="s">
        <v>98626</v>
      </c>
    </row>
    <row r="25679" spans="1:11" x14ac:dyDescent="0.3">
      <c r="A25679" t="s">
        <v>98627</v>
      </c>
      <c r="B25679" t="s">
        <v>98628</v>
      </c>
      <c r="C25679" t="s">
        <v>20</v>
      </c>
      <c r="D25679" t="s">
        <v>98629</v>
      </c>
      <c r="E25679" t="s">
        <v>22</v>
      </c>
      <c r="F25679" t="s">
        <v>16</v>
      </c>
      <c r="G25679" t="s">
        <v>8595</v>
      </c>
      <c r="H25679">
        <v>0</v>
      </c>
      <c r="I25679">
        <v>0</v>
      </c>
      <c r="J25679">
        <v>0</v>
      </c>
      <c r="K25679" t="s">
        <v>98630</v>
      </c>
    </row>
    <row r="25680" spans="1:11" x14ac:dyDescent="0.3">
      <c r="A25680" t="s">
        <v>98631</v>
      </c>
      <c r="B25680" t="s">
        <v>98632</v>
      </c>
      <c r="C25680" t="s">
        <v>27</v>
      </c>
      <c r="D25680" t="s">
        <v>98633</v>
      </c>
      <c r="E25680" t="s">
        <v>29</v>
      </c>
      <c r="F25680" t="s">
        <v>41</v>
      </c>
      <c r="G25680" t="s">
        <v>822</v>
      </c>
      <c r="H25680">
        <v>0</v>
      </c>
      <c r="I25680">
        <v>0</v>
      </c>
      <c r="J25680">
        <v>0</v>
      </c>
      <c r="K25680" t="s">
        <v>98634</v>
      </c>
    </row>
    <row r="25681" spans="1:11" x14ac:dyDescent="0.3">
      <c r="A25681" t="s">
        <v>98635</v>
      </c>
      <c r="B25681" t="s">
        <v>98636</v>
      </c>
      <c r="C25681" t="s">
        <v>466</v>
      </c>
      <c r="D25681" t="s">
        <v>98637</v>
      </c>
      <c r="E25681" t="s">
        <v>98383</v>
      </c>
      <c r="F25681" t="s">
        <v>16</v>
      </c>
      <c r="G25681" t="s">
        <v>16147</v>
      </c>
      <c r="H25681">
        <v>0</v>
      </c>
      <c r="I25681">
        <v>0</v>
      </c>
      <c r="J25681">
        <v>0</v>
      </c>
      <c r="K25681" t="s">
        <v>98638</v>
      </c>
    </row>
    <row r="25682" spans="1:11" x14ac:dyDescent="0.3">
      <c r="A25682" t="s">
        <v>98639</v>
      </c>
      <c r="B25682" t="s">
        <v>98640</v>
      </c>
      <c r="C25682" t="s">
        <v>20</v>
      </c>
      <c r="D25682" t="s">
        <v>98641</v>
      </c>
      <c r="E25682" t="s">
        <v>62177</v>
      </c>
      <c r="F25682" t="s">
        <v>15181</v>
      </c>
      <c r="G25682" t="s">
        <v>42</v>
      </c>
      <c r="H25682">
        <v>0</v>
      </c>
      <c r="I25682">
        <v>0</v>
      </c>
      <c r="J25682">
        <v>0</v>
      </c>
      <c r="K25682" t="s">
        <v>98642</v>
      </c>
    </row>
    <row r="25683" spans="1:11" x14ac:dyDescent="0.3">
      <c r="A25683" t="s">
        <v>98643</v>
      </c>
      <c r="B25683" t="s">
        <v>98644</v>
      </c>
      <c r="C25683" t="s">
        <v>20</v>
      </c>
      <c r="D25683" t="s">
        <v>98645</v>
      </c>
      <c r="E25683" t="s">
        <v>62177</v>
      </c>
      <c r="F25683" t="s">
        <v>2814</v>
      </c>
      <c r="G25683" t="s">
        <v>42</v>
      </c>
      <c r="H25683">
        <v>0</v>
      </c>
      <c r="I25683">
        <v>0</v>
      </c>
      <c r="J25683">
        <v>0</v>
      </c>
      <c r="K25683" t="s">
        <v>98646</v>
      </c>
    </row>
    <row r="25684" spans="1:11" x14ac:dyDescent="0.3">
      <c r="A25684" t="s">
        <v>98647</v>
      </c>
      <c r="B25684" t="s">
        <v>98648</v>
      </c>
      <c r="C25684" t="s">
        <v>20</v>
      </c>
      <c r="D25684" t="s">
        <v>98649</v>
      </c>
      <c r="E25684" t="s">
        <v>62177</v>
      </c>
      <c r="F25684" t="s">
        <v>4100</v>
      </c>
      <c r="G25684" t="s">
        <v>42</v>
      </c>
      <c r="H25684">
        <v>0</v>
      </c>
      <c r="I25684">
        <v>0</v>
      </c>
      <c r="J25684">
        <v>0</v>
      </c>
      <c r="K25684" t="s">
        <v>98650</v>
      </c>
    </row>
    <row r="25685" spans="1:11" x14ac:dyDescent="0.3">
      <c r="A25685" t="s">
        <v>98651</v>
      </c>
      <c r="B25685" t="s">
        <v>98652</v>
      </c>
      <c r="C25685" t="s">
        <v>558</v>
      </c>
      <c r="D25685" t="s">
        <v>98653</v>
      </c>
      <c r="E25685" t="s">
        <v>2102</v>
      </c>
      <c r="F25685" t="s">
        <v>16</v>
      </c>
      <c r="G25685" t="s">
        <v>91</v>
      </c>
      <c r="H25685">
        <v>0</v>
      </c>
      <c r="I25685">
        <v>0</v>
      </c>
      <c r="J25685">
        <v>0</v>
      </c>
      <c r="K25685" t="s">
        <v>98654</v>
      </c>
    </row>
    <row r="25686" spans="1:11" x14ac:dyDescent="0.3">
      <c r="A25686" t="s">
        <v>98655</v>
      </c>
      <c r="B25686" t="s">
        <v>98656</v>
      </c>
      <c r="C25686" t="s">
        <v>20</v>
      </c>
      <c r="D25686" t="s">
        <v>98657</v>
      </c>
      <c r="E25686" t="s">
        <v>62177</v>
      </c>
      <c r="F25686" t="s">
        <v>160</v>
      </c>
      <c r="G25686" t="s">
        <v>4900</v>
      </c>
      <c r="H25686">
        <v>0</v>
      </c>
      <c r="I25686">
        <v>0</v>
      </c>
      <c r="J25686">
        <v>0</v>
      </c>
      <c r="K25686" t="s">
        <v>98658</v>
      </c>
    </row>
    <row r="25687" spans="1:11" x14ac:dyDescent="0.3">
      <c r="A25687" t="s">
        <v>98659</v>
      </c>
      <c r="C25687" t="s">
        <v>13</v>
      </c>
      <c r="D25687" t="e">
        <f>공기 조화</f>
        <v>#NAME?</v>
      </c>
      <c r="E25687" t="s">
        <v>66626</v>
      </c>
      <c r="F25687" t="s">
        <v>845</v>
      </c>
      <c r="G25687" t="s">
        <v>1127</v>
      </c>
      <c r="H25687">
        <v>0</v>
      </c>
      <c r="I25687">
        <v>0</v>
      </c>
      <c r="J25687">
        <v>0</v>
      </c>
      <c r="K25687" t="s">
        <v>98660</v>
      </c>
    </row>
    <row r="25688" spans="1:11" x14ac:dyDescent="0.3">
      <c r="A25688" t="s">
        <v>98661</v>
      </c>
      <c r="B25688" t="s">
        <v>98662</v>
      </c>
      <c r="C25688" t="s">
        <v>13</v>
      </c>
      <c r="D25688" t="s">
        <v>98663</v>
      </c>
      <c r="E25688" t="s">
        <v>66626</v>
      </c>
      <c r="F25688" t="s">
        <v>16</v>
      </c>
      <c r="G25688" t="s">
        <v>17580</v>
      </c>
      <c r="H25688">
        <v>0</v>
      </c>
      <c r="I25688">
        <v>0</v>
      </c>
      <c r="J25688">
        <v>0</v>
      </c>
      <c r="K25688" t="s">
        <v>98664</v>
      </c>
    </row>
    <row r="25689" spans="1:11" x14ac:dyDescent="0.3">
      <c r="A25689" t="s">
        <v>98665</v>
      </c>
      <c r="B25689" t="s">
        <v>98662</v>
      </c>
      <c r="C25689" t="s">
        <v>13</v>
      </c>
      <c r="D25689" t="s">
        <v>98666</v>
      </c>
      <c r="E25689" t="s">
        <v>66626</v>
      </c>
      <c r="F25689" t="s">
        <v>16</v>
      </c>
      <c r="G25689" t="s">
        <v>81224</v>
      </c>
      <c r="H25689">
        <v>0</v>
      </c>
      <c r="I25689">
        <v>0</v>
      </c>
      <c r="J25689">
        <v>1</v>
      </c>
      <c r="K25689" t="s">
        <v>98667</v>
      </c>
    </row>
    <row r="25690" spans="1:11" x14ac:dyDescent="0.3">
      <c r="A25690" t="s">
        <v>98668</v>
      </c>
      <c r="B25690" t="s">
        <v>98669</v>
      </c>
      <c r="C25690" t="s">
        <v>13</v>
      </c>
      <c r="D25690" t="s">
        <v>98670</v>
      </c>
      <c r="E25690" t="s">
        <v>66626</v>
      </c>
      <c r="F25690" t="s">
        <v>16</v>
      </c>
      <c r="G25690" t="s">
        <v>9108</v>
      </c>
      <c r="H25690">
        <v>0</v>
      </c>
      <c r="I25690">
        <v>0</v>
      </c>
      <c r="J25690">
        <v>0</v>
      </c>
      <c r="K25690" t="s">
        <v>98671</v>
      </c>
    </row>
    <row r="25691" spans="1:11" x14ac:dyDescent="0.3">
      <c r="A25691" t="s">
        <v>98672</v>
      </c>
      <c r="C25691" t="s">
        <v>27</v>
      </c>
      <c r="D25691" t="s">
        <v>98673</v>
      </c>
      <c r="E25691" t="s">
        <v>29</v>
      </c>
      <c r="F25691" t="s">
        <v>16</v>
      </c>
      <c r="G25691" t="s">
        <v>42</v>
      </c>
      <c r="H25691">
        <v>0</v>
      </c>
      <c r="I25691">
        <v>0</v>
      </c>
      <c r="J25691">
        <v>0</v>
      </c>
      <c r="K25691" t="s">
        <v>98674</v>
      </c>
    </row>
    <row r="25692" spans="1:11" x14ac:dyDescent="0.3">
      <c r="A25692" t="s">
        <v>98675</v>
      </c>
      <c r="B25692" t="s">
        <v>98676</v>
      </c>
      <c r="C25692" t="s">
        <v>13</v>
      </c>
      <c r="D25692" t="s">
        <v>98677</v>
      </c>
      <c r="E25692" t="s">
        <v>66626</v>
      </c>
      <c r="F25692" t="s">
        <v>16</v>
      </c>
      <c r="G25692" t="s">
        <v>21371</v>
      </c>
      <c r="H25692">
        <v>0</v>
      </c>
      <c r="I25692">
        <v>0</v>
      </c>
      <c r="J25692">
        <v>0</v>
      </c>
      <c r="K25692" t="s">
        <v>98678</v>
      </c>
    </row>
    <row r="25693" spans="1:11" x14ac:dyDescent="0.3">
      <c r="A25693" t="s">
        <v>98679</v>
      </c>
      <c r="C25693" t="s">
        <v>13</v>
      </c>
      <c r="D25693" t="e">
        <f>공기조화기</f>
        <v>#NAME?</v>
      </c>
      <c r="E25693" t="s">
        <v>66626</v>
      </c>
      <c r="F25693" t="s">
        <v>16</v>
      </c>
      <c r="G25693" t="s">
        <v>3987</v>
      </c>
      <c r="H25693">
        <v>0</v>
      </c>
      <c r="I25693">
        <v>0</v>
      </c>
      <c r="J25693">
        <v>0</v>
      </c>
      <c r="K25693" t="s">
        <v>98680</v>
      </c>
    </row>
    <row r="25694" spans="1:11" x14ac:dyDescent="0.3">
      <c r="A25694" t="s">
        <v>98681</v>
      </c>
      <c r="B25694" t="s">
        <v>98682</v>
      </c>
      <c r="C25694" t="s">
        <v>13</v>
      </c>
      <c r="D25694" t="s">
        <v>98683</v>
      </c>
      <c r="E25694" t="s">
        <v>66626</v>
      </c>
      <c r="F25694" t="s">
        <v>16</v>
      </c>
      <c r="G25694" t="s">
        <v>19540</v>
      </c>
      <c r="H25694">
        <v>0</v>
      </c>
      <c r="I25694">
        <v>0</v>
      </c>
      <c r="J25694">
        <v>0</v>
      </c>
      <c r="K25694" t="s">
        <v>98684</v>
      </c>
    </row>
    <row r="25695" spans="1:11" x14ac:dyDescent="0.3">
      <c r="A25695" t="s">
        <v>98685</v>
      </c>
      <c r="C25695" t="s">
        <v>13</v>
      </c>
      <c r="D25695" t="s">
        <v>98686</v>
      </c>
      <c r="E25695" t="s">
        <v>66626</v>
      </c>
      <c r="F25695" t="s">
        <v>16</v>
      </c>
      <c r="G25695" t="s">
        <v>19901</v>
      </c>
      <c r="H25695">
        <v>0</v>
      </c>
      <c r="I25695">
        <v>0</v>
      </c>
      <c r="J25695">
        <v>0</v>
      </c>
      <c r="K25695" t="s">
        <v>98687</v>
      </c>
    </row>
    <row r="25696" spans="1:11" x14ac:dyDescent="0.3">
      <c r="A25696" t="s">
        <v>98688</v>
      </c>
      <c r="B25696" t="s">
        <v>98689</v>
      </c>
      <c r="C25696" t="s">
        <v>558</v>
      </c>
      <c r="D25696" t="s">
        <v>98690</v>
      </c>
      <c r="E25696" t="s">
        <v>2102</v>
      </c>
      <c r="F25696" t="s">
        <v>16</v>
      </c>
      <c r="G25696" t="s">
        <v>21371</v>
      </c>
      <c r="H25696">
        <v>0</v>
      </c>
      <c r="I25696">
        <v>0</v>
      </c>
      <c r="J25696">
        <v>0</v>
      </c>
      <c r="K25696" t="s">
        <v>98691</v>
      </c>
    </row>
    <row r="25697" spans="1:11" x14ac:dyDescent="0.3">
      <c r="A25697" t="s">
        <v>98692</v>
      </c>
      <c r="B25697" t="s">
        <v>98693</v>
      </c>
      <c r="C25697" t="s">
        <v>13</v>
      </c>
      <c r="D25697" t="s">
        <v>98694</v>
      </c>
      <c r="E25697" t="s">
        <v>66626</v>
      </c>
      <c r="F25697" t="s">
        <v>16</v>
      </c>
      <c r="G25697" t="s">
        <v>26999</v>
      </c>
      <c r="H25697">
        <v>0</v>
      </c>
      <c r="I25697">
        <v>0</v>
      </c>
      <c r="J25697">
        <v>0</v>
      </c>
      <c r="K25697" t="s">
        <v>98695</v>
      </c>
    </row>
    <row r="25698" spans="1:11" x14ac:dyDescent="0.3">
      <c r="A25698" t="s">
        <v>98696</v>
      </c>
      <c r="B25698" t="s">
        <v>98697</v>
      </c>
      <c r="C25698" t="s">
        <v>466</v>
      </c>
      <c r="D25698" t="s">
        <v>98698</v>
      </c>
      <c r="E25698" t="s">
        <v>98383</v>
      </c>
      <c r="F25698" t="s">
        <v>16</v>
      </c>
      <c r="G25698" t="s">
        <v>8512</v>
      </c>
      <c r="H25698">
        <v>0</v>
      </c>
      <c r="I25698">
        <v>0</v>
      </c>
      <c r="J25698">
        <v>0</v>
      </c>
      <c r="K25698" t="s">
        <v>98699</v>
      </c>
    </row>
    <row r="25699" spans="1:11" x14ac:dyDescent="0.3">
      <c r="A25699" t="s">
        <v>98700</v>
      </c>
      <c r="B25699" t="s">
        <v>98701</v>
      </c>
      <c r="C25699" t="s">
        <v>558</v>
      </c>
      <c r="D25699" t="s">
        <v>98702</v>
      </c>
      <c r="E25699" t="s">
        <v>981</v>
      </c>
      <c r="F25699" t="s">
        <v>16</v>
      </c>
      <c r="G25699" t="s">
        <v>54152</v>
      </c>
      <c r="H25699">
        <v>0</v>
      </c>
      <c r="I25699">
        <v>0</v>
      </c>
      <c r="J25699">
        <v>0</v>
      </c>
      <c r="K25699" t="s">
        <v>98703</v>
      </c>
    </row>
    <row r="25700" spans="1:11" x14ac:dyDescent="0.3">
      <c r="A25700" t="s">
        <v>98704</v>
      </c>
      <c r="B25700" t="s">
        <v>98705</v>
      </c>
      <c r="C25700" t="s">
        <v>466</v>
      </c>
      <c r="D25700" t="s">
        <v>98706</v>
      </c>
      <c r="E25700" t="s">
        <v>98383</v>
      </c>
      <c r="F25700" t="s">
        <v>16</v>
      </c>
      <c r="G25700" t="s">
        <v>21432</v>
      </c>
      <c r="H25700">
        <v>0</v>
      </c>
      <c r="I25700">
        <v>0</v>
      </c>
      <c r="J25700">
        <v>0</v>
      </c>
      <c r="K25700" t="s">
        <v>98707</v>
      </c>
    </row>
    <row r="25701" spans="1:11" x14ac:dyDescent="0.3">
      <c r="A25701" t="s">
        <v>98708</v>
      </c>
      <c r="C25701" t="s">
        <v>27</v>
      </c>
      <c r="D25701" t="s">
        <v>66738</v>
      </c>
      <c r="E25701" t="s">
        <v>29</v>
      </c>
      <c r="F25701" t="s">
        <v>41</v>
      </c>
      <c r="G25701" t="s">
        <v>42</v>
      </c>
      <c r="H25701">
        <v>0</v>
      </c>
      <c r="I25701">
        <v>0</v>
      </c>
      <c r="J25701">
        <v>0</v>
      </c>
      <c r="K25701" t="s">
        <v>98709</v>
      </c>
    </row>
    <row r="25702" spans="1:11" x14ac:dyDescent="0.3">
      <c r="A25702" t="s">
        <v>98710</v>
      </c>
      <c r="B25702" t="s">
        <v>98711</v>
      </c>
      <c r="C25702" t="s">
        <v>20</v>
      </c>
      <c r="D25702" t="s">
        <v>98712</v>
      </c>
      <c r="E25702" t="s">
        <v>62177</v>
      </c>
      <c r="F25702" t="s">
        <v>2892</v>
      </c>
      <c r="G25702" t="s">
        <v>22797</v>
      </c>
      <c r="H25702">
        <v>0</v>
      </c>
      <c r="I25702">
        <v>0</v>
      </c>
      <c r="J25702">
        <v>0</v>
      </c>
      <c r="K25702" t="s">
        <v>98713</v>
      </c>
    </row>
    <row r="25703" spans="1:11" x14ac:dyDescent="0.3">
      <c r="A25703" t="s">
        <v>98714</v>
      </c>
      <c r="B25703" t="s">
        <v>98715</v>
      </c>
      <c r="C25703" t="s">
        <v>466</v>
      </c>
      <c r="D25703" t="s">
        <v>98716</v>
      </c>
      <c r="E25703" t="s">
        <v>98383</v>
      </c>
      <c r="F25703" t="s">
        <v>4174</v>
      </c>
      <c r="G25703" t="s">
        <v>42</v>
      </c>
      <c r="H25703">
        <v>0</v>
      </c>
      <c r="I25703">
        <v>0</v>
      </c>
      <c r="J25703">
        <v>0</v>
      </c>
      <c r="K25703" t="s">
        <v>98717</v>
      </c>
    </row>
    <row r="25704" spans="1:11" x14ac:dyDescent="0.3">
      <c r="A25704" t="s">
        <v>98718</v>
      </c>
      <c r="C25704" t="s">
        <v>27</v>
      </c>
      <c r="D25704" t="s">
        <v>66738</v>
      </c>
      <c r="E25704" t="s">
        <v>29</v>
      </c>
      <c r="F25704" t="s">
        <v>41</v>
      </c>
      <c r="G25704" t="s">
        <v>42</v>
      </c>
      <c r="H25704">
        <v>0</v>
      </c>
      <c r="I25704">
        <v>0</v>
      </c>
      <c r="J25704">
        <v>0</v>
      </c>
      <c r="K25704" t="s">
        <v>98719</v>
      </c>
    </row>
    <row r="25705" spans="1:11" x14ac:dyDescent="0.3">
      <c r="A25705" t="s">
        <v>98720</v>
      </c>
      <c r="B25705" t="s">
        <v>98721</v>
      </c>
      <c r="C25705" t="s">
        <v>20</v>
      </c>
      <c r="D25705" t="s">
        <v>98722</v>
      </c>
      <c r="E25705" t="s">
        <v>62177</v>
      </c>
      <c r="F25705" t="s">
        <v>5312</v>
      </c>
      <c r="G25705" t="s">
        <v>42</v>
      </c>
      <c r="H25705">
        <v>0</v>
      </c>
      <c r="I25705">
        <v>0</v>
      </c>
      <c r="J25705">
        <v>0</v>
      </c>
      <c r="K25705" t="s">
        <v>98723</v>
      </c>
    </row>
    <row r="25706" spans="1:11" x14ac:dyDescent="0.3">
      <c r="A25706" t="s">
        <v>98724</v>
      </c>
      <c r="B25706" t="s">
        <v>98725</v>
      </c>
      <c r="C25706" t="s">
        <v>27</v>
      </c>
      <c r="D25706" t="s">
        <v>98726</v>
      </c>
      <c r="E25706" t="s">
        <v>29</v>
      </c>
      <c r="F25706" t="s">
        <v>41</v>
      </c>
      <c r="G25706" t="s">
        <v>42</v>
      </c>
      <c r="H25706">
        <v>0</v>
      </c>
      <c r="I25706">
        <v>0</v>
      </c>
      <c r="J25706">
        <v>0</v>
      </c>
      <c r="K25706" t="s">
        <v>98727</v>
      </c>
    </row>
    <row r="25707" spans="1:11" x14ac:dyDescent="0.3">
      <c r="A25707" t="s">
        <v>98728</v>
      </c>
      <c r="C25707" t="s">
        <v>13</v>
      </c>
      <c r="D25707" t="s">
        <v>98729</v>
      </c>
      <c r="E25707" t="s">
        <v>15</v>
      </c>
      <c r="F25707" t="s">
        <v>16</v>
      </c>
      <c r="G25707" t="s">
        <v>42</v>
      </c>
      <c r="H25707">
        <v>0</v>
      </c>
      <c r="I25707">
        <v>0</v>
      </c>
      <c r="J25707">
        <v>0</v>
      </c>
      <c r="K25707" t="s">
        <v>98730</v>
      </c>
    </row>
    <row r="25708" spans="1:11" x14ac:dyDescent="0.3">
      <c r="A25708" t="s">
        <v>98731</v>
      </c>
      <c r="B25708" t="s">
        <v>98732</v>
      </c>
      <c r="C25708" t="s">
        <v>20</v>
      </c>
      <c r="D25708" t="s">
        <v>98733</v>
      </c>
      <c r="E25708" t="s">
        <v>62177</v>
      </c>
      <c r="F25708" t="s">
        <v>7392</v>
      </c>
      <c r="G25708" t="s">
        <v>12342</v>
      </c>
      <c r="H25708">
        <v>0</v>
      </c>
      <c r="I25708">
        <v>0</v>
      </c>
      <c r="J25708">
        <v>0</v>
      </c>
      <c r="K25708" t="s">
        <v>98734</v>
      </c>
    </row>
    <row r="25709" spans="1:11" x14ac:dyDescent="0.3">
      <c r="A25709" t="s">
        <v>98735</v>
      </c>
      <c r="B25709" t="s">
        <v>98736</v>
      </c>
      <c r="C25709" t="s">
        <v>466</v>
      </c>
      <c r="D25709" t="s">
        <v>98737</v>
      </c>
      <c r="E25709" t="s">
        <v>98383</v>
      </c>
      <c r="F25709" t="s">
        <v>16</v>
      </c>
      <c r="G25709" t="s">
        <v>33324</v>
      </c>
      <c r="H25709">
        <v>0</v>
      </c>
      <c r="I25709">
        <v>0</v>
      </c>
      <c r="J25709">
        <v>0</v>
      </c>
      <c r="K25709" t="s">
        <v>98738</v>
      </c>
    </row>
    <row r="25710" spans="1:11" x14ac:dyDescent="0.3">
      <c r="A25710" t="s">
        <v>98739</v>
      </c>
      <c r="C25710" t="s">
        <v>466</v>
      </c>
      <c r="D25710" t="s">
        <v>98740</v>
      </c>
      <c r="E25710" t="s">
        <v>98383</v>
      </c>
      <c r="F25710" t="s">
        <v>6061</v>
      </c>
      <c r="G25710" t="s">
        <v>42</v>
      </c>
      <c r="H25710">
        <v>0</v>
      </c>
      <c r="I25710">
        <v>0</v>
      </c>
      <c r="J25710">
        <v>0</v>
      </c>
      <c r="K25710" t="s">
        <v>98741</v>
      </c>
    </row>
    <row r="25711" spans="1:11" x14ac:dyDescent="0.3">
      <c r="A25711" t="s">
        <v>98742</v>
      </c>
      <c r="C25711" t="s">
        <v>20</v>
      </c>
      <c r="D25711" t="s">
        <v>98743</v>
      </c>
      <c r="E25711" t="s">
        <v>62177</v>
      </c>
      <c r="F25711" t="s">
        <v>9786</v>
      </c>
      <c r="G25711" t="s">
        <v>15631</v>
      </c>
      <c r="H25711">
        <v>0</v>
      </c>
      <c r="I25711">
        <v>0</v>
      </c>
      <c r="J25711">
        <v>0</v>
      </c>
      <c r="K25711" t="s">
        <v>98744</v>
      </c>
    </row>
    <row r="25712" spans="1:11" x14ac:dyDescent="0.3">
      <c r="A25712" t="s">
        <v>98745</v>
      </c>
      <c r="B25712" t="s">
        <v>98746</v>
      </c>
      <c r="C25712" t="s">
        <v>466</v>
      </c>
      <c r="D25712" t="s">
        <v>98747</v>
      </c>
      <c r="E25712" t="s">
        <v>98383</v>
      </c>
      <c r="F25712" t="s">
        <v>41</v>
      </c>
      <c r="G25712" t="s">
        <v>42</v>
      </c>
      <c r="H25712">
        <v>0</v>
      </c>
      <c r="I25712">
        <v>0</v>
      </c>
      <c r="J25712">
        <v>0</v>
      </c>
      <c r="K25712" t="s">
        <v>98748</v>
      </c>
    </row>
    <row r="25713" spans="1:11" x14ac:dyDescent="0.3">
      <c r="A25713" t="s">
        <v>98749</v>
      </c>
      <c r="B25713" t="s">
        <v>98750</v>
      </c>
      <c r="C25713" t="s">
        <v>558</v>
      </c>
      <c r="D25713" t="s">
        <v>98751</v>
      </c>
      <c r="E25713" t="s">
        <v>1692</v>
      </c>
      <c r="F25713" t="s">
        <v>16</v>
      </c>
      <c r="G25713" t="s">
        <v>777</v>
      </c>
      <c r="H25713">
        <v>0</v>
      </c>
      <c r="I25713">
        <v>0</v>
      </c>
      <c r="J25713">
        <v>0</v>
      </c>
      <c r="K25713" t="s">
        <v>98752</v>
      </c>
    </row>
    <row r="25714" spans="1:11" x14ac:dyDescent="0.3">
      <c r="A25714" t="s">
        <v>98753</v>
      </c>
      <c r="B25714" t="s">
        <v>98754</v>
      </c>
      <c r="C25714" t="s">
        <v>558</v>
      </c>
      <c r="D25714" t="s">
        <v>98755</v>
      </c>
      <c r="E25714" t="s">
        <v>1692</v>
      </c>
      <c r="F25714" t="s">
        <v>16</v>
      </c>
      <c r="G25714" t="s">
        <v>35037</v>
      </c>
      <c r="H25714">
        <v>0</v>
      </c>
      <c r="I25714">
        <v>0</v>
      </c>
      <c r="J25714">
        <v>0</v>
      </c>
      <c r="K25714" t="s">
        <v>98756</v>
      </c>
    </row>
    <row r="25715" spans="1:11" x14ac:dyDescent="0.3">
      <c r="A25715" t="s">
        <v>98757</v>
      </c>
      <c r="B25715" t="s">
        <v>98758</v>
      </c>
      <c r="C25715" t="s">
        <v>558</v>
      </c>
      <c r="D25715" t="s">
        <v>98759</v>
      </c>
      <c r="E25715" t="s">
        <v>1692</v>
      </c>
      <c r="F25715" t="s">
        <v>16</v>
      </c>
      <c r="G25715" t="s">
        <v>27516</v>
      </c>
      <c r="H25715">
        <v>0</v>
      </c>
      <c r="I25715">
        <v>0</v>
      </c>
      <c r="J25715">
        <v>0</v>
      </c>
      <c r="K25715" t="s">
        <v>98760</v>
      </c>
    </row>
    <row r="25716" spans="1:11" x14ac:dyDescent="0.3">
      <c r="A25716" t="s">
        <v>98761</v>
      </c>
      <c r="B25716" t="s">
        <v>98762</v>
      </c>
      <c r="C25716" t="s">
        <v>558</v>
      </c>
      <c r="D25716" t="s">
        <v>98763</v>
      </c>
      <c r="E25716" t="s">
        <v>1692</v>
      </c>
      <c r="F25716" t="s">
        <v>16</v>
      </c>
      <c r="G25716" t="s">
        <v>57717</v>
      </c>
      <c r="H25716">
        <v>0</v>
      </c>
      <c r="I25716">
        <v>0</v>
      </c>
      <c r="J25716">
        <v>0</v>
      </c>
      <c r="K25716" t="s">
        <v>98764</v>
      </c>
    </row>
    <row r="25717" spans="1:11" x14ac:dyDescent="0.3">
      <c r="A25717" t="s">
        <v>98765</v>
      </c>
      <c r="B25717" t="s">
        <v>98766</v>
      </c>
      <c r="C25717" t="s">
        <v>558</v>
      </c>
      <c r="D25717" t="s">
        <v>98767</v>
      </c>
      <c r="E25717" t="s">
        <v>2102</v>
      </c>
      <c r="F25717" t="s">
        <v>16</v>
      </c>
      <c r="G25717" t="s">
        <v>67843</v>
      </c>
      <c r="H25717">
        <v>0</v>
      </c>
      <c r="I25717">
        <v>0</v>
      </c>
      <c r="J25717">
        <v>0</v>
      </c>
      <c r="K25717" t="s">
        <v>98768</v>
      </c>
    </row>
    <row r="25718" spans="1:11" x14ac:dyDescent="0.3">
      <c r="A25718" t="s">
        <v>98769</v>
      </c>
      <c r="B25718" t="s">
        <v>98770</v>
      </c>
      <c r="C25718" t="s">
        <v>20</v>
      </c>
      <c r="D25718" t="s">
        <v>98771</v>
      </c>
      <c r="E25718" t="s">
        <v>22</v>
      </c>
      <c r="F25718" t="s">
        <v>16</v>
      </c>
      <c r="G25718" t="s">
        <v>7236</v>
      </c>
      <c r="H25718">
        <v>0</v>
      </c>
      <c r="I25718">
        <v>0</v>
      </c>
      <c r="J25718">
        <v>0</v>
      </c>
      <c r="K25718" t="s">
        <v>98772</v>
      </c>
    </row>
    <row r="25719" spans="1:11" x14ac:dyDescent="0.3">
      <c r="A25719" t="s">
        <v>98773</v>
      </c>
      <c r="C25719" t="s">
        <v>13</v>
      </c>
      <c r="D25719" t="e">
        <f>공진 진동수</f>
        <v>#NAME?</v>
      </c>
      <c r="E25719" t="s">
        <v>66626</v>
      </c>
      <c r="F25719" t="s">
        <v>16</v>
      </c>
      <c r="G25719" t="s">
        <v>7781</v>
      </c>
      <c r="H25719">
        <v>0</v>
      </c>
      <c r="I25719">
        <v>0</v>
      </c>
      <c r="J25719">
        <v>0</v>
      </c>
      <c r="K25719" t="s">
        <v>98774</v>
      </c>
    </row>
    <row r="25720" spans="1:11" x14ac:dyDescent="0.3">
      <c r="A25720" t="s">
        <v>98775</v>
      </c>
      <c r="B25720" t="s">
        <v>98776</v>
      </c>
      <c r="C25720" t="s">
        <v>13</v>
      </c>
      <c r="D25720" t="s">
        <v>98777</v>
      </c>
      <c r="E25720" t="s">
        <v>66626</v>
      </c>
      <c r="F25720" t="s">
        <v>16</v>
      </c>
      <c r="G25720" t="s">
        <v>27266</v>
      </c>
      <c r="H25720">
        <v>0</v>
      </c>
      <c r="I25720">
        <v>0</v>
      </c>
      <c r="J25720">
        <v>0</v>
      </c>
      <c r="K25720" t="s">
        <v>98778</v>
      </c>
    </row>
    <row r="25721" spans="1:11" x14ac:dyDescent="0.3">
      <c r="A25721" t="s">
        <v>98779</v>
      </c>
      <c r="B25721" t="s">
        <v>98780</v>
      </c>
      <c r="C25721" t="s">
        <v>558</v>
      </c>
      <c r="D25721" t="s">
        <v>98781</v>
      </c>
      <c r="E25721" t="s">
        <v>1692</v>
      </c>
      <c r="F25721" t="s">
        <v>16</v>
      </c>
      <c r="G25721" t="s">
        <v>1766</v>
      </c>
      <c r="H25721">
        <v>0</v>
      </c>
      <c r="I25721">
        <v>0</v>
      </c>
      <c r="J25721">
        <v>0</v>
      </c>
      <c r="K25721" t="s">
        <v>98782</v>
      </c>
    </row>
    <row r="25722" spans="1:11" x14ac:dyDescent="0.3">
      <c r="A25722" t="s">
        <v>98783</v>
      </c>
      <c r="B25722" t="s">
        <v>98784</v>
      </c>
      <c r="C25722" t="s">
        <v>558</v>
      </c>
      <c r="D25722" t="s">
        <v>98785</v>
      </c>
      <c r="E25722" t="s">
        <v>1692</v>
      </c>
      <c r="F25722" t="s">
        <v>16</v>
      </c>
      <c r="G25722" t="s">
        <v>6006</v>
      </c>
      <c r="H25722">
        <v>0</v>
      </c>
      <c r="I25722">
        <v>0</v>
      </c>
      <c r="J25722">
        <v>0</v>
      </c>
      <c r="K25722" t="s">
        <v>98786</v>
      </c>
    </row>
    <row r="25723" spans="1:11" x14ac:dyDescent="0.3">
      <c r="A25723" t="s">
        <v>98787</v>
      </c>
      <c r="B25723" t="s">
        <v>98788</v>
      </c>
      <c r="C25723" t="s">
        <v>27</v>
      </c>
      <c r="D25723" t="s">
        <v>98789</v>
      </c>
      <c r="E25723" t="s">
        <v>29</v>
      </c>
      <c r="F25723" t="s">
        <v>16</v>
      </c>
      <c r="G25723" t="s">
        <v>155</v>
      </c>
      <c r="H25723">
        <v>0</v>
      </c>
      <c r="I25723">
        <v>0</v>
      </c>
      <c r="J25723">
        <v>0</v>
      </c>
      <c r="K25723" t="s">
        <v>98790</v>
      </c>
    </row>
    <row r="25724" spans="1:11" x14ac:dyDescent="0.3">
      <c r="A25724" t="s">
        <v>98791</v>
      </c>
      <c r="B25724" t="s">
        <v>98792</v>
      </c>
      <c r="C25724" t="s">
        <v>27</v>
      </c>
      <c r="D25724" t="s">
        <v>98793</v>
      </c>
      <c r="E25724" t="s">
        <v>29</v>
      </c>
      <c r="F25724" t="s">
        <v>41</v>
      </c>
      <c r="G25724" t="s">
        <v>2216</v>
      </c>
      <c r="H25724">
        <v>0</v>
      </c>
      <c r="I25724">
        <v>0</v>
      </c>
      <c r="J25724">
        <v>0</v>
      </c>
      <c r="K25724" t="s">
        <v>98794</v>
      </c>
    </row>
    <row r="25725" spans="1:11" x14ac:dyDescent="0.3">
      <c r="A25725" t="s">
        <v>98795</v>
      </c>
      <c r="B25725" t="s">
        <v>98796</v>
      </c>
      <c r="C25725" t="s">
        <v>558</v>
      </c>
      <c r="D25725" t="s">
        <v>98797</v>
      </c>
      <c r="E25725" t="s">
        <v>1692</v>
      </c>
      <c r="F25725" t="s">
        <v>16</v>
      </c>
      <c r="G25725" t="s">
        <v>10138</v>
      </c>
      <c r="H25725">
        <v>0</v>
      </c>
      <c r="I25725">
        <v>0</v>
      </c>
      <c r="J25725">
        <v>0</v>
      </c>
      <c r="K25725" t="s">
        <v>98798</v>
      </c>
    </row>
    <row r="25726" spans="1:11" x14ac:dyDescent="0.3">
      <c r="A25726" t="s">
        <v>98799</v>
      </c>
      <c r="B25726" t="s">
        <v>98800</v>
      </c>
      <c r="C25726" t="s">
        <v>558</v>
      </c>
      <c r="D25726" t="s">
        <v>98801</v>
      </c>
      <c r="E25726" t="s">
        <v>1692</v>
      </c>
      <c r="F25726" t="s">
        <v>16</v>
      </c>
      <c r="G25726" t="s">
        <v>40742</v>
      </c>
      <c r="H25726">
        <v>0</v>
      </c>
      <c r="I25726">
        <v>0</v>
      </c>
      <c r="J25726">
        <v>0</v>
      </c>
      <c r="K25726" t="s">
        <v>98802</v>
      </c>
    </row>
    <row r="25727" spans="1:11" x14ac:dyDescent="0.3">
      <c r="A25727" t="s">
        <v>98803</v>
      </c>
      <c r="B25727" t="s">
        <v>98804</v>
      </c>
      <c r="C25727" t="s">
        <v>558</v>
      </c>
      <c r="D25727" t="s">
        <v>98805</v>
      </c>
      <c r="E25727" t="s">
        <v>981</v>
      </c>
      <c r="F25727" t="s">
        <v>16</v>
      </c>
      <c r="G25727" t="s">
        <v>9145</v>
      </c>
      <c r="H25727">
        <v>0</v>
      </c>
      <c r="I25727">
        <v>0</v>
      </c>
      <c r="J25727">
        <v>0</v>
      </c>
      <c r="K25727" t="s">
        <v>98806</v>
      </c>
    </row>
    <row r="25728" spans="1:11" x14ac:dyDescent="0.3">
      <c r="A25728" t="s">
        <v>98807</v>
      </c>
      <c r="C25728" t="s">
        <v>558</v>
      </c>
      <c r="D25728" t="s">
        <v>98808</v>
      </c>
      <c r="E25728" t="s">
        <v>1692</v>
      </c>
      <c r="F25728" t="s">
        <v>16</v>
      </c>
      <c r="G25728" t="s">
        <v>3945</v>
      </c>
      <c r="H25728">
        <v>0</v>
      </c>
      <c r="I25728">
        <v>0</v>
      </c>
      <c r="J25728">
        <v>0</v>
      </c>
      <c r="K25728" t="s">
        <v>98809</v>
      </c>
    </row>
    <row r="25729" spans="1:11" x14ac:dyDescent="0.3">
      <c r="A25729" t="s">
        <v>98810</v>
      </c>
      <c r="B25729" t="s">
        <v>3705</v>
      </c>
      <c r="C25729" t="s">
        <v>558</v>
      </c>
      <c r="D25729" t="s">
        <v>98811</v>
      </c>
      <c r="E25729" t="s">
        <v>1692</v>
      </c>
      <c r="F25729" t="s">
        <v>16</v>
      </c>
      <c r="G25729" t="s">
        <v>542</v>
      </c>
      <c r="H25729">
        <v>0</v>
      </c>
      <c r="I25729">
        <v>0</v>
      </c>
      <c r="J25729">
        <v>0</v>
      </c>
      <c r="K25729" t="s">
        <v>98812</v>
      </c>
    </row>
    <row r="25730" spans="1:11" x14ac:dyDescent="0.3">
      <c r="A25730" t="s">
        <v>98813</v>
      </c>
      <c r="B25730" t="s">
        <v>98814</v>
      </c>
      <c r="C25730" t="s">
        <v>558</v>
      </c>
      <c r="D25730" t="e">
        <f>공칭 직경.</f>
        <v>#NAME?</v>
      </c>
      <c r="E25730" t="s">
        <v>1692</v>
      </c>
      <c r="F25730" t="s">
        <v>2901</v>
      </c>
      <c r="G25730" t="s">
        <v>42</v>
      </c>
      <c r="H25730">
        <v>0</v>
      </c>
      <c r="I25730">
        <v>0</v>
      </c>
      <c r="J25730">
        <v>0</v>
      </c>
      <c r="K25730" t="s">
        <v>98815</v>
      </c>
    </row>
    <row r="25731" spans="1:11" x14ac:dyDescent="0.3">
      <c r="A25731" t="s">
        <v>98816</v>
      </c>
      <c r="B25731" t="s">
        <v>98817</v>
      </c>
      <c r="C25731" t="s">
        <v>20</v>
      </c>
      <c r="D25731" t="s">
        <v>98818</v>
      </c>
      <c r="E25731" t="s">
        <v>62177</v>
      </c>
      <c r="F25731" t="s">
        <v>7061</v>
      </c>
      <c r="G25731" t="s">
        <v>42</v>
      </c>
      <c r="H25731">
        <v>0</v>
      </c>
      <c r="I25731">
        <v>0</v>
      </c>
      <c r="J25731">
        <v>0</v>
      </c>
      <c r="K25731" t="s">
        <v>98819</v>
      </c>
    </row>
    <row r="25732" spans="1:11" x14ac:dyDescent="0.3">
      <c r="A25732" t="s">
        <v>98820</v>
      </c>
      <c r="B25732" t="s">
        <v>98821</v>
      </c>
      <c r="C25732" t="s">
        <v>147</v>
      </c>
      <c r="D25732" t="s">
        <v>98822</v>
      </c>
      <c r="E25732" t="s">
        <v>4768</v>
      </c>
      <c r="F25732" t="s">
        <v>1850</v>
      </c>
      <c r="G25732" t="s">
        <v>1784</v>
      </c>
      <c r="H25732">
        <v>0</v>
      </c>
      <c r="I25732">
        <v>0</v>
      </c>
      <c r="J25732">
        <v>0</v>
      </c>
      <c r="K25732" t="s">
        <v>98823</v>
      </c>
    </row>
    <row r="25733" spans="1:11" x14ac:dyDescent="0.3">
      <c r="A25733" t="s">
        <v>98824</v>
      </c>
      <c r="B25733" t="s">
        <v>98825</v>
      </c>
      <c r="C25733" t="s">
        <v>147</v>
      </c>
      <c r="D25733" t="s">
        <v>98826</v>
      </c>
      <c r="E25733" t="s">
        <v>4768</v>
      </c>
      <c r="F25733" t="s">
        <v>150</v>
      </c>
      <c r="G25733" t="s">
        <v>42</v>
      </c>
      <c r="H25733">
        <v>0</v>
      </c>
      <c r="I25733">
        <v>0</v>
      </c>
      <c r="J25733">
        <v>0</v>
      </c>
      <c r="K25733" t="s">
        <v>98827</v>
      </c>
    </row>
    <row r="25734" spans="1:11" x14ac:dyDescent="0.3">
      <c r="A25734" t="s">
        <v>98828</v>
      </c>
      <c r="B25734" t="s">
        <v>226</v>
      </c>
      <c r="C25734" t="s">
        <v>558</v>
      </c>
      <c r="D25734" t="s">
        <v>98829</v>
      </c>
      <c r="E25734" t="s">
        <v>981</v>
      </c>
      <c r="F25734" t="s">
        <v>16</v>
      </c>
      <c r="G25734" t="s">
        <v>1869</v>
      </c>
      <c r="H25734">
        <v>0</v>
      </c>
      <c r="I25734">
        <v>0</v>
      </c>
      <c r="J25734">
        <v>0</v>
      </c>
      <c r="K25734" t="s">
        <v>98830</v>
      </c>
    </row>
    <row r="25735" spans="1:11" x14ac:dyDescent="0.3">
      <c r="A25735" t="s">
        <v>98831</v>
      </c>
      <c r="B25735" t="s">
        <v>98832</v>
      </c>
      <c r="C25735" t="s">
        <v>147</v>
      </c>
      <c r="D25735" t="s">
        <v>98833</v>
      </c>
      <c r="E25735" t="s">
        <v>4768</v>
      </c>
      <c r="F25735" t="s">
        <v>2770</v>
      </c>
      <c r="G25735" t="s">
        <v>42</v>
      </c>
      <c r="H25735">
        <v>0</v>
      </c>
      <c r="I25735">
        <v>0</v>
      </c>
      <c r="J25735">
        <v>0</v>
      </c>
      <c r="K25735" t="s">
        <v>98834</v>
      </c>
    </row>
    <row r="25736" spans="1:11" x14ac:dyDescent="0.3">
      <c r="A25736" t="s">
        <v>98835</v>
      </c>
      <c r="B25736" t="s">
        <v>98836</v>
      </c>
      <c r="C25736" t="s">
        <v>20</v>
      </c>
      <c r="D25736" t="s">
        <v>98837</v>
      </c>
      <c r="E25736" t="s">
        <v>62177</v>
      </c>
      <c r="F25736" t="s">
        <v>3911</v>
      </c>
      <c r="G25736" t="s">
        <v>42</v>
      </c>
      <c r="H25736">
        <v>0</v>
      </c>
      <c r="I25736">
        <v>0</v>
      </c>
      <c r="J25736">
        <v>0</v>
      </c>
      <c r="K25736" t="s">
        <v>98838</v>
      </c>
    </row>
    <row r="25737" spans="1:11" x14ac:dyDescent="0.3">
      <c r="A25737" t="s">
        <v>98839</v>
      </c>
      <c r="B25737" t="s">
        <v>98840</v>
      </c>
      <c r="C25737" t="s">
        <v>20</v>
      </c>
      <c r="D25737" t="s">
        <v>98841</v>
      </c>
      <c r="E25737" t="s">
        <v>62177</v>
      </c>
      <c r="F25737" t="s">
        <v>830</v>
      </c>
      <c r="G25737" t="s">
        <v>42</v>
      </c>
      <c r="H25737">
        <v>0</v>
      </c>
      <c r="I25737">
        <v>0</v>
      </c>
      <c r="J25737">
        <v>0</v>
      </c>
      <c r="K25737" t="s">
        <v>98842</v>
      </c>
    </row>
    <row r="25738" spans="1:11" x14ac:dyDescent="0.3">
      <c r="A25738" t="s">
        <v>98843</v>
      </c>
      <c r="B25738" t="s">
        <v>98844</v>
      </c>
      <c r="C25738" t="s">
        <v>466</v>
      </c>
      <c r="D25738" t="s">
        <v>98845</v>
      </c>
      <c r="E25738" t="s">
        <v>98383</v>
      </c>
      <c r="F25738" t="s">
        <v>2572</v>
      </c>
      <c r="G25738" t="s">
        <v>13894</v>
      </c>
      <c r="H25738">
        <v>0</v>
      </c>
      <c r="I25738">
        <v>0</v>
      </c>
      <c r="J25738">
        <v>0</v>
      </c>
      <c r="K25738" t="s">
        <v>98846</v>
      </c>
    </row>
    <row r="25739" spans="1:11" x14ac:dyDescent="0.3">
      <c r="A25739" t="s">
        <v>98847</v>
      </c>
      <c r="B25739" t="s">
        <v>98848</v>
      </c>
      <c r="C25739" t="s">
        <v>466</v>
      </c>
      <c r="D25739" t="s">
        <v>98849</v>
      </c>
      <c r="E25739" t="s">
        <v>98383</v>
      </c>
      <c r="F25739" t="s">
        <v>18221</v>
      </c>
      <c r="G25739" t="s">
        <v>42</v>
      </c>
      <c r="H25739">
        <v>0</v>
      </c>
      <c r="I25739">
        <v>0</v>
      </c>
      <c r="J25739">
        <v>0</v>
      </c>
      <c r="K25739" t="s">
        <v>98850</v>
      </c>
    </row>
    <row r="25740" spans="1:11" x14ac:dyDescent="0.3">
      <c r="A25740" t="s">
        <v>98851</v>
      </c>
      <c r="B25740" t="s">
        <v>98852</v>
      </c>
      <c r="C25740" t="s">
        <v>466</v>
      </c>
      <c r="D25740" t="s">
        <v>98853</v>
      </c>
      <c r="E25740" t="s">
        <v>98383</v>
      </c>
      <c r="F25740" t="s">
        <v>16</v>
      </c>
      <c r="G25740" t="s">
        <v>9108</v>
      </c>
      <c r="H25740">
        <v>0</v>
      </c>
      <c r="I25740">
        <v>0</v>
      </c>
      <c r="J25740">
        <v>0</v>
      </c>
      <c r="K25740" t="s">
        <v>98854</v>
      </c>
    </row>
    <row r="25741" spans="1:11" x14ac:dyDescent="0.3">
      <c r="A25741" t="s">
        <v>98855</v>
      </c>
      <c r="B25741" t="s">
        <v>98856</v>
      </c>
      <c r="C25741" t="s">
        <v>13</v>
      </c>
      <c r="D25741" t="s">
        <v>98857</v>
      </c>
      <c r="E25741" t="s">
        <v>66626</v>
      </c>
      <c r="F25741" t="s">
        <v>16</v>
      </c>
      <c r="G25741" t="s">
        <v>17565</v>
      </c>
      <c r="H25741">
        <v>0</v>
      </c>
      <c r="I25741">
        <v>0</v>
      </c>
      <c r="J25741">
        <v>0</v>
      </c>
      <c r="K25741" t="s">
        <v>98858</v>
      </c>
    </row>
    <row r="25742" spans="1:11" x14ac:dyDescent="0.3">
      <c r="A25742" t="s">
        <v>98859</v>
      </c>
      <c r="B25742" t="s">
        <v>98860</v>
      </c>
      <c r="C25742" t="s">
        <v>13</v>
      </c>
      <c r="D25742" t="s">
        <v>98861</v>
      </c>
      <c r="E25742" t="s">
        <v>66626</v>
      </c>
      <c r="F25742" t="s">
        <v>16</v>
      </c>
      <c r="G25742" t="s">
        <v>1639</v>
      </c>
      <c r="H25742">
        <v>0</v>
      </c>
      <c r="I25742">
        <v>0</v>
      </c>
      <c r="J25742">
        <v>0</v>
      </c>
      <c r="K25742" t="s">
        <v>98862</v>
      </c>
    </row>
    <row r="25743" spans="1:11" x14ac:dyDescent="0.3">
      <c r="A25743" t="s">
        <v>98863</v>
      </c>
      <c r="B25743" t="s">
        <v>98864</v>
      </c>
      <c r="C25743" t="s">
        <v>20</v>
      </c>
      <c r="D25743" t="s">
        <v>98865</v>
      </c>
      <c r="E25743" t="s">
        <v>62177</v>
      </c>
      <c r="F25743" t="s">
        <v>3412</v>
      </c>
      <c r="G25743" t="s">
        <v>42</v>
      </c>
      <c r="H25743">
        <v>0</v>
      </c>
      <c r="I25743">
        <v>0</v>
      </c>
      <c r="J25743">
        <v>0</v>
      </c>
      <c r="K25743" t="s">
        <v>98866</v>
      </c>
    </row>
    <row r="25744" spans="1:11" x14ac:dyDescent="0.3">
      <c r="A25744" t="s">
        <v>98867</v>
      </c>
      <c r="B25744" t="s">
        <v>98868</v>
      </c>
      <c r="C25744" t="s">
        <v>20</v>
      </c>
      <c r="D25744" t="s">
        <v>98869</v>
      </c>
      <c r="E25744" t="s">
        <v>62177</v>
      </c>
      <c r="F25744" t="s">
        <v>7529</v>
      </c>
      <c r="G25744" t="s">
        <v>42</v>
      </c>
      <c r="H25744">
        <v>0</v>
      </c>
      <c r="I25744">
        <v>0</v>
      </c>
      <c r="J25744">
        <v>0</v>
      </c>
      <c r="K25744" t="s">
        <v>98870</v>
      </c>
    </row>
    <row r="25745" spans="1:11" x14ac:dyDescent="0.3">
      <c r="A25745" t="s">
        <v>98871</v>
      </c>
      <c r="B25745" t="s">
        <v>98872</v>
      </c>
      <c r="C25745" t="s">
        <v>13</v>
      </c>
      <c r="D25745" t="s">
        <v>98873</v>
      </c>
      <c r="E25745" t="s">
        <v>66626</v>
      </c>
      <c r="F25745" t="s">
        <v>2257</v>
      </c>
      <c r="G25745" t="s">
        <v>42</v>
      </c>
      <c r="H25745">
        <v>0</v>
      </c>
      <c r="I25745">
        <v>0</v>
      </c>
      <c r="J25745">
        <v>0</v>
      </c>
      <c r="K25745" t="s">
        <v>98874</v>
      </c>
    </row>
    <row r="25746" spans="1:11" x14ac:dyDescent="0.3">
      <c r="A25746" t="s">
        <v>98875</v>
      </c>
      <c r="B25746" t="s">
        <v>98876</v>
      </c>
      <c r="C25746" t="s">
        <v>13</v>
      </c>
      <c r="D25746" t="s">
        <v>98877</v>
      </c>
      <c r="E25746" t="s">
        <v>66626</v>
      </c>
      <c r="F25746" t="s">
        <v>9182</v>
      </c>
      <c r="G25746" t="s">
        <v>42</v>
      </c>
      <c r="H25746">
        <v>0</v>
      </c>
      <c r="I25746">
        <v>0</v>
      </c>
      <c r="J25746">
        <v>0</v>
      </c>
      <c r="K25746" t="s">
        <v>98878</v>
      </c>
    </row>
    <row r="25747" spans="1:11" x14ac:dyDescent="0.3">
      <c r="A25747" t="s">
        <v>98879</v>
      </c>
      <c r="B25747" t="s">
        <v>98880</v>
      </c>
      <c r="C25747" t="s">
        <v>27</v>
      </c>
      <c r="D25747" t="s">
        <v>98881</v>
      </c>
      <c r="E25747" t="s">
        <v>29</v>
      </c>
      <c r="F25747" t="s">
        <v>41</v>
      </c>
      <c r="G25747" t="s">
        <v>42</v>
      </c>
      <c r="H25747">
        <v>0</v>
      </c>
      <c r="I25747">
        <v>0</v>
      </c>
      <c r="J25747">
        <v>0</v>
      </c>
      <c r="K25747" t="s">
        <v>98882</v>
      </c>
    </row>
    <row r="25748" spans="1:11" x14ac:dyDescent="0.3">
      <c r="A25748" t="s">
        <v>98883</v>
      </c>
      <c r="B25748" t="s">
        <v>98884</v>
      </c>
      <c r="C25748" t="s">
        <v>20</v>
      </c>
      <c r="D25748" t="s">
        <v>98885</v>
      </c>
      <c r="E25748" t="s">
        <v>62177</v>
      </c>
      <c r="F25748" t="s">
        <v>1670</v>
      </c>
      <c r="G25748" t="s">
        <v>2542</v>
      </c>
      <c r="H25748">
        <v>0</v>
      </c>
      <c r="I25748">
        <v>0</v>
      </c>
      <c r="J25748">
        <v>0</v>
      </c>
      <c r="K25748" t="s">
        <v>98886</v>
      </c>
    </row>
    <row r="25749" spans="1:11" x14ac:dyDescent="0.3">
      <c r="A25749" t="s">
        <v>98887</v>
      </c>
      <c r="B25749" t="s">
        <v>98888</v>
      </c>
      <c r="C25749" t="s">
        <v>558</v>
      </c>
      <c r="D25749" t="s">
        <v>98889</v>
      </c>
      <c r="E25749" t="s">
        <v>1692</v>
      </c>
      <c r="F25749" t="s">
        <v>16</v>
      </c>
      <c r="G25749" t="s">
        <v>2189</v>
      </c>
      <c r="H25749">
        <v>0</v>
      </c>
      <c r="I25749">
        <v>0</v>
      </c>
      <c r="J25749">
        <v>0</v>
      </c>
      <c r="K25749" t="s">
        <v>98890</v>
      </c>
    </row>
    <row r="25750" spans="1:11" x14ac:dyDescent="0.3">
      <c r="A25750" t="s">
        <v>98891</v>
      </c>
      <c r="B25750" t="s">
        <v>98892</v>
      </c>
      <c r="C25750" t="s">
        <v>13</v>
      </c>
      <c r="D25750" t="s">
        <v>98893</v>
      </c>
      <c r="E25750" t="s">
        <v>66626</v>
      </c>
      <c r="F25750" t="s">
        <v>16</v>
      </c>
      <c r="G25750" t="s">
        <v>8098</v>
      </c>
      <c r="H25750">
        <v>0</v>
      </c>
      <c r="I25750">
        <v>0</v>
      </c>
      <c r="J25750">
        <v>0</v>
      </c>
      <c r="K25750" t="s">
        <v>98894</v>
      </c>
    </row>
    <row r="25751" spans="1:11" x14ac:dyDescent="0.3">
      <c r="A25751" t="s">
        <v>98895</v>
      </c>
      <c r="B25751" t="s">
        <v>98896</v>
      </c>
      <c r="C25751" t="s">
        <v>558</v>
      </c>
      <c r="D25751" t="s">
        <v>98897</v>
      </c>
      <c r="E25751" t="s">
        <v>981</v>
      </c>
      <c r="F25751" t="s">
        <v>2532</v>
      </c>
      <c r="G25751" t="s">
        <v>42</v>
      </c>
      <c r="H25751">
        <v>0</v>
      </c>
      <c r="I25751">
        <v>0</v>
      </c>
      <c r="J25751">
        <v>0</v>
      </c>
      <c r="K25751" t="s">
        <v>98898</v>
      </c>
    </row>
    <row r="25752" spans="1:11" x14ac:dyDescent="0.3">
      <c r="A25752" t="s">
        <v>98899</v>
      </c>
      <c r="B25752" t="s">
        <v>98900</v>
      </c>
      <c r="C25752" t="s">
        <v>466</v>
      </c>
      <c r="D25752" t="s">
        <v>98901</v>
      </c>
      <c r="E25752" t="s">
        <v>98383</v>
      </c>
      <c r="F25752" t="s">
        <v>1850</v>
      </c>
      <c r="G25752" t="s">
        <v>42</v>
      </c>
      <c r="H25752">
        <v>0</v>
      </c>
      <c r="I25752">
        <v>0</v>
      </c>
      <c r="J25752">
        <v>0</v>
      </c>
      <c r="K25752" t="s">
        <v>98902</v>
      </c>
    </row>
    <row r="25753" spans="1:11" x14ac:dyDescent="0.3">
      <c r="A25753" t="s">
        <v>98903</v>
      </c>
      <c r="B25753" t="s">
        <v>98904</v>
      </c>
      <c r="C25753" t="s">
        <v>27</v>
      </c>
      <c r="D25753" t="s">
        <v>98905</v>
      </c>
      <c r="E25753" t="s">
        <v>29</v>
      </c>
      <c r="F25753" t="s">
        <v>16</v>
      </c>
      <c r="G25753" t="s">
        <v>60</v>
      </c>
      <c r="H25753">
        <v>0</v>
      </c>
      <c r="I25753">
        <v>0</v>
      </c>
      <c r="J25753">
        <v>0</v>
      </c>
      <c r="K25753" t="s">
        <v>98906</v>
      </c>
    </row>
    <row r="25754" spans="1:11" x14ac:dyDescent="0.3">
      <c r="A25754" t="s">
        <v>98907</v>
      </c>
      <c r="B25754" t="s">
        <v>98908</v>
      </c>
      <c r="C25754" t="s">
        <v>13</v>
      </c>
      <c r="D25754" t="s">
        <v>98909</v>
      </c>
      <c r="E25754" t="s">
        <v>66626</v>
      </c>
      <c r="F25754" t="s">
        <v>16</v>
      </c>
      <c r="G25754" t="s">
        <v>4525</v>
      </c>
      <c r="H25754">
        <v>0</v>
      </c>
      <c r="I25754">
        <v>0</v>
      </c>
      <c r="J25754">
        <v>0</v>
      </c>
      <c r="K25754" t="s">
        <v>98910</v>
      </c>
    </row>
    <row r="25755" spans="1:11" x14ac:dyDescent="0.3">
      <c r="A25755" t="s">
        <v>98911</v>
      </c>
      <c r="B25755" t="s">
        <v>98912</v>
      </c>
      <c r="C25755" t="s">
        <v>13</v>
      </c>
      <c r="D25755" t="s">
        <v>98913</v>
      </c>
      <c r="E25755" t="s">
        <v>66626</v>
      </c>
      <c r="F25755" t="s">
        <v>16</v>
      </c>
      <c r="G25755" t="s">
        <v>126</v>
      </c>
      <c r="H25755">
        <v>0</v>
      </c>
      <c r="I25755">
        <v>0</v>
      </c>
      <c r="J25755">
        <v>0</v>
      </c>
      <c r="K25755" t="s">
        <v>98914</v>
      </c>
    </row>
    <row r="25756" spans="1:11" x14ac:dyDescent="0.3">
      <c r="A25756" t="s">
        <v>98915</v>
      </c>
      <c r="B25756" t="s">
        <v>98916</v>
      </c>
      <c r="C25756" t="s">
        <v>13</v>
      </c>
      <c r="D25756" t="s">
        <v>98917</v>
      </c>
      <c r="E25756" t="s">
        <v>66626</v>
      </c>
      <c r="F25756" t="s">
        <v>16</v>
      </c>
      <c r="G25756" t="s">
        <v>364</v>
      </c>
      <c r="H25756">
        <v>0</v>
      </c>
      <c r="I25756">
        <v>0</v>
      </c>
      <c r="J25756">
        <v>0</v>
      </c>
      <c r="K25756" t="s">
        <v>98918</v>
      </c>
    </row>
    <row r="25757" spans="1:11" x14ac:dyDescent="0.3">
      <c r="A25757" t="s">
        <v>98919</v>
      </c>
      <c r="B25757" t="s">
        <v>98920</v>
      </c>
      <c r="C25757" t="s">
        <v>13</v>
      </c>
      <c r="D25757" t="s">
        <v>98921</v>
      </c>
      <c r="E25757" t="s">
        <v>66626</v>
      </c>
      <c r="F25757" t="s">
        <v>16</v>
      </c>
      <c r="G25757" t="s">
        <v>4361</v>
      </c>
      <c r="H25757">
        <v>0</v>
      </c>
      <c r="I25757">
        <v>0</v>
      </c>
      <c r="J25757">
        <v>0</v>
      </c>
      <c r="K25757" t="s">
        <v>98922</v>
      </c>
    </row>
    <row r="25758" spans="1:11" x14ac:dyDescent="0.3">
      <c r="A25758" t="s">
        <v>98923</v>
      </c>
      <c r="B25758" t="s">
        <v>98924</v>
      </c>
      <c r="C25758" t="s">
        <v>13</v>
      </c>
      <c r="D25758" t="s">
        <v>98925</v>
      </c>
      <c r="E25758" t="s">
        <v>66626</v>
      </c>
      <c r="F25758" t="s">
        <v>16</v>
      </c>
      <c r="G25758" t="s">
        <v>8935</v>
      </c>
      <c r="H25758">
        <v>0</v>
      </c>
      <c r="I25758">
        <v>0</v>
      </c>
      <c r="J25758">
        <v>0</v>
      </c>
      <c r="K25758" t="s">
        <v>98926</v>
      </c>
    </row>
    <row r="25759" spans="1:11" x14ac:dyDescent="0.3">
      <c r="A25759" t="s">
        <v>98927</v>
      </c>
      <c r="B25759" t="s">
        <v>98928</v>
      </c>
      <c r="C25759" t="s">
        <v>27</v>
      </c>
      <c r="D25759" t="s">
        <v>98929</v>
      </c>
      <c r="E25759" t="s">
        <v>29</v>
      </c>
      <c r="F25759" t="s">
        <v>16</v>
      </c>
      <c r="G25759" t="s">
        <v>864</v>
      </c>
      <c r="H25759">
        <v>0</v>
      </c>
      <c r="I25759">
        <v>0</v>
      </c>
      <c r="J25759">
        <v>0</v>
      </c>
      <c r="K25759" t="s">
        <v>98930</v>
      </c>
    </row>
    <row r="25760" spans="1:11" x14ac:dyDescent="0.3">
      <c r="A25760" t="s">
        <v>98931</v>
      </c>
      <c r="B25760" t="s">
        <v>98932</v>
      </c>
      <c r="C25760" t="s">
        <v>558</v>
      </c>
      <c r="D25760" t="s">
        <v>98933</v>
      </c>
      <c r="E25760" t="s">
        <v>2102</v>
      </c>
      <c r="F25760" t="s">
        <v>10052</v>
      </c>
      <c r="G25760" t="s">
        <v>42</v>
      </c>
      <c r="H25760">
        <v>0</v>
      </c>
      <c r="I25760">
        <v>0</v>
      </c>
      <c r="J25760">
        <v>0</v>
      </c>
      <c r="K25760" t="s">
        <v>98934</v>
      </c>
    </row>
    <row r="25761" spans="1:11" x14ac:dyDescent="0.3">
      <c r="A25761" t="s">
        <v>98935</v>
      </c>
      <c r="B25761" t="s">
        <v>98936</v>
      </c>
      <c r="C25761" t="s">
        <v>147</v>
      </c>
      <c r="D25761" t="s">
        <v>98937</v>
      </c>
      <c r="E25761" t="s">
        <v>4768</v>
      </c>
      <c r="F25761" t="s">
        <v>1670</v>
      </c>
      <c r="G25761" t="s">
        <v>42</v>
      </c>
      <c r="H25761">
        <v>0</v>
      </c>
      <c r="I25761">
        <v>0</v>
      </c>
      <c r="J25761">
        <v>0</v>
      </c>
      <c r="K25761" t="s">
        <v>98938</v>
      </c>
    </row>
    <row r="25762" spans="1:11" x14ac:dyDescent="0.3">
      <c r="A25762" t="s">
        <v>98939</v>
      </c>
      <c r="B25762" t="s">
        <v>98940</v>
      </c>
      <c r="C25762" t="s">
        <v>27</v>
      </c>
      <c r="D25762" t="s">
        <v>98941</v>
      </c>
      <c r="E25762" t="s">
        <v>29</v>
      </c>
      <c r="F25762" t="s">
        <v>16</v>
      </c>
      <c r="G25762" t="s">
        <v>303</v>
      </c>
      <c r="H25762">
        <v>0</v>
      </c>
      <c r="I25762">
        <v>0</v>
      </c>
      <c r="J25762">
        <v>0</v>
      </c>
      <c r="K25762" t="s">
        <v>98942</v>
      </c>
    </row>
    <row r="25763" spans="1:11" x14ac:dyDescent="0.3">
      <c r="A25763" t="s">
        <v>98943</v>
      </c>
      <c r="B25763" t="s">
        <v>98944</v>
      </c>
      <c r="C25763" t="s">
        <v>13</v>
      </c>
      <c r="D25763" t="s">
        <v>98945</v>
      </c>
      <c r="E25763" t="s">
        <v>15</v>
      </c>
      <c r="F25763" t="s">
        <v>16</v>
      </c>
      <c r="G25763" t="s">
        <v>31456</v>
      </c>
      <c r="H25763">
        <v>0</v>
      </c>
      <c r="I25763">
        <v>0</v>
      </c>
      <c r="J25763">
        <v>0</v>
      </c>
      <c r="K25763" t="s">
        <v>98946</v>
      </c>
    </row>
    <row r="25764" spans="1:11" x14ac:dyDescent="0.3">
      <c r="A25764" t="s">
        <v>98947</v>
      </c>
      <c r="B25764" t="s">
        <v>98948</v>
      </c>
      <c r="C25764" t="s">
        <v>466</v>
      </c>
      <c r="D25764" t="s">
        <v>98949</v>
      </c>
      <c r="E25764" t="s">
        <v>98383</v>
      </c>
      <c r="F25764" t="s">
        <v>16</v>
      </c>
      <c r="G25764" t="s">
        <v>269</v>
      </c>
      <c r="H25764">
        <v>0</v>
      </c>
      <c r="I25764">
        <v>0</v>
      </c>
      <c r="J25764">
        <v>0</v>
      </c>
      <c r="K25764" t="s">
        <v>98950</v>
      </c>
    </row>
    <row r="25765" spans="1:11" x14ac:dyDescent="0.3">
      <c r="A25765" t="s">
        <v>98951</v>
      </c>
      <c r="B25765" t="s">
        <v>98952</v>
      </c>
      <c r="C25765" t="s">
        <v>466</v>
      </c>
      <c r="D25765" t="s">
        <v>98953</v>
      </c>
      <c r="E25765" t="s">
        <v>98383</v>
      </c>
      <c r="F25765" t="s">
        <v>16</v>
      </c>
      <c r="G25765" t="s">
        <v>3301</v>
      </c>
      <c r="H25765">
        <v>0</v>
      </c>
      <c r="I25765">
        <v>0</v>
      </c>
      <c r="J25765">
        <v>0</v>
      </c>
      <c r="K25765" t="s">
        <v>98954</v>
      </c>
    </row>
    <row r="25766" spans="1:11" x14ac:dyDescent="0.3">
      <c r="A25766" t="s">
        <v>98955</v>
      </c>
      <c r="B25766" t="s">
        <v>98956</v>
      </c>
      <c r="C25766" t="s">
        <v>466</v>
      </c>
      <c r="D25766" t="s">
        <v>98957</v>
      </c>
      <c r="E25766" t="s">
        <v>98383</v>
      </c>
      <c r="F25766" t="s">
        <v>16</v>
      </c>
      <c r="G25766" t="s">
        <v>4993</v>
      </c>
      <c r="H25766">
        <v>0</v>
      </c>
      <c r="I25766">
        <v>0</v>
      </c>
      <c r="J25766">
        <v>0</v>
      </c>
      <c r="K25766" t="s">
        <v>98958</v>
      </c>
    </row>
    <row r="25767" spans="1:11" x14ac:dyDescent="0.3">
      <c r="A25767" t="s">
        <v>98959</v>
      </c>
      <c r="B25767" t="s">
        <v>98960</v>
      </c>
      <c r="C25767" t="s">
        <v>20</v>
      </c>
      <c r="D25767" t="s">
        <v>98961</v>
      </c>
      <c r="E25767" t="s">
        <v>62177</v>
      </c>
      <c r="F25767" t="s">
        <v>16</v>
      </c>
      <c r="G25767" t="s">
        <v>3945</v>
      </c>
      <c r="H25767">
        <v>0</v>
      </c>
      <c r="I25767">
        <v>0</v>
      </c>
      <c r="J25767">
        <v>0</v>
      </c>
      <c r="K25767" t="s">
        <v>98962</v>
      </c>
    </row>
    <row r="25768" spans="1:11" x14ac:dyDescent="0.3">
      <c r="A25768" t="s">
        <v>98963</v>
      </c>
      <c r="B25768" t="s">
        <v>98964</v>
      </c>
      <c r="C25768" t="s">
        <v>20</v>
      </c>
      <c r="D25768" t="s">
        <v>98965</v>
      </c>
      <c r="E25768" t="s">
        <v>62177</v>
      </c>
      <c r="F25768" t="s">
        <v>2809</v>
      </c>
      <c r="G25768" t="s">
        <v>42</v>
      </c>
      <c r="H25768">
        <v>0</v>
      </c>
      <c r="I25768">
        <v>0</v>
      </c>
      <c r="J25768">
        <v>0</v>
      </c>
      <c r="K25768" t="s">
        <v>98966</v>
      </c>
    </row>
    <row r="25769" spans="1:11" x14ac:dyDescent="0.3">
      <c r="A25769" t="s">
        <v>98967</v>
      </c>
      <c r="B25769" t="s">
        <v>98968</v>
      </c>
      <c r="C25769" t="s">
        <v>466</v>
      </c>
      <c r="D25769" t="s">
        <v>98957</v>
      </c>
      <c r="E25769" t="s">
        <v>98383</v>
      </c>
      <c r="F25769" t="s">
        <v>9563</v>
      </c>
      <c r="G25769" t="s">
        <v>42</v>
      </c>
      <c r="H25769">
        <v>0</v>
      </c>
      <c r="I25769">
        <v>0</v>
      </c>
      <c r="J25769">
        <v>0</v>
      </c>
      <c r="K25769" t="s">
        <v>98969</v>
      </c>
    </row>
    <row r="25770" spans="1:11" x14ac:dyDescent="0.3">
      <c r="A25770" t="s">
        <v>98970</v>
      </c>
      <c r="B25770" t="s">
        <v>98971</v>
      </c>
      <c r="C25770" t="s">
        <v>466</v>
      </c>
      <c r="D25770" t="s">
        <v>98972</v>
      </c>
      <c r="E25770" t="s">
        <v>98383</v>
      </c>
      <c r="F25770" t="s">
        <v>2498</v>
      </c>
      <c r="G25770" t="s">
        <v>42</v>
      </c>
      <c r="H25770">
        <v>0</v>
      </c>
      <c r="I25770">
        <v>0</v>
      </c>
      <c r="J25770">
        <v>0</v>
      </c>
      <c r="K25770" t="s">
        <v>98973</v>
      </c>
    </row>
    <row r="25771" spans="1:11" x14ac:dyDescent="0.3">
      <c r="A25771" t="s">
        <v>98974</v>
      </c>
      <c r="B25771" t="s">
        <v>98975</v>
      </c>
      <c r="C25771" t="s">
        <v>20</v>
      </c>
      <c r="D25771" t="s">
        <v>98976</v>
      </c>
      <c r="E25771" t="s">
        <v>62177</v>
      </c>
      <c r="F25771" t="s">
        <v>22697</v>
      </c>
      <c r="G25771" t="s">
        <v>42</v>
      </c>
      <c r="H25771">
        <v>0</v>
      </c>
      <c r="I25771">
        <v>0</v>
      </c>
      <c r="J25771">
        <v>0</v>
      </c>
      <c r="K25771" t="s">
        <v>98977</v>
      </c>
    </row>
    <row r="25772" spans="1:11" x14ac:dyDescent="0.3">
      <c r="A25772" t="s">
        <v>98978</v>
      </c>
      <c r="C25772" t="s">
        <v>27</v>
      </c>
      <c r="D25772" t="s">
        <v>98979</v>
      </c>
      <c r="E25772" t="s">
        <v>29</v>
      </c>
      <c r="F25772" t="s">
        <v>41</v>
      </c>
      <c r="G25772" t="s">
        <v>42</v>
      </c>
      <c r="H25772">
        <v>0</v>
      </c>
      <c r="I25772">
        <v>0</v>
      </c>
      <c r="J25772">
        <v>0</v>
      </c>
      <c r="K25772" t="s">
        <v>98980</v>
      </c>
    </row>
    <row r="25773" spans="1:11" x14ac:dyDescent="0.3">
      <c r="A25773" t="s">
        <v>98981</v>
      </c>
      <c r="B25773" t="s">
        <v>98982</v>
      </c>
      <c r="C25773" t="s">
        <v>13</v>
      </c>
      <c r="D25773" t="s">
        <v>98983</v>
      </c>
      <c r="E25773" t="s">
        <v>66626</v>
      </c>
      <c r="F25773" t="s">
        <v>170</v>
      </c>
      <c r="G25773" t="s">
        <v>42</v>
      </c>
      <c r="H25773">
        <v>0</v>
      </c>
      <c r="I25773">
        <v>0</v>
      </c>
      <c r="J25773">
        <v>0</v>
      </c>
      <c r="K25773" t="s">
        <v>98984</v>
      </c>
    </row>
    <row r="25774" spans="1:11" x14ac:dyDescent="0.3">
      <c r="A25774" t="s">
        <v>98985</v>
      </c>
      <c r="B25774" t="s">
        <v>98986</v>
      </c>
      <c r="C25774" t="s">
        <v>13</v>
      </c>
      <c r="D25774" t="s">
        <v>98987</v>
      </c>
      <c r="E25774" t="s">
        <v>15</v>
      </c>
      <c r="F25774" t="s">
        <v>16</v>
      </c>
      <c r="G25774" t="s">
        <v>58099</v>
      </c>
      <c r="H25774">
        <v>0</v>
      </c>
      <c r="I25774">
        <v>0</v>
      </c>
      <c r="J25774">
        <v>0</v>
      </c>
      <c r="K25774" t="s">
        <v>98988</v>
      </c>
    </row>
    <row r="25775" spans="1:11" x14ac:dyDescent="0.3">
      <c r="A25775" t="s">
        <v>98989</v>
      </c>
      <c r="B25775" t="s">
        <v>98990</v>
      </c>
      <c r="C25775" t="s">
        <v>466</v>
      </c>
      <c r="D25775" t="s">
        <v>98991</v>
      </c>
      <c r="E25775" t="s">
        <v>98383</v>
      </c>
      <c r="F25775" t="s">
        <v>16</v>
      </c>
      <c r="G25775" t="s">
        <v>19580</v>
      </c>
      <c r="H25775">
        <v>0</v>
      </c>
      <c r="I25775">
        <v>0</v>
      </c>
      <c r="J25775">
        <v>0</v>
      </c>
      <c r="K25775" t="s">
        <v>98992</v>
      </c>
    </row>
    <row r="25776" spans="1:11" x14ac:dyDescent="0.3">
      <c r="A25776" t="s">
        <v>98993</v>
      </c>
      <c r="B25776" t="s">
        <v>98994</v>
      </c>
      <c r="C25776" t="s">
        <v>466</v>
      </c>
      <c r="D25776" t="s">
        <v>98995</v>
      </c>
      <c r="E25776" t="s">
        <v>98383</v>
      </c>
      <c r="F25776" t="s">
        <v>16</v>
      </c>
      <c r="G25776" t="s">
        <v>29493</v>
      </c>
      <c r="H25776">
        <v>0</v>
      </c>
      <c r="I25776">
        <v>0</v>
      </c>
      <c r="J25776">
        <v>0</v>
      </c>
      <c r="K25776" t="s">
        <v>98996</v>
      </c>
    </row>
    <row r="25777" spans="1:11" x14ac:dyDescent="0.3">
      <c r="A25777" t="s">
        <v>98997</v>
      </c>
      <c r="B25777" t="s">
        <v>98998</v>
      </c>
      <c r="C25777" t="s">
        <v>27</v>
      </c>
      <c r="D25777" t="s">
        <v>98999</v>
      </c>
      <c r="E25777" t="s">
        <v>29</v>
      </c>
      <c r="F25777" t="s">
        <v>41</v>
      </c>
      <c r="G25777" t="s">
        <v>42</v>
      </c>
      <c r="H25777">
        <v>0</v>
      </c>
      <c r="I25777">
        <v>0</v>
      </c>
      <c r="J25777">
        <v>0</v>
      </c>
      <c r="K25777" t="s">
        <v>99000</v>
      </c>
    </row>
    <row r="25778" spans="1:11" x14ac:dyDescent="0.3">
      <c r="A25778" t="s">
        <v>99001</v>
      </c>
      <c r="B25778" t="s">
        <v>99002</v>
      </c>
      <c r="C25778" t="s">
        <v>558</v>
      </c>
      <c r="D25778" t="s">
        <v>99003</v>
      </c>
      <c r="E25778" t="s">
        <v>981</v>
      </c>
      <c r="F25778" t="s">
        <v>8070</v>
      </c>
      <c r="G25778" t="s">
        <v>42</v>
      </c>
      <c r="H25778">
        <v>0</v>
      </c>
      <c r="I25778">
        <v>0</v>
      </c>
      <c r="J25778">
        <v>0</v>
      </c>
      <c r="K25778" t="s">
        <v>99004</v>
      </c>
    </row>
    <row r="25779" spans="1:11" x14ac:dyDescent="0.3">
      <c r="A25779" t="s">
        <v>99005</v>
      </c>
      <c r="B25779" t="s">
        <v>99006</v>
      </c>
      <c r="C25779" t="s">
        <v>466</v>
      </c>
      <c r="D25779" t="s">
        <v>99007</v>
      </c>
      <c r="E25779" t="s">
        <v>98383</v>
      </c>
      <c r="F25779" t="s">
        <v>16</v>
      </c>
      <c r="G25779" t="s">
        <v>112</v>
      </c>
      <c r="H25779">
        <v>0</v>
      </c>
      <c r="I25779">
        <v>0</v>
      </c>
      <c r="J25779">
        <v>0</v>
      </c>
      <c r="K25779" t="s">
        <v>99008</v>
      </c>
    </row>
    <row r="25780" spans="1:11" x14ac:dyDescent="0.3">
      <c r="A25780" t="s">
        <v>99009</v>
      </c>
      <c r="B25780" t="s">
        <v>99010</v>
      </c>
      <c r="C25780" t="s">
        <v>558</v>
      </c>
      <c r="D25780" t="s">
        <v>99011</v>
      </c>
      <c r="E25780" t="s">
        <v>2102</v>
      </c>
      <c r="F25780" t="s">
        <v>16</v>
      </c>
      <c r="G25780" t="s">
        <v>42406</v>
      </c>
      <c r="H25780">
        <v>0</v>
      </c>
      <c r="I25780">
        <v>0</v>
      </c>
      <c r="J25780">
        <v>0</v>
      </c>
      <c r="K25780" t="s">
        <v>99012</v>
      </c>
    </row>
    <row r="25781" spans="1:11" x14ac:dyDescent="0.3">
      <c r="A25781" t="s">
        <v>99013</v>
      </c>
      <c r="B25781" t="s">
        <v>99014</v>
      </c>
      <c r="C25781" t="s">
        <v>558</v>
      </c>
      <c r="D25781" t="s">
        <v>99015</v>
      </c>
      <c r="E25781" t="s">
        <v>981</v>
      </c>
      <c r="F25781" t="s">
        <v>16</v>
      </c>
      <c r="G25781" t="s">
        <v>67649</v>
      </c>
      <c r="H25781">
        <v>0</v>
      </c>
      <c r="I25781">
        <v>0</v>
      </c>
      <c r="J25781">
        <v>0</v>
      </c>
      <c r="K25781" t="s">
        <v>99016</v>
      </c>
    </row>
    <row r="25782" spans="1:11" x14ac:dyDescent="0.3">
      <c r="A25782" t="s">
        <v>99017</v>
      </c>
      <c r="B25782" t="s">
        <v>99018</v>
      </c>
      <c r="C25782" t="s">
        <v>558</v>
      </c>
      <c r="D25782" t="s">
        <v>99019</v>
      </c>
      <c r="E25782" t="s">
        <v>2102</v>
      </c>
      <c r="F25782" t="s">
        <v>16</v>
      </c>
      <c r="G25782" t="s">
        <v>2623</v>
      </c>
      <c r="H25782">
        <v>0</v>
      </c>
      <c r="I25782">
        <v>0</v>
      </c>
      <c r="J25782">
        <v>0</v>
      </c>
      <c r="K25782" t="s">
        <v>99020</v>
      </c>
    </row>
    <row r="25783" spans="1:11" x14ac:dyDescent="0.3">
      <c r="A25783" t="s">
        <v>99021</v>
      </c>
      <c r="B25783" t="s">
        <v>99022</v>
      </c>
      <c r="C25783" t="s">
        <v>558</v>
      </c>
      <c r="D25783" t="s">
        <v>99023</v>
      </c>
      <c r="E25783" t="s">
        <v>2102</v>
      </c>
      <c r="F25783" t="s">
        <v>16</v>
      </c>
      <c r="G25783" t="s">
        <v>4460</v>
      </c>
      <c r="H25783">
        <v>0</v>
      </c>
      <c r="I25783">
        <v>0</v>
      </c>
      <c r="J25783">
        <v>0</v>
      </c>
      <c r="K25783" t="s">
        <v>99024</v>
      </c>
    </row>
    <row r="25784" spans="1:11" x14ac:dyDescent="0.3">
      <c r="A25784" t="s">
        <v>99025</v>
      </c>
      <c r="B25784" t="s">
        <v>99026</v>
      </c>
      <c r="C25784" t="s">
        <v>13</v>
      </c>
      <c r="D25784" t="s">
        <v>99027</v>
      </c>
      <c r="E25784" t="s">
        <v>66626</v>
      </c>
      <c r="F25784" t="s">
        <v>99028</v>
      </c>
      <c r="G25784" t="s">
        <v>42</v>
      </c>
      <c r="H25784">
        <v>0</v>
      </c>
      <c r="I25784">
        <v>0</v>
      </c>
      <c r="J25784">
        <v>0</v>
      </c>
      <c r="K25784" t="s">
        <v>99029</v>
      </c>
    </row>
    <row r="25785" spans="1:11" x14ac:dyDescent="0.3">
      <c r="A25785" t="s">
        <v>99030</v>
      </c>
      <c r="B25785" t="s">
        <v>99031</v>
      </c>
      <c r="C25785" t="s">
        <v>13</v>
      </c>
      <c r="D25785" t="s">
        <v>99032</v>
      </c>
      <c r="E25785" t="s">
        <v>66626</v>
      </c>
      <c r="F25785" t="s">
        <v>41</v>
      </c>
      <c r="G25785" t="s">
        <v>42</v>
      </c>
      <c r="H25785">
        <v>0</v>
      </c>
      <c r="I25785">
        <v>0</v>
      </c>
      <c r="J25785">
        <v>0</v>
      </c>
      <c r="K25785" t="s">
        <v>99033</v>
      </c>
    </row>
    <row r="25786" spans="1:11" x14ac:dyDescent="0.3">
      <c r="A25786" t="s">
        <v>99034</v>
      </c>
      <c r="B25786" t="s">
        <v>99035</v>
      </c>
      <c r="C25786" t="s">
        <v>558</v>
      </c>
      <c r="D25786" t="s">
        <v>99036</v>
      </c>
      <c r="E25786" t="s">
        <v>1122</v>
      </c>
      <c r="F25786" t="s">
        <v>14077</v>
      </c>
      <c r="G25786" t="s">
        <v>42</v>
      </c>
      <c r="H25786">
        <v>0</v>
      </c>
      <c r="I25786">
        <v>0</v>
      </c>
      <c r="J25786">
        <v>0</v>
      </c>
      <c r="K25786" t="s">
        <v>99037</v>
      </c>
    </row>
    <row r="25787" spans="1:11" x14ac:dyDescent="0.3">
      <c r="A25787" t="s">
        <v>99038</v>
      </c>
      <c r="B25787" t="s">
        <v>99039</v>
      </c>
      <c r="C25787" t="s">
        <v>13</v>
      </c>
      <c r="D25787" t="s">
        <v>99040</v>
      </c>
      <c r="E25787" t="s">
        <v>66626</v>
      </c>
      <c r="F25787" t="s">
        <v>99041</v>
      </c>
      <c r="G25787" t="s">
        <v>42</v>
      </c>
      <c r="H25787">
        <v>0</v>
      </c>
      <c r="I25787">
        <v>0</v>
      </c>
      <c r="J25787">
        <v>0</v>
      </c>
      <c r="K25787" t="s">
        <v>99042</v>
      </c>
    </row>
    <row r="25788" spans="1:11" x14ac:dyDescent="0.3">
      <c r="A25788" t="s">
        <v>99043</v>
      </c>
      <c r="B25788" t="s">
        <v>99044</v>
      </c>
      <c r="C25788" t="s">
        <v>558</v>
      </c>
      <c r="D25788" t="s">
        <v>99045</v>
      </c>
      <c r="E25788" t="s">
        <v>2102</v>
      </c>
      <c r="F25788" t="s">
        <v>16</v>
      </c>
      <c r="G25788" t="s">
        <v>3221</v>
      </c>
      <c r="H25788">
        <v>0</v>
      </c>
      <c r="I25788">
        <v>0</v>
      </c>
      <c r="J25788">
        <v>0</v>
      </c>
      <c r="K25788" t="s">
        <v>99046</v>
      </c>
    </row>
    <row r="25789" spans="1:11" x14ac:dyDescent="0.3">
      <c r="A25789" t="s">
        <v>99047</v>
      </c>
      <c r="B25789" t="s">
        <v>99048</v>
      </c>
      <c r="C25789" t="s">
        <v>13</v>
      </c>
      <c r="D25789" t="s">
        <v>99049</v>
      </c>
      <c r="E25789" t="s">
        <v>66626</v>
      </c>
      <c r="F25789" t="s">
        <v>16</v>
      </c>
      <c r="G25789" t="s">
        <v>5327</v>
      </c>
      <c r="H25789">
        <v>0</v>
      </c>
      <c r="I25789">
        <v>0</v>
      </c>
      <c r="J25789">
        <v>0</v>
      </c>
      <c r="K25789" t="s">
        <v>99050</v>
      </c>
    </row>
    <row r="25790" spans="1:11" x14ac:dyDescent="0.3">
      <c r="A25790" t="s">
        <v>99051</v>
      </c>
      <c r="B25790" t="s">
        <v>99052</v>
      </c>
      <c r="C25790" t="s">
        <v>27</v>
      </c>
      <c r="D25790" t="s">
        <v>99053</v>
      </c>
      <c r="E25790" t="s">
        <v>29</v>
      </c>
      <c r="F25790" t="s">
        <v>41</v>
      </c>
      <c r="G25790" t="s">
        <v>42</v>
      </c>
      <c r="H25790">
        <v>0</v>
      </c>
      <c r="I25790">
        <v>0</v>
      </c>
      <c r="J25790">
        <v>0</v>
      </c>
      <c r="K25790" t="s">
        <v>99054</v>
      </c>
    </row>
    <row r="25791" spans="1:11" x14ac:dyDescent="0.3">
      <c r="A25791" t="s">
        <v>99055</v>
      </c>
      <c r="B25791" t="s">
        <v>99056</v>
      </c>
      <c r="C25791" t="s">
        <v>27</v>
      </c>
      <c r="D25791" t="s">
        <v>99057</v>
      </c>
      <c r="E25791" t="s">
        <v>29</v>
      </c>
      <c r="F25791" t="s">
        <v>41</v>
      </c>
      <c r="G25791" t="s">
        <v>42</v>
      </c>
      <c r="H25791">
        <v>0</v>
      </c>
      <c r="I25791">
        <v>0</v>
      </c>
      <c r="J25791">
        <v>0</v>
      </c>
      <c r="K25791" t="s">
        <v>99058</v>
      </c>
    </row>
    <row r="25792" spans="1:11" x14ac:dyDescent="0.3">
      <c r="A25792" t="s">
        <v>99059</v>
      </c>
      <c r="B25792" t="s">
        <v>99060</v>
      </c>
      <c r="C25792" t="s">
        <v>20</v>
      </c>
      <c r="D25792" t="s">
        <v>99061</v>
      </c>
      <c r="E25792" t="s">
        <v>22</v>
      </c>
      <c r="F25792" t="s">
        <v>3560</v>
      </c>
      <c r="G25792" t="s">
        <v>42</v>
      </c>
      <c r="H25792">
        <v>0</v>
      </c>
      <c r="I25792">
        <v>0</v>
      </c>
      <c r="J25792">
        <v>0</v>
      </c>
      <c r="K25792" t="s">
        <v>99062</v>
      </c>
    </row>
    <row r="25793" spans="1:11" x14ac:dyDescent="0.3">
      <c r="A25793" t="s">
        <v>99063</v>
      </c>
      <c r="B25793" t="s">
        <v>99064</v>
      </c>
      <c r="C25793" t="s">
        <v>20</v>
      </c>
      <c r="D25793" t="s">
        <v>99065</v>
      </c>
      <c r="E25793" t="s">
        <v>22</v>
      </c>
      <c r="F25793" t="s">
        <v>3555</v>
      </c>
      <c r="G25793" t="s">
        <v>42</v>
      </c>
      <c r="H25793">
        <v>0</v>
      </c>
      <c r="I25793">
        <v>0</v>
      </c>
      <c r="J25793">
        <v>0</v>
      </c>
      <c r="K25793" t="s">
        <v>99066</v>
      </c>
    </row>
    <row r="25794" spans="1:11" x14ac:dyDescent="0.3">
      <c r="A25794" t="s">
        <v>99067</v>
      </c>
      <c r="B25794" t="s">
        <v>99068</v>
      </c>
      <c r="C25794" t="s">
        <v>558</v>
      </c>
      <c r="D25794" t="s">
        <v>99069</v>
      </c>
      <c r="E25794" t="s">
        <v>981</v>
      </c>
      <c r="F25794" t="s">
        <v>16</v>
      </c>
      <c r="G25794" t="s">
        <v>24078</v>
      </c>
      <c r="H25794">
        <v>0</v>
      </c>
      <c r="I25794">
        <v>0</v>
      </c>
      <c r="J25794">
        <v>0</v>
      </c>
      <c r="K25794" t="s">
        <v>99070</v>
      </c>
    </row>
    <row r="25795" spans="1:11" x14ac:dyDescent="0.3">
      <c r="A25795" t="s">
        <v>99071</v>
      </c>
      <c r="B25795" t="s">
        <v>99072</v>
      </c>
      <c r="C25795" t="s">
        <v>558</v>
      </c>
      <c r="D25795" t="s">
        <v>99073</v>
      </c>
      <c r="E25795" t="s">
        <v>895</v>
      </c>
      <c r="F25795" t="s">
        <v>2036</v>
      </c>
      <c r="G25795" t="s">
        <v>42</v>
      </c>
      <c r="H25795">
        <v>0</v>
      </c>
      <c r="I25795">
        <v>0</v>
      </c>
      <c r="J25795">
        <v>0</v>
      </c>
      <c r="K25795" t="s">
        <v>99074</v>
      </c>
    </row>
    <row r="25796" spans="1:11" x14ac:dyDescent="0.3">
      <c r="A25796" t="s">
        <v>99075</v>
      </c>
      <c r="B25796" t="s">
        <v>99076</v>
      </c>
      <c r="C25796" t="s">
        <v>13</v>
      </c>
      <c r="D25796" t="s">
        <v>99077</v>
      </c>
      <c r="E25796" t="s">
        <v>66626</v>
      </c>
      <c r="F25796" t="s">
        <v>16</v>
      </c>
      <c r="G25796" t="s">
        <v>99078</v>
      </c>
      <c r="H25796">
        <v>0</v>
      </c>
      <c r="I25796">
        <v>0</v>
      </c>
      <c r="J25796">
        <v>0</v>
      </c>
      <c r="K25796" t="s">
        <v>99079</v>
      </c>
    </row>
    <row r="25797" spans="1:11" x14ac:dyDescent="0.3">
      <c r="A25797" t="s">
        <v>99080</v>
      </c>
      <c r="B25797" t="s">
        <v>99081</v>
      </c>
      <c r="C25797" t="s">
        <v>558</v>
      </c>
      <c r="D25797" t="s">
        <v>99082</v>
      </c>
      <c r="E25797" t="s">
        <v>1692</v>
      </c>
      <c r="F25797" t="s">
        <v>16</v>
      </c>
      <c r="G25797" t="s">
        <v>2026</v>
      </c>
      <c r="H25797">
        <v>0</v>
      </c>
      <c r="I25797">
        <v>0</v>
      </c>
      <c r="J25797">
        <v>0</v>
      </c>
      <c r="K25797" t="s">
        <v>99083</v>
      </c>
    </row>
    <row r="25798" spans="1:11" x14ac:dyDescent="0.3">
      <c r="A25798" t="s">
        <v>99084</v>
      </c>
      <c r="B25798" t="s">
        <v>99085</v>
      </c>
      <c r="C25798" t="s">
        <v>20</v>
      </c>
      <c r="D25798" t="s">
        <v>99086</v>
      </c>
      <c r="E25798" t="s">
        <v>62177</v>
      </c>
      <c r="F25798" t="s">
        <v>16</v>
      </c>
      <c r="G25798" t="s">
        <v>15799</v>
      </c>
      <c r="H25798">
        <v>0</v>
      </c>
      <c r="I25798">
        <v>0</v>
      </c>
      <c r="J25798">
        <v>0</v>
      </c>
      <c r="K25798" t="s">
        <v>99087</v>
      </c>
    </row>
    <row r="25799" spans="1:11" x14ac:dyDescent="0.3">
      <c r="A25799" t="s">
        <v>99088</v>
      </c>
      <c r="B25799" t="s">
        <v>99089</v>
      </c>
      <c r="C25799" t="s">
        <v>13</v>
      </c>
      <c r="D25799" t="s">
        <v>99090</v>
      </c>
      <c r="E25799" t="s">
        <v>66626</v>
      </c>
      <c r="F25799" t="s">
        <v>16</v>
      </c>
      <c r="G25799" t="s">
        <v>8365</v>
      </c>
      <c r="H25799">
        <v>0</v>
      </c>
      <c r="I25799">
        <v>0</v>
      </c>
      <c r="J25799">
        <v>0</v>
      </c>
      <c r="K25799" t="s">
        <v>99091</v>
      </c>
    </row>
    <row r="25800" spans="1:11" x14ac:dyDescent="0.3">
      <c r="A25800" t="s">
        <v>99092</v>
      </c>
      <c r="B25800" t="s">
        <v>99093</v>
      </c>
      <c r="C25800" t="s">
        <v>13</v>
      </c>
      <c r="D25800" t="s">
        <v>99094</v>
      </c>
      <c r="E25800" t="s">
        <v>66626</v>
      </c>
      <c r="F25800" t="s">
        <v>16</v>
      </c>
      <c r="G25800" t="s">
        <v>4034</v>
      </c>
      <c r="H25800">
        <v>0</v>
      </c>
      <c r="I25800">
        <v>0</v>
      </c>
      <c r="J25800">
        <v>0</v>
      </c>
      <c r="K25800" t="s">
        <v>99095</v>
      </c>
    </row>
    <row r="25801" spans="1:11" x14ac:dyDescent="0.3">
      <c r="A25801" t="s">
        <v>99096</v>
      </c>
      <c r="B25801" t="s">
        <v>44504</v>
      </c>
      <c r="C25801" t="s">
        <v>20</v>
      </c>
      <c r="D25801" t="s">
        <v>99097</v>
      </c>
      <c r="E25801" t="s">
        <v>62177</v>
      </c>
      <c r="F25801" t="s">
        <v>16</v>
      </c>
      <c r="G25801" t="s">
        <v>4044</v>
      </c>
      <c r="H25801">
        <v>0</v>
      </c>
      <c r="I25801">
        <v>0</v>
      </c>
      <c r="J25801">
        <v>0</v>
      </c>
      <c r="K25801" t="s">
        <v>99098</v>
      </c>
    </row>
    <row r="25802" spans="1:11" x14ac:dyDescent="0.3">
      <c r="A25802" t="s">
        <v>99099</v>
      </c>
      <c r="B25802" t="s">
        <v>99100</v>
      </c>
      <c r="C25802" t="s">
        <v>558</v>
      </c>
      <c r="D25802" t="s">
        <v>99101</v>
      </c>
      <c r="E25802" t="s">
        <v>981</v>
      </c>
      <c r="F25802" t="s">
        <v>16</v>
      </c>
      <c r="G25802" t="s">
        <v>50624</v>
      </c>
      <c r="H25802">
        <v>0</v>
      </c>
      <c r="I25802">
        <v>0</v>
      </c>
      <c r="J25802">
        <v>0</v>
      </c>
      <c r="K25802" t="s">
        <v>99102</v>
      </c>
    </row>
    <row r="25803" spans="1:11" x14ac:dyDescent="0.3">
      <c r="A25803" t="s">
        <v>99103</v>
      </c>
      <c r="B25803" t="s">
        <v>99104</v>
      </c>
      <c r="C25803" t="s">
        <v>27</v>
      </c>
      <c r="D25803" t="s">
        <v>99105</v>
      </c>
      <c r="E25803" t="s">
        <v>29</v>
      </c>
      <c r="F25803" t="s">
        <v>41</v>
      </c>
      <c r="G25803" t="s">
        <v>42</v>
      </c>
      <c r="H25803">
        <v>0</v>
      </c>
      <c r="I25803">
        <v>0</v>
      </c>
      <c r="J25803">
        <v>0</v>
      </c>
      <c r="K25803" t="s">
        <v>99106</v>
      </c>
    </row>
    <row r="25804" spans="1:11" x14ac:dyDescent="0.3">
      <c r="A25804" t="s">
        <v>99107</v>
      </c>
      <c r="B25804" t="s">
        <v>99108</v>
      </c>
      <c r="C25804" t="s">
        <v>27</v>
      </c>
      <c r="D25804" t="s">
        <v>99109</v>
      </c>
      <c r="E25804" t="s">
        <v>29</v>
      </c>
      <c r="F25804" t="s">
        <v>41</v>
      </c>
      <c r="G25804" t="s">
        <v>42</v>
      </c>
      <c r="H25804">
        <v>0</v>
      </c>
      <c r="I25804">
        <v>0</v>
      </c>
      <c r="J25804">
        <v>0</v>
      </c>
      <c r="K25804" t="s">
        <v>99110</v>
      </c>
    </row>
    <row r="25805" spans="1:11" x14ac:dyDescent="0.3">
      <c r="A25805" t="s">
        <v>99111</v>
      </c>
      <c r="B25805" t="s">
        <v>99112</v>
      </c>
      <c r="C25805" t="s">
        <v>27</v>
      </c>
      <c r="D25805" t="s">
        <v>99113</v>
      </c>
      <c r="E25805" t="s">
        <v>29</v>
      </c>
      <c r="F25805" t="s">
        <v>41</v>
      </c>
      <c r="G25805" t="s">
        <v>42</v>
      </c>
      <c r="H25805">
        <v>0</v>
      </c>
      <c r="I25805">
        <v>0</v>
      </c>
      <c r="J25805">
        <v>0</v>
      </c>
      <c r="K25805" t="s">
        <v>99114</v>
      </c>
    </row>
    <row r="25806" spans="1:11" x14ac:dyDescent="0.3">
      <c r="A25806" t="s">
        <v>99115</v>
      </c>
      <c r="B25806" t="s">
        <v>99116</v>
      </c>
      <c r="C25806" t="s">
        <v>466</v>
      </c>
      <c r="D25806" t="s">
        <v>99117</v>
      </c>
      <c r="E25806" t="s">
        <v>98383</v>
      </c>
      <c r="F25806" t="s">
        <v>16</v>
      </c>
      <c r="G25806" t="s">
        <v>88946</v>
      </c>
      <c r="H25806">
        <v>0</v>
      </c>
      <c r="I25806">
        <v>0</v>
      </c>
      <c r="J25806">
        <v>0</v>
      </c>
      <c r="K25806" t="s">
        <v>99118</v>
      </c>
    </row>
    <row r="25807" spans="1:11" x14ac:dyDescent="0.3">
      <c r="A25807" t="s">
        <v>99119</v>
      </c>
      <c r="B25807" t="s">
        <v>99120</v>
      </c>
      <c r="C25807" t="s">
        <v>466</v>
      </c>
      <c r="D25807" t="s">
        <v>99121</v>
      </c>
      <c r="E25807" t="s">
        <v>98383</v>
      </c>
      <c r="F25807" t="s">
        <v>16</v>
      </c>
      <c r="G25807" t="s">
        <v>1162</v>
      </c>
      <c r="H25807">
        <v>0</v>
      </c>
      <c r="I25807">
        <v>0</v>
      </c>
      <c r="J25807">
        <v>0</v>
      </c>
      <c r="K25807" t="s">
        <v>99122</v>
      </c>
    </row>
    <row r="25808" spans="1:11" x14ac:dyDescent="0.3">
      <c r="A25808" t="s">
        <v>99123</v>
      </c>
      <c r="B25808" t="s">
        <v>99124</v>
      </c>
      <c r="C25808" t="s">
        <v>466</v>
      </c>
      <c r="D25808" t="s">
        <v>99125</v>
      </c>
      <c r="E25808" t="s">
        <v>98383</v>
      </c>
      <c r="F25808" t="s">
        <v>16</v>
      </c>
      <c r="G25808" t="s">
        <v>756</v>
      </c>
      <c r="H25808">
        <v>0</v>
      </c>
      <c r="I25808">
        <v>0</v>
      </c>
      <c r="J25808">
        <v>0</v>
      </c>
      <c r="K25808" t="s">
        <v>99126</v>
      </c>
    </row>
    <row r="25809" spans="1:11" x14ac:dyDescent="0.3">
      <c r="A25809" t="s">
        <v>99127</v>
      </c>
      <c r="B25809" t="s">
        <v>99128</v>
      </c>
      <c r="C25809" t="s">
        <v>466</v>
      </c>
      <c r="D25809" t="s">
        <v>99129</v>
      </c>
      <c r="E25809" t="s">
        <v>98383</v>
      </c>
      <c r="F25809" t="s">
        <v>16</v>
      </c>
      <c r="G25809" t="s">
        <v>4717</v>
      </c>
      <c r="H25809">
        <v>0</v>
      </c>
      <c r="I25809">
        <v>0</v>
      </c>
      <c r="J25809">
        <v>0</v>
      </c>
      <c r="K25809" t="s">
        <v>99130</v>
      </c>
    </row>
    <row r="25810" spans="1:11" x14ac:dyDescent="0.3">
      <c r="A25810" t="s">
        <v>99131</v>
      </c>
      <c r="B25810" t="s">
        <v>99132</v>
      </c>
      <c r="C25810" t="s">
        <v>466</v>
      </c>
      <c r="D25810" t="s">
        <v>99133</v>
      </c>
      <c r="E25810" t="s">
        <v>98383</v>
      </c>
      <c r="F25810" t="s">
        <v>16</v>
      </c>
      <c r="G25810" t="s">
        <v>1124</v>
      </c>
      <c r="H25810">
        <v>0</v>
      </c>
      <c r="I25810">
        <v>0</v>
      </c>
      <c r="J25810">
        <v>0</v>
      </c>
      <c r="K25810" t="s">
        <v>99134</v>
      </c>
    </row>
    <row r="25811" spans="1:11" x14ac:dyDescent="0.3">
      <c r="A25811" t="s">
        <v>99135</v>
      </c>
      <c r="B25811" t="s">
        <v>99136</v>
      </c>
      <c r="C25811" t="s">
        <v>20</v>
      </c>
      <c r="D25811" t="s">
        <v>99137</v>
      </c>
      <c r="E25811" t="s">
        <v>22</v>
      </c>
      <c r="F25811" t="s">
        <v>16</v>
      </c>
      <c r="G25811" t="s">
        <v>12174</v>
      </c>
      <c r="H25811">
        <v>0</v>
      </c>
      <c r="I25811">
        <v>0</v>
      </c>
      <c r="J25811">
        <v>0</v>
      </c>
      <c r="K25811" t="s">
        <v>99138</v>
      </c>
    </row>
    <row r="25812" spans="1:11" x14ac:dyDescent="0.3">
      <c r="A25812" t="s">
        <v>99139</v>
      </c>
      <c r="B25812" t="s">
        <v>99140</v>
      </c>
      <c r="C25812" t="s">
        <v>466</v>
      </c>
      <c r="D25812" t="s">
        <v>99141</v>
      </c>
      <c r="E25812" t="s">
        <v>98383</v>
      </c>
      <c r="F25812" t="s">
        <v>16</v>
      </c>
      <c r="G25812" t="s">
        <v>7236</v>
      </c>
      <c r="H25812">
        <v>0</v>
      </c>
      <c r="I25812">
        <v>0</v>
      </c>
      <c r="J25812">
        <v>0</v>
      </c>
      <c r="K25812" t="s">
        <v>99142</v>
      </c>
    </row>
    <row r="25813" spans="1:11" x14ac:dyDescent="0.3">
      <c r="A25813" t="s">
        <v>99143</v>
      </c>
      <c r="B25813" t="s">
        <v>99144</v>
      </c>
      <c r="C25813" t="s">
        <v>466</v>
      </c>
      <c r="D25813" t="s">
        <v>99145</v>
      </c>
      <c r="E25813" t="s">
        <v>98383</v>
      </c>
      <c r="F25813" t="s">
        <v>16</v>
      </c>
      <c r="G25813" t="s">
        <v>7708</v>
      </c>
      <c r="H25813">
        <v>0</v>
      </c>
      <c r="I25813">
        <v>0</v>
      </c>
      <c r="J25813">
        <v>0</v>
      </c>
      <c r="K25813" t="s">
        <v>99146</v>
      </c>
    </row>
    <row r="25814" spans="1:11" x14ac:dyDescent="0.3">
      <c r="A25814" t="s">
        <v>99147</v>
      </c>
      <c r="B25814" t="s">
        <v>99148</v>
      </c>
      <c r="C25814" t="s">
        <v>13</v>
      </c>
      <c r="D25814" t="s">
        <v>99149</v>
      </c>
      <c r="E25814" t="s">
        <v>66626</v>
      </c>
      <c r="F25814" t="s">
        <v>16</v>
      </c>
      <c r="G25814" t="s">
        <v>12342</v>
      </c>
      <c r="H25814">
        <v>0</v>
      </c>
      <c r="I25814">
        <v>0</v>
      </c>
      <c r="J25814">
        <v>0</v>
      </c>
      <c r="K25814" t="s">
        <v>99150</v>
      </c>
    </row>
    <row r="25815" spans="1:11" x14ac:dyDescent="0.3">
      <c r="A25815" t="s">
        <v>99151</v>
      </c>
      <c r="B25815" t="s">
        <v>99152</v>
      </c>
      <c r="C25815" t="s">
        <v>13</v>
      </c>
      <c r="D25815" t="s">
        <v>99153</v>
      </c>
      <c r="E25815" t="s">
        <v>66626</v>
      </c>
      <c r="F25815" t="s">
        <v>16</v>
      </c>
      <c r="G25815" t="s">
        <v>18410</v>
      </c>
      <c r="H25815">
        <v>0</v>
      </c>
      <c r="I25815">
        <v>0</v>
      </c>
      <c r="J25815">
        <v>0</v>
      </c>
      <c r="K25815" t="s">
        <v>99154</v>
      </c>
    </row>
    <row r="25816" spans="1:11" x14ac:dyDescent="0.3">
      <c r="A25816" t="s">
        <v>99155</v>
      </c>
      <c r="B25816" t="s">
        <v>99156</v>
      </c>
      <c r="C25816" t="s">
        <v>13</v>
      </c>
      <c r="D25816" t="s">
        <v>99157</v>
      </c>
      <c r="E25816" t="s">
        <v>66626</v>
      </c>
      <c r="F25816" t="s">
        <v>16</v>
      </c>
      <c r="G25816" t="s">
        <v>1496</v>
      </c>
      <c r="H25816">
        <v>0</v>
      </c>
      <c r="I25816">
        <v>0</v>
      </c>
      <c r="J25816">
        <v>0</v>
      </c>
      <c r="K25816" t="s">
        <v>99158</v>
      </c>
    </row>
    <row r="25817" spans="1:11" x14ac:dyDescent="0.3">
      <c r="A25817" t="s">
        <v>99159</v>
      </c>
      <c r="B25817" t="s">
        <v>99160</v>
      </c>
      <c r="C25817" t="s">
        <v>13</v>
      </c>
      <c r="D25817" t="s">
        <v>99161</v>
      </c>
      <c r="E25817" t="s">
        <v>66626</v>
      </c>
      <c r="F25817" t="s">
        <v>16</v>
      </c>
      <c r="G25817" t="s">
        <v>44727</v>
      </c>
      <c r="H25817">
        <v>0</v>
      </c>
      <c r="I25817">
        <v>0</v>
      </c>
      <c r="J25817">
        <v>0</v>
      </c>
      <c r="K25817" t="s">
        <v>99162</v>
      </c>
    </row>
    <row r="25818" spans="1:11" x14ac:dyDescent="0.3">
      <c r="A25818" t="s">
        <v>99163</v>
      </c>
      <c r="B25818" t="s">
        <v>99164</v>
      </c>
      <c r="C25818" t="s">
        <v>20</v>
      </c>
      <c r="D25818" t="s">
        <v>99165</v>
      </c>
      <c r="E25818" t="s">
        <v>62177</v>
      </c>
      <c r="F25818" t="s">
        <v>17245</v>
      </c>
      <c r="G25818" t="s">
        <v>42</v>
      </c>
      <c r="H25818">
        <v>0</v>
      </c>
      <c r="I25818">
        <v>0</v>
      </c>
      <c r="J25818">
        <v>0</v>
      </c>
      <c r="K25818" t="s">
        <v>99166</v>
      </c>
    </row>
    <row r="25819" spans="1:11" x14ac:dyDescent="0.3">
      <c r="A25819" t="s">
        <v>99167</v>
      </c>
      <c r="B25819" t="s">
        <v>99168</v>
      </c>
      <c r="C25819" t="s">
        <v>13</v>
      </c>
      <c r="D25819" t="s">
        <v>99169</v>
      </c>
      <c r="E25819" t="s">
        <v>15</v>
      </c>
      <c r="F25819" t="s">
        <v>16</v>
      </c>
      <c r="G25819" t="s">
        <v>3216</v>
      </c>
      <c r="H25819">
        <v>0</v>
      </c>
      <c r="I25819">
        <v>0</v>
      </c>
      <c r="J25819">
        <v>0</v>
      </c>
      <c r="K25819" t="s">
        <v>99170</v>
      </c>
    </row>
    <row r="25820" spans="1:11" x14ac:dyDescent="0.3">
      <c r="A25820" t="s">
        <v>99171</v>
      </c>
      <c r="B25820" t="s">
        <v>99172</v>
      </c>
      <c r="C25820" t="s">
        <v>27</v>
      </c>
      <c r="D25820" t="s">
        <v>99173</v>
      </c>
      <c r="E25820" t="s">
        <v>29</v>
      </c>
      <c r="F25820" t="s">
        <v>16</v>
      </c>
      <c r="G25820" t="s">
        <v>59505</v>
      </c>
      <c r="H25820">
        <v>0</v>
      </c>
      <c r="I25820">
        <v>0</v>
      </c>
      <c r="J25820">
        <v>0</v>
      </c>
      <c r="K25820" t="s">
        <v>99174</v>
      </c>
    </row>
    <row r="25821" spans="1:11" x14ac:dyDescent="0.3">
      <c r="A25821" t="s">
        <v>99175</v>
      </c>
      <c r="B25821" t="s">
        <v>99176</v>
      </c>
      <c r="C25821" t="s">
        <v>27</v>
      </c>
      <c r="D25821" t="s">
        <v>99177</v>
      </c>
      <c r="E25821" t="s">
        <v>29</v>
      </c>
      <c r="F25821" t="s">
        <v>16</v>
      </c>
      <c r="G25821" t="s">
        <v>355</v>
      </c>
      <c r="H25821">
        <v>0</v>
      </c>
      <c r="I25821">
        <v>0</v>
      </c>
      <c r="J25821">
        <v>0</v>
      </c>
      <c r="K25821" t="s">
        <v>99178</v>
      </c>
    </row>
    <row r="25822" spans="1:11" x14ac:dyDescent="0.3">
      <c r="A25822" t="s">
        <v>99179</v>
      </c>
      <c r="B25822" t="s">
        <v>99180</v>
      </c>
      <c r="C25822" t="s">
        <v>1159</v>
      </c>
      <c r="D25822" t="s">
        <v>99181</v>
      </c>
      <c r="E25822" t="s">
        <v>10552</v>
      </c>
      <c r="F25822" t="s">
        <v>16</v>
      </c>
      <c r="G25822" t="s">
        <v>4525</v>
      </c>
      <c r="H25822">
        <v>0</v>
      </c>
      <c r="I25822">
        <v>0</v>
      </c>
      <c r="J25822">
        <v>0</v>
      </c>
      <c r="K25822" t="s">
        <v>99182</v>
      </c>
    </row>
    <row r="25823" spans="1:11" x14ac:dyDescent="0.3">
      <c r="A25823" t="s">
        <v>99183</v>
      </c>
      <c r="B25823" t="s">
        <v>99184</v>
      </c>
      <c r="C25823" t="s">
        <v>558</v>
      </c>
      <c r="D25823" t="s">
        <v>99185</v>
      </c>
      <c r="E25823" t="s">
        <v>1692</v>
      </c>
      <c r="F25823" t="s">
        <v>16</v>
      </c>
      <c r="G25823" t="s">
        <v>3987</v>
      </c>
      <c r="H25823">
        <v>0</v>
      </c>
      <c r="I25823">
        <v>0</v>
      </c>
      <c r="J25823">
        <v>0</v>
      </c>
      <c r="K25823" t="s">
        <v>99186</v>
      </c>
    </row>
    <row r="25824" spans="1:11" x14ac:dyDescent="0.3">
      <c r="A25824" t="s">
        <v>99187</v>
      </c>
      <c r="B25824" t="s">
        <v>99188</v>
      </c>
      <c r="C25824" t="s">
        <v>20</v>
      </c>
      <c r="D25824" t="s">
        <v>99189</v>
      </c>
      <c r="E25824" t="s">
        <v>62177</v>
      </c>
      <c r="F25824" t="s">
        <v>9182</v>
      </c>
      <c r="G25824" t="s">
        <v>42</v>
      </c>
      <c r="H25824">
        <v>0</v>
      </c>
      <c r="I25824">
        <v>0</v>
      </c>
      <c r="J25824">
        <v>0</v>
      </c>
      <c r="K25824" t="s">
        <v>99190</v>
      </c>
    </row>
    <row r="25825" spans="1:11" x14ac:dyDescent="0.3">
      <c r="A25825" t="s">
        <v>99191</v>
      </c>
      <c r="B25825" t="s">
        <v>99192</v>
      </c>
      <c r="C25825" t="s">
        <v>20</v>
      </c>
      <c r="D25825" t="s">
        <v>99193</v>
      </c>
      <c r="E25825" t="s">
        <v>62177</v>
      </c>
      <c r="F25825" t="s">
        <v>10022</v>
      </c>
      <c r="G25825" t="s">
        <v>42</v>
      </c>
      <c r="H25825">
        <v>0</v>
      </c>
      <c r="I25825">
        <v>0</v>
      </c>
      <c r="J25825">
        <v>0</v>
      </c>
      <c r="K25825" t="s">
        <v>99194</v>
      </c>
    </row>
    <row r="25826" spans="1:11" x14ac:dyDescent="0.3">
      <c r="A25826" t="s">
        <v>99195</v>
      </c>
      <c r="B25826" t="s">
        <v>99196</v>
      </c>
      <c r="C25826" t="s">
        <v>20</v>
      </c>
      <c r="D25826" t="s">
        <v>99197</v>
      </c>
      <c r="E25826" t="s">
        <v>62177</v>
      </c>
      <c r="F25826" t="s">
        <v>9173</v>
      </c>
      <c r="G25826" t="s">
        <v>42</v>
      </c>
      <c r="H25826">
        <v>0</v>
      </c>
      <c r="I25826">
        <v>0</v>
      </c>
      <c r="J25826">
        <v>0</v>
      </c>
      <c r="K25826" t="s">
        <v>99198</v>
      </c>
    </row>
    <row r="25827" spans="1:11" x14ac:dyDescent="0.3">
      <c r="A25827" t="s">
        <v>99199</v>
      </c>
      <c r="B25827" t="s">
        <v>99200</v>
      </c>
      <c r="C25827" t="s">
        <v>466</v>
      </c>
      <c r="D25827" t="s">
        <v>99201</v>
      </c>
      <c r="E25827" t="s">
        <v>98383</v>
      </c>
      <c r="F25827" t="s">
        <v>16</v>
      </c>
      <c r="G25827" t="s">
        <v>1463</v>
      </c>
      <c r="H25827">
        <v>0</v>
      </c>
      <c r="I25827">
        <v>0</v>
      </c>
      <c r="J25827">
        <v>0</v>
      </c>
      <c r="K25827" t="s">
        <v>99202</v>
      </c>
    </row>
    <row r="25828" spans="1:11" x14ac:dyDescent="0.3">
      <c r="A25828" t="s">
        <v>99203</v>
      </c>
      <c r="B25828" t="s">
        <v>99204</v>
      </c>
      <c r="C25828" t="s">
        <v>13</v>
      </c>
      <c r="D25828" t="s">
        <v>99205</v>
      </c>
      <c r="E25828" t="s">
        <v>66626</v>
      </c>
      <c r="F25828" t="s">
        <v>16</v>
      </c>
      <c r="G25828" t="s">
        <v>5327</v>
      </c>
      <c r="H25828">
        <v>0</v>
      </c>
      <c r="I25828">
        <v>0</v>
      </c>
      <c r="J25828">
        <v>0</v>
      </c>
      <c r="K25828" t="s">
        <v>99206</v>
      </c>
    </row>
    <row r="25829" spans="1:11" x14ac:dyDescent="0.3">
      <c r="A25829" t="s">
        <v>99207</v>
      </c>
      <c r="B25829" t="s">
        <v>99208</v>
      </c>
      <c r="C25829" t="s">
        <v>27</v>
      </c>
      <c r="D25829" t="s">
        <v>99209</v>
      </c>
      <c r="E25829" t="s">
        <v>29</v>
      </c>
      <c r="F25829" t="s">
        <v>16</v>
      </c>
      <c r="G25829" t="s">
        <v>7000</v>
      </c>
      <c r="H25829">
        <v>0</v>
      </c>
      <c r="I25829">
        <v>0</v>
      </c>
      <c r="J25829">
        <v>0</v>
      </c>
      <c r="K25829" t="s">
        <v>99210</v>
      </c>
    </row>
    <row r="25830" spans="1:11" x14ac:dyDescent="0.3">
      <c r="A25830" t="s">
        <v>99211</v>
      </c>
      <c r="B25830" t="s">
        <v>99212</v>
      </c>
      <c r="C25830" t="s">
        <v>13</v>
      </c>
      <c r="D25830" t="s">
        <v>99213</v>
      </c>
      <c r="E25830" t="s">
        <v>66626</v>
      </c>
      <c r="F25830" t="s">
        <v>16</v>
      </c>
      <c r="G25830" t="s">
        <v>27224</v>
      </c>
      <c r="H25830">
        <v>0</v>
      </c>
      <c r="I25830">
        <v>0</v>
      </c>
      <c r="J25830">
        <v>0</v>
      </c>
      <c r="K25830" t="s">
        <v>99214</v>
      </c>
    </row>
    <row r="25831" spans="1:11" x14ac:dyDescent="0.3">
      <c r="A25831" t="s">
        <v>99215</v>
      </c>
      <c r="B25831" t="s">
        <v>99216</v>
      </c>
      <c r="C25831" t="s">
        <v>13</v>
      </c>
      <c r="D25831" t="s">
        <v>99217</v>
      </c>
      <c r="E25831" t="s">
        <v>66626</v>
      </c>
      <c r="F25831" t="s">
        <v>16</v>
      </c>
      <c r="G25831" t="s">
        <v>3168</v>
      </c>
      <c r="H25831">
        <v>0</v>
      </c>
      <c r="I25831">
        <v>0</v>
      </c>
      <c r="J25831">
        <v>0</v>
      </c>
      <c r="K25831" t="s">
        <v>99218</v>
      </c>
    </row>
    <row r="25832" spans="1:11" x14ac:dyDescent="0.3">
      <c r="A25832" t="s">
        <v>99219</v>
      </c>
      <c r="B25832" t="s">
        <v>99220</v>
      </c>
      <c r="C25832" t="s">
        <v>13</v>
      </c>
      <c r="D25832" t="s">
        <v>99221</v>
      </c>
      <c r="E25832" t="s">
        <v>66626</v>
      </c>
      <c r="F25832" t="s">
        <v>16</v>
      </c>
      <c r="G25832" t="s">
        <v>2189</v>
      </c>
      <c r="H25832">
        <v>0</v>
      </c>
      <c r="I25832">
        <v>0</v>
      </c>
      <c r="J25832">
        <v>0</v>
      </c>
      <c r="K25832" t="s">
        <v>99222</v>
      </c>
    </row>
    <row r="25833" spans="1:11" x14ac:dyDescent="0.3">
      <c r="A25833" t="s">
        <v>99223</v>
      </c>
      <c r="B25833" t="s">
        <v>99224</v>
      </c>
      <c r="C25833" t="s">
        <v>27</v>
      </c>
      <c r="D25833" t="s">
        <v>99225</v>
      </c>
      <c r="E25833" t="s">
        <v>29</v>
      </c>
      <c r="F25833" t="s">
        <v>16</v>
      </c>
      <c r="G25833" t="s">
        <v>4644</v>
      </c>
      <c r="H25833">
        <v>0</v>
      </c>
      <c r="I25833">
        <v>0</v>
      </c>
      <c r="J25833">
        <v>0</v>
      </c>
      <c r="K25833" t="s">
        <v>99226</v>
      </c>
    </row>
    <row r="25834" spans="1:11" x14ac:dyDescent="0.3">
      <c r="A25834" t="s">
        <v>99227</v>
      </c>
      <c r="B25834" t="s">
        <v>99228</v>
      </c>
      <c r="C25834" t="s">
        <v>27</v>
      </c>
      <c r="D25834" t="s">
        <v>99229</v>
      </c>
      <c r="E25834" t="s">
        <v>29</v>
      </c>
      <c r="F25834" t="s">
        <v>41</v>
      </c>
      <c r="G25834" t="s">
        <v>42</v>
      </c>
      <c r="H25834">
        <v>0</v>
      </c>
      <c r="I25834">
        <v>0</v>
      </c>
      <c r="J25834">
        <v>0</v>
      </c>
      <c r="K25834" t="s">
        <v>99230</v>
      </c>
    </row>
    <row r="25835" spans="1:11" x14ac:dyDescent="0.3">
      <c r="A25835" t="s">
        <v>99231</v>
      </c>
      <c r="B25835" t="s">
        <v>99232</v>
      </c>
      <c r="C25835" t="s">
        <v>20</v>
      </c>
      <c r="D25835" t="s">
        <v>99233</v>
      </c>
      <c r="E25835" t="s">
        <v>62177</v>
      </c>
      <c r="F25835" t="s">
        <v>650</v>
      </c>
      <c r="G25835" t="s">
        <v>42</v>
      </c>
      <c r="H25835">
        <v>0</v>
      </c>
      <c r="I25835">
        <v>0</v>
      </c>
      <c r="J25835">
        <v>0</v>
      </c>
      <c r="K25835" t="s">
        <v>99234</v>
      </c>
    </row>
    <row r="25836" spans="1:11" x14ac:dyDescent="0.3">
      <c r="A25836" t="s">
        <v>99235</v>
      </c>
      <c r="B25836" t="s">
        <v>99236</v>
      </c>
      <c r="C25836" t="s">
        <v>27</v>
      </c>
      <c r="D25836" t="e">
        <f>사이리스터.</f>
        <v>#NAME?</v>
      </c>
      <c r="E25836" t="s">
        <v>29</v>
      </c>
      <c r="F25836" t="s">
        <v>16</v>
      </c>
      <c r="G25836" t="s">
        <v>8512</v>
      </c>
      <c r="H25836">
        <v>0</v>
      </c>
      <c r="I25836">
        <v>0</v>
      </c>
      <c r="J25836">
        <v>0</v>
      </c>
      <c r="K25836" t="s">
        <v>99237</v>
      </c>
    </row>
    <row r="25837" spans="1:11" x14ac:dyDescent="0.3">
      <c r="A25837" t="s">
        <v>99238</v>
      </c>
      <c r="C25837" t="s">
        <v>466</v>
      </c>
      <c r="D25837" t="s">
        <v>99239</v>
      </c>
      <c r="E25837" t="s">
        <v>98383</v>
      </c>
      <c r="F25837" t="s">
        <v>16</v>
      </c>
      <c r="G25837" t="s">
        <v>59632</v>
      </c>
      <c r="H25837">
        <v>0</v>
      </c>
      <c r="I25837">
        <v>0</v>
      </c>
      <c r="J25837">
        <v>0</v>
      </c>
      <c r="K25837" t="s">
        <v>99240</v>
      </c>
    </row>
    <row r="25838" spans="1:11" x14ac:dyDescent="0.3">
      <c r="A25838" t="s">
        <v>99241</v>
      </c>
      <c r="C25838" t="s">
        <v>13</v>
      </c>
      <c r="D25838" t="s">
        <v>99242</v>
      </c>
      <c r="E25838" t="s">
        <v>66626</v>
      </c>
      <c r="F25838" t="s">
        <v>16</v>
      </c>
      <c r="G25838" t="s">
        <v>8377</v>
      </c>
      <c r="H25838">
        <v>0</v>
      </c>
      <c r="I25838">
        <v>0</v>
      </c>
      <c r="J25838">
        <v>0</v>
      </c>
      <c r="K25838" t="s">
        <v>99243</v>
      </c>
    </row>
    <row r="25839" spans="1:11" x14ac:dyDescent="0.3">
      <c r="A25839" t="s">
        <v>99244</v>
      </c>
      <c r="B25839" t="s">
        <v>99245</v>
      </c>
      <c r="C25839" t="s">
        <v>13</v>
      </c>
      <c r="D25839" t="s">
        <v>99246</v>
      </c>
      <c r="E25839" t="s">
        <v>66626</v>
      </c>
      <c r="F25839" t="s">
        <v>2224</v>
      </c>
      <c r="G25839" t="s">
        <v>42</v>
      </c>
      <c r="H25839">
        <v>0</v>
      </c>
      <c r="I25839">
        <v>0</v>
      </c>
      <c r="J25839">
        <v>0</v>
      </c>
      <c r="K25839" t="s">
        <v>99247</v>
      </c>
    </row>
    <row r="25840" spans="1:11" x14ac:dyDescent="0.3">
      <c r="A25840" t="s">
        <v>99248</v>
      </c>
      <c r="B25840" t="s">
        <v>99249</v>
      </c>
      <c r="C25840" t="s">
        <v>20</v>
      </c>
      <c r="D25840" t="s">
        <v>99250</v>
      </c>
      <c r="E25840" t="s">
        <v>62177</v>
      </c>
      <c r="F25840" t="s">
        <v>1751</v>
      </c>
      <c r="G25840" t="s">
        <v>10008</v>
      </c>
      <c r="H25840">
        <v>0</v>
      </c>
      <c r="I25840">
        <v>0</v>
      </c>
      <c r="J25840">
        <v>0</v>
      </c>
      <c r="K25840" t="s">
        <v>99251</v>
      </c>
    </row>
    <row r="25841" spans="1:11" x14ac:dyDescent="0.3">
      <c r="A25841" t="s">
        <v>99252</v>
      </c>
      <c r="B25841" t="s">
        <v>99253</v>
      </c>
      <c r="C25841" t="s">
        <v>20</v>
      </c>
      <c r="D25841" t="s">
        <v>99254</v>
      </c>
      <c r="E25841" t="s">
        <v>62177</v>
      </c>
      <c r="F25841" t="s">
        <v>2585</v>
      </c>
      <c r="G25841" t="s">
        <v>42</v>
      </c>
      <c r="H25841">
        <v>0</v>
      </c>
      <c r="I25841">
        <v>0</v>
      </c>
      <c r="J25841">
        <v>0</v>
      </c>
      <c r="K25841" t="s">
        <v>99255</v>
      </c>
    </row>
    <row r="25842" spans="1:11" x14ac:dyDescent="0.3">
      <c r="A25842" t="s">
        <v>99256</v>
      </c>
      <c r="B25842" t="s">
        <v>99257</v>
      </c>
      <c r="C25842" t="s">
        <v>27</v>
      </c>
      <c r="D25842" t="s">
        <v>99258</v>
      </c>
      <c r="E25842" t="s">
        <v>29</v>
      </c>
      <c r="F25842" t="s">
        <v>41</v>
      </c>
      <c r="G25842" t="s">
        <v>42</v>
      </c>
      <c r="H25842">
        <v>0</v>
      </c>
      <c r="I25842">
        <v>0</v>
      </c>
      <c r="J25842">
        <v>0</v>
      </c>
      <c r="K25842" t="s">
        <v>99259</v>
      </c>
    </row>
    <row r="25843" spans="1:11" x14ac:dyDescent="0.3">
      <c r="A25843" t="s">
        <v>99260</v>
      </c>
      <c r="B25843" t="s">
        <v>99261</v>
      </c>
      <c r="C25843" t="s">
        <v>13</v>
      </c>
      <c r="D25843" t="s">
        <v>99262</v>
      </c>
      <c r="E25843" t="s">
        <v>66626</v>
      </c>
      <c r="F25843" t="s">
        <v>5326</v>
      </c>
      <c r="G25843" t="s">
        <v>1710</v>
      </c>
      <c r="H25843">
        <v>0</v>
      </c>
      <c r="I25843">
        <v>0</v>
      </c>
      <c r="J25843">
        <v>0</v>
      </c>
      <c r="K25843" t="s">
        <v>99263</v>
      </c>
    </row>
    <row r="25844" spans="1:11" x14ac:dyDescent="0.3">
      <c r="A25844" t="s">
        <v>99264</v>
      </c>
      <c r="B25844" t="s">
        <v>99265</v>
      </c>
      <c r="C25844" t="s">
        <v>20</v>
      </c>
      <c r="D25844" t="s">
        <v>99266</v>
      </c>
      <c r="E25844" t="s">
        <v>62177</v>
      </c>
      <c r="F25844" t="s">
        <v>8771</v>
      </c>
      <c r="G25844" t="s">
        <v>42</v>
      </c>
      <c r="H25844">
        <v>0</v>
      </c>
      <c r="I25844">
        <v>0</v>
      </c>
      <c r="J25844">
        <v>0</v>
      </c>
      <c r="K25844" t="s">
        <v>99267</v>
      </c>
    </row>
    <row r="25845" spans="1:11" x14ac:dyDescent="0.3">
      <c r="A25845" t="s">
        <v>99268</v>
      </c>
      <c r="B25845" t="s">
        <v>99269</v>
      </c>
      <c r="C25845" t="s">
        <v>13</v>
      </c>
      <c r="D25845" t="s">
        <v>99270</v>
      </c>
      <c r="E25845" t="s">
        <v>15</v>
      </c>
      <c r="F25845" t="s">
        <v>16</v>
      </c>
      <c r="G25845" t="s">
        <v>72731</v>
      </c>
      <c r="H25845">
        <v>0</v>
      </c>
      <c r="I25845">
        <v>0</v>
      </c>
      <c r="J25845">
        <v>0</v>
      </c>
      <c r="K25845" t="s">
        <v>99271</v>
      </c>
    </row>
    <row r="25846" spans="1:11" x14ac:dyDescent="0.3">
      <c r="A25846" t="s">
        <v>99272</v>
      </c>
      <c r="B25846" t="s">
        <v>99273</v>
      </c>
      <c r="C25846" t="s">
        <v>20</v>
      </c>
      <c r="D25846" t="s">
        <v>99274</v>
      </c>
      <c r="E25846" t="s">
        <v>62177</v>
      </c>
      <c r="F25846" t="s">
        <v>1518</v>
      </c>
      <c r="G25846" t="s">
        <v>42</v>
      </c>
      <c r="H25846">
        <v>0</v>
      </c>
      <c r="I25846">
        <v>0</v>
      </c>
      <c r="J25846">
        <v>0</v>
      </c>
      <c r="K25846" t="s">
        <v>99275</v>
      </c>
    </row>
    <row r="25847" spans="1:11" x14ac:dyDescent="0.3">
      <c r="A25847" t="s">
        <v>99276</v>
      </c>
      <c r="B25847" t="s">
        <v>99277</v>
      </c>
      <c r="C25847" t="s">
        <v>20</v>
      </c>
      <c r="D25847" t="s">
        <v>99278</v>
      </c>
      <c r="E25847" t="s">
        <v>62177</v>
      </c>
      <c r="F25847" t="s">
        <v>417</v>
      </c>
      <c r="G25847" t="s">
        <v>42</v>
      </c>
      <c r="H25847">
        <v>0</v>
      </c>
      <c r="I25847">
        <v>0</v>
      </c>
      <c r="J25847">
        <v>0</v>
      </c>
      <c r="K25847" t="s">
        <v>99279</v>
      </c>
    </row>
    <row r="25848" spans="1:11" x14ac:dyDescent="0.3">
      <c r="A25848" t="s">
        <v>99280</v>
      </c>
      <c r="B25848" t="s">
        <v>99281</v>
      </c>
      <c r="C25848" t="s">
        <v>20</v>
      </c>
      <c r="D25848" t="s">
        <v>99282</v>
      </c>
      <c r="E25848" t="s">
        <v>62177</v>
      </c>
      <c r="F25848" t="s">
        <v>15181</v>
      </c>
      <c r="G25848" t="s">
        <v>42</v>
      </c>
      <c r="H25848">
        <v>0</v>
      </c>
      <c r="I25848">
        <v>0</v>
      </c>
      <c r="J25848">
        <v>0</v>
      </c>
      <c r="K25848" t="s">
        <v>99283</v>
      </c>
    </row>
    <row r="25849" spans="1:11" x14ac:dyDescent="0.3">
      <c r="A25849" t="s">
        <v>99284</v>
      </c>
      <c r="B25849" t="s">
        <v>99285</v>
      </c>
      <c r="C25849" t="s">
        <v>558</v>
      </c>
      <c r="D25849" t="s">
        <v>99286</v>
      </c>
      <c r="E25849" t="s">
        <v>1692</v>
      </c>
      <c r="F25849" t="s">
        <v>28710</v>
      </c>
      <c r="G25849" t="s">
        <v>5387</v>
      </c>
      <c r="H25849">
        <v>0</v>
      </c>
      <c r="I25849">
        <v>0</v>
      </c>
      <c r="J25849">
        <v>0</v>
      </c>
      <c r="K25849" t="s">
        <v>99287</v>
      </c>
    </row>
    <row r="25850" spans="1:11" x14ac:dyDescent="0.3">
      <c r="A25850" t="s">
        <v>99288</v>
      </c>
      <c r="B25850" t="s">
        <v>99289</v>
      </c>
      <c r="C25850" t="s">
        <v>558</v>
      </c>
      <c r="D25850" t="s">
        <v>99290</v>
      </c>
      <c r="E25850" t="s">
        <v>1692</v>
      </c>
      <c r="F25850" t="s">
        <v>16</v>
      </c>
      <c r="G25850" t="s">
        <v>19401</v>
      </c>
      <c r="H25850">
        <v>0</v>
      </c>
      <c r="I25850">
        <v>0</v>
      </c>
      <c r="J25850">
        <v>0</v>
      </c>
      <c r="K25850" t="s">
        <v>99291</v>
      </c>
    </row>
    <row r="25851" spans="1:11" x14ac:dyDescent="0.3">
      <c r="A25851" t="s">
        <v>99292</v>
      </c>
      <c r="B25851" t="s">
        <v>99293</v>
      </c>
      <c r="C25851" t="s">
        <v>13</v>
      </c>
      <c r="D25851" t="s">
        <v>99294</v>
      </c>
      <c r="E25851" t="s">
        <v>66626</v>
      </c>
      <c r="F25851" t="s">
        <v>16</v>
      </c>
      <c r="G25851" t="s">
        <v>35844</v>
      </c>
      <c r="H25851">
        <v>0</v>
      </c>
      <c r="I25851">
        <v>0</v>
      </c>
      <c r="J25851">
        <v>0</v>
      </c>
      <c r="K25851" t="s">
        <v>99295</v>
      </c>
    </row>
    <row r="25852" spans="1:11" x14ac:dyDescent="0.3">
      <c r="A25852" t="s">
        <v>99296</v>
      </c>
      <c r="B25852" t="s">
        <v>99297</v>
      </c>
      <c r="C25852" t="s">
        <v>13</v>
      </c>
      <c r="D25852" t="s">
        <v>99298</v>
      </c>
      <c r="E25852" t="s">
        <v>66626</v>
      </c>
      <c r="F25852" t="s">
        <v>16</v>
      </c>
      <c r="G25852" t="s">
        <v>1496</v>
      </c>
      <c r="H25852">
        <v>0</v>
      </c>
      <c r="I25852">
        <v>0</v>
      </c>
      <c r="J25852">
        <v>0</v>
      </c>
      <c r="K25852" t="s">
        <v>99299</v>
      </c>
    </row>
    <row r="25853" spans="1:11" x14ac:dyDescent="0.3">
      <c r="A25853" t="s">
        <v>99300</v>
      </c>
      <c r="B25853" t="s">
        <v>99301</v>
      </c>
      <c r="C25853" t="s">
        <v>558</v>
      </c>
      <c r="D25853" t="s">
        <v>99302</v>
      </c>
      <c r="E25853" t="s">
        <v>1692</v>
      </c>
      <c r="F25853" t="s">
        <v>16</v>
      </c>
      <c r="G25853" t="s">
        <v>19180</v>
      </c>
      <c r="H25853">
        <v>0</v>
      </c>
      <c r="I25853">
        <v>0</v>
      </c>
      <c r="J25853">
        <v>0</v>
      </c>
      <c r="K25853" t="s">
        <v>99303</v>
      </c>
    </row>
    <row r="25854" spans="1:11" x14ac:dyDescent="0.3">
      <c r="A25854" t="s">
        <v>99304</v>
      </c>
      <c r="B25854" t="s">
        <v>99305</v>
      </c>
      <c r="C25854" t="s">
        <v>13</v>
      </c>
      <c r="D25854" t="s">
        <v>99306</v>
      </c>
      <c r="E25854" t="s">
        <v>66626</v>
      </c>
      <c r="F25854" t="s">
        <v>16</v>
      </c>
      <c r="G25854" t="s">
        <v>2618</v>
      </c>
      <c r="H25854">
        <v>0</v>
      </c>
      <c r="I25854">
        <v>0</v>
      </c>
      <c r="J25854">
        <v>0</v>
      </c>
      <c r="K25854" t="s">
        <v>99307</v>
      </c>
    </row>
    <row r="25855" spans="1:11" x14ac:dyDescent="0.3">
      <c r="A25855" t="s">
        <v>99308</v>
      </c>
      <c r="B25855" t="s">
        <v>99309</v>
      </c>
      <c r="C25855" t="s">
        <v>13</v>
      </c>
      <c r="D25855" t="s">
        <v>99310</v>
      </c>
      <c r="E25855" t="s">
        <v>66626</v>
      </c>
      <c r="F25855" t="s">
        <v>16</v>
      </c>
      <c r="G25855" t="s">
        <v>6576</v>
      </c>
      <c r="H25855">
        <v>0</v>
      </c>
      <c r="I25855">
        <v>0</v>
      </c>
      <c r="J25855">
        <v>0</v>
      </c>
      <c r="K25855" t="s">
        <v>99311</v>
      </c>
    </row>
    <row r="25856" spans="1:11" x14ac:dyDescent="0.3">
      <c r="A25856" t="s">
        <v>99312</v>
      </c>
      <c r="B25856" t="s">
        <v>33960</v>
      </c>
      <c r="C25856" t="s">
        <v>20</v>
      </c>
      <c r="D25856" t="s">
        <v>99313</v>
      </c>
      <c r="E25856" t="s">
        <v>22</v>
      </c>
      <c r="F25856" t="s">
        <v>16</v>
      </c>
      <c r="G25856" t="s">
        <v>3103</v>
      </c>
      <c r="H25856">
        <v>0</v>
      </c>
      <c r="I25856">
        <v>0</v>
      </c>
      <c r="J25856">
        <v>0</v>
      </c>
      <c r="K25856" t="s">
        <v>99314</v>
      </c>
    </row>
    <row r="25857" spans="1:11" x14ac:dyDescent="0.3">
      <c r="A25857" t="s">
        <v>99315</v>
      </c>
      <c r="C25857" t="s">
        <v>558</v>
      </c>
      <c r="D25857" t="s">
        <v>99316</v>
      </c>
      <c r="E25857" t="s">
        <v>1692</v>
      </c>
      <c r="F25857" t="s">
        <v>16</v>
      </c>
      <c r="G25857" t="s">
        <v>12395</v>
      </c>
      <c r="H25857">
        <v>0</v>
      </c>
      <c r="I25857">
        <v>0</v>
      </c>
      <c r="J25857">
        <v>0</v>
      </c>
      <c r="K25857" t="s">
        <v>99317</v>
      </c>
    </row>
    <row r="25858" spans="1:11" x14ac:dyDescent="0.3">
      <c r="A25858" t="s">
        <v>99318</v>
      </c>
      <c r="B25858" t="s">
        <v>99319</v>
      </c>
      <c r="C25858" t="s">
        <v>13</v>
      </c>
      <c r="D25858" t="s">
        <v>99320</v>
      </c>
      <c r="E25858" t="s">
        <v>66626</v>
      </c>
      <c r="F25858" t="s">
        <v>16</v>
      </c>
      <c r="G25858" t="s">
        <v>8935</v>
      </c>
      <c r="H25858">
        <v>0</v>
      </c>
      <c r="I25858">
        <v>0</v>
      </c>
      <c r="J25858">
        <v>0</v>
      </c>
      <c r="K25858" t="s">
        <v>99321</v>
      </c>
    </row>
    <row r="25859" spans="1:11" x14ac:dyDescent="0.3">
      <c r="A25859" t="s">
        <v>99322</v>
      </c>
      <c r="C25859" t="s">
        <v>13</v>
      </c>
      <c r="D25859" t="e">
        <f>관성 매트릭스</f>
        <v>#NAME?</v>
      </c>
      <c r="E25859" t="s">
        <v>66626</v>
      </c>
      <c r="F25859" t="s">
        <v>16</v>
      </c>
      <c r="G25859" t="s">
        <v>1540</v>
      </c>
      <c r="H25859">
        <v>0</v>
      </c>
      <c r="I25859">
        <v>0</v>
      </c>
      <c r="J25859">
        <v>0</v>
      </c>
      <c r="K25859" t="s">
        <v>99323</v>
      </c>
    </row>
    <row r="25860" spans="1:11" x14ac:dyDescent="0.3">
      <c r="A25860" t="s">
        <v>99324</v>
      </c>
      <c r="B25860" t="s">
        <v>99325</v>
      </c>
      <c r="C25860" t="s">
        <v>13</v>
      </c>
      <c r="D25860" t="s">
        <v>99326</v>
      </c>
      <c r="E25860" t="s">
        <v>66626</v>
      </c>
      <c r="F25860" t="s">
        <v>16</v>
      </c>
      <c r="G25860" t="s">
        <v>25210</v>
      </c>
      <c r="H25860">
        <v>0</v>
      </c>
      <c r="I25860">
        <v>0</v>
      </c>
      <c r="J25860">
        <v>0</v>
      </c>
      <c r="K25860" t="s">
        <v>99327</v>
      </c>
    </row>
    <row r="25861" spans="1:11" x14ac:dyDescent="0.3">
      <c r="A25861" t="s">
        <v>99328</v>
      </c>
      <c r="C25861" t="s">
        <v>558</v>
      </c>
      <c r="D25861" t="s">
        <v>99329</v>
      </c>
      <c r="E25861" t="s">
        <v>1692</v>
      </c>
      <c r="F25861" t="s">
        <v>5281</v>
      </c>
      <c r="G25861" t="s">
        <v>42</v>
      </c>
      <c r="H25861">
        <v>0</v>
      </c>
      <c r="I25861">
        <v>0</v>
      </c>
      <c r="J25861">
        <v>0</v>
      </c>
      <c r="K25861" t="s">
        <v>99330</v>
      </c>
    </row>
    <row r="25862" spans="1:11" x14ac:dyDescent="0.3">
      <c r="A25862" t="s">
        <v>99331</v>
      </c>
      <c r="B25862" t="s">
        <v>99332</v>
      </c>
      <c r="C25862" t="s">
        <v>558</v>
      </c>
      <c r="D25862" t="s">
        <v>99316</v>
      </c>
      <c r="E25862" t="s">
        <v>1692</v>
      </c>
      <c r="F25862" t="s">
        <v>16</v>
      </c>
      <c r="G25862" t="s">
        <v>11920</v>
      </c>
      <c r="H25862">
        <v>0</v>
      </c>
      <c r="I25862">
        <v>0</v>
      </c>
      <c r="J25862">
        <v>0</v>
      </c>
      <c r="K25862" t="s">
        <v>99333</v>
      </c>
    </row>
    <row r="25863" spans="1:11" x14ac:dyDescent="0.3">
      <c r="A25863" t="s">
        <v>99334</v>
      </c>
      <c r="B25863" t="s">
        <v>99335</v>
      </c>
      <c r="C25863" t="s">
        <v>558</v>
      </c>
      <c r="D25863" t="s">
        <v>99336</v>
      </c>
      <c r="E25863" t="s">
        <v>1692</v>
      </c>
      <c r="F25863" t="s">
        <v>2665</v>
      </c>
      <c r="G25863" t="s">
        <v>42</v>
      </c>
      <c r="H25863">
        <v>0</v>
      </c>
      <c r="I25863">
        <v>0</v>
      </c>
      <c r="J25863">
        <v>0</v>
      </c>
      <c r="K25863" t="s">
        <v>99337</v>
      </c>
    </row>
    <row r="25864" spans="1:11" x14ac:dyDescent="0.3">
      <c r="A25864" t="s">
        <v>99338</v>
      </c>
      <c r="B25864" t="s">
        <v>99339</v>
      </c>
      <c r="C25864" t="s">
        <v>558</v>
      </c>
      <c r="D25864" t="e">
        <f>관성력.</f>
        <v>#NAME?</v>
      </c>
      <c r="E25864" t="s">
        <v>1692</v>
      </c>
      <c r="F25864" t="s">
        <v>6886</v>
      </c>
      <c r="G25864" t="s">
        <v>42</v>
      </c>
      <c r="H25864">
        <v>0</v>
      </c>
      <c r="I25864">
        <v>0</v>
      </c>
      <c r="J25864">
        <v>0</v>
      </c>
      <c r="K25864" t="s">
        <v>99340</v>
      </c>
    </row>
    <row r="25865" spans="1:11" x14ac:dyDescent="0.3">
      <c r="A25865" t="s">
        <v>99341</v>
      </c>
      <c r="B25865" t="s">
        <v>99342</v>
      </c>
      <c r="C25865" t="s">
        <v>147</v>
      </c>
      <c r="D25865" t="s">
        <v>99343</v>
      </c>
      <c r="E25865" t="s">
        <v>4768</v>
      </c>
      <c r="F25865" t="s">
        <v>5863</v>
      </c>
      <c r="G25865" t="s">
        <v>42</v>
      </c>
      <c r="H25865">
        <v>0</v>
      </c>
      <c r="I25865">
        <v>0</v>
      </c>
      <c r="J25865">
        <v>0</v>
      </c>
      <c r="K25865" t="s">
        <v>99344</v>
      </c>
    </row>
    <row r="25866" spans="1:11" x14ac:dyDescent="0.3">
      <c r="A25866" t="s">
        <v>99345</v>
      </c>
      <c r="B25866" t="s">
        <v>99346</v>
      </c>
      <c r="C25866" t="s">
        <v>13</v>
      </c>
      <c r="D25866" t="s">
        <v>99347</v>
      </c>
      <c r="E25866" t="s">
        <v>15</v>
      </c>
      <c r="F25866" t="s">
        <v>16</v>
      </c>
      <c r="G25866" t="s">
        <v>9368</v>
      </c>
      <c r="H25866">
        <v>0</v>
      </c>
      <c r="I25866">
        <v>0</v>
      </c>
      <c r="J25866">
        <v>0</v>
      </c>
      <c r="K25866" t="s">
        <v>99348</v>
      </c>
    </row>
    <row r="25867" spans="1:11" x14ac:dyDescent="0.3">
      <c r="A25867" t="s">
        <v>99349</v>
      </c>
      <c r="B25867" t="s">
        <v>99350</v>
      </c>
      <c r="C25867" t="s">
        <v>20</v>
      </c>
      <c r="D25867" t="s">
        <v>99351</v>
      </c>
      <c r="E25867" t="s">
        <v>62177</v>
      </c>
      <c r="F25867" t="s">
        <v>16</v>
      </c>
      <c r="G25867" t="s">
        <v>3043</v>
      </c>
      <c r="H25867">
        <v>0</v>
      </c>
      <c r="I25867">
        <v>0</v>
      </c>
      <c r="J25867">
        <v>0</v>
      </c>
      <c r="K25867" t="s">
        <v>99352</v>
      </c>
    </row>
    <row r="25868" spans="1:11" x14ac:dyDescent="0.3">
      <c r="A25868" t="s">
        <v>99353</v>
      </c>
      <c r="B25868" t="s">
        <v>99354</v>
      </c>
      <c r="C25868" t="s">
        <v>27</v>
      </c>
      <c r="D25868" t="s">
        <v>99355</v>
      </c>
      <c r="E25868" t="s">
        <v>29</v>
      </c>
      <c r="F25868" t="s">
        <v>41</v>
      </c>
      <c r="G25868" t="s">
        <v>42</v>
      </c>
      <c r="H25868">
        <v>0</v>
      </c>
      <c r="I25868">
        <v>0</v>
      </c>
      <c r="J25868">
        <v>0</v>
      </c>
      <c r="K25868" t="s">
        <v>99356</v>
      </c>
    </row>
    <row r="25869" spans="1:11" x14ac:dyDescent="0.3">
      <c r="A25869" t="s">
        <v>99357</v>
      </c>
      <c r="B25869" t="s">
        <v>99358</v>
      </c>
      <c r="C25869" t="s">
        <v>27</v>
      </c>
      <c r="D25869" t="s">
        <v>99359</v>
      </c>
      <c r="E25869" t="s">
        <v>29</v>
      </c>
      <c r="F25869" t="s">
        <v>41</v>
      </c>
      <c r="G25869" t="s">
        <v>42</v>
      </c>
      <c r="H25869">
        <v>0</v>
      </c>
      <c r="I25869">
        <v>0</v>
      </c>
      <c r="J25869">
        <v>0</v>
      </c>
      <c r="K25869" t="s">
        <v>99360</v>
      </c>
    </row>
    <row r="25870" spans="1:11" x14ac:dyDescent="0.3">
      <c r="A25870" t="s">
        <v>99361</v>
      </c>
      <c r="B25870" t="s">
        <v>99362</v>
      </c>
      <c r="C25870" t="s">
        <v>20</v>
      </c>
      <c r="D25870" t="s">
        <v>99363</v>
      </c>
      <c r="E25870" t="s">
        <v>62177</v>
      </c>
      <c r="F25870" t="s">
        <v>16012</v>
      </c>
      <c r="G25870" t="s">
        <v>42</v>
      </c>
      <c r="H25870">
        <v>0</v>
      </c>
      <c r="I25870">
        <v>0</v>
      </c>
      <c r="J25870">
        <v>0</v>
      </c>
      <c r="K25870" t="s">
        <v>99364</v>
      </c>
    </row>
    <row r="25871" spans="1:11" x14ac:dyDescent="0.3">
      <c r="A25871" t="s">
        <v>99365</v>
      </c>
      <c r="B25871" t="s">
        <v>99366</v>
      </c>
      <c r="C25871" t="s">
        <v>147</v>
      </c>
      <c r="D25871" t="s">
        <v>99367</v>
      </c>
      <c r="E25871" t="s">
        <v>4768</v>
      </c>
      <c r="F25871" t="s">
        <v>9563</v>
      </c>
      <c r="G25871" t="s">
        <v>42</v>
      </c>
      <c r="H25871">
        <v>0</v>
      </c>
      <c r="I25871">
        <v>0</v>
      </c>
      <c r="J25871">
        <v>0</v>
      </c>
      <c r="K25871" t="s">
        <v>99368</v>
      </c>
    </row>
    <row r="25872" spans="1:11" x14ac:dyDescent="0.3">
      <c r="A25872" t="s">
        <v>99369</v>
      </c>
      <c r="B25872" t="s">
        <v>99370</v>
      </c>
      <c r="C25872" t="s">
        <v>27</v>
      </c>
      <c r="D25872" t="s">
        <v>99371</v>
      </c>
      <c r="E25872" t="s">
        <v>29</v>
      </c>
      <c r="F25872" t="s">
        <v>41</v>
      </c>
      <c r="G25872" t="s">
        <v>3103</v>
      </c>
      <c r="H25872">
        <v>0</v>
      </c>
      <c r="I25872">
        <v>0</v>
      </c>
      <c r="J25872">
        <v>0</v>
      </c>
      <c r="K25872" t="s">
        <v>99372</v>
      </c>
    </row>
    <row r="25873" spans="1:11" x14ac:dyDescent="0.3">
      <c r="A25873" t="s">
        <v>99373</v>
      </c>
      <c r="B25873" t="s">
        <v>99374</v>
      </c>
      <c r="C25873" t="s">
        <v>27</v>
      </c>
      <c r="D25873" t="s">
        <v>99375</v>
      </c>
      <c r="E25873" t="s">
        <v>29</v>
      </c>
      <c r="F25873" t="s">
        <v>41</v>
      </c>
      <c r="G25873" t="s">
        <v>42</v>
      </c>
      <c r="H25873">
        <v>0</v>
      </c>
      <c r="I25873">
        <v>0</v>
      </c>
      <c r="J25873">
        <v>0</v>
      </c>
      <c r="K25873" t="s">
        <v>99376</v>
      </c>
    </row>
    <row r="25874" spans="1:11" x14ac:dyDescent="0.3">
      <c r="A25874" t="s">
        <v>99377</v>
      </c>
      <c r="B25874" t="s">
        <v>99378</v>
      </c>
      <c r="C25874" t="s">
        <v>27</v>
      </c>
      <c r="D25874" t="s">
        <v>99379</v>
      </c>
      <c r="E25874" t="s">
        <v>29</v>
      </c>
      <c r="F25874" t="s">
        <v>16</v>
      </c>
      <c r="G25874" t="s">
        <v>279</v>
      </c>
      <c r="H25874">
        <v>0</v>
      </c>
      <c r="I25874">
        <v>0</v>
      </c>
      <c r="J25874">
        <v>0</v>
      </c>
      <c r="K25874" t="s">
        <v>99380</v>
      </c>
    </row>
    <row r="25875" spans="1:11" x14ac:dyDescent="0.3">
      <c r="A25875" t="s">
        <v>99381</v>
      </c>
      <c r="B25875" t="s">
        <v>84322</v>
      </c>
      <c r="C25875" t="s">
        <v>558</v>
      </c>
      <c r="D25875" t="s">
        <v>99382</v>
      </c>
      <c r="E25875" t="s">
        <v>2102</v>
      </c>
      <c r="F25875" t="s">
        <v>16</v>
      </c>
      <c r="G25875" t="s">
        <v>12458</v>
      </c>
      <c r="H25875">
        <v>0</v>
      </c>
      <c r="I25875">
        <v>0</v>
      </c>
      <c r="J25875">
        <v>0</v>
      </c>
      <c r="K25875" t="s">
        <v>99383</v>
      </c>
    </row>
    <row r="25876" spans="1:11" x14ac:dyDescent="0.3">
      <c r="A25876" t="s">
        <v>99384</v>
      </c>
      <c r="B25876" t="s">
        <v>99385</v>
      </c>
      <c r="C25876" t="s">
        <v>20</v>
      </c>
      <c r="D25876" t="s">
        <v>99386</v>
      </c>
      <c r="E25876" t="s">
        <v>22</v>
      </c>
      <c r="F25876" t="s">
        <v>1678</v>
      </c>
      <c r="G25876" t="s">
        <v>42</v>
      </c>
      <c r="H25876">
        <v>0</v>
      </c>
      <c r="I25876">
        <v>0</v>
      </c>
      <c r="J25876">
        <v>0</v>
      </c>
      <c r="K25876" t="s">
        <v>99387</v>
      </c>
    </row>
    <row r="25877" spans="1:11" x14ac:dyDescent="0.3">
      <c r="A25877" t="s">
        <v>99388</v>
      </c>
      <c r="B25877" t="s">
        <v>99389</v>
      </c>
      <c r="C25877" t="s">
        <v>558</v>
      </c>
      <c r="D25877" t="s">
        <v>99390</v>
      </c>
      <c r="E25877" t="s">
        <v>981</v>
      </c>
      <c r="F25877" t="s">
        <v>16</v>
      </c>
      <c r="G25877" t="s">
        <v>12585</v>
      </c>
      <c r="H25877">
        <v>0</v>
      </c>
      <c r="I25877">
        <v>0</v>
      </c>
      <c r="J25877">
        <v>0</v>
      </c>
      <c r="K25877" t="s">
        <v>99391</v>
      </c>
    </row>
    <row r="25878" spans="1:11" x14ac:dyDescent="0.3">
      <c r="A25878" t="s">
        <v>99392</v>
      </c>
      <c r="B25878" t="s">
        <v>99393</v>
      </c>
      <c r="C25878" t="s">
        <v>27</v>
      </c>
      <c r="D25878" t="s">
        <v>99394</v>
      </c>
      <c r="E25878" t="s">
        <v>29</v>
      </c>
      <c r="F25878" t="s">
        <v>41</v>
      </c>
      <c r="G25878" t="s">
        <v>42</v>
      </c>
      <c r="H25878">
        <v>0</v>
      </c>
      <c r="I25878">
        <v>0</v>
      </c>
      <c r="J25878">
        <v>0</v>
      </c>
      <c r="K25878" t="s">
        <v>99395</v>
      </c>
    </row>
    <row r="25879" spans="1:11" x14ac:dyDescent="0.3">
      <c r="A25879" t="s">
        <v>99396</v>
      </c>
      <c r="B25879" t="s">
        <v>99397</v>
      </c>
      <c r="C25879" t="s">
        <v>27</v>
      </c>
      <c r="D25879" t="s">
        <v>99398</v>
      </c>
      <c r="E25879" t="s">
        <v>29</v>
      </c>
      <c r="F25879" t="s">
        <v>41</v>
      </c>
      <c r="G25879" t="s">
        <v>42</v>
      </c>
      <c r="H25879">
        <v>0</v>
      </c>
      <c r="I25879">
        <v>0</v>
      </c>
      <c r="J25879">
        <v>0</v>
      </c>
      <c r="K25879" t="s">
        <v>99399</v>
      </c>
    </row>
    <row r="25880" spans="1:11" x14ac:dyDescent="0.3">
      <c r="A25880" t="s">
        <v>99400</v>
      </c>
      <c r="B25880" t="s">
        <v>99401</v>
      </c>
      <c r="C25880" t="s">
        <v>27</v>
      </c>
      <c r="D25880" t="s">
        <v>99402</v>
      </c>
      <c r="E25880" t="s">
        <v>29</v>
      </c>
      <c r="F25880" t="s">
        <v>41</v>
      </c>
      <c r="G25880" t="s">
        <v>42</v>
      </c>
      <c r="H25880">
        <v>0</v>
      </c>
      <c r="I25880">
        <v>0</v>
      </c>
      <c r="J25880">
        <v>0</v>
      </c>
      <c r="K25880" t="s">
        <v>99403</v>
      </c>
    </row>
    <row r="25881" spans="1:11" x14ac:dyDescent="0.3">
      <c r="A25881" t="s">
        <v>99404</v>
      </c>
      <c r="C25881" t="s">
        <v>27</v>
      </c>
      <c r="D25881" t="s">
        <v>99405</v>
      </c>
      <c r="E25881" t="s">
        <v>29</v>
      </c>
      <c r="F25881" t="s">
        <v>41</v>
      </c>
      <c r="G25881" t="s">
        <v>42</v>
      </c>
      <c r="H25881">
        <v>0</v>
      </c>
      <c r="I25881">
        <v>0</v>
      </c>
      <c r="J25881">
        <v>0</v>
      </c>
      <c r="K25881" t="s">
        <v>99406</v>
      </c>
    </row>
    <row r="25882" spans="1:11" x14ac:dyDescent="0.3">
      <c r="A25882" t="s">
        <v>99407</v>
      </c>
      <c r="B25882" t="s">
        <v>99408</v>
      </c>
      <c r="C25882" t="s">
        <v>147</v>
      </c>
      <c r="D25882" t="s">
        <v>99409</v>
      </c>
      <c r="E25882" t="s">
        <v>4768</v>
      </c>
      <c r="F25882" t="s">
        <v>6902</v>
      </c>
      <c r="G25882" t="s">
        <v>42</v>
      </c>
      <c r="H25882">
        <v>0</v>
      </c>
      <c r="I25882">
        <v>0</v>
      </c>
      <c r="J25882">
        <v>0</v>
      </c>
      <c r="K25882" t="s">
        <v>99410</v>
      </c>
    </row>
    <row r="25883" spans="1:11" x14ac:dyDescent="0.3">
      <c r="A25883" t="s">
        <v>99411</v>
      </c>
      <c r="B25883" t="s">
        <v>99412</v>
      </c>
      <c r="C25883" t="s">
        <v>13</v>
      </c>
      <c r="D25883" t="s">
        <v>99413</v>
      </c>
      <c r="E25883" t="s">
        <v>66626</v>
      </c>
      <c r="F25883" t="s">
        <v>16</v>
      </c>
      <c r="G25883" t="s">
        <v>25115</v>
      </c>
      <c r="H25883">
        <v>0</v>
      </c>
      <c r="I25883">
        <v>0</v>
      </c>
      <c r="J25883">
        <v>0</v>
      </c>
      <c r="K25883" t="s">
        <v>99414</v>
      </c>
    </row>
    <row r="25884" spans="1:11" x14ac:dyDescent="0.3">
      <c r="A25884" t="s">
        <v>99415</v>
      </c>
      <c r="B25884" t="s">
        <v>99416</v>
      </c>
      <c r="C25884" t="s">
        <v>27</v>
      </c>
      <c r="D25884" t="s">
        <v>99417</v>
      </c>
      <c r="E25884" t="s">
        <v>29</v>
      </c>
      <c r="F25884" t="s">
        <v>41</v>
      </c>
      <c r="G25884" t="s">
        <v>42</v>
      </c>
      <c r="H25884">
        <v>0</v>
      </c>
      <c r="I25884">
        <v>0</v>
      </c>
      <c r="J25884">
        <v>0</v>
      </c>
      <c r="K25884" t="s">
        <v>99418</v>
      </c>
    </row>
    <row r="25885" spans="1:11" x14ac:dyDescent="0.3">
      <c r="A25885" t="s">
        <v>99419</v>
      </c>
      <c r="B25885" t="s">
        <v>99420</v>
      </c>
      <c r="C25885" t="s">
        <v>20</v>
      </c>
      <c r="D25885" t="s">
        <v>99421</v>
      </c>
      <c r="E25885" t="s">
        <v>62177</v>
      </c>
      <c r="F25885" t="s">
        <v>3769</v>
      </c>
      <c r="G25885" t="s">
        <v>42</v>
      </c>
      <c r="H25885">
        <v>0</v>
      </c>
      <c r="I25885">
        <v>0</v>
      </c>
      <c r="J25885">
        <v>0</v>
      </c>
      <c r="K25885" t="s">
        <v>99422</v>
      </c>
    </row>
    <row r="25886" spans="1:11" x14ac:dyDescent="0.3">
      <c r="A25886" t="s">
        <v>99423</v>
      </c>
      <c r="C25886" t="s">
        <v>558</v>
      </c>
      <c r="D25886" t="s">
        <v>99424</v>
      </c>
      <c r="E25886" t="s">
        <v>1472</v>
      </c>
      <c r="F25886" t="s">
        <v>16</v>
      </c>
      <c r="G25886" t="s">
        <v>31881</v>
      </c>
      <c r="H25886">
        <v>0</v>
      </c>
      <c r="I25886">
        <v>0</v>
      </c>
      <c r="J25886">
        <v>0</v>
      </c>
      <c r="K25886" t="s">
        <v>99425</v>
      </c>
    </row>
    <row r="25887" spans="1:11" x14ac:dyDescent="0.3">
      <c r="A25887" t="s">
        <v>99426</v>
      </c>
      <c r="B25887" t="s">
        <v>99427</v>
      </c>
      <c r="C25887" t="s">
        <v>13</v>
      </c>
      <c r="D25887" t="s">
        <v>99428</v>
      </c>
      <c r="E25887" t="s">
        <v>15</v>
      </c>
      <c r="F25887" t="s">
        <v>16</v>
      </c>
      <c r="G25887" t="s">
        <v>19780</v>
      </c>
      <c r="H25887">
        <v>0</v>
      </c>
      <c r="I25887">
        <v>0</v>
      </c>
      <c r="J25887">
        <v>0</v>
      </c>
      <c r="K25887" t="s">
        <v>99429</v>
      </c>
    </row>
    <row r="25888" spans="1:11" x14ac:dyDescent="0.3">
      <c r="A25888" t="s">
        <v>99430</v>
      </c>
      <c r="B25888" t="s">
        <v>99431</v>
      </c>
      <c r="C25888" t="s">
        <v>466</v>
      </c>
      <c r="D25888" t="s">
        <v>99432</v>
      </c>
      <c r="E25888" t="s">
        <v>98383</v>
      </c>
      <c r="F25888" t="s">
        <v>11315</v>
      </c>
      <c r="G25888" t="s">
        <v>42</v>
      </c>
      <c r="H25888">
        <v>0</v>
      </c>
      <c r="I25888">
        <v>0</v>
      </c>
      <c r="J25888">
        <v>0</v>
      </c>
      <c r="K25888" t="s">
        <v>99433</v>
      </c>
    </row>
    <row r="25889" spans="1:11" x14ac:dyDescent="0.3">
      <c r="A25889" t="s">
        <v>99434</v>
      </c>
      <c r="B25889" t="s">
        <v>99435</v>
      </c>
      <c r="C25889" t="s">
        <v>27</v>
      </c>
      <c r="D25889" t="s">
        <v>99436</v>
      </c>
      <c r="E25889" t="s">
        <v>29</v>
      </c>
      <c r="F25889" t="s">
        <v>41</v>
      </c>
      <c r="G25889" t="s">
        <v>42</v>
      </c>
      <c r="H25889">
        <v>0</v>
      </c>
      <c r="I25889">
        <v>0</v>
      </c>
      <c r="J25889">
        <v>0</v>
      </c>
      <c r="K25889" t="s">
        <v>99437</v>
      </c>
    </row>
    <row r="25890" spans="1:11" x14ac:dyDescent="0.3">
      <c r="A25890" t="s">
        <v>99438</v>
      </c>
      <c r="B25890" t="s">
        <v>99439</v>
      </c>
      <c r="C25890" t="s">
        <v>27</v>
      </c>
      <c r="D25890" t="s">
        <v>99440</v>
      </c>
      <c r="E25890" t="s">
        <v>29</v>
      </c>
      <c r="F25890" t="s">
        <v>41</v>
      </c>
      <c r="G25890" t="s">
        <v>42</v>
      </c>
      <c r="H25890">
        <v>0</v>
      </c>
      <c r="I25890">
        <v>0</v>
      </c>
      <c r="J25890">
        <v>0</v>
      </c>
      <c r="K25890" t="s">
        <v>99441</v>
      </c>
    </row>
    <row r="25891" spans="1:11" x14ac:dyDescent="0.3">
      <c r="A25891" t="s">
        <v>99442</v>
      </c>
      <c r="B25891" t="s">
        <v>99443</v>
      </c>
      <c r="C25891" t="s">
        <v>27</v>
      </c>
      <c r="D25891" t="s">
        <v>99444</v>
      </c>
      <c r="E25891" t="s">
        <v>29</v>
      </c>
      <c r="F25891" t="s">
        <v>16</v>
      </c>
      <c r="G25891" t="s">
        <v>5055</v>
      </c>
      <c r="H25891">
        <v>0</v>
      </c>
      <c r="I25891">
        <v>0</v>
      </c>
      <c r="J25891">
        <v>0</v>
      </c>
      <c r="K25891" t="s">
        <v>99445</v>
      </c>
    </row>
    <row r="25892" spans="1:11" x14ac:dyDescent="0.3">
      <c r="A25892" t="s">
        <v>99446</v>
      </c>
      <c r="B25892" t="s">
        <v>99447</v>
      </c>
      <c r="C25892" t="s">
        <v>27</v>
      </c>
      <c r="D25892" t="s">
        <v>99448</v>
      </c>
      <c r="E25892" t="s">
        <v>29</v>
      </c>
      <c r="F25892" t="s">
        <v>41</v>
      </c>
      <c r="G25892" t="s">
        <v>42</v>
      </c>
      <c r="H25892">
        <v>0</v>
      </c>
      <c r="I25892">
        <v>0</v>
      </c>
      <c r="J25892">
        <v>0</v>
      </c>
      <c r="K25892" t="s">
        <v>99449</v>
      </c>
    </row>
    <row r="25893" spans="1:11" x14ac:dyDescent="0.3">
      <c r="A25893" t="s">
        <v>99450</v>
      </c>
      <c r="C25893" t="s">
        <v>147</v>
      </c>
      <c r="D25893" t="s">
        <v>99451</v>
      </c>
      <c r="E25893" t="s">
        <v>4768</v>
      </c>
      <c r="F25893" t="s">
        <v>1845</v>
      </c>
      <c r="G25893" t="s">
        <v>42</v>
      </c>
      <c r="H25893">
        <v>0</v>
      </c>
      <c r="I25893">
        <v>0</v>
      </c>
      <c r="J25893">
        <v>0</v>
      </c>
      <c r="K25893" t="s">
        <v>99452</v>
      </c>
    </row>
    <row r="25894" spans="1:11" x14ac:dyDescent="0.3">
      <c r="A25894" t="s">
        <v>99453</v>
      </c>
      <c r="B25894" t="s">
        <v>99454</v>
      </c>
      <c r="C25894" t="s">
        <v>20</v>
      </c>
      <c r="D25894" t="s">
        <v>99455</v>
      </c>
      <c r="E25894" t="s">
        <v>62177</v>
      </c>
      <c r="F25894" t="s">
        <v>22697</v>
      </c>
      <c r="G25894" t="s">
        <v>42</v>
      </c>
      <c r="H25894">
        <v>0</v>
      </c>
      <c r="I25894">
        <v>0</v>
      </c>
      <c r="J25894">
        <v>0</v>
      </c>
      <c r="K25894" t="s">
        <v>99456</v>
      </c>
    </row>
    <row r="25895" spans="1:11" x14ac:dyDescent="0.3">
      <c r="A25895" t="s">
        <v>99457</v>
      </c>
      <c r="B25895" t="s">
        <v>99458</v>
      </c>
      <c r="C25895" t="s">
        <v>20</v>
      </c>
      <c r="E25895" t="s">
        <v>22</v>
      </c>
      <c r="F25895" t="s">
        <v>16</v>
      </c>
      <c r="G25895" t="s">
        <v>4900</v>
      </c>
      <c r="H25895">
        <v>0</v>
      </c>
      <c r="I25895">
        <v>0</v>
      </c>
      <c r="J25895">
        <v>0</v>
      </c>
      <c r="K25895" t="s">
        <v>99459</v>
      </c>
    </row>
    <row r="25896" spans="1:11" x14ac:dyDescent="0.3">
      <c r="A25896" t="s">
        <v>99460</v>
      </c>
      <c r="B25896" t="s">
        <v>99461</v>
      </c>
      <c r="C25896" t="s">
        <v>27</v>
      </c>
      <c r="D25896" t="s">
        <v>99462</v>
      </c>
      <c r="E25896" t="s">
        <v>29</v>
      </c>
      <c r="F25896" t="s">
        <v>41</v>
      </c>
      <c r="G25896" t="s">
        <v>42</v>
      </c>
      <c r="H25896">
        <v>0</v>
      </c>
      <c r="I25896">
        <v>0</v>
      </c>
      <c r="J25896">
        <v>0</v>
      </c>
      <c r="K25896" t="s">
        <v>99463</v>
      </c>
    </row>
    <row r="25897" spans="1:11" x14ac:dyDescent="0.3">
      <c r="A25897" t="s">
        <v>99464</v>
      </c>
      <c r="B25897" t="s">
        <v>99465</v>
      </c>
      <c r="C25897" t="s">
        <v>27</v>
      </c>
      <c r="D25897" t="s">
        <v>99466</v>
      </c>
      <c r="E25897" t="s">
        <v>29</v>
      </c>
      <c r="F25897" t="s">
        <v>41</v>
      </c>
      <c r="G25897" t="s">
        <v>42</v>
      </c>
      <c r="H25897">
        <v>0</v>
      </c>
      <c r="I25897">
        <v>0</v>
      </c>
      <c r="J25897">
        <v>0</v>
      </c>
      <c r="K25897" t="s">
        <v>99467</v>
      </c>
    </row>
    <row r="25898" spans="1:11" x14ac:dyDescent="0.3">
      <c r="A25898" t="s">
        <v>99468</v>
      </c>
      <c r="B25898" t="s">
        <v>99469</v>
      </c>
      <c r="C25898" t="s">
        <v>27</v>
      </c>
      <c r="D25898" t="s">
        <v>99470</v>
      </c>
      <c r="E25898" t="s">
        <v>29</v>
      </c>
      <c r="F25898" t="s">
        <v>41</v>
      </c>
      <c r="G25898" t="s">
        <v>42</v>
      </c>
      <c r="H25898">
        <v>0</v>
      </c>
      <c r="I25898">
        <v>0</v>
      </c>
      <c r="J25898">
        <v>0</v>
      </c>
      <c r="K25898" t="s">
        <v>99471</v>
      </c>
    </row>
    <row r="25899" spans="1:11" x14ac:dyDescent="0.3">
      <c r="A25899" t="s">
        <v>99472</v>
      </c>
      <c r="B25899" t="s">
        <v>99473</v>
      </c>
      <c r="C25899" t="s">
        <v>558</v>
      </c>
      <c r="D25899" t="s">
        <v>99474</v>
      </c>
      <c r="E25899" t="s">
        <v>1692</v>
      </c>
      <c r="F25899" t="s">
        <v>16</v>
      </c>
      <c r="G25899" t="s">
        <v>6816</v>
      </c>
      <c r="H25899">
        <v>0</v>
      </c>
      <c r="I25899">
        <v>0</v>
      </c>
      <c r="J25899">
        <v>0</v>
      </c>
      <c r="K25899" t="s">
        <v>99475</v>
      </c>
    </row>
    <row r="25900" spans="1:11" x14ac:dyDescent="0.3">
      <c r="A25900" t="s">
        <v>99476</v>
      </c>
      <c r="B25900" t="s">
        <v>99477</v>
      </c>
      <c r="C25900" t="s">
        <v>13</v>
      </c>
      <c r="D25900" t="s">
        <v>99478</v>
      </c>
      <c r="E25900" t="s">
        <v>66626</v>
      </c>
      <c r="F25900" t="s">
        <v>18221</v>
      </c>
      <c r="G25900" t="s">
        <v>11576</v>
      </c>
      <c r="H25900">
        <v>0</v>
      </c>
      <c r="I25900">
        <v>0</v>
      </c>
      <c r="J25900">
        <v>0</v>
      </c>
      <c r="K25900" t="s">
        <v>99479</v>
      </c>
    </row>
    <row r="25901" spans="1:11" x14ac:dyDescent="0.3">
      <c r="A25901" t="s">
        <v>99480</v>
      </c>
      <c r="B25901" t="s">
        <v>99481</v>
      </c>
      <c r="C25901" t="s">
        <v>13</v>
      </c>
      <c r="D25901" t="s">
        <v>99482</v>
      </c>
      <c r="E25901" t="s">
        <v>66626</v>
      </c>
      <c r="F25901" t="s">
        <v>2385</v>
      </c>
      <c r="G25901" t="s">
        <v>756</v>
      </c>
      <c r="H25901">
        <v>0</v>
      </c>
      <c r="I25901">
        <v>0</v>
      </c>
      <c r="J25901">
        <v>0</v>
      </c>
      <c r="K25901" t="s">
        <v>99483</v>
      </c>
    </row>
    <row r="25902" spans="1:11" x14ac:dyDescent="0.3">
      <c r="A25902" t="s">
        <v>99484</v>
      </c>
      <c r="B25902" t="s">
        <v>99485</v>
      </c>
      <c r="C25902" t="s">
        <v>147</v>
      </c>
      <c r="D25902" t="s">
        <v>99486</v>
      </c>
      <c r="E25902" t="s">
        <v>4768</v>
      </c>
      <c r="F25902" t="s">
        <v>160</v>
      </c>
      <c r="G25902" t="s">
        <v>42</v>
      </c>
      <c r="H25902">
        <v>0</v>
      </c>
      <c r="I25902">
        <v>0</v>
      </c>
      <c r="J25902">
        <v>0</v>
      </c>
      <c r="K25902" t="s">
        <v>99487</v>
      </c>
    </row>
    <row r="25903" spans="1:11" x14ac:dyDescent="0.3">
      <c r="A25903" t="s">
        <v>99488</v>
      </c>
      <c r="B25903" t="s">
        <v>99489</v>
      </c>
      <c r="C25903" t="s">
        <v>147</v>
      </c>
      <c r="D25903" t="s">
        <v>99490</v>
      </c>
      <c r="E25903" t="s">
        <v>4768</v>
      </c>
      <c r="F25903" t="s">
        <v>7392</v>
      </c>
      <c r="G25903" t="s">
        <v>42</v>
      </c>
      <c r="H25903">
        <v>0</v>
      </c>
      <c r="I25903">
        <v>0</v>
      </c>
      <c r="J25903">
        <v>0</v>
      </c>
      <c r="K25903" t="s">
        <v>99491</v>
      </c>
    </row>
    <row r="25904" spans="1:11" x14ac:dyDescent="0.3">
      <c r="A25904" t="s">
        <v>99492</v>
      </c>
      <c r="B25904" t="s">
        <v>19258</v>
      </c>
      <c r="C25904" t="s">
        <v>27</v>
      </c>
      <c r="D25904" t="e">
        <f>강섬유.</f>
        <v>#NAME?</v>
      </c>
      <c r="E25904" t="s">
        <v>29</v>
      </c>
      <c r="F25904" t="s">
        <v>16</v>
      </c>
      <c r="G25904" t="s">
        <v>8935</v>
      </c>
      <c r="H25904">
        <v>0</v>
      </c>
      <c r="I25904">
        <v>0</v>
      </c>
      <c r="J25904">
        <v>0</v>
      </c>
      <c r="K25904" t="s">
        <v>99493</v>
      </c>
    </row>
    <row r="25905" spans="1:11" x14ac:dyDescent="0.3">
      <c r="A25905" t="s">
        <v>99494</v>
      </c>
      <c r="B25905" t="s">
        <v>99495</v>
      </c>
      <c r="C25905" t="s">
        <v>13</v>
      </c>
      <c r="D25905" t="s">
        <v>99496</v>
      </c>
      <c r="E25905" t="s">
        <v>66626</v>
      </c>
      <c r="F25905" t="s">
        <v>7794</v>
      </c>
      <c r="G25905" t="s">
        <v>4717</v>
      </c>
      <c r="H25905">
        <v>0</v>
      </c>
      <c r="I25905">
        <v>0</v>
      </c>
      <c r="J25905">
        <v>0</v>
      </c>
      <c r="K25905" t="s">
        <v>99497</v>
      </c>
    </row>
    <row r="25906" spans="1:11" x14ac:dyDescent="0.3">
      <c r="A25906" t="s">
        <v>99498</v>
      </c>
      <c r="B25906" t="s">
        <v>99499</v>
      </c>
      <c r="C25906" t="s">
        <v>13</v>
      </c>
      <c r="D25906" t="s">
        <v>99500</v>
      </c>
      <c r="E25906" t="s">
        <v>66626</v>
      </c>
      <c r="F25906" t="s">
        <v>3786</v>
      </c>
      <c r="G25906" t="s">
        <v>42</v>
      </c>
      <c r="H25906">
        <v>0</v>
      </c>
      <c r="I25906">
        <v>0</v>
      </c>
      <c r="J25906">
        <v>0</v>
      </c>
      <c r="K25906" t="s">
        <v>99501</v>
      </c>
    </row>
    <row r="25907" spans="1:11" x14ac:dyDescent="0.3">
      <c r="A25907" t="s">
        <v>99502</v>
      </c>
      <c r="B25907" t="s">
        <v>99503</v>
      </c>
      <c r="C25907" t="s">
        <v>13</v>
      </c>
      <c r="D25907" t="s">
        <v>99504</v>
      </c>
      <c r="E25907" t="s">
        <v>66626</v>
      </c>
      <c r="F25907" t="s">
        <v>16</v>
      </c>
      <c r="G25907" t="s">
        <v>3479</v>
      </c>
      <c r="H25907">
        <v>0</v>
      </c>
      <c r="I25907">
        <v>0</v>
      </c>
      <c r="J25907">
        <v>0</v>
      </c>
      <c r="K25907" t="s">
        <v>99505</v>
      </c>
    </row>
    <row r="25908" spans="1:11" x14ac:dyDescent="0.3">
      <c r="A25908" t="s">
        <v>99506</v>
      </c>
      <c r="B25908" t="s">
        <v>99507</v>
      </c>
      <c r="C25908" t="s">
        <v>13</v>
      </c>
      <c r="D25908" t="s">
        <v>99508</v>
      </c>
      <c r="E25908" t="s">
        <v>66626</v>
      </c>
      <c r="F25908" t="s">
        <v>16</v>
      </c>
      <c r="G25908" t="s">
        <v>19996</v>
      </c>
      <c r="H25908">
        <v>0</v>
      </c>
      <c r="I25908">
        <v>0</v>
      </c>
      <c r="J25908">
        <v>0</v>
      </c>
      <c r="K25908" t="s">
        <v>99509</v>
      </c>
    </row>
    <row r="25909" spans="1:11" x14ac:dyDescent="0.3">
      <c r="A25909" t="s">
        <v>99510</v>
      </c>
      <c r="B25909" t="s">
        <v>99511</v>
      </c>
      <c r="C25909" t="s">
        <v>27</v>
      </c>
      <c r="D25909" t="s">
        <v>99512</v>
      </c>
      <c r="E25909" t="s">
        <v>29</v>
      </c>
      <c r="F25909" t="s">
        <v>41</v>
      </c>
      <c r="G25909" t="s">
        <v>42</v>
      </c>
      <c r="H25909">
        <v>0</v>
      </c>
      <c r="I25909">
        <v>0</v>
      </c>
      <c r="J25909">
        <v>0</v>
      </c>
      <c r="K25909" t="s">
        <v>99513</v>
      </c>
    </row>
    <row r="25910" spans="1:11" x14ac:dyDescent="0.3">
      <c r="A25910" t="s">
        <v>99514</v>
      </c>
      <c r="B25910" t="s">
        <v>99515</v>
      </c>
      <c r="C25910" t="s">
        <v>147</v>
      </c>
      <c r="D25910" t="s">
        <v>99516</v>
      </c>
      <c r="E25910" t="s">
        <v>4768</v>
      </c>
      <c r="F25910" t="s">
        <v>1723</v>
      </c>
      <c r="G25910" t="s">
        <v>42</v>
      </c>
      <c r="H25910">
        <v>0</v>
      </c>
      <c r="I25910">
        <v>0</v>
      </c>
      <c r="J25910">
        <v>0</v>
      </c>
      <c r="K25910" t="s">
        <v>99517</v>
      </c>
    </row>
    <row r="25911" spans="1:11" x14ac:dyDescent="0.3">
      <c r="A25911" t="s">
        <v>99518</v>
      </c>
      <c r="B25911" t="s">
        <v>69181</v>
      </c>
      <c r="C25911" t="s">
        <v>27</v>
      </c>
      <c r="D25911" t="e">
        <f>광물질섬유제품</f>
        <v>#NAME?</v>
      </c>
      <c r="E25911" t="s">
        <v>29</v>
      </c>
      <c r="F25911" t="s">
        <v>16</v>
      </c>
      <c r="G25911" t="s">
        <v>4273</v>
      </c>
      <c r="H25911">
        <v>0</v>
      </c>
      <c r="I25911">
        <v>0</v>
      </c>
      <c r="J25911">
        <v>0</v>
      </c>
      <c r="K25911" t="s">
        <v>99519</v>
      </c>
    </row>
    <row r="25912" spans="1:11" x14ac:dyDescent="0.3">
      <c r="A25912" t="s">
        <v>99520</v>
      </c>
      <c r="B25912" t="s">
        <v>99521</v>
      </c>
      <c r="C25912" t="s">
        <v>27</v>
      </c>
      <c r="D25912" t="s">
        <v>99522</v>
      </c>
      <c r="E25912" t="s">
        <v>29</v>
      </c>
      <c r="F25912" t="s">
        <v>41</v>
      </c>
      <c r="G25912" t="s">
        <v>42</v>
      </c>
      <c r="H25912">
        <v>0</v>
      </c>
      <c r="I25912">
        <v>0</v>
      </c>
      <c r="J25912">
        <v>0</v>
      </c>
      <c r="K25912" t="s">
        <v>99523</v>
      </c>
    </row>
    <row r="25913" spans="1:11" x14ac:dyDescent="0.3">
      <c r="A25913" t="s">
        <v>99524</v>
      </c>
      <c r="B25913" t="s">
        <v>99525</v>
      </c>
      <c r="C25913" t="s">
        <v>27</v>
      </c>
      <c r="D25913" t="s">
        <v>99526</v>
      </c>
      <c r="E25913" t="s">
        <v>29</v>
      </c>
      <c r="F25913" t="s">
        <v>41</v>
      </c>
      <c r="G25913" t="s">
        <v>42</v>
      </c>
      <c r="H25913">
        <v>0</v>
      </c>
      <c r="I25913">
        <v>0</v>
      </c>
      <c r="J25913">
        <v>0</v>
      </c>
      <c r="K25913" t="s">
        <v>99527</v>
      </c>
    </row>
    <row r="25914" spans="1:11" x14ac:dyDescent="0.3">
      <c r="A25914" t="s">
        <v>99528</v>
      </c>
      <c r="B25914" t="s">
        <v>99529</v>
      </c>
      <c r="C25914" t="s">
        <v>147</v>
      </c>
      <c r="D25914" t="s">
        <v>99530</v>
      </c>
      <c r="E25914" t="s">
        <v>4768</v>
      </c>
      <c r="F25914" t="s">
        <v>4951</v>
      </c>
      <c r="G25914" t="s">
        <v>42</v>
      </c>
      <c r="H25914">
        <v>0</v>
      </c>
      <c r="I25914">
        <v>0</v>
      </c>
      <c r="J25914">
        <v>0</v>
      </c>
      <c r="K25914" t="s">
        <v>99531</v>
      </c>
    </row>
    <row r="25915" spans="1:11" x14ac:dyDescent="0.3">
      <c r="A25915" t="s">
        <v>99532</v>
      </c>
      <c r="B25915" t="s">
        <v>99533</v>
      </c>
      <c r="C25915" t="s">
        <v>13</v>
      </c>
      <c r="D25915" t="s">
        <v>99534</v>
      </c>
      <c r="E25915" t="s">
        <v>66626</v>
      </c>
      <c r="F25915" t="s">
        <v>16</v>
      </c>
      <c r="G25915" t="s">
        <v>2775</v>
      </c>
      <c r="H25915">
        <v>0</v>
      </c>
      <c r="I25915">
        <v>0</v>
      </c>
      <c r="J25915">
        <v>0</v>
      </c>
      <c r="K25915" t="s">
        <v>99535</v>
      </c>
    </row>
    <row r="25916" spans="1:11" x14ac:dyDescent="0.3">
      <c r="A25916" t="s">
        <v>99536</v>
      </c>
      <c r="B25916" t="s">
        <v>99537</v>
      </c>
      <c r="C25916" t="s">
        <v>27</v>
      </c>
      <c r="D25916" t="s">
        <v>99538</v>
      </c>
      <c r="E25916" t="s">
        <v>29</v>
      </c>
      <c r="F25916" t="s">
        <v>41</v>
      </c>
      <c r="G25916" t="s">
        <v>42</v>
      </c>
      <c r="H25916">
        <v>0</v>
      </c>
      <c r="I25916">
        <v>0</v>
      </c>
      <c r="J25916">
        <v>0</v>
      </c>
      <c r="K25916" t="s">
        <v>99539</v>
      </c>
    </row>
    <row r="25917" spans="1:11" x14ac:dyDescent="0.3">
      <c r="A25917" t="s">
        <v>99540</v>
      </c>
      <c r="B25917" t="s">
        <v>99541</v>
      </c>
      <c r="C25917" t="s">
        <v>27</v>
      </c>
      <c r="D25917" t="s">
        <v>99542</v>
      </c>
      <c r="E25917" t="s">
        <v>29</v>
      </c>
      <c r="F25917" t="s">
        <v>41</v>
      </c>
      <c r="G25917" t="s">
        <v>42</v>
      </c>
      <c r="H25917">
        <v>0</v>
      </c>
      <c r="I25917">
        <v>0</v>
      </c>
      <c r="J25917">
        <v>0</v>
      </c>
      <c r="K25917" t="s">
        <v>99543</v>
      </c>
    </row>
    <row r="25918" spans="1:11" x14ac:dyDescent="0.3">
      <c r="A25918" t="s">
        <v>99544</v>
      </c>
      <c r="B25918" t="s">
        <v>99545</v>
      </c>
      <c r="C25918" t="s">
        <v>27</v>
      </c>
      <c r="D25918" t="s">
        <v>99546</v>
      </c>
      <c r="E25918" t="s">
        <v>29</v>
      </c>
      <c r="F25918" t="s">
        <v>41</v>
      </c>
      <c r="G25918" t="s">
        <v>42</v>
      </c>
      <c r="H25918">
        <v>0</v>
      </c>
      <c r="I25918">
        <v>0</v>
      </c>
      <c r="J25918">
        <v>0</v>
      </c>
      <c r="K25918" t="s">
        <v>99547</v>
      </c>
    </row>
    <row r="25919" spans="1:11" x14ac:dyDescent="0.3">
      <c r="A25919" t="s">
        <v>99548</v>
      </c>
      <c r="B25919" t="s">
        <v>99549</v>
      </c>
      <c r="C25919" t="s">
        <v>27</v>
      </c>
      <c r="D25919" t="s">
        <v>99550</v>
      </c>
      <c r="E25919" t="s">
        <v>29</v>
      </c>
      <c r="F25919" t="s">
        <v>41</v>
      </c>
      <c r="G25919" t="s">
        <v>42</v>
      </c>
      <c r="H25919">
        <v>0</v>
      </c>
      <c r="I25919">
        <v>0</v>
      </c>
      <c r="J25919">
        <v>0</v>
      </c>
      <c r="K25919" t="s">
        <v>99551</v>
      </c>
    </row>
    <row r="25920" spans="1:11" x14ac:dyDescent="0.3">
      <c r="A25920" t="s">
        <v>99552</v>
      </c>
      <c r="B25920" t="s">
        <v>99553</v>
      </c>
      <c r="C25920" t="s">
        <v>27</v>
      </c>
      <c r="D25920" t="s">
        <v>99554</v>
      </c>
      <c r="E25920" t="s">
        <v>29</v>
      </c>
      <c r="F25920" t="s">
        <v>41</v>
      </c>
      <c r="G25920" t="s">
        <v>42</v>
      </c>
      <c r="H25920">
        <v>0</v>
      </c>
      <c r="I25920">
        <v>0</v>
      </c>
      <c r="J25920">
        <v>0</v>
      </c>
      <c r="K25920" t="s">
        <v>99555</v>
      </c>
    </row>
    <row r="25921" spans="1:11" x14ac:dyDescent="0.3">
      <c r="A25921" t="s">
        <v>99556</v>
      </c>
      <c r="B25921" t="s">
        <v>99557</v>
      </c>
      <c r="C25921" t="s">
        <v>27</v>
      </c>
      <c r="D25921" t="s">
        <v>99558</v>
      </c>
      <c r="E25921" t="s">
        <v>29</v>
      </c>
      <c r="F25921" t="s">
        <v>41</v>
      </c>
      <c r="G25921" t="s">
        <v>42</v>
      </c>
      <c r="H25921">
        <v>0</v>
      </c>
      <c r="I25921">
        <v>0</v>
      </c>
      <c r="J25921">
        <v>0</v>
      </c>
      <c r="K25921" t="s">
        <v>99559</v>
      </c>
    </row>
    <row r="25922" spans="1:11" x14ac:dyDescent="0.3">
      <c r="A25922" t="s">
        <v>99560</v>
      </c>
      <c r="B25922" t="s">
        <v>19294</v>
      </c>
      <c r="C25922" t="s">
        <v>27</v>
      </c>
      <c r="D25922" t="e">
        <f>강섬유 보강 콘크리트.</f>
        <v>#NAME?</v>
      </c>
      <c r="E25922" t="s">
        <v>29</v>
      </c>
      <c r="F25922" t="s">
        <v>16</v>
      </c>
      <c r="G25922" t="s">
        <v>11465</v>
      </c>
      <c r="H25922">
        <v>0</v>
      </c>
      <c r="I25922">
        <v>0</v>
      </c>
      <c r="J25922">
        <v>0</v>
      </c>
      <c r="K25922" t="s">
        <v>99561</v>
      </c>
    </row>
    <row r="25923" spans="1:11" x14ac:dyDescent="0.3">
      <c r="A25923" t="s">
        <v>99562</v>
      </c>
      <c r="B25923" t="s">
        <v>99563</v>
      </c>
      <c r="C25923" t="s">
        <v>27</v>
      </c>
      <c r="D25923" t="s">
        <v>99564</v>
      </c>
      <c r="E25923" t="s">
        <v>29</v>
      </c>
      <c r="F25923" t="s">
        <v>41</v>
      </c>
      <c r="G25923" t="s">
        <v>42</v>
      </c>
      <c r="H25923">
        <v>0</v>
      </c>
      <c r="I25923">
        <v>0</v>
      </c>
      <c r="J25923">
        <v>0</v>
      </c>
      <c r="K25923" t="s">
        <v>99565</v>
      </c>
    </row>
    <row r="25924" spans="1:11" x14ac:dyDescent="0.3">
      <c r="A25924" t="s">
        <v>99566</v>
      </c>
      <c r="B25924" t="s">
        <v>99567</v>
      </c>
      <c r="C25924" t="s">
        <v>13</v>
      </c>
      <c r="D25924" t="s">
        <v>99568</v>
      </c>
      <c r="E25924" t="s">
        <v>66626</v>
      </c>
      <c r="F25924" t="s">
        <v>2652</v>
      </c>
      <c r="G25924" t="s">
        <v>18285</v>
      </c>
      <c r="H25924">
        <v>0</v>
      </c>
      <c r="I25924">
        <v>0</v>
      </c>
      <c r="J25924">
        <v>0</v>
      </c>
      <c r="K25924" t="s">
        <v>99569</v>
      </c>
    </row>
    <row r="25925" spans="1:11" x14ac:dyDescent="0.3">
      <c r="A25925" t="s">
        <v>99570</v>
      </c>
      <c r="B25925" t="s">
        <v>99571</v>
      </c>
      <c r="C25925" t="s">
        <v>13</v>
      </c>
      <c r="D25925" t="s">
        <v>99572</v>
      </c>
      <c r="E25925" t="s">
        <v>66626</v>
      </c>
      <c r="F25925" t="s">
        <v>16</v>
      </c>
      <c r="G25925" t="s">
        <v>9108</v>
      </c>
      <c r="H25925">
        <v>0</v>
      </c>
      <c r="I25925">
        <v>0</v>
      </c>
      <c r="J25925">
        <v>0</v>
      </c>
      <c r="K25925" t="s">
        <v>99573</v>
      </c>
    </row>
    <row r="25926" spans="1:11" x14ac:dyDescent="0.3">
      <c r="A25926" t="s">
        <v>99574</v>
      </c>
      <c r="B25926" t="s">
        <v>99575</v>
      </c>
      <c r="C25926" t="s">
        <v>13</v>
      </c>
      <c r="D25926" t="s">
        <v>99576</v>
      </c>
      <c r="E25926" t="s">
        <v>66626</v>
      </c>
      <c r="F25926" t="s">
        <v>16</v>
      </c>
      <c r="G25926" t="s">
        <v>5307</v>
      </c>
      <c r="H25926">
        <v>0</v>
      </c>
      <c r="I25926">
        <v>0</v>
      </c>
      <c r="J25926">
        <v>0</v>
      </c>
      <c r="K25926" t="s">
        <v>99577</v>
      </c>
    </row>
    <row r="25927" spans="1:11" x14ac:dyDescent="0.3">
      <c r="A25927" t="s">
        <v>99578</v>
      </c>
      <c r="B25927" t="s">
        <v>99579</v>
      </c>
      <c r="C25927" t="s">
        <v>13</v>
      </c>
      <c r="D25927" t="s">
        <v>99572</v>
      </c>
      <c r="E25927" t="s">
        <v>66626</v>
      </c>
      <c r="F25927" t="s">
        <v>7609</v>
      </c>
      <c r="G25927" t="s">
        <v>42</v>
      </c>
      <c r="H25927">
        <v>0</v>
      </c>
      <c r="I25927">
        <v>0</v>
      </c>
      <c r="J25927">
        <v>0</v>
      </c>
      <c r="K25927" t="s">
        <v>99580</v>
      </c>
    </row>
    <row r="25928" spans="1:11" x14ac:dyDescent="0.3">
      <c r="A25928" t="s">
        <v>99581</v>
      </c>
      <c r="B25928" t="s">
        <v>99582</v>
      </c>
      <c r="C25928" t="s">
        <v>13</v>
      </c>
      <c r="D25928" t="s">
        <v>99583</v>
      </c>
      <c r="E25928" t="s">
        <v>66626</v>
      </c>
      <c r="F25928" t="s">
        <v>21340</v>
      </c>
      <c r="G25928" t="s">
        <v>1477</v>
      </c>
      <c r="H25928">
        <v>0</v>
      </c>
      <c r="I25928">
        <v>0</v>
      </c>
      <c r="J25928">
        <v>0</v>
      </c>
      <c r="K25928" t="s">
        <v>99584</v>
      </c>
    </row>
    <row r="25929" spans="1:11" x14ac:dyDescent="0.3">
      <c r="A25929" t="s">
        <v>99585</v>
      </c>
      <c r="B25929" t="s">
        <v>99586</v>
      </c>
      <c r="C25929" t="s">
        <v>466</v>
      </c>
      <c r="D25929" t="s">
        <v>99587</v>
      </c>
      <c r="E25929" t="s">
        <v>98383</v>
      </c>
      <c r="F25929" t="s">
        <v>16</v>
      </c>
      <c r="G25929" t="s">
        <v>8512</v>
      </c>
      <c r="H25929">
        <v>0</v>
      </c>
      <c r="I25929">
        <v>0</v>
      </c>
      <c r="J25929">
        <v>0</v>
      </c>
      <c r="K25929" t="s">
        <v>99588</v>
      </c>
    </row>
    <row r="25930" spans="1:11" x14ac:dyDescent="0.3">
      <c r="A25930" t="s">
        <v>99589</v>
      </c>
      <c r="B25930" t="s">
        <v>99590</v>
      </c>
      <c r="C25930" t="s">
        <v>466</v>
      </c>
      <c r="D25930" t="s">
        <v>99591</v>
      </c>
      <c r="E25930" t="s">
        <v>98383</v>
      </c>
      <c r="F25930" t="s">
        <v>16</v>
      </c>
      <c r="G25930" t="s">
        <v>13739</v>
      </c>
      <c r="H25930">
        <v>0</v>
      </c>
      <c r="I25930">
        <v>0</v>
      </c>
      <c r="J25930">
        <v>0</v>
      </c>
      <c r="K25930" t="s">
        <v>99592</v>
      </c>
    </row>
    <row r="25931" spans="1:11" x14ac:dyDescent="0.3">
      <c r="A25931" t="s">
        <v>99593</v>
      </c>
      <c r="B25931" t="s">
        <v>99594</v>
      </c>
      <c r="C25931" t="s">
        <v>466</v>
      </c>
      <c r="D25931" t="s">
        <v>99595</v>
      </c>
      <c r="E25931" t="s">
        <v>98383</v>
      </c>
      <c r="F25931" t="s">
        <v>16</v>
      </c>
      <c r="G25931" t="s">
        <v>41286</v>
      </c>
      <c r="H25931">
        <v>0</v>
      </c>
      <c r="I25931">
        <v>0</v>
      </c>
      <c r="J25931">
        <v>0</v>
      </c>
      <c r="K25931" t="s">
        <v>99596</v>
      </c>
    </row>
    <row r="25932" spans="1:11" x14ac:dyDescent="0.3">
      <c r="A25932" t="s">
        <v>99597</v>
      </c>
      <c r="B25932" t="s">
        <v>99598</v>
      </c>
      <c r="C25932" t="s">
        <v>558</v>
      </c>
      <c r="D25932" t="s">
        <v>99599</v>
      </c>
      <c r="E25932" t="s">
        <v>981</v>
      </c>
      <c r="F25932" t="s">
        <v>16</v>
      </c>
      <c r="G25932" t="s">
        <v>40696</v>
      </c>
      <c r="H25932">
        <v>0</v>
      </c>
      <c r="I25932">
        <v>0</v>
      </c>
      <c r="J25932">
        <v>0</v>
      </c>
      <c r="K25932" t="s">
        <v>99600</v>
      </c>
    </row>
    <row r="25933" spans="1:11" x14ac:dyDescent="0.3">
      <c r="A25933" t="s">
        <v>99601</v>
      </c>
      <c r="B25933" t="s">
        <v>99602</v>
      </c>
      <c r="C25933" t="s">
        <v>466</v>
      </c>
      <c r="D25933" t="s">
        <v>99603</v>
      </c>
      <c r="E25933" t="s">
        <v>98383</v>
      </c>
      <c r="F25933" t="s">
        <v>16</v>
      </c>
      <c r="G25933" t="s">
        <v>4455</v>
      </c>
      <c r="H25933">
        <v>0</v>
      </c>
      <c r="I25933">
        <v>0</v>
      </c>
      <c r="J25933">
        <v>0</v>
      </c>
      <c r="K25933" t="s">
        <v>99604</v>
      </c>
    </row>
    <row r="25934" spans="1:11" x14ac:dyDescent="0.3">
      <c r="A25934" t="s">
        <v>99605</v>
      </c>
      <c r="C25934" t="s">
        <v>466</v>
      </c>
      <c r="D25934" t="s">
        <v>99606</v>
      </c>
      <c r="E25934" t="s">
        <v>98383</v>
      </c>
      <c r="F25934" t="s">
        <v>16</v>
      </c>
      <c r="G25934" t="s">
        <v>10532</v>
      </c>
      <c r="H25934">
        <v>0</v>
      </c>
      <c r="I25934">
        <v>0</v>
      </c>
      <c r="J25934">
        <v>0</v>
      </c>
      <c r="K25934" t="s">
        <v>99607</v>
      </c>
    </row>
    <row r="25935" spans="1:11" x14ac:dyDescent="0.3">
      <c r="A25935" t="s">
        <v>99608</v>
      </c>
      <c r="B25935" t="s">
        <v>99609</v>
      </c>
      <c r="C25935" t="s">
        <v>466</v>
      </c>
      <c r="D25935" t="s">
        <v>99591</v>
      </c>
      <c r="E25935" t="s">
        <v>98383</v>
      </c>
      <c r="F25935" t="s">
        <v>14208</v>
      </c>
      <c r="G25935" t="s">
        <v>42</v>
      </c>
      <c r="H25935">
        <v>0</v>
      </c>
      <c r="I25935">
        <v>0</v>
      </c>
      <c r="J25935">
        <v>0</v>
      </c>
      <c r="K25935" t="s">
        <v>99610</v>
      </c>
    </row>
    <row r="25936" spans="1:11" x14ac:dyDescent="0.3">
      <c r="A25936" t="s">
        <v>99611</v>
      </c>
      <c r="B25936" t="s">
        <v>99612</v>
      </c>
      <c r="C25936" t="s">
        <v>466</v>
      </c>
      <c r="D25936" t="s">
        <v>99613</v>
      </c>
      <c r="E25936" t="s">
        <v>98383</v>
      </c>
      <c r="F25936" t="s">
        <v>1850</v>
      </c>
      <c r="G25936" t="s">
        <v>42</v>
      </c>
      <c r="H25936">
        <v>0</v>
      </c>
      <c r="I25936">
        <v>0</v>
      </c>
      <c r="J25936">
        <v>0</v>
      </c>
      <c r="K25936" t="s">
        <v>99614</v>
      </c>
    </row>
    <row r="25937" spans="1:11" x14ac:dyDescent="0.3">
      <c r="A25937" t="s">
        <v>99615</v>
      </c>
      <c r="C25937" t="s">
        <v>466</v>
      </c>
      <c r="D25937" t="s">
        <v>99616</v>
      </c>
      <c r="E25937" t="s">
        <v>98383</v>
      </c>
      <c r="F25937" t="s">
        <v>16</v>
      </c>
      <c r="G25937" t="s">
        <v>42</v>
      </c>
      <c r="H25937">
        <v>0</v>
      </c>
      <c r="I25937">
        <v>0</v>
      </c>
      <c r="J25937">
        <v>0</v>
      </c>
      <c r="K25937" t="s">
        <v>99617</v>
      </c>
    </row>
    <row r="25938" spans="1:11" x14ac:dyDescent="0.3">
      <c r="A25938" t="s">
        <v>99618</v>
      </c>
      <c r="B25938" t="s">
        <v>99619</v>
      </c>
      <c r="C25938" t="s">
        <v>27</v>
      </c>
      <c r="D25938" t="s">
        <v>99620</v>
      </c>
      <c r="E25938" t="s">
        <v>29</v>
      </c>
      <c r="F25938" t="s">
        <v>16</v>
      </c>
      <c r="G25938" t="s">
        <v>1100</v>
      </c>
      <c r="H25938">
        <v>0</v>
      </c>
      <c r="I25938">
        <v>0</v>
      </c>
      <c r="J25938">
        <v>0</v>
      </c>
      <c r="K25938" t="s">
        <v>99621</v>
      </c>
    </row>
    <row r="25939" spans="1:11" x14ac:dyDescent="0.3">
      <c r="A25939" t="s">
        <v>99622</v>
      </c>
      <c r="B25939" t="s">
        <v>99623</v>
      </c>
      <c r="C25939" t="s">
        <v>466</v>
      </c>
      <c r="D25939" t="e">
        <f>활엽수.</f>
        <v>#NAME?</v>
      </c>
      <c r="E25939" t="s">
        <v>98383</v>
      </c>
      <c r="F25939" t="s">
        <v>1947</v>
      </c>
      <c r="G25939" t="s">
        <v>42</v>
      </c>
      <c r="H25939">
        <v>0</v>
      </c>
      <c r="I25939">
        <v>0</v>
      </c>
      <c r="J25939">
        <v>0</v>
      </c>
      <c r="K25939" t="s">
        <v>99624</v>
      </c>
    </row>
    <row r="25940" spans="1:11" x14ac:dyDescent="0.3">
      <c r="A25940" t="s">
        <v>99625</v>
      </c>
      <c r="B25940" t="s">
        <v>99626</v>
      </c>
      <c r="C25940" t="s">
        <v>13</v>
      </c>
      <c r="D25940" t="s">
        <v>99627</v>
      </c>
      <c r="E25940" t="s">
        <v>66626</v>
      </c>
      <c r="F25940" t="s">
        <v>24176</v>
      </c>
      <c r="G25940" t="s">
        <v>6400</v>
      </c>
      <c r="H25940">
        <v>0</v>
      </c>
      <c r="I25940">
        <v>0</v>
      </c>
      <c r="J25940">
        <v>0</v>
      </c>
      <c r="K25940" t="s">
        <v>99628</v>
      </c>
    </row>
    <row r="25941" spans="1:11" x14ac:dyDescent="0.3">
      <c r="A25941" t="s">
        <v>99629</v>
      </c>
      <c r="B25941" t="s">
        <v>99630</v>
      </c>
      <c r="C25941" t="s">
        <v>13</v>
      </c>
      <c r="D25941" t="s">
        <v>99631</v>
      </c>
      <c r="E25941" t="s">
        <v>66626</v>
      </c>
      <c r="F25941" t="s">
        <v>16</v>
      </c>
      <c r="G25941" t="s">
        <v>8956</v>
      </c>
      <c r="H25941">
        <v>0</v>
      </c>
      <c r="I25941">
        <v>0</v>
      </c>
      <c r="J25941">
        <v>0</v>
      </c>
      <c r="K25941" t="s">
        <v>99632</v>
      </c>
    </row>
    <row r="25942" spans="1:11" x14ac:dyDescent="0.3">
      <c r="A25942" t="s">
        <v>99633</v>
      </c>
      <c r="C25942" t="s">
        <v>20</v>
      </c>
      <c r="D25942" t="s">
        <v>99634</v>
      </c>
      <c r="E25942" t="s">
        <v>22</v>
      </c>
      <c r="F25942" t="s">
        <v>16</v>
      </c>
      <c r="G25942" t="s">
        <v>817</v>
      </c>
      <c r="H25942">
        <v>0</v>
      </c>
      <c r="I25942">
        <v>0</v>
      </c>
      <c r="J25942">
        <v>0</v>
      </c>
      <c r="K25942" t="s">
        <v>99635</v>
      </c>
    </row>
    <row r="25943" spans="1:11" x14ac:dyDescent="0.3">
      <c r="A25943" t="s">
        <v>99636</v>
      </c>
      <c r="B25943" t="s">
        <v>99637</v>
      </c>
      <c r="C25943" t="s">
        <v>13</v>
      </c>
      <c r="D25943" t="s">
        <v>99638</v>
      </c>
      <c r="E25943" t="s">
        <v>66626</v>
      </c>
      <c r="F25943" t="s">
        <v>2393</v>
      </c>
      <c r="G25943" t="s">
        <v>3624</v>
      </c>
      <c r="H25943">
        <v>0</v>
      </c>
      <c r="I25943">
        <v>0</v>
      </c>
      <c r="J25943">
        <v>0</v>
      </c>
      <c r="K25943" t="s">
        <v>99639</v>
      </c>
    </row>
    <row r="25944" spans="1:11" x14ac:dyDescent="0.3">
      <c r="A25944" t="s">
        <v>99640</v>
      </c>
      <c r="C25944" t="s">
        <v>13</v>
      </c>
      <c r="D25944" t="s">
        <v>99641</v>
      </c>
      <c r="E25944" t="s">
        <v>66626</v>
      </c>
      <c r="F25944" t="s">
        <v>5406</v>
      </c>
      <c r="G25944" t="s">
        <v>42</v>
      </c>
      <c r="H25944">
        <v>0</v>
      </c>
      <c r="I25944">
        <v>0</v>
      </c>
      <c r="J25944">
        <v>0</v>
      </c>
      <c r="K25944" t="s">
        <v>99642</v>
      </c>
    </row>
    <row r="25945" spans="1:11" x14ac:dyDescent="0.3">
      <c r="A25945" t="s">
        <v>99643</v>
      </c>
      <c r="B25945" t="s">
        <v>99644</v>
      </c>
      <c r="C25945" t="s">
        <v>20</v>
      </c>
      <c r="D25945" t="s">
        <v>99645</v>
      </c>
      <c r="E25945" t="s">
        <v>62177</v>
      </c>
      <c r="F25945" t="s">
        <v>7582</v>
      </c>
      <c r="G25945" t="s">
        <v>3093</v>
      </c>
      <c r="H25945">
        <v>0</v>
      </c>
      <c r="I25945">
        <v>0</v>
      </c>
      <c r="J25945">
        <v>0</v>
      </c>
      <c r="K25945" t="s">
        <v>99646</v>
      </c>
    </row>
    <row r="25946" spans="1:11" x14ac:dyDescent="0.3">
      <c r="A25946" t="s">
        <v>99647</v>
      </c>
      <c r="B25946" t="s">
        <v>99648</v>
      </c>
      <c r="C25946" t="s">
        <v>27</v>
      </c>
      <c r="D25946" t="s">
        <v>99649</v>
      </c>
      <c r="E25946" t="s">
        <v>29</v>
      </c>
      <c r="F25946" t="s">
        <v>41</v>
      </c>
      <c r="G25946" t="s">
        <v>42</v>
      </c>
      <c r="H25946">
        <v>0</v>
      </c>
      <c r="I25946">
        <v>0</v>
      </c>
      <c r="J25946">
        <v>0</v>
      </c>
      <c r="K25946" t="s">
        <v>99650</v>
      </c>
    </row>
    <row r="25947" spans="1:11" x14ac:dyDescent="0.3">
      <c r="A25947" t="s">
        <v>99651</v>
      </c>
      <c r="B25947" t="s">
        <v>99652</v>
      </c>
      <c r="C25947" t="s">
        <v>27</v>
      </c>
      <c r="D25947" t="s">
        <v>99653</v>
      </c>
      <c r="E25947" t="s">
        <v>29</v>
      </c>
      <c r="F25947" t="s">
        <v>41</v>
      </c>
      <c r="G25947" t="s">
        <v>851</v>
      </c>
      <c r="H25947">
        <v>0</v>
      </c>
      <c r="I25947">
        <v>0</v>
      </c>
      <c r="J25947">
        <v>0</v>
      </c>
      <c r="K25947" t="s">
        <v>99654</v>
      </c>
    </row>
    <row r="25948" spans="1:11" x14ac:dyDescent="0.3">
      <c r="A25948" t="s">
        <v>99655</v>
      </c>
      <c r="B25948" t="s">
        <v>99656</v>
      </c>
      <c r="C25948" t="s">
        <v>27</v>
      </c>
      <c r="D25948" t="s">
        <v>99657</v>
      </c>
      <c r="E25948" t="s">
        <v>29</v>
      </c>
      <c r="F25948" t="s">
        <v>41</v>
      </c>
      <c r="G25948" t="s">
        <v>42</v>
      </c>
      <c r="H25948">
        <v>0</v>
      </c>
      <c r="I25948">
        <v>0</v>
      </c>
      <c r="J25948">
        <v>0</v>
      </c>
      <c r="K25948" t="s">
        <v>99658</v>
      </c>
    </row>
    <row r="25949" spans="1:11" x14ac:dyDescent="0.3">
      <c r="A25949" t="s">
        <v>99659</v>
      </c>
      <c r="C25949" t="s">
        <v>27</v>
      </c>
      <c r="D25949" t="s">
        <v>99660</v>
      </c>
      <c r="E25949" t="s">
        <v>99661</v>
      </c>
      <c r="F25949" t="s">
        <v>3643</v>
      </c>
      <c r="G25949" t="s">
        <v>42</v>
      </c>
      <c r="H25949">
        <v>0</v>
      </c>
      <c r="I25949">
        <v>0</v>
      </c>
      <c r="J25949">
        <v>0</v>
      </c>
      <c r="K25949" t="s">
        <v>99662</v>
      </c>
    </row>
    <row r="25950" spans="1:11" x14ac:dyDescent="0.3">
      <c r="A25950" t="s">
        <v>99663</v>
      </c>
      <c r="B25950" t="s">
        <v>99664</v>
      </c>
      <c r="C25950" t="s">
        <v>27</v>
      </c>
      <c r="D25950" t="s">
        <v>99665</v>
      </c>
      <c r="E25950" t="s">
        <v>99661</v>
      </c>
      <c r="F25950" t="s">
        <v>4154</v>
      </c>
      <c r="G25950" t="s">
        <v>42</v>
      </c>
      <c r="H25950">
        <v>0</v>
      </c>
      <c r="I25950">
        <v>0</v>
      </c>
      <c r="J25950">
        <v>0</v>
      </c>
      <c r="K25950" t="s">
        <v>99666</v>
      </c>
    </row>
    <row r="25951" spans="1:11" x14ac:dyDescent="0.3">
      <c r="A25951" t="s">
        <v>99667</v>
      </c>
      <c r="B25951" t="s">
        <v>99668</v>
      </c>
      <c r="C25951" t="s">
        <v>13</v>
      </c>
      <c r="D25951" t="s">
        <v>99669</v>
      </c>
      <c r="E25951" t="s">
        <v>15</v>
      </c>
      <c r="F25951" t="s">
        <v>16</v>
      </c>
      <c r="G25951" t="s">
        <v>61956</v>
      </c>
      <c r="H25951">
        <v>0</v>
      </c>
      <c r="I25951">
        <v>0</v>
      </c>
      <c r="J25951">
        <v>0</v>
      </c>
      <c r="K25951" t="s">
        <v>99670</v>
      </c>
    </row>
    <row r="25952" spans="1:11" x14ac:dyDescent="0.3">
      <c r="A25952" t="s">
        <v>99671</v>
      </c>
      <c r="B25952" t="s">
        <v>99672</v>
      </c>
      <c r="C25952" t="s">
        <v>13</v>
      </c>
      <c r="D25952" t="s">
        <v>99673</v>
      </c>
      <c r="E25952" t="s">
        <v>66626</v>
      </c>
      <c r="F25952" t="s">
        <v>16</v>
      </c>
      <c r="G25952" t="s">
        <v>29493</v>
      </c>
      <c r="H25952">
        <v>0</v>
      </c>
      <c r="I25952">
        <v>0</v>
      </c>
      <c r="J25952">
        <v>0</v>
      </c>
      <c r="K25952" t="s">
        <v>99674</v>
      </c>
    </row>
    <row r="25953" spans="1:11" x14ac:dyDescent="0.3">
      <c r="A25953" t="s">
        <v>99675</v>
      </c>
      <c r="B25953" t="s">
        <v>99676</v>
      </c>
      <c r="C25953" t="s">
        <v>13</v>
      </c>
      <c r="D25953" t="s">
        <v>99677</v>
      </c>
      <c r="E25953" t="s">
        <v>66626</v>
      </c>
      <c r="F25953" t="s">
        <v>16</v>
      </c>
      <c r="G25953" t="s">
        <v>4856</v>
      </c>
      <c r="H25953">
        <v>0</v>
      </c>
      <c r="I25953">
        <v>0</v>
      </c>
      <c r="J25953">
        <v>0</v>
      </c>
      <c r="K25953" t="s">
        <v>99678</v>
      </c>
    </row>
    <row r="25954" spans="1:11" x14ac:dyDescent="0.3">
      <c r="A25954" t="s">
        <v>99679</v>
      </c>
      <c r="B25954" t="s">
        <v>99680</v>
      </c>
      <c r="C25954" t="s">
        <v>20</v>
      </c>
      <c r="D25954" t="s">
        <v>99681</v>
      </c>
      <c r="E25954" t="s">
        <v>62177</v>
      </c>
      <c r="F25954" t="s">
        <v>804</v>
      </c>
      <c r="G25954" t="s">
        <v>42</v>
      </c>
      <c r="H25954">
        <v>0</v>
      </c>
      <c r="I25954">
        <v>0</v>
      </c>
      <c r="J25954">
        <v>0</v>
      </c>
      <c r="K25954" t="s">
        <v>99682</v>
      </c>
    </row>
    <row r="25955" spans="1:11" x14ac:dyDescent="0.3">
      <c r="A25955" t="s">
        <v>99683</v>
      </c>
      <c r="B25955" t="s">
        <v>99684</v>
      </c>
      <c r="C25955" t="s">
        <v>20</v>
      </c>
      <c r="D25955" t="s">
        <v>99685</v>
      </c>
      <c r="E25955" t="s">
        <v>62177</v>
      </c>
      <c r="F25955" t="s">
        <v>170</v>
      </c>
      <c r="G25955" t="s">
        <v>42</v>
      </c>
      <c r="H25955">
        <v>0</v>
      </c>
      <c r="I25955">
        <v>0</v>
      </c>
      <c r="J25955">
        <v>0</v>
      </c>
      <c r="K25955" t="s">
        <v>99686</v>
      </c>
    </row>
    <row r="25956" spans="1:11" x14ac:dyDescent="0.3">
      <c r="A25956" t="s">
        <v>99687</v>
      </c>
      <c r="B25956" t="s">
        <v>99688</v>
      </c>
      <c r="C25956" t="s">
        <v>20</v>
      </c>
      <c r="D25956" t="s">
        <v>99689</v>
      </c>
      <c r="E25956" t="s">
        <v>62177</v>
      </c>
      <c r="F25956" t="s">
        <v>4174</v>
      </c>
      <c r="G25956" t="s">
        <v>10188</v>
      </c>
      <c r="H25956">
        <v>0</v>
      </c>
      <c r="I25956">
        <v>0</v>
      </c>
      <c r="J25956">
        <v>0</v>
      </c>
      <c r="K25956" t="s">
        <v>99690</v>
      </c>
    </row>
    <row r="25957" spans="1:11" x14ac:dyDescent="0.3">
      <c r="A25957" t="s">
        <v>99691</v>
      </c>
      <c r="B25957" t="s">
        <v>99692</v>
      </c>
      <c r="C25957" t="s">
        <v>27</v>
      </c>
      <c r="D25957" t="s">
        <v>99693</v>
      </c>
      <c r="E25957" t="s">
        <v>99661</v>
      </c>
      <c r="F25957" t="s">
        <v>16</v>
      </c>
      <c r="G25957" t="s">
        <v>7763</v>
      </c>
      <c r="H25957">
        <v>0</v>
      </c>
      <c r="I25957">
        <v>0</v>
      </c>
      <c r="J25957">
        <v>0</v>
      </c>
      <c r="K25957" t="s">
        <v>99694</v>
      </c>
    </row>
    <row r="25958" spans="1:11" x14ac:dyDescent="0.3">
      <c r="A25958" t="s">
        <v>99695</v>
      </c>
      <c r="B25958" t="s">
        <v>99696</v>
      </c>
      <c r="C25958" t="s">
        <v>558</v>
      </c>
      <c r="D25958" t="s">
        <v>99697</v>
      </c>
      <c r="E25958" t="s">
        <v>1692</v>
      </c>
      <c r="F25958" t="s">
        <v>16</v>
      </c>
      <c r="G25958" t="s">
        <v>1382</v>
      </c>
      <c r="H25958">
        <v>0</v>
      </c>
      <c r="I25958">
        <v>0</v>
      </c>
      <c r="J25958">
        <v>0</v>
      </c>
      <c r="K25958" t="s">
        <v>99698</v>
      </c>
    </row>
    <row r="25959" spans="1:11" x14ac:dyDescent="0.3">
      <c r="A25959" t="s">
        <v>99699</v>
      </c>
      <c r="B25959" t="s">
        <v>99700</v>
      </c>
      <c r="C25959" t="s">
        <v>27</v>
      </c>
      <c r="D25959" t="s">
        <v>99701</v>
      </c>
      <c r="E25959" t="s">
        <v>99661</v>
      </c>
      <c r="F25959" t="s">
        <v>650</v>
      </c>
      <c r="G25959" t="s">
        <v>42</v>
      </c>
      <c r="H25959">
        <v>0</v>
      </c>
      <c r="I25959">
        <v>0</v>
      </c>
      <c r="J25959">
        <v>0</v>
      </c>
      <c r="K25959" t="s">
        <v>99702</v>
      </c>
    </row>
    <row r="25960" spans="1:11" x14ac:dyDescent="0.3">
      <c r="A25960" t="s">
        <v>99703</v>
      </c>
      <c r="B25960" t="s">
        <v>99704</v>
      </c>
      <c r="C25960" t="s">
        <v>27</v>
      </c>
      <c r="D25960" t="s">
        <v>99705</v>
      </c>
      <c r="E25960" t="s">
        <v>99661</v>
      </c>
      <c r="F25960" t="s">
        <v>16</v>
      </c>
      <c r="G25960" t="s">
        <v>30856</v>
      </c>
      <c r="H25960">
        <v>0</v>
      </c>
      <c r="I25960">
        <v>0</v>
      </c>
      <c r="J25960">
        <v>0</v>
      </c>
      <c r="K25960" t="s">
        <v>99706</v>
      </c>
    </row>
    <row r="25961" spans="1:11" x14ac:dyDescent="0.3">
      <c r="A25961" t="s">
        <v>99707</v>
      </c>
      <c r="B25961" t="s">
        <v>99708</v>
      </c>
      <c r="C25961" t="s">
        <v>558</v>
      </c>
      <c r="D25961" t="s">
        <v>99709</v>
      </c>
      <c r="E25961" t="s">
        <v>981</v>
      </c>
      <c r="F25961" t="s">
        <v>16</v>
      </c>
      <c r="G25961" t="s">
        <v>11144</v>
      </c>
      <c r="H25961">
        <v>0</v>
      </c>
      <c r="I25961">
        <v>0</v>
      </c>
      <c r="J25961">
        <v>0</v>
      </c>
      <c r="K25961" t="s">
        <v>99710</v>
      </c>
    </row>
    <row r="25962" spans="1:11" x14ac:dyDescent="0.3">
      <c r="A25962" t="s">
        <v>99711</v>
      </c>
      <c r="B25962" t="s">
        <v>99712</v>
      </c>
      <c r="C25962" t="s">
        <v>27</v>
      </c>
      <c r="D25962" t="s">
        <v>99713</v>
      </c>
      <c r="E25962" t="s">
        <v>99661</v>
      </c>
      <c r="F25962" t="s">
        <v>7582</v>
      </c>
      <c r="G25962" t="s">
        <v>42</v>
      </c>
      <c r="H25962">
        <v>0</v>
      </c>
      <c r="I25962">
        <v>0</v>
      </c>
      <c r="J25962">
        <v>0</v>
      </c>
      <c r="K25962" t="s">
        <v>99714</v>
      </c>
    </row>
    <row r="25963" spans="1:11" x14ac:dyDescent="0.3">
      <c r="A25963" t="s">
        <v>99715</v>
      </c>
      <c r="B25963" t="s">
        <v>99716</v>
      </c>
      <c r="C25963" t="s">
        <v>13</v>
      </c>
      <c r="D25963" t="s">
        <v>99717</v>
      </c>
      <c r="E25963" t="s">
        <v>66626</v>
      </c>
      <c r="F25963" t="s">
        <v>16</v>
      </c>
      <c r="G25963" t="s">
        <v>11481</v>
      </c>
      <c r="H25963">
        <v>0</v>
      </c>
      <c r="I25963">
        <v>0</v>
      </c>
      <c r="J25963">
        <v>0</v>
      </c>
      <c r="K25963" t="s">
        <v>99718</v>
      </c>
    </row>
    <row r="25964" spans="1:11" x14ac:dyDescent="0.3">
      <c r="A25964" t="s">
        <v>99719</v>
      </c>
      <c r="C25964" t="s">
        <v>27</v>
      </c>
      <c r="D25964" t="s">
        <v>99720</v>
      </c>
      <c r="E25964" t="s">
        <v>99661</v>
      </c>
      <c r="F25964" t="s">
        <v>1247</v>
      </c>
      <c r="G25964" t="s">
        <v>42</v>
      </c>
      <c r="H25964">
        <v>0</v>
      </c>
      <c r="I25964">
        <v>0</v>
      </c>
      <c r="J25964">
        <v>0</v>
      </c>
      <c r="K25964" t="s">
        <v>99721</v>
      </c>
    </row>
    <row r="25965" spans="1:11" x14ac:dyDescent="0.3">
      <c r="A25965" t="s">
        <v>99722</v>
      </c>
      <c r="B25965" t="s">
        <v>99723</v>
      </c>
      <c r="C25965" t="s">
        <v>466</v>
      </c>
      <c r="D25965" t="s">
        <v>99724</v>
      </c>
      <c r="E25965" t="s">
        <v>98383</v>
      </c>
      <c r="F25965" t="s">
        <v>16</v>
      </c>
      <c r="G25965" t="s">
        <v>52351</v>
      </c>
      <c r="H25965">
        <v>0</v>
      </c>
      <c r="I25965">
        <v>0</v>
      </c>
      <c r="J25965">
        <v>0</v>
      </c>
      <c r="K25965" t="s">
        <v>99725</v>
      </c>
    </row>
    <row r="25966" spans="1:11" x14ac:dyDescent="0.3">
      <c r="A25966" t="s">
        <v>99726</v>
      </c>
      <c r="B25966" t="s">
        <v>99727</v>
      </c>
      <c r="C25966" t="s">
        <v>13</v>
      </c>
      <c r="D25966" t="s">
        <v>99728</v>
      </c>
      <c r="E25966" t="s">
        <v>66626</v>
      </c>
      <c r="F25966" t="s">
        <v>16</v>
      </c>
      <c r="G25966" t="s">
        <v>15333</v>
      </c>
      <c r="H25966">
        <v>0</v>
      </c>
      <c r="I25966">
        <v>0</v>
      </c>
      <c r="J25966">
        <v>0</v>
      </c>
      <c r="K25966" t="s">
        <v>99729</v>
      </c>
    </row>
    <row r="25967" spans="1:11" x14ac:dyDescent="0.3">
      <c r="A25967" t="s">
        <v>99730</v>
      </c>
      <c r="B25967" t="s">
        <v>99731</v>
      </c>
      <c r="C25967" t="s">
        <v>27</v>
      </c>
      <c r="D25967" t="s">
        <v>99732</v>
      </c>
      <c r="E25967" t="s">
        <v>99661</v>
      </c>
      <c r="F25967" t="s">
        <v>16</v>
      </c>
      <c r="G25967" t="s">
        <v>822</v>
      </c>
      <c r="H25967">
        <v>0</v>
      </c>
      <c r="I25967">
        <v>0</v>
      </c>
      <c r="J25967">
        <v>0</v>
      </c>
      <c r="K25967" t="s">
        <v>99733</v>
      </c>
    </row>
    <row r="25968" spans="1:11" x14ac:dyDescent="0.3">
      <c r="A25968" t="s">
        <v>99734</v>
      </c>
      <c r="B25968" t="s">
        <v>99735</v>
      </c>
      <c r="C25968" t="s">
        <v>147</v>
      </c>
      <c r="D25968" t="s">
        <v>99736</v>
      </c>
      <c r="E25968" t="s">
        <v>4768</v>
      </c>
      <c r="F25968" t="s">
        <v>16465</v>
      </c>
      <c r="G25968" t="s">
        <v>42</v>
      </c>
      <c r="H25968">
        <v>0</v>
      </c>
      <c r="I25968">
        <v>0</v>
      </c>
      <c r="J25968">
        <v>0</v>
      </c>
      <c r="K25968" t="s">
        <v>99737</v>
      </c>
    </row>
    <row r="25969" spans="1:11" x14ac:dyDescent="0.3">
      <c r="A25969" t="s">
        <v>99738</v>
      </c>
      <c r="B25969" t="s">
        <v>99739</v>
      </c>
      <c r="C25969" t="s">
        <v>147</v>
      </c>
      <c r="D25969" t="s">
        <v>99740</v>
      </c>
      <c r="E25969" t="s">
        <v>4768</v>
      </c>
      <c r="F25969" t="s">
        <v>41</v>
      </c>
      <c r="G25969" t="s">
        <v>42</v>
      </c>
      <c r="H25969">
        <v>0</v>
      </c>
      <c r="I25969">
        <v>0</v>
      </c>
      <c r="J25969">
        <v>0</v>
      </c>
      <c r="K25969" t="s">
        <v>99741</v>
      </c>
    </row>
    <row r="25970" spans="1:11" x14ac:dyDescent="0.3">
      <c r="A25970" t="s">
        <v>99742</v>
      </c>
      <c r="B25970" t="s">
        <v>99743</v>
      </c>
      <c r="C25970" t="s">
        <v>558</v>
      </c>
      <c r="D25970" t="s">
        <v>99744</v>
      </c>
      <c r="E25970" t="s">
        <v>2102</v>
      </c>
      <c r="F25970" t="s">
        <v>41</v>
      </c>
      <c r="G25970" t="s">
        <v>42</v>
      </c>
      <c r="H25970">
        <v>0</v>
      </c>
      <c r="I25970">
        <v>0</v>
      </c>
      <c r="J25970">
        <v>0</v>
      </c>
      <c r="K25970" t="s">
        <v>99745</v>
      </c>
    </row>
    <row r="25971" spans="1:11" x14ac:dyDescent="0.3">
      <c r="A25971" t="s">
        <v>99746</v>
      </c>
      <c r="B25971" t="s">
        <v>99747</v>
      </c>
      <c r="C25971" t="s">
        <v>558</v>
      </c>
      <c r="D25971" t="s">
        <v>99748</v>
      </c>
      <c r="E25971" t="s">
        <v>981</v>
      </c>
      <c r="F25971" t="s">
        <v>16</v>
      </c>
      <c r="G25971" t="s">
        <v>21073</v>
      </c>
      <c r="H25971">
        <v>0</v>
      </c>
      <c r="I25971">
        <v>0</v>
      </c>
      <c r="J25971">
        <v>0</v>
      </c>
      <c r="K25971" t="s">
        <v>99749</v>
      </c>
    </row>
    <row r="25972" spans="1:11" x14ac:dyDescent="0.3">
      <c r="A25972" t="s">
        <v>99750</v>
      </c>
      <c r="C25972" t="s">
        <v>147</v>
      </c>
      <c r="D25972" t="s">
        <v>99751</v>
      </c>
      <c r="E25972" t="s">
        <v>4768</v>
      </c>
      <c r="F25972" t="s">
        <v>5898</v>
      </c>
      <c r="G25972" t="s">
        <v>42</v>
      </c>
      <c r="H25972">
        <v>0</v>
      </c>
      <c r="I25972">
        <v>0</v>
      </c>
      <c r="J25972">
        <v>0</v>
      </c>
      <c r="K25972" t="s">
        <v>99752</v>
      </c>
    </row>
    <row r="25973" spans="1:11" x14ac:dyDescent="0.3">
      <c r="A25973" t="s">
        <v>99753</v>
      </c>
      <c r="B25973" t="s">
        <v>10550</v>
      </c>
      <c r="C25973" t="s">
        <v>147</v>
      </c>
      <c r="D25973" t="s">
        <v>99754</v>
      </c>
      <c r="E25973" t="s">
        <v>4768</v>
      </c>
      <c r="F25973" t="s">
        <v>41</v>
      </c>
      <c r="G25973" t="s">
        <v>42</v>
      </c>
      <c r="H25973">
        <v>0</v>
      </c>
      <c r="I25973">
        <v>0</v>
      </c>
      <c r="J25973">
        <v>0</v>
      </c>
      <c r="K25973" t="s">
        <v>99755</v>
      </c>
    </row>
    <row r="25974" spans="1:11" x14ac:dyDescent="0.3">
      <c r="A25974" t="s">
        <v>99756</v>
      </c>
      <c r="B25974" t="s">
        <v>99757</v>
      </c>
      <c r="C25974" t="s">
        <v>147</v>
      </c>
      <c r="D25974" t="s">
        <v>99758</v>
      </c>
      <c r="E25974" t="s">
        <v>4768</v>
      </c>
      <c r="F25974" t="s">
        <v>32381</v>
      </c>
      <c r="G25974" t="s">
        <v>42</v>
      </c>
      <c r="H25974">
        <v>0</v>
      </c>
      <c r="I25974">
        <v>0</v>
      </c>
      <c r="J25974">
        <v>0</v>
      </c>
      <c r="K25974" t="s">
        <v>99759</v>
      </c>
    </row>
    <row r="25975" spans="1:11" x14ac:dyDescent="0.3">
      <c r="A25975" t="s">
        <v>99760</v>
      </c>
      <c r="B25975" t="s">
        <v>99761</v>
      </c>
      <c r="C25975" t="s">
        <v>147</v>
      </c>
      <c r="D25975" t="s">
        <v>99762</v>
      </c>
      <c r="E25975" t="s">
        <v>4768</v>
      </c>
      <c r="F25975" t="s">
        <v>1868</v>
      </c>
      <c r="G25975" t="s">
        <v>42</v>
      </c>
      <c r="H25975">
        <v>0</v>
      </c>
      <c r="I25975">
        <v>0</v>
      </c>
      <c r="J25975">
        <v>0</v>
      </c>
      <c r="K25975" t="s">
        <v>99763</v>
      </c>
    </row>
    <row r="25976" spans="1:11" x14ac:dyDescent="0.3">
      <c r="A25976" t="s">
        <v>99764</v>
      </c>
      <c r="C25976" t="s">
        <v>147</v>
      </c>
      <c r="D25976" t="s">
        <v>99765</v>
      </c>
      <c r="E25976" t="s">
        <v>4768</v>
      </c>
      <c r="F25976" t="s">
        <v>41</v>
      </c>
      <c r="G25976" t="s">
        <v>42</v>
      </c>
      <c r="H25976">
        <v>0</v>
      </c>
      <c r="I25976">
        <v>0</v>
      </c>
      <c r="J25976">
        <v>0</v>
      </c>
      <c r="K25976" t="s">
        <v>99766</v>
      </c>
    </row>
    <row r="25977" spans="1:11" x14ac:dyDescent="0.3">
      <c r="A25977" t="s">
        <v>99767</v>
      </c>
      <c r="B25977" t="s">
        <v>99768</v>
      </c>
      <c r="C25977" t="s">
        <v>147</v>
      </c>
      <c r="D25977" t="s">
        <v>99769</v>
      </c>
      <c r="E25977" t="s">
        <v>4768</v>
      </c>
      <c r="F25977" t="s">
        <v>87146</v>
      </c>
      <c r="G25977" t="s">
        <v>42</v>
      </c>
      <c r="H25977">
        <v>0</v>
      </c>
      <c r="I25977">
        <v>0</v>
      </c>
      <c r="J25977">
        <v>0</v>
      </c>
      <c r="K25977" t="s">
        <v>99770</v>
      </c>
    </row>
    <row r="25978" spans="1:11" x14ac:dyDescent="0.3">
      <c r="A25978" t="s">
        <v>99771</v>
      </c>
      <c r="B25978" t="s">
        <v>99772</v>
      </c>
      <c r="C25978" t="s">
        <v>466</v>
      </c>
      <c r="D25978" t="s">
        <v>99773</v>
      </c>
      <c r="E25978" t="s">
        <v>98383</v>
      </c>
      <c r="F25978" t="s">
        <v>16</v>
      </c>
      <c r="G25978" t="s">
        <v>951</v>
      </c>
      <c r="H25978">
        <v>0</v>
      </c>
      <c r="I25978">
        <v>0</v>
      </c>
      <c r="J25978">
        <v>0</v>
      </c>
      <c r="K25978" t="s">
        <v>99774</v>
      </c>
    </row>
    <row r="25979" spans="1:11" x14ac:dyDescent="0.3">
      <c r="A25979" t="s">
        <v>99775</v>
      </c>
      <c r="B25979" t="s">
        <v>99776</v>
      </c>
      <c r="C25979" t="s">
        <v>13</v>
      </c>
      <c r="D25979" t="s">
        <v>99777</v>
      </c>
      <c r="E25979" t="s">
        <v>66626</v>
      </c>
      <c r="F25979" t="s">
        <v>16</v>
      </c>
      <c r="G25979" t="s">
        <v>11808</v>
      </c>
      <c r="H25979">
        <v>0</v>
      </c>
      <c r="I25979">
        <v>0</v>
      </c>
      <c r="J25979">
        <v>0</v>
      </c>
      <c r="K25979" t="s">
        <v>99778</v>
      </c>
    </row>
    <row r="25980" spans="1:11" x14ac:dyDescent="0.3">
      <c r="A25980" t="s">
        <v>99779</v>
      </c>
      <c r="B25980" t="s">
        <v>99780</v>
      </c>
      <c r="C25980" t="s">
        <v>558</v>
      </c>
      <c r="D25980" t="s">
        <v>99781</v>
      </c>
      <c r="E25980" t="s">
        <v>754</v>
      </c>
      <c r="F25980" t="s">
        <v>16</v>
      </c>
      <c r="G25980" t="s">
        <v>27243</v>
      </c>
      <c r="H25980">
        <v>0</v>
      </c>
      <c r="I25980">
        <v>0</v>
      </c>
      <c r="J25980">
        <v>0</v>
      </c>
      <c r="K25980" t="s">
        <v>99782</v>
      </c>
    </row>
    <row r="25981" spans="1:11" x14ac:dyDescent="0.3">
      <c r="A25981" t="s">
        <v>99783</v>
      </c>
      <c r="B25981" t="s">
        <v>99784</v>
      </c>
      <c r="C25981" t="s">
        <v>27</v>
      </c>
      <c r="D25981" t="s">
        <v>99785</v>
      </c>
      <c r="E25981" t="s">
        <v>99661</v>
      </c>
      <c r="F25981" t="s">
        <v>61116</v>
      </c>
      <c r="G25981" t="s">
        <v>2093</v>
      </c>
      <c r="H25981">
        <v>0</v>
      </c>
      <c r="I25981">
        <v>0</v>
      </c>
      <c r="J25981">
        <v>0</v>
      </c>
      <c r="K25981" t="s">
        <v>99786</v>
      </c>
    </row>
    <row r="25982" spans="1:11" x14ac:dyDescent="0.3">
      <c r="A25982" t="s">
        <v>99787</v>
      </c>
      <c r="C25982" t="s">
        <v>558</v>
      </c>
      <c r="D25982" t="s">
        <v>99788</v>
      </c>
      <c r="E25982" t="s">
        <v>1472</v>
      </c>
      <c r="F25982" t="s">
        <v>16</v>
      </c>
      <c r="G25982" t="s">
        <v>4717</v>
      </c>
      <c r="H25982">
        <v>0</v>
      </c>
      <c r="I25982">
        <v>0</v>
      </c>
      <c r="J25982">
        <v>0</v>
      </c>
      <c r="K25982" t="s">
        <v>99789</v>
      </c>
    </row>
    <row r="25983" spans="1:11" x14ac:dyDescent="0.3">
      <c r="A25983" t="s">
        <v>99790</v>
      </c>
      <c r="B25983" t="s">
        <v>99791</v>
      </c>
      <c r="C25983" t="s">
        <v>147</v>
      </c>
      <c r="D25983" t="s">
        <v>99792</v>
      </c>
      <c r="E25983" t="s">
        <v>4768</v>
      </c>
      <c r="F25983" t="s">
        <v>2454</v>
      </c>
      <c r="G25983" t="s">
        <v>42</v>
      </c>
      <c r="H25983">
        <v>0</v>
      </c>
      <c r="I25983">
        <v>0</v>
      </c>
      <c r="J25983">
        <v>0</v>
      </c>
      <c r="K25983" t="s">
        <v>99793</v>
      </c>
    </row>
    <row r="25984" spans="1:11" x14ac:dyDescent="0.3">
      <c r="A25984" t="s">
        <v>99794</v>
      </c>
      <c r="C25984" t="s">
        <v>466</v>
      </c>
      <c r="D25984" t="e">
        <f>학구.통학구역을 줄여 이르는 말.</f>
        <v>#NAME?</v>
      </c>
      <c r="E25984" t="s">
        <v>98383</v>
      </c>
      <c r="F25984" t="s">
        <v>16</v>
      </c>
      <c r="G25984" t="s">
        <v>8767</v>
      </c>
      <c r="H25984">
        <v>0</v>
      </c>
      <c r="I25984">
        <v>0</v>
      </c>
      <c r="J25984">
        <v>0</v>
      </c>
      <c r="K25984" t="s">
        <v>99795</v>
      </c>
    </row>
    <row r="25985" spans="1:11" x14ac:dyDescent="0.3">
      <c r="A25985" t="s">
        <v>99796</v>
      </c>
      <c r="B25985" t="s">
        <v>99797</v>
      </c>
      <c r="C25985" t="s">
        <v>20</v>
      </c>
      <c r="D25985" t="s">
        <v>99798</v>
      </c>
      <c r="E25985" t="s">
        <v>62177</v>
      </c>
      <c r="F25985" t="s">
        <v>1590</v>
      </c>
      <c r="G25985" t="s">
        <v>42</v>
      </c>
      <c r="H25985">
        <v>0</v>
      </c>
      <c r="I25985">
        <v>0</v>
      </c>
      <c r="J25985">
        <v>0</v>
      </c>
      <c r="K25985" t="s">
        <v>99799</v>
      </c>
    </row>
    <row r="25986" spans="1:11" x14ac:dyDescent="0.3">
      <c r="A25986" t="s">
        <v>99800</v>
      </c>
      <c r="B25986" t="s">
        <v>99801</v>
      </c>
      <c r="C25986" t="s">
        <v>558</v>
      </c>
      <c r="D25986" t="s">
        <v>99802</v>
      </c>
      <c r="E25986" t="s">
        <v>895</v>
      </c>
      <c r="F25986" t="s">
        <v>1793</v>
      </c>
      <c r="G25986" t="s">
        <v>42</v>
      </c>
      <c r="H25986">
        <v>0</v>
      </c>
      <c r="I25986">
        <v>0</v>
      </c>
      <c r="J25986">
        <v>0</v>
      </c>
      <c r="K25986" t="s">
        <v>99803</v>
      </c>
    </row>
    <row r="25987" spans="1:11" x14ac:dyDescent="0.3">
      <c r="A25987" t="s">
        <v>99804</v>
      </c>
      <c r="B25987" t="s">
        <v>99805</v>
      </c>
      <c r="C25987" t="s">
        <v>558</v>
      </c>
      <c r="D25987" t="s">
        <v>99806</v>
      </c>
      <c r="E25987" t="s">
        <v>895</v>
      </c>
      <c r="F25987" t="s">
        <v>18221</v>
      </c>
      <c r="G25987" t="s">
        <v>42</v>
      </c>
      <c r="H25987">
        <v>0</v>
      </c>
      <c r="I25987">
        <v>0</v>
      </c>
      <c r="J25987">
        <v>0</v>
      </c>
      <c r="K25987" t="s">
        <v>99807</v>
      </c>
    </row>
    <row r="25988" spans="1:11" x14ac:dyDescent="0.3">
      <c r="A25988" t="s">
        <v>99808</v>
      </c>
      <c r="B25988" t="s">
        <v>99809</v>
      </c>
      <c r="C25988" t="s">
        <v>558</v>
      </c>
      <c r="D25988" t="s">
        <v>99810</v>
      </c>
      <c r="E25988" t="s">
        <v>981</v>
      </c>
      <c r="F25988" t="s">
        <v>16</v>
      </c>
      <c r="G25988" t="s">
        <v>4722</v>
      </c>
      <c r="H25988">
        <v>0</v>
      </c>
      <c r="I25988">
        <v>0</v>
      </c>
      <c r="J25988">
        <v>0</v>
      </c>
      <c r="K25988" t="s">
        <v>99811</v>
      </c>
    </row>
    <row r="25989" spans="1:11" x14ac:dyDescent="0.3">
      <c r="A25989" t="s">
        <v>99812</v>
      </c>
      <c r="B25989" t="s">
        <v>99813</v>
      </c>
      <c r="C25989" t="s">
        <v>20</v>
      </c>
      <c r="D25989" t="s">
        <v>99814</v>
      </c>
      <c r="E25989" t="s">
        <v>62177</v>
      </c>
      <c r="F25989" t="s">
        <v>2595</v>
      </c>
      <c r="G25989" t="s">
        <v>3422</v>
      </c>
      <c r="H25989">
        <v>0</v>
      </c>
      <c r="I25989">
        <v>0</v>
      </c>
      <c r="J25989">
        <v>0</v>
      </c>
      <c r="K25989" t="s">
        <v>99815</v>
      </c>
    </row>
    <row r="25990" spans="1:11" x14ac:dyDescent="0.3">
      <c r="A25990" t="s">
        <v>99816</v>
      </c>
      <c r="B25990" t="s">
        <v>99817</v>
      </c>
      <c r="C25990" t="s">
        <v>147</v>
      </c>
      <c r="D25990" t="s">
        <v>99818</v>
      </c>
      <c r="E25990" t="s">
        <v>4768</v>
      </c>
      <c r="F25990" t="s">
        <v>1996</v>
      </c>
      <c r="G25990" t="s">
        <v>42</v>
      </c>
      <c r="H25990">
        <v>0</v>
      </c>
      <c r="I25990">
        <v>0</v>
      </c>
      <c r="J25990">
        <v>0</v>
      </c>
      <c r="K25990" t="s">
        <v>99819</v>
      </c>
    </row>
    <row r="25991" spans="1:11" x14ac:dyDescent="0.3">
      <c r="A25991" t="s">
        <v>99820</v>
      </c>
      <c r="B25991" t="s">
        <v>99821</v>
      </c>
      <c r="C25991" t="s">
        <v>147</v>
      </c>
      <c r="D25991" t="s">
        <v>99822</v>
      </c>
      <c r="E25991" t="s">
        <v>4768</v>
      </c>
      <c r="F25991" t="s">
        <v>2116</v>
      </c>
      <c r="G25991" t="s">
        <v>42</v>
      </c>
      <c r="H25991">
        <v>0</v>
      </c>
      <c r="I25991">
        <v>0</v>
      </c>
      <c r="J25991">
        <v>0</v>
      </c>
      <c r="K25991" t="s">
        <v>99823</v>
      </c>
    </row>
    <row r="25992" spans="1:11" x14ac:dyDescent="0.3">
      <c r="A25992" t="s">
        <v>99824</v>
      </c>
      <c r="B25992" t="s">
        <v>99825</v>
      </c>
      <c r="C25992" t="s">
        <v>558</v>
      </c>
      <c r="D25992" t="s">
        <v>99826</v>
      </c>
      <c r="E25992" t="s">
        <v>1692</v>
      </c>
      <c r="F25992" t="s">
        <v>16</v>
      </c>
      <c r="G25992" t="s">
        <v>4543</v>
      </c>
      <c r="H25992">
        <v>0</v>
      </c>
      <c r="I25992">
        <v>0</v>
      </c>
      <c r="J25992">
        <v>0</v>
      </c>
      <c r="K25992" t="s">
        <v>99827</v>
      </c>
    </row>
    <row r="25993" spans="1:11" x14ac:dyDescent="0.3">
      <c r="A25993" t="s">
        <v>99828</v>
      </c>
      <c r="B25993" t="s">
        <v>99829</v>
      </c>
      <c r="C25993" t="s">
        <v>27</v>
      </c>
      <c r="D25993" t="s">
        <v>99830</v>
      </c>
      <c r="E25993" t="s">
        <v>99661</v>
      </c>
      <c r="F25993" t="s">
        <v>4920</v>
      </c>
      <c r="G25993" t="s">
        <v>42</v>
      </c>
      <c r="H25993">
        <v>0</v>
      </c>
      <c r="I25993">
        <v>0</v>
      </c>
      <c r="J25993">
        <v>0</v>
      </c>
      <c r="K25993" t="s">
        <v>99831</v>
      </c>
    </row>
    <row r="25994" spans="1:11" x14ac:dyDescent="0.3">
      <c r="A25994" t="s">
        <v>99832</v>
      </c>
      <c r="B25994" t="s">
        <v>99833</v>
      </c>
      <c r="C25994" t="s">
        <v>27</v>
      </c>
      <c r="D25994" t="s">
        <v>99834</v>
      </c>
      <c r="E25994" t="s">
        <v>99661</v>
      </c>
      <c r="F25994" t="s">
        <v>16</v>
      </c>
      <c r="G25994" t="s">
        <v>4856</v>
      </c>
      <c r="H25994">
        <v>0</v>
      </c>
      <c r="I25994">
        <v>0</v>
      </c>
      <c r="J25994">
        <v>0</v>
      </c>
      <c r="K25994" t="s">
        <v>99835</v>
      </c>
    </row>
    <row r="25995" spans="1:11" x14ac:dyDescent="0.3">
      <c r="A25995" t="s">
        <v>99836</v>
      </c>
      <c r="B25995" t="s">
        <v>99837</v>
      </c>
      <c r="C25995" t="s">
        <v>13</v>
      </c>
      <c r="D25995" t="s">
        <v>99838</v>
      </c>
      <c r="E25995" t="s">
        <v>66626</v>
      </c>
      <c r="F25995" t="s">
        <v>16</v>
      </c>
      <c r="G25995" t="s">
        <v>2189</v>
      </c>
      <c r="H25995">
        <v>0</v>
      </c>
      <c r="I25995">
        <v>0</v>
      </c>
      <c r="J25995">
        <v>0</v>
      </c>
      <c r="K25995" t="s">
        <v>99839</v>
      </c>
    </row>
    <row r="25996" spans="1:11" x14ac:dyDescent="0.3">
      <c r="A25996" t="s">
        <v>99840</v>
      </c>
      <c r="B25996" t="s">
        <v>99841</v>
      </c>
      <c r="C25996" t="s">
        <v>13</v>
      </c>
      <c r="D25996" t="s">
        <v>99842</v>
      </c>
      <c r="E25996" t="s">
        <v>66626</v>
      </c>
      <c r="F25996" t="s">
        <v>16</v>
      </c>
      <c r="G25996" t="s">
        <v>5120</v>
      </c>
      <c r="H25996">
        <v>0</v>
      </c>
      <c r="I25996">
        <v>0</v>
      </c>
      <c r="J25996">
        <v>0</v>
      </c>
      <c r="K25996" t="s">
        <v>99843</v>
      </c>
    </row>
    <row r="25997" spans="1:11" x14ac:dyDescent="0.3">
      <c r="A25997" t="s">
        <v>99844</v>
      </c>
      <c r="B25997" t="s">
        <v>99845</v>
      </c>
      <c r="C25997" t="s">
        <v>20</v>
      </c>
      <c r="D25997" t="s">
        <v>99846</v>
      </c>
      <c r="E25997" t="s">
        <v>22</v>
      </c>
      <c r="F25997" t="s">
        <v>16</v>
      </c>
      <c r="G25997" t="s">
        <v>8595</v>
      </c>
      <c r="H25997">
        <v>0</v>
      </c>
      <c r="I25997">
        <v>0</v>
      </c>
      <c r="J25997">
        <v>0</v>
      </c>
      <c r="K25997" t="s">
        <v>99847</v>
      </c>
    </row>
    <row r="25998" spans="1:11" x14ac:dyDescent="0.3">
      <c r="A25998" t="s">
        <v>99848</v>
      </c>
      <c r="B25998" t="s">
        <v>99849</v>
      </c>
      <c r="C25998" t="s">
        <v>27</v>
      </c>
      <c r="D25998" t="s">
        <v>99850</v>
      </c>
      <c r="E25998" t="s">
        <v>99661</v>
      </c>
      <c r="F25998" t="s">
        <v>6657</v>
      </c>
      <c r="G25998" t="s">
        <v>42</v>
      </c>
      <c r="H25998">
        <v>0</v>
      </c>
      <c r="I25998">
        <v>0</v>
      </c>
      <c r="J25998">
        <v>0</v>
      </c>
      <c r="K25998" t="s">
        <v>99851</v>
      </c>
    </row>
    <row r="25999" spans="1:11" x14ac:dyDescent="0.3">
      <c r="A25999" t="s">
        <v>99852</v>
      </c>
      <c r="B25999" t="s">
        <v>99853</v>
      </c>
      <c r="C25999" t="s">
        <v>13</v>
      </c>
      <c r="D25999" t="s">
        <v>99854</v>
      </c>
      <c r="E25999" t="s">
        <v>66626</v>
      </c>
      <c r="F25999" t="s">
        <v>28442</v>
      </c>
      <c r="G25999" t="s">
        <v>42</v>
      </c>
      <c r="H25999">
        <v>0</v>
      </c>
      <c r="I25999">
        <v>0</v>
      </c>
      <c r="J25999">
        <v>0</v>
      </c>
      <c r="K25999" t="s">
        <v>99855</v>
      </c>
    </row>
    <row r="26000" spans="1:11" x14ac:dyDescent="0.3">
      <c r="A26000" t="s">
        <v>99856</v>
      </c>
      <c r="B26000" t="s">
        <v>99857</v>
      </c>
      <c r="C26000" t="s">
        <v>20</v>
      </c>
      <c r="D26000" t="s">
        <v>99858</v>
      </c>
      <c r="E26000" t="s">
        <v>62177</v>
      </c>
      <c r="F26000" t="s">
        <v>417</v>
      </c>
      <c r="G26000" t="s">
        <v>2775</v>
      </c>
      <c r="H26000">
        <v>0</v>
      </c>
      <c r="I26000">
        <v>0</v>
      </c>
      <c r="J26000">
        <v>0</v>
      </c>
      <c r="K26000" t="s">
        <v>99859</v>
      </c>
    </row>
    <row r="26001" spans="1:11" x14ac:dyDescent="0.3">
      <c r="A26001" t="s">
        <v>99860</v>
      </c>
      <c r="B26001" t="s">
        <v>99861</v>
      </c>
      <c r="C26001" t="s">
        <v>27</v>
      </c>
      <c r="D26001" t="s">
        <v>99862</v>
      </c>
      <c r="E26001" t="s">
        <v>99661</v>
      </c>
      <c r="F26001" t="s">
        <v>4159</v>
      </c>
      <c r="G26001" t="s">
        <v>42</v>
      </c>
      <c r="H26001">
        <v>0</v>
      </c>
      <c r="I26001">
        <v>0</v>
      </c>
      <c r="J26001">
        <v>0</v>
      </c>
      <c r="K26001" t="s">
        <v>99863</v>
      </c>
    </row>
    <row r="26002" spans="1:11" x14ac:dyDescent="0.3">
      <c r="A26002" t="s">
        <v>99864</v>
      </c>
      <c r="B26002" t="s">
        <v>99865</v>
      </c>
      <c r="C26002" t="s">
        <v>27</v>
      </c>
      <c r="D26002" t="s">
        <v>99866</v>
      </c>
      <c r="E26002" t="s">
        <v>99661</v>
      </c>
      <c r="F26002" t="s">
        <v>845</v>
      </c>
      <c r="G26002" t="s">
        <v>42</v>
      </c>
      <c r="H26002">
        <v>0</v>
      </c>
      <c r="I26002">
        <v>0</v>
      </c>
      <c r="J26002">
        <v>0</v>
      </c>
      <c r="K26002" t="s">
        <v>99867</v>
      </c>
    </row>
    <row r="26003" spans="1:11" x14ac:dyDescent="0.3">
      <c r="A26003" t="s">
        <v>99868</v>
      </c>
      <c r="B26003" t="s">
        <v>99869</v>
      </c>
      <c r="C26003" t="s">
        <v>20</v>
      </c>
      <c r="D26003" t="s">
        <v>99870</v>
      </c>
      <c r="E26003" t="s">
        <v>62177</v>
      </c>
      <c r="F26003" t="s">
        <v>10848</v>
      </c>
      <c r="G26003" t="s">
        <v>9279</v>
      </c>
      <c r="H26003">
        <v>0</v>
      </c>
      <c r="I26003">
        <v>0</v>
      </c>
      <c r="J26003">
        <v>0</v>
      </c>
      <c r="K26003" t="s">
        <v>99871</v>
      </c>
    </row>
    <row r="26004" spans="1:11" x14ac:dyDescent="0.3">
      <c r="A26004" t="s">
        <v>99872</v>
      </c>
      <c r="C26004" t="s">
        <v>558</v>
      </c>
      <c r="D26004" t="s">
        <v>99873</v>
      </c>
      <c r="E26004" t="s">
        <v>1462</v>
      </c>
      <c r="F26004" t="s">
        <v>16</v>
      </c>
      <c r="G26004" t="s">
        <v>9186</v>
      </c>
      <c r="H26004">
        <v>0</v>
      </c>
      <c r="I26004">
        <v>0</v>
      </c>
      <c r="J26004">
        <v>0</v>
      </c>
      <c r="K26004" t="s">
        <v>99874</v>
      </c>
    </row>
    <row r="26005" spans="1:11" x14ac:dyDescent="0.3">
      <c r="A26005" t="s">
        <v>99875</v>
      </c>
      <c r="B26005" t="s">
        <v>99876</v>
      </c>
      <c r="C26005" t="s">
        <v>20</v>
      </c>
      <c r="D26005" t="s">
        <v>99877</v>
      </c>
      <c r="E26005" t="s">
        <v>62177</v>
      </c>
      <c r="F26005" t="s">
        <v>1232</v>
      </c>
      <c r="G26005" t="s">
        <v>42</v>
      </c>
      <c r="H26005">
        <v>0</v>
      </c>
      <c r="I26005">
        <v>0</v>
      </c>
      <c r="J26005">
        <v>0</v>
      </c>
      <c r="K26005" t="s">
        <v>99878</v>
      </c>
    </row>
    <row r="26006" spans="1:11" x14ac:dyDescent="0.3">
      <c r="A26006" t="s">
        <v>99879</v>
      </c>
      <c r="B26006" t="s">
        <v>99880</v>
      </c>
      <c r="C26006" t="s">
        <v>147</v>
      </c>
      <c r="D26006" t="s">
        <v>99881</v>
      </c>
      <c r="E26006" t="s">
        <v>4768</v>
      </c>
      <c r="F26006" t="s">
        <v>1247</v>
      </c>
      <c r="G26006" t="s">
        <v>42</v>
      </c>
      <c r="H26006">
        <v>0</v>
      </c>
      <c r="I26006">
        <v>0</v>
      </c>
      <c r="J26006">
        <v>0</v>
      </c>
      <c r="K26006" t="s">
        <v>99882</v>
      </c>
    </row>
    <row r="26007" spans="1:11" x14ac:dyDescent="0.3">
      <c r="A26007" t="s">
        <v>99883</v>
      </c>
      <c r="B26007" t="s">
        <v>99884</v>
      </c>
      <c r="C26007" t="s">
        <v>147</v>
      </c>
      <c r="D26007" t="s">
        <v>99885</v>
      </c>
      <c r="E26007" t="s">
        <v>4768</v>
      </c>
      <c r="F26007" t="s">
        <v>1751</v>
      </c>
      <c r="G26007" t="s">
        <v>42</v>
      </c>
      <c r="H26007">
        <v>0</v>
      </c>
      <c r="I26007">
        <v>0</v>
      </c>
      <c r="J26007">
        <v>0</v>
      </c>
      <c r="K26007" t="s">
        <v>99886</v>
      </c>
    </row>
    <row r="26008" spans="1:11" x14ac:dyDescent="0.3">
      <c r="A26008" t="s">
        <v>99887</v>
      </c>
      <c r="B26008" t="s">
        <v>99888</v>
      </c>
      <c r="C26008" t="s">
        <v>147</v>
      </c>
      <c r="D26008" t="s">
        <v>99889</v>
      </c>
      <c r="E26008" t="s">
        <v>4768</v>
      </c>
      <c r="F26008" t="s">
        <v>15381</v>
      </c>
      <c r="G26008" t="s">
        <v>42</v>
      </c>
      <c r="H26008">
        <v>0</v>
      </c>
      <c r="I26008">
        <v>0</v>
      </c>
      <c r="J26008">
        <v>0</v>
      </c>
      <c r="K26008" t="s">
        <v>99890</v>
      </c>
    </row>
    <row r="26009" spans="1:11" x14ac:dyDescent="0.3">
      <c r="A26009" t="s">
        <v>99891</v>
      </c>
      <c r="B26009" t="s">
        <v>99892</v>
      </c>
      <c r="C26009" t="s">
        <v>20</v>
      </c>
      <c r="D26009" t="s">
        <v>99893</v>
      </c>
      <c r="E26009" t="s">
        <v>62177</v>
      </c>
      <c r="F26009" t="s">
        <v>3872</v>
      </c>
      <c r="G26009" t="s">
        <v>11985</v>
      </c>
      <c r="H26009">
        <v>0</v>
      </c>
      <c r="I26009">
        <v>0</v>
      </c>
      <c r="J26009">
        <v>0</v>
      </c>
      <c r="K26009" t="s">
        <v>99894</v>
      </c>
    </row>
    <row r="26010" spans="1:11" x14ac:dyDescent="0.3">
      <c r="A26010" t="s">
        <v>99895</v>
      </c>
      <c r="B26010" t="s">
        <v>99896</v>
      </c>
      <c r="C26010" t="s">
        <v>466</v>
      </c>
      <c r="D26010" t="s">
        <v>99897</v>
      </c>
      <c r="E26010" t="s">
        <v>98383</v>
      </c>
      <c r="F26010" t="s">
        <v>16</v>
      </c>
      <c r="G26010" t="s">
        <v>772</v>
      </c>
      <c r="H26010">
        <v>0</v>
      </c>
      <c r="I26010">
        <v>0</v>
      </c>
      <c r="J26010">
        <v>0</v>
      </c>
      <c r="K26010" t="s">
        <v>99898</v>
      </c>
    </row>
    <row r="26011" spans="1:11" x14ac:dyDescent="0.3">
      <c r="A26011" t="s">
        <v>99899</v>
      </c>
      <c r="C26011" t="s">
        <v>27</v>
      </c>
      <c r="D26011" t="s">
        <v>99900</v>
      </c>
      <c r="E26011" t="s">
        <v>99661</v>
      </c>
      <c r="F26011" t="s">
        <v>16</v>
      </c>
      <c r="G26011" t="s">
        <v>2041</v>
      </c>
      <c r="H26011">
        <v>0</v>
      </c>
      <c r="I26011">
        <v>0</v>
      </c>
      <c r="J26011">
        <v>0</v>
      </c>
      <c r="K26011" t="s">
        <v>99901</v>
      </c>
    </row>
    <row r="26012" spans="1:11" x14ac:dyDescent="0.3">
      <c r="A26012" t="s">
        <v>99902</v>
      </c>
      <c r="B26012" t="s">
        <v>99903</v>
      </c>
      <c r="C26012" t="s">
        <v>466</v>
      </c>
      <c r="D26012" t="s">
        <v>99904</v>
      </c>
      <c r="E26012" t="s">
        <v>98383</v>
      </c>
      <c r="F26012" t="s">
        <v>14077</v>
      </c>
      <c r="G26012" t="s">
        <v>42</v>
      </c>
      <c r="H26012">
        <v>0</v>
      </c>
      <c r="I26012">
        <v>0</v>
      </c>
      <c r="J26012">
        <v>0</v>
      </c>
      <c r="K26012" t="s">
        <v>99905</v>
      </c>
    </row>
    <row r="26013" spans="1:11" x14ac:dyDescent="0.3">
      <c r="A26013" t="s">
        <v>99906</v>
      </c>
      <c r="B26013" t="s">
        <v>99907</v>
      </c>
      <c r="C26013" t="s">
        <v>13</v>
      </c>
      <c r="D26013" t="s">
        <v>99908</v>
      </c>
      <c r="E26013" t="s">
        <v>15</v>
      </c>
      <c r="F26013" t="s">
        <v>16</v>
      </c>
      <c r="G26013" t="s">
        <v>122</v>
      </c>
      <c r="H26013">
        <v>0</v>
      </c>
      <c r="I26013">
        <v>0</v>
      </c>
      <c r="J26013">
        <v>0</v>
      </c>
      <c r="K26013" t="s">
        <v>99909</v>
      </c>
    </row>
    <row r="26014" spans="1:11" x14ac:dyDescent="0.3">
      <c r="A26014" t="s">
        <v>99910</v>
      </c>
      <c r="B26014" t="s">
        <v>99911</v>
      </c>
      <c r="C26014" t="s">
        <v>20</v>
      </c>
      <c r="D26014" t="s">
        <v>99912</v>
      </c>
      <c r="E26014" t="s">
        <v>62177</v>
      </c>
      <c r="F26014" t="s">
        <v>7405</v>
      </c>
      <c r="G26014" t="s">
        <v>42</v>
      </c>
      <c r="H26014">
        <v>0</v>
      </c>
      <c r="I26014">
        <v>0</v>
      </c>
      <c r="J26014">
        <v>0</v>
      </c>
      <c r="K26014" t="s">
        <v>99913</v>
      </c>
    </row>
    <row r="26015" spans="1:11" x14ac:dyDescent="0.3">
      <c r="A26015" t="s">
        <v>99914</v>
      </c>
      <c r="B26015" t="s">
        <v>99915</v>
      </c>
      <c r="C26015" t="s">
        <v>20</v>
      </c>
      <c r="D26015" t="s">
        <v>99916</v>
      </c>
      <c r="E26015" t="s">
        <v>62177</v>
      </c>
      <c r="F26015" t="s">
        <v>18237</v>
      </c>
      <c r="G26015" t="s">
        <v>42</v>
      </c>
      <c r="H26015">
        <v>0</v>
      </c>
      <c r="I26015">
        <v>0</v>
      </c>
      <c r="J26015">
        <v>0</v>
      </c>
      <c r="K26015" t="s">
        <v>99917</v>
      </c>
    </row>
    <row r="26016" spans="1:11" x14ac:dyDescent="0.3">
      <c r="A26016" t="s">
        <v>99918</v>
      </c>
      <c r="B26016" t="s">
        <v>99919</v>
      </c>
      <c r="C26016" t="s">
        <v>466</v>
      </c>
      <c r="D26016" t="s">
        <v>99920</v>
      </c>
      <c r="E26016" t="s">
        <v>98383</v>
      </c>
      <c r="F26016" t="s">
        <v>16</v>
      </c>
      <c r="G26016" t="s">
        <v>12628</v>
      </c>
      <c r="H26016">
        <v>0</v>
      </c>
      <c r="I26016">
        <v>0</v>
      </c>
      <c r="J26016">
        <v>0</v>
      </c>
      <c r="K26016" t="s">
        <v>99921</v>
      </c>
    </row>
    <row r="26017" spans="1:11" x14ac:dyDescent="0.3">
      <c r="A26017" t="s">
        <v>99922</v>
      </c>
      <c r="B26017" t="s">
        <v>99923</v>
      </c>
      <c r="C26017" t="s">
        <v>20</v>
      </c>
      <c r="D26017" t="s">
        <v>99924</v>
      </c>
      <c r="E26017" t="s">
        <v>62177</v>
      </c>
      <c r="F26017" t="s">
        <v>16</v>
      </c>
      <c r="G26017" t="s">
        <v>10351</v>
      </c>
      <c r="H26017">
        <v>0</v>
      </c>
      <c r="I26017">
        <v>0</v>
      </c>
      <c r="J26017">
        <v>0</v>
      </c>
      <c r="K26017" t="s">
        <v>99925</v>
      </c>
    </row>
    <row r="26018" spans="1:11" x14ac:dyDescent="0.3">
      <c r="A26018" t="s">
        <v>99926</v>
      </c>
      <c r="B26018" t="s">
        <v>99927</v>
      </c>
      <c r="C26018" t="s">
        <v>20</v>
      </c>
      <c r="D26018" t="s">
        <v>99928</v>
      </c>
      <c r="E26018" t="s">
        <v>62177</v>
      </c>
      <c r="F26018" t="s">
        <v>16</v>
      </c>
      <c r="G26018" t="s">
        <v>5120</v>
      </c>
      <c r="H26018">
        <v>0</v>
      </c>
      <c r="I26018">
        <v>0</v>
      </c>
      <c r="J26018">
        <v>0</v>
      </c>
      <c r="K26018" t="s">
        <v>99929</v>
      </c>
    </row>
    <row r="26019" spans="1:11" x14ac:dyDescent="0.3">
      <c r="A26019" t="s">
        <v>99930</v>
      </c>
      <c r="B26019" t="s">
        <v>99931</v>
      </c>
      <c r="C26019" t="s">
        <v>466</v>
      </c>
      <c r="D26019" t="s">
        <v>99932</v>
      </c>
      <c r="E26019" t="s">
        <v>98383</v>
      </c>
      <c r="F26019" t="s">
        <v>16</v>
      </c>
      <c r="G26019" t="s">
        <v>65955</v>
      </c>
      <c r="H26019">
        <v>0</v>
      </c>
      <c r="I26019">
        <v>0</v>
      </c>
      <c r="J26019">
        <v>0</v>
      </c>
      <c r="K26019" t="s">
        <v>99933</v>
      </c>
    </row>
    <row r="26020" spans="1:11" x14ac:dyDescent="0.3">
      <c r="A26020" t="s">
        <v>99934</v>
      </c>
      <c r="B26020" t="s">
        <v>99935</v>
      </c>
      <c r="C26020" t="s">
        <v>466</v>
      </c>
      <c r="E26020" t="s">
        <v>98383</v>
      </c>
      <c r="F26020" t="s">
        <v>16465</v>
      </c>
      <c r="G26020" t="s">
        <v>42</v>
      </c>
      <c r="H26020">
        <v>0</v>
      </c>
      <c r="I26020">
        <v>0</v>
      </c>
      <c r="J26020">
        <v>0</v>
      </c>
      <c r="K26020" t="s">
        <v>99936</v>
      </c>
    </row>
    <row r="26021" spans="1:11" x14ac:dyDescent="0.3">
      <c r="A26021" t="s">
        <v>99937</v>
      </c>
      <c r="B26021" t="s">
        <v>99938</v>
      </c>
      <c r="C26021" t="s">
        <v>466</v>
      </c>
      <c r="D26021" t="s">
        <v>99939</v>
      </c>
      <c r="E26021" t="s">
        <v>98383</v>
      </c>
      <c r="F26021" t="s">
        <v>7609</v>
      </c>
      <c r="G26021" t="s">
        <v>42</v>
      </c>
      <c r="H26021">
        <v>0</v>
      </c>
      <c r="I26021">
        <v>0</v>
      </c>
      <c r="J26021">
        <v>0</v>
      </c>
      <c r="K26021" t="s">
        <v>99940</v>
      </c>
    </row>
    <row r="26022" spans="1:11" x14ac:dyDescent="0.3">
      <c r="A26022" t="s">
        <v>99941</v>
      </c>
      <c r="B26022" t="s">
        <v>99942</v>
      </c>
      <c r="C26022" t="s">
        <v>13</v>
      </c>
      <c r="D26022" t="s">
        <v>99943</v>
      </c>
      <c r="E26022" t="s">
        <v>15</v>
      </c>
      <c r="F26022" t="s">
        <v>16</v>
      </c>
      <c r="G26022" t="s">
        <v>2051</v>
      </c>
      <c r="H26022">
        <v>0</v>
      </c>
      <c r="I26022">
        <v>0</v>
      </c>
      <c r="J26022">
        <v>0</v>
      </c>
      <c r="K26022" t="s">
        <v>99944</v>
      </c>
    </row>
    <row r="26023" spans="1:11" x14ac:dyDescent="0.3">
      <c r="A26023" t="s">
        <v>99945</v>
      </c>
      <c r="B26023" t="s">
        <v>99946</v>
      </c>
      <c r="C26023" t="s">
        <v>27</v>
      </c>
      <c r="D26023" t="s">
        <v>99947</v>
      </c>
      <c r="E26023" t="s">
        <v>99661</v>
      </c>
      <c r="F26023" t="s">
        <v>17463</v>
      </c>
      <c r="G26023" t="s">
        <v>42</v>
      </c>
      <c r="H26023">
        <v>0</v>
      </c>
      <c r="I26023">
        <v>0</v>
      </c>
      <c r="J26023">
        <v>0</v>
      </c>
      <c r="K26023" t="s">
        <v>99948</v>
      </c>
    </row>
    <row r="26024" spans="1:11" x14ac:dyDescent="0.3">
      <c r="A26024" t="s">
        <v>99949</v>
      </c>
      <c r="C26024" t="s">
        <v>27</v>
      </c>
      <c r="D26024" t="s">
        <v>99950</v>
      </c>
      <c r="E26024" t="s">
        <v>99661</v>
      </c>
      <c r="F26024" t="s">
        <v>16</v>
      </c>
      <c r="G26024" t="s">
        <v>42</v>
      </c>
      <c r="H26024">
        <v>0</v>
      </c>
      <c r="I26024">
        <v>0</v>
      </c>
      <c r="J26024">
        <v>0</v>
      </c>
      <c r="K26024" t="s">
        <v>99951</v>
      </c>
    </row>
    <row r="26025" spans="1:11" x14ac:dyDescent="0.3">
      <c r="A26025" t="s">
        <v>99952</v>
      </c>
      <c r="B26025" t="s">
        <v>99953</v>
      </c>
      <c r="C26025" t="s">
        <v>27</v>
      </c>
      <c r="D26025" t="s">
        <v>99954</v>
      </c>
      <c r="E26025" t="s">
        <v>99661</v>
      </c>
      <c r="F26025" t="s">
        <v>16</v>
      </c>
      <c r="G26025" t="s">
        <v>9108</v>
      </c>
      <c r="H26025">
        <v>0</v>
      </c>
      <c r="I26025">
        <v>0</v>
      </c>
      <c r="J26025">
        <v>0</v>
      </c>
      <c r="K26025" t="s">
        <v>99955</v>
      </c>
    </row>
    <row r="26026" spans="1:11" x14ac:dyDescent="0.3">
      <c r="A26026" t="s">
        <v>99956</v>
      </c>
      <c r="B26026" t="s">
        <v>99957</v>
      </c>
      <c r="C26026" t="s">
        <v>20</v>
      </c>
      <c r="D26026" t="s">
        <v>99958</v>
      </c>
      <c r="E26026" t="s">
        <v>62177</v>
      </c>
      <c r="F26026" t="s">
        <v>16</v>
      </c>
      <c r="G26026" t="s">
        <v>3598</v>
      </c>
      <c r="H26026">
        <v>0</v>
      </c>
      <c r="I26026">
        <v>0</v>
      </c>
      <c r="J26026">
        <v>0</v>
      </c>
      <c r="K26026" t="s">
        <v>99959</v>
      </c>
    </row>
    <row r="26027" spans="1:11" x14ac:dyDescent="0.3">
      <c r="A26027" t="s">
        <v>99960</v>
      </c>
      <c r="B26027" t="s">
        <v>99961</v>
      </c>
      <c r="C26027" t="s">
        <v>20</v>
      </c>
      <c r="D26027" t="s">
        <v>99962</v>
      </c>
      <c r="E26027" t="s">
        <v>62177</v>
      </c>
      <c r="F26027" t="s">
        <v>5326</v>
      </c>
      <c r="G26027" t="s">
        <v>42</v>
      </c>
      <c r="H26027">
        <v>0</v>
      </c>
      <c r="I26027">
        <v>0</v>
      </c>
      <c r="J26027">
        <v>0</v>
      </c>
      <c r="K26027" t="s">
        <v>99963</v>
      </c>
    </row>
    <row r="26028" spans="1:11" x14ac:dyDescent="0.3">
      <c r="A26028" t="s">
        <v>99964</v>
      </c>
      <c r="B26028" t="s">
        <v>99965</v>
      </c>
      <c r="C26028" t="s">
        <v>147</v>
      </c>
      <c r="D26028" t="s">
        <v>99966</v>
      </c>
      <c r="E26028" t="s">
        <v>4768</v>
      </c>
      <c r="F26028" t="s">
        <v>16</v>
      </c>
      <c r="G26028" t="s">
        <v>3413</v>
      </c>
      <c r="H26028">
        <v>0</v>
      </c>
      <c r="I26028">
        <v>0</v>
      </c>
      <c r="J26028">
        <v>0</v>
      </c>
      <c r="K26028" t="s">
        <v>99967</v>
      </c>
    </row>
    <row r="26029" spans="1:11" x14ac:dyDescent="0.3">
      <c r="A26029" t="s">
        <v>99968</v>
      </c>
      <c r="B26029" t="s">
        <v>99969</v>
      </c>
      <c r="C26029" t="s">
        <v>558</v>
      </c>
      <c r="D26029" t="s">
        <v>99970</v>
      </c>
      <c r="E26029" t="s">
        <v>1122</v>
      </c>
      <c r="F26029" t="s">
        <v>1845</v>
      </c>
      <c r="G26029" t="s">
        <v>42</v>
      </c>
      <c r="H26029">
        <v>0</v>
      </c>
      <c r="I26029">
        <v>0</v>
      </c>
      <c r="J26029">
        <v>0</v>
      </c>
      <c r="K26029" t="s">
        <v>99971</v>
      </c>
    </row>
    <row r="26030" spans="1:11" x14ac:dyDescent="0.3">
      <c r="A26030" t="s">
        <v>99972</v>
      </c>
      <c r="B26030" t="s">
        <v>99973</v>
      </c>
      <c r="C26030" t="s">
        <v>466</v>
      </c>
      <c r="D26030" t="s">
        <v>99974</v>
      </c>
      <c r="E26030" t="s">
        <v>98383</v>
      </c>
      <c r="F26030" t="s">
        <v>4261</v>
      </c>
      <c r="G26030" t="s">
        <v>42</v>
      </c>
      <c r="H26030">
        <v>0</v>
      </c>
      <c r="I26030">
        <v>0</v>
      </c>
      <c r="J26030">
        <v>0</v>
      </c>
      <c r="K26030" t="s">
        <v>99975</v>
      </c>
    </row>
    <row r="26031" spans="1:11" x14ac:dyDescent="0.3">
      <c r="A26031" t="s">
        <v>99976</v>
      </c>
      <c r="B26031" t="s">
        <v>99977</v>
      </c>
      <c r="C26031" t="s">
        <v>558</v>
      </c>
      <c r="D26031" t="s">
        <v>99978</v>
      </c>
      <c r="E26031" t="s">
        <v>754</v>
      </c>
      <c r="F26031" t="s">
        <v>16</v>
      </c>
      <c r="G26031" t="s">
        <v>19585</v>
      </c>
      <c r="H26031">
        <v>0</v>
      </c>
      <c r="I26031">
        <v>0</v>
      </c>
      <c r="J26031">
        <v>0</v>
      </c>
      <c r="K26031" t="s">
        <v>99979</v>
      </c>
    </row>
    <row r="26032" spans="1:11" x14ac:dyDescent="0.3">
      <c r="A26032" t="s">
        <v>99980</v>
      </c>
      <c r="B26032" t="s">
        <v>99981</v>
      </c>
      <c r="C26032" t="s">
        <v>27</v>
      </c>
      <c r="D26032" t="s">
        <v>99982</v>
      </c>
      <c r="E26032" t="s">
        <v>29</v>
      </c>
      <c r="F26032" t="s">
        <v>16</v>
      </c>
      <c r="G26032" t="s">
        <v>10661</v>
      </c>
      <c r="H26032">
        <v>0</v>
      </c>
      <c r="I26032">
        <v>0</v>
      </c>
      <c r="J26032">
        <v>0</v>
      </c>
      <c r="K26032" t="s">
        <v>99983</v>
      </c>
    </row>
    <row r="26033" spans="1:11" x14ac:dyDescent="0.3">
      <c r="A26033" t="s">
        <v>99984</v>
      </c>
      <c r="B26033" t="s">
        <v>99985</v>
      </c>
      <c r="C26033" t="s">
        <v>27</v>
      </c>
      <c r="D26033" t="s">
        <v>99986</v>
      </c>
      <c r="E26033" t="s">
        <v>99661</v>
      </c>
      <c r="F26033" t="s">
        <v>2703</v>
      </c>
      <c r="G26033" t="s">
        <v>42</v>
      </c>
      <c r="H26033">
        <v>0</v>
      </c>
      <c r="I26033">
        <v>0</v>
      </c>
      <c r="J26033">
        <v>0</v>
      </c>
      <c r="K26033" t="s">
        <v>99987</v>
      </c>
    </row>
    <row r="26034" spans="1:11" x14ac:dyDescent="0.3">
      <c r="A26034" t="s">
        <v>99988</v>
      </c>
      <c r="B26034" t="s">
        <v>99989</v>
      </c>
      <c r="C26034" t="s">
        <v>27</v>
      </c>
      <c r="D26034" t="s">
        <v>99990</v>
      </c>
      <c r="E26034" t="s">
        <v>99661</v>
      </c>
      <c r="F26034" t="s">
        <v>1611</v>
      </c>
      <c r="G26034" t="s">
        <v>42</v>
      </c>
      <c r="H26034">
        <v>0</v>
      </c>
      <c r="I26034">
        <v>0</v>
      </c>
      <c r="J26034">
        <v>0</v>
      </c>
      <c r="K26034" t="s">
        <v>99991</v>
      </c>
    </row>
    <row r="26035" spans="1:11" x14ac:dyDescent="0.3">
      <c r="A26035" t="s">
        <v>99992</v>
      </c>
      <c r="B26035" t="s">
        <v>99993</v>
      </c>
      <c r="C26035" t="s">
        <v>466</v>
      </c>
      <c r="D26035" t="s">
        <v>99994</v>
      </c>
      <c r="E26035" t="s">
        <v>98383</v>
      </c>
      <c r="F26035" t="s">
        <v>16</v>
      </c>
      <c r="G26035" t="s">
        <v>17075</v>
      </c>
      <c r="H26035">
        <v>0</v>
      </c>
      <c r="I26035">
        <v>0</v>
      </c>
      <c r="J26035">
        <v>0</v>
      </c>
      <c r="K26035" t="s">
        <v>99995</v>
      </c>
    </row>
    <row r="26036" spans="1:11" x14ac:dyDescent="0.3">
      <c r="A26036" t="s">
        <v>99996</v>
      </c>
      <c r="B26036" t="s">
        <v>99997</v>
      </c>
      <c r="C26036" t="s">
        <v>466</v>
      </c>
      <c r="D26036" t="s">
        <v>99998</v>
      </c>
      <c r="E26036" t="s">
        <v>98383</v>
      </c>
      <c r="F26036" t="s">
        <v>16</v>
      </c>
      <c r="G26036" t="s">
        <v>9079</v>
      </c>
      <c r="H26036">
        <v>0</v>
      </c>
      <c r="I26036">
        <v>0</v>
      </c>
      <c r="J26036">
        <v>0</v>
      </c>
      <c r="K26036" t="s">
        <v>99999</v>
      </c>
    </row>
    <row r="26037" spans="1:11" x14ac:dyDescent="0.3">
      <c r="A26037" t="s">
        <v>100000</v>
      </c>
      <c r="C26037" t="s">
        <v>27</v>
      </c>
      <c r="D26037" t="s">
        <v>100001</v>
      </c>
      <c r="E26037" t="s">
        <v>99661</v>
      </c>
      <c r="F26037" t="s">
        <v>1986</v>
      </c>
      <c r="G26037" t="s">
        <v>42</v>
      </c>
      <c r="H26037">
        <v>0</v>
      </c>
      <c r="I26037">
        <v>0</v>
      </c>
      <c r="J26037">
        <v>0</v>
      </c>
      <c r="K26037" t="s">
        <v>100002</v>
      </c>
    </row>
    <row r="26038" spans="1:11" x14ac:dyDescent="0.3">
      <c r="A26038" t="s">
        <v>100003</v>
      </c>
      <c r="B26038" t="s">
        <v>100004</v>
      </c>
      <c r="C26038" t="s">
        <v>27</v>
      </c>
      <c r="D26038" t="s">
        <v>100005</v>
      </c>
      <c r="E26038" t="s">
        <v>99661</v>
      </c>
      <c r="F26038" t="s">
        <v>4497</v>
      </c>
      <c r="G26038" t="s">
        <v>42</v>
      </c>
      <c r="H26038">
        <v>0</v>
      </c>
      <c r="I26038">
        <v>0</v>
      </c>
      <c r="J26038">
        <v>0</v>
      </c>
      <c r="K26038" t="s">
        <v>100006</v>
      </c>
    </row>
    <row r="26039" spans="1:11" x14ac:dyDescent="0.3">
      <c r="A26039" t="s">
        <v>100007</v>
      </c>
      <c r="C26039" t="s">
        <v>558</v>
      </c>
      <c r="D26039" t="s">
        <v>100008</v>
      </c>
      <c r="E26039" t="s">
        <v>1692</v>
      </c>
      <c r="F26039" t="s">
        <v>16</v>
      </c>
      <c r="G26039" t="s">
        <v>42</v>
      </c>
      <c r="H26039">
        <v>0</v>
      </c>
      <c r="I26039">
        <v>0</v>
      </c>
      <c r="J26039">
        <v>0</v>
      </c>
      <c r="K26039" t="s">
        <v>100009</v>
      </c>
    </row>
    <row r="26040" spans="1:11" x14ac:dyDescent="0.3">
      <c r="A26040" t="s">
        <v>100010</v>
      </c>
      <c r="B26040" t="s">
        <v>100011</v>
      </c>
      <c r="C26040" t="s">
        <v>147</v>
      </c>
      <c r="D26040" t="s">
        <v>100012</v>
      </c>
      <c r="E26040" t="s">
        <v>4768</v>
      </c>
      <c r="F26040" t="s">
        <v>4951</v>
      </c>
      <c r="G26040" t="s">
        <v>42</v>
      </c>
      <c r="H26040">
        <v>0</v>
      </c>
      <c r="I26040">
        <v>0</v>
      </c>
      <c r="J26040">
        <v>0</v>
      </c>
      <c r="K26040" t="s">
        <v>100013</v>
      </c>
    </row>
    <row r="26041" spans="1:11" x14ac:dyDescent="0.3">
      <c r="A26041" t="s">
        <v>100014</v>
      </c>
      <c r="B26041" t="s">
        <v>100015</v>
      </c>
      <c r="C26041" t="s">
        <v>558</v>
      </c>
      <c r="D26041" t="s">
        <v>100016</v>
      </c>
      <c r="E26041" t="s">
        <v>1462</v>
      </c>
      <c r="F26041" t="s">
        <v>16</v>
      </c>
      <c r="G26041" t="s">
        <v>2470</v>
      </c>
      <c r="H26041">
        <v>0</v>
      </c>
      <c r="I26041">
        <v>0</v>
      </c>
      <c r="J26041">
        <v>0</v>
      </c>
      <c r="K26041" t="s">
        <v>100017</v>
      </c>
    </row>
    <row r="26042" spans="1:11" x14ac:dyDescent="0.3">
      <c r="A26042" t="s">
        <v>100018</v>
      </c>
      <c r="B26042" t="s">
        <v>100019</v>
      </c>
      <c r="C26042" t="s">
        <v>13</v>
      </c>
      <c r="D26042" t="s">
        <v>100020</v>
      </c>
      <c r="E26042" t="s">
        <v>66626</v>
      </c>
      <c r="F26042" t="s">
        <v>16</v>
      </c>
      <c r="G26042" t="s">
        <v>879</v>
      </c>
      <c r="H26042">
        <v>0</v>
      </c>
      <c r="I26042">
        <v>0</v>
      </c>
      <c r="J26042">
        <v>0</v>
      </c>
      <c r="K26042" t="s">
        <v>100021</v>
      </c>
    </row>
    <row r="26043" spans="1:11" x14ac:dyDescent="0.3">
      <c r="A26043" t="s">
        <v>100022</v>
      </c>
      <c r="B26043" t="s">
        <v>100023</v>
      </c>
      <c r="C26043" t="s">
        <v>466</v>
      </c>
      <c r="D26043" t="s">
        <v>100024</v>
      </c>
      <c r="E26043" t="s">
        <v>98383</v>
      </c>
      <c r="F26043" t="s">
        <v>16</v>
      </c>
      <c r="G26043" t="s">
        <v>78032</v>
      </c>
      <c r="H26043">
        <v>0</v>
      </c>
      <c r="I26043">
        <v>0</v>
      </c>
      <c r="J26043">
        <v>0</v>
      </c>
      <c r="K26043" t="s">
        <v>100025</v>
      </c>
    </row>
    <row r="26044" spans="1:11" x14ac:dyDescent="0.3">
      <c r="A26044" t="s">
        <v>100026</v>
      </c>
      <c r="B26044" t="s">
        <v>100027</v>
      </c>
      <c r="C26044" t="s">
        <v>466</v>
      </c>
      <c r="D26044" t="s">
        <v>100028</v>
      </c>
      <c r="E26044" t="s">
        <v>98383</v>
      </c>
      <c r="F26044" t="s">
        <v>16</v>
      </c>
      <c r="G26044" t="s">
        <v>25210</v>
      </c>
      <c r="H26044">
        <v>0</v>
      </c>
      <c r="I26044">
        <v>0</v>
      </c>
      <c r="J26044">
        <v>0</v>
      </c>
      <c r="K26044" t="s">
        <v>100029</v>
      </c>
    </row>
    <row r="26045" spans="1:11" x14ac:dyDescent="0.3">
      <c r="A26045" t="s">
        <v>100030</v>
      </c>
      <c r="B26045" t="s">
        <v>100031</v>
      </c>
      <c r="C26045" t="s">
        <v>466</v>
      </c>
      <c r="D26045" t="s">
        <v>100032</v>
      </c>
      <c r="E26045" t="s">
        <v>98383</v>
      </c>
      <c r="F26045" t="s">
        <v>16</v>
      </c>
      <c r="G26045" t="s">
        <v>4039</v>
      </c>
      <c r="H26045">
        <v>0</v>
      </c>
      <c r="I26045">
        <v>0</v>
      </c>
      <c r="J26045">
        <v>0</v>
      </c>
      <c r="K26045" t="s">
        <v>100033</v>
      </c>
    </row>
    <row r="26046" spans="1:11" x14ac:dyDescent="0.3">
      <c r="A26046" t="s">
        <v>100034</v>
      </c>
      <c r="B26046" t="s">
        <v>100035</v>
      </c>
      <c r="C26046" t="s">
        <v>466</v>
      </c>
      <c r="D26046" t="s">
        <v>100036</v>
      </c>
      <c r="E26046" t="s">
        <v>98383</v>
      </c>
      <c r="F26046" t="s">
        <v>16</v>
      </c>
      <c r="G26046" t="s">
        <v>2586</v>
      </c>
      <c r="H26046">
        <v>0</v>
      </c>
      <c r="I26046">
        <v>0</v>
      </c>
      <c r="J26046">
        <v>0</v>
      </c>
      <c r="K26046" t="s">
        <v>100037</v>
      </c>
    </row>
    <row r="26047" spans="1:11" x14ac:dyDescent="0.3">
      <c r="A26047" t="s">
        <v>100038</v>
      </c>
      <c r="B26047" t="s">
        <v>100039</v>
      </c>
      <c r="C26047" t="s">
        <v>466</v>
      </c>
      <c r="D26047" t="s">
        <v>100040</v>
      </c>
      <c r="E26047" t="s">
        <v>98383</v>
      </c>
      <c r="F26047" t="s">
        <v>16</v>
      </c>
      <c r="G26047" t="s">
        <v>4993</v>
      </c>
      <c r="H26047">
        <v>0</v>
      </c>
      <c r="I26047">
        <v>0</v>
      </c>
      <c r="J26047">
        <v>0</v>
      </c>
      <c r="K26047" t="s">
        <v>100041</v>
      </c>
    </row>
    <row r="26048" spans="1:11" x14ac:dyDescent="0.3">
      <c r="A26048" t="s">
        <v>100042</v>
      </c>
      <c r="B26048" t="s">
        <v>100043</v>
      </c>
      <c r="C26048" t="s">
        <v>466</v>
      </c>
      <c r="D26048" t="s">
        <v>100044</v>
      </c>
      <c r="E26048" t="s">
        <v>98383</v>
      </c>
      <c r="F26048" t="s">
        <v>16</v>
      </c>
      <c r="G26048" t="s">
        <v>9186</v>
      </c>
      <c r="H26048">
        <v>0</v>
      </c>
      <c r="I26048">
        <v>0</v>
      </c>
      <c r="J26048">
        <v>0</v>
      </c>
      <c r="K26048" t="s">
        <v>100045</v>
      </c>
    </row>
    <row r="26049" spans="1:11" x14ac:dyDescent="0.3">
      <c r="A26049" t="s">
        <v>100046</v>
      </c>
      <c r="B26049" t="s">
        <v>100047</v>
      </c>
      <c r="C26049" t="s">
        <v>466</v>
      </c>
      <c r="D26049" t="s">
        <v>100048</v>
      </c>
      <c r="E26049" t="s">
        <v>98383</v>
      </c>
      <c r="F26049" t="s">
        <v>16</v>
      </c>
      <c r="G26049" t="s">
        <v>25779</v>
      </c>
      <c r="H26049">
        <v>0</v>
      </c>
      <c r="I26049">
        <v>0</v>
      </c>
      <c r="J26049">
        <v>0</v>
      </c>
      <c r="K26049" t="s">
        <v>100049</v>
      </c>
    </row>
    <row r="26050" spans="1:11" x14ac:dyDescent="0.3">
      <c r="A26050" t="s">
        <v>100050</v>
      </c>
      <c r="B26050" t="s">
        <v>100051</v>
      </c>
      <c r="C26050" t="s">
        <v>466</v>
      </c>
      <c r="D26050" t="s">
        <v>100052</v>
      </c>
      <c r="E26050" t="s">
        <v>98383</v>
      </c>
      <c r="F26050" t="s">
        <v>16</v>
      </c>
      <c r="G26050" t="s">
        <v>3624</v>
      </c>
      <c r="H26050">
        <v>0</v>
      </c>
      <c r="I26050">
        <v>0</v>
      </c>
      <c r="J26050">
        <v>0</v>
      </c>
      <c r="K26050" t="s">
        <v>100053</v>
      </c>
    </row>
    <row r="26051" spans="1:11" x14ac:dyDescent="0.3">
      <c r="A26051" t="s">
        <v>100054</v>
      </c>
      <c r="B26051" t="s">
        <v>100055</v>
      </c>
      <c r="C26051" t="s">
        <v>466</v>
      </c>
      <c r="D26051" t="s">
        <v>100056</v>
      </c>
      <c r="E26051" t="s">
        <v>98383</v>
      </c>
      <c r="F26051" t="s">
        <v>16</v>
      </c>
      <c r="G26051" t="s">
        <v>904</v>
      </c>
      <c r="H26051">
        <v>0</v>
      </c>
      <c r="I26051">
        <v>0</v>
      </c>
      <c r="J26051">
        <v>0</v>
      </c>
      <c r="K26051" t="s">
        <v>100057</v>
      </c>
    </row>
    <row r="26052" spans="1:11" x14ac:dyDescent="0.3">
      <c r="A26052" t="s">
        <v>100058</v>
      </c>
      <c r="B26052" t="s">
        <v>62798</v>
      </c>
      <c r="C26052" t="s">
        <v>558</v>
      </c>
      <c r="D26052" t="s">
        <v>100059</v>
      </c>
      <c r="E26052" t="s">
        <v>981</v>
      </c>
      <c r="F26052" t="s">
        <v>16</v>
      </c>
      <c r="G26052" t="s">
        <v>4722</v>
      </c>
      <c r="H26052">
        <v>0</v>
      </c>
      <c r="I26052">
        <v>0</v>
      </c>
      <c r="J26052">
        <v>0</v>
      </c>
      <c r="K26052" t="s">
        <v>100060</v>
      </c>
    </row>
    <row r="26053" spans="1:11" x14ac:dyDescent="0.3">
      <c r="A26053" t="s">
        <v>100061</v>
      </c>
      <c r="B26053" t="s">
        <v>100062</v>
      </c>
      <c r="C26053" t="s">
        <v>466</v>
      </c>
      <c r="D26053" t="s">
        <v>100063</v>
      </c>
      <c r="E26053" t="s">
        <v>98383</v>
      </c>
      <c r="F26053" t="s">
        <v>16</v>
      </c>
      <c r="G26053" t="s">
        <v>90838</v>
      </c>
      <c r="H26053">
        <v>0</v>
      </c>
      <c r="I26053">
        <v>0</v>
      </c>
      <c r="J26053">
        <v>0</v>
      </c>
      <c r="K26053" t="s">
        <v>100064</v>
      </c>
    </row>
    <row r="26054" spans="1:11" x14ac:dyDescent="0.3">
      <c r="A26054" t="s">
        <v>100065</v>
      </c>
      <c r="B26054" t="s">
        <v>100066</v>
      </c>
      <c r="C26054" t="s">
        <v>466</v>
      </c>
      <c r="D26054" t="s">
        <v>100067</v>
      </c>
      <c r="E26054" t="s">
        <v>98383</v>
      </c>
      <c r="F26054" t="s">
        <v>16</v>
      </c>
      <c r="G26054" t="s">
        <v>51246</v>
      </c>
      <c r="H26054">
        <v>0</v>
      </c>
      <c r="I26054">
        <v>0</v>
      </c>
      <c r="J26054">
        <v>0</v>
      </c>
      <c r="K26054" t="s">
        <v>100068</v>
      </c>
    </row>
    <row r="26055" spans="1:11" x14ac:dyDescent="0.3">
      <c r="A26055" t="s">
        <v>100069</v>
      </c>
      <c r="B26055" t="s">
        <v>100070</v>
      </c>
      <c r="C26055" t="s">
        <v>466</v>
      </c>
      <c r="D26055" t="s">
        <v>100071</v>
      </c>
      <c r="E26055" t="s">
        <v>98383</v>
      </c>
      <c r="F26055" t="s">
        <v>16</v>
      </c>
      <c r="G26055" t="s">
        <v>1496</v>
      </c>
      <c r="H26055">
        <v>0</v>
      </c>
      <c r="I26055">
        <v>0</v>
      </c>
      <c r="J26055">
        <v>0</v>
      </c>
      <c r="K26055" t="s">
        <v>100072</v>
      </c>
    </row>
    <row r="26056" spans="1:11" x14ac:dyDescent="0.3">
      <c r="A26056" t="s">
        <v>100073</v>
      </c>
      <c r="B26056" t="s">
        <v>100074</v>
      </c>
      <c r="C26056" t="s">
        <v>466</v>
      </c>
      <c r="D26056" t="s">
        <v>100075</v>
      </c>
      <c r="E26056" t="s">
        <v>98383</v>
      </c>
      <c r="F26056" t="s">
        <v>16</v>
      </c>
      <c r="G26056" t="s">
        <v>21307</v>
      </c>
      <c r="H26056">
        <v>0</v>
      </c>
      <c r="I26056">
        <v>0</v>
      </c>
      <c r="J26056">
        <v>0</v>
      </c>
      <c r="K26056" t="s">
        <v>100076</v>
      </c>
    </row>
    <row r="26057" spans="1:11" x14ac:dyDescent="0.3">
      <c r="A26057" t="s">
        <v>100077</v>
      </c>
      <c r="B26057" t="s">
        <v>100078</v>
      </c>
      <c r="C26057" t="s">
        <v>466</v>
      </c>
      <c r="D26057" t="s">
        <v>100079</v>
      </c>
      <c r="E26057" t="s">
        <v>98383</v>
      </c>
      <c r="F26057" t="s">
        <v>16</v>
      </c>
      <c r="G26057" t="s">
        <v>9079</v>
      </c>
      <c r="H26057">
        <v>0</v>
      </c>
      <c r="I26057">
        <v>0</v>
      </c>
      <c r="J26057">
        <v>0</v>
      </c>
      <c r="K26057" t="s">
        <v>100080</v>
      </c>
    </row>
    <row r="26058" spans="1:11" x14ac:dyDescent="0.3">
      <c r="A26058" t="s">
        <v>100081</v>
      </c>
      <c r="B26058" t="s">
        <v>100082</v>
      </c>
      <c r="C26058" t="s">
        <v>466</v>
      </c>
      <c r="D26058" t="s">
        <v>100083</v>
      </c>
      <c r="E26058" t="s">
        <v>98383</v>
      </c>
      <c r="F26058" t="s">
        <v>16</v>
      </c>
      <c r="G26058" t="s">
        <v>59561</v>
      </c>
      <c r="H26058">
        <v>0</v>
      </c>
      <c r="I26058">
        <v>0</v>
      </c>
      <c r="J26058">
        <v>0</v>
      </c>
      <c r="K26058" t="s">
        <v>100084</v>
      </c>
    </row>
    <row r="26059" spans="1:11" x14ac:dyDescent="0.3">
      <c r="A26059" t="s">
        <v>100085</v>
      </c>
      <c r="B26059" t="s">
        <v>100086</v>
      </c>
      <c r="C26059" t="s">
        <v>466</v>
      </c>
      <c r="D26059" t="s">
        <v>100087</v>
      </c>
      <c r="E26059" t="s">
        <v>98383</v>
      </c>
      <c r="F26059" t="s">
        <v>16</v>
      </c>
      <c r="G26059" t="s">
        <v>13237</v>
      </c>
      <c r="H26059">
        <v>0</v>
      </c>
      <c r="I26059">
        <v>0</v>
      </c>
      <c r="J26059">
        <v>0</v>
      </c>
      <c r="K26059" t="s">
        <v>100088</v>
      </c>
    </row>
    <row r="26060" spans="1:11" x14ac:dyDescent="0.3">
      <c r="A26060" t="s">
        <v>100089</v>
      </c>
      <c r="B26060" t="s">
        <v>100090</v>
      </c>
      <c r="C26060" t="s">
        <v>466</v>
      </c>
      <c r="D26060" t="s">
        <v>100091</v>
      </c>
      <c r="E26060" t="s">
        <v>98383</v>
      </c>
      <c r="F26060" t="s">
        <v>16</v>
      </c>
      <c r="G26060" t="s">
        <v>859</v>
      </c>
      <c r="H26060">
        <v>0</v>
      </c>
      <c r="I26060">
        <v>0</v>
      </c>
      <c r="J26060">
        <v>0</v>
      </c>
      <c r="K26060" t="s">
        <v>100092</v>
      </c>
    </row>
    <row r="26061" spans="1:11" x14ac:dyDescent="0.3">
      <c r="A26061" t="s">
        <v>100093</v>
      </c>
      <c r="B26061" t="s">
        <v>100094</v>
      </c>
      <c r="C26061" t="s">
        <v>20</v>
      </c>
      <c r="D26061" t="s">
        <v>100095</v>
      </c>
      <c r="E26061" t="s">
        <v>62177</v>
      </c>
      <c r="F26061" t="s">
        <v>384</v>
      </c>
      <c r="G26061" t="s">
        <v>42</v>
      </c>
      <c r="H26061">
        <v>0</v>
      </c>
      <c r="I26061">
        <v>0</v>
      </c>
      <c r="J26061">
        <v>0</v>
      </c>
      <c r="K26061" t="s">
        <v>100096</v>
      </c>
    </row>
    <row r="26062" spans="1:11" x14ac:dyDescent="0.3">
      <c r="A26062" t="s">
        <v>100097</v>
      </c>
      <c r="B26062" t="s">
        <v>100098</v>
      </c>
      <c r="C26062" t="s">
        <v>466</v>
      </c>
      <c r="D26062" t="s">
        <v>100099</v>
      </c>
      <c r="E26062" t="s">
        <v>98383</v>
      </c>
      <c r="F26062" t="s">
        <v>16</v>
      </c>
      <c r="G26062" t="s">
        <v>7414</v>
      </c>
      <c r="H26062">
        <v>0</v>
      </c>
      <c r="I26062">
        <v>0</v>
      </c>
      <c r="J26062">
        <v>0</v>
      </c>
      <c r="K26062" t="s">
        <v>100100</v>
      </c>
    </row>
    <row r="26063" spans="1:11" x14ac:dyDescent="0.3">
      <c r="A26063" t="s">
        <v>100101</v>
      </c>
      <c r="B26063" t="s">
        <v>100102</v>
      </c>
      <c r="C26063" t="s">
        <v>20</v>
      </c>
      <c r="D26063" t="s">
        <v>100103</v>
      </c>
      <c r="E26063" t="s">
        <v>22</v>
      </c>
      <c r="F26063" t="s">
        <v>2454</v>
      </c>
      <c r="G26063" t="s">
        <v>42</v>
      </c>
      <c r="H26063">
        <v>0</v>
      </c>
      <c r="I26063">
        <v>0</v>
      </c>
      <c r="J26063">
        <v>0</v>
      </c>
      <c r="K26063" t="s">
        <v>100104</v>
      </c>
    </row>
    <row r="26064" spans="1:11" x14ac:dyDescent="0.3">
      <c r="A26064" t="s">
        <v>100105</v>
      </c>
      <c r="B26064" t="s">
        <v>18532</v>
      </c>
      <c r="C26064" t="s">
        <v>13</v>
      </c>
      <c r="D26064" t="s">
        <v>100106</v>
      </c>
      <c r="E26064" t="s">
        <v>15</v>
      </c>
      <c r="F26064" t="s">
        <v>16</v>
      </c>
      <c r="G26064" t="s">
        <v>22736</v>
      </c>
      <c r="H26064">
        <v>0</v>
      </c>
      <c r="I26064">
        <v>0</v>
      </c>
      <c r="J26064">
        <v>0</v>
      </c>
      <c r="K26064" t="s">
        <v>100107</v>
      </c>
    </row>
    <row r="26065" spans="1:11" x14ac:dyDescent="0.3">
      <c r="A26065" t="s">
        <v>100108</v>
      </c>
      <c r="B26065" t="s">
        <v>100109</v>
      </c>
      <c r="C26065" t="s">
        <v>466</v>
      </c>
      <c r="D26065" t="s">
        <v>100110</v>
      </c>
      <c r="E26065" t="s">
        <v>98383</v>
      </c>
      <c r="F26065" t="s">
        <v>16</v>
      </c>
      <c r="G26065" t="s">
        <v>2623</v>
      </c>
      <c r="H26065">
        <v>0</v>
      </c>
      <c r="I26065">
        <v>0</v>
      </c>
      <c r="J26065">
        <v>0</v>
      </c>
      <c r="K26065" t="s">
        <v>100111</v>
      </c>
    </row>
    <row r="26066" spans="1:11" x14ac:dyDescent="0.3">
      <c r="A26066" t="s">
        <v>100112</v>
      </c>
      <c r="B26066" t="s">
        <v>100113</v>
      </c>
      <c r="C26066" t="s">
        <v>466</v>
      </c>
      <c r="D26066" t="s">
        <v>100114</v>
      </c>
      <c r="E26066" t="s">
        <v>98383</v>
      </c>
      <c r="F26066" t="s">
        <v>16</v>
      </c>
      <c r="G26066" t="s">
        <v>91962</v>
      </c>
      <c r="H26066">
        <v>0</v>
      </c>
      <c r="I26066">
        <v>0</v>
      </c>
      <c r="J26066">
        <v>0</v>
      </c>
      <c r="K26066" t="s">
        <v>100115</v>
      </c>
    </row>
    <row r="26067" spans="1:11" x14ac:dyDescent="0.3">
      <c r="A26067" t="s">
        <v>100116</v>
      </c>
      <c r="B26067" t="s">
        <v>100117</v>
      </c>
      <c r="C26067" t="s">
        <v>466</v>
      </c>
      <c r="D26067" t="s">
        <v>100118</v>
      </c>
      <c r="E26067" t="s">
        <v>98383</v>
      </c>
      <c r="F26067" t="s">
        <v>16</v>
      </c>
      <c r="G26067" t="s">
        <v>63336</v>
      </c>
      <c r="H26067">
        <v>0</v>
      </c>
      <c r="I26067">
        <v>0</v>
      </c>
      <c r="J26067">
        <v>0</v>
      </c>
      <c r="K26067" t="s">
        <v>100119</v>
      </c>
    </row>
    <row r="26068" spans="1:11" x14ac:dyDescent="0.3">
      <c r="A26068" t="s">
        <v>100120</v>
      </c>
      <c r="B26068" t="s">
        <v>100121</v>
      </c>
      <c r="C26068" t="s">
        <v>466</v>
      </c>
      <c r="D26068" t="s">
        <v>100122</v>
      </c>
      <c r="E26068" t="s">
        <v>98383</v>
      </c>
      <c r="F26068" t="s">
        <v>16</v>
      </c>
      <c r="G26068" t="s">
        <v>16815</v>
      </c>
      <c r="H26068">
        <v>0</v>
      </c>
      <c r="I26068">
        <v>0</v>
      </c>
      <c r="J26068">
        <v>0</v>
      </c>
      <c r="K26068" t="s">
        <v>100123</v>
      </c>
    </row>
    <row r="26069" spans="1:11" x14ac:dyDescent="0.3">
      <c r="A26069" t="s">
        <v>100124</v>
      </c>
      <c r="B26069" t="s">
        <v>100125</v>
      </c>
      <c r="C26069" t="s">
        <v>466</v>
      </c>
      <c r="D26069" t="s">
        <v>100126</v>
      </c>
      <c r="E26069" t="s">
        <v>98383</v>
      </c>
      <c r="F26069" t="s">
        <v>16</v>
      </c>
      <c r="G26069" t="s">
        <v>25675</v>
      </c>
      <c r="H26069">
        <v>0</v>
      </c>
      <c r="I26069">
        <v>0</v>
      </c>
      <c r="J26069">
        <v>0</v>
      </c>
      <c r="K26069" t="s">
        <v>100127</v>
      </c>
    </row>
    <row r="26070" spans="1:11" x14ac:dyDescent="0.3">
      <c r="A26070" t="s">
        <v>100128</v>
      </c>
      <c r="B26070" t="s">
        <v>100129</v>
      </c>
      <c r="C26070" t="s">
        <v>466</v>
      </c>
      <c r="D26070" t="s">
        <v>100130</v>
      </c>
      <c r="E26070" t="s">
        <v>98383</v>
      </c>
      <c r="F26070" t="s">
        <v>16</v>
      </c>
      <c r="G26070" t="s">
        <v>18001</v>
      </c>
      <c r="H26070">
        <v>0</v>
      </c>
      <c r="I26070">
        <v>0</v>
      </c>
      <c r="J26070">
        <v>0</v>
      </c>
      <c r="K26070" t="s">
        <v>100131</v>
      </c>
    </row>
    <row r="26071" spans="1:11" x14ac:dyDescent="0.3">
      <c r="A26071" t="s">
        <v>100132</v>
      </c>
      <c r="B26071" t="s">
        <v>100133</v>
      </c>
      <c r="C26071" t="s">
        <v>13</v>
      </c>
      <c r="D26071" t="s">
        <v>100134</v>
      </c>
      <c r="E26071" t="s">
        <v>66626</v>
      </c>
      <c r="F26071" t="s">
        <v>8181</v>
      </c>
      <c r="G26071" t="s">
        <v>42</v>
      </c>
      <c r="H26071">
        <v>0</v>
      </c>
      <c r="I26071">
        <v>0</v>
      </c>
      <c r="J26071">
        <v>0</v>
      </c>
      <c r="K26071" t="s">
        <v>100135</v>
      </c>
    </row>
    <row r="26072" spans="1:11" x14ac:dyDescent="0.3">
      <c r="A26072" t="s">
        <v>100136</v>
      </c>
      <c r="B26072" t="s">
        <v>100137</v>
      </c>
      <c r="C26072" t="s">
        <v>20</v>
      </c>
      <c r="D26072" t="s">
        <v>100138</v>
      </c>
      <c r="E26072" t="s">
        <v>62177</v>
      </c>
      <c r="F26072" t="s">
        <v>191</v>
      </c>
      <c r="G26072" t="s">
        <v>5387</v>
      </c>
      <c r="H26072">
        <v>0</v>
      </c>
      <c r="I26072">
        <v>0</v>
      </c>
      <c r="J26072">
        <v>0</v>
      </c>
      <c r="K26072" t="s">
        <v>100139</v>
      </c>
    </row>
    <row r="26073" spans="1:11" x14ac:dyDescent="0.3">
      <c r="A26073" t="s">
        <v>100140</v>
      </c>
      <c r="B26073" t="s">
        <v>100141</v>
      </c>
      <c r="C26073" t="s">
        <v>20</v>
      </c>
      <c r="D26073" t="s">
        <v>100142</v>
      </c>
      <c r="E26073" t="s">
        <v>62177</v>
      </c>
      <c r="F26073" t="s">
        <v>1835</v>
      </c>
      <c r="G26073" t="s">
        <v>42</v>
      </c>
      <c r="H26073">
        <v>0</v>
      </c>
      <c r="I26073">
        <v>0</v>
      </c>
      <c r="J26073">
        <v>0</v>
      </c>
      <c r="K26073" t="s">
        <v>100143</v>
      </c>
    </row>
    <row r="26074" spans="1:11" x14ac:dyDescent="0.3">
      <c r="A26074" t="s">
        <v>100144</v>
      </c>
      <c r="B26074" t="s">
        <v>100145</v>
      </c>
      <c r="C26074" t="s">
        <v>558</v>
      </c>
      <c r="D26074" t="s">
        <v>100146</v>
      </c>
      <c r="E26074" t="s">
        <v>981</v>
      </c>
      <c r="F26074" t="s">
        <v>16</v>
      </c>
      <c r="G26074" t="s">
        <v>8207</v>
      </c>
      <c r="H26074">
        <v>0</v>
      </c>
      <c r="I26074">
        <v>0</v>
      </c>
      <c r="J26074">
        <v>0</v>
      </c>
      <c r="K26074" t="s">
        <v>100147</v>
      </c>
    </row>
    <row r="26075" spans="1:11" x14ac:dyDescent="0.3">
      <c r="A26075" t="s">
        <v>100148</v>
      </c>
      <c r="B26075" t="s">
        <v>100149</v>
      </c>
      <c r="C26075" t="s">
        <v>27</v>
      </c>
      <c r="D26075" t="s">
        <v>100150</v>
      </c>
      <c r="E26075" t="s">
        <v>99661</v>
      </c>
      <c r="F26075" t="s">
        <v>12955</v>
      </c>
      <c r="G26075" t="s">
        <v>42</v>
      </c>
      <c r="H26075">
        <v>0</v>
      </c>
      <c r="I26075">
        <v>0</v>
      </c>
      <c r="J26075">
        <v>0</v>
      </c>
      <c r="K26075" t="s">
        <v>100151</v>
      </c>
    </row>
    <row r="26076" spans="1:11" x14ac:dyDescent="0.3">
      <c r="A26076" t="s">
        <v>100152</v>
      </c>
      <c r="B26076" t="s">
        <v>100153</v>
      </c>
      <c r="C26076" t="s">
        <v>20</v>
      </c>
      <c r="D26076" t="s">
        <v>100154</v>
      </c>
      <c r="E26076" t="s">
        <v>62177</v>
      </c>
      <c r="F26076" t="s">
        <v>9438</v>
      </c>
      <c r="G26076" t="s">
        <v>42</v>
      </c>
      <c r="H26076">
        <v>0</v>
      </c>
      <c r="I26076">
        <v>0</v>
      </c>
      <c r="J26076">
        <v>0</v>
      </c>
      <c r="K26076" t="s">
        <v>100155</v>
      </c>
    </row>
    <row r="26077" spans="1:11" x14ac:dyDescent="0.3">
      <c r="A26077" t="s">
        <v>100156</v>
      </c>
      <c r="B26077" t="s">
        <v>100157</v>
      </c>
      <c r="C26077" t="s">
        <v>20</v>
      </c>
      <c r="D26077" t="s">
        <v>100158</v>
      </c>
      <c r="E26077" t="s">
        <v>62177</v>
      </c>
      <c r="F26077" t="s">
        <v>16</v>
      </c>
      <c r="G26077" t="s">
        <v>12342</v>
      </c>
      <c r="H26077">
        <v>0</v>
      </c>
      <c r="I26077">
        <v>0</v>
      </c>
      <c r="J26077">
        <v>0</v>
      </c>
      <c r="K26077" t="s">
        <v>100159</v>
      </c>
    </row>
    <row r="26078" spans="1:11" x14ac:dyDescent="0.3">
      <c r="A26078" t="s">
        <v>100160</v>
      </c>
      <c r="B26078" t="s">
        <v>100161</v>
      </c>
      <c r="C26078" t="s">
        <v>20</v>
      </c>
      <c r="D26078" t="s">
        <v>100162</v>
      </c>
      <c r="E26078" t="s">
        <v>62177</v>
      </c>
      <c r="F26078" t="s">
        <v>1123</v>
      </c>
      <c r="G26078" t="s">
        <v>42</v>
      </c>
      <c r="H26078">
        <v>0</v>
      </c>
      <c r="I26078">
        <v>0</v>
      </c>
      <c r="J26078">
        <v>0</v>
      </c>
      <c r="K26078" t="s">
        <v>100163</v>
      </c>
    </row>
    <row r="26079" spans="1:11" x14ac:dyDescent="0.3">
      <c r="A26079" t="s">
        <v>100164</v>
      </c>
      <c r="C26079" t="s">
        <v>558</v>
      </c>
      <c r="D26079" t="s">
        <v>100165</v>
      </c>
      <c r="E26079" t="s">
        <v>1462</v>
      </c>
      <c r="F26079" t="s">
        <v>16</v>
      </c>
      <c r="G26079" t="s">
        <v>13739</v>
      </c>
      <c r="H26079">
        <v>0</v>
      </c>
      <c r="I26079">
        <v>0</v>
      </c>
      <c r="J26079">
        <v>0</v>
      </c>
      <c r="K26079" t="s">
        <v>100166</v>
      </c>
    </row>
    <row r="26080" spans="1:11" x14ac:dyDescent="0.3">
      <c r="A26080" t="s">
        <v>100167</v>
      </c>
      <c r="B26080" t="s">
        <v>100168</v>
      </c>
      <c r="C26080" t="s">
        <v>27</v>
      </c>
      <c r="D26080" t="s">
        <v>100169</v>
      </c>
      <c r="E26080" t="s">
        <v>99661</v>
      </c>
      <c r="F26080" t="s">
        <v>16</v>
      </c>
      <c r="G26080" t="s">
        <v>73720</v>
      </c>
      <c r="H26080">
        <v>0</v>
      </c>
      <c r="I26080">
        <v>0</v>
      </c>
      <c r="J26080">
        <v>0</v>
      </c>
      <c r="K26080" t="s">
        <v>100170</v>
      </c>
    </row>
    <row r="26081" spans="1:11" x14ac:dyDescent="0.3">
      <c r="A26081" t="s">
        <v>100171</v>
      </c>
      <c r="B26081" t="s">
        <v>100172</v>
      </c>
      <c r="C26081" t="s">
        <v>27</v>
      </c>
      <c r="D26081" t="s">
        <v>100173</v>
      </c>
      <c r="E26081" t="s">
        <v>99661</v>
      </c>
      <c r="F26081" t="s">
        <v>16</v>
      </c>
      <c r="G26081" t="s">
        <v>25770</v>
      </c>
      <c r="H26081">
        <v>0</v>
      </c>
      <c r="I26081">
        <v>0</v>
      </c>
      <c r="J26081">
        <v>0</v>
      </c>
      <c r="K26081" t="s">
        <v>100174</v>
      </c>
    </row>
    <row r="26082" spans="1:11" x14ac:dyDescent="0.3">
      <c r="A26082" t="s">
        <v>100175</v>
      </c>
      <c r="B26082" t="s">
        <v>100176</v>
      </c>
      <c r="C26082" t="s">
        <v>27</v>
      </c>
      <c r="D26082" t="s">
        <v>100177</v>
      </c>
      <c r="E26082" t="s">
        <v>99661</v>
      </c>
      <c r="F26082" t="s">
        <v>1868</v>
      </c>
      <c r="G26082" t="s">
        <v>42</v>
      </c>
      <c r="H26082">
        <v>0</v>
      </c>
      <c r="I26082">
        <v>0</v>
      </c>
      <c r="J26082">
        <v>0</v>
      </c>
      <c r="K26082" t="s">
        <v>100178</v>
      </c>
    </row>
    <row r="26083" spans="1:11" x14ac:dyDescent="0.3">
      <c r="A26083" t="s">
        <v>100179</v>
      </c>
      <c r="C26083" t="s">
        <v>147</v>
      </c>
      <c r="D26083" t="s">
        <v>100180</v>
      </c>
      <c r="E26083" t="s">
        <v>4768</v>
      </c>
      <c r="F26083" t="s">
        <v>87146</v>
      </c>
      <c r="G26083" t="s">
        <v>42</v>
      </c>
      <c r="H26083">
        <v>0</v>
      </c>
      <c r="I26083">
        <v>0</v>
      </c>
      <c r="J26083">
        <v>0</v>
      </c>
      <c r="K26083" t="s">
        <v>100181</v>
      </c>
    </row>
    <row r="26084" spans="1:11" x14ac:dyDescent="0.3">
      <c r="A26084" t="s">
        <v>100182</v>
      </c>
      <c r="B26084" t="s">
        <v>100183</v>
      </c>
      <c r="C26084" t="s">
        <v>13</v>
      </c>
      <c r="D26084" t="s">
        <v>100184</v>
      </c>
      <c r="E26084" t="s">
        <v>15</v>
      </c>
      <c r="F26084" t="s">
        <v>16</v>
      </c>
      <c r="G26084" t="s">
        <v>8956</v>
      </c>
      <c r="H26084">
        <v>0</v>
      </c>
      <c r="I26084">
        <v>0</v>
      </c>
      <c r="J26084">
        <v>0</v>
      </c>
      <c r="K26084" t="s">
        <v>100185</v>
      </c>
    </row>
    <row r="26085" spans="1:11" x14ac:dyDescent="0.3">
      <c r="A26085" t="s">
        <v>100186</v>
      </c>
      <c r="C26085" t="s">
        <v>147</v>
      </c>
      <c r="D26085" t="s">
        <v>100187</v>
      </c>
      <c r="E26085" t="s">
        <v>4768</v>
      </c>
      <c r="F26085" t="s">
        <v>379</v>
      </c>
      <c r="G26085" t="s">
        <v>42</v>
      </c>
      <c r="H26085">
        <v>0</v>
      </c>
      <c r="I26085">
        <v>0</v>
      </c>
      <c r="J26085">
        <v>0</v>
      </c>
      <c r="K26085" t="s">
        <v>100188</v>
      </c>
    </row>
    <row r="26086" spans="1:11" x14ac:dyDescent="0.3">
      <c r="A26086" t="s">
        <v>100189</v>
      </c>
      <c r="C26086" t="s">
        <v>147</v>
      </c>
      <c r="D26086" t="s">
        <v>100190</v>
      </c>
      <c r="E26086" t="s">
        <v>4768</v>
      </c>
      <c r="F26086" t="s">
        <v>835</v>
      </c>
      <c r="G26086" t="s">
        <v>42</v>
      </c>
      <c r="H26086">
        <v>0</v>
      </c>
      <c r="I26086">
        <v>0</v>
      </c>
      <c r="J26086">
        <v>0</v>
      </c>
      <c r="K26086" t="s">
        <v>100191</v>
      </c>
    </row>
    <row r="26087" spans="1:11" x14ac:dyDescent="0.3">
      <c r="A26087" t="s">
        <v>100192</v>
      </c>
      <c r="C26087" t="s">
        <v>147</v>
      </c>
      <c r="D26087" t="s">
        <v>100193</v>
      </c>
      <c r="E26087" t="s">
        <v>4768</v>
      </c>
      <c r="F26087" t="s">
        <v>21862</v>
      </c>
      <c r="G26087" t="s">
        <v>42</v>
      </c>
      <c r="H26087">
        <v>0</v>
      </c>
      <c r="I26087">
        <v>0</v>
      </c>
      <c r="J26087">
        <v>0</v>
      </c>
      <c r="K26087" t="s">
        <v>100194</v>
      </c>
    </row>
    <row r="26088" spans="1:11" x14ac:dyDescent="0.3">
      <c r="A26088" t="s">
        <v>100195</v>
      </c>
      <c r="C26088" t="s">
        <v>147</v>
      </c>
      <c r="D26088" t="s">
        <v>100196</v>
      </c>
      <c r="E26088" t="s">
        <v>4768</v>
      </c>
      <c r="F26088" t="s">
        <v>7012</v>
      </c>
      <c r="G26088" t="s">
        <v>42</v>
      </c>
      <c r="H26088">
        <v>0</v>
      </c>
      <c r="I26088">
        <v>0</v>
      </c>
      <c r="J26088">
        <v>0</v>
      </c>
      <c r="K26088" t="s">
        <v>100197</v>
      </c>
    </row>
    <row r="26089" spans="1:11" x14ac:dyDescent="0.3">
      <c r="A26089" t="s">
        <v>100198</v>
      </c>
      <c r="C26089" t="s">
        <v>147</v>
      </c>
      <c r="D26089" t="s">
        <v>100199</v>
      </c>
      <c r="E26089" t="s">
        <v>4768</v>
      </c>
      <c r="F26089" t="s">
        <v>3257</v>
      </c>
      <c r="G26089" t="s">
        <v>42</v>
      </c>
      <c r="H26089">
        <v>0</v>
      </c>
      <c r="I26089">
        <v>0</v>
      </c>
      <c r="J26089">
        <v>0</v>
      </c>
      <c r="K26089" t="s">
        <v>100200</v>
      </c>
    </row>
    <row r="26090" spans="1:11" x14ac:dyDescent="0.3">
      <c r="A26090" t="s">
        <v>100201</v>
      </c>
      <c r="C26090" t="s">
        <v>147</v>
      </c>
      <c r="D26090" t="s">
        <v>100202</v>
      </c>
      <c r="E26090" t="s">
        <v>4768</v>
      </c>
      <c r="F26090" t="s">
        <v>1573</v>
      </c>
      <c r="G26090" t="s">
        <v>42</v>
      </c>
      <c r="H26090">
        <v>0</v>
      </c>
      <c r="I26090">
        <v>0</v>
      </c>
      <c r="J26090">
        <v>0</v>
      </c>
      <c r="K26090" t="s">
        <v>100203</v>
      </c>
    </row>
    <row r="26091" spans="1:11" x14ac:dyDescent="0.3">
      <c r="A26091" t="s">
        <v>100204</v>
      </c>
      <c r="C26091" t="s">
        <v>147</v>
      </c>
      <c r="D26091" t="s">
        <v>100205</v>
      </c>
      <c r="E26091" t="s">
        <v>4768</v>
      </c>
      <c r="F26091" t="s">
        <v>30668</v>
      </c>
      <c r="G26091" t="s">
        <v>42</v>
      </c>
      <c r="H26091">
        <v>0</v>
      </c>
      <c r="I26091">
        <v>0</v>
      </c>
      <c r="J26091">
        <v>0</v>
      </c>
      <c r="K26091" t="s">
        <v>100206</v>
      </c>
    </row>
    <row r="26092" spans="1:11" x14ac:dyDescent="0.3">
      <c r="A26092" t="s">
        <v>100207</v>
      </c>
      <c r="C26092" t="s">
        <v>147</v>
      </c>
      <c r="D26092" t="s">
        <v>100208</v>
      </c>
      <c r="E26092" t="s">
        <v>4768</v>
      </c>
      <c r="F26092" t="s">
        <v>3919</v>
      </c>
      <c r="G26092" t="s">
        <v>42</v>
      </c>
      <c r="H26092">
        <v>0</v>
      </c>
      <c r="I26092">
        <v>0</v>
      </c>
      <c r="J26092">
        <v>0</v>
      </c>
      <c r="K26092" t="s">
        <v>100209</v>
      </c>
    </row>
    <row r="26093" spans="1:11" x14ac:dyDescent="0.3">
      <c r="A26093" t="s">
        <v>100210</v>
      </c>
      <c r="C26093" t="s">
        <v>147</v>
      </c>
      <c r="D26093" t="s">
        <v>100211</v>
      </c>
      <c r="E26093" t="s">
        <v>4768</v>
      </c>
      <c r="F26093" t="s">
        <v>10458</v>
      </c>
      <c r="G26093" t="s">
        <v>42</v>
      </c>
      <c r="H26093">
        <v>0</v>
      </c>
      <c r="I26093">
        <v>0</v>
      </c>
      <c r="J26093">
        <v>0</v>
      </c>
      <c r="K26093" t="s">
        <v>100212</v>
      </c>
    </row>
    <row r="26094" spans="1:11" x14ac:dyDescent="0.3">
      <c r="A26094" t="s">
        <v>100213</v>
      </c>
      <c r="C26094" t="s">
        <v>147</v>
      </c>
      <c r="D26094" t="s">
        <v>100214</v>
      </c>
      <c r="E26094" t="s">
        <v>4768</v>
      </c>
      <c r="F26094" t="s">
        <v>10179</v>
      </c>
      <c r="G26094" t="s">
        <v>42</v>
      </c>
      <c r="H26094">
        <v>0</v>
      </c>
      <c r="I26094">
        <v>0</v>
      </c>
      <c r="J26094">
        <v>0</v>
      </c>
      <c r="K26094" t="s">
        <v>100215</v>
      </c>
    </row>
    <row r="26095" spans="1:11" x14ac:dyDescent="0.3">
      <c r="A26095" t="s">
        <v>100216</v>
      </c>
      <c r="C26095" t="s">
        <v>558</v>
      </c>
      <c r="D26095" t="s">
        <v>100217</v>
      </c>
      <c r="E26095" t="s">
        <v>981</v>
      </c>
      <c r="F26095" t="s">
        <v>16</v>
      </c>
      <c r="G26095" t="s">
        <v>42</v>
      </c>
      <c r="H26095">
        <v>0</v>
      </c>
      <c r="I26095">
        <v>0</v>
      </c>
      <c r="J26095">
        <v>0</v>
      </c>
      <c r="K26095" t="s">
        <v>100218</v>
      </c>
    </row>
    <row r="26096" spans="1:11" x14ac:dyDescent="0.3">
      <c r="A26096" t="s">
        <v>100219</v>
      </c>
      <c r="B26096" t="s">
        <v>100220</v>
      </c>
      <c r="C26096" t="s">
        <v>20</v>
      </c>
      <c r="D26096" t="s">
        <v>100221</v>
      </c>
      <c r="E26096" t="s">
        <v>62177</v>
      </c>
      <c r="F26096" t="s">
        <v>5696</v>
      </c>
      <c r="G26096" t="s">
        <v>42</v>
      </c>
      <c r="H26096">
        <v>0</v>
      </c>
      <c r="I26096">
        <v>0</v>
      </c>
      <c r="J26096">
        <v>0</v>
      </c>
      <c r="K26096" t="s">
        <v>100222</v>
      </c>
    </row>
    <row r="26097" spans="1:11" x14ac:dyDescent="0.3">
      <c r="A26097" t="s">
        <v>100223</v>
      </c>
      <c r="C26097" t="s">
        <v>558</v>
      </c>
      <c r="D26097" t="s">
        <v>100224</v>
      </c>
      <c r="E26097" t="s">
        <v>1472</v>
      </c>
      <c r="F26097" t="s">
        <v>41</v>
      </c>
      <c r="G26097" t="s">
        <v>42</v>
      </c>
      <c r="H26097">
        <v>0</v>
      </c>
      <c r="I26097">
        <v>0</v>
      </c>
      <c r="J26097">
        <v>0</v>
      </c>
      <c r="K26097" t="s">
        <v>100225</v>
      </c>
    </row>
    <row r="26098" spans="1:11" x14ac:dyDescent="0.3">
      <c r="A26098" t="s">
        <v>100226</v>
      </c>
      <c r="B26098" t="s">
        <v>100227</v>
      </c>
      <c r="C26098" t="s">
        <v>558</v>
      </c>
      <c r="D26098" t="s">
        <v>100228</v>
      </c>
      <c r="E26098" t="s">
        <v>1472</v>
      </c>
      <c r="F26098" t="s">
        <v>2703</v>
      </c>
      <c r="G26098" t="s">
        <v>42</v>
      </c>
      <c r="H26098">
        <v>1</v>
      </c>
      <c r="I26098">
        <v>0</v>
      </c>
      <c r="J26098">
        <v>0</v>
      </c>
      <c r="K26098" t="s">
        <v>100229</v>
      </c>
    </row>
    <row r="26099" spans="1:11" x14ac:dyDescent="0.3">
      <c r="A26099" t="s">
        <v>100230</v>
      </c>
      <c r="B26099" t="s">
        <v>100231</v>
      </c>
      <c r="C26099" t="s">
        <v>558</v>
      </c>
      <c r="D26099" t="s">
        <v>100232</v>
      </c>
      <c r="E26099" t="s">
        <v>1472</v>
      </c>
      <c r="F26099" t="s">
        <v>1886</v>
      </c>
      <c r="G26099" t="s">
        <v>42</v>
      </c>
      <c r="H26099">
        <v>0</v>
      </c>
      <c r="I26099">
        <v>0</v>
      </c>
      <c r="J26099">
        <v>0</v>
      </c>
      <c r="K26099" t="s">
        <v>100233</v>
      </c>
    </row>
    <row r="26100" spans="1:11" x14ac:dyDescent="0.3">
      <c r="A26100" t="s">
        <v>100234</v>
      </c>
      <c r="B26100" t="s">
        <v>100235</v>
      </c>
      <c r="C26100" t="s">
        <v>147</v>
      </c>
      <c r="D26100" t="s">
        <v>100236</v>
      </c>
      <c r="E26100" t="s">
        <v>4768</v>
      </c>
      <c r="F26100" t="s">
        <v>2498</v>
      </c>
      <c r="G26100" t="s">
        <v>42</v>
      </c>
      <c r="H26100">
        <v>0</v>
      </c>
      <c r="I26100">
        <v>0</v>
      </c>
      <c r="J26100">
        <v>0</v>
      </c>
      <c r="K26100" t="s">
        <v>100237</v>
      </c>
    </row>
    <row r="26101" spans="1:11" x14ac:dyDescent="0.3">
      <c r="A26101" t="s">
        <v>100238</v>
      </c>
      <c r="B26101" t="s">
        <v>100239</v>
      </c>
      <c r="C26101" t="s">
        <v>27</v>
      </c>
      <c r="D26101" t="s">
        <v>100240</v>
      </c>
      <c r="E26101" t="s">
        <v>29</v>
      </c>
      <c r="F26101" t="s">
        <v>16</v>
      </c>
      <c r="G26101" t="s">
        <v>96</v>
      </c>
      <c r="H26101">
        <v>0</v>
      </c>
      <c r="I26101">
        <v>0</v>
      </c>
      <c r="J26101">
        <v>0</v>
      </c>
      <c r="K26101" t="s">
        <v>100241</v>
      </c>
    </row>
    <row r="26102" spans="1:11" x14ac:dyDescent="0.3">
      <c r="A26102" t="s">
        <v>100242</v>
      </c>
      <c r="B26102" t="s">
        <v>100243</v>
      </c>
      <c r="C26102" t="s">
        <v>13</v>
      </c>
      <c r="D26102" t="s">
        <v>100244</v>
      </c>
      <c r="E26102" t="s">
        <v>66626</v>
      </c>
      <c r="F26102" t="s">
        <v>16</v>
      </c>
      <c r="G26102" t="s">
        <v>14113</v>
      </c>
      <c r="H26102">
        <v>0</v>
      </c>
      <c r="I26102">
        <v>0</v>
      </c>
      <c r="J26102">
        <v>0</v>
      </c>
      <c r="K26102" t="s">
        <v>100245</v>
      </c>
    </row>
    <row r="26103" spans="1:11" x14ac:dyDescent="0.3">
      <c r="A26103" t="s">
        <v>21290</v>
      </c>
      <c r="B26103" t="s">
        <v>100246</v>
      </c>
      <c r="C26103" t="s">
        <v>147</v>
      </c>
      <c r="D26103" t="s">
        <v>100247</v>
      </c>
      <c r="E26103" t="s">
        <v>4768</v>
      </c>
      <c r="F26103" t="s">
        <v>1981</v>
      </c>
      <c r="G26103" t="s">
        <v>42</v>
      </c>
      <c r="H26103">
        <v>0</v>
      </c>
      <c r="I26103">
        <v>0</v>
      </c>
      <c r="J26103">
        <v>0</v>
      </c>
      <c r="K26103" t="s">
        <v>100248</v>
      </c>
    </row>
    <row r="26104" spans="1:11" x14ac:dyDescent="0.3">
      <c r="A26104" t="s">
        <v>100249</v>
      </c>
      <c r="B26104" t="s">
        <v>100250</v>
      </c>
      <c r="C26104" t="s">
        <v>27</v>
      </c>
      <c r="D26104" t="s">
        <v>100251</v>
      </c>
      <c r="E26104" t="s">
        <v>99661</v>
      </c>
      <c r="F26104" t="s">
        <v>2720</v>
      </c>
      <c r="G26104" t="s">
        <v>4498</v>
      </c>
      <c r="H26104">
        <v>0</v>
      </c>
      <c r="I26104">
        <v>0</v>
      </c>
      <c r="J26104">
        <v>0</v>
      </c>
      <c r="K26104" t="s">
        <v>100252</v>
      </c>
    </row>
    <row r="26105" spans="1:11" x14ac:dyDescent="0.3">
      <c r="A26105" t="s">
        <v>100253</v>
      </c>
      <c r="B26105" t="s">
        <v>100254</v>
      </c>
      <c r="C26105" t="s">
        <v>27</v>
      </c>
      <c r="D26105" t="s">
        <v>100255</v>
      </c>
      <c r="E26105" t="s">
        <v>99661</v>
      </c>
      <c r="F26105" t="s">
        <v>16</v>
      </c>
      <c r="G26105" t="s">
        <v>16824</v>
      </c>
      <c r="H26105">
        <v>0</v>
      </c>
      <c r="I26105">
        <v>0</v>
      </c>
      <c r="J26105">
        <v>0</v>
      </c>
      <c r="K26105" t="s">
        <v>100256</v>
      </c>
    </row>
    <row r="26106" spans="1:11" x14ac:dyDescent="0.3">
      <c r="A26106" t="s">
        <v>100257</v>
      </c>
      <c r="B26106" t="s">
        <v>100258</v>
      </c>
      <c r="C26106" t="s">
        <v>13</v>
      </c>
      <c r="D26106" t="s">
        <v>100259</v>
      </c>
      <c r="E26106" t="s">
        <v>66626</v>
      </c>
      <c r="F26106" t="s">
        <v>16</v>
      </c>
      <c r="G26106" t="s">
        <v>2252</v>
      </c>
      <c r="H26106">
        <v>0</v>
      </c>
      <c r="I26106">
        <v>0</v>
      </c>
      <c r="J26106">
        <v>0</v>
      </c>
      <c r="K26106" t="s">
        <v>100260</v>
      </c>
    </row>
    <row r="26107" spans="1:11" x14ac:dyDescent="0.3">
      <c r="A26107" t="s">
        <v>100261</v>
      </c>
      <c r="B26107" t="s">
        <v>100262</v>
      </c>
      <c r="C26107" t="s">
        <v>27</v>
      </c>
      <c r="D26107" t="s">
        <v>100263</v>
      </c>
      <c r="E26107" t="s">
        <v>99661</v>
      </c>
      <c r="F26107" t="s">
        <v>7017</v>
      </c>
      <c r="G26107" t="s">
        <v>42</v>
      </c>
      <c r="H26107">
        <v>0</v>
      </c>
      <c r="I26107">
        <v>0</v>
      </c>
      <c r="J26107">
        <v>0</v>
      </c>
      <c r="K26107" t="s">
        <v>100264</v>
      </c>
    </row>
    <row r="26108" spans="1:11" x14ac:dyDescent="0.3">
      <c r="A26108" t="s">
        <v>100265</v>
      </c>
      <c r="B26108" t="s">
        <v>100266</v>
      </c>
      <c r="C26108" t="s">
        <v>27</v>
      </c>
      <c r="D26108" t="s">
        <v>100267</v>
      </c>
      <c r="E26108" t="s">
        <v>99661</v>
      </c>
      <c r="F26108" t="s">
        <v>16600</v>
      </c>
      <c r="G26108" t="s">
        <v>42</v>
      </c>
      <c r="H26108">
        <v>0</v>
      </c>
      <c r="I26108">
        <v>0</v>
      </c>
      <c r="J26108">
        <v>0</v>
      </c>
      <c r="K26108" t="s">
        <v>100268</v>
      </c>
    </row>
    <row r="26109" spans="1:11" x14ac:dyDescent="0.3">
      <c r="A26109" t="s">
        <v>100269</v>
      </c>
      <c r="B26109" t="s">
        <v>100270</v>
      </c>
      <c r="C26109" t="s">
        <v>27</v>
      </c>
      <c r="D26109" t="s">
        <v>100271</v>
      </c>
      <c r="E26109" t="s">
        <v>99661</v>
      </c>
      <c r="F26109" t="s">
        <v>18250</v>
      </c>
      <c r="G26109" t="s">
        <v>42</v>
      </c>
      <c r="H26109">
        <v>0</v>
      </c>
      <c r="I26109">
        <v>0</v>
      </c>
      <c r="J26109">
        <v>0</v>
      </c>
      <c r="K26109" t="s">
        <v>100272</v>
      </c>
    </row>
    <row r="26110" spans="1:11" x14ac:dyDescent="0.3">
      <c r="A26110" t="s">
        <v>100273</v>
      </c>
      <c r="B26110" t="s">
        <v>100274</v>
      </c>
      <c r="C26110" t="s">
        <v>27</v>
      </c>
      <c r="D26110" t="s">
        <v>100275</v>
      </c>
      <c r="E26110" t="s">
        <v>99661</v>
      </c>
      <c r="F26110" t="s">
        <v>331</v>
      </c>
      <c r="G26110" t="s">
        <v>42</v>
      </c>
      <c r="H26110">
        <v>0</v>
      </c>
      <c r="I26110">
        <v>0</v>
      </c>
      <c r="J26110">
        <v>0</v>
      </c>
      <c r="K26110" t="s">
        <v>100276</v>
      </c>
    </row>
    <row r="26111" spans="1:11" x14ac:dyDescent="0.3">
      <c r="A26111" t="s">
        <v>100277</v>
      </c>
      <c r="B26111" t="s">
        <v>100278</v>
      </c>
      <c r="C26111" t="s">
        <v>558</v>
      </c>
      <c r="D26111" t="s">
        <v>100279</v>
      </c>
      <c r="E26111" t="s">
        <v>754</v>
      </c>
      <c r="F26111" t="s">
        <v>16</v>
      </c>
      <c r="G26111" t="s">
        <v>1710</v>
      </c>
      <c r="H26111">
        <v>0</v>
      </c>
      <c r="I26111">
        <v>0</v>
      </c>
      <c r="J26111">
        <v>0</v>
      </c>
      <c r="K26111" t="s">
        <v>100280</v>
      </c>
    </row>
    <row r="26112" spans="1:11" x14ac:dyDescent="0.3">
      <c r="A26112" t="s">
        <v>100281</v>
      </c>
      <c r="B26112" t="s">
        <v>100282</v>
      </c>
      <c r="C26112" t="s">
        <v>466</v>
      </c>
      <c r="D26112" t="s">
        <v>100283</v>
      </c>
      <c r="E26112" t="s">
        <v>98383</v>
      </c>
      <c r="F26112" t="s">
        <v>16</v>
      </c>
      <c r="G26112" t="s">
        <v>33564</v>
      </c>
      <c r="H26112">
        <v>0</v>
      </c>
      <c r="I26112">
        <v>0</v>
      </c>
      <c r="J26112">
        <v>0</v>
      </c>
      <c r="K26112" t="s">
        <v>100284</v>
      </c>
    </row>
    <row r="26113" spans="1:11" x14ac:dyDescent="0.3">
      <c r="A26113" t="s">
        <v>100285</v>
      </c>
      <c r="B26113" t="s">
        <v>100286</v>
      </c>
      <c r="C26113" t="s">
        <v>20</v>
      </c>
      <c r="D26113" t="s">
        <v>100287</v>
      </c>
      <c r="E26113" t="s">
        <v>62177</v>
      </c>
      <c r="F26113" t="s">
        <v>12094</v>
      </c>
      <c r="G26113" t="s">
        <v>42</v>
      </c>
      <c r="H26113">
        <v>0</v>
      </c>
      <c r="I26113">
        <v>0</v>
      </c>
      <c r="J26113">
        <v>0</v>
      </c>
      <c r="K26113" t="s">
        <v>100288</v>
      </c>
    </row>
    <row r="26114" spans="1:11" x14ac:dyDescent="0.3">
      <c r="A26114" t="s">
        <v>100289</v>
      </c>
      <c r="B26114" t="s">
        <v>100290</v>
      </c>
      <c r="C26114" t="s">
        <v>558</v>
      </c>
      <c r="D26114" t="s">
        <v>100291</v>
      </c>
      <c r="E26114" t="s">
        <v>981</v>
      </c>
      <c r="F26114" t="s">
        <v>16</v>
      </c>
      <c r="G26114" t="s">
        <v>4470</v>
      </c>
      <c r="H26114">
        <v>0</v>
      </c>
      <c r="I26114">
        <v>0</v>
      </c>
      <c r="J26114">
        <v>0</v>
      </c>
      <c r="K26114" t="s">
        <v>100292</v>
      </c>
    </row>
    <row r="26115" spans="1:11" x14ac:dyDescent="0.3">
      <c r="A26115" t="s">
        <v>100293</v>
      </c>
      <c r="B26115" t="s">
        <v>100294</v>
      </c>
      <c r="C26115" t="s">
        <v>27</v>
      </c>
      <c r="D26115" t="s">
        <v>100295</v>
      </c>
      <c r="E26115" t="s">
        <v>99661</v>
      </c>
      <c r="F26115" t="s">
        <v>16</v>
      </c>
      <c r="G26115" t="s">
        <v>14419</v>
      </c>
      <c r="H26115">
        <v>0</v>
      </c>
      <c r="I26115">
        <v>0</v>
      </c>
      <c r="J26115">
        <v>0</v>
      </c>
      <c r="K26115" t="s">
        <v>100296</v>
      </c>
    </row>
    <row r="26116" spans="1:11" x14ac:dyDescent="0.3">
      <c r="A26116" t="s">
        <v>100297</v>
      </c>
      <c r="C26116" t="s">
        <v>27</v>
      </c>
      <c r="D26116" t="s">
        <v>100298</v>
      </c>
      <c r="E26116" t="s">
        <v>99661</v>
      </c>
      <c r="F26116" t="s">
        <v>16</v>
      </c>
      <c r="G26116" t="s">
        <v>8776</v>
      </c>
      <c r="H26116">
        <v>0</v>
      </c>
      <c r="I26116">
        <v>0</v>
      </c>
      <c r="J26116">
        <v>0</v>
      </c>
      <c r="K26116" t="s">
        <v>100299</v>
      </c>
    </row>
    <row r="26117" spans="1:11" x14ac:dyDescent="0.3">
      <c r="A26117" t="s">
        <v>100300</v>
      </c>
      <c r="B26117" t="s">
        <v>100301</v>
      </c>
      <c r="C26117" t="s">
        <v>27</v>
      </c>
      <c r="D26117" t="s">
        <v>100302</v>
      </c>
      <c r="E26117" t="s">
        <v>99661</v>
      </c>
      <c r="F26117" t="s">
        <v>16</v>
      </c>
      <c r="G26117" t="s">
        <v>20363</v>
      </c>
      <c r="H26117">
        <v>0</v>
      </c>
      <c r="I26117">
        <v>0</v>
      </c>
      <c r="J26117">
        <v>0</v>
      </c>
      <c r="K26117" t="s">
        <v>100303</v>
      </c>
    </row>
    <row r="26118" spans="1:11" x14ac:dyDescent="0.3">
      <c r="A26118" t="s">
        <v>100304</v>
      </c>
      <c r="B26118" t="s">
        <v>100305</v>
      </c>
      <c r="C26118" t="s">
        <v>27</v>
      </c>
      <c r="D26118" t="s">
        <v>100306</v>
      </c>
      <c r="E26118" t="s">
        <v>99661</v>
      </c>
      <c r="F26118" t="s">
        <v>9438</v>
      </c>
      <c r="G26118" t="s">
        <v>42</v>
      </c>
      <c r="H26118">
        <v>0</v>
      </c>
      <c r="I26118">
        <v>0</v>
      </c>
      <c r="J26118">
        <v>0</v>
      </c>
      <c r="K26118" t="s">
        <v>100307</v>
      </c>
    </row>
    <row r="26119" spans="1:11" x14ac:dyDescent="0.3">
      <c r="A26119" t="s">
        <v>100308</v>
      </c>
      <c r="B26119" t="s">
        <v>100309</v>
      </c>
      <c r="C26119" t="s">
        <v>27</v>
      </c>
      <c r="D26119" t="s">
        <v>100310</v>
      </c>
      <c r="E26119" t="s">
        <v>99661</v>
      </c>
      <c r="F26119" t="s">
        <v>1947</v>
      </c>
      <c r="G26119" t="s">
        <v>42</v>
      </c>
      <c r="H26119">
        <v>0</v>
      </c>
      <c r="I26119">
        <v>0</v>
      </c>
      <c r="J26119">
        <v>0</v>
      </c>
      <c r="K26119" t="s">
        <v>100311</v>
      </c>
    </row>
    <row r="26120" spans="1:11" x14ac:dyDescent="0.3">
      <c r="A26120" t="s">
        <v>100312</v>
      </c>
      <c r="B26120" t="s">
        <v>100313</v>
      </c>
      <c r="C26120" t="s">
        <v>27</v>
      </c>
      <c r="D26120" t="s">
        <v>100314</v>
      </c>
      <c r="E26120" t="s">
        <v>99661</v>
      </c>
      <c r="F26120" t="s">
        <v>1918</v>
      </c>
      <c r="G26120" t="s">
        <v>42</v>
      </c>
      <c r="H26120">
        <v>0</v>
      </c>
      <c r="I26120">
        <v>0</v>
      </c>
      <c r="J26120">
        <v>0</v>
      </c>
      <c r="K26120" t="s">
        <v>100315</v>
      </c>
    </row>
    <row r="26121" spans="1:11" x14ac:dyDescent="0.3">
      <c r="A26121" t="s">
        <v>100316</v>
      </c>
      <c r="B26121" t="s">
        <v>100317</v>
      </c>
      <c r="C26121" t="s">
        <v>27</v>
      </c>
      <c r="D26121" t="s">
        <v>100318</v>
      </c>
      <c r="E26121" t="s">
        <v>99661</v>
      </c>
      <c r="F26121" t="s">
        <v>3277</v>
      </c>
      <c r="G26121" t="s">
        <v>42</v>
      </c>
      <c r="H26121">
        <v>0</v>
      </c>
      <c r="I26121">
        <v>0</v>
      </c>
      <c r="J26121">
        <v>0</v>
      </c>
      <c r="K26121" t="s">
        <v>100319</v>
      </c>
    </row>
    <row r="26122" spans="1:11" x14ac:dyDescent="0.3">
      <c r="A26122" t="s">
        <v>100320</v>
      </c>
      <c r="B26122" t="s">
        <v>100321</v>
      </c>
      <c r="C26122" t="s">
        <v>558</v>
      </c>
      <c r="D26122" t="s">
        <v>100322</v>
      </c>
      <c r="E26122" t="s">
        <v>981</v>
      </c>
      <c r="F26122" t="s">
        <v>16</v>
      </c>
      <c r="G26122" t="s">
        <v>54704</v>
      </c>
      <c r="H26122">
        <v>0</v>
      </c>
      <c r="I26122">
        <v>0</v>
      </c>
      <c r="J26122">
        <v>0</v>
      </c>
      <c r="K26122" t="s">
        <v>100323</v>
      </c>
    </row>
    <row r="26123" spans="1:11" x14ac:dyDescent="0.3">
      <c r="A26123" t="s">
        <v>100324</v>
      </c>
      <c r="B26123" t="s">
        <v>100325</v>
      </c>
      <c r="C26123" t="s">
        <v>27</v>
      </c>
      <c r="D26123" t="s">
        <v>100326</v>
      </c>
      <c r="E26123" t="s">
        <v>99661</v>
      </c>
      <c r="F26123" t="s">
        <v>12683</v>
      </c>
      <c r="G26123" t="s">
        <v>42</v>
      </c>
      <c r="H26123">
        <v>0</v>
      </c>
      <c r="I26123">
        <v>0</v>
      </c>
      <c r="J26123">
        <v>0</v>
      </c>
      <c r="K26123" t="s">
        <v>100327</v>
      </c>
    </row>
    <row r="26124" spans="1:11" x14ac:dyDescent="0.3">
      <c r="A26124" t="s">
        <v>100328</v>
      </c>
      <c r="B26124" t="s">
        <v>100329</v>
      </c>
      <c r="C26124" t="s">
        <v>27</v>
      </c>
      <c r="D26124" t="s">
        <v>100330</v>
      </c>
      <c r="E26124" t="s">
        <v>99661</v>
      </c>
      <c r="F26124" t="s">
        <v>5406</v>
      </c>
      <c r="G26124" t="s">
        <v>42</v>
      </c>
      <c r="H26124">
        <v>0</v>
      </c>
      <c r="I26124">
        <v>0</v>
      </c>
      <c r="J26124">
        <v>0</v>
      </c>
      <c r="K26124" t="s">
        <v>100331</v>
      </c>
    </row>
    <row r="26125" spans="1:11" x14ac:dyDescent="0.3">
      <c r="A26125" t="s">
        <v>100332</v>
      </c>
      <c r="B26125" t="s">
        <v>100333</v>
      </c>
      <c r="C26125" t="s">
        <v>27</v>
      </c>
      <c r="D26125" t="s">
        <v>100334</v>
      </c>
      <c r="E26125" t="s">
        <v>99661</v>
      </c>
      <c r="F26125" t="s">
        <v>16</v>
      </c>
      <c r="G26125" t="s">
        <v>42</v>
      </c>
      <c r="H26125">
        <v>0</v>
      </c>
      <c r="I26125">
        <v>0</v>
      </c>
      <c r="J26125">
        <v>0</v>
      </c>
      <c r="K26125" t="s">
        <v>100335</v>
      </c>
    </row>
    <row r="26126" spans="1:11" x14ac:dyDescent="0.3">
      <c r="A26126" t="s">
        <v>100336</v>
      </c>
      <c r="B26126" t="s">
        <v>100337</v>
      </c>
      <c r="C26126" t="s">
        <v>147</v>
      </c>
      <c r="D26126" t="s">
        <v>100338</v>
      </c>
      <c r="E26126" t="s">
        <v>4768</v>
      </c>
      <c r="F26126" t="s">
        <v>4619</v>
      </c>
      <c r="G26126" t="s">
        <v>42</v>
      </c>
      <c r="H26126">
        <v>0</v>
      </c>
      <c r="I26126">
        <v>0</v>
      </c>
      <c r="J26126">
        <v>0</v>
      </c>
      <c r="K26126" t="s">
        <v>100339</v>
      </c>
    </row>
    <row r="26127" spans="1:11" x14ac:dyDescent="0.3">
      <c r="A26127" t="s">
        <v>100340</v>
      </c>
      <c r="B26127" t="s">
        <v>100341</v>
      </c>
      <c r="C26127" t="s">
        <v>27</v>
      </c>
      <c r="D26127" t="s">
        <v>100342</v>
      </c>
      <c r="E26127" t="s">
        <v>99661</v>
      </c>
      <c r="F26127" t="s">
        <v>2361</v>
      </c>
      <c r="G26127" t="s">
        <v>42</v>
      </c>
      <c r="H26127">
        <v>0</v>
      </c>
      <c r="I26127">
        <v>0</v>
      </c>
      <c r="J26127">
        <v>0</v>
      </c>
      <c r="K26127" t="s">
        <v>100343</v>
      </c>
    </row>
    <row r="26128" spans="1:11" x14ac:dyDescent="0.3">
      <c r="A26128" t="s">
        <v>100344</v>
      </c>
      <c r="C26128" t="s">
        <v>27</v>
      </c>
      <c r="D26128" t="s">
        <v>100345</v>
      </c>
      <c r="E26128" t="s">
        <v>99661</v>
      </c>
      <c r="F26128" t="s">
        <v>191</v>
      </c>
      <c r="G26128" t="s">
        <v>42</v>
      </c>
      <c r="H26128">
        <v>0</v>
      </c>
      <c r="I26128">
        <v>0</v>
      </c>
      <c r="J26128">
        <v>0</v>
      </c>
      <c r="K26128" t="s">
        <v>100346</v>
      </c>
    </row>
    <row r="26129" spans="1:11" x14ac:dyDescent="0.3">
      <c r="A26129" t="s">
        <v>100347</v>
      </c>
      <c r="B26129" t="s">
        <v>100348</v>
      </c>
      <c r="C26129" t="s">
        <v>558</v>
      </c>
      <c r="D26129" t="s">
        <v>100349</v>
      </c>
      <c r="E26129" t="s">
        <v>1692</v>
      </c>
      <c r="F26129" t="s">
        <v>1590</v>
      </c>
      <c r="G26129" t="s">
        <v>1496</v>
      </c>
      <c r="H26129">
        <v>0</v>
      </c>
      <c r="I26129">
        <v>0</v>
      </c>
      <c r="J26129">
        <v>0</v>
      </c>
      <c r="K26129" t="s">
        <v>100350</v>
      </c>
    </row>
    <row r="26130" spans="1:11" x14ac:dyDescent="0.3">
      <c r="A26130" t="s">
        <v>100351</v>
      </c>
      <c r="B26130" t="s">
        <v>100352</v>
      </c>
      <c r="C26130" t="s">
        <v>558</v>
      </c>
      <c r="D26130" t="s">
        <v>100353</v>
      </c>
      <c r="E26130" t="s">
        <v>1692</v>
      </c>
      <c r="F26130" t="s">
        <v>5457</v>
      </c>
      <c r="G26130" t="s">
        <v>42</v>
      </c>
      <c r="H26130">
        <v>0</v>
      </c>
      <c r="I26130">
        <v>0</v>
      </c>
      <c r="J26130">
        <v>0</v>
      </c>
      <c r="K26130" t="s">
        <v>100354</v>
      </c>
    </row>
    <row r="26131" spans="1:11" x14ac:dyDescent="0.3">
      <c r="A26131" t="s">
        <v>100355</v>
      </c>
      <c r="B26131" t="s">
        <v>100356</v>
      </c>
      <c r="C26131" t="s">
        <v>558</v>
      </c>
      <c r="D26131" t="s">
        <v>100357</v>
      </c>
      <c r="E26131" t="s">
        <v>754</v>
      </c>
      <c r="F26131" t="s">
        <v>16</v>
      </c>
      <c r="G26131" t="s">
        <v>3628</v>
      </c>
      <c r="H26131">
        <v>0</v>
      </c>
      <c r="I26131">
        <v>0</v>
      </c>
      <c r="J26131">
        <v>0</v>
      </c>
      <c r="K26131" t="s">
        <v>100358</v>
      </c>
    </row>
    <row r="26132" spans="1:11" x14ac:dyDescent="0.3">
      <c r="A26132" t="s">
        <v>100359</v>
      </c>
      <c r="B26132" t="s">
        <v>100360</v>
      </c>
      <c r="C26132" t="s">
        <v>558</v>
      </c>
      <c r="D26132" t="s">
        <v>100361</v>
      </c>
      <c r="E26132" t="s">
        <v>1692</v>
      </c>
      <c r="F26132" t="s">
        <v>331</v>
      </c>
      <c r="G26132" t="s">
        <v>42</v>
      </c>
      <c r="H26132">
        <v>0</v>
      </c>
      <c r="I26132">
        <v>0</v>
      </c>
      <c r="J26132">
        <v>0</v>
      </c>
      <c r="K26132" t="s">
        <v>100362</v>
      </c>
    </row>
    <row r="26133" spans="1:11" x14ac:dyDescent="0.3">
      <c r="A26133" t="s">
        <v>100363</v>
      </c>
      <c r="B26133" t="s">
        <v>100364</v>
      </c>
      <c r="C26133" t="s">
        <v>13</v>
      </c>
      <c r="D26133" t="s">
        <v>100365</v>
      </c>
      <c r="E26133" t="s">
        <v>66626</v>
      </c>
      <c r="F26133" t="s">
        <v>1674</v>
      </c>
      <c r="G26133" t="s">
        <v>10101</v>
      </c>
      <c r="H26133">
        <v>0</v>
      </c>
      <c r="I26133">
        <v>0</v>
      </c>
      <c r="J26133">
        <v>0</v>
      </c>
      <c r="K26133" t="s">
        <v>100366</v>
      </c>
    </row>
    <row r="26134" spans="1:11" x14ac:dyDescent="0.3">
      <c r="A26134" t="s">
        <v>100367</v>
      </c>
      <c r="B26134" t="s">
        <v>100368</v>
      </c>
      <c r="C26134" t="s">
        <v>13</v>
      </c>
      <c r="D26134" t="s">
        <v>100369</v>
      </c>
      <c r="E26134" t="s">
        <v>66626</v>
      </c>
      <c r="F26134" t="s">
        <v>16</v>
      </c>
      <c r="G26134" t="s">
        <v>46299</v>
      </c>
      <c r="H26134">
        <v>0</v>
      </c>
      <c r="I26134">
        <v>0</v>
      </c>
      <c r="J26134">
        <v>0</v>
      </c>
      <c r="K26134" t="s">
        <v>100370</v>
      </c>
    </row>
    <row r="26135" spans="1:11" x14ac:dyDescent="0.3">
      <c r="A26135" t="s">
        <v>100371</v>
      </c>
      <c r="B26135" t="s">
        <v>100372</v>
      </c>
      <c r="C26135" t="s">
        <v>27</v>
      </c>
      <c r="D26135" t="s">
        <v>100373</v>
      </c>
      <c r="E26135" t="s">
        <v>99661</v>
      </c>
      <c r="F26135" t="s">
        <v>4920</v>
      </c>
      <c r="G26135" t="s">
        <v>10738</v>
      </c>
      <c r="H26135">
        <v>0</v>
      </c>
      <c r="I26135">
        <v>0</v>
      </c>
      <c r="J26135">
        <v>0</v>
      </c>
      <c r="K26135" t="s">
        <v>100374</v>
      </c>
    </row>
    <row r="26136" spans="1:11" x14ac:dyDescent="0.3">
      <c r="A26136" t="s">
        <v>100375</v>
      </c>
      <c r="C26136" t="s">
        <v>27</v>
      </c>
      <c r="D26136" t="s">
        <v>100376</v>
      </c>
      <c r="E26136" t="s">
        <v>99661</v>
      </c>
      <c r="F26136" t="s">
        <v>16128</v>
      </c>
      <c r="G26136" t="s">
        <v>42</v>
      </c>
      <c r="H26136">
        <v>0</v>
      </c>
      <c r="I26136">
        <v>0</v>
      </c>
      <c r="J26136">
        <v>0</v>
      </c>
      <c r="K26136" t="s">
        <v>100377</v>
      </c>
    </row>
    <row r="26137" spans="1:11" x14ac:dyDescent="0.3">
      <c r="A26137" t="s">
        <v>100378</v>
      </c>
      <c r="B26137" t="s">
        <v>100379</v>
      </c>
      <c r="C26137" t="s">
        <v>558</v>
      </c>
      <c r="D26137" t="s">
        <v>100380</v>
      </c>
      <c r="E26137" t="s">
        <v>1692</v>
      </c>
      <c r="F26137" t="s">
        <v>16</v>
      </c>
      <c r="G26137" t="s">
        <v>10188</v>
      </c>
      <c r="H26137">
        <v>0</v>
      </c>
      <c r="I26137">
        <v>0</v>
      </c>
      <c r="J26137">
        <v>0</v>
      </c>
      <c r="K26137" t="s">
        <v>100381</v>
      </c>
    </row>
    <row r="26138" spans="1:11" x14ac:dyDescent="0.3">
      <c r="A26138" t="s">
        <v>100382</v>
      </c>
      <c r="B26138" t="s">
        <v>100383</v>
      </c>
      <c r="C26138" t="s">
        <v>558</v>
      </c>
      <c r="D26138" t="s">
        <v>100384</v>
      </c>
      <c r="E26138" t="s">
        <v>1692</v>
      </c>
      <c r="F26138" t="s">
        <v>16</v>
      </c>
      <c r="G26138" t="s">
        <v>4044</v>
      </c>
      <c r="H26138">
        <v>0</v>
      </c>
      <c r="I26138">
        <v>0</v>
      </c>
      <c r="J26138">
        <v>0</v>
      </c>
      <c r="K26138" t="s">
        <v>100385</v>
      </c>
    </row>
    <row r="26139" spans="1:11" x14ac:dyDescent="0.3">
      <c r="A26139" t="s">
        <v>100386</v>
      </c>
      <c r="C26139" t="s">
        <v>27</v>
      </c>
      <c r="D26139" t="s">
        <v>100387</v>
      </c>
      <c r="E26139" t="s">
        <v>99661</v>
      </c>
      <c r="F26139" t="s">
        <v>3764</v>
      </c>
      <c r="G26139" t="s">
        <v>42</v>
      </c>
      <c r="H26139">
        <v>0</v>
      </c>
      <c r="I26139">
        <v>0</v>
      </c>
      <c r="J26139">
        <v>0</v>
      </c>
      <c r="K26139" t="s">
        <v>100388</v>
      </c>
    </row>
    <row r="26140" spans="1:11" x14ac:dyDescent="0.3">
      <c r="A26140" t="s">
        <v>100389</v>
      </c>
      <c r="C26140" t="s">
        <v>27</v>
      </c>
      <c r="D26140" t="s">
        <v>100390</v>
      </c>
      <c r="E26140" t="s">
        <v>99661</v>
      </c>
      <c r="F26140" t="s">
        <v>28710</v>
      </c>
      <c r="G26140" t="s">
        <v>42</v>
      </c>
      <c r="H26140">
        <v>0</v>
      </c>
      <c r="I26140">
        <v>0</v>
      </c>
      <c r="J26140">
        <v>0</v>
      </c>
      <c r="K26140" t="s">
        <v>100391</v>
      </c>
    </row>
    <row r="26141" spans="1:11" x14ac:dyDescent="0.3">
      <c r="A26141" t="s">
        <v>100392</v>
      </c>
      <c r="B26141" t="s">
        <v>100393</v>
      </c>
      <c r="C26141" t="s">
        <v>558</v>
      </c>
      <c r="D26141" t="s">
        <v>100394</v>
      </c>
      <c r="E26141" t="s">
        <v>1462</v>
      </c>
      <c r="F26141" t="s">
        <v>16</v>
      </c>
      <c r="G26141" t="s">
        <v>17259</v>
      </c>
      <c r="H26141">
        <v>0</v>
      </c>
      <c r="I26141">
        <v>0</v>
      </c>
      <c r="J26141">
        <v>0</v>
      </c>
      <c r="K26141" t="s">
        <v>100395</v>
      </c>
    </row>
    <row r="26142" spans="1:11" x14ac:dyDescent="0.3">
      <c r="A26142" t="s">
        <v>100396</v>
      </c>
      <c r="C26142" t="s">
        <v>558</v>
      </c>
      <c r="D26142" t="e">
        <f>굽힌 철근철근 콘크리트 보 혹은 슬래브에서 휨 모멘트에 저항하기 위해 배치한 인장 주철근을 휨 모멘트가 작아져 여유가 생긴 곳에서 철근을 위로 구부리거나 아래로 구부려 경사 인장력에 저항하도록 한 철근.</f>
        <v>#NAME?</v>
      </c>
      <c r="E26142" t="s">
        <v>981</v>
      </c>
      <c r="F26142" t="s">
        <v>16</v>
      </c>
      <c r="G26142" t="s">
        <v>851</v>
      </c>
      <c r="H26142">
        <v>0</v>
      </c>
      <c r="I26142">
        <v>0</v>
      </c>
      <c r="J26142">
        <v>0</v>
      </c>
      <c r="K26142" t="s">
        <v>100397</v>
      </c>
    </row>
    <row r="26143" spans="1:11" x14ac:dyDescent="0.3">
      <c r="A26143" t="s">
        <v>100398</v>
      </c>
      <c r="B26143" t="s">
        <v>100399</v>
      </c>
      <c r="C26143" t="s">
        <v>466</v>
      </c>
      <c r="D26143" t="s">
        <v>100400</v>
      </c>
      <c r="E26143" t="s">
        <v>98383</v>
      </c>
      <c r="F26143" t="s">
        <v>16</v>
      </c>
      <c r="G26143" t="s">
        <v>3422</v>
      </c>
      <c r="H26143">
        <v>0</v>
      </c>
      <c r="I26143">
        <v>0</v>
      </c>
      <c r="J26143">
        <v>0</v>
      </c>
      <c r="K26143" t="s">
        <v>100401</v>
      </c>
    </row>
    <row r="26144" spans="1:11" x14ac:dyDescent="0.3">
      <c r="A26144" t="s">
        <v>100402</v>
      </c>
      <c r="B26144" t="s">
        <v>100399</v>
      </c>
      <c r="C26144" t="s">
        <v>466</v>
      </c>
      <c r="D26144" t="s">
        <v>100403</v>
      </c>
      <c r="E26144" t="s">
        <v>98383</v>
      </c>
      <c r="F26144" t="s">
        <v>16</v>
      </c>
      <c r="G26144" t="s">
        <v>88946</v>
      </c>
      <c r="H26144">
        <v>0</v>
      </c>
      <c r="I26144">
        <v>0</v>
      </c>
      <c r="J26144">
        <v>0</v>
      </c>
      <c r="K26144" t="s">
        <v>100404</v>
      </c>
    </row>
    <row r="26145" spans="1:11" x14ac:dyDescent="0.3">
      <c r="A26145" t="s">
        <v>100405</v>
      </c>
      <c r="B26145" t="s">
        <v>100406</v>
      </c>
      <c r="C26145" t="s">
        <v>466</v>
      </c>
      <c r="D26145" t="s">
        <v>100407</v>
      </c>
      <c r="E26145" t="s">
        <v>98383</v>
      </c>
      <c r="F26145" t="s">
        <v>16</v>
      </c>
      <c r="G26145" t="s">
        <v>5649</v>
      </c>
      <c r="H26145">
        <v>0</v>
      </c>
      <c r="I26145">
        <v>0</v>
      </c>
      <c r="J26145">
        <v>0</v>
      </c>
      <c r="K26145" t="s">
        <v>100408</v>
      </c>
    </row>
    <row r="26146" spans="1:11" x14ac:dyDescent="0.3">
      <c r="A26146" t="s">
        <v>100409</v>
      </c>
      <c r="B26146" t="s">
        <v>100410</v>
      </c>
      <c r="C26146" t="s">
        <v>20</v>
      </c>
      <c r="D26146" t="s">
        <v>100411</v>
      </c>
      <c r="E26146" t="s">
        <v>62177</v>
      </c>
      <c r="F26146" t="s">
        <v>41</v>
      </c>
      <c r="G26146" t="s">
        <v>8767</v>
      </c>
      <c r="H26146">
        <v>0</v>
      </c>
      <c r="I26146">
        <v>0</v>
      </c>
      <c r="J26146">
        <v>0</v>
      </c>
      <c r="K26146" t="s">
        <v>100412</v>
      </c>
    </row>
    <row r="26147" spans="1:11" x14ac:dyDescent="0.3">
      <c r="A26147" t="s">
        <v>100413</v>
      </c>
      <c r="B26147" t="s">
        <v>100414</v>
      </c>
      <c r="C26147" t="s">
        <v>27</v>
      </c>
      <c r="D26147" t="s">
        <v>100415</v>
      </c>
      <c r="E26147" t="s">
        <v>29</v>
      </c>
      <c r="F26147" t="s">
        <v>41</v>
      </c>
      <c r="G26147" t="s">
        <v>42</v>
      </c>
      <c r="H26147">
        <v>0</v>
      </c>
      <c r="I26147">
        <v>0</v>
      </c>
      <c r="J26147">
        <v>0</v>
      </c>
      <c r="K26147" t="s">
        <v>100416</v>
      </c>
    </row>
    <row r="26148" spans="1:11" x14ac:dyDescent="0.3">
      <c r="A26148" t="s">
        <v>100417</v>
      </c>
      <c r="B26148" t="s">
        <v>100418</v>
      </c>
      <c r="C26148" t="s">
        <v>13</v>
      </c>
      <c r="D26148" t="s">
        <v>100419</v>
      </c>
      <c r="E26148" t="s">
        <v>15</v>
      </c>
      <c r="F26148" t="s">
        <v>16</v>
      </c>
      <c r="G26148" t="s">
        <v>10402</v>
      </c>
      <c r="H26148">
        <v>0</v>
      </c>
      <c r="I26148">
        <v>0</v>
      </c>
      <c r="J26148">
        <v>0</v>
      </c>
      <c r="K26148" t="s">
        <v>100420</v>
      </c>
    </row>
    <row r="26149" spans="1:11" x14ac:dyDescent="0.3">
      <c r="A26149" t="s">
        <v>100421</v>
      </c>
      <c r="B26149" t="s">
        <v>100422</v>
      </c>
      <c r="C26149" t="s">
        <v>147</v>
      </c>
      <c r="D26149" t="s">
        <v>100423</v>
      </c>
      <c r="E26149" t="s">
        <v>4768</v>
      </c>
      <c r="F26149" t="s">
        <v>1531</v>
      </c>
      <c r="G26149" t="s">
        <v>42</v>
      </c>
      <c r="H26149">
        <v>0</v>
      </c>
      <c r="I26149">
        <v>0</v>
      </c>
      <c r="J26149">
        <v>0</v>
      </c>
      <c r="K26149" t="s">
        <v>100424</v>
      </c>
    </row>
    <row r="26150" spans="1:11" x14ac:dyDescent="0.3">
      <c r="A26150" t="s">
        <v>100425</v>
      </c>
      <c r="B26150" t="s">
        <v>100426</v>
      </c>
      <c r="C26150" t="s">
        <v>20</v>
      </c>
      <c r="D26150" t="s">
        <v>100427</v>
      </c>
      <c r="E26150" t="s">
        <v>62177</v>
      </c>
      <c r="F26150" t="s">
        <v>4959</v>
      </c>
      <c r="G26150" t="s">
        <v>2951</v>
      </c>
      <c r="H26150">
        <v>0</v>
      </c>
      <c r="I26150">
        <v>0</v>
      </c>
      <c r="J26150">
        <v>0</v>
      </c>
      <c r="K26150" t="s">
        <v>100428</v>
      </c>
    </row>
    <row r="26151" spans="1:11" x14ac:dyDescent="0.3">
      <c r="A26151" t="s">
        <v>100429</v>
      </c>
      <c r="C26151" t="s">
        <v>558</v>
      </c>
      <c r="D26151" t="s">
        <v>100430</v>
      </c>
      <c r="E26151" t="s">
        <v>754</v>
      </c>
      <c r="F26151" t="s">
        <v>16</v>
      </c>
      <c r="G26151" t="s">
        <v>11525</v>
      </c>
      <c r="H26151">
        <v>0</v>
      </c>
      <c r="I26151">
        <v>0</v>
      </c>
      <c r="J26151">
        <v>0</v>
      </c>
      <c r="K26151" t="s">
        <v>100431</v>
      </c>
    </row>
    <row r="26152" spans="1:11" x14ac:dyDescent="0.3">
      <c r="A26152" t="s">
        <v>100432</v>
      </c>
      <c r="C26152" t="s">
        <v>20</v>
      </c>
      <c r="D26152" t="s">
        <v>100433</v>
      </c>
      <c r="E26152" t="s">
        <v>62177</v>
      </c>
      <c r="F26152" t="s">
        <v>4297</v>
      </c>
      <c r="G26152" t="s">
        <v>42</v>
      </c>
      <c r="H26152">
        <v>0</v>
      </c>
      <c r="I26152">
        <v>0</v>
      </c>
      <c r="J26152">
        <v>0</v>
      </c>
      <c r="K26152" t="s">
        <v>100434</v>
      </c>
    </row>
    <row r="26153" spans="1:11" x14ac:dyDescent="0.3">
      <c r="A26153" t="s">
        <v>100435</v>
      </c>
      <c r="B26153" t="s">
        <v>100436</v>
      </c>
      <c r="C26153" t="s">
        <v>20</v>
      </c>
      <c r="D26153" t="s">
        <v>100437</v>
      </c>
      <c r="E26153" t="s">
        <v>62177</v>
      </c>
      <c r="F26153" t="s">
        <v>2770</v>
      </c>
      <c r="G26153" t="s">
        <v>42</v>
      </c>
      <c r="H26153">
        <v>0</v>
      </c>
      <c r="I26153">
        <v>0</v>
      </c>
      <c r="J26153">
        <v>0</v>
      </c>
      <c r="K26153" t="s">
        <v>100438</v>
      </c>
    </row>
    <row r="26154" spans="1:11" x14ac:dyDescent="0.3">
      <c r="A26154" t="s">
        <v>100439</v>
      </c>
      <c r="B26154" t="s">
        <v>100440</v>
      </c>
      <c r="C26154" t="s">
        <v>558</v>
      </c>
      <c r="D26154" t="s">
        <v>100441</v>
      </c>
      <c r="E26154" t="s">
        <v>1692</v>
      </c>
      <c r="F26154" t="s">
        <v>16</v>
      </c>
      <c r="G26154" t="s">
        <v>269</v>
      </c>
      <c r="H26154">
        <v>0</v>
      </c>
      <c r="I26154">
        <v>0</v>
      </c>
      <c r="J26154">
        <v>0</v>
      </c>
      <c r="K26154" t="s">
        <v>100442</v>
      </c>
    </row>
    <row r="26155" spans="1:11" x14ac:dyDescent="0.3">
      <c r="A26155" t="s">
        <v>100443</v>
      </c>
      <c r="B26155" t="s">
        <v>100444</v>
      </c>
      <c r="C26155" t="s">
        <v>20</v>
      </c>
      <c r="D26155" t="s">
        <v>100445</v>
      </c>
      <c r="E26155" t="s">
        <v>62177</v>
      </c>
      <c r="F26155" t="s">
        <v>2835</v>
      </c>
      <c r="G26155" t="s">
        <v>42</v>
      </c>
      <c r="H26155">
        <v>0</v>
      </c>
      <c r="I26155">
        <v>0</v>
      </c>
      <c r="J26155">
        <v>0</v>
      </c>
      <c r="K26155" t="s">
        <v>100446</v>
      </c>
    </row>
    <row r="26156" spans="1:11" x14ac:dyDescent="0.3">
      <c r="A26156" t="s">
        <v>100447</v>
      </c>
      <c r="B26156" t="s">
        <v>100448</v>
      </c>
      <c r="C26156" t="s">
        <v>558</v>
      </c>
      <c r="D26156" t="s">
        <v>100449</v>
      </c>
      <c r="E26156" t="s">
        <v>981</v>
      </c>
      <c r="F26156" t="s">
        <v>16</v>
      </c>
      <c r="G26156" t="s">
        <v>20948</v>
      </c>
      <c r="H26156">
        <v>0</v>
      </c>
      <c r="I26156">
        <v>0</v>
      </c>
      <c r="J26156">
        <v>0</v>
      </c>
      <c r="K26156" t="s">
        <v>100450</v>
      </c>
    </row>
    <row r="26157" spans="1:11" x14ac:dyDescent="0.3">
      <c r="A26157" t="s">
        <v>100451</v>
      </c>
      <c r="B26157" t="s">
        <v>100452</v>
      </c>
      <c r="C26157" t="s">
        <v>147</v>
      </c>
      <c r="D26157" t="s">
        <v>100453</v>
      </c>
      <c r="E26157" t="s">
        <v>4768</v>
      </c>
      <c r="F26157" t="s">
        <v>16284</v>
      </c>
      <c r="G26157" t="s">
        <v>42</v>
      </c>
      <c r="H26157">
        <v>0</v>
      </c>
      <c r="I26157">
        <v>0</v>
      </c>
      <c r="J26157">
        <v>0</v>
      </c>
      <c r="K26157" t="s">
        <v>100454</v>
      </c>
    </row>
    <row r="26158" spans="1:11" x14ac:dyDescent="0.3">
      <c r="A26158" t="s">
        <v>100455</v>
      </c>
      <c r="B26158" t="s">
        <v>100456</v>
      </c>
      <c r="C26158" t="s">
        <v>27</v>
      </c>
      <c r="D26158" t="s">
        <v>100457</v>
      </c>
      <c r="E26158" t="s">
        <v>99661</v>
      </c>
      <c r="F26158" t="s">
        <v>1536</v>
      </c>
      <c r="G26158" t="s">
        <v>42</v>
      </c>
      <c r="H26158">
        <v>0</v>
      </c>
      <c r="I26158">
        <v>0</v>
      </c>
      <c r="J26158">
        <v>0</v>
      </c>
      <c r="K26158" t="s">
        <v>100458</v>
      </c>
    </row>
    <row r="26159" spans="1:11" x14ac:dyDescent="0.3">
      <c r="A26159" t="s">
        <v>100459</v>
      </c>
      <c r="B26159" t="s">
        <v>100460</v>
      </c>
      <c r="C26159" t="s">
        <v>27</v>
      </c>
      <c r="D26159" t="s">
        <v>100461</v>
      </c>
      <c r="E26159" t="s">
        <v>99661</v>
      </c>
      <c r="F26159" t="s">
        <v>6442</v>
      </c>
      <c r="G26159" t="s">
        <v>42</v>
      </c>
      <c r="H26159">
        <v>0</v>
      </c>
      <c r="I26159">
        <v>0</v>
      </c>
      <c r="J26159">
        <v>0</v>
      </c>
      <c r="K26159" t="s">
        <v>100462</v>
      </c>
    </row>
    <row r="26160" spans="1:11" x14ac:dyDescent="0.3">
      <c r="A26160" t="s">
        <v>100463</v>
      </c>
      <c r="B26160" t="s">
        <v>100464</v>
      </c>
      <c r="C26160" t="s">
        <v>27</v>
      </c>
      <c r="D26160" t="s">
        <v>100465</v>
      </c>
      <c r="E26160" t="s">
        <v>99661</v>
      </c>
      <c r="F26160" t="s">
        <v>845</v>
      </c>
      <c r="G26160" t="s">
        <v>42</v>
      </c>
      <c r="H26160">
        <v>0</v>
      </c>
      <c r="I26160">
        <v>0</v>
      </c>
      <c r="J26160">
        <v>0</v>
      </c>
      <c r="K26160" t="s">
        <v>100466</v>
      </c>
    </row>
    <row r="26161" spans="1:11" x14ac:dyDescent="0.3">
      <c r="A26161" t="s">
        <v>100467</v>
      </c>
      <c r="B26161" t="s">
        <v>100468</v>
      </c>
      <c r="C26161" t="s">
        <v>466</v>
      </c>
      <c r="D26161" t="s">
        <v>100469</v>
      </c>
      <c r="E26161" t="s">
        <v>98383</v>
      </c>
      <c r="F26161" t="s">
        <v>17548</v>
      </c>
      <c r="G26161" t="s">
        <v>42</v>
      </c>
      <c r="H26161">
        <v>0</v>
      </c>
      <c r="I26161">
        <v>0</v>
      </c>
      <c r="J26161">
        <v>0</v>
      </c>
      <c r="K26161" t="s">
        <v>100470</v>
      </c>
    </row>
    <row r="26162" spans="1:11" x14ac:dyDescent="0.3">
      <c r="A26162" t="s">
        <v>100471</v>
      </c>
      <c r="B26162" t="s">
        <v>100472</v>
      </c>
      <c r="C26162" t="s">
        <v>147</v>
      </c>
      <c r="D26162" t="s">
        <v>100473</v>
      </c>
      <c r="E26162" t="s">
        <v>4768</v>
      </c>
      <c r="F26162" t="s">
        <v>4497</v>
      </c>
      <c r="G26162" t="s">
        <v>7708</v>
      </c>
      <c r="H26162">
        <v>0</v>
      </c>
      <c r="I26162">
        <v>0</v>
      </c>
      <c r="J26162">
        <v>0</v>
      </c>
      <c r="K26162" t="s">
        <v>100474</v>
      </c>
    </row>
    <row r="26163" spans="1:11" x14ac:dyDescent="0.3">
      <c r="A26163" t="s">
        <v>100475</v>
      </c>
      <c r="B26163" t="s">
        <v>100476</v>
      </c>
      <c r="C26163" t="s">
        <v>558</v>
      </c>
      <c r="D26163" t="s">
        <v>100477</v>
      </c>
      <c r="E26163" t="s">
        <v>1692</v>
      </c>
      <c r="F26163" t="s">
        <v>19463</v>
      </c>
      <c r="G26163" t="s">
        <v>42</v>
      </c>
      <c r="H26163">
        <v>0</v>
      </c>
      <c r="I26163">
        <v>0</v>
      </c>
      <c r="J26163">
        <v>0</v>
      </c>
      <c r="K26163" t="s">
        <v>100478</v>
      </c>
    </row>
    <row r="26164" spans="1:11" x14ac:dyDescent="0.3">
      <c r="A26164" t="s">
        <v>100479</v>
      </c>
      <c r="C26164" t="s">
        <v>558</v>
      </c>
      <c r="D26164" t="s">
        <v>100480</v>
      </c>
      <c r="E26164" t="s">
        <v>1692</v>
      </c>
      <c r="F26164" t="s">
        <v>1674</v>
      </c>
      <c r="G26164" t="s">
        <v>42</v>
      </c>
      <c r="H26164">
        <v>0</v>
      </c>
      <c r="I26164">
        <v>0</v>
      </c>
      <c r="J26164">
        <v>0</v>
      </c>
      <c r="K26164" t="s">
        <v>100481</v>
      </c>
    </row>
    <row r="26165" spans="1:11" x14ac:dyDescent="0.3">
      <c r="A26165" t="s">
        <v>100482</v>
      </c>
      <c r="B26165" t="s">
        <v>100483</v>
      </c>
      <c r="C26165" t="s">
        <v>558</v>
      </c>
      <c r="D26165" t="s">
        <v>100484</v>
      </c>
      <c r="E26165" t="s">
        <v>1692</v>
      </c>
      <c r="F26165" t="s">
        <v>17187</v>
      </c>
      <c r="G26165" t="s">
        <v>42</v>
      </c>
      <c r="H26165">
        <v>0</v>
      </c>
      <c r="I26165">
        <v>0</v>
      </c>
      <c r="J26165">
        <v>0</v>
      </c>
      <c r="K26165" t="s">
        <v>100485</v>
      </c>
    </row>
    <row r="26166" spans="1:11" x14ac:dyDescent="0.3">
      <c r="A26166" t="s">
        <v>100486</v>
      </c>
      <c r="B26166" t="s">
        <v>100487</v>
      </c>
      <c r="C26166" t="s">
        <v>13</v>
      </c>
      <c r="D26166" t="s">
        <v>100488</v>
      </c>
      <c r="E26166" t="s">
        <v>15</v>
      </c>
      <c r="F26166" t="s">
        <v>16</v>
      </c>
      <c r="G26166" t="s">
        <v>29173</v>
      </c>
      <c r="H26166">
        <v>0</v>
      </c>
      <c r="I26166">
        <v>0</v>
      </c>
      <c r="J26166">
        <v>0</v>
      </c>
      <c r="K26166" t="s">
        <v>100489</v>
      </c>
    </row>
    <row r="26167" spans="1:11" x14ac:dyDescent="0.3">
      <c r="A26167" t="s">
        <v>100490</v>
      </c>
      <c r="B26167" t="s">
        <v>100491</v>
      </c>
      <c r="C26167" t="s">
        <v>558</v>
      </c>
      <c r="D26167" t="s">
        <v>100492</v>
      </c>
      <c r="E26167" t="s">
        <v>1692</v>
      </c>
      <c r="F26167" t="s">
        <v>16</v>
      </c>
      <c r="G26167" t="s">
        <v>3158</v>
      </c>
      <c r="H26167">
        <v>0</v>
      </c>
      <c r="I26167">
        <v>0</v>
      </c>
      <c r="J26167">
        <v>0</v>
      </c>
      <c r="K26167" t="s">
        <v>100493</v>
      </c>
    </row>
    <row r="26168" spans="1:11" x14ac:dyDescent="0.3">
      <c r="A26168" t="s">
        <v>100494</v>
      </c>
      <c r="B26168" t="s">
        <v>100495</v>
      </c>
      <c r="C26168" t="s">
        <v>558</v>
      </c>
      <c r="D26168" t="s">
        <v>100496</v>
      </c>
      <c r="E26168" t="s">
        <v>1692</v>
      </c>
      <c r="F26168" t="s">
        <v>72993</v>
      </c>
      <c r="G26168" t="s">
        <v>42</v>
      </c>
      <c r="H26168">
        <v>0</v>
      </c>
      <c r="I26168">
        <v>0</v>
      </c>
      <c r="J26168">
        <v>0</v>
      </c>
      <c r="K26168" t="s">
        <v>100497</v>
      </c>
    </row>
    <row r="26169" spans="1:11" x14ac:dyDescent="0.3">
      <c r="A26169" t="s">
        <v>100498</v>
      </c>
      <c r="B26169" t="s">
        <v>100499</v>
      </c>
      <c r="C26169" t="s">
        <v>27</v>
      </c>
      <c r="D26169" t="s">
        <v>100500</v>
      </c>
      <c r="E26169" t="s">
        <v>99661</v>
      </c>
      <c r="F26169" t="s">
        <v>16</v>
      </c>
      <c r="G26169" t="s">
        <v>6816</v>
      </c>
      <c r="H26169">
        <v>0</v>
      </c>
      <c r="I26169">
        <v>0</v>
      </c>
      <c r="J26169">
        <v>0</v>
      </c>
      <c r="K26169" t="s">
        <v>100501</v>
      </c>
    </row>
    <row r="26170" spans="1:11" x14ac:dyDescent="0.3">
      <c r="A26170" t="s">
        <v>100502</v>
      </c>
      <c r="B26170" t="s">
        <v>100503</v>
      </c>
      <c r="C26170" t="s">
        <v>27</v>
      </c>
      <c r="D26170" t="s">
        <v>100504</v>
      </c>
      <c r="E26170" t="s">
        <v>99661</v>
      </c>
      <c r="F26170" t="s">
        <v>160</v>
      </c>
      <c r="G26170" t="s">
        <v>42</v>
      </c>
      <c r="H26170">
        <v>0</v>
      </c>
      <c r="I26170">
        <v>0</v>
      </c>
      <c r="J26170">
        <v>0</v>
      </c>
      <c r="K26170" t="s">
        <v>100505</v>
      </c>
    </row>
    <row r="26171" spans="1:11" x14ac:dyDescent="0.3">
      <c r="A26171" t="s">
        <v>100506</v>
      </c>
      <c r="B26171" t="s">
        <v>14057</v>
      </c>
      <c r="C26171" t="s">
        <v>27</v>
      </c>
      <c r="D26171" t="s">
        <v>100507</v>
      </c>
      <c r="E26171" t="s">
        <v>99661</v>
      </c>
      <c r="F26171" t="s">
        <v>1467</v>
      </c>
      <c r="G26171" t="s">
        <v>42</v>
      </c>
      <c r="H26171">
        <v>0</v>
      </c>
      <c r="I26171">
        <v>0</v>
      </c>
      <c r="J26171">
        <v>0</v>
      </c>
      <c r="K26171" t="s">
        <v>100508</v>
      </c>
    </row>
    <row r="26172" spans="1:11" x14ac:dyDescent="0.3">
      <c r="A26172" t="s">
        <v>100509</v>
      </c>
      <c r="B26172" t="s">
        <v>100510</v>
      </c>
      <c r="C26172" t="s">
        <v>27</v>
      </c>
      <c r="D26172" t="s">
        <v>100511</v>
      </c>
      <c r="E26172" t="s">
        <v>99661</v>
      </c>
      <c r="F26172" t="s">
        <v>2437</v>
      </c>
      <c r="G26172" t="s">
        <v>22724</v>
      </c>
      <c r="H26172">
        <v>0</v>
      </c>
      <c r="I26172">
        <v>0</v>
      </c>
      <c r="J26172">
        <v>0</v>
      </c>
      <c r="K26172" t="s">
        <v>100512</v>
      </c>
    </row>
    <row r="26173" spans="1:11" x14ac:dyDescent="0.3">
      <c r="A26173" t="s">
        <v>100513</v>
      </c>
      <c r="C26173" t="s">
        <v>20</v>
      </c>
      <c r="D26173" t="s">
        <v>100514</v>
      </c>
      <c r="E26173" t="s">
        <v>62177</v>
      </c>
      <c r="F26173" t="s">
        <v>1715</v>
      </c>
      <c r="G26173" t="s">
        <v>42</v>
      </c>
      <c r="H26173">
        <v>0</v>
      </c>
      <c r="I26173">
        <v>0</v>
      </c>
      <c r="J26173">
        <v>0</v>
      </c>
      <c r="K26173" t="s">
        <v>100515</v>
      </c>
    </row>
    <row r="26174" spans="1:11" x14ac:dyDescent="0.3">
      <c r="A26174" t="s">
        <v>100516</v>
      </c>
      <c r="B26174" t="s">
        <v>100517</v>
      </c>
      <c r="C26174" t="s">
        <v>27</v>
      </c>
      <c r="D26174" t="s">
        <v>100518</v>
      </c>
      <c r="E26174" t="s">
        <v>99661</v>
      </c>
      <c r="F26174" t="s">
        <v>18415</v>
      </c>
      <c r="G26174" t="s">
        <v>42</v>
      </c>
      <c r="H26174">
        <v>0</v>
      </c>
      <c r="I26174">
        <v>0</v>
      </c>
      <c r="J26174">
        <v>0</v>
      </c>
      <c r="K26174" t="s">
        <v>100519</v>
      </c>
    </row>
    <row r="26175" spans="1:11" x14ac:dyDescent="0.3">
      <c r="A26175" t="s">
        <v>100520</v>
      </c>
      <c r="C26175" t="s">
        <v>466</v>
      </c>
      <c r="D26175" t="s">
        <v>100521</v>
      </c>
      <c r="E26175" t="s">
        <v>761</v>
      </c>
      <c r="F26175" t="s">
        <v>16</v>
      </c>
      <c r="G26175" t="s">
        <v>3262</v>
      </c>
      <c r="H26175">
        <v>0</v>
      </c>
      <c r="I26175">
        <v>0</v>
      </c>
      <c r="J26175">
        <v>0</v>
      </c>
      <c r="K26175" t="s">
        <v>100522</v>
      </c>
    </row>
    <row r="26176" spans="1:11" x14ac:dyDescent="0.3">
      <c r="A26176" t="s">
        <v>100523</v>
      </c>
      <c r="B26176" t="s">
        <v>100524</v>
      </c>
      <c r="C26176" t="s">
        <v>27</v>
      </c>
      <c r="D26176" t="s">
        <v>100525</v>
      </c>
      <c r="E26176" t="s">
        <v>99661</v>
      </c>
      <c r="F26176" t="s">
        <v>4497</v>
      </c>
      <c r="G26176" t="s">
        <v>42</v>
      </c>
      <c r="H26176">
        <v>0</v>
      </c>
      <c r="I26176">
        <v>0</v>
      </c>
      <c r="J26176">
        <v>0</v>
      </c>
      <c r="K26176" t="s">
        <v>100526</v>
      </c>
    </row>
    <row r="26177" spans="1:11" x14ac:dyDescent="0.3">
      <c r="A26177" t="s">
        <v>100527</v>
      </c>
      <c r="C26177" t="s">
        <v>27</v>
      </c>
      <c r="D26177" t="s">
        <v>100528</v>
      </c>
      <c r="E26177" t="s">
        <v>99661</v>
      </c>
      <c r="F26177" t="s">
        <v>2361</v>
      </c>
      <c r="G26177" t="s">
        <v>42</v>
      </c>
      <c r="H26177">
        <v>0</v>
      </c>
      <c r="I26177">
        <v>0</v>
      </c>
      <c r="J26177">
        <v>0</v>
      </c>
      <c r="K26177" t="s">
        <v>100529</v>
      </c>
    </row>
    <row r="26178" spans="1:11" x14ac:dyDescent="0.3">
      <c r="A26178" t="s">
        <v>100530</v>
      </c>
      <c r="C26178" t="s">
        <v>27</v>
      </c>
      <c r="D26178" t="s">
        <v>100531</v>
      </c>
      <c r="E26178" t="s">
        <v>99661</v>
      </c>
      <c r="F26178" t="s">
        <v>7044</v>
      </c>
      <c r="G26178" t="s">
        <v>42</v>
      </c>
      <c r="H26178">
        <v>0</v>
      </c>
      <c r="I26178">
        <v>0</v>
      </c>
      <c r="J26178">
        <v>0</v>
      </c>
      <c r="K26178" t="s">
        <v>100532</v>
      </c>
    </row>
    <row r="26179" spans="1:11" x14ac:dyDescent="0.3">
      <c r="A26179" t="s">
        <v>100533</v>
      </c>
      <c r="C26179" t="s">
        <v>27</v>
      </c>
      <c r="D26179" t="s">
        <v>100534</v>
      </c>
      <c r="E26179" t="s">
        <v>99661</v>
      </c>
      <c r="F26179" t="s">
        <v>4530</v>
      </c>
      <c r="G26179" t="s">
        <v>42</v>
      </c>
      <c r="H26179">
        <v>0</v>
      </c>
      <c r="I26179">
        <v>0</v>
      </c>
      <c r="J26179">
        <v>0</v>
      </c>
      <c r="K26179" t="s">
        <v>100535</v>
      </c>
    </row>
    <row r="26180" spans="1:11" x14ac:dyDescent="0.3">
      <c r="A26180" t="s">
        <v>100536</v>
      </c>
      <c r="C26180" t="s">
        <v>27</v>
      </c>
      <c r="D26180" t="s">
        <v>100537</v>
      </c>
      <c r="E26180" t="s">
        <v>99661</v>
      </c>
      <c r="F26180" t="s">
        <v>71</v>
      </c>
      <c r="G26180" t="s">
        <v>42</v>
      </c>
      <c r="H26180">
        <v>0</v>
      </c>
      <c r="I26180">
        <v>0</v>
      </c>
      <c r="J26180">
        <v>0</v>
      </c>
      <c r="K26180" t="s">
        <v>100538</v>
      </c>
    </row>
    <row r="26181" spans="1:11" x14ac:dyDescent="0.3">
      <c r="A26181" t="s">
        <v>100539</v>
      </c>
      <c r="B26181" t="s">
        <v>100540</v>
      </c>
      <c r="C26181" t="s">
        <v>558</v>
      </c>
      <c r="D26181" t="s">
        <v>100541</v>
      </c>
      <c r="E26181" t="s">
        <v>1692</v>
      </c>
      <c r="F26181" t="s">
        <v>3129</v>
      </c>
      <c r="G26181" t="s">
        <v>10527</v>
      </c>
      <c r="H26181">
        <v>0</v>
      </c>
      <c r="I26181">
        <v>0</v>
      </c>
      <c r="J26181">
        <v>0</v>
      </c>
      <c r="K26181" t="s">
        <v>100542</v>
      </c>
    </row>
    <row r="26182" spans="1:11" x14ac:dyDescent="0.3">
      <c r="A26182" t="s">
        <v>100543</v>
      </c>
      <c r="B26182" t="s">
        <v>100544</v>
      </c>
      <c r="C26182" t="s">
        <v>558</v>
      </c>
      <c r="D26182" t="s">
        <v>100545</v>
      </c>
      <c r="E26182" t="s">
        <v>1692</v>
      </c>
      <c r="F26182" t="s">
        <v>16</v>
      </c>
      <c r="G26182" t="s">
        <v>9279</v>
      </c>
      <c r="H26182">
        <v>0</v>
      </c>
      <c r="I26182">
        <v>0</v>
      </c>
      <c r="J26182">
        <v>0</v>
      </c>
      <c r="K26182" t="s">
        <v>100546</v>
      </c>
    </row>
    <row r="26183" spans="1:11" x14ac:dyDescent="0.3">
      <c r="A26183" t="s">
        <v>80122</v>
      </c>
      <c r="C26183" t="s">
        <v>13</v>
      </c>
      <c r="D26183" t="s">
        <v>100547</v>
      </c>
      <c r="E26183" t="s">
        <v>15</v>
      </c>
      <c r="F26183" t="s">
        <v>16</v>
      </c>
      <c r="G26183" t="s">
        <v>4498</v>
      </c>
      <c r="H26183">
        <v>0</v>
      </c>
      <c r="I26183">
        <v>0</v>
      </c>
      <c r="J26183">
        <v>0</v>
      </c>
      <c r="K26183" t="s">
        <v>100548</v>
      </c>
    </row>
    <row r="26184" spans="1:11" x14ac:dyDescent="0.3">
      <c r="A26184" t="s">
        <v>100549</v>
      </c>
      <c r="B26184" t="s">
        <v>100550</v>
      </c>
      <c r="C26184" t="s">
        <v>558</v>
      </c>
      <c r="D26184" t="s">
        <v>100551</v>
      </c>
      <c r="E26184" t="s">
        <v>754</v>
      </c>
      <c r="F26184" t="s">
        <v>16</v>
      </c>
      <c r="G26184" t="s">
        <v>3945</v>
      </c>
      <c r="H26184">
        <v>0</v>
      </c>
      <c r="I26184">
        <v>0</v>
      </c>
      <c r="J26184">
        <v>0</v>
      </c>
      <c r="K26184" t="s">
        <v>100552</v>
      </c>
    </row>
    <row r="26185" spans="1:11" x14ac:dyDescent="0.3">
      <c r="A26185" t="s">
        <v>100553</v>
      </c>
      <c r="B26185" t="s">
        <v>100554</v>
      </c>
      <c r="C26185" t="s">
        <v>558</v>
      </c>
      <c r="D26185" t="s">
        <v>100555</v>
      </c>
      <c r="E26185" t="s">
        <v>895</v>
      </c>
      <c r="F26185" t="s">
        <v>16</v>
      </c>
      <c r="G26185" t="s">
        <v>3120</v>
      </c>
      <c r="H26185">
        <v>0</v>
      </c>
      <c r="I26185">
        <v>0</v>
      </c>
      <c r="J26185">
        <v>0</v>
      </c>
      <c r="K26185" t="s">
        <v>100556</v>
      </c>
    </row>
    <row r="26186" spans="1:11" x14ac:dyDescent="0.3">
      <c r="A26186" t="s">
        <v>100557</v>
      </c>
      <c r="C26186" t="s">
        <v>558</v>
      </c>
      <c r="D26186" t="s">
        <v>100558</v>
      </c>
      <c r="E26186" t="s">
        <v>754</v>
      </c>
      <c r="F26186" t="s">
        <v>16</v>
      </c>
      <c r="G26186" t="s">
        <v>91</v>
      </c>
      <c r="H26186">
        <v>0</v>
      </c>
      <c r="I26186">
        <v>0</v>
      </c>
      <c r="J26186">
        <v>0</v>
      </c>
      <c r="K26186" t="s">
        <v>100559</v>
      </c>
    </row>
    <row r="26187" spans="1:11" x14ac:dyDescent="0.3">
      <c r="A26187" t="s">
        <v>100560</v>
      </c>
      <c r="B26187" t="s">
        <v>100561</v>
      </c>
      <c r="C26187" t="s">
        <v>558</v>
      </c>
      <c r="D26187" t="s">
        <v>100562</v>
      </c>
      <c r="E26187" t="s">
        <v>1692</v>
      </c>
      <c r="F26187" t="s">
        <v>16</v>
      </c>
      <c r="G26187" t="s">
        <v>10656</v>
      </c>
      <c r="H26187">
        <v>0</v>
      </c>
      <c r="I26187">
        <v>0</v>
      </c>
      <c r="J26187">
        <v>0</v>
      </c>
      <c r="K26187" t="s">
        <v>100563</v>
      </c>
    </row>
    <row r="26188" spans="1:11" x14ac:dyDescent="0.3">
      <c r="A26188" t="s">
        <v>100564</v>
      </c>
      <c r="B26188" t="s">
        <v>100565</v>
      </c>
      <c r="C26188" t="s">
        <v>466</v>
      </c>
      <c r="D26188" t="s">
        <v>100566</v>
      </c>
      <c r="E26188" t="s">
        <v>98383</v>
      </c>
      <c r="F26188" t="s">
        <v>16</v>
      </c>
      <c r="G26188" t="s">
        <v>3694</v>
      </c>
      <c r="H26188">
        <v>0</v>
      </c>
      <c r="I26188">
        <v>0</v>
      </c>
      <c r="J26188">
        <v>0</v>
      </c>
      <c r="K26188" t="s">
        <v>100567</v>
      </c>
    </row>
    <row r="26189" spans="1:11" x14ac:dyDescent="0.3">
      <c r="A26189" t="s">
        <v>100568</v>
      </c>
      <c r="B26189" t="s">
        <v>51679</v>
      </c>
      <c r="C26189" t="s">
        <v>558</v>
      </c>
      <c r="D26189" t="s">
        <v>100569</v>
      </c>
      <c r="E26189" t="s">
        <v>1692</v>
      </c>
      <c r="F26189" t="s">
        <v>16</v>
      </c>
      <c r="G26189" t="s">
        <v>1434</v>
      </c>
      <c r="H26189">
        <v>0</v>
      </c>
      <c r="I26189">
        <v>0</v>
      </c>
      <c r="J26189">
        <v>0</v>
      </c>
      <c r="K26189" t="s">
        <v>100570</v>
      </c>
    </row>
    <row r="26190" spans="1:11" x14ac:dyDescent="0.3">
      <c r="A26190" t="s">
        <v>100571</v>
      </c>
      <c r="B26190" t="s">
        <v>100572</v>
      </c>
      <c r="C26190" t="s">
        <v>558</v>
      </c>
      <c r="D26190" t="s">
        <v>100573</v>
      </c>
      <c r="E26190" t="s">
        <v>630</v>
      </c>
      <c r="F26190" t="s">
        <v>15181</v>
      </c>
      <c r="G26190" t="s">
        <v>42</v>
      </c>
      <c r="H26190">
        <v>0</v>
      </c>
      <c r="I26190">
        <v>0</v>
      </c>
      <c r="J26190">
        <v>0</v>
      </c>
      <c r="K26190" t="s">
        <v>100574</v>
      </c>
    </row>
    <row r="26191" spans="1:11" x14ac:dyDescent="0.3">
      <c r="A26191" t="s">
        <v>100575</v>
      </c>
      <c r="B26191" t="s">
        <v>100576</v>
      </c>
      <c r="C26191" t="s">
        <v>558</v>
      </c>
      <c r="D26191" t="s">
        <v>100577</v>
      </c>
      <c r="E26191" t="s">
        <v>754</v>
      </c>
      <c r="F26191" t="s">
        <v>10905</v>
      </c>
      <c r="G26191" t="s">
        <v>42</v>
      </c>
      <c r="H26191">
        <v>0</v>
      </c>
      <c r="I26191">
        <v>0</v>
      </c>
      <c r="J26191">
        <v>0</v>
      </c>
      <c r="K26191" t="s">
        <v>100578</v>
      </c>
    </row>
    <row r="26192" spans="1:11" x14ac:dyDescent="0.3">
      <c r="A26192" t="s">
        <v>100579</v>
      </c>
      <c r="B26192" t="s">
        <v>100580</v>
      </c>
      <c r="C26192" t="s">
        <v>558</v>
      </c>
      <c r="D26192" t="s">
        <v>100581</v>
      </c>
      <c r="E26192" t="s">
        <v>754</v>
      </c>
      <c r="F26192" t="s">
        <v>10347</v>
      </c>
      <c r="G26192" t="s">
        <v>42</v>
      </c>
      <c r="H26192">
        <v>0</v>
      </c>
      <c r="I26192">
        <v>0</v>
      </c>
      <c r="J26192">
        <v>0</v>
      </c>
      <c r="K26192" t="s">
        <v>100582</v>
      </c>
    </row>
    <row r="26193" spans="1:11" x14ac:dyDescent="0.3">
      <c r="A26193" t="s">
        <v>100583</v>
      </c>
      <c r="B26193" t="s">
        <v>100584</v>
      </c>
      <c r="C26193" t="s">
        <v>558</v>
      </c>
      <c r="D26193" t="s">
        <v>100585</v>
      </c>
      <c r="E26193" t="s">
        <v>754</v>
      </c>
      <c r="F26193" t="s">
        <v>3555</v>
      </c>
      <c r="G26193" t="s">
        <v>42</v>
      </c>
      <c r="H26193">
        <v>0</v>
      </c>
      <c r="I26193">
        <v>0</v>
      </c>
      <c r="J26193">
        <v>0</v>
      </c>
      <c r="K26193" t="s">
        <v>100586</v>
      </c>
    </row>
    <row r="26194" spans="1:11" x14ac:dyDescent="0.3">
      <c r="A26194" t="s">
        <v>100587</v>
      </c>
      <c r="B26194" t="s">
        <v>100588</v>
      </c>
      <c r="C26194" t="s">
        <v>558</v>
      </c>
      <c r="D26194" t="s">
        <v>100589</v>
      </c>
      <c r="E26194" t="s">
        <v>754</v>
      </c>
      <c r="F26194" t="s">
        <v>16</v>
      </c>
      <c r="G26194" t="s">
        <v>42</v>
      </c>
      <c r="H26194">
        <v>0</v>
      </c>
      <c r="I26194">
        <v>0</v>
      </c>
      <c r="J26194">
        <v>0</v>
      </c>
      <c r="K26194" t="s">
        <v>100590</v>
      </c>
    </row>
    <row r="26195" spans="1:11" x14ac:dyDescent="0.3">
      <c r="A26195" t="s">
        <v>100591</v>
      </c>
      <c r="B26195" t="s">
        <v>100592</v>
      </c>
      <c r="C26195" t="s">
        <v>558</v>
      </c>
      <c r="D26195" t="s">
        <v>100593</v>
      </c>
      <c r="E26195" t="s">
        <v>1692</v>
      </c>
      <c r="F26195" t="s">
        <v>3911</v>
      </c>
      <c r="G26195" t="s">
        <v>42</v>
      </c>
      <c r="H26195">
        <v>0</v>
      </c>
      <c r="I26195">
        <v>0</v>
      </c>
      <c r="J26195">
        <v>0</v>
      </c>
      <c r="K26195" t="s">
        <v>100594</v>
      </c>
    </row>
    <row r="26196" spans="1:11" x14ac:dyDescent="0.3">
      <c r="A26196" t="s">
        <v>100595</v>
      </c>
      <c r="B26196" t="s">
        <v>100596</v>
      </c>
      <c r="C26196" t="s">
        <v>558</v>
      </c>
      <c r="D26196" t="s">
        <v>100597</v>
      </c>
      <c r="E26196" t="s">
        <v>754</v>
      </c>
      <c r="F26196" t="s">
        <v>21286</v>
      </c>
      <c r="G26196" t="s">
        <v>42</v>
      </c>
      <c r="H26196">
        <v>0</v>
      </c>
      <c r="I26196">
        <v>0</v>
      </c>
      <c r="J26196">
        <v>0</v>
      </c>
      <c r="K26196" t="s">
        <v>100598</v>
      </c>
    </row>
    <row r="26197" spans="1:11" x14ac:dyDescent="0.3">
      <c r="A26197" t="s">
        <v>100599</v>
      </c>
      <c r="B26197" t="s">
        <v>100600</v>
      </c>
      <c r="C26197" t="s">
        <v>558</v>
      </c>
      <c r="D26197" t="s">
        <v>100601</v>
      </c>
      <c r="E26197" t="s">
        <v>1090</v>
      </c>
      <c r="F26197" t="s">
        <v>2703</v>
      </c>
      <c r="G26197" t="s">
        <v>42</v>
      </c>
      <c r="H26197">
        <v>0</v>
      </c>
      <c r="I26197">
        <v>0</v>
      </c>
      <c r="J26197">
        <v>0</v>
      </c>
      <c r="K26197" t="s">
        <v>100602</v>
      </c>
    </row>
    <row r="26198" spans="1:11" x14ac:dyDescent="0.3">
      <c r="A26198" t="s">
        <v>100603</v>
      </c>
      <c r="B26198" t="s">
        <v>100604</v>
      </c>
      <c r="C26198" t="s">
        <v>558</v>
      </c>
      <c r="D26198" t="s">
        <v>100605</v>
      </c>
      <c r="E26198" t="s">
        <v>1090</v>
      </c>
      <c r="F26198" t="s">
        <v>34121</v>
      </c>
      <c r="G26198" t="s">
        <v>42</v>
      </c>
      <c r="H26198">
        <v>0</v>
      </c>
      <c r="I26198">
        <v>0</v>
      </c>
      <c r="J26198">
        <v>0</v>
      </c>
      <c r="K26198" t="s">
        <v>100606</v>
      </c>
    </row>
    <row r="26199" spans="1:11" x14ac:dyDescent="0.3">
      <c r="A26199" t="s">
        <v>100607</v>
      </c>
      <c r="B26199" t="s">
        <v>100608</v>
      </c>
      <c r="C26199" t="s">
        <v>558</v>
      </c>
      <c r="D26199" t="s">
        <v>100609</v>
      </c>
      <c r="E26199" t="s">
        <v>754</v>
      </c>
      <c r="F26199" t="s">
        <v>3843</v>
      </c>
      <c r="G26199" t="s">
        <v>42</v>
      </c>
      <c r="H26199">
        <v>0</v>
      </c>
      <c r="I26199">
        <v>0</v>
      </c>
      <c r="J26199">
        <v>0</v>
      </c>
      <c r="K26199" t="s">
        <v>100610</v>
      </c>
    </row>
    <row r="26200" spans="1:11" x14ac:dyDescent="0.3">
      <c r="A26200" t="s">
        <v>100611</v>
      </c>
      <c r="B26200" t="s">
        <v>100612</v>
      </c>
      <c r="C26200" t="s">
        <v>558</v>
      </c>
      <c r="D26200" t="s">
        <v>100613</v>
      </c>
      <c r="E26200" t="s">
        <v>754</v>
      </c>
      <c r="F26200" t="s">
        <v>15381</v>
      </c>
      <c r="G26200" t="s">
        <v>13739</v>
      </c>
      <c r="H26200">
        <v>0</v>
      </c>
      <c r="I26200">
        <v>0</v>
      </c>
      <c r="J26200">
        <v>0</v>
      </c>
      <c r="K26200" t="s">
        <v>100614</v>
      </c>
    </row>
    <row r="26201" spans="1:11" x14ac:dyDescent="0.3">
      <c r="A26201" t="s">
        <v>100615</v>
      </c>
      <c r="B26201" t="s">
        <v>100616</v>
      </c>
      <c r="C26201" t="s">
        <v>558</v>
      </c>
      <c r="D26201" t="s">
        <v>100617</v>
      </c>
      <c r="E26201" t="s">
        <v>1472</v>
      </c>
      <c r="F26201" t="s">
        <v>1996</v>
      </c>
      <c r="G26201" t="s">
        <v>42</v>
      </c>
      <c r="H26201">
        <v>0</v>
      </c>
      <c r="I26201">
        <v>0</v>
      </c>
      <c r="J26201">
        <v>0</v>
      </c>
      <c r="K26201" t="s">
        <v>100618</v>
      </c>
    </row>
    <row r="26202" spans="1:11" x14ac:dyDescent="0.3">
      <c r="A26202" t="s">
        <v>100619</v>
      </c>
      <c r="B26202" t="s">
        <v>100620</v>
      </c>
      <c r="C26202" t="s">
        <v>558</v>
      </c>
      <c r="D26202" t="s">
        <v>100621</v>
      </c>
      <c r="E26202" t="s">
        <v>754</v>
      </c>
      <c r="F26202" t="s">
        <v>165</v>
      </c>
      <c r="G26202" t="s">
        <v>42</v>
      </c>
      <c r="H26202">
        <v>0</v>
      </c>
      <c r="I26202">
        <v>0</v>
      </c>
      <c r="J26202">
        <v>0</v>
      </c>
      <c r="K26202" t="s">
        <v>100622</v>
      </c>
    </row>
    <row r="26203" spans="1:11" x14ac:dyDescent="0.3">
      <c r="A26203" t="s">
        <v>100623</v>
      </c>
      <c r="B26203" t="s">
        <v>100624</v>
      </c>
      <c r="C26203" t="s">
        <v>558</v>
      </c>
      <c r="D26203" t="s">
        <v>100625</v>
      </c>
      <c r="E26203" t="s">
        <v>754</v>
      </c>
      <c r="F26203" t="s">
        <v>2927</v>
      </c>
      <c r="G26203" t="s">
        <v>42</v>
      </c>
      <c r="H26203">
        <v>0</v>
      </c>
      <c r="I26203">
        <v>0</v>
      </c>
      <c r="J26203">
        <v>0</v>
      </c>
      <c r="K26203" t="s">
        <v>100626</v>
      </c>
    </row>
    <row r="26204" spans="1:11" x14ac:dyDescent="0.3">
      <c r="A26204" t="s">
        <v>100627</v>
      </c>
      <c r="B26204" t="s">
        <v>100628</v>
      </c>
      <c r="C26204" t="s">
        <v>27</v>
      </c>
      <c r="D26204" t="s">
        <v>100629</v>
      </c>
      <c r="E26204" t="s">
        <v>29</v>
      </c>
      <c r="F26204" t="s">
        <v>16</v>
      </c>
      <c r="G26204" t="s">
        <v>9855</v>
      </c>
      <c r="H26204">
        <v>0</v>
      </c>
      <c r="I26204">
        <v>0</v>
      </c>
      <c r="J26204">
        <v>0</v>
      </c>
      <c r="K26204" t="s">
        <v>100630</v>
      </c>
    </row>
    <row r="26205" spans="1:11" x14ac:dyDescent="0.3">
      <c r="A26205" t="s">
        <v>100631</v>
      </c>
      <c r="B26205" t="s">
        <v>100632</v>
      </c>
      <c r="C26205" t="s">
        <v>558</v>
      </c>
      <c r="D26205" t="s">
        <v>100633</v>
      </c>
      <c r="E26205" t="s">
        <v>754</v>
      </c>
      <c r="F26205" t="s">
        <v>12341</v>
      </c>
      <c r="G26205" t="s">
        <v>42</v>
      </c>
      <c r="H26205">
        <v>0</v>
      </c>
      <c r="I26205">
        <v>0</v>
      </c>
      <c r="J26205">
        <v>0</v>
      </c>
      <c r="K26205" t="s">
        <v>100634</v>
      </c>
    </row>
    <row r="26206" spans="1:11" x14ac:dyDescent="0.3">
      <c r="A26206" t="s">
        <v>100635</v>
      </c>
      <c r="B26206" t="s">
        <v>100636</v>
      </c>
      <c r="C26206" t="s">
        <v>558</v>
      </c>
      <c r="D26206" t="s">
        <v>100637</v>
      </c>
      <c r="E26206" t="s">
        <v>754</v>
      </c>
      <c r="F26206" t="s">
        <v>9911</v>
      </c>
      <c r="G26206" t="s">
        <v>42</v>
      </c>
      <c r="H26206">
        <v>0</v>
      </c>
      <c r="I26206">
        <v>0</v>
      </c>
      <c r="J26206">
        <v>0</v>
      </c>
      <c r="K26206" t="s">
        <v>100638</v>
      </c>
    </row>
    <row r="26207" spans="1:11" x14ac:dyDescent="0.3">
      <c r="A26207" t="s">
        <v>100639</v>
      </c>
      <c r="B26207" t="s">
        <v>100640</v>
      </c>
      <c r="C26207" t="s">
        <v>558</v>
      </c>
      <c r="D26207" t="s">
        <v>100641</v>
      </c>
      <c r="E26207" t="s">
        <v>1692</v>
      </c>
      <c r="F26207" t="s">
        <v>25702</v>
      </c>
      <c r="G26207" t="s">
        <v>42</v>
      </c>
      <c r="H26207">
        <v>0</v>
      </c>
      <c r="I26207">
        <v>0</v>
      </c>
      <c r="J26207">
        <v>0</v>
      </c>
      <c r="K26207" t="s">
        <v>100642</v>
      </c>
    </row>
    <row r="26208" spans="1:11" x14ac:dyDescent="0.3">
      <c r="A26208" t="s">
        <v>100643</v>
      </c>
      <c r="B26208" t="s">
        <v>100644</v>
      </c>
      <c r="C26208" t="s">
        <v>558</v>
      </c>
      <c r="D26208" t="s">
        <v>100645</v>
      </c>
      <c r="E26208" t="s">
        <v>1692</v>
      </c>
      <c r="F26208" t="s">
        <v>3555</v>
      </c>
      <c r="G26208" t="s">
        <v>42</v>
      </c>
      <c r="H26208">
        <v>0</v>
      </c>
      <c r="I26208">
        <v>0</v>
      </c>
      <c r="J26208">
        <v>0</v>
      </c>
      <c r="K26208" t="s">
        <v>100646</v>
      </c>
    </row>
    <row r="26209" spans="1:11" x14ac:dyDescent="0.3">
      <c r="A26209" t="s">
        <v>100647</v>
      </c>
      <c r="C26209" t="s">
        <v>27</v>
      </c>
      <c r="D26209" t="s">
        <v>100648</v>
      </c>
      <c r="E26209" t="s">
        <v>99661</v>
      </c>
      <c r="F26209" t="s">
        <v>6584</v>
      </c>
      <c r="G26209" t="s">
        <v>1766</v>
      </c>
      <c r="H26209">
        <v>0</v>
      </c>
      <c r="I26209">
        <v>0</v>
      </c>
      <c r="J26209">
        <v>0</v>
      </c>
      <c r="K26209" t="s">
        <v>100649</v>
      </c>
    </row>
    <row r="26210" spans="1:11" x14ac:dyDescent="0.3">
      <c r="A26210" t="s">
        <v>100650</v>
      </c>
      <c r="C26210" t="s">
        <v>558</v>
      </c>
      <c r="D26210" t="s">
        <v>100651</v>
      </c>
      <c r="E26210" t="s">
        <v>630</v>
      </c>
      <c r="F26210" t="s">
        <v>2703</v>
      </c>
      <c r="G26210" t="s">
        <v>42</v>
      </c>
      <c r="H26210">
        <v>0</v>
      </c>
      <c r="I26210">
        <v>0</v>
      </c>
      <c r="J26210">
        <v>0</v>
      </c>
      <c r="K26210" t="s">
        <v>100652</v>
      </c>
    </row>
    <row r="26211" spans="1:11" x14ac:dyDescent="0.3">
      <c r="A26211" t="s">
        <v>100653</v>
      </c>
      <c r="C26211" t="s">
        <v>558</v>
      </c>
      <c r="D26211" t="s">
        <v>100654</v>
      </c>
      <c r="E26211" t="s">
        <v>981</v>
      </c>
      <c r="F26211" t="s">
        <v>6825</v>
      </c>
      <c r="G26211" t="s">
        <v>42</v>
      </c>
      <c r="H26211">
        <v>0</v>
      </c>
      <c r="I26211">
        <v>0</v>
      </c>
      <c r="J26211">
        <v>0</v>
      </c>
      <c r="K26211" t="s">
        <v>100655</v>
      </c>
    </row>
    <row r="26212" spans="1:11" x14ac:dyDescent="0.3">
      <c r="A26212" t="s">
        <v>100656</v>
      </c>
      <c r="B26212" t="s">
        <v>100657</v>
      </c>
      <c r="C26212" t="s">
        <v>558</v>
      </c>
      <c r="D26212" t="s">
        <v>100658</v>
      </c>
      <c r="E26212" t="s">
        <v>981</v>
      </c>
      <c r="F26212" t="s">
        <v>98342</v>
      </c>
      <c r="G26212" t="s">
        <v>42</v>
      </c>
      <c r="H26212">
        <v>0</v>
      </c>
      <c r="I26212">
        <v>0</v>
      </c>
      <c r="J26212">
        <v>0</v>
      </c>
      <c r="K26212" t="s">
        <v>100659</v>
      </c>
    </row>
    <row r="26213" spans="1:11" x14ac:dyDescent="0.3">
      <c r="A26213" t="s">
        <v>100660</v>
      </c>
      <c r="B26213" t="s">
        <v>100661</v>
      </c>
      <c r="C26213" t="s">
        <v>558</v>
      </c>
      <c r="D26213" t="s">
        <v>100662</v>
      </c>
      <c r="E26213" t="s">
        <v>981</v>
      </c>
      <c r="F26213" t="s">
        <v>16880</v>
      </c>
      <c r="G26213" t="s">
        <v>42</v>
      </c>
      <c r="H26213">
        <v>0</v>
      </c>
      <c r="I26213">
        <v>0</v>
      </c>
      <c r="J26213">
        <v>0</v>
      </c>
      <c r="K26213" t="s">
        <v>100663</v>
      </c>
    </row>
    <row r="26214" spans="1:11" x14ac:dyDescent="0.3">
      <c r="A26214" t="s">
        <v>100664</v>
      </c>
      <c r="B26214" t="s">
        <v>100665</v>
      </c>
      <c r="C26214" t="s">
        <v>13</v>
      </c>
      <c r="D26214" t="s">
        <v>100666</v>
      </c>
      <c r="E26214" t="s">
        <v>15</v>
      </c>
      <c r="F26214" t="s">
        <v>16</v>
      </c>
      <c r="G26214" t="s">
        <v>269</v>
      </c>
      <c r="H26214">
        <v>0</v>
      </c>
      <c r="I26214">
        <v>0</v>
      </c>
      <c r="J26214">
        <v>0</v>
      </c>
      <c r="K26214" t="s">
        <v>100667</v>
      </c>
    </row>
    <row r="26215" spans="1:11" x14ac:dyDescent="0.3">
      <c r="A26215" t="s">
        <v>100668</v>
      </c>
      <c r="B26215" t="s">
        <v>100669</v>
      </c>
      <c r="C26215" t="s">
        <v>558</v>
      </c>
      <c r="D26215" t="s">
        <v>100670</v>
      </c>
      <c r="E26215" t="s">
        <v>981</v>
      </c>
      <c r="F26215" t="s">
        <v>13775</v>
      </c>
      <c r="G26215" t="s">
        <v>42</v>
      </c>
      <c r="H26215">
        <v>0</v>
      </c>
      <c r="I26215">
        <v>0</v>
      </c>
      <c r="J26215">
        <v>0</v>
      </c>
      <c r="K26215" t="s">
        <v>100671</v>
      </c>
    </row>
    <row r="26216" spans="1:11" x14ac:dyDescent="0.3">
      <c r="A26216" t="s">
        <v>100672</v>
      </c>
      <c r="C26216" t="s">
        <v>27</v>
      </c>
      <c r="D26216" t="s">
        <v>100673</v>
      </c>
      <c r="E26216" t="s">
        <v>99661</v>
      </c>
      <c r="F26216" t="s">
        <v>16128</v>
      </c>
      <c r="G26216" t="s">
        <v>42</v>
      </c>
      <c r="H26216">
        <v>0</v>
      </c>
      <c r="I26216">
        <v>0</v>
      </c>
      <c r="J26216">
        <v>0</v>
      </c>
      <c r="K26216" t="s">
        <v>100674</v>
      </c>
    </row>
    <row r="26217" spans="1:11" x14ac:dyDescent="0.3">
      <c r="A26217" t="s">
        <v>100675</v>
      </c>
      <c r="B26217" t="s">
        <v>100676</v>
      </c>
      <c r="C26217" t="s">
        <v>558</v>
      </c>
      <c r="D26217" t="s">
        <v>100677</v>
      </c>
      <c r="E26217" t="s">
        <v>630</v>
      </c>
      <c r="F26217" t="s">
        <v>16</v>
      </c>
      <c r="G26217" t="s">
        <v>7387</v>
      </c>
      <c r="H26217">
        <v>0</v>
      </c>
      <c r="I26217">
        <v>0</v>
      </c>
      <c r="J26217">
        <v>0</v>
      </c>
      <c r="K26217" t="s">
        <v>100678</v>
      </c>
    </row>
    <row r="26218" spans="1:11" x14ac:dyDescent="0.3">
      <c r="A26218" t="s">
        <v>100679</v>
      </c>
      <c r="B26218" t="s">
        <v>100680</v>
      </c>
      <c r="C26218" t="s">
        <v>27</v>
      </c>
      <c r="D26218" t="s">
        <v>100681</v>
      </c>
      <c r="E26218" t="s">
        <v>99661</v>
      </c>
      <c r="F26218" t="s">
        <v>39189</v>
      </c>
      <c r="G26218" t="s">
        <v>42</v>
      </c>
      <c r="H26218">
        <v>0</v>
      </c>
      <c r="I26218">
        <v>0</v>
      </c>
      <c r="J26218">
        <v>0</v>
      </c>
      <c r="K26218" t="s">
        <v>100682</v>
      </c>
    </row>
    <row r="26219" spans="1:11" x14ac:dyDescent="0.3">
      <c r="A26219" t="s">
        <v>100683</v>
      </c>
      <c r="C26219" t="s">
        <v>27</v>
      </c>
      <c r="D26219" t="s">
        <v>100684</v>
      </c>
      <c r="E26219" t="s">
        <v>99661</v>
      </c>
      <c r="F26219" t="s">
        <v>19483</v>
      </c>
      <c r="G26219" t="s">
        <v>42</v>
      </c>
      <c r="H26219">
        <v>0</v>
      </c>
      <c r="I26219">
        <v>0</v>
      </c>
      <c r="J26219">
        <v>0</v>
      </c>
      <c r="K26219" t="s">
        <v>100685</v>
      </c>
    </row>
    <row r="26220" spans="1:11" x14ac:dyDescent="0.3">
      <c r="A26220" t="s">
        <v>100686</v>
      </c>
      <c r="C26220" t="s">
        <v>27</v>
      </c>
      <c r="D26220" t="s">
        <v>100687</v>
      </c>
      <c r="E26220" t="s">
        <v>99661</v>
      </c>
      <c r="F26220" t="s">
        <v>16</v>
      </c>
      <c r="G26220" t="s">
        <v>6487</v>
      </c>
      <c r="H26220">
        <v>0</v>
      </c>
      <c r="I26220">
        <v>0</v>
      </c>
      <c r="J26220">
        <v>0</v>
      </c>
      <c r="K26220" t="s">
        <v>100688</v>
      </c>
    </row>
    <row r="26221" spans="1:11" x14ac:dyDescent="0.3">
      <c r="A26221" t="s">
        <v>100689</v>
      </c>
      <c r="C26221" t="s">
        <v>27</v>
      </c>
      <c r="D26221" t="s">
        <v>100648</v>
      </c>
      <c r="E26221" t="s">
        <v>99661</v>
      </c>
      <c r="F26221" t="s">
        <v>6584</v>
      </c>
      <c r="G26221" t="s">
        <v>42</v>
      </c>
      <c r="H26221">
        <v>0</v>
      </c>
      <c r="I26221">
        <v>0</v>
      </c>
      <c r="J26221">
        <v>0</v>
      </c>
      <c r="K26221" t="s">
        <v>100690</v>
      </c>
    </row>
    <row r="26222" spans="1:11" x14ac:dyDescent="0.3">
      <c r="A26222" t="s">
        <v>100691</v>
      </c>
      <c r="C26222" t="s">
        <v>27</v>
      </c>
      <c r="D26222" t="s">
        <v>100648</v>
      </c>
      <c r="E26222" t="s">
        <v>99661</v>
      </c>
      <c r="F26222" t="s">
        <v>6584</v>
      </c>
      <c r="G26222" t="s">
        <v>42</v>
      </c>
      <c r="H26222">
        <v>0</v>
      </c>
      <c r="I26222">
        <v>0</v>
      </c>
      <c r="J26222">
        <v>0</v>
      </c>
      <c r="K26222" t="s">
        <v>100692</v>
      </c>
    </row>
    <row r="26223" spans="1:11" x14ac:dyDescent="0.3">
      <c r="A26223" t="s">
        <v>100693</v>
      </c>
      <c r="B26223" t="s">
        <v>100694</v>
      </c>
      <c r="C26223" t="s">
        <v>558</v>
      </c>
      <c r="D26223" t="s">
        <v>100695</v>
      </c>
      <c r="E26223" t="s">
        <v>1692</v>
      </c>
      <c r="F26223" t="s">
        <v>1845</v>
      </c>
      <c r="G26223" t="s">
        <v>42</v>
      </c>
      <c r="H26223">
        <v>0</v>
      </c>
      <c r="I26223">
        <v>0</v>
      </c>
      <c r="J26223">
        <v>0</v>
      </c>
      <c r="K26223" t="s">
        <v>100696</v>
      </c>
    </row>
    <row r="26224" spans="1:11" x14ac:dyDescent="0.3">
      <c r="A26224" t="s">
        <v>100697</v>
      </c>
      <c r="B26224" t="s">
        <v>100698</v>
      </c>
      <c r="C26224" t="s">
        <v>466</v>
      </c>
      <c r="D26224" t="s">
        <v>100566</v>
      </c>
      <c r="E26224" t="s">
        <v>98383</v>
      </c>
      <c r="F26224" t="s">
        <v>2835</v>
      </c>
      <c r="G26224" t="s">
        <v>42</v>
      </c>
      <c r="H26224">
        <v>0</v>
      </c>
      <c r="I26224">
        <v>0</v>
      </c>
      <c r="J26224">
        <v>0</v>
      </c>
      <c r="K26224" t="s">
        <v>100699</v>
      </c>
    </row>
    <row r="26225" spans="1:11" x14ac:dyDescent="0.3">
      <c r="A26225" t="s">
        <v>100700</v>
      </c>
      <c r="B26225" t="s">
        <v>100701</v>
      </c>
      <c r="C26225" t="s">
        <v>466</v>
      </c>
      <c r="D26225" t="s">
        <v>100702</v>
      </c>
      <c r="E26225" t="s">
        <v>98383</v>
      </c>
      <c r="F26225" t="s">
        <v>87146</v>
      </c>
      <c r="G26225" t="s">
        <v>42</v>
      </c>
      <c r="H26225">
        <v>0</v>
      </c>
      <c r="I26225">
        <v>0</v>
      </c>
      <c r="J26225">
        <v>0</v>
      </c>
      <c r="K26225" t="s">
        <v>100703</v>
      </c>
    </row>
    <row r="26226" spans="1:11" x14ac:dyDescent="0.3">
      <c r="A26226" t="s">
        <v>100704</v>
      </c>
      <c r="B26226" t="s">
        <v>100705</v>
      </c>
      <c r="C26226" t="s">
        <v>558</v>
      </c>
      <c r="D26226" t="s">
        <v>100706</v>
      </c>
      <c r="E26226" t="s">
        <v>1692</v>
      </c>
      <c r="F26226" t="s">
        <v>1467</v>
      </c>
      <c r="G26226" t="s">
        <v>29173</v>
      </c>
      <c r="H26226">
        <v>0</v>
      </c>
      <c r="I26226">
        <v>0</v>
      </c>
      <c r="J26226">
        <v>0</v>
      </c>
      <c r="K26226" t="s">
        <v>100707</v>
      </c>
    </row>
    <row r="26227" spans="1:11" x14ac:dyDescent="0.3">
      <c r="A26227" t="s">
        <v>100708</v>
      </c>
      <c r="B26227" t="s">
        <v>100709</v>
      </c>
      <c r="C26227" t="s">
        <v>27</v>
      </c>
      <c r="D26227" t="s">
        <v>100710</v>
      </c>
      <c r="E26227" t="s">
        <v>99661</v>
      </c>
      <c r="F26227" t="s">
        <v>16</v>
      </c>
      <c r="G26227" t="s">
        <v>1463</v>
      </c>
      <c r="H26227">
        <v>0</v>
      </c>
      <c r="I26227">
        <v>0</v>
      </c>
      <c r="J26227">
        <v>0</v>
      </c>
      <c r="K26227" t="s">
        <v>100711</v>
      </c>
    </row>
    <row r="26228" spans="1:11" x14ac:dyDescent="0.3">
      <c r="A26228" t="s">
        <v>100712</v>
      </c>
      <c r="B26228" t="s">
        <v>100713</v>
      </c>
      <c r="C26228" t="s">
        <v>13</v>
      </c>
      <c r="D26228" t="s">
        <v>100714</v>
      </c>
      <c r="E26228" t="s">
        <v>66626</v>
      </c>
      <c r="F26228" t="s">
        <v>16</v>
      </c>
      <c r="G26228" t="s">
        <v>15631</v>
      </c>
      <c r="H26228">
        <v>0</v>
      </c>
      <c r="I26228">
        <v>0</v>
      </c>
      <c r="J26228">
        <v>0</v>
      </c>
      <c r="K26228" t="s">
        <v>100715</v>
      </c>
    </row>
    <row r="26229" spans="1:11" x14ac:dyDescent="0.3">
      <c r="A26229" t="s">
        <v>100716</v>
      </c>
      <c r="B26229" t="s">
        <v>100717</v>
      </c>
      <c r="C26229" t="s">
        <v>20</v>
      </c>
      <c r="D26229" t="s">
        <v>100718</v>
      </c>
      <c r="E26229" t="s">
        <v>62177</v>
      </c>
      <c r="F26229" t="s">
        <v>2454</v>
      </c>
      <c r="G26229" t="s">
        <v>42</v>
      </c>
      <c r="H26229">
        <v>0</v>
      </c>
      <c r="I26229">
        <v>0</v>
      </c>
      <c r="J26229">
        <v>0</v>
      </c>
      <c r="K26229" t="s">
        <v>100719</v>
      </c>
    </row>
    <row r="26230" spans="1:11" x14ac:dyDescent="0.3">
      <c r="A26230" t="s">
        <v>100720</v>
      </c>
      <c r="B26230" t="s">
        <v>100721</v>
      </c>
      <c r="C26230" t="s">
        <v>27</v>
      </c>
      <c r="D26230" t="s">
        <v>100722</v>
      </c>
      <c r="E26230" t="s">
        <v>29</v>
      </c>
      <c r="F26230" t="s">
        <v>41</v>
      </c>
      <c r="G26230" t="s">
        <v>42</v>
      </c>
      <c r="H26230">
        <v>0</v>
      </c>
      <c r="I26230">
        <v>0</v>
      </c>
      <c r="J26230">
        <v>0</v>
      </c>
      <c r="K26230" t="s">
        <v>100723</v>
      </c>
    </row>
    <row r="26231" spans="1:11" x14ac:dyDescent="0.3">
      <c r="A26231" t="s">
        <v>100724</v>
      </c>
      <c r="B26231" t="s">
        <v>100725</v>
      </c>
      <c r="C26231" t="s">
        <v>20</v>
      </c>
      <c r="D26231" t="s">
        <v>100726</v>
      </c>
      <c r="E26231" t="s">
        <v>22</v>
      </c>
      <c r="F26231" t="s">
        <v>16</v>
      </c>
      <c r="G26231" t="s">
        <v>14569</v>
      </c>
      <c r="H26231">
        <v>0</v>
      </c>
      <c r="I26231">
        <v>0</v>
      </c>
      <c r="J26231">
        <v>0</v>
      </c>
      <c r="K26231" t="s">
        <v>100727</v>
      </c>
    </row>
    <row r="26232" spans="1:11" x14ac:dyDescent="0.3">
      <c r="A26232" t="s">
        <v>100728</v>
      </c>
      <c r="B26232" t="s">
        <v>100729</v>
      </c>
      <c r="C26232" t="s">
        <v>20</v>
      </c>
      <c r="D26232" t="s">
        <v>100730</v>
      </c>
      <c r="E26232" t="s">
        <v>62177</v>
      </c>
      <c r="F26232" t="s">
        <v>9398</v>
      </c>
      <c r="G26232" t="s">
        <v>18285</v>
      </c>
      <c r="H26232">
        <v>0</v>
      </c>
      <c r="I26232">
        <v>0</v>
      </c>
      <c r="J26232">
        <v>0</v>
      </c>
      <c r="K26232" t="s">
        <v>100731</v>
      </c>
    </row>
    <row r="26233" spans="1:11" x14ac:dyDescent="0.3">
      <c r="A26233" t="s">
        <v>100732</v>
      </c>
      <c r="B26233" t="s">
        <v>100733</v>
      </c>
      <c r="C26233" t="s">
        <v>147</v>
      </c>
      <c r="D26233" t="e">
        <f>가터</f>
        <v>#NAME?</v>
      </c>
      <c r="E26233" t="s">
        <v>4768</v>
      </c>
      <c r="F26233" t="s">
        <v>16</v>
      </c>
      <c r="G26233" t="s">
        <v>8692</v>
      </c>
      <c r="H26233">
        <v>0</v>
      </c>
      <c r="I26233">
        <v>0</v>
      </c>
      <c r="J26233">
        <v>0</v>
      </c>
      <c r="K26233" t="s">
        <v>100734</v>
      </c>
    </row>
    <row r="26234" spans="1:11" x14ac:dyDescent="0.3">
      <c r="A26234" t="s">
        <v>100735</v>
      </c>
      <c r="B26234" t="s">
        <v>100736</v>
      </c>
      <c r="C26234" t="s">
        <v>20</v>
      </c>
      <c r="D26234" t="s">
        <v>100737</v>
      </c>
      <c r="E26234" t="s">
        <v>62177</v>
      </c>
      <c r="F26234" t="s">
        <v>26302</v>
      </c>
      <c r="G26234" t="s">
        <v>42</v>
      </c>
      <c r="H26234">
        <v>0</v>
      </c>
      <c r="I26234">
        <v>0</v>
      </c>
      <c r="J26234">
        <v>0</v>
      </c>
      <c r="K26234" t="s">
        <v>100738</v>
      </c>
    </row>
    <row r="26235" spans="1:11" x14ac:dyDescent="0.3">
      <c r="A26235" t="s">
        <v>100739</v>
      </c>
      <c r="B26235" t="s">
        <v>100740</v>
      </c>
      <c r="C26235" t="s">
        <v>27</v>
      </c>
      <c r="D26235" t="s">
        <v>100741</v>
      </c>
      <c r="E26235" t="s">
        <v>99661</v>
      </c>
      <c r="F26235" t="s">
        <v>2354</v>
      </c>
      <c r="G26235" t="s">
        <v>42</v>
      </c>
      <c r="H26235">
        <v>0</v>
      </c>
      <c r="I26235">
        <v>0</v>
      </c>
      <c r="J26235">
        <v>0</v>
      </c>
      <c r="K26235" t="s">
        <v>100742</v>
      </c>
    </row>
    <row r="26236" spans="1:11" x14ac:dyDescent="0.3">
      <c r="A26236" t="s">
        <v>100743</v>
      </c>
      <c r="B26236" t="s">
        <v>100744</v>
      </c>
      <c r="C26236" t="s">
        <v>558</v>
      </c>
      <c r="D26236" t="s">
        <v>100745</v>
      </c>
      <c r="E26236" t="s">
        <v>1692</v>
      </c>
      <c r="F26236" t="s">
        <v>16</v>
      </c>
      <c r="G26236" t="s">
        <v>13136</v>
      </c>
      <c r="H26236">
        <v>0</v>
      </c>
      <c r="I26236">
        <v>0</v>
      </c>
      <c r="J26236">
        <v>0</v>
      </c>
      <c r="K26236" t="s">
        <v>100746</v>
      </c>
    </row>
    <row r="26237" spans="1:11" x14ac:dyDescent="0.3">
      <c r="A26237" t="s">
        <v>100747</v>
      </c>
      <c r="B26237" t="s">
        <v>100748</v>
      </c>
      <c r="C26237" t="s">
        <v>558</v>
      </c>
      <c r="D26237" t="s">
        <v>100749</v>
      </c>
      <c r="E26237" t="s">
        <v>1692</v>
      </c>
      <c r="F26237" t="s">
        <v>16</v>
      </c>
      <c r="G26237" t="s">
        <v>29294</v>
      </c>
      <c r="H26237">
        <v>0</v>
      </c>
      <c r="I26237">
        <v>0</v>
      </c>
      <c r="J26237">
        <v>0</v>
      </c>
      <c r="K26237" t="s">
        <v>100750</v>
      </c>
    </row>
    <row r="26238" spans="1:11" x14ac:dyDescent="0.3">
      <c r="A26238" t="s">
        <v>100751</v>
      </c>
      <c r="C26238" t="s">
        <v>27</v>
      </c>
      <c r="D26238" t="s">
        <v>100752</v>
      </c>
      <c r="E26238" t="s">
        <v>99661</v>
      </c>
      <c r="F26238" t="s">
        <v>2361</v>
      </c>
      <c r="G26238" t="s">
        <v>42</v>
      </c>
      <c r="H26238">
        <v>0</v>
      </c>
      <c r="I26238">
        <v>0</v>
      </c>
      <c r="J26238">
        <v>0</v>
      </c>
      <c r="K26238" t="s">
        <v>100753</v>
      </c>
    </row>
    <row r="26239" spans="1:11" x14ac:dyDescent="0.3">
      <c r="A26239" t="s">
        <v>100754</v>
      </c>
      <c r="C26239" t="s">
        <v>13</v>
      </c>
      <c r="D26239" t="s">
        <v>100755</v>
      </c>
      <c r="E26239" t="s">
        <v>66626</v>
      </c>
      <c r="F26239" t="s">
        <v>16128</v>
      </c>
      <c r="G26239" t="s">
        <v>42</v>
      </c>
      <c r="H26239">
        <v>0</v>
      </c>
      <c r="I26239">
        <v>0</v>
      </c>
      <c r="J26239">
        <v>0</v>
      </c>
      <c r="K26239" t="s">
        <v>100756</v>
      </c>
    </row>
    <row r="26240" spans="1:11" x14ac:dyDescent="0.3">
      <c r="A26240" t="s">
        <v>100757</v>
      </c>
      <c r="B26240" t="s">
        <v>100758</v>
      </c>
      <c r="C26240" t="s">
        <v>466</v>
      </c>
      <c r="D26240" t="s">
        <v>100759</v>
      </c>
      <c r="E26240" t="s">
        <v>761</v>
      </c>
      <c r="F26240" t="s">
        <v>16</v>
      </c>
      <c r="G26240" t="s">
        <v>7717</v>
      </c>
      <c r="H26240">
        <v>0</v>
      </c>
      <c r="I26240">
        <v>0</v>
      </c>
      <c r="J26240">
        <v>0</v>
      </c>
      <c r="K26240" t="s">
        <v>100760</v>
      </c>
    </row>
    <row r="26241" spans="1:11" x14ac:dyDescent="0.3">
      <c r="A26241" t="s">
        <v>100761</v>
      </c>
      <c r="B26241" t="s">
        <v>100762</v>
      </c>
      <c r="C26241" t="s">
        <v>558</v>
      </c>
      <c r="D26241" t="s">
        <v>100763</v>
      </c>
      <c r="E26241" t="s">
        <v>1692</v>
      </c>
      <c r="F26241" t="s">
        <v>1845</v>
      </c>
      <c r="G26241" t="s">
        <v>30856</v>
      </c>
      <c r="H26241">
        <v>0</v>
      </c>
      <c r="I26241">
        <v>0</v>
      </c>
      <c r="J26241">
        <v>0</v>
      </c>
      <c r="K26241" t="s">
        <v>100764</v>
      </c>
    </row>
    <row r="26242" spans="1:11" x14ac:dyDescent="0.3">
      <c r="A26242" t="s">
        <v>100765</v>
      </c>
      <c r="B26242" t="s">
        <v>100766</v>
      </c>
      <c r="C26242" t="s">
        <v>558</v>
      </c>
      <c r="D26242" t="s">
        <v>100767</v>
      </c>
      <c r="E26242" t="s">
        <v>1692</v>
      </c>
      <c r="F26242" t="s">
        <v>16</v>
      </c>
      <c r="G26242" t="s">
        <v>822</v>
      </c>
      <c r="H26242">
        <v>0</v>
      </c>
      <c r="I26242">
        <v>0</v>
      </c>
      <c r="J26242">
        <v>0</v>
      </c>
      <c r="K26242" t="s">
        <v>100768</v>
      </c>
    </row>
    <row r="26243" spans="1:11" x14ac:dyDescent="0.3">
      <c r="A26243" t="s">
        <v>100769</v>
      </c>
      <c r="B26243" t="s">
        <v>100770</v>
      </c>
      <c r="C26243" t="s">
        <v>13</v>
      </c>
      <c r="D26243" t="s">
        <v>100771</v>
      </c>
      <c r="E26243" t="s">
        <v>66626</v>
      </c>
      <c r="F26243" t="s">
        <v>1548</v>
      </c>
      <c r="G26243" t="s">
        <v>42</v>
      </c>
      <c r="H26243">
        <v>0</v>
      </c>
      <c r="I26243">
        <v>0</v>
      </c>
      <c r="J26243">
        <v>0</v>
      </c>
      <c r="K26243" t="s">
        <v>100772</v>
      </c>
    </row>
    <row r="26244" spans="1:11" x14ac:dyDescent="0.3">
      <c r="A26244" t="s">
        <v>100773</v>
      </c>
      <c r="B26244" t="s">
        <v>100774</v>
      </c>
      <c r="C26244" t="s">
        <v>27</v>
      </c>
      <c r="D26244" t="s">
        <v>100775</v>
      </c>
      <c r="E26244" t="s">
        <v>99661</v>
      </c>
      <c r="F26244" t="s">
        <v>16</v>
      </c>
      <c r="G26244" t="s">
        <v>13136</v>
      </c>
      <c r="H26244">
        <v>0</v>
      </c>
      <c r="I26244">
        <v>0</v>
      </c>
      <c r="J26244">
        <v>0</v>
      </c>
      <c r="K26244" t="s">
        <v>100776</v>
      </c>
    </row>
    <row r="26245" spans="1:11" x14ac:dyDescent="0.3">
      <c r="A26245" t="s">
        <v>100777</v>
      </c>
      <c r="B26245" t="s">
        <v>100778</v>
      </c>
      <c r="C26245" t="s">
        <v>558</v>
      </c>
      <c r="D26245" t="s">
        <v>100779</v>
      </c>
      <c r="E26245" t="s">
        <v>1692</v>
      </c>
      <c r="F26245" t="s">
        <v>16</v>
      </c>
      <c r="G26245" t="s">
        <v>3235</v>
      </c>
      <c r="H26245">
        <v>0</v>
      </c>
      <c r="I26245">
        <v>0</v>
      </c>
      <c r="J26245">
        <v>0</v>
      </c>
      <c r="K26245" t="s">
        <v>100780</v>
      </c>
    </row>
    <row r="26246" spans="1:11" x14ac:dyDescent="0.3">
      <c r="A26246" t="s">
        <v>100781</v>
      </c>
      <c r="B26246" t="s">
        <v>100782</v>
      </c>
      <c r="C26246" t="s">
        <v>466</v>
      </c>
      <c r="D26246" t="s">
        <v>100783</v>
      </c>
      <c r="E26246" t="s">
        <v>98383</v>
      </c>
      <c r="F26246" t="s">
        <v>16</v>
      </c>
      <c r="G26246" t="s">
        <v>3987</v>
      </c>
      <c r="H26246">
        <v>0</v>
      </c>
      <c r="I26246">
        <v>0</v>
      </c>
      <c r="J26246">
        <v>0</v>
      </c>
      <c r="K26246" t="s">
        <v>100784</v>
      </c>
    </row>
    <row r="26247" spans="1:11" x14ac:dyDescent="0.3">
      <c r="A26247" t="s">
        <v>100785</v>
      </c>
      <c r="B26247" t="s">
        <v>42249</v>
      </c>
      <c r="C26247" t="s">
        <v>466</v>
      </c>
      <c r="D26247" t="s">
        <v>100786</v>
      </c>
      <c r="E26247" t="s">
        <v>98383</v>
      </c>
      <c r="F26247" t="s">
        <v>16</v>
      </c>
      <c r="G26247" t="s">
        <v>18410</v>
      </c>
      <c r="H26247">
        <v>0</v>
      </c>
      <c r="I26247">
        <v>0</v>
      </c>
      <c r="J26247">
        <v>0</v>
      </c>
      <c r="K26247" t="s">
        <v>100787</v>
      </c>
    </row>
    <row r="26248" spans="1:11" x14ac:dyDescent="0.3">
      <c r="A26248" t="s">
        <v>100788</v>
      </c>
      <c r="B26248" t="s">
        <v>100789</v>
      </c>
      <c r="C26248" t="s">
        <v>466</v>
      </c>
      <c r="D26248" t="s">
        <v>100790</v>
      </c>
      <c r="E26248" t="s">
        <v>98383</v>
      </c>
      <c r="F26248" t="s">
        <v>16</v>
      </c>
      <c r="G26248" t="s">
        <v>8935</v>
      </c>
      <c r="H26248">
        <v>0</v>
      </c>
      <c r="I26248">
        <v>0</v>
      </c>
      <c r="J26248">
        <v>0</v>
      </c>
      <c r="K26248" t="s">
        <v>100791</v>
      </c>
    </row>
    <row r="26249" spans="1:11" x14ac:dyDescent="0.3">
      <c r="A26249" t="s">
        <v>100792</v>
      </c>
      <c r="B26249" t="s">
        <v>100793</v>
      </c>
      <c r="C26249" t="s">
        <v>466</v>
      </c>
      <c r="D26249" t="s">
        <v>100794</v>
      </c>
      <c r="E26249" t="s">
        <v>98383</v>
      </c>
      <c r="F26249" t="s">
        <v>16</v>
      </c>
      <c r="G26249" t="s">
        <v>30856</v>
      </c>
      <c r="H26249">
        <v>0</v>
      </c>
      <c r="I26249">
        <v>0</v>
      </c>
      <c r="J26249">
        <v>0</v>
      </c>
      <c r="K26249" t="s">
        <v>100795</v>
      </c>
    </row>
    <row r="26250" spans="1:11" x14ac:dyDescent="0.3">
      <c r="A26250" t="s">
        <v>100796</v>
      </c>
      <c r="B26250" t="s">
        <v>100797</v>
      </c>
      <c r="C26250" t="s">
        <v>27</v>
      </c>
      <c r="D26250" t="s">
        <v>100798</v>
      </c>
      <c r="E26250" t="s">
        <v>29</v>
      </c>
      <c r="F26250" t="s">
        <v>16</v>
      </c>
      <c r="G26250" t="s">
        <v>1073</v>
      </c>
      <c r="H26250">
        <v>0</v>
      </c>
      <c r="I26250">
        <v>0</v>
      </c>
      <c r="J26250">
        <v>0</v>
      </c>
      <c r="K26250" t="s">
        <v>100799</v>
      </c>
    </row>
    <row r="26251" spans="1:11" x14ac:dyDescent="0.3">
      <c r="A26251" t="s">
        <v>100800</v>
      </c>
      <c r="B26251" t="s">
        <v>100801</v>
      </c>
      <c r="C26251" t="s">
        <v>20</v>
      </c>
      <c r="D26251" t="s">
        <v>100802</v>
      </c>
      <c r="E26251" t="s">
        <v>62177</v>
      </c>
      <c r="F26251" t="s">
        <v>6383</v>
      </c>
      <c r="G26251" t="s">
        <v>42</v>
      </c>
      <c r="H26251">
        <v>0</v>
      </c>
      <c r="I26251">
        <v>0</v>
      </c>
      <c r="J26251">
        <v>0</v>
      </c>
      <c r="K26251" t="s">
        <v>100803</v>
      </c>
    </row>
    <row r="26252" spans="1:11" x14ac:dyDescent="0.3">
      <c r="A26252" t="s">
        <v>100804</v>
      </c>
      <c r="B26252" t="s">
        <v>100805</v>
      </c>
      <c r="C26252" t="s">
        <v>20</v>
      </c>
      <c r="D26252" t="s">
        <v>100806</v>
      </c>
      <c r="E26252" t="s">
        <v>62177</v>
      </c>
      <c r="F26252" t="s">
        <v>7169</v>
      </c>
      <c r="G26252" t="s">
        <v>42</v>
      </c>
      <c r="H26252">
        <v>0</v>
      </c>
      <c r="I26252">
        <v>0</v>
      </c>
      <c r="J26252">
        <v>0</v>
      </c>
      <c r="K26252" t="s">
        <v>100807</v>
      </c>
    </row>
    <row r="26253" spans="1:11" x14ac:dyDescent="0.3">
      <c r="A26253" t="s">
        <v>100808</v>
      </c>
      <c r="B26253" t="s">
        <v>100809</v>
      </c>
      <c r="C26253" t="s">
        <v>20</v>
      </c>
      <c r="D26253" t="s">
        <v>100810</v>
      </c>
      <c r="E26253" t="s">
        <v>62177</v>
      </c>
      <c r="F26253" t="s">
        <v>7428</v>
      </c>
      <c r="G26253" t="s">
        <v>42</v>
      </c>
      <c r="H26253">
        <v>0</v>
      </c>
      <c r="I26253">
        <v>0</v>
      </c>
      <c r="J26253">
        <v>0</v>
      </c>
      <c r="K26253" t="s">
        <v>100811</v>
      </c>
    </row>
    <row r="26254" spans="1:11" x14ac:dyDescent="0.3">
      <c r="A26254" t="s">
        <v>100812</v>
      </c>
      <c r="B26254" t="s">
        <v>100813</v>
      </c>
      <c r="C26254" t="s">
        <v>466</v>
      </c>
      <c r="D26254" t="s">
        <v>100814</v>
      </c>
      <c r="E26254" t="s">
        <v>98383</v>
      </c>
      <c r="F26254" t="s">
        <v>15739</v>
      </c>
      <c r="G26254" t="s">
        <v>42</v>
      </c>
      <c r="H26254">
        <v>0</v>
      </c>
      <c r="I26254">
        <v>0</v>
      </c>
      <c r="J26254">
        <v>0</v>
      </c>
      <c r="K26254" t="s">
        <v>100815</v>
      </c>
    </row>
    <row r="26255" spans="1:11" x14ac:dyDescent="0.3">
      <c r="A26255" t="s">
        <v>100816</v>
      </c>
      <c r="B26255" t="s">
        <v>100817</v>
      </c>
      <c r="C26255" t="s">
        <v>20</v>
      </c>
      <c r="D26255" t="s">
        <v>100818</v>
      </c>
      <c r="E26255" t="s">
        <v>62177</v>
      </c>
      <c r="F26255" t="s">
        <v>100819</v>
      </c>
      <c r="G26255" t="s">
        <v>42</v>
      </c>
      <c r="H26255">
        <v>0</v>
      </c>
      <c r="I26255">
        <v>0</v>
      </c>
      <c r="J26255">
        <v>0</v>
      </c>
      <c r="K26255" t="s">
        <v>100820</v>
      </c>
    </row>
    <row r="26256" spans="1:11" x14ac:dyDescent="0.3">
      <c r="A26256" t="s">
        <v>100821</v>
      </c>
      <c r="B26256" t="s">
        <v>100822</v>
      </c>
      <c r="C26256" t="s">
        <v>20</v>
      </c>
      <c r="D26256" t="s">
        <v>100823</v>
      </c>
      <c r="E26256" t="s">
        <v>62177</v>
      </c>
      <c r="F26256" t="s">
        <v>1996</v>
      </c>
      <c r="G26256" t="s">
        <v>42</v>
      </c>
      <c r="H26256">
        <v>0</v>
      </c>
      <c r="I26256">
        <v>0</v>
      </c>
      <c r="J26256">
        <v>0</v>
      </c>
      <c r="K26256" t="s">
        <v>100824</v>
      </c>
    </row>
    <row r="26257" spans="1:11" x14ac:dyDescent="0.3">
      <c r="A26257" t="s">
        <v>100825</v>
      </c>
      <c r="B26257" t="s">
        <v>100826</v>
      </c>
      <c r="C26257" t="s">
        <v>466</v>
      </c>
      <c r="D26257" t="s">
        <v>100827</v>
      </c>
      <c r="E26257" t="s">
        <v>98383</v>
      </c>
      <c r="F26257" t="s">
        <v>29868</v>
      </c>
      <c r="G26257" t="s">
        <v>42</v>
      </c>
      <c r="H26257">
        <v>0</v>
      </c>
      <c r="I26257">
        <v>0</v>
      </c>
      <c r="J26257">
        <v>0</v>
      </c>
      <c r="K26257" t="s">
        <v>100828</v>
      </c>
    </row>
    <row r="26258" spans="1:11" x14ac:dyDescent="0.3">
      <c r="A26258" t="s">
        <v>100829</v>
      </c>
      <c r="B26258" t="s">
        <v>100830</v>
      </c>
      <c r="C26258" t="s">
        <v>466</v>
      </c>
      <c r="D26258" t="s">
        <v>100831</v>
      </c>
      <c r="E26258" t="s">
        <v>98383</v>
      </c>
      <c r="F26258" t="s">
        <v>16</v>
      </c>
      <c r="G26258" t="s">
        <v>1463</v>
      </c>
      <c r="H26258">
        <v>0</v>
      </c>
      <c r="I26258">
        <v>0</v>
      </c>
      <c r="J26258">
        <v>0</v>
      </c>
      <c r="K26258" t="s">
        <v>100832</v>
      </c>
    </row>
    <row r="26259" spans="1:11" x14ac:dyDescent="0.3">
      <c r="A26259" t="s">
        <v>100833</v>
      </c>
      <c r="C26259" t="s">
        <v>13</v>
      </c>
      <c r="D26259" t="s">
        <v>100834</v>
      </c>
      <c r="E26259" t="s">
        <v>15</v>
      </c>
      <c r="F26259" t="s">
        <v>16</v>
      </c>
      <c r="G26259" t="s">
        <v>42</v>
      </c>
      <c r="H26259">
        <v>0</v>
      </c>
      <c r="I26259">
        <v>0</v>
      </c>
      <c r="J26259">
        <v>0</v>
      </c>
      <c r="K26259" t="s">
        <v>100835</v>
      </c>
    </row>
    <row r="26260" spans="1:11" x14ac:dyDescent="0.3">
      <c r="A26260" t="s">
        <v>100836</v>
      </c>
      <c r="B26260" t="s">
        <v>100837</v>
      </c>
      <c r="C26260" t="s">
        <v>466</v>
      </c>
      <c r="D26260" t="s">
        <v>100831</v>
      </c>
      <c r="E26260" t="s">
        <v>98383</v>
      </c>
      <c r="F26260" t="s">
        <v>2720</v>
      </c>
      <c r="G26260" t="s">
        <v>42</v>
      </c>
      <c r="H26260">
        <v>0</v>
      </c>
      <c r="I26260">
        <v>0</v>
      </c>
      <c r="J26260">
        <v>0</v>
      </c>
      <c r="K26260" t="s">
        <v>100838</v>
      </c>
    </row>
    <row r="26261" spans="1:11" x14ac:dyDescent="0.3">
      <c r="A26261" t="s">
        <v>100839</v>
      </c>
      <c r="B26261" t="s">
        <v>100840</v>
      </c>
      <c r="C26261" t="s">
        <v>466</v>
      </c>
      <c r="D26261" t="s">
        <v>100841</v>
      </c>
      <c r="E26261" t="s">
        <v>98383</v>
      </c>
      <c r="F26261" t="s">
        <v>16</v>
      </c>
      <c r="G26261" t="s">
        <v>91</v>
      </c>
      <c r="H26261">
        <v>0</v>
      </c>
      <c r="I26261">
        <v>0</v>
      </c>
      <c r="J26261">
        <v>0</v>
      </c>
      <c r="K26261" t="s">
        <v>100842</v>
      </c>
    </row>
    <row r="26262" spans="1:11" x14ac:dyDescent="0.3">
      <c r="A26262" t="s">
        <v>100843</v>
      </c>
      <c r="B26262" t="s">
        <v>100844</v>
      </c>
      <c r="C26262" t="s">
        <v>466</v>
      </c>
      <c r="D26262" t="s">
        <v>100845</v>
      </c>
      <c r="E26262" t="s">
        <v>98383</v>
      </c>
      <c r="F26262" t="s">
        <v>16</v>
      </c>
      <c r="G26262" t="s">
        <v>7143</v>
      </c>
      <c r="H26262">
        <v>0</v>
      </c>
      <c r="I26262">
        <v>0</v>
      </c>
      <c r="J26262">
        <v>0</v>
      </c>
      <c r="K26262" t="s">
        <v>100846</v>
      </c>
    </row>
    <row r="26263" spans="1:11" x14ac:dyDescent="0.3">
      <c r="A26263" t="s">
        <v>100847</v>
      </c>
      <c r="B26263" t="s">
        <v>100848</v>
      </c>
      <c r="C26263" t="s">
        <v>466</v>
      </c>
      <c r="D26263" t="s">
        <v>100849</v>
      </c>
      <c r="E26263" t="s">
        <v>98383</v>
      </c>
      <c r="F26263" t="s">
        <v>16</v>
      </c>
      <c r="G26263" t="s">
        <v>5327</v>
      </c>
      <c r="H26263">
        <v>0</v>
      </c>
      <c r="I26263">
        <v>0</v>
      </c>
      <c r="J26263">
        <v>0</v>
      </c>
      <c r="K26263" t="s">
        <v>100850</v>
      </c>
    </row>
    <row r="26264" spans="1:11" x14ac:dyDescent="0.3">
      <c r="A26264" t="s">
        <v>100851</v>
      </c>
      <c r="B26264" t="s">
        <v>100852</v>
      </c>
      <c r="C26264" t="s">
        <v>20</v>
      </c>
      <c r="D26264" t="s">
        <v>100853</v>
      </c>
      <c r="E26264" t="s">
        <v>62177</v>
      </c>
      <c r="F26264" t="s">
        <v>1573</v>
      </c>
      <c r="G26264" t="s">
        <v>42</v>
      </c>
      <c r="H26264">
        <v>0</v>
      </c>
      <c r="I26264">
        <v>0</v>
      </c>
      <c r="J26264">
        <v>0</v>
      </c>
      <c r="K26264" t="s">
        <v>100854</v>
      </c>
    </row>
    <row r="26265" spans="1:11" x14ac:dyDescent="0.3">
      <c r="A26265" t="s">
        <v>100855</v>
      </c>
      <c r="B26265" t="s">
        <v>100856</v>
      </c>
      <c r="C26265" t="s">
        <v>27</v>
      </c>
      <c r="D26265" t="s">
        <v>100857</v>
      </c>
      <c r="E26265" t="s">
        <v>99661</v>
      </c>
      <c r="F26265" t="s">
        <v>16</v>
      </c>
      <c r="G26265" t="s">
        <v>1822</v>
      </c>
      <c r="H26265">
        <v>0</v>
      </c>
      <c r="I26265">
        <v>0</v>
      </c>
      <c r="J26265">
        <v>0</v>
      </c>
      <c r="K26265" t="s">
        <v>100858</v>
      </c>
    </row>
    <row r="26266" spans="1:11" x14ac:dyDescent="0.3">
      <c r="A26266" t="s">
        <v>100859</v>
      </c>
      <c r="B26266" t="s">
        <v>100860</v>
      </c>
      <c r="C26266" t="s">
        <v>558</v>
      </c>
      <c r="D26266" t="s">
        <v>100861</v>
      </c>
      <c r="E26266" t="s">
        <v>1692</v>
      </c>
      <c r="F26266" t="s">
        <v>16</v>
      </c>
      <c r="G26266" t="s">
        <v>10373</v>
      </c>
      <c r="H26266">
        <v>0</v>
      </c>
      <c r="I26266">
        <v>0</v>
      </c>
      <c r="J26266">
        <v>0</v>
      </c>
      <c r="K26266" t="s">
        <v>100862</v>
      </c>
    </row>
    <row r="26267" spans="1:11" x14ac:dyDescent="0.3">
      <c r="A26267" t="s">
        <v>100863</v>
      </c>
      <c r="B26267" t="s">
        <v>100864</v>
      </c>
      <c r="C26267" t="s">
        <v>558</v>
      </c>
      <c r="D26267" t="s">
        <v>100865</v>
      </c>
      <c r="E26267" t="s">
        <v>1692</v>
      </c>
      <c r="F26267" t="s">
        <v>16</v>
      </c>
      <c r="G26267" t="s">
        <v>1488</v>
      </c>
      <c r="H26267">
        <v>0</v>
      </c>
      <c r="I26267">
        <v>0</v>
      </c>
      <c r="J26267">
        <v>0</v>
      </c>
      <c r="K26267" t="s">
        <v>100866</v>
      </c>
    </row>
    <row r="26268" spans="1:11" x14ac:dyDescent="0.3">
      <c r="A26268" t="s">
        <v>100867</v>
      </c>
      <c r="B26268" t="s">
        <v>100868</v>
      </c>
      <c r="C26268" t="s">
        <v>558</v>
      </c>
      <c r="D26268" t="s">
        <v>100869</v>
      </c>
      <c r="E26268" t="s">
        <v>981</v>
      </c>
      <c r="F26268" t="s">
        <v>16</v>
      </c>
      <c r="G26268" t="s">
        <v>15297</v>
      </c>
      <c r="H26268">
        <v>0</v>
      </c>
      <c r="I26268">
        <v>0</v>
      </c>
      <c r="J26268">
        <v>0</v>
      </c>
      <c r="K26268" t="s">
        <v>100870</v>
      </c>
    </row>
    <row r="26269" spans="1:11" x14ac:dyDescent="0.3">
      <c r="A26269" t="s">
        <v>100871</v>
      </c>
      <c r="B26269" t="s">
        <v>100872</v>
      </c>
      <c r="C26269" t="s">
        <v>13</v>
      </c>
      <c r="D26269" t="e">
        <f>국부 저항 계수</f>
        <v>#NAME?</v>
      </c>
      <c r="E26269" t="s">
        <v>66626</v>
      </c>
      <c r="F26269" t="s">
        <v>16</v>
      </c>
      <c r="G26269" t="s">
        <v>364</v>
      </c>
      <c r="H26269">
        <v>0</v>
      </c>
      <c r="I26269">
        <v>0</v>
      </c>
      <c r="J26269">
        <v>0</v>
      </c>
      <c r="K26269" t="s">
        <v>100873</v>
      </c>
    </row>
    <row r="26270" spans="1:11" x14ac:dyDescent="0.3">
      <c r="A26270" t="s">
        <v>100874</v>
      </c>
      <c r="B26270" t="s">
        <v>100875</v>
      </c>
      <c r="C26270" t="s">
        <v>13</v>
      </c>
      <c r="D26270" t="s">
        <v>100876</v>
      </c>
      <c r="E26270" t="s">
        <v>66626</v>
      </c>
      <c r="F26270" t="s">
        <v>16</v>
      </c>
      <c r="G26270" t="s">
        <v>8935</v>
      </c>
      <c r="H26270">
        <v>0</v>
      </c>
      <c r="I26270">
        <v>0</v>
      </c>
      <c r="J26270">
        <v>0</v>
      </c>
      <c r="K26270" t="s">
        <v>100877</v>
      </c>
    </row>
    <row r="26271" spans="1:11" x14ac:dyDescent="0.3">
      <c r="A26271" t="s">
        <v>100878</v>
      </c>
      <c r="B26271" t="s">
        <v>100879</v>
      </c>
      <c r="C26271" t="s">
        <v>13</v>
      </c>
      <c r="D26271" t="s">
        <v>100880</v>
      </c>
      <c r="E26271" t="s">
        <v>66626</v>
      </c>
      <c r="F26271" t="s">
        <v>16</v>
      </c>
      <c r="G26271" t="s">
        <v>8098</v>
      </c>
      <c r="H26271">
        <v>0</v>
      </c>
      <c r="I26271">
        <v>0</v>
      </c>
      <c r="J26271">
        <v>0</v>
      </c>
      <c r="K26271" t="s">
        <v>100881</v>
      </c>
    </row>
    <row r="26272" spans="1:11" x14ac:dyDescent="0.3">
      <c r="A26272" t="s">
        <v>100882</v>
      </c>
      <c r="B26272" t="s">
        <v>100883</v>
      </c>
      <c r="C26272" t="s">
        <v>13</v>
      </c>
      <c r="D26272" t="s">
        <v>100884</v>
      </c>
      <c r="E26272" t="s">
        <v>66626</v>
      </c>
      <c r="F26272" t="s">
        <v>16</v>
      </c>
      <c r="G26272" t="s">
        <v>40927</v>
      </c>
      <c r="H26272">
        <v>0</v>
      </c>
      <c r="I26272">
        <v>0</v>
      </c>
      <c r="J26272">
        <v>0</v>
      </c>
      <c r="K26272" t="s">
        <v>100885</v>
      </c>
    </row>
    <row r="26273" spans="1:11" x14ac:dyDescent="0.3">
      <c r="A26273" t="s">
        <v>100886</v>
      </c>
      <c r="B26273" t="s">
        <v>100887</v>
      </c>
      <c r="C26273" t="s">
        <v>13</v>
      </c>
      <c r="D26273" t="s">
        <v>100888</v>
      </c>
      <c r="E26273" t="s">
        <v>66626</v>
      </c>
      <c r="F26273" t="s">
        <v>16</v>
      </c>
      <c r="G26273" t="s">
        <v>7174</v>
      </c>
      <c r="H26273">
        <v>0</v>
      </c>
      <c r="I26273">
        <v>0</v>
      </c>
      <c r="J26273">
        <v>0</v>
      </c>
      <c r="K26273" t="s">
        <v>100889</v>
      </c>
    </row>
    <row r="26274" spans="1:11" x14ac:dyDescent="0.3">
      <c r="A26274" t="s">
        <v>100890</v>
      </c>
      <c r="B26274" t="s">
        <v>100891</v>
      </c>
      <c r="C26274" t="s">
        <v>27</v>
      </c>
      <c r="D26274" t="s">
        <v>100892</v>
      </c>
      <c r="E26274" t="s">
        <v>99661</v>
      </c>
      <c r="F26274" t="s">
        <v>16</v>
      </c>
      <c r="G26274" t="s">
        <v>5462</v>
      </c>
      <c r="H26274">
        <v>0</v>
      </c>
      <c r="I26274">
        <v>0</v>
      </c>
      <c r="J26274">
        <v>0</v>
      </c>
      <c r="K26274" t="s">
        <v>100893</v>
      </c>
    </row>
    <row r="26275" spans="1:11" x14ac:dyDescent="0.3">
      <c r="A26275" t="s">
        <v>100894</v>
      </c>
      <c r="B26275" t="s">
        <v>100895</v>
      </c>
      <c r="C26275" t="s">
        <v>13</v>
      </c>
      <c r="D26275" t="s">
        <v>100896</v>
      </c>
      <c r="E26275" t="s">
        <v>15</v>
      </c>
      <c r="F26275" t="s">
        <v>16</v>
      </c>
      <c r="G26275" t="s">
        <v>1062</v>
      </c>
      <c r="H26275">
        <v>0</v>
      </c>
      <c r="I26275">
        <v>0</v>
      </c>
      <c r="J26275">
        <v>0</v>
      </c>
      <c r="K26275" t="s">
        <v>100897</v>
      </c>
    </row>
    <row r="26276" spans="1:11" x14ac:dyDescent="0.3">
      <c r="A26276" t="s">
        <v>100898</v>
      </c>
      <c r="B26276" t="s">
        <v>100899</v>
      </c>
      <c r="C26276" t="s">
        <v>13</v>
      </c>
      <c r="D26276" t="s">
        <v>100900</v>
      </c>
      <c r="E26276" t="s">
        <v>66626</v>
      </c>
      <c r="F26276" t="s">
        <v>16</v>
      </c>
      <c r="G26276" t="s">
        <v>7763</v>
      </c>
      <c r="H26276">
        <v>0</v>
      </c>
      <c r="I26276">
        <v>0</v>
      </c>
      <c r="J26276">
        <v>0</v>
      </c>
      <c r="K26276" t="s">
        <v>100901</v>
      </c>
    </row>
    <row r="26277" spans="1:11" x14ac:dyDescent="0.3">
      <c r="A26277" t="s">
        <v>100902</v>
      </c>
      <c r="B26277" t="s">
        <v>100903</v>
      </c>
      <c r="C26277" t="s">
        <v>558</v>
      </c>
      <c r="D26277" t="s">
        <v>100904</v>
      </c>
      <c r="E26277" t="s">
        <v>754</v>
      </c>
      <c r="F26277" t="s">
        <v>16</v>
      </c>
      <c r="G26277" t="s">
        <v>53369</v>
      </c>
      <c r="H26277">
        <v>0</v>
      </c>
      <c r="I26277">
        <v>0</v>
      </c>
      <c r="J26277">
        <v>0</v>
      </c>
      <c r="K26277" t="s">
        <v>100905</v>
      </c>
    </row>
    <row r="26278" spans="1:11" x14ac:dyDescent="0.3">
      <c r="A26278" t="s">
        <v>100906</v>
      </c>
      <c r="B26278" t="s">
        <v>100903</v>
      </c>
      <c r="C26278" t="s">
        <v>558</v>
      </c>
      <c r="D26278" t="s">
        <v>100907</v>
      </c>
      <c r="E26278" t="s">
        <v>754</v>
      </c>
      <c r="F26278" t="s">
        <v>16</v>
      </c>
      <c r="G26278" t="s">
        <v>6858</v>
      </c>
      <c r="H26278">
        <v>0</v>
      </c>
      <c r="I26278">
        <v>0</v>
      </c>
      <c r="J26278">
        <v>0</v>
      </c>
      <c r="K26278" t="s">
        <v>100908</v>
      </c>
    </row>
    <row r="26279" spans="1:11" x14ac:dyDescent="0.3">
      <c r="A26279" t="s">
        <v>100909</v>
      </c>
      <c r="B26279" t="s">
        <v>100910</v>
      </c>
      <c r="C26279" t="s">
        <v>466</v>
      </c>
      <c r="D26279" t="s">
        <v>100911</v>
      </c>
      <c r="E26279" t="s">
        <v>98383</v>
      </c>
      <c r="F26279" t="s">
        <v>14816</v>
      </c>
      <c r="G26279" t="s">
        <v>42</v>
      </c>
      <c r="H26279">
        <v>0</v>
      </c>
      <c r="I26279">
        <v>0</v>
      </c>
      <c r="J26279">
        <v>0</v>
      </c>
      <c r="K26279" t="s">
        <v>100912</v>
      </c>
    </row>
    <row r="26280" spans="1:11" x14ac:dyDescent="0.3">
      <c r="A26280" t="s">
        <v>100913</v>
      </c>
      <c r="B26280" t="s">
        <v>100914</v>
      </c>
      <c r="C26280" t="s">
        <v>466</v>
      </c>
      <c r="D26280" t="s">
        <v>100915</v>
      </c>
      <c r="E26280" t="s">
        <v>761</v>
      </c>
      <c r="F26280" t="s">
        <v>16</v>
      </c>
      <c r="G26280" t="s">
        <v>756</v>
      </c>
      <c r="H26280">
        <v>0</v>
      </c>
      <c r="I26280">
        <v>0</v>
      </c>
      <c r="J26280">
        <v>0</v>
      </c>
      <c r="K26280" t="s">
        <v>100916</v>
      </c>
    </row>
    <row r="26281" spans="1:11" x14ac:dyDescent="0.3">
      <c r="A26281" t="s">
        <v>100917</v>
      </c>
      <c r="B26281" t="s">
        <v>100918</v>
      </c>
      <c r="C26281" t="s">
        <v>558</v>
      </c>
      <c r="D26281" t="s">
        <v>100919</v>
      </c>
      <c r="E26281" t="s">
        <v>1692</v>
      </c>
      <c r="F26281" t="s">
        <v>3102</v>
      </c>
      <c r="G26281" t="s">
        <v>42</v>
      </c>
      <c r="H26281">
        <v>0</v>
      </c>
      <c r="I26281">
        <v>0</v>
      </c>
      <c r="J26281">
        <v>0</v>
      </c>
      <c r="K26281" t="s">
        <v>100920</v>
      </c>
    </row>
    <row r="26282" spans="1:11" x14ac:dyDescent="0.3">
      <c r="A26282" t="s">
        <v>100921</v>
      </c>
      <c r="B26282" t="s">
        <v>100922</v>
      </c>
      <c r="C26282" t="s">
        <v>558</v>
      </c>
      <c r="D26282" t="s">
        <v>100923</v>
      </c>
      <c r="E26282" t="s">
        <v>1692</v>
      </c>
      <c r="F26282" t="s">
        <v>9786</v>
      </c>
      <c r="G26282" t="s">
        <v>42</v>
      </c>
      <c r="H26282">
        <v>0</v>
      </c>
      <c r="I26282">
        <v>0</v>
      </c>
      <c r="J26282">
        <v>0</v>
      </c>
      <c r="K26282" t="s">
        <v>100924</v>
      </c>
    </row>
    <row r="26283" spans="1:11" x14ac:dyDescent="0.3">
      <c r="A26283" t="s">
        <v>100925</v>
      </c>
      <c r="B26283" t="s">
        <v>100926</v>
      </c>
      <c r="C26283" t="s">
        <v>558</v>
      </c>
      <c r="D26283" t="s">
        <v>100927</v>
      </c>
      <c r="E26283" t="s">
        <v>1692</v>
      </c>
      <c r="F26283" t="s">
        <v>7555</v>
      </c>
      <c r="G26283" t="s">
        <v>42</v>
      </c>
      <c r="H26283">
        <v>0</v>
      </c>
      <c r="I26283">
        <v>0</v>
      </c>
      <c r="J26283">
        <v>0</v>
      </c>
      <c r="K26283" t="s">
        <v>100928</v>
      </c>
    </row>
    <row r="26284" spans="1:11" x14ac:dyDescent="0.3">
      <c r="A26284" t="s">
        <v>100929</v>
      </c>
      <c r="B26284" t="s">
        <v>100930</v>
      </c>
      <c r="C26284" t="s">
        <v>558</v>
      </c>
      <c r="D26284" t="s">
        <v>100931</v>
      </c>
      <c r="E26284" t="s">
        <v>1692</v>
      </c>
      <c r="F26284" t="s">
        <v>1674</v>
      </c>
      <c r="G26284" t="s">
        <v>42</v>
      </c>
      <c r="H26284">
        <v>0</v>
      </c>
      <c r="I26284">
        <v>0</v>
      </c>
      <c r="J26284">
        <v>0</v>
      </c>
      <c r="K26284" t="s">
        <v>100932</v>
      </c>
    </row>
    <row r="26285" spans="1:11" x14ac:dyDescent="0.3">
      <c r="A26285" t="s">
        <v>100933</v>
      </c>
      <c r="B26285" t="s">
        <v>100934</v>
      </c>
      <c r="C26285" t="s">
        <v>558</v>
      </c>
      <c r="D26285" t="s">
        <v>100935</v>
      </c>
      <c r="E26285" t="s">
        <v>1692</v>
      </c>
      <c r="F26285" t="s">
        <v>18237</v>
      </c>
      <c r="G26285" t="s">
        <v>42</v>
      </c>
      <c r="H26285">
        <v>0</v>
      </c>
      <c r="I26285">
        <v>0</v>
      </c>
      <c r="J26285">
        <v>0</v>
      </c>
      <c r="K26285" t="s">
        <v>100936</v>
      </c>
    </row>
    <row r="26286" spans="1:11" x14ac:dyDescent="0.3">
      <c r="A26286" t="s">
        <v>100937</v>
      </c>
      <c r="B26286" t="s">
        <v>100938</v>
      </c>
      <c r="C26286" t="s">
        <v>147</v>
      </c>
      <c r="D26286" t="s">
        <v>100939</v>
      </c>
      <c r="E26286" t="s">
        <v>4768</v>
      </c>
      <c r="F26286" t="s">
        <v>7493</v>
      </c>
      <c r="G26286" t="s">
        <v>42</v>
      </c>
      <c r="H26286">
        <v>0</v>
      </c>
      <c r="I26286">
        <v>0</v>
      </c>
      <c r="J26286">
        <v>0</v>
      </c>
      <c r="K26286" t="s">
        <v>100940</v>
      </c>
    </row>
    <row r="26287" spans="1:11" x14ac:dyDescent="0.3">
      <c r="A26287" t="s">
        <v>100941</v>
      </c>
      <c r="B26287" t="s">
        <v>100942</v>
      </c>
      <c r="C26287" t="s">
        <v>13</v>
      </c>
      <c r="D26287" t="s">
        <v>100943</v>
      </c>
      <c r="E26287" t="s">
        <v>66626</v>
      </c>
      <c r="F26287" t="s">
        <v>16</v>
      </c>
      <c r="G26287" t="s">
        <v>487</v>
      </c>
      <c r="H26287">
        <v>0</v>
      </c>
      <c r="I26287">
        <v>0</v>
      </c>
      <c r="J26287">
        <v>0</v>
      </c>
      <c r="K26287" t="s">
        <v>100944</v>
      </c>
    </row>
    <row r="26288" spans="1:11" x14ac:dyDescent="0.3">
      <c r="A26288" t="s">
        <v>100945</v>
      </c>
      <c r="B26288" t="s">
        <v>100946</v>
      </c>
      <c r="C26288" t="s">
        <v>558</v>
      </c>
      <c r="D26288" t="s">
        <v>100947</v>
      </c>
      <c r="E26288" t="s">
        <v>1462</v>
      </c>
      <c r="F26288" t="s">
        <v>16</v>
      </c>
      <c r="G26288" t="s">
        <v>4960</v>
      </c>
      <c r="H26288">
        <v>0</v>
      </c>
      <c r="I26288">
        <v>0</v>
      </c>
      <c r="J26288">
        <v>0</v>
      </c>
      <c r="K26288" t="s">
        <v>100948</v>
      </c>
    </row>
    <row r="26289" spans="1:11" x14ac:dyDescent="0.3">
      <c r="A26289" t="s">
        <v>100949</v>
      </c>
      <c r="B26289" t="s">
        <v>100950</v>
      </c>
      <c r="C26289" t="s">
        <v>13</v>
      </c>
      <c r="D26289" t="s">
        <v>100951</v>
      </c>
      <c r="E26289" t="s">
        <v>66626</v>
      </c>
      <c r="F26289" t="s">
        <v>19463</v>
      </c>
      <c r="G26289" t="s">
        <v>42</v>
      </c>
      <c r="H26289">
        <v>0</v>
      </c>
      <c r="I26289">
        <v>0</v>
      </c>
      <c r="J26289">
        <v>0</v>
      </c>
      <c r="K26289" t="s">
        <v>100952</v>
      </c>
    </row>
    <row r="26290" spans="1:11" x14ac:dyDescent="0.3">
      <c r="A26290" t="s">
        <v>100953</v>
      </c>
      <c r="B26290" t="s">
        <v>100954</v>
      </c>
      <c r="C26290" t="s">
        <v>466</v>
      </c>
      <c r="D26290" t="s">
        <v>100955</v>
      </c>
      <c r="E26290" t="s">
        <v>98383</v>
      </c>
      <c r="F26290" t="s">
        <v>16</v>
      </c>
      <c r="G26290" t="s">
        <v>58504</v>
      </c>
      <c r="H26290">
        <v>0</v>
      </c>
      <c r="I26290">
        <v>0</v>
      </c>
      <c r="J26290">
        <v>0</v>
      </c>
      <c r="K26290" t="s">
        <v>100956</v>
      </c>
    </row>
    <row r="26291" spans="1:11" x14ac:dyDescent="0.3">
      <c r="A26291" t="s">
        <v>100957</v>
      </c>
      <c r="B26291" t="s">
        <v>100958</v>
      </c>
      <c r="C26291" t="s">
        <v>466</v>
      </c>
      <c r="D26291" t="s">
        <v>100959</v>
      </c>
      <c r="E26291" t="s">
        <v>98383</v>
      </c>
      <c r="F26291" t="s">
        <v>16</v>
      </c>
      <c r="G26291" t="s">
        <v>38667</v>
      </c>
      <c r="H26291">
        <v>0</v>
      </c>
      <c r="I26291">
        <v>0</v>
      </c>
      <c r="J26291">
        <v>0</v>
      </c>
      <c r="K26291" t="s">
        <v>100960</v>
      </c>
    </row>
    <row r="26292" spans="1:11" x14ac:dyDescent="0.3">
      <c r="A26292" t="s">
        <v>100961</v>
      </c>
      <c r="B26292" t="s">
        <v>100962</v>
      </c>
      <c r="C26292" t="s">
        <v>13</v>
      </c>
      <c r="D26292" t="s">
        <v>100963</v>
      </c>
      <c r="E26292" t="s">
        <v>66626</v>
      </c>
      <c r="F26292" t="s">
        <v>16</v>
      </c>
      <c r="G26292" t="s">
        <v>100964</v>
      </c>
      <c r="H26292">
        <v>0</v>
      </c>
      <c r="I26292">
        <v>0</v>
      </c>
      <c r="J26292">
        <v>0</v>
      </c>
      <c r="K26292" t="s">
        <v>100965</v>
      </c>
    </row>
    <row r="26293" spans="1:11" x14ac:dyDescent="0.3">
      <c r="A26293" t="s">
        <v>100966</v>
      </c>
      <c r="B26293" t="s">
        <v>100967</v>
      </c>
      <c r="C26293" t="s">
        <v>13</v>
      </c>
      <c r="D26293" t="s">
        <v>100968</v>
      </c>
      <c r="E26293" t="s">
        <v>66626</v>
      </c>
      <c r="F26293" t="s">
        <v>16</v>
      </c>
      <c r="G26293" t="s">
        <v>26999</v>
      </c>
      <c r="H26293">
        <v>0</v>
      </c>
      <c r="I26293">
        <v>0</v>
      </c>
      <c r="J26293">
        <v>0</v>
      </c>
      <c r="K26293" t="s">
        <v>100969</v>
      </c>
    </row>
    <row r="26294" spans="1:11" x14ac:dyDescent="0.3">
      <c r="A26294" t="s">
        <v>100970</v>
      </c>
      <c r="B26294" t="s">
        <v>100971</v>
      </c>
      <c r="C26294" t="s">
        <v>13</v>
      </c>
      <c r="D26294" t="s">
        <v>100972</v>
      </c>
      <c r="E26294" t="s">
        <v>66626</v>
      </c>
      <c r="F26294" t="s">
        <v>9786</v>
      </c>
      <c r="G26294" t="s">
        <v>42</v>
      </c>
      <c r="H26294">
        <v>0</v>
      </c>
      <c r="I26294">
        <v>0</v>
      </c>
      <c r="J26294">
        <v>0</v>
      </c>
      <c r="K26294" t="s">
        <v>100973</v>
      </c>
    </row>
    <row r="26295" spans="1:11" x14ac:dyDescent="0.3">
      <c r="A26295" t="s">
        <v>100974</v>
      </c>
      <c r="B26295" t="s">
        <v>100975</v>
      </c>
      <c r="C26295" t="s">
        <v>13</v>
      </c>
      <c r="D26295" t="s">
        <v>100976</v>
      </c>
      <c r="E26295" t="s">
        <v>15</v>
      </c>
      <c r="F26295" t="s">
        <v>16</v>
      </c>
      <c r="G26295" t="s">
        <v>9855</v>
      </c>
      <c r="H26295">
        <v>0</v>
      </c>
      <c r="I26295">
        <v>0</v>
      </c>
      <c r="J26295">
        <v>0</v>
      </c>
      <c r="K26295" t="s">
        <v>100977</v>
      </c>
    </row>
    <row r="26296" spans="1:11" x14ac:dyDescent="0.3">
      <c r="A26296" t="s">
        <v>100978</v>
      </c>
      <c r="B26296" t="s">
        <v>100979</v>
      </c>
      <c r="C26296" t="s">
        <v>466</v>
      </c>
      <c r="D26296" t="s">
        <v>100980</v>
      </c>
      <c r="E26296" t="s">
        <v>98383</v>
      </c>
      <c r="F26296" t="s">
        <v>16</v>
      </c>
      <c r="G26296" t="s">
        <v>13246</v>
      </c>
      <c r="H26296">
        <v>0</v>
      </c>
      <c r="I26296">
        <v>0</v>
      </c>
      <c r="J26296">
        <v>0</v>
      </c>
      <c r="K26296" t="s">
        <v>100981</v>
      </c>
    </row>
    <row r="26297" spans="1:11" x14ac:dyDescent="0.3">
      <c r="A26297" t="s">
        <v>100982</v>
      </c>
      <c r="B26297" t="s">
        <v>100983</v>
      </c>
      <c r="C26297" t="s">
        <v>558</v>
      </c>
      <c r="D26297" t="s">
        <v>100984</v>
      </c>
      <c r="E26297" t="s">
        <v>1692</v>
      </c>
      <c r="F26297" t="s">
        <v>16</v>
      </c>
      <c r="G26297" t="s">
        <v>2613</v>
      </c>
      <c r="H26297">
        <v>0</v>
      </c>
      <c r="I26297">
        <v>0</v>
      </c>
      <c r="J26297">
        <v>0</v>
      </c>
      <c r="K26297" t="s">
        <v>100985</v>
      </c>
    </row>
    <row r="26298" spans="1:11" x14ac:dyDescent="0.3">
      <c r="A26298" t="s">
        <v>100986</v>
      </c>
      <c r="B26298" t="s">
        <v>100987</v>
      </c>
      <c r="C26298" t="s">
        <v>20</v>
      </c>
      <c r="D26298" t="s">
        <v>100988</v>
      </c>
      <c r="E26298" t="s">
        <v>62177</v>
      </c>
      <c r="F26298" t="s">
        <v>1670</v>
      </c>
      <c r="G26298" t="s">
        <v>42</v>
      </c>
      <c r="H26298">
        <v>0</v>
      </c>
      <c r="I26298">
        <v>0</v>
      </c>
      <c r="J26298">
        <v>0</v>
      </c>
      <c r="K26298" t="s">
        <v>100989</v>
      </c>
    </row>
    <row r="26299" spans="1:11" x14ac:dyDescent="0.3">
      <c r="A26299" t="s">
        <v>100990</v>
      </c>
      <c r="B26299" t="s">
        <v>100991</v>
      </c>
      <c r="C26299" t="s">
        <v>20</v>
      </c>
      <c r="D26299" t="s">
        <v>100992</v>
      </c>
      <c r="E26299" t="s">
        <v>62177</v>
      </c>
      <c r="F26299" t="s">
        <v>6383</v>
      </c>
      <c r="G26299" t="s">
        <v>42</v>
      </c>
      <c r="H26299">
        <v>0</v>
      </c>
      <c r="I26299">
        <v>0</v>
      </c>
      <c r="J26299">
        <v>0</v>
      </c>
      <c r="K26299" t="s">
        <v>100993</v>
      </c>
    </row>
    <row r="26300" spans="1:11" x14ac:dyDescent="0.3">
      <c r="A26300" t="s">
        <v>100994</v>
      </c>
      <c r="B26300" t="s">
        <v>100995</v>
      </c>
      <c r="C26300" t="s">
        <v>20</v>
      </c>
      <c r="D26300" t="s">
        <v>100996</v>
      </c>
      <c r="E26300" t="s">
        <v>62177</v>
      </c>
      <c r="F26300" t="s">
        <v>3560</v>
      </c>
      <c r="G26300" t="s">
        <v>42</v>
      </c>
      <c r="H26300">
        <v>0</v>
      </c>
      <c r="I26300">
        <v>0</v>
      </c>
      <c r="J26300">
        <v>0</v>
      </c>
      <c r="K26300" t="s">
        <v>100997</v>
      </c>
    </row>
    <row r="26301" spans="1:11" x14ac:dyDescent="0.3">
      <c r="A26301" t="s">
        <v>100998</v>
      </c>
      <c r="C26301" t="s">
        <v>20</v>
      </c>
      <c r="D26301" t="s">
        <v>100999</v>
      </c>
      <c r="E26301" t="s">
        <v>62177</v>
      </c>
      <c r="F26301" t="s">
        <v>3200</v>
      </c>
      <c r="G26301" t="s">
        <v>42</v>
      </c>
      <c r="H26301">
        <v>0</v>
      </c>
      <c r="I26301">
        <v>0</v>
      </c>
      <c r="J26301">
        <v>0</v>
      </c>
      <c r="K26301" t="s">
        <v>101000</v>
      </c>
    </row>
    <row r="26302" spans="1:11" x14ac:dyDescent="0.3">
      <c r="A26302" t="s">
        <v>101001</v>
      </c>
      <c r="B26302" t="s">
        <v>101002</v>
      </c>
      <c r="C26302" t="s">
        <v>13</v>
      </c>
      <c r="D26302" t="s">
        <v>101003</v>
      </c>
      <c r="E26302" t="s">
        <v>15</v>
      </c>
      <c r="F26302" t="s">
        <v>16</v>
      </c>
      <c r="G26302" t="s">
        <v>4754</v>
      </c>
      <c r="H26302">
        <v>0</v>
      </c>
      <c r="I26302">
        <v>0</v>
      </c>
      <c r="J26302">
        <v>0</v>
      </c>
      <c r="K26302" t="s">
        <v>101004</v>
      </c>
    </row>
    <row r="26303" spans="1:11" x14ac:dyDescent="0.3">
      <c r="A26303" t="s">
        <v>101005</v>
      </c>
      <c r="B26303" t="s">
        <v>101006</v>
      </c>
      <c r="C26303" t="s">
        <v>27</v>
      </c>
      <c r="D26303" t="s">
        <v>101007</v>
      </c>
      <c r="E26303" t="s">
        <v>99661</v>
      </c>
      <c r="F26303" t="s">
        <v>160</v>
      </c>
      <c r="G26303" t="s">
        <v>42</v>
      </c>
      <c r="H26303">
        <v>0</v>
      </c>
      <c r="I26303">
        <v>0</v>
      </c>
      <c r="J26303">
        <v>0</v>
      </c>
      <c r="K26303" t="s">
        <v>101008</v>
      </c>
    </row>
    <row r="26304" spans="1:11" x14ac:dyDescent="0.3">
      <c r="A26304" t="s">
        <v>101009</v>
      </c>
      <c r="B26304" t="s">
        <v>101010</v>
      </c>
      <c r="C26304" t="s">
        <v>466</v>
      </c>
      <c r="D26304" t="s">
        <v>101011</v>
      </c>
      <c r="E26304" t="s">
        <v>98383</v>
      </c>
      <c r="F26304" t="s">
        <v>16</v>
      </c>
      <c r="G26304" t="s">
        <v>38381</v>
      </c>
      <c r="H26304">
        <v>0</v>
      </c>
      <c r="I26304">
        <v>0</v>
      </c>
      <c r="J26304">
        <v>0</v>
      </c>
      <c r="K26304" t="s">
        <v>101012</v>
      </c>
    </row>
    <row r="26305" spans="1:11" x14ac:dyDescent="0.3">
      <c r="A26305" t="s">
        <v>101013</v>
      </c>
      <c r="C26305" t="s">
        <v>13</v>
      </c>
      <c r="D26305" t="s">
        <v>101014</v>
      </c>
      <c r="E26305" t="s">
        <v>66626</v>
      </c>
      <c r="F26305" t="s">
        <v>16</v>
      </c>
      <c r="G26305" t="s">
        <v>42</v>
      </c>
      <c r="H26305">
        <v>0</v>
      </c>
      <c r="I26305">
        <v>0</v>
      </c>
      <c r="J26305">
        <v>0</v>
      </c>
      <c r="K26305" t="s">
        <v>101015</v>
      </c>
    </row>
    <row r="26306" spans="1:11" x14ac:dyDescent="0.3">
      <c r="A26306" t="s">
        <v>101016</v>
      </c>
      <c r="B26306" t="s">
        <v>101017</v>
      </c>
      <c r="C26306" t="s">
        <v>13</v>
      </c>
      <c r="D26306" t="s">
        <v>101018</v>
      </c>
      <c r="E26306" t="s">
        <v>66626</v>
      </c>
      <c r="F26306" t="s">
        <v>16</v>
      </c>
      <c r="G26306" t="s">
        <v>5120</v>
      </c>
      <c r="H26306">
        <v>0</v>
      </c>
      <c r="I26306">
        <v>0</v>
      </c>
      <c r="J26306">
        <v>0</v>
      </c>
      <c r="K26306" t="s">
        <v>101019</v>
      </c>
    </row>
    <row r="26307" spans="1:11" x14ac:dyDescent="0.3">
      <c r="A26307" t="s">
        <v>101020</v>
      </c>
      <c r="C26307" t="s">
        <v>558</v>
      </c>
      <c r="D26307" t="s">
        <v>101021</v>
      </c>
      <c r="E26307" t="s">
        <v>754</v>
      </c>
      <c r="F26307" t="s">
        <v>16</v>
      </c>
      <c r="G26307" t="s">
        <v>42</v>
      </c>
      <c r="H26307">
        <v>0</v>
      </c>
      <c r="I26307">
        <v>0</v>
      </c>
      <c r="J26307">
        <v>0</v>
      </c>
      <c r="K26307" t="s">
        <v>101022</v>
      </c>
    </row>
    <row r="26308" spans="1:11" x14ac:dyDescent="0.3">
      <c r="A26308" t="s">
        <v>101023</v>
      </c>
      <c r="B26308" t="s">
        <v>101024</v>
      </c>
      <c r="C26308" t="s">
        <v>466</v>
      </c>
      <c r="D26308" t="s">
        <v>101025</v>
      </c>
      <c r="E26308" t="s">
        <v>98383</v>
      </c>
      <c r="F26308" t="s">
        <v>16</v>
      </c>
      <c r="G26308" t="s">
        <v>26736</v>
      </c>
      <c r="H26308">
        <v>0</v>
      </c>
      <c r="I26308">
        <v>0</v>
      </c>
      <c r="J26308">
        <v>0</v>
      </c>
      <c r="K26308" t="s">
        <v>101026</v>
      </c>
    </row>
    <row r="26309" spans="1:11" x14ac:dyDescent="0.3">
      <c r="A26309" t="s">
        <v>101027</v>
      </c>
      <c r="B26309" t="s">
        <v>101028</v>
      </c>
      <c r="C26309" t="s">
        <v>466</v>
      </c>
      <c r="D26309" t="s">
        <v>101029</v>
      </c>
      <c r="E26309" t="s">
        <v>98383</v>
      </c>
      <c r="F26309" t="s">
        <v>16</v>
      </c>
      <c r="G26309" t="s">
        <v>40903</v>
      </c>
      <c r="H26309">
        <v>0</v>
      </c>
      <c r="I26309">
        <v>0</v>
      </c>
      <c r="J26309">
        <v>0</v>
      </c>
      <c r="K26309" t="s">
        <v>101030</v>
      </c>
    </row>
    <row r="26310" spans="1:11" x14ac:dyDescent="0.3">
      <c r="A26310" t="s">
        <v>101031</v>
      </c>
      <c r="B26310" t="s">
        <v>101032</v>
      </c>
      <c r="C26310" t="s">
        <v>466</v>
      </c>
      <c r="D26310" t="s">
        <v>101033</v>
      </c>
      <c r="E26310" t="s">
        <v>98383</v>
      </c>
      <c r="F26310" t="s">
        <v>16</v>
      </c>
      <c r="G26310" t="s">
        <v>83361</v>
      </c>
      <c r="H26310">
        <v>0</v>
      </c>
      <c r="I26310">
        <v>0</v>
      </c>
      <c r="J26310">
        <v>0</v>
      </c>
      <c r="K26310" t="s">
        <v>101034</v>
      </c>
    </row>
    <row r="26311" spans="1:11" x14ac:dyDescent="0.3">
      <c r="A26311" t="s">
        <v>101035</v>
      </c>
      <c r="B26311" t="s">
        <v>101036</v>
      </c>
      <c r="C26311" t="s">
        <v>466</v>
      </c>
      <c r="D26311" t="s">
        <v>101037</v>
      </c>
      <c r="E26311" t="s">
        <v>98383</v>
      </c>
      <c r="F26311" t="s">
        <v>16</v>
      </c>
      <c r="G26311" t="s">
        <v>8991</v>
      </c>
      <c r="H26311">
        <v>0</v>
      </c>
      <c r="I26311">
        <v>0</v>
      </c>
      <c r="J26311">
        <v>0</v>
      </c>
      <c r="K26311" t="s">
        <v>101038</v>
      </c>
    </row>
    <row r="26312" spans="1:11" x14ac:dyDescent="0.3">
      <c r="A26312" t="s">
        <v>101039</v>
      </c>
      <c r="B26312" t="s">
        <v>101040</v>
      </c>
      <c r="C26312" t="s">
        <v>558</v>
      </c>
      <c r="D26312" t="s">
        <v>101041</v>
      </c>
      <c r="E26312" t="s">
        <v>754</v>
      </c>
      <c r="F26312" t="s">
        <v>2176</v>
      </c>
      <c r="G26312" t="s">
        <v>42</v>
      </c>
      <c r="H26312">
        <v>0</v>
      </c>
      <c r="I26312">
        <v>0</v>
      </c>
      <c r="J26312">
        <v>0</v>
      </c>
      <c r="K26312" t="s">
        <v>101042</v>
      </c>
    </row>
    <row r="26313" spans="1:11" x14ac:dyDescent="0.3">
      <c r="A26313" t="s">
        <v>101043</v>
      </c>
      <c r="B26313" t="s">
        <v>101044</v>
      </c>
      <c r="C26313" t="s">
        <v>20</v>
      </c>
      <c r="D26313" t="s">
        <v>101045</v>
      </c>
      <c r="E26313" t="s">
        <v>22</v>
      </c>
      <c r="F26313" t="s">
        <v>16</v>
      </c>
      <c r="G26313" t="s">
        <v>9711</v>
      </c>
      <c r="H26313">
        <v>0</v>
      </c>
      <c r="I26313">
        <v>0</v>
      </c>
      <c r="J26313">
        <v>0</v>
      </c>
      <c r="K26313" t="s">
        <v>101046</v>
      </c>
    </row>
    <row r="26314" spans="1:11" x14ac:dyDescent="0.3">
      <c r="A26314" t="s">
        <v>101047</v>
      </c>
      <c r="B26314" t="s">
        <v>101048</v>
      </c>
      <c r="C26314" t="s">
        <v>466</v>
      </c>
      <c r="D26314" t="s">
        <v>101049</v>
      </c>
      <c r="E26314" t="s">
        <v>98383</v>
      </c>
      <c r="F26314" t="s">
        <v>16</v>
      </c>
      <c r="G26314" t="s">
        <v>6400</v>
      </c>
      <c r="H26314">
        <v>0</v>
      </c>
      <c r="I26314">
        <v>0</v>
      </c>
      <c r="J26314">
        <v>0</v>
      </c>
      <c r="K26314" t="s">
        <v>101050</v>
      </c>
    </row>
    <row r="26315" spans="1:11" x14ac:dyDescent="0.3">
      <c r="A26315" t="s">
        <v>101051</v>
      </c>
      <c r="B26315" t="s">
        <v>101052</v>
      </c>
      <c r="C26315" t="s">
        <v>466</v>
      </c>
      <c r="D26315" t="s">
        <v>101053</v>
      </c>
      <c r="E26315" t="s">
        <v>98383</v>
      </c>
      <c r="F26315" t="s">
        <v>16</v>
      </c>
      <c r="G26315" t="s">
        <v>4604</v>
      </c>
      <c r="H26315">
        <v>0</v>
      </c>
      <c r="I26315">
        <v>0</v>
      </c>
      <c r="J26315">
        <v>0</v>
      </c>
      <c r="K26315" t="s">
        <v>101054</v>
      </c>
    </row>
    <row r="26316" spans="1:11" x14ac:dyDescent="0.3">
      <c r="A26316" t="s">
        <v>101055</v>
      </c>
      <c r="B26316" t="s">
        <v>101056</v>
      </c>
      <c r="C26316" t="s">
        <v>466</v>
      </c>
      <c r="D26316" t="s">
        <v>101057</v>
      </c>
      <c r="E26316" t="s">
        <v>98383</v>
      </c>
      <c r="F26316" t="s">
        <v>13875</v>
      </c>
      <c r="G26316" t="s">
        <v>42</v>
      </c>
      <c r="H26316">
        <v>0</v>
      </c>
      <c r="I26316">
        <v>0</v>
      </c>
      <c r="J26316">
        <v>0</v>
      </c>
      <c r="K26316" t="s">
        <v>101058</v>
      </c>
    </row>
    <row r="26317" spans="1:11" x14ac:dyDescent="0.3">
      <c r="A26317" t="s">
        <v>101059</v>
      </c>
      <c r="B26317" t="s">
        <v>101060</v>
      </c>
      <c r="C26317" t="s">
        <v>466</v>
      </c>
      <c r="D26317" t="s">
        <v>101061</v>
      </c>
      <c r="E26317" t="s">
        <v>56266</v>
      </c>
      <c r="F26317" t="s">
        <v>3177</v>
      </c>
      <c r="G26317" t="s">
        <v>42</v>
      </c>
      <c r="H26317">
        <v>0</v>
      </c>
      <c r="I26317">
        <v>0</v>
      </c>
      <c r="J26317">
        <v>0</v>
      </c>
      <c r="K26317" t="s">
        <v>101062</v>
      </c>
    </row>
    <row r="26318" spans="1:11" x14ac:dyDescent="0.3">
      <c r="A26318" t="s">
        <v>101063</v>
      </c>
      <c r="B26318" t="s">
        <v>101064</v>
      </c>
      <c r="C26318" t="s">
        <v>466</v>
      </c>
      <c r="D26318" t="s">
        <v>101065</v>
      </c>
      <c r="E26318" t="s">
        <v>98383</v>
      </c>
      <c r="F26318" t="s">
        <v>1981</v>
      </c>
      <c r="G26318" t="s">
        <v>42</v>
      </c>
      <c r="H26318">
        <v>0</v>
      </c>
      <c r="I26318">
        <v>0</v>
      </c>
      <c r="J26318">
        <v>0</v>
      </c>
      <c r="K26318" t="s">
        <v>101066</v>
      </c>
    </row>
    <row r="26319" spans="1:11" x14ac:dyDescent="0.3">
      <c r="A26319" t="s">
        <v>101067</v>
      </c>
      <c r="B26319" t="s">
        <v>101068</v>
      </c>
      <c r="C26319" t="s">
        <v>27</v>
      </c>
      <c r="D26319" t="s">
        <v>101069</v>
      </c>
      <c r="E26319" t="s">
        <v>99661</v>
      </c>
      <c r="F26319" t="s">
        <v>16</v>
      </c>
      <c r="G26319" t="s">
        <v>4183</v>
      </c>
      <c r="H26319">
        <v>0</v>
      </c>
      <c r="I26319">
        <v>0</v>
      </c>
      <c r="J26319">
        <v>0</v>
      </c>
      <c r="K26319" t="s">
        <v>101070</v>
      </c>
    </row>
    <row r="26320" spans="1:11" x14ac:dyDescent="0.3">
      <c r="A26320" t="s">
        <v>101071</v>
      </c>
      <c r="B26320" t="s">
        <v>101072</v>
      </c>
      <c r="C26320" t="s">
        <v>147</v>
      </c>
      <c r="D26320" t="s">
        <v>101073</v>
      </c>
      <c r="E26320" t="s">
        <v>4768</v>
      </c>
      <c r="F26320" t="s">
        <v>402</v>
      </c>
      <c r="G26320" t="s">
        <v>42</v>
      </c>
      <c r="H26320">
        <v>0</v>
      </c>
      <c r="I26320">
        <v>0</v>
      </c>
      <c r="J26320">
        <v>0</v>
      </c>
      <c r="K26320" t="s">
        <v>101074</v>
      </c>
    </row>
    <row r="26321" spans="1:11" x14ac:dyDescent="0.3">
      <c r="A26321" t="s">
        <v>101075</v>
      </c>
      <c r="B26321" t="s">
        <v>101076</v>
      </c>
      <c r="C26321" t="s">
        <v>147</v>
      </c>
      <c r="D26321" t="e">
        <f>국화동자못</f>
        <v>#NAME?</v>
      </c>
      <c r="E26321" t="s">
        <v>4768</v>
      </c>
      <c r="F26321" t="s">
        <v>2835</v>
      </c>
      <c r="G26321" t="s">
        <v>42</v>
      </c>
      <c r="H26321">
        <v>0</v>
      </c>
      <c r="I26321">
        <v>0</v>
      </c>
      <c r="J26321">
        <v>0</v>
      </c>
      <c r="K26321" t="s">
        <v>101077</v>
      </c>
    </row>
    <row r="26322" spans="1:11" x14ac:dyDescent="0.3">
      <c r="A26322" t="s">
        <v>101078</v>
      </c>
      <c r="B26322" t="s">
        <v>101079</v>
      </c>
      <c r="C26322" t="s">
        <v>147</v>
      </c>
      <c r="D26322" t="s">
        <v>101080</v>
      </c>
      <c r="E26322" t="s">
        <v>4768</v>
      </c>
      <c r="F26322" t="s">
        <v>2595</v>
      </c>
      <c r="G26322" t="s">
        <v>42</v>
      </c>
      <c r="H26322">
        <v>0</v>
      </c>
      <c r="I26322">
        <v>0</v>
      </c>
      <c r="J26322">
        <v>0</v>
      </c>
      <c r="K26322" t="s">
        <v>101081</v>
      </c>
    </row>
    <row r="26323" spans="1:11" x14ac:dyDescent="0.3">
      <c r="A26323" t="s">
        <v>101082</v>
      </c>
      <c r="B26323" t="s">
        <v>101083</v>
      </c>
      <c r="C26323" t="s">
        <v>20</v>
      </c>
      <c r="D26323" t="s">
        <v>101084</v>
      </c>
      <c r="E26323" t="s">
        <v>22</v>
      </c>
      <c r="F26323" t="s">
        <v>16</v>
      </c>
      <c r="G26323" t="s">
        <v>7342</v>
      </c>
      <c r="H26323">
        <v>0</v>
      </c>
      <c r="I26323">
        <v>0</v>
      </c>
      <c r="J26323">
        <v>0</v>
      </c>
      <c r="K26323" t="s">
        <v>101085</v>
      </c>
    </row>
    <row r="26324" spans="1:11" x14ac:dyDescent="0.3">
      <c r="A26324" t="s">
        <v>101086</v>
      </c>
      <c r="B26324" t="s">
        <v>101087</v>
      </c>
      <c r="C26324" t="s">
        <v>147</v>
      </c>
      <c r="D26324" t="s">
        <v>101088</v>
      </c>
      <c r="E26324" t="s">
        <v>4768</v>
      </c>
      <c r="F26324" t="s">
        <v>13789</v>
      </c>
      <c r="G26324" t="s">
        <v>42</v>
      </c>
      <c r="H26324">
        <v>0</v>
      </c>
      <c r="I26324">
        <v>0</v>
      </c>
      <c r="J26324">
        <v>0</v>
      </c>
      <c r="K26324" t="s">
        <v>101089</v>
      </c>
    </row>
    <row r="26325" spans="1:11" x14ac:dyDescent="0.3">
      <c r="A26325" t="s">
        <v>101090</v>
      </c>
      <c r="B26325" t="s">
        <v>101091</v>
      </c>
      <c r="C26325" t="s">
        <v>147</v>
      </c>
      <c r="D26325" t="s">
        <v>101092</v>
      </c>
      <c r="E26325" t="s">
        <v>4768</v>
      </c>
      <c r="F26325" t="s">
        <v>14941</v>
      </c>
      <c r="G26325" t="s">
        <v>42</v>
      </c>
      <c r="H26325">
        <v>0</v>
      </c>
      <c r="I26325">
        <v>0</v>
      </c>
      <c r="J26325">
        <v>0</v>
      </c>
      <c r="K26325" t="s">
        <v>101093</v>
      </c>
    </row>
    <row r="26326" spans="1:11" x14ac:dyDescent="0.3">
      <c r="A26326" t="s">
        <v>101094</v>
      </c>
      <c r="B26326" t="s">
        <v>101095</v>
      </c>
      <c r="C26326" t="s">
        <v>147</v>
      </c>
      <c r="D26326" t="s">
        <v>101096</v>
      </c>
      <c r="E26326" t="s">
        <v>4768</v>
      </c>
      <c r="F26326" t="s">
        <v>7555</v>
      </c>
      <c r="G26326" t="s">
        <v>42</v>
      </c>
      <c r="H26326">
        <v>0</v>
      </c>
      <c r="I26326">
        <v>0</v>
      </c>
      <c r="J26326">
        <v>0</v>
      </c>
      <c r="K26326" t="s">
        <v>101097</v>
      </c>
    </row>
    <row r="26327" spans="1:11" x14ac:dyDescent="0.3">
      <c r="A26327" t="s">
        <v>101098</v>
      </c>
      <c r="B26327" t="s">
        <v>101099</v>
      </c>
      <c r="C26327" t="s">
        <v>466</v>
      </c>
      <c r="D26327" t="s">
        <v>101100</v>
      </c>
      <c r="E26327" t="s">
        <v>98383</v>
      </c>
      <c r="F26327" t="s">
        <v>16</v>
      </c>
      <c r="G26327" t="s">
        <v>24270</v>
      </c>
      <c r="H26327">
        <v>0</v>
      </c>
      <c r="I26327">
        <v>0</v>
      </c>
      <c r="J26327">
        <v>0</v>
      </c>
      <c r="K26327" t="s">
        <v>101101</v>
      </c>
    </row>
    <row r="26328" spans="1:11" x14ac:dyDescent="0.3">
      <c r="A26328" t="s">
        <v>101102</v>
      </c>
      <c r="B26328" t="s">
        <v>101103</v>
      </c>
      <c r="C26328" t="s">
        <v>20</v>
      </c>
      <c r="D26328" t="s">
        <v>101104</v>
      </c>
      <c r="E26328" t="s">
        <v>62177</v>
      </c>
      <c r="F26328" t="s">
        <v>6097</v>
      </c>
      <c r="G26328" t="s">
        <v>42</v>
      </c>
      <c r="H26328">
        <v>0</v>
      </c>
      <c r="I26328">
        <v>0</v>
      </c>
      <c r="J26328">
        <v>0</v>
      </c>
      <c r="K26328" t="s">
        <v>101105</v>
      </c>
    </row>
    <row r="26329" spans="1:11" x14ac:dyDescent="0.3">
      <c r="A26329" t="s">
        <v>101106</v>
      </c>
      <c r="B26329" t="s">
        <v>101107</v>
      </c>
      <c r="C26329" t="s">
        <v>466</v>
      </c>
      <c r="D26329" t="s">
        <v>101100</v>
      </c>
      <c r="E26329" t="s">
        <v>98383</v>
      </c>
      <c r="F26329" t="s">
        <v>16</v>
      </c>
      <c r="G26329" t="s">
        <v>2122</v>
      </c>
      <c r="H26329">
        <v>0</v>
      </c>
      <c r="I26329">
        <v>0</v>
      </c>
      <c r="J26329">
        <v>0</v>
      </c>
      <c r="K26329" t="s">
        <v>101108</v>
      </c>
    </row>
    <row r="26330" spans="1:11" x14ac:dyDescent="0.3">
      <c r="A26330" t="s">
        <v>101109</v>
      </c>
      <c r="B26330" t="s">
        <v>101110</v>
      </c>
      <c r="C26330" t="s">
        <v>466</v>
      </c>
      <c r="D26330" t="s">
        <v>101111</v>
      </c>
      <c r="E26330" t="s">
        <v>98383</v>
      </c>
      <c r="F26330" t="s">
        <v>16</v>
      </c>
      <c r="G26330" t="s">
        <v>33159</v>
      </c>
      <c r="H26330">
        <v>0</v>
      </c>
      <c r="I26330">
        <v>0</v>
      </c>
      <c r="J26330">
        <v>0</v>
      </c>
      <c r="K26330" t="s">
        <v>101112</v>
      </c>
    </row>
    <row r="26331" spans="1:11" x14ac:dyDescent="0.3">
      <c r="A26331" t="s">
        <v>101113</v>
      </c>
      <c r="B26331" t="s">
        <v>101114</v>
      </c>
      <c r="C26331" t="s">
        <v>13</v>
      </c>
      <c r="D26331" t="s">
        <v>101115</v>
      </c>
      <c r="E26331" t="s">
        <v>66626</v>
      </c>
      <c r="F26331" t="s">
        <v>3484</v>
      </c>
      <c r="G26331" t="s">
        <v>42</v>
      </c>
      <c r="H26331">
        <v>0</v>
      </c>
      <c r="I26331">
        <v>0</v>
      </c>
      <c r="J26331">
        <v>0</v>
      </c>
      <c r="K26331" t="s">
        <v>101116</v>
      </c>
    </row>
    <row r="26332" spans="1:11" x14ac:dyDescent="0.3">
      <c r="A26332" t="s">
        <v>101117</v>
      </c>
      <c r="B26332" t="s">
        <v>101118</v>
      </c>
      <c r="C26332" t="s">
        <v>558</v>
      </c>
      <c r="D26332" t="s">
        <v>101119</v>
      </c>
      <c r="E26332" t="s">
        <v>981</v>
      </c>
      <c r="F26332" t="s">
        <v>16</v>
      </c>
      <c r="G26332" t="s">
        <v>8935</v>
      </c>
      <c r="H26332">
        <v>0</v>
      </c>
      <c r="I26332">
        <v>0</v>
      </c>
      <c r="J26332">
        <v>0</v>
      </c>
      <c r="K26332" t="s">
        <v>101120</v>
      </c>
    </row>
    <row r="26333" spans="1:11" x14ac:dyDescent="0.3">
      <c r="A26333" t="s">
        <v>101121</v>
      </c>
      <c r="B26333" t="s">
        <v>101122</v>
      </c>
      <c r="C26333" t="s">
        <v>27</v>
      </c>
      <c r="D26333" t="s">
        <v>101123</v>
      </c>
      <c r="E26333" t="s">
        <v>99661</v>
      </c>
      <c r="F26333" t="s">
        <v>2111</v>
      </c>
      <c r="G26333" t="s">
        <v>42</v>
      </c>
      <c r="H26333">
        <v>0</v>
      </c>
      <c r="I26333">
        <v>0</v>
      </c>
      <c r="J26333">
        <v>0</v>
      </c>
      <c r="K26333" t="s">
        <v>101124</v>
      </c>
    </row>
    <row r="26334" spans="1:11" x14ac:dyDescent="0.3">
      <c r="A26334" t="s">
        <v>101125</v>
      </c>
      <c r="C26334" t="s">
        <v>147</v>
      </c>
      <c r="D26334" t="s">
        <v>101126</v>
      </c>
      <c r="E26334" t="s">
        <v>4768</v>
      </c>
      <c r="F26334" t="s">
        <v>11904</v>
      </c>
      <c r="G26334" t="s">
        <v>42</v>
      </c>
      <c r="H26334">
        <v>0</v>
      </c>
      <c r="I26334">
        <v>0</v>
      </c>
      <c r="J26334">
        <v>0</v>
      </c>
      <c r="K26334" t="s">
        <v>101127</v>
      </c>
    </row>
    <row r="26335" spans="1:11" x14ac:dyDescent="0.3">
      <c r="A26335" t="s">
        <v>101128</v>
      </c>
      <c r="C26335" t="s">
        <v>147</v>
      </c>
      <c r="D26335" t="s">
        <v>101129</v>
      </c>
      <c r="E26335" t="s">
        <v>4768</v>
      </c>
      <c r="F26335" t="s">
        <v>11042</v>
      </c>
      <c r="G26335" t="s">
        <v>42</v>
      </c>
      <c r="H26335">
        <v>0</v>
      </c>
      <c r="I26335">
        <v>0</v>
      </c>
      <c r="J26335">
        <v>0</v>
      </c>
      <c r="K26335" t="s">
        <v>101130</v>
      </c>
    </row>
    <row r="26336" spans="1:11" x14ac:dyDescent="0.3">
      <c r="A26336" t="s">
        <v>101131</v>
      </c>
      <c r="C26336" t="s">
        <v>147</v>
      </c>
      <c r="D26336" t="s">
        <v>101132</v>
      </c>
      <c r="E26336" t="s">
        <v>4768</v>
      </c>
      <c r="F26336" t="s">
        <v>2835</v>
      </c>
      <c r="G26336" t="s">
        <v>42</v>
      </c>
      <c r="H26336">
        <v>0</v>
      </c>
      <c r="I26336">
        <v>0</v>
      </c>
      <c r="J26336">
        <v>0</v>
      </c>
      <c r="K26336" t="s">
        <v>101133</v>
      </c>
    </row>
    <row r="26337" spans="1:11" x14ac:dyDescent="0.3">
      <c r="A26337" t="s">
        <v>101134</v>
      </c>
      <c r="B26337" t="s">
        <v>101135</v>
      </c>
      <c r="C26337" t="s">
        <v>147</v>
      </c>
      <c r="D26337" t="s">
        <v>101136</v>
      </c>
      <c r="E26337" t="s">
        <v>4768</v>
      </c>
      <c r="F26337" t="s">
        <v>10022</v>
      </c>
      <c r="G26337" t="s">
        <v>42</v>
      </c>
      <c r="H26337">
        <v>0</v>
      </c>
      <c r="I26337">
        <v>0</v>
      </c>
      <c r="J26337">
        <v>0</v>
      </c>
      <c r="K26337" t="s">
        <v>101137</v>
      </c>
    </row>
    <row r="26338" spans="1:11" x14ac:dyDescent="0.3">
      <c r="A26338" t="s">
        <v>101138</v>
      </c>
      <c r="B26338" t="s">
        <v>101139</v>
      </c>
      <c r="C26338" t="s">
        <v>558</v>
      </c>
      <c r="D26338" t="s">
        <v>101140</v>
      </c>
      <c r="E26338" t="s">
        <v>1692</v>
      </c>
      <c r="F26338" t="s">
        <v>16</v>
      </c>
      <c r="G26338" t="s">
        <v>5387</v>
      </c>
      <c r="H26338">
        <v>0</v>
      </c>
      <c r="I26338">
        <v>0</v>
      </c>
      <c r="J26338">
        <v>0</v>
      </c>
      <c r="K26338" t="s">
        <v>101141</v>
      </c>
    </row>
    <row r="26339" spans="1:11" x14ac:dyDescent="0.3">
      <c r="A26339" t="s">
        <v>101142</v>
      </c>
      <c r="B26339" t="s">
        <v>101143</v>
      </c>
      <c r="C26339" t="s">
        <v>27</v>
      </c>
      <c r="D26339" t="s">
        <v>101144</v>
      </c>
      <c r="E26339" t="s">
        <v>99661</v>
      </c>
      <c r="F26339" t="s">
        <v>3590</v>
      </c>
      <c r="G26339" t="s">
        <v>42</v>
      </c>
      <c r="H26339">
        <v>0</v>
      </c>
      <c r="I26339">
        <v>0</v>
      </c>
      <c r="J26339">
        <v>0</v>
      </c>
      <c r="K26339" t="s">
        <v>101145</v>
      </c>
    </row>
    <row r="26340" spans="1:11" x14ac:dyDescent="0.3">
      <c r="A26340" t="s">
        <v>101146</v>
      </c>
      <c r="B26340" t="s">
        <v>101147</v>
      </c>
      <c r="C26340" t="s">
        <v>558</v>
      </c>
      <c r="D26340" t="s">
        <v>101148</v>
      </c>
      <c r="E26340" t="s">
        <v>1692</v>
      </c>
      <c r="F26340" t="s">
        <v>7061</v>
      </c>
      <c r="G26340" t="s">
        <v>42</v>
      </c>
      <c r="H26340">
        <v>0</v>
      </c>
      <c r="I26340">
        <v>0</v>
      </c>
      <c r="J26340">
        <v>0</v>
      </c>
      <c r="K26340" t="s">
        <v>101149</v>
      </c>
    </row>
    <row r="26341" spans="1:11" x14ac:dyDescent="0.3">
      <c r="A26341" t="s">
        <v>101150</v>
      </c>
      <c r="C26341" t="s">
        <v>147</v>
      </c>
      <c r="D26341" t="s">
        <v>101151</v>
      </c>
      <c r="E26341" t="s">
        <v>4768</v>
      </c>
      <c r="F26341" t="s">
        <v>12810</v>
      </c>
      <c r="G26341" t="s">
        <v>42</v>
      </c>
      <c r="H26341">
        <v>0</v>
      </c>
      <c r="I26341">
        <v>0</v>
      </c>
      <c r="J26341">
        <v>0</v>
      </c>
      <c r="K26341" t="s">
        <v>101152</v>
      </c>
    </row>
    <row r="26342" spans="1:11" x14ac:dyDescent="0.3">
      <c r="A26342" t="s">
        <v>101153</v>
      </c>
      <c r="C26342" t="s">
        <v>147</v>
      </c>
      <c r="D26342" t="s">
        <v>101154</v>
      </c>
      <c r="E26342" t="s">
        <v>4768</v>
      </c>
      <c r="F26342" t="s">
        <v>17165</v>
      </c>
      <c r="G26342" t="s">
        <v>42</v>
      </c>
      <c r="H26342">
        <v>0</v>
      </c>
      <c r="I26342">
        <v>0</v>
      </c>
      <c r="J26342">
        <v>0</v>
      </c>
      <c r="K26342" t="s">
        <v>101155</v>
      </c>
    </row>
    <row r="26343" spans="1:11" x14ac:dyDescent="0.3">
      <c r="A26343" t="s">
        <v>101156</v>
      </c>
      <c r="B26343" t="s">
        <v>101157</v>
      </c>
      <c r="C26343" t="s">
        <v>466</v>
      </c>
      <c r="D26343" t="s">
        <v>101158</v>
      </c>
      <c r="E26343" t="s">
        <v>98383</v>
      </c>
      <c r="F26343" t="s">
        <v>16</v>
      </c>
      <c r="G26343" t="s">
        <v>51430</v>
      </c>
      <c r="H26343">
        <v>0</v>
      </c>
      <c r="I26343">
        <v>0</v>
      </c>
      <c r="J26343">
        <v>0</v>
      </c>
      <c r="K26343" t="s">
        <v>101159</v>
      </c>
    </row>
    <row r="26344" spans="1:11" x14ac:dyDescent="0.3">
      <c r="A26344" t="s">
        <v>101160</v>
      </c>
      <c r="B26344" t="s">
        <v>101161</v>
      </c>
      <c r="C26344" t="s">
        <v>466</v>
      </c>
      <c r="D26344" t="s">
        <v>101162</v>
      </c>
      <c r="E26344" t="s">
        <v>98383</v>
      </c>
      <c r="F26344" t="s">
        <v>16</v>
      </c>
      <c r="G26344" t="s">
        <v>767</v>
      </c>
      <c r="H26344">
        <v>0</v>
      </c>
      <c r="I26344">
        <v>0</v>
      </c>
      <c r="J26344">
        <v>0</v>
      </c>
      <c r="K26344" t="s">
        <v>101163</v>
      </c>
    </row>
    <row r="26345" spans="1:11" x14ac:dyDescent="0.3">
      <c r="A26345" t="s">
        <v>101164</v>
      </c>
      <c r="B26345" t="s">
        <v>101165</v>
      </c>
      <c r="C26345" t="s">
        <v>466</v>
      </c>
      <c r="D26345" t="s">
        <v>101166</v>
      </c>
      <c r="E26345" t="s">
        <v>98383</v>
      </c>
      <c r="F26345" t="s">
        <v>16</v>
      </c>
      <c r="G26345" t="s">
        <v>65955</v>
      </c>
      <c r="H26345">
        <v>0</v>
      </c>
      <c r="I26345">
        <v>0</v>
      </c>
      <c r="J26345">
        <v>0</v>
      </c>
      <c r="K26345" t="s">
        <v>101167</v>
      </c>
    </row>
    <row r="26346" spans="1:11" x14ac:dyDescent="0.3">
      <c r="A26346" t="s">
        <v>101168</v>
      </c>
      <c r="B26346" t="s">
        <v>101169</v>
      </c>
      <c r="C26346" t="s">
        <v>466</v>
      </c>
      <c r="D26346" t="s">
        <v>101170</v>
      </c>
      <c r="E26346" t="s">
        <v>98383</v>
      </c>
      <c r="F26346" t="s">
        <v>16</v>
      </c>
      <c r="G26346" t="s">
        <v>12012</v>
      </c>
      <c r="H26346">
        <v>0</v>
      </c>
      <c r="I26346">
        <v>0</v>
      </c>
      <c r="J26346">
        <v>0</v>
      </c>
      <c r="K26346" t="s">
        <v>101171</v>
      </c>
    </row>
    <row r="26347" spans="1:11" x14ac:dyDescent="0.3">
      <c r="A26347" t="s">
        <v>101172</v>
      </c>
      <c r="B26347" t="s">
        <v>101173</v>
      </c>
      <c r="C26347" t="s">
        <v>466</v>
      </c>
      <c r="D26347" t="s">
        <v>101174</v>
      </c>
      <c r="E26347" t="s">
        <v>98383</v>
      </c>
      <c r="F26347" t="s">
        <v>16</v>
      </c>
      <c r="G26347" t="s">
        <v>637</v>
      </c>
      <c r="H26347">
        <v>0</v>
      </c>
      <c r="I26347">
        <v>0</v>
      </c>
      <c r="J26347">
        <v>0</v>
      </c>
      <c r="K26347" t="s">
        <v>101175</v>
      </c>
    </row>
    <row r="26348" spans="1:11" x14ac:dyDescent="0.3">
      <c r="A26348" t="s">
        <v>101176</v>
      </c>
      <c r="B26348" t="s">
        <v>101177</v>
      </c>
      <c r="C26348" t="s">
        <v>27</v>
      </c>
      <c r="D26348" t="e">
        <f>자외선.</f>
        <v>#NAME?</v>
      </c>
      <c r="E26348" t="s">
        <v>29</v>
      </c>
      <c r="F26348" t="s">
        <v>16</v>
      </c>
      <c r="G26348" t="s">
        <v>8935</v>
      </c>
      <c r="H26348">
        <v>0</v>
      </c>
      <c r="I26348">
        <v>0</v>
      </c>
      <c r="J26348">
        <v>0</v>
      </c>
      <c r="K26348" t="s">
        <v>101178</v>
      </c>
    </row>
    <row r="26349" spans="1:11" x14ac:dyDescent="0.3">
      <c r="A26349" t="s">
        <v>101179</v>
      </c>
      <c r="B26349" t="s">
        <v>101180</v>
      </c>
      <c r="C26349" t="s">
        <v>466</v>
      </c>
      <c r="D26349" t="s">
        <v>101181</v>
      </c>
      <c r="E26349" t="s">
        <v>98383</v>
      </c>
      <c r="F26349" t="s">
        <v>16</v>
      </c>
      <c r="G26349" t="s">
        <v>1224</v>
      </c>
      <c r="H26349">
        <v>0</v>
      </c>
      <c r="I26349">
        <v>0</v>
      </c>
      <c r="J26349">
        <v>0</v>
      </c>
      <c r="K26349" t="s">
        <v>101182</v>
      </c>
    </row>
    <row r="26350" spans="1:11" x14ac:dyDescent="0.3">
      <c r="A26350" t="s">
        <v>101183</v>
      </c>
      <c r="C26350" t="s">
        <v>466</v>
      </c>
      <c r="D26350" t="s">
        <v>101184</v>
      </c>
      <c r="E26350" t="s">
        <v>98383</v>
      </c>
      <c r="F26350" t="s">
        <v>16</v>
      </c>
      <c r="G26350" t="s">
        <v>13213</v>
      </c>
      <c r="H26350">
        <v>0</v>
      </c>
      <c r="I26350">
        <v>0</v>
      </c>
      <c r="J26350">
        <v>0</v>
      </c>
      <c r="K26350" t="s">
        <v>101185</v>
      </c>
    </row>
    <row r="26351" spans="1:11" x14ac:dyDescent="0.3">
      <c r="A26351" t="s">
        <v>101186</v>
      </c>
      <c r="B26351" t="s">
        <v>101187</v>
      </c>
      <c r="C26351" t="s">
        <v>20</v>
      </c>
      <c r="D26351" t="s">
        <v>101188</v>
      </c>
      <c r="E26351" t="s">
        <v>62177</v>
      </c>
      <c r="F26351" t="s">
        <v>5985</v>
      </c>
      <c r="G26351" t="s">
        <v>42</v>
      </c>
      <c r="H26351">
        <v>0</v>
      </c>
      <c r="I26351">
        <v>0</v>
      </c>
      <c r="J26351">
        <v>0</v>
      </c>
      <c r="K26351" t="s">
        <v>101189</v>
      </c>
    </row>
    <row r="26352" spans="1:11" x14ac:dyDescent="0.3">
      <c r="A26352" t="s">
        <v>101190</v>
      </c>
      <c r="B26352" t="s">
        <v>101191</v>
      </c>
      <c r="C26352" t="s">
        <v>20</v>
      </c>
      <c r="D26352" t="s">
        <v>101192</v>
      </c>
      <c r="E26352" t="s">
        <v>62177</v>
      </c>
      <c r="F26352" t="s">
        <v>10639</v>
      </c>
      <c r="G26352" t="s">
        <v>42</v>
      </c>
      <c r="H26352">
        <v>0</v>
      </c>
      <c r="I26352">
        <v>0</v>
      </c>
      <c r="J26352">
        <v>0</v>
      </c>
      <c r="K26352" t="s">
        <v>101193</v>
      </c>
    </row>
    <row r="26353" spans="1:11" x14ac:dyDescent="0.3">
      <c r="A26353" t="s">
        <v>101194</v>
      </c>
      <c r="C26353" t="s">
        <v>27</v>
      </c>
      <c r="D26353" t="s">
        <v>101195</v>
      </c>
      <c r="E26353" t="s">
        <v>99661</v>
      </c>
      <c r="F26353" t="s">
        <v>16</v>
      </c>
      <c r="G26353" t="s">
        <v>8767</v>
      </c>
      <c r="H26353">
        <v>0</v>
      </c>
      <c r="I26353">
        <v>0</v>
      </c>
      <c r="J26353">
        <v>0</v>
      </c>
      <c r="K26353" t="s">
        <v>101196</v>
      </c>
    </row>
    <row r="26354" spans="1:11" x14ac:dyDescent="0.3">
      <c r="A26354" t="s">
        <v>101197</v>
      </c>
      <c r="B26354" t="s">
        <v>101198</v>
      </c>
      <c r="C26354" t="s">
        <v>27</v>
      </c>
      <c r="D26354" t="s">
        <v>101199</v>
      </c>
      <c r="E26354" t="s">
        <v>99661</v>
      </c>
      <c r="F26354" t="s">
        <v>3296</v>
      </c>
      <c r="G26354" t="s">
        <v>42</v>
      </c>
      <c r="H26354">
        <v>0</v>
      </c>
      <c r="I26354">
        <v>0</v>
      </c>
      <c r="J26354">
        <v>0</v>
      </c>
      <c r="K26354" t="s">
        <v>101200</v>
      </c>
    </row>
    <row r="26355" spans="1:11" x14ac:dyDescent="0.3">
      <c r="A26355" t="s">
        <v>101201</v>
      </c>
      <c r="C26355" t="s">
        <v>27</v>
      </c>
      <c r="D26355" t="s">
        <v>101202</v>
      </c>
      <c r="E26355" t="s">
        <v>99661</v>
      </c>
      <c r="F26355" t="s">
        <v>16128</v>
      </c>
      <c r="G26355" t="s">
        <v>42</v>
      </c>
      <c r="H26355">
        <v>0</v>
      </c>
      <c r="I26355">
        <v>0</v>
      </c>
      <c r="J26355">
        <v>0</v>
      </c>
      <c r="K26355" t="s">
        <v>101203</v>
      </c>
    </row>
    <row r="26356" spans="1:11" x14ac:dyDescent="0.3">
      <c r="A26356" t="s">
        <v>101204</v>
      </c>
      <c r="C26356" t="s">
        <v>558</v>
      </c>
      <c r="D26356" t="s">
        <v>101205</v>
      </c>
      <c r="E26356" t="s">
        <v>981</v>
      </c>
      <c r="F26356" t="s">
        <v>2482</v>
      </c>
      <c r="G26356" t="s">
        <v>42</v>
      </c>
      <c r="H26356">
        <v>0</v>
      </c>
      <c r="I26356">
        <v>0</v>
      </c>
      <c r="J26356">
        <v>0</v>
      </c>
      <c r="K26356" t="s">
        <v>101206</v>
      </c>
    </row>
    <row r="26357" spans="1:11" x14ac:dyDescent="0.3">
      <c r="A26357" t="s">
        <v>101207</v>
      </c>
      <c r="C26357" t="s">
        <v>558</v>
      </c>
      <c r="E26357" t="s">
        <v>981</v>
      </c>
      <c r="F26357" t="s">
        <v>3038</v>
      </c>
      <c r="G26357" t="s">
        <v>42</v>
      </c>
      <c r="H26357">
        <v>0</v>
      </c>
      <c r="I26357">
        <v>0</v>
      </c>
      <c r="J26357">
        <v>0</v>
      </c>
      <c r="K26357" t="s">
        <v>101208</v>
      </c>
    </row>
    <row r="26358" spans="1:11" x14ac:dyDescent="0.3">
      <c r="A26358" t="s">
        <v>101209</v>
      </c>
      <c r="B26358" t="s">
        <v>101210</v>
      </c>
      <c r="C26358" t="s">
        <v>13</v>
      </c>
      <c r="D26358" t="s">
        <v>101211</v>
      </c>
      <c r="E26358" t="s">
        <v>15</v>
      </c>
      <c r="F26358" t="s">
        <v>16</v>
      </c>
      <c r="G26358" t="s">
        <v>16085</v>
      </c>
      <c r="H26358">
        <v>0</v>
      </c>
      <c r="I26358">
        <v>0</v>
      </c>
      <c r="J26358">
        <v>0</v>
      </c>
      <c r="K26358" t="s">
        <v>101212</v>
      </c>
    </row>
    <row r="26359" spans="1:11" x14ac:dyDescent="0.3">
      <c r="A26359" t="s">
        <v>101213</v>
      </c>
      <c r="C26359" t="s">
        <v>558</v>
      </c>
      <c r="D26359" t="s">
        <v>101214</v>
      </c>
      <c r="E26359" t="s">
        <v>981</v>
      </c>
      <c r="F26359" t="s">
        <v>3177</v>
      </c>
      <c r="G26359" t="s">
        <v>42</v>
      </c>
      <c r="H26359">
        <v>0</v>
      </c>
      <c r="I26359">
        <v>0</v>
      </c>
      <c r="J26359">
        <v>0</v>
      </c>
      <c r="K26359" t="s">
        <v>101215</v>
      </c>
    </row>
    <row r="26360" spans="1:11" x14ac:dyDescent="0.3">
      <c r="A26360" t="s">
        <v>101216</v>
      </c>
      <c r="C26360" t="s">
        <v>558</v>
      </c>
      <c r="D26360" t="s">
        <v>101217</v>
      </c>
      <c r="E26360" t="s">
        <v>981</v>
      </c>
      <c r="F26360" t="s">
        <v>2000</v>
      </c>
      <c r="G26360" t="s">
        <v>42</v>
      </c>
      <c r="H26360">
        <v>0</v>
      </c>
      <c r="I26360">
        <v>0</v>
      </c>
      <c r="J26360">
        <v>0</v>
      </c>
      <c r="K26360" t="s">
        <v>101218</v>
      </c>
    </row>
    <row r="26361" spans="1:11" x14ac:dyDescent="0.3">
      <c r="A26361" t="s">
        <v>101219</v>
      </c>
      <c r="C26361" t="s">
        <v>558</v>
      </c>
      <c r="D26361" t="s">
        <v>101220</v>
      </c>
      <c r="E26361" t="s">
        <v>981</v>
      </c>
      <c r="F26361" t="s">
        <v>3129</v>
      </c>
      <c r="G26361" t="s">
        <v>42</v>
      </c>
      <c r="H26361">
        <v>0</v>
      </c>
      <c r="I26361">
        <v>0</v>
      </c>
      <c r="J26361">
        <v>0</v>
      </c>
      <c r="K26361" t="s">
        <v>101221</v>
      </c>
    </row>
    <row r="26362" spans="1:11" x14ac:dyDescent="0.3">
      <c r="A26362" t="s">
        <v>101222</v>
      </c>
      <c r="C26362" t="s">
        <v>558</v>
      </c>
      <c r="E26362" t="s">
        <v>981</v>
      </c>
      <c r="F26362" t="s">
        <v>4609</v>
      </c>
      <c r="G26362" t="s">
        <v>42</v>
      </c>
      <c r="H26362">
        <v>0</v>
      </c>
      <c r="I26362">
        <v>0</v>
      </c>
      <c r="J26362">
        <v>0</v>
      </c>
      <c r="K26362" t="s">
        <v>101223</v>
      </c>
    </row>
    <row r="26363" spans="1:11" x14ac:dyDescent="0.3">
      <c r="A26363" t="s">
        <v>101224</v>
      </c>
      <c r="C26363" t="s">
        <v>558</v>
      </c>
      <c r="D26363" t="s">
        <v>101225</v>
      </c>
      <c r="E26363" t="s">
        <v>1692</v>
      </c>
      <c r="F26363" t="s">
        <v>14780</v>
      </c>
      <c r="G26363" t="s">
        <v>42</v>
      </c>
      <c r="H26363">
        <v>0</v>
      </c>
      <c r="I26363">
        <v>0</v>
      </c>
      <c r="J26363">
        <v>0</v>
      </c>
      <c r="K26363" t="s">
        <v>101226</v>
      </c>
    </row>
    <row r="26364" spans="1:11" x14ac:dyDescent="0.3">
      <c r="A26364" t="s">
        <v>101227</v>
      </c>
      <c r="C26364" t="s">
        <v>20</v>
      </c>
      <c r="D26364" t="s">
        <v>101228</v>
      </c>
      <c r="E26364" t="s">
        <v>62177</v>
      </c>
      <c r="F26364" t="s">
        <v>16</v>
      </c>
      <c r="G26364" t="s">
        <v>632</v>
      </c>
      <c r="H26364">
        <v>0</v>
      </c>
      <c r="I26364">
        <v>0</v>
      </c>
      <c r="J26364">
        <v>0</v>
      </c>
      <c r="K26364" t="s">
        <v>101229</v>
      </c>
    </row>
    <row r="26365" spans="1:11" x14ac:dyDescent="0.3">
      <c r="A26365" t="s">
        <v>101230</v>
      </c>
      <c r="B26365" t="s">
        <v>101231</v>
      </c>
      <c r="C26365" t="s">
        <v>13</v>
      </c>
      <c r="D26365" t="s">
        <v>101232</v>
      </c>
      <c r="E26365" t="s">
        <v>66626</v>
      </c>
      <c r="F26365" t="s">
        <v>16</v>
      </c>
      <c r="G26365" t="s">
        <v>3120</v>
      </c>
      <c r="H26365">
        <v>0</v>
      </c>
      <c r="I26365">
        <v>0</v>
      </c>
      <c r="J26365">
        <v>0</v>
      </c>
      <c r="K26365" t="s">
        <v>101233</v>
      </c>
    </row>
    <row r="26366" spans="1:11" x14ac:dyDescent="0.3">
      <c r="A26366" t="s">
        <v>101234</v>
      </c>
      <c r="C26366" t="s">
        <v>27</v>
      </c>
      <c r="D26366" t="s">
        <v>101235</v>
      </c>
      <c r="E26366" t="s">
        <v>99661</v>
      </c>
      <c r="F26366" t="s">
        <v>2892</v>
      </c>
      <c r="G26366" t="s">
        <v>42</v>
      </c>
      <c r="H26366">
        <v>0</v>
      </c>
      <c r="I26366">
        <v>0</v>
      </c>
      <c r="J26366">
        <v>0</v>
      </c>
      <c r="K26366" t="s">
        <v>101236</v>
      </c>
    </row>
    <row r="26367" spans="1:11" x14ac:dyDescent="0.3">
      <c r="A26367" t="s">
        <v>101237</v>
      </c>
      <c r="B26367" t="s">
        <v>101238</v>
      </c>
      <c r="C26367" t="s">
        <v>147</v>
      </c>
      <c r="D26367" t="s">
        <v>101239</v>
      </c>
      <c r="E26367" t="s">
        <v>4768</v>
      </c>
      <c r="F26367" t="s">
        <v>7555</v>
      </c>
      <c r="G26367" t="s">
        <v>42</v>
      </c>
      <c r="H26367">
        <v>0</v>
      </c>
      <c r="I26367">
        <v>0</v>
      </c>
      <c r="J26367">
        <v>0</v>
      </c>
      <c r="K26367" t="s">
        <v>101240</v>
      </c>
    </row>
    <row r="26368" spans="1:11" x14ac:dyDescent="0.3">
      <c r="A26368" t="s">
        <v>101241</v>
      </c>
      <c r="C26368" t="s">
        <v>147</v>
      </c>
      <c r="D26368" t="s">
        <v>101242</v>
      </c>
      <c r="E26368" t="s">
        <v>4768</v>
      </c>
      <c r="F26368" t="s">
        <v>968</v>
      </c>
      <c r="G26368" t="s">
        <v>42</v>
      </c>
      <c r="H26368">
        <v>0</v>
      </c>
      <c r="I26368">
        <v>0</v>
      </c>
      <c r="J26368">
        <v>0</v>
      </c>
      <c r="K26368" t="s">
        <v>101243</v>
      </c>
    </row>
    <row r="26369" spans="1:11" x14ac:dyDescent="0.3">
      <c r="A26369" t="s">
        <v>101244</v>
      </c>
      <c r="B26369" t="s">
        <v>101245</v>
      </c>
      <c r="C26369" t="s">
        <v>13</v>
      </c>
      <c r="D26369" t="s">
        <v>101246</v>
      </c>
      <c r="E26369" t="s">
        <v>15</v>
      </c>
      <c r="F26369" t="s">
        <v>16</v>
      </c>
      <c r="G26369" t="s">
        <v>83</v>
      </c>
      <c r="H26369">
        <v>0</v>
      </c>
      <c r="I26369">
        <v>0</v>
      </c>
      <c r="J26369">
        <v>0</v>
      </c>
      <c r="K26369" t="s">
        <v>101247</v>
      </c>
    </row>
    <row r="26370" spans="1:11" x14ac:dyDescent="0.3">
      <c r="A26370" t="s">
        <v>101248</v>
      </c>
      <c r="B26370" t="s">
        <v>101249</v>
      </c>
      <c r="C26370" t="s">
        <v>20</v>
      </c>
      <c r="D26370" t="s">
        <v>101250</v>
      </c>
      <c r="E26370" t="s">
        <v>62177</v>
      </c>
      <c r="F26370" t="s">
        <v>15181</v>
      </c>
      <c r="G26370" t="s">
        <v>822</v>
      </c>
      <c r="H26370">
        <v>0</v>
      </c>
      <c r="I26370">
        <v>0</v>
      </c>
      <c r="J26370">
        <v>0</v>
      </c>
      <c r="K26370" t="s">
        <v>101251</v>
      </c>
    </row>
    <row r="26371" spans="1:11" x14ac:dyDescent="0.3">
      <c r="A26371" t="s">
        <v>101252</v>
      </c>
      <c r="B26371" t="s">
        <v>101253</v>
      </c>
      <c r="C26371" t="s">
        <v>20</v>
      </c>
      <c r="D26371" t="s">
        <v>101254</v>
      </c>
      <c r="E26371" t="s">
        <v>62177</v>
      </c>
      <c r="F26371" t="s">
        <v>16</v>
      </c>
      <c r="G26371" t="s">
        <v>822</v>
      </c>
      <c r="H26371">
        <v>0</v>
      </c>
      <c r="I26371">
        <v>0</v>
      </c>
      <c r="J26371">
        <v>0</v>
      </c>
      <c r="K26371" t="s">
        <v>101255</v>
      </c>
    </row>
    <row r="26372" spans="1:11" x14ac:dyDescent="0.3">
      <c r="A26372" t="s">
        <v>101256</v>
      </c>
      <c r="B26372" t="s">
        <v>101257</v>
      </c>
      <c r="C26372" t="s">
        <v>147</v>
      </c>
      <c r="D26372" t="s">
        <v>101258</v>
      </c>
      <c r="E26372" t="s">
        <v>4768</v>
      </c>
      <c r="F26372" t="s">
        <v>4100</v>
      </c>
      <c r="G26372" t="s">
        <v>42</v>
      </c>
      <c r="H26372">
        <v>0</v>
      </c>
      <c r="I26372">
        <v>0</v>
      </c>
      <c r="J26372">
        <v>0</v>
      </c>
      <c r="K26372" t="s">
        <v>101259</v>
      </c>
    </row>
    <row r="26373" spans="1:11" x14ac:dyDescent="0.3">
      <c r="A26373" t="s">
        <v>101260</v>
      </c>
      <c r="C26373" t="s">
        <v>27</v>
      </c>
      <c r="D26373" t="s">
        <v>101261</v>
      </c>
      <c r="E26373" t="s">
        <v>99661</v>
      </c>
      <c r="F26373" t="s">
        <v>10022</v>
      </c>
      <c r="G26373" t="s">
        <v>42</v>
      </c>
      <c r="H26373">
        <v>0</v>
      </c>
      <c r="I26373">
        <v>0</v>
      </c>
      <c r="J26373">
        <v>0</v>
      </c>
      <c r="K26373" t="s">
        <v>101262</v>
      </c>
    </row>
    <row r="26374" spans="1:11" x14ac:dyDescent="0.3">
      <c r="A26374" t="s">
        <v>101263</v>
      </c>
      <c r="C26374" t="s">
        <v>147</v>
      </c>
      <c r="D26374" t="s">
        <v>101264</v>
      </c>
      <c r="E26374" t="s">
        <v>4768</v>
      </c>
      <c r="F26374" t="s">
        <v>12955</v>
      </c>
      <c r="G26374" t="s">
        <v>42</v>
      </c>
      <c r="H26374">
        <v>0</v>
      </c>
      <c r="I26374">
        <v>0</v>
      </c>
      <c r="J26374">
        <v>0</v>
      </c>
      <c r="K26374" t="s">
        <v>101265</v>
      </c>
    </row>
    <row r="26375" spans="1:11" x14ac:dyDescent="0.3">
      <c r="A26375" t="s">
        <v>101266</v>
      </c>
      <c r="C26375" t="s">
        <v>147</v>
      </c>
      <c r="D26375" t="s">
        <v>101267</v>
      </c>
      <c r="E26375" t="s">
        <v>4768</v>
      </c>
      <c r="F26375" t="s">
        <v>55542</v>
      </c>
      <c r="G26375" t="s">
        <v>42</v>
      </c>
      <c r="H26375">
        <v>0</v>
      </c>
      <c r="I26375">
        <v>0</v>
      </c>
      <c r="J26375">
        <v>0</v>
      </c>
      <c r="K26375" t="s">
        <v>101268</v>
      </c>
    </row>
    <row r="26376" spans="1:11" x14ac:dyDescent="0.3">
      <c r="A26376" t="s">
        <v>101269</v>
      </c>
      <c r="B26376" t="s">
        <v>78272</v>
      </c>
      <c r="C26376" t="s">
        <v>147</v>
      </c>
      <c r="D26376" t="s">
        <v>101270</v>
      </c>
      <c r="E26376" t="s">
        <v>4768</v>
      </c>
      <c r="F26376" t="s">
        <v>2257</v>
      </c>
      <c r="G26376" t="s">
        <v>42</v>
      </c>
      <c r="H26376">
        <v>0</v>
      </c>
      <c r="I26376">
        <v>0</v>
      </c>
      <c r="J26376">
        <v>0</v>
      </c>
      <c r="K26376" t="s">
        <v>101271</v>
      </c>
    </row>
    <row r="26377" spans="1:11" x14ac:dyDescent="0.3">
      <c r="A26377" t="s">
        <v>101272</v>
      </c>
      <c r="C26377" t="s">
        <v>147</v>
      </c>
      <c r="D26377" t="s">
        <v>101273</v>
      </c>
      <c r="E26377" t="s">
        <v>4768</v>
      </c>
      <c r="F26377" t="s">
        <v>7876</v>
      </c>
      <c r="G26377" t="s">
        <v>42</v>
      </c>
      <c r="H26377">
        <v>0</v>
      </c>
      <c r="I26377">
        <v>0</v>
      </c>
      <c r="J26377">
        <v>0</v>
      </c>
      <c r="K26377" t="s">
        <v>101274</v>
      </c>
    </row>
    <row r="26378" spans="1:11" x14ac:dyDescent="0.3">
      <c r="A26378" t="s">
        <v>101275</v>
      </c>
      <c r="C26378" t="s">
        <v>147</v>
      </c>
      <c r="D26378" t="s">
        <v>101276</v>
      </c>
      <c r="E26378" t="s">
        <v>4768</v>
      </c>
      <c r="F26378" t="s">
        <v>7794</v>
      </c>
      <c r="G26378" t="s">
        <v>42</v>
      </c>
      <c r="H26378">
        <v>0</v>
      </c>
      <c r="I26378">
        <v>0</v>
      </c>
      <c r="J26378">
        <v>0</v>
      </c>
      <c r="K26378" t="s">
        <v>101277</v>
      </c>
    </row>
    <row r="26379" spans="1:11" x14ac:dyDescent="0.3">
      <c r="A26379" t="s">
        <v>101278</v>
      </c>
      <c r="C26379" t="s">
        <v>27</v>
      </c>
      <c r="D26379" t="s">
        <v>101279</v>
      </c>
      <c r="E26379" t="s">
        <v>99661</v>
      </c>
      <c r="F26379" t="s">
        <v>982</v>
      </c>
      <c r="G26379" t="s">
        <v>42</v>
      </c>
      <c r="H26379">
        <v>0</v>
      </c>
      <c r="I26379">
        <v>0</v>
      </c>
      <c r="J26379">
        <v>0</v>
      </c>
      <c r="K26379" t="s">
        <v>101280</v>
      </c>
    </row>
    <row r="26380" spans="1:11" x14ac:dyDescent="0.3">
      <c r="A26380" t="s">
        <v>101281</v>
      </c>
      <c r="B26380" t="s">
        <v>101282</v>
      </c>
      <c r="C26380" t="s">
        <v>27</v>
      </c>
      <c r="D26380" t="s">
        <v>101283</v>
      </c>
      <c r="E26380" t="s">
        <v>29</v>
      </c>
      <c r="F26380" t="s">
        <v>16</v>
      </c>
      <c r="G26380" t="s">
        <v>7885</v>
      </c>
      <c r="H26380">
        <v>0</v>
      </c>
      <c r="I26380">
        <v>0</v>
      </c>
      <c r="J26380">
        <v>0</v>
      </c>
      <c r="K26380" t="s">
        <v>101284</v>
      </c>
    </row>
    <row r="26381" spans="1:11" x14ac:dyDescent="0.3">
      <c r="A26381" t="s">
        <v>101285</v>
      </c>
      <c r="C26381" t="s">
        <v>147</v>
      </c>
      <c r="D26381" t="s">
        <v>101286</v>
      </c>
      <c r="E26381" t="s">
        <v>4768</v>
      </c>
      <c r="F26381" t="s">
        <v>4024</v>
      </c>
      <c r="G26381" t="s">
        <v>42</v>
      </c>
      <c r="H26381">
        <v>0</v>
      </c>
      <c r="I26381">
        <v>0</v>
      </c>
      <c r="J26381">
        <v>0</v>
      </c>
      <c r="K26381" t="s">
        <v>101287</v>
      </c>
    </row>
    <row r="26382" spans="1:11" x14ac:dyDescent="0.3">
      <c r="A26382" t="s">
        <v>101288</v>
      </c>
      <c r="B26382" t="s">
        <v>101289</v>
      </c>
      <c r="C26382" t="s">
        <v>27</v>
      </c>
      <c r="D26382" t="s">
        <v>101290</v>
      </c>
      <c r="E26382" t="s">
        <v>99661</v>
      </c>
      <c r="F26382" t="s">
        <v>160</v>
      </c>
      <c r="G26382" t="s">
        <v>42</v>
      </c>
      <c r="H26382">
        <v>0</v>
      </c>
      <c r="I26382">
        <v>0</v>
      </c>
      <c r="J26382">
        <v>0</v>
      </c>
      <c r="K26382" t="s">
        <v>101291</v>
      </c>
    </row>
    <row r="26383" spans="1:11" x14ac:dyDescent="0.3">
      <c r="A26383" t="s">
        <v>101292</v>
      </c>
      <c r="B26383" t="s">
        <v>101293</v>
      </c>
      <c r="C26383" t="s">
        <v>558</v>
      </c>
      <c r="D26383" t="s">
        <v>101294</v>
      </c>
      <c r="E26383" t="s">
        <v>1692</v>
      </c>
      <c r="F26383" t="s">
        <v>16</v>
      </c>
      <c r="G26383" t="s">
        <v>8595</v>
      </c>
      <c r="H26383">
        <v>0</v>
      </c>
      <c r="I26383">
        <v>0</v>
      </c>
      <c r="J26383">
        <v>0</v>
      </c>
      <c r="K26383" t="s">
        <v>101295</v>
      </c>
    </row>
    <row r="26384" spans="1:11" x14ac:dyDescent="0.3">
      <c r="A26384" t="s">
        <v>101296</v>
      </c>
      <c r="B26384" t="s">
        <v>101297</v>
      </c>
      <c r="C26384" t="s">
        <v>27</v>
      </c>
      <c r="D26384" t="s">
        <v>101298</v>
      </c>
      <c r="E26384" t="s">
        <v>99661</v>
      </c>
      <c r="F26384" t="s">
        <v>16</v>
      </c>
      <c r="G26384" t="s">
        <v>4717</v>
      </c>
      <c r="H26384">
        <v>0</v>
      </c>
      <c r="I26384">
        <v>0</v>
      </c>
      <c r="J26384">
        <v>0</v>
      </c>
      <c r="K26384" t="s">
        <v>101299</v>
      </c>
    </row>
    <row r="26385" spans="1:11" x14ac:dyDescent="0.3">
      <c r="A26385" t="s">
        <v>101300</v>
      </c>
      <c r="B26385" t="s">
        <v>101301</v>
      </c>
      <c r="C26385" t="s">
        <v>558</v>
      </c>
      <c r="D26385" t="s">
        <v>101302</v>
      </c>
      <c r="E26385" t="s">
        <v>1692</v>
      </c>
      <c r="F26385" t="s">
        <v>16</v>
      </c>
      <c r="G26385" t="s">
        <v>8877</v>
      </c>
      <c r="H26385">
        <v>0</v>
      </c>
      <c r="I26385">
        <v>0</v>
      </c>
      <c r="J26385">
        <v>0</v>
      </c>
      <c r="K26385" t="s">
        <v>101303</v>
      </c>
    </row>
    <row r="26386" spans="1:11" x14ac:dyDescent="0.3">
      <c r="A26386" t="s">
        <v>101304</v>
      </c>
      <c r="B26386" t="s">
        <v>101305</v>
      </c>
      <c r="C26386" t="s">
        <v>27</v>
      </c>
      <c r="D26386" t="s">
        <v>101306</v>
      </c>
      <c r="E26386" t="s">
        <v>99661</v>
      </c>
      <c r="F26386" t="s">
        <v>16</v>
      </c>
      <c r="G26386" t="s">
        <v>12395</v>
      </c>
      <c r="H26386">
        <v>0</v>
      </c>
      <c r="I26386">
        <v>0</v>
      </c>
      <c r="J26386">
        <v>0</v>
      </c>
      <c r="K26386" t="s">
        <v>101307</v>
      </c>
    </row>
    <row r="26387" spans="1:11" x14ac:dyDescent="0.3">
      <c r="A26387" t="s">
        <v>101308</v>
      </c>
      <c r="C26387" t="s">
        <v>27</v>
      </c>
      <c r="D26387" t="s">
        <v>101309</v>
      </c>
      <c r="E26387" t="s">
        <v>99661</v>
      </c>
      <c r="F26387" t="s">
        <v>1947</v>
      </c>
      <c r="G26387" t="s">
        <v>42</v>
      </c>
      <c r="H26387">
        <v>0</v>
      </c>
      <c r="I26387">
        <v>0</v>
      </c>
      <c r="J26387">
        <v>0</v>
      </c>
      <c r="K26387" t="s">
        <v>101310</v>
      </c>
    </row>
    <row r="26388" spans="1:11" x14ac:dyDescent="0.3">
      <c r="A26388" t="s">
        <v>101311</v>
      </c>
      <c r="B26388" t="s">
        <v>79574</v>
      </c>
      <c r="C26388" t="s">
        <v>27</v>
      </c>
      <c r="D26388" t="s">
        <v>101312</v>
      </c>
      <c r="E26388" t="s">
        <v>99661</v>
      </c>
      <c r="F26388" t="s">
        <v>16</v>
      </c>
      <c r="G26388" t="s">
        <v>3361</v>
      </c>
      <c r="H26388">
        <v>0</v>
      </c>
      <c r="I26388">
        <v>0</v>
      </c>
      <c r="J26388">
        <v>0</v>
      </c>
      <c r="K26388" t="s">
        <v>101313</v>
      </c>
    </row>
    <row r="26389" spans="1:11" x14ac:dyDescent="0.3">
      <c r="A26389" t="s">
        <v>101314</v>
      </c>
      <c r="B26389" t="s">
        <v>101315</v>
      </c>
      <c r="C26389" t="s">
        <v>558</v>
      </c>
      <c r="D26389" t="s">
        <v>101316</v>
      </c>
      <c r="E26389" t="s">
        <v>1462</v>
      </c>
      <c r="F26389" t="s">
        <v>16</v>
      </c>
      <c r="G26389" t="s">
        <v>469</v>
      </c>
      <c r="H26389">
        <v>0</v>
      </c>
      <c r="I26389">
        <v>0</v>
      </c>
      <c r="J26389">
        <v>0</v>
      </c>
      <c r="K26389" t="s">
        <v>101317</v>
      </c>
    </row>
    <row r="26390" spans="1:11" x14ac:dyDescent="0.3">
      <c r="A26390" t="s">
        <v>101318</v>
      </c>
      <c r="B26390" t="s">
        <v>101319</v>
      </c>
      <c r="C26390" t="s">
        <v>27</v>
      </c>
      <c r="D26390" t="s">
        <v>101320</v>
      </c>
      <c r="E26390" t="s">
        <v>99661</v>
      </c>
      <c r="F26390" t="s">
        <v>24176</v>
      </c>
      <c r="G26390" t="s">
        <v>5397</v>
      </c>
      <c r="H26390">
        <v>0</v>
      </c>
      <c r="I26390">
        <v>0</v>
      </c>
      <c r="J26390">
        <v>0</v>
      </c>
      <c r="K26390" t="s">
        <v>101321</v>
      </c>
    </row>
    <row r="26391" spans="1:11" x14ac:dyDescent="0.3">
      <c r="A26391" t="s">
        <v>101322</v>
      </c>
      <c r="C26391" t="s">
        <v>27</v>
      </c>
      <c r="D26391" t="s">
        <v>101323</v>
      </c>
      <c r="E26391" t="s">
        <v>99661</v>
      </c>
      <c r="F26391" t="s">
        <v>1067</v>
      </c>
      <c r="G26391" t="s">
        <v>3669</v>
      </c>
      <c r="H26391">
        <v>0</v>
      </c>
      <c r="I26391">
        <v>0</v>
      </c>
      <c r="J26391">
        <v>0</v>
      </c>
      <c r="K26391" t="s">
        <v>101324</v>
      </c>
    </row>
    <row r="26392" spans="1:11" x14ac:dyDescent="0.3">
      <c r="A26392" t="s">
        <v>101325</v>
      </c>
      <c r="B26392" t="s">
        <v>101326</v>
      </c>
      <c r="C26392" t="s">
        <v>147</v>
      </c>
      <c r="D26392" t="s">
        <v>101327</v>
      </c>
      <c r="E26392" t="s">
        <v>183</v>
      </c>
      <c r="F26392" t="s">
        <v>2277</v>
      </c>
      <c r="G26392" t="s">
        <v>42</v>
      </c>
      <c r="H26392">
        <v>0</v>
      </c>
      <c r="I26392">
        <v>0</v>
      </c>
      <c r="J26392">
        <v>0</v>
      </c>
      <c r="K26392" t="s">
        <v>101328</v>
      </c>
    </row>
    <row r="26393" spans="1:11" x14ac:dyDescent="0.3">
      <c r="A26393" t="s">
        <v>101329</v>
      </c>
      <c r="B26393" t="s">
        <v>101330</v>
      </c>
      <c r="C26393" t="s">
        <v>147</v>
      </c>
      <c r="D26393" t="s">
        <v>101331</v>
      </c>
      <c r="E26393" t="s">
        <v>183</v>
      </c>
      <c r="F26393" t="s">
        <v>9405</v>
      </c>
      <c r="G26393" t="s">
        <v>42</v>
      </c>
      <c r="H26393">
        <v>0</v>
      </c>
      <c r="I26393">
        <v>0</v>
      </c>
      <c r="J26393">
        <v>0</v>
      </c>
      <c r="K26393" t="s">
        <v>101332</v>
      </c>
    </row>
    <row r="26394" spans="1:11" x14ac:dyDescent="0.3">
      <c r="A26394" t="s">
        <v>101333</v>
      </c>
      <c r="B26394" t="s">
        <v>101334</v>
      </c>
      <c r="C26394" t="s">
        <v>27</v>
      </c>
      <c r="D26394" t="s">
        <v>101335</v>
      </c>
      <c r="E26394" t="s">
        <v>99661</v>
      </c>
      <c r="F26394" t="s">
        <v>39973</v>
      </c>
      <c r="G26394" t="s">
        <v>42</v>
      </c>
      <c r="H26394">
        <v>0</v>
      </c>
      <c r="I26394">
        <v>0</v>
      </c>
      <c r="J26394">
        <v>0</v>
      </c>
      <c r="K26394" t="s">
        <v>101336</v>
      </c>
    </row>
    <row r="26395" spans="1:11" x14ac:dyDescent="0.3">
      <c r="A26395" t="s">
        <v>101337</v>
      </c>
      <c r="C26395" t="s">
        <v>27</v>
      </c>
      <c r="D26395" t="s">
        <v>101338</v>
      </c>
      <c r="E26395" t="s">
        <v>99661</v>
      </c>
      <c r="F26395" t="s">
        <v>16</v>
      </c>
      <c r="G26395" t="s">
        <v>42</v>
      </c>
      <c r="H26395">
        <v>0</v>
      </c>
      <c r="I26395">
        <v>0</v>
      </c>
      <c r="J26395">
        <v>0</v>
      </c>
      <c r="K26395" t="s">
        <v>101339</v>
      </c>
    </row>
    <row r="26396" spans="1:11" x14ac:dyDescent="0.3">
      <c r="A26396" t="s">
        <v>101340</v>
      </c>
      <c r="C26396" t="s">
        <v>27</v>
      </c>
      <c r="D26396" t="s">
        <v>101341</v>
      </c>
      <c r="E26396" t="s">
        <v>99661</v>
      </c>
      <c r="F26396" t="s">
        <v>16</v>
      </c>
      <c r="G26396" t="s">
        <v>10755</v>
      </c>
      <c r="H26396">
        <v>0</v>
      </c>
      <c r="I26396">
        <v>0</v>
      </c>
      <c r="J26396">
        <v>0</v>
      </c>
      <c r="K26396" t="s">
        <v>101342</v>
      </c>
    </row>
    <row r="26397" spans="1:11" x14ac:dyDescent="0.3">
      <c r="A26397" t="s">
        <v>101343</v>
      </c>
      <c r="B26397" t="s">
        <v>101344</v>
      </c>
      <c r="C26397" t="s">
        <v>27</v>
      </c>
      <c r="D26397" t="s">
        <v>101345</v>
      </c>
      <c r="E26397" t="s">
        <v>99661</v>
      </c>
      <c r="F26397" t="s">
        <v>11585</v>
      </c>
      <c r="G26397" t="s">
        <v>42</v>
      </c>
      <c r="H26397">
        <v>0</v>
      </c>
      <c r="I26397">
        <v>0</v>
      </c>
      <c r="J26397">
        <v>0</v>
      </c>
      <c r="K26397" t="s">
        <v>101346</v>
      </c>
    </row>
    <row r="26398" spans="1:11" x14ac:dyDescent="0.3">
      <c r="A26398" t="s">
        <v>101347</v>
      </c>
      <c r="C26398" t="s">
        <v>27</v>
      </c>
      <c r="D26398" t="s">
        <v>101348</v>
      </c>
      <c r="E26398" t="s">
        <v>99661</v>
      </c>
      <c r="F26398" t="s">
        <v>407</v>
      </c>
      <c r="G26398" t="s">
        <v>42</v>
      </c>
      <c r="H26398">
        <v>0</v>
      </c>
      <c r="I26398">
        <v>0</v>
      </c>
      <c r="J26398">
        <v>0</v>
      </c>
      <c r="K26398" t="s">
        <v>101349</v>
      </c>
    </row>
    <row r="26399" spans="1:11" x14ac:dyDescent="0.3">
      <c r="A26399" t="s">
        <v>101350</v>
      </c>
      <c r="C26399" t="s">
        <v>27</v>
      </c>
      <c r="D26399" t="s">
        <v>101351</v>
      </c>
      <c r="E26399" t="s">
        <v>99661</v>
      </c>
      <c r="F26399" t="s">
        <v>1252</v>
      </c>
      <c r="G26399" t="s">
        <v>42</v>
      </c>
      <c r="H26399">
        <v>0</v>
      </c>
      <c r="I26399">
        <v>0</v>
      </c>
      <c r="J26399">
        <v>0</v>
      </c>
      <c r="K26399" t="s">
        <v>101352</v>
      </c>
    </row>
    <row r="26400" spans="1:11" x14ac:dyDescent="0.3">
      <c r="A26400" t="s">
        <v>101353</v>
      </c>
      <c r="B26400" t="s">
        <v>101354</v>
      </c>
      <c r="C26400" t="s">
        <v>13</v>
      </c>
      <c r="D26400" t="s">
        <v>101355</v>
      </c>
      <c r="E26400" t="s">
        <v>15</v>
      </c>
      <c r="F26400" t="s">
        <v>16</v>
      </c>
      <c r="G26400" t="s">
        <v>5504</v>
      </c>
      <c r="H26400">
        <v>0</v>
      </c>
      <c r="I26400">
        <v>0</v>
      </c>
      <c r="J26400">
        <v>0</v>
      </c>
      <c r="K26400" t="s">
        <v>101356</v>
      </c>
    </row>
    <row r="26401" spans="1:11" x14ac:dyDescent="0.3">
      <c r="A26401" t="s">
        <v>101357</v>
      </c>
      <c r="B26401" t="s">
        <v>101358</v>
      </c>
      <c r="C26401" t="s">
        <v>27</v>
      </c>
      <c r="D26401" t="s">
        <v>101359</v>
      </c>
      <c r="E26401" t="s">
        <v>99661</v>
      </c>
      <c r="F26401" t="s">
        <v>2176</v>
      </c>
      <c r="G26401" t="s">
        <v>42</v>
      </c>
      <c r="H26401">
        <v>0</v>
      </c>
      <c r="I26401">
        <v>0</v>
      </c>
      <c r="J26401">
        <v>0</v>
      </c>
      <c r="K26401" t="s">
        <v>101360</v>
      </c>
    </row>
    <row r="26402" spans="1:11" x14ac:dyDescent="0.3">
      <c r="A26402" t="s">
        <v>101361</v>
      </c>
      <c r="C26402" t="s">
        <v>27</v>
      </c>
      <c r="D26402" t="s">
        <v>101362</v>
      </c>
      <c r="E26402" t="s">
        <v>99661</v>
      </c>
      <c r="F26402" t="s">
        <v>417</v>
      </c>
      <c r="G26402" t="s">
        <v>42</v>
      </c>
      <c r="H26402">
        <v>0</v>
      </c>
      <c r="I26402">
        <v>0</v>
      </c>
      <c r="J26402">
        <v>0</v>
      </c>
      <c r="K26402" t="s">
        <v>101363</v>
      </c>
    </row>
    <row r="26403" spans="1:11" x14ac:dyDescent="0.3">
      <c r="A26403" t="s">
        <v>101364</v>
      </c>
      <c r="B26403" t="s">
        <v>63667</v>
      </c>
      <c r="C26403" t="s">
        <v>27</v>
      </c>
      <c r="D26403" t="s">
        <v>101365</v>
      </c>
      <c r="E26403" t="s">
        <v>99661</v>
      </c>
      <c r="F26403" t="s">
        <v>4174</v>
      </c>
      <c r="G26403" t="s">
        <v>42</v>
      </c>
      <c r="H26403">
        <v>0</v>
      </c>
      <c r="I26403">
        <v>0</v>
      </c>
      <c r="J26403">
        <v>0</v>
      </c>
      <c r="K26403" t="s">
        <v>101366</v>
      </c>
    </row>
    <row r="26404" spans="1:11" x14ac:dyDescent="0.3">
      <c r="A26404" t="s">
        <v>101367</v>
      </c>
      <c r="B26404" t="s">
        <v>101368</v>
      </c>
      <c r="C26404" t="s">
        <v>147</v>
      </c>
      <c r="D26404" t="s">
        <v>101369</v>
      </c>
      <c r="E26404" t="s">
        <v>183</v>
      </c>
      <c r="F26404" t="s">
        <v>2595</v>
      </c>
      <c r="G26404" t="s">
        <v>42</v>
      </c>
      <c r="H26404">
        <v>0</v>
      </c>
      <c r="I26404">
        <v>0</v>
      </c>
      <c r="J26404">
        <v>0</v>
      </c>
      <c r="K26404" t="s">
        <v>101370</v>
      </c>
    </row>
    <row r="26405" spans="1:11" x14ac:dyDescent="0.3">
      <c r="A26405" t="s">
        <v>101371</v>
      </c>
      <c r="C26405" t="s">
        <v>27</v>
      </c>
      <c r="D26405" t="s">
        <v>101372</v>
      </c>
      <c r="E26405" t="s">
        <v>99661</v>
      </c>
      <c r="F26405" t="s">
        <v>16</v>
      </c>
      <c r="G26405" t="s">
        <v>7763</v>
      </c>
      <c r="H26405">
        <v>0</v>
      </c>
      <c r="I26405">
        <v>0</v>
      </c>
      <c r="J26405">
        <v>0</v>
      </c>
      <c r="K26405" t="s">
        <v>101373</v>
      </c>
    </row>
    <row r="26406" spans="1:11" x14ac:dyDescent="0.3">
      <c r="A26406" t="s">
        <v>101374</v>
      </c>
      <c r="C26406" t="s">
        <v>147</v>
      </c>
      <c r="D26406" t="s">
        <v>101375</v>
      </c>
      <c r="E26406" t="s">
        <v>183</v>
      </c>
      <c r="F26406" t="s">
        <v>12193</v>
      </c>
      <c r="G26406" t="s">
        <v>42</v>
      </c>
      <c r="H26406">
        <v>0</v>
      </c>
      <c r="I26406">
        <v>0</v>
      </c>
      <c r="J26406">
        <v>0</v>
      </c>
      <c r="K26406" t="s">
        <v>101376</v>
      </c>
    </row>
    <row r="26407" spans="1:11" x14ac:dyDescent="0.3">
      <c r="A26407" t="s">
        <v>101377</v>
      </c>
      <c r="B26407" t="s">
        <v>101378</v>
      </c>
      <c r="C26407" t="s">
        <v>558</v>
      </c>
      <c r="D26407" t="s">
        <v>101379</v>
      </c>
      <c r="E26407" t="s">
        <v>754</v>
      </c>
      <c r="F26407" t="s">
        <v>4769</v>
      </c>
      <c r="G26407" t="s">
        <v>42</v>
      </c>
      <c r="H26407">
        <v>0</v>
      </c>
      <c r="I26407">
        <v>0</v>
      </c>
      <c r="J26407">
        <v>0</v>
      </c>
      <c r="K26407" t="s">
        <v>101380</v>
      </c>
    </row>
    <row r="26408" spans="1:11" x14ac:dyDescent="0.3">
      <c r="A26408" t="s">
        <v>101381</v>
      </c>
      <c r="B26408" t="s">
        <v>101382</v>
      </c>
      <c r="C26408" t="s">
        <v>27</v>
      </c>
      <c r="D26408" t="s">
        <v>101383</v>
      </c>
      <c r="E26408" t="s">
        <v>29</v>
      </c>
      <c r="F26408" t="s">
        <v>16</v>
      </c>
      <c r="G26408" t="s">
        <v>45208</v>
      </c>
      <c r="H26408">
        <v>0</v>
      </c>
      <c r="I26408">
        <v>0</v>
      </c>
      <c r="J26408">
        <v>0</v>
      </c>
      <c r="K26408" t="s">
        <v>101384</v>
      </c>
    </row>
    <row r="26409" spans="1:11" x14ac:dyDescent="0.3">
      <c r="A26409" t="s">
        <v>101385</v>
      </c>
      <c r="B26409" t="s">
        <v>101386</v>
      </c>
      <c r="C26409" t="s">
        <v>147</v>
      </c>
      <c r="D26409" t="s">
        <v>101387</v>
      </c>
      <c r="E26409" t="s">
        <v>4768</v>
      </c>
      <c r="F26409" t="s">
        <v>3310</v>
      </c>
      <c r="G26409" t="s">
        <v>42</v>
      </c>
      <c r="H26409">
        <v>0</v>
      </c>
      <c r="I26409">
        <v>0</v>
      </c>
      <c r="J26409">
        <v>0</v>
      </c>
      <c r="K26409" t="s">
        <v>101388</v>
      </c>
    </row>
    <row r="26410" spans="1:11" x14ac:dyDescent="0.3">
      <c r="A26410" t="s">
        <v>101389</v>
      </c>
      <c r="B26410" t="s">
        <v>101390</v>
      </c>
      <c r="C26410" t="s">
        <v>27</v>
      </c>
      <c r="D26410" t="s">
        <v>101391</v>
      </c>
      <c r="E26410" t="s">
        <v>99661</v>
      </c>
      <c r="F26410" t="s">
        <v>19463</v>
      </c>
      <c r="G26410" t="s">
        <v>42</v>
      </c>
      <c r="H26410">
        <v>0</v>
      </c>
      <c r="I26410">
        <v>0</v>
      </c>
      <c r="J26410">
        <v>0</v>
      </c>
      <c r="K26410" t="s">
        <v>101392</v>
      </c>
    </row>
    <row r="26411" spans="1:11" x14ac:dyDescent="0.3">
      <c r="A26411" t="s">
        <v>101393</v>
      </c>
      <c r="C26411" t="s">
        <v>147</v>
      </c>
      <c r="D26411" t="s">
        <v>101394</v>
      </c>
      <c r="E26411" t="s">
        <v>4768</v>
      </c>
      <c r="F26411" t="s">
        <v>16153</v>
      </c>
      <c r="G26411" t="s">
        <v>42</v>
      </c>
      <c r="H26411">
        <v>0</v>
      </c>
      <c r="I26411">
        <v>0</v>
      </c>
      <c r="J26411">
        <v>0</v>
      </c>
      <c r="K26411" t="s">
        <v>101395</v>
      </c>
    </row>
    <row r="26412" spans="1:11" x14ac:dyDescent="0.3">
      <c r="A26412" t="s">
        <v>101396</v>
      </c>
      <c r="B26412" t="s">
        <v>14384</v>
      </c>
      <c r="C26412" t="s">
        <v>147</v>
      </c>
      <c r="D26412" t="s">
        <v>101397</v>
      </c>
      <c r="E26412" t="s">
        <v>4768</v>
      </c>
      <c r="F26412" t="s">
        <v>28710</v>
      </c>
      <c r="G26412" t="s">
        <v>42</v>
      </c>
      <c r="H26412">
        <v>0</v>
      </c>
      <c r="I26412">
        <v>0</v>
      </c>
      <c r="J26412">
        <v>0</v>
      </c>
      <c r="K26412" t="s">
        <v>101398</v>
      </c>
    </row>
    <row r="26413" spans="1:11" x14ac:dyDescent="0.3">
      <c r="A26413" t="s">
        <v>101399</v>
      </c>
      <c r="B26413" t="s">
        <v>44635</v>
      </c>
      <c r="C26413" t="s">
        <v>147</v>
      </c>
      <c r="D26413" t="s">
        <v>101400</v>
      </c>
      <c r="E26413" t="s">
        <v>4768</v>
      </c>
      <c r="F26413" t="s">
        <v>28710</v>
      </c>
      <c r="G26413" t="s">
        <v>42</v>
      </c>
      <c r="H26413">
        <v>0</v>
      </c>
      <c r="I26413">
        <v>0</v>
      </c>
      <c r="J26413">
        <v>0</v>
      </c>
      <c r="K26413" t="s">
        <v>101401</v>
      </c>
    </row>
    <row r="26414" spans="1:11" x14ac:dyDescent="0.3">
      <c r="A26414" t="s">
        <v>101402</v>
      </c>
      <c r="B26414" t="s">
        <v>101403</v>
      </c>
      <c r="C26414" t="s">
        <v>147</v>
      </c>
      <c r="D26414" t="e">
        <f>굽받침소로</f>
        <v>#NAME?</v>
      </c>
      <c r="E26414" t="s">
        <v>4768</v>
      </c>
      <c r="F26414" t="s">
        <v>870</v>
      </c>
      <c r="G26414" t="s">
        <v>42</v>
      </c>
      <c r="H26414">
        <v>0</v>
      </c>
      <c r="I26414">
        <v>0</v>
      </c>
      <c r="J26414">
        <v>0</v>
      </c>
      <c r="K26414" t="s">
        <v>101404</v>
      </c>
    </row>
    <row r="26415" spans="1:11" x14ac:dyDescent="0.3">
      <c r="A26415" t="s">
        <v>101405</v>
      </c>
      <c r="B26415" t="s">
        <v>101406</v>
      </c>
      <c r="C26415" t="s">
        <v>27</v>
      </c>
      <c r="D26415" t="s">
        <v>101407</v>
      </c>
      <c r="E26415" t="s">
        <v>99661</v>
      </c>
      <c r="F26415" t="s">
        <v>6830</v>
      </c>
      <c r="G26415" t="s">
        <v>42</v>
      </c>
      <c r="H26415">
        <v>0</v>
      </c>
      <c r="I26415">
        <v>0</v>
      </c>
      <c r="J26415">
        <v>0</v>
      </c>
      <c r="K26415" t="s">
        <v>101408</v>
      </c>
    </row>
    <row r="26416" spans="1:11" x14ac:dyDescent="0.3">
      <c r="A26416" t="s">
        <v>101409</v>
      </c>
      <c r="B26416" t="s">
        <v>101410</v>
      </c>
      <c r="C26416" t="s">
        <v>27</v>
      </c>
      <c r="D26416" t="s">
        <v>101411</v>
      </c>
      <c r="E26416" t="s">
        <v>99661</v>
      </c>
      <c r="F26416" t="s">
        <v>1531</v>
      </c>
      <c r="G26416" t="s">
        <v>42</v>
      </c>
      <c r="H26416">
        <v>0</v>
      </c>
      <c r="I26416">
        <v>0</v>
      </c>
      <c r="J26416">
        <v>0</v>
      </c>
      <c r="K26416" t="s">
        <v>101412</v>
      </c>
    </row>
    <row r="26417" spans="1:11" x14ac:dyDescent="0.3">
      <c r="A26417" t="s">
        <v>101413</v>
      </c>
      <c r="B26417" t="s">
        <v>101414</v>
      </c>
      <c r="C26417" t="s">
        <v>147</v>
      </c>
      <c r="D26417" t="s">
        <v>101415</v>
      </c>
      <c r="E26417" t="s">
        <v>4768</v>
      </c>
      <c r="F26417" t="s">
        <v>41</v>
      </c>
      <c r="G26417" t="s">
        <v>42</v>
      </c>
      <c r="H26417">
        <v>0</v>
      </c>
      <c r="I26417">
        <v>0</v>
      </c>
      <c r="J26417">
        <v>0</v>
      </c>
      <c r="K26417" t="s">
        <v>101416</v>
      </c>
    </row>
    <row r="26418" spans="1:11" x14ac:dyDescent="0.3">
      <c r="A26418" t="s">
        <v>101417</v>
      </c>
      <c r="B26418" t="s">
        <v>101418</v>
      </c>
      <c r="C26418" t="s">
        <v>13</v>
      </c>
      <c r="D26418" t="s">
        <v>101419</v>
      </c>
      <c r="E26418" t="s">
        <v>15</v>
      </c>
      <c r="F26418" t="s">
        <v>16</v>
      </c>
      <c r="G26418" t="s">
        <v>179</v>
      </c>
      <c r="H26418">
        <v>0</v>
      </c>
      <c r="I26418">
        <v>0</v>
      </c>
      <c r="J26418">
        <v>0</v>
      </c>
      <c r="K26418" t="s">
        <v>101420</v>
      </c>
    </row>
    <row r="26419" spans="1:11" x14ac:dyDescent="0.3">
      <c r="A26419" t="s">
        <v>101421</v>
      </c>
      <c r="B26419" t="s">
        <v>101422</v>
      </c>
      <c r="C26419" t="s">
        <v>27</v>
      </c>
      <c r="D26419" t="s">
        <v>101423</v>
      </c>
      <c r="E26419" t="s">
        <v>99661</v>
      </c>
      <c r="F26419" t="s">
        <v>1986</v>
      </c>
      <c r="G26419" t="s">
        <v>42</v>
      </c>
      <c r="H26419">
        <v>0</v>
      </c>
      <c r="I26419">
        <v>0</v>
      </c>
      <c r="J26419">
        <v>0</v>
      </c>
      <c r="K26419" t="s">
        <v>101424</v>
      </c>
    </row>
    <row r="26420" spans="1:11" x14ac:dyDescent="0.3">
      <c r="A26420" t="s">
        <v>101425</v>
      </c>
      <c r="B26420" t="s">
        <v>101426</v>
      </c>
      <c r="C26420" t="s">
        <v>27</v>
      </c>
      <c r="D26420" t="s">
        <v>101427</v>
      </c>
      <c r="E26420" t="s">
        <v>99661</v>
      </c>
      <c r="F26420" t="s">
        <v>16</v>
      </c>
      <c r="G26420" t="s">
        <v>3489</v>
      </c>
      <c r="H26420">
        <v>0</v>
      </c>
      <c r="I26420">
        <v>0</v>
      </c>
      <c r="J26420">
        <v>0</v>
      </c>
      <c r="K26420" t="s">
        <v>101428</v>
      </c>
    </row>
    <row r="26421" spans="1:11" x14ac:dyDescent="0.3">
      <c r="A26421" t="s">
        <v>101429</v>
      </c>
      <c r="B26421" t="s">
        <v>101430</v>
      </c>
      <c r="C26421" t="s">
        <v>27</v>
      </c>
      <c r="D26421" t="s">
        <v>101431</v>
      </c>
      <c r="E26421" t="s">
        <v>99661</v>
      </c>
      <c r="F26421" t="s">
        <v>4000</v>
      </c>
      <c r="G26421" t="s">
        <v>42</v>
      </c>
      <c r="H26421">
        <v>0</v>
      </c>
      <c r="I26421">
        <v>0</v>
      </c>
      <c r="J26421">
        <v>0</v>
      </c>
      <c r="K26421" t="s">
        <v>101432</v>
      </c>
    </row>
    <row r="26422" spans="1:11" x14ac:dyDescent="0.3">
      <c r="A26422" t="s">
        <v>101433</v>
      </c>
      <c r="B26422" t="s">
        <v>101434</v>
      </c>
      <c r="C26422" t="s">
        <v>558</v>
      </c>
      <c r="D26422" t="s">
        <v>101435</v>
      </c>
      <c r="E26422" t="s">
        <v>1692</v>
      </c>
      <c r="F26422" t="s">
        <v>16</v>
      </c>
      <c r="G26422" t="s">
        <v>29848</v>
      </c>
      <c r="H26422">
        <v>0</v>
      </c>
      <c r="I26422">
        <v>0</v>
      </c>
      <c r="J26422">
        <v>0</v>
      </c>
      <c r="K26422" t="s">
        <v>101436</v>
      </c>
    </row>
    <row r="26423" spans="1:11" x14ac:dyDescent="0.3">
      <c r="A26423" t="s">
        <v>101437</v>
      </c>
      <c r="B26423" t="s">
        <v>101438</v>
      </c>
      <c r="C26423" t="s">
        <v>27</v>
      </c>
      <c r="D26423" t="s">
        <v>101439</v>
      </c>
      <c r="E26423" t="s">
        <v>99661</v>
      </c>
      <c r="F26423" t="s">
        <v>16</v>
      </c>
      <c r="G26423" t="s">
        <v>18285</v>
      </c>
      <c r="H26423">
        <v>0</v>
      </c>
      <c r="I26423">
        <v>0</v>
      </c>
      <c r="J26423">
        <v>0</v>
      </c>
      <c r="K26423" t="s">
        <v>101440</v>
      </c>
    </row>
    <row r="26424" spans="1:11" x14ac:dyDescent="0.3">
      <c r="A26424" t="s">
        <v>101441</v>
      </c>
      <c r="B26424" t="s">
        <v>101442</v>
      </c>
      <c r="C26424" t="s">
        <v>13</v>
      </c>
      <c r="D26424" t="s">
        <v>101443</v>
      </c>
      <c r="E26424" t="s">
        <v>66626</v>
      </c>
      <c r="F26424" t="s">
        <v>16</v>
      </c>
      <c r="G26424" t="s">
        <v>11973</v>
      </c>
      <c r="H26424">
        <v>0</v>
      </c>
      <c r="I26424">
        <v>0</v>
      </c>
      <c r="J26424">
        <v>0</v>
      </c>
      <c r="K26424" t="s">
        <v>101444</v>
      </c>
    </row>
    <row r="26425" spans="1:11" x14ac:dyDescent="0.3">
      <c r="A26425" t="s">
        <v>101445</v>
      </c>
      <c r="B26425" t="s">
        <v>101446</v>
      </c>
      <c r="C26425" t="s">
        <v>13</v>
      </c>
      <c r="D26425" t="s">
        <v>101447</v>
      </c>
      <c r="E26425" t="s">
        <v>15</v>
      </c>
      <c r="F26425" t="s">
        <v>16</v>
      </c>
      <c r="G26425" t="s">
        <v>5092</v>
      </c>
      <c r="H26425">
        <v>0</v>
      </c>
      <c r="I26425">
        <v>0</v>
      </c>
      <c r="J26425">
        <v>0</v>
      </c>
      <c r="K26425" t="s">
        <v>101448</v>
      </c>
    </row>
    <row r="26426" spans="1:11" x14ac:dyDescent="0.3">
      <c r="A26426" t="s">
        <v>101449</v>
      </c>
      <c r="C26426" t="s">
        <v>558</v>
      </c>
      <c r="D26426" t="s">
        <v>101450</v>
      </c>
      <c r="E26426" t="s">
        <v>1692</v>
      </c>
      <c r="F26426" t="s">
        <v>16</v>
      </c>
      <c r="G26426" t="s">
        <v>21581</v>
      </c>
      <c r="H26426">
        <v>0</v>
      </c>
      <c r="I26426">
        <v>0</v>
      </c>
      <c r="J26426">
        <v>0</v>
      </c>
      <c r="K26426" t="s">
        <v>101451</v>
      </c>
    </row>
    <row r="26427" spans="1:11" x14ac:dyDescent="0.3">
      <c r="A26427" t="s">
        <v>101452</v>
      </c>
      <c r="B26427" t="s">
        <v>101453</v>
      </c>
      <c r="C26427" t="s">
        <v>13</v>
      </c>
      <c r="D26427" t="s">
        <v>101454</v>
      </c>
      <c r="E26427" t="s">
        <v>66626</v>
      </c>
      <c r="F26427" t="s">
        <v>16</v>
      </c>
      <c r="G26427" t="s">
        <v>54177</v>
      </c>
      <c r="H26427">
        <v>0</v>
      </c>
      <c r="I26427">
        <v>0</v>
      </c>
      <c r="J26427">
        <v>0</v>
      </c>
      <c r="K26427" t="s">
        <v>101455</v>
      </c>
    </row>
    <row r="26428" spans="1:11" x14ac:dyDescent="0.3">
      <c r="A26428" t="s">
        <v>101456</v>
      </c>
      <c r="B26428" t="s">
        <v>101457</v>
      </c>
      <c r="C26428" t="s">
        <v>13</v>
      </c>
      <c r="D26428" t="s">
        <v>101458</v>
      </c>
      <c r="E26428" t="s">
        <v>15</v>
      </c>
      <c r="F26428" t="s">
        <v>16</v>
      </c>
      <c r="G26428" t="s">
        <v>38443</v>
      </c>
      <c r="H26428">
        <v>0</v>
      </c>
      <c r="I26428">
        <v>0</v>
      </c>
      <c r="J26428">
        <v>0</v>
      </c>
      <c r="K26428" t="s">
        <v>101459</v>
      </c>
    </row>
    <row r="26429" spans="1:11" x14ac:dyDescent="0.3">
      <c r="A26429" t="s">
        <v>101460</v>
      </c>
      <c r="B26429" t="s">
        <v>95069</v>
      </c>
      <c r="C26429" t="s">
        <v>27</v>
      </c>
      <c r="D26429" t="s">
        <v>101461</v>
      </c>
      <c r="E26429" t="s">
        <v>99661</v>
      </c>
      <c r="F26429" t="s">
        <v>16</v>
      </c>
      <c r="G26429" t="s">
        <v>3955</v>
      </c>
      <c r="H26429">
        <v>0</v>
      </c>
      <c r="I26429">
        <v>0</v>
      </c>
      <c r="J26429">
        <v>0</v>
      </c>
      <c r="K26429" t="s">
        <v>101462</v>
      </c>
    </row>
    <row r="26430" spans="1:11" x14ac:dyDescent="0.3">
      <c r="A26430" t="s">
        <v>101463</v>
      </c>
      <c r="C26430" t="s">
        <v>13</v>
      </c>
      <c r="D26430" t="s">
        <v>101464</v>
      </c>
      <c r="E26430" t="s">
        <v>66626</v>
      </c>
      <c r="F26430" t="s">
        <v>16</v>
      </c>
      <c r="G26430" t="s">
        <v>53055</v>
      </c>
      <c r="H26430">
        <v>0</v>
      </c>
      <c r="I26430">
        <v>0</v>
      </c>
      <c r="J26430">
        <v>0</v>
      </c>
      <c r="K26430" t="s">
        <v>101465</v>
      </c>
    </row>
    <row r="26431" spans="1:11" x14ac:dyDescent="0.3">
      <c r="A26431" t="s">
        <v>101466</v>
      </c>
      <c r="B26431" t="s">
        <v>101467</v>
      </c>
      <c r="C26431" t="s">
        <v>13</v>
      </c>
      <c r="D26431" t="s">
        <v>101468</v>
      </c>
      <c r="E26431" t="s">
        <v>66626</v>
      </c>
      <c r="F26431" t="s">
        <v>16</v>
      </c>
      <c r="G26431" t="s">
        <v>4498</v>
      </c>
      <c r="H26431">
        <v>0</v>
      </c>
      <c r="I26431">
        <v>0</v>
      </c>
      <c r="J26431">
        <v>0</v>
      </c>
      <c r="K26431" t="s">
        <v>101469</v>
      </c>
    </row>
    <row r="26432" spans="1:11" x14ac:dyDescent="0.3">
      <c r="A26432" t="s">
        <v>101470</v>
      </c>
      <c r="B26432" t="s">
        <v>101471</v>
      </c>
      <c r="C26432" t="s">
        <v>27</v>
      </c>
      <c r="D26432" t="s">
        <v>101472</v>
      </c>
      <c r="E26432" t="s">
        <v>29</v>
      </c>
      <c r="F26432" t="s">
        <v>16</v>
      </c>
      <c r="G26432" t="s">
        <v>3689</v>
      </c>
      <c r="H26432">
        <v>0</v>
      </c>
      <c r="I26432">
        <v>0</v>
      </c>
      <c r="J26432">
        <v>0</v>
      </c>
      <c r="K26432" t="s">
        <v>101473</v>
      </c>
    </row>
    <row r="26433" spans="1:11" x14ac:dyDescent="0.3">
      <c r="A26433" t="s">
        <v>101474</v>
      </c>
      <c r="B26433" t="s">
        <v>101475</v>
      </c>
      <c r="C26433" t="s">
        <v>27</v>
      </c>
      <c r="D26433" t="s">
        <v>101476</v>
      </c>
      <c r="E26433" t="s">
        <v>99661</v>
      </c>
      <c r="F26433" t="s">
        <v>16</v>
      </c>
      <c r="G26433" t="s">
        <v>5615</v>
      </c>
      <c r="H26433">
        <v>0</v>
      </c>
      <c r="I26433">
        <v>0</v>
      </c>
      <c r="J26433">
        <v>0</v>
      </c>
      <c r="K26433" t="s">
        <v>101477</v>
      </c>
    </row>
    <row r="26434" spans="1:11" x14ac:dyDescent="0.3">
      <c r="A26434" t="s">
        <v>101478</v>
      </c>
      <c r="B26434" t="s">
        <v>101231</v>
      </c>
      <c r="C26434" t="s">
        <v>13</v>
      </c>
      <c r="D26434" t="s">
        <v>101479</v>
      </c>
      <c r="E26434" t="s">
        <v>66626</v>
      </c>
      <c r="F26434" t="s">
        <v>16</v>
      </c>
      <c r="G26434" t="s">
        <v>20217</v>
      </c>
      <c r="H26434">
        <v>0</v>
      </c>
      <c r="I26434">
        <v>0</v>
      </c>
      <c r="J26434">
        <v>0</v>
      </c>
      <c r="K26434" t="s">
        <v>101480</v>
      </c>
    </row>
    <row r="26435" spans="1:11" x14ac:dyDescent="0.3">
      <c r="A26435" t="s">
        <v>101481</v>
      </c>
      <c r="B26435" t="s">
        <v>101482</v>
      </c>
      <c r="C26435" t="s">
        <v>13</v>
      </c>
      <c r="D26435" t="s">
        <v>101483</v>
      </c>
      <c r="E26435" t="s">
        <v>15</v>
      </c>
      <c r="F26435" t="s">
        <v>16</v>
      </c>
      <c r="G26435" t="s">
        <v>859</v>
      </c>
      <c r="H26435">
        <v>0</v>
      </c>
      <c r="I26435">
        <v>0</v>
      </c>
      <c r="J26435">
        <v>0</v>
      </c>
      <c r="K26435" t="s">
        <v>101484</v>
      </c>
    </row>
    <row r="26436" spans="1:11" x14ac:dyDescent="0.3">
      <c r="A26436" t="s">
        <v>101485</v>
      </c>
      <c r="B26436" t="s">
        <v>101486</v>
      </c>
      <c r="C26436" t="s">
        <v>466</v>
      </c>
      <c r="D26436" t="s">
        <v>101487</v>
      </c>
      <c r="E26436" t="s">
        <v>98383</v>
      </c>
      <c r="F26436" t="s">
        <v>9405</v>
      </c>
      <c r="G26436" t="s">
        <v>42</v>
      </c>
      <c r="H26436">
        <v>0</v>
      </c>
      <c r="I26436">
        <v>0</v>
      </c>
      <c r="J26436">
        <v>0</v>
      </c>
      <c r="K26436" t="s">
        <v>101488</v>
      </c>
    </row>
    <row r="26437" spans="1:11" x14ac:dyDescent="0.3">
      <c r="A26437" t="s">
        <v>101489</v>
      </c>
      <c r="B26437" t="s">
        <v>101490</v>
      </c>
      <c r="C26437" t="s">
        <v>147</v>
      </c>
      <c r="D26437" t="s">
        <v>101491</v>
      </c>
      <c r="E26437" t="s">
        <v>4768</v>
      </c>
      <c r="F26437" t="s">
        <v>23937</v>
      </c>
      <c r="G26437" t="s">
        <v>42</v>
      </c>
      <c r="H26437">
        <v>0</v>
      </c>
      <c r="I26437">
        <v>0</v>
      </c>
      <c r="J26437">
        <v>0</v>
      </c>
      <c r="K26437" t="s">
        <v>101492</v>
      </c>
    </row>
    <row r="26438" spans="1:11" x14ac:dyDescent="0.3">
      <c r="A26438" t="s">
        <v>101493</v>
      </c>
      <c r="B26438" t="s">
        <v>101494</v>
      </c>
      <c r="C26438" t="s">
        <v>147</v>
      </c>
      <c r="D26438" t="s">
        <v>101495</v>
      </c>
      <c r="E26438" t="s">
        <v>4768</v>
      </c>
      <c r="F26438" t="s">
        <v>21004</v>
      </c>
      <c r="G26438" t="s">
        <v>42</v>
      </c>
      <c r="H26438">
        <v>0</v>
      </c>
      <c r="I26438">
        <v>0</v>
      </c>
      <c r="J26438">
        <v>0</v>
      </c>
      <c r="K26438" t="s">
        <v>101496</v>
      </c>
    </row>
    <row r="26439" spans="1:11" x14ac:dyDescent="0.3">
      <c r="A26439" t="s">
        <v>101497</v>
      </c>
      <c r="B26439" t="s">
        <v>101498</v>
      </c>
      <c r="C26439" t="s">
        <v>147</v>
      </c>
      <c r="D26439" t="s">
        <v>101499</v>
      </c>
      <c r="E26439" t="s">
        <v>4768</v>
      </c>
      <c r="F26439" t="s">
        <v>2572</v>
      </c>
      <c r="G26439" t="s">
        <v>42</v>
      </c>
      <c r="H26439">
        <v>0</v>
      </c>
      <c r="I26439">
        <v>0</v>
      </c>
      <c r="J26439">
        <v>0</v>
      </c>
      <c r="K26439" t="s">
        <v>101500</v>
      </c>
    </row>
    <row r="26440" spans="1:11" x14ac:dyDescent="0.3">
      <c r="A26440" t="s">
        <v>101501</v>
      </c>
      <c r="B26440" t="s">
        <v>101502</v>
      </c>
      <c r="C26440" t="s">
        <v>558</v>
      </c>
      <c r="D26440" t="s">
        <v>101503</v>
      </c>
      <c r="E26440" t="s">
        <v>1692</v>
      </c>
      <c r="F26440" t="s">
        <v>1850</v>
      </c>
      <c r="G26440" t="s">
        <v>42</v>
      </c>
      <c r="H26440">
        <v>0</v>
      </c>
      <c r="I26440">
        <v>0</v>
      </c>
      <c r="J26440">
        <v>0</v>
      </c>
      <c r="K26440" t="s">
        <v>101504</v>
      </c>
    </row>
    <row r="26441" spans="1:11" x14ac:dyDescent="0.3">
      <c r="A26441" t="s">
        <v>101505</v>
      </c>
      <c r="B26441" t="s">
        <v>101506</v>
      </c>
      <c r="C26441" t="s">
        <v>558</v>
      </c>
      <c r="D26441" t="s">
        <v>101507</v>
      </c>
      <c r="E26441" t="s">
        <v>1692</v>
      </c>
      <c r="F26441" t="s">
        <v>1918</v>
      </c>
      <c r="G26441" t="s">
        <v>42</v>
      </c>
      <c r="H26441">
        <v>0</v>
      </c>
      <c r="I26441">
        <v>0</v>
      </c>
      <c r="J26441">
        <v>0</v>
      </c>
      <c r="K26441" t="s">
        <v>101508</v>
      </c>
    </row>
    <row r="26442" spans="1:11" x14ac:dyDescent="0.3">
      <c r="A26442" t="s">
        <v>101509</v>
      </c>
      <c r="B26442" t="s">
        <v>101510</v>
      </c>
      <c r="C26442" t="s">
        <v>147</v>
      </c>
      <c r="D26442" t="e">
        <f>궁륭반자</f>
        <v>#NAME?</v>
      </c>
      <c r="E26442" t="s">
        <v>4768</v>
      </c>
      <c r="F26442" t="s">
        <v>2224</v>
      </c>
      <c r="G26442" t="s">
        <v>42</v>
      </c>
      <c r="H26442">
        <v>0</v>
      </c>
      <c r="I26442">
        <v>0</v>
      </c>
      <c r="J26442">
        <v>0</v>
      </c>
      <c r="K26442" t="s">
        <v>101511</v>
      </c>
    </row>
    <row r="26443" spans="1:11" x14ac:dyDescent="0.3">
      <c r="A26443" t="s">
        <v>101512</v>
      </c>
      <c r="B26443" t="s">
        <v>101513</v>
      </c>
      <c r="C26443" t="s">
        <v>147</v>
      </c>
      <c r="D26443" t="s">
        <v>101514</v>
      </c>
      <c r="E26443" t="s">
        <v>4768</v>
      </c>
      <c r="F26443" t="s">
        <v>607</v>
      </c>
      <c r="G26443" t="s">
        <v>42</v>
      </c>
      <c r="H26443">
        <v>0</v>
      </c>
      <c r="I26443">
        <v>0</v>
      </c>
      <c r="J26443">
        <v>0</v>
      </c>
      <c r="K26443" t="s">
        <v>101515</v>
      </c>
    </row>
    <row r="26444" spans="1:11" x14ac:dyDescent="0.3">
      <c r="A26444" t="s">
        <v>101516</v>
      </c>
      <c r="B26444" t="s">
        <v>101517</v>
      </c>
      <c r="C26444" t="s">
        <v>147</v>
      </c>
      <c r="D26444" t="s">
        <v>101518</v>
      </c>
      <c r="E26444" t="s">
        <v>4768</v>
      </c>
      <c r="F26444" t="s">
        <v>28710</v>
      </c>
      <c r="G26444" t="s">
        <v>42</v>
      </c>
      <c r="H26444">
        <v>0</v>
      </c>
      <c r="I26444">
        <v>0</v>
      </c>
      <c r="J26444">
        <v>0</v>
      </c>
      <c r="K26444" t="s">
        <v>101519</v>
      </c>
    </row>
    <row r="26445" spans="1:11" x14ac:dyDescent="0.3">
      <c r="A26445" t="s">
        <v>101520</v>
      </c>
      <c r="B26445" t="s">
        <v>101521</v>
      </c>
      <c r="C26445" t="s">
        <v>147</v>
      </c>
      <c r="D26445" t="s">
        <v>101522</v>
      </c>
      <c r="E26445" t="s">
        <v>4768</v>
      </c>
      <c r="F26445" t="s">
        <v>2901</v>
      </c>
      <c r="G26445" t="s">
        <v>42</v>
      </c>
      <c r="H26445">
        <v>0</v>
      </c>
      <c r="I26445">
        <v>0</v>
      </c>
      <c r="J26445">
        <v>0</v>
      </c>
      <c r="K26445" t="s">
        <v>101523</v>
      </c>
    </row>
    <row r="26446" spans="1:11" x14ac:dyDescent="0.3">
      <c r="A26446" t="s">
        <v>101524</v>
      </c>
      <c r="B26446" t="s">
        <v>101525</v>
      </c>
      <c r="C26446" t="s">
        <v>558</v>
      </c>
      <c r="D26446" t="s">
        <v>101526</v>
      </c>
      <c r="E26446" t="s">
        <v>981</v>
      </c>
      <c r="F26446" t="s">
        <v>16</v>
      </c>
      <c r="G26446" t="s">
        <v>1124</v>
      </c>
      <c r="H26446">
        <v>0</v>
      </c>
      <c r="I26446">
        <v>0</v>
      </c>
      <c r="J26446">
        <v>0</v>
      </c>
      <c r="K26446" t="s">
        <v>101527</v>
      </c>
    </row>
    <row r="26447" spans="1:11" x14ac:dyDescent="0.3">
      <c r="A26447" t="s">
        <v>101528</v>
      </c>
      <c r="C26447" t="s">
        <v>147</v>
      </c>
      <c r="D26447" t="s">
        <v>101529</v>
      </c>
      <c r="E26447" t="s">
        <v>4768</v>
      </c>
      <c r="F26447" t="s">
        <v>2272</v>
      </c>
      <c r="G26447" t="s">
        <v>42</v>
      </c>
      <c r="H26447">
        <v>0</v>
      </c>
      <c r="I26447">
        <v>0</v>
      </c>
      <c r="J26447">
        <v>0</v>
      </c>
      <c r="K26447" t="s">
        <v>101530</v>
      </c>
    </row>
    <row r="26448" spans="1:11" x14ac:dyDescent="0.3">
      <c r="A26448" t="s">
        <v>101531</v>
      </c>
      <c r="C26448" t="s">
        <v>147</v>
      </c>
      <c r="D26448" t="s">
        <v>101532</v>
      </c>
      <c r="E26448" t="s">
        <v>4768</v>
      </c>
      <c r="F26448" t="s">
        <v>2835</v>
      </c>
      <c r="G26448" t="s">
        <v>42</v>
      </c>
      <c r="H26448">
        <v>0</v>
      </c>
      <c r="I26448">
        <v>0</v>
      </c>
      <c r="J26448">
        <v>0</v>
      </c>
      <c r="K26448" t="s">
        <v>101533</v>
      </c>
    </row>
    <row r="26449" spans="1:11" x14ac:dyDescent="0.3">
      <c r="A26449" t="s">
        <v>101534</v>
      </c>
      <c r="C26449" t="s">
        <v>147</v>
      </c>
      <c r="D26449" t="s">
        <v>101535</v>
      </c>
      <c r="E26449" t="s">
        <v>4768</v>
      </c>
      <c r="F26449" t="s">
        <v>17187</v>
      </c>
      <c r="G26449" t="s">
        <v>42</v>
      </c>
      <c r="H26449">
        <v>0</v>
      </c>
      <c r="I26449">
        <v>0</v>
      </c>
      <c r="J26449">
        <v>0</v>
      </c>
      <c r="K26449" t="s">
        <v>101536</v>
      </c>
    </row>
    <row r="26450" spans="1:11" x14ac:dyDescent="0.3">
      <c r="A26450" t="s">
        <v>101537</v>
      </c>
      <c r="C26450" t="s">
        <v>147</v>
      </c>
      <c r="D26450" t="s">
        <v>101538</v>
      </c>
      <c r="E26450" t="s">
        <v>4768</v>
      </c>
      <c r="F26450" t="s">
        <v>7049</v>
      </c>
      <c r="G26450" t="s">
        <v>42</v>
      </c>
      <c r="H26450">
        <v>0</v>
      </c>
      <c r="I26450">
        <v>0</v>
      </c>
      <c r="J26450">
        <v>0</v>
      </c>
      <c r="K26450" t="s">
        <v>101539</v>
      </c>
    </row>
    <row r="26451" spans="1:11" x14ac:dyDescent="0.3">
      <c r="A26451" t="s">
        <v>101540</v>
      </c>
      <c r="B26451" t="s">
        <v>101541</v>
      </c>
      <c r="C26451" t="s">
        <v>147</v>
      </c>
      <c r="D26451" t="s">
        <v>101542</v>
      </c>
      <c r="E26451" t="s">
        <v>4768</v>
      </c>
      <c r="F26451" t="s">
        <v>4643</v>
      </c>
      <c r="G26451" t="s">
        <v>42</v>
      </c>
      <c r="H26451">
        <v>0</v>
      </c>
      <c r="I26451">
        <v>0</v>
      </c>
      <c r="J26451">
        <v>0</v>
      </c>
      <c r="K26451" t="s">
        <v>101543</v>
      </c>
    </row>
    <row r="26452" spans="1:11" x14ac:dyDescent="0.3">
      <c r="A26452" t="s">
        <v>101544</v>
      </c>
      <c r="B26452" t="s">
        <v>101545</v>
      </c>
      <c r="C26452" t="s">
        <v>147</v>
      </c>
      <c r="D26452" t="s">
        <v>101546</v>
      </c>
      <c r="E26452" t="s">
        <v>4768</v>
      </c>
      <c r="F26452" t="s">
        <v>7626</v>
      </c>
      <c r="G26452" t="s">
        <v>42</v>
      </c>
      <c r="H26452">
        <v>0</v>
      </c>
      <c r="I26452">
        <v>0</v>
      </c>
      <c r="J26452">
        <v>0</v>
      </c>
      <c r="K26452" t="s">
        <v>101547</v>
      </c>
    </row>
    <row r="26453" spans="1:11" x14ac:dyDescent="0.3">
      <c r="A26453" t="s">
        <v>101548</v>
      </c>
      <c r="C26453" t="s">
        <v>147</v>
      </c>
      <c r="D26453" t="e">
        <f>궁형 반자</f>
        <v>#NAME?</v>
      </c>
      <c r="E26453" t="s">
        <v>4768</v>
      </c>
      <c r="F26453" t="s">
        <v>6825</v>
      </c>
      <c r="G26453" t="s">
        <v>42</v>
      </c>
      <c r="H26453">
        <v>0</v>
      </c>
      <c r="I26453">
        <v>0</v>
      </c>
      <c r="J26453">
        <v>0</v>
      </c>
      <c r="K26453" t="s">
        <v>101549</v>
      </c>
    </row>
    <row r="26454" spans="1:11" x14ac:dyDescent="0.3">
      <c r="A26454" t="s">
        <v>101550</v>
      </c>
      <c r="B26454" t="s">
        <v>101551</v>
      </c>
      <c r="C26454" t="s">
        <v>147</v>
      </c>
      <c r="D26454" t="s">
        <v>101552</v>
      </c>
      <c r="E26454" t="s">
        <v>4768</v>
      </c>
      <c r="F26454" t="s">
        <v>835</v>
      </c>
      <c r="G26454" t="s">
        <v>42</v>
      </c>
      <c r="H26454">
        <v>0</v>
      </c>
      <c r="I26454">
        <v>0</v>
      </c>
      <c r="J26454">
        <v>0</v>
      </c>
      <c r="K26454" t="s">
        <v>101553</v>
      </c>
    </row>
    <row r="26455" spans="1:11" x14ac:dyDescent="0.3">
      <c r="A26455" t="s">
        <v>101554</v>
      </c>
      <c r="B26455" t="s">
        <v>101555</v>
      </c>
      <c r="C26455" t="s">
        <v>558</v>
      </c>
      <c r="D26455" t="s">
        <v>101556</v>
      </c>
      <c r="E26455" t="s">
        <v>981</v>
      </c>
      <c r="F26455" t="s">
        <v>7626</v>
      </c>
      <c r="G26455" t="s">
        <v>42</v>
      </c>
      <c r="H26455">
        <v>0</v>
      </c>
      <c r="I26455">
        <v>0</v>
      </c>
      <c r="J26455">
        <v>0</v>
      </c>
      <c r="K26455" t="s">
        <v>101557</v>
      </c>
    </row>
    <row r="26456" spans="1:11" x14ac:dyDescent="0.3">
      <c r="A26456" t="s">
        <v>101558</v>
      </c>
      <c r="B26456" t="s">
        <v>101559</v>
      </c>
      <c r="C26456" t="s">
        <v>13</v>
      </c>
      <c r="D26456" t="s">
        <v>101560</v>
      </c>
      <c r="E26456" t="s">
        <v>15</v>
      </c>
      <c r="F26456" t="s">
        <v>16</v>
      </c>
      <c r="G26456" t="s">
        <v>96</v>
      </c>
      <c r="H26456">
        <v>0</v>
      </c>
      <c r="I26456">
        <v>0</v>
      </c>
      <c r="J26456">
        <v>0</v>
      </c>
      <c r="K26456" t="s">
        <v>101561</v>
      </c>
    </row>
    <row r="26457" spans="1:11" x14ac:dyDescent="0.3">
      <c r="A26457" t="s">
        <v>101562</v>
      </c>
      <c r="B26457" t="s">
        <v>101563</v>
      </c>
      <c r="C26457" t="s">
        <v>13</v>
      </c>
      <c r="D26457" t="s">
        <v>101564</v>
      </c>
      <c r="E26457" t="s">
        <v>66626</v>
      </c>
      <c r="F26457" t="s">
        <v>16</v>
      </c>
      <c r="G26457" t="s">
        <v>16616</v>
      </c>
      <c r="H26457">
        <v>0</v>
      </c>
      <c r="I26457">
        <v>0</v>
      </c>
      <c r="J26457">
        <v>0</v>
      </c>
      <c r="K26457" t="s">
        <v>101565</v>
      </c>
    </row>
    <row r="26458" spans="1:11" x14ac:dyDescent="0.3">
      <c r="A26458" t="s">
        <v>101566</v>
      </c>
      <c r="B26458" t="s">
        <v>101567</v>
      </c>
      <c r="C26458" t="s">
        <v>466</v>
      </c>
      <c r="D26458" t="s">
        <v>101568</v>
      </c>
      <c r="E26458" t="s">
        <v>98383</v>
      </c>
      <c r="F26458" t="s">
        <v>16</v>
      </c>
      <c r="G26458" t="s">
        <v>4965</v>
      </c>
      <c r="H26458">
        <v>0</v>
      </c>
      <c r="I26458">
        <v>0</v>
      </c>
      <c r="J26458">
        <v>0</v>
      </c>
      <c r="K26458" t="s">
        <v>101569</v>
      </c>
    </row>
    <row r="26459" spans="1:11" x14ac:dyDescent="0.3">
      <c r="A26459" t="s">
        <v>101570</v>
      </c>
      <c r="B26459" t="s">
        <v>101571</v>
      </c>
      <c r="C26459" t="s">
        <v>466</v>
      </c>
      <c r="D26459" t="s">
        <v>101572</v>
      </c>
      <c r="E26459" t="s">
        <v>98383</v>
      </c>
      <c r="F26459" t="s">
        <v>16</v>
      </c>
      <c r="G26459" t="s">
        <v>13480</v>
      </c>
      <c r="H26459">
        <v>0</v>
      </c>
      <c r="I26459">
        <v>0</v>
      </c>
      <c r="J26459">
        <v>0</v>
      </c>
      <c r="K26459" t="s">
        <v>101573</v>
      </c>
    </row>
    <row r="26460" spans="1:11" x14ac:dyDescent="0.3">
      <c r="A26460" t="s">
        <v>101574</v>
      </c>
      <c r="B26460" t="s">
        <v>101575</v>
      </c>
      <c r="C26460" t="s">
        <v>466</v>
      </c>
      <c r="D26460" t="s">
        <v>101576</v>
      </c>
      <c r="E26460" t="s">
        <v>98383</v>
      </c>
      <c r="F26460" t="s">
        <v>16</v>
      </c>
      <c r="G26460" t="s">
        <v>30071</v>
      </c>
      <c r="H26460">
        <v>0</v>
      </c>
      <c r="I26460">
        <v>0</v>
      </c>
      <c r="J26460">
        <v>0</v>
      </c>
      <c r="K26460" t="s">
        <v>101577</v>
      </c>
    </row>
    <row r="26461" spans="1:11" x14ac:dyDescent="0.3">
      <c r="A26461" t="s">
        <v>101578</v>
      </c>
      <c r="B26461" t="s">
        <v>101579</v>
      </c>
      <c r="C26461" t="s">
        <v>466</v>
      </c>
      <c r="D26461" t="s">
        <v>101580</v>
      </c>
      <c r="E26461" t="s">
        <v>98383</v>
      </c>
      <c r="F26461" t="s">
        <v>16</v>
      </c>
      <c r="G26461" t="s">
        <v>4039</v>
      </c>
      <c r="H26461">
        <v>0</v>
      </c>
      <c r="I26461">
        <v>0</v>
      </c>
      <c r="J26461">
        <v>0</v>
      </c>
      <c r="K26461" t="s">
        <v>101581</v>
      </c>
    </row>
    <row r="26462" spans="1:11" x14ac:dyDescent="0.3">
      <c r="A26462" t="s">
        <v>101582</v>
      </c>
      <c r="B26462" t="s">
        <v>101583</v>
      </c>
      <c r="C26462" t="s">
        <v>466</v>
      </c>
      <c r="D26462" t="s">
        <v>101584</v>
      </c>
      <c r="E26462" t="s">
        <v>98383</v>
      </c>
      <c r="F26462" t="s">
        <v>16</v>
      </c>
      <c r="G26462" t="s">
        <v>7885</v>
      </c>
      <c r="H26462">
        <v>0</v>
      </c>
      <c r="I26462">
        <v>0</v>
      </c>
      <c r="J26462">
        <v>0</v>
      </c>
      <c r="K26462" t="s">
        <v>101585</v>
      </c>
    </row>
    <row r="26463" spans="1:11" x14ac:dyDescent="0.3">
      <c r="A26463" t="s">
        <v>101586</v>
      </c>
      <c r="B26463" t="s">
        <v>101587</v>
      </c>
      <c r="C26463" t="s">
        <v>466</v>
      </c>
      <c r="D26463" t="s">
        <v>101588</v>
      </c>
      <c r="E26463" t="s">
        <v>98383</v>
      </c>
      <c r="F26463" t="s">
        <v>16</v>
      </c>
      <c r="G26463" t="s">
        <v>11808</v>
      </c>
      <c r="H26463">
        <v>0</v>
      </c>
      <c r="I26463">
        <v>0</v>
      </c>
      <c r="J26463">
        <v>0</v>
      </c>
      <c r="K26463" t="s">
        <v>101589</v>
      </c>
    </row>
    <row r="26464" spans="1:11" x14ac:dyDescent="0.3">
      <c r="A26464" t="s">
        <v>101590</v>
      </c>
      <c r="B26464" t="s">
        <v>101591</v>
      </c>
      <c r="C26464" t="s">
        <v>13</v>
      </c>
      <c r="E26464" t="s">
        <v>15</v>
      </c>
      <c r="F26464" t="s">
        <v>16</v>
      </c>
      <c r="G26464" t="s">
        <v>19251</v>
      </c>
      <c r="H26464">
        <v>0</v>
      </c>
      <c r="I26464">
        <v>0</v>
      </c>
      <c r="J26464">
        <v>0</v>
      </c>
      <c r="K26464" t="s">
        <v>101592</v>
      </c>
    </row>
    <row r="26465" spans="1:11" x14ac:dyDescent="0.3">
      <c r="A26465" t="s">
        <v>101593</v>
      </c>
      <c r="B26465" t="s">
        <v>101594</v>
      </c>
      <c r="C26465" t="s">
        <v>13</v>
      </c>
      <c r="D26465" t="s">
        <v>101595</v>
      </c>
      <c r="E26465" t="s">
        <v>66626</v>
      </c>
      <c r="F26465" t="s">
        <v>16</v>
      </c>
      <c r="G26465" t="s">
        <v>5578</v>
      </c>
      <c r="H26465">
        <v>0</v>
      </c>
      <c r="I26465">
        <v>0</v>
      </c>
      <c r="J26465">
        <v>0</v>
      </c>
      <c r="K26465" t="s">
        <v>101596</v>
      </c>
    </row>
    <row r="26466" spans="1:11" x14ac:dyDescent="0.3">
      <c r="A26466" t="s">
        <v>101597</v>
      </c>
      <c r="B26466" t="s">
        <v>101598</v>
      </c>
      <c r="C26466" t="s">
        <v>13</v>
      </c>
      <c r="D26466" t="s">
        <v>101599</v>
      </c>
      <c r="E26466" t="s">
        <v>66626</v>
      </c>
      <c r="F26466" t="s">
        <v>16</v>
      </c>
      <c r="G26466" t="s">
        <v>24270</v>
      </c>
      <c r="H26466">
        <v>0</v>
      </c>
      <c r="I26466">
        <v>0</v>
      </c>
      <c r="J26466">
        <v>0</v>
      </c>
      <c r="K26466" t="s">
        <v>101600</v>
      </c>
    </row>
    <row r="26467" spans="1:11" x14ac:dyDescent="0.3">
      <c r="A26467" t="s">
        <v>101601</v>
      </c>
      <c r="B26467" t="s">
        <v>101602</v>
      </c>
      <c r="C26467" t="s">
        <v>27</v>
      </c>
      <c r="D26467" t="s">
        <v>101603</v>
      </c>
      <c r="E26467" t="s">
        <v>99661</v>
      </c>
      <c r="F26467" t="s">
        <v>4261</v>
      </c>
      <c r="G26467" t="s">
        <v>42</v>
      </c>
      <c r="H26467">
        <v>0</v>
      </c>
      <c r="I26467">
        <v>0</v>
      </c>
      <c r="J26467">
        <v>0</v>
      </c>
      <c r="K26467" t="s">
        <v>101604</v>
      </c>
    </row>
    <row r="26468" spans="1:11" x14ac:dyDescent="0.3">
      <c r="A26468" t="s">
        <v>101605</v>
      </c>
      <c r="C26468" t="s">
        <v>147</v>
      </c>
      <c r="D26468" t="s">
        <v>101606</v>
      </c>
      <c r="E26468" t="s">
        <v>4768</v>
      </c>
      <c r="F26468" t="s">
        <v>16</v>
      </c>
      <c r="G26468" t="s">
        <v>269</v>
      </c>
      <c r="H26468">
        <v>0</v>
      </c>
      <c r="I26468">
        <v>0</v>
      </c>
      <c r="J26468">
        <v>0</v>
      </c>
      <c r="K26468" t="s">
        <v>101607</v>
      </c>
    </row>
    <row r="26469" spans="1:11" x14ac:dyDescent="0.3">
      <c r="A26469" t="s">
        <v>101608</v>
      </c>
      <c r="B26469" t="s">
        <v>101609</v>
      </c>
      <c r="C26469" t="s">
        <v>27</v>
      </c>
      <c r="D26469" t="s">
        <v>101610</v>
      </c>
      <c r="E26469" t="s">
        <v>99661</v>
      </c>
      <c r="F26469" t="s">
        <v>16</v>
      </c>
      <c r="G26469" t="s">
        <v>16097</v>
      </c>
      <c r="H26469">
        <v>0</v>
      </c>
      <c r="I26469">
        <v>0</v>
      </c>
      <c r="J26469">
        <v>0</v>
      </c>
      <c r="K26469" t="s">
        <v>101611</v>
      </c>
    </row>
    <row r="26470" spans="1:11" x14ac:dyDescent="0.3">
      <c r="A26470" t="s">
        <v>101612</v>
      </c>
      <c r="B26470" t="s">
        <v>101613</v>
      </c>
      <c r="C26470" t="s">
        <v>147</v>
      </c>
      <c r="D26470" t="s">
        <v>101614</v>
      </c>
      <c r="E26470" t="s">
        <v>4768</v>
      </c>
      <c r="F26470" t="s">
        <v>2703</v>
      </c>
      <c r="G26470" t="s">
        <v>42</v>
      </c>
      <c r="H26470">
        <v>0</v>
      </c>
      <c r="I26470">
        <v>0</v>
      </c>
      <c r="J26470">
        <v>0</v>
      </c>
      <c r="K26470" t="s">
        <v>101615</v>
      </c>
    </row>
    <row r="26471" spans="1:11" x14ac:dyDescent="0.3">
      <c r="A26471" t="s">
        <v>101616</v>
      </c>
      <c r="B26471" t="s">
        <v>101617</v>
      </c>
      <c r="C26471" t="s">
        <v>558</v>
      </c>
      <c r="D26471" t="s">
        <v>101618</v>
      </c>
      <c r="E26471" t="s">
        <v>1462</v>
      </c>
      <c r="F26471" t="s">
        <v>16</v>
      </c>
      <c r="G26471" t="s">
        <v>15333</v>
      </c>
      <c r="H26471">
        <v>0</v>
      </c>
      <c r="I26471">
        <v>0</v>
      </c>
      <c r="J26471">
        <v>0</v>
      </c>
      <c r="K26471" t="s">
        <v>101619</v>
      </c>
    </row>
    <row r="26472" spans="1:11" x14ac:dyDescent="0.3">
      <c r="A26472" t="s">
        <v>101620</v>
      </c>
      <c r="B26472" t="s">
        <v>76422</v>
      </c>
      <c r="C26472" t="s">
        <v>558</v>
      </c>
      <c r="D26472" t="s">
        <v>101621</v>
      </c>
      <c r="E26472" t="s">
        <v>1090</v>
      </c>
      <c r="F26472" t="s">
        <v>16</v>
      </c>
      <c r="G26472" t="s">
        <v>4160</v>
      </c>
      <c r="H26472">
        <v>0</v>
      </c>
      <c r="I26472">
        <v>0</v>
      </c>
      <c r="J26472">
        <v>0</v>
      </c>
      <c r="K26472" t="s">
        <v>101622</v>
      </c>
    </row>
    <row r="26473" spans="1:11" x14ac:dyDescent="0.3">
      <c r="A26473" t="s">
        <v>101623</v>
      </c>
      <c r="B26473" t="s">
        <v>101624</v>
      </c>
      <c r="C26473" t="s">
        <v>27</v>
      </c>
      <c r="D26473" t="s">
        <v>101625</v>
      </c>
      <c r="E26473" t="s">
        <v>99661</v>
      </c>
      <c r="F26473" t="s">
        <v>2486</v>
      </c>
      <c r="G26473" t="s">
        <v>42</v>
      </c>
      <c r="H26473">
        <v>0</v>
      </c>
      <c r="I26473">
        <v>0</v>
      </c>
      <c r="J26473">
        <v>0</v>
      </c>
      <c r="K26473" t="s">
        <v>101626</v>
      </c>
    </row>
    <row r="26474" spans="1:11" x14ac:dyDescent="0.3">
      <c r="A26474" t="s">
        <v>101627</v>
      </c>
      <c r="B26474" t="s">
        <v>101628</v>
      </c>
      <c r="C26474" t="s">
        <v>20</v>
      </c>
      <c r="D26474" t="s">
        <v>101629</v>
      </c>
      <c r="E26474" t="s">
        <v>62177</v>
      </c>
      <c r="F26474" t="s">
        <v>16</v>
      </c>
      <c r="G26474" t="s">
        <v>209</v>
      </c>
      <c r="H26474">
        <v>0</v>
      </c>
      <c r="I26474">
        <v>0</v>
      </c>
      <c r="J26474">
        <v>0</v>
      </c>
      <c r="K26474" t="s">
        <v>101630</v>
      </c>
    </row>
    <row r="26475" spans="1:11" x14ac:dyDescent="0.3">
      <c r="A26475" t="s">
        <v>101631</v>
      </c>
      <c r="B26475" t="s">
        <v>101632</v>
      </c>
      <c r="C26475" t="s">
        <v>558</v>
      </c>
      <c r="D26475" t="s">
        <v>101633</v>
      </c>
      <c r="E26475" t="s">
        <v>1090</v>
      </c>
      <c r="F26475" t="s">
        <v>16</v>
      </c>
      <c r="G26475" t="s">
        <v>65955</v>
      </c>
      <c r="H26475">
        <v>0</v>
      </c>
      <c r="I26475">
        <v>0</v>
      </c>
      <c r="J26475">
        <v>0</v>
      </c>
      <c r="K26475" t="s">
        <v>101634</v>
      </c>
    </row>
    <row r="26476" spans="1:11" x14ac:dyDescent="0.3">
      <c r="A26476" t="s">
        <v>101635</v>
      </c>
      <c r="B26476" t="s">
        <v>101636</v>
      </c>
      <c r="C26476" t="s">
        <v>147</v>
      </c>
      <c r="D26476" t="s">
        <v>101637</v>
      </c>
      <c r="E26476" t="s">
        <v>4768</v>
      </c>
      <c r="F26476" t="s">
        <v>1518</v>
      </c>
      <c r="G26476" t="s">
        <v>42</v>
      </c>
      <c r="H26476">
        <v>0</v>
      </c>
      <c r="I26476">
        <v>0</v>
      </c>
      <c r="J26476">
        <v>0</v>
      </c>
      <c r="K26476" t="s">
        <v>101638</v>
      </c>
    </row>
    <row r="26477" spans="1:11" x14ac:dyDescent="0.3">
      <c r="A26477" t="s">
        <v>101639</v>
      </c>
      <c r="B26477" t="s">
        <v>101640</v>
      </c>
      <c r="C26477" t="s">
        <v>147</v>
      </c>
      <c r="D26477" t="s">
        <v>101641</v>
      </c>
      <c r="E26477" t="s">
        <v>4768</v>
      </c>
      <c r="F26477" t="s">
        <v>18339</v>
      </c>
      <c r="G26477" t="s">
        <v>42</v>
      </c>
      <c r="H26477">
        <v>0</v>
      </c>
      <c r="I26477">
        <v>0</v>
      </c>
      <c r="J26477">
        <v>0</v>
      </c>
      <c r="K26477" t="s">
        <v>101642</v>
      </c>
    </row>
    <row r="26478" spans="1:11" x14ac:dyDescent="0.3">
      <c r="A26478" t="s">
        <v>101643</v>
      </c>
      <c r="B26478" t="s">
        <v>101644</v>
      </c>
      <c r="C26478" t="s">
        <v>147</v>
      </c>
      <c r="D26478" t="s">
        <v>101645</v>
      </c>
      <c r="E26478" t="s">
        <v>4768</v>
      </c>
      <c r="F26478" t="s">
        <v>4336</v>
      </c>
      <c r="G26478" t="s">
        <v>42</v>
      </c>
      <c r="H26478">
        <v>0</v>
      </c>
      <c r="I26478">
        <v>0</v>
      </c>
      <c r="J26478">
        <v>0</v>
      </c>
      <c r="K26478" t="s">
        <v>101646</v>
      </c>
    </row>
    <row r="26479" spans="1:11" x14ac:dyDescent="0.3">
      <c r="A26479" t="s">
        <v>101647</v>
      </c>
      <c r="B26479" t="s">
        <v>101648</v>
      </c>
      <c r="C26479" t="s">
        <v>147</v>
      </c>
      <c r="D26479" t="s">
        <v>101649</v>
      </c>
      <c r="E26479" t="s">
        <v>4768</v>
      </c>
      <c r="F26479" t="s">
        <v>1678</v>
      </c>
      <c r="G26479" t="s">
        <v>42</v>
      </c>
      <c r="H26479">
        <v>0</v>
      </c>
      <c r="I26479">
        <v>0</v>
      </c>
      <c r="J26479">
        <v>0</v>
      </c>
      <c r="K26479" t="s">
        <v>101650</v>
      </c>
    </row>
    <row r="26480" spans="1:11" x14ac:dyDescent="0.3">
      <c r="A26480" t="s">
        <v>101651</v>
      </c>
      <c r="C26480" t="s">
        <v>558</v>
      </c>
      <c r="D26480" t="s">
        <v>101652</v>
      </c>
      <c r="E26480" t="s">
        <v>754</v>
      </c>
      <c r="F26480" t="s">
        <v>7169</v>
      </c>
      <c r="G26480" t="s">
        <v>42</v>
      </c>
      <c r="H26480">
        <v>0</v>
      </c>
      <c r="I26480">
        <v>0</v>
      </c>
      <c r="J26480">
        <v>0</v>
      </c>
      <c r="K26480" t="s">
        <v>101653</v>
      </c>
    </row>
    <row r="26481" spans="1:11" x14ac:dyDescent="0.3">
      <c r="A26481" t="s">
        <v>101654</v>
      </c>
      <c r="B26481" t="s">
        <v>101655</v>
      </c>
      <c r="C26481" t="s">
        <v>13</v>
      </c>
      <c r="D26481" t="s">
        <v>101656</v>
      </c>
      <c r="E26481" t="s">
        <v>15</v>
      </c>
      <c r="F26481" t="s">
        <v>16</v>
      </c>
      <c r="G26481" t="s">
        <v>3955</v>
      </c>
      <c r="H26481">
        <v>0</v>
      </c>
      <c r="I26481">
        <v>0</v>
      </c>
      <c r="J26481">
        <v>0</v>
      </c>
      <c r="K26481" t="s">
        <v>101657</v>
      </c>
    </row>
    <row r="26482" spans="1:11" x14ac:dyDescent="0.3">
      <c r="A26482" t="s">
        <v>101658</v>
      </c>
      <c r="B26482" t="s">
        <v>101659</v>
      </c>
      <c r="C26482" t="s">
        <v>147</v>
      </c>
      <c r="D26482" t="s">
        <v>101660</v>
      </c>
      <c r="E26482" t="s">
        <v>4768</v>
      </c>
      <c r="F26482" t="s">
        <v>15961</v>
      </c>
      <c r="G26482" t="s">
        <v>42</v>
      </c>
      <c r="H26482">
        <v>0</v>
      </c>
      <c r="I26482">
        <v>0</v>
      </c>
      <c r="J26482">
        <v>0</v>
      </c>
      <c r="K26482" t="s">
        <v>101661</v>
      </c>
    </row>
    <row r="26483" spans="1:11" x14ac:dyDescent="0.3">
      <c r="A26483" t="s">
        <v>101662</v>
      </c>
      <c r="C26483" t="s">
        <v>147</v>
      </c>
      <c r="D26483" t="s">
        <v>101663</v>
      </c>
      <c r="E26483" t="s">
        <v>4768</v>
      </c>
      <c r="F26483" t="s">
        <v>2486</v>
      </c>
      <c r="G26483" t="s">
        <v>42</v>
      </c>
      <c r="H26483">
        <v>0</v>
      </c>
      <c r="I26483">
        <v>0</v>
      </c>
      <c r="J26483">
        <v>0</v>
      </c>
      <c r="K26483" t="s">
        <v>101664</v>
      </c>
    </row>
    <row r="26484" spans="1:11" x14ac:dyDescent="0.3">
      <c r="A26484" t="s">
        <v>101665</v>
      </c>
      <c r="B26484" t="s">
        <v>101666</v>
      </c>
      <c r="C26484" t="s">
        <v>558</v>
      </c>
      <c r="D26484" t="s">
        <v>101667</v>
      </c>
      <c r="E26484" t="s">
        <v>1090</v>
      </c>
      <c r="F26484" t="s">
        <v>968</v>
      </c>
      <c r="G26484" t="s">
        <v>42</v>
      </c>
      <c r="H26484">
        <v>0</v>
      </c>
      <c r="I26484">
        <v>0</v>
      </c>
      <c r="J26484">
        <v>0</v>
      </c>
      <c r="K26484" t="s">
        <v>101668</v>
      </c>
    </row>
    <row r="26485" spans="1:11" x14ac:dyDescent="0.3">
      <c r="A26485" t="s">
        <v>101669</v>
      </c>
      <c r="C26485" t="s">
        <v>147</v>
      </c>
      <c r="D26485" t="s">
        <v>101670</v>
      </c>
      <c r="E26485" t="s">
        <v>4768</v>
      </c>
      <c r="F26485" t="s">
        <v>2703</v>
      </c>
      <c r="G26485" t="s">
        <v>42</v>
      </c>
      <c r="H26485">
        <v>0</v>
      </c>
      <c r="I26485">
        <v>0</v>
      </c>
      <c r="J26485">
        <v>0</v>
      </c>
      <c r="K26485" t="s">
        <v>101671</v>
      </c>
    </row>
    <row r="26486" spans="1:11" x14ac:dyDescent="0.3">
      <c r="A26486" t="s">
        <v>101672</v>
      </c>
      <c r="B26486" t="s">
        <v>101673</v>
      </c>
      <c r="C26486" t="s">
        <v>147</v>
      </c>
      <c r="D26486" t="s">
        <v>101674</v>
      </c>
      <c r="E26486" t="s">
        <v>4768</v>
      </c>
      <c r="F26486" t="s">
        <v>22529</v>
      </c>
      <c r="G26486" t="s">
        <v>42</v>
      </c>
      <c r="H26486">
        <v>0</v>
      </c>
      <c r="I26486">
        <v>0</v>
      </c>
      <c r="J26486">
        <v>0</v>
      </c>
      <c r="K26486" t="s">
        <v>101675</v>
      </c>
    </row>
    <row r="26487" spans="1:11" x14ac:dyDescent="0.3">
      <c r="A26487" t="s">
        <v>101676</v>
      </c>
      <c r="C26487" t="s">
        <v>147</v>
      </c>
      <c r="D26487" t="s">
        <v>101677</v>
      </c>
      <c r="E26487" t="s">
        <v>4768</v>
      </c>
      <c r="F26487" t="s">
        <v>3249</v>
      </c>
      <c r="G26487" t="s">
        <v>42</v>
      </c>
      <c r="H26487">
        <v>0</v>
      </c>
      <c r="I26487">
        <v>0</v>
      </c>
      <c r="J26487">
        <v>0</v>
      </c>
      <c r="K26487" t="s">
        <v>101678</v>
      </c>
    </row>
    <row r="26488" spans="1:11" x14ac:dyDescent="0.3">
      <c r="A26488" t="s">
        <v>101679</v>
      </c>
      <c r="C26488" t="s">
        <v>147</v>
      </c>
      <c r="D26488" t="s">
        <v>101680</v>
      </c>
      <c r="E26488" t="s">
        <v>4768</v>
      </c>
      <c r="F26488" t="s">
        <v>32978</v>
      </c>
      <c r="G26488" t="s">
        <v>42</v>
      </c>
      <c r="H26488">
        <v>0</v>
      </c>
      <c r="I26488">
        <v>0</v>
      </c>
      <c r="J26488">
        <v>0</v>
      </c>
      <c r="K26488" t="s">
        <v>101681</v>
      </c>
    </row>
    <row r="26489" spans="1:11" x14ac:dyDescent="0.3">
      <c r="A26489" t="s">
        <v>101682</v>
      </c>
      <c r="C26489" t="s">
        <v>558</v>
      </c>
      <c r="D26489" t="s">
        <v>101683</v>
      </c>
      <c r="E26489" t="s">
        <v>1090</v>
      </c>
      <c r="F26489" t="s">
        <v>1003</v>
      </c>
      <c r="G26489" t="s">
        <v>8767</v>
      </c>
      <c r="H26489">
        <v>0</v>
      </c>
      <c r="I26489">
        <v>0</v>
      </c>
      <c r="J26489">
        <v>0</v>
      </c>
      <c r="K26489" t="s">
        <v>101684</v>
      </c>
    </row>
    <row r="26490" spans="1:11" x14ac:dyDescent="0.3">
      <c r="A26490" t="s">
        <v>101685</v>
      </c>
      <c r="C26490" t="s">
        <v>147</v>
      </c>
      <c r="D26490" t="s">
        <v>101686</v>
      </c>
      <c r="E26490" t="s">
        <v>4768</v>
      </c>
      <c r="F26490" t="s">
        <v>7428</v>
      </c>
      <c r="G26490" t="s">
        <v>42</v>
      </c>
      <c r="H26490">
        <v>0</v>
      </c>
      <c r="I26490">
        <v>0</v>
      </c>
      <c r="J26490">
        <v>0</v>
      </c>
      <c r="K26490" t="s">
        <v>101687</v>
      </c>
    </row>
    <row r="26491" spans="1:11" x14ac:dyDescent="0.3">
      <c r="A26491" t="s">
        <v>101688</v>
      </c>
      <c r="B26491" t="s">
        <v>101689</v>
      </c>
      <c r="C26491" t="s">
        <v>13</v>
      </c>
      <c r="D26491" t="s">
        <v>101690</v>
      </c>
      <c r="E26491" t="s">
        <v>15</v>
      </c>
      <c r="F26491" t="s">
        <v>16</v>
      </c>
      <c r="G26491" t="s">
        <v>1100</v>
      </c>
      <c r="H26491">
        <v>0</v>
      </c>
      <c r="I26491">
        <v>0</v>
      </c>
      <c r="J26491">
        <v>0</v>
      </c>
      <c r="K26491" t="s">
        <v>101691</v>
      </c>
    </row>
    <row r="26492" spans="1:11" x14ac:dyDescent="0.3">
      <c r="A26492" t="s">
        <v>101692</v>
      </c>
      <c r="B26492" t="s">
        <v>101693</v>
      </c>
      <c r="C26492" t="s">
        <v>147</v>
      </c>
      <c r="D26492" t="s">
        <v>101694</v>
      </c>
      <c r="E26492" t="s">
        <v>4768</v>
      </c>
      <c r="F26492" t="s">
        <v>160</v>
      </c>
      <c r="G26492" t="s">
        <v>42</v>
      </c>
      <c r="H26492">
        <v>0</v>
      </c>
      <c r="I26492">
        <v>0</v>
      </c>
      <c r="J26492">
        <v>0</v>
      </c>
      <c r="K26492" t="s">
        <v>101695</v>
      </c>
    </row>
    <row r="26493" spans="1:11" x14ac:dyDescent="0.3">
      <c r="A26493" t="s">
        <v>101696</v>
      </c>
      <c r="B26493" t="s">
        <v>101697</v>
      </c>
      <c r="C26493" t="s">
        <v>147</v>
      </c>
      <c r="D26493" t="e">
        <f>귀면와. 귀판</f>
        <v>#NAME?</v>
      </c>
      <c r="E26493" t="s">
        <v>4768</v>
      </c>
      <c r="F26493" t="s">
        <v>6717</v>
      </c>
      <c r="G26493" t="s">
        <v>42</v>
      </c>
      <c r="H26493">
        <v>0</v>
      </c>
      <c r="I26493">
        <v>0</v>
      </c>
      <c r="J26493">
        <v>0</v>
      </c>
      <c r="K26493" t="s">
        <v>101698</v>
      </c>
    </row>
    <row r="26494" spans="1:11" x14ac:dyDescent="0.3">
      <c r="A26494" t="s">
        <v>101699</v>
      </c>
      <c r="B26494" t="s">
        <v>101700</v>
      </c>
      <c r="C26494" t="s">
        <v>147</v>
      </c>
      <c r="D26494" t="s">
        <v>101701</v>
      </c>
      <c r="E26494" t="s">
        <v>4768</v>
      </c>
      <c r="F26494" t="s">
        <v>10179</v>
      </c>
      <c r="G26494" t="s">
        <v>42</v>
      </c>
      <c r="H26494">
        <v>0</v>
      </c>
      <c r="I26494">
        <v>0</v>
      </c>
      <c r="J26494">
        <v>0</v>
      </c>
      <c r="K26494" t="s">
        <v>101702</v>
      </c>
    </row>
    <row r="26495" spans="1:11" x14ac:dyDescent="0.3">
      <c r="A26495" t="s">
        <v>101703</v>
      </c>
      <c r="B26495" t="s">
        <v>101704</v>
      </c>
      <c r="C26495" t="s">
        <v>147</v>
      </c>
      <c r="D26495" t="s">
        <v>101705</v>
      </c>
      <c r="E26495" t="s">
        <v>4768</v>
      </c>
      <c r="F26495" t="s">
        <v>407</v>
      </c>
      <c r="G26495" t="s">
        <v>42</v>
      </c>
      <c r="H26495">
        <v>0</v>
      </c>
      <c r="I26495">
        <v>0</v>
      </c>
      <c r="J26495">
        <v>0</v>
      </c>
      <c r="K26495" t="s">
        <v>101706</v>
      </c>
    </row>
    <row r="26496" spans="1:11" x14ac:dyDescent="0.3">
      <c r="A26496" t="s">
        <v>101707</v>
      </c>
      <c r="C26496" t="s">
        <v>147</v>
      </c>
      <c r="D26496" t="s">
        <v>101708</v>
      </c>
      <c r="E26496" t="s">
        <v>4768</v>
      </c>
      <c r="F26496" t="s">
        <v>16</v>
      </c>
      <c r="G26496" t="s">
        <v>1639</v>
      </c>
      <c r="H26496">
        <v>0</v>
      </c>
      <c r="I26496">
        <v>0</v>
      </c>
      <c r="J26496">
        <v>0</v>
      </c>
      <c r="K26496" t="s">
        <v>101709</v>
      </c>
    </row>
    <row r="26497" spans="1:11" x14ac:dyDescent="0.3">
      <c r="A26497" t="s">
        <v>101710</v>
      </c>
      <c r="C26497" t="s">
        <v>147</v>
      </c>
      <c r="D26497" t="s">
        <v>101711</v>
      </c>
      <c r="E26497" t="s">
        <v>4768</v>
      </c>
      <c r="F26497" t="s">
        <v>631</v>
      </c>
      <c r="G26497" t="s">
        <v>42</v>
      </c>
      <c r="H26497">
        <v>0</v>
      </c>
      <c r="I26497">
        <v>0</v>
      </c>
      <c r="J26497">
        <v>0</v>
      </c>
      <c r="K26497" t="s">
        <v>101712</v>
      </c>
    </row>
    <row r="26498" spans="1:11" x14ac:dyDescent="0.3">
      <c r="A26498" t="s">
        <v>101713</v>
      </c>
      <c r="B26498" t="s">
        <v>101714</v>
      </c>
      <c r="C26498" t="s">
        <v>20</v>
      </c>
      <c r="D26498" t="s">
        <v>101715</v>
      </c>
      <c r="E26498" t="s">
        <v>62177</v>
      </c>
      <c r="F26498" t="s">
        <v>6830</v>
      </c>
      <c r="G26498" t="s">
        <v>42</v>
      </c>
      <c r="H26498">
        <v>0</v>
      </c>
      <c r="I26498">
        <v>0</v>
      </c>
      <c r="J26498">
        <v>0</v>
      </c>
      <c r="K26498" t="s">
        <v>101716</v>
      </c>
    </row>
    <row r="26499" spans="1:11" x14ac:dyDescent="0.3">
      <c r="A26499" t="s">
        <v>101717</v>
      </c>
      <c r="B26499" t="s">
        <v>101718</v>
      </c>
      <c r="C26499" t="s">
        <v>27</v>
      </c>
      <c r="D26499" t="s">
        <v>101719</v>
      </c>
      <c r="E26499" t="s">
        <v>99661</v>
      </c>
      <c r="F26499" t="s">
        <v>17463</v>
      </c>
      <c r="G26499" t="s">
        <v>42</v>
      </c>
      <c r="H26499">
        <v>0</v>
      </c>
      <c r="I26499">
        <v>0</v>
      </c>
      <c r="J26499">
        <v>0</v>
      </c>
      <c r="K26499" t="s">
        <v>101720</v>
      </c>
    </row>
    <row r="26500" spans="1:11" x14ac:dyDescent="0.3">
      <c r="A26500" t="s">
        <v>101721</v>
      </c>
      <c r="C26500" t="s">
        <v>558</v>
      </c>
      <c r="D26500" t="s">
        <v>101722</v>
      </c>
      <c r="E26500" t="s">
        <v>1090</v>
      </c>
      <c r="F26500" t="s">
        <v>16</v>
      </c>
      <c r="G26500" t="s">
        <v>20060</v>
      </c>
      <c r="H26500">
        <v>0</v>
      </c>
      <c r="I26500">
        <v>0</v>
      </c>
      <c r="J26500">
        <v>0</v>
      </c>
      <c r="K26500" t="s">
        <v>101723</v>
      </c>
    </row>
    <row r="26501" spans="1:11" x14ac:dyDescent="0.3">
      <c r="A26501" t="s">
        <v>101724</v>
      </c>
      <c r="B26501" t="s">
        <v>101725</v>
      </c>
      <c r="C26501" t="s">
        <v>147</v>
      </c>
      <c r="D26501" t="s">
        <v>101726</v>
      </c>
      <c r="E26501" t="s">
        <v>4768</v>
      </c>
      <c r="F26501" t="s">
        <v>6442</v>
      </c>
      <c r="G26501" t="s">
        <v>42</v>
      </c>
      <c r="H26501">
        <v>0</v>
      </c>
      <c r="I26501">
        <v>0</v>
      </c>
      <c r="J26501">
        <v>0</v>
      </c>
      <c r="K26501" t="s">
        <v>101727</v>
      </c>
    </row>
    <row r="26502" spans="1:11" x14ac:dyDescent="0.3">
      <c r="A26502" t="s">
        <v>101728</v>
      </c>
      <c r="B26502" t="s">
        <v>101729</v>
      </c>
      <c r="C26502" t="s">
        <v>13</v>
      </c>
      <c r="D26502" t="s">
        <v>101730</v>
      </c>
      <c r="E26502" t="s">
        <v>15</v>
      </c>
      <c r="F26502" t="s">
        <v>16</v>
      </c>
      <c r="G26502" t="s">
        <v>9326</v>
      </c>
      <c r="H26502">
        <v>0</v>
      </c>
      <c r="I26502">
        <v>0</v>
      </c>
      <c r="J26502">
        <v>0</v>
      </c>
      <c r="K26502" t="s">
        <v>101731</v>
      </c>
    </row>
    <row r="26503" spans="1:11" x14ac:dyDescent="0.3">
      <c r="A26503" t="s">
        <v>101732</v>
      </c>
      <c r="C26503" t="s">
        <v>147</v>
      </c>
      <c r="D26503" t="s">
        <v>101733</v>
      </c>
      <c r="E26503" t="s">
        <v>4768</v>
      </c>
      <c r="F26503" t="s">
        <v>1947</v>
      </c>
      <c r="G26503" t="s">
        <v>42</v>
      </c>
      <c r="H26503">
        <v>0</v>
      </c>
      <c r="I26503">
        <v>0</v>
      </c>
      <c r="J26503">
        <v>0</v>
      </c>
      <c r="K26503" t="s">
        <v>101734</v>
      </c>
    </row>
    <row r="26504" spans="1:11" x14ac:dyDescent="0.3">
      <c r="A26504" t="s">
        <v>101735</v>
      </c>
      <c r="C26504" t="s">
        <v>147</v>
      </c>
      <c r="D26504" t="s">
        <v>101736</v>
      </c>
      <c r="E26504" t="s">
        <v>4768</v>
      </c>
      <c r="F26504" t="s">
        <v>7061</v>
      </c>
      <c r="G26504" t="s">
        <v>42</v>
      </c>
      <c r="H26504">
        <v>0</v>
      </c>
      <c r="I26504">
        <v>0</v>
      </c>
      <c r="J26504">
        <v>0</v>
      </c>
      <c r="K26504" t="s">
        <v>101737</v>
      </c>
    </row>
    <row r="26505" spans="1:11" x14ac:dyDescent="0.3">
      <c r="A26505" t="s">
        <v>101738</v>
      </c>
      <c r="B26505" t="s">
        <v>101739</v>
      </c>
      <c r="C26505" t="s">
        <v>147</v>
      </c>
      <c r="D26505" t="s">
        <v>101740</v>
      </c>
      <c r="E26505" t="s">
        <v>4768</v>
      </c>
      <c r="F26505" t="s">
        <v>15971</v>
      </c>
      <c r="G26505" t="s">
        <v>42</v>
      </c>
      <c r="H26505">
        <v>0</v>
      </c>
      <c r="I26505">
        <v>0</v>
      </c>
      <c r="J26505">
        <v>0</v>
      </c>
      <c r="K26505" t="s">
        <v>101741</v>
      </c>
    </row>
    <row r="26506" spans="1:11" x14ac:dyDescent="0.3">
      <c r="A26506" t="s">
        <v>101742</v>
      </c>
      <c r="C26506" t="s">
        <v>147</v>
      </c>
      <c r="D26506" t="s">
        <v>101743</v>
      </c>
      <c r="E26506" t="s">
        <v>4768</v>
      </c>
      <c r="F26506" t="s">
        <v>968</v>
      </c>
      <c r="G26506" t="s">
        <v>42</v>
      </c>
      <c r="H26506">
        <v>0</v>
      </c>
      <c r="I26506">
        <v>0</v>
      </c>
      <c r="J26506">
        <v>0</v>
      </c>
      <c r="K26506" t="s">
        <v>101744</v>
      </c>
    </row>
    <row r="26507" spans="1:11" x14ac:dyDescent="0.3">
      <c r="A26507" t="s">
        <v>101745</v>
      </c>
      <c r="B26507" t="s">
        <v>101746</v>
      </c>
      <c r="C26507" t="s">
        <v>27</v>
      </c>
      <c r="D26507" t="s">
        <v>101747</v>
      </c>
      <c r="E26507" t="s">
        <v>99661</v>
      </c>
      <c r="F26507" t="s">
        <v>9438</v>
      </c>
      <c r="G26507" t="s">
        <v>42</v>
      </c>
      <c r="H26507">
        <v>0</v>
      </c>
      <c r="I26507">
        <v>0</v>
      </c>
      <c r="J26507">
        <v>0</v>
      </c>
      <c r="K26507" t="s">
        <v>101748</v>
      </c>
    </row>
    <row r="26508" spans="1:11" x14ac:dyDescent="0.3">
      <c r="A26508" t="s">
        <v>101749</v>
      </c>
      <c r="C26508" t="s">
        <v>27</v>
      </c>
      <c r="D26508" t="s">
        <v>101750</v>
      </c>
      <c r="E26508" t="s">
        <v>99661</v>
      </c>
      <c r="F26508" t="s">
        <v>10179</v>
      </c>
      <c r="G26508" t="s">
        <v>42</v>
      </c>
      <c r="H26508">
        <v>0</v>
      </c>
      <c r="I26508">
        <v>0</v>
      </c>
      <c r="J26508">
        <v>0</v>
      </c>
      <c r="K26508" t="s">
        <v>101751</v>
      </c>
    </row>
    <row r="26509" spans="1:11" x14ac:dyDescent="0.3">
      <c r="A26509" t="s">
        <v>101752</v>
      </c>
      <c r="C26509" t="s">
        <v>147</v>
      </c>
      <c r="D26509" t="s">
        <v>101753</v>
      </c>
      <c r="E26509" t="s">
        <v>4768</v>
      </c>
      <c r="F26509" t="s">
        <v>1991</v>
      </c>
      <c r="G26509" t="s">
        <v>42</v>
      </c>
      <c r="H26509">
        <v>0</v>
      </c>
      <c r="I26509">
        <v>0</v>
      </c>
      <c r="J26509">
        <v>0</v>
      </c>
      <c r="K26509" t="s">
        <v>101754</v>
      </c>
    </row>
    <row r="26510" spans="1:11" x14ac:dyDescent="0.3">
      <c r="A26510" t="s">
        <v>101755</v>
      </c>
      <c r="B26510" t="s">
        <v>101756</v>
      </c>
      <c r="C26510" t="s">
        <v>13</v>
      </c>
      <c r="D26510" t="s">
        <v>101757</v>
      </c>
      <c r="E26510" t="s">
        <v>15</v>
      </c>
      <c r="F26510" t="s">
        <v>16</v>
      </c>
      <c r="G26510" t="s">
        <v>1540</v>
      </c>
      <c r="H26510">
        <v>0</v>
      </c>
      <c r="I26510">
        <v>0</v>
      </c>
      <c r="J26510">
        <v>0</v>
      </c>
      <c r="K26510" t="s">
        <v>101758</v>
      </c>
    </row>
    <row r="26511" spans="1:11" x14ac:dyDescent="0.3">
      <c r="A26511" t="s">
        <v>101759</v>
      </c>
      <c r="B26511" t="s">
        <v>101760</v>
      </c>
      <c r="C26511" t="s">
        <v>147</v>
      </c>
      <c r="D26511" t="s">
        <v>101761</v>
      </c>
      <c r="E26511" t="s">
        <v>4768</v>
      </c>
      <c r="F26511" t="s">
        <v>1531</v>
      </c>
      <c r="G26511" t="s">
        <v>2853</v>
      </c>
      <c r="H26511">
        <v>0</v>
      </c>
      <c r="I26511">
        <v>0</v>
      </c>
      <c r="J26511">
        <v>0</v>
      </c>
      <c r="K26511" t="s">
        <v>101762</v>
      </c>
    </row>
    <row r="26512" spans="1:11" x14ac:dyDescent="0.3">
      <c r="A26512" t="s">
        <v>101763</v>
      </c>
      <c r="B26512" t="s">
        <v>101764</v>
      </c>
      <c r="C26512" t="s">
        <v>147</v>
      </c>
      <c r="D26512" t="s">
        <v>101765</v>
      </c>
      <c r="E26512" t="s">
        <v>4768</v>
      </c>
      <c r="F26512" t="s">
        <v>170</v>
      </c>
      <c r="G26512" t="s">
        <v>42</v>
      </c>
      <c r="H26512">
        <v>0</v>
      </c>
      <c r="I26512">
        <v>0</v>
      </c>
      <c r="J26512">
        <v>0</v>
      </c>
      <c r="K26512" t="s">
        <v>101766</v>
      </c>
    </row>
    <row r="26513" spans="1:11" x14ac:dyDescent="0.3">
      <c r="A26513" t="s">
        <v>101767</v>
      </c>
      <c r="B26513" t="s">
        <v>101768</v>
      </c>
      <c r="C26513" t="s">
        <v>558</v>
      </c>
      <c r="D26513" t="s">
        <v>101769</v>
      </c>
      <c r="E26513" t="s">
        <v>1090</v>
      </c>
      <c r="F26513" t="s">
        <v>4261</v>
      </c>
      <c r="G26513" t="s">
        <v>38381</v>
      </c>
      <c r="H26513">
        <v>0</v>
      </c>
      <c r="I26513">
        <v>0</v>
      </c>
      <c r="J26513">
        <v>0</v>
      </c>
      <c r="K26513" t="s">
        <v>101770</v>
      </c>
    </row>
    <row r="26514" spans="1:11" x14ac:dyDescent="0.3">
      <c r="A26514" t="s">
        <v>101771</v>
      </c>
      <c r="B26514" t="s">
        <v>101772</v>
      </c>
      <c r="C26514" t="s">
        <v>558</v>
      </c>
      <c r="D26514" t="s">
        <v>101773</v>
      </c>
      <c r="E26514" t="s">
        <v>1090</v>
      </c>
      <c r="F26514" t="s">
        <v>16</v>
      </c>
      <c r="G26514" t="s">
        <v>8916</v>
      </c>
      <c r="H26514">
        <v>0</v>
      </c>
      <c r="I26514">
        <v>0</v>
      </c>
      <c r="J26514">
        <v>0</v>
      </c>
      <c r="K26514" t="s">
        <v>101774</v>
      </c>
    </row>
    <row r="26515" spans="1:11" x14ac:dyDescent="0.3">
      <c r="A26515" t="s">
        <v>101775</v>
      </c>
      <c r="C26515" t="s">
        <v>558</v>
      </c>
      <c r="D26515" t="s">
        <v>101776</v>
      </c>
      <c r="E26515" t="s">
        <v>1090</v>
      </c>
      <c r="F26515" t="s">
        <v>16</v>
      </c>
      <c r="G26515" t="s">
        <v>5593</v>
      </c>
      <c r="H26515">
        <v>0</v>
      </c>
      <c r="I26515">
        <v>0</v>
      </c>
      <c r="J26515">
        <v>0</v>
      </c>
      <c r="K26515" t="s">
        <v>101777</v>
      </c>
    </row>
    <row r="26516" spans="1:11" x14ac:dyDescent="0.3">
      <c r="A26516" t="s">
        <v>101778</v>
      </c>
      <c r="B26516" t="s">
        <v>101779</v>
      </c>
      <c r="C26516" t="s">
        <v>558</v>
      </c>
      <c r="D26516" t="s">
        <v>101780</v>
      </c>
      <c r="E26516" t="s">
        <v>1090</v>
      </c>
      <c r="F26516" t="s">
        <v>417</v>
      </c>
      <c r="G26516" t="s">
        <v>8595</v>
      </c>
      <c r="H26516">
        <v>0</v>
      </c>
      <c r="I26516">
        <v>0</v>
      </c>
      <c r="J26516">
        <v>0</v>
      </c>
      <c r="K26516" t="s">
        <v>101781</v>
      </c>
    </row>
    <row r="26517" spans="1:11" x14ac:dyDescent="0.3">
      <c r="A26517" t="s">
        <v>101782</v>
      </c>
      <c r="B26517" t="s">
        <v>22328</v>
      </c>
      <c r="C26517" t="s">
        <v>27</v>
      </c>
      <c r="D26517" t="s">
        <v>101783</v>
      </c>
      <c r="E26517" t="s">
        <v>99661</v>
      </c>
      <c r="F26517" t="s">
        <v>71</v>
      </c>
      <c r="G26517" t="s">
        <v>42</v>
      </c>
      <c r="H26517">
        <v>0</v>
      </c>
      <c r="I26517">
        <v>0</v>
      </c>
      <c r="J26517">
        <v>0</v>
      </c>
      <c r="K26517" t="s">
        <v>101784</v>
      </c>
    </row>
    <row r="26518" spans="1:11" x14ac:dyDescent="0.3">
      <c r="A26518" t="s">
        <v>101785</v>
      </c>
      <c r="B26518" t="s">
        <v>23590</v>
      </c>
      <c r="C26518" t="s">
        <v>147</v>
      </c>
      <c r="D26518" t="s">
        <v>101786</v>
      </c>
      <c r="E26518" t="s">
        <v>4768</v>
      </c>
      <c r="F26518" t="s">
        <v>2852</v>
      </c>
      <c r="G26518" t="s">
        <v>42</v>
      </c>
      <c r="H26518">
        <v>0</v>
      </c>
      <c r="I26518">
        <v>0</v>
      </c>
      <c r="J26518">
        <v>0</v>
      </c>
      <c r="K26518" t="s">
        <v>101787</v>
      </c>
    </row>
    <row r="26519" spans="1:11" x14ac:dyDescent="0.3">
      <c r="A26519" t="s">
        <v>101788</v>
      </c>
      <c r="C26519" t="s">
        <v>147</v>
      </c>
      <c r="D26519" t="s">
        <v>101789</v>
      </c>
      <c r="E26519" t="s">
        <v>4768</v>
      </c>
      <c r="F26519" t="s">
        <v>5733</v>
      </c>
      <c r="G26519" t="s">
        <v>42</v>
      </c>
      <c r="H26519">
        <v>0</v>
      </c>
      <c r="I26519">
        <v>0</v>
      </c>
      <c r="J26519">
        <v>0</v>
      </c>
      <c r="K26519" t="s">
        <v>101790</v>
      </c>
    </row>
    <row r="26520" spans="1:11" x14ac:dyDescent="0.3">
      <c r="A26520" t="s">
        <v>101791</v>
      </c>
      <c r="B26520" t="s">
        <v>101792</v>
      </c>
      <c r="C26520" t="s">
        <v>27</v>
      </c>
      <c r="D26520" t="s">
        <v>101793</v>
      </c>
      <c r="E26520" t="s">
        <v>99661</v>
      </c>
      <c r="F26520" t="s">
        <v>6886</v>
      </c>
      <c r="G26520" t="s">
        <v>42</v>
      </c>
      <c r="H26520">
        <v>0</v>
      </c>
      <c r="I26520">
        <v>0</v>
      </c>
      <c r="J26520">
        <v>0</v>
      </c>
      <c r="K26520" t="s">
        <v>101794</v>
      </c>
    </row>
    <row r="26521" spans="1:11" x14ac:dyDescent="0.3">
      <c r="A26521" t="s">
        <v>101795</v>
      </c>
      <c r="B26521" t="s">
        <v>101796</v>
      </c>
      <c r="C26521" t="s">
        <v>13</v>
      </c>
      <c r="D26521" t="s">
        <v>101797</v>
      </c>
      <c r="E26521" t="s">
        <v>15</v>
      </c>
      <c r="F26521" t="s">
        <v>16</v>
      </c>
      <c r="G26521" t="s">
        <v>462</v>
      </c>
      <c r="H26521">
        <v>0</v>
      </c>
      <c r="I26521">
        <v>0</v>
      </c>
      <c r="J26521">
        <v>0</v>
      </c>
      <c r="K26521" t="s">
        <v>101798</v>
      </c>
    </row>
    <row r="26522" spans="1:11" x14ac:dyDescent="0.3">
      <c r="A26522" t="s">
        <v>101799</v>
      </c>
      <c r="B26522" t="s">
        <v>71371</v>
      </c>
      <c r="C26522" t="s">
        <v>27</v>
      </c>
      <c r="D26522" t="s">
        <v>101800</v>
      </c>
      <c r="E26522" t="s">
        <v>99661</v>
      </c>
      <c r="F26522" t="s">
        <v>607</v>
      </c>
      <c r="G26522" t="s">
        <v>42</v>
      </c>
      <c r="H26522">
        <v>0</v>
      </c>
      <c r="I26522">
        <v>0</v>
      </c>
      <c r="J26522">
        <v>0</v>
      </c>
      <c r="K26522" t="s">
        <v>101801</v>
      </c>
    </row>
    <row r="26523" spans="1:11" x14ac:dyDescent="0.3">
      <c r="A26523" t="s">
        <v>101802</v>
      </c>
      <c r="B26523" t="s">
        <v>22089</v>
      </c>
      <c r="C26523" t="s">
        <v>147</v>
      </c>
      <c r="D26523" t="s">
        <v>101803</v>
      </c>
      <c r="E26523" t="s">
        <v>4768</v>
      </c>
      <c r="F26523" t="s">
        <v>2144</v>
      </c>
      <c r="G26523" t="s">
        <v>42</v>
      </c>
      <c r="H26523">
        <v>0</v>
      </c>
      <c r="I26523">
        <v>0</v>
      </c>
      <c r="J26523">
        <v>0</v>
      </c>
      <c r="K26523" t="s">
        <v>101804</v>
      </c>
    </row>
    <row r="26524" spans="1:11" x14ac:dyDescent="0.3">
      <c r="A26524" t="s">
        <v>101805</v>
      </c>
      <c r="C26524" t="s">
        <v>27</v>
      </c>
      <c r="D26524" t="s">
        <v>101806</v>
      </c>
      <c r="E26524" t="s">
        <v>99661</v>
      </c>
      <c r="F26524" t="s">
        <v>2313</v>
      </c>
      <c r="G26524" t="s">
        <v>42</v>
      </c>
      <c r="H26524">
        <v>0</v>
      </c>
      <c r="I26524">
        <v>0</v>
      </c>
      <c r="J26524">
        <v>0</v>
      </c>
      <c r="K26524" t="s">
        <v>101807</v>
      </c>
    </row>
    <row r="26525" spans="1:11" x14ac:dyDescent="0.3">
      <c r="A26525" t="s">
        <v>101808</v>
      </c>
      <c r="B26525" t="s">
        <v>101809</v>
      </c>
      <c r="C26525" t="s">
        <v>27</v>
      </c>
      <c r="D26525" t="s">
        <v>101810</v>
      </c>
      <c r="E26525" t="s">
        <v>99661</v>
      </c>
      <c r="F26525" t="s">
        <v>1845</v>
      </c>
      <c r="G26525" t="s">
        <v>42</v>
      </c>
      <c r="H26525">
        <v>0</v>
      </c>
      <c r="I26525">
        <v>0</v>
      </c>
      <c r="J26525">
        <v>0</v>
      </c>
      <c r="K26525" t="s">
        <v>101811</v>
      </c>
    </row>
    <row r="26526" spans="1:11" x14ac:dyDescent="0.3">
      <c r="A26526" t="s">
        <v>101812</v>
      </c>
      <c r="B26526" t="s">
        <v>101813</v>
      </c>
      <c r="C26526" t="s">
        <v>147</v>
      </c>
      <c r="D26526" t="s">
        <v>101814</v>
      </c>
      <c r="E26526" t="s">
        <v>4768</v>
      </c>
      <c r="F26526" t="s">
        <v>1723</v>
      </c>
      <c r="G26526" t="s">
        <v>42</v>
      </c>
      <c r="H26526">
        <v>0</v>
      </c>
      <c r="I26526">
        <v>0</v>
      </c>
      <c r="J26526">
        <v>0</v>
      </c>
      <c r="K26526" t="s">
        <v>101815</v>
      </c>
    </row>
    <row r="26527" spans="1:11" x14ac:dyDescent="0.3">
      <c r="A26527" t="s">
        <v>101816</v>
      </c>
      <c r="B26527" t="s">
        <v>101817</v>
      </c>
      <c r="C26527" t="s">
        <v>147</v>
      </c>
      <c r="D26527" t="s">
        <v>101818</v>
      </c>
      <c r="E26527" t="s">
        <v>4768</v>
      </c>
      <c r="F26527" t="s">
        <v>1868</v>
      </c>
      <c r="G26527" t="s">
        <v>42</v>
      </c>
      <c r="H26527">
        <v>0</v>
      </c>
      <c r="I26527">
        <v>0</v>
      </c>
      <c r="J26527">
        <v>0</v>
      </c>
      <c r="K26527" t="s">
        <v>101819</v>
      </c>
    </row>
    <row r="26528" spans="1:11" x14ac:dyDescent="0.3">
      <c r="A26528" t="s">
        <v>101820</v>
      </c>
      <c r="C26528" t="s">
        <v>147</v>
      </c>
      <c r="D26528" t="s">
        <v>101821</v>
      </c>
      <c r="E26528" t="s">
        <v>4768</v>
      </c>
      <c r="F26528" t="s">
        <v>7017</v>
      </c>
      <c r="G26528" t="s">
        <v>42</v>
      </c>
      <c r="H26528">
        <v>0</v>
      </c>
      <c r="I26528">
        <v>0</v>
      </c>
      <c r="J26528">
        <v>0</v>
      </c>
      <c r="K26528" t="s">
        <v>101822</v>
      </c>
    </row>
    <row r="26529" spans="1:11" x14ac:dyDescent="0.3">
      <c r="A26529" t="s">
        <v>12608</v>
      </c>
      <c r="B26529" t="s">
        <v>101823</v>
      </c>
      <c r="C26529" t="s">
        <v>147</v>
      </c>
      <c r="D26529" t="s">
        <v>101824</v>
      </c>
      <c r="E26529" t="s">
        <v>4768</v>
      </c>
      <c r="F26529" t="s">
        <v>1886</v>
      </c>
      <c r="G26529" t="s">
        <v>42</v>
      </c>
      <c r="H26529">
        <v>0</v>
      </c>
      <c r="I26529">
        <v>0</v>
      </c>
      <c r="J26529">
        <v>0</v>
      </c>
      <c r="K26529" t="s">
        <v>101825</v>
      </c>
    </row>
    <row r="26530" spans="1:11" x14ac:dyDescent="0.3">
      <c r="A26530" t="s">
        <v>101826</v>
      </c>
      <c r="B26530" t="s">
        <v>101827</v>
      </c>
      <c r="C26530" t="s">
        <v>13</v>
      </c>
      <c r="D26530" t="s">
        <v>101828</v>
      </c>
      <c r="E26530" t="s">
        <v>15</v>
      </c>
      <c r="F26530" t="s">
        <v>16</v>
      </c>
      <c r="G26530" t="s">
        <v>1100</v>
      </c>
      <c r="H26530">
        <v>0</v>
      </c>
      <c r="I26530">
        <v>0</v>
      </c>
      <c r="J26530">
        <v>0</v>
      </c>
      <c r="K26530" t="s">
        <v>101829</v>
      </c>
    </row>
    <row r="26531" spans="1:11" x14ac:dyDescent="0.3">
      <c r="A26531" t="s">
        <v>101830</v>
      </c>
      <c r="B26531" t="s">
        <v>101831</v>
      </c>
      <c r="C26531" t="s">
        <v>27</v>
      </c>
      <c r="D26531" t="s">
        <v>101832</v>
      </c>
      <c r="E26531" t="s">
        <v>99661</v>
      </c>
      <c r="F26531" t="s">
        <v>22103</v>
      </c>
      <c r="G26531" t="s">
        <v>42</v>
      </c>
      <c r="H26531">
        <v>0</v>
      </c>
      <c r="I26531">
        <v>0</v>
      </c>
      <c r="J26531">
        <v>0</v>
      </c>
      <c r="K26531" t="s">
        <v>101833</v>
      </c>
    </row>
    <row r="26532" spans="1:11" x14ac:dyDescent="0.3">
      <c r="A26532" t="s">
        <v>101834</v>
      </c>
      <c r="B26532" t="s">
        <v>101835</v>
      </c>
      <c r="C26532" t="s">
        <v>558</v>
      </c>
      <c r="D26532" t="s">
        <v>101836</v>
      </c>
      <c r="E26532" t="s">
        <v>1090</v>
      </c>
      <c r="F26532" t="s">
        <v>4696</v>
      </c>
      <c r="G26532" t="s">
        <v>4993</v>
      </c>
      <c r="H26532">
        <v>0</v>
      </c>
      <c r="I26532">
        <v>0</v>
      </c>
      <c r="J26532">
        <v>0</v>
      </c>
      <c r="K26532" t="s">
        <v>101837</v>
      </c>
    </row>
    <row r="26533" spans="1:11" x14ac:dyDescent="0.3">
      <c r="A26533" t="s">
        <v>101838</v>
      </c>
      <c r="B26533" t="s">
        <v>101839</v>
      </c>
      <c r="C26533" t="s">
        <v>147</v>
      </c>
      <c r="D26533" t="e">
        <f>귓보</f>
        <v>#NAME?</v>
      </c>
      <c r="E26533" t="s">
        <v>4768</v>
      </c>
      <c r="F26533" t="s">
        <v>6152</v>
      </c>
      <c r="G26533" t="s">
        <v>42</v>
      </c>
      <c r="H26533">
        <v>0</v>
      </c>
      <c r="I26533">
        <v>0</v>
      </c>
      <c r="J26533">
        <v>0</v>
      </c>
      <c r="K26533" t="s">
        <v>101840</v>
      </c>
    </row>
    <row r="26534" spans="1:11" x14ac:dyDescent="0.3">
      <c r="A26534" t="s">
        <v>101841</v>
      </c>
      <c r="B26534" t="s">
        <v>101842</v>
      </c>
      <c r="C26534" t="s">
        <v>147</v>
      </c>
      <c r="D26534" t="s">
        <v>101843</v>
      </c>
      <c r="E26534" t="s">
        <v>4768</v>
      </c>
      <c r="F26534" t="s">
        <v>7493</v>
      </c>
      <c r="G26534" t="s">
        <v>42</v>
      </c>
      <c r="H26534">
        <v>0</v>
      </c>
      <c r="I26534">
        <v>0</v>
      </c>
      <c r="J26534">
        <v>0</v>
      </c>
      <c r="K26534" t="s">
        <v>101844</v>
      </c>
    </row>
    <row r="26535" spans="1:11" x14ac:dyDescent="0.3">
      <c r="A26535" t="s">
        <v>101845</v>
      </c>
      <c r="B26535" t="s">
        <v>101846</v>
      </c>
      <c r="C26535" t="s">
        <v>147</v>
      </c>
      <c r="D26535" t="s">
        <v>101847</v>
      </c>
      <c r="E26535" t="s">
        <v>4768</v>
      </c>
      <c r="F26535" t="s">
        <v>14077</v>
      </c>
      <c r="G26535" t="s">
        <v>42</v>
      </c>
      <c r="H26535">
        <v>0</v>
      </c>
      <c r="I26535">
        <v>0</v>
      </c>
      <c r="J26535">
        <v>0</v>
      </c>
      <c r="K26535" t="s">
        <v>101848</v>
      </c>
    </row>
    <row r="26536" spans="1:11" x14ac:dyDescent="0.3">
      <c r="A26536" t="s">
        <v>101849</v>
      </c>
      <c r="B26536" t="s">
        <v>101850</v>
      </c>
      <c r="C26536" t="s">
        <v>147</v>
      </c>
      <c r="D26536" t="e">
        <f>귀한대.</f>
        <v>#NAME?</v>
      </c>
      <c r="E26536" t="s">
        <v>4768</v>
      </c>
      <c r="F26536" t="s">
        <v>755</v>
      </c>
      <c r="G26536" t="s">
        <v>42</v>
      </c>
      <c r="H26536">
        <v>0</v>
      </c>
      <c r="I26536">
        <v>0</v>
      </c>
      <c r="J26536">
        <v>0</v>
      </c>
      <c r="K26536" t="s">
        <v>101851</v>
      </c>
    </row>
    <row r="26537" spans="1:11" x14ac:dyDescent="0.3">
      <c r="A26537" t="s">
        <v>101852</v>
      </c>
      <c r="C26537" t="s">
        <v>147</v>
      </c>
      <c r="D26537" t="s">
        <v>48208</v>
      </c>
      <c r="E26537" t="s">
        <v>4768</v>
      </c>
      <c r="F26537" t="s">
        <v>41</v>
      </c>
      <c r="G26537" t="s">
        <v>42</v>
      </c>
      <c r="H26537">
        <v>0</v>
      </c>
      <c r="I26537">
        <v>0</v>
      </c>
      <c r="J26537">
        <v>0</v>
      </c>
      <c r="K26537" t="s">
        <v>101853</v>
      </c>
    </row>
    <row r="26538" spans="1:11" x14ac:dyDescent="0.3">
      <c r="A26538" t="s">
        <v>101854</v>
      </c>
      <c r="C26538" t="s">
        <v>27</v>
      </c>
      <c r="D26538" t="s">
        <v>101855</v>
      </c>
      <c r="E26538" t="s">
        <v>99661</v>
      </c>
      <c r="F26538" t="s">
        <v>2595</v>
      </c>
      <c r="G26538" t="s">
        <v>42</v>
      </c>
      <c r="H26538">
        <v>0</v>
      </c>
      <c r="I26538">
        <v>0</v>
      </c>
      <c r="J26538">
        <v>0</v>
      </c>
      <c r="K26538" t="s">
        <v>101856</v>
      </c>
    </row>
    <row r="26539" spans="1:11" x14ac:dyDescent="0.3">
      <c r="A26539" t="s">
        <v>101857</v>
      </c>
      <c r="B26539" t="s">
        <v>101858</v>
      </c>
      <c r="C26539" t="s">
        <v>147</v>
      </c>
      <c r="D26539" t="s">
        <v>101859</v>
      </c>
      <c r="E26539" t="s">
        <v>4768</v>
      </c>
      <c r="F26539" t="s">
        <v>4100</v>
      </c>
      <c r="G26539" t="s">
        <v>42</v>
      </c>
      <c r="H26539">
        <v>0</v>
      </c>
      <c r="I26539">
        <v>0</v>
      </c>
      <c r="J26539">
        <v>0</v>
      </c>
      <c r="K26539" t="s">
        <v>101860</v>
      </c>
    </row>
    <row r="26540" spans="1:11" x14ac:dyDescent="0.3">
      <c r="A26540" t="s">
        <v>101861</v>
      </c>
      <c r="B26540" t="s">
        <v>101862</v>
      </c>
      <c r="C26540" t="s">
        <v>147</v>
      </c>
      <c r="D26540" t="s">
        <v>101863</v>
      </c>
      <c r="E26540" t="s">
        <v>4768</v>
      </c>
      <c r="F26540" t="s">
        <v>5340</v>
      </c>
      <c r="G26540" t="s">
        <v>42</v>
      </c>
      <c r="H26540">
        <v>0</v>
      </c>
      <c r="I26540">
        <v>0</v>
      </c>
      <c r="J26540">
        <v>0</v>
      </c>
      <c r="K26540" t="s">
        <v>101864</v>
      </c>
    </row>
    <row r="26541" spans="1:11" x14ac:dyDescent="0.3">
      <c r="A26541" t="s">
        <v>101865</v>
      </c>
      <c r="B26541" t="s">
        <v>101866</v>
      </c>
      <c r="C26541" t="s">
        <v>20</v>
      </c>
      <c r="D26541" t="s">
        <v>101867</v>
      </c>
      <c r="E26541" t="s">
        <v>22</v>
      </c>
      <c r="F26541" t="s">
        <v>16</v>
      </c>
      <c r="G26541" t="s">
        <v>269</v>
      </c>
      <c r="H26541">
        <v>0</v>
      </c>
      <c r="I26541">
        <v>0</v>
      </c>
      <c r="J26541">
        <v>0</v>
      </c>
      <c r="K26541" t="s">
        <v>101868</v>
      </c>
    </row>
    <row r="26542" spans="1:11" x14ac:dyDescent="0.3">
      <c r="A26542" t="s">
        <v>101869</v>
      </c>
      <c r="B26542" t="s">
        <v>101870</v>
      </c>
      <c r="C26542" t="s">
        <v>147</v>
      </c>
      <c r="D26542" t="s">
        <v>101871</v>
      </c>
      <c r="E26542" t="s">
        <v>4768</v>
      </c>
      <c r="F26542" t="s">
        <v>1237</v>
      </c>
      <c r="G26542" t="s">
        <v>42</v>
      </c>
      <c r="H26542">
        <v>0</v>
      </c>
      <c r="I26542">
        <v>0</v>
      </c>
      <c r="J26542">
        <v>0</v>
      </c>
      <c r="K26542" t="s">
        <v>101872</v>
      </c>
    </row>
    <row r="26543" spans="1:11" x14ac:dyDescent="0.3">
      <c r="A26543" t="s">
        <v>101873</v>
      </c>
      <c r="B26543" t="s">
        <v>101874</v>
      </c>
      <c r="C26543" t="s">
        <v>147</v>
      </c>
      <c r="D26543" t="s">
        <v>101875</v>
      </c>
      <c r="E26543" t="s">
        <v>4768</v>
      </c>
      <c r="F26543" t="s">
        <v>4267</v>
      </c>
      <c r="G26543" t="s">
        <v>42</v>
      </c>
      <c r="H26543">
        <v>0</v>
      </c>
      <c r="I26543">
        <v>0</v>
      </c>
      <c r="J26543">
        <v>0</v>
      </c>
      <c r="K26543" t="s">
        <v>101876</v>
      </c>
    </row>
    <row r="26544" spans="1:11" x14ac:dyDescent="0.3">
      <c r="A26544" t="s">
        <v>101877</v>
      </c>
      <c r="B26544" t="s">
        <v>101878</v>
      </c>
      <c r="C26544" t="s">
        <v>147</v>
      </c>
      <c r="D26544" t="e">
        <f>귀포</f>
        <v>#NAME?</v>
      </c>
      <c r="E26544" t="s">
        <v>4768</v>
      </c>
      <c r="F26544" t="s">
        <v>6825</v>
      </c>
      <c r="G26544" t="s">
        <v>42</v>
      </c>
      <c r="H26544">
        <v>0</v>
      </c>
      <c r="I26544">
        <v>0</v>
      </c>
      <c r="J26544">
        <v>0</v>
      </c>
      <c r="K26544" t="s">
        <v>101879</v>
      </c>
    </row>
    <row r="26545" spans="1:11" x14ac:dyDescent="0.3">
      <c r="A26545" t="s">
        <v>101880</v>
      </c>
      <c r="B26545" t="s">
        <v>101881</v>
      </c>
      <c r="C26545" t="s">
        <v>20</v>
      </c>
      <c r="D26545" t="s">
        <v>101882</v>
      </c>
      <c r="E26545" t="s">
        <v>62177</v>
      </c>
      <c r="F26545" t="s">
        <v>1850</v>
      </c>
      <c r="G26545" t="s">
        <v>42</v>
      </c>
      <c r="H26545">
        <v>0</v>
      </c>
      <c r="I26545">
        <v>0</v>
      </c>
      <c r="J26545">
        <v>0</v>
      </c>
      <c r="K26545" t="s">
        <v>101883</v>
      </c>
    </row>
    <row r="26546" spans="1:11" x14ac:dyDescent="0.3">
      <c r="A26546" t="s">
        <v>101884</v>
      </c>
      <c r="B26546" t="s">
        <v>101885</v>
      </c>
      <c r="C26546" t="s">
        <v>558</v>
      </c>
      <c r="D26546" t="s">
        <v>101886</v>
      </c>
      <c r="E26546" t="s">
        <v>1090</v>
      </c>
      <c r="F26546" t="s">
        <v>16</v>
      </c>
      <c r="G26546" t="s">
        <v>65955</v>
      </c>
      <c r="H26546">
        <v>0</v>
      </c>
      <c r="I26546">
        <v>0</v>
      </c>
      <c r="J26546">
        <v>0</v>
      </c>
      <c r="K26546" t="s">
        <v>101887</v>
      </c>
    </row>
    <row r="26547" spans="1:11" x14ac:dyDescent="0.3">
      <c r="A26547" t="s">
        <v>101888</v>
      </c>
      <c r="B26547" t="s">
        <v>101889</v>
      </c>
      <c r="C26547" t="s">
        <v>558</v>
      </c>
      <c r="D26547" t="s">
        <v>101890</v>
      </c>
      <c r="E26547" t="s">
        <v>1090</v>
      </c>
      <c r="F26547" t="s">
        <v>16</v>
      </c>
      <c r="G26547" t="s">
        <v>2252</v>
      </c>
      <c r="H26547">
        <v>0</v>
      </c>
      <c r="I26547">
        <v>0</v>
      </c>
      <c r="J26547">
        <v>0</v>
      </c>
      <c r="K26547" t="s">
        <v>101891</v>
      </c>
    </row>
    <row r="26548" spans="1:11" x14ac:dyDescent="0.3">
      <c r="A26548" t="s">
        <v>101892</v>
      </c>
      <c r="B26548" t="s">
        <v>101893</v>
      </c>
      <c r="C26548" t="s">
        <v>20</v>
      </c>
      <c r="D26548" t="s">
        <v>101894</v>
      </c>
      <c r="E26548" t="s">
        <v>62177</v>
      </c>
      <c r="F26548" t="s">
        <v>2361</v>
      </c>
      <c r="G26548" t="s">
        <v>2775</v>
      </c>
      <c r="H26548">
        <v>0</v>
      </c>
      <c r="I26548">
        <v>0</v>
      </c>
      <c r="J26548">
        <v>0</v>
      </c>
      <c r="K26548" t="s">
        <v>101895</v>
      </c>
    </row>
    <row r="26549" spans="1:11" x14ac:dyDescent="0.3">
      <c r="A26549" t="s">
        <v>101896</v>
      </c>
      <c r="B26549" t="s">
        <v>101897</v>
      </c>
      <c r="C26549" t="s">
        <v>20</v>
      </c>
      <c r="D26549" t="s">
        <v>101898</v>
      </c>
      <c r="E26549" t="s">
        <v>22</v>
      </c>
      <c r="F26549" t="s">
        <v>16</v>
      </c>
      <c r="G26549" t="s">
        <v>2189</v>
      </c>
      <c r="H26549">
        <v>0</v>
      </c>
      <c r="I26549">
        <v>0</v>
      </c>
      <c r="J26549">
        <v>0</v>
      </c>
      <c r="K26549" t="s">
        <v>101899</v>
      </c>
    </row>
    <row r="26550" spans="1:11" x14ac:dyDescent="0.3">
      <c r="A26550" t="s">
        <v>101900</v>
      </c>
      <c r="C26550" t="s">
        <v>147</v>
      </c>
      <c r="D26550" t="s">
        <v>101901</v>
      </c>
      <c r="E26550" t="s">
        <v>4768</v>
      </c>
      <c r="F26550" t="s">
        <v>16</v>
      </c>
      <c r="G26550" t="s">
        <v>23</v>
      </c>
      <c r="H26550">
        <v>0</v>
      </c>
      <c r="I26550">
        <v>0</v>
      </c>
      <c r="J26550">
        <v>0</v>
      </c>
      <c r="K26550" t="s">
        <v>101902</v>
      </c>
    </row>
    <row r="26551" spans="1:11" x14ac:dyDescent="0.3">
      <c r="A26551" t="s">
        <v>101903</v>
      </c>
      <c r="B26551" t="s">
        <v>101904</v>
      </c>
      <c r="C26551" t="s">
        <v>20</v>
      </c>
      <c r="D26551" t="s">
        <v>101905</v>
      </c>
      <c r="E26551" t="s">
        <v>62177</v>
      </c>
      <c r="F26551" t="s">
        <v>1252</v>
      </c>
      <c r="G26551" t="s">
        <v>42</v>
      </c>
      <c r="H26551">
        <v>0</v>
      </c>
      <c r="I26551">
        <v>0</v>
      </c>
      <c r="J26551">
        <v>0</v>
      </c>
      <c r="K26551" t="s">
        <v>101906</v>
      </c>
    </row>
    <row r="26552" spans="1:11" x14ac:dyDescent="0.3">
      <c r="A26552" t="s">
        <v>101907</v>
      </c>
      <c r="B26552" t="s">
        <v>101908</v>
      </c>
      <c r="C26552" t="s">
        <v>20</v>
      </c>
      <c r="D26552" t="s">
        <v>101909</v>
      </c>
      <c r="E26552" t="s">
        <v>62177</v>
      </c>
      <c r="F26552" t="s">
        <v>840</v>
      </c>
      <c r="G26552" t="s">
        <v>7904</v>
      </c>
      <c r="H26552">
        <v>0</v>
      </c>
      <c r="I26552">
        <v>0</v>
      </c>
      <c r="J26552">
        <v>0</v>
      </c>
      <c r="K26552" t="s">
        <v>101910</v>
      </c>
    </row>
    <row r="26553" spans="1:11" x14ac:dyDescent="0.3">
      <c r="A26553" t="s">
        <v>101911</v>
      </c>
      <c r="B26553" t="s">
        <v>101912</v>
      </c>
      <c r="C26553" t="s">
        <v>20</v>
      </c>
      <c r="D26553" t="s">
        <v>101913</v>
      </c>
      <c r="E26553" t="s">
        <v>62177</v>
      </c>
      <c r="F26553" t="s">
        <v>3066</v>
      </c>
      <c r="G26553" t="s">
        <v>42</v>
      </c>
      <c r="H26553">
        <v>0</v>
      </c>
      <c r="I26553">
        <v>0</v>
      </c>
      <c r="J26553">
        <v>0</v>
      </c>
      <c r="K26553" t="s">
        <v>101914</v>
      </c>
    </row>
    <row r="26554" spans="1:11" x14ac:dyDescent="0.3">
      <c r="A26554" t="s">
        <v>101915</v>
      </c>
      <c r="B26554" t="s">
        <v>101916</v>
      </c>
      <c r="C26554" t="s">
        <v>466</v>
      </c>
      <c r="D26554" t="s">
        <v>101917</v>
      </c>
      <c r="E26554" t="s">
        <v>98383</v>
      </c>
      <c r="F26554" t="s">
        <v>16</v>
      </c>
      <c r="G26554" t="s">
        <v>2079</v>
      </c>
      <c r="H26554">
        <v>0</v>
      </c>
      <c r="I26554">
        <v>0</v>
      </c>
      <c r="J26554">
        <v>0</v>
      </c>
      <c r="K26554" t="s">
        <v>101918</v>
      </c>
    </row>
    <row r="26555" spans="1:11" x14ac:dyDescent="0.3">
      <c r="A26555" t="s">
        <v>101919</v>
      </c>
      <c r="B26555" t="s">
        <v>101920</v>
      </c>
      <c r="C26555" t="s">
        <v>558</v>
      </c>
      <c r="D26555" t="s">
        <v>101921</v>
      </c>
      <c r="E26555" t="s">
        <v>754</v>
      </c>
      <c r="F26555" t="s">
        <v>16</v>
      </c>
      <c r="G26555" t="s">
        <v>7781</v>
      </c>
      <c r="H26555">
        <v>0</v>
      </c>
      <c r="I26555">
        <v>0</v>
      </c>
      <c r="J26555">
        <v>0</v>
      </c>
      <c r="K26555" t="s">
        <v>101922</v>
      </c>
    </row>
    <row r="26556" spans="1:11" x14ac:dyDescent="0.3">
      <c r="A26556" t="s">
        <v>101923</v>
      </c>
      <c r="B26556" t="s">
        <v>101924</v>
      </c>
      <c r="C26556" t="s">
        <v>558</v>
      </c>
      <c r="D26556" t="s">
        <v>101925</v>
      </c>
      <c r="E26556" t="s">
        <v>981</v>
      </c>
      <c r="F26556" t="s">
        <v>16</v>
      </c>
      <c r="G26556" t="s">
        <v>45454</v>
      </c>
      <c r="H26556">
        <v>0</v>
      </c>
      <c r="I26556">
        <v>0</v>
      </c>
      <c r="J26556">
        <v>0</v>
      </c>
      <c r="K26556" t="s">
        <v>101926</v>
      </c>
    </row>
    <row r="26557" spans="1:11" x14ac:dyDescent="0.3">
      <c r="A26557" t="s">
        <v>101927</v>
      </c>
      <c r="B26557" t="s">
        <v>101928</v>
      </c>
      <c r="C26557" t="s">
        <v>20</v>
      </c>
      <c r="D26557" t="s">
        <v>101929</v>
      </c>
      <c r="E26557" t="s">
        <v>62177</v>
      </c>
      <c r="F26557" t="s">
        <v>28710</v>
      </c>
      <c r="G26557" t="s">
        <v>42</v>
      </c>
      <c r="H26557">
        <v>0</v>
      </c>
      <c r="I26557">
        <v>0</v>
      </c>
      <c r="J26557">
        <v>0</v>
      </c>
      <c r="K26557" t="s">
        <v>101930</v>
      </c>
    </row>
    <row r="26558" spans="1:11" x14ac:dyDescent="0.3">
      <c r="A26558" t="s">
        <v>101931</v>
      </c>
      <c r="B26558" t="s">
        <v>101932</v>
      </c>
      <c r="C26558" t="s">
        <v>27</v>
      </c>
      <c r="D26558" t="s">
        <v>101933</v>
      </c>
      <c r="E26558" t="s">
        <v>99661</v>
      </c>
      <c r="F26558" t="s">
        <v>16</v>
      </c>
      <c r="G26558" t="s">
        <v>11144</v>
      </c>
      <c r="H26558">
        <v>0</v>
      </c>
      <c r="I26558">
        <v>0</v>
      </c>
      <c r="J26558">
        <v>0</v>
      </c>
      <c r="K26558" t="s">
        <v>101934</v>
      </c>
    </row>
    <row r="26559" spans="1:11" x14ac:dyDescent="0.3">
      <c r="A26559" t="s">
        <v>101935</v>
      </c>
      <c r="B26559" t="s">
        <v>101936</v>
      </c>
      <c r="C26559" t="s">
        <v>27</v>
      </c>
      <c r="D26559" t="s">
        <v>101937</v>
      </c>
      <c r="E26559" t="s">
        <v>99661</v>
      </c>
      <c r="F26559" t="s">
        <v>1324</v>
      </c>
      <c r="G26559" t="s">
        <v>42</v>
      </c>
      <c r="H26559">
        <v>0</v>
      </c>
      <c r="I26559">
        <v>0</v>
      </c>
      <c r="J26559">
        <v>0</v>
      </c>
      <c r="K26559" t="s">
        <v>101938</v>
      </c>
    </row>
    <row r="26560" spans="1:11" x14ac:dyDescent="0.3">
      <c r="A26560" t="s">
        <v>101939</v>
      </c>
      <c r="C26560" t="s">
        <v>27</v>
      </c>
      <c r="D26560" t="s">
        <v>101940</v>
      </c>
      <c r="E26560" t="s">
        <v>99661</v>
      </c>
      <c r="F26560" t="s">
        <v>21862</v>
      </c>
      <c r="G26560" t="s">
        <v>42</v>
      </c>
      <c r="H26560">
        <v>0</v>
      </c>
      <c r="I26560">
        <v>0</v>
      </c>
      <c r="J26560">
        <v>0</v>
      </c>
      <c r="K26560" t="s">
        <v>101941</v>
      </c>
    </row>
    <row r="26561" spans="1:11" x14ac:dyDescent="0.3">
      <c r="A26561" t="s">
        <v>101942</v>
      </c>
      <c r="B26561" t="s">
        <v>101943</v>
      </c>
      <c r="C26561" t="s">
        <v>27</v>
      </c>
      <c r="D26561" t="s">
        <v>101944</v>
      </c>
      <c r="E26561" t="s">
        <v>99661</v>
      </c>
      <c r="F26561" t="s">
        <v>16</v>
      </c>
      <c r="G26561" t="s">
        <v>1766</v>
      </c>
      <c r="H26561">
        <v>0</v>
      </c>
      <c r="I26561">
        <v>0</v>
      </c>
      <c r="J26561">
        <v>0</v>
      </c>
      <c r="K26561" t="s">
        <v>101945</v>
      </c>
    </row>
    <row r="26562" spans="1:11" x14ac:dyDescent="0.3">
      <c r="A26562" t="s">
        <v>101946</v>
      </c>
      <c r="B26562" t="s">
        <v>101947</v>
      </c>
      <c r="C26562" t="s">
        <v>27</v>
      </c>
      <c r="D26562" t="s">
        <v>101948</v>
      </c>
      <c r="E26562" t="s">
        <v>99661</v>
      </c>
      <c r="F26562" t="s">
        <v>15056</v>
      </c>
      <c r="G26562" t="s">
        <v>42</v>
      </c>
      <c r="H26562">
        <v>0</v>
      </c>
      <c r="I26562">
        <v>0</v>
      </c>
      <c r="J26562">
        <v>0</v>
      </c>
      <c r="K26562" t="s">
        <v>101949</v>
      </c>
    </row>
    <row r="26563" spans="1:11" x14ac:dyDescent="0.3">
      <c r="A26563" t="s">
        <v>101950</v>
      </c>
      <c r="B26563" t="s">
        <v>101951</v>
      </c>
      <c r="C26563" t="s">
        <v>27</v>
      </c>
      <c r="D26563" t="s">
        <v>101952</v>
      </c>
      <c r="E26563" t="s">
        <v>99661</v>
      </c>
      <c r="F26563" t="s">
        <v>2852</v>
      </c>
      <c r="G26563" t="s">
        <v>42</v>
      </c>
      <c r="H26563">
        <v>0</v>
      </c>
      <c r="I26563">
        <v>0</v>
      </c>
      <c r="J26563">
        <v>0</v>
      </c>
      <c r="K26563" t="s">
        <v>101953</v>
      </c>
    </row>
    <row r="26564" spans="1:11" x14ac:dyDescent="0.3">
      <c r="A26564" t="s">
        <v>101954</v>
      </c>
      <c r="B26564" t="s">
        <v>101955</v>
      </c>
      <c r="C26564" t="s">
        <v>27</v>
      </c>
      <c r="D26564" t="s">
        <v>101956</v>
      </c>
      <c r="E26564" t="s">
        <v>99661</v>
      </c>
      <c r="F26564" t="s">
        <v>16</v>
      </c>
      <c r="G26564" t="s">
        <v>311</v>
      </c>
      <c r="H26564">
        <v>0</v>
      </c>
      <c r="I26564">
        <v>0</v>
      </c>
      <c r="J26564">
        <v>0</v>
      </c>
      <c r="K26564" t="s">
        <v>101957</v>
      </c>
    </row>
    <row r="26565" spans="1:11" x14ac:dyDescent="0.3">
      <c r="A26565" t="s">
        <v>101958</v>
      </c>
      <c r="B26565" t="s">
        <v>90</v>
      </c>
      <c r="C26565" t="s">
        <v>13</v>
      </c>
      <c r="D26565" t="s">
        <v>101959</v>
      </c>
      <c r="E26565" t="s">
        <v>66626</v>
      </c>
      <c r="F26565" t="s">
        <v>16</v>
      </c>
      <c r="G26565" t="s">
        <v>54664</v>
      </c>
      <c r="H26565">
        <v>0</v>
      </c>
      <c r="I26565">
        <v>0</v>
      </c>
      <c r="J26565">
        <v>0</v>
      </c>
      <c r="K26565" t="s">
        <v>101960</v>
      </c>
    </row>
    <row r="26566" spans="1:11" x14ac:dyDescent="0.3">
      <c r="A26566" t="s">
        <v>101961</v>
      </c>
      <c r="B26566" t="s">
        <v>101962</v>
      </c>
      <c r="C26566" t="s">
        <v>27</v>
      </c>
      <c r="D26566" t="s">
        <v>101963</v>
      </c>
      <c r="E26566" t="s">
        <v>99661</v>
      </c>
      <c r="F26566" t="s">
        <v>3452</v>
      </c>
      <c r="G26566" t="s">
        <v>42</v>
      </c>
      <c r="H26566">
        <v>0</v>
      </c>
      <c r="I26566">
        <v>0</v>
      </c>
      <c r="J26566">
        <v>0</v>
      </c>
      <c r="K26566" t="s">
        <v>101964</v>
      </c>
    </row>
    <row r="26567" spans="1:11" x14ac:dyDescent="0.3">
      <c r="A26567" t="s">
        <v>101965</v>
      </c>
      <c r="B26567" t="s">
        <v>101966</v>
      </c>
      <c r="C26567" t="s">
        <v>558</v>
      </c>
      <c r="D26567" t="s">
        <v>101967</v>
      </c>
      <c r="E26567" t="s">
        <v>1462</v>
      </c>
      <c r="F26567" t="s">
        <v>16</v>
      </c>
      <c r="G26567" t="s">
        <v>18171</v>
      </c>
      <c r="H26567">
        <v>0</v>
      </c>
      <c r="I26567">
        <v>0</v>
      </c>
      <c r="J26567">
        <v>0</v>
      </c>
      <c r="K26567" t="s">
        <v>101968</v>
      </c>
    </row>
    <row r="26568" spans="1:11" x14ac:dyDescent="0.3">
      <c r="A26568" t="s">
        <v>101969</v>
      </c>
      <c r="B26568" t="s">
        <v>101970</v>
      </c>
      <c r="C26568" t="s">
        <v>20</v>
      </c>
      <c r="D26568" t="s">
        <v>101971</v>
      </c>
      <c r="E26568" t="s">
        <v>62177</v>
      </c>
      <c r="F26568" t="s">
        <v>16</v>
      </c>
      <c r="G26568" t="s">
        <v>1481</v>
      </c>
      <c r="H26568">
        <v>0</v>
      </c>
      <c r="I26568">
        <v>0</v>
      </c>
      <c r="J26568">
        <v>0</v>
      </c>
      <c r="K26568" t="s">
        <v>101972</v>
      </c>
    </row>
    <row r="26569" spans="1:11" x14ac:dyDescent="0.3">
      <c r="A26569" t="s">
        <v>101973</v>
      </c>
      <c r="B26569" t="s">
        <v>101974</v>
      </c>
      <c r="C26569" t="s">
        <v>27</v>
      </c>
      <c r="D26569" t="s">
        <v>101975</v>
      </c>
      <c r="E26569" t="s">
        <v>99661</v>
      </c>
      <c r="F26569" t="s">
        <v>14181</v>
      </c>
      <c r="G26569" t="s">
        <v>2750</v>
      </c>
      <c r="H26569">
        <v>0</v>
      </c>
      <c r="I26569">
        <v>0</v>
      </c>
      <c r="J26569">
        <v>0</v>
      </c>
      <c r="K26569" t="s">
        <v>101976</v>
      </c>
    </row>
    <row r="26570" spans="1:11" x14ac:dyDescent="0.3">
      <c r="A26570" t="s">
        <v>101977</v>
      </c>
      <c r="B26570" t="s">
        <v>101978</v>
      </c>
      <c r="C26570" t="s">
        <v>27</v>
      </c>
      <c r="D26570" t="s">
        <v>101979</v>
      </c>
      <c r="E26570" t="s">
        <v>99661</v>
      </c>
      <c r="F26570" t="s">
        <v>1247</v>
      </c>
      <c r="G26570" t="s">
        <v>42</v>
      </c>
      <c r="H26570">
        <v>0</v>
      </c>
      <c r="I26570">
        <v>0</v>
      </c>
      <c r="J26570">
        <v>0</v>
      </c>
      <c r="K26570" t="s">
        <v>101980</v>
      </c>
    </row>
    <row r="26571" spans="1:11" x14ac:dyDescent="0.3">
      <c r="A26571" t="s">
        <v>101981</v>
      </c>
      <c r="B26571" t="s">
        <v>101982</v>
      </c>
      <c r="C26571" t="s">
        <v>13</v>
      </c>
      <c r="D26571" t="s">
        <v>101983</v>
      </c>
      <c r="E26571" t="s">
        <v>66626</v>
      </c>
      <c r="F26571" t="s">
        <v>16</v>
      </c>
      <c r="G26571" t="s">
        <v>53055</v>
      </c>
      <c r="H26571">
        <v>0</v>
      </c>
      <c r="I26571">
        <v>0</v>
      </c>
      <c r="J26571">
        <v>0</v>
      </c>
      <c r="K26571" t="s">
        <v>101984</v>
      </c>
    </row>
    <row r="26572" spans="1:11" x14ac:dyDescent="0.3">
      <c r="A26572" t="s">
        <v>101985</v>
      </c>
      <c r="B26572" t="s">
        <v>101986</v>
      </c>
      <c r="C26572" t="s">
        <v>558</v>
      </c>
      <c r="D26572" t="s">
        <v>101987</v>
      </c>
      <c r="E26572" t="s">
        <v>1090</v>
      </c>
      <c r="F26572" t="s">
        <v>3196</v>
      </c>
      <c r="G26572" t="s">
        <v>4160</v>
      </c>
      <c r="H26572">
        <v>0</v>
      </c>
      <c r="I26572">
        <v>0</v>
      </c>
      <c r="J26572">
        <v>0</v>
      </c>
      <c r="K26572" t="s">
        <v>101988</v>
      </c>
    </row>
    <row r="26573" spans="1:11" x14ac:dyDescent="0.3">
      <c r="A26573" t="s">
        <v>101989</v>
      </c>
      <c r="B26573" t="s">
        <v>101990</v>
      </c>
      <c r="C26573" t="s">
        <v>27</v>
      </c>
      <c r="D26573" t="s">
        <v>101991</v>
      </c>
      <c r="E26573" t="s">
        <v>99661</v>
      </c>
      <c r="F26573" t="s">
        <v>16</v>
      </c>
      <c r="G26573" t="s">
        <v>8365</v>
      </c>
      <c r="H26573">
        <v>0</v>
      </c>
      <c r="I26573">
        <v>0</v>
      </c>
      <c r="J26573">
        <v>0</v>
      </c>
      <c r="K26573" t="s">
        <v>101992</v>
      </c>
    </row>
    <row r="26574" spans="1:11" x14ac:dyDescent="0.3">
      <c r="A26574" t="s">
        <v>101993</v>
      </c>
      <c r="B26574" t="s">
        <v>101994</v>
      </c>
      <c r="C26574" t="s">
        <v>558</v>
      </c>
      <c r="D26574" t="s">
        <v>101995</v>
      </c>
      <c r="E26574" t="s">
        <v>1090</v>
      </c>
      <c r="F26574" t="s">
        <v>16</v>
      </c>
      <c r="G26574" t="s">
        <v>29826</v>
      </c>
      <c r="H26574">
        <v>0</v>
      </c>
      <c r="I26574">
        <v>0</v>
      </c>
      <c r="J26574">
        <v>0</v>
      </c>
      <c r="K26574" t="s">
        <v>101996</v>
      </c>
    </row>
    <row r="26575" spans="1:11" x14ac:dyDescent="0.3">
      <c r="A26575" t="s">
        <v>101997</v>
      </c>
      <c r="B26575" t="s">
        <v>101998</v>
      </c>
      <c r="C26575" t="s">
        <v>27</v>
      </c>
      <c r="D26575" t="s">
        <v>101999</v>
      </c>
      <c r="E26575" t="s">
        <v>99661</v>
      </c>
      <c r="F26575" t="s">
        <v>16</v>
      </c>
      <c r="G26575" t="s">
        <v>4960</v>
      </c>
      <c r="H26575">
        <v>0</v>
      </c>
      <c r="I26575">
        <v>0</v>
      </c>
      <c r="J26575">
        <v>0</v>
      </c>
      <c r="K26575" t="s">
        <v>102000</v>
      </c>
    </row>
    <row r="26576" spans="1:11" x14ac:dyDescent="0.3">
      <c r="A26576" t="s">
        <v>102001</v>
      </c>
      <c r="C26576" t="s">
        <v>27</v>
      </c>
      <c r="D26576" t="s">
        <v>102002</v>
      </c>
      <c r="E26576" t="s">
        <v>99661</v>
      </c>
      <c r="F26576" t="s">
        <v>16</v>
      </c>
      <c r="G26576" t="s">
        <v>23453</v>
      </c>
      <c r="H26576">
        <v>0</v>
      </c>
      <c r="I26576">
        <v>0</v>
      </c>
      <c r="J26576">
        <v>0</v>
      </c>
      <c r="K26576" t="s">
        <v>102003</v>
      </c>
    </row>
    <row r="26577" spans="1:11" x14ac:dyDescent="0.3">
      <c r="A26577" t="s">
        <v>102004</v>
      </c>
      <c r="C26577" t="s">
        <v>27</v>
      </c>
      <c r="D26577" t="s">
        <v>102005</v>
      </c>
      <c r="E26577" t="s">
        <v>99661</v>
      </c>
      <c r="F26577" t="s">
        <v>16</v>
      </c>
      <c r="G26577" t="s">
        <v>2060</v>
      </c>
      <c r="H26577">
        <v>0</v>
      </c>
      <c r="I26577">
        <v>0</v>
      </c>
      <c r="J26577">
        <v>0</v>
      </c>
      <c r="K26577" t="s">
        <v>102006</v>
      </c>
    </row>
    <row r="26578" spans="1:11" x14ac:dyDescent="0.3">
      <c r="A26578" t="s">
        <v>102007</v>
      </c>
      <c r="B26578" t="s">
        <v>102008</v>
      </c>
      <c r="C26578" t="s">
        <v>27</v>
      </c>
      <c r="D26578" t="s">
        <v>102009</v>
      </c>
      <c r="E26578" t="s">
        <v>29</v>
      </c>
      <c r="F26578" t="s">
        <v>16</v>
      </c>
      <c r="G26578" t="s">
        <v>4731</v>
      </c>
      <c r="H26578">
        <v>0</v>
      </c>
      <c r="I26578">
        <v>0</v>
      </c>
      <c r="J26578">
        <v>0</v>
      </c>
      <c r="K26578" t="s">
        <v>102010</v>
      </c>
    </row>
    <row r="26579" spans="1:11" x14ac:dyDescent="0.3">
      <c r="A26579" t="s">
        <v>102011</v>
      </c>
      <c r="B26579" t="s">
        <v>102012</v>
      </c>
      <c r="C26579" t="s">
        <v>558</v>
      </c>
      <c r="D26579" t="s">
        <v>102013</v>
      </c>
      <c r="E26579" t="s">
        <v>981</v>
      </c>
      <c r="F26579" t="s">
        <v>16</v>
      </c>
      <c r="G26579" t="s">
        <v>52271</v>
      </c>
      <c r="H26579">
        <v>0</v>
      </c>
      <c r="I26579">
        <v>0</v>
      </c>
      <c r="J26579">
        <v>0</v>
      </c>
      <c r="K26579" t="s">
        <v>102014</v>
      </c>
    </row>
    <row r="26580" spans="1:11" x14ac:dyDescent="0.3">
      <c r="A26580" t="s">
        <v>102015</v>
      </c>
      <c r="B26580" t="s">
        <v>102016</v>
      </c>
      <c r="C26580" t="s">
        <v>27</v>
      </c>
      <c r="D26580" t="s">
        <v>102017</v>
      </c>
      <c r="E26580" t="s">
        <v>99661</v>
      </c>
      <c r="F26580" t="s">
        <v>3282</v>
      </c>
      <c r="G26580" t="s">
        <v>42</v>
      </c>
      <c r="H26580">
        <v>0</v>
      </c>
      <c r="I26580">
        <v>0</v>
      </c>
      <c r="J26580">
        <v>0</v>
      </c>
      <c r="K26580" t="s">
        <v>102018</v>
      </c>
    </row>
    <row r="26581" spans="1:11" x14ac:dyDescent="0.3">
      <c r="A26581" t="s">
        <v>102019</v>
      </c>
      <c r="B26581" t="s">
        <v>102020</v>
      </c>
      <c r="C26581" t="s">
        <v>27</v>
      </c>
      <c r="D26581" t="s">
        <v>102021</v>
      </c>
      <c r="E26581" t="s">
        <v>99661</v>
      </c>
      <c r="F26581" t="s">
        <v>3102</v>
      </c>
      <c r="G26581" t="s">
        <v>42</v>
      </c>
      <c r="H26581">
        <v>0</v>
      </c>
      <c r="I26581">
        <v>0</v>
      </c>
      <c r="J26581">
        <v>0</v>
      </c>
      <c r="K26581" t="s">
        <v>102022</v>
      </c>
    </row>
    <row r="26582" spans="1:11" x14ac:dyDescent="0.3">
      <c r="A26582" t="s">
        <v>102023</v>
      </c>
      <c r="B26582" t="s">
        <v>102024</v>
      </c>
      <c r="C26582" t="s">
        <v>20</v>
      </c>
      <c r="D26582" t="s">
        <v>102025</v>
      </c>
      <c r="E26582" t="s">
        <v>62177</v>
      </c>
      <c r="F26582" t="s">
        <v>331</v>
      </c>
      <c r="G26582" t="s">
        <v>42</v>
      </c>
      <c r="H26582">
        <v>0</v>
      </c>
      <c r="I26582">
        <v>0</v>
      </c>
      <c r="J26582">
        <v>0</v>
      </c>
      <c r="K26582" t="s">
        <v>102026</v>
      </c>
    </row>
    <row r="26583" spans="1:11" x14ac:dyDescent="0.3">
      <c r="A26583" t="s">
        <v>102027</v>
      </c>
      <c r="B26583" t="s">
        <v>102028</v>
      </c>
      <c r="C26583" t="s">
        <v>20</v>
      </c>
      <c r="D26583" t="s">
        <v>102029</v>
      </c>
      <c r="E26583" t="s">
        <v>62177</v>
      </c>
      <c r="F26583" t="s">
        <v>4497</v>
      </c>
      <c r="G26583" t="s">
        <v>42</v>
      </c>
      <c r="H26583">
        <v>0</v>
      </c>
      <c r="I26583">
        <v>0</v>
      </c>
      <c r="J26583">
        <v>0</v>
      </c>
      <c r="K26583" t="s">
        <v>102030</v>
      </c>
    </row>
    <row r="26584" spans="1:11" x14ac:dyDescent="0.3">
      <c r="A26584" t="s">
        <v>102031</v>
      </c>
      <c r="B26584" t="s">
        <v>102032</v>
      </c>
      <c r="C26584" t="s">
        <v>27</v>
      </c>
      <c r="D26584" t="s">
        <v>102033</v>
      </c>
      <c r="E26584" t="s">
        <v>99661</v>
      </c>
      <c r="F26584" t="s">
        <v>7594</v>
      </c>
      <c r="G26584" t="s">
        <v>42</v>
      </c>
      <c r="H26584">
        <v>0</v>
      </c>
      <c r="I26584">
        <v>0</v>
      </c>
      <c r="J26584">
        <v>0</v>
      </c>
      <c r="K26584" t="s">
        <v>102034</v>
      </c>
    </row>
    <row r="26585" spans="1:11" x14ac:dyDescent="0.3">
      <c r="A26585" t="s">
        <v>102035</v>
      </c>
      <c r="B26585" t="s">
        <v>102036</v>
      </c>
      <c r="C26585" t="s">
        <v>27</v>
      </c>
      <c r="D26585" t="s">
        <v>102037</v>
      </c>
      <c r="E26585" t="s">
        <v>99661</v>
      </c>
      <c r="F26585" t="s">
        <v>11510</v>
      </c>
      <c r="G26585" t="s">
        <v>42</v>
      </c>
      <c r="H26585">
        <v>0</v>
      </c>
      <c r="I26585">
        <v>0</v>
      </c>
      <c r="J26585">
        <v>0</v>
      </c>
      <c r="K26585" t="s">
        <v>102038</v>
      </c>
    </row>
    <row r="26586" spans="1:11" x14ac:dyDescent="0.3">
      <c r="A26586" t="s">
        <v>102039</v>
      </c>
      <c r="B26586" t="s">
        <v>102040</v>
      </c>
      <c r="C26586" t="s">
        <v>27</v>
      </c>
      <c r="D26586" t="s">
        <v>102041</v>
      </c>
      <c r="E26586" t="s">
        <v>99661</v>
      </c>
      <c r="F26586" t="s">
        <v>3565</v>
      </c>
      <c r="G26586" t="s">
        <v>542</v>
      </c>
      <c r="H26586">
        <v>0</v>
      </c>
      <c r="I26586">
        <v>0</v>
      </c>
      <c r="J26586">
        <v>0</v>
      </c>
      <c r="K26586" t="s">
        <v>102042</v>
      </c>
    </row>
    <row r="26587" spans="1:11" x14ac:dyDescent="0.3">
      <c r="A26587" t="s">
        <v>102043</v>
      </c>
      <c r="C26587" t="s">
        <v>27</v>
      </c>
      <c r="D26587" t="s">
        <v>102044</v>
      </c>
      <c r="E26587" t="s">
        <v>99661</v>
      </c>
      <c r="F26587" t="s">
        <v>16</v>
      </c>
      <c r="G26587" t="s">
        <v>4856</v>
      </c>
      <c r="H26587">
        <v>0</v>
      </c>
      <c r="I26587">
        <v>0</v>
      </c>
      <c r="J26587">
        <v>0</v>
      </c>
      <c r="K26587" t="s">
        <v>102045</v>
      </c>
    </row>
    <row r="26588" spans="1:11" x14ac:dyDescent="0.3">
      <c r="A26588" t="s">
        <v>102046</v>
      </c>
      <c r="C26588" t="s">
        <v>558</v>
      </c>
      <c r="D26588" t="s">
        <v>102047</v>
      </c>
      <c r="E26588" t="s">
        <v>1090</v>
      </c>
      <c r="F26588" t="s">
        <v>16</v>
      </c>
      <c r="G26588" t="s">
        <v>16621</v>
      </c>
      <c r="H26588">
        <v>0</v>
      </c>
      <c r="I26588">
        <v>0</v>
      </c>
      <c r="J26588">
        <v>0</v>
      </c>
      <c r="K26588" t="s">
        <v>102048</v>
      </c>
    </row>
    <row r="26589" spans="1:11" x14ac:dyDescent="0.3">
      <c r="A26589" t="s">
        <v>102049</v>
      </c>
      <c r="C26589" t="s">
        <v>27</v>
      </c>
      <c r="D26589" t="s">
        <v>102050</v>
      </c>
      <c r="E26589" t="s">
        <v>99661</v>
      </c>
      <c r="F26589" t="s">
        <v>1674</v>
      </c>
      <c r="G26589" t="s">
        <v>42</v>
      </c>
      <c r="H26589">
        <v>0</v>
      </c>
      <c r="I26589">
        <v>0</v>
      </c>
      <c r="J26589">
        <v>0</v>
      </c>
      <c r="K26589" t="s">
        <v>102051</v>
      </c>
    </row>
    <row r="26590" spans="1:11" x14ac:dyDescent="0.3">
      <c r="A26590" t="s">
        <v>102052</v>
      </c>
      <c r="B26590" t="s">
        <v>102053</v>
      </c>
      <c r="C26590" t="s">
        <v>13</v>
      </c>
      <c r="D26590" t="s">
        <v>102054</v>
      </c>
      <c r="E26590" t="s">
        <v>66626</v>
      </c>
      <c r="F26590" t="s">
        <v>16</v>
      </c>
      <c r="G26590" t="s">
        <v>2551</v>
      </c>
      <c r="H26590">
        <v>0</v>
      </c>
      <c r="I26590">
        <v>0</v>
      </c>
      <c r="J26590">
        <v>0</v>
      </c>
      <c r="K26590" t="s">
        <v>102055</v>
      </c>
    </row>
    <row r="26591" spans="1:11" x14ac:dyDescent="0.3">
      <c r="A26591" t="s">
        <v>102056</v>
      </c>
      <c r="B26591" t="s">
        <v>102057</v>
      </c>
      <c r="C26591" t="s">
        <v>13</v>
      </c>
      <c r="D26591" t="s">
        <v>102058</v>
      </c>
      <c r="E26591" t="s">
        <v>66626</v>
      </c>
      <c r="F26591" t="s">
        <v>16</v>
      </c>
      <c r="G26591" t="s">
        <v>18591</v>
      </c>
      <c r="H26591">
        <v>0</v>
      </c>
      <c r="I26591">
        <v>0</v>
      </c>
      <c r="J26591">
        <v>0</v>
      </c>
      <c r="K26591" t="s">
        <v>102059</v>
      </c>
    </row>
    <row r="26592" spans="1:11" x14ac:dyDescent="0.3">
      <c r="A26592" t="s">
        <v>102060</v>
      </c>
      <c r="B26592" t="s">
        <v>102061</v>
      </c>
      <c r="C26592" t="s">
        <v>13</v>
      </c>
      <c r="D26592" t="s">
        <v>102062</v>
      </c>
      <c r="E26592" t="s">
        <v>66626</v>
      </c>
      <c r="F26592" t="s">
        <v>16</v>
      </c>
      <c r="G26592" t="s">
        <v>2318</v>
      </c>
      <c r="H26592">
        <v>0</v>
      </c>
      <c r="I26592">
        <v>0</v>
      </c>
      <c r="J26592">
        <v>0</v>
      </c>
      <c r="K26592" t="s">
        <v>102063</v>
      </c>
    </row>
    <row r="26593" spans="1:11" x14ac:dyDescent="0.3">
      <c r="A26593" t="s">
        <v>102064</v>
      </c>
      <c r="B26593" t="s">
        <v>102065</v>
      </c>
      <c r="C26593" t="s">
        <v>147</v>
      </c>
      <c r="D26593" t="s">
        <v>102066</v>
      </c>
      <c r="E26593" t="s">
        <v>4768</v>
      </c>
      <c r="F26593" t="s">
        <v>6803</v>
      </c>
      <c r="G26593" t="s">
        <v>42</v>
      </c>
      <c r="H26593">
        <v>0</v>
      </c>
      <c r="I26593">
        <v>0</v>
      </c>
      <c r="J26593">
        <v>0</v>
      </c>
      <c r="K26593" t="s">
        <v>102067</v>
      </c>
    </row>
    <row r="26594" spans="1:11" x14ac:dyDescent="0.3">
      <c r="A26594" t="s">
        <v>102068</v>
      </c>
      <c r="B26594" t="s">
        <v>102069</v>
      </c>
      <c r="C26594" t="s">
        <v>558</v>
      </c>
      <c r="D26594" t="s">
        <v>102070</v>
      </c>
      <c r="E26594" t="s">
        <v>2102</v>
      </c>
      <c r="F26594" t="s">
        <v>16</v>
      </c>
      <c r="G26594" t="s">
        <v>16097</v>
      </c>
      <c r="H26594">
        <v>0</v>
      </c>
      <c r="I26594">
        <v>0</v>
      </c>
      <c r="J26594">
        <v>0</v>
      </c>
      <c r="K26594" t="s">
        <v>102071</v>
      </c>
    </row>
    <row r="26595" spans="1:11" x14ac:dyDescent="0.3">
      <c r="A26595" t="s">
        <v>102072</v>
      </c>
      <c r="B26595" t="s">
        <v>102073</v>
      </c>
      <c r="C26595" t="s">
        <v>558</v>
      </c>
      <c r="D26595" t="s">
        <v>102074</v>
      </c>
      <c r="E26595" t="s">
        <v>754</v>
      </c>
      <c r="F26595" t="s">
        <v>16</v>
      </c>
      <c r="G26595" t="s">
        <v>2823</v>
      </c>
      <c r="H26595">
        <v>0</v>
      </c>
      <c r="I26595">
        <v>0</v>
      </c>
      <c r="J26595">
        <v>0</v>
      </c>
      <c r="K26595" t="s">
        <v>102075</v>
      </c>
    </row>
    <row r="26596" spans="1:11" x14ac:dyDescent="0.3">
      <c r="A26596" t="s">
        <v>102076</v>
      </c>
      <c r="B26596" t="s">
        <v>102077</v>
      </c>
      <c r="C26596" t="s">
        <v>13</v>
      </c>
      <c r="D26596" t="s">
        <v>102078</v>
      </c>
      <c r="E26596" t="s">
        <v>66626</v>
      </c>
      <c r="F26596" t="s">
        <v>16</v>
      </c>
      <c r="G26596" t="s">
        <v>11001</v>
      </c>
      <c r="H26596">
        <v>0</v>
      </c>
      <c r="I26596">
        <v>0</v>
      </c>
      <c r="J26596">
        <v>0</v>
      </c>
      <c r="K26596" t="s">
        <v>102079</v>
      </c>
    </row>
    <row r="26597" spans="1:11" x14ac:dyDescent="0.3">
      <c r="A26597" t="s">
        <v>102080</v>
      </c>
      <c r="B26597" t="s">
        <v>102081</v>
      </c>
      <c r="C26597" t="s">
        <v>13</v>
      </c>
      <c r="D26597" t="s">
        <v>102082</v>
      </c>
      <c r="E26597" t="s">
        <v>66626</v>
      </c>
      <c r="F26597" t="s">
        <v>16</v>
      </c>
      <c r="G26597" t="s">
        <v>632</v>
      </c>
      <c r="H26597">
        <v>0</v>
      </c>
      <c r="I26597">
        <v>0</v>
      </c>
      <c r="J26597">
        <v>0</v>
      </c>
      <c r="K26597" t="s">
        <v>102083</v>
      </c>
    </row>
    <row r="26598" spans="1:11" x14ac:dyDescent="0.3">
      <c r="A26598" t="s">
        <v>102084</v>
      </c>
      <c r="B26598" t="s">
        <v>102085</v>
      </c>
      <c r="C26598" t="s">
        <v>13</v>
      </c>
      <c r="D26598" t="s">
        <v>102086</v>
      </c>
      <c r="E26598" t="s">
        <v>66626</v>
      </c>
      <c r="F26598" t="s">
        <v>16</v>
      </c>
      <c r="G26598" t="s">
        <v>22095</v>
      </c>
      <c r="H26598">
        <v>0</v>
      </c>
      <c r="I26598">
        <v>0</v>
      </c>
      <c r="J26598">
        <v>0</v>
      </c>
      <c r="K26598" t="s">
        <v>102087</v>
      </c>
    </row>
    <row r="26599" spans="1:11" x14ac:dyDescent="0.3">
      <c r="A26599" t="s">
        <v>102088</v>
      </c>
      <c r="B26599" t="s">
        <v>102089</v>
      </c>
      <c r="C26599" t="s">
        <v>13</v>
      </c>
      <c r="D26599" t="s">
        <v>102090</v>
      </c>
      <c r="E26599" t="s">
        <v>66626</v>
      </c>
      <c r="F26599" t="s">
        <v>16</v>
      </c>
      <c r="G26599" t="s">
        <v>7288</v>
      </c>
      <c r="H26599">
        <v>0</v>
      </c>
      <c r="I26599">
        <v>0</v>
      </c>
      <c r="J26599">
        <v>0</v>
      </c>
      <c r="K26599" t="s">
        <v>102091</v>
      </c>
    </row>
    <row r="26600" spans="1:11" x14ac:dyDescent="0.3">
      <c r="A26600" t="s">
        <v>102092</v>
      </c>
      <c r="B26600" t="s">
        <v>102093</v>
      </c>
      <c r="C26600" t="s">
        <v>13</v>
      </c>
      <c r="D26600" t="s">
        <v>102094</v>
      </c>
      <c r="E26600" t="s">
        <v>66626</v>
      </c>
      <c r="F26600" t="s">
        <v>2572</v>
      </c>
      <c r="G26600" t="s">
        <v>8365</v>
      </c>
      <c r="H26600">
        <v>0</v>
      </c>
      <c r="I26600">
        <v>0</v>
      </c>
      <c r="J26600">
        <v>0</v>
      </c>
      <c r="K26600" t="s">
        <v>102095</v>
      </c>
    </row>
    <row r="26601" spans="1:11" x14ac:dyDescent="0.3">
      <c r="A26601" t="s">
        <v>102096</v>
      </c>
      <c r="B26601" t="s">
        <v>102097</v>
      </c>
      <c r="C26601" t="s">
        <v>13</v>
      </c>
      <c r="D26601" t="s">
        <v>102098</v>
      </c>
      <c r="E26601" t="s">
        <v>66626</v>
      </c>
      <c r="F26601" t="s">
        <v>10325</v>
      </c>
      <c r="G26601" t="s">
        <v>42</v>
      </c>
      <c r="H26601">
        <v>0</v>
      </c>
      <c r="I26601">
        <v>0</v>
      </c>
      <c r="J26601">
        <v>0</v>
      </c>
      <c r="K26601" t="s">
        <v>102099</v>
      </c>
    </row>
    <row r="26602" spans="1:11" x14ac:dyDescent="0.3">
      <c r="A26602" t="s">
        <v>102100</v>
      </c>
      <c r="B26602" t="s">
        <v>102101</v>
      </c>
      <c r="C26602" t="s">
        <v>13</v>
      </c>
      <c r="D26602" t="s">
        <v>102102</v>
      </c>
      <c r="E26602" t="s">
        <v>66626</v>
      </c>
      <c r="F26602" t="s">
        <v>12188</v>
      </c>
      <c r="G26602" t="s">
        <v>42</v>
      </c>
      <c r="H26602">
        <v>0</v>
      </c>
      <c r="I26602">
        <v>0</v>
      </c>
      <c r="J26602">
        <v>0</v>
      </c>
      <c r="K26602" t="s">
        <v>102103</v>
      </c>
    </row>
    <row r="26603" spans="1:11" x14ac:dyDescent="0.3">
      <c r="A26603" t="s">
        <v>102104</v>
      </c>
      <c r="B26603" t="s">
        <v>102105</v>
      </c>
      <c r="C26603" t="s">
        <v>558</v>
      </c>
      <c r="D26603" t="s">
        <v>102106</v>
      </c>
      <c r="E26603" t="s">
        <v>1090</v>
      </c>
      <c r="F26603" t="s">
        <v>1961</v>
      </c>
      <c r="G26603" t="s">
        <v>42</v>
      </c>
      <c r="H26603">
        <v>0</v>
      </c>
      <c r="I26603">
        <v>0</v>
      </c>
      <c r="J26603">
        <v>0</v>
      </c>
      <c r="K26603" t="s">
        <v>102107</v>
      </c>
    </row>
    <row r="26604" spans="1:11" x14ac:dyDescent="0.3">
      <c r="A26604" t="s">
        <v>102108</v>
      </c>
      <c r="B26604" t="s">
        <v>102109</v>
      </c>
      <c r="C26604" t="s">
        <v>558</v>
      </c>
      <c r="D26604" t="s">
        <v>102110</v>
      </c>
      <c r="E26604" t="s">
        <v>630</v>
      </c>
      <c r="F26604" t="s">
        <v>16</v>
      </c>
      <c r="G26604" t="s">
        <v>3955</v>
      </c>
      <c r="H26604">
        <v>0</v>
      </c>
      <c r="I26604">
        <v>0</v>
      </c>
      <c r="J26604">
        <v>0</v>
      </c>
      <c r="K26604" t="s">
        <v>102111</v>
      </c>
    </row>
    <row r="26605" spans="1:11" x14ac:dyDescent="0.3">
      <c r="A26605" t="s">
        <v>102112</v>
      </c>
      <c r="B26605" t="s">
        <v>102113</v>
      </c>
      <c r="C26605" t="s">
        <v>558</v>
      </c>
      <c r="D26605" t="s">
        <v>102114</v>
      </c>
      <c r="E26605" t="s">
        <v>1692</v>
      </c>
      <c r="F26605" t="s">
        <v>16</v>
      </c>
      <c r="G26605" t="s">
        <v>51246</v>
      </c>
      <c r="H26605">
        <v>0</v>
      </c>
      <c r="I26605">
        <v>0</v>
      </c>
      <c r="J26605">
        <v>0</v>
      </c>
      <c r="K26605" t="s">
        <v>102115</v>
      </c>
    </row>
    <row r="26606" spans="1:11" x14ac:dyDescent="0.3">
      <c r="A26606" t="s">
        <v>102116</v>
      </c>
      <c r="B26606" t="s">
        <v>102117</v>
      </c>
      <c r="C26606" t="s">
        <v>558</v>
      </c>
      <c r="D26606" t="s">
        <v>102118</v>
      </c>
      <c r="E26606" t="s">
        <v>1692</v>
      </c>
      <c r="F26606" t="s">
        <v>2532</v>
      </c>
      <c r="G26606" t="s">
        <v>42</v>
      </c>
      <c r="H26606">
        <v>0</v>
      </c>
      <c r="I26606">
        <v>0</v>
      </c>
      <c r="J26606">
        <v>0</v>
      </c>
      <c r="K26606" t="s">
        <v>102119</v>
      </c>
    </row>
    <row r="26607" spans="1:11" x14ac:dyDescent="0.3">
      <c r="A26607" t="s">
        <v>102120</v>
      </c>
      <c r="B26607" t="s">
        <v>102121</v>
      </c>
      <c r="C26607" t="s">
        <v>558</v>
      </c>
      <c r="D26607" t="s">
        <v>102122</v>
      </c>
      <c r="E26607" t="s">
        <v>1090</v>
      </c>
      <c r="F26607" t="s">
        <v>2286</v>
      </c>
      <c r="G26607" t="s">
        <v>42</v>
      </c>
      <c r="H26607">
        <v>0</v>
      </c>
      <c r="I26607">
        <v>0</v>
      </c>
      <c r="J26607">
        <v>0</v>
      </c>
      <c r="K26607" t="s">
        <v>102123</v>
      </c>
    </row>
    <row r="26608" spans="1:11" x14ac:dyDescent="0.3">
      <c r="A26608" t="s">
        <v>102124</v>
      </c>
      <c r="B26608" t="s">
        <v>102125</v>
      </c>
      <c r="C26608" t="s">
        <v>27</v>
      </c>
      <c r="D26608" t="s">
        <v>102126</v>
      </c>
      <c r="E26608" t="s">
        <v>29</v>
      </c>
      <c r="F26608" t="s">
        <v>16</v>
      </c>
      <c r="G26608" t="s">
        <v>547</v>
      </c>
      <c r="H26608">
        <v>0</v>
      </c>
      <c r="I26608">
        <v>0</v>
      </c>
      <c r="J26608">
        <v>0</v>
      </c>
      <c r="K26608" t="s">
        <v>102127</v>
      </c>
    </row>
    <row r="26609" spans="1:11" x14ac:dyDescent="0.3">
      <c r="A26609" t="s">
        <v>102128</v>
      </c>
      <c r="B26609" t="s">
        <v>102129</v>
      </c>
      <c r="C26609" t="s">
        <v>20</v>
      </c>
      <c r="D26609" t="s">
        <v>102130</v>
      </c>
      <c r="E26609" t="s">
        <v>62177</v>
      </c>
      <c r="F26609" t="s">
        <v>10639</v>
      </c>
      <c r="G26609" t="s">
        <v>42</v>
      </c>
      <c r="H26609">
        <v>0</v>
      </c>
      <c r="I26609">
        <v>0</v>
      </c>
      <c r="J26609">
        <v>0</v>
      </c>
      <c r="K26609" t="s">
        <v>102131</v>
      </c>
    </row>
    <row r="26610" spans="1:11" x14ac:dyDescent="0.3">
      <c r="A26610" t="s">
        <v>102132</v>
      </c>
      <c r="B26610" t="s">
        <v>102133</v>
      </c>
      <c r="C26610" t="s">
        <v>147</v>
      </c>
      <c r="D26610" t="s">
        <v>102134</v>
      </c>
      <c r="E26610" t="s">
        <v>4768</v>
      </c>
      <c r="F26610" t="s">
        <v>2892</v>
      </c>
      <c r="G26610" t="s">
        <v>42</v>
      </c>
      <c r="H26610">
        <v>0</v>
      </c>
      <c r="I26610">
        <v>0</v>
      </c>
      <c r="J26610">
        <v>0</v>
      </c>
      <c r="K26610" t="s">
        <v>102135</v>
      </c>
    </row>
    <row r="26611" spans="1:11" x14ac:dyDescent="0.3">
      <c r="A26611" t="s">
        <v>102136</v>
      </c>
      <c r="B26611" t="s">
        <v>102137</v>
      </c>
      <c r="C26611" t="s">
        <v>13</v>
      </c>
      <c r="D26611" t="s">
        <v>102138</v>
      </c>
      <c r="E26611" t="s">
        <v>66626</v>
      </c>
      <c r="F26611" t="s">
        <v>1634</v>
      </c>
      <c r="G26611" t="s">
        <v>782</v>
      </c>
      <c r="H26611">
        <v>0</v>
      </c>
      <c r="I26611">
        <v>0</v>
      </c>
      <c r="J26611">
        <v>0</v>
      </c>
      <c r="K26611" t="s">
        <v>102139</v>
      </c>
    </row>
    <row r="26612" spans="1:11" x14ac:dyDescent="0.3">
      <c r="A26612" t="s">
        <v>102140</v>
      </c>
      <c r="B26612" t="s">
        <v>102141</v>
      </c>
      <c r="C26612" t="s">
        <v>27</v>
      </c>
      <c r="D26612" t="s">
        <v>102142</v>
      </c>
      <c r="E26612" t="s">
        <v>99661</v>
      </c>
      <c r="F26612" t="s">
        <v>55542</v>
      </c>
      <c r="G26612" t="s">
        <v>42</v>
      </c>
      <c r="H26612">
        <v>0</v>
      </c>
      <c r="I26612">
        <v>0</v>
      </c>
      <c r="J26612">
        <v>0</v>
      </c>
      <c r="K26612" t="s">
        <v>102143</v>
      </c>
    </row>
    <row r="26613" spans="1:11" x14ac:dyDescent="0.3">
      <c r="A26613" t="s">
        <v>102144</v>
      </c>
      <c r="B26613" t="s">
        <v>102145</v>
      </c>
      <c r="C26613" t="s">
        <v>20</v>
      </c>
      <c r="D26613" t="s">
        <v>102146</v>
      </c>
      <c r="E26613" t="s">
        <v>62177</v>
      </c>
      <c r="F26613" t="s">
        <v>9563</v>
      </c>
      <c r="G26613" t="s">
        <v>6916</v>
      </c>
      <c r="H26613">
        <v>0</v>
      </c>
      <c r="I26613">
        <v>0</v>
      </c>
      <c r="J26613">
        <v>0</v>
      </c>
      <c r="K26613" t="s">
        <v>102147</v>
      </c>
    </row>
    <row r="26614" spans="1:11" x14ac:dyDescent="0.3">
      <c r="A26614" t="s">
        <v>102148</v>
      </c>
      <c r="B26614" t="s">
        <v>102149</v>
      </c>
      <c r="C26614" t="s">
        <v>558</v>
      </c>
      <c r="D26614" t="s">
        <v>102150</v>
      </c>
      <c r="E26614" t="s">
        <v>1692</v>
      </c>
      <c r="F26614" t="s">
        <v>16</v>
      </c>
      <c r="G26614" t="s">
        <v>6088</v>
      </c>
      <c r="H26614">
        <v>0</v>
      </c>
      <c r="I26614">
        <v>0</v>
      </c>
      <c r="J26614">
        <v>0</v>
      </c>
      <c r="K26614" t="s">
        <v>102151</v>
      </c>
    </row>
    <row r="26615" spans="1:11" x14ac:dyDescent="0.3">
      <c r="A26615" t="s">
        <v>102152</v>
      </c>
      <c r="B26615" t="s">
        <v>102153</v>
      </c>
      <c r="C26615" t="s">
        <v>558</v>
      </c>
      <c r="D26615" t="s">
        <v>102154</v>
      </c>
      <c r="E26615" t="s">
        <v>1692</v>
      </c>
      <c r="F26615" t="s">
        <v>16</v>
      </c>
      <c r="G26615" t="s">
        <v>5387</v>
      </c>
      <c r="H26615">
        <v>0</v>
      </c>
      <c r="I26615">
        <v>0</v>
      </c>
      <c r="J26615">
        <v>0</v>
      </c>
      <c r="K26615" t="s">
        <v>102155</v>
      </c>
    </row>
    <row r="26616" spans="1:11" x14ac:dyDescent="0.3">
      <c r="A26616" t="s">
        <v>102156</v>
      </c>
      <c r="C26616" t="s">
        <v>558</v>
      </c>
      <c r="D26616" t="s">
        <v>102157</v>
      </c>
      <c r="E26616" t="s">
        <v>1692</v>
      </c>
      <c r="F26616" t="s">
        <v>16</v>
      </c>
      <c r="G26616" t="s">
        <v>42</v>
      </c>
      <c r="H26616">
        <v>0</v>
      </c>
      <c r="I26616">
        <v>0</v>
      </c>
      <c r="J26616">
        <v>0</v>
      </c>
      <c r="K26616" t="s">
        <v>102158</v>
      </c>
    </row>
    <row r="26617" spans="1:11" x14ac:dyDescent="0.3">
      <c r="A26617" t="s">
        <v>102159</v>
      </c>
      <c r="C26617" t="s">
        <v>558</v>
      </c>
      <c r="D26617" t="s">
        <v>102160</v>
      </c>
      <c r="E26617" t="s">
        <v>981</v>
      </c>
      <c r="F26617" t="s">
        <v>3872</v>
      </c>
      <c r="G26617" t="s">
        <v>42</v>
      </c>
      <c r="H26617">
        <v>0</v>
      </c>
      <c r="I26617">
        <v>0</v>
      </c>
      <c r="J26617">
        <v>0</v>
      </c>
      <c r="K26617" t="s">
        <v>102161</v>
      </c>
    </row>
    <row r="26618" spans="1:11" x14ac:dyDescent="0.3">
      <c r="A26618" t="s">
        <v>102162</v>
      </c>
      <c r="C26618" t="s">
        <v>27</v>
      </c>
      <c r="D26618" t="s">
        <v>102163</v>
      </c>
      <c r="E26618" t="s">
        <v>99661</v>
      </c>
      <c r="F26618" t="s">
        <v>5406</v>
      </c>
      <c r="G26618" t="s">
        <v>42</v>
      </c>
      <c r="H26618">
        <v>0</v>
      </c>
      <c r="I26618">
        <v>0</v>
      </c>
      <c r="J26618">
        <v>0</v>
      </c>
      <c r="K26618" t="s">
        <v>102164</v>
      </c>
    </row>
    <row r="26619" spans="1:11" x14ac:dyDescent="0.3">
      <c r="A26619" t="s">
        <v>102165</v>
      </c>
      <c r="B26619" t="s">
        <v>102166</v>
      </c>
      <c r="C26619" t="s">
        <v>13</v>
      </c>
      <c r="D26619" t="s">
        <v>102167</v>
      </c>
      <c r="E26619" t="s">
        <v>66626</v>
      </c>
      <c r="F26619" t="s">
        <v>16</v>
      </c>
      <c r="G26619" t="s">
        <v>17</v>
      </c>
      <c r="H26619">
        <v>0</v>
      </c>
      <c r="I26619">
        <v>0</v>
      </c>
      <c r="J26619">
        <v>0</v>
      </c>
      <c r="K26619" t="s">
        <v>102168</v>
      </c>
    </row>
    <row r="26620" spans="1:11" x14ac:dyDescent="0.3">
      <c r="A26620" t="s">
        <v>102169</v>
      </c>
      <c r="B26620" t="s">
        <v>102170</v>
      </c>
      <c r="C26620" t="s">
        <v>558</v>
      </c>
      <c r="D26620" t="s">
        <v>102171</v>
      </c>
      <c r="E26620" t="s">
        <v>2102</v>
      </c>
      <c r="F26620" t="s">
        <v>1723</v>
      </c>
      <c r="G26620" t="s">
        <v>1612</v>
      </c>
      <c r="H26620">
        <v>0</v>
      </c>
      <c r="I26620">
        <v>0</v>
      </c>
      <c r="J26620">
        <v>0</v>
      </c>
      <c r="K26620" t="s">
        <v>102172</v>
      </c>
    </row>
    <row r="26621" spans="1:11" x14ac:dyDescent="0.3">
      <c r="A26621" t="s">
        <v>102173</v>
      </c>
      <c r="B26621" t="s">
        <v>102174</v>
      </c>
      <c r="C26621" t="s">
        <v>27</v>
      </c>
      <c r="D26621" t="s">
        <v>102175</v>
      </c>
      <c r="E26621" t="s">
        <v>99661</v>
      </c>
      <c r="F26621" t="s">
        <v>2454</v>
      </c>
      <c r="G26621" t="s">
        <v>42</v>
      </c>
      <c r="H26621">
        <v>0</v>
      </c>
      <c r="I26621">
        <v>0</v>
      </c>
      <c r="J26621">
        <v>0</v>
      </c>
      <c r="K26621" t="s">
        <v>102176</v>
      </c>
    </row>
    <row r="26622" spans="1:11" x14ac:dyDescent="0.3">
      <c r="A26622" t="s">
        <v>102177</v>
      </c>
      <c r="B26622" t="s">
        <v>102178</v>
      </c>
      <c r="C26622" t="s">
        <v>27</v>
      </c>
      <c r="D26622" t="s">
        <v>102179</v>
      </c>
      <c r="E26622" t="s">
        <v>99661</v>
      </c>
      <c r="F26622" t="s">
        <v>7012</v>
      </c>
      <c r="G26622" t="s">
        <v>42</v>
      </c>
      <c r="H26622">
        <v>0</v>
      </c>
      <c r="I26622">
        <v>0</v>
      </c>
      <c r="J26622">
        <v>0</v>
      </c>
      <c r="K26622" t="s">
        <v>102180</v>
      </c>
    </row>
    <row r="26623" spans="1:11" x14ac:dyDescent="0.3">
      <c r="A26623" t="s">
        <v>102181</v>
      </c>
      <c r="B26623" t="s">
        <v>102182</v>
      </c>
      <c r="C26623" t="s">
        <v>558</v>
      </c>
      <c r="D26623" t="s">
        <v>102183</v>
      </c>
      <c r="E26623" t="s">
        <v>1462</v>
      </c>
      <c r="F26623" t="s">
        <v>16</v>
      </c>
      <c r="G26623" t="s">
        <v>777</v>
      </c>
      <c r="H26623">
        <v>0</v>
      </c>
      <c r="I26623">
        <v>0</v>
      </c>
      <c r="J26623">
        <v>0</v>
      </c>
      <c r="K26623" t="s">
        <v>102184</v>
      </c>
    </row>
    <row r="26624" spans="1:11" x14ac:dyDescent="0.3">
      <c r="A26624" t="s">
        <v>102185</v>
      </c>
      <c r="C26624" t="s">
        <v>27</v>
      </c>
      <c r="D26624" t="s">
        <v>102186</v>
      </c>
      <c r="E26624" t="s">
        <v>99661</v>
      </c>
      <c r="F26624" t="s">
        <v>7626</v>
      </c>
      <c r="G26624" t="s">
        <v>42</v>
      </c>
      <c r="H26624">
        <v>0</v>
      </c>
      <c r="I26624">
        <v>0</v>
      </c>
      <c r="J26624">
        <v>0</v>
      </c>
      <c r="K26624" t="s">
        <v>102187</v>
      </c>
    </row>
    <row r="26625" spans="1:11" x14ac:dyDescent="0.3">
      <c r="A26625" t="s">
        <v>102188</v>
      </c>
      <c r="B26625" t="s">
        <v>102189</v>
      </c>
      <c r="C26625" t="s">
        <v>27</v>
      </c>
      <c r="D26625" t="s">
        <v>102190</v>
      </c>
      <c r="E26625" t="s">
        <v>99661</v>
      </c>
      <c r="F26625" t="s">
        <v>2852</v>
      </c>
      <c r="G26625" t="s">
        <v>42</v>
      </c>
      <c r="H26625">
        <v>0</v>
      </c>
      <c r="I26625">
        <v>0</v>
      </c>
      <c r="J26625">
        <v>0</v>
      </c>
      <c r="K26625" t="s">
        <v>102191</v>
      </c>
    </row>
    <row r="26626" spans="1:11" x14ac:dyDescent="0.3">
      <c r="A26626" t="s">
        <v>102192</v>
      </c>
      <c r="B26626" t="s">
        <v>102193</v>
      </c>
      <c r="C26626" t="s">
        <v>27</v>
      </c>
      <c r="D26626" t="s">
        <v>102194</v>
      </c>
      <c r="E26626" t="s">
        <v>99661</v>
      </c>
      <c r="F26626" t="s">
        <v>3412</v>
      </c>
      <c r="G26626" t="s">
        <v>42</v>
      </c>
      <c r="H26626">
        <v>0</v>
      </c>
      <c r="I26626">
        <v>0</v>
      </c>
      <c r="J26626">
        <v>0</v>
      </c>
      <c r="K26626" t="s">
        <v>102195</v>
      </c>
    </row>
    <row r="26627" spans="1:11" x14ac:dyDescent="0.3">
      <c r="A26627" t="s">
        <v>102196</v>
      </c>
      <c r="B26627" t="s">
        <v>102197</v>
      </c>
      <c r="C26627" t="s">
        <v>27</v>
      </c>
      <c r="D26627" t="s">
        <v>102198</v>
      </c>
      <c r="E26627" t="s">
        <v>99661</v>
      </c>
      <c r="F26627" t="s">
        <v>15056</v>
      </c>
      <c r="G26627" t="s">
        <v>42</v>
      </c>
      <c r="H26627">
        <v>0</v>
      </c>
      <c r="I26627">
        <v>0</v>
      </c>
      <c r="J26627">
        <v>0</v>
      </c>
      <c r="K26627" t="s">
        <v>102199</v>
      </c>
    </row>
    <row r="26628" spans="1:11" x14ac:dyDescent="0.3">
      <c r="A26628" t="s">
        <v>102200</v>
      </c>
      <c r="B26628" t="s">
        <v>102201</v>
      </c>
      <c r="C26628" t="s">
        <v>558</v>
      </c>
      <c r="D26628" t="s">
        <v>102202</v>
      </c>
      <c r="E26628" t="s">
        <v>2102</v>
      </c>
      <c r="F26628" t="s">
        <v>16</v>
      </c>
      <c r="G26628" t="s">
        <v>3422</v>
      </c>
      <c r="H26628">
        <v>0</v>
      </c>
      <c r="I26628">
        <v>0</v>
      </c>
      <c r="J26628">
        <v>0</v>
      </c>
      <c r="K26628" t="s">
        <v>102203</v>
      </c>
    </row>
    <row r="26629" spans="1:11" x14ac:dyDescent="0.3">
      <c r="A26629" t="s">
        <v>102204</v>
      </c>
      <c r="B26629" t="s">
        <v>102205</v>
      </c>
      <c r="C26629" t="s">
        <v>27</v>
      </c>
      <c r="D26629" t="s">
        <v>102206</v>
      </c>
      <c r="E26629" t="s">
        <v>99661</v>
      </c>
      <c r="F26629" t="s">
        <v>1845</v>
      </c>
      <c r="G26629" t="s">
        <v>42</v>
      </c>
      <c r="H26629">
        <v>0</v>
      </c>
      <c r="I26629">
        <v>0</v>
      </c>
      <c r="J26629">
        <v>0</v>
      </c>
      <c r="K26629" t="s">
        <v>102207</v>
      </c>
    </row>
    <row r="26630" spans="1:11" x14ac:dyDescent="0.3">
      <c r="A26630" t="s">
        <v>102208</v>
      </c>
      <c r="B26630" t="s">
        <v>102209</v>
      </c>
      <c r="C26630" t="s">
        <v>27</v>
      </c>
      <c r="D26630" t="s">
        <v>102210</v>
      </c>
      <c r="E26630" t="s">
        <v>99661</v>
      </c>
      <c r="F26630" t="s">
        <v>4875</v>
      </c>
      <c r="G26630" t="s">
        <v>8377</v>
      </c>
      <c r="H26630">
        <v>0</v>
      </c>
      <c r="I26630">
        <v>0</v>
      </c>
      <c r="J26630">
        <v>0</v>
      </c>
      <c r="K26630" t="s">
        <v>102211</v>
      </c>
    </row>
    <row r="26631" spans="1:11" x14ac:dyDescent="0.3">
      <c r="A26631" t="s">
        <v>102212</v>
      </c>
      <c r="C26631" t="s">
        <v>27</v>
      </c>
      <c r="D26631" t="s">
        <v>102213</v>
      </c>
      <c r="E26631" t="s">
        <v>99661</v>
      </c>
      <c r="F26631" t="s">
        <v>8558</v>
      </c>
      <c r="G26631" t="s">
        <v>42</v>
      </c>
      <c r="H26631">
        <v>0</v>
      </c>
      <c r="I26631">
        <v>0</v>
      </c>
      <c r="J26631">
        <v>0</v>
      </c>
      <c r="K26631" t="s">
        <v>102214</v>
      </c>
    </row>
    <row r="26632" spans="1:11" x14ac:dyDescent="0.3">
      <c r="A26632" t="s">
        <v>102215</v>
      </c>
      <c r="B26632" t="s">
        <v>102216</v>
      </c>
      <c r="C26632" t="s">
        <v>27</v>
      </c>
      <c r="D26632" t="s">
        <v>102217</v>
      </c>
      <c r="E26632" t="s">
        <v>99661</v>
      </c>
      <c r="F26632" t="s">
        <v>4373</v>
      </c>
      <c r="G26632" t="s">
        <v>42</v>
      </c>
      <c r="H26632">
        <v>0</v>
      </c>
      <c r="I26632">
        <v>0</v>
      </c>
      <c r="J26632">
        <v>0</v>
      </c>
      <c r="K26632" t="s">
        <v>102218</v>
      </c>
    </row>
    <row r="26633" spans="1:11" x14ac:dyDescent="0.3">
      <c r="A26633" t="s">
        <v>102219</v>
      </c>
      <c r="B26633" t="s">
        <v>102220</v>
      </c>
      <c r="C26633" t="s">
        <v>558</v>
      </c>
      <c r="D26633" t="s">
        <v>102221</v>
      </c>
      <c r="E26633" t="s">
        <v>630</v>
      </c>
      <c r="F26633" t="s">
        <v>16</v>
      </c>
      <c r="G26633" t="s">
        <v>7342</v>
      </c>
      <c r="H26633">
        <v>0</v>
      </c>
      <c r="I26633">
        <v>0</v>
      </c>
      <c r="J26633">
        <v>0</v>
      </c>
      <c r="K26633" t="s">
        <v>102222</v>
      </c>
    </row>
    <row r="26634" spans="1:11" x14ac:dyDescent="0.3">
      <c r="A26634" t="s">
        <v>102223</v>
      </c>
      <c r="B26634" t="s">
        <v>102224</v>
      </c>
      <c r="C26634" t="s">
        <v>27</v>
      </c>
      <c r="D26634" t="s">
        <v>102225</v>
      </c>
      <c r="E26634" t="s">
        <v>99661</v>
      </c>
      <c r="F26634" t="s">
        <v>1123</v>
      </c>
      <c r="G26634" t="s">
        <v>3191</v>
      </c>
      <c r="H26634">
        <v>0</v>
      </c>
      <c r="I26634">
        <v>0</v>
      </c>
      <c r="J26634">
        <v>0</v>
      </c>
      <c r="K26634" t="s">
        <v>102226</v>
      </c>
    </row>
    <row r="26635" spans="1:11" x14ac:dyDescent="0.3">
      <c r="A26635" t="s">
        <v>102227</v>
      </c>
      <c r="B26635" t="s">
        <v>102228</v>
      </c>
      <c r="C26635" t="s">
        <v>27</v>
      </c>
      <c r="D26635" t="s">
        <v>102229</v>
      </c>
      <c r="E26635" t="s">
        <v>99661</v>
      </c>
      <c r="F26635" t="s">
        <v>2770</v>
      </c>
      <c r="G26635" t="s">
        <v>42</v>
      </c>
      <c r="H26635">
        <v>0</v>
      </c>
      <c r="I26635">
        <v>0</v>
      </c>
      <c r="J26635">
        <v>0</v>
      </c>
      <c r="K26635" t="s">
        <v>102230</v>
      </c>
    </row>
    <row r="26636" spans="1:11" x14ac:dyDescent="0.3">
      <c r="A26636" t="s">
        <v>102231</v>
      </c>
      <c r="B26636" t="s">
        <v>102232</v>
      </c>
      <c r="C26636" t="s">
        <v>13</v>
      </c>
      <c r="D26636" t="s">
        <v>102233</v>
      </c>
      <c r="E26636" t="s">
        <v>66626</v>
      </c>
      <c r="F26636" t="s">
        <v>11244</v>
      </c>
      <c r="G26636" t="s">
        <v>42</v>
      </c>
      <c r="H26636">
        <v>0</v>
      </c>
      <c r="I26636">
        <v>0</v>
      </c>
      <c r="J26636">
        <v>0</v>
      </c>
      <c r="K26636" t="s">
        <v>102234</v>
      </c>
    </row>
    <row r="26637" spans="1:11" x14ac:dyDescent="0.3">
      <c r="A26637" t="s">
        <v>102235</v>
      </c>
      <c r="B26637" t="s">
        <v>102236</v>
      </c>
      <c r="C26637" t="s">
        <v>27</v>
      </c>
      <c r="D26637" t="s">
        <v>102237</v>
      </c>
      <c r="E26637" t="s">
        <v>99661</v>
      </c>
      <c r="F26637" t="s">
        <v>4497</v>
      </c>
      <c r="G26637" t="s">
        <v>42</v>
      </c>
      <c r="H26637">
        <v>0</v>
      </c>
      <c r="I26637">
        <v>0</v>
      </c>
      <c r="J26637">
        <v>0</v>
      </c>
      <c r="K26637" t="s">
        <v>102238</v>
      </c>
    </row>
    <row r="26638" spans="1:11" x14ac:dyDescent="0.3">
      <c r="A26638" t="s">
        <v>102239</v>
      </c>
      <c r="B26638" t="s">
        <v>102240</v>
      </c>
      <c r="C26638" t="s">
        <v>27</v>
      </c>
      <c r="D26638" t="s">
        <v>102241</v>
      </c>
      <c r="E26638" t="s">
        <v>99661</v>
      </c>
      <c r="F26638" t="s">
        <v>6496</v>
      </c>
      <c r="G26638" t="s">
        <v>42</v>
      </c>
      <c r="H26638">
        <v>0</v>
      </c>
      <c r="I26638">
        <v>0</v>
      </c>
      <c r="J26638">
        <v>0</v>
      </c>
      <c r="K26638" t="s">
        <v>102242</v>
      </c>
    </row>
    <row r="26639" spans="1:11" x14ac:dyDescent="0.3">
      <c r="A26639" t="s">
        <v>102243</v>
      </c>
      <c r="B26639" t="s">
        <v>102244</v>
      </c>
      <c r="C26639" t="s">
        <v>13</v>
      </c>
      <c r="D26639" t="s">
        <v>102245</v>
      </c>
      <c r="E26639" t="s">
        <v>66626</v>
      </c>
      <c r="F26639" t="s">
        <v>16</v>
      </c>
      <c r="G26639" t="s">
        <v>2026</v>
      </c>
      <c r="H26639">
        <v>0</v>
      </c>
      <c r="I26639">
        <v>0</v>
      </c>
      <c r="J26639">
        <v>0</v>
      </c>
      <c r="K26639" t="s">
        <v>102246</v>
      </c>
    </row>
    <row r="26640" spans="1:11" x14ac:dyDescent="0.3">
      <c r="A26640" t="s">
        <v>102247</v>
      </c>
      <c r="B26640" t="s">
        <v>102248</v>
      </c>
      <c r="C26640" t="s">
        <v>20</v>
      </c>
      <c r="D26640" t="s">
        <v>102249</v>
      </c>
      <c r="E26640" t="s">
        <v>62177</v>
      </c>
      <c r="F26640" t="s">
        <v>1723</v>
      </c>
      <c r="G26640" t="s">
        <v>42</v>
      </c>
      <c r="H26640">
        <v>0</v>
      </c>
      <c r="I26640">
        <v>0</v>
      </c>
      <c r="J26640">
        <v>0</v>
      </c>
      <c r="K26640" t="s">
        <v>102250</v>
      </c>
    </row>
    <row r="26641" spans="1:11" x14ac:dyDescent="0.3">
      <c r="A26641" t="s">
        <v>102251</v>
      </c>
      <c r="B26641" t="s">
        <v>102252</v>
      </c>
      <c r="C26641" t="s">
        <v>20</v>
      </c>
      <c r="D26641" t="s">
        <v>102253</v>
      </c>
      <c r="E26641" t="s">
        <v>62177</v>
      </c>
      <c r="F26641" t="s">
        <v>6975</v>
      </c>
      <c r="G26641" t="s">
        <v>42</v>
      </c>
      <c r="H26641">
        <v>0</v>
      </c>
      <c r="I26641">
        <v>0</v>
      </c>
      <c r="J26641">
        <v>0</v>
      </c>
      <c r="K26641" t="s">
        <v>102254</v>
      </c>
    </row>
    <row r="26642" spans="1:11" x14ac:dyDescent="0.3">
      <c r="A26642" t="s">
        <v>102255</v>
      </c>
      <c r="B26642" t="s">
        <v>102256</v>
      </c>
      <c r="C26642" t="s">
        <v>27</v>
      </c>
      <c r="D26642" t="s">
        <v>102257</v>
      </c>
      <c r="E26642" t="s">
        <v>99661</v>
      </c>
      <c r="F26642" t="s">
        <v>6061</v>
      </c>
      <c r="G26642" t="s">
        <v>42</v>
      </c>
      <c r="H26642">
        <v>0</v>
      </c>
      <c r="I26642">
        <v>0</v>
      </c>
      <c r="J26642">
        <v>0</v>
      </c>
      <c r="K26642" t="s">
        <v>102258</v>
      </c>
    </row>
    <row r="26643" spans="1:11" x14ac:dyDescent="0.3">
      <c r="A26643" t="s">
        <v>102259</v>
      </c>
      <c r="B26643" t="s">
        <v>102260</v>
      </c>
      <c r="C26643" t="s">
        <v>27</v>
      </c>
      <c r="D26643" t="s">
        <v>102261</v>
      </c>
      <c r="E26643" t="s">
        <v>99661</v>
      </c>
      <c r="F26643" t="s">
        <v>2366</v>
      </c>
      <c r="G26643" t="s">
        <v>42</v>
      </c>
      <c r="H26643">
        <v>0</v>
      </c>
      <c r="I26643">
        <v>0</v>
      </c>
      <c r="J26643">
        <v>0</v>
      </c>
      <c r="K26643" t="s">
        <v>102262</v>
      </c>
    </row>
    <row r="26644" spans="1:11" x14ac:dyDescent="0.3">
      <c r="A26644" t="s">
        <v>102263</v>
      </c>
      <c r="B26644" t="s">
        <v>102264</v>
      </c>
      <c r="C26644" t="s">
        <v>27</v>
      </c>
      <c r="D26644" t="s">
        <v>102265</v>
      </c>
      <c r="E26644" t="s">
        <v>99661</v>
      </c>
      <c r="F26644" t="s">
        <v>16</v>
      </c>
      <c r="G26644" t="s">
        <v>8377</v>
      </c>
      <c r="H26644">
        <v>0</v>
      </c>
      <c r="I26644">
        <v>0</v>
      </c>
      <c r="J26644">
        <v>0</v>
      </c>
      <c r="K26644" t="s">
        <v>102266</v>
      </c>
    </row>
    <row r="26645" spans="1:11" x14ac:dyDescent="0.3">
      <c r="A26645" t="s">
        <v>102267</v>
      </c>
      <c r="B26645" t="s">
        <v>102268</v>
      </c>
      <c r="C26645" t="s">
        <v>27</v>
      </c>
      <c r="D26645" t="s">
        <v>102269</v>
      </c>
      <c r="E26645" t="s">
        <v>99661</v>
      </c>
      <c r="F26645" t="s">
        <v>7493</v>
      </c>
      <c r="G26645" t="s">
        <v>4722</v>
      </c>
      <c r="H26645">
        <v>0</v>
      </c>
      <c r="I26645">
        <v>0</v>
      </c>
      <c r="J26645">
        <v>0</v>
      </c>
      <c r="K26645" t="s">
        <v>102270</v>
      </c>
    </row>
    <row r="26646" spans="1:11" x14ac:dyDescent="0.3">
      <c r="A26646" t="s">
        <v>102271</v>
      </c>
      <c r="C26646" t="s">
        <v>27</v>
      </c>
      <c r="D26646" t="s">
        <v>102272</v>
      </c>
      <c r="E26646" t="s">
        <v>99661</v>
      </c>
      <c r="F26646" t="s">
        <v>6825</v>
      </c>
      <c r="G26646" t="s">
        <v>42</v>
      </c>
      <c r="H26646">
        <v>0</v>
      </c>
      <c r="I26646">
        <v>0</v>
      </c>
      <c r="J26646">
        <v>0</v>
      </c>
      <c r="K26646" t="s">
        <v>102273</v>
      </c>
    </row>
    <row r="26647" spans="1:11" x14ac:dyDescent="0.3">
      <c r="A26647" t="s">
        <v>102274</v>
      </c>
      <c r="B26647" t="s">
        <v>79464</v>
      </c>
      <c r="C26647" t="s">
        <v>27</v>
      </c>
      <c r="D26647" t="s">
        <v>102275</v>
      </c>
      <c r="E26647" t="s">
        <v>99661</v>
      </c>
      <c r="F26647" t="s">
        <v>16</v>
      </c>
      <c r="G26647" t="s">
        <v>3624</v>
      </c>
      <c r="H26647">
        <v>0</v>
      </c>
      <c r="I26647">
        <v>0</v>
      </c>
      <c r="J26647">
        <v>0</v>
      </c>
      <c r="K26647" t="s">
        <v>102276</v>
      </c>
    </row>
    <row r="26648" spans="1:11" x14ac:dyDescent="0.3">
      <c r="A26648" t="s">
        <v>102277</v>
      </c>
      <c r="B26648" t="s">
        <v>102278</v>
      </c>
      <c r="C26648" t="s">
        <v>558</v>
      </c>
      <c r="D26648" t="s">
        <v>102279</v>
      </c>
      <c r="E26648" t="s">
        <v>1090</v>
      </c>
      <c r="F26648" t="s">
        <v>16</v>
      </c>
      <c r="G26648" t="s">
        <v>8577</v>
      </c>
      <c r="H26648">
        <v>0</v>
      </c>
      <c r="I26648">
        <v>0</v>
      </c>
      <c r="J26648">
        <v>0</v>
      </c>
      <c r="K26648" t="s">
        <v>102280</v>
      </c>
    </row>
    <row r="26649" spans="1:11" x14ac:dyDescent="0.3">
      <c r="A26649" t="s">
        <v>102281</v>
      </c>
      <c r="C26649" t="s">
        <v>27</v>
      </c>
      <c r="D26649" t="s">
        <v>102282</v>
      </c>
      <c r="E26649" t="s">
        <v>29</v>
      </c>
      <c r="F26649" t="s">
        <v>16</v>
      </c>
      <c r="G26649" t="s">
        <v>42</v>
      </c>
      <c r="H26649">
        <v>0</v>
      </c>
      <c r="I26649">
        <v>0</v>
      </c>
      <c r="J26649">
        <v>0</v>
      </c>
      <c r="K26649" t="s">
        <v>102283</v>
      </c>
    </row>
    <row r="26650" spans="1:11" x14ac:dyDescent="0.3">
      <c r="A26650" t="s">
        <v>102284</v>
      </c>
      <c r="B26650" t="s">
        <v>102285</v>
      </c>
      <c r="C26650" t="s">
        <v>27</v>
      </c>
      <c r="D26650" t="s">
        <v>102286</v>
      </c>
      <c r="E26650" t="s">
        <v>99661</v>
      </c>
      <c r="F26650" t="s">
        <v>7428</v>
      </c>
      <c r="G26650" t="s">
        <v>42</v>
      </c>
      <c r="H26650">
        <v>0</v>
      </c>
      <c r="I26650">
        <v>0</v>
      </c>
      <c r="J26650">
        <v>0</v>
      </c>
      <c r="K26650" t="s">
        <v>102287</v>
      </c>
    </row>
    <row r="26651" spans="1:11" x14ac:dyDescent="0.3">
      <c r="A26651" t="s">
        <v>102288</v>
      </c>
      <c r="C26651" t="s">
        <v>27</v>
      </c>
      <c r="D26651" t="s">
        <v>102289</v>
      </c>
      <c r="E26651" t="s">
        <v>99661</v>
      </c>
      <c r="F26651" t="s">
        <v>1467</v>
      </c>
      <c r="G26651" t="s">
        <v>42</v>
      </c>
      <c r="H26651">
        <v>0</v>
      </c>
      <c r="I26651">
        <v>0</v>
      </c>
      <c r="J26651">
        <v>0</v>
      </c>
      <c r="K26651" t="s">
        <v>102290</v>
      </c>
    </row>
    <row r="26652" spans="1:11" x14ac:dyDescent="0.3">
      <c r="A26652" t="s">
        <v>102291</v>
      </c>
      <c r="C26652" t="s">
        <v>27</v>
      </c>
      <c r="D26652" t="s">
        <v>102292</v>
      </c>
      <c r="E26652" t="s">
        <v>99661</v>
      </c>
      <c r="F26652" t="s">
        <v>5281</v>
      </c>
      <c r="G26652" t="s">
        <v>42</v>
      </c>
      <c r="H26652">
        <v>0</v>
      </c>
      <c r="I26652">
        <v>0</v>
      </c>
      <c r="J26652">
        <v>0</v>
      </c>
      <c r="K26652" t="s">
        <v>102293</v>
      </c>
    </row>
    <row r="26653" spans="1:11" x14ac:dyDescent="0.3">
      <c r="A26653" t="s">
        <v>102294</v>
      </c>
      <c r="B26653" t="s">
        <v>102295</v>
      </c>
      <c r="C26653" t="s">
        <v>147</v>
      </c>
      <c r="D26653" t="s">
        <v>102296</v>
      </c>
      <c r="E26653" t="s">
        <v>4768</v>
      </c>
      <c r="F26653" t="s">
        <v>19926</v>
      </c>
      <c r="G26653" t="s">
        <v>42</v>
      </c>
      <c r="H26653">
        <v>0</v>
      </c>
      <c r="I26653">
        <v>0</v>
      </c>
      <c r="J26653">
        <v>0</v>
      </c>
      <c r="K26653" t="s">
        <v>102297</v>
      </c>
    </row>
    <row r="26654" spans="1:11" x14ac:dyDescent="0.3">
      <c r="A26654" t="s">
        <v>102298</v>
      </c>
      <c r="C26654" t="s">
        <v>27</v>
      </c>
      <c r="D26654" t="s">
        <v>102299</v>
      </c>
      <c r="E26654" t="s">
        <v>99661</v>
      </c>
      <c r="F26654" t="s">
        <v>3484</v>
      </c>
      <c r="G26654" t="s">
        <v>42</v>
      </c>
      <c r="H26654">
        <v>0</v>
      </c>
      <c r="I26654">
        <v>0</v>
      </c>
      <c r="J26654">
        <v>0</v>
      </c>
      <c r="K26654" t="s">
        <v>102300</v>
      </c>
    </row>
    <row r="26655" spans="1:11" x14ac:dyDescent="0.3">
      <c r="A26655" t="s">
        <v>102301</v>
      </c>
      <c r="B26655" t="s">
        <v>102302</v>
      </c>
      <c r="C26655" t="s">
        <v>466</v>
      </c>
      <c r="D26655" t="s">
        <v>102303</v>
      </c>
      <c r="E26655" t="s">
        <v>98383</v>
      </c>
      <c r="F26655" t="s">
        <v>16</v>
      </c>
      <c r="G26655" t="s">
        <v>91</v>
      </c>
      <c r="H26655">
        <v>0</v>
      </c>
      <c r="I26655">
        <v>0</v>
      </c>
      <c r="J26655">
        <v>0</v>
      </c>
      <c r="K26655" t="s">
        <v>102304</v>
      </c>
    </row>
    <row r="26656" spans="1:11" x14ac:dyDescent="0.3">
      <c r="A26656" t="s">
        <v>102305</v>
      </c>
      <c r="B26656" t="s">
        <v>102306</v>
      </c>
      <c r="C26656" t="s">
        <v>466</v>
      </c>
      <c r="D26656" t="s">
        <v>102307</v>
      </c>
      <c r="E26656" t="s">
        <v>98383</v>
      </c>
      <c r="F26656" t="s">
        <v>16</v>
      </c>
      <c r="G26656" t="s">
        <v>12637</v>
      </c>
      <c r="H26656">
        <v>0</v>
      </c>
      <c r="I26656">
        <v>0</v>
      </c>
      <c r="J26656">
        <v>0</v>
      </c>
      <c r="K26656" t="s">
        <v>102308</v>
      </c>
    </row>
    <row r="26657" spans="1:11" x14ac:dyDescent="0.3">
      <c r="A26657" t="s">
        <v>102309</v>
      </c>
      <c r="C26657" t="s">
        <v>27</v>
      </c>
      <c r="D26657" t="s">
        <v>102310</v>
      </c>
      <c r="E26657" t="s">
        <v>29</v>
      </c>
      <c r="F26657" t="s">
        <v>16</v>
      </c>
      <c r="G26657" t="s">
        <v>3885</v>
      </c>
      <c r="H26657">
        <v>0</v>
      </c>
      <c r="I26657">
        <v>0</v>
      </c>
      <c r="J26657">
        <v>0</v>
      </c>
      <c r="K26657" t="s">
        <v>102311</v>
      </c>
    </row>
    <row r="26658" spans="1:11" x14ac:dyDescent="0.3">
      <c r="A26658" t="s">
        <v>102312</v>
      </c>
      <c r="B26658" t="s">
        <v>102313</v>
      </c>
      <c r="C26658" t="s">
        <v>147</v>
      </c>
      <c r="D26658" t="s">
        <v>102314</v>
      </c>
      <c r="E26658" t="s">
        <v>4768</v>
      </c>
      <c r="F26658" t="s">
        <v>9116</v>
      </c>
      <c r="G26658" t="s">
        <v>42</v>
      </c>
      <c r="H26658">
        <v>0</v>
      </c>
      <c r="I26658">
        <v>0</v>
      </c>
      <c r="J26658">
        <v>0</v>
      </c>
      <c r="K26658" t="s">
        <v>102315</v>
      </c>
    </row>
    <row r="26659" spans="1:11" x14ac:dyDescent="0.3">
      <c r="A26659" t="s">
        <v>102316</v>
      </c>
      <c r="B26659" t="s">
        <v>102317</v>
      </c>
      <c r="C26659" t="s">
        <v>147</v>
      </c>
      <c r="D26659" t="s">
        <v>102318</v>
      </c>
      <c r="E26659" t="s">
        <v>4768</v>
      </c>
      <c r="F26659" t="s">
        <v>10022</v>
      </c>
      <c r="G26659" t="s">
        <v>42</v>
      </c>
      <c r="H26659">
        <v>0</v>
      </c>
      <c r="I26659">
        <v>0</v>
      </c>
      <c r="J26659">
        <v>0</v>
      </c>
      <c r="K26659" t="s">
        <v>102319</v>
      </c>
    </row>
    <row r="26660" spans="1:11" x14ac:dyDescent="0.3">
      <c r="A26660" t="s">
        <v>102320</v>
      </c>
      <c r="B26660" t="s">
        <v>102321</v>
      </c>
      <c r="C26660" t="s">
        <v>147</v>
      </c>
      <c r="D26660" t="s">
        <v>102322</v>
      </c>
      <c r="E26660" t="s">
        <v>4768</v>
      </c>
      <c r="F26660" t="s">
        <v>5733</v>
      </c>
      <c r="G26660" t="s">
        <v>42</v>
      </c>
      <c r="H26660">
        <v>0</v>
      </c>
      <c r="I26660">
        <v>0</v>
      </c>
      <c r="J26660">
        <v>0</v>
      </c>
      <c r="K26660" t="s">
        <v>102323</v>
      </c>
    </row>
    <row r="26661" spans="1:11" x14ac:dyDescent="0.3">
      <c r="A26661" t="s">
        <v>102324</v>
      </c>
      <c r="B26661" t="s">
        <v>102325</v>
      </c>
      <c r="C26661" t="s">
        <v>147</v>
      </c>
      <c r="D26661" t="s">
        <v>102326</v>
      </c>
      <c r="E26661" t="s">
        <v>4768</v>
      </c>
      <c r="F26661" t="s">
        <v>4643</v>
      </c>
      <c r="G26661" t="s">
        <v>42</v>
      </c>
      <c r="H26661">
        <v>0</v>
      </c>
      <c r="I26661">
        <v>0</v>
      </c>
      <c r="J26661">
        <v>0</v>
      </c>
      <c r="K26661" t="s">
        <v>102327</v>
      </c>
    </row>
    <row r="26662" spans="1:11" x14ac:dyDescent="0.3">
      <c r="A26662" t="s">
        <v>102328</v>
      </c>
      <c r="B26662" t="s">
        <v>102329</v>
      </c>
      <c r="C26662" t="s">
        <v>20</v>
      </c>
      <c r="D26662" t="s">
        <v>102330</v>
      </c>
      <c r="E26662" t="s">
        <v>62177</v>
      </c>
      <c r="F26662" t="s">
        <v>13097</v>
      </c>
      <c r="G26662" t="s">
        <v>42</v>
      </c>
      <c r="H26662">
        <v>0</v>
      </c>
      <c r="I26662">
        <v>0</v>
      </c>
      <c r="J26662">
        <v>0</v>
      </c>
      <c r="K26662" t="s">
        <v>102331</v>
      </c>
    </row>
    <row r="26663" spans="1:11" x14ac:dyDescent="0.3">
      <c r="A26663" t="s">
        <v>102332</v>
      </c>
      <c r="B26663" t="s">
        <v>92856</v>
      </c>
      <c r="C26663" t="s">
        <v>27</v>
      </c>
      <c r="E26663" t="s">
        <v>99661</v>
      </c>
      <c r="F26663" t="s">
        <v>804</v>
      </c>
      <c r="G26663" t="s">
        <v>22736</v>
      </c>
      <c r="H26663">
        <v>0</v>
      </c>
      <c r="I26663">
        <v>0</v>
      </c>
      <c r="J26663">
        <v>0</v>
      </c>
      <c r="K26663" t="s">
        <v>102333</v>
      </c>
    </row>
    <row r="26664" spans="1:11" x14ac:dyDescent="0.3">
      <c r="A26664" t="s">
        <v>102334</v>
      </c>
      <c r="B26664" t="s">
        <v>102335</v>
      </c>
      <c r="C26664" t="s">
        <v>27</v>
      </c>
      <c r="D26664" t="s">
        <v>102336</v>
      </c>
      <c r="E26664" t="s">
        <v>99661</v>
      </c>
      <c r="F26664" t="s">
        <v>16</v>
      </c>
      <c r="G26664" t="s">
        <v>14836</v>
      </c>
      <c r="H26664">
        <v>0</v>
      </c>
      <c r="I26664">
        <v>0</v>
      </c>
      <c r="J26664">
        <v>0</v>
      </c>
      <c r="K26664" t="s">
        <v>102337</v>
      </c>
    </row>
    <row r="26665" spans="1:11" x14ac:dyDescent="0.3">
      <c r="A26665" t="s">
        <v>102338</v>
      </c>
      <c r="B26665" t="s">
        <v>102339</v>
      </c>
      <c r="C26665" t="s">
        <v>466</v>
      </c>
      <c r="D26665" t="s">
        <v>102340</v>
      </c>
      <c r="E26665" t="s">
        <v>98383</v>
      </c>
      <c r="F26665" t="s">
        <v>16</v>
      </c>
      <c r="G26665" t="s">
        <v>1124</v>
      </c>
      <c r="H26665">
        <v>0</v>
      </c>
      <c r="I26665">
        <v>0</v>
      </c>
      <c r="J26665">
        <v>0</v>
      </c>
      <c r="K26665" t="s">
        <v>102341</v>
      </c>
    </row>
    <row r="26666" spans="1:11" x14ac:dyDescent="0.3">
      <c r="A26666" t="s">
        <v>102342</v>
      </c>
      <c r="C26666" t="s">
        <v>27</v>
      </c>
      <c r="D26666" t="s">
        <v>102343</v>
      </c>
      <c r="E26666" t="s">
        <v>29</v>
      </c>
      <c r="F26666" t="s">
        <v>16</v>
      </c>
      <c r="G26666" t="s">
        <v>42</v>
      </c>
      <c r="H26666">
        <v>0</v>
      </c>
      <c r="I26666">
        <v>0</v>
      </c>
      <c r="J26666">
        <v>0</v>
      </c>
      <c r="K26666" t="s">
        <v>102344</v>
      </c>
    </row>
    <row r="26667" spans="1:11" x14ac:dyDescent="0.3">
      <c r="A26667" t="s">
        <v>102345</v>
      </c>
      <c r="B26667" t="s">
        <v>102346</v>
      </c>
      <c r="C26667" t="s">
        <v>13</v>
      </c>
      <c r="D26667" t="s">
        <v>102347</v>
      </c>
      <c r="E26667" t="s">
        <v>66626</v>
      </c>
      <c r="F26667" t="s">
        <v>16</v>
      </c>
      <c r="G26667" t="s">
        <v>1784</v>
      </c>
      <c r="H26667">
        <v>0</v>
      </c>
      <c r="I26667">
        <v>0</v>
      </c>
      <c r="J26667">
        <v>0</v>
      </c>
      <c r="K26667" t="s">
        <v>102348</v>
      </c>
    </row>
    <row r="26668" spans="1:11" x14ac:dyDescent="0.3">
      <c r="A26668" t="s">
        <v>102349</v>
      </c>
      <c r="B26668" t="s">
        <v>102350</v>
      </c>
      <c r="C26668" t="s">
        <v>20</v>
      </c>
      <c r="D26668" t="s">
        <v>102351</v>
      </c>
      <c r="E26668" t="s">
        <v>62177</v>
      </c>
      <c r="F26668" t="s">
        <v>16</v>
      </c>
      <c r="G26668" t="s">
        <v>13739</v>
      </c>
      <c r="H26668">
        <v>0</v>
      </c>
      <c r="I26668">
        <v>0</v>
      </c>
      <c r="J26668">
        <v>0</v>
      </c>
      <c r="K26668" t="s">
        <v>102352</v>
      </c>
    </row>
    <row r="26669" spans="1:11" x14ac:dyDescent="0.3">
      <c r="A26669" t="s">
        <v>102353</v>
      </c>
      <c r="B26669" t="s">
        <v>102354</v>
      </c>
      <c r="C26669" t="s">
        <v>20</v>
      </c>
      <c r="D26669" t="s">
        <v>102355</v>
      </c>
      <c r="E26669" t="s">
        <v>62177</v>
      </c>
      <c r="F26669" t="s">
        <v>16</v>
      </c>
      <c r="G26669" t="s">
        <v>15809</v>
      </c>
      <c r="H26669">
        <v>0</v>
      </c>
      <c r="I26669">
        <v>0</v>
      </c>
      <c r="J26669">
        <v>0</v>
      </c>
      <c r="K26669" t="s">
        <v>102356</v>
      </c>
    </row>
    <row r="26670" spans="1:11" x14ac:dyDescent="0.3">
      <c r="A26670" t="s">
        <v>102357</v>
      </c>
      <c r="B26670" t="s">
        <v>102358</v>
      </c>
      <c r="C26670" t="s">
        <v>466</v>
      </c>
      <c r="D26670" t="s">
        <v>102359</v>
      </c>
      <c r="E26670" t="s">
        <v>98383</v>
      </c>
      <c r="F26670" t="s">
        <v>16</v>
      </c>
      <c r="G26670" t="s">
        <v>8991</v>
      </c>
      <c r="H26670">
        <v>0</v>
      </c>
      <c r="I26670">
        <v>0</v>
      </c>
      <c r="J26670">
        <v>0</v>
      </c>
      <c r="K26670" t="s">
        <v>102360</v>
      </c>
    </row>
    <row r="26671" spans="1:11" x14ac:dyDescent="0.3">
      <c r="A26671" t="s">
        <v>102361</v>
      </c>
      <c r="B26671" t="s">
        <v>102362</v>
      </c>
      <c r="C26671" t="s">
        <v>20</v>
      </c>
      <c r="D26671" t="e">
        <f>그리드 시스템</f>
        <v>#NAME?</v>
      </c>
      <c r="E26671" t="s">
        <v>62177</v>
      </c>
      <c r="F26671" t="s">
        <v>16</v>
      </c>
      <c r="G26671" t="s">
        <v>12619</v>
      </c>
      <c r="H26671">
        <v>0</v>
      </c>
      <c r="I26671">
        <v>0</v>
      </c>
      <c r="J26671">
        <v>0</v>
      </c>
      <c r="K26671" t="s">
        <v>102363</v>
      </c>
    </row>
    <row r="26672" spans="1:11" x14ac:dyDescent="0.3">
      <c r="A26672" t="s">
        <v>102364</v>
      </c>
      <c r="B26672" t="s">
        <v>102365</v>
      </c>
      <c r="C26672" t="s">
        <v>27</v>
      </c>
      <c r="D26672" t="s">
        <v>102366</v>
      </c>
      <c r="E26672" t="s">
        <v>99661</v>
      </c>
      <c r="F26672" t="s">
        <v>6825</v>
      </c>
      <c r="G26672" t="s">
        <v>42</v>
      </c>
      <c r="H26672">
        <v>0</v>
      </c>
      <c r="I26672">
        <v>0</v>
      </c>
      <c r="J26672">
        <v>0</v>
      </c>
      <c r="K26672" t="s">
        <v>102367</v>
      </c>
    </row>
    <row r="26673" spans="1:11" x14ac:dyDescent="0.3">
      <c r="A26673" t="s">
        <v>102368</v>
      </c>
      <c r="B26673" t="s">
        <v>102369</v>
      </c>
      <c r="C26673" t="s">
        <v>466</v>
      </c>
      <c r="D26673" t="s">
        <v>102370</v>
      </c>
      <c r="E26673" t="s">
        <v>98383</v>
      </c>
      <c r="F26673" t="s">
        <v>2527</v>
      </c>
      <c r="G26673" t="s">
        <v>42</v>
      </c>
      <c r="H26673">
        <v>0</v>
      </c>
      <c r="I26673">
        <v>0</v>
      </c>
      <c r="J26673">
        <v>0</v>
      </c>
      <c r="K26673" t="s">
        <v>102371</v>
      </c>
    </row>
    <row r="26674" spans="1:11" x14ac:dyDescent="0.3">
      <c r="A26674" t="s">
        <v>102372</v>
      </c>
      <c r="C26674" t="s">
        <v>27</v>
      </c>
      <c r="D26674" t="s">
        <v>102373</v>
      </c>
      <c r="E26674" t="s">
        <v>29</v>
      </c>
      <c r="F26674" t="s">
        <v>41</v>
      </c>
      <c r="G26674" t="s">
        <v>42</v>
      </c>
      <c r="H26674">
        <v>0</v>
      </c>
      <c r="I26674">
        <v>0</v>
      </c>
      <c r="J26674">
        <v>0</v>
      </c>
      <c r="K26674" t="s">
        <v>102374</v>
      </c>
    </row>
    <row r="26675" spans="1:11" x14ac:dyDescent="0.3">
      <c r="A26675" t="s">
        <v>102375</v>
      </c>
      <c r="B26675" t="s">
        <v>102376</v>
      </c>
      <c r="C26675" t="s">
        <v>27</v>
      </c>
      <c r="D26675" t="s">
        <v>102377</v>
      </c>
      <c r="E26675" t="s">
        <v>99661</v>
      </c>
      <c r="F26675" t="s">
        <v>1573</v>
      </c>
      <c r="G26675" t="s">
        <v>42</v>
      </c>
      <c r="H26675">
        <v>0</v>
      </c>
      <c r="I26675">
        <v>0</v>
      </c>
      <c r="J26675">
        <v>0</v>
      </c>
      <c r="K26675" t="s">
        <v>102378</v>
      </c>
    </row>
    <row r="26676" spans="1:11" x14ac:dyDescent="0.3">
      <c r="A26676" t="s">
        <v>102379</v>
      </c>
      <c r="C26676" t="s">
        <v>147</v>
      </c>
      <c r="D26676" t="s">
        <v>102380</v>
      </c>
      <c r="E26676" t="s">
        <v>4768</v>
      </c>
      <c r="F26676" t="s">
        <v>16</v>
      </c>
      <c r="G26676" t="s">
        <v>42</v>
      </c>
      <c r="H26676">
        <v>0</v>
      </c>
      <c r="I26676">
        <v>0</v>
      </c>
      <c r="J26676">
        <v>0</v>
      </c>
      <c r="K26676" t="s">
        <v>102381</v>
      </c>
    </row>
    <row r="26677" spans="1:11" x14ac:dyDescent="0.3">
      <c r="A26677" t="s">
        <v>102382</v>
      </c>
      <c r="B26677" t="s">
        <v>102383</v>
      </c>
      <c r="C26677" t="s">
        <v>147</v>
      </c>
      <c r="D26677" t="s">
        <v>102384</v>
      </c>
      <c r="E26677" t="s">
        <v>4768</v>
      </c>
      <c r="F26677" t="s">
        <v>16</v>
      </c>
      <c r="G26677" t="s">
        <v>17844</v>
      </c>
      <c r="H26677">
        <v>0</v>
      </c>
      <c r="I26677">
        <v>0</v>
      </c>
      <c r="J26677">
        <v>0</v>
      </c>
      <c r="K26677" t="s">
        <v>102385</v>
      </c>
    </row>
    <row r="26678" spans="1:11" x14ac:dyDescent="0.3">
      <c r="A26678" t="s">
        <v>102386</v>
      </c>
      <c r="B26678" t="s">
        <v>102387</v>
      </c>
      <c r="C26678" t="s">
        <v>466</v>
      </c>
      <c r="D26678" t="s">
        <v>102388</v>
      </c>
      <c r="E26678" t="s">
        <v>98383</v>
      </c>
      <c r="F26678" t="s">
        <v>1548</v>
      </c>
      <c r="G26678" t="s">
        <v>42</v>
      </c>
      <c r="H26678">
        <v>0</v>
      </c>
      <c r="I26678">
        <v>0</v>
      </c>
      <c r="J26678">
        <v>0</v>
      </c>
      <c r="K26678" t="s">
        <v>102389</v>
      </c>
    </row>
    <row r="26679" spans="1:11" x14ac:dyDescent="0.3">
      <c r="A26679" t="s">
        <v>102390</v>
      </c>
      <c r="B26679" t="s">
        <v>102391</v>
      </c>
      <c r="C26679" t="s">
        <v>27</v>
      </c>
      <c r="D26679" t="s">
        <v>102392</v>
      </c>
      <c r="E26679" t="s">
        <v>99661</v>
      </c>
      <c r="F26679" t="s">
        <v>1123</v>
      </c>
      <c r="G26679" t="s">
        <v>42</v>
      </c>
      <c r="H26679">
        <v>0</v>
      </c>
      <c r="I26679">
        <v>0</v>
      </c>
      <c r="J26679">
        <v>0</v>
      </c>
      <c r="K26679" t="s">
        <v>102393</v>
      </c>
    </row>
    <row r="26680" spans="1:11" x14ac:dyDescent="0.3">
      <c r="A26680" t="s">
        <v>102394</v>
      </c>
      <c r="B26680" t="s">
        <v>102395</v>
      </c>
      <c r="C26680" t="s">
        <v>147</v>
      </c>
      <c r="D26680" t="s">
        <v>102396</v>
      </c>
      <c r="E26680" t="s">
        <v>4768</v>
      </c>
      <c r="F26680" t="s">
        <v>14508</v>
      </c>
      <c r="G26680" t="s">
        <v>42</v>
      </c>
      <c r="H26680">
        <v>0</v>
      </c>
      <c r="I26680">
        <v>0</v>
      </c>
      <c r="J26680">
        <v>0</v>
      </c>
      <c r="K26680" t="s">
        <v>102397</v>
      </c>
    </row>
    <row r="26681" spans="1:11" x14ac:dyDescent="0.3">
      <c r="A26681" t="s">
        <v>102398</v>
      </c>
      <c r="B26681" t="s">
        <v>102399</v>
      </c>
      <c r="C26681" t="s">
        <v>27</v>
      </c>
      <c r="D26681" t="s">
        <v>102400</v>
      </c>
      <c r="E26681" t="s">
        <v>99661</v>
      </c>
      <c r="F26681" t="s">
        <v>6589</v>
      </c>
      <c r="G26681" t="s">
        <v>42</v>
      </c>
      <c r="H26681">
        <v>0</v>
      </c>
      <c r="I26681">
        <v>0</v>
      </c>
      <c r="J26681">
        <v>0</v>
      </c>
      <c r="K26681" t="s">
        <v>102401</v>
      </c>
    </row>
    <row r="26682" spans="1:11" x14ac:dyDescent="0.3">
      <c r="A26682" t="s">
        <v>102402</v>
      </c>
      <c r="B26682" t="s">
        <v>102403</v>
      </c>
      <c r="C26682" t="s">
        <v>147</v>
      </c>
      <c r="D26682" t="s">
        <v>102404</v>
      </c>
      <c r="E26682" t="s">
        <v>4768</v>
      </c>
      <c r="F26682" t="s">
        <v>7493</v>
      </c>
      <c r="G26682" t="s">
        <v>42</v>
      </c>
      <c r="H26682">
        <v>0</v>
      </c>
      <c r="I26682">
        <v>0</v>
      </c>
      <c r="J26682">
        <v>0</v>
      </c>
      <c r="K26682" t="s">
        <v>102405</v>
      </c>
    </row>
    <row r="26683" spans="1:11" x14ac:dyDescent="0.3">
      <c r="A26683" t="s">
        <v>102406</v>
      </c>
      <c r="C26683" t="s">
        <v>27</v>
      </c>
      <c r="D26683" t="s">
        <v>102373</v>
      </c>
      <c r="E26683" t="s">
        <v>29</v>
      </c>
      <c r="F26683" t="s">
        <v>41</v>
      </c>
      <c r="G26683" t="s">
        <v>42</v>
      </c>
      <c r="H26683">
        <v>0</v>
      </c>
      <c r="I26683">
        <v>0</v>
      </c>
      <c r="J26683">
        <v>0</v>
      </c>
      <c r="K26683" t="s">
        <v>102407</v>
      </c>
    </row>
    <row r="26684" spans="1:11" x14ac:dyDescent="0.3">
      <c r="A26684" t="s">
        <v>102408</v>
      </c>
      <c r="C26684" t="s">
        <v>27</v>
      </c>
      <c r="D26684" t="s">
        <v>102409</v>
      </c>
      <c r="E26684" t="s">
        <v>99661</v>
      </c>
      <c r="F26684" t="s">
        <v>14582</v>
      </c>
      <c r="G26684" t="s">
        <v>42</v>
      </c>
      <c r="H26684">
        <v>0</v>
      </c>
      <c r="I26684">
        <v>0</v>
      </c>
      <c r="J26684">
        <v>0</v>
      </c>
      <c r="K26684" t="s">
        <v>102410</v>
      </c>
    </row>
    <row r="26685" spans="1:11" x14ac:dyDescent="0.3">
      <c r="A26685" t="s">
        <v>102411</v>
      </c>
      <c r="C26685" t="s">
        <v>558</v>
      </c>
      <c r="D26685" t="s">
        <v>102412</v>
      </c>
      <c r="E26685" t="s">
        <v>1090</v>
      </c>
      <c r="F26685" t="s">
        <v>16</v>
      </c>
      <c r="G26685" t="s">
        <v>42</v>
      </c>
      <c r="H26685">
        <v>0</v>
      </c>
      <c r="I26685">
        <v>0</v>
      </c>
      <c r="J26685">
        <v>0</v>
      </c>
      <c r="K26685" t="s">
        <v>102413</v>
      </c>
    </row>
    <row r="26686" spans="1:11" x14ac:dyDescent="0.3">
      <c r="A26686" t="s">
        <v>102414</v>
      </c>
      <c r="B26686" t="s">
        <v>102415</v>
      </c>
      <c r="C26686" t="s">
        <v>27</v>
      </c>
      <c r="D26686" t="s">
        <v>102416</v>
      </c>
      <c r="E26686" t="s">
        <v>99661</v>
      </c>
      <c r="F26686" t="s">
        <v>2272</v>
      </c>
      <c r="G26686" t="s">
        <v>42</v>
      </c>
      <c r="H26686">
        <v>0</v>
      </c>
      <c r="I26686">
        <v>0</v>
      </c>
      <c r="J26686">
        <v>0</v>
      </c>
      <c r="K26686" t="s">
        <v>102417</v>
      </c>
    </row>
    <row r="26687" spans="1:11" x14ac:dyDescent="0.3">
      <c r="A26687" t="s">
        <v>102418</v>
      </c>
      <c r="B26687" t="s">
        <v>102419</v>
      </c>
      <c r="C26687" t="s">
        <v>466</v>
      </c>
      <c r="D26687" t="s">
        <v>102420</v>
      </c>
      <c r="E26687" t="s">
        <v>98383</v>
      </c>
      <c r="F26687" t="s">
        <v>16</v>
      </c>
      <c r="G26687" t="s">
        <v>40927</v>
      </c>
      <c r="H26687">
        <v>0</v>
      </c>
      <c r="I26687">
        <v>0</v>
      </c>
      <c r="J26687">
        <v>0</v>
      </c>
      <c r="K26687" t="s">
        <v>102421</v>
      </c>
    </row>
    <row r="26688" spans="1:11" x14ac:dyDescent="0.3">
      <c r="A26688" t="s">
        <v>102422</v>
      </c>
      <c r="B26688" t="s">
        <v>102423</v>
      </c>
      <c r="C26688" t="s">
        <v>466</v>
      </c>
      <c r="D26688" t="s">
        <v>102424</v>
      </c>
      <c r="E26688" t="s">
        <v>98383</v>
      </c>
      <c r="F26688" t="s">
        <v>16</v>
      </c>
      <c r="G26688" t="s">
        <v>12198</v>
      </c>
      <c r="H26688">
        <v>0</v>
      </c>
      <c r="I26688">
        <v>0</v>
      </c>
      <c r="J26688">
        <v>0</v>
      </c>
      <c r="K26688" t="s">
        <v>102425</v>
      </c>
    </row>
    <row r="26689" spans="1:11" x14ac:dyDescent="0.3">
      <c r="A26689" t="s">
        <v>102426</v>
      </c>
      <c r="B26689" t="s">
        <v>102427</v>
      </c>
      <c r="C26689" t="s">
        <v>466</v>
      </c>
      <c r="D26689" t="s">
        <v>102428</v>
      </c>
      <c r="E26689" t="s">
        <v>98383</v>
      </c>
      <c r="F26689" t="s">
        <v>16</v>
      </c>
      <c r="G26689" t="s">
        <v>67649</v>
      </c>
      <c r="H26689">
        <v>0</v>
      </c>
      <c r="I26689">
        <v>0</v>
      </c>
      <c r="J26689">
        <v>0</v>
      </c>
      <c r="K26689" t="s">
        <v>102429</v>
      </c>
    </row>
    <row r="26690" spans="1:11" x14ac:dyDescent="0.3">
      <c r="A26690" t="s">
        <v>102430</v>
      </c>
      <c r="B26690" t="s">
        <v>102431</v>
      </c>
      <c r="C26690" t="s">
        <v>20</v>
      </c>
      <c r="D26690" t="s">
        <v>102432</v>
      </c>
      <c r="E26690" t="s">
        <v>62177</v>
      </c>
      <c r="F26690" t="s">
        <v>16</v>
      </c>
      <c r="G26690" t="s">
        <v>16626</v>
      </c>
      <c r="H26690">
        <v>0</v>
      </c>
      <c r="I26690">
        <v>0</v>
      </c>
      <c r="J26690">
        <v>0</v>
      </c>
      <c r="K26690" t="s">
        <v>102433</v>
      </c>
    </row>
    <row r="26691" spans="1:11" x14ac:dyDescent="0.3">
      <c r="A26691" t="s">
        <v>102434</v>
      </c>
      <c r="B26691" t="s">
        <v>102435</v>
      </c>
      <c r="C26691" t="s">
        <v>27</v>
      </c>
      <c r="D26691" t="s">
        <v>102436</v>
      </c>
      <c r="E26691" t="s">
        <v>99661</v>
      </c>
      <c r="F26691" t="s">
        <v>16</v>
      </c>
      <c r="G26691" t="s">
        <v>1496</v>
      </c>
      <c r="H26691">
        <v>0</v>
      </c>
      <c r="I26691">
        <v>0</v>
      </c>
      <c r="J26691">
        <v>0</v>
      </c>
      <c r="K26691" t="s">
        <v>102437</v>
      </c>
    </row>
    <row r="26692" spans="1:11" x14ac:dyDescent="0.3">
      <c r="A26692" t="s">
        <v>102438</v>
      </c>
      <c r="B26692" t="s">
        <v>102439</v>
      </c>
      <c r="C26692" t="s">
        <v>558</v>
      </c>
      <c r="D26692" t="s">
        <v>102440</v>
      </c>
      <c r="E26692" t="s">
        <v>1472</v>
      </c>
      <c r="F26692" t="s">
        <v>29146</v>
      </c>
      <c r="G26692" t="s">
        <v>42</v>
      </c>
      <c r="H26692">
        <v>0</v>
      </c>
      <c r="I26692">
        <v>0</v>
      </c>
      <c r="J26692">
        <v>0</v>
      </c>
      <c r="K26692" t="s">
        <v>102441</v>
      </c>
    </row>
    <row r="26693" spans="1:11" x14ac:dyDescent="0.3">
      <c r="A26693" t="s">
        <v>102442</v>
      </c>
      <c r="B26693" t="s">
        <v>102443</v>
      </c>
      <c r="C26693" t="s">
        <v>466</v>
      </c>
      <c r="D26693" t="s">
        <v>102444</v>
      </c>
      <c r="E26693" t="s">
        <v>98383</v>
      </c>
      <c r="F26693" t="s">
        <v>16</v>
      </c>
      <c r="G26693" t="s">
        <v>18718</v>
      </c>
      <c r="H26693">
        <v>0</v>
      </c>
      <c r="I26693">
        <v>0</v>
      </c>
      <c r="J26693">
        <v>0</v>
      </c>
      <c r="K26693" t="s">
        <v>102445</v>
      </c>
    </row>
    <row r="26694" spans="1:11" x14ac:dyDescent="0.3">
      <c r="A26694" t="s">
        <v>102446</v>
      </c>
      <c r="C26694" t="s">
        <v>147</v>
      </c>
      <c r="D26694" t="s">
        <v>102447</v>
      </c>
      <c r="E26694" t="s">
        <v>4768</v>
      </c>
      <c r="F26694" t="s">
        <v>41</v>
      </c>
      <c r="G26694" t="s">
        <v>42</v>
      </c>
      <c r="H26694">
        <v>0</v>
      </c>
      <c r="I26694">
        <v>0</v>
      </c>
      <c r="J26694">
        <v>0</v>
      </c>
      <c r="K26694" t="s">
        <v>102448</v>
      </c>
    </row>
    <row r="26695" spans="1:11" x14ac:dyDescent="0.3">
      <c r="A26695" t="s">
        <v>102449</v>
      </c>
      <c r="B26695" t="s">
        <v>102450</v>
      </c>
      <c r="C26695" t="s">
        <v>558</v>
      </c>
      <c r="D26695" t="s">
        <v>102451</v>
      </c>
      <c r="E26695" t="s">
        <v>1692</v>
      </c>
      <c r="F26695" t="s">
        <v>16</v>
      </c>
      <c r="G26695" t="s">
        <v>2211</v>
      </c>
      <c r="H26695">
        <v>0</v>
      </c>
      <c r="I26695">
        <v>0</v>
      </c>
      <c r="J26695">
        <v>0</v>
      </c>
      <c r="K26695" t="s">
        <v>102452</v>
      </c>
    </row>
    <row r="26696" spans="1:11" x14ac:dyDescent="0.3">
      <c r="A26696" t="s">
        <v>102453</v>
      </c>
      <c r="B26696" t="s">
        <v>102454</v>
      </c>
      <c r="C26696" t="s">
        <v>558</v>
      </c>
      <c r="D26696" t="s">
        <v>102455</v>
      </c>
      <c r="E26696" t="s">
        <v>1090</v>
      </c>
      <c r="F26696" t="s">
        <v>16</v>
      </c>
      <c r="G26696" t="s">
        <v>25128</v>
      </c>
      <c r="H26696">
        <v>0</v>
      </c>
      <c r="I26696">
        <v>0</v>
      </c>
      <c r="J26696">
        <v>0</v>
      </c>
      <c r="K26696" t="s">
        <v>102456</v>
      </c>
    </row>
    <row r="26697" spans="1:11" x14ac:dyDescent="0.3">
      <c r="A26697" t="s">
        <v>102457</v>
      </c>
      <c r="B26697" t="s">
        <v>102458</v>
      </c>
      <c r="C26697" t="s">
        <v>20</v>
      </c>
      <c r="D26697" t="s">
        <v>102459</v>
      </c>
      <c r="E26697" t="s">
        <v>62177</v>
      </c>
      <c r="F26697" t="s">
        <v>2354</v>
      </c>
      <c r="G26697" t="s">
        <v>42</v>
      </c>
      <c r="H26697">
        <v>0</v>
      </c>
      <c r="I26697">
        <v>0</v>
      </c>
      <c r="J26697">
        <v>0</v>
      </c>
      <c r="K26697" t="s">
        <v>102460</v>
      </c>
    </row>
    <row r="26698" spans="1:11" x14ac:dyDescent="0.3">
      <c r="A26698" t="s">
        <v>102461</v>
      </c>
      <c r="B26698" t="s">
        <v>102462</v>
      </c>
      <c r="C26698" t="s">
        <v>20</v>
      </c>
      <c r="D26698" t="s">
        <v>102463</v>
      </c>
      <c r="E26698" t="s">
        <v>62177</v>
      </c>
      <c r="F26698" t="s">
        <v>1868</v>
      </c>
      <c r="G26698" t="s">
        <v>42</v>
      </c>
      <c r="H26698">
        <v>0</v>
      </c>
      <c r="I26698">
        <v>0</v>
      </c>
      <c r="J26698">
        <v>0</v>
      </c>
      <c r="K26698" t="s">
        <v>102464</v>
      </c>
    </row>
    <row r="26699" spans="1:11" x14ac:dyDescent="0.3">
      <c r="A26699" t="s">
        <v>102465</v>
      </c>
      <c r="C26699" t="s">
        <v>20</v>
      </c>
      <c r="D26699" t="s">
        <v>102466</v>
      </c>
      <c r="E26699" t="s">
        <v>62177</v>
      </c>
      <c r="F26699" t="s">
        <v>6152</v>
      </c>
      <c r="G26699" t="s">
        <v>42</v>
      </c>
      <c r="H26699">
        <v>0</v>
      </c>
      <c r="I26699">
        <v>0</v>
      </c>
      <c r="J26699">
        <v>0</v>
      </c>
      <c r="K26699" t="s">
        <v>102467</v>
      </c>
    </row>
    <row r="26700" spans="1:11" x14ac:dyDescent="0.3">
      <c r="A26700" t="s">
        <v>102468</v>
      </c>
      <c r="B26700" t="s">
        <v>102469</v>
      </c>
      <c r="C26700" t="s">
        <v>558</v>
      </c>
      <c r="D26700" t="s">
        <v>102470</v>
      </c>
      <c r="E26700" t="s">
        <v>1472</v>
      </c>
      <c r="F26700" t="s">
        <v>1135</v>
      </c>
      <c r="G26700" t="s">
        <v>42</v>
      </c>
      <c r="H26700">
        <v>0</v>
      </c>
      <c r="I26700">
        <v>0</v>
      </c>
      <c r="J26700">
        <v>0</v>
      </c>
      <c r="K26700" t="s">
        <v>102471</v>
      </c>
    </row>
    <row r="26701" spans="1:11" x14ac:dyDescent="0.3">
      <c r="A26701" t="s">
        <v>102472</v>
      </c>
      <c r="B26701" t="s">
        <v>102473</v>
      </c>
      <c r="C26701" t="s">
        <v>27</v>
      </c>
      <c r="D26701" t="s">
        <v>102474</v>
      </c>
      <c r="E26701" t="s">
        <v>99661</v>
      </c>
      <c r="F26701" t="s">
        <v>9786</v>
      </c>
      <c r="G26701" t="s">
        <v>42</v>
      </c>
      <c r="H26701">
        <v>0</v>
      </c>
      <c r="I26701">
        <v>0</v>
      </c>
      <c r="J26701">
        <v>0</v>
      </c>
      <c r="K26701" t="s">
        <v>102475</v>
      </c>
    </row>
    <row r="26702" spans="1:11" x14ac:dyDescent="0.3">
      <c r="A26702" t="s">
        <v>102476</v>
      </c>
      <c r="B26702" t="s">
        <v>101994</v>
      </c>
      <c r="C26702" t="s">
        <v>27</v>
      </c>
      <c r="D26702" t="s">
        <v>102477</v>
      </c>
      <c r="E26702" t="s">
        <v>99661</v>
      </c>
      <c r="F26702" t="s">
        <v>27462</v>
      </c>
      <c r="G26702" t="s">
        <v>42</v>
      </c>
      <c r="H26702">
        <v>0</v>
      </c>
      <c r="I26702">
        <v>0</v>
      </c>
      <c r="J26702">
        <v>0</v>
      </c>
      <c r="K26702" t="s">
        <v>102478</v>
      </c>
    </row>
    <row r="26703" spans="1:11" x14ac:dyDescent="0.3">
      <c r="A26703" t="s">
        <v>102479</v>
      </c>
      <c r="C26703" t="s">
        <v>27</v>
      </c>
      <c r="D26703" t="s">
        <v>102480</v>
      </c>
      <c r="E26703" t="s">
        <v>99661</v>
      </c>
      <c r="F26703" t="s">
        <v>3129</v>
      </c>
      <c r="G26703" t="s">
        <v>42</v>
      </c>
      <c r="H26703">
        <v>0</v>
      </c>
      <c r="I26703">
        <v>0</v>
      </c>
      <c r="J26703">
        <v>0</v>
      </c>
      <c r="K26703" t="s">
        <v>102481</v>
      </c>
    </row>
    <row r="26704" spans="1:11" x14ac:dyDescent="0.3">
      <c r="A26704" t="s">
        <v>102482</v>
      </c>
      <c r="B26704" t="s">
        <v>102483</v>
      </c>
      <c r="C26704" t="s">
        <v>20</v>
      </c>
      <c r="D26704" t="s">
        <v>102484</v>
      </c>
      <c r="E26704" t="s">
        <v>62177</v>
      </c>
      <c r="F26704" t="s">
        <v>835</v>
      </c>
      <c r="G26704" t="s">
        <v>42</v>
      </c>
      <c r="H26704">
        <v>0</v>
      </c>
      <c r="I26704">
        <v>0</v>
      </c>
      <c r="J26704">
        <v>0</v>
      </c>
      <c r="K26704" t="s">
        <v>102485</v>
      </c>
    </row>
    <row r="26705" spans="1:11" x14ac:dyDescent="0.3">
      <c r="A26705" t="s">
        <v>102486</v>
      </c>
      <c r="B26705" t="s">
        <v>102487</v>
      </c>
      <c r="C26705" t="s">
        <v>558</v>
      </c>
      <c r="D26705" t="s">
        <v>102488</v>
      </c>
      <c r="E26705" t="s">
        <v>1090</v>
      </c>
      <c r="F26705" t="s">
        <v>16</v>
      </c>
      <c r="G26705" t="s">
        <v>23108</v>
      </c>
      <c r="H26705">
        <v>0</v>
      </c>
      <c r="I26705">
        <v>0</v>
      </c>
      <c r="J26705">
        <v>0</v>
      </c>
      <c r="K26705" t="s">
        <v>102489</v>
      </c>
    </row>
    <row r="26706" spans="1:11" x14ac:dyDescent="0.3">
      <c r="A26706" t="s">
        <v>102490</v>
      </c>
      <c r="B26706" t="s">
        <v>102491</v>
      </c>
      <c r="C26706" t="s">
        <v>27</v>
      </c>
      <c r="D26706" t="s">
        <v>102492</v>
      </c>
      <c r="E26706" t="s">
        <v>99661</v>
      </c>
      <c r="F26706" t="s">
        <v>1590</v>
      </c>
      <c r="G26706" t="s">
        <v>42</v>
      </c>
      <c r="H26706">
        <v>0</v>
      </c>
      <c r="I26706">
        <v>0</v>
      </c>
      <c r="J26706">
        <v>0</v>
      </c>
      <c r="K26706" t="s">
        <v>102493</v>
      </c>
    </row>
    <row r="26707" spans="1:11" x14ac:dyDescent="0.3">
      <c r="A26707" t="s">
        <v>102494</v>
      </c>
      <c r="C26707" t="s">
        <v>27</v>
      </c>
      <c r="D26707" t="s">
        <v>102495</v>
      </c>
      <c r="E26707" t="s">
        <v>99661</v>
      </c>
      <c r="F26707" t="s">
        <v>835</v>
      </c>
      <c r="G26707" t="s">
        <v>42</v>
      </c>
      <c r="H26707">
        <v>0</v>
      </c>
      <c r="I26707">
        <v>0</v>
      </c>
      <c r="J26707">
        <v>0</v>
      </c>
      <c r="K26707" t="s">
        <v>102496</v>
      </c>
    </row>
    <row r="26708" spans="1:11" x14ac:dyDescent="0.3">
      <c r="A26708" t="s">
        <v>102497</v>
      </c>
      <c r="B26708" t="s">
        <v>102498</v>
      </c>
      <c r="C26708" t="s">
        <v>27</v>
      </c>
      <c r="D26708" t="s">
        <v>102499</v>
      </c>
      <c r="E26708" t="s">
        <v>99661</v>
      </c>
      <c r="F26708" t="s">
        <v>2354</v>
      </c>
      <c r="G26708" t="s">
        <v>42</v>
      </c>
      <c r="H26708">
        <v>0</v>
      </c>
      <c r="I26708">
        <v>0</v>
      </c>
      <c r="J26708">
        <v>0</v>
      </c>
      <c r="K26708" t="s">
        <v>102500</v>
      </c>
    </row>
    <row r="26709" spans="1:11" x14ac:dyDescent="0.3">
      <c r="A26709" t="s">
        <v>102501</v>
      </c>
      <c r="C26709" t="s">
        <v>27</v>
      </c>
      <c r="D26709" t="s">
        <v>102502</v>
      </c>
      <c r="E26709" t="s">
        <v>99661</v>
      </c>
      <c r="F26709" t="s">
        <v>3177</v>
      </c>
      <c r="G26709" t="s">
        <v>42</v>
      </c>
      <c r="H26709">
        <v>0</v>
      </c>
      <c r="I26709">
        <v>0</v>
      </c>
      <c r="J26709">
        <v>0</v>
      </c>
      <c r="K26709" t="s">
        <v>102503</v>
      </c>
    </row>
    <row r="26710" spans="1:11" x14ac:dyDescent="0.3">
      <c r="A26710" t="s">
        <v>102504</v>
      </c>
      <c r="B26710" t="s">
        <v>102505</v>
      </c>
      <c r="C26710" t="s">
        <v>27</v>
      </c>
      <c r="D26710" t="s">
        <v>102506</v>
      </c>
      <c r="E26710" t="s">
        <v>99661</v>
      </c>
      <c r="F26710" t="s">
        <v>2111</v>
      </c>
      <c r="G26710" t="s">
        <v>42</v>
      </c>
      <c r="H26710">
        <v>0</v>
      </c>
      <c r="I26710">
        <v>0</v>
      </c>
      <c r="J26710">
        <v>0</v>
      </c>
      <c r="K26710" t="s">
        <v>102507</v>
      </c>
    </row>
    <row r="26711" spans="1:11" x14ac:dyDescent="0.3">
      <c r="A26711" t="s">
        <v>102508</v>
      </c>
      <c r="B26711" t="s">
        <v>102509</v>
      </c>
      <c r="C26711" t="s">
        <v>20</v>
      </c>
      <c r="D26711" t="s">
        <v>102510</v>
      </c>
      <c r="E26711" t="s">
        <v>22</v>
      </c>
      <c r="F26711" t="s">
        <v>379</v>
      </c>
      <c r="G26711" t="s">
        <v>42</v>
      </c>
      <c r="H26711">
        <v>0</v>
      </c>
      <c r="I26711">
        <v>0</v>
      </c>
      <c r="J26711">
        <v>0</v>
      </c>
      <c r="K26711" t="s">
        <v>102511</v>
      </c>
    </row>
    <row r="26712" spans="1:11" x14ac:dyDescent="0.3">
      <c r="A26712" t="s">
        <v>102512</v>
      </c>
      <c r="C26712" t="s">
        <v>27</v>
      </c>
      <c r="D26712" t="s">
        <v>102513</v>
      </c>
      <c r="E26712" t="s">
        <v>99661</v>
      </c>
      <c r="F26712" t="s">
        <v>16</v>
      </c>
      <c r="G26712" t="s">
        <v>6108</v>
      </c>
      <c r="H26712">
        <v>0</v>
      </c>
      <c r="I26712">
        <v>0</v>
      </c>
      <c r="J26712">
        <v>0</v>
      </c>
      <c r="K26712" t="s">
        <v>102514</v>
      </c>
    </row>
    <row r="26713" spans="1:11" x14ac:dyDescent="0.3">
      <c r="A26713" t="s">
        <v>102515</v>
      </c>
      <c r="B26713" t="s">
        <v>102516</v>
      </c>
      <c r="C26713" t="s">
        <v>27</v>
      </c>
      <c r="D26713" t="s">
        <v>102517</v>
      </c>
      <c r="E26713" t="s">
        <v>99661</v>
      </c>
      <c r="F26713" t="s">
        <v>7609</v>
      </c>
      <c r="G26713" t="s">
        <v>42</v>
      </c>
      <c r="H26713">
        <v>0</v>
      </c>
      <c r="I26713">
        <v>0</v>
      </c>
      <c r="J26713">
        <v>0</v>
      </c>
      <c r="K26713" t="s">
        <v>102518</v>
      </c>
    </row>
    <row r="26714" spans="1:11" x14ac:dyDescent="0.3">
      <c r="A26714" t="s">
        <v>102519</v>
      </c>
      <c r="B26714" t="s">
        <v>102516</v>
      </c>
      <c r="C26714" t="s">
        <v>27</v>
      </c>
      <c r="D26714" t="s">
        <v>102520</v>
      </c>
      <c r="E26714" t="s">
        <v>99661</v>
      </c>
      <c r="F26714" t="s">
        <v>3074</v>
      </c>
      <c r="G26714" t="s">
        <v>42</v>
      </c>
      <c r="H26714">
        <v>0</v>
      </c>
      <c r="I26714">
        <v>0</v>
      </c>
      <c r="J26714">
        <v>0</v>
      </c>
      <c r="K26714" t="s">
        <v>102521</v>
      </c>
    </row>
    <row r="26715" spans="1:11" x14ac:dyDescent="0.3">
      <c r="A26715" t="s">
        <v>102522</v>
      </c>
      <c r="B26715" t="s">
        <v>102523</v>
      </c>
      <c r="C26715" t="s">
        <v>20</v>
      </c>
      <c r="D26715" t="s">
        <v>102524</v>
      </c>
      <c r="E26715" t="s">
        <v>62177</v>
      </c>
      <c r="F26715" t="s">
        <v>10835</v>
      </c>
      <c r="G26715" t="s">
        <v>269</v>
      </c>
      <c r="H26715">
        <v>0</v>
      </c>
      <c r="I26715">
        <v>0</v>
      </c>
      <c r="J26715">
        <v>0</v>
      </c>
      <c r="K26715" t="s">
        <v>102525</v>
      </c>
    </row>
    <row r="26716" spans="1:11" x14ac:dyDescent="0.3">
      <c r="A26716" t="s">
        <v>102526</v>
      </c>
      <c r="B26716" t="s">
        <v>102527</v>
      </c>
      <c r="C26716" t="s">
        <v>13</v>
      </c>
      <c r="D26716" t="s">
        <v>102528</v>
      </c>
      <c r="E26716" t="s">
        <v>66626</v>
      </c>
      <c r="F26716" t="s">
        <v>7012</v>
      </c>
      <c r="G26716" t="s">
        <v>42</v>
      </c>
      <c r="H26716">
        <v>0</v>
      </c>
      <c r="I26716">
        <v>0</v>
      </c>
      <c r="J26716">
        <v>0</v>
      </c>
      <c r="K26716" t="s">
        <v>102529</v>
      </c>
    </row>
    <row r="26717" spans="1:11" x14ac:dyDescent="0.3">
      <c r="A26717" t="s">
        <v>102530</v>
      </c>
      <c r="B26717" t="s">
        <v>102531</v>
      </c>
      <c r="C26717" t="s">
        <v>558</v>
      </c>
      <c r="D26717" t="s">
        <v>102532</v>
      </c>
      <c r="E26717" t="s">
        <v>1692</v>
      </c>
      <c r="F26717" t="s">
        <v>16</v>
      </c>
      <c r="G26717" t="s">
        <v>3413</v>
      </c>
      <c r="H26717">
        <v>0</v>
      </c>
      <c r="I26717">
        <v>0</v>
      </c>
      <c r="J26717">
        <v>0</v>
      </c>
      <c r="K26717" t="s">
        <v>102533</v>
      </c>
    </row>
    <row r="26718" spans="1:11" x14ac:dyDescent="0.3">
      <c r="A26718" t="s">
        <v>102534</v>
      </c>
      <c r="B26718" t="s">
        <v>102535</v>
      </c>
      <c r="C26718" t="s">
        <v>558</v>
      </c>
      <c r="D26718" t="s">
        <v>102536</v>
      </c>
      <c r="E26718" t="s">
        <v>1692</v>
      </c>
      <c r="F26718" t="s">
        <v>16</v>
      </c>
      <c r="G26718" t="s">
        <v>4717</v>
      </c>
      <c r="H26718">
        <v>0</v>
      </c>
      <c r="I26718">
        <v>0</v>
      </c>
      <c r="J26718">
        <v>0</v>
      </c>
      <c r="K26718" t="s">
        <v>102537</v>
      </c>
    </row>
    <row r="26719" spans="1:11" x14ac:dyDescent="0.3">
      <c r="A26719" t="s">
        <v>102538</v>
      </c>
      <c r="C26719" t="s">
        <v>558</v>
      </c>
      <c r="D26719" t="s">
        <v>102539</v>
      </c>
      <c r="E26719" t="s">
        <v>1472</v>
      </c>
      <c r="F26719" t="s">
        <v>15181</v>
      </c>
      <c r="G26719" t="s">
        <v>42</v>
      </c>
      <c r="H26719">
        <v>0</v>
      </c>
      <c r="I26719">
        <v>0</v>
      </c>
      <c r="J26719">
        <v>0</v>
      </c>
      <c r="K26719" t="s">
        <v>102540</v>
      </c>
    </row>
    <row r="26720" spans="1:11" x14ac:dyDescent="0.3">
      <c r="A26720" t="s">
        <v>102541</v>
      </c>
      <c r="B26720" t="s">
        <v>102542</v>
      </c>
      <c r="C26720" t="s">
        <v>20</v>
      </c>
      <c r="D26720" t="s">
        <v>102543</v>
      </c>
      <c r="E26720" t="s">
        <v>62177</v>
      </c>
      <c r="F26720" t="s">
        <v>1646</v>
      </c>
      <c r="G26720" t="s">
        <v>42</v>
      </c>
      <c r="H26720">
        <v>0</v>
      </c>
      <c r="I26720">
        <v>0</v>
      </c>
      <c r="J26720">
        <v>0</v>
      </c>
      <c r="K26720" t="s">
        <v>102544</v>
      </c>
    </row>
    <row r="26721" spans="1:11" x14ac:dyDescent="0.3">
      <c r="A26721" t="s">
        <v>102545</v>
      </c>
      <c r="B26721" t="s">
        <v>102546</v>
      </c>
      <c r="C26721" t="s">
        <v>13</v>
      </c>
      <c r="D26721" t="s">
        <v>102547</v>
      </c>
      <c r="E26721" t="s">
        <v>66626</v>
      </c>
      <c r="F26721" t="s">
        <v>16</v>
      </c>
      <c r="G26721" t="s">
        <v>2542</v>
      </c>
      <c r="H26721">
        <v>0</v>
      </c>
      <c r="I26721">
        <v>0</v>
      </c>
      <c r="J26721">
        <v>0</v>
      </c>
      <c r="K26721" t="s">
        <v>102548</v>
      </c>
    </row>
    <row r="26722" spans="1:11" x14ac:dyDescent="0.3">
      <c r="A26722" t="s">
        <v>102549</v>
      </c>
      <c r="B26722" t="s">
        <v>102550</v>
      </c>
      <c r="C26722" t="s">
        <v>13</v>
      </c>
      <c r="D26722" t="s">
        <v>102551</v>
      </c>
      <c r="E26722" t="s">
        <v>66626</v>
      </c>
      <c r="F26722" t="s">
        <v>16</v>
      </c>
      <c r="G26722" t="s">
        <v>19180</v>
      </c>
      <c r="H26722">
        <v>0</v>
      </c>
      <c r="I26722">
        <v>0</v>
      </c>
      <c r="J26722">
        <v>0</v>
      </c>
      <c r="K26722" t="s">
        <v>102552</v>
      </c>
    </row>
    <row r="26723" spans="1:11" x14ac:dyDescent="0.3">
      <c r="A26723" t="s">
        <v>102553</v>
      </c>
      <c r="B26723" t="s">
        <v>102554</v>
      </c>
      <c r="C26723" t="s">
        <v>13</v>
      </c>
      <c r="D26723" t="s">
        <v>102555</v>
      </c>
      <c r="E26723" t="s">
        <v>66626</v>
      </c>
      <c r="F26723" t="s">
        <v>16</v>
      </c>
      <c r="G26723" t="s">
        <v>2715</v>
      </c>
      <c r="H26723">
        <v>0</v>
      </c>
      <c r="I26723">
        <v>0</v>
      </c>
      <c r="J26723">
        <v>0</v>
      </c>
      <c r="K26723" t="s">
        <v>102556</v>
      </c>
    </row>
    <row r="26724" spans="1:11" x14ac:dyDescent="0.3">
      <c r="A26724" t="s">
        <v>102557</v>
      </c>
      <c r="B26724" t="s">
        <v>102558</v>
      </c>
      <c r="C26724" t="s">
        <v>27</v>
      </c>
      <c r="D26724" t="s">
        <v>102559</v>
      </c>
      <c r="E26724" t="s">
        <v>99661</v>
      </c>
      <c r="F26724" t="s">
        <v>16</v>
      </c>
      <c r="G26724" t="s">
        <v>3987</v>
      </c>
      <c r="H26724">
        <v>0</v>
      </c>
      <c r="I26724">
        <v>0</v>
      </c>
      <c r="J26724">
        <v>0</v>
      </c>
      <c r="K26724" t="s">
        <v>102560</v>
      </c>
    </row>
    <row r="26725" spans="1:11" x14ac:dyDescent="0.3">
      <c r="A26725" t="s">
        <v>102561</v>
      </c>
      <c r="B26725" t="s">
        <v>102562</v>
      </c>
      <c r="C26725" t="s">
        <v>27</v>
      </c>
      <c r="D26725" t="s">
        <v>102563</v>
      </c>
      <c r="E26725" t="s">
        <v>99661</v>
      </c>
      <c r="F26725" t="s">
        <v>3638</v>
      </c>
      <c r="G26725" t="s">
        <v>42</v>
      </c>
      <c r="H26725">
        <v>0</v>
      </c>
      <c r="I26725">
        <v>0</v>
      </c>
      <c r="J26725">
        <v>0</v>
      </c>
      <c r="K26725" t="s">
        <v>102564</v>
      </c>
    </row>
    <row r="26726" spans="1:11" x14ac:dyDescent="0.3">
      <c r="A26726" t="s">
        <v>102565</v>
      </c>
      <c r="C26726" t="s">
        <v>558</v>
      </c>
      <c r="D26726" t="s">
        <v>102566</v>
      </c>
      <c r="E26726" t="s">
        <v>1692</v>
      </c>
      <c r="F26726" t="s">
        <v>1531</v>
      </c>
      <c r="G26726" t="s">
        <v>42</v>
      </c>
      <c r="H26726">
        <v>0</v>
      </c>
      <c r="I26726">
        <v>0</v>
      </c>
      <c r="J26726">
        <v>0</v>
      </c>
      <c r="K26726" t="s">
        <v>102567</v>
      </c>
    </row>
    <row r="26727" spans="1:11" x14ac:dyDescent="0.3">
      <c r="A26727" t="s">
        <v>102568</v>
      </c>
      <c r="B26727" t="s">
        <v>99289</v>
      </c>
      <c r="C26727" t="s">
        <v>558</v>
      </c>
      <c r="D26727" t="s">
        <v>102569</v>
      </c>
      <c r="E26727" t="s">
        <v>1692</v>
      </c>
      <c r="F26727" t="s">
        <v>16</v>
      </c>
      <c r="G26727" t="s">
        <v>717</v>
      </c>
      <c r="H26727">
        <v>0</v>
      </c>
      <c r="I26727">
        <v>0</v>
      </c>
      <c r="J26727">
        <v>0</v>
      </c>
      <c r="K26727" t="s">
        <v>102570</v>
      </c>
    </row>
    <row r="26728" spans="1:11" x14ac:dyDescent="0.3">
      <c r="A26728" t="s">
        <v>102571</v>
      </c>
      <c r="B26728" t="s">
        <v>102572</v>
      </c>
      <c r="C26728" t="s">
        <v>558</v>
      </c>
      <c r="D26728" t="s">
        <v>102573</v>
      </c>
      <c r="E26728" t="s">
        <v>1472</v>
      </c>
      <c r="F26728" t="s">
        <v>2665</v>
      </c>
      <c r="G26728" t="s">
        <v>42</v>
      </c>
      <c r="H26728">
        <v>0</v>
      </c>
      <c r="I26728">
        <v>0</v>
      </c>
      <c r="J26728">
        <v>0</v>
      </c>
      <c r="K26728" t="s">
        <v>102574</v>
      </c>
    </row>
    <row r="26729" spans="1:11" x14ac:dyDescent="0.3">
      <c r="A26729" t="s">
        <v>102575</v>
      </c>
      <c r="B26729" t="s">
        <v>102576</v>
      </c>
      <c r="C26729" t="s">
        <v>20</v>
      </c>
      <c r="D26729" t="s">
        <v>102577</v>
      </c>
      <c r="E26729" t="s">
        <v>62177</v>
      </c>
      <c r="F26729" t="s">
        <v>4875</v>
      </c>
      <c r="G26729" t="s">
        <v>18285</v>
      </c>
      <c r="H26729">
        <v>0</v>
      </c>
      <c r="I26729">
        <v>0</v>
      </c>
      <c r="J26729">
        <v>0</v>
      </c>
      <c r="K26729" t="s">
        <v>102578</v>
      </c>
    </row>
    <row r="26730" spans="1:11" x14ac:dyDescent="0.3">
      <c r="A26730" t="s">
        <v>102579</v>
      </c>
      <c r="B26730" t="s">
        <v>102580</v>
      </c>
      <c r="C26730" t="s">
        <v>558</v>
      </c>
      <c r="D26730" t="s">
        <v>102581</v>
      </c>
      <c r="E26730" t="s">
        <v>630</v>
      </c>
      <c r="F26730" t="s">
        <v>16</v>
      </c>
      <c r="G26730" t="s">
        <v>23</v>
      </c>
      <c r="H26730">
        <v>0</v>
      </c>
      <c r="I26730">
        <v>0</v>
      </c>
      <c r="J26730">
        <v>0</v>
      </c>
      <c r="K26730" t="s">
        <v>102582</v>
      </c>
    </row>
    <row r="26731" spans="1:11" x14ac:dyDescent="0.3">
      <c r="A26731" t="s">
        <v>102583</v>
      </c>
      <c r="B26731" t="s">
        <v>102584</v>
      </c>
      <c r="C26731" t="s">
        <v>558</v>
      </c>
      <c r="D26731" t="s">
        <v>102585</v>
      </c>
      <c r="E26731" t="s">
        <v>1692</v>
      </c>
      <c r="F26731" t="s">
        <v>16</v>
      </c>
      <c r="G26731" t="s">
        <v>10527</v>
      </c>
      <c r="H26731">
        <v>0</v>
      </c>
      <c r="I26731">
        <v>0</v>
      </c>
      <c r="J26731">
        <v>0</v>
      </c>
      <c r="K26731" t="s">
        <v>102586</v>
      </c>
    </row>
    <row r="26732" spans="1:11" x14ac:dyDescent="0.3">
      <c r="A26732" t="s">
        <v>102587</v>
      </c>
      <c r="B26732" t="s">
        <v>102588</v>
      </c>
      <c r="C26732" t="s">
        <v>558</v>
      </c>
      <c r="D26732" t="s">
        <v>102589</v>
      </c>
      <c r="E26732" t="s">
        <v>1692</v>
      </c>
      <c r="F26732" t="s">
        <v>16</v>
      </c>
      <c r="G26732" t="s">
        <v>8577</v>
      </c>
      <c r="H26732">
        <v>0</v>
      </c>
      <c r="I26732">
        <v>0</v>
      </c>
      <c r="J26732">
        <v>0</v>
      </c>
      <c r="K26732" t="s">
        <v>102590</v>
      </c>
    </row>
    <row r="26733" spans="1:11" x14ac:dyDescent="0.3">
      <c r="A26733" t="s">
        <v>102591</v>
      </c>
      <c r="C26733" t="s">
        <v>558</v>
      </c>
      <c r="D26733" t="s">
        <v>102592</v>
      </c>
      <c r="E26733" t="s">
        <v>1472</v>
      </c>
      <c r="F26733" t="s">
        <v>39189</v>
      </c>
      <c r="G26733" t="s">
        <v>42</v>
      </c>
      <c r="H26733">
        <v>0</v>
      </c>
      <c r="I26733">
        <v>0</v>
      </c>
      <c r="J26733">
        <v>0</v>
      </c>
      <c r="K26733" t="s">
        <v>102593</v>
      </c>
    </row>
    <row r="26734" spans="1:11" x14ac:dyDescent="0.3">
      <c r="A26734" t="s">
        <v>102594</v>
      </c>
      <c r="C26734" t="s">
        <v>558</v>
      </c>
      <c r="D26734" t="s">
        <v>102595</v>
      </c>
      <c r="E26734" t="s">
        <v>1692</v>
      </c>
      <c r="F26734" t="s">
        <v>1135</v>
      </c>
      <c r="G26734" t="s">
        <v>42</v>
      </c>
      <c r="H26734">
        <v>0</v>
      </c>
      <c r="I26734">
        <v>0</v>
      </c>
      <c r="J26734">
        <v>0</v>
      </c>
      <c r="K26734" t="s">
        <v>102596</v>
      </c>
    </row>
    <row r="26735" spans="1:11" x14ac:dyDescent="0.3">
      <c r="A26735" t="s">
        <v>102597</v>
      </c>
      <c r="C26735" t="s">
        <v>558</v>
      </c>
      <c r="D26735" t="s">
        <v>102598</v>
      </c>
      <c r="E26735" t="s">
        <v>754</v>
      </c>
      <c r="F26735" t="s">
        <v>41</v>
      </c>
      <c r="G26735" t="s">
        <v>42</v>
      </c>
      <c r="H26735">
        <v>0</v>
      </c>
      <c r="I26735">
        <v>0</v>
      </c>
      <c r="J26735">
        <v>0</v>
      </c>
      <c r="K26735" t="s">
        <v>102599</v>
      </c>
    </row>
    <row r="26736" spans="1:11" x14ac:dyDescent="0.3">
      <c r="A26736" t="s">
        <v>102600</v>
      </c>
      <c r="B26736" t="s">
        <v>102601</v>
      </c>
      <c r="C26736" t="s">
        <v>20</v>
      </c>
      <c r="D26736" t="s">
        <v>102602</v>
      </c>
      <c r="E26736" t="s">
        <v>62177</v>
      </c>
      <c r="F26736" t="s">
        <v>10910</v>
      </c>
      <c r="G26736" t="s">
        <v>42</v>
      </c>
      <c r="H26736">
        <v>0</v>
      </c>
      <c r="I26736">
        <v>0</v>
      </c>
      <c r="J26736">
        <v>0</v>
      </c>
      <c r="K26736" t="s">
        <v>102603</v>
      </c>
    </row>
    <row r="26737" spans="1:11" x14ac:dyDescent="0.3">
      <c r="A26737" t="s">
        <v>102604</v>
      </c>
      <c r="B26737" t="s">
        <v>102605</v>
      </c>
      <c r="C26737" t="s">
        <v>20</v>
      </c>
      <c r="D26737" t="s">
        <v>102606</v>
      </c>
      <c r="E26737" t="s">
        <v>62177</v>
      </c>
      <c r="F26737" t="s">
        <v>16</v>
      </c>
      <c r="G26737" t="s">
        <v>1766</v>
      </c>
      <c r="H26737">
        <v>0</v>
      </c>
      <c r="I26737">
        <v>0</v>
      </c>
      <c r="J26737">
        <v>0</v>
      </c>
      <c r="K26737" t="s">
        <v>102607</v>
      </c>
    </row>
    <row r="26738" spans="1:11" x14ac:dyDescent="0.3">
      <c r="A26738" t="s">
        <v>102608</v>
      </c>
      <c r="B26738" t="s">
        <v>102609</v>
      </c>
      <c r="C26738" t="s">
        <v>558</v>
      </c>
      <c r="D26738" t="s">
        <v>102610</v>
      </c>
      <c r="E26738" t="s">
        <v>754</v>
      </c>
      <c r="F26738" t="s">
        <v>71</v>
      </c>
      <c r="G26738" t="s">
        <v>42</v>
      </c>
      <c r="H26738">
        <v>0</v>
      </c>
      <c r="I26738">
        <v>0</v>
      </c>
      <c r="J26738">
        <v>0</v>
      </c>
      <c r="K26738" t="s">
        <v>102611</v>
      </c>
    </row>
    <row r="26739" spans="1:11" x14ac:dyDescent="0.3">
      <c r="A26739" t="s">
        <v>102612</v>
      </c>
      <c r="B26739" t="s">
        <v>102613</v>
      </c>
      <c r="C26739" t="s">
        <v>558</v>
      </c>
      <c r="D26739" t="s">
        <v>102614</v>
      </c>
      <c r="E26739" t="s">
        <v>1692</v>
      </c>
      <c r="F26739" t="s">
        <v>17901</v>
      </c>
      <c r="G26739" t="s">
        <v>42</v>
      </c>
      <c r="H26739">
        <v>0</v>
      </c>
      <c r="I26739">
        <v>0</v>
      </c>
      <c r="J26739">
        <v>0</v>
      </c>
      <c r="K26739" t="s">
        <v>102615</v>
      </c>
    </row>
    <row r="26740" spans="1:11" x14ac:dyDescent="0.3">
      <c r="A26740" t="s">
        <v>102616</v>
      </c>
      <c r="B26740" t="s">
        <v>102617</v>
      </c>
      <c r="C26740" t="s">
        <v>558</v>
      </c>
      <c r="D26740" t="s">
        <v>102618</v>
      </c>
      <c r="E26740" t="s">
        <v>1692</v>
      </c>
      <c r="F26740" t="s">
        <v>2527</v>
      </c>
      <c r="G26740" t="s">
        <v>42</v>
      </c>
      <c r="H26740">
        <v>0</v>
      </c>
      <c r="I26740">
        <v>0</v>
      </c>
      <c r="J26740">
        <v>0</v>
      </c>
      <c r="K26740" t="s">
        <v>102619</v>
      </c>
    </row>
    <row r="26741" spans="1:11" x14ac:dyDescent="0.3">
      <c r="A26741" t="s">
        <v>102620</v>
      </c>
      <c r="B26741" t="s">
        <v>102621</v>
      </c>
      <c r="C26741" t="s">
        <v>558</v>
      </c>
      <c r="D26741" t="s">
        <v>102622</v>
      </c>
      <c r="E26741" t="s">
        <v>1692</v>
      </c>
      <c r="F26741" t="s">
        <v>1413</v>
      </c>
      <c r="G26741" t="s">
        <v>42</v>
      </c>
      <c r="H26741">
        <v>0</v>
      </c>
      <c r="I26741">
        <v>0</v>
      </c>
      <c r="J26741">
        <v>0</v>
      </c>
      <c r="K26741" t="s">
        <v>102623</v>
      </c>
    </row>
    <row r="26742" spans="1:11" x14ac:dyDescent="0.3">
      <c r="A26742" t="s">
        <v>102624</v>
      </c>
      <c r="B26742" t="s">
        <v>102625</v>
      </c>
      <c r="C26742" t="s">
        <v>27</v>
      </c>
      <c r="D26742" t="s">
        <v>102626</v>
      </c>
      <c r="E26742" t="s">
        <v>29</v>
      </c>
      <c r="F26742" t="s">
        <v>41</v>
      </c>
      <c r="G26742" t="s">
        <v>42</v>
      </c>
      <c r="H26742">
        <v>0</v>
      </c>
      <c r="I26742">
        <v>0</v>
      </c>
      <c r="J26742">
        <v>0</v>
      </c>
      <c r="K26742" t="s">
        <v>102627</v>
      </c>
    </row>
    <row r="26743" spans="1:11" x14ac:dyDescent="0.3">
      <c r="A26743" t="s">
        <v>102628</v>
      </c>
      <c r="B26743" t="s">
        <v>102629</v>
      </c>
      <c r="C26743" t="s">
        <v>20</v>
      </c>
      <c r="D26743" t="s">
        <v>102630</v>
      </c>
      <c r="E26743" t="s">
        <v>62177</v>
      </c>
      <c r="F26743" t="s">
        <v>16</v>
      </c>
      <c r="G26743" t="s">
        <v>2866</v>
      </c>
      <c r="H26743">
        <v>0</v>
      </c>
      <c r="I26743">
        <v>0</v>
      </c>
      <c r="J26743">
        <v>0</v>
      </c>
      <c r="K26743" t="s">
        <v>102631</v>
      </c>
    </row>
    <row r="26744" spans="1:11" x14ac:dyDescent="0.3">
      <c r="A26744" t="s">
        <v>102632</v>
      </c>
      <c r="B26744" t="s">
        <v>102633</v>
      </c>
      <c r="C26744" t="s">
        <v>466</v>
      </c>
      <c r="D26744" t="s">
        <v>102634</v>
      </c>
      <c r="E26744" t="s">
        <v>98383</v>
      </c>
      <c r="F26744" t="s">
        <v>16</v>
      </c>
      <c r="G26744" t="s">
        <v>27136</v>
      </c>
      <c r="H26744">
        <v>0</v>
      </c>
      <c r="I26744">
        <v>0</v>
      </c>
      <c r="J26744">
        <v>0</v>
      </c>
      <c r="K26744" t="s">
        <v>102635</v>
      </c>
    </row>
    <row r="26745" spans="1:11" x14ac:dyDescent="0.3">
      <c r="A26745" t="s">
        <v>102636</v>
      </c>
      <c r="B26745" t="s">
        <v>102637</v>
      </c>
      <c r="C26745" t="s">
        <v>20</v>
      </c>
      <c r="D26745" t="s">
        <v>102638</v>
      </c>
      <c r="E26745" t="s">
        <v>62177</v>
      </c>
      <c r="F26745" t="s">
        <v>302</v>
      </c>
      <c r="G26745" t="s">
        <v>42</v>
      </c>
      <c r="H26745">
        <v>0</v>
      </c>
      <c r="I26745">
        <v>0</v>
      </c>
      <c r="J26745">
        <v>0</v>
      </c>
      <c r="K26745" t="s">
        <v>102639</v>
      </c>
    </row>
    <row r="26746" spans="1:11" x14ac:dyDescent="0.3">
      <c r="A26746" t="s">
        <v>102640</v>
      </c>
      <c r="B26746" t="s">
        <v>102641</v>
      </c>
      <c r="C26746" t="s">
        <v>20</v>
      </c>
      <c r="D26746" t="s">
        <v>102642</v>
      </c>
      <c r="E26746" t="s">
        <v>62177</v>
      </c>
      <c r="F26746" t="s">
        <v>1638</v>
      </c>
      <c r="G26746" t="s">
        <v>42</v>
      </c>
      <c r="H26746">
        <v>0</v>
      </c>
      <c r="I26746">
        <v>0</v>
      </c>
      <c r="J26746">
        <v>0</v>
      </c>
      <c r="K26746" t="s">
        <v>102643</v>
      </c>
    </row>
    <row r="26747" spans="1:11" x14ac:dyDescent="0.3">
      <c r="A26747" t="s">
        <v>102644</v>
      </c>
      <c r="C26747" t="s">
        <v>27</v>
      </c>
      <c r="E26747" t="s">
        <v>29</v>
      </c>
      <c r="F26747" t="s">
        <v>16</v>
      </c>
      <c r="G26747" t="s">
        <v>3244</v>
      </c>
      <c r="H26747">
        <v>0</v>
      </c>
      <c r="I26747">
        <v>0</v>
      </c>
      <c r="J26747">
        <v>0</v>
      </c>
      <c r="K26747" t="s">
        <v>102645</v>
      </c>
    </row>
    <row r="26748" spans="1:11" x14ac:dyDescent="0.3">
      <c r="A26748" t="s">
        <v>102646</v>
      </c>
      <c r="B26748" t="s">
        <v>102647</v>
      </c>
      <c r="C26748" t="s">
        <v>27</v>
      </c>
      <c r="D26748" t="s">
        <v>102648</v>
      </c>
      <c r="E26748" t="s">
        <v>29</v>
      </c>
      <c r="F26748" t="s">
        <v>41</v>
      </c>
      <c r="G26748" t="s">
        <v>42</v>
      </c>
      <c r="H26748">
        <v>0</v>
      </c>
      <c r="I26748">
        <v>0</v>
      </c>
      <c r="J26748">
        <v>0</v>
      </c>
      <c r="K26748" t="s">
        <v>102649</v>
      </c>
    </row>
    <row r="26749" spans="1:11" x14ac:dyDescent="0.3">
      <c r="A26749" t="s">
        <v>102650</v>
      </c>
      <c r="B26749" t="s">
        <v>102651</v>
      </c>
      <c r="C26749" t="s">
        <v>466</v>
      </c>
      <c r="D26749" t="s">
        <v>102652</v>
      </c>
      <c r="E26749" t="s">
        <v>98383</v>
      </c>
      <c r="F26749" t="s">
        <v>16</v>
      </c>
      <c r="G26749" t="s">
        <v>1894</v>
      </c>
      <c r="H26749">
        <v>0</v>
      </c>
      <c r="I26749">
        <v>0</v>
      </c>
      <c r="J26749">
        <v>0</v>
      </c>
      <c r="K26749" t="s">
        <v>102653</v>
      </c>
    </row>
    <row r="26750" spans="1:11" x14ac:dyDescent="0.3">
      <c r="A26750" t="s">
        <v>102654</v>
      </c>
      <c r="B26750" t="s">
        <v>102655</v>
      </c>
      <c r="C26750" t="s">
        <v>466</v>
      </c>
      <c r="D26750" t="s">
        <v>102656</v>
      </c>
      <c r="E26750" t="s">
        <v>98383</v>
      </c>
      <c r="F26750" t="s">
        <v>16</v>
      </c>
      <c r="G26750" t="s">
        <v>16240</v>
      </c>
      <c r="H26750">
        <v>0</v>
      </c>
      <c r="I26750">
        <v>0</v>
      </c>
      <c r="J26750">
        <v>0</v>
      </c>
      <c r="K26750" t="s">
        <v>102657</v>
      </c>
    </row>
    <row r="26751" spans="1:11" x14ac:dyDescent="0.3">
      <c r="A26751" t="s">
        <v>102658</v>
      </c>
      <c r="B26751" t="s">
        <v>102659</v>
      </c>
      <c r="C26751" t="s">
        <v>466</v>
      </c>
      <c r="D26751" t="s">
        <v>102660</v>
      </c>
      <c r="E26751" t="s">
        <v>98383</v>
      </c>
      <c r="F26751" t="s">
        <v>16</v>
      </c>
      <c r="G26751" t="s">
        <v>15297</v>
      </c>
      <c r="H26751">
        <v>0</v>
      </c>
      <c r="I26751">
        <v>0</v>
      </c>
      <c r="J26751">
        <v>0</v>
      </c>
      <c r="K26751" t="s">
        <v>102661</v>
      </c>
    </row>
    <row r="26752" spans="1:11" x14ac:dyDescent="0.3">
      <c r="A26752" t="s">
        <v>102662</v>
      </c>
      <c r="B26752" t="s">
        <v>102663</v>
      </c>
      <c r="C26752" t="s">
        <v>466</v>
      </c>
      <c r="D26752" t="s">
        <v>102664</v>
      </c>
      <c r="E26752" t="s">
        <v>98383</v>
      </c>
      <c r="F26752" t="s">
        <v>16</v>
      </c>
      <c r="G26752" t="s">
        <v>27516</v>
      </c>
      <c r="H26752">
        <v>0</v>
      </c>
      <c r="I26752">
        <v>0</v>
      </c>
      <c r="J26752">
        <v>0</v>
      </c>
      <c r="K26752" t="s">
        <v>102665</v>
      </c>
    </row>
    <row r="26753" spans="1:11" x14ac:dyDescent="0.3">
      <c r="A26753" t="s">
        <v>102666</v>
      </c>
      <c r="B26753" t="s">
        <v>102667</v>
      </c>
      <c r="C26753" t="s">
        <v>466</v>
      </c>
      <c r="D26753" t="s">
        <v>102668</v>
      </c>
      <c r="E26753" t="s">
        <v>98383</v>
      </c>
      <c r="F26753" t="s">
        <v>16</v>
      </c>
      <c r="G26753" t="s">
        <v>10292</v>
      </c>
      <c r="H26753">
        <v>0</v>
      </c>
      <c r="I26753">
        <v>0</v>
      </c>
      <c r="J26753">
        <v>0</v>
      </c>
      <c r="K26753" t="s">
        <v>102669</v>
      </c>
    </row>
    <row r="26754" spans="1:11" x14ac:dyDescent="0.3">
      <c r="A26754" t="s">
        <v>102670</v>
      </c>
      <c r="B26754" t="s">
        <v>102671</v>
      </c>
      <c r="C26754" t="s">
        <v>466</v>
      </c>
      <c r="D26754" t="s">
        <v>102672</v>
      </c>
      <c r="E26754" t="s">
        <v>98383</v>
      </c>
      <c r="F26754" t="s">
        <v>16</v>
      </c>
      <c r="G26754" t="s">
        <v>26696</v>
      </c>
      <c r="H26754">
        <v>0</v>
      </c>
      <c r="I26754">
        <v>0</v>
      </c>
      <c r="J26754">
        <v>0</v>
      </c>
      <c r="K26754" t="s">
        <v>102673</v>
      </c>
    </row>
    <row r="26755" spans="1:11" x14ac:dyDescent="0.3">
      <c r="A26755" t="s">
        <v>102674</v>
      </c>
      <c r="B26755" t="s">
        <v>102675</v>
      </c>
      <c r="C26755" t="s">
        <v>20</v>
      </c>
      <c r="D26755" t="s">
        <v>102676</v>
      </c>
      <c r="E26755" t="s">
        <v>62177</v>
      </c>
      <c r="F26755" t="s">
        <v>16</v>
      </c>
      <c r="G26755" t="s">
        <v>4866</v>
      </c>
      <c r="H26755">
        <v>0</v>
      </c>
      <c r="I26755">
        <v>0</v>
      </c>
      <c r="J26755">
        <v>0</v>
      </c>
      <c r="K26755" t="s">
        <v>102677</v>
      </c>
    </row>
    <row r="26756" spans="1:11" x14ac:dyDescent="0.3">
      <c r="A26756" t="s">
        <v>102678</v>
      </c>
      <c r="B26756" t="s">
        <v>102679</v>
      </c>
      <c r="C26756" t="s">
        <v>558</v>
      </c>
      <c r="D26756" t="s">
        <v>102680</v>
      </c>
      <c r="E26756" t="s">
        <v>1122</v>
      </c>
      <c r="F26756" t="s">
        <v>1506</v>
      </c>
      <c r="G26756" t="s">
        <v>42</v>
      </c>
      <c r="H26756">
        <v>0</v>
      </c>
      <c r="I26756">
        <v>0</v>
      </c>
      <c r="J26756">
        <v>0</v>
      </c>
      <c r="K26756" t="s">
        <v>102681</v>
      </c>
    </row>
    <row r="26757" spans="1:11" x14ac:dyDescent="0.3">
      <c r="A26757" t="s">
        <v>102682</v>
      </c>
      <c r="C26757" t="s">
        <v>466</v>
      </c>
      <c r="D26757" t="s">
        <v>102683</v>
      </c>
      <c r="E26757" t="s">
        <v>98383</v>
      </c>
      <c r="F26757" t="s">
        <v>16</v>
      </c>
      <c r="G26757" t="s">
        <v>17516</v>
      </c>
      <c r="H26757">
        <v>0</v>
      </c>
      <c r="I26757">
        <v>0</v>
      </c>
      <c r="J26757">
        <v>0</v>
      </c>
      <c r="K26757" t="s">
        <v>102684</v>
      </c>
    </row>
    <row r="26758" spans="1:11" x14ac:dyDescent="0.3">
      <c r="A26758" t="s">
        <v>102685</v>
      </c>
      <c r="B26758" t="s">
        <v>102686</v>
      </c>
      <c r="C26758" t="s">
        <v>20</v>
      </c>
      <c r="D26758" t="s">
        <v>102687</v>
      </c>
      <c r="E26758" t="s">
        <v>62177</v>
      </c>
      <c r="F26758" t="s">
        <v>1452</v>
      </c>
      <c r="G26758" t="s">
        <v>42</v>
      </c>
      <c r="H26758">
        <v>0</v>
      </c>
      <c r="I26758">
        <v>0</v>
      </c>
      <c r="J26758">
        <v>0</v>
      </c>
      <c r="K26758" t="s">
        <v>102688</v>
      </c>
    </row>
    <row r="26759" spans="1:11" x14ac:dyDescent="0.3">
      <c r="A26759" t="s">
        <v>102689</v>
      </c>
      <c r="B26759" t="s">
        <v>102690</v>
      </c>
      <c r="C26759" t="s">
        <v>20</v>
      </c>
      <c r="D26759" t="s">
        <v>102691</v>
      </c>
      <c r="E26759" t="s">
        <v>62177</v>
      </c>
      <c r="F26759" t="s">
        <v>2482</v>
      </c>
      <c r="G26759" t="s">
        <v>42</v>
      </c>
      <c r="H26759">
        <v>0</v>
      </c>
      <c r="I26759">
        <v>0</v>
      </c>
      <c r="J26759">
        <v>0</v>
      </c>
      <c r="K26759" t="s">
        <v>102692</v>
      </c>
    </row>
    <row r="26760" spans="1:11" x14ac:dyDescent="0.3">
      <c r="A26760" t="s">
        <v>102693</v>
      </c>
      <c r="B26760" t="s">
        <v>102694</v>
      </c>
      <c r="C26760" t="s">
        <v>20</v>
      </c>
      <c r="D26760" t="s">
        <v>102695</v>
      </c>
      <c r="E26760" t="s">
        <v>62177</v>
      </c>
      <c r="F26760" t="s">
        <v>3843</v>
      </c>
      <c r="G26760" t="s">
        <v>42</v>
      </c>
      <c r="H26760">
        <v>0</v>
      </c>
      <c r="I26760">
        <v>0</v>
      </c>
      <c r="J26760">
        <v>0</v>
      </c>
      <c r="K26760" t="s">
        <v>102696</v>
      </c>
    </row>
    <row r="26761" spans="1:11" x14ac:dyDescent="0.3">
      <c r="A26761" t="s">
        <v>102697</v>
      </c>
      <c r="B26761" t="s">
        <v>102698</v>
      </c>
      <c r="C26761" t="s">
        <v>20</v>
      </c>
      <c r="D26761" t="s">
        <v>102699</v>
      </c>
      <c r="E26761" t="s">
        <v>62177</v>
      </c>
      <c r="F26761" t="s">
        <v>3421</v>
      </c>
      <c r="G26761" t="s">
        <v>42</v>
      </c>
      <c r="H26761">
        <v>0</v>
      </c>
      <c r="I26761">
        <v>0</v>
      </c>
      <c r="J26761">
        <v>0</v>
      </c>
      <c r="K26761" t="s">
        <v>102700</v>
      </c>
    </row>
    <row r="26762" spans="1:11" x14ac:dyDescent="0.3">
      <c r="A26762" t="s">
        <v>102701</v>
      </c>
      <c r="B26762" t="s">
        <v>102702</v>
      </c>
      <c r="C26762" t="s">
        <v>20</v>
      </c>
      <c r="D26762" t="s">
        <v>102703</v>
      </c>
      <c r="E26762" t="s">
        <v>62177</v>
      </c>
      <c r="F26762" t="s">
        <v>4497</v>
      </c>
      <c r="G26762" t="s">
        <v>42</v>
      </c>
      <c r="H26762">
        <v>0</v>
      </c>
      <c r="I26762">
        <v>0</v>
      </c>
      <c r="J26762">
        <v>0</v>
      </c>
      <c r="K26762" t="s">
        <v>102704</v>
      </c>
    </row>
    <row r="26763" spans="1:11" x14ac:dyDescent="0.3">
      <c r="A26763" t="s">
        <v>102705</v>
      </c>
      <c r="B26763" t="s">
        <v>102706</v>
      </c>
      <c r="C26763" t="s">
        <v>20</v>
      </c>
      <c r="D26763" t="s">
        <v>102707</v>
      </c>
      <c r="E26763" t="s">
        <v>62177</v>
      </c>
      <c r="F26763" t="s">
        <v>1611</v>
      </c>
      <c r="G26763" t="s">
        <v>42</v>
      </c>
      <c r="H26763">
        <v>0</v>
      </c>
      <c r="I26763">
        <v>0</v>
      </c>
      <c r="J26763">
        <v>0</v>
      </c>
      <c r="K26763" t="s">
        <v>102708</v>
      </c>
    </row>
    <row r="26764" spans="1:11" x14ac:dyDescent="0.3">
      <c r="A26764" t="s">
        <v>102709</v>
      </c>
      <c r="B26764" t="s">
        <v>102710</v>
      </c>
      <c r="C26764" t="s">
        <v>466</v>
      </c>
      <c r="D26764" t="s">
        <v>102711</v>
      </c>
      <c r="E26764" t="s">
        <v>98383</v>
      </c>
      <c r="F26764" t="s">
        <v>7030</v>
      </c>
      <c r="G26764" t="s">
        <v>42</v>
      </c>
      <c r="H26764">
        <v>0</v>
      </c>
      <c r="I26764">
        <v>0</v>
      </c>
      <c r="J26764">
        <v>0</v>
      </c>
      <c r="K26764" t="s">
        <v>102712</v>
      </c>
    </row>
    <row r="26765" spans="1:11" x14ac:dyDescent="0.3">
      <c r="A26765" t="s">
        <v>102713</v>
      </c>
      <c r="B26765" t="s">
        <v>102714</v>
      </c>
      <c r="C26765" t="s">
        <v>466</v>
      </c>
      <c r="D26765" t="s">
        <v>102715</v>
      </c>
      <c r="E26765" t="s">
        <v>98383</v>
      </c>
      <c r="F26765" t="s">
        <v>10819</v>
      </c>
      <c r="G26765" t="s">
        <v>42</v>
      </c>
      <c r="H26765">
        <v>0</v>
      </c>
      <c r="I26765">
        <v>0</v>
      </c>
      <c r="J26765">
        <v>0</v>
      </c>
      <c r="K26765" t="s">
        <v>102716</v>
      </c>
    </row>
    <row r="26766" spans="1:11" x14ac:dyDescent="0.3">
      <c r="A26766" t="s">
        <v>102717</v>
      </c>
      <c r="B26766" t="s">
        <v>102718</v>
      </c>
      <c r="C26766" t="s">
        <v>466</v>
      </c>
      <c r="D26766" t="s">
        <v>102719</v>
      </c>
      <c r="E26766" t="s">
        <v>98383</v>
      </c>
      <c r="F26766" t="s">
        <v>16</v>
      </c>
      <c r="G26766" t="s">
        <v>27659</v>
      </c>
      <c r="H26766">
        <v>0</v>
      </c>
      <c r="I26766">
        <v>0</v>
      </c>
      <c r="J26766">
        <v>0</v>
      </c>
      <c r="K26766" t="s">
        <v>102720</v>
      </c>
    </row>
    <row r="26767" spans="1:11" x14ac:dyDescent="0.3">
      <c r="A26767" t="s">
        <v>102721</v>
      </c>
      <c r="B26767" t="s">
        <v>102722</v>
      </c>
      <c r="C26767" t="s">
        <v>20</v>
      </c>
      <c r="D26767" t="s">
        <v>102723</v>
      </c>
      <c r="E26767" t="s">
        <v>22</v>
      </c>
      <c r="F26767" t="s">
        <v>1850</v>
      </c>
      <c r="G26767" t="s">
        <v>42</v>
      </c>
      <c r="H26767">
        <v>0</v>
      </c>
      <c r="I26767">
        <v>0</v>
      </c>
      <c r="J26767">
        <v>0</v>
      </c>
      <c r="K26767" t="s">
        <v>102724</v>
      </c>
    </row>
    <row r="26768" spans="1:11" x14ac:dyDescent="0.3">
      <c r="A26768" t="s">
        <v>102725</v>
      </c>
      <c r="B26768" t="s">
        <v>102726</v>
      </c>
      <c r="C26768" t="s">
        <v>558</v>
      </c>
      <c r="D26768" t="s">
        <v>102727</v>
      </c>
      <c r="E26768" t="s">
        <v>1692</v>
      </c>
      <c r="F26768" t="s">
        <v>1573</v>
      </c>
      <c r="G26768" t="s">
        <v>42</v>
      </c>
      <c r="H26768">
        <v>0</v>
      </c>
      <c r="I26768">
        <v>0</v>
      </c>
      <c r="J26768">
        <v>0</v>
      </c>
      <c r="K26768" t="s">
        <v>102728</v>
      </c>
    </row>
    <row r="26769" spans="1:11" x14ac:dyDescent="0.3">
      <c r="A26769" t="s">
        <v>102729</v>
      </c>
      <c r="B26769" t="s">
        <v>102730</v>
      </c>
      <c r="C26769" t="s">
        <v>466</v>
      </c>
      <c r="D26769" t="s">
        <v>102731</v>
      </c>
      <c r="E26769" t="s">
        <v>98383</v>
      </c>
      <c r="F26769" t="s">
        <v>16</v>
      </c>
      <c r="G26769" t="s">
        <v>15631</v>
      </c>
      <c r="H26769">
        <v>0</v>
      </c>
      <c r="I26769">
        <v>0</v>
      </c>
      <c r="J26769">
        <v>0</v>
      </c>
      <c r="K26769" t="s">
        <v>102732</v>
      </c>
    </row>
    <row r="26770" spans="1:11" x14ac:dyDescent="0.3">
      <c r="A26770" t="s">
        <v>102733</v>
      </c>
      <c r="C26770" t="s">
        <v>466</v>
      </c>
      <c r="D26770" t="s">
        <v>102734</v>
      </c>
      <c r="E26770" t="s">
        <v>98383</v>
      </c>
      <c r="F26770" t="s">
        <v>16</v>
      </c>
      <c r="G26770" t="s">
        <v>3356</v>
      </c>
      <c r="H26770">
        <v>0</v>
      </c>
      <c r="I26770">
        <v>0</v>
      </c>
      <c r="J26770">
        <v>0</v>
      </c>
      <c r="K26770" t="s">
        <v>102735</v>
      </c>
    </row>
    <row r="26771" spans="1:11" x14ac:dyDescent="0.3">
      <c r="A26771" t="s">
        <v>102736</v>
      </c>
      <c r="B26771" t="s">
        <v>102737</v>
      </c>
      <c r="C26771" t="s">
        <v>20</v>
      </c>
      <c r="D26771" t="s">
        <v>102738</v>
      </c>
      <c r="E26771" t="s">
        <v>62177</v>
      </c>
      <c r="F26771" t="s">
        <v>16919</v>
      </c>
      <c r="G26771" t="s">
        <v>42</v>
      </c>
      <c r="H26771">
        <v>0</v>
      </c>
      <c r="I26771">
        <v>0</v>
      </c>
      <c r="J26771">
        <v>0</v>
      </c>
      <c r="K26771" t="s">
        <v>102739</v>
      </c>
    </row>
    <row r="26772" spans="1:11" x14ac:dyDescent="0.3">
      <c r="A26772" t="s">
        <v>102740</v>
      </c>
      <c r="B26772" t="s">
        <v>102741</v>
      </c>
      <c r="C26772" t="s">
        <v>466</v>
      </c>
      <c r="D26772" t="s">
        <v>102742</v>
      </c>
      <c r="E26772" t="s">
        <v>98383</v>
      </c>
      <c r="F26772" t="s">
        <v>16</v>
      </c>
      <c r="G26772" t="s">
        <v>9663</v>
      </c>
      <c r="H26772">
        <v>0</v>
      </c>
      <c r="I26772">
        <v>0</v>
      </c>
      <c r="J26772">
        <v>0</v>
      </c>
      <c r="K26772" t="s">
        <v>102743</v>
      </c>
    </row>
    <row r="26773" spans="1:11" x14ac:dyDescent="0.3">
      <c r="A26773" t="s">
        <v>102744</v>
      </c>
      <c r="C26773" t="s">
        <v>27</v>
      </c>
      <c r="D26773" t="s">
        <v>102745</v>
      </c>
      <c r="E26773" t="s">
        <v>99661</v>
      </c>
      <c r="F26773" t="s">
        <v>24955</v>
      </c>
      <c r="G26773" t="s">
        <v>42</v>
      </c>
      <c r="H26773">
        <v>0</v>
      </c>
      <c r="I26773">
        <v>0</v>
      </c>
      <c r="J26773">
        <v>0</v>
      </c>
      <c r="K26773" t="s">
        <v>102746</v>
      </c>
    </row>
    <row r="26774" spans="1:11" x14ac:dyDescent="0.3">
      <c r="A26774" t="s">
        <v>102747</v>
      </c>
      <c r="B26774" t="s">
        <v>102748</v>
      </c>
      <c r="C26774" t="s">
        <v>147</v>
      </c>
      <c r="E26774" t="s">
        <v>4768</v>
      </c>
      <c r="F26774" t="s">
        <v>16</v>
      </c>
      <c r="G26774" t="s">
        <v>2542</v>
      </c>
      <c r="H26774">
        <v>0</v>
      </c>
      <c r="I26774">
        <v>0</v>
      </c>
      <c r="J26774">
        <v>0</v>
      </c>
      <c r="K26774" t="s">
        <v>102749</v>
      </c>
    </row>
    <row r="26775" spans="1:11" x14ac:dyDescent="0.3">
      <c r="A26775" t="s">
        <v>102750</v>
      </c>
      <c r="B26775" t="s">
        <v>102751</v>
      </c>
      <c r="C26775" t="s">
        <v>27</v>
      </c>
      <c r="D26775" t="s">
        <v>102752</v>
      </c>
      <c r="E26775" t="s">
        <v>99661</v>
      </c>
      <c r="F26775" t="s">
        <v>16465</v>
      </c>
      <c r="G26775" t="s">
        <v>42</v>
      </c>
      <c r="H26775">
        <v>0</v>
      </c>
      <c r="I26775">
        <v>0</v>
      </c>
      <c r="J26775">
        <v>0</v>
      </c>
      <c r="K26775" t="s">
        <v>102753</v>
      </c>
    </row>
    <row r="26776" spans="1:11" x14ac:dyDescent="0.3">
      <c r="A26776" t="s">
        <v>102754</v>
      </c>
      <c r="B26776" t="s">
        <v>102755</v>
      </c>
      <c r="C26776" t="s">
        <v>558</v>
      </c>
      <c r="D26776" t="s">
        <v>102756</v>
      </c>
      <c r="E26776" t="s">
        <v>1122</v>
      </c>
      <c r="F26776" t="s">
        <v>6830</v>
      </c>
      <c r="G26776" t="s">
        <v>42</v>
      </c>
      <c r="H26776">
        <v>0</v>
      </c>
      <c r="I26776">
        <v>0</v>
      </c>
      <c r="J26776">
        <v>0</v>
      </c>
      <c r="K26776" t="s">
        <v>102757</v>
      </c>
    </row>
    <row r="26777" spans="1:11" x14ac:dyDescent="0.3">
      <c r="A26777" t="s">
        <v>102758</v>
      </c>
      <c r="C26777" t="s">
        <v>27</v>
      </c>
      <c r="D26777" t="s">
        <v>102759</v>
      </c>
      <c r="E26777" t="s">
        <v>99661</v>
      </c>
      <c r="F26777" t="s">
        <v>21878</v>
      </c>
      <c r="G26777" t="s">
        <v>42</v>
      </c>
      <c r="H26777">
        <v>0</v>
      </c>
      <c r="I26777">
        <v>0</v>
      </c>
      <c r="J26777">
        <v>0</v>
      </c>
      <c r="K26777" t="s">
        <v>102760</v>
      </c>
    </row>
    <row r="26778" spans="1:11" x14ac:dyDescent="0.3">
      <c r="A26778" t="s">
        <v>102761</v>
      </c>
      <c r="C26778" t="s">
        <v>27</v>
      </c>
      <c r="D26778" t="s">
        <v>102762</v>
      </c>
      <c r="E26778" t="s">
        <v>99661</v>
      </c>
      <c r="F26778" t="s">
        <v>1845</v>
      </c>
      <c r="G26778" t="s">
        <v>42</v>
      </c>
      <c r="H26778">
        <v>0</v>
      </c>
      <c r="I26778">
        <v>0</v>
      </c>
      <c r="J26778">
        <v>0</v>
      </c>
      <c r="K26778" t="s">
        <v>102763</v>
      </c>
    </row>
    <row r="26779" spans="1:11" x14ac:dyDescent="0.3">
      <c r="A26779" t="s">
        <v>102764</v>
      </c>
      <c r="C26779" t="s">
        <v>27</v>
      </c>
      <c r="D26779" t="s">
        <v>102765</v>
      </c>
      <c r="E26779" t="s">
        <v>99661</v>
      </c>
      <c r="F26779" t="s">
        <v>3786</v>
      </c>
      <c r="G26779" t="s">
        <v>42</v>
      </c>
      <c r="H26779">
        <v>0</v>
      </c>
      <c r="I26779">
        <v>0</v>
      </c>
      <c r="J26779">
        <v>0</v>
      </c>
      <c r="K26779" t="s">
        <v>102766</v>
      </c>
    </row>
    <row r="26780" spans="1:11" x14ac:dyDescent="0.3">
      <c r="A26780" t="s">
        <v>102767</v>
      </c>
      <c r="B26780" t="s">
        <v>102768</v>
      </c>
      <c r="C26780" t="s">
        <v>13</v>
      </c>
      <c r="D26780" t="s">
        <v>102769</v>
      </c>
      <c r="E26780" t="s">
        <v>66626</v>
      </c>
      <c r="F26780" t="s">
        <v>16</v>
      </c>
      <c r="G26780" t="s">
        <v>9659</v>
      </c>
      <c r="H26780">
        <v>0</v>
      </c>
      <c r="I26780">
        <v>0</v>
      </c>
      <c r="J26780">
        <v>0</v>
      </c>
      <c r="K26780" t="s">
        <v>102770</v>
      </c>
    </row>
    <row r="26781" spans="1:11" x14ac:dyDescent="0.3">
      <c r="A26781" t="s">
        <v>102771</v>
      </c>
      <c r="B26781" t="s">
        <v>102772</v>
      </c>
      <c r="C26781" t="s">
        <v>27</v>
      </c>
      <c r="D26781" t="s">
        <v>102773</v>
      </c>
      <c r="E26781" t="s">
        <v>99661</v>
      </c>
      <c r="F26781" t="s">
        <v>16</v>
      </c>
      <c r="G26781" t="s">
        <v>8911</v>
      </c>
      <c r="H26781">
        <v>0</v>
      </c>
      <c r="I26781">
        <v>0</v>
      </c>
      <c r="J26781">
        <v>0</v>
      </c>
      <c r="K26781" t="s">
        <v>102774</v>
      </c>
    </row>
    <row r="26782" spans="1:11" x14ac:dyDescent="0.3">
      <c r="A26782" t="s">
        <v>102775</v>
      </c>
      <c r="B26782" t="s">
        <v>102776</v>
      </c>
      <c r="C26782" t="s">
        <v>13</v>
      </c>
      <c r="D26782" t="s">
        <v>102777</v>
      </c>
      <c r="E26782" t="s">
        <v>66626</v>
      </c>
      <c r="F26782" t="s">
        <v>16</v>
      </c>
      <c r="G26782" t="s">
        <v>4044</v>
      </c>
      <c r="H26782">
        <v>0</v>
      </c>
      <c r="I26782">
        <v>0</v>
      </c>
      <c r="J26782">
        <v>0</v>
      </c>
      <c r="K26782" t="s">
        <v>102778</v>
      </c>
    </row>
    <row r="26783" spans="1:11" x14ac:dyDescent="0.3">
      <c r="A26783" t="s">
        <v>102779</v>
      </c>
      <c r="B26783" t="s">
        <v>102780</v>
      </c>
      <c r="C26783" t="s">
        <v>13</v>
      </c>
      <c r="D26783" t="s">
        <v>102781</v>
      </c>
      <c r="E26783" t="s">
        <v>66626</v>
      </c>
      <c r="F26783" t="s">
        <v>16</v>
      </c>
      <c r="G26783" t="s">
        <v>3413</v>
      </c>
      <c r="H26783">
        <v>0</v>
      </c>
      <c r="I26783">
        <v>0</v>
      </c>
      <c r="J26783">
        <v>0</v>
      </c>
      <c r="K26783" t="s">
        <v>102782</v>
      </c>
    </row>
    <row r="26784" spans="1:11" x14ac:dyDescent="0.3">
      <c r="A26784" t="s">
        <v>102783</v>
      </c>
      <c r="B26784" t="s">
        <v>102784</v>
      </c>
      <c r="C26784" t="s">
        <v>13</v>
      </c>
      <c r="D26784" t="s">
        <v>102785</v>
      </c>
      <c r="E26784" t="s">
        <v>66626</v>
      </c>
      <c r="F26784" t="s">
        <v>16</v>
      </c>
      <c r="G26784" t="s">
        <v>2866</v>
      </c>
      <c r="H26784">
        <v>0</v>
      </c>
      <c r="I26784">
        <v>0</v>
      </c>
      <c r="J26784">
        <v>0</v>
      </c>
      <c r="K26784" t="s">
        <v>102786</v>
      </c>
    </row>
    <row r="26785" spans="1:11" x14ac:dyDescent="0.3">
      <c r="A26785" t="s">
        <v>102787</v>
      </c>
      <c r="B26785" t="s">
        <v>34342</v>
      </c>
      <c r="C26785" t="s">
        <v>27</v>
      </c>
      <c r="D26785" t="s">
        <v>102788</v>
      </c>
      <c r="E26785" t="s">
        <v>99661</v>
      </c>
      <c r="F26785" t="s">
        <v>16</v>
      </c>
      <c r="G26785" t="s">
        <v>8145</v>
      </c>
      <c r="H26785">
        <v>0</v>
      </c>
      <c r="I26785">
        <v>0</v>
      </c>
      <c r="J26785">
        <v>0</v>
      </c>
      <c r="K26785" t="s">
        <v>102789</v>
      </c>
    </row>
    <row r="26786" spans="1:11" x14ac:dyDescent="0.3">
      <c r="A26786" t="s">
        <v>102790</v>
      </c>
      <c r="B26786" t="s">
        <v>102791</v>
      </c>
      <c r="C26786" t="s">
        <v>558</v>
      </c>
      <c r="D26786" t="s">
        <v>102792</v>
      </c>
      <c r="E26786" t="s">
        <v>1090</v>
      </c>
      <c r="F26786" t="s">
        <v>16</v>
      </c>
      <c r="G26786" t="s">
        <v>3489</v>
      </c>
      <c r="H26786">
        <v>0</v>
      </c>
      <c r="I26786">
        <v>0</v>
      </c>
      <c r="J26786">
        <v>0</v>
      </c>
      <c r="K26786" t="s">
        <v>102793</v>
      </c>
    </row>
    <row r="26787" spans="1:11" x14ac:dyDescent="0.3">
      <c r="A26787" t="s">
        <v>102794</v>
      </c>
      <c r="C26787" t="s">
        <v>558</v>
      </c>
      <c r="D26787" t="s">
        <v>102795</v>
      </c>
      <c r="E26787" t="s">
        <v>1472</v>
      </c>
      <c r="F26787" t="s">
        <v>3310</v>
      </c>
      <c r="G26787" t="s">
        <v>42</v>
      </c>
      <c r="H26787">
        <v>0</v>
      </c>
      <c r="I26787">
        <v>0</v>
      </c>
      <c r="J26787">
        <v>0</v>
      </c>
      <c r="K26787" t="s">
        <v>102796</v>
      </c>
    </row>
    <row r="26788" spans="1:11" x14ac:dyDescent="0.3">
      <c r="A26788" t="s">
        <v>102797</v>
      </c>
      <c r="B26788" t="s">
        <v>102798</v>
      </c>
      <c r="C26788" t="s">
        <v>27</v>
      </c>
      <c r="D26788" t="s">
        <v>102799</v>
      </c>
      <c r="E26788" t="s">
        <v>99661</v>
      </c>
      <c r="F26788" t="s">
        <v>4959</v>
      </c>
      <c r="G26788" t="s">
        <v>42</v>
      </c>
      <c r="H26788">
        <v>0</v>
      </c>
      <c r="I26788">
        <v>0</v>
      </c>
      <c r="J26788">
        <v>0</v>
      </c>
      <c r="K26788" t="s">
        <v>102800</v>
      </c>
    </row>
    <row r="26789" spans="1:11" x14ac:dyDescent="0.3">
      <c r="A26789" t="s">
        <v>102801</v>
      </c>
      <c r="B26789" t="s">
        <v>102802</v>
      </c>
      <c r="C26789" t="s">
        <v>13</v>
      </c>
      <c r="D26789" t="s">
        <v>102803</v>
      </c>
      <c r="E26789" t="s">
        <v>66626</v>
      </c>
      <c r="F26789" t="s">
        <v>16</v>
      </c>
      <c r="G26789" t="s">
        <v>8389</v>
      </c>
      <c r="H26789">
        <v>0</v>
      </c>
      <c r="I26789">
        <v>0</v>
      </c>
      <c r="J26789">
        <v>0</v>
      </c>
      <c r="K26789" t="s">
        <v>102804</v>
      </c>
    </row>
    <row r="26790" spans="1:11" x14ac:dyDescent="0.3">
      <c r="A26790" t="s">
        <v>102805</v>
      </c>
      <c r="C26790" t="s">
        <v>13</v>
      </c>
      <c r="D26790" t="s">
        <v>102806</v>
      </c>
      <c r="E26790" t="s">
        <v>66626</v>
      </c>
      <c r="F26790" t="s">
        <v>16</v>
      </c>
      <c r="G26790" t="s">
        <v>42</v>
      </c>
      <c r="H26790">
        <v>0</v>
      </c>
      <c r="I26790">
        <v>0</v>
      </c>
      <c r="J26790">
        <v>0</v>
      </c>
      <c r="K26790" t="s">
        <v>102807</v>
      </c>
    </row>
    <row r="26791" spans="1:11" x14ac:dyDescent="0.3">
      <c r="A26791" t="s">
        <v>102808</v>
      </c>
      <c r="C26791" t="s">
        <v>13</v>
      </c>
      <c r="D26791" t="e">
        <f>글로벌 방사</f>
        <v>#NAME?</v>
      </c>
      <c r="E26791" t="s">
        <v>66626</v>
      </c>
      <c r="F26791" t="s">
        <v>16</v>
      </c>
      <c r="G26791" t="s">
        <v>2318</v>
      </c>
      <c r="H26791">
        <v>0</v>
      </c>
      <c r="I26791">
        <v>0</v>
      </c>
      <c r="J26791">
        <v>0</v>
      </c>
      <c r="K26791" t="s">
        <v>102809</v>
      </c>
    </row>
    <row r="26792" spans="1:11" x14ac:dyDescent="0.3">
      <c r="A26792" t="s">
        <v>102810</v>
      </c>
      <c r="B26792" t="s">
        <v>102811</v>
      </c>
      <c r="C26792" t="s">
        <v>13</v>
      </c>
      <c r="D26792" t="s">
        <v>102812</v>
      </c>
      <c r="E26792" t="s">
        <v>66626</v>
      </c>
      <c r="F26792" t="s">
        <v>16</v>
      </c>
      <c r="G26792" t="s">
        <v>4574</v>
      </c>
      <c r="H26792">
        <v>0</v>
      </c>
      <c r="I26792">
        <v>0</v>
      </c>
      <c r="J26792">
        <v>0</v>
      </c>
      <c r="K26792" t="s">
        <v>102813</v>
      </c>
    </row>
    <row r="26793" spans="1:11" x14ac:dyDescent="0.3">
      <c r="A26793" t="s">
        <v>102814</v>
      </c>
      <c r="B26793" t="s">
        <v>102815</v>
      </c>
      <c r="C26793" t="s">
        <v>13</v>
      </c>
      <c r="D26793" t="s">
        <v>102816</v>
      </c>
      <c r="E26793" t="s">
        <v>66626</v>
      </c>
      <c r="F26793" t="s">
        <v>16</v>
      </c>
      <c r="G26793" t="s">
        <v>15631</v>
      </c>
      <c r="H26793">
        <v>0</v>
      </c>
      <c r="I26793">
        <v>0</v>
      </c>
      <c r="J26793">
        <v>0</v>
      </c>
      <c r="K26793" t="s">
        <v>102817</v>
      </c>
    </row>
    <row r="26794" spans="1:11" x14ac:dyDescent="0.3">
      <c r="A26794" t="s">
        <v>102818</v>
      </c>
      <c r="B26794" t="s">
        <v>102819</v>
      </c>
      <c r="C26794" t="s">
        <v>27</v>
      </c>
      <c r="D26794" t="s">
        <v>102820</v>
      </c>
      <c r="E26794" t="s">
        <v>99661</v>
      </c>
      <c r="F26794" t="s">
        <v>1674</v>
      </c>
      <c r="G26794" t="s">
        <v>42</v>
      </c>
      <c r="H26794">
        <v>0</v>
      </c>
      <c r="I26794">
        <v>0</v>
      </c>
      <c r="J26794">
        <v>0</v>
      </c>
      <c r="K26794" t="s">
        <v>102821</v>
      </c>
    </row>
    <row r="26795" spans="1:11" x14ac:dyDescent="0.3">
      <c r="A26795" t="s">
        <v>102822</v>
      </c>
      <c r="B26795" t="s">
        <v>102823</v>
      </c>
      <c r="C26795" t="s">
        <v>13</v>
      </c>
      <c r="D26795" t="s">
        <v>102824</v>
      </c>
      <c r="E26795" t="s">
        <v>66626</v>
      </c>
      <c r="F26795" t="s">
        <v>1620</v>
      </c>
      <c r="G26795" t="s">
        <v>18679</v>
      </c>
      <c r="H26795">
        <v>0</v>
      </c>
      <c r="I26795">
        <v>0</v>
      </c>
      <c r="J26795">
        <v>0</v>
      </c>
      <c r="K26795" t="s">
        <v>102825</v>
      </c>
    </row>
    <row r="26796" spans="1:11" x14ac:dyDescent="0.3">
      <c r="A26796" t="s">
        <v>102826</v>
      </c>
      <c r="B26796" t="s">
        <v>102827</v>
      </c>
      <c r="C26796" t="s">
        <v>13</v>
      </c>
      <c r="D26796" t="s">
        <v>102828</v>
      </c>
      <c r="E26796" t="s">
        <v>66626</v>
      </c>
      <c r="F26796" t="s">
        <v>16</v>
      </c>
      <c r="G26796" t="s">
        <v>9108</v>
      </c>
      <c r="H26796">
        <v>0</v>
      </c>
      <c r="I26796">
        <v>0</v>
      </c>
      <c r="J26796">
        <v>0</v>
      </c>
      <c r="K26796" t="s">
        <v>102829</v>
      </c>
    </row>
    <row r="26797" spans="1:11" x14ac:dyDescent="0.3">
      <c r="A26797" t="s">
        <v>39576</v>
      </c>
      <c r="B26797" t="s">
        <v>102830</v>
      </c>
      <c r="C26797" t="s">
        <v>558</v>
      </c>
      <c r="D26797" t="s">
        <v>102831</v>
      </c>
      <c r="E26797" t="s">
        <v>1462</v>
      </c>
      <c r="F26797" t="s">
        <v>20411</v>
      </c>
      <c r="G26797" t="s">
        <v>42</v>
      </c>
      <c r="H26797">
        <v>0</v>
      </c>
      <c r="I26797">
        <v>0</v>
      </c>
      <c r="J26797">
        <v>0</v>
      </c>
      <c r="K26797" t="s">
        <v>102832</v>
      </c>
    </row>
    <row r="26798" spans="1:11" x14ac:dyDescent="0.3">
      <c r="A26798" t="s">
        <v>102833</v>
      </c>
      <c r="B26798" t="s">
        <v>102834</v>
      </c>
      <c r="C26798" t="s">
        <v>13</v>
      </c>
      <c r="D26798" t="s">
        <v>102835</v>
      </c>
      <c r="E26798" t="s">
        <v>66626</v>
      </c>
      <c r="F26798" t="s">
        <v>16</v>
      </c>
      <c r="G26798" t="s">
        <v>3039</v>
      </c>
      <c r="H26798">
        <v>0</v>
      </c>
      <c r="I26798">
        <v>0</v>
      </c>
      <c r="J26798">
        <v>0</v>
      </c>
      <c r="K26798" t="s">
        <v>102836</v>
      </c>
    </row>
    <row r="26799" spans="1:11" x14ac:dyDescent="0.3">
      <c r="A26799" t="s">
        <v>102837</v>
      </c>
      <c r="B26799" t="s">
        <v>102838</v>
      </c>
      <c r="C26799" t="s">
        <v>13</v>
      </c>
      <c r="D26799" t="s">
        <v>102839</v>
      </c>
      <c r="E26799" t="s">
        <v>66626</v>
      </c>
      <c r="F26799" t="s">
        <v>16</v>
      </c>
      <c r="G26799" t="s">
        <v>4326</v>
      </c>
      <c r="H26799">
        <v>0</v>
      </c>
      <c r="I26799">
        <v>0</v>
      </c>
      <c r="J26799">
        <v>0</v>
      </c>
      <c r="K26799" t="s">
        <v>102840</v>
      </c>
    </row>
    <row r="26800" spans="1:11" x14ac:dyDescent="0.3">
      <c r="A26800" t="s">
        <v>102841</v>
      </c>
      <c r="B26800" t="s">
        <v>102842</v>
      </c>
      <c r="C26800" t="s">
        <v>27</v>
      </c>
      <c r="D26800" t="s">
        <v>102843</v>
      </c>
      <c r="E26800" t="s">
        <v>99661</v>
      </c>
      <c r="F26800" t="s">
        <v>302</v>
      </c>
      <c r="G26800" t="s">
        <v>42</v>
      </c>
      <c r="H26800">
        <v>0</v>
      </c>
      <c r="I26800">
        <v>0</v>
      </c>
      <c r="J26800">
        <v>0</v>
      </c>
      <c r="K26800" t="s">
        <v>102844</v>
      </c>
    </row>
    <row r="26801" spans="1:11" x14ac:dyDescent="0.3">
      <c r="A26801" t="s">
        <v>102845</v>
      </c>
      <c r="B26801" t="s">
        <v>102846</v>
      </c>
      <c r="C26801" t="s">
        <v>27</v>
      </c>
      <c r="D26801" t="s">
        <v>102847</v>
      </c>
      <c r="E26801" t="s">
        <v>99661</v>
      </c>
      <c r="F26801" t="s">
        <v>5197</v>
      </c>
      <c r="G26801" t="s">
        <v>42</v>
      </c>
      <c r="H26801">
        <v>0</v>
      </c>
      <c r="I26801">
        <v>0</v>
      </c>
      <c r="J26801">
        <v>0</v>
      </c>
      <c r="K26801" t="s">
        <v>102848</v>
      </c>
    </row>
    <row r="26802" spans="1:11" x14ac:dyDescent="0.3">
      <c r="A26802" t="s">
        <v>102849</v>
      </c>
      <c r="B26802" t="s">
        <v>102850</v>
      </c>
      <c r="C26802" t="s">
        <v>27</v>
      </c>
      <c r="D26802" t="s">
        <v>102851</v>
      </c>
      <c r="E26802" t="s">
        <v>99661</v>
      </c>
      <c r="F26802" t="s">
        <v>2313</v>
      </c>
      <c r="G26802" t="s">
        <v>42</v>
      </c>
      <c r="H26802">
        <v>0</v>
      </c>
      <c r="I26802">
        <v>0</v>
      </c>
      <c r="J26802">
        <v>0</v>
      </c>
      <c r="K26802" t="s">
        <v>102852</v>
      </c>
    </row>
    <row r="26803" spans="1:11" x14ac:dyDescent="0.3">
      <c r="A26803" t="s">
        <v>102853</v>
      </c>
      <c r="C26803" t="s">
        <v>27</v>
      </c>
      <c r="D26803" t="s">
        <v>102854</v>
      </c>
      <c r="E26803" t="s">
        <v>99661</v>
      </c>
      <c r="F26803" t="s">
        <v>5733</v>
      </c>
      <c r="G26803" t="s">
        <v>42</v>
      </c>
      <c r="H26803">
        <v>0</v>
      </c>
      <c r="I26803">
        <v>0</v>
      </c>
      <c r="J26803">
        <v>0</v>
      </c>
      <c r="K26803" t="s">
        <v>102855</v>
      </c>
    </row>
    <row r="26804" spans="1:11" x14ac:dyDescent="0.3">
      <c r="A26804" t="s">
        <v>102856</v>
      </c>
      <c r="B26804" t="s">
        <v>22078</v>
      </c>
      <c r="C26804" t="s">
        <v>27</v>
      </c>
      <c r="D26804" t="s">
        <v>102857</v>
      </c>
      <c r="E26804" t="s">
        <v>99661</v>
      </c>
      <c r="F26804" t="s">
        <v>631</v>
      </c>
      <c r="G26804" t="s">
        <v>42</v>
      </c>
      <c r="H26804">
        <v>0</v>
      </c>
      <c r="I26804">
        <v>0</v>
      </c>
      <c r="J26804">
        <v>0</v>
      </c>
      <c r="K26804" t="s">
        <v>102858</v>
      </c>
    </row>
    <row r="26805" spans="1:11" x14ac:dyDescent="0.3">
      <c r="A26805" t="s">
        <v>102859</v>
      </c>
      <c r="B26805" t="s">
        <v>66189</v>
      </c>
      <c r="C26805" t="s">
        <v>27</v>
      </c>
      <c r="D26805" t="s">
        <v>102860</v>
      </c>
      <c r="E26805" t="s">
        <v>99661</v>
      </c>
      <c r="F26805" t="s">
        <v>3517</v>
      </c>
      <c r="G26805" t="s">
        <v>42</v>
      </c>
      <c r="H26805">
        <v>0</v>
      </c>
      <c r="I26805">
        <v>0</v>
      </c>
      <c r="J26805">
        <v>0</v>
      </c>
      <c r="K26805" t="s">
        <v>102861</v>
      </c>
    </row>
    <row r="26806" spans="1:11" x14ac:dyDescent="0.3">
      <c r="A26806" t="s">
        <v>102862</v>
      </c>
      <c r="C26806" t="s">
        <v>558</v>
      </c>
      <c r="D26806" t="s">
        <v>102863</v>
      </c>
      <c r="E26806" t="s">
        <v>1122</v>
      </c>
      <c r="F26806" t="s">
        <v>4497</v>
      </c>
      <c r="G26806" t="s">
        <v>42</v>
      </c>
      <c r="H26806">
        <v>0</v>
      </c>
      <c r="I26806">
        <v>0</v>
      </c>
      <c r="J26806">
        <v>0</v>
      </c>
      <c r="K26806" t="s">
        <v>102864</v>
      </c>
    </row>
    <row r="26807" spans="1:11" x14ac:dyDescent="0.3">
      <c r="A26807" t="s">
        <v>102865</v>
      </c>
      <c r="B26807" t="s">
        <v>77724</v>
      </c>
      <c r="C26807" t="s">
        <v>558</v>
      </c>
      <c r="D26807" t="s">
        <v>102866</v>
      </c>
      <c r="E26807" t="s">
        <v>1090</v>
      </c>
      <c r="F26807" t="s">
        <v>16</v>
      </c>
      <c r="G26807" t="s">
        <v>23044</v>
      </c>
      <c r="H26807">
        <v>0</v>
      </c>
      <c r="I26807">
        <v>0</v>
      </c>
      <c r="J26807">
        <v>0</v>
      </c>
      <c r="K26807" t="s">
        <v>102867</v>
      </c>
    </row>
    <row r="26808" spans="1:11" x14ac:dyDescent="0.3">
      <c r="A26808" t="s">
        <v>102868</v>
      </c>
      <c r="B26808" t="s">
        <v>102869</v>
      </c>
      <c r="C26808" t="s">
        <v>147</v>
      </c>
      <c r="D26808" t="s">
        <v>102870</v>
      </c>
      <c r="E26808" t="s">
        <v>4768</v>
      </c>
      <c r="F26808" t="s">
        <v>1611</v>
      </c>
      <c r="G26808" t="s">
        <v>42</v>
      </c>
      <c r="H26808">
        <v>0</v>
      </c>
      <c r="I26808">
        <v>0</v>
      </c>
      <c r="J26808">
        <v>0</v>
      </c>
      <c r="K26808" t="s">
        <v>102871</v>
      </c>
    </row>
    <row r="26809" spans="1:11" x14ac:dyDescent="0.3">
      <c r="A26809" t="s">
        <v>102872</v>
      </c>
      <c r="B26809" t="s">
        <v>102873</v>
      </c>
      <c r="C26809" t="s">
        <v>27</v>
      </c>
      <c r="D26809" t="s">
        <v>102874</v>
      </c>
      <c r="E26809" t="s">
        <v>99661</v>
      </c>
      <c r="F26809" t="s">
        <v>13720</v>
      </c>
      <c r="G26809" t="s">
        <v>42</v>
      </c>
      <c r="H26809">
        <v>0</v>
      </c>
      <c r="I26809">
        <v>0</v>
      </c>
      <c r="J26809">
        <v>0</v>
      </c>
      <c r="K26809" t="s">
        <v>102875</v>
      </c>
    </row>
    <row r="26810" spans="1:11" x14ac:dyDescent="0.3">
      <c r="A26810" t="s">
        <v>102876</v>
      </c>
      <c r="B26810" t="s">
        <v>102877</v>
      </c>
      <c r="C26810" t="s">
        <v>20</v>
      </c>
      <c r="D26810" t="s">
        <v>102878</v>
      </c>
      <c r="E26810" t="s">
        <v>62177</v>
      </c>
      <c r="F26810" t="s">
        <v>17508</v>
      </c>
      <c r="G26810" t="s">
        <v>42</v>
      </c>
      <c r="H26810">
        <v>0</v>
      </c>
      <c r="I26810">
        <v>0</v>
      </c>
      <c r="J26810">
        <v>0</v>
      </c>
      <c r="K26810" t="s">
        <v>102879</v>
      </c>
    </row>
    <row r="26811" spans="1:11" x14ac:dyDescent="0.3">
      <c r="A26811" t="s">
        <v>102880</v>
      </c>
      <c r="B26811" t="s">
        <v>102881</v>
      </c>
      <c r="C26811" t="s">
        <v>20</v>
      </c>
      <c r="D26811" t="s">
        <v>102882</v>
      </c>
      <c r="E26811" t="s">
        <v>62177</v>
      </c>
      <c r="F26811" t="s">
        <v>102883</v>
      </c>
      <c r="G26811" t="s">
        <v>1162</v>
      </c>
      <c r="H26811">
        <v>0</v>
      </c>
      <c r="I26811">
        <v>0</v>
      </c>
      <c r="J26811">
        <v>0</v>
      </c>
      <c r="K26811" t="s">
        <v>102884</v>
      </c>
    </row>
    <row r="26812" spans="1:11" x14ac:dyDescent="0.3">
      <c r="A26812" t="s">
        <v>102885</v>
      </c>
      <c r="C26812" t="s">
        <v>27</v>
      </c>
      <c r="D26812" t="s">
        <v>102886</v>
      </c>
      <c r="E26812" t="s">
        <v>99661</v>
      </c>
      <c r="F26812" t="s">
        <v>3872</v>
      </c>
      <c r="G26812" t="s">
        <v>42</v>
      </c>
      <c r="H26812">
        <v>0</v>
      </c>
      <c r="I26812">
        <v>0</v>
      </c>
      <c r="J26812">
        <v>0</v>
      </c>
      <c r="K26812" t="s">
        <v>102887</v>
      </c>
    </row>
    <row r="26813" spans="1:11" x14ac:dyDescent="0.3">
      <c r="A26813" t="s">
        <v>102888</v>
      </c>
      <c r="B26813" t="s">
        <v>102889</v>
      </c>
      <c r="C26813" t="s">
        <v>27</v>
      </c>
      <c r="D26813" t="s">
        <v>102890</v>
      </c>
      <c r="E26813" t="s">
        <v>99661</v>
      </c>
      <c r="F26813" t="s">
        <v>4875</v>
      </c>
      <c r="G26813" t="s">
        <v>42</v>
      </c>
      <c r="H26813">
        <v>0</v>
      </c>
      <c r="I26813">
        <v>0</v>
      </c>
      <c r="J26813">
        <v>0</v>
      </c>
      <c r="K26813" t="s">
        <v>102891</v>
      </c>
    </row>
    <row r="26814" spans="1:11" x14ac:dyDescent="0.3">
      <c r="A26814" t="s">
        <v>102892</v>
      </c>
      <c r="B26814" t="s">
        <v>102893</v>
      </c>
      <c r="C26814" t="s">
        <v>27</v>
      </c>
      <c r="D26814" t="s">
        <v>102894</v>
      </c>
      <c r="E26814" t="s">
        <v>99661</v>
      </c>
      <c r="F26814" t="s">
        <v>16</v>
      </c>
      <c r="G26814" t="s">
        <v>24305</v>
      </c>
      <c r="H26814">
        <v>0</v>
      </c>
      <c r="I26814">
        <v>0</v>
      </c>
      <c r="J26814">
        <v>0</v>
      </c>
      <c r="K26814" t="s">
        <v>102895</v>
      </c>
    </row>
    <row r="26815" spans="1:11" x14ac:dyDescent="0.3">
      <c r="A26815" t="s">
        <v>102896</v>
      </c>
      <c r="B26815" t="s">
        <v>102897</v>
      </c>
      <c r="C26815" t="s">
        <v>27</v>
      </c>
      <c r="D26815" t="s">
        <v>102898</v>
      </c>
      <c r="E26815" t="s">
        <v>99661</v>
      </c>
      <c r="F26815" t="s">
        <v>1413</v>
      </c>
      <c r="G26815" t="s">
        <v>42</v>
      </c>
      <c r="H26815">
        <v>0</v>
      </c>
      <c r="I26815">
        <v>0</v>
      </c>
      <c r="J26815">
        <v>0</v>
      </c>
      <c r="K26815" t="s">
        <v>102899</v>
      </c>
    </row>
    <row r="26816" spans="1:11" x14ac:dyDescent="0.3">
      <c r="A26816" t="s">
        <v>102900</v>
      </c>
      <c r="B26816" t="s">
        <v>102901</v>
      </c>
      <c r="C26816" t="s">
        <v>27</v>
      </c>
      <c r="D26816" t="s">
        <v>102902</v>
      </c>
      <c r="E26816" t="s">
        <v>99661</v>
      </c>
      <c r="F26816" t="s">
        <v>3412</v>
      </c>
      <c r="G26816" t="s">
        <v>42</v>
      </c>
      <c r="H26816">
        <v>0</v>
      </c>
      <c r="I26816">
        <v>0</v>
      </c>
      <c r="J26816">
        <v>0</v>
      </c>
      <c r="K26816" t="s">
        <v>102903</v>
      </c>
    </row>
    <row r="26817" spans="1:11" x14ac:dyDescent="0.3">
      <c r="A26817" t="s">
        <v>102904</v>
      </c>
      <c r="C26817" t="s">
        <v>20</v>
      </c>
      <c r="D26817" t="s">
        <v>102905</v>
      </c>
      <c r="E26817" t="s">
        <v>62177</v>
      </c>
      <c r="F26817" t="s">
        <v>2595</v>
      </c>
      <c r="G26817" t="s">
        <v>42</v>
      </c>
      <c r="H26817">
        <v>0</v>
      </c>
      <c r="I26817">
        <v>0</v>
      </c>
      <c r="J26817">
        <v>0</v>
      </c>
      <c r="K26817" t="s">
        <v>102906</v>
      </c>
    </row>
    <row r="26818" spans="1:11" x14ac:dyDescent="0.3">
      <c r="A26818" t="s">
        <v>102907</v>
      </c>
      <c r="C26818" t="s">
        <v>27</v>
      </c>
      <c r="D26818" t="s">
        <v>102908</v>
      </c>
      <c r="E26818" t="s">
        <v>99661</v>
      </c>
      <c r="F26818" t="s">
        <v>3038</v>
      </c>
      <c r="G26818" t="s">
        <v>42</v>
      </c>
      <c r="H26818">
        <v>0</v>
      </c>
      <c r="I26818">
        <v>0</v>
      </c>
      <c r="J26818">
        <v>0</v>
      </c>
      <c r="K26818" t="s">
        <v>102909</v>
      </c>
    </row>
    <row r="26819" spans="1:11" x14ac:dyDescent="0.3">
      <c r="A26819" t="s">
        <v>102910</v>
      </c>
      <c r="C26819" t="s">
        <v>27</v>
      </c>
      <c r="D26819" t="s">
        <v>102911</v>
      </c>
      <c r="E26819" t="s">
        <v>99661</v>
      </c>
      <c r="F26819" t="s">
        <v>870</v>
      </c>
      <c r="G26819" t="s">
        <v>42</v>
      </c>
      <c r="H26819">
        <v>0</v>
      </c>
      <c r="I26819">
        <v>0</v>
      </c>
      <c r="J26819">
        <v>0</v>
      </c>
      <c r="K26819" t="s">
        <v>102912</v>
      </c>
    </row>
    <row r="26820" spans="1:11" x14ac:dyDescent="0.3">
      <c r="A26820" t="s">
        <v>102913</v>
      </c>
      <c r="C26820" t="s">
        <v>27</v>
      </c>
      <c r="D26820" t="s">
        <v>102911</v>
      </c>
      <c r="E26820" t="s">
        <v>99661</v>
      </c>
      <c r="F26820" t="s">
        <v>870</v>
      </c>
      <c r="G26820" t="s">
        <v>42</v>
      </c>
      <c r="H26820">
        <v>0</v>
      </c>
      <c r="I26820">
        <v>0</v>
      </c>
      <c r="J26820">
        <v>0</v>
      </c>
      <c r="K26820" t="s">
        <v>102914</v>
      </c>
    </row>
    <row r="26821" spans="1:11" x14ac:dyDescent="0.3">
      <c r="A26821" t="s">
        <v>102915</v>
      </c>
      <c r="B26821" t="s">
        <v>102916</v>
      </c>
      <c r="C26821" t="s">
        <v>147</v>
      </c>
      <c r="D26821" t="s">
        <v>102917</v>
      </c>
      <c r="E26821" t="s">
        <v>4768</v>
      </c>
      <c r="F26821" t="s">
        <v>15961</v>
      </c>
      <c r="G26821" t="s">
        <v>42</v>
      </c>
      <c r="H26821">
        <v>0</v>
      </c>
      <c r="I26821">
        <v>0</v>
      </c>
      <c r="J26821">
        <v>0</v>
      </c>
      <c r="K26821" t="s">
        <v>102918</v>
      </c>
    </row>
    <row r="26822" spans="1:11" x14ac:dyDescent="0.3">
      <c r="A26822" t="s">
        <v>102919</v>
      </c>
      <c r="B26822" t="s">
        <v>102920</v>
      </c>
      <c r="C26822" t="s">
        <v>147</v>
      </c>
      <c r="D26822" t="s">
        <v>102921</v>
      </c>
      <c r="E26822" t="s">
        <v>4768</v>
      </c>
      <c r="F26822" t="s">
        <v>1634</v>
      </c>
      <c r="G26822" t="s">
        <v>42</v>
      </c>
      <c r="H26822">
        <v>0</v>
      </c>
      <c r="I26822">
        <v>0</v>
      </c>
      <c r="J26822">
        <v>0</v>
      </c>
      <c r="K26822" t="s">
        <v>102922</v>
      </c>
    </row>
    <row r="26823" spans="1:11" x14ac:dyDescent="0.3">
      <c r="A26823" t="s">
        <v>102923</v>
      </c>
      <c r="B26823" t="s">
        <v>102924</v>
      </c>
      <c r="C26823" t="s">
        <v>147</v>
      </c>
      <c r="D26823" t="s">
        <v>102925</v>
      </c>
      <c r="E26823" t="s">
        <v>4768</v>
      </c>
      <c r="F26823" t="s">
        <v>3484</v>
      </c>
      <c r="G26823" t="s">
        <v>2951</v>
      </c>
      <c r="H26823">
        <v>0</v>
      </c>
      <c r="I26823">
        <v>0</v>
      </c>
      <c r="J26823">
        <v>0</v>
      </c>
      <c r="K26823" t="s">
        <v>102926</v>
      </c>
    </row>
    <row r="26824" spans="1:11" x14ac:dyDescent="0.3">
      <c r="A26824" t="s">
        <v>102927</v>
      </c>
      <c r="B26824" t="s">
        <v>102928</v>
      </c>
      <c r="C26824" t="s">
        <v>147</v>
      </c>
      <c r="D26824" t="s">
        <v>102929</v>
      </c>
      <c r="E26824" t="s">
        <v>4768</v>
      </c>
      <c r="F26824" t="s">
        <v>41</v>
      </c>
      <c r="G26824" t="s">
        <v>42</v>
      </c>
      <c r="H26824">
        <v>0</v>
      </c>
      <c r="I26824">
        <v>0</v>
      </c>
      <c r="J26824">
        <v>0</v>
      </c>
      <c r="K26824" t="s">
        <v>102930</v>
      </c>
    </row>
    <row r="26825" spans="1:11" x14ac:dyDescent="0.3">
      <c r="A26825" t="s">
        <v>102931</v>
      </c>
      <c r="C26825" t="s">
        <v>147</v>
      </c>
      <c r="D26825" t="s">
        <v>102932</v>
      </c>
      <c r="E26825" t="s">
        <v>4768</v>
      </c>
      <c r="F26825" t="s">
        <v>1697</v>
      </c>
      <c r="G26825" t="s">
        <v>42</v>
      </c>
      <c r="H26825">
        <v>0</v>
      </c>
      <c r="I26825">
        <v>0</v>
      </c>
      <c r="J26825">
        <v>0</v>
      </c>
      <c r="K26825" t="s">
        <v>102933</v>
      </c>
    </row>
    <row r="26826" spans="1:11" x14ac:dyDescent="0.3">
      <c r="A26826" t="s">
        <v>102934</v>
      </c>
      <c r="B26826" t="s">
        <v>102935</v>
      </c>
      <c r="C26826" t="s">
        <v>27</v>
      </c>
      <c r="E26826" t="s">
        <v>99661</v>
      </c>
      <c r="F26826" t="s">
        <v>482</v>
      </c>
      <c r="G26826" t="s">
        <v>42</v>
      </c>
      <c r="H26826">
        <v>0</v>
      </c>
      <c r="I26826">
        <v>0</v>
      </c>
      <c r="J26826">
        <v>0</v>
      </c>
      <c r="K26826" t="s">
        <v>102936</v>
      </c>
    </row>
    <row r="26827" spans="1:11" x14ac:dyDescent="0.3">
      <c r="A26827" t="s">
        <v>102937</v>
      </c>
      <c r="C26827" t="s">
        <v>558</v>
      </c>
      <c r="D26827" t="s">
        <v>102938</v>
      </c>
      <c r="E26827" t="s">
        <v>630</v>
      </c>
      <c r="F26827" t="s">
        <v>2703</v>
      </c>
      <c r="G26827" t="s">
        <v>42</v>
      </c>
      <c r="H26827">
        <v>0</v>
      </c>
      <c r="I26827">
        <v>0</v>
      </c>
      <c r="J26827">
        <v>0</v>
      </c>
      <c r="K26827" t="s">
        <v>102939</v>
      </c>
    </row>
    <row r="26828" spans="1:11" x14ac:dyDescent="0.3">
      <c r="A26828" t="s">
        <v>102940</v>
      </c>
      <c r="B26828" t="s">
        <v>102941</v>
      </c>
      <c r="C26828" t="s">
        <v>147</v>
      </c>
      <c r="D26828" t="s">
        <v>102942</v>
      </c>
      <c r="E26828" t="s">
        <v>4768</v>
      </c>
      <c r="F26828" t="s">
        <v>835</v>
      </c>
      <c r="G26828" t="s">
        <v>42</v>
      </c>
      <c r="H26828">
        <v>0</v>
      </c>
      <c r="I26828">
        <v>0</v>
      </c>
      <c r="J26828">
        <v>0</v>
      </c>
      <c r="K26828" t="s">
        <v>102943</v>
      </c>
    </row>
    <row r="26829" spans="1:11" x14ac:dyDescent="0.3">
      <c r="A26829" t="s">
        <v>102944</v>
      </c>
      <c r="C26829" t="s">
        <v>147</v>
      </c>
      <c r="D26829" t="s">
        <v>102945</v>
      </c>
      <c r="E26829" t="s">
        <v>4768</v>
      </c>
      <c r="F26829" t="s">
        <v>59970</v>
      </c>
      <c r="G26829" t="s">
        <v>42</v>
      </c>
      <c r="H26829">
        <v>0</v>
      </c>
      <c r="I26829">
        <v>0</v>
      </c>
      <c r="J26829">
        <v>0</v>
      </c>
      <c r="K26829" t="s">
        <v>102946</v>
      </c>
    </row>
    <row r="26830" spans="1:11" x14ac:dyDescent="0.3">
      <c r="A26830" t="s">
        <v>102947</v>
      </c>
      <c r="B26830" t="s">
        <v>102948</v>
      </c>
      <c r="C26830" t="s">
        <v>27</v>
      </c>
      <c r="D26830" t="s">
        <v>102949</v>
      </c>
      <c r="E26830" t="s">
        <v>99661</v>
      </c>
      <c r="F26830" t="s">
        <v>5696</v>
      </c>
      <c r="G26830" t="s">
        <v>42</v>
      </c>
      <c r="H26830">
        <v>0</v>
      </c>
      <c r="I26830">
        <v>0</v>
      </c>
      <c r="J26830">
        <v>0</v>
      </c>
      <c r="K26830" t="s">
        <v>102950</v>
      </c>
    </row>
    <row r="26831" spans="1:11" x14ac:dyDescent="0.3">
      <c r="A26831" t="s">
        <v>102951</v>
      </c>
      <c r="B26831" t="s">
        <v>102952</v>
      </c>
      <c r="C26831" t="s">
        <v>558</v>
      </c>
      <c r="D26831" t="s">
        <v>102953</v>
      </c>
      <c r="E26831" t="s">
        <v>1090</v>
      </c>
      <c r="F26831" t="s">
        <v>16</v>
      </c>
      <c r="G26831" t="s">
        <v>2906</v>
      </c>
      <c r="H26831">
        <v>0</v>
      </c>
      <c r="I26831">
        <v>0</v>
      </c>
      <c r="J26831">
        <v>0</v>
      </c>
      <c r="K26831" t="s">
        <v>102954</v>
      </c>
    </row>
    <row r="26832" spans="1:11" x14ac:dyDescent="0.3">
      <c r="A26832" t="s">
        <v>102955</v>
      </c>
      <c r="B26832" t="s">
        <v>102956</v>
      </c>
      <c r="C26832" t="s">
        <v>27</v>
      </c>
      <c r="D26832" t="s">
        <v>102957</v>
      </c>
      <c r="E26832" t="s">
        <v>99661</v>
      </c>
      <c r="F26832" t="s">
        <v>16</v>
      </c>
      <c r="G26832" t="s">
        <v>13539</v>
      </c>
      <c r="H26832">
        <v>0</v>
      </c>
      <c r="I26832">
        <v>0</v>
      </c>
      <c r="J26832">
        <v>0</v>
      </c>
      <c r="K26832" t="s">
        <v>102958</v>
      </c>
    </row>
    <row r="26833" spans="1:11" x14ac:dyDescent="0.3">
      <c r="A26833" t="s">
        <v>102959</v>
      </c>
      <c r="C26833" t="s">
        <v>27</v>
      </c>
      <c r="D26833" t="s">
        <v>102960</v>
      </c>
      <c r="E26833" t="s">
        <v>99661</v>
      </c>
      <c r="F26833" t="s">
        <v>16</v>
      </c>
      <c r="G26833" t="s">
        <v>14745</v>
      </c>
      <c r="H26833">
        <v>0</v>
      </c>
      <c r="I26833">
        <v>0</v>
      </c>
      <c r="J26833">
        <v>0</v>
      </c>
      <c r="K26833" t="s">
        <v>102961</v>
      </c>
    </row>
    <row r="26834" spans="1:11" x14ac:dyDescent="0.3">
      <c r="A26834" t="s">
        <v>102962</v>
      </c>
      <c r="B26834" t="s">
        <v>102963</v>
      </c>
      <c r="C26834" t="s">
        <v>27</v>
      </c>
      <c r="D26834" t="s">
        <v>102964</v>
      </c>
      <c r="E26834" t="s">
        <v>99661</v>
      </c>
      <c r="F26834" t="s">
        <v>16</v>
      </c>
      <c r="G26834" t="s">
        <v>5542</v>
      </c>
      <c r="H26834">
        <v>0</v>
      </c>
      <c r="I26834">
        <v>0</v>
      </c>
      <c r="J26834">
        <v>0</v>
      </c>
      <c r="K26834" t="s">
        <v>102965</v>
      </c>
    </row>
    <row r="26835" spans="1:11" x14ac:dyDescent="0.3">
      <c r="A26835" t="s">
        <v>102966</v>
      </c>
      <c r="B26835" t="s">
        <v>102967</v>
      </c>
      <c r="C26835" t="s">
        <v>1159</v>
      </c>
      <c r="D26835" t="s">
        <v>102968</v>
      </c>
      <c r="E26835" t="s">
        <v>10552</v>
      </c>
      <c r="F26835" t="s">
        <v>16</v>
      </c>
      <c r="G26835" t="s">
        <v>7904</v>
      </c>
      <c r="H26835">
        <v>0</v>
      </c>
      <c r="I26835">
        <v>0</v>
      </c>
      <c r="J26835">
        <v>0</v>
      </c>
      <c r="K26835" t="s">
        <v>102969</v>
      </c>
    </row>
    <row r="26836" spans="1:11" x14ac:dyDescent="0.3">
      <c r="A26836" t="s">
        <v>102970</v>
      </c>
      <c r="C26836" t="s">
        <v>27</v>
      </c>
      <c r="D26836" t="s">
        <v>102971</v>
      </c>
      <c r="E26836" t="s">
        <v>99661</v>
      </c>
      <c r="F26836" t="s">
        <v>4875</v>
      </c>
      <c r="G26836" t="s">
        <v>42</v>
      </c>
      <c r="H26836">
        <v>0</v>
      </c>
      <c r="I26836">
        <v>0</v>
      </c>
      <c r="J26836">
        <v>0</v>
      </c>
      <c r="K26836" t="s">
        <v>102972</v>
      </c>
    </row>
    <row r="26837" spans="1:11" x14ac:dyDescent="0.3">
      <c r="A26837" t="s">
        <v>102973</v>
      </c>
      <c r="B26837" t="s">
        <v>102974</v>
      </c>
      <c r="C26837" t="s">
        <v>1159</v>
      </c>
      <c r="D26837" t="s">
        <v>102975</v>
      </c>
      <c r="E26837" t="s">
        <v>10552</v>
      </c>
      <c r="F26837" t="s">
        <v>16</v>
      </c>
      <c r="G26837" t="s">
        <v>17224</v>
      </c>
      <c r="H26837">
        <v>0</v>
      </c>
      <c r="I26837">
        <v>0</v>
      </c>
      <c r="J26837">
        <v>0</v>
      </c>
      <c r="K26837" t="s">
        <v>102976</v>
      </c>
    </row>
    <row r="26838" spans="1:11" x14ac:dyDescent="0.3">
      <c r="A26838" t="s">
        <v>102977</v>
      </c>
      <c r="B26838" t="s">
        <v>102978</v>
      </c>
      <c r="C26838" t="s">
        <v>27</v>
      </c>
      <c r="D26838" t="s">
        <v>102979</v>
      </c>
      <c r="E26838" t="s">
        <v>99661</v>
      </c>
      <c r="F26838" t="s">
        <v>12900</v>
      </c>
      <c r="G26838" t="s">
        <v>42</v>
      </c>
      <c r="H26838">
        <v>0</v>
      </c>
      <c r="I26838">
        <v>0</v>
      </c>
      <c r="J26838">
        <v>0</v>
      </c>
      <c r="K26838" t="s">
        <v>102980</v>
      </c>
    </row>
    <row r="26839" spans="1:11" x14ac:dyDescent="0.3">
      <c r="A26839" t="s">
        <v>102981</v>
      </c>
      <c r="B26839" t="s">
        <v>102982</v>
      </c>
      <c r="C26839" t="s">
        <v>27</v>
      </c>
      <c r="D26839" t="s">
        <v>102983</v>
      </c>
      <c r="E26839" t="s">
        <v>99661</v>
      </c>
      <c r="F26839" t="s">
        <v>29000</v>
      </c>
      <c r="G26839" t="s">
        <v>42</v>
      </c>
      <c r="H26839">
        <v>0</v>
      </c>
      <c r="I26839">
        <v>0</v>
      </c>
      <c r="J26839">
        <v>0</v>
      </c>
      <c r="K26839" t="s">
        <v>102984</v>
      </c>
    </row>
    <row r="26840" spans="1:11" x14ac:dyDescent="0.3">
      <c r="A26840" t="s">
        <v>102985</v>
      </c>
      <c r="B26840" t="s">
        <v>102986</v>
      </c>
      <c r="C26840" t="s">
        <v>27</v>
      </c>
      <c r="D26840" t="s">
        <v>102987</v>
      </c>
      <c r="E26840" t="s">
        <v>99661</v>
      </c>
      <c r="F26840" t="s">
        <v>16</v>
      </c>
      <c r="G26840" t="s">
        <v>7708</v>
      </c>
      <c r="H26840">
        <v>0</v>
      </c>
      <c r="I26840">
        <v>0</v>
      </c>
      <c r="J26840">
        <v>0</v>
      </c>
      <c r="K26840" t="s">
        <v>102988</v>
      </c>
    </row>
    <row r="26841" spans="1:11" x14ac:dyDescent="0.3">
      <c r="A26841" t="s">
        <v>102989</v>
      </c>
      <c r="C26841" t="s">
        <v>27</v>
      </c>
      <c r="D26841" t="s">
        <v>102990</v>
      </c>
      <c r="E26841" t="s">
        <v>99661</v>
      </c>
      <c r="F26841" t="s">
        <v>18237</v>
      </c>
      <c r="G26841" t="s">
        <v>42</v>
      </c>
      <c r="H26841">
        <v>0</v>
      </c>
      <c r="I26841">
        <v>0</v>
      </c>
      <c r="J26841">
        <v>0</v>
      </c>
      <c r="K26841" t="s">
        <v>102991</v>
      </c>
    </row>
    <row r="26842" spans="1:11" x14ac:dyDescent="0.3">
      <c r="A26842" t="s">
        <v>102992</v>
      </c>
      <c r="B26842" t="s">
        <v>102993</v>
      </c>
      <c r="C26842" t="s">
        <v>27</v>
      </c>
      <c r="D26842" t="s">
        <v>102994</v>
      </c>
      <c r="E26842" t="s">
        <v>99661</v>
      </c>
      <c r="F26842" t="s">
        <v>6589</v>
      </c>
      <c r="G26842" t="s">
        <v>42</v>
      </c>
      <c r="H26842">
        <v>0</v>
      </c>
      <c r="I26842">
        <v>0</v>
      </c>
      <c r="J26842">
        <v>0</v>
      </c>
      <c r="K26842" t="s">
        <v>102995</v>
      </c>
    </row>
    <row r="26843" spans="1:11" x14ac:dyDescent="0.3">
      <c r="A26843" t="s">
        <v>102996</v>
      </c>
      <c r="B26843" t="s">
        <v>102997</v>
      </c>
      <c r="C26843" t="s">
        <v>27</v>
      </c>
      <c r="D26843" t="s">
        <v>102998</v>
      </c>
      <c r="E26843" t="s">
        <v>99661</v>
      </c>
      <c r="F26843" t="s">
        <v>2852</v>
      </c>
      <c r="G26843" t="s">
        <v>42</v>
      </c>
      <c r="H26843">
        <v>0</v>
      </c>
      <c r="I26843">
        <v>0</v>
      </c>
      <c r="J26843">
        <v>0</v>
      </c>
      <c r="K26843" t="s">
        <v>102999</v>
      </c>
    </row>
    <row r="26844" spans="1:11" x14ac:dyDescent="0.3">
      <c r="A26844" t="s">
        <v>103000</v>
      </c>
      <c r="B26844" t="s">
        <v>103001</v>
      </c>
      <c r="C26844" t="s">
        <v>27</v>
      </c>
      <c r="D26844" t="s">
        <v>103002</v>
      </c>
      <c r="E26844" t="s">
        <v>99661</v>
      </c>
      <c r="F26844" t="s">
        <v>9786</v>
      </c>
      <c r="G26844" t="s">
        <v>42</v>
      </c>
      <c r="H26844">
        <v>0</v>
      </c>
      <c r="I26844">
        <v>0</v>
      </c>
      <c r="J26844">
        <v>0</v>
      </c>
      <c r="K26844" t="s">
        <v>103003</v>
      </c>
    </row>
    <row r="26845" spans="1:11" x14ac:dyDescent="0.3">
      <c r="A26845" t="s">
        <v>103004</v>
      </c>
      <c r="B26845" t="s">
        <v>103005</v>
      </c>
      <c r="C26845" t="s">
        <v>27</v>
      </c>
      <c r="D26845" t="s">
        <v>103006</v>
      </c>
      <c r="E26845" t="s">
        <v>99661</v>
      </c>
      <c r="F26845" t="s">
        <v>2498</v>
      </c>
      <c r="G26845" t="s">
        <v>42</v>
      </c>
      <c r="H26845">
        <v>0</v>
      </c>
      <c r="I26845">
        <v>0</v>
      </c>
      <c r="J26845">
        <v>0</v>
      </c>
      <c r="K26845" t="s">
        <v>103007</v>
      </c>
    </row>
    <row r="26846" spans="1:11" x14ac:dyDescent="0.3">
      <c r="A26846" t="s">
        <v>103008</v>
      </c>
      <c r="B26846" t="s">
        <v>103009</v>
      </c>
      <c r="C26846" t="s">
        <v>27</v>
      </c>
      <c r="D26846" t="s">
        <v>103010</v>
      </c>
      <c r="E26846" t="s">
        <v>99661</v>
      </c>
      <c r="F26846" t="s">
        <v>25281</v>
      </c>
      <c r="G26846" t="s">
        <v>42</v>
      </c>
      <c r="H26846">
        <v>0</v>
      </c>
      <c r="I26846">
        <v>0</v>
      </c>
      <c r="J26846">
        <v>0</v>
      </c>
      <c r="K26846" t="s">
        <v>103011</v>
      </c>
    </row>
    <row r="26847" spans="1:11" x14ac:dyDescent="0.3">
      <c r="A26847" t="s">
        <v>103012</v>
      </c>
      <c r="C26847" t="s">
        <v>27</v>
      </c>
      <c r="D26847" t="s">
        <v>103013</v>
      </c>
      <c r="E26847" t="s">
        <v>99661</v>
      </c>
      <c r="F26847" t="s">
        <v>16</v>
      </c>
      <c r="G26847" t="s">
        <v>42</v>
      </c>
      <c r="H26847">
        <v>0</v>
      </c>
      <c r="I26847">
        <v>0</v>
      </c>
      <c r="J26847">
        <v>0</v>
      </c>
      <c r="K26847" t="s">
        <v>103014</v>
      </c>
    </row>
    <row r="26848" spans="1:11" x14ac:dyDescent="0.3">
      <c r="A26848" t="s">
        <v>103015</v>
      </c>
      <c r="B26848" t="s">
        <v>103016</v>
      </c>
      <c r="C26848" t="s">
        <v>27</v>
      </c>
      <c r="D26848" t="s">
        <v>103017</v>
      </c>
      <c r="E26848" t="s">
        <v>99661</v>
      </c>
      <c r="F26848" t="s">
        <v>3296</v>
      </c>
      <c r="G26848" t="s">
        <v>42</v>
      </c>
      <c r="H26848">
        <v>0</v>
      </c>
      <c r="I26848">
        <v>0</v>
      </c>
      <c r="J26848">
        <v>0</v>
      </c>
      <c r="K26848" t="s">
        <v>103018</v>
      </c>
    </row>
    <row r="26849" spans="1:11" x14ac:dyDescent="0.3">
      <c r="A26849" t="s">
        <v>103019</v>
      </c>
      <c r="B26849" t="s">
        <v>103020</v>
      </c>
      <c r="C26849" t="s">
        <v>27</v>
      </c>
      <c r="D26849" t="s">
        <v>103021</v>
      </c>
      <c r="E26849" t="s">
        <v>99661</v>
      </c>
      <c r="F26849" t="s">
        <v>3412</v>
      </c>
      <c r="G26849" t="s">
        <v>42</v>
      </c>
      <c r="H26849">
        <v>0</v>
      </c>
      <c r="I26849">
        <v>0</v>
      </c>
      <c r="J26849">
        <v>0</v>
      </c>
      <c r="K26849" t="s">
        <v>103022</v>
      </c>
    </row>
    <row r="26850" spans="1:11" x14ac:dyDescent="0.3">
      <c r="A26850" t="s">
        <v>103023</v>
      </c>
      <c r="C26850" t="s">
        <v>27</v>
      </c>
      <c r="D26850" t="s">
        <v>103024</v>
      </c>
      <c r="E26850" t="s">
        <v>99661</v>
      </c>
      <c r="F26850" t="s">
        <v>2224</v>
      </c>
      <c r="G26850" t="s">
        <v>42</v>
      </c>
      <c r="H26850">
        <v>0</v>
      </c>
      <c r="I26850">
        <v>0</v>
      </c>
      <c r="J26850">
        <v>0</v>
      </c>
      <c r="K26850" t="s">
        <v>103025</v>
      </c>
    </row>
    <row r="26851" spans="1:11" x14ac:dyDescent="0.3">
      <c r="A26851" t="s">
        <v>103026</v>
      </c>
      <c r="C26851" t="s">
        <v>27</v>
      </c>
      <c r="D26851" t="s">
        <v>103027</v>
      </c>
      <c r="E26851" t="s">
        <v>99661</v>
      </c>
      <c r="F26851" t="s">
        <v>3033</v>
      </c>
      <c r="G26851" t="s">
        <v>42</v>
      </c>
      <c r="H26851">
        <v>0</v>
      </c>
      <c r="I26851">
        <v>0</v>
      </c>
      <c r="J26851">
        <v>0</v>
      </c>
      <c r="K26851" t="s">
        <v>103028</v>
      </c>
    </row>
    <row r="26852" spans="1:11" x14ac:dyDescent="0.3">
      <c r="A26852" t="s">
        <v>103029</v>
      </c>
      <c r="B26852" t="s">
        <v>103030</v>
      </c>
      <c r="C26852" t="s">
        <v>27</v>
      </c>
      <c r="D26852" t="s">
        <v>103031</v>
      </c>
      <c r="E26852" t="s">
        <v>99661</v>
      </c>
      <c r="F26852" t="s">
        <v>22529</v>
      </c>
      <c r="G26852" t="s">
        <v>42</v>
      </c>
      <c r="H26852">
        <v>0</v>
      </c>
      <c r="I26852">
        <v>0</v>
      </c>
      <c r="J26852">
        <v>0</v>
      </c>
      <c r="K26852" t="s">
        <v>103032</v>
      </c>
    </row>
    <row r="26853" spans="1:11" x14ac:dyDescent="0.3">
      <c r="A26853" t="s">
        <v>103033</v>
      </c>
      <c r="B26853" t="s">
        <v>103034</v>
      </c>
      <c r="C26853" t="s">
        <v>27</v>
      </c>
      <c r="D26853" t="s">
        <v>103035</v>
      </c>
      <c r="E26853" t="s">
        <v>99661</v>
      </c>
      <c r="F26853" t="s">
        <v>2595</v>
      </c>
      <c r="G26853" t="s">
        <v>42</v>
      </c>
      <c r="H26853">
        <v>0</v>
      </c>
      <c r="I26853">
        <v>0</v>
      </c>
      <c r="J26853">
        <v>0</v>
      </c>
      <c r="K26853" t="s">
        <v>103036</v>
      </c>
    </row>
    <row r="26854" spans="1:11" x14ac:dyDescent="0.3">
      <c r="A26854" t="s">
        <v>103037</v>
      </c>
      <c r="B26854" t="s">
        <v>103038</v>
      </c>
      <c r="C26854" t="s">
        <v>27</v>
      </c>
      <c r="D26854" t="s">
        <v>103039</v>
      </c>
      <c r="E26854" t="s">
        <v>99661</v>
      </c>
      <c r="F26854" t="s">
        <v>27248</v>
      </c>
      <c r="G26854" t="s">
        <v>42</v>
      </c>
      <c r="H26854">
        <v>0</v>
      </c>
      <c r="I26854">
        <v>0</v>
      </c>
      <c r="J26854">
        <v>0</v>
      </c>
      <c r="K26854" t="s">
        <v>103040</v>
      </c>
    </row>
    <row r="26855" spans="1:11" x14ac:dyDescent="0.3">
      <c r="A26855" t="s">
        <v>103041</v>
      </c>
      <c r="C26855" t="s">
        <v>27</v>
      </c>
      <c r="D26855" t="s">
        <v>102971</v>
      </c>
      <c r="E26855" t="s">
        <v>99661</v>
      </c>
      <c r="F26855" t="s">
        <v>4875</v>
      </c>
      <c r="G26855" t="s">
        <v>42</v>
      </c>
      <c r="H26855">
        <v>0</v>
      </c>
      <c r="I26855">
        <v>0</v>
      </c>
      <c r="J26855">
        <v>0</v>
      </c>
      <c r="K26855" t="s">
        <v>103042</v>
      </c>
    </row>
    <row r="26856" spans="1:11" x14ac:dyDescent="0.3">
      <c r="A26856" t="s">
        <v>103043</v>
      </c>
      <c r="B26856" t="s">
        <v>103044</v>
      </c>
      <c r="C26856" t="s">
        <v>27</v>
      </c>
      <c r="D26856" t="s">
        <v>103045</v>
      </c>
      <c r="E26856" t="s">
        <v>99661</v>
      </c>
      <c r="F26856" t="s">
        <v>10848</v>
      </c>
      <c r="G26856" t="s">
        <v>42</v>
      </c>
      <c r="H26856">
        <v>0</v>
      </c>
      <c r="I26856">
        <v>0</v>
      </c>
      <c r="J26856">
        <v>0</v>
      </c>
      <c r="K26856" t="s">
        <v>103046</v>
      </c>
    </row>
    <row r="26857" spans="1:11" x14ac:dyDescent="0.3">
      <c r="A26857" t="s">
        <v>103047</v>
      </c>
      <c r="B26857" t="s">
        <v>103048</v>
      </c>
      <c r="C26857" t="s">
        <v>27</v>
      </c>
      <c r="D26857" t="s">
        <v>103049</v>
      </c>
      <c r="E26857" t="s">
        <v>99661</v>
      </c>
      <c r="F26857" t="s">
        <v>1793</v>
      </c>
      <c r="G26857" t="s">
        <v>42</v>
      </c>
      <c r="H26857">
        <v>0</v>
      </c>
      <c r="I26857">
        <v>0</v>
      </c>
      <c r="J26857">
        <v>0</v>
      </c>
      <c r="K26857" t="s">
        <v>103050</v>
      </c>
    </row>
    <row r="26858" spans="1:11" x14ac:dyDescent="0.3">
      <c r="A26858" t="s">
        <v>103051</v>
      </c>
      <c r="B26858" t="s">
        <v>103052</v>
      </c>
      <c r="C26858" t="s">
        <v>27</v>
      </c>
      <c r="D26858" t="s">
        <v>103053</v>
      </c>
      <c r="E26858" t="s">
        <v>99661</v>
      </c>
      <c r="F26858" t="s">
        <v>412</v>
      </c>
      <c r="G26858" t="s">
        <v>42</v>
      </c>
      <c r="H26858">
        <v>0</v>
      </c>
      <c r="I26858">
        <v>0</v>
      </c>
      <c r="J26858">
        <v>0</v>
      </c>
      <c r="K26858" t="s">
        <v>103054</v>
      </c>
    </row>
    <row r="26859" spans="1:11" x14ac:dyDescent="0.3">
      <c r="A26859" t="s">
        <v>103055</v>
      </c>
      <c r="B26859" t="s">
        <v>103056</v>
      </c>
      <c r="C26859" t="s">
        <v>27</v>
      </c>
      <c r="D26859" t="s">
        <v>103057</v>
      </c>
      <c r="E26859" t="s">
        <v>99661</v>
      </c>
      <c r="F26859" t="s">
        <v>22927</v>
      </c>
      <c r="G26859" t="s">
        <v>42</v>
      </c>
      <c r="H26859">
        <v>0</v>
      </c>
      <c r="I26859">
        <v>0</v>
      </c>
      <c r="J26859">
        <v>0</v>
      </c>
      <c r="K26859" t="s">
        <v>103058</v>
      </c>
    </row>
    <row r="26860" spans="1:11" x14ac:dyDescent="0.3">
      <c r="A26860" t="s">
        <v>103059</v>
      </c>
      <c r="B26860" t="s">
        <v>103060</v>
      </c>
      <c r="C26860" t="s">
        <v>27</v>
      </c>
      <c r="D26860" t="s">
        <v>103061</v>
      </c>
      <c r="E26860" t="s">
        <v>99661</v>
      </c>
      <c r="F26860" t="s">
        <v>7645</v>
      </c>
      <c r="G26860" t="s">
        <v>42</v>
      </c>
      <c r="H26860">
        <v>0</v>
      </c>
      <c r="I26860">
        <v>0</v>
      </c>
      <c r="J26860">
        <v>0</v>
      </c>
      <c r="K26860" t="s">
        <v>103062</v>
      </c>
    </row>
    <row r="26861" spans="1:11" x14ac:dyDescent="0.3">
      <c r="A26861" t="s">
        <v>103063</v>
      </c>
      <c r="B26861" t="s">
        <v>4177</v>
      </c>
      <c r="C26861" t="s">
        <v>27</v>
      </c>
      <c r="D26861" t="s">
        <v>103064</v>
      </c>
      <c r="E26861" t="s">
        <v>99661</v>
      </c>
      <c r="F26861" t="s">
        <v>11510</v>
      </c>
      <c r="G26861" t="s">
        <v>42</v>
      </c>
      <c r="H26861">
        <v>0</v>
      </c>
      <c r="I26861">
        <v>0</v>
      </c>
      <c r="J26861">
        <v>0</v>
      </c>
      <c r="K26861" t="s">
        <v>103065</v>
      </c>
    </row>
    <row r="26862" spans="1:11" x14ac:dyDescent="0.3">
      <c r="A26862" t="s">
        <v>103066</v>
      </c>
      <c r="B26862" t="s">
        <v>103067</v>
      </c>
      <c r="C26862" t="s">
        <v>27</v>
      </c>
      <c r="D26862" t="s">
        <v>103068</v>
      </c>
      <c r="E26862" t="s">
        <v>99661</v>
      </c>
      <c r="F26862" t="s">
        <v>3521</v>
      </c>
      <c r="G26862" t="s">
        <v>42</v>
      </c>
      <c r="H26862">
        <v>0</v>
      </c>
      <c r="I26862">
        <v>0</v>
      </c>
      <c r="J26862">
        <v>0</v>
      </c>
      <c r="K26862" t="s">
        <v>103069</v>
      </c>
    </row>
    <row r="26863" spans="1:11" x14ac:dyDescent="0.3">
      <c r="A26863" t="s">
        <v>103070</v>
      </c>
      <c r="B26863" t="s">
        <v>103071</v>
      </c>
      <c r="C26863" t="s">
        <v>27</v>
      </c>
      <c r="D26863" t="s">
        <v>103072</v>
      </c>
      <c r="E26863" t="s">
        <v>99661</v>
      </c>
      <c r="F26863" t="s">
        <v>54196</v>
      </c>
      <c r="G26863" t="s">
        <v>42</v>
      </c>
      <c r="H26863">
        <v>0</v>
      </c>
      <c r="I26863">
        <v>0</v>
      </c>
      <c r="J26863">
        <v>0</v>
      </c>
      <c r="K26863" t="s">
        <v>103073</v>
      </c>
    </row>
    <row r="26864" spans="1:11" x14ac:dyDescent="0.3">
      <c r="A26864" t="s">
        <v>103074</v>
      </c>
      <c r="B26864" t="s">
        <v>103075</v>
      </c>
      <c r="C26864" t="s">
        <v>27</v>
      </c>
      <c r="D26864" t="s">
        <v>103076</v>
      </c>
      <c r="E26864" t="s">
        <v>99661</v>
      </c>
      <c r="F26864" t="s">
        <v>4100</v>
      </c>
      <c r="G26864" t="s">
        <v>42</v>
      </c>
      <c r="H26864">
        <v>0</v>
      </c>
      <c r="I26864">
        <v>0</v>
      </c>
      <c r="J26864">
        <v>0</v>
      </c>
      <c r="K26864" t="s">
        <v>103077</v>
      </c>
    </row>
    <row r="26865" spans="1:11" x14ac:dyDescent="0.3">
      <c r="A26865" t="s">
        <v>103078</v>
      </c>
      <c r="B26865" t="s">
        <v>103079</v>
      </c>
      <c r="C26865" t="s">
        <v>558</v>
      </c>
      <c r="D26865" t="s">
        <v>103080</v>
      </c>
      <c r="E26865" t="s">
        <v>1090</v>
      </c>
      <c r="F26865" t="s">
        <v>16</v>
      </c>
      <c r="G26865" t="s">
        <v>4960</v>
      </c>
      <c r="H26865">
        <v>0</v>
      </c>
      <c r="I26865">
        <v>0</v>
      </c>
      <c r="J26865">
        <v>0</v>
      </c>
      <c r="K26865" t="s">
        <v>103081</v>
      </c>
    </row>
    <row r="26866" spans="1:11" x14ac:dyDescent="0.3">
      <c r="A26866" t="s">
        <v>103082</v>
      </c>
      <c r="B26866" t="s">
        <v>103083</v>
      </c>
      <c r="C26866" t="s">
        <v>147</v>
      </c>
      <c r="D26866" t="s">
        <v>103084</v>
      </c>
      <c r="E26866" t="s">
        <v>183</v>
      </c>
      <c r="F26866" t="s">
        <v>1013</v>
      </c>
      <c r="G26866" t="s">
        <v>42</v>
      </c>
      <c r="H26866">
        <v>0</v>
      </c>
      <c r="I26866">
        <v>0</v>
      </c>
      <c r="J26866">
        <v>0</v>
      </c>
      <c r="K26866" t="s">
        <v>103085</v>
      </c>
    </row>
    <row r="26867" spans="1:11" x14ac:dyDescent="0.3">
      <c r="A26867" t="s">
        <v>103086</v>
      </c>
      <c r="B26867" t="s">
        <v>99731</v>
      </c>
      <c r="C26867" t="s">
        <v>27</v>
      </c>
      <c r="D26867" t="s">
        <v>103087</v>
      </c>
      <c r="E26867" t="s">
        <v>99661</v>
      </c>
      <c r="F26867" t="s">
        <v>3412</v>
      </c>
      <c r="G26867" t="s">
        <v>42</v>
      </c>
      <c r="H26867">
        <v>0</v>
      </c>
      <c r="I26867">
        <v>0</v>
      </c>
      <c r="J26867">
        <v>0</v>
      </c>
      <c r="K26867" t="s">
        <v>103088</v>
      </c>
    </row>
    <row r="26868" spans="1:11" x14ac:dyDescent="0.3">
      <c r="A26868" t="s">
        <v>103089</v>
      </c>
      <c r="B26868" t="s">
        <v>103090</v>
      </c>
      <c r="C26868" t="s">
        <v>147</v>
      </c>
      <c r="D26868" t="s">
        <v>103091</v>
      </c>
      <c r="E26868" t="s">
        <v>4768</v>
      </c>
      <c r="F26868" t="s">
        <v>2572</v>
      </c>
      <c r="G26868" t="s">
        <v>42</v>
      </c>
      <c r="H26868">
        <v>0</v>
      </c>
      <c r="I26868">
        <v>0</v>
      </c>
      <c r="J26868">
        <v>0</v>
      </c>
      <c r="K26868" t="s">
        <v>103092</v>
      </c>
    </row>
    <row r="26869" spans="1:11" x14ac:dyDescent="0.3">
      <c r="A26869" t="s">
        <v>103093</v>
      </c>
      <c r="B26869" t="s">
        <v>103094</v>
      </c>
      <c r="C26869" t="s">
        <v>147</v>
      </c>
      <c r="D26869" t="s">
        <v>103095</v>
      </c>
      <c r="E26869" t="s">
        <v>4768</v>
      </c>
      <c r="F26869" t="s">
        <v>1143</v>
      </c>
      <c r="G26869" t="s">
        <v>42</v>
      </c>
      <c r="H26869">
        <v>0</v>
      </c>
      <c r="I26869">
        <v>0</v>
      </c>
      <c r="J26869">
        <v>0</v>
      </c>
      <c r="K26869" t="s">
        <v>103096</v>
      </c>
    </row>
    <row r="26870" spans="1:11" x14ac:dyDescent="0.3">
      <c r="A26870" t="s">
        <v>103097</v>
      </c>
      <c r="B26870" t="s">
        <v>103098</v>
      </c>
      <c r="C26870" t="s">
        <v>466</v>
      </c>
      <c r="D26870" t="s">
        <v>103099</v>
      </c>
      <c r="E26870" t="s">
        <v>98383</v>
      </c>
      <c r="F26870" t="s">
        <v>2272</v>
      </c>
      <c r="G26870" t="s">
        <v>42</v>
      </c>
      <c r="H26870">
        <v>0</v>
      </c>
      <c r="I26870">
        <v>0</v>
      </c>
      <c r="J26870">
        <v>0</v>
      </c>
      <c r="K26870" t="s">
        <v>103100</v>
      </c>
    </row>
    <row r="26871" spans="1:11" x14ac:dyDescent="0.3">
      <c r="A26871" t="s">
        <v>103101</v>
      </c>
      <c r="B26871" t="s">
        <v>103102</v>
      </c>
      <c r="C26871" t="s">
        <v>147</v>
      </c>
      <c r="D26871" t="s">
        <v>103103</v>
      </c>
      <c r="E26871" t="s">
        <v>4768</v>
      </c>
      <c r="F26871" t="s">
        <v>10022</v>
      </c>
      <c r="G26871" t="s">
        <v>42</v>
      </c>
      <c r="H26871">
        <v>0</v>
      </c>
      <c r="I26871">
        <v>0</v>
      </c>
      <c r="J26871">
        <v>0</v>
      </c>
      <c r="K26871" t="s">
        <v>103104</v>
      </c>
    </row>
    <row r="26872" spans="1:11" x14ac:dyDescent="0.3">
      <c r="A26872" t="s">
        <v>103105</v>
      </c>
      <c r="B26872" t="s">
        <v>103106</v>
      </c>
      <c r="C26872" t="s">
        <v>147</v>
      </c>
      <c r="D26872" t="s">
        <v>103107</v>
      </c>
      <c r="E26872" t="s">
        <v>4768</v>
      </c>
      <c r="F26872" t="s">
        <v>4336</v>
      </c>
      <c r="G26872" t="s">
        <v>42</v>
      </c>
      <c r="H26872">
        <v>0</v>
      </c>
      <c r="I26872">
        <v>0</v>
      </c>
      <c r="J26872">
        <v>0</v>
      </c>
      <c r="K26872" t="s">
        <v>103108</v>
      </c>
    </row>
    <row r="26873" spans="1:11" x14ac:dyDescent="0.3">
      <c r="A26873" t="s">
        <v>103109</v>
      </c>
      <c r="B26873" t="s">
        <v>103110</v>
      </c>
      <c r="C26873" t="s">
        <v>27</v>
      </c>
      <c r="D26873" t="s">
        <v>103111</v>
      </c>
      <c r="E26873" t="s">
        <v>99661</v>
      </c>
      <c r="F26873" t="s">
        <v>16</v>
      </c>
      <c r="G26873" t="s">
        <v>3624</v>
      </c>
      <c r="H26873">
        <v>0</v>
      </c>
      <c r="I26873">
        <v>0</v>
      </c>
      <c r="J26873">
        <v>0</v>
      </c>
      <c r="K26873" t="s">
        <v>103112</v>
      </c>
    </row>
    <row r="26874" spans="1:11" x14ac:dyDescent="0.3">
      <c r="A26874" t="s">
        <v>103113</v>
      </c>
      <c r="B26874" t="s">
        <v>103114</v>
      </c>
      <c r="C26874" t="s">
        <v>27</v>
      </c>
      <c r="D26874" t="s">
        <v>103115</v>
      </c>
      <c r="E26874" t="s">
        <v>99661</v>
      </c>
      <c r="F26874" t="s">
        <v>14077</v>
      </c>
      <c r="G26874" t="s">
        <v>42</v>
      </c>
      <c r="H26874">
        <v>0</v>
      </c>
      <c r="I26874">
        <v>0</v>
      </c>
      <c r="J26874">
        <v>0</v>
      </c>
      <c r="K26874" t="s">
        <v>103116</v>
      </c>
    </row>
    <row r="26875" spans="1:11" x14ac:dyDescent="0.3">
      <c r="A26875" t="s">
        <v>103117</v>
      </c>
      <c r="B26875" t="s">
        <v>103118</v>
      </c>
      <c r="C26875" t="s">
        <v>27</v>
      </c>
      <c r="D26875" t="s">
        <v>103119</v>
      </c>
      <c r="E26875" t="s">
        <v>99661</v>
      </c>
      <c r="F26875" t="s">
        <v>5863</v>
      </c>
      <c r="G26875" t="s">
        <v>42</v>
      </c>
      <c r="H26875">
        <v>0</v>
      </c>
      <c r="I26875">
        <v>0</v>
      </c>
      <c r="J26875">
        <v>0</v>
      </c>
      <c r="K26875" t="s">
        <v>103120</v>
      </c>
    </row>
    <row r="26876" spans="1:11" x14ac:dyDescent="0.3">
      <c r="A26876" t="s">
        <v>103121</v>
      </c>
      <c r="B26876" t="s">
        <v>103122</v>
      </c>
      <c r="C26876" t="s">
        <v>27</v>
      </c>
      <c r="D26876" t="s">
        <v>103123</v>
      </c>
      <c r="E26876" t="s">
        <v>99661</v>
      </c>
      <c r="F26876" t="s">
        <v>7799</v>
      </c>
      <c r="G26876" t="s">
        <v>7342</v>
      </c>
      <c r="H26876">
        <v>0</v>
      </c>
      <c r="I26876">
        <v>0</v>
      </c>
      <c r="J26876">
        <v>0</v>
      </c>
      <c r="K26876" t="s">
        <v>103124</v>
      </c>
    </row>
    <row r="26877" spans="1:11" x14ac:dyDescent="0.3">
      <c r="A26877" t="s">
        <v>103125</v>
      </c>
      <c r="C26877" t="s">
        <v>27</v>
      </c>
      <c r="D26877" t="s">
        <v>103126</v>
      </c>
      <c r="E26877" t="s">
        <v>99661</v>
      </c>
      <c r="F26877" t="s">
        <v>1237</v>
      </c>
      <c r="G26877" t="s">
        <v>42</v>
      </c>
      <c r="H26877">
        <v>0</v>
      </c>
      <c r="I26877">
        <v>0</v>
      </c>
      <c r="J26877">
        <v>0</v>
      </c>
      <c r="K26877" t="s">
        <v>103127</v>
      </c>
    </row>
    <row r="26878" spans="1:11" x14ac:dyDescent="0.3">
      <c r="A26878" t="s">
        <v>103128</v>
      </c>
      <c r="B26878" t="s">
        <v>103129</v>
      </c>
      <c r="C26878" t="s">
        <v>27</v>
      </c>
      <c r="D26878" t="s">
        <v>103130</v>
      </c>
      <c r="E26878" t="s">
        <v>99661</v>
      </c>
      <c r="F26878" t="s">
        <v>3484</v>
      </c>
      <c r="G26878" t="s">
        <v>42</v>
      </c>
      <c r="H26878">
        <v>0</v>
      </c>
      <c r="I26878">
        <v>0</v>
      </c>
      <c r="J26878">
        <v>0</v>
      </c>
      <c r="K26878" t="s">
        <v>103131</v>
      </c>
    </row>
    <row r="26879" spans="1:11" x14ac:dyDescent="0.3">
      <c r="A26879" t="s">
        <v>103132</v>
      </c>
      <c r="B26879" t="s">
        <v>103133</v>
      </c>
      <c r="C26879" t="s">
        <v>13</v>
      </c>
      <c r="D26879" t="s">
        <v>103134</v>
      </c>
      <c r="E26879" t="s">
        <v>66626</v>
      </c>
      <c r="F26879" t="s">
        <v>16</v>
      </c>
      <c r="G26879" t="s">
        <v>53369</v>
      </c>
      <c r="H26879">
        <v>0</v>
      </c>
      <c r="I26879">
        <v>0</v>
      </c>
      <c r="J26879">
        <v>0</v>
      </c>
      <c r="K26879" t="s">
        <v>103135</v>
      </c>
    </row>
    <row r="26880" spans="1:11" x14ac:dyDescent="0.3">
      <c r="A26880" t="s">
        <v>103136</v>
      </c>
      <c r="B26880" t="s">
        <v>103137</v>
      </c>
      <c r="C26880" t="s">
        <v>13</v>
      </c>
      <c r="D26880" t="s">
        <v>103138</v>
      </c>
      <c r="E26880" t="s">
        <v>66626</v>
      </c>
      <c r="F26880" t="s">
        <v>16</v>
      </c>
      <c r="G26880" t="s">
        <v>41953</v>
      </c>
      <c r="H26880">
        <v>0</v>
      </c>
      <c r="I26880">
        <v>0</v>
      </c>
      <c r="J26880">
        <v>0</v>
      </c>
      <c r="K26880" t="s">
        <v>103139</v>
      </c>
    </row>
    <row r="26881" spans="1:11" x14ac:dyDescent="0.3">
      <c r="A26881" t="s">
        <v>103140</v>
      </c>
      <c r="B26881" t="s">
        <v>103141</v>
      </c>
      <c r="C26881" t="s">
        <v>13</v>
      </c>
      <c r="D26881" t="s">
        <v>103142</v>
      </c>
      <c r="E26881" t="s">
        <v>66626</v>
      </c>
      <c r="F26881" t="s">
        <v>16</v>
      </c>
      <c r="G26881" t="s">
        <v>33159</v>
      </c>
      <c r="H26881">
        <v>0</v>
      </c>
      <c r="I26881">
        <v>0</v>
      </c>
      <c r="J26881">
        <v>0</v>
      </c>
      <c r="K26881" t="s">
        <v>103143</v>
      </c>
    </row>
    <row r="26882" spans="1:11" x14ac:dyDescent="0.3">
      <c r="A26882" t="s">
        <v>103144</v>
      </c>
      <c r="B26882" t="s">
        <v>103145</v>
      </c>
      <c r="C26882" t="s">
        <v>27</v>
      </c>
      <c r="D26882" t="s">
        <v>103146</v>
      </c>
      <c r="E26882" t="s">
        <v>99661</v>
      </c>
      <c r="F26882" t="s">
        <v>7511</v>
      </c>
      <c r="G26882" t="s">
        <v>42</v>
      </c>
      <c r="H26882">
        <v>0</v>
      </c>
      <c r="I26882">
        <v>0</v>
      </c>
      <c r="J26882">
        <v>0</v>
      </c>
      <c r="K26882" t="s">
        <v>103147</v>
      </c>
    </row>
    <row r="26883" spans="1:11" x14ac:dyDescent="0.3">
      <c r="A26883" t="s">
        <v>103148</v>
      </c>
      <c r="B26883" t="s">
        <v>103149</v>
      </c>
      <c r="C26883" t="s">
        <v>13</v>
      </c>
      <c r="D26883" t="s">
        <v>103150</v>
      </c>
      <c r="E26883" t="s">
        <v>66626</v>
      </c>
      <c r="F26883" t="s">
        <v>16</v>
      </c>
      <c r="G26883" t="s">
        <v>2041</v>
      </c>
      <c r="H26883">
        <v>0</v>
      </c>
      <c r="I26883">
        <v>0</v>
      </c>
      <c r="J26883">
        <v>0</v>
      </c>
      <c r="K26883" t="s">
        <v>103151</v>
      </c>
    </row>
    <row r="26884" spans="1:11" x14ac:dyDescent="0.3">
      <c r="A26884" t="s">
        <v>103152</v>
      </c>
      <c r="B26884" t="s">
        <v>103153</v>
      </c>
      <c r="C26884" t="s">
        <v>13</v>
      </c>
      <c r="D26884" t="s">
        <v>103154</v>
      </c>
      <c r="E26884" t="s">
        <v>66626</v>
      </c>
      <c r="F26884" t="s">
        <v>16</v>
      </c>
      <c r="G26884" t="s">
        <v>31104</v>
      </c>
      <c r="H26884">
        <v>0</v>
      </c>
      <c r="I26884">
        <v>0</v>
      </c>
      <c r="J26884">
        <v>0</v>
      </c>
      <c r="K26884" t="s">
        <v>103155</v>
      </c>
    </row>
    <row r="26885" spans="1:11" x14ac:dyDescent="0.3">
      <c r="A26885" t="s">
        <v>103156</v>
      </c>
      <c r="C26885" t="s">
        <v>27</v>
      </c>
      <c r="D26885" t="s">
        <v>103157</v>
      </c>
      <c r="E26885" t="s">
        <v>99661</v>
      </c>
      <c r="F26885" t="s">
        <v>16</v>
      </c>
      <c r="G26885" t="s">
        <v>4938</v>
      </c>
      <c r="H26885">
        <v>0</v>
      </c>
      <c r="I26885">
        <v>0</v>
      </c>
      <c r="J26885">
        <v>0</v>
      </c>
      <c r="K26885" t="s">
        <v>103158</v>
      </c>
    </row>
    <row r="26886" spans="1:11" x14ac:dyDescent="0.3">
      <c r="A26886" t="s">
        <v>103159</v>
      </c>
      <c r="B26886" t="s">
        <v>103160</v>
      </c>
      <c r="C26886" t="s">
        <v>13</v>
      </c>
      <c r="E26886" t="s">
        <v>66626</v>
      </c>
      <c r="F26886" t="s">
        <v>2437</v>
      </c>
      <c r="G26886" t="s">
        <v>42</v>
      </c>
      <c r="H26886">
        <v>0</v>
      </c>
      <c r="I26886">
        <v>0</v>
      </c>
      <c r="J26886">
        <v>0</v>
      </c>
      <c r="K26886" t="s">
        <v>103161</v>
      </c>
    </row>
    <row r="26887" spans="1:11" x14ac:dyDescent="0.3">
      <c r="A26887" t="s">
        <v>103162</v>
      </c>
      <c r="B26887" t="s">
        <v>103163</v>
      </c>
      <c r="C26887" t="s">
        <v>13</v>
      </c>
      <c r="D26887" t="s">
        <v>103164</v>
      </c>
      <c r="E26887" t="s">
        <v>66626</v>
      </c>
      <c r="F26887" t="s">
        <v>1723</v>
      </c>
      <c r="G26887" t="s">
        <v>42</v>
      </c>
      <c r="H26887">
        <v>0</v>
      </c>
      <c r="I26887">
        <v>0</v>
      </c>
      <c r="J26887">
        <v>0</v>
      </c>
      <c r="K26887" t="s">
        <v>103165</v>
      </c>
    </row>
    <row r="26888" spans="1:11" x14ac:dyDescent="0.3">
      <c r="A26888" t="s">
        <v>103166</v>
      </c>
      <c r="C26888" t="s">
        <v>13</v>
      </c>
      <c r="D26888" t="s">
        <v>103167</v>
      </c>
      <c r="E26888" t="s">
        <v>66626</v>
      </c>
      <c r="F26888" t="s">
        <v>10052</v>
      </c>
      <c r="G26888" t="s">
        <v>42</v>
      </c>
      <c r="H26888">
        <v>0</v>
      </c>
      <c r="I26888">
        <v>0</v>
      </c>
      <c r="J26888">
        <v>0</v>
      </c>
      <c r="K26888" t="s">
        <v>103168</v>
      </c>
    </row>
    <row r="26889" spans="1:11" x14ac:dyDescent="0.3">
      <c r="A26889" t="s">
        <v>103169</v>
      </c>
      <c r="B26889" t="s">
        <v>103170</v>
      </c>
      <c r="C26889" t="s">
        <v>27</v>
      </c>
      <c r="D26889" t="s">
        <v>103171</v>
      </c>
      <c r="E26889" t="s">
        <v>99661</v>
      </c>
      <c r="F26889" t="s">
        <v>7506</v>
      </c>
      <c r="G26889" t="s">
        <v>42</v>
      </c>
      <c r="H26889">
        <v>0</v>
      </c>
      <c r="I26889">
        <v>0</v>
      </c>
      <c r="J26889">
        <v>0</v>
      </c>
      <c r="K26889" t="s">
        <v>103172</v>
      </c>
    </row>
    <row r="26890" spans="1:11" x14ac:dyDescent="0.3">
      <c r="A26890" t="s">
        <v>103173</v>
      </c>
      <c r="B26890" t="s">
        <v>103174</v>
      </c>
      <c r="C26890" t="s">
        <v>13</v>
      </c>
      <c r="D26890" t="s">
        <v>103175</v>
      </c>
      <c r="E26890" t="s">
        <v>66626</v>
      </c>
      <c r="F26890" t="s">
        <v>14077</v>
      </c>
      <c r="G26890" t="s">
        <v>25770</v>
      </c>
      <c r="H26890">
        <v>0</v>
      </c>
      <c r="I26890">
        <v>0</v>
      </c>
      <c r="J26890">
        <v>0</v>
      </c>
      <c r="K26890" t="s">
        <v>103176</v>
      </c>
    </row>
    <row r="26891" spans="1:11" x14ac:dyDescent="0.3">
      <c r="A26891" t="s">
        <v>103177</v>
      </c>
      <c r="B26891" t="s">
        <v>103178</v>
      </c>
      <c r="C26891" t="s">
        <v>13</v>
      </c>
      <c r="D26891" t="s">
        <v>103179</v>
      </c>
      <c r="E26891" t="s">
        <v>66626</v>
      </c>
      <c r="F26891" t="s">
        <v>16</v>
      </c>
      <c r="G26891" t="s">
        <v>8935</v>
      </c>
      <c r="H26891">
        <v>0</v>
      </c>
      <c r="I26891">
        <v>0</v>
      </c>
      <c r="J26891">
        <v>0</v>
      </c>
      <c r="K26891" t="s">
        <v>103180</v>
      </c>
    </row>
    <row r="26892" spans="1:11" x14ac:dyDescent="0.3">
      <c r="A26892" t="s">
        <v>103181</v>
      </c>
      <c r="B26892" t="s">
        <v>103182</v>
      </c>
      <c r="C26892" t="s">
        <v>13</v>
      </c>
      <c r="D26892" t="s">
        <v>103183</v>
      </c>
      <c r="E26892" t="s">
        <v>66626</v>
      </c>
      <c r="F26892" t="s">
        <v>16</v>
      </c>
      <c r="G26892" t="s">
        <v>2065</v>
      </c>
      <c r="H26892">
        <v>0</v>
      </c>
      <c r="I26892">
        <v>0</v>
      </c>
      <c r="J26892">
        <v>0</v>
      </c>
      <c r="K26892" t="s">
        <v>103184</v>
      </c>
    </row>
    <row r="26893" spans="1:11" x14ac:dyDescent="0.3">
      <c r="A26893" t="s">
        <v>103185</v>
      </c>
      <c r="B26893" t="s">
        <v>103186</v>
      </c>
      <c r="C26893" t="s">
        <v>13</v>
      </c>
      <c r="D26893" t="s">
        <v>103187</v>
      </c>
      <c r="E26893" t="s">
        <v>66626</v>
      </c>
      <c r="F26893" t="s">
        <v>16</v>
      </c>
      <c r="G26893" t="s">
        <v>26691</v>
      </c>
      <c r="H26893">
        <v>0</v>
      </c>
      <c r="I26893">
        <v>0</v>
      </c>
      <c r="J26893">
        <v>0</v>
      </c>
      <c r="K26893" t="s">
        <v>103188</v>
      </c>
    </row>
    <row r="26894" spans="1:11" x14ac:dyDescent="0.3">
      <c r="A26894" t="s">
        <v>103189</v>
      </c>
      <c r="B26894" t="s">
        <v>103190</v>
      </c>
      <c r="C26894" t="s">
        <v>13</v>
      </c>
      <c r="D26894" t="s">
        <v>103191</v>
      </c>
      <c r="E26894" t="s">
        <v>66626</v>
      </c>
      <c r="F26894" t="s">
        <v>16</v>
      </c>
      <c r="G26894" t="s">
        <v>6057</v>
      </c>
      <c r="H26894">
        <v>0</v>
      </c>
      <c r="I26894">
        <v>0</v>
      </c>
      <c r="J26894">
        <v>0</v>
      </c>
      <c r="K26894" t="s">
        <v>103192</v>
      </c>
    </row>
    <row r="26895" spans="1:11" x14ac:dyDescent="0.3">
      <c r="A26895" t="s">
        <v>103193</v>
      </c>
      <c r="B26895" t="s">
        <v>103194</v>
      </c>
      <c r="C26895" t="s">
        <v>13</v>
      </c>
      <c r="D26895" t="s">
        <v>103195</v>
      </c>
      <c r="E26895" t="s">
        <v>66626</v>
      </c>
      <c r="F26895" t="s">
        <v>16</v>
      </c>
      <c r="G26895" t="s">
        <v>22293</v>
      </c>
      <c r="H26895">
        <v>0</v>
      </c>
      <c r="I26895">
        <v>0</v>
      </c>
      <c r="J26895">
        <v>0</v>
      </c>
      <c r="K26895" t="s">
        <v>103196</v>
      </c>
    </row>
    <row r="26896" spans="1:11" x14ac:dyDescent="0.3">
      <c r="A26896" t="s">
        <v>103197</v>
      </c>
      <c r="B26896" t="s">
        <v>103198</v>
      </c>
      <c r="C26896" t="s">
        <v>13</v>
      </c>
      <c r="D26896" t="s">
        <v>103199</v>
      </c>
      <c r="E26896" t="s">
        <v>66626</v>
      </c>
      <c r="F26896" t="s">
        <v>16</v>
      </c>
      <c r="G26896" t="s">
        <v>23486</v>
      </c>
      <c r="H26896">
        <v>0</v>
      </c>
      <c r="I26896">
        <v>0</v>
      </c>
      <c r="J26896">
        <v>0</v>
      </c>
      <c r="K26896" t="s">
        <v>103200</v>
      </c>
    </row>
    <row r="26897" spans="1:11" x14ac:dyDescent="0.3">
      <c r="A26897" t="s">
        <v>103201</v>
      </c>
      <c r="B26897" t="s">
        <v>103202</v>
      </c>
      <c r="C26897" t="s">
        <v>13</v>
      </c>
      <c r="D26897" t="s">
        <v>103203</v>
      </c>
      <c r="E26897" t="s">
        <v>66626</v>
      </c>
      <c r="F26897" t="s">
        <v>2770</v>
      </c>
      <c r="G26897" t="s">
        <v>18591</v>
      </c>
      <c r="H26897">
        <v>0</v>
      </c>
      <c r="I26897">
        <v>0</v>
      </c>
      <c r="J26897">
        <v>0</v>
      </c>
      <c r="K26897" t="s">
        <v>103204</v>
      </c>
    </row>
    <row r="26898" spans="1:11" x14ac:dyDescent="0.3">
      <c r="A26898" t="s">
        <v>103205</v>
      </c>
      <c r="C26898" t="s">
        <v>27</v>
      </c>
      <c r="D26898" t="s">
        <v>103206</v>
      </c>
      <c r="E26898" t="s">
        <v>99661</v>
      </c>
      <c r="F26898" t="s">
        <v>3643</v>
      </c>
      <c r="G26898" t="s">
        <v>42</v>
      </c>
      <c r="H26898">
        <v>0</v>
      </c>
      <c r="I26898">
        <v>0</v>
      </c>
      <c r="J26898">
        <v>0</v>
      </c>
      <c r="K26898" t="s">
        <v>103207</v>
      </c>
    </row>
    <row r="26899" spans="1:11" x14ac:dyDescent="0.3">
      <c r="A26899" t="s">
        <v>103208</v>
      </c>
      <c r="B26899" t="s">
        <v>103209</v>
      </c>
      <c r="C26899" t="s">
        <v>13</v>
      </c>
      <c r="D26899" t="s">
        <v>103183</v>
      </c>
      <c r="E26899" t="s">
        <v>66626</v>
      </c>
      <c r="F26899" t="s">
        <v>4261</v>
      </c>
      <c r="G26899" t="s">
        <v>42</v>
      </c>
      <c r="H26899">
        <v>0</v>
      </c>
      <c r="I26899">
        <v>0</v>
      </c>
      <c r="J26899">
        <v>0</v>
      </c>
      <c r="K26899" t="s">
        <v>103210</v>
      </c>
    </row>
    <row r="26900" spans="1:11" x14ac:dyDescent="0.3">
      <c r="A26900" t="s">
        <v>103211</v>
      </c>
      <c r="B26900" t="s">
        <v>103212</v>
      </c>
      <c r="C26900" t="s">
        <v>13</v>
      </c>
      <c r="D26900" t="s">
        <v>103213</v>
      </c>
      <c r="E26900" t="s">
        <v>66626</v>
      </c>
      <c r="F26900" t="s">
        <v>4497</v>
      </c>
      <c r="G26900" t="s">
        <v>42</v>
      </c>
      <c r="H26900">
        <v>0</v>
      </c>
      <c r="I26900">
        <v>0</v>
      </c>
      <c r="J26900">
        <v>0</v>
      </c>
      <c r="K26900" t="s">
        <v>103214</v>
      </c>
    </row>
    <row r="26901" spans="1:11" x14ac:dyDescent="0.3">
      <c r="A26901" t="s">
        <v>103215</v>
      </c>
      <c r="B26901" t="s">
        <v>103216</v>
      </c>
      <c r="C26901" t="s">
        <v>13</v>
      </c>
      <c r="D26901" t="s">
        <v>103217</v>
      </c>
      <c r="E26901" t="s">
        <v>66626</v>
      </c>
      <c r="F26901" t="s">
        <v>1947</v>
      </c>
      <c r="G26901" t="s">
        <v>21073</v>
      </c>
      <c r="H26901">
        <v>0</v>
      </c>
      <c r="I26901">
        <v>0</v>
      </c>
      <c r="J26901">
        <v>0</v>
      </c>
      <c r="K26901" t="s">
        <v>103218</v>
      </c>
    </row>
    <row r="26902" spans="1:11" x14ac:dyDescent="0.3">
      <c r="A26902" t="s">
        <v>103219</v>
      </c>
      <c r="C26902" t="s">
        <v>20</v>
      </c>
      <c r="D26902" t="s">
        <v>103220</v>
      </c>
      <c r="E26902" t="s">
        <v>103221</v>
      </c>
      <c r="F26902" t="s">
        <v>41</v>
      </c>
      <c r="G26902" t="s">
        <v>42</v>
      </c>
      <c r="H26902">
        <v>0</v>
      </c>
      <c r="I26902">
        <v>0</v>
      </c>
      <c r="J26902">
        <v>0</v>
      </c>
      <c r="K26902" t="s">
        <v>103222</v>
      </c>
    </row>
    <row r="26903" spans="1:11" x14ac:dyDescent="0.3">
      <c r="A26903" t="s">
        <v>103223</v>
      </c>
      <c r="B26903" t="s">
        <v>103224</v>
      </c>
      <c r="C26903" t="s">
        <v>13</v>
      </c>
      <c r="D26903" t="s">
        <v>103225</v>
      </c>
      <c r="E26903" t="s">
        <v>66626</v>
      </c>
      <c r="F26903" t="s">
        <v>2237</v>
      </c>
      <c r="G26903" t="s">
        <v>9108</v>
      </c>
      <c r="H26903">
        <v>0</v>
      </c>
      <c r="I26903">
        <v>0</v>
      </c>
      <c r="J26903">
        <v>0</v>
      </c>
      <c r="K26903" t="s">
        <v>103226</v>
      </c>
    </row>
    <row r="26904" spans="1:11" x14ac:dyDescent="0.3">
      <c r="A26904" t="s">
        <v>103227</v>
      </c>
      <c r="B26904" t="s">
        <v>103228</v>
      </c>
      <c r="C26904" t="s">
        <v>20</v>
      </c>
      <c r="D26904" t="s">
        <v>103229</v>
      </c>
      <c r="E26904" t="s">
        <v>62177</v>
      </c>
      <c r="F26904" t="s">
        <v>16</v>
      </c>
      <c r="G26904" t="s">
        <v>6576</v>
      </c>
      <c r="H26904">
        <v>0</v>
      </c>
      <c r="I26904">
        <v>0</v>
      </c>
      <c r="J26904">
        <v>0</v>
      </c>
      <c r="K26904" t="s">
        <v>103230</v>
      </c>
    </row>
    <row r="26905" spans="1:11" x14ac:dyDescent="0.3">
      <c r="A26905" t="s">
        <v>103231</v>
      </c>
      <c r="B26905" t="s">
        <v>103232</v>
      </c>
      <c r="C26905" t="s">
        <v>20</v>
      </c>
      <c r="D26905" t="s">
        <v>103233</v>
      </c>
      <c r="E26905" t="s">
        <v>103221</v>
      </c>
      <c r="F26905" t="s">
        <v>41</v>
      </c>
      <c r="G26905" t="s">
        <v>42</v>
      </c>
      <c r="H26905">
        <v>0</v>
      </c>
      <c r="I26905">
        <v>0</v>
      </c>
      <c r="J26905">
        <v>0</v>
      </c>
      <c r="K26905" t="s">
        <v>103234</v>
      </c>
    </row>
    <row r="26906" spans="1:11" x14ac:dyDescent="0.3">
      <c r="A26906" t="s">
        <v>103235</v>
      </c>
      <c r="B26906" t="s">
        <v>103236</v>
      </c>
      <c r="C26906" t="s">
        <v>466</v>
      </c>
      <c r="D26906" t="s">
        <v>103237</v>
      </c>
      <c r="E26906" t="s">
        <v>98383</v>
      </c>
      <c r="F26906" t="s">
        <v>16</v>
      </c>
      <c r="G26906" t="s">
        <v>8916</v>
      </c>
      <c r="H26906">
        <v>0</v>
      </c>
      <c r="I26906">
        <v>0</v>
      </c>
      <c r="J26906">
        <v>0</v>
      </c>
      <c r="K26906" t="s">
        <v>103238</v>
      </c>
    </row>
    <row r="26907" spans="1:11" x14ac:dyDescent="0.3">
      <c r="A26907" t="s">
        <v>103239</v>
      </c>
      <c r="B26907" t="s">
        <v>103240</v>
      </c>
      <c r="C26907" t="s">
        <v>13</v>
      </c>
      <c r="D26907" t="s">
        <v>103241</v>
      </c>
      <c r="E26907" t="s">
        <v>66626</v>
      </c>
      <c r="F26907" t="s">
        <v>430</v>
      </c>
      <c r="G26907" t="s">
        <v>4754</v>
      </c>
      <c r="H26907">
        <v>0</v>
      </c>
      <c r="I26907">
        <v>0</v>
      </c>
      <c r="J26907">
        <v>0</v>
      </c>
      <c r="K26907" t="s">
        <v>103242</v>
      </c>
    </row>
    <row r="26908" spans="1:11" x14ac:dyDescent="0.3">
      <c r="A26908" t="s">
        <v>103243</v>
      </c>
      <c r="B26908" t="s">
        <v>103244</v>
      </c>
      <c r="C26908" t="s">
        <v>13</v>
      </c>
      <c r="D26908" t="s">
        <v>103245</v>
      </c>
      <c r="E26908" t="s">
        <v>66626</v>
      </c>
      <c r="F26908" t="s">
        <v>16</v>
      </c>
      <c r="G26908" t="s">
        <v>33257</v>
      </c>
      <c r="H26908">
        <v>0</v>
      </c>
      <c r="I26908">
        <v>0</v>
      </c>
      <c r="J26908">
        <v>0</v>
      </c>
      <c r="K26908" t="s">
        <v>103246</v>
      </c>
    </row>
    <row r="26909" spans="1:11" x14ac:dyDescent="0.3">
      <c r="A26909" t="s">
        <v>103247</v>
      </c>
      <c r="B26909" t="s">
        <v>103248</v>
      </c>
      <c r="C26909" t="s">
        <v>13</v>
      </c>
      <c r="D26909" t="s">
        <v>103249</v>
      </c>
      <c r="E26909" t="s">
        <v>66626</v>
      </c>
      <c r="F26909" t="s">
        <v>16</v>
      </c>
      <c r="G26909" t="s">
        <v>33396</v>
      </c>
      <c r="H26909">
        <v>0</v>
      </c>
      <c r="I26909">
        <v>0</v>
      </c>
      <c r="J26909">
        <v>0</v>
      </c>
      <c r="K26909" t="s">
        <v>103250</v>
      </c>
    </row>
    <row r="26910" spans="1:11" x14ac:dyDescent="0.3">
      <c r="A26910" t="s">
        <v>103251</v>
      </c>
      <c r="B26910" t="s">
        <v>103252</v>
      </c>
      <c r="C26910" t="s">
        <v>13</v>
      </c>
      <c r="D26910" t="s">
        <v>103253</v>
      </c>
      <c r="E26910" t="s">
        <v>66626</v>
      </c>
      <c r="F26910" t="s">
        <v>16</v>
      </c>
      <c r="G26910" t="s">
        <v>632</v>
      </c>
      <c r="H26910">
        <v>0</v>
      </c>
      <c r="I26910">
        <v>0</v>
      </c>
      <c r="J26910">
        <v>0</v>
      </c>
      <c r="K26910" t="s">
        <v>103254</v>
      </c>
    </row>
    <row r="26911" spans="1:11" x14ac:dyDescent="0.3">
      <c r="A26911" t="s">
        <v>103255</v>
      </c>
      <c r="B26911" t="s">
        <v>103256</v>
      </c>
      <c r="C26911" t="s">
        <v>20</v>
      </c>
      <c r="D26911" t="s">
        <v>103257</v>
      </c>
      <c r="E26911" t="s">
        <v>62177</v>
      </c>
      <c r="F26911" t="s">
        <v>16</v>
      </c>
      <c r="G26911" t="s">
        <v>3186</v>
      </c>
      <c r="H26911">
        <v>0</v>
      </c>
      <c r="I26911">
        <v>0</v>
      </c>
      <c r="J26911">
        <v>0</v>
      </c>
      <c r="K26911" t="s">
        <v>103258</v>
      </c>
    </row>
    <row r="26912" spans="1:11" x14ac:dyDescent="0.3">
      <c r="A26912" t="s">
        <v>103259</v>
      </c>
      <c r="C26912" t="s">
        <v>147</v>
      </c>
      <c r="D26912" t="s">
        <v>103260</v>
      </c>
      <c r="E26912" t="s">
        <v>4768</v>
      </c>
      <c r="F26912" t="s">
        <v>2595</v>
      </c>
      <c r="G26912" t="s">
        <v>42</v>
      </c>
      <c r="H26912">
        <v>0</v>
      </c>
      <c r="I26912">
        <v>0</v>
      </c>
      <c r="J26912">
        <v>0</v>
      </c>
      <c r="K26912" t="s">
        <v>103261</v>
      </c>
    </row>
    <row r="26913" spans="1:11" x14ac:dyDescent="0.3">
      <c r="A26913" t="s">
        <v>103262</v>
      </c>
      <c r="B26913" t="s">
        <v>103263</v>
      </c>
      <c r="C26913" t="s">
        <v>558</v>
      </c>
      <c r="D26913" t="s">
        <v>103264</v>
      </c>
      <c r="E26913" t="s">
        <v>630</v>
      </c>
      <c r="F26913" t="s">
        <v>3033</v>
      </c>
      <c r="G26913" t="s">
        <v>42</v>
      </c>
      <c r="H26913">
        <v>0</v>
      </c>
      <c r="I26913">
        <v>0</v>
      </c>
      <c r="J26913">
        <v>0</v>
      </c>
      <c r="K26913" t="s">
        <v>103265</v>
      </c>
    </row>
    <row r="26914" spans="1:11" x14ac:dyDescent="0.3">
      <c r="A26914" t="s">
        <v>103266</v>
      </c>
      <c r="C26914" t="s">
        <v>147</v>
      </c>
      <c r="D26914" t="s">
        <v>103267</v>
      </c>
      <c r="E26914" t="s">
        <v>4768</v>
      </c>
      <c r="F26914" t="s">
        <v>3769</v>
      </c>
      <c r="G26914" t="s">
        <v>42</v>
      </c>
      <c r="H26914">
        <v>0</v>
      </c>
      <c r="I26914">
        <v>0</v>
      </c>
      <c r="J26914">
        <v>0</v>
      </c>
      <c r="K26914" t="s">
        <v>103268</v>
      </c>
    </row>
    <row r="26915" spans="1:11" x14ac:dyDescent="0.3">
      <c r="A26915" t="s">
        <v>103269</v>
      </c>
      <c r="C26915" t="s">
        <v>147</v>
      </c>
      <c r="D26915" t="s">
        <v>103270</v>
      </c>
      <c r="E26915" t="s">
        <v>4768</v>
      </c>
      <c r="F26915" t="s">
        <v>5457</v>
      </c>
      <c r="G26915" t="s">
        <v>42</v>
      </c>
      <c r="H26915">
        <v>0</v>
      </c>
      <c r="I26915">
        <v>0</v>
      </c>
      <c r="J26915">
        <v>0</v>
      </c>
      <c r="K26915" t="s">
        <v>103271</v>
      </c>
    </row>
    <row r="26916" spans="1:11" x14ac:dyDescent="0.3">
      <c r="A26916" t="s">
        <v>103272</v>
      </c>
      <c r="C26916" t="s">
        <v>147</v>
      </c>
      <c r="D26916" t="s">
        <v>103273</v>
      </c>
      <c r="E26916" t="s">
        <v>4768</v>
      </c>
      <c r="F26916" t="s">
        <v>13955</v>
      </c>
      <c r="G26916" t="s">
        <v>42</v>
      </c>
      <c r="H26916">
        <v>0</v>
      </c>
      <c r="I26916">
        <v>0</v>
      </c>
      <c r="J26916">
        <v>0</v>
      </c>
      <c r="K26916" t="s">
        <v>103274</v>
      </c>
    </row>
    <row r="26917" spans="1:11" x14ac:dyDescent="0.3">
      <c r="A26917" t="s">
        <v>103275</v>
      </c>
      <c r="B26917" t="s">
        <v>103276</v>
      </c>
      <c r="C26917" t="s">
        <v>13</v>
      </c>
      <c r="D26917" t="s">
        <v>103277</v>
      </c>
      <c r="E26917" t="s">
        <v>66626</v>
      </c>
      <c r="F26917" t="s">
        <v>16</v>
      </c>
      <c r="G26917" t="s">
        <v>4960</v>
      </c>
      <c r="H26917">
        <v>0</v>
      </c>
      <c r="I26917">
        <v>0</v>
      </c>
      <c r="J26917">
        <v>0</v>
      </c>
      <c r="K26917" t="s">
        <v>103278</v>
      </c>
    </row>
    <row r="26918" spans="1:11" x14ac:dyDescent="0.3">
      <c r="A26918" t="s">
        <v>103279</v>
      </c>
      <c r="B26918" t="s">
        <v>103280</v>
      </c>
      <c r="C26918" t="s">
        <v>13</v>
      </c>
      <c r="D26918" t="s">
        <v>103281</v>
      </c>
      <c r="E26918" t="s">
        <v>66626</v>
      </c>
      <c r="F26918" t="s">
        <v>16</v>
      </c>
      <c r="G26918" t="s">
        <v>15804</v>
      </c>
      <c r="H26918">
        <v>0</v>
      </c>
      <c r="I26918">
        <v>0</v>
      </c>
      <c r="J26918">
        <v>0</v>
      </c>
      <c r="K26918" t="s">
        <v>103282</v>
      </c>
    </row>
    <row r="26919" spans="1:11" x14ac:dyDescent="0.3">
      <c r="A26919" t="s">
        <v>103283</v>
      </c>
      <c r="B26919" t="s">
        <v>103284</v>
      </c>
      <c r="C26919" t="s">
        <v>13</v>
      </c>
      <c r="D26919" t="s">
        <v>103285</v>
      </c>
      <c r="E26919" t="s">
        <v>66626</v>
      </c>
      <c r="F26919" t="s">
        <v>16</v>
      </c>
      <c r="G26919" t="s">
        <v>8776</v>
      </c>
      <c r="H26919">
        <v>0</v>
      </c>
      <c r="I26919">
        <v>0</v>
      </c>
      <c r="J26919">
        <v>0</v>
      </c>
      <c r="K26919" t="s">
        <v>103286</v>
      </c>
    </row>
    <row r="26920" spans="1:11" x14ac:dyDescent="0.3">
      <c r="A26920" t="s">
        <v>103287</v>
      </c>
      <c r="B26920" t="s">
        <v>103288</v>
      </c>
      <c r="C26920" t="s">
        <v>27</v>
      </c>
      <c r="D26920" t="s">
        <v>103289</v>
      </c>
      <c r="E26920" t="s">
        <v>99661</v>
      </c>
      <c r="F26920" t="s">
        <v>4336</v>
      </c>
      <c r="G26920" t="s">
        <v>42</v>
      </c>
      <c r="H26920">
        <v>0</v>
      </c>
      <c r="I26920">
        <v>0</v>
      </c>
      <c r="J26920">
        <v>0</v>
      </c>
      <c r="K26920" t="s">
        <v>103290</v>
      </c>
    </row>
    <row r="26921" spans="1:11" x14ac:dyDescent="0.3">
      <c r="A26921" t="s">
        <v>103291</v>
      </c>
      <c r="B26921" t="s">
        <v>103292</v>
      </c>
      <c r="C26921" t="s">
        <v>27</v>
      </c>
      <c r="D26921" t="s">
        <v>103293</v>
      </c>
      <c r="E26921" t="s">
        <v>99661</v>
      </c>
      <c r="F26921" t="s">
        <v>1148</v>
      </c>
      <c r="G26921" t="s">
        <v>756</v>
      </c>
      <c r="H26921">
        <v>0</v>
      </c>
      <c r="I26921">
        <v>0</v>
      </c>
      <c r="J26921">
        <v>0</v>
      </c>
      <c r="K26921" t="s">
        <v>103294</v>
      </c>
    </row>
    <row r="26922" spans="1:11" x14ac:dyDescent="0.3">
      <c r="A26922" t="s">
        <v>103295</v>
      </c>
      <c r="B26922" t="s">
        <v>103296</v>
      </c>
      <c r="C26922" t="s">
        <v>13</v>
      </c>
      <c r="D26922" t="s">
        <v>103297</v>
      </c>
      <c r="E26922" t="s">
        <v>15</v>
      </c>
      <c r="F26922" t="s">
        <v>16</v>
      </c>
      <c r="G26922" t="s">
        <v>60</v>
      </c>
      <c r="H26922">
        <v>0</v>
      </c>
      <c r="I26922">
        <v>0</v>
      </c>
      <c r="J26922">
        <v>0</v>
      </c>
      <c r="K26922" t="s">
        <v>103298</v>
      </c>
    </row>
    <row r="26923" spans="1:11" x14ac:dyDescent="0.3">
      <c r="A26923" t="s">
        <v>103299</v>
      </c>
      <c r="B26923" t="s">
        <v>103300</v>
      </c>
      <c r="C26923" t="s">
        <v>20</v>
      </c>
      <c r="D26923" t="s">
        <v>103301</v>
      </c>
      <c r="E26923" t="s">
        <v>59</v>
      </c>
      <c r="F26923" t="s">
        <v>2595</v>
      </c>
      <c r="G26923" t="s">
        <v>42</v>
      </c>
      <c r="H26923">
        <v>0</v>
      </c>
      <c r="I26923">
        <v>0</v>
      </c>
      <c r="J26923">
        <v>0</v>
      </c>
      <c r="K26923" t="s">
        <v>103302</v>
      </c>
    </row>
    <row r="26924" spans="1:11" x14ac:dyDescent="0.3">
      <c r="A26924" t="s">
        <v>103303</v>
      </c>
      <c r="B26924" t="s">
        <v>103304</v>
      </c>
      <c r="C26924" t="s">
        <v>27</v>
      </c>
      <c r="D26924" t="s">
        <v>103305</v>
      </c>
      <c r="E26924" t="s">
        <v>99661</v>
      </c>
      <c r="F26924" t="s">
        <v>2454</v>
      </c>
      <c r="G26924" t="s">
        <v>42</v>
      </c>
      <c r="H26924">
        <v>0</v>
      </c>
      <c r="I26924">
        <v>0</v>
      </c>
      <c r="J26924">
        <v>0</v>
      </c>
      <c r="K26924" t="s">
        <v>103306</v>
      </c>
    </row>
    <row r="26925" spans="1:11" x14ac:dyDescent="0.3">
      <c r="A26925" t="s">
        <v>103307</v>
      </c>
      <c r="B26925" t="s">
        <v>103308</v>
      </c>
      <c r="C26925" t="s">
        <v>27</v>
      </c>
      <c r="D26925" t="s">
        <v>103309</v>
      </c>
      <c r="E26925" t="s">
        <v>99661</v>
      </c>
      <c r="F26925" t="s">
        <v>389</v>
      </c>
      <c r="G26925" t="s">
        <v>42</v>
      </c>
      <c r="H26925">
        <v>0</v>
      </c>
      <c r="I26925">
        <v>0</v>
      </c>
      <c r="J26925">
        <v>0</v>
      </c>
      <c r="K26925" t="s">
        <v>103310</v>
      </c>
    </row>
    <row r="26926" spans="1:11" x14ac:dyDescent="0.3">
      <c r="A26926" t="s">
        <v>103311</v>
      </c>
      <c r="B26926" t="s">
        <v>103312</v>
      </c>
      <c r="C26926" t="s">
        <v>27</v>
      </c>
      <c r="D26926" t="s">
        <v>103313</v>
      </c>
      <c r="E26926" t="s">
        <v>99661</v>
      </c>
      <c r="F26926" t="s">
        <v>14077</v>
      </c>
      <c r="G26926" t="s">
        <v>42</v>
      </c>
      <c r="H26926">
        <v>0</v>
      </c>
      <c r="I26926">
        <v>0</v>
      </c>
      <c r="J26926">
        <v>0</v>
      </c>
      <c r="K26926" t="s">
        <v>103314</v>
      </c>
    </row>
    <row r="26927" spans="1:11" x14ac:dyDescent="0.3">
      <c r="A26927" t="s">
        <v>103315</v>
      </c>
      <c r="B26927" t="s">
        <v>103316</v>
      </c>
      <c r="C26927" t="s">
        <v>27</v>
      </c>
      <c r="D26927" t="s">
        <v>103317</v>
      </c>
      <c r="E26927" t="s">
        <v>99661</v>
      </c>
      <c r="F26927" t="s">
        <v>7049</v>
      </c>
      <c r="G26927" t="s">
        <v>42</v>
      </c>
      <c r="H26927">
        <v>0</v>
      </c>
      <c r="I26927">
        <v>0</v>
      </c>
      <c r="J26927">
        <v>0</v>
      </c>
      <c r="K26927" t="s">
        <v>103318</v>
      </c>
    </row>
    <row r="26928" spans="1:11" x14ac:dyDescent="0.3">
      <c r="A26928" t="s">
        <v>103319</v>
      </c>
      <c r="B26928" t="s">
        <v>103320</v>
      </c>
      <c r="C26928" t="s">
        <v>27</v>
      </c>
      <c r="D26928" t="s">
        <v>103321</v>
      </c>
      <c r="E26928" t="s">
        <v>99661</v>
      </c>
      <c r="F26928" t="s">
        <v>15706</v>
      </c>
      <c r="G26928" t="s">
        <v>42</v>
      </c>
      <c r="H26928">
        <v>0</v>
      </c>
      <c r="I26928">
        <v>0</v>
      </c>
      <c r="J26928">
        <v>0</v>
      </c>
      <c r="K26928" t="s">
        <v>103322</v>
      </c>
    </row>
    <row r="26929" spans="1:11" x14ac:dyDescent="0.3">
      <c r="A26929" t="s">
        <v>103323</v>
      </c>
      <c r="B26929" t="s">
        <v>103324</v>
      </c>
      <c r="C26929" t="s">
        <v>27</v>
      </c>
      <c r="D26929" t="s">
        <v>103325</v>
      </c>
      <c r="E26929" t="s">
        <v>99661</v>
      </c>
      <c r="F26929" t="s">
        <v>9398</v>
      </c>
      <c r="G26929" t="s">
        <v>1894</v>
      </c>
      <c r="H26929">
        <v>0</v>
      </c>
      <c r="I26929">
        <v>0</v>
      </c>
      <c r="J26929">
        <v>0</v>
      </c>
      <c r="K26929" t="s">
        <v>103326</v>
      </c>
    </row>
    <row r="26930" spans="1:11" x14ac:dyDescent="0.3">
      <c r="A26930" t="s">
        <v>103327</v>
      </c>
      <c r="B26930" t="s">
        <v>103328</v>
      </c>
      <c r="C26930" t="s">
        <v>27</v>
      </c>
      <c r="D26930" t="s">
        <v>103329</v>
      </c>
      <c r="E26930" t="s">
        <v>99661</v>
      </c>
      <c r="F26930" t="s">
        <v>14447</v>
      </c>
      <c r="G26930" t="s">
        <v>42</v>
      </c>
      <c r="H26930">
        <v>0</v>
      </c>
      <c r="I26930">
        <v>0</v>
      </c>
      <c r="J26930">
        <v>0</v>
      </c>
      <c r="K26930" t="s">
        <v>103330</v>
      </c>
    </row>
    <row r="26931" spans="1:11" x14ac:dyDescent="0.3">
      <c r="A26931" t="s">
        <v>103331</v>
      </c>
      <c r="B26931" t="s">
        <v>103332</v>
      </c>
      <c r="C26931" t="s">
        <v>27</v>
      </c>
      <c r="D26931" t="s">
        <v>103333</v>
      </c>
      <c r="E26931" t="s">
        <v>99661</v>
      </c>
      <c r="F26931" t="s">
        <v>16012</v>
      </c>
      <c r="G26931" t="s">
        <v>42</v>
      </c>
      <c r="H26931">
        <v>0</v>
      </c>
      <c r="I26931">
        <v>0</v>
      </c>
      <c r="J26931">
        <v>0</v>
      </c>
      <c r="K26931" t="s">
        <v>103334</v>
      </c>
    </row>
    <row r="26932" spans="1:11" x14ac:dyDescent="0.3">
      <c r="A26932" t="s">
        <v>103335</v>
      </c>
      <c r="B26932" t="s">
        <v>103336</v>
      </c>
      <c r="C26932" t="s">
        <v>558</v>
      </c>
      <c r="D26932" t="s">
        <v>103337</v>
      </c>
      <c r="E26932" t="s">
        <v>754</v>
      </c>
      <c r="F26932" t="s">
        <v>7156</v>
      </c>
      <c r="G26932" t="s">
        <v>42</v>
      </c>
      <c r="H26932">
        <v>0</v>
      </c>
      <c r="I26932">
        <v>0</v>
      </c>
      <c r="J26932">
        <v>0</v>
      </c>
      <c r="K26932" t="s">
        <v>103338</v>
      </c>
    </row>
    <row r="26933" spans="1:11" x14ac:dyDescent="0.3">
      <c r="A26933" t="s">
        <v>103339</v>
      </c>
      <c r="B26933" t="s">
        <v>103340</v>
      </c>
      <c r="C26933" t="s">
        <v>27</v>
      </c>
      <c r="D26933" t="s">
        <v>103341</v>
      </c>
      <c r="E26933" t="s">
        <v>99661</v>
      </c>
      <c r="F26933" t="s">
        <v>16</v>
      </c>
      <c r="G26933" t="s">
        <v>1639</v>
      </c>
      <c r="H26933">
        <v>0</v>
      </c>
      <c r="I26933">
        <v>0</v>
      </c>
      <c r="J26933">
        <v>0</v>
      </c>
      <c r="K26933" t="s">
        <v>103342</v>
      </c>
    </row>
    <row r="26934" spans="1:11" x14ac:dyDescent="0.3">
      <c r="A26934" t="s">
        <v>103343</v>
      </c>
      <c r="B26934" t="s">
        <v>103344</v>
      </c>
      <c r="C26934" t="s">
        <v>27</v>
      </c>
      <c r="D26934" t="s">
        <v>103345</v>
      </c>
      <c r="E26934" t="s">
        <v>99661</v>
      </c>
      <c r="F26934" t="s">
        <v>16</v>
      </c>
      <c r="G26934" t="s">
        <v>50545</v>
      </c>
      <c r="H26934">
        <v>0</v>
      </c>
      <c r="I26934">
        <v>0</v>
      </c>
      <c r="J26934">
        <v>0</v>
      </c>
      <c r="K26934" t="s">
        <v>103346</v>
      </c>
    </row>
    <row r="26935" spans="1:11" x14ac:dyDescent="0.3">
      <c r="A26935" t="s">
        <v>103347</v>
      </c>
      <c r="B26935" t="s">
        <v>103348</v>
      </c>
      <c r="C26935" t="s">
        <v>27</v>
      </c>
      <c r="D26935" t="s">
        <v>103349</v>
      </c>
      <c r="E26935" t="s">
        <v>99661</v>
      </c>
      <c r="F26935" t="s">
        <v>16</v>
      </c>
      <c r="G26935" t="s">
        <v>20948</v>
      </c>
      <c r="H26935">
        <v>0</v>
      </c>
      <c r="I26935">
        <v>0</v>
      </c>
      <c r="J26935">
        <v>0</v>
      </c>
      <c r="K26935" t="s">
        <v>103350</v>
      </c>
    </row>
    <row r="26936" spans="1:11" x14ac:dyDescent="0.3">
      <c r="A26936" t="s">
        <v>103351</v>
      </c>
      <c r="B26936" t="s">
        <v>103352</v>
      </c>
      <c r="C26936" t="s">
        <v>27</v>
      </c>
      <c r="D26936" t="s">
        <v>103353</v>
      </c>
      <c r="E26936" t="s">
        <v>99661</v>
      </c>
      <c r="F26936" t="s">
        <v>16</v>
      </c>
      <c r="G26936" t="s">
        <v>1463</v>
      </c>
      <c r="H26936">
        <v>0</v>
      </c>
      <c r="I26936">
        <v>0</v>
      </c>
      <c r="J26936">
        <v>0</v>
      </c>
      <c r="K26936" t="s">
        <v>103354</v>
      </c>
    </row>
    <row r="26937" spans="1:11" x14ac:dyDescent="0.3">
      <c r="A26937" t="s">
        <v>103355</v>
      </c>
      <c r="B26937" t="s">
        <v>103356</v>
      </c>
      <c r="C26937" t="s">
        <v>13</v>
      </c>
      <c r="D26937" t="s">
        <v>103357</v>
      </c>
      <c r="E26937" t="s">
        <v>66626</v>
      </c>
      <c r="F26937" t="s">
        <v>16</v>
      </c>
      <c r="G26937" t="s">
        <v>7342</v>
      </c>
      <c r="H26937">
        <v>0</v>
      </c>
      <c r="I26937">
        <v>0</v>
      </c>
      <c r="J26937">
        <v>0</v>
      </c>
      <c r="K26937" t="s">
        <v>103358</v>
      </c>
    </row>
    <row r="26938" spans="1:11" x14ac:dyDescent="0.3">
      <c r="A26938" t="s">
        <v>103359</v>
      </c>
      <c r="B26938" t="s">
        <v>103360</v>
      </c>
      <c r="C26938" t="s">
        <v>20</v>
      </c>
      <c r="D26938" t="s">
        <v>103361</v>
      </c>
      <c r="E26938" t="s">
        <v>14059</v>
      </c>
      <c r="F26938" t="s">
        <v>5696</v>
      </c>
      <c r="G26938" t="s">
        <v>42</v>
      </c>
      <c r="H26938">
        <v>0</v>
      </c>
      <c r="I26938">
        <v>0</v>
      </c>
      <c r="J26938">
        <v>0</v>
      </c>
      <c r="K26938" t="s">
        <v>103362</v>
      </c>
    </row>
    <row r="26939" spans="1:11" x14ac:dyDescent="0.3">
      <c r="A26939" t="s">
        <v>103363</v>
      </c>
      <c r="B26939" t="s">
        <v>53443</v>
      </c>
      <c r="C26939" t="s">
        <v>13</v>
      </c>
      <c r="D26939" t="s">
        <v>103364</v>
      </c>
      <c r="E26939" t="s">
        <v>66626</v>
      </c>
      <c r="F26939" t="s">
        <v>16</v>
      </c>
      <c r="G26939" t="s">
        <v>2968</v>
      </c>
      <c r="H26939">
        <v>0</v>
      </c>
      <c r="I26939">
        <v>0</v>
      </c>
      <c r="J26939">
        <v>0</v>
      </c>
      <c r="K26939" t="s">
        <v>103365</v>
      </c>
    </row>
    <row r="26940" spans="1:11" x14ac:dyDescent="0.3">
      <c r="A26940" t="s">
        <v>103366</v>
      </c>
      <c r="B26940" t="s">
        <v>103367</v>
      </c>
      <c r="C26940" t="s">
        <v>13</v>
      </c>
      <c r="D26940" t="s">
        <v>103368</v>
      </c>
      <c r="E26940" t="s">
        <v>66626</v>
      </c>
      <c r="F26940" t="s">
        <v>16</v>
      </c>
      <c r="G26940" t="s">
        <v>40521</v>
      </c>
      <c r="H26940">
        <v>0</v>
      </c>
      <c r="I26940">
        <v>0</v>
      </c>
      <c r="J26940">
        <v>0</v>
      </c>
      <c r="K26940" t="s">
        <v>103369</v>
      </c>
    </row>
    <row r="26941" spans="1:11" x14ac:dyDescent="0.3">
      <c r="A26941" t="s">
        <v>103370</v>
      </c>
      <c r="B26941" t="s">
        <v>103371</v>
      </c>
      <c r="C26941" t="s">
        <v>27</v>
      </c>
      <c r="D26941" t="s">
        <v>103372</v>
      </c>
      <c r="E26941" t="s">
        <v>99661</v>
      </c>
      <c r="F26941" t="s">
        <v>1845</v>
      </c>
      <c r="G26941" t="s">
        <v>42</v>
      </c>
      <c r="H26941">
        <v>0</v>
      </c>
      <c r="I26941">
        <v>0</v>
      </c>
      <c r="J26941">
        <v>0</v>
      </c>
      <c r="K26941" t="s">
        <v>103373</v>
      </c>
    </row>
    <row r="26942" spans="1:11" x14ac:dyDescent="0.3">
      <c r="A26942" t="s">
        <v>103374</v>
      </c>
      <c r="C26942" t="s">
        <v>27</v>
      </c>
      <c r="D26942" t="s">
        <v>103375</v>
      </c>
      <c r="E26942" t="s">
        <v>99661</v>
      </c>
      <c r="F26942" t="s">
        <v>26139</v>
      </c>
      <c r="G26942" t="s">
        <v>42</v>
      </c>
      <c r="H26942">
        <v>0</v>
      </c>
      <c r="I26942">
        <v>0</v>
      </c>
      <c r="J26942">
        <v>0</v>
      </c>
      <c r="K26942" t="s">
        <v>103376</v>
      </c>
    </row>
    <row r="26943" spans="1:11" x14ac:dyDescent="0.3">
      <c r="A26943" t="s">
        <v>103377</v>
      </c>
      <c r="B26943" t="s">
        <v>103378</v>
      </c>
      <c r="C26943" t="s">
        <v>27</v>
      </c>
      <c r="D26943" t="s">
        <v>103379</v>
      </c>
      <c r="E26943" t="s">
        <v>99661</v>
      </c>
      <c r="F26943" t="s">
        <v>3944</v>
      </c>
      <c r="G26943" t="s">
        <v>42</v>
      </c>
      <c r="H26943">
        <v>0</v>
      </c>
      <c r="I26943">
        <v>0</v>
      </c>
      <c r="J26943">
        <v>0</v>
      </c>
      <c r="K26943" t="s">
        <v>103380</v>
      </c>
    </row>
    <row r="26944" spans="1:11" x14ac:dyDescent="0.3">
      <c r="A26944" t="s">
        <v>103381</v>
      </c>
      <c r="B26944" t="s">
        <v>103382</v>
      </c>
      <c r="C26944" t="s">
        <v>27</v>
      </c>
      <c r="D26944" t="s">
        <v>103383</v>
      </c>
      <c r="E26944" t="s">
        <v>99661</v>
      </c>
      <c r="F26944" t="s">
        <v>25281</v>
      </c>
      <c r="G26944" t="s">
        <v>42</v>
      </c>
      <c r="H26944">
        <v>0</v>
      </c>
      <c r="I26944">
        <v>0</v>
      </c>
      <c r="J26944">
        <v>0</v>
      </c>
      <c r="K26944" t="s">
        <v>103384</v>
      </c>
    </row>
    <row r="26945" spans="1:11" x14ac:dyDescent="0.3">
      <c r="A26945" t="s">
        <v>103385</v>
      </c>
      <c r="C26945" t="s">
        <v>27</v>
      </c>
      <c r="D26945" t="s">
        <v>103386</v>
      </c>
      <c r="E26945" t="s">
        <v>99661</v>
      </c>
      <c r="F26945" t="s">
        <v>9405</v>
      </c>
      <c r="G26945" t="s">
        <v>42</v>
      </c>
      <c r="H26945">
        <v>0</v>
      </c>
      <c r="I26945">
        <v>0</v>
      </c>
      <c r="J26945">
        <v>0</v>
      </c>
      <c r="K26945" t="s">
        <v>103387</v>
      </c>
    </row>
    <row r="26946" spans="1:11" x14ac:dyDescent="0.3">
      <c r="A26946" t="s">
        <v>103388</v>
      </c>
      <c r="B26946" t="s">
        <v>103389</v>
      </c>
      <c r="C26946" t="s">
        <v>27</v>
      </c>
      <c r="D26946" t="s">
        <v>103390</v>
      </c>
      <c r="E26946" t="s">
        <v>99661</v>
      </c>
      <c r="F26946" t="s">
        <v>1548</v>
      </c>
      <c r="G26946" t="s">
        <v>42</v>
      </c>
      <c r="H26946">
        <v>0</v>
      </c>
      <c r="I26946">
        <v>0</v>
      </c>
      <c r="J26946">
        <v>0</v>
      </c>
      <c r="K26946" t="s">
        <v>103391</v>
      </c>
    </row>
    <row r="26947" spans="1:11" x14ac:dyDescent="0.3">
      <c r="A26947" t="s">
        <v>103392</v>
      </c>
      <c r="B26947" t="s">
        <v>103393</v>
      </c>
      <c r="C26947" t="s">
        <v>27</v>
      </c>
      <c r="D26947" t="s">
        <v>103394</v>
      </c>
      <c r="E26947" t="s">
        <v>99661</v>
      </c>
      <c r="F26947" t="s">
        <v>1850</v>
      </c>
      <c r="G26947" t="s">
        <v>42</v>
      </c>
      <c r="H26947">
        <v>0</v>
      </c>
      <c r="I26947">
        <v>0</v>
      </c>
      <c r="J26947">
        <v>0</v>
      </c>
      <c r="K26947" t="s">
        <v>103395</v>
      </c>
    </row>
    <row r="26948" spans="1:11" x14ac:dyDescent="0.3">
      <c r="A26948" t="s">
        <v>103396</v>
      </c>
      <c r="B26948" t="s">
        <v>103397</v>
      </c>
      <c r="C26948" t="s">
        <v>27</v>
      </c>
      <c r="D26948" t="s">
        <v>103398</v>
      </c>
      <c r="E26948" t="s">
        <v>99661</v>
      </c>
      <c r="F26948" t="s">
        <v>804</v>
      </c>
      <c r="G26948" t="s">
        <v>42</v>
      </c>
      <c r="H26948">
        <v>0</v>
      </c>
      <c r="I26948">
        <v>0</v>
      </c>
      <c r="J26948">
        <v>0</v>
      </c>
      <c r="K26948" t="s">
        <v>103399</v>
      </c>
    </row>
    <row r="26949" spans="1:11" x14ac:dyDescent="0.3">
      <c r="A26949" t="s">
        <v>103400</v>
      </c>
      <c r="B26949" t="s">
        <v>4145</v>
      </c>
      <c r="C26949" t="s">
        <v>558</v>
      </c>
      <c r="D26949" t="s">
        <v>103401</v>
      </c>
      <c r="E26949" t="s">
        <v>1090</v>
      </c>
      <c r="F26949" t="s">
        <v>16</v>
      </c>
      <c r="G26949" t="s">
        <v>756</v>
      </c>
      <c r="H26949">
        <v>0</v>
      </c>
      <c r="I26949">
        <v>0</v>
      </c>
      <c r="J26949">
        <v>0</v>
      </c>
      <c r="K26949" t="s">
        <v>103402</v>
      </c>
    </row>
    <row r="26950" spans="1:11" x14ac:dyDescent="0.3">
      <c r="A26950" t="s">
        <v>103403</v>
      </c>
      <c r="B26950" t="s">
        <v>103404</v>
      </c>
      <c r="C26950" t="s">
        <v>13</v>
      </c>
      <c r="D26950" t="s">
        <v>103405</v>
      </c>
      <c r="E26950" t="s">
        <v>66626</v>
      </c>
      <c r="F26950" t="s">
        <v>16</v>
      </c>
      <c r="G26950" t="s">
        <v>1934</v>
      </c>
      <c r="H26950">
        <v>0</v>
      </c>
      <c r="I26950">
        <v>0</v>
      </c>
      <c r="J26950">
        <v>0</v>
      </c>
      <c r="K26950" t="s">
        <v>103406</v>
      </c>
    </row>
    <row r="26951" spans="1:11" x14ac:dyDescent="0.3">
      <c r="A26951" t="s">
        <v>103407</v>
      </c>
      <c r="B26951" t="s">
        <v>103408</v>
      </c>
      <c r="C26951" t="s">
        <v>20</v>
      </c>
      <c r="D26951" t="s">
        <v>103409</v>
      </c>
      <c r="E26951" t="s">
        <v>62177</v>
      </c>
      <c r="F26951" t="s">
        <v>16</v>
      </c>
      <c r="G26951" t="s">
        <v>17</v>
      </c>
      <c r="H26951">
        <v>0</v>
      </c>
      <c r="I26951">
        <v>0</v>
      </c>
      <c r="J26951">
        <v>0</v>
      </c>
      <c r="K26951" t="s">
        <v>103410</v>
      </c>
    </row>
    <row r="26952" spans="1:11" x14ac:dyDescent="0.3">
      <c r="A26952" t="s">
        <v>103411</v>
      </c>
      <c r="B26952" t="s">
        <v>103412</v>
      </c>
      <c r="C26952" t="s">
        <v>20</v>
      </c>
      <c r="D26952" t="s">
        <v>103413</v>
      </c>
      <c r="E26952" t="s">
        <v>62177</v>
      </c>
      <c r="F26952" t="s">
        <v>20080</v>
      </c>
      <c r="G26952" t="s">
        <v>2506</v>
      </c>
      <c r="H26952">
        <v>0</v>
      </c>
      <c r="I26952">
        <v>0</v>
      </c>
      <c r="J26952">
        <v>0</v>
      </c>
      <c r="K26952" t="s">
        <v>103414</v>
      </c>
    </row>
    <row r="26953" spans="1:11" x14ac:dyDescent="0.3">
      <c r="A26953" t="s">
        <v>103415</v>
      </c>
      <c r="B26953" t="s">
        <v>103416</v>
      </c>
      <c r="C26953" t="s">
        <v>27</v>
      </c>
      <c r="D26953" t="s">
        <v>103417</v>
      </c>
      <c r="E26953" t="s">
        <v>99661</v>
      </c>
      <c r="F26953" t="s">
        <v>14181</v>
      </c>
      <c r="G26953" t="s">
        <v>42</v>
      </c>
      <c r="H26953">
        <v>0</v>
      </c>
      <c r="I26953">
        <v>0</v>
      </c>
      <c r="J26953">
        <v>0</v>
      </c>
      <c r="K26953" t="s">
        <v>103418</v>
      </c>
    </row>
    <row r="26954" spans="1:11" x14ac:dyDescent="0.3">
      <c r="A26954" t="s">
        <v>103419</v>
      </c>
      <c r="B26954" t="s">
        <v>103420</v>
      </c>
      <c r="C26954" t="s">
        <v>27</v>
      </c>
      <c r="D26954" t="s">
        <v>103421</v>
      </c>
      <c r="E26954" t="s">
        <v>99661</v>
      </c>
      <c r="F26954" t="s">
        <v>15706</v>
      </c>
      <c r="G26954" t="s">
        <v>42</v>
      </c>
      <c r="H26954">
        <v>0</v>
      </c>
      <c r="I26954">
        <v>0</v>
      </c>
      <c r="J26954">
        <v>0</v>
      </c>
      <c r="K26954" t="s">
        <v>103422</v>
      </c>
    </row>
    <row r="26955" spans="1:11" x14ac:dyDescent="0.3">
      <c r="A26955" t="s">
        <v>103423</v>
      </c>
      <c r="B26955" t="s">
        <v>103424</v>
      </c>
      <c r="C26955" t="s">
        <v>27</v>
      </c>
      <c r="D26955" t="s">
        <v>103425</v>
      </c>
      <c r="E26955" t="s">
        <v>99661</v>
      </c>
      <c r="F26955" t="s">
        <v>2116</v>
      </c>
      <c r="G26955" t="s">
        <v>42</v>
      </c>
      <c r="H26955">
        <v>0</v>
      </c>
      <c r="I26955">
        <v>0</v>
      </c>
      <c r="J26955">
        <v>0</v>
      </c>
      <c r="K26955" t="s">
        <v>103426</v>
      </c>
    </row>
    <row r="26956" spans="1:11" x14ac:dyDescent="0.3">
      <c r="A26956" t="s">
        <v>103427</v>
      </c>
      <c r="B26956" t="s">
        <v>103428</v>
      </c>
      <c r="C26956" t="s">
        <v>27</v>
      </c>
      <c r="D26956" t="s">
        <v>103429</v>
      </c>
      <c r="E26956" t="s">
        <v>99661</v>
      </c>
      <c r="F26956" t="s">
        <v>13955</v>
      </c>
      <c r="G26956" t="s">
        <v>42</v>
      </c>
      <c r="H26956">
        <v>0</v>
      </c>
      <c r="I26956">
        <v>0</v>
      </c>
      <c r="J26956">
        <v>0</v>
      </c>
      <c r="K26956" t="s">
        <v>103430</v>
      </c>
    </row>
    <row r="26957" spans="1:11" x14ac:dyDescent="0.3">
      <c r="A26957" t="s">
        <v>103431</v>
      </c>
      <c r="B26957" t="s">
        <v>103432</v>
      </c>
      <c r="C26957" t="s">
        <v>27</v>
      </c>
      <c r="D26957" t="s">
        <v>103433</v>
      </c>
      <c r="E26957" t="s">
        <v>99661</v>
      </c>
      <c r="F26957" t="s">
        <v>14780</v>
      </c>
      <c r="G26957" t="s">
        <v>42</v>
      </c>
      <c r="H26957">
        <v>0</v>
      </c>
      <c r="I26957">
        <v>0</v>
      </c>
      <c r="J26957">
        <v>0</v>
      </c>
      <c r="K26957" t="s">
        <v>103434</v>
      </c>
    </row>
    <row r="26958" spans="1:11" x14ac:dyDescent="0.3">
      <c r="A26958" t="s">
        <v>103435</v>
      </c>
      <c r="B26958" t="s">
        <v>103436</v>
      </c>
      <c r="C26958" t="s">
        <v>27</v>
      </c>
      <c r="D26958" t="s">
        <v>103437</v>
      </c>
      <c r="E26958" t="s">
        <v>99661</v>
      </c>
      <c r="F26958" t="s">
        <v>968</v>
      </c>
      <c r="G26958" t="s">
        <v>42</v>
      </c>
      <c r="H26958">
        <v>0</v>
      </c>
      <c r="I26958">
        <v>0</v>
      </c>
      <c r="J26958">
        <v>0</v>
      </c>
      <c r="K26958" t="s">
        <v>103438</v>
      </c>
    </row>
    <row r="26959" spans="1:11" x14ac:dyDescent="0.3">
      <c r="A26959" t="s">
        <v>103439</v>
      </c>
      <c r="B26959" t="s">
        <v>103440</v>
      </c>
      <c r="C26959" t="s">
        <v>27</v>
      </c>
      <c r="D26959" t="s">
        <v>103441</v>
      </c>
      <c r="E26959" t="s">
        <v>99661</v>
      </c>
      <c r="F26959" t="s">
        <v>4920</v>
      </c>
      <c r="G26959" t="s">
        <v>42</v>
      </c>
      <c r="H26959">
        <v>0</v>
      </c>
      <c r="I26959">
        <v>0</v>
      </c>
      <c r="J26959">
        <v>0</v>
      </c>
      <c r="K26959" t="s">
        <v>103442</v>
      </c>
    </row>
    <row r="26960" spans="1:11" x14ac:dyDescent="0.3">
      <c r="A26960" t="s">
        <v>103443</v>
      </c>
      <c r="B26960" t="s">
        <v>103444</v>
      </c>
      <c r="C26960" t="s">
        <v>27</v>
      </c>
      <c r="D26960" t="s">
        <v>103445</v>
      </c>
      <c r="E26960" t="s">
        <v>66626</v>
      </c>
      <c r="F26960" t="s">
        <v>1252</v>
      </c>
      <c r="G26960" t="s">
        <v>42</v>
      </c>
      <c r="H26960">
        <v>0</v>
      </c>
      <c r="I26960">
        <v>0</v>
      </c>
      <c r="J26960">
        <v>0</v>
      </c>
      <c r="K26960" t="s">
        <v>103446</v>
      </c>
    </row>
    <row r="26961" spans="1:11" x14ac:dyDescent="0.3">
      <c r="A26961" t="s">
        <v>103447</v>
      </c>
      <c r="C26961" t="s">
        <v>27</v>
      </c>
      <c r="D26961" t="s">
        <v>103448</v>
      </c>
      <c r="E26961" t="s">
        <v>99661</v>
      </c>
      <c r="F26961" t="s">
        <v>6622</v>
      </c>
      <c r="G26961" t="s">
        <v>42</v>
      </c>
      <c r="H26961">
        <v>0</v>
      </c>
      <c r="I26961">
        <v>0</v>
      </c>
      <c r="J26961">
        <v>0</v>
      </c>
      <c r="K26961" t="s">
        <v>103449</v>
      </c>
    </row>
    <row r="26962" spans="1:11" x14ac:dyDescent="0.3">
      <c r="A26962" t="s">
        <v>103450</v>
      </c>
      <c r="B26962" t="s">
        <v>103451</v>
      </c>
      <c r="C26962" t="s">
        <v>13</v>
      </c>
      <c r="D26962" t="s">
        <v>103364</v>
      </c>
      <c r="E26962" t="s">
        <v>66626</v>
      </c>
      <c r="F26962" t="s">
        <v>4336</v>
      </c>
      <c r="G26962" t="s">
        <v>42</v>
      </c>
      <c r="H26962">
        <v>0</v>
      </c>
      <c r="I26962">
        <v>0</v>
      </c>
      <c r="J26962">
        <v>0</v>
      </c>
      <c r="K26962" t="s">
        <v>103452</v>
      </c>
    </row>
    <row r="26963" spans="1:11" x14ac:dyDescent="0.3">
      <c r="A26963" t="s">
        <v>103453</v>
      </c>
      <c r="C26963" t="s">
        <v>558</v>
      </c>
      <c r="D26963" t="s">
        <v>103454</v>
      </c>
      <c r="E26963" t="s">
        <v>1090</v>
      </c>
      <c r="F26963" t="s">
        <v>16</v>
      </c>
      <c r="G26963" t="s">
        <v>777</v>
      </c>
      <c r="H26963">
        <v>0</v>
      </c>
      <c r="I26963">
        <v>0</v>
      </c>
      <c r="J26963">
        <v>0</v>
      </c>
      <c r="K26963" t="s">
        <v>103455</v>
      </c>
    </row>
    <row r="26964" spans="1:11" x14ac:dyDescent="0.3">
      <c r="A26964" t="s">
        <v>103456</v>
      </c>
      <c r="B26964" t="s">
        <v>103457</v>
      </c>
      <c r="C26964" t="s">
        <v>466</v>
      </c>
      <c r="D26964" t="s">
        <v>103458</v>
      </c>
      <c r="E26964" t="s">
        <v>20624</v>
      </c>
      <c r="F26964" t="s">
        <v>482</v>
      </c>
      <c r="G26964" t="s">
        <v>42</v>
      </c>
      <c r="H26964">
        <v>1</v>
      </c>
      <c r="I26964">
        <v>0</v>
      </c>
      <c r="J26964">
        <v>653</v>
      </c>
      <c r="K26964" t="s">
        <v>103459</v>
      </c>
    </row>
    <row r="26965" spans="1:11" x14ac:dyDescent="0.3">
      <c r="A26965" t="s">
        <v>103460</v>
      </c>
      <c r="B26965" t="s">
        <v>103461</v>
      </c>
      <c r="C26965" t="s">
        <v>27</v>
      </c>
      <c r="D26965" t="s">
        <v>103462</v>
      </c>
      <c r="E26965" t="s">
        <v>99661</v>
      </c>
      <c r="F26965" t="s">
        <v>6383</v>
      </c>
      <c r="G26965" t="s">
        <v>42</v>
      </c>
      <c r="H26965">
        <v>0</v>
      </c>
      <c r="I26965">
        <v>0</v>
      </c>
      <c r="J26965">
        <v>0</v>
      </c>
      <c r="K26965" t="s">
        <v>103463</v>
      </c>
    </row>
    <row r="26966" spans="1:11" x14ac:dyDescent="0.3">
      <c r="A26966" t="s">
        <v>103464</v>
      </c>
      <c r="B26966" t="s">
        <v>103465</v>
      </c>
      <c r="C26966" t="s">
        <v>27</v>
      </c>
      <c r="D26966" t="s">
        <v>103466</v>
      </c>
      <c r="E26966" t="s">
        <v>99661</v>
      </c>
      <c r="F26966" t="s">
        <v>631</v>
      </c>
      <c r="G26966" t="s">
        <v>42</v>
      </c>
      <c r="H26966">
        <v>0</v>
      </c>
      <c r="I26966">
        <v>0</v>
      </c>
      <c r="J26966">
        <v>0</v>
      </c>
      <c r="K26966" t="s">
        <v>103467</v>
      </c>
    </row>
    <row r="26967" spans="1:11" x14ac:dyDescent="0.3">
      <c r="A26967" t="s">
        <v>103468</v>
      </c>
      <c r="B26967" t="s">
        <v>103469</v>
      </c>
      <c r="C26967" t="s">
        <v>27</v>
      </c>
      <c r="D26967" t="s">
        <v>103470</v>
      </c>
      <c r="E26967" t="s">
        <v>99661</v>
      </c>
      <c r="F26967" t="s">
        <v>1662</v>
      </c>
      <c r="G26967" t="s">
        <v>42</v>
      </c>
      <c r="H26967">
        <v>0</v>
      </c>
      <c r="I26967">
        <v>0</v>
      </c>
      <c r="J26967">
        <v>0</v>
      </c>
      <c r="K26967" t="s">
        <v>103471</v>
      </c>
    </row>
    <row r="26968" spans="1:11" x14ac:dyDescent="0.3">
      <c r="A26968" t="s">
        <v>103472</v>
      </c>
      <c r="B26968" t="s">
        <v>103473</v>
      </c>
      <c r="C26968" t="s">
        <v>20</v>
      </c>
      <c r="D26968" t="s">
        <v>103474</v>
      </c>
      <c r="E26968" t="s">
        <v>62177</v>
      </c>
      <c r="F26968" t="s">
        <v>6429</v>
      </c>
      <c r="G26968" t="s">
        <v>42</v>
      </c>
      <c r="H26968">
        <v>0</v>
      </c>
      <c r="I26968">
        <v>0</v>
      </c>
      <c r="J26968">
        <v>0</v>
      </c>
      <c r="K26968" t="s">
        <v>103475</v>
      </c>
    </row>
    <row r="26969" spans="1:11" x14ac:dyDescent="0.3">
      <c r="A26969" t="s">
        <v>103476</v>
      </c>
      <c r="C26969" t="s">
        <v>27</v>
      </c>
      <c r="D26969" t="s">
        <v>103477</v>
      </c>
      <c r="E26969" t="s">
        <v>99661</v>
      </c>
      <c r="F26969" t="s">
        <v>3129</v>
      </c>
      <c r="G26969" t="s">
        <v>42</v>
      </c>
      <c r="H26969">
        <v>0</v>
      </c>
      <c r="I26969">
        <v>0</v>
      </c>
      <c r="J26969">
        <v>0</v>
      </c>
      <c r="K26969" t="s">
        <v>103478</v>
      </c>
    </row>
    <row r="26970" spans="1:11" x14ac:dyDescent="0.3">
      <c r="A26970" t="s">
        <v>103479</v>
      </c>
      <c r="B26970" t="s">
        <v>103480</v>
      </c>
      <c r="C26970" t="s">
        <v>1159</v>
      </c>
      <c r="D26970" t="s">
        <v>103481</v>
      </c>
      <c r="E26970" t="s">
        <v>14853</v>
      </c>
      <c r="F26970" t="s">
        <v>25844</v>
      </c>
      <c r="G26970" t="s">
        <v>42</v>
      </c>
      <c r="H26970">
        <v>0</v>
      </c>
      <c r="I26970">
        <v>0</v>
      </c>
      <c r="J26970">
        <v>0</v>
      </c>
      <c r="K26970" t="s">
        <v>103482</v>
      </c>
    </row>
    <row r="26971" spans="1:11" x14ac:dyDescent="0.3">
      <c r="A26971" t="s">
        <v>103483</v>
      </c>
      <c r="B26971" t="s">
        <v>103484</v>
      </c>
      <c r="C26971" t="s">
        <v>1159</v>
      </c>
      <c r="D26971" t="s">
        <v>103485</v>
      </c>
      <c r="E26971" t="s">
        <v>14853</v>
      </c>
      <c r="F26971" t="s">
        <v>16732</v>
      </c>
      <c r="G26971" t="s">
        <v>42</v>
      </c>
      <c r="H26971">
        <v>0</v>
      </c>
      <c r="I26971">
        <v>0</v>
      </c>
      <c r="J26971">
        <v>0</v>
      </c>
      <c r="K26971" t="s">
        <v>103486</v>
      </c>
    </row>
    <row r="26972" spans="1:11" x14ac:dyDescent="0.3">
      <c r="A26972" t="s">
        <v>103487</v>
      </c>
      <c r="B26972" t="s">
        <v>103488</v>
      </c>
      <c r="C26972" t="s">
        <v>13</v>
      </c>
      <c r="D26972" t="s">
        <v>103489</v>
      </c>
      <c r="E26972" t="s">
        <v>66626</v>
      </c>
      <c r="F26972" t="s">
        <v>16</v>
      </c>
      <c r="G26972" t="s">
        <v>10008</v>
      </c>
      <c r="H26972">
        <v>0</v>
      </c>
      <c r="I26972">
        <v>0</v>
      </c>
      <c r="J26972">
        <v>0</v>
      </c>
      <c r="K26972" t="s">
        <v>103490</v>
      </c>
    </row>
    <row r="26973" spans="1:11" x14ac:dyDescent="0.3">
      <c r="A26973" t="s">
        <v>103491</v>
      </c>
      <c r="B26973" t="s">
        <v>103492</v>
      </c>
      <c r="C26973" t="s">
        <v>27</v>
      </c>
      <c r="D26973" t="s">
        <v>103493</v>
      </c>
      <c r="E26973" t="s">
        <v>99661</v>
      </c>
      <c r="F26973" t="s">
        <v>2835</v>
      </c>
      <c r="G26973" t="s">
        <v>42</v>
      </c>
      <c r="H26973">
        <v>0</v>
      </c>
      <c r="I26973">
        <v>0</v>
      </c>
      <c r="J26973">
        <v>0</v>
      </c>
      <c r="K26973" t="s">
        <v>103494</v>
      </c>
    </row>
    <row r="26974" spans="1:11" x14ac:dyDescent="0.3">
      <c r="A26974" t="s">
        <v>103495</v>
      </c>
      <c r="B26974" t="s">
        <v>103496</v>
      </c>
      <c r="C26974" t="s">
        <v>13</v>
      </c>
      <c r="D26974" t="s">
        <v>103497</v>
      </c>
      <c r="E26974" t="s">
        <v>66626</v>
      </c>
      <c r="F26974" t="s">
        <v>16</v>
      </c>
      <c r="G26974" t="s">
        <v>3624</v>
      </c>
      <c r="H26974">
        <v>0</v>
      </c>
      <c r="I26974">
        <v>0</v>
      </c>
      <c r="J26974">
        <v>0</v>
      </c>
      <c r="K26974" t="s">
        <v>103498</v>
      </c>
    </row>
    <row r="26975" spans="1:11" x14ac:dyDescent="0.3">
      <c r="A26975" t="s">
        <v>103499</v>
      </c>
      <c r="B26975" t="s">
        <v>103500</v>
      </c>
      <c r="C26975" t="s">
        <v>20</v>
      </c>
      <c r="D26975" t="s">
        <v>103501</v>
      </c>
      <c r="E26975" t="s">
        <v>22</v>
      </c>
      <c r="F26975" t="s">
        <v>4643</v>
      </c>
      <c r="G26975" t="s">
        <v>42</v>
      </c>
      <c r="H26975">
        <v>0</v>
      </c>
      <c r="I26975">
        <v>0</v>
      </c>
      <c r="J26975">
        <v>0</v>
      </c>
      <c r="K26975" t="s">
        <v>103502</v>
      </c>
    </row>
    <row r="26976" spans="1:11" x14ac:dyDescent="0.3">
      <c r="A26976" t="s">
        <v>103503</v>
      </c>
      <c r="B26976" t="s">
        <v>103504</v>
      </c>
      <c r="C26976" t="s">
        <v>13</v>
      </c>
      <c r="D26976" t="s">
        <v>103505</v>
      </c>
      <c r="E26976" t="s">
        <v>66626</v>
      </c>
      <c r="F26976" t="s">
        <v>16</v>
      </c>
      <c r="G26976" t="s">
        <v>13809</v>
      </c>
      <c r="H26976">
        <v>0</v>
      </c>
      <c r="I26976">
        <v>0</v>
      </c>
      <c r="J26976">
        <v>0</v>
      </c>
      <c r="K26976" t="s">
        <v>103506</v>
      </c>
    </row>
    <row r="26977" spans="1:11" x14ac:dyDescent="0.3">
      <c r="A26977" t="s">
        <v>103507</v>
      </c>
      <c r="B26977" t="s">
        <v>103508</v>
      </c>
      <c r="C26977" t="s">
        <v>13</v>
      </c>
      <c r="D26977" t="s">
        <v>103509</v>
      </c>
      <c r="E26977" t="s">
        <v>66626</v>
      </c>
      <c r="F26977" t="s">
        <v>16</v>
      </c>
      <c r="G26977" t="s">
        <v>19585</v>
      </c>
      <c r="H26977">
        <v>0</v>
      </c>
      <c r="I26977">
        <v>0</v>
      </c>
      <c r="J26977">
        <v>0</v>
      </c>
      <c r="K26977" t="s">
        <v>103510</v>
      </c>
    </row>
    <row r="26978" spans="1:11" x14ac:dyDescent="0.3">
      <c r="A26978" t="s">
        <v>103511</v>
      </c>
      <c r="B26978" t="s">
        <v>103512</v>
      </c>
      <c r="C26978" t="s">
        <v>13</v>
      </c>
      <c r="D26978" t="s">
        <v>103513</v>
      </c>
      <c r="E26978" t="s">
        <v>66626</v>
      </c>
      <c r="F26978" t="s">
        <v>16</v>
      </c>
      <c r="G26978" t="s">
        <v>2623</v>
      </c>
      <c r="H26978">
        <v>0</v>
      </c>
      <c r="I26978">
        <v>0</v>
      </c>
      <c r="J26978">
        <v>0</v>
      </c>
      <c r="K26978" t="s">
        <v>103514</v>
      </c>
    </row>
    <row r="26979" spans="1:11" x14ac:dyDescent="0.3">
      <c r="A26979" t="s">
        <v>103515</v>
      </c>
      <c r="B26979" t="s">
        <v>103516</v>
      </c>
      <c r="C26979" t="s">
        <v>558</v>
      </c>
      <c r="D26979" t="s">
        <v>103517</v>
      </c>
      <c r="E26979" t="s">
        <v>1090</v>
      </c>
      <c r="F26979" t="s">
        <v>16</v>
      </c>
      <c r="G26979" t="s">
        <v>10121</v>
      </c>
      <c r="H26979">
        <v>0</v>
      </c>
      <c r="I26979">
        <v>0</v>
      </c>
      <c r="J26979">
        <v>0</v>
      </c>
      <c r="K26979" t="s">
        <v>103518</v>
      </c>
    </row>
    <row r="26980" spans="1:11" x14ac:dyDescent="0.3">
      <c r="A26980" t="s">
        <v>103519</v>
      </c>
      <c r="B26980" t="s">
        <v>103520</v>
      </c>
      <c r="C26980" t="s">
        <v>13</v>
      </c>
      <c r="D26980" t="s">
        <v>103521</v>
      </c>
      <c r="E26980" t="s">
        <v>66626</v>
      </c>
      <c r="F26980" t="s">
        <v>16</v>
      </c>
      <c r="G26980" t="s">
        <v>20060</v>
      </c>
      <c r="H26980">
        <v>0</v>
      </c>
      <c r="I26980">
        <v>0</v>
      </c>
      <c r="J26980">
        <v>0</v>
      </c>
      <c r="K26980" t="s">
        <v>103522</v>
      </c>
    </row>
    <row r="26981" spans="1:11" x14ac:dyDescent="0.3">
      <c r="A26981" t="s">
        <v>103523</v>
      </c>
      <c r="B26981" t="s">
        <v>103524</v>
      </c>
      <c r="C26981" t="s">
        <v>27</v>
      </c>
      <c r="D26981" t="s">
        <v>103525</v>
      </c>
      <c r="E26981" t="s">
        <v>99661</v>
      </c>
      <c r="F26981" t="s">
        <v>7622</v>
      </c>
      <c r="G26981" t="s">
        <v>42</v>
      </c>
      <c r="H26981">
        <v>0</v>
      </c>
      <c r="I26981">
        <v>0</v>
      </c>
      <c r="J26981">
        <v>0</v>
      </c>
      <c r="K26981" t="s">
        <v>103526</v>
      </c>
    </row>
    <row r="26982" spans="1:11" x14ac:dyDescent="0.3">
      <c r="A26982" t="s">
        <v>103527</v>
      </c>
      <c r="B26982" t="s">
        <v>103528</v>
      </c>
      <c r="C26982" t="s">
        <v>558</v>
      </c>
      <c r="D26982" t="s">
        <v>103529</v>
      </c>
      <c r="E26982" t="s">
        <v>1090</v>
      </c>
      <c r="F26982" t="s">
        <v>16</v>
      </c>
      <c r="G26982" t="s">
        <v>772</v>
      </c>
      <c r="H26982">
        <v>0</v>
      </c>
      <c r="I26982">
        <v>0</v>
      </c>
      <c r="J26982">
        <v>0</v>
      </c>
      <c r="K26982" t="s">
        <v>103530</v>
      </c>
    </row>
    <row r="26983" spans="1:11" x14ac:dyDescent="0.3">
      <c r="A26983" t="s">
        <v>103531</v>
      </c>
      <c r="B26983" t="s">
        <v>103532</v>
      </c>
      <c r="C26983" t="s">
        <v>147</v>
      </c>
      <c r="D26983" t="s">
        <v>103533</v>
      </c>
      <c r="E26983" t="s">
        <v>4768</v>
      </c>
      <c r="F26983" t="s">
        <v>716</v>
      </c>
      <c r="G26983" t="s">
        <v>42</v>
      </c>
      <c r="H26983">
        <v>0</v>
      </c>
      <c r="I26983">
        <v>0</v>
      </c>
      <c r="J26983">
        <v>0</v>
      </c>
      <c r="K26983" t="s">
        <v>103534</v>
      </c>
    </row>
    <row r="26984" spans="1:11" x14ac:dyDescent="0.3">
      <c r="A26984" t="s">
        <v>103535</v>
      </c>
      <c r="B26984" t="s">
        <v>103536</v>
      </c>
      <c r="C26984" t="s">
        <v>20</v>
      </c>
      <c r="D26984" t="s">
        <v>103537</v>
      </c>
      <c r="E26984" t="s">
        <v>22</v>
      </c>
      <c r="F26984" t="s">
        <v>11510</v>
      </c>
      <c r="G26984" t="s">
        <v>42</v>
      </c>
      <c r="H26984">
        <v>0</v>
      </c>
      <c r="I26984">
        <v>0</v>
      </c>
      <c r="J26984">
        <v>0</v>
      </c>
      <c r="K26984" t="s">
        <v>103538</v>
      </c>
    </row>
    <row r="26985" spans="1:11" x14ac:dyDescent="0.3">
      <c r="A26985" t="s">
        <v>103539</v>
      </c>
      <c r="B26985" t="s">
        <v>103540</v>
      </c>
      <c r="C26985" t="s">
        <v>147</v>
      </c>
      <c r="D26985" t="s">
        <v>103541</v>
      </c>
      <c r="E26985" t="s">
        <v>4768</v>
      </c>
      <c r="F26985" t="s">
        <v>6589</v>
      </c>
      <c r="G26985" t="s">
        <v>2775</v>
      </c>
      <c r="H26985">
        <v>0</v>
      </c>
      <c r="I26985">
        <v>0</v>
      </c>
      <c r="J26985">
        <v>0</v>
      </c>
      <c r="K26985" t="s">
        <v>103542</v>
      </c>
    </row>
    <row r="26986" spans="1:11" x14ac:dyDescent="0.3">
      <c r="A26986" t="s">
        <v>103543</v>
      </c>
      <c r="B26986" t="s">
        <v>103544</v>
      </c>
      <c r="C26986" t="s">
        <v>147</v>
      </c>
      <c r="D26986" t="s">
        <v>103545</v>
      </c>
      <c r="E26986" t="s">
        <v>4768</v>
      </c>
      <c r="F26986" t="s">
        <v>12094</v>
      </c>
      <c r="G26986" t="s">
        <v>42</v>
      </c>
      <c r="H26986">
        <v>0</v>
      </c>
      <c r="I26986">
        <v>0</v>
      </c>
      <c r="J26986">
        <v>0</v>
      </c>
      <c r="K26986" t="s">
        <v>103546</v>
      </c>
    </row>
    <row r="26987" spans="1:11" x14ac:dyDescent="0.3">
      <c r="A26987" t="s">
        <v>103547</v>
      </c>
      <c r="B26987" t="s">
        <v>103548</v>
      </c>
      <c r="C26987" t="s">
        <v>147</v>
      </c>
      <c r="D26987" t="s">
        <v>103549</v>
      </c>
      <c r="E26987" t="s">
        <v>4768</v>
      </c>
      <c r="F26987" t="s">
        <v>1868</v>
      </c>
      <c r="G26987" t="s">
        <v>42</v>
      </c>
      <c r="H26987">
        <v>0</v>
      </c>
      <c r="I26987">
        <v>0</v>
      </c>
      <c r="J26987">
        <v>0</v>
      </c>
      <c r="K26987" t="s">
        <v>103550</v>
      </c>
    </row>
    <row r="26988" spans="1:11" x14ac:dyDescent="0.3">
      <c r="A26988" t="s">
        <v>103551</v>
      </c>
      <c r="B26988" t="s">
        <v>103552</v>
      </c>
      <c r="C26988" t="s">
        <v>20</v>
      </c>
      <c r="D26988" t="s">
        <v>103553</v>
      </c>
      <c r="E26988" t="s">
        <v>62177</v>
      </c>
      <c r="F26988" t="s">
        <v>9116</v>
      </c>
      <c r="G26988" t="s">
        <v>3858</v>
      </c>
      <c r="H26988">
        <v>0</v>
      </c>
      <c r="I26988">
        <v>0</v>
      </c>
      <c r="J26988">
        <v>0</v>
      </c>
      <c r="K26988" t="s">
        <v>103554</v>
      </c>
    </row>
    <row r="26989" spans="1:11" x14ac:dyDescent="0.3">
      <c r="A26989" t="s">
        <v>103555</v>
      </c>
      <c r="B26989" t="s">
        <v>103556</v>
      </c>
      <c r="C26989" t="s">
        <v>466</v>
      </c>
      <c r="D26989" t="s">
        <v>103557</v>
      </c>
      <c r="E26989" t="s">
        <v>98383</v>
      </c>
      <c r="F26989" t="s">
        <v>16</v>
      </c>
      <c r="G26989" t="s">
        <v>35798</v>
      </c>
      <c r="H26989">
        <v>0</v>
      </c>
      <c r="I26989">
        <v>0</v>
      </c>
      <c r="J26989">
        <v>0</v>
      </c>
      <c r="K26989" t="s">
        <v>103558</v>
      </c>
    </row>
    <row r="26990" spans="1:11" x14ac:dyDescent="0.3">
      <c r="A26990" t="s">
        <v>103559</v>
      </c>
      <c r="B26990" t="s">
        <v>103560</v>
      </c>
      <c r="C26990" t="s">
        <v>558</v>
      </c>
      <c r="D26990" t="s">
        <v>103561</v>
      </c>
      <c r="E26990" t="s">
        <v>1090</v>
      </c>
      <c r="F26990" t="s">
        <v>16</v>
      </c>
      <c r="G26990" t="s">
        <v>4520</v>
      </c>
      <c r="H26990">
        <v>0</v>
      </c>
      <c r="I26990">
        <v>0</v>
      </c>
      <c r="J26990">
        <v>0</v>
      </c>
      <c r="K26990" t="s">
        <v>103562</v>
      </c>
    </row>
    <row r="26991" spans="1:11" x14ac:dyDescent="0.3">
      <c r="A26991" t="s">
        <v>103563</v>
      </c>
      <c r="B26991" t="s">
        <v>103564</v>
      </c>
      <c r="C26991" t="s">
        <v>13</v>
      </c>
      <c r="D26991" t="s">
        <v>103565</v>
      </c>
      <c r="E26991" t="s">
        <v>15</v>
      </c>
      <c r="F26991" t="s">
        <v>16</v>
      </c>
      <c r="G26991" t="s">
        <v>2618</v>
      </c>
      <c r="H26991">
        <v>1</v>
      </c>
      <c r="I26991">
        <v>0</v>
      </c>
      <c r="J26991">
        <v>0</v>
      </c>
      <c r="K26991" t="s">
        <v>103566</v>
      </c>
    </row>
    <row r="26992" spans="1:11" x14ac:dyDescent="0.3">
      <c r="A26992" t="s">
        <v>103567</v>
      </c>
      <c r="B26992" t="s">
        <v>103568</v>
      </c>
      <c r="C26992" t="s">
        <v>27</v>
      </c>
      <c r="D26992" t="s">
        <v>103569</v>
      </c>
      <c r="E26992" t="s">
        <v>99661</v>
      </c>
      <c r="F26992" t="s">
        <v>16</v>
      </c>
      <c r="G26992" t="s">
        <v>24305</v>
      </c>
      <c r="H26992">
        <v>0</v>
      </c>
      <c r="I26992">
        <v>0</v>
      </c>
      <c r="J26992">
        <v>0</v>
      </c>
      <c r="K26992" t="s">
        <v>103570</v>
      </c>
    </row>
    <row r="26993" spans="1:11" x14ac:dyDescent="0.3">
      <c r="A26993" t="s">
        <v>103571</v>
      </c>
      <c r="B26993" t="s">
        <v>103572</v>
      </c>
      <c r="C26993" t="s">
        <v>20</v>
      </c>
      <c r="D26993" t="s">
        <v>103573</v>
      </c>
      <c r="E26993" t="s">
        <v>62177</v>
      </c>
      <c r="F26993" t="s">
        <v>3267</v>
      </c>
      <c r="G26993" t="s">
        <v>7717</v>
      </c>
      <c r="H26993">
        <v>0</v>
      </c>
      <c r="I26993">
        <v>0</v>
      </c>
      <c r="J26993">
        <v>0</v>
      </c>
      <c r="K26993" t="s">
        <v>103574</v>
      </c>
    </row>
    <row r="26994" spans="1:11" x14ac:dyDescent="0.3">
      <c r="A26994" t="s">
        <v>103575</v>
      </c>
      <c r="B26994" t="s">
        <v>103576</v>
      </c>
      <c r="C26994" t="s">
        <v>20</v>
      </c>
      <c r="D26994" t="s">
        <v>103577</v>
      </c>
      <c r="E26994" t="s">
        <v>62177</v>
      </c>
      <c r="F26994" t="s">
        <v>9426</v>
      </c>
      <c r="G26994" t="s">
        <v>42</v>
      </c>
      <c r="H26994">
        <v>0</v>
      </c>
      <c r="I26994">
        <v>0</v>
      </c>
      <c r="J26994">
        <v>0</v>
      </c>
      <c r="K26994" t="s">
        <v>103578</v>
      </c>
    </row>
    <row r="26995" spans="1:11" x14ac:dyDescent="0.3">
      <c r="A26995" t="s">
        <v>103579</v>
      </c>
      <c r="B26995" t="s">
        <v>103580</v>
      </c>
      <c r="C26995" t="s">
        <v>20</v>
      </c>
      <c r="D26995" t="s">
        <v>103581</v>
      </c>
      <c r="E26995" t="s">
        <v>62177</v>
      </c>
      <c r="F26995" t="s">
        <v>2770</v>
      </c>
      <c r="G26995" t="s">
        <v>42</v>
      </c>
      <c r="H26995">
        <v>0</v>
      </c>
      <c r="I26995">
        <v>0</v>
      </c>
      <c r="J26995">
        <v>0</v>
      </c>
      <c r="K26995" t="s">
        <v>103582</v>
      </c>
    </row>
    <row r="26996" spans="1:11" x14ac:dyDescent="0.3">
      <c r="A26996" t="s">
        <v>103583</v>
      </c>
      <c r="B26996" t="s">
        <v>103584</v>
      </c>
      <c r="C26996" t="s">
        <v>20</v>
      </c>
      <c r="D26996" t="s">
        <v>103585</v>
      </c>
      <c r="E26996" t="s">
        <v>62177</v>
      </c>
      <c r="F26996" t="s">
        <v>4696</v>
      </c>
      <c r="G26996" t="s">
        <v>42</v>
      </c>
      <c r="H26996">
        <v>0</v>
      </c>
      <c r="I26996">
        <v>0</v>
      </c>
      <c r="J26996">
        <v>0</v>
      </c>
      <c r="K26996" t="s">
        <v>103586</v>
      </c>
    </row>
    <row r="26997" spans="1:11" x14ac:dyDescent="0.3">
      <c r="A26997" t="s">
        <v>103587</v>
      </c>
      <c r="B26997" t="s">
        <v>103588</v>
      </c>
      <c r="C26997" t="s">
        <v>20</v>
      </c>
      <c r="D26997" t="s">
        <v>103589</v>
      </c>
      <c r="E26997" t="s">
        <v>62177</v>
      </c>
      <c r="F26997" t="s">
        <v>16</v>
      </c>
      <c r="G26997" t="s">
        <v>1496</v>
      </c>
      <c r="H26997">
        <v>0</v>
      </c>
      <c r="I26997">
        <v>0</v>
      </c>
      <c r="J26997">
        <v>0</v>
      </c>
      <c r="K26997" t="s">
        <v>103590</v>
      </c>
    </row>
    <row r="26998" spans="1:11" x14ac:dyDescent="0.3">
      <c r="A26998" t="s">
        <v>103591</v>
      </c>
      <c r="B26998" t="s">
        <v>103592</v>
      </c>
      <c r="C26998" t="s">
        <v>20</v>
      </c>
      <c r="D26998" t="s">
        <v>103593</v>
      </c>
      <c r="E26998" t="s">
        <v>62177</v>
      </c>
      <c r="F26998" t="s">
        <v>36739</v>
      </c>
      <c r="G26998" t="s">
        <v>107</v>
      </c>
      <c r="H26998">
        <v>0</v>
      </c>
      <c r="I26998">
        <v>0</v>
      </c>
      <c r="J26998">
        <v>0</v>
      </c>
      <c r="K26998" t="s">
        <v>103594</v>
      </c>
    </row>
    <row r="26999" spans="1:11" x14ac:dyDescent="0.3">
      <c r="A26999" t="s">
        <v>103595</v>
      </c>
      <c r="B26999" t="s">
        <v>103596</v>
      </c>
      <c r="C26999" t="s">
        <v>20</v>
      </c>
      <c r="D26999" t="s">
        <v>103597</v>
      </c>
      <c r="E26999" t="s">
        <v>62177</v>
      </c>
      <c r="F26999" t="s">
        <v>1536</v>
      </c>
      <c r="G26999" t="s">
        <v>42</v>
      </c>
      <c r="H26999">
        <v>0</v>
      </c>
      <c r="I26999">
        <v>0</v>
      </c>
      <c r="J26999">
        <v>0</v>
      </c>
      <c r="K26999" t="s">
        <v>103598</v>
      </c>
    </row>
    <row r="27000" spans="1:11" x14ac:dyDescent="0.3">
      <c r="A27000" t="s">
        <v>103599</v>
      </c>
      <c r="B27000" t="s">
        <v>103600</v>
      </c>
      <c r="C27000" t="s">
        <v>27</v>
      </c>
      <c r="D27000" t="s">
        <v>103601</v>
      </c>
      <c r="E27000" t="s">
        <v>99661</v>
      </c>
      <c r="F27000" t="s">
        <v>5696</v>
      </c>
      <c r="G27000" t="s">
        <v>42</v>
      </c>
      <c r="H27000">
        <v>0</v>
      </c>
      <c r="I27000">
        <v>0</v>
      </c>
      <c r="J27000">
        <v>0</v>
      </c>
      <c r="K27000" t="s">
        <v>103602</v>
      </c>
    </row>
    <row r="27001" spans="1:11" x14ac:dyDescent="0.3">
      <c r="A27001" t="s">
        <v>103603</v>
      </c>
      <c r="B27001" t="s">
        <v>103604</v>
      </c>
      <c r="C27001" t="s">
        <v>147</v>
      </c>
      <c r="D27001" t="s">
        <v>103605</v>
      </c>
      <c r="E27001" t="s">
        <v>4768</v>
      </c>
      <c r="F27001" t="s">
        <v>13271</v>
      </c>
      <c r="G27001" t="s">
        <v>3955</v>
      </c>
      <c r="H27001">
        <v>0</v>
      </c>
      <c r="I27001">
        <v>0</v>
      </c>
      <c r="J27001">
        <v>0</v>
      </c>
      <c r="K27001" t="s">
        <v>103606</v>
      </c>
    </row>
    <row r="27002" spans="1:11" x14ac:dyDescent="0.3">
      <c r="A27002" t="s">
        <v>103607</v>
      </c>
      <c r="B27002" t="s">
        <v>103608</v>
      </c>
      <c r="C27002" t="s">
        <v>147</v>
      </c>
      <c r="D27002" t="s">
        <v>103609</v>
      </c>
      <c r="E27002" t="s">
        <v>4768</v>
      </c>
      <c r="F27002" t="s">
        <v>2111</v>
      </c>
      <c r="G27002" t="s">
        <v>42</v>
      </c>
      <c r="H27002">
        <v>0</v>
      </c>
      <c r="I27002">
        <v>0</v>
      </c>
      <c r="J27002">
        <v>0</v>
      </c>
      <c r="K27002" t="s">
        <v>103610</v>
      </c>
    </row>
    <row r="27003" spans="1:11" x14ac:dyDescent="0.3">
      <c r="A27003" t="s">
        <v>103611</v>
      </c>
      <c r="B27003" t="s">
        <v>103612</v>
      </c>
      <c r="C27003" t="s">
        <v>147</v>
      </c>
      <c r="D27003" t="s">
        <v>103613</v>
      </c>
      <c r="E27003" t="s">
        <v>4768</v>
      </c>
      <c r="F27003" t="s">
        <v>1947</v>
      </c>
      <c r="G27003" t="s">
        <v>42</v>
      </c>
      <c r="H27003">
        <v>0</v>
      </c>
      <c r="I27003">
        <v>0</v>
      </c>
      <c r="J27003">
        <v>0</v>
      </c>
      <c r="K27003" t="s">
        <v>103614</v>
      </c>
    </row>
    <row r="27004" spans="1:11" x14ac:dyDescent="0.3">
      <c r="A27004" t="s">
        <v>103615</v>
      </c>
      <c r="B27004" t="s">
        <v>103616</v>
      </c>
      <c r="C27004" t="s">
        <v>558</v>
      </c>
      <c r="D27004" t="s">
        <v>103617</v>
      </c>
      <c r="E27004" t="s">
        <v>754</v>
      </c>
      <c r="F27004" t="s">
        <v>16</v>
      </c>
      <c r="G27004" t="s">
        <v>512</v>
      </c>
      <c r="H27004">
        <v>0</v>
      </c>
      <c r="I27004">
        <v>0</v>
      </c>
      <c r="J27004">
        <v>0</v>
      </c>
      <c r="K27004" t="s">
        <v>103618</v>
      </c>
    </row>
    <row r="27005" spans="1:11" x14ac:dyDescent="0.3">
      <c r="A27005" t="s">
        <v>103619</v>
      </c>
      <c r="C27005" t="s">
        <v>558</v>
      </c>
      <c r="D27005" t="s">
        <v>103620</v>
      </c>
      <c r="E27005" t="s">
        <v>754</v>
      </c>
      <c r="F27005" t="s">
        <v>16</v>
      </c>
      <c r="G27005" t="s">
        <v>42</v>
      </c>
      <c r="H27005">
        <v>0</v>
      </c>
      <c r="I27005">
        <v>0</v>
      </c>
      <c r="J27005">
        <v>0</v>
      </c>
      <c r="K27005" t="s">
        <v>103621</v>
      </c>
    </row>
    <row r="27006" spans="1:11" x14ac:dyDescent="0.3">
      <c r="A27006" t="s">
        <v>103622</v>
      </c>
      <c r="C27006" t="s">
        <v>558</v>
      </c>
      <c r="D27006" t="s">
        <v>103623</v>
      </c>
      <c r="E27006" t="s">
        <v>754</v>
      </c>
      <c r="F27006" t="s">
        <v>16</v>
      </c>
      <c r="G27006" t="s">
        <v>42</v>
      </c>
      <c r="H27006">
        <v>0</v>
      </c>
      <c r="I27006">
        <v>0</v>
      </c>
      <c r="J27006">
        <v>0</v>
      </c>
      <c r="K27006" t="s">
        <v>103624</v>
      </c>
    </row>
    <row r="27007" spans="1:11" x14ac:dyDescent="0.3">
      <c r="A27007" t="s">
        <v>103625</v>
      </c>
      <c r="B27007" t="s">
        <v>103626</v>
      </c>
      <c r="C27007" t="s">
        <v>27</v>
      </c>
      <c r="D27007" t="s">
        <v>103627</v>
      </c>
      <c r="E27007" t="s">
        <v>99661</v>
      </c>
      <c r="F27007" t="s">
        <v>27462</v>
      </c>
      <c r="G27007" t="s">
        <v>42</v>
      </c>
      <c r="H27007">
        <v>0</v>
      </c>
      <c r="I27007">
        <v>0</v>
      </c>
      <c r="J27007">
        <v>0</v>
      </c>
      <c r="K27007" t="s">
        <v>103628</v>
      </c>
    </row>
    <row r="27008" spans="1:11" x14ac:dyDescent="0.3">
      <c r="A27008" t="s">
        <v>103629</v>
      </c>
      <c r="B27008" t="s">
        <v>103630</v>
      </c>
      <c r="C27008" t="s">
        <v>20</v>
      </c>
      <c r="D27008" t="s">
        <v>103631</v>
      </c>
      <c r="E27008" t="s">
        <v>62177</v>
      </c>
      <c r="F27008" t="s">
        <v>3038</v>
      </c>
      <c r="G27008" t="s">
        <v>107</v>
      </c>
      <c r="H27008">
        <v>0</v>
      </c>
      <c r="I27008">
        <v>0</v>
      </c>
      <c r="J27008">
        <v>0</v>
      </c>
      <c r="K27008" t="s">
        <v>103632</v>
      </c>
    </row>
    <row r="27009" spans="1:11" x14ac:dyDescent="0.3">
      <c r="A27009" t="s">
        <v>103633</v>
      </c>
      <c r="B27009" t="s">
        <v>103634</v>
      </c>
      <c r="C27009" t="s">
        <v>13</v>
      </c>
      <c r="D27009" t="s">
        <v>103635</v>
      </c>
      <c r="E27009" t="s">
        <v>15</v>
      </c>
      <c r="F27009" t="s">
        <v>16</v>
      </c>
      <c r="G27009" t="s">
        <v>4861</v>
      </c>
      <c r="H27009">
        <v>0</v>
      </c>
      <c r="I27009">
        <v>0</v>
      </c>
      <c r="J27009">
        <v>0</v>
      </c>
      <c r="K27009" t="s">
        <v>103636</v>
      </c>
    </row>
    <row r="27010" spans="1:11" x14ac:dyDescent="0.3">
      <c r="A27010" t="s">
        <v>103637</v>
      </c>
      <c r="B27010" t="s">
        <v>103638</v>
      </c>
      <c r="C27010" t="s">
        <v>20</v>
      </c>
      <c r="D27010" t="s">
        <v>103639</v>
      </c>
      <c r="E27010" t="s">
        <v>22</v>
      </c>
      <c r="F27010" t="s">
        <v>1531</v>
      </c>
      <c r="G27010" t="s">
        <v>42</v>
      </c>
      <c r="H27010">
        <v>0</v>
      </c>
      <c r="I27010">
        <v>0</v>
      </c>
      <c r="J27010">
        <v>0</v>
      </c>
      <c r="K27010" t="s">
        <v>103640</v>
      </c>
    </row>
    <row r="27011" spans="1:11" x14ac:dyDescent="0.3">
      <c r="A27011" t="s">
        <v>103641</v>
      </c>
      <c r="B27011" t="s">
        <v>103642</v>
      </c>
      <c r="C27011" t="s">
        <v>558</v>
      </c>
      <c r="D27011" t="s">
        <v>103643</v>
      </c>
      <c r="E27011" t="s">
        <v>754</v>
      </c>
      <c r="F27011" t="s">
        <v>16</v>
      </c>
      <c r="G27011" t="s">
        <v>53633</v>
      </c>
      <c r="H27011">
        <v>0</v>
      </c>
      <c r="I27011">
        <v>0</v>
      </c>
      <c r="J27011">
        <v>0</v>
      </c>
      <c r="K27011" t="s">
        <v>103644</v>
      </c>
    </row>
    <row r="27012" spans="1:11" x14ac:dyDescent="0.3">
      <c r="A27012" t="s">
        <v>103645</v>
      </c>
      <c r="B27012" t="s">
        <v>103646</v>
      </c>
      <c r="C27012" t="s">
        <v>558</v>
      </c>
      <c r="D27012" t="s">
        <v>103647</v>
      </c>
      <c r="E27012" t="s">
        <v>754</v>
      </c>
      <c r="F27012" t="s">
        <v>16</v>
      </c>
      <c r="G27012" t="s">
        <v>12719</v>
      </c>
      <c r="H27012">
        <v>0</v>
      </c>
      <c r="I27012">
        <v>0</v>
      </c>
      <c r="J27012">
        <v>0</v>
      </c>
      <c r="K27012" t="s">
        <v>103648</v>
      </c>
    </row>
    <row r="27013" spans="1:11" x14ac:dyDescent="0.3">
      <c r="A27013" t="s">
        <v>103649</v>
      </c>
      <c r="B27013" t="s">
        <v>103650</v>
      </c>
      <c r="C27013" t="s">
        <v>558</v>
      </c>
      <c r="D27013" t="s">
        <v>103651</v>
      </c>
      <c r="E27013" t="s">
        <v>754</v>
      </c>
      <c r="F27013" t="s">
        <v>16</v>
      </c>
      <c r="G27013" t="s">
        <v>51246</v>
      </c>
      <c r="H27013">
        <v>0</v>
      </c>
      <c r="I27013">
        <v>0</v>
      </c>
      <c r="J27013">
        <v>0</v>
      </c>
      <c r="K27013" t="s">
        <v>103652</v>
      </c>
    </row>
    <row r="27014" spans="1:11" x14ac:dyDescent="0.3">
      <c r="A27014" t="s">
        <v>103653</v>
      </c>
      <c r="B27014" t="s">
        <v>103654</v>
      </c>
      <c r="C27014" t="s">
        <v>558</v>
      </c>
      <c r="D27014" t="s">
        <v>103655</v>
      </c>
      <c r="E27014" t="s">
        <v>1090</v>
      </c>
      <c r="F27014" t="s">
        <v>16</v>
      </c>
      <c r="G27014" t="s">
        <v>4579</v>
      </c>
      <c r="H27014">
        <v>0</v>
      </c>
      <c r="I27014">
        <v>0</v>
      </c>
      <c r="J27014">
        <v>0</v>
      </c>
      <c r="K27014" t="s">
        <v>103656</v>
      </c>
    </row>
    <row r="27015" spans="1:11" x14ac:dyDescent="0.3">
      <c r="A27015" t="s">
        <v>103657</v>
      </c>
      <c r="B27015" t="s">
        <v>103658</v>
      </c>
      <c r="C27015" t="s">
        <v>558</v>
      </c>
      <c r="D27015" t="s">
        <v>103659</v>
      </c>
      <c r="E27015" t="s">
        <v>754</v>
      </c>
      <c r="F27015" t="s">
        <v>16</v>
      </c>
      <c r="G27015" t="s">
        <v>879</v>
      </c>
      <c r="H27015">
        <v>0</v>
      </c>
      <c r="I27015">
        <v>0</v>
      </c>
      <c r="J27015">
        <v>0</v>
      </c>
      <c r="K27015" t="s">
        <v>103660</v>
      </c>
    </row>
    <row r="27016" spans="1:11" x14ac:dyDescent="0.3">
      <c r="A27016" t="s">
        <v>103661</v>
      </c>
      <c r="B27016" t="s">
        <v>103654</v>
      </c>
      <c r="C27016" t="s">
        <v>558</v>
      </c>
      <c r="D27016" t="s">
        <v>103662</v>
      </c>
      <c r="E27016" t="s">
        <v>754</v>
      </c>
      <c r="F27016" t="s">
        <v>16</v>
      </c>
      <c r="G27016" t="s">
        <v>214</v>
      </c>
      <c r="H27016">
        <v>0</v>
      </c>
      <c r="I27016">
        <v>0</v>
      </c>
      <c r="J27016">
        <v>0</v>
      </c>
      <c r="K27016" t="s">
        <v>103663</v>
      </c>
    </row>
    <row r="27017" spans="1:11" x14ac:dyDescent="0.3">
      <c r="A27017" t="s">
        <v>103664</v>
      </c>
      <c r="B27017" t="s">
        <v>103665</v>
      </c>
      <c r="C27017" t="s">
        <v>147</v>
      </c>
      <c r="D27017" t="s">
        <v>103666</v>
      </c>
      <c r="E27017" t="s">
        <v>4768</v>
      </c>
      <c r="F27017" t="s">
        <v>5340</v>
      </c>
      <c r="G27017" t="s">
        <v>42</v>
      </c>
      <c r="H27017">
        <v>0</v>
      </c>
      <c r="I27017">
        <v>0</v>
      </c>
      <c r="J27017">
        <v>0</v>
      </c>
      <c r="K27017" t="s">
        <v>103667</v>
      </c>
    </row>
    <row r="27018" spans="1:11" x14ac:dyDescent="0.3">
      <c r="A27018" t="s">
        <v>103668</v>
      </c>
      <c r="B27018" t="s">
        <v>103669</v>
      </c>
      <c r="C27018" t="s">
        <v>27</v>
      </c>
      <c r="D27018" t="s">
        <v>103670</v>
      </c>
      <c r="E27018" t="s">
        <v>99661</v>
      </c>
      <c r="F27018" t="s">
        <v>5976</v>
      </c>
      <c r="G27018" t="s">
        <v>42</v>
      </c>
      <c r="H27018">
        <v>0</v>
      </c>
      <c r="I27018">
        <v>0</v>
      </c>
      <c r="J27018">
        <v>0</v>
      </c>
      <c r="K27018" t="s">
        <v>103671</v>
      </c>
    </row>
    <row r="27019" spans="1:11" x14ac:dyDescent="0.3">
      <c r="A27019" t="s">
        <v>103672</v>
      </c>
      <c r="B27019" t="s">
        <v>103673</v>
      </c>
      <c r="C27019" t="s">
        <v>27</v>
      </c>
      <c r="D27019" t="s">
        <v>103674</v>
      </c>
      <c r="E27019" t="s">
        <v>99661</v>
      </c>
      <c r="F27019" t="s">
        <v>15108</v>
      </c>
      <c r="G27019" t="s">
        <v>42</v>
      </c>
      <c r="H27019">
        <v>0</v>
      </c>
      <c r="I27019">
        <v>0</v>
      </c>
      <c r="J27019">
        <v>0</v>
      </c>
      <c r="K27019" t="s">
        <v>103675</v>
      </c>
    </row>
    <row r="27020" spans="1:11" x14ac:dyDescent="0.3">
      <c r="A27020" t="s">
        <v>103676</v>
      </c>
      <c r="B27020" t="s">
        <v>103677</v>
      </c>
      <c r="C27020" t="s">
        <v>27</v>
      </c>
      <c r="D27020" t="s">
        <v>103678</v>
      </c>
      <c r="E27020" t="s">
        <v>99661</v>
      </c>
      <c r="F27020" t="s">
        <v>34121</v>
      </c>
      <c r="G27020" t="s">
        <v>42</v>
      </c>
      <c r="H27020">
        <v>0</v>
      </c>
      <c r="I27020">
        <v>0</v>
      </c>
      <c r="J27020">
        <v>0</v>
      </c>
      <c r="K27020" t="s">
        <v>103679</v>
      </c>
    </row>
    <row r="27021" spans="1:11" x14ac:dyDescent="0.3">
      <c r="A27021" t="s">
        <v>103680</v>
      </c>
      <c r="B27021" t="s">
        <v>103681</v>
      </c>
      <c r="C27021" t="s">
        <v>20</v>
      </c>
      <c r="D27021" t="e">
        <f>가건물.</f>
        <v>#NAME?</v>
      </c>
      <c r="E27021" t="s">
        <v>22</v>
      </c>
      <c r="F27021" t="s">
        <v>6383</v>
      </c>
      <c r="G27021" t="s">
        <v>42</v>
      </c>
      <c r="H27021">
        <v>0</v>
      </c>
      <c r="I27021">
        <v>0</v>
      </c>
      <c r="J27021">
        <v>0</v>
      </c>
      <c r="K27021" t="s">
        <v>103682</v>
      </c>
    </row>
    <row r="27022" spans="1:11" x14ac:dyDescent="0.3">
      <c r="A27022" t="s">
        <v>103683</v>
      </c>
      <c r="C27022" t="s">
        <v>27</v>
      </c>
      <c r="D27022" t="s">
        <v>103684</v>
      </c>
      <c r="E27022" t="s">
        <v>99661</v>
      </c>
      <c r="F27022" t="s">
        <v>7017</v>
      </c>
      <c r="G27022" t="s">
        <v>42</v>
      </c>
      <c r="H27022">
        <v>0</v>
      </c>
      <c r="I27022">
        <v>0</v>
      </c>
      <c r="J27022">
        <v>0</v>
      </c>
      <c r="K27022" t="s">
        <v>103685</v>
      </c>
    </row>
    <row r="27023" spans="1:11" x14ac:dyDescent="0.3">
      <c r="A27023" t="s">
        <v>103686</v>
      </c>
      <c r="B27023" t="s">
        <v>103687</v>
      </c>
      <c r="C27023" t="s">
        <v>558</v>
      </c>
      <c r="D27023" t="s">
        <v>103688</v>
      </c>
      <c r="E27023" t="s">
        <v>754</v>
      </c>
      <c r="F27023" t="s">
        <v>1247</v>
      </c>
      <c r="G27023" t="s">
        <v>42</v>
      </c>
      <c r="H27023">
        <v>0</v>
      </c>
      <c r="I27023">
        <v>0</v>
      </c>
      <c r="J27023">
        <v>0</v>
      </c>
      <c r="K27023" t="s">
        <v>103689</v>
      </c>
    </row>
    <row r="27024" spans="1:11" x14ac:dyDescent="0.3">
      <c r="A27024" t="s">
        <v>103690</v>
      </c>
      <c r="B27024" t="s">
        <v>103691</v>
      </c>
      <c r="C27024" t="s">
        <v>27</v>
      </c>
      <c r="D27024" t="s">
        <v>103692</v>
      </c>
      <c r="E27024" t="s">
        <v>99661</v>
      </c>
      <c r="F27024" t="s">
        <v>2595</v>
      </c>
      <c r="G27024" t="s">
        <v>42</v>
      </c>
      <c r="H27024">
        <v>0</v>
      </c>
      <c r="I27024">
        <v>0</v>
      </c>
      <c r="J27024">
        <v>0</v>
      </c>
      <c r="K27024" t="s">
        <v>103693</v>
      </c>
    </row>
    <row r="27025" spans="1:11" x14ac:dyDescent="0.3">
      <c r="A27025" t="s">
        <v>103694</v>
      </c>
      <c r="C27025" t="s">
        <v>27</v>
      </c>
      <c r="D27025" t="s">
        <v>103695</v>
      </c>
      <c r="E27025" t="s">
        <v>99661</v>
      </c>
      <c r="F27025" t="s">
        <v>16</v>
      </c>
      <c r="G27025" t="s">
        <v>8697</v>
      </c>
      <c r="H27025">
        <v>0</v>
      </c>
      <c r="I27025">
        <v>0</v>
      </c>
      <c r="J27025">
        <v>0</v>
      </c>
      <c r="K27025" t="s">
        <v>103696</v>
      </c>
    </row>
    <row r="27026" spans="1:11" x14ac:dyDescent="0.3">
      <c r="A27026" t="s">
        <v>103697</v>
      </c>
      <c r="C27026" t="s">
        <v>27</v>
      </c>
      <c r="D27026" t="s">
        <v>103698</v>
      </c>
      <c r="E27026" t="s">
        <v>99661</v>
      </c>
      <c r="F27026" t="s">
        <v>16</v>
      </c>
      <c r="G27026" t="s">
        <v>16240</v>
      </c>
      <c r="H27026">
        <v>0</v>
      </c>
      <c r="I27026">
        <v>0</v>
      </c>
      <c r="J27026">
        <v>0</v>
      </c>
      <c r="K27026" t="s">
        <v>103699</v>
      </c>
    </row>
    <row r="27027" spans="1:11" x14ac:dyDescent="0.3">
      <c r="A27027" t="s">
        <v>103700</v>
      </c>
      <c r="C27027" t="s">
        <v>27</v>
      </c>
      <c r="D27027" t="s">
        <v>103701</v>
      </c>
      <c r="E27027" t="s">
        <v>99661</v>
      </c>
      <c r="F27027" t="s">
        <v>16</v>
      </c>
      <c r="G27027" t="s">
        <v>6920</v>
      </c>
      <c r="H27027">
        <v>0</v>
      </c>
      <c r="I27027">
        <v>0</v>
      </c>
      <c r="J27027">
        <v>0</v>
      </c>
      <c r="K27027" t="s">
        <v>103702</v>
      </c>
    </row>
    <row r="27028" spans="1:11" x14ac:dyDescent="0.3">
      <c r="A27028" t="s">
        <v>103703</v>
      </c>
      <c r="C27028" t="s">
        <v>27</v>
      </c>
      <c r="D27028" t="s">
        <v>103704</v>
      </c>
      <c r="E27028" t="s">
        <v>99661</v>
      </c>
      <c r="F27028" t="s">
        <v>17484</v>
      </c>
      <c r="G27028" t="s">
        <v>42</v>
      </c>
      <c r="H27028">
        <v>0</v>
      </c>
      <c r="I27028">
        <v>0</v>
      </c>
      <c r="J27028">
        <v>0</v>
      </c>
      <c r="K27028" t="s">
        <v>103705</v>
      </c>
    </row>
    <row r="27029" spans="1:11" x14ac:dyDescent="0.3">
      <c r="A27029" t="s">
        <v>103706</v>
      </c>
      <c r="C27029" t="s">
        <v>147</v>
      </c>
      <c r="D27029" t="s">
        <v>103707</v>
      </c>
      <c r="E27029" t="s">
        <v>4768</v>
      </c>
      <c r="F27029" t="s">
        <v>170</v>
      </c>
      <c r="G27029" t="s">
        <v>42</v>
      </c>
      <c r="H27029">
        <v>0</v>
      </c>
      <c r="I27029">
        <v>0</v>
      </c>
      <c r="J27029">
        <v>0</v>
      </c>
      <c r="K27029" t="s">
        <v>103708</v>
      </c>
    </row>
    <row r="27030" spans="1:11" x14ac:dyDescent="0.3">
      <c r="A27030" t="s">
        <v>103709</v>
      </c>
      <c r="C27030" t="s">
        <v>147</v>
      </c>
      <c r="D27030" t="s">
        <v>103710</v>
      </c>
      <c r="E27030" t="s">
        <v>4768</v>
      </c>
      <c r="F27030" t="s">
        <v>55748</v>
      </c>
      <c r="G27030" t="s">
        <v>42</v>
      </c>
      <c r="H27030">
        <v>0</v>
      </c>
      <c r="I27030">
        <v>0</v>
      </c>
      <c r="J27030">
        <v>0</v>
      </c>
      <c r="K27030" t="s">
        <v>103711</v>
      </c>
    </row>
    <row r="27031" spans="1:11" x14ac:dyDescent="0.3">
      <c r="A27031" t="s">
        <v>103712</v>
      </c>
      <c r="B27031" t="s">
        <v>88491</v>
      </c>
      <c r="C27031" t="s">
        <v>147</v>
      </c>
      <c r="D27031" t="s">
        <v>103713</v>
      </c>
      <c r="E27031" t="s">
        <v>4768</v>
      </c>
      <c r="F27031" t="s">
        <v>6589</v>
      </c>
      <c r="G27031" t="s">
        <v>42</v>
      </c>
      <c r="H27031">
        <v>0</v>
      </c>
      <c r="I27031">
        <v>0</v>
      </c>
      <c r="J27031">
        <v>0</v>
      </c>
      <c r="K27031" t="s">
        <v>103714</v>
      </c>
    </row>
    <row r="27032" spans="1:11" x14ac:dyDescent="0.3">
      <c r="A27032" t="s">
        <v>103715</v>
      </c>
      <c r="B27032" t="s">
        <v>103716</v>
      </c>
      <c r="C27032" t="s">
        <v>20</v>
      </c>
      <c r="D27032" t="s">
        <v>103717</v>
      </c>
      <c r="E27032" t="s">
        <v>22</v>
      </c>
      <c r="F27032" t="s">
        <v>6622</v>
      </c>
      <c r="G27032" t="s">
        <v>42</v>
      </c>
      <c r="H27032">
        <v>0</v>
      </c>
      <c r="I27032">
        <v>0</v>
      </c>
      <c r="J27032">
        <v>0</v>
      </c>
      <c r="K27032" t="s">
        <v>103718</v>
      </c>
    </row>
    <row r="27033" spans="1:11" x14ac:dyDescent="0.3">
      <c r="A27033" t="s">
        <v>103719</v>
      </c>
      <c r="C27033" t="s">
        <v>20</v>
      </c>
      <c r="D27033" t="s">
        <v>103720</v>
      </c>
      <c r="E27033" t="s">
        <v>62177</v>
      </c>
      <c r="F27033" t="s">
        <v>6717</v>
      </c>
      <c r="G27033" t="s">
        <v>42</v>
      </c>
      <c r="H27033">
        <v>0</v>
      </c>
      <c r="I27033">
        <v>0</v>
      </c>
      <c r="J27033">
        <v>0</v>
      </c>
      <c r="K27033" t="s">
        <v>103721</v>
      </c>
    </row>
    <row r="27034" spans="1:11" x14ac:dyDescent="0.3">
      <c r="A27034" t="s">
        <v>103722</v>
      </c>
      <c r="B27034" t="s">
        <v>103723</v>
      </c>
      <c r="C27034" t="s">
        <v>20</v>
      </c>
      <c r="D27034" t="s">
        <v>103724</v>
      </c>
      <c r="E27034" t="s">
        <v>62177</v>
      </c>
      <c r="F27034" t="s">
        <v>1148</v>
      </c>
      <c r="G27034" t="s">
        <v>42</v>
      </c>
      <c r="H27034">
        <v>0</v>
      </c>
      <c r="I27034">
        <v>0</v>
      </c>
      <c r="J27034">
        <v>0</v>
      </c>
      <c r="K27034" t="s">
        <v>103725</v>
      </c>
    </row>
    <row r="27035" spans="1:11" x14ac:dyDescent="0.3">
      <c r="A27035" t="s">
        <v>103726</v>
      </c>
      <c r="B27035" t="s">
        <v>103727</v>
      </c>
      <c r="C27035" t="s">
        <v>147</v>
      </c>
      <c r="D27035" t="e">
        <f>기둥밑둥.</f>
        <v>#NAME?</v>
      </c>
      <c r="E27035" t="s">
        <v>4768</v>
      </c>
      <c r="F27035" t="s">
        <v>3911</v>
      </c>
      <c r="G27035" t="s">
        <v>42</v>
      </c>
      <c r="H27035">
        <v>0</v>
      </c>
      <c r="I27035">
        <v>0</v>
      </c>
      <c r="J27035">
        <v>0</v>
      </c>
      <c r="K27035" t="s">
        <v>103728</v>
      </c>
    </row>
    <row r="27036" spans="1:11" x14ac:dyDescent="0.3">
      <c r="A27036" t="s">
        <v>103729</v>
      </c>
      <c r="B27036" t="s">
        <v>103730</v>
      </c>
      <c r="C27036" t="s">
        <v>20</v>
      </c>
      <c r="D27036" t="s">
        <v>103731</v>
      </c>
      <c r="E27036" t="s">
        <v>62177</v>
      </c>
      <c r="F27036" t="s">
        <v>5340</v>
      </c>
      <c r="G27036" t="s">
        <v>42</v>
      </c>
      <c r="H27036">
        <v>0</v>
      </c>
      <c r="I27036">
        <v>0</v>
      </c>
      <c r="J27036">
        <v>0</v>
      </c>
      <c r="K27036" t="s">
        <v>103732</v>
      </c>
    </row>
    <row r="27037" spans="1:11" x14ac:dyDescent="0.3">
      <c r="A27037" t="s">
        <v>103733</v>
      </c>
      <c r="C27037" t="s">
        <v>147</v>
      </c>
      <c r="D27037" t="s">
        <v>103734</v>
      </c>
      <c r="E27037" t="s">
        <v>4768</v>
      </c>
      <c r="F27037" t="s">
        <v>15971</v>
      </c>
      <c r="G27037" t="s">
        <v>42</v>
      </c>
      <c r="H27037">
        <v>0</v>
      </c>
      <c r="I27037">
        <v>0</v>
      </c>
      <c r="J27037">
        <v>0</v>
      </c>
      <c r="K27037" t="s">
        <v>103735</v>
      </c>
    </row>
    <row r="27038" spans="1:11" x14ac:dyDescent="0.3">
      <c r="A27038" t="s">
        <v>103736</v>
      </c>
      <c r="C27038" t="s">
        <v>147</v>
      </c>
      <c r="D27038" t="s">
        <v>103737</v>
      </c>
      <c r="E27038" t="s">
        <v>4768</v>
      </c>
      <c r="F27038" t="s">
        <v>1595</v>
      </c>
      <c r="G27038" t="s">
        <v>42</v>
      </c>
      <c r="H27038">
        <v>0</v>
      </c>
      <c r="I27038">
        <v>0</v>
      </c>
      <c r="J27038">
        <v>0</v>
      </c>
      <c r="K27038" t="s">
        <v>103738</v>
      </c>
    </row>
    <row r="27039" spans="1:11" x14ac:dyDescent="0.3">
      <c r="A27039" t="s">
        <v>103739</v>
      </c>
      <c r="B27039" t="s">
        <v>103740</v>
      </c>
      <c r="C27039" t="s">
        <v>27</v>
      </c>
      <c r="D27039" t="s">
        <v>103741</v>
      </c>
      <c r="E27039" t="s">
        <v>99661</v>
      </c>
      <c r="F27039" t="s">
        <v>3196</v>
      </c>
      <c r="G27039" t="s">
        <v>42</v>
      </c>
      <c r="H27039">
        <v>0</v>
      </c>
      <c r="I27039">
        <v>0</v>
      </c>
      <c r="J27039">
        <v>0</v>
      </c>
      <c r="K27039" t="s">
        <v>103742</v>
      </c>
    </row>
    <row r="27040" spans="1:11" x14ac:dyDescent="0.3">
      <c r="A27040" t="s">
        <v>103743</v>
      </c>
      <c r="B27040" t="s">
        <v>103744</v>
      </c>
      <c r="C27040" t="s">
        <v>27</v>
      </c>
      <c r="D27040" t="s">
        <v>103745</v>
      </c>
      <c r="E27040" t="s">
        <v>99661</v>
      </c>
      <c r="F27040" t="s">
        <v>407</v>
      </c>
      <c r="G27040" t="s">
        <v>42</v>
      </c>
      <c r="H27040">
        <v>0</v>
      </c>
      <c r="I27040">
        <v>0</v>
      </c>
      <c r="J27040">
        <v>0</v>
      </c>
      <c r="K27040" t="s">
        <v>103746</v>
      </c>
    </row>
    <row r="27041" spans="1:11" x14ac:dyDescent="0.3">
      <c r="A27041" t="s">
        <v>103747</v>
      </c>
      <c r="C27041" t="s">
        <v>27</v>
      </c>
      <c r="D27041" t="s">
        <v>103748</v>
      </c>
      <c r="E27041" t="s">
        <v>99661</v>
      </c>
      <c r="F27041" t="s">
        <v>9527</v>
      </c>
      <c r="G27041" t="s">
        <v>42</v>
      </c>
      <c r="H27041">
        <v>0</v>
      </c>
      <c r="I27041">
        <v>0</v>
      </c>
      <c r="J27041">
        <v>0</v>
      </c>
      <c r="K27041" t="s">
        <v>103749</v>
      </c>
    </row>
    <row r="27042" spans="1:11" x14ac:dyDescent="0.3">
      <c r="A27042" t="s">
        <v>103750</v>
      </c>
      <c r="B27042" t="s">
        <v>103751</v>
      </c>
      <c r="C27042" t="s">
        <v>20</v>
      </c>
      <c r="D27042" t="s">
        <v>103752</v>
      </c>
      <c r="E27042" t="s">
        <v>62177</v>
      </c>
      <c r="F27042" t="s">
        <v>302</v>
      </c>
      <c r="G27042" t="s">
        <v>42</v>
      </c>
      <c r="H27042">
        <v>0</v>
      </c>
      <c r="I27042">
        <v>0</v>
      </c>
      <c r="J27042">
        <v>0</v>
      </c>
      <c r="K27042" t="s">
        <v>103753</v>
      </c>
    </row>
    <row r="27043" spans="1:11" x14ac:dyDescent="0.3">
      <c r="A27043" t="s">
        <v>103754</v>
      </c>
      <c r="B27043" t="s">
        <v>103755</v>
      </c>
      <c r="C27043" t="s">
        <v>20</v>
      </c>
      <c r="D27043" t="s">
        <v>103756</v>
      </c>
      <c r="E27043" t="s">
        <v>62177</v>
      </c>
      <c r="F27043" t="s">
        <v>3066</v>
      </c>
      <c r="G27043" t="s">
        <v>42</v>
      </c>
      <c r="H27043">
        <v>0</v>
      </c>
      <c r="I27043">
        <v>0</v>
      </c>
      <c r="J27043">
        <v>0</v>
      </c>
      <c r="K27043" t="s">
        <v>103757</v>
      </c>
    </row>
    <row r="27044" spans="1:11" x14ac:dyDescent="0.3">
      <c r="A27044" t="s">
        <v>103758</v>
      </c>
      <c r="B27044" t="s">
        <v>103759</v>
      </c>
      <c r="C27044" t="s">
        <v>13</v>
      </c>
      <c r="D27044" t="s">
        <v>103760</v>
      </c>
      <c r="E27044" t="s">
        <v>66626</v>
      </c>
      <c r="F27044" t="s">
        <v>16</v>
      </c>
      <c r="G27044" t="s">
        <v>15799</v>
      </c>
      <c r="H27044">
        <v>0</v>
      </c>
      <c r="I27044">
        <v>0</v>
      </c>
      <c r="J27044">
        <v>0</v>
      </c>
      <c r="K27044" t="s">
        <v>103761</v>
      </c>
    </row>
    <row r="27045" spans="1:11" x14ac:dyDescent="0.3">
      <c r="A27045" t="s">
        <v>103762</v>
      </c>
      <c r="B27045" t="s">
        <v>103763</v>
      </c>
      <c r="C27045" t="s">
        <v>558</v>
      </c>
      <c r="D27045" t="s">
        <v>103764</v>
      </c>
      <c r="E27045" t="s">
        <v>1692</v>
      </c>
      <c r="F27045" t="s">
        <v>16</v>
      </c>
      <c r="G27045" t="s">
        <v>3039</v>
      </c>
      <c r="H27045">
        <v>0</v>
      </c>
      <c r="I27045">
        <v>0</v>
      </c>
      <c r="J27045">
        <v>0</v>
      </c>
      <c r="K27045" t="s">
        <v>103765</v>
      </c>
    </row>
    <row r="27046" spans="1:11" x14ac:dyDescent="0.3">
      <c r="A27046" t="s">
        <v>103766</v>
      </c>
      <c r="B27046" t="s">
        <v>103767</v>
      </c>
      <c r="C27046" t="s">
        <v>13</v>
      </c>
      <c r="D27046" t="s">
        <v>103768</v>
      </c>
      <c r="E27046" t="s">
        <v>66626</v>
      </c>
      <c r="F27046" t="s">
        <v>16</v>
      </c>
      <c r="G27046" t="s">
        <v>3624</v>
      </c>
      <c r="H27046">
        <v>0</v>
      </c>
      <c r="I27046">
        <v>0</v>
      </c>
      <c r="J27046">
        <v>0</v>
      </c>
      <c r="K27046" t="s">
        <v>103769</v>
      </c>
    </row>
    <row r="27047" spans="1:11" x14ac:dyDescent="0.3">
      <c r="A27047" t="s">
        <v>103770</v>
      </c>
      <c r="B27047" t="s">
        <v>103771</v>
      </c>
      <c r="C27047" t="s">
        <v>13</v>
      </c>
      <c r="D27047" t="s">
        <v>103772</v>
      </c>
      <c r="E27047" t="s">
        <v>66626</v>
      </c>
      <c r="F27047" t="s">
        <v>16</v>
      </c>
      <c r="G27047" t="s">
        <v>2613</v>
      </c>
      <c r="H27047">
        <v>0</v>
      </c>
      <c r="I27047">
        <v>0</v>
      </c>
      <c r="J27047">
        <v>0</v>
      </c>
      <c r="K27047" t="s">
        <v>103773</v>
      </c>
    </row>
    <row r="27048" spans="1:11" x14ac:dyDescent="0.3">
      <c r="A27048" t="s">
        <v>103774</v>
      </c>
      <c r="B27048" t="s">
        <v>103775</v>
      </c>
      <c r="C27048" t="s">
        <v>13</v>
      </c>
      <c r="D27048" t="s">
        <v>103776</v>
      </c>
      <c r="E27048" t="s">
        <v>66626</v>
      </c>
      <c r="F27048" t="s">
        <v>16</v>
      </c>
      <c r="G27048" t="s">
        <v>8377</v>
      </c>
      <c r="H27048">
        <v>0</v>
      </c>
      <c r="I27048">
        <v>0</v>
      </c>
      <c r="J27048">
        <v>0</v>
      </c>
      <c r="K27048" t="s">
        <v>103777</v>
      </c>
    </row>
    <row r="27049" spans="1:11" x14ac:dyDescent="0.3">
      <c r="A27049" t="s">
        <v>103778</v>
      </c>
      <c r="B27049" t="s">
        <v>103779</v>
      </c>
      <c r="C27049" t="s">
        <v>13</v>
      </c>
      <c r="D27049" t="s">
        <v>103780</v>
      </c>
      <c r="E27049" t="s">
        <v>66626</v>
      </c>
      <c r="F27049" t="s">
        <v>16</v>
      </c>
      <c r="G27049" t="s">
        <v>17996</v>
      </c>
      <c r="H27049">
        <v>0</v>
      </c>
      <c r="I27049">
        <v>0</v>
      </c>
      <c r="J27049">
        <v>0</v>
      </c>
      <c r="K27049" t="s">
        <v>103781</v>
      </c>
    </row>
    <row r="27050" spans="1:11" x14ac:dyDescent="0.3">
      <c r="A27050" t="s">
        <v>103782</v>
      </c>
      <c r="C27050" t="s">
        <v>27</v>
      </c>
      <c r="D27050" t="s">
        <v>103783</v>
      </c>
      <c r="E27050" t="s">
        <v>99661</v>
      </c>
      <c r="F27050" t="s">
        <v>16</v>
      </c>
      <c r="G27050" t="s">
        <v>8202</v>
      </c>
      <c r="H27050">
        <v>0</v>
      </c>
      <c r="I27050">
        <v>0</v>
      </c>
      <c r="J27050">
        <v>0</v>
      </c>
      <c r="K27050" t="s">
        <v>103784</v>
      </c>
    </row>
    <row r="27051" spans="1:11" x14ac:dyDescent="0.3">
      <c r="A27051" t="s">
        <v>103785</v>
      </c>
      <c r="B27051" t="s">
        <v>103786</v>
      </c>
      <c r="C27051" t="s">
        <v>27</v>
      </c>
      <c r="D27051" t="s">
        <v>103787</v>
      </c>
      <c r="E27051" t="s">
        <v>99661</v>
      </c>
      <c r="F27051" t="s">
        <v>16</v>
      </c>
      <c r="G27051" t="s">
        <v>3235</v>
      </c>
      <c r="H27051">
        <v>0</v>
      </c>
      <c r="I27051">
        <v>0</v>
      </c>
      <c r="J27051">
        <v>0</v>
      </c>
      <c r="K27051" t="s">
        <v>103788</v>
      </c>
    </row>
    <row r="27052" spans="1:11" x14ac:dyDescent="0.3">
      <c r="A27052" t="s">
        <v>103789</v>
      </c>
      <c r="B27052" t="s">
        <v>103790</v>
      </c>
      <c r="C27052" t="s">
        <v>13</v>
      </c>
      <c r="D27052" t="s">
        <v>103791</v>
      </c>
      <c r="E27052" t="s">
        <v>66626</v>
      </c>
      <c r="F27052" t="s">
        <v>16</v>
      </c>
      <c r="G27052" t="s">
        <v>7803</v>
      </c>
      <c r="H27052">
        <v>0</v>
      </c>
      <c r="I27052">
        <v>0</v>
      </c>
      <c r="J27052">
        <v>0</v>
      </c>
      <c r="K27052" t="s">
        <v>103792</v>
      </c>
    </row>
    <row r="27053" spans="1:11" x14ac:dyDescent="0.3">
      <c r="A27053" t="s">
        <v>103793</v>
      </c>
      <c r="B27053" t="s">
        <v>103794</v>
      </c>
      <c r="C27053" t="s">
        <v>27</v>
      </c>
      <c r="D27053" t="s">
        <v>103795</v>
      </c>
      <c r="E27053" t="s">
        <v>99661</v>
      </c>
      <c r="F27053" t="s">
        <v>16</v>
      </c>
      <c r="G27053" t="s">
        <v>10537</v>
      </c>
      <c r="H27053">
        <v>0</v>
      </c>
      <c r="I27053">
        <v>0</v>
      </c>
      <c r="J27053">
        <v>0</v>
      </c>
      <c r="K27053" t="s">
        <v>103796</v>
      </c>
    </row>
    <row r="27054" spans="1:11" x14ac:dyDescent="0.3">
      <c r="A27054" t="s">
        <v>103797</v>
      </c>
      <c r="C27054" t="s">
        <v>27</v>
      </c>
      <c r="D27054" t="s">
        <v>103798</v>
      </c>
      <c r="E27054" t="s">
        <v>99661</v>
      </c>
      <c r="F27054" t="s">
        <v>1697</v>
      </c>
      <c r="G27054" t="s">
        <v>42</v>
      </c>
      <c r="H27054">
        <v>0</v>
      </c>
      <c r="I27054">
        <v>0</v>
      </c>
      <c r="J27054">
        <v>0</v>
      </c>
      <c r="K27054" t="s">
        <v>103799</v>
      </c>
    </row>
    <row r="27055" spans="1:11" x14ac:dyDescent="0.3">
      <c r="A27055" t="s">
        <v>103800</v>
      </c>
      <c r="C27055" t="s">
        <v>27</v>
      </c>
      <c r="D27055" t="s">
        <v>103801</v>
      </c>
      <c r="E27055" t="s">
        <v>99661</v>
      </c>
      <c r="F27055" t="s">
        <v>76169</v>
      </c>
      <c r="G27055" t="s">
        <v>42</v>
      </c>
      <c r="H27055">
        <v>0</v>
      </c>
      <c r="I27055">
        <v>0</v>
      </c>
      <c r="J27055">
        <v>0</v>
      </c>
      <c r="K27055" t="s">
        <v>103802</v>
      </c>
    </row>
    <row r="27056" spans="1:11" x14ac:dyDescent="0.3">
      <c r="A27056" t="s">
        <v>103803</v>
      </c>
      <c r="B27056" t="s">
        <v>103804</v>
      </c>
      <c r="C27056" t="s">
        <v>27</v>
      </c>
      <c r="D27056" t="s">
        <v>103805</v>
      </c>
      <c r="E27056" t="s">
        <v>99661</v>
      </c>
      <c r="F27056" t="s">
        <v>4261</v>
      </c>
      <c r="G27056" t="s">
        <v>42</v>
      </c>
      <c r="H27056">
        <v>0</v>
      </c>
      <c r="I27056">
        <v>0</v>
      </c>
      <c r="J27056">
        <v>0</v>
      </c>
      <c r="K27056" t="s">
        <v>103806</v>
      </c>
    </row>
    <row r="27057" spans="1:11" x14ac:dyDescent="0.3">
      <c r="A27057" t="s">
        <v>103807</v>
      </c>
      <c r="B27057" t="s">
        <v>103808</v>
      </c>
      <c r="C27057" t="s">
        <v>27</v>
      </c>
      <c r="D27057" t="s">
        <v>103809</v>
      </c>
      <c r="E27057" t="s">
        <v>29</v>
      </c>
      <c r="F27057" t="s">
        <v>41</v>
      </c>
      <c r="G27057" t="s">
        <v>42</v>
      </c>
      <c r="H27057">
        <v>0</v>
      </c>
      <c r="I27057">
        <v>0</v>
      </c>
      <c r="J27057">
        <v>0</v>
      </c>
      <c r="K27057" t="s">
        <v>103810</v>
      </c>
    </row>
    <row r="27058" spans="1:11" x14ac:dyDescent="0.3">
      <c r="A27058" t="s">
        <v>103811</v>
      </c>
      <c r="C27058" t="s">
        <v>27</v>
      </c>
      <c r="D27058" t="s">
        <v>103812</v>
      </c>
      <c r="E27058" t="s">
        <v>99661</v>
      </c>
      <c r="F27058" t="s">
        <v>1886</v>
      </c>
      <c r="G27058" t="s">
        <v>42</v>
      </c>
      <c r="H27058">
        <v>0</v>
      </c>
      <c r="I27058">
        <v>0</v>
      </c>
      <c r="J27058">
        <v>0</v>
      </c>
      <c r="K27058" t="s">
        <v>103813</v>
      </c>
    </row>
    <row r="27059" spans="1:11" x14ac:dyDescent="0.3">
      <c r="A27059" t="s">
        <v>103814</v>
      </c>
      <c r="B27059" t="s">
        <v>103815</v>
      </c>
      <c r="C27059" t="s">
        <v>27</v>
      </c>
      <c r="D27059" t="s">
        <v>103816</v>
      </c>
      <c r="E27059" t="s">
        <v>99661</v>
      </c>
      <c r="F27059" t="s">
        <v>20080</v>
      </c>
      <c r="G27059" t="s">
        <v>42</v>
      </c>
      <c r="H27059">
        <v>0</v>
      </c>
      <c r="I27059">
        <v>0</v>
      </c>
      <c r="J27059">
        <v>0</v>
      </c>
      <c r="K27059" t="s">
        <v>103817</v>
      </c>
    </row>
    <row r="27060" spans="1:11" x14ac:dyDescent="0.3">
      <c r="A27060" t="s">
        <v>103818</v>
      </c>
      <c r="C27060" t="s">
        <v>27</v>
      </c>
      <c r="D27060" t="s">
        <v>103819</v>
      </c>
      <c r="E27060" t="s">
        <v>99661</v>
      </c>
      <c r="F27060" t="s">
        <v>7626</v>
      </c>
      <c r="G27060" t="s">
        <v>42</v>
      </c>
      <c r="H27060">
        <v>0</v>
      </c>
      <c r="I27060">
        <v>0</v>
      </c>
      <c r="J27060">
        <v>0</v>
      </c>
      <c r="K27060" t="s">
        <v>103820</v>
      </c>
    </row>
    <row r="27061" spans="1:11" x14ac:dyDescent="0.3">
      <c r="A27061" t="s">
        <v>103821</v>
      </c>
      <c r="B27061" t="s">
        <v>103822</v>
      </c>
      <c r="C27061" t="s">
        <v>20</v>
      </c>
      <c r="D27061" t="s">
        <v>103823</v>
      </c>
      <c r="E27061" t="s">
        <v>62177</v>
      </c>
      <c r="F27061" t="s">
        <v>4875</v>
      </c>
      <c r="G27061" t="s">
        <v>12174</v>
      </c>
      <c r="H27061">
        <v>0</v>
      </c>
      <c r="I27061">
        <v>0</v>
      </c>
      <c r="J27061">
        <v>0</v>
      </c>
      <c r="K27061" t="s">
        <v>103824</v>
      </c>
    </row>
    <row r="27062" spans="1:11" x14ac:dyDescent="0.3">
      <c r="A27062" t="s">
        <v>103825</v>
      </c>
      <c r="B27062" t="s">
        <v>103826</v>
      </c>
      <c r="C27062" t="s">
        <v>20</v>
      </c>
      <c r="D27062" t="s">
        <v>103827</v>
      </c>
      <c r="E27062" t="s">
        <v>62177</v>
      </c>
      <c r="F27062" t="s">
        <v>3177</v>
      </c>
      <c r="G27062" t="s">
        <v>53055</v>
      </c>
      <c r="H27062">
        <v>0</v>
      </c>
      <c r="I27062">
        <v>0</v>
      </c>
      <c r="J27062">
        <v>0</v>
      </c>
      <c r="K27062" t="s">
        <v>103828</v>
      </c>
    </row>
    <row r="27063" spans="1:11" x14ac:dyDescent="0.3">
      <c r="A27063" t="s">
        <v>103829</v>
      </c>
      <c r="C27063" t="s">
        <v>27</v>
      </c>
      <c r="D27063" t="s">
        <v>103830</v>
      </c>
      <c r="E27063" t="s">
        <v>99661</v>
      </c>
      <c r="F27063" t="s">
        <v>16</v>
      </c>
      <c r="G27063" t="s">
        <v>42</v>
      </c>
      <c r="H27063">
        <v>0</v>
      </c>
      <c r="I27063">
        <v>0</v>
      </c>
      <c r="J27063">
        <v>0</v>
      </c>
      <c r="K27063" t="s">
        <v>103831</v>
      </c>
    </row>
    <row r="27064" spans="1:11" x14ac:dyDescent="0.3">
      <c r="A27064" t="s">
        <v>103832</v>
      </c>
      <c r="B27064" t="s">
        <v>103833</v>
      </c>
      <c r="C27064" t="s">
        <v>27</v>
      </c>
      <c r="D27064" t="s">
        <v>103834</v>
      </c>
      <c r="E27064" t="s">
        <v>99661</v>
      </c>
      <c r="F27064" t="s">
        <v>1793</v>
      </c>
      <c r="G27064" t="s">
        <v>42</v>
      </c>
      <c r="H27064">
        <v>0</v>
      </c>
      <c r="I27064">
        <v>0</v>
      </c>
      <c r="J27064">
        <v>0</v>
      </c>
      <c r="K27064" t="s">
        <v>103835</v>
      </c>
    </row>
    <row r="27065" spans="1:11" x14ac:dyDescent="0.3">
      <c r="A27065" t="s">
        <v>103836</v>
      </c>
      <c r="B27065" t="s">
        <v>103837</v>
      </c>
      <c r="C27065" t="s">
        <v>20</v>
      </c>
      <c r="D27065" t="s">
        <v>103838</v>
      </c>
      <c r="E27065" t="s">
        <v>62177</v>
      </c>
      <c r="F27065" t="s">
        <v>18250</v>
      </c>
      <c r="G27065" t="s">
        <v>42</v>
      </c>
      <c r="H27065">
        <v>0</v>
      </c>
      <c r="I27065">
        <v>0</v>
      </c>
      <c r="J27065">
        <v>0</v>
      </c>
      <c r="K27065" t="s">
        <v>103839</v>
      </c>
    </row>
    <row r="27066" spans="1:11" x14ac:dyDescent="0.3">
      <c r="A27066" t="s">
        <v>103840</v>
      </c>
      <c r="B27066" t="s">
        <v>103841</v>
      </c>
      <c r="C27066" t="s">
        <v>27</v>
      </c>
      <c r="D27066" t="s">
        <v>103842</v>
      </c>
      <c r="E27066" t="s">
        <v>99661</v>
      </c>
      <c r="F27066" t="s">
        <v>3102</v>
      </c>
      <c r="G27066" t="s">
        <v>42</v>
      </c>
      <c r="H27066">
        <v>0</v>
      </c>
      <c r="I27066">
        <v>0</v>
      </c>
      <c r="J27066">
        <v>0</v>
      </c>
      <c r="K27066" t="s">
        <v>103843</v>
      </c>
    </row>
    <row r="27067" spans="1:11" x14ac:dyDescent="0.3">
      <c r="A27067" t="s">
        <v>103844</v>
      </c>
      <c r="B27067" t="s">
        <v>103845</v>
      </c>
      <c r="C27067" t="s">
        <v>558</v>
      </c>
      <c r="D27067" t="s">
        <v>103846</v>
      </c>
      <c r="E27067" t="s">
        <v>2102</v>
      </c>
      <c r="F27067" t="s">
        <v>16</v>
      </c>
      <c r="G27067" t="s">
        <v>12342</v>
      </c>
      <c r="H27067">
        <v>0</v>
      </c>
      <c r="I27067">
        <v>0</v>
      </c>
      <c r="J27067">
        <v>0</v>
      </c>
      <c r="K27067" t="s">
        <v>103847</v>
      </c>
    </row>
    <row r="27068" spans="1:11" x14ac:dyDescent="0.3">
      <c r="A27068" t="s">
        <v>103848</v>
      </c>
      <c r="B27068" t="s">
        <v>103849</v>
      </c>
      <c r="C27068" t="s">
        <v>27</v>
      </c>
      <c r="D27068" t="s">
        <v>103850</v>
      </c>
      <c r="E27068" t="s">
        <v>29</v>
      </c>
      <c r="F27068" t="s">
        <v>41</v>
      </c>
      <c r="G27068" t="s">
        <v>42</v>
      </c>
      <c r="H27068">
        <v>0</v>
      </c>
      <c r="I27068">
        <v>0</v>
      </c>
      <c r="J27068">
        <v>0</v>
      </c>
      <c r="K27068" t="s">
        <v>103851</v>
      </c>
    </row>
    <row r="27069" spans="1:11" x14ac:dyDescent="0.3">
      <c r="A27069" t="s">
        <v>103852</v>
      </c>
      <c r="B27069" t="s">
        <v>103853</v>
      </c>
      <c r="C27069" t="s">
        <v>466</v>
      </c>
      <c r="D27069" t="s">
        <v>103854</v>
      </c>
      <c r="E27069" t="s">
        <v>98383</v>
      </c>
      <c r="F27069" t="s">
        <v>16</v>
      </c>
      <c r="G27069" t="s">
        <v>103855</v>
      </c>
      <c r="H27069">
        <v>0</v>
      </c>
      <c r="I27069">
        <v>0</v>
      </c>
      <c r="J27069">
        <v>0</v>
      </c>
      <c r="K27069" t="s">
        <v>103856</v>
      </c>
    </row>
    <row r="27070" spans="1:11" x14ac:dyDescent="0.3">
      <c r="A27070" t="s">
        <v>103857</v>
      </c>
      <c r="C27070" t="s">
        <v>558</v>
      </c>
      <c r="D27070" t="s">
        <v>103858</v>
      </c>
      <c r="E27070" t="s">
        <v>2102</v>
      </c>
      <c r="F27070" t="s">
        <v>16</v>
      </c>
      <c r="G27070" t="s">
        <v>23486</v>
      </c>
      <c r="H27070">
        <v>0</v>
      </c>
      <c r="I27070">
        <v>0</v>
      </c>
      <c r="J27070">
        <v>0</v>
      </c>
      <c r="K27070" t="s">
        <v>103859</v>
      </c>
    </row>
    <row r="27071" spans="1:11" x14ac:dyDescent="0.3">
      <c r="A27071" t="s">
        <v>103860</v>
      </c>
      <c r="B27071" t="s">
        <v>103861</v>
      </c>
      <c r="C27071" t="s">
        <v>27</v>
      </c>
      <c r="D27071" t="s">
        <v>103862</v>
      </c>
      <c r="E27071" t="s">
        <v>99661</v>
      </c>
      <c r="F27071" t="s">
        <v>3129</v>
      </c>
      <c r="G27071" t="s">
        <v>42</v>
      </c>
      <c r="H27071">
        <v>0</v>
      </c>
      <c r="I27071">
        <v>0</v>
      </c>
      <c r="J27071">
        <v>0</v>
      </c>
      <c r="K27071" t="s">
        <v>103863</v>
      </c>
    </row>
    <row r="27072" spans="1:11" x14ac:dyDescent="0.3">
      <c r="A27072" t="s">
        <v>103864</v>
      </c>
      <c r="C27072" t="s">
        <v>27</v>
      </c>
      <c r="D27072" t="s">
        <v>103865</v>
      </c>
      <c r="E27072" t="s">
        <v>99661</v>
      </c>
      <c r="F27072" t="s">
        <v>2482</v>
      </c>
      <c r="G27072" t="s">
        <v>42</v>
      </c>
      <c r="H27072">
        <v>0</v>
      </c>
      <c r="I27072">
        <v>0</v>
      </c>
      <c r="J27072">
        <v>0</v>
      </c>
      <c r="K27072" t="s">
        <v>103866</v>
      </c>
    </row>
    <row r="27073" spans="1:11" x14ac:dyDescent="0.3">
      <c r="A27073" t="s">
        <v>103867</v>
      </c>
      <c r="B27073" t="s">
        <v>103868</v>
      </c>
      <c r="C27073" t="s">
        <v>466</v>
      </c>
      <c r="D27073" t="s">
        <v>103869</v>
      </c>
      <c r="E27073" t="s">
        <v>98383</v>
      </c>
      <c r="F27073" t="s">
        <v>16</v>
      </c>
      <c r="G27073" t="s">
        <v>103870</v>
      </c>
      <c r="H27073">
        <v>0</v>
      </c>
      <c r="I27073">
        <v>0</v>
      </c>
      <c r="J27073">
        <v>0</v>
      </c>
      <c r="K27073" t="s">
        <v>103871</v>
      </c>
    </row>
    <row r="27074" spans="1:11" x14ac:dyDescent="0.3">
      <c r="A27074" t="s">
        <v>103872</v>
      </c>
      <c r="B27074" t="s">
        <v>103873</v>
      </c>
      <c r="C27074" t="s">
        <v>558</v>
      </c>
      <c r="D27074" t="s">
        <v>103874</v>
      </c>
      <c r="E27074" t="s">
        <v>754</v>
      </c>
      <c r="F27074" t="s">
        <v>16</v>
      </c>
      <c r="G27074" t="s">
        <v>3366</v>
      </c>
      <c r="H27074">
        <v>0</v>
      </c>
      <c r="I27074">
        <v>0</v>
      </c>
      <c r="J27074">
        <v>0</v>
      </c>
      <c r="K27074" t="s">
        <v>103875</v>
      </c>
    </row>
    <row r="27075" spans="1:11" x14ac:dyDescent="0.3">
      <c r="A27075" t="s">
        <v>103876</v>
      </c>
      <c r="B27075" t="s">
        <v>103877</v>
      </c>
      <c r="C27075" t="s">
        <v>20</v>
      </c>
      <c r="D27075" t="s">
        <v>103878</v>
      </c>
      <c r="E27075" t="s">
        <v>22</v>
      </c>
      <c r="F27075" t="s">
        <v>16</v>
      </c>
      <c r="G27075" t="s">
        <v>3050</v>
      </c>
      <c r="H27075">
        <v>0</v>
      </c>
      <c r="I27075">
        <v>0</v>
      </c>
      <c r="J27075">
        <v>0</v>
      </c>
      <c r="K27075" t="s">
        <v>103879</v>
      </c>
    </row>
    <row r="27076" spans="1:11" x14ac:dyDescent="0.3">
      <c r="A27076" t="s">
        <v>103880</v>
      </c>
      <c r="B27076" t="s">
        <v>103881</v>
      </c>
      <c r="C27076" t="s">
        <v>1159</v>
      </c>
      <c r="D27076" t="s">
        <v>103882</v>
      </c>
      <c r="E27076" t="s">
        <v>14853</v>
      </c>
      <c r="F27076" t="s">
        <v>16</v>
      </c>
      <c r="G27076" t="s">
        <v>5302</v>
      </c>
      <c r="H27076">
        <v>0</v>
      </c>
      <c r="I27076">
        <v>0</v>
      </c>
      <c r="J27076">
        <v>0</v>
      </c>
      <c r="K27076" t="s">
        <v>103883</v>
      </c>
    </row>
    <row r="27077" spans="1:11" x14ac:dyDescent="0.3">
      <c r="A27077" t="s">
        <v>103884</v>
      </c>
      <c r="B27077" t="s">
        <v>103885</v>
      </c>
      <c r="C27077" t="s">
        <v>466</v>
      </c>
      <c r="D27077" t="s">
        <v>103886</v>
      </c>
      <c r="E27077" t="s">
        <v>98383</v>
      </c>
      <c r="F27077" t="s">
        <v>16</v>
      </c>
      <c r="G27077" t="s">
        <v>474</v>
      </c>
      <c r="H27077">
        <v>0</v>
      </c>
      <c r="I27077">
        <v>0</v>
      </c>
      <c r="J27077">
        <v>0</v>
      </c>
      <c r="K27077" t="s">
        <v>103887</v>
      </c>
    </row>
    <row r="27078" spans="1:11" x14ac:dyDescent="0.3">
      <c r="A27078" t="s">
        <v>103888</v>
      </c>
      <c r="B27078" t="s">
        <v>103889</v>
      </c>
      <c r="C27078" t="s">
        <v>558</v>
      </c>
      <c r="D27078" t="s">
        <v>103890</v>
      </c>
      <c r="E27078" t="s">
        <v>754</v>
      </c>
      <c r="F27078" t="s">
        <v>16</v>
      </c>
      <c r="G27078" t="s">
        <v>38956</v>
      </c>
      <c r="H27078">
        <v>0</v>
      </c>
      <c r="I27078">
        <v>0</v>
      </c>
      <c r="J27078">
        <v>0</v>
      </c>
      <c r="K27078" t="s">
        <v>103891</v>
      </c>
    </row>
    <row r="27079" spans="1:11" x14ac:dyDescent="0.3">
      <c r="A27079" t="s">
        <v>103892</v>
      </c>
      <c r="B27079" t="s">
        <v>103893</v>
      </c>
      <c r="C27079" t="s">
        <v>466</v>
      </c>
      <c r="D27079" t="s">
        <v>103894</v>
      </c>
      <c r="E27079" t="s">
        <v>98383</v>
      </c>
      <c r="F27079" t="s">
        <v>16</v>
      </c>
      <c r="G27079" t="s">
        <v>103895</v>
      </c>
      <c r="H27079">
        <v>0</v>
      </c>
      <c r="I27079">
        <v>0</v>
      </c>
      <c r="J27079">
        <v>0</v>
      </c>
      <c r="K27079" t="s">
        <v>103896</v>
      </c>
    </row>
    <row r="27080" spans="1:11" x14ac:dyDescent="0.3">
      <c r="A27080" t="s">
        <v>103897</v>
      </c>
      <c r="B27080" t="s">
        <v>103898</v>
      </c>
      <c r="C27080" t="s">
        <v>13</v>
      </c>
      <c r="D27080" t="s">
        <v>103899</v>
      </c>
      <c r="E27080" t="s">
        <v>66626</v>
      </c>
      <c r="F27080" t="s">
        <v>16</v>
      </c>
      <c r="G27080" t="s">
        <v>2422</v>
      </c>
      <c r="H27080">
        <v>0</v>
      </c>
      <c r="I27080">
        <v>0</v>
      </c>
      <c r="J27080">
        <v>0</v>
      </c>
      <c r="K27080" t="s">
        <v>103900</v>
      </c>
    </row>
    <row r="27081" spans="1:11" x14ac:dyDescent="0.3">
      <c r="A27081" t="s">
        <v>103901</v>
      </c>
      <c r="B27081" t="s">
        <v>103889</v>
      </c>
      <c r="C27081" t="s">
        <v>558</v>
      </c>
      <c r="D27081" t="s">
        <v>103902</v>
      </c>
      <c r="E27081" t="s">
        <v>754</v>
      </c>
      <c r="F27081" t="s">
        <v>16</v>
      </c>
      <c r="G27081" t="s">
        <v>54704</v>
      </c>
      <c r="H27081">
        <v>0</v>
      </c>
      <c r="I27081">
        <v>0</v>
      </c>
      <c r="J27081">
        <v>0</v>
      </c>
      <c r="K27081" t="s">
        <v>103903</v>
      </c>
    </row>
    <row r="27082" spans="1:11" x14ac:dyDescent="0.3">
      <c r="A27082" t="s">
        <v>103904</v>
      </c>
      <c r="B27082" t="s">
        <v>103905</v>
      </c>
      <c r="C27082" t="s">
        <v>13</v>
      </c>
      <c r="D27082" t="s">
        <v>103906</v>
      </c>
      <c r="E27082" t="s">
        <v>66626</v>
      </c>
      <c r="F27082" t="s">
        <v>16</v>
      </c>
      <c r="G27082" t="s">
        <v>50031</v>
      </c>
      <c r="H27082">
        <v>0</v>
      </c>
      <c r="I27082">
        <v>0</v>
      </c>
      <c r="J27082">
        <v>0</v>
      </c>
      <c r="K27082" t="s">
        <v>103907</v>
      </c>
    </row>
    <row r="27083" spans="1:11" x14ac:dyDescent="0.3">
      <c r="A27083" t="s">
        <v>103908</v>
      </c>
      <c r="B27083" t="s">
        <v>103909</v>
      </c>
      <c r="C27083" t="s">
        <v>558</v>
      </c>
      <c r="D27083" t="s">
        <v>103910</v>
      </c>
      <c r="E27083" t="s">
        <v>754</v>
      </c>
      <c r="F27083" t="s">
        <v>16</v>
      </c>
      <c r="G27083" t="s">
        <v>14960</v>
      </c>
      <c r="H27083">
        <v>0</v>
      </c>
      <c r="I27083">
        <v>0</v>
      </c>
      <c r="J27083">
        <v>0</v>
      </c>
      <c r="K27083" t="s">
        <v>103911</v>
      </c>
    </row>
    <row r="27084" spans="1:11" x14ac:dyDescent="0.3">
      <c r="A27084" t="s">
        <v>103912</v>
      </c>
      <c r="B27084" t="s">
        <v>103913</v>
      </c>
      <c r="C27084" t="s">
        <v>20</v>
      </c>
      <c r="D27084" t="s">
        <v>103914</v>
      </c>
      <c r="E27084" t="s">
        <v>62177</v>
      </c>
      <c r="F27084" t="s">
        <v>58803</v>
      </c>
      <c r="G27084" t="s">
        <v>42</v>
      </c>
      <c r="H27084">
        <v>0</v>
      </c>
      <c r="I27084">
        <v>0</v>
      </c>
      <c r="J27084">
        <v>0</v>
      </c>
      <c r="K27084" t="s">
        <v>103915</v>
      </c>
    </row>
    <row r="27085" spans="1:11" x14ac:dyDescent="0.3">
      <c r="A27085" t="s">
        <v>103916</v>
      </c>
      <c r="B27085" t="s">
        <v>103917</v>
      </c>
      <c r="C27085" t="s">
        <v>20</v>
      </c>
      <c r="D27085" t="s">
        <v>103918</v>
      </c>
      <c r="E27085" t="s">
        <v>62177</v>
      </c>
      <c r="F27085" t="s">
        <v>650</v>
      </c>
      <c r="G27085" t="s">
        <v>42</v>
      </c>
      <c r="H27085">
        <v>0</v>
      </c>
      <c r="I27085">
        <v>0</v>
      </c>
      <c r="J27085">
        <v>0</v>
      </c>
      <c r="K27085" t="s">
        <v>103919</v>
      </c>
    </row>
    <row r="27086" spans="1:11" x14ac:dyDescent="0.3">
      <c r="A27086" t="s">
        <v>103920</v>
      </c>
      <c r="B27086" t="s">
        <v>103921</v>
      </c>
      <c r="C27086" t="s">
        <v>20</v>
      </c>
      <c r="D27086" t="s">
        <v>103922</v>
      </c>
      <c r="E27086" t="s">
        <v>62177</v>
      </c>
      <c r="F27086" t="s">
        <v>7012</v>
      </c>
      <c r="G27086" t="s">
        <v>42</v>
      </c>
      <c r="H27086">
        <v>0</v>
      </c>
      <c r="I27086">
        <v>0</v>
      </c>
      <c r="J27086">
        <v>0</v>
      </c>
      <c r="K27086" t="s">
        <v>103923</v>
      </c>
    </row>
    <row r="27087" spans="1:11" x14ac:dyDescent="0.3">
      <c r="A27087" t="s">
        <v>103924</v>
      </c>
      <c r="B27087" t="s">
        <v>103925</v>
      </c>
      <c r="C27087" t="s">
        <v>27</v>
      </c>
      <c r="D27087" t="s">
        <v>103926</v>
      </c>
      <c r="E27087" t="s">
        <v>99661</v>
      </c>
      <c r="F27087" t="s">
        <v>1886</v>
      </c>
      <c r="G27087" t="s">
        <v>42</v>
      </c>
      <c r="H27087">
        <v>0</v>
      </c>
      <c r="I27087">
        <v>0</v>
      </c>
      <c r="J27087">
        <v>0</v>
      </c>
      <c r="K27087" t="s">
        <v>103927</v>
      </c>
    </row>
    <row r="27088" spans="1:11" x14ac:dyDescent="0.3">
      <c r="A27088" t="s">
        <v>103928</v>
      </c>
      <c r="B27088" t="s">
        <v>103929</v>
      </c>
      <c r="C27088" t="s">
        <v>466</v>
      </c>
      <c r="D27088" t="s">
        <v>103930</v>
      </c>
      <c r="E27088" t="s">
        <v>98383</v>
      </c>
      <c r="F27088" t="s">
        <v>16</v>
      </c>
      <c r="G27088" t="s">
        <v>2866</v>
      </c>
      <c r="H27088">
        <v>0</v>
      </c>
      <c r="I27088">
        <v>0</v>
      </c>
      <c r="J27088">
        <v>0</v>
      </c>
      <c r="K27088" t="s">
        <v>103931</v>
      </c>
    </row>
    <row r="27089" spans="1:11" x14ac:dyDescent="0.3">
      <c r="A27089" t="s">
        <v>103932</v>
      </c>
      <c r="B27089" t="s">
        <v>103933</v>
      </c>
      <c r="C27089" t="s">
        <v>27</v>
      </c>
      <c r="D27089" t="s">
        <v>103934</v>
      </c>
      <c r="E27089" t="s">
        <v>99661</v>
      </c>
      <c r="F27089" t="s">
        <v>18435</v>
      </c>
      <c r="G27089" t="s">
        <v>42</v>
      </c>
      <c r="H27089">
        <v>0</v>
      </c>
      <c r="I27089">
        <v>0</v>
      </c>
      <c r="J27089">
        <v>0</v>
      </c>
      <c r="K27089" t="s">
        <v>103935</v>
      </c>
    </row>
    <row r="27090" spans="1:11" x14ac:dyDescent="0.3">
      <c r="A27090" t="s">
        <v>103936</v>
      </c>
      <c r="B27090" t="s">
        <v>103937</v>
      </c>
      <c r="C27090" t="s">
        <v>20</v>
      </c>
      <c r="D27090" t="s">
        <v>103938</v>
      </c>
      <c r="E27090" t="s">
        <v>62177</v>
      </c>
      <c r="F27090" t="s">
        <v>840</v>
      </c>
      <c r="G27090" t="s">
        <v>42</v>
      </c>
      <c r="H27090">
        <v>0</v>
      </c>
      <c r="I27090">
        <v>0</v>
      </c>
      <c r="J27090">
        <v>0</v>
      </c>
      <c r="K27090" t="s">
        <v>103939</v>
      </c>
    </row>
    <row r="27091" spans="1:11" x14ac:dyDescent="0.3">
      <c r="A27091" t="s">
        <v>103940</v>
      </c>
      <c r="B27091" t="s">
        <v>103941</v>
      </c>
      <c r="C27091" t="s">
        <v>20</v>
      </c>
      <c r="D27091" t="s">
        <v>103942</v>
      </c>
      <c r="E27091" t="s">
        <v>62177</v>
      </c>
      <c r="F27091" t="s">
        <v>1143</v>
      </c>
      <c r="G27091" t="s">
        <v>42</v>
      </c>
      <c r="H27091">
        <v>0</v>
      </c>
      <c r="I27091">
        <v>0</v>
      </c>
      <c r="J27091">
        <v>0</v>
      </c>
      <c r="K27091" t="s">
        <v>103943</v>
      </c>
    </row>
    <row r="27092" spans="1:11" x14ac:dyDescent="0.3">
      <c r="A27092" t="s">
        <v>103944</v>
      </c>
      <c r="B27092" t="s">
        <v>103945</v>
      </c>
      <c r="C27092" t="s">
        <v>20</v>
      </c>
      <c r="D27092" t="s">
        <v>103946</v>
      </c>
      <c r="E27092" t="s">
        <v>62177</v>
      </c>
      <c r="F27092" t="s">
        <v>2595</v>
      </c>
      <c r="G27092" t="s">
        <v>42</v>
      </c>
      <c r="H27092">
        <v>0</v>
      </c>
      <c r="I27092">
        <v>0</v>
      </c>
      <c r="J27092">
        <v>0</v>
      </c>
      <c r="K27092" t="s">
        <v>103947</v>
      </c>
    </row>
    <row r="27093" spans="1:11" x14ac:dyDescent="0.3">
      <c r="A27093" t="s">
        <v>103948</v>
      </c>
      <c r="B27093" t="s">
        <v>103949</v>
      </c>
      <c r="C27093" t="s">
        <v>20</v>
      </c>
      <c r="E27093" t="s">
        <v>14059</v>
      </c>
      <c r="F27093" t="s">
        <v>7609</v>
      </c>
      <c r="G27093" t="s">
        <v>42</v>
      </c>
      <c r="H27093">
        <v>0</v>
      </c>
      <c r="I27093">
        <v>0</v>
      </c>
      <c r="J27093">
        <v>0</v>
      </c>
      <c r="K27093" t="s">
        <v>103950</v>
      </c>
    </row>
    <row r="27094" spans="1:11" x14ac:dyDescent="0.3">
      <c r="A27094" t="s">
        <v>103951</v>
      </c>
      <c r="B27094" t="s">
        <v>103952</v>
      </c>
      <c r="C27094" t="s">
        <v>27</v>
      </c>
      <c r="D27094" t="s">
        <v>103953</v>
      </c>
      <c r="E27094" t="s">
        <v>99661</v>
      </c>
      <c r="F27094" t="s">
        <v>7594</v>
      </c>
      <c r="G27094" t="s">
        <v>42</v>
      </c>
      <c r="H27094">
        <v>0</v>
      </c>
      <c r="I27094">
        <v>0</v>
      </c>
      <c r="J27094">
        <v>0</v>
      </c>
      <c r="K27094" t="s">
        <v>103954</v>
      </c>
    </row>
    <row r="27095" spans="1:11" x14ac:dyDescent="0.3">
      <c r="A27095" t="s">
        <v>103955</v>
      </c>
      <c r="B27095" t="s">
        <v>103956</v>
      </c>
      <c r="C27095" t="s">
        <v>13</v>
      </c>
      <c r="D27095" t="s">
        <v>103957</v>
      </c>
      <c r="E27095" t="s">
        <v>66626</v>
      </c>
      <c r="F27095" t="s">
        <v>13097</v>
      </c>
      <c r="G27095" t="s">
        <v>107</v>
      </c>
      <c r="H27095">
        <v>0</v>
      </c>
      <c r="I27095">
        <v>0</v>
      </c>
      <c r="J27095">
        <v>0</v>
      </c>
      <c r="K27095" t="s">
        <v>103958</v>
      </c>
    </row>
    <row r="27096" spans="1:11" x14ac:dyDescent="0.3">
      <c r="A27096" t="s">
        <v>103959</v>
      </c>
      <c r="B27096" t="s">
        <v>103960</v>
      </c>
      <c r="C27096" t="s">
        <v>20</v>
      </c>
      <c r="D27096" t="s">
        <v>103961</v>
      </c>
      <c r="E27096" t="s">
        <v>22</v>
      </c>
      <c r="F27096" t="s">
        <v>16</v>
      </c>
      <c r="G27096" t="s">
        <v>2189</v>
      </c>
      <c r="H27096">
        <v>0</v>
      </c>
      <c r="I27096">
        <v>0</v>
      </c>
      <c r="J27096">
        <v>0</v>
      </c>
      <c r="K27096" t="s">
        <v>103962</v>
      </c>
    </row>
    <row r="27097" spans="1:11" x14ac:dyDescent="0.3">
      <c r="A27097" t="s">
        <v>103963</v>
      </c>
      <c r="C27097" t="s">
        <v>20</v>
      </c>
      <c r="D27097" t="s">
        <v>102130</v>
      </c>
      <c r="E27097" t="s">
        <v>62177</v>
      </c>
      <c r="F27097" t="s">
        <v>425</v>
      </c>
      <c r="G27097" t="s">
        <v>42</v>
      </c>
      <c r="H27097">
        <v>0</v>
      </c>
      <c r="I27097">
        <v>0</v>
      </c>
      <c r="J27097">
        <v>0</v>
      </c>
      <c r="K27097" t="s">
        <v>103964</v>
      </c>
    </row>
    <row r="27098" spans="1:11" x14ac:dyDescent="0.3">
      <c r="A27098" t="s">
        <v>103965</v>
      </c>
      <c r="B27098" t="s">
        <v>103966</v>
      </c>
      <c r="C27098" t="s">
        <v>27</v>
      </c>
      <c r="D27098" t="s">
        <v>103967</v>
      </c>
      <c r="E27098" t="s">
        <v>99661</v>
      </c>
      <c r="F27098" t="s">
        <v>16</v>
      </c>
      <c r="G27098" t="s">
        <v>8365</v>
      </c>
      <c r="H27098">
        <v>0</v>
      </c>
      <c r="I27098">
        <v>0</v>
      </c>
      <c r="J27098">
        <v>0</v>
      </c>
      <c r="K27098" t="s">
        <v>103968</v>
      </c>
    </row>
    <row r="27099" spans="1:11" x14ac:dyDescent="0.3">
      <c r="A27099" t="s">
        <v>103969</v>
      </c>
      <c r="B27099" t="s">
        <v>103970</v>
      </c>
      <c r="C27099" t="s">
        <v>20</v>
      </c>
      <c r="D27099" t="s">
        <v>103971</v>
      </c>
      <c r="E27099" t="s">
        <v>62177</v>
      </c>
      <c r="F27099" t="s">
        <v>1723</v>
      </c>
      <c r="G27099" t="s">
        <v>42</v>
      </c>
      <c r="H27099">
        <v>0</v>
      </c>
      <c r="I27099">
        <v>0</v>
      </c>
      <c r="J27099">
        <v>0</v>
      </c>
      <c r="K27099" t="s">
        <v>103972</v>
      </c>
    </row>
    <row r="27100" spans="1:11" x14ac:dyDescent="0.3">
      <c r="A27100" t="s">
        <v>103973</v>
      </c>
      <c r="B27100" t="s">
        <v>103974</v>
      </c>
      <c r="C27100" t="s">
        <v>13</v>
      </c>
      <c r="D27100" t="s">
        <v>103975</v>
      </c>
      <c r="E27100" t="s">
        <v>66626</v>
      </c>
      <c r="F27100" t="s">
        <v>16</v>
      </c>
      <c r="G27100" t="s">
        <v>14113</v>
      </c>
      <c r="H27100">
        <v>0</v>
      </c>
      <c r="I27100">
        <v>0</v>
      </c>
      <c r="J27100">
        <v>0</v>
      </c>
      <c r="K27100" t="s">
        <v>103976</v>
      </c>
    </row>
    <row r="27101" spans="1:11" x14ac:dyDescent="0.3">
      <c r="A27101" t="s">
        <v>103977</v>
      </c>
      <c r="B27101" t="s">
        <v>103978</v>
      </c>
      <c r="C27101" t="s">
        <v>13</v>
      </c>
      <c r="D27101" t="s">
        <v>103979</v>
      </c>
      <c r="E27101" t="s">
        <v>66626</v>
      </c>
      <c r="F27101" t="s">
        <v>16</v>
      </c>
      <c r="G27101" t="s">
        <v>15631</v>
      </c>
      <c r="H27101">
        <v>0</v>
      </c>
      <c r="I27101">
        <v>0</v>
      </c>
      <c r="J27101">
        <v>0</v>
      </c>
      <c r="K27101" t="s">
        <v>103980</v>
      </c>
    </row>
    <row r="27102" spans="1:11" x14ac:dyDescent="0.3">
      <c r="A27102" t="s">
        <v>103981</v>
      </c>
      <c r="B27102" t="s">
        <v>103982</v>
      </c>
      <c r="C27102" t="s">
        <v>13</v>
      </c>
      <c r="D27102" t="s">
        <v>103983</v>
      </c>
      <c r="E27102" t="s">
        <v>66626</v>
      </c>
      <c r="F27102" t="s">
        <v>16</v>
      </c>
      <c r="G27102" t="s">
        <v>4044</v>
      </c>
      <c r="H27102">
        <v>0</v>
      </c>
      <c r="I27102">
        <v>0</v>
      </c>
      <c r="J27102">
        <v>0</v>
      </c>
      <c r="K27102" t="s">
        <v>103984</v>
      </c>
    </row>
    <row r="27103" spans="1:11" x14ac:dyDescent="0.3">
      <c r="A27103" t="s">
        <v>103985</v>
      </c>
      <c r="B27103" t="s">
        <v>103986</v>
      </c>
      <c r="C27103" t="s">
        <v>13</v>
      </c>
      <c r="D27103" t="s">
        <v>103987</v>
      </c>
      <c r="E27103" t="s">
        <v>66626</v>
      </c>
      <c r="F27103" t="s">
        <v>16</v>
      </c>
      <c r="G27103" t="s">
        <v>11691</v>
      </c>
      <c r="H27103">
        <v>0</v>
      </c>
      <c r="I27103">
        <v>0</v>
      </c>
      <c r="J27103">
        <v>0</v>
      </c>
      <c r="K27103" t="s">
        <v>103988</v>
      </c>
    </row>
    <row r="27104" spans="1:11" x14ac:dyDescent="0.3">
      <c r="A27104" t="s">
        <v>103989</v>
      </c>
      <c r="B27104" t="s">
        <v>103990</v>
      </c>
      <c r="C27104" t="s">
        <v>558</v>
      </c>
      <c r="D27104" t="s">
        <v>103991</v>
      </c>
      <c r="E27104" t="s">
        <v>754</v>
      </c>
      <c r="F27104" t="s">
        <v>16</v>
      </c>
      <c r="G27104" t="s">
        <v>35377</v>
      </c>
      <c r="H27104">
        <v>0</v>
      </c>
      <c r="I27104">
        <v>0</v>
      </c>
      <c r="J27104">
        <v>0</v>
      </c>
      <c r="K27104" t="s">
        <v>103992</v>
      </c>
    </row>
    <row r="27105" spans="1:11" x14ac:dyDescent="0.3">
      <c r="A27105" t="s">
        <v>103993</v>
      </c>
      <c r="B27105" t="s">
        <v>103994</v>
      </c>
      <c r="C27105" t="s">
        <v>13</v>
      </c>
      <c r="D27105" t="s">
        <v>103995</v>
      </c>
      <c r="E27105" t="s">
        <v>66626</v>
      </c>
      <c r="F27105" t="s">
        <v>16</v>
      </c>
      <c r="G27105" t="s">
        <v>364</v>
      </c>
      <c r="H27105">
        <v>0</v>
      </c>
      <c r="I27105">
        <v>0</v>
      </c>
      <c r="J27105">
        <v>0</v>
      </c>
      <c r="K27105" t="s">
        <v>103996</v>
      </c>
    </row>
    <row r="27106" spans="1:11" x14ac:dyDescent="0.3">
      <c r="A27106" t="s">
        <v>103997</v>
      </c>
      <c r="B27106" t="s">
        <v>103998</v>
      </c>
      <c r="C27106" t="s">
        <v>1159</v>
      </c>
      <c r="D27106" t="s">
        <v>103999</v>
      </c>
      <c r="E27106" t="s">
        <v>14853</v>
      </c>
      <c r="F27106" t="s">
        <v>16</v>
      </c>
      <c r="G27106" t="s">
        <v>9778</v>
      </c>
      <c r="H27106">
        <v>0</v>
      </c>
      <c r="I27106">
        <v>0</v>
      </c>
      <c r="J27106">
        <v>0</v>
      </c>
      <c r="K27106" t="s">
        <v>104000</v>
      </c>
    </row>
    <row r="27107" spans="1:11" x14ac:dyDescent="0.3">
      <c r="A27107" t="s">
        <v>104001</v>
      </c>
      <c r="B27107" t="s">
        <v>104002</v>
      </c>
      <c r="C27107" t="s">
        <v>558</v>
      </c>
      <c r="D27107" t="s">
        <v>104003</v>
      </c>
      <c r="E27107" t="s">
        <v>981</v>
      </c>
      <c r="F27107" t="s">
        <v>16</v>
      </c>
      <c r="G27107" t="s">
        <v>16815</v>
      </c>
      <c r="H27107">
        <v>0</v>
      </c>
      <c r="I27107">
        <v>0</v>
      </c>
      <c r="J27107">
        <v>0</v>
      </c>
      <c r="K27107" t="s">
        <v>104004</v>
      </c>
    </row>
    <row r="27108" spans="1:11" x14ac:dyDescent="0.3">
      <c r="A27108" t="s">
        <v>104005</v>
      </c>
      <c r="B27108" t="s">
        <v>104006</v>
      </c>
      <c r="C27108" t="s">
        <v>27</v>
      </c>
      <c r="D27108" t="s">
        <v>104007</v>
      </c>
      <c r="E27108" t="s">
        <v>29</v>
      </c>
      <c r="F27108" t="s">
        <v>41</v>
      </c>
      <c r="G27108" t="s">
        <v>42</v>
      </c>
      <c r="H27108">
        <v>0</v>
      </c>
      <c r="I27108">
        <v>0</v>
      </c>
      <c r="J27108">
        <v>0</v>
      </c>
      <c r="K27108" t="s">
        <v>104008</v>
      </c>
    </row>
    <row r="27109" spans="1:11" x14ac:dyDescent="0.3">
      <c r="A27109" t="s">
        <v>104009</v>
      </c>
      <c r="B27109" t="s">
        <v>104010</v>
      </c>
      <c r="C27109" t="s">
        <v>1159</v>
      </c>
      <c r="D27109" t="s">
        <v>104011</v>
      </c>
      <c r="E27109" t="s">
        <v>14853</v>
      </c>
      <c r="F27109" t="s">
        <v>1506</v>
      </c>
      <c r="G27109" t="s">
        <v>42</v>
      </c>
      <c r="H27109">
        <v>0</v>
      </c>
      <c r="I27109">
        <v>0</v>
      </c>
      <c r="J27109">
        <v>0</v>
      </c>
      <c r="K27109" t="s">
        <v>104012</v>
      </c>
    </row>
    <row r="27110" spans="1:11" x14ac:dyDescent="0.3">
      <c r="A27110" t="s">
        <v>104013</v>
      </c>
      <c r="B27110" t="s">
        <v>104014</v>
      </c>
      <c r="C27110" t="s">
        <v>558</v>
      </c>
      <c r="D27110" t="s">
        <v>104015</v>
      </c>
      <c r="E27110" t="s">
        <v>2102</v>
      </c>
      <c r="F27110" t="s">
        <v>16</v>
      </c>
      <c r="G27110" t="s">
        <v>65955</v>
      </c>
      <c r="H27110">
        <v>0</v>
      </c>
      <c r="I27110">
        <v>0</v>
      </c>
      <c r="J27110">
        <v>0</v>
      </c>
      <c r="K27110" t="s">
        <v>104016</v>
      </c>
    </row>
    <row r="27111" spans="1:11" x14ac:dyDescent="0.3">
      <c r="A27111" t="s">
        <v>104017</v>
      </c>
      <c r="B27111" t="s">
        <v>104018</v>
      </c>
      <c r="C27111" t="s">
        <v>466</v>
      </c>
      <c r="D27111" t="s">
        <v>104019</v>
      </c>
      <c r="E27111" t="s">
        <v>98383</v>
      </c>
      <c r="F27111" t="s">
        <v>16</v>
      </c>
      <c r="G27111" t="s">
        <v>3361</v>
      </c>
      <c r="H27111">
        <v>0</v>
      </c>
      <c r="I27111">
        <v>0</v>
      </c>
      <c r="J27111">
        <v>0</v>
      </c>
      <c r="K27111" t="s">
        <v>104020</v>
      </c>
    </row>
    <row r="27112" spans="1:11" x14ac:dyDescent="0.3">
      <c r="A27112" t="s">
        <v>104021</v>
      </c>
      <c r="B27112" t="s">
        <v>104022</v>
      </c>
      <c r="C27112" t="s">
        <v>466</v>
      </c>
      <c r="D27112" t="s">
        <v>104023</v>
      </c>
      <c r="E27112" t="s">
        <v>98383</v>
      </c>
      <c r="F27112" t="s">
        <v>16</v>
      </c>
      <c r="G27112" t="s">
        <v>72731</v>
      </c>
      <c r="H27112">
        <v>0</v>
      </c>
      <c r="I27112">
        <v>0</v>
      </c>
      <c r="J27112">
        <v>0</v>
      </c>
      <c r="K27112" t="s">
        <v>104024</v>
      </c>
    </row>
    <row r="27113" spans="1:11" x14ac:dyDescent="0.3">
      <c r="A27113" t="s">
        <v>104025</v>
      </c>
      <c r="B27113" t="s">
        <v>104026</v>
      </c>
      <c r="C27113" t="s">
        <v>558</v>
      </c>
      <c r="D27113" t="s">
        <v>104027</v>
      </c>
      <c r="E27113" t="s">
        <v>2102</v>
      </c>
      <c r="F27113" t="s">
        <v>16</v>
      </c>
      <c r="G27113" t="s">
        <v>5593</v>
      </c>
      <c r="H27113">
        <v>0</v>
      </c>
      <c r="I27113">
        <v>0</v>
      </c>
      <c r="J27113">
        <v>0</v>
      </c>
      <c r="K27113" t="s">
        <v>104028</v>
      </c>
    </row>
    <row r="27114" spans="1:11" x14ac:dyDescent="0.3">
      <c r="A27114" t="s">
        <v>104029</v>
      </c>
      <c r="B27114" t="s">
        <v>104030</v>
      </c>
      <c r="C27114" t="s">
        <v>558</v>
      </c>
      <c r="D27114" t="s">
        <v>104031</v>
      </c>
      <c r="E27114" t="s">
        <v>2102</v>
      </c>
      <c r="F27114" t="s">
        <v>16</v>
      </c>
      <c r="G27114" t="s">
        <v>209</v>
      </c>
      <c r="H27114">
        <v>0</v>
      </c>
      <c r="I27114">
        <v>0</v>
      </c>
      <c r="J27114">
        <v>0</v>
      </c>
      <c r="K27114" t="s">
        <v>104032</v>
      </c>
    </row>
    <row r="27115" spans="1:11" x14ac:dyDescent="0.3">
      <c r="A27115" t="s">
        <v>104033</v>
      </c>
      <c r="B27115" t="s">
        <v>104034</v>
      </c>
      <c r="C27115" t="s">
        <v>558</v>
      </c>
      <c r="D27115" t="s">
        <v>104035</v>
      </c>
      <c r="E27115" t="s">
        <v>2102</v>
      </c>
      <c r="F27115" t="s">
        <v>16</v>
      </c>
      <c r="G27115" t="s">
        <v>17764</v>
      </c>
      <c r="H27115">
        <v>0</v>
      </c>
      <c r="I27115">
        <v>0</v>
      </c>
      <c r="J27115">
        <v>0</v>
      </c>
      <c r="K27115" t="s">
        <v>104036</v>
      </c>
    </row>
    <row r="27116" spans="1:11" x14ac:dyDescent="0.3">
      <c r="A27116" t="s">
        <v>104037</v>
      </c>
      <c r="B27116" t="s">
        <v>104038</v>
      </c>
      <c r="C27116" t="s">
        <v>147</v>
      </c>
      <c r="D27116" t="s">
        <v>104039</v>
      </c>
      <c r="E27116" t="s">
        <v>4768</v>
      </c>
      <c r="F27116" t="s">
        <v>7594</v>
      </c>
      <c r="G27116" t="s">
        <v>19585</v>
      </c>
      <c r="H27116">
        <v>1</v>
      </c>
      <c r="I27116">
        <v>0</v>
      </c>
      <c r="J27116">
        <v>0</v>
      </c>
      <c r="K27116" t="s">
        <v>104040</v>
      </c>
    </row>
    <row r="27117" spans="1:11" x14ac:dyDescent="0.3">
      <c r="A27117" t="s">
        <v>104041</v>
      </c>
      <c r="B27117" t="s">
        <v>104042</v>
      </c>
      <c r="C27117" t="s">
        <v>27</v>
      </c>
      <c r="D27117" t="s">
        <v>104043</v>
      </c>
      <c r="E27117" t="s">
        <v>99661</v>
      </c>
      <c r="F27117" t="s">
        <v>2286</v>
      </c>
      <c r="G27117" t="s">
        <v>42</v>
      </c>
      <c r="H27117">
        <v>0</v>
      </c>
      <c r="I27117">
        <v>0</v>
      </c>
      <c r="J27117">
        <v>0</v>
      </c>
      <c r="K27117" t="s">
        <v>104044</v>
      </c>
    </row>
    <row r="27118" spans="1:11" x14ac:dyDescent="0.3">
      <c r="A27118" t="s">
        <v>104045</v>
      </c>
      <c r="C27118" t="s">
        <v>27</v>
      </c>
      <c r="D27118" t="s">
        <v>104046</v>
      </c>
      <c r="E27118" t="s">
        <v>99661</v>
      </c>
      <c r="F27118" t="s">
        <v>15881</v>
      </c>
      <c r="G27118" t="s">
        <v>42</v>
      </c>
      <c r="H27118">
        <v>0</v>
      </c>
      <c r="I27118">
        <v>0</v>
      </c>
      <c r="J27118">
        <v>0</v>
      </c>
      <c r="K27118" t="s">
        <v>104047</v>
      </c>
    </row>
    <row r="27119" spans="1:11" x14ac:dyDescent="0.3">
      <c r="A27119" t="s">
        <v>104048</v>
      </c>
      <c r="B27119" t="s">
        <v>104049</v>
      </c>
      <c r="C27119" t="s">
        <v>27</v>
      </c>
      <c r="D27119" t="s">
        <v>104050</v>
      </c>
      <c r="E27119" t="s">
        <v>99661</v>
      </c>
      <c r="F27119" t="s">
        <v>9405</v>
      </c>
      <c r="G27119" t="s">
        <v>42</v>
      </c>
      <c r="H27119">
        <v>0</v>
      </c>
      <c r="I27119">
        <v>0</v>
      </c>
      <c r="J27119">
        <v>0</v>
      </c>
      <c r="K27119" t="s">
        <v>104051</v>
      </c>
    </row>
    <row r="27120" spans="1:11" x14ac:dyDescent="0.3">
      <c r="A27120" t="s">
        <v>104052</v>
      </c>
      <c r="B27120" t="s">
        <v>104053</v>
      </c>
      <c r="C27120" t="s">
        <v>27</v>
      </c>
      <c r="D27120" t="s">
        <v>104054</v>
      </c>
      <c r="E27120" t="s">
        <v>99661</v>
      </c>
      <c r="F27120" t="s">
        <v>14591</v>
      </c>
      <c r="G27120" t="s">
        <v>42</v>
      </c>
      <c r="H27120">
        <v>0</v>
      </c>
      <c r="I27120">
        <v>0</v>
      </c>
      <c r="J27120">
        <v>0</v>
      </c>
      <c r="K27120" t="s">
        <v>104055</v>
      </c>
    </row>
    <row r="27121" spans="1:11" x14ac:dyDescent="0.3">
      <c r="A27121" t="s">
        <v>104056</v>
      </c>
      <c r="B27121" t="s">
        <v>104057</v>
      </c>
      <c r="C27121" t="s">
        <v>27</v>
      </c>
      <c r="D27121" t="s">
        <v>104058</v>
      </c>
      <c r="E27121" t="s">
        <v>99661</v>
      </c>
      <c r="F27121" t="s">
        <v>71</v>
      </c>
      <c r="G27121" t="s">
        <v>42</v>
      </c>
      <c r="H27121">
        <v>0</v>
      </c>
      <c r="I27121">
        <v>0</v>
      </c>
      <c r="J27121">
        <v>0</v>
      </c>
      <c r="K27121" t="s">
        <v>104059</v>
      </c>
    </row>
    <row r="27122" spans="1:11" x14ac:dyDescent="0.3">
      <c r="A27122" t="s">
        <v>104060</v>
      </c>
      <c r="C27122" t="s">
        <v>27</v>
      </c>
      <c r="D27122" t="s">
        <v>104061</v>
      </c>
      <c r="E27122" t="s">
        <v>99661</v>
      </c>
      <c r="F27122" t="s">
        <v>12347</v>
      </c>
      <c r="G27122" t="s">
        <v>42</v>
      </c>
      <c r="H27122">
        <v>0</v>
      </c>
      <c r="I27122">
        <v>0</v>
      </c>
      <c r="J27122">
        <v>0</v>
      </c>
      <c r="K27122" t="s">
        <v>104062</v>
      </c>
    </row>
    <row r="27123" spans="1:11" x14ac:dyDescent="0.3">
      <c r="A27123" t="s">
        <v>104063</v>
      </c>
      <c r="B27123" t="s">
        <v>104064</v>
      </c>
      <c r="C27123" t="s">
        <v>466</v>
      </c>
      <c r="D27123" t="s">
        <v>104019</v>
      </c>
      <c r="E27123" t="s">
        <v>98383</v>
      </c>
      <c r="F27123" t="s">
        <v>7012</v>
      </c>
      <c r="G27123" t="s">
        <v>42</v>
      </c>
      <c r="H27123">
        <v>0</v>
      </c>
      <c r="I27123">
        <v>0</v>
      </c>
      <c r="J27123">
        <v>0</v>
      </c>
      <c r="K27123" t="s">
        <v>104065</v>
      </c>
    </row>
    <row r="27124" spans="1:11" x14ac:dyDescent="0.3">
      <c r="A27124" t="s">
        <v>104066</v>
      </c>
      <c r="B27124" t="s">
        <v>104067</v>
      </c>
      <c r="C27124" t="s">
        <v>27</v>
      </c>
      <c r="D27124" t="s">
        <v>104068</v>
      </c>
      <c r="E27124" t="s">
        <v>99661</v>
      </c>
      <c r="F27124" t="s">
        <v>7044</v>
      </c>
      <c r="G27124" t="s">
        <v>42</v>
      </c>
      <c r="H27124">
        <v>0</v>
      </c>
      <c r="I27124">
        <v>0</v>
      </c>
      <c r="J27124">
        <v>0</v>
      </c>
      <c r="K27124" t="s">
        <v>104069</v>
      </c>
    </row>
    <row r="27125" spans="1:11" x14ac:dyDescent="0.3">
      <c r="A27125" t="s">
        <v>104070</v>
      </c>
      <c r="B27125" t="s">
        <v>104071</v>
      </c>
      <c r="C27125" t="s">
        <v>27</v>
      </c>
      <c r="D27125" t="s">
        <v>104072</v>
      </c>
      <c r="E27125" t="s">
        <v>99661</v>
      </c>
      <c r="F27125" t="s">
        <v>631</v>
      </c>
      <c r="G27125" t="s">
        <v>42</v>
      </c>
      <c r="H27125">
        <v>0</v>
      </c>
      <c r="I27125">
        <v>0</v>
      </c>
      <c r="J27125">
        <v>0</v>
      </c>
      <c r="K27125" t="s">
        <v>104073</v>
      </c>
    </row>
    <row r="27126" spans="1:11" x14ac:dyDescent="0.3">
      <c r="A27126" t="s">
        <v>104074</v>
      </c>
      <c r="B27126" t="s">
        <v>104075</v>
      </c>
      <c r="C27126" t="s">
        <v>27</v>
      </c>
      <c r="D27126" t="s">
        <v>104076</v>
      </c>
      <c r="E27126" t="s">
        <v>29</v>
      </c>
      <c r="F27126" t="s">
        <v>41</v>
      </c>
      <c r="G27126" t="s">
        <v>42</v>
      </c>
      <c r="H27126">
        <v>0</v>
      </c>
      <c r="I27126">
        <v>0</v>
      </c>
      <c r="J27126">
        <v>0</v>
      </c>
      <c r="K27126" t="s">
        <v>104077</v>
      </c>
    </row>
    <row r="27127" spans="1:11" x14ac:dyDescent="0.3">
      <c r="A27127" t="s">
        <v>104078</v>
      </c>
      <c r="B27127" t="s">
        <v>104079</v>
      </c>
      <c r="C27127" t="s">
        <v>27</v>
      </c>
      <c r="D27127" t="s">
        <v>104080</v>
      </c>
      <c r="E27127" t="s">
        <v>99661</v>
      </c>
      <c r="F27127" t="s">
        <v>6830</v>
      </c>
      <c r="G27127" t="s">
        <v>42</v>
      </c>
      <c r="H27127">
        <v>0</v>
      </c>
      <c r="I27127">
        <v>0</v>
      </c>
      <c r="J27127">
        <v>0</v>
      </c>
      <c r="K27127" t="s">
        <v>104081</v>
      </c>
    </row>
    <row r="27128" spans="1:11" x14ac:dyDescent="0.3">
      <c r="A27128" t="s">
        <v>104082</v>
      </c>
      <c r="B27128" t="s">
        <v>104083</v>
      </c>
      <c r="C27128" t="s">
        <v>466</v>
      </c>
      <c r="D27128" t="s">
        <v>104084</v>
      </c>
      <c r="E27128" t="s">
        <v>98383</v>
      </c>
      <c r="F27128" t="s">
        <v>41</v>
      </c>
      <c r="G27128" t="s">
        <v>42</v>
      </c>
      <c r="H27128">
        <v>0</v>
      </c>
      <c r="I27128">
        <v>0</v>
      </c>
      <c r="J27128">
        <v>0</v>
      </c>
      <c r="K27128" t="s">
        <v>104085</v>
      </c>
    </row>
    <row r="27129" spans="1:11" x14ac:dyDescent="0.3">
      <c r="A27129" t="s">
        <v>104086</v>
      </c>
      <c r="B27129" t="s">
        <v>104087</v>
      </c>
      <c r="C27129" t="s">
        <v>27</v>
      </c>
      <c r="D27129" t="s">
        <v>104088</v>
      </c>
      <c r="E27129" t="s">
        <v>99661</v>
      </c>
      <c r="F27129" t="s">
        <v>2393</v>
      </c>
      <c r="G27129" t="s">
        <v>42</v>
      </c>
      <c r="H27129">
        <v>0</v>
      </c>
      <c r="I27129">
        <v>0</v>
      </c>
      <c r="J27129">
        <v>0</v>
      </c>
      <c r="K27129" t="s">
        <v>104089</v>
      </c>
    </row>
    <row r="27130" spans="1:11" x14ac:dyDescent="0.3">
      <c r="A27130" t="s">
        <v>104090</v>
      </c>
      <c r="B27130" t="s">
        <v>104091</v>
      </c>
      <c r="C27130" t="s">
        <v>27</v>
      </c>
      <c r="D27130" t="s">
        <v>104092</v>
      </c>
      <c r="E27130" t="s">
        <v>99661</v>
      </c>
      <c r="F27130" t="s">
        <v>4159</v>
      </c>
      <c r="G27130" t="s">
        <v>14230</v>
      </c>
      <c r="H27130">
        <v>0</v>
      </c>
      <c r="I27130">
        <v>0</v>
      </c>
      <c r="J27130">
        <v>0</v>
      </c>
      <c r="K27130" t="s">
        <v>104093</v>
      </c>
    </row>
    <row r="27131" spans="1:11" x14ac:dyDescent="0.3">
      <c r="A27131" t="s">
        <v>104094</v>
      </c>
      <c r="B27131" t="s">
        <v>104095</v>
      </c>
      <c r="C27131" t="s">
        <v>27</v>
      </c>
      <c r="D27131" t="s">
        <v>104096</v>
      </c>
      <c r="E27131" t="s">
        <v>99661</v>
      </c>
      <c r="F27131" t="s">
        <v>2437</v>
      </c>
      <c r="G27131" t="s">
        <v>42</v>
      </c>
      <c r="H27131">
        <v>0</v>
      </c>
      <c r="I27131">
        <v>0</v>
      </c>
      <c r="J27131">
        <v>0</v>
      </c>
      <c r="K27131" t="s">
        <v>104097</v>
      </c>
    </row>
    <row r="27132" spans="1:11" x14ac:dyDescent="0.3">
      <c r="A27132" t="s">
        <v>104098</v>
      </c>
      <c r="B27132" t="s">
        <v>104099</v>
      </c>
      <c r="C27132" t="s">
        <v>20</v>
      </c>
      <c r="D27132" t="s">
        <v>104100</v>
      </c>
      <c r="E27132" t="s">
        <v>62177</v>
      </c>
      <c r="F27132" t="s">
        <v>397</v>
      </c>
      <c r="G27132" t="s">
        <v>3050</v>
      </c>
      <c r="H27132">
        <v>0</v>
      </c>
      <c r="I27132">
        <v>0</v>
      </c>
      <c r="J27132">
        <v>0</v>
      </c>
      <c r="K27132" t="s">
        <v>104101</v>
      </c>
    </row>
    <row r="27133" spans="1:11" x14ac:dyDescent="0.3">
      <c r="A27133" t="s">
        <v>104102</v>
      </c>
      <c r="B27133" t="s">
        <v>104103</v>
      </c>
      <c r="C27133" t="s">
        <v>20</v>
      </c>
      <c r="D27133" t="s">
        <v>104104</v>
      </c>
      <c r="E27133" t="s">
        <v>62177</v>
      </c>
      <c r="F27133" t="s">
        <v>9563</v>
      </c>
      <c r="G27133" t="s">
        <v>42</v>
      </c>
      <c r="H27133">
        <v>0</v>
      </c>
      <c r="I27133">
        <v>0</v>
      </c>
      <c r="J27133">
        <v>0</v>
      </c>
      <c r="K27133" t="s">
        <v>104105</v>
      </c>
    </row>
    <row r="27134" spans="1:11" x14ac:dyDescent="0.3">
      <c r="A27134" t="s">
        <v>104106</v>
      </c>
      <c r="B27134" t="s">
        <v>104107</v>
      </c>
      <c r="C27134" t="s">
        <v>558</v>
      </c>
      <c r="D27134" t="s">
        <v>104108</v>
      </c>
      <c r="E27134" t="s">
        <v>1462</v>
      </c>
      <c r="F27134" t="s">
        <v>16</v>
      </c>
      <c r="G27134" t="s">
        <v>29493</v>
      </c>
      <c r="H27134">
        <v>0</v>
      </c>
      <c r="I27134">
        <v>0</v>
      </c>
      <c r="J27134">
        <v>0</v>
      </c>
      <c r="K27134" t="s">
        <v>104109</v>
      </c>
    </row>
    <row r="27135" spans="1:11" x14ac:dyDescent="0.3">
      <c r="A27135" t="s">
        <v>104110</v>
      </c>
      <c r="B27135" t="s">
        <v>104111</v>
      </c>
      <c r="C27135" t="s">
        <v>20</v>
      </c>
      <c r="D27135" t="s">
        <v>104112</v>
      </c>
      <c r="E27135" t="s">
        <v>62177</v>
      </c>
      <c r="F27135" t="s">
        <v>835</v>
      </c>
      <c r="G27135" t="s">
        <v>107</v>
      </c>
      <c r="H27135">
        <v>0</v>
      </c>
      <c r="I27135">
        <v>0</v>
      </c>
      <c r="J27135">
        <v>0</v>
      </c>
      <c r="K27135" t="s">
        <v>104113</v>
      </c>
    </row>
    <row r="27136" spans="1:11" x14ac:dyDescent="0.3">
      <c r="A27136" t="s">
        <v>104114</v>
      </c>
      <c r="B27136" t="s">
        <v>41638</v>
      </c>
      <c r="C27136" t="s">
        <v>27</v>
      </c>
      <c r="D27136" t="s">
        <v>104115</v>
      </c>
      <c r="E27136" t="s">
        <v>99661</v>
      </c>
      <c r="F27136" t="s">
        <v>5701</v>
      </c>
      <c r="G27136" t="s">
        <v>42</v>
      </c>
      <c r="H27136">
        <v>0</v>
      </c>
      <c r="I27136">
        <v>0</v>
      </c>
      <c r="J27136">
        <v>0</v>
      </c>
      <c r="K27136" t="s">
        <v>104116</v>
      </c>
    </row>
    <row r="27137" spans="1:11" x14ac:dyDescent="0.3">
      <c r="A27137" t="s">
        <v>104117</v>
      </c>
      <c r="B27137" t="s">
        <v>104118</v>
      </c>
      <c r="C27137" t="s">
        <v>20</v>
      </c>
      <c r="D27137" t="s">
        <v>104119</v>
      </c>
      <c r="E27137" t="s">
        <v>62177</v>
      </c>
      <c r="F27137" t="s">
        <v>2345</v>
      </c>
      <c r="G27137" t="s">
        <v>42</v>
      </c>
      <c r="H27137">
        <v>0</v>
      </c>
      <c r="I27137">
        <v>0</v>
      </c>
      <c r="J27137">
        <v>0</v>
      </c>
      <c r="K27137" t="s">
        <v>104120</v>
      </c>
    </row>
    <row r="27138" spans="1:11" x14ac:dyDescent="0.3">
      <c r="A27138" t="s">
        <v>104121</v>
      </c>
      <c r="B27138" t="s">
        <v>104122</v>
      </c>
      <c r="C27138" t="s">
        <v>27</v>
      </c>
      <c r="D27138" t="s">
        <v>104123</v>
      </c>
      <c r="E27138" t="s">
        <v>99661</v>
      </c>
      <c r="F27138" t="s">
        <v>7587</v>
      </c>
      <c r="G27138" t="s">
        <v>42</v>
      </c>
      <c r="H27138">
        <v>0</v>
      </c>
      <c r="I27138">
        <v>0</v>
      </c>
      <c r="J27138">
        <v>0</v>
      </c>
      <c r="K27138" t="s">
        <v>104124</v>
      </c>
    </row>
    <row r="27139" spans="1:11" x14ac:dyDescent="0.3">
      <c r="A27139" t="s">
        <v>104125</v>
      </c>
      <c r="B27139" t="s">
        <v>104126</v>
      </c>
      <c r="C27139" t="s">
        <v>13</v>
      </c>
      <c r="D27139" t="s">
        <v>104127</v>
      </c>
      <c r="E27139" t="s">
        <v>66626</v>
      </c>
      <c r="F27139" t="s">
        <v>9426</v>
      </c>
      <c r="G27139" t="s">
        <v>42</v>
      </c>
      <c r="H27139">
        <v>0</v>
      </c>
      <c r="I27139">
        <v>0</v>
      </c>
      <c r="J27139">
        <v>0</v>
      </c>
      <c r="K27139" t="s">
        <v>104128</v>
      </c>
    </row>
    <row r="27140" spans="1:11" x14ac:dyDescent="0.3">
      <c r="A27140" t="s">
        <v>104129</v>
      </c>
      <c r="B27140" t="s">
        <v>104130</v>
      </c>
      <c r="C27140" t="s">
        <v>13</v>
      </c>
      <c r="D27140" t="s">
        <v>104131</v>
      </c>
      <c r="E27140" t="s">
        <v>66626</v>
      </c>
      <c r="F27140" t="s">
        <v>21340</v>
      </c>
      <c r="G27140" t="s">
        <v>822</v>
      </c>
      <c r="H27140">
        <v>0</v>
      </c>
      <c r="I27140">
        <v>0</v>
      </c>
      <c r="J27140">
        <v>0</v>
      </c>
      <c r="K27140" t="s">
        <v>104132</v>
      </c>
    </row>
    <row r="27141" spans="1:11" x14ac:dyDescent="0.3">
      <c r="A27141" t="s">
        <v>104133</v>
      </c>
      <c r="B27141" t="s">
        <v>38665</v>
      </c>
      <c r="C27141" t="s">
        <v>13</v>
      </c>
      <c r="D27141" t="s">
        <v>104134</v>
      </c>
      <c r="E27141" t="s">
        <v>66626</v>
      </c>
      <c r="F27141" t="s">
        <v>16</v>
      </c>
      <c r="G27141" t="s">
        <v>879</v>
      </c>
      <c r="H27141">
        <v>0</v>
      </c>
      <c r="I27141">
        <v>0</v>
      </c>
      <c r="J27141">
        <v>0</v>
      </c>
      <c r="K27141" t="s">
        <v>104135</v>
      </c>
    </row>
    <row r="27142" spans="1:11" x14ac:dyDescent="0.3">
      <c r="A27142" t="s">
        <v>104136</v>
      </c>
      <c r="B27142" t="s">
        <v>104137</v>
      </c>
      <c r="C27142" t="s">
        <v>13</v>
      </c>
      <c r="D27142" t="s">
        <v>104138</v>
      </c>
      <c r="E27142" t="s">
        <v>15</v>
      </c>
      <c r="F27142" t="s">
        <v>16</v>
      </c>
      <c r="G27142" t="s">
        <v>12324</v>
      </c>
      <c r="H27142">
        <v>0</v>
      </c>
      <c r="I27142">
        <v>0</v>
      </c>
      <c r="J27142">
        <v>0</v>
      </c>
      <c r="K27142" t="s">
        <v>104139</v>
      </c>
    </row>
    <row r="27143" spans="1:11" x14ac:dyDescent="0.3">
      <c r="A27143" t="s">
        <v>104140</v>
      </c>
      <c r="B27143" t="s">
        <v>104141</v>
      </c>
      <c r="C27143" t="s">
        <v>558</v>
      </c>
      <c r="D27143" t="s">
        <v>104142</v>
      </c>
      <c r="E27143" t="s">
        <v>754</v>
      </c>
      <c r="F27143" t="s">
        <v>16</v>
      </c>
      <c r="G27143" t="s">
        <v>27601</v>
      </c>
      <c r="H27143">
        <v>0</v>
      </c>
      <c r="I27143">
        <v>0</v>
      </c>
      <c r="J27143">
        <v>0</v>
      </c>
      <c r="K27143" t="s">
        <v>104143</v>
      </c>
    </row>
    <row r="27144" spans="1:11" x14ac:dyDescent="0.3">
      <c r="A27144" t="s">
        <v>104144</v>
      </c>
      <c r="B27144" t="s">
        <v>104145</v>
      </c>
      <c r="C27144" t="s">
        <v>13</v>
      </c>
      <c r="D27144" t="s">
        <v>104146</v>
      </c>
      <c r="E27144" t="s">
        <v>66626</v>
      </c>
      <c r="F27144" t="s">
        <v>2726</v>
      </c>
      <c r="G27144" t="s">
        <v>1162</v>
      </c>
      <c r="H27144">
        <v>0</v>
      </c>
      <c r="I27144">
        <v>0</v>
      </c>
      <c r="J27144">
        <v>0</v>
      </c>
      <c r="K27144" t="s">
        <v>104147</v>
      </c>
    </row>
    <row r="27145" spans="1:11" x14ac:dyDescent="0.3">
      <c r="A27145" t="s">
        <v>104148</v>
      </c>
      <c r="C27145" t="s">
        <v>27</v>
      </c>
      <c r="D27145" t="s">
        <v>104149</v>
      </c>
      <c r="E27145" t="s">
        <v>99661</v>
      </c>
      <c r="F27145" t="s">
        <v>2835</v>
      </c>
      <c r="G27145" t="s">
        <v>42</v>
      </c>
      <c r="H27145">
        <v>0</v>
      </c>
      <c r="I27145">
        <v>0</v>
      </c>
      <c r="J27145">
        <v>0</v>
      </c>
      <c r="K27145" t="s">
        <v>104150</v>
      </c>
    </row>
    <row r="27146" spans="1:11" x14ac:dyDescent="0.3">
      <c r="A27146" t="s">
        <v>104151</v>
      </c>
      <c r="B27146" t="s">
        <v>104152</v>
      </c>
      <c r="C27146" t="s">
        <v>13</v>
      </c>
      <c r="D27146" t="s">
        <v>104153</v>
      </c>
      <c r="E27146" t="s">
        <v>66626</v>
      </c>
      <c r="F27146" t="s">
        <v>16</v>
      </c>
      <c r="G27146" t="s">
        <v>23108</v>
      </c>
      <c r="H27146">
        <v>0</v>
      </c>
      <c r="I27146">
        <v>0</v>
      </c>
      <c r="J27146">
        <v>0</v>
      </c>
      <c r="K27146" t="s">
        <v>104154</v>
      </c>
    </row>
    <row r="27147" spans="1:11" x14ac:dyDescent="0.3">
      <c r="A27147" t="s">
        <v>104155</v>
      </c>
      <c r="B27147" t="s">
        <v>104156</v>
      </c>
      <c r="C27147" t="s">
        <v>13</v>
      </c>
      <c r="D27147" t="s">
        <v>104157</v>
      </c>
      <c r="E27147" t="s">
        <v>66626</v>
      </c>
      <c r="F27147" t="s">
        <v>16</v>
      </c>
      <c r="G27147" t="s">
        <v>21581</v>
      </c>
      <c r="H27147">
        <v>0</v>
      </c>
      <c r="I27147">
        <v>0</v>
      </c>
      <c r="J27147">
        <v>0</v>
      </c>
      <c r="K27147" t="s">
        <v>104158</v>
      </c>
    </row>
    <row r="27148" spans="1:11" x14ac:dyDescent="0.3">
      <c r="A27148" t="s">
        <v>104159</v>
      </c>
      <c r="B27148" t="s">
        <v>104160</v>
      </c>
      <c r="C27148" t="s">
        <v>13</v>
      </c>
      <c r="D27148" t="s">
        <v>104153</v>
      </c>
      <c r="E27148" t="s">
        <v>66626</v>
      </c>
      <c r="F27148" t="s">
        <v>3066</v>
      </c>
      <c r="G27148" t="s">
        <v>42</v>
      </c>
      <c r="H27148">
        <v>0</v>
      </c>
      <c r="I27148">
        <v>0</v>
      </c>
      <c r="J27148">
        <v>0</v>
      </c>
      <c r="K27148" t="s">
        <v>104161</v>
      </c>
    </row>
    <row r="27149" spans="1:11" x14ac:dyDescent="0.3">
      <c r="A27149" t="s">
        <v>104162</v>
      </c>
      <c r="B27149" t="s">
        <v>104163</v>
      </c>
      <c r="C27149" t="s">
        <v>1159</v>
      </c>
      <c r="D27149" t="s">
        <v>104164</v>
      </c>
      <c r="E27149" t="s">
        <v>14853</v>
      </c>
      <c r="F27149" t="s">
        <v>16</v>
      </c>
      <c r="G27149" t="s">
        <v>23</v>
      </c>
      <c r="H27149">
        <v>0</v>
      </c>
      <c r="I27149">
        <v>0</v>
      </c>
      <c r="J27149">
        <v>0</v>
      </c>
      <c r="K27149" t="s">
        <v>104165</v>
      </c>
    </row>
    <row r="27150" spans="1:11" x14ac:dyDescent="0.3">
      <c r="A27150" t="s">
        <v>104166</v>
      </c>
      <c r="B27150" t="s">
        <v>104167</v>
      </c>
      <c r="C27150" t="s">
        <v>20</v>
      </c>
      <c r="D27150" t="s">
        <v>104168</v>
      </c>
      <c r="E27150" t="s">
        <v>62177</v>
      </c>
      <c r="F27150" t="s">
        <v>2482</v>
      </c>
      <c r="G27150" t="s">
        <v>42</v>
      </c>
      <c r="H27150">
        <v>0</v>
      </c>
      <c r="I27150">
        <v>0</v>
      </c>
      <c r="J27150">
        <v>0</v>
      </c>
      <c r="K27150" t="s">
        <v>104169</v>
      </c>
    </row>
    <row r="27151" spans="1:11" x14ac:dyDescent="0.3">
      <c r="A27151" t="s">
        <v>104170</v>
      </c>
      <c r="B27151" t="s">
        <v>104171</v>
      </c>
      <c r="C27151" t="s">
        <v>27</v>
      </c>
      <c r="D27151" t="s">
        <v>104172</v>
      </c>
      <c r="E27151" t="s">
        <v>99661</v>
      </c>
      <c r="F27151" t="s">
        <v>16</v>
      </c>
      <c r="G27151" t="s">
        <v>8911</v>
      </c>
      <c r="H27151">
        <v>0</v>
      </c>
      <c r="I27151">
        <v>0</v>
      </c>
      <c r="J27151">
        <v>0</v>
      </c>
      <c r="K27151" t="s">
        <v>104173</v>
      </c>
    </row>
    <row r="27152" spans="1:11" x14ac:dyDescent="0.3">
      <c r="A27152" t="s">
        <v>104174</v>
      </c>
      <c r="B27152" t="s">
        <v>104175</v>
      </c>
      <c r="C27152" t="s">
        <v>13</v>
      </c>
      <c r="D27152" t="s">
        <v>104176</v>
      </c>
      <c r="E27152" t="s">
        <v>15</v>
      </c>
      <c r="F27152" t="s">
        <v>16</v>
      </c>
      <c r="G27152" t="s">
        <v>364</v>
      </c>
      <c r="H27152">
        <v>0</v>
      </c>
      <c r="I27152">
        <v>0</v>
      </c>
      <c r="J27152">
        <v>0</v>
      </c>
      <c r="K27152" t="s">
        <v>104177</v>
      </c>
    </row>
    <row r="27153" spans="1:11" x14ac:dyDescent="0.3">
      <c r="A27153" t="s">
        <v>104178</v>
      </c>
      <c r="C27153" t="s">
        <v>558</v>
      </c>
      <c r="D27153" t="s">
        <v>104179</v>
      </c>
      <c r="E27153" t="s">
        <v>1090</v>
      </c>
      <c r="F27153" t="s">
        <v>16</v>
      </c>
      <c r="G27153" t="s">
        <v>91</v>
      </c>
      <c r="H27153">
        <v>0</v>
      </c>
      <c r="I27153">
        <v>0</v>
      </c>
      <c r="J27153">
        <v>0</v>
      </c>
      <c r="K27153" t="s">
        <v>104180</v>
      </c>
    </row>
    <row r="27154" spans="1:11" x14ac:dyDescent="0.3">
      <c r="A27154" t="s">
        <v>104181</v>
      </c>
      <c r="B27154" t="s">
        <v>104182</v>
      </c>
      <c r="C27154" t="s">
        <v>13</v>
      </c>
      <c r="D27154" t="s">
        <v>104183</v>
      </c>
      <c r="E27154" t="s">
        <v>66626</v>
      </c>
      <c r="F27154" t="s">
        <v>3854</v>
      </c>
      <c r="G27154" t="s">
        <v>12348</v>
      </c>
      <c r="H27154">
        <v>0</v>
      </c>
      <c r="I27154">
        <v>0</v>
      </c>
      <c r="J27154">
        <v>0</v>
      </c>
      <c r="K27154" t="s">
        <v>104184</v>
      </c>
    </row>
    <row r="27155" spans="1:11" x14ac:dyDescent="0.3">
      <c r="A27155" t="s">
        <v>104185</v>
      </c>
      <c r="B27155" t="s">
        <v>104186</v>
      </c>
      <c r="C27155" t="s">
        <v>13</v>
      </c>
      <c r="D27155" t="s">
        <v>104187</v>
      </c>
      <c r="E27155" t="s">
        <v>66626</v>
      </c>
      <c r="F27155" t="s">
        <v>16</v>
      </c>
      <c r="G27155" t="s">
        <v>269</v>
      </c>
      <c r="H27155">
        <v>0</v>
      </c>
      <c r="I27155">
        <v>0</v>
      </c>
      <c r="J27155">
        <v>0</v>
      </c>
      <c r="K27155" t="s">
        <v>104188</v>
      </c>
    </row>
    <row r="27156" spans="1:11" x14ac:dyDescent="0.3">
      <c r="A27156" t="s">
        <v>104189</v>
      </c>
      <c r="B27156" t="s">
        <v>104190</v>
      </c>
      <c r="C27156" t="s">
        <v>27</v>
      </c>
      <c r="D27156" t="s">
        <v>104191</v>
      </c>
      <c r="E27156" t="s">
        <v>99661</v>
      </c>
      <c r="F27156" t="s">
        <v>16</v>
      </c>
      <c r="G27156" t="s">
        <v>1501</v>
      </c>
      <c r="H27156">
        <v>0</v>
      </c>
      <c r="I27156">
        <v>0</v>
      </c>
      <c r="J27156">
        <v>0</v>
      </c>
      <c r="K27156" t="s">
        <v>104192</v>
      </c>
    </row>
    <row r="27157" spans="1:11" x14ac:dyDescent="0.3">
      <c r="A27157" t="s">
        <v>104193</v>
      </c>
      <c r="B27157" t="s">
        <v>104194</v>
      </c>
      <c r="C27157" t="s">
        <v>13</v>
      </c>
      <c r="D27157" t="s">
        <v>104195</v>
      </c>
      <c r="E27157" t="s">
        <v>66626</v>
      </c>
      <c r="F27157" t="s">
        <v>16</v>
      </c>
      <c r="G27157" t="s">
        <v>10738</v>
      </c>
      <c r="H27157">
        <v>0</v>
      </c>
      <c r="I27157">
        <v>0</v>
      </c>
      <c r="J27157">
        <v>0</v>
      </c>
      <c r="K27157" t="s">
        <v>104196</v>
      </c>
    </row>
    <row r="27158" spans="1:11" x14ac:dyDescent="0.3">
      <c r="A27158" t="s">
        <v>104197</v>
      </c>
      <c r="B27158" t="s">
        <v>104198</v>
      </c>
      <c r="C27158" t="s">
        <v>147</v>
      </c>
      <c r="D27158" t="s">
        <v>104199</v>
      </c>
      <c r="E27158" t="s">
        <v>4768</v>
      </c>
      <c r="F27158" t="s">
        <v>6622</v>
      </c>
      <c r="G27158" t="s">
        <v>2613</v>
      </c>
      <c r="H27158">
        <v>0</v>
      </c>
      <c r="I27158">
        <v>0</v>
      </c>
      <c r="J27158">
        <v>0</v>
      </c>
      <c r="K27158" t="s">
        <v>104200</v>
      </c>
    </row>
    <row r="27159" spans="1:11" x14ac:dyDescent="0.3">
      <c r="A27159" t="s">
        <v>104201</v>
      </c>
      <c r="B27159" t="s">
        <v>104202</v>
      </c>
      <c r="C27159" t="s">
        <v>558</v>
      </c>
      <c r="D27159" t="s">
        <v>104203</v>
      </c>
      <c r="E27159" t="s">
        <v>1090</v>
      </c>
      <c r="F27159" t="s">
        <v>16</v>
      </c>
      <c r="G27159" t="s">
        <v>25675</v>
      </c>
      <c r="H27159">
        <v>0</v>
      </c>
      <c r="I27159">
        <v>0</v>
      </c>
      <c r="J27159">
        <v>0</v>
      </c>
      <c r="K27159" t="s">
        <v>104204</v>
      </c>
    </row>
    <row r="27160" spans="1:11" x14ac:dyDescent="0.3">
      <c r="A27160" t="s">
        <v>104205</v>
      </c>
      <c r="B27160" t="s">
        <v>104206</v>
      </c>
      <c r="C27160" t="s">
        <v>558</v>
      </c>
      <c r="D27160" t="s">
        <v>104207</v>
      </c>
      <c r="E27160" t="s">
        <v>1090</v>
      </c>
      <c r="F27160" t="s">
        <v>16</v>
      </c>
      <c r="G27160" t="s">
        <v>17363</v>
      </c>
      <c r="H27160">
        <v>0</v>
      </c>
      <c r="I27160">
        <v>0</v>
      </c>
      <c r="J27160">
        <v>0</v>
      </c>
      <c r="K27160" t="s">
        <v>104208</v>
      </c>
    </row>
    <row r="27161" spans="1:11" x14ac:dyDescent="0.3">
      <c r="A27161" t="s">
        <v>104209</v>
      </c>
      <c r="B27161" t="s">
        <v>104210</v>
      </c>
      <c r="C27161" t="s">
        <v>558</v>
      </c>
      <c r="D27161" t="s">
        <v>104211</v>
      </c>
      <c r="E27161" t="s">
        <v>1090</v>
      </c>
      <c r="F27161" t="s">
        <v>16</v>
      </c>
      <c r="G27161" t="s">
        <v>7131</v>
      </c>
      <c r="H27161">
        <v>0</v>
      </c>
      <c r="I27161">
        <v>0</v>
      </c>
      <c r="J27161">
        <v>0</v>
      </c>
      <c r="K27161" t="s">
        <v>104212</v>
      </c>
    </row>
    <row r="27162" spans="1:11" x14ac:dyDescent="0.3">
      <c r="A27162" t="s">
        <v>104213</v>
      </c>
      <c r="B27162" t="s">
        <v>104214</v>
      </c>
      <c r="C27162" t="s">
        <v>147</v>
      </c>
      <c r="D27162" t="s">
        <v>104215</v>
      </c>
      <c r="E27162" t="s">
        <v>4768</v>
      </c>
      <c r="F27162" t="s">
        <v>412</v>
      </c>
      <c r="G27162" t="s">
        <v>42</v>
      </c>
      <c r="H27162">
        <v>0</v>
      </c>
      <c r="I27162">
        <v>0</v>
      </c>
      <c r="J27162">
        <v>0</v>
      </c>
      <c r="K27162" t="s">
        <v>104216</v>
      </c>
    </row>
    <row r="27163" spans="1:11" x14ac:dyDescent="0.3">
      <c r="A27163" t="s">
        <v>104217</v>
      </c>
      <c r="B27163" t="s">
        <v>104218</v>
      </c>
      <c r="C27163" t="s">
        <v>147</v>
      </c>
      <c r="D27163" t="s">
        <v>104219</v>
      </c>
      <c r="E27163" t="s">
        <v>4768</v>
      </c>
      <c r="F27163" t="s">
        <v>12666</v>
      </c>
      <c r="G27163" t="s">
        <v>42</v>
      </c>
      <c r="H27163">
        <v>0</v>
      </c>
      <c r="I27163">
        <v>0</v>
      </c>
      <c r="J27163">
        <v>0</v>
      </c>
      <c r="K27163" t="s">
        <v>104220</v>
      </c>
    </row>
    <row r="27164" spans="1:11" x14ac:dyDescent="0.3">
      <c r="A27164" t="s">
        <v>104221</v>
      </c>
      <c r="C27164" t="s">
        <v>147</v>
      </c>
      <c r="D27164" t="s">
        <v>104222</v>
      </c>
      <c r="E27164" t="s">
        <v>4768</v>
      </c>
      <c r="F27164" t="s">
        <v>1590</v>
      </c>
      <c r="G27164" t="s">
        <v>42</v>
      </c>
      <c r="H27164">
        <v>0</v>
      </c>
      <c r="I27164">
        <v>0</v>
      </c>
      <c r="J27164">
        <v>0</v>
      </c>
      <c r="K27164" t="s">
        <v>104223</v>
      </c>
    </row>
    <row r="27165" spans="1:11" x14ac:dyDescent="0.3">
      <c r="A27165" t="s">
        <v>104224</v>
      </c>
      <c r="C27165" t="s">
        <v>147</v>
      </c>
      <c r="D27165" t="s">
        <v>104225</v>
      </c>
      <c r="E27165" t="s">
        <v>4768</v>
      </c>
      <c r="F27165" t="s">
        <v>10542</v>
      </c>
      <c r="G27165" t="s">
        <v>42</v>
      </c>
      <c r="H27165">
        <v>0</v>
      </c>
      <c r="I27165">
        <v>0</v>
      </c>
      <c r="J27165">
        <v>0</v>
      </c>
      <c r="K27165" t="s">
        <v>104226</v>
      </c>
    </row>
    <row r="27166" spans="1:11" x14ac:dyDescent="0.3">
      <c r="A27166" t="s">
        <v>104227</v>
      </c>
      <c r="B27166" t="s">
        <v>104228</v>
      </c>
      <c r="C27166" t="s">
        <v>147</v>
      </c>
      <c r="D27166" t="s">
        <v>104229</v>
      </c>
      <c r="E27166" t="s">
        <v>4768</v>
      </c>
      <c r="F27166" t="s">
        <v>2247</v>
      </c>
      <c r="G27166" t="s">
        <v>42</v>
      </c>
      <c r="H27166">
        <v>0</v>
      </c>
      <c r="I27166">
        <v>0</v>
      </c>
      <c r="J27166">
        <v>0</v>
      </c>
      <c r="K27166" t="s">
        <v>104230</v>
      </c>
    </row>
    <row r="27167" spans="1:11" x14ac:dyDescent="0.3">
      <c r="A27167" t="s">
        <v>104231</v>
      </c>
      <c r="B27167" t="s">
        <v>104232</v>
      </c>
      <c r="C27167" t="s">
        <v>147</v>
      </c>
      <c r="D27167" t="s">
        <v>104233</v>
      </c>
      <c r="E27167" t="s">
        <v>4768</v>
      </c>
      <c r="F27167" t="s">
        <v>3638</v>
      </c>
      <c r="G27167" t="s">
        <v>15799</v>
      </c>
      <c r="H27167">
        <v>0</v>
      </c>
      <c r="I27167">
        <v>0</v>
      </c>
      <c r="J27167">
        <v>0</v>
      </c>
      <c r="K27167" t="s">
        <v>104234</v>
      </c>
    </row>
    <row r="27168" spans="1:11" x14ac:dyDescent="0.3">
      <c r="A27168" t="s">
        <v>104235</v>
      </c>
      <c r="C27168" t="s">
        <v>147</v>
      </c>
      <c r="D27168" t="s">
        <v>104236</v>
      </c>
      <c r="E27168" t="s">
        <v>4768</v>
      </c>
      <c r="F27168" t="s">
        <v>23937</v>
      </c>
      <c r="G27168" t="s">
        <v>42</v>
      </c>
      <c r="H27168">
        <v>0</v>
      </c>
      <c r="I27168">
        <v>0</v>
      </c>
      <c r="J27168">
        <v>0</v>
      </c>
      <c r="K27168" t="s">
        <v>104237</v>
      </c>
    </row>
    <row r="27169" spans="1:11" x14ac:dyDescent="0.3">
      <c r="A27169" t="s">
        <v>104238</v>
      </c>
      <c r="C27169" t="s">
        <v>147</v>
      </c>
      <c r="D27169" t="s">
        <v>104239</v>
      </c>
      <c r="E27169" t="s">
        <v>4768</v>
      </c>
      <c r="F27169" t="s">
        <v>994</v>
      </c>
      <c r="G27169" t="s">
        <v>42</v>
      </c>
      <c r="H27169">
        <v>0</v>
      </c>
      <c r="I27169">
        <v>0</v>
      </c>
      <c r="J27169">
        <v>0</v>
      </c>
      <c r="K27169" t="s">
        <v>104240</v>
      </c>
    </row>
    <row r="27170" spans="1:11" x14ac:dyDescent="0.3">
      <c r="A27170" t="s">
        <v>104241</v>
      </c>
      <c r="B27170" t="s">
        <v>104242</v>
      </c>
      <c r="C27170" t="s">
        <v>147</v>
      </c>
      <c r="D27170" t="s">
        <v>104243</v>
      </c>
      <c r="E27170" t="s">
        <v>4768</v>
      </c>
      <c r="F27170" t="s">
        <v>1590</v>
      </c>
      <c r="G27170" t="s">
        <v>42</v>
      </c>
      <c r="H27170">
        <v>0</v>
      </c>
      <c r="I27170">
        <v>0</v>
      </c>
      <c r="J27170">
        <v>0</v>
      </c>
      <c r="K27170" t="s">
        <v>104244</v>
      </c>
    </row>
    <row r="27171" spans="1:11" x14ac:dyDescent="0.3">
      <c r="A27171" t="s">
        <v>104245</v>
      </c>
      <c r="B27171" t="s">
        <v>104246</v>
      </c>
      <c r="C27171" t="s">
        <v>147</v>
      </c>
      <c r="D27171" t="s">
        <v>104247</v>
      </c>
      <c r="E27171" t="s">
        <v>4768</v>
      </c>
      <c r="F27171" t="s">
        <v>2036</v>
      </c>
      <c r="G27171" t="s">
        <v>4034</v>
      </c>
      <c r="H27171">
        <v>0</v>
      </c>
      <c r="I27171">
        <v>0</v>
      </c>
      <c r="J27171">
        <v>0</v>
      </c>
      <c r="K27171" t="s">
        <v>104248</v>
      </c>
    </row>
    <row r="27172" spans="1:11" x14ac:dyDescent="0.3">
      <c r="A27172" t="s">
        <v>104249</v>
      </c>
      <c r="C27172" t="s">
        <v>147</v>
      </c>
      <c r="D27172" t="s">
        <v>104250</v>
      </c>
      <c r="E27172" t="s">
        <v>4768</v>
      </c>
      <c r="F27172" t="s">
        <v>5326</v>
      </c>
      <c r="G27172" t="s">
        <v>42</v>
      </c>
      <c r="H27172">
        <v>0</v>
      </c>
      <c r="I27172">
        <v>0</v>
      </c>
      <c r="J27172">
        <v>0</v>
      </c>
      <c r="K27172" t="s">
        <v>104251</v>
      </c>
    </row>
    <row r="27173" spans="1:11" x14ac:dyDescent="0.3">
      <c r="A27173" t="s">
        <v>104252</v>
      </c>
      <c r="B27173" t="s">
        <v>104253</v>
      </c>
      <c r="C27173" t="s">
        <v>147</v>
      </c>
      <c r="D27173" t="s">
        <v>104254</v>
      </c>
      <c r="E27173" t="s">
        <v>4768</v>
      </c>
      <c r="F27173" t="s">
        <v>27376</v>
      </c>
      <c r="G27173" t="s">
        <v>42</v>
      </c>
      <c r="H27173">
        <v>0</v>
      </c>
      <c r="I27173">
        <v>0</v>
      </c>
      <c r="J27173">
        <v>0</v>
      </c>
      <c r="K27173" t="s">
        <v>104255</v>
      </c>
    </row>
    <row r="27174" spans="1:11" x14ac:dyDescent="0.3">
      <c r="A27174" t="s">
        <v>104256</v>
      </c>
      <c r="C27174" t="s">
        <v>147</v>
      </c>
      <c r="D27174" t="e">
        <f>기와공, 기와장</f>
        <v>#NAME?</v>
      </c>
      <c r="E27174" t="s">
        <v>4768</v>
      </c>
      <c r="F27174" t="s">
        <v>160</v>
      </c>
      <c r="G27174" t="s">
        <v>42</v>
      </c>
      <c r="H27174">
        <v>0</v>
      </c>
      <c r="I27174">
        <v>0</v>
      </c>
      <c r="J27174">
        <v>0</v>
      </c>
      <c r="K27174" t="s">
        <v>104257</v>
      </c>
    </row>
    <row r="27175" spans="1:11" x14ac:dyDescent="0.3">
      <c r="A27175" t="s">
        <v>104258</v>
      </c>
      <c r="B27175" t="s">
        <v>104259</v>
      </c>
      <c r="C27175" t="s">
        <v>147</v>
      </c>
      <c r="D27175" t="s">
        <v>104260</v>
      </c>
      <c r="E27175" t="s">
        <v>4768</v>
      </c>
      <c r="F27175" t="s">
        <v>41</v>
      </c>
      <c r="G27175" t="s">
        <v>42</v>
      </c>
      <c r="H27175">
        <v>0</v>
      </c>
      <c r="I27175">
        <v>0</v>
      </c>
      <c r="J27175">
        <v>0</v>
      </c>
      <c r="K27175" t="s">
        <v>104261</v>
      </c>
    </row>
    <row r="27176" spans="1:11" x14ac:dyDescent="0.3">
      <c r="A27176" t="s">
        <v>104262</v>
      </c>
      <c r="C27176" t="s">
        <v>147</v>
      </c>
      <c r="D27176" t="s">
        <v>104263</v>
      </c>
      <c r="E27176" t="s">
        <v>4768</v>
      </c>
      <c r="F27176" t="s">
        <v>13475</v>
      </c>
      <c r="G27176" t="s">
        <v>42</v>
      </c>
      <c r="H27176">
        <v>0</v>
      </c>
      <c r="I27176">
        <v>0</v>
      </c>
      <c r="J27176">
        <v>0</v>
      </c>
      <c r="K27176" t="s">
        <v>104264</v>
      </c>
    </row>
    <row r="27177" spans="1:11" x14ac:dyDescent="0.3">
      <c r="A27177" t="s">
        <v>104265</v>
      </c>
      <c r="B27177" t="s">
        <v>104266</v>
      </c>
      <c r="C27177" t="s">
        <v>558</v>
      </c>
      <c r="D27177" t="s">
        <v>104267</v>
      </c>
      <c r="E27177" t="s">
        <v>1090</v>
      </c>
      <c r="F27177" t="s">
        <v>16</v>
      </c>
      <c r="G27177" t="s">
        <v>29323</v>
      </c>
      <c r="H27177">
        <v>0</v>
      </c>
      <c r="I27177">
        <v>0</v>
      </c>
      <c r="J27177">
        <v>0</v>
      </c>
      <c r="K27177" t="s">
        <v>104268</v>
      </c>
    </row>
    <row r="27178" spans="1:11" x14ac:dyDescent="0.3">
      <c r="A27178" t="s">
        <v>104269</v>
      </c>
      <c r="B27178" t="s">
        <v>104270</v>
      </c>
      <c r="C27178" t="s">
        <v>558</v>
      </c>
      <c r="D27178" t="s">
        <v>104271</v>
      </c>
      <c r="E27178" t="s">
        <v>1090</v>
      </c>
      <c r="F27178" t="s">
        <v>16</v>
      </c>
      <c r="G27178" t="s">
        <v>31096</v>
      </c>
      <c r="H27178">
        <v>0</v>
      </c>
      <c r="I27178">
        <v>0</v>
      </c>
      <c r="J27178">
        <v>0</v>
      </c>
      <c r="K27178" t="s">
        <v>104272</v>
      </c>
    </row>
    <row r="27179" spans="1:11" x14ac:dyDescent="0.3">
      <c r="A27179" t="s">
        <v>104273</v>
      </c>
      <c r="B27179" t="s">
        <v>104274</v>
      </c>
      <c r="C27179" t="s">
        <v>147</v>
      </c>
      <c r="D27179" t="s">
        <v>104275</v>
      </c>
      <c r="E27179" t="s">
        <v>4768</v>
      </c>
      <c r="F27179" t="s">
        <v>41</v>
      </c>
      <c r="G27179" t="s">
        <v>42</v>
      </c>
      <c r="H27179">
        <v>0</v>
      </c>
      <c r="I27179">
        <v>0</v>
      </c>
      <c r="J27179">
        <v>0</v>
      </c>
      <c r="K27179" t="s">
        <v>104276</v>
      </c>
    </row>
    <row r="27180" spans="1:11" x14ac:dyDescent="0.3">
      <c r="A27180" t="s">
        <v>104277</v>
      </c>
      <c r="B27180" t="s">
        <v>104278</v>
      </c>
      <c r="C27180" t="s">
        <v>27</v>
      </c>
      <c r="D27180" t="s">
        <v>104279</v>
      </c>
      <c r="E27180" t="s">
        <v>29</v>
      </c>
      <c r="F27180" t="s">
        <v>41</v>
      </c>
      <c r="G27180" t="s">
        <v>42</v>
      </c>
      <c r="H27180">
        <v>0</v>
      </c>
      <c r="I27180">
        <v>0</v>
      </c>
      <c r="J27180">
        <v>0</v>
      </c>
      <c r="K27180" t="s">
        <v>104280</v>
      </c>
    </row>
    <row r="27181" spans="1:11" x14ac:dyDescent="0.3">
      <c r="A27181" t="s">
        <v>104281</v>
      </c>
      <c r="B27181" t="s">
        <v>45975</v>
      </c>
      <c r="C27181" t="s">
        <v>147</v>
      </c>
      <c r="D27181" t="e">
        <f>기왓골</f>
        <v>#NAME?</v>
      </c>
      <c r="E27181" t="s">
        <v>4768</v>
      </c>
      <c r="F27181" t="s">
        <v>2809</v>
      </c>
      <c r="G27181" t="s">
        <v>42</v>
      </c>
      <c r="H27181">
        <v>0</v>
      </c>
      <c r="I27181">
        <v>0</v>
      </c>
      <c r="J27181">
        <v>0</v>
      </c>
      <c r="K27181" t="s">
        <v>104282</v>
      </c>
    </row>
    <row r="27182" spans="1:11" x14ac:dyDescent="0.3">
      <c r="A27182" t="s">
        <v>104283</v>
      </c>
      <c r="B27182" t="s">
        <v>104284</v>
      </c>
      <c r="C27182" t="s">
        <v>147</v>
      </c>
      <c r="D27182" t="s">
        <v>104285</v>
      </c>
      <c r="E27182" t="s">
        <v>4768</v>
      </c>
      <c r="F27182" t="s">
        <v>968</v>
      </c>
      <c r="G27182" t="s">
        <v>42</v>
      </c>
      <c r="H27182">
        <v>0</v>
      </c>
      <c r="I27182">
        <v>0</v>
      </c>
      <c r="J27182">
        <v>0</v>
      </c>
      <c r="K27182" t="s">
        <v>104286</v>
      </c>
    </row>
    <row r="27183" spans="1:11" x14ac:dyDescent="0.3">
      <c r="A27183" t="s">
        <v>104287</v>
      </c>
      <c r="C27183" t="s">
        <v>147</v>
      </c>
      <c r="D27183" t="e">
        <f>기와살, 기와걸침대.</f>
        <v>#NAME?</v>
      </c>
      <c r="E27183" t="s">
        <v>4768</v>
      </c>
      <c r="F27183" t="s">
        <v>1143</v>
      </c>
      <c r="G27183" t="s">
        <v>42</v>
      </c>
      <c r="H27183">
        <v>0</v>
      </c>
      <c r="I27183">
        <v>0</v>
      </c>
      <c r="J27183">
        <v>0</v>
      </c>
      <c r="K27183" t="s">
        <v>104288</v>
      </c>
    </row>
    <row r="27184" spans="1:11" x14ac:dyDescent="0.3">
      <c r="A27184" t="s">
        <v>104289</v>
      </c>
      <c r="B27184" t="s">
        <v>104290</v>
      </c>
      <c r="C27184" t="s">
        <v>466</v>
      </c>
      <c r="D27184" t="s">
        <v>104291</v>
      </c>
      <c r="E27184" t="s">
        <v>98383</v>
      </c>
      <c r="F27184" t="s">
        <v>16</v>
      </c>
      <c r="G27184" t="s">
        <v>10527</v>
      </c>
      <c r="H27184">
        <v>0</v>
      </c>
      <c r="I27184">
        <v>0</v>
      </c>
      <c r="J27184">
        <v>0</v>
      </c>
      <c r="K27184" t="s">
        <v>104292</v>
      </c>
    </row>
    <row r="27185" spans="1:11" x14ac:dyDescent="0.3">
      <c r="A27185" t="s">
        <v>104293</v>
      </c>
      <c r="B27185" t="s">
        <v>104294</v>
      </c>
      <c r="C27185" t="s">
        <v>147</v>
      </c>
      <c r="D27185" t="s">
        <v>104295</v>
      </c>
      <c r="E27185" t="s">
        <v>4768</v>
      </c>
      <c r="F27185" t="s">
        <v>5273</v>
      </c>
      <c r="G27185" t="s">
        <v>42</v>
      </c>
      <c r="H27185">
        <v>0</v>
      </c>
      <c r="I27185">
        <v>0</v>
      </c>
      <c r="J27185">
        <v>0</v>
      </c>
      <c r="K27185" t="s">
        <v>104296</v>
      </c>
    </row>
    <row r="27186" spans="1:11" x14ac:dyDescent="0.3">
      <c r="A27186" t="s">
        <v>104297</v>
      </c>
      <c r="C27186" t="s">
        <v>20</v>
      </c>
      <c r="D27186" t="s">
        <v>104298</v>
      </c>
      <c r="E27186" t="s">
        <v>62177</v>
      </c>
      <c r="F27186" t="s">
        <v>11292</v>
      </c>
      <c r="G27186" t="s">
        <v>42</v>
      </c>
      <c r="H27186">
        <v>0</v>
      </c>
      <c r="I27186">
        <v>0</v>
      </c>
      <c r="J27186">
        <v>0</v>
      </c>
      <c r="K27186" t="s">
        <v>104299</v>
      </c>
    </row>
    <row r="27187" spans="1:11" x14ac:dyDescent="0.3">
      <c r="A27187" t="s">
        <v>104300</v>
      </c>
      <c r="C27187" t="s">
        <v>20</v>
      </c>
      <c r="D27187" t="s">
        <v>104301</v>
      </c>
      <c r="E27187" t="s">
        <v>62177</v>
      </c>
      <c r="F27187" t="s">
        <v>13097</v>
      </c>
      <c r="G27187" t="s">
        <v>42</v>
      </c>
      <c r="H27187">
        <v>0</v>
      </c>
      <c r="I27187">
        <v>0</v>
      </c>
      <c r="J27187">
        <v>0</v>
      </c>
      <c r="K27187" t="s">
        <v>104302</v>
      </c>
    </row>
    <row r="27188" spans="1:11" x14ac:dyDescent="0.3">
      <c r="A27188" t="s">
        <v>104303</v>
      </c>
      <c r="B27188" t="s">
        <v>104304</v>
      </c>
      <c r="C27188" t="s">
        <v>27</v>
      </c>
      <c r="D27188" t="s">
        <v>104305</v>
      </c>
      <c r="E27188" t="s">
        <v>99661</v>
      </c>
      <c r="F27188" t="s">
        <v>16</v>
      </c>
      <c r="G27188" t="s">
        <v>91</v>
      </c>
      <c r="H27188">
        <v>0</v>
      </c>
      <c r="I27188">
        <v>0</v>
      </c>
      <c r="J27188">
        <v>0</v>
      </c>
      <c r="K27188" t="s">
        <v>104306</v>
      </c>
    </row>
    <row r="27189" spans="1:11" x14ac:dyDescent="0.3">
      <c r="A27189" t="s">
        <v>104307</v>
      </c>
      <c r="B27189" t="s">
        <v>104308</v>
      </c>
      <c r="C27189" t="s">
        <v>27</v>
      </c>
      <c r="D27189" t="s">
        <v>104309</v>
      </c>
      <c r="E27189" t="s">
        <v>29</v>
      </c>
      <c r="F27189" t="s">
        <v>41</v>
      </c>
      <c r="G27189" t="s">
        <v>42</v>
      </c>
      <c r="H27189">
        <v>0</v>
      </c>
      <c r="I27189">
        <v>0</v>
      </c>
      <c r="J27189">
        <v>0</v>
      </c>
      <c r="K27189" t="s">
        <v>104310</v>
      </c>
    </row>
    <row r="27190" spans="1:11" x14ac:dyDescent="0.3">
      <c r="A27190" t="s">
        <v>104311</v>
      </c>
      <c r="C27190" t="s">
        <v>27</v>
      </c>
      <c r="D27190" t="s">
        <v>104312</v>
      </c>
      <c r="E27190" t="s">
        <v>99661</v>
      </c>
      <c r="F27190" t="s">
        <v>16</v>
      </c>
      <c r="G27190" t="s">
        <v>91</v>
      </c>
      <c r="H27190">
        <v>0</v>
      </c>
      <c r="I27190">
        <v>0</v>
      </c>
      <c r="J27190">
        <v>0</v>
      </c>
      <c r="K27190" t="s">
        <v>104313</v>
      </c>
    </row>
    <row r="27191" spans="1:11" x14ac:dyDescent="0.3">
      <c r="A27191" t="s">
        <v>104314</v>
      </c>
      <c r="B27191" t="s">
        <v>104315</v>
      </c>
      <c r="C27191" t="s">
        <v>13</v>
      </c>
      <c r="D27191" t="s">
        <v>104316</v>
      </c>
      <c r="E27191" t="s">
        <v>66626</v>
      </c>
      <c r="F27191" t="s">
        <v>16</v>
      </c>
      <c r="G27191" t="s">
        <v>7414</v>
      </c>
      <c r="H27191">
        <v>0</v>
      </c>
      <c r="I27191">
        <v>0</v>
      </c>
      <c r="J27191">
        <v>0</v>
      </c>
      <c r="K27191" t="s">
        <v>104317</v>
      </c>
    </row>
    <row r="27192" spans="1:11" x14ac:dyDescent="0.3">
      <c r="A27192" t="s">
        <v>104318</v>
      </c>
      <c r="B27192" t="s">
        <v>104319</v>
      </c>
      <c r="C27192" t="s">
        <v>27</v>
      </c>
      <c r="D27192" t="s">
        <v>104320</v>
      </c>
      <c r="E27192" t="s">
        <v>99661</v>
      </c>
      <c r="F27192" t="s">
        <v>1242</v>
      </c>
      <c r="G27192" t="s">
        <v>42</v>
      </c>
      <c r="H27192">
        <v>0</v>
      </c>
      <c r="I27192">
        <v>0</v>
      </c>
      <c r="J27192">
        <v>0</v>
      </c>
      <c r="K27192" t="s">
        <v>104321</v>
      </c>
    </row>
    <row r="27193" spans="1:11" x14ac:dyDescent="0.3">
      <c r="A27193" t="s">
        <v>104322</v>
      </c>
      <c r="B27193" t="s">
        <v>104323</v>
      </c>
      <c r="C27193" t="s">
        <v>27</v>
      </c>
      <c r="D27193" t="s">
        <v>104324</v>
      </c>
      <c r="E27193" t="s">
        <v>99661</v>
      </c>
      <c r="F27193" t="s">
        <v>3484</v>
      </c>
      <c r="G27193" t="s">
        <v>42</v>
      </c>
      <c r="H27193">
        <v>0</v>
      </c>
      <c r="I27193">
        <v>0</v>
      </c>
      <c r="J27193">
        <v>0</v>
      </c>
      <c r="K27193" t="s">
        <v>104325</v>
      </c>
    </row>
    <row r="27194" spans="1:11" x14ac:dyDescent="0.3">
      <c r="A27194" t="s">
        <v>104326</v>
      </c>
      <c r="B27194" t="s">
        <v>104327</v>
      </c>
      <c r="C27194" t="s">
        <v>27</v>
      </c>
      <c r="D27194" t="s">
        <v>104328</v>
      </c>
      <c r="E27194" t="s">
        <v>99661</v>
      </c>
      <c r="F27194" t="s">
        <v>11244</v>
      </c>
      <c r="G27194" t="s">
        <v>30071</v>
      </c>
      <c r="H27194">
        <v>0</v>
      </c>
      <c r="I27194">
        <v>0</v>
      </c>
      <c r="J27194">
        <v>0</v>
      </c>
      <c r="K27194" t="s">
        <v>104329</v>
      </c>
    </row>
    <row r="27195" spans="1:11" x14ac:dyDescent="0.3">
      <c r="A27195" t="s">
        <v>104330</v>
      </c>
      <c r="B27195" t="s">
        <v>104331</v>
      </c>
      <c r="C27195" t="s">
        <v>13</v>
      </c>
      <c r="D27195" t="s">
        <v>104332</v>
      </c>
      <c r="E27195" t="s">
        <v>66626</v>
      </c>
      <c r="F27195" t="s">
        <v>16</v>
      </c>
      <c r="G27195" t="s">
        <v>8935</v>
      </c>
      <c r="H27195">
        <v>0</v>
      </c>
      <c r="I27195">
        <v>0</v>
      </c>
      <c r="J27195">
        <v>0</v>
      </c>
      <c r="K27195" t="s">
        <v>104333</v>
      </c>
    </row>
    <row r="27196" spans="1:11" x14ac:dyDescent="0.3">
      <c r="A27196" t="s">
        <v>104334</v>
      </c>
      <c r="B27196" t="s">
        <v>104335</v>
      </c>
      <c r="C27196" t="s">
        <v>466</v>
      </c>
      <c r="D27196" t="s">
        <v>104336</v>
      </c>
      <c r="E27196" t="s">
        <v>98383</v>
      </c>
      <c r="F27196" t="s">
        <v>16</v>
      </c>
      <c r="G27196" t="s">
        <v>27266</v>
      </c>
      <c r="H27196">
        <v>0</v>
      </c>
      <c r="I27196">
        <v>0</v>
      </c>
      <c r="J27196">
        <v>0</v>
      </c>
      <c r="K27196" t="s">
        <v>104337</v>
      </c>
    </row>
    <row r="27197" spans="1:11" x14ac:dyDescent="0.3">
      <c r="A27197" t="s">
        <v>104338</v>
      </c>
      <c r="C27197" t="s">
        <v>27</v>
      </c>
      <c r="D27197" t="s">
        <v>104339</v>
      </c>
      <c r="E27197" t="s">
        <v>29</v>
      </c>
      <c r="F27197" t="s">
        <v>41</v>
      </c>
      <c r="G27197" t="s">
        <v>42</v>
      </c>
      <c r="H27197">
        <v>0</v>
      </c>
      <c r="I27197">
        <v>0</v>
      </c>
      <c r="J27197">
        <v>0</v>
      </c>
      <c r="K27197" t="s">
        <v>104340</v>
      </c>
    </row>
    <row r="27198" spans="1:11" x14ac:dyDescent="0.3">
      <c r="A27198" t="s">
        <v>104341</v>
      </c>
      <c r="B27198" t="s">
        <v>104342</v>
      </c>
      <c r="C27198" t="s">
        <v>27</v>
      </c>
      <c r="D27198" t="s">
        <v>104343</v>
      </c>
      <c r="E27198" t="s">
        <v>29</v>
      </c>
      <c r="F27198" t="s">
        <v>41</v>
      </c>
      <c r="G27198" t="s">
        <v>42</v>
      </c>
      <c r="H27198">
        <v>0</v>
      </c>
      <c r="I27198">
        <v>0</v>
      </c>
      <c r="J27198">
        <v>0</v>
      </c>
      <c r="K27198" t="s">
        <v>104344</v>
      </c>
    </row>
    <row r="27199" spans="1:11" x14ac:dyDescent="0.3">
      <c r="A27199" t="s">
        <v>104345</v>
      </c>
      <c r="B27199" t="s">
        <v>104346</v>
      </c>
      <c r="C27199" t="s">
        <v>466</v>
      </c>
      <c r="D27199" t="s">
        <v>104347</v>
      </c>
      <c r="E27199" t="s">
        <v>98383</v>
      </c>
      <c r="F27199" t="s">
        <v>16</v>
      </c>
      <c r="G27199" t="s">
        <v>13809</v>
      </c>
      <c r="H27199">
        <v>0</v>
      </c>
      <c r="I27199">
        <v>0</v>
      </c>
      <c r="J27199">
        <v>0</v>
      </c>
      <c r="K27199" t="s">
        <v>104348</v>
      </c>
    </row>
    <row r="27200" spans="1:11" x14ac:dyDescent="0.3">
      <c r="A27200" t="s">
        <v>104349</v>
      </c>
      <c r="B27200" t="s">
        <v>104350</v>
      </c>
      <c r="C27200" t="s">
        <v>20</v>
      </c>
      <c r="D27200" t="s">
        <v>104351</v>
      </c>
      <c r="E27200" t="s">
        <v>62177</v>
      </c>
      <c r="F27200" t="s">
        <v>9426</v>
      </c>
      <c r="G27200" t="s">
        <v>42</v>
      </c>
      <c r="H27200">
        <v>0</v>
      </c>
      <c r="I27200">
        <v>0</v>
      </c>
      <c r="J27200">
        <v>0</v>
      </c>
      <c r="K27200" t="s">
        <v>104352</v>
      </c>
    </row>
    <row r="27201" spans="1:11" x14ac:dyDescent="0.3">
      <c r="A27201" t="s">
        <v>104353</v>
      </c>
      <c r="B27201" t="s">
        <v>104354</v>
      </c>
      <c r="C27201" t="s">
        <v>20</v>
      </c>
      <c r="D27201" t="s">
        <v>104355</v>
      </c>
      <c r="E27201" t="s">
        <v>62177</v>
      </c>
      <c r="F27201" t="s">
        <v>2770</v>
      </c>
      <c r="G27201" t="s">
        <v>42</v>
      </c>
      <c r="H27201">
        <v>0</v>
      </c>
      <c r="I27201">
        <v>0</v>
      </c>
      <c r="J27201">
        <v>0</v>
      </c>
      <c r="K27201" t="s">
        <v>104356</v>
      </c>
    </row>
    <row r="27202" spans="1:11" x14ac:dyDescent="0.3">
      <c r="A27202" t="s">
        <v>104357</v>
      </c>
      <c r="B27202" t="s">
        <v>104358</v>
      </c>
      <c r="C27202" t="s">
        <v>466</v>
      </c>
      <c r="D27202" t="s">
        <v>104359</v>
      </c>
      <c r="E27202" t="s">
        <v>98383</v>
      </c>
      <c r="F27202" t="s">
        <v>16</v>
      </c>
      <c r="G27202" t="s">
        <v>8776</v>
      </c>
      <c r="H27202">
        <v>0</v>
      </c>
      <c r="I27202">
        <v>0</v>
      </c>
      <c r="J27202">
        <v>0</v>
      </c>
      <c r="K27202" t="s">
        <v>104360</v>
      </c>
    </row>
    <row r="27203" spans="1:11" x14ac:dyDescent="0.3">
      <c r="A27203" t="s">
        <v>104361</v>
      </c>
      <c r="B27203" t="s">
        <v>104362</v>
      </c>
      <c r="C27203" t="s">
        <v>466</v>
      </c>
      <c r="D27203" t="s">
        <v>104363</v>
      </c>
      <c r="E27203" t="s">
        <v>98383</v>
      </c>
      <c r="F27203" t="s">
        <v>16</v>
      </c>
      <c r="G27203" t="s">
        <v>13301</v>
      </c>
      <c r="H27203">
        <v>0</v>
      </c>
      <c r="I27203">
        <v>0</v>
      </c>
      <c r="J27203">
        <v>0</v>
      </c>
      <c r="K27203" t="s">
        <v>104364</v>
      </c>
    </row>
    <row r="27204" spans="1:11" x14ac:dyDescent="0.3">
      <c r="A27204" t="s">
        <v>104365</v>
      </c>
      <c r="B27204" t="s">
        <v>104366</v>
      </c>
      <c r="C27204" t="s">
        <v>27</v>
      </c>
      <c r="D27204" t="s">
        <v>104367</v>
      </c>
      <c r="E27204" t="s">
        <v>99661</v>
      </c>
      <c r="F27204" t="s">
        <v>1247</v>
      </c>
      <c r="G27204" t="s">
        <v>42</v>
      </c>
      <c r="H27204">
        <v>0</v>
      </c>
      <c r="I27204">
        <v>0</v>
      </c>
      <c r="J27204">
        <v>0</v>
      </c>
      <c r="K27204" t="s">
        <v>104368</v>
      </c>
    </row>
    <row r="27205" spans="1:11" x14ac:dyDescent="0.3">
      <c r="A27205" t="s">
        <v>104369</v>
      </c>
      <c r="B27205" t="s">
        <v>104370</v>
      </c>
      <c r="C27205" t="s">
        <v>558</v>
      </c>
      <c r="D27205" t="s">
        <v>104371</v>
      </c>
      <c r="E27205" t="s">
        <v>1692</v>
      </c>
      <c r="F27205" t="s">
        <v>16</v>
      </c>
      <c r="G27205" t="s">
        <v>6088</v>
      </c>
      <c r="H27205">
        <v>0</v>
      </c>
      <c r="I27205">
        <v>0</v>
      </c>
      <c r="J27205">
        <v>0</v>
      </c>
      <c r="K27205" t="s">
        <v>104372</v>
      </c>
    </row>
    <row r="27206" spans="1:11" x14ac:dyDescent="0.3">
      <c r="A27206" t="s">
        <v>104373</v>
      </c>
      <c r="B27206" t="s">
        <v>104374</v>
      </c>
      <c r="C27206" t="s">
        <v>20</v>
      </c>
      <c r="D27206" t="s">
        <v>104375</v>
      </c>
      <c r="E27206" t="s">
        <v>62177</v>
      </c>
      <c r="F27206" t="s">
        <v>16</v>
      </c>
      <c r="G27206" t="s">
        <v>7574</v>
      </c>
      <c r="H27206">
        <v>0</v>
      </c>
      <c r="I27206">
        <v>0</v>
      </c>
      <c r="J27206">
        <v>0</v>
      </c>
      <c r="K27206" t="s">
        <v>104376</v>
      </c>
    </row>
    <row r="27207" spans="1:11" x14ac:dyDescent="0.3">
      <c r="A27207" t="s">
        <v>104377</v>
      </c>
      <c r="B27207" t="s">
        <v>104378</v>
      </c>
      <c r="C27207" t="s">
        <v>558</v>
      </c>
      <c r="D27207" t="s">
        <v>104379</v>
      </c>
      <c r="E27207" t="s">
        <v>754</v>
      </c>
      <c r="F27207" t="s">
        <v>16</v>
      </c>
      <c r="G27207" t="s">
        <v>3158</v>
      </c>
      <c r="H27207">
        <v>0</v>
      </c>
      <c r="I27207">
        <v>0</v>
      </c>
      <c r="J27207">
        <v>0</v>
      </c>
      <c r="K27207" t="s">
        <v>104380</v>
      </c>
    </row>
    <row r="27208" spans="1:11" x14ac:dyDescent="0.3">
      <c r="A27208" t="s">
        <v>104381</v>
      </c>
      <c r="B27208" t="s">
        <v>104382</v>
      </c>
      <c r="C27208" t="s">
        <v>27</v>
      </c>
      <c r="D27208" t="s">
        <v>104383</v>
      </c>
      <c r="E27208" t="s">
        <v>99661</v>
      </c>
      <c r="F27208" t="s">
        <v>16</v>
      </c>
      <c r="G27208" t="s">
        <v>72731</v>
      </c>
      <c r="H27208">
        <v>0</v>
      </c>
      <c r="I27208">
        <v>0</v>
      </c>
      <c r="J27208">
        <v>0</v>
      </c>
      <c r="K27208" t="s">
        <v>104384</v>
      </c>
    </row>
    <row r="27209" spans="1:11" x14ac:dyDescent="0.3">
      <c r="A27209" t="s">
        <v>104385</v>
      </c>
      <c r="B27209" t="s">
        <v>104386</v>
      </c>
      <c r="C27209" t="s">
        <v>27</v>
      </c>
      <c r="D27209" t="s">
        <v>104387</v>
      </c>
      <c r="E27209" t="s">
        <v>29</v>
      </c>
      <c r="F27209" t="s">
        <v>41</v>
      </c>
      <c r="G27209" t="s">
        <v>42</v>
      </c>
      <c r="H27209">
        <v>0</v>
      </c>
      <c r="I27209">
        <v>0</v>
      </c>
      <c r="J27209">
        <v>0</v>
      </c>
      <c r="K27209" t="s">
        <v>104388</v>
      </c>
    </row>
    <row r="27210" spans="1:11" x14ac:dyDescent="0.3">
      <c r="A27210" t="s">
        <v>104389</v>
      </c>
      <c r="B27210" t="s">
        <v>104390</v>
      </c>
      <c r="C27210" t="s">
        <v>558</v>
      </c>
      <c r="D27210" t="s">
        <v>104391</v>
      </c>
      <c r="E27210" t="s">
        <v>754</v>
      </c>
      <c r="F27210" t="s">
        <v>16</v>
      </c>
      <c r="G27210" t="s">
        <v>25799</v>
      </c>
      <c r="H27210">
        <v>0</v>
      </c>
      <c r="I27210">
        <v>0</v>
      </c>
      <c r="J27210">
        <v>0</v>
      </c>
      <c r="K27210" t="s">
        <v>104392</v>
      </c>
    </row>
    <row r="27211" spans="1:11" x14ac:dyDescent="0.3">
      <c r="A27211" t="s">
        <v>104393</v>
      </c>
      <c r="B27211" t="s">
        <v>104394</v>
      </c>
      <c r="C27211" t="s">
        <v>13</v>
      </c>
      <c r="D27211" t="s">
        <v>104395</v>
      </c>
      <c r="E27211" t="s">
        <v>66626</v>
      </c>
      <c r="F27211" t="s">
        <v>16</v>
      </c>
      <c r="G27211" t="s">
        <v>23</v>
      </c>
      <c r="H27211">
        <v>0</v>
      </c>
      <c r="I27211">
        <v>0</v>
      </c>
      <c r="J27211">
        <v>0</v>
      </c>
      <c r="K27211" t="s">
        <v>104396</v>
      </c>
    </row>
    <row r="27212" spans="1:11" x14ac:dyDescent="0.3">
      <c r="A27212" t="s">
        <v>104397</v>
      </c>
      <c r="B27212" t="s">
        <v>104398</v>
      </c>
      <c r="C27212" t="s">
        <v>466</v>
      </c>
      <c r="D27212" t="s">
        <v>104399</v>
      </c>
      <c r="E27212" t="s">
        <v>98383</v>
      </c>
      <c r="F27212" t="s">
        <v>16</v>
      </c>
      <c r="G27212" t="s">
        <v>8595</v>
      </c>
      <c r="H27212">
        <v>0</v>
      </c>
      <c r="I27212">
        <v>0</v>
      </c>
      <c r="J27212">
        <v>0</v>
      </c>
      <c r="K27212" t="s">
        <v>104400</v>
      </c>
    </row>
    <row r="27213" spans="1:11" x14ac:dyDescent="0.3">
      <c r="A27213" t="s">
        <v>104401</v>
      </c>
      <c r="B27213" t="s">
        <v>104402</v>
      </c>
      <c r="C27213" t="s">
        <v>466</v>
      </c>
      <c r="D27213" t="s">
        <v>104403</v>
      </c>
      <c r="E27213" t="s">
        <v>98383</v>
      </c>
      <c r="F27213" t="s">
        <v>16</v>
      </c>
      <c r="G27213" t="s">
        <v>8577</v>
      </c>
      <c r="H27213">
        <v>0</v>
      </c>
      <c r="I27213">
        <v>0</v>
      </c>
      <c r="J27213">
        <v>0</v>
      </c>
      <c r="K27213" t="s">
        <v>104404</v>
      </c>
    </row>
    <row r="27214" spans="1:11" x14ac:dyDescent="0.3">
      <c r="A27214" t="s">
        <v>104405</v>
      </c>
      <c r="B27214" t="s">
        <v>86527</v>
      </c>
      <c r="C27214" t="s">
        <v>13</v>
      </c>
      <c r="D27214" t="s">
        <v>104406</v>
      </c>
      <c r="E27214" t="s">
        <v>66626</v>
      </c>
      <c r="F27214" t="s">
        <v>16</v>
      </c>
      <c r="G27214" t="s">
        <v>1710</v>
      </c>
      <c r="H27214">
        <v>0</v>
      </c>
      <c r="I27214">
        <v>0</v>
      </c>
      <c r="J27214">
        <v>0</v>
      </c>
      <c r="K27214" t="s">
        <v>104407</v>
      </c>
    </row>
    <row r="27215" spans="1:11" x14ac:dyDescent="0.3">
      <c r="A27215" t="s">
        <v>104408</v>
      </c>
      <c r="B27215" t="s">
        <v>104409</v>
      </c>
      <c r="C27215" t="s">
        <v>1159</v>
      </c>
      <c r="D27215" t="s">
        <v>104410</v>
      </c>
      <c r="E27215" t="s">
        <v>14853</v>
      </c>
      <c r="F27215" t="s">
        <v>16</v>
      </c>
      <c r="G27215" t="s">
        <v>1894</v>
      </c>
      <c r="H27215">
        <v>0</v>
      </c>
      <c r="I27215">
        <v>0</v>
      </c>
      <c r="J27215">
        <v>0</v>
      </c>
      <c r="K27215" t="s">
        <v>104411</v>
      </c>
    </row>
    <row r="27216" spans="1:11" x14ac:dyDescent="0.3">
      <c r="A27216" t="s">
        <v>104412</v>
      </c>
      <c r="B27216" t="s">
        <v>104413</v>
      </c>
      <c r="C27216" t="s">
        <v>558</v>
      </c>
      <c r="D27216" t="s">
        <v>104414</v>
      </c>
      <c r="E27216" t="s">
        <v>754</v>
      </c>
      <c r="F27216" t="s">
        <v>16</v>
      </c>
      <c r="G27216" t="s">
        <v>24420</v>
      </c>
      <c r="H27216">
        <v>0</v>
      </c>
      <c r="I27216">
        <v>0</v>
      </c>
      <c r="J27216">
        <v>0</v>
      </c>
      <c r="K27216" t="s">
        <v>104415</v>
      </c>
    </row>
    <row r="27217" spans="1:11" x14ac:dyDescent="0.3">
      <c r="A27217" t="s">
        <v>104416</v>
      </c>
      <c r="B27217" t="s">
        <v>104417</v>
      </c>
      <c r="C27217" t="s">
        <v>27</v>
      </c>
      <c r="D27217" t="s">
        <v>104418</v>
      </c>
      <c r="E27217" t="s">
        <v>29</v>
      </c>
      <c r="F27217" t="s">
        <v>41</v>
      </c>
      <c r="G27217" t="s">
        <v>42</v>
      </c>
      <c r="H27217">
        <v>0</v>
      </c>
      <c r="I27217">
        <v>0</v>
      </c>
      <c r="J27217">
        <v>0</v>
      </c>
      <c r="K27217" t="s">
        <v>104419</v>
      </c>
    </row>
    <row r="27218" spans="1:11" x14ac:dyDescent="0.3">
      <c r="A27218" t="s">
        <v>104420</v>
      </c>
      <c r="B27218" t="s">
        <v>101594</v>
      </c>
      <c r="C27218" t="s">
        <v>13</v>
      </c>
      <c r="D27218" t="s">
        <v>104421</v>
      </c>
      <c r="E27218" t="s">
        <v>66626</v>
      </c>
      <c r="F27218" t="s">
        <v>16</v>
      </c>
      <c r="G27218" t="s">
        <v>3301</v>
      </c>
      <c r="H27218">
        <v>0</v>
      </c>
      <c r="I27218">
        <v>0</v>
      </c>
      <c r="J27218">
        <v>0</v>
      </c>
      <c r="K27218" t="s">
        <v>104422</v>
      </c>
    </row>
    <row r="27219" spans="1:11" x14ac:dyDescent="0.3">
      <c r="A27219" t="s">
        <v>104423</v>
      </c>
      <c r="B27219" t="s">
        <v>104424</v>
      </c>
      <c r="C27219" t="s">
        <v>13</v>
      </c>
      <c r="D27219" t="s">
        <v>104425</v>
      </c>
      <c r="E27219" t="s">
        <v>66626</v>
      </c>
      <c r="F27219" t="s">
        <v>16</v>
      </c>
      <c r="G27219" t="s">
        <v>18651</v>
      </c>
      <c r="H27219">
        <v>0</v>
      </c>
      <c r="I27219">
        <v>0</v>
      </c>
      <c r="J27219">
        <v>0</v>
      </c>
      <c r="K27219" t="s">
        <v>104426</v>
      </c>
    </row>
    <row r="27220" spans="1:11" x14ac:dyDescent="0.3">
      <c r="A27220" t="s">
        <v>104427</v>
      </c>
      <c r="B27220" t="s">
        <v>104428</v>
      </c>
      <c r="C27220" t="s">
        <v>558</v>
      </c>
      <c r="D27220" t="s">
        <v>104429</v>
      </c>
      <c r="E27220" t="s">
        <v>754</v>
      </c>
      <c r="F27220" t="s">
        <v>16</v>
      </c>
      <c r="G27220" t="s">
        <v>9617</v>
      </c>
      <c r="H27220">
        <v>0</v>
      </c>
      <c r="I27220">
        <v>0</v>
      </c>
      <c r="J27220">
        <v>0</v>
      </c>
      <c r="K27220" t="s">
        <v>104430</v>
      </c>
    </row>
    <row r="27221" spans="1:11" x14ac:dyDescent="0.3">
      <c r="A27221" t="s">
        <v>104431</v>
      </c>
      <c r="B27221" t="s">
        <v>74959</v>
      </c>
      <c r="C27221" t="s">
        <v>558</v>
      </c>
      <c r="D27221" t="s">
        <v>104432</v>
      </c>
      <c r="E27221" t="s">
        <v>754</v>
      </c>
      <c r="F27221" t="s">
        <v>16</v>
      </c>
      <c r="G27221" t="s">
        <v>23</v>
      </c>
      <c r="H27221">
        <v>0</v>
      </c>
      <c r="I27221">
        <v>0</v>
      </c>
      <c r="J27221">
        <v>0</v>
      </c>
      <c r="K27221" t="s">
        <v>104433</v>
      </c>
    </row>
    <row r="27222" spans="1:11" x14ac:dyDescent="0.3">
      <c r="A27222" t="s">
        <v>104434</v>
      </c>
      <c r="B27222" t="s">
        <v>104435</v>
      </c>
      <c r="C27222" t="s">
        <v>20</v>
      </c>
      <c r="D27222" t="s">
        <v>104436</v>
      </c>
      <c r="E27222" t="s">
        <v>62177</v>
      </c>
      <c r="F27222" t="s">
        <v>16</v>
      </c>
      <c r="G27222" t="s">
        <v>1934</v>
      </c>
      <c r="H27222">
        <v>0</v>
      </c>
      <c r="I27222">
        <v>0</v>
      </c>
      <c r="J27222">
        <v>0</v>
      </c>
      <c r="K27222" t="s">
        <v>104437</v>
      </c>
    </row>
    <row r="27223" spans="1:11" x14ac:dyDescent="0.3">
      <c r="A27223" t="s">
        <v>104438</v>
      </c>
      <c r="B27223" t="s">
        <v>104439</v>
      </c>
      <c r="C27223" t="s">
        <v>13</v>
      </c>
      <c r="D27223" t="s">
        <v>104440</v>
      </c>
      <c r="E27223" t="s">
        <v>66626</v>
      </c>
      <c r="F27223" t="s">
        <v>16</v>
      </c>
      <c r="G27223" t="s">
        <v>3039</v>
      </c>
      <c r="H27223">
        <v>0</v>
      </c>
      <c r="I27223">
        <v>0</v>
      </c>
      <c r="J27223">
        <v>0</v>
      </c>
      <c r="K27223" t="s">
        <v>104441</v>
      </c>
    </row>
    <row r="27224" spans="1:11" x14ac:dyDescent="0.3">
      <c r="A27224" t="s">
        <v>104442</v>
      </c>
      <c r="B27224" t="s">
        <v>104443</v>
      </c>
      <c r="C27224" t="s">
        <v>558</v>
      </c>
      <c r="D27224" t="s">
        <v>104444</v>
      </c>
      <c r="E27224" t="s">
        <v>754</v>
      </c>
      <c r="F27224" t="s">
        <v>16</v>
      </c>
      <c r="G27224" t="s">
        <v>11783</v>
      </c>
      <c r="H27224">
        <v>0</v>
      </c>
      <c r="I27224">
        <v>0</v>
      </c>
      <c r="J27224">
        <v>0</v>
      </c>
      <c r="K27224" t="s">
        <v>104445</v>
      </c>
    </row>
    <row r="27225" spans="1:11" x14ac:dyDescent="0.3">
      <c r="A27225" t="s">
        <v>104446</v>
      </c>
      <c r="B27225" t="s">
        <v>104447</v>
      </c>
      <c r="C27225" t="s">
        <v>27</v>
      </c>
      <c r="D27225" t="s">
        <v>104448</v>
      </c>
      <c r="E27225" t="s">
        <v>99661</v>
      </c>
      <c r="F27225" t="s">
        <v>9405</v>
      </c>
      <c r="G27225" t="s">
        <v>42</v>
      </c>
      <c r="H27225">
        <v>0</v>
      </c>
      <c r="I27225">
        <v>0</v>
      </c>
      <c r="J27225">
        <v>0</v>
      </c>
      <c r="K27225" t="s">
        <v>104449</v>
      </c>
    </row>
    <row r="27226" spans="1:11" x14ac:dyDescent="0.3">
      <c r="A27226" t="s">
        <v>104450</v>
      </c>
      <c r="B27226" t="s">
        <v>104451</v>
      </c>
      <c r="C27226" t="s">
        <v>27</v>
      </c>
      <c r="D27226" t="s">
        <v>104452</v>
      </c>
      <c r="E27226" t="s">
        <v>99661</v>
      </c>
      <c r="F27226" t="s">
        <v>1548</v>
      </c>
      <c r="G27226" t="s">
        <v>42</v>
      </c>
      <c r="H27226">
        <v>0</v>
      </c>
      <c r="I27226">
        <v>0</v>
      </c>
      <c r="J27226">
        <v>0</v>
      </c>
      <c r="K27226" t="s">
        <v>104453</v>
      </c>
    </row>
    <row r="27227" spans="1:11" x14ac:dyDescent="0.3">
      <c r="A27227" t="s">
        <v>104454</v>
      </c>
      <c r="B27227" t="s">
        <v>104455</v>
      </c>
      <c r="C27227" t="s">
        <v>27</v>
      </c>
      <c r="D27227" t="s">
        <v>104456</v>
      </c>
      <c r="E27227" t="s">
        <v>29</v>
      </c>
      <c r="F27227" t="s">
        <v>41</v>
      </c>
      <c r="G27227" t="s">
        <v>42</v>
      </c>
      <c r="H27227">
        <v>0</v>
      </c>
      <c r="I27227">
        <v>0</v>
      </c>
      <c r="J27227">
        <v>4</v>
      </c>
      <c r="K27227" t="s">
        <v>104457</v>
      </c>
    </row>
    <row r="27228" spans="1:11" x14ac:dyDescent="0.3">
      <c r="A27228" t="s">
        <v>104458</v>
      </c>
      <c r="B27228" t="s">
        <v>104459</v>
      </c>
      <c r="C27228" t="s">
        <v>27</v>
      </c>
      <c r="D27228" t="s">
        <v>104460</v>
      </c>
      <c r="E27228" t="s">
        <v>99661</v>
      </c>
      <c r="F27228" t="s">
        <v>3412</v>
      </c>
      <c r="G27228" t="s">
        <v>42</v>
      </c>
      <c r="H27228">
        <v>0</v>
      </c>
      <c r="I27228">
        <v>0</v>
      </c>
      <c r="J27228">
        <v>0</v>
      </c>
      <c r="K27228" t="s">
        <v>104461</v>
      </c>
    </row>
    <row r="27229" spans="1:11" x14ac:dyDescent="0.3">
      <c r="A27229" t="s">
        <v>104462</v>
      </c>
      <c r="C27229" t="s">
        <v>27</v>
      </c>
      <c r="D27229" t="s">
        <v>104463</v>
      </c>
      <c r="E27229" t="s">
        <v>99661</v>
      </c>
      <c r="F27229" t="s">
        <v>1247</v>
      </c>
      <c r="G27229" t="s">
        <v>42</v>
      </c>
      <c r="H27229">
        <v>0</v>
      </c>
      <c r="I27229">
        <v>0</v>
      </c>
      <c r="J27229">
        <v>0</v>
      </c>
      <c r="K27229" t="s">
        <v>104464</v>
      </c>
    </row>
    <row r="27230" spans="1:11" x14ac:dyDescent="0.3">
      <c r="A27230" t="s">
        <v>104465</v>
      </c>
      <c r="B27230" t="s">
        <v>104466</v>
      </c>
      <c r="C27230" t="s">
        <v>27</v>
      </c>
      <c r="D27230" t="s">
        <v>104467</v>
      </c>
      <c r="E27230" t="s">
        <v>99661</v>
      </c>
      <c r="F27230" t="s">
        <v>4261</v>
      </c>
      <c r="G27230" t="s">
        <v>2823</v>
      </c>
      <c r="H27230">
        <v>0</v>
      </c>
      <c r="I27230">
        <v>0</v>
      </c>
      <c r="J27230">
        <v>0</v>
      </c>
      <c r="K27230" t="s">
        <v>104468</v>
      </c>
    </row>
    <row r="27231" spans="1:11" x14ac:dyDescent="0.3">
      <c r="A27231" t="s">
        <v>104469</v>
      </c>
      <c r="B27231" t="s">
        <v>104470</v>
      </c>
      <c r="C27231" t="s">
        <v>558</v>
      </c>
      <c r="D27231" t="s">
        <v>104471</v>
      </c>
      <c r="E27231" t="s">
        <v>754</v>
      </c>
      <c r="F27231" t="s">
        <v>8070</v>
      </c>
      <c r="G27231" t="s">
        <v>12342</v>
      </c>
      <c r="H27231">
        <v>0</v>
      </c>
      <c r="I27231">
        <v>0</v>
      </c>
      <c r="J27231">
        <v>0</v>
      </c>
      <c r="K27231" t="s">
        <v>104472</v>
      </c>
    </row>
    <row r="27232" spans="1:11" x14ac:dyDescent="0.3">
      <c r="A27232" t="s">
        <v>104473</v>
      </c>
      <c r="B27232" t="s">
        <v>104474</v>
      </c>
      <c r="C27232" t="s">
        <v>20</v>
      </c>
      <c r="D27232" t="s">
        <v>104475</v>
      </c>
      <c r="E27232" t="s">
        <v>62177</v>
      </c>
      <c r="F27232" t="s">
        <v>12661</v>
      </c>
      <c r="G27232" t="s">
        <v>42</v>
      </c>
      <c r="H27232">
        <v>0</v>
      </c>
      <c r="I27232">
        <v>0</v>
      </c>
      <c r="J27232">
        <v>0</v>
      </c>
      <c r="K27232" t="s">
        <v>104476</v>
      </c>
    </row>
    <row r="27233" spans="1:11" x14ac:dyDescent="0.3">
      <c r="A27233" t="s">
        <v>104477</v>
      </c>
      <c r="B27233" t="s">
        <v>104478</v>
      </c>
      <c r="C27233" t="s">
        <v>558</v>
      </c>
      <c r="D27233" t="s">
        <v>104479</v>
      </c>
      <c r="E27233" t="s">
        <v>754</v>
      </c>
      <c r="F27233" t="s">
        <v>150</v>
      </c>
      <c r="G27233" t="s">
        <v>2252</v>
      </c>
      <c r="H27233">
        <v>0</v>
      </c>
      <c r="I27233">
        <v>0</v>
      </c>
      <c r="J27233">
        <v>0</v>
      </c>
      <c r="K27233" t="s">
        <v>104480</v>
      </c>
    </row>
    <row r="27234" spans="1:11" x14ac:dyDescent="0.3">
      <c r="A27234" t="s">
        <v>104481</v>
      </c>
      <c r="B27234" t="s">
        <v>104482</v>
      </c>
      <c r="C27234" t="s">
        <v>27</v>
      </c>
      <c r="D27234" t="s">
        <v>104483</v>
      </c>
      <c r="E27234" t="s">
        <v>99661</v>
      </c>
      <c r="F27234" t="s">
        <v>7428</v>
      </c>
      <c r="G27234" t="s">
        <v>42</v>
      </c>
      <c r="H27234">
        <v>0</v>
      </c>
      <c r="I27234">
        <v>0</v>
      </c>
      <c r="J27234">
        <v>0</v>
      </c>
      <c r="K27234" t="s">
        <v>104484</v>
      </c>
    </row>
    <row r="27235" spans="1:11" x14ac:dyDescent="0.3">
      <c r="A27235" t="s">
        <v>104485</v>
      </c>
      <c r="B27235" t="s">
        <v>104486</v>
      </c>
      <c r="C27235" t="s">
        <v>558</v>
      </c>
      <c r="D27235" t="s">
        <v>104487</v>
      </c>
      <c r="E27235" t="s">
        <v>754</v>
      </c>
      <c r="F27235" t="s">
        <v>16</v>
      </c>
      <c r="G27235" t="s">
        <v>10292</v>
      </c>
      <c r="H27235">
        <v>0</v>
      </c>
      <c r="I27235">
        <v>0</v>
      </c>
      <c r="J27235">
        <v>0</v>
      </c>
      <c r="K27235" t="s">
        <v>104488</v>
      </c>
    </row>
    <row r="27236" spans="1:11" x14ac:dyDescent="0.3">
      <c r="A27236" t="s">
        <v>104489</v>
      </c>
      <c r="B27236" t="s">
        <v>104490</v>
      </c>
      <c r="C27236" t="s">
        <v>27</v>
      </c>
      <c r="D27236" t="s">
        <v>104452</v>
      </c>
      <c r="E27236" t="s">
        <v>99661</v>
      </c>
      <c r="F27236" t="s">
        <v>165</v>
      </c>
      <c r="G27236" t="s">
        <v>42</v>
      </c>
      <c r="H27236">
        <v>0</v>
      </c>
      <c r="I27236">
        <v>0</v>
      </c>
      <c r="J27236">
        <v>0</v>
      </c>
      <c r="K27236" t="s">
        <v>104491</v>
      </c>
    </row>
    <row r="27237" spans="1:11" x14ac:dyDescent="0.3">
      <c r="A27237" t="s">
        <v>104492</v>
      </c>
      <c r="B27237" t="s">
        <v>104493</v>
      </c>
      <c r="C27237" t="s">
        <v>27</v>
      </c>
      <c r="D27237" t="s">
        <v>104494</v>
      </c>
      <c r="E27237" t="s">
        <v>29</v>
      </c>
      <c r="F27237" t="s">
        <v>41</v>
      </c>
      <c r="G27237" t="s">
        <v>42</v>
      </c>
      <c r="H27237">
        <v>0</v>
      </c>
      <c r="I27237">
        <v>0</v>
      </c>
      <c r="J27237">
        <v>0</v>
      </c>
      <c r="K27237" t="s">
        <v>104495</v>
      </c>
    </row>
    <row r="27238" spans="1:11" x14ac:dyDescent="0.3">
      <c r="A27238" t="s">
        <v>104496</v>
      </c>
      <c r="B27238" t="s">
        <v>104497</v>
      </c>
      <c r="C27238" t="s">
        <v>13</v>
      </c>
      <c r="D27238" t="s">
        <v>104498</v>
      </c>
      <c r="E27238" t="s">
        <v>66626</v>
      </c>
      <c r="F27238" t="s">
        <v>16</v>
      </c>
      <c r="G27238" t="s">
        <v>1281</v>
      </c>
      <c r="H27238">
        <v>0</v>
      </c>
      <c r="I27238">
        <v>0</v>
      </c>
      <c r="J27238">
        <v>0</v>
      </c>
      <c r="K27238" t="s">
        <v>104499</v>
      </c>
    </row>
    <row r="27239" spans="1:11" x14ac:dyDescent="0.3">
      <c r="A27239" t="s">
        <v>104500</v>
      </c>
      <c r="B27239" t="s">
        <v>104501</v>
      </c>
      <c r="C27239" t="s">
        <v>20</v>
      </c>
      <c r="D27239" t="s">
        <v>104502</v>
      </c>
      <c r="E27239" t="s">
        <v>62177</v>
      </c>
      <c r="F27239" t="s">
        <v>389</v>
      </c>
      <c r="G27239" t="s">
        <v>42</v>
      </c>
      <c r="H27239">
        <v>0</v>
      </c>
      <c r="I27239">
        <v>0</v>
      </c>
      <c r="J27239">
        <v>0</v>
      </c>
      <c r="K27239" t="s">
        <v>104503</v>
      </c>
    </row>
    <row r="27240" spans="1:11" x14ac:dyDescent="0.3">
      <c r="A27240" t="s">
        <v>104504</v>
      </c>
      <c r="C27240" t="s">
        <v>20</v>
      </c>
      <c r="D27240" t="s">
        <v>104505</v>
      </c>
      <c r="E27240" t="s">
        <v>62177</v>
      </c>
      <c r="F27240" t="s">
        <v>20434</v>
      </c>
      <c r="G27240" t="s">
        <v>42</v>
      </c>
      <c r="H27240">
        <v>0</v>
      </c>
      <c r="I27240">
        <v>0</v>
      </c>
      <c r="J27240">
        <v>0</v>
      </c>
      <c r="K27240" t="s">
        <v>104506</v>
      </c>
    </row>
    <row r="27241" spans="1:11" x14ac:dyDescent="0.3">
      <c r="A27241" t="s">
        <v>104507</v>
      </c>
      <c r="B27241" t="s">
        <v>104508</v>
      </c>
      <c r="C27241" t="s">
        <v>466</v>
      </c>
      <c r="D27241" t="s">
        <v>104509</v>
      </c>
      <c r="E27241" t="s">
        <v>98383</v>
      </c>
      <c r="F27241" t="s">
        <v>1590</v>
      </c>
      <c r="G27241" t="s">
        <v>42</v>
      </c>
      <c r="H27241">
        <v>0</v>
      </c>
      <c r="I27241">
        <v>0</v>
      </c>
      <c r="J27241">
        <v>0</v>
      </c>
      <c r="K27241" t="s">
        <v>104510</v>
      </c>
    </row>
    <row r="27242" spans="1:11" x14ac:dyDescent="0.3">
      <c r="A27242" t="s">
        <v>104511</v>
      </c>
      <c r="B27242" t="s">
        <v>104512</v>
      </c>
      <c r="C27242" t="s">
        <v>20</v>
      </c>
      <c r="D27242" t="s">
        <v>104513</v>
      </c>
      <c r="E27242" t="s">
        <v>62177</v>
      </c>
      <c r="F27242" t="s">
        <v>4643</v>
      </c>
      <c r="G27242" t="s">
        <v>8679</v>
      </c>
      <c r="H27242">
        <v>0</v>
      </c>
      <c r="I27242">
        <v>0</v>
      </c>
      <c r="J27242">
        <v>0</v>
      </c>
      <c r="K27242" t="s">
        <v>104514</v>
      </c>
    </row>
    <row r="27243" spans="1:11" x14ac:dyDescent="0.3">
      <c r="A27243" t="s">
        <v>104515</v>
      </c>
      <c r="C27243" t="s">
        <v>27</v>
      </c>
      <c r="D27243" t="s">
        <v>104516</v>
      </c>
      <c r="E27243" t="s">
        <v>99661</v>
      </c>
      <c r="F27243" t="s">
        <v>1845</v>
      </c>
      <c r="G27243" t="s">
        <v>42</v>
      </c>
      <c r="H27243">
        <v>0</v>
      </c>
      <c r="I27243">
        <v>0</v>
      </c>
      <c r="J27243">
        <v>0</v>
      </c>
      <c r="K27243" t="s">
        <v>104517</v>
      </c>
    </row>
    <row r="27244" spans="1:11" x14ac:dyDescent="0.3">
      <c r="A27244" t="s">
        <v>104518</v>
      </c>
      <c r="C27244" t="s">
        <v>27</v>
      </c>
      <c r="D27244" t="s">
        <v>104519</v>
      </c>
      <c r="E27244" t="s">
        <v>99661</v>
      </c>
      <c r="F27244" t="s">
        <v>9173</v>
      </c>
      <c r="G27244" t="s">
        <v>42</v>
      </c>
      <c r="H27244">
        <v>0</v>
      </c>
      <c r="I27244">
        <v>0</v>
      </c>
      <c r="J27244">
        <v>0</v>
      </c>
      <c r="K27244" t="s">
        <v>104520</v>
      </c>
    </row>
    <row r="27245" spans="1:11" x14ac:dyDescent="0.3">
      <c r="A27245" t="s">
        <v>104521</v>
      </c>
      <c r="B27245" t="s">
        <v>104522</v>
      </c>
      <c r="C27245" t="s">
        <v>27</v>
      </c>
      <c r="D27245" t="s">
        <v>104523</v>
      </c>
      <c r="E27245" t="s">
        <v>99661</v>
      </c>
      <c r="F27245" t="s">
        <v>5457</v>
      </c>
      <c r="G27245" t="s">
        <v>42</v>
      </c>
      <c r="H27245">
        <v>0</v>
      </c>
      <c r="I27245">
        <v>0</v>
      </c>
      <c r="J27245">
        <v>0</v>
      </c>
      <c r="K27245" t="s">
        <v>104524</v>
      </c>
    </row>
    <row r="27246" spans="1:11" x14ac:dyDescent="0.3">
      <c r="A27246" t="s">
        <v>104525</v>
      </c>
      <c r="B27246" t="s">
        <v>104526</v>
      </c>
      <c r="C27246" t="s">
        <v>558</v>
      </c>
      <c r="D27246" t="s">
        <v>104527</v>
      </c>
      <c r="E27246" t="s">
        <v>754</v>
      </c>
      <c r="F27246" t="s">
        <v>16</v>
      </c>
      <c r="G27246" t="s">
        <v>2542</v>
      </c>
      <c r="H27246">
        <v>0</v>
      </c>
      <c r="I27246">
        <v>0</v>
      </c>
      <c r="J27246">
        <v>0</v>
      </c>
      <c r="K27246" t="s">
        <v>104528</v>
      </c>
    </row>
    <row r="27247" spans="1:11" x14ac:dyDescent="0.3">
      <c r="A27247" t="s">
        <v>104529</v>
      </c>
      <c r="B27247" t="s">
        <v>104530</v>
      </c>
      <c r="C27247" t="s">
        <v>13</v>
      </c>
      <c r="D27247" t="s">
        <v>104531</v>
      </c>
      <c r="E27247" t="s">
        <v>15</v>
      </c>
      <c r="F27247" t="s">
        <v>16</v>
      </c>
      <c r="G27247" t="s">
        <v>1105</v>
      </c>
      <c r="H27247">
        <v>0</v>
      </c>
      <c r="I27247">
        <v>0</v>
      </c>
      <c r="J27247">
        <v>0</v>
      </c>
      <c r="K27247" t="s">
        <v>104532</v>
      </c>
    </row>
    <row r="27248" spans="1:11" x14ac:dyDescent="0.3">
      <c r="A27248" t="s">
        <v>104533</v>
      </c>
      <c r="C27248" t="s">
        <v>27</v>
      </c>
      <c r="D27248" t="s">
        <v>104534</v>
      </c>
      <c r="E27248" t="s">
        <v>99661</v>
      </c>
      <c r="F27248" t="s">
        <v>6061</v>
      </c>
      <c r="G27248" t="s">
        <v>2750</v>
      </c>
      <c r="H27248">
        <v>0</v>
      </c>
      <c r="I27248">
        <v>0</v>
      </c>
      <c r="J27248">
        <v>0</v>
      </c>
      <c r="K27248" t="s">
        <v>104535</v>
      </c>
    </row>
    <row r="27249" spans="1:11" x14ac:dyDescent="0.3">
      <c r="A27249" t="s">
        <v>104536</v>
      </c>
      <c r="C27249" t="s">
        <v>27</v>
      </c>
      <c r="D27249" t="s">
        <v>104537</v>
      </c>
      <c r="E27249" t="s">
        <v>99661</v>
      </c>
      <c r="F27249" t="s">
        <v>1590</v>
      </c>
      <c r="G27249" t="s">
        <v>42</v>
      </c>
      <c r="H27249">
        <v>0</v>
      </c>
      <c r="I27249">
        <v>0</v>
      </c>
      <c r="J27249">
        <v>0</v>
      </c>
      <c r="K27249" t="s">
        <v>104538</v>
      </c>
    </row>
    <row r="27250" spans="1:11" x14ac:dyDescent="0.3">
      <c r="A27250" t="s">
        <v>104539</v>
      </c>
      <c r="B27250" t="s">
        <v>104540</v>
      </c>
      <c r="C27250" t="s">
        <v>27</v>
      </c>
      <c r="D27250" t="s">
        <v>104541</v>
      </c>
      <c r="E27250" t="s">
        <v>99661</v>
      </c>
      <c r="F27250" t="s">
        <v>6589</v>
      </c>
      <c r="G27250" t="s">
        <v>42</v>
      </c>
      <c r="H27250">
        <v>0</v>
      </c>
      <c r="I27250">
        <v>0</v>
      </c>
      <c r="J27250">
        <v>0</v>
      </c>
      <c r="K27250" t="s">
        <v>104542</v>
      </c>
    </row>
    <row r="27251" spans="1:11" x14ac:dyDescent="0.3">
      <c r="A27251" t="s">
        <v>104543</v>
      </c>
      <c r="B27251" t="s">
        <v>104544</v>
      </c>
      <c r="C27251" t="s">
        <v>27</v>
      </c>
      <c r="D27251" t="s">
        <v>104545</v>
      </c>
      <c r="E27251" t="s">
        <v>99661</v>
      </c>
      <c r="F27251" t="s">
        <v>830</v>
      </c>
      <c r="G27251" t="s">
        <v>42</v>
      </c>
      <c r="H27251">
        <v>0</v>
      </c>
      <c r="I27251">
        <v>0</v>
      </c>
      <c r="J27251">
        <v>0</v>
      </c>
      <c r="K27251" t="s">
        <v>104546</v>
      </c>
    </row>
    <row r="27252" spans="1:11" x14ac:dyDescent="0.3">
      <c r="A27252" t="s">
        <v>104547</v>
      </c>
      <c r="B27252" t="s">
        <v>104548</v>
      </c>
      <c r="C27252" t="s">
        <v>558</v>
      </c>
      <c r="D27252" t="s">
        <v>104549</v>
      </c>
      <c r="E27252" t="s">
        <v>754</v>
      </c>
      <c r="F27252" t="s">
        <v>160</v>
      </c>
      <c r="G27252" t="s">
        <v>4938</v>
      </c>
      <c r="H27252">
        <v>0</v>
      </c>
      <c r="I27252">
        <v>0</v>
      </c>
      <c r="J27252">
        <v>0</v>
      </c>
      <c r="K27252" t="s">
        <v>104550</v>
      </c>
    </row>
    <row r="27253" spans="1:11" x14ac:dyDescent="0.3">
      <c r="A27253" t="s">
        <v>104551</v>
      </c>
      <c r="C27253" t="s">
        <v>558</v>
      </c>
      <c r="D27253" t="s">
        <v>104552</v>
      </c>
      <c r="E27253" t="s">
        <v>754</v>
      </c>
      <c r="F27253" t="s">
        <v>16</v>
      </c>
      <c r="G27253" t="s">
        <v>91</v>
      </c>
      <c r="H27253">
        <v>0</v>
      </c>
      <c r="I27253">
        <v>0</v>
      </c>
      <c r="J27253">
        <v>0</v>
      </c>
      <c r="K27253" t="s">
        <v>104553</v>
      </c>
    </row>
    <row r="27254" spans="1:11" x14ac:dyDescent="0.3">
      <c r="A27254" t="s">
        <v>104554</v>
      </c>
      <c r="B27254" t="s">
        <v>104555</v>
      </c>
      <c r="C27254" t="s">
        <v>13</v>
      </c>
      <c r="D27254" t="s">
        <v>104556</v>
      </c>
      <c r="E27254" t="s">
        <v>66626</v>
      </c>
      <c r="F27254" t="s">
        <v>16</v>
      </c>
      <c r="G27254" t="s">
        <v>17001</v>
      </c>
      <c r="H27254">
        <v>0</v>
      </c>
      <c r="I27254">
        <v>0</v>
      </c>
      <c r="J27254">
        <v>0</v>
      </c>
      <c r="K27254" t="s">
        <v>104557</v>
      </c>
    </row>
    <row r="27255" spans="1:11" x14ac:dyDescent="0.3">
      <c r="A27255" t="s">
        <v>104558</v>
      </c>
      <c r="B27255" t="s">
        <v>104559</v>
      </c>
      <c r="C27255" t="s">
        <v>13</v>
      </c>
      <c r="D27255" t="s">
        <v>104560</v>
      </c>
      <c r="E27255" t="s">
        <v>66626</v>
      </c>
      <c r="F27255" t="s">
        <v>16</v>
      </c>
      <c r="G27255" t="s">
        <v>6551</v>
      </c>
      <c r="H27255">
        <v>0</v>
      </c>
      <c r="I27255">
        <v>0</v>
      </c>
      <c r="J27255">
        <v>0</v>
      </c>
      <c r="K27255" t="s">
        <v>104561</v>
      </c>
    </row>
    <row r="27256" spans="1:11" x14ac:dyDescent="0.3">
      <c r="A27256" t="s">
        <v>104562</v>
      </c>
      <c r="B27256" t="s">
        <v>104563</v>
      </c>
      <c r="C27256" t="s">
        <v>558</v>
      </c>
      <c r="D27256" t="s">
        <v>104564</v>
      </c>
      <c r="E27256" t="s">
        <v>2102</v>
      </c>
      <c r="F27256" t="s">
        <v>5985</v>
      </c>
      <c r="G27256" t="s">
        <v>1693</v>
      </c>
      <c r="H27256">
        <v>0</v>
      </c>
      <c r="I27256">
        <v>0</v>
      </c>
      <c r="J27256">
        <v>0</v>
      </c>
      <c r="K27256" t="s">
        <v>104565</v>
      </c>
    </row>
    <row r="27257" spans="1:11" x14ac:dyDescent="0.3">
      <c r="A27257" t="s">
        <v>104566</v>
      </c>
      <c r="B27257" t="s">
        <v>104567</v>
      </c>
      <c r="C27257" t="s">
        <v>27</v>
      </c>
      <c r="D27257" t="s">
        <v>104568</v>
      </c>
      <c r="E27257" t="s">
        <v>29</v>
      </c>
      <c r="F27257" t="s">
        <v>41</v>
      </c>
      <c r="G27257" t="s">
        <v>42</v>
      </c>
      <c r="H27257">
        <v>0</v>
      </c>
      <c r="I27257">
        <v>0</v>
      </c>
      <c r="J27257">
        <v>0</v>
      </c>
      <c r="K27257" t="s">
        <v>104569</v>
      </c>
    </row>
    <row r="27258" spans="1:11" x14ac:dyDescent="0.3">
      <c r="A27258" t="s">
        <v>104570</v>
      </c>
      <c r="B27258" t="s">
        <v>104571</v>
      </c>
      <c r="C27258" t="s">
        <v>558</v>
      </c>
      <c r="D27258" t="s">
        <v>104572</v>
      </c>
      <c r="E27258" t="s">
        <v>2102</v>
      </c>
      <c r="F27258" t="s">
        <v>16</v>
      </c>
      <c r="G27258" t="s">
        <v>2303</v>
      </c>
      <c r="H27258">
        <v>0</v>
      </c>
      <c r="I27258">
        <v>0</v>
      </c>
      <c r="J27258">
        <v>0</v>
      </c>
      <c r="K27258" t="s">
        <v>104573</v>
      </c>
    </row>
    <row r="27259" spans="1:11" x14ac:dyDescent="0.3">
      <c r="A27259" t="s">
        <v>104574</v>
      </c>
      <c r="B27259" t="s">
        <v>104575</v>
      </c>
      <c r="C27259" t="s">
        <v>558</v>
      </c>
      <c r="D27259" t="s">
        <v>104576</v>
      </c>
      <c r="E27259" t="s">
        <v>2102</v>
      </c>
      <c r="F27259" t="s">
        <v>16</v>
      </c>
      <c r="G27259" t="s">
        <v>59505</v>
      </c>
      <c r="H27259">
        <v>0</v>
      </c>
      <c r="I27259">
        <v>0</v>
      </c>
      <c r="J27259">
        <v>0</v>
      </c>
      <c r="K27259" t="s">
        <v>104577</v>
      </c>
    </row>
    <row r="27260" spans="1:11" x14ac:dyDescent="0.3">
      <c r="A27260" t="s">
        <v>104578</v>
      </c>
      <c r="B27260" t="s">
        <v>104579</v>
      </c>
      <c r="C27260" t="s">
        <v>27</v>
      </c>
      <c r="D27260" t="s">
        <v>104580</v>
      </c>
      <c r="E27260" t="s">
        <v>99661</v>
      </c>
      <c r="F27260" t="s">
        <v>16</v>
      </c>
      <c r="G27260" t="s">
        <v>5815</v>
      </c>
      <c r="H27260">
        <v>0</v>
      </c>
      <c r="I27260">
        <v>0</v>
      </c>
      <c r="J27260">
        <v>0</v>
      </c>
      <c r="K27260" t="s">
        <v>104581</v>
      </c>
    </row>
    <row r="27261" spans="1:11" x14ac:dyDescent="0.3">
      <c r="A27261" t="s">
        <v>104582</v>
      </c>
      <c r="B27261" t="s">
        <v>104583</v>
      </c>
      <c r="C27261" t="s">
        <v>558</v>
      </c>
      <c r="D27261" t="s">
        <v>104584</v>
      </c>
      <c r="E27261" t="s">
        <v>2102</v>
      </c>
      <c r="F27261" t="s">
        <v>16</v>
      </c>
      <c r="G27261" t="s">
        <v>19580</v>
      </c>
      <c r="H27261">
        <v>0</v>
      </c>
      <c r="I27261">
        <v>0</v>
      </c>
      <c r="J27261">
        <v>0</v>
      </c>
      <c r="K27261" t="s">
        <v>104585</v>
      </c>
    </row>
    <row r="27262" spans="1:11" x14ac:dyDescent="0.3">
      <c r="A27262" t="s">
        <v>104586</v>
      </c>
      <c r="B27262" t="s">
        <v>104587</v>
      </c>
      <c r="C27262" t="s">
        <v>27</v>
      </c>
      <c r="D27262" t="s">
        <v>104588</v>
      </c>
      <c r="E27262" t="s">
        <v>99661</v>
      </c>
      <c r="F27262" t="s">
        <v>82753</v>
      </c>
      <c r="G27262" t="s">
        <v>42</v>
      </c>
      <c r="H27262">
        <v>0</v>
      </c>
      <c r="I27262">
        <v>0</v>
      </c>
      <c r="J27262">
        <v>0</v>
      </c>
      <c r="K27262" t="s">
        <v>104589</v>
      </c>
    </row>
    <row r="27263" spans="1:11" x14ac:dyDescent="0.3">
      <c r="A27263" t="s">
        <v>104590</v>
      </c>
      <c r="B27263" t="s">
        <v>104591</v>
      </c>
      <c r="C27263" t="s">
        <v>27</v>
      </c>
      <c r="D27263" t="s">
        <v>104592</v>
      </c>
      <c r="E27263" t="s">
        <v>99661</v>
      </c>
      <c r="F27263" t="s">
        <v>14780</v>
      </c>
      <c r="G27263" t="s">
        <v>42</v>
      </c>
      <c r="H27263">
        <v>0</v>
      </c>
      <c r="I27263">
        <v>0</v>
      </c>
      <c r="J27263">
        <v>0</v>
      </c>
      <c r="K27263" t="s">
        <v>104593</v>
      </c>
    </row>
    <row r="27264" spans="1:11" x14ac:dyDescent="0.3">
      <c r="A27264" t="s">
        <v>104594</v>
      </c>
      <c r="C27264" t="s">
        <v>27</v>
      </c>
      <c r="D27264" t="s">
        <v>104595</v>
      </c>
      <c r="E27264" t="s">
        <v>99661</v>
      </c>
      <c r="F27264" t="s">
        <v>26139</v>
      </c>
      <c r="G27264" t="s">
        <v>42</v>
      </c>
      <c r="H27264">
        <v>0</v>
      </c>
      <c r="I27264">
        <v>0</v>
      </c>
      <c r="J27264">
        <v>0</v>
      </c>
      <c r="K27264" t="s">
        <v>104596</v>
      </c>
    </row>
    <row r="27265" spans="1:11" x14ac:dyDescent="0.3">
      <c r="A27265" t="s">
        <v>104597</v>
      </c>
      <c r="B27265" t="s">
        <v>104598</v>
      </c>
      <c r="C27265" t="s">
        <v>27</v>
      </c>
      <c r="D27265" t="s">
        <v>104599</v>
      </c>
      <c r="E27265" t="s">
        <v>29</v>
      </c>
      <c r="F27265" t="s">
        <v>41</v>
      </c>
      <c r="G27265" t="s">
        <v>42</v>
      </c>
      <c r="H27265">
        <v>0</v>
      </c>
      <c r="I27265">
        <v>0</v>
      </c>
      <c r="J27265">
        <v>0</v>
      </c>
      <c r="K27265" t="s">
        <v>104600</v>
      </c>
    </row>
    <row r="27266" spans="1:11" x14ac:dyDescent="0.3">
      <c r="A27266" t="s">
        <v>104601</v>
      </c>
      <c r="B27266" t="s">
        <v>104602</v>
      </c>
      <c r="C27266" t="s">
        <v>27</v>
      </c>
      <c r="D27266" t="s">
        <v>104603</v>
      </c>
      <c r="E27266" t="s">
        <v>99661</v>
      </c>
      <c r="F27266" t="s">
        <v>7169</v>
      </c>
      <c r="G27266" t="s">
        <v>42</v>
      </c>
      <c r="H27266">
        <v>0</v>
      </c>
      <c r="I27266">
        <v>0</v>
      </c>
      <c r="J27266">
        <v>0</v>
      </c>
      <c r="K27266" t="s">
        <v>104604</v>
      </c>
    </row>
    <row r="27267" spans="1:11" x14ac:dyDescent="0.3">
      <c r="A27267" t="s">
        <v>104605</v>
      </c>
      <c r="B27267" t="s">
        <v>104606</v>
      </c>
      <c r="C27267" t="s">
        <v>27</v>
      </c>
      <c r="D27267" t="s">
        <v>104607</v>
      </c>
      <c r="E27267" t="s">
        <v>99661</v>
      </c>
      <c r="F27267" t="s">
        <v>3257</v>
      </c>
      <c r="G27267" t="s">
        <v>42</v>
      </c>
      <c r="H27267">
        <v>0</v>
      </c>
      <c r="I27267">
        <v>0</v>
      </c>
      <c r="J27267">
        <v>0</v>
      </c>
      <c r="K27267" t="s">
        <v>104608</v>
      </c>
    </row>
    <row r="27268" spans="1:11" x14ac:dyDescent="0.3">
      <c r="A27268" t="s">
        <v>104609</v>
      </c>
      <c r="B27268" t="s">
        <v>104610</v>
      </c>
      <c r="C27268" t="s">
        <v>13</v>
      </c>
      <c r="D27268" t="s">
        <v>104611</v>
      </c>
      <c r="E27268" t="s">
        <v>66626</v>
      </c>
      <c r="F27268" t="s">
        <v>1242</v>
      </c>
      <c r="G27268" t="s">
        <v>42</v>
      </c>
      <c r="H27268">
        <v>0</v>
      </c>
      <c r="I27268">
        <v>0</v>
      </c>
      <c r="J27268">
        <v>0</v>
      </c>
      <c r="K27268" t="s">
        <v>104612</v>
      </c>
    </row>
    <row r="27269" spans="1:11" x14ac:dyDescent="0.3">
      <c r="A27269" t="s">
        <v>104613</v>
      </c>
      <c r="B27269" t="s">
        <v>104614</v>
      </c>
      <c r="C27269" t="s">
        <v>27</v>
      </c>
      <c r="D27269" t="s">
        <v>104615</v>
      </c>
      <c r="E27269" t="s">
        <v>99661</v>
      </c>
      <c r="F27269" t="s">
        <v>331</v>
      </c>
      <c r="G27269" t="s">
        <v>42</v>
      </c>
      <c r="H27269">
        <v>0</v>
      </c>
      <c r="I27269">
        <v>0</v>
      </c>
      <c r="J27269">
        <v>0</v>
      </c>
      <c r="K27269" t="s">
        <v>104616</v>
      </c>
    </row>
    <row r="27270" spans="1:11" x14ac:dyDescent="0.3">
      <c r="A27270" t="s">
        <v>104617</v>
      </c>
      <c r="B27270" t="s">
        <v>104618</v>
      </c>
      <c r="C27270" t="s">
        <v>27</v>
      </c>
      <c r="D27270" t="s">
        <v>104619</v>
      </c>
      <c r="E27270" t="s">
        <v>99661</v>
      </c>
      <c r="F27270" t="s">
        <v>22989</v>
      </c>
      <c r="G27270" t="s">
        <v>42</v>
      </c>
      <c r="H27270">
        <v>0</v>
      </c>
      <c r="I27270">
        <v>0</v>
      </c>
      <c r="J27270">
        <v>0</v>
      </c>
      <c r="K27270" t="s">
        <v>104620</v>
      </c>
    </row>
    <row r="27271" spans="1:11" x14ac:dyDescent="0.3">
      <c r="A27271" t="s">
        <v>104621</v>
      </c>
      <c r="B27271" t="s">
        <v>104622</v>
      </c>
      <c r="C27271" t="s">
        <v>558</v>
      </c>
      <c r="D27271" t="s">
        <v>104623</v>
      </c>
      <c r="E27271" t="s">
        <v>2102</v>
      </c>
      <c r="F27271" t="s">
        <v>3412</v>
      </c>
      <c r="G27271" t="s">
        <v>42</v>
      </c>
      <c r="H27271">
        <v>0</v>
      </c>
      <c r="I27271">
        <v>0</v>
      </c>
      <c r="J27271">
        <v>0</v>
      </c>
      <c r="K27271" t="s">
        <v>104624</v>
      </c>
    </row>
    <row r="27272" spans="1:11" x14ac:dyDescent="0.3">
      <c r="A27272" t="s">
        <v>104625</v>
      </c>
      <c r="B27272" t="s">
        <v>104626</v>
      </c>
      <c r="C27272" t="s">
        <v>558</v>
      </c>
      <c r="D27272" t="s">
        <v>104627</v>
      </c>
      <c r="E27272" t="s">
        <v>2102</v>
      </c>
      <c r="F27272" t="s">
        <v>10905</v>
      </c>
      <c r="G27272" t="s">
        <v>42</v>
      </c>
      <c r="H27272">
        <v>0</v>
      </c>
      <c r="I27272">
        <v>0</v>
      </c>
      <c r="J27272">
        <v>0</v>
      </c>
      <c r="K27272" t="s">
        <v>104628</v>
      </c>
    </row>
    <row r="27273" spans="1:11" x14ac:dyDescent="0.3">
      <c r="A27273" t="s">
        <v>104629</v>
      </c>
      <c r="C27273" t="s">
        <v>27</v>
      </c>
      <c r="D27273" t="s">
        <v>104630</v>
      </c>
      <c r="E27273" t="s">
        <v>99661</v>
      </c>
      <c r="F27273" t="s">
        <v>11456</v>
      </c>
      <c r="G27273" t="s">
        <v>42</v>
      </c>
      <c r="H27273">
        <v>0</v>
      </c>
      <c r="I27273">
        <v>0</v>
      </c>
      <c r="J27273">
        <v>0</v>
      </c>
      <c r="K27273" t="s">
        <v>104631</v>
      </c>
    </row>
    <row r="27274" spans="1:11" x14ac:dyDescent="0.3">
      <c r="A27274" t="s">
        <v>104632</v>
      </c>
      <c r="B27274" t="s">
        <v>104633</v>
      </c>
      <c r="C27274" t="s">
        <v>558</v>
      </c>
      <c r="D27274" t="s">
        <v>104634</v>
      </c>
      <c r="E27274" t="s">
        <v>2102</v>
      </c>
      <c r="F27274" t="s">
        <v>25702</v>
      </c>
      <c r="G27274" t="s">
        <v>859</v>
      </c>
      <c r="H27274">
        <v>0</v>
      </c>
      <c r="I27274">
        <v>0</v>
      </c>
      <c r="J27274">
        <v>0</v>
      </c>
      <c r="K27274" t="s">
        <v>104635</v>
      </c>
    </row>
    <row r="27275" spans="1:11" x14ac:dyDescent="0.3">
      <c r="A27275" t="s">
        <v>104636</v>
      </c>
      <c r="B27275" t="s">
        <v>104637</v>
      </c>
      <c r="C27275" t="s">
        <v>558</v>
      </c>
      <c r="D27275" t="s">
        <v>104638</v>
      </c>
      <c r="E27275" t="s">
        <v>2102</v>
      </c>
      <c r="F27275" t="s">
        <v>10428</v>
      </c>
      <c r="G27275" t="s">
        <v>42</v>
      </c>
      <c r="H27275">
        <v>0</v>
      </c>
      <c r="I27275">
        <v>0</v>
      </c>
      <c r="J27275">
        <v>0</v>
      </c>
      <c r="K27275" t="s">
        <v>104639</v>
      </c>
    </row>
    <row r="27276" spans="1:11" x14ac:dyDescent="0.3">
      <c r="A27276" t="s">
        <v>104640</v>
      </c>
      <c r="B27276" t="s">
        <v>104641</v>
      </c>
      <c r="C27276" t="s">
        <v>27</v>
      </c>
      <c r="D27276" t="s">
        <v>5622</v>
      </c>
      <c r="E27276" t="s">
        <v>29</v>
      </c>
      <c r="F27276" t="s">
        <v>41</v>
      </c>
      <c r="G27276" t="s">
        <v>42</v>
      </c>
      <c r="H27276">
        <v>0</v>
      </c>
      <c r="I27276">
        <v>0</v>
      </c>
      <c r="J27276">
        <v>0</v>
      </c>
      <c r="K27276" t="s">
        <v>104642</v>
      </c>
    </row>
    <row r="27277" spans="1:11" x14ac:dyDescent="0.3">
      <c r="A27277" t="s">
        <v>104643</v>
      </c>
      <c r="B27277" t="s">
        <v>104644</v>
      </c>
      <c r="C27277" t="s">
        <v>558</v>
      </c>
      <c r="D27277" t="s">
        <v>104645</v>
      </c>
      <c r="E27277" t="s">
        <v>2102</v>
      </c>
      <c r="F27277" t="s">
        <v>76839</v>
      </c>
      <c r="G27277" t="s">
        <v>42</v>
      </c>
      <c r="H27277">
        <v>0</v>
      </c>
      <c r="I27277">
        <v>0</v>
      </c>
      <c r="J27277">
        <v>0</v>
      </c>
      <c r="K27277" t="s">
        <v>104646</v>
      </c>
    </row>
    <row r="27278" spans="1:11" x14ac:dyDescent="0.3">
      <c r="A27278" t="s">
        <v>104647</v>
      </c>
      <c r="B27278" t="s">
        <v>104648</v>
      </c>
      <c r="C27278" t="s">
        <v>558</v>
      </c>
      <c r="D27278" t="s">
        <v>104649</v>
      </c>
      <c r="E27278" t="s">
        <v>2102</v>
      </c>
      <c r="F27278" t="s">
        <v>1148</v>
      </c>
      <c r="G27278" t="s">
        <v>42</v>
      </c>
      <c r="H27278">
        <v>0</v>
      </c>
      <c r="I27278">
        <v>0</v>
      </c>
      <c r="J27278">
        <v>0</v>
      </c>
      <c r="K27278" t="s">
        <v>104650</v>
      </c>
    </row>
    <row r="27279" spans="1:11" x14ac:dyDescent="0.3">
      <c r="A27279" t="s">
        <v>104651</v>
      </c>
      <c r="B27279" t="s">
        <v>104652</v>
      </c>
      <c r="C27279" t="s">
        <v>558</v>
      </c>
      <c r="D27279" t="s">
        <v>104653</v>
      </c>
      <c r="E27279" t="s">
        <v>2102</v>
      </c>
      <c r="F27279" t="s">
        <v>4100</v>
      </c>
      <c r="G27279" t="s">
        <v>42</v>
      </c>
      <c r="H27279">
        <v>0</v>
      </c>
      <c r="I27279">
        <v>0</v>
      </c>
      <c r="J27279">
        <v>0</v>
      </c>
      <c r="K27279" t="s">
        <v>104654</v>
      </c>
    </row>
    <row r="27280" spans="1:11" x14ac:dyDescent="0.3">
      <c r="A27280" t="s">
        <v>104655</v>
      </c>
      <c r="B27280" t="s">
        <v>104656</v>
      </c>
      <c r="C27280" t="s">
        <v>20</v>
      </c>
      <c r="D27280" t="s">
        <v>104657</v>
      </c>
      <c r="E27280" t="s">
        <v>62177</v>
      </c>
      <c r="F27280" t="s">
        <v>9438</v>
      </c>
      <c r="G27280" t="s">
        <v>42</v>
      </c>
      <c r="H27280">
        <v>0</v>
      </c>
      <c r="I27280">
        <v>0</v>
      </c>
      <c r="J27280">
        <v>0</v>
      </c>
      <c r="K27280" t="s">
        <v>104658</v>
      </c>
    </row>
    <row r="27281" spans="1:11" x14ac:dyDescent="0.3">
      <c r="A27281" t="s">
        <v>104659</v>
      </c>
      <c r="B27281" t="s">
        <v>104660</v>
      </c>
      <c r="C27281" t="s">
        <v>20</v>
      </c>
      <c r="D27281" t="s">
        <v>104661</v>
      </c>
      <c r="E27281" t="s">
        <v>62177</v>
      </c>
      <c r="F27281" t="s">
        <v>13512</v>
      </c>
      <c r="G27281" t="s">
        <v>42</v>
      </c>
      <c r="H27281">
        <v>0</v>
      </c>
      <c r="I27281">
        <v>0</v>
      </c>
      <c r="J27281">
        <v>0</v>
      </c>
      <c r="K27281" t="s">
        <v>104662</v>
      </c>
    </row>
    <row r="27282" spans="1:11" x14ac:dyDescent="0.3">
      <c r="A27282" t="s">
        <v>104663</v>
      </c>
      <c r="B27282" t="s">
        <v>104664</v>
      </c>
      <c r="C27282" t="s">
        <v>20</v>
      </c>
      <c r="D27282" t="s">
        <v>104665</v>
      </c>
      <c r="E27282" t="s">
        <v>62177</v>
      </c>
      <c r="F27282" t="s">
        <v>2272</v>
      </c>
      <c r="G27282" t="s">
        <v>42</v>
      </c>
      <c r="H27282">
        <v>0</v>
      </c>
      <c r="I27282">
        <v>0</v>
      </c>
      <c r="J27282">
        <v>0</v>
      </c>
      <c r="K27282" t="s">
        <v>104666</v>
      </c>
    </row>
    <row r="27283" spans="1:11" x14ac:dyDescent="0.3">
      <c r="A27283" t="s">
        <v>104667</v>
      </c>
      <c r="B27283" t="s">
        <v>104668</v>
      </c>
      <c r="C27283" t="s">
        <v>27</v>
      </c>
      <c r="D27283" t="s">
        <v>104669</v>
      </c>
      <c r="E27283" t="s">
        <v>99661</v>
      </c>
      <c r="F27283" t="s">
        <v>3296</v>
      </c>
      <c r="G27283" t="s">
        <v>42</v>
      </c>
      <c r="H27283">
        <v>0</v>
      </c>
      <c r="I27283">
        <v>0</v>
      </c>
      <c r="J27283">
        <v>0</v>
      </c>
      <c r="K27283" t="s">
        <v>104670</v>
      </c>
    </row>
    <row r="27284" spans="1:11" x14ac:dyDescent="0.3">
      <c r="A27284" t="s">
        <v>104671</v>
      </c>
      <c r="B27284" t="s">
        <v>104672</v>
      </c>
      <c r="C27284" t="s">
        <v>27</v>
      </c>
      <c r="D27284" t="s">
        <v>104673</v>
      </c>
      <c r="E27284" t="s">
        <v>99661</v>
      </c>
      <c r="F27284" t="s">
        <v>369</v>
      </c>
      <c r="G27284" t="s">
        <v>42</v>
      </c>
      <c r="H27284">
        <v>0</v>
      </c>
      <c r="I27284">
        <v>0</v>
      </c>
      <c r="J27284">
        <v>0</v>
      </c>
      <c r="K27284" t="s">
        <v>104674</v>
      </c>
    </row>
    <row r="27285" spans="1:11" x14ac:dyDescent="0.3">
      <c r="A27285" t="s">
        <v>104675</v>
      </c>
      <c r="B27285" t="s">
        <v>104676</v>
      </c>
      <c r="C27285" t="s">
        <v>20</v>
      </c>
      <c r="D27285" t="s">
        <v>104677</v>
      </c>
      <c r="E27285" t="s">
        <v>4768</v>
      </c>
      <c r="F27285" t="s">
        <v>3786</v>
      </c>
      <c r="G27285" t="s">
        <v>42</v>
      </c>
      <c r="H27285">
        <v>0</v>
      </c>
      <c r="I27285">
        <v>0</v>
      </c>
      <c r="J27285">
        <v>0</v>
      </c>
      <c r="K27285" t="s">
        <v>104678</v>
      </c>
    </row>
    <row r="27286" spans="1:11" x14ac:dyDescent="0.3">
      <c r="A27286" t="s">
        <v>104679</v>
      </c>
      <c r="B27286" t="s">
        <v>104680</v>
      </c>
      <c r="C27286" t="s">
        <v>27</v>
      </c>
      <c r="D27286" t="s">
        <v>104681</v>
      </c>
      <c r="E27286" t="s">
        <v>99661</v>
      </c>
      <c r="F27286" t="s">
        <v>3484</v>
      </c>
      <c r="G27286" t="s">
        <v>55448</v>
      </c>
      <c r="H27286">
        <v>0</v>
      </c>
      <c r="I27286">
        <v>0</v>
      </c>
      <c r="J27286">
        <v>0</v>
      </c>
      <c r="K27286" t="s">
        <v>104682</v>
      </c>
    </row>
    <row r="27287" spans="1:11" x14ac:dyDescent="0.3">
      <c r="A27287" t="s">
        <v>104683</v>
      </c>
      <c r="C27287" t="s">
        <v>27</v>
      </c>
      <c r="D27287" t="s">
        <v>104684</v>
      </c>
      <c r="E27287" t="s">
        <v>99661</v>
      </c>
      <c r="F27287" t="s">
        <v>1732</v>
      </c>
      <c r="G27287" t="s">
        <v>42</v>
      </c>
      <c r="H27287">
        <v>0</v>
      </c>
      <c r="I27287">
        <v>0</v>
      </c>
      <c r="J27287">
        <v>0</v>
      </c>
      <c r="K27287" t="s">
        <v>104685</v>
      </c>
    </row>
    <row r="27288" spans="1:11" x14ac:dyDescent="0.3">
      <c r="A27288" t="s">
        <v>104686</v>
      </c>
      <c r="B27288" t="s">
        <v>104687</v>
      </c>
      <c r="C27288" t="s">
        <v>27</v>
      </c>
      <c r="D27288" t="s">
        <v>104688</v>
      </c>
      <c r="E27288" t="s">
        <v>99661</v>
      </c>
      <c r="F27288" t="s">
        <v>13885</v>
      </c>
      <c r="G27288" t="s">
        <v>42</v>
      </c>
      <c r="H27288">
        <v>0</v>
      </c>
      <c r="I27288">
        <v>0</v>
      </c>
      <c r="J27288">
        <v>0</v>
      </c>
      <c r="K27288" t="s">
        <v>104689</v>
      </c>
    </row>
    <row r="27289" spans="1:11" x14ac:dyDescent="0.3">
      <c r="A27289" t="s">
        <v>104690</v>
      </c>
      <c r="B27289" t="s">
        <v>104691</v>
      </c>
      <c r="C27289" t="s">
        <v>27</v>
      </c>
      <c r="D27289" t="s">
        <v>104692</v>
      </c>
      <c r="E27289" t="s">
        <v>99661</v>
      </c>
      <c r="F27289" t="s">
        <v>16</v>
      </c>
      <c r="G27289" t="s">
        <v>3656</v>
      </c>
      <c r="H27289">
        <v>0</v>
      </c>
      <c r="I27289">
        <v>0</v>
      </c>
      <c r="J27289">
        <v>0</v>
      </c>
      <c r="K27289" t="s">
        <v>104693</v>
      </c>
    </row>
    <row r="27290" spans="1:11" x14ac:dyDescent="0.3">
      <c r="A27290" t="s">
        <v>104694</v>
      </c>
      <c r="B27290" t="s">
        <v>104695</v>
      </c>
      <c r="C27290" t="s">
        <v>27</v>
      </c>
      <c r="D27290" t="s">
        <v>104696</v>
      </c>
      <c r="E27290" t="s">
        <v>99661</v>
      </c>
      <c r="F27290" t="s">
        <v>397</v>
      </c>
      <c r="G27290" t="s">
        <v>42</v>
      </c>
      <c r="H27290">
        <v>0</v>
      </c>
      <c r="I27290">
        <v>0</v>
      </c>
      <c r="J27290">
        <v>0</v>
      </c>
      <c r="K27290" t="s">
        <v>104697</v>
      </c>
    </row>
    <row r="27291" spans="1:11" x14ac:dyDescent="0.3">
      <c r="A27291" t="s">
        <v>104698</v>
      </c>
      <c r="C27291" t="s">
        <v>27</v>
      </c>
      <c r="D27291" t="s">
        <v>104699</v>
      </c>
      <c r="E27291" t="s">
        <v>99661</v>
      </c>
      <c r="F27291" t="s">
        <v>6825</v>
      </c>
      <c r="G27291" t="s">
        <v>42</v>
      </c>
      <c r="H27291">
        <v>0</v>
      </c>
      <c r="I27291">
        <v>0</v>
      </c>
      <c r="J27291">
        <v>0</v>
      </c>
      <c r="K27291" t="s">
        <v>104700</v>
      </c>
    </row>
    <row r="27292" spans="1:11" x14ac:dyDescent="0.3">
      <c r="A27292" t="s">
        <v>104701</v>
      </c>
      <c r="B27292" t="s">
        <v>104702</v>
      </c>
      <c r="C27292" t="s">
        <v>27</v>
      </c>
      <c r="D27292" t="s">
        <v>104703</v>
      </c>
      <c r="E27292" t="s">
        <v>99661</v>
      </c>
      <c r="F27292" t="s">
        <v>2366</v>
      </c>
      <c r="G27292" t="s">
        <v>42</v>
      </c>
      <c r="H27292">
        <v>0</v>
      </c>
      <c r="I27292">
        <v>0</v>
      </c>
      <c r="J27292">
        <v>0</v>
      </c>
      <c r="K27292" t="s">
        <v>104704</v>
      </c>
    </row>
    <row r="27293" spans="1:11" x14ac:dyDescent="0.3">
      <c r="A27293" t="s">
        <v>104705</v>
      </c>
      <c r="B27293" t="s">
        <v>104706</v>
      </c>
      <c r="C27293" t="s">
        <v>558</v>
      </c>
      <c r="D27293" t="s">
        <v>104707</v>
      </c>
      <c r="E27293" t="s">
        <v>1090</v>
      </c>
      <c r="F27293" t="s">
        <v>16</v>
      </c>
      <c r="G27293" t="s">
        <v>2818</v>
      </c>
      <c r="H27293">
        <v>0</v>
      </c>
      <c r="I27293">
        <v>0</v>
      </c>
      <c r="J27293">
        <v>0</v>
      </c>
      <c r="K27293" t="s">
        <v>104708</v>
      </c>
    </row>
    <row r="27294" spans="1:11" x14ac:dyDescent="0.3">
      <c r="A27294" t="s">
        <v>104709</v>
      </c>
      <c r="C27294" t="s">
        <v>466</v>
      </c>
      <c r="D27294" t="s">
        <v>104710</v>
      </c>
      <c r="E27294" t="s">
        <v>98383</v>
      </c>
      <c r="F27294" t="s">
        <v>16</v>
      </c>
      <c r="G27294" t="s">
        <v>5462</v>
      </c>
      <c r="H27294">
        <v>0</v>
      </c>
      <c r="I27294">
        <v>0</v>
      </c>
      <c r="J27294">
        <v>0</v>
      </c>
      <c r="K27294" t="s">
        <v>104711</v>
      </c>
    </row>
    <row r="27295" spans="1:11" x14ac:dyDescent="0.3">
      <c r="A27295" t="s">
        <v>104712</v>
      </c>
      <c r="B27295" t="s">
        <v>104713</v>
      </c>
      <c r="C27295" t="s">
        <v>27</v>
      </c>
      <c r="D27295" t="s">
        <v>104714</v>
      </c>
      <c r="E27295" t="s">
        <v>29</v>
      </c>
      <c r="F27295" t="s">
        <v>41</v>
      </c>
      <c r="G27295" t="s">
        <v>42</v>
      </c>
      <c r="H27295">
        <v>0</v>
      </c>
      <c r="I27295">
        <v>0</v>
      </c>
      <c r="J27295">
        <v>0</v>
      </c>
      <c r="K27295" t="s">
        <v>104715</v>
      </c>
    </row>
    <row r="27296" spans="1:11" x14ac:dyDescent="0.3">
      <c r="A27296" t="s">
        <v>104716</v>
      </c>
      <c r="B27296" t="s">
        <v>104717</v>
      </c>
      <c r="C27296" t="s">
        <v>13</v>
      </c>
      <c r="D27296" t="s">
        <v>104718</v>
      </c>
      <c r="E27296" t="s">
        <v>33633</v>
      </c>
      <c r="F27296" t="s">
        <v>11456</v>
      </c>
      <c r="G27296" t="s">
        <v>42</v>
      </c>
      <c r="H27296">
        <v>0</v>
      </c>
      <c r="I27296">
        <v>0</v>
      </c>
      <c r="J27296">
        <v>0</v>
      </c>
      <c r="K27296" t="s">
        <v>104719</v>
      </c>
    </row>
    <row r="27297" spans="1:11" x14ac:dyDescent="0.3">
      <c r="A27297" t="s">
        <v>104720</v>
      </c>
      <c r="B27297" t="s">
        <v>104721</v>
      </c>
      <c r="C27297" t="s">
        <v>13</v>
      </c>
      <c r="D27297" t="s">
        <v>104722</v>
      </c>
      <c r="E27297" t="s">
        <v>66626</v>
      </c>
      <c r="F27297" t="s">
        <v>16</v>
      </c>
      <c r="G27297" t="s">
        <v>5387</v>
      </c>
      <c r="H27297">
        <v>0</v>
      </c>
      <c r="I27297">
        <v>0</v>
      </c>
      <c r="J27297">
        <v>0</v>
      </c>
      <c r="K27297" t="s">
        <v>104723</v>
      </c>
    </row>
    <row r="27298" spans="1:11" x14ac:dyDescent="0.3">
      <c r="A27298" t="s">
        <v>104724</v>
      </c>
      <c r="B27298" t="s">
        <v>104725</v>
      </c>
      <c r="C27298" t="s">
        <v>27</v>
      </c>
      <c r="D27298" t="s">
        <v>104726</v>
      </c>
      <c r="E27298" t="s">
        <v>99661</v>
      </c>
      <c r="F27298" t="s">
        <v>1723</v>
      </c>
      <c r="G27298" t="s">
        <v>42</v>
      </c>
      <c r="H27298">
        <v>0</v>
      </c>
      <c r="I27298">
        <v>0</v>
      </c>
      <c r="J27298">
        <v>0</v>
      </c>
      <c r="K27298" t="s">
        <v>104727</v>
      </c>
    </row>
    <row r="27299" spans="1:11" x14ac:dyDescent="0.3">
      <c r="A27299" t="s">
        <v>104728</v>
      </c>
      <c r="B27299" t="s">
        <v>104729</v>
      </c>
      <c r="C27299" t="s">
        <v>27</v>
      </c>
      <c r="D27299" t="s">
        <v>104730</v>
      </c>
      <c r="E27299" t="s">
        <v>99661</v>
      </c>
      <c r="F27299" t="s">
        <v>150</v>
      </c>
      <c r="G27299" t="s">
        <v>42</v>
      </c>
      <c r="H27299">
        <v>0</v>
      </c>
      <c r="I27299">
        <v>0</v>
      </c>
      <c r="J27299">
        <v>0</v>
      </c>
      <c r="K27299" t="s">
        <v>104731</v>
      </c>
    </row>
    <row r="27300" spans="1:11" x14ac:dyDescent="0.3">
      <c r="A27300" t="s">
        <v>104732</v>
      </c>
      <c r="B27300" t="s">
        <v>104733</v>
      </c>
      <c r="C27300" t="s">
        <v>20</v>
      </c>
      <c r="D27300" t="s">
        <v>104734</v>
      </c>
      <c r="E27300" t="s">
        <v>62177</v>
      </c>
      <c r="F27300" t="s">
        <v>16</v>
      </c>
      <c r="G27300" t="s">
        <v>8767</v>
      </c>
      <c r="H27300">
        <v>0</v>
      </c>
      <c r="I27300">
        <v>0</v>
      </c>
      <c r="J27300">
        <v>0</v>
      </c>
      <c r="K27300" t="s">
        <v>104735</v>
      </c>
    </row>
    <row r="27301" spans="1:11" x14ac:dyDescent="0.3">
      <c r="A27301" t="s">
        <v>104736</v>
      </c>
      <c r="B27301" t="s">
        <v>104737</v>
      </c>
      <c r="C27301" t="s">
        <v>558</v>
      </c>
      <c r="D27301" t="s">
        <v>104738</v>
      </c>
      <c r="E27301" t="s">
        <v>1692</v>
      </c>
      <c r="F27301" t="s">
        <v>16</v>
      </c>
      <c r="G27301" t="s">
        <v>5593</v>
      </c>
      <c r="H27301">
        <v>0</v>
      </c>
      <c r="I27301">
        <v>0</v>
      </c>
      <c r="J27301">
        <v>0</v>
      </c>
      <c r="K27301" t="s">
        <v>104739</v>
      </c>
    </row>
    <row r="27302" spans="1:11" x14ac:dyDescent="0.3">
      <c r="A27302" t="s">
        <v>104740</v>
      </c>
      <c r="B27302" t="s">
        <v>104741</v>
      </c>
      <c r="C27302" t="s">
        <v>20</v>
      </c>
      <c r="D27302" t="s">
        <v>104742</v>
      </c>
      <c r="E27302" t="s">
        <v>62177</v>
      </c>
      <c r="F27302" t="s">
        <v>2486</v>
      </c>
      <c r="G27302" t="s">
        <v>42</v>
      </c>
      <c r="H27302">
        <v>0</v>
      </c>
      <c r="I27302">
        <v>0</v>
      </c>
      <c r="J27302">
        <v>0</v>
      </c>
      <c r="K27302" t="s">
        <v>104743</v>
      </c>
    </row>
    <row r="27303" spans="1:11" x14ac:dyDescent="0.3">
      <c r="A27303" t="s">
        <v>104744</v>
      </c>
      <c r="B27303" t="s">
        <v>104745</v>
      </c>
      <c r="C27303" t="s">
        <v>20</v>
      </c>
      <c r="D27303" t="s">
        <v>104746</v>
      </c>
      <c r="E27303" t="s">
        <v>62177</v>
      </c>
      <c r="F27303" t="s">
        <v>3038</v>
      </c>
      <c r="G27303" t="s">
        <v>42</v>
      </c>
      <c r="H27303">
        <v>0</v>
      </c>
      <c r="I27303">
        <v>0</v>
      </c>
      <c r="J27303">
        <v>0</v>
      </c>
      <c r="K27303" t="s">
        <v>104747</v>
      </c>
    </row>
    <row r="27304" spans="1:11" x14ac:dyDescent="0.3">
      <c r="A27304" t="s">
        <v>104748</v>
      </c>
      <c r="B27304" t="s">
        <v>104749</v>
      </c>
      <c r="C27304" t="s">
        <v>20</v>
      </c>
      <c r="D27304" t="s">
        <v>104750</v>
      </c>
      <c r="E27304" t="s">
        <v>62177</v>
      </c>
      <c r="F27304" t="s">
        <v>15739</v>
      </c>
      <c r="G27304" t="s">
        <v>42</v>
      </c>
      <c r="H27304">
        <v>0</v>
      </c>
      <c r="I27304">
        <v>0</v>
      </c>
      <c r="J27304">
        <v>0</v>
      </c>
      <c r="K27304" t="s">
        <v>104751</v>
      </c>
    </row>
    <row r="27305" spans="1:11" x14ac:dyDescent="0.3">
      <c r="A27305" t="s">
        <v>104752</v>
      </c>
      <c r="B27305" t="s">
        <v>104753</v>
      </c>
      <c r="C27305" t="s">
        <v>20</v>
      </c>
      <c r="D27305" t="s">
        <v>104754</v>
      </c>
      <c r="E27305" t="s">
        <v>33633</v>
      </c>
      <c r="F27305" t="s">
        <v>11655</v>
      </c>
      <c r="G27305" t="s">
        <v>42</v>
      </c>
      <c r="H27305">
        <v>0</v>
      </c>
      <c r="I27305">
        <v>0</v>
      </c>
      <c r="J27305">
        <v>0</v>
      </c>
      <c r="K27305" t="s">
        <v>104755</v>
      </c>
    </row>
    <row r="27306" spans="1:11" x14ac:dyDescent="0.3">
      <c r="A27306" t="s">
        <v>104756</v>
      </c>
      <c r="B27306" t="s">
        <v>104757</v>
      </c>
      <c r="C27306" t="s">
        <v>13</v>
      </c>
      <c r="D27306" t="s">
        <v>104758</v>
      </c>
      <c r="E27306" t="s">
        <v>66626</v>
      </c>
      <c r="F27306" t="s">
        <v>16</v>
      </c>
      <c r="G27306" t="s">
        <v>52847</v>
      </c>
      <c r="H27306">
        <v>0</v>
      </c>
      <c r="I27306">
        <v>0</v>
      </c>
      <c r="J27306">
        <v>0</v>
      </c>
      <c r="K27306" t="s">
        <v>104759</v>
      </c>
    </row>
    <row r="27307" spans="1:11" x14ac:dyDescent="0.3">
      <c r="A27307" t="s">
        <v>104760</v>
      </c>
      <c r="B27307" t="s">
        <v>104761</v>
      </c>
      <c r="C27307" t="s">
        <v>20</v>
      </c>
      <c r="D27307" t="s">
        <v>104762</v>
      </c>
      <c r="E27307" t="s">
        <v>62177</v>
      </c>
      <c r="F27307" t="s">
        <v>16</v>
      </c>
      <c r="G27307" t="s">
        <v>5120</v>
      </c>
      <c r="H27307">
        <v>0</v>
      </c>
      <c r="I27307">
        <v>0</v>
      </c>
      <c r="J27307">
        <v>0</v>
      </c>
      <c r="K27307" t="s">
        <v>104763</v>
      </c>
    </row>
    <row r="27308" spans="1:11" x14ac:dyDescent="0.3">
      <c r="A27308" t="s">
        <v>104764</v>
      </c>
      <c r="B27308" t="s">
        <v>104765</v>
      </c>
      <c r="C27308" t="s">
        <v>20</v>
      </c>
      <c r="D27308" t="s">
        <v>104766</v>
      </c>
      <c r="E27308" t="s">
        <v>62177</v>
      </c>
      <c r="F27308" t="s">
        <v>16</v>
      </c>
      <c r="G27308" t="s">
        <v>1894</v>
      </c>
      <c r="H27308">
        <v>0</v>
      </c>
      <c r="I27308">
        <v>0</v>
      </c>
      <c r="J27308">
        <v>0</v>
      </c>
      <c r="K27308" t="s">
        <v>104767</v>
      </c>
    </row>
    <row r="27309" spans="1:11" x14ac:dyDescent="0.3">
      <c r="A27309" t="s">
        <v>104768</v>
      </c>
      <c r="B27309" t="s">
        <v>104769</v>
      </c>
      <c r="C27309" t="s">
        <v>13</v>
      </c>
      <c r="D27309" t="s">
        <v>104770</v>
      </c>
      <c r="E27309" t="s">
        <v>66626</v>
      </c>
      <c r="F27309" t="s">
        <v>16</v>
      </c>
      <c r="G27309" t="s">
        <v>269</v>
      </c>
      <c r="H27309">
        <v>0</v>
      </c>
      <c r="I27309">
        <v>0</v>
      </c>
      <c r="J27309">
        <v>0</v>
      </c>
      <c r="K27309" t="s">
        <v>104771</v>
      </c>
    </row>
    <row r="27310" spans="1:11" x14ac:dyDescent="0.3">
      <c r="A27310" t="s">
        <v>104772</v>
      </c>
      <c r="B27310" t="s">
        <v>104773</v>
      </c>
      <c r="C27310" t="s">
        <v>13</v>
      </c>
      <c r="D27310" t="s">
        <v>104774</v>
      </c>
      <c r="E27310" t="s">
        <v>66626</v>
      </c>
      <c r="F27310" t="s">
        <v>16</v>
      </c>
      <c r="G27310" t="s">
        <v>8365</v>
      </c>
      <c r="H27310">
        <v>0</v>
      </c>
      <c r="I27310">
        <v>0</v>
      </c>
      <c r="J27310">
        <v>0</v>
      </c>
      <c r="K27310" t="s">
        <v>104775</v>
      </c>
    </row>
    <row r="27311" spans="1:11" x14ac:dyDescent="0.3">
      <c r="A27311" t="s">
        <v>104776</v>
      </c>
      <c r="B27311" t="s">
        <v>104777</v>
      </c>
      <c r="C27311" t="s">
        <v>13</v>
      </c>
      <c r="D27311" t="s">
        <v>104778</v>
      </c>
      <c r="E27311" t="s">
        <v>104779</v>
      </c>
      <c r="F27311" t="s">
        <v>16</v>
      </c>
      <c r="G27311" t="s">
        <v>973</v>
      </c>
      <c r="H27311">
        <v>0</v>
      </c>
      <c r="I27311">
        <v>0</v>
      </c>
      <c r="J27311">
        <v>0</v>
      </c>
      <c r="K27311" t="s">
        <v>104780</v>
      </c>
    </row>
    <row r="27312" spans="1:11" x14ac:dyDescent="0.3">
      <c r="A27312" t="s">
        <v>104781</v>
      </c>
      <c r="B27312" t="s">
        <v>104782</v>
      </c>
      <c r="C27312" t="s">
        <v>13</v>
      </c>
      <c r="D27312" t="s">
        <v>104783</v>
      </c>
      <c r="E27312" t="s">
        <v>104779</v>
      </c>
      <c r="F27312" t="s">
        <v>16</v>
      </c>
      <c r="G27312" t="s">
        <v>96</v>
      </c>
      <c r="H27312">
        <v>0</v>
      </c>
      <c r="I27312">
        <v>0</v>
      </c>
      <c r="J27312">
        <v>0</v>
      </c>
      <c r="K27312" t="s">
        <v>104784</v>
      </c>
    </row>
    <row r="27313" spans="1:11" x14ac:dyDescent="0.3">
      <c r="A27313" t="s">
        <v>104785</v>
      </c>
      <c r="B27313" t="s">
        <v>104786</v>
      </c>
      <c r="C27313" t="s">
        <v>20</v>
      </c>
      <c r="D27313" t="s">
        <v>104787</v>
      </c>
      <c r="E27313" t="s">
        <v>33633</v>
      </c>
      <c r="F27313" t="s">
        <v>845</v>
      </c>
      <c r="G27313" t="s">
        <v>42</v>
      </c>
      <c r="H27313">
        <v>0</v>
      </c>
      <c r="I27313">
        <v>0</v>
      </c>
      <c r="J27313">
        <v>0</v>
      </c>
      <c r="K27313" t="s">
        <v>104788</v>
      </c>
    </row>
    <row r="27314" spans="1:11" x14ac:dyDescent="0.3">
      <c r="A27314" t="s">
        <v>104789</v>
      </c>
      <c r="B27314" t="s">
        <v>104790</v>
      </c>
      <c r="C27314" t="s">
        <v>13</v>
      </c>
      <c r="D27314" t="s">
        <v>104791</v>
      </c>
      <c r="E27314" t="s">
        <v>104779</v>
      </c>
      <c r="F27314" t="s">
        <v>2361</v>
      </c>
      <c r="G27314" t="s">
        <v>4754</v>
      </c>
      <c r="H27314">
        <v>0</v>
      </c>
      <c r="I27314">
        <v>0</v>
      </c>
      <c r="J27314">
        <v>0</v>
      </c>
      <c r="K27314" t="s">
        <v>104792</v>
      </c>
    </row>
    <row r="27315" spans="1:11" x14ac:dyDescent="0.3">
      <c r="A27315" t="s">
        <v>104793</v>
      </c>
      <c r="B27315" t="s">
        <v>104794</v>
      </c>
      <c r="C27315" t="s">
        <v>13</v>
      </c>
      <c r="D27315" t="s">
        <v>104795</v>
      </c>
      <c r="E27315" t="s">
        <v>104779</v>
      </c>
      <c r="F27315" t="s">
        <v>41</v>
      </c>
      <c r="G27315" t="s">
        <v>42</v>
      </c>
      <c r="H27315">
        <v>0</v>
      </c>
      <c r="I27315">
        <v>0</v>
      </c>
      <c r="J27315">
        <v>0</v>
      </c>
      <c r="K27315" t="s">
        <v>104796</v>
      </c>
    </row>
    <row r="27316" spans="1:11" x14ac:dyDescent="0.3">
      <c r="A27316" t="s">
        <v>104797</v>
      </c>
      <c r="B27316" t="s">
        <v>104798</v>
      </c>
      <c r="C27316" t="s">
        <v>27</v>
      </c>
      <c r="D27316" t="s">
        <v>104799</v>
      </c>
      <c r="E27316" t="s">
        <v>99661</v>
      </c>
      <c r="F27316" t="s">
        <v>29868</v>
      </c>
      <c r="G27316" t="s">
        <v>42</v>
      </c>
      <c r="H27316">
        <v>0</v>
      </c>
      <c r="I27316">
        <v>0</v>
      </c>
      <c r="J27316">
        <v>0</v>
      </c>
      <c r="K27316" t="s">
        <v>104800</v>
      </c>
    </row>
    <row r="27317" spans="1:11" x14ac:dyDescent="0.3">
      <c r="A27317" t="s">
        <v>104801</v>
      </c>
      <c r="B27317" t="s">
        <v>104802</v>
      </c>
      <c r="C27317" t="s">
        <v>27</v>
      </c>
      <c r="D27317" t="s">
        <v>104803</v>
      </c>
      <c r="E27317" t="s">
        <v>99661</v>
      </c>
      <c r="F27317" t="s">
        <v>1611</v>
      </c>
      <c r="G27317" t="s">
        <v>42</v>
      </c>
      <c r="H27317">
        <v>0</v>
      </c>
      <c r="I27317">
        <v>0</v>
      </c>
      <c r="J27317">
        <v>0</v>
      </c>
      <c r="K27317" t="s">
        <v>104804</v>
      </c>
    </row>
    <row r="27318" spans="1:11" x14ac:dyDescent="0.3">
      <c r="A27318" t="s">
        <v>104805</v>
      </c>
      <c r="B27318" t="s">
        <v>104806</v>
      </c>
      <c r="C27318" t="s">
        <v>27</v>
      </c>
      <c r="D27318" t="s">
        <v>104807</v>
      </c>
      <c r="E27318" t="s">
        <v>99661</v>
      </c>
      <c r="F27318" t="s">
        <v>2025</v>
      </c>
      <c r="G27318" t="s">
        <v>42</v>
      </c>
      <c r="H27318">
        <v>0</v>
      </c>
      <c r="I27318">
        <v>0</v>
      </c>
      <c r="J27318">
        <v>0</v>
      </c>
      <c r="K27318" t="s">
        <v>104808</v>
      </c>
    </row>
    <row r="27319" spans="1:11" x14ac:dyDescent="0.3">
      <c r="A27319" t="s">
        <v>104809</v>
      </c>
      <c r="B27319" t="s">
        <v>104810</v>
      </c>
      <c r="C27319" t="s">
        <v>558</v>
      </c>
      <c r="D27319" t="s">
        <v>104811</v>
      </c>
      <c r="E27319" t="s">
        <v>754</v>
      </c>
      <c r="F27319" t="s">
        <v>302</v>
      </c>
      <c r="G27319" t="s">
        <v>42</v>
      </c>
      <c r="H27319">
        <v>0</v>
      </c>
      <c r="I27319">
        <v>0</v>
      </c>
      <c r="J27319">
        <v>0</v>
      </c>
      <c r="K27319" t="s">
        <v>104812</v>
      </c>
    </row>
    <row r="27320" spans="1:11" x14ac:dyDescent="0.3">
      <c r="A27320" t="s">
        <v>104813</v>
      </c>
      <c r="B27320" t="s">
        <v>104814</v>
      </c>
      <c r="C27320" t="s">
        <v>147</v>
      </c>
      <c r="D27320" t="s">
        <v>104815</v>
      </c>
      <c r="E27320" t="s">
        <v>4768</v>
      </c>
      <c r="F27320" t="s">
        <v>20929</v>
      </c>
      <c r="G27320" t="s">
        <v>42</v>
      </c>
      <c r="H27320">
        <v>0</v>
      </c>
      <c r="I27320">
        <v>0</v>
      </c>
      <c r="J27320">
        <v>0</v>
      </c>
      <c r="K27320" t="s">
        <v>104816</v>
      </c>
    </row>
    <row r="27321" spans="1:11" x14ac:dyDescent="0.3">
      <c r="A27321" t="s">
        <v>104817</v>
      </c>
      <c r="B27321" t="s">
        <v>104818</v>
      </c>
      <c r="C27321" t="s">
        <v>27</v>
      </c>
      <c r="D27321" t="s">
        <v>104819</v>
      </c>
      <c r="E27321" t="s">
        <v>99661</v>
      </c>
      <c r="F27321" t="s">
        <v>3310</v>
      </c>
      <c r="G27321" t="s">
        <v>42</v>
      </c>
      <c r="H27321">
        <v>0</v>
      </c>
      <c r="I27321">
        <v>0</v>
      </c>
      <c r="J27321">
        <v>0</v>
      </c>
      <c r="K27321" t="s">
        <v>104820</v>
      </c>
    </row>
    <row r="27322" spans="1:11" x14ac:dyDescent="0.3">
      <c r="A27322" t="s">
        <v>104821</v>
      </c>
      <c r="B27322" t="s">
        <v>104822</v>
      </c>
      <c r="C27322" t="s">
        <v>27</v>
      </c>
      <c r="D27322" t="s">
        <v>104823</v>
      </c>
      <c r="E27322" t="s">
        <v>29</v>
      </c>
      <c r="F27322" t="s">
        <v>41</v>
      </c>
      <c r="G27322" t="s">
        <v>42</v>
      </c>
      <c r="H27322">
        <v>0</v>
      </c>
      <c r="I27322">
        <v>0</v>
      </c>
      <c r="J27322">
        <v>0</v>
      </c>
      <c r="K27322" t="s">
        <v>104824</v>
      </c>
    </row>
    <row r="27323" spans="1:11" x14ac:dyDescent="0.3">
      <c r="A27323" t="s">
        <v>104825</v>
      </c>
      <c r="B27323" t="s">
        <v>104826</v>
      </c>
      <c r="C27323" t="s">
        <v>27</v>
      </c>
      <c r="D27323" t="s">
        <v>104827</v>
      </c>
      <c r="E27323" t="s">
        <v>99661</v>
      </c>
      <c r="F27323" t="s">
        <v>2901</v>
      </c>
      <c r="G27323" t="s">
        <v>42</v>
      </c>
      <c r="H27323">
        <v>0</v>
      </c>
      <c r="I27323">
        <v>0</v>
      </c>
      <c r="J27323">
        <v>0</v>
      </c>
      <c r="K27323" t="s">
        <v>104828</v>
      </c>
    </row>
    <row r="27324" spans="1:11" x14ac:dyDescent="0.3">
      <c r="A27324" t="s">
        <v>104829</v>
      </c>
      <c r="C27324" t="s">
        <v>27</v>
      </c>
      <c r="D27324" t="s">
        <v>104830</v>
      </c>
      <c r="E27324" t="s">
        <v>99661</v>
      </c>
      <c r="F27324" t="s">
        <v>631</v>
      </c>
      <c r="G27324" t="s">
        <v>42</v>
      </c>
      <c r="H27324">
        <v>0</v>
      </c>
      <c r="I27324">
        <v>0</v>
      </c>
      <c r="J27324">
        <v>0</v>
      </c>
      <c r="K27324" t="s">
        <v>104831</v>
      </c>
    </row>
    <row r="27325" spans="1:11" x14ac:dyDescent="0.3">
      <c r="A27325" t="s">
        <v>104832</v>
      </c>
      <c r="B27325" t="s">
        <v>104833</v>
      </c>
      <c r="C27325" t="s">
        <v>27</v>
      </c>
      <c r="D27325" t="s">
        <v>104834</v>
      </c>
      <c r="E27325" t="s">
        <v>99661</v>
      </c>
      <c r="F27325" t="s">
        <v>1506</v>
      </c>
      <c r="G27325" t="s">
        <v>42</v>
      </c>
      <c r="H27325">
        <v>0</v>
      </c>
      <c r="I27325">
        <v>0</v>
      </c>
      <c r="J27325">
        <v>0</v>
      </c>
      <c r="K27325" t="s">
        <v>104835</v>
      </c>
    </row>
    <row r="27326" spans="1:11" x14ac:dyDescent="0.3">
      <c r="A27326" t="s">
        <v>104836</v>
      </c>
      <c r="C27326" t="s">
        <v>558</v>
      </c>
      <c r="D27326" t="s">
        <v>104837</v>
      </c>
      <c r="E27326" t="s">
        <v>1122</v>
      </c>
      <c r="F27326" t="s">
        <v>16</v>
      </c>
      <c r="G27326" t="s">
        <v>3669</v>
      </c>
      <c r="H27326">
        <v>0</v>
      </c>
      <c r="I27326">
        <v>0</v>
      </c>
      <c r="J27326">
        <v>0</v>
      </c>
      <c r="K27326" t="s">
        <v>104838</v>
      </c>
    </row>
    <row r="27327" spans="1:11" x14ac:dyDescent="0.3">
      <c r="A27327" t="s">
        <v>104839</v>
      </c>
      <c r="C27327" t="s">
        <v>558</v>
      </c>
      <c r="D27327" t="s">
        <v>104840</v>
      </c>
      <c r="E27327" t="s">
        <v>1122</v>
      </c>
      <c r="F27327" t="s">
        <v>12609</v>
      </c>
      <c r="G27327" t="s">
        <v>14836</v>
      </c>
      <c r="H27327">
        <v>0</v>
      </c>
      <c r="I27327">
        <v>0</v>
      </c>
      <c r="J27327">
        <v>0</v>
      </c>
      <c r="K27327" t="s">
        <v>104841</v>
      </c>
    </row>
    <row r="27328" spans="1:11" x14ac:dyDescent="0.3">
      <c r="A27328" t="s">
        <v>104842</v>
      </c>
      <c r="B27328" t="s">
        <v>104843</v>
      </c>
      <c r="C27328" t="s">
        <v>27</v>
      </c>
      <c r="D27328" t="s">
        <v>104844</v>
      </c>
      <c r="E27328" t="s">
        <v>99661</v>
      </c>
      <c r="F27328" t="s">
        <v>1996</v>
      </c>
      <c r="G27328" t="s">
        <v>42</v>
      </c>
      <c r="H27328">
        <v>0</v>
      </c>
      <c r="I27328">
        <v>0</v>
      </c>
      <c r="J27328">
        <v>0</v>
      </c>
      <c r="K27328" t="s">
        <v>104845</v>
      </c>
    </row>
    <row r="27329" spans="1:11" x14ac:dyDescent="0.3">
      <c r="A27329" t="s">
        <v>104846</v>
      </c>
      <c r="C27329" t="s">
        <v>27</v>
      </c>
      <c r="D27329" t="s">
        <v>104847</v>
      </c>
      <c r="E27329" t="s">
        <v>99661</v>
      </c>
      <c r="F27329" t="s">
        <v>22697</v>
      </c>
      <c r="G27329" t="s">
        <v>42</v>
      </c>
      <c r="H27329">
        <v>0</v>
      </c>
      <c r="I27329">
        <v>0</v>
      </c>
      <c r="J27329">
        <v>0</v>
      </c>
      <c r="K27329" t="s">
        <v>104848</v>
      </c>
    </row>
    <row r="27330" spans="1:11" x14ac:dyDescent="0.3">
      <c r="A27330" t="s">
        <v>104849</v>
      </c>
      <c r="C27330" t="s">
        <v>27</v>
      </c>
      <c r="D27330" t="s">
        <v>104850</v>
      </c>
      <c r="E27330" t="s">
        <v>99661</v>
      </c>
      <c r="F27330" t="s">
        <v>5733</v>
      </c>
      <c r="G27330" t="s">
        <v>42</v>
      </c>
      <c r="H27330">
        <v>0</v>
      </c>
      <c r="I27330">
        <v>0</v>
      </c>
      <c r="J27330">
        <v>0</v>
      </c>
      <c r="K27330" t="s">
        <v>104851</v>
      </c>
    </row>
    <row r="27331" spans="1:11" x14ac:dyDescent="0.3">
      <c r="A27331" t="s">
        <v>104852</v>
      </c>
      <c r="C27331" t="s">
        <v>27</v>
      </c>
      <c r="D27331" t="s">
        <v>104853</v>
      </c>
      <c r="E27331" t="s">
        <v>99661</v>
      </c>
      <c r="F27331" t="s">
        <v>7594</v>
      </c>
      <c r="G27331" t="s">
        <v>42</v>
      </c>
      <c r="H27331">
        <v>0</v>
      </c>
      <c r="I27331">
        <v>0</v>
      </c>
      <c r="J27331">
        <v>0</v>
      </c>
      <c r="K27331" t="s">
        <v>104854</v>
      </c>
    </row>
    <row r="27332" spans="1:11" x14ac:dyDescent="0.3">
      <c r="A27332" t="s">
        <v>104855</v>
      </c>
      <c r="C27332" t="s">
        <v>27</v>
      </c>
      <c r="D27332" t="s">
        <v>104856</v>
      </c>
      <c r="E27332" t="s">
        <v>99661</v>
      </c>
      <c r="F27332" t="s">
        <v>9405</v>
      </c>
      <c r="G27332" t="s">
        <v>42</v>
      </c>
      <c r="H27332">
        <v>0</v>
      </c>
      <c r="I27332">
        <v>0</v>
      </c>
      <c r="J27332">
        <v>0</v>
      </c>
      <c r="K27332" t="s">
        <v>104857</v>
      </c>
    </row>
    <row r="27333" spans="1:11" x14ac:dyDescent="0.3">
      <c r="A27333" t="s">
        <v>104858</v>
      </c>
      <c r="B27333" t="s">
        <v>104859</v>
      </c>
      <c r="C27333" t="s">
        <v>27</v>
      </c>
      <c r="D27333" t="s">
        <v>104860</v>
      </c>
      <c r="E27333" t="s">
        <v>33633</v>
      </c>
      <c r="F27333" t="s">
        <v>707</v>
      </c>
      <c r="G27333" t="s">
        <v>42</v>
      </c>
      <c r="H27333">
        <v>0</v>
      </c>
      <c r="I27333">
        <v>0</v>
      </c>
      <c r="J27333">
        <v>0</v>
      </c>
      <c r="K27333" t="s">
        <v>104861</v>
      </c>
    </row>
    <row r="27334" spans="1:11" x14ac:dyDescent="0.3">
      <c r="A27334" t="s">
        <v>104862</v>
      </c>
      <c r="C27334" t="s">
        <v>27</v>
      </c>
      <c r="D27334" t="s">
        <v>104863</v>
      </c>
      <c r="E27334" t="s">
        <v>99661</v>
      </c>
      <c r="F27334" t="s">
        <v>707</v>
      </c>
      <c r="G27334" t="s">
        <v>42</v>
      </c>
      <c r="H27334">
        <v>0</v>
      </c>
      <c r="I27334">
        <v>0</v>
      </c>
      <c r="J27334">
        <v>0</v>
      </c>
      <c r="K27334" t="s">
        <v>104864</v>
      </c>
    </row>
    <row r="27335" spans="1:11" x14ac:dyDescent="0.3">
      <c r="A27335" t="s">
        <v>104865</v>
      </c>
      <c r="B27335" t="s">
        <v>64523</v>
      </c>
      <c r="C27335" t="s">
        <v>466</v>
      </c>
      <c r="D27335" t="s">
        <v>104866</v>
      </c>
      <c r="E27335" t="s">
        <v>98383</v>
      </c>
      <c r="F27335" t="s">
        <v>16</v>
      </c>
      <c r="G27335" t="s">
        <v>3656</v>
      </c>
      <c r="H27335">
        <v>0</v>
      </c>
      <c r="I27335">
        <v>0</v>
      </c>
      <c r="J27335">
        <v>0</v>
      </c>
      <c r="K27335" t="s">
        <v>104867</v>
      </c>
    </row>
    <row r="27336" spans="1:11" x14ac:dyDescent="0.3">
      <c r="A27336" t="s">
        <v>104868</v>
      </c>
      <c r="B27336" t="s">
        <v>104869</v>
      </c>
      <c r="C27336" t="s">
        <v>27</v>
      </c>
      <c r="D27336" t="s">
        <v>104870</v>
      </c>
      <c r="E27336" t="s">
        <v>99661</v>
      </c>
      <c r="F27336" t="s">
        <v>1850</v>
      </c>
      <c r="G27336" t="s">
        <v>42</v>
      </c>
      <c r="H27336">
        <v>0</v>
      </c>
      <c r="I27336">
        <v>0</v>
      </c>
      <c r="J27336">
        <v>0</v>
      </c>
      <c r="K27336" t="s">
        <v>104871</v>
      </c>
    </row>
    <row r="27337" spans="1:11" x14ac:dyDescent="0.3">
      <c r="A27337" t="s">
        <v>104872</v>
      </c>
      <c r="B27337" t="s">
        <v>104873</v>
      </c>
      <c r="C27337" t="s">
        <v>20</v>
      </c>
      <c r="D27337" t="s">
        <v>104874</v>
      </c>
      <c r="E27337" t="s">
        <v>62177</v>
      </c>
      <c r="F27337" t="s">
        <v>1620</v>
      </c>
      <c r="G27337" t="s">
        <v>42</v>
      </c>
      <c r="H27337">
        <v>0</v>
      </c>
      <c r="I27337">
        <v>0</v>
      </c>
      <c r="J27337">
        <v>0</v>
      </c>
      <c r="K27337" t="s">
        <v>104875</v>
      </c>
    </row>
    <row r="27338" spans="1:11" x14ac:dyDescent="0.3">
      <c r="A27338" t="s">
        <v>104876</v>
      </c>
      <c r="B27338" t="s">
        <v>104877</v>
      </c>
      <c r="C27338" t="s">
        <v>20</v>
      </c>
      <c r="D27338" t="s">
        <v>104878</v>
      </c>
      <c r="E27338" t="s">
        <v>62177</v>
      </c>
      <c r="F27338" t="s">
        <v>7321</v>
      </c>
      <c r="G27338" t="s">
        <v>42</v>
      </c>
      <c r="H27338">
        <v>0</v>
      </c>
      <c r="I27338">
        <v>0</v>
      </c>
      <c r="J27338">
        <v>0</v>
      </c>
      <c r="K27338" t="s">
        <v>104879</v>
      </c>
    </row>
    <row r="27339" spans="1:11" x14ac:dyDescent="0.3">
      <c r="A27339" t="s">
        <v>104880</v>
      </c>
      <c r="B27339" t="s">
        <v>104881</v>
      </c>
      <c r="C27339" t="s">
        <v>20</v>
      </c>
      <c r="D27339" t="s">
        <v>104882</v>
      </c>
      <c r="E27339" t="s">
        <v>62177</v>
      </c>
      <c r="F27339" t="s">
        <v>14181</v>
      </c>
      <c r="G27339" t="s">
        <v>42</v>
      </c>
      <c r="H27339">
        <v>0</v>
      </c>
      <c r="I27339">
        <v>0</v>
      </c>
      <c r="J27339">
        <v>0</v>
      </c>
      <c r="K27339" t="s">
        <v>104883</v>
      </c>
    </row>
    <row r="27340" spans="1:11" x14ac:dyDescent="0.3">
      <c r="A27340" t="s">
        <v>104884</v>
      </c>
      <c r="B27340" t="s">
        <v>104885</v>
      </c>
      <c r="C27340" t="s">
        <v>20</v>
      </c>
      <c r="D27340" t="s">
        <v>104886</v>
      </c>
      <c r="E27340" t="s">
        <v>62177</v>
      </c>
      <c r="F27340" t="s">
        <v>6825</v>
      </c>
      <c r="G27340" t="s">
        <v>42</v>
      </c>
      <c r="H27340">
        <v>0</v>
      </c>
      <c r="I27340">
        <v>0</v>
      </c>
      <c r="J27340">
        <v>0</v>
      </c>
      <c r="K27340" t="s">
        <v>104887</v>
      </c>
    </row>
    <row r="27341" spans="1:11" x14ac:dyDescent="0.3">
      <c r="A27341" t="s">
        <v>104888</v>
      </c>
      <c r="B27341" t="s">
        <v>32379</v>
      </c>
      <c r="C27341" t="s">
        <v>27</v>
      </c>
      <c r="D27341" t="s">
        <v>104889</v>
      </c>
      <c r="E27341" t="s">
        <v>99661</v>
      </c>
      <c r="F27341" t="s">
        <v>16</v>
      </c>
      <c r="G27341" t="s">
        <v>15799</v>
      </c>
      <c r="H27341">
        <v>0</v>
      </c>
      <c r="I27341">
        <v>0</v>
      </c>
      <c r="J27341">
        <v>0</v>
      </c>
      <c r="K27341" t="s">
        <v>104890</v>
      </c>
    </row>
    <row r="27342" spans="1:11" x14ac:dyDescent="0.3">
      <c r="A27342" t="s">
        <v>104891</v>
      </c>
      <c r="B27342" t="s">
        <v>104892</v>
      </c>
      <c r="C27342" t="s">
        <v>20</v>
      </c>
      <c r="D27342" t="s">
        <v>104893</v>
      </c>
      <c r="E27342" t="s">
        <v>22</v>
      </c>
      <c r="F27342" t="s">
        <v>707</v>
      </c>
      <c r="G27342" t="s">
        <v>529</v>
      </c>
      <c r="H27342">
        <v>0</v>
      </c>
      <c r="I27342">
        <v>0</v>
      </c>
      <c r="J27342">
        <v>0</v>
      </c>
      <c r="K27342" t="s">
        <v>104894</v>
      </c>
    </row>
    <row r="27343" spans="1:11" x14ac:dyDescent="0.3">
      <c r="A27343" t="s">
        <v>104895</v>
      </c>
      <c r="B27343" t="s">
        <v>104896</v>
      </c>
      <c r="C27343" t="s">
        <v>20</v>
      </c>
      <c r="D27343" t="s">
        <v>104897</v>
      </c>
      <c r="E27343" t="s">
        <v>62177</v>
      </c>
      <c r="F27343" t="s">
        <v>14181</v>
      </c>
      <c r="G27343" t="s">
        <v>42</v>
      </c>
      <c r="H27343">
        <v>0</v>
      </c>
      <c r="I27343">
        <v>0</v>
      </c>
      <c r="J27343">
        <v>0</v>
      </c>
      <c r="K27343" t="s">
        <v>104898</v>
      </c>
    </row>
    <row r="27344" spans="1:11" x14ac:dyDescent="0.3">
      <c r="A27344" t="s">
        <v>104899</v>
      </c>
      <c r="B27344" t="s">
        <v>104900</v>
      </c>
      <c r="C27344" t="s">
        <v>20</v>
      </c>
      <c r="D27344" t="s">
        <v>104901</v>
      </c>
      <c r="E27344" t="s">
        <v>62177</v>
      </c>
      <c r="F27344" t="s">
        <v>12188</v>
      </c>
      <c r="G27344" t="s">
        <v>42</v>
      </c>
      <c r="H27344">
        <v>0</v>
      </c>
      <c r="I27344">
        <v>0</v>
      </c>
      <c r="J27344">
        <v>0</v>
      </c>
      <c r="K27344" t="s">
        <v>104902</v>
      </c>
    </row>
    <row r="27345" spans="1:11" x14ac:dyDescent="0.3">
      <c r="A27345" t="s">
        <v>104903</v>
      </c>
      <c r="B27345" t="s">
        <v>104904</v>
      </c>
      <c r="C27345" t="s">
        <v>27</v>
      </c>
      <c r="D27345" t="s">
        <v>104905</v>
      </c>
      <c r="E27345" t="s">
        <v>99661</v>
      </c>
      <c r="F27345" t="s">
        <v>3560</v>
      </c>
      <c r="G27345" t="s">
        <v>42</v>
      </c>
      <c r="H27345">
        <v>0</v>
      </c>
      <c r="I27345">
        <v>0</v>
      </c>
      <c r="J27345">
        <v>0</v>
      </c>
      <c r="K27345" t="s">
        <v>104906</v>
      </c>
    </row>
    <row r="27346" spans="1:11" x14ac:dyDescent="0.3">
      <c r="A27346" t="s">
        <v>104907</v>
      </c>
      <c r="C27346" t="s">
        <v>27</v>
      </c>
      <c r="D27346" t="s">
        <v>104908</v>
      </c>
      <c r="E27346" t="s">
        <v>99661</v>
      </c>
      <c r="F27346" t="s">
        <v>1148</v>
      </c>
      <c r="G27346" t="s">
        <v>42</v>
      </c>
      <c r="H27346">
        <v>0</v>
      </c>
      <c r="I27346">
        <v>0</v>
      </c>
      <c r="J27346">
        <v>0</v>
      </c>
      <c r="K27346" t="s">
        <v>104909</v>
      </c>
    </row>
    <row r="27347" spans="1:11" x14ac:dyDescent="0.3">
      <c r="A27347" t="s">
        <v>104910</v>
      </c>
      <c r="B27347" t="s">
        <v>104911</v>
      </c>
      <c r="C27347" t="s">
        <v>27</v>
      </c>
      <c r="D27347" t="s">
        <v>104912</v>
      </c>
      <c r="E27347" t="s">
        <v>99661</v>
      </c>
      <c r="F27347" t="s">
        <v>5882</v>
      </c>
      <c r="G27347" t="s">
        <v>42</v>
      </c>
      <c r="H27347">
        <v>0</v>
      </c>
      <c r="I27347">
        <v>0</v>
      </c>
      <c r="J27347">
        <v>0</v>
      </c>
      <c r="K27347" t="s">
        <v>104913</v>
      </c>
    </row>
    <row r="27348" spans="1:11" x14ac:dyDescent="0.3">
      <c r="A27348" t="s">
        <v>104914</v>
      </c>
      <c r="B27348" t="s">
        <v>104915</v>
      </c>
      <c r="C27348" t="s">
        <v>558</v>
      </c>
      <c r="D27348" t="s">
        <v>104916</v>
      </c>
      <c r="E27348" t="s">
        <v>1122</v>
      </c>
      <c r="F27348" t="s">
        <v>17245</v>
      </c>
      <c r="G27348" t="s">
        <v>42</v>
      </c>
      <c r="H27348">
        <v>0</v>
      </c>
      <c r="I27348">
        <v>0</v>
      </c>
      <c r="J27348">
        <v>0</v>
      </c>
      <c r="K27348" t="s">
        <v>104917</v>
      </c>
    </row>
    <row r="27349" spans="1:11" x14ac:dyDescent="0.3">
      <c r="A27349" t="s">
        <v>104918</v>
      </c>
      <c r="B27349" t="s">
        <v>104919</v>
      </c>
      <c r="C27349" t="s">
        <v>27</v>
      </c>
      <c r="D27349" t="s">
        <v>104920</v>
      </c>
      <c r="E27349" t="s">
        <v>99661</v>
      </c>
      <c r="F27349" t="s">
        <v>7428</v>
      </c>
      <c r="G27349" t="s">
        <v>42</v>
      </c>
      <c r="H27349">
        <v>0</v>
      </c>
      <c r="I27349">
        <v>0</v>
      </c>
      <c r="J27349">
        <v>0</v>
      </c>
      <c r="K27349" t="s">
        <v>104921</v>
      </c>
    </row>
    <row r="27350" spans="1:11" x14ac:dyDescent="0.3">
      <c r="A27350" t="s">
        <v>104922</v>
      </c>
      <c r="B27350" t="s">
        <v>104923</v>
      </c>
      <c r="C27350" t="s">
        <v>27</v>
      </c>
      <c r="D27350" t="s">
        <v>104924</v>
      </c>
      <c r="E27350" t="s">
        <v>99661</v>
      </c>
      <c r="F27350" t="s">
        <v>2892</v>
      </c>
      <c r="G27350" t="s">
        <v>42</v>
      </c>
      <c r="H27350">
        <v>0</v>
      </c>
      <c r="I27350">
        <v>0</v>
      </c>
      <c r="J27350">
        <v>0</v>
      </c>
      <c r="K27350" t="s">
        <v>104925</v>
      </c>
    </row>
    <row r="27351" spans="1:11" x14ac:dyDescent="0.3">
      <c r="A27351" t="s">
        <v>104926</v>
      </c>
      <c r="C27351" t="s">
        <v>20</v>
      </c>
      <c r="D27351" t="s">
        <v>104927</v>
      </c>
      <c r="E27351" t="s">
        <v>62177</v>
      </c>
      <c r="F27351" t="s">
        <v>326</v>
      </c>
      <c r="G27351" t="s">
        <v>42</v>
      </c>
      <c r="H27351">
        <v>0</v>
      </c>
      <c r="I27351">
        <v>0</v>
      </c>
      <c r="J27351">
        <v>0</v>
      </c>
      <c r="K27351" t="s">
        <v>104928</v>
      </c>
    </row>
    <row r="27352" spans="1:11" x14ac:dyDescent="0.3">
      <c r="A27352" t="s">
        <v>104929</v>
      </c>
      <c r="B27352" t="s">
        <v>104930</v>
      </c>
      <c r="C27352" t="s">
        <v>27</v>
      </c>
      <c r="D27352" t="s">
        <v>104931</v>
      </c>
      <c r="E27352" t="s">
        <v>99661</v>
      </c>
      <c r="F27352" t="s">
        <v>2883</v>
      </c>
      <c r="G27352" t="s">
        <v>42</v>
      </c>
      <c r="H27352">
        <v>0</v>
      </c>
      <c r="I27352">
        <v>0</v>
      </c>
      <c r="J27352">
        <v>0</v>
      </c>
      <c r="K27352" t="s">
        <v>104932</v>
      </c>
    </row>
    <row r="27353" spans="1:11" x14ac:dyDescent="0.3">
      <c r="A27353" t="s">
        <v>104933</v>
      </c>
      <c r="B27353" t="s">
        <v>104934</v>
      </c>
      <c r="C27353" t="s">
        <v>27</v>
      </c>
      <c r="D27353" t="s">
        <v>104935</v>
      </c>
      <c r="E27353" t="s">
        <v>33633</v>
      </c>
      <c r="F27353" t="s">
        <v>16</v>
      </c>
      <c r="G27353" t="s">
        <v>5615</v>
      </c>
      <c r="H27353">
        <v>0</v>
      </c>
      <c r="I27353">
        <v>0</v>
      </c>
      <c r="J27353">
        <v>0</v>
      </c>
      <c r="K27353" t="s">
        <v>104936</v>
      </c>
    </row>
    <row r="27354" spans="1:11" x14ac:dyDescent="0.3">
      <c r="A27354" t="s">
        <v>104937</v>
      </c>
      <c r="B27354" t="s">
        <v>104938</v>
      </c>
      <c r="C27354" t="s">
        <v>27</v>
      </c>
      <c r="D27354" t="s">
        <v>104939</v>
      </c>
      <c r="E27354" t="s">
        <v>99661</v>
      </c>
      <c r="F27354" t="s">
        <v>7169</v>
      </c>
      <c r="G27354" t="s">
        <v>42</v>
      </c>
      <c r="H27354">
        <v>0</v>
      </c>
      <c r="I27354">
        <v>0</v>
      </c>
      <c r="J27354">
        <v>0</v>
      </c>
      <c r="K27354" t="s">
        <v>104940</v>
      </c>
    </row>
    <row r="27355" spans="1:11" x14ac:dyDescent="0.3">
      <c r="A27355" t="s">
        <v>104941</v>
      </c>
      <c r="B27355" t="s">
        <v>104942</v>
      </c>
      <c r="C27355" t="s">
        <v>27</v>
      </c>
      <c r="D27355" t="s">
        <v>104943</v>
      </c>
      <c r="E27355" t="s">
        <v>99661</v>
      </c>
      <c r="F27355" t="s">
        <v>1590</v>
      </c>
      <c r="G27355" t="s">
        <v>42</v>
      </c>
      <c r="H27355">
        <v>0</v>
      </c>
      <c r="I27355">
        <v>0</v>
      </c>
      <c r="J27355">
        <v>0</v>
      </c>
      <c r="K27355" t="s">
        <v>104944</v>
      </c>
    </row>
    <row r="27356" spans="1:11" x14ac:dyDescent="0.3">
      <c r="A27356" t="s">
        <v>104945</v>
      </c>
      <c r="B27356" t="s">
        <v>104946</v>
      </c>
      <c r="C27356" t="s">
        <v>147</v>
      </c>
      <c r="D27356" t="s">
        <v>104947</v>
      </c>
      <c r="E27356" t="s">
        <v>4768</v>
      </c>
      <c r="F27356" t="s">
        <v>16</v>
      </c>
      <c r="G27356" t="s">
        <v>2093</v>
      </c>
      <c r="H27356">
        <v>0</v>
      </c>
      <c r="I27356">
        <v>0</v>
      </c>
      <c r="J27356">
        <v>0</v>
      </c>
      <c r="K27356" t="s">
        <v>104948</v>
      </c>
    </row>
    <row r="27357" spans="1:11" x14ac:dyDescent="0.3">
      <c r="A27357" t="s">
        <v>104949</v>
      </c>
      <c r="C27357" t="s">
        <v>20</v>
      </c>
      <c r="D27357" t="s">
        <v>104950</v>
      </c>
      <c r="E27357" t="s">
        <v>62177</v>
      </c>
      <c r="F27357" t="s">
        <v>3257</v>
      </c>
      <c r="G27357" t="s">
        <v>42</v>
      </c>
      <c r="H27357">
        <v>0</v>
      </c>
      <c r="I27357">
        <v>0</v>
      </c>
      <c r="J27357">
        <v>0</v>
      </c>
      <c r="K27357" t="s">
        <v>104951</v>
      </c>
    </row>
    <row r="27358" spans="1:11" x14ac:dyDescent="0.3">
      <c r="A27358" t="s">
        <v>104952</v>
      </c>
      <c r="C27358" t="s">
        <v>27</v>
      </c>
      <c r="D27358" t="s">
        <v>104953</v>
      </c>
      <c r="E27358" t="s">
        <v>99661</v>
      </c>
      <c r="F27358" t="s">
        <v>2144</v>
      </c>
      <c r="G27358" t="s">
        <v>42</v>
      </c>
      <c r="H27358">
        <v>0</v>
      </c>
      <c r="I27358">
        <v>0</v>
      </c>
      <c r="J27358">
        <v>0</v>
      </c>
      <c r="K27358" t="s">
        <v>104954</v>
      </c>
    </row>
    <row r="27359" spans="1:11" x14ac:dyDescent="0.3">
      <c r="A27359" t="s">
        <v>104955</v>
      </c>
      <c r="B27359" t="s">
        <v>104956</v>
      </c>
      <c r="C27359" t="s">
        <v>13</v>
      </c>
      <c r="D27359" t="s">
        <v>104957</v>
      </c>
      <c r="E27359" t="s">
        <v>104779</v>
      </c>
      <c r="F27359" t="s">
        <v>16</v>
      </c>
      <c r="G27359" t="s">
        <v>51600</v>
      </c>
      <c r="H27359">
        <v>0</v>
      </c>
      <c r="I27359">
        <v>0</v>
      </c>
      <c r="J27359">
        <v>0</v>
      </c>
      <c r="K27359" t="s">
        <v>104958</v>
      </c>
    </row>
    <row r="27360" spans="1:11" x14ac:dyDescent="0.3">
      <c r="A27360" t="s">
        <v>104959</v>
      </c>
      <c r="C27360" t="s">
        <v>27</v>
      </c>
      <c r="D27360" t="s">
        <v>104960</v>
      </c>
      <c r="E27360" t="s">
        <v>99661</v>
      </c>
      <c r="F27360" t="s">
        <v>1013</v>
      </c>
      <c r="G27360" t="s">
        <v>42</v>
      </c>
      <c r="H27360">
        <v>0</v>
      </c>
      <c r="I27360">
        <v>0</v>
      </c>
      <c r="J27360">
        <v>0</v>
      </c>
      <c r="K27360" t="s">
        <v>104961</v>
      </c>
    </row>
    <row r="27361" spans="1:11" x14ac:dyDescent="0.3">
      <c r="A27361" t="s">
        <v>104962</v>
      </c>
      <c r="B27361" t="s">
        <v>104963</v>
      </c>
      <c r="C27361" t="s">
        <v>27</v>
      </c>
      <c r="D27361" t="s">
        <v>104964</v>
      </c>
      <c r="E27361" t="s">
        <v>99661</v>
      </c>
      <c r="F27361" t="s">
        <v>9398</v>
      </c>
      <c r="G27361" t="s">
        <v>42</v>
      </c>
      <c r="H27361">
        <v>0</v>
      </c>
      <c r="I27361">
        <v>0</v>
      </c>
      <c r="J27361">
        <v>0</v>
      </c>
      <c r="K27361" t="s">
        <v>104965</v>
      </c>
    </row>
    <row r="27362" spans="1:11" x14ac:dyDescent="0.3">
      <c r="A27362" t="s">
        <v>104966</v>
      </c>
      <c r="B27362" t="s">
        <v>104967</v>
      </c>
      <c r="C27362" t="s">
        <v>27</v>
      </c>
      <c r="D27362" t="s">
        <v>104968</v>
      </c>
      <c r="E27362" t="s">
        <v>99661</v>
      </c>
      <c r="F27362" t="s">
        <v>7169</v>
      </c>
      <c r="G27362" t="s">
        <v>42</v>
      </c>
      <c r="H27362">
        <v>0</v>
      </c>
      <c r="I27362">
        <v>0</v>
      </c>
      <c r="J27362">
        <v>0</v>
      </c>
      <c r="K27362" t="s">
        <v>104969</v>
      </c>
    </row>
    <row r="27363" spans="1:11" x14ac:dyDescent="0.3">
      <c r="A27363" t="s">
        <v>104970</v>
      </c>
      <c r="C27363" t="s">
        <v>27</v>
      </c>
      <c r="D27363" t="s">
        <v>104971</v>
      </c>
      <c r="E27363" t="s">
        <v>99661</v>
      </c>
      <c r="F27363" t="s">
        <v>1467</v>
      </c>
      <c r="G27363" t="s">
        <v>42</v>
      </c>
      <c r="H27363">
        <v>0</v>
      </c>
      <c r="I27363">
        <v>0</v>
      </c>
      <c r="J27363">
        <v>0</v>
      </c>
      <c r="K27363" t="s">
        <v>104972</v>
      </c>
    </row>
    <row r="27364" spans="1:11" x14ac:dyDescent="0.3">
      <c r="A27364" t="s">
        <v>104973</v>
      </c>
      <c r="B27364" t="s">
        <v>104974</v>
      </c>
      <c r="C27364" t="s">
        <v>466</v>
      </c>
      <c r="D27364" t="s">
        <v>104975</v>
      </c>
      <c r="E27364" t="s">
        <v>761</v>
      </c>
      <c r="F27364" t="s">
        <v>16</v>
      </c>
      <c r="G27364" t="s">
        <v>3858</v>
      </c>
      <c r="H27364">
        <v>0</v>
      </c>
      <c r="I27364">
        <v>0</v>
      </c>
      <c r="J27364">
        <v>0</v>
      </c>
      <c r="K27364" t="s">
        <v>104976</v>
      </c>
    </row>
    <row r="27365" spans="1:11" x14ac:dyDescent="0.3">
      <c r="A27365" t="s">
        <v>104977</v>
      </c>
      <c r="B27365" t="s">
        <v>104978</v>
      </c>
      <c r="C27365" t="s">
        <v>27</v>
      </c>
      <c r="D27365" t="s">
        <v>104979</v>
      </c>
      <c r="E27365" t="s">
        <v>99661</v>
      </c>
      <c r="F27365" t="s">
        <v>8558</v>
      </c>
      <c r="G27365" t="s">
        <v>42</v>
      </c>
      <c r="H27365">
        <v>0</v>
      </c>
      <c r="I27365">
        <v>0</v>
      </c>
      <c r="J27365">
        <v>0</v>
      </c>
      <c r="K27365" t="s">
        <v>104980</v>
      </c>
    </row>
    <row r="27366" spans="1:11" x14ac:dyDescent="0.3">
      <c r="A27366" t="s">
        <v>104981</v>
      </c>
      <c r="B27366" t="s">
        <v>104982</v>
      </c>
      <c r="C27366" t="s">
        <v>27</v>
      </c>
      <c r="D27366" t="s">
        <v>104983</v>
      </c>
      <c r="E27366" t="s">
        <v>99661</v>
      </c>
      <c r="F27366" t="s">
        <v>4373</v>
      </c>
      <c r="G27366" t="s">
        <v>42</v>
      </c>
      <c r="H27366">
        <v>0</v>
      </c>
      <c r="I27366">
        <v>0</v>
      </c>
      <c r="J27366">
        <v>0</v>
      </c>
      <c r="K27366" t="s">
        <v>104984</v>
      </c>
    </row>
    <row r="27367" spans="1:11" x14ac:dyDescent="0.3">
      <c r="A27367" t="s">
        <v>104985</v>
      </c>
      <c r="C27367" t="s">
        <v>13</v>
      </c>
      <c r="D27367" t="s">
        <v>104986</v>
      </c>
      <c r="E27367" t="s">
        <v>104779</v>
      </c>
      <c r="F27367" t="s">
        <v>41</v>
      </c>
      <c r="G27367" t="s">
        <v>42</v>
      </c>
      <c r="H27367">
        <v>0</v>
      </c>
      <c r="I27367">
        <v>0</v>
      </c>
      <c r="J27367">
        <v>0</v>
      </c>
      <c r="K27367" t="s">
        <v>104987</v>
      </c>
    </row>
    <row r="27368" spans="1:11" x14ac:dyDescent="0.3">
      <c r="A27368" t="s">
        <v>104988</v>
      </c>
      <c r="B27368" t="s">
        <v>104989</v>
      </c>
      <c r="C27368" t="s">
        <v>27</v>
      </c>
      <c r="D27368" t="s">
        <v>104990</v>
      </c>
      <c r="E27368" t="s">
        <v>99661</v>
      </c>
      <c r="F27368" t="s">
        <v>34116</v>
      </c>
      <c r="G27368" t="s">
        <v>42</v>
      </c>
      <c r="H27368">
        <v>0</v>
      </c>
      <c r="I27368">
        <v>0</v>
      </c>
      <c r="J27368">
        <v>0</v>
      </c>
      <c r="K27368" t="s">
        <v>104991</v>
      </c>
    </row>
    <row r="27369" spans="1:11" x14ac:dyDescent="0.3">
      <c r="A27369" t="s">
        <v>104992</v>
      </c>
      <c r="B27369" t="s">
        <v>104993</v>
      </c>
      <c r="C27369" t="s">
        <v>27</v>
      </c>
      <c r="D27369" t="s">
        <v>104994</v>
      </c>
      <c r="E27369" t="s">
        <v>99661</v>
      </c>
      <c r="F27369" t="s">
        <v>11456</v>
      </c>
      <c r="G27369" t="s">
        <v>42</v>
      </c>
      <c r="H27369">
        <v>0</v>
      </c>
      <c r="I27369">
        <v>0</v>
      </c>
      <c r="J27369">
        <v>0</v>
      </c>
      <c r="K27369" t="s">
        <v>104995</v>
      </c>
    </row>
    <row r="27370" spans="1:11" x14ac:dyDescent="0.3">
      <c r="A27370" t="s">
        <v>104996</v>
      </c>
      <c r="B27370" t="s">
        <v>104997</v>
      </c>
      <c r="C27370" t="s">
        <v>147</v>
      </c>
      <c r="D27370" t="s">
        <v>104998</v>
      </c>
      <c r="E27370" t="s">
        <v>4768</v>
      </c>
      <c r="F27370" t="s">
        <v>8797</v>
      </c>
      <c r="G27370" t="s">
        <v>42</v>
      </c>
      <c r="H27370">
        <v>0</v>
      </c>
      <c r="I27370">
        <v>0</v>
      </c>
      <c r="J27370">
        <v>0</v>
      </c>
      <c r="K27370" t="s">
        <v>104999</v>
      </c>
    </row>
    <row r="27371" spans="1:11" x14ac:dyDescent="0.3">
      <c r="A27371" t="s">
        <v>105000</v>
      </c>
      <c r="C27371" t="s">
        <v>147</v>
      </c>
      <c r="D27371" t="s">
        <v>105001</v>
      </c>
      <c r="E27371" t="s">
        <v>4768</v>
      </c>
      <c r="F27371" t="s">
        <v>6023</v>
      </c>
      <c r="G27371" t="s">
        <v>42</v>
      </c>
      <c r="H27371">
        <v>0</v>
      </c>
      <c r="I27371">
        <v>0</v>
      </c>
      <c r="J27371">
        <v>0</v>
      </c>
      <c r="K27371" t="s">
        <v>105002</v>
      </c>
    </row>
    <row r="27372" spans="1:11" x14ac:dyDescent="0.3">
      <c r="A27372" t="s">
        <v>105003</v>
      </c>
      <c r="B27372" t="s">
        <v>105004</v>
      </c>
      <c r="C27372" t="s">
        <v>20</v>
      </c>
      <c r="D27372" t="s">
        <v>105005</v>
      </c>
      <c r="E27372" t="s">
        <v>22</v>
      </c>
      <c r="F27372" t="s">
        <v>16</v>
      </c>
      <c r="G27372" t="s">
        <v>11985</v>
      </c>
      <c r="H27372">
        <v>0</v>
      </c>
      <c r="I27372">
        <v>0</v>
      </c>
      <c r="J27372">
        <v>0</v>
      </c>
      <c r="K27372" t="s">
        <v>105006</v>
      </c>
    </row>
    <row r="27373" spans="1:11" x14ac:dyDescent="0.3">
      <c r="A27373" t="s">
        <v>105007</v>
      </c>
      <c r="C27373" t="s">
        <v>147</v>
      </c>
      <c r="D27373" t="s">
        <v>105008</v>
      </c>
      <c r="E27373" t="s">
        <v>4768</v>
      </c>
      <c r="F27373" t="s">
        <v>3565</v>
      </c>
      <c r="G27373" t="s">
        <v>42</v>
      </c>
      <c r="H27373">
        <v>0</v>
      </c>
      <c r="I27373">
        <v>0</v>
      </c>
      <c r="J27373">
        <v>0</v>
      </c>
      <c r="K27373" t="s">
        <v>105009</v>
      </c>
    </row>
    <row r="27374" spans="1:11" x14ac:dyDescent="0.3">
      <c r="A27374" t="s">
        <v>105010</v>
      </c>
      <c r="B27374" t="s">
        <v>48244</v>
      </c>
      <c r="C27374" t="s">
        <v>147</v>
      </c>
      <c r="D27374" t="s">
        <v>105011</v>
      </c>
      <c r="E27374" t="s">
        <v>4768</v>
      </c>
      <c r="F27374" t="s">
        <v>1531</v>
      </c>
      <c r="G27374" t="s">
        <v>42</v>
      </c>
      <c r="H27374">
        <v>0</v>
      </c>
      <c r="I27374">
        <v>0</v>
      </c>
      <c r="J27374">
        <v>0</v>
      </c>
      <c r="K27374" t="s">
        <v>105012</v>
      </c>
    </row>
    <row r="27375" spans="1:11" x14ac:dyDescent="0.3">
      <c r="A27375" t="s">
        <v>105013</v>
      </c>
      <c r="C27375" t="s">
        <v>147</v>
      </c>
      <c r="D27375" t="s">
        <v>105014</v>
      </c>
      <c r="E27375" t="s">
        <v>4768</v>
      </c>
      <c r="F27375" t="s">
        <v>41</v>
      </c>
      <c r="G27375" t="s">
        <v>42</v>
      </c>
      <c r="H27375">
        <v>0</v>
      </c>
      <c r="I27375">
        <v>0</v>
      </c>
      <c r="J27375">
        <v>0</v>
      </c>
      <c r="K27375" t="s">
        <v>105015</v>
      </c>
    </row>
    <row r="27376" spans="1:11" x14ac:dyDescent="0.3">
      <c r="A27376" t="s">
        <v>105016</v>
      </c>
      <c r="B27376" t="s">
        <v>65079</v>
      </c>
      <c r="C27376" t="s">
        <v>27</v>
      </c>
      <c r="D27376" t="s">
        <v>105017</v>
      </c>
      <c r="E27376" t="s">
        <v>99661</v>
      </c>
      <c r="F27376" t="s">
        <v>1620</v>
      </c>
      <c r="G27376" t="s">
        <v>26074</v>
      </c>
      <c r="H27376">
        <v>0</v>
      </c>
      <c r="I27376">
        <v>0</v>
      </c>
      <c r="J27376">
        <v>0</v>
      </c>
      <c r="K27376" t="s">
        <v>105018</v>
      </c>
    </row>
    <row r="27377" spans="1:11" x14ac:dyDescent="0.3">
      <c r="A27377" t="s">
        <v>105019</v>
      </c>
      <c r="C27377" t="s">
        <v>27</v>
      </c>
      <c r="D27377" t="s">
        <v>105020</v>
      </c>
      <c r="E27377" t="s">
        <v>99661</v>
      </c>
      <c r="F27377" t="s">
        <v>12810</v>
      </c>
      <c r="G27377" t="s">
        <v>42</v>
      </c>
      <c r="H27377">
        <v>0</v>
      </c>
      <c r="I27377">
        <v>0</v>
      </c>
      <c r="J27377">
        <v>0</v>
      </c>
      <c r="K27377" t="s">
        <v>105021</v>
      </c>
    </row>
    <row r="27378" spans="1:11" x14ac:dyDescent="0.3">
      <c r="A27378" t="s">
        <v>105022</v>
      </c>
      <c r="B27378" t="s">
        <v>105023</v>
      </c>
      <c r="C27378" t="s">
        <v>466</v>
      </c>
      <c r="D27378" t="s">
        <v>105024</v>
      </c>
      <c r="E27378" t="s">
        <v>98383</v>
      </c>
      <c r="F27378" t="s">
        <v>16</v>
      </c>
      <c r="G27378" t="s">
        <v>1496</v>
      </c>
      <c r="H27378">
        <v>0</v>
      </c>
      <c r="I27378">
        <v>0</v>
      </c>
      <c r="J27378">
        <v>0</v>
      </c>
      <c r="K27378" t="s">
        <v>105025</v>
      </c>
    </row>
    <row r="27379" spans="1:11" x14ac:dyDescent="0.3">
      <c r="A27379" t="s">
        <v>105026</v>
      </c>
      <c r="B27379" t="s">
        <v>105027</v>
      </c>
      <c r="C27379" t="s">
        <v>558</v>
      </c>
      <c r="D27379" t="s">
        <v>105028</v>
      </c>
      <c r="E27379" t="s">
        <v>1090</v>
      </c>
      <c r="F27379" t="s">
        <v>994</v>
      </c>
      <c r="G27379" t="s">
        <v>7387</v>
      </c>
      <c r="H27379">
        <v>0</v>
      </c>
      <c r="I27379">
        <v>0</v>
      </c>
      <c r="J27379">
        <v>0</v>
      </c>
      <c r="K27379" t="s">
        <v>105029</v>
      </c>
    </row>
    <row r="27380" spans="1:11" x14ac:dyDescent="0.3">
      <c r="A27380" t="s">
        <v>105030</v>
      </c>
      <c r="B27380" t="s">
        <v>105031</v>
      </c>
      <c r="C27380" t="s">
        <v>27</v>
      </c>
      <c r="D27380" t="s">
        <v>105032</v>
      </c>
      <c r="E27380" t="s">
        <v>99661</v>
      </c>
      <c r="F27380" t="s">
        <v>16</v>
      </c>
      <c r="G27380" t="s">
        <v>7904</v>
      </c>
      <c r="H27380">
        <v>0</v>
      </c>
      <c r="I27380">
        <v>0</v>
      </c>
      <c r="J27380">
        <v>0</v>
      </c>
      <c r="K27380" t="s">
        <v>105033</v>
      </c>
    </row>
    <row r="27381" spans="1:11" x14ac:dyDescent="0.3">
      <c r="A27381" t="s">
        <v>105034</v>
      </c>
      <c r="B27381" t="s">
        <v>62097</v>
      </c>
      <c r="C27381" t="s">
        <v>27</v>
      </c>
      <c r="D27381" t="s">
        <v>105035</v>
      </c>
      <c r="E27381" t="s">
        <v>99661</v>
      </c>
      <c r="F27381" t="s">
        <v>16</v>
      </c>
      <c r="G27381" t="s">
        <v>13539</v>
      </c>
      <c r="H27381">
        <v>0</v>
      </c>
      <c r="I27381">
        <v>0</v>
      </c>
      <c r="J27381">
        <v>0</v>
      </c>
      <c r="K27381" t="s">
        <v>105036</v>
      </c>
    </row>
    <row r="27382" spans="1:11" x14ac:dyDescent="0.3">
      <c r="A27382" t="s">
        <v>105037</v>
      </c>
      <c r="B27382" t="s">
        <v>105038</v>
      </c>
      <c r="C27382" t="s">
        <v>20</v>
      </c>
      <c r="D27382" t="s">
        <v>105039</v>
      </c>
      <c r="E27382" t="s">
        <v>22</v>
      </c>
      <c r="F27382" t="s">
        <v>16</v>
      </c>
      <c r="G27382" t="s">
        <v>2750</v>
      </c>
      <c r="H27382">
        <v>0</v>
      </c>
      <c r="I27382">
        <v>0</v>
      </c>
      <c r="J27382">
        <v>0</v>
      </c>
      <c r="K27382" t="s">
        <v>105040</v>
      </c>
    </row>
    <row r="27383" spans="1:11" x14ac:dyDescent="0.3">
      <c r="A27383" t="s">
        <v>105041</v>
      </c>
      <c r="C27383" t="s">
        <v>27</v>
      </c>
      <c r="D27383" t="s">
        <v>105042</v>
      </c>
      <c r="E27383" t="s">
        <v>99661</v>
      </c>
      <c r="F27383" t="s">
        <v>4000</v>
      </c>
      <c r="G27383" t="s">
        <v>42</v>
      </c>
      <c r="H27383">
        <v>0</v>
      </c>
      <c r="I27383">
        <v>0</v>
      </c>
      <c r="J27383">
        <v>0</v>
      </c>
      <c r="K27383" t="s">
        <v>105043</v>
      </c>
    </row>
    <row r="27384" spans="1:11" x14ac:dyDescent="0.3">
      <c r="A27384" t="s">
        <v>105044</v>
      </c>
      <c r="C27384" t="s">
        <v>27</v>
      </c>
      <c r="D27384" t="s">
        <v>105045</v>
      </c>
      <c r="E27384" t="s">
        <v>99661</v>
      </c>
      <c r="F27384" t="s">
        <v>8797</v>
      </c>
      <c r="G27384" t="s">
        <v>42</v>
      </c>
      <c r="H27384">
        <v>0</v>
      </c>
      <c r="I27384">
        <v>0</v>
      </c>
      <c r="J27384">
        <v>0</v>
      </c>
      <c r="K27384" t="s">
        <v>105046</v>
      </c>
    </row>
    <row r="27385" spans="1:11" x14ac:dyDescent="0.3">
      <c r="A27385" t="s">
        <v>105047</v>
      </c>
      <c r="B27385" t="s">
        <v>173</v>
      </c>
      <c r="C27385" t="s">
        <v>27</v>
      </c>
      <c r="D27385" t="s">
        <v>105048</v>
      </c>
      <c r="E27385" t="s">
        <v>99661</v>
      </c>
      <c r="F27385" t="s">
        <v>1793</v>
      </c>
      <c r="G27385" t="s">
        <v>42</v>
      </c>
      <c r="H27385">
        <v>0</v>
      </c>
      <c r="I27385">
        <v>0</v>
      </c>
      <c r="J27385">
        <v>0</v>
      </c>
      <c r="K27385" t="s">
        <v>105049</v>
      </c>
    </row>
    <row r="27386" spans="1:11" x14ac:dyDescent="0.3">
      <c r="A27386" t="s">
        <v>105050</v>
      </c>
      <c r="C27386" t="s">
        <v>27</v>
      </c>
      <c r="D27386" t="s">
        <v>105051</v>
      </c>
      <c r="E27386" t="s">
        <v>99661</v>
      </c>
      <c r="F27386" t="s">
        <v>430</v>
      </c>
      <c r="G27386" t="s">
        <v>42</v>
      </c>
      <c r="H27386">
        <v>0</v>
      </c>
      <c r="I27386">
        <v>0</v>
      </c>
      <c r="J27386">
        <v>0</v>
      </c>
      <c r="K27386" t="s">
        <v>105052</v>
      </c>
    </row>
    <row r="27387" spans="1:11" x14ac:dyDescent="0.3">
      <c r="A27387" t="s">
        <v>105053</v>
      </c>
      <c r="C27387" t="s">
        <v>27</v>
      </c>
      <c r="D27387" t="s">
        <v>105054</v>
      </c>
      <c r="E27387" t="s">
        <v>99661</v>
      </c>
      <c r="F27387" t="s">
        <v>16</v>
      </c>
      <c r="G27387" t="s">
        <v>10532</v>
      </c>
      <c r="H27387">
        <v>0</v>
      </c>
      <c r="I27387">
        <v>0</v>
      </c>
      <c r="J27387">
        <v>0</v>
      </c>
      <c r="K27387" t="s">
        <v>105055</v>
      </c>
    </row>
    <row r="27388" spans="1:11" x14ac:dyDescent="0.3">
      <c r="A27388" t="s">
        <v>105056</v>
      </c>
      <c r="C27388" t="s">
        <v>558</v>
      </c>
      <c r="D27388" t="s">
        <v>105057</v>
      </c>
      <c r="E27388" t="s">
        <v>1090</v>
      </c>
      <c r="F27388" t="s">
        <v>16</v>
      </c>
      <c r="G27388" t="s">
        <v>21371</v>
      </c>
      <c r="H27388">
        <v>0</v>
      </c>
      <c r="I27388">
        <v>0</v>
      </c>
      <c r="J27388">
        <v>0</v>
      </c>
      <c r="K27388" t="s">
        <v>105058</v>
      </c>
    </row>
    <row r="27389" spans="1:11" x14ac:dyDescent="0.3">
      <c r="A27389" t="s">
        <v>105059</v>
      </c>
      <c r="B27389" t="s">
        <v>105060</v>
      </c>
      <c r="C27389" t="s">
        <v>558</v>
      </c>
      <c r="D27389" t="s">
        <v>105061</v>
      </c>
      <c r="E27389" t="s">
        <v>1090</v>
      </c>
      <c r="F27389" t="s">
        <v>16</v>
      </c>
      <c r="G27389" t="s">
        <v>20299</v>
      </c>
      <c r="H27389">
        <v>0</v>
      </c>
      <c r="I27389">
        <v>0</v>
      </c>
      <c r="J27389">
        <v>0</v>
      </c>
      <c r="K27389" t="s">
        <v>105062</v>
      </c>
    </row>
    <row r="27390" spans="1:11" x14ac:dyDescent="0.3">
      <c r="A27390" t="s">
        <v>105063</v>
      </c>
      <c r="C27390" t="s">
        <v>20</v>
      </c>
      <c r="D27390" t="s">
        <v>105064</v>
      </c>
      <c r="E27390" t="s">
        <v>22</v>
      </c>
      <c r="F27390" t="s">
        <v>16</v>
      </c>
      <c r="G27390" t="s">
        <v>1693</v>
      </c>
      <c r="H27390">
        <v>0</v>
      </c>
      <c r="I27390">
        <v>0</v>
      </c>
      <c r="J27390">
        <v>0</v>
      </c>
      <c r="K27390" t="s">
        <v>105065</v>
      </c>
    </row>
    <row r="27391" spans="1:11" x14ac:dyDescent="0.3">
      <c r="A27391" t="s">
        <v>105066</v>
      </c>
      <c r="B27391" t="s">
        <v>105067</v>
      </c>
      <c r="C27391" t="s">
        <v>466</v>
      </c>
      <c r="D27391" t="s">
        <v>105068</v>
      </c>
      <c r="E27391" t="s">
        <v>761</v>
      </c>
      <c r="F27391" t="s">
        <v>16</v>
      </c>
      <c r="G27391" t="s">
        <v>4520</v>
      </c>
      <c r="H27391">
        <v>0</v>
      </c>
      <c r="I27391">
        <v>0</v>
      </c>
      <c r="J27391">
        <v>0</v>
      </c>
      <c r="K27391" t="s">
        <v>105069</v>
      </c>
    </row>
    <row r="27392" spans="1:11" x14ac:dyDescent="0.3">
      <c r="A27392" t="s">
        <v>105070</v>
      </c>
      <c r="B27392" t="s">
        <v>49301</v>
      </c>
      <c r="C27392" t="s">
        <v>147</v>
      </c>
      <c r="D27392" t="s">
        <v>105071</v>
      </c>
      <c r="E27392" t="s">
        <v>4768</v>
      </c>
      <c r="F27392" t="s">
        <v>28215</v>
      </c>
      <c r="G27392" t="s">
        <v>42</v>
      </c>
      <c r="H27392">
        <v>0</v>
      </c>
      <c r="I27392">
        <v>0</v>
      </c>
      <c r="J27392">
        <v>0</v>
      </c>
      <c r="K27392" t="s">
        <v>105072</v>
      </c>
    </row>
    <row r="27393" spans="1:11" x14ac:dyDescent="0.3">
      <c r="A27393" t="s">
        <v>105073</v>
      </c>
      <c r="B27393" t="s">
        <v>105074</v>
      </c>
      <c r="C27393" t="s">
        <v>558</v>
      </c>
      <c r="D27393" t="s">
        <v>105075</v>
      </c>
      <c r="E27393" t="s">
        <v>1090</v>
      </c>
      <c r="F27393" t="s">
        <v>12094</v>
      </c>
      <c r="G27393" t="s">
        <v>6916</v>
      </c>
      <c r="H27393">
        <v>0</v>
      </c>
      <c r="I27393">
        <v>0</v>
      </c>
      <c r="J27393">
        <v>0</v>
      </c>
      <c r="K27393" t="s">
        <v>105076</v>
      </c>
    </row>
    <row r="27394" spans="1:11" x14ac:dyDescent="0.3">
      <c r="A27394" t="s">
        <v>105077</v>
      </c>
      <c r="B27394" t="s">
        <v>105078</v>
      </c>
      <c r="C27394" t="s">
        <v>558</v>
      </c>
      <c r="D27394" t="s">
        <v>105079</v>
      </c>
      <c r="E27394" t="s">
        <v>1090</v>
      </c>
      <c r="F27394" t="s">
        <v>16</v>
      </c>
      <c r="G27394" t="s">
        <v>16192</v>
      </c>
      <c r="H27394">
        <v>0</v>
      </c>
      <c r="I27394">
        <v>0</v>
      </c>
      <c r="J27394">
        <v>0</v>
      </c>
      <c r="K27394" t="s">
        <v>105080</v>
      </c>
    </row>
    <row r="27395" spans="1:11" x14ac:dyDescent="0.3">
      <c r="A27395" t="s">
        <v>105081</v>
      </c>
      <c r="B27395" t="s">
        <v>105082</v>
      </c>
      <c r="C27395" t="s">
        <v>27</v>
      </c>
      <c r="D27395" t="s">
        <v>105083</v>
      </c>
      <c r="E27395" t="s">
        <v>99661</v>
      </c>
      <c r="F27395" t="s">
        <v>26139</v>
      </c>
      <c r="G27395" t="s">
        <v>42</v>
      </c>
      <c r="H27395">
        <v>0</v>
      </c>
      <c r="I27395">
        <v>0</v>
      </c>
      <c r="J27395">
        <v>0</v>
      </c>
      <c r="K27395" t="s">
        <v>105084</v>
      </c>
    </row>
    <row r="27396" spans="1:11" x14ac:dyDescent="0.3">
      <c r="A27396" t="s">
        <v>105085</v>
      </c>
      <c r="B27396" t="s">
        <v>105086</v>
      </c>
      <c r="C27396" t="s">
        <v>558</v>
      </c>
      <c r="D27396" t="s">
        <v>105087</v>
      </c>
      <c r="E27396" t="s">
        <v>1122</v>
      </c>
      <c r="F27396" t="s">
        <v>15971</v>
      </c>
      <c r="G27396" t="s">
        <v>859</v>
      </c>
      <c r="H27396">
        <v>0</v>
      </c>
      <c r="I27396">
        <v>0</v>
      </c>
      <c r="J27396">
        <v>0</v>
      </c>
      <c r="K27396" t="s">
        <v>105088</v>
      </c>
    </row>
    <row r="27397" spans="1:11" x14ac:dyDescent="0.3">
      <c r="A27397" t="s">
        <v>105089</v>
      </c>
      <c r="B27397" t="s">
        <v>105090</v>
      </c>
      <c r="C27397" t="s">
        <v>27</v>
      </c>
      <c r="D27397" t="s">
        <v>105091</v>
      </c>
      <c r="E27397" t="s">
        <v>99661</v>
      </c>
      <c r="F27397" t="s">
        <v>10378</v>
      </c>
      <c r="G27397" t="s">
        <v>42</v>
      </c>
      <c r="H27397">
        <v>0</v>
      </c>
      <c r="I27397">
        <v>0</v>
      </c>
      <c r="J27397">
        <v>0</v>
      </c>
      <c r="K27397" t="s">
        <v>105092</v>
      </c>
    </row>
    <row r="27398" spans="1:11" x14ac:dyDescent="0.3">
      <c r="A27398" t="s">
        <v>105093</v>
      </c>
      <c r="C27398" t="s">
        <v>558</v>
      </c>
      <c r="D27398" t="s">
        <v>105094</v>
      </c>
      <c r="E27398" t="s">
        <v>1090</v>
      </c>
      <c r="F27398" t="s">
        <v>16</v>
      </c>
      <c r="G27398" t="s">
        <v>16416</v>
      </c>
      <c r="H27398">
        <v>0</v>
      </c>
      <c r="I27398">
        <v>0</v>
      </c>
      <c r="J27398">
        <v>0</v>
      </c>
      <c r="K27398" t="s">
        <v>105095</v>
      </c>
    </row>
    <row r="27399" spans="1:11" x14ac:dyDescent="0.3">
      <c r="A27399" t="s">
        <v>105096</v>
      </c>
      <c r="B27399" t="s">
        <v>105097</v>
      </c>
      <c r="C27399" t="s">
        <v>27</v>
      </c>
      <c r="D27399" t="s">
        <v>105098</v>
      </c>
      <c r="E27399" t="s">
        <v>99661</v>
      </c>
      <c r="F27399" t="s">
        <v>6825</v>
      </c>
      <c r="G27399" t="s">
        <v>42</v>
      </c>
      <c r="H27399">
        <v>0</v>
      </c>
      <c r="I27399">
        <v>0</v>
      </c>
      <c r="J27399">
        <v>0</v>
      </c>
      <c r="K27399" t="s">
        <v>105099</v>
      </c>
    </row>
    <row r="27400" spans="1:11" x14ac:dyDescent="0.3">
      <c r="A27400" t="s">
        <v>105100</v>
      </c>
      <c r="C27400" t="s">
        <v>27</v>
      </c>
      <c r="D27400" t="s">
        <v>105101</v>
      </c>
      <c r="E27400" t="s">
        <v>99661</v>
      </c>
      <c r="F27400" t="s">
        <v>28215</v>
      </c>
      <c r="G27400" t="s">
        <v>42</v>
      </c>
      <c r="H27400">
        <v>0</v>
      </c>
      <c r="I27400">
        <v>0</v>
      </c>
      <c r="J27400">
        <v>0</v>
      </c>
      <c r="K27400" t="s">
        <v>105102</v>
      </c>
    </row>
    <row r="27401" spans="1:11" x14ac:dyDescent="0.3">
      <c r="A27401" t="s">
        <v>105103</v>
      </c>
      <c r="C27401" t="s">
        <v>27</v>
      </c>
      <c r="D27401" t="s">
        <v>105104</v>
      </c>
      <c r="E27401" t="s">
        <v>99661</v>
      </c>
      <c r="F27401" t="s">
        <v>3555</v>
      </c>
      <c r="G27401" t="s">
        <v>42</v>
      </c>
      <c r="H27401">
        <v>0</v>
      </c>
      <c r="I27401">
        <v>0</v>
      </c>
      <c r="J27401">
        <v>0</v>
      </c>
      <c r="K27401" t="s">
        <v>105105</v>
      </c>
    </row>
    <row r="27402" spans="1:11" x14ac:dyDescent="0.3">
      <c r="A27402" t="s">
        <v>105106</v>
      </c>
      <c r="C27402" t="s">
        <v>27</v>
      </c>
      <c r="D27402" t="s">
        <v>105107</v>
      </c>
      <c r="E27402" t="s">
        <v>99661</v>
      </c>
      <c r="F27402" t="s">
        <v>2804</v>
      </c>
      <c r="G27402" t="s">
        <v>42</v>
      </c>
      <c r="H27402">
        <v>0</v>
      </c>
      <c r="I27402">
        <v>0</v>
      </c>
      <c r="J27402">
        <v>0</v>
      </c>
      <c r="K27402" t="s">
        <v>105108</v>
      </c>
    </row>
    <row r="27403" spans="1:11" x14ac:dyDescent="0.3">
      <c r="A27403" t="s">
        <v>105109</v>
      </c>
      <c r="C27403" t="s">
        <v>27</v>
      </c>
      <c r="D27403" t="s">
        <v>105110</v>
      </c>
      <c r="E27403" t="s">
        <v>99661</v>
      </c>
      <c r="F27403" t="s">
        <v>2665</v>
      </c>
      <c r="G27403" t="s">
        <v>11576</v>
      </c>
      <c r="H27403">
        <v>0</v>
      </c>
      <c r="I27403">
        <v>0</v>
      </c>
      <c r="J27403">
        <v>0</v>
      </c>
      <c r="K27403" t="s">
        <v>105111</v>
      </c>
    </row>
    <row r="27404" spans="1:11" x14ac:dyDescent="0.3">
      <c r="A27404" t="s">
        <v>105112</v>
      </c>
      <c r="B27404" t="s">
        <v>105113</v>
      </c>
      <c r="C27404" t="s">
        <v>27</v>
      </c>
      <c r="D27404" t="s">
        <v>105114</v>
      </c>
      <c r="E27404" t="s">
        <v>99661</v>
      </c>
      <c r="F27404" t="s">
        <v>16</v>
      </c>
      <c r="G27404" t="s">
        <v>3624</v>
      </c>
      <c r="H27404">
        <v>0</v>
      </c>
      <c r="I27404">
        <v>0</v>
      </c>
      <c r="J27404">
        <v>0</v>
      </c>
      <c r="K27404" t="s">
        <v>105115</v>
      </c>
    </row>
    <row r="27405" spans="1:11" x14ac:dyDescent="0.3">
      <c r="A27405" t="s">
        <v>105116</v>
      </c>
      <c r="B27405" t="s">
        <v>105117</v>
      </c>
      <c r="C27405" t="s">
        <v>27</v>
      </c>
      <c r="D27405" t="s">
        <v>105118</v>
      </c>
      <c r="E27405" t="s">
        <v>99661</v>
      </c>
      <c r="F27405" t="s">
        <v>16</v>
      </c>
      <c r="G27405" t="s">
        <v>24305</v>
      </c>
      <c r="H27405">
        <v>0</v>
      </c>
      <c r="I27405">
        <v>0</v>
      </c>
      <c r="J27405">
        <v>0</v>
      </c>
      <c r="K27405" t="s">
        <v>105119</v>
      </c>
    </row>
    <row r="27406" spans="1:11" x14ac:dyDescent="0.3">
      <c r="A27406" t="s">
        <v>105120</v>
      </c>
      <c r="B27406" t="s">
        <v>105121</v>
      </c>
      <c r="C27406" t="s">
        <v>27</v>
      </c>
      <c r="D27406" t="s">
        <v>105122</v>
      </c>
      <c r="E27406" t="s">
        <v>99661</v>
      </c>
      <c r="F27406" t="s">
        <v>7012</v>
      </c>
      <c r="G27406" t="s">
        <v>42</v>
      </c>
      <c r="H27406">
        <v>0</v>
      </c>
      <c r="I27406">
        <v>0</v>
      </c>
      <c r="J27406">
        <v>0</v>
      </c>
      <c r="K27406" t="s">
        <v>105123</v>
      </c>
    </row>
    <row r="27407" spans="1:11" x14ac:dyDescent="0.3">
      <c r="A27407" t="s">
        <v>105124</v>
      </c>
      <c r="B27407" t="s">
        <v>105125</v>
      </c>
      <c r="C27407" t="s">
        <v>27</v>
      </c>
      <c r="D27407" t="s">
        <v>105126</v>
      </c>
      <c r="E27407" t="s">
        <v>99661</v>
      </c>
      <c r="F27407" t="s">
        <v>72993</v>
      </c>
      <c r="G27407" t="s">
        <v>42</v>
      </c>
      <c r="H27407">
        <v>0</v>
      </c>
      <c r="I27407">
        <v>0</v>
      </c>
      <c r="J27407">
        <v>0</v>
      </c>
      <c r="K27407" t="s">
        <v>105127</v>
      </c>
    </row>
    <row r="27408" spans="1:11" x14ac:dyDescent="0.3">
      <c r="A27408" t="s">
        <v>105128</v>
      </c>
      <c r="B27408" t="s">
        <v>30245</v>
      </c>
      <c r="C27408" t="s">
        <v>27</v>
      </c>
      <c r="D27408" t="s">
        <v>105129</v>
      </c>
      <c r="E27408" t="s">
        <v>99661</v>
      </c>
      <c r="F27408" t="s">
        <v>4875</v>
      </c>
      <c r="G27408" t="s">
        <v>3987</v>
      </c>
      <c r="H27408">
        <v>0</v>
      </c>
      <c r="I27408">
        <v>0</v>
      </c>
      <c r="J27408">
        <v>0</v>
      </c>
      <c r="K27408" t="s">
        <v>105130</v>
      </c>
    </row>
    <row r="27409" spans="1:11" x14ac:dyDescent="0.3">
      <c r="A27409" t="s">
        <v>105131</v>
      </c>
      <c r="C27409" t="s">
        <v>147</v>
      </c>
      <c r="D27409" t="s">
        <v>105132</v>
      </c>
      <c r="E27409" t="s">
        <v>183</v>
      </c>
      <c r="F27409" t="s">
        <v>2804</v>
      </c>
      <c r="G27409" t="s">
        <v>42</v>
      </c>
      <c r="H27409">
        <v>0</v>
      </c>
      <c r="I27409">
        <v>0</v>
      </c>
      <c r="J27409">
        <v>0</v>
      </c>
      <c r="K27409" t="s">
        <v>105133</v>
      </c>
    </row>
    <row r="27410" spans="1:11" x14ac:dyDescent="0.3">
      <c r="A27410" t="s">
        <v>105134</v>
      </c>
      <c r="B27410" t="s">
        <v>105135</v>
      </c>
      <c r="C27410" t="s">
        <v>20</v>
      </c>
      <c r="D27410" t="s">
        <v>105136</v>
      </c>
      <c r="E27410" t="s">
        <v>62177</v>
      </c>
      <c r="F27410" t="s">
        <v>105137</v>
      </c>
      <c r="G27410" t="s">
        <v>42</v>
      </c>
      <c r="H27410">
        <v>0</v>
      </c>
      <c r="I27410">
        <v>0</v>
      </c>
      <c r="J27410">
        <v>0</v>
      </c>
      <c r="K27410" t="s">
        <v>105138</v>
      </c>
    </row>
    <row r="27411" spans="1:11" x14ac:dyDescent="0.3">
      <c r="A27411" t="s">
        <v>105139</v>
      </c>
      <c r="C27411" t="s">
        <v>20</v>
      </c>
      <c r="D27411" t="s">
        <v>78894</v>
      </c>
      <c r="E27411" t="s">
        <v>62177</v>
      </c>
      <c r="F27411" t="s">
        <v>32978</v>
      </c>
      <c r="G27411" t="s">
        <v>42</v>
      </c>
      <c r="H27411">
        <v>0</v>
      </c>
      <c r="I27411">
        <v>0</v>
      </c>
      <c r="J27411">
        <v>0</v>
      </c>
      <c r="K27411" t="s">
        <v>105140</v>
      </c>
    </row>
    <row r="27412" spans="1:11" x14ac:dyDescent="0.3">
      <c r="A27412" t="s">
        <v>105141</v>
      </c>
      <c r="C27412" t="s">
        <v>27</v>
      </c>
      <c r="D27412" t="s">
        <v>105142</v>
      </c>
      <c r="E27412" t="s">
        <v>99661</v>
      </c>
      <c r="F27412" t="s">
        <v>3560</v>
      </c>
      <c r="G27412" t="s">
        <v>42</v>
      </c>
      <c r="H27412">
        <v>0</v>
      </c>
      <c r="I27412">
        <v>0</v>
      </c>
      <c r="J27412">
        <v>0</v>
      </c>
      <c r="K27412" t="s">
        <v>105143</v>
      </c>
    </row>
    <row r="27413" spans="1:11" x14ac:dyDescent="0.3">
      <c r="A27413" t="s">
        <v>105144</v>
      </c>
      <c r="B27413" t="s">
        <v>105145</v>
      </c>
      <c r="C27413" t="s">
        <v>558</v>
      </c>
      <c r="D27413" t="s">
        <v>105146</v>
      </c>
      <c r="E27413" t="s">
        <v>754</v>
      </c>
      <c r="F27413" t="s">
        <v>71</v>
      </c>
      <c r="G27413" t="s">
        <v>42</v>
      </c>
      <c r="H27413">
        <v>0</v>
      </c>
      <c r="I27413">
        <v>0</v>
      </c>
      <c r="J27413">
        <v>0</v>
      </c>
      <c r="K27413" t="s">
        <v>105147</v>
      </c>
    </row>
    <row r="27414" spans="1:11" x14ac:dyDescent="0.3">
      <c r="A27414" t="s">
        <v>105148</v>
      </c>
      <c r="C27414" t="s">
        <v>27</v>
      </c>
      <c r="D27414" t="s">
        <v>105149</v>
      </c>
      <c r="E27414" t="s">
        <v>99661</v>
      </c>
      <c r="F27414" t="s">
        <v>5457</v>
      </c>
      <c r="G27414" t="s">
        <v>42</v>
      </c>
      <c r="H27414">
        <v>0</v>
      </c>
      <c r="I27414">
        <v>0</v>
      </c>
      <c r="J27414">
        <v>0</v>
      </c>
      <c r="K27414" t="s">
        <v>105150</v>
      </c>
    </row>
    <row r="27415" spans="1:11" x14ac:dyDescent="0.3">
      <c r="A27415" t="s">
        <v>105151</v>
      </c>
      <c r="B27415" t="s">
        <v>105152</v>
      </c>
      <c r="C27415" t="s">
        <v>27</v>
      </c>
      <c r="D27415" t="s">
        <v>105153</v>
      </c>
      <c r="E27415" t="s">
        <v>99661</v>
      </c>
      <c r="F27415" t="s">
        <v>3196</v>
      </c>
      <c r="G27415" t="s">
        <v>42</v>
      </c>
      <c r="H27415">
        <v>0</v>
      </c>
      <c r="I27415">
        <v>0</v>
      </c>
      <c r="J27415">
        <v>0</v>
      </c>
      <c r="K27415" t="s">
        <v>105154</v>
      </c>
    </row>
    <row r="27416" spans="1:11" x14ac:dyDescent="0.3">
      <c r="A27416" t="s">
        <v>105155</v>
      </c>
      <c r="C27416" t="s">
        <v>20</v>
      </c>
      <c r="D27416" t="s">
        <v>105156</v>
      </c>
      <c r="E27416" t="s">
        <v>62177</v>
      </c>
      <c r="F27416" t="s">
        <v>3129</v>
      </c>
      <c r="G27416" t="s">
        <v>42</v>
      </c>
      <c r="H27416">
        <v>0</v>
      </c>
      <c r="I27416">
        <v>0</v>
      </c>
      <c r="J27416">
        <v>0</v>
      </c>
      <c r="K27416" t="s">
        <v>105157</v>
      </c>
    </row>
    <row r="27417" spans="1:11" x14ac:dyDescent="0.3">
      <c r="A27417" t="s">
        <v>105158</v>
      </c>
      <c r="B27417" t="s">
        <v>105159</v>
      </c>
      <c r="C27417" t="s">
        <v>558</v>
      </c>
      <c r="D27417" t="s">
        <v>105160</v>
      </c>
      <c r="E27417" t="s">
        <v>1090</v>
      </c>
      <c r="F27417" t="s">
        <v>16</v>
      </c>
      <c r="G27417" t="s">
        <v>13213</v>
      </c>
      <c r="H27417">
        <v>0</v>
      </c>
      <c r="I27417">
        <v>0</v>
      </c>
      <c r="J27417">
        <v>0</v>
      </c>
      <c r="K27417" t="s">
        <v>105161</v>
      </c>
    </row>
    <row r="27418" spans="1:11" x14ac:dyDescent="0.3">
      <c r="A27418" t="s">
        <v>105162</v>
      </c>
      <c r="B27418" t="s">
        <v>105163</v>
      </c>
      <c r="C27418" t="s">
        <v>558</v>
      </c>
      <c r="D27418" t="s">
        <v>105164</v>
      </c>
      <c r="E27418" t="s">
        <v>1472</v>
      </c>
      <c r="F27418" t="s">
        <v>16</v>
      </c>
      <c r="G27418" t="s">
        <v>3168</v>
      </c>
      <c r="H27418">
        <v>0</v>
      </c>
      <c r="I27418">
        <v>0</v>
      </c>
      <c r="J27418">
        <v>0</v>
      </c>
      <c r="K27418" t="s">
        <v>105165</v>
      </c>
    </row>
    <row r="27419" spans="1:11" x14ac:dyDescent="0.3">
      <c r="A27419" t="s">
        <v>105166</v>
      </c>
      <c r="C27419" t="s">
        <v>558</v>
      </c>
      <c r="D27419" t="s">
        <v>105167</v>
      </c>
      <c r="E27419" t="s">
        <v>1472</v>
      </c>
      <c r="F27419" t="s">
        <v>16</v>
      </c>
      <c r="G27419" t="s">
        <v>1463</v>
      </c>
      <c r="H27419">
        <v>0</v>
      </c>
      <c r="I27419">
        <v>0</v>
      </c>
      <c r="J27419">
        <v>0</v>
      </c>
      <c r="K27419" t="s">
        <v>105168</v>
      </c>
    </row>
    <row r="27420" spans="1:11" x14ac:dyDescent="0.3">
      <c r="A27420" t="s">
        <v>105169</v>
      </c>
      <c r="B27420" t="s">
        <v>105170</v>
      </c>
      <c r="C27420" t="s">
        <v>20</v>
      </c>
      <c r="D27420" t="s">
        <v>105171</v>
      </c>
      <c r="E27420" t="s">
        <v>62177</v>
      </c>
      <c r="F27420" t="s">
        <v>9527</v>
      </c>
      <c r="G27420" t="s">
        <v>42</v>
      </c>
      <c r="H27420">
        <v>0</v>
      </c>
      <c r="I27420">
        <v>0</v>
      </c>
      <c r="J27420">
        <v>0</v>
      </c>
      <c r="K27420" t="s">
        <v>105172</v>
      </c>
    </row>
    <row r="27421" spans="1:11" x14ac:dyDescent="0.3">
      <c r="A27421" t="s">
        <v>105173</v>
      </c>
      <c r="C27421" t="s">
        <v>27</v>
      </c>
      <c r="D27421" t="s">
        <v>105174</v>
      </c>
      <c r="E27421" t="s">
        <v>99661</v>
      </c>
      <c r="F27421" t="s">
        <v>4174</v>
      </c>
      <c r="G27421" t="s">
        <v>29323</v>
      </c>
      <c r="H27421">
        <v>0</v>
      </c>
      <c r="I27421">
        <v>0</v>
      </c>
      <c r="J27421">
        <v>0</v>
      </c>
      <c r="K27421" t="s">
        <v>105175</v>
      </c>
    </row>
    <row r="27422" spans="1:11" x14ac:dyDescent="0.3">
      <c r="A27422" t="s">
        <v>105176</v>
      </c>
      <c r="C27422" t="s">
        <v>20</v>
      </c>
      <c r="D27422" t="s">
        <v>105177</v>
      </c>
      <c r="E27422" t="s">
        <v>62177</v>
      </c>
      <c r="F27422" t="s">
        <v>12188</v>
      </c>
      <c r="G27422" t="s">
        <v>42</v>
      </c>
      <c r="H27422">
        <v>0</v>
      </c>
      <c r="I27422">
        <v>0</v>
      </c>
      <c r="J27422">
        <v>0</v>
      </c>
      <c r="K27422" t="s">
        <v>105178</v>
      </c>
    </row>
    <row r="27423" spans="1:11" x14ac:dyDescent="0.3">
      <c r="A27423" t="s">
        <v>105179</v>
      </c>
      <c r="B27423" t="s">
        <v>105180</v>
      </c>
      <c r="C27423" t="s">
        <v>20</v>
      </c>
      <c r="D27423" t="s">
        <v>105181</v>
      </c>
      <c r="E27423" t="s">
        <v>62177</v>
      </c>
      <c r="F27423" t="s">
        <v>22372</v>
      </c>
      <c r="G27423" t="s">
        <v>42</v>
      </c>
      <c r="H27423">
        <v>0</v>
      </c>
      <c r="I27423">
        <v>0</v>
      </c>
      <c r="J27423">
        <v>0</v>
      </c>
      <c r="K27423" t="s">
        <v>105182</v>
      </c>
    </row>
    <row r="27424" spans="1:11" x14ac:dyDescent="0.3">
      <c r="A27424" t="s">
        <v>105183</v>
      </c>
      <c r="B27424" t="s">
        <v>105184</v>
      </c>
      <c r="C27424" t="s">
        <v>20</v>
      </c>
      <c r="D27424" t="s">
        <v>105185</v>
      </c>
      <c r="E27424" t="s">
        <v>22</v>
      </c>
      <c r="F27424" t="s">
        <v>1531</v>
      </c>
      <c r="G27424" t="s">
        <v>42</v>
      </c>
      <c r="H27424">
        <v>0</v>
      </c>
      <c r="I27424">
        <v>0</v>
      </c>
      <c r="J27424">
        <v>0</v>
      </c>
      <c r="K27424" t="s">
        <v>105186</v>
      </c>
    </row>
    <row r="27425" spans="1:11" x14ac:dyDescent="0.3">
      <c r="A27425" t="s">
        <v>105187</v>
      </c>
      <c r="B27425" t="s">
        <v>105188</v>
      </c>
      <c r="C27425" t="s">
        <v>20</v>
      </c>
      <c r="D27425" t="s">
        <v>105189</v>
      </c>
      <c r="E27425" t="s">
        <v>62177</v>
      </c>
      <c r="F27425" t="s">
        <v>4985</v>
      </c>
      <c r="G27425" t="s">
        <v>42</v>
      </c>
      <c r="H27425">
        <v>0</v>
      </c>
      <c r="I27425">
        <v>0</v>
      </c>
      <c r="J27425">
        <v>0</v>
      </c>
      <c r="K27425" t="s">
        <v>105190</v>
      </c>
    </row>
    <row r="27426" spans="1:11" x14ac:dyDescent="0.3">
      <c r="A27426" t="s">
        <v>105191</v>
      </c>
      <c r="B27426" t="s">
        <v>105192</v>
      </c>
      <c r="C27426" t="s">
        <v>20</v>
      </c>
      <c r="D27426" t="s">
        <v>105193</v>
      </c>
      <c r="E27426" t="s">
        <v>62177</v>
      </c>
      <c r="F27426" t="s">
        <v>7511</v>
      </c>
      <c r="G27426" t="s">
        <v>42</v>
      </c>
      <c r="H27426">
        <v>0</v>
      </c>
      <c r="I27426">
        <v>0</v>
      </c>
      <c r="J27426">
        <v>0</v>
      </c>
      <c r="K27426" t="s">
        <v>105194</v>
      </c>
    </row>
    <row r="27427" spans="1:11" x14ac:dyDescent="0.3">
      <c r="A27427" t="s">
        <v>105195</v>
      </c>
      <c r="B27427" t="s">
        <v>105196</v>
      </c>
      <c r="C27427" t="s">
        <v>558</v>
      </c>
      <c r="D27427" t="s">
        <v>105197</v>
      </c>
      <c r="E27427" t="s">
        <v>1472</v>
      </c>
      <c r="F27427" t="s">
        <v>417</v>
      </c>
      <c r="G27427" t="s">
        <v>42</v>
      </c>
      <c r="H27427">
        <v>0</v>
      </c>
      <c r="I27427">
        <v>0</v>
      </c>
      <c r="J27427">
        <v>0</v>
      </c>
      <c r="K27427" t="s">
        <v>105198</v>
      </c>
    </row>
    <row r="27428" spans="1:11" x14ac:dyDescent="0.3">
      <c r="A27428" t="s">
        <v>105199</v>
      </c>
      <c r="C27428" t="s">
        <v>27</v>
      </c>
      <c r="D27428" t="s">
        <v>105200</v>
      </c>
      <c r="E27428" t="s">
        <v>99661</v>
      </c>
      <c r="F27428" t="s">
        <v>7529</v>
      </c>
      <c r="G27428" t="s">
        <v>42</v>
      </c>
      <c r="H27428">
        <v>0</v>
      </c>
      <c r="I27428">
        <v>0</v>
      </c>
      <c r="J27428">
        <v>0</v>
      </c>
      <c r="K27428" t="s">
        <v>105201</v>
      </c>
    </row>
    <row r="27429" spans="1:11" x14ac:dyDescent="0.3">
      <c r="A27429" t="s">
        <v>105202</v>
      </c>
      <c r="B27429" t="s">
        <v>105203</v>
      </c>
      <c r="C27429" t="s">
        <v>558</v>
      </c>
      <c r="D27429" t="s">
        <v>105204</v>
      </c>
      <c r="E27429" t="s">
        <v>1090</v>
      </c>
      <c r="F27429" t="s">
        <v>1590</v>
      </c>
      <c r="G27429" t="s">
        <v>42</v>
      </c>
      <c r="H27429">
        <v>0</v>
      </c>
      <c r="I27429">
        <v>0</v>
      </c>
      <c r="J27429">
        <v>0</v>
      </c>
      <c r="K27429" t="s">
        <v>105205</v>
      </c>
    </row>
    <row r="27430" spans="1:11" x14ac:dyDescent="0.3">
      <c r="A27430" t="s">
        <v>105206</v>
      </c>
      <c r="B27430" t="s">
        <v>105207</v>
      </c>
      <c r="C27430" t="s">
        <v>27</v>
      </c>
      <c r="D27430" t="s">
        <v>105208</v>
      </c>
      <c r="E27430" t="s">
        <v>99661</v>
      </c>
      <c r="F27430" t="s">
        <v>2919</v>
      </c>
      <c r="G27430" t="s">
        <v>42</v>
      </c>
      <c r="H27430">
        <v>0</v>
      </c>
      <c r="I27430">
        <v>0</v>
      </c>
      <c r="J27430">
        <v>0</v>
      </c>
      <c r="K27430" t="s">
        <v>105209</v>
      </c>
    </row>
    <row r="27431" spans="1:11" x14ac:dyDescent="0.3">
      <c r="A27431" t="s">
        <v>105210</v>
      </c>
      <c r="B27431" t="s">
        <v>105211</v>
      </c>
      <c r="C27431" t="s">
        <v>27</v>
      </c>
      <c r="D27431" t="s">
        <v>105212</v>
      </c>
      <c r="E27431" t="s">
        <v>99661</v>
      </c>
      <c r="F27431" t="s">
        <v>17245</v>
      </c>
      <c r="G27431" t="s">
        <v>42</v>
      </c>
      <c r="H27431">
        <v>0</v>
      </c>
      <c r="I27431">
        <v>0</v>
      </c>
      <c r="J27431">
        <v>0</v>
      </c>
      <c r="K27431" t="s">
        <v>105213</v>
      </c>
    </row>
    <row r="27432" spans="1:11" x14ac:dyDescent="0.3">
      <c r="A27432" t="s">
        <v>105214</v>
      </c>
      <c r="B27432" t="s">
        <v>105215</v>
      </c>
      <c r="C27432" t="s">
        <v>20</v>
      </c>
      <c r="D27432" t="s">
        <v>105216</v>
      </c>
      <c r="E27432" t="s">
        <v>62177</v>
      </c>
      <c r="F27432" t="s">
        <v>25586</v>
      </c>
      <c r="G27432" t="s">
        <v>42</v>
      </c>
      <c r="H27432">
        <v>0</v>
      </c>
      <c r="I27432">
        <v>0</v>
      </c>
      <c r="J27432">
        <v>0</v>
      </c>
      <c r="K27432" t="s">
        <v>105217</v>
      </c>
    </row>
    <row r="27433" spans="1:11" x14ac:dyDescent="0.3">
      <c r="A27433" t="s">
        <v>105218</v>
      </c>
      <c r="C27433" t="s">
        <v>147</v>
      </c>
      <c r="D27433" t="s">
        <v>105219</v>
      </c>
      <c r="E27433" t="s">
        <v>183</v>
      </c>
      <c r="F27433" t="s">
        <v>16012</v>
      </c>
      <c r="G27433" t="s">
        <v>42</v>
      </c>
      <c r="H27433">
        <v>0</v>
      </c>
      <c r="I27433">
        <v>0</v>
      </c>
      <c r="J27433">
        <v>0</v>
      </c>
      <c r="K27433" t="s">
        <v>105220</v>
      </c>
    </row>
    <row r="27434" spans="1:11" x14ac:dyDescent="0.3">
      <c r="A27434" t="s">
        <v>105221</v>
      </c>
      <c r="B27434" t="s">
        <v>105222</v>
      </c>
      <c r="C27434" t="s">
        <v>20</v>
      </c>
      <c r="D27434" t="s">
        <v>105223</v>
      </c>
      <c r="E27434" t="s">
        <v>22</v>
      </c>
      <c r="F27434" t="s">
        <v>3981</v>
      </c>
      <c r="G27434" t="s">
        <v>42</v>
      </c>
      <c r="H27434">
        <v>0</v>
      </c>
      <c r="I27434">
        <v>0</v>
      </c>
      <c r="J27434">
        <v>0</v>
      </c>
      <c r="K27434" t="s">
        <v>105224</v>
      </c>
    </row>
    <row r="27435" spans="1:11" x14ac:dyDescent="0.3">
      <c r="A27435" t="s">
        <v>105225</v>
      </c>
      <c r="C27435" t="s">
        <v>147</v>
      </c>
      <c r="D27435" t="s">
        <v>105226</v>
      </c>
      <c r="E27435" t="s">
        <v>183</v>
      </c>
      <c r="F27435" t="s">
        <v>1590</v>
      </c>
      <c r="G27435" t="s">
        <v>42</v>
      </c>
      <c r="H27435">
        <v>0</v>
      </c>
      <c r="I27435">
        <v>0</v>
      </c>
      <c r="J27435">
        <v>0</v>
      </c>
      <c r="K27435" t="s">
        <v>105227</v>
      </c>
    </row>
    <row r="27436" spans="1:11" x14ac:dyDescent="0.3">
      <c r="A27436" t="s">
        <v>105228</v>
      </c>
      <c r="C27436" t="s">
        <v>147</v>
      </c>
      <c r="D27436" t="s">
        <v>105229</v>
      </c>
      <c r="E27436" t="s">
        <v>183</v>
      </c>
      <c r="F27436" t="s">
        <v>11136</v>
      </c>
      <c r="G27436" t="s">
        <v>42</v>
      </c>
      <c r="H27436">
        <v>0</v>
      </c>
      <c r="I27436">
        <v>0</v>
      </c>
      <c r="J27436">
        <v>0</v>
      </c>
      <c r="K27436" t="s">
        <v>105230</v>
      </c>
    </row>
    <row r="27437" spans="1:11" x14ac:dyDescent="0.3">
      <c r="A27437" t="s">
        <v>105231</v>
      </c>
      <c r="B27437" t="s">
        <v>105232</v>
      </c>
      <c r="C27437" t="s">
        <v>147</v>
      </c>
      <c r="D27437" t="s">
        <v>105233</v>
      </c>
      <c r="E27437" t="s">
        <v>183</v>
      </c>
      <c r="F27437" t="s">
        <v>13955</v>
      </c>
      <c r="G27437" t="s">
        <v>42</v>
      </c>
      <c r="H27437">
        <v>0</v>
      </c>
      <c r="I27437">
        <v>0</v>
      </c>
      <c r="J27437">
        <v>0</v>
      </c>
      <c r="K27437" t="s">
        <v>105234</v>
      </c>
    </row>
    <row r="27438" spans="1:11" x14ac:dyDescent="0.3">
      <c r="A27438" t="s">
        <v>105235</v>
      </c>
      <c r="B27438" t="s">
        <v>28876</v>
      </c>
      <c r="C27438" t="s">
        <v>147</v>
      </c>
      <c r="D27438" t="s">
        <v>105236</v>
      </c>
      <c r="E27438" t="s">
        <v>183</v>
      </c>
      <c r="F27438" t="s">
        <v>13924</v>
      </c>
      <c r="G27438" t="s">
        <v>42</v>
      </c>
      <c r="H27438">
        <v>0</v>
      </c>
      <c r="I27438">
        <v>0</v>
      </c>
      <c r="J27438">
        <v>0</v>
      </c>
      <c r="K27438" t="s">
        <v>105237</v>
      </c>
    </row>
    <row r="27439" spans="1:11" x14ac:dyDescent="0.3">
      <c r="A27439" t="s">
        <v>105238</v>
      </c>
      <c r="B27439" t="s">
        <v>105239</v>
      </c>
      <c r="C27439" t="s">
        <v>147</v>
      </c>
      <c r="D27439" t="s">
        <v>67998</v>
      </c>
      <c r="E27439" t="s">
        <v>183</v>
      </c>
      <c r="F27439" t="s">
        <v>1611</v>
      </c>
      <c r="G27439" t="s">
        <v>42</v>
      </c>
      <c r="H27439">
        <v>0</v>
      </c>
      <c r="I27439">
        <v>0</v>
      </c>
      <c r="J27439">
        <v>0</v>
      </c>
      <c r="K27439" t="s">
        <v>105240</v>
      </c>
    </row>
    <row r="27440" spans="1:11" x14ac:dyDescent="0.3">
      <c r="A27440" t="s">
        <v>105241</v>
      </c>
      <c r="C27440" t="s">
        <v>27</v>
      </c>
      <c r="D27440" t="s">
        <v>105242</v>
      </c>
      <c r="E27440" t="s">
        <v>99661</v>
      </c>
      <c r="F27440" t="s">
        <v>1918</v>
      </c>
      <c r="G27440" t="s">
        <v>42</v>
      </c>
      <c r="H27440">
        <v>0</v>
      </c>
      <c r="I27440">
        <v>0</v>
      </c>
      <c r="J27440">
        <v>0</v>
      </c>
      <c r="K27440" t="s">
        <v>105243</v>
      </c>
    </row>
    <row r="27441" spans="1:11" x14ac:dyDescent="0.3">
      <c r="A27441" t="s">
        <v>105244</v>
      </c>
      <c r="C27441" t="s">
        <v>147</v>
      </c>
      <c r="D27441" t="s">
        <v>105245</v>
      </c>
      <c r="E27441" t="s">
        <v>183</v>
      </c>
      <c r="F27441" t="s">
        <v>835</v>
      </c>
      <c r="G27441" t="s">
        <v>42</v>
      </c>
      <c r="H27441">
        <v>0</v>
      </c>
      <c r="I27441">
        <v>0</v>
      </c>
      <c r="J27441">
        <v>0</v>
      </c>
      <c r="K27441" t="s">
        <v>105246</v>
      </c>
    </row>
    <row r="27442" spans="1:11" x14ac:dyDescent="0.3">
      <c r="A27442" t="s">
        <v>105247</v>
      </c>
      <c r="B27442" t="s">
        <v>105248</v>
      </c>
      <c r="C27442" t="s">
        <v>558</v>
      </c>
      <c r="D27442" t="s">
        <v>105249</v>
      </c>
      <c r="E27442" t="s">
        <v>1472</v>
      </c>
      <c r="F27442" t="s">
        <v>16</v>
      </c>
      <c r="G27442" t="s">
        <v>2026</v>
      </c>
      <c r="H27442">
        <v>0</v>
      </c>
      <c r="I27442">
        <v>0</v>
      </c>
      <c r="J27442">
        <v>0</v>
      </c>
      <c r="K27442" t="s">
        <v>105250</v>
      </c>
    </row>
    <row r="27443" spans="1:11" x14ac:dyDescent="0.3">
      <c r="A27443" t="s">
        <v>105251</v>
      </c>
      <c r="B27443" t="s">
        <v>105252</v>
      </c>
      <c r="C27443" t="s">
        <v>147</v>
      </c>
      <c r="D27443" t="s">
        <v>105253</v>
      </c>
      <c r="E27443" t="s">
        <v>183</v>
      </c>
      <c r="F27443" t="s">
        <v>2919</v>
      </c>
      <c r="G27443" t="s">
        <v>5569</v>
      </c>
      <c r="H27443">
        <v>0</v>
      </c>
      <c r="I27443">
        <v>0</v>
      </c>
      <c r="J27443">
        <v>0</v>
      </c>
      <c r="K27443" t="s">
        <v>105254</v>
      </c>
    </row>
    <row r="27444" spans="1:11" x14ac:dyDescent="0.3">
      <c r="A27444" t="s">
        <v>105255</v>
      </c>
      <c r="B27444" t="s">
        <v>105256</v>
      </c>
      <c r="C27444" t="s">
        <v>20</v>
      </c>
      <c r="D27444" t="s">
        <v>105257</v>
      </c>
      <c r="E27444" t="s">
        <v>22</v>
      </c>
      <c r="F27444" t="s">
        <v>16</v>
      </c>
      <c r="G27444" t="s">
        <v>2542</v>
      </c>
      <c r="H27444">
        <v>0</v>
      </c>
      <c r="I27444">
        <v>0</v>
      </c>
      <c r="J27444">
        <v>0</v>
      </c>
      <c r="K27444" t="s">
        <v>105258</v>
      </c>
    </row>
    <row r="27445" spans="1:11" x14ac:dyDescent="0.3">
      <c r="A27445" t="s">
        <v>105259</v>
      </c>
      <c r="B27445" t="s">
        <v>105260</v>
      </c>
      <c r="C27445" t="s">
        <v>558</v>
      </c>
      <c r="D27445" t="s">
        <v>105261</v>
      </c>
      <c r="E27445" t="s">
        <v>1472</v>
      </c>
      <c r="F27445" t="s">
        <v>16</v>
      </c>
      <c r="G27445" t="s">
        <v>18171</v>
      </c>
      <c r="H27445">
        <v>0</v>
      </c>
      <c r="I27445">
        <v>0</v>
      </c>
      <c r="J27445">
        <v>0</v>
      </c>
      <c r="K27445" t="s">
        <v>105262</v>
      </c>
    </row>
    <row r="27446" spans="1:11" x14ac:dyDescent="0.3">
      <c r="A27446" t="s">
        <v>105263</v>
      </c>
      <c r="C27446" t="s">
        <v>558</v>
      </c>
      <c r="D27446" t="s">
        <v>105264</v>
      </c>
      <c r="E27446" t="s">
        <v>1472</v>
      </c>
      <c r="F27446" t="s">
        <v>16</v>
      </c>
      <c r="G27446" t="s">
        <v>42</v>
      </c>
      <c r="H27446">
        <v>0</v>
      </c>
      <c r="I27446">
        <v>0</v>
      </c>
      <c r="J27446">
        <v>0</v>
      </c>
      <c r="K27446" t="s">
        <v>105265</v>
      </c>
    </row>
    <row r="27447" spans="1:11" x14ac:dyDescent="0.3">
      <c r="A27447" t="s">
        <v>105266</v>
      </c>
      <c r="C27447" t="s">
        <v>147</v>
      </c>
      <c r="D27447" t="s">
        <v>105267</v>
      </c>
      <c r="E27447" t="s">
        <v>183</v>
      </c>
      <c r="F27447" t="s">
        <v>16</v>
      </c>
      <c r="G27447" t="s">
        <v>10527</v>
      </c>
      <c r="H27447">
        <v>0</v>
      </c>
      <c r="I27447">
        <v>0</v>
      </c>
      <c r="J27447">
        <v>0</v>
      </c>
      <c r="K27447" t="s">
        <v>105268</v>
      </c>
    </row>
    <row r="27448" spans="1:11" x14ac:dyDescent="0.3">
      <c r="A27448" t="s">
        <v>105269</v>
      </c>
      <c r="C27448" t="s">
        <v>147</v>
      </c>
      <c r="D27448" t="s">
        <v>105270</v>
      </c>
      <c r="E27448" t="s">
        <v>183</v>
      </c>
      <c r="F27448" t="s">
        <v>4696</v>
      </c>
      <c r="G27448" t="s">
        <v>42</v>
      </c>
      <c r="H27448">
        <v>0</v>
      </c>
      <c r="I27448">
        <v>0</v>
      </c>
      <c r="J27448">
        <v>0</v>
      </c>
      <c r="K27448" t="s">
        <v>105271</v>
      </c>
    </row>
    <row r="27449" spans="1:11" x14ac:dyDescent="0.3">
      <c r="A27449" t="s">
        <v>105272</v>
      </c>
      <c r="B27449" t="s">
        <v>105273</v>
      </c>
      <c r="C27449" t="s">
        <v>147</v>
      </c>
      <c r="D27449" t="s">
        <v>105274</v>
      </c>
      <c r="E27449" t="s">
        <v>183</v>
      </c>
      <c r="F27449" t="s">
        <v>9786</v>
      </c>
      <c r="G27449" t="s">
        <v>42</v>
      </c>
      <c r="H27449">
        <v>0</v>
      </c>
      <c r="I27449">
        <v>0</v>
      </c>
      <c r="J27449">
        <v>0</v>
      </c>
      <c r="K27449" t="s">
        <v>105275</v>
      </c>
    </row>
    <row r="27450" spans="1:11" x14ac:dyDescent="0.3">
      <c r="A27450" t="s">
        <v>105276</v>
      </c>
      <c r="C27450" t="s">
        <v>147</v>
      </c>
      <c r="D27450" t="s">
        <v>105277</v>
      </c>
      <c r="E27450" t="s">
        <v>183</v>
      </c>
      <c r="F27450" t="s">
        <v>10905</v>
      </c>
      <c r="G27450" t="s">
        <v>42</v>
      </c>
      <c r="H27450">
        <v>0</v>
      </c>
      <c r="I27450">
        <v>0</v>
      </c>
      <c r="J27450">
        <v>0</v>
      </c>
      <c r="K27450" t="s">
        <v>105278</v>
      </c>
    </row>
    <row r="27451" spans="1:11" x14ac:dyDescent="0.3">
      <c r="A27451" t="s">
        <v>105279</v>
      </c>
      <c r="B27451" t="s">
        <v>105280</v>
      </c>
      <c r="C27451" t="s">
        <v>147</v>
      </c>
      <c r="D27451" t="s">
        <v>105281</v>
      </c>
      <c r="E27451" t="s">
        <v>183</v>
      </c>
      <c r="F27451" t="s">
        <v>1723</v>
      </c>
      <c r="G27451" t="s">
        <v>42</v>
      </c>
      <c r="H27451">
        <v>0</v>
      </c>
      <c r="I27451">
        <v>0</v>
      </c>
      <c r="J27451">
        <v>0</v>
      </c>
      <c r="K27451" t="s">
        <v>105282</v>
      </c>
    </row>
    <row r="27452" spans="1:11" x14ac:dyDescent="0.3">
      <c r="A27452" t="s">
        <v>105283</v>
      </c>
      <c r="B27452" t="s">
        <v>105284</v>
      </c>
      <c r="C27452" t="s">
        <v>147</v>
      </c>
      <c r="D27452" t="s">
        <v>105285</v>
      </c>
      <c r="E27452" t="s">
        <v>183</v>
      </c>
      <c r="F27452" t="s">
        <v>2454</v>
      </c>
      <c r="G27452" t="s">
        <v>42</v>
      </c>
      <c r="H27452">
        <v>0</v>
      </c>
      <c r="I27452">
        <v>0</v>
      </c>
      <c r="J27452">
        <v>0</v>
      </c>
      <c r="K27452" t="s">
        <v>105286</v>
      </c>
    </row>
    <row r="27453" spans="1:11" x14ac:dyDescent="0.3">
      <c r="A27453" t="s">
        <v>105287</v>
      </c>
      <c r="B27453" t="s">
        <v>101087</v>
      </c>
      <c r="C27453" t="s">
        <v>147</v>
      </c>
      <c r="D27453" t="s">
        <v>105288</v>
      </c>
      <c r="E27453" t="s">
        <v>183</v>
      </c>
      <c r="F27453" t="s">
        <v>3249</v>
      </c>
      <c r="G27453" t="s">
        <v>42</v>
      </c>
      <c r="H27453">
        <v>0</v>
      </c>
      <c r="I27453">
        <v>0</v>
      </c>
      <c r="J27453">
        <v>0</v>
      </c>
      <c r="K27453" t="s">
        <v>105289</v>
      </c>
    </row>
    <row r="27454" spans="1:11" x14ac:dyDescent="0.3">
      <c r="A27454" t="s">
        <v>105290</v>
      </c>
      <c r="B27454" t="s">
        <v>105291</v>
      </c>
      <c r="C27454" t="s">
        <v>147</v>
      </c>
      <c r="D27454" t="s">
        <v>105292</v>
      </c>
      <c r="E27454" t="s">
        <v>183</v>
      </c>
      <c r="F27454" t="s">
        <v>4373</v>
      </c>
      <c r="G27454" t="s">
        <v>42</v>
      </c>
      <c r="H27454">
        <v>0</v>
      </c>
      <c r="I27454">
        <v>0</v>
      </c>
      <c r="J27454">
        <v>0</v>
      </c>
      <c r="K27454" t="s">
        <v>105293</v>
      </c>
    </row>
    <row r="27455" spans="1:11" x14ac:dyDescent="0.3">
      <c r="A27455" t="s">
        <v>105294</v>
      </c>
      <c r="B27455" t="s">
        <v>105295</v>
      </c>
      <c r="C27455" t="s">
        <v>27</v>
      </c>
      <c r="D27455" t="s">
        <v>105296</v>
      </c>
      <c r="E27455" t="s">
        <v>29</v>
      </c>
      <c r="F27455" t="s">
        <v>41</v>
      </c>
      <c r="G27455" t="s">
        <v>42</v>
      </c>
      <c r="H27455">
        <v>0</v>
      </c>
      <c r="I27455">
        <v>0</v>
      </c>
      <c r="J27455">
        <v>0</v>
      </c>
      <c r="K27455" t="s">
        <v>105297</v>
      </c>
    </row>
    <row r="27456" spans="1:11" x14ac:dyDescent="0.3">
      <c r="A27456" t="s">
        <v>105298</v>
      </c>
      <c r="C27456" t="s">
        <v>147</v>
      </c>
      <c r="D27456" t="s">
        <v>105299</v>
      </c>
      <c r="E27456" t="s">
        <v>183</v>
      </c>
      <c r="F27456" t="s">
        <v>13392</v>
      </c>
      <c r="G27456" t="s">
        <v>42</v>
      </c>
      <c r="H27456">
        <v>0</v>
      </c>
      <c r="I27456">
        <v>0</v>
      </c>
      <c r="J27456">
        <v>0</v>
      </c>
      <c r="K27456" t="s">
        <v>105300</v>
      </c>
    </row>
    <row r="27457" spans="1:11" x14ac:dyDescent="0.3">
      <c r="A27457" t="s">
        <v>105301</v>
      </c>
      <c r="B27457" t="s">
        <v>105302</v>
      </c>
      <c r="C27457" t="s">
        <v>27</v>
      </c>
      <c r="D27457" t="s">
        <v>105303</v>
      </c>
      <c r="E27457" t="s">
        <v>99661</v>
      </c>
      <c r="F27457" t="s">
        <v>16</v>
      </c>
      <c r="G27457" t="s">
        <v>311</v>
      </c>
      <c r="H27457">
        <v>0</v>
      </c>
      <c r="I27457">
        <v>0</v>
      </c>
      <c r="J27457">
        <v>0</v>
      </c>
      <c r="K27457" t="s">
        <v>105304</v>
      </c>
    </row>
    <row r="27458" spans="1:11" x14ac:dyDescent="0.3">
      <c r="A27458" t="s">
        <v>105305</v>
      </c>
      <c r="B27458" t="s">
        <v>105306</v>
      </c>
      <c r="C27458" t="s">
        <v>147</v>
      </c>
      <c r="D27458" t="s">
        <v>105307</v>
      </c>
      <c r="E27458" t="s">
        <v>183</v>
      </c>
      <c r="F27458" t="s">
        <v>21100</v>
      </c>
      <c r="G27458" t="s">
        <v>42</v>
      </c>
      <c r="H27458">
        <v>0</v>
      </c>
      <c r="I27458">
        <v>0</v>
      </c>
      <c r="J27458">
        <v>0</v>
      </c>
      <c r="K27458" t="s">
        <v>105308</v>
      </c>
    </row>
    <row r="27459" spans="1:11" x14ac:dyDescent="0.3">
      <c r="A27459" t="s">
        <v>105309</v>
      </c>
      <c r="C27459" t="s">
        <v>147</v>
      </c>
      <c r="D27459" t="s">
        <v>105310</v>
      </c>
      <c r="E27459" t="s">
        <v>183</v>
      </c>
      <c r="F27459" t="s">
        <v>13955</v>
      </c>
      <c r="G27459" t="s">
        <v>42</v>
      </c>
      <c r="H27459">
        <v>0</v>
      </c>
      <c r="I27459">
        <v>0</v>
      </c>
      <c r="J27459">
        <v>0</v>
      </c>
      <c r="K27459" t="s">
        <v>105311</v>
      </c>
    </row>
    <row r="27460" spans="1:11" x14ac:dyDescent="0.3">
      <c r="A27460" t="s">
        <v>105312</v>
      </c>
      <c r="C27460" t="s">
        <v>147</v>
      </c>
      <c r="D27460" t="s">
        <v>105313</v>
      </c>
      <c r="E27460" t="s">
        <v>183</v>
      </c>
      <c r="F27460" t="s">
        <v>5340</v>
      </c>
      <c r="G27460" t="s">
        <v>42</v>
      </c>
      <c r="H27460">
        <v>0</v>
      </c>
      <c r="I27460">
        <v>0</v>
      </c>
      <c r="J27460">
        <v>0</v>
      </c>
      <c r="K27460" t="s">
        <v>105314</v>
      </c>
    </row>
    <row r="27461" spans="1:11" x14ac:dyDescent="0.3">
      <c r="A27461" t="s">
        <v>105315</v>
      </c>
      <c r="B27461" t="s">
        <v>105316</v>
      </c>
      <c r="C27461" t="s">
        <v>558</v>
      </c>
      <c r="D27461" t="s">
        <v>105317</v>
      </c>
      <c r="E27461" t="s">
        <v>1472</v>
      </c>
      <c r="F27461" t="s">
        <v>716</v>
      </c>
      <c r="G27461" t="s">
        <v>13237</v>
      </c>
      <c r="H27461">
        <v>0</v>
      </c>
      <c r="I27461">
        <v>0</v>
      </c>
      <c r="J27461">
        <v>0</v>
      </c>
      <c r="K27461" t="s">
        <v>105318</v>
      </c>
    </row>
    <row r="27462" spans="1:11" x14ac:dyDescent="0.3">
      <c r="A27462" t="s">
        <v>105319</v>
      </c>
      <c r="C27462" t="s">
        <v>558</v>
      </c>
      <c r="D27462" t="s">
        <v>105320</v>
      </c>
      <c r="E27462" t="s">
        <v>1472</v>
      </c>
      <c r="F27462" t="s">
        <v>16</v>
      </c>
      <c r="G27462" t="s">
        <v>3945</v>
      </c>
      <c r="H27462">
        <v>0</v>
      </c>
      <c r="I27462">
        <v>0</v>
      </c>
      <c r="J27462">
        <v>0</v>
      </c>
      <c r="K27462" t="s">
        <v>105321</v>
      </c>
    </row>
    <row r="27463" spans="1:11" x14ac:dyDescent="0.3">
      <c r="A27463" t="s">
        <v>105322</v>
      </c>
      <c r="C27463" t="s">
        <v>27</v>
      </c>
      <c r="D27463" t="s">
        <v>105323</v>
      </c>
      <c r="E27463" t="s">
        <v>99661</v>
      </c>
      <c r="F27463" t="s">
        <v>16</v>
      </c>
      <c r="G27463" t="s">
        <v>12752</v>
      </c>
      <c r="H27463">
        <v>0</v>
      </c>
      <c r="I27463">
        <v>0</v>
      </c>
      <c r="J27463">
        <v>0</v>
      </c>
      <c r="K27463" t="s">
        <v>105324</v>
      </c>
    </row>
    <row r="27464" spans="1:11" x14ac:dyDescent="0.3">
      <c r="A27464" t="s">
        <v>105325</v>
      </c>
      <c r="B27464" t="s">
        <v>105326</v>
      </c>
      <c r="C27464" t="s">
        <v>20</v>
      </c>
      <c r="D27464" t="s">
        <v>105327</v>
      </c>
      <c r="E27464" t="s">
        <v>22</v>
      </c>
      <c r="F27464" t="s">
        <v>4959</v>
      </c>
      <c r="G27464" t="s">
        <v>42</v>
      </c>
      <c r="H27464">
        <v>0</v>
      </c>
      <c r="I27464">
        <v>0</v>
      </c>
      <c r="J27464">
        <v>0</v>
      </c>
      <c r="K27464" t="s">
        <v>105328</v>
      </c>
    </row>
    <row r="27465" spans="1:11" x14ac:dyDescent="0.3">
      <c r="A27465" t="s">
        <v>105329</v>
      </c>
      <c r="C27465" t="s">
        <v>147</v>
      </c>
      <c r="D27465" t="s">
        <v>105330</v>
      </c>
      <c r="E27465" t="s">
        <v>183</v>
      </c>
      <c r="F27465" t="s">
        <v>8059</v>
      </c>
      <c r="G27465" t="s">
        <v>42</v>
      </c>
      <c r="H27465">
        <v>0</v>
      </c>
      <c r="I27465">
        <v>0</v>
      </c>
      <c r="J27465">
        <v>0</v>
      </c>
      <c r="K27465" t="s">
        <v>105331</v>
      </c>
    </row>
    <row r="27466" spans="1:11" x14ac:dyDescent="0.3">
      <c r="A27466" t="s">
        <v>105332</v>
      </c>
      <c r="B27466" t="s">
        <v>22478</v>
      </c>
      <c r="C27466" t="s">
        <v>147</v>
      </c>
      <c r="D27466" t="s">
        <v>105333</v>
      </c>
      <c r="E27466" t="s">
        <v>183</v>
      </c>
      <c r="F27466" t="s">
        <v>15706</v>
      </c>
      <c r="G27466" t="s">
        <v>3987</v>
      </c>
      <c r="H27466">
        <v>0</v>
      </c>
      <c r="I27466">
        <v>0</v>
      </c>
      <c r="J27466">
        <v>0</v>
      </c>
      <c r="K27466" t="s">
        <v>105334</v>
      </c>
    </row>
    <row r="27467" spans="1:11" x14ac:dyDescent="0.3">
      <c r="A27467" t="s">
        <v>105335</v>
      </c>
      <c r="B27467" t="s">
        <v>105336</v>
      </c>
      <c r="C27467" t="s">
        <v>147</v>
      </c>
      <c r="D27467" t="s">
        <v>105337</v>
      </c>
      <c r="E27467" t="s">
        <v>183</v>
      </c>
      <c r="F27467" t="s">
        <v>17548</v>
      </c>
      <c r="G27467" t="s">
        <v>42</v>
      </c>
      <c r="H27467">
        <v>0</v>
      </c>
      <c r="I27467">
        <v>0</v>
      </c>
      <c r="J27467">
        <v>0</v>
      </c>
      <c r="K27467" t="s">
        <v>105338</v>
      </c>
    </row>
    <row r="27468" spans="1:11" x14ac:dyDescent="0.3">
      <c r="A27468" t="s">
        <v>105339</v>
      </c>
      <c r="B27468" t="s">
        <v>105340</v>
      </c>
      <c r="C27468" t="s">
        <v>27</v>
      </c>
      <c r="D27468" t="s">
        <v>105341</v>
      </c>
      <c r="E27468" t="s">
        <v>99661</v>
      </c>
      <c r="F27468" t="s">
        <v>3643</v>
      </c>
      <c r="G27468" t="s">
        <v>42</v>
      </c>
      <c r="H27468">
        <v>0</v>
      </c>
      <c r="I27468">
        <v>0</v>
      </c>
      <c r="J27468">
        <v>0</v>
      </c>
      <c r="K27468" t="s">
        <v>105342</v>
      </c>
    </row>
    <row r="27469" spans="1:11" x14ac:dyDescent="0.3">
      <c r="A27469" t="s">
        <v>105343</v>
      </c>
      <c r="B27469" t="s">
        <v>105344</v>
      </c>
      <c r="C27469" t="s">
        <v>20</v>
      </c>
      <c r="D27469" t="s">
        <v>105345</v>
      </c>
      <c r="E27469" t="s">
        <v>22</v>
      </c>
      <c r="F27469" t="s">
        <v>11456</v>
      </c>
      <c r="G27469" t="s">
        <v>42</v>
      </c>
      <c r="H27469">
        <v>0</v>
      </c>
      <c r="I27469">
        <v>0</v>
      </c>
      <c r="J27469">
        <v>0</v>
      </c>
      <c r="K27469" t="s">
        <v>105346</v>
      </c>
    </row>
    <row r="27470" spans="1:11" x14ac:dyDescent="0.3">
      <c r="A27470" t="s">
        <v>105347</v>
      </c>
      <c r="C27470" t="s">
        <v>147</v>
      </c>
      <c r="D27470" t="s">
        <v>105348</v>
      </c>
      <c r="E27470" t="s">
        <v>183</v>
      </c>
      <c r="F27470" t="s">
        <v>1886</v>
      </c>
      <c r="G27470" t="s">
        <v>42</v>
      </c>
      <c r="H27470">
        <v>0</v>
      </c>
      <c r="I27470">
        <v>0</v>
      </c>
      <c r="J27470">
        <v>0</v>
      </c>
      <c r="K27470" t="s">
        <v>105349</v>
      </c>
    </row>
    <row r="27471" spans="1:11" x14ac:dyDescent="0.3">
      <c r="A27471" t="s">
        <v>105350</v>
      </c>
      <c r="B27471" t="s">
        <v>105351</v>
      </c>
      <c r="C27471" t="s">
        <v>147</v>
      </c>
      <c r="D27471" t="s">
        <v>105352</v>
      </c>
      <c r="E27471" t="s">
        <v>183</v>
      </c>
      <c r="F27471" t="s">
        <v>7529</v>
      </c>
      <c r="G27471" t="s">
        <v>42</v>
      </c>
      <c r="H27471">
        <v>0</v>
      </c>
      <c r="I27471">
        <v>0</v>
      </c>
      <c r="J27471">
        <v>0</v>
      </c>
      <c r="K27471" t="s">
        <v>105353</v>
      </c>
    </row>
    <row r="27472" spans="1:11" x14ac:dyDescent="0.3">
      <c r="A27472" t="s">
        <v>105354</v>
      </c>
      <c r="B27472" t="s">
        <v>105355</v>
      </c>
      <c r="C27472" t="s">
        <v>20</v>
      </c>
      <c r="D27472" t="s">
        <v>105356</v>
      </c>
      <c r="E27472" t="s">
        <v>183</v>
      </c>
      <c r="F27472" t="s">
        <v>1247</v>
      </c>
      <c r="G27472" t="s">
        <v>42</v>
      </c>
      <c r="H27472">
        <v>0</v>
      </c>
      <c r="I27472">
        <v>0</v>
      </c>
      <c r="J27472">
        <v>0</v>
      </c>
      <c r="K27472" t="s">
        <v>105357</v>
      </c>
    </row>
    <row r="27473" spans="1:11" x14ac:dyDescent="0.3">
      <c r="A27473" t="s">
        <v>105358</v>
      </c>
      <c r="C27473" t="s">
        <v>147</v>
      </c>
      <c r="D27473" t="s">
        <v>105359</v>
      </c>
      <c r="E27473" t="s">
        <v>183</v>
      </c>
      <c r="F27473" t="s">
        <v>3196</v>
      </c>
      <c r="G27473" t="s">
        <v>42</v>
      </c>
      <c r="H27473">
        <v>0</v>
      </c>
      <c r="I27473">
        <v>0</v>
      </c>
      <c r="J27473">
        <v>0</v>
      </c>
      <c r="K27473" t="s">
        <v>105360</v>
      </c>
    </row>
    <row r="27474" spans="1:11" x14ac:dyDescent="0.3">
      <c r="A27474" t="s">
        <v>105361</v>
      </c>
      <c r="C27474" t="s">
        <v>27</v>
      </c>
      <c r="D27474" t="s">
        <v>105362</v>
      </c>
      <c r="E27474" t="s">
        <v>99661</v>
      </c>
      <c r="F27474" t="s">
        <v>16</v>
      </c>
      <c r="G27474" t="s">
        <v>16616</v>
      </c>
      <c r="H27474">
        <v>0</v>
      </c>
      <c r="I27474">
        <v>0</v>
      </c>
      <c r="J27474">
        <v>0</v>
      </c>
      <c r="K27474" t="s">
        <v>105363</v>
      </c>
    </row>
    <row r="27475" spans="1:11" x14ac:dyDescent="0.3">
      <c r="A27475" t="s">
        <v>105364</v>
      </c>
      <c r="C27475" t="s">
        <v>27</v>
      </c>
      <c r="D27475" t="s">
        <v>105365</v>
      </c>
      <c r="E27475" t="s">
        <v>99661</v>
      </c>
      <c r="F27475" t="s">
        <v>28710</v>
      </c>
      <c r="G27475" t="s">
        <v>42</v>
      </c>
      <c r="H27475">
        <v>0</v>
      </c>
      <c r="I27475">
        <v>0</v>
      </c>
      <c r="J27475">
        <v>0</v>
      </c>
      <c r="K27475" t="s">
        <v>105366</v>
      </c>
    </row>
    <row r="27476" spans="1:11" x14ac:dyDescent="0.3">
      <c r="A27476" t="s">
        <v>105367</v>
      </c>
      <c r="B27476" t="s">
        <v>105368</v>
      </c>
      <c r="C27476" t="s">
        <v>27</v>
      </c>
      <c r="D27476" t="s">
        <v>105369</v>
      </c>
      <c r="E27476" t="s">
        <v>99661</v>
      </c>
      <c r="F27476" t="s">
        <v>3310</v>
      </c>
      <c r="G27476" t="s">
        <v>42</v>
      </c>
      <c r="H27476">
        <v>0</v>
      </c>
      <c r="I27476">
        <v>0</v>
      </c>
      <c r="J27476">
        <v>0</v>
      </c>
      <c r="K27476" t="s">
        <v>105370</v>
      </c>
    </row>
    <row r="27477" spans="1:11" x14ac:dyDescent="0.3">
      <c r="A27477" t="s">
        <v>105371</v>
      </c>
      <c r="B27477" t="s">
        <v>15577</v>
      </c>
      <c r="C27477" t="s">
        <v>27</v>
      </c>
      <c r="D27477" t="s">
        <v>105372</v>
      </c>
      <c r="E27477" t="s">
        <v>99661</v>
      </c>
      <c r="F27477" t="s">
        <v>4643</v>
      </c>
      <c r="G27477" t="s">
        <v>42</v>
      </c>
      <c r="H27477">
        <v>0</v>
      </c>
      <c r="I27477">
        <v>0</v>
      </c>
      <c r="J27477">
        <v>0</v>
      </c>
      <c r="K27477" t="s">
        <v>105373</v>
      </c>
    </row>
    <row r="27478" spans="1:11" x14ac:dyDescent="0.3">
      <c r="A27478" t="s">
        <v>105374</v>
      </c>
      <c r="B27478" t="s">
        <v>105375</v>
      </c>
      <c r="C27478" t="s">
        <v>27</v>
      </c>
      <c r="D27478" t="s">
        <v>105376</v>
      </c>
      <c r="E27478" t="s">
        <v>29</v>
      </c>
      <c r="F27478" t="s">
        <v>41</v>
      </c>
      <c r="G27478" t="s">
        <v>42</v>
      </c>
      <c r="H27478">
        <v>0</v>
      </c>
      <c r="I27478">
        <v>0</v>
      </c>
      <c r="J27478">
        <v>0</v>
      </c>
      <c r="K27478" t="s">
        <v>105377</v>
      </c>
    </row>
    <row r="27479" spans="1:11" x14ac:dyDescent="0.3">
      <c r="A27479" t="s">
        <v>105378</v>
      </c>
      <c r="B27479" t="s">
        <v>105379</v>
      </c>
      <c r="C27479" t="s">
        <v>27</v>
      </c>
      <c r="D27479" t="s">
        <v>105380</v>
      </c>
      <c r="E27479" t="s">
        <v>29</v>
      </c>
      <c r="F27479" t="s">
        <v>41</v>
      </c>
      <c r="G27479" t="s">
        <v>42</v>
      </c>
      <c r="H27479">
        <v>0</v>
      </c>
      <c r="I27479">
        <v>0</v>
      </c>
      <c r="J27479">
        <v>0</v>
      </c>
      <c r="K27479" t="s">
        <v>105381</v>
      </c>
    </row>
    <row r="27480" spans="1:11" x14ac:dyDescent="0.3">
      <c r="A27480" t="s">
        <v>105382</v>
      </c>
      <c r="B27480" t="s">
        <v>105383</v>
      </c>
      <c r="C27480" t="s">
        <v>147</v>
      </c>
      <c r="D27480" t="s">
        <v>105384</v>
      </c>
      <c r="E27480" t="s">
        <v>183</v>
      </c>
      <c r="F27480" t="s">
        <v>1518</v>
      </c>
      <c r="G27480" t="s">
        <v>42</v>
      </c>
      <c r="H27480">
        <v>0</v>
      </c>
      <c r="I27480">
        <v>0</v>
      </c>
      <c r="J27480">
        <v>0</v>
      </c>
      <c r="K27480" t="s">
        <v>105385</v>
      </c>
    </row>
    <row r="27481" spans="1:11" x14ac:dyDescent="0.3">
      <c r="A27481" t="s">
        <v>105386</v>
      </c>
      <c r="B27481" t="s">
        <v>105387</v>
      </c>
      <c r="C27481" t="s">
        <v>20</v>
      </c>
      <c r="D27481" t="s">
        <v>105388</v>
      </c>
      <c r="E27481" t="s">
        <v>62177</v>
      </c>
      <c r="F27481" t="s">
        <v>2892</v>
      </c>
      <c r="G27481" t="s">
        <v>8877</v>
      </c>
      <c r="H27481">
        <v>0</v>
      </c>
      <c r="I27481">
        <v>0</v>
      </c>
      <c r="J27481">
        <v>0</v>
      </c>
      <c r="K27481" t="s">
        <v>105389</v>
      </c>
    </row>
    <row r="27482" spans="1:11" x14ac:dyDescent="0.3">
      <c r="A27482" t="s">
        <v>105390</v>
      </c>
      <c r="B27482" t="s">
        <v>105391</v>
      </c>
      <c r="C27482" t="s">
        <v>558</v>
      </c>
      <c r="D27482" t="s">
        <v>105392</v>
      </c>
      <c r="E27482" t="s">
        <v>1472</v>
      </c>
      <c r="F27482" t="s">
        <v>16</v>
      </c>
      <c r="G27482" t="s">
        <v>14304</v>
      </c>
      <c r="H27482">
        <v>0</v>
      </c>
      <c r="I27482">
        <v>0</v>
      </c>
      <c r="J27482">
        <v>0</v>
      </c>
      <c r="K27482" t="s">
        <v>105393</v>
      </c>
    </row>
    <row r="27483" spans="1:11" x14ac:dyDescent="0.3">
      <c r="A27483" t="s">
        <v>105394</v>
      </c>
      <c r="C27483" t="s">
        <v>558</v>
      </c>
      <c r="D27483" t="s">
        <v>105395</v>
      </c>
      <c r="E27483" t="s">
        <v>1692</v>
      </c>
      <c r="F27483" t="s">
        <v>11456</v>
      </c>
      <c r="G27483" t="s">
        <v>42</v>
      </c>
      <c r="H27483">
        <v>0</v>
      </c>
      <c r="I27483">
        <v>0</v>
      </c>
      <c r="J27483">
        <v>0</v>
      </c>
      <c r="K27483" t="s">
        <v>105396</v>
      </c>
    </row>
    <row r="27484" spans="1:11" x14ac:dyDescent="0.3">
      <c r="A27484" t="s">
        <v>105397</v>
      </c>
      <c r="B27484" t="s">
        <v>105398</v>
      </c>
      <c r="C27484" t="s">
        <v>147</v>
      </c>
      <c r="D27484" t="s">
        <v>105399</v>
      </c>
      <c r="E27484" t="s">
        <v>183</v>
      </c>
      <c r="F27484" t="s">
        <v>2313</v>
      </c>
      <c r="G27484" t="s">
        <v>42</v>
      </c>
      <c r="H27484">
        <v>0</v>
      </c>
      <c r="I27484">
        <v>0</v>
      </c>
      <c r="J27484">
        <v>0</v>
      </c>
      <c r="K27484" t="s">
        <v>105400</v>
      </c>
    </row>
    <row r="27485" spans="1:11" x14ac:dyDescent="0.3">
      <c r="A27485" t="s">
        <v>105401</v>
      </c>
      <c r="B27485" t="s">
        <v>105402</v>
      </c>
      <c r="C27485" t="s">
        <v>558</v>
      </c>
      <c r="D27485" t="s">
        <v>105403</v>
      </c>
      <c r="E27485" t="s">
        <v>1472</v>
      </c>
      <c r="F27485" t="s">
        <v>1590</v>
      </c>
      <c r="G27485" t="s">
        <v>42</v>
      </c>
      <c r="H27485">
        <v>0</v>
      </c>
      <c r="I27485">
        <v>0</v>
      </c>
      <c r="J27485">
        <v>0</v>
      </c>
      <c r="K27485" t="s">
        <v>105404</v>
      </c>
    </row>
    <row r="27486" spans="1:11" x14ac:dyDescent="0.3">
      <c r="A27486" t="s">
        <v>105405</v>
      </c>
      <c r="B27486" t="s">
        <v>105406</v>
      </c>
      <c r="C27486" t="s">
        <v>27</v>
      </c>
      <c r="D27486" t="s">
        <v>105407</v>
      </c>
      <c r="E27486" t="s">
        <v>99661</v>
      </c>
      <c r="F27486" t="s">
        <v>1947</v>
      </c>
      <c r="G27486" t="s">
        <v>42</v>
      </c>
      <c r="H27486">
        <v>0</v>
      </c>
      <c r="I27486">
        <v>0</v>
      </c>
      <c r="J27486">
        <v>0</v>
      </c>
      <c r="K27486" t="s">
        <v>105408</v>
      </c>
    </row>
    <row r="27487" spans="1:11" x14ac:dyDescent="0.3">
      <c r="A27487" t="s">
        <v>105409</v>
      </c>
      <c r="B27487" t="s">
        <v>105410</v>
      </c>
      <c r="C27487" t="s">
        <v>20</v>
      </c>
      <c r="D27487" t="s">
        <v>105411</v>
      </c>
      <c r="E27487" t="s">
        <v>62177</v>
      </c>
      <c r="F27487" t="s">
        <v>9182</v>
      </c>
      <c r="G27487" t="s">
        <v>42</v>
      </c>
      <c r="H27487">
        <v>0</v>
      </c>
      <c r="I27487">
        <v>0</v>
      </c>
      <c r="J27487">
        <v>0</v>
      </c>
      <c r="K27487" t="s">
        <v>105412</v>
      </c>
    </row>
    <row r="27488" spans="1:11" x14ac:dyDescent="0.3">
      <c r="A27488" t="s">
        <v>105413</v>
      </c>
      <c r="C27488" t="s">
        <v>20</v>
      </c>
      <c r="D27488" t="s">
        <v>105414</v>
      </c>
      <c r="E27488" t="s">
        <v>62177</v>
      </c>
      <c r="F27488" t="s">
        <v>2361</v>
      </c>
      <c r="G27488" t="s">
        <v>42</v>
      </c>
      <c r="H27488">
        <v>0</v>
      </c>
      <c r="I27488">
        <v>0</v>
      </c>
      <c r="J27488">
        <v>0</v>
      </c>
      <c r="K27488" t="s">
        <v>105415</v>
      </c>
    </row>
    <row r="27489" spans="1:11" x14ac:dyDescent="0.3">
      <c r="A27489" t="s">
        <v>105416</v>
      </c>
      <c r="B27489" t="s">
        <v>105417</v>
      </c>
      <c r="C27489" t="s">
        <v>20</v>
      </c>
      <c r="D27489" t="s">
        <v>105418</v>
      </c>
      <c r="E27489" t="s">
        <v>22</v>
      </c>
      <c r="F27489" t="s">
        <v>2454</v>
      </c>
      <c r="G27489" t="s">
        <v>42</v>
      </c>
      <c r="H27489">
        <v>0</v>
      </c>
      <c r="I27489">
        <v>0</v>
      </c>
      <c r="J27489">
        <v>0</v>
      </c>
      <c r="K27489" t="s">
        <v>105419</v>
      </c>
    </row>
    <row r="27490" spans="1:11" x14ac:dyDescent="0.3">
      <c r="A27490" t="s">
        <v>105420</v>
      </c>
      <c r="B27490" t="s">
        <v>105421</v>
      </c>
      <c r="C27490" t="s">
        <v>20</v>
      </c>
      <c r="D27490" t="s">
        <v>105422</v>
      </c>
      <c r="E27490" t="s">
        <v>62177</v>
      </c>
      <c r="F27490" t="s">
        <v>16012</v>
      </c>
      <c r="G27490" t="s">
        <v>42</v>
      </c>
      <c r="H27490">
        <v>0</v>
      </c>
      <c r="I27490">
        <v>0</v>
      </c>
      <c r="J27490">
        <v>0</v>
      </c>
      <c r="K27490" t="s">
        <v>105423</v>
      </c>
    </row>
    <row r="27491" spans="1:11" x14ac:dyDescent="0.3">
      <c r="A27491" t="s">
        <v>105424</v>
      </c>
      <c r="B27491" t="s">
        <v>105425</v>
      </c>
      <c r="C27491" t="s">
        <v>27</v>
      </c>
      <c r="D27491" t="s">
        <v>105426</v>
      </c>
      <c r="E27491" t="s">
        <v>99661</v>
      </c>
      <c r="F27491" t="s">
        <v>21286</v>
      </c>
      <c r="G27491" t="s">
        <v>42</v>
      </c>
      <c r="H27491">
        <v>0</v>
      </c>
      <c r="I27491">
        <v>0</v>
      </c>
      <c r="J27491">
        <v>0</v>
      </c>
      <c r="K27491" t="s">
        <v>105427</v>
      </c>
    </row>
    <row r="27492" spans="1:11" x14ac:dyDescent="0.3">
      <c r="A27492" t="s">
        <v>105428</v>
      </c>
      <c r="C27492" t="s">
        <v>558</v>
      </c>
      <c r="D27492" t="s">
        <v>105429</v>
      </c>
      <c r="E27492" t="s">
        <v>1472</v>
      </c>
      <c r="F27492" t="s">
        <v>16</v>
      </c>
      <c r="G27492" t="s">
        <v>26736</v>
      </c>
      <c r="H27492">
        <v>0</v>
      </c>
      <c r="I27492">
        <v>0</v>
      </c>
      <c r="J27492">
        <v>0</v>
      </c>
      <c r="K27492" t="s">
        <v>105430</v>
      </c>
    </row>
    <row r="27493" spans="1:11" x14ac:dyDescent="0.3">
      <c r="A27493" t="s">
        <v>105431</v>
      </c>
      <c r="B27493" t="s">
        <v>105432</v>
      </c>
      <c r="C27493" t="s">
        <v>558</v>
      </c>
      <c r="D27493" t="s">
        <v>105433</v>
      </c>
      <c r="E27493" t="s">
        <v>1472</v>
      </c>
      <c r="F27493" t="s">
        <v>16</v>
      </c>
      <c r="G27493" t="s">
        <v>4712</v>
      </c>
      <c r="H27493">
        <v>0</v>
      </c>
      <c r="I27493">
        <v>0</v>
      </c>
      <c r="J27493">
        <v>0</v>
      </c>
      <c r="K27493" t="s">
        <v>105434</v>
      </c>
    </row>
    <row r="27494" spans="1:11" x14ac:dyDescent="0.3">
      <c r="A27494" t="s">
        <v>105435</v>
      </c>
      <c r="B27494" t="s">
        <v>105436</v>
      </c>
      <c r="C27494" t="s">
        <v>27</v>
      </c>
      <c r="D27494" t="s">
        <v>105437</v>
      </c>
      <c r="E27494" t="s">
        <v>99661</v>
      </c>
      <c r="F27494" t="s">
        <v>16</v>
      </c>
      <c r="G27494" t="s">
        <v>18522</v>
      </c>
      <c r="H27494">
        <v>0</v>
      </c>
      <c r="I27494">
        <v>0</v>
      </c>
      <c r="J27494">
        <v>0</v>
      </c>
      <c r="K27494" t="s">
        <v>105438</v>
      </c>
    </row>
    <row r="27495" spans="1:11" x14ac:dyDescent="0.3">
      <c r="A27495" t="s">
        <v>105439</v>
      </c>
      <c r="C27495" t="s">
        <v>558</v>
      </c>
      <c r="D27495" t="s">
        <v>105440</v>
      </c>
      <c r="E27495" t="s">
        <v>1472</v>
      </c>
      <c r="F27495" t="s">
        <v>16</v>
      </c>
      <c r="G27495" t="s">
        <v>782</v>
      </c>
      <c r="H27495">
        <v>0</v>
      </c>
      <c r="I27495">
        <v>0</v>
      </c>
      <c r="J27495">
        <v>0</v>
      </c>
      <c r="K27495" t="s">
        <v>105441</v>
      </c>
    </row>
    <row r="27496" spans="1:11" x14ac:dyDescent="0.3">
      <c r="A27496" t="s">
        <v>105442</v>
      </c>
      <c r="B27496" t="s">
        <v>105443</v>
      </c>
      <c r="C27496" t="s">
        <v>558</v>
      </c>
      <c r="D27496" t="s">
        <v>105444</v>
      </c>
      <c r="E27496" t="s">
        <v>1472</v>
      </c>
      <c r="F27496" t="s">
        <v>16</v>
      </c>
      <c r="G27496" t="s">
        <v>7717</v>
      </c>
      <c r="H27496">
        <v>0</v>
      </c>
      <c r="I27496">
        <v>0</v>
      </c>
      <c r="J27496">
        <v>0</v>
      </c>
      <c r="K27496" t="s">
        <v>105445</v>
      </c>
    </row>
    <row r="27497" spans="1:11" x14ac:dyDescent="0.3">
      <c r="A27497" t="s">
        <v>105446</v>
      </c>
      <c r="C27497" t="s">
        <v>27</v>
      </c>
      <c r="D27497" t="s">
        <v>105447</v>
      </c>
      <c r="E27497" t="s">
        <v>99661</v>
      </c>
      <c r="F27497" t="s">
        <v>16</v>
      </c>
      <c r="G27497" t="s">
        <v>17259</v>
      </c>
      <c r="H27497">
        <v>0</v>
      </c>
      <c r="I27497">
        <v>0</v>
      </c>
      <c r="J27497">
        <v>0</v>
      </c>
      <c r="K27497" t="s">
        <v>105448</v>
      </c>
    </row>
    <row r="27498" spans="1:11" x14ac:dyDescent="0.3">
      <c r="A27498" t="s">
        <v>105449</v>
      </c>
      <c r="B27498" t="s">
        <v>105450</v>
      </c>
      <c r="C27498" t="s">
        <v>13</v>
      </c>
      <c r="D27498" t="s">
        <v>105451</v>
      </c>
      <c r="E27498" t="s">
        <v>104779</v>
      </c>
      <c r="F27498" t="s">
        <v>16</v>
      </c>
      <c r="G27498" t="s">
        <v>922</v>
      </c>
      <c r="H27498">
        <v>0</v>
      </c>
      <c r="I27498">
        <v>0</v>
      </c>
      <c r="J27498">
        <v>0</v>
      </c>
      <c r="K27498" t="s">
        <v>105452</v>
      </c>
    </row>
    <row r="27499" spans="1:11" x14ac:dyDescent="0.3">
      <c r="A27499" t="s">
        <v>105453</v>
      </c>
      <c r="B27499" t="s">
        <v>105454</v>
      </c>
      <c r="C27499" t="s">
        <v>20</v>
      </c>
      <c r="D27499" t="s">
        <v>105455</v>
      </c>
      <c r="E27499" t="s">
        <v>22</v>
      </c>
      <c r="F27499" t="s">
        <v>1247</v>
      </c>
      <c r="G27499" t="s">
        <v>42</v>
      </c>
      <c r="H27499">
        <v>0</v>
      </c>
      <c r="I27499">
        <v>0</v>
      </c>
      <c r="J27499">
        <v>0</v>
      </c>
      <c r="K27499" t="s">
        <v>105456</v>
      </c>
    </row>
    <row r="27500" spans="1:11" x14ac:dyDescent="0.3">
      <c r="A27500" t="s">
        <v>105457</v>
      </c>
      <c r="B27500" t="s">
        <v>105458</v>
      </c>
      <c r="C27500" t="s">
        <v>27</v>
      </c>
      <c r="D27500" t="s">
        <v>105459</v>
      </c>
      <c r="E27500" t="s">
        <v>99661</v>
      </c>
      <c r="F27500" t="s">
        <v>16</v>
      </c>
      <c r="G27500" t="s">
        <v>1710</v>
      </c>
      <c r="H27500">
        <v>0</v>
      </c>
      <c r="I27500">
        <v>0</v>
      </c>
      <c r="J27500">
        <v>0</v>
      </c>
      <c r="K27500" t="s">
        <v>105460</v>
      </c>
    </row>
    <row r="27501" spans="1:11" x14ac:dyDescent="0.3">
      <c r="A27501" t="s">
        <v>105461</v>
      </c>
      <c r="C27501" t="s">
        <v>558</v>
      </c>
      <c r="D27501" t="s">
        <v>105462</v>
      </c>
      <c r="E27501" t="s">
        <v>630</v>
      </c>
      <c r="F27501" t="s">
        <v>16</v>
      </c>
      <c r="G27501" t="s">
        <v>17224</v>
      </c>
      <c r="H27501">
        <v>0</v>
      </c>
      <c r="I27501">
        <v>0</v>
      </c>
      <c r="J27501">
        <v>0</v>
      </c>
      <c r="K27501" t="s">
        <v>105463</v>
      </c>
    </row>
    <row r="27502" spans="1:11" x14ac:dyDescent="0.3">
      <c r="A27502" t="s">
        <v>105464</v>
      </c>
      <c r="B27502" t="s">
        <v>105465</v>
      </c>
      <c r="C27502" t="s">
        <v>27</v>
      </c>
      <c r="D27502" t="s">
        <v>105466</v>
      </c>
      <c r="E27502" t="s">
        <v>99661</v>
      </c>
      <c r="F27502" t="s">
        <v>707</v>
      </c>
      <c r="G27502" t="s">
        <v>42</v>
      </c>
      <c r="H27502">
        <v>0</v>
      </c>
      <c r="I27502">
        <v>0</v>
      </c>
      <c r="J27502">
        <v>0</v>
      </c>
      <c r="K27502" t="s">
        <v>105467</v>
      </c>
    </row>
    <row r="27503" spans="1:11" x14ac:dyDescent="0.3">
      <c r="A27503" t="s">
        <v>105468</v>
      </c>
      <c r="B27503" t="s">
        <v>105469</v>
      </c>
      <c r="C27503" t="s">
        <v>27</v>
      </c>
      <c r="D27503" t="s">
        <v>105470</v>
      </c>
      <c r="E27503" t="s">
        <v>99661</v>
      </c>
      <c r="F27503" t="s">
        <v>9405</v>
      </c>
      <c r="G27503" t="s">
        <v>42</v>
      </c>
      <c r="H27503">
        <v>0</v>
      </c>
      <c r="I27503">
        <v>0</v>
      </c>
      <c r="J27503">
        <v>0</v>
      </c>
      <c r="K27503" t="s">
        <v>105471</v>
      </c>
    </row>
    <row r="27504" spans="1:11" x14ac:dyDescent="0.3">
      <c r="A27504" t="s">
        <v>105472</v>
      </c>
      <c r="B27504" t="s">
        <v>105473</v>
      </c>
      <c r="C27504" t="s">
        <v>27</v>
      </c>
      <c r="D27504" t="s">
        <v>105474</v>
      </c>
      <c r="E27504" t="s">
        <v>99661</v>
      </c>
      <c r="F27504" t="s">
        <v>5326</v>
      </c>
      <c r="G27504" t="s">
        <v>7717</v>
      </c>
      <c r="H27504">
        <v>0</v>
      </c>
      <c r="I27504">
        <v>0</v>
      </c>
      <c r="J27504">
        <v>0</v>
      </c>
      <c r="K27504" t="s">
        <v>105475</v>
      </c>
    </row>
    <row r="27505" spans="1:11" x14ac:dyDescent="0.3">
      <c r="A27505" t="s">
        <v>105476</v>
      </c>
      <c r="B27505" t="s">
        <v>105477</v>
      </c>
      <c r="C27505" t="s">
        <v>27</v>
      </c>
      <c r="D27505" t="s">
        <v>105478</v>
      </c>
      <c r="E27505" t="s">
        <v>99661</v>
      </c>
      <c r="F27505" t="s">
        <v>16</v>
      </c>
      <c r="G27505" t="s">
        <v>29831</v>
      </c>
      <c r="H27505">
        <v>0</v>
      </c>
      <c r="I27505">
        <v>0</v>
      </c>
      <c r="J27505">
        <v>0</v>
      </c>
      <c r="K27505" t="s">
        <v>105479</v>
      </c>
    </row>
    <row r="27506" spans="1:11" x14ac:dyDescent="0.3">
      <c r="A27506" t="s">
        <v>105480</v>
      </c>
      <c r="C27506" t="s">
        <v>558</v>
      </c>
      <c r="D27506" t="s">
        <v>105481</v>
      </c>
      <c r="E27506" t="s">
        <v>1472</v>
      </c>
      <c r="F27506" t="s">
        <v>16</v>
      </c>
      <c r="G27506" t="s">
        <v>2211</v>
      </c>
      <c r="H27506">
        <v>0</v>
      </c>
      <c r="I27506">
        <v>0</v>
      </c>
      <c r="J27506">
        <v>0</v>
      </c>
      <c r="K27506" t="s">
        <v>105482</v>
      </c>
    </row>
    <row r="27507" spans="1:11" x14ac:dyDescent="0.3">
      <c r="A27507" t="s">
        <v>105483</v>
      </c>
      <c r="C27507" t="s">
        <v>558</v>
      </c>
      <c r="D27507" t="s">
        <v>105484</v>
      </c>
      <c r="E27507" t="s">
        <v>1472</v>
      </c>
      <c r="F27507" t="s">
        <v>16</v>
      </c>
      <c r="G27507" t="s">
        <v>15631</v>
      </c>
      <c r="H27507">
        <v>0</v>
      </c>
      <c r="I27507">
        <v>0</v>
      </c>
      <c r="J27507">
        <v>0</v>
      </c>
      <c r="K27507" t="s">
        <v>105485</v>
      </c>
    </row>
    <row r="27508" spans="1:11" x14ac:dyDescent="0.3">
      <c r="A27508" t="s">
        <v>105486</v>
      </c>
      <c r="B27508" t="s">
        <v>105487</v>
      </c>
      <c r="C27508" t="s">
        <v>20</v>
      </c>
      <c r="D27508" t="s">
        <v>105488</v>
      </c>
      <c r="E27508" t="s">
        <v>62177</v>
      </c>
      <c r="F27508" t="s">
        <v>16</v>
      </c>
      <c r="G27508" t="s">
        <v>3158</v>
      </c>
      <c r="H27508">
        <v>0</v>
      </c>
      <c r="I27508">
        <v>0</v>
      </c>
      <c r="J27508">
        <v>0</v>
      </c>
      <c r="K27508" t="s">
        <v>105489</v>
      </c>
    </row>
    <row r="27509" spans="1:11" x14ac:dyDescent="0.3">
      <c r="A27509" t="s">
        <v>105490</v>
      </c>
      <c r="C27509" t="s">
        <v>27</v>
      </c>
      <c r="D27509" t="s">
        <v>105491</v>
      </c>
      <c r="E27509" t="s">
        <v>99661</v>
      </c>
      <c r="F27509" t="s">
        <v>1886</v>
      </c>
      <c r="G27509" t="s">
        <v>42</v>
      </c>
      <c r="H27509">
        <v>0</v>
      </c>
      <c r="I27509">
        <v>0</v>
      </c>
      <c r="J27509">
        <v>0</v>
      </c>
      <c r="K27509" t="s">
        <v>105492</v>
      </c>
    </row>
    <row r="27510" spans="1:11" x14ac:dyDescent="0.3">
      <c r="A27510" t="s">
        <v>105493</v>
      </c>
      <c r="B27510" t="s">
        <v>105494</v>
      </c>
      <c r="C27510" t="s">
        <v>27</v>
      </c>
      <c r="D27510" t="s">
        <v>105495</v>
      </c>
      <c r="E27510" t="s">
        <v>99661</v>
      </c>
      <c r="F27510" t="s">
        <v>11585</v>
      </c>
      <c r="G27510" t="s">
        <v>42</v>
      </c>
      <c r="H27510">
        <v>0</v>
      </c>
      <c r="I27510">
        <v>0</v>
      </c>
      <c r="J27510">
        <v>0</v>
      </c>
      <c r="K27510" t="s">
        <v>105496</v>
      </c>
    </row>
    <row r="27511" spans="1:11" x14ac:dyDescent="0.3">
      <c r="A27511" t="s">
        <v>105497</v>
      </c>
      <c r="C27511" t="s">
        <v>20</v>
      </c>
      <c r="D27511" t="s">
        <v>105498</v>
      </c>
      <c r="E27511" t="s">
        <v>62177</v>
      </c>
      <c r="F27511" t="s">
        <v>3843</v>
      </c>
      <c r="G27511" t="s">
        <v>42</v>
      </c>
      <c r="H27511">
        <v>0</v>
      </c>
      <c r="I27511">
        <v>0</v>
      </c>
      <c r="J27511">
        <v>0</v>
      </c>
      <c r="K27511" t="s">
        <v>105499</v>
      </c>
    </row>
    <row r="27512" spans="1:11" x14ac:dyDescent="0.3">
      <c r="A27512" t="s">
        <v>105500</v>
      </c>
      <c r="B27512" t="s">
        <v>105501</v>
      </c>
      <c r="C27512" t="s">
        <v>20</v>
      </c>
      <c r="D27512" t="s">
        <v>105502</v>
      </c>
      <c r="E27512" t="s">
        <v>62177</v>
      </c>
      <c r="F27512" t="s">
        <v>6505</v>
      </c>
      <c r="G27512" t="s">
        <v>42</v>
      </c>
      <c r="H27512">
        <v>0</v>
      </c>
      <c r="I27512">
        <v>0</v>
      </c>
      <c r="J27512">
        <v>0</v>
      </c>
      <c r="K27512" t="s">
        <v>105503</v>
      </c>
    </row>
    <row r="27513" spans="1:11" x14ac:dyDescent="0.3">
      <c r="A27513" t="s">
        <v>105504</v>
      </c>
      <c r="B27513" t="s">
        <v>105505</v>
      </c>
      <c r="C27513" t="s">
        <v>27</v>
      </c>
      <c r="D27513" t="s">
        <v>105506</v>
      </c>
      <c r="E27513" t="s">
        <v>29</v>
      </c>
      <c r="F27513" t="s">
        <v>41</v>
      </c>
      <c r="G27513" t="s">
        <v>42</v>
      </c>
      <c r="H27513">
        <v>0</v>
      </c>
      <c r="I27513">
        <v>0</v>
      </c>
      <c r="J27513">
        <v>0</v>
      </c>
      <c r="K27513" t="s">
        <v>105507</v>
      </c>
    </row>
    <row r="27514" spans="1:11" x14ac:dyDescent="0.3">
      <c r="A27514" t="s">
        <v>105508</v>
      </c>
      <c r="B27514" t="s">
        <v>105509</v>
      </c>
      <c r="C27514" t="s">
        <v>20</v>
      </c>
      <c r="D27514" t="s">
        <v>105510</v>
      </c>
      <c r="E27514" t="s">
        <v>62177</v>
      </c>
      <c r="F27514" t="s">
        <v>10179</v>
      </c>
      <c r="G27514" t="s">
        <v>3413</v>
      </c>
      <c r="H27514">
        <v>0</v>
      </c>
      <c r="I27514">
        <v>0</v>
      </c>
      <c r="J27514">
        <v>0</v>
      </c>
      <c r="K27514" t="s">
        <v>105511</v>
      </c>
    </row>
    <row r="27515" spans="1:11" x14ac:dyDescent="0.3">
      <c r="A27515" t="s">
        <v>105512</v>
      </c>
      <c r="B27515" t="s">
        <v>105513</v>
      </c>
      <c r="C27515" t="s">
        <v>20</v>
      </c>
      <c r="D27515" t="s">
        <v>105514</v>
      </c>
      <c r="E27515" t="s">
        <v>62177</v>
      </c>
      <c r="F27515" t="s">
        <v>6825</v>
      </c>
      <c r="G27515" t="s">
        <v>42</v>
      </c>
      <c r="H27515">
        <v>0</v>
      </c>
      <c r="I27515">
        <v>0</v>
      </c>
      <c r="J27515">
        <v>0</v>
      </c>
      <c r="K27515" t="s">
        <v>105515</v>
      </c>
    </row>
    <row r="27516" spans="1:11" x14ac:dyDescent="0.3">
      <c r="A27516" t="s">
        <v>105516</v>
      </c>
      <c r="B27516" t="s">
        <v>105517</v>
      </c>
      <c r="C27516" t="s">
        <v>27</v>
      </c>
      <c r="D27516" t="s">
        <v>105518</v>
      </c>
      <c r="E27516" t="s">
        <v>99661</v>
      </c>
      <c r="F27516" t="s">
        <v>16</v>
      </c>
      <c r="G27516" t="s">
        <v>2093</v>
      </c>
      <c r="H27516">
        <v>0</v>
      </c>
      <c r="I27516">
        <v>0</v>
      </c>
      <c r="J27516">
        <v>0</v>
      </c>
      <c r="K27516" t="s">
        <v>105519</v>
      </c>
    </row>
    <row r="27517" spans="1:11" x14ac:dyDescent="0.3">
      <c r="A27517" t="s">
        <v>105520</v>
      </c>
      <c r="B27517" t="s">
        <v>105521</v>
      </c>
      <c r="C27517" t="s">
        <v>27</v>
      </c>
      <c r="D27517" t="s">
        <v>105522</v>
      </c>
      <c r="E27517" t="s">
        <v>99661</v>
      </c>
      <c r="F27517" t="s">
        <v>16</v>
      </c>
      <c r="G27517" t="s">
        <v>17391</v>
      </c>
      <c r="H27517">
        <v>0</v>
      </c>
      <c r="I27517">
        <v>0</v>
      </c>
      <c r="J27517">
        <v>0</v>
      </c>
      <c r="K27517" t="s">
        <v>105523</v>
      </c>
    </row>
    <row r="27518" spans="1:11" x14ac:dyDescent="0.3">
      <c r="A27518" t="s">
        <v>105524</v>
      </c>
      <c r="B27518" t="s">
        <v>105525</v>
      </c>
      <c r="C27518" t="s">
        <v>558</v>
      </c>
      <c r="D27518" t="s">
        <v>105526</v>
      </c>
      <c r="E27518" t="s">
        <v>754</v>
      </c>
      <c r="F27518" t="s">
        <v>105527</v>
      </c>
      <c r="G27518" t="s">
        <v>42</v>
      </c>
      <c r="H27518">
        <v>0</v>
      </c>
      <c r="I27518">
        <v>0</v>
      </c>
      <c r="J27518">
        <v>0</v>
      </c>
      <c r="K27518" t="s">
        <v>105528</v>
      </c>
    </row>
    <row r="27519" spans="1:11" x14ac:dyDescent="0.3">
      <c r="A27519" t="s">
        <v>105529</v>
      </c>
      <c r="C27519" t="s">
        <v>27</v>
      </c>
      <c r="D27519" t="s">
        <v>105530</v>
      </c>
      <c r="E27519" t="s">
        <v>99661</v>
      </c>
      <c r="F27519" t="s">
        <v>5760</v>
      </c>
      <c r="G27519" t="s">
        <v>42</v>
      </c>
      <c r="H27519">
        <v>0</v>
      </c>
      <c r="I27519">
        <v>0</v>
      </c>
      <c r="J27519">
        <v>0</v>
      </c>
      <c r="K27519" t="s">
        <v>105531</v>
      </c>
    </row>
    <row r="27520" spans="1:11" x14ac:dyDescent="0.3">
      <c r="A27520" t="s">
        <v>105532</v>
      </c>
      <c r="B27520" t="s">
        <v>105533</v>
      </c>
      <c r="C27520" t="s">
        <v>27</v>
      </c>
      <c r="D27520" t="s">
        <v>105534</v>
      </c>
      <c r="E27520" t="s">
        <v>99661</v>
      </c>
      <c r="F27520" t="s">
        <v>6890</v>
      </c>
      <c r="G27520" t="s">
        <v>42</v>
      </c>
      <c r="H27520">
        <v>0</v>
      </c>
      <c r="I27520">
        <v>0</v>
      </c>
      <c r="J27520">
        <v>0</v>
      </c>
      <c r="K27520" t="s">
        <v>105535</v>
      </c>
    </row>
    <row r="27521" spans="1:11" x14ac:dyDescent="0.3">
      <c r="A27521" t="s">
        <v>105536</v>
      </c>
      <c r="B27521" t="s">
        <v>105537</v>
      </c>
      <c r="C27521" t="s">
        <v>27</v>
      </c>
      <c r="D27521" t="s">
        <v>105538</v>
      </c>
      <c r="E27521" t="s">
        <v>99661</v>
      </c>
      <c r="F27521" t="s">
        <v>10179</v>
      </c>
      <c r="G27521" t="s">
        <v>42</v>
      </c>
      <c r="H27521">
        <v>0</v>
      </c>
      <c r="I27521">
        <v>0</v>
      </c>
      <c r="J27521">
        <v>0</v>
      </c>
      <c r="K27521" t="s">
        <v>105539</v>
      </c>
    </row>
    <row r="27522" spans="1:11" x14ac:dyDescent="0.3">
      <c r="A27522" t="s">
        <v>105540</v>
      </c>
      <c r="B27522" t="s">
        <v>105541</v>
      </c>
      <c r="C27522" t="s">
        <v>20</v>
      </c>
      <c r="D27522" t="s">
        <v>105542</v>
      </c>
      <c r="E27522" t="s">
        <v>62177</v>
      </c>
      <c r="F27522" t="s">
        <v>1638</v>
      </c>
      <c r="G27522" t="s">
        <v>42</v>
      </c>
      <c r="H27522">
        <v>0</v>
      </c>
      <c r="I27522">
        <v>0</v>
      </c>
      <c r="J27522">
        <v>0</v>
      </c>
      <c r="K27522" t="s">
        <v>105543</v>
      </c>
    </row>
    <row r="27523" spans="1:11" x14ac:dyDescent="0.3">
      <c r="A27523" t="s">
        <v>105544</v>
      </c>
      <c r="B27523" t="s">
        <v>105545</v>
      </c>
      <c r="C27523" t="s">
        <v>20</v>
      </c>
      <c r="D27523" t="s">
        <v>105546</v>
      </c>
      <c r="E27523" t="s">
        <v>62177</v>
      </c>
      <c r="F27523" t="s">
        <v>2956</v>
      </c>
      <c r="G27523" t="s">
        <v>42</v>
      </c>
      <c r="H27523">
        <v>0</v>
      </c>
      <c r="I27523">
        <v>0</v>
      </c>
      <c r="J27523">
        <v>0</v>
      </c>
      <c r="K27523" t="s">
        <v>105547</v>
      </c>
    </row>
    <row r="27524" spans="1:11" x14ac:dyDescent="0.3">
      <c r="A27524" t="s">
        <v>105548</v>
      </c>
      <c r="C27524" t="s">
        <v>20</v>
      </c>
      <c r="D27524" t="s">
        <v>105549</v>
      </c>
      <c r="E27524" t="s">
        <v>62177</v>
      </c>
      <c r="F27524" t="s">
        <v>13689</v>
      </c>
      <c r="G27524" t="s">
        <v>42</v>
      </c>
      <c r="H27524">
        <v>0</v>
      </c>
      <c r="I27524">
        <v>0</v>
      </c>
      <c r="J27524">
        <v>0</v>
      </c>
      <c r="K27524" t="s">
        <v>105550</v>
      </c>
    </row>
    <row r="27525" spans="1:11" x14ac:dyDescent="0.3">
      <c r="A27525" t="s">
        <v>105551</v>
      </c>
      <c r="B27525" t="s">
        <v>105552</v>
      </c>
      <c r="C27525" t="s">
        <v>558</v>
      </c>
      <c r="D27525" t="s">
        <v>105553</v>
      </c>
      <c r="E27525" t="s">
        <v>1472</v>
      </c>
      <c r="F27525" t="s">
        <v>2852</v>
      </c>
      <c r="G27525" t="s">
        <v>42</v>
      </c>
      <c r="H27525">
        <v>0</v>
      </c>
      <c r="I27525">
        <v>0</v>
      </c>
      <c r="J27525">
        <v>0</v>
      </c>
      <c r="K27525" t="s">
        <v>105554</v>
      </c>
    </row>
    <row r="27526" spans="1:11" x14ac:dyDescent="0.3">
      <c r="A27526" t="s">
        <v>105555</v>
      </c>
      <c r="B27526" t="s">
        <v>105556</v>
      </c>
      <c r="C27526" t="s">
        <v>27</v>
      </c>
      <c r="D27526" t="s">
        <v>105557</v>
      </c>
      <c r="E27526" t="s">
        <v>99661</v>
      </c>
      <c r="F27526" t="s">
        <v>6442</v>
      </c>
      <c r="G27526" t="s">
        <v>42</v>
      </c>
      <c r="H27526">
        <v>0</v>
      </c>
      <c r="I27526">
        <v>0</v>
      </c>
      <c r="J27526">
        <v>0</v>
      </c>
      <c r="K27526" t="s">
        <v>105558</v>
      </c>
    </row>
    <row r="27527" spans="1:11" x14ac:dyDescent="0.3">
      <c r="A27527" t="s">
        <v>105559</v>
      </c>
      <c r="B27527" t="s">
        <v>105560</v>
      </c>
      <c r="C27527" t="s">
        <v>558</v>
      </c>
      <c r="D27527" t="s">
        <v>105561</v>
      </c>
      <c r="E27527" t="s">
        <v>1472</v>
      </c>
      <c r="F27527" t="s">
        <v>3102</v>
      </c>
      <c r="G27527" t="s">
        <v>42</v>
      </c>
      <c r="H27527">
        <v>0</v>
      </c>
      <c r="I27527">
        <v>0</v>
      </c>
      <c r="J27527">
        <v>0</v>
      </c>
      <c r="K27527" t="s">
        <v>105562</v>
      </c>
    </row>
    <row r="27528" spans="1:11" x14ac:dyDescent="0.3">
      <c r="A27528" t="s">
        <v>105563</v>
      </c>
      <c r="B27528" t="s">
        <v>105564</v>
      </c>
      <c r="C27528" t="s">
        <v>20</v>
      </c>
      <c r="D27528" t="s">
        <v>105565</v>
      </c>
      <c r="E27528" t="s">
        <v>62177</v>
      </c>
      <c r="F27528" t="s">
        <v>7012</v>
      </c>
      <c r="G27528" t="s">
        <v>42</v>
      </c>
      <c r="H27528">
        <v>0</v>
      </c>
      <c r="I27528">
        <v>0</v>
      </c>
      <c r="J27528">
        <v>0</v>
      </c>
      <c r="K27528" t="s">
        <v>105566</v>
      </c>
    </row>
    <row r="27529" spans="1:11" x14ac:dyDescent="0.3">
      <c r="A27529" t="s">
        <v>105567</v>
      </c>
      <c r="B27529" t="s">
        <v>105568</v>
      </c>
      <c r="C27529" t="s">
        <v>558</v>
      </c>
      <c r="D27529" t="s">
        <v>105569</v>
      </c>
      <c r="E27529" t="s">
        <v>754</v>
      </c>
      <c r="F27529" t="s">
        <v>22529</v>
      </c>
      <c r="G27529" t="s">
        <v>42</v>
      </c>
      <c r="H27529">
        <v>0</v>
      </c>
      <c r="I27529">
        <v>0</v>
      </c>
      <c r="J27529">
        <v>0</v>
      </c>
      <c r="K27529" t="s">
        <v>105570</v>
      </c>
    </row>
    <row r="27530" spans="1:11" x14ac:dyDescent="0.3">
      <c r="A27530" t="s">
        <v>105571</v>
      </c>
      <c r="B27530" t="s">
        <v>105572</v>
      </c>
      <c r="C27530" t="s">
        <v>558</v>
      </c>
      <c r="D27530" t="s">
        <v>105573</v>
      </c>
      <c r="E27530" t="s">
        <v>1472</v>
      </c>
      <c r="F27530" t="s">
        <v>4696</v>
      </c>
      <c r="G27530" t="s">
        <v>42</v>
      </c>
      <c r="H27530">
        <v>0</v>
      </c>
      <c r="I27530">
        <v>0</v>
      </c>
      <c r="J27530">
        <v>0</v>
      </c>
      <c r="K27530" t="s">
        <v>105574</v>
      </c>
    </row>
    <row r="27531" spans="1:11" x14ac:dyDescent="0.3">
      <c r="A27531" t="s">
        <v>105575</v>
      </c>
      <c r="C27531" t="s">
        <v>558</v>
      </c>
      <c r="D27531" t="s">
        <v>105576</v>
      </c>
      <c r="E27531" t="s">
        <v>1472</v>
      </c>
      <c r="F27531" t="s">
        <v>707</v>
      </c>
      <c r="G27531" t="s">
        <v>42</v>
      </c>
      <c r="H27531">
        <v>0</v>
      </c>
      <c r="I27531">
        <v>0</v>
      </c>
      <c r="J27531">
        <v>0</v>
      </c>
      <c r="K27531" t="s">
        <v>105577</v>
      </c>
    </row>
    <row r="27532" spans="1:11" x14ac:dyDescent="0.3">
      <c r="A27532" t="s">
        <v>105578</v>
      </c>
      <c r="B27532" t="s">
        <v>105579</v>
      </c>
      <c r="C27532" t="s">
        <v>147</v>
      </c>
      <c r="D27532" t="s">
        <v>105580</v>
      </c>
      <c r="E27532" t="s">
        <v>183</v>
      </c>
      <c r="F27532" t="s">
        <v>4267</v>
      </c>
      <c r="G27532" t="s">
        <v>42</v>
      </c>
      <c r="H27532">
        <v>0</v>
      </c>
      <c r="I27532">
        <v>0</v>
      </c>
      <c r="J27532">
        <v>0</v>
      </c>
      <c r="K27532" t="s">
        <v>105581</v>
      </c>
    </row>
    <row r="27533" spans="1:11" x14ac:dyDescent="0.3">
      <c r="A27533" t="s">
        <v>105582</v>
      </c>
      <c r="C27533" t="s">
        <v>27</v>
      </c>
      <c r="D27533" t="s">
        <v>105583</v>
      </c>
      <c r="E27533" t="s">
        <v>99661</v>
      </c>
      <c r="F27533" t="s">
        <v>1452</v>
      </c>
      <c r="G27533" t="s">
        <v>42</v>
      </c>
      <c r="H27533">
        <v>0</v>
      </c>
      <c r="I27533">
        <v>0</v>
      </c>
      <c r="J27533">
        <v>0</v>
      </c>
      <c r="K27533" t="s">
        <v>105584</v>
      </c>
    </row>
    <row r="27534" spans="1:11" x14ac:dyDescent="0.3">
      <c r="A27534" t="s">
        <v>105585</v>
      </c>
      <c r="B27534" t="s">
        <v>105586</v>
      </c>
      <c r="C27534" t="s">
        <v>558</v>
      </c>
      <c r="D27534" t="s">
        <v>105587</v>
      </c>
      <c r="E27534" t="s">
        <v>1472</v>
      </c>
      <c r="F27534" t="s">
        <v>1527</v>
      </c>
      <c r="G27534" t="s">
        <v>2715</v>
      </c>
      <c r="H27534">
        <v>0</v>
      </c>
      <c r="I27534">
        <v>0</v>
      </c>
      <c r="J27534">
        <v>0</v>
      </c>
      <c r="K27534" t="s">
        <v>105588</v>
      </c>
    </row>
    <row r="27535" spans="1:11" x14ac:dyDescent="0.3">
      <c r="A27535" t="s">
        <v>105589</v>
      </c>
      <c r="B27535" t="s">
        <v>105590</v>
      </c>
      <c r="C27535" t="s">
        <v>27</v>
      </c>
      <c r="D27535" t="s">
        <v>105591</v>
      </c>
      <c r="E27535" t="s">
        <v>99661</v>
      </c>
      <c r="F27535" t="s">
        <v>1252</v>
      </c>
      <c r="G27535" t="s">
        <v>42</v>
      </c>
      <c r="H27535">
        <v>0</v>
      </c>
      <c r="I27535">
        <v>0</v>
      </c>
      <c r="J27535">
        <v>0</v>
      </c>
      <c r="K27535" t="s">
        <v>105592</v>
      </c>
    </row>
    <row r="27536" spans="1:11" x14ac:dyDescent="0.3">
      <c r="A27536" t="s">
        <v>105593</v>
      </c>
      <c r="B27536" t="s">
        <v>105594</v>
      </c>
      <c r="C27536" t="s">
        <v>27</v>
      </c>
      <c r="D27536" t="s">
        <v>105595</v>
      </c>
      <c r="E27536" t="s">
        <v>99661</v>
      </c>
      <c r="F27536" t="s">
        <v>7493</v>
      </c>
      <c r="G27536" t="s">
        <v>42</v>
      </c>
      <c r="H27536">
        <v>0</v>
      </c>
      <c r="I27536">
        <v>0</v>
      </c>
      <c r="J27536">
        <v>0</v>
      </c>
      <c r="K27536" t="s">
        <v>105596</v>
      </c>
    </row>
    <row r="27537" spans="1:11" x14ac:dyDescent="0.3">
      <c r="A27537" t="s">
        <v>105597</v>
      </c>
      <c r="B27537" t="s">
        <v>105598</v>
      </c>
      <c r="C27537" t="s">
        <v>27</v>
      </c>
      <c r="D27537" t="s">
        <v>105599</v>
      </c>
      <c r="E27537" t="s">
        <v>99661</v>
      </c>
      <c r="F27537" t="s">
        <v>58803</v>
      </c>
      <c r="G27537" t="s">
        <v>42</v>
      </c>
      <c r="H27537">
        <v>0</v>
      </c>
      <c r="I27537">
        <v>0</v>
      </c>
      <c r="J27537">
        <v>0</v>
      </c>
      <c r="K27537" t="s">
        <v>105600</v>
      </c>
    </row>
    <row r="27538" spans="1:11" x14ac:dyDescent="0.3">
      <c r="A27538" t="s">
        <v>105601</v>
      </c>
      <c r="C27538" t="s">
        <v>27</v>
      </c>
      <c r="D27538" t="s">
        <v>105602</v>
      </c>
      <c r="E27538" t="s">
        <v>99661</v>
      </c>
      <c r="F27538" t="s">
        <v>8454</v>
      </c>
      <c r="G27538" t="s">
        <v>42</v>
      </c>
      <c r="H27538">
        <v>0</v>
      </c>
      <c r="I27538">
        <v>0</v>
      </c>
      <c r="J27538">
        <v>0</v>
      </c>
      <c r="K27538" t="s">
        <v>105603</v>
      </c>
    </row>
    <row r="27539" spans="1:11" x14ac:dyDescent="0.3">
      <c r="A27539" t="s">
        <v>105604</v>
      </c>
      <c r="C27539" t="s">
        <v>27</v>
      </c>
      <c r="D27539" t="s">
        <v>105605</v>
      </c>
      <c r="E27539" t="s">
        <v>99661</v>
      </c>
      <c r="F27539" t="s">
        <v>4336</v>
      </c>
      <c r="G27539" t="s">
        <v>42</v>
      </c>
      <c r="H27539">
        <v>0</v>
      </c>
      <c r="I27539">
        <v>0</v>
      </c>
      <c r="J27539">
        <v>0</v>
      </c>
      <c r="K27539" t="s">
        <v>105606</v>
      </c>
    </row>
    <row r="27540" spans="1:11" x14ac:dyDescent="0.3">
      <c r="A27540" t="s">
        <v>105607</v>
      </c>
      <c r="B27540" t="s">
        <v>105608</v>
      </c>
      <c r="C27540" t="s">
        <v>558</v>
      </c>
      <c r="D27540" t="s">
        <v>105609</v>
      </c>
      <c r="E27540" t="s">
        <v>754</v>
      </c>
      <c r="F27540" t="s">
        <v>7108</v>
      </c>
      <c r="G27540" t="s">
        <v>42</v>
      </c>
      <c r="H27540">
        <v>0</v>
      </c>
      <c r="I27540">
        <v>0</v>
      </c>
      <c r="J27540">
        <v>0</v>
      </c>
      <c r="K27540" t="s">
        <v>105610</v>
      </c>
    </row>
    <row r="27541" spans="1:11" x14ac:dyDescent="0.3">
      <c r="A27541" t="s">
        <v>105611</v>
      </c>
      <c r="B27541" t="s">
        <v>105612</v>
      </c>
      <c r="C27541" t="s">
        <v>20</v>
      </c>
      <c r="D27541" t="s">
        <v>105613</v>
      </c>
      <c r="E27541" t="s">
        <v>62177</v>
      </c>
      <c r="F27541" t="s">
        <v>15527</v>
      </c>
      <c r="G27541" t="s">
        <v>42</v>
      </c>
      <c r="H27541">
        <v>0</v>
      </c>
      <c r="I27541">
        <v>0</v>
      </c>
      <c r="J27541">
        <v>0</v>
      </c>
      <c r="K27541" t="s">
        <v>105614</v>
      </c>
    </row>
    <row r="27542" spans="1:11" x14ac:dyDescent="0.3">
      <c r="A27542" t="s">
        <v>105615</v>
      </c>
      <c r="B27542" t="s">
        <v>31296</v>
      </c>
      <c r="C27542" t="s">
        <v>27</v>
      </c>
      <c r="D27542" t="s">
        <v>105616</v>
      </c>
      <c r="E27542" t="s">
        <v>99661</v>
      </c>
      <c r="F27542" t="s">
        <v>11456</v>
      </c>
      <c r="G27542" t="s">
        <v>42</v>
      </c>
      <c r="H27542">
        <v>0</v>
      </c>
      <c r="I27542">
        <v>0</v>
      </c>
      <c r="J27542">
        <v>0</v>
      </c>
      <c r="K27542" t="s">
        <v>105617</v>
      </c>
    </row>
    <row r="27543" spans="1:11" x14ac:dyDescent="0.3">
      <c r="A27543" t="s">
        <v>105618</v>
      </c>
      <c r="C27543" t="s">
        <v>27</v>
      </c>
      <c r="D27543" t="s">
        <v>105619</v>
      </c>
      <c r="E27543" t="s">
        <v>99661</v>
      </c>
      <c r="F27543" t="s">
        <v>6830</v>
      </c>
      <c r="G27543" t="s">
        <v>42</v>
      </c>
      <c r="H27543">
        <v>0</v>
      </c>
      <c r="I27543">
        <v>0</v>
      </c>
      <c r="J27543">
        <v>0</v>
      </c>
      <c r="K27543" t="s">
        <v>105620</v>
      </c>
    </row>
    <row r="27544" spans="1:11" x14ac:dyDescent="0.3">
      <c r="A27544" t="s">
        <v>105621</v>
      </c>
      <c r="B27544" t="s">
        <v>105622</v>
      </c>
      <c r="C27544" t="s">
        <v>27</v>
      </c>
      <c r="D27544" t="s">
        <v>105623</v>
      </c>
      <c r="E27544" t="s">
        <v>99661</v>
      </c>
      <c r="F27544" t="s">
        <v>2883</v>
      </c>
      <c r="G27544" t="s">
        <v>42</v>
      </c>
      <c r="H27544">
        <v>0</v>
      </c>
      <c r="I27544">
        <v>0</v>
      </c>
      <c r="J27544">
        <v>0</v>
      </c>
      <c r="K27544" t="s">
        <v>105624</v>
      </c>
    </row>
    <row r="27545" spans="1:11" x14ac:dyDescent="0.3">
      <c r="A27545" t="s">
        <v>105625</v>
      </c>
      <c r="B27545" t="s">
        <v>105626</v>
      </c>
      <c r="C27545" t="s">
        <v>147</v>
      </c>
      <c r="D27545" t="s">
        <v>105627</v>
      </c>
      <c r="E27545" t="s">
        <v>183</v>
      </c>
      <c r="F27545" t="s">
        <v>6825</v>
      </c>
      <c r="G27545" t="s">
        <v>42</v>
      </c>
      <c r="H27545">
        <v>0</v>
      </c>
      <c r="I27545">
        <v>0</v>
      </c>
      <c r="J27545">
        <v>0</v>
      </c>
      <c r="K27545" t="s">
        <v>105628</v>
      </c>
    </row>
    <row r="27546" spans="1:11" x14ac:dyDescent="0.3">
      <c r="A27546" t="s">
        <v>105629</v>
      </c>
      <c r="B27546" t="s">
        <v>64182</v>
      </c>
      <c r="C27546" t="s">
        <v>27</v>
      </c>
      <c r="D27546" t="s">
        <v>105630</v>
      </c>
      <c r="E27546" t="s">
        <v>99661</v>
      </c>
      <c r="F27546" t="s">
        <v>3066</v>
      </c>
      <c r="G27546" t="s">
        <v>42</v>
      </c>
      <c r="H27546">
        <v>0</v>
      </c>
      <c r="I27546">
        <v>0</v>
      </c>
      <c r="J27546">
        <v>0</v>
      </c>
      <c r="K27546" t="s">
        <v>105631</v>
      </c>
    </row>
    <row r="27547" spans="1:11" x14ac:dyDescent="0.3">
      <c r="A27547" t="s">
        <v>105632</v>
      </c>
      <c r="B27547" t="s">
        <v>105633</v>
      </c>
      <c r="C27547" t="s">
        <v>27</v>
      </c>
      <c r="D27547" t="s">
        <v>105634</v>
      </c>
      <c r="E27547" t="s">
        <v>99661</v>
      </c>
      <c r="F27547" t="s">
        <v>17245</v>
      </c>
      <c r="G27547" t="s">
        <v>42</v>
      </c>
      <c r="H27547">
        <v>0</v>
      </c>
      <c r="I27547">
        <v>0</v>
      </c>
      <c r="J27547">
        <v>0</v>
      </c>
      <c r="K27547" t="s">
        <v>105635</v>
      </c>
    </row>
    <row r="27548" spans="1:11" x14ac:dyDescent="0.3">
      <c r="A27548" t="s">
        <v>105636</v>
      </c>
      <c r="C27548" t="s">
        <v>27</v>
      </c>
      <c r="D27548" t="s">
        <v>105637</v>
      </c>
      <c r="E27548" t="s">
        <v>99661</v>
      </c>
      <c r="F27548" t="s">
        <v>1590</v>
      </c>
      <c r="G27548" t="s">
        <v>42</v>
      </c>
      <c r="H27548">
        <v>0</v>
      </c>
      <c r="I27548">
        <v>0</v>
      </c>
      <c r="J27548">
        <v>0</v>
      </c>
      <c r="K27548" t="s">
        <v>105638</v>
      </c>
    </row>
    <row r="27549" spans="1:11" x14ac:dyDescent="0.3">
      <c r="A27549" t="s">
        <v>105639</v>
      </c>
      <c r="C27549" t="s">
        <v>558</v>
      </c>
      <c r="D27549" t="s">
        <v>105640</v>
      </c>
      <c r="E27549" t="s">
        <v>1472</v>
      </c>
      <c r="F27549" t="s">
        <v>5863</v>
      </c>
      <c r="G27549" t="s">
        <v>42</v>
      </c>
      <c r="H27549">
        <v>0</v>
      </c>
      <c r="I27549">
        <v>0</v>
      </c>
      <c r="J27549">
        <v>0</v>
      </c>
      <c r="K27549" t="s">
        <v>105641</v>
      </c>
    </row>
    <row r="27550" spans="1:11" x14ac:dyDescent="0.3">
      <c r="A27550" t="s">
        <v>105642</v>
      </c>
      <c r="C27550" t="s">
        <v>27</v>
      </c>
      <c r="D27550" t="s">
        <v>105643</v>
      </c>
      <c r="E27550" t="s">
        <v>99661</v>
      </c>
      <c r="F27550" t="s">
        <v>10547</v>
      </c>
      <c r="G27550" t="s">
        <v>42</v>
      </c>
      <c r="H27550">
        <v>0</v>
      </c>
      <c r="I27550">
        <v>0</v>
      </c>
      <c r="J27550">
        <v>0</v>
      </c>
      <c r="K27550" t="s">
        <v>105644</v>
      </c>
    </row>
    <row r="27551" spans="1:11" x14ac:dyDescent="0.3">
      <c r="A27551" t="s">
        <v>105645</v>
      </c>
      <c r="B27551" t="s">
        <v>105646</v>
      </c>
      <c r="C27551" t="s">
        <v>558</v>
      </c>
      <c r="D27551" t="s">
        <v>105647</v>
      </c>
      <c r="E27551" t="s">
        <v>754</v>
      </c>
      <c r="F27551" t="s">
        <v>5976</v>
      </c>
      <c r="G27551" t="s">
        <v>42</v>
      </c>
      <c r="H27551">
        <v>0</v>
      </c>
      <c r="I27551">
        <v>0</v>
      </c>
      <c r="J27551">
        <v>0</v>
      </c>
      <c r="K27551" t="s">
        <v>105648</v>
      </c>
    </row>
    <row r="27552" spans="1:11" x14ac:dyDescent="0.3">
      <c r="A27552" t="s">
        <v>105649</v>
      </c>
      <c r="B27552" t="s">
        <v>105650</v>
      </c>
      <c r="C27552" t="s">
        <v>27</v>
      </c>
      <c r="D27552" t="s">
        <v>105651</v>
      </c>
      <c r="E27552" t="s">
        <v>99661</v>
      </c>
      <c r="F27552" t="s">
        <v>302</v>
      </c>
      <c r="G27552" t="s">
        <v>42</v>
      </c>
      <c r="H27552">
        <v>0</v>
      </c>
      <c r="I27552">
        <v>0</v>
      </c>
      <c r="J27552">
        <v>0</v>
      </c>
      <c r="K27552" t="s">
        <v>105652</v>
      </c>
    </row>
    <row r="27553" spans="1:11" x14ac:dyDescent="0.3">
      <c r="A27553" t="s">
        <v>105653</v>
      </c>
      <c r="B27553" t="s">
        <v>105654</v>
      </c>
      <c r="C27553" t="s">
        <v>27</v>
      </c>
      <c r="D27553" t="s">
        <v>105655</v>
      </c>
      <c r="E27553" t="s">
        <v>99661</v>
      </c>
      <c r="F27553" t="s">
        <v>3854</v>
      </c>
      <c r="G27553" t="s">
        <v>42</v>
      </c>
      <c r="H27553">
        <v>0</v>
      </c>
      <c r="I27553">
        <v>0</v>
      </c>
      <c r="J27553">
        <v>0</v>
      </c>
      <c r="K27553" t="s">
        <v>105656</v>
      </c>
    </row>
    <row r="27554" spans="1:11" x14ac:dyDescent="0.3">
      <c r="A27554" t="s">
        <v>105657</v>
      </c>
      <c r="B27554" t="s">
        <v>105658</v>
      </c>
      <c r="C27554" t="s">
        <v>27</v>
      </c>
      <c r="D27554" t="s">
        <v>105659</v>
      </c>
      <c r="E27554" t="s">
        <v>99661</v>
      </c>
      <c r="F27554" t="s">
        <v>1590</v>
      </c>
      <c r="G27554" t="s">
        <v>42</v>
      </c>
      <c r="H27554">
        <v>0</v>
      </c>
      <c r="I27554">
        <v>0</v>
      </c>
      <c r="J27554">
        <v>0</v>
      </c>
      <c r="K27554" t="s">
        <v>105660</v>
      </c>
    </row>
    <row r="27555" spans="1:11" x14ac:dyDescent="0.3">
      <c r="A27555" t="s">
        <v>105661</v>
      </c>
      <c r="B27555" t="s">
        <v>105662</v>
      </c>
      <c r="C27555" t="s">
        <v>27</v>
      </c>
      <c r="D27555" t="s">
        <v>105663</v>
      </c>
      <c r="E27555" t="s">
        <v>99661</v>
      </c>
      <c r="F27555" t="s">
        <v>397</v>
      </c>
      <c r="G27555" t="s">
        <v>42</v>
      </c>
      <c r="H27555">
        <v>0</v>
      </c>
      <c r="I27555">
        <v>0</v>
      </c>
      <c r="J27555">
        <v>0</v>
      </c>
      <c r="K27555" t="s">
        <v>105664</v>
      </c>
    </row>
    <row r="27556" spans="1:11" x14ac:dyDescent="0.3">
      <c r="A27556" t="s">
        <v>105665</v>
      </c>
      <c r="B27556" t="s">
        <v>105666</v>
      </c>
      <c r="C27556" t="s">
        <v>27</v>
      </c>
      <c r="D27556" t="s">
        <v>105667</v>
      </c>
      <c r="E27556" t="s">
        <v>99661</v>
      </c>
      <c r="F27556" t="s">
        <v>1947</v>
      </c>
      <c r="G27556" t="s">
        <v>42</v>
      </c>
      <c r="H27556">
        <v>0</v>
      </c>
      <c r="I27556">
        <v>0</v>
      </c>
      <c r="J27556">
        <v>0</v>
      </c>
      <c r="K27556" t="s">
        <v>105668</v>
      </c>
    </row>
    <row r="27557" spans="1:11" x14ac:dyDescent="0.3">
      <c r="A27557" t="s">
        <v>105669</v>
      </c>
      <c r="B27557" t="s">
        <v>105670</v>
      </c>
      <c r="C27557" t="s">
        <v>27</v>
      </c>
      <c r="D27557" t="s">
        <v>105671</v>
      </c>
      <c r="E27557" t="s">
        <v>99661</v>
      </c>
      <c r="F27557" t="s">
        <v>8485</v>
      </c>
      <c r="G27557" t="s">
        <v>42</v>
      </c>
      <c r="H27557">
        <v>0</v>
      </c>
      <c r="I27557">
        <v>0</v>
      </c>
      <c r="J27557">
        <v>0</v>
      </c>
      <c r="K27557" t="s">
        <v>105672</v>
      </c>
    </row>
    <row r="27558" spans="1:11" x14ac:dyDescent="0.3">
      <c r="A27558" t="s">
        <v>105673</v>
      </c>
      <c r="C27558" t="s">
        <v>27</v>
      </c>
      <c r="D27558" t="s">
        <v>105674</v>
      </c>
      <c r="E27558" t="s">
        <v>99661</v>
      </c>
      <c r="F27558" t="s">
        <v>3412</v>
      </c>
      <c r="G27558" t="s">
        <v>42</v>
      </c>
      <c r="H27558">
        <v>0</v>
      </c>
      <c r="I27558">
        <v>0</v>
      </c>
      <c r="J27558">
        <v>0</v>
      </c>
      <c r="K27558" t="s">
        <v>105675</v>
      </c>
    </row>
    <row r="27559" spans="1:11" x14ac:dyDescent="0.3">
      <c r="A27559" t="s">
        <v>105676</v>
      </c>
      <c r="B27559" t="s">
        <v>105677</v>
      </c>
      <c r="C27559" t="s">
        <v>27</v>
      </c>
      <c r="D27559" t="s">
        <v>105678</v>
      </c>
      <c r="E27559" t="s">
        <v>99661</v>
      </c>
      <c r="F27559" t="s">
        <v>412</v>
      </c>
      <c r="G27559" t="s">
        <v>42</v>
      </c>
      <c r="H27559">
        <v>0</v>
      </c>
      <c r="I27559">
        <v>0</v>
      </c>
      <c r="J27559">
        <v>0</v>
      </c>
      <c r="K27559" t="s">
        <v>105679</v>
      </c>
    </row>
    <row r="27560" spans="1:11" x14ac:dyDescent="0.3">
      <c r="A27560" t="s">
        <v>105680</v>
      </c>
      <c r="B27560" t="s">
        <v>105681</v>
      </c>
      <c r="C27560" t="s">
        <v>466</v>
      </c>
      <c r="D27560" t="s">
        <v>105682</v>
      </c>
      <c r="E27560" t="s">
        <v>98383</v>
      </c>
      <c r="F27560" t="s">
        <v>5733</v>
      </c>
      <c r="G27560" t="s">
        <v>4365</v>
      </c>
      <c r="H27560">
        <v>0</v>
      </c>
      <c r="I27560">
        <v>0</v>
      </c>
      <c r="J27560">
        <v>0</v>
      </c>
      <c r="K27560" t="s">
        <v>105683</v>
      </c>
    </row>
    <row r="27561" spans="1:11" x14ac:dyDescent="0.3">
      <c r="A27561" t="s">
        <v>105684</v>
      </c>
      <c r="B27561" t="s">
        <v>105685</v>
      </c>
      <c r="C27561" t="s">
        <v>27</v>
      </c>
      <c r="D27561" t="s">
        <v>105686</v>
      </c>
      <c r="E27561" t="s">
        <v>99661</v>
      </c>
      <c r="F27561" t="s">
        <v>10939</v>
      </c>
      <c r="G27561" t="s">
        <v>42</v>
      </c>
      <c r="H27561">
        <v>0</v>
      </c>
      <c r="I27561">
        <v>0</v>
      </c>
      <c r="J27561">
        <v>0</v>
      </c>
      <c r="K27561" t="s">
        <v>105687</v>
      </c>
    </row>
    <row r="27562" spans="1:11" x14ac:dyDescent="0.3">
      <c r="A27562" t="s">
        <v>105688</v>
      </c>
      <c r="B27562" t="s">
        <v>105689</v>
      </c>
      <c r="C27562" t="s">
        <v>20</v>
      </c>
      <c r="D27562" t="s">
        <v>105690</v>
      </c>
      <c r="E27562" t="s">
        <v>22</v>
      </c>
      <c r="F27562" t="s">
        <v>16</v>
      </c>
      <c r="G27562" t="s">
        <v>4520</v>
      </c>
      <c r="H27562">
        <v>0</v>
      </c>
      <c r="I27562">
        <v>0</v>
      </c>
      <c r="J27562">
        <v>0</v>
      </c>
      <c r="K27562" t="s">
        <v>105691</v>
      </c>
    </row>
    <row r="27563" spans="1:11" x14ac:dyDescent="0.3">
      <c r="A27563" t="s">
        <v>105692</v>
      </c>
      <c r="B27563" t="s">
        <v>105693</v>
      </c>
      <c r="C27563" t="s">
        <v>27</v>
      </c>
      <c r="D27563" t="s">
        <v>105694</v>
      </c>
      <c r="E27563" t="s">
        <v>99661</v>
      </c>
      <c r="F27563" t="s">
        <v>27376</v>
      </c>
      <c r="G27563" t="s">
        <v>42</v>
      </c>
      <c r="H27563">
        <v>0</v>
      </c>
      <c r="I27563">
        <v>0</v>
      </c>
      <c r="J27563">
        <v>0</v>
      </c>
      <c r="K27563" t="s">
        <v>105695</v>
      </c>
    </row>
    <row r="27564" spans="1:11" x14ac:dyDescent="0.3">
      <c r="A27564" t="s">
        <v>105696</v>
      </c>
      <c r="B27564" t="s">
        <v>105697</v>
      </c>
      <c r="C27564" t="s">
        <v>27</v>
      </c>
      <c r="D27564" t="s">
        <v>105698</v>
      </c>
      <c r="E27564" t="s">
        <v>99661</v>
      </c>
      <c r="F27564" t="s">
        <v>15961</v>
      </c>
      <c r="G27564" t="s">
        <v>42</v>
      </c>
      <c r="H27564">
        <v>0</v>
      </c>
      <c r="I27564">
        <v>0</v>
      </c>
      <c r="J27564">
        <v>0</v>
      </c>
      <c r="K27564" t="s">
        <v>105699</v>
      </c>
    </row>
    <row r="27565" spans="1:11" x14ac:dyDescent="0.3">
      <c r="A27565" t="s">
        <v>105700</v>
      </c>
      <c r="B27565" t="s">
        <v>105701</v>
      </c>
      <c r="C27565" t="s">
        <v>27</v>
      </c>
      <c r="D27565" t="s">
        <v>105702</v>
      </c>
      <c r="E27565" t="s">
        <v>99661</v>
      </c>
      <c r="F27565" t="s">
        <v>22927</v>
      </c>
      <c r="G27565" t="s">
        <v>42</v>
      </c>
      <c r="H27565">
        <v>0</v>
      </c>
      <c r="I27565">
        <v>0</v>
      </c>
      <c r="J27565">
        <v>0</v>
      </c>
      <c r="K27565" t="s">
        <v>105703</v>
      </c>
    </row>
    <row r="27566" spans="1:11" x14ac:dyDescent="0.3">
      <c r="A27566" t="s">
        <v>105704</v>
      </c>
      <c r="B27566" t="s">
        <v>105705</v>
      </c>
      <c r="C27566" t="s">
        <v>558</v>
      </c>
      <c r="D27566" t="s">
        <v>105706</v>
      </c>
      <c r="E27566" t="s">
        <v>1090</v>
      </c>
      <c r="F27566" t="s">
        <v>16</v>
      </c>
      <c r="G27566" t="s">
        <v>14460</v>
      </c>
      <c r="H27566">
        <v>0</v>
      </c>
      <c r="I27566">
        <v>0</v>
      </c>
      <c r="J27566">
        <v>0</v>
      </c>
      <c r="K27566" t="s">
        <v>105707</v>
      </c>
    </row>
    <row r="27567" spans="1:11" x14ac:dyDescent="0.3">
      <c r="A27567" t="s">
        <v>105708</v>
      </c>
      <c r="B27567" t="s">
        <v>14450</v>
      </c>
      <c r="C27567" t="s">
        <v>558</v>
      </c>
      <c r="D27567" t="s">
        <v>105709</v>
      </c>
      <c r="E27567" t="s">
        <v>1090</v>
      </c>
      <c r="F27567" t="s">
        <v>16</v>
      </c>
      <c r="G27567" t="s">
        <v>1457</v>
      </c>
      <c r="H27567">
        <v>0</v>
      </c>
      <c r="I27567">
        <v>0</v>
      </c>
      <c r="J27567">
        <v>0</v>
      </c>
      <c r="K27567" t="s">
        <v>105710</v>
      </c>
    </row>
    <row r="27568" spans="1:11" x14ac:dyDescent="0.3">
      <c r="A27568" t="s">
        <v>105711</v>
      </c>
      <c r="B27568" t="s">
        <v>105712</v>
      </c>
      <c r="C27568" t="s">
        <v>27</v>
      </c>
      <c r="D27568" t="s">
        <v>105713</v>
      </c>
      <c r="E27568" t="s">
        <v>99661</v>
      </c>
      <c r="F27568" t="s">
        <v>9116</v>
      </c>
      <c r="G27568" t="s">
        <v>42</v>
      </c>
      <c r="H27568">
        <v>0</v>
      </c>
      <c r="I27568">
        <v>0</v>
      </c>
      <c r="J27568">
        <v>0</v>
      </c>
      <c r="K27568" t="s">
        <v>105714</v>
      </c>
    </row>
    <row r="27569" spans="1:11" x14ac:dyDescent="0.3">
      <c r="A27569" t="s">
        <v>105715</v>
      </c>
      <c r="B27569" t="s">
        <v>105716</v>
      </c>
      <c r="C27569" t="s">
        <v>147</v>
      </c>
      <c r="D27569" t="s">
        <v>105717</v>
      </c>
      <c r="E27569" t="s">
        <v>183</v>
      </c>
      <c r="F27569" t="s">
        <v>150</v>
      </c>
      <c r="G27569" t="s">
        <v>42</v>
      </c>
      <c r="H27569">
        <v>0</v>
      </c>
      <c r="I27569">
        <v>0</v>
      </c>
      <c r="J27569">
        <v>0</v>
      </c>
      <c r="K27569" t="s">
        <v>105718</v>
      </c>
    </row>
    <row r="27570" spans="1:11" x14ac:dyDescent="0.3">
      <c r="A27570" t="s">
        <v>105719</v>
      </c>
      <c r="B27570" t="s">
        <v>30536</v>
      </c>
      <c r="C27570" t="s">
        <v>147</v>
      </c>
      <c r="D27570" t="s">
        <v>105720</v>
      </c>
      <c r="E27570" t="s">
        <v>183</v>
      </c>
      <c r="F27570" t="s">
        <v>3196</v>
      </c>
      <c r="G27570" t="s">
        <v>42</v>
      </c>
      <c r="H27570">
        <v>0</v>
      </c>
      <c r="I27570">
        <v>0</v>
      </c>
      <c r="J27570">
        <v>0</v>
      </c>
      <c r="K27570" t="s">
        <v>105721</v>
      </c>
    </row>
    <row r="27571" spans="1:11" x14ac:dyDescent="0.3">
      <c r="A27571" t="s">
        <v>105722</v>
      </c>
      <c r="B27571" t="s">
        <v>105723</v>
      </c>
      <c r="C27571" t="s">
        <v>147</v>
      </c>
      <c r="D27571" t="s">
        <v>105724</v>
      </c>
      <c r="E27571" t="s">
        <v>183</v>
      </c>
      <c r="F27571" t="s">
        <v>1850</v>
      </c>
      <c r="G27571" t="s">
        <v>42</v>
      </c>
      <c r="H27571">
        <v>0</v>
      </c>
      <c r="I27571">
        <v>0</v>
      </c>
      <c r="J27571">
        <v>0</v>
      </c>
      <c r="K27571" t="s">
        <v>105725</v>
      </c>
    </row>
    <row r="27572" spans="1:11" x14ac:dyDescent="0.3">
      <c r="A27572" t="s">
        <v>105726</v>
      </c>
      <c r="C27572" t="s">
        <v>27</v>
      </c>
      <c r="D27572" t="s">
        <v>105727</v>
      </c>
      <c r="E27572" t="s">
        <v>29</v>
      </c>
      <c r="F27572" t="s">
        <v>41</v>
      </c>
      <c r="G27572" t="s">
        <v>42</v>
      </c>
      <c r="H27572">
        <v>0</v>
      </c>
      <c r="I27572">
        <v>0</v>
      </c>
      <c r="J27572">
        <v>0</v>
      </c>
      <c r="K27572" t="s">
        <v>105728</v>
      </c>
    </row>
    <row r="27573" spans="1:11" x14ac:dyDescent="0.3">
      <c r="A27573" t="s">
        <v>105729</v>
      </c>
      <c r="B27573" t="s">
        <v>105730</v>
      </c>
      <c r="C27573" t="s">
        <v>27</v>
      </c>
      <c r="D27573" t="s">
        <v>105731</v>
      </c>
      <c r="E27573" t="s">
        <v>29</v>
      </c>
      <c r="F27573" t="s">
        <v>41</v>
      </c>
      <c r="G27573" t="s">
        <v>42</v>
      </c>
      <c r="H27573">
        <v>0</v>
      </c>
      <c r="I27573">
        <v>0</v>
      </c>
      <c r="J27573">
        <v>0</v>
      </c>
      <c r="K27573" t="s">
        <v>105732</v>
      </c>
    </row>
    <row r="27574" spans="1:11" x14ac:dyDescent="0.3">
      <c r="A27574" t="s">
        <v>105733</v>
      </c>
      <c r="B27574" t="s">
        <v>30536</v>
      </c>
      <c r="C27574" t="s">
        <v>27</v>
      </c>
      <c r="D27574" t="s">
        <v>105734</v>
      </c>
      <c r="E27574" t="s">
        <v>99661</v>
      </c>
      <c r="F27574" t="s">
        <v>5882</v>
      </c>
      <c r="G27574" t="s">
        <v>42</v>
      </c>
      <c r="H27574">
        <v>0</v>
      </c>
      <c r="I27574">
        <v>0</v>
      </c>
      <c r="J27574">
        <v>0</v>
      </c>
      <c r="K27574" t="s">
        <v>105735</v>
      </c>
    </row>
    <row r="27575" spans="1:11" x14ac:dyDescent="0.3">
      <c r="A27575" t="s">
        <v>105736</v>
      </c>
      <c r="B27575" t="s">
        <v>105737</v>
      </c>
      <c r="C27575" t="s">
        <v>147</v>
      </c>
      <c r="D27575" t="s">
        <v>105738</v>
      </c>
      <c r="E27575" t="s">
        <v>183</v>
      </c>
      <c r="F27575" t="s">
        <v>1506</v>
      </c>
      <c r="G27575" t="s">
        <v>42</v>
      </c>
      <c r="H27575">
        <v>0</v>
      </c>
      <c r="I27575">
        <v>0</v>
      </c>
      <c r="J27575">
        <v>0</v>
      </c>
      <c r="K27575" t="s">
        <v>105739</v>
      </c>
    </row>
    <row r="27576" spans="1:11" x14ac:dyDescent="0.3">
      <c r="A27576" t="s">
        <v>105740</v>
      </c>
      <c r="C27576" t="s">
        <v>27</v>
      </c>
      <c r="D27576" t="s">
        <v>105741</v>
      </c>
      <c r="E27576" t="s">
        <v>99661</v>
      </c>
      <c r="F27576" t="s">
        <v>716</v>
      </c>
      <c r="G27576" t="s">
        <v>42</v>
      </c>
      <c r="H27576">
        <v>0</v>
      </c>
      <c r="I27576">
        <v>0</v>
      </c>
      <c r="J27576">
        <v>0</v>
      </c>
      <c r="K27576" t="s">
        <v>105742</v>
      </c>
    </row>
    <row r="27577" spans="1:11" x14ac:dyDescent="0.3">
      <c r="A27577" t="s">
        <v>105743</v>
      </c>
      <c r="B27577" t="s">
        <v>105744</v>
      </c>
      <c r="C27577" t="s">
        <v>27</v>
      </c>
      <c r="D27577" t="s">
        <v>105745</v>
      </c>
      <c r="E27577" t="s">
        <v>99661</v>
      </c>
      <c r="F27577" t="s">
        <v>1013</v>
      </c>
      <c r="G27577" t="s">
        <v>42</v>
      </c>
      <c r="H27577">
        <v>0</v>
      </c>
      <c r="I27577">
        <v>0</v>
      </c>
      <c r="J27577">
        <v>0</v>
      </c>
      <c r="K27577" t="s">
        <v>105746</v>
      </c>
    </row>
    <row r="27578" spans="1:11" x14ac:dyDescent="0.3">
      <c r="A27578" t="s">
        <v>105747</v>
      </c>
      <c r="B27578" t="s">
        <v>105748</v>
      </c>
      <c r="C27578" t="s">
        <v>27</v>
      </c>
      <c r="D27578" t="s">
        <v>105749</v>
      </c>
      <c r="E27578" t="s">
        <v>99661</v>
      </c>
      <c r="F27578" t="s">
        <v>2835</v>
      </c>
      <c r="G27578" t="s">
        <v>42</v>
      </c>
      <c r="H27578">
        <v>0</v>
      </c>
      <c r="I27578">
        <v>0</v>
      </c>
      <c r="J27578">
        <v>0</v>
      </c>
      <c r="K27578" t="s">
        <v>105750</v>
      </c>
    </row>
    <row r="27579" spans="1:11" x14ac:dyDescent="0.3">
      <c r="A27579" t="s">
        <v>105751</v>
      </c>
      <c r="B27579" t="s">
        <v>105752</v>
      </c>
      <c r="C27579" t="s">
        <v>20</v>
      </c>
      <c r="D27579" t="s">
        <v>105753</v>
      </c>
      <c r="E27579" t="s">
        <v>62177</v>
      </c>
      <c r="F27579" t="s">
        <v>1595</v>
      </c>
      <c r="G27579" t="s">
        <v>42</v>
      </c>
      <c r="H27579">
        <v>0</v>
      </c>
      <c r="I27579">
        <v>0</v>
      </c>
      <c r="J27579">
        <v>0</v>
      </c>
      <c r="K27579" t="s">
        <v>105754</v>
      </c>
    </row>
    <row r="27580" spans="1:11" x14ac:dyDescent="0.3">
      <c r="A27580" t="s">
        <v>105755</v>
      </c>
      <c r="B27580" t="s">
        <v>105756</v>
      </c>
      <c r="C27580" t="s">
        <v>558</v>
      </c>
      <c r="D27580" t="s">
        <v>105757</v>
      </c>
      <c r="E27580" t="s">
        <v>1472</v>
      </c>
      <c r="F27580" t="s">
        <v>6717</v>
      </c>
      <c r="G27580" t="s">
        <v>23</v>
      </c>
      <c r="H27580">
        <v>0</v>
      </c>
      <c r="I27580">
        <v>0</v>
      </c>
      <c r="J27580">
        <v>0</v>
      </c>
      <c r="K27580" t="s">
        <v>105758</v>
      </c>
    </row>
    <row r="27581" spans="1:11" x14ac:dyDescent="0.3">
      <c r="A27581" t="s">
        <v>105759</v>
      </c>
      <c r="B27581" t="s">
        <v>105760</v>
      </c>
      <c r="C27581" t="s">
        <v>558</v>
      </c>
      <c r="D27581" t="s">
        <v>105761</v>
      </c>
      <c r="E27581" t="s">
        <v>1472</v>
      </c>
      <c r="F27581" t="s">
        <v>16</v>
      </c>
      <c r="G27581" t="s">
        <v>2906</v>
      </c>
      <c r="H27581">
        <v>0</v>
      </c>
      <c r="I27581">
        <v>0</v>
      </c>
      <c r="J27581">
        <v>0</v>
      </c>
      <c r="K27581" t="s">
        <v>105762</v>
      </c>
    </row>
    <row r="27582" spans="1:11" x14ac:dyDescent="0.3">
      <c r="A27582" t="s">
        <v>105763</v>
      </c>
      <c r="B27582" t="s">
        <v>105764</v>
      </c>
      <c r="C27582" t="s">
        <v>27</v>
      </c>
      <c r="D27582" t="s">
        <v>105765</v>
      </c>
      <c r="E27582" t="s">
        <v>99661</v>
      </c>
      <c r="F27582" t="s">
        <v>16</v>
      </c>
      <c r="G27582" t="s">
        <v>817</v>
      </c>
      <c r="H27582">
        <v>0</v>
      </c>
      <c r="I27582">
        <v>0</v>
      </c>
      <c r="J27582">
        <v>0</v>
      </c>
      <c r="K27582" t="s">
        <v>105766</v>
      </c>
    </row>
    <row r="27583" spans="1:11" x14ac:dyDescent="0.3">
      <c r="A27583" t="s">
        <v>105767</v>
      </c>
      <c r="B27583" t="s">
        <v>105768</v>
      </c>
      <c r="C27583" t="s">
        <v>27</v>
      </c>
      <c r="D27583" t="s">
        <v>105769</v>
      </c>
      <c r="E27583" t="s">
        <v>99661</v>
      </c>
      <c r="F27583" t="s">
        <v>16</v>
      </c>
      <c r="G27583" t="s">
        <v>1766</v>
      </c>
      <c r="H27583">
        <v>0</v>
      </c>
      <c r="I27583">
        <v>0</v>
      </c>
      <c r="J27583">
        <v>0</v>
      </c>
      <c r="K27583" t="s">
        <v>105770</v>
      </c>
    </row>
    <row r="27584" spans="1:11" x14ac:dyDescent="0.3">
      <c r="A27584" t="s">
        <v>105771</v>
      </c>
      <c r="B27584" t="s">
        <v>105772</v>
      </c>
      <c r="C27584" t="s">
        <v>27</v>
      </c>
      <c r="D27584" t="s">
        <v>105773</v>
      </c>
      <c r="E27584" t="s">
        <v>29</v>
      </c>
      <c r="F27584" t="s">
        <v>41</v>
      </c>
      <c r="G27584" t="s">
        <v>42</v>
      </c>
      <c r="H27584">
        <v>0</v>
      </c>
      <c r="I27584">
        <v>0</v>
      </c>
      <c r="J27584">
        <v>0</v>
      </c>
      <c r="K27584" t="s">
        <v>105774</v>
      </c>
    </row>
    <row r="27585" spans="1:11" x14ac:dyDescent="0.3">
      <c r="A27585" t="s">
        <v>105775</v>
      </c>
      <c r="B27585" t="s">
        <v>105776</v>
      </c>
      <c r="C27585" t="s">
        <v>27</v>
      </c>
      <c r="D27585" t="s">
        <v>105777</v>
      </c>
      <c r="E27585" t="s">
        <v>99661</v>
      </c>
      <c r="F27585" t="s">
        <v>2703</v>
      </c>
      <c r="G27585" t="s">
        <v>42</v>
      </c>
      <c r="H27585">
        <v>0</v>
      </c>
      <c r="I27585">
        <v>0</v>
      </c>
      <c r="J27585">
        <v>0</v>
      </c>
      <c r="K27585" t="s">
        <v>105778</v>
      </c>
    </row>
    <row r="27586" spans="1:11" x14ac:dyDescent="0.3">
      <c r="A27586" t="s">
        <v>105779</v>
      </c>
      <c r="B27586" t="s">
        <v>105780</v>
      </c>
      <c r="C27586" t="s">
        <v>558</v>
      </c>
      <c r="D27586" t="s">
        <v>105781</v>
      </c>
      <c r="E27586" t="s">
        <v>1472</v>
      </c>
      <c r="F27586" t="s">
        <v>1590</v>
      </c>
      <c r="G27586" t="s">
        <v>42</v>
      </c>
      <c r="H27586">
        <v>0</v>
      </c>
      <c r="I27586">
        <v>0</v>
      </c>
      <c r="J27586">
        <v>0</v>
      </c>
      <c r="K27586" t="s">
        <v>105782</v>
      </c>
    </row>
    <row r="27587" spans="1:11" x14ac:dyDescent="0.3">
      <c r="A27587" t="s">
        <v>105783</v>
      </c>
      <c r="B27587" t="s">
        <v>105784</v>
      </c>
      <c r="C27587" t="s">
        <v>558</v>
      </c>
      <c r="D27587" t="s">
        <v>105785</v>
      </c>
      <c r="E27587" t="s">
        <v>1472</v>
      </c>
      <c r="F27587" t="s">
        <v>870</v>
      </c>
      <c r="G27587" t="s">
        <v>42</v>
      </c>
      <c r="H27587">
        <v>0</v>
      </c>
      <c r="I27587">
        <v>0</v>
      </c>
      <c r="J27587">
        <v>0</v>
      </c>
      <c r="K27587" t="s">
        <v>105786</v>
      </c>
    </row>
    <row r="27588" spans="1:11" x14ac:dyDescent="0.3">
      <c r="A27588" t="s">
        <v>105787</v>
      </c>
      <c r="C27588" t="s">
        <v>558</v>
      </c>
      <c r="D27588" t="s">
        <v>105788</v>
      </c>
      <c r="E27588" t="s">
        <v>1472</v>
      </c>
      <c r="F27588" t="s">
        <v>1947</v>
      </c>
      <c r="G27588" t="s">
        <v>42</v>
      </c>
      <c r="H27588">
        <v>0</v>
      </c>
      <c r="I27588">
        <v>0</v>
      </c>
      <c r="J27588">
        <v>0</v>
      </c>
      <c r="K27588" t="s">
        <v>105789</v>
      </c>
    </row>
    <row r="27589" spans="1:11" x14ac:dyDescent="0.3">
      <c r="A27589" t="s">
        <v>105790</v>
      </c>
      <c r="B27589" t="s">
        <v>105791</v>
      </c>
      <c r="C27589" t="s">
        <v>13</v>
      </c>
      <c r="D27589" t="s">
        <v>105792</v>
      </c>
      <c r="E27589" t="s">
        <v>104779</v>
      </c>
      <c r="F27589" t="s">
        <v>41</v>
      </c>
      <c r="G27589" t="s">
        <v>42</v>
      </c>
      <c r="H27589">
        <v>0</v>
      </c>
      <c r="I27589">
        <v>0</v>
      </c>
      <c r="J27589">
        <v>0</v>
      </c>
      <c r="K27589" t="s">
        <v>105793</v>
      </c>
    </row>
    <row r="27590" spans="1:11" x14ac:dyDescent="0.3">
      <c r="A27590" t="s">
        <v>105794</v>
      </c>
      <c r="C27590" t="s">
        <v>27</v>
      </c>
      <c r="D27590" t="s">
        <v>105795</v>
      </c>
      <c r="E27590" t="s">
        <v>99661</v>
      </c>
      <c r="F27590" t="s">
        <v>17187</v>
      </c>
      <c r="G27590" t="s">
        <v>42</v>
      </c>
      <c r="H27590">
        <v>0</v>
      </c>
      <c r="I27590">
        <v>0</v>
      </c>
      <c r="J27590">
        <v>0</v>
      </c>
      <c r="K27590" t="s">
        <v>105796</v>
      </c>
    </row>
    <row r="27591" spans="1:11" x14ac:dyDescent="0.3">
      <c r="A27591" t="s">
        <v>105797</v>
      </c>
      <c r="C27591" t="s">
        <v>20</v>
      </c>
      <c r="D27591" t="s">
        <v>105798</v>
      </c>
      <c r="E27591" t="s">
        <v>14059</v>
      </c>
      <c r="F27591" t="s">
        <v>4609</v>
      </c>
      <c r="G27591" t="s">
        <v>42</v>
      </c>
      <c r="H27591">
        <v>0</v>
      </c>
      <c r="I27591">
        <v>0</v>
      </c>
      <c r="J27591">
        <v>0</v>
      </c>
      <c r="K27591" t="s">
        <v>105799</v>
      </c>
    </row>
    <row r="27592" spans="1:11" x14ac:dyDescent="0.3">
      <c r="A27592" t="s">
        <v>105800</v>
      </c>
      <c r="B27592" t="s">
        <v>105801</v>
      </c>
      <c r="C27592" t="s">
        <v>27</v>
      </c>
      <c r="D27592" t="s">
        <v>105802</v>
      </c>
      <c r="E27592" t="s">
        <v>99661</v>
      </c>
      <c r="F27592" t="s">
        <v>18809</v>
      </c>
      <c r="G27592" t="s">
        <v>42</v>
      </c>
      <c r="H27592">
        <v>0</v>
      </c>
      <c r="I27592">
        <v>0</v>
      </c>
      <c r="J27592">
        <v>0</v>
      </c>
      <c r="K27592" t="s">
        <v>105803</v>
      </c>
    </row>
    <row r="27593" spans="1:11" x14ac:dyDescent="0.3">
      <c r="A27593" t="s">
        <v>105804</v>
      </c>
      <c r="C27593" t="s">
        <v>558</v>
      </c>
      <c r="D27593" t="s">
        <v>105805</v>
      </c>
      <c r="E27593" t="s">
        <v>1472</v>
      </c>
      <c r="F27593" t="s">
        <v>21100</v>
      </c>
      <c r="G27593" t="s">
        <v>42</v>
      </c>
      <c r="H27593">
        <v>0</v>
      </c>
      <c r="I27593">
        <v>0</v>
      </c>
      <c r="J27593">
        <v>0</v>
      </c>
      <c r="K27593" t="s">
        <v>105806</v>
      </c>
    </row>
    <row r="27594" spans="1:11" x14ac:dyDescent="0.3">
      <c r="A27594" t="s">
        <v>105807</v>
      </c>
      <c r="C27594" t="s">
        <v>558</v>
      </c>
      <c r="D27594" t="s">
        <v>105808</v>
      </c>
      <c r="E27594" t="s">
        <v>1472</v>
      </c>
      <c r="F27594" t="s">
        <v>16490</v>
      </c>
      <c r="G27594" t="s">
        <v>42</v>
      </c>
      <c r="H27594">
        <v>0</v>
      </c>
      <c r="I27594">
        <v>0</v>
      </c>
      <c r="J27594">
        <v>0</v>
      </c>
      <c r="K27594" t="s">
        <v>105809</v>
      </c>
    </row>
    <row r="27595" spans="1:11" x14ac:dyDescent="0.3">
      <c r="A27595" t="s">
        <v>105810</v>
      </c>
      <c r="B27595" t="s">
        <v>105811</v>
      </c>
      <c r="C27595" t="s">
        <v>20</v>
      </c>
      <c r="D27595" t="s">
        <v>105812</v>
      </c>
      <c r="E27595" t="s">
        <v>22</v>
      </c>
      <c r="F27595" t="s">
        <v>2814</v>
      </c>
      <c r="G27595" t="s">
        <v>42</v>
      </c>
      <c r="H27595">
        <v>0</v>
      </c>
      <c r="I27595">
        <v>0</v>
      </c>
      <c r="J27595">
        <v>0</v>
      </c>
      <c r="K27595" t="s">
        <v>105813</v>
      </c>
    </row>
    <row r="27596" spans="1:11" x14ac:dyDescent="0.3">
      <c r="A27596" t="s">
        <v>105814</v>
      </c>
      <c r="C27596" t="s">
        <v>558</v>
      </c>
      <c r="D27596" t="s">
        <v>105815</v>
      </c>
      <c r="E27596" t="s">
        <v>1472</v>
      </c>
      <c r="F27596" t="s">
        <v>1625</v>
      </c>
      <c r="G27596" t="s">
        <v>42</v>
      </c>
      <c r="H27596">
        <v>0</v>
      </c>
      <c r="I27596">
        <v>0</v>
      </c>
      <c r="J27596">
        <v>0</v>
      </c>
      <c r="K27596" t="s">
        <v>105816</v>
      </c>
    </row>
    <row r="27597" spans="1:11" x14ac:dyDescent="0.3">
      <c r="A27597" t="s">
        <v>105817</v>
      </c>
      <c r="C27597" t="s">
        <v>558</v>
      </c>
      <c r="D27597" t="s">
        <v>105818</v>
      </c>
      <c r="E27597" t="s">
        <v>1472</v>
      </c>
      <c r="F27597" t="s">
        <v>2385</v>
      </c>
      <c r="G27597" t="s">
        <v>42</v>
      </c>
      <c r="H27597">
        <v>0</v>
      </c>
      <c r="I27597">
        <v>0</v>
      </c>
      <c r="J27597">
        <v>0</v>
      </c>
      <c r="K27597" t="s">
        <v>105819</v>
      </c>
    </row>
    <row r="27598" spans="1:11" x14ac:dyDescent="0.3">
      <c r="A27598" t="s">
        <v>105820</v>
      </c>
      <c r="B27598" t="s">
        <v>105821</v>
      </c>
      <c r="C27598" t="s">
        <v>558</v>
      </c>
      <c r="D27598" t="s">
        <v>105822</v>
      </c>
      <c r="E27598" t="s">
        <v>1472</v>
      </c>
      <c r="F27598" t="s">
        <v>1419</v>
      </c>
      <c r="G27598" t="s">
        <v>42</v>
      </c>
      <c r="H27598">
        <v>0</v>
      </c>
      <c r="I27598">
        <v>0</v>
      </c>
      <c r="J27598">
        <v>0</v>
      </c>
      <c r="K27598" t="s">
        <v>105823</v>
      </c>
    </row>
    <row r="27599" spans="1:11" x14ac:dyDescent="0.3">
      <c r="A27599" t="s">
        <v>105824</v>
      </c>
      <c r="B27599" t="s">
        <v>105825</v>
      </c>
      <c r="C27599" t="s">
        <v>558</v>
      </c>
      <c r="D27599" t="s">
        <v>105826</v>
      </c>
      <c r="E27599" t="s">
        <v>1472</v>
      </c>
      <c r="F27599" t="s">
        <v>2703</v>
      </c>
      <c r="G27599" t="s">
        <v>42</v>
      </c>
      <c r="H27599">
        <v>0</v>
      </c>
      <c r="I27599">
        <v>0</v>
      </c>
      <c r="J27599">
        <v>0</v>
      </c>
      <c r="K27599" t="s">
        <v>105827</v>
      </c>
    </row>
    <row r="27600" spans="1:11" x14ac:dyDescent="0.3">
      <c r="A27600" t="s">
        <v>105828</v>
      </c>
      <c r="C27600" t="s">
        <v>20</v>
      </c>
      <c r="D27600" t="s">
        <v>105829</v>
      </c>
      <c r="E27600" t="s">
        <v>14059</v>
      </c>
      <c r="F27600" t="s">
        <v>830</v>
      </c>
      <c r="G27600" t="s">
        <v>42</v>
      </c>
      <c r="H27600">
        <v>0</v>
      </c>
      <c r="I27600">
        <v>0</v>
      </c>
      <c r="J27600">
        <v>0</v>
      </c>
      <c r="K27600" t="s">
        <v>105830</v>
      </c>
    </row>
    <row r="27601" spans="1:11" x14ac:dyDescent="0.3">
      <c r="A27601" t="s">
        <v>105831</v>
      </c>
      <c r="B27601" t="s">
        <v>105832</v>
      </c>
      <c r="C27601" t="s">
        <v>27</v>
      </c>
      <c r="D27601" t="s">
        <v>105833</v>
      </c>
      <c r="E27601" t="s">
        <v>99661</v>
      </c>
      <c r="F27601" t="s">
        <v>4920</v>
      </c>
      <c r="G27601" t="s">
        <v>42</v>
      </c>
      <c r="H27601">
        <v>0</v>
      </c>
      <c r="I27601">
        <v>0</v>
      </c>
      <c r="J27601">
        <v>0</v>
      </c>
      <c r="K27601" t="s">
        <v>105834</v>
      </c>
    </row>
    <row r="27602" spans="1:11" x14ac:dyDescent="0.3">
      <c r="A27602" t="s">
        <v>105835</v>
      </c>
      <c r="B27602" t="s">
        <v>105836</v>
      </c>
      <c r="C27602" t="s">
        <v>558</v>
      </c>
      <c r="D27602" t="s">
        <v>105837</v>
      </c>
      <c r="E27602" t="s">
        <v>1472</v>
      </c>
      <c r="F27602" t="s">
        <v>87146</v>
      </c>
      <c r="G27602" t="s">
        <v>42</v>
      </c>
      <c r="H27602">
        <v>0</v>
      </c>
      <c r="I27602">
        <v>0</v>
      </c>
      <c r="J27602">
        <v>0</v>
      </c>
      <c r="K27602" t="s">
        <v>105838</v>
      </c>
    </row>
    <row r="27603" spans="1:11" x14ac:dyDescent="0.3">
      <c r="A27603" t="s">
        <v>105839</v>
      </c>
      <c r="C27603" t="s">
        <v>27</v>
      </c>
      <c r="D27603" t="s">
        <v>105840</v>
      </c>
      <c r="E27603" t="s">
        <v>99661</v>
      </c>
      <c r="F27603" t="s">
        <v>3911</v>
      </c>
      <c r="G27603" t="s">
        <v>42</v>
      </c>
      <c r="H27603">
        <v>0</v>
      </c>
      <c r="I27603">
        <v>0</v>
      </c>
      <c r="J27603">
        <v>0</v>
      </c>
      <c r="K27603" t="s">
        <v>105841</v>
      </c>
    </row>
    <row r="27604" spans="1:11" x14ac:dyDescent="0.3">
      <c r="A27604" t="s">
        <v>105842</v>
      </c>
      <c r="C27604" t="s">
        <v>27</v>
      </c>
      <c r="D27604" t="s">
        <v>105843</v>
      </c>
      <c r="E27604" t="s">
        <v>99661</v>
      </c>
      <c r="F27604" t="s">
        <v>1252</v>
      </c>
      <c r="G27604" t="s">
        <v>42</v>
      </c>
      <c r="H27604">
        <v>0</v>
      </c>
      <c r="I27604">
        <v>0</v>
      </c>
      <c r="J27604">
        <v>0</v>
      </c>
      <c r="K27604" t="s">
        <v>105844</v>
      </c>
    </row>
    <row r="27605" spans="1:11" x14ac:dyDescent="0.3">
      <c r="A27605" t="s">
        <v>105845</v>
      </c>
      <c r="B27605" t="s">
        <v>105846</v>
      </c>
      <c r="C27605" t="s">
        <v>20</v>
      </c>
      <c r="D27605" t="s">
        <v>105847</v>
      </c>
      <c r="E27605" t="s">
        <v>14059</v>
      </c>
      <c r="F27605" t="s">
        <v>3872</v>
      </c>
      <c r="G27605" t="s">
        <v>42</v>
      </c>
      <c r="H27605">
        <v>0</v>
      </c>
      <c r="I27605">
        <v>0</v>
      </c>
      <c r="J27605">
        <v>0</v>
      </c>
      <c r="K27605" t="s">
        <v>105848</v>
      </c>
    </row>
    <row r="27606" spans="1:11" x14ac:dyDescent="0.3">
      <c r="A27606" t="s">
        <v>105849</v>
      </c>
      <c r="B27606" t="s">
        <v>105850</v>
      </c>
      <c r="C27606" t="s">
        <v>20</v>
      </c>
      <c r="D27606" t="s">
        <v>105851</v>
      </c>
      <c r="E27606" t="s">
        <v>22</v>
      </c>
      <c r="F27606" t="s">
        <v>7392</v>
      </c>
      <c r="G27606" t="s">
        <v>42</v>
      </c>
      <c r="H27606">
        <v>0</v>
      </c>
      <c r="I27606">
        <v>0</v>
      </c>
      <c r="J27606">
        <v>0</v>
      </c>
      <c r="K27606" t="s">
        <v>105852</v>
      </c>
    </row>
    <row r="27607" spans="1:11" x14ac:dyDescent="0.3">
      <c r="A27607" t="s">
        <v>105853</v>
      </c>
      <c r="B27607" t="s">
        <v>105854</v>
      </c>
      <c r="C27607" t="s">
        <v>558</v>
      </c>
      <c r="D27607" t="s">
        <v>105855</v>
      </c>
      <c r="E27607" t="s">
        <v>1122</v>
      </c>
      <c r="F27607" t="s">
        <v>16</v>
      </c>
      <c r="G27607" t="s">
        <v>18558</v>
      </c>
      <c r="H27607">
        <v>0</v>
      </c>
      <c r="I27607">
        <v>0</v>
      </c>
      <c r="J27607">
        <v>0</v>
      </c>
      <c r="K27607" t="s">
        <v>105856</v>
      </c>
    </row>
    <row r="27608" spans="1:11" x14ac:dyDescent="0.3">
      <c r="A27608" t="s">
        <v>105857</v>
      </c>
      <c r="B27608" t="s">
        <v>105858</v>
      </c>
      <c r="C27608" t="s">
        <v>20</v>
      </c>
      <c r="D27608" t="s">
        <v>105859</v>
      </c>
      <c r="E27608" t="s">
        <v>14059</v>
      </c>
      <c r="F27608" t="s">
        <v>6717</v>
      </c>
      <c r="G27608" t="s">
        <v>42</v>
      </c>
      <c r="H27608">
        <v>0</v>
      </c>
      <c r="I27608">
        <v>0</v>
      </c>
      <c r="J27608">
        <v>0</v>
      </c>
      <c r="K27608" t="s">
        <v>105860</v>
      </c>
    </row>
    <row r="27609" spans="1:11" x14ac:dyDescent="0.3">
      <c r="A27609" t="s">
        <v>105861</v>
      </c>
      <c r="C27609" t="s">
        <v>27</v>
      </c>
      <c r="D27609" t="s">
        <v>105862</v>
      </c>
      <c r="E27609" t="s">
        <v>99661</v>
      </c>
      <c r="F27609" t="s">
        <v>21340</v>
      </c>
      <c r="G27609" t="s">
        <v>42</v>
      </c>
      <c r="H27609">
        <v>0</v>
      </c>
      <c r="I27609">
        <v>0</v>
      </c>
      <c r="J27609">
        <v>0</v>
      </c>
      <c r="K27609" t="s">
        <v>105863</v>
      </c>
    </row>
    <row r="27610" spans="1:11" x14ac:dyDescent="0.3">
      <c r="A27610" t="s">
        <v>105864</v>
      </c>
      <c r="B27610" t="s">
        <v>105865</v>
      </c>
      <c r="C27610" t="s">
        <v>558</v>
      </c>
      <c r="D27610" t="s">
        <v>105866</v>
      </c>
      <c r="E27610" t="s">
        <v>1122</v>
      </c>
      <c r="F27610" t="s">
        <v>1793</v>
      </c>
      <c r="G27610" t="s">
        <v>42</v>
      </c>
      <c r="H27610">
        <v>0</v>
      </c>
      <c r="I27610">
        <v>0</v>
      </c>
      <c r="J27610">
        <v>0</v>
      </c>
      <c r="K27610" t="s">
        <v>105867</v>
      </c>
    </row>
    <row r="27611" spans="1:11" x14ac:dyDescent="0.3">
      <c r="A27611" t="s">
        <v>105868</v>
      </c>
      <c r="B27611" t="s">
        <v>105869</v>
      </c>
      <c r="C27611" t="s">
        <v>558</v>
      </c>
      <c r="D27611" t="s">
        <v>105866</v>
      </c>
      <c r="E27611" t="s">
        <v>1122</v>
      </c>
      <c r="F27611" t="s">
        <v>1986</v>
      </c>
      <c r="G27611" t="s">
        <v>42</v>
      </c>
      <c r="H27611">
        <v>0</v>
      </c>
      <c r="I27611">
        <v>0</v>
      </c>
      <c r="J27611">
        <v>0</v>
      </c>
      <c r="K27611" t="s">
        <v>105870</v>
      </c>
    </row>
    <row r="27612" spans="1:11" x14ac:dyDescent="0.3">
      <c r="A27612" t="s">
        <v>105871</v>
      </c>
      <c r="B27612" t="s">
        <v>105872</v>
      </c>
      <c r="C27612" t="s">
        <v>558</v>
      </c>
      <c r="D27612" t="s">
        <v>105873</v>
      </c>
      <c r="E27612" t="s">
        <v>2102</v>
      </c>
      <c r="F27612" t="s">
        <v>31163</v>
      </c>
      <c r="G27612" t="s">
        <v>42</v>
      </c>
      <c r="H27612">
        <v>0</v>
      </c>
      <c r="I27612">
        <v>0</v>
      </c>
      <c r="J27612">
        <v>0</v>
      </c>
      <c r="K27612" t="s">
        <v>105874</v>
      </c>
    </row>
    <row r="27613" spans="1:11" x14ac:dyDescent="0.3">
      <c r="A27613" t="s">
        <v>105875</v>
      </c>
      <c r="B27613" t="s">
        <v>105876</v>
      </c>
      <c r="C27613" t="s">
        <v>20</v>
      </c>
      <c r="D27613" t="s">
        <v>105877</v>
      </c>
      <c r="E27613" t="s">
        <v>14059</v>
      </c>
      <c r="F27613" t="s">
        <v>14181</v>
      </c>
      <c r="G27613" t="s">
        <v>42</v>
      </c>
      <c r="H27613">
        <v>0</v>
      </c>
      <c r="I27613">
        <v>0</v>
      </c>
      <c r="J27613">
        <v>0</v>
      </c>
      <c r="K27613" t="s">
        <v>105878</v>
      </c>
    </row>
    <row r="27614" spans="1:11" x14ac:dyDescent="0.3">
      <c r="A27614" t="s">
        <v>105879</v>
      </c>
      <c r="B27614" t="s">
        <v>105880</v>
      </c>
      <c r="C27614" t="s">
        <v>20</v>
      </c>
      <c r="D27614" t="s">
        <v>105881</v>
      </c>
      <c r="E27614" t="s">
        <v>14059</v>
      </c>
      <c r="F27614" t="s">
        <v>10848</v>
      </c>
      <c r="G27614" t="s">
        <v>42</v>
      </c>
      <c r="H27614">
        <v>0</v>
      </c>
      <c r="I27614">
        <v>0</v>
      </c>
      <c r="J27614">
        <v>0</v>
      </c>
      <c r="K27614" t="s">
        <v>105882</v>
      </c>
    </row>
    <row r="27615" spans="1:11" x14ac:dyDescent="0.3">
      <c r="A27615" t="s">
        <v>105883</v>
      </c>
      <c r="B27615" t="s">
        <v>105884</v>
      </c>
      <c r="C27615" t="s">
        <v>20</v>
      </c>
      <c r="D27615" t="s">
        <v>105885</v>
      </c>
      <c r="E27615" t="s">
        <v>14059</v>
      </c>
      <c r="F27615" t="s">
        <v>1981</v>
      </c>
      <c r="G27615" t="s">
        <v>42</v>
      </c>
      <c r="H27615">
        <v>0</v>
      </c>
      <c r="I27615">
        <v>0</v>
      </c>
      <c r="J27615">
        <v>0</v>
      </c>
      <c r="K27615" t="s">
        <v>105886</v>
      </c>
    </row>
    <row r="27616" spans="1:11" x14ac:dyDescent="0.3">
      <c r="A27616" t="s">
        <v>105887</v>
      </c>
      <c r="C27616" t="s">
        <v>20</v>
      </c>
      <c r="D27616" t="s">
        <v>105888</v>
      </c>
      <c r="E27616" t="s">
        <v>22</v>
      </c>
      <c r="F27616" t="s">
        <v>16</v>
      </c>
      <c r="G27616" t="s">
        <v>1766</v>
      </c>
      <c r="H27616">
        <v>0</v>
      </c>
      <c r="I27616">
        <v>0</v>
      </c>
      <c r="J27616">
        <v>0</v>
      </c>
      <c r="K27616" t="s">
        <v>105889</v>
      </c>
    </row>
    <row r="27617" spans="1:11" x14ac:dyDescent="0.3">
      <c r="A27617" t="s">
        <v>105890</v>
      </c>
      <c r="B27617" t="s">
        <v>105891</v>
      </c>
      <c r="C27617" t="s">
        <v>13</v>
      </c>
      <c r="D27617" t="s">
        <v>105892</v>
      </c>
      <c r="E27617" t="s">
        <v>104779</v>
      </c>
      <c r="F27617" t="s">
        <v>41</v>
      </c>
      <c r="G27617" t="s">
        <v>42</v>
      </c>
      <c r="H27617">
        <v>0</v>
      </c>
      <c r="I27617">
        <v>0</v>
      </c>
      <c r="J27617">
        <v>0</v>
      </c>
      <c r="K27617" t="s">
        <v>105893</v>
      </c>
    </row>
    <row r="27618" spans="1:11" x14ac:dyDescent="0.3">
      <c r="A27618" t="s">
        <v>105894</v>
      </c>
      <c r="B27618" t="s">
        <v>105895</v>
      </c>
      <c r="C27618" t="s">
        <v>558</v>
      </c>
      <c r="D27618" t="s">
        <v>105896</v>
      </c>
      <c r="E27618" t="s">
        <v>1122</v>
      </c>
      <c r="F27618" t="s">
        <v>7169</v>
      </c>
      <c r="G27618" t="s">
        <v>42</v>
      </c>
      <c r="H27618">
        <v>0</v>
      </c>
      <c r="I27618">
        <v>0</v>
      </c>
      <c r="J27618">
        <v>0</v>
      </c>
      <c r="K27618" t="s">
        <v>105897</v>
      </c>
    </row>
    <row r="27619" spans="1:11" x14ac:dyDescent="0.3">
      <c r="A27619" t="s">
        <v>105898</v>
      </c>
      <c r="B27619" t="s">
        <v>105899</v>
      </c>
      <c r="C27619" t="s">
        <v>558</v>
      </c>
      <c r="D27619" t="s">
        <v>105900</v>
      </c>
      <c r="E27619" t="s">
        <v>1122</v>
      </c>
      <c r="F27619" t="s">
        <v>3257</v>
      </c>
      <c r="G27619" t="s">
        <v>42</v>
      </c>
      <c r="H27619">
        <v>0</v>
      </c>
      <c r="I27619">
        <v>0</v>
      </c>
      <c r="J27619">
        <v>0</v>
      </c>
      <c r="K27619" t="s">
        <v>105901</v>
      </c>
    </row>
    <row r="27620" spans="1:11" x14ac:dyDescent="0.3">
      <c r="A27620" t="s">
        <v>105902</v>
      </c>
      <c r="C27620" t="s">
        <v>20</v>
      </c>
      <c r="D27620" t="s">
        <v>105903</v>
      </c>
      <c r="E27620" t="s">
        <v>14059</v>
      </c>
      <c r="F27620" t="s">
        <v>3129</v>
      </c>
      <c r="G27620" t="s">
        <v>42</v>
      </c>
      <c r="H27620">
        <v>0</v>
      </c>
      <c r="I27620">
        <v>0</v>
      </c>
      <c r="J27620">
        <v>0</v>
      </c>
      <c r="K27620" t="s">
        <v>105904</v>
      </c>
    </row>
    <row r="27621" spans="1:11" x14ac:dyDescent="0.3">
      <c r="A27621" t="s">
        <v>105905</v>
      </c>
      <c r="B27621" t="s">
        <v>105906</v>
      </c>
      <c r="C27621" t="s">
        <v>13</v>
      </c>
      <c r="D27621" t="s">
        <v>105907</v>
      </c>
      <c r="E27621" t="s">
        <v>104779</v>
      </c>
      <c r="F27621" t="s">
        <v>41</v>
      </c>
      <c r="G27621" t="s">
        <v>42</v>
      </c>
      <c r="H27621">
        <v>0</v>
      </c>
      <c r="I27621">
        <v>0</v>
      </c>
      <c r="J27621">
        <v>0</v>
      </c>
      <c r="K27621" t="s">
        <v>105908</v>
      </c>
    </row>
    <row r="27622" spans="1:11" x14ac:dyDescent="0.3">
      <c r="A27622" t="s">
        <v>105909</v>
      </c>
      <c r="B27622" t="s">
        <v>105910</v>
      </c>
      <c r="C27622" t="s">
        <v>20</v>
      </c>
      <c r="D27622" t="s">
        <v>105911</v>
      </c>
      <c r="E27622" t="s">
        <v>14059</v>
      </c>
      <c r="F27622" t="s">
        <v>389</v>
      </c>
      <c r="G27622" t="s">
        <v>42</v>
      </c>
      <c r="H27622">
        <v>0</v>
      </c>
      <c r="I27622">
        <v>0</v>
      </c>
      <c r="J27622">
        <v>0</v>
      </c>
      <c r="K27622" t="s">
        <v>105912</v>
      </c>
    </row>
    <row r="27623" spans="1:11" x14ac:dyDescent="0.3">
      <c r="A27623" t="s">
        <v>105913</v>
      </c>
      <c r="B27623" t="s">
        <v>105914</v>
      </c>
      <c r="C27623" t="s">
        <v>20</v>
      </c>
      <c r="D27623" t="s">
        <v>105915</v>
      </c>
      <c r="E27623" t="s">
        <v>14059</v>
      </c>
      <c r="F27623" t="s">
        <v>2892</v>
      </c>
      <c r="G27623" t="s">
        <v>42</v>
      </c>
      <c r="H27623">
        <v>0</v>
      </c>
      <c r="I27623">
        <v>0</v>
      </c>
      <c r="J27623">
        <v>0</v>
      </c>
      <c r="K27623" t="s">
        <v>105916</v>
      </c>
    </row>
    <row r="27624" spans="1:11" x14ac:dyDescent="0.3">
      <c r="A27624" t="s">
        <v>105917</v>
      </c>
      <c r="B27624" t="s">
        <v>105918</v>
      </c>
      <c r="C27624" t="s">
        <v>466</v>
      </c>
      <c r="D27624" t="s">
        <v>105919</v>
      </c>
      <c r="E27624" t="s">
        <v>98383</v>
      </c>
      <c r="F27624" t="s">
        <v>16</v>
      </c>
      <c r="G27624" t="s">
        <v>14113</v>
      </c>
      <c r="H27624">
        <v>0</v>
      </c>
      <c r="I27624">
        <v>0</v>
      </c>
      <c r="J27624">
        <v>0</v>
      </c>
      <c r="K27624" t="s">
        <v>105920</v>
      </c>
    </row>
    <row r="27625" spans="1:11" x14ac:dyDescent="0.3">
      <c r="A27625" t="s">
        <v>105921</v>
      </c>
      <c r="C27625" t="s">
        <v>27</v>
      </c>
      <c r="D27625" t="s">
        <v>105922</v>
      </c>
      <c r="E27625" t="s">
        <v>99661</v>
      </c>
      <c r="F27625" t="s">
        <v>191</v>
      </c>
      <c r="G27625" t="s">
        <v>42</v>
      </c>
      <c r="H27625">
        <v>0</v>
      </c>
      <c r="I27625">
        <v>0</v>
      </c>
      <c r="J27625">
        <v>0</v>
      </c>
      <c r="K27625" t="s">
        <v>105923</v>
      </c>
    </row>
    <row r="27626" spans="1:11" x14ac:dyDescent="0.3">
      <c r="A27626" t="s">
        <v>105924</v>
      </c>
      <c r="B27626" t="s">
        <v>105925</v>
      </c>
      <c r="C27626" t="s">
        <v>20</v>
      </c>
      <c r="D27626" t="s">
        <v>105926</v>
      </c>
      <c r="E27626" t="s">
        <v>22</v>
      </c>
      <c r="F27626" t="s">
        <v>2703</v>
      </c>
      <c r="G27626" t="s">
        <v>817</v>
      </c>
      <c r="H27626">
        <v>0</v>
      </c>
      <c r="I27626">
        <v>0</v>
      </c>
      <c r="J27626">
        <v>0</v>
      </c>
      <c r="K27626" t="s">
        <v>105927</v>
      </c>
    </row>
    <row r="27627" spans="1:11" x14ac:dyDescent="0.3">
      <c r="A27627" t="s">
        <v>105928</v>
      </c>
      <c r="B27627" t="s">
        <v>105929</v>
      </c>
      <c r="C27627" t="s">
        <v>558</v>
      </c>
      <c r="D27627" t="s">
        <v>105930</v>
      </c>
      <c r="E27627" t="s">
        <v>1472</v>
      </c>
      <c r="F27627" t="s">
        <v>17484</v>
      </c>
      <c r="G27627" t="s">
        <v>42</v>
      </c>
      <c r="H27627">
        <v>0</v>
      </c>
      <c r="I27627">
        <v>0</v>
      </c>
      <c r="J27627">
        <v>0</v>
      </c>
      <c r="K27627" t="s">
        <v>105931</v>
      </c>
    </row>
    <row r="27628" spans="1:11" x14ac:dyDescent="0.3">
      <c r="A27628" t="s">
        <v>105932</v>
      </c>
      <c r="B27628" t="s">
        <v>105933</v>
      </c>
      <c r="C27628" t="s">
        <v>20</v>
      </c>
      <c r="D27628" t="s">
        <v>105934</v>
      </c>
      <c r="E27628" t="s">
        <v>14059</v>
      </c>
      <c r="F27628" t="s">
        <v>2313</v>
      </c>
      <c r="G27628" t="s">
        <v>5327</v>
      </c>
      <c r="H27628">
        <v>0</v>
      </c>
      <c r="I27628">
        <v>0</v>
      </c>
      <c r="J27628">
        <v>0</v>
      </c>
      <c r="K27628" t="s">
        <v>105935</v>
      </c>
    </row>
    <row r="27629" spans="1:11" x14ac:dyDescent="0.3">
      <c r="A27629" t="s">
        <v>105936</v>
      </c>
      <c r="B27629" t="s">
        <v>105937</v>
      </c>
      <c r="C27629" t="s">
        <v>147</v>
      </c>
      <c r="D27629" t="s">
        <v>105938</v>
      </c>
      <c r="E27629" t="s">
        <v>183</v>
      </c>
      <c r="F27629" t="s">
        <v>4959</v>
      </c>
      <c r="G27629" t="s">
        <v>42</v>
      </c>
      <c r="H27629">
        <v>0</v>
      </c>
      <c r="I27629">
        <v>0</v>
      </c>
      <c r="J27629">
        <v>0</v>
      </c>
      <c r="K27629" t="s">
        <v>105939</v>
      </c>
    </row>
    <row r="27630" spans="1:11" x14ac:dyDescent="0.3">
      <c r="A27630" t="s">
        <v>105940</v>
      </c>
      <c r="C27630" t="s">
        <v>558</v>
      </c>
      <c r="D27630" t="s">
        <v>105941</v>
      </c>
      <c r="E27630" t="s">
        <v>1472</v>
      </c>
      <c r="F27630" t="s">
        <v>16</v>
      </c>
      <c r="G27630" t="s">
        <v>3043</v>
      </c>
      <c r="H27630">
        <v>0</v>
      </c>
      <c r="I27630">
        <v>0</v>
      </c>
      <c r="J27630">
        <v>0</v>
      </c>
      <c r="K27630" t="s">
        <v>105942</v>
      </c>
    </row>
    <row r="27631" spans="1:11" x14ac:dyDescent="0.3">
      <c r="A27631" t="s">
        <v>105943</v>
      </c>
      <c r="B27631" t="s">
        <v>105944</v>
      </c>
      <c r="C27631" t="s">
        <v>558</v>
      </c>
      <c r="D27631" t="s">
        <v>105945</v>
      </c>
      <c r="E27631" t="s">
        <v>1472</v>
      </c>
      <c r="F27631" t="s">
        <v>36739</v>
      </c>
      <c r="G27631" t="s">
        <v>3168</v>
      </c>
      <c r="H27631">
        <v>0</v>
      </c>
      <c r="I27631">
        <v>0</v>
      </c>
      <c r="J27631">
        <v>0</v>
      </c>
      <c r="K27631" t="s">
        <v>105946</v>
      </c>
    </row>
    <row r="27632" spans="1:11" x14ac:dyDescent="0.3">
      <c r="A27632" t="s">
        <v>105947</v>
      </c>
      <c r="B27632" t="s">
        <v>105948</v>
      </c>
      <c r="C27632" t="s">
        <v>558</v>
      </c>
      <c r="D27632" t="s">
        <v>105949</v>
      </c>
      <c r="E27632" t="s">
        <v>1472</v>
      </c>
      <c r="F27632" t="s">
        <v>17074</v>
      </c>
      <c r="G27632" t="s">
        <v>42</v>
      </c>
      <c r="H27632">
        <v>0</v>
      </c>
      <c r="I27632">
        <v>0</v>
      </c>
      <c r="J27632">
        <v>0</v>
      </c>
      <c r="K27632" t="s">
        <v>105950</v>
      </c>
    </row>
    <row r="27633" spans="1:11" x14ac:dyDescent="0.3">
      <c r="A27633" t="s">
        <v>105951</v>
      </c>
      <c r="B27633" t="s">
        <v>105952</v>
      </c>
      <c r="C27633" t="s">
        <v>27</v>
      </c>
      <c r="D27633" t="s">
        <v>105953</v>
      </c>
      <c r="E27633" t="s">
        <v>99661</v>
      </c>
      <c r="F27633" t="s">
        <v>22103</v>
      </c>
      <c r="G27633" t="s">
        <v>42</v>
      </c>
      <c r="H27633">
        <v>0</v>
      </c>
      <c r="I27633">
        <v>0</v>
      </c>
      <c r="J27633">
        <v>0</v>
      </c>
      <c r="K27633" t="s">
        <v>105954</v>
      </c>
    </row>
    <row r="27634" spans="1:11" x14ac:dyDescent="0.3">
      <c r="A27634" t="s">
        <v>105955</v>
      </c>
      <c r="C27634" t="s">
        <v>27</v>
      </c>
      <c r="D27634" t="s">
        <v>105956</v>
      </c>
      <c r="E27634" t="s">
        <v>99661</v>
      </c>
      <c r="F27634" t="s">
        <v>6975</v>
      </c>
      <c r="G27634" t="s">
        <v>42</v>
      </c>
      <c r="H27634">
        <v>0</v>
      </c>
      <c r="I27634">
        <v>0</v>
      </c>
      <c r="J27634">
        <v>0</v>
      </c>
      <c r="K27634" t="s">
        <v>105957</v>
      </c>
    </row>
    <row r="27635" spans="1:11" x14ac:dyDescent="0.3">
      <c r="A27635" t="s">
        <v>105958</v>
      </c>
      <c r="B27635" t="s">
        <v>105959</v>
      </c>
      <c r="C27635" t="s">
        <v>13</v>
      </c>
      <c r="D27635" t="s">
        <v>105960</v>
      </c>
      <c r="E27635" t="s">
        <v>104779</v>
      </c>
      <c r="F27635" t="s">
        <v>16</v>
      </c>
      <c r="G27635" t="s">
        <v>1062</v>
      </c>
      <c r="H27635">
        <v>0</v>
      </c>
      <c r="I27635">
        <v>0</v>
      </c>
      <c r="J27635">
        <v>0</v>
      </c>
      <c r="K27635" t="s">
        <v>105961</v>
      </c>
    </row>
    <row r="27636" spans="1:11" x14ac:dyDescent="0.3">
      <c r="A27636" t="s">
        <v>105962</v>
      </c>
      <c r="C27636" t="s">
        <v>13</v>
      </c>
      <c r="D27636" t="s">
        <v>105963</v>
      </c>
      <c r="E27636" t="s">
        <v>104779</v>
      </c>
      <c r="F27636" t="s">
        <v>16</v>
      </c>
      <c r="G27636" t="s">
        <v>1127</v>
      </c>
      <c r="H27636">
        <v>0</v>
      </c>
      <c r="I27636">
        <v>0</v>
      </c>
      <c r="J27636">
        <v>0</v>
      </c>
      <c r="K27636" t="s">
        <v>105964</v>
      </c>
    </row>
    <row r="27637" spans="1:11" x14ac:dyDescent="0.3">
      <c r="A27637" t="s">
        <v>105965</v>
      </c>
      <c r="B27637" t="s">
        <v>105966</v>
      </c>
      <c r="C27637" t="s">
        <v>27</v>
      </c>
      <c r="D27637" t="s">
        <v>105967</v>
      </c>
      <c r="E27637" t="s">
        <v>29</v>
      </c>
      <c r="F27637" t="s">
        <v>16</v>
      </c>
      <c r="G27637" t="s">
        <v>904</v>
      </c>
      <c r="H27637">
        <v>0</v>
      </c>
      <c r="I27637">
        <v>0</v>
      </c>
      <c r="J27637">
        <v>0</v>
      </c>
      <c r="K27637" t="s">
        <v>105968</v>
      </c>
    </row>
    <row r="27638" spans="1:11" x14ac:dyDescent="0.3">
      <c r="A27638" t="s">
        <v>105969</v>
      </c>
      <c r="B27638" t="s">
        <v>105970</v>
      </c>
      <c r="C27638" t="s">
        <v>13</v>
      </c>
      <c r="D27638" t="s">
        <v>105971</v>
      </c>
      <c r="E27638" t="s">
        <v>104779</v>
      </c>
      <c r="F27638" t="s">
        <v>16</v>
      </c>
      <c r="G27638" t="s">
        <v>26958</v>
      </c>
      <c r="H27638">
        <v>0</v>
      </c>
      <c r="I27638">
        <v>0</v>
      </c>
      <c r="J27638">
        <v>0</v>
      </c>
      <c r="K27638" t="s">
        <v>105972</v>
      </c>
    </row>
    <row r="27639" spans="1:11" x14ac:dyDescent="0.3">
      <c r="A27639" t="s">
        <v>105973</v>
      </c>
      <c r="B27639" t="s">
        <v>105974</v>
      </c>
      <c r="C27639" t="s">
        <v>27</v>
      </c>
      <c r="D27639" t="s">
        <v>105975</v>
      </c>
      <c r="E27639" t="s">
        <v>99661</v>
      </c>
      <c r="F27639" t="s">
        <v>10179</v>
      </c>
      <c r="G27639" t="s">
        <v>42</v>
      </c>
      <c r="H27639">
        <v>0</v>
      </c>
      <c r="I27639">
        <v>0</v>
      </c>
      <c r="J27639">
        <v>0</v>
      </c>
      <c r="K27639" t="s">
        <v>105976</v>
      </c>
    </row>
    <row r="27640" spans="1:11" x14ac:dyDescent="0.3">
      <c r="A27640" t="s">
        <v>105977</v>
      </c>
      <c r="B27640" t="s">
        <v>105978</v>
      </c>
      <c r="C27640" t="s">
        <v>20</v>
      </c>
      <c r="D27640" t="s">
        <v>105979</v>
      </c>
      <c r="E27640" t="s">
        <v>14059</v>
      </c>
      <c r="F27640" t="s">
        <v>331</v>
      </c>
      <c r="G27640" t="s">
        <v>42</v>
      </c>
      <c r="H27640">
        <v>0</v>
      </c>
      <c r="I27640">
        <v>0</v>
      </c>
      <c r="J27640">
        <v>0</v>
      </c>
      <c r="K27640" t="s">
        <v>105980</v>
      </c>
    </row>
    <row r="27641" spans="1:11" x14ac:dyDescent="0.3">
      <c r="A27641" t="s">
        <v>105981</v>
      </c>
      <c r="B27641" t="s">
        <v>105982</v>
      </c>
      <c r="C27641" t="s">
        <v>20</v>
      </c>
      <c r="D27641" t="s">
        <v>105983</v>
      </c>
      <c r="E27641" t="s">
        <v>14059</v>
      </c>
      <c r="F27641" t="s">
        <v>11585</v>
      </c>
      <c r="G27641" t="s">
        <v>42</v>
      </c>
      <c r="H27641">
        <v>0</v>
      </c>
      <c r="I27641">
        <v>0</v>
      </c>
      <c r="J27641">
        <v>0</v>
      </c>
      <c r="K27641" t="s">
        <v>105984</v>
      </c>
    </row>
    <row r="27642" spans="1:11" x14ac:dyDescent="0.3">
      <c r="A27642" t="s">
        <v>105985</v>
      </c>
      <c r="B27642" t="s">
        <v>105986</v>
      </c>
      <c r="C27642" t="s">
        <v>27</v>
      </c>
      <c r="D27642" t="s">
        <v>105987</v>
      </c>
      <c r="E27642" t="s">
        <v>99661</v>
      </c>
      <c r="F27642" t="s">
        <v>1548</v>
      </c>
      <c r="G27642" t="s">
        <v>42</v>
      </c>
      <c r="H27642">
        <v>0</v>
      </c>
      <c r="I27642">
        <v>0</v>
      </c>
      <c r="J27642">
        <v>0</v>
      </c>
      <c r="K27642" t="s">
        <v>105988</v>
      </c>
    </row>
    <row r="27643" spans="1:11" x14ac:dyDescent="0.3">
      <c r="A27643" t="s">
        <v>105989</v>
      </c>
      <c r="B27643" t="s">
        <v>105990</v>
      </c>
      <c r="C27643" t="s">
        <v>13</v>
      </c>
      <c r="D27643" t="s">
        <v>105991</v>
      </c>
      <c r="E27643" t="s">
        <v>104779</v>
      </c>
      <c r="F27643" t="s">
        <v>41</v>
      </c>
      <c r="G27643" t="s">
        <v>42</v>
      </c>
      <c r="H27643">
        <v>0</v>
      </c>
      <c r="I27643">
        <v>0</v>
      </c>
      <c r="J27643">
        <v>0</v>
      </c>
      <c r="K27643" t="s">
        <v>105992</v>
      </c>
    </row>
    <row r="27644" spans="1:11" x14ac:dyDescent="0.3">
      <c r="A27644" t="s">
        <v>105993</v>
      </c>
      <c r="B27644" t="s">
        <v>105994</v>
      </c>
      <c r="C27644" t="s">
        <v>27</v>
      </c>
      <c r="D27644" t="s">
        <v>105995</v>
      </c>
      <c r="E27644" t="s">
        <v>99661</v>
      </c>
      <c r="F27644" t="s">
        <v>430</v>
      </c>
      <c r="G27644" t="s">
        <v>42</v>
      </c>
      <c r="H27644">
        <v>0</v>
      </c>
      <c r="I27644">
        <v>0</v>
      </c>
      <c r="J27644">
        <v>0</v>
      </c>
      <c r="K27644" t="s">
        <v>105996</v>
      </c>
    </row>
    <row r="27645" spans="1:11" x14ac:dyDescent="0.3">
      <c r="A27645" t="s">
        <v>105997</v>
      </c>
      <c r="B27645" t="s">
        <v>105998</v>
      </c>
      <c r="C27645" t="s">
        <v>27</v>
      </c>
      <c r="D27645" t="s">
        <v>105999</v>
      </c>
      <c r="E27645" t="s">
        <v>99661</v>
      </c>
      <c r="F27645" t="s">
        <v>2437</v>
      </c>
      <c r="G27645" t="s">
        <v>42</v>
      </c>
      <c r="H27645">
        <v>0</v>
      </c>
      <c r="I27645">
        <v>0</v>
      </c>
      <c r="J27645">
        <v>0</v>
      </c>
      <c r="K27645" t="s">
        <v>106000</v>
      </c>
    </row>
    <row r="27646" spans="1:11" x14ac:dyDescent="0.3">
      <c r="A27646" t="s">
        <v>106001</v>
      </c>
      <c r="C27646" t="s">
        <v>27</v>
      </c>
      <c r="D27646" t="s">
        <v>106002</v>
      </c>
      <c r="E27646" t="s">
        <v>99661</v>
      </c>
      <c r="F27646" t="s">
        <v>607</v>
      </c>
      <c r="G27646" t="s">
        <v>42</v>
      </c>
      <c r="H27646">
        <v>0</v>
      </c>
      <c r="I27646">
        <v>0</v>
      </c>
      <c r="J27646">
        <v>0</v>
      </c>
      <c r="K27646" t="s">
        <v>106003</v>
      </c>
    </row>
    <row r="27647" spans="1:11" x14ac:dyDescent="0.3">
      <c r="A27647" t="s">
        <v>106004</v>
      </c>
      <c r="C27647" t="s">
        <v>27</v>
      </c>
      <c r="D27647" t="s">
        <v>106005</v>
      </c>
      <c r="E27647" t="s">
        <v>99661</v>
      </c>
      <c r="F27647" t="s">
        <v>4154</v>
      </c>
      <c r="G27647" t="s">
        <v>42</v>
      </c>
      <c r="H27647">
        <v>0</v>
      </c>
      <c r="I27647">
        <v>0</v>
      </c>
      <c r="J27647">
        <v>0</v>
      </c>
      <c r="K27647" t="s">
        <v>106006</v>
      </c>
    </row>
    <row r="27648" spans="1:11" x14ac:dyDescent="0.3">
      <c r="A27648" t="s">
        <v>106007</v>
      </c>
      <c r="C27648" t="s">
        <v>20</v>
      </c>
      <c r="D27648" t="s">
        <v>106008</v>
      </c>
      <c r="E27648" t="s">
        <v>14059</v>
      </c>
      <c r="F27648" t="s">
        <v>2541</v>
      </c>
      <c r="G27648" t="s">
        <v>42</v>
      </c>
      <c r="H27648">
        <v>0</v>
      </c>
      <c r="I27648">
        <v>0</v>
      </c>
      <c r="J27648">
        <v>0</v>
      </c>
      <c r="K27648" t="s">
        <v>106009</v>
      </c>
    </row>
    <row r="27649" spans="1:11" x14ac:dyDescent="0.3">
      <c r="A27649" t="s">
        <v>106010</v>
      </c>
      <c r="B27649" t="s">
        <v>106011</v>
      </c>
      <c r="C27649" t="s">
        <v>13</v>
      </c>
      <c r="D27649" t="s">
        <v>106012</v>
      </c>
      <c r="E27649" t="s">
        <v>104779</v>
      </c>
      <c r="F27649" t="s">
        <v>16</v>
      </c>
      <c r="G27649" t="s">
        <v>200</v>
      </c>
      <c r="H27649">
        <v>0</v>
      </c>
      <c r="I27649">
        <v>0</v>
      </c>
      <c r="J27649">
        <v>0</v>
      </c>
      <c r="K27649" t="s">
        <v>106013</v>
      </c>
    </row>
    <row r="27650" spans="1:11" x14ac:dyDescent="0.3">
      <c r="A27650" t="s">
        <v>106014</v>
      </c>
      <c r="B27650" t="s">
        <v>106015</v>
      </c>
      <c r="C27650" t="s">
        <v>27</v>
      </c>
      <c r="D27650" t="s">
        <v>106016</v>
      </c>
      <c r="E27650" t="s">
        <v>99661</v>
      </c>
      <c r="F27650" t="s">
        <v>17074</v>
      </c>
      <c r="G27650" t="s">
        <v>42</v>
      </c>
      <c r="H27650">
        <v>0</v>
      </c>
      <c r="I27650">
        <v>0</v>
      </c>
      <c r="J27650">
        <v>0</v>
      </c>
      <c r="K27650" t="s">
        <v>106017</v>
      </c>
    </row>
    <row r="27651" spans="1:11" x14ac:dyDescent="0.3">
      <c r="A27651" t="s">
        <v>106018</v>
      </c>
      <c r="B27651" t="s">
        <v>106019</v>
      </c>
      <c r="C27651" t="s">
        <v>20</v>
      </c>
      <c r="D27651" t="s">
        <v>106020</v>
      </c>
      <c r="E27651" t="s">
        <v>22</v>
      </c>
      <c r="F27651" t="s">
        <v>16</v>
      </c>
      <c r="G27651" t="s">
        <v>756</v>
      </c>
      <c r="H27651">
        <v>0</v>
      </c>
      <c r="I27651">
        <v>0</v>
      </c>
      <c r="J27651">
        <v>0</v>
      </c>
      <c r="K27651" t="s">
        <v>106021</v>
      </c>
    </row>
    <row r="27652" spans="1:11" x14ac:dyDescent="0.3">
      <c r="A27652" t="s">
        <v>106022</v>
      </c>
      <c r="C27652" t="s">
        <v>20</v>
      </c>
      <c r="D27652" t="s">
        <v>106023</v>
      </c>
      <c r="E27652" t="s">
        <v>103221</v>
      </c>
      <c r="F27652" t="s">
        <v>16</v>
      </c>
      <c r="G27652" t="s">
        <v>9617</v>
      </c>
      <c r="H27652">
        <v>0</v>
      </c>
      <c r="I27652">
        <v>0</v>
      </c>
      <c r="J27652">
        <v>0</v>
      </c>
      <c r="K27652" t="s">
        <v>106024</v>
      </c>
    </row>
    <row r="27653" spans="1:11" x14ac:dyDescent="0.3">
      <c r="A27653" t="s">
        <v>106025</v>
      </c>
      <c r="B27653" t="s">
        <v>106026</v>
      </c>
      <c r="C27653" t="s">
        <v>147</v>
      </c>
      <c r="D27653" t="s">
        <v>106027</v>
      </c>
      <c r="E27653" t="s">
        <v>183</v>
      </c>
      <c r="F27653" t="s">
        <v>417</v>
      </c>
      <c r="G27653" t="s">
        <v>42</v>
      </c>
      <c r="H27653">
        <v>0</v>
      </c>
      <c r="I27653">
        <v>0</v>
      </c>
      <c r="J27653">
        <v>0</v>
      </c>
      <c r="K27653" t="s">
        <v>106028</v>
      </c>
    </row>
    <row r="27654" spans="1:11" x14ac:dyDescent="0.3">
      <c r="A27654" t="s">
        <v>106029</v>
      </c>
      <c r="C27654" t="s">
        <v>27</v>
      </c>
      <c r="D27654" t="s">
        <v>106030</v>
      </c>
      <c r="E27654" t="s">
        <v>99661</v>
      </c>
      <c r="F27654" t="s">
        <v>4609</v>
      </c>
      <c r="G27654" t="s">
        <v>42</v>
      </c>
      <c r="H27654">
        <v>0</v>
      </c>
      <c r="I27654">
        <v>0</v>
      </c>
      <c r="J27654">
        <v>0</v>
      </c>
      <c r="K27654" t="s">
        <v>106031</v>
      </c>
    </row>
    <row r="27655" spans="1:11" x14ac:dyDescent="0.3">
      <c r="A27655" t="s">
        <v>106032</v>
      </c>
      <c r="B27655" t="s">
        <v>106033</v>
      </c>
      <c r="C27655" t="s">
        <v>147</v>
      </c>
      <c r="D27655" t="s">
        <v>106034</v>
      </c>
      <c r="E27655" t="s">
        <v>183</v>
      </c>
      <c r="F27655" t="s">
        <v>20434</v>
      </c>
      <c r="G27655" t="s">
        <v>42</v>
      </c>
      <c r="H27655">
        <v>0</v>
      </c>
      <c r="I27655">
        <v>0</v>
      </c>
      <c r="J27655">
        <v>0</v>
      </c>
      <c r="K27655" t="s">
        <v>106035</v>
      </c>
    </row>
    <row r="27656" spans="1:11" x14ac:dyDescent="0.3">
      <c r="A27656" t="s">
        <v>106036</v>
      </c>
      <c r="B27656" t="s">
        <v>106037</v>
      </c>
      <c r="C27656" t="s">
        <v>20</v>
      </c>
      <c r="D27656" t="s">
        <v>106038</v>
      </c>
      <c r="E27656" t="s">
        <v>14059</v>
      </c>
      <c r="F27656" t="s">
        <v>16</v>
      </c>
      <c r="G27656" t="s">
        <v>1710</v>
      </c>
      <c r="H27656">
        <v>0</v>
      </c>
      <c r="I27656">
        <v>0</v>
      </c>
      <c r="J27656">
        <v>0</v>
      </c>
      <c r="K27656" t="s">
        <v>106039</v>
      </c>
    </row>
    <row r="27657" spans="1:11" x14ac:dyDescent="0.3">
      <c r="A27657" t="s">
        <v>106040</v>
      </c>
      <c r="B27657" t="s">
        <v>106041</v>
      </c>
      <c r="C27657" t="s">
        <v>20</v>
      </c>
      <c r="D27657" t="s">
        <v>106042</v>
      </c>
      <c r="E27657" t="s">
        <v>14059</v>
      </c>
      <c r="F27657" t="s">
        <v>2111</v>
      </c>
      <c r="G27657" t="s">
        <v>42</v>
      </c>
      <c r="H27657">
        <v>0</v>
      </c>
      <c r="I27657">
        <v>0</v>
      </c>
      <c r="J27657">
        <v>0</v>
      </c>
      <c r="K27657" t="s">
        <v>106043</v>
      </c>
    </row>
    <row r="27658" spans="1:11" x14ac:dyDescent="0.3">
      <c r="A27658" t="s">
        <v>106044</v>
      </c>
      <c r="B27658" t="s">
        <v>106045</v>
      </c>
      <c r="C27658" t="s">
        <v>20</v>
      </c>
      <c r="D27658" t="s">
        <v>106046</v>
      </c>
      <c r="E27658" t="s">
        <v>14059</v>
      </c>
      <c r="F27658" t="s">
        <v>14582</v>
      </c>
      <c r="G27658" t="s">
        <v>42</v>
      </c>
      <c r="H27658">
        <v>0</v>
      </c>
      <c r="I27658">
        <v>0</v>
      </c>
      <c r="J27658">
        <v>0</v>
      </c>
      <c r="K27658" t="s">
        <v>106047</v>
      </c>
    </row>
    <row r="27659" spans="1:11" x14ac:dyDescent="0.3">
      <c r="A27659" t="s">
        <v>106048</v>
      </c>
      <c r="B27659" t="s">
        <v>106049</v>
      </c>
      <c r="C27659" t="s">
        <v>20</v>
      </c>
      <c r="D27659" t="s">
        <v>106050</v>
      </c>
      <c r="E27659" t="s">
        <v>14059</v>
      </c>
      <c r="F27659" t="s">
        <v>4497</v>
      </c>
      <c r="G27659" t="s">
        <v>42</v>
      </c>
      <c r="H27659">
        <v>0</v>
      </c>
      <c r="I27659">
        <v>0</v>
      </c>
      <c r="J27659">
        <v>0</v>
      </c>
      <c r="K27659" t="s">
        <v>106051</v>
      </c>
    </row>
    <row r="27660" spans="1:11" x14ac:dyDescent="0.3">
      <c r="A27660" t="s">
        <v>106052</v>
      </c>
      <c r="B27660" t="s">
        <v>106053</v>
      </c>
      <c r="C27660" t="s">
        <v>20</v>
      </c>
      <c r="D27660" t="s">
        <v>106054</v>
      </c>
      <c r="E27660" t="s">
        <v>14059</v>
      </c>
      <c r="F27660" t="s">
        <v>3033</v>
      </c>
      <c r="G27660" t="s">
        <v>42</v>
      </c>
      <c r="H27660">
        <v>0</v>
      </c>
      <c r="I27660">
        <v>0</v>
      </c>
      <c r="J27660">
        <v>0</v>
      </c>
      <c r="K27660" t="s">
        <v>106055</v>
      </c>
    </row>
    <row r="27661" spans="1:11" x14ac:dyDescent="0.3">
      <c r="A27661" t="s">
        <v>106056</v>
      </c>
      <c r="C27661" t="s">
        <v>558</v>
      </c>
      <c r="D27661" t="s">
        <v>106057</v>
      </c>
      <c r="E27661" t="s">
        <v>1472</v>
      </c>
      <c r="F27661" t="s">
        <v>16</v>
      </c>
      <c r="G27661" t="s">
        <v>26999</v>
      </c>
      <c r="H27661">
        <v>0</v>
      </c>
      <c r="I27661">
        <v>0</v>
      </c>
      <c r="J27661">
        <v>0</v>
      </c>
      <c r="K27661" t="s">
        <v>106058</v>
      </c>
    </row>
    <row r="27662" spans="1:11" x14ac:dyDescent="0.3">
      <c r="A27662" t="s">
        <v>106059</v>
      </c>
      <c r="C27662" t="s">
        <v>27</v>
      </c>
      <c r="D27662" t="s">
        <v>106060</v>
      </c>
      <c r="E27662" t="s">
        <v>99661</v>
      </c>
      <c r="F27662" t="s">
        <v>2224</v>
      </c>
      <c r="G27662" t="s">
        <v>42</v>
      </c>
      <c r="H27662">
        <v>0</v>
      </c>
      <c r="I27662">
        <v>0</v>
      </c>
      <c r="J27662">
        <v>0</v>
      </c>
      <c r="K27662" t="s">
        <v>106061</v>
      </c>
    </row>
    <row r="27663" spans="1:11" x14ac:dyDescent="0.3">
      <c r="A27663" t="s">
        <v>106062</v>
      </c>
      <c r="B27663" t="s">
        <v>106063</v>
      </c>
      <c r="C27663" t="s">
        <v>20</v>
      </c>
      <c r="D27663" t="s">
        <v>106064</v>
      </c>
      <c r="E27663" t="s">
        <v>14059</v>
      </c>
      <c r="F27663" t="s">
        <v>631</v>
      </c>
      <c r="G27663" t="s">
        <v>42</v>
      </c>
      <c r="H27663">
        <v>0</v>
      </c>
      <c r="I27663">
        <v>0</v>
      </c>
      <c r="J27663">
        <v>0</v>
      </c>
      <c r="K27663" t="s">
        <v>106065</v>
      </c>
    </row>
    <row r="27664" spans="1:11" x14ac:dyDescent="0.3">
      <c r="A27664" t="s">
        <v>106066</v>
      </c>
      <c r="C27664" t="s">
        <v>20</v>
      </c>
      <c r="D27664" t="s">
        <v>106067</v>
      </c>
      <c r="E27664" t="s">
        <v>14059</v>
      </c>
      <c r="F27664" t="s">
        <v>16</v>
      </c>
      <c r="G27664" t="s">
        <v>42</v>
      </c>
      <c r="H27664">
        <v>0</v>
      </c>
      <c r="I27664">
        <v>0</v>
      </c>
      <c r="J27664">
        <v>0</v>
      </c>
      <c r="K27664" t="s">
        <v>106068</v>
      </c>
    </row>
    <row r="27665" spans="1:11" x14ac:dyDescent="0.3">
      <c r="A27665" t="s">
        <v>106069</v>
      </c>
      <c r="C27665" t="s">
        <v>20</v>
      </c>
      <c r="D27665" t="s">
        <v>106070</v>
      </c>
      <c r="E27665" t="s">
        <v>14059</v>
      </c>
      <c r="F27665" t="s">
        <v>16</v>
      </c>
      <c r="G27665" t="s">
        <v>9711</v>
      </c>
      <c r="H27665">
        <v>0</v>
      </c>
      <c r="I27665">
        <v>0</v>
      </c>
      <c r="J27665">
        <v>0</v>
      </c>
      <c r="K27665" t="s">
        <v>106071</v>
      </c>
    </row>
    <row r="27666" spans="1:11" x14ac:dyDescent="0.3">
      <c r="A27666" t="s">
        <v>106072</v>
      </c>
      <c r="B27666" t="s">
        <v>106073</v>
      </c>
      <c r="C27666" t="s">
        <v>20</v>
      </c>
      <c r="D27666" t="s">
        <v>106074</v>
      </c>
      <c r="E27666" t="s">
        <v>14059</v>
      </c>
      <c r="F27666" t="s">
        <v>11456</v>
      </c>
      <c r="G27666" t="s">
        <v>42</v>
      </c>
      <c r="H27666">
        <v>0</v>
      </c>
      <c r="I27666">
        <v>0</v>
      </c>
      <c r="J27666">
        <v>0</v>
      </c>
      <c r="K27666" t="s">
        <v>106075</v>
      </c>
    </row>
    <row r="27667" spans="1:11" x14ac:dyDescent="0.3">
      <c r="A27667" t="s">
        <v>106076</v>
      </c>
      <c r="B27667" t="s">
        <v>106077</v>
      </c>
      <c r="C27667" t="s">
        <v>20</v>
      </c>
      <c r="D27667" t="s">
        <v>106078</v>
      </c>
      <c r="E27667" t="s">
        <v>14059</v>
      </c>
      <c r="F27667" t="s">
        <v>5882</v>
      </c>
      <c r="G27667" t="s">
        <v>42</v>
      </c>
      <c r="H27667">
        <v>0</v>
      </c>
      <c r="I27667">
        <v>0</v>
      </c>
      <c r="J27667">
        <v>0</v>
      </c>
      <c r="K27667" t="s">
        <v>106079</v>
      </c>
    </row>
    <row r="27668" spans="1:11" x14ac:dyDescent="0.3">
      <c r="A27668" t="s">
        <v>106080</v>
      </c>
      <c r="B27668" t="s">
        <v>106081</v>
      </c>
      <c r="C27668" t="s">
        <v>20</v>
      </c>
      <c r="D27668" t="s">
        <v>106082</v>
      </c>
      <c r="E27668" t="s">
        <v>14059</v>
      </c>
      <c r="F27668" t="s">
        <v>2770</v>
      </c>
      <c r="G27668" t="s">
        <v>42</v>
      </c>
      <c r="H27668">
        <v>0</v>
      </c>
      <c r="I27668">
        <v>0</v>
      </c>
      <c r="J27668">
        <v>0</v>
      </c>
      <c r="K27668" t="s">
        <v>106083</v>
      </c>
    </row>
    <row r="27669" spans="1:11" x14ac:dyDescent="0.3">
      <c r="A27669" t="s">
        <v>106084</v>
      </c>
      <c r="B27669" t="s">
        <v>106085</v>
      </c>
      <c r="C27669" t="s">
        <v>147</v>
      </c>
      <c r="D27669" t="s">
        <v>106086</v>
      </c>
      <c r="E27669" t="s">
        <v>183</v>
      </c>
      <c r="F27669" t="s">
        <v>1674</v>
      </c>
      <c r="G27669" t="s">
        <v>42</v>
      </c>
      <c r="H27669">
        <v>0</v>
      </c>
      <c r="I27669">
        <v>0</v>
      </c>
      <c r="J27669">
        <v>0</v>
      </c>
      <c r="K27669" t="s">
        <v>106087</v>
      </c>
    </row>
    <row r="27670" spans="1:11" x14ac:dyDescent="0.3">
      <c r="A27670" t="s">
        <v>106088</v>
      </c>
      <c r="B27670" t="s">
        <v>106089</v>
      </c>
      <c r="C27670" t="s">
        <v>27</v>
      </c>
      <c r="D27670" t="s">
        <v>106090</v>
      </c>
      <c r="E27670" t="s">
        <v>99661</v>
      </c>
      <c r="F27670" t="s">
        <v>14181</v>
      </c>
      <c r="G27670" t="s">
        <v>42</v>
      </c>
      <c r="H27670">
        <v>0</v>
      </c>
      <c r="I27670">
        <v>0</v>
      </c>
      <c r="J27670">
        <v>0</v>
      </c>
      <c r="K27670" t="s">
        <v>106091</v>
      </c>
    </row>
    <row r="27671" spans="1:11" x14ac:dyDescent="0.3">
      <c r="A27671" t="s">
        <v>106092</v>
      </c>
      <c r="C27671" t="s">
        <v>27</v>
      </c>
      <c r="D27671" t="s">
        <v>106093</v>
      </c>
      <c r="E27671" t="s">
        <v>99661</v>
      </c>
      <c r="F27671" t="s">
        <v>106094</v>
      </c>
      <c r="G27671" t="s">
        <v>42</v>
      </c>
      <c r="H27671">
        <v>0</v>
      </c>
      <c r="I27671">
        <v>0</v>
      </c>
      <c r="J27671">
        <v>0</v>
      </c>
      <c r="K27671" t="s">
        <v>106095</v>
      </c>
    </row>
    <row r="27672" spans="1:11" x14ac:dyDescent="0.3">
      <c r="A27672" t="s">
        <v>106096</v>
      </c>
      <c r="B27672" t="s">
        <v>106097</v>
      </c>
      <c r="C27672" t="s">
        <v>27</v>
      </c>
      <c r="D27672" t="s">
        <v>106098</v>
      </c>
      <c r="E27672" t="s">
        <v>29</v>
      </c>
      <c r="F27672" t="s">
        <v>41</v>
      </c>
      <c r="G27672" t="s">
        <v>42</v>
      </c>
      <c r="H27672">
        <v>0</v>
      </c>
      <c r="I27672">
        <v>0</v>
      </c>
      <c r="J27672">
        <v>0</v>
      </c>
      <c r="K27672" t="s">
        <v>106099</v>
      </c>
    </row>
    <row r="27673" spans="1:11" x14ac:dyDescent="0.3">
      <c r="A27673" t="s">
        <v>106100</v>
      </c>
      <c r="B27673" t="s">
        <v>106101</v>
      </c>
      <c r="C27673" t="s">
        <v>27</v>
      </c>
      <c r="D27673" t="s">
        <v>106102</v>
      </c>
      <c r="E27673" t="s">
        <v>29</v>
      </c>
      <c r="F27673" t="s">
        <v>41</v>
      </c>
      <c r="G27673" t="s">
        <v>42</v>
      </c>
      <c r="H27673">
        <v>0</v>
      </c>
      <c r="I27673">
        <v>0</v>
      </c>
      <c r="J27673">
        <v>0</v>
      </c>
      <c r="K27673" t="s">
        <v>106103</v>
      </c>
    </row>
    <row r="27674" spans="1:11" x14ac:dyDescent="0.3">
      <c r="A27674" t="s">
        <v>106104</v>
      </c>
      <c r="B27674" t="s">
        <v>106105</v>
      </c>
      <c r="C27674" t="s">
        <v>20</v>
      </c>
      <c r="D27674" t="s">
        <v>106106</v>
      </c>
      <c r="E27674" t="s">
        <v>14059</v>
      </c>
      <c r="F27674" t="s">
        <v>26139</v>
      </c>
      <c r="G27674" t="s">
        <v>8136</v>
      </c>
      <c r="H27674">
        <v>0</v>
      </c>
      <c r="I27674">
        <v>0</v>
      </c>
      <c r="J27674">
        <v>0</v>
      </c>
      <c r="K27674" t="s">
        <v>106107</v>
      </c>
    </row>
    <row r="27675" spans="1:11" x14ac:dyDescent="0.3">
      <c r="A27675" t="s">
        <v>106108</v>
      </c>
      <c r="B27675" t="s">
        <v>106109</v>
      </c>
      <c r="C27675" t="s">
        <v>20</v>
      </c>
      <c r="D27675" t="s">
        <v>106110</v>
      </c>
      <c r="E27675" t="s">
        <v>14059</v>
      </c>
      <c r="F27675" t="s">
        <v>7799</v>
      </c>
      <c r="G27675" t="s">
        <v>777</v>
      </c>
      <c r="H27675">
        <v>0</v>
      </c>
      <c r="I27675">
        <v>0</v>
      </c>
      <c r="J27675">
        <v>0</v>
      </c>
      <c r="K27675" t="s">
        <v>106111</v>
      </c>
    </row>
    <row r="27676" spans="1:11" x14ac:dyDescent="0.3">
      <c r="A27676" t="s">
        <v>106112</v>
      </c>
      <c r="B27676" t="s">
        <v>106113</v>
      </c>
      <c r="C27676" t="s">
        <v>20</v>
      </c>
      <c r="D27676" t="s">
        <v>106114</v>
      </c>
      <c r="E27676" t="s">
        <v>14059</v>
      </c>
      <c r="F27676" t="s">
        <v>10848</v>
      </c>
      <c r="G27676" t="s">
        <v>42</v>
      </c>
      <c r="H27676">
        <v>0</v>
      </c>
      <c r="I27676">
        <v>0</v>
      </c>
      <c r="J27676">
        <v>0</v>
      </c>
      <c r="K27676" t="s">
        <v>106115</v>
      </c>
    </row>
    <row r="27677" spans="1:11" x14ac:dyDescent="0.3">
      <c r="A27677" t="s">
        <v>106116</v>
      </c>
      <c r="B27677" t="s">
        <v>106117</v>
      </c>
      <c r="C27677" t="s">
        <v>20</v>
      </c>
      <c r="D27677" t="s">
        <v>106118</v>
      </c>
      <c r="E27677" t="s">
        <v>14059</v>
      </c>
      <c r="F27677" t="s">
        <v>1214</v>
      </c>
      <c r="G27677" t="s">
        <v>42</v>
      </c>
      <c r="H27677">
        <v>0</v>
      </c>
      <c r="I27677">
        <v>0</v>
      </c>
      <c r="J27677">
        <v>0</v>
      </c>
      <c r="K27677" t="s">
        <v>106119</v>
      </c>
    </row>
    <row r="27678" spans="1:11" x14ac:dyDescent="0.3">
      <c r="A27678" t="s">
        <v>106120</v>
      </c>
      <c r="B27678" t="s">
        <v>106121</v>
      </c>
      <c r="C27678" t="s">
        <v>20</v>
      </c>
      <c r="D27678" t="s">
        <v>106122</v>
      </c>
      <c r="E27678" t="s">
        <v>14059</v>
      </c>
      <c r="F27678" t="s">
        <v>4959</v>
      </c>
      <c r="G27678" t="s">
        <v>1382</v>
      </c>
      <c r="H27678">
        <v>0</v>
      </c>
      <c r="I27678">
        <v>0</v>
      </c>
      <c r="J27678">
        <v>0</v>
      </c>
      <c r="K27678" t="s">
        <v>106123</v>
      </c>
    </row>
    <row r="27679" spans="1:11" x14ac:dyDescent="0.3">
      <c r="A27679" t="s">
        <v>106124</v>
      </c>
      <c r="B27679" t="s">
        <v>106125</v>
      </c>
      <c r="C27679" t="s">
        <v>13</v>
      </c>
      <c r="D27679" t="s">
        <v>106126</v>
      </c>
      <c r="E27679" t="s">
        <v>104779</v>
      </c>
      <c r="F27679" t="s">
        <v>16</v>
      </c>
      <c r="G27679" t="s">
        <v>3796</v>
      </c>
      <c r="H27679">
        <v>0</v>
      </c>
      <c r="I27679">
        <v>0</v>
      </c>
      <c r="J27679">
        <v>0</v>
      </c>
      <c r="K27679" t="s">
        <v>106127</v>
      </c>
    </row>
    <row r="27680" spans="1:11" x14ac:dyDescent="0.3">
      <c r="A27680" t="s">
        <v>106128</v>
      </c>
      <c r="B27680" t="s">
        <v>106129</v>
      </c>
      <c r="C27680" t="s">
        <v>27</v>
      </c>
      <c r="D27680" t="s">
        <v>106130</v>
      </c>
      <c r="E27680" t="s">
        <v>99661</v>
      </c>
      <c r="F27680" t="s">
        <v>16</v>
      </c>
      <c r="G27680" t="s">
        <v>4943</v>
      </c>
      <c r="H27680">
        <v>0</v>
      </c>
      <c r="I27680">
        <v>0</v>
      </c>
      <c r="J27680">
        <v>0</v>
      </c>
      <c r="K27680" t="s">
        <v>106131</v>
      </c>
    </row>
    <row r="27681" spans="1:11" x14ac:dyDescent="0.3">
      <c r="A27681" t="s">
        <v>106132</v>
      </c>
      <c r="B27681" t="s">
        <v>106133</v>
      </c>
      <c r="C27681" t="s">
        <v>13</v>
      </c>
      <c r="D27681" t="s">
        <v>106134</v>
      </c>
      <c r="E27681" t="s">
        <v>104779</v>
      </c>
      <c r="F27681" t="s">
        <v>16</v>
      </c>
      <c r="G27681" t="s">
        <v>3244</v>
      </c>
      <c r="H27681">
        <v>0</v>
      </c>
      <c r="I27681">
        <v>0</v>
      </c>
      <c r="J27681">
        <v>0</v>
      </c>
      <c r="K27681" t="s">
        <v>106135</v>
      </c>
    </row>
    <row r="27682" spans="1:11" x14ac:dyDescent="0.3">
      <c r="A27682" t="s">
        <v>106136</v>
      </c>
      <c r="B27682" t="s">
        <v>74494</v>
      </c>
      <c r="C27682" t="s">
        <v>27</v>
      </c>
      <c r="D27682" t="s">
        <v>106137</v>
      </c>
      <c r="E27682" t="s">
        <v>29</v>
      </c>
      <c r="F27682" t="s">
        <v>41</v>
      </c>
      <c r="G27682" t="s">
        <v>42</v>
      </c>
      <c r="H27682">
        <v>0</v>
      </c>
      <c r="I27682">
        <v>0</v>
      </c>
      <c r="J27682">
        <v>0</v>
      </c>
      <c r="K27682" t="s">
        <v>106138</v>
      </c>
    </row>
    <row r="27683" spans="1:11" x14ac:dyDescent="0.3">
      <c r="A27683" t="s">
        <v>106139</v>
      </c>
      <c r="B27683" t="s">
        <v>106140</v>
      </c>
      <c r="C27683" t="s">
        <v>13</v>
      </c>
      <c r="D27683" t="s">
        <v>106141</v>
      </c>
      <c r="E27683" t="s">
        <v>104779</v>
      </c>
      <c r="F27683" t="s">
        <v>16</v>
      </c>
      <c r="G27683" t="s">
        <v>5843</v>
      </c>
      <c r="H27683">
        <v>0</v>
      </c>
      <c r="I27683">
        <v>0</v>
      </c>
      <c r="J27683">
        <v>0</v>
      </c>
      <c r="K27683" t="s">
        <v>106142</v>
      </c>
    </row>
    <row r="27684" spans="1:11" x14ac:dyDescent="0.3">
      <c r="A27684" t="s">
        <v>106143</v>
      </c>
      <c r="B27684" t="s">
        <v>106144</v>
      </c>
      <c r="C27684" t="s">
        <v>27</v>
      </c>
      <c r="D27684" t="s">
        <v>106145</v>
      </c>
      <c r="E27684" t="s">
        <v>99661</v>
      </c>
      <c r="F27684" t="s">
        <v>5701</v>
      </c>
      <c r="G27684" t="s">
        <v>42</v>
      </c>
      <c r="H27684">
        <v>0</v>
      </c>
      <c r="I27684">
        <v>0</v>
      </c>
      <c r="J27684">
        <v>0</v>
      </c>
      <c r="K27684" t="s">
        <v>106146</v>
      </c>
    </row>
    <row r="27685" spans="1:11" x14ac:dyDescent="0.3">
      <c r="A27685" t="s">
        <v>106147</v>
      </c>
      <c r="C27685" t="s">
        <v>27</v>
      </c>
      <c r="D27685" t="s">
        <v>106148</v>
      </c>
      <c r="E27685" t="s">
        <v>99661</v>
      </c>
      <c r="F27685" t="s">
        <v>7374</v>
      </c>
      <c r="G27685" t="s">
        <v>42</v>
      </c>
      <c r="H27685">
        <v>0</v>
      </c>
      <c r="I27685">
        <v>0</v>
      </c>
      <c r="J27685">
        <v>0</v>
      </c>
      <c r="K27685" t="s">
        <v>106149</v>
      </c>
    </row>
    <row r="27686" spans="1:11" x14ac:dyDescent="0.3">
      <c r="A27686" t="s">
        <v>106150</v>
      </c>
      <c r="B27686" t="s">
        <v>106151</v>
      </c>
      <c r="C27686" t="s">
        <v>27</v>
      </c>
      <c r="D27686" t="s">
        <v>106152</v>
      </c>
      <c r="E27686" t="s">
        <v>99661</v>
      </c>
      <c r="F27686" t="s">
        <v>4159</v>
      </c>
      <c r="G27686" t="s">
        <v>42</v>
      </c>
      <c r="H27686">
        <v>0</v>
      </c>
      <c r="I27686">
        <v>0</v>
      </c>
      <c r="J27686">
        <v>0</v>
      </c>
      <c r="K27686" t="s">
        <v>106153</v>
      </c>
    </row>
    <row r="27687" spans="1:11" x14ac:dyDescent="0.3">
      <c r="A27687" t="s">
        <v>106154</v>
      </c>
      <c r="B27687" t="s">
        <v>106155</v>
      </c>
      <c r="C27687" t="s">
        <v>13</v>
      </c>
      <c r="D27687" t="s">
        <v>106156</v>
      </c>
      <c r="E27687" t="s">
        <v>104779</v>
      </c>
      <c r="F27687" t="s">
        <v>16</v>
      </c>
      <c r="G27687" t="s">
        <v>4511</v>
      </c>
      <c r="H27687">
        <v>0</v>
      </c>
      <c r="I27687">
        <v>0</v>
      </c>
      <c r="J27687">
        <v>0</v>
      </c>
      <c r="K27687" t="s">
        <v>106157</v>
      </c>
    </row>
    <row r="27688" spans="1:11" x14ac:dyDescent="0.3">
      <c r="A27688" t="s">
        <v>106158</v>
      </c>
      <c r="C27688" t="s">
        <v>27</v>
      </c>
      <c r="D27688" t="s">
        <v>106148</v>
      </c>
      <c r="E27688" t="s">
        <v>99661</v>
      </c>
      <c r="F27688" t="s">
        <v>7374</v>
      </c>
      <c r="G27688" t="s">
        <v>42</v>
      </c>
      <c r="H27688">
        <v>0</v>
      </c>
      <c r="I27688">
        <v>0</v>
      </c>
      <c r="J27688">
        <v>0</v>
      </c>
      <c r="K27688" t="s">
        <v>106159</v>
      </c>
    </row>
    <row r="27689" spans="1:11" x14ac:dyDescent="0.3">
      <c r="A27689" t="s">
        <v>106160</v>
      </c>
      <c r="B27689" t="s">
        <v>106161</v>
      </c>
      <c r="C27689" t="s">
        <v>20</v>
      </c>
      <c r="D27689" t="s">
        <v>106162</v>
      </c>
      <c r="E27689" t="s">
        <v>14059</v>
      </c>
      <c r="F27689" t="s">
        <v>4497</v>
      </c>
      <c r="G27689" t="s">
        <v>4993</v>
      </c>
      <c r="H27689">
        <v>0</v>
      </c>
      <c r="I27689">
        <v>0</v>
      </c>
      <c r="J27689">
        <v>0</v>
      </c>
      <c r="K27689" t="s">
        <v>106163</v>
      </c>
    </row>
    <row r="27690" spans="1:11" x14ac:dyDescent="0.3">
      <c r="A27690" t="s">
        <v>106164</v>
      </c>
      <c r="C27690" t="s">
        <v>27</v>
      </c>
      <c r="D27690" t="s">
        <v>106165</v>
      </c>
      <c r="E27690" t="s">
        <v>29</v>
      </c>
      <c r="F27690" t="s">
        <v>41</v>
      </c>
      <c r="G27690" t="s">
        <v>42</v>
      </c>
      <c r="H27690">
        <v>0</v>
      </c>
      <c r="I27690">
        <v>0</v>
      </c>
      <c r="J27690">
        <v>0</v>
      </c>
      <c r="K27690" t="s">
        <v>106166</v>
      </c>
    </row>
    <row r="27691" spans="1:11" x14ac:dyDescent="0.3">
      <c r="A27691" t="s">
        <v>106167</v>
      </c>
      <c r="C27691" t="s">
        <v>27</v>
      </c>
      <c r="D27691" t="s">
        <v>106168</v>
      </c>
      <c r="E27691" t="s">
        <v>99661</v>
      </c>
      <c r="F27691" t="s">
        <v>7645</v>
      </c>
      <c r="G27691" t="s">
        <v>42</v>
      </c>
      <c r="H27691">
        <v>0</v>
      </c>
      <c r="I27691">
        <v>0</v>
      </c>
      <c r="J27691">
        <v>0</v>
      </c>
      <c r="K27691" t="s">
        <v>106169</v>
      </c>
    </row>
    <row r="27692" spans="1:11" x14ac:dyDescent="0.3">
      <c r="A27692" t="s">
        <v>106170</v>
      </c>
      <c r="B27692" t="s">
        <v>106171</v>
      </c>
      <c r="C27692" t="s">
        <v>147</v>
      </c>
      <c r="D27692" t="s">
        <v>106172</v>
      </c>
      <c r="E27692" t="s">
        <v>183</v>
      </c>
      <c r="F27692" t="s">
        <v>16465</v>
      </c>
      <c r="G27692" t="s">
        <v>42</v>
      </c>
      <c r="H27692">
        <v>0</v>
      </c>
      <c r="I27692">
        <v>0</v>
      </c>
      <c r="J27692">
        <v>0</v>
      </c>
      <c r="K27692" t="s">
        <v>106173</v>
      </c>
    </row>
    <row r="27693" spans="1:11" x14ac:dyDescent="0.3">
      <c r="A27693" t="s">
        <v>106174</v>
      </c>
      <c r="C27693" t="s">
        <v>27</v>
      </c>
      <c r="D27693" t="s">
        <v>106175</v>
      </c>
      <c r="E27693" t="s">
        <v>99661</v>
      </c>
      <c r="F27693" t="s">
        <v>20608</v>
      </c>
      <c r="G27693" t="s">
        <v>42</v>
      </c>
      <c r="H27693">
        <v>0</v>
      </c>
      <c r="I27693">
        <v>0</v>
      </c>
      <c r="J27693">
        <v>0</v>
      </c>
      <c r="K27693" t="s">
        <v>106176</v>
      </c>
    </row>
    <row r="27694" spans="1:11" x14ac:dyDescent="0.3">
      <c r="A27694" t="s">
        <v>106177</v>
      </c>
      <c r="B27694" t="s">
        <v>106178</v>
      </c>
      <c r="C27694" t="s">
        <v>147</v>
      </c>
      <c r="D27694" t="s">
        <v>106179</v>
      </c>
      <c r="E27694" t="s">
        <v>183</v>
      </c>
      <c r="F27694" t="s">
        <v>1527</v>
      </c>
      <c r="G27694" t="s">
        <v>42</v>
      </c>
      <c r="H27694">
        <v>0</v>
      </c>
      <c r="I27694">
        <v>0</v>
      </c>
      <c r="J27694">
        <v>0</v>
      </c>
      <c r="K27694" t="s">
        <v>106180</v>
      </c>
    </row>
    <row r="27695" spans="1:11" x14ac:dyDescent="0.3">
      <c r="A27695" t="s">
        <v>106181</v>
      </c>
      <c r="B27695" t="s">
        <v>106182</v>
      </c>
      <c r="C27695" t="s">
        <v>27</v>
      </c>
      <c r="D27695" t="s">
        <v>106183</v>
      </c>
      <c r="E27695" t="s">
        <v>99661</v>
      </c>
      <c r="F27695" t="s">
        <v>2720</v>
      </c>
      <c r="G27695" t="s">
        <v>42</v>
      </c>
      <c r="H27695">
        <v>0</v>
      </c>
      <c r="I27695">
        <v>0</v>
      </c>
      <c r="J27695">
        <v>0</v>
      </c>
      <c r="K27695" t="s">
        <v>106184</v>
      </c>
    </row>
    <row r="27696" spans="1:11" x14ac:dyDescent="0.3">
      <c r="A27696" t="s">
        <v>106185</v>
      </c>
      <c r="B27696" t="s">
        <v>106186</v>
      </c>
      <c r="C27696" t="s">
        <v>147</v>
      </c>
      <c r="D27696" t="s">
        <v>106183</v>
      </c>
      <c r="E27696" t="s">
        <v>99661</v>
      </c>
      <c r="F27696" t="s">
        <v>12347</v>
      </c>
      <c r="G27696" t="s">
        <v>42</v>
      </c>
      <c r="H27696">
        <v>0</v>
      </c>
      <c r="I27696">
        <v>0</v>
      </c>
      <c r="J27696">
        <v>0</v>
      </c>
      <c r="K27696" t="s">
        <v>106187</v>
      </c>
    </row>
    <row r="27697" spans="1:11" x14ac:dyDescent="0.3">
      <c r="A27697" t="s">
        <v>106188</v>
      </c>
      <c r="B27697" t="s">
        <v>106189</v>
      </c>
      <c r="C27697" t="s">
        <v>147</v>
      </c>
      <c r="D27697" t="s">
        <v>106190</v>
      </c>
      <c r="E27697" t="s">
        <v>183</v>
      </c>
      <c r="F27697" t="s">
        <v>1981</v>
      </c>
      <c r="G27697" t="s">
        <v>42</v>
      </c>
      <c r="H27697">
        <v>0</v>
      </c>
      <c r="I27697">
        <v>0</v>
      </c>
      <c r="J27697">
        <v>0</v>
      </c>
      <c r="K27697" t="s">
        <v>106191</v>
      </c>
    </row>
    <row r="27698" spans="1:11" x14ac:dyDescent="0.3">
      <c r="A27698" t="s">
        <v>106192</v>
      </c>
      <c r="B27698" t="s">
        <v>106193</v>
      </c>
      <c r="C27698" t="s">
        <v>20</v>
      </c>
      <c r="D27698" t="s">
        <v>106194</v>
      </c>
      <c r="E27698" t="s">
        <v>14059</v>
      </c>
      <c r="F27698" t="s">
        <v>3277</v>
      </c>
      <c r="G27698" t="s">
        <v>42</v>
      </c>
      <c r="H27698">
        <v>0</v>
      </c>
      <c r="I27698">
        <v>0</v>
      </c>
      <c r="J27698">
        <v>0</v>
      </c>
      <c r="K27698" t="s">
        <v>106195</v>
      </c>
    </row>
    <row r="27699" spans="1:11" x14ac:dyDescent="0.3">
      <c r="A27699" t="s">
        <v>106196</v>
      </c>
      <c r="B27699" t="s">
        <v>106197</v>
      </c>
      <c r="C27699" t="s">
        <v>147</v>
      </c>
      <c r="D27699" t="s">
        <v>106198</v>
      </c>
      <c r="E27699" t="s">
        <v>183</v>
      </c>
      <c r="F27699" t="s">
        <v>56935</v>
      </c>
      <c r="G27699" t="s">
        <v>42</v>
      </c>
      <c r="H27699">
        <v>0</v>
      </c>
      <c r="I27699">
        <v>0</v>
      </c>
      <c r="J27699">
        <v>0</v>
      </c>
      <c r="K27699" t="s">
        <v>106199</v>
      </c>
    </row>
    <row r="27700" spans="1:11" x14ac:dyDescent="0.3">
      <c r="A27700" t="s">
        <v>106200</v>
      </c>
      <c r="B27700" t="s">
        <v>106201</v>
      </c>
      <c r="C27700" t="s">
        <v>27</v>
      </c>
      <c r="D27700" t="s">
        <v>106202</v>
      </c>
      <c r="E27700" t="s">
        <v>29</v>
      </c>
      <c r="F27700" t="s">
        <v>41</v>
      </c>
      <c r="G27700" t="s">
        <v>42</v>
      </c>
      <c r="H27700">
        <v>0</v>
      </c>
      <c r="I27700">
        <v>0</v>
      </c>
      <c r="J27700">
        <v>0</v>
      </c>
      <c r="K27700" t="s">
        <v>106203</v>
      </c>
    </row>
    <row r="27701" spans="1:11" x14ac:dyDescent="0.3">
      <c r="A27701" t="s">
        <v>106204</v>
      </c>
      <c r="B27701" t="s">
        <v>106205</v>
      </c>
      <c r="C27701" t="s">
        <v>20</v>
      </c>
      <c r="D27701" t="s">
        <v>106206</v>
      </c>
      <c r="E27701" t="s">
        <v>14059</v>
      </c>
      <c r="F27701" t="s">
        <v>2919</v>
      </c>
      <c r="G27701" t="s">
        <v>42</v>
      </c>
      <c r="H27701">
        <v>0</v>
      </c>
      <c r="I27701">
        <v>0</v>
      </c>
      <c r="J27701">
        <v>0</v>
      </c>
      <c r="K27701" t="s">
        <v>106207</v>
      </c>
    </row>
    <row r="27702" spans="1:11" x14ac:dyDescent="0.3">
      <c r="A27702" t="s">
        <v>106208</v>
      </c>
      <c r="B27702" t="s">
        <v>106209</v>
      </c>
      <c r="C27702" t="s">
        <v>147</v>
      </c>
      <c r="D27702" t="s">
        <v>106210</v>
      </c>
      <c r="E27702" t="s">
        <v>183</v>
      </c>
      <c r="F27702" t="s">
        <v>61274</v>
      </c>
      <c r="G27702" t="s">
        <v>42</v>
      </c>
      <c r="H27702">
        <v>0</v>
      </c>
      <c r="I27702">
        <v>0</v>
      </c>
      <c r="J27702">
        <v>0</v>
      </c>
      <c r="K27702" t="s">
        <v>106211</v>
      </c>
    </row>
    <row r="27703" spans="1:11" x14ac:dyDescent="0.3">
      <c r="A27703" t="s">
        <v>106212</v>
      </c>
      <c r="C27703" t="s">
        <v>147</v>
      </c>
      <c r="D27703" t="s">
        <v>106213</v>
      </c>
      <c r="E27703" t="s">
        <v>183</v>
      </c>
      <c r="F27703" t="s">
        <v>1996</v>
      </c>
      <c r="G27703" t="s">
        <v>42</v>
      </c>
      <c r="H27703">
        <v>0</v>
      </c>
      <c r="I27703">
        <v>0</v>
      </c>
      <c r="J27703">
        <v>0</v>
      </c>
      <c r="K27703" t="s">
        <v>106214</v>
      </c>
    </row>
    <row r="27704" spans="1:11" x14ac:dyDescent="0.3">
      <c r="A27704" t="s">
        <v>106215</v>
      </c>
      <c r="B27704" t="s">
        <v>106216</v>
      </c>
      <c r="C27704" t="s">
        <v>147</v>
      </c>
      <c r="D27704" t="s">
        <v>106217</v>
      </c>
      <c r="E27704" t="s">
        <v>183</v>
      </c>
      <c r="F27704" t="s">
        <v>1674</v>
      </c>
      <c r="G27704" t="s">
        <v>42</v>
      </c>
      <c r="H27704">
        <v>0</v>
      </c>
      <c r="I27704">
        <v>0</v>
      </c>
      <c r="J27704">
        <v>0</v>
      </c>
      <c r="K27704" t="s">
        <v>106218</v>
      </c>
    </row>
    <row r="27705" spans="1:11" x14ac:dyDescent="0.3">
      <c r="A27705" t="s">
        <v>106219</v>
      </c>
      <c r="B27705" t="s">
        <v>106220</v>
      </c>
      <c r="C27705" t="s">
        <v>20</v>
      </c>
      <c r="D27705" t="s">
        <v>106221</v>
      </c>
      <c r="E27705" t="s">
        <v>14059</v>
      </c>
      <c r="F27705" t="s">
        <v>2956</v>
      </c>
      <c r="G27705" t="s">
        <v>4933</v>
      </c>
      <c r="H27705">
        <v>0</v>
      </c>
      <c r="I27705">
        <v>0</v>
      </c>
      <c r="J27705">
        <v>0</v>
      </c>
      <c r="K27705" t="s">
        <v>106222</v>
      </c>
    </row>
    <row r="27706" spans="1:11" x14ac:dyDescent="0.3">
      <c r="A27706" t="s">
        <v>106223</v>
      </c>
      <c r="B27706" t="s">
        <v>106224</v>
      </c>
      <c r="C27706" t="s">
        <v>13</v>
      </c>
      <c r="D27706" t="s">
        <v>106225</v>
      </c>
      <c r="E27706" t="s">
        <v>104779</v>
      </c>
      <c r="F27706" t="s">
        <v>16</v>
      </c>
      <c r="G27706" t="s">
        <v>51600</v>
      </c>
      <c r="H27706">
        <v>0</v>
      </c>
      <c r="I27706">
        <v>0</v>
      </c>
      <c r="J27706">
        <v>0</v>
      </c>
      <c r="K27706" t="s">
        <v>106226</v>
      </c>
    </row>
    <row r="27707" spans="1:11" x14ac:dyDescent="0.3">
      <c r="A27707" t="s">
        <v>106227</v>
      </c>
      <c r="B27707" t="s">
        <v>106228</v>
      </c>
      <c r="C27707" t="s">
        <v>13</v>
      </c>
      <c r="D27707" t="s">
        <v>106229</v>
      </c>
      <c r="E27707" t="s">
        <v>104779</v>
      </c>
      <c r="F27707" t="s">
        <v>16</v>
      </c>
      <c r="G27707" t="s">
        <v>3221</v>
      </c>
      <c r="H27707">
        <v>0</v>
      </c>
      <c r="I27707">
        <v>0</v>
      </c>
      <c r="J27707">
        <v>0</v>
      </c>
      <c r="K27707" t="s">
        <v>106230</v>
      </c>
    </row>
    <row r="27708" spans="1:11" x14ac:dyDescent="0.3">
      <c r="A27708" t="s">
        <v>106231</v>
      </c>
      <c r="B27708" t="s">
        <v>106232</v>
      </c>
      <c r="C27708" t="s">
        <v>27</v>
      </c>
      <c r="D27708" t="s">
        <v>106233</v>
      </c>
      <c r="E27708" t="s">
        <v>29</v>
      </c>
      <c r="F27708" t="s">
        <v>41</v>
      </c>
      <c r="G27708" t="s">
        <v>42</v>
      </c>
      <c r="H27708">
        <v>0</v>
      </c>
      <c r="I27708">
        <v>0</v>
      </c>
      <c r="J27708">
        <v>0</v>
      </c>
      <c r="K27708" t="s">
        <v>106234</v>
      </c>
    </row>
    <row r="27709" spans="1:11" x14ac:dyDescent="0.3">
      <c r="A27709" t="s">
        <v>106235</v>
      </c>
      <c r="B27709" t="s">
        <v>106236</v>
      </c>
      <c r="C27709" t="s">
        <v>13</v>
      </c>
      <c r="D27709" t="s">
        <v>106237</v>
      </c>
      <c r="E27709" t="s">
        <v>104779</v>
      </c>
      <c r="F27709" t="s">
        <v>16</v>
      </c>
      <c r="G27709" t="s">
        <v>12906</v>
      </c>
      <c r="H27709">
        <v>0</v>
      </c>
      <c r="I27709">
        <v>0</v>
      </c>
      <c r="J27709">
        <v>0</v>
      </c>
      <c r="K27709" t="s">
        <v>106238</v>
      </c>
    </row>
    <row r="27710" spans="1:11" x14ac:dyDescent="0.3">
      <c r="A27710" t="s">
        <v>106239</v>
      </c>
      <c r="B27710" t="s">
        <v>106240</v>
      </c>
      <c r="C27710" t="s">
        <v>13</v>
      </c>
      <c r="D27710" t="s">
        <v>106241</v>
      </c>
      <c r="E27710" t="s">
        <v>104779</v>
      </c>
      <c r="F27710" t="s">
        <v>16</v>
      </c>
      <c r="G27710" t="s">
        <v>4749</v>
      </c>
      <c r="H27710">
        <v>0</v>
      </c>
      <c r="I27710">
        <v>0</v>
      </c>
      <c r="J27710">
        <v>0</v>
      </c>
      <c r="K27710" t="s">
        <v>106242</v>
      </c>
    </row>
    <row r="27711" spans="1:11" x14ac:dyDescent="0.3">
      <c r="A27711" t="s">
        <v>106243</v>
      </c>
      <c r="B27711" t="s">
        <v>106244</v>
      </c>
      <c r="C27711" t="s">
        <v>13</v>
      </c>
      <c r="D27711" t="s">
        <v>106245</v>
      </c>
      <c r="E27711" t="s">
        <v>104779</v>
      </c>
      <c r="F27711" t="s">
        <v>16</v>
      </c>
      <c r="G27711" t="s">
        <v>3885</v>
      </c>
      <c r="H27711">
        <v>0</v>
      </c>
      <c r="I27711">
        <v>0</v>
      </c>
      <c r="J27711">
        <v>0</v>
      </c>
      <c r="K27711" t="s">
        <v>106246</v>
      </c>
    </row>
    <row r="27712" spans="1:11" x14ac:dyDescent="0.3">
      <c r="A27712" t="s">
        <v>106247</v>
      </c>
      <c r="B27712" t="s">
        <v>106248</v>
      </c>
      <c r="C27712" t="s">
        <v>13</v>
      </c>
      <c r="D27712" t="s">
        <v>106249</v>
      </c>
      <c r="E27712" t="s">
        <v>104779</v>
      </c>
      <c r="F27712" t="s">
        <v>16</v>
      </c>
      <c r="G27712" t="s">
        <v>8722</v>
      </c>
      <c r="H27712">
        <v>0</v>
      </c>
      <c r="I27712">
        <v>0</v>
      </c>
      <c r="J27712">
        <v>0</v>
      </c>
      <c r="K27712" t="s">
        <v>106250</v>
      </c>
    </row>
    <row r="27713" spans="1:11" x14ac:dyDescent="0.3">
      <c r="A27713" t="s">
        <v>106251</v>
      </c>
      <c r="B27713" t="s">
        <v>106252</v>
      </c>
      <c r="C27713" t="s">
        <v>13</v>
      </c>
      <c r="D27713" t="s">
        <v>106253</v>
      </c>
      <c r="E27713" t="s">
        <v>104779</v>
      </c>
      <c r="F27713" t="s">
        <v>16</v>
      </c>
      <c r="G27713" t="s">
        <v>16228</v>
      </c>
      <c r="H27713">
        <v>0</v>
      </c>
      <c r="I27713">
        <v>0</v>
      </c>
      <c r="J27713">
        <v>0</v>
      </c>
      <c r="K27713" t="s">
        <v>106254</v>
      </c>
    </row>
    <row r="27714" spans="1:11" x14ac:dyDescent="0.3">
      <c r="A27714" t="s">
        <v>106255</v>
      </c>
      <c r="B27714" t="s">
        <v>106256</v>
      </c>
      <c r="C27714" t="s">
        <v>13</v>
      </c>
      <c r="D27714" t="s">
        <v>106257</v>
      </c>
      <c r="E27714" t="s">
        <v>104779</v>
      </c>
      <c r="F27714" t="s">
        <v>16</v>
      </c>
      <c r="G27714" t="s">
        <v>2318</v>
      </c>
      <c r="H27714">
        <v>0</v>
      </c>
      <c r="I27714">
        <v>0</v>
      </c>
      <c r="J27714">
        <v>0</v>
      </c>
      <c r="K27714" t="s">
        <v>106258</v>
      </c>
    </row>
    <row r="27715" spans="1:11" x14ac:dyDescent="0.3">
      <c r="A27715" t="s">
        <v>106259</v>
      </c>
      <c r="B27715" t="s">
        <v>106260</v>
      </c>
      <c r="C27715" t="s">
        <v>13</v>
      </c>
      <c r="D27715" t="s">
        <v>106261</v>
      </c>
      <c r="E27715" t="s">
        <v>104779</v>
      </c>
      <c r="F27715" t="s">
        <v>16</v>
      </c>
      <c r="G27715" t="s">
        <v>9591</v>
      </c>
      <c r="H27715">
        <v>0</v>
      </c>
      <c r="I27715">
        <v>0</v>
      </c>
      <c r="J27715">
        <v>0</v>
      </c>
      <c r="K27715" t="s">
        <v>106262</v>
      </c>
    </row>
    <row r="27716" spans="1:11" x14ac:dyDescent="0.3">
      <c r="A27716" t="s">
        <v>106263</v>
      </c>
      <c r="B27716" t="s">
        <v>106264</v>
      </c>
      <c r="C27716" t="s">
        <v>27</v>
      </c>
      <c r="D27716" t="s">
        <v>106265</v>
      </c>
      <c r="E27716" t="s">
        <v>99661</v>
      </c>
      <c r="F27716" t="s">
        <v>16</v>
      </c>
      <c r="G27716" t="s">
        <v>22095</v>
      </c>
      <c r="H27716">
        <v>0</v>
      </c>
      <c r="I27716">
        <v>0</v>
      </c>
      <c r="J27716">
        <v>0</v>
      </c>
      <c r="K27716" t="s">
        <v>106266</v>
      </c>
    </row>
    <row r="27717" spans="1:11" x14ac:dyDescent="0.3">
      <c r="A27717" t="s">
        <v>106267</v>
      </c>
      <c r="B27717" t="s">
        <v>106268</v>
      </c>
      <c r="C27717" t="s">
        <v>13</v>
      </c>
      <c r="D27717" t="s">
        <v>106269</v>
      </c>
      <c r="E27717" t="s">
        <v>104779</v>
      </c>
      <c r="F27717" t="s">
        <v>16</v>
      </c>
      <c r="G27717" t="s">
        <v>1766</v>
      </c>
      <c r="H27717">
        <v>0</v>
      </c>
      <c r="I27717">
        <v>0</v>
      </c>
      <c r="J27717">
        <v>0</v>
      </c>
      <c r="K27717" t="s">
        <v>106270</v>
      </c>
    </row>
    <row r="27718" spans="1:11" x14ac:dyDescent="0.3">
      <c r="A27718" t="s">
        <v>106271</v>
      </c>
      <c r="B27718" t="s">
        <v>106272</v>
      </c>
      <c r="C27718" t="s">
        <v>27</v>
      </c>
      <c r="D27718" t="s">
        <v>106273</v>
      </c>
      <c r="E27718" t="s">
        <v>29</v>
      </c>
      <c r="F27718" t="s">
        <v>41</v>
      </c>
      <c r="G27718" t="s">
        <v>42</v>
      </c>
      <c r="H27718">
        <v>0</v>
      </c>
      <c r="I27718">
        <v>0</v>
      </c>
      <c r="J27718">
        <v>0</v>
      </c>
      <c r="K27718" t="s">
        <v>106274</v>
      </c>
    </row>
    <row r="27719" spans="1:11" x14ac:dyDescent="0.3">
      <c r="A27719" t="s">
        <v>106275</v>
      </c>
      <c r="B27719" t="s">
        <v>106276</v>
      </c>
      <c r="C27719" t="s">
        <v>13</v>
      </c>
      <c r="D27719" t="s">
        <v>106277</v>
      </c>
      <c r="E27719" t="s">
        <v>104779</v>
      </c>
      <c r="F27719" t="s">
        <v>16</v>
      </c>
      <c r="G27719" t="s">
        <v>603</v>
      </c>
      <c r="H27719">
        <v>0</v>
      </c>
      <c r="I27719">
        <v>0</v>
      </c>
      <c r="J27719">
        <v>0</v>
      </c>
      <c r="K27719" t="s">
        <v>106278</v>
      </c>
    </row>
    <row r="27720" spans="1:11" x14ac:dyDescent="0.3">
      <c r="A27720" t="s">
        <v>106279</v>
      </c>
      <c r="B27720" t="s">
        <v>106280</v>
      </c>
      <c r="C27720" t="s">
        <v>13</v>
      </c>
      <c r="D27720" t="s">
        <v>106281</v>
      </c>
      <c r="E27720" t="s">
        <v>104779</v>
      </c>
      <c r="F27720" t="s">
        <v>16</v>
      </c>
      <c r="G27720" t="s">
        <v>3890</v>
      </c>
      <c r="H27720">
        <v>0</v>
      </c>
      <c r="I27720">
        <v>0</v>
      </c>
      <c r="J27720">
        <v>0</v>
      </c>
      <c r="K27720" t="s">
        <v>106282</v>
      </c>
    </row>
    <row r="27721" spans="1:11" x14ac:dyDescent="0.3">
      <c r="A27721" t="s">
        <v>106283</v>
      </c>
      <c r="B27721" t="s">
        <v>106284</v>
      </c>
      <c r="C27721" t="s">
        <v>20</v>
      </c>
      <c r="D27721" t="s">
        <v>106285</v>
      </c>
      <c r="E27721" t="s">
        <v>14059</v>
      </c>
      <c r="F27721" t="s">
        <v>5696</v>
      </c>
      <c r="G27721" t="s">
        <v>12395</v>
      </c>
      <c r="H27721">
        <v>0</v>
      </c>
      <c r="I27721">
        <v>0</v>
      </c>
      <c r="J27721">
        <v>0</v>
      </c>
      <c r="K27721" t="s">
        <v>106286</v>
      </c>
    </row>
    <row r="27722" spans="1:11" x14ac:dyDescent="0.3">
      <c r="A27722" t="s">
        <v>106287</v>
      </c>
      <c r="B27722" t="s">
        <v>106288</v>
      </c>
      <c r="C27722" t="s">
        <v>13</v>
      </c>
      <c r="D27722" t="s">
        <v>106289</v>
      </c>
      <c r="E27722" t="s">
        <v>104779</v>
      </c>
      <c r="F27722" t="s">
        <v>16</v>
      </c>
      <c r="G27722" t="s">
        <v>9640</v>
      </c>
      <c r="H27722">
        <v>0</v>
      </c>
      <c r="I27722">
        <v>0</v>
      </c>
      <c r="J27722">
        <v>0</v>
      </c>
      <c r="K27722" t="s">
        <v>106290</v>
      </c>
    </row>
    <row r="27723" spans="1:11" x14ac:dyDescent="0.3">
      <c r="A27723" t="s">
        <v>106291</v>
      </c>
      <c r="B27723" t="s">
        <v>106292</v>
      </c>
      <c r="C27723" t="s">
        <v>13</v>
      </c>
      <c r="D27723" t="s">
        <v>106293</v>
      </c>
      <c r="E27723" t="s">
        <v>104779</v>
      </c>
      <c r="F27723" t="s">
        <v>16</v>
      </c>
      <c r="G27723" t="s">
        <v>36310</v>
      </c>
      <c r="H27723">
        <v>0</v>
      </c>
      <c r="I27723">
        <v>0</v>
      </c>
      <c r="J27723">
        <v>0</v>
      </c>
      <c r="K27723" t="s">
        <v>106294</v>
      </c>
    </row>
    <row r="27724" spans="1:11" x14ac:dyDescent="0.3">
      <c r="A27724" t="s">
        <v>106295</v>
      </c>
      <c r="B27724" t="s">
        <v>106296</v>
      </c>
      <c r="C27724" t="s">
        <v>13</v>
      </c>
      <c r="D27724" t="s">
        <v>106297</v>
      </c>
      <c r="E27724" t="s">
        <v>104779</v>
      </c>
      <c r="F27724" t="s">
        <v>16</v>
      </c>
      <c r="G27724" t="s">
        <v>5843</v>
      </c>
      <c r="H27724">
        <v>0</v>
      </c>
      <c r="I27724">
        <v>0</v>
      </c>
      <c r="J27724">
        <v>0</v>
      </c>
      <c r="K27724" t="s">
        <v>106298</v>
      </c>
    </row>
    <row r="27725" spans="1:11" x14ac:dyDescent="0.3">
      <c r="A27725" t="s">
        <v>106299</v>
      </c>
      <c r="B27725" t="s">
        <v>106300</v>
      </c>
      <c r="C27725" t="s">
        <v>13</v>
      </c>
      <c r="D27725" t="s">
        <v>106301</v>
      </c>
      <c r="E27725" t="s">
        <v>104779</v>
      </c>
      <c r="F27725" t="s">
        <v>16</v>
      </c>
      <c r="G27725" t="s">
        <v>117</v>
      </c>
      <c r="H27725">
        <v>0</v>
      </c>
      <c r="I27725">
        <v>0</v>
      </c>
      <c r="J27725">
        <v>0</v>
      </c>
      <c r="K27725" t="s">
        <v>106302</v>
      </c>
    </row>
    <row r="27726" spans="1:11" x14ac:dyDescent="0.3">
      <c r="A27726" t="s">
        <v>106303</v>
      </c>
      <c r="C27726" t="s">
        <v>13</v>
      </c>
      <c r="D27726" t="s">
        <v>106304</v>
      </c>
      <c r="E27726" t="s">
        <v>104779</v>
      </c>
      <c r="F27726" t="s">
        <v>16</v>
      </c>
      <c r="G27726" t="s">
        <v>42</v>
      </c>
      <c r="H27726">
        <v>0</v>
      </c>
      <c r="I27726">
        <v>0</v>
      </c>
      <c r="J27726">
        <v>0</v>
      </c>
      <c r="K27726" t="s">
        <v>106305</v>
      </c>
    </row>
    <row r="27727" spans="1:11" x14ac:dyDescent="0.3">
      <c r="A27727" t="s">
        <v>106306</v>
      </c>
      <c r="B27727" t="s">
        <v>106307</v>
      </c>
      <c r="C27727" t="s">
        <v>13</v>
      </c>
      <c r="D27727" t="s">
        <v>106308</v>
      </c>
      <c r="E27727" t="s">
        <v>104779</v>
      </c>
      <c r="F27727" t="s">
        <v>16</v>
      </c>
      <c r="G27727" t="s">
        <v>274</v>
      </c>
      <c r="H27727">
        <v>0</v>
      </c>
      <c r="I27727">
        <v>0</v>
      </c>
      <c r="J27727">
        <v>0</v>
      </c>
      <c r="K27727" t="s">
        <v>106309</v>
      </c>
    </row>
    <row r="27728" spans="1:11" x14ac:dyDescent="0.3">
      <c r="A27728" t="s">
        <v>106310</v>
      </c>
      <c r="B27728" t="s">
        <v>106311</v>
      </c>
      <c r="C27728" t="s">
        <v>27</v>
      </c>
      <c r="D27728" t="s">
        <v>106312</v>
      </c>
      <c r="E27728" t="s">
        <v>29</v>
      </c>
      <c r="F27728" t="s">
        <v>41</v>
      </c>
      <c r="G27728" t="s">
        <v>42</v>
      </c>
      <c r="H27728">
        <v>0</v>
      </c>
      <c r="I27728">
        <v>0</v>
      </c>
      <c r="J27728">
        <v>0</v>
      </c>
      <c r="K27728" t="s">
        <v>106313</v>
      </c>
    </row>
    <row r="27729" spans="1:11" x14ac:dyDescent="0.3">
      <c r="A27729" t="s">
        <v>106314</v>
      </c>
      <c r="B27729" t="s">
        <v>106315</v>
      </c>
      <c r="C27729" t="s">
        <v>13</v>
      </c>
      <c r="D27729" t="s">
        <v>106316</v>
      </c>
      <c r="E27729" t="s">
        <v>104779</v>
      </c>
      <c r="F27729" t="s">
        <v>16</v>
      </c>
      <c r="G27729" t="s">
        <v>364</v>
      </c>
      <c r="H27729">
        <v>0</v>
      </c>
      <c r="I27729">
        <v>0</v>
      </c>
      <c r="J27729">
        <v>0</v>
      </c>
      <c r="K27729" t="s">
        <v>106317</v>
      </c>
    </row>
    <row r="27730" spans="1:11" x14ac:dyDescent="0.3">
      <c r="A27730" t="s">
        <v>106318</v>
      </c>
      <c r="C27730" t="s">
        <v>13</v>
      </c>
      <c r="D27730" t="s">
        <v>106319</v>
      </c>
      <c r="E27730" t="s">
        <v>104779</v>
      </c>
      <c r="F27730" t="s">
        <v>16</v>
      </c>
      <c r="G27730" t="s">
        <v>42</v>
      </c>
      <c r="H27730">
        <v>0</v>
      </c>
      <c r="I27730">
        <v>0</v>
      </c>
      <c r="J27730">
        <v>0</v>
      </c>
      <c r="K27730" t="s">
        <v>106320</v>
      </c>
    </row>
    <row r="27731" spans="1:11" x14ac:dyDescent="0.3">
      <c r="A27731" t="s">
        <v>106321</v>
      </c>
      <c r="C27731" t="s">
        <v>13</v>
      </c>
      <c r="D27731" t="s">
        <v>106322</v>
      </c>
      <c r="E27731" t="s">
        <v>104779</v>
      </c>
      <c r="F27731" t="s">
        <v>41</v>
      </c>
      <c r="G27731" t="s">
        <v>42</v>
      </c>
      <c r="H27731">
        <v>0</v>
      </c>
      <c r="I27731">
        <v>0</v>
      </c>
      <c r="J27731">
        <v>0</v>
      </c>
      <c r="K27731" t="s">
        <v>106323</v>
      </c>
    </row>
    <row r="27732" spans="1:11" x14ac:dyDescent="0.3">
      <c r="A27732" t="s">
        <v>106324</v>
      </c>
      <c r="B27732" t="s">
        <v>106325</v>
      </c>
      <c r="C27732" t="s">
        <v>27</v>
      </c>
      <c r="D27732" t="s">
        <v>106326</v>
      </c>
      <c r="E27732" t="s">
        <v>99661</v>
      </c>
      <c r="F27732" t="s">
        <v>402</v>
      </c>
      <c r="G27732" t="s">
        <v>42</v>
      </c>
      <c r="H27732">
        <v>0</v>
      </c>
      <c r="I27732">
        <v>0</v>
      </c>
      <c r="J27732">
        <v>0</v>
      </c>
      <c r="K27732" t="s">
        <v>106327</v>
      </c>
    </row>
    <row r="27733" spans="1:11" x14ac:dyDescent="0.3">
      <c r="A27733" t="s">
        <v>106328</v>
      </c>
      <c r="B27733" t="s">
        <v>106329</v>
      </c>
      <c r="C27733" t="s">
        <v>20</v>
      </c>
      <c r="D27733" t="s">
        <v>106330</v>
      </c>
      <c r="E27733" t="s">
        <v>14059</v>
      </c>
      <c r="F27733" t="s">
        <v>9116</v>
      </c>
      <c r="G27733" t="s">
        <v>42</v>
      </c>
      <c r="H27733">
        <v>0</v>
      </c>
      <c r="I27733">
        <v>0</v>
      </c>
      <c r="J27733">
        <v>0</v>
      </c>
      <c r="K27733" t="s">
        <v>106331</v>
      </c>
    </row>
    <row r="27734" spans="1:11" x14ac:dyDescent="0.3">
      <c r="A27734" t="s">
        <v>106332</v>
      </c>
      <c r="B27734" t="s">
        <v>106333</v>
      </c>
      <c r="C27734" t="s">
        <v>20</v>
      </c>
      <c r="D27734" t="s">
        <v>106334</v>
      </c>
      <c r="E27734" t="s">
        <v>14059</v>
      </c>
      <c r="F27734" t="s">
        <v>3066</v>
      </c>
      <c r="G27734" t="s">
        <v>3158</v>
      </c>
      <c r="H27734">
        <v>0</v>
      </c>
      <c r="I27734">
        <v>0</v>
      </c>
      <c r="J27734">
        <v>0</v>
      </c>
      <c r="K27734" t="s">
        <v>106335</v>
      </c>
    </row>
    <row r="27735" spans="1:11" x14ac:dyDescent="0.3">
      <c r="A27735" t="s">
        <v>106336</v>
      </c>
      <c r="C27735" t="s">
        <v>20</v>
      </c>
      <c r="D27735" t="s">
        <v>106337</v>
      </c>
      <c r="E27735" t="s">
        <v>14059</v>
      </c>
      <c r="F27735" t="s">
        <v>1467</v>
      </c>
      <c r="G27735" t="s">
        <v>42</v>
      </c>
      <c r="H27735">
        <v>0</v>
      </c>
      <c r="I27735">
        <v>0</v>
      </c>
      <c r="J27735">
        <v>0</v>
      </c>
      <c r="K27735" t="s">
        <v>106338</v>
      </c>
    </row>
    <row r="27736" spans="1:11" x14ac:dyDescent="0.3">
      <c r="A27736" t="s">
        <v>106339</v>
      </c>
      <c r="B27736" t="s">
        <v>106340</v>
      </c>
      <c r="C27736" t="s">
        <v>20</v>
      </c>
      <c r="D27736" t="s">
        <v>106341</v>
      </c>
      <c r="E27736" t="s">
        <v>14059</v>
      </c>
      <c r="F27736" t="s">
        <v>2703</v>
      </c>
      <c r="G27736" t="s">
        <v>42</v>
      </c>
      <c r="H27736">
        <v>0</v>
      </c>
      <c r="I27736">
        <v>0</v>
      </c>
      <c r="J27736">
        <v>0</v>
      </c>
      <c r="K27736" t="s">
        <v>106342</v>
      </c>
    </row>
    <row r="27737" spans="1:11" x14ac:dyDescent="0.3">
      <c r="A27737" t="s">
        <v>106343</v>
      </c>
      <c r="B27737" t="s">
        <v>106344</v>
      </c>
      <c r="C27737" t="s">
        <v>20</v>
      </c>
      <c r="D27737" t="s">
        <v>106345</v>
      </c>
      <c r="E27737" t="s">
        <v>14059</v>
      </c>
      <c r="F27737" t="s">
        <v>11510</v>
      </c>
      <c r="G27737" t="s">
        <v>42</v>
      </c>
      <c r="H27737">
        <v>0</v>
      </c>
      <c r="I27737">
        <v>0</v>
      </c>
      <c r="J27737">
        <v>0</v>
      </c>
      <c r="K27737" t="s">
        <v>106346</v>
      </c>
    </row>
    <row r="27738" spans="1:11" x14ac:dyDescent="0.3">
      <c r="A27738" t="s">
        <v>106347</v>
      </c>
      <c r="B27738" t="s">
        <v>106348</v>
      </c>
      <c r="C27738" t="s">
        <v>20</v>
      </c>
      <c r="D27738" t="s">
        <v>106349</v>
      </c>
      <c r="E27738" t="s">
        <v>14059</v>
      </c>
      <c r="F27738" t="s">
        <v>3129</v>
      </c>
      <c r="G27738" t="s">
        <v>42</v>
      </c>
      <c r="H27738">
        <v>0</v>
      </c>
      <c r="I27738">
        <v>0</v>
      </c>
      <c r="J27738">
        <v>0</v>
      </c>
      <c r="K27738" t="s">
        <v>106350</v>
      </c>
    </row>
    <row r="27739" spans="1:11" x14ac:dyDescent="0.3">
      <c r="A27739" t="s">
        <v>106351</v>
      </c>
      <c r="B27739" t="s">
        <v>106352</v>
      </c>
      <c r="C27739" t="s">
        <v>466</v>
      </c>
      <c r="D27739" t="s">
        <v>106353</v>
      </c>
      <c r="E27739" t="s">
        <v>761</v>
      </c>
      <c r="F27739" t="s">
        <v>16</v>
      </c>
      <c r="G27739" t="s">
        <v>9124</v>
      </c>
      <c r="H27739">
        <v>0</v>
      </c>
      <c r="I27739">
        <v>0</v>
      </c>
      <c r="J27739">
        <v>0</v>
      </c>
      <c r="K27739" t="s">
        <v>106354</v>
      </c>
    </row>
    <row r="27740" spans="1:11" x14ac:dyDescent="0.3">
      <c r="A27740" t="s">
        <v>106355</v>
      </c>
      <c r="C27740" t="s">
        <v>20</v>
      </c>
      <c r="D27740" t="s">
        <v>106356</v>
      </c>
      <c r="E27740" t="s">
        <v>14059</v>
      </c>
      <c r="F27740" t="s">
        <v>607</v>
      </c>
      <c r="G27740" t="s">
        <v>42</v>
      </c>
      <c r="H27740">
        <v>0</v>
      </c>
      <c r="I27740">
        <v>0</v>
      </c>
      <c r="J27740">
        <v>0</v>
      </c>
      <c r="K27740" t="s">
        <v>106357</v>
      </c>
    </row>
    <row r="27741" spans="1:11" x14ac:dyDescent="0.3">
      <c r="A27741" t="s">
        <v>106358</v>
      </c>
      <c r="B27741" t="s">
        <v>106359</v>
      </c>
      <c r="C27741" t="s">
        <v>20</v>
      </c>
      <c r="D27741" t="s">
        <v>106360</v>
      </c>
      <c r="E27741" t="s">
        <v>14059</v>
      </c>
      <c r="F27741" t="s">
        <v>31224</v>
      </c>
      <c r="G27741" t="s">
        <v>42</v>
      </c>
      <c r="H27741">
        <v>0</v>
      </c>
      <c r="I27741">
        <v>0</v>
      </c>
      <c r="J27741">
        <v>0</v>
      </c>
      <c r="K27741" t="s">
        <v>106361</v>
      </c>
    </row>
    <row r="27742" spans="1:11" x14ac:dyDescent="0.3">
      <c r="A27742" t="s">
        <v>106362</v>
      </c>
      <c r="C27742" t="s">
        <v>27</v>
      </c>
      <c r="D27742" t="s">
        <v>106363</v>
      </c>
      <c r="E27742" t="s">
        <v>99661</v>
      </c>
      <c r="F27742" t="s">
        <v>2720</v>
      </c>
      <c r="G27742" t="s">
        <v>42</v>
      </c>
      <c r="H27742">
        <v>0</v>
      </c>
      <c r="I27742">
        <v>0</v>
      </c>
      <c r="J27742">
        <v>0</v>
      </c>
      <c r="K27742" t="s">
        <v>106364</v>
      </c>
    </row>
    <row r="27743" spans="1:11" x14ac:dyDescent="0.3">
      <c r="A27743" t="s">
        <v>106365</v>
      </c>
      <c r="C27743" t="s">
        <v>27</v>
      </c>
      <c r="D27743" t="s">
        <v>106366</v>
      </c>
      <c r="E27743" t="s">
        <v>99661</v>
      </c>
      <c r="F27743" t="s">
        <v>407</v>
      </c>
      <c r="G27743" t="s">
        <v>42</v>
      </c>
      <c r="H27743">
        <v>0</v>
      </c>
      <c r="I27743">
        <v>0</v>
      </c>
      <c r="J27743">
        <v>0</v>
      </c>
      <c r="K27743" t="s">
        <v>106367</v>
      </c>
    </row>
    <row r="27744" spans="1:11" x14ac:dyDescent="0.3">
      <c r="A27744" t="s">
        <v>106368</v>
      </c>
      <c r="C27744" t="s">
        <v>27</v>
      </c>
      <c r="D27744" t="s">
        <v>106369</v>
      </c>
      <c r="E27744" t="s">
        <v>99661</v>
      </c>
      <c r="F27744" t="s">
        <v>16017</v>
      </c>
      <c r="G27744" t="s">
        <v>42</v>
      </c>
      <c r="H27744">
        <v>0</v>
      </c>
      <c r="I27744">
        <v>0</v>
      </c>
      <c r="J27744">
        <v>0</v>
      </c>
      <c r="K27744" t="s">
        <v>106370</v>
      </c>
    </row>
    <row r="27745" spans="1:11" x14ac:dyDescent="0.3">
      <c r="A27745" t="s">
        <v>106371</v>
      </c>
      <c r="C27745" t="s">
        <v>27</v>
      </c>
      <c r="D27745" t="s">
        <v>106372</v>
      </c>
      <c r="E27745" t="s">
        <v>99661</v>
      </c>
      <c r="F27745" t="s">
        <v>2956</v>
      </c>
      <c r="G27745" t="s">
        <v>42</v>
      </c>
      <c r="H27745">
        <v>0</v>
      </c>
      <c r="I27745">
        <v>0</v>
      </c>
      <c r="J27745">
        <v>0</v>
      </c>
      <c r="K27745" t="s">
        <v>106373</v>
      </c>
    </row>
    <row r="27746" spans="1:11" x14ac:dyDescent="0.3">
      <c r="A27746" t="s">
        <v>106374</v>
      </c>
      <c r="C27746" t="s">
        <v>27</v>
      </c>
      <c r="D27746" t="s">
        <v>106375</v>
      </c>
      <c r="E27746" t="s">
        <v>99661</v>
      </c>
      <c r="F27746" t="s">
        <v>3843</v>
      </c>
      <c r="G27746" t="s">
        <v>42</v>
      </c>
      <c r="H27746">
        <v>0</v>
      </c>
      <c r="I27746">
        <v>0</v>
      </c>
      <c r="J27746">
        <v>0</v>
      </c>
      <c r="K27746" t="s">
        <v>106376</v>
      </c>
    </row>
    <row r="27747" spans="1:11" x14ac:dyDescent="0.3">
      <c r="A27747" t="s">
        <v>106377</v>
      </c>
      <c r="B27747" t="s">
        <v>106378</v>
      </c>
      <c r="C27747" t="s">
        <v>20</v>
      </c>
      <c r="D27747" t="s">
        <v>106379</v>
      </c>
      <c r="E27747" t="s">
        <v>14059</v>
      </c>
      <c r="F27747" t="s">
        <v>402</v>
      </c>
      <c r="G27747" t="s">
        <v>822</v>
      </c>
      <c r="H27747">
        <v>0</v>
      </c>
      <c r="I27747">
        <v>0</v>
      </c>
      <c r="J27747">
        <v>0</v>
      </c>
      <c r="K27747" t="s">
        <v>106380</v>
      </c>
    </row>
    <row r="27748" spans="1:11" x14ac:dyDescent="0.3">
      <c r="A27748" t="s">
        <v>106381</v>
      </c>
      <c r="B27748" t="s">
        <v>106382</v>
      </c>
      <c r="C27748" t="s">
        <v>13</v>
      </c>
      <c r="D27748" t="s">
        <v>106383</v>
      </c>
      <c r="E27748" t="s">
        <v>15</v>
      </c>
      <c r="F27748" t="s">
        <v>16</v>
      </c>
      <c r="G27748" t="s">
        <v>4356</v>
      </c>
      <c r="H27748">
        <v>0</v>
      </c>
      <c r="I27748">
        <v>0</v>
      </c>
      <c r="J27748">
        <v>0</v>
      </c>
      <c r="K27748" t="s">
        <v>106384</v>
      </c>
    </row>
    <row r="27749" spans="1:11" x14ac:dyDescent="0.3">
      <c r="A27749" t="s">
        <v>106385</v>
      </c>
      <c r="B27749" t="s">
        <v>106386</v>
      </c>
      <c r="C27749" t="s">
        <v>27</v>
      </c>
      <c r="D27749" t="s">
        <v>106387</v>
      </c>
      <c r="E27749" t="s">
        <v>99661</v>
      </c>
      <c r="F27749" t="s">
        <v>16</v>
      </c>
      <c r="G27749" t="s">
        <v>822</v>
      </c>
      <c r="H27749">
        <v>0</v>
      </c>
      <c r="I27749">
        <v>0</v>
      </c>
      <c r="J27749">
        <v>0</v>
      </c>
      <c r="K27749" t="s">
        <v>106388</v>
      </c>
    </row>
    <row r="27750" spans="1:11" x14ac:dyDescent="0.3">
      <c r="A27750" t="s">
        <v>106389</v>
      </c>
      <c r="B27750" t="s">
        <v>106390</v>
      </c>
      <c r="C27750" t="s">
        <v>27</v>
      </c>
      <c r="D27750" t="s">
        <v>106391</v>
      </c>
      <c r="E27750" t="s">
        <v>99661</v>
      </c>
      <c r="F27750" t="s">
        <v>16</v>
      </c>
      <c r="G27750" t="s">
        <v>14272</v>
      </c>
      <c r="H27750">
        <v>0</v>
      </c>
      <c r="I27750">
        <v>0</v>
      </c>
      <c r="J27750">
        <v>0</v>
      </c>
      <c r="K27750" t="s">
        <v>106392</v>
      </c>
    </row>
    <row r="27751" spans="1:11" x14ac:dyDescent="0.3">
      <c r="A27751" t="s">
        <v>106393</v>
      </c>
      <c r="B27751" t="s">
        <v>106394</v>
      </c>
      <c r="C27751" t="s">
        <v>27</v>
      </c>
      <c r="D27751" t="s">
        <v>106395</v>
      </c>
      <c r="E27751" t="s">
        <v>99661</v>
      </c>
      <c r="F27751" t="s">
        <v>16</v>
      </c>
      <c r="G27751" t="s">
        <v>4960</v>
      </c>
      <c r="H27751">
        <v>0</v>
      </c>
      <c r="I27751">
        <v>0</v>
      </c>
      <c r="J27751">
        <v>0</v>
      </c>
      <c r="K27751" t="s">
        <v>106396</v>
      </c>
    </row>
    <row r="27752" spans="1:11" x14ac:dyDescent="0.3">
      <c r="A27752" t="s">
        <v>106397</v>
      </c>
      <c r="B27752" t="s">
        <v>106398</v>
      </c>
      <c r="C27752" t="s">
        <v>20</v>
      </c>
      <c r="D27752" t="s">
        <v>106399</v>
      </c>
      <c r="E27752" t="s">
        <v>14059</v>
      </c>
      <c r="F27752" t="s">
        <v>2144</v>
      </c>
      <c r="G27752" t="s">
        <v>42</v>
      </c>
      <c r="H27752">
        <v>0</v>
      </c>
      <c r="I27752">
        <v>0</v>
      </c>
      <c r="J27752">
        <v>0</v>
      </c>
      <c r="K27752" t="s">
        <v>106400</v>
      </c>
    </row>
    <row r="27753" spans="1:11" x14ac:dyDescent="0.3">
      <c r="A27753" t="s">
        <v>106401</v>
      </c>
      <c r="B27753" t="s">
        <v>106402</v>
      </c>
      <c r="C27753" t="s">
        <v>13</v>
      </c>
      <c r="D27753" t="s">
        <v>106403</v>
      </c>
      <c r="E27753" t="s">
        <v>104779</v>
      </c>
      <c r="F27753" t="s">
        <v>41</v>
      </c>
      <c r="G27753" t="s">
        <v>42</v>
      </c>
      <c r="H27753">
        <v>0</v>
      </c>
      <c r="I27753">
        <v>0</v>
      </c>
      <c r="J27753">
        <v>0</v>
      </c>
      <c r="K27753" t="s">
        <v>106404</v>
      </c>
    </row>
    <row r="27754" spans="1:11" x14ac:dyDescent="0.3">
      <c r="A27754" t="s">
        <v>106405</v>
      </c>
      <c r="B27754" t="s">
        <v>106406</v>
      </c>
      <c r="C27754" t="s">
        <v>27</v>
      </c>
      <c r="D27754" t="s">
        <v>106407</v>
      </c>
      <c r="E27754" t="s">
        <v>99661</v>
      </c>
      <c r="F27754" t="s">
        <v>3834</v>
      </c>
      <c r="G27754" t="s">
        <v>42</v>
      </c>
      <c r="H27754">
        <v>0</v>
      </c>
      <c r="I27754">
        <v>0</v>
      </c>
      <c r="J27754">
        <v>0</v>
      </c>
      <c r="K27754" t="s">
        <v>106408</v>
      </c>
    </row>
    <row r="27755" spans="1:11" x14ac:dyDescent="0.3">
      <c r="A27755" t="s">
        <v>106409</v>
      </c>
      <c r="B27755" t="s">
        <v>106410</v>
      </c>
      <c r="C27755" t="s">
        <v>13</v>
      </c>
      <c r="D27755" t="s">
        <v>106411</v>
      </c>
      <c r="E27755" t="s">
        <v>104779</v>
      </c>
      <c r="F27755" t="s">
        <v>16</v>
      </c>
      <c r="G27755" t="s">
        <v>8267</v>
      </c>
      <c r="H27755">
        <v>0</v>
      </c>
      <c r="I27755">
        <v>0</v>
      </c>
      <c r="J27755">
        <v>0</v>
      </c>
      <c r="K27755" t="s">
        <v>106412</v>
      </c>
    </row>
    <row r="27756" spans="1:11" x14ac:dyDescent="0.3">
      <c r="A27756" t="s">
        <v>106413</v>
      </c>
      <c r="C27756" t="s">
        <v>27</v>
      </c>
      <c r="D27756" t="s">
        <v>106414</v>
      </c>
      <c r="E27756" t="s">
        <v>29</v>
      </c>
      <c r="F27756" t="s">
        <v>41</v>
      </c>
      <c r="G27756" t="s">
        <v>42</v>
      </c>
      <c r="H27756">
        <v>0</v>
      </c>
      <c r="I27756">
        <v>0</v>
      </c>
      <c r="J27756">
        <v>0</v>
      </c>
      <c r="K27756" t="s">
        <v>106415</v>
      </c>
    </row>
    <row r="27757" spans="1:11" x14ac:dyDescent="0.3">
      <c r="A27757" t="s">
        <v>106416</v>
      </c>
      <c r="B27757" t="s">
        <v>106417</v>
      </c>
      <c r="C27757" t="s">
        <v>20</v>
      </c>
      <c r="D27757" t="s">
        <v>106418</v>
      </c>
      <c r="E27757" t="s">
        <v>14059</v>
      </c>
      <c r="F27757" t="s">
        <v>9182</v>
      </c>
      <c r="G27757" t="s">
        <v>42</v>
      </c>
      <c r="H27757">
        <v>0</v>
      </c>
      <c r="I27757">
        <v>0</v>
      </c>
      <c r="J27757">
        <v>0</v>
      </c>
      <c r="K27757" t="s">
        <v>106419</v>
      </c>
    </row>
    <row r="27758" spans="1:11" x14ac:dyDescent="0.3">
      <c r="A27758" t="s">
        <v>106420</v>
      </c>
      <c r="C27758" t="s">
        <v>27</v>
      </c>
      <c r="D27758" t="s">
        <v>106421</v>
      </c>
      <c r="E27758" t="s">
        <v>99661</v>
      </c>
      <c r="F27758" t="s">
        <v>18427</v>
      </c>
      <c r="G27758" t="s">
        <v>42</v>
      </c>
      <c r="H27758">
        <v>0</v>
      </c>
      <c r="I27758">
        <v>0</v>
      </c>
      <c r="J27758">
        <v>0</v>
      </c>
      <c r="K27758" t="s">
        <v>106422</v>
      </c>
    </row>
    <row r="27759" spans="1:11" x14ac:dyDescent="0.3">
      <c r="A27759" t="s">
        <v>106423</v>
      </c>
      <c r="B27759" t="s">
        <v>106424</v>
      </c>
      <c r="C27759" t="s">
        <v>20</v>
      </c>
      <c r="D27759" t="s">
        <v>106425</v>
      </c>
      <c r="E27759" t="s">
        <v>14059</v>
      </c>
      <c r="F27759" t="s">
        <v>4267</v>
      </c>
      <c r="G27759" t="s">
        <v>4993</v>
      </c>
      <c r="H27759">
        <v>0</v>
      </c>
      <c r="I27759">
        <v>0</v>
      </c>
      <c r="J27759">
        <v>0</v>
      </c>
      <c r="K27759" t="s">
        <v>106426</v>
      </c>
    </row>
    <row r="27760" spans="1:11" x14ac:dyDescent="0.3">
      <c r="A27760" t="s">
        <v>106427</v>
      </c>
      <c r="C27760" t="s">
        <v>27</v>
      </c>
      <c r="D27760" t="s">
        <v>106428</v>
      </c>
      <c r="E27760" t="s">
        <v>99661</v>
      </c>
      <c r="F27760" t="s">
        <v>16</v>
      </c>
      <c r="G27760" t="s">
        <v>3669</v>
      </c>
      <c r="H27760">
        <v>0</v>
      </c>
      <c r="I27760">
        <v>0</v>
      </c>
      <c r="J27760">
        <v>0</v>
      </c>
      <c r="K27760" t="s">
        <v>106429</v>
      </c>
    </row>
    <row r="27761" spans="1:11" x14ac:dyDescent="0.3">
      <c r="A27761" t="s">
        <v>106430</v>
      </c>
      <c r="B27761" t="s">
        <v>106431</v>
      </c>
      <c r="C27761" t="s">
        <v>20</v>
      </c>
      <c r="D27761" t="s">
        <v>106432</v>
      </c>
      <c r="E27761" t="s">
        <v>14059</v>
      </c>
      <c r="F27761" t="s">
        <v>16</v>
      </c>
      <c r="G27761" t="s">
        <v>14592</v>
      </c>
      <c r="H27761">
        <v>0</v>
      </c>
      <c r="I27761">
        <v>0</v>
      </c>
      <c r="J27761">
        <v>0</v>
      </c>
      <c r="K27761" t="s">
        <v>106433</v>
      </c>
    </row>
    <row r="27762" spans="1:11" x14ac:dyDescent="0.3">
      <c r="A27762" t="s">
        <v>106434</v>
      </c>
      <c r="B27762" t="s">
        <v>106435</v>
      </c>
      <c r="C27762" t="s">
        <v>20</v>
      </c>
      <c r="D27762" t="s">
        <v>106436</v>
      </c>
      <c r="E27762" t="s">
        <v>14059</v>
      </c>
      <c r="F27762" t="s">
        <v>2703</v>
      </c>
      <c r="G27762" t="s">
        <v>42</v>
      </c>
      <c r="H27762">
        <v>0</v>
      </c>
      <c r="I27762">
        <v>0</v>
      </c>
      <c r="J27762">
        <v>0</v>
      </c>
      <c r="K27762" t="s">
        <v>106437</v>
      </c>
    </row>
    <row r="27763" spans="1:11" x14ac:dyDescent="0.3">
      <c r="A27763" t="s">
        <v>106438</v>
      </c>
      <c r="B27763" t="s">
        <v>106439</v>
      </c>
      <c r="C27763" t="s">
        <v>558</v>
      </c>
      <c r="D27763" t="s">
        <v>106440</v>
      </c>
      <c r="E27763" t="s">
        <v>1692</v>
      </c>
      <c r="F27763" t="s">
        <v>16</v>
      </c>
      <c r="G27763" t="s">
        <v>2775</v>
      </c>
      <c r="H27763">
        <v>0</v>
      </c>
      <c r="I27763">
        <v>0</v>
      </c>
      <c r="J27763">
        <v>0</v>
      </c>
      <c r="K27763" t="s">
        <v>106441</v>
      </c>
    </row>
    <row r="27764" spans="1:11" x14ac:dyDescent="0.3">
      <c r="A27764" t="s">
        <v>106442</v>
      </c>
      <c r="C27764" t="s">
        <v>20</v>
      </c>
      <c r="D27764" t="s">
        <v>106443</v>
      </c>
      <c r="E27764" t="s">
        <v>22</v>
      </c>
      <c r="F27764" t="s">
        <v>1620</v>
      </c>
      <c r="G27764" t="s">
        <v>42</v>
      </c>
      <c r="H27764">
        <v>0</v>
      </c>
      <c r="I27764">
        <v>0</v>
      </c>
      <c r="J27764">
        <v>0</v>
      </c>
      <c r="K27764" t="s">
        <v>106444</v>
      </c>
    </row>
    <row r="27765" spans="1:11" x14ac:dyDescent="0.3">
      <c r="A27765" t="s">
        <v>106445</v>
      </c>
      <c r="B27765" t="s">
        <v>106446</v>
      </c>
      <c r="C27765" t="s">
        <v>558</v>
      </c>
      <c r="D27765" t="s">
        <v>106447</v>
      </c>
      <c r="E27765" t="s">
        <v>630</v>
      </c>
      <c r="F27765" t="s">
        <v>16</v>
      </c>
      <c r="G27765" t="s">
        <v>2093</v>
      </c>
      <c r="H27765">
        <v>0</v>
      </c>
      <c r="I27765">
        <v>0</v>
      </c>
      <c r="J27765">
        <v>0</v>
      </c>
      <c r="K27765" t="s">
        <v>106448</v>
      </c>
    </row>
    <row r="27766" spans="1:11" x14ac:dyDescent="0.3">
      <c r="A27766" t="s">
        <v>106449</v>
      </c>
      <c r="B27766" t="s">
        <v>106450</v>
      </c>
      <c r="C27766" t="s">
        <v>13</v>
      </c>
      <c r="D27766" t="s">
        <v>106451</v>
      </c>
      <c r="E27766" t="s">
        <v>104779</v>
      </c>
      <c r="F27766" t="s">
        <v>16</v>
      </c>
      <c r="G27766" t="s">
        <v>8722</v>
      </c>
      <c r="H27766">
        <v>0</v>
      </c>
      <c r="I27766">
        <v>0</v>
      </c>
      <c r="J27766">
        <v>0</v>
      </c>
      <c r="K27766" t="s">
        <v>106452</v>
      </c>
    </row>
    <row r="27767" spans="1:11" x14ac:dyDescent="0.3">
      <c r="A27767" t="s">
        <v>106453</v>
      </c>
      <c r="C27767" t="s">
        <v>27</v>
      </c>
      <c r="D27767" t="s">
        <v>106454</v>
      </c>
      <c r="E27767" t="s">
        <v>99661</v>
      </c>
      <c r="F27767" t="s">
        <v>1723</v>
      </c>
      <c r="G27767" t="s">
        <v>42</v>
      </c>
      <c r="H27767">
        <v>0</v>
      </c>
      <c r="I27767">
        <v>0</v>
      </c>
      <c r="J27767">
        <v>0</v>
      </c>
      <c r="K27767" t="s">
        <v>106455</v>
      </c>
    </row>
    <row r="27768" spans="1:11" x14ac:dyDescent="0.3">
      <c r="A27768" t="s">
        <v>106456</v>
      </c>
      <c r="B27768" t="s">
        <v>106457</v>
      </c>
      <c r="C27768" t="s">
        <v>147</v>
      </c>
      <c r="D27768" t="s">
        <v>106458</v>
      </c>
      <c r="E27768" t="s">
        <v>183</v>
      </c>
      <c r="F27768" t="s">
        <v>9398</v>
      </c>
      <c r="G27768" t="s">
        <v>42</v>
      </c>
      <c r="H27768">
        <v>0</v>
      </c>
      <c r="I27768">
        <v>0</v>
      </c>
      <c r="J27768">
        <v>0</v>
      </c>
      <c r="K27768" t="s">
        <v>106459</v>
      </c>
    </row>
    <row r="27769" spans="1:11" x14ac:dyDescent="0.3">
      <c r="A27769" t="s">
        <v>106460</v>
      </c>
      <c r="B27769" t="s">
        <v>106461</v>
      </c>
      <c r="C27769" t="s">
        <v>27</v>
      </c>
      <c r="D27769" t="s">
        <v>106462</v>
      </c>
      <c r="E27769" t="s">
        <v>99661</v>
      </c>
      <c r="F27769" t="s">
        <v>27376</v>
      </c>
      <c r="G27769" t="s">
        <v>42</v>
      </c>
      <c r="H27769">
        <v>0</v>
      </c>
      <c r="I27769">
        <v>0</v>
      </c>
      <c r="J27769">
        <v>0</v>
      </c>
      <c r="K27769" t="s">
        <v>106463</v>
      </c>
    </row>
    <row r="27770" spans="1:11" x14ac:dyDescent="0.3">
      <c r="A27770" t="s">
        <v>106464</v>
      </c>
      <c r="C27770" t="s">
        <v>27</v>
      </c>
      <c r="D27770" t="s">
        <v>106465</v>
      </c>
      <c r="E27770" t="s">
        <v>99661</v>
      </c>
      <c r="F27770" t="s">
        <v>2919</v>
      </c>
      <c r="G27770" t="s">
        <v>42</v>
      </c>
      <c r="H27770">
        <v>0</v>
      </c>
      <c r="I27770">
        <v>0</v>
      </c>
      <c r="J27770">
        <v>0</v>
      </c>
      <c r="K27770" t="s">
        <v>106466</v>
      </c>
    </row>
    <row r="27771" spans="1:11" x14ac:dyDescent="0.3">
      <c r="A27771" t="s">
        <v>106467</v>
      </c>
      <c r="C27771" t="s">
        <v>27</v>
      </c>
      <c r="E27771" t="s">
        <v>99661</v>
      </c>
      <c r="F27771" t="s">
        <v>25997</v>
      </c>
      <c r="G27771" t="s">
        <v>42</v>
      </c>
      <c r="H27771">
        <v>0</v>
      </c>
      <c r="I27771">
        <v>0</v>
      </c>
      <c r="J27771">
        <v>0</v>
      </c>
      <c r="K27771" t="s">
        <v>106468</v>
      </c>
    </row>
    <row r="27772" spans="1:11" x14ac:dyDescent="0.3">
      <c r="A27772" t="s">
        <v>106469</v>
      </c>
      <c r="C27772" t="s">
        <v>27</v>
      </c>
      <c r="D27772" t="s">
        <v>106470</v>
      </c>
      <c r="E27772" t="s">
        <v>99661</v>
      </c>
      <c r="F27772" t="s">
        <v>15338</v>
      </c>
      <c r="G27772" t="s">
        <v>42</v>
      </c>
      <c r="H27772">
        <v>0</v>
      </c>
      <c r="I27772">
        <v>0</v>
      </c>
      <c r="J27772">
        <v>0</v>
      </c>
      <c r="K27772" t="s">
        <v>106471</v>
      </c>
    </row>
    <row r="27773" spans="1:11" x14ac:dyDescent="0.3">
      <c r="A27773" t="s">
        <v>106472</v>
      </c>
      <c r="B27773" t="s">
        <v>106473</v>
      </c>
      <c r="C27773" t="s">
        <v>147</v>
      </c>
      <c r="D27773" t="s">
        <v>106474</v>
      </c>
      <c r="E27773" t="s">
        <v>183</v>
      </c>
      <c r="F27773" t="s">
        <v>1467</v>
      </c>
      <c r="G27773" t="s">
        <v>42</v>
      </c>
      <c r="H27773">
        <v>0</v>
      </c>
      <c r="I27773">
        <v>0</v>
      </c>
      <c r="J27773">
        <v>0</v>
      </c>
      <c r="K27773" t="s">
        <v>106475</v>
      </c>
    </row>
    <row r="27774" spans="1:11" x14ac:dyDescent="0.3">
      <c r="A27774" t="s">
        <v>106476</v>
      </c>
      <c r="C27774" t="s">
        <v>27</v>
      </c>
      <c r="D27774" t="s">
        <v>106477</v>
      </c>
      <c r="E27774" t="s">
        <v>99661</v>
      </c>
      <c r="F27774" t="s">
        <v>425</v>
      </c>
      <c r="G27774" t="s">
        <v>42</v>
      </c>
      <c r="H27774">
        <v>0</v>
      </c>
      <c r="I27774">
        <v>0</v>
      </c>
      <c r="J27774">
        <v>0</v>
      </c>
      <c r="K27774" t="s">
        <v>106478</v>
      </c>
    </row>
    <row r="27775" spans="1:11" x14ac:dyDescent="0.3">
      <c r="A27775" t="s">
        <v>106479</v>
      </c>
      <c r="B27775" t="s">
        <v>106480</v>
      </c>
      <c r="C27775" t="s">
        <v>558</v>
      </c>
      <c r="D27775" t="s">
        <v>106481</v>
      </c>
      <c r="E27775" t="s">
        <v>981</v>
      </c>
      <c r="F27775" t="s">
        <v>53176</v>
      </c>
      <c r="G27775" t="s">
        <v>42</v>
      </c>
      <c r="H27775">
        <v>0</v>
      </c>
      <c r="I27775">
        <v>0</v>
      </c>
      <c r="J27775">
        <v>0</v>
      </c>
      <c r="K27775" t="s">
        <v>106482</v>
      </c>
    </row>
    <row r="27776" spans="1:11" x14ac:dyDescent="0.3">
      <c r="A27776" t="s">
        <v>106483</v>
      </c>
      <c r="C27776" t="s">
        <v>147</v>
      </c>
      <c r="D27776" t="s">
        <v>106484</v>
      </c>
      <c r="E27776" t="s">
        <v>183</v>
      </c>
      <c r="F27776" t="s">
        <v>15338</v>
      </c>
      <c r="G27776" t="s">
        <v>42</v>
      </c>
      <c r="H27776">
        <v>0</v>
      </c>
      <c r="I27776">
        <v>0</v>
      </c>
      <c r="J27776">
        <v>0</v>
      </c>
      <c r="K27776" t="s">
        <v>106485</v>
      </c>
    </row>
    <row r="27777" spans="1:11" x14ac:dyDescent="0.3">
      <c r="A27777" t="s">
        <v>106486</v>
      </c>
      <c r="C27777" t="s">
        <v>27</v>
      </c>
      <c r="D27777" t="s">
        <v>106487</v>
      </c>
      <c r="E27777" t="s">
        <v>99661</v>
      </c>
      <c r="F27777" t="s">
        <v>5696</v>
      </c>
      <c r="G27777" t="s">
        <v>42</v>
      </c>
      <c r="H27777">
        <v>0</v>
      </c>
      <c r="I27777">
        <v>0</v>
      </c>
      <c r="J27777">
        <v>0</v>
      </c>
      <c r="K27777" t="s">
        <v>106488</v>
      </c>
    </row>
    <row r="27778" spans="1:11" x14ac:dyDescent="0.3">
      <c r="A27778" t="s">
        <v>106489</v>
      </c>
      <c r="B27778" t="s">
        <v>106490</v>
      </c>
      <c r="C27778" t="s">
        <v>20</v>
      </c>
      <c r="D27778" t="s">
        <v>106491</v>
      </c>
      <c r="E27778" t="s">
        <v>14059</v>
      </c>
      <c r="F27778" t="s">
        <v>3296</v>
      </c>
      <c r="G27778" t="s">
        <v>42</v>
      </c>
      <c r="H27778">
        <v>0</v>
      </c>
      <c r="I27778">
        <v>0</v>
      </c>
      <c r="J27778">
        <v>0</v>
      </c>
      <c r="K27778" t="s">
        <v>106492</v>
      </c>
    </row>
    <row r="27779" spans="1:11" x14ac:dyDescent="0.3">
      <c r="A27779" t="s">
        <v>106493</v>
      </c>
      <c r="B27779" t="s">
        <v>106494</v>
      </c>
      <c r="C27779" t="s">
        <v>27</v>
      </c>
      <c r="D27779" t="s">
        <v>106495</v>
      </c>
      <c r="E27779" t="s">
        <v>99661</v>
      </c>
      <c r="F27779" t="s">
        <v>16</v>
      </c>
      <c r="G27779" t="s">
        <v>17254</v>
      </c>
      <c r="H27779">
        <v>0</v>
      </c>
      <c r="I27779">
        <v>0</v>
      </c>
      <c r="J27779">
        <v>0</v>
      </c>
      <c r="K27779" t="s">
        <v>106496</v>
      </c>
    </row>
    <row r="27780" spans="1:11" x14ac:dyDescent="0.3">
      <c r="A27780" t="s">
        <v>106497</v>
      </c>
      <c r="B27780" t="s">
        <v>106498</v>
      </c>
      <c r="C27780" t="s">
        <v>27</v>
      </c>
      <c r="D27780" t="s">
        <v>106499</v>
      </c>
      <c r="E27780" t="s">
        <v>99661</v>
      </c>
      <c r="F27780" t="s">
        <v>16</v>
      </c>
      <c r="G27780" t="s">
        <v>8098</v>
      </c>
      <c r="H27780">
        <v>0</v>
      </c>
      <c r="I27780">
        <v>0</v>
      </c>
      <c r="J27780">
        <v>0</v>
      </c>
      <c r="K27780" t="s">
        <v>106500</v>
      </c>
    </row>
    <row r="27781" spans="1:11" x14ac:dyDescent="0.3">
      <c r="A27781" t="s">
        <v>106501</v>
      </c>
      <c r="C27781" t="s">
        <v>147</v>
      </c>
      <c r="D27781" t="s">
        <v>106502</v>
      </c>
      <c r="E27781" t="s">
        <v>183</v>
      </c>
      <c r="F27781" t="s">
        <v>2482</v>
      </c>
      <c r="G27781" t="s">
        <v>42</v>
      </c>
      <c r="H27781">
        <v>0</v>
      </c>
      <c r="I27781">
        <v>0</v>
      </c>
      <c r="J27781">
        <v>0</v>
      </c>
      <c r="K27781" t="s">
        <v>106503</v>
      </c>
    </row>
    <row r="27782" spans="1:11" x14ac:dyDescent="0.3">
      <c r="A27782" t="s">
        <v>106504</v>
      </c>
      <c r="B27782" t="s">
        <v>106505</v>
      </c>
      <c r="C27782" t="s">
        <v>27</v>
      </c>
      <c r="D27782" t="s">
        <v>106506</v>
      </c>
      <c r="E27782" t="s">
        <v>99661</v>
      </c>
      <c r="F27782" t="s">
        <v>15176</v>
      </c>
      <c r="G27782" t="s">
        <v>42</v>
      </c>
      <c r="H27782">
        <v>0</v>
      </c>
      <c r="I27782">
        <v>0</v>
      </c>
      <c r="J27782">
        <v>0</v>
      </c>
      <c r="K27782" t="s">
        <v>106507</v>
      </c>
    </row>
    <row r="27783" spans="1:11" x14ac:dyDescent="0.3">
      <c r="A27783" t="s">
        <v>106508</v>
      </c>
      <c r="B27783" t="s">
        <v>105990</v>
      </c>
      <c r="C27783" t="s">
        <v>27</v>
      </c>
      <c r="D27783" t="s">
        <v>106509</v>
      </c>
      <c r="E27783" t="s">
        <v>99661</v>
      </c>
      <c r="F27783" t="s">
        <v>16</v>
      </c>
      <c r="G27783" t="s">
        <v>5327</v>
      </c>
      <c r="H27783">
        <v>0</v>
      </c>
      <c r="I27783">
        <v>0</v>
      </c>
      <c r="J27783">
        <v>0</v>
      </c>
      <c r="K27783" t="s">
        <v>106510</v>
      </c>
    </row>
    <row r="27784" spans="1:11" x14ac:dyDescent="0.3">
      <c r="A27784" t="s">
        <v>106511</v>
      </c>
      <c r="C27784" t="s">
        <v>27</v>
      </c>
      <c r="D27784" t="s">
        <v>106512</v>
      </c>
      <c r="E27784" t="s">
        <v>99661</v>
      </c>
      <c r="F27784" t="s">
        <v>2652</v>
      </c>
      <c r="G27784" t="s">
        <v>42</v>
      </c>
      <c r="H27784">
        <v>0</v>
      </c>
      <c r="I27784">
        <v>0</v>
      </c>
      <c r="J27784">
        <v>0</v>
      </c>
      <c r="K27784" t="s">
        <v>106513</v>
      </c>
    </row>
    <row r="27785" spans="1:11" x14ac:dyDescent="0.3">
      <c r="A27785" t="s">
        <v>106514</v>
      </c>
      <c r="C27785" t="s">
        <v>147</v>
      </c>
      <c r="D27785" t="s">
        <v>106515</v>
      </c>
      <c r="E27785" t="s">
        <v>183</v>
      </c>
      <c r="F27785" t="s">
        <v>2703</v>
      </c>
      <c r="G27785" t="s">
        <v>42</v>
      </c>
      <c r="H27785">
        <v>0</v>
      </c>
      <c r="I27785">
        <v>0</v>
      </c>
      <c r="J27785">
        <v>0</v>
      </c>
      <c r="K27785" t="s">
        <v>106516</v>
      </c>
    </row>
    <row r="27786" spans="1:11" x14ac:dyDescent="0.3">
      <c r="A27786" t="s">
        <v>106517</v>
      </c>
      <c r="B27786" t="s">
        <v>106518</v>
      </c>
      <c r="C27786" t="s">
        <v>27</v>
      </c>
      <c r="D27786" t="s">
        <v>106519</v>
      </c>
      <c r="E27786" t="s">
        <v>29</v>
      </c>
      <c r="F27786" t="s">
        <v>41</v>
      </c>
      <c r="G27786" t="s">
        <v>42</v>
      </c>
      <c r="H27786">
        <v>0</v>
      </c>
      <c r="I27786">
        <v>0</v>
      </c>
      <c r="J27786">
        <v>0</v>
      </c>
      <c r="K27786" t="s">
        <v>106520</v>
      </c>
    </row>
    <row r="27787" spans="1:11" x14ac:dyDescent="0.3">
      <c r="A27787" t="s">
        <v>106521</v>
      </c>
      <c r="B27787" t="s">
        <v>106522</v>
      </c>
      <c r="C27787" t="s">
        <v>13</v>
      </c>
      <c r="D27787" t="s">
        <v>106523</v>
      </c>
      <c r="E27787" t="s">
        <v>104779</v>
      </c>
      <c r="F27787" t="s">
        <v>16</v>
      </c>
      <c r="G27787" t="s">
        <v>1391</v>
      </c>
      <c r="H27787">
        <v>0</v>
      </c>
      <c r="I27787">
        <v>0</v>
      </c>
      <c r="J27787">
        <v>0</v>
      </c>
      <c r="K27787" t="s">
        <v>106524</v>
      </c>
    </row>
    <row r="27788" spans="1:11" x14ac:dyDescent="0.3">
      <c r="A27788" t="s">
        <v>106525</v>
      </c>
      <c r="B27788" t="s">
        <v>106526</v>
      </c>
      <c r="C27788" t="s">
        <v>147</v>
      </c>
      <c r="D27788" t="s">
        <v>106527</v>
      </c>
      <c r="E27788" t="s">
        <v>183</v>
      </c>
      <c r="F27788" t="s">
        <v>830</v>
      </c>
      <c r="G27788" t="s">
        <v>42</v>
      </c>
      <c r="H27788">
        <v>0</v>
      </c>
      <c r="I27788">
        <v>0</v>
      </c>
      <c r="J27788">
        <v>0</v>
      </c>
      <c r="K27788" t="s">
        <v>106528</v>
      </c>
    </row>
    <row r="27789" spans="1:11" x14ac:dyDescent="0.3">
      <c r="A27789" t="s">
        <v>106529</v>
      </c>
      <c r="C27789" t="s">
        <v>27</v>
      </c>
      <c r="D27789" t="s">
        <v>106530</v>
      </c>
      <c r="E27789" t="s">
        <v>99661</v>
      </c>
      <c r="F27789" t="s">
        <v>16</v>
      </c>
      <c r="G27789" t="s">
        <v>42</v>
      </c>
      <c r="H27789">
        <v>0</v>
      </c>
      <c r="I27789">
        <v>0</v>
      </c>
      <c r="J27789">
        <v>0</v>
      </c>
      <c r="K27789" t="s">
        <v>106531</v>
      </c>
    </row>
    <row r="27790" spans="1:11" x14ac:dyDescent="0.3">
      <c r="A27790" t="s">
        <v>106532</v>
      </c>
      <c r="C27790" t="s">
        <v>20</v>
      </c>
      <c r="D27790" t="s">
        <v>106533</v>
      </c>
      <c r="E27790" t="s">
        <v>14059</v>
      </c>
      <c r="F27790" t="s">
        <v>19324</v>
      </c>
      <c r="G27790" t="s">
        <v>42</v>
      </c>
      <c r="H27790">
        <v>0</v>
      </c>
      <c r="I27790">
        <v>0</v>
      </c>
      <c r="J27790">
        <v>0</v>
      </c>
      <c r="K27790" t="s">
        <v>106534</v>
      </c>
    </row>
    <row r="27791" spans="1:11" x14ac:dyDescent="0.3">
      <c r="A27791" t="s">
        <v>106535</v>
      </c>
      <c r="B27791" t="s">
        <v>106536</v>
      </c>
      <c r="C27791" t="s">
        <v>20</v>
      </c>
      <c r="D27791" t="s">
        <v>106537</v>
      </c>
      <c r="E27791" t="s">
        <v>14059</v>
      </c>
      <c r="F27791" t="s">
        <v>24176</v>
      </c>
      <c r="G27791" t="s">
        <v>42</v>
      </c>
      <c r="H27791">
        <v>0</v>
      </c>
      <c r="I27791">
        <v>0</v>
      </c>
      <c r="J27791">
        <v>0</v>
      </c>
      <c r="K27791" t="s">
        <v>106538</v>
      </c>
    </row>
    <row r="27792" spans="1:11" x14ac:dyDescent="0.3">
      <c r="A27792" t="s">
        <v>106539</v>
      </c>
      <c r="B27792" t="s">
        <v>106540</v>
      </c>
      <c r="C27792" t="s">
        <v>20</v>
      </c>
      <c r="D27792" t="s">
        <v>106541</v>
      </c>
      <c r="E27792" t="s">
        <v>14059</v>
      </c>
      <c r="F27792" t="s">
        <v>755</v>
      </c>
      <c r="G27792" t="s">
        <v>3669</v>
      </c>
      <c r="H27792">
        <v>0</v>
      </c>
      <c r="I27792">
        <v>0</v>
      </c>
      <c r="J27792">
        <v>0</v>
      </c>
      <c r="K27792" t="s">
        <v>106542</v>
      </c>
    </row>
    <row r="27793" spans="1:11" x14ac:dyDescent="0.3">
      <c r="A27793" t="s">
        <v>106543</v>
      </c>
      <c r="B27793" t="s">
        <v>106544</v>
      </c>
      <c r="C27793" t="s">
        <v>13</v>
      </c>
      <c r="D27793" t="s">
        <v>106545</v>
      </c>
      <c r="E27793" t="s">
        <v>104779</v>
      </c>
      <c r="F27793" t="s">
        <v>16</v>
      </c>
      <c r="G27793" t="s">
        <v>2323</v>
      </c>
      <c r="H27793">
        <v>0</v>
      </c>
      <c r="I27793">
        <v>0</v>
      </c>
      <c r="J27793">
        <v>0</v>
      </c>
      <c r="K27793" t="s">
        <v>106546</v>
      </c>
    </row>
    <row r="27794" spans="1:11" x14ac:dyDescent="0.3">
      <c r="A27794" t="s">
        <v>106547</v>
      </c>
      <c r="B27794" t="s">
        <v>106548</v>
      </c>
      <c r="C27794" t="s">
        <v>13</v>
      </c>
      <c r="D27794" t="s">
        <v>106549</v>
      </c>
      <c r="E27794" t="s">
        <v>104779</v>
      </c>
      <c r="F27794" t="s">
        <v>16</v>
      </c>
      <c r="G27794" t="s">
        <v>66859</v>
      </c>
      <c r="H27794">
        <v>0</v>
      </c>
      <c r="I27794">
        <v>0</v>
      </c>
      <c r="J27794">
        <v>0</v>
      </c>
      <c r="K27794" t="s">
        <v>106550</v>
      </c>
    </row>
    <row r="27795" spans="1:11" x14ac:dyDescent="0.3">
      <c r="A27795" t="s">
        <v>106551</v>
      </c>
      <c r="B27795" t="s">
        <v>106552</v>
      </c>
      <c r="C27795" t="s">
        <v>27</v>
      </c>
      <c r="D27795" t="s">
        <v>106553</v>
      </c>
      <c r="E27795" t="s">
        <v>29</v>
      </c>
      <c r="F27795" t="s">
        <v>41</v>
      </c>
      <c r="G27795" t="s">
        <v>42</v>
      </c>
      <c r="H27795">
        <v>0</v>
      </c>
      <c r="I27795">
        <v>0</v>
      </c>
      <c r="J27795">
        <v>0</v>
      </c>
      <c r="K27795" t="s">
        <v>106554</v>
      </c>
    </row>
    <row r="27796" spans="1:11" x14ac:dyDescent="0.3">
      <c r="A27796" t="s">
        <v>106555</v>
      </c>
      <c r="B27796" t="s">
        <v>106556</v>
      </c>
      <c r="C27796" t="s">
        <v>13</v>
      </c>
      <c r="D27796" t="s">
        <v>106557</v>
      </c>
      <c r="E27796" t="s">
        <v>104779</v>
      </c>
      <c r="F27796" t="s">
        <v>16</v>
      </c>
      <c r="G27796" t="s">
        <v>900</v>
      </c>
      <c r="H27796">
        <v>0</v>
      </c>
      <c r="I27796">
        <v>0</v>
      </c>
      <c r="J27796">
        <v>0</v>
      </c>
      <c r="K27796" t="s">
        <v>106558</v>
      </c>
    </row>
    <row r="27797" spans="1:11" x14ac:dyDescent="0.3">
      <c r="A27797" t="s">
        <v>106559</v>
      </c>
      <c r="B27797" t="s">
        <v>106560</v>
      </c>
      <c r="C27797" t="s">
        <v>27</v>
      </c>
      <c r="D27797" t="s">
        <v>106561</v>
      </c>
      <c r="E27797" t="s">
        <v>99661</v>
      </c>
      <c r="F27797" t="s">
        <v>7017</v>
      </c>
      <c r="G27797" t="s">
        <v>42</v>
      </c>
      <c r="H27797">
        <v>0</v>
      </c>
      <c r="I27797">
        <v>0</v>
      </c>
      <c r="J27797">
        <v>0</v>
      </c>
      <c r="K27797" t="s">
        <v>106562</v>
      </c>
    </row>
    <row r="27798" spans="1:11" x14ac:dyDescent="0.3">
      <c r="A27798" t="s">
        <v>106563</v>
      </c>
      <c r="B27798" t="s">
        <v>106564</v>
      </c>
      <c r="C27798" t="s">
        <v>13</v>
      </c>
      <c r="D27798" t="s">
        <v>106565</v>
      </c>
      <c r="E27798" t="s">
        <v>104779</v>
      </c>
      <c r="F27798" t="s">
        <v>41</v>
      </c>
      <c r="G27798" t="s">
        <v>42</v>
      </c>
      <c r="H27798">
        <v>0</v>
      </c>
      <c r="I27798">
        <v>0</v>
      </c>
      <c r="J27798">
        <v>0</v>
      </c>
      <c r="K27798" t="s">
        <v>106566</v>
      </c>
    </row>
    <row r="27799" spans="1:11" x14ac:dyDescent="0.3">
      <c r="A27799" t="s">
        <v>106567</v>
      </c>
      <c r="B27799" t="s">
        <v>106568</v>
      </c>
      <c r="C27799" t="s">
        <v>20</v>
      </c>
      <c r="D27799" t="s">
        <v>106569</v>
      </c>
      <c r="E27799" t="s">
        <v>14059</v>
      </c>
      <c r="F27799" t="s">
        <v>41</v>
      </c>
      <c r="G27799" t="s">
        <v>42</v>
      </c>
      <c r="H27799">
        <v>0</v>
      </c>
      <c r="I27799">
        <v>0</v>
      </c>
      <c r="J27799">
        <v>0</v>
      </c>
      <c r="K27799" t="s">
        <v>106570</v>
      </c>
    </row>
    <row r="27800" spans="1:11" x14ac:dyDescent="0.3">
      <c r="A27800" t="s">
        <v>106571</v>
      </c>
      <c r="B27800" t="s">
        <v>106572</v>
      </c>
      <c r="C27800" t="s">
        <v>27</v>
      </c>
      <c r="D27800" t="s">
        <v>106573</v>
      </c>
      <c r="E27800" t="s">
        <v>99661</v>
      </c>
      <c r="F27800" t="s">
        <v>3033</v>
      </c>
      <c r="G27800" t="s">
        <v>5893</v>
      </c>
      <c r="H27800">
        <v>0</v>
      </c>
      <c r="I27800">
        <v>0</v>
      </c>
      <c r="J27800">
        <v>0</v>
      </c>
      <c r="K27800" t="s">
        <v>106574</v>
      </c>
    </row>
    <row r="27801" spans="1:11" x14ac:dyDescent="0.3">
      <c r="A27801" t="s">
        <v>106575</v>
      </c>
      <c r="B27801" t="s">
        <v>106576</v>
      </c>
      <c r="C27801" t="s">
        <v>558</v>
      </c>
      <c r="D27801" t="s">
        <v>106577</v>
      </c>
      <c r="E27801" t="s">
        <v>895</v>
      </c>
      <c r="F27801" t="s">
        <v>16</v>
      </c>
      <c r="G27801" t="s">
        <v>26736</v>
      </c>
      <c r="H27801">
        <v>0</v>
      </c>
      <c r="I27801">
        <v>0</v>
      </c>
      <c r="J27801">
        <v>0</v>
      </c>
      <c r="K27801" t="s">
        <v>106578</v>
      </c>
    </row>
    <row r="27802" spans="1:11" x14ac:dyDescent="0.3">
      <c r="A27802" t="s">
        <v>106579</v>
      </c>
      <c r="B27802" t="s">
        <v>106580</v>
      </c>
      <c r="C27802" t="s">
        <v>558</v>
      </c>
      <c r="D27802" t="s">
        <v>106581</v>
      </c>
      <c r="E27802" t="s">
        <v>1090</v>
      </c>
      <c r="F27802" t="s">
        <v>16</v>
      </c>
      <c r="G27802" t="s">
        <v>4671</v>
      </c>
      <c r="H27802">
        <v>0</v>
      </c>
      <c r="I27802">
        <v>0</v>
      </c>
      <c r="J27802">
        <v>0</v>
      </c>
      <c r="K27802" t="s">
        <v>106582</v>
      </c>
    </row>
    <row r="27803" spans="1:11" x14ac:dyDescent="0.3">
      <c r="A27803" t="s">
        <v>106583</v>
      </c>
      <c r="C27803" t="s">
        <v>27</v>
      </c>
      <c r="D27803" t="s">
        <v>106584</v>
      </c>
      <c r="E27803" t="s">
        <v>29</v>
      </c>
      <c r="F27803" t="s">
        <v>41</v>
      </c>
      <c r="G27803" t="s">
        <v>42</v>
      </c>
      <c r="H27803">
        <v>0</v>
      </c>
      <c r="I27803">
        <v>0</v>
      </c>
      <c r="J27803">
        <v>0</v>
      </c>
      <c r="K27803" t="s">
        <v>106585</v>
      </c>
    </row>
    <row r="27804" spans="1:11" x14ac:dyDescent="0.3">
      <c r="A27804" t="s">
        <v>106586</v>
      </c>
      <c r="B27804" t="s">
        <v>106587</v>
      </c>
      <c r="C27804" t="s">
        <v>27</v>
      </c>
      <c r="D27804" t="s">
        <v>106588</v>
      </c>
      <c r="E27804" t="s">
        <v>99661</v>
      </c>
      <c r="F27804" t="s">
        <v>7594</v>
      </c>
      <c r="G27804" t="s">
        <v>42</v>
      </c>
      <c r="H27804">
        <v>0</v>
      </c>
      <c r="I27804">
        <v>0</v>
      </c>
      <c r="J27804">
        <v>0</v>
      </c>
      <c r="K27804" t="s">
        <v>106589</v>
      </c>
    </row>
    <row r="27805" spans="1:11" x14ac:dyDescent="0.3">
      <c r="A27805" t="s">
        <v>106590</v>
      </c>
      <c r="C27805" t="s">
        <v>27</v>
      </c>
      <c r="D27805" t="s">
        <v>106591</v>
      </c>
      <c r="E27805" t="s">
        <v>99661</v>
      </c>
      <c r="F27805" t="s">
        <v>804</v>
      </c>
      <c r="G27805" t="s">
        <v>42</v>
      </c>
      <c r="H27805">
        <v>0</v>
      </c>
      <c r="I27805">
        <v>0</v>
      </c>
      <c r="J27805">
        <v>0</v>
      </c>
      <c r="K27805" t="s">
        <v>106592</v>
      </c>
    </row>
    <row r="27806" spans="1:11" x14ac:dyDescent="0.3">
      <c r="A27806" t="s">
        <v>106593</v>
      </c>
      <c r="B27806" t="s">
        <v>106594</v>
      </c>
      <c r="C27806" t="s">
        <v>147</v>
      </c>
      <c r="D27806" t="s">
        <v>106595</v>
      </c>
      <c r="E27806" t="s">
        <v>183</v>
      </c>
      <c r="F27806" t="s">
        <v>3177</v>
      </c>
      <c r="G27806" t="s">
        <v>42</v>
      </c>
      <c r="H27806">
        <v>0</v>
      </c>
      <c r="I27806">
        <v>0</v>
      </c>
      <c r="J27806">
        <v>0</v>
      </c>
      <c r="K27806" t="s">
        <v>106596</v>
      </c>
    </row>
    <row r="27807" spans="1:11" x14ac:dyDescent="0.3">
      <c r="A27807" t="s">
        <v>106597</v>
      </c>
      <c r="C27807" t="s">
        <v>147</v>
      </c>
      <c r="D27807" t="s">
        <v>106598</v>
      </c>
      <c r="E27807" t="s">
        <v>183</v>
      </c>
      <c r="F27807" t="s">
        <v>191</v>
      </c>
      <c r="G27807" t="s">
        <v>42</v>
      </c>
      <c r="H27807">
        <v>0</v>
      </c>
      <c r="I27807">
        <v>0</v>
      </c>
      <c r="J27807">
        <v>0</v>
      </c>
      <c r="K27807" t="s">
        <v>106599</v>
      </c>
    </row>
    <row r="27808" spans="1:11" x14ac:dyDescent="0.3">
      <c r="A27808" t="s">
        <v>106600</v>
      </c>
      <c r="B27808" t="s">
        <v>106601</v>
      </c>
      <c r="C27808" t="s">
        <v>27</v>
      </c>
      <c r="D27808" t="s">
        <v>106602</v>
      </c>
      <c r="E27808" t="s">
        <v>99661</v>
      </c>
      <c r="F27808" t="s">
        <v>7799</v>
      </c>
      <c r="G27808" t="s">
        <v>6006</v>
      </c>
      <c r="H27808">
        <v>0</v>
      </c>
      <c r="I27808">
        <v>0</v>
      </c>
      <c r="J27808">
        <v>0</v>
      </c>
      <c r="K27808" t="s">
        <v>106603</v>
      </c>
    </row>
    <row r="27809" spans="1:11" x14ac:dyDescent="0.3">
      <c r="A27809" t="s">
        <v>106604</v>
      </c>
      <c r="B27809" t="s">
        <v>106605</v>
      </c>
      <c r="C27809" t="s">
        <v>27</v>
      </c>
      <c r="D27809" t="s">
        <v>106606</v>
      </c>
      <c r="E27809" t="s">
        <v>99661</v>
      </c>
      <c r="F27809" t="s">
        <v>2665</v>
      </c>
      <c r="G27809" t="s">
        <v>42</v>
      </c>
      <c r="H27809">
        <v>0</v>
      </c>
      <c r="I27809">
        <v>0</v>
      </c>
      <c r="J27809">
        <v>0</v>
      </c>
      <c r="K27809" t="s">
        <v>106607</v>
      </c>
    </row>
    <row r="27810" spans="1:11" x14ac:dyDescent="0.3">
      <c r="A27810" t="s">
        <v>106608</v>
      </c>
      <c r="B27810" t="s">
        <v>106609</v>
      </c>
      <c r="C27810" t="s">
        <v>27</v>
      </c>
      <c r="D27810" t="s">
        <v>106610</v>
      </c>
      <c r="E27810" t="s">
        <v>99661</v>
      </c>
      <c r="F27810" t="s">
        <v>2277</v>
      </c>
      <c r="G27810" t="s">
        <v>42</v>
      </c>
      <c r="H27810">
        <v>0</v>
      </c>
      <c r="I27810">
        <v>0</v>
      </c>
      <c r="J27810">
        <v>0</v>
      </c>
      <c r="K27810" t="s">
        <v>106611</v>
      </c>
    </row>
    <row r="27811" spans="1:11" x14ac:dyDescent="0.3">
      <c r="A27811" t="s">
        <v>106612</v>
      </c>
      <c r="B27811" t="s">
        <v>106613</v>
      </c>
      <c r="C27811" t="s">
        <v>27</v>
      </c>
      <c r="D27811" t="s">
        <v>106614</v>
      </c>
      <c r="E27811" t="s">
        <v>99661</v>
      </c>
      <c r="F27811" t="s">
        <v>4951</v>
      </c>
      <c r="G27811" t="s">
        <v>42</v>
      </c>
      <c r="H27811">
        <v>0</v>
      </c>
      <c r="I27811">
        <v>0</v>
      </c>
      <c r="J27811">
        <v>0</v>
      </c>
      <c r="K27811" t="s">
        <v>106615</v>
      </c>
    </row>
    <row r="27812" spans="1:11" x14ac:dyDescent="0.3">
      <c r="A27812" t="s">
        <v>106616</v>
      </c>
      <c r="C27812" t="s">
        <v>27</v>
      </c>
      <c r="D27812" t="s">
        <v>106617</v>
      </c>
      <c r="E27812" t="s">
        <v>99661</v>
      </c>
      <c r="F27812" t="s">
        <v>21340</v>
      </c>
      <c r="G27812" t="s">
        <v>42</v>
      </c>
      <c r="H27812">
        <v>0</v>
      </c>
      <c r="I27812">
        <v>0</v>
      </c>
      <c r="J27812">
        <v>0</v>
      </c>
      <c r="K27812" t="s">
        <v>106618</v>
      </c>
    </row>
    <row r="27813" spans="1:11" x14ac:dyDescent="0.3">
      <c r="A27813" t="s">
        <v>106619</v>
      </c>
      <c r="C27813" t="s">
        <v>27</v>
      </c>
      <c r="D27813" t="s">
        <v>106620</v>
      </c>
      <c r="E27813" t="s">
        <v>99661</v>
      </c>
      <c r="F27813" t="s">
        <v>10848</v>
      </c>
      <c r="G27813" t="s">
        <v>42</v>
      </c>
      <c r="H27813">
        <v>0</v>
      </c>
      <c r="I27813">
        <v>0</v>
      </c>
      <c r="J27813">
        <v>0</v>
      </c>
      <c r="K27813" t="s">
        <v>106621</v>
      </c>
    </row>
    <row r="27814" spans="1:11" x14ac:dyDescent="0.3">
      <c r="A27814" t="s">
        <v>106622</v>
      </c>
      <c r="B27814" t="s">
        <v>106623</v>
      </c>
      <c r="C27814" t="s">
        <v>27</v>
      </c>
      <c r="D27814" t="s">
        <v>106624</v>
      </c>
      <c r="E27814" t="s">
        <v>29</v>
      </c>
      <c r="F27814" t="s">
        <v>41</v>
      </c>
      <c r="G27814" t="s">
        <v>42</v>
      </c>
      <c r="H27814">
        <v>0</v>
      </c>
      <c r="I27814">
        <v>0</v>
      </c>
      <c r="J27814">
        <v>0</v>
      </c>
      <c r="K27814" t="s">
        <v>106625</v>
      </c>
    </row>
    <row r="27815" spans="1:11" x14ac:dyDescent="0.3">
      <c r="A27815" t="s">
        <v>106626</v>
      </c>
      <c r="B27815" t="s">
        <v>106627</v>
      </c>
      <c r="C27815" t="s">
        <v>27</v>
      </c>
      <c r="D27815" t="s">
        <v>106628</v>
      </c>
      <c r="E27815" t="s">
        <v>99661</v>
      </c>
      <c r="F27815" t="s">
        <v>27462</v>
      </c>
      <c r="G27815" t="s">
        <v>42</v>
      </c>
      <c r="H27815">
        <v>0</v>
      </c>
      <c r="I27815">
        <v>0</v>
      </c>
      <c r="J27815">
        <v>0</v>
      </c>
      <c r="K27815" t="s">
        <v>106629</v>
      </c>
    </row>
    <row r="27816" spans="1:11" x14ac:dyDescent="0.3">
      <c r="A27816" t="s">
        <v>106630</v>
      </c>
      <c r="B27816" t="s">
        <v>106631</v>
      </c>
      <c r="C27816" t="s">
        <v>27</v>
      </c>
      <c r="D27816" t="s">
        <v>106632</v>
      </c>
      <c r="E27816" t="s">
        <v>99661</v>
      </c>
      <c r="F27816" t="s">
        <v>10052</v>
      </c>
      <c r="G27816" t="s">
        <v>42</v>
      </c>
      <c r="H27816">
        <v>0</v>
      </c>
      <c r="I27816">
        <v>0</v>
      </c>
      <c r="J27816">
        <v>0</v>
      </c>
      <c r="K27816" t="s">
        <v>106633</v>
      </c>
    </row>
    <row r="27817" spans="1:11" x14ac:dyDescent="0.3">
      <c r="A27817" t="s">
        <v>106634</v>
      </c>
      <c r="C27817" t="s">
        <v>27</v>
      </c>
      <c r="D27817" t="s">
        <v>106635</v>
      </c>
      <c r="E27817" t="s">
        <v>99661</v>
      </c>
      <c r="F27817" t="s">
        <v>2795</v>
      </c>
      <c r="G27817" t="s">
        <v>42</v>
      </c>
      <c r="H27817">
        <v>0</v>
      </c>
      <c r="I27817">
        <v>0</v>
      </c>
      <c r="J27817">
        <v>0</v>
      </c>
      <c r="K27817" t="s">
        <v>106636</v>
      </c>
    </row>
    <row r="27818" spans="1:11" x14ac:dyDescent="0.3">
      <c r="A27818" t="s">
        <v>106637</v>
      </c>
      <c r="B27818" t="s">
        <v>106638</v>
      </c>
      <c r="C27818" t="s">
        <v>27</v>
      </c>
      <c r="D27818" t="s">
        <v>106639</v>
      </c>
      <c r="E27818" t="s">
        <v>99661</v>
      </c>
      <c r="F27818" t="s">
        <v>1687</v>
      </c>
      <c r="G27818" t="s">
        <v>42</v>
      </c>
      <c r="H27818">
        <v>0</v>
      </c>
      <c r="I27818">
        <v>0</v>
      </c>
      <c r="J27818">
        <v>0</v>
      </c>
      <c r="K27818" t="s">
        <v>106640</v>
      </c>
    </row>
    <row r="27819" spans="1:11" x14ac:dyDescent="0.3">
      <c r="A27819" t="s">
        <v>106641</v>
      </c>
      <c r="B27819" t="s">
        <v>43012</v>
      </c>
      <c r="C27819" t="s">
        <v>27</v>
      </c>
      <c r="D27819" t="s">
        <v>106642</v>
      </c>
      <c r="E27819" t="s">
        <v>99661</v>
      </c>
      <c r="F27819" t="s">
        <v>5281</v>
      </c>
      <c r="G27819" t="s">
        <v>42</v>
      </c>
      <c r="H27819">
        <v>0</v>
      </c>
      <c r="I27819">
        <v>0</v>
      </c>
      <c r="J27819">
        <v>0</v>
      </c>
      <c r="K27819" t="s">
        <v>106643</v>
      </c>
    </row>
    <row r="27820" spans="1:11" x14ac:dyDescent="0.3">
      <c r="A27820" t="s">
        <v>106644</v>
      </c>
      <c r="C27820" t="s">
        <v>147</v>
      </c>
      <c r="D27820" t="s">
        <v>106645</v>
      </c>
      <c r="E27820" t="s">
        <v>183</v>
      </c>
      <c r="F27820" t="s">
        <v>1148</v>
      </c>
      <c r="G27820" t="s">
        <v>42</v>
      </c>
      <c r="H27820">
        <v>0</v>
      </c>
      <c r="I27820">
        <v>0</v>
      </c>
      <c r="J27820">
        <v>0</v>
      </c>
      <c r="K27820" t="s">
        <v>106646</v>
      </c>
    </row>
    <row r="27821" spans="1:11" x14ac:dyDescent="0.3">
      <c r="A27821" t="s">
        <v>106647</v>
      </c>
      <c r="B27821" t="s">
        <v>106648</v>
      </c>
      <c r="C27821" t="s">
        <v>27</v>
      </c>
      <c r="D27821" t="s">
        <v>106649</v>
      </c>
      <c r="E27821" t="s">
        <v>99661</v>
      </c>
      <c r="F27821" t="s">
        <v>3769</v>
      </c>
      <c r="G27821" t="s">
        <v>42</v>
      </c>
      <c r="H27821">
        <v>0</v>
      </c>
      <c r="I27821">
        <v>0</v>
      </c>
      <c r="J27821">
        <v>0</v>
      </c>
      <c r="K27821" t="s">
        <v>106650</v>
      </c>
    </row>
    <row r="27822" spans="1:11" x14ac:dyDescent="0.3">
      <c r="A27822" t="s">
        <v>106651</v>
      </c>
      <c r="B27822" t="s">
        <v>106652</v>
      </c>
      <c r="C27822" t="s">
        <v>27</v>
      </c>
      <c r="D27822" t="s">
        <v>106653</v>
      </c>
      <c r="E27822" t="s">
        <v>99661</v>
      </c>
      <c r="F27822" t="s">
        <v>5760</v>
      </c>
      <c r="G27822" t="s">
        <v>42</v>
      </c>
      <c r="H27822">
        <v>0</v>
      </c>
      <c r="I27822">
        <v>0</v>
      </c>
      <c r="J27822">
        <v>0</v>
      </c>
      <c r="K27822" t="s">
        <v>106654</v>
      </c>
    </row>
    <row r="27823" spans="1:11" x14ac:dyDescent="0.3">
      <c r="A27823" t="s">
        <v>106655</v>
      </c>
      <c r="B27823" t="s">
        <v>106656</v>
      </c>
      <c r="C27823" t="s">
        <v>27</v>
      </c>
      <c r="D27823" t="s">
        <v>106657</v>
      </c>
      <c r="E27823" t="s">
        <v>99661</v>
      </c>
      <c r="F27823" t="s">
        <v>845</v>
      </c>
      <c r="G27823" t="s">
        <v>42</v>
      </c>
      <c r="H27823">
        <v>0</v>
      </c>
      <c r="I27823">
        <v>0</v>
      </c>
      <c r="J27823">
        <v>0</v>
      </c>
      <c r="K27823" t="s">
        <v>106658</v>
      </c>
    </row>
    <row r="27824" spans="1:11" x14ac:dyDescent="0.3">
      <c r="A27824" t="s">
        <v>106659</v>
      </c>
      <c r="C27824" t="s">
        <v>27</v>
      </c>
      <c r="D27824" t="s">
        <v>106660</v>
      </c>
      <c r="E27824" t="s">
        <v>99661</v>
      </c>
      <c r="F27824" t="s">
        <v>3872</v>
      </c>
      <c r="G27824" t="s">
        <v>42</v>
      </c>
      <c r="H27824">
        <v>0</v>
      </c>
      <c r="I27824">
        <v>0</v>
      </c>
      <c r="J27824">
        <v>0</v>
      </c>
      <c r="K27824" t="s">
        <v>106661</v>
      </c>
    </row>
    <row r="27825" spans="1:11" x14ac:dyDescent="0.3">
      <c r="A27825" t="s">
        <v>106662</v>
      </c>
      <c r="B27825" t="s">
        <v>106663</v>
      </c>
      <c r="C27825" t="s">
        <v>20</v>
      </c>
      <c r="D27825" t="s">
        <v>106664</v>
      </c>
      <c r="E27825" t="s">
        <v>22</v>
      </c>
      <c r="F27825" t="s">
        <v>4174</v>
      </c>
      <c r="G27825" t="s">
        <v>42</v>
      </c>
      <c r="H27825">
        <v>0</v>
      </c>
      <c r="I27825">
        <v>0</v>
      </c>
      <c r="J27825">
        <v>0</v>
      </c>
      <c r="K27825" t="s">
        <v>106665</v>
      </c>
    </row>
    <row r="27826" spans="1:11" x14ac:dyDescent="0.3">
      <c r="A27826" t="s">
        <v>106666</v>
      </c>
      <c r="B27826" t="s">
        <v>106667</v>
      </c>
      <c r="C27826" t="s">
        <v>27</v>
      </c>
      <c r="D27826" t="s">
        <v>106668</v>
      </c>
      <c r="E27826" t="s">
        <v>99661</v>
      </c>
      <c r="F27826" t="s">
        <v>44991</v>
      </c>
      <c r="G27826" t="s">
        <v>42</v>
      </c>
      <c r="H27826">
        <v>0</v>
      </c>
      <c r="I27826">
        <v>0</v>
      </c>
      <c r="J27826">
        <v>0</v>
      </c>
      <c r="K27826" t="s">
        <v>106669</v>
      </c>
    </row>
    <row r="27827" spans="1:11" x14ac:dyDescent="0.3">
      <c r="A27827" t="s">
        <v>106670</v>
      </c>
      <c r="B27827" t="s">
        <v>106671</v>
      </c>
      <c r="C27827" t="s">
        <v>13</v>
      </c>
      <c r="D27827" t="s">
        <v>106672</v>
      </c>
      <c r="E27827" t="s">
        <v>104779</v>
      </c>
      <c r="F27827" t="s">
        <v>41</v>
      </c>
      <c r="G27827" t="s">
        <v>11576</v>
      </c>
      <c r="H27827">
        <v>0</v>
      </c>
      <c r="I27827">
        <v>0</v>
      </c>
      <c r="J27827">
        <v>0</v>
      </c>
      <c r="K27827" t="s">
        <v>106673</v>
      </c>
    </row>
    <row r="27828" spans="1:11" x14ac:dyDescent="0.3">
      <c r="A27828" t="s">
        <v>106674</v>
      </c>
      <c r="B27828" t="s">
        <v>106675</v>
      </c>
      <c r="C27828" t="s">
        <v>20</v>
      </c>
      <c r="D27828" t="s">
        <v>106676</v>
      </c>
      <c r="E27828" t="s">
        <v>14059</v>
      </c>
      <c r="F27828" t="s">
        <v>2892</v>
      </c>
      <c r="G27828" t="s">
        <v>42</v>
      </c>
      <c r="H27828">
        <v>0</v>
      </c>
      <c r="I27828">
        <v>0</v>
      </c>
      <c r="J27828">
        <v>0</v>
      </c>
      <c r="K27828" t="s">
        <v>106677</v>
      </c>
    </row>
    <row r="27829" spans="1:11" x14ac:dyDescent="0.3">
      <c r="A27829" t="s">
        <v>106678</v>
      </c>
      <c r="B27829" t="s">
        <v>106679</v>
      </c>
      <c r="C27829" t="s">
        <v>20</v>
      </c>
      <c r="D27829" t="s">
        <v>106680</v>
      </c>
      <c r="E27829" t="s">
        <v>14059</v>
      </c>
      <c r="F27829" t="s">
        <v>3565</v>
      </c>
      <c r="G27829" t="s">
        <v>42</v>
      </c>
      <c r="H27829">
        <v>0</v>
      </c>
      <c r="I27829">
        <v>0</v>
      </c>
      <c r="J27829">
        <v>0</v>
      </c>
      <c r="K27829" t="s">
        <v>106681</v>
      </c>
    </row>
    <row r="27830" spans="1:11" x14ac:dyDescent="0.3">
      <c r="A27830" t="s">
        <v>106682</v>
      </c>
      <c r="B27830" t="s">
        <v>106683</v>
      </c>
      <c r="C27830" t="s">
        <v>20</v>
      </c>
      <c r="D27830" t="s">
        <v>106684</v>
      </c>
      <c r="E27830" t="s">
        <v>14059</v>
      </c>
      <c r="F27830" t="s">
        <v>16</v>
      </c>
      <c r="G27830" t="s">
        <v>17001</v>
      </c>
      <c r="H27830">
        <v>0</v>
      </c>
      <c r="I27830">
        <v>0</v>
      </c>
      <c r="J27830">
        <v>0</v>
      </c>
      <c r="K27830" t="s">
        <v>106685</v>
      </c>
    </row>
    <row r="27831" spans="1:11" x14ac:dyDescent="0.3">
      <c r="A27831" t="s">
        <v>106686</v>
      </c>
      <c r="B27831" t="s">
        <v>106687</v>
      </c>
      <c r="C27831" t="s">
        <v>20</v>
      </c>
      <c r="D27831" t="s">
        <v>106688</v>
      </c>
      <c r="E27831" t="s">
        <v>14059</v>
      </c>
      <c r="F27831" t="s">
        <v>14582</v>
      </c>
      <c r="G27831" t="s">
        <v>42</v>
      </c>
      <c r="H27831">
        <v>0</v>
      </c>
      <c r="I27831">
        <v>0</v>
      </c>
      <c r="J27831">
        <v>0</v>
      </c>
      <c r="K27831" t="s">
        <v>106689</v>
      </c>
    </row>
    <row r="27832" spans="1:11" x14ac:dyDescent="0.3">
      <c r="A27832" t="s">
        <v>106690</v>
      </c>
      <c r="C27832" t="s">
        <v>558</v>
      </c>
      <c r="D27832" t="s">
        <v>106691</v>
      </c>
      <c r="E27832" t="s">
        <v>1472</v>
      </c>
      <c r="F27832" t="s">
        <v>16</v>
      </c>
      <c r="G27832" t="s">
        <v>16416</v>
      </c>
      <c r="H27832">
        <v>0</v>
      </c>
      <c r="I27832">
        <v>0</v>
      </c>
      <c r="J27832">
        <v>0</v>
      </c>
      <c r="K27832" t="s">
        <v>106692</v>
      </c>
    </row>
    <row r="27833" spans="1:11" x14ac:dyDescent="0.3">
      <c r="A27833" t="s">
        <v>106693</v>
      </c>
      <c r="B27833" t="s">
        <v>106694</v>
      </c>
      <c r="C27833" t="s">
        <v>20</v>
      </c>
      <c r="D27833" t="s">
        <v>106695</v>
      </c>
      <c r="E27833" t="s">
        <v>14059</v>
      </c>
      <c r="F27833" t="s">
        <v>6915</v>
      </c>
      <c r="G27833" t="s">
        <v>42</v>
      </c>
      <c r="H27833">
        <v>0</v>
      </c>
      <c r="I27833">
        <v>0</v>
      </c>
      <c r="J27833">
        <v>0</v>
      </c>
      <c r="K27833" t="s">
        <v>106696</v>
      </c>
    </row>
    <row r="27834" spans="1:11" x14ac:dyDescent="0.3">
      <c r="A27834" t="s">
        <v>106697</v>
      </c>
      <c r="B27834" t="s">
        <v>106698</v>
      </c>
      <c r="C27834" t="s">
        <v>20</v>
      </c>
      <c r="D27834" t="s">
        <v>106699</v>
      </c>
      <c r="E27834" t="s">
        <v>22</v>
      </c>
      <c r="F27834" t="s">
        <v>9911</v>
      </c>
      <c r="G27834" t="s">
        <v>42</v>
      </c>
      <c r="H27834">
        <v>0</v>
      </c>
      <c r="I27834">
        <v>0</v>
      </c>
      <c r="J27834">
        <v>0</v>
      </c>
      <c r="K27834" t="s">
        <v>106700</v>
      </c>
    </row>
    <row r="27835" spans="1:11" x14ac:dyDescent="0.3">
      <c r="A27835" t="s">
        <v>106701</v>
      </c>
      <c r="B27835" t="s">
        <v>106702</v>
      </c>
      <c r="C27835" t="s">
        <v>27</v>
      </c>
      <c r="D27835" t="s">
        <v>106703</v>
      </c>
      <c r="E27835" t="s">
        <v>99661</v>
      </c>
      <c r="F27835" t="s">
        <v>1506</v>
      </c>
      <c r="G27835" t="s">
        <v>42</v>
      </c>
      <c r="H27835">
        <v>0</v>
      </c>
      <c r="I27835">
        <v>0</v>
      </c>
      <c r="J27835">
        <v>0</v>
      </c>
      <c r="K27835" t="s">
        <v>106704</v>
      </c>
    </row>
    <row r="27836" spans="1:11" x14ac:dyDescent="0.3">
      <c r="A27836" t="s">
        <v>106705</v>
      </c>
      <c r="B27836" t="s">
        <v>106706</v>
      </c>
      <c r="C27836" t="s">
        <v>27</v>
      </c>
      <c r="D27836" t="s">
        <v>106707</v>
      </c>
      <c r="E27836" t="s">
        <v>99661</v>
      </c>
      <c r="F27836" t="s">
        <v>16</v>
      </c>
      <c r="G27836" t="s">
        <v>4326</v>
      </c>
      <c r="H27836">
        <v>0</v>
      </c>
      <c r="I27836">
        <v>0</v>
      </c>
      <c r="J27836">
        <v>0</v>
      </c>
      <c r="K27836" t="s">
        <v>106708</v>
      </c>
    </row>
    <row r="27837" spans="1:11" x14ac:dyDescent="0.3">
      <c r="A27837" t="s">
        <v>106709</v>
      </c>
      <c r="B27837" t="s">
        <v>106710</v>
      </c>
      <c r="C27837" t="s">
        <v>27</v>
      </c>
      <c r="D27837" t="s">
        <v>106711</v>
      </c>
      <c r="E27837" t="s">
        <v>99661</v>
      </c>
      <c r="F27837" t="s">
        <v>16</v>
      </c>
      <c r="G27837" t="s">
        <v>26021</v>
      </c>
      <c r="H27837">
        <v>0</v>
      </c>
      <c r="I27837">
        <v>0</v>
      </c>
      <c r="J27837">
        <v>0</v>
      </c>
      <c r="K27837" t="s">
        <v>106712</v>
      </c>
    </row>
    <row r="27838" spans="1:11" x14ac:dyDescent="0.3">
      <c r="A27838" t="s">
        <v>106713</v>
      </c>
      <c r="C27838" t="s">
        <v>558</v>
      </c>
      <c r="D27838" t="s">
        <v>106714</v>
      </c>
      <c r="E27838" t="s">
        <v>1692</v>
      </c>
      <c r="F27838" t="s">
        <v>16</v>
      </c>
      <c r="G27838" t="s">
        <v>6916</v>
      </c>
      <c r="H27838">
        <v>0</v>
      </c>
      <c r="I27838">
        <v>0</v>
      </c>
      <c r="J27838">
        <v>0</v>
      </c>
      <c r="K27838" t="s">
        <v>106715</v>
      </c>
    </row>
    <row r="27839" spans="1:11" x14ac:dyDescent="0.3">
      <c r="A27839" t="s">
        <v>106716</v>
      </c>
      <c r="C27839" t="s">
        <v>558</v>
      </c>
      <c r="D27839" t="s">
        <v>106717</v>
      </c>
      <c r="E27839" t="s">
        <v>1692</v>
      </c>
      <c r="F27839" t="s">
        <v>16</v>
      </c>
      <c r="G27839" t="s">
        <v>4938</v>
      </c>
      <c r="H27839">
        <v>0</v>
      </c>
      <c r="I27839">
        <v>0</v>
      </c>
      <c r="J27839">
        <v>0</v>
      </c>
      <c r="K27839" t="s">
        <v>106718</v>
      </c>
    </row>
    <row r="27840" spans="1:11" x14ac:dyDescent="0.3">
      <c r="A27840" t="s">
        <v>106719</v>
      </c>
      <c r="B27840" t="s">
        <v>106720</v>
      </c>
      <c r="C27840" t="s">
        <v>558</v>
      </c>
      <c r="D27840" t="s">
        <v>106721</v>
      </c>
      <c r="E27840" t="s">
        <v>1090</v>
      </c>
      <c r="F27840" t="s">
        <v>2286</v>
      </c>
      <c r="G27840" t="s">
        <v>13894</v>
      </c>
      <c r="H27840">
        <v>0</v>
      </c>
      <c r="I27840">
        <v>0</v>
      </c>
      <c r="J27840">
        <v>0</v>
      </c>
      <c r="K27840" t="s">
        <v>106722</v>
      </c>
    </row>
    <row r="27841" spans="1:11" x14ac:dyDescent="0.3">
      <c r="A27841" t="s">
        <v>106723</v>
      </c>
      <c r="B27841" t="s">
        <v>106724</v>
      </c>
      <c r="C27841" t="s">
        <v>27</v>
      </c>
      <c r="D27841" t="s">
        <v>106725</v>
      </c>
      <c r="E27841" t="s">
        <v>99661</v>
      </c>
      <c r="F27841" t="s">
        <v>16</v>
      </c>
      <c r="G27841" t="s">
        <v>822</v>
      </c>
      <c r="H27841">
        <v>0</v>
      </c>
      <c r="I27841">
        <v>0</v>
      </c>
      <c r="J27841">
        <v>0</v>
      </c>
      <c r="K27841" t="s">
        <v>106726</v>
      </c>
    </row>
    <row r="27842" spans="1:11" x14ac:dyDescent="0.3">
      <c r="A27842" t="s">
        <v>106727</v>
      </c>
      <c r="B27842" t="s">
        <v>29035</v>
      </c>
      <c r="C27842" t="s">
        <v>27</v>
      </c>
      <c r="D27842" t="s">
        <v>106728</v>
      </c>
      <c r="E27842" t="s">
        <v>99661</v>
      </c>
      <c r="F27842" t="s">
        <v>16</v>
      </c>
      <c r="G27842" t="s">
        <v>16192</v>
      </c>
      <c r="H27842">
        <v>0</v>
      </c>
      <c r="I27842">
        <v>0</v>
      </c>
      <c r="J27842">
        <v>0</v>
      </c>
      <c r="K27842" t="s">
        <v>106729</v>
      </c>
    </row>
    <row r="27843" spans="1:11" x14ac:dyDescent="0.3">
      <c r="A27843" t="s">
        <v>106730</v>
      </c>
      <c r="B27843" t="s">
        <v>106731</v>
      </c>
      <c r="C27843" t="s">
        <v>20</v>
      </c>
      <c r="D27843" t="s">
        <v>106732</v>
      </c>
      <c r="E27843" t="s">
        <v>22</v>
      </c>
      <c r="F27843" t="s">
        <v>7529</v>
      </c>
      <c r="G27843" t="s">
        <v>2252</v>
      </c>
      <c r="H27843">
        <v>0</v>
      </c>
      <c r="I27843">
        <v>0</v>
      </c>
      <c r="J27843">
        <v>0</v>
      </c>
      <c r="K27843" t="s">
        <v>106733</v>
      </c>
    </row>
    <row r="27844" spans="1:11" x14ac:dyDescent="0.3">
      <c r="A27844" t="s">
        <v>106734</v>
      </c>
      <c r="B27844" t="s">
        <v>106735</v>
      </c>
      <c r="C27844" t="s">
        <v>20</v>
      </c>
      <c r="D27844" t="s">
        <v>106736</v>
      </c>
      <c r="E27844" t="s">
        <v>14059</v>
      </c>
      <c r="F27844" t="s">
        <v>4024</v>
      </c>
      <c r="G27844" t="s">
        <v>42</v>
      </c>
      <c r="H27844">
        <v>0</v>
      </c>
      <c r="I27844">
        <v>0</v>
      </c>
      <c r="J27844">
        <v>0</v>
      </c>
      <c r="K27844" t="s">
        <v>106737</v>
      </c>
    </row>
    <row r="27845" spans="1:11" x14ac:dyDescent="0.3">
      <c r="A27845" t="s">
        <v>106738</v>
      </c>
      <c r="B27845" t="s">
        <v>106739</v>
      </c>
      <c r="C27845" t="s">
        <v>558</v>
      </c>
      <c r="D27845" t="s">
        <v>106740</v>
      </c>
      <c r="E27845" t="s">
        <v>1472</v>
      </c>
      <c r="F27845" t="s">
        <v>631</v>
      </c>
      <c r="G27845" t="s">
        <v>42</v>
      </c>
      <c r="H27845">
        <v>0</v>
      </c>
      <c r="I27845">
        <v>0</v>
      </c>
      <c r="J27845">
        <v>0</v>
      </c>
      <c r="K27845" t="s">
        <v>106741</v>
      </c>
    </row>
    <row r="27846" spans="1:11" x14ac:dyDescent="0.3">
      <c r="A27846" t="s">
        <v>106742</v>
      </c>
      <c r="B27846" t="s">
        <v>106743</v>
      </c>
      <c r="C27846" t="s">
        <v>558</v>
      </c>
      <c r="D27846" t="s">
        <v>106744</v>
      </c>
      <c r="E27846" t="s">
        <v>1472</v>
      </c>
      <c r="F27846" t="s">
        <v>16</v>
      </c>
      <c r="G27846" t="s">
        <v>20664</v>
      </c>
      <c r="H27846">
        <v>0</v>
      </c>
      <c r="I27846">
        <v>0</v>
      </c>
      <c r="J27846">
        <v>0</v>
      </c>
      <c r="K27846" t="s">
        <v>106745</v>
      </c>
    </row>
    <row r="27847" spans="1:11" x14ac:dyDescent="0.3">
      <c r="A27847" t="s">
        <v>106746</v>
      </c>
      <c r="B27847" t="s">
        <v>106747</v>
      </c>
      <c r="C27847" t="s">
        <v>558</v>
      </c>
      <c r="D27847" t="s">
        <v>106748</v>
      </c>
      <c r="E27847" t="s">
        <v>1472</v>
      </c>
      <c r="F27847" t="s">
        <v>71</v>
      </c>
      <c r="G27847" t="s">
        <v>42</v>
      </c>
      <c r="H27847">
        <v>0</v>
      </c>
      <c r="I27847">
        <v>0</v>
      </c>
      <c r="J27847">
        <v>0</v>
      </c>
      <c r="K27847" t="s">
        <v>106749</v>
      </c>
    </row>
    <row r="27848" spans="1:11" x14ac:dyDescent="0.3">
      <c r="A27848" t="s">
        <v>106750</v>
      </c>
      <c r="B27848" t="s">
        <v>106751</v>
      </c>
      <c r="C27848" t="s">
        <v>27</v>
      </c>
      <c r="D27848" t="s">
        <v>106752</v>
      </c>
      <c r="E27848" t="s">
        <v>99661</v>
      </c>
      <c r="F27848" t="s">
        <v>11456</v>
      </c>
      <c r="G27848" t="s">
        <v>42</v>
      </c>
      <c r="H27848">
        <v>0</v>
      </c>
      <c r="I27848">
        <v>0</v>
      </c>
      <c r="J27848">
        <v>0</v>
      </c>
      <c r="K27848" t="s">
        <v>106753</v>
      </c>
    </row>
    <row r="27849" spans="1:11" x14ac:dyDescent="0.3">
      <c r="A27849" t="s">
        <v>106754</v>
      </c>
      <c r="B27849" t="s">
        <v>106755</v>
      </c>
      <c r="C27849" t="s">
        <v>147</v>
      </c>
      <c r="D27849" t="s">
        <v>106756</v>
      </c>
      <c r="E27849" t="s">
        <v>183</v>
      </c>
      <c r="F27849" t="s">
        <v>3769</v>
      </c>
      <c r="G27849" t="s">
        <v>42</v>
      </c>
      <c r="H27849">
        <v>0</v>
      </c>
      <c r="I27849">
        <v>0</v>
      </c>
      <c r="J27849">
        <v>0</v>
      </c>
      <c r="K27849" t="s">
        <v>106757</v>
      </c>
    </row>
    <row r="27850" spans="1:11" x14ac:dyDescent="0.3">
      <c r="A27850" t="s">
        <v>106758</v>
      </c>
      <c r="C27850" t="s">
        <v>20</v>
      </c>
      <c r="D27850" t="s">
        <v>106759</v>
      </c>
      <c r="E27850" t="s">
        <v>14059</v>
      </c>
      <c r="F27850" t="s">
        <v>1590</v>
      </c>
      <c r="G27850" t="s">
        <v>42</v>
      </c>
      <c r="H27850">
        <v>0</v>
      </c>
      <c r="I27850">
        <v>0</v>
      </c>
      <c r="J27850">
        <v>0</v>
      </c>
      <c r="K27850" t="s">
        <v>106760</v>
      </c>
    </row>
    <row r="27851" spans="1:11" x14ac:dyDescent="0.3">
      <c r="A27851" t="s">
        <v>106761</v>
      </c>
      <c r="B27851" t="s">
        <v>106762</v>
      </c>
      <c r="C27851" t="s">
        <v>13</v>
      </c>
      <c r="D27851" t="s">
        <v>106763</v>
      </c>
      <c r="E27851" t="s">
        <v>104779</v>
      </c>
      <c r="F27851" t="s">
        <v>16</v>
      </c>
      <c r="G27851" t="s">
        <v>8956</v>
      </c>
      <c r="H27851">
        <v>0</v>
      </c>
      <c r="I27851">
        <v>0</v>
      </c>
      <c r="J27851">
        <v>0</v>
      </c>
      <c r="K27851" t="s">
        <v>106764</v>
      </c>
    </row>
    <row r="27852" spans="1:11" x14ac:dyDescent="0.3">
      <c r="A27852" t="s">
        <v>106765</v>
      </c>
      <c r="B27852" t="s">
        <v>106766</v>
      </c>
      <c r="C27852" t="s">
        <v>20</v>
      </c>
      <c r="D27852" t="s">
        <v>106767</v>
      </c>
      <c r="E27852" t="s">
        <v>14059</v>
      </c>
      <c r="F27852" t="s">
        <v>2892</v>
      </c>
      <c r="G27852" t="s">
        <v>42</v>
      </c>
      <c r="H27852">
        <v>0</v>
      </c>
      <c r="I27852">
        <v>0</v>
      </c>
      <c r="J27852">
        <v>0</v>
      </c>
      <c r="K27852" t="s">
        <v>106768</v>
      </c>
    </row>
    <row r="27853" spans="1:11" x14ac:dyDescent="0.3">
      <c r="A27853" t="s">
        <v>106769</v>
      </c>
      <c r="B27853" t="s">
        <v>106770</v>
      </c>
      <c r="C27853" t="s">
        <v>27</v>
      </c>
      <c r="D27853" t="s">
        <v>106771</v>
      </c>
      <c r="E27853" t="s">
        <v>29</v>
      </c>
      <c r="F27853" t="s">
        <v>41</v>
      </c>
      <c r="G27853" t="s">
        <v>42</v>
      </c>
      <c r="H27853">
        <v>0</v>
      </c>
      <c r="I27853">
        <v>0</v>
      </c>
      <c r="J27853">
        <v>0</v>
      </c>
      <c r="K27853" t="s">
        <v>106772</v>
      </c>
    </row>
    <row r="27854" spans="1:11" x14ac:dyDescent="0.3">
      <c r="A27854" t="s">
        <v>106773</v>
      </c>
      <c r="C27854" t="s">
        <v>558</v>
      </c>
      <c r="D27854" t="s">
        <v>106774</v>
      </c>
      <c r="E27854" t="s">
        <v>1472</v>
      </c>
      <c r="F27854" t="s">
        <v>16</v>
      </c>
      <c r="G27854" t="s">
        <v>15759</v>
      </c>
      <c r="H27854">
        <v>0</v>
      </c>
      <c r="I27854">
        <v>0</v>
      </c>
      <c r="J27854">
        <v>0</v>
      </c>
      <c r="K27854" t="s">
        <v>106775</v>
      </c>
    </row>
    <row r="27855" spans="1:11" x14ac:dyDescent="0.3">
      <c r="A27855" t="s">
        <v>106776</v>
      </c>
      <c r="C27855" t="s">
        <v>20</v>
      </c>
      <c r="D27855" t="s">
        <v>106777</v>
      </c>
      <c r="E27855" t="s">
        <v>14059</v>
      </c>
      <c r="F27855" t="s">
        <v>2703</v>
      </c>
      <c r="G27855" t="s">
        <v>42</v>
      </c>
      <c r="H27855">
        <v>0</v>
      </c>
      <c r="I27855">
        <v>0</v>
      </c>
      <c r="J27855">
        <v>0</v>
      </c>
      <c r="K27855" t="s">
        <v>106778</v>
      </c>
    </row>
    <row r="27856" spans="1:11" x14ac:dyDescent="0.3">
      <c r="A27856" t="s">
        <v>106779</v>
      </c>
      <c r="B27856" t="s">
        <v>106780</v>
      </c>
      <c r="C27856" t="s">
        <v>20</v>
      </c>
      <c r="D27856" t="s">
        <v>106781</v>
      </c>
      <c r="E27856" t="s">
        <v>14059</v>
      </c>
      <c r="F27856" t="s">
        <v>2361</v>
      </c>
      <c r="G27856" t="s">
        <v>3987</v>
      </c>
      <c r="H27856">
        <v>0</v>
      </c>
      <c r="I27856">
        <v>0</v>
      </c>
      <c r="J27856">
        <v>0</v>
      </c>
      <c r="K27856" t="s">
        <v>106782</v>
      </c>
    </row>
    <row r="27857" spans="1:11" x14ac:dyDescent="0.3">
      <c r="A27857" t="s">
        <v>106783</v>
      </c>
      <c r="B27857" t="s">
        <v>106784</v>
      </c>
      <c r="C27857" t="s">
        <v>27</v>
      </c>
      <c r="D27857" t="s">
        <v>106785</v>
      </c>
      <c r="E27857" t="s">
        <v>99661</v>
      </c>
      <c r="F27857" t="s">
        <v>16</v>
      </c>
      <c r="G27857" t="s">
        <v>30631</v>
      </c>
      <c r="H27857">
        <v>0</v>
      </c>
      <c r="I27857">
        <v>0</v>
      </c>
      <c r="J27857">
        <v>0</v>
      </c>
      <c r="K27857" t="s">
        <v>106786</v>
      </c>
    </row>
    <row r="27858" spans="1:11" x14ac:dyDescent="0.3">
      <c r="A27858" t="s">
        <v>106787</v>
      </c>
      <c r="B27858" t="s">
        <v>106788</v>
      </c>
      <c r="C27858" t="s">
        <v>558</v>
      </c>
      <c r="D27858" t="s">
        <v>106789</v>
      </c>
      <c r="E27858" t="s">
        <v>754</v>
      </c>
      <c r="F27858" t="s">
        <v>16</v>
      </c>
      <c r="G27858" t="s">
        <v>30259</v>
      </c>
      <c r="H27858">
        <v>0</v>
      </c>
      <c r="I27858">
        <v>0</v>
      </c>
      <c r="J27858">
        <v>0</v>
      </c>
      <c r="K27858" t="s">
        <v>106790</v>
      </c>
    </row>
    <row r="27859" spans="1:11" x14ac:dyDescent="0.3">
      <c r="A27859" t="s">
        <v>106791</v>
      </c>
      <c r="B27859" t="s">
        <v>106792</v>
      </c>
      <c r="C27859" t="s">
        <v>558</v>
      </c>
      <c r="D27859" t="s">
        <v>106793</v>
      </c>
      <c r="E27859" t="s">
        <v>754</v>
      </c>
      <c r="F27859" t="s">
        <v>16</v>
      </c>
      <c r="G27859" t="s">
        <v>16810</v>
      </c>
      <c r="H27859">
        <v>0</v>
      </c>
      <c r="I27859">
        <v>0</v>
      </c>
      <c r="J27859">
        <v>0</v>
      </c>
      <c r="K27859" t="s">
        <v>106794</v>
      </c>
    </row>
    <row r="27860" spans="1:11" x14ac:dyDescent="0.3">
      <c r="A27860" t="s">
        <v>106795</v>
      </c>
      <c r="B27860" t="s">
        <v>106796</v>
      </c>
      <c r="C27860" t="s">
        <v>558</v>
      </c>
      <c r="D27860" t="s">
        <v>106797</v>
      </c>
      <c r="E27860" t="s">
        <v>754</v>
      </c>
      <c r="F27860" t="s">
        <v>16</v>
      </c>
      <c r="G27860" t="s">
        <v>8935</v>
      </c>
      <c r="H27860">
        <v>0</v>
      </c>
      <c r="I27860">
        <v>0</v>
      </c>
      <c r="J27860">
        <v>0</v>
      </c>
      <c r="K27860" t="s">
        <v>106798</v>
      </c>
    </row>
    <row r="27861" spans="1:11" x14ac:dyDescent="0.3">
      <c r="A27861" t="s">
        <v>106799</v>
      </c>
      <c r="B27861" t="s">
        <v>106800</v>
      </c>
      <c r="C27861" t="s">
        <v>558</v>
      </c>
      <c r="D27861" t="s">
        <v>106801</v>
      </c>
      <c r="E27861" t="s">
        <v>1692</v>
      </c>
      <c r="F27861" t="s">
        <v>9527</v>
      </c>
      <c r="G27861" t="s">
        <v>42</v>
      </c>
      <c r="H27861">
        <v>0</v>
      </c>
      <c r="I27861">
        <v>0</v>
      </c>
      <c r="J27861">
        <v>0</v>
      </c>
      <c r="K27861" t="s">
        <v>106802</v>
      </c>
    </row>
    <row r="27862" spans="1:11" x14ac:dyDescent="0.3">
      <c r="A27862" t="s">
        <v>106803</v>
      </c>
      <c r="B27862" t="s">
        <v>106804</v>
      </c>
      <c r="C27862" t="s">
        <v>558</v>
      </c>
      <c r="D27862" t="s">
        <v>106805</v>
      </c>
      <c r="E27862" t="s">
        <v>1692</v>
      </c>
      <c r="F27862" t="s">
        <v>18221</v>
      </c>
      <c r="G27862" t="s">
        <v>42</v>
      </c>
      <c r="H27862">
        <v>0</v>
      </c>
      <c r="I27862">
        <v>0</v>
      </c>
      <c r="J27862">
        <v>0</v>
      </c>
      <c r="K27862" t="s">
        <v>106806</v>
      </c>
    </row>
    <row r="27863" spans="1:11" x14ac:dyDescent="0.3">
      <c r="A27863" t="s">
        <v>106807</v>
      </c>
      <c r="B27863" t="s">
        <v>106808</v>
      </c>
      <c r="C27863" t="s">
        <v>20</v>
      </c>
      <c r="D27863" t="s">
        <v>53861</v>
      </c>
      <c r="E27863" t="s">
        <v>22</v>
      </c>
      <c r="F27863" t="s">
        <v>16</v>
      </c>
      <c r="G27863" t="s">
        <v>3422</v>
      </c>
      <c r="H27863">
        <v>0</v>
      </c>
      <c r="I27863">
        <v>0</v>
      </c>
      <c r="J27863">
        <v>0</v>
      </c>
      <c r="K27863" t="s">
        <v>106809</v>
      </c>
    </row>
    <row r="27864" spans="1:11" x14ac:dyDescent="0.3">
      <c r="A27864" t="s">
        <v>106810</v>
      </c>
      <c r="B27864" t="s">
        <v>106811</v>
      </c>
      <c r="C27864" t="s">
        <v>13</v>
      </c>
      <c r="D27864" t="s">
        <v>106812</v>
      </c>
      <c r="E27864" t="s">
        <v>15</v>
      </c>
      <c r="F27864" t="s">
        <v>41</v>
      </c>
      <c r="G27864" t="s">
        <v>42</v>
      </c>
      <c r="H27864">
        <v>0</v>
      </c>
      <c r="I27864">
        <v>0</v>
      </c>
      <c r="J27864">
        <v>0</v>
      </c>
      <c r="K27864" t="s">
        <v>106813</v>
      </c>
    </row>
    <row r="27865" spans="1:11" x14ac:dyDescent="0.3">
      <c r="A27865" t="s">
        <v>106814</v>
      </c>
      <c r="B27865" t="s">
        <v>106815</v>
      </c>
      <c r="C27865" t="s">
        <v>558</v>
      </c>
      <c r="D27865" t="s">
        <v>106816</v>
      </c>
      <c r="E27865" t="s">
        <v>754</v>
      </c>
      <c r="F27865" t="s">
        <v>5552</v>
      </c>
      <c r="G27865" t="s">
        <v>3168</v>
      </c>
      <c r="H27865">
        <v>0</v>
      </c>
      <c r="I27865">
        <v>0</v>
      </c>
      <c r="J27865">
        <v>0</v>
      </c>
      <c r="K27865" t="s">
        <v>106817</v>
      </c>
    </row>
    <row r="27866" spans="1:11" x14ac:dyDescent="0.3">
      <c r="A27866" t="s">
        <v>106818</v>
      </c>
      <c r="B27866" t="s">
        <v>106819</v>
      </c>
      <c r="C27866" t="s">
        <v>558</v>
      </c>
      <c r="D27866" t="s">
        <v>106820</v>
      </c>
      <c r="E27866" t="s">
        <v>754</v>
      </c>
      <c r="F27866" t="s">
        <v>41</v>
      </c>
      <c r="G27866" t="s">
        <v>42</v>
      </c>
      <c r="H27866">
        <v>0</v>
      </c>
      <c r="I27866">
        <v>0</v>
      </c>
      <c r="J27866">
        <v>0</v>
      </c>
      <c r="K27866" t="s">
        <v>106821</v>
      </c>
    </row>
    <row r="27867" spans="1:11" x14ac:dyDescent="0.3">
      <c r="A27867" t="s">
        <v>106822</v>
      </c>
      <c r="B27867" t="s">
        <v>106823</v>
      </c>
      <c r="C27867" t="s">
        <v>558</v>
      </c>
      <c r="D27867" t="s">
        <v>106824</v>
      </c>
      <c r="E27867" t="s">
        <v>754</v>
      </c>
      <c r="F27867" t="s">
        <v>1723</v>
      </c>
      <c r="G27867" t="s">
        <v>42</v>
      </c>
      <c r="H27867">
        <v>0</v>
      </c>
      <c r="I27867">
        <v>0</v>
      </c>
      <c r="J27867">
        <v>0</v>
      </c>
      <c r="K27867" t="s">
        <v>106825</v>
      </c>
    </row>
    <row r="27868" spans="1:11" x14ac:dyDescent="0.3">
      <c r="A27868" t="s">
        <v>106826</v>
      </c>
      <c r="B27868" t="s">
        <v>106827</v>
      </c>
      <c r="C27868" t="s">
        <v>27</v>
      </c>
      <c r="D27868" t="s">
        <v>106828</v>
      </c>
      <c r="E27868" t="s">
        <v>99661</v>
      </c>
      <c r="F27868" t="s">
        <v>2585</v>
      </c>
      <c r="G27868" t="s">
        <v>42</v>
      </c>
      <c r="H27868">
        <v>0</v>
      </c>
      <c r="I27868">
        <v>0</v>
      </c>
      <c r="J27868">
        <v>0</v>
      </c>
      <c r="K27868" t="s">
        <v>106829</v>
      </c>
    </row>
    <row r="27869" spans="1:11" x14ac:dyDescent="0.3">
      <c r="A27869" t="s">
        <v>106830</v>
      </c>
      <c r="B27869" t="s">
        <v>106831</v>
      </c>
      <c r="C27869" t="s">
        <v>558</v>
      </c>
      <c r="D27869" t="s">
        <v>106832</v>
      </c>
      <c r="E27869" t="s">
        <v>1692</v>
      </c>
      <c r="F27869" t="s">
        <v>1845</v>
      </c>
      <c r="G27869" t="s">
        <v>42</v>
      </c>
      <c r="H27869">
        <v>0</v>
      </c>
      <c r="I27869">
        <v>0</v>
      </c>
      <c r="J27869">
        <v>0</v>
      </c>
      <c r="K27869" t="s">
        <v>106833</v>
      </c>
    </row>
    <row r="27870" spans="1:11" x14ac:dyDescent="0.3">
      <c r="A27870" t="s">
        <v>106834</v>
      </c>
      <c r="C27870" t="s">
        <v>558</v>
      </c>
      <c r="D27870" t="s">
        <v>106835</v>
      </c>
      <c r="E27870" t="s">
        <v>1692</v>
      </c>
      <c r="F27870" t="s">
        <v>840</v>
      </c>
      <c r="G27870" t="s">
        <v>42</v>
      </c>
      <c r="H27870">
        <v>0</v>
      </c>
      <c r="I27870">
        <v>0</v>
      </c>
      <c r="J27870">
        <v>0</v>
      </c>
      <c r="K27870" t="s">
        <v>106836</v>
      </c>
    </row>
    <row r="27871" spans="1:11" x14ac:dyDescent="0.3">
      <c r="A27871" t="s">
        <v>106837</v>
      </c>
      <c r="B27871" t="s">
        <v>106838</v>
      </c>
      <c r="C27871" t="s">
        <v>466</v>
      </c>
      <c r="D27871" t="s">
        <v>106839</v>
      </c>
      <c r="E27871" t="s">
        <v>98383</v>
      </c>
      <c r="F27871" t="s">
        <v>16</v>
      </c>
      <c r="G27871" t="s">
        <v>11985</v>
      </c>
      <c r="H27871">
        <v>0</v>
      </c>
      <c r="I27871">
        <v>0</v>
      </c>
      <c r="J27871">
        <v>0</v>
      </c>
      <c r="K27871" t="s">
        <v>106840</v>
      </c>
    </row>
    <row r="27872" spans="1:11" x14ac:dyDescent="0.3">
      <c r="A27872" t="s">
        <v>106841</v>
      </c>
      <c r="B27872" t="s">
        <v>106842</v>
      </c>
      <c r="C27872" t="s">
        <v>20</v>
      </c>
      <c r="D27872" t="s">
        <v>106843</v>
      </c>
      <c r="E27872" t="s">
        <v>14059</v>
      </c>
      <c r="F27872" t="s">
        <v>11292</v>
      </c>
      <c r="G27872" t="s">
        <v>42</v>
      </c>
      <c r="H27872">
        <v>0</v>
      </c>
      <c r="I27872">
        <v>0</v>
      </c>
      <c r="J27872">
        <v>0</v>
      </c>
      <c r="K27872" t="s">
        <v>106844</v>
      </c>
    </row>
    <row r="27873" spans="1:11" x14ac:dyDescent="0.3">
      <c r="A27873" t="s">
        <v>106845</v>
      </c>
      <c r="C27873" t="s">
        <v>20</v>
      </c>
      <c r="D27873" t="s">
        <v>106846</v>
      </c>
      <c r="E27873" t="s">
        <v>14059</v>
      </c>
      <c r="F27873" t="s">
        <v>15056</v>
      </c>
      <c r="G27873" t="s">
        <v>42</v>
      </c>
      <c r="H27873">
        <v>0</v>
      </c>
      <c r="I27873">
        <v>0</v>
      </c>
      <c r="J27873">
        <v>0</v>
      </c>
      <c r="K27873" t="s">
        <v>106847</v>
      </c>
    </row>
    <row r="27874" spans="1:11" x14ac:dyDescent="0.3">
      <c r="A27874" t="s">
        <v>106848</v>
      </c>
      <c r="B27874" t="s">
        <v>106849</v>
      </c>
      <c r="C27874" t="s">
        <v>27</v>
      </c>
      <c r="D27874" t="s">
        <v>106850</v>
      </c>
      <c r="E27874" t="s">
        <v>99661</v>
      </c>
      <c r="F27874" t="s">
        <v>1646</v>
      </c>
      <c r="G27874" t="s">
        <v>42</v>
      </c>
      <c r="H27874">
        <v>0</v>
      </c>
      <c r="I27874">
        <v>0</v>
      </c>
      <c r="J27874">
        <v>0</v>
      </c>
      <c r="K27874" t="s">
        <v>106851</v>
      </c>
    </row>
    <row r="27875" spans="1:11" x14ac:dyDescent="0.3">
      <c r="A27875" t="s">
        <v>106852</v>
      </c>
      <c r="B27875" t="s">
        <v>106853</v>
      </c>
      <c r="C27875" t="s">
        <v>20</v>
      </c>
      <c r="D27875" t="s">
        <v>106854</v>
      </c>
      <c r="E27875" t="s">
        <v>22</v>
      </c>
      <c r="F27875" t="s">
        <v>16</v>
      </c>
      <c r="G27875" t="s">
        <v>11985</v>
      </c>
      <c r="H27875">
        <v>0</v>
      </c>
      <c r="I27875">
        <v>0</v>
      </c>
      <c r="J27875">
        <v>0</v>
      </c>
      <c r="K27875" t="s">
        <v>106855</v>
      </c>
    </row>
    <row r="27876" spans="1:11" x14ac:dyDescent="0.3">
      <c r="A27876" t="s">
        <v>106856</v>
      </c>
      <c r="C27876" t="s">
        <v>27</v>
      </c>
      <c r="D27876" t="s">
        <v>106857</v>
      </c>
      <c r="E27876" t="s">
        <v>99661</v>
      </c>
      <c r="F27876" t="s">
        <v>3074</v>
      </c>
      <c r="G27876" t="s">
        <v>42</v>
      </c>
      <c r="H27876">
        <v>0</v>
      </c>
      <c r="I27876">
        <v>0</v>
      </c>
      <c r="J27876">
        <v>0</v>
      </c>
      <c r="K27876" t="s">
        <v>106858</v>
      </c>
    </row>
    <row r="27877" spans="1:11" x14ac:dyDescent="0.3">
      <c r="A27877" t="s">
        <v>106859</v>
      </c>
      <c r="B27877" t="s">
        <v>106860</v>
      </c>
      <c r="C27877" t="s">
        <v>558</v>
      </c>
      <c r="D27877" t="s">
        <v>106861</v>
      </c>
      <c r="E27877" t="s">
        <v>1472</v>
      </c>
      <c r="F27877" t="s">
        <v>16</v>
      </c>
      <c r="G27877" t="s">
        <v>23</v>
      </c>
      <c r="H27877">
        <v>0</v>
      </c>
      <c r="I27877">
        <v>0</v>
      </c>
      <c r="J27877">
        <v>0</v>
      </c>
      <c r="K27877" t="s">
        <v>106862</v>
      </c>
    </row>
    <row r="27878" spans="1:11" x14ac:dyDescent="0.3">
      <c r="A27878" t="s">
        <v>106863</v>
      </c>
      <c r="C27878" t="s">
        <v>558</v>
      </c>
      <c r="D27878" t="s">
        <v>106864</v>
      </c>
      <c r="E27878" t="s">
        <v>1472</v>
      </c>
      <c r="F27878" t="s">
        <v>16</v>
      </c>
      <c r="G27878" t="s">
        <v>469</v>
      </c>
      <c r="H27878">
        <v>0</v>
      </c>
      <c r="I27878">
        <v>0</v>
      </c>
      <c r="J27878">
        <v>0</v>
      </c>
      <c r="K27878" t="s">
        <v>106865</v>
      </c>
    </row>
    <row r="27879" spans="1:11" x14ac:dyDescent="0.3">
      <c r="A27879" t="s">
        <v>106866</v>
      </c>
      <c r="B27879" t="s">
        <v>106867</v>
      </c>
      <c r="C27879" t="s">
        <v>20</v>
      </c>
      <c r="D27879" t="s">
        <v>106868</v>
      </c>
      <c r="E27879" t="s">
        <v>14059</v>
      </c>
      <c r="F27879" t="s">
        <v>1531</v>
      </c>
      <c r="G27879" t="s">
        <v>42</v>
      </c>
      <c r="H27879">
        <v>0</v>
      </c>
      <c r="I27879">
        <v>0</v>
      </c>
      <c r="J27879">
        <v>0</v>
      </c>
      <c r="K27879" t="s">
        <v>106869</v>
      </c>
    </row>
    <row r="27880" spans="1:11" x14ac:dyDescent="0.3">
      <c r="A27880" t="s">
        <v>106870</v>
      </c>
      <c r="B27880" t="s">
        <v>61616</v>
      </c>
      <c r="C27880" t="s">
        <v>20</v>
      </c>
      <c r="D27880" t="s">
        <v>106871</v>
      </c>
      <c r="E27880" t="s">
        <v>14059</v>
      </c>
      <c r="F27880" t="s">
        <v>24914</v>
      </c>
      <c r="G27880" t="s">
        <v>42</v>
      </c>
      <c r="H27880">
        <v>0</v>
      </c>
      <c r="I27880">
        <v>0</v>
      </c>
      <c r="J27880">
        <v>0</v>
      </c>
      <c r="K27880" t="s">
        <v>106872</v>
      </c>
    </row>
    <row r="27881" spans="1:11" x14ac:dyDescent="0.3">
      <c r="A27881" t="s">
        <v>106873</v>
      </c>
      <c r="B27881" t="s">
        <v>106874</v>
      </c>
      <c r="C27881" t="s">
        <v>13</v>
      </c>
      <c r="D27881" t="s">
        <v>106875</v>
      </c>
      <c r="E27881" t="s">
        <v>104779</v>
      </c>
      <c r="F27881" t="s">
        <v>16</v>
      </c>
      <c r="G27881" t="s">
        <v>4644</v>
      </c>
      <c r="H27881">
        <v>0</v>
      </c>
      <c r="I27881">
        <v>0</v>
      </c>
      <c r="J27881">
        <v>0</v>
      </c>
      <c r="K27881" t="s">
        <v>106876</v>
      </c>
    </row>
    <row r="27882" spans="1:11" x14ac:dyDescent="0.3">
      <c r="A27882" t="s">
        <v>106877</v>
      </c>
      <c r="C27882" t="s">
        <v>147</v>
      </c>
      <c r="D27882" t="s">
        <v>106878</v>
      </c>
      <c r="E27882" t="s">
        <v>183</v>
      </c>
      <c r="F27882" t="s">
        <v>2804</v>
      </c>
      <c r="G27882" t="s">
        <v>42</v>
      </c>
      <c r="H27882">
        <v>0</v>
      </c>
      <c r="I27882">
        <v>0</v>
      </c>
      <c r="J27882">
        <v>0</v>
      </c>
      <c r="K27882" t="s">
        <v>106879</v>
      </c>
    </row>
    <row r="27883" spans="1:11" x14ac:dyDescent="0.3">
      <c r="A27883" t="s">
        <v>106880</v>
      </c>
      <c r="C27883" t="s">
        <v>558</v>
      </c>
      <c r="D27883" t="s">
        <v>106881</v>
      </c>
      <c r="E27883" t="s">
        <v>1472</v>
      </c>
      <c r="F27883" t="s">
        <v>1247</v>
      </c>
      <c r="G27883" t="s">
        <v>42</v>
      </c>
      <c r="H27883">
        <v>0</v>
      </c>
      <c r="I27883">
        <v>0</v>
      </c>
      <c r="J27883">
        <v>0</v>
      </c>
      <c r="K27883" t="s">
        <v>106882</v>
      </c>
    </row>
    <row r="27884" spans="1:11" x14ac:dyDescent="0.3">
      <c r="A27884" t="s">
        <v>106883</v>
      </c>
      <c r="C27884" t="s">
        <v>20</v>
      </c>
      <c r="D27884" t="s">
        <v>106884</v>
      </c>
      <c r="E27884" t="s">
        <v>59</v>
      </c>
      <c r="F27884" t="s">
        <v>16</v>
      </c>
      <c r="G27884" t="s">
        <v>269</v>
      </c>
      <c r="H27884">
        <v>0</v>
      </c>
      <c r="I27884">
        <v>0</v>
      </c>
      <c r="J27884">
        <v>0</v>
      </c>
      <c r="K27884" t="s">
        <v>106885</v>
      </c>
    </row>
    <row r="27885" spans="1:11" x14ac:dyDescent="0.3">
      <c r="A27885" t="s">
        <v>106886</v>
      </c>
      <c r="B27885" t="s">
        <v>106887</v>
      </c>
      <c r="C27885" t="s">
        <v>147</v>
      </c>
      <c r="D27885" t="s">
        <v>106888</v>
      </c>
      <c r="E27885" t="s">
        <v>183</v>
      </c>
      <c r="F27885" t="s">
        <v>3066</v>
      </c>
      <c r="G27885" t="s">
        <v>42</v>
      </c>
      <c r="H27885">
        <v>0</v>
      </c>
      <c r="I27885">
        <v>0</v>
      </c>
      <c r="J27885">
        <v>0</v>
      </c>
      <c r="K27885" t="s">
        <v>106889</v>
      </c>
    </row>
    <row r="27886" spans="1:11" x14ac:dyDescent="0.3">
      <c r="A27886" t="s">
        <v>106890</v>
      </c>
      <c r="C27886" t="s">
        <v>147</v>
      </c>
      <c r="D27886" t="s">
        <v>106891</v>
      </c>
      <c r="E27886" t="s">
        <v>183</v>
      </c>
      <c r="F27886" t="s">
        <v>5696</v>
      </c>
      <c r="G27886" t="s">
        <v>42</v>
      </c>
      <c r="H27886">
        <v>0</v>
      </c>
      <c r="I27886">
        <v>0</v>
      </c>
      <c r="J27886">
        <v>0</v>
      </c>
      <c r="K27886" t="s">
        <v>106892</v>
      </c>
    </row>
    <row r="27887" spans="1:11" x14ac:dyDescent="0.3">
      <c r="A27887" t="s">
        <v>106893</v>
      </c>
      <c r="C27887" t="s">
        <v>147</v>
      </c>
      <c r="D27887" t="s">
        <v>106894</v>
      </c>
      <c r="E27887" t="s">
        <v>183</v>
      </c>
      <c r="F27887" t="s">
        <v>5696</v>
      </c>
      <c r="G27887" t="s">
        <v>42</v>
      </c>
      <c r="H27887">
        <v>0</v>
      </c>
      <c r="I27887">
        <v>0</v>
      </c>
      <c r="J27887">
        <v>0</v>
      </c>
      <c r="K27887" t="s">
        <v>106895</v>
      </c>
    </row>
    <row r="27888" spans="1:11" x14ac:dyDescent="0.3">
      <c r="A27888" t="s">
        <v>106896</v>
      </c>
      <c r="C27888" t="s">
        <v>27</v>
      </c>
      <c r="D27888" t="s">
        <v>106897</v>
      </c>
      <c r="E27888" t="s">
        <v>99661</v>
      </c>
      <c r="F27888" t="s">
        <v>16</v>
      </c>
      <c r="G27888" t="s">
        <v>6044</v>
      </c>
      <c r="H27888">
        <v>0</v>
      </c>
      <c r="I27888">
        <v>0</v>
      </c>
      <c r="J27888">
        <v>0</v>
      </c>
      <c r="K27888" t="s">
        <v>106898</v>
      </c>
    </row>
    <row r="27889" spans="1:11" x14ac:dyDescent="0.3">
      <c r="A27889" t="s">
        <v>106899</v>
      </c>
      <c r="C27889" t="s">
        <v>27</v>
      </c>
      <c r="D27889" t="s">
        <v>106900</v>
      </c>
      <c r="E27889" t="s">
        <v>99661</v>
      </c>
      <c r="F27889" t="s">
        <v>417</v>
      </c>
      <c r="G27889" t="s">
        <v>42</v>
      </c>
      <c r="H27889">
        <v>0</v>
      </c>
      <c r="I27889">
        <v>0</v>
      </c>
      <c r="J27889">
        <v>0</v>
      </c>
      <c r="K27889" t="s">
        <v>106901</v>
      </c>
    </row>
    <row r="27890" spans="1:11" x14ac:dyDescent="0.3">
      <c r="A27890" t="s">
        <v>106902</v>
      </c>
      <c r="C27890" t="s">
        <v>27</v>
      </c>
      <c r="D27890" t="s">
        <v>106903</v>
      </c>
      <c r="E27890" t="s">
        <v>99661</v>
      </c>
      <c r="F27890" t="s">
        <v>5144</v>
      </c>
      <c r="G27890" t="s">
        <v>42</v>
      </c>
      <c r="H27890">
        <v>0</v>
      </c>
      <c r="I27890">
        <v>0</v>
      </c>
      <c r="J27890">
        <v>0</v>
      </c>
      <c r="K27890" t="s">
        <v>106904</v>
      </c>
    </row>
    <row r="27891" spans="1:11" x14ac:dyDescent="0.3">
      <c r="A27891" t="s">
        <v>106905</v>
      </c>
      <c r="B27891" t="s">
        <v>106906</v>
      </c>
      <c r="C27891" t="s">
        <v>27</v>
      </c>
      <c r="D27891" t="s">
        <v>106907</v>
      </c>
      <c r="E27891" t="s">
        <v>99661</v>
      </c>
      <c r="F27891" t="s">
        <v>16</v>
      </c>
      <c r="G27891" t="s">
        <v>2542</v>
      </c>
      <c r="H27891">
        <v>0</v>
      </c>
      <c r="I27891">
        <v>0</v>
      </c>
      <c r="J27891">
        <v>0</v>
      </c>
      <c r="K27891" t="s">
        <v>106908</v>
      </c>
    </row>
    <row r="27892" spans="1:11" x14ac:dyDescent="0.3">
      <c r="A27892" t="s">
        <v>106909</v>
      </c>
      <c r="B27892" t="s">
        <v>106910</v>
      </c>
      <c r="C27892" t="s">
        <v>13</v>
      </c>
      <c r="D27892" t="s">
        <v>106911</v>
      </c>
      <c r="E27892" t="s">
        <v>15</v>
      </c>
      <c r="F27892" t="s">
        <v>16</v>
      </c>
      <c r="G27892" t="s">
        <v>864</v>
      </c>
      <c r="H27892">
        <v>0</v>
      </c>
      <c r="I27892">
        <v>0</v>
      </c>
      <c r="J27892">
        <v>0</v>
      </c>
      <c r="K27892" t="s">
        <v>106912</v>
      </c>
    </row>
    <row r="27893" spans="1:11" x14ac:dyDescent="0.3">
      <c r="A27893" t="s">
        <v>106913</v>
      </c>
      <c r="B27893" t="s">
        <v>106914</v>
      </c>
      <c r="C27893" t="s">
        <v>20</v>
      </c>
      <c r="D27893" t="s">
        <v>106915</v>
      </c>
      <c r="E27893" t="s">
        <v>14059</v>
      </c>
      <c r="F27893" t="s">
        <v>1845</v>
      </c>
      <c r="G27893" t="s">
        <v>42</v>
      </c>
      <c r="H27893">
        <v>0</v>
      </c>
      <c r="I27893">
        <v>0</v>
      </c>
      <c r="J27893">
        <v>0</v>
      </c>
      <c r="K27893" t="s">
        <v>106916</v>
      </c>
    </row>
    <row r="27894" spans="1:11" x14ac:dyDescent="0.3">
      <c r="A27894" t="s">
        <v>106917</v>
      </c>
      <c r="B27894" t="s">
        <v>106918</v>
      </c>
      <c r="C27894" t="s">
        <v>147</v>
      </c>
      <c r="D27894" t="s">
        <v>106919</v>
      </c>
      <c r="E27894" t="s">
        <v>183</v>
      </c>
      <c r="F27894" t="s">
        <v>840</v>
      </c>
      <c r="G27894" t="s">
        <v>42</v>
      </c>
      <c r="H27894">
        <v>0</v>
      </c>
      <c r="I27894">
        <v>0</v>
      </c>
      <c r="J27894">
        <v>0</v>
      </c>
      <c r="K27894" t="s">
        <v>106920</v>
      </c>
    </row>
    <row r="27895" spans="1:11" x14ac:dyDescent="0.3">
      <c r="A27895" t="s">
        <v>106921</v>
      </c>
      <c r="C27895" t="s">
        <v>27</v>
      </c>
      <c r="D27895" t="s">
        <v>106922</v>
      </c>
      <c r="E27895" t="s">
        <v>99661</v>
      </c>
      <c r="F27895" t="s">
        <v>2454</v>
      </c>
      <c r="G27895" t="s">
        <v>42</v>
      </c>
      <c r="H27895">
        <v>0</v>
      </c>
      <c r="I27895">
        <v>0</v>
      </c>
      <c r="J27895">
        <v>0</v>
      </c>
      <c r="K27895" t="s">
        <v>106923</v>
      </c>
    </row>
    <row r="27896" spans="1:11" x14ac:dyDescent="0.3">
      <c r="A27896" t="s">
        <v>106924</v>
      </c>
      <c r="B27896" t="s">
        <v>106925</v>
      </c>
      <c r="C27896" t="s">
        <v>27</v>
      </c>
      <c r="D27896" t="s">
        <v>106926</v>
      </c>
      <c r="E27896" t="s">
        <v>99661</v>
      </c>
      <c r="F27896" t="s">
        <v>16</v>
      </c>
      <c r="G27896" t="s">
        <v>13237</v>
      </c>
      <c r="H27896">
        <v>0</v>
      </c>
      <c r="I27896">
        <v>0</v>
      </c>
      <c r="J27896">
        <v>0</v>
      </c>
      <c r="K27896" t="s">
        <v>106927</v>
      </c>
    </row>
    <row r="27897" spans="1:11" x14ac:dyDescent="0.3">
      <c r="A27897" t="s">
        <v>106928</v>
      </c>
      <c r="C27897" t="s">
        <v>558</v>
      </c>
      <c r="D27897" t="s">
        <v>106929</v>
      </c>
      <c r="E27897" t="s">
        <v>754</v>
      </c>
      <c r="F27897" t="s">
        <v>16</v>
      </c>
      <c r="G27897" t="s">
        <v>42</v>
      </c>
      <c r="H27897">
        <v>0</v>
      </c>
      <c r="I27897">
        <v>0</v>
      </c>
      <c r="J27897">
        <v>0</v>
      </c>
      <c r="K27897" t="s">
        <v>106930</v>
      </c>
    </row>
    <row r="27898" spans="1:11" x14ac:dyDescent="0.3">
      <c r="A27898" t="s">
        <v>106931</v>
      </c>
      <c r="C27898" t="s">
        <v>1159</v>
      </c>
      <c r="D27898" t="s">
        <v>106932</v>
      </c>
      <c r="E27898" t="s">
        <v>1161</v>
      </c>
      <c r="F27898" t="s">
        <v>16</v>
      </c>
      <c r="G27898" t="s">
        <v>2093</v>
      </c>
      <c r="H27898">
        <v>0</v>
      </c>
      <c r="I27898">
        <v>0</v>
      </c>
      <c r="J27898">
        <v>0</v>
      </c>
      <c r="K27898" t="s">
        <v>106933</v>
      </c>
    </row>
    <row r="27899" spans="1:11" x14ac:dyDescent="0.3">
      <c r="A27899" t="s">
        <v>106934</v>
      </c>
      <c r="C27899" t="s">
        <v>20</v>
      </c>
      <c r="D27899" t="s">
        <v>106935</v>
      </c>
      <c r="E27899" t="s">
        <v>14059</v>
      </c>
      <c r="F27899" t="s">
        <v>3177</v>
      </c>
      <c r="G27899" t="s">
        <v>42</v>
      </c>
      <c r="H27899">
        <v>0</v>
      </c>
      <c r="I27899">
        <v>0</v>
      </c>
      <c r="J27899">
        <v>0</v>
      </c>
      <c r="K27899" t="s">
        <v>106936</v>
      </c>
    </row>
    <row r="27900" spans="1:11" x14ac:dyDescent="0.3">
      <c r="A27900" t="s">
        <v>106937</v>
      </c>
      <c r="C27900" t="s">
        <v>27</v>
      </c>
      <c r="D27900" t="s">
        <v>106938</v>
      </c>
      <c r="E27900" t="s">
        <v>99661</v>
      </c>
      <c r="F27900" t="s">
        <v>5326</v>
      </c>
      <c r="G27900" t="s">
        <v>42</v>
      </c>
      <c r="H27900">
        <v>0</v>
      </c>
      <c r="I27900">
        <v>0</v>
      </c>
      <c r="J27900">
        <v>0</v>
      </c>
      <c r="K27900" t="s">
        <v>106939</v>
      </c>
    </row>
    <row r="27901" spans="1:11" x14ac:dyDescent="0.3">
      <c r="A27901" t="s">
        <v>106940</v>
      </c>
      <c r="B27901" t="s">
        <v>106941</v>
      </c>
      <c r="C27901" t="s">
        <v>20</v>
      </c>
      <c r="D27901" t="s">
        <v>106942</v>
      </c>
      <c r="E27901" t="s">
        <v>14059</v>
      </c>
      <c r="F27901" t="s">
        <v>1242</v>
      </c>
      <c r="G27901" t="s">
        <v>42</v>
      </c>
      <c r="H27901">
        <v>0</v>
      </c>
      <c r="I27901">
        <v>0</v>
      </c>
      <c r="J27901">
        <v>0</v>
      </c>
      <c r="K27901" t="s">
        <v>106943</v>
      </c>
    </row>
    <row r="27902" spans="1:11" x14ac:dyDescent="0.3">
      <c r="A27902" t="s">
        <v>106944</v>
      </c>
      <c r="C27902" t="s">
        <v>27</v>
      </c>
      <c r="D27902" t="s">
        <v>106945</v>
      </c>
      <c r="E27902" t="s">
        <v>99661</v>
      </c>
      <c r="F27902" t="s">
        <v>3129</v>
      </c>
      <c r="G27902" t="s">
        <v>42</v>
      </c>
      <c r="H27902">
        <v>0</v>
      </c>
      <c r="I27902">
        <v>0</v>
      </c>
      <c r="J27902">
        <v>0</v>
      </c>
      <c r="K27902" t="s">
        <v>106946</v>
      </c>
    </row>
    <row r="27903" spans="1:11" x14ac:dyDescent="0.3">
      <c r="A27903" t="s">
        <v>106947</v>
      </c>
      <c r="C27903" t="s">
        <v>27</v>
      </c>
      <c r="D27903" t="s">
        <v>106948</v>
      </c>
      <c r="E27903" t="s">
        <v>99661</v>
      </c>
      <c r="F27903" t="s">
        <v>12347</v>
      </c>
      <c r="G27903" t="s">
        <v>42</v>
      </c>
      <c r="H27903">
        <v>0</v>
      </c>
      <c r="I27903">
        <v>0</v>
      </c>
      <c r="J27903">
        <v>0</v>
      </c>
      <c r="K27903" t="s">
        <v>106949</v>
      </c>
    </row>
    <row r="27904" spans="1:11" x14ac:dyDescent="0.3">
      <c r="A27904" t="s">
        <v>106950</v>
      </c>
      <c r="C27904" t="s">
        <v>27</v>
      </c>
      <c r="D27904" t="s">
        <v>106951</v>
      </c>
      <c r="E27904" t="s">
        <v>99661</v>
      </c>
      <c r="F27904" t="s">
        <v>1761</v>
      </c>
      <c r="G27904" t="s">
        <v>42</v>
      </c>
      <c r="H27904">
        <v>0</v>
      </c>
      <c r="I27904">
        <v>0</v>
      </c>
      <c r="J27904">
        <v>0</v>
      </c>
      <c r="K27904" t="s">
        <v>106952</v>
      </c>
    </row>
    <row r="27905" spans="1:11" x14ac:dyDescent="0.3">
      <c r="A27905" t="s">
        <v>106953</v>
      </c>
      <c r="B27905" t="s">
        <v>17669</v>
      </c>
      <c r="C27905" t="s">
        <v>147</v>
      </c>
      <c r="D27905" t="s">
        <v>106954</v>
      </c>
      <c r="E27905" t="s">
        <v>183</v>
      </c>
      <c r="F27905" t="s">
        <v>5552</v>
      </c>
      <c r="G27905" t="s">
        <v>42</v>
      </c>
      <c r="H27905">
        <v>0</v>
      </c>
      <c r="I27905">
        <v>0</v>
      </c>
      <c r="J27905">
        <v>0</v>
      </c>
      <c r="K27905" t="s">
        <v>106955</v>
      </c>
    </row>
    <row r="27906" spans="1:11" x14ac:dyDescent="0.3">
      <c r="A27906" t="s">
        <v>106956</v>
      </c>
      <c r="B27906" t="s">
        <v>106957</v>
      </c>
      <c r="C27906" t="s">
        <v>20</v>
      </c>
      <c r="D27906" t="s">
        <v>106958</v>
      </c>
      <c r="E27906" t="s">
        <v>14059</v>
      </c>
      <c r="F27906" t="s">
        <v>10378</v>
      </c>
      <c r="G27906" t="s">
        <v>42</v>
      </c>
      <c r="H27906">
        <v>0</v>
      </c>
      <c r="I27906">
        <v>0</v>
      </c>
      <c r="J27906">
        <v>0</v>
      </c>
      <c r="K27906" t="s">
        <v>106959</v>
      </c>
    </row>
    <row r="27907" spans="1:11" x14ac:dyDescent="0.3">
      <c r="A27907" t="s">
        <v>106960</v>
      </c>
      <c r="B27907" t="s">
        <v>106961</v>
      </c>
      <c r="C27907" t="s">
        <v>20</v>
      </c>
      <c r="D27907" t="s">
        <v>106962</v>
      </c>
      <c r="E27907" t="s">
        <v>14059</v>
      </c>
      <c r="F27907" t="s">
        <v>2919</v>
      </c>
      <c r="G27907" t="s">
        <v>42</v>
      </c>
      <c r="H27907">
        <v>0</v>
      </c>
      <c r="I27907">
        <v>0</v>
      </c>
      <c r="J27907">
        <v>0</v>
      </c>
      <c r="K27907" t="s">
        <v>106963</v>
      </c>
    </row>
    <row r="27908" spans="1:11" x14ac:dyDescent="0.3">
      <c r="A27908" t="s">
        <v>106964</v>
      </c>
      <c r="B27908" t="s">
        <v>106965</v>
      </c>
      <c r="C27908" t="s">
        <v>27</v>
      </c>
      <c r="D27908" t="s">
        <v>106966</v>
      </c>
      <c r="E27908" t="s">
        <v>99661</v>
      </c>
      <c r="F27908" t="s">
        <v>16350</v>
      </c>
      <c r="G27908" t="s">
        <v>42</v>
      </c>
      <c r="H27908">
        <v>0</v>
      </c>
      <c r="I27908">
        <v>0</v>
      </c>
      <c r="J27908">
        <v>0</v>
      </c>
      <c r="K27908" t="s">
        <v>106967</v>
      </c>
    </row>
    <row r="27909" spans="1:11" x14ac:dyDescent="0.3">
      <c r="A27909" t="s">
        <v>106968</v>
      </c>
      <c r="B27909" t="s">
        <v>106969</v>
      </c>
      <c r="C27909" t="s">
        <v>558</v>
      </c>
      <c r="D27909" t="s">
        <v>106970</v>
      </c>
      <c r="E27909" t="s">
        <v>754</v>
      </c>
      <c r="F27909" t="s">
        <v>4769</v>
      </c>
      <c r="G27909" t="s">
        <v>8377</v>
      </c>
      <c r="H27909">
        <v>0</v>
      </c>
      <c r="I27909">
        <v>0</v>
      </c>
      <c r="J27909">
        <v>0</v>
      </c>
      <c r="K27909" t="s">
        <v>106971</v>
      </c>
    </row>
    <row r="27910" spans="1:11" x14ac:dyDescent="0.3">
      <c r="A27910" t="s">
        <v>106972</v>
      </c>
      <c r="B27910" t="s">
        <v>106973</v>
      </c>
      <c r="C27910" t="s">
        <v>27</v>
      </c>
      <c r="D27910" t="s">
        <v>106974</v>
      </c>
      <c r="E27910" t="s">
        <v>99661</v>
      </c>
      <c r="F27910" t="s">
        <v>16</v>
      </c>
      <c r="G27910" t="s">
        <v>5120</v>
      </c>
      <c r="H27910">
        <v>0</v>
      </c>
      <c r="I27910">
        <v>0</v>
      </c>
      <c r="J27910">
        <v>0</v>
      </c>
      <c r="K27910" t="s">
        <v>106975</v>
      </c>
    </row>
    <row r="27911" spans="1:11" x14ac:dyDescent="0.3">
      <c r="A27911" t="s">
        <v>106976</v>
      </c>
      <c r="B27911" t="s">
        <v>106977</v>
      </c>
      <c r="C27911" t="s">
        <v>20</v>
      </c>
      <c r="D27911" t="s">
        <v>106978</v>
      </c>
      <c r="E27911" t="s">
        <v>14059</v>
      </c>
      <c r="F27911" t="s">
        <v>1981</v>
      </c>
      <c r="G27911" t="s">
        <v>9279</v>
      </c>
      <c r="H27911">
        <v>0</v>
      </c>
      <c r="I27911">
        <v>0</v>
      </c>
      <c r="J27911">
        <v>0</v>
      </c>
      <c r="K27911" t="s">
        <v>106979</v>
      </c>
    </row>
    <row r="27912" spans="1:11" x14ac:dyDescent="0.3">
      <c r="A27912" t="s">
        <v>106980</v>
      </c>
      <c r="B27912" t="s">
        <v>106981</v>
      </c>
      <c r="C27912" t="s">
        <v>27</v>
      </c>
      <c r="D27912" t="s">
        <v>106982</v>
      </c>
      <c r="E27912" t="s">
        <v>99661</v>
      </c>
      <c r="F27912" t="s">
        <v>16</v>
      </c>
      <c r="G27912" t="s">
        <v>4960</v>
      </c>
      <c r="H27912">
        <v>0</v>
      </c>
      <c r="I27912">
        <v>0</v>
      </c>
      <c r="J27912">
        <v>0</v>
      </c>
      <c r="K27912" t="s">
        <v>106983</v>
      </c>
    </row>
    <row r="27913" spans="1:11" x14ac:dyDescent="0.3">
      <c r="A27913" t="s">
        <v>106984</v>
      </c>
      <c r="B27913" t="s">
        <v>106985</v>
      </c>
      <c r="C27913" t="s">
        <v>558</v>
      </c>
      <c r="D27913" t="s">
        <v>106986</v>
      </c>
      <c r="E27913" t="s">
        <v>895</v>
      </c>
      <c r="F27913" t="s">
        <v>16</v>
      </c>
      <c r="G27913" t="s">
        <v>1756</v>
      </c>
      <c r="H27913">
        <v>0</v>
      </c>
      <c r="I27913">
        <v>0</v>
      </c>
      <c r="J27913">
        <v>0</v>
      </c>
      <c r="K27913" t="s">
        <v>106987</v>
      </c>
    </row>
    <row r="27914" spans="1:11" x14ac:dyDescent="0.3">
      <c r="A27914" t="s">
        <v>106988</v>
      </c>
      <c r="B27914" t="s">
        <v>106989</v>
      </c>
      <c r="C27914" t="s">
        <v>13</v>
      </c>
      <c r="D27914" t="s">
        <v>106990</v>
      </c>
      <c r="E27914" t="s">
        <v>104779</v>
      </c>
      <c r="F27914" t="s">
        <v>16</v>
      </c>
      <c r="G27914" t="s">
        <v>38667</v>
      </c>
      <c r="H27914">
        <v>0</v>
      </c>
      <c r="I27914">
        <v>0</v>
      </c>
      <c r="J27914">
        <v>0</v>
      </c>
      <c r="K27914" t="s">
        <v>106991</v>
      </c>
    </row>
    <row r="27915" spans="1:11" x14ac:dyDescent="0.3">
      <c r="A27915" t="s">
        <v>106992</v>
      </c>
      <c r="B27915" t="s">
        <v>106993</v>
      </c>
      <c r="C27915" t="s">
        <v>20</v>
      </c>
      <c r="D27915" t="s">
        <v>106994</v>
      </c>
      <c r="E27915" t="s">
        <v>103221</v>
      </c>
      <c r="F27915" t="s">
        <v>16</v>
      </c>
      <c r="G27915" t="s">
        <v>1496</v>
      </c>
      <c r="H27915">
        <v>0</v>
      </c>
      <c r="I27915">
        <v>0</v>
      </c>
      <c r="J27915">
        <v>0</v>
      </c>
      <c r="K27915" t="s">
        <v>106995</v>
      </c>
    </row>
    <row r="27916" spans="1:11" x14ac:dyDescent="0.3">
      <c r="A27916" t="s">
        <v>106996</v>
      </c>
      <c r="B27916" t="s">
        <v>106997</v>
      </c>
      <c r="C27916" t="s">
        <v>558</v>
      </c>
      <c r="D27916" t="s">
        <v>106998</v>
      </c>
      <c r="E27916" t="s">
        <v>2102</v>
      </c>
      <c r="F27916" t="s">
        <v>16</v>
      </c>
      <c r="G27916" t="s">
        <v>9279</v>
      </c>
      <c r="H27916">
        <v>0</v>
      </c>
      <c r="I27916">
        <v>0</v>
      </c>
      <c r="J27916">
        <v>0</v>
      </c>
      <c r="K27916" t="s">
        <v>106999</v>
      </c>
    </row>
    <row r="27917" spans="1:11" x14ac:dyDescent="0.3">
      <c r="A27917" t="s">
        <v>107000</v>
      </c>
      <c r="B27917" t="s">
        <v>107001</v>
      </c>
      <c r="C27917" t="s">
        <v>558</v>
      </c>
      <c r="D27917" t="s">
        <v>107002</v>
      </c>
      <c r="E27917" t="s">
        <v>2102</v>
      </c>
      <c r="F27917" t="s">
        <v>16</v>
      </c>
      <c r="G27917" t="s">
        <v>846</v>
      </c>
      <c r="H27917">
        <v>0</v>
      </c>
      <c r="I27917">
        <v>0</v>
      </c>
      <c r="J27917">
        <v>0</v>
      </c>
      <c r="K27917" t="s">
        <v>107003</v>
      </c>
    </row>
    <row r="27918" spans="1:11" x14ac:dyDescent="0.3">
      <c r="A27918" t="s">
        <v>107004</v>
      </c>
      <c r="B27918" t="s">
        <v>107005</v>
      </c>
      <c r="C27918" t="s">
        <v>13</v>
      </c>
      <c r="D27918" t="s">
        <v>107006</v>
      </c>
      <c r="E27918" t="s">
        <v>104779</v>
      </c>
      <c r="F27918" t="s">
        <v>16</v>
      </c>
      <c r="G27918" t="s">
        <v>117</v>
      </c>
      <c r="H27918">
        <v>0</v>
      </c>
      <c r="I27918">
        <v>0</v>
      </c>
      <c r="J27918">
        <v>0</v>
      </c>
      <c r="K27918" t="s">
        <v>107007</v>
      </c>
    </row>
    <row r="27919" spans="1:11" x14ac:dyDescent="0.3">
      <c r="A27919" t="s">
        <v>107008</v>
      </c>
      <c r="B27919" t="s">
        <v>107009</v>
      </c>
      <c r="C27919" t="s">
        <v>558</v>
      </c>
      <c r="D27919" t="s">
        <v>107010</v>
      </c>
      <c r="E27919" t="s">
        <v>981</v>
      </c>
      <c r="F27919" t="s">
        <v>107011</v>
      </c>
      <c r="G27919" t="s">
        <v>42</v>
      </c>
      <c r="H27919">
        <v>0</v>
      </c>
      <c r="I27919">
        <v>0</v>
      </c>
      <c r="J27919">
        <v>0</v>
      </c>
      <c r="K27919" t="s">
        <v>107012</v>
      </c>
    </row>
    <row r="27920" spans="1:11" x14ac:dyDescent="0.3">
      <c r="A27920" t="s">
        <v>107013</v>
      </c>
      <c r="C27920" t="s">
        <v>13</v>
      </c>
      <c r="D27920" t="s">
        <v>107014</v>
      </c>
      <c r="E27920" t="s">
        <v>104779</v>
      </c>
      <c r="F27920" t="s">
        <v>16</v>
      </c>
      <c r="G27920" t="s">
        <v>3885</v>
      </c>
      <c r="H27920">
        <v>0</v>
      </c>
      <c r="I27920">
        <v>0</v>
      </c>
      <c r="J27920">
        <v>0</v>
      </c>
      <c r="K27920" t="s">
        <v>107015</v>
      </c>
    </row>
    <row r="27921" spans="1:11" x14ac:dyDescent="0.3">
      <c r="A27921" t="s">
        <v>107016</v>
      </c>
      <c r="B27921" t="s">
        <v>107017</v>
      </c>
      <c r="C27921" t="s">
        <v>20</v>
      </c>
      <c r="D27921" t="s">
        <v>107018</v>
      </c>
      <c r="E27921" t="s">
        <v>14059</v>
      </c>
      <c r="F27921" t="s">
        <v>1247</v>
      </c>
      <c r="G27921" t="s">
        <v>42</v>
      </c>
      <c r="H27921">
        <v>0</v>
      </c>
      <c r="I27921">
        <v>0</v>
      </c>
      <c r="J27921">
        <v>0</v>
      </c>
      <c r="K27921" t="s">
        <v>107019</v>
      </c>
    </row>
    <row r="27922" spans="1:11" x14ac:dyDescent="0.3">
      <c r="A27922" t="s">
        <v>107020</v>
      </c>
      <c r="B27922" t="s">
        <v>107021</v>
      </c>
      <c r="C27922" t="s">
        <v>20</v>
      </c>
      <c r="D27922" t="s">
        <v>107022</v>
      </c>
      <c r="E27922" t="s">
        <v>14059</v>
      </c>
      <c r="F27922" t="s">
        <v>1981</v>
      </c>
      <c r="G27922" t="s">
        <v>42</v>
      </c>
      <c r="H27922">
        <v>0</v>
      </c>
      <c r="I27922">
        <v>0</v>
      </c>
      <c r="J27922">
        <v>0</v>
      </c>
      <c r="K27922" t="s">
        <v>107023</v>
      </c>
    </row>
    <row r="27923" spans="1:11" x14ac:dyDescent="0.3">
      <c r="A27923" t="s">
        <v>107024</v>
      </c>
      <c r="B27923" t="s">
        <v>107025</v>
      </c>
      <c r="C27923" t="s">
        <v>27</v>
      </c>
      <c r="D27923" t="s">
        <v>107026</v>
      </c>
      <c r="E27923" t="s">
        <v>99661</v>
      </c>
      <c r="F27923" t="s">
        <v>15108</v>
      </c>
      <c r="G27923" t="s">
        <v>42</v>
      </c>
      <c r="H27923">
        <v>0</v>
      </c>
      <c r="I27923">
        <v>0</v>
      </c>
      <c r="J27923">
        <v>0</v>
      </c>
      <c r="K27923" t="s">
        <v>107027</v>
      </c>
    </row>
    <row r="27924" spans="1:11" x14ac:dyDescent="0.3">
      <c r="A27924" t="s">
        <v>107028</v>
      </c>
      <c r="B27924" t="s">
        <v>107029</v>
      </c>
      <c r="C27924" t="s">
        <v>558</v>
      </c>
      <c r="D27924" t="s">
        <v>107030</v>
      </c>
      <c r="E27924" t="s">
        <v>2102</v>
      </c>
      <c r="F27924" t="s">
        <v>13924</v>
      </c>
      <c r="G27924" t="s">
        <v>42</v>
      </c>
      <c r="H27924">
        <v>0</v>
      </c>
      <c r="I27924">
        <v>0</v>
      </c>
      <c r="J27924">
        <v>0</v>
      </c>
      <c r="K27924" t="s">
        <v>107031</v>
      </c>
    </row>
    <row r="27925" spans="1:11" x14ac:dyDescent="0.3">
      <c r="A27925" t="s">
        <v>107032</v>
      </c>
      <c r="B27925" t="s">
        <v>107033</v>
      </c>
      <c r="C27925" t="s">
        <v>558</v>
      </c>
      <c r="D27925" t="s">
        <v>107034</v>
      </c>
      <c r="E27925" t="s">
        <v>2102</v>
      </c>
      <c r="F27925" t="s">
        <v>20825</v>
      </c>
      <c r="G27925" t="s">
        <v>42</v>
      </c>
      <c r="H27925">
        <v>0</v>
      </c>
      <c r="I27925">
        <v>0</v>
      </c>
      <c r="J27925">
        <v>0</v>
      </c>
      <c r="K27925" t="s">
        <v>107035</v>
      </c>
    </row>
    <row r="27926" spans="1:11" x14ac:dyDescent="0.3">
      <c r="A27926" t="s">
        <v>107036</v>
      </c>
      <c r="B27926" t="s">
        <v>107037</v>
      </c>
      <c r="C27926" t="s">
        <v>13</v>
      </c>
      <c r="D27926" t="s">
        <v>107038</v>
      </c>
      <c r="E27926" t="s">
        <v>104779</v>
      </c>
      <c r="F27926" t="s">
        <v>41</v>
      </c>
      <c r="G27926" t="s">
        <v>42</v>
      </c>
      <c r="H27926">
        <v>0</v>
      </c>
      <c r="I27926">
        <v>0</v>
      </c>
      <c r="J27926">
        <v>0</v>
      </c>
      <c r="K27926" t="s">
        <v>107039</v>
      </c>
    </row>
    <row r="27927" spans="1:11" x14ac:dyDescent="0.3">
      <c r="A27927" t="s">
        <v>107040</v>
      </c>
      <c r="B27927" t="s">
        <v>107041</v>
      </c>
      <c r="C27927" t="s">
        <v>13</v>
      </c>
      <c r="D27927" t="s">
        <v>107042</v>
      </c>
      <c r="E27927" t="s">
        <v>104779</v>
      </c>
      <c r="F27927" t="s">
        <v>41</v>
      </c>
      <c r="G27927" t="s">
        <v>42</v>
      </c>
      <c r="H27927">
        <v>0</v>
      </c>
      <c r="I27927">
        <v>0</v>
      </c>
      <c r="J27927">
        <v>0</v>
      </c>
      <c r="K27927" t="s">
        <v>107043</v>
      </c>
    </row>
    <row r="27928" spans="1:11" x14ac:dyDescent="0.3">
      <c r="A27928" t="s">
        <v>107044</v>
      </c>
      <c r="B27928" t="s">
        <v>107045</v>
      </c>
      <c r="C27928" t="s">
        <v>558</v>
      </c>
      <c r="D27928" t="s">
        <v>107046</v>
      </c>
      <c r="E27928" t="s">
        <v>2102</v>
      </c>
      <c r="F27928" t="s">
        <v>23937</v>
      </c>
      <c r="G27928" t="s">
        <v>42</v>
      </c>
      <c r="H27928">
        <v>0</v>
      </c>
      <c r="I27928">
        <v>0</v>
      </c>
      <c r="J27928">
        <v>0</v>
      </c>
      <c r="K27928" t="s">
        <v>107047</v>
      </c>
    </row>
    <row r="27929" spans="1:11" x14ac:dyDescent="0.3">
      <c r="A27929" t="s">
        <v>107048</v>
      </c>
      <c r="B27929" t="s">
        <v>107049</v>
      </c>
      <c r="C27929" t="s">
        <v>20</v>
      </c>
      <c r="D27929" t="s">
        <v>107050</v>
      </c>
      <c r="E27929" t="s">
        <v>14059</v>
      </c>
      <c r="F27929" t="s">
        <v>11510</v>
      </c>
      <c r="G27929" t="s">
        <v>42</v>
      </c>
      <c r="H27929">
        <v>0</v>
      </c>
      <c r="I27929">
        <v>0</v>
      </c>
      <c r="J27929">
        <v>0</v>
      </c>
      <c r="K27929" t="s">
        <v>107051</v>
      </c>
    </row>
    <row r="27930" spans="1:11" x14ac:dyDescent="0.3">
      <c r="A27930" t="s">
        <v>107052</v>
      </c>
      <c r="B27930" t="s">
        <v>107053</v>
      </c>
      <c r="C27930" t="s">
        <v>558</v>
      </c>
      <c r="D27930" t="s">
        <v>107054</v>
      </c>
      <c r="E27930" t="s">
        <v>981</v>
      </c>
      <c r="F27930" t="s">
        <v>13065</v>
      </c>
      <c r="G27930" t="s">
        <v>42</v>
      </c>
      <c r="H27930">
        <v>0</v>
      </c>
      <c r="I27930">
        <v>0</v>
      </c>
      <c r="J27930">
        <v>0</v>
      </c>
      <c r="K27930" t="s">
        <v>107055</v>
      </c>
    </row>
    <row r="27931" spans="1:11" x14ac:dyDescent="0.3">
      <c r="A27931" t="s">
        <v>107056</v>
      </c>
      <c r="B27931" t="s">
        <v>107057</v>
      </c>
      <c r="C27931" t="s">
        <v>27</v>
      </c>
      <c r="D27931" t="s">
        <v>107058</v>
      </c>
      <c r="E27931" t="s">
        <v>99661</v>
      </c>
      <c r="F27931" t="s">
        <v>16017</v>
      </c>
      <c r="G27931" t="s">
        <v>42</v>
      </c>
      <c r="H27931">
        <v>0</v>
      </c>
      <c r="I27931">
        <v>0</v>
      </c>
      <c r="J27931">
        <v>0</v>
      </c>
      <c r="K27931" t="s">
        <v>107059</v>
      </c>
    </row>
    <row r="27932" spans="1:11" x14ac:dyDescent="0.3">
      <c r="A27932" t="s">
        <v>107060</v>
      </c>
      <c r="C27932" t="s">
        <v>27</v>
      </c>
      <c r="D27932" t="s">
        <v>107061</v>
      </c>
      <c r="E27932" t="s">
        <v>99661</v>
      </c>
      <c r="F27932" t="s">
        <v>2393</v>
      </c>
      <c r="G27932" t="s">
        <v>42</v>
      </c>
      <c r="H27932">
        <v>0</v>
      </c>
      <c r="I27932">
        <v>0</v>
      </c>
      <c r="J27932">
        <v>0</v>
      </c>
      <c r="K27932" t="s">
        <v>107062</v>
      </c>
    </row>
    <row r="27933" spans="1:11" x14ac:dyDescent="0.3">
      <c r="A27933" t="s">
        <v>107063</v>
      </c>
      <c r="C27933" t="s">
        <v>558</v>
      </c>
      <c r="D27933" t="s">
        <v>107064</v>
      </c>
      <c r="E27933" t="s">
        <v>2102</v>
      </c>
      <c r="F27933" t="s">
        <v>41</v>
      </c>
      <c r="G27933" t="s">
        <v>42</v>
      </c>
      <c r="H27933">
        <v>0</v>
      </c>
      <c r="I27933">
        <v>0</v>
      </c>
      <c r="J27933">
        <v>0</v>
      </c>
      <c r="K27933" t="s">
        <v>107065</v>
      </c>
    </row>
    <row r="27934" spans="1:11" x14ac:dyDescent="0.3">
      <c r="A27934" t="s">
        <v>107066</v>
      </c>
      <c r="B27934" t="s">
        <v>107067</v>
      </c>
      <c r="C27934" t="s">
        <v>13</v>
      </c>
      <c r="D27934" t="s">
        <v>107068</v>
      </c>
      <c r="E27934" t="s">
        <v>104779</v>
      </c>
      <c r="F27934" t="s">
        <v>41</v>
      </c>
      <c r="G27934" t="s">
        <v>42</v>
      </c>
      <c r="H27934">
        <v>0</v>
      </c>
      <c r="I27934">
        <v>0</v>
      </c>
      <c r="J27934">
        <v>0</v>
      </c>
      <c r="K27934" t="s">
        <v>107069</v>
      </c>
    </row>
    <row r="27935" spans="1:11" x14ac:dyDescent="0.3">
      <c r="A27935" t="s">
        <v>107070</v>
      </c>
      <c r="B27935" t="s">
        <v>107071</v>
      </c>
      <c r="C27935" t="s">
        <v>558</v>
      </c>
      <c r="D27935" t="s">
        <v>107072</v>
      </c>
      <c r="E27935" t="s">
        <v>2102</v>
      </c>
      <c r="F27935" t="s">
        <v>17901</v>
      </c>
      <c r="G27935" t="s">
        <v>42</v>
      </c>
      <c r="H27935">
        <v>0</v>
      </c>
      <c r="I27935">
        <v>0</v>
      </c>
      <c r="J27935">
        <v>0</v>
      </c>
      <c r="K27935" t="s">
        <v>107073</v>
      </c>
    </row>
    <row r="27936" spans="1:11" x14ac:dyDescent="0.3">
      <c r="A27936" t="s">
        <v>107074</v>
      </c>
      <c r="B27936" t="s">
        <v>107075</v>
      </c>
      <c r="C27936" t="s">
        <v>13</v>
      </c>
      <c r="D27936" t="s">
        <v>107076</v>
      </c>
      <c r="E27936" t="s">
        <v>104779</v>
      </c>
      <c r="F27936" t="s">
        <v>41</v>
      </c>
      <c r="G27936" t="s">
        <v>42</v>
      </c>
      <c r="H27936">
        <v>0</v>
      </c>
      <c r="I27936">
        <v>0</v>
      </c>
      <c r="J27936">
        <v>0</v>
      </c>
      <c r="K27936" t="s">
        <v>107077</v>
      </c>
    </row>
    <row r="27937" spans="1:11" x14ac:dyDescent="0.3">
      <c r="A27937" t="s">
        <v>107078</v>
      </c>
      <c r="B27937" t="s">
        <v>107079</v>
      </c>
      <c r="C27937" t="s">
        <v>558</v>
      </c>
      <c r="D27937" t="s">
        <v>107080</v>
      </c>
      <c r="E27937" t="s">
        <v>1122</v>
      </c>
      <c r="F27937" t="s">
        <v>14447</v>
      </c>
      <c r="G27937" t="s">
        <v>42</v>
      </c>
      <c r="H27937">
        <v>0</v>
      </c>
      <c r="I27937">
        <v>0</v>
      </c>
      <c r="J27937">
        <v>0</v>
      </c>
      <c r="K27937" t="s">
        <v>107081</v>
      </c>
    </row>
    <row r="27938" spans="1:11" x14ac:dyDescent="0.3">
      <c r="A27938" t="s">
        <v>107082</v>
      </c>
      <c r="B27938" t="s">
        <v>107083</v>
      </c>
      <c r="C27938" t="s">
        <v>558</v>
      </c>
      <c r="D27938" t="s">
        <v>107084</v>
      </c>
      <c r="E27938" t="s">
        <v>2102</v>
      </c>
      <c r="F27938" t="s">
        <v>14780</v>
      </c>
      <c r="G27938" t="s">
        <v>42</v>
      </c>
      <c r="H27938">
        <v>0</v>
      </c>
      <c r="I27938">
        <v>0</v>
      </c>
      <c r="J27938">
        <v>0</v>
      </c>
      <c r="K27938" t="s">
        <v>107085</v>
      </c>
    </row>
    <row r="27939" spans="1:11" x14ac:dyDescent="0.3">
      <c r="A27939" t="s">
        <v>107086</v>
      </c>
      <c r="B27939" t="s">
        <v>107087</v>
      </c>
      <c r="C27939" t="s">
        <v>27</v>
      </c>
      <c r="D27939" t="s">
        <v>107088</v>
      </c>
      <c r="E27939" t="s">
        <v>99661</v>
      </c>
      <c r="F27939" t="s">
        <v>16</v>
      </c>
      <c r="G27939" t="s">
        <v>6576</v>
      </c>
      <c r="H27939">
        <v>0</v>
      </c>
      <c r="I27939">
        <v>0</v>
      </c>
      <c r="J27939">
        <v>0</v>
      </c>
      <c r="K27939" t="s">
        <v>107089</v>
      </c>
    </row>
    <row r="27940" spans="1:11" x14ac:dyDescent="0.3">
      <c r="A27940" t="s">
        <v>107090</v>
      </c>
      <c r="B27940" t="s">
        <v>107091</v>
      </c>
      <c r="C27940" t="s">
        <v>27</v>
      </c>
      <c r="D27940" t="s">
        <v>107092</v>
      </c>
      <c r="E27940" t="s">
        <v>99661</v>
      </c>
      <c r="F27940" t="s">
        <v>16</v>
      </c>
      <c r="G27940" t="s">
        <v>7763</v>
      </c>
      <c r="H27940">
        <v>0</v>
      </c>
      <c r="I27940">
        <v>0</v>
      </c>
      <c r="J27940">
        <v>0</v>
      </c>
      <c r="K27940" t="s">
        <v>107093</v>
      </c>
    </row>
    <row r="27941" spans="1:11" x14ac:dyDescent="0.3">
      <c r="A27941" t="s">
        <v>107094</v>
      </c>
      <c r="B27941" t="s">
        <v>107095</v>
      </c>
      <c r="C27941" t="s">
        <v>27</v>
      </c>
      <c r="D27941" t="s">
        <v>107096</v>
      </c>
      <c r="E27941" t="s">
        <v>29</v>
      </c>
      <c r="F27941" t="s">
        <v>41</v>
      </c>
      <c r="G27941" t="s">
        <v>42</v>
      </c>
      <c r="H27941">
        <v>0</v>
      </c>
      <c r="I27941">
        <v>0</v>
      </c>
      <c r="J27941">
        <v>0</v>
      </c>
      <c r="K27941" t="s">
        <v>107097</v>
      </c>
    </row>
    <row r="27942" spans="1:11" x14ac:dyDescent="0.3">
      <c r="A27942" t="s">
        <v>107098</v>
      </c>
      <c r="B27942" t="s">
        <v>107099</v>
      </c>
      <c r="C27942" t="s">
        <v>13</v>
      </c>
      <c r="D27942" t="s">
        <v>107100</v>
      </c>
      <c r="E27942" t="s">
        <v>104779</v>
      </c>
      <c r="F27942" t="s">
        <v>41</v>
      </c>
      <c r="G27942" t="s">
        <v>42</v>
      </c>
      <c r="H27942">
        <v>0</v>
      </c>
      <c r="I27942">
        <v>0</v>
      </c>
      <c r="J27942">
        <v>0</v>
      </c>
      <c r="K27942" t="s">
        <v>107101</v>
      </c>
    </row>
    <row r="27943" spans="1:11" x14ac:dyDescent="0.3">
      <c r="A27943" t="s">
        <v>107102</v>
      </c>
      <c r="B27943" t="s">
        <v>107103</v>
      </c>
      <c r="C27943" t="s">
        <v>558</v>
      </c>
      <c r="D27943" t="s">
        <v>107104</v>
      </c>
      <c r="E27943" t="s">
        <v>754</v>
      </c>
      <c r="F27943" t="s">
        <v>15863</v>
      </c>
      <c r="G27943" t="s">
        <v>42</v>
      </c>
      <c r="H27943">
        <v>0</v>
      </c>
      <c r="I27943">
        <v>0</v>
      </c>
      <c r="J27943">
        <v>0</v>
      </c>
      <c r="K27943" t="s">
        <v>107105</v>
      </c>
    </row>
    <row r="27944" spans="1:11" x14ac:dyDescent="0.3">
      <c r="A27944" t="s">
        <v>107106</v>
      </c>
      <c r="B27944" t="s">
        <v>107107</v>
      </c>
      <c r="C27944" t="s">
        <v>27</v>
      </c>
      <c r="D27944" t="s">
        <v>107108</v>
      </c>
      <c r="E27944" t="s">
        <v>99661</v>
      </c>
      <c r="F27944" t="s">
        <v>4619</v>
      </c>
      <c r="G27944" t="s">
        <v>42</v>
      </c>
      <c r="H27944">
        <v>0</v>
      </c>
      <c r="I27944">
        <v>0</v>
      </c>
      <c r="J27944">
        <v>0</v>
      </c>
      <c r="K27944" t="s">
        <v>107109</v>
      </c>
    </row>
    <row r="27945" spans="1:11" x14ac:dyDescent="0.3">
      <c r="A27945" t="s">
        <v>107110</v>
      </c>
      <c r="B27945" t="s">
        <v>107111</v>
      </c>
      <c r="C27945" t="s">
        <v>27</v>
      </c>
      <c r="D27945" t="s">
        <v>107112</v>
      </c>
      <c r="E27945" t="s">
        <v>99661</v>
      </c>
      <c r="F27945" t="s">
        <v>1674</v>
      </c>
      <c r="G27945" t="s">
        <v>42</v>
      </c>
      <c r="H27945">
        <v>0</v>
      </c>
      <c r="I27945">
        <v>0</v>
      </c>
      <c r="J27945">
        <v>0</v>
      </c>
      <c r="K27945" t="s">
        <v>107113</v>
      </c>
    </row>
    <row r="27946" spans="1:11" x14ac:dyDescent="0.3">
      <c r="A27946" t="s">
        <v>107114</v>
      </c>
      <c r="B27946" t="s">
        <v>107115</v>
      </c>
      <c r="C27946" t="s">
        <v>27</v>
      </c>
      <c r="D27946" t="s">
        <v>107116</v>
      </c>
      <c r="E27946" t="s">
        <v>99661</v>
      </c>
      <c r="F27946" t="s">
        <v>1906</v>
      </c>
      <c r="G27946" t="s">
        <v>42</v>
      </c>
      <c r="H27946">
        <v>0</v>
      </c>
      <c r="I27946">
        <v>0</v>
      </c>
      <c r="J27946">
        <v>0</v>
      </c>
      <c r="K27946" t="s">
        <v>107117</v>
      </c>
    </row>
    <row r="27947" spans="1:11" x14ac:dyDescent="0.3">
      <c r="A27947" t="s">
        <v>107118</v>
      </c>
      <c r="B27947" t="s">
        <v>107119</v>
      </c>
      <c r="C27947" t="s">
        <v>27</v>
      </c>
      <c r="D27947" t="s">
        <v>107120</v>
      </c>
      <c r="E27947" t="s">
        <v>99661</v>
      </c>
      <c r="F27947" t="s">
        <v>1067</v>
      </c>
      <c r="G27947" t="s">
        <v>42</v>
      </c>
      <c r="H27947">
        <v>0</v>
      </c>
      <c r="I27947">
        <v>0</v>
      </c>
      <c r="J27947">
        <v>0</v>
      </c>
      <c r="K27947" t="s">
        <v>107121</v>
      </c>
    </row>
    <row r="27948" spans="1:11" x14ac:dyDescent="0.3">
      <c r="A27948" t="s">
        <v>107122</v>
      </c>
      <c r="B27948" t="s">
        <v>107123</v>
      </c>
      <c r="C27948" t="s">
        <v>27</v>
      </c>
      <c r="D27948" t="s">
        <v>107124</v>
      </c>
      <c r="E27948" t="s">
        <v>99661</v>
      </c>
      <c r="F27948" t="s">
        <v>2770</v>
      </c>
      <c r="G27948" t="s">
        <v>42</v>
      </c>
      <c r="H27948">
        <v>0</v>
      </c>
      <c r="I27948">
        <v>0</v>
      </c>
      <c r="J27948">
        <v>0</v>
      </c>
      <c r="K27948" t="s">
        <v>107125</v>
      </c>
    </row>
    <row r="27949" spans="1:11" x14ac:dyDescent="0.3">
      <c r="A27949" t="s">
        <v>107126</v>
      </c>
      <c r="B27949" t="s">
        <v>107127</v>
      </c>
      <c r="C27949" t="s">
        <v>27</v>
      </c>
      <c r="D27949" t="s">
        <v>107128</v>
      </c>
      <c r="E27949" t="s">
        <v>99661</v>
      </c>
      <c r="F27949" t="s">
        <v>15739</v>
      </c>
      <c r="G27949" t="s">
        <v>42</v>
      </c>
      <c r="H27949">
        <v>0</v>
      </c>
      <c r="I27949">
        <v>0</v>
      </c>
      <c r="J27949">
        <v>0</v>
      </c>
      <c r="K27949" t="s">
        <v>107129</v>
      </c>
    </row>
    <row r="27950" spans="1:11" x14ac:dyDescent="0.3">
      <c r="A27950" t="s">
        <v>107130</v>
      </c>
      <c r="B27950" t="s">
        <v>107131</v>
      </c>
      <c r="C27950" t="s">
        <v>27</v>
      </c>
      <c r="D27950" t="s">
        <v>107132</v>
      </c>
      <c r="E27950" t="s">
        <v>99661</v>
      </c>
      <c r="F27950" t="s">
        <v>7799</v>
      </c>
      <c r="G27950" t="s">
        <v>42</v>
      </c>
      <c r="H27950">
        <v>0</v>
      </c>
      <c r="I27950">
        <v>0</v>
      </c>
      <c r="J27950">
        <v>0</v>
      </c>
      <c r="K27950" t="s">
        <v>107133</v>
      </c>
    </row>
    <row r="27951" spans="1:11" x14ac:dyDescent="0.3">
      <c r="A27951" t="s">
        <v>107134</v>
      </c>
      <c r="C27951" t="s">
        <v>147</v>
      </c>
      <c r="D27951" t="s">
        <v>107135</v>
      </c>
      <c r="E27951" t="s">
        <v>183</v>
      </c>
      <c r="F27951" t="s">
        <v>14759</v>
      </c>
      <c r="G27951" t="s">
        <v>42</v>
      </c>
      <c r="H27951">
        <v>0</v>
      </c>
      <c r="I27951">
        <v>0</v>
      </c>
      <c r="J27951">
        <v>0</v>
      </c>
      <c r="K27951" t="s">
        <v>107136</v>
      </c>
    </row>
    <row r="27952" spans="1:11" x14ac:dyDescent="0.3">
      <c r="A27952" t="s">
        <v>107137</v>
      </c>
      <c r="B27952" t="s">
        <v>107138</v>
      </c>
      <c r="C27952" t="s">
        <v>13</v>
      </c>
      <c r="D27952" t="s">
        <v>107139</v>
      </c>
      <c r="E27952" t="s">
        <v>104779</v>
      </c>
      <c r="F27952" t="s">
        <v>41</v>
      </c>
      <c r="G27952" t="s">
        <v>42</v>
      </c>
      <c r="H27952">
        <v>0</v>
      </c>
      <c r="I27952">
        <v>0</v>
      </c>
      <c r="J27952">
        <v>0</v>
      </c>
      <c r="K27952" t="s">
        <v>107140</v>
      </c>
    </row>
    <row r="27953" spans="1:11" x14ac:dyDescent="0.3">
      <c r="A27953" t="s">
        <v>107141</v>
      </c>
      <c r="B27953" t="s">
        <v>107142</v>
      </c>
      <c r="C27953" t="s">
        <v>466</v>
      </c>
      <c r="D27953" t="s">
        <v>107143</v>
      </c>
      <c r="E27953" t="s">
        <v>98383</v>
      </c>
      <c r="F27953" t="s">
        <v>16</v>
      </c>
      <c r="G27953" t="s">
        <v>27243</v>
      </c>
      <c r="H27953">
        <v>0</v>
      </c>
      <c r="I27953">
        <v>0</v>
      </c>
      <c r="J27953">
        <v>0</v>
      </c>
      <c r="K27953" t="s">
        <v>107144</v>
      </c>
    </row>
    <row r="27954" spans="1:11" x14ac:dyDescent="0.3">
      <c r="A27954" t="s">
        <v>107145</v>
      </c>
      <c r="B27954" t="s">
        <v>107146</v>
      </c>
      <c r="C27954" t="s">
        <v>27</v>
      </c>
      <c r="D27954" t="s">
        <v>107147</v>
      </c>
      <c r="E27954" t="s">
        <v>99661</v>
      </c>
      <c r="F27954" t="s">
        <v>4643</v>
      </c>
      <c r="G27954" t="s">
        <v>42</v>
      </c>
      <c r="H27954">
        <v>0</v>
      </c>
      <c r="I27954">
        <v>0</v>
      </c>
      <c r="J27954">
        <v>0</v>
      </c>
      <c r="K27954" t="s">
        <v>107148</v>
      </c>
    </row>
    <row r="27955" spans="1:11" x14ac:dyDescent="0.3">
      <c r="A27955" t="s">
        <v>107149</v>
      </c>
      <c r="B27955" t="s">
        <v>107150</v>
      </c>
      <c r="C27955" t="s">
        <v>27</v>
      </c>
      <c r="D27955" t="s">
        <v>107151</v>
      </c>
      <c r="E27955" t="s">
        <v>99661</v>
      </c>
      <c r="F27955" t="s">
        <v>16</v>
      </c>
      <c r="G27955" t="s">
        <v>5615</v>
      </c>
      <c r="H27955">
        <v>0</v>
      </c>
      <c r="I27955">
        <v>0</v>
      </c>
      <c r="J27955">
        <v>0</v>
      </c>
      <c r="K27955" t="s">
        <v>107152</v>
      </c>
    </row>
    <row r="27956" spans="1:11" x14ac:dyDescent="0.3">
      <c r="A27956" t="s">
        <v>107153</v>
      </c>
      <c r="B27956" t="s">
        <v>107154</v>
      </c>
      <c r="C27956" t="s">
        <v>466</v>
      </c>
      <c r="D27956" t="s">
        <v>107155</v>
      </c>
      <c r="E27956" t="s">
        <v>98383</v>
      </c>
      <c r="F27956" t="s">
        <v>16</v>
      </c>
      <c r="G27956" t="s">
        <v>19401</v>
      </c>
      <c r="H27956">
        <v>0</v>
      </c>
      <c r="I27956">
        <v>0</v>
      </c>
      <c r="J27956">
        <v>0</v>
      </c>
      <c r="K27956" t="s">
        <v>107156</v>
      </c>
    </row>
    <row r="27957" spans="1:11" x14ac:dyDescent="0.3">
      <c r="A27957" t="s">
        <v>107157</v>
      </c>
      <c r="B27957" t="s">
        <v>107158</v>
      </c>
      <c r="C27957" t="s">
        <v>466</v>
      </c>
      <c r="D27957" t="s">
        <v>107159</v>
      </c>
      <c r="E27957" t="s">
        <v>98383</v>
      </c>
      <c r="F27957" t="s">
        <v>16</v>
      </c>
      <c r="G27957" t="s">
        <v>50545</v>
      </c>
      <c r="H27957">
        <v>0</v>
      </c>
      <c r="I27957">
        <v>0</v>
      </c>
      <c r="J27957">
        <v>0</v>
      </c>
      <c r="K27957" t="s">
        <v>107160</v>
      </c>
    </row>
    <row r="27958" spans="1:11" x14ac:dyDescent="0.3">
      <c r="A27958" t="s">
        <v>107161</v>
      </c>
      <c r="B27958" t="s">
        <v>107162</v>
      </c>
      <c r="C27958" t="s">
        <v>27</v>
      </c>
      <c r="D27958" t="s">
        <v>107163</v>
      </c>
      <c r="E27958" t="s">
        <v>99661</v>
      </c>
      <c r="F27958" t="s">
        <v>16</v>
      </c>
      <c r="G27958" t="s">
        <v>2211</v>
      </c>
      <c r="H27958">
        <v>0</v>
      </c>
      <c r="I27958">
        <v>0</v>
      </c>
      <c r="J27958">
        <v>0</v>
      </c>
      <c r="K27958" t="s">
        <v>107164</v>
      </c>
    </row>
    <row r="27959" spans="1:11" x14ac:dyDescent="0.3">
      <c r="A27959" t="s">
        <v>107165</v>
      </c>
      <c r="B27959" t="s">
        <v>107166</v>
      </c>
      <c r="C27959" t="s">
        <v>558</v>
      </c>
      <c r="D27959" t="s">
        <v>107167</v>
      </c>
      <c r="E27959" t="s">
        <v>754</v>
      </c>
      <c r="F27959" t="s">
        <v>62948</v>
      </c>
      <c r="G27959" t="s">
        <v>42</v>
      </c>
      <c r="H27959">
        <v>0</v>
      </c>
      <c r="I27959">
        <v>0</v>
      </c>
      <c r="J27959">
        <v>0</v>
      </c>
      <c r="K27959" t="s">
        <v>107168</v>
      </c>
    </row>
    <row r="27960" spans="1:11" x14ac:dyDescent="0.3">
      <c r="A27960" t="s">
        <v>107169</v>
      </c>
      <c r="B27960" t="s">
        <v>107170</v>
      </c>
      <c r="C27960" t="s">
        <v>466</v>
      </c>
      <c r="D27960" t="s">
        <v>107171</v>
      </c>
      <c r="E27960" t="s">
        <v>98383</v>
      </c>
      <c r="F27960" t="s">
        <v>16</v>
      </c>
      <c r="G27960" t="s">
        <v>2026</v>
      </c>
      <c r="H27960">
        <v>0</v>
      </c>
      <c r="I27960">
        <v>0</v>
      </c>
      <c r="J27960">
        <v>0</v>
      </c>
      <c r="K27960" t="s">
        <v>107172</v>
      </c>
    </row>
    <row r="27961" spans="1:11" x14ac:dyDescent="0.3">
      <c r="A27961" t="s">
        <v>107173</v>
      </c>
      <c r="B27961" t="s">
        <v>107174</v>
      </c>
      <c r="C27961" t="s">
        <v>27</v>
      </c>
      <c r="D27961" t="s">
        <v>107175</v>
      </c>
      <c r="E27961" t="s">
        <v>99661</v>
      </c>
      <c r="F27961" t="s">
        <v>1135</v>
      </c>
      <c r="G27961" t="s">
        <v>822</v>
      </c>
      <c r="H27961">
        <v>0</v>
      </c>
      <c r="I27961">
        <v>0</v>
      </c>
      <c r="J27961">
        <v>0</v>
      </c>
      <c r="K27961" t="s">
        <v>107176</v>
      </c>
    </row>
    <row r="27962" spans="1:11" x14ac:dyDescent="0.3">
      <c r="A27962" t="s">
        <v>107177</v>
      </c>
      <c r="C27962" t="s">
        <v>27</v>
      </c>
      <c r="D27962" t="s">
        <v>107178</v>
      </c>
      <c r="E27962" t="s">
        <v>99661</v>
      </c>
      <c r="F27962" t="s">
        <v>1067</v>
      </c>
      <c r="G27962" t="s">
        <v>42</v>
      </c>
      <c r="H27962">
        <v>0</v>
      </c>
      <c r="I27962">
        <v>0</v>
      </c>
      <c r="J27962">
        <v>0</v>
      </c>
      <c r="K27962" t="s">
        <v>107179</v>
      </c>
    </row>
    <row r="27963" spans="1:11" x14ac:dyDescent="0.3">
      <c r="A27963" t="s">
        <v>107180</v>
      </c>
      <c r="B27963" t="s">
        <v>107181</v>
      </c>
      <c r="C27963" t="s">
        <v>27</v>
      </c>
      <c r="D27963" t="s">
        <v>107182</v>
      </c>
      <c r="E27963" t="s">
        <v>99661</v>
      </c>
      <c r="F27963" t="s">
        <v>2361</v>
      </c>
      <c r="G27963" t="s">
        <v>42</v>
      </c>
      <c r="H27963">
        <v>0</v>
      </c>
      <c r="I27963">
        <v>0</v>
      </c>
      <c r="J27963">
        <v>0</v>
      </c>
      <c r="K27963" t="s">
        <v>107183</v>
      </c>
    </row>
    <row r="27964" spans="1:11" x14ac:dyDescent="0.3">
      <c r="A27964" t="s">
        <v>107184</v>
      </c>
      <c r="B27964" t="s">
        <v>107185</v>
      </c>
      <c r="C27964" t="s">
        <v>27</v>
      </c>
      <c r="D27964" t="s">
        <v>107186</v>
      </c>
      <c r="E27964" t="s">
        <v>99661</v>
      </c>
      <c r="F27964" t="s">
        <v>22372</v>
      </c>
      <c r="G27964" t="s">
        <v>42</v>
      </c>
      <c r="H27964">
        <v>0</v>
      </c>
      <c r="I27964">
        <v>0</v>
      </c>
      <c r="J27964">
        <v>0</v>
      </c>
      <c r="K27964" t="s">
        <v>107187</v>
      </c>
    </row>
    <row r="27965" spans="1:11" x14ac:dyDescent="0.3">
      <c r="A27965" t="s">
        <v>107188</v>
      </c>
      <c r="B27965" t="s">
        <v>107189</v>
      </c>
      <c r="C27965" t="s">
        <v>27</v>
      </c>
      <c r="D27965" t="s">
        <v>107190</v>
      </c>
      <c r="E27965" t="s">
        <v>99661</v>
      </c>
      <c r="F27965" t="s">
        <v>840</v>
      </c>
      <c r="G27965" t="s">
        <v>42</v>
      </c>
      <c r="H27965">
        <v>0</v>
      </c>
      <c r="I27965">
        <v>0</v>
      </c>
      <c r="J27965">
        <v>0</v>
      </c>
      <c r="K27965" t="s">
        <v>107191</v>
      </c>
    </row>
    <row r="27966" spans="1:11" x14ac:dyDescent="0.3">
      <c r="A27966" t="s">
        <v>107192</v>
      </c>
      <c r="B27966" t="s">
        <v>107193</v>
      </c>
      <c r="C27966" t="s">
        <v>27</v>
      </c>
      <c r="D27966" t="s">
        <v>107194</v>
      </c>
      <c r="E27966" t="s">
        <v>99661</v>
      </c>
      <c r="F27966" t="s">
        <v>57692</v>
      </c>
      <c r="G27966" t="s">
        <v>20664</v>
      </c>
      <c r="H27966">
        <v>0</v>
      </c>
      <c r="I27966">
        <v>0</v>
      </c>
      <c r="J27966">
        <v>0</v>
      </c>
      <c r="K27966" t="s">
        <v>107195</v>
      </c>
    </row>
    <row r="27967" spans="1:11" x14ac:dyDescent="0.3">
      <c r="A27967" t="s">
        <v>107196</v>
      </c>
      <c r="B27967" t="s">
        <v>18396</v>
      </c>
      <c r="C27967" t="s">
        <v>27</v>
      </c>
      <c r="D27967" t="s">
        <v>107197</v>
      </c>
      <c r="E27967" t="s">
        <v>99661</v>
      </c>
      <c r="F27967" t="s">
        <v>16</v>
      </c>
      <c r="G27967" t="s">
        <v>19180</v>
      </c>
      <c r="H27967">
        <v>0</v>
      </c>
      <c r="I27967">
        <v>0</v>
      </c>
      <c r="J27967">
        <v>0</v>
      </c>
      <c r="K27967" t="s">
        <v>107198</v>
      </c>
    </row>
    <row r="27968" spans="1:11" x14ac:dyDescent="0.3">
      <c r="A27968" t="s">
        <v>107199</v>
      </c>
      <c r="B27968" t="s">
        <v>107200</v>
      </c>
      <c r="C27968" t="s">
        <v>27</v>
      </c>
      <c r="D27968" t="s">
        <v>107201</v>
      </c>
      <c r="E27968" t="s">
        <v>99661</v>
      </c>
      <c r="F27968" t="s">
        <v>107202</v>
      </c>
      <c r="G27968" t="s">
        <v>42</v>
      </c>
      <c r="H27968">
        <v>0</v>
      </c>
      <c r="I27968">
        <v>0</v>
      </c>
      <c r="J27968">
        <v>0</v>
      </c>
      <c r="K27968" t="s">
        <v>107203</v>
      </c>
    </row>
    <row r="27969" spans="1:11" x14ac:dyDescent="0.3">
      <c r="A27969" t="s">
        <v>107204</v>
      </c>
      <c r="B27969" t="s">
        <v>107205</v>
      </c>
      <c r="C27969" t="s">
        <v>27</v>
      </c>
      <c r="D27969" t="s">
        <v>107206</v>
      </c>
      <c r="E27969" t="s">
        <v>99661</v>
      </c>
      <c r="F27969" t="s">
        <v>1845</v>
      </c>
      <c r="G27969" t="s">
        <v>4856</v>
      </c>
      <c r="H27969">
        <v>0</v>
      </c>
      <c r="I27969">
        <v>0</v>
      </c>
      <c r="J27969">
        <v>0</v>
      </c>
      <c r="K27969" t="s">
        <v>107207</v>
      </c>
    </row>
    <row r="27970" spans="1:11" x14ac:dyDescent="0.3">
      <c r="A27970" t="s">
        <v>107208</v>
      </c>
      <c r="B27970" t="s">
        <v>107209</v>
      </c>
      <c r="C27970" t="s">
        <v>27</v>
      </c>
      <c r="D27970" t="s">
        <v>107210</v>
      </c>
      <c r="E27970" t="s">
        <v>29</v>
      </c>
      <c r="F27970" t="s">
        <v>41</v>
      </c>
      <c r="G27970" t="s">
        <v>42</v>
      </c>
      <c r="H27970">
        <v>0</v>
      </c>
      <c r="I27970">
        <v>0</v>
      </c>
      <c r="J27970">
        <v>0</v>
      </c>
      <c r="K27970" t="s">
        <v>107211</v>
      </c>
    </row>
    <row r="27971" spans="1:11" x14ac:dyDescent="0.3">
      <c r="A27971" t="s">
        <v>107212</v>
      </c>
      <c r="B27971" t="s">
        <v>107213</v>
      </c>
      <c r="C27971" t="s">
        <v>27</v>
      </c>
      <c r="D27971" t="s">
        <v>107214</v>
      </c>
      <c r="E27971" t="s">
        <v>99661</v>
      </c>
      <c r="F27971" t="s">
        <v>17304</v>
      </c>
      <c r="G27971" t="s">
        <v>42</v>
      </c>
      <c r="H27971">
        <v>0</v>
      </c>
      <c r="I27971">
        <v>0</v>
      </c>
      <c r="J27971">
        <v>0</v>
      </c>
      <c r="K27971" t="s">
        <v>107215</v>
      </c>
    </row>
    <row r="27972" spans="1:11" x14ac:dyDescent="0.3">
      <c r="A27972" t="s">
        <v>107216</v>
      </c>
      <c r="B27972" t="s">
        <v>107217</v>
      </c>
      <c r="C27972" t="s">
        <v>147</v>
      </c>
      <c r="D27972" t="s">
        <v>107218</v>
      </c>
      <c r="E27972" t="s">
        <v>183</v>
      </c>
      <c r="F27972" t="s">
        <v>2892</v>
      </c>
      <c r="G27972" t="s">
        <v>42</v>
      </c>
      <c r="H27972">
        <v>0</v>
      </c>
      <c r="I27972">
        <v>0</v>
      </c>
      <c r="J27972">
        <v>0</v>
      </c>
      <c r="K27972" t="s">
        <v>107219</v>
      </c>
    </row>
    <row r="27973" spans="1:11" x14ac:dyDescent="0.3">
      <c r="A27973" t="s">
        <v>107220</v>
      </c>
      <c r="B27973" t="s">
        <v>107221</v>
      </c>
      <c r="C27973" t="s">
        <v>27</v>
      </c>
      <c r="D27973" t="s">
        <v>107222</v>
      </c>
      <c r="E27973" t="s">
        <v>99661</v>
      </c>
      <c r="F27973" t="s">
        <v>2176</v>
      </c>
      <c r="G27973" t="s">
        <v>42</v>
      </c>
      <c r="H27973">
        <v>0</v>
      </c>
      <c r="I27973">
        <v>0</v>
      </c>
      <c r="J27973">
        <v>0</v>
      </c>
      <c r="K27973" t="s">
        <v>107223</v>
      </c>
    </row>
    <row r="27974" spans="1:11" x14ac:dyDescent="0.3">
      <c r="A27974" t="s">
        <v>107224</v>
      </c>
      <c r="B27974" t="s">
        <v>107225</v>
      </c>
      <c r="C27974" t="s">
        <v>558</v>
      </c>
      <c r="D27974" t="s">
        <v>107226</v>
      </c>
      <c r="E27974" t="s">
        <v>754</v>
      </c>
      <c r="F27974" t="s">
        <v>16</v>
      </c>
      <c r="G27974" t="s">
        <v>24270</v>
      </c>
      <c r="H27974">
        <v>0</v>
      </c>
      <c r="I27974">
        <v>0</v>
      </c>
      <c r="J27974">
        <v>0</v>
      </c>
      <c r="K27974" t="s">
        <v>107227</v>
      </c>
    </row>
    <row r="27975" spans="1:11" x14ac:dyDescent="0.3">
      <c r="A27975" t="s">
        <v>107228</v>
      </c>
      <c r="B27975" t="s">
        <v>107229</v>
      </c>
      <c r="C27975" t="s">
        <v>27</v>
      </c>
      <c r="D27975" t="s">
        <v>107230</v>
      </c>
      <c r="E27975" t="s">
        <v>99661</v>
      </c>
      <c r="F27975" t="s">
        <v>16</v>
      </c>
      <c r="G27975" t="s">
        <v>3039</v>
      </c>
      <c r="H27975">
        <v>0</v>
      </c>
      <c r="I27975">
        <v>0</v>
      </c>
      <c r="J27975">
        <v>0</v>
      </c>
      <c r="K27975" t="s">
        <v>107231</v>
      </c>
    </row>
    <row r="27976" spans="1:11" x14ac:dyDescent="0.3">
      <c r="A27976" t="s">
        <v>107232</v>
      </c>
      <c r="B27976" t="s">
        <v>107233</v>
      </c>
      <c r="C27976" t="s">
        <v>27</v>
      </c>
      <c r="D27976" t="s">
        <v>107234</v>
      </c>
      <c r="E27976" t="s">
        <v>99661</v>
      </c>
      <c r="F27976" t="s">
        <v>10848</v>
      </c>
      <c r="G27976" t="s">
        <v>42</v>
      </c>
      <c r="H27976">
        <v>0</v>
      </c>
      <c r="I27976">
        <v>0</v>
      </c>
      <c r="J27976">
        <v>0</v>
      </c>
      <c r="K27976" t="s">
        <v>107235</v>
      </c>
    </row>
    <row r="27977" spans="1:11" x14ac:dyDescent="0.3">
      <c r="A27977" t="s">
        <v>107236</v>
      </c>
      <c r="B27977" t="s">
        <v>107237</v>
      </c>
      <c r="C27977" t="s">
        <v>27</v>
      </c>
      <c r="D27977" t="s">
        <v>107238</v>
      </c>
      <c r="E27977" t="s">
        <v>99661</v>
      </c>
      <c r="F27977" t="s">
        <v>1611</v>
      </c>
      <c r="G27977" t="s">
        <v>42</v>
      </c>
      <c r="H27977">
        <v>0</v>
      </c>
      <c r="I27977">
        <v>0</v>
      </c>
      <c r="J27977">
        <v>0</v>
      </c>
      <c r="K27977" t="s">
        <v>107239</v>
      </c>
    </row>
    <row r="27978" spans="1:11" x14ac:dyDescent="0.3">
      <c r="A27978" t="s">
        <v>107240</v>
      </c>
      <c r="B27978" t="s">
        <v>35097</v>
      </c>
      <c r="C27978" t="s">
        <v>558</v>
      </c>
      <c r="D27978" t="s">
        <v>107241</v>
      </c>
      <c r="E27978" t="s">
        <v>2102</v>
      </c>
      <c r="F27978" t="s">
        <v>16</v>
      </c>
      <c r="G27978" t="s">
        <v>5838</v>
      </c>
      <c r="H27978">
        <v>0</v>
      </c>
      <c r="I27978">
        <v>0</v>
      </c>
      <c r="J27978">
        <v>0</v>
      </c>
      <c r="K27978" t="s">
        <v>107242</v>
      </c>
    </row>
    <row r="27979" spans="1:11" x14ac:dyDescent="0.3">
      <c r="A27979" t="s">
        <v>107243</v>
      </c>
      <c r="B27979" t="s">
        <v>107244</v>
      </c>
      <c r="C27979" t="s">
        <v>558</v>
      </c>
      <c r="D27979" t="s">
        <v>107245</v>
      </c>
      <c r="E27979" t="s">
        <v>2102</v>
      </c>
      <c r="F27979" t="s">
        <v>16</v>
      </c>
      <c r="G27979" t="s">
        <v>24258</v>
      </c>
      <c r="H27979">
        <v>0</v>
      </c>
      <c r="I27979">
        <v>0</v>
      </c>
      <c r="J27979">
        <v>0</v>
      </c>
      <c r="K27979" t="s">
        <v>107246</v>
      </c>
    </row>
    <row r="27980" spans="1:11" x14ac:dyDescent="0.3">
      <c r="A27980" t="s">
        <v>107247</v>
      </c>
      <c r="B27980" t="s">
        <v>107248</v>
      </c>
      <c r="C27980" t="s">
        <v>558</v>
      </c>
      <c r="D27980" t="s">
        <v>107249</v>
      </c>
      <c r="E27980" t="s">
        <v>2102</v>
      </c>
      <c r="F27980" t="s">
        <v>16</v>
      </c>
      <c r="G27980" t="s">
        <v>91</v>
      </c>
      <c r="H27980">
        <v>0</v>
      </c>
      <c r="I27980">
        <v>0</v>
      </c>
      <c r="J27980">
        <v>0</v>
      </c>
      <c r="K27980" t="s">
        <v>107250</v>
      </c>
    </row>
    <row r="27981" spans="1:11" x14ac:dyDescent="0.3">
      <c r="A27981" t="s">
        <v>107251</v>
      </c>
      <c r="B27981" t="s">
        <v>107252</v>
      </c>
      <c r="C27981" t="s">
        <v>558</v>
      </c>
      <c r="D27981" t="s">
        <v>107253</v>
      </c>
      <c r="E27981" t="s">
        <v>754</v>
      </c>
      <c r="F27981" t="s">
        <v>17718</v>
      </c>
      <c r="G27981" t="s">
        <v>42</v>
      </c>
      <c r="H27981">
        <v>0</v>
      </c>
      <c r="I27981">
        <v>0</v>
      </c>
      <c r="J27981">
        <v>0</v>
      </c>
      <c r="K27981" t="s">
        <v>107254</v>
      </c>
    </row>
    <row r="27982" spans="1:11" x14ac:dyDescent="0.3">
      <c r="A27982" t="s">
        <v>107255</v>
      </c>
      <c r="B27982" t="s">
        <v>107256</v>
      </c>
      <c r="C27982" t="s">
        <v>13</v>
      </c>
      <c r="D27982" t="s">
        <v>107257</v>
      </c>
      <c r="E27982" t="s">
        <v>104779</v>
      </c>
      <c r="F27982" t="s">
        <v>41</v>
      </c>
      <c r="G27982" t="s">
        <v>42</v>
      </c>
      <c r="H27982">
        <v>0</v>
      </c>
      <c r="I27982">
        <v>0</v>
      </c>
      <c r="J27982">
        <v>0</v>
      </c>
      <c r="K27982" t="s">
        <v>107258</v>
      </c>
    </row>
    <row r="27983" spans="1:11" x14ac:dyDescent="0.3">
      <c r="A27983" t="s">
        <v>107259</v>
      </c>
      <c r="B27983" t="s">
        <v>107260</v>
      </c>
      <c r="C27983" t="s">
        <v>13</v>
      </c>
      <c r="D27983" t="s">
        <v>107261</v>
      </c>
      <c r="E27983" t="s">
        <v>104779</v>
      </c>
      <c r="F27983" t="s">
        <v>41</v>
      </c>
      <c r="G27983" t="s">
        <v>42</v>
      </c>
      <c r="H27983">
        <v>0</v>
      </c>
      <c r="I27983">
        <v>0</v>
      </c>
      <c r="J27983">
        <v>0</v>
      </c>
      <c r="K27983" t="s">
        <v>107262</v>
      </c>
    </row>
    <row r="27984" spans="1:11" x14ac:dyDescent="0.3">
      <c r="A27984" t="s">
        <v>107263</v>
      </c>
      <c r="B27984" t="s">
        <v>107264</v>
      </c>
      <c r="C27984" t="s">
        <v>558</v>
      </c>
      <c r="D27984" t="s">
        <v>107265</v>
      </c>
      <c r="E27984" t="s">
        <v>2102</v>
      </c>
      <c r="F27984" t="s">
        <v>16</v>
      </c>
      <c r="G27984" t="s">
        <v>59632</v>
      </c>
      <c r="H27984">
        <v>0</v>
      </c>
      <c r="I27984">
        <v>0</v>
      </c>
      <c r="J27984">
        <v>0</v>
      </c>
      <c r="K27984" t="s">
        <v>107266</v>
      </c>
    </row>
    <row r="27985" spans="1:11" x14ac:dyDescent="0.3">
      <c r="A27985" t="s">
        <v>107267</v>
      </c>
      <c r="B27985" t="s">
        <v>107268</v>
      </c>
      <c r="C27985" t="s">
        <v>27</v>
      </c>
      <c r="D27985" t="s">
        <v>107269</v>
      </c>
      <c r="E27985" t="s">
        <v>99661</v>
      </c>
      <c r="F27985" t="s">
        <v>16</v>
      </c>
      <c r="G27985" t="s">
        <v>3163</v>
      </c>
      <c r="H27985">
        <v>0</v>
      </c>
      <c r="I27985">
        <v>0</v>
      </c>
      <c r="J27985">
        <v>0</v>
      </c>
      <c r="K27985" t="s">
        <v>107270</v>
      </c>
    </row>
    <row r="27986" spans="1:11" x14ac:dyDescent="0.3">
      <c r="A27986" t="s">
        <v>107271</v>
      </c>
      <c r="B27986" t="s">
        <v>107272</v>
      </c>
      <c r="C27986" t="s">
        <v>27</v>
      </c>
      <c r="D27986" t="s">
        <v>107273</v>
      </c>
      <c r="E27986" t="s">
        <v>99661</v>
      </c>
      <c r="F27986" t="s">
        <v>870</v>
      </c>
      <c r="G27986" t="s">
        <v>42</v>
      </c>
      <c r="H27986">
        <v>0</v>
      </c>
      <c r="I27986">
        <v>0</v>
      </c>
      <c r="J27986">
        <v>0</v>
      </c>
      <c r="K27986" t="s">
        <v>107274</v>
      </c>
    </row>
    <row r="27987" spans="1:11" x14ac:dyDescent="0.3">
      <c r="A27987" t="s">
        <v>107275</v>
      </c>
      <c r="C27987" t="s">
        <v>27</v>
      </c>
      <c r="D27987" t="s">
        <v>107276</v>
      </c>
      <c r="E27987" t="s">
        <v>99661</v>
      </c>
      <c r="F27987" t="s">
        <v>3129</v>
      </c>
      <c r="G27987" t="s">
        <v>42</v>
      </c>
      <c r="H27987">
        <v>0</v>
      </c>
      <c r="I27987">
        <v>0</v>
      </c>
      <c r="J27987">
        <v>0</v>
      </c>
      <c r="K27987" t="s">
        <v>107277</v>
      </c>
    </row>
    <row r="27988" spans="1:11" x14ac:dyDescent="0.3">
      <c r="A27988" t="s">
        <v>107278</v>
      </c>
      <c r="B27988" t="s">
        <v>107279</v>
      </c>
      <c r="C27988" t="s">
        <v>27</v>
      </c>
      <c r="D27988" t="s">
        <v>107280</v>
      </c>
      <c r="E27988" t="s">
        <v>99661</v>
      </c>
      <c r="F27988" t="s">
        <v>9786</v>
      </c>
      <c r="G27988" t="s">
        <v>42</v>
      </c>
      <c r="H27988">
        <v>0</v>
      </c>
      <c r="I27988">
        <v>0</v>
      </c>
      <c r="J27988">
        <v>0</v>
      </c>
      <c r="K27988" t="s">
        <v>107281</v>
      </c>
    </row>
    <row r="27989" spans="1:11" x14ac:dyDescent="0.3">
      <c r="A27989" t="s">
        <v>107282</v>
      </c>
      <c r="B27989" t="s">
        <v>107283</v>
      </c>
      <c r="C27989" t="s">
        <v>13</v>
      </c>
      <c r="D27989" t="s">
        <v>107284</v>
      </c>
      <c r="E27989" t="s">
        <v>104779</v>
      </c>
      <c r="F27989" t="s">
        <v>41</v>
      </c>
      <c r="G27989" t="s">
        <v>42</v>
      </c>
      <c r="H27989">
        <v>0</v>
      </c>
      <c r="I27989">
        <v>0</v>
      </c>
      <c r="J27989">
        <v>0</v>
      </c>
      <c r="K27989" t="s">
        <v>107285</v>
      </c>
    </row>
    <row r="27990" spans="1:11" x14ac:dyDescent="0.3">
      <c r="A27990" t="s">
        <v>107286</v>
      </c>
      <c r="B27990" t="s">
        <v>107287</v>
      </c>
      <c r="C27990" t="s">
        <v>466</v>
      </c>
      <c r="D27990" t="s">
        <v>107288</v>
      </c>
      <c r="E27990" t="s">
        <v>761</v>
      </c>
      <c r="F27990" t="s">
        <v>16</v>
      </c>
      <c r="G27990" t="s">
        <v>21615</v>
      </c>
      <c r="H27990">
        <v>0</v>
      </c>
      <c r="I27990">
        <v>0</v>
      </c>
      <c r="J27990">
        <v>0</v>
      </c>
      <c r="K27990" t="s">
        <v>107289</v>
      </c>
    </row>
    <row r="27991" spans="1:11" x14ac:dyDescent="0.3">
      <c r="A27991" t="s">
        <v>107290</v>
      </c>
      <c r="B27991" t="s">
        <v>107291</v>
      </c>
      <c r="C27991" t="s">
        <v>27</v>
      </c>
      <c r="D27991" t="s">
        <v>107292</v>
      </c>
      <c r="E27991" t="s">
        <v>99661</v>
      </c>
      <c r="F27991" t="s">
        <v>2116</v>
      </c>
      <c r="G27991" t="s">
        <v>42</v>
      </c>
      <c r="H27991">
        <v>0</v>
      </c>
      <c r="I27991">
        <v>0</v>
      </c>
      <c r="J27991">
        <v>0</v>
      </c>
      <c r="K27991" t="s">
        <v>107293</v>
      </c>
    </row>
    <row r="27992" spans="1:11" x14ac:dyDescent="0.3">
      <c r="A27992" t="s">
        <v>107294</v>
      </c>
      <c r="C27992" t="s">
        <v>27</v>
      </c>
      <c r="D27992" t="s">
        <v>107295</v>
      </c>
      <c r="E27992" t="s">
        <v>99661</v>
      </c>
      <c r="F27992" t="s">
        <v>16</v>
      </c>
      <c r="G27992" t="s">
        <v>5593</v>
      </c>
      <c r="H27992">
        <v>0</v>
      </c>
      <c r="I27992">
        <v>0</v>
      </c>
      <c r="J27992">
        <v>0</v>
      </c>
      <c r="K27992" t="s">
        <v>107296</v>
      </c>
    </row>
    <row r="27993" spans="1:11" x14ac:dyDescent="0.3">
      <c r="A27993" t="s">
        <v>107297</v>
      </c>
      <c r="B27993" t="s">
        <v>107298</v>
      </c>
      <c r="C27993" t="s">
        <v>27</v>
      </c>
      <c r="D27993" t="s">
        <v>107299</v>
      </c>
      <c r="E27993" t="s">
        <v>99661</v>
      </c>
      <c r="F27993" t="s">
        <v>6061</v>
      </c>
      <c r="G27993" t="s">
        <v>42</v>
      </c>
      <c r="H27993">
        <v>0</v>
      </c>
      <c r="I27993">
        <v>0</v>
      </c>
      <c r="J27993">
        <v>0</v>
      </c>
      <c r="K27993" t="s">
        <v>107300</v>
      </c>
    </row>
    <row r="27994" spans="1:11" x14ac:dyDescent="0.3">
      <c r="A27994" t="s">
        <v>107301</v>
      </c>
      <c r="B27994" t="s">
        <v>107302</v>
      </c>
      <c r="C27994" t="s">
        <v>27</v>
      </c>
      <c r="D27994" t="s">
        <v>107303</v>
      </c>
      <c r="E27994" t="s">
        <v>99661</v>
      </c>
      <c r="F27994" t="s">
        <v>4497</v>
      </c>
      <c r="G27994" t="s">
        <v>42</v>
      </c>
      <c r="H27994">
        <v>0</v>
      </c>
      <c r="I27994">
        <v>0</v>
      </c>
      <c r="J27994">
        <v>0</v>
      </c>
      <c r="K27994" t="s">
        <v>107304</v>
      </c>
    </row>
    <row r="27995" spans="1:11" x14ac:dyDescent="0.3">
      <c r="A27995" t="s">
        <v>107305</v>
      </c>
      <c r="B27995" t="s">
        <v>107306</v>
      </c>
      <c r="C27995" t="s">
        <v>27</v>
      </c>
      <c r="D27995" t="s">
        <v>107307</v>
      </c>
      <c r="E27995" t="s">
        <v>99661</v>
      </c>
      <c r="F27995" t="s">
        <v>6717</v>
      </c>
      <c r="G27995" t="s">
        <v>42</v>
      </c>
      <c r="H27995">
        <v>0</v>
      </c>
      <c r="I27995">
        <v>0</v>
      </c>
      <c r="J27995">
        <v>0</v>
      </c>
      <c r="K27995" t="s">
        <v>107308</v>
      </c>
    </row>
    <row r="27996" spans="1:11" x14ac:dyDescent="0.3">
      <c r="A27996" t="s">
        <v>107309</v>
      </c>
      <c r="B27996" t="s">
        <v>107310</v>
      </c>
      <c r="C27996" t="s">
        <v>27</v>
      </c>
      <c r="D27996" t="s">
        <v>107311</v>
      </c>
      <c r="E27996" t="s">
        <v>99661</v>
      </c>
      <c r="F27996" t="s">
        <v>13789</v>
      </c>
      <c r="G27996" t="s">
        <v>42</v>
      </c>
      <c r="H27996">
        <v>0</v>
      </c>
      <c r="I27996">
        <v>0</v>
      </c>
      <c r="J27996">
        <v>0</v>
      </c>
      <c r="K27996" t="s">
        <v>107312</v>
      </c>
    </row>
    <row r="27997" spans="1:11" x14ac:dyDescent="0.3">
      <c r="A27997" t="s">
        <v>107313</v>
      </c>
      <c r="B27997" t="s">
        <v>107314</v>
      </c>
      <c r="C27997" t="s">
        <v>27</v>
      </c>
      <c r="D27997" t="s">
        <v>107315</v>
      </c>
      <c r="E27997" t="s">
        <v>99661</v>
      </c>
      <c r="F27997" t="s">
        <v>6717</v>
      </c>
      <c r="G27997" t="s">
        <v>42</v>
      </c>
      <c r="H27997">
        <v>0</v>
      </c>
      <c r="I27997">
        <v>0</v>
      </c>
      <c r="J27997">
        <v>0</v>
      </c>
      <c r="K27997" t="s">
        <v>107316</v>
      </c>
    </row>
    <row r="27998" spans="1:11" x14ac:dyDescent="0.3">
      <c r="A27998" t="s">
        <v>107317</v>
      </c>
      <c r="B27998" t="s">
        <v>107318</v>
      </c>
      <c r="C27998" t="s">
        <v>27</v>
      </c>
      <c r="E27998" t="s">
        <v>99661</v>
      </c>
      <c r="F27998" t="s">
        <v>10848</v>
      </c>
      <c r="G27998" t="s">
        <v>42</v>
      </c>
      <c r="H27998">
        <v>0</v>
      </c>
      <c r="I27998">
        <v>0</v>
      </c>
      <c r="J27998">
        <v>0</v>
      </c>
      <c r="K27998" t="s">
        <v>107319</v>
      </c>
    </row>
    <row r="27999" spans="1:11" x14ac:dyDescent="0.3">
      <c r="A27999" t="s">
        <v>107320</v>
      </c>
      <c r="B27999" t="s">
        <v>59912</v>
      </c>
      <c r="C27999" t="s">
        <v>20</v>
      </c>
      <c r="D27999" t="s">
        <v>107321</v>
      </c>
      <c r="E27999" t="s">
        <v>22</v>
      </c>
      <c r="F27999" t="s">
        <v>16</v>
      </c>
      <c r="G27999" t="s">
        <v>15333</v>
      </c>
      <c r="H27999">
        <v>0</v>
      </c>
      <c r="I27999">
        <v>0</v>
      </c>
      <c r="J27999">
        <v>0</v>
      </c>
      <c r="K27999" t="s">
        <v>107322</v>
      </c>
    </row>
    <row r="28000" spans="1:11" x14ac:dyDescent="0.3">
      <c r="A28000" t="s">
        <v>107323</v>
      </c>
      <c r="C28000" t="s">
        <v>27</v>
      </c>
      <c r="D28000" t="s">
        <v>107324</v>
      </c>
      <c r="E28000" t="s">
        <v>99661</v>
      </c>
      <c r="F28000" t="s">
        <v>16</v>
      </c>
      <c r="G28000" t="s">
        <v>1162</v>
      </c>
      <c r="H28000">
        <v>0</v>
      </c>
      <c r="I28000">
        <v>0</v>
      </c>
      <c r="J28000">
        <v>0</v>
      </c>
      <c r="K28000" t="s">
        <v>107325</v>
      </c>
    </row>
    <row r="28001" spans="1:11" x14ac:dyDescent="0.3">
      <c r="A28001" t="s">
        <v>107326</v>
      </c>
      <c r="B28001" t="s">
        <v>107327</v>
      </c>
      <c r="C28001" t="s">
        <v>27</v>
      </c>
      <c r="D28001" t="s">
        <v>107328</v>
      </c>
      <c r="E28001" t="s">
        <v>99661</v>
      </c>
      <c r="F28001" t="s">
        <v>16</v>
      </c>
      <c r="G28001" t="s">
        <v>7763</v>
      </c>
      <c r="H28001">
        <v>0</v>
      </c>
      <c r="I28001">
        <v>0</v>
      </c>
      <c r="J28001">
        <v>0</v>
      </c>
      <c r="K28001" t="s">
        <v>107329</v>
      </c>
    </row>
    <row r="28002" spans="1:11" x14ac:dyDescent="0.3">
      <c r="A28002" t="s">
        <v>107330</v>
      </c>
      <c r="B28002" t="s">
        <v>107331</v>
      </c>
      <c r="C28002" t="s">
        <v>27</v>
      </c>
      <c r="D28002" t="s">
        <v>107332</v>
      </c>
      <c r="E28002" t="s">
        <v>99661</v>
      </c>
      <c r="F28002" t="s">
        <v>16</v>
      </c>
      <c r="G28002" t="s">
        <v>9067</v>
      </c>
      <c r="H28002">
        <v>0</v>
      </c>
      <c r="I28002">
        <v>0</v>
      </c>
      <c r="J28002">
        <v>0</v>
      </c>
      <c r="K28002" t="s">
        <v>107333</v>
      </c>
    </row>
    <row r="28003" spans="1:11" x14ac:dyDescent="0.3">
      <c r="A28003" t="s">
        <v>107334</v>
      </c>
      <c r="B28003" t="s">
        <v>107335</v>
      </c>
      <c r="C28003" t="s">
        <v>466</v>
      </c>
      <c r="D28003" t="s">
        <v>107336</v>
      </c>
      <c r="E28003" t="s">
        <v>98383</v>
      </c>
      <c r="F28003" t="s">
        <v>16</v>
      </c>
      <c r="G28003" t="s">
        <v>5345</v>
      </c>
      <c r="H28003">
        <v>0</v>
      </c>
      <c r="I28003">
        <v>0</v>
      </c>
      <c r="J28003">
        <v>0</v>
      </c>
      <c r="K28003" t="s">
        <v>107337</v>
      </c>
    </row>
    <row r="28004" spans="1:11" x14ac:dyDescent="0.3">
      <c r="A28004" t="s">
        <v>107338</v>
      </c>
      <c r="B28004" t="s">
        <v>107339</v>
      </c>
      <c r="C28004" t="s">
        <v>27</v>
      </c>
      <c r="D28004" t="s">
        <v>107340</v>
      </c>
      <c r="E28004" t="s">
        <v>99661</v>
      </c>
      <c r="F28004" t="s">
        <v>6107</v>
      </c>
      <c r="G28004" t="s">
        <v>42</v>
      </c>
      <c r="H28004">
        <v>0</v>
      </c>
      <c r="I28004">
        <v>0</v>
      </c>
      <c r="J28004">
        <v>0</v>
      </c>
      <c r="K28004" t="s">
        <v>107341</v>
      </c>
    </row>
    <row r="28005" spans="1:11" x14ac:dyDescent="0.3">
      <c r="A28005" t="s">
        <v>107342</v>
      </c>
      <c r="B28005" t="s">
        <v>107343</v>
      </c>
      <c r="C28005" t="s">
        <v>27</v>
      </c>
      <c r="D28005" t="s">
        <v>107344</v>
      </c>
      <c r="E28005" t="s">
        <v>99661</v>
      </c>
      <c r="F28005" t="s">
        <v>9426</v>
      </c>
      <c r="G28005" t="s">
        <v>42</v>
      </c>
      <c r="H28005">
        <v>0</v>
      </c>
      <c r="I28005">
        <v>0</v>
      </c>
      <c r="J28005">
        <v>0</v>
      </c>
      <c r="K28005" t="s">
        <v>107345</v>
      </c>
    </row>
    <row r="28006" spans="1:11" x14ac:dyDescent="0.3">
      <c r="A28006" t="s">
        <v>107346</v>
      </c>
      <c r="C28006" t="s">
        <v>27</v>
      </c>
      <c r="D28006" t="s">
        <v>107347</v>
      </c>
      <c r="E28006" t="s">
        <v>99661</v>
      </c>
      <c r="F28006" t="s">
        <v>7555</v>
      </c>
      <c r="G28006" t="s">
        <v>42</v>
      </c>
      <c r="H28006">
        <v>0</v>
      </c>
      <c r="I28006">
        <v>0</v>
      </c>
      <c r="J28006">
        <v>0</v>
      </c>
      <c r="K28006" t="s">
        <v>107348</v>
      </c>
    </row>
    <row r="28007" spans="1:11" x14ac:dyDescent="0.3">
      <c r="A28007" t="s">
        <v>107349</v>
      </c>
      <c r="C28007" t="s">
        <v>27</v>
      </c>
      <c r="D28007" t="s">
        <v>107350</v>
      </c>
      <c r="E28007" t="s">
        <v>99661</v>
      </c>
      <c r="F28007" t="s">
        <v>17718</v>
      </c>
      <c r="G28007" t="s">
        <v>42</v>
      </c>
      <c r="H28007">
        <v>0</v>
      </c>
      <c r="I28007">
        <v>0</v>
      </c>
      <c r="J28007">
        <v>0</v>
      </c>
      <c r="K28007" t="s">
        <v>107351</v>
      </c>
    </row>
    <row r="28008" spans="1:11" x14ac:dyDescent="0.3">
      <c r="A28008" t="s">
        <v>107352</v>
      </c>
      <c r="B28008" t="s">
        <v>107353</v>
      </c>
      <c r="C28008" t="s">
        <v>558</v>
      </c>
      <c r="D28008" t="s">
        <v>107354</v>
      </c>
      <c r="E28008" t="s">
        <v>1692</v>
      </c>
      <c r="F28008" t="s">
        <v>16</v>
      </c>
      <c r="G28008" t="s">
        <v>5815</v>
      </c>
      <c r="H28008">
        <v>0</v>
      </c>
      <c r="I28008">
        <v>0</v>
      </c>
      <c r="J28008">
        <v>0</v>
      </c>
      <c r="K28008" t="s">
        <v>107355</v>
      </c>
    </row>
    <row r="28009" spans="1:11" x14ac:dyDescent="0.3">
      <c r="A28009" t="s">
        <v>107356</v>
      </c>
      <c r="B28009" t="s">
        <v>107357</v>
      </c>
      <c r="C28009" t="s">
        <v>20</v>
      </c>
      <c r="D28009" t="s">
        <v>107358</v>
      </c>
      <c r="E28009" t="s">
        <v>22</v>
      </c>
      <c r="F28009" t="s">
        <v>1506</v>
      </c>
      <c r="G28009" t="s">
        <v>42</v>
      </c>
      <c r="H28009">
        <v>0</v>
      </c>
      <c r="I28009">
        <v>0</v>
      </c>
      <c r="J28009">
        <v>0</v>
      </c>
      <c r="K28009" t="s">
        <v>107359</v>
      </c>
    </row>
    <row r="28010" spans="1:11" x14ac:dyDescent="0.3">
      <c r="A28010" t="s">
        <v>107360</v>
      </c>
      <c r="C28010" t="s">
        <v>558</v>
      </c>
      <c r="D28010" t="s">
        <v>107361</v>
      </c>
      <c r="E28010" t="s">
        <v>1692</v>
      </c>
      <c r="F28010" t="s">
        <v>16</v>
      </c>
      <c r="G28010" t="s">
        <v>1496</v>
      </c>
      <c r="H28010">
        <v>0</v>
      </c>
      <c r="I28010">
        <v>0</v>
      </c>
      <c r="J28010">
        <v>0</v>
      </c>
      <c r="K28010" t="s">
        <v>107362</v>
      </c>
    </row>
    <row r="28011" spans="1:11" x14ac:dyDescent="0.3">
      <c r="A28011" t="s">
        <v>107363</v>
      </c>
      <c r="B28011" t="s">
        <v>107364</v>
      </c>
      <c r="C28011" t="s">
        <v>20</v>
      </c>
      <c r="D28011" t="s">
        <v>107365</v>
      </c>
      <c r="E28011" t="s">
        <v>14059</v>
      </c>
      <c r="F28011" t="s">
        <v>16</v>
      </c>
      <c r="G28011" t="s">
        <v>3163</v>
      </c>
      <c r="H28011">
        <v>0</v>
      </c>
      <c r="I28011">
        <v>0</v>
      </c>
      <c r="J28011">
        <v>0</v>
      </c>
      <c r="K28011" t="s">
        <v>107366</v>
      </c>
    </row>
    <row r="28012" spans="1:11" x14ac:dyDescent="0.3">
      <c r="A28012" t="s">
        <v>107367</v>
      </c>
      <c r="C28012" t="s">
        <v>558</v>
      </c>
      <c r="D28012" t="s">
        <v>107361</v>
      </c>
      <c r="E28012" t="s">
        <v>1692</v>
      </c>
      <c r="F28012" t="s">
        <v>16</v>
      </c>
      <c r="G28012" t="s">
        <v>1496</v>
      </c>
      <c r="H28012">
        <v>0</v>
      </c>
      <c r="I28012">
        <v>0</v>
      </c>
      <c r="J28012">
        <v>0</v>
      </c>
      <c r="K28012" t="s">
        <v>107368</v>
      </c>
    </row>
    <row r="28013" spans="1:11" x14ac:dyDescent="0.3">
      <c r="A28013" t="s">
        <v>107369</v>
      </c>
      <c r="C28013" t="s">
        <v>27</v>
      </c>
      <c r="D28013" t="s">
        <v>107370</v>
      </c>
      <c r="E28013" t="s">
        <v>99661</v>
      </c>
      <c r="F28013" t="s">
        <v>2482</v>
      </c>
      <c r="G28013" t="s">
        <v>42</v>
      </c>
      <c r="H28013">
        <v>0</v>
      </c>
      <c r="I28013">
        <v>0</v>
      </c>
      <c r="J28013">
        <v>0</v>
      </c>
      <c r="K28013" t="s">
        <v>107371</v>
      </c>
    </row>
    <row r="28014" spans="1:11" x14ac:dyDescent="0.3">
      <c r="A28014" t="s">
        <v>107372</v>
      </c>
      <c r="C28014" t="s">
        <v>27</v>
      </c>
      <c r="D28014" t="s">
        <v>107280</v>
      </c>
      <c r="E28014" t="s">
        <v>99661</v>
      </c>
      <c r="F28014" t="s">
        <v>4609</v>
      </c>
      <c r="G28014" t="s">
        <v>42</v>
      </c>
      <c r="H28014">
        <v>0</v>
      </c>
      <c r="I28014">
        <v>0</v>
      </c>
      <c r="J28014">
        <v>0</v>
      </c>
      <c r="K28014" t="s">
        <v>107373</v>
      </c>
    </row>
    <row r="28015" spans="1:11" x14ac:dyDescent="0.3">
      <c r="A28015" t="s">
        <v>107374</v>
      </c>
      <c r="B28015" t="s">
        <v>107375</v>
      </c>
      <c r="C28015" t="s">
        <v>558</v>
      </c>
      <c r="D28015" t="s">
        <v>107376</v>
      </c>
      <c r="E28015" t="s">
        <v>1692</v>
      </c>
      <c r="F28015" t="s">
        <v>16</v>
      </c>
      <c r="G28015" t="s">
        <v>3356</v>
      </c>
      <c r="H28015">
        <v>0</v>
      </c>
      <c r="I28015">
        <v>0</v>
      </c>
      <c r="J28015">
        <v>0</v>
      </c>
      <c r="K28015" t="s">
        <v>107377</v>
      </c>
    </row>
    <row r="28016" spans="1:11" x14ac:dyDescent="0.3">
      <c r="A28016" t="s">
        <v>107378</v>
      </c>
      <c r="B28016" t="s">
        <v>107379</v>
      </c>
      <c r="C28016" t="s">
        <v>27</v>
      </c>
      <c r="D28016" t="s">
        <v>107380</v>
      </c>
      <c r="E28016" t="s">
        <v>99661</v>
      </c>
      <c r="F28016" t="s">
        <v>1148</v>
      </c>
      <c r="G28016" t="s">
        <v>42</v>
      </c>
      <c r="H28016">
        <v>0</v>
      </c>
      <c r="I28016">
        <v>0</v>
      </c>
      <c r="J28016">
        <v>0</v>
      </c>
      <c r="K28016" t="s">
        <v>107381</v>
      </c>
    </row>
    <row r="28017" spans="1:11" x14ac:dyDescent="0.3">
      <c r="A28017" t="s">
        <v>107382</v>
      </c>
      <c r="B28017" t="s">
        <v>107383</v>
      </c>
      <c r="C28017" t="s">
        <v>27</v>
      </c>
      <c r="D28017" t="s">
        <v>107384</v>
      </c>
      <c r="E28017" t="s">
        <v>99661</v>
      </c>
      <c r="F28017" t="s">
        <v>7044</v>
      </c>
      <c r="G28017" t="s">
        <v>42</v>
      </c>
      <c r="H28017">
        <v>0</v>
      </c>
      <c r="I28017">
        <v>0</v>
      </c>
      <c r="J28017">
        <v>0</v>
      </c>
      <c r="K28017" t="s">
        <v>107385</v>
      </c>
    </row>
    <row r="28018" spans="1:11" x14ac:dyDescent="0.3">
      <c r="A28018" t="s">
        <v>107386</v>
      </c>
      <c r="B28018" t="s">
        <v>107387</v>
      </c>
      <c r="C28018" t="s">
        <v>27</v>
      </c>
      <c r="D28018" t="s">
        <v>107388</v>
      </c>
      <c r="E28018" t="s">
        <v>99661</v>
      </c>
      <c r="F28018" t="s">
        <v>16</v>
      </c>
      <c r="G28018" t="s">
        <v>8692</v>
      </c>
      <c r="H28018">
        <v>0</v>
      </c>
      <c r="I28018">
        <v>0</v>
      </c>
      <c r="J28018">
        <v>0</v>
      </c>
      <c r="K28018" t="s">
        <v>107389</v>
      </c>
    </row>
    <row r="28019" spans="1:11" x14ac:dyDescent="0.3">
      <c r="A28019" t="s">
        <v>107390</v>
      </c>
      <c r="B28019" t="s">
        <v>107391</v>
      </c>
      <c r="C28019" t="s">
        <v>20</v>
      </c>
      <c r="D28019" t="s">
        <v>107392</v>
      </c>
      <c r="E28019" t="s">
        <v>22</v>
      </c>
      <c r="F28019" t="s">
        <v>6622</v>
      </c>
      <c r="G28019" t="s">
        <v>951</v>
      </c>
      <c r="H28019">
        <v>0</v>
      </c>
      <c r="I28019">
        <v>0</v>
      </c>
      <c r="J28019">
        <v>0</v>
      </c>
      <c r="K28019" t="s">
        <v>107393</v>
      </c>
    </row>
    <row r="28020" spans="1:11" x14ac:dyDescent="0.3">
      <c r="A28020" t="s">
        <v>107394</v>
      </c>
      <c r="B28020" t="s">
        <v>107395</v>
      </c>
      <c r="C28020" t="s">
        <v>27</v>
      </c>
      <c r="D28020" t="s">
        <v>107396</v>
      </c>
      <c r="E28020" t="s">
        <v>99661</v>
      </c>
      <c r="F28020" t="s">
        <v>2437</v>
      </c>
      <c r="G28020" t="s">
        <v>42</v>
      </c>
      <c r="H28020">
        <v>0</v>
      </c>
      <c r="I28020">
        <v>0</v>
      </c>
      <c r="J28020">
        <v>0</v>
      </c>
      <c r="K28020" t="s">
        <v>107397</v>
      </c>
    </row>
    <row r="28021" spans="1:11" x14ac:dyDescent="0.3">
      <c r="A28021" t="s">
        <v>107398</v>
      </c>
      <c r="B28021" t="s">
        <v>107399</v>
      </c>
      <c r="C28021" t="s">
        <v>27</v>
      </c>
      <c r="D28021" t="s">
        <v>107400</v>
      </c>
      <c r="E28021" t="s">
        <v>99661</v>
      </c>
      <c r="F28021" t="s">
        <v>1252</v>
      </c>
      <c r="G28021" t="s">
        <v>42</v>
      </c>
      <c r="H28021">
        <v>0</v>
      </c>
      <c r="I28021">
        <v>0</v>
      </c>
      <c r="J28021">
        <v>0</v>
      </c>
      <c r="K28021" t="s">
        <v>107401</v>
      </c>
    </row>
    <row r="28022" spans="1:11" x14ac:dyDescent="0.3">
      <c r="A28022" t="s">
        <v>107402</v>
      </c>
      <c r="B28022" t="s">
        <v>107403</v>
      </c>
      <c r="C28022" t="s">
        <v>27</v>
      </c>
      <c r="D28022" t="s">
        <v>107404</v>
      </c>
      <c r="E28022" t="s">
        <v>99661</v>
      </c>
      <c r="F28022" t="s">
        <v>7125</v>
      </c>
      <c r="G28022" t="s">
        <v>42</v>
      </c>
      <c r="H28022">
        <v>0</v>
      </c>
      <c r="I28022">
        <v>0</v>
      </c>
      <c r="J28022">
        <v>0</v>
      </c>
      <c r="K28022" t="s">
        <v>107405</v>
      </c>
    </row>
    <row r="28023" spans="1:11" x14ac:dyDescent="0.3">
      <c r="A28023" t="s">
        <v>107406</v>
      </c>
      <c r="B28023" t="s">
        <v>107407</v>
      </c>
      <c r="C28023" t="s">
        <v>27</v>
      </c>
      <c r="D28023" t="s">
        <v>107408</v>
      </c>
      <c r="E28023" t="s">
        <v>99661</v>
      </c>
      <c r="F28023" t="s">
        <v>5733</v>
      </c>
      <c r="G28023" t="s">
        <v>42</v>
      </c>
      <c r="H28023">
        <v>0</v>
      </c>
      <c r="I28023">
        <v>0</v>
      </c>
      <c r="J28023">
        <v>0</v>
      </c>
      <c r="K28023" t="s">
        <v>107409</v>
      </c>
    </row>
    <row r="28024" spans="1:11" x14ac:dyDescent="0.3">
      <c r="A28024" t="s">
        <v>107410</v>
      </c>
      <c r="B28024" t="s">
        <v>55652</v>
      </c>
      <c r="C28024" t="s">
        <v>27</v>
      </c>
      <c r="D28024" t="s">
        <v>107411</v>
      </c>
      <c r="E28024" t="s">
        <v>99661</v>
      </c>
      <c r="F28024" t="s">
        <v>1674</v>
      </c>
      <c r="G28024" t="s">
        <v>42</v>
      </c>
      <c r="H28024">
        <v>0</v>
      </c>
      <c r="I28024">
        <v>0</v>
      </c>
      <c r="J28024">
        <v>0</v>
      </c>
      <c r="K28024" t="s">
        <v>107412</v>
      </c>
    </row>
    <row r="28025" spans="1:11" x14ac:dyDescent="0.3">
      <c r="A28025" t="s">
        <v>107413</v>
      </c>
      <c r="B28025" t="s">
        <v>107414</v>
      </c>
      <c r="C28025" t="s">
        <v>27</v>
      </c>
      <c r="D28025" t="s">
        <v>107415</v>
      </c>
      <c r="E28025" t="s">
        <v>99661</v>
      </c>
      <c r="F28025" t="s">
        <v>3764</v>
      </c>
      <c r="G28025" t="s">
        <v>42</v>
      </c>
      <c r="H28025">
        <v>0</v>
      </c>
      <c r="I28025">
        <v>0</v>
      </c>
      <c r="J28025">
        <v>0</v>
      </c>
      <c r="K28025" t="s">
        <v>107416</v>
      </c>
    </row>
    <row r="28026" spans="1:11" x14ac:dyDescent="0.3">
      <c r="A28026" t="s">
        <v>107417</v>
      </c>
      <c r="B28026" t="s">
        <v>107418</v>
      </c>
      <c r="C28026" t="s">
        <v>27</v>
      </c>
      <c r="D28026" t="s">
        <v>107419</v>
      </c>
      <c r="E28026" t="s">
        <v>99661</v>
      </c>
      <c r="F28026" t="s">
        <v>3257</v>
      </c>
      <c r="G28026" t="s">
        <v>42</v>
      </c>
      <c r="H28026">
        <v>0</v>
      </c>
      <c r="I28026">
        <v>0</v>
      </c>
      <c r="J28026">
        <v>0</v>
      </c>
      <c r="K28026" t="s">
        <v>107420</v>
      </c>
    </row>
    <row r="28027" spans="1:11" x14ac:dyDescent="0.3">
      <c r="A28027" t="s">
        <v>107421</v>
      </c>
      <c r="B28027" t="s">
        <v>107422</v>
      </c>
      <c r="C28027" t="s">
        <v>27</v>
      </c>
      <c r="D28027" t="s">
        <v>107423</v>
      </c>
      <c r="E28027" t="s">
        <v>99661</v>
      </c>
      <c r="F28027" t="s">
        <v>3421</v>
      </c>
      <c r="G28027" t="s">
        <v>42</v>
      </c>
      <c r="H28027">
        <v>0</v>
      </c>
      <c r="I28027">
        <v>0</v>
      </c>
      <c r="J28027">
        <v>0</v>
      </c>
      <c r="K28027" t="s">
        <v>107424</v>
      </c>
    </row>
    <row r="28028" spans="1:11" x14ac:dyDescent="0.3">
      <c r="A28028" t="s">
        <v>107425</v>
      </c>
      <c r="B28028" t="s">
        <v>107426</v>
      </c>
      <c r="C28028" t="s">
        <v>27</v>
      </c>
      <c r="D28028" t="s">
        <v>107427</v>
      </c>
      <c r="E28028" t="s">
        <v>99661</v>
      </c>
      <c r="F28028" t="s">
        <v>16</v>
      </c>
      <c r="G28028" t="s">
        <v>5115</v>
      </c>
      <c r="H28028">
        <v>0</v>
      </c>
      <c r="I28028">
        <v>0</v>
      </c>
      <c r="J28028">
        <v>0</v>
      </c>
      <c r="K28028" t="s">
        <v>107428</v>
      </c>
    </row>
    <row r="28029" spans="1:11" x14ac:dyDescent="0.3">
      <c r="A28029" t="s">
        <v>107429</v>
      </c>
      <c r="C28029" t="s">
        <v>558</v>
      </c>
      <c r="D28029" t="s">
        <v>107430</v>
      </c>
      <c r="E28029" t="s">
        <v>1472</v>
      </c>
      <c r="F28029" t="s">
        <v>835</v>
      </c>
      <c r="G28029" t="s">
        <v>6916</v>
      </c>
      <c r="H28029">
        <v>0</v>
      </c>
      <c r="I28029">
        <v>0</v>
      </c>
      <c r="J28029">
        <v>0</v>
      </c>
      <c r="K28029" t="s">
        <v>107431</v>
      </c>
    </row>
    <row r="28030" spans="1:11" x14ac:dyDescent="0.3">
      <c r="A28030" t="s">
        <v>107432</v>
      </c>
      <c r="C28030" t="s">
        <v>27</v>
      </c>
      <c r="D28030" t="s">
        <v>107433</v>
      </c>
      <c r="E28030" t="s">
        <v>99661</v>
      </c>
      <c r="F28030" t="s">
        <v>9786</v>
      </c>
      <c r="G28030" t="s">
        <v>1457</v>
      </c>
      <c r="H28030">
        <v>0</v>
      </c>
      <c r="I28030">
        <v>0</v>
      </c>
      <c r="J28030">
        <v>0</v>
      </c>
      <c r="K28030" t="s">
        <v>107434</v>
      </c>
    </row>
    <row r="28031" spans="1:11" x14ac:dyDescent="0.3">
      <c r="A28031" t="s">
        <v>107435</v>
      </c>
      <c r="B28031" t="s">
        <v>107436</v>
      </c>
      <c r="C28031" t="s">
        <v>13</v>
      </c>
      <c r="D28031" t="s">
        <v>107437</v>
      </c>
      <c r="E28031" t="s">
        <v>104779</v>
      </c>
      <c r="F28031" t="s">
        <v>16</v>
      </c>
      <c r="G28031" t="s">
        <v>6537</v>
      </c>
      <c r="H28031">
        <v>0</v>
      </c>
      <c r="I28031">
        <v>0</v>
      </c>
      <c r="J28031">
        <v>0</v>
      </c>
      <c r="K28031" t="s">
        <v>107438</v>
      </c>
    </row>
    <row r="28032" spans="1:11" x14ac:dyDescent="0.3">
      <c r="A28032" t="s">
        <v>107439</v>
      </c>
      <c r="B28032" t="s">
        <v>107440</v>
      </c>
      <c r="C28032" t="s">
        <v>13</v>
      </c>
      <c r="D28032" t="s">
        <v>107441</v>
      </c>
      <c r="E28032" t="s">
        <v>104779</v>
      </c>
      <c r="F28032" t="s">
        <v>16</v>
      </c>
      <c r="G28032" t="s">
        <v>32928</v>
      </c>
      <c r="H28032">
        <v>0</v>
      </c>
      <c r="I28032">
        <v>0</v>
      </c>
      <c r="J28032">
        <v>0</v>
      </c>
      <c r="K28032" t="s">
        <v>107442</v>
      </c>
    </row>
    <row r="28033" spans="1:11" x14ac:dyDescent="0.3">
      <c r="A28033" t="s">
        <v>107443</v>
      </c>
      <c r="B28033" t="s">
        <v>107444</v>
      </c>
      <c r="C28033" t="s">
        <v>20</v>
      </c>
      <c r="D28033" t="s">
        <v>107445</v>
      </c>
      <c r="E28033" t="s">
        <v>14059</v>
      </c>
      <c r="F28033" t="s">
        <v>16</v>
      </c>
      <c r="G28033" t="s">
        <v>18119</v>
      </c>
      <c r="H28033">
        <v>0</v>
      </c>
      <c r="I28033">
        <v>0</v>
      </c>
      <c r="J28033">
        <v>0</v>
      </c>
      <c r="K28033" t="s">
        <v>107446</v>
      </c>
    </row>
    <row r="28034" spans="1:11" x14ac:dyDescent="0.3">
      <c r="A28034" t="s">
        <v>107447</v>
      </c>
      <c r="B28034" t="s">
        <v>107448</v>
      </c>
      <c r="C28034" t="s">
        <v>27</v>
      </c>
      <c r="D28034" t="s">
        <v>107449</v>
      </c>
      <c r="E28034" t="s">
        <v>99661</v>
      </c>
      <c r="F28034" t="s">
        <v>2224</v>
      </c>
      <c r="G28034" t="s">
        <v>42</v>
      </c>
      <c r="H28034">
        <v>0</v>
      </c>
      <c r="I28034">
        <v>0</v>
      </c>
      <c r="J28034">
        <v>0</v>
      </c>
      <c r="K28034" t="s">
        <v>107450</v>
      </c>
    </row>
    <row r="28035" spans="1:11" x14ac:dyDescent="0.3">
      <c r="A28035" t="s">
        <v>107451</v>
      </c>
      <c r="B28035" t="s">
        <v>107452</v>
      </c>
      <c r="C28035" t="s">
        <v>27</v>
      </c>
      <c r="D28035" t="s">
        <v>107453</v>
      </c>
      <c r="E28035" t="s">
        <v>99661</v>
      </c>
      <c r="F28035" t="s">
        <v>24955</v>
      </c>
      <c r="G28035" t="s">
        <v>42</v>
      </c>
      <c r="H28035">
        <v>0</v>
      </c>
      <c r="I28035">
        <v>0</v>
      </c>
      <c r="J28035">
        <v>0</v>
      </c>
      <c r="K28035" t="s">
        <v>107454</v>
      </c>
    </row>
    <row r="28036" spans="1:11" x14ac:dyDescent="0.3">
      <c r="A28036" t="s">
        <v>107455</v>
      </c>
      <c r="B28036" t="s">
        <v>107456</v>
      </c>
      <c r="C28036" t="s">
        <v>27</v>
      </c>
      <c r="D28036" t="s">
        <v>107457</v>
      </c>
      <c r="E28036" t="s">
        <v>99661</v>
      </c>
      <c r="F28036" t="s">
        <v>16350</v>
      </c>
      <c r="G28036" t="s">
        <v>42</v>
      </c>
      <c r="H28036">
        <v>0</v>
      </c>
      <c r="I28036">
        <v>0</v>
      </c>
      <c r="J28036">
        <v>0</v>
      </c>
      <c r="K28036" t="s">
        <v>107458</v>
      </c>
    </row>
    <row r="28037" spans="1:11" x14ac:dyDescent="0.3">
      <c r="A28037" t="s">
        <v>107459</v>
      </c>
      <c r="B28037" t="s">
        <v>107460</v>
      </c>
      <c r="C28037" t="s">
        <v>27</v>
      </c>
      <c r="D28037" t="s">
        <v>107461</v>
      </c>
      <c r="E28037" t="s">
        <v>99661</v>
      </c>
      <c r="F28037" t="s">
        <v>1674</v>
      </c>
      <c r="G28037" t="s">
        <v>42</v>
      </c>
      <c r="H28037">
        <v>0</v>
      </c>
      <c r="I28037">
        <v>0</v>
      </c>
      <c r="J28037">
        <v>0</v>
      </c>
      <c r="K28037" t="s">
        <v>107462</v>
      </c>
    </row>
    <row r="28038" spans="1:11" x14ac:dyDescent="0.3">
      <c r="A28038" t="s">
        <v>107463</v>
      </c>
      <c r="B28038" t="s">
        <v>107464</v>
      </c>
      <c r="C28038" t="s">
        <v>27</v>
      </c>
      <c r="D28038" t="s">
        <v>107465</v>
      </c>
      <c r="E28038" t="s">
        <v>99661</v>
      </c>
      <c r="F28038" t="s">
        <v>1518</v>
      </c>
      <c r="G28038" t="s">
        <v>42</v>
      </c>
      <c r="H28038">
        <v>0</v>
      </c>
      <c r="I28038">
        <v>0</v>
      </c>
      <c r="J28038">
        <v>0</v>
      </c>
      <c r="K28038" t="s">
        <v>107466</v>
      </c>
    </row>
    <row r="28039" spans="1:11" x14ac:dyDescent="0.3">
      <c r="A28039" t="s">
        <v>107467</v>
      </c>
      <c r="B28039" t="s">
        <v>107468</v>
      </c>
      <c r="C28039" t="s">
        <v>558</v>
      </c>
      <c r="D28039" t="s">
        <v>107469</v>
      </c>
      <c r="E28039" t="s">
        <v>1692</v>
      </c>
      <c r="F28039" t="s">
        <v>16</v>
      </c>
      <c r="G28039" t="s">
        <v>3361</v>
      </c>
      <c r="H28039">
        <v>0</v>
      </c>
      <c r="I28039">
        <v>0</v>
      </c>
      <c r="J28039">
        <v>0</v>
      </c>
      <c r="K28039" t="s">
        <v>107470</v>
      </c>
    </row>
    <row r="28040" spans="1:11" x14ac:dyDescent="0.3">
      <c r="A28040" t="s">
        <v>107471</v>
      </c>
      <c r="C28040" t="s">
        <v>558</v>
      </c>
      <c r="D28040" t="s">
        <v>107472</v>
      </c>
      <c r="E28040" t="s">
        <v>1692</v>
      </c>
      <c r="F28040" t="s">
        <v>1143</v>
      </c>
      <c r="G28040" t="s">
        <v>42</v>
      </c>
      <c r="H28040">
        <v>0</v>
      </c>
      <c r="I28040">
        <v>0</v>
      </c>
      <c r="J28040">
        <v>0</v>
      </c>
      <c r="K28040" t="s">
        <v>107473</v>
      </c>
    </row>
    <row r="28041" spans="1:11" x14ac:dyDescent="0.3">
      <c r="A28041" t="s">
        <v>107474</v>
      </c>
      <c r="C28041" t="s">
        <v>558</v>
      </c>
      <c r="D28041" t="s">
        <v>107475</v>
      </c>
      <c r="E28041" t="s">
        <v>1692</v>
      </c>
      <c r="F28041" t="s">
        <v>1148</v>
      </c>
      <c r="G28041" t="s">
        <v>42</v>
      </c>
      <c r="H28041">
        <v>0</v>
      </c>
      <c r="I28041">
        <v>0</v>
      </c>
      <c r="J28041">
        <v>0</v>
      </c>
      <c r="K28041" t="s">
        <v>107476</v>
      </c>
    </row>
    <row r="28042" spans="1:11" x14ac:dyDescent="0.3">
      <c r="A28042" t="s">
        <v>107477</v>
      </c>
      <c r="C28042" t="s">
        <v>558</v>
      </c>
      <c r="D28042" t="s">
        <v>107478</v>
      </c>
      <c r="E28042" t="s">
        <v>1692</v>
      </c>
      <c r="F28042" t="s">
        <v>11292</v>
      </c>
      <c r="G28042" t="s">
        <v>42</v>
      </c>
      <c r="H28042">
        <v>0</v>
      </c>
      <c r="I28042">
        <v>0</v>
      </c>
      <c r="J28042">
        <v>0</v>
      </c>
      <c r="K28042" t="s">
        <v>107479</v>
      </c>
    </row>
    <row r="28043" spans="1:11" x14ac:dyDescent="0.3">
      <c r="A28043" t="s">
        <v>107480</v>
      </c>
      <c r="C28043" t="s">
        <v>27</v>
      </c>
      <c r="D28043" t="s">
        <v>107481</v>
      </c>
      <c r="E28043" t="s">
        <v>99661</v>
      </c>
      <c r="F28043" t="s">
        <v>16</v>
      </c>
      <c r="G28043" t="s">
        <v>88946</v>
      </c>
      <c r="H28043">
        <v>0</v>
      </c>
      <c r="I28043">
        <v>0</v>
      </c>
      <c r="J28043">
        <v>0</v>
      </c>
      <c r="K28043" t="s">
        <v>107482</v>
      </c>
    </row>
    <row r="28044" spans="1:11" x14ac:dyDescent="0.3">
      <c r="A28044" t="s">
        <v>107483</v>
      </c>
      <c r="B28044" t="s">
        <v>107484</v>
      </c>
      <c r="C28044" t="s">
        <v>27</v>
      </c>
      <c r="D28044" t="s">
        <v>107485</v>
      </c>
      <c r="E28044" t="s">
        <v>29</v>
      </c>
      <c r="F28044" t="s">
        <v>41</v>
      </c>
      <c r="G28044" t="s">
        <v>42</v>
      </c>
      <c r="H28044">
        <v>0</v>
      </c>
      <c r="I28044">
        <v>0</v>
      </c>
      <c r="J28044">
        <v>0</v>
      </c>
      <c r="K28044" t="s">
        <v>107486</v>
      </c>
    </row>
    <row r="28045" spans="1:11" x14ac:dyDescent="0.3">
      <c r="A28045" t="s">
        <v>107487</v>
      </c>
      <c r="B28045" t="s">
        <v>107488</v>
      </c>
      <c r="C28045" t="s">
        <v>147</v>
      </c>
      <c r="D28045" t="s">
        <v>107489</v>
      </c>
      <c r="E28045" t="s">
        <v>183</v>
      </c>
      <c r="F28045" t="s">
        <v>1531</v>
      </c>
      <c r="G28045" t="s">
        <v>4520</v>
      </c>
      <c r="H28045">
        <v>0</v>
      </c>
      <c r="I28045">
        <v>0</v>
      </c>
      <c r="J28045">
        <v>0</v>
      </c>
      <c r="K28045" t="s">
        <v>107490</v>
      </c>
    </row>
    <row r="28046" spans="1:11" x14ac:dyDescent="0.3">
      <c r="A28046" t="s">
        <v>107491</v>
      </c>
      <c r="B28046" t="s">
        <v>107492</v>
      </c>
      <c r="C28046" t="s">
        <v>558</v>
      </c>
      <c r="D28046" t="s">
        <v>107493</v>
      </c>
      <c r="E28046" t="s">
        <v>895</v>
      </c>
      <c r="F28046" t="s">
        <v>16</v>
      </c>
      <c r="G28046" t="s">
        <v>11973</v>
      </c>
      <c r="H28046">
        <v>0</v>
      </c>
      <c r="I28046">
        <v>0</v>
      </c>
      <c r="J28046">
        <v>0</v>
      </c>
      <c r="K28046" t="s">
        <v>107494</v>
      </c>
    </row>
    <row r="28047" spans="1:11" x14ac:dyDescent="0.3">
      <c r="A28047" t="s">
        <v>107495</v>
      </c>
      <c r="B28047" t="s">
        <v>107496</v>
      </c>
      <c r="C28047" t="s">
        <v>558</v>
      </c>
      <c r="D28047" t="s">
        <v>107497</v>
      </c>
      <c r="E28047" t="s">
        <v>895</v>
      </c>
      <c r="F28047" t="s">
        <v>16</v>
      </c>
      <c r="G28047" t="s">
        <v>2252</v>
      </c>
      <c r="H28047">
        <v>0</v>
      </c>
      <c r="I28047">
        <v>0</v>
      </c>
      <c r="J28047">
        <v>0</v>
      </c>
      <c r="K28047" t="s">
        <v>107498</v>
      </c>
    </row>
    <row r="28048" spans="1:11" x14ac:dyDescent="0.3">
      <c r="A28048" t="s">
        <v>107499</v>
      </c>
      <c r="B28048" t="s">
        <v>107500</v>
      </c>
      <c r="C28048" t="s">
        <v>558</v>
      </c>
      <c r="D28048" t="s">
        <v>107501</v>
      </c>
      <c r="E28048" t="s">
        <v>895</v>
      </c>
      <c r="F28048" t="s">
        <v>16</v>
      </c>
      <c r="G28048" t="s">
        <v>1481</v>
      </c>
      <c r="H28048">
        <v>0</v>
      </c>
      <c r="I28048">
        <v>0</v>
      </c>
      <c r="J28048">
        <v>0</v>
      </c>
      <c r="K28048" t="s">
        <v>107502</v>
      </c>
    </row>
    <row r="28049" spans="1:11" x14ac:dyDescent="0.3">
      <c r="A28049" t="s">
        <v>107503</v>
      </c>
      <c r="B28049" t="s">
        <v>107504</v>
      </c>
      <c r="C28049" t="s">
        <v>558</v>
      </c>
      <c r="D28049" t="s">
        <v>107505</v>
      </c>
      <c r="E28049" t="s">
        <v>895</v>
      </c>
      <c r="F28049" t="s">
        <v>16</v>
      </c>
      <c r="G28049" t="s">
        <v>1162</v>
      </c>
      <c r="H28049">
        <v>0</v>
      </c>
      <c r="I28049">
        <v>0</v>
      </c>
      <c r="J28049">
        <v>0</v>
      </c>
      <c r="K28049" t="s">
        <v>107506</v>
      </c>
    </row>
    <row r="28050" spans="1:11" x14ac:dyDescent="0.3">
      <c r="A28050" t="s">
        <v>107507</v>
      </c>
      <c r="B28050" t="s">
        <v>107508</v>
      </c>
      <c r="C28050" t="s">
        <v>558</v>
      </c>
      <c r="D28050" t="s">
        <v>107509</v>
      </c>
      <c r="E28050" t="s">
        <v>895</v>
      </c>
      <c r="F28050" t="s">
        <v>16</v>
      </c>
      <c r="G28050" t="s">
        <v>7717</v>
      </c>
      <c r="H28050">
        <v>0</v>
      </c>
      <c r="I28050">
        <v>0</v>
      </c>
      <c r="J28050">
        <v>0</v>
      </c>
      <c r="K28050" t="s">
        <v>107510</v>
      </c>
    </row>
    <row r="28051" spans="1:11" x14ac:dyDescent="0.3">
      <c r="A28051" t="s">
        <v>107511</v>
      </c>
      <c r="B28051" t="s">
        <v>107512</v>
      </c>
      <c r="C28051" t="s">
        <v>13</v>
      </c>
      <c r="D28051" t="s">
        <v>107513</v>
      </c>
      <c r="E28051" t="s">
        <v>15</v>
      </c>
      <c r="F28051" t="s">
        <v>16</v>
      </c>
      <c r="G28051" t="s">
        <v>864</v>
      </c>
      <c r="H28051">
        <v>0</v>
      </c>
      <c r="I28051">
        <v>0</v>
      </c>
      <c r="J28051">
        <v>0</v>
      </c>
      <c r="K28051" t="s">
        <v>107514</v>
      </c>
    </row>
    <row r="28052" spans="1:11" x14ac:dyDescent="0.3">
      <c r="A28052" t="s">
        <v>107515</v>
      </c>
      <c r="C28052" t="s">
        <v>558</v>
      </c>
      <c r="D28052" t="s">
        <v>107516</v>
      </c>
      <c r="E28052" t="s">
        <v>1472</v>
      </c>
      <c r="F28052" t="s">
        <v>4643</v>
      </c>
      <c r="G28052" t="s">
        <v>42</v>
      </c>
      <c r="H28052">
        <v>0</v>
      </c>
      <c r="I28052">
        <v>0</v>
      </c>
      <c r="J28052">
        <v>0</v>
      </c>
      <c r="K28052" t="s">
        <v>107517</v>
      </c>
    </row>
    <row r="28053" spans="1:11" x14ac:dyDescent="0.3">
      <c r="A28053" t="s">
        <v>107518</v>
      </c>
      <c r="B28053" t="s">
        <v>107519</v>
      </c>
      <c r="C28053" t="s">
        <v>558</v>
      </c>
      <c r="D28053" t="s">
        <v>107520</v>
      </c>
      <c r="E28053" t="s">
        <v>895</v>
      </c>
      <c r="F28053" t="s">
        <v>3821</v>
      </c>
      <c r="G28053" t="s">
        <v>42</v>
      </c>
      <c r="H28053">
        <v>0</v>
      </c>
      <c r="I28053">
        <v>0</v>
      </c>
      <c r="J28053">
        <v>0</v>
      </c>
      <c r="K28053" t="s">
        <v>107521</v>
      </c>
    </row>
    <row r="28054" spans="1:11" x14ac:dyDescent="0.3">
      <c r="A28054" t="s">
        <v>107522</v>
      </c>
      <c r="B28054" t="s">
        <v>107523</v>
      </c>
      <c r="C28054" t="s">
        <v>27</v>
      </c>
      <c r="D28054" t="s">
        <v>107524</v>
      </c>
      <c r="E28054" t="s">
        <v>99661</v>
      </c>
      <c r="F28054" t="s">
        <v>16</v>
      </c>
      <c r="G28054" t="s">
        <v>5441</v>
      </c>
      <c r="H28054">
        <v>0</v>
      </c>
      <c r="I28054">
        <v>0</v>
      </c>
      <c r="J28054">
        <v>0</v>
      </c>
      <c r="K28054" t="s">
        <v>107525</v>
      </c>
    </row>
    <row r="28055" spans="1:11" x14ac:dyDescent="0.3">
      <c r="A28055" t="s">
        <v>107526</v>
      </c>
      <c r="B28055" t="s">
        <v>107527</v>
      </c>
      <c r="C28055" t="s">
        <v>558</v>
      </c>
      <c r="D28055" t="s">
        <v>107528</v>
      </c>
      <c r="E28055" t="s">
        <v>754</v>
      </c>
      <c r="F28055" t="s">
        <v>1788</v>
      </c>
      <c r="G28055" t="s">
        <v>42</v>
      </c>
      <c r="H28055">
        <v>0</v>
      </c>
      <c r="I28055">
        <v>0</v>
      </c>
      <c r="J28055">
        <v>0</v>
      </c>
      <c r="K28055" t="s">
        <v>107529</v>
      </c>
    </row>
    <row r="28056" spans="1:11" x14ac:dyDescent="0.3">
      <c r="A28056" t="s">
        <v>107530</v>
      </c>
      <c r="B28056" t="s">
        <v>107531</v>
      </c>
      <c r="C28056" t="s">
        <v>558</v>
      </c>
      <c r="D28056" t="s">
        <v>107532</v>
      </c>
      <c r="E28056" t="s">
        <v>1472</v>
      </c>
      <c r="F28056" t="s">
        <v>2247</v>
      </c>
      <c r="G28056" t="s">
        <v>42</v>
      </c>
      <c r="H28056">
        <v>0</v>
      </c>
      <c r="I28056">
        <v>0</v>
      </c>
      <c r="J28056">
        <v>0</v>
      </c>
      <c r="K28056" t="s">
        <v>107533</v>
      </c>
    </row>
    <row r="28057" spans="1:11" x14ac:dyDescent="0.3">
      <c r="A28057" t="s">
        <v>107534</v>
      </c>
      <c r="B28057" t="s">
        <v>107535</v>
      </c>
      <c r="C28057" t="s">
        <v>558</v>
      </c>
      <c r="D28057" t="s">
        <v>107536</v>
      </c>
      <c r="E28057" t="s">
        <v>1472</v>
      </c>
      <c r="F28057" t="s">
        <v>2361</v>
      </c>
      <c r="G28057" t="s">
        <v>42</v>
      </c>
      <c r="H28057">
        <v>0</v>
      </c>
      <c r="I28057">
        <v>0</v>
      </c>
      <c r="J28057">
        <v>0</v>
      </c>
      <c r="K28057" t="s">
        <v>107537</v>
      </c>
    </row>
    <row r="28058" spans="1:11" x14ac:dyDescent="0.3">
      <c r="A28058" t="s">
        <v>107538</v>
      </c>
      <c r="B28058" t="s">
        <v>107539</v>
      </c>
      <c r="C28058" t="s">
        <v>558</v>
      </c>
      <c r="D28058" t="s">
        <v>107540</v>
      </c>
      <c r="E28058" t="s">
        <v>1472</v>
      </c>
      <c r="F28058" t="s">
        <v>13950</v>
      </c>
      <c r="G28058" t="s">
        <v>822</v>
      </c>
      <c r="H28058">
        <v>0</v>
      </c>
      <c r="I28058">
        <v>0</v>
      </c>
      <c r="J28058">
        <v>0</v>
      </c>
      <c r="K28058" t="s">
        <v>107541</v>
      </c>
    </row>
    <row r="28059" spans="1:11" x14ac:dyDescent="0.3">
      <c r="A28059" t="s">
        <v>107542</v>
      </c>
      <c r="B28059" t="s">
        <v>107543</v>
      </c>
      <c r="C28059" t="s">
        <v>558</v>
      </c>
      <c r="D28059" t="s">
        <v>107544</v>
      </c>
      <c r="E28059" t="s">
        <v>895</v>
      </c>
      <c r="F28059" t="s">
        <v>1715</v>
      </c>
      <c r="G28059" t="s">
        <v>42</v>
      </c>
      <c r="H28059">
        <v>0</v>
      </c>
      <c r="I28059">
        <v>0</v>
      </c>
      <c r="J28059">
        <v>0</v>
      </c>
      <c r="K28059" t="s">
        <v>107545</v>
      </c>
    </row>
    <row r="28060" spans="1:11" x14ac:dyDescent="0.3">
      <c r="A28060" t="s">
        <v>107546</v>
      </c>
      <c r="B28060" t="s">
        <v>107547</v>
      </c>
      <c r="C28060" t="s">
        <v>558</v>
      </c>
      <c r="D28060" t="s">
        <v>107548</v>
      </c>
      <c r="E28060" t="s">
        <v>895</v>
      </c>
      <c r="F28060" t="s">
        <v>16</v>
      </c>
      <c r="G28060" t="s">
        <v>3581</v>
      </c>
      <c r="H28060">
        <v>0</v>
      </c>
      <c r="I28060">
        <v>0</v>
      </c>
      <c r="J28060">
        <v>0</v>
      </c>
      <c r="K28060" t="s">
        <v>107549</v>
      </c>
    </row>
    <row r="28061" spans="1:11" x14ac:dyDescent="0.3">
      <c r="A28061" t="s">
        <v>107550</v>
      </c>
      <c r="B28061" t="s">
        <v>107551</v>
      </c>
      <c r="C28061" t="s">
        <v>20</v>
      </c>
      <c r="D28061" t="s">
        <v>107552</v>
      </c>
      <c r="E28061" t="s">
        <v>22</v>
      </c>
      <c r="F28061" t="s">
        <v>7799</v>
      </c>
      <c r="G28061" t="s">
        <v>7387</v>
      </c>
      <c r="H28061">
        <v>0</v>
      </c>
      <c r="I28061">
        <v>0</v>
      </c>
      <c r="J28061">
        <v>0</v>
      </c>
      <c r="K28061" t="s">
        <v>107553</v>
      </c>
    </row>
    <row r="28062" spans="1:11" x14ac:dyDescent="0.3">
      <c r="A28062" t="s">
        <v>107554</v>
      </c>
      <c r="B28062" t="s">
        <v>107555</v>
      </c>
      <c r="C28062" t="s">
        <v>558</v>
      </c>
      <c r="D28062" t="s">
        <v>107556</v>
      </c>
      <c r="E28062" t="s">
        <v>895</v>
      </c>
      <c r="F28062" t="s">
        <v>16</v>
      </c>
      <c r="G28062" t="s">
        <v>5120</v>
      </c>
      <c r="H28062">
        <v>0</v>
      </c>
      <c r="I28062">
        <v>0</v>
      </c>
      <c r="J28062">
        <v>0</v>
      </c>
      <c r="K28062" t="s">
        <v>107557</v>
      </c>
    </row>
    <row r="28063" spans="1:11" x14ac:dyDescent="0.3">
      <c r="A28063" t="s">
        <v>107558</v>
      </c>
      <c r="B28063" t="s">
        <v>107559</v>
      </c>
      <c r="C28063" t="s">
        <v>558</v>
      </c>
      <c r="D28063" t="s">
        <v>107560</v>
      </c>
      <c r="E28063" t="s">
        <v>895</v>
      </c>
      <c r="F28063" t="s">
        <v>16</v>
      </c>
      <c r="G28063" t="s">
        <v>4543</v>
      </c>
      <c r="H28063">
        <v>0</v>
      </c>
      <c r="I28063">
        <v>0</v>
      </c>
      <c r="J28063">
        <v>0</v>
      </c>
      <c r="K28063" t="s">
        <v>107561</v>
      </c>
    </row>
    <row r="28064" spans="1:11" x14ac:dyDescent="0.3">
      <c r="A28064" t="s">
        <v>107562</v>
      </c>
      <c r="B28064" t="s">
        <v>107563</v>
      </c>
      <c r="C28064" t="s">
        <v>27</v>
      </c>
      <c r="D28064" t="s">
        <v>107564</v>
      </c>
      <c r="E28064" t="s">
        <v>99661</v>
      </c>
      <c r="F28064" t="s">
        <v>16</v>
      </c>
      <c r="G28064" t="s">
        <v>6858</v>
      </c>
      <c r="H28064">
        <v>0</v>
      </c>
      <c r="I28064">
        <v>0</v>
      </c>
      <c r="J28064">
        <v>0</v>
      </c>
      <c r="K28064" t="s">
        <v>107565</v>
      </c>
    </row>
    <row r="28065" spans="1:11" x14ac:dyDescent="0.3">
      <c r="A28065" t="s">
        <v>107566</v>
      </c>
      <c r="B28065" t="s">
        <v>107567</v>
      </c>
      <c r="C28065" t="s">
        <v>558</v>
      </c>
      <c r="D28065" t="s">
        <v>107568</v>
      </c>
      <c r="E28065" t="s">
        <v>895</v>
      </c>
      <c r="F28065" t="s">
        <v>1237</v>
      </c>
      <c r="G28065" t="s">
        <v>42</v>
      </c>
      <c r="H28065">
        <v>0</v>
      </c>
      <c r="I28065">
        <v>0</v>
      </c>
      <c r="J28065">
        <v>0</v>
      </c>
      <c r="K28065" t="s">
        <v>107569</v>
      </c>
    </row>
    <row r="28066" spans="1:11" x14ac:dyDescent="0.3">
      <c r="A28066" t="s">
        <v>107570</v>
      </c>
      <c r="B28066" t="s">
        <v>107571</v>
      </c>
      <c r="C28066" t="s">
        <v>27</v>
      </c>
      <c r="D28066" t="s">
        <v>107572</v>
      </c>
      <c r="E28066" t="s">
        <v>99661</v>
      </c>
      <c r="F28066" t="s">
        <v>16</v>
      </c>
      <c r="G28066" t="s">
        <v>9617</v>
      </c>
      <c r="H28066">
        <v>0</v>
      </c>
      <c r="I28066">
        <v>0</v>
      </c>
      <c r="J28066">
        <v>0</v>
      </c>
      <c r="K28066" t="s">
        <v>107573</v>
      </c>
    </row>
    <row r="28067" spans="1:11" x14ac:dyDescent="0.3">
      <c r="A28067" t="s">
        <v>107574</v>
      </c>
      <c r="B28067" t="s">
        <v>107575</v>
      </c>
      <c r="C28067" t="s">
        <v>27</v>
      </c>
      <c r="D28067" t="s">
        <v>107576</v>
      </c>
      <c r="E28067" t="s">
        <v>99661</v>
      </c>
      <c r="F28067" t="s">
        <v>24955</v>
      </c>
      <c r="G28067" t="s">
        <v>42</v>
      </c>
      <c r="H28067">
        <v>0</v>
      </c>
      <c r="I28067">
        <v>0</v>
      </c>
      <c r="J28067">
        <v>0</v>
      </c>
      <c r="K28067" t="s">
        <v>107577</v>
      </c>
    </row>
    <row r="28068" spans="1:11" x14ac:dyDescent="0.3">
      <c r="A28068" t="s">
        <v>107578</v>
      </c>
      <c r="B28068" t="s">
        <v>107579</v>
      </c>
      <c r="C28068" t="s">
        <v>1159</v>
      </c>
      <c r="D28068" t="s">
        <v>107580</v>
      </c>
      <c r="E28068" t="s">
        <v>10552</v>
      </c>
      <c r="F28068" t="s">
        <v>16</v>
      </c>
      <c r="G28068" t="s">
        <v>3628</v>
      </c>
      <c r="H28068">
        <v>0</v>
      </c>
      <c r="I28068">
        <v>0</v>
      </c>
      <c r="J28068">
        <v>0</v>
      </c>
      <c r="K28068" t="s">
        <v>107581</v>
      </c>
    </row>
    <row r="28069" spans="1:11" x14ac:dyDescent="0.3">
      <c r="A28069" t="s">
        <v>107582</v>
      </c>
      <c r="B28069" t="s">
        <v>107583</v>
      </c>
      <c r="C28069" t="s">
        <v>27</v>
      </c>
      <c r="D28069" t="s">
        <v>107584</v>
      </c>
      <c r="E28069" t="s">
        <v>99661</v>
      </c>
      <c r="F28069" t="s">
        <v>2703</v>
      </c>
      <c r="G28069" t="s">
        <v>42</v>
      </c>
      <c r="H28069">
        <v>0</v>
      </c>
      <c r="I28069">
        <v>0</v>
      </c>
      <c r="J28069">
        <v>0</v>
      </c>
      <c r="K28069" t="s">
        <v>107585</v>
      </c>
    </row>
    <row r="28070" spans="1:11" x14ac:dyDescent="0.3">
      <c r="A28070" t="s">
        <v>107586</v>
      </c>
      <c r="B28070" t="s">
        <v>107587</v>
      </c>
      <c r="C28070" t="s">
        <v>20</v>
      </c>
      <c r="D28070" t="s">
        <v>107588</v>
      </c>
      <c r="E28070" t="s">
        <v>22</v>
      </c>
      <c r="F28070" t="s">
        <v>16</v>
      </c>
      <c r="G28070" t="s">
        <v>21335</v>
      </c>
      <c r="H28070">
        <v>0</v>
      </c>
      <c r="I28070">
        <v>0</v>
      </c>
      <c r="J28070">
        <v>0</v>
      </c>
      <c r="K28070" t="s">
        <v>107589</v>
      </c>
    </row>
    <row r="28071" spans="1:11" x14ac:dyDescent="0.3">
      <c r="A28071" t="s">
        <v>107590</v>
      </c>
      <c r="B28071" t="s">
        <v>107591</v>
      </c>
      <c r="C28071" t="s">
        <v>466</v>
      </c>
      <c r="D28071" t="s">
        <v>107592</v>
      </c>
      <c r="E28071" t="s">
        <v>98383</v>
      </c>
      <c r="F28071" t="s">
        <v>16</v>
      </c>
      <c r="G28071" t="s">
        <v>5588</v>
      </c>
      <c r="H28071">
        <v>0</v>
      </c>
      <c r="I28071">
        <v>0</v>
      </c>
      <c r="J28071">
        <v>0</v>
      </c>
      <c r="K28071" t="s">
        <v>107593</v>
      </c>
    </row>
    <row r="28072" spans="1:11" x14ac:dyDescent="0.3">
      <c r="A28072" t="s">
        <v>107594</v>
      </c>
      <c r="B28072" t="s">
        <v>107595</v>
      </c>
      <c r="C28072" t="s">
        <v>20</v>
      </c>
      <c r="D28072" t="s">
        <v>107596</v>
      </c>
      <c r="E28072" t="s">
        <v>14059</v>
      </c>
      <c r="F28072" t="s">
        <v>16</v>
      </c>
      <c r="G28072" t="s">
        <v>9124</v>
      </c>
      <c r="H28072">
        <v>0</v>
      </c>
      <c r="I28072">
        <v>0</v>
      </c>
      <c r="J28072">
        <v>0</v>
      </c>
      <c r="K28072" t="s">
        <v>107597</v>
      </c>
    </row>
    <row r="28073" spans="1:11" x14ac:dyDescent="0.3">
      <c r="A28073" t="s">
        <v>107598</v>
      </c>
      <c r="B28073" t="s">
        <v>107599</v>
      </c>
      <c r="C28073" t="s">
        <v>20</v>
      </c>
      <c r="D28073" t="s">
        <v>107600</v>
      </c>
      <c r="E28073" t="s">
        <v>14059</v>
      </c>
      <c r="F28073" t="s">
        <v>16</v>
      </c>
      <c r="G28073" t="s">
        <v>822</v>
      </c>
      <c r="H28073">
        <v>0</v>
      </c>
      <c r="I28073">
        <v>0</v>
      </c>
      <c r="J28073">
        <v>0</v>
      </c>
      <c r="K28073" t="s">
        <v>107601</v>
      </c>
    </row>
    <row r="28074" spans="1:11" x14ac:dyDescent="0.3">
      <c r="A28074" t="s">
        <v>107602</v>
      </c>
      <c r="B28074" t="s">
        <v>107603</v>
      </c>
      <c r="C28074" t="s">
        <v>27</v>
      </c>
      <c r="D28074" t="s">
        <v>107604</v>
      </c>
      <c r="E28074" t="s">
        <v>99661</v>
      </c>
      <c r="F28074" t="s">
        <v>16</v>
      </c>
      <c r="G28074" t="s">
        <v>3301</v>
      </c>
      <c r="H28074">
        <v>0</v>
      </c>
      <c r="I28074">
        <v>0</v>
      </c>
      <c r="J28074">
        <v>0</v>
      </c>
      <c r="K28074" t="s">
        <v>107605</v>
      </c>
    </row>
    <row r="28075" spans="1:11" x14ac:dyDescent="0.3">
      <c r="A28075" t="s">
        <v>107606</v>
      </c>
      <c r="B28075" t="s">
        <v>107607</v>
      </c>
      <c r="C28075" t="s">
        <v>20</v>
      </c>
      <c r="D28075" t="s">
        <v>107608</v>
      </c>
      <c r="E28075" t="s">
        <v>14059</v>
      </c>
      <c r="F28075" t="s">
        <v>16</v>
      </c>
      <c r="G28075" t="s">
        <v>1124</v>
      </c>
      <c r="H28075">
        <v>0</v>
      </c>
      <c r="I28075">
        <v>0</v>
      </c>
      <c r="J28075">
        <v>0</v>
      </c>
      <c r="K28075" t="s">
        <v>107609</v>
      </c>
    </row>
    <row r="28076" spans="1:11" x14ac:dyDescent="0.3">
      <c r="A28076" t="s">
        <v>107610</v>
      </c>
      <c r="B28076" t="s">
        <v>107611</v>
      </c>
      <c r="C28076" t="s">
        <v>20</v>
      </c>
      <c r="D28076" t="s">
        <v>107612</v>
      </c>
      <c r="E28076" t="s">
        <v>14059</v>
      </c>
      <c r="F28076" t="s">
        <v>16</v>
      </c>
      <c r="G28076" t="s">
        <v>5387</v>
      </c>
      <c r="H28076">
        <v>0</v>
      </c>
      <c r="I28076">
        <v>0</v>
      </c>
      <c r="J28076">
        <v>0</v>
      </c>
      <c r="K28076" t="s">
        <v>107613</v>
      </c>
    </row>
    <row r="28077" spans="1:11" x14ac:dyDescent="0.3">
      <c r="A28077" t="s">
        <v>107614</v>
      </c>
      <c r="B28077" t="s">
        <v>107615</v>
      </c>
      <c r="C28077" t="s">
        <v>20</v>
      </c>
      <c r="D28077" t="s">
        <v>107616</v>
      </c>
      <c r="E28077" t="s">
        <v>14059</v>
      </c>
      <c r="F28077" t="s">
        <v>16</v>
      </c>
      <c r="G28077" t="s">
        <v>5588</v>
      </c>
      <c r="H28077">
        <v>0</v>
      </c>
      <c r="I28077">
        <v>0</v>
      </c>
      <c r="J28077">
        <v>0</v>
      </c>
      <c r="K28077" t="s">
        <v>107617</v>
      </c>
    </row>
    <row r="28078" spans="1:11" x14ac:dyDescent="0.3">
      <c r="A28078" t="s">
        <v>107618</v>
      </c>
      <c r="B28078" t="s">
        <v>107619</v>
      </c>
      <c r="C28078" t="s">
        <v>27</v>
      </c>
      <c r="D28078" t="s">
        <v>107620</v>
      </c>
      <c r="E28078" t="s">
        <v>99661</v>
      </c>
      <c r="F28078" t="s">
        <v>16</v>
      </c>
      <c r="G28078" t="s">
        <v>17565</v>
      </c>
      <c r="H28078">
        <v>0</v>
      </c>
      <c r="I28078">
        <v>0</v>
      </c>
      <c r="J28078">
        <v>0</v>
      </c>
      <c r="K28078" t="s">
        <v>107621</v>
      </c>
    </row>
    <row r="28079" spans="1:11" x14ac:dyDescent="0.3">
      <c r="A28079" t="s">
        <v>107622</v>
      </c>
      <c r="B28079" t="s">
        <v>107623</v>
      </c>
      <c r="C28079" t="s">
        <v>558</v>
      </c>
      <c r="D28079" t="s">
        <v>107624</v>
      </c>
      <c r="E28079" t="s">
        <v>1122</v>
      </c>
      <c r="F28079" t="s">
        <v>87146</v>
      </c>
      <c r="G28079" t="s">
        <v>42</v>
      </c>
      <c r="H28079">
        <v>0</v>
      </c>
      <c r="I28079">
        <v>0</v>
      </c>
      <c r="J28079">
        <v>0</v>
      </c>
      <c r="K28079" t="s">
        <v>107625</v>
      </c>
    </row>
    <row r="28080" spans="1:11" x14ac:dyDescent="0.3">
      <c r="A28080" t="s">
        <v>107626</v>
      </c>
      <c r="C28080" t="s">
        <v>27</v>
      </c>
      <c r="D28080" t="s">
        <v>107627</v>
      </c>
      <c r="E28080" t="s">
        <v>99661</v>
      </c>
      <c r="F28080" t="s">
        <v>1918</v>
      </c>
      <c r="G28080" t="s">
        <v>42</v>
      </c>
      <c r="H28080">
        <v>0</v>
      </c>
      <c r="I28080">
        <v>0</v>
      </c>
      <c r="J28080">
        <v>0</v>
      </c>
      <c r="K28080" t="s">
        <v>107628</v>
      </c>
    </row>
    <row r="28081" spans="1:11" x14ac:dyDescent="0.3">
      <c r="A28081" t="s">
        <v>107629</v>
      </c>
      <c r="B28081" t="s">
        <v>107630</v>
      </c>
      <c r="C28081" t="s">
        <v>27</v>
      </c>
      <c r="D28081" t="s">
        <v>107631</v>
      </c>
      <c r="E28081" t="s">
        <v>99661</v>
      </c>
      <c r="F28081" t="s">
        <v>4261</v>
      </c>
      <c r="G28081" t="s">
        <v>42</v>
      </c>
      <c r="H28081">
        <v>0</v>
      </c>
      <c r="I28081">
        <v>0</v>
      </c>
      <c r="J28081">
        <v>0</v>
      </c>
      <c r="K28081" t="s">
        <v>107632</v>
      </c>
    </row>
    <row r="28082" spans="1:11" x14ac:dyDescent="0.3">
      <c r="A28082" t="s">
        <v>107633</v>
      </c>
      <c r="B28082" t="s">
        <v>107634</v>
      </c>
      <c r="C28082" t="s">
        <v>27</v>
      </c>
      <c r="D28082" t="s">
        <v>107635</v>
      </c>
      <c r="E28082" t="s">
        <v>99661</v>
      </c>
      <c r="F28082" t="s">
        <v>1845</v>
      </c>
      <c r="G28082" t="s">
        <v>42</v>
      </c>
      <c r="H28082">
        <v>0</v>
      </c>
      <c r="I28082">
        <v>0</v>
      </c>
      <c r="J28082">
        <v>0</v>
      </c>
      <c r="K28082" t="s">
        <v>107636</v>
      </c>
    </row>
    <row r="28083" spans="1:11" x14ac:dyDescent="0.3">
      <c r="A28083" t="s">
        <v>107637</v>
      </c>
      <c r="B28083" t="s">
        <v>107638</v>
      </c>
      <c r="C28083" t="s">
        <v>27</v>
      </c>
      <c r="D28083" t="s">
        <v>107639</v>
      </c>
      <c r="E28083" t="s">
        <v>99661</v>
      </c>
      <c r="F28083" t="s">
        <v>417</v>
      </c>
      <c r="G28083" t="s">
        <v>42</v>
      </c>
      <c r="H28083">
        <v>0</v>
      </c>
      <c r="I28083">
        <v>0</v>
      </c>
      <c r="J28083">
        <v>0</v>
      </c>
      <c r="K28083" t="s">
        <v>107640</v>
      </c>
    </row>
    <row r="28084" spans="1:11" x14ac:dyDescent="0.3">
      <c r="A28084" t="s">
        <v>107641</v>
      </c>
      <c r="B28084" t="s">
        <v>107642</v>
      </c>
      <c r="C28084" t="s">
        <v>27</v>
      </c>
      <c r="D28084" t="s">
        <v>107643</v>
      </c>
      <c r="E28084" t="s">
        <v>99661</v>
      </c>
      <c r="F28084" t="s">
        <v>9911</v>
      </c>
      <c r="G28084" t="s">
        <v>42</v>
      </c>
      <c r="H28084">
        <v>0</v>
      </c>
      <c r="I28084">
        <v>0</v>
      </c>
      <c r="J28084">
        <v>0</v>
      </c>
      <c r="K28084" t="s">
        <v>107644</v>
      </c>
    </row>
    <row r="28085" spans="1:11" x14ac:dyDescent="0.3">
      <c r="A28085" t="s">
        <v>107645</v>
      </c>
      <c r="B28085" t="s">
        <v>107646</v>
      </c>
      <c r="C28085" t="s">
        <v>27</v>
      </c>
      <c r="D28085" t="s">
        <v>107647</v>
      </c>
      <c r="E28085" t="s">
        <v>99661</v>
      </c>
      <c r="F28085" t="s">
        <v>3412</v>
      </c>
      <c r="G28085" t="s">
        <v>42</v>
      </c>
      <c r="H28085">
        <v>0</v>
      </c>
      <c r="I28085">
        <v>0</v>
      </c>
      <c r="J28085">
        <v>0</v>
      </c>
      <c r="K28085" t="s">
        <v>107648</v>
      </c>
    </row>
    <row r="28086" spans="1:11" x14ac:dyDescent="0.3">
      <c r="A28086" t="s">
        <v>107649</v>
      </c>
      <c r="B28086" t="s">
        <v>107650</v>
      </c>
      <c r="C28086" t="s">
        <v>20</v>
      </c>
      <c r="D28086" t="s">
        <v>107651</v>
      </c>
      <c r="E28086" t="s">
        <v>14059</v>
      </c>
      <c r="F28086" t="s">
        <v>11456</v>
      </c>
      <c r="G28086" t="s">
        <v>19585</v>
      </c>
      <c r="H28086">
        <v>0</v>
      </c>
      <c r="I28086">
        <v>0</v>
      </c>
      <c r="J28086">
        <v>0</v>
      </c>
      <c r="K28086" t="s">
        <v>107652</v>
      </c>
    </row>
    <row r="28087" spans="1:11" x14ac:dyDescent="0.3">
      <c r="A28087" t="s">
        <v>107653</v>
      </c>
      <c r="B28087" t="s">
        <v>107654</v>
      </c>
      <c r="C28087" t="s">
        <v>27</v>
      </c>
      <c r="D28087" t="s">
        <v>107655</v>
      </c>
      <c r="E28087" t="s">
        <v>99661</v>
      </c>
      <c r="F28087" t="s">
        <v>9786</v>
      </c>
      <c r="G28087" t="s">
        <v>42</v>
      </c>
      <c r="H28087">
        <v>0</v>
      </c>
      <c r="I28087">
        <v>0</v>
      </c>
      <c r="J28087">
        <v>0</v>
      </c>
      <c r="K28087" t="s">
        <v>107656</v>
      </c>
    </row>
    <row r="28088" spans="1:11" x14ac:dyDescent="0.3">
      <c r="A28088" t="s">
        <v>107657</v>
      </c>
      <c r="B28088" t="s">
        <v>107658</v>
      </c>
      <c r="C28088" t="s">
        <v>27</v>
      </c>
      <c r="D28088" t="s">
        <v>107659</v>
      </c>
      <c r="E28088" t="s">
        <v>99661</v>
      </c>
      <c r="F28088" t="s">
        <v>3296</v>
      </c>
      <c r="G28088" t="s">
        <v>42</v>
      </c>
      <c r="H28088">
        <v>0</v>
      </c>
      <c r="I28088">
        <v>0</v>
      </c>
      <c r="J28088">
        <v>0</v>
      </c>
      <c r="K28088" t="s">
        <v>107660</v>
      </c>
    </row>
    <row r="28089" spans="1:11" x14ac:dyDescent="0.3">
      <c r="A28089" t="s">
        <v>107661</v>
      </c>
      <c r="B28089" t="s">
        <v>107662</v>
      </c>
      <c r="C28089" t="s">
        <v>27</v>
      </c>
      <c r="D28089" t="s">
        <v>107663</v>
      </c>
      <c r="E28089" t="s">
        <v>99661</v>
      </c>
      <c r="F28089" t="s">
        <v>9398</v>
      </c>
      <c r="G28089" t="s">
        <v>42</v>
      </c>
      <c r="H28089">
        <v>0</v>
      </c>
      <c r="I28089">
        <v>0</v>
      </c>
      <c r="J28089">
        <v>0</v>
      </c>
      <c r="K28089" t="s">
        <v>107664</v>
      </c>
    </row>
    <row r="28090" spans="1:11" x14ac:dyDescent="0.3">
      <c r="A28090" t="s">
        <v>107665</v>
      </c>
      <c r="B28090" t="s">
        <v>107666</v>
      </c>
      <c r="C28090" t="s">
        <v>27</v>
      </c>
      <c r="D28090" t="s">
        <v>107667</v>
      </c>
      <c r="E28090" t="s">
        <v>99661</v>
      </c>
      <c r="F28090" t="s">
        <v>3421</v>
      </c>
      <c r="G28090" t="s">
        <v>42</v>
      </c>
      <c r="H28090">
        <v>0</v>
      </c>
      <c r="I28090">
        <v>0</v>
      </c>
      <c r="J28090">
        <v>0</v>
      </c>
      <c r="K28090" t="s">
        <v>107668</v>
      </c>
    </row>
    <row r="28091" spans="1:11" x14ac:dyDescent="0.3">
      <c r="A28091" t="s">
        <v>107669</v>
      </c>
      <c r="B28091" t="s">
        <v>107670</v>
      </c>
      <c r="C28091" t="s">
        <v>27</v>
      </c>
      <c r="D28091" t="s">
        <v>107671</v>
      </c>
      <c r="E28091" t="s">
        <v>99661</v>
      </c>
      <c r="F28091" t="s">
        <v>14181</v>
      </c>
      <c r="G28091" t="s">
        <v>42</v>
      </c>
      <c r="H28091">
        <v>0</v>
      </c>
      <c r="I28091">
        <v>0</v>
      </c>
      <c r="J28091">
        <v>0</v>
      </c>
      <c r="K28091" t="s">
        <v>107672</v>
      </c>
    </row>
    <row r="28092" spans="1:11" x14ac:dyDescent="0.3">
      <c r="A28092" t="s">
        <v>107673</v>
      </c>
      <c r="B28092" t="s">
        <v>107674</v>
      </c>
      <c r="C28092" t="s">
        <v>27</v>
      </c>
      <c r="D28092" t="s">
        <v>107675</v>
      </c>
      <c r="E28092" t="s">
        <v>99661</v>
      </c>
      <c r="F28092" t="s">
        <v>3643</v>
      </c>
      <c r="G28092" t="s">
        <v>42</v>
      </c>
      <c r="H28092">
        <v>0</v>
      </c>
      <c r="I28092">
        <v>0</v>
      </c>
      <c r="J28092">
        <v>0</v>
      </c>
      <c r="K28092" t="s">
        <v>107676</v>
      </c>
    </row>
    <row r="28093" spans="1:11" x14ac:dyDescent="0.3">
      <c r="A28093" t="s">
        <v>107677</v>
      </c>
      <c r="B28093" t="s">
        <v>107678</v>
      </c>
      <c r="C28093" t="s">
        <v>27</v>
      </c>
      <c r="D28093" t="s">
        <v>107679</v>
      </c>
      <c r="E28093" t="s">
        <v>99661</v>
      </c>
      <c r="F28093" t="s">
        <v>2437</v>
      </c>
      <c r="G28093" t="s">
        <v>42</v>
      </c>
      <c r="H28093">
        <v>0</v>
      </c>
      <c r="I28093">
        <v>0</v>
      </c>
      <c r="J28093">
        <v>0</v>
      </c>
      <c r="K28093" t="s">
        <v>107680</v>
      </c>
    </row>
    <row r="28094" spans="1:11" x14ac:dyDescent="0.3">
      <c r="A28094" t="s">
        <v>107681</v>
      </c>
      <c r="B28094" t="s">
        <v>107682</v>
      </c>
      <c r="C28094" t="s">
        <v>27</v>
      </c>
      <c r="D28094" t="s">
        <v>107683</v>
      </c>
      <c r="E28094" t="s">
        <v>99661</v>
      </c>
      <c r="F28094" t="s">
        <v>18427</v>
      </c>
      <c r="G28094" t="s">
        <v>42</v>
      </c>
      <c r="H28094">
        <v>0</v>
      </c>
      <c r="I28094">
        <v>0</v>
      </c>
      <c r="J28094">
        <v>0</v>
      </c>
      <c r="K28094" t="s">
        <v>107684</v>
      </c>
    </row>
    <row r="28095" spans="1:11" x14ac:dyDescent="0.3">
      <c r="A28095" t="s">
        <v>107685</v>
      </c>
      <c r="B28095" t="s">
        <v>107686</v>
      </c>
      <c r="C28095" t="s">
        <v>558</v>
      </c>
      <c r="D28095" t="s">
        <v>107687</v>
      </c>
      <c r="E28095" t="s">
        <v>1122</v>
      </c>
      <c r="F28095" t="s">
        <v>14447</v>
      </c>
      <c r="G28095" t="s">
        <v>42</v>
      </c>
      <c r="H28095">
        <v>0</v>
      </c>
      <c r="I28095">
        <v>0</v>
      </c>
      <c r="J28095">
        <v>0</v>
      </c>
      <c r="K28095" t="s">
        <v>107688</v>
      </c>
    </row>
    <row r="28096" spans="1:11" x14ac:dyDescent="0.3">
      <c r="A28096" t="s">
        <v>107689</v>
      </c>
      <c r="B28096" t="s">
        <v>107690</v>
      </c>
      <c r="C28096" t="s">
        <v>27</v>
      </c>
      <c r="D28096" t="s">
        <v>107691</v>
      </c>
      <c r="E28096" t="s">
        <v>99661</v>
      </c>
      <c r="F28096" t="s">
        <v>16</v>
      </c>
      <c r="G28096" t="s">
        <v>7708</v>
      </c>
      <c r="H28096">
        <v>0</v>
      </c>
      <c r="I28096">
        <v>0</v>
      </c>
      <c r="J28096">
        <v>0</v>
      </c>
      <c r="K28096" t="s">
        <v>107692</v>
      </c>
    </row>
    <row r="28097" spans="1:11" x14ac:dyDescent="0.3">
      <c r="A28097" t="s">
        <v>107693</v>
      </c>
      <c r="B28097" t="s">
        <v>107694</v>
      </c>
      <c r="C28097" t="s">
        <v>27</v>
      </c>
      <c r="D28097" t="s">
        <v>107695</v>
      </c>
      <c r="E28097" t="s">
        <v>99661</v>
      </c>
      <c r="F28097" t="s">
        <v>16</v>
      </c>
      <c r="G28097" t="s">
        <v>8055</v>
      </c>
      <c r="H28097">
        <v>0</v>
      </c>
      <c r="I28097">
        <v>0</v>
      </c>
      <c r="J28097">
        <v>0</v>
      </c>
      <c r="K28097" t="s">
        <v>107696</v>
      </c>
    </row>
    <row r="28098" spans="1:11" x14ac:dyDescent="0.3">
      <c r="A28098" t="s">
        <v>107697</v>
      </c>
      <c r="B28098" t="s">
        <v>107698</v>
      </c>
      <c r="C28098" t="s">
        <v>20</v>
      </c>
      <c r="D28098" t="s">
        <v>107699</v>
      </c>
      <c r="E28098" t="s">
        <v>22</v>
      </c>
      <c r="F28098" t="s">
        <v>12347</v>
      </c>
      <c r="G28098" t="s">
        <v>42</v>
      </c>
      <c r="H28098">
        <v>0</v>
      </c>
      <c r="I28098">
        <v>0</v>
      </c>
      <c r="J28098">
        <v>0</v>
      </c>
      <c r="K28098" t="s">
        <v>107700</v>
      </c>
    </row>
    <row r="28099" spans="1:11" x14ac:dyDescent="0.3">
      <c r="A28099" t="s">
        <v>107701</v>
      </c>
      <c r="C28099" t="s">
        <v>27</v>
      </c>
      <c r="D28099" t="s">
        <v>107702</v>
      </c>
      <c r="E28099" t="s">
        <v>99661</v>
      </c>
      <c r="F28099" t="s">
        <v>16</v>
      </c>
      <c r="G28099" t="s">
        <v>42</v>
      </c>
      <c r="H28099">
        <v>0</v>
      </c>
      <c r="I28099">
        <v>0</v>
      </c>
      <c r="J28099">
        <v>0</v>
      </c>
      <c r="K28099" t="s">
        <v>107703</v>
      </c>
    </row>
    <row r="28100" spans="1:11" x14ac:dyDescent="0.3">
      <c r="A28100" t="s">
        <v>107704</v>
      </c>
      <c r="C28100" t="s">
        <v>1159</v>
      </c>
      <c r="D28100" t="s">
        <v>107705</v>
      </c>
      <c r="E28100" t="s">
        <v>10552</v>
      </c>
      <c r="F28100" t="s">
        <v>16</v>
      </c>
      <c r="G28100" t="s">
        <v>42</v>
      </c>
      <c r="H28100">
        <v>0</v>
      </c>
      <c r="I28100">
        <v>0</v>
      </c>
      <c r="J28100">
        <v>0</v>
      </c>
      <c r="K28100" t="s">
        <v>107706</v>
      </c>
    </row>
    <row r="28101" spans="1:11" x14ac:dyDescent="0.3">
      <c r="A28101" t="s">
        <v>107707</v>
      </c>
      <c r="C28101" t="s">
        <v>27</v>
      </c>
      <c r="D28101" t="s">
        <v>107708</v>
      </c>
      <c r="E28101" t="s">
        <v>99661</v>
      </c>
      <c r="F28101" t="s">
        <v>5882</v>
      </c>
      <c r="G28101" t="s">
        <v>42</v>
      </c>
      <c r="H28101">
        <v>0</v>
      </c>
      <c r="I28101">
        <v>0</v>
      </c>
      <c r="J28101">
        <v>0</v>
      </c>
      <c r="K28101" t="s">
        <v>107709</v>
      </c>
    </row>
    <row r="28102" spans="1:11" x14ac:dyDescent="0.3">
      <c r="A28102" t="s">
        <v>107710</v>
      </c>
      <c r="B28102" t="s">
        <v>107711</v>
      </c>
      <c r="C28102" t="s">
        <v>13</v>
      </c>
      <c r="D28102" t="s">
        <v>107712</v>
      </c>
      <c r="E28102" t="s">
        <v>104779</v>
      </c>
      <c r="F28102" t="s">
        <v>41</v>
      </c>
      <c r="G28102" t="s">
        <v>42</v>
      </c>
      <c r="H28102">
        <v>0</v>
      </c>
      <c r="I28102">
        <v>0</v>
      </c>
      <c r="J28102">
        <v>0</v>
      </c>
      <c r="K28102" t="s">
        <v>107713</v>
      </c>
    </row>
    <row r="28103" spans="1:11" x14ac:dyDescent="0.3">
      <c r="A28103" t="s">
        <v>107714</v>
      </c>
      <c r="B28103" t="s">
        <v>107715</v>
      </c>
      <c r="C28103" t="s">
        <v>13</v>
      </c>
      <c r="D28103" t="s">
        <v>107716</v>
      </c>
      <c r="E28103" t="s">
        <v>104779</v>
      </c>
      <c r="F28103" t="s">
        <v>16</v>
      </c>
      <c r="G28103" t="s">
        <v>904</v>
      </c>
      <c r="H28103">
        <v>0</v>
      </c>
      <c r="I28103">
        <v>0</v>
      </c>
      <c r="J28103">
        <v>0</v>
      </c>
      <c r="K28103" t="s">
        <v>107717</v>
      </c>
    </row>
    <row r="28104" spans="1:11" x14ac:dyDescent="0.3">
      <c r="A28104" t="s">
        <v>107718</v>
      </c>
      <c r="B28104" t="s">
        <v>107719</v>
      </c>
      <c r="C28104" t="s">
        <v>20</v>
      </c>
      <c r="D28104" t="s">
        <v>107720</v>
      </c>
      <c r="E28104" t="s">
        <v>14059</v>
      </c>
      <c r="F28104" t="s">
        <v>16</v>
      </c>
      <c r="G28104" t="s">
        <v>20664</v>
      </c>
      <c r="H28104">
        <v>0</v>
      </c>
      <c r="I28104">
        <v>0</v>
      </c>
      <c r="J28104">
        <v>0</v>
      </c>
      <c r="K28104" t="s">
        <v>107721</v>
      </c>
    </row>
    <row r="28105" spans="1:11" x14ac:dyDescent="0.3">
      <c r="A28105" t="s">
        <v>107722</v>
      </c>
      <c r="B28105" t="s">
        <v>107723</v>
      </c>
      <c r="C28105" t="s">
        <v>13</v>
      </c>
      <c r="D28105" t="s">
        <v>107724</v>
      </c>
      <c r="E28105" t="s">
        <v>104779</v>
      </c>
      <c r="F28105" t="s">
        <v>16</v>
      </c>
      <c r="G28105" t="s">
        <v>1540</v>
      </c>
      <c r="H28105">
        <v>0</v>
      </c>
      <c r="I28105">
        <v>0</v>
      </c>
      <c r="J28105">
        <v>0</v>
      </c>
      <c r="K28105" t="s">
        <v>107725</v>
      </c>
    </row>
    <row r="28106" spans="1:11" x14ac:dyDescent="0.3">
      <c r="A28106" t="s">
        <v>107726</v>
      </c>
      <c r="B28106" t="s">
        <v>107727</v>
      </c>
      <c r="C28106" t="s">
        <v>13</v>
      </c>
      <c r="D28106" t="s">
        <v>107728</v>
      </c>
      <c r="E28106" t="s">
        <v>104779</v>
      </c>
      <c r="F28106" t="s">
        <v>41</v>
      </c>
      <c r="G28106" t="s">
        <v>4866</v>
      </c>
      <c r="H28106">
        <v>0</v>
      </c>
      <c r="I28106">
        <v>0</v>
      </c>
      <c r="J28106">
        <v>0</v>
      </c>
      <c r="K28106" t="s">
        <v>107729</v>
      </c>
    </row>
    <row r="28107" spans="1:11" x14ac:dyDescent="0.3">
      <c r="A28107" t="s">
        <v>107730</v>
      </c>
      <c r="B28107" t="s">
        <v>107731</v>
      </c>
      <c r="C28107" t="s">
        <v>13</v>
      </c>
      <c r="D28107" t="s">
        <v>107732</v>
      </c>
      <c r="E28107" t="s">
        <v>104779</v>
      </c>
      <c r="F28107" t="s">
        <v>41</v>
      </c>
      <c r="G28107" t="s">
        <v>42</v>
      </c>
      <c r="H28107">
        <v>0</v>
      </c>
      <c r="I28107">
        <v>0</v>
      </c>
      <c r="J28107">
        <v>0</v>
      </c>
      <c r="K28107" t="s">
        <v>107733</v>
      </c>
    </row>
    <row r="28108" spans="1:11" x14ac:dyDescent="0.3">
      <c r="A28108" t="s">
        <v>107734</v>
      </c>
      <c r="B28108" t="s">
        <v>107735</v>
      </c>
      <c r="C28108" t="s">
        <v>13</v>
      </c>
      <c r="D28108" t="s">
        <v>107736</v>
      </c>
      <c r="E28108" t="s">
        <v>104779</v>
      </c>
      <c r="F28108" t="s">
        <v>41</v>
      </c>
      <c r="G28108" t="s">
        <v>42</v>
      </c>
      <c r="H28108">
        <v>0</v>
      </c>
      <c r="I28108">
        <v>0</v>
      </c>
      <c r="J28108">
        <v>0</v>
      </c>
      <c r="K28108" t="s">
        <v>107737</v>
      </c>
    </row>
    <row r="28109" spans="1:11" x14ac:dyDescent="0.3">
      <c r="A28109" t="s">
        <v>107738</v>
      </c>
      <c r="B28109" t="s">
        <v>107739</v>
      </c>
      <c r="C28109" t="s">
        <v>13</v>
      </c>
      <c r="D28109" t="s">
        <v>107740</v>
      </c>
      <c r="E28109" t="s">
        <v>104779</v>
      </c>
      <c r="F28109" t="s">
        <v>41</v>
      </c>
      <c r="G28109" t="s">
        <v>42</v>
      </c>
      <c r="H28109">
        <v>0</v>
      </c>
      <c r="I28109">
        <v>0</v>
      </c>
      <c r="J28109">
        <v>0</v>
      </c>
      <c r="K28109" t="s">
        <v>107741</v>
      </c>
    </row>
    <row r="28110" spans="1:11" x14ac:dyDescent="0.3">
      <c r="A28110" t="s">
        <v>107742</v>
      </c>
      <c r="B28110" t="s">
        <v>107743</v>
      </c>
      <c r="C28110" t="s">
        <v>13</v>
      </c>
      <c r="D28110" t="s">
        <v>107744</v>
      </c>
      <c r="E28110" t="s">
        <v>104779</v>
      </c>
      <c r="F28110" t="s">
        <v>41</v>
      </c>
      <c r="G28110" t="s">
        <v>10656</v>
      </c>
      <c r="H28110">
        <v>0</v>
      </c>
      <c r="I28110">
        <v>0</v>
      </c>
      <c r="J28110">
        <v>0</v>
      </c>
      <c r="K28110" t="s">
        <v>107745</v>
      </c>
    </row>
    <row r="28111" spans="1:11" x14ac:dyDescent="0.3">
      <c r="A28111" t="s">
        <v>107746</v>
      </c>
      <c r="B28111" t="s">
        <v>107747</v>
      </c>
      <c r="C28111" t="s">
        <v>13</v>
      </c>
      <c r="D28111" t="s">
        <v>107748</v>
      </c>
      <c r="E28111" t="s">
        <v>104779</v>
      </c>
      <c r="F28111" t="s">
        <v>41</v>
      </c>
      <c r="G28111" t="s">
        <v>42</v>
      </c>
      <c r="H28111">
        <v>0</v>
      </c>
      <c r="I28111">
        <v>0</v>
      </c>
      <c r="J28111">
        <v>0</v>
      </c>
      <c r="K28111" t="s">
        <v>107749</v>
      </c>
    </row>
    <row r="28112" spans="1:11" x14ac:dyDescent="0.3">
      <c r="A28112" t="s">
        <v>107750</v>
      </c>
      <c r="B28112" t="s">
        <v>107751</v>
      </c>
      <c r="C28112" t="s">
        <v>13</v>
      </c>
      <c r="D28112" t="s">
        <v>107752</v>
      </c>
      <c r="E28112" t="s">
        <v>104779</v>
      </c>
      <c r="F28112" t="s">
        <v>41</v>
      </c>
      <c r="G28112" t="s">
        <v>42</v>
      </c>
      <c r="H28112">
        <v>0</v>
      </c>
      <c r="I28112">
        <v>0</v>
      </c>
      <c r="J28112">
        <v>0</v>
      </c>
      <c r="K28112" t="s">
        <v>107753</v>
      </c>
    </row>
    <row r="28113" spans="1:11" x14ac:dyDescent="0.3">
      <c r="A28113" t="s">
        <v>107754</v>
      </c>
      <c r="B28113" t="s">
        <v>107755</v>
      </c>
      <c r="C28113" t="s">
        <v>13</v>
      </c>
      <c r="D28113" t="s">
        <v>107756</v>
      </c>
      <c r="E28113" t="s">
        <v>104779</v>
      </c>
      <c r="F28113" t="s">
        <v>41</v>
      </c>
      <c r="G28113" t="s">
        <v>42</v>
      </c>
      <c r="H28113">
        <v>0</v>
      </c>
      <c r="I28113">
        <v>0</v>
      </c>
      <c r="J28113">
        <v>0</v>
      </c>
      <c r="K28113" t="s">
        <v>107757</v>
      </c>
    </row>
    <row r="28114" spans="1:11" x14ac:dyDescent="0.3">
      <c r="A28114" t="s">
        <v>107758</v>
      </c>
      <c r="B28114" t="s">
        <v>107759</v>
      </c>
      <c r="C28114" t="s">
        <v>13</v>
      </c>
      <c r="D28114" t="s">
        <v>107760</v>
      </c>
      <c r="E28114" t="s">
        <v>104779</v>
      </c>
      <c r="F28114" t="s">
        <v>41</v>
      </c>
      <c r="G28114" t="s">
        <v>42</v>
      </c>
      <c r="H28114">
        <v>0</v>
      </c>
      <c r="I28114">
        <v>0</v>
      </c>
      <c r="J28114">
        <v>0</v>
      </c>
      <c r="K28114" t="s">
        <v>107761</v>
      </c>
    </row>
    <row r="28115" spans="1:11" x14ac:dyDescent="0.3">
      <c r="A28115" t="s">
        <v>107762</v>
      </c>
      <c r="B28115" t="s">
        <v>107763</v>
      </c>
      <c r="C28115" t="s">
        <v>13</v>
      </c>
      <c r="D28115" t="s">
        <v>107764</v>
      </c>
      <c r="E28115" t="s">
        <v>104779</v>
      </c>
      <c r="F28115" t="s">
        <v>41</v>
      </c>
      <c r="G28115" t="s">
        <v>42</v>
      </c>
      <c r="H28115">
        <v>0</v>
      </c>
      <c r="I28115">
        <v>0</v>
      </c>
      <c r="J28115">
        <v>0</v>
      </c>
      <c r="K28115" t="s">
        <v>107765</v>
      </c>
    </row>
    <row r="28116" spans="1:11" x14ac:dyDescent="0.3">
      <c r="A28116" t="s">
        <v>107766</v>
      </c>
      <c r="B28116" t="s">
        <v>107767</v>
      </c>
      <c r="C28116" t="s">
        <v>13</v>
      </c>
      <c r="D28116" t="s">
        <v>107768</v>
      </c>
      <c r="E28116" t="s">
        <v>104779</v>
      </c>
      <c r="F28116" t="s">
        <v>41</v>
      </c>
      <c r="G28116" t="s">
        <v>10188</v>
      </c>
      <c r="H28116">
        <v>0</v>
      </c>
      <c r="I28116">
        <v>0</v>
      </c>
      <c r="J28116">
        <v>0</v>
      </c>
      <c r="K28116" t="s">
        <v>107769</v>
      </c>
    </row>
    <row r="28117" spans="1:11" x14ac:dyDescent="0.3">
      <c r="A28117" t="s">
        <v>107770</v>
      </c>
      <c r="B28117" t="s">
        <v>107771</v>
      </c>
      <c r="C28117" t="s">
        <v>13</v>
      </c>
      <c r="D28117" t="s">
        <v>107772</v>
      </c>
      <c r="E28117" t="s">
        <v>104779</v>
      </c>
      <c r="F28117" t="s">
        <v>41</v>
      </c>
      <c r="G28117" t="s">
        <v>42</v>
      </c>
      <c r="H28117">
        <v>0</v>
      </c>
      <c r="I28117">
        <v>0</v>
      </c>
      <c r="J28117">
        <v>0</v>
      </c>
      <c r="K28117" t="s">
        <v>107773</v>
      </c>
    </row>
    <row r="28118" spans="1:11" x14ac:dyDescent="0.3">
      <c r="A28118" t="s">
        <v>107774</v>
      </c>
      <c r="C28118" t="s">
        <v>27</v>
      </c>
      <c r="D28118" t="s">
        <v>107775</v>
      </c>
      <c r="E28118" t="s">
        <v>29</v>
      </c>
      <c r="F28118" t="s">
        <v>41</v>
      </c>
      <c r="G28118" t="s">
        <v>42</v>
      </c>
      <c r="H28118">
        <v>0</v>
      </c>
      <c r="I28118">
        <v>0</v>
      </c>
      <c r="J28118">
        <v>0</v>
      </c>
      <c r="K28118" t="s">
        <v>107776</v>
      </c>
    </row>
    <row r="28119" spans="1:11" x14ac:dyDescent="0.3">
      <c r="A28119" t="s">
        <v>107777</v>
      </c>
      <c r="B28119" t="s">
        <v>107778</v>
      </c>
      <c r="C28119" t="s">
        <v>13</v>
      </c>
      <c r="D28119" t="s">
        <v>107779</v>
      </c>
      <c r="E28119" t="s">
        <v>104779</v>
      </c>
      <c r="F28119" t="s">
        <v>41</v>
      </c>
      <c r="G28119" t="s">
        <v>42</v>
      </c>
      <c r="H28119">
        <v>0</v>
      </c>
      <c r="I28119">
        <v>0</v>
      </c>
      <c r="J28119">
        <v>0</v>
      </c>
      <c r="K28119" t="s">
        <v>107780</v>
      </c>
    </row>
    <row r="28120" spans="1:11" x14ac:dyDescent="0.3">
      <c r="A28120" t="s">
        <v>107781</v>
      </c>
      <c r="C28120" t="s">
        <v>27</v>
      </c>
      <c r="D28120" t="s">
        <v>107782</v>
      </c>
      <c r="E28120" t="s">
        <v>99661</v>
      </c>
      <c r="F28120" t="s">
        <v>6717</v>
      </c>
      <c r="G28120" t="s">
        <v>42</v>
      </c>
      <c r="H28120">
        <v>0</v>
      </c>
      <c r="I28120">
        <v>0</v>
      </c>
      <c r="J28120">
        <v>0</v>
      </c>
      <c r="K28120" t="s">
        <v>107783</v>
      </c>
    </row>
    <row r="28121" spans="1:11" x14ac:dyDescent="0.3">
      <c r="A28121" t="s">
        <v>107784</v>
      </c>
      <c r="C28121" t="s">
        <v>27</v>
      </c>
      <c r="E28121" t="s">
        <v>99661</v>
      </c>
      <c r="F28121" t="s">
        <v>31055</v>
      </c>
      <c r="G28121" t="s">
        <v>42</v>
      </c>
      <c r="H28121">
        <v>0</v>
      </c>
      <c r="I28121">
        <v>0</v>
      </c>
      <c r="J28121">
        <v>0</v>
      </c>
      <c r="K28121" t="s">
        <v>107785</v>
      </c>
    </row>
    <row r="28122" spans="1:11" x14ac:dyDescent="0.3">
      <c r="A28122" t="s">
        <v>107786</v>
      </c>
      <c r="B28122" t="s">
        <v>107787</v>
      </c>
      <c r="C28122" t="s">
        <v>27</v>
      </c>
      <c r="D28122" t="s">
        <v>107788</v>
      </c>
      <c r="E28122" t="s">
        <v>99661</v>
      </c>
      <c r="F28122" t="s">
        <v>1506</v>
      </c>
      <c r="G28122" t="s">
        <v>42</v>
      </c>
      <c r="H28122">
        <v>0</v>
      </c>
      <c r="I28122">
        <v>0</v>
      </c>
      <c r="J28122">
        <v>0</v>
      </c>
      <c r="K28122" t="s">
        <v>107789</v>
      </c>
    </row>
    <row r="28123" spans="1:11" x14ac:dyDescent="0.3">
      <c r="A28123" t="s">
        <v>107790</v>
      </c>
      <c r="B28123" t="s">
        <v>107791</v>
      </c>
      <c r="C28123" t="s">
        <v>27</v>
      </c>
      <c r="D28123" t="s">
        <v>107792</v>
      </c>
      <c r="E28123" t="s">
        <v>99661</v>
      </c>
      <c r="F28123" t="s">
        <v>6915</v>
      </c>
      <c r="G28123" t="s">
        <v>42</v>
      </c>
      <c r="H28123">
        <v>0</v>
      </c>
      <c r="I28123">
        <v>0</v>
      </c>
      <c r="J28123">
        <v>0</v>
      </c>
      <c r="K28123" t="s">
        <v>107793</v>
      </c>
    </row>
    <row r="28124" spans="1:11" x14ac:dyDescent="0.3">
      <c r="A28124" t="s">
        <v>107794</v>
      </c>
      <c r="B28124" t="s">
        <v>107795</v>
      </c>
      <c r="C28124" t="s">
        <v>27</v>
      </c>
      <c r="D28124" t="s">
        <v>107796</v>
      </c>
      <c r="E28124" t="s">
        <v>99661</v>
      </c>
      <c r="F28124" t="s">
        <v>482</v>
      </c>
      <c r="G28124" t="s">
        <v>42</v>
      </c>
      <c r="H28124">
        <v>0</v>
      </c>
      <c r="I28124">
        <v>0</v>
      </c>
      <c r="J28124">
        <v>0</v>
      </c>
      <c r="K28124" t="s">
        <v>107797</v>
      </c>
    </row>
    <row r="28125" spans="1:11" x14ac:dyDescent="0.3">
      <c r="A28125" t="s">
        <v>107798</v>
      </c>
      <c r="B28125" t="s">
        <v>107799</v>
      </c>
      <c r="C28125" t="s">
        <v>27</v>
      </c>
      <c r="D28125" t="s">
        <v>107800</v>
      </c>
      <c r="E28125" t="s">
        <v>99661</v>
      </c>
      <c r="F28125" t="s">
        <v>12347</v>
      </c>
      <c r="G28125" t="s">
        <v>42</v>
      </c>
      <c r="H28125">
        <v>0</v>
      </c>
      <c r="I28125">
        <v>0</v>
      </c>
      <c r="J28125">
        <v>0</v>
      </c>
      <c r="K28125" t="s">
        <v>107801</v>
      </c>
    </row>
    <row r="28126" spans="1:11" x14ac:dyDescent="0.3">
      <c r="A28126" t="s">
        <v>107802</v>
      </c>
      <c r="B28126" t="s">
        <v>107803</v>
      </c>
      <c r="C28126" t="s">
        <v>27</v>
      </c>
      <c r="D28126" t="s">
        <v>107804</v>
      </c>
      <c r="E28126" t="s">
        <v>99661</v>
      </c>
      <c r="F28126" t="s">
        <v>20434</v>
      </c>
      <c r="G28126" t="s">
        <v>42</v>
      </c>
      <c r="H28126">
        <v>0</v>
      </c>
      <c r="I28126">
        <v>0</v>
      </c>
      <c r="J28126">
        <v>0</v>
      </c>
      <c r="K28126" t="s">
        <v>107805</v>
      </c>
    </row>
    <row r="28127" spans="1:11" x14ac:dyDescent="0.3">
      <c r="A28127" t="s">
        <v>107806</v>
      </c>
      <c r="B28127" t="s">
        <v>107807</v>
      </c>
      <c r="C28127" t="s">
        <v>27</v>
      </c>
      <c r="D28127" t="s">
        <v>107804</v>
      </c>
      <c r="E28127" t="s">
        <v>99661</v>
      </c>
      <c r="F28127" t="s">
        <v>76169</v>
      </c>
      <c r="G28127" t="s">
        <v>42</v>
      </c>
      <c r="H28127">
        <v>0</v>
      </c>
      <c r="I28127">
        <v>0</v>
      </c>
      <c r="J28127">
        <v>0</v>
      </c>
      <c r="K28127" t="s">
        <v>107808</v>
      </c>
    </row>
    <row r="28128" spans="1:11" x14ac:dyDescent="0.3">
      <c r="A28128" t="s">
        <v>107809</v>
      </c>
      <c r="B28128" t="s">
        <v>107810</v>
      </c>
      <c r="C28128" t="s">
        <v>27</v>
      </c>
      <c r="D28128" t="s">
        <v>107811</v>
      </c>
      <c r="E28128" t="s">
        <v>99661</v>
      </c>
      <c r="F28128" t="s">
        <v>1143</v>
      </c>
      <c r="G28128" t="s">
        <v>42</v>
      </c>
      <c r="H28128">
        <v>0</v>
      </c>
      <c r="I28128">
        <v>0</v>
      </c>
      <c r="J28128">
        <v>0</v>
      </c>
      <c r="K28128" t="s">
        <v>107812</v>
      </c>
    </row>
    <row r="28129" spans="1:11" x14ac:dyDescent="0.3">
      <c r="A28129" t="s">
        <v>107813</v>
      </c>
      <c r="B28129" t="s">
        <v>107814</v>
      </c>
      <c r="C28129" t="s">
        <v>27</v>
      </c>
      <c r="D28129" t="s">
        <v>107815</v>
      </c>
      <c r="E28129" t="s">
        <v>29</v>
      </c>
      <c r="F28129" t="s">
        <v>34077</v>
      </c>
      <c r="G28129" t="s">
        <v>42</v>
      </c>
      <c r="H28129">
        <v>0</v>
      </c>
      <c r="I28129">
        <v>0</v>
      </c>
      <c r="J28129">
        <v>0</v>
      </c>
      <c r="K28129" t="s">
        <v>107816</v>
      </c>
    </row>
    <row r="28130" spans="1:11" x14ac:dyDescent="0.3">
      <c r="A28130" t="s">
        <v>107817</v>
      </c>
      <c r="C28130" t="s">
        <v>13</v>
      </c>
      <c r="D28130" t="s">
        <v>107818</v>
      </c>
      <c r="E28130" t="s">
        <v>104779</v>
      </c>
      <c r="F28130" t="s">
        <v>16</v>
      </c>
      <c r="G28130" t="s">
        <v>42</v>
      </c>
      <c r="H28130">
        <v>0</v>
      </c>
      <c r="I28130">
        <v>0</v>
      </c>
      <c r="J28130">
        <v>0</v>
      </c>
      <c r="K28130" t="s">
        <v>107819</v>
      </c>
    </row>
    <row r="28131" spans="1:11" x14ac:dyDescent="0.3">
      <c r="A28131" t="s">
        <v>107820</v>
      </c>
      <c r="B28131" t="s">
        <v>107821</v>
      </c>
      <c r="C28131" t="s">
        <v>13</v>
      </c>
      <c r="D28131" t="s">
        <v>107822</v>
      </c>
      <c r="E28131" t="s">
        <v>104779</v>
      </c>
      <c r="F28131" t="s">
        <v>41</v>
      </c>
      <c r="G28131" t="s">
        <v>10738</v>
      </c>
      <c r="H28131">
        <v>0</v>
      </c>
      <c r="I28131">
        <v>0</v>
      </c>
      <c r="J28131">
        <v>0</v>
      </c>
      <c r="K28131" t="s">
        <v>107823</v>
      </c>
    </row>
    <row r="28132" spans="1:11" x14ac:dyDescent="0.3">
      <c r="A28132" t="s">
        <v>107824</v>
      </c>
      <c r="B28132" t="s">
        <v>107825</v>
      </c>
      <c r="C28132" t="s">
        <v>13</v>
      </c>
      <c r="D28132" t="s">
        <v>107826</v>
      </c>
      <c r="E28132" t="s">
        <v>104779</v>
      </c>
      <c r="F28132" t="s">
        <v>16</v>
      </c>
      <c r="G28132" t="s">
        <v>4525</v>
      </c>
      <c r="H28132">
        <v>0</v>
      </c>
      <c r="I28132">
        <v>0</v>
      </c>
      <c r="J28132">
        <v>0</v>
      </c>
      <c r="K28132" t="s">
        <v>107827</v>
      </c>
    </row>
    <row r="28133" spans="1:11" x14ac:dyDescent="0.3">
      <c r="A28133" t="s">
        <v>107828</v>
      </c>
      <c r="B28133" t="s">
        <v>107829</v>
      </c>
      <c r="C28133" t="s">
        <v>13</v>
      </c>
      <c r="D28133" t="s">
        <v>107830</v>
      </c>
      <c r="E28133" t="s">
        <v>104779</v>
      </c>
      <c r="F28133" t="s">
        <v>16</v>
      </c>
      <c r="G28133" t="s">
        <v>575</v>
      </c>
      <c r="H28133">
        <v>0</v>
      </c>
      <c r="I28133">
        <v>0</v>
      </c>
      <c r="J28133">
        <v>0</v>
      </c>
      <c r="K28133" t="s">
        <v>107831</v>
      </c>
    </row>
    <row r="28134" spans="1:11" x14ac:dyDescent="0.3">
      <c r="A28134" t="s">
        <v>107832</v>
      </c>
      <c r="B28134" t="s">
        <v>107833</v>
      </c>
      <c r="C28134" t="s">
        <v>13</v>
      </c>
      <c r="D28134" t="s">
        <v>107834</v>
      </c>
      <c r="E28134" t="s">
        <v>104779</v>
      </c>
      <c r="F28134" t="s">
        <v>41</v>
      </c>
      <c r="G28134" t="s">
        <v>42</v>
      </c>
      <c r="H28134">
        <v>0</v>
      </c>
      <c r="I28134">
        <v>0</v>
      </c>
      <c r="J28134">
        <v>0</v>
      </c>
      <c r="K28134" t="s">
        <v>107835</v>
      </c>
    </row>
    <row r="28135" spans="1:11" x14ac:dyDescent="0.3">
      <c r="A28135" t="s">
        <v>107836</v>
      </c>
      <c r="B28135" t="s">
        <v>107837</v>
      </c>
      <c r="C28135" t="s">
        <v>13</v>
      </c>
      <c r="D28135" t="s">
        <v>107838</v>
      </c>
      <c r="E28135" t="s">
        <v>104779</v>
      </c>
      <c r="F28135" t="s">
        <v>41</v>
      </c>
      <c r="G28135" t="s">
        <v>29173</v>
      </c>
      <c r="H28135">
        <v>0</v>
      </c>
      <c r="I28135">
        <v>0</v>
      </c>
      <c r="J28135">
        <v>0</v>
      </c>
      <c r="K28135" t="s">
        <v>107839</v>
      </c>
    </row>
    <row r="28136" spans="1:11" x14ac:dyDescent="0.3">
      <c r="A28136" t="s">
        <v>107840</v>
      </c>
      <c r="B28136" t="s">
        <v>107841</v>
      </c>
      <c r="C28136" t="s">
        <v>13</v>
      </c>
      <c r="D28136" t="s">
        <v>107842</v>
      </c>
      <c r="E28136" t="s">
        <v>104779</v>
      </c>
      <c r="F28136" t="s">
        <v>41</v>
      </c>
      <c r="G28136" t="s">
        <v>42</v>
      </c>
      <c r="H28136">
        <v>0</v>
      </c>
      <c r="I28136">
        <v>0</v>
      </c>
      <c r="J28136">
        <v>0</v>
      </c>
      <c r="K28136" t="s">
        <v>107843</v>
      </c>
    </row>
    <row r="28137" spans="1:11" x14ac:dyDescent="0.3">
      <c r="A28137" t="s">
        <v>107844</v>
      </c>
      <c r="C28137" t="s">
        <v>13</v>
      </c>
      <c r="D28137" t="s">
        <v>107845</v>
      </c>
      <c r="E28137" t="s">
        <v>104779</v>
      </c>
      <c r="F28137" t="s">
        <v>41</v>
      </c>
      <c r="G28137" t="s">
        <v>42</v>
      </c>
      <c r="H28137">
        <v>0</v>
      </c>
      <c r="I28137">
        <v>0</v>
      </c>
      <c r="J28137">
        <v>0</v>
      </c>
      <c r="K28137" t="s">
        <v>107846</v>
      </c>
    </row>
    <row r="28138" spans="1:11" x14ac:dyDescent="0.3">
      <c r="A28138" t="s">
        <v>107847</v>
      </c>
      <c r="C28138" t="s">
        <v>27</v>
      </c>
      <c r="D28138" t="s">
        <v>107848</v>
      </c>
      <c r="E28138" t="s">
        <v>29</v>
      </c>
      <c r="F28138" t="s">
        <v>41</v>
      </c>
      <c r="G28138" t="s">
        <v>42</v>
      </c>
      <c r="H28138">
        <v>0</v>
      </c>
      <c r="I28138">
        <v>0</v>
      </c>
      <c r="J28138">
        <v>0</v>
      </c>
      <c r="K28138" t="s">
        <v>107849</v>
      </c>
    </row>
    <row r="28139" spans="1:11" x14ac:dyDescent="0.3">
      <c r="A28139" t="s">
        <v>107850</v>
      </c>
      <c r="B28139" t="s">
        <v>107851</v>
      </c>
      <c r="C28139" t="s">
        <v>13</v>
      </c>
      <c r="D28139" t="s">
        <v>107852</v>
      </c>
      <c r="E28139" t="s">
        <v>104779</v>
      </c>
      <c r="F28139" t="s">
        <v>41</v>
      </c>
      <c r="G28139" t="s">
        <v>42</v>
      </c>
      <c r="H28139">
        <v>0</v>
      </c>
      <c r="I28139">
        <v>0</v>
      </c>
      <c r="J28139">
        <v>0</v>
      </c>
      <c r="K28139" t="s">
        <v>107853</v>
      </c>
    </row>
    <row r="28140" spans="1:11" x14ac:dyDescent="0.3">
      <c r="A28140" t="s">
        <v>107854</v>
      </c>
      <c r="B28140" t="s">
        <v>107855</v>
      </c>
      <c r="C28140" t="s">
        <v>13</v>
      </c>
      <c r="D28140" t="s">
        <v>107856</v>
      </c>
      <c r="E28140" t="s">
        <v>104779</v>
      </c>
      <c r="F28140" t="s">
        <v>41</v>
      </c>
      <c r="G28140" t="s">
        <v>42</v>
      </c>
      <c r="H28140">
        <v>0</v>
      </c>
      <c r="I28140">
        <v>0</v>
      </c>
      <c r="J28140">
        <v>0</v>
      </c>
      <c r="K28140" t="s">
        <v>107857</v>
      </c>
    </row>
    <row r="28141" spans="1:11" x14ac:dyDescent="0.3">
      <c r="A28141" t="s">
        <v>107858</v>
      </c>
      <c r="B28141" t="s">
        <v>107859</v>
      </c>
      <c r="C28141" t="s">
        <v>13</v>
      </c>
      <c r="D28141" t="s">
        <v>107860</v>
      </c>
      <c r="E28141" t="s">
        <v>104779</v>
      </c>
      <c r="F28141" t="s">
        <v>41</v>
      </c>
      <c r="G28141" t="s">
        <v>42</v>
      </c>
      <c r="H28141">
        <v>0</v>
      </c>
      <c r="I28141">
        <v>0</v>
      </c>
      <c r="J28141">
        <v>0</v>
      </c>
      <c r="K28141" t="s">
        <v>107861</v>
      </c>
    </row>
    <row r="28142" spans="1:11" x14ac:dyDescent="0.3">
      <c r="A28142" t="s">
        <v>107862</v>
      </c>
      <c r="B28142" t="s">
        <v>107863</v>
      </c>
      <c r="C28142" t="s">
        <v>20</v>
      </c>
      <c r="D28142" t="s">
        <v>107864</v>
      </c>
      <c r="E28142" t="s">
        <v>14059</v>
      </c>
      <c r="F28142" t="s">
        <v>7493</v>
      </c>
      <c r="G28142" t="s">
        <v>777</v>
      </c>
      <c r="H28142">
        <v>0</v>
      </c>
      <c r="I28142">
        <v>0</v>
      </c>
      <c r="J28142">
        <v>0</v>
      </c>
      <c r="K28142" t="s">
        <v>107865</v>
      </c>
    </row>
    <row r="28143" spans="1:11" x14ac:dyDescent="0.3">
      <c r="A28143" t="s">
        <v>107866</v>
      </c>
      <c r="C28143" t="s">
        <v>13</v>
      </c>
      <c r="D28143" t="s">
        <v>107867</v>
      </c>
      <c r="E28143" t="s">
        <v>104779</v>
      </c>
      <c r="F28143" t="s">
        <v>41</v>
      </c>
      <c r="G28143" t="s">
        <v>42</v>
      </c>
      <c r="H28143">
        <v>0</v>
      </c>
      <c r="I28143">
        <v>0</v>
      </c>
      <c r="J28143">
        <v>0</v>
      </c>
      <c r="K28143" t="s">
        <v>107868</v>
      </c>
    </row>
    <row r="28144" spans="1:11" x14ac:dyDescent="0.3">
      <c r="A28144" t="s">
        <v>107869</v>
      </c>
      <c r="B28144" t="s">
        <v>107870</v>
      </c>
      <c r="C28144" t="s">
        <v>13</v>
      </c>
      <c r="D28144" t="s">
        <v>107871</v>
      </c>
      <c r="E28144" t="s">
        <v>104779</v>
      </c>
      <c r="F28144" t="s">
        <v>41</v>
      </c>
      <c r="G28144" t="s">
        <v>6400</v>
      </c>
      <c r="H28144">
        <v>0</v>
      </c>
      <c r="I28144">
        <v>0</v>
      </c>
      <c r="J28144">
        <v>0</v>
      </c>
      <c r="K28144" t="s">
        <v>107872</v>
      </c>
    </row>
    <row r="28145" spans="1:11" x14ac:dyDescent="0.3">
      <c r="A28145" t="s">
        <v>107873</v>
      </c>
      <c r="B28145" t="s">
        <v>107874</v>
      </c>
      <c r="C28145" t="s">
        <v>13</v>
      </c>
      <c r="D28145" t="s">
        <v>107875</v>
      </c>
      <c r="E28145" t="s">
        <v>104779</v>
      </c>
      <c r="F28145" t="s">
        <v>41</v>
      </c>
      <c r="G28145" t="s">
        <v>42</v>
      </c>
      <c r="H28145">
        <v>0</v>
      </c>
      <c r="I28145">
        <v>0</v>
      </c>
      <c r="J28145">
        <v>0</v>
      </c>
      <c r="K28145" t="s">
        <v>107876</v>
      </c>
    </row>
    <row r="28146" spans="1:11" x14ac:dyDescent="0.3">
      <c r="A28146" t="s">
        <v>107877</v>
      </c>
      <c r="B28146" t="s">
        <v>107878</v>
      </c>
      <c r="C28146" t="s">
        <v>13</v>
      </c>
      <c r="D28146" t="s">
        <v>107879</v>
      </c>
      <c r="E28146" t="s">
        <v>104779</v>
      </c>
      <c r="F28146" t="s">
        <v>41</v>
      </c>
      <c r="G28146" t="s">
        <v>42</v>
      </c>
      <c r="H28146">
        <v>0</v>
      </c>
      <c r="I28146">
        <v>0</v>
      </c>
      <c r="J28146">
        <v>0</v>
      </c>
      <c r="K28146" t="s">
        <v>107880</v>
      </c>
    </row>
    <row r="28147" spans="1:11" x14ac:dyDescent="0.3">
      <c r="A28147" t="s">
        <v>107881</v>
      </c>
      <c r="C28147" t="s">
        <v>20</v>
      </c>
      <c r="D28147" t="s">
        <v>107882</v>
      </c>
      <c r="E28147" t="s">
        <v>22</v>
      </c>
      <c r="F28147" t="s">
        <v>16</v>
      </c>
      <c r="G28147" t="s">
        <v>3301</v>
      </c>
      <c r="H28147">
        <v>0</v>
      </c>
      <c r="I28147">
        <v>0</v>
      </c>
      <c r="J28147">
        <v>0</v>
      </c>
      <c r="K28147" t="s">
        <v>107883</v>
      </c>
    </row>
    <row r="28148" spans="1:11" x14ac:dyDescent="0.3">
      <c r="A28148" t="s">
        <v>107884</v>
      </c>
      <c r="B28148" t="s">
        <v>24186</v>
      </c>
      <c r="C28148" t="s">
        <v>27</v>
      </c>
      <c r="D28148" t="s">
        <v>107885</v>
      </c>
      <c r="E28148" t="s">
        <v>29</v>
      </c>
      <c r="F28148" t="s">
        <v>41</v>
      </c>
      <c r="G28148" t="s">
        <v>42</v>
      </c>
      <c r="H28148">
        <v>0</v>
      </c>
      <c r="I28148">
        <v>0</v>
      </c>
      <c r="J28148">
        <v>0</v>
      </c>
      <c r="K28148" t="s">
        <v>107886</v>
      </c>
    </row>
    <row r="28149" spans="1:11" x14ac:dyDescent="0.3">
      <c r="A28149" t="s">
        <v>107887</v>
      </c>
      <c r="B28149" t="s">
        <v>107888</v>
      </c>
      <c r="C28149" t="s">
        <v>13</v>
      </c>
      <c r="D28149" t="s">
        <v>107889</v>
      </c>
      <c r="E28149" t="s">
        <v>104779</v>
      </c>
      <c r="F28149" t="s">
        <v>41</v>
      </c>
      <c r="G28149" t="s">
        <v>42</v>
      </c>
      <c r="H28149">
        <v>0</v>
      </c>
      <c r="I28149">
        <v>0</v>
      </c>
      <c r="J28149">
        <v>0</v>
      </c>
      <c r="K28149" t="s">
        <v>107890</v>
      </c>
    </row>
    <row r="28150" spans="1:11" x14ac:dyDescent="0.3">
      <c r="A28150" t="s">
        <v>107891</v>
      </c>
      <c r="B28150" t="s">
        <v>107892</v>
      </c>
      <c r="C28150" t="s">
        <v>13</v>
      </c>
      <c r="D28150" t="s">
        <v>107893</v>
      </c>
      <c r="E28150" t="s">
        <v>104779</v>
      </c>
      <c r="F28150" t="s">
        <v>41</v>
      </c>
      <c r="G28150" t="s">
        <v>42</v>
      </c>
      <c r="H28150">
        <v>0</v>
      </c>
      <c r="I28150">
        <v>0</v>
      </c>
      <c r="J28150">
        <v>0</v>
      </c>
      <c r="K28150" t="s">
        <v>107894</v>
      </c>
    </row>
    <row r="28151" spans="1:11" x14ac:dyDescent="0.3">
      <c r="A28151" t="s">
        <v>107895</v>
      </c>
      <c r="B28151" t="s">
        <v>107896</v>
      </c>
      <c r="C28151" t="s">
        <v>13</v>
      </c>
      <c r="D28151" t="s">
        <v>107897</v>
      </c>
      <c r="E28151" t="s">
        <v>104779</v>
      </c>
      <c r="F28151" t="s">
        <v>16</v>
      </c>
      <c r="G28151" t="s">
        <v>10661</v>
      </c>
      <c r="H28151">
        <v>0</v>
      </c>
      <c r="I28151">
        <v>0</v>
      </c>
      <c r="J28151">
        <v>0</v>
      </c>
      <c r="K28151" t="s">
        <v>107898</v>
      </c>
    </row>
    <row r="28152" spans="1:11" x14ac:dyDescent="0.3">
      <c r="A28152" t="s">
        <v>107899</v>
      </c>
      <c r="B28152" t="s">
        <v>107900</v>
      </c>
      <c r="C28152" t="s">
        <v>13</v>
      </c>
      <c r="D28152" t="s">
        <v>107901</v>
      </c>
      <c r="E28152" t="s">
        <v>104779</v>
      </c>
      <c r="F28152" t="s">
        <v>16</v>
      </c>
      <c r="G28152" t="s">
        <v>8722</v>
      </c>
      <c r="H28152">
        <v>0</v>
      </c>
      <c r="I28152">
        <v>0</v>
      </c>
      <c r="J28152">
        <v>0</v>
      </c>
      <c r="K28152" t="s">
        <v>107902</v>
      </c>
    </row>
    <row r="28153" spans="1:11" x14ac:dyDescent="0.3">
      <c r="A28153" t="s">
        <v>107903</v>
      </c>
      <c r="B28153" t="s">
        <v>107904</v>
      </c>
      <c r="C28153" t="s">
        <v>13</v>
      </c>
      <c r="D28153" t="s">
        <v>107905</v>
      </c>
      <c r="E28153" t="s">
        <v>104779</v>
      </c>
      <c r="F28153" t="s">
        <v>16</v>
      </c>
      <c r="G28153" t="s">
        <v>1391</v>
      </c>
      <c r="H28153">
        <v>0</v>
      </c>
      <c r="I28153">
        <v>0</v>
      </c>
      <c r="J28153">
        <v>0</v>
      </c>
      <c r="K28153" t="s">
        <v>107906</v>
      </c>
    </row>
    <row r="28154" spans="1:11" x14ac:dyDescent="0.3">
      <c r="A28154" t="s">
        <v>107907</v>
      </c>
      <c r="B28154" t="s">
        <v>107908</v>
      </c>
      <c r="C28154" t="s">
        <v>13</v>
      </c>
      <c r="D28154" t="s">
        <v>107909</v>
      </c>
      <c r="E28154" t="s">
        <v>104779</v>
      </c>
      <c r="F28154" t="s">
        <v>16</v>
      </c>
      <c r="G28154" t="s">
        <v>9640</v>
      </c>
      <c r="H28154">
        <v>0</v>
      </c>
      <c r="I28154">
        <v>0</v>
      </c>
      <c r="J28154">
        <v>0</v>
      </c>
      <c r="K28154" t="s">
        <v>107910</v>
      </c>
    </row>
    <row r="28155" spans="1:11" x14ac:dyDescent="0.3">
      <c r="A28155" t="s">
        <v>107911</v>
      </c>
      <c r="B28155" t="s">
        <v>107912</v>
      </c>
      <c r="C28155" t="s">
        <v>13</v>
      </c>
      <c r="D28155" t="s">
        <v>107913</v>
      </c>
      <c r="E28155" t="s">
        <v>104779</v>
      </c>
      <c r="F28155" t="s">
        <v>41</v>
      </c>
      <c r="G28155" t="s">
        <v>42</v>
      </c>
      <c r="H28155">
        <v>0</v>
      </c>
      <c r="I28155">
        <v>0</v>
      </c>
      <c r="J28155">
        <v>0</v>
      </c>
      <c r="K28155" t="s">
        <v>107914</v>
      </c>
    </row>
    <row r="28156" spans="1:11" x14ac:dyDescent="0.3">
      <c r="A28156" t="s">
        <v>107915</v>
      </c>
      <c r="B28156" t="s">
        <v>107916</v>
      </c>
      <c r="C28156" t="s">
        <v>13</v>
      </c>
      <c r="D28156" t="s">
        <v>107917</v>
      </c>
      <c r="E28156" t="s">
        <v>104779</v>
      </c>
      <c r="F28156" t="s">
        <v>41</v>
      </c>
      <c r="G28156" t="s">
        <v>42</v>
      </c>
      <c r="H28156">
        <v>0</v>
      </c>
      <c r="I28156">
        <v>0</v>
      </c>
      <c r="J28156">
        <v>0</v>
      </c>
      <c r="K28156" t="s">
        <v>107918</v>
      </c>
    </row>
    <row r="28157" spans="1:11" x14ac:dyDescent="0.3">
      <c r="A28157" t="s">
        <v>107919</v>
      </c>
      <c r="B28157" t="s">
        <v>107920</v>
      </c>
      <c r="C28157" t="s">
        <v>13</v>
      </c>
      <c r="D28157" t="s">
        <v>107921</v>
      </c>
      <c r="E28157" t="s">
        <v>104779</v>
      </c>
      <c r="F28157" t="s">
        <v>41</v>
      </c>
      <c r="G28157" t="s">
        <v>42</v>
      </c>
      <c r="H28157">
        <v>0</v>
      </c>
      <c r="I28157">
        <v>0</v>
      </c>
      <c r="J28157">
        <v>0</v>
      </c>
      <c r="K28157" t="s">
        <v>107922</v>
      </c>
    </row>
    <row r="28158" spans="1:11" x14ac:dyDescent="0.3">
      <c r="A28158" t="s">
        <v>107923</v>
      </c>
      <c r="B28158" t="s">
        <v>107924</v>
      </c>
      <c r="C28158" t="s">
        <v>20</v>
      </c>
      <c r="D28158" t="s">
        <v>107925</v>
      </c>
      <c r="E28158" t="s">
        <v>22</v>
      </c>
      <c r="F28158" t="s">
        <v>10179</v>
      </c>
      <c r="G28158" t="s">
        <v>42</v>
      </c>
      <c r="H28158">
        <v>0</v>
      </c>
      <c r="I28158">
        <v>0</v>
      </c>
      <c r="J28158">
        <v>0</v>
      </c>
      <c r="K28158" t="s">
        <v>107926</v>
      </c>
    </row>
    <row r="28159" spans="1:11" x14ac:dyDescent="0.3">
      <c r="A28159" t="s">
        <v>107927</v>
      </c>
      <c r="B28159" t="s">
        <v>107928</v>
      </c>
      <c r="C28159" t="s">
        <v>13</v>
      </c>
      <c r="D28159" t="s">
        <v>107929</v>
      </c>
      <c r="E28159" t="s">
        <v>104779</v>
      </c>
      <c r="F28159" t="s">
        <v>41</v>
      </c>
      <c r="G28159" t="s">
        <v>1496</v>
      </c>
      <c r="H28159">
        <v>0</v>
      </c>
      <c r="I28159">
        <v>0</v>
      </c>
      <c r="J28159">
        <v>0</v>
      </c>
      <c r="K28159" t="s">
        <v>107930</v>
      </c>
    </row>
    <row r="28160" spans="1:11" x14ac:dyDescent="0.3">
      <c r="A28160" t="s">
        <v>107931</v>
      </c>
      <c r="B28160" t="s">
        <v>107932</v>
      </c>
      <c r="C28160" t="s">
        <v>13</v>
      </c>
      <c r="D28160" t="s">
        <v>107933</v>
      </c>
      <c r="E28160" t="s">
        <v>104779</v>
      </c>
      <c r="F28160" t="s">
        <v>16</v>
      </c>
      <c r="G28160" t="s">
        <v>5843</v>
      </c>
      <c r="H28160">
        <v>0</v>
      </c>
      <c r="I28160">
        <v>0</v>
      </c>
      <c r="J28160">
        <v>0</v>
      </c>
      <c r="K28160" t="s">
        <v>107934</v>
      </c>
    </row>
    <row r="28161" spans="1:11" x14ac:dyDescent="0.3">
      <c r="A28161" t="s">
        <v>107935</v>
      </c>
      <c r="B28161" t="s">
        <v>107936</v>
      </c>
      <c r="C28161" t="s">
        <v>13</v>
      </c>
      <c r="D28161" t="s">
        <v>107937</v>
      </c>
      <c r="E28161" t="s">
        <v>104779</v>
      </c>
      <c r="F28161" t="s">
        <v>41</v>
      </c>
      <c r="G28161" t="s">
        <v>42</v>
      </c>
      <c r="H28161">
        <v>0</v>
      </c>
      <c r="I28161">
        <v>0</v>
      </c>
      <c r="J28161">
        <v>0</v>
      </c>
      <c r="K28161" t="s">
        <v>107938</v>
      </c>
    </row>
    <row r="28162" spans="1:11" x14ac:dyDescent="0.3">
      <c r="A28162" t="s">
        <v>107939</v>
      </c>
      <c r="B28162" t="s">
        <v>107940</v>
      </c>
      <c r="C28162" t="s">
        <v>13</v>
      </c>
      <c r="D28162" t="s">
        <v>107941</v>
      </c>
      <c r="E28162" t="s">
        <v>104779</v>
      </c>
      <c r="F28162" t="s">
        <v>41</v>
      </c>
      <c r="G28162" t="s">
        <v>42</v>
      </c>
      <c r="H28162">
        <v>0</v>
      </c>
      <c r="I28162">
        <v>0</v>
      </c>
      <c r="J28162">
        <v>0</v>
      </c>
      <c r="K28162" t="s">
        <v>107942</v>
      </c>
    </row>
    <row r="28163" spans="1:11" x14ac:dyDescent="0.3">
      <c r="A28163" t="s">
        <v>107943</v>
      </c>
      <c r="B28163" t="s">
        <v>107944</v>
      </c>
      <c r="C28163" t="s">
        <v>13</v>
      </c>
      <c r="D28163" t="s">
        <v>107945</v>
      </c>
      <c r="E28163" t="s">
        <v>104779</v>
      </c>
      <c r="F28163" t="s">
        <v>16</v>
      </c>
      <c r="G28163" t="s">
        <v>279</v>
      </c>
      <c r="H28163">
        <v>0</v>
      </c>
      <c r="I28163">
        <v>0</v>
      </c>
      <c r="J28163">
        <v>0</v>
      </c>
      <c r="K28163" t="s">
        <v>107946</v>
      </c>
    </row>
    <row r="28164" spans="1:11" x14ac:dyDescent="0.3">
      <c r="A28164" t="s">
        <v>107947</v>
      </c>
      <c r="B28164" t="s">
        <v>107948</v>
      </c>
      <c r="C28164" t="s">
        <v>13</v>
      </c>
      <c r="D28164" t="s">
        <v>107949</v>
      </c>
      <c r="E28164" t="s">
        <v>104779</v>
      </c>
      <c r="F28164" t="s">
        <v>16</v>
      </c>
      <c r="G28164" t="s">
        <v>17021</v>
      </c>
      <c r="H28164">
        <v>0</v>
      </c>
      <c r="I28164">
        <v>0</v>
      </c>
      <c r="J28164">
        <v>0</v>
      </c>
      <c r="K28164" t="s">
        <v>107950</v>
      </c>
    </row>
    <row r="28165" spans="1:11" x14ac:dyDescent="0.3">
      <c r="A28165" t="s">
        <v>107951</v>
      </c>
      <c r="B28165" t="s">
        <v>107952</v>
      </c>
      <c r="C28165" t="s">
        <v>13</v>
      </c>
      <c r="D28165" t="s">
        <v>107953</v>
      </c>
      <c r="E28165" t="s">
        <v>104779</v>
      </c>
      <c r="F28165" t="s">
        <v>16</v>
      </c>
      <c r="G28165" t="s">
        <v>58504</v>
      </c>
      <c r="H28165">
        <v>0</v>
      </c>
      <c r="I28165">
        <v>0</v>
      </c>
      <c r="J28165">
        <v>0</v>
      </c>
      <c r="K28165" t="s">
        <v>107954</v>
      </c>
    </row>
    <row r="28166" spans="1:11" x14ac:dyDescent="0.3">
      <c r="A28166" t="s">
        <v>107955</v>
      </c>
      <c r="B28166" t="s">
        <v>107956</v>
      </c>
      <c r="C28166" t="s">
        <v>13</v>
      </c>
      <c r="D28166" t="s">
        <v>107957</v>
      </c>
      <c r="E28166" t="s">
        <v>104779</v>
      </c>
      <c r="F28166" t="s">
        <v>16</v>
      </c>
      <c r="G28166" t="s">
        <v>1100</v>
      </c>
      <c r="H28166">
        <v>0</v>
      </c>
      <c r="I28166">
        <v>0</v>
      </c>
      <c r="J28166">
        <v>0</v>
      </c>
      <c r="K28166" t="s">
        <v>107958</v>
      </c>
    </row>
    <row r="28167" spans="1:11" x14ac:dyDescent="0.3">
      <c r="A28167" t="s">
        <v>107959</v>
      </c>
      <c r="B28167" t="s">
        <v>107960</v>
      </c>
      <c r="C28167" t="s">
        <v>13</v>
      </c>
      <c r="D28167" t="s">
        <v>107961</v>
      </c>
      <c r="E28167" t="s">
        <v>104779</v>
      </c>
      <c r="F28167" t="s">
        <v>16</v>
      </c>
      <c r="G28167" t="s">
        <v>7830</v>
      </c>
      <c r="H28167">
        <v>0</v>
      </c>
      <c r="I28167">
        <v>0</v>
      </c>
      <c r="J28167">
        <v>0</v>
      </c>
      <c r="K28167" t="s">
        <v>107962</v>
      </c>
    </row>
    <row r="28168" spans="1:11" x14ac:dyDescent="0.3">
      <c r="A28168" t="s">
        <v>107963</v>
      </c>
      <c r="B28168" t="s">
        <v>107964</v>
      </c>
      <c r="C28168" t="s">
        <v>20</v>
      </c>
      <c r="D28168" t="s">
        <v>107965</v>
      </c>
      <c r="E28168" t="s">
        <v>14059</v>
      </c>
      <c r="F28168" t="s">
        <v>16</v>
      </c>
      <c r="G28168" t="s">
        <v>1612</v>
      </c>
      <c r="H28168">
        <v>0</v>
      </c>
      <c r="I28168">
        <v>0</v>
      </c>
      <c r="J28168">
        <v>0</v>
      </c>
      <c r="K28168" t="s">
        <v>107966</v>
      </c>
    </row>
    <row r="28169" spans="1:11" x14ac:dyDescent="0.3">
      <c r="A28169" t="s">
        <v>107967</v>
      </c>
      <c r="B28169" t="s">
        <v>107968</v>
      </c>
      <c r="C28169" t="s">
        <v>13</v>
      </c>
      <c r="D28169" t="s">
        <v>107969</v>
      </c>
      <c r="E28169" t="s">
        <v>104779</v>
      </c>
      <c r="F28169" t="s">
        <v>41</v>
      </c>
      <c r="G28169" t="s">
        <v>42</v>
      </c>
      <c r="H28169">
        <v>0</v>
      </c>
      <c r="I28169">
        <v>0</v>
      </c>
      <c r="J28169">
        <v>0</v>
      </c>
      <c r="K28169" t="s">
        <v>107970</v>
      </c>
    </row>
    <row r="28170" spans="1:11" x14ac:dyDescent="0.3">
      <c r="A28170" t="s">
        <v>107971</v>
      </c>
      <c r="C28170" t="s">
        <v>13</v>
      </c>
      <c r="D28170" t="s">
        <v>107972</v>
      </c>
      <c r="E28170" t="s">
        <v>104779</v>
      </c>
      <c r="F28170" t="s">
        <v>41</v>
      </c>
      <c r="G28170" t="s">
        <v>42</v>
      </c>
      <c r="H28170">
        <v>0</v>
      </c>
      <c r="I28170">
        <v>0</v>
      </c>
      <c r="J28170">
        <v>0</v>
      </c>
      <c r="K28170" t="s">
        <v>107973</v>
      </c>
    </row>
    <row r="28171" spans="1:11" x14ac:dyDescent="0.3">
      <c r="A28171" t="s">
        <v>107974</v>
      </c>
      <c r="B28171" t="s">
        <v>107975</v>
      </c>
      <c r="C28171" t="s">
        <v>13</v>
      </c>
      <c r="D28171" t="s">
        <v>107976</v>
      </c>
      <c r="E28171" t="s">
        <v>104779</v>
      </c>
      <c r="F28171" t="s">
        <v>41</v>
      </c>
      <c r="G28171" t="s">
        <v>42</v>
      </c>
      <c r="H28171">
        <v>0</v>
      </c>
      <c r="I28171">
        <v>0</v>
      </c>
      <c r="J28171">
        <v>0</v>
      </c>
      <c r="K28171" t="s">
        <v>107977</v>
      </c>
    </row>
    <row r="28172" spans="1:11" x14ac:dyDescent="0.3">
      <c r="A28172" t="s">
        <v>107978</v>
      </c>
      <c r="B28172" t="s">
        <v>107979</v>
      </c>
      <c r="C28172" t="s">
        <v>20</v>
      </c>
      <c r="D28172" t="s">
        <v>107980</v>
      </c>
      <c r="E28172" t="s">
        <v>14059</v>
      </c>
      <c r="F28172" t="s">
        <v>1242</v>
      </c>
      <c r="G28172" t="s">
        <v>15799</v>
      </c>
      <c r="H28172">
        <v>0</v>
      </c>
      <c r="I28172">
        <v>0</v>
      </c>
      <c r="J28172">
        <v>0</v>
      </c>
      <c r="K28172" t="s">
        <v>107981</v>
      </c>
    </row>
    <row r="28173" spans="1:11" x14ac:dyDescent="0.3">
      <c r="A28173" t="s">
        <v>107982</v>
      </c>
      <c r="B28173" t="s">
        <v>107983</v>
      </c>
      <c r="C28173" t="s">
        <v>13</v>
      </c>
      <c r="D28173" t="s">
        <v>107984</v>
      </c>
      <c r="E28173" t="s">
        <v>104779</v>
      </c>
      <c r="F28173" t="s">
        <v>41</v>
      </c>
      <c r="G28173" t="s">
        <v>42</v>
      </c>
      <c r="H28173">
        <v>0</v>
      </c>
      <c r="I28173">
        <v>0</v>
      </c>
      <c r="J28173">
        <v>0</v>
      </c>
      <c r="K28173" t="s">
        <v>107985</v>
      </c>
    </row>
    <row r="28174" spans="1:11" x14ac:dyDescent="0.3">
      <c r="A28174" t="s">
        <v>107986</v>
      </c>
      <c r="B28174" t="s">
        <v>107987</v>
      </c>
      <c r="C28174" t="s">
        <v>13</v>
      </c>
      <c r="D28174" t="s">
        <v>107988</v>
      </c>
      <c r="E28174" t="s">
        <v>104779</v>
      </c>
      <c r="F28174" t="s">
        <v>41</v>
      </c>
      <c r="G28174" t="s">
        <v>42</v>
      </c>
      <c r="H28174">
        <v>0</v>
      </c>
      <c r="I28174">
        <v>0</v>
      </c>
      <c r="J28174">
        <v>0</v>
      </c>
      <c r="K28174" t="s">
        <v>107989</v>
      </c>
    </row>
    <row r="28175" spans="1:11" x14ac:dyDescent="0.3">
      <c r="A28175" t="s">
        <v>107990</v>
      </c>
      <c r="B28175" t="s">
        <v>107991</v>
      </c>
      <c r="C28175" t="s">
        <v>20</v>
      </c>
      <c r="D28175" t="s">
        <v>107992</v>
      </c>
      <c r="E28175" t="s">
        <v>14059</v>
      </c>
      <c r="F28175" t="s">
        <v>16</v>
      </c>
      <c r="G28175" t="s">
        <v>1899</v>
      </c>
      <c r="H28175">
        <v>0</v>
      </c>
      <c r="I28175">
        <v>0</v>
      </c>
      <c r="J28175">
        <v>0</v>
      </c>
      <c r="K28175" t="s">
        <v>107993</v>
      </c>
    </row>
    <row r="28176" spans="1:11" x14ac:dyDescent="0.3">
      <c r="A28176" t="s">
        <v>107994</v>
      </c>
      <c r="B28176" t="s">
        <v>17665</v>
      </c>
      <c r="C28176" t="s">
        <v>20</v>
      </c>
      <c r="D28176" t="s">
        <v>107995</v>
      </c>
      <c r="E28176" t="s">
        <v>14059</v>
      </c>
      <c r="F28176" t="s">
        <v>10179</v>
      </c>
      <c r="G28176" t="s">
        <v>42</v>
      </c>
      <c r="H28176">
        <v>0</v>
      </c>
      <c r="I28176">
        <v>0</v>
      </c>
      <c r="J28176">
        <v>0</v>
      </c>
      <c r="K28176" t="s">
        <v>107996</v>
      </c>
    </row>
    <row r="28177" spans="1:11" x14ac:dyDescent="0.3">
      <c r="A28177" t="s">
        <v>107997</v>
      </c>
      <c r="B28177" t="s">
        <v>35942</v>
      </c>
      <c r="C28177" t="s">
        <v>147</v>
      </c>
      <c r="D28177" t="s">
        <v>107998</v>
      </c>
      <c r="E28177" t="s">
        <v>183</v>
      </c>
      <c r="F28177" t="s">
        <v>2770</v>
      </c>
      <c r="G28177" t="s">
        <v>42</v>
      </c>
      <c r="H28177">
        <v>0</v>
      </c>
      <c r="I28177">
        <v>0</v>
      </c>
      <c r="J28177">
        <v>0</v>
      </c>
      <c r="K28177" t="s">
        <v>107999</v>
      </c>
    </row>
    <row r="28178" spans="1:11" x14ac:dyDescent="0.3">
      <c r="A28178" t="s">
        <v>108000</v>
      </c>
      <c r="B28178" t="s">
        <v>108001</v>
      </c>
      <c r="C28178" t="s">
        <v>20</v>
      </c>
      <c r="D28178" t="s">
        <v>108002</v>
      </c>
      <c r="E28178" t="s">
        <v>14059</v>
      </c>
      <c r="F28178" t="s">
        <v>16</v>
      </c>
      <c r="G28178" t="s">
        <v>3669</v>
      </c>
      <c r="H28178">
        <v>0</v>
      </c>
      <c r="I28178">
        <v>0</v>
      </c>
      <c r="J28178">
        <v>0</v>
      </c>
      <c r="K28178" t="s">
        <v>108003</v>
      </c>
    </row>
    <row r="28179" spans="1:11" x14ac:dyDescent="0.3">
      <c r="A28179" t="s">
        <v>108004</v>
      </c>
      <c r="B28179" t="s">
        <v>108005</v>
      </c>
      <c r="C28179" t="s">
        <v>13</v>
      </c>
      <c r="D28179" t="s">
        <v>108006</v>
      </c>
      <c r="E28179" t="s">
        <v>104779</v>
      </c>
      <c r="F28179" t="s">
        <v>16</v>
      </c>
      <c r="G28179" t="s">
        <v>7855</v>
      </c>
      <c r="H28179">
        <v>0</v>
      </c>
      <c r="I28179">
        <v>0</v>
      </c>
      <c r="J28179">
        <v>0</v>
      </c>
      <c r="K28179" t="s">
        <v>108007</v>
      </c>
    </row>
    <row r="28180" spans="1:11" x14ac:dyDescent="0.3">
      <c r="A28180" t="s">
        <v>108008</v>
      </c>
      <c r="B28180" t="s">
        <v>108009</v>
      </c>
      <c r="C28180" t="s">
        <v>13</v>
      </c>
      <c r="D28180" t="s">
        <v>108010</v>
      </c>
      <c r="E28180" t="s">
        <v>104779</v>
      </c>
      <c r="F28180" t="s">
        <v>41</v>
      </c>
      <c r="G28180" t="s">
        <v>42</v>
      </c>
      <c r="H28180">
        <v>0</v>
      </c>
      <c r="I28180">
        <v>0</v>
      </c>
      <c r="J28180">
        <v>0</v>
      </c>
      <c r="K28180" t="s">
        <v>108011</v>
      </c>
    </row>
    <row r="28181" spans="1:11" x14ac:dyDescent="0.3">
      <c r="A28181" t="s">
        <v>108012</v>
      </c>
      <c r="B28181" t="s">
        <v>108013</v>
      </c>
      <c r="C28181" t="s">
        <v>20</v>
      </c>
      <c r="D28181" t="s">
        <v>108014</v>
      </c>
      <c r="E28181" t="s">
        <v>14059</v>
      </c>
      <c r="F28181" t="s">
        <v>16</v>
      </c>
      <c r="G28181" t="s">
        <v>822</v>
      </c>
      <c r="H28181">
        <v>0</v>
      </c>
      <c r="I28181">
        <v>0</v>
      </c>
      <c r="J28181">
        <v>0</v>
      </c>
      <c r="K28181" t="s">
        <v>108015</v>
      </c>
    </row>
    <row r="28182" spans="1:11" x14ac:dyDescent="0.3">
      <c r="A28182" t="s">
        <v>108016</v>
      </c>
      <c r="B28182" t="s">
        <v>108017</v>
      </c>
      <c r="C28182" t="s">
        <v>147</v>
      </c>
      <c r="D28182" t="s">
        <v>108018</v>
      </c>
      <c r="E28182" t="s">
        <v>183</v>
      </c>
      <c r="F28182" t="s">
        <v>6890</v>
      </c>
      <c r="G28182" t="s">
        <v>42</v>
      </c>
      <c r="H28182">
        <v>0</v>
      </c>
      <c r="I28182">
        <v>0</v>
      </c>
      <c r="J28182">
        <v>0</v>
      </c>
      <c r="K28182" t="s">
        <v>108019</v>
      </c>
    </row>
    <row r="28183" spans="1:11" x14ac:dyDescent="0.3">
      <c r="A28183" t="s">
        <v>108020</v>
      </c>
      <c r="B28183" t="s">
        <v>108021</v>
      </c>
      <c r="C28183" t="s">
        <v>1159</v>
      </c>
      <c r="D28183" t="s">
        <v>108022</v>
      </c>
      <c r="E28183" t="s">
        <v>10552</v>
      </c>
      <c r="F28183" t="s">
        <v>16</v>
      </c>
      <c r="G28183" t="s">
        <v>12619</v>
      </c>
      <c r="H28183">
        <v>0</v>
      </c>
      <c r="I28183">
        <v>0</v>
      </c>
      <c r="J28183">
        <v>0</v>
      </c>
      <c r="K28183" t="s">
        <v>108023</v>
      </c>
    </row>
    <row r="28184" spans="1:11" x14ac:dyDescent="0.3">
      <c r="A28184" t="s">
        <v>108024</v>
      </c>
      <c r="B28184" t="s">
        <v>108025</v>
      </c>
      <c r="C28184" t="s">
        <v>27</v>
      </c>
      <c r="D28184" t="s">
        <v>108026</v>
      </c>
      <c r="E28184" t="s">
        <v>99661</v>
      </c>
      <c r="F28184" t="s">
        <v>9763</v>
      </c>
      <c r="G28184" t="s">
        <v>42</v>
      </c>
      <c r="H28184">
        <v>0</v>
      </c>
      <c r="I28184">
        <v>0</v>
      </c>
      <c r="J28184">
        <v>0</v>
      </c>
      <c r="K28184" t="s">
        <v>108027</v>
      </c>
    </row>
    <row r="28185" spans="1:11" x14ac:dyDescent="0.3">
      <c r="A28185" t="s">
        <v>108028</v>
      </c>
      <c r="B28185" t="s">
        <v>108029</v>
      </c>
      <c r="C28185" t="s">
        <v>27</v>
      </c>
      <c r="D28185" t="s">
        <v>108030</v>
      </c>
      <c r="E28185" t="s">
        <v>99661</v>
      </c>
      <c r="F28185" t="s">
        <v>16732</v>
      </c>
      <c r="G28185" t="s">
        <v>26021</v>
      </c>
      <c r="H28185">
        <v>0</v>
      </c>
      <c r="I28185">
        <v>0</v>
      </c>
      <c r="J28185">
        <v>0</v>
      </c>
      <c r="K28185" t="s">
        <v>108031</v>
      </c>
    </row>
    <row r="28186" spans="1:11" x14ac:dyDescent="0.3">
      <c r="A28186" t="s">
        <v>108032</v>
      </c>
      <c r="C28186" t="s">
        <v>558</v>
      </c>
      <c r="D28186" t="s">
        <v>108033</v>
      </c>
      <c r="E28186" t="s">
        <v>981</v>
      </c>
      <c r="F28186" t="s">
        <v>16</v>
      </c>
      <c r="G28186" t="s">
        <v>269</v>
      </c>
      <c r="H28186">
        <v>0</v>
      </c>
      <c r="I28186">
        <v>0</v>
      </c>
      <c r="J28186">
        <v>0</v>
      </c>
      <c r="K28186" t="s">
        <v>108034</v>
      </c>
    </row>
    <row r="28187" spans="1:11" x14ac:dyDescent="0.3">
      <c r="A28187" t="s">
        <v>108035</v>
      </c>
      <c r="B28187" t="s">
        <v>108036</v>
      </c>
      <c r="C28187" t="s">
        <v>27</v>
      </c>
      <c r="D28187" t="s">
        <v>108037</v>
      </c>
      <c r="E28187" t="s">
        <v>99661</v>
      </c>
      <c r="F28187" t="s">
        <v>16</v>
      </c>
      <c r="G28187" t="s">
        <v>21073</v>
      </c>
      <c r="H28187">
        <v>0</v>
      </c>
      <c r="I28187">
        <v>0</v>
      </c>
      <c r="J28187">
        <v>0</v>
      </c>
      <c r="K28187" t="s">
        <v>108038</v>
      </c>
    </row>
    <row r="28188" spans="1:11" x14ac:dyDescent="0.3">
      <c r="A28188" t="s">
        <v>108039</v>
      </c>
      <c r="C28188" t="s">
        <v>147</v>
      </c>
      <c r="D28188" t="s">
        <v>108040</v>
      </c>
      <c r="E28188" t="s">
        <v>183</v>
      </c>
      <c r="F28188" t="s">
        <v>845</v>
      </c>
      <c r="G28188" t="s">
        <v>42</v>
      </c>
      <c r="H28188">
        <v>0</v>
      </c>
      <c r="I28188">
        <v>0</v>
      </c>
      <c r="J28188">
        <v>0</v>
      </c>
      <c r="K28188" t="s">
        <v>108041</v>
      </c>
    </row>
    <row r="28189" spans="1:11" x14ac:dyDescent="0.3">
      <c r="A28189" t="s">
        <v>108042</v>
      </c>
      <c r="C28189" t="s">
        <v>147</v>
      </c>
      <c r="D28189" t="s">
        <v>108043</v>
      </c>
      <c r="E28189" t="s">
        <v>183</v>
      </c>
      <c r="F28189" t="s">
        <v>160</v>
      </c>
      <c r="G28189" t="s">
        <v>42</v>
      </c>
      <c r="H28189">
        <v>0</v>
      </c>
      <c r="I28189">
        <v>0</v>
      </c>
      <c r="J28189">
        <v>0</v>
      </c>
      <c r="K28189" t="s">
        <v>108044</v>
      </c>
    </row>
    <row r="28190" spans="1:11" x14ac:dyDescent="0.3">
      <c r="A28190" t="s">
        <v>108045</v>
      </c>
      <c r="B28190" t="s">
        <v>108046</v>
      </c>
      <c r="C28190" t="s">
        <v>27</v>
      </c>
      <c r="D28190" t="s">
        <v>108047</v>
      </c>
      <c r="E28190" t="s">
        <v>99661</v>
      </c>
      <c r="F28190" t="s">
        <v>3981</v>
      </c>
      <c r="G28190" t="s">
        <v>42</v>
      </c>
      <c r="H28190">
        <v>0</v>
      </c>
      <c r="I28190">
        <v>0</v>
      </c>
      <c r="J28190">
        <v>0</v>
      </c>
      <c r="K28190" t="s">
        <v>108048</v>
      </c>
    </row>
    <row r="28191" spans="1:11" x14ac:dyDescent="0.3">
      <c r="A28191" t="s">
        <v>108049</v>
      </c>
      <c r="B28191" t="s">
        <v>108050</v>
      </c>
      <c r="C28191" t="s">
        <v>27</v>
      </c>
      <c r="D28191" t="s">
        <v>108051</v>
      </c>
      <c r="E28191" t="s">
        <v>99661</v>
      </c>
      <c r="F28191" t="s">
        <v>2770</v>
      </c>
      <c r="G28191" t="s">
        <v>42</v>
      </c>
      <c r="H28191">
        <v>0</v>
      </c>
      <c r="I28191">
        <v>0</v>
      </c>
      <c r="J28191">
        <v>0</v>
      </c>
      <c r="K28191" t="s">
        <v>108052</v>
      </c>
    </row>
    <row r="28192" spans="1:11" x14ac:dyDescent="0.3">
      <c r="A28192" t="s">
        <v>108053</v>
      </c>
      <c r="C28192" t="s">
        <v>558</v>
      </c>
      <c r="D28192" t="s">
        <v>108054</v>
      </c>
      <c r="E28192" t="s">
        <v>981</v>
      </c>
      <c r="F28192" t="s">
        <v>16</v>
      </c>
      <c r="G28192" t="s">
        <v>822</v>
      </c>
      <c r="H28192">
        <v>0</v>
      </c>
      <c r="I28192">
        <v>0</v>
      </c>
      <c r="J28192">
        <v>0</v>
      </c>
      <c r="K28192" t="s">
        <v>108055</v>
      </c>
    </row>
    <row r="28193" spans="1:11" x14ac:dyDescent="0.3">
      <c r="A28193" t="s">
        <v>108056</v>
      </c>
      <c r="B28193" t="s">
        <v>108057</v>
      </c>
      <c r="C28193" t="s">
        <v>27</v>
      </c>
      <c r="D28193" t="s">
        <v>108058</v>
      </c>
      <c r="E28193" t="s">
        <v>99661</v>
      </c>
      <c r="F28193" t="s">
        <v>5976</v>
      </c>
      <c r="G28193" t="s">
        <v>42</v>
      </c>
      <c r="H28193">
        <v>0</v>
      </c>
      <c r="I28193">
        <v>0</v>
      </c>
      <c r="J28193">
        <v>0</v>
      </c>
      <c r="K28193" t="s">
        <v>108059</v>
      </c>
    </row>
    <row r="28194" spans="1:11" x14ac:dyDescent="0.3">
      <c r="A28194" t="s">
        <v>108060</v>
      </c>
      <c r="C28194" t="s">
        <v>27</v>
      </c>
      <c r="D28194" t="s">
        <v>108061</v>
      </c>
      <c r="E28194" t="s">
        <v>99661</v>
      </c>
      <c r="F28194" t="s">
        <v>10848</v>
      </c>
      <c r="G28194" t="s">
        <v>42</v>
      </c>
      <c r="H28194">
        <v>0</v>
      </c>
      <c r="I28194">
        <v>0</v>
      </c>
      <c r="J28194">
        <v>0</v>
      </c>
      <c r="K28194" t="s">
        <v>108062</v>
      </c>
    </row>
    <row r="28195" spans="1:11" x14ac:dyDescent="0.3">
      <c r="A28195" t="s">
        <v>108063</v>
      </c>
      <c r="B28195" t="s">
        <v>108064</v>
      </c>
      <c r="C28195" t="s">
        <v>27</v>
      </c>
      <c r="D28195" t="s">
        <v>108065</v>
      </c>
      <c r="E28195" t="s">
        <v>99661</v>
      </c>
      <c r="F28195" t="s">
        <v>3177</v>
      </c>
      <c r="G28195" t="s">
        <v>42</v>
      </c>
      <c r="H28195">
        <v>0</v>
      </c>
      <c r="I28195">
        <v>0</v>
      </c>
      <c r="J28195">
        <v>0</v>
      </c>
      <c r="K28195" t="s">
        <v>108066</v>
      </c>
    </row>
    <row r="28196" spans="1:11" x14ac:dyDescent="0.3">
      <c r="A28196" t="s">
        <v>108067</v>
      </c>
      <c r="B28196" t="s">
        <v>88161</v>
      </c>
      <c r="C28196" t="s">
        <v>27</v>
      </c>
      <c r="D28196" t="s">
        <v>108068</v>
      </c>
      <c r="E28196" t="s">
        <v>99661</v>
      </c>
      <c r="F28196" t="s">
        <v>13186</v>
      </c>
      <c r="G28196" t="s">
        <v>42</v>
      </c>
      <c r="H28196">
        <v>0</v>
      </c>
      <c r="I28196">
        <v>0</v>
      </c>
      <c r="J28196">
        <v>0</v>
      </c>
      <c r="K28196" t="s">
        <v>108069</v>
      </c>
    </row>
    <row r="28197" spans="1:11" x14ac:dyDescent="0.3">
      <c r="A28197" t="s">
        <v>108070</v>
      </c>
      <c r="C28197" t="s">
        <v>147</v>
      </c>
      <c r="D28197" t="s">
        <v>108071</v>
      </c>
      <c r="E28197" t="s">
        <v>183</v>
      </c>
      <c r="F28197" t="s">
        <v>2257</v>
      </c>
      <c r="G28197" t="s">
        <v>42</v>
      </c>
      <c r="H28197">
        <v>0</v>
      </c>
      <c r="I28197">
        <v>0</v>
      </c>
      <c r="J28197">
        <v>0</v>
      </c>
      <c r="K28197" t="s">
        <v>108072</v>
      </c>
    </row>
    <row r="28198" spans="1:11" x14ac:dyDescent="0.3">
      <c r="A28198" t="s">
        <v>108073</v>
      </c>
      <c r="C28198" t="s">
        <v>147</v>
      </c>
      <c r="D28198" t="s">
        <v>108074</v>
      </c>
      <c r="E28198" t="s">
        <v>183</v>
      </c>
      <c r="F28198" t="s">
        <v>3200</v>
      </c>
      <c r="G28198" t="s">
        <v>42</v>
      </c>
      <c r="H28198">
        <v>0</v>
      </c>
      <c r="I28198">
        <v>0</v>
      </c>
      <c r="J28198">
        <v>0</v>
      </c>
      <c r="K28198" t="s">
        <v>108075</v>
      </c>
    </row>
    <row r="28199" spans="1:11" x14ac:dyDescent="0.3">
      <c r="A28199" t="s">
        <v>108076</v>
      </c>
      <c r="B28199" t="s">
        <v>108077</v>
      </c>
      <c r="C28199" t="s">
        <v>27</v>
      </c>
      <c r="D28199" t="s">
        <v>108078</v>
      </c>
      <c r="E28199" t="s">
        <v>99661</v>
      </c>
      <c r="F28199" t="s">
        <v>22697</v>
      </c>
      <c r="G28199" t="s">
        <v>42</v>
      </c>
      <c r="H28199">
        <v>0</v>
      </c>
      <c r="I28199">
        <v>0</v>
      </c>
      <c r="J28199">
        <v>0</v>
      </c>
      <c r="K28199" t="s">
        <v>108079</v>
      </c>
    </row>
    <row r="28200" spans="1:11" x14ac:dyDescent="0.3">
      <c r="A28200" t="s">
        <v>108080</v>
      </c>
      <c r="B28200" t="s">
        <v>108081</v>
      </c>
      <c r="C28200" t="s">
        <v>27</v>
      </c>
      <c r="D28200" t="s">
        <v>108082</v>
      </c>
      <c r="E28200" t="s">
        <v>99661</v>
      </c>
      <c r="F28200" t="s">
        <v>1662</v>
      </c>
      <c r="G28200" t="s">
        <v>42</v>
      </c>
      <c r="H28200">
        <v>0</v>
      </c>
      <c r="I28200">
        <v>0</v>
      </c>
      <c r="J28200">
        <v>0</v>
      </c>
      <c r="K28200" t="s">
        <v>108083</v>
      </c>
    </row>
    <row r="28201" spans="1:11" x14ac:dyDescent="0.3">
      <c r="A28201" t="s">
        <v>108084</v>
      </c>
      <c r="B28201" t="s">
        <v>108085</v>
      </c>
      <c r="C28201" t="s">
        <v>27</v>
      </c>
      <c r="D28201" t="s">
        <v>108086</v>
      </c>
      <c r="E28201" t="s">
        <v>99661</v>
      </c>
      <c r="F28201" t="s">
        <v>20434</v>
      </c>
      <c r="G28201" t="s">
        <v>25839</v>
      </c>
      <c r="H28201">
        <v>0</v>
      </c>
      <c r="I28201">
        <v>0</v>
      </c>
      <c r="J28201">
        <v>0</v>
      </c>
      <c r="K28201" t="s">
        <v>108087</v>
      </c>
    </row>
    <row r="28202" spans="1:11" x14ac:dyDescent="0.3">
      <c r="A28202" t="s">
        <v>108088</v>
      </c>
      <c r="B28202" t="s">
        <v>108089</v>
      </c>
      <c r="C28202" t="s">
        <v>27</v>
      </c>
      <c r="D28202" t="s">
        <v>108090</v>
      </c>
      <c r="E28202" t="s">
        <v>99661</v>
      </c>
      <c r="F28202" t="s">
        <v>1413</v>
      </c>
      <c r="G28202" t="s">
        <v>42</v>
      </c>
      <c r="H28202">
        <v>0</v>
      </c>
      <c r="I28202">
        <v>0</v>
      </c>
      <c r="J28202">
        <v>0</v>
      </c>
      <c r="K28202" t="s">
        <v>108091</v>
      </c>
    </row>
    <row r="28203" spans="1:11" x14ac:dyDescent="0.3">
      <c r="A28203" t="s">
        <v>108092</v>
      </c>
      <c r="B28203" t="s">
        <v>108093</v>
      </c>
      <c r="C28203" t="s">
        <v>558</v>
      </c>
      <c r="D28203" t="s">
        <v>108094</v>
      </c>
      <c r="E28203" t="s">
        <v>981</v>
      </c>
      <c r="F28203" t="s">
        <v>16</v>
      </c>
      <c r="G28203" t="s">
        <v>8595</v>
      </c>
      <c r="H28203">
        <v>0</v>
      </c>
      <c r="I28203">
        <v>0</v>
      </c>
      <c r="J28203">
        <v>0</v>
      </c>
      <c r="K28203" t="s">
        <v>108095</v>
      </c>
    </row>
    <row r="28204" spans="1:11" x14ac:dyDescent="0.3">
      <c r="A28204" t="s">
        <v>108096</v>
      </c>
      <c r="C28204" t="s">
        <v>27</v>
      </c>
      <c r="D28204" t="s">
        <v>108097</v>
      </c>
      <c r="E28204" t="s">
        <v>99661</v>
      </c>
      <c r="F28204" t="s">
        <v>7550</v>
      </c>
      <c r="G28204" t="s">
        <v>42</v>
      </c>
      <c r="H28204">
        <v>0</v>
      </c>
      <c r="I28204">
        <v>0</v>
      </c>
      <c r="J28204">
        <v>0</v>
      </c>
      <c r="K28204" t="s">
        <v>108098</v>
      </c>
    </row>
    <row r="28205" spans="1:11" x14ac:dyDescent="0.3">
      <c r="A28205" t="s">
        <v>108099</v>
      </c>
      <c r="B28205" t="s">
        <v>108100</v>
      </c>
      <c r="C28205" t="s">
        <v>27</v>
      </c>
      <c r="D28205" t="s">
        <v>108101</v>
      </c>
      <c r="E28205" t="s">
        <v>99661</v>
      </c>
      <c r="F28205" t="s">
        <v>5701</v>
      </c>
      <c r="G28205" t="s">
        <v>42</v>
      </c>
      <c r="H28205">
        <v>0</v>
      </c>
      <c r="I28205">
        <v>0</v>
      </c>
      <c r="J28205">
        <v>0</v>
      </c>
      <c r="K28205" t="s">
        <v>108102</v>
      </c>
    </row>
    <row r="28206" spans="1:11" x14ac:dyDescent="0.3">
      <c r="A28206" t="s">
        <v>108103</v>
      </c>
      <c r="C28206" t="s">
        <v>27</v>
      </c>
      <c r="D28206" t="s">
        <v>108104</v>
      </c>
      <c r="E28206" t="s">
        <v>99661</v>
      </c>
      <c r="F28206" t="s">
        <v>7049</v>
      </c>
      <c r="G28206" t="s">
        <v>42</v>
      </c>
      <c r="H28206">
        <v>0</v>
      </c>
      <c r="I28206">
        <v>0</v>
      </c>
      <c r="J28206">
        <v>0</v>
      </c>
      <c r="K28206" t="s">
        <v>108105</v>
      </c>
    </row>
    <row r="28207" spans="1:11" x14ac:dyDescent="0.3">
      <c r="A28207" t="s">
        <v>108106</v>
      </c>
      <c r="B28207" t="s">
        <v>108107</v>
      </c>
      <c r="C28207" t="s">
        <v>147</v>
      </c>
      <c r="D28207" t="s">
        <v>108108</v>
      </c>
      <c r="E28207" t="s">
        <v>183</v>
      </c>
      <c r="F28207" t="s">
        <v>830</v>
      </c>
      <c r="G28207" t="s">
        <v>42</v>
      </c>
      <c r="H28207">
        <v>0</v>
      </c>
      <c r="I28207">
        <v>0</v>
      </c>
      <c r="J28207">
        <v>0</v>
      </c>
      <c r="K28207" t="s">
        <v>108109</v>
      </c>
    </row>
    <row r="28208" spans="1:11" x14ac:dyDescent="0.3">
      <c r="A28208" t="s">
        <v>108110</v>
      </c>
      <c r="C28208" t="s">
        <v>147</v>
      </c>
      <c r="D28208" t="s">
        <v>108111</v>
      </c>
      <c r="E28208" t="s">
        <v>183</v>
      </c>
      <c r="F28208" t="s">
        <v>1067</v>
      </c>
      <c r="G28208" t="s">
        <v>42</v>
      </c>
      <c r="H28208">
        <v>0</v>
      </c>
      <c r="I28208">
        <v>0</v>
      </c>
      <c r="J28208">
        <v>0</v>
      </c>
      <c r="K28208" t="s">
        <v>108112</v>
      </c>
    </row>
    <row r="28209" spans="1:11" x14ac:dyDescent="0.3">
      <c r="A28209" t="s">
        <v>108113</v>
      </c>
      <c r="B28209" t="s">
        <v>108114</v>
      </c>
      <c r="C28209" t="s">
        <v>147</v>
      </c>
      <c r="D28209" t="s">
        <v>108115</v>
      </c>
      <c r="E28209" t="s">
        <v>183</v>
      </c>
      <c r="F28209" t="s">
        <v>3521</v>
      </c>
      <c r="G28209" t="s">
        <v>42</v>
      </c>
      <c r="H28209">
        <v>0</v>
      </c>
      <c r="I28209">
        <v>0</v>
      </c>
      <c r="J28209">
        <v>0</v>
      </c>
      <c r="K28209" t="s">
        <v>108116</v>
      </c>
    </row>
    <row r="28210" spans="1:11" x14ac:dyDescent="0.3">
      <c r="A28210" t="s">
        <v>108117</v>
      </c>
      <c r="B28210" t="s">
        <v>108118</v>
      </c>
      <c r="C28210" t="s">
        <v>27</v>
      </c>
      <c r="D28210" t="s">
        <v>108119</v>
      </c>
      <c r="E28210" t="s">
        <v>99661</v>
      </c>
      <c r="F28210" t="s">
        <v>8558</v>
      </c>
      <c r="G28210" t="s">
        <v>42</v>
      </c>
      <c r="H28210">
        <v>0</v>
      </c>
      <c r="I28210">
        <v>0</v>
      </c>
      <c r="J28210">
        <v>0</v>
      </c>
      <c r="K28210" t="s">
        <v>108120</v>
      </c>
    </row>
    <row r="28211" spans="1:11" x14ac:dyDescent="0.3">
      <c r="A28211" t="s">
        <v>108121</v>
      </c>
      <c r="C28211" t="s">
        <v>27</v>
      </c>
      <c r="D28211" t="s">
        <v>108122</v>
      </c>
      <c r="E28211" t="s">
        <v>99661</v>
      </c>
      <c r="F28211" t="s">
        <v>12188</v>
      </c>
      <c r="G28211" t="s">
        <v>42</v>
      </c>
      <c r="H28211">
        <v>0</v>
      </c>
      <c r="I28211">
        <v>0</v>
      </c>
      <c r="J28211">
        <v>0</v>
      </c>
      <c r="K28211" t="s">
        <v>108123</v>
      </c>
    </row>
    <row r="28212" spans="1:11" x14ac:dyDescent="0.3">
      <c r="A28212" t="s">
        <v>108124</v>
      </c>
      <c r="C28212" t="s">
        <v>147</v>
      </c>
      <c r="D28212" t="s">
        <v>108125</v>
      </c>
      <c r="E28212" t="s">
        <v>183</v>
      </c>
      <c r="F28212" t="s">
        <v>2770</v>
      </c>
      <c r="G28212" t="s">
        <v>42</v>
      </c>
      <c r="H28212">
        <v>0</v>
      </c>
      <c r="I28212">
        <v>0</v>
      </c>
      <c r="J28212">
        <v>0</v>
      </c>
      <c r="K28212" t="s">
        <v>108126</v>
      </c>
    </row>
    <row r="28213" spans="1:11" x14ac:dyDescent="0.3">
      <c r="A28213" t="s">
        <v>108127</v>
      </c>
      <c r="C28213" t="s">
        <v>27</v>
      </c>
      <c r="D28213" t="s">
        <v>108128</v>
      </c>
      <c r="E28213" t="s">
        <v>99661</v>
      </c>
      <c r="F28213" t="s">
        <v>15739</v>
      </c>
      <c r="G28213" t="s">
        <v>42</v>
      </c>
      <c r="H28213">
        <v>0</v>
      </c>
      <c r="I28213">
        <v>0</v>
      </c>
      <c r="J28213">
        <v>0</v>
      </c>
      <c r="K28213" t="s">
        <v>108129</v>
      </c>
    </row>
    <row r="28214" spans="1:11" x14ac:dyDescent="0.3">
      <c r="A28214" t="s">
        <v>108130</v>
      </c>
      <c r="B28214" t="s">
        <v>108131</v>
      </c>
      <c r="C28214" t="s">
        <v>558</v>
      </c>
      <c r="D28214" t="s">
        <v>108132</v>
      </c>
      <c r="E28214" t="s">
        <v>981</v>
      </c>
      <c r="F28214" t="s">
        <v>38724</v>
      </c>
      <c r="G28214" t="s">
        <v>42</v>
      </c>
      <c r="H28214">
        <v>0</v>
      </c>
      <c r="I28214">
        <v>0</v>
      </c>
      <c r="J28214">
        <v>0</v>
      </c>
      <c r="K28214" t="s">
        <v>108133</v>
      </c>
    </row>
    <row r="28215" spans="1:11" x14ac:dyDescent="0.3">
      <c r="A28215" t="s">
        <v>108134</v>
      </c>
      <c r="B28215" t="s">
        <v>16259</v>
      </c>
      <c r="C28215" t="s">
        <v>27</v>
      </c>
      <c r="D28215" t="s">
        <v>108135</v>
      </c>
      <c r="E28215" t="s">
        <v>99661</v>
      </c>
      <c r="F28215" t="s">
        <v>1996</v>
      </c>
      <c r="G28215" t="s">
        <v>6006</v>
      </c>
      <c r="H28215">
        <v>0</v>
      </c>
      <c r="I28215">
        <v>0</v>
      </c>
      <c r="J28215">
        <v>0</v>
      </c>
      <c r="K28215" t="s">
        <v>108136</v>
      </c>
    </row>
    <row r="28216" spans="1:11" x14ac:dyDescent="0.3">
      <c r="A28216" t="s">
        <v>108137</v>
      </c>
      <c r="C28216" t="s">
        <v>27</v>
      </c>
      <c r="D28216" t="s">
        <v>108138</v>
      </c>
      <c r="E28216" t="s">
        <v>99661</v>
      </c>
      <c r="F28216" t="s">
        <v>1590</v>
      </c>
      <c r="G28216" t="s">
        <v>42</v>
      </c>
      <c r="H28216">
        <v>0</v>
      </c>
      <c r="I28216">
        <v>0</v>
      </c>
      <c r="J28216">
        <v>0</v>
      </c>
      <c r="K28216" t="s">
        <v>108139</v>
      </c>
    </row>
    <row r="28217" spans="1:11" x14ac:dyDescent="0.3">
      <c r="A28217" t="s">
        <v>108140</v>
      </c>
      <c r="B28217" t="s">
        <v>108141</v>
      </c>
      <c r="C28217" t="s">
        <v>27</v>
      </c>
      <c r="D28217" t="s">
        <v>108142</v>
      </c>
      <c r="E28217" t="s">
        <v>99661</v>
      </c>
      <c r="F28217" t="s">
        <v>3066</v>
      </c>
      <c r="G28217" t="s">
        <v>42</v>
      </c>
      <c r="H28217">
        <v>0</v>
      </c>
      <c r="I28217">
        <v>0</v>
      </c>
      <c r="J28217">
        <v>0</v>
      </c>
      <c r="K28217" t="s">
        <v>108143</v>
      </c>
    </row>
    <row r="28218" spans="1:11" x14ac:dyDescent="0.3">
      <c r="A28218" t="s">
        <v>108144</v>
      </c>
      <c r="B28218" t="s">
        <v>108145</v>
      </c>
      <c r="C28218" t="s">
        <v>27</v>
      </c>
      <c r="D28218" t="s">
        <v>108146</v>
      </c>
      <c r="E28218" t="s">
        <v>99661</v>
      </c>
      <c r="F28218" t="s">
        <v>5406</v>
      </c>
      <c r="G28218" t="s">
        <v>42</v>
      </c>
      <c r="H28218">
        <v>0</v>
      </c>
      <c r="I28218">
        <v>0</v>
      </c>
      <c r="J28218">
        <v>0</v>
      </c>
      <c r="K28218" t="s">
        <v>108147</v>
      </c>
    </row>
    <row r="28219" spans="1:11" x14ac:dyDescent="0.3">
      <c r="A28219" t="s">
        <v>108148</v>
      </c>
      <c r="B28219" t="s">
        <v>108149</v>
      </c>
      <c r="C28219" t="s">
        <v>27</v>
      </c>
      <c r="D28219" t="s">
        <v>108150</v>
      </c>
      <c r="E28219" t="s">
        <v>99661</v>
      </c>
      <c r="F28219" t="s">
        <v>5898</v>
      </c>
      <c r="G28219" t="s">
        <v>42</v>
      </c>
      <c r="H28219">
        <v>0</v>
      </c>
      <c r="I28219">
        <v>0</v>
      </c>
      <c r="J28219">
        <v>0</v>
      </c>
      <c r="K28219" t="s">
        <v>108151</v>
      </c>
    </row>
    <row r="28220" spans="1:11" x14ac:dyDescent="0.3">
      <c r="A28220" t="s">
        <v>108152</v>
      </c>
      <c r="B28220" t="s">
        <v>108153</v>
      </c>
      <c r="C28220" t="s">
        <v>27</v>
      </c>
      <c r="D28220" t="s">
        <v>108154</v>
      </c>
      <c r="E28220" t="s">
        <v>99661</v>
      </c>
      <c r="F28220" t="s">
        <v>407</v>
      </c>
      <c r="G28220" t="s">
        <v>42</v>
      </c>
      <c r="H28220">
        <v>0</v>
      </c>
      <c r="I28220">
        <v>0</v>
      </c>
      <c r="J28220">
        <v>0</v>
      </c>
      <c r="K28220" t="s">
        <v>108155</v>
      </c>
    </row>
    <row r="28221" spans="1:11" x14ac:dyDescent="0.3">
      <c r="A28221" t="s">
        <v>108156</v>
      </c>
      <c r="B28221" t="s">
        <v>1593</v>
      </c>
      <c r="C28221" t="s">
        <v>27</v>
      </c>
      <c r="D28221" t="s">
        <v>108157</v>
      </c>
      <c r="E28221" t="s">
        <v>99661</v>
      </c>
      <c r="F28221" t="s">
        <v>4174</v>
      </c>
      <c r="G28221" t="s">
        <v>42</v>
      </c>
      <c r="H28221">
        <v>0</v>
      </c>
      <c r="I28221">
        <v>0</v>
      </c>
      <c r="J28221">
        <v>0</v>
      </c>
      <c r="K28221" t="s">
        <v>108158</v>
      </c>
    </row>
    <row r="28222" spans="1:11" x14ac:dyDescent="0.3">
      <c r="A28222" t="s">
        <v>108159</v>
      </c>
      <c r="B28222" t="s">
        <v>108160</v>
      </c>
      <c r="C28222" t="s">
        <v>27</v>
      </c>
      <c r="D28222" t="s">
        <v>108161</v>
      </c>
      <c r="E28222" t="s">
        <v>99661</v>
      </c>
      <c r="F28222" t="s">
        <v>10047</v>
      </c>
      <c r="G28222" t="s">
        <v>42</v>
      </c>
      <c r="H28222">
        <v>0</v>
      </c>
      <c r="I28222">
        <v>0</v>
      </c>
      <c r="J28222">
        <v>0</v>
      </c>
      <c r="K28222" t="s">
        <v>108162</v>
      </c>
    </row>
    <row r="28223" spans="1:11" x14ac:dyDescent="0.3">
      <c r="A28223" t="s">
        <v>108163</v>
      </c>
      <c r="B28223" t="s">
        <v>108164</v>
      </c>
      <c r="C28223" t="s">
        <v>20</v>
      </c>
      <c r="D28223" t="s">
        <v>108165</v>
      </c>
      <c r="E28223" t="s">
        <v>22</v>
      </c>
      <c r="F28223" t="s">
        <v>11311</v>
      </c>
      <c r="G28223" t="s">
        <v>18285</v>
      </c>
      <c r="H28223">
        <v>0</v>
      </c>
      <c r="I28223">
        <v>0</v>
      </c>
      <c r="J28223">
        <v>0</v>
      </c>
      <c r="K28223" t="s">
        <v>108166</v>
      </c>
    </row>
    <row r="28224" spans="1:11" x14ac:dyDescent="0.3">
      <c r="A28224" t="s">
        <v>108167</v>
      </c>
      <c r="B28224" t="s">
        <v>108168</v>
      </c>
      <c r="C28224" t="s">
        <v>27</v>
      </c>
      <c r="D28224" t="s">
        <v>108169</v>
      </c>
      <c r="E28224" t="s">
        <v>99661</v>
      </c>
      <c r="F28224" t="s">
        <v>2482</v>
      </c>
      <c r="G28224" t="s">
        <v>42</v>
      </c>
      <c r="H28224">
        <v>0</v>
      </c>
      <c r="I28224">
        <v>0</v>
      </c>
      <c r="J28224">
        <v>0</v>
      </c>
      <c r="K28224" t="s">
        <v>108170</v>
      </c>
    </row>
    <row r="28225" spans="1:11" x14ac:dyDescent="0.3">
      <c r="A28225" t="s">
        <v>108171</v>
      </c>
      <c r="B28225" t="s">
        <v>108172</v>
      </c>
      <c r="C28225" t="s">
        <v>27</v>
      </c>
      <c r="D28225" t="s">
        <v>108169</v>
      </c>
      <c r="E28225" t="s">
        <v>99661</v>
      </c>
      <c r="F28225" t="s">
        <v>6717</v>
      </c>
      <c r="G28225" t="s">
        <v>42</v>
      </c>
      <c r="H28225">
        <v>0</v>
      </c>
      <c r="I28225">
        <v>0</v>
      </c>
      <c r="J28225">
        <v>0</v>
      </c>
      <c r="K28225" t="s">
        <v>108173</v>
      </c>
    </row>
    <row r="28226" spans="1:11" x14ac:dyDescent="0.3">
      <c r="A28226" t="s">
        <v>108174</v>
      </c>
      <c r="B28226" t="s">
        <v>88158</v>
      </c>
      <c r="C28226" t="s">
        <v>27</v>
      </c>
      <c r="D28226" t="s">
        <v>108175</v>
      </c>
      <c r="E28226" t="s">
        <v>99661</v>
      </c>
      <c r="F28226" t="s">
        <v>7169</v>
      </c>
      <c r="G28226" t="s">
        <v>42</v>
      </c>
      <c r="H28226">
        <v>0</v>
      </c>
      <c r="I28226">
        <v>0</v>
      </c>
      <c r="J28226">
        <v>0</v>
      </c>
      <c r="K28226" t="s">
        <v>108176</v>
      </c>
    </row>
    <row r="28227" spans="1:11" x14ac:dyDescent="0.3">
      <c r="A28227" t="s">
        <v>108177</v>
      </c>
      <c r="C28227" t="s">
        <v>27</v>
      </c>
      <c r="D28227" t="s">
        <v>108178</v>
      </c>
      <c r="E28227" t="s">
        <v>99661</v>
      </c>
      <c r="F28227" t="s">
        <v>2286</v>
      </c>
      <c r="G28227" t="s">
        <v>42</v>
      </c>
      <c r="H28227">
        <v>0</v>
      </c>
      <c r="I28227">
        <v>0</v>
      </c>
      <c r="J28227">
        <v>0</v>
      </c>
      <c r="K28227" t="s">
        <v>108179</v>
      </c>
    </row>
    <row r="28228" spans="1:11" x14ac:dyDescent="0.3">
      <c r="A28228" t="s">
        <v>108180</v>
      </c>
      <c r="B28228" t="s">
        <v>108181</v>
      </c>
      <c r="C28228" t="s">
        <v>27</v>
      </c>
      <c r="D28228" t="s">
        <v>108182</v>
      </c>
      <c r="E28228" t="s">
        <v>99661</v>
      </c>
      <c r="F28228" t="s">
        <v>840</v>
      </c>
      <c r="G28228" t="s">
        <v>42</v>
      </c>
      <c r="H28228">
        <v>0</v>
      </c>
      <c r="I28228">
        <v>0</v>
      </c>
      <c r="J28228">
        <v>0</v>
      </c>
      <c r="K28228" t="s">
        <v>108183</v>
      </c>
    </row>
    <row r="28229" spans="1:11" x14ac:dyDescent="0.3">
      <c r="A28229" t="s">
        <v>108184</v>
      </c>
      <c r="B28229" t="s">
        <v>108185</v>
      </c>
      <c r="C28229" t="s">
        <v>27</v>
      </c>
      <c r="D28229" t="s">
        <v>108186</v>
      </c>
      <c r="E28229" t="s">
        <v>99661</v>
      </c>
      <c r="F28229" t="s">
        <v>1634</v>
      </c>
      <c r="G28229" t="s">
        <v>42</v>
      </c>
      <c r="H28229">
        <v>0</v>
      </c>
      <c r="I28229">
        <v>0</v>
      </c>
      <c r="J28229">
        <v>0</v>
      </c>
      <c r="K28229" t="s">
        <v>108187</v>
      </c>
    </row>
    <row r="28230" spans="1:11" x14ac:dyDescent="0.3">
      <c r="A28230" t="s">
        <v>108188</v>
      </c>
      <c r="B28230" t="s">
        <v>108189</v>
      </c>
      <c r="C28230" t="s">
        <v>27</v>
      </c>
      <c r="D28230" t="s">
        <v>108190</v>
      </c>
      <c r="E28230" t="s">
        <v>99661</v>
      </c>
      <c r="F28230" t="s">
        <v>1611</v>
      </c>
      <c r="G28230" t="s">
        <v>42</v>
      </c>
      <c r="H28230">
        <v>0</v>
      </c>
      <c r="I28230">
        <v>0</v>
      </c>
      <c r="J28230">
        <v>0</v>
      </c>
      <c r="K28230" t="s">
        <v>108191</v>
      </c>
    </row>
    <row r="28231" spans="1:11" x14ac:dyDescent="0.3">
      <c r="A28231" t="s">
        <v>108192</v>
      </c>
      <c r="C28231" t="s">
        <v>558</v>
      </c>
      <c r="D28231" t="s">
        <v>108193</v>
      </c>
      <c r="E28231" t="s">
        <v>1472</v>
      </c>
      <c r="F28231" t="s">
        <v>16</v>
      </c>
      <c r="G28231" t="s">
        <v>3120</v>
      </c>
      <c r="H28231">
        <v>0</v>
      </c>
      <c r="I28231">
        <v>0</v>
      </c>
      <c r="J28231">
        <v>0</v>
      </c>
      <c r="K28231" t="s">
        <v>108194</v>
      </c>
    </row>
    <row r="28232" spans="1:11" x14ac:dyDescent="0.3">
      <c r="A28232" t="s">
        <v>108195</v>
      </c>
      <c r="C28232" t="s">
        <v>27</v>
      </c>
      <c r="D28232" t="s">
        <v>108196</v>
      </c>
      <c r="E28232" t="s">
        <v>99661</v>
      </c>
      <c r="F28232" t="s">
        <v>755</v>
      </c>
      <c r="G28232" t="s">
        <v>42</v>
      </c>
      <c r="H28232">
        <v>0</v>
      </c>
      <c r="I28232">
        <v>0</v>
      </c>
      <c r="J28232">
        <v>0</v>
      </c>
      <c r="K28232" t="s">
        <v>108197</v>
      </c>
    </row>
    <row r="28233" spans="1:11" x14ac:dyDescent="0.3">
      <c r="A28233" t="s">
        <v>108198</v>
      </c>
      <c r="C28233" t="s">
        <v>27</v>
      </c>
      <c r="D28233" t="s">
        <v>108199</v>
      </c>
      <c r="E28233" t="s">
        <v>99661</v>
      </c>
      <c r="F28233" t="s">
        <v>2770</v>
      </c>
      <c r="G28233" t="s">
        <v>42</v>
      </c>
      <c r="H28233">
        <v>0</v>
      </c>
      <c r="I28233">
        <v>0</v>
      </c>
      <c r="J28233">
        <v>0</v>
      </c>
      <c r="K28233" t="s">
        <v>108200</v>
      </c>
    </row>
    <row r="28234" spans="1:11" x14ac:dyDescent="0.3">
      <c r="A28234" t="s">
        <v>108201</v>
      </c>
      <c r="B28234" t="s">
        <v>108202</v>
      </c>
      <c r="C28234" t="s">
        <v>27</v>
      </c>
      <c r="D28234" t="s">
        <v>108203</v>
      </c>
      <c r="E28234" t="s">
        <v>99661</v>
      </c>
      <c r="F28234" t="s">
        <v>10905</v>
      </c>
      <c r="G28234" t="s">
        <v>42</v>
      </c>
      <c r="H28234">
        <v>0</v>
      </c>
      <c r="I28234">
        <v>0</v>
      </c>
      <c r="J28234">
        <v>0</v>
      </c>
      <c r="K28234" t="s">
        <v>108204</v>
      </c>
    </row>
    <row r="28235" spans="1:11" x14ac:dyDescent="0.3">
      <c r="A28235" t="s">
        <v>108205</v>
      </c>
      <c r="C28235" t="s">
        <v>27</v>
      </c>
      <c r="D28235" t="s">
        <v>108206</v>
      </c>
      <c r="E28235" t="s">
        <v>99661</v>
      </c>
      <c r="F28235" t="s">
        <v>369</v>
      </c>
      <c r="G28235" t="s">
        <v>42</v>
      </c>
      <c r="H28235">
        <v>0</v>
      </c>
      <c r="I28235">
        <v>0</v>
      </c>
      <c r="J28235">
        <v>0</v>
      </c>
      <c r="K28235" t="s">
        <v>108207</v>
      </c>
    </row>
    <row r="28236" spans="1:11" x14ac:dyDescent="0.3">
      <c r="A28236" t="s">
        <v>108208</v>
      </c>
      <c r="B28236" t="s">
        <v>108209</v>
      </c>
      <c r="C28236" t="s">
        <v>27</v>
      </c>
      <c r="D28236" t="s">
        <v>108210</v>
      </c>
      <c r="E28236" t="s">
        <v>99661</v>
      </c>
      <c r="F28236" t="s">
        <v>6825</v>
      </c>
      <c r="G28236" t="s">
        <v>42</v>
      </c>
      <c r="H28236">
        <v>0</v>
      </c>
      <c r="I28236">
        <v>0</v>
      </c>
      <c r="J28236">
        <v>0</v>
      </c>
      <c r="K28236" t="s">
        <v>108211</v>
      </c>
    </row>
    <row r="28237" spans="1:11" x14ac:dyDescent="0.3">
      <c r="A28237" t="s">
        <v>108212</v>
      </c>
      <c r="B28237" t="s">
        <v>108213</v>
      </c>
      <c r="C28237" t="s">
        <v>27</v>
      </c>
      <c r="D28237" t="s">
        <v>108214</v>
      </c>
      <c r="E28237" t="s">
        <v>99661</v>
      </c>
      <c r="F28237" t="s">
        <v>2795</v>
      </c>
      <c r="G28237" t="s">
        <v>42</v>
      </c>
      <c r="H28237">
        <v>0</v>
      </c>
      <c r="I28237">
        <v>0</v>
      </c>
      <c r="J28237">
        <v>0</v>
      </c>
      <c r="K28237" t="s">
        <v>108215</v>
      </c>
    </row>
    <row r="28238" spans="1:11" x14ac:dyDescent="0.3">
      <c r="A28238" t="s">
        <v>108216</v>
      </c>
      <c r="B28238" t="s">
        <v>108213</v>
      </c>
      <c r="C28238" t="s">
        <v>27</v>
      </c>
      <c r="D28238" t="s">
        <v>108217</v>
      </c>
      <c r="E28238" t="s">
        <v>99661</v>
      </c>
      <c r="F28238" t="s">
        <v>1886</v>
      </c>
      <c r="G28238" t="s">
        <v>42</v>
      </c>
      <c r="H28238">
        <v>0</v>
      </c>
      <c r="I28238">
        <v>0</v>
      </c>
      <c r="J28238">
        <v>0</v>
      </c>
      <c r="K28238" t="s">
        <v>108218</v>
      </c>
    </row>
    <row r="28239" spans="1:11" x14ac:dyDescent="0.3">
      <c r="A28239" t="s">
        <v>108219</v>
      </c>
      <c r="B28239" t="s">
        <v>108213</v>
      </c>
      <c r="C28239" t="s">
        <v>27</v>
      </c>
      <c r="D28239" t="s">
        <v>108220</v>
      </c>
      <c r="E28239" t="s">
        <v>99661</v>
      </c>
      <c r="F28239" t="s">
        <v>4890</v>
      </c>
      <c r="G28239" t="s">
        <v>42</v>
      </c>
      <c r="H28239">
        <v>0</v>
      </c>
      <c r="I28239">
        <v>0</v>
      </c>
      <c r="J28239">
        <v>0</v>
      </c>
      <c r="K28239" t="s">
        <v>108221</v>
      </c>
    </row>
    <row r="28240" spans="1:11" x14ac:dyDescent="0.3">
      <c r="A28240" t="s">
        <v>108222</v>
      </c>
      <c r="C28240" t="s">
        <v>27</v>
      </c>
      <c r="D28240" t="s">
        <v>108223</v>
      </c>
      <c r="E28240" t="s">
        <v>99661</v>
      </c>
      <c r="F28240" t="s">
        <v>16465</v>
      </c>
      <c r="G28240" t="s">
        <v>42</v>
      </c>
      <c r="H28240">
        <v>0</v>
      </c>
      <c r="I28240">
        <v>0</v>
      </c>
      <c r="J28240">
        <v>0</v>
      </c>
      <c r="K28240" t="s">
        <v>108224</v>
      </c>
    </row>
    <row r="28241" spans="1:11" x14ac:dyDescent="0.3">
      <c r="A28241" t="s">
        <v>108225</v>
      </c>
      <c r="C28241" t="s">
        <v>27</v>
      </c>
      <c r="D28241" t="s">
        <v>108226</v>
      </c>
      <c r="E28241" t="s">
        <v>99661</v>
      </c>
      <c r="F28241" t="s">
        <v>8797</v>
      </c>
      <c r="G28241" t="s">
        <v>42</v>
      </c>
      <c r="H28241">
        <v>0</v>
      </c>
      <c r="I28241">
        <v>0</v>
      </c>
      <c r="J28241">
        <v>0</v>
      </c>
      <c r="K28241" t="s">
        <v>108227</v>
      </c>
    </row>
    <row r="28242" spans="1:11" x14ac:dyDescent="0.3">
      <c r="A28242" t="s">
        <v>108228</v>
      </c>
      <c r="C28242" t="s">
        <v>27</v>
      </c>
      <c r="D28242" t="s">
        <v>108229</v>
      </c>
      <c r="E28242" t="s">
        <v>99661</v>
      </c>
      <c r="F28242" t="s">
        <v>1590</v>
      </c>
      <c r="G28242" t="s">
        <v>42</v>
      </c>
      <c r="H28242">
        <v>0</v>
      </c>
      <c r="I28242">
        <v>0</v>
      </c>
      <c r="J28242">
        <v>0</v>
      </c>
      <c r="K28242" t="s">
        <v>108230</v>
      </c>
    </row>
    <row r="28243" spans="1:11" x14ac:dyDescent="0.3">
      <c r="A28243" t="s">
        <v>108231</v>
      </c>
      <c r="B28243" t="s">
        <v>108232</v>
      </c>
      <c r="C28243" t="s">
        <v>20</v>
      </c>
      <c r="D28243" t="s">
        <v>108233</v>
      </c>
      <c r="E28243" t="s">
        <v>22</v>
      </c>
      <c r="F28243" t="s">
        <v>16</v>
      </c>
      <c r="G28243" t="s">
        <v>4960</v>
      </c>
      <c r="H28243">
        <v>0</v>
      </c>
      <c r="I28243">
        <v>0</v>
      </c>
      <c r="J28243">
        <v>0</v>
      </c>
      <c r="K28243" t="s">
        <v>108234</v>
      </c>
    </row>
    <row r="28244" spans="1:11" x14ac:dyDescent="0.3">
      <c r="A28244" t="s">
        <v>108235</v>
      </c>
      <c r="B28244" t="s">
        <v>108236</v>
      </c>
      <c r="C28244" t="s">
        <v>27</v>
      </c>
      <c r="D28244" t="s">
        <v>108237</v>
      </c>
      <c r="E28244" t="s">
        <v>99661</v>
      </c>
      <c r="F28244" t="s">
        <v>3560</v>
      </c>
      <c r="G28244" t="s">
        <v>42</v>
      </c>
      <c r="H28244">
        <v>0</v>
      </c>
      <c r="I28244">
        <v>0</v>
      </c>
      <c r="J28244">
        <v>0</v>
      </c>
      <c r="K28244" t="s">
        <v>108238</v>
      </c>
    </row>
    <row r="28245" spans="1:11" x14ac:dyDescent="0.3">
      <c r="A28245" t="s">
        <v>108239</v>
      </c>
      <c r="B28245" t="s">
        <v>108240</v>
      </c>
      <c r="C28245" t="s">
        <v>13</v>
      </c>
      <c r="D28245" t="s">
        <v>108241</v>
      </c>
      <c r="E28245" t="s">
        <v>104779</v>
      </c>
      <c r="F28245" t="s">
        <v>41</v>
      </c>
      <c r="G28245" t="s">
        <v>42</v>
      </c>
      <c r="H28245">
        <v>0</v>
      </c>
      <c r="I28245">
        <v>0</v>
      </c>
      <c r="J28245">
        <v>0</v>
      </c>
      <c r="K28245" t="s">
        <v>108242</v>
      </c>
    </row>
    <row r="28246" spans="1:11" x14ac:dyDescent="0.3">
      <c r="A28246" t="s">
        <v>108243</v>
      </c>
      <c r="B28246" t="s">
        <v>108244</v>
      </c>
      <c r="C28246" t="s">
        <v>466</v>
      </c>
      <c r="D28246" t="s">
        <v>108245</v>
      </c>
      <c r="E28246" t="s">
        <v>98383</v>
      </c>
      <c r="F28246" t="s">
        <v>16</v>
      </c>
      <c r="G28246" t="s">
        <v>15540</v>
      </c>
      <c r="H28246">
        <v>0</v>
      </c>
      <c r="I28246">
        <v>0</v>
      </c>
      <c r="J28246">
        <v>0</v>
      </c>
      <c r="K28246" t="s">
        <v>108246</v>
      </c>
    </row>
    <row r="28247" spans="1:11" x14ac:dyDescent="0.3">
      <c r="A28247" t="s">
        <v>108247</v>
      </c>
      <c r="B28247" t="s">
        <v>108248</v>
      </c>
      <c r="C28247" t="s">
        <v>147</v>
      </c>
      <c r="D28247" t="s">
        <v>108249</v>
      </c>
      <c r="E28247" t="s">
        <v>183</v>
      </c>
      <c r="F28247" t="s">
        <v>19463</v>
      </c>
      <c r="G28247" t="s">
        <v>42</v>
      </c>
      <c r="H28247">
        <v>0</v>
      </c>
      <c r="I28247">
        <v>0</v>
      </c>
      <c r="J28247">
        <v>0</v>
      </c>
      <c r="K28247" t="s">
        <v>108250</v>
      </c>
    </row>
    <row r="28248" spans="1:11" x14ac:dyDescent="0.3">
      <c r="A28248" t="s">
        <v>108251</v>
      </c>
      <c r="B28248" t="s">
        <v>51313</v>
      </c>
      <c r="C28248" t="s">
        <v>27</v>
      </c>
      <c r="D28248" t="s">
        <v>108252</v>
      </c>
      <c r="E28248" t="s">
        <v>99661</v>
      </c>
      <c r="F28248" t="s">
        <v>16</v>
      </c>
      <c r="G28248" t="s">
        <v>851</v>
      </c>
      <c r="H28248">
        <v>0</v>
      </c>
      <c r="I28248">
        <v>0</v>
      </c>
      <c r="J28248">
        <v>0</v>
      </c>
      <c r="K28248" t="s">
        <v>108253</v>
      </c>
    </row>
    <row r="28249" spans="1:11" x14ac:dyDescent="0.3">
      <c r="A28249" t="s">
        <v>108254</v>
      </c>
      <c r="B28249" t="s">
        <v>108255</v>
      </c>
      <c r="C28249" t="s">
        <v>27</v>
      </c>
      <c r="D28249" t="s">
        <v>108256</v>
      </c>
      <c r="E28249" t="s">
        <v>29</v>
      </c>
      <c r="F28249" t="s">
        <v>16</v>
      </c>
      <c r="G28249" t="s">
        <v>1737</v>
      </c>
      <c r="H28249">
        <v>0</v>
      </c>
      <c r="I28249">
        <v>0</v>
      </c>
      <c r="J28249">
        <v>0</v>
      </c>
      <c r="K28249" t="s">
        <v>108257</v>
      </c>
    </row>
    <row r="28250" spans="1:11" x14ac:dyDescent="0.3">
      <c r="A28250" t="s">
        <v>108258</v>
      </c>
      <c r="C28250" t="s">
        <v>558</v>
      </c>
      <c r="D28250" t="s">
        <v>108259</v>
      </c>
      <c r="E28250" t="s">
        <v>1122</v>
      </c>
      <c r="F28250" t="s">
        <v>707</v>
      </c>
      <c r="G28250" t="s">
        <v>29826</v>
      </c>
      <c r="H28250">
        <v>0</v>
      </c>
      <c r="I28250">
        <v>0</v>
      </c>
      <c r="J28250">
        <v>0</v>
      </c>
      <c r="K28250" t="s">
        <v>108260</v>
      </c>
    </row>
    <row r="28251" spans="1:11" x14ac:dyDescent="0.3">
      <c r="A28251" t="s">
        <v>108261</v>
      </c>
      <c r="B28251" t="s">
        <v>108262</v>
      </c>
      <c r="C28251" t="s">
        <v>558</v>
      </c>
      <c r="D28251" t="s">
        <v>108263</v>
      </c>
      <c r="E28251" t="s">
        <v>2102</v>
      </c>
      <c r="F28251" t="s">
        <v>16</v>
      </c>
      <c r="G28251" t="s">
        <v>91</v>
      </c>
      <c r="H28251">
        <v>0</v>
      </c>
      <c r="I28251">
        <v>0</v>
      </c>
      <c r="J28251">
        <v>0</v>
      </c>
      <c r="K28251" t="s">
        <v>108264</v>
      </c>
    </row>
    <row r="28252" spans="1:11" x14ac:dyDescent="0.3">
      <c r="A28252" t="s">
        <v>108265</v>
      </c>
      <c r="B28252" t="s">
        <v>108266</v>
      </c>
      <c r="C28252" t="s">
        <v>558</v>
      </c>
      <c r="D28252" t="s">
        <v>108267</v>
      </c>
      <c r="E28252" t="s">
        <v>754</v>
      </c>
      <c r="F28252" t="s">
        <v>16</v>
      </c>
      <c r="G28252" t="s">
        <v>7131</v>
      </c>
      <c r="H28252">
        <v>0</v>
      </c>
      <c r="I28252">
        <v>0</v>
      </c>
      <c r="J28252">
        <v>0</v>
      </c>
      <c r="K28252" t="s">
        <v>108268</v>
      </c>
    </row>
    <row r="28253" spans="1:11" x14ac:dyDescent="0.3">
      <c r="A28253" t="s">
        <v>108269</v>
      </c>
      <c r="B28253" t="s">
        <v>108270</v>
      </c>
      <c r="C28253" t="s">
        <v>27</v>
      </c>
      <c r="D28253" t="s">
        <v>108271</v>
      </c>
      <c r="E28253" t="s">
        <v>99661</v>
      </c>
      <c r="F28253" t="s">
        <v>482</v>
      </c>
      <c r="G28253" t="s">
        <v>42</v>
      </c>
      <c r="H28253">
        <v>0</v>
      </c>
      <c r="I28253">
        <v>0</v>
      </c>
      <c r="J28253">
        <v>0</v>
      </c>
      <c r="K28253" t="s">
        <v>108272</v>
      </c>
    </row>
    <row r="28254" spans="1:11" x14ac:dyDescent="0.3">
      <c r="A28254" t="s">
        <v>108273</v>
      </c>
      <c r="B28254" t="s">
        <v>108274</v>
      </c>
      <c r="C28254" t="s">
        <v>27</v>
      </c>
      <c r="D28254" t="s">
        <v>108275</v>
      </c>
      <c r="E28254" t="s">
        <v>99661</v>
      </c>
      <c r="F28254" t="s">
        <v>1247</v>
      </c>
      <c r="G28254" t="s">
        <v>42</v>
      </c>
      <c r="H28254">
        <v>0</v>
      </c>
      <c r="I28254">
        <v>0</v>
      </c>
      <c r="J28254">
        <v>0</v>
      </c>
      <c r="K28254" t="s">
        <v>108276</v>
      </c>
    </row>
    <row r="28255" spans="1:11" x14ac:dyDescent="0.3">
      <c r="A28255" t="s">
        <v>108277</v>
      </c>
      <c r="B28255" t="s">
        <v>12874</v>
      </c>
      <c r="C28255" t="s">
        <v>147</v>
      </c>
      <c r="D28255" t="s">
        <v>12873</v>
      </c>
      <c r="E28255" t="s">
        <v>183</v>
      </c>
      <c r="F28255" t="s">
        <v>1986</v>
      </c>
      <c r="G28255" t="s">
        <v>42</v>
      </c>
      <c r="H28255">
        <v>0</v>
      </c>
      <c r="I28255">
        <v>0</v>
      </c>
      <c r="J28255">
        <v>0</v>
      </c>
      <c r="K28255" t="s">
        <v>108278</v>
      </c>
    </row>
    <row r="28256" spans="1:11" x14ac:dyDescent="0.3">
      <c r="A28256" t="s">
        <v>108279</v>
      </c>
      <c r="B28256" t="s">
        <v>108280</v>
      </c>
      <c r="C28256" t="s">
        <v>558</v>
      </c>
      <c r="D28256" t="s">
        <v>108281</v>
      </c>
      <c r="E28256" t="s">
        <v>754</v>
      </c>
      <c r="F28256" t="s">
        <v>21100</v>
      </c>
      <c r="G28256" t="s">
        <v>42</v>
      </c>
      <c r="H28256">
        <v>0</v>
      </c>
      <c r="I28256">
        <v>0</v>
      </c>
      <c r="J28256">
        <v>0</v>
      </c>
      <c r="K28256" t="s">
        <v>108282</v>
      </c>
    </row>
    <row r="28257" spans="1:11" x14ac:dyDescent="0.3">
      <c r="A28257" t="s">
        <v>108283</v>
      </c>
      <c r="B28257" t="s">
        <v>108284</v>
      </c>
      <c r="C28257" t="s">
        <v>27</v>
      </c>
      <c r="D28257" t="s">
        <v>108285</v>
      </c>
      <c r="E28257" t="s">
        <v>99661</v>
      </c>
      <c r="F28257" t="s">
        <v>7511</v>
      </c>
      <c r="G28257" t="s">
        <v>42</v>
      </c>
      <c r="H28257">
        <v>0</v>
      </c>
      <c r="I28257">
        <v>0</v>
      </c>
      <c r="J28257">
        <v>0</v>
      </c>
      <c r="K28257" t="s">
        <v>108286</v>
      </c>
    </row>
    <row r="28258" spans="1:11" x14ac:dyDescent="0.3">
      <c r="A28258" t="s">
        <v>108287</v>
      </c>
      <c r="B28258" t="s">
        <v>108288</v>
      </c>
      <c r="C28258" t="s">
        <v>27</v>
      </c>
      <c r="D28258" t="s">
        <v>108289</v>
      </c>
      <c r="E28258" t="s">
        <v>99661</v>
      </c>
      <c r="F28258" t="s">
        <v>9116</v>
      </c>
      <c r="G28258" t="s">
        <v>42</v>
      </c>
      <c r="H28258">
        <v>0</v>
      </c>
      <c r="I28258">
        <v>0</v>
      </c>
      <c r="J28258">
        <v>0</v>
      </c>
      <c r="K28258" t="s">
        <v>108290</v>
      </c>
    </row>
    <row r="28259" spans="1:11" x14ac:dyDescent="0.3">
      <c r="A28259" t="s">
        <v>108291</v>
      </c>
      <c r="B28259" t="s">
        <v>108292</v>
      </c>
      <c r="C28259" t="s">
        <v>558</v>
      </c>
      <c r="D28259" t="s">
        <v>108293</v>
      </c>
      <c r="E28259" t="s">
        <v>1472</v>
      </c>
      <c r="F28259" t="s">
        <v>16</v>
      </c>
      <c r="G28259" t="s">
        <v>3422</v>
      </c>
      <c r="H28259">
        <v>1</v>
      </c>
      <c r="I28259">
        <v>0</v>
      </c>
      <c r="J28259">
        <v>0</v>
      </c>
      <c r="K28259" t="s">
        <v>108294</v>
      </c>
    </row>
    <row r="28260" spans="1:11" x14ac:dyDescent="0.3">
      <c r="A28260" t="s">
        <v>108295</v>
      </c>
      <c r="B28260" t="s">
        <v>108296</v>
      </c>
      <c r="C28260" t="s">
        <v>27</v>
      </c>
      <c r="D28260" t="s">
        <v>108297</v>
      </c>
      <c r="E28260" t="s">
        <v>99661</v>
      </c>
      <c r="F28260" t="s">
        <v>1687</v>
      </c>
      <c r="G28260" t="s">
        <v>42</v>
      </c>
      <c r="H28260">
        <v>0</v>
      </c>
      <c r="I28260">
        <v>0</v>
      </c>
      <c r="J28260">
        <v>0</v>
      </c>
      <c r="K28260" t="s">
        <v>108298</v>
      </c>
    </row>
    <row r="28261" spans="1:11" x14ac:dyDescent="0.3">
      <c r="A28261" t="s">
        <v>108299</v>
      </c>
      <c r="C28261" t="s">
        <v>27</v>
      </c>
      <c r="D28261" t="s">
        <v>108300</v>
      </c>
      <c r="E28261" t="s">
        <v>99661</v>
      </c>
      <c r="F28261" t="s">
        <v>1634</v>
      </c>
      <c r="G28261" t="s">
        <v>42</v>
      </c>
      <c r="H28261">
        <v>0</v>
      </c>
      <c r="I28261">
        <v>0</v>
      </c>
      <c r="J28261">
        <v>0</v>
      </c>
      <c r="K28261" t="s">
        <v>108301</v>
      </c>
    </row>
    <row r="28262" spans="1:11" x14ac:dyDescent="0.3">
      <c r="A28262" t="s">
        <v>108302</v>
      </c>
      <c r="B28262" t="s">
        <v>108303</v>
      </c>
      <c r="C28262" t="s">
        <v>27</v>
      </c>
      <c r="D28262" t="s">
        <v>108304</v>
      </c>
      <c r="E28262" t="s">
        <v>99661</v>
      </c>
      <c r="F28262" t="s">
        <v>1868</v>
      </c>
      <c r="G28262" t="s">
        <v>42</v>
      </c>
      <c r="H28262">
        <v>0</v>
      </c>
      <c r="I28262">
        <v>0</v>
      </c>
      <c r="J28262">
        <v>0</v>
      </c>
      <c r="K28262" t="s">
        <v>108305</v>
      </c>
    </row>
    <row r="28263" spans="1:11" x14ac:dyDescent="0.3">
      <c r="A28263" t="s">
        <v>108306</v>
      </c>
      <c r="C28263" t="s">
        <v>27</v>
      </c>
      <c r="D28263" t="s">
        <v>108307</v>
      </c>
      <c r="E28263" t="s">
        <v>99661</v>
      </c>
      <c r="F28263" t="s">
        <v>845</v>
      </c>
      <c r="G28263" t="s">
        <v>42</v>
      </c>
      <c r="H28263">
        <v>0</v>
      </c>
      <c r="I28263">
        <v>0</v>
      </c>
      <c r="J28263">
        <v>0</v>
      </c>
      <c r="K28263" t="s">
        <v>108308</v>
      </c>
    </row>
    <row r="28264" spans="1:11" x14ac:dyDescent="0.3">
      <c r="A28264" t="s">
        <v>108309</v>
      </c>
      <c r="B28264" t="s">
        <v>108310</v>
      </c>
      <c r="C28264" t="s">
        <v>27</v>
      </c>
      <c r="D28264" t="s">
        <v>108311</v>
      </c>
      <c r="E28264" t="s">
        <v>99661</v>
      </c>
      <c r="F28264" t="s">
        <v>170</v>
      </c>
      <c r="G28264" t="s">
        <v>42</v>
      </c>
      <c r="H28264">
        <v>0</v>
      </c>
      <c r="I28264">
        <v>0</v>
      </c>
      <c r="J28264">
        <v>0</v>
      </c>
      <c r="K28264" t="s">
        <v>108312</v>
      </c>
    </row>
    <row r="28265" spans="1:11" x14ac:dyDescent="0.3">
      <c r="A28265" t="s">
        <v>108313</v>
      </c>
      <c r="B28265" t="s">
        <v>108314</v>
      </c>
      <c r="C28265" t="s">
        <v>27</v>
      </c>
      <c r="D28265" t="s">
        <v>108315</v>
      </c>
      <c r="E28265" t="s">
        <v>99661</v>
      </c>
      <c r="F28265" t="s">
        <v>25950</v>
      </c>
      <c r="G28265" t="s">
        <v>42</v>
      </c>
      <c r="H28265">
        <v>0</v>
      </c>
      <c r="I28265">
        <v>0</v>
      </c>
      <c r="J28265">
        <v>0</v>
      </c>
      <c r="K28265" t="s">
        <v>108316</v>
      </c>
    </row>
    <row r="28266" spans="1:11" x14ac:dyDescent="0.3">
      <c r="A28266" t="s">
        <v>108317</v>
      </c>
      <c r="B28266" t="s">
        <v>108318</v>
      </c>
      <c r="C28266" t="s">
        <v>27</v>
      </c>
      <c r="D28266" t="s">
        <v>108319</v>
      </c>
      <c r="E28266" t="s">
        <v>99661</v>
      </c>
      <c r="F28266" t="s">
        <v>14816</v>
      </c>
      <c r="G28266" t="s">
        <v>42</v>
      </c>
      <c r="H28266">
        <v>0</v>
      </c>
      <c r="I28266">
        <v>0</v>
      </c>
      <c r="J28266">
        <v>0</v>
      </c>
      <c r="K28266" t="s">
        <v>108320</v>
      </c>
    </row>
    <row r="28267" spans="1:11" x14ac:dyDescent="0.3">
      <c r="A28267" t="s">
        <v>108321</v>
      </c>
      <c r="B28267" t="s">
        <v>108322</v>
      </c>
      <c r="C28267" t="s">
        <v>27</v>
      </c>
      <c r="D28267" t="s">
        <v>108323</v>
      </c>
      <c r="E28267" t="s">
        <v>99661</v>
      </c>
      <c r="F28267" t="s">
        <v>5882</v>
      </c>
      <c r="G28267" t="s">
        <v>42</v>
      </c>
      <c r="H28267">
        <v>0</v>
      </c>
      <c r="I28267">
        <v>0</v>
      </c>
      <c r="J28267">
        <v>0</v>
      </c>
      <c r="K28267" t="s">
        <v>108324</v>
      </c>
    </row>
    <row r="28268" spans="1:11" x14ac:dyDescent="0.3">
      <c r="A28268" t="s">
        <v>108325</v>
      </c>
      <c r="B28268" t="s">
        <v>12461</v>
      </c>
      <c r="C28268" t="s">
        <v>27</v>
      </c>
      <c r="D28268" t="s">
        <v>108326</v>
      </c>
      <c r="E28268" t="s">
        <v>99661</v>
      </c>
      <c r="F28268" t="s">
        <v>2804</v>
      </c>
      <c r="G28268" t="s">
        <v>42</v>
      </c>
      <c r="H28268">
        <v>0</v>
      </c>
      <c r="I28268">
        <v>0</v>
      </c>
      <c r="J28268">
        <v>0</v>
      </c>
      <c r="K28268" t="s">
        <v>108327</v>
      </c>
    </row>
    <row r="28269" spans="1:11" x14ac:dyDescent="0.3">
      <c r="A28269" t="s">
        <v>108328</v>
      </c>
      <c r="B28269" t="s">
        <v>108329</v>
      </c>
      <c r="C28269" t="s">
        <v>558</v>
      </c>
      <c r="D28269" t="s">
        <v>108330</v>
      </c>
      <c r="E28269" t="s">
        <v>754</v>
      </c>
      <c r="F28269" t="s">
        <v>22529</v>
      </c>
      <c r="G28269" t="s">
        <v>42</v>
      </c>
      <c r="H28269">
        <v>0</v>
      </c>
      <c r="I28269">
        <v>0</v>
      </c>
      <c r="J28269">
        <v>0</v>
      </c>
      <c r="K28269" t="s">
        <v>108331</v>
      </c>
    </row>
    <row r="28270" spans="1:11" x14ac:dyDescent="0.3">
      <c r="A28270" t="s">
        <v>108332</v>
      </c>
      <c r="B28270" t="s">
        <v>108333</v>
      </c>
      <c r="C28270" t="s">
        <v>558</v>
      </c>
      <c r="D28270" t="e">
        <f>주향이동단층단층의 상반과 하반이 단층면의 경사와는 관계없이 단층면을 따라 수평으로 이동된 단층을 말한다. 성인에 따라 분류되는 수평스러스트단층의 일부도 형태적으로는 이 단층에 포함된다.</f>
        <v>#NAME?</v>
      </c>
      <c r="E28270" t="s">
        <v>981</v>
      </c>
      <c r="F28270" t="s">
        <v>16</v>
      </c>
      <c r="G28270" t="s">
        <v>7342</v>
      </c>
      <c r="H28270">
        <v>0</v>
      </c>
      <c r="I28270">
        <v>0</v>
      </c>
      <c r="J28270">
        <v>0</v>
      </c>
      <c r="K28270" t="s">
        <v>108334</v>
      </c>
    </row>
    <row r="28271" spans="1:11" x14ac:dyDescent="0.3">
      <c r="A28271" t="s">
        <v>108335</v>
      </c>
      <c r="C28271" t="s">
        <v>27</v>
      </c>
      <c r="D28271" t="s">
        <v>108336</v>
      </c>
      <c r="E28271" t="s">
        <v>99661</v>
      </c>
      <c r="F28271" t="s">
        <v>19324</v>
      </c>
      <c r="G28271" t="s">
        <v>42</v>
      </c>
      <c r="H28271">
        <v>0</v>
      </c>
      <c r="I28271">
        <v>0</v>
      </c>
      <c r="J28271">
        <v>0</v>
      </c>
      <c r="K28271" t="s">
        <v>108337</v>
      </c>
    </row>
    <row r="28272" spans="1:11" x14ac:dyDescent="0.3">
      <c r="A28272" t="s">
        <v>108338</v>
      </c>
      <c r="B28272" t="s">
        <v>108339</v>
      </c>
      <c r="C28272" t="s">
        <v>147</v>
      </c>
      <c r="D28272" t="s">
        <v>108340</v>
      </c>
      <c r="E28272" t="s">
        <v>183</v>
      </c>
      <c r="F28272" t="s">
        <v>23804</v>
      </c>
      <c r="G28272" t="s">
        <v>42</v>
      </c>
      <c r="H28272">
        <v>0</v>
      </c>
      <c r="I28272">
        <v>0</v>
      </c>
      <c r="J28272">
        <v>0</v>
      </c>
      <c r="K28272" t="s">
        <v>108341</v>
      </c>
    </row>
    <row r="28273" spans="1:11" x14ac:dyDescent="0.3">
      <c r="A28273" t="s">
        <v>22325</v>
      </c>
      <c r="B28273" t="s">
        <v>108342</v>
      </c>
      <c r="C28273" t="s">
        <v>147</v>
      </c>
      <c r="D28273" t="s">
        <v>108343</v>
      </c>
      <c r="E28273" t="s">
        <v>183</v>
      </c>
      <c r="F28273" t="s">
        <v>51302</v>
      </c>
      <c r="G28273" t="s">
        <v>42</v>
      </c>
      <c r="H28273">
        <v>0</v>
      </c>
      <c r="I28273">
        <v>0</v>
      </c>
      <c r="J28273">
        <v>0</v>
      </c>
      <c r="K28273" t="s">
        <v>108344</v>
      </c>
    </row>
    <row r="28274" spans="1:11" x14ac:dyDescent="0.3">
      <c r="A28274" t="s">
        <v>108345</v>
      </c>
      <c r="B28274" t="s">
        <v>108346</v>
      </c>
      <c r="C28274" t="s">
        <v>27</v>
      </c>
      <c r="D28274" t="s">
        <v>108347</v>
      </c>
      <c r="E28274" t="s">
        <v>99661</v>
      </c>
      <c r="F28274" t="s">
        <v>16465</v>
      </c>
      <c r="G28274" t="s">
        <v>42</v>
      </c>
      <c r="H28274">
        <v>0</v>
      </c>
      <c r="I28274">
        <v>0</v>
      </c>
      <c r="J28274">
        <v>0</v>
      </c>
      <c r="K28274" t="s">
        <v>108348</v>
      </c>
    </row>
    <row r="28275" spans="1:11" x14ac:dyDescent="0.3">
      <c r="A28275" t="s">
        <v>108349</v>
      </c>
      <c r="B28275" t="s">
        <v>108350</v>
      </c>
      <c r="C28275" t="s">
        <v>147</v>
      </c>
      <c r="D28275" t="s">
        <v>108351</v>
      </c>
      <c r="E28275" t="s">
        <v>183</v>
      </c>
      <c r="F28275" t="s">
        <v>2572</v>
      </c>
      <c r="G28275" t="s">
        <v>42</v>
      </c>
      <c r="H28275">
        <v>0</v>
      </c>
      <c r="I28275">
        <v>0</v>
      </c>
      <c r="J28275">
        <v>0</v>
      </c>
      <c r="K28275" t="s">
        <v>108352</v>
      </c>
    </row>
    <row r="28276" spans="1:11" x14ac:dyDescent="0.3">
      <c r="A28276" t="s">
        <v>108353</v>
      </c>
      <c r="B28276" t="s">
        <v>108354</v>
      </c>
      <c r="C28276" t="s">
        <v>27</v>
      </c>
      <c r="D28276" t="s">
        <v>108355</v>
      </c>
      <c r="E28276" t="s">
        <v>99661</v>
      </c>
      <c r="F28276" t="s">
        <v>5733</v>
      </c>
      <c r="G28276" t="s">
        <v>42</v>
      </c>
      <c r="H28276">
        <v>0</v>
      </c>
      <c r="I28276">
        <v>0</v>
      </c>
      <c r="J28276">
        <v>0</v>
      </c>
      <c r="K28276" t="s">
        <v>108356</v>
      </c>
    </row>
    <row r="28277" spans="1:11" x14ac:dyDescent="0.3">
      <c r="A28277" t="s">
        <v>108357</v>
      </c>
      <c r="B28277" t="s">
        <v>108358</v>
      </c>
      <c r="C28277" t="s">
        <v>27</v>
      </c>
      <c r="D28277" t="s">
        <v>108359</v>
      </c>
      <c r="E28277" t="s">
        <v>99661</v>
      </c>
      <c r="F28277" t="s">
        <v>1214</v>
      </c>
      <c r="G28277" t="s">
        <v>42</v>
      </c>
      <c r="H28277">
        <v>0</v>
      </c>
      <c r="I28277">
        <v>0</v>
      </c>
      <c r="J28277">
        <v>0</v>
      </c>
      <c r="K28277" t="s">
        <v>108360</v>
      </c>
    </row>
    <row r="28278" spans="1:11" x14ac:dyDescent="0.3">
      <c r="A28278" t="s">
        <v>108361</v>
      </c>
      <c r="B28278" t="s">
        <v>108362</v>
      </c>
      <c r="C28278" t="s">
        <v>13</v>
      </c>
      <c r="D28278" t="s">
        <v>108363</v>
      </c>
      <c r="E28278" t="s">
        <v>15</v>
      </c>
      <c r="F28278" t="s">
        <v>16</v>
      </c>
      <c r="G28278" t="s">
        <v>54385</v>
      </c>
      <c r="H28278">
        <v>0</v>
      </c>
      <c r="I28278">
        <v>0</v>
      </c>
      <c r="J28278">
        <v>0</v>
      </c>
      <c r="K28278" t="s">
        <v>108364</v>
      </c>
    </row>
    <row r="28279" spans="1:11" x14ac:dyDescent="0.3">
      <c r="A28279" t="s">
        <v>108365</v>
      </c>
      <c r="B28279" t="s">
        <v>108366</v>
      </c>
      <c r="C28279" t="s">
        <v>147</v>
      </c>
      <c r="D28279" t="s">
        <v>108367</v>
      </c>
      <c r="E28279" t="s">
        <v>183</v>
      </c>
      <c r="F28279" t="s">
        <v>16</v>
      </c>
      <c r="G28279" t="s">
        <v>4604</v>
      </c>
      <c r="H28279">
        <v>0</v>
      </c>
      <c r="I28279">
        <v>0</v>
      </c>
      <c r="J28279">
        <v>0</v>
      </c>
      <c r="K28279" t="s">
        <v>108368</v>
      </c>
    </row>
    <row r="28280" spans="1:11" x14ac:dyDescent="0.3">
      <c r="A28280" t="s">
        <v>108369</v>
      </c>
      <c r="C28280" t="s">
        <v>147</v>
      </c>
      <c r="D28280" t="s">
        <v>108370</v>
      </c>
      <c r="E28280" t="s">
        <v>183</v>
      </c>
      <c r="F28280" t="s">
        <v>16</v>
      </c>
      <c r="G28280" t="s">
        <v>42</v>
      </c>
      <c r="H28280">
        <v>0</v>
      </c>
      <c r="I28280">
        <v>0</v>
      </c>
      <c r="J28280">
        <v>0</v>
      </c>
      <c r="K28280" t="s">
        <v>108371</v>
      </c>
    </row>
    <row r="28281" spans="1:11" x14ac:dyDescent="0.3">
      <c r="A28281" t="s">
        <v>108372</v>
      </c>
      <c r="B28281" t="s">
        <v>108373</v>
      </c>
      <c r="C28281" t="s">
        <v>147</v>
      </c>
      <c r="D28281" t="s">
        <v>108374</v>
      </c>
      <c r="E28281" t="s">
        <v>183</v>
      </c>
      <c r="F28281" t="s">
        <v>9563</v>
      </c>
      <c r="G28281" t="s">
        <v>42</v>
      </c>
      <c r="H28281">
        <v>0</v>
      </c>
      <c r="I28281">
        <v>0</v>
      </c>
      <c r="J28281">
        <v>0</v>
      </c>
      <c r="K28281" t="s">
        <v>108375</v>
      </c>
    </row>
    <row r="28282" spans="1:11" x14ac:dyDescent="0.3">
      <c r="A28282" t="s">
        <v>108376</v>
      </c>
      <c r="C28282" t="s">
        <v>147</v>
      </c>
      <c r="D28282" t="s">
        <v>34759</v>
      </c>
      <c r="E28282" t="s">
        <v>183</v>
      </c>
      <c r="F28282" t="s">
        <v>16</v>
      </c>
      <c r="G28282" t="s">
        <v>126</v>
      </c>
      <c r="H28282">
        <v>0</v>
      </c>
      <c r="I28282">
        <v>0</v>
      </c>
      <c r="J28282">
        <v>0</v>
      </c>
      <c r="K28282" t="s">
        <v>108377</v>
      </c>
    </row>
    <row r="28283" spans="1:11" x14ac:dyDescent="0.3">
      <c r="A28283" t="s">
        <v>108378</v>
      </c>
      <c r="B28283" t="s">
        <v>108379</v>
      </c>
      <c r="C28283" t="s">
        <v>147</v>
      </c>
      <c r="D28283" t="s">
        <v>108380</v>
      </c>
      <c r="E28283" t="s">
        <v>183</v>
      </c>
      <c r="F28283" t="s">
        <v>384</v>
      </c>
      <c r="G28283" t="s">
        <v>42</v>
      </c>
      <c r="H28283">
        <v>0</v>
      </c>
      <c r="I28283">
        <v>0</v>
      </c>
      <c r="J28283">
        <v>0</v>
      </c>
      <c r="K28283" t="s">
        <v>108381</v>
      </c>
    </row>
    <row r="28284" spans="1:11" x14ac:dyDescent="0.3">
      <c r="A28284" t="s">
        <v>108382</v>
      </c>
      <c r="B28284" t="s">
        <v>108383</v>
      </c>
      <c r="C28284" t="s">
        <v>13</v>
      </c>
      <c r="D28284" t="s">
        <v>108384</v>
      </c>
      <c r="E28284" t="s">
        <v>104779</v>
      </c>
      <c r="F28284" t="s">
        <v>16</v>
      </c>
      <c r="G28284" t="s">
        <v>4420</v>
      </c>
      <c r="H28284">
        <v>0</v>
      </c>
      <c r="I28284">
        <v>0</v>
      </c>
      <c r="J28284">
        <v>0</v>
      </c>
      <c r="K28284" t="s">
        <v>108385</v>
      </c>
    </row>
    <row r="28285" spans="1:11" x14ac:dyDescent="0.3">
      <c r="A28285" t="s">
        <v>108386</v>
      </c>
      <c r="B28285" t="s">
        <v>108387</v>
      </c>
      <c r="C28285" t="s">
        <v>13</v>
      </c>
      <c r="D28285" t="s">
        <v>108388</v>
      </c>
      <c r="E28285" t="s">
        <v>104779</v>
      </c>
      <c r="F28285" t="s">
        <v>41</v>
      </c>
      <c r="G28285" t="s">
        <v>42</v>
      </c>
      <c r="H28285">
        <v>0</v>
      </c>
      <c r="I28285">
        <v>0</v>
      </c>
      <c r="J28285">
        <v>0</v>
      </c>
      <c r="K28285" t="s">
        <v>108389</v>
      </c>
    </row>
    <row r="28286" spans="1:11" x14ac:dyDescent="0.3">
      <c r="A28286" t="s">
        <v>108390</v>
      </c>
      <c r="C28286" t="s">
        <v>558</v>
      </c>
      <c r="D28286" t="s">
        <v>108391</v>
      </c>
      <c r="E28286" t="s">
        <v>1462</v>
      </c>
      <c r="F28286" t="s">
        <v>16</v>
      </c>
      <c r="G28286" t="s">
        <v>4502</v>
      </c>
      <c r="H28286">
        <v>0</v>
      </c>
      <c r="I28286">
        <v>0</v>
      </c>
      <c r="J28286">
        <v>0</v>
      </c>
      <c r="K28286" t="s">
        <v>108392</v>
      </c>
    </row>
    <row r="28287" spans="1:11" x14ac:dyDescent="0.3">
      <c r="A28287" t="s">
        <v>108393</v>
      </c>
      <c r="B28287" t="s">
        <v>108394</v>
      </c>
      <c r="C28287" t="s">
        <v>13</v>
      </c>
      <c r="D28287" t="s">
        <v>108395</v>
      </c>
      <c r="E28287" t="s">
        <v>104779</v>
      </c>
      <c r="F28287" t="s">
        <v>41</v>
      </c>
      <c r="G28287" t="s">
        <v>42</v>
      </c>
      <c r="H28287">
        <v>0</v>
      </c>
      <c r="I28287">
        <v>0</v>
      </c>
      <c r="J28287">
        <v>0</v>
      </c>
      <c r="K28287" t="s">
        <v>108396</v>
      </c>
    </row>
    <row r="28288" spans="1:11" x14ac:dyDescent="0.3">
      <c r="A28288" t="s">
        <v>108397</v>
      </c>
      <c r="B28288" t="s">
        <v>34791</v>
      </c>
      <c r="C28288" t="s">
        <v>147</v>
      </c>
      <c r="D28288" t="s">
        <v>108398</v>
      </c>
      <c r="E28288" t="s">
        <v>183</v>
      </c>
      <c r="F28288" t="s">
        <v>417</v>
      </c>
      <c r="G28288" t="s">
        <v>4365</v>
      </c>
      <c r="H28288">
        <v>0</v>
      </c>
      <c r="I28288">
        <v>0</v>
      </c>
      <c r="J28288">
        <v>0</v>
      </c>
      <c r="K28288" t="s">
        <v>108399</v>
      </c>
    </row>
    <row r="28289" spans="1:11" x14ac:dyDescent="0.3">
      <c r="A28289" t="s">
        <v>108400</v>
      </c>
      <c r="B28289" t="s">
        <v>108401</v>
      </c>
      <c r="C28289" t="s">
        <v>20</v>
      </c>
      <c r="D28289" t="s">
        <v>108402</v>
      </c>
      <c r="E28289" t="s">
        <v>14059</v>
      </c>
      <c r="F28289" t="s">
        <v>2257</v>
      </c>
      <c r="G28289" t="s">
        <v>42</v>
      </c>
      <c r="H28289">
        <v>0</v>
      </c>
      <c r="I28289">
        <v>0</v>
      </c>
      <c r="J28289">
        <v>0</v>
      </c>
      <c r="K28289" t="s">
        <v>108403</v>
      </c>
    </row>
    <row r="28290" spans="1:11" x14ac:dyDescent="0.3">
      <c r="A28290" t="s">
        <v>108404</v>
      </c>
      <c r="C28290" t="s">
        <v>20</v>
      </c>
      <c r="D28290" t="s">
        <v>108405</v>
      </c>
      <c r="E28290" t="s">
        <v>14059</v>
      </c>
      <c r="F28290" t="s">
        <v>1531</v>
      </c>
      <c r="G28290" t="s">
        <v>42</v>
      </c>
      <c r="H28290">
        <v>0</v>
      </c>
      <c r="I28290">
        <v>0</v>
      </c>
      <c r="J28290">
        <v>0</v>
      </c>
      <c r="K28290" t="s">
        <v>108406</v>
      </c>
    </row>
    <row r="28291" spans="1:11" x14ac:dyDescent="0.3">
      <c r="A28291" t="s">
        <v>108407</v>
      </c>
      <c r="B28291" t="s">
        <v>108408</v>
      </c>
      <c r="C28291" t="s">
        <v>13</v>
      </c>
      <c r="D28291" t="s">
        <v>108409</v>
      </c>
      <c r="E28291" t="s">
        <v>104779</v>
      </c>
      <c r="F28291" t="s">
        <v>16</v>
      </c>
      <c r="G28291" t="s">
        <v>2686</v>
      </c>
      <c r="H28291">
        <v>0</v>
      </c>
      <c r="I28291">
        <v>0</v>
      </c>
      <c r="J28291">
        <v>0</v>
      </c>
      <c r="K28291" t="s">
        <v>108410</v>
      </c>
    </row>
    <row r="28292" spans="1:11" x14ac:dyDescent="0.3">
      <c r="A28292" t="s">
        <v>108411</v>
      </c>
      <c r="B28292" t="s">
        <v>108412</v>
      </c>
      <c r="C28292" t="s">
        <v>466</v>
      </c>
      <c r="D28292" t="s">
        <v>108413</v>
      </c>
      <c r="E28292" t="s">
        <v>98383</v>
      </c>
      <c r="F28292" t="s">
        <v>16</v>
      </c>
      <c r="G28292" t="s">
        <v>3366</v>
      </c>
      <c r="H28292">
        <v>0</v>
      </c>
      <c r="I28292">
        <v>0</v>
      </c>
      <c r="J28292">
        <v>0</v>
      </c>
      <c r="K28292" t="s">
        <v>108414</v>
      </c>
    </row>
    <row r="28293" spans="1:11" x14ac:dyDescent="0.3">
      <c r="A28293" t="s">
        <v>108415</v>
      </c>
      <c r="B28293" t="s">
        <v>108416</v>
      </c>
      <c r="C28293" t="s">
        <v>27</v>
      </c>
      <c r="D28293" t="s">
        <v>108417</v>
      </c>
      <c r="E28293" t="s">
        <v>99661</v>
      </c>
      <c r="F28293" t="s">
        <v>4100</v>
      </c>
      <c r="G28293" t="s">
        <v>42</v>
      </c>
      <c r="H28293">
        <v>0</v>
      </c>
      <c r="I28293">
        <v>0</v>
      </c>
      <c r="J28293">
        <v>0</v>
      </c>
      <c r="K28293" t="s">
        <v>108418</v>
      </c>
    </row>
    <row r="28294" spans="1:11" x14ac:dyDescent="0.3">
      <c r="A28294" t="s">
        <v>108419</v>
      </c>
      <c r="B28294" t="s">
        <v>108420</v>
      </c>
      <c r="C28294" t="s">
        <v>27</v>
      </c>
      <c r="D28294" t="s">
        <v>108421</v>
      </c>
      <c r="E28294" t="s">
        <v>99661</v>
      </c>
      <c r="F28294" t="s">
        <v>3944</v>
      </c>
      <c r="G28294" t="s">
        <v>42</v>
      </c>
      <c r="H28294">
        <v>0</v>
      </c>
      <c r="I28294">
        <v>0</v>
      </c>
      <c r="J28294">
        <v>0</v>
      </c>
      <c r="K28294" t="s">
        <v>108422</v>
      </c>
    </row>
    <row r="28295" spans="1:11" x14ac:dyDescent="0.3">
      <c r="A28295" t="s">
        <v>108423</v>
      </c>
      <c r="B28295" t="s">
        <v>108424</v>
      </c>
      <c r="C28295" t="s">
        <v>20</v>
      </c>
      <c r="D28295" t="s">
        <v>108425</v>
      </c>
      <c r="E28295" t="s">
        <v>14059</v>
      </c>
      <c r="F28295" t="s">
        <v>16</v>
      </c>
      <c r="G28295" t="s">
        <v>10373</v>
      </c>
      <c r="H28295">
        <v>0</v>
      </c>
      <c r="I28295">
        <v>0</v>
      </c>
      <c r="J28295">
        <v>0</v>
      </c>
      <c r="K28295" t="s">
        <v>108426</v>
      </c>
    </row>
    <row r="28296" spans="1:11" x14ac:dyDescent="0.3">
      <c r="A28296" t="s">
        <v>108427</v>
      </c>
      <c r="B28296" t="s">
        <v>108428</v>
      </c>
      <c r="C28296" t="s">
        <v>27</v>
      </c>
      <c r="D28296" t="s">
        <v>108429</v>
      </c>
      <c r="E28296" t="s">
        <v>99661</v>
      </c>
      <c r="F28296" t="s">
        <v>1518</v>
      </c>
      <c r="G28296" t="s">
        <v>42</v>
      </c>
      <c r="H28296">
        <v>0</v>
      </c>
      <c r="I28296">
        <v>0</v>
      </c>
      <c r="J28296">
        <v>0</v>
      </c>
      <c r="K28296" t="s">
        <v>108430</v>
      </c>
    </row>
    <row r="28297" spans="1:11" x14ac:dyDescent="0.3">
      <c r="A28297" t="s">
        <v>108431</v>
      </c>
      <c r="B28297" t="s">
        <v>108432</v>
      </c>
      <c r="C28297" t="s">
        <v>27</v>
      </c>
      <c r="D28297" t="s">
        <v>108433</v>
      </c>
      <c r="E28297" t="s">
        <v>99661</v>
      </c>
      <c r="F28297" t="s">
        <v>5406</v>
      </c>
      <c r="G28297" t="s">
        <v>42</v>
      </c>
      <c r="H28297">
        <v>0</v>
      </c>
      <c r="I28297">
        <v>0</v>
      </c>
      <c r="J28297">
        <v>0</v>
      </c>
      <c r="K28297" t="s">
        <v>108434</v>
      </c>
    </row>
    <row r="28298" spans="1:11" x14ac:dyDescent="0.3">
      <c r="A28298" t="s">
        <v>108435</v>
      </c>
      <c r="B28298" t="s">
        <v>108436</v>
      </c>
      <c r="C28298" t="s">
        <v>27</v>
      </c>
      <c r="D28298" t="s">
        <v>108437</v>
      </c>
      <c r="E28298" t="s">
        <v>99661</v>
      </c>
      <c r="F28298" t="s">
        <v>835</v>
      </c>
      <c r="G28298" t="s">
        <v>42</v>
      </c>
      <c r="H28298">
        <v>0</v>
      </c>
      <c r="I28298">
        <v>0</v>
      </c>
      <c r="J28298">
        <v>0</v>
      </c>
      <c r="K28298" t="s">
        <v>108438</v>
      </c>
    </row>
    <row r="28299" spans="1:11" x14ac:dyDescent="0.3">
      <c r="A28299" t="s">
        <v>108439</v>
      </c>
      <c r="B28299" t="s">
        <v>79865</v>
      </c>
      <c r="C28299" t="s">
        <v>20</v>
      </c>
      <c r="D28299" t="s">
        <v>108440</v>
      </c>
      <c r="E28299" t="s">
        <v>14059</v>
      </c>
      <c r="F28299" t="s">
        <v>16</v>
      </c>
      <c r="G28299" t="s">
        <v>14419</v>
      </c>
      <c r="H28299">
        <v>0</v>
      </c>
      <c r="I28299">
        <v>0</v>
      </c>
      <c r="J28299">
        <v>0</v>
      </c>
      <c r="K28299" t="s">
        <v>108441</v>
      </c>
    </row>
    <row r="28300" spans="1:11" x14ac:dyDescent="0.3">
      <c r="A28300" t="s">
        <v>108442</v>
      </c>
      <c r="B28300" t="s">
        <v>11504</v>
      </c>
      <c r="C28300" t="s">
        <v>20</v>
      </c>
      <c r="D28300" t="s">
        <v>108443</v>
      </c>
      <c r="E28300" t="s">
        <v>14059</v>
      </c>
      <c r="F28300" t="s">
        <v>326</v>
      </c>
      <c r="G28300" t="s">
        <v>311</v>
      </c>
      <c r="H28300">
        <v>0</v>
      </c>
      <c r="I28300">
        <v>0</v>
      </c>
      <c r="J28300">
        <v>0</v>
      </c>
      <c r="K28300" t="s">
        <v>108444</v>
      </c>
    </row>
    <row r="28301" spans="1:11" x14ac:dyDescent="0.3">
      <c r="A28301" t="s">
        <v>108445</v>
      </c>
      <c r="B28301" t="s">
        <v>108446</v>
      </c>
      <c r="C28301" t="s">
        <v>13</v>
      </c>
      <c r="D28301" t="s">
        <v>108447</v>
      </c>
      <c r="E28301" t="s">
        <v>104779</v>
      </c>
      <c r="F28301" t="s">
        <v>16</v>
      </c>
      <c r="G28301" t="s">
        <v>4511</v>
      </c>
      <c r="H28301">
        <v>0</v>
      </c>
      <c r="I28301">
        <v>0</v>
      </c>
      <c r="J28301">
        <v>0</v>
      </c>
      <c r="K28301" t="s">
        <v>108448</v>
      </c>
    </row>
    <row r="28302" spans="1:11" x14ac:dyDescent="0.3">
      <c r="A28302" t="s">
        <v>108449</v>
      </c>
      <c r="B28302" t="s">
        <v>108450</v>
      </c>
      <c r="C28302" t="s">
        <v>27</v>
      </c>
      <c r="D28302" t="s">
        <v>108451</v>
      </c>
      <c r="E28302" t="s">
        <v>99661</v>
      </c>
      <c r="F28302" t="s">
        <v>16</v>
      </c>
      <c r="G28302" t="s">
        <v>12458</v>
      </c>
      <c r="H28302">
        <v>0</v>
      </c>
      <c r="I28302">
        <v>0</v>
      </c>
      <c r="J28302">
        <v>0</v>
      </c>
      <c r="K28302" t="s">
        <v>108452</v>
      </c>
    </row>
    <row r="28303" spans="1:11" x14ac:dyDescent="0.3">
      <c r="A28303" t="s">
        <v>108453</v>
      </c>
      <c r="C28303" t="s">
        <v>13</v>
      </c>
      <c r="D28303" t="s">
        <v>108454</v>
      </c>
      <c r="E28303" t="s">
        <v>104779</v>
      </c>
      <c r="F28303" t="s">
        <v>16</v>
      </c>
      <c r="G28303" t="s">
        <v>1281</v>
      </c>
      <c r="H28303">
        <v>0</v>
      </c>
      <c r="I28303">
        <v>0</v>
      </c>
      <c r="J28303">
        <v>0</v>
      </c>
      <c r="K28303" t="s">
        <v>108455</v>
      </c>
    </row>
    <row r="28304" spans="1:11" x14ac:dyDescent="0.3">
      <c r="A28304" t="s">
        <v>108456</v>
      </c>
      <c r="B28304" t="s">
        <v>108457</v>
      </c>
      <c r="C28304" t="s">
        <v>27</v>
      </c>
      <c r="D28304" t="s">
        <v>108458</v>
      </c>
      <c r="E28304" t="s">
        <v>99661</v>
      </c>
      <c r="F28304" t="s">
        <v>16</v>
      </c>
      <c r="G28304" t="s">
        <v>4717</v>
      </c>
      <c r="H28304">
        <v>0</v>
      </c>
      <c r="I28304">
        <v>0</v>
      </c>
      <c r="J28304">
        <v>0</v>
      </c>
      <c r="K28304" t="s">
        <v>108459</v>
      </c>
    </row>
    <row r="28305" spans="1:11" x14ac:dyDescent="0.3">
      <c r="A28305" t="s">
        <v>108460</v>
      </c>
      <c r="B28305" t="s">
        <v>108461</v>
      </c>
      <c r="C28305" t="s">
        <v>27</v>
      </c>
      <c r="D28305" t="s">
        <v>108462</v>
      </c>
      <c r="E28305" t="s">
        <v>99661</v>
      </c>
      <c r="F28305" t="s">
        <v>5273</v>
      </c>
      <c r="G28305" t="s">
        <v>269</v>
      </c>
      <c r="H28305">
        <v>0</v>
      </c>
      <c r="I28305">
        <v>0</v>
      </c>
      <c r="J28305">
        <v>0</v>
      </c>
      <c r="K28305" t="s">
        <v>108463</v>
      </c>
    </row>
    <row r="28306" spans="1:11" x14ac:dyDescent="0.3">
      <c r="A28306" t="s">
        <v>108464</v>
      </c>
      <c r="C28306" t="s">
        <v>147</v>
      </c>
      <c r="D28306" t="s">
        <v>108465</v>
      </c>
      <c r="E28306" t="s">
        <v>183</v>
      </c>
      <c r="F28306" t="s">
        <v>1723</v>
      </c>
      <c r="G28306" t="s">
        <v>42</v>
      </c>
      <c r="H28306">
        <v>0</v>
      </c>
      <c r="I28306">
        <v>0</v>
      </c>
      <c r="J28306">
        <v>0</v>
      </c>
      <c r="K28306" t="s">
        <v>108466</v>
      </c>
    </row>
    <row r="28307" spans="1:11" x14ac:dyDescent="0.3">
      <c r="A28307" t="s">
        <v>108467</v>
      </c>
      <c r="C28307" t="s">
        <v>466</v>
      </c>
      <c r="D28307" t="s">
        <v>108468</v>
      </c>
      <c r="E28307" t="s">
        <v>98383</v>
      </c>
      <c r="F28307" t="s">
        <v>16</v>
      </c>
      <c r="G28307" t="s">
        <v>3385</v>
      </c>
      <c r="H28307">
        <v>0</v>
      </c>
      <c r="I28307">
        <v>0</v>
      </c>
      <c r="J28307">
        <v>0</v>
      </c>
      <c r="K28307" t="s">
        <v>108469</v>
      </c>
    </row>
    <row r="28308" spans="1:11" x14ac:dyDescent="0.3">
      <c r="A28308" t="s">
        <v>108470</v>
      </c>
      <c r="B28308" t="s">
        <v>108471</v>
      </c>
      <c r="C28308" t="s">
        <v>147</v>
      </c>
      <c r="D28308" t="s">
        <v>108472</v>
      </c>
      <c r="E28308" t="s">
        <v>183</v>
      </c>
      <c r="F28308" t="s">
        <v>6717</v>
      </c>
      <c r="G28308" t="s">
        <v>42</v>
      </c>
      <c r="H28308">
        <v>0</v>
      </c>
      <c r="I28308">
        <v>0</v>
      </c>
      <c r="J28308">
        <v>0</v>
      </c>
      <c r="K28308" t="s">
        <v>108473</v>
      </c>
    </row>
    <row r="28309" spans="1:11" x14ac:dyDescent="0.3">
      <c r="A28309" t="s">
        <v>108474</v>
      </c>
      <c r="C28309" t="s">
        <v>466</v>
      </c>
      <c r="D28309" t="s">
        <v>108475</v>
      </c>
      <c r="E28309" t="s">
        <v>98383</v>
      </c>
      <c r="F28309" t="s">
        <v>19324</v>
      </c>
      <c r="G28309" t="s">
        <v>42</v>
      </c>
      <c r="H28309">
        <v>0</v>
      </c>
      <c r="I28309">
        <v>0</v>
      </c>
      <c r="J28309">
        <v>0</v>
      </c>
      <c r="K28309" t="s">
        <v>108476</v>
      </c>
    </row>
    <row r="28310" spans="1:11" x14ac:dyDescent="0.3">
      <c r="A28310" t="s">
        <v>108477</v>
      </c>
      <c r="C28310" t="s">
        <v>558</v>
      </c>
      <c r="D28310" t="s">
        <v>108478</v>
      </c>
      <c r="E28310" t="s">
        <v>1472</v>
      </c>
      <c r="F28310" t="s">
        <v>16</v>
      </c>
      <c r="G28310" t="s">
        <v>542</v>
      </c>
      <c r="H28310">
        <v>0</v>
      </c>
      <c r="I28310">
        <v>0</v>
      </c>
      <c r="J28310">
        <v>0</v>
      </c>
      <c r="K28310" t="s">
        <v>108479</v>
      </c>
    </row>
    <row r="28311" spans="1:11" x14ac:dyDescent="0.3">
      <c r="A28311" t="s">
        <v>108480</v>
      </c>
      <c r="B28311" t="s">
        <v>108481</v>
      </c>
      <c r="C28311" t="s">
        <v>27</v>
      </c>
      <c r="D28311" t="s">
        <v>108482</v>
      </c>
      <c r="E28311" t="s">
        <v>99661</v>
      </c>
      <c r="F28311" t="s">
        <v>407</v>
      </c>
      <c r="G28311" t="s">
        <v>42</v>
      </c>
      <c r="H28311">
        <v>0</v>
      </c>
      <c r="I28311">
        <v>0</v>
      </c>
      <c r="J28311">
        <v>0</v>
      </c>
      <c r="K28311" t="s">
        <v>108483</v>
      </c>
    </row>
    <row r="28312" spans="1:11" x14ac:dyDescent="0.3">
      <c r="A28312" t="s">
        <v>108484</v>
      </c>
      <c r="B28312" t="s">
        <v>108485</v>
      </c>
      <c r="C28312" t="s">
        <v>27</v>
      </c>
      <c r="D28312" t="s">
        <v>108486</v>
      </c>
      <c r="E28312" t="s">
        <v>99661</v>
      </c>
      <c r="F28312" t="s">
        <v>2144</v>
      </c>
      <c r="G28312" t="s">
        <v>42</v>
      </c>
      <c r="H28312">
        <v>0</v>
      </c>
      <c r="I28312">
        <v>0</v>
      </c>
      <c r="J28312">
        <v>0</v>
      </c>
      <c r="K28312" t="s">
        <v>108487</v>
      </c>
    </row>
    <row r="28313" spans="1:11" x14ac:dyDescent="0.3">
      <c r="A28313" t="s">
        <v>108488</v>
      </c>
      <c r="B28313" t="s">
        <v>108489</v>
      </c>
      <c r="C28313" t="s">
        <v>466</v>
      </c>
      <c r="D28313" t="s">
        <v>108490</v>
      </c>
      <c r="E28313" t="s">
        <v>98383</v>
      </c>
      <c r="F28313" t="s">
        <v>16</v>
      </c>
      <c r="G28313" t="s">
        <v>12395</v>
      </c>
      <c r="H28313">
        <v>0</v>
      </c>
      <c r="I28313">
        <v>0</v>
      </c>
      <c r="J28313">
        <v>0</v>
      </c>
      <c r="K28313" t="s">
        <v>108491</v>
      </c>
    </row>
    <row r="28314" spans="1:11" x14ac:dyDescent="0.3">
      <c r="A28314" t="s">
        <v>108492</v>
      </c>
      <c r="B28314" t="s">
        <v>108493</v>
      </c>
      <c r="C28314" t="s">
        <v>27</v>
      </c>
      <c r="D28314" t="s">
        <v>108494</v>
      </c>
      <c r="E28314" t="s">
        <v>99661</v>
      </c>
      <c r="F28314" t="s">
        <v>17508</v>
      </c>
      <c r="G28314" t="s">
        <v>42</v>
      </c>
      <c r="H28314">
        <v>0</v>
      </c>
      <c r="I28314">
        <v>0</v>
      </c>
      <c r="J28314">
        <v>0</v>
      </c>
      <c r="K28314" t="s">
        <v>108495</v>
      </c>
    </row>
    <row r="28315" spans="1:11" x14ac:dyDescent="0.3">
      <c r="A28315" t="s">
        <v>108496</v>
      </c>
      <c r="B28315" t="s">
        <v>108497</v>
      </c>
      <c r="C28315" t="s">
        <v>147</v>
      </c>
      <c r="D28315" t="s">
        <v>108498</v>
      </c>
      <c r="E28315" t="s">
        <v>183</v>
      </c>
      <c r="F28315" t="s">
        <v>16</v>
      </c>
      <c r="G28315" t="s">
        <v>1496</v>
      </c>
      <c r="H28315">
        <v>0</v>
      </c>
      <c r="I28315">
        <v>0</v>
      </c>
      <c r="J28315">
        <v>0</v>
      </c>
      <c r="K28315" t="s">
        <v>108499</v>
      </c>
    </row>
    <row r="28316" spans="1:11" x14ac:dyDescent="0.3">
      <c r="A28316" t="s">
        <v>108500</v>
      </c>
      <c r="B28316" t="s">
        <v>108501</v>
      </c>
      <c r="C28316" t="s">
        <v>27</v>
      </c>
      <c r="D28316" t="s">
        <v>108502</v>
      </c>
      <c r="E28316" t="s">
        <v>99661</v>
      </c>
      <c r="F28316" t="s">
        <v>34116</v>
      </c>
      <c r="G28316" t="s">
        <v>42</v>
      </c>
      <c r="H28316">
        <v>0</v>
      </c>
      <c r="I28316">
        <v>0</v>
      </c>
      <c r="J28316">
        <v>0</v>
      </c>
      <c r="K28316" t="s">
        <v>108503</v>
      </c>
    </row>
    <row r="28317" spans="1:11" x14ac:dyDescent="0.3">
      <c r="A28317" t="s">
        <v>108504</v>
      </c>
      <c r="C28317" t="s">
        <v>13</v>
      </c>
      <c r="D28317" t="s">
        <v>108505</v>
      </c>
      <c r="E28317" t="s">
        <v>104779</v>
      </c>
      <c r="F28317" t="s">
        <v>16</v>
      </c>
      <c r="G28317" t="s">
        <v>42</v>
      </c>
      <c r="H28317">
        <v>0</v>
      </c>
      <c r="I28317">
        <v>0</v>
      </c>
      <c r="J28317">
        <v>0</v>
      </c>
      <c r="K28317" t="s">
        <v>108506</v>
      </c>
    </row>
    <row r="28318" spans="1:11" x14ac:dyDescent="0.3">
      <c r="A28318" t="s">
        <v>108507</v>
      </c>
      <c r="C28318" t="s">
        <v>20</v>
      </c>
      <c r="D28318" t="s">
        <v>108508</v>
      </c>
      <c r="E28318" t="s">
        <v>22</v>
      </c>
      <c r="F28318" t="s">
        <v>16</v>
      </c>
      <c r="G28318" t="s">
        <v>1463</v>
      </c>
      <c r="H28318">
        <v>0</v>
      </c>
      <c r="I28318">
        <v>0</v>
      </c>
      <c r="J28318">
        <v>0</v>
      </c>
      <c r="K28318" t="s">
        <v>108509</v>
      </c>
    </row>
    <row r="28319" spans="1:11" x14ac:dyDescent="0.3">
      <c r="A28319" t="s">
        <v>108510</v>
      </c>
      <c r="B28319" t="s">
        <v>108511</v>
      </c>
      <c r="C28319" t="s">
        <v>27</v>
      </c>
      <c r="D28319" t="s">
        <v>108512</v>
      </c>
      <c r="E28319" t="s">
        <v>29</v>
      </c>
      <c r="F28319" t="s">
        <v>16</v>
      </c>
      <c r="G28319" t="s">
        <v>131</v>
      </c>
      <c r="H28319">
        <v>0</v>
      </c>
      <c r="I28319">
        <v>0</v>
      </c>
      <c r="J28319">
        <v>0</v>
      </c>
      <c r="K28319" t="s">
        <v>108513</v>
      </c>
    </row>
    <row r="28320" spans="1:11" x14ac:dyDescent="0.3">
      <c r="A28320" t="s">
        <v>108514</v>
      </c>
      <c r="B28320" t="s">
        <v>108515</v>
      </c>
      <c r="C28320" t="s">
        <v>13</v>
      </c>
      <c r="D28320" t="s">
        <v>108516</v>
      </c>
      <c r="E28320" t="s">
        <v>104779</v>
      </c>
      <c r="F28320" t="s">
        <v>16</v>
      </c>
      <c r="G28320" t="s">
        <v>279</v>
      </c>
      <c r="H28320">
        <v>0</v>
      </c>
      <c r="I28320">
        <v>0</v>
      </c>
      <c r="J28320">
        <v>0</v>
      </c>
      <c r="K28320" t="s">
        <v>108517</v>
      </c>
    </row>
    <row r="28321" spans="1:11" x14ac:dyDescent="0.3">
      <c r="A28321" t="s">
        <v>108518</v>
      </c>
      <c r="B28321" t="s">
        <v>108519</v>
      </c>
      <c r="C28321" t="s">
        <v>27</v>
      </c>
      <c r="D28321" t="s">
        <v>108520</v>
      </c>
      <c r="E28321" t="s">
        <v>99661</v>
      </c>
      <c r="F28321" t="s">
        <v>1247</v>
      </c>
      <c r="G28321" t="s">
        <v>42</v>
      </c>
      <c r="H28321">
        <v>0</v>
      </c>
      <c r="I28321">
        <v>0</v>
      </c>
      <c r="J28321">
        <v>0</v>
      </c>
      <c r="K28321" t="s">
        <v>108521</v>
      </c>
    </row>
    <row r="28322" spans="1:11" x14ac:dyDescent="0.3">
      <c r="A28322" t="s">
        <v>108522</v>
      </c>
      <c r="B28322" t="s">
        <v>108523</v>
      </c>
      <c r="C28322" t="s">
        <v>466</v>
      </c>
      <c r="D28322" t="s">
        <v>108524</v>
      </c>
      <c r="E28322" t="s">
        <v>98383</v>
      </c>
      <c r="F28322" t="s">
        <v>16</v>
      </c>
      <c r="G28322" t="s">
        <v>10351</v>
      </c>
      <c r="H28322">
        <v>0</v>
      </c>
      <c r="I28322">
        <v>0</v>
      </c>
      <c r="J28322">
        <v>0</v>
      </c>
      <c r="K28322" t="s">
        <v>108525</v>
      </c>
    </row>
    <row r="28323" spans="1:11" x14ac:dyDescent="0.3">
      <c r="A28323" t="s">
        <v>108526</v>
      </c>
      <c r="B28323" t="s">
        <v>108527</v>
      </c>
      <c r="C28323" t="s">
        <v>27</v>
      </c>
      <c r="D28323" t="s">
        <v>108528</v>
      </c>
      <c r="E28323" t="s">
        <v>99661</v>
      </c>
      <c r="F28323" t="s">
        <v>3296</v>
      </c>
      <c r="G28323" t="s">
        <v>42</v>
      </c>
      <c r="H28323">
        <v>0</v>
      </c>
      <c r="I28323">
        <v>0</v>
      </c>
      <c r="J28323">
        <v>0</v>
      </c>
      <c r="K28323" t="s">
        <v>108529</v>
      </c>
    </row>
    <row r="28324" spans="1:11" x14ac:dyDescent="0.3">
      <c r="A28324" t="s">
        <v>108530</v>
      </c>
      <c r="C28324" t="s">
        <v>1159</v>
      </c>
      <c r="D28324" t="s">
        <v>108531</v>
      </c>
      <c r="E28324" t="s">
        <v>2421</v>
      </c>
      <c r="F28324" t="s">
        <v>16</v>
      </c>
      <c r="G28324" t="s">
        <v>42</v>
      </c>
      <c r="H28324">
        <v>0</v>
      </c>
      <c r="I28324">
        <v>0</v>
      </c>
      <c r="J28324">
        <v>0</v>
      </c>
      <c r="K28324" t="s">
        <v>108532</v>
      </c>
    </row>
    <row r="28325" spans="1:11" x14ac:dyDescent="0.3">
      <c r="A28325" t="s">
        <v>108533</v>
      </c>
      <c r="B28325" t="s">
        <v>108534</v>
      </c>
      <c r="C28325" t="s">
        <v>27</v>
      </c>
      <c r="D28325" t="s">
        <v>108535</v>
      </c>
      <c r="E28325" t="s">
        <v>99661</v>
      </c>
      <c r="F28325" t="s">
        <v>4985</v>
      </c>
      <c r="G28325" t="s">
        <v>42</v>
      </c>
      <c r="H28325">
        <v>0</v>
      </c>
      <c r="I28325">
        <v>0</v>
      </c>
      <c r="J28325">
        <v>0</v>
      </c>
      <c r="K28325" t="s">
        <v>108536</v>
      </c>
    </row>
    <row r="28326" spans="1:11" x14ac:dyDescent="0.3">
      <c r="A28326" t="s">
        <v>108537</v>
      </c>
      <c r="B28326" t="s">
        <v>108538</v>
      </c>
      <c r="C28326" t="s">
        <v>27</v>
      </c>
      <c r="D28326" t="s">
        <v>108539</v>
      </c>
      <c r="E28326" t="s">
        <v>99661</v>
      </c>
      <c r="F28326" t="s">
        <v>2025</v>
      </c>
      <c r="G28326" t="s">
        <v>42</v>
      </c>
      <c r="H28326">
        <v>0</v>
      </c>
      <c r="I28326">
        <v>0</v>
      </c>
      <c r="J28326">
        <v>0</v>
      </c>
      <c r="K28326" t="s">
        <v>108540</v>
      </c>
    </row>
    <row r="28327" spans="1:11" x14ac:dyDescent="0.3">
      <c r="A28327" t="s">
        <v>108541</v>
      </c>
      <c r="B28327" t="s">
        <v>108542</v>
      </c>
      <c r="C28327" t="s">
        <v>27</v>
      </c>
      <c r="D28327" t="s">
        <v>108543</v>
      </c>
      <c r="E28327" t="s">
        <v>99661</v>
      </c>
      <c r="F28327" t="s">
        <v>18339</v>
      </c>
      <c r="G28327" t="s">
        <v>42</v>
      </c>
      <c r="H28327">
        <v>0</v>
      </c>
      <c r="I28327">
        <v>0</v>
      </c>
      <c r="J28327">
        <v>0</v>
      </c>
      <c r="K28327" t="s">
        <v>108544</v>
      </c>
    </row>
    <row r="28328" spans="1:11" x14ac:dyDescent="0.3">
      <c r="A28328" t="s">
        <v>108545</v>
      </c>
      <c r="B28328" t="s">
        <v>108546</v>
      </c>
      <c r="C28328" t="s">
        <v>27</v>
      </c>
      <c r="D28328" t="s">
        <v>108547</v>
      </c>
      <c r="E28328" t="s">
        <v>99661</v>
      </c>
      <c r="F28328" t="s">
        <v>1840</v>
      </c>
      <c r="G28328" t="s">
        <v>42</v>
      </c>
      <c r="H28328">
        <v>0</v>
      </c>
      <c r="I28328">
        <v>0</v>
      </c>
      <c r="J28328">
        <v>0</v>
      </c>
      <c r="K28328" t="s">
        <v>108548</v>
      </c>
    </row>
    <row r="28329" spans="1:11" x14ac:dyDescent="0.3">
      <c r="A28329" t="s">
        <v>108549</v>
      </c>
      <c r="B28329" t="s">
        <v>108550</v>
      </c>
      <c r="C28329" t="s">
        <v>147</v>
      </c>
      <c r="D28329" t="s">
        <v>108551</v>
      </c>
      <c r="E28329" t="s">
        <v>183</v>
      </c>
      <c r="F28329" t="s">
        <v>4959</v>
      </c>
      <c r="G28329" t="s">
        <v>3120</v>
      </c>
      <c r="H28329">
        <v>0</v>
      </c>
      <c r="I28329">
        <v>0</v>
      </c>
      <c r="J28329">
        <v>0</v>
      </c>
      <c r="K28329" t="s">
        <v>108552</v>
      </c>
    </row>
    <row r="28330" spans="1:11" x14ac:dyDescent="0.3">
      <c r="A28330" t="s">
        <v>108553</v>
      </c>
      <c r="B28330" t="s">
        <v>108554</v>
      </c>
      <c r="C28330" t="s">
        <v>466</v>
      </c>
      <c r="D28330" t="s">
        <v>108555</v>
      </c>
      <c r="E28330" t="s">
        <v>98383</v>
      </c>
      <c r="F28330" t="s">
        <v>18250</v>
      </c>
      <c r="G28330" t="s">
        <v>42</v>
      </c>
      <c r="H28330">
        <v>0</v>
      </c>
      <c r="I28330">
        <v>0</v>
      </c>
      <c r="J28330">
        <v>0</v>
      </c>
      <c r="K28330" t="s">
        <v>108556</v>
      </c>
    </row>
    <row r="28331" spans="1:11" x14ac:dyDescent="0.3">
      <c r="A28331" t="s">
        <v>108557</v>
      </c>
      <c r="C28331" t="s">
        <v>558</v>
      </c>
      <c r="D28331" t="s">
        <v>108558</v>
      </c>
      <c r="E28331" t="s">
        <v>1472</v>
      </c>
      <c r="F28331" t="s">
        <v>16</v>
      </c>
      <c r="G28331" t="s">
        <v>4938</v>
      </c>
      <c r="H28331">
        <v>0</v>
      </c>
      <c r="I28331">
        <v>0</v>
      </c>
      <c r="J28331">
        <v>0</v>
      </c>
      <c r="K28331" t="s">
        <v>108559</v>
      </c>
    </row>
    <row r="28332" spans="1:11" x14ac:dyDescent="0.3">
      <c r="A28332" t="s">
        <v>108560</v>
      </c>
      <c r="B28332" t="s">
        <v>108561</v>
      </c>
      <c r="C28332" t="s">
        <v>27</v>
      </c>
      <c r="D28332" t="s">
        <v>108562</v>
      </c>
      <c r="E28332" t="s">
        <v>99661</v>
      </c>
      <c r="F28332" t="s">
        <v>2703</v>
      </c>
      <c r="G28332" t="s">
        <v>42</v>
      </c>
      <c r="H28332">
        <v>0</v>
      </c>
      <c r="I28332">
        <v>0</v>
      </c>
      <c r="J28332">
        <v>0</v>
      </c>
      <c r="K28332" t="s">
        <v>108563</v>
      </c>
    </row>
    <row r="28333" spans="1:11" x14ac:dyDescent="0.3">
      <c r="A28333" t="s">
        <v>108564</v>
      </c>
      <c r="B28333" t="s">
        <v>108565</v>
      </c>
      <c r="C28333" t="s">
        <v>27</v>
      </c>
      <c r="D28333" t="s">
        <v>108566</v>
      </c>
      <c r="E28333" t="s">
        <v>99661</v>
      </c>
      <c r="F28333" t="s">
        <v>1793</v>
      </c>
      <c r="G28333" t="s">
        <v>42</v>
      </c>
      <c r="H28333">
        <v>0</v>
      </c>
      <c r="I28333">
        <v>0</v>
      </c>
      <c r="J28333">
        <v>0</v>
      </c>
      <c r="K28333" t="s">
        <v>108567</v>
      </c>
    </row>
    <row r="28334" spans="1:11" x14ac:dyDescent="0.3">
      <c r="A28334" t="s">
        <v>108568</v>
      </c>
      <c r="B28334" t="s">
        <v>108569</v>
      </c>
      <c r="C28334" t="s">
        <v>27</v>
      </c>
      <c r="D28334" t="s">
        <v>108570</v>
      </c>
      <c r="E28334" t="s">
        <v>99661</v>
      </c>
      <c r="F28334" t="s">
        <v>7506</v>
      </c>
      <c r="G28334" t="s">
        <v>42</v>
      </c>
      <c r="H28334">
        <v>0</v>
      </c>
      <c r="I28334">
        <v>0</v>
      </c>
      <c r="J28334">
        <v>0</v>
      </c>
      <c r="K28334" t="s">
        <v>108571</v>
      </c>
    </row>
    <row r="28335" spans="1:11" x14ac:dyDescent="0.3">
      <c r="A28335" t="s">
        <v>108572</v>
      </c>
      <c r="B28335" t="s">
        <v>108573</v>
      </c>
      <c r="C28335" t="s">
        <v>466</v>
      </c>
      <c r="D28335" t="s">
        <v>108574</v>
      </c>
      <c r="E28335" t="s">
        <v>98383</v>
      </c>
      <c r="F28335" t="s">
        <v>16</v>
      </c>
      <c r="G28335" t="s">
        <v>3982</v>
      </c>
      <c r="H28335">
        <v>0</v>
      </c>
      <c r="I28335">
        <v>0</v>
      </c>
      <c r="J28335">
        <v>0</v>
      </c>
      <c r="K28335" t="s">
        <v>108575</v>
      </c>
    </row>
    <row r="28336" spans="1:11" x14ac:dyDescent="0.3">
      <c r="A28336" t="s">
        <v>108576</v>
      </c>
      <c r="B28336" t="s">
        <v>108577</v>
      </c>
      <c r="C28336" t="s">
        <v>466</v>
      </c>
      <c r="D28336" t="s">
        <v>108578</v>
      </c>
      <c r="E28336" t="s">
        <v>98383</v>
      </c>
      <c r="F28336" t="s">
        <v>16</v>
      </c>
      <c r="G28336" t="s">
        <v>3422</v>
      </c>
      <c r="H28336">
        <v>0</v>
      </c>
      <c r="I28336">
        <v>0</v>
      </c>
      <c r="J28336">
        <v>0</v>
      </c>
      <c r="K28336" t="s">
        <v>108579</v>
      </c>
    </row>
    <row r="28337" spans="1:11" x14ac:dyDescent="0.3">
      <c r="A28337" t="s">
        <v>108580</v>
      </c>
      <c r="B28337" t="s">
        <v>108581</v>
      </c>
      <c r="C28337" t="s">
        <v>466</v>
      </c>
      <c r="D28337" t="s">
        <v>108582</v>
      </c>
      <c r="E28337" t="s">
        <v>98383</v>
      </c>
      <c r="F28337" t="s">
        <v>16</v>
      </c>
      <c r="G28337" t="s">
        <v>3955</v>
      </c>
      <c r="H28337">
        <v>0</v>
      </c>
      <c r="I28337">
        <v>0</v>
      </c>
      <c r="J28337">
        <v>0</v>
      </c>
      <c r="K28337" t="s">
        <v>108583</v>
      </c>
    </row>
    <row r="28338" spans="1:11" x14ac:dyDescent="0.3">
      <c r="A28338" t="s">
        <v>108584</v>
      </c>
      <c r="B28338" t="s">
        <v>108585</v>
      </c>
      <c r="C28338" t="s">
        <v>466</v>
      </c>
      <c r="D28338" t="s">
        <v>108586</v>
      </c>
      <c r="E28338" t="s">
        <v>98383</v>
      </c>
      <c r="F28338" t="s">
        <v>21286</v>
      </c>
      <c r="G28338" t="s">
        <v>42</v>
      </c>
      <c r="H28338">
        <v>0</v>
      </c>
      <c r="I28338">
        <v>0</v>
      </c>
      <c r="J28338">
        <v>0</v>
      </c>
      <c r="K28338" t="s">
        <v>108587</v>
      </c>
    </row>
    <row r="28339" spans="1:11" x14ac:dyDescent="0.3">
      <c r="A28339" t="s">
        <v>108588</v>
      </c>
      <c r="B28339" t="s">
        <v>108589</v>
      </c>
      <c r="C28339" t="s">
        <v>13</v>
      </c>
      <c r="D28339" t="s">
        <v>108590</v>
      </c>
      <c r="E28339" t="s">
        <v>15</v>
      </c>
      <c r="F28339" t="s">
        <v>16</v>
      </c>
      <c r="G28339" t="s">
        <v>2350</v>
      </c>
      <c r="H28339">
        <v>0</v>
      </c>
      <c r="I28339">
        <v>0</v>
      </c>
      <c r="J28339">
        <v>0</v>
      </c>
      <c r="K28339" t="s">
        <v>108591</v>
      </c>
    </row>
    <row r="28340" spans="1:11" x14ac:dyDescent="0.3">
      <c r="A28340" t="s">
        <v>108592</v>
      </c>
      <c r="B28340" t="s">
        <v>108593</v>
      </c>
      <c r="C28340" t="s">
        <v>20</v>
      </c>
      <c r="D28340" t="s">
        <v>108594</v>
      </c>
      <c r="E28340" t="s">
        <v>14059</v>
      </c>
      <c r="F28340" t="s">
        <v>16</v>
      </c>
      <c r="G28340" t="s">
        <v>11525</v>
      </c>
      <c r="H28340">
        <v>0</v>
      </c>
      <c r="I28340">
        <v>0</v>
      </c>
      <c r="J28340">
        <v>0</v>
      </c>
      <c r="K28340" t="s">
        <v>108595</v>
      </c>
    </row>
    <row r="28341" spans="1:11" x14ac:dyDescent="0.3">
      <c r="A28341" t="s">
        <v>108596</v>
      </c>
      <c r="B28341" t="s">
        <v>108597</v>
      </c>
      <c r="C28341" t="s">
        <v>466</v>
      </c>
      <c r="D28341" t="s">
        <v>108598</v>
      </c>
      <c r="E28341" t="s">
        <v>98383</v>
      </c>
      <c r="F28341" t="s">
        <v>16</v>
      </c>
      <c r="G28341" t="s">
        <v>1463</v>
      </c>
      <c r="H28341">
        <v>0</v>
      </c>
      <c r="I28341">
        <v>0</v>
      </c>
      <c r="J28341">
        <v>0</v>
      </c>
      <c r="K28341" t="s">
        <v>108599</v>
      </c>
    </row>
    <row r="28342" spans="1:11" x14ac:dyDescent="0.3">
      <c r="A28342" t="s">
        <v>108600</v>
      </c>
      <c r="B28342" t="s">
        <v>108601</v>
      </c>
      <c r="C28342" t="s">
        <v>466</v>
      </c>
      <c r="D28342" t="s">
        <v>108602</v>
      </c>
      <c r="E28342" t="s">
        <v>98383</v>
      </c>
      <c r="F28342" t="s">
        <v>16</v>
      </c>
      <c r="G28342" t="s">
        <v>2303</v>
      </c>
      <c r="H28342">
        <v>0</v>
      </c>
      <c r="I28342">
        <v>0</v>
      </c>
      <c r="J28342">
        <v>0</v>
      </c>
      <c r="K28342" t="s">
        <v>108603</v>
      </c>
    </row>
    <row r="28343" spans="1:11" x14ac:dyDescent="0.3">
      <c r="A28343" t="s">
        <v>108604</v>
      </c>
      <c r="B28343" t="s">
        <v>108605</v>
      </c>
      <c r="C28343" t="s">
        <v>466</v>
      </c>
      <c r="D28343" t="s">
        <v>108606</v>
      </c>
      <c r="E28343" t="s">
        <v>98383</v>
      </c>
      <c r="F28343" t="s">
        <v>16</v>
      </c>
      <c r="G28343" t="s">
        <v>7143</v>
      </c>
      <c r="H28343">
        <v>0</v>
      </c>
      <c r="I28343">
        <v>0</v>
      </c>
      <c r="J28343">
        <v>0</v>
      </c>
      <c r="K28343" t="s">
        <v>108607</v>
      </c>
    </row>
    <row r="28344" spans="1:11" x14ac:dyDescent="0.3">
      <c r="A28344" t="s">
        <v>108608</v>
      </c>
      <c r="B28344" t="s">
        <v>108609</v>
      </c>
      <c r="C28344" t="s">
        <v>466</v>
      </c>
      <c r="D28344" t="s">
        <v>108610</v>
      </c>
      <c r="E28344" t="s">
        <v>98383</v>
      </c>
      <c r="F28344" t="s">
        <v>41</v>
      </c>
      <c r="G28344" t="s">
        <v>42</v>
      </c>
      <c r="H28344">
        <v>0</v>
      </c>
      <c r="I28344">
        <v>0</v>
      </c>
      <c r="J28344">
        <v>0</v>
      </c>
      <c r="K28344" t="s">
        <v>108611</v>
      </c>
    </row>
    <row r="28345" spans="1:11" x14ac:dyDescent="0.3">
      <c r="A28345" t="s">
        <v>108612</v>
      </c>
      <c r="B28345" t="s">
        <v>108613</v>
      </c>
      <c r="C28345" t="s">
        <v>466</v>
      </c>
      <c r="D28345" t="s">
        <v>108614</v>
      </c>
      <c r="E28345" t="s">
        <v>98383</v>
      </c>
      <c r="F28345" t="s">
        <v>3521</v>
      </c>
      <c r="G28345" t="s">
        <v>42</v>
      </c>
      <c r="H28345">
        <v>0</v>
      </c>
      <c r="I28345">
        <v>0</v>
      </c>
      <c r="J28345">
        <v>0</v>
      </c>
      <c r="K28345" t="s">
        <v>108615</v>
      </c>
    </row>
    <row r="28346" spans="1:11" x14ac:dyDescent="0.3">
      <c r="A28346" t="s">
        <v>108616</v>
      </c>
      <c r="B28346" t="s">
        <v>108617</v>
      </c>
      <c r="C28346" t="s">
        <v>466</v>
      </c>
      <c r="D28346" t="s">
        <v>108618</v>
      </c>
      <c r="E28346" t="s">
        <v>98383</v>
      </c>
      <c r="F28346" t="s">
        <v>16</v>
      </c>
      <c r="G28346" t="s">
        <v>4420</v>
      </c>
      <c r="H28346">
        <v>0</v>
      </c>
      <c r="I28346">
        <v>0</v>
      </c>
      <c r="J28346">
        <v>0</v>
      </c>
      <c r="K28346" t="s">
        <v>108619</v>
      </c>
    </row>
    <row r="28347" spans="1:11" x14ac:dyDescent="0.3">
      <c r="A28347" t="s">
        <v>108620</v>
      </c>
      <c r="B28347" t="s">
        <v>108621</v>
      </c>
      <c r="C28347" t="s">
        <v>466</v>
      </c>
      <c r="D28347" t="s">
        <v>108598</v>
      </c>
      <c r="E28347" t="s">
        <v>98383</v>
      </c>
      <c r="F28347" t="s">
        <v>1405</v>
      </c>
      <c r="G28347" t="s">
        <v>42</v>
      </c>
      <c r="H28347">
        <v>0</v>
      </c>
      <c r="I28347">
        <v>0</v>
      </c>
      <c r="J28347">
        <v>0</v>
      </c>
      <c r="K28347" t="s">
        <v>108622</v>
      </c>
    </row>
    <row r="28348" spans="1:11" x14ac:dyDescent="0.3">
      <c r="A28348" t="s">
        <v>108623</v>
      </c>
      <c r="C28348" t="s">
        <v>466</v>
      </c>
      <c r="D28348" t="s">
        <v>108624</v>
      </c>
      <c r="E28348" t="s">
        <v>98383</v>
      </c>
      <c r="F28348" t="s">
        <v>41</v>
      </c>
      <c r="G28348" t="s">
        <v>42</v>
      </c>
      <c r="H28348">
        <v>0</v>
      </c>
      <c r="I28348">
        <v>0</v>
      </c>
      <c r="J28348">
        <v>0</v>
      </c>
      <c r="K28348" t="s">
        <v>108625</v>
      </c>
    </row>
    <row r="28349" spans="1:11" x14ac:dyDescent="0.3">
      <c r="A28349" t="s">
        <v>108626</v>
      </c>
      <c r="C28349" t="s">
        <v>20</v>
      </c>
      <c r="D28349" t="s">
        <v>108627</v>
      </c>
      <c r="E28349" t="s">
        <v>14059</v>
      </c>
      <c r="F28349" t="s">
        <v>16</v>
      </c>
      <c r="G28349" t="s">
        <v>6088</v>
      </c>
      <c r="H28349">
        <v>0</v>
      </c>
      <c r="I28349">
        <v>0</v>
      </c>
      <c r="J28349">
        <v>0</v>
      </c>
      <c r="K28349" t="s">
        <v>108628</v>
      </c>
    </row>
    <row r="28350" spans="1:11" x14ac:dyDescent="0.3">
      <c r="A28350" t="s">
        <v>108629</v>
      </c>
      <c r="B28350" t="s">
        <v>108630</v>
      </c>
      <c r="C28350" t="s">
        <v>20</v>
      </c>
      <c r="D28350" t="s">
        <v>108631</v>
      </c>
      <c r="E28350" t="s">
        <v>14059</v>
      </c>
      <c r="F28350" t="s">
        <v>16</v>
      </c>
      <c r="G28350" t="s">
        <v>5441</v>
      </c>
      <c r="H28350">
        <v>0</v>
      </c>
      <c r="I28350">
        <v>0</v>
      </c>
      <c r="J28350">
        <v>0</v>
      </c>
      <c r="K28350" t="s">
        <v>108632</v>
      </c>
    </row>
    <row r="28351" spans="1:11" x14ac:dyDescent="0.3">
      <c r="A28351" t="s">
        <v>108633</v>
      </c>
      <c r="B28351" t="s">
        <v>108634</v>
      </c>
      <c r="C28351" t="s">
        <v>27</v>
      </c>
      <c r="D28351" t="s">
        <v>108635</v>
      </c>
      <c r="E28351" t="s">
        <v>99661</v>
      </c>
      <c r="F28351" t="s">
        <v>16</v>
      </c>
      <c r="G28351" t="s">
        <v>8365</v>
      </c>
      <c r="H28351">
        <v>0</v>
      </c>
      <c r="I28351">
        <v>0</v>
      </c>
      <c r="J28351">
        <v>0</v>
      </c>
      <c r="K28351" t="s">
        <v>108636</v>
      </c>
    </row>
    <row r="28352" spans="1:11" x14ac:dyDescent="0.3">
      <c r="A28352" t="s">
        <v>108637</v>
      </c>
      <c r="B28352" t="s">
        <v>108638</v>
      </c>
      <c r="C28352" t="s">
        <v>558</v>
      </c>
      <c r="D28352" t="s">
        <v>108639</v>
      </c>
      <c r="E28352" t="s">
        <v>1472</v>
      </c>
      <c r="F28352" t="s">
        <v>16</v>
      </c>
      <c r="G28352" t="s">
        <v>31881</v>
      </c>
      <c r="H28352">
        <v>0</v>
      </c>
      <c r="I28352">
        <v>0</v>
      </c>
      <c r="J28352">
        <v>0</v>
      </c>
      <c r="K28352" t="s">
        <v>108640</v>
      </c>
    </row>
    <row r="28353" spans="1:11" x14ac:dyDescent="0.3">
      <c r="A28353" t="s">
        <v>108641</v>
      </c>
      <c r="B28353" t="s">
        <v>108642</v>
      </c>
      <c r="C28353" t="s">
        <v>466</v>
      </c>
      <c r="D28353" t="s">
        <v>108643</v>
      </c>
      <c r="E28353" t="s">
        <v>98383</v>
      </c>
      <c r="F28353" t="s">
        <v>16</v>
      </c>
      <c r="G28353" t="s">
        <v>12395</v>
      </c>
      <c r="H28353">
        <v>0</v>
      </c>
      <c r="I28353">
        <v>0</v>
      </c>
      <c r="J28353">
        <v>0</v>
      </c>
      <c r="K28353" t="s">
        <v>108644</v>
      </c>
    </row>
    <row r="28354" spans="1:11" x14ac:dyDescent="0.3">
      <c r="A28354" t="s">
        <v>108645</v>
      </c>
      <c r="B28354" t="s">
        <v>108646</v>
      </c>
      <c r="C28354" t="s">
        <v>20</v>
      </c>
      <c r="D28354" t="s">
        <v>108647</v>
      </c>
      <c r="E28354" t="s">
        <v>14059</v>
      </c>
      <c r="F28354" t="s">
        <v>1634</v>
      </c>
      <c r="G28354" t="s">
        <v>42</v>
      </c>
      <c r="H28354">
        <v>0</v>
      </c>
      <c r="I28354">
        <v>0</v>
      </c>
      <c r="J28354">
        <v>0</v>
      </c>
      <c r="K28354" t="s">
        <v>108648</v>
      </c>
    </row>
    <row r="28355" spans="1:11" x14ac:dyDescent="0.3">
      <c r="A28355" t="s">
        <v>108649</v>
      </c>
      <c r="B28355" t="s">
        <v>108650</v>
      </c>
      <c r="C28355" t="s">
        <v>558</v>
      </c>
      <c r="D28355" t="s">
        <v>108651</v>
      </c>
      <c r="E28355" t="s">
        <v>981</v>
      </c>
      <c r="F28355" t="s">
        <v>16</v>
      </c>
      <c r="G28355" t="s">
        <v>2026</v>
      </c>
      <c r="H28355">
        <v>0</v>
      </c>
      <c r="I28355">
        <v>0</v>
      </c>
      <c r="J28355">
        <v>0</v>
      </c>
      <c r="K28355" t="s">
        <v>108652</v>
      </c>
    </row>
    <row r="28356" spans="1:11" x14ac:dyDescent="0.3">
      <c r="A28356" t="s">
        <v>108653</v>
      </c>
      <c r="B28356" t="s">
        <v>108654</v>
      </c>
      <c r="C28356" t="s">
        <v>13</v>
      </c>
      <c r="D28356" t="s">
        <v>108655</v>
      </c>
      <c r="E28356" t="s">
        <v>104779</v>
      </c>
      <c r="F28356" t="s">
        <v>16</v>
      </c>
      <c r="G28356" t="s">
        <v>2323</v>
      </c>
      <c r="H28356">
        <v>0</v>
      </c>
      <c r="I28356">
        <v>0</v>
      </c>
      <c r="J28356">
        <v>0</v>
      </c>
      <c r="K28356" t="s">
        <v>108656</v>
      </c>
    </row>
    <row r="28357" spans="1:11" x14ac:dyDescent="0.3">
      <c r="A28357" t="s">
        <v>108657</v>
      </c>
      <c r="B28357" t="s">
        <v>108658</v>
      </c>
      <c r="C28357" t="s">
        <v>20</v>
      </c>
      <c r="D28357" t="s">
        <v>108659</v>
      </c>
      <c r="E28357" t="s">
        <v>14059</v>
      </c>
      <c r="F28357" t="s">
        <v>16</v>
      </c>
      <c r="G28357" t="s">
        <v>3361</v>
      </c>
      <c r="H28357">
        <v>0</v>
      </c>
      <c r="I28357">
        <v>0</v>
      </c>
      <c r="J28357">
        <v>0</v>
      </c>
      <c r="K28357" t="s">
        <v>108660</v>
      </c>
    </row>
    <row r="28358" spans="1:11" x14ac:dyDescent="0.3">
      <c r="A28358" t="s">
        <v>108661</v>
      </c>
      <c r="B28358" t="s">
        <v>108662</v>
      </c>
      <c r="C28358" t="s">
        <v>20</v>
      </c>
      <c r="D28358" t="s">
        <v>108663</v>
      </c>
      <c r="E28358" t="s">
        <v>14059</v>
      </c>
      <c r="F28358" t="s">
        <v>16</v>
      </c>
      <c r="G28358" t="s">
        <v>23</v>
      </c>
      <c r="H28358">
        <v>0</v>
      </c>
      <c r="I28358">
        <v>0</v>
      </c>
      <c r="J28358">
        <v>0</v>
      </c>
      <c r="K28358" t="s">
        <v>108664</v>
      </c>
    </row>
    <row r="28359" spans="1:11" x14ac:dyDescent="0.3">
      <c r="A28359" t="s">
        <v>108665</v>
      </c>
      <c r="B28359" t="s">
        <v>108666</v>
      </c>
      <c r="C28359" t="s">
        <v>20</v>
      </c>
      <c r="D28359" t="s">
        <v>108667</v>
      </c>
      <c r="E28359" t="s">
        <v>14059</v>
      </c>
      <c r="F28359" t="s">
        <v>16</v>
      </c>
      <c r="G28359" t="s">
        <v>469</v>
      </c>
      <c r="H28359">
        <v>0</v>
      </c>
      <c r="I28359">
        <v>0</v>
      </c>
      <c r="J28359">
        <v>0</v>
      </c>
      <c r="K28359" t="s">
        <v>108668</v>
      </c>
    </row>
    <row r="28360" spans="1:11" x14ac:dyDescent="0.3">
      <c r="A28360" t="s">
        <v>108669</v>
      </c>
      <c r="B28360" t="s">
        <v>108670</v>
      </c>
      <c r="C28360" t="s">
        <v>20</v>
      </c>
      <c r="D28360" t="s">
        <v>108671</v>
      </c>
      <c r="E28360" t="s">
        <v>14059</v>
      </c>
      <c r="F28360" t="s">
        <v>16</v>
      </c>
      <c r="G28360" t="s">
        <v>6145</v>
      </c>
      <c r="H28360">
        <v>0</v>
      </c>
      <c r="I28360">
        <v>0</v>
      </c>
      <c r="J28360">
        <v>0</v>
      </c>
      <c r="K28360" t="s">
        <v>108672</v>
      </c>
    </row>
    <row r="28361" spans="1:11" x14ac:dyDescent="0.3">
      <c r="A28361" t="s">
        <v>108673</v>
      </c>
      <c r="B28361" t="s">
        <v>108674</v>
      </c>
      <c r="C28361" t="s">
        <v>20</v>
      </c>
      <c r="D28361" t="s">
        <v>108675</v>
      </c>
      <c r="E28361" t="s">
        <v>14059</v>
      </c>
      <c r="F28361" t="s">
        <v>16</v>
      </c>
      <c r="G28361" t="s">
        <v>14592</v>
      </c>
      <c r="H28361">
        <v>0</v>
      </c>
      <c r="I28361">
        <v>0</v>
      </c>
      <c r="J28361">
        <v>0</v>
      </c>
      <c r="K28361" t="s">
        <v>108676</v>
      </c>
    </row>
    <row r="28362" spans="1:11" x14ac:dyDescent="0.3">
      <c r="A28362" t="s">
        <v>108677</v>
      </c>
      <c r="B28362" t="s">
        <v>108678</v>
      </c>
      <c r="C28362" t="s">
        <v>20</v>
      </c>
      <c r="D28362" t="s">
        <v>108679</v>
      </c>
      <c r="E28362" t="s">
        <v>14059</v>
      </c>
      <c r="F28362" t="s">
        <v>16</v>
      </c>
      <c r="G28362" t="s">
        <v>9186</v>
      </c>
      <c r="H28362">
        <v>0</v>
      </c>
      <c r="I28362">
        <v>0</v>
      </c>
      <c r="J28362">
        <v>0</v>
      </c>
      <c r="K28362" t="s">
        <v>108680</v>
      </c>
    </row>
    <row r="28363" spans="1:11" x14ac:dyDescent="0.3">
      <c r="A28363" t="s">
        <v>108681</v>
      </c>
      <c r="C28363" t="s">
        <v>20</v>
      </c>
      <c r="D28363" t="s">
        <v>108682</v>
      </c>
      <c r="E28363" t="s">
        <v>14059</v>
      </c>
      <c r="F28363" t="s">
        <v>16</v>
      </c>
      <c r="G28363" t="s">
        <v>4938</v>
      </c>
      <c r="H28363">
        <v>0</v>
      </c>
      <c r="I28363">
        <v>0</v>
      </c>
      <c r="J28363">
        <v>0</v>
      </c>
      <c r="K28363" t="s">
        <v>108683</v>
      </c>
    </row>
    <row r="28364" spans="1:11" x14ac:dyDescent="0.3">
      <c r="A28364" t="s">
        <v>108684</v>
      </c>
      <c r="B28364" t="s">
        <v>108685</v>
      </c>
      <c r="C28364" t="s">
        <v>27</v>
      </c>
      <c r="D28364" t="s">
        <v>108686</v>
      </c>
      <c r="E28364" t="s">
        <v>99661</v>
      </c>
      <c r="F28364" t="s">
        <v>1531</v>
      </c>
      <c r="G28364" t="s">
        <v>42</v>
      </c>
      <c r="H28364">
        <v>0</v>
      </c>
      <c r="I28364">
        <v>0</v>
      </c>
      <c r="J28364">
        <v>0</v>
      </c>
      <c r="K28364" t="s">
        <v>108687</v>
      </c>
    </row>
    <row r="28365" spans="1:11" x14ac:dyDescent="0.3">
      <c r="A28365" t="s">
        <v>108688</v>
      </c>
      <c r="B28365" t="s">
        <v>108689</v>
      </c>
      <c r="C28365" t="s">
        <v>13</v>
      </c>
      <c r="D28365" t="s">
        <v>108690</v>
      </c>
      <c r="E28365" t="s">
        <v>104779</v>
      </c>
      <c r="F28365" t="s">
        <v>41</v>
      </c>
      <c r="G28365" t="s">
        <v>42</v>
      </c>
      <c r="H28365">
        <v>0</v>
      </c>
      <c r="I28365">
        <v>0</v>
      </c>
      <c r="J28365">
        <v>0</v>
      </c>
      <c r="K28365" t="s">
        <v>108691</v>
      </c>
    </row>
    <row r="28366" spans="1:11" x14ac:dyDescent="0.3">
      <c r="A28366" t="s">
        <v>108692</v>
      </c>
      <c r="B28366" t="s">
        <v>108693</v>
      </c>
      <c r="C28366" t="s">
        <v>13</v>
      </c>
      <c r="D28366" t="s">
        <v>108694</v>
      </c>
      <c r="E28366" t="s">
        <v>104779</v>
      </c>
      <c r="F28366" t="s">
        <v>41</v>
      </c>
      <c r="G28366" t="s">
        <v>42</v>
      </c>
      <c r="H28366">
        <v>0</v>
      </c>
      <c r="I28366">
        <v>0</v>
      </c>
      <c r="J28366">
        <v>0</v>
      </c>
      <c r="K28366" t="s">
        <v>108695</v>
      </c>
    </row>
    <row r="28367" spans="1:11" x14ac:dyDescent="0.3">
      <c r="A28367" t="s">
        <v>108696</v>
      </c>
      <c r="B28367" t="s">
        <v>88032</v>
      </c>
      <c r="C28367" t="s">
        <v>27</v>
      </c>
      <c r="D28367" t="s">
        <v>108697</v>
      </c>
      <c r="E28367" t="s">
        <v>99661</v>
      </c>
      <c r="F28367" t="s">
        <v>15881</v>
      </c>
      <c r="G28367" t="s">
        <v>822</v>
      </c>
      <c r="H28367">
        <v>0</v>
      </c>
      <c r="I28367">
        <v>0</v>
      </c>
      <c r="J28367">
        <v>0</v>
      </c>
      <c r="K28367" t="s">
        <v>108698</v>
      </c>
    </row>
    <row r="28368" spans="1:11" x14ac:dyDescent="0.3">
      <c r="A28368" t="s">
        <v>108699</v>
      </c>
      <c r="B28368" t="s">
        <v>108700</v>
      </c>
      <c r="C28368" t="s">
        <v>13</v>
      </c>
      <c r="D28368" t="s">
        <v>108701</v>
      </c>
      <c r="E28368" t="s">
        <v>104779</v>
      </c>
      <c r="F28368" t="s">
        <v>16</v>
      </c>
      <c r="G28368" t="s">
        <v>5787</v>
      </c>
      <c r="H28368">
        <v>0</v>
      </c>
      <c r="I28368">
        <v>0</v>
      </c>
      <c r="J28368">
        <v>0</v>
      </c>
      <c r="K28368" t="s">
        <v>108702</v>
      </c>
    </row>
    <row r="28369" spans="1:11" x14ac:dyDescent="0.3">
      <c r="A28369" t="s">
        <v>108703</v>
      </c>
      <c r="B28369" t="s">
        <v>108704</v>
      </c>
      <c r="C28369" t="s">
        <v>13</v>
      </c>
      <c r="D28369" t="s">
        <v>108705</v>
      </c>
      <c r="E28369" t="s">
        <v>104779</v>
      </c>
      <c r="F28369" t="s">
        <v>16</v>
      </c>
      <c r="G28369" t="s">
        <v>575</v>
      </c>
      <c r="H28369">
        <v>0</v>
      </c>
      <c r="I28369">
        <v>0</v>
      </c>
      <c r="J28369">
        <v>0</v>
      </c>
      <c r="K28369" t="s">
        <v>108706</v>
      </c>
    </row>
    <row r="28370" spans="1:11" x14ac:dyDescent="0.3">
      <c r="A28370" t="s">
        <v>108707</v>
      </c>
      <c r="B28370" t="s">
        <v>108708</v>
      </c>
      <c r="C28370" t="s">
        <v>13</v>
      </c>
      <c r="D28370" t="s">
        <v>108709</v>
      </c>
      <c r="E28370" t="s">
        <v>15</v>
      </c>
      <c r="F28370" t="s">
        <v>16</v>
      </c>
      <c r="G28370" t="s">
        <v>11438</v>
      </c>
      <c r="H28370">
        <v>0</v>
      </c>
      <c r="I28370">
        <v>0</v>
      </c>
      <c r="J28370">
        <v>0</v>
      </c>
      <c r="K28370" t="s">
        <v>108710</v>
      </c>
    </row>
    <row r="28371" spans="1:11" x14ac:dyDescent="0.3">
      <c r="A28371" t="s">
        <v>108711</v>
      </c>
      <c r="B28371" t="s">
        <v>108712</v>
      </c>
      <c r="C28371" t="s">
        <v>466</v>
      </c>
      <c r="D28371" t="s">
        <v>108713</v>
      </c>
      <c r="E28371" t="s">
        <v>98383</v>
      </c>
      <c r="F28371" t="s">
        <v>16</v>
      </c>
      <c r="G28371" t="s">
        <v>4183</v>
      </c>
      <c r="H28371">
        <v>0</v>
      </c>
      <c r="I28371">
        <v>0</v>
      </c>
      <c r="J28371">
        <v>0</v>
      </c>
      <c r="K28371" t="s">
        <v>108714</v>
      </c>
    </row>
    <row r="28372" spans="1:11" x14ac:dyDescent="0.3">
      <c r="A28372" t="s">
        <v>108715</v>
      </c>
      <c r="B28372" t="s">
        <v>108716</v>
      </c>
      <c r="C28372" t="s">
        <v>466</v>
      </c>
      <c r="D28372" t="s">
        <v>108717</v>
      </c>
      <c r="E28372" t="s">
        <v>98383</v>
      </c>
      <c r="F28372" t="s">
        <v>59450</v>
      </c>
      <c r="G28372" t="s">
        <v>42</v>
      </c>
      <c r="H28372">
        <v>0</v>
      </c>
      <c r="I28372">
        <v>0</v>
      </c>
      <c r="J28372">
        <v>0</v>
      </c>
      <c r="K28372" t="s">
        <v>108718</v>
      </c>
    </row>
    <row r="28373" spans="1:11" x14ac:dyDescent="0.3">
      <c r="A28373" t="s">
        <v>108719</v>
      </c>
      <c r="B28373" t="s">
        <v>108720</v>
      </c>
      <c r="C28373" t="s">
        <v>27</v>
      </c>
      <c r="D28373" t="s">
        <v>108721</v>
      </c>
      <c r="E28373" t="s">
        <v>99661</v>
      </c>
      <c r="F28373" t="s">
        <v>16</v>
      </c>
      <c r="G28373" t="s">
        <v>4034</v>
      </c>
      <c r="H28373">
        <v>0</v>
      </c>
      <c r="I28373">
        <v>0</v>
      </c>
      <c r="J28373">
        <v>0</v>
      </c>
      <c r="K28373" t="s">
        <v>108722</v>
      </c>
    </row>
    <row r="28374" spans="1:11" x14ac:dyDescent="0.3">
      <c r="A28374" t="s">
        <v>108723</v>
      </c>
      <c r="B28374" t="s">
        <v>108724</v>
      </c>
      <c r="C28374" t="s">
        <v>27</v>
      </c>
      <c r="D28374" t="s">
        <v>108725</v>
      </c>
      <c r="E28374" t="s">
        <v>99661</v>
      </c>
      <c r="F28374" t="s">
        <v>16</v>
      </c>
      <c r="G28374" t="s">
        <v>1639</v>
      </c>
      <c r="H28374">
        <v>0</v>
      </c>
      <c r="I28374">
        <v>0</v>
      </c>
      <c r="J28374">
        <v>0</v>
      </c>
      <c r="K28374" t="s">
        <v>108726</v>
      </c>
    </row>
    <row r="28375" spans="1:11" x14ac:dyDescent="0.3">
      <c r="A28375" t="s">
        <v>108727</v>
      </c>
      <c r="B28375" t="s">
        <v>108728</v>
      </c>
      <c r="C28375" t="s">
        <v>13</v>
      </c>
      <c r="D28375" t="s">
        <v>108729</v>
      </c>
      <c r="E28375" t="s">
        <v>104779</v>
      </c>
      <c r="F28375" t="s">
        <v>16</v>
      </c>
      <c r="G28375" t="s">
        <v>4525</v>
      </c>
      <c r="H28375">
        <v>0</v>
      </c>
      <c r="I28375">
        <v>0</v>
      </c>
      <c r="J28375">
        <v>0</v>
      </c>
      <c r="K28375" t="s">
        <v>108730</v>
      </c>
    </row>
    <row r="28376" spans="1:11" x14ac:dyDescent="0.3">
      <c r="A28376" t="s">
        <v>108731</v>
      </c>
      <c r="B28376" t="s">
        <v>108732</v>
      </c>
      <c r="C28376" t="s">
        <v>27</v>
      </c>
      <c r="D28376" t="s">
        <v>108733</v>
      </c>
      <c r="E28376" t="s">
        <v>99661</v>
      </c>
      <c r="F28376" t="s">
        <v>26139</v>
      </c>
      <c r="G28376" t="s">
        <v>42</v>
      </c>
      <c r="H28376">
        <v>0</v>
      </c>
      <c r="I28376">
        <v>0</v>
      </c>
      <c r="J28376">
        <v>0</v>
      </c>
      <c r="K28376" t="s">
        <v>108734</v>
      </c>
    </row>
    <row r="28377" spans="1:11" x14ac:dyDescent="0.3">
      <c r="A28377" t="s">
        <v>108735</v>
      </c>
      <c r="B28377" t="s">
        <v>108736</v>
      </c>
      <c r="C28377" t="s">
        <v>27</v>
      </c>
      <c r="D28377" t="s">
        <v>108737</v>
      </c>
      <c r="E28377" t="s">
        <v>99661</v>
      </c>
      <c r="F28377" t="s">
        <v>2286</v>
      </c>
      <c r="G28377" t="s">
        <v>42</v>
      </c>
      <c r="H28377">
        <v>0</v>
      </c>
      <c r="I28377">
        <v>0</v>
      </c>
      <c r="J28377">
        <v>0</v>
      </c>
      <c r="K28377" t="s">
        <v>108738</v>
      </c>
    </row>
    <row r="28378" spans="1:11" x14ac:dyDescent="0.3">
      <c r="A28378" t="s">
        <v>108739</v>
      </c>
      <c r="B28378" t="s">
        <v>108740</v>
      </c>
      <c r="C28378" t="s">
        <v>13</v>
      </c>
      <c r="D28378" t="s">
        <v>108741</v>
      </c>
      <c r="E28378" t="s">
        <v>104779</v>
      </c>
      <c r="F28378" t="s">
        <v>41</v>
      </c>
      <c r="G28378" t="s">
        <v>42</v>
      </c>
      <c r="H28378">
        <v>0</v>
      </c>
      <c r="I28378">
        <v>0</v>
      </c>
      <c r="J28378">
        <v>0</v>
      </c>
      <c r="K28378" t="s">
        <v>108742</v>
      </c>
    </row>
    <row r="28379" spans="1:11" x14ac:dyDescent="0.3">
      <c r="A28379" t="s">
        <v>108743</v>
      </c>
      <c r="B28379" t="s">
        <v>108744</v>
      </c>
      <c r="C28379" t="s">
        <v>13</v>
      </c>
      <c r="D28379" t="s">
        <v>108745</v>
      </c>
      <c r="E28379" t="s">
        <v>104779</v>
      </c>
      <c r="F28379" t="s">
        <v>41</v>
      </c>
      <c r="G28379" t="s">
        <v>42</v>
      </c>
      <c r="H28379">
        <v>0</v>
      </c>
      <c r="I28379">
        <v>0</v>
      </c>
      <c r="J28379">
        <v>0</v>
      </c>
      <c r="K28379" t="s">
        <v>108746</v>
      </c>
    </row>
    <row r="28380" spans="1:11" x14ac:dyDescent="0.3">
      <c r="A28380" t="s">
        <v>108747</v>
      </c>
      <c r="B28380" t="s">
        <v>108748</v>
      </c>
      <c r="C28380" t="s">
        <v>466</v>
      </c>
      <c r="D28380" t="s">
        <v>108749</v>
      </c>
      <c r="E28380" t="s">
        <v>98383</v>
      </c>
      <c r="F28380" t="s">
        <v>16</v>
      </c>
      <c r="G28380" t="s">
        <v>3356</v>
      </c>
      <c r="H28380">
        <v>0</v>
      </c>
      <c r="I28380">
        <v>0</v>
      </c>
      <c r="J28380">
        <v>0</v>
      </c>
      <c r="K28380" t="s">
        <v>108750</v>
      </c>
    </row>
    <row r="28381" spans="1:11" x14ac:dyDescent="0.3">
      <c r="A28381" t="s">
        <v>108751</v>
      </c>
      <c r="B28381" t="s">
        <v>108752</v>
      </c>
      <c r="C28381" t="s">
        <v>558</v>
      </c>
      <c r="D28381" t="s">
        <v>108753</v>
      </c>
      <c r="E28381" t="s">
        <v>1472</v>
      </c>
      <c r="F28381" t="s">
        <v>6589</v>
      </c>
      <c r="G28381" t="s">
        <v>4717</v>
      </c>
      <c r="H28381">
        <v>0</v>
      </c>
      <c r="I28381">
        <v>0</v>
      </c>
      <c r="J28381">
        <v>0</v>
      </c>
      <c r="K28381" t="s">
        <v>108754</v>
      </c>
    </row>
    <row r="28382" spans="1:11" x14ac:dyDescent="0.3">
      <c r="A28382" t="s">
        <v>108755</v>
      </c>
      <c r="B28382" t="s">
        <v>108756</v>
      </c>
      <c r="C28382" t="s">
        <v>558</v>
      </c>
      <c r="D28382" t="s">
        <v>108757</v>
      </c>
      <c r="E28382" t="s">
        <v>1472</v>
      </c>
      <c r="F28382" t="s">
        <v>16</v>
      </c>
      <c r="G28382" t="s">
        <v>4034</v>
      </c>
      <c r="H28382">
        <v>0</v>
      </c>
      <c r="I28382">
        <v>0</v>
      </c>
      <c r="J28382">
        <v>0</v>
      </c>
      <c r="K28382" t="s">
        <v>108758</v>
      </c>
    </row>
    <row r="28383" spans="1:11" x14ac:dyDescent="0.3">
      <c r="A28383" t="s">
        <v>108759</v>
      </c>
      <c r="B28383" t="s">
        <v>108760</v>
      </c>
      <c r="C28383" t="s">
        <v>27</v>
      </c>
      <c r="D28383" t="s">
        <v>108761</v>
      </c>
      <c r="E28383" t="s">
        <v>99661</v>
      </c>
      <c r="F28383" t="s">
        <v>1611</v>
      </c>
      <c r="G28383" t="s">
        <v>42</v>
      </c>
      <c r="H28383">
        <v>0</v>
      </c>
      <c r="I28383">
        <v>0</v>
      </c>
      <c r="J28383">
        <v>0</v>
      </c>
      <c r="K28383" t="s">
        <v>108762</v>
      </c>
    </row>
    <row r="28384" spans="1:11" x14ac:dyDescent="0.3">
      <c r="A28384" t="s">
        <v>108763</v>
      </c>
      <c r="B28384" t="s">
        <v>108764</v>
      </c>
      <c r="C28384" t="s">
        <v>20</v>
      </c>
      <c r="D28384" t="s">
        <v>108765</v>
      </c>
      <c r="E28384" t="s">
        <v>14059</v>
      </c>
      <c r="F28384" t="s">
        <v>160</v>
      </c>
      <c r="G28384" t="s">
        <v>42</v>
      </c>
      <c r="H28384">
        <v>0</v>
      </c>
      <c r="I28384">
        <v>0</v>
      </c>
      <c r="J28384">
        <v>0</v>
      </c>
      <c r="K28384" t="s">
        <v>108766</v>
      </c>
    </row>
    <row r="28385" spans="1:11" x14ac:dyDescent="0.3">
      <c r="A28385" t="s">
        <v>108767</v>
      </c>
      <c r="B28385" t="s">
        <v>108768</v>
      </c>
      <c r="C28385" t="s">
        <v>13</v>
      </c>
      <c r="D28385" t="s">
        <v>108769</v>
      </c>
      <c r="E28385" t="s">
        <v>104779</v>
      </c>
      <c r="F28385" t="s">
        <v>16</v>
      </c>
      <c r="G28385" t="s">
        <v>603</v>
      </c>
      <c r="H28385">
        <v>0</v>
      </c>
      <c r="I28385">
        <v>0</v>
      </c>
      <c r="J28385">
        <v>0</v>
      </c>
      <c r="K28385" t="s">
        <v>108770</v>
      </c>
    </row>
    <row r="28386" spans="1:11" x14ac:dyDescent="0.3">
      <c r="A28386" t="s">
        <v>108771</v>
      </c>
      <c r="B28386" t="s">
        <v>108772</v>
      </c>
      <c r="C28386" t="s">
        <v>27</v>
      </c>
      <c r="D28386" t="s">
        <v>108773</v>
      </c>
      <c r="E28386" t="s">
        <v>99661</v>
      </c>
      <c r="F28386" t="s">
        <v>5863</v>
      </c>
      <c r="G28386" t="s">
        <v>42</v>
      </c>
      <c r="H28386">
        <v>0</v>
      </c>
      <c r="I28386">
        <v>0</v>
      </c>
      <c r="J28386">
        <v>0</v>
      </c>
      <c r="K28386" t="s">
        <v>108774</v>
      </c>
    </row>
    <row r="28387" spans="1:11" x14ac:dyDescent="0.3">
      <c r="A28387" t="s">
        <v>108775</v>
      </c>
      <c r="B28387" t="s">
        <v>108776</v>
      </c>
      <c r="C28387" t="s">
        <v>147</v>
      </c>
      <c r="D28387" t="s">
        <v>108777</v>
      </c>
      <c r="E28387" t="s">
        <v>183</v>
      </c>
      <c r="F28387" t="s">
        <v>412</v>
      </c>
      <c r="G28387" t="s">
        <v>42</v>
      </c>
      <c r="H28387">
        <v>0</v>
      </c>
      <c r="I28387">
        <v>0</v>
      </c>
      <c r="J28387">
        <v>0</v>
      </c>
      <c r="K28387" t="s">
        <v>108778</v>
      </c>
    </row>
    <row r="28388" spans="1:11" x14ac:dyDescent="0.3">
      <c r="A28388" t="s">
        <v>108779</v>
      </c>
      <c r="B28388" t="s">
        <v>108780</v>
      </c>
      <c r="C28388" t="s">
        <v>27</v>
      </c>
      <c r="D28388" t="s">
        <v>108781</v>
      </c>
      <c r="E28388" t="s">
        <v>99661</v>
      </c>
      <c r="F28388" t="s">
        <v>16</v>
      </c>
      <c r="G28388" t="s">
        <v>26021</v>
      </c>
      <c r="H28388">
        <v>0</v>
      </c>
      <c r="I28388">
        <v>0</v>
      </c>
      <c r="J28388">
        <v>0</v>
      </c>
      <c r="K28388" t="s">
        <v>108782</v>
      </c>
    </row>
    <row r="28389" spans="1:11" x14ac:dyDescent="0.3">
      <c r="A28389" t="s">
        <v>108783</v>
      </c>
      <c r="B28389" t="s">
        <v>108784</v>
      </c>
      <c r="C28389" t="s">
        <v>27</v>
      </c>
      <c r="D28389" t="s">
        <v>108785</v>
      </c>
      <c r="E28389" t="s">
        <v>99661</v>
      </c>
      <c r="F28389" t="s">
        <v>16</v>
      </c>
      <c r="G28389" t="s">
        <v>2836</v>
      </c>
      <c r="H28389">
        <v>0</v>
      </c>
      <c r="I28389">
        <v>0</v>
      </c>
      <c r="J28389">
        <v>0</v>
      </c>
      <c r="K28389" t="s">
        <v>108786</v>
      </c>
    </row>
    <row r="28390" spans="1:11" x14ac:dyDescent="0.3">
      <c r="A28390" t="s">
        <v>108787</v>
      </c>
      <c r="B28390" t="s">
        <v>108788</v>
      </c>
      <c r="C28390" t="s">
        <v>13</v>
      </c>
      <c r="D28390" t="s">
        <v>108789</v>
      </c>
      <c r="E28390" t="s">
        <v>15</v>
      </c>
      <c r="F28390" t="s">
        <v>16</v>
      </c>
      <c r="G28390" t="s">
        <v>364</v>
      </c>
      <c r="H28390">
        <v>0</v>
      </c>
      <c r="I28390">
        <v>0</v>
      </c>
      <c r="J28390">
        <v>0</v>
      </c>
      <c r="K28390" t="s">
        <v>108790</v>
      </c>
    </row>
    <row r="28391" spans="1:11" x14ac:dyDescent="0.3">
      <c r="A28391" t="s">
        <v>108791</v>
      </c>
      <c r="B28391" t="s">
        <v>108792</v>
      </c>
      <c r="C28391" t="s">
        <v>466</v>
      </c>
      <c r="D28391" t="s">
        <v>108793</v>
      </c>
      <c r="E28391" t="s">
        <v>98383</v>
      </c>
      <c r="F28391" t="s">
        <v>16</v>
      </c>
      <c r="G28391" t="s">
        <v>54704</v>
      </c>
      <c r="H28391">
        <v>0</v>
      </c>
      <c r="I28391">
        <v>0</v>
      </c>
      <c r="J28391">
        <v>0</v>
      </c>
      <c r="K28391" t="s">
        <v>108794</v>
      </c>
    </row>
    <row r="28392" spans="1:11" x14ac:dyDescent="0.3">
      <c r="A28392" t="s">
        <v>108795</v>
      </c>
      <c r="B28392" t="s">
        <v>108796</v>
      </c>
      <c r="C28392" t="s">
        <v>27</v>
      </c>
      <c r="D28392" t="s">
        <v>108797</v>
      </c>
      <c r="E28392" t="s">
        <v>99661</v>
      </c>
      <c r="F28392" t="s">
        <v>12188</v>
      </c>
      <c r="G28392" t="s">
        <v>6760</v>
      </c>
      <c r="H28392">
        <v>0</v>
      </c>
      <c r="I28392">
        <v>0</v>
      </c>
      <c r="J28392">
        <v>0</v>
      </c>
      <c r="K28392" t="s">
        <v>108798</v>
      </c>
    </row>
    <row r="28393" spans="1:11" x14ac:dyDescent="0.3">
      <c r="A28393" t="s">
        <v>108799</v>
      </c>
      <c r="B28393" t="s">
        <v>108800</v>
      </c>
      <c r="C28393" t="s">
        <v>27</v>
      </c>
      <c r="D28393" t="s">
        <v>108801</v>
      </c>
      <c r="E28393" t="s">
        <v>99661</v>
      </c>
      <c r="F28393" t="s">
        <v>16</v>
      </c>
      <c r="G28393" t="s">
        <v>5387</v>
      </c>
      <c r="H28393">
        <v>0</v>
      </c>
      <c r="I28393">
        <v>0</v>
      </c>
      <c r="J28393">
        <v>0</v>
      </c>
      <c r="K28393" t="s">
        <v>108802</v>
      </c>
    </row>
    <row r="28394" spans="1:11" x14ac:dyDescent="0.3">
      <c r="A28394" t="s">
        <v>108803</v>
      </c>
      <c r="B28394" t="s">
        <v>108804</v>
      </c>
      <c r="C28394" t="s">
        <v>27</v>
      </c>
      <c r="D28394" t="s">
        <v>108805</v>
      </c>
      <c r="E28394" t="s">
        <v>99661</v>
      </c>
      <c r="F28394" t="s">
        <v>16</v>
      </c>
      <c r="G28394" t="s">
        <v>17764</v>
      </c>
      <c r="H28394">
        <v>0</v>
      </c>
      <c r="I28394">
        <v>0</v>
      </c>
      <c r="J28394">
        <v>0</v>
      </c>
      <c r="K28394" t="s">
        <v>108806</v>
      </c>
    </row>
    <row r="28395" spans="1:11" x14ac:dyDescent="0.3">
      <c r="A28395" t="s">
        <v>108807</v>
      </c>
      <c r="B28395" t="s">
        <v>108808</v>
      </c>
      <c r="C28395" t="s">
        <v>466</v>
      </c>
      <c r="D28395" t="s">
        <v>108809</v>
      </c>
      <c r="E28395" t="s">
        <v>98383</v>
      </c>
      <c r="F28395" t="s">
        <v>16</v>
      </c>
      <c r="G28395" t="s">
        <v>1271</v>
      </c>
      <c r="H28395">
        <v>0</v>
      </c>
      <c r="I28395">
        <v>0</v>
      </c>
      <c r="J28395">
        <v>0</v>
      </c>
      <c r="K28395" t="s">
        <v>108810</v>
      </c>
    </row>
    <row r="28396" spans="1:11" x14ac:dyDescent="0.3">
      <c r="A28396" t="s">
        <v>108811</v>
      </c>
      <c r="B28396" t="s">
        <v>108812</v>
      </c>
      <c r="C28396" t="s">
        <v>27</v>
      </c>
      <c r="D28396" t="s">
        <v>108813</v>
      </c>
      <c r="E28396" t="s">
        <v>99661</v>
      </c>
      <c r="F28396" t="s">
        <v>11456</v>
      </c>
      <c r="G28396" t="s">
        <v>3669</v>
      </c>
      <c r="H28396">
        <v>0</v>
      </c>
      <c r="I28396">
        <v>0</v>
      </c>
      <c r="J28396">
        <v>0</v>
      </c>
      <c r="K28396" t="s">
        <v>108814</v>
      </c>
    </row>
    <row r="28397" spans="1:11" x14ac:dyDescent="0.3">
      <c r="A28397" t="s">
        <v>108815</v>
      </c>
      <c r="B28397" t="s">
        <v>108816</v>
      </c>
      <c r="C28397" t="s">
        <v>27</v>
      </c>
      <c r="D28397" t="s">
        <v>108817</v>
      </c>
      <c r="E28397" t="s">
        <v>99661</v>
      </c>
      <c r="F28397" t="s">
        <v>2361</v>
      </c>
      <c r="G28397" t="s">
        <v>42</v>
      </c>
      <c r="H28397">
        <v>0</v>
      </c>
      <c r="I28397">
        <v>0</v>
      </c>
      <c r="J28397">
        <v>0</v>
      </c>
      <c r="K28397" t="s">
        <v>108818</v>
      </c>
    </row>
    <row r="28398" spans="1:11" x14ac:dyDescent="0.3">
      <c r="A28398" t="s">
        <v>108819</v>
      </c>
      <c r="B28398" t="s">
        <v>108820</v>
      </c>
      <c r="C28398" t="s">
        <v>27</v>
      </c>
      <c r="D28398" t="s">
        <v>108821</v>
      </c>
      <c r="E28398" t="s">
        <v>99661</v>
      </c>
      <c r="F28398" t="s">
        <v>1620</v>
      </c>
      <c r="G28398" t="s">
        <v>42</v>
      </c>
      <c r="H28398">
        <v>0</v>
      </c>
      <c r="I28398">
        <v>0</v>
      </c>
      <c r="J28398">
        <v>0</v>
      </c>
      <c r="K28398" t="s">
        <v>108822</v>
      </c>
    </row>
    <row r="28399" spans="1:11" x14ac:dyDescent="0.3">
      <c r="A28399" t="s">
        <v>108823</v>
      </c>
      <c r="B28399" t="s">
        <v>108824</v>
      </c>
      <c r="C28399" t="s">
        <v>27</v>
      </c>
      <c r="D28399" t="s">
        <v>108825</v>
      </c>
      <c r="E28399" t="s">
        <v>99661</v>
      </c>
      <c r="F28399" t="s">
        <v>6867</v>
      </c>
      <c r="G28399" t="s">
        <v>42</v>
      </c>
      <c r="H28399">
        <v>0</v>
      </c>
      <c r="I28399">
        <v>0</v>
      </c>
      <c r="J28399">
        <v>0</v>
      </c>
      <c r="K28399" t="s">
        <v>108826</v>
      </c>
    </row>
    <row r="28400" spans="1:11" x14ac:dyDescent="0.3">
      <c r="A28400" t="s">
        <v>108827</v>
      </c>
      <c r="B28400" t="s">
        <v>108828</v>
      </c>
      <c r="C28400" t="s">
        <v>27</v>
      </c>
      <c r="D28400" t="s">
        <v>108829</v>
      </c>
      <c r="E28400" t="s">
        <v>29</v>
      </c>
      <c r="F28400" t="s">
        <v>41</v>
      </c>
      <c r="G28400" t="s">
        <v>42</v>
      </c>
      <c r="H28400">
        <v>0</v>
      </c>
      <c r="I28400">
        <v>0</v>
      </c>
      <c r="J28400">
        <v>0</v>
      </c>
      <c r="K28400" t="s">
        <v>108830</v>
      </c>
    </row>
    <row r="28401" spans="1:11" x14ac:dyDescent="0.3">
      <c r="A28401" t="s">
        <v>108831</v>
      </c>
      <c r="B28401" t="s">
        <v>108832</v>
      </c>
      <c r="C28401" t="s">
        <v>466</v>
      </c>
      <c r="D28401" t="s">
        <v>108833</v>
      </c>
      <c r="E28401" t="s">
        <v>761</v>
      </c>
      <c r="F28401" t="s">
        <v>16</v>
      </c>
      <c r="G28401" t="s">
        <v>11985</v>
      </c>
      <c r="H28401">
        <v>0</v>
      </c>
      <c r="I28401">
        <v>0</v>
      </c>
      <c r="J28401">
        <v>0</v>
      </c>
      <c r="K28401" t="s">
        <v>108834</v>
      </c>
    </row>
    <row r="28402" spans="1:11" x14ac:dyDescent="0.3">
      <c r="A28402" t="s">
        <v>108835</v>
      </c>
      <c r="C28402" t="s">
        <v>27</v>
      </c>
      <c r="D28402" t="s">
        <v>108836</v>
      </c>
      <c r="E28402" t="s">
        <v>99661</v>
      </c>
      <c r="F28402" t="s">
        <v>16350</v>
      </c>
      <c r="G28402" t="s">
        <v>42</v>
      </c>
      <c r="H28402">
        <v>0</v>
      </c>
      <c r="I28402">
        <v>0</v>
      </c>
      <c r="J28402">
        <v>0</v>
      </c>
      <c r="K28402" t="s">
        <v>108837</v>
      </c>
    </row>
    <row r="28403" spans="1:11" x14ac:dyDescent="0.3">
      <c r="A28403" t="s">
        <v>108838</v>
      </c>
      <c r="C28403" t="s">
        <v>27</v>
      </c>
      <c r="D28403" t="s">
        <v>108839</v>
      </c>
      <c r="E28403" t="s">
        <v>99661</v>
      </c>
      <c r="F28403" t="s">
        <v>21340</v>
      </c>
      <c r="G28403" t="s">
        <v>42</v>
      </c>
      <c r="H28403">
        <v>0</v>
      </c>
      <c r="I28403">
        <v>0</v>
      </c>
      <c r="J28403">
        <v>0</v>
      </c>
      <c r="K28403" t="s">
        <v>108840</v>
      </c>
    </row>
    <row r="28404" spans="1:11" x14ac:dyDescent="0.3">
      <c r="A28404" t="s">
        <v>108841</v>
      </c>
      <c r="C28404" t="s">
        <v>27</v>
      </c>
      <c r="D28404" t="s">
        <v>108842</v>
      </c>
      <c r="E28404" t="s">
        <v>99661</v>
      </c>
      <c r="F28404" t="s">
        <v>16</v>
      </c>
      <c r="G28404" t="s">
        <v>3050</v>
      </c>
      <c r="H28404">
        <v>0</v>
      </c>
      <c r="I28404">
        <v>0</v>
      </c>
      <c r="J28404">
        <v>0</v>
      </c>
      <c r="K28404" t="s">
        <v>108843</v>
      </c>
    </row>
    <row r="28405" spans="1:11" x14ac:dyDescent="0.3">
      <c r="A28405" t="s">
        <v>108844</v>
      </c>
      <c r="B28405" t="s">
        <v>108845</v>
      </c>
      <c r="C28405" t="s">
        <v>27</v>
      </c>
      <c r="D28405" t="s">
        <v>108846</v>
      </c>
      <c r="E28405" t="s">
        <v>99661</v>
      </c>
      <c r="F28405" t="s">
        <v>11510</v>
      </c>
      <c r="G28405" t="s">
        <v>42</v>
      </c>
      <c r="H28405">
        <v>0</v>
      </c>
      <c r="I28405">
        <v>0</v>
      </c>
      <c r="J28405">
        <v>0</v>
      </c>
      <c r="K28405" t="s">
        <v>108847</v>
      </c>
    </row>
    <row r="28406" spans="1:11" x14ac:dyDescent="0.3">
      <c r="A28406" t="s">
        <v>108848</v>
      </c>
      <c r="C28406" t="s">
        <v>27</v>
      </c>
      <c r="D28406" t="s">
        <v>108849</v>
      </c>
      <c r="E28406" t="s">
        <v>99661</v>
      </c>
      <c r="F28406" t="s">
        <v>16</v>
      </c>
      <c r="G28406" t="s">
        <v>5649</v>
      </c>
      <c r="H28406">
        <v>0</v>
      </c>
      <c r="I28406">
        <v>0</v>
      </c>
      <c r="J28406">
        <v>0</v>
      </c>
      <c r="K28406" t="s">
        <v>108850</v>
      </c>
    </row>
    <row r="28407" spans="1:11" x14ac:dyDescent="0.3">
      <c r="A28407" t="s">
        <v>108851</v>
      </c>
      <c r="B28407" t="s">
        <v>108852</v>
      </c>
      <c r="C28407" t="s">
        <v>147</v>
      </c>
      <c r="D28407" t="s">
        <v>108853</v>
      </c>
      <c r="E28407" t="s">
        <v>183</v>
      </c>
      <c r="F28407" t="s">
        <v>12188</v>
      </c>
      <c r="G28407" t="s">
        <v>42</v>
      </c>
      <c r="H28407">
        <v>0</v>
      </c>
      <c r="I28407">
        <v>0</v>
      </c>
      <c r="J28407">
        <v>0</v>
      </c>
      <c r="K28407" t="s">
        <v>108854</v>
      </c>
    </row>
    <row r="28408" spans="1:11" x14ac:dyDescent="0.3">
      <c r="A28408" t="s">
        <v>108855</v>
      </c>
      <c r="B28408" t="s">
        <v>108856</v>
      </c>
      <c r="C28408" t="s">
        <v>147</v>
      </c>
      <c r="D28408" t="s">
        <v>108857</v>
      </c>
      <c r="E28408" t="s">
        <v>183</v>
      </c>
      <c r="F28408" t="s">
        <v>425</v>
      </c>
      <c r="G28408" t="s">
        <v>42</v>
      </c>
      <c r="H28408">
        <v>0</v>
      </c>
      <c r="I28408">
        <v>0</v>
      </c>
      <c r="J28408">
        <v>0</v>
      </c>
      <c r="K28408" t="s">
        <v>108858</v>
      </c>
    </row>
    <row r="28409" spans="1:11" x14ac:dyDescent="0.3">
      <c r="A28409" t="s">
        <v>108859</v>
      </c>
      <c r="C28409" t="s">
        <v>466</v>
      </c>
      <c r="D28409" t="s">
        <v>108860</v>
      </c>
      <c r="E28409" t="s">
        <v>98383</v>
      </c>
      <c r="F28409" t="s">
        <v>16</v>
      </c>
      <c r="G28409" t="s">
        <v>1899</v>
      </c>
      <c r="H28409">
        <v>0</v>
      </c>
      <c r="I28409">
        <v>0</v>
      </c>
      <c r="J28409">
        <v>0</v>
      </c>
      <c r="K28409" t="s">
        <v>108861</v>
      </c>
    </row>
    <row r="28410" spans="1:11" x14ac:dyDescent="0.3">
      <c r="A28410" t="s">
        <v>108862</v>
      </c>
      <c r="B28410" t="s">
        <v>108863</v>
      </c>
      <c r="C28410" t="s">
        <v>147</v>
      </c>
      <c r="D28410" t="s">
        <v>108864</v>
      </c>
      <c r="E28410" t="s">
        <v>183</v>
      </c>
      <c r="F28410" t="s">
        <v>1646</v>
      </c>
      <c r="G28410" t="s">
        <v>42</v>
      </c>
      <c r="H28410">
        <v>0</v>
      </c>
      <c r="I28410">
        <v>0</v>
      </c>
      <c r="J28410">
        <v>0</v>
      </c>
      <c r="K28410" t="s">
        <v>108865</v>
      </c>
    </row>
    <row r="28411" spans="1:11" x14ac:dyDescent="0.3">
      <c r="A28411" t="s">
        <v>108866</v>
      </c>
      <c r="B28411" t="s">
        <v>108867</v>
      </c>
      <c r="C28411" t="s">
        <v>27</v>
      </c>
      <c r="D28411" t="s">
        <v>108868</v>
      </c>
      <c r="E28411" t="s">
        <v>99661</v>
      </c>
      <c r="F28411" t="s">
        <v>1947</v>
      </c>
      <c r="G28411" t="s">
        <v>42</v>
      </c>
      <c r="H28411">
        <v>0</v>
      </c>
      <c r="I28411">
        <v>0</v>
      </c>
      <c r="J28411">
        <v>0</v>
      </c>
      <c r="K28411" t="s">
        <v>108869</v>
      </c>
    </row>
    <row r="28412" spans="1:11" x14ac:dyDescent="0.3">
      <c r="A28412" t="s">
        <v>108870</v>
      </c>
      <c r="B28412" t="s">
        <v>108871</v>
      </c>
      <c r="C28412" t="s">
        <v>13</v>
      </c>
      <c r="D28412" t="s">
        <v>108872</v>
      </c>
      <c r="E28412" t="s">
        <v>104779</v>
      </c>
      <c r="F28412" t="s">
        <v>16</v>
      </c>
      <c r="G28412" t="s">
        <v>4644</v>
      </c>
      <c r="H28412">
        <v>0</v>
      </c>
      <c r="I28412">
        <v>0</v>
      </c>
      <c r="J28412">
        <v>0</v>
      </c>
      <c r="K28412" t="s">
        <v>108873</v>
      </c>
    </row>
    <row r="28413" spans="1:11" x14ac:dyDescent="0.3">
      <c r="A28413" t="s">
        <v>108874</v>
      </c>
      <c r="B28413" t="s">
        <v>108875</v>
      </c>
      <c r="C28413" t="s">
        <v>13</v>
      </c>
      <c r="D28413" t="s">
        <v>108876</v>
      </c>
      <c r="E28413" t="s">
        <v>104779</v>
      </c>
      <c r="F28413" t="s">
        <v>16</v>
      </c>
      <c r="G28413" t="s">
        <v>2088</v>
      </c>
      <c r="H28413">
        <v>0</v>
      </c>
      <c r="I28413">
        <v>0</v>
      </c>
      <c r="J28413">
        <v>0</v>
      </c>
      <c r="K28413" t="s">
        <v>108877</v>
      </c>
    </row>
    <row r="28414" spans="1:11" x14ac:dyDescent="0.3">
      <c r="A28414" t="s">
        <v>108878</v>
      </c>
      <c r="B28414" t="s">
        <v>108879</v>
      </c>
      <c r="C28414" t="s">
        <v>20</v>
      </c>
      <c r="D28414" t="s">
        <v>108880</v>
      </c>
      <c r="E28414" t="s">
        <v>14059</v>
      </c>
      <c r="F28414" t="s">
        <v>16</v>
      </c>
      <c r="G28414" t="s">
        <v>4574</v>
      </c>
      <c r="H28414">
        <v>0</v>
      </c>
      <c r="I28414">
        <v>0</v>
      </c>
      <c r="J28414">
        <v>0</v>
      </c>
      <c r="K28414" t="s">
        <v>108881</v>
      </c>
    </row>
    <row r="28415" spans="1:11" x14ac:dyDescent="0.3">
      <c r="A28415" t="s">
        <v>108882</v>
      </c>
      <c r="B28415" t="s">
        <v>108883</v>
      </c>
      <c r="C28415" t="s">
        <v>20</v>
      </c>
      <c r="D28415" t="s">
        <v>108884</v>
      </c>
      <c r="E28415" t="s">
        <v>14059</v>
      </c>
      <c r="F28415" t="s">
        <v>2770</v>
      </c>
      <c r="G28415" t="s">
        <v>3489</v>
      </c>
      <c r="H28415">
        <v>0</v>
      </c>
      <c r="I28415">
        <v>0</v>
      </c>
      <c r="J28415">
        <v>0</v>
      </c>
      <c r="K28415" t="s">
        <v>108885</v>
      </c>
    </row>
    <row r="28416" spans="1:11" x14ac:dyDescent="0.3">
      <c r="A28416" t="s">
        <v>108886</v>
      </c>
      <c r="B28416" t="s">
        <v>108887</v>
      </c>
      <c r="C28416" t="s">
        <v>20</v>
      </c>
      <c r="D28416" t="s">
        <v>108888</v>
      </c>
      <c r="E28416" t="s">
        <v>14059</v>
      </c>
      <c r="F28416" t="s">
        <v>16</v>
      </c>
      <c r="G28416" t="s">
        <v>21403</v>
      </c>
      <c r="H28416">
        <v>0</v>
      </c>
      <c r="I28416">
        <v>0</v>
      </c>
      <c r="J28416">
        <v>0</v>
      </c>
      <c r="K28416" t="s">
        <v>108889</v>
      </c>
    </row>
    <row r="28417" spans="1:11" x14ac:dyDescent="0.3">
      <c r="A28417" t="s">
        <v>108890</v>
      </c>
      <c r="B28417" t="s">
        <v>108891</v>
      </c>
      <c r="C28417" t="s">
        <v>466</v>
      </c>
      <c r="D28417" t="s">
        <v>108892</v>
      </c>
      <c r="E28417" t="s">
        <v>98383</v>
      </c>
      <c r="F28417" t="s">
        <v>7125</v>
      </c>
      <c r="G28417" t="s">
        <v>42</v>
      </c>
      <c r="H28417">
        <v>0</v>
      </c>
      <c r="I28417">
        <v>0</v>
      </c>
      <c r="J28417">
        <v>0</v>
      </c>
      <c r="K28417" t="s">
        <v>108893</v>
      </c>
    </row>
    <row r="28418" spans="1:11" x14ac:dyDescent="0.3">
      <c r="A28418" t="s">
        <v>108894</v>
      </c>
      <c r="C28418" t="s">
        <v>20</v>
      </c>
      <c r="D28418" t="s">
        <v>108895</v>
      </c>
      <c r="E28418" t="s">
        <v>14059</v>
      </c>
      <c r="F28418" t="s">
        <v>2449</v>
      </c>
      <c r="G28418" t="s">
        <v>8098</v>
      </c>
      <c r="H28418">
        <v>0</v>
      </c>
      <c r="I28418">
        <v>0</v>
      </c>
      <c r="J28418">
        <v>0</v>
      </c>
      <c r="K28418" t="s">
        <v>108896</v>
      </c>
    </row>
    <row r="28419" spans="1:11" x14ac:dyDescent="0.3">
      <c r="A28419" t="s">
        <v>108897</v>
      </c>
      <c r="B28419" t="s">
        <v>108898</v>
      </c>
      <c r="C28419" t="s">
        <v>466</v>
      </c>
      <c r="D28419" t="s">
        <v>108899</v>
      </c>
      <c r="E28419" t="s">
        <v>98383</v>
      </c>
      <c r="F28419" t="s">
        <v>16</v>
      </c>
      <c r="G28419" t="s">
        <v>2470</v>
      </c>
      <c r="H28419">
        <v>0</v>
      </c>
      <c r="I28419">
        <v>0</v>
      </c>
      <c r="J28419">
        <v>0</v>
      </c>
      <c r="K28419" t="s">
        <v>108900</v>
      </c>
    </row>
    <row r="28420" spans="1:11" x14ac:dyDescent="0.3">
      <c r="A28420" t="s">
        <v>108901</v>
      </c>
      <c r="B28420" t="s">
        <v>108902</v>
      </c>
      <c r="C28420" t="s">
        <v>466</v>
      </c>
      <c r="D28420" t="s">
        <v>108903</v>
      </c>
      <c r="E28420" t="s">
        <v>98383</v>
      </c>
      <c r="F28420" t="s">
        <v>16</v>
      </c>
      <c r="G28420" t="s">
        <v>25770</v>
      </c>
      <c r="H28420">
        <v>0</v>
      </c>
      <c r="I28420">
        <v>0</v>
      </c>
      <c r="J28420">
        <v>0</v>
      </c>
      <c r="K28420" t="s">
        <v>108904</v>
      </c>
    </row>
    <row r="28421" spans="1:11" x14ac:dyDescent="0.3">
      <c r="A28421" t="s">
        <v>108905</v>
      </c>
      <c r="B28421" t="s">
        <v>108906</v>
      </c>
      <c r="C28421" t="s">
        <v>466</v>
      </c>
      <c r="D28421" t="s">
        <v>108907</v>
      </c>
      <c r="E28421" t="s">
        <v>98383</v>
      </c>
      <c r="F28421" t="s">
        <v>2914</v>
      </c>
      <c r="G28421" t="s">
        <v>42</v>
      </c>
      <c r="H28421">
        <v>0</v>
      </c>
      <c r="I28421">
        <v>0</v>
      </c>
      <c r="J28421">
        <v>0</v>
      </c>
      <c r="K28421" t="s">
        <v>108908</v>
      </c>
    </row>
    <row r="28422" spans="1:11" x14ac:dyDescent="0.3">
      <c r="A28422" t="s">
        <v>108909</v>
      </c>
      <c r="B28422" t="s">
        <v>108910</v>
      </c>
      <c r="C28422" t="s">
        <v>466</v>
      </c>
      <c r="D28422" t="s">
        <v>108911</v>
      </c>
      <c r="E28422" t="s">
        <v>98383</v>
      </c>
      <c r="F28422" t="s">
        <v>16465</v>
      </c>
      <c r="G28422" t="s">
        <v>42</v>
      </c>
      <c r="H28422">
        <v>0</v>
      </c>
      <c r="I28422">
        <v>0</v>
      </c>
      <c r="J28422">
        <v>0</v>
      </c>
      <c r="K28422" t="s">
        <v>108912</v>
      </c>
    </row>
    <row r="28423" spans="1:11" x14ac:dyDescent="0.3">
      <c r="A28423" t="s">
        <v>108913</v>
      </c>
      <c r="B28423" t="s">
        <v>108914</v>
      </c>
      <c r="C28423" t="s">
        <v>147</v>
      </c>
      <c r="D28423" t="s">
        <v>108915</v>
      </c>
      <c r="E28423" t="s">
        <v>183</v>
      </c>
      <c r="F28423" t="s">
        <v>18237</v>
      </c>
      <c r="G28423" t="s">
        <v>42</v>
      </c>
      <c r="H28423">
        <v>0</v>
      </c>
      <c r="I28423">
        <v>0</v>
      </c>
      <c r="J28423">
        <v>0</v>
      </c>
      <c r="K28423" t="s">
        <v>108916</v>
      </c>
    </row>
    <row r="28424" spans="1:11" x14ac:dyDescent="0.3">
      <c r="A28424" t="s">
        <v>108917</v>
      </c>
      <c r="B28424" t="s">
        <v>108918</v>
      </c>
      <c r="C28424" t="s">
        <v>147</v>
      </c>
      <c r="D28424" t="s">
        <v>108919</v>
      </c>
      <c r="E28424" t="s">
        <v>183</v>
      </c>
      <c r="F28424" t="s">
        <v>607</v>
      </c>
      <c r="G28424" t="s">
        <v>42</v>
      </c>
      <c r="H28424">
        <v>0</v>
      </c>
      <c r="I28424">
        <v>0</v>
      </c>
      <c r="J28424">
        <v>0</v>
      </c>
      <c r="K28424" t="s">
        <v>108920</v>
      </c>
    </row>
    <row r="28425" spans="1:11" x14ac:dyDescent="0.3">
      <c r="A28425" t="s">
        <v>108921</v>
      </c>
      <c r="B28425" t="s">
        <v>108922</v>
      </c>
      <c r="C28425" t="s">
        <v>466</v>
      </c>
      <c r="D28425" t="s">
        <v>108923</v>
      </c>
      <c r="E28425" t="s">
        <v>98383</v>
      </c>
      <c r="F28425" t="s">
        <v>16</v>
      </c>
      <c r="G28425" t="s">
        <v>1124</v>
      </c>
      <c r="H28425">
        <v>0</v>
      </c>
      <c r="I28425">
        <v>0</v>
      </c>
      <c r="J28425">
        <v>0</v>
      </c>
      <c r="K28425" t="s">
        <v>108924</v>
      </c>
    </row>
    <row r="28426" spans="1:11" x14ac:dyDescent="0.3">
      <c r="A28426" t="s">
        <v>108925</v>
      </c>
      <c r="B28426" t="s">
        <v>108926</v>
      </c>
      <c r="C28426" t="s">
        <v>466</v>
      </c>
      <c r="D28426" t="e">
        <f>녹피율.평면적인 녹량을 파악하기 위한 척도로써 일정한 토지를 덮고 있는 수림지, 농지, 초지, 공원 녹지 등에서 수목이나 잔디 등의 식물로 덮인 녹지 점유 비율.</f>
        <v>#NAME?</v>
      </c>
      <c r="E28426" t="s">
        <v>98383</v>
      </c>
      <c r="F28426" t="s">
        <v>16</v>
      </c>
      <c r="G28426" t="s">
        <v>1966</v>
      </c>
      <c r="H28426">
        <v>0</v>
      </c>
      <c r="I28426">
        <v>0</v>
      </c>
      <c r="J28426">
        <v>0</v>
      </c>
      <c r="K28426" t="s">
        <v>108927</v>
      </c>
    </row>
    <row r="28427" spans="1:11" x14ac:dyDescent="0.3">
      <c r="A28427" t="s">
        <v>108928</v>
      </c>
      <c r="B28427" t="s">
        <v>108929</v>
      </c>
      <c r="C28427" t="s">
        <v>20</v>
      </c>
      <c r="D28427" t="s">
        <v>108930</v>
      </c>
      <c r="E28427" t="s">
        <v>14059</v>
      </c>
      <c r="F28427" t="s">
        <v>6717</v>
      </c>
      <c r="G28427" t="s">
        <v>42</v>
      </c>
      <c r="H28427">
        <v>0</v>
      </c>
      <c r="I28427">
        <v>0</v>
      </c>
      <c r="J28427">
        <v>0</v>
      </c>
      <c r="K28427" t="s">
        <v>108931</v>
      </c>
    </row>
    <row r="28428" spans="1:11" x14ac:dyDescent="0.3">
      <c r="A28428" t="s">
        <v>108932</v>
      </c>
      <c r="B28428" t="s">
        <v>108933</v>
      </c>
      <c r="C28428" t="s">
        <v>466</v>
      </c>
      <c r="D28428" t="s">
        <v>108934</v>
      </c>
      <c r="E28428" t="s">
        <v>98383</v>
      </c>
      <c r="F28428" t="s">
        <v>16</v>
      </c>
      <c r="G28428" t="s">
        <v>16085</v>
      </c>
      <c r="H28428">
        <v>0</v>
      </c>
      <c r="I28428">
        <v>0</v>
      </c>
      <c r="J28428">
        <v>0</v>
      </c>
      <c r="K28428" t="s">
        <v>108935</v>
      </c>
    </row>
    <row r="28429" spans="1:11" x14ac:dyDescent="0.3">
      <c r="A28429" t="s">
        <v>108936</v>
      </c>
      <c r="B28429" t="s">
        <v>108937</v>
      </c>
      <c r="C28429" t="s">
        <v>20</v>
      </c>
      <c r="D28429" t="s">
        <v>108938</v>
      </c>
      <c r="E28429" t="s">
        <v>22</v>
      </c>
      <c r="F28429" t="s">
        <v>4261</v>
      </c>
      <c r="G28429" t="s">
        <v>42</v>
      </c>
      <c r="H28429">
        <v>0</v>
      </c>
      <c r="I28429">
        <v>0</v>
      </c>
      <c r="J28429">
        <v>0</v>
      </c>
      <c r="K28429" t="s">
        <v>108939</v>
      </c>
    </row>
    <row r="28430" spans="1:11" x14ac:dyDescent="0.3">
      <c r="A28430" t="s">
        <v>108940</v>
      </c>
      <c r="B28430" t="s">
        <v>108941</v>
      </c>
      <c r="C28430" t="s">
        <v>466</v>
      </c>
      <c r="D28430" t="s">
        <v>108942</v>
      </c>
      <c r="E28430" t="s">
        <v>98383</v>
      </c>
      <c r="F28430" t="s">
        <v>16</v>
      </c>
      <c r="G28430" t="s">
        <v>2093</v>
      </c>
      <c r="H28430">
        <v>0</v>
      </c>
      <c r="I28430">
        <v>0</v>
      </c>
      <c r="J28430">
        <v>0</v>
      </c>
      <c r="K28430" t="s">
        <v>108943</v>
      </c>
    </row>
    <row r="28431" spans="1:11" x14ac:dyDescent="0.3">
      <c r="A28431" t="s">
        <v>108944</v>
      </c>
      <c r="B28431" t="s">
        <v>108945</v>
      </c>
      <c r="C28431" t="s">
        <v>147</v>
      </c>
      <c r="D28431" t="s">
        <v>108946</v>
      </c>
      <c r="E28431" t="s">
        <v>183</v>
      </c>
      <c r="F28431" t="s">
        <v>2595</v>
      </c>
      <c r="G28431" t="s">
        <v>42</v>
      </c>
      <c r="H28431">
        <v>0</v>
      </c>
      <c r="I28431">
        <v>0</v>
      </c>
      <c r="J28431">
        <v>0</v>
      </c>
      <c r="K28431" t="s">
        <v>108947</v>
      </c>
    </row>
    <row r="28432" spans="1:11" x14ac:dyDescent="0.3">
      <c r="A28432" t="s">
        <v>108948</v>
      </c>
      <c r="C28432" t="s">
        <v>27</v>
      </c>
      <c r="D28432" t="s">
        <v>108949</v>
      </c>
      <c r="E28432" t="s">
        <v>99661</v>
      </c>
      <c r="F28432" t="s">
        <v>16</v>
      </c>
      <c r="G28432" t="s">
        <v>5593</v>
      </c>
      <c r="H28432">
        <v>0</v>
      </c>
      <c r="I28432">
        <v>0</v>
      </c>
      <c r="J28432">
        <v>0</v>
      </c>
      <c r="K28432" t="s">
        <v>108950</v>
      </c>
    </row>
    <row r="28433" spans="1:11" x14ac:dyDescent="0.3">
      <c r="A28433" t="s">
        <v>108951</v>
      </c>
      <c r="B28433" t="s">
        <v>108952</v>
      </c>
      <c r="C28433" t="s">
        <v>27</v>
      </c>
      <c r="D28433" t="s">
        <v>108953</v>
      </c>
      <c r="E28433" t="s">
        <v>99661</v>
      </c>
      <c r="F28433" t="s">
        <v>8181</v>
      </c>
      <c r="G28433" t="s">
        <v>42</v>
      </c>
      <c r="H28433">
        <v>0</v>
      </c>
      <c r="I28433">
        <v>0</v>
      </c>
      <c r="J28433">
        <v>0</v>
      </c>
      <c r="K28433" t="s">
        <v>108954</v>
      </c>
    </row>
    <row r="28434" spans="1:11" x14ac:dyDescent="0.3">
      <c r="A28434" t="s">
        <v>108955</v>
      </c>
      <c r="B28434" t="s">
        <v>108956</v>
      </c>
      <c r="C28434" t="s">
        <v>27</v>
      </c>
      <c r="D28434" t="s">
        <v>108957</v>
      </c>
      <c r="E28434" t="s">
        <v>99661</v>
      </c>
      <c r="F28434" t="s">
        <v>26302</v>
      </c>
      <c r="G28434" t="s">
        <v>42</v>
      </c>
      <c r="H28434">
        <v>0</v>
      </c>
      <c r="I28434">
        <v>0</v>
      </c>
      <c r="J28434">
        <v>0</v>
      </c>
      <c r="K28434" t="s">
        <v>108958</v>
      </c>
    </row>
    <row r="28435" spans="1:11" x14ac:dyDescent="0.3">
      <c r="A28435" t="s">
        <v>108959</v>
      </c>
      <c r="B28435" t="s">
        <v>108960</v>
      </c>
      <c r="C28435" t="s">
        <v>466</v>
      </c>
      <c r="D28435" t="s">
        <v>108961</v>
      </c>
      <c r="E28435" t="s">
        <v>98383</v>
      </c>
      <c r="F28435" t="s">
        <v>16</v>
      </c>
      <c r="G28435" t="s">
        <v>13770</v>
      </c>
      <c r="H28435">
        <v>0</v>
      </c>
      <c r="I28435">
        <v>0</v>
      </c>
      <c r="J28435">
        <v>0</v>
      </c>
      <c r="K28435" t="s">
        <v>108962</v>
      </c>
    </row>
    <row r="28436" spans="1:11" x14ac:dyDescent="0.3">
      <c r="A28436" t="s">
        <v>108963</v>
      </c>
      <c r="B28436" t="s">
        <v>108964</v>
      </c>
      <c r="C28436" t="s">
        <v>27</v>
      </c>
      <c r="D28436" t="s">
        <v>108965</v>
      </c>
      <c r="E28436" t="s">
        <v>99661</v>
      </c>
      <c r="F28436" t="s">
        <v>4373</v>
      </c>
      <c r="G28436" t="s">
        <v>3581</v>
      </c>
      <c r="H28436">
        <v>0</v>
      </c>
      <c r="I28436">
        <v>0</v>
      </c>
      <c r="J28436">
        <v>0</v>
      </c>
      <c r="K28436" t="s">
        <v>108966</v>
      </c>
    </row>
    <row r="28437" spans="1:11" x14ac:dyDescent="0.3">
      <c r="A28437" t="s">
        <v>108967</v>
      </c>
      <c r="B28437" t="s">
        <v>108968</v>
      </c>
      <c r="C28437" t="s">
        <v>27</v>
      </c>
      <c r="D28437" t="s">
        <v>108969</v>
      </c>
      <c r="E28437" t="s">
        <v>99661</v>
      </c>
      <c r="F28437" t="s">
        <v>3484</v>
      </c>
      <c r="G28437" t="s">
        <v>42</v>
      </c>
      <c r="H28437">
        <v>0</v>
      </c>
      <c r="I28437">
        <v>0</v>
      </c>
      <c r="J28437">
        <v>0</v>
      </c>
      <c r="K28437" t="s">
        <v>108970</v>
      </c>
    </row>
    <row r="28438" spans="1:11" x14ac:dyDescent="0.3">
      <c r="A28438" t="s">
        <v>108971</v>
      </c>
      <c r="B28438" t="s">
        <v>108972</v>
      </c>
      <c r="C28438" t="s">
        <v>27</v>
      </c>
      <c r="D28438" t="s">
        <v>108973</v>
      </c>
      <c r="E28438" t="s">
        <v>99661</v>
      </c>
      <c r="F28438" t="s">
        <v>7325</v>
      </c>
      <c r="G28438" t="s">
        <v>42</v>
      </c>
      <c r="H28438">
        <v>0</v>
      </c>
      <c r="I28438">
        <v>0</v>
      </c>
      <c r="J28438">
        <v>0</v>
      </c>
      <c r="K28438" t="s">
        <v>108974</v>
      </c>
    </row>
    <row r="28439" spans="1:11" x14ac:dyDescent="0.3">
      <c r="A28439" t="s">
        <v>108975</v>
      </c>
      <c r="B28439" t="s">
        <v>108976</v>
      </c>
      <c r="C28439" t="s">
        <v>27</v>
      </c>
      <c r="D28439" t="s">
        <v>108977</v>
      </c>
      <c r="E28439" t="s">
        <v>99661</v>
      </c>
      <c r="F28439" t="s">
        <v>16</v>
      </c>
      <c r="G28439" t="s">
        <v>8991</v>
      </c>
      <c r="H28439">
        <v>0</v>
      </c>
      <c r="I28439">
        <v>0</v>
      </c>
      <c r="J28439">
        <v>0</v>
      </c>
      <c r="K28439" t="s">
        <v>108978</v>
      </c>
    </row>
    <row r="28440" spans="1:11" x14ac:dyDescent="0.3">
      <c r="A28440" t="s">
        <v>108979</v>
      </c>
      <c r="B28440" t="s">
        <v>108980</v>
      </c>
      <c r="C28440" t="s">
        <v>27</v>
      </c>
      <c r="D28440" t="s">
        <v>108981</v>
      </c>
      <c r="E28440" t="s">
        <v>99661</v>
      </c>
      <c r="F28440" t="s">
        <v>4920</v>
      </c>
      <c r="G28440" t="s">
        <v>42</v>
      </c>
      <c r="H28440">
        <v>0</v>
      </c>
      <c r="I28440">
        <v>0</v>
      </c>
      <c r="J28440">
        <v>0</v>
      </c>
      <c r="K28440" t="s">
        <v>108982</v>
      </c>
    </row>
    <row r="28441" spans="1:11" x14ac:dyDescent="0.3">
      <c r="A28441" t="s">
        <v>108983</v>
      </c>
      <c r="B28441" t="s">
        <v>108984</v>
      </c>
      <c r="C28441" t="s">
        <v>20</v>
      </c>
      <c r="D28441" t="s">
        <v>108985</v>
      </c>
      <c r="E28441" t="s">
        <v>14059</v>
      </c>
      <c r="F28441" t="s">
        <v>16</v>
      </c>
      <c r="G28441" t="s">
        <v>3039</v>
      </c>
      <c r="H28441">
        <v>0</v>
      </c>
      <c r="I28441">
        <v>0</v>
      </c>
      <c r="J28441">
        <v>0</v>
      </c>
      <c r="K28441" t="s">
        <v>108986</v>
      </c>
    </row>
    <row r="28442" spans="1:11" x14ac:dyDescent="0.3">
      <c r="A28442" t="s">
        <v>108987</v>
      </c>
      <c r="B28442" t="s">
        <v>88283</v>
      </c>
      <c r="C28442" t="s">
        <v>466</v>
      </c>
      <c r="D28442" t="s">
        <v>108988</v>
      </c>
      <c r="E28442" t="s">
        <v>98383</v>
      </c>
      <c r="F28442" t="s">
        <v>22927</v>
      </c>
      <c r="G28442" t="s">
        <v>1822</v>
      </c>
      <c r="H28442">
        <v>0</v>
      </c>
      <c r="I28442">
        <v>0</v>
      </c>
      <c r="J28442">
        <v>0</v>
      </c>
      <c r="K28442" t="s">
        <v>108989</v>
      </c>
    </row>
    <row r="28443" spans="1:11" x14ac:dyDescent="0.3">
      <c r="A28443" t="s">
        <v>108990</v>
      </c>
      <c r="C28443" t="s">
        <v>27</v>
      </c>
      <c r="D28443" t="s">
        <v>108991</v>
      </c>
      <c r="E28443" t="s">
        <v>99661</v>
      </c>
      <c r="F28443" t="s">
        <v>5696</v>
      </c>
      <c r="G28443" t="s">
        <v>42</v>
      </c>
      <c r="H28443">
        <v>0</v>
      </c>
      <c r="I28443">
        <v>0</v>
      </c>
      <c r="J28443">
        <v>0</v>
      </c>
      <c r="K28443" t="s">
        <v>108992</v>
      </c>
    </row>
    <row r="28444" spans="1:11" x14ac:dyDescent="0.3">
      <c r="A28444" t="s">
        <v>108993</v>
      </c>
      <c r="B28444" t="s">
        <v>108994</v>
      </c>
      <c r="C28444" t="s">
        <v>13</v>
      </c>
      <c r="D28444" t="s">
        <v>108995</v>
      </c>
      <c r="E28444" t="s">
        <v>104779</v>
      </c>
      <c r="F28444" t="s">
        <v>41</v>
      </c>
      <c r="G28444" t="s">
        <v>42</v>
      </c>
      <c r="H28444">
        <v>0</v>
      </c>
      <c r="I28444">
        <v>0</v>
      </c>
      <c r="J28444">
        <v>0</v>
      </c>
      <c r="K28444" t="s">
        <v>108996</v>
      </c>
    </row>
    <row r="28445" spans="1:11" x14ac:dyDescent="0.3">
      <c r="A28445" t="s">
        <v>108997</v>
      </c>
      <c r="C28445" t="s">
        <v>27</v>
      </c>
      <c r="D28445" t="s">
        <v>108998</v>
      </c>
      <c r="E28445" t="s">
        <v>99661</v>
      </c>
      <c r="F28445" t="s">
        <v>12900</v>
      </c>
      <c r="G28445" t="s">
        <v>42</v>
      </c>
      <c r="H28445">
        <v>0</v>
      </c>
      <c r="I28445">
        <v>0</v>
      </c>
      <c r="J28445">
        <v>0</v>
      </c>
      <c r="K28445" t="s">
        <v>108999</v>
      </c>
    </row>
    <row r="28446" spans="1:11" x14ac:dyDescent="0.3">
      <c r="A28446" t="s">
        <v>109000</v>
      </c>
      <c r="C28446" t="s">
        <v>27</v>
      </c>
      <c r="D28446" t="s">
        <v>109001</v>
      </c>
      <c r="E28446" t="s">
        <v>99661</v>
      </c>
      <c r="F28446" t="s">
        <v>4373</v>
      </c>
      <c r="G28446" t="s">
        <v>16688</v>
      </c>
      <c r="H28446">
        <v>0</v>
      </c>
      <c r="I28446">
        <v>0</v>
      </c>
      <c r="J28446">
        <v>0</v>
      </c>
      <c r="K28446" t="s">
        <v>109002</v>
      </c>
    </row>
    <row r="28447" spans="1:11" x14ac:dyDescent="0.3">
      <c r="A28447" t="s">
        <v>109003</v>
      </c>
      <c r="B28447" t="s">
        <v>109004</v>
      </c>
      <c r="C28447" t="s">
        <v>13</v>
      </c>
      <c r="D28447" t="s">
        <v>109005</v>
      </c>
      <c r="E28447" t="s">
        <v>15</v>
      </c>
      <c r="F28447" t="s">
        <v>4791</v>
      </c>
      <c r="G28447" t="s">
        <v>42</v>
      </c>
      <c r="H28447">
        <v>0</v>
      </c>
      <c r="I28447">
        <v>0</v>
      </c>
      <c r="J28447">
        <v>0</v>
      </c>
      <c r="K28447" t="s">
        <v>109006</v>
      </c>
    </row>
    <row r="28448" spans="1:11" x14ac:dyDescent="0.3">
      <c r="A28448" t="s">
        <v>109007</v>
      </c>
      <c r="C28448" t="s">
        <v>13</v>
      </c>
      <c r="D28448" t="s">
        <v>108995</v>
      </c>
      <c r="E28448" t="s">
        <v>104779</v>
      </c>
      <c r="F28448" t="s">
        <v>41</v>
      </c>
      <c r="G28448" t="s">
        <v>42</v>
      </c>
      <c r="H28448">
        <v>0</v>
      </c>
      <c r="I28448">
        <v>0</v>
      </c>
      <c r="J28448">
        <v>0</v>
      </c>
      <c r="K28448" t="s">
        <v>109008</v>
      </c>
    </row>
    <row r="28449" spans="1:11" x14ac:dyDescent="0.3">
      <c r="A28449" t="s">
        <v>109009</v>
      </c>
      <c r="B28449" t="s">
        <v>109010</v>
      </c>
      <c r="C28449" t="s">
        <v>13</v>
      </c>
      <c r="D28449" t="s">
        <v>109011</v>
      </c>
      <c r="E28449" t="s">
        <v>104779</v>
      </c>
      <c r="F28449" t="s">
        <v>41</v>
      </c>
      <c r="G28449" t="s">
        <v>42</v>
      </c>
      <c r="H28449">
        <v>0</v>
      </c>
      <c r="I28449">
        <v>0</v>
      </c>
      <c r="J28449">
        <v>0</v>
      </c>
      <c r="K28449" t="s">
        <v>109012</v>
      </c>
    </row>
    <row r="28450" spans="1:11" x14ac:dyDescent="0.3">
      <c r="A28450" t="s">
        <v>109013</v>
      </c>
      <c r="B28450" t="s">
        <v>109014</v>
      </c>
      <c r="C28450" t="s">
        <v>13</v>
      </c>
      <c r="D28450" t="s">
        <v>109015</v>
      </c>
      <c r="E28450" t="s">
        <v>104779</v>
      </c>
      <c r="F28450" t="s">
        <v>41</v>
      </c>
      <c r="G28450" t="s">
        <v>42</v>
      </c>
      <c r="H28450">
        <v>0</v>
      </c>
      <c r="I28450">
        <v>0</v>
      </c>
      <c r="J28450">
        <v>0</v>
      </c>
      <c r="K28450" t="s">
        <v>109016</v>
      </c>
    </row>
    <row r="28451" spans="1:11" x14ac:dyDescent="0.3">
      <c r="A28451" t="s">
        <v>109017</v>
      </c>
      <c r="C28451" t="s">
        <v>27</v>
      </c>
      <c r="D28451" t="s">
        <v>109018</v>
      </c>
      <c r="E28451" t="s">
        <v>99661</v>
      </c>
      <c r="F28451" t="s">
        <v>5733</v>
      </c>
      <c r="G28451" t="s">
        <v>42</v>
      </c>
      <c r="H28451">
        <v>0</v>
      </c>
      <c r="I28451">
        <v>0</v>
      </c>
      <c r="J28451">
        <v>0</v>
      </c>
      <c r="K28451" t="s">
        <v>109019</v>
      </c>
    </row>
    <row r="28452" spans="1:11" x14ac:dyDescent="0.3">
      <c r="A28452" t="s">
        <v>109020</v>
      </c>
      <c r="B28452" t="s">
        <v>109021</v>
      </c>
      <c r="C28452" t="s">
        <v>20</v>
      </c>
      <c r="D28452" t="s">
        <v>109022</v>
      </c>
      <c r="E28452" t="s">
        <v>14059</v>
      </c>
      <c r="F28452" t="s">
        <v>1518</v>
      </c>
      <c r="G28452" t="s">
        <v>2189</v>
      </c>
      <c r="H28452">
        <v>0</v>
      </c>
      <c r="I28452">
        <v>0</v>
      </c>
      <c r="J28452">
        <v>0</v>
      </c>
      <c r="K28452" t="s">
        <v>109023</v>
      </c>
    </row>
    <row r="28453" spans="1:11" x14ac:dyDescent="0.3">
      <c r="A28453" t="s">
        <v>109024</v>
      </c>
      <c r="B28453" t="s">
        <v>109025</v>
      </c>
      <c r="C28453" t="s">
        <v>466</v>
      </c>
      <c r="D28453" t="s">
        <v>109026</v>
      </c>
      <c r="E28453" t="s">
        <v>98383</v>
      </c>
      <c r="F28453" t="s">
        <v>16</v>
      </c>
      <c r="G28453" t="s">
        <v>10138</v>
      </c>
      <c r="H28453">
        <v>0</v>
      </c>
      <c r="I28453">
        <v>0</v>
      </c>
      <c r="J28453">
        <v>0</v>
      </c>
      <c r="K28453" t="s">
        <v>109027</v>
      </c>
    </row>
    <row r="28454" spans="1:11" x14ac:dyDescent="0.3">
      <c r="A28454" t="s">
        <v>109028</v>
      </c>
      <c r="B28454" t="s">
        <v>109029</v>
      </c>
      <c r="C28454" t="s">
        <v>20</v>
      </c>
      <c r="D28454" t="s">
        <v>109030</v>
      </c>
      <c r="E28454" t="s">
        <v>14059</v>
      </c>
      <c r="F28454" t="s">
        <v>650</v>
      </c>
      <c r="G28454" t="s">
        <v>42</v>
      </c>
      <c r="H28454">
        <v>0</v>
      </c>
      <c r="I28454">
        <v>0</v>
      </c>
      <c r="J28454">
        <v>0</v>
      </c>
      <c r="K28454" t="s">
        <v>109031</v>
      </c>
    </row>
    <row r="28455" spans="1:11" x14ac:dyDescent="0.3">
      <c r="A28455" t="s">
        <v>109032</v>
      </c>
      <c r="B28455" t="s">
        <v>109033</v>
      </c>
      <c r="C28455" t="s">
        <v>20</v>
      </c>
      <c r="D28455" t="s">
        <v>109034</v>
      </c>
      <c r="E28455" t="s">
        <v>14059</v>
      </c>
      <c r="F28455" t="s">
        <v>16</v>
      </c>
      <c r="G28455" t="s">
        <v>4044</v>
      </c>
      <c r="H28455">
        <v>0</v>
      </c>
      <c r="I28455">
        <v>0</v>
      </c>
      <c r="J28455">
        <v>0</v>
      </c>
      <c r="K28455" t="s">
        <v>109035</v>
      </c>
    </row>
    <row r="28456" spans="1:11" x14ac:dyDescent="0.3">
      <c r="A28456" t="s">
        <v>109036</v>
      </c>
      <c r="C28456" t="s">
        <v>466</v>
      </c>
      <c r="D28456" t="s">
        <v>109037</v>
      </c>
      <c r="E28456" t="s">
        <v>98383</v>
      </c>
      <c r="F28456" t="s">
        <v>16</v>
      </c>
      <c r="G28456" t="s">
        <v>5222</v>
      </c>
      <c r="H28456">
        <v>0</v>
      </c>
      <c r="I28456">
        <v>0</v>
      </c>
      <c r="J28456">
        <v>0</v>
      </c>
      <c r="K28456" t="s">
        <v>109038</v>
      </c>
    </row>
    <row r="28457" spans="1:11" x14ac:dyDescent="0.3">
      <c r="A28457" t="s">
        <v>109039</v>
      </c>
      <c r="B28457" t="s">
        <v>109040</v>
      </c>
      <c r="C28457" t="s">
        <v>20</v>
      </c>
      <c r="D28457" t="s">
        <v>109041</v>
      </c>
      <c r="E28457" t="s">
        <v>14059</v>
      </c>
      <c r="F28457" t="s">
        <v>16</v>
      </c>
      <c r="G28457" t="s">
        <v>15631</v>
      </c>
      <c r="H28457">
        <v>0</v>
      </c>
      <c r="I28457">
        <v>0</v>
      </c>
      <c r="J28457">
        <v>0</v>
      </c>
      <c r="K28457" t="s">
        <v>109042</v>
      </c>
    </row>
    <row r="28458" spans="1:11" x14ac:dyDescent="0.3">
      <c r="A28458" t="s">
        <v>109043</v>
      </c>
      <c r="B28458" t="s">
        <v>109044</v>
      </c>
      <c r="C28458" t="s">
        <v>466</v>
      </c>
      <c r="D28458" t="s">
        <v>109045</v>
      </c>
      <c r="E28458" t="s">
        <v>98383</v>
      </c>
      <c r="F28458" t="s">
        <v>16</v>
      </c>
      <c r="G28458" t="s">
        <v>6400</v>
      </c>
      <c r="H28458">
        <v>0</v>
      </c>
      <c r="I28458">
        <v>0</v>
      </c>
      <c r="J28458">
        <v>0</v>
      </c>
      <c r="K28458" t="s">
        <v>109046</v>
      </c>
    </row>
    <row r="28459" spans="1:11" x14ac:dyDescent="0.3">
      <c r="A28459" t="s">
        <v>109047</v>
      </c>
      <c r="C28459" t="s">
        <v>20</v>
      </c>
      <c r="D28459" t="s">
        <v>109048</v>
      </c>
      <c r="E28459" t="s">
        <v>14059</v>
      </c>
      <c r="F28459" t="s">
        <v>16</v>
      </c>
      <c r="G28459" t="s">
        <v>2470</v>
      </c>
      <c r="H28459">
        <v>0</v>
      </c>
      <c r="I28459">
        <v>0</v>
      </c>
      <c r="J28459">
        <v>0</v>
      </c>
      <c r="K28459" t="s">
        <v>109049</v>
      </c>
    </row>
    <row r="28460" spans="1:11" x14ac:dyDescent="0.3">
      <c r="A28460" t="s">
        <v>109050</v>
      </c>
      <c r="B28460" t="s">
        <v>109051</v>
      </c>
      <c r="C28460" t="s">
        <v>20</v>
      </c>
      <c r="D28460" t="s">
        <v>109052</v>
      </c>
      <c r="E28460" t="s">
        <v>14059</v>
      </c>
      <c r="F28460" t="s">
        <v>16</v>
      </c>
      <c r="G28460" t="s">
        <v>35037</v>
      </c>
      <c r="H28460">
        <v>0</v>
      </c>
      <c r="I28460">
        <v>0</v>
      </c>
      <c r="J28460">
        <v>0</v>
      </c>
      <c r="K28460" t="s">
        <v>109053</v>
      </c>
    </row>
    <row r="28461" spans="1:11" x14ac:dyDescent="0.3">
      <c r="A28461" t="s">
        <v>109054</v>
      </c>
      <c r="B28461" t="s">
        <v>109055</v>
      </c>
      <c r="C28461" t="s">
        <v>20</v>
      </c>
      <c r="D28461" t="s">
        <v>109056</v>
      </c>
      <c r="E28461" t="s">
        <v>14059</v>
      </c>
      <c r="F28461" t="s">
        <v>2498</v>
      </c>
      <c r="G28461" t="s">
        <v>42</v>
      </c>
      <c r="H28461">
        <v>0</v>
      </c>
      <c r="I28461">
        <v>0</v>
      </c>
      <c r="J28461">
        <v>0</v>
      </c>
      <c r="K28461" t="s">
        <v>109057</v>
      </c>
    </row>
    <row r="28462" spans="1:11" x14ac:dyDescent="0.3">
      <c r="A28462" t="s">
        <v>109058</v>
      </c>
      <c r="B28462" t="s">
        <v>109059</v>
      </c>
      <c r="C28462" t="s">
        <v>466</v>
      </c>
      <c r="D28462" t="s">
        <v>109060</v>
      </c>
      <c r="E28462" t="s">
        <v>98383</v>
      </c>
      <c r="F28462" t="s">
        <v>16</v>
      </c>
      <c r="G28462" t="s">
        <v>18410</v>
      </c>
      <c r="H28462">
        <v>0</v>
      </c>
      <c r="I28462">
        <v>0</v>
      </c>
      <c r="J28462">
        <v>0</v>
      </c>
      <c r="K28462" t="s">
        <v>109061</v>
      </c>
    </row>
    <row r="28463" spans="1:11" x14ac:dyDescent="0.3">
      <c r="A28463" t="s">
        <v>109062</v>
      </c>
      <c r="C28463" t="s">
        <v>558</v>
      </c>
      <c r="D28463" t="s">
        <v>109063</v>
      </c>
      <c r="E28463" t="s">
        <v>981</v>
      </c>
      <c r="F28463" t="s">
        <v>7493</v>
      </c>
      <c r="G28463" t="s">
        <v>10532</v>
      </c>
      <c r="H28463">
        <v>0</v>
      </c>
      <c r="I28463">
        <v>0</v>
      </c>
      <c r="J28463">
        <v>0</v>
      </c>
      <c r="K28463" t="s">
        <v>109064</v>
      </c>
    </row>
    <row r="28464" spans="1:11" x14ac:dyDescent="0.3">
      <c r="A28464" t="s">
        <v>109065</v>
      </c>
      <c r="B28464" t="s">
        <v>109066</v>
      </c>
      <c r="C28464" t="s">
        <v>466</v>
      </c>
      <c r="D28464" t="s">
        <v>109067</v>
      </c>
      <c r="E28464" t="s">
        <v>98383</v>
      </c>
      <c r="F28464" t="s">
        <v>16</v>
      </c>
      <c r="G28464" t="s">
        <v>54858</v>
      </c>
      <c r="H28464">
        <v>0</v>
      </c>
      <c r="I28464">
        <v>0</v>
      </c>
      <c r="J28464">
        <v>0</v>
      </c>
      <c r="K28464" t="s">
        <v>109068</v>
      </c>
    </row>
    <row r="28465" spans="1:11" x14ac:dyDescent="0.3">
      <c r="A28465" t="s">
        <v>109069</v>
      </c>
      <c r="B28465" t="s">
        <v>109070</v>
      </c>
      <c r="C28465" t="s">
        <v>20</v>
      </c>
      <c r="D28465" t="s">
        <v>109071</v>
      </c>
      <c r="E28465" t="s">
        <v>14059</v>
      </c>
      <c r="F28465" t="s">
        <v>16</v>
      </c>
      <c r="G28465" t="s">
        <v>14745</v>
      </c>
      <c r="H28465">
        <v>0</v>
      </c>
      <c r="I28465">
        <v>0</v>
      </c>
      <c r="J28465">
        <v>0</v>
      </c>
      <c r="K28465" t="s">
        <v>109072</v>
      </c>
    </row>
    <row r="28466" spans="1:11" x14ac:dyDescent="0.3">
      <c r="A28466" t="s">
        <v>109073</v>
      </c>
      <c r="B28466" t="s">
        <v>109074</v>
      </c>
      <c r="C28466" t="s">
        <v>466</v>
      </c>
      <c r="D28466" t="s">
        <v>109075</v>
      </c>
      <c r="E28466" t="s">
        <v>468</v>
      </c>
      <c r="F28466" t="s">
        <v>16</v>
      </c>
      <c r="G28466" t="s">
        <v>1766</v>
      </c>
      <c r="H28466">
        <v>0</v>
      </c>
      <c r="I28466">
        <v>0</v>
      </c>
      <c r="J28466">
        <v>0</v>
      </c>
      <c r="K28466" t="s">
        <v>109076</v>
      </c>
    </row>
    <row r="28467" spans="1:11" x14ac:dyDescent="0.3">
      <c r="A28467" t="s">
        <v>109077</v>
      </c>
      <c r="B28467" t="s">
        <v>109078</v>
      </c>
      <c r="C28467" t="s">
        <v>20</v>
      </c>
      <c r="D28467" t="s">
        <v>109079</v>
      </c>
      <c r="E28467" t="s">
        <v>14059</v>
      </c>
      <c r="F28467" t="s">
        <v>16</v>
      </c>
      <c r="G28467" t="s">
        <v>6145</v>
      </c>
      <c r="H28467">
        <v>0</v>
      </c>
      <c r="I28467">
        <v>0</v>
      </c>
      <c r="J28467">
        <v>0</v>
      </c>
      <c r="K28467" t="s">
        <v>109080</v>
      </c>
    </row>
    <row r="28468" spans="1:11" x14ac:dyDescent="0.3">
      <c r="A28468" t="s">
        <v>109081</v>
      </c>
      <c r="B28468" t="s">
        <v>109082</v>
      </c>
      <c r="C28468" t="s">
        <v>466</v>
      </c>
      <c r="D28468" t="s">
        <v>109083</v>
      </c>
      <c r="E28468" t="s">
        <v>468</v>
      </c>
      <c r="F28468" t="s">
        <v>16</v>
      </c>
      <c r="G28468" t="s">
        <v>4866</v>
      </c>
      <c r="H28468">
        <v>0</v>
      </c>
      <c r="I28468">
        <v>0</v>
      </c>
      <c r="J28468">
        <v>0</v>
      </c>
      <c r="K28468" t="s">
        <v>109084</v>
      </c>
    </row>
    <row r="28469" spans="1:11" x14ac:dyDescent="0.3">
      <c r="A28469" t="s">
        <v>109085</v>
      </c>
      <c r="B28469" t="s">
        <v>109086</v>
      </c>
      <c r="C28469" t="s">
        <v>20</v>
      </c>
      <c r="D28469" t="s">
        <v>109087</v>
      </c>
      <c r="E28469" t="s">
        <v>14059</v>
      </c>
      <c r="F28469" t="s">
        <v>16</v>
      </c>
      <c r="G28469" t="s">
        <v>1271</v>
      </c>
      <c r="H28469">
        <v>0</v>
      </c>
      <c r="I28469">
        <v>0</v>
      </c>
      <c r="J28469">
        <v>0</v>
      </c>
      <c r="K28469" t="s">
        <v>109088</v>
      </c>
    </row>
    <row r="28470" spans="1:11" x14ac:dyDescent="0.3">
      <c r="A28470" t="s">
        <v>109089</v>
      </c>
      <c r="B28470" t="s">
        <v>109090</v>
      </c>
      <c r="C28470" t="s">
        <v>20</v>
      </c>
      <c r="D28470" t="s">
        <v>109091</v>
      </c>
      <c r="E28470" t="s">
        <v>14059</v>
      </c>
      <c r="F28470" t="s">
        <v>16</v>
      </c>
      <c r="G28470" t="s">
        <v>42</v>
      </c>
      <c r="H28470">
        <v>0</v>
      </c>
      <c r="I28470">
        <v>0</v>
      </c>
      <c r="J28470">
        <v>0</v>
      </c>
      <c r="K28470" t="s">
        <v>109092</v>
      </c>
    </row>
    <row r="28471" spans="1:11" x14ac:dyDescent="0.3">
      <c r="A28471" t="s">
        <v>109093</v>
      </c>
      <c r="B28471" t="s">
        <v>109094</v>
      </c>
      <c r="C28471" t="s">
        <v>20</v>
      </c>
      <c r="D28471" t="s">
        <v>109095</v>
      </c>
      <c r="E28471" t="s">
        <v>14059</v>
      </c>
      <c r="F28471" t="s">
        <v>16</v>
      </c>
      <c r="G28471" t="s">
        <v>42</v>
      </c>
      <c r="H28471">
        <v>0</v>
      </c>
      <c r="I28471">
        <v>0</v>
      </c>
      <c r="J28471">
        <v>0</v>
      </c>
      <c r="K28471" t="s">
        <v>109096</v>
      </c>
    </row>
    <row r="28472" spans="1:11" x14ac:dyDescent="0.3">
      <c r="A28472" t="s">
        <v>109097</v>
      </c>
      <c r="C28472" t="s">
        <v>27</v>
      </c>
      <c r="D28472" t="s">
        <v>109098</v>
      </c>
      <c r="E28472" t="s">
        <v>29</v>
      </c>
      <c r="F28472" t="s">
        <v>41</v>
      </c>
      <c r="G28472" t="s">
        <v>42</v>
      </c>
      <c r="H28472">
        <v>0</v>
      </c>
      <c r="I28472">
        <v>0</v>
      </c>
      <c r="J28472">
        <v>0</v>
      </c>
      <c r="K28472" t="s">
        <v>109099</v>
      </c>
    </row>
    <row r="28473" spans="1:11" x14ac:dyDescent="0.3">
      <c r="A28473" t="s">
        <v>109100</v>
      </c>
      <c r="C28473" t="s">
        <v>20</v>
      </c>
      <c r="D28473" t="s">
        <v>109101</v>
      </c>
      <c r="E28473" t="s">
        <v>14059</v>
      </c>
      <c r="F28473" t="s">
        <v>16</v>
      </c>
      <c r="G28473" t="s">
        <v>13213</v>
      </c>
      <c r="H28473">
        <v>0</v>
      </c>
      <c r="I28473">
        <v>0</v>
      </c>
      <c r="J28473">
        <v>0</v>
      </c>
      <c r="K28473" t="s">
        <v>109102</v>
      </c>
    </row>
    <row r="28474" spans="1:11" x14ac:dyDescent="0.3">
      <c r="A28474" t="s">
        <v>109103</v>
      </c>
      <c r="C28474" t="s">
        <v>20</v>
      </c>
      <c r="D28474" t="s">
        <v>109104</v>
      </c>
      <c r="E28474" t="s">
        <v>14059</v>
      </c>
      <c r="F28474" t="s">
        <v>16</v>
      </c>
      <c r="G28474" t="s">
        <v>951</v>
      </c>
      <c r="H28474">
        <v>0</v>
      </c>
      <c r="I28474">
        <v>0</v>
      </c>
      <c r="J28474">
        <v>0</v>
      </c>
      <c r="K28474" t="s">
        <v>109105</v>
      </c>
    </row>
    <row r="28475" spans="1:11" x14ac:dyDescent="0.3">
      <c r="A28475" t="s">
        <v>109106</v>
      </c>
      <c r="B28475" t="s">
        <v>109107</v>
      </c>
      <c r="C28475" t="s">
        <v>20</v>
      </c>
      <c r="D28475" t="s">
        <v>109108</v>
      </c>
      <c r="E28475" t="s">
        <v>14059</v>
      </c>
      <c r="F28475" t="s">
        <v>16</v>
      </c>
      <c r="G28475" t="s">
        <v>3479</v>
      </c>
      <c r="H28475">
        <v>0</v>
      </c>
      <c r="I28475">
        <v>0</v>
      </c>
      <c r="J28475">
        <v>0</v>
      </c>
      <c r="K28475" t="s">
        <v>109109</v>
      </c>
    </row>
    <row r="28476" spans="1:11" x14ac:dyDescent="0.3">
      <c r="A28476" t="s">
        <v>109110</v>
      </c>
      <c r="B28476" t="s">
        <v>109111</v>
      </c>
      <c r="C28476" t="s">
        <v>20</v>
      </c>
      <c r="D28476" t="s">
        <v>109112</v>
      </c>
      <c r="E28476" t="s">
        <v>14059</v>
      </c>
      <c r="F28476" t="s">
        <v>16</v>
      </c>
      <c r="G28476" t="s">
        <v>5387</v>
      </c>
      <c r="H28476">
        <v>0</v>
      </c>
      <c r="I28476">
        <v>0</v>
      </c>
      <c r="J28476">
        <v>0</v>
      </c>
      <c r="K28476" t="s">
        <v>109113</v>
      </c>
    </row>
    <row r="28477" spans="1:11" x14ac:dyDescent="0.3">
      <c r="A28477" t="s">
        <v>109114</v>
      </c>
      <c r="B28477" t="s">
        <v>109115</v>
      </c>
      <c r="C28477" t="s">
        <v>20</v>
      </c>
      <c r="D28477" t="s">
        <v>109116</v>
      </c>
      <c r="E28477" t="s">
        <v>103221</v>
      </c>
      <c r="F28477" t="s">
        <v>41</v>
      </c>
      <c r="G28477" t="s">
        <v>42</v>
      </c>
      <c r="H28477">
        <v>0</v>
      </c>
      <c r="I28477">
        <v>0</v>
      </c>
      <c r="J28477">
        <v>0</v>
      </c>
      <c r="K28477" t="s">
        <v>109117</v>
      </c>
    </row>
    <row r="28478" spans="1:11" x14ac:dyDescent="0.3">
      <c r="A28478" t="s">
        <v>109118</v>
      </c>
      <c r="B28478" t="s">
        <v>109119</v>
      </c>
      <c r="C28478" t="s">
        <v>466</v>
      </c>
      <c r="D28478" t="s">
        <v>109120</v>
      </c>
      <c r="E28478" t="s">
        <v>468</v>
      </c>
      <c r="F28478" t="s">
        <v>16</v>
      </c>
      <c r="G28478" t="s">
        <v>6760</v>
      </c>
      <c r="H28478">
        <v>0</v>
      </c>
      <c r="I28478">
        <v>0</v>
      </c>
      <c r="J28478">
        <v>0</v>
      </c>
      <c r="K28478" t="s">
        <v>109121</v>
      </c>
    </row>
    <row r="28479" spans="1:11" x14ac:dyDescent="0.3">
      <c r="A28479" t="s">
        <v>109122</v>
      </c>
      <c r="B28479" t="s">
        <v>109123</v>
      </c>
      <c r="C28479" t="s">
        <v>466</v>
      </c>
      <c r="D28479" t="s">
        <v>109124</v>
      </c>
      <c r="E28479" t="s">
        <v>468</v>
      </c>
      <c r="F28479" t="s">
        <v>16</v>
      </c>
      <c r="G28479" t="s">
        <v>2613</v>
      </c>
      <c r="H28479">
        <v>0</v>
      </c>
      <c r="I28479">
        <v>0</v>
      </c>
      <c r="J28479">
        <v>0</v>
      </c>
      <c r="K28479" t="s">
        <v>109125</v>
      </c>
    </row>
    <row r="28480" spans="1:11" x14ac:dyDescent="0.3">
      <c r="A28480" t="s">
        <v>109126</v>
      </c>
      <c r="B28480" t="s">
        <v>109127</v>
      </c>
      <c r="C28480" t="s">
        <v>558</v>
      </c>
      <c r="D28480" t="s">
        <v>109128</v>
      </c>
      <c r="E28480" t="s">
        <v>1472</v>
      </c>
      <c r="F28480" t="s">
        <v>7587</v>
      </c>
      <c r="G28480" t="s">
        <v>42</v>
      </c>
      <c r="H28480">
        <v>1</v>
      </c>
      <c r="I28480">
        <v>0</v>
      </c>
      <c r="J28480">
        <v>0</v>
      </c>
      <c r="K28480" t="s">
        <v>109129</v>
      </c>
    </row>
    <row r="28481" spans="1:11" x14ac:dyDescent="0.3">
      <c r="A28481" t="s">
        <v>109130</v>
      </c>
      <c r="B28481" t="s">
        <v>109131</v>
      </c>
      <c r="C28481" t="s">
        <v>558</v>
      </c>
      <c r="D28481" t="s">
        <v>109132</v>
      </c>
      <c r="E28481" t="s">
        <v>1472</v>
      </c>
      <c r="F28481" t="s">
        <v>11456</v>
      </c>
      <c r="G28481" t="s">
        <v>42</v>
      </c>
      <c r="H28481">
        <v>0</v>
      </c>
      <c r="I28481">
        <v>0</v>
      </c>
      <c r="J28481">
        <v>0</v>
      </c>
      <c r="K28481" t="s">
        <v>109133</v>
      </c>
    </row>
    <row r="28482" spans="1:11" x14ac:dyDescent="0.3">
      <c r="A28482" t="s">
        <v>109134</v>
      </c>
      <c r="B28482" t="s">
        <v>109135</v>
      </c>
      <c r="C28482" t="s">
        <v>27</v>
      </c>
      <c r="D28482" t="s">
        <v>109136</v>
      </c>
      <c r="E28482" t="s">
        <v>29</v>
      </c>
      <c r="F28482" t="s">
        <v>41</v>
      </c>
      <c r="G28482" t="s">
        <v>42</v>
      </c>
      <c r="H28482">
        <v>0</v>
      </c>
      <c r="I28482">
        <v>0</v>
      </c>
      <c r="J28482">
        <v>0</v>
      </c>
      <c r="K28482" t="s">
        <v>109137</v>
      </c>
    </row>
    <row r="28483" spans="1:11" x14ac:dyDescent="0.3">
      <c r="A28483" t="s">
        <v>109138</v>
      </c>
      <c r="B28483" t="s">
        <v>109139</v>
      </c>
      <c r="C28483" t="s">
        <v>20</v>
      </c>
      <c r="D28483" t="s">
        <v>109140</v>
      </c>
      <c r="E28483" t="s">
        <v>14059</v>
      </c>
      <c r="F28483" t="s">
        <v>650</v>
      </c>
      <c r="G28483" t="s">
        <v>42</v>
      </c>
      <c r="H28483">
        <v>0</v>
      </c>
      <c r="I28483">
        <v>0</v>
      </c>
      <c r="J28483">
        <v>0</v>
      </c>
      <c r="K28483" t="s">
        <v>109141</v>
      </c>
    </row>
    <row r="28484" spans="1:11" x14ac:dyDescent="0.3">
      <c r="A28484" t="s">
        <v>109142</v>
      </c>
      <c r="B28484" t="s">
        <v>109143</v>
      </c>
      <c r="C28484" t="s">
        <v>20</v>
      </c>
      <c r="D28484" t="s">
        <v>109144</v>
      </c>
      <c r="E28484" t="s">
        <v>14059</v>
      </c>
      <c r="F28484" t="s">
        <v>16</v>
      </c>
      <c r="G28484" t="s">
        <v>8776</v>
      </c>
      <c r="H28484">
        <v>0</v>
      </c>
      <c r="I28484">
        <v>0</v>
      </c>
      <c r="J28484">
        <v>0</v>
      </c>
      <c r="K28484" t="s">
        <v>109145</v>
      </c>
    </row>
    <row r="28485" spans="1:11" x14ac:dyDescent="0.3">
      <c r="A28485" t="s">
        <v>109146</v>
      </c>
      <c r="B28485" t="s">
        <v>109147</v>
      </c>
      <c r="C28485" t="s">
        <v>27</v>
      </c>
      <c r="D28485" t="s">
        <v>109148</v>
      </c>
      <c r="E28485" t="s">
        <v>99661</v>
      </c>
      <c r="F28485" t="s">
        <v>10939</v>
      </c>
      <c r="G28485" t="s">
        <v>42</v>
      </c>
      <c r="H28485">
        <v>0</v>
      </c>
      <c r="I28485">
        <v>0</v>
      </c>
      <c r="J28485">
        <v>0</v>
      </c>
      <c r="K28485" t="s">
        <v>109149</v>
      </c>
    </row>
    <row r="28486" spans="1:11" x14ac:dyDescent="0.3">
      <c r="A28486" t="s">
        <v>109150</v>
      </c>
      <c r="B28486" t="s">
        <v>109151</v>
      </c>
      <c r="C28486" t="s">
        <v>27</v>
      </c>
      <c r="D28486" t="s">
        <v>109152</v>
      </c>
      <c r="E28486" t="s">
        <v>99661</v>
      </c>
      <c r="F28486" t="s">
        <v>425</v>
      </c>
      <c r="G28486" t="s">
        <v>6752</v>
      </c>
      <c r="H28486">
        <v>0</v>
      </c>
      <c r="I28486">
        <v>0</v>
      </c>
      <c r="J28486">
        <v>0</v>
      </c>
      <c r="K28486" t="s">
        <v>109153</v>
      </c>
    </row>
    <row r="28487" spans="1:11" x14ac:dyDescent="0.3">
      <c r="A28487" t="s">
        <v>109154</v>
      </c>
      <c r="B28487" t="s">
        <v>109155</v>
      </c>
      <c r="C28487" t="s">
        <v>558</v>
      </c>
      <c r="D28487" t="s">
        <v>109156</v>
      </c>
      <c r="E28487" t="s">
        <v>1692</v>
      </c>
      <c r="F28487" t="s">
        <v>16</v>
      </c>
      <c r="G28487" t="s">
        <v>51161</v>
      </c>
      <c r="H28487">
        <v>0</v>
      </c>
      <c r="I28487">
        <v>0</v>
      </c>
      <c r="J28487">
        <v>0</v>
      </c>
      <c r="K28487" t="s">
        <v>109157</v>
      </c>
    </row>
    <row r="28488" spans="1:11" x14ac:dyDescent="0.3">
      <c r="A28488" t="s">
        <v>109158</v>
      </c>
      <c r="B28488" t="s">
        <v>109159</v>
      </c>
      <c r="C28488" t="s">
        <v>558</v>
      </c>
      <c r="D28488" t="s">
        <v>109160</v>
      </c>
      <c r="E28488" t="s">
        <v>1692</v>
      </c>
      <c r="F28488" t="s">
        <v>631</v>
      </c>
      <c r="G28488" t="s">
        <v>42</v>
      </c>
      <c r="H28488">
        <v>0</v>
      </c>
      <c r="I28488">
        <v>0</v>
      </c>
      <c r="J28488">
        <v>0</v>
      </c>
      <c r="K28488" t="s">
        <v>109161</v>
      </c>
    </row>
    <row r="28489" spans="1:11" x14ac:dyDescent="0.3">
      <c r="A28489" t="s">
        <v>109162</v>
      </c>
      <c r="B28489" t="s">
        <v>109163</v>
      </c>
      <c r="C28489" t="s">
        <v>147</v>
      </c>
      <c r="D28489" t="s">
        <v>109164</v>
      </c>
      <c r="E28489" t="s">
        <v>183</v>
      </c>
      <c r="F28489" t="s">
        <v>3560</v>
      </c>
      <c r="G28489" t="s">
        <v>42</v>
      </c>
      <c r="H28489">
        <v>0</v>
      </c>
      <c r="I28489">
        <v>0</v>
      </c>
      <c r="J28489">
        <v>0</v>
      </c>
      <c r="K28489" t="s">
        <v>109165</v>
      </c>
    </row>
    <row r="28490" spans="1:11" x14ac:dyDescent="0.3">
      <c r="A28490" t="s">
        <v>109166</v>
      </c>
      <c r="C28490" t="s">
        <v>13</v>
      </c>
      <c r="D28490" t="s">
        <v>109167</v>
      </c>
      <c r="E28490" t="s">
        <v>104779</v>
      </c>
      <c r="F28490" t="s">
        <v>16</v>
      </c>
      <c r="G28490" t="s">
        <v>3244</v>
      </c>
      <c r="H28490">
        <v>0</v>
      </c>
      <c r="I28490">
        <v>0</v>
      </c>
      <c r="J28490">
        <v>0</v>
      </c>
      <c r="K28490" t="s">
        <v>109168</v>
      </c>
    </row>
    <row r="28491" spans="1:11" x14ac:dyDescent="0.3">
      <c r="A28491" t="s">
        <v>109169</v>
      </c>
      <c r="B28491" t="s">
        <v>23918</v>
      </c>
      <c r="C28491" t="s">
        <v>27</v>
      </c>
      <c r="D28491" t="s">
        <v>109170</v>
      </c>
      <c r="E28491" t="s">
        <v>29</v>
      </c>
      <c r="F28491" t="s">
        <v>41</v>
      </c>
      <c r="G28491" t="s">
        <v>42</v>
      </c>
      <c r="H28491">
        <v>0</v>
      </c>
      <c r="I28491">
        <v>0</v>
      </c>
      <c r="J28491">
        <v>0</v>
      </c>
      <c r="K28491" t="s">
        <v>109171</v>
      </c>
    </row>
    <row r="28492" spans="1:11" x14ac:dyDescent="0.3">
      <c r="A28492" t="s">
        <v>109172</v>
      </c>
      <c r="B28492" t="s">
        <v>109173</v>
      </c>
      <c r="C28492" t="s">
        <v>27</v>
      </c>
      <c r="D28492" t="s">
        <v>109174</v>
      </c>
      <c r="E28492" t="s">
        <v>29</v>
      </c>
      <c r="F28492" t="s">
        <v>41</v>
      </c>
      <c r="G28492" t="s">
        <v>42</v>
      </c>
      <c r="H28492">
        <v>0</v>
      </c>
      <c r="I28492">
        <v>0</v>
      </c>
      <c r="J28492">
        <v>0</v>
      </c>
      <c r="K28492" t="s">
        <v>109175</v>
      </c>
    </row>
    <row r="28493" spans="1:11" x14ac:dyDescent="0.3">
      <c r="A28493" t="s">
        <v>109176</v>
      </c>
      <c r="C28493" t="s">
        <v>20</v>
      </c>
      <c r="D28493" t="s">
        <v>109177</v>
      </c>
      <c r="E28493" t="s">
        <v>14059</v>
      </c>
      <c r="F28493" t="s">
        <v>19839</v>
      </c>
      <c r="G28493" t="s">
        <v>42</v>
      </c>
      <c r="H28493">
        <v>0</v>
      </c>
      <c r="I28493">
        <v>0</v>
      </c>
      <c r="J28493">
        <v>0</v>
      </c>
      <c r="K28493" t="s">
        <v>109178</v>
      </c>
    </row>
    <row r="28494" spans="1:11" x14ac:dyDescent="0.3">
      <c r="A28494" t="s">
        <v>109179</v>
      </c>
      <c r="C28494" t="s">
        <v>20</v>
      </c>
      <c r="D28494" t="s">
        <v>109180</v>
      </c>
      <c r="E28494" t="s">
        <v>14059</v>
      </c>
      <c r="F28494" t="s">
        <v>1413</v>
      </c>
      <c r="G28494" t="s">
        <v>42</v>
      </c>
      <c r="H28494">
        <v>0</v>
      </c>
      <c r="I28494">
        <v>0</v>
      </c>
      <c r="J28494">
        <v>0</v>
      </c>
      <c r="K28494" t="s">
        <v>109181</v>
      </c>
    </row>
    <row r="28495" spans="1:11" x14ac:dyDescent="0.3">
      <c r="A28495" t="s">
        <v>109182</v>
      </c>
      <c r="B28495" t="s">
        <v>109183</v>
      </c>
      <c r="C28495" t="s">
        <v>20</v>
      </c>
      <c r="D28495" t="s">
        <v>109184</v>
      </c>
      <c r="E28495" t="s">
        <v>14059</v>
      </c>
      <c r="F28495" t="s">
        <v>1590</v>
      </c>
      <c r="G28495" t="s">
        <v>42</v>
      </c>
      <c r="H28495">
        <v>0</v>
      </c>
      <c r="I28495">
        <v>0</v>
      </c>
      <c r="J28495">
        <v>0</v>
      </c>
      <c r="K28495" t="s">
        <v>109185</v>
      </c>
    </row>
    <row r="28496" spans="1:11" x14ac:dyDescent="0.3">
      <c r="A28496" t="s">
        <v>109186</v>
      </c>
      <c r="C28496" t="s">
        <v>20</v>
      </c>
      <c r="D28496" t="s">
        <v>109187</v>
      </c>
      <c r="E28496" t="s">
        <v>14059</v>
      </c>
      <c r="F28496" t="s">
        <v>5560</v>
      </c>
      <c r="G28496" t="s">
        <v>42</v>
      </c>
      <c r="H28496">
        <v>0</v>
      </c>
      <c r="I28496">
        <v>0</v>
      </c>
      <c r="J28496">
        <v>0</v>
      </c>
      <c r="K28496" t="s">
        <v>109188</v>
      </c>
    </row>
    <row r="28497" spans="1:11" x14ac:dyDescent="0.3">
      <c r="A28497" t="s">
        <v>109189</v>
      </c>
      <c r="B28497" t="s">
        <v>109190</v>
      </c>
      <c r="C28497" t="s">
        <v>20</v>
      </c>
      <c r="D28497" t="s">
        <v>109191</v>
      </c>
      <c r="E28497" t="s">
        <v>99661</v>
      </c>
      <c r="F28497" t="s">
        <v>11456</v>
      </c>
      <c r="G28497" t="s">
        <v>42</v>
      </c>
      <c r="H28497">
        <v>0</v>
      </c>
      <c r="I28497">
        <v>0</v>
      </c>
      <c r="J28497">
        <v>0</v>
      </c>
      <c r="K28497" t="s">
        <v>109192</v>
      </c>
    </row>
    <row r="28498" spans="1:11" x14ac:dyDescent="0.3">
      <c r="A28498" t="s">
        <v>109193</v>
      </c>
      <c r="B28498" t="s">
        <v>109194</v>
      </c>
      <c r="C28498" t="s">
        <v>20</v>
      </c>
      <c r="D28498" t="s">
        <v>109195</v>
      </c>
      <c r="E28498" t="s">
        <v>14059</v>
      </c>
      <c r="F28498" t="s">
        <v>2703</v>
      </c>
      <c r="G28498" t="s">
        <v>42</v>
      </c>
      <c r="H28498">
        <v>0</v>
      </c>
      <c r="I28498">
        <v>0</v>
      </c>
      <c r="J28498">
        <v>0</v>
      </c>
      <c r="K28498" t="s">
        <v>109196</v>
      </c>
    </row>
    <row r="28499" spans="1:11" x14ac:dyDescent="0.3">
      <c r="A28499" t="s">
        <v>109197</v>
      </c>
      <c r="C28499" t="s">
        <v>558</v>
      </c>
      <c r="D28499" t="s">
        <v>109198</v>
      </c>
      <c r="E28499" t="s">
        <v>1472</v>
      </c>
      <c r="F28499" t="s">
        <v>16490</v>
      </c>
      <c r="G28499" t="s">
        <v>42</v>
      </c>
      <c r="H28499">
        <v>1</v>
      </c>
      <c r="I28499">
        <v>0</v>
      </c>
      <c r="J28499">
        <v>0</v>
      </c>
      <c r="K28499" t="s">
        <v>109199</v>
      </c>
    </row>
    <row r="28500" spans="1:11" x14ac:dyDescent="0.3">
      <c r="A28500" t="s">
        <v>109200</v>
      </c>
      <c r="C28500" t="s">
        <v>27</v>
      </c>
      <c r="D28500" t="s">
        <v>109201</v>
      </c>
      <c r="E28500" t="s">
        <v>99661</v>
      </c>
      <c r="F28500" t="s">
        <v>1013</v>
      </c>
      <c r="G28500" t="s">
        <v>7904</v>
      </c>
      <c r="H28500">
        <v>0</v>
      </c>
      <c r="I28500">
        <v>0</v>
      </c>
      <c r="J28500">
        <v>0</v>
      </c>
      <c r="K28500" t="s">
        <v>109202</v>
      </c>
    </row>
    <row r="28501" spans="1:11" x14ac:dyDescent="0.3">
      <c r="A28501" t="s">
        <v>109203</v>
      </c>
      <c r="B28501" t="s">
        <v>109204</v>
      </c>
      <c r="C28501" t="s">
        <v>27</v>
      </c>
      <c r="D28501" t="s">
        <v>109205</v>
      </c>
      <c r="E28501" t="s">
        <v>99661</v>
      </c>
      <c r="F28501" t="s">
        <v>16</v>
      </c>
      <c r="G28501" t="s">
        <v>1600</v>
      </c>
      <c r="H28501">
        <v>0</v>
      </c>
      <c r="I28501">
        <v>0</v>
      </c>
      <c r="J28501">
        <v>0</v>
      </c>
      <c r="K28501" t="s">
        <v>109206</v>
      </c>
    </row>
    <row r="28502" spans="1:11" x14ac:dyDescent="0.3">
      <c r="A28502" t="s">
        <v>109207</v>
      </c>
      <c r="B28502" t="s">
        <v>109208</v>
      </c>
      <c r="C28502" t="s">
        <v>27</v>
      </c>
      <c r="D28502" t="s">
        <v>109209</v>
      </c>
      <c r="E28502" t="s">
        <v>29</v>
      </c>
      <c r="F28502" t="s">
        <v>41</v>
      </c>
      <c r="G28502" t="s">
        <v>42</v>
      </c>
      <c r="H28502">
        <v>0</v>
      </c>
      <c r="I28502">
        <v>0</v>
      </c>
      <c r="J28502">
        <v>0</v>
      </c>
      <c r="K28502" t="s">
        <v>109210</v>
      </c>
    </row>
    <row r="28503" spans="1:11" x14ac:dyDescent="0.3">
      <c r="A28503" t="s">
        <v>109211</v>
      </c>
      <c r="B28503" t="s">
        <v>109212</v>
      </c>
      <c r="C28503" t="s">
        <v>27</v>
      </c>
      <c r="D28503" t="s">
        <v>109213</v>
      </c>
      <c r="E28503" t="s">
        <v>99661</v>
      </c>
      <c r="F28503" t="s">
        <v>16</v>
      </c>
      <c r="G28503" t="s">
        <v>33396</v>
      </c>
      <c r="H28503">
        <v>0</v>
      </c>
      <c r="I28503">
        <v>0</v>
      </c>
      <c r="J28503">
        <v>0</v>
      </c>
      <c r="K28503" t="s">
        <v>109214</v>
      </c>
    </row>
    <row r="28504" spans="1:11" x14ac:dyDescent="0.3">
      <c r="A28504" t="s">
        <v>109215</v>
      </c>
      <c r="B28504" t="s">
        <v>109216</v>
      </c>
      <c r="C28504" t="s">
        <v>27</v>
      </c>
      <c r="D28504" t="s">
        <v>109217</v>
      </c>
      <c r="E28504" t="s">
        <v>99661</v>
      </c>
      <c r="F28504" t="s">
        <v>16</v>
      </c>
      <c r="G28504" t="s">
        <v>1382</v>
      </c>
      <c r="H28504">
        <v>0</v>
      </c>
      <c r="I28504">
        <v>0</v>
      </c>
      <c r="J28504">
        <v>0</v>
      </c>
      <c r="K28504" t="s">
        <v>109218</v>
      </c>
    </row>
    <row r="28505" spans="1:11" x14ac:dyDescent="0.3">
      <c r="A28505" t="s">
        <v>109219</v>
      </c>
      <c r="B28505" t="s">
        <v>109220</v>
      </c>
      <c r="C28505" t="s">
        <v>27</v>
      </c>
      <c r="D28505" t="s">
        <v>109221</v>
      </c>
      <c r="E28505" t="s">
        <v>99661</v>
      </c>
      <c r="F28505" t="s">
        <v>16</v>
      </c>
      <c r="G28505" t="s">
        <v>38859</v>
      </c>
      <c r="H28505">
        <v>0</v>
      </c>
      <c r="I28505">
        <v>0</v>
      </c>
      <c r="J28505">
        <v>0</v>
      </c>
      <c r="K28505" t="s">
        <v>109222</v>
      </c>
    </row>
    <row r="28506" spans="1:11" x14ac:dyDescent="0.3">
      <c r="A28506" t="s">
        <v>109223</v>
      </c>
      <c r="B28506" t="s">
        <v>109224</v>
      </c>
      <c r="C28506" t="s">
        <v>558</v>
      </c>
      <c r="D28506" t="s">
        <v>109225</v>
      </c>
      <c r="E28506" t="s">
        <v>1472</v>
      </c>
      <c r="F28506" t="s">
        <v>2437</v>
      </c>
      <c r="G28506" t="s">
        <v>42</v>
      </c>
      <c r="H28506">
        <v>0</v>
      </c>
      <c r="I28506">
        <v>0</v>
      </c>
      <c r="J28506">
        <v>0</v>
      </c>
      <c r="K28506" t="s">
        <v>109226</v>
      </c>
    </row>
    <row r="28507" spans="1:11" x14ac:dyDescent="0.3">
      <c r="A28507" t="s">
        <v>109227</v>
      </c>
      <c r="C28507" t="s">
        <v>558</v>
      </c>
      <c r="D28507" t="s">
        <v>109228</v>
      </c>
      <c r="E28507" t="s">
        <v>1472</v>
      </c>
      <c r="F28507" t="s">
        <v>16</v>
      </c>
      <c r="G28507" t="s">
        <v>3987</v>
      </c>
      <c r="H28507">
        <v>0</v>
      </c>
      <c r="I28507">
        <v>0</v>
      </c>
      <c r="J28507">
        <v>0</v>
      </c>
      <c r="K28507" t="s">
        <v>109229</v>
      </c>
    </row>
    <row r="28508" spans="1:11" x14ac:dyDescent="0.3">
      <c r="A28508" t="s">
        <v>109230</v>
      </c>
      <c r="B28508" t="s">
        <v>109231</v>
      </c>
      <c r="C28508" t="s">
        <v>558</v>
      </c>
      <c r="D28508" t="s">
        <v>109232</v>
      </c>
      <c r="E28508" t="s">
        <v>1472</v>
      </c>
      <c r="F28508" t="s">
        <v>16</v>
      </c>
      <c r="G28508" t="s">
        <v>21432</v>
      </c>
      <c r="H28508">
        <v>0</v>
      </c>
      <c r="I28508">
        <v>0</v>
      </c>
      <c r="J28508">
        <v>0</v>
      </c>
      <c r="K28508" t="s">
        <v>109233</v>
      </c>
    </row>
    <row r="28509" spans="1:11" x14ac:dyDescent="0.3">
      <c r="A28509" t="s">
        <v>109234</v>
      </c>
      <c r="C28509" t="s">
        <v>558</v>
      </c>
      <c r="D28509" t="s">
        <v>109235</v>
      </c>
      <c r="E28509" t="s">
        <v>1472</v>
      </c>
      <c r="F28509" t="s">
        <v>1835</v>
      </c>
      <c r="G28509" t="s">
        <v>42</v>
      </c>
      <c r="H28509">
        <v>0</v>
      </c>
      <c r="I28509">
        <v>0</v>
      </c>
      <c r="J28509">
        <v>0</v>
      </c>
      <c r="K28509" t="s">
        <v>109236</v>
      </c>
    </row>
    <row r="28510" spans="1:11" x14ac:dyDescent="0.3">
      <c r="A28510" t="s">
        <v>109237</v>
      </c>
      <c r="B28510" t="s">
        <v>109238</v>
      </c>
      <c r="C28510" t="s">
        <v>27</v>
      </c>
      <c r="D28510" t="s">
        <v>109239</v>
      </c>
      <c r="E28510" t="s">
        <v>29</v>
      </c>
      <c r="F28510" t="s">
        <v>41</v>
      </c>
      <c r="G28510" t="s">
        <v>42</v>
      </c>
      <c r="H28510">
        <v>0</v>
      </c>
      <c r="I28510">
        <v>0</v>
      </c>
      <c r="J28510">
        <v>0</v>
      </c>
      <c r="K28510" t="s">
        <v>109240</v>
      </c>
    </row>
    <row r="28511" spans="1:11" x14ac:dyDescent="0.3">
      <c r="A28511" t="s">
        <v>109241</v>
      </c>
      <c r="C28511" t="s">
        <v>27</v>
      </c>
      <c r="D28511" t="s">
        <v>109242</v>
      </c>
      <c r="E28511" t="s">
        <v>99661</v>
      </c>
      <c r="F28511" t="s">
        <v>3786</v>
      </c>
      <c r="G28511" t="s">
        <v>42</v>
      </c>
      <c r="H28511">
        <v>0</v>
      </c>
      <c r="I28511">
        <v>0</v>
      </c>
      <c r="J28511">
        <v>0</v>
      </c>
      <c r="K28511" t="s">
        <v>109243</v>
      </c>
    </row>
    <row r="28512" spans="1:11" x14ac:dyDescent="0.3">
      <c r="A28512" t="s">
        <v>109244</v>
      </c>
      <c r="B28512" t="s">
        <v>109245</v>
      </c>
      <c r="C28512" t="s">
        <v>13</v>
      </c>
      <c r="D28512" t="s">
        <v>109246</v>
      </c>
      <c r="E28512" t="s">
        <v>104779</v>
      </c>
      <c r="F28512" t="s">
        <v>41</v>
      </c>
      <c r="G28512" t="s">
        <v>42</v>
      </c>
      <c r="H28512">
        <v>0</v>
      </c>
      <c r="I28512">
        <v>0</v>
      </c>
      <c r="J28512">
        <v>0</v>
      </c>
      <c r="K28512" t="s">
        <v>109247</v>
      </c>
    </row>
    <row r="28513" spans="1:11" x14ac:dyDescent="0.3">
      <c r="A28513" t="s">
        <v>109248</v>
      </c>
      <c r="C28513" t="s">
        <v>558</v>
      </c>
      <c r="D28513" t="s">
        <v>109249</v>
      </c>
      <c r="E28513" t="s">
        <v>1122</v>
      </c>
      <c r="F28513" t="s">
        <v>6915</v>
      </c>
      <c r="G28513" t="s">
        <v>42</v>
      </c>
      <c r="H28513">
        <v>0</v>
      </c>
      <c r="I28513">
        <v>0</v>
      </c>
      <c r="J28513">
        <v>0</v>
      </c>
      <c r="K28513" t="s">
        <v>109250</v>
      </c>
    </row>
    <row r="28514" spans="1:11" x14ac:dyDescent="0.3">
      <c r="A28514" t="s">
        <v>109251</v>
      </c>
      <c r="B28514" t="s">
        <v>109252</v>
      </c>
      <c r="C28514" t="s">
        <v>558</v>
      </c>
      <c r="D28514" t="s">
        <v>109253</v>
      </c>
      <c r="E28514" t="s">
        <v>1090</v>
      </c>
      <c r="F28514" t="s">
        <v>16</v>
      </c>
      <c r="G28514" t="s">
        <v>2542</v>
      </c>
      <c r="H28514">
        <v>0</v>
      </c>
      <c r="I28514">
        <v>0</v>
      </c>
      <c r="J28514">
        <v>0</v>
      </c>
      <c r="K28514" t="s">
        <v>109254</v>
      </c>
    </row>
    <row r="28515" spans="1:11" x14ac:dyDescent="0.3">
      <c r="A28515" t="s">
        <v>109255</v>
      </c>
      <c r="B28515" t="s">
        <v>109256</v>
      </c>
      <c r="C28515" t="s">
        <v>27</v>
      </c>
      <c r="D28515" t="s">
        <v>109257</v>
      </c>
      <c r="E28515" t="s">
        <v>99661</v>
      </c>
      <c r="F28515" t="s">
        <v>6107</v>
      </c>
      <c r="G28515" t="s">
        <v>42</v>
      </c>
      <c r="H28515">
        <v>0</v>
      </c>
      <c r="I28515">
        <v>0</v>
      </c>
      <c r="J28515">
        <v>0</v>
      </c>
      <c r="K28515" t="s">
        <v>109258</v>
      </c>
    </row>
    <row r="28516" spans="1:11" x14ac:dyDescent="0.3">
      <c r="A28516" t="s">
        <v>109259</v>
      </c>
      <c r="B28516" t="s">
        <v>109260</v>
      </c>
      <c r="C28516" t="s">
        <v>20</v>
      </c>
      <c r="D28516" t="s">
        <v>109261</v>
      </c>
      <c r="E28516" t="s">
        <v>14059</v>
      </c>
      <c r="F28516" t="s">
        <v>3412</v>
      </c>
      <c r="G28516" t="s">
        <v>42</v>
      </c>
      <c r="H28516">
        <v>0</v>
      </c>
      <c r="I28516">
        <v>0</v>
      </c>
      <c r="J28516">
        <v>0</v>
      </c>
      <c r="K28516" t="s">
        <v>109262</v>
      </c>
    </row>
    <row r="28517" spans="1:11" x14ac:dyDescent="0.3">
      <c r="A28517" t="s">
        <v>109263</v>
      </c>
      <c r="B28517" t="s">
        <v>109264</v>
      </c>
      <c r="C28517" t="s">
        <v>558</v>
      </c>
      <c r="D28517" t="s">
        <v>109265</v>
      </c>
      <c r="E28517" t="s">
        <v>1472</v>
      </c>
      <c r="F28517" t="s">
        <v>982</v>
      </c>
      <c r="G28517" t="s">
        <v>42</v>
      </c>
      <c r="H28517">
        <v>0</v>
      </c>
      <c r="I28517">
        <v>0</v>
      </c>
      <c r="J28517">
        <v>0</v>
      </c>
      <c r="K28517" t="s">
        <v>109266</v>
      </c>
    </row>
    <row r="28518" spans="1:11" x14ac:dyDescent="0.3">
      <c r="A28518" t="s">
        <v>109267</v>
      </c>
      <c r="B28518" t="s">
        <v>109268</v>
      </c>
      <c r="C28518" t="s">
        <v>20</v>
      </c>
      <c r="D28518" t="s">
        <v>109269</v>
      </c>
      <c r="E28518" t="s">
        <v>14059</v>
      </c>
      <c r="F28518" t="s">
        <v>397</v>
      </c>
      <c r="G28518" t="s">
        <v>1894</v>
      </c>
      <c r="H28518">
        <v>0</v>
      </c>
      <c r="I28518">
        <v>0</v>
      </c>
      <c r="J28518">
        <v>0</v>
      </c>
      <c r="K28518" t="s">
        <v>109270</v>
      </c>
    </row>
    <row r="28519" spans="1:11" x14ac:dyDescent="0.3">
      <c r="A28519" t="s">
        <v>109271</v>
      </c>
      <c r="C28519" t="s">
        <v>27</v>
      </c>
      <c r="D28519" t="s">
        <v>109272</v>
      </c>
      <c r="E28519" t="s">
        <v>99661</v>
      </c>
      <c r="F28519" t="s">
        <v>2892</v>
      </c>
      <c r="G28519" t="s">
        <v>42</v>
      </c>
      <c r="H28519">
        <v>0</v>
      </c>
      <c r="I28519">
        <v>0</v>
      </c>
      <c r="J28519">
        <v>0</v>
      </c>
      <c r="K28519" t="s">
        <v>109273</v>
      </c>
    </row>
    <row r="28520" spans="1:11" x14ac:dyDescent="0.3">
      <c r="A28520" t="s">
        <v>109274</v>
      </c>
      <c r="C28520" t="s">
        <v>27</v>
      </c>
      <c r="D28520" t="s">
        <v>109275</v>
      </c>
      <c r="E28520" t="s">
        <v>29</v>
      </c>
      <c r="F28520" t="s">
        <v>41</v>
      </c>
      <c r="G28520" t="s">
        <v>42</v>
      </c>
      <c r="H28520">
        <v>0</v>
      </c>
      <c r="I28520">
        <v>0</v>
      </c>
      <c r="J28520">
        <v>0</v>
      </c>
      <c r="K28520" t="s">
        <v>109276</v>
      </c>
    </row>
    <row r="28521" spans="1:11" x14ac:dyDescent="0.3">
      <c r="A28521" t="s">
        <v>109277</v>
      </c>
      <c r="B28521" t="s">
        <v>109278</v>
      </c>
      <c r="C28521" t="s">
        <v>27</v>
      </c>
      <c r="D28521" t="s">
        <v>109279</v>
      </c>
      <c r="E28521" t="s">
        <v>99661</v>
      </c>
      <c r="F28521" t="s">
        <v>20608</v>
      </c>
      <c r="G28521" t="s">
        <v>42</v>
      </c>
      <c r="H28521">
        <v>0</v>
      </c>
      <c r="I28521">
        <v>0</v>
      </c>
      <c r="J28521">
        <v>0</v>
      </c>
      <c r="K28521" t="s">
        <v>109280</v>
      </c>
    </row>
    <row r="28522" spans="1:11" x14ac:dyDescent="0.3">
      <c r="A28522" t="s">
        <v>109281</v>
      </c>
      <c r="B28522" t="s">
        <v>109282</v>
      </c>
      <c r="C28522" t="s">
        <v>558</v>
      </c>
      <c r="D28522" t="s">
        <v>109283</v>
      </c>
      <c r="E28522" t="s">
        <v>1472</v>
      </c>
      <c r="F28522" t="s">
        <v>1981</v>
      </c>
      <c r="G28522" t="s">
        <v>42</v>
      </c>
      <c r="H28522">
        <v>0</v>
      </c>
      <c r="I28522">
        <v>0</v>
      </c>
      <c r="J28522">
        <v>0</v>
      </c>
      <c r="K28522" t="s">
        <v>109284</v>
      </c>
    </row>
    <row r="28523" spans="1:11" x14ac:dyDescent="0.3">
      <c r="A28523" t="s">
        <v>109285</v>
      </c>
      <c r="B28523" t="s">
        <v>109286</v>
      </c>
      <c r="C28523" t="s">
        <v>27</v>
      </c>
      <c r="D28523" t="s">
        <v>109287</v>
      </c>
      <c r="E28523" t="s">
        <v>99661</v>
      </c>
      <c r="F28523" t="s">
        <v>16</v>
      </c>
      <c r="G28523" t="s">
        <v>3158</v>
      </c>
      <c r="H28523">
        <v>0</v>
      </c>
      <c r="I28523">
        <v>0</v>
      </c>
      <c r="J28523">
        <v>0</v>
      </c>
      <c r="K28523" t="s">
        <v>109288</v>
      </c>
    </row>
    <row r="28524" spans="1:11" x14ac:dyDescent="0.3">
      <c r="A28524" t="s">
        <v>109289</v>
      </c>
      <c r="B28524" t="s">
        <v>109290</v>
      </c>
      <c r="C28524" t="s">
        <v>27</v>
      </c>
      <c r="D28524" t="s">
        <v>109291</v>
      </c>
      <c r="E28524" t="s">
        <v>99661</v>
      </c>
      <c r="F28524" t="s">
        <v>2345</v>
      </c>
      <c r="G28524" t="s">
        <v>42</v>
      </c>
      <c r="H28524">
        <v>0</v>
      </c>
      <c r="I28524">
        <v>0</v>
      </c>
      <c r="J28524">
        <v>0</v>
      </c>
      <c r="K28524" t="s">
        <v>109292</v>
      </c>
    </row>
    <row r="28525" spans="1:11" x14ac:dyDescent="0.3">
      <c r="A28525" t="s">
        <v>109293</v>
      </c>
      <c r="B28525" t="s">
        <v>109294</v>
      </c>
      <c r="C28525" t="s">
        <v>13</v>
      </c>
      <c r="D28525" t="s">
        <v>109295</v>
      </c>
      <c r="E28525" t="s">
        <v>104779</v>
      </c>
      <c r="F28525" t="s">
        <v>41</v>
      </c>
      <c r="G28525" t="s">
        <v>42</v>
      </c>
      <c r="H28525">
        <v>0</v>
      </c>
      <c r="I28525">
        <v>0</v>
      </c>
      <c r="J28525">
        <v>0</v>
      </c>
      <c r="K28525" t="s">
        <v>109296</v>
      </c>
    </row>
    <row r="28526" spans="1:11" x14ac:dyDescent="0.3">
      <c r="A28526" t="s">
        <v>109297</v>
      </c>
      <c r="B28526" t="s">
        <v>109298</v>
      </c>
      <c r="C28526" t="s">
        <v>27</v>
      </c>
      <c r="D28526" t="s">
        <v>109299</v>
      </c>
      <c r="E28526" t="s">
        <v>99661</v>
      </c>
      <c r="F28526" t="s">
        <v>17463</v>
      </c>
      <c r="G28526" t="s">
        <v>42</v>
      </c>
      <c r="H28526">
        <v>0</v>
      </c>
      <c r="I28526">
        <v>0</v>
      </c>
      <c r="J28526">
        <v>0</v>
      </c>
      <c r="K28526" t="s">
        <v>109300</v>
      </c>
    </row>
    <row r="28527" spans="1:11" x14ac:dyDescent="0.3">
      <c r="A28527" t="s">
        <v>109301</v>
      </c>
      <c r="B28527" t="s">
        <v>109302</v>
      </c>
      <c r="C28527" t="s">
        <v>13</v>
      </c>
      <c r="D28527" t="s">
        <v>109303</v>
      </c>
      <c r="E28527" t="s">
        <v>104779</v>
      </c>
      <c r="F28527" t="s">
        <v>16</v>
      </c>
      <c r="G28527" t="s">
        <v>8572</v>
      </c>
      <c r="H28527">
        <v>0</v>
      </c>
      <c r="I28527">
        <v>0</v>
      </c>
      <c r="J28527">
        <v>0</v>
      </c>
      <c r="K28527" t="s">
        <v>109304</v>
      </c>
    </row>
    <row r="28528" spans="1:11" x14ac:dyDescent="0.3">
      <c r="A28528" t="s">
        <v>109305</v>
      </c>
      <c r="B28528" t="s">
        <v>109306</v>
      </c>
      <c r="C28528" t="s">
        <v>13</v>
      </c>
      <c r="D28528" t="s">
        <v>109307</v>
      </c>
      <c r="E28528" t="s">
        <v>104779</v>
      </c>
      <c r="F28528" t="s">
        <v>41</v>
      </c>
      <c r="G28528" t="s">
        <v>42</v>
      </c>
      <c r="H28528">
        <v>0</v>
      </c>
      <c r="I28528">
        <v>0</v>
      </c>
      <c r="J28528">
        <v>0</v>
      </c>
      <c r="K28528" t="s">
        <v>109308</v>
      </c>
    </row>
    <row r="28529" spans="1:11" x14ac:dyDescent="0.3">
      <c r="A28529" t="s">
        <v>109309</v>
      </c>
      <c r="B28529" t="s">
        <v>109310</v>
      </c>
      <c r="C28529" t="s">
        <v>27</v>
      </c>
      <c r="D28529" t="s">
        <v>109311</v>
      </c>
      <c r="E28529" t="s">
        <v>99661</v>
      </c>
      <c r="F28529" t="s">
        <v>6830</v>
      </c>
      <c r="G28529" t="s">
        <v>42</v>
      </c>
      <c r="H28529">
        <v>0</v>
      </c>
      <c r="I28529">
        <v>0</v>
      </c>
      <c r="J28529">
        <v>0</v>
      </c>
      <c r="K28529" t="s">
        <v>109312</v>
      </c>
    </row>
    <row r="28530" spans="1:11" x14ac:dyDescent="0.3">
      <c r="A28530" t="s">
        <v>109313</v>
      </c>
      <c r="B28530" t="s">
        <v>109314</v>
      </c>
      <c r="C28530" t="s">
        <v>27</v>
      </c>
      <c r="D28530" t="s">
        <v>109315</v>
      </c>
      <c r="E28530" t="s">
        <v>99661</v>
      </c>
      <c r="F28530" t="s">
        <v>2665</v>
      </c>
      <c r="G28530" t="s">
        <v>42</v>
      </c>
      <c r="H28530">
        <v>0</v>
      </c>
      <c r="I28530">
        <v>0</v>
      </c>
      <c r="J28530">
        <v>0</v>
      </c>
      <c r="K28530" t="s">
        <v>109316</v>
      </c>
    </row>
    <row r="28531" spans="1:11" x14ac:dyDescent="0.3">
      <c r="A28531" t="s">
        <v>109317</v>
      </c>
      <c r="B28531" t="s">
        <v>109318</v>
      </c>
      <c r="C28531" t="s">
        <v>27</v>
      </c>
      <c r="D28531" t="s">
        <v>109319</v>
      </c>
      <c r="E28531" t="s">
        <v>29</v>
      </c>
      <c r="F28531" t="s">
        <v>41</v>
      </c>
      <c r="G28531" t="s">
        <v>42</v>
      </c>
      <c r="H28531">
        <v>0</v>
      </c>
      <c r="I28531">
        <v>0</v>
      </c>
      <c r="J28531">
        <v>0</v>
      </c>
      <c r="K28531" t="s">
        <v>109320</v>
      </c>
    </row>
    <row r="28532" spans="1:11" x14ac:dyDescent="0.3">
      <c r="A28532" t="s">
        <v>109321</v>
      </c>
      <c r="B28532" t="s">
        <v>109322</v>
      </c>
      <c r="C28532" t="s">
        <v>13</v>
      </c>
      <c r="D28532" t="s">
        <v>109323</v>
      </c>
      <c r="E28532" t="s">
        <v>104779</v>
      </c>
      <c r="F28532" t="s">
        <v>41</v>
      </c>
      <c r="G28532" t="s">
        <v>42</v>
      </c>
      <c r="H28532">
        <v>0</v>
      </c>
      <c r="I28532">
        <v>0</v>
      </c>
      <c r="J28532">
        <v>0</v>
      </c>
      <c r="K28532" t="s">
        <v>109324</v>
      </c>
    </row>
    <row r="28533" spans="1:11" x14ac:dyDescent="0.3">
      <c r="A28533" t="s">
        <v>109325</v>
      </c>
      <c r="B28533" t="s">
        <v>109326</v>
      </c>
      <c r="C28533" t="s">
        <v>13</v>
      </c>
      <c r="D28533" t="s">
        <v>109327</v>
      </c>
      <c r="E28533" t="s">
        <v>104779</v>
      </c>
      <c r="F28533" t="s">
        <v>41</v>
      </c>
      <c r="G28533" t="s">
        <v>42</v>
      </c>
      <c r="H28533">
        <v>0</v>
      </c>
      <c r="I28533">
        <v>0</v>
      </c>
      <c r="J28533">
        <v>0</v>
      </c>
      <c r="K28533" t="s">
        <v>109328</v>
      </c>
    </row>
    <row r="28534" spans="1:11" x14ac:dyDescent="0.3">
      <c r="A28534" t="s">
        <v>109329</v>
      </c>
      <c r="B28534" t="s">
        <v>109330</v>
      </c>
      <c r="C28534" t="s">
        <v>27</v>
      </c>
      <c r="D28534" t="s">
        <v>109331</v>
      </c>
      <c r="E28534" t="s">
        <v>99661</v>
      </c>
      <c r="F28534" t="s">
        <v>7582</v>
      </c>
      <c r="G28534" t="s">
        <v>42</v>
      </c>
      <c r="H28534">
        <v>0</v>
      </c>
      <c r="I28534">
        <v>0</v>
      </c>
      <c r="J28534">
        <v>0</v>
      </c>
      <c r="K28534" t="s">
        <v>109332</v>
      </c>
    </row>
    <row r="28535" spans="1:11" x14ac:dyDescent="0.3">
      <c r="A28535" t="s">
        <v>109333</v>
      </c>
      <c r="B28535" t="s">
        <v>109334</v>
      </c>
      <c r="C28535" t="s">
        <v>20</v>
      </c>
      <c r="D28535" t="s">
        <v>109335</v>
      </c>
      <c r="E28535" t="s">
        <v>14059</v>
      </c>
      <c r="F28535" t="s">
        <v>1467</v>
      </c>
      <c r="G28535" t="s">
        <v>42</v>
      </c>
      <c r="H28535">
        <v>0</v>
      </c>
      <c r="I28535">
        <v>0</v>
      </c>
      <c r="J28535">
        <v>0</v>
      </c>
      <c r="K28535" t="s">
        <v>109336</v>
      </c>
    </row>
    <row r="28536" spans="1:11" x14ac:dyDescent="0.3">
      <c r="A28536" t="s">
        <v>109337</v>
      </c>
      <c r="B28536" t="s">
        <v>109338</v>
      </c>
      <c r="C28536" t="s">
        <v>558</v>
      </c>
      <c r="D28536" t="s">
        <v>109339</v>
      </c>
      <c r="E28536" t="s">
        <v>1472</v>
      </c>
      <c r="F28536" t="s">
        <v>2385</v>
      </c>
      <c r="G28536" t="s">
        <v>42</v>
      </c>
      <c r="H28536">
        <v>0</v>
      </c>
      <c r="I28536">
        <v>0</v>
      </c>
      <c r="J28536">
        <v>0</v>
      </c>
      <c r="K28536" t="s">
        <v>109340</v>
      </c>
    </row>
    <row r="28537" spans="1:11" x14ac:dyDescent="0.3">
      <c r="A28537" t="s">
        <v>109341</v>
      </c>
      <c r="C28537" t="s">
        <v>27</v>
      </c>
      <c r="D28537" t="s">
        <v>109342</v>
      </c>
      <c r="E28537" t="s">
        <v>99661</v>
      </c>
      <c r="F28537" t="s">
        <v>4769</v>
      </c>
      <c r="G28537" t="s">
        <v>42</v>
      </c>
      <c r="H28537">
        <v>0</v>
      </c>
      <c r="I28537">
        <v>0</v>
      </c>
      <c r="J28537">
        <v>0</v>
      </c>
      <c r="K28537" t="s">
        <v>109343</v>
      </c>
    </row>
    <row r="28538" spans="1:11" x14ac:dyDescent="0.3">
      <c r="A28538" t="s">
        <v>109344</v>
      </c>
      <c r="C28538" t="s">
        <v>27</v>
      </c>
      <c r="D28538" t="s">
        <v>109345</v>
      </c>
      <c r="E28538" t="s">
        <v>99661</v>
      </c>
      <c r="F28538" t="s">
        <v>4985</v>
      </c>
      <c r="G28538" t="s">
        <v>42</v>
      </c>
      <c r="H28538">
        <v>0</v>
      </c>
      <c r="I28538">
        <v>0</v>
      </c>
      <c r="J28538">
        <v>0</v>
      </c>
      <c r="K28538" t="s">
        <v>109346</v>
      </c>
    </row>
    <row r="28539" spans="1:11" x14ac:dyDescent="0.3">
      <c r="A28539" t="s">
        <v>109347</v>
      </c>
      <c r="B28539" t="s">
        <v>109348</v>
      </c>
      <c r="C28539" t="s">
        <v>13</v>
      </c>
      <c r="D28539" t="s">
        <v>109349</v>
      </c>
      <c r="E28539" t="s">
        <v>104779</v>
      </c>
      <c r="F28539" t="s">
        <v>16</v>
      </c>
      <c r="G28539" t="s">
        <v>8267</v>
      </c>
      <c r="H28539">
        <v>0</v>
      </c>
      <c r="I28539">
        <v>0</v>
      </c>
      <c r="J28539">
        <v>0</v>
      </c>
      <c r="K28539" t="s">
        <v>109350</v>
      </c>
    </row>
    <row r="28540" spans="1:11" x14ac:dyDescent="0.3">
      <c r="A28540" t="s">
        <v>109351</v>
      </c>
      <c r="B28540" t="s">
        <v>109352</v>
      </c>
      <c r="C28540" t="s">
        <v>558</v>
      </c>
      <c r="D28540" t="s">
        <v>109353</v>
      </c>
      <c r="E28540" t="s">
        <v>1692</v>
      </c>
      <c r="F28540" t="s">
        <v>16</v>
      </c>
      <c r="G28540" t="s">
        <v>4671</v>
      </c>
      <c r="H28540">
        <v>0</v>
      </c>
      <c r="I28540">
        <v>0</v>
      </c>
      <c r="J28540">
        <v>0</v>
      </c>
      <c r="K28540" t="s">
        <v>109354</v>
      </c>
    </row>
    <row r="28541" spans="1:11" x14ac:dyDescent="0.3">
      <c r="A28541" t="s">
        <v>109355</v>
      </c>
      <c r="B28541" t="s">
        <v>109356</v>
      </c>
      <c r="C28541" t="s">
        <v>27</v>
      </c>
      <c r="D28541" t="s">
        <v>109357</v>
      </c>
      <c r="E28541" t="s">
        <v>29</v>
      </c>
      <c r="F28541" t="s">
        <v>41</v>
      </c>
      <c r="G28541" t="s">
        <v>42</v>
      </c>
      <c r="H28541">
        <v>0</v>
      </c>
      <c r="I28541">
        <v>0</v>
      </c>
      <c r="J28541">
        <v>0</v>
      </c>
      <c r="K28541" t="s">
        <v>109358</v>
      </c>
    </row>
    <row r="28542" spans="1:11" x14ac:dyDescent="0.3">
      <c r="A28542" t="s">
        <v>109359</v>
      </c>
      <c r="B28542" t="s">
        <v>109360</v>
      </c>
      <c r="C28542" t="s">
        <v>558</v>
      </c>
      <c r="D28542" t="s">
        <v>109361</v>
      </c>
      <c r="E28542" t="s">
        <v>1692</v>
      </c>
      <c r="F28542" t="s">
        <v>16</v>
      </c>
      <c r="G28542" t="s">
        <v>3694</v>
      </c>
      <c r="H28542">
        <v>0</v>
      </c>
      <c r="I28542">
        <v>0</v>
      </c>
      <c r="J28542">
        <v>0</v>
      </c>
      <c r="K28542" t="s">
        <v>109362</v>
      </c>
    </row>
    <row r="28543" spans="1:11" x14ac:dyDescent="0.3">
      <c r="A28543" t="s">
        <v>109363</v>
      </c>
      <c r="B28543" t="s">
        <v>109364</v>
      </c>
      <c r="C28543" t="s">
        <v>558</v>
      </c>
      <c r="D28543" t="s">
        <v>109365</v>
      </c>
      <c r="E28543" t="s">
        <v>1692</v>
      </c>
      <c r="F28543" t="s">
        <v>16</v>
      </c>
      <c r="G28543" t="s">
        <v>5387</v>
      </c>
      <c r="H28543">
        <v>0</v>
      </c>
      <c r="I28543">
        <v>0</v>
      </c>
      <c r="J28543">
        <v>0</v>
      </c>
      <c r="K28543" t="s">
        <v>109366</v>
      </c>
    </row>
    <row r="28544" spans="1:11" x14ac:dyDescent="0.3">
      <c r="A28544" t="s">
        <v>109367</v>
      </c>
      <c r="B28544" t="s">
        <v>109368</v>
      </c>
      <c r="C28544" t="s">
        <v>13</v>
      </c>
      <c r="D28544" t="s">
        <v>109369</v>
      </c>
      <c r="E28544" t="s">
        <v>104779</v>
      </c>
      <c r="F28544" t="s">
        <v>41</v>
      </c>
      <c r="G28544" t="s">
        <v>42</v>
      </c>
      <c r="H28544">
        <v>0</v>
      </c>
      <c r="I28544">
        <v>0</v>
      </c>
      <c r="J28544">
        <v>0</v>
      </c>
      <c r="K28544" t="s">
        <v>109370</v>
      </c>
    </row>
    <row r="28545" spans="1:11" x14ac:dyDescent="0.3">
      <c r="A28545" t="s">
        <v>109371</v>
      </c>
      <c r="B28545" t="s">
        <v>109372</v>
      </c>
      <c r="C28545" t="s">
        <v>27</v>
      </c>
      <c r="D28545" t="s">
        <v>109373</v>
      </c>
      <c r="E28545" t="s">
        <v>99661</v>
      </c>
      <c r="F28545" t="s">
        <v>7555</v>
      </c>
      <c r="G28545" t="s">
        <v>18285</v>
      </c>
      <c r="H28545">
        <v>0</v>
      </c>
      <c r="I28545">
        <v>0</v>
      </c>
      <c r="J28545">
        <v>0</v>
      </c>
      <c r="K28545" t="s">
        <v>109374</v>
      </c>
    </row>
    <row r="28546" spans="1:11" x14ac:dyDescent="0.3">
      <c r="A28546" t="s">
        <v>109375</v>
      </c>
      <c r="B28546" t="s">
        <v>109376</v>
      </c>
      <c r="C28546" t="s">
        <v>27</v>
      </c>
      <c r="D28546" t="s">
        <v>109377</v>
      </c>
      <c r="E28546" t="s">
        <v>99661</v>
      </c>
      <c r="F28546" t="s">
        <v>1573</v>
      </c>
      <c r="G28546" t="s">
        <v>42</v>
      </c>
      <c r="H28546">
        <v>0</v>
      </c>
      <c r="I28546">
        <v>0</v>
      </c>
      <c r="J28546">
        <v>0</v>
      </c>
      <c r="K28546" t="s">
        <v>109378</v>
      </c>
    </row>
    <row r="28547" spans="1:11" x14ac:dyDescent="0.3">
      <c r="A28547" t="s">
        <v>109379</v>
      </c>
      <c r="B28547" t="s">
        <v>109380</v>
      </c>
      <c r="C28547" t="s">
        <v>147</v>
      </c>
      <c r="D28547" t="s">
        <v>109381</v>
      </c>
      <c r="E28547" t="s">
        <v>183</v>
      </c>
      <c r="F28547" t="s">
        <v>1531</v>
      </c>
      <c r="G28547" t="s">
        <v>42</v>
      </c>
      <c r="H28547">
        <v>0</v>
      </c>
      <c r="I28547">
        <v>0</v>
      </c>
      <c r="J28547">
        <v>0</v>
      </c>
      <c r="K28547" t="s">
        <v>109382</v>
      </c>
    </row>
    <row r="28548" spans="1:11" x14ac:dyDescent="0.3">
      <c r="A28548" t="s">
        <v>109383</v>
      </c>
      <c r="B28548" t="s">
        <v>109384</v>
      </c>
      <c r="C28548" t="s">
        <v>27</v>
      </c>
      <c r="D28548" t="s">
        <v>109385</v>
      </c>
      <c r="E28548" t="s">
        <v>99661</v>
      </c>
      <c r="F28548" t="s">
        <v>4643</v>
      </c>
      <c r="G28548" t="s">
        <v>42</v>
      </c>
      <c r="H28548">
        <v>0</v>
      </c>
      <c r="I28548">
        <v>0</v>
      </c>
      <c r="J28548">
        <v>0</v>
      </c>
      <c r="K28548" t="s">
        <v>109386</v>
      </c>
    </row>
    <row r="28549" spans="1:11" x14ac:dyDescent="0.3">
      <c r="A28549" t="s">
        <v>109387</v>
      </c>
      <c r="B28549" t="s">
        <v>109388</v>
      </c>
      <c r="C28549" t="s">
        <v>27</v>
      </c>
      <c r="D28549" t="s">
        <v>109389</v>
      </c>
      <c r="E28549" t="s">
        <v>99661</v>
      </c>
      <c r="F28549" t="s">
        <v>21964</v>
      </c>
      <c r="G28549" t="s">
        <v>42</v>
      </c>
      <c r="H28549">
        <v>0</v>
      </c>
      <c r="I28549">
        <v>0</v>
      </c>
      <c r="J28549">
        <v>0</v>
      </c>
      <c r="K28549" t="s">
        <v>109390</v>
      </c>
    </row>
    <row r="28550" spans="1:11" x14ac:dyDescent="0.3">
      <c r="A28550" t="s">
        <v>109391</v>
      </c>
      <c r="B28550" t="s">
        <v>109392</v>
      </c>
      <c r="C28550" t="s">
        <v>558</v>
      </c>
      <c r="D28550" t="s">
        <v>109393</v>
      </c>
      <c r="E28550" t="s">
        <v>1472</v>
      </c>
      <c r="F28550" t="s">
        <v>3590</v>
      </c>
      <c r="G28550" t="s">
        <v>42</v>
      </c>
      <c r="H28550">
        <v>0</v>
      </c>
      <c r="I28550">
        <v>0</v>
      </c>
      <c r="J28550">
        <v>0</v>
      </c>
      <c r="K28550" t="s">
        <v>109394</v>
      </c>
    </row>
    <row r="28551" spans="1:11" x14ac:dyDescent="0.3">
      <c r="A28551" t="s">
        <v>109395</v>
      </c>
      <c r="B28551" t="s">
        <v>109396</v>
      </c>
      <c r="C28551" t="s">
        <v>558</v>
      </c>
      <c r="D28551" t="s">
        <v>109397</v>
      </c>
      <c r="E28551" t="s">
        <v>1472</v>
      </c>
      <c r="F28551" t="s">
        <v>7529</v>
      </c>
      <c r="G28551" t="s">
        <v>42</v>
      </c>
      <c r="H28551">
        <v>1</v>
      </c>
      <c r="I28551">
        <v>0</v>
      </c>
      <c r="J28551">
        <v>0</v>
      </c>
      <c r="K28551" t="s">
        <v>109398</v>
      </c>
    </row>
    <row r="28552" spans="1:11" x14ac:dyDescent="0.3">
      <c r="A28552" t="s">
        <v>109399</v>
      </c>
      <c r="B28552" t="s">
        <v>109400</v>
      </c>
      <c r="C28552" t="s">
        <v>27</v>
      </c>
      <c r="D28552" t="s">
        <v>109401</v>
      </c>
      <c r="E28552" t="s">
        <v>29</v>
      </c>
      <c r="F28552" t="s">
        <v>41</v>
      </c>
      <c r="G28552" t="s">
        <v>42</v>
      </c>
      <c r="H28552">
        <v>0</v>
      </c>
      <c r="I28552">
        <v>0</v>
      </c>
      <c r="J28552">
        <v>0</v>
      </c>
      <c r="K28552" t="s">
        <v>109402</v>
      </c>
    </row>
    <row r="28553" spans="1:11" x14ac:dyDescent="0.3">
      <c r="A28553" t="s">
        <v>109403</v>
      </c>
      <c r="B28553" t="s">
        <v>109404</v>
      </c>
      <c r="C28553" t="s">
        <v>27</v>
      </c>
      <c r="D28553" t="s">
        <v>109405</v>
      </c>
      <c r="E28553" t="s">
        <v>99661</v>
      </c>
      <c r="F28553" t="s">
        <v>2720</v>
      </c>
      <c r="G28553" t="s">
        <v>42</v>
      </c>
      <c r="H28553">
        <v>0</v>
      </c>
      <c r="I28553">
        <v>0</v>
      </c>
      <c r="J28553">
        <v>0</v>
      </c>
      <c r="K28553" t="s">
        <v>109406</v>
      </c>
    </row>
    <row r="28554" spans="1:11" x14ac:dyDescent="0.3">
      <c r="A28554" t="s">
        <v>109407</v>
      </c>
      <c r="C28554" t="s">
        <v>27</v>
      </c>
      <c r="D28554" t="s">
        <v>109408</v>
      </c>
      <c r="E28554" t="s">
        <v>99661</v>
      </c>
      <c r="F28554" t="s">
        <v>16</v>
      </c>
      <c r="G28554" t="s">
        <v>4993</v>
      </c>
      <c r="H28554">
        <v>0</v>
      </c>
      <c r="I28554">
        <v>0</v>
      </c>
      <c r="J28554">
        <v>0</v>
      </c>
      <c r="K28554" t="s">
        <v>109409</v>
      </c>
    </row>
    <row r="28555" spans="1:11" x14ac:dyDescent="0.3">
      <c r="A28555" t="s">
        <v>109410</v>
      </c>
      <c r="B28555" t="s">
        <v>109411</v>
      </c>
      <c r="C28555" t="s">
        <v>27</v>
      </c>
      <c r="D28555" t="s">
        <v>109412</v>
      </c>
      <c r="E28555" t="s">
        <v>99661</v>
      </c>
      <c r="F28555" t="s">
        <v>707</v>
      </c>
      <c r="G28555" t="s">
        <v>42</v>
      </c>
      <c r="H28555">
        <v>0</v>
      </c>
      <c r="I28555">
        <v>0</v>
      </c>
      <c r="J28555">
        <v>0</v>
      </c>
      <c r="K28555" t="s">
        <v>109413</v>
      </c>
    </row>
    <row r="28556" spans="1:11" x14ac:dyDescent="0.3">
      <c r="A28556" t="s">
        <v>109414</v>
      </c>
      <c r="B28556" t="s">
        <v>109415</v>
      </c>
      <c r="C28556" t="s">
        <v>558</v>
      </c>
      <c r="D28556" t="s">
        <v>109416</v>
      </c>
      <c r="E28556" t="s">
        <v>1472</v>
      </c>
      <c r="F28556" t="s">
        <v>5976</v>
      </c>
      <c r="G28556" t="s">
        <v>42</v>
      </c>
      <c r="H28556">
        <v>0</v>
      </c>
      <c r="I28556">
        <v>0</v>
      </c>
      <c r="J28556">
        <v>0</v>
      </c>
      <c r="K28556" t="s">
        <v>109417</v>
      </c>
    </row>
    <row r="28557" spans="1:11" x14ac:dyDescent="0.3">
      <c r="A28557" t="s">
        <v>109418</v>
      </c>
      <c r="C28557" t="s">
        <v>27</v>
      </c>
      <c r="D28557" t="s">
        <v>109419</v>
      </c>
      <c r="E28557" t="s">
        <v>99661</v>
      </c>
      <c r="F28557" t="s">
        <v>1947</v>
      </c>
      <c r="G28557" t="s">
        <v>42</v>
      </c>
      <c r="H28557">
        <v>0</v>
      </c>
      <c r="I28557">
        <v>0</v>
      </c>
      <c r="J28557">
        <v>0</v>
      </c>
      <c r="K28557" t="s">
        <v>109420</v>
      </c>
    </row>
    <row r="28558" spans="1:11" x14ac:dyDescent="0.3">
      <c r="A28558" t="s">
        <v>109421</v>
      </c>
      <c r="B28558" t="s">
        <v>109422</v>
      </c>
      <c r="C28558" t="s">
        <v>27</v>
      </c>
      <c r="D28558" t="s">
        <v>109423</v>
      </c>
      <c r="E28558" t="s">
        <v>99661</v>
      </c>
      <c r="F28558" t="s">
        <v>16</v>
      </c>
      <c r="G28558" t="s">
        <v>3694</v>
      </c>
      <c r="H28558">
        <v>0</v>
      </c>
      <c r="I28558">
        <v>0</v>
      </c>
      <c r="J28558">
        <v>0</v>
      </c>
      <c r="K28558" t="s">
        <v>109424</v>
      </c>
    </row>
    <row r="28559" spans="1:11" x14ac:dyDescent="0.3">
      <c r="A28559" t="s">
        <v>109425</v>
      </c>
      <c r="B28559" t="s">
        <v>109426</v>
      </c>
      <c r="C28559" t="s">
        <v>466</v>
      </c>
      <c r="D28559" t="s">
        <v>109427</v>
      </c>
      <c r="E28559" t="s">
        <v>468</v>
      </c>
      <c r="F28559" t="s">
        <v>16</v>
      </c>
      <c r="G28559" t="s">
        <v>6752</v>
      </c>
      <c r="H28559">
        <v>0</v>
      </c>
      <c r="I28559">
        <v>0</v>
      </c>
      <c r="J28559">
        <v>0</v>
      </c>
      <c r="K28559" t="s">
        <v>109428</v>
      </c>
    </row>
    <row r="28560" spans="1:11" x14ac:dyDescent="0.3">
      <c r="A28560" t="s">
        <v>109429</v>
      </c>
      <c r="B28560" t="s">
        <v>109430</v>
      </c>
      <c r="C28560" t="s">
        <v>27</v>
      </c>
      <c r="D28560" t="s">
        <v>109431</v>
      </c>
      <c r="E28560" t="s">
        <v>29</v>
      </c>
      <c r="F28560" t="s">
        <v>16</v>
      </c>
      <c r="G28560" t="s">
        <v>12743</v>
      </c>
      <c r="H28560">
        <v>0</v>
      </c>
      <c r="I28560">
        <v>0</v>
      </c>
      <c r="J28560">
        <v>0</v>
      </c>
      <c r="K28560" t="s">
        <v>109432</v>
      </c>
    </row>
    <row r="28561" spans="1:11" x14ac:dyDescent="0.3">
      <c r="A28561" t="s">
        <v>109433</v>
      </c>
      <c r="B28561" t="s">
        <v>109434</v>
      </c>
      <c r="C28561" t="s">
        <v>558</v>
      </c>
      <c r="D28561" t="s">
        <v>109435</v>
      </c>
      <c r="E28561" t="s">
        <v>1472</v>
      </c>
      <c r="F28561" t="s">
        <v>2257</v>
      </c>
      <c r="G28561" t="s">
        <v>17391</v>
      </c>
      <c r="H28561">
        <v>0</v>
      </c>
      <c r="I28561">
        <v>0</v>
      </c>
      <c r="J28561">
        <v>0</v>
      </c>
      <c r="K28561" t="s">
        <v>109436</v>
      </c>
    </row>
    <row r="28562" spans="1:11" x14ac:dyDescent="0.3">
      <c r="A28562" t="s">
        <v>109437</v>
      </c>
      <c r="C28562" t="s">
        <v>558</v>
      </c>
      <c r="D28562" t="s">
        <v>109438</v>
      </c>
      <c r="E28562" t="s">
        <v>1472</v>
      </c>
      <c r="F28562" t="s">
        <v>1067</v>
      </c>
      <c r="G28562" t="s">
        <v>42</v>
      </c>
      <c r="H28562">
        <v>0</v>
      </c>
      <c r="I28562">
        <v>0</v>
      </c>
      <c r="J28562">
        <v>0</v>
      </c>
      <c r="K28562" t="s">
        <v>109439</v>
      </c>
    </row>
    <row r="28563" spans="1:11" x14ac:dyDescent="0.3">
      <c r="A28563" t="s">
        <v>109440</v>
      </c>
      <c r="B28563" t="s">
        <v>109441</v>
      </c>
      <c r="C28563" t="s">
        <v>27</v>
      </c>
      <c r="D28563" t="s">
        <v>102773</v>
      </c>
      <c r="E28563" t="s">
        <v>99661</v>
      </c>
      <c r="F28563" t="s">
        <v>16732</v>
      </c>
      <c r="G28563" t="s">
        <v>109442</v>
      </c>
      <c r="H28563">
        <v>0</v>
      </c>
      <c r="I28563">
        <v>0</v>
      </c>
      <c r="J28563">
        <v>0</v>
      </c>
      <c r="K28563" t="s">
        <v>109443</v>
      </c>
    </row>
    <row r="28564" spans="1:11" x14ac:dyDescent="0.3">
      <c r="A28564" t="s">
        <v>109444</v>
      </c>
      <c r="B28564" t="s">
        <v>109445</v>
      </c>
      <c r="C28564" t="s">
        <v>466</v>
      </c>
      <c r="D28564" t="s">
        <v>109446</v>
      </c>
      <c r="E28564" t="s">
        <v>468</v>
      </c>
      <c r="F28564" t="s">
        <v>16</v>
      </c>
      <c r="G28564" t="s">
        <v>4671</v>
      </c>
      <c r="H28564">
        <v>0</v>
      </c>
      <c r="I28564">
        <v>0</v>
      </c>
      <c r="J28564">
        <v>0</v>
      </c>
      <c r="K28564" t="s">
        <v>109447</v>
      </c>
    </row>
    <row r="28565" spans="1:11" x14ac:dyDescent="0.3">
      <c r="A28565" t="s">
        <v>109448</v>
      </c>
      <c r="C28565" t="s">
        <v>558</v>
      </c>
      <c r="D28565" t="s">
        <v>109449</v>
      </c>
      <c r="E28565" t="s">
        <v>1472</v>
      </c>
      <c r="F28565" t="s">
        <v>16</v>
      </c>
      <c r="G28565" t="s">
        <v>756</v>
      </c>
      <c r="H28565">
        <v>0</v>
      </c>
      <c r="I28565">
        <v>0</v>
      </c>
      <c r="J28565">
        <v>0</v>
      </c>
      <c r="K28565" t="s">
        <v>109450</v>
      </c>
    </row>
    <row r="28566" spans="1:11" x14ac:dyDescent="0.3">
      <c r="A28566" t="s">
        <v>109451</v>
      </c>
      <c r="C28566" t="s">
        <v>147</v>
      </c>
      <c r="D28566" t="s">
        <v>109452</v>
      </c>
      <c r="E28566" t="s">
        <v>183</v>
      </c>
      <c r="F28566" t="s">
        <v>1835</v>
      </c>
      <c r="G28566" t="s">
        <v>42</v>
      </c>
      <c r="H28566">
        <v>0</v>
      </c>
      <c r="I28566">
        <v>0</v>
      </c>
      <c r="J28566">
        <v>0</v>
      </c>
      <c r="K28566" t="s">
        <v>109453</v>
      </c>
    </row>
    <row r="28567" spans="1:11" x14ac:dyDescent="0.3">
      <c r="A28567" t="s">
        <v>109454</v>
      </c>
      <c r="C28567" t="s">
        <v>147</v>
      </c>
      <c r="D28567" t="s">
        <v>109455</v>
      </c>
      <c r="E28567" t="s">
        <v>99661</v>
      </c>
      <c r="F28567" t="s">
        <v>7017</v>
      </c>
      <c r="G28567" t="s">
        <v>42</v>
      </c>
      <c r="H28567">
        <v>0</v>
      </c>
      <c r="I28567">
        <v>0</v>
      </c>
      <c r="J28567">
        <v>0</v>
      </c>
      <c r="K28567" t="s">
        <v>109456</v>
      </c>
    </row>
    <row r="28568" spans="1:11" x14ac:dyDescent="0.3">
      <c r="A28568" t="s">
        <v>109457</v>
      </c>
      <c r="B28568" t="s">
        <v>109458</v>
      </c>
      <c r="C28568" t="s">
        <v>147</v>
      </c>
      <c r="D28568" t="s">
        <v>109459</v>
      </c>
      <c r="E28568" t="s">
        <v>183</v>
      </c>
      <c r="F28568" t="s">
        <v>7594</v>
      </c>
      <c r="G28568" t="s">
        <v>42</v>
      </c>
      <c r="H28568">
        <v>0</v>
      </c>
      <c r="I28568">
        <v>0</v>
      </c>
      <c r="J28568">
        <v>0</v>
      </c>
      <c r="K28568" t="s">
        <v>109460</v>
      </c>
    </row>
    <row r="28569" spans="1:11" x14ac:dyDescent="0.3">
      <c r="A28569" t="s">
        <v>109461</v>
      </c>
      <c r="C28569" t="s">
        <v>147</v>
      </c>
      <c r="D28569" t="s">
        <v>109462</v>
      </c>
      <c r="E28569" t="s">
        <v>183</v>
      </c>
      <c r="F28569" t="s">
        <v>5696</v>
      </c>
      <c r="G28569" t="s">
        <v>42</v>
      </c>
      <c r="H28569">
        <v>0</v>
      </c>
      <c r="I28569">
        <v>0</v>
      </c>
      <c r="J28569">
        <v>0</v>
      </c>
      <c r="K28569" t="s">
        <v>109463</v>
      </c>
    </row>
    <row r="28570" spans="1:11" x14ac:dyDescent="0.3">
      <c r="A28570" t="s">
        <v>109464</v>
      </c>
      <c r="B28570" t="s">
        <v>109465</v>
      </c>
      <c r="C28570" t="s">
        <v>558</v>
      </c>
      <c r="D28570" t="s">
        <v>109466</v>
      </c>
      <c r="E28570" t="s">
        <v>895</v>
      </c>
      <c r="F28570" t="s">
        <v>16</v>
      </c>
      <c r="G28570" t="s">
        <v>46299</v>
      </c>
      <c r="H28570">
        <v>0</v>
      </c>
      <c r="I28570">
        <v>0</v>
      </c>
      <c r="J28570">
        <v>0</v>
      </c>
      <c r="K28570" t="s">
        <v>109467</v>
      </c>
    </row>
    <row r="28571" spans="1:11" x14ac:dyDescent="0.3">
      <c r="A28571" t="s">
        <v>109468</v>
      </c>
      <c r="B28571" t="s">
        <v>109469</v>
      </c>
      <c r="C28571" t="s">
        <v>558</v>
      </c>
      <c r="D28571" t="s">
        <v>109470</v>
      </c>
      <c r="E28571" t="s">
        <v>1472</v>
      </c>
      <c r="F28571" t="s">
        <v>16600</v>
      </c>
      <c r="G28571" t="s">
        <v>42</v>
      </c>
      <c r="H28571">
        <v>0</v>
      </c>
      <c r="I28571">
        <v>0</v>
      </c>
      <c r="J28571">
        <v>0</v>
      </c>
      <c r="K28571" t="s">
        <v>109471</v>
      </c>
    </row>
    <row r="28572" spans="1:11" x14ac:dyDescent="0.3">
      <c r="A28572" t="s">
        <v>109472</v>
      </c>
      <c r="B28572" t="s">
        <v>109473</v>
      </c>
      <c r="C28572" t="s">
        <v>27</v>
      </c>
      <c r="D28572" t="s">
        <v>109474</v>
      </c>
      <c r="E28572" t="s">
        <v>99661</v>
      </c>
      <c r="F28572" t="s">
        <v>1123</v>
      </c>
      <c r="G28572" t="s">
        <v>42</v>
      </c>
      <c r="H28572">
        <v>0</v>
      </c>
      <c r="I28572">
        <v>0</v>
      </c>
      <c r="J28572">
        <v>0</v>
      </c>
      <c r="K28572" t="s">
        <v>109475</v>
      </c>
    </row>
    <row r="28573" spans="1:11" x14ac:dyDescent="0.3">
      <c r="A28573" t="s">
        <v>109476</v>
      </c>
      <c r="C28573" t="s">
        <v>558</v>
      </c>
      <c r="D28573" t="s">
        <v>109477</v>
      </c>
      <c r="E28573" t="s">
        <v>1472</v>
      </c>
      <c r="F28573" t="s">
        <v>6442</v>
      </c>
      <c r="G28573" t="s">
        <v>42</v>
      </c>
      <c r="H28573">
        <v>0</v>
      </c>
      <c r="I28573">
        <v>0</v>
      </c>
      <c r="J28573">
        <v>0</v>
      </c>
      <c r="K28573" t="s">
        <v>109478</v>
      </c>
    </row>
    <row r="28574" spans="1:11" x14ac:dyDescent="0.3">
      <c r="A28574" t="s">
        <v>109479</v>
      </c>
      <c r="C28574" t="s">
        <v>558</v>
      </c>
      <c r="D28574" t="s">
        <v>109480</v>
      </c>
      <c r="E28574" t="s">
        <v>1472</v>
      </c>
      <c r="F28574" t="s">
        <v>17165</v>
      </c>
      <c r="G28574" t="s">
        <v>42</v>
      </c>
      <c r="H28574">
        <v>0</v>
      </c>
      <c r="I28574">
        <v>0</v>
      </c>
      <c r="J28574">
        <v>0</v>
      </c>
      <c r="K28574" t="s">
        <v>109481</v>
      </c>
    </row>
    <row r="28575" spans="1:11" x14ac:dyDescent="0.3">
      <c r="A28575" t="s">
        <v>109482</v>
      </c>
      <c r="B28575" t="s">
        <v>109483</v>
      </c>
      <c r="C28575" t="s">
        <v>13</v>
      </c>
      <c r="D28575" t="s">
        <v>109484</v>
      </c>
      <c r="E28575" t="s">
        <v>104779</v>
      </c>
      <c r="F28575" t="s">
        <v>41</v>
      </c>
      <c r="G28575" t="s">
        <v>42</v>
      </c>
      <c r="H28575">
        <v>0</v>
      </c>
      <c r="I28575">
        <v>0</v>
      </c>
      <c r="J28575">
        <v>0</v>
      </c>
      <c r="K28575" t="s">
        <v>109485</v>
      </c>
    </row>
    <row r="28576" spans="1:11" x14ac:dyDescent="0.3">
      <c r="A28576" t="s">
        <v>109486</v>
      </c>
      <c r="B28576" t="s">
        <v>109487</v>
      </c>
      <c r="C28576" t="s">
        <v>558</v>
      </c>
      <c r="D28576" t="s">
        <v>109488</v>
      </c>
      <c r="E28576" t="s">
        <v>1090</v>
      </c>
      <c r="F28576" t="s">
        <v>16</v>
      </c>
      <c r="G28576" t="s">
        <v>4183</v>
      </c>
      <c r="H28576">
        <v>0</v>
      </c>
      <c r="I28576">
        <v>0</v>
      </c>
      <c r="J28576">
        <v>0</v>
      </c>
      <c r="K28576" t="s">
        <v>109489</v>
      </c>
    </row>
    <row r="28577" spans="1:11" x14ac:dyDescent="0.3">
      <c r="A28577" t="s">
        <v>109490</v>
      </c>
      <c r="B28577" t="s">
        <v>109491</v>
      </c>
      <c r="C28577" t="s">
        <v>20</v>
      </c>
      <c r="D28577" t="s">
        <v>109492</v>
      </c>
      <c r="E28577" t="s">
        <v>22</v>
      </c>
      <c r="F28577" t="s">
        <v>6890</v>
      </c>
      <c r="G28577" t="s">
        <v>42</v>
      </c>
      <c r="H28577">
        <v>0</v>
      </c>
      <c r="I28577">
        <v>0</v>
      </c>
      <c r="J28577">
        <v>0</v>
      </c>
      <c r="K28577" t="s">
        <v>109493</v>
      </c>
    </row>
    <row r="28578" spans="1:11" x14ac:dyDescent="0.3">
      <c r="A28578" t="s">
        <v>109494</v>
      </c>
      <c r="B28578" t="s">
        <v>109495</v>
      </c>
      <c r="C28578" t="s">
        <v>558</v>
      </c>
      <c r="D28578" t="s">
        <v>109496</v>
      </c>
      <c r="E28578" t="s">
        <v>1090</v>
      </c>
      <c r="F28578" t="s">
        <v>16</v>
      </c>
      <c r="G28578" t="s">
        <v>5838</v>
      </c>
      <c r="H28578">
        <v>0</v>
      </c>
      <c r="I28578">
        <v>0</v>
      </c>
      <c r="J28578">
        <v>0</v>
      </c>
      <c r="K28578" t="s">
        <v>109497</v>
      </c>
    </row>
    <row r="28579" spans="1:11" x14ac:dyDescent="0.3">
      <c r="A28579" t="s">
        <v>109498</v>
      </c>
      <c r="B28579" t="s">
        <v>109499</v>
      </c>
      <c r="C28579" t="s">
        <v>558</v>
      </c>
      <c r="D28579" t="s">
        <v>109500</v>
      </c>
      <c r="E28579" t="s">
        <v>2102</v>
      </c>
      <c r="F28579" t="s">
        <v>16</v>
      </c>
      <c r="G28579" t="s">
        <v>2318</v>
      </c>
      <c r="H28579">
        <v>0</v>
      </c>
      <c r="I28579">
        <v>0</v>
      </c>
      <c r="J28579">
        <v>0</v>
      </c>
      <c r="K28579" t="s">
        <v>109501</v>
      </c>
    </row>
    <row r="28580" spans="1:11" x14ac:dyDescent="0.3">
      <c r="A28580" t="s">
        <v>109502</v>
      </c>
      <c r="B28580" t="s">
        <v>109503</v>
      </c>
      <c r="C28580" t="s">
        <v>558</v>
      </c>
      <c r="D28580" t="s">
        <v>109504</v>
      </c>
      <c r="E28580" t="s">
        <v>2102</v>
      </c>
      <c r="F28580" t="s">
        <v>16</v>
      </c>
      <c r="G28580" t="s">
        <v>5527</v>
      </c>
      <c r="H28580">
        <v>0</v>
      </c>
      <c r="I28580">
        <v>0</v>
      </c>
      <c r="J28580">
        <v>0</v>
      </c>
      <c r="K28580" t="s">
        <v>109505</v>
      </c>
    </row>
    <row r="28581" spans="1:11" x14ac:dyDescent="0.3">
      <c r="A28581" t="s">
        <v>109506</v>
      </c>
      <c r="B28581" t="s">
        <v>109507</v>
      </c>
      <c r="C28581" t="s">
        <v>27</v>
      </c>
      <c r="D28581" t="s">
        <v>109508</v>
      </c>
      <c r="E28581" t="s">
        <v>99661</v>
      </c>
      <c r="F28581" t="s">
        <v>2000</v>
      </c>
      <c r="G28581" t="s">
        <v>42</v>
      </c>
      <c r="H28581">
        <v>0</v>
      </c>
      <c r="I28581">
        <v>0</v>
      </c>
      <c r="J28581">
        <v>0</v>
      </c>
      <c r="K28581" t="s">
        <v>109509</v>
      </c>
    </row>
    <row r="28582" spans="1:11" x14ac:dyDescent="0.3">
      <c r="A28582" t="s">
        <v>109510</v>
      </c>
      <c r="B28582" t="s">
        <v>109511</v>
      </c>
      <c r="C28582" t="s">
        <v>27</v>
      </c>
      <c r="D28582" t="s">
        <v>109512</v>
      </c>
      <c r="E28582" t="s">
        <v>99661</v>
      </c>
      <c r="F28582" t="s">
        <v>2852</v>
      </c>
      <c r="G28582" t="s">
        <v>42</v>
      </c>
      <c r="H28582">
        <v>0</v>
      </c>
      <c r="I28582">
        <v>0</v>
      </c>
      <c r="J28582">
        <v>0</v>
      </c>
      <c r="K28582" t="s">
        <v>109513</v>
      </c>
    </row>
    <row r="28583" spans="1:11" x14ac:dyDescent="0.3">
      <c r="A28583" t="s">
        <v>109514</v>
      </c>
      <c r="C28583" t="s">
        <v>27</v>
      </c>
      <c r="D28583" t="s">
        <v>109515</v>
      </c>
      <c r="E28583" t="s">
        <v>99661</v>
      </c>
      <c r="F28583" t="s">
        <v>15881</v>
      </c>
      <c r="G28583" t="s">
        <v>42</v>
      </c>
      <c r="H28583">
        <v>0</v>
      </c>
      <c r="I28583">
        <v>0</v>
      </c>
      <c r="J28583">
        <v>0</v>
      </c>
      <c r="K28583" t="s">
        <v>109516</v>
      </c>
    </row>
    <row r="28584" spans="1:11" x14ac:dyDescent="0.3">
      <c r="A28584" t="s">
        <v>109517</v>
      </c>
      <c r="B28584" t="s">
        <v>109518</v>
      </c>
      <c r="C28584" t="s">
        <v>27</v>
      </c>
      <c r="D28584" t="s">
        <v>109519</v>
      </c>
      <c r="E28584" t="s">
        <v>99661</v>
      </c>
      <c r="F28584" t="s">
        <v>755</v>
      </c>
      <c r="G28584" t="s">
        <v>42</v>
      </c>
      <c r="H28584">
        <v>0</v>
      </c>
      <c r="I28584">
        <v>0</v>
      </c>
      <c r="J28584">
        <v>0</v>
      </c>
      <c r="K28584" t="s">
        <v>109520</v>
      </c>
    </row>
    <row r="28585" spans="1:11" x14ac:dyDescent="0.3">
      <c r="A28585" t="s">
        <v>109521</v>
      </c>
      <c r="C28585" t="s">
        <v>27</v>
      </c>
      <c r="D28585" t="s">
        <v>109522</v>
      </c>
      <c r="E28585" t="s">
        <v>99661</v>
      </c>
      <c r="F28585" t="s">
        <v>21340</v>
      </c>
      <c r="G28585" t="s">
        <v>42</v>
      </c>
      <c r="H28585">
        <v>0</v>
      </c>
      <c r="I28585">
        <v>0</v>
      </c>
      <c r="J28585">
        <v>0</v>
      </c>
      <c r="K28585" t="s">
        <v>109523</v>
      </c>
    </row>
    <row r="28586" spans="1:11" x14ac:dyDescent="0.3">
      <c r="A28586" t="s">
        <v>109524</v>
      </c>
      <c r="C28586" t="s">
        <v>27</v>
      </c>
      <c r="D28586" t="s">
        <v>109525</v>
      </c>
      <c r="E28586" t="s">
        <v>99661</v>
      </c>
      <c r="F28586" t="s">
        <v>191</v>
      </c>
      <c r="G28586" t="s">
        <v>42</v>
      </c>
      <c r="H28586">
        <v>0</v>
      </c>
      <c r="I28586">
        <v>0</v>
      </c>
      <c r="J28586">
        <v>0</v>
      </c>
      <c r="K28586" t="s">
        <v>109526</v>
      </c>
    </row>
    <row r="28587" spans="1:11" x14ac:dyDescent="0.3">
      <c r="A28587" t="s">
        <v>109527</v>
      </c>
      <c r="B28587" t="s">
        <v>109528</v>
      </c>
      <c r="C28587" t="s">
        <v>13</v>
      </c>
      <c r="D28587" t="s">
        <v>109529</v>
      </c>
      <c r="E28587" t="s">
        <v>15</v>
      </c>
      <c r="F28587" t="s">
        <v>16</v>
      </c>
      <c r="G28587" t="s">
        <v>7669</v>
      </c>
      <c r="H28587">
        <v>0</v>
      </c>
      <c r="I28587">
        <v>0</v>
      </c>
      <c r="J28587">
        <v>0</v>
      </c>
      <c r="K28587" t="s">
        <v>109530</v>
      </c>
    </row>
    <row r="28588" spans="1:11" x14ac:dyDescent="0.3">
      <c r="A28588" t="s">
        <v>109531</v>
      </c>
      <c r="C28588" t="s">
        <v>27</v>
      </c>
      <c r="D28588" t="s">
        <v>109532</v>
      </c>
      <c r="E28588" t="s">
        <v>29</v>
      </c>
      <c r="F28588" t="s">
        <v>41</v>
      </c>
      <c r="G28588" t="s">
        <v>42</v>
      </c>
      <c r="H28588">
        <v>0</v>
      </c>
      <c r="I28588">
        <v>0</v>
      </c>
      <c r="J28588">
        <v>0</v>
      </c>
      <c r="K28588" t="s">
        <v>109533</v>
      </c>
    </row>
    <row r="28589" spans="1:11" x14ac:dyDescent="0.3">
      <c r="A28589" t="s">
        <v>109534</v>
      </c>
      <c r="B28589" t="s">
        <v>109535</v>
      </c>
      <c r="C28589" t="s">
        <v>27</v>
      </c>
      <c r="D28589" t="s">
        <v>109536</v>
      </c>
      <c r="E28589" t="s">
        <v>99661</v>
      </c>
      <c r="F28589" t="s">
        <v>830</v>
      </c>
      <c r="G28589" t="s">
        <v>42</v>
      </c>
      <c r="H28589">
        <v>0</v>
      </c>
      <c r="I28589">
        <v>0</v>
      </c>
      <c r="J28589">
        <v>0</v>
      </c>
      <c r="K28589" t="s">
        <v>109537</v>
      </c>
    </row>
    <row r="28590" spans="1:11" x14ac:dyDescent="0.3">
      <c r="A28590" t="s">
        <v>109538</v>
      </c>
      <c r="B28590" t="s">
        <v>109539</v>
      </c>
      <c r="C28590" t="s">
        <v>27</v>
      </c>
      <c r="D28590" t="s">
        <v>109540</v>
      </c>
      <c r="E28590" t="s">
        <v>99661</v>
      </c>
      <c r="F28590" t="s">
        <v>3911</v>
      </c>
      <c r="G28590" t="s">
        <v>42</v>
      </c>
      <c r="H28590">
        <v>0</v>
      </c>
      <c r="I28590">
        <v>0</v>
      </c>
      <c r="J28590">
        <v>0</v>
      </c>
      <c r="K28590" t="s">
        <v>109541</v>
      </c>
    </row>
    <row r="28591" spans="1:11" x14ac:dyDescent="0.3">
      <c r="A28591" t="s">
        <v>109542</v>
      </c>
      <c r="B28591" t="s">
        <v>109543</v>
      </c>
      <c r="C28591" t="s">
        <v>27</v>
      </c>
      <c r="D28591" t="s">
        <v>109544</v>
      </c>
      <c r="E28591" t="s">
        <v>99661</v>
      </c>
      <c r="F28591" t="s">
        <v>2437</v>
      </c>
      <c r="G28591" t="s">
        <v>42</v>
      </c>
      <c r="H28591">
        <v>0</v>
      </c>
      <c r="I28591">
        <v>0</v>
      </c>
      <c r="J28591">
        <v>0</v>
      </c>
      <c r="K28591" t="s">
        <v>109545</v>
      </c>
    </row>
    <row r="28592" spans="1:11" x14ac:dyDescent="0.3">
      <c r="A28592" t="s">
        <v>109546</v>
      </c>
      <c r="B28592" t="s">
        <v>109547</v>
      </c>
      <c r="C28592" t="s">
        <v>20</v>
      </c>
      <c r="D28592" t="s">
        <v>109548</v>
      </c>
      <c r="E28592" t="s">
        <v>14059</v>
      </c>
      <c r="F28592" t="s">
        <v>2393</v>
      </c>
      <c r="G28592" t="s">
        <v>42</v>
      </c>
      <c r="H28592">
        <v>0</v>
      </c>
      <c r="I28592">
        <v>0</v>
      </c>
      <c r="J28592">
        <v>0</v>
      </c>
      <c r="K28592" t="s">
        <v>109549</v>
      </c>
    </row>
    <row r="28593" spans="1:11" x14ac:dyDescent="0.3">
      <c r="A28593" t="s">
        <v>109550</v>
      </c>
      <c r="B28593" t="s">
        <v>109551</v>
      </c>
      <c r="C28593" t="s">
        <v>466</v>
      </c>
      <c r="D28593" t="s">
        <v>109552</v>
      </c>
      <c r="E28593" t="s">
        <v>468</v>
      </c>
      <c r="F28593" t="s">
        <v>6061</v>
      </c>
      <c r="G28593" t="s">
        <v>3717</v>
      </c>
      <c r="H28593">
        <v>0</v>
      </c>
      <c r="I28593">
        <v>0</v>
      </c>
      <c r="J28593">
        <v>0</v>
      </c>
      <c r="K28593" t="s">
        <v>109553</v>
      </c>
    </row>
    <row r="28594" spans="1:11" x14ac:dyDescent="0.3">
      <c r="A28594" t="s">
        <v>109554</v>
      </c>
      <c r="B28594" t="s">
        <v>109555</v>
      </c>
      <c r="C28594" t="s">
        <v>13</v>
      </c>
      <c r="D28594" t="s">
        <v>109556</v>
      </c>
      <c r="E28594" t="s">
        <v>104779</v>
      </c>
      <c r="F28594" t="s">
        <v>16</v>
      </c>
      <c r="G28594" t="s">
        <v>32928</v>
      </c>
      <c r="H28594">
        <v>0</v>
      </c>
      <c r="I28594">
        <v>0</v>
      </c>
      <c r="J28594">
        <v>0</v>
      </c>
      <c r="K28594" t="s">
        <v>109557</v>
      </c>
    </row>
    <row r="28595" spans="1:11" x14ac:dyDescent="0.3">
      <c r="A28595" t="s">
        <v>109558</v>
      </c>
      <c r="B28595" t="s">
        <v>109559</v>
      </c>
      <c r="C28595" t="s">
        <v>13</v>
      </c>
      <c r="D28595" t="s">
        <v>109560</v>
      </c>
      <c r="E28595" t="s">
        <v>104779</v>
      </c>
      <c r="F28595" t="s">
        <v>16</v>
      </c>
      <c r="G28595" t="s">
        <v>5115</v>
      </c>
      <c r="H28595">
        <v>0</v>
      </c>
      <c r="I28595">
        <v>0</v>
      </c>
      <c r="J28595">
        <v>0</v>
      </c>
      <c r="K28595" t="s">
        <v>109561</v>
      </c>
    </row>
    <row r="28596" spans="1:11" x14ac:dyDescent="0.3">
      <c r="A28596" t="s">
        <v>109562</v>
      </c>
      <c r="B28596" t="s">
        <v>109563</v>
      </c>
      <c r="C28596" t="s">
        <v>20</v>
      </c>
      <c r="D28596" t="s">
        <v>109564</v>
      </c>
      <c r="E28596" t="s">
        <v>103221</v>
      </c>
      <c r="F28596" t="s">
        <v>2286</v>
      </c>
      <c r="G28596" t="s">
        <v>9067</v>
      </c>
      <c r="H28596">
        <v>0</v>
      </c>
      <c r="I28596">
        <v>0</v>
      </c>
      <c r="J28596">
        <v>0</v>
      </c>
      <c r="K28596" t="s">
        <v>109565</v>
      </c>
    </row>
    <row r="28597" spans="1:11" x14ac:dyDescent="0.3">
      <c r="A28597" t="s">
        <v>109566</v>
      </c>
      <c r="B28597" t="s">
        <v>109567</v>
      </c>
      <c r="C28597" t="s">
        <v>466</v>
      </c>
      <c r="D28597" t="s">
        <v>109568</v>
      </c>
      <c r="E28597" t="s">
        <v>761</v>
      </c>
      <c r="F28597" t="s">
        <v>160</v>
      </c>
      <c r="G28597" t="s">
        <v>3186</v>
      </c>
      <c r="H28597">
        <v>0</v>
      </c>
      <c r="I28597">
        <v>0</v>
      </c>
      <c r="J28597">
        <v>0</v>
      </c>
      <c r="K28597" t="s">
        <v>109569</v>
      </c>
    </row>
    <row r="28598" spans="1:11" x14ac:dyDescent="0.3">
      <c r="A28598" t="s">
        <v>109570</v>
      </c>
      <c r="B28598" t="s">
        <v>109571</v>
      </c>
      <c r="C28598" t="s">
        <v>558</v>
      </c>
      <c r="E28598" t="s">
        <v>1472</v>
      </c>
      <c r="F28598" t="s">
        <v>9563</v>
      </c>
      <c r="G28598" t="s">
        <v>42</v>
      </c>
      <c r="H28598">
        <v>0</v>
      </c>
      <c r="I28598">
        <v>0</v>
      </c>
      <c r="J28598">
        <v>0</v>
      </c>
      <c r="K28598" t="s">
        <v>109572</v>
      </c>
    </row>
    <row r="28599" spans="1:11" x14ac:dyDescent="0.3">
      <c r="A28599" t="s">
        <v>109573</v>
      </c>
      <c r="B28599" t="s">
        <v>109574</v>
      </c>
      <c r="C28599" t="s">
        <v>20</v>
      </c>
      <c r="D28599" t="s">
        <v>109575</v>
      </c>
      <c r="E28599" t="s">
        <v>14059</v>
      </c>
      <c r="F28599" t="s">
        <v>1670</v>
      </c>
      <c r="G28599" t="s">
        <v>42</v>
      </c>
      <c r="H28599">
        <v>0</v>
      </c>
      <c r="I28599">
        <v>0</v>
      </c>
      <c r="J28599">
        <v>0</v>
      </c>
      <c r="K28599" t="s">
        <v>109576</v>
      </c>
    </row>
    <row r="28600" spans="1:11" x14ac:dyDescent="0.3">
      <c r="A28600" t="s">
        <v>109577</v>
      </c>
      <c r="C28600" t="s">
        <v>27</v>
      </c>
      <c r="D28600" t="s">
        <v>109578</v>
      </c>
      <c r="E28600" t="s">
        <v>99661</v>
      </c>
      <c r="F28600" t="s">
        <v>1947</v>
      </c>
      <c r="G28600" t="s">
        <v>42</v>
      </c>
      <c r="H28600">
        <v>0</v>
      </c>
      <c r="I28600">
        <v>0</v>
      </c>
      <c r="J28600">
        <v>0</v>
      </c>
      <c r="K28600" t="s">
        <v>109579</v>
      </c>
    </row>
    <row r="28601" spans="1:11" x14ac:dyDescent="0.3">
      <c r="A28601" t="s">
        <v>109580</v>
      </c>
      <c r="B28601" t="s">
        <v>109581</v>
      </c>
      <c r="C28601" t="s">
        <v>20</v>
      </c>
      <c r="D28601" t="s">
        <v>109582</v>
      </c>
      <c r="E28601" t="s">
        <v>14059</v>
      </c>
      <c r="F28601" t="s">
        <v>755</v>
      </c>
      <c r="G28601" t="s">
        <v>15631</v>
      </c>
      <c r="H28601">
        <v>0</v>
      </c>
      <c r="I28601">
        <v>0</v>
      </c>
      <c r="J28601">
        <v>0</v>
      </c>
      <c r="K28601" t="s">
        <v>109583</v>
      </c>
    </row>
    <row r="28602" spans="1:11" x14ac:dyDescent="0.3">
      <c r="A28602" t="s">
        <v>109584</v>
      </c>
      <c r="B28602" t="s">
        <v>109585</v>
      </c>
      <c r="C28602" t="s">
        <v>558</v>
      </c>
      <c r="D28602" t="s">
        <v>109586</v>
      </c>
      <c r="E28602" t="s">
        <v>1122</v>
      </c>
      <c r="F28602" t="s">
        <v>2919</v>
      </c>
      <c r="G28602" t="s">
        <v>6006</v>
      </c>
      <c r="H28602">
        <v>0</v>
      </c>
      <c r="I28602">
        <v>0</v>
      </c>
      <c r="J28602">
        <v>0</v>
      </c>
      <c r="K28602" t="s">
        <v>109587</v>
      </c>
    </row>
    <row r="28603" spans="1:11" x14ac:dyDescent="0.3">
      <c r="A28603" t="s">
        <v>109588</v>
      </c>
      <c r="B28603" t="s">
        <v>109589</v>
      </c>
      <c r="C28603" t="s">
        <v>558</v>
      </c>
      <c r="D28603" t="s">
        <v>109590</v>
      </c>
      <c r="E28603" t="s">
        <v>1122</v>
      </c>
      <c r="F28603" t="s">
        <v>16</v>
      </c>
      <c r="G28603" t="s">
        <v>16416</v>
      </c>
      <c r="H28603">
        <v>0</v>
      </c>
      <c r="I28603">
        <v>0</v>
      </c>
      <c r="J28603">
        <v>0</v>
      </c>
      <c r="K28603" t="s">
        <v>109591</v>
      </c>
    </row>
    <row r="28604" spans="1:11" x14ac:dyDescent="0.3">
      <c r="A28604" t="s">
        <v>109592</v>
      </c>
      <c r="B28604" t="s">
        <v>109593</v>
      </c>
      <c r="C28604" t="s">
        <v>558</v>
      </c>
      <c r="D28604" t="s">
        <v>109594</v>
      </c>
      <c r="E28604" t="s">
        <v>1692</v>
      </c>
      <c r="F28604" t="s">
        <v>6669</v>
      </c>
      <c r="G28604" t="s">
        <v>42</v>
      </c>
      <c r="H28604">
        <v>0</v>
      </c>
      <c r="I28604">
        <v>0</v>
      </c>
      <c r="J28604">
        <v>0</v>
      </c>
      <c r="K28604" t="s">
        <v>109595</v>
      </c>
    </row>
    <row r="28605" spans="1:11" x14ac:dyDescent="0.3">
      <c r="A28605" t="s">
        <v>109596</v>
      </c>
      <c r="B28605" t="s">
        <v>109597</v>
      </c>
      <c r="C28605" t="s">
        <v>558</v>
      </c>
      <c r="D28605" t="s">
        <v>109598</v>
      </c>
      <c r="E28605" t="s">
        <v>560</v>
      </c>
      <c r="F28605" t="s">
        <v>59970</v>
      </c>
      <c r="G28605" t="s">
        <v>42</v>
      </c>
      <c r="H28605">
        <v>0</v>
      </c>
      <c r="I28605">
        <v>0</v>
      </c>
      <c r="J28605">
        <v>0</v>
      </c>
      <c r="K28605" t="s">
        <v>109599</v>
      </c>
    </row>
    <row r="28606" spans="1:11" x14ac:dyDescent="0.3">
      <c r="A28606" t="s">
        <v>109600</v>
      </c>
      <c r="B28606" t="s">
        <v>109601</v>
      </c>
      <c r="C28606" t="s">
        <v>20</v>
      </c>
      <c r="D28606" t="s">
        <v>109602</v>
      </c>
      <c r="E28606" t="s">
        <v>22</v>
      </c>
      <c r="F28606" t="s">
        <v>417</v>
      </c>
      <c r="G28606" t="s">
        <v>42</v>
      </c>
      <c r="H28606">
        <v>0</v>
      </c>
      <c r="I28606">
        <v>0</v>
      </c>
      <c r="J28606">
        <v>0</v>
      </c>
      <c r="K28606" t="s">
        <v>109603</v>
      </c>
    </row>
    <row r="28607" spans="1:11" x14ac:dyDescent="0.3">
      <c r="A28607" t="s">
        <v>109604</v>
      </c>
      <c r="B28607" t="s">
        <v>109605</v>
      </c>
      <c r="C28607" t="s">
        <v>466</v>
      </c>
      <c r="D28607" t="s">
        <v>109606</v>
      </c>
      <c r="E28607" t="s">
        <v>468</v>
      </c>
      <c r="F28607" t="s">
        <v>16</v>
      </c>
      <c r="G28607" t="s">
        <v>529</v>
      </c>
      <c r="H28607">
        <v>0</v>
      </c>
      <c r="I28607">
        <v>0</v>
      </c>
      <c r="J28607">
        <v>0</v>
      </c>
      <c r="K28607" t="s">
        <v>109607</v>
      </c>
    </row>
    <row r="28608" spans="1:11" x14ac:dyDescent="0.3">
      <c r="A28608" t="s">
        <v>109608</v>
      </c>
      <c r="C28608" t="s">
        <v>27</v>
      </c>
      <c r="D28608" t="s">
        <v>109609</v>
      </c>
      <c r="E28608" t="s">
        <v>99661</v>
      </c>
      <c r="F28608" t="s">
        <v>6442</v>
      </c>
      <c r="G28608" t="s">
        <v>42</v>
      </c>
      <c r="H28608">
        <v>0</v>
      </c>
      <c r="I28608">
        <v>0</v>
      </c>
      <c r="J28608">
        <v>0</v>
      </c>
      <c r="K28608" t="s">
        <v>109610</v>
      </c>
    </row>
    <row r="28609" spans="1:11" x14ac:dyDescent="0.3">
      <c r="A28609" t="s">
        <v>109611</v>
      </c>
      <c r="B28609" t="s">
        <v>109612</v>
      </c>
      <c r="C28609" t="s">
        <v>27</v>
      </c>
      <c r="D28609" t="s">
        <v>109613</v>
      </c>
      <c r="E28609" t="s">
        <v>99661</v>
      </c>
      <c r="F28609" t="s">
        <v>20608</v>
      </c>
      <c r="G28609" t="s">
        <v>42</v>
      </c>
      <c r="H28609">
        <v>0</v>
      </c>
      <c r="I28609">
        <v>0</v>
      </c>
      <c r="J28609">
        <v>0</v>
      </c>
      <c r="K28609" t="s">
        <v>109614</v>
      </c>
    </row>
    <row r="28610" spans="1:11" x14ac:dyDescent="0.3">
      <c r="A28610" t="s">
        <v>109615</v>
      </c>
      <c r="B28610" t="s">
        <v>109616</v>
      </c>
      <c r="C28610" t="s">
        <v>147</v>
      </c>
      <c r="D28610" t="s">
        <v>109617</v>
      </c>
      <c r="E28610" t="s">
        <v>183</v>
      </c>
      <c r="F28610" t="s">
        <v>1531</v>
      </c>
      <c r="G28610" t="s">
        <v>42</v>
      </c>
      <c r="H28610">
        <v>0</v>
      </c>
      <c r="I28610">
        <v>0</v>
      </c>
      <c r="J28610">
        <v>0</v>
      </c>
      <c r="K28610" t="s">
        <v>109618</v>
      </c>
    </row>
    <row r="28611" spans="1:11" x14ac:dyDescent="0.3">
      <c r="A28611" t="s">
        <v>109619</v>
      </c>
      <c r="B28611" t="s">
        <v>109620</v>
      </c>
      <c r="C28611" t="s">
        <v>147</v>
      </c>
      <c r="D28611" t="s">
        <v>109621</v>
      </c>
      <c r="E28611" t="s">
        <v>183</v>
      </c>
      <c r="F28611" t="s">
        <v>17165</v>
      </c>
      <c r="G28611" t="s">
        <v>42</v>
      </c>
      <c r="H28611">
        <v>0</v>
      </c>
      <c r="I28611">
        <v>0</v>
      </c>
      <c r="J28611">
        <v>0</v>
      </c>
      <c r="K28611" t="s">
        <v>109622</v>
      </c>
    </row>
    <row r="28612" spans="1:11" x14ac:dyDescent="0.3">
      <c r="A28612" t="s">
        <v>109623</v>
      </c>
      <c r="B28612" t="s">
        <v>109624</v>
      </c>
      <c r="C28612" t="s">
        <v>466</v>
      </c>
      <c r="D28612" t="s">
        <v>109625</v>
      </c>
      <c r="E28612" t="s">
        <v>468</v>
      </c>
      <c r="F28612" t="s">
        <v>9911</v>
      </c>
      <c r="G28612" t="s">
        <v>42</v>
      </c>
      <c r="H28612">
        <v>0</v>
      </c>
      <c r="I28612">
        <v>0</v>
      </c>
      <c r="J28612">
        <v>0</v>
      </c>
      <c r="K28612" t="s">
        <v>109626</v>
      </c>
    </row>
    <row r="28613" spans="1:11" x14ac:dyDescent="0.3">
      <c r="A28613" t="s">
        <v>109627</v>
      </c>
      <c r="B28613" t="s">
        <v>109628</v>
      </c>
      <c r="C28613" t="s">
        <v>466</v>
      </c>
      <c r="D28613" t="s">
        <v>109629</v>
      </c>
      <c r="E28613" t="s">
        <v>468</v>
      </c>
      <c r="F28613" t="s">
        <v>16</v>
      </c>
      <c r="G28613" t="s">
        <v>6088</v>
      </c>
      <c r="H28613">
        <v>0</v>
      </c>
      <c r="I28613">
        <v>0</v>
      </c>
      <c r="J28613">
        <v>0</v>
      </c>
      <c r="K28613" t="s">
        <v>109630</v>
      </c>
    </row>
    <row r="28614" spans="1:11" x14ac:dyDescent="0.3">
      <c r="A28614" t="s">
        <v>109631</v>
      </c>
      <c r="C28614" t="s">
        <v>558</v>
      </c>
      <c r="D28614" t="s">
        <v>109632</v>
      </c>
      <c r="E28614" t="s">
        <v>1472</v>
      </c>
      <c r="F28614" t="s">
        <v>16</v>
      </c>
      <c r="G28614" t="s">
        <v>30856</v>
      </c>
      <c r="H28614">
        <v>0</v>
      </c>
      <c r="I28614">
        <v>0</v>
      </c>
      <c r="J28614">
        <v>0</v>
      </c>
      <c r="K28614" t="s">
        <v>109633</v>
      </c>
    </row>
    <row r="28615" spans="1:11" x14ac:dyDescent="0.3">
      <c r="A28615" t="s">
        <v>109634</v>
      </c>
      <c r="B28615" t="s">
        <v>109635</v>
      </c>
      <c r="C28615" t="s">
        <v>20</v>
      </c>
      <c r="D28615" t="s">
        <v>109636</v>
      </c>
      <c r="E28615" t="s">
        <v>14059</v>
      </c>
      <c r="F28615" t="s">
        <v>16</v>
      </c>
      <c r="G28615" t="s">
        <v>25675</v>
      </c>
      <c r="H28615">
        <v>0</v>
      </c>
      <c r="I28615">
        <v>0</v>
      </c>
      <c r="J28615">
        <v>0</v>
      </c>
      <c r="K28615" t="s">
        <v>109637</v>
      </c>
    </row>
    <row r="28616" spans="1:11" x14ac:dyDescent="0.3">
      <c r="A28616" t="s">
        <v>109638</v>
      </c>
      <c r="B28616" t="s">
        <v>109639</v>
      </c>
      <c r="C28616" t="s">
        <v>20</v>
      </c>
      <c r="D28616" t="s">
        <v>109640</v>
      </c>
      <c r="E28616" t="s">
        <v>22</v>
      </c>
      <c r="F28616" t="s">
        <v>1981</v>
      </c>
      <c r="G28616" t="s">
        <v>42</v>
      </c>
      <c r="H28616">
        <v>0</v>
      </c>
      <c r="I28616">
        <v>0</v>
      </c>
      <c r="J28616">
        <v>0</v>
      </c>
      <c r="K28616" t="s">
        <v>109641</v>
      </c>
    </row>
    <row r="28617" spans="1:11" x14ac:dyDescent="0.3">
      <c r="A28617" t="s">
        <v>109642</v>
      </c>
      <c r="B28617" t="s">
        <v>109643</v>
      </c>
      <c r="C28617" t="s">
        <v>147</v>
      </c>
      <c r="D28617" t="s">
        <v>109644</v>
      </c>
      <c r="E28617" t="s">
        <v>183</v>
      </c>
      <c r="F28617" t="s">
        <v>1886</v>
      </c>
      <c r="G28617" t="s">
        <v>42</v>
      </c>
      <c r="H28617">
        <v>0</v>
      </c>
      <c r="I28617">
        <v>0</v>
      </c>
      <c r="J28617">
        <v>0</v>
      </c>
      <c r="K28617" t="s">
        <v>109645</v>
      </c>
    </row>
    <row r="28618" spans="1:11" x14ac:dyDescent="0.3">
      <c r="A28618" t="s">
        <v>109646</v>
      </c>
      <c r="B28618" t="s">
        <v>109647</v>
      </c>
      <c r="C28618" t="s">
        <v>147</v>
      </c>
      <c r="D28618" t="s">
        <v>109648</v>
      </c>
      <c r="E28618" t="s">
        <v>183</v>
      </c>
      <c r="F28618" t="s">
        <v>2703</v>
      </c>
      <c r="G28618" t="s">
        <v>42</v>
      </c>
      <c r="H28618">
        <v>0</v>
      </c>
      <c r="I28618">
        <v>0</v>
      </c>
      <c r="J28618">
        <v>0</v>
      </c>
      <c r="K28618" t="s">
        <v>109649</v>
      </c>
    </row>
    <row r="28619" spans="1:11" x14ac:dyDescent="0.3">
      <c r="A28619" t="s">
        <v>109650</v>
      </c>
      <c r="B28619" t="s">
        <v>109651</v>
      </c>
      <c r="C28619" t="s">
        <v>147</v>
      </c>
      <c r="D28619" t="s">
        <v>109652</v>
      </c>
      <c r="E28619" t="s">
        <v>183</v>
      </c>
      <c r="F28619" t="s">
        <v>41</v>
      </c>
      <c r="G28619" t="s">
        <v>42</v>
      </c>
      <c r="H28619">
        <v>0</v>
      </c>
      <c r="I28619">
        <v>0</v>
      </c>
      <c r="J28619">
        <v>0</v>
      </c>
      <c r="K28619" t="s">
        <v>109653</v>
      </c>
    </row>
    <row r="28620" spans="1:11" x14ac:dyDescent="0.3">
      <c r="A28620" t="s">
        <v>109654</v>
      </c>
      <c r="B28620" t="s">
        <v>109655</v>
      </c>
      <c r="C28620" t="s">
        <v>27</v>
      </c>
      <c r="D28620" t="s">
        <v>109656</v>
      </c>
      <c r="E28620" t="s">
        <v>99661</v>
      </c>
      <c r="F28620" t="s">
        <v>8771</v>
      </c>
      <c r="G28620" t="s">
        <v>42</v>
      </c>
      <c r="H28620">
        <v>0</v>
      </c>
      <c r="I28620">
        <v>0</v>
      </c>
      <c r="J28620">
        <v>0</v>
      </c>
      <c r="K28620" t="s">
        <v>109657</v>
      </c>
    </row>
    <row r="28621" spans="1:11" x14ac:dyDescent="0.3">
      <c r="A28621" t="s">
        <v>109658</v>
      </c>
      <c r="B28621" t="s">
        <v>109659</v>
      </c>
      <c r="C28621" t="s">
        <v>27</v>
      </c>
      <c r="D28621" t="s">
        <v>109660</v>
      </c>
      <c r="E28621" t="s">
        <v>99661</v>
      </c>
      <c r="F28621" t="s">
        <v>9182</v>
      </c>
      <c r="G28621" t="s">
        <v>42</v>
      </c>
      <c r="H28621">
        <v>0</v>
      </c>
      <c r="I28621">
        <v>0</v>
      </c>
      <c r="J28621">
        <v>0</v>
      </c>
      <c r="K28621" t="s">
        <v>109661</v>
      </c>
    </row>
    <row r="28622" spans="1:11" x14ac:dyDescent="0.3">
      <c r="A28622" t="s">
        <v>109662</v>
      </c>
      <c r="B28622" t="s">
        <v>109663</v>
      </c>
      <c r="C28622" t="s">
        <v>27</v>
      </c>
      <c r="D28622" t="s">
        <v>109664</v>
      </c>
      <c r="E28622" t="s">
        <v>99661</v>
      </c>
      <c r="F28622" t="s">
        <v>17508</v>
      </c>
      <c r="G28622" t="s">
        <v>42</v>
      </c>
      <c r="H28622">
        <v>0</v>
      </c>
      <c r="I28622">
        <v>0</v>
      </c>
      <c r="J28622">
        <v>0</v>
      </c>
      <c r="K28622" t="s">
        <v>109665</v>
      </c>
    </row>
    <row r="28623" spans="1:11" x14ac:dyDescent="0.3">
      <c r="A28623" t="s">
        <v>109666</v>
      </c>
      <c r="B28623" t="s">
        <v>109667</v>
      </c>
      <c r="C28623" t="s">
        <v>27</v>
      </c>
      <c r="D28623" t="s">
        <v>109668</v>
      </c>
      <c r="E28623" t="s">
        <v>99661</v>
      </c>
      <c r="F28623" t="s">
        <v>2852</v>
      </c>
      <c r="G28623" t="s">
        <v>42</v>
      </c>
      <c r="H28623">
        <v>0</v>
      </c>
      <c r="I28623">
        <v>0</v>
      </c>
      <c r="J28623">
        <v>0</v>
      </c>
      <c r="K28623" t="s">
        <v>109669</v>
      </c>
    </row>
    <row r="28624" spans="1:11" x14ac:dyDescent="0.3">
      <c r="A28624" t="s">
        <v>109670</v>
      </c>
      <c r="B28624" t="s">
        <v>109671</v>
      </c>
      <c r="C28624" t="s">
        <v>27</v>
      </c>
      <c r="D28624" t="s">
        <v>109672</v>
      </c>
      <c r="E28624" t="s">
        <v>99661</v>
      </c>
      <c r="F28624" t="s">
        <v>1247</v>
      </c>
      <c r="G28624" t="s">
        <v>42</v>
      </c>
      <c r="H28624">
        <v>0</v>
      </c>
      <c r="I28624">
        <v>0</v>
      </c>
      <c r="J28624">
        <v>0</v>
      </c>
      <c r="K28624" t="s">
        <v>109673</v>
      </c>
    </row>
    <row r="28625" spans="1:11" x14ac:dyDescent="0.3">
      <c r="A28625" t="s">
        <v>109674</v>
      </c>
      <c r="B28625" t="s">
        <v>109675</v>
      </c>
      <c r="C28625" t="s">
        <v>466</v>
      </c>
      <c r="D28625" t="s">
        <v>109676</v>
      </c>
      <c r="E28625" t="s">
        <v>761</v>
      </c>
      <c r="F28625" t="s">
        <v>12609</v>
      </c>
      <c r="G28625" t="s">
        <v>42</v>
      </c>
      <c r="H28625">
        <v>0</v>
      </c>
      <c r="I28625">
        <v>0</v>
      </c>
      <c r="J28625">
        <v>0</v>
      </c>
      <c r="K28625" t="s">
        <v>109677</v>
      </c>
    </row>
    <row r="28626" spans="1:11" x14ac:dyDescent="0.3">
      <c r="A28626" t="s">
        <v>109678</v>
      </c>
      <c r="B28626" t="s">
        <v>109679</v>
      </c>
      <c r="C28626" t="s">
        <v>27</v>
      </c>
      <c r="D28626" t="s">
        <v>109680</v>
      </c>
      <c r="E28626" t="s">
        <v>99661</v>
      </c>
      <c r="F28626" t="s">
        <v>4297</v>
      </c>
      <c r="G28626" t="s">
        <v>42</v>
      </c>
      <c r="H28626">
        <v>0</v>
      </c>
      <c r="I28626">
        <v>0</v>
      </c>
      <c r="J28626">
        <v>0</v>
      </c>
      <c r="K28626" t="s">
        <v>109681</v>
      </c>
    </row>
    <row r="28627" spans="1:11" x14ac:dyDescent="0.3">
      <c r="A28627" t="s">
        <v>109682</v>
      </c>
      <c r="B28627" t="s">
        <v>109683</v>
      </c>
      <c r="C28627" t="s">
        <v>27</v>
      </c>
      <c r="D28627" t="s">
        <v>109684</v>
      </c>
      <c r="E28627" t="s">
        <v>99661</v>
      </c>
      <c r="F28627" t="s">
        <v>9182</v>
      </c>
      <c r="G28627" t="s">
        <v>42</v>
      </c>
      <c r="H28627">
        <v>0</v>
      </c>
      <c r="I28627">
        <v>0</v>
      </c>
      <c r="J28627">
        <v>0</v>
      </c>
      <c r="K28627" t="s">
        <v>109685</v>
      </c>
    </row>
    <row r="28628" spans="1:11" x14ac:dyDescent="0.3">
      <c r="A28628" t="s">
        <v>109686</v>
      </c>
      <c r="B28628" t="s">
        <v>9316</v>
      </c>
      <c r="C28628" t="s">
        <v>27</v>
      </c>
      <c r="D28628" t="s">
        <v>109687</v>
      </c>
      <c r="E28628" t="s">
        <v>99661</v>
      </c>
      <c r="F28628" t="s">
        <v>7594</v>
      </c>
      <c r="G28628" t="s">
        <v>42</v>
      </c>
      <c r="H28628">
        <v>0</v>
      </c>
      <c r="I28628">
        <v>0</v>
      </c>
      <c r="J28628">
        <v>0</v>
      </c>
      <c r="K28628" t="s">
        <v>109688</v>
      </c>
    </row>
    <row r="28629" spans="1:11" x14ac:dyDescent="0.3">
      <c r="A28629" t="s">
        <v>109689</v>
      </c>
      <c r="B28629" t="s">
        <v>109690</v>
      </c>
      <c r="C28629" t="s">
        <v>20</v>
      </c>
      <c r="D28629" t="s">
        <v>109691</v>
      </c>
      <c r="E28629" t="s">
        <v>14059</v>
      </c>
      <c r="F28629" t="s">
        <v>2144</v>
      </c>
      <c r="G28629" t="s">
        <v>4520</v>
      </c>
      <c r="H28629">
        <v>0</v>
      </c>
      <c r="I28629">
        <v>0</v>
      </c>
      <c r="J28629">
        <v>0</v>
      </c>
      <c r="K28629" t="s">
        <v>109692</v>
      </c>
    </row>
    <row r="28630" spans="1:11" x14ac:dyDescent="0.3">
      <c r="A28630" t="s">
        <v>109693</v>
      </c>
      <c r="B28630" t="s">
        <v>109694</v>
      </c>
      <c r="C28630" t="s">
        <v>27</v>
      </c>
      <c r="D28630" t="s">
        <v>109695</v>
      </c>
      <c r="E28630" t="s">
        <v>99661</v>
      </c>
      <c r="F28630" t="s">
        <v>5457</v>
      </c>
      <c r="G28630" t="s">
        <v>42</v>
      </c>
      <c r="H28630">
        <v>0</v>
      </c>
      <c r="I28630">
        <v>0</v>
      </c>
      <c r="J28630">
        <v>0</v>
      </c>
      <c r="K28630" t="s">
        <v>109696</v>
      </c>
    </row>
    <row r="28631" spans="1:11" x14ac:dyDescent="0.3">
      <c r="A28631" t="s">
        <v>109697</v>
      </c>
      <c r="C28631" t="s">
        <v>27</v>
      </c>
      <c r="D28631" t="s">
        <v>109698</v>
      </c>
      <c r="E28631" t="s">
        <v>99661</v>
      </c>
      <c r="F28631" t="s">
        <v>3310</v>
      </c>
      <c r="G28631" t="s">
        <v>42</v>
      </c>
      <c r="H28631">
        <v>0</v>
      </c>
      <c r="I28631">
        <v>0</v>
      </c>
      <c r="J28631">
        <v>0</v>
      </c>
      <c r="K28631" t="s">
        <v>109699</v>
      </c>
    </row>
    <row r="28632" spans="1:11" x14ac:dyDescent="0.3">
      <c r="A28632" t="s">
        <v>109700</v>
      </c>
      <c r="B28632" t="s">
        <v>109701</v>
      </c>
      <c r="C28632" t="s">
        <v>27</v>
      </c>
      <c r="D28632" t="s">
        <v>109702</v>
      </c>
      <c r="E28632" t="s">
        <v>99661</v>
      </c>
      <c r="F28632" t="s">
        <v>1564</v>
      </c>
      <c r="G28632" t="s">
        <v>42</v>
      </c>
      <c r="H28632">
        <v>0</v>
      </c>
      <c r="I28632">
        <v>0</v>
      </c>
      <c r="J28632">
        <v>0</v>
      </c>
      <c r="K28632" t="s">
        <v>109703</v>
      </c>
    </row>
    <row r="28633" spans="1:11" x14ac:dyDescent="0.3">
      <c r="A28633" t="s">
        <v>109704</v>
      </c>
      <c r="B28633" t="s">
        <v>109705</v>
      </c>
      <c r="C28633" t="s">
        <v>13</v>
      </c>
      <c r="D28633" t="s">
        <v>109706</v>
      </c>
      <c r="E28633" t="s">
        <v>104779</v>
      </c>
      <c r="F28633" t="s">
        <v>16</v>
      </c>
      <c r="G28633" t="s">
        <v>1952</v>
      </c>
      <c r="H28633">
        <v>0</v>
      </c>
      <c r="I28633">
        <v>0</v>
      </c>
      <c r="J28633">
        <v>0</v>
      </c>
      <c r="K28633" t="s">
        <v>109707</v>
      </c>
    </row>
    <row r="28634" spans="1:11" x14ac:dyDescent="0.3">
      <c r="A28634" t="s">
        <v>109708</v>
      </c>
      <c r="B28634" t="s">
        <v>109709</v>
      </c>
      <c r="C28634" t="s">
        <v>27</v>
      </c>
      <c r="D28634" t="s">
        <v>109710</v>
      </c>
      <c r="E28634" t="s">
        <v>99661</v>
      </c>
      <c r="F28634" t="s">
        <v>12900</v>
      </c>
      <c r="G28634" t="s">
        <v>42</v>
      </c>
      <c r="H28634">
        <v>0</v>
      </c>
      <c r="I28634">
        <v>0</v>
      </c>
      <c r="J28634">
        <v>0</v>
      </c>
      <c r="K28634" t="s">
        <v>109711</v>
      </c>
    </row>
    <row r="28635" spans="1:11" x14ac:dyDescent="0.3">
      <c r="A28635" t="s">
        <v>109712</v>
      </c>
      <c r="B28635" t="s">
        <v>109713</v>
      </c>
      <c r="C28635" t="s">
        <v>27</v>
      </c>
      <c r="D28635" t="s">
        <v>109714</v>
      </c>
      <c r="E28635" t="s">
        <v>29</v>
      </c>
      <c r="F28635" t="s">
        <v>41</v>
      </c>
      <c r="G28635" t="s">
        <v>42</v>
      </c>
      <c r="H28635">
        <v>0</v>
      </c>
      <c r="I28635">
        <v>0</v>
      </c>
      <c r="J28635">
        <v>0</v>
      </c>
      <c r="K28635" t="s">
        <v>109715</v>
      </c>
    </row>
    <row r="28636" spans="1:11" x14ac:dyDescent="0.3">
      <c r="A28636" t="s">
        <v>109716</v>
      </c>
      <c r="B28636" t="s">
        <v>109717</v>
      </c>
      <c r="C28636" t="s">
        <v>13</v>
      </c>
      <c r="D28636" t="s">
        <v>109718</v>
      </c>
      <c r="E28636" t="s">
        <v>104779</v>
      </c>
      <c r="F28636" t="s">
        <v>41</v>
      </c>
      <c r="G28636" t="s">
        <v>42</v>
      </c>
      <c r="H28636">
        <v>0</v>
      </c>
      <c r="I28636">
        <v>0</v>
      </c>
      <c r="J28636">
        <v>0</v>
      </c>
      <c r="K28636" t="s">
        <v>109719</v>
      </c>
    </row>
    <row r="28637" spans="1:11" x14ac:dyDescent="0.3">
      <c r="A28637" t="s">
        <v>109720</v>
      </c>
      <c r="C28637" t="s">
        <v>27</v>
      </c>
      <c r="D28637" t="s">
        <v>109721</v>
      </c>
      <c r="E28637" t="s">
        <v>99661</v>
      </c>
      <c r="F28637" t="s">
        <v>716</v>
      </c>
      <c r="G28637" t="s">
        <v>42</v>
      </c>
      <c r="H28637">
        <v>0</v>
      </c>
      <c r="I28637">
        <v>0</v>
      </c>
      <c r="J28637">
        <v>0</v>
      </c>
      <c r="K28637" t="s">
        <v>109722</v>
      </c>
    </row>
    <row r="28638" spans="1:11" x14ac:dyDescent="0.3">
      <c r="A28638" t="s">
        <v>109723</v>
      </c>
      <c r="B28638" t="s">
        <v>109724</v>
      </c>
      <c r="C28638" t="s">
        <v>27</v>
      </c>
      <c r="D28638" t="s">
        <v>109725</v>
      </c>
      <c r="E28638" t="s">
        <v>99661</v>
      </c>
      <c r="F28638" t="s">
        <v>1214</v>
      </c>
      <c r="G28638" t="s">
        <v>42</v>
      </c>
      <c r="H28638">
        <v>0</v>
      </c>
      <c r="I28638">
        <v>0</v>
      </c>
      <c r="J28638">
        <v>0</v>
      </c>
      <c r="K28638" t="s">
        <v>109726</v>
      </c>
    </row>
    <row r="28639" spans="1:11" x14ac:dyDescent="0.3">
      <c r="A28639" t="s">
        <v>109727</v>
      </c>
      <c r="B28639" t="s">
        <v>109728</v>
      </c>
      <c r="C28639" t="s">
        <v>27</v>
      </c>
      <c r="D28639" t="s">
        <v>109729</v>
      </c>
      <c r="E28639" t="s">
        <v>99661</v>
      </c>
      <c r="F28639" t="s">
        <v>1518</v>
      </c>
      <c r="G28639" t="s">
        <v>42</v>
      </c>
      <c r="H28639">
        <v>0</v>
      </c>
      <c r="I28639">
        <v>0</v>
      </c>
      <c r="J28639">
        <v>0</v>
      </c>
      <c r="K28639" t="s">
        <v>109730</v>
      </c>
    </row>
    <row r="28640" spans="1:11" x14ac:dyDescent="0.3">
      <c r="A28640" t="s">
        <v>109731</v>
      </c>
      <c r="B28640" t="s">
        <v>109732</v>
      </c>
      <c r="C28640" t="s">
        <v>27</v>
      </c>
      <c r="D28640" t="s">
        <v>109733</v>
      </c>
      <c r="E28640" t="s">
        <v>99661</v>
      </c>
      <c r="F28640" t="s">
        <v>4497</v>
      </c>
      <c r="G28640" t="s">
        <v>42</v>
      </c>
      <c r="H28640">
        <v>0</v>
      </c>
      <c r="I28640">
        <v>0</v>
      </c>
      <c r="J28640">
        <v>0</v>
      </c>
      <c r="K28640" t="s">
        <v>109734</v>
      </c>
    </row>
    <row r="28641" spans="1:11" x14ac:dyDescent="0.3">
      <c r="A28641" t="s">
        <v>109735</v>
      </c>
      <c r="B28641" t="s">
        <v>109736</v>
      </c>
      <c r="C28641" t="s">
        <v>27</v>
      </c>
      <c r="D28641" t="s">
        <v>109737</v>
      </c>
      <c r="E28641" t="s">
        <v>99661</v>
      </c>
      <c r="F28641" t="s">
        <v>11244</v>
      </c>
      <c r="G28641" t="s">
        <v>42</v>
      </c>
      <c r="H28641">
        <v>0</v>
      </c>
      <c r="I28641">
        <v>0</v>
      </c>
      <c r="J28641">
        <v>0</v>
      </c>
      <c r="K28641" t="s">
        <v>109738</v>
      </c>
    </row>
    <row r="28642" spans="1:11" x14ac:dyDescent="0.3">
      <c r="A28642" t="s">
        <v>109739</v>
      </c>
      <c r="B28642" t="s">
        <v>109740</v>
      </c>
      <c r="C28642" t="s">
        <v>558</v>
      </c>
      <c r="D28642" t="s">
        <v>109741</v>
      </c>
      <c r="E28642" t="s">
        <v>1472</v>
      </c>
      <c r="F28642" t="s">
        <v>2883</v>
      </c>
      <c r="G28642" t="s">
        <v>42</v>
      </c>
      <c r="H28642">
        <v>0</v>
      </c>
      <c r="I28642">
        <v>0</v>
      </c>
      <c r="J28642">
        <v>0</v>
      </c>
      <c r="K28642" t="s">
        <v>109742</v>
      </c>
    </row>
    <row r="28643" spans="1:11" x14ac:dyDescent="0.3">
      <c r="A28643" t="s">
        <v>109743</v>
      </c>
      <c r="B28643" t="s">
        <v>109744</v>
      </c>
      <c r="C28643" t="s">
        <v>20</v>
      </c>
      <c r="D28643" t="s">
        <v>109745</v>
      </c>
      <c r="E28643" t="s">
        <v>14059</v>
      </c>
      <c r="F28643" t="s">
        <v>12347</v>
      </c>
      <c r="G28643" t="s">
        <v>42</v>
      </c>
      <c r="H28643">
        <v>0</v>
      </c>
      <c r="I28643">
        <v>0</v>
      </c>
      <c r="J28643">
        <v>0</v>
      </c>
      <c r="K28643" t="s">
        <v>109746</v>
      </c>
    </row>
    <row r="28644" spans="1:11" x14ac:dyDescent="0.3">
      <c r="A28644" t="s">
        <v>109747</v>
      </c>
      <c r="B28644" t="s">
        <v>109748</v>
      </c>
      <c r="C28644" t="s">
        <v>20</v>
      </c>
      <c r="D28644" t="s">
        <v>109749</v>
      </c>
      <c r="E28644" t="s">
        <v>14059</v>
      </c>
      <c r="F28644" t="s">
        <v>10848</v>
      </c>
      <c r="G28644" t="s">
        <v>42</v>
      </c>
      <c r="H28644">
        <v>0</v>
      </c>
      <c r="I28644">
        <v>0</v>
      </c>
      <c r="J28644">
        <v>0</v>
      </c>
      <c r="K28644" t="s">
        <v>109750</v>
      </c>
    </row>
    <row r="28645" spans="1:11" x14ac:dyDescent="0.3">
      <c r="A28645" t="s">
        <v>109751</v>
      </c>
      <c r="B28645" t="s">
        <v>109752</v>
      </c>
      <c r="C28645" t="s">
        <v>20</v>
      </c>
      <c r="D28645" t="s">
        <v>109753</v>
      </c>
      <c r="E28645" t="s">
        <v>14059</v>
      </c>
      <c r="F28645" t="s">
        <v>2272</v>
      </c>
      <c r="G28645" t="s">
        <v>42</v>
      </c>
      <c r="H28645">
        <v>0</v>
      </c>
      <c r="I28645">
        <v>0</v>
      </c>
      <c r="J28645">
        <v>0</v>
      </c>
      <c r="K28645" t="s">
        <v>109754</v>
      </c>
    </row>
    <row r="28646" spans="1:11" x14ac:dyDescent="0.3">
      <c r="A28646" t="s">
        <v>109755</v>
      </c>
      <c r="B28646" t="s">
        <v>109756</v>
      </c>
      <c r="C28646" t="s">
        <v>558</v>
      </c>
      <c r="D28646" t="s">
        <v>109757</v>
      </c>
      <c r="E28646" t="s">
        <v>1692</v>
      </c>
      <c r="F28646" t="s">
        <v>12188</v>
      </c>
      <c r="G28646" t="s">
        <v>42</v>
      </c>
      <c r="H28646">
        <v>0</v>
      </c>
      <c r="I28646">
        <v>0</v>
      </c>
      <c r="J28646">
        <v>0</v>
      </c>
      <c r="K28646" t="s">
        <v>109758</v>
      </c>
    </row>
    <row r="28647" spans="1:11" x14ac:dyDescent="0.3">
      <c r="A28647" t="s">
        <v>109759</v>
      </c>
      <c r="B28647" t="s">
        <v>109760</v>
      </c>
      <c r="C28647" t="s">
        <v>20</v>
      </c>
      <c r="D28647" t="s">
        <v>109761</v>
      </c>
      <c r="E28647" t="s">
        <v>14059</v>
      </c>
      <c r="F28647" t="s">
        <v>1886</v>
      </c>
      <c r="G28647" t="s">
        <v>42</v>
      </c>
      <c r="H28647">
        <v>0</v>
      </c>
      <c r="I28647">
        <v>0</v>
      </c>
      <c r="J28647">
        <v>0</v>
      </c>
      <c r="K28647" t="s">
        <v>109762</v>
      </c>
    </row>
    <row r="28648" spans="1:11" x14ac:dyDescent="0.3">
      <c r="A28648" t="s">
        <v>109763</v>
      </c>
      <c r="B28648" t="s">
        <v>109764</v>
      </c>
      <c r="C28648" t="s">
        <v>20</v>
      </c>
      <c r="D28648" t="s">
        <v>109765</v>
      </c>
      <c r="E28648" t="s">
        <v>14059</v>
      </c>
      <c r="F28648" t="s">
        <v>331</v>
      </c>
      <c r="G28648" t="s">
        <v>42</v>
      </c>
      <c r="H28648">
        <v>0</v>
      </c>
      <c r="I28648">
        <v>0</v>
      </c>
      <c r="J28648">
        <v>0</v>
      </c>
      <c r="K28648" t="s">
        <v>109766</v>
      </c>
    </row>
    <row r="28649" spans="1:11" x14ac:dyDescent="0.3">
      <c r="A28649" t="s">
        <v>109767</v>
      </c>
      <c r="B28649" t="s">
        <v>109768</v>
      </c>
      <c r="C28649" t="s">
        <v>27</v>
      </c>
      <c r="D28649" t="s">
        <v>109769</v>
      </c>
      <c r="E28649" t="s">
        <v>99661</v>
      </c>
      <c r="F28649" t="s">
        <v>3102</v>
      </c>
      <c r="G28649" t="s">
        <v>42</v>
      </c>
      <c r="H28649">
        <v>0</v>
      </c>
      <c r="I28649">
        <v>0</v>
      </c>
      <c r="J28649">
        <v>0</v>
      </c>
      <c r="K28649" t="s">
        <v>109770</v>
      </c>
    </row>
    <row r="28650" spans="1:11" x14ac:dyDescent="0.3">
      <c r="A28650" t="s">
        <v>109771</v>
      </c>
      <c r="B28650" t="s">
        <v>109772</v>
      </c>
      <c r="C28650" t="s">
        <v>13</v>
      </c>
      <c r="D28650" t="s">
        <v>109773</v>
      </c>
      <c r="E28650" t="s">
        <v>104779</v>
      </c>
      <c r="F28650" t="s">
        <v>16</v>
      </c>
      <c r="G28650" t="s">
        <v>7000</v>
      </c>
      <c r="H28650">
        <v>0</v>
      </c>
      <c r="I28650">
        <v>0</v>
      </c>
      <c r="J28650">
        <v>0</v>
      </c>
      <c r="K28650" t="s">
        <v>109774</v>
      </c>
    </row>
    <row r="28651" spans="1:11" x14ac:dyDescent="0.3">
      <c r="A28651" t="s">
        <v>109775</v>
      </c>
      <c r="C28651" t="s">
        <v>558</v>
      </c>
      <c r="E28651" t="s">
        <v>1472</v>
      </c>
      <c r="F28651" t="s">
        <v>1564</v>
      </c>
      <c r="G28651" t="s">
        <v>42</v>
      </c>
      <c r="H28651">
        <v>0</v>
      </c>
      <c r="I28651">
        <v>0</v>
      </c>
      <c r="J28651">
        <v>0</v>
      </c>
      <c r="K28651" t="s">
        <v>109776</v>
      </c>
    </row>
    <row r="28652" spans="1:11" x14ac:dyDescent="0.3">
      <c r="A28652" t="s">
        <v>109777</v>
      </c>
      <c r="B28652" t="s">
        <v>109778</v>
      </c>
      <c r="C28652" t="s">
        <v>558</v>
      </c>
      <c r="D28652" t="s">
        <v>109779</v>
      </c>
      <c r="E28652" t="s">
        <v>2102</v>
      </c>
      <c r="F28652" t="s">
        <v>41</v>
      </c>
      <c r="G28652" t="s">
        <v>42</v>
      </c>
      <c r="H28652">
        <v>0</v>
      </c>
      <c r="I28652">
        <v>0</v>
      </c>
      <c r="J28652">
        <v>0</v>
      </c>
      <c r="K28652" t="s">
        <v>109780</v>
      </c>
    </row>
    <row r="28653" spans="1:11" x14ac:dyDescent="0.3">
      <c r="A28653" t="s">
        <v>109781</v>
      </c>
      <c r="B28653" t="s">
        <v>109782</v>
      </c>
      <c r="C28653" t="s">
        <v>13</v>
      </c>
      <c r="D28653" t="s">
        <v>109783</v>
      </c>
      <c r="E28653" t="s">
        <v>104779</v>
      </c>
      <c r="F28653" t="s">
        <v>16</v>
      </c>
      <c r="G28653" t="s">
        <v>75715</v>
      </c>
      <c r="H28653">
        <v>0</v>
      </c>
      <c r="I28653">
        <v>0</v>
      </c>
      <c r="J28653">
        <v>0</v>
      </c>
      <c r="K28653" t="s">
        <v>109784</v>
      </c>
    </row>
    <row r="28654" spans="1:11" x14ac:dyDescent="0.3">
      <c r="A28654" t="s">
        <v>109785</v>
      </c>
      <c r="B28654" t="s">
        <v>109786</v>
      </c>
      <c r="C28654" t="s">
        <v>558</v>
      </c>
      <c r="D28654" t="s">
        <v>109787</v>
      </c>
      <c r="E28654" t="s">
        <v>2102</v>
      </c>
      <c r="F28654" t="s">
        <v>55732</v>
      </c>
      <c r="G28654" t="s">
        <v>10527</v>
      </c>
      <c r="H28654">
        <v>0</v>
      </c>
      <c r="I28654">
        <v>0</v>
      </c>
      <c r="J28654">
        <v>0</v>
      </c>
      <c r="K28654" t="s">
        <v>109788</v>
      </c>
    </row>
    <row r="28655" spans="1:11" x14ac:dyDescent="0.3">
      <c r="A28655" t="s">
        <v>109789</v>
      </c>
      <c r="C28655" t="s">
        <v>558</v>
      </c>
      <c r="D28655" t="s">
        <v>109790</v>
      </c>
      <c r="E28655" t="s">
        <v>981</v>
      </c>
      <c r="F28655" t="s">
        <v>10253</v>
      </c>
      <c r="G28655" t="s">
        <v>42</v>
      </c>
      <c r="H28655">
        <v>0</v>
      </c>
      <c r="I28655">
        <v>0</v>
      </c>
      <c r="J28655">
        <v>0</v>
      </c>
      <c r="K28655" t="s">
        <v>109791</v>
      </c>
    </row>
    <row r="28656" spans="1:11" x14ac:dyDescent="0.3">
      <c r="A28656" t="s">
        <v>109792</v>
      </c>
      <c r="B28656" t="s">
        <v>109793</v>
      </c>
      <c r="C28656" t="s">
        <v>27</v>
      </c>
      <c r="D28656" t="s">
        <v>109794</v>
      </c>
      <c r="E28656" t="s">
        <v>99661</v>
      </c>
      <c r="F28656" t="s">
        <v>4643</v>
      </c>
      <c r="G28656" t="s">
        <v>42</v>
      </c>
      <c r="H28656">
        <v>0</v>
      </c>
      <c r="I28656">
        <v>0</v>
      </c>
      <c r="J28656">
        <v>0</v>
      </c>
      <c r="K28656" t="s">
        <v>109795</v>
      </c>
    </row>
    <row r="28657" spans="1:11" x14ac:dyDescent="0.3">
      <c r="A28657" t="s">
        <v>109796</v>
      </c>
      <c r="B28657" t="s">
        <v>109797</v>
      </c>
      <c r="C28657" t="s">
        <v>27</v>
      </c>
      <c r="D28657" t="s">
        <v>109798</v>
      </c>
      <c r="E28657" t="s">
        <v>99661</v>
      </c>
      <c r="F28657" t="s">
        <v>1868</v>
      </c>
      <c r="G28657" t="s">
        <v>42</v>
      </c>
      <c r="H28657">
        <v>0</v>
      </c>
      <c r="I28657">
        <v>0</v>
      </c>
      <c r="J28657">
        <v>0</v>
      </c>
      <c r="K28657" t="s">
        <v>109799</v>
      </c>
    </row>
    <row r="28658" spans="1:11" x14ac:dyDescent="0.3">
      <c r="A28658" t="s">
        <v>109800</v>
      </c>
      <c r="B28658" t="s">
        <v>109801</v>
      </c>
      <c r="C28658" t="s">
        <v>558</v>
      </c>
      <c r="D28658" t="s">
        <v>109802</v>
      </c>
      <c r="E28658" t="s">
        <v>1122</v>
      </c>
      <c r="F28658" t="s">
        <v>1947</v>
      </c>
      <c r="G28658" t="s">
        <v>42</v>
      </c>
      <c r="H28658">
        <v>0</v>
      </c>
      <c r="I28658">
        <v>0</v>
      </c>
      <c r="J28658">
        <v>0</v>
      </c>
      <c r="K28658" t="s">
        <v>109803</v>
      </c>
    </row>
    <row r="28659" spans="1:11" x14ac:dyDescent="0.3">
      <c r="A28659" t="s">
        <v>109804</v>
      </c>
      <c r="B28659" t="s">
        <v>109805</v>
      </c>
      <c r="C28659" t="s">
        <v>27</v>
      </c>
      <c r="D28659" t="s">
        <v>109806</v>
      </c>
      <c r="E28659" t="s">
        <v>99661</v>
      </c>
      <c r="F28659" t="s">
        <v>1715</v>
      </c>
      <c r="G28659" t="s">
        <v>822</v>
      </c>
      <c r="H28659">
        <v>0</v>
      </c>
      <c r="I28659">
        <v>0</v>
      </c>
      <c r="J28659">
        <v>0</v>
      </c>
      <c r="K28659" t="s">
        <v>109807</v>
      </c>
    </row>
    <row r="28660" spans="1:11" x14ac:dyDescent="0.3">
      <c r="A28660" t="s">
        <v>109808</v>
      </c>
      <c r="B28660" t="s">
        <v>109809</v>
      </c>
      <c r="C28660" t="s">
        <v>27</v>
      </c>
      <c r="D28660" t="s">
        <v>109810</v>
      </c>
      <c r="E28660" t="s">
        <v>99661</v>
      </c>
      <c r="F28660" t="s">
        <v>16</v>
      </c>
      <c r="G28660" t="s">
        <v>2750</v>
      </c>
      <c r="H28660">
        <v>0</v>
      </c>
      <c r="I28660">
        <v>0</v>
      </c>
      <c r="J28660">
        <v>0</v>
      </c>
      <c r="K28660" t="s">
        <v>109811</v>
      </c>
    </row>
    <row r="28661" spans="1:11" x14ac:dyDescent="0.3">
      <c r="A28661" t="s">
        <v>109812</v>
      </c>
      <c r="B28661" t="s">
        <v>109813</v>
      </c>
      <c r="C28661" t="s">
        <v>558</v>
      </c>
      <c r="D28661" t="s">
        <v>109814</v>
      </c>
      <c r="E28661" t="s">
        <v>1122</v>
      </c>
      <c r="F28661" t="s">
        <v>59001</v>
      </c>
      <c r="G28661" t="s">
        <v>42</v>
      </c>
      <c r="H28661">
        <v>0</v>
      </c>
      <c r="I28661">
        <v>0</v>
      </c>
      <c r="J28661">
        <v>0</v>
      </c>
      <c r="K28661" t="s">
        <v>109815</v>
      </c>
    </row>
    <row r="28662" spans="1:11" x14ac:dyDescent="0.3">
      <c r="A28662" t="s">
        <v>109816</v>
      </c>
      <c r="B28662" t="s">
        <v>109817</v>
      </c>
      <c r="C28662" t="s">
        <v>27</v>
      </c>
      <c r="D28662" t="s">
        <v>109818</v>
      </c>
      <c r="E28662" t="s">
        <v>99661</v>
      </c>
      <c r="F28662" t="s">
        <v>1981</v>
      </c>
      <c r="G28662" t="s">
        <v>42</v>
      </c>
      <c r="H28662">
        <v>0</v>
      </c>
      <c r="I28662">
        <v>0</v>
      </c>
      <c r="J28662">
        <v>0</v>
      </c>
      <c r="K28662" t="s">
        <v>109819</v>
      </c>
    </row>
    <row r="28663" spans="1:11" x14ac:dyDescent="0.3">
      <c r="A28663" t="s">
        <v>109820</v>
      </c>
      <c r="B28663" t="s">
        <v>109821</v>
      </c>
      <c r="C28663" t="s">
        <v>27</v>
      </c>
      <c r="D28663" t="s">
        <v>109822</v>
      </c>
      <c r="E28663" t="s">
        <v>99661</v>
      </c>
      <c r="F28663" t="s">
        <v>6383</v>
      </c>
      <c r="G28663" t="s">
        <v>42</v>
      </c>
      <c r="H28663">
        <v>0</v>
      </c>
      <c r="I28663">
        <v>0</v>
      </c>
      <c r="J28663">
        <v>0</v>
      </c>
      <c r="K28663" t="s">
        <v>109823</v>
      </c>
    </row>
    <row r="28664" spans="1:11" x14ac:dyDescent="0.3">
      <c r="A28664" t="s">
        <v>109824</v>
      </c>
      <c r="B28664" t="s">
        <v>109825</v>
      </c>
      <c r="C28664" t="s">
        <v>27</v>
      </c>
      <c r="D28664" t="s">
        <v>109826</v>
      </c>
      <c r="E28664" t="s">
        <v>99661</v>
      </c>
      <c r="F28664" t="s">
        <v>15527</v>
      </c>
      <c r="G28664" t="s">
        <v>42</v>
      </c>
      <c r="H28664">
        <v>0</v>
      </c>
      <c r="I28664">
        <v>0</v>
      </c>
      <c r="J28664">
        <v>0</v>
      </c>
      <c r="K28664" t="s">
        <v>109827</v>
      </c>
    </row>
    <row r="28665" spans="1:11" x14ac:dyDescent="0.3">
      <c r="A28665" t="s">
        <v>109828</v>
      </c>
      <c r="B28665" t="s">
        <v>109829</v>
      </c>
      <c r="C28665" t="s">
        <v>13</v>
      </c>
      <c r="D28665" t="s">
        <v>109830</v>
      </c>
      <c r="E28665" t="s">
        <v>104779</v>
      </c>
      <c r="F28665" t="s">
        <v>16</v>
      </c>
      <c r="G28665" t="s">
        <v>516</v>
      </c>
      <c r="H28665">
        <v>0</v>
      </c>
      <c r="I28665">
        <v>0</v>
      </c>
      <c r="J28665">
        <v>0</v>
      </c>
      <c r="K28665" t="s">
        <v>109831</v>
      </c>
    </row>
    <row r="28666" spans="1:11" x14ac:dyDescent="0.3">
      <c r="A28666" t="s">
        <v>109832</v>
      </c>
      <c r="B28666" t="s">
        <v>109833</v>
      </c>
      <c r="C28666" t="s">
        <v>20</v>
      </c>
      <c r="D28666" t="s">
        <v>109834</v>
      </c>
      <c r="E28666" t="s">
        <v>22</v>
      </c>
      <c r="F28666" t="s">
        <v>1247</v>
      </c>
      <c r="G28666" t="s">
        <v>42</v>
      </c>
      <c r="H28666">
        <v>0</v>
      </c>
      <c r="I28666">
        <v>0</v>
      </c>
      <c r="J28666">
        <v>0</v>
      </c>
      <c r="K28666" t="s">
        <v>109835</v>
      </c>
    </row>
    <row r="28667" spans="1:11" x14ac:dyDescent="0.3">
      <c r="A28667" t="s">
        <v>109836</v>
      </c>
      <c r="B28667" t="s">
        <v>109837</v>
      </c>
      <c r="C28667" t="s">
        <v>27</v>
      </c>
      <c r="D28667" t="s">
        <v>109838</v>
      </c>
      <c r="E28667" t="s">
        <v>99661</v>
      </c>
      <c r="F28667" t="s">
        <v>1506</v>
      </c>
      <c r="G28667" t="s">
        <v>42</v>
      </c>
      <c r="H28667">
        <v>0</v>
      </c>
      <c r="I28667">
        <v>0</v>
      </c>
      <c r="J28667">
        <v>0</v>
      </c>
      <c r="K28667" t="s">
        <v>109839</v>
      </c>
    </row>
    <row r="28668" spans="1:11" x14ac:dyDescent="0.3">
      <c r="A28668" t="s">
        <v>109840</v>
      </c>
      <c r="B28668" t="s">
        <v>109841</v>
      </c>
      <c r="C28668" t="s">
        <v>20</v>
      </c>
      <c r="D28668" t="s">
        <v>109842</v>
      </c>
      <c r="E28668" t="s">
        <v>14059</v>
      </c>
      <c r="F28668" t="s">
        <v>16</v>
      </c>
      <c r="G28668" t="s">
        <v>22298</v>
      </c>
      <c r="H28668">
        <v>0</v>
      </c>
      <c r="I28668">
        <v>0</v>
      </c>
      <c r="J28668">
        <v>0</v>
      </c>
      <c r="K28668" t="s">
        <v>109843</v>
      </c>
    </row>
    <row r="28669" spans="1:11" x14ac:dyDescent="0.3">
      <c r="A28669" t="s">
        <v>109844</v>
      </c>
      <c r="B28669" t="s">
        <v>109845</v>
      </c>
      <c r="C28669" t="s">
        <v>147</v>
      </c>
      <c r="D28669" t="s">
        <v>109846</v>
      </c>
      <c r="E28669" t="s">
        <v>183</v>
      </c>
      <c r="F28669" t="s">
        <v>321</v>
      </c>
      <c r="G28669" t="s">
        <v>3430</v>
      </c>
      <c r="H28669">
        <v>0</v>
      </c>
      <c r="I28669">
        <v>0</v>
      </c>
      <c r="J28669">
        <v>0</v>
      </c>
      <c r="K28669" t="s">
        <v>109847</v>
      </c>
    </row>
    <row r="28670" spans="1:11" x14ac:dyDescent="0.3">
      <c r="A28670" t="s">
        <v>109848</v>
      </c>
      <c r="C28670" t="s">
        <v>27</v>
      </c>
      <c r="D28670" t="s">
        <v>109849</v>
      </c>
      <c r="E28670" t="s">
        <v>99661</v>
      </c>
      <c r="F28670" t="s">
        <v>16</v>
      </c>
      <c r="G28670" t="s">
        <v>3669</v>
      </c>
      <c r="H28670">
        <v>0</v>
      </c>
      <c r="I28670">
        <v>0</v>
      </c>
      <c r="J28670">
        <v>0</v>
      </c>
      <c r="K28670" t="s">
        <v>109850</v>
      </c>
    </row>
    <row r="28671" spans="1:11" x14ac:dyDescent="0.3">
      <c r="A28671" t="s">
        <v>109851</v>
      </c>
      <c r="B28671" t="s">
        <v>10186</v>
      </c>
      <c r="C28671" t="s">
        <v>20</v>
      </c>
      <c r="D28671" t="s">
        <v>109852</v>
      </c>
      <c r="E28671" t="s">
        <v>14059</v>
      </c>
      <c r="F28671" t="s">
        <v>16</v>
      </c>
      <c r="G28671" t="s">
        <v>1756</v>
      </c>
      <c r="H28671">
        <v>0</v>
      </c>
      <c r="I28671">
        <v>0</v>
      </c>
      <c r="J28671">
        <v>0</v>
      </c>
      <c r="K28671" t="s">
        <v>109853</v>
      </c>
    </row>
    <row r="28672" spans="1:11" x14ac:dyDescent="0.3">
      <c r="A28672" t="s">
        <v>109854</v>
      </c>
      <c r="C28672" t="s">
        <v>27</v>
      </c>
      <c r="D28672" t="s">
        <v>109855</v>
      </c>
      <c r="E28672" t="s">
        <v>99661</v>
      </c>
      <c r="F28672" t="s">
        <v>16</v>
      </c>
      <c r="G28672" t="s">
        <v>15631</v>
      </c>
      <c r="H28672">
        <v>0</v>
      </c>
      <c r="I28672">
        <v>0</v>
      </c>
      <c r="J28672">
        <v>0</v>
      </c>
      <c r="K28672" t="s">
        <v>109856</v>
      </c>
    </row>
    <row r="28673" spans="1:11" x14ac:dyDescent="0.3">
      <c r="A28673" t="s">
        <v>109857</v>
      </c>
      <c r="C28673" t="s">
        <v>20</v>
      </c>
      <c r="D28673" t="s">
        <v>109858</v>
      </c>
      <c r="E28673" t="s">
        <v>14059</v>
      </c>
      <c r="F28673" t="s">
        <v>16</v>
      </c>
      <c r="G28673" t="s">
        <v>18591</v>
      </c>
      <c r="H28673">
        <v>0</v>
      </c>
      <c r="I28673">
        <v>0</v>
      </c>
      <c r="J28673">
        <v>0</v>
      </c>
      <c r="K28673" t="s">
        <v>109859</v>
      </c>
    </row>
    <row r="28674" spans="1:11" x14ac:dyDescent="0.3">
      <c r="A28674" t="s">
        <v>109860</v>
      </c>
      <c r="C28674" t="s">
        <v>20</v>
      </c>
      <c r="D28674" t="s">
        <v>109861</v>
      </c>
      <c r="E28674" t="s">
        <v>14059</v>
      </c>
      <c r="F28674" t="s">
        <v>16</v>
      </c>
      <c r="G28674" t="s">
        <v>6006</v>
      </c>
      <c r="H28674">
        <v>0</v>
      </c>
      <c r="I28674">
        <v>0</v>
      </c>
      <c r="J28674">
        <v>0</v>
      </c>
      <c r="K28674" t="s">
        <v>109862</v>
      </c>
    </row>
    <row r="28675" spans="1:11" x14ac:dyDescent="0.3">
      <c r="A28675" t="s">
        <v>109863</v>
      </c>
      <c r="C28675" t="s">
        <v>27</v>
      </c>
      <c r="D28675" t="s">
        <v>109864</v>
      </c>
      <c r="E28675" t="s">
        <v>99661</v>
      </c>
      <c r="F28675" t="s">
        <v>16</v>
      </c>
      <c r="G28675" t="s">
        <v>777</v>
      </c>
      <c r="H28675">
        <v>0</v>
      </c>
      <c r="I28675">
        <v>0</v>
      </c>
      <c r="J28675">
        <v>0</v>
      </c>
      <c r="K28675" t="s">
        <v>109865</v>
      </c>
    </row>
    <row r="28676" spans="1:11" x14ac:dyDescent="0.3">
      <c r="A28676" t="s">
        <v>109866</v>
      </c>
      <c r="B28676" t="s">
        <v>109867</v>
      </c>
      <c r="C28676" t="s">
        <v>558</v>
      </c>
      <c r="D28676" t="s">
        <v>109868</v>
      </c>
      <c r="E28676" t="s">
        <v>1692</v>
      </c>
      <c r="F28676" t="s">
        <v>7594</v>
      </c>
      <c r="G28676" t="s">
        <v>42</v>
      </c>
      <c r="H28676">
        <v>0</v>
      </c>
      <c r="I28676">
        <v>0</v>
      </c>
      <c r="J28676">
        <v>0</v>
      </c>
      <c r="K28676" t="s">
        <v>109869</v>
      </c>
    </row>
    <row r="28677" spans="1:11" x14ac:dyDescent="0.3">
      <c r="A28677" t="s">
        <v>109870</v>
      </c>
      <c r="B28677" t="s">
        <v>109871</v>
      </c>
      <c r="C28677" t="s">
        <v>27</v>
      </c>
      <c r="D28677" t="s">
        <v>109872</v>
      </c>
      <c r="E28677" t="s">
        <v>99661</v>
      </c>
      <c r="F28677" t="s">
        <v>1531</v>
      </c>
      <c r="G28677" t="s">
        <v>42</v>
      </c>
      <c r="H28677">
        <v>0</v>
      </c>
      <c r="I28677">
        <v>0</v>
      </c>
      <c r="J28677">
        <v>0</v>
      </c>
      <c r="K28677" t="s">
        <v>109873</v>
      </c>
    </row>
    <row r="28678" spans="1:11" x14ac:dyDescent="0.3">
      <c r="A28678" t="s">
        <v>109874</v>
      </c>
      <c r="B28678" t="s">
        <v>109875</v>
      </c>
      <c r="C28678" t="s">
        <v>27</v>
      </c>
      <c r="D28678" t="s">
        <v>109876</v>
      </c>
      <c r="E28678" t="s">
        <v>99661</v>
      </c>
      <c r="F28678" t="s">
        <v>18221</v>
      </c>
      <c r="G28678" t="s">
        <v>42</v>
      </c>
      <c r="H28678">
        <v>0</v>
      </c>
      <c r="I28678">
        <v>0</v>
      </c>
      <c r="J28678">
        <v>0</v>
      </c>
      <c r="K28678" t="s">
        <v>109877</v>
      </c>
    </row>
    <row r="28679" spans="1:11" x14ac:dyDescent="0.3">
      <c r="A28679" t="s">
        <v>109878</v>
      </c>
      <c r="B28679" t="s">
        <v>109879</v>
      </c>
      <c r="C28679" t="s">
        <v>27</v>
      </c>
      <c r="D28679" t="s">
        <v>109880</v>
      </c>
      <c r="E28679" t="s">
        <v>99661</v>
      </c>
      <c r="F28679" t="s">
        <v>3038</v>
      </c>
      <c r="G28679" t="s">
        <v>42</v>
      </c>
      <c r="H28679">
        <v>0</v>
      </c>
      <c r="I28679">
        <v>0</v>
      </c>
      <c r="J28679">
        <v>0</v>
      </c>
      <c r="K28679" t="s">
        <v>109881</v>
      </c>
    </row>
    <row r="28680" spans="1:11" x14ac:dyDescent="0.3">
      <c r="A28680" t="s">
        <v>109882</v>
      </c>
      <c r="B28680" t="s">
        <v>109883</v>
      </c>
      <c r="C28680" t="s">
        <v>27</v>
      </c>
      <c r="D28680" t="s">
        <v>109884</v>
      </c>
      <c r="E28680" t="s">
        <v>99661</v>
      </c>
      <c r="F28680" t="s">
        <v>402</v>
      </c>
      <c r="G28680" t="s">
        <v>42</v>
      </c>
      <c r="H28680">
        <v>0</v>
      </c>
      <c r="I28680">
        <v>0</v>
      </c>
      <c r="J28680">
        <v>0</v>
      </c>
      <c r="K28680" t="s">
        <v>109885</v>
      </c>
    </row>
    <row r="28681" spans="1:11" x14ac:dyDescent="0.3">
      <c r="A28681" t="s">
        <v>109886</v>
      </c>
      <c r="B28681" t="s">
        <v>109887</v>
      </c>
      <c r="C28681" t="s">
        <v>27</v>
      </c>
      <c r="D28681" t="s">
        <v>109876</v>
      </c>
      <c r="E28681" t="s">
        <v>99661</v>
      </c>
      <c r="F28681" t="s">
        <v>417</v>
      </c>
      <c r="G28681" t="s">
        <v>42</v>
      </c>
      <c r="H28681">
        <v>0</v>
      </c>
      <c r="I28681">
        <v>0</v>
      </c>
      <c r="J28681">
        <v>0</v>
      </c>
      <c r="K28681" t="s">
        <v>109888</v>
      </c>
    </row>
    <row r="28682" spans="1:11" x14ac:dyDescent="0.3">
      <c r="A28682" t="s">
        <v>109889</v>
      </c>
      <c r="B28682" t="s">
        <v>109890</v>
      </c>
      <c r="C28682" t="s">
        <v>27</v>
      </c>
      <c r="D28682" t="s">
        <v>109891</v>
      </c>
      <c r="E28682" t="s">
        <v>99661</v>
      </c>
      <c r="F28682" t="s">
        <v>16</v>
      </c>
      <c r="G28682" t="s">
        <v>11481</v>
      </c>
      <c r="H28682">
        <v>0</v>
      </c>
      <c r="I28682">
        <v>0</v>
      </c>
      <c r="J28682">
        <v>0</v>
      </c>
      <c r="K28682" t="s">
        <v>109892</v>
      </c>
    </row>
    <row r="28683" spans="1:11" x14ac:dyDescent="0.3">
      <c r="A28683" t="s">
        <v>109893</v>
      </c>
      <c r="B28683" t="s">
        <v>109894</v>
      </c>
      <c r="C28683" t="s">
        <v>27</v>
      </c>
      <c r="D28683" t="s">
        <v>109895</v>
      </c>
      <c r="E28683" t="s">
        <v>99661</v>
      </c>
      <c r="F28683" t="s">
        <v>16</v>
      </c>
      <c r="G28683" t="s">
        <v>2750</v>
      </c>
      <c r="H28683">
        <v>0</v>
      </c>
      <c r="I28683">
        <v>0</v>
      </c>
      <c r="J28683">
        <v>0</v>
      </c>
      <c r="K28683" t="s">
        <v>109896</v>
      </c>
    </row>
    <row r="28684" spans="1:11" x14ac:dyDescent="0.3">
      <c r="A28684" t="s">
        <v>109897</v>
      </c>
      <c r="B28684" t="s">
        <v>109898</v>
      </c>
      <c r="C28684" t="s">
        <v>27</v>
      </c>
      <c r="D28684" t="s">
        <v>109899</v>
      </c>
      <c r="E28684" t="s">
        <v>99661</v>
      </c>
      <c r="F28684" t="s">
        <v>16</v>
      </c>
      <c r="G28684" t="s">
        <v>859</v>
      </c>
      <c r="H28684">
        <v>0</v>
      </c>
      <c r="I28684">
        <v>0</v>
      </c>
      <c r="J28684">
        <v>0</v>
      </c>
      <c r="K28684" t="s">
        <v>109900</v>
      </c>
    </row>
    <row r="28685" spans="1:11" x14ac:dyDescent="0.3">
      <c r="A28685" t="s">
        <v>109901</v>
      </c>
      <c r="C28685" t="s">
        <v>27</v>
      </c>
      <c r="D28685" t="s">
        <v>109902</v>
      </c>
      <c r="E28685" t="s">
        <v>99661</v>
      </c>
      <c r="F28685" t="s">
        <v>2437</v>
      </c>
      <c r="G28685" t="s">
        <v>42</v>
      </c>
      <c r="H28685">
        <v>0</v>
      </c>
      <c r="I28685">
        <v>0</v>
      </c>
      <c r="J28685">
        <v>0</v>
      </c>
      <c r="K28685" t="s">
        <v>109903</v>
      </c>
    </row>
    <row r="28686" spans="1:11" x14ac:dyDescent="0.3">
      <c r="A28686" t="s">
        <v>109904</v>
      </c>
      <c r="B28686" t="s">
        <v>109905</v>
      </c>
      <c r="C28686" t="s">
        <v>13</v>
      </c>
      <c r="D28686" t="s">
        <v>109906</v>
      </c>
      <c r="E28686" t="s">
        <v>15</v>
      </c>
      <c r="F28686" t="s">
        <v>16</v>
      </c>
      <c r="G28686" t="s">
        <v>1073</v>
      </c>
      <c r="H28686">
        <v>0</v>
      </c>
      <c r="I28686">
        <v>0</v>
      </c>
      <c r="J28686">
        <v>0</v>
      </c>
      <c r="K28686" t="s">
        <v>109907</v>
      </c>
    </row>
    <row r="28687" spans="1:11" x14ac:dyDescent="0.3">
      <c r="A28687" t="s">
        <v>109908</v>
      </c>
      <c r="B28687" t="s">
        <v>109909</v>
      </c>
      <c r="C28687" t="s">
        <v>558</v>
      </c>
      <c r="D28687" t="s">
        <v>109910</v>
      </c>
      <c r="E28687" t="s">
        <v>1692</v>
      </c>
      <c r="F28687" t="s">
        <v>24176</v>
      </c>
      <c r="G28687" t="s">
        <v>42</v>
      </c>
      <c r="H28687">
        <v>0</v>
      </c>
      <c r="I28687">
        <v>0</v>
      </c>
      <c r="J28687">
        <v>0</v>
      </c>
      <c r="K28687" t="s">
        <v>109911</v>
      </c>
    </row>
    <row r="28688" spans="1:11" x14ac:dyDescent="0.3">
      <c r="A28688" t="s">
        <v>109912</v>
      </c>
      <c r="B28688" t="s">
        <v>109913</v>
      </c>
      <c r="C28688" t="s">
        <v>27</v>
      </c>
      <c r="D28688" t="s">
        <v>109914</v>
      </c>
      <c r="E28688" t="s">
        <v>99661</v>
      </c>
      <c r="F28688" t="s">
        <v>1715</v>
      </c>
      <c r="G28688" t="s">
        <v>2750</v>
      </c>
      <c r="H28688">
        <v>0</v>
      </c>
      <c r="I28688">
        <v>0</v>
      </c>
      <c r="J28688">
        <v>0</v>
      </c>
      <c r="K28688" t="s">
        <v>109915</v>
      </c>
    </row>
    <row r="28689" spans="1:11" x14ac:dyDescent="0.3">
      <c r="A28689" t="s">
        <v>109916</v>
      </c>
      <c r="B28689" t="s">
        <v>109917</v>
      </c>
      <c r="C28689" t="s">
        <v>558</v>
      </c>
      <c r="D28689" t="s">
        <v>109918</v>
      </c>
      <c r="E28689" t="s">
        <v>1122</v>
      </c>
      <c r="F28689" t="s">
        <v>2795</v>
      </c>
      <c r="G28689" t="s">
        <v>42</v>
      </c>
      <c r="H28689">
        <v>0</v>
      </c>
      <c r="I28689">
        <v>0</v>
      </c>
      <c r="J28689">
        <v>0</v>
      </c>
      <c r="K28689" t="s">
        <v>109919</v>
      </c>
    </row>
    <row r="28690" spans="1:11" x14ac:dyDescent="0.3">
      <c r="A28690" t="s">
        <v>109920</v>
      </c>
      <c r="B28690" t="s">
        <v>109921</v>
      </c>
      <c r="C28690" t="s">
        <v>558</v>
      </c>
      <c r="D28690" t="s">
        <v>109922</v>
      </c>
      <c r="E28690" t="s">
        <v>1122</v>
      </c>
      <c r="F28690" t="s">
        <v>13880</v>
      </c>
      <c r="G28690" t="s">
        <v>42</v>
      </c>
      <c r="H28690">
        <v>0</v>
      </c>
      <c r="I28690">
        <v>0</v>
      </c>
      <c r="J28690">
        <v>0</v>
      </c>
      <c r="K28690" t="s">
        <v>109923</v>
      </c>
    </row>
    <row r="28691" spans="1:11" x14ac:dyDescent="0.3">
      <c r="A28691" t="s">
        <v>109924</v>
      </c>
      <c r="B28691" t="s">
        <v>109925</v>
      </c>
      <c r="C28691" t="s">
        <v>558</v>
      </c>
      <c r="D28691" t="s">
        <v>109926</v>
      </c>
      <c r="E28691" t="s">
        <v>1122</v>
      </c>
      <c r="F28691" t="s">
        <v>1947</v>
      </c>
      <c r="G28691" t="s">
        <v>42</v>
      </c>
      <c r="H28691">
        <v>0</v>
      </c>
      <c r="I28691">
        <v>0</v>
      </c>
      <c r="J28691">
        <v>0</v>
      </c>
      <c r="K28691" t="s">
        <v>109927</v>
      </c>
    </row>
    <row r="28692" spans="1:11" x14ac:dyDescent="0.3">
      <c r="A28692" t="s">
        <v>109928</v>
      </c>
      <c r="B28692" t="s">
        <v>109929</v>
      </c>
      <c r="C28692" t="s">
        <v>558</v>
      </c>
      <c r="D28692" t="s">
        <v>109930</v>
      </c>
      <c r="E28692" t="s">
        <v>1122</v>
      </c>
      <c r="F28692" t="s">
        <v>1687</v>
      </c>
      <c r="G28692" t="s">
        <v>42</v>
      </c>
      <c r="H28692">
        <v>0</v>
      </c>
      <c r="I28692">
        <v>0</v>
      </c>
      <c r="J28692">
        <v>0</v>
      </c>
      <c r="K28692" t="s">
        <v>109931</v>
      </c>
    </row>
    <row r="28693" spans="1:11" x14ac:dyDescent="0.3">
      <c r="A28693" t="s">
        <v>109932</v>
      </c>
      <c r="C28693" t="s">
        <v>558</v>
      </c>
      <c r="D28693" t="s">
        <v>109933</v>
      </c>
      <c r="E28693" t="s">
        <v>1122</v>
      </c>
      <c r="F28693" t="s">
        <v>2652</v>
      </c>
      <c r="G28693" t="s">
        <v>42</v>
      </c>
      <c r="H28693">
        <v>0</v>
      </c>
      <c r="I28693">
        <v>0</v>
      </c>
      <c r="J28693">
        <v>2</v>
      </c>
      <c r="K28693" t="s">
        <v>109934</v>
      </c>
    </row>
    <row r="28694" spans="1:11" x14ac:dyDescent="0.3">
      <c r="A28694" t="s">
        <v>109935</v>
      </c>
      <c r="B28694" t="s">
        <v>109936</v>
      </c>
      <c r="C28694" t="s">
        <v>27</v>
      </c>
      <c r="D28694" t="s">
        <v>109937</v>
      </c>
      <c r="E28694" t="s">
        <v>99661</v>
      </c>
      <c r="F28694" t="s">
        <v>16</v>
      </c>
      <c r="G28694" t="s">
        <v>756</v>
      </c>
      <c r="H28694">
        <v>0</v>
      </c>
      <c r="I28694">
        <v>0</v>
      </c>
      <c r="J28694">
        <v>0</v>
      </c>
      <c r="K28694" t="s">
        <v>109938</v>
      </c>
    </row>
    <row r="28695" spans="1:11" x14ac:dyDescent="0.3">
      <c r="A28695" t="s">
        <v>109939</v>
      </c>
      <c r="B28695" t="s">
        <v>109940</v>
      </c>
      <c r="C28695" t="s">
        <v>27</v>
      </c>
      <c r="D28695" t="s">
        <v>109941</v>
      </c>
      <c r="E28695" t="s">
        <v>99661</v>
      </c>
      <c r="F28695" t="s">
        <v>16</v>
      </c>
      <c r="G28695" t="s">
        <v>5120</v>
      </c>
      <c r="H28695">
        <v>0</v>
      </c>
      <c r="I28695">
        <v>0</v>
      </c>
      <c r="J28695">
        <v>0</v>
      </c>
      <c r="K28695" t="s">
        <v>109942</v>
      </c>
    </row>
    <row r="28696" spans="1:11" x14ac:dyDescent="0.3">
      <c r="A28696" t="s">
        <v>109943</v>
      </c>
      <c r="B28696" t="s">
        <v>109944</v>
      </c>
      <c r="C28696" t="s">
        <v>27</v>
      </c>
      <c r="D28696" t="s">
        <v>109945</v>
      </c>
      <c r="E28696" t="s">
        <v>99661</v>
      </c>
      <c r="F28696" t="s">
        <v>16</v>
      </c>
      <c r="G28696" t="s">
        <v>7708</v>
      </c>
      <c r="H28696">
        <v>0</v>
      </c>
      <c r="I28696">
        <v>0</v>
      </c>
      <c r="J28696">
        <v>0</v>
      </c>
      <c r="K28696" t="s">
        <v>109946</v>
      </c>
    </row>
    <row r="28697" spans="1:11" x14ac:dyDescent="0.3">
      <c r="A28697" t="s">
        <v>109947</v>
      </c>
      <c r="C28697" t="s">
        <v>27</v>
      </c>
      <c r="D28697" t="s">
        <v>109948</v>
      </c>
      <c r="E28697" t="s">
        <v>99661</v>
      </c>
      <c r="F28697" t="s">
        <v>2111</v>
      </c>
      <c r="G28697" t="s">
        <v>42</v>
      </c>
      <c r="H28697">
        <v>0</v>
      </c>
      <c r="I28697">
        <v>0</v>
      </c>
      <c r="J28697">
        <v>0</v>
      </c>
      <c r="K28697" t="s">
        <v>109949</v>
      </c>
    </row>
    <row r="28698" spans="1:11" x14ac:dyDescent="0.3">
      <c r="A28698" t="s">
        <v>109950</v>
      </c>
      <c r="B28698" t="s">
        <v>109951</v>
      </c>
      <c r="C28698" t="s">
        <v>558</v>
      </c>
      <c r="D28698" t="s">
        <v>109952</v>
      </c>
      <c r="E28698" t="s">
        <v>1692</v>
      </c>
      <c r="F28698" t="s">
        <v>18339</v>
      </c>
      <c r="G28698" t="s">
        <v>42</v>
      </c>
      <c r="H28698">
        <v>0</v>
      </c>
      <c r="I28698">
        <v>0</v>
      </c>
      <c r="J28698">
        <v>0</v>
      </c>
      <c r="K28698" t="s">
        <v>109953</v>
      </c>
    </row>
    <row r="28699" spans="1:11" x14ac:dyDescent="0.3">
      <c r="A28699" t="s">
        <v>109954</v>
      </c>
      <c r="B28699" t="s">
        <v>1816</v>
      </c>
      <c r="C28699" t="s">
        <v>27</v>
      </c>
      <c r="D28699" t="s">
        <v>109955</v>
      </c>
      <c r="E28699" t="s">
        <v>99661</v>
      </c>
      <c r="F28699" t="s">
        <v>1981</v>
      </c>
      <c r="G28699" t="s">
        <v>42</v>
      </c>
      <c r="H28699">
        <v>0</v>
      </c>
      <c r="I28699">
        <v>0</v>
      </c>
      <c r="J28699">
        <v>0</v>
      </c>
      <c r="K28699" t="s">
        <v>109956</v>
      </c>
    </row>
    <row r="28700" spans="1:11" x14ac:dyDescent="0.3">
      <c r="A28700" t="s">
        <v>109957</v>
      </c>
      <c r="B28700" t="s">
        <v>109958</v>
      </c>
      <c r="C28700" t="s">
        <v>27</v>
      </c>
      <c r="D28700" t="s">
        <v>109959</v>
      </c>
      <c r="E28700" t="s">
        <v>99661</v>
      </c>
      <c r="F28700" t="s">
        <v>2852</v>
      </c>
      <c r="G28700" t="s">
        <v>42</v>
      </c>
      <c r="H28700">
        <v>0</v>
      </c>
      <c r="I28700">
        <v>0</v>
      </c>
      <c r="J28700">
        <v>0</v>
      </c>
      <c r="K28700" t="s">
        <v>109960</v>
      </c>
    </row>
    <row r="28701" spans="1:11" x14ac:dyDescent="0.3">
      <c r="A28701" t="s">
        <v>109961</v>
      </c>
      <c r="B28701" t="s">
        <v>109962</v>
      </c>
      <c r="C28701" t="s">
        <v>27</v>
      </c>
      <c r="D28701" t="s">
        <v>109963</v>
      </c>
      <c r="E28701" t="s">
        <v>99661</v>
      </c>
      <c r="F28701" t="s">
        <v>3638</v>
      </c>
      <c r="G28701" t="s">
        <v>42</v>
      </c>
      <c r="H28701">
        <v>0</v>
      </c>
      <c r="I28701">
        <v>0</v>
      </c>
      <c r="J28701">
        <v>0</v>
      </c>
      <c r="K28701" t="s">
        <v>109964</v>
      </c>
    </row>
    <row r="28702" spans="1:11" x14ac:dyDescent="0.3">
      <c r="A28702" t="s">
        <v>109965</v>
      </c>
      <c r="C28702" t="s">
        <v>27</v>
      </c>
      <c r="D28702" t="s">
        <v>109966</v>
      </c>
      <c r="E28702" t="s">
        <v>99661</v>
      </c>
      <c r="F28702" t="s">
        <v>16</v>
      </c>
      <c r="G28702" t="s">
        <v>91</v>
      </c>
      <c r="H28702">
        <v>0</v>
      </c>
      <c r="I28702">
        <v>0</v>
      </c>
      <c r="J28702">
        <v>0</v>
      </c>
      <c r="K28702" t="s">
        <v>109967</v>
      </c>
    </row>
    <row r="28703" spans="1:11" x14ac:dyDescent="0.3">
      <c r="A28703" t="s">
        <v>109968</v>
      </c>
      <c r="B28703" t="s">
        <v>91237</v>
      </c>
      <c r="C28703" t="s">
        <v>147</v>
      </c>
      <c r="D28703" t="s">
        <v>109969</v>
      </c>
      <c r="E28703" t="s">
        <v>183</v>
      </c>
      <c r="F28703" t="s">
        <v>1835</v>
      </c>
      <c r="G28703" t="s">
        <v>42</v>
      </c>
      <c r="H28703">
        <v>0</v>
      </c>
      <c r="I28703">
        <v>0</v>
      </c>
      <c r="J28703">
        <v>0</v>
      </c>
      <c r="K28703" t="s">
        <v>109970</v>
      </c>
    </row>
    <row r="28704" spans="1:11" x14ac:dyDescent="0.3">
      <c r="A28704" t="s">
        <v>109971</v>
      </c>
      <c r="C28704" t="s">
        <v>147</v>
      </c>
      <c r="D28704" t="s">
        <v>109972</v>
      </c>
      <c r="E28704" t="s">
        <v>183</v>
      </c>
      <c r="F28704" t="s">
        <v>1674</v>
      </c>
      <c r="G28704" t="s">
        <v>42</v>
      </c>
      <c r="H28704">
        <v>0</v>
      </c>
      <c r="I28704">
        <v>0</v>
      </c>
      <c r="J28704">
        <v>0</v>
      </c>
      <c r="K28704" t="s">
        <v>109973</v>
      </c>
    </row>
    <row r="28705" spans="1:11" x14ac:dyDescent="0.3">
      <c r="A28705" t="s">
        <v>109974</v>
      </c>
      <c r="B28705" t="s">
        <v>109975</v>
      </c>
      <c r="C28705" t="s">
        <v>147</v>
      </c>
      <c r="D28705" t="s">
        <v>109976</v>
      </c>
      <c r="E28705" t="s">
        <v>183</v>
      </c>
      <c r="F28705" t="s">
        <v>1135</v>
      </c>
      <c r="G28705" t="s">
        <v>42</v>
      </c>
      <c r="H28705">
        <v>0</v>
      </c>
      <c r="I28705">
        <v>0</v>
      </c>
      <c r="J28705">
        <v>0</v>
      </c>
      <c r="K28705" t="s">
        <v>109977</v>
      </c>
    </row>
    <row r="28706" spans="1:11" x14ac:dyDescent="0.3">
      <c r="A28706" t="s">
        <v>109978</v>
      </c>
      <c r="B28706" t="s">
        <v>109979</v>
      </c>
      <c r="C28706" t="s">
        <v>558</v>
      </c>
      <c r="D28706" t="s">
        <v>109980</v>
      </c>
      <c r="E28706" t="s">
        <v>1472</v>
      </c>
      <c r="F28706" t="s">
        <v>17901</v>
      </c>
      <c r="G28706" t="s">
        <v>42</v>
      </c>
      <c r="H28706">
        <v>0</v>
      </c>
      <c r="I28706">
        <v>0</v>
      </c>
      <c r="J28706">
        <v>0</v>
      </c>
      <c r="K28706" t="s">
        <v>109981</v>
      </c>
    </row>
    <row r="28707" spans="1:11" x14ac:dyDescent="0.3">
      <c r="A28707" t="s">
        <v>109982</v>
      </c>
      <c r="C28707" t="s">
        <v>558</v>
      </c>
      <c r="D28707" t="s">
        <v>109983</v>
      </c>
      <c r="E28707" t="s">
        <v>1472</v>
      </c>
      <c r="F28707" t="s">
        <v>15381</v>
      </c>
      <c r="G28707" t="s">
        <v>42</v>
      </c>
      <c r="H28707">
        <v>0</v>
      </c>
      <c r="I28707">
        <v>0</v>
      </c>
      <c r="J28707">
        <v>0</v>
      </c>
      <c r="K28707" t="s">
        <v>109984</v>
      </c>
    </row>
    <row r="28708" spans="1:11" x14ac:dyDescent="0.3">
      <c r="A28708" t="s">
        <v>109985</v>
      </c>
      <c r="B28708" t="s">
        <v>109986</v>
      </c>
      <c r="C28708" t="s">
        <v>147</v>
      </c>
      <c r="D28708" t="s">
        <v>109987</v>
      </c>
      <c r="E28708" t="s">
        <v>183</v>
      </c>
      <c r="F28708" t="s">
        <v>7529</v>
      </c>
      <c r="G28708" t="s">
        <v>42</v>
      </c>
      <c r="H28708">
        <v>0</v>
      </c>
      <c r="I28708">
        <v>0</v>
      </c>
      <c r="J28708">
        <v>0</v>
      </c>
      <c r="K28708" t="s">
        <v>109988</v>
      </c>
    </row>
    <row r="28709" spans="1:11" x14ac:dyDescent="0.3">
      <c r="A28709" t="s">
        <v>109989</v>
      </c>
      <c r="B28709" t="s">
        <v>109990</v>
      </c>
      <c r="C28709" t="s">
        <v>558</v>
      </c>
      <c r="D28709" t="s">
        <v>109991</v>
      </c>
      <c r="E28709" t="s">
        <v>754</v>
      </c>
      <c r="F28709" t="s">
        <v>57692</v>
      </c>
      <c r="G28709" t="s">
        <v>42</v>
      </c>
      <c r="H28709">
        <v>0</v>
      </c>
      <c r="I28709">
        <v>0</v>
      </c>
      <c r="J28709">
        <v>0</v>
      </c>
      <c r="K28709" t="s">
        <v>109992</v>
      </c>
    </row>
    <row r="28710" spans="1:11" x14ac:dyDescent="0.3">
      <c r="A28710" t="s">
        <v>109993</v>
      </c>
      <c r="B28710" t="s">
        <v>109994</v>
      </c>
      <c r="C28710" t="s">
        <v>20</v>
      </c>
      <c r="D28710" t="s">
        <v>109995</v>
      </c>
      <c r="E28710" t="s">
        <v>14059</v>
      </c>
      <c r="F28710" t="s">
        <v>716</v>
      </c>
      <c r="G28710" t="s">
        <v>42</v>
      </c>
      <c r="H28710">
        <v>0</v>
      </c>
      <c r="I28710">
        <v>0</v>
      </c>
      <c r="J28710">
        <v>0</v>
      </c>
      <c r="K28710" t="s">
        <v>109996</v>
      </c>
    </row>
    <row r="28711" spans="1:11" x14ac:dyDescent="0.3">
      <c r="A28711" t="s">
        <v>109997</v>
      </c>
      <c r="C28711" t="s">
        <v>147</v>
      </c>
      <c r="D28711" t="s">
        <v>109998</v>
      </c>
      <c r="E28711" t="s">
        <v>183</v>
      </c>
      <c r="F28711" t="s">
        <v>1947</v>
      </c>
      <c r="G28711" t="s">
        <v>42</v>
      </c>
      <c r="H28711">
        <v>0</v>
      </c>
      <c r="I28711">
        <v>0</v>
      </c>
      <c r="J28711">
        <v>0</v>
      </c>
      <c r="K28711" t="s">
        <v>109999</v>
      </c>
    </row>
    <row r="28712" spans="1:11" x14ac:dyDescent="0.3">
      <c r="A28712" t="s">
        <v>110000</v>
      </c>
      <c r="B28712" t="s">
        <v>110001</v>
      </c>
      <c r="C28712" t="s">
        <v>20</v>
      </c>
      <c r="D28712" t="s">
        <v>110002</v>
      </c>
      <c r="E28712" t="s">
        <v>14059</v>
      </c>
      <c r="F28712" t="s">
        <v>7169</v>
      </c>
      <c r="G28712" t="s">
        <v>42</v>
      </c>
      <c r="H28712">
        <v>0</v>
      </c>
      <c r="I28712">
        <v>0</v>
      </c>
      <c r="J28712">
        <v>0</v>
      </c>
      <c r="K28712" t="s">
        <v>110003</v>
      </c>
    </row>
    <row r="28713" spans="1:11" x14ac:dyDescent="0.3">
      <c r="A28713" t="s">
        <v>110004</v>
      </c>
      <c r="B28713" t="s">
        <v>110005</v>
      </c>
      <c r="C28713" t="s">
        <v>13</v>
      </c>
      <c r="D28713" t="s">
        <v>110006</v>
      </c>
      <c r="E28713" t="s">
        <v>104779</v>
      </c>
      <c r="F28713" t="s">
        <v>16</v>
      </c>
      <c r="G28713" t="s">
        <v>822</v>
      </c>
      <c r="H28713">
        <v>0</v>
      </c>
      <c r="I28713">
        <v>0</v>
      </c>
      <c r="J28713">
        <v>0</v>
      </c>
      <c r="K28713" t="s">
        <v>110007</v>
      </c>
    </row>
    <row r="28714" spans="1:11" x14ac:dyDescent="0.3">
      <c r="A28714" t="s">
        <v>110008</v>
      </c>
      <c r="C28714" t="s">
        <v>27</v>
      </c>
      <c r="D28714" t="s">
        <v>110009</v>
      </c>
      <c r="E28714" t="s">
        <v>99661</v>
      </c>
      <c r="F28714" t="s">
        <v>16</v>
      </c>
      <c r="G28714" t="s">
        <v>42</v>
      </c>
      <c r="H28714">
        <v>0</v>
      </c>
      <c r="I28714">
        <v>0</v>
      </c>
      <c r="J28714">
        <v>0</v>
      </c>
      <c r="K28714" t="s">
        <v>110010</v>
      </c>
    </row>
    <row r="28715" spans="1:11" x14ac:dyDescent="0.3">
      <c r="A28715" t="s">
        <v>110011</v>
      </c>
      <c r="B28715" t="s">
        <v>110012</v>
      </c>
      <c r="C28715" t="s">
        <v>20</v>
      </c>
      <c r="D28715" t="s">
        <v>110013</v>
      </c>
      <c r="E28715" t="s">
        <v>14059</v>
      </c>
      <c r="F28715" t="s">
        <v>1835</v>
      </c>
      <c r="G28715" t="s">
        <v>42</v>
      </c>
      <c r="H28715">
        <v>0</v>
      </c>
      <c r="I28715">
        <v>0</v>
      </c>
      <c r="J28715">
        <v>0</v>
      </c>
      <c r="K28715" t="s">
        <v>110014</v>
      </c>
    </row>
    <row r="28716" spans="1:11" x14ac:dyDescent="0.3">
      <c r="A28716" t="s">
        <v>110015</v>
      </c>
      <c r="B28716" t="s">
        <v>110016</v>
      </c>
      <c r="C28716" t="s">
        <v>558</v>
      </c>
      <c r="D28716" t="s">
        <v>110017</v>
      </c>
      <c r="E28716" t="s">
        <v>99661</v>
      </c>
      <c r="F28716" t="s">
        <v>407</v>
      </c>
      <c r="G28716" t="s">
        <v>42</v>
      </c>
      <c r="H28716">
        <v>0</v>
      </c>
      <c r="I28716">
        <v>0</v>
      </c>
      <c r="J28716">
        <v>0</v>
      </c>
      <c r="K28716" t="s">
        <v>110018</v>
      </c>
    </row>
    <row r="28717" spans="1:11" x14ac:dyDescent="0.3">
      <c r="A28717" t="s">
        <v>110019</v>
      </c>
      <c r="B28717" t="s">
        <v>110020</v>
      </c>
      <c r="C28717" t="s">
        <v>20</v>
      </c>
      <c r="D28717" t="s">
        <v>110021</v>
      </c>
      <c r="E28717" t="s">
        <v>14059</v>
      </c>
      <c r="F28717" t="s">
        <v>4959</v>
      </c>
      <c r="G28717" t="s">
        <v>42</v>
      </c>
      <c r="H28717">
        <v>0</v>
      </c>
      <c r="I28717">
        <v>0</v>
      </c>
      <c r="J28717">
        <v>0</v>
      </c>
      <c r="K28717" t="s">
        <v>110022</v>
      </c>
    </row>
    <row r="28718" spans="1:11" x14ac:dyDescent="0.3">
      <c r="A28718" t="s">
        <v>110023</v>
      </c>
      <c r="B28718" t="s">
        <v>110024</v>
      </c>
      <c r="C28718" t="s">
        <v>27</v>
      </c>
      <c r="D28718" t="s">
        <v>110025</v>
      </c>
      <c r="E28718" t="s">
        <v>99661</v>
      </c>
      <c r="F28718" t="s">
        <v>3129</v>
      </c>
      <c r="G28718" t="s">
        <v>42</v>
      </c>
      <c r="H28718">
        <v>0</v>
      </c>
      <c r="I28718">
        <v>0</v>
      </c>
      <c r="J28718">
        <v>0</v>
      </c>
      <c r="K28718" t="s">
        <v>110026</v>
      </c>
    </row>
    <row r="28719" spans="1:11" x14ac:dyDescent="0.3">
      <c r="A28719" t="s">
        <v>110027</v>
      </c>
      <c r="C28719" t="s">
        <v>27</v>
      </c>
      <c r="D28719" t="s">
        <v>110028</v>
      </c>
      <c r="E28719" t="s">
        <v>29</v>
      </c>
      <c r="F28719" t="s">
        <v>41</v>
      </c>
      <c r="G28719" t="s">
        <v>42</v>
      </c>
      <c r="H28719">
        <v>0</v>
      </c>
      <c r="I28719">
        <v>0</v>
      </c>
      <c r="J28719">
        <v>0</v>
      </c>
      <c r="K28719" t="s">
        <v>110029</v>
      </c>
    </row>
    <row r="28720" spans="1:11" x14ac:dyDescent="0.3">
      <c r="A28720" t="s">
        <v>110030</v>
      </c>
      <c r="B28720" t="s">
        <v>110031</v>
      </c>
      <c r="C28720" t="s">
        <v>27</v>
      </c>
      <c r="D28720" t="s">
        <v>110032</v>
      </c>
      <c r="E28720" t="s">
        <v>99661</v>
      </c>
      <c r="F28720" t="s">
        <v>5733</v>
      </c>
      <c r="G28720" t="s">
        <v>42</v>
      </c>
      <c r="H28720">
        <v>0</v>
      </c>
      <c r="I28720">
        <v>0</v>
      </c>
      <c r="J28720">
        <v>0</v>
      </c>
      <c r="K28720" t="s">
        <v>110033</v>
      </c>
    </row>
    <row r="28721" spans="1:11" x14ac:dyDescent="0.3">
      <c r="A28721" t="s">
        <v>110034</v>
      </c>
      <c r="B28721" t="s">
        <v>110024</v>
      </c>
      <c r="C28721" t="s">
        <v>27</v>
      </c>
      <c r="D28721" t="s">
        <v>110025</v>
      </c>
      <c r="E28721" t="s">
        <v>99661</v>
      </c>
      <c r="F28721" t="s">
        <v>21862</v>
      </c>
      <c r="G28721" t="s">
        <v>42</v>
      </c>
      <c r="H28721">
        <v>0</v>
      </c>
      <c r="I28721">
        <v>0</v>
      </c>
      <c r="J28721">
        <v>0</v>
      </c>
      <c r="K28721" t="s">
        <v>110035</v>
      </c>
    </row>
    <row r="28722" spans="1:11" x14ac:dyDescent="0.3">
      <c r="A28722" t="s">
        <v>110036</v>
      </c>
      <c r="C28722" t="s">
        <v>27</v>
      </c>
      <c r="D28722" t="s">
        <v>110037</v>
      </c>
      <c r="E28722" t="s">
        <v>99661</v>
      </c>
      <c r="F28722" t="s">
        <v>5985</v>
      </c>
      <c r="G28722" t="s">
        <v>42</v>
      </c>
      <c r="H28722">
        <v>0</v>
      </c>
      <c r="I28722">
        <v>0</v>
      </c>
      <c r="J28722">
        <v>0</v>
      </c>
      <c r="K28722" t="s">
        <v>110038</v>
      </c>
    </row>
    <row r="28723" spans="1:11" x14ac:dyDescent="0.3">
      <c r="A28723" t="s">
        <v>110039</v>
      </c>
      <c r="B28723" t="s">
        <v>110040</v>
      </c>
      <c r="C28723" t="s">
        <v>27</v>
      </c>
      <c r="D28723" t="s">
        <v>110041</v>
      </c>
      <c r="E28723" t="s">
        <v>99661</v>
      </c>
      <c r="F28723" t="s">
        <v>430</v>
      </c>
      <c r="G28723" t="s">
        <v>42</v>
      </c>
      <c r="H28723">
        <v>0</v>
      </c>
      <c r="I28723">
        <v>0</v>
      </c>
      <c r="J28723">
        <v>0</v>
      </c>
      <c r="K28723" t="s">
        <v>110042</v>
      </c>
    </row>
    <row r="28724" spans="1:11" x14ac:dyDescent="0.3">
      <c r="A28724" t="s">
        <v>110043</v>
      </c>
      <c r="B28724" t="s">
        <v>110044</v>
      </c>
      <c r="C28724" t="s">
        <v>27</v>
      </c>
      <c r="D28724" t="s">
        <v>110045</v>
      </c>
      <c r="E28724" t="s">
        <v>99661</v>
      </c>
      <c r="F28724" t="s">
        <v>10179</v>
      </c>
      <c r="G28724" t="s">
        <v>42</v>
      </c>
      <c r="H28724">
        <v>0</v>
      </c>
      <c r="I28724">
        <v>0</v>
      </c>
      <c r="J28724">
        <v>0</v>
      </c>
      <c r="K28724" t="s">
        <v>110046</v>
      </c>
    </row>
    <row r="28725" spans="1:11" x14ac:dyDescent="0.3">
      <c r="A28725" t="s">
        <v>110047</v>
      </c>
      <c r="C28725" t="s">
        <v>27</v>
      </c>
      <c r="D28725" t="s">
        <v>110032</v>
      </c>
      <c r="E28725" t="s">
        <v>99661</v>
      </c>
      <c r="F28725" t="s">
        <v>2809</v>
      </c>
      <c r="G28725" t="s">
        <v>42</v>
      </c>
      <c r="H28725">
        <v>0</v>
      </c>
      <c r="I28725">
        <v>0</v>
      </c>
      <c r="J28725">
        <v>0</v>
      </c>
      <c r="K28725" t="s">
        <v>110048</v>
      </c>
    </row>
    <row r="28726" spans="1:11" x14ac:dyDescent="0.3">
      <c r="A28726" t="s">
        <v>110049</v>
      </c>
      <c r="B28726" t="s">
        <v>110050</v>
      </c>
      <c r="C28726" t="s">
        <v>27</v>
      </c>
      <c r="D28726" t="s">
        <v>110051</v>
      </c>
      <c r="E28726" t="s">
        <v>99661</v>
      </c>
      <c r="F28726" t="s">
        <v>19324</v>
      </c>
      <c r="G28726" t="s">
        <v>42</v>
      </c>
      <c r="H28726">
        <v>0</v>
      </c>
      <c r="I28726">
        <v>0</v>
      </c>
      <c r="J28726">
        <v>0</v>
      </c>
      <c r="K28726" t="s">
        <v>110052</v>
      </c>
    </row>
    <row r="28727" spans="1:11" x14ac:dyDescent="0.3">
      <c r="A28727" t="s">
        <v>110053</v>
      </c>
      <c r="B28727" t="s">
        <v>110054</v>
      </c>
      <c r="C28727" t="s">
        <v>13</v>
      </c>
      <c r="D28727" t="s">
        <v>110055</v>
      </c>
      <c r="E28727" t="s">
        <v>104779</v>
      </c>
      <c r="F28727" t="s">
        <v>16</v>
      </c>
      <c r="G28727" t="s">
        <v>31803</v>
      </c>
      <c r="H28727">
        <v>0</v>
      </c>
      <c r="I28727">
        <v>0</v>
      </c>
      <c r="J28727">
        <v>0</v>
      </c>
      <c r="K28727" t="s">
        <v>110056</v>
      </c>
    </row>
    <row r="28728" spans="1:11" x14ac:dyDescent="0.3">
      <c r="A28728" t="s">
        <v>110057</v>
      </c>
      <c r="B28728" t="s">
        <v>110058</v>
      </c>
      <c r="C28728" t="s">
        <v>20</v>
      </c>
      <c r="D28728" t="s">
        <v>110059</v>
      </c>
      <c r="E28728" t="s">
        <v>14059</v>
      </c>
      <c r="F28728" t="s">
        <v>16</v>
      </c>
      <c r="G28728" t="s">
        <v>822</v>
      </c>
      <c r="H28728">
        <v>0</v>
      </c>
      <c r="I28728">
        <v>0</v>
      </c>
      <c r="J28728">
        <v>0</v>
      </c>
      <c r="K28728" t="s">
        <v>110060</v>
      </c>
    </row>
    <row r="28729" spans="1:11" x14ac:dyDescent="0.3">
      <c r="A28729" t="s">
        <v>110061</v>
      </c>
      <c r="C28729" t="s">
        <v>20</v>
      </c>
      <c r="D28729" t="s">
        <v>110062</v>
      </c>
      <c r="E28729" t="s">
        <v>14059</v>
      </c>
      <c r="F28729" t="s">
        <v>16</v>
      </c>
      <c r="G28729" t="s">
        <v>14569</v>
      </c>
      <c r="H28729">
        <v>0</v>
      </c>
      <c r="I28729">
        <v>0</v>
      </c>
      <c r="J28729">
        <v>0</v>
      </c>
      <c r="K28729" t="s">
        <v>110063</v>
      </c>
    </row>
    <row r="28730" spans="1:11" x14ac:dyDescent="0.3">
      <c r="A28730" t="s">
        <v>110064</v>
      </c>
      <c r="C28730" t="s">
        <v>558</v>
      </c>
      <c r="D28730" t="s">
        <v>110065</v>
      </c>
      <c r="E28730" t="s">
        <v>1472</v>
      </c>
      <c r="F28730" t="s">
        <v>16</v>
      </c>
      <c r="G28730" t="s">
        <v>9145</v>
      </c>
      <c r="H28730">
        <v>0</v>
      </c>
      <c r="I28730">
        <v>0</v>
      </c>
      <c r="J28730">
        <v>0</v>
      </c>
      <c r="K28730" t="s">
        <v>110066</v>
      </c>
    </row>
    <row r="28731" spans="1:11" x14ac:dyDescent="0.3">
      <c r="A28731" t="s">
        <v>110067</v>
      </c>
      <c r="B28731" t="s">
        <v>110068</v>
      </c>
      <c r="C28731" t="s">
        <v>466</v>
      </c>
      <c r="D28731" t="s">
        <v>110069</v>
      </c>
      <c r="E28731" t="s">
        <v>468</v>
      </c>
      <c r="F28731" t="s">
        <v>16</v>
      </c>
      <c r="G28731" t="s">
        <v>13894</v>
      </c>
      <c r="H28731">
        <v>0</v>
      </c>
      <c r="I28731">
        <v>0</v>
      </c>
      <c r="J28731">
        <v>0</v>
      </c>
      <c r="K28731" t="s">
        <v>110070</v>
      </c>
    </row>
    <row r="28732" spans="1:11" x14ac:dyDescent="0.3">
      <c r="A28732" t="s">
        <v>110071</v>
      </c>
      <c r="B28732" t="s">
        <v>110072</v>
      </c>
      <c r="C28732" t="s">
        <v>20</v>
      </c>
      <c r="D28732" t="s">
        <v>110073</v>
      </c>
      <c r="E28732" t="s">
        <v>14059</v>
      </c>
      <c r="F28732" t="s">
        <v>16</v>
      </c>
      <c r="G28732" t="s">
        <v>9145</v>
      </c>
      <c r="H28732">
        <v>0</v>
      </c>
      <c r="I28732">
        <v>0</v>
      </c>
      <c r="J28732">
        <v>0</v>
      </c>
      <c r="K28732" t="s">
        <v>110074</v>
      </c>
    </row>
    <row r="28733" spans="1:11" x14ac:dyDescent="0.3">
      <c r="A28733" t="s">
        <v>110075</v>
      </c>
      <c r="B28733" t="s">
        <v>110076</v>
      </c>
      <c r="C28733" t="s">
        <v>466</v>
      </c>
      <c r="D28733" t="s">
        <v>110077</v>
      </c>
      <c r="E28733" t="s">
        <v>468</v>
      </c>
      <c r="F28733" t="s">
        <v>16</v>
      </c>
      <c r="G28733" t="s">
        <v>42</v>
      </c>
      <c r="H28733">
        <v>0</v>
      </c>
      <c r="I28733">
        <v>0</v>
      </c>
      <c r="J28733">
        <v>0</v>
      </c>
      <c r="K28733" t="s">
        <v>110078</v>
      </c>
    </row>
    <row r="28734" spans="1:11" x14ac:dyDescent="0.3">
      <c r="A28734" t="s">
        <v>110079</v>
      </c>
      <c r="B28734" t="s">
        <v>3897</v>
      </c>
      <c r="C28734" t="s">
        <v>20</v>
      </c>
      <c r="D28734" t="s">
        <v>110080</v>
      </c>
      <c r="E28734" t="s">
        <v>14059</v>
      </c>
      <c r="F28734" t="s">
        <v>16</v>
      </c>
      <c r="G28734" t="s">
        <v>2613</v>
      </c>
      <c r="H28734">
        <v>0</v>
      </c>
      <c r="I28734">
        <v>0</v>
      </c>
      <c r="J28734">
        <v>0</v>
      </c>
      <c r="K28734" t="s">
        <v>110081</v>
      </c>
    </row>
    <row r="28735" spans="1:11" x14ac:dyDescent="0.3">
      <c r="A28735" t="s">
        <v>110082</v>
      </c>
      <c r="B28735" t="s">
        <v>110083</v>
      </c>
      <c r="C28735" t="s">
        <v>558</v>
      </c>
      <c r="D28735" t="s">
        <v>110084</v>
      </c>
      <c r="E28735" t="s">
        <v>1472</v>
      </c>
      <c r="F28735" t="s">
        <v>16</v>
      </c>
      <c r="G28735" t="s">
        <v>30259</v>
      </c>
      <c r="H28735">
        <v>0</v>
      </c>
      <c r="I28735">
        <v>0</v>
      </c>
      <c r="J28735">
        <v>0</v>
      </c>
      <c r="K28735" t="s">
        <v>110085</v>
      </c>
    </row>
    <row r="28736" spans="1:11" x14ac:dyDescent="0.3">
      <c r="A28736" t="s">
        <v>110086</v>
      </c>
      <c r="B28736" t="s">
        <v>110087</v>
      </c>
      <c r="C28736" t="s">
        <v>558</v>
      </c>
      <c r="D28736" t="s">
        <v>110084</v>
      </c>
      <c r="E28736" t="s">
        <v>1472</v>
      </c>
      <c r="F28736" t="s">
        <v>326</v>
      </c>
      <c r="G28736" t="s">
        <v>42</v>
      </c>
      <c r="H28736">
        <v>0</v>
      </c>
      <c r="I28736">
        <v>0</v>
      </c>
      <c r="J28736">
        <v>0</v>
      </c>
      <c r="K28736" t="s">
        <v>110088</v>
      </c>
    </row>
    <row r="28737" spans="1:11" x14ac:dyDescent="0.3">
      <c r="A28737" t="s">
        <v>110089</v>
      </c>
      <c r="B28737" t="s">
        <v>110090</v>
      </c>
      <c r="C28737" t="s">
        <v>20</v>
      </c>
      <c r="D28737" t="s">
        <v>110091</v>
      </c>
      <c r="E28737" t="s">
        <v>14059</v>
      </c>
      <c r="F28737" t="s">
        <v>12900</v>
      </c>
      <c r="G28737" t="s">
        <v>42</v>
      </c>
      <c r="H28737">
        <v>0</v>
      </c>
      <c r="I28737">
        <v>0</v>
      </c>
      <c r="J28737">
        <v>0</v>
      </c>
      <c r="K28737" t="s">
        <v>110092</v>
      </c>
    </row>
    <row r="28738" spans="1:11" x14ac:dyDescent="0.3">
      <c r="A28738" t="s">
        <v>110093</v>
      </c>
      <c r="B28738" t="s">
        <v>110094</v>
      </c>
      <c r="C28738" t="s">
        <v>20</v>
      </c>
      <c r="D28738" t="s">
        <v>110095</v>
      </c>
      <c r="E28738" t="s">
        <v>14059</v>
      </c>
      <c r="F28738" t="s">
        <v>16</v>
      </c>
      <c r="G28738" t="s">
        <v>6916</v>
      </c>
      <c r="H28738">
        <v>0</v>
      </c>
      <c r="I28738">
        <v>0</v>
      </c>
      <c r="J28738">
        <v>0</v>
      </c>
      <c r="K28738" t="s">
        <v>110096</v>
      </c>
    </row>
    <row r="28739" spans="1:11" x14ac:dyDescent="0.3">
      <c r="A28739" t="s">
        <v>110097</v>
      </c>
      <c r="B28739" t="s">
        <v>110098</v>
      </c>
      <c r="C28739" t="s">
        <v>20</v>
      </c>
      <c r="D28739" t="s">
        <v>110099</v>
      </c>
      <c r="E28739" t="s">
        <v>14059</v>
      </c>
      <c r="F28739" t="s">
        <v>2272</v>
      </c>
      <c r="G28739" t="s">
        <v>3301</v>
      </c>
      <c r="H28739">
        <v>0</v>
      </c>
      <c r="I28739">
        <v>0</v>
      </c>
      <c r="J28739">
        <v>0</v>
      </c>
      <c r="K28739" t="s">
        <v>110100</v>
      </c>
    </row>
    <row r="28740" spans="1:11" x14ac:dyDescent="0.3">
      <c r="A28740" t="s">
        <v>110101</v>
      </c>
      <c r="C28740" t="s">
        <v>27</v>
      </c>
      <c r="D28740" t="s">
        <v>110102</v>
      </c>
      <c r="E28740" t="s">
        <v>99661</v>
      </c>
      <c r="F28740" t="s">
        <v>3843</v>
      </c>
      <c r="G28740" t="s">
        <v>42</v>
      </c>
      <c r="H28740">
        <v>0</v>
      </c>
      <c r="I28740">
        <v>0</v>
      </c>
      <c r="J28740">
        <v>0</v>
      </c>
      <c r="K28740" t="s">
        <v>110103</v>
      </c>
    </row>
    <row r="28741" spans="1:11" x14ac:dyDescent="0.3">
      <c r="A28741" t="s">
        <v>110104</v>
      </c>
      <c r="B28741" t="s">
        <v>110105</v>
      </c>
      <c r="C28741" t="s">
        <v>20</v>
      </c>
      <c r="D28741" t="s">
        <v>110106</v>
      </c>
      <c r="E28741" t="s">
        <v>22</v>
      </c>
      <c r="F28741" t="s">
        <v>1678</v>
      </c>
      <c r="G28741" t="s">
        <v>42</v>
      </c>
      <c r="H28741">
        <v>0</v>
      </c>
      <c r="I28741">
        <v>0</v>
      </c>
      <c r="J28741">
        <v>0</v>
      </c>
      <c r="K28741" t="s">
        <v>110107</v>
      </c>
    </row>
    <row r="28742" spans="1:11" x14ac:dyDescent="0.3">
      <c r="A28742" t="s">
        <v>110108</v>
      </c>
      <c r="B28742" t="s">
        <v>110109</v>
      </c>
      <c r="C28742" t="s">
        <v>20</v>
      </c>
      <c r="D28742" t="s">
        <v>110110</v>
      </c>
      <c r="E28742" t="s">
        <v>14059</v>
      </c>
      <c r="F28742" t="s">
        <v>16</v>
      </c>
      <c r="G28742" t="s">
        <v>756</v>
      </c>
      <c r="H28742">
        <v>0</v>
      </c>
      <c r="I28742">
        <v>0</v>
      </c>
      <c r="J28742">
        <v>0</v>
      </c>
      <c r="K28742" t="s">
        <v>110111</v>
      </c>
    </row>
    <row r="28743" spans="1:11" x14ac:dyDescent="0.3">
      <c r="A28743" t="s">
        <v>110112</v>
      </c>
      <c r="B28743" t="s">
        <v>110113</v>
      </c>
      <c r="C28743" t="s">
        <v>27</v>
      </c>
      <c r="D28743" t="s">
        <v>110114</v>
      </c>
      <c r="E28743" t="s">
        <v>99661</v>
      </c>
      <c r="F28743" t="s">
        <v>4530</v>
      </c>
      <c r="G28743" t="s">
        <v>42</v>
      </c>
      <c r="H28743">
        <v>0</v>
      </c>
      <c r="I28743">
        <v>0</v>
      </c>
      <c r="J28743">
        <v>0</v>
      </c>
      <c r="K28743" t="s">
        <v>110115</v>
      </c>
    </row>
    <row r="28744" spans="1:11" x14ac:dyDescent="0.3">
      <c r="A28744" t="s">
        <v>110116</v>
      </c>
      <c r="B28744" t="s">
        <v>110117</v>
      </c>
      <c r="C28744" t="s">
        <v>466</v>
      </c>
      <c r="D28744" t="s">
        <v>110118</v>
      </c>
      <c r="E28744" t="s">
        <v>468</v>
      </c>
      <c r="F28744" t="s">
        <v>16</v>
      </c>
      <c r="G28744" t="s">
        <v>5302</v>
      </c>
      <c r="H28744">
        <v>0</v>
      </c>
      <c r="I28744">
        <v>0</v>
      </c>
      <c r="J28744">
        <v>0</v>
      </c>
      <c r="K28744" t="s">
        <v>110119</v>
      </c>
    </row>
    <row r="28745" spans="1:11" x14ac:dyDescent="0.3">
      <c r="A28745" t="s">
        <v>110120</v>
      </c>
      <c r="B28745" t="s">
        <v>110121</v>
      </c>
      <c r="C28745" t="s">
        <v>20</v>
      </c>
      <c r="D28745" t="s">
        <v>110122</v>
      </c>
      <c r="E28745" t="s">
        <v>14059</v>
      </c>
      <c r="F28745" t="s">
        <v>16</v>
      </c>
      <c r="G28745" t="s">
        <v>7342</v>
      </c>
      <c r="H28745">
        <v>0</v>
      </c>
      <c r="I28745">
        <v>0</v>
      </c>
      <c r="J28745">
        <v>0</v>
      </c>
      <c r="K28745" t="s">
        <v>110123</v>
      </c>
    </row>
    <row r="28746" spans="1:11" x14ac:dyDescent="0.3">
      <c r="A28746" t="s">
        <v>110124</v>
      </c>
      <c r="B28746" t="s">
        <v>110125</v>
      </c>
      <c r="C28746" t="s">
        <v>27</v>
      </c>
      <c r="D28746" t="s">
        <v>110126</v>
      </c>
      <c r="E28746" t="s">
        <v>99661</v>
      </c>
      <c r="F28746" t="s">
        <v>7799</v>
      </c>
      <c r="G28746" t="s">
        <v>42</v>
      </c>
      <c r="H28746">
        <v>0</v>
      </c>
      <c r="I28746">
        <v>0</v>
      </c>
      <c r="J28746">
        <v>0</v>
      </c>
      <c r="K28746" t="s">
        <v>110127</v>
      </c>
    </row>
    <row r="28747" spans="1:11" x14ac:dyDescent="0.3">
      <c r="A28747" t="s">
        <v>110128</v>
      </c>
      <c r="B28747" t="s">
        <v>110129</v>
      </c>
      <c r="C28747" t="s">
        <v>466</v>
      </c>
      <c r="D28747" t="s">
        <v>110130</v>
      </c>
      <c r="E28747" t="s">
        <v>468</v>
      </c>
      <c r="F28747" t="s">
        <v>2572</v>
      </c>
      <c r="G28747" t="s">
        <v>42</v>
      </c>
      <c r="H28747">
        <v>0</v>
      </c>
      <c r="I28747">
        <v>0</v>
      </c>
      <c r="J28747">
        <v>0</v>
      </c>
      <c r="K28747" t="s">
        <v>110131</v>
      </c>
    </row>
    <row r="28748" spans="1:11" x14ac:dyDescent="0.3">
      <c r="A28748" t="s">
        <v>110132</v>
      </c>
      <c r="B28748" t="s">
        <v>110133</v>
      </c>
      <c r="C28748" t="s">
        <v>27</v>
      </c>
      <c r="D28748" t="s">
        <v>110134</v>
      </c>
      <c r="E28748" t="s">
        <v>99661</v>
      </c>
      <c r="F28748" t="s">
        <v>6442</v>
      </c>
      <c r="G28748" t="s">
        <v>42</v>
      </c>
      <c r="H28748">
        <v>0</v>
      </c>
      <c r="I28748">
        <v>0</v>
      </c>
      <c r="J28748">
        <v>0</v>
      </c>
      <c r="K28748" t="s">
        <v>110135</v>
      </c>
    </row>
    <row r="28749" spans="1:11" x14ac:dyDescent="0.3">
      <c r="A28749" t="s">
        <v>110136</v>
      </c>
      <c r="B28749" t="s">
        <v>110137</v>
      </c>
      <c r="C28749" t="s">
        <v>13</v>
      </c>
      <c r="D28749" t="s">
        <v>110138</v>
      </c>
      <c r="E28749" t="s">
        <v>15</v>
      </c>
      <c r="F28749" t="s">
        <v>41</v>
      </c>
      <c r="G28749" t="s">
        <v>42</v>
      </c>
      <c r="H28749">
        <v>0</v>
      </c>
      <c r="I28749">
        <v>0</v>
      </c>
      <c r="J28749">
        <v>0</v>
      </c>
      <c r="K28749" t="s">
        <v>110139</v>
      </c>
    </row>
    <row r="28750" spans="1:11" x14ac:dyDescent="0.3">
      <c r="A28750" t="s">
        <v>110140</v>
      </c>
      <c r="B28750" t="s">
        <v>110141</v>
      </c>
      <c r="C28750" t="s">
        <v>20</v>
      </c>
      <c r="D28750" t="s">
        <v>110142</v>
      </c>
      <c r="E28750" t="s">
        <v>14059</v>
      </c>
      <c r="F28750" t="s">
        <v>4875</v>
      </c>
      <c r="G28750" t="s">
        <v>9773</v>
      </c>
      <c r="H28750">
        <v>0</v>
      </c>
      <c r="I28750">
        <v>0</v>
      </c>
      <c r="J28750">
        <v>0</v>
      </c>
      <c r="K28750" t="s">
        <v>110143</v>
      </c>
    </row>
    <row r="28751" spans="1:11" x14ac:dyDescent="0.3">
      <c r="A28751" t="s">
        <v>110144</v>
      </c>
      <c r="C28751" t="s">
        <v>20</v>
      </c>
      <c r="D28751" t="s">
        <v>110145</v>
      </c>
      <c r="E28751" t="s">
        <v>14059</v>
      </c>
      <c r="F28751" t="s">
        <v>24955</v>
      </c>
      <c r="G28751" t="s">
        <v>42</v>
      </c>
      <c r="H28751">
        <v>0</v>
      </c>
      <c r="I28751">
        <v>0</v>
      </c>
      <c r="J28751">
        <v>0</v>
      </c>
      <c r="K28751" t="s">
        <v>110146</v>
      </c>
    </row>
    <row r="28752" spans="1:11" x14ac:dyDescent="0.3">
      <c r="A28752" t="s">
        <v>110147</v>
      </c>
      <c r="B28752" t="s">
        <v>110148</v>
      </c>
      <c r="C28752" t="s">
        <v>13</v>
      </c>
      <c r="D28752" t="s">
        <v>110149</v>
      </c>
      <c r="E28752" t="s">
        <v>104779</v>
      </c>
      <c r="F28752" t="s">
        <v>16</v>
      </c>
      <c r="G28752" t="s">
        <v>274</v>
      </c>
      <c r="H28752">
        <v>0</v>
      </c>
      <c r="I28752">
        <v>0</v>
      </c>
      <c r="J28752">
        <v>0</v>
      </c>
      <c r="K28752" t="s">
        <v>110150</v>
      </c>
    </row>
    <row r="28753" spans="1:11" x14ac:dyDescent="0.3">
      <c r="A28753" t="s">
        <v>110151</v>
      </c>
      <c r="B28753" t="s">
        <v>110152</v>
      </c>
      <c r="C28753" t="s">
        <v>13</v>
      </c>
      <c r="D28753" t="s">
        <v>110153</v>
      </c>
      <c r="E28753" t="s">
        <v>104779</v>
      </c>
      <c r="F28753" t="s">
        <v>16</v>
      </c>
      <c r="G28753" t="s">
        <v>179</v>
      </c>
      <c r="H28753">
        <v>0</v>
      </c>
      <c r="I28753">
        <v>0</v>
      </c>
      <c r="J28753">
        <v>0</v>
      </c>
      <c r="K28753" t="s">
        <v>110154</v>
      </c>
    </row>
    <row r="28754" spans="1:11" x14ac:dyDescent="0.3">
      <c r="A28754" t="s">
        <v>110155</v>
      </c>
      <c r="B28754" t="s">
        <v>110156</v>
      </c>
      <c r="C28754" t="s">
        <v>13</v>
      </c>
      <c r="D28754" t="s">
        <v>110157</v>
      </c>
      <c r="E28754" t="s">
        <v>104779</v>
      </c>
      <c r="F28754" t="s">
        <v>16</v>
      </c>
      <c r="G28754" t="s">
        <v>4039</v>
      </c>
      <c r="H28754">
        <v>0</v>
      </c>
      <c r="I28754">
        <v>0</v>
      </c>
      <c r="J28754">
        <v>0</v>
      </c>
      <c r="K28754" t="s">
        <v>110158</v>
      </c>
    </row>
    <row r="28755" spans="1:11" x14ac:dyDescent="0.3">
      <c r="A28755" t="s">
        <v>110159</v>
      </c>
      <c r="B28755" t="s">
        <v>110160</v>
      </c>
      <c r="C28755" t="s">
        <v>13</v>
      </c>
      <c r="D28755" t="s">
        <v>110161</v>
      </c>
      <c r="E28755" t="s">
        <v>104779</v>
      </c>
      <c r="F28755" t="s">
        <v>16</v>
      </c>
      <c r="G28755" t="s">
        <v>4525</v>
      </c>
      <c r="H28755">
        <v>0</v>
      </c>
      <c r="I28755">
        <v>0</v>
      </c>
      <c r="J28755">
        <v>0</v>
      </c>
      <c r="K28755" t="s">
        <v>110162</v>
      </c>
    </row>
    <row r="28756" spans="1:11" x14ac:dyDescent="0.3">
      <c r="A28756" t="s">
        <v>110163</v>
      </c>
      <c r="B28756" t="s">
        <v>110164</v>
      </c>
      <c r="C28756" t="s">
        <v>27</v>
      </c>
      <c r="D28756" t="s">
        <v>110165</v>
      </c>
      <c r="E28756" t="s">
        <v>99661</v>
      </c>
      <c r="F28756" t="s">
        <v>1013</v>
      </c>
      <c r="G28756" t="s">
        <v>11576</v>
      </c>
      <c r="H28756">
        <v>0</v>
      </c>
      <c r="I28756">
        <v>0</v>
      </c>
      <c r="J28756">
        <v>0</v>
      </c>
      <c r="K28756" t="s">
        <v>110166</v>
      </c>
    </row>
    <row r="28757" spans="1:11" x14ac:dyDescent="0.3">
      <c r="A28757" t="s">
        <v>110167</v>
      </c>
      <c r="B28757" t="s">
        <v>55869</v>
      </c>
      <c r="C28757" t="s">
        <v>27</v>
      </c>
      <c r="D28757" t="s">
        <v>110168</v>
      </c>
      <c r="E28757" t="s">
        <v>99661</v>
      </c>
      <c r="F28757" t="s">
        <v>16</v>
      </c>
      <c r="G28757" t="s">
        <v>269</v>
      </c>
      <c r="H28757">
        <v>0</v>
      </c>
      <c r="I28757">
        <v>0</v>
      </c>
      <c r="J28757">
        <v>0</v>
      </c>
      <c r="K28757" t="s">
        <v>110169</v>
      </c>
    </row>
    <row r="28758" spans="1:11" x14ac:dyDescent="0.3">
      <c r="A28758" t="s">
        <v>110170</v>
      </c>
      <c r="B28758" t="s">
        <v>110171</v>
      </c>
      <c r="C28758" t="s">
        <v>13</v>
      </c>
      <c r="D28758" t="s">
        <v>110172</v>
      </c>
      <c r="E28758" t="s">
        <v>104779</v>
      </c>
      <c r="F28758" t="s">
        <v>16</v>
      </c>
      <c r="G28758" t="s">
        <v>3142</v>
      </c>
      <c r="H28758">
        <v>0</v>
      </c>
      <c r="I28758">
        <v>0</v>
      </c>
      <c r="J28758">
        <v>0</v>
      </c>
      <c r="K28758" t="s">
        <v>110173</v>
      </c>
    </row>
    <row r="28759" spans="1:11" x14ac:dyDescent="0.3">
      <c r="A28759" t="s">
        <v>110174</v>
      </c>
      <c r="B28759" t="s">
        <v>110175</v>
      </c>
      <c r="C28759" t="s">
        <v>27</v>
      </c>
      <c r="D28759" t="s">
        <v>110176</v>
      </c>
      <c r="E28759" t="s">
        <v>29</v>
      </c>
      <c r="F28759" t="s">
        <v>41</v>
      </c>
      <c r="G28759" t="s">
        <v>42</v>
      </c>
      <c r="H28759">
        <v>0</v>
      </c>
      <c r="I28759">
        <v>0</v>
      </c>
      <c r="J28759">
        <v>0</v>
      </c>
      <c r="K28759" t="s">
        <v>110177</v>
      </c>
    </row>
    <row r="28760" spans="1:11" x14ac:dyDescent="0.3">
      <c r="A28760" t="s">
        <v>110178</v>
      </c>
      <c r="B28760" t="s">
        <v>110179</v>
      </c>
      <c r="C28760" t="s">
        <v>13</v>
      </c>
      <c r="D28760" t="s">
        <v>110180</v>
      </c>
      <c r="E28760" t="s">
        <v>104779</v>
      </c>
      <c r="F28760" t="s">
        <v>16</v>
      </c>
      <c r="G28760" t="s">
        <v>342</v>
      </c>
      <c r="H28760">
        <v>0</v>
      </c>
      <c r="I28760">
        <v>0</v>
      </c>
      <c r="J28760">
        <v>0</v>
      </c>
      <c r="K28760" t="s">
        <v>110181</v>
      </c>
    </row>
    <row r="28761" spans="1:11" x14ac:dyDescent="0.3">
      <c r="A28761" t="s">
        <v>110182</v>
      </c>
      <c r="B28761" t="s">
        <v>110183</v>
      </c>
      <c r="C28761" t="s">
        <v>27</v>
      </c>
      <c r="D28761" t="s">
        <v>110184</v>
      </c>
      <c r="E28761" t="s">
        <v>99661</v>
      </c>
      <c r="F28761" t="s">
        <v>1590</v>
      </c>
      <c r="G28761" t="s">
        <v>42</v>
      </c>
      <c r="H28761">
        <v>0</v>
      </c>
      <c r="I28761">
        <v>0</v>
      </c>
      <c r="J28761">
        <v>0</v>
      </c>
      <c r="K28761" t="s">
        <v>110185</v>
      </c>
    </row>
    <row r="28762" spans="1:11" x14ac:dyDescent="0.3">
      <c r="A28762" t="s">
        <v>110186</v>
      </c>
      <c r="B28762" t="s">
        <v>110187</v>
      </c>
      <c r="C28762" t="s">
        <v>558</v>
      </c>
      <c r="D28762" t="s">
        <v>110188</v>
      </c>
      <c r="E28762" t="s">
        <v>2102</v>
      </c>
      <c r="F28762" t="s">
        <v>16</v>
      </c>
      <c r="G28762" t="s">
        <v>1439</v>
      </c>
      <c r="H28762">
        <v>0</v>
      </c>
      <c r="I28762">
        <v>0</v>
      </c>
      <c r="J28762">
        <v>0</v>
      </c>
      <c r="K28762" t="s">
        <v>110189</v>
      </c>
    </row>
    <row r="28763" spans="1:11" x14ac:dyDescent="0.3">
      <c r="A28763" t="s">
        <v>110190</v>
      </c>
      <c r="B28763" t="s">
        <v>110191</v>
      </c>
      <c r="C28763" t="s">
        <v>558</v>
      </c>
      <c r="D28763" t="s">
        <v>110192</v>
      </c>
      <c r="E28763" t="s">
        <v>1090</v>
      </c>
      <c r="F28763" t="s">
        <v>14582</v>
      </c>
      <c r="G28763" t="s">
        <v>42</v>
      </c>
      <c r="H28763">
        <v>0</v>
      </c>
      <c r="I28763">
        <v>0</v>
      </c>
      <c r="J28763">
        <v>0</v>
      </c>
      <c r="K28763" t="s">
        <v>110193</v>
      </c>
    </row>
    <row r="28764" spans="1:11" x14ac:dyDescent="0.3">
      <c r="A28764" t="s">
        <v>110194</v>
      </c>
      <c r="B28764" t="s">
        <v>110195</v>
      </c>
      <c r="C28764" t="s">
        <v>558</v>
      </c>
      <c r="D28764" t="s">
        <v>110196</v>
      </c>
      <c r="E28764" t="s">
        <v>1090</v>
      </c>
      <c r="F28764" t="s">
        <v>16</v>
      </c>
      <c r="G28764" t="s">
        <v>859</v>
      </c>
      <c r="H28764">
        <v>0</v>
      </c>
      <c r="I28764">
        <v>0</v>
      </c>
      <c r="J28764">
        <v>0</v>
      </c>
      <c r="K28764" t="s">
        <v>110197</v>
      </c>
    </row>
    <row r="28765" spans="1:11" x14ac:dyDescent="0.3">
      <c r="A28765" t="s">
        <v>110198</v>
      </c>
      <c r="B28765" t="s">
        <v>110199</v>
      </c>
      <c r="C28765" t="s">
        <v>1159</v>
      </c>
      <c r="D28765" t="s">
        <v>110200</v>
      </c>
      <c r="E28765" t="s">
        <v>2421</v>
      </c>
      <c r="F28765" t="s">
        <v>16</v>
      </c>
      <c r="G28765" t="s">
        <v>4717</v>
      </c>
      <c r="H28765">
        <v>0</v>
      </c>
      <c r="I28765">
        <v>0</v>
      </c>
      <c r="J28765">
        <v>0</v>
      </c>
      <c r="K28765" t="s">
        <v>110201</v>
      </c>
    </row>
    <row r="28766" spans="1:11" x14ac:dyDescent="0.3">
      <c r="A28766" t="s">
        <v>110202</v>
      </c>
      <c r="B28766" t="s">
        <v>110203</v>
      </c>
      <c r="C28766" t="s">
        <v>558</v>
      </c>
      <c r="D28766" t="s">
        <v>110204</v>
      </c>
      <c r="E28766" t="s">
        <v>1090</v>
      </c>
      <c r="F28766" t="s">
        <v>6830</v>
      </c>
      <c r="G28766" t="s">
        <v>42</v>
      </c>
      <c r="H28766">
        <v>0</v>
      </c>
      <c r="I28766">
        <v>0</v>
      </c>
      <c r="J28766">
        <v>0</v>
      </c>
      <c r="K28766" t="s">
        <v>110205</v>
      </c>
    </row>
    <row r="28767" spans="1:11" x14ac:dyDescent="0.3">
      <c r="A28767" t="s">
        <v>110206</v>
      </c>
      <c r="B28767" t="s">
        <v>110207</v>
      </c>
      <c r="C28767" t="s">
        <v>20</v>
      </c>
      <c r="D28767" t="s">
        <v>110208</v>
      </c>
      <c r="E28767" t="s">
        <v>22</v>
      </c>
      <c r="F28767" t="s">
        <v>5882</v>
      </c>
      <c r="G28767" t="s">
        <v>2252</v>
      </c>
      <c r="H28767">
        <v>0</v>
      </c>
      <c r="I28767">
        <v>0</v>
      </c>
      <c r="J28767">
        <v>0</v>
      </c>
      <c r="K28767" t="s">
        <v>110209</v>
      </c>
    </row>
    <row r="28768" spans="1:11" x14ac:dyDescent="0.3">
      <c r="A28768" t="s">
        <v>110210</v>
      </c>
      <c r="B28768" t="s">
        <v>110211</v>
      </c>
      <c r="C28768" t="s">
        <v>20</v>
      </c>
      <c r="D28768" t="s">
        <v>110212</v>
      </c>
      <c r="E28768" t="s">
        <v>14059</v>
      </c>
      <c r="F28768" t="s">
        <v>1548</v>
      </c>
      <c r="G28768" t="s">
        <v>42</v>
      </c>
      <c r="H28768">
        <v>0</v>
      </c>
      <c r="I28768">
        <v>0</v>
      </c>
      <c r="J28768">
        <v>0</v>
      </c>
      <c r="K28768" t="s">
        <v>110213</v>
      </c>
    </row>
    <row r="28769" spans="1:11" x14ac:dyDescent="0.3">
      <c r="A28769" t="s">
        <v>110214</v>
      </c>
      <c r="B28769" t="s">
        <v>110215</v>
      </c>
      <c r="C28769" t="s">
        <v>20</v>
      </c>
      <c r="D28769" t="s">
        <v>110216</v>
      </c>
      <c r="E28769" t="s">
        <v>14059</v>
      </c>
      <c r="F28769" t="s">
        <v>16</v>
      </c>
      <c r="G28769" t="s">
        <v>3987</v>
      </c>
      <c r="H28769">
        <v>0</v>
      </c>
      <c r="I28769">
        <v>0</v>
      </c>
      <c r="J28769">
        <v>0</v>
      </c>
      <c r="K28769" t="s">
        <v>110217</v>
      </c>
    </row>
    <row r="28770" spans="1:11" x14ac:dyDescent="0.3">
      <c r="A28770" t="s">
        <v>110218</v>
      </c>
      <c r="B28770" t="s">
        <v>34703</v>
      </c>
      <c r="C28770" t="s">
        <v>20</v>
      </c>
      <c r="D28770" t="s">
        <v>110219</v>
      </c>
      <c r="E28770" t="s">
        <v>14059</v>
      </c>
      <c r="F28770" t="s">
        <v>6442</v>
      </c>
      <c r="G28770" t="s">
        <v>42</v>
      </c>
      <c r="H28770">
        <v>0</v>
      </c>
      <c r="I28770">
        <v>0</v>
      </c>
      <c r="J28770">
        <v>0</v>
      </c>
      <c r="K28770" t="s">
        <v>110220</v>
      </c>
    </row>
    <row r="28771" spans="1:11" x14ac:dyDescent="0.3">
      <c r="A28771" t="s">
        <v>110221</v>
      </c>
      <c r="B28771" t="s">
        <v>110222</v>
      </c>
      <c r="C28771" t="s">
        <v>20</v>
      </c>
      <c r="D28771" t="s">
        <v>110223</v>
      </c>
      <c r="E28771" t="s">
        <v>14059</v>
      </c>
      <c r="F28771" t="s">
        <v>2286</v>
      </c>
      <c r="G28771" t="s">
        <v>42</v>
      </c>
      <c r="H28771">
        <v>0</v>
      </c>
      <c r="I28771">
        <v>0</v>
      </c>
      <c r="J28771">
        <v>0</v>
      </c>
      <c r="K28771" t="s">
        <v>110224</v>
      </c>
    </row>
    <row r="28772" spans="1:11" x14ac:dyDescent="0.3">
      <c r="A28772" t="s">
        <v>110225</v>
      </c>
      <c r="B28772" t="s">
        <v>110226</v>
      </c>
      <c r="C28772" t="s">
        <v>20</v>
      </c>
      <c r="D28772" t="s">
        <v>110227</v>
      </c>
      <c r="E28772" t="s">
        <v>14059</v>
      </c>
      <c r="F28772" t="s">
        <v>3267</v>
      </c>
      <c r="G28772" t="s">
        <v>42</v>
      </c>
      <c r="H28772">
        <v>0</v>
      </c>
      <c r="I28772">
        <v>0</v>
      </c>
      <c r="J28772">
        <v>0</v>
      </c>
      <c r="K28772" t="s">
        <v>110228</v>
      </c>
    </row>
    <row r="28773" spans="1:11" x14ac:dyDescent="0.3">
      <c r="A28773" t="s">
        <v>110229</v>
      </c>
      <c r="B28773" t="s">
        <v>34733</v>
      </c>
      <c r="C28773" t="s">
        <v>20</v>
      </c>
      <c r="D28773" t="s">
        <v>110230</v>
      </c>
      <c r="E28773" t="s">
        <v>14059</v>
      </c>
      <c r="F28773" t="s">
        <v>6383</v>
      </c>
      <c r="G28773" t="s">
        <v>42</v>
      </c>
      <c r="H28773">
        <v>0</v>
      </c>
      <c r="I28773">
        <v>0</v>
      </c>
      <c r="J28773">
        <v>0</v>
      </c>
      <c r="K28773" t="s">
        <v>110231</v>
      </c>
    </row>
    <row r="28774" spans="1:11" x14ac:dyDescent="0.3">
      <c r="A28774" t="s">
        <v>110232</v>
      </c>
      <c r="B28774" t="s">
        <v>110233</v>
      </c>
      <c r="C28774" t="s">
        <v>20</v>
      </c>
      <c r="D28774" t="s">
        <v>110234</v>
      </c>
      <c r="E28774" t="s">
        <v>14059</v>
      </c>
      <c r="F28774" t="s">
        <v>1590</v>
      </c>
      <c r="G28774" t="s">
        <v>42</v>
      </c>
      <c r="H28774">
        <v>0</v>
      </c>
      <c r="I28774">
        <v>0</v>
      </c>
      <c r="J28774">
        <v>0</v>
      </c>
      <c r="K28774" t="s">
        <v>110235</v>
      </c>
    </row>
    <row r="28775" spans="1:11" x14ac:dyDescent="0.3">
      <c r="A28775" t="s">
        <v>110236</v>
      </c>
      <c r="B28775" t="s">
        <v>69237</v>
      </c>
      <c r="C28775" t="s">
        <v>13</v>
      </c>
      <c r="D28775" t="s">
        <v>110237</v>
      </c>
      <c r="E28775" t="s">
        <v>104779</v>
      </c>
      <c r="F28775" t="s">
        <v>16</v>
      </c>
      <c r="G28775" t="s">
        <v>9902</v>
      </c>
      <c r="H28775">
        <v>0</v>
      </c>
      <c r="I28775">
        <v>0</v>
      </c>
      <c r="J28775">
        <v>0</v>
      </c>
      <c r="K28775" t="s">
        <v>110238</v>
      </c>
    </row>
    <row r="28776" spans="1:11" x14ac:dyDescent="0.3">
      <c r="A28776" t="s">
        <v>110239</v>
      </c>
      <c r="B28776" t="s">
        <v>110240</v>
      </c>
      <c r="C28776" t="s">
        <v>20</v>
      </c>
      <c r="D28776" t="s">
        <v>110241</v>
      </c>
      <c r="E28776" t="s">
        <v>22</v>
      </c>
      <c r="F28776" t="s">
        <v>16</v>
      </c>
      <c r="G28776" t="s">
        <v>3168</v>
      </c>
      <c r="H28776">
        <v>0</v>
      </c>
      <c r="I28776">
        <v>0</v>
      </c>
      <c r="J28776">
        <v>0</v>
      </c>
      <c r="K28776" t="s">
        <v>110242</v>
      </c>
    </row>
    <row r="28777" spans="1:11" x14ac:dyDescent="0.3">
      <c r="A28777" t="s">
        <v>110243</v>
      </c>
      <c r="B28777" t="s">
        <v>110244</v>
      </c>
      <c r="C28777" t="s">
        <v>27</v>
      </c>
      <c r="D28777" t="s">
        <v>110245</v>
      </c>
      <c r="E28777" t="s">
        <v>99661</v>
      </c>
      <c r="F28777" t="s">
        <v>4336</v>
      </c>
      <c r="G28777" t="s">
        <v>42</v>
      </c>
      <c r="H28777">
        <v>0</v>
      </c>
      <c r="I28777">
        <v>0</v>
      </c>
      <c r="J28777">
        <v>0</v>
      </c>
      <c r="K28777" t="s">
        <v>110246</v>
      </c>
    </row>
    <row r="28778" spans="1:11" x14ac:dyDescent="0.3">
      <c r="A28778" t="s">
        <v>110247</v>
      </c>
      <c r="B28778" t="s">
        <v>110248</v>
      </c>
      <c r="C28778" t="s">
        <v>27</v>
      </c>
      <c r="D28778" t="s">
        <v>110249</v>
      </c>
      <c r="E28778" t="s">
        <v>99661</v>
      </c>
      <c r="F28778" t="s">
        <v>3590</v>
      </c>
      <c r="G28778" t="s">
        <v>42</v>
      </c>
      <c r="H28778">
        <v>0</v>
      </c>
      <c r="I28778">
        <v>0</v>
      </c>
      <c r="J28778">
        <v>0</v>
      </c>
      <c r="K28778" t="s">
        <v>110250</v>
      </c>
    </row>
    <row r="28779" spans="1:11" x14ac:dyDescent="0.3">
      <c r="A28779" t="s">
        <v>110251</v>
      </c>
      <c r="B28779" t="s">
        <v>110252</v>
      </c>
      <c r="C28779" t="s">
        <v>27</v>
      </c>
      <c r="D28779" t="s">
        <v>110253</v>
      </c>
      <c r="E28779" t="s">
        <v>99661</v>
      </c>
      <c r="F28779" t="s">
        <v>3764</v>
      </c>
      <c r="G28779" t="s">
        <v>42</v>
      </c>
      <c r="H28779">
        <v>0</v>
      </c>
      <c r="I28779">
        <v>0</v>
      </c>
      <c r="J28779">
        <v>0</v>
      </c>
      <c r="K28779" t="s">
        <v>110254</v>
      </c>
    </row>
    <row r="28780" spans="1:11" x14ac:dyDescent="0.3">
      <c r="A28780" t="s">
        <v>110255</v>
      </c>
      <c r="B28780" t="s">
        <v>110256</v>
      </c>
      <c r="C28780" t="s">
        <v>27</v>
      </c>
      <c r="D28780" t="s">
        <v>110257</v>
      </c>
      <c r="E28780" t="s">
        <v>99661</v>
      </c>
      <c r="F28780" t="s">
        <v>16</v>
      </c>
      <c r="G28780" t="s">
        <v>27601</v>
      </c>
      <c r="H28780">
        <v>0</v>
      </c>
      <c r="I28780">
        <v>0</v>
      </c>
      <c r="J28780">
        <v>0</v>
      </c>
      <c r="K28780" t="s">
        <v>110258</v>
      </c>
    </row>
    <row r="28781" spans="1:11" x14ac:dyDescent="0.3">
      <c r="A28781" t="s">
        <v>110259</v>
      </c>
      <c r="B28781" t="s">
        <v>110260</v>
      </c>
      <c r="C28781" t="s">
        <v>27</v>
      </c>
      <c r="D28781" t="s">
        <v>110261</v>
      </c>
      <c r="E28781" t="s">
        <v>99661</v>
      </c>
      <c r="F28781" t="s">
        <v>16</v>
      </c>
      <c r="G28781" t="s">
        <v>27243</v>
      </c>
      <c r="H28781">
        <v>0</v>
      </c>
      <c r="I28781">
        <v>0</v>
      </c>
      <c r="J28781">
        <v>0</v>
      </c>
      <c r="K28781" t="s">
        <v>110262</v>
      </c>
    </row>
    <row r="28782" spans="1:11" x14ac:dyDescent="0.3">
      <c r="A28782" t="s">
        <v>110263</v>
      </c>
      <c r="B28782" t="s">
        <v>110264</v>
      </c>
      <c r="C28782" t="s">
        <v>466</v>
      </c>
      <c r="D28782" t="s">
        <v>110265</v>
      </c>
      <c r="E28782" t="s">
        <v>468</v>
      </c>
      <c r="F28782" t="s">
        <v>16</v>
      </c>
      <c r="G28782" t="s">
        <v>42</v>
      </c>
      <c r="H28782">
        <v>0</v>
      </c>
      <c r="I28782">
        <v>0</v>
      </c>
      <c r="J28782">
        <v>0</v>
      </c>
      <c r="K28782" t="s">
        <v>110266</v>
      </c>
    </row>
    <row r="28783" spans="1:11" x14ac:dyDescent="0.3">
      <c r="A28783" t="s">
        <v>110267</v>
      </c>
      <c r="B28783" t="s">
        <v>110268</v>
      </c>
      <c r="C28783" t="s">
        <v>27</v>
      </c>
      <c r="D28783" t="s">
        <v>110269</v>
      </c>
      <c r="E28783" t="s">
        <v>99661</v>
      </c>
      <c r="F28783" t="s">
        <v>9173</v>
      </c>
      <c r="G28783" t="s">
        <v>42</v>
      </c>
      <c r="H28783">
        <v>0</v>
      </c>
      <c r="I28783">
        <v>0</v>
      </c>
      <c r="J28783">
        <v>0</v>
      </c>
      <c r="K28783" t="s">
        <v>110270</v>
      </c>
    </row>
    <row r="28784" spans="1:11" x14ac:dyDescent="0.3">
      <c r="A28784" t="s">
        <v>110271</v>
      </c>
      <c r="B28784" t="s">
        <v>110272</v>
      </c>
      <c r="C28784" t="s">
        <v>27</v>
      </c>
      <c r="D28784" t="s">
        <v>110273</v>
      </c>
      <c r="E28784" t="s">
        <v>99661</v>
      </c>
      <c r="F28784" t="s">
        <v>3769</v>
      </c>
      <c r="G28784" t="s">
        <v>42</v>
      </c>
      <c r="H28784">
        <v>0</v>
      </c>
      <c r="I28784">
        <v>0</v>
      </c>
      <c r="J28784">
        <v>0</v>
      </c>
      <c r="K28784" t="s">
        <v>110274</v>
      </c>
    </row>
    <row r="28785" spans="1:11" x14ac:dyDescent="0.3">
      <c r="A28785" t="s">
        <v>110275</v>
      </c>
      <c r="B28785" t="s">
        <v>110276</v>
      </c>
      <c r="C28785" t="s">
        <v>27</v>
      </c>
      <c r="D28785" t="s">
        <v>110277</v>
      </c>
      <c r="E28785" t="s">
        <v>99661</v>
      </c>
      <c r="F28785" t="s">
        <v>24955</v>
      </c>
      <c r="G28785" t="s">
        <v>42</v>
      </c>
      <c r="H28785">
        <v>0</v>
      </c>
      <c r="I28785">
        <v>0</v>
      </c>
      <c r="J28785">
        <v>0</v>
      </c>
      <c r="K28785" t="s">
        <v>110278</v>
      </c>
    </row>
    <row r="28786" spans="1:11" x14ac:dyDescent="0.3">
      <c r="A28786" t="s">
        <v>110279</v>
      </c>
      <c r="B28786" t="s">
        <v>110280</v>
      </c>
      <c r="C28786" t="s">
        <v>13</v>
      </c>
      <c r="D28786" t="s">
        <v>110281</v>
      </c>
      <c r="E28786" t="s">
        <v>15</v>
      </c>
      <c r="F28786" t="s">
        <v>16</v>
      </c>
      <c r="G28786" t="s">
        <v>5218</v>
      </c>
      <c r="H28786">
        <v>0</v>
      </c>
      <c r="I28786">
        <v>0</v>
      </c>
      <c r="J28786">
        <v>0</v>
      </c>
      <c r="K28786" t="s">
        <v>110282</v>
      </c>
    </row>
    <row r="28787" spans="1:11" x14ac:dyDescent="0.3">
      <c r="A28787" t="s">
        <v>110283</v>
      </c>
      <c r="B28787" t="s">
        <v>110284</v>
      </c>
      <c r="C28787" t="s">
        <v>558</v>
      </c>
      <c r="D28787" t="s">
        <v>110285</v>
      </c>
      <c r="E28787" t="s">
        <v>981</v>
      </c>
      <c r="F28787" t="s">
        <v>4267</v>
      </c>
      <c r="G28787" t="s">
        <v>42</v>
      </c>
      <c r="H28787">
        <v>0</v>
      </c>
      <c r="I28787">
        <v>0</v>
      </c>
      <c r="J28787">
        <v>0</v>
      </c>
      <c r="K28787" t="s">
        <v>110286</v>
      </c>
    </row>
    <row r="28788" spans="1:11" x14ac:dyDescent="0.3">
      <c r="A28788" t="s">
        <v>110287</v>
      </c>
      <c r="B28788" t="s">
        <v>110276</v>
      </c>
      <c r="C28788" t="s">
        <v>27</v>
      </c>
      <c r="D28788" t="s">
        <v>110288</v>
      </c>
      <c r="E28788" t="s">
        <v>99661</v>
      </c>
      <c r="F28788" t="s">
        <v>384</v>
      </c>
      <c r="G28788" t="s">
        <v>42</v>
      </c>
      <c r="H28788">
        <v>0</v>
      </c>
      <c r="I28788">
        <v>0</v>
      </c>
      <c r="J28788">
        <v>0</v>
      </c>
      <c r="K28788" t="s">
        <v>110289</v>
      </c>
    </row>
    <row r="28789" spans="1:11" x14ac:dyDescent="0.3">
      <c r="A28789" t="s">
        <v>110290</v>
      </c>
      <c r="B28789" t="s">
        <v>110291</v>
      </c>
      <c r="C28789" t="s">
        <v>558</v>
      </c>
      <c r="D28789" t="s">
        <v>110292</v>
      </c>
      <c r="E28789" t="s">
        <v>1122</v>
      </c>
      <c r="F28789" t="s">
        <v>16</v>
      </c>
      <c r="G28789" t="s">
        <v>6816</v>
      </c>
      <c r="H28789">
        <v>0</v>
      </c>
      <c r="I28789">
        <v>0</v>
      </c>
      <c r="J28789">
        <v>0</v>
      </c>
      <c r="K28789" t="s">
        <v>110293</v>
      </c>
    </row>
    <row r="28790" spans="1:11" x14ac:dyDescent="0.3">
      <c r="A28790" t="s">
        <v>110294</v>
      </c>
      <c r="B28790" t="s">
        <v>110295</v>
      </c>
      <c r="C28790" t="s">
        <v>20</v>
      </c>
      <c r="D28790" t="s">
        <v>110296</v>
      </c>
      <c r="E28790" t="s">
        <v>14059</v>
      </c>
      <c r="F28790" t="s">
        <v>1996</v>
      </c>
      <c r="G28790" t="s">
        <v>42</v>
      </c>
      <c r="H28790">
        <v>0</v>
      </c>
      <c r="I28790">
        <v>0</v>
      </c>
      <c r="J28790">
        <v>0</v>
      </c>
      <c r="K28790" t="s">
        <v>110297</v>
      </c>
    </row>
    <row r="28791" spans="1:11" x14ac:dyDescent="0.3">
      <c r="A28791" t="s">
        <v>110298</v>
      </c>
      <c r="B28791" t="s">
        <v>110299</v>
      </c>
      <c r="C28791" t="s">
        <v>20</v>
      </c>
      <c r="D28791" t="s">
        <v>110300</v>
      </c>
      <c r="E28791" t="s">
        <v>14059</v>
      </c>
      <c r="F28791" t="s">
        <v>6825</v>
      </c>
      <c r="G28791" t="s">
        <v>9067</v>
      </c>
      <c r="H28791">
        <v>0</v>
      </c>
      <c r="I28791">
        <v>0</v>
      </c>
      <c r="J28791">
        <v>0</v>
      </c>
      <c r="K28791" t="s">
        <v>110301</v>
      </c>
    </row>
    <row r="28792" spans="1:11" x14ac:dyDescent="0.3">
      <c r="A28792" t="s">
        <v>110302</v>
      </c>
      <c r="B28792" t="s">
        <v>110303</v>
      </c>
      <c r="C28792" t="s">
        <v>27</v>
      </c>
      <c r="D28792" t="s">
        <v>110304</v>
      </c>
      <c r="E28792" t="s">
        <v>99661</v>
      </c>
      <c r="F28792" t="s">
        <v>66474</v>
      </c>
      <c r="G28792" t="s">
        <v>42</v>
      </c>
      <c r="H28792">
        <v>0</v>
      </c>
      <c r="I28792">
        <v>0</v>
      </c>
      <c r="J28792">
        <v>0</v>
      </c>
      <c r="K28792" t="s">
        <v>110305</v>
      </c>
    </row>
    <row r="28793" spans="1:11" x14ac:dyDescent="0.3">
      <c r="A28793" t="s">
        <v>110306</v>
      </c>
      <c r="B28793" t="s">
        <v>110307</v>
      </c>
      <c r="C28793" t="s">
        <v>13</v>
      </c>
      <c r="D28793" t="s">
        <v>110308</v>
      </c>
      <c r="E28793" t="s">
        <v>104779</v>
      </c>
      <c r="F28793" t="s">
        <v>16</v>
      </c>
      <c r="G28793" t="s">
        <v>364</v>
      </c>
      <c r="H28793">
        <v>0</v>
      </c>
      <c r="I28793">
        <v>0</v>
      </c>
      <c r="J28793">
        <v>0</v>
      </c>
      <c r="K28793" t="s">
        <v>110309</v>
      </c>
    </row>
    <row r="28794" spans="1:11" x14ac:dyDescent="0.3">
      <c r="A28794" t="s">
        <v>110310</v>
      </c>
      <c r="B28794" t="s">
        <v>110311</v>
      </c>
      <c r="C28794" t="s">
        <v>13</v>
      </c>
      <c r="D28794" t="s">
        <v>110312</v>
      </c>
      <c r="E28794" t="s">
        <v>104779</v>
      </c>
      <c r="F28794" t="s">
        <v>16</v>
      </c>
      <c r="G28794" t="s">
        <v>2350</v>
      </c>
      <c r="H28794">
        <v>0</v>
      </c>
      <c r="I28794">
        <v>0</v>
      </c>
      <c r="J28794">
        <v>0</v>
      </c>
      <c r="K28794" t="s">
        <v>110313</v>
      </c>
    </row>
    <row r="28795" spans="1:11" x14ac:dyDescent="0.3">
      <c r="A28795" t="s">
        <v>110314</v>
      </c>
      <c r="C28795" t="s">
        <v>27</v>
      </c>
      <c r="D28795" t="s">
        <v>110315</v>
      </c>
      <c r="E28795" t="s">
        <v>99661</v>
      </c>
      <c r="F28795" t="s">
        <v>1548</v>
      </c>
      <c r="G28795" t="s">
        <v>42</v>
      </c>
      <c r="H28795">
        <v>0</v>
      </c>
      <c r="I28795">
        <v>0</v>
      </c>
      <c r="J28795">
        <v>0</v>
      </c>
      <c r="K28795" t="s">
        <v>110316</v>
      </c>
    </row>
    <row r="28796" spans="1:11" x14ac:dyDescent="0.3">
      <c r="A28796" t="s">
        <v>110317</v>
      </c>
      <c r="B28796" t="s">
        <v>110311</v>
      </c>
      <c r="C28796" t="s">
        <v>27</v>
      </c>
      <c r="D28796" t="s">
        <v>110318</v>
      </c>
      <c r="E28796" t="s">
        <v>99661</v>
      </c>
      <c r="F28796" t="s">
        <v>3267</v>
      </c>
      <c r="G28796" t="s">
        <v>42</v>
      </c>
      <c r="H28796">
        <v>0</v>
      </c>
      <c r="I28796">
        <v>0</v>
      </c>
      <c r="J28796">
        <v>0</v>
      </c>
      <c r="K28796" t="s">
        <v>110319</v>
      </c>
    </row>
    <row r="28797" spans="1:11" x14ac:dyDescent="0.3">
      <c r="A28797" t="s">
        <v>110320</v>
      </c>
      <c r="B28797" t="s">
        <v>110321</v>
      </c>
      <c r="C28797" t="s">
        <v>558</v>
      </c>
      <c r="D28797" t="s">
        <v>110322</v>
      </c>
      <c r="E28797" t="s">
        <v>1090</v>
      </c>
      <c r="F28797" t="s">
        <v>16</v>
      </c>
      <c r="G28797" t="s">
        <v>859</v>
      </c>
      <c r="H28797">
        <v>0</v>
      </c>
      <c r="I28797">
        <v>0</v>
      </c>
      <c r="J28797">
        <v>0</v>
      </c>
      <c r="K28797" t="s">
        <v>110323</v>
      </c>
    </row>
    <row r="28798" spans="1:11" x14ac:dyDescent="0.3">
      <c r="A28798" t="s">
        <v>110324</v>
      </c>
      <c r="B28798" t="s">
        <v>110325</v>
      </c>
      <c r="C28798" t="s">
        <v>20</v>
      </c>
      <c r="D28798" t="s">
        <v>110326</v>
      </c>
      <c r="E28798" t="s">
        <v>22</v>
      </c>
      <c r="F28798" t="s">
        <v>3769</v>
      </c>
      <c r="G28798" t="s">
        <v>42</v>
      </c>
      <c r="H28798">
        <v>0</v>
      </c>
      <c r="I28798">
        <v>0</v>
      </c>
      <c r="J28798">
        <v>0</v>
      </c>
      <c r="K28798" t="s">
        <v>110327</v>
      </c>
    </row>
    <row r="28799" spans="1:11" x14ac:dyDescent="0.3">
      <c r="A28799" t="s">
        <v>110328</v>
      </c>
      <c r="B28799" t="s">
        <v>110329</v>
      </c>
      <c r="C28799" t="s">
        <v>466</v>
      </c>
      <c r="D28799" t="s">
        <v>110330</v>
      </c>
      <c r="E28799" t="s">
        <v>468</v>
      </c>
      <c r="F28799" t="s">
        <v>16</v>
      </c>
      <c r="G28799" t="s">
        <v>7803</v>
      </c>
      <c r="H28799">
        <v>0</v>
      </c>
      <c r="I28799">
        <v>0</v>
      </c>
      <c r="J28799">
        <v>0</v>
      </c>
      <c r="K28799" t="s">
        <v>110331</v>
      </c>
    </row>
    <row r="28800" spans="1:11" x14ac:dyDescent="0.3">
      <c r="A28800" t="s">
        <v>110332</v>
      </c>
      <c r="B28800" t="s">
        <v>110333</v>
      </c>
      <c r="C28800" t="s">
        <v>13</v>
      </c>
      <c r="D28800" t="s">
        <v>110334</v>
      </c>
      <c r="E28800" t="s">
        <v>104779</v>
      </c>
      <c r="F28800" t="s">
        <v>41</v>
      </c>
      <c r="G28800" t="s">
        <v>42</v>
      </c>
      <c r="H28800">
        <v>0</v>
      </c>
      <c r="I28800">
        <v>0</v>
      </c>
      <c r="J28800">
        <v>0</v>
      </c>
      <c r="K28800" t="s">
        <v>110335</v>
      </c>
    </row>
    <row r="28801" spans="1:11" x14ac:dyDescent="0.3">
      <c r="A28801" t="s">
        <v>110336</v>
      </c>
      <c r="C28801" t="s">
        <v>13</v>
      </c>
      <c r="D28801" t="s">
        <v>110337</v>
      </c>
      <c r="E28801" t="s">
        <v>104779</v>
      </c>
      <c r="F28801" t="s">
        <v>16</v>
      </c>
      <c r="G28801" t="s">
        <v>42</v>
      </c>
      <c r="H28801">
        <v>0</v>
      </c>
      <c r="I28801">
        <v>0</v>
      </c>
      <c r="J28801">
        <v>0</v>
      </c>
      <c r="K28801" t="s">
        <v>110338</v>
      </c>
    </row>
    <row r="28802" spans="1:11" x14ac:dyDescent="0.3">
      <c r="A28802" t="s">
        <v>110339</v>
      </c>
      <c r="C28802" t="s">
        <v>27</v>
      </c>
      <c r="D28802" t="s">
        <v>110340</v>
      </c>
      <c r="E28802" t="s">
        <v>99661</v>
      </c>
      <c r="F28802" t="s">
        <v>631</v>
      </c>
      <c r="G28802" t="s">
        <v>42</v>
      </c>
      <c r="H28802">
        <v>0</v>
      </c>
      <c r="I28802">
        <v>0</v>
      </c>
      <c r="J28802">
        <v>0</v>
      </c>
      <c r="K28802" t="s">
        <v>110341</v>
      </c>
    </row>
    <row r="28803" spans="1:11" x14ac:dyDescent="0.3">
      <c r="A28803" t="s">
        <v>110342</v>
      </c>
      <c r="B28803" t="s">
        <v>110343</v>
      </c>
      <c r="C28803" t="s">
        <v>27</v>
      </c>
      <c r="D28803" t="s">
        <v>110344</v>
      </c>
      <c r="E28803" t="s">
        <v>99661</v>
      </c>
      <c r="F28803" t="s">
        <v>16</v>
      </c>
      <c r="G28803" t="s">
        <v>17996</v>
      </c>
      <c r="H28803">
        <v>0</v>
      </c>
      <c r="I28803">
        <v>0</v>
      </c>
      <c r="J28803">
        <v>0</v>
      </c>
      <c r="K28803" t="s">
        <v>110345</v>
      </c>
    </row>
    <row r="28804" spans="1:11" x14ac:dyDescent="0.3">
      <c r="A28804" t="s">
        <v>110346</v>
      </c>
      <c r="B28804" t="s">
        <v>110347</v>
      </c>
      <c r="C28804" t="s">
        <v>13</v>
      </c>
      <c r="D28804" t="s">
        <v>110348</v>
      </c>
      <c r="E28804" t="s">
        <v>104779</v>
      </c>
      <c r="F28804" t="s">
        <v>16</v>
      </c>
      <c r="G28804" t="s">
        <v>864</v>
      </c>
      <c r="H28804">
        <v>0</v>
      </c>
      <c r="I28804">
        <v>0</v>
      </c>
      <c r="J28804">
        <v>0</v>
      </c>
      <c r="K28804" t="s">
        <v>110349</v>
      </c>
    </row>
    <row r="28805" spans="1:11" x14ac:dyDescent="0.3">
      <c r="A28805" t="s">
        <v>110350</v>
      </c>
      <c r="C28805" t="s">
        <v>558</v>
      </c>
      <c r="D28805" t="s">
        <v>110351</v>
      </c>
      <c r="E28805" t="s">
        <v>1090</v>
      </c>
      <c r="F28805" t="s">
        <v>16</v>
      </c>
      <c r="G28805" t="s">
        <v>42</v>
      </c>
      <c r="H28805">
        <v>0</v>
      </c>
      <c r="I28805">
        <v>0</v>
      </c>
      <c r="J28805">
        <v>0</v>
      </c>
      <c r="K28805" t="s">
        <v>110352</v>
      </c>
    </row>
    <row r="28806" spans="1:11" x14ac:dyDescent="0.3">
      <c r="A28806" t="s">
        <v>110353</v>
      </c>
      <c r="B28806" t="s">
        <v>110354</v>
      </c>
      <c r="C28806" t="s">
        <v>558</v>
      </c>
      <c r="D28806" t="s">
        <v>110355</v>
      </c>
      <c r="E28806" t="s">
        <v>2102</v>
      </c>
      <c r="F28806" t="s">
        <v>1531</v>
      </c>
      <c r="G28806" t="s">
        <v>4900</v>
      </c>
      <c r="H28806">
        <v>0</v>
      </c>
      <c r="I28806">
        <v>0</v>
      </c>
      <c r="J28806">
        <v>0</v>
      </c>
      <c r="K28806" t="s">
        <v>110356</v>
      </c>
    </row>
    <row r="28807" spans="1:11" x14ac:dyDescent="0.3">
      <c r="A28807" t="s">
        <v>110357</v>
      </c>
      <c r="B28807" t="s">
        <v>110358</v>
      </c>
      <c r="C28807" t="s">
        <v>27</v>
      </c>
      <c r="D28807" t="s">
        <v>110359</v>
      </c>
      <c r="E28807" t="s">
        <v>99661</v>
      </c>
      <c r="F28807" t="s">
        <v>870</v>
      </c>
      <c r="G28807" t="s">
        <v>42</v>
      </c>
      <c r="H28807">
        <v>0</v>
      </c>
      <c r="I28807">
        <v>0</v>
      </c>
      <c r="J28807">
        <v>0</v>
      </c>
      <c r="K28807" t="s">
        <v>110360</v>
      </c>
    </row>
    <row r="28808" spans="1:11" x14ac:dyDescent="0.3">
      <c r="A28808" t="s">
        <v>110361</v>
      </c>
      <c r="B28808" t="s">
        <v>110362</v>
      </c>
      <c r="C28808" t="s">
        <v>20</v>
      </c>
      <c r="D28808" t="s">
        <v>110363</v>
      </c>
      <c r="E28808" t="s">
        <v>22</v>
      </c>
      <c r="F28808" t="s">
        <v>3538</v>
      </c>
      <c r="G28808" t="s">
        <v>42</v>
      </c>
      <c r="H28808">
        <v>0</v>
      </c>
      <c r="I28808">
        <v>0</v>
      </c>
      <c r="J28808">
        <v>0</v>
      </c>
      <c r="K28808" t="s">
        <v>110364</v>
      </c>
    </row>
    <row r="28809" spans="1:11" x14ac:dyDescent="0.3">
      <c r="A28809" t="s">
        <v>110365</v>
      </c>
      <c r="B28809" t="s">
        <v>110366</v>
      </c>
      <c r="C28809" t="s">
        <v>558</v>
      </c>
      <c r="D28809" t="s">
        <v>110367</v>
      </c>
      <c r="E28809" t="s">
        <v>1090</v>
      </c>
      <c r="F28809" t="s">
        <v>16</v>
      </c>
      <c r="G28809" t="s">
        <v>6816</v>
      </c>
      <c r="H28809">
        <v>0</v>
      </c>
      <c r="I28809">
        <v>0</v>
      </c>
      <c r="J28809">
        <v>0</v>
      </c>
      <c r="K28809" t="s">
        <v>110368</v>
      </c>
    </row>
    <row r="28810" spans="1:11" x14ac:dyDescent="0.3">
      <c r="A28810" t="s">
        <v>110369</v>
      </c>
      <c r="B28810" t="s">
        <v>110370</v>
      </c>
      <c r="C28810" t="s">
        <v>558</v>
      </c>
      <c r="D28810" t="s">
        <v>110371</v>
      </c>
      <c r="E28810" t="s">
        <v>630</v>
      </c>
      <c r="F28810" t="s">
        <v>16</v>
      </c>
      <c r="G28810" t="s">
        <v>3356</v>
      </c>
      <c r="H28810">
        <v>0</v>
      </c>
      <c r="I28810">
        <v>0</v>
      </c>
      <c r="J28810">
        <v>0</v>
      </c>
      <c r="K28810" t="s">
        <v>110372</v>
      </c>
    </row>
    <row r="28811" spans="1:11" x14ac:dyDescent="0.3">
      <c r="A28811" t="s">
        <v>110373</v>
      </c>
      <c r="B28811" t="s">
        <v>110374</v>
      </c>
      <c r="C28811" t="s">
        <v>27</v>
      </c>
      <c r="D28811" t="s">
        <v>110375</v>
      </c>
      <c r="E28811" t="s">
        <v>99661</v>
      </c>
      <c r="F28811" t="s">
        <v>150</v>
      </c>
      <c r="G28811" t="s">
        <v>42</v>
      </c>
      <c r="H28811">
        <v>0</v>
      </c>
      <c r="I28811">
        <v>0</v>
      </c>
      <c r="J28811">
        <v>0</v>
      </c>
      <c r="K28811" t="s">
        <v>110376</v>
      </c>
    </row>
    <row r="28812" spans="1:11" x14ac:dyDescent="0.3">
      <c r="A28812" t="s">
        <v>110377</v>
      </c>
      <c r="B28812" t="s">
        <v>110378</v>
      </c>
      <c r="C28812" t="s">
        <v>1159</v>
      </c>
      <c r="D28812" t="s">
        <v>110379</v>
      </c>
      <c r="E28812" t="s">
        <v>2421</v>
      </c>
      <c r="F28812" t="s">
        <v>16</v>
      </c>
      <c r="G28812" t="s">
        <v>5631</v>
      </c>
      <c r="H28812">
        <v>0</v>
      </c>
      <c r="I28812">
        <v>0</v>
      </c>
      <c r="J28812">
        <v>0</v>
      </c>
      <c r="K28812" t="s">
        <v>110380</v>
      </c>
    </row>
    <row r="28813" spans="1:11" x14ac:dyDescent="0.3">
      <c r="A28813" t="s">
        <v>110381</v>
      </c>
      <c r="C28813" t="s">
        <v>20</v>
      </c>
      <c r="D28813" t="s">
        <v>110382</v>
      </c>
      <c r="E28813" t="s">
        <v>14059</v>
      </c>
      <c r="F28813" t="s">
        <v>16</v>
      </c>
      <c r="G28813" t="s">
        <v>879</v>
      </c>
      <c r="H28813">
        <v>0</v>
      </c>
      <c r="I28813">
        <v>0</v>
      </c>
      <c r="J28813">
        <v>0</v>
      </c>
      <c r="K28813" t="s">
        <v>110383</v>
      </c>
    </row>
    <row r="28814" spans="1:11" x14ac:dyDescent="0.3">
      <c r="A28814" t="s">
        <v>110384</v>
      </c>
      <c r="C28814" t="s">
        <v>27</v>
      </c>
      <c r="D28814" t="s">
        <v>110385</v>
      </c>
      <c r="E28814" t="s">
        <v>99661</v>
      </c>
      <c r="F28814" t="s">
        <v>15056</v>
      </c>
      <c r="G28814" t="s">
        <v>42</v>
      </c>
      <c r="H28814">
        <v>0</v>
      </c>
      <c r="I28814">
        <v>0</v>
      </c>
      <c r="J28814">
        <v>0</v>
      </c>
      <c r="K28814" t="s">
        <v>110386</v>
      </c>
    </row>
    <row r="28815" spans="1:11" x14ac:dyDescent="0.3">
      <c r="A28815" t="s">
        <v>110387</v>
      </c>
      <c r="C28815" t="s">
        <v>27</v>
      </c>
      <c r="D28815" t="s">
        <v>110388</v>
      </c>
      <c r="E28815" t="s">
        <v>99661</v>
      </c>
      <c r="F28815" t="s">
        <v>1531</v>
      </c>
      <c r="G28815" t="s">
        <v>42</v>
      </c>
      <c r="H28815">
        <v>0</v>
      </c>
      <c r="I28815">
        <v>0</v>
      </c>
      <c r="J28815">
        <v>0</v>
      </c>
      <c r="K28815" t="s">
        <v>110389</v>
      </c>
    </row>
    <row r="28816" spans="1:11" x14ac:dyDescent="0.3">
      <c r="A28816" t="s">
        <v>110390</v>
      </c>
      <c r="C28816" t="s">
        <v>27</v>
      </c>
      <c r="D28816" t="s">
        <v>110391</v>
      </c>
      <c r="E28816" t="s">
        <v>99661</v>
      </c>
      <c r="F28816" t="s">
        <v>24955</v>
      </c>
      <c r="G28816" t="s">
        <v>42</v>
      </c>
      <c r="H28816">
        <v>0</v>
      </c>
      <c r="I28816">
        <v>0</v>
      </c>
      <c r="J28816">
        <v>0</v>
      </c>
      <c r="K28816" t="s">
        <v>110392</v>
      </c>
    </row>
    <row r="28817" spans="1:11" x14ac:dyDescent="0.3">
      <c r="A28817" t="s">
        <v>110393</v>
      </c>
      <c r="C28817" t="s">
        <v>27</v>
      </c>
      <c r="D28817" t="s">
        <v>110394</v>
      </c>
      <c r="E28817" t="s">
        <v>99661</v>
      </c>
      <c r="F28817" t="s">
        <v>6383</v>
      </c>
      <c r="G28817" t="s">
        <v>42</v>
      </c>
      <c r="H28817">
        <v>0</v>
      </c>
      <c r="I28817">
        <v>0</v>
      </c>
      <c r="J28817">
        <v>0</v>
      </c>
      <c r="K28817" t="s">
        <v>110395</v>
      </c>
    </row>
    <row r="28818" spans="1:11" x14ac:dyDescent="0.3">
      <c r="A28818" t="s">
        <v>110396</v>
      </c>
      <c r="C28818" t="s">
        <v>20</v>
      </c>
      <c r="D28818" t="s">
        <v>110397</v>
      </c>
      <c r="E28818" t="s">
        <v>14059</v>
      </c>
      <c r="F28818" t="s">
        <v>6915</v>
      </c>
      <c r="G28818" t="s">
        <v>9711</v>
      </c>
      <c r="H28818">
        <v>0</v>
      </c>
      <c r="I28818">
        <v>0</v>
      </c>
      <c r="J28818">
        <v>0</v>
      </c>
      <c r="K28818" t="s">
        <v>110398</v>
      </c>
    </row>
    <row r="28819" spans="1:11" x14ac:dyDescent="0.3">
      <c r="A28819" t="s">
        <v>110399</v>
      </c>
      <c r="B28819" t="s">
        <v>110400</v>
      </c>
      <c r="C28819" t="s">
        <v>20</v>
      </c>
      <c r="D28819" t="s">
        <v>110401</v>
      </c>
      <c r="E28819" t="s">
        <v>22</v>
      </c>
      <c r="F28819" t="s">
        <v>16</v>
      </c>
      <c r="G28819" t="s">
        <v>18285</v>
      </c>
      <c r="H28819">
        <v>0</v>
      </c>
      <c r="I28819">
        <v>0</v>
      </c>
      <c r="J28819">
        <v>0</v>
      </c>
      <c r="K28819" t="s">
        <v>110402</v>
      </c>
    </row>
    <row r="28820" spans="1:11" x14ac:dyDescent="0.3">
      <c r="A28820" t="s">
        <v>110403</v>
      </c>
      <c r="B28820" t="s">
        <v>10617</v>
      </c>
      <c r="C28820" t="s">
        <v>13</v>
      </c>
      <c r="D28820" t="s">
        <v>110404</v>
      </c>
      <c r="E28820" t="s">
        <v>104779</v>
      </c>
      <c r="F28820" t="s">
        <v>16</v>
      </c>
      <c r="G28820" t="s">
        <v>13346</v>
      </c>
      <c r="H28820">
        <v>0</v>
      </c>
      <c r="I28820">
        <v>0</v>
      </c>
      <c r="J28820">
        <v>0</v>
      </c>
      <c r="K28820" t="s">
        <v>110405</v>
      </c>
    </row>
    <row r="28821" spans="1:11" x14ac:dyDescent="0.3">
      <c r="A28821" t="s">
        <v>110406</v>
      </c>
      <c r="B28821" t="s">
        <v>110407</v>
      </c>
      <c r="C28821" t="s">
        <v>558</v>
      </c>
      <c r="D28821" t="s">
        <v>110408</v>
      </c>
      <c r="E28821" t="s">
        <v>1090</v>
      </c>
      <c r="F28821" t="s">
        <v>16</v>
      </c>
      <c r="G28821" t="s">
        <v>1457</v>
      </c>
      <c r="H28821">
        <v>0</v>
      </c>
      <c r="I28821">
        <v>0</v>
      </c>
      <c r="J28821">
        <v>0</v>
      </c>
      <c r="K28821" t="s">
        <v>110409</v>
      </c>
    </row>
    <row r="28822" spans="1:11" x14ac:dyDescent="0.3">
      <c r="A28822" t="s">
        <v>110410</v>
      </c>
      <c r="C28822" t="s">
        <v>20</v>
      </c>
      <c r="D28822" t="s">
        <v>110411</v>
      </c>
      <c r="E28822" t="s">
        <v>14059</v>
      </c>
      <c r="F28822" t="s">
        <v>1467</v>
      </c>
      <c r="G28822" t="s">
        <v>42</v>
      </c>
      <c r="H28822">
        <v>0</v>
      </c>
      <c r="I28822">
        <v>0</v>
      </c>
      <c r="J28822">
        <v>0</v>
      </c>
      <c r="K28822" t="s">
        <v>110412</v>
      </c>
    </row>
    <row r="28823" spans="1:11" x14ac:dyDescent="0.3">
      <c r="A28823" t="s">
        <v>110413</v>
      </c>
      <c r="C28823" t="s">
        <v>27</v>
      </c>
      <c r="D28823" t="s">
        <v>110414</v>
      </c>
      <c r="E28823" t="s">
        <v>99661</v>
      </c>
      <c r="F28823" t="s">
        <v>3843</v>
      </c>
      <c r="G28823" t="s">
        <v>42</v>
      </c>
      <c r="H28823">
        <v>0</v>
      </c>
      <c r="I28823">
        <v>0</v>
      </c>
      <c r="J28823">
        <v>0</v>
      </c>
      <c r="K28823" t="s">
        <v>110415</v>
      </c>
    </row>
    <row r="28824" spans="1:11" x14ac:dyDescent="0.3">
      <c r="A28824" t="s">
        <v>110416</v>
      </c>
      <c r="B28824" t="s">
        <v>110417</v>
      </c>
      <c r="C28824" t="s">
        <v>27</v>
      </c>
      <c r="D28824" t="s">
        <v>110418</v>
      </c>
      <c r="E28824" t="s">
        <v>99661</v>
      </c>
      <c r="F28824" t="s">
        <v>13885</v>
      </c>
      <c r="G28824" t="s">
        <v>42</v>
      </c>
      <c r="H28824">
        <v>0</v>
      </c>
      <c r="I28824">
        <v>0</v>
      </c>
      <c r="J28824">
        <v>0</v>
      </c>
      <c r="K28824" t="s">
        <v>110419</v>
      </c>
    </row>
    <row r="28825" spans="1:11" x14ac:dyDescent="0.3">
      <c r="A28825" t="s">
        <v>110420</v>
      </c>
      <c r="C28825" t="s">
        <v>27</v>
      </c>
      <c r="D28825" t="s">
        <v>110421</v>
      </c>
      <c r="E28825" t="s">
        <v>99661</v>
      </c>
      <c r="F28825" t="s">
        <v>3074</v>
      </c>
      <c r="G28825" t="s">
        <v>42</v>
      </c>
      <c r="H28825">
        <v>0</v>
      </c>
      <c r="I28825">
        <v>0</v>
      </c>
      <c r="J28825">
        <v>0</v>
      </c>
      <c r="K28825" t="s">
        <v>110422</v>
      </c>
    </row>
    <row r="28826" spans="1:11" x14ac:dyDescent="0.3">
      <c r="A28826" t="s">
        <v>110423</v>
      </c>
      <c r="C28826" t="s">
        <v>558</v>
      </c>
      <c r="D28826" t="s">
        <v>110424</v>
      </c>
      <c r="E28826" t="s">
        <v>1090</v>
      </c>
      <c r="F28826" t="s">
        <v>16</v>
      </c>
      <c r="G28826" t="s">
        <v>42</v>
      </c>
      <c r="H28826">
        <v>0</v>
      </c>
      <c r="I28826">
        <v>0</v>
      </c>
      <c r="J28826">
        <v>0</v>
      </c>
      <c r="K28826" t="s">
        <v>110425</v>
      </c>
    </row>
    <row r="28827" spans="1:11" x14ac:dyDescent="0.3">
      <c r="A28827" t="s">
        <v>110426</v>
      </c>
      <c r="C28827" t="s">
        <v>558</v>
      </c>
      <c r="D28827" t="s">
        <v>110427</v>
      </c>
      <c r="E28827" t="s">
        <v>2102</v>
      </c>
      <c r="F28827" t="s">
        <v>16732</v>
      </c>
      <c r="G28827" t="s">
        <v>42</v>
      </c>
      <c r="H28827">
        <v>0</v>
      </c>
      <c r="I28827">
        <v>0</v>
      </c>
      <c r="J28827">
        <v>0</v>
      </c>
      <c r="K28827" t="s">
        <v>110428</v>
      </c>
    </row>
    <row r="28828" spans="1:11" x14ac:dyDescent="0.3">
      <c r="A28828" t="s">
        <v>110429</v>
      </c>
      <c r="B28828" t="s">
        <v>77428</v>
      </c>
      <c r="C28828" t="s">
        <v>558</v>
      </c>
      <c r="D28828" t="s">
        <v>110430</v>
      </c>
      <c r="E28828" t="s">
        <v>2102</v>
      </c>
      <c r="F28828" t="s">
        <v>16</v>
      </c>
      <c r="G28828" t="s">
        <v>12887</v>
      </c>
      <c r="H28828">
        <v>0</v>
      </c>
      <c r="I28828">
        <v>0</v>
      </c>
      <c r="J28828">
        <v>0</v>
      </c>
      <c r="K28828" t="s">
        <v>110431</v>
      </c>
    </row>
    <row r="28829" spans="1:11" x14ac:dyDescent="0.3">
      <c r="A28829" t="s">
        <v>110432</v>
      </c>
      <c r="C28829" t="s">
        <v>27</v>
      </c>
      <c r="D28829" t="s">
        <v>110433</v>
      </c>
      <c r="E28829" t="s">
        <v>99661</v>
      </c>
      <c r="F28829" t="s">
        <v>16</v>
      </c>
      <c r="G28829" t="s">
        <v>7708</v>
      </c>
      <c r="H28829">
        <v>0</v>
      </c>
      <c r="I28829">
        <v>0</v>
      </c>
      <c r="J28829">
        <v>0</v>
      </c>
      <c r="K28829" t="s">
        <v>110434</v>
      </c>
    </row>
    <row r="28830" spans="1:11" x14ac:dyDescent="0.3">
      <c r="A28830" t="s">
        <v>110435</v>
      </c>
      <c r="B28830" t="s">
        <v>110436</v>
      </c>
      <c r="C28830" t="s">
        <v>558</v>
      </c>
      <c r="D28830" t="s">
        <v>110437</v>
      </c>
      <c r="E28830" t="s">
        <v>1692</v>
      </c>
      <c r="F28830" t="s">
        <v>2835</v>
      </c>
      <c r="G28830" t="s">
        <v>42</v>
      </c>
      <c r="H28830">
        <v>0</v>
      </c>
      <c r="I28830">
        <v>0</v>
      </c>
      <c r="J28830">
        <v>0</v>
      </c>
      <c r="K28830" t="s">
        <v>110438</v>
      </c>
    </row>
    <row r="28831" spans="1:11" x14ac:dyDescent="0.3">
      <c r="A28831" t="s">
        <v>110439</v>
      </c>
      <c r="B28831" t="s">
        <v>110440</v>
      </c>
      <c r="C28831" t="s">
        <v>27</v>
      </c>
      <c r="D28831" t="s">
        <v>110441</v>
      </c>
      <c r="E28831" t="s">
        <v>99661</v>
      </c>
      <c r="F28831" t="s">
        <v>7582</v>
      </c>
      <c r="G28831" t="s">
        <v>42</v>
      </c>
      <c r="H28831">
        <v>0</v>
      </c>
      <c r="I28831">
        <v>0</v>
      </c>
      <c r="J28831">
        <v>0</v>
      </c>
      <c r="K28831" t="s">
        <v>110442</v>
      </c>
    </row>
    <row r="28832" spans="1:11" x14ac:dyDescent="0.3">
      <c r="A28832" t="s">
        <v>110443</v>
      </c>
      <c r="B28832" t="s">
        <v>110444</v>
      </c>
      <c r="C28832" t="s">
        <v>27</v>
      </c>
      <c r="D28832" t="s">
        <v>110445</v>
      </c>
      <c r="E28832" t="s">
        <v>99661</v>
      </c>
      <c r="F28832" t="s">
        <v>1886</v>
      </c>
      <c r="G28832" t="s">
        <v>42</v>
      </c>
      <c r="H28832">
        <v>0</v>
      </c>
      <c r="I28832">
        <v>0</v>
      </c>
      <c r="J28832">
        <v>0</v>
      </c>
      <c r="K28832" t="s">
        <v>110446</v>
      </c>
    </row>
    <row r="28833" spans="1:11" x14ac:dyDescent="0.3">
      <c r="A28833" t="s">
        <v>110447</v>
      </c>
      <c r="B28833" t="s">
        <v>77428</v>
      </c>
      <c r="C28833" t="s">
        <v>27</v>
      </c>
      <c r="D28833" t="s">
        <v>110448</v>
      </c>
      <c r="E28833" t="s">
        <v>99661</v>
      </c>
      <c r="F28833" t="s">
        <v>9527</v>
      </c>
      <c r="G28833" t="s">
        <v>42</v>
      </c>
      <c r="H28833">
        <v>0</v>
      </c>
      <c r="I28833">
        <v>0</v>
      </c>
      <c r="J28833">
        <v>0</v>
      </c>
      <c r="K28833" t="s">
        <v>110449</v>
      </c>
    </row>
    <row r="28834" spans="1:11" x14ac:dyDescent="0.3">
      <c r="A28834" t="s">
        <v>110450</v>
      </c>
      <c r="B28834" t="s">
        <v>110451</v>
      </c>
      <c r="C28834" t="s">
        <v>27</v>
      </c>
      <c r="D28834" t="s">
        <v>110452</v>
      </c>
      <c r="E28834" t="s">
        <v>99661</v>
      </c>
      <c r="F28834" t="s">
        <v>16</v>
      </c>
      <c r="G28834" t="s">
        <v>4460</v>
      </c>
      <c r="H28834">
        <v>0</v>
      </c>
      <c r="I28834">
        <v>0</v>
      </c>
      <c r="J28834">
        <v>0</v>
      </c>
      <c r="K28834" t="s">
        <v>110453</v>
      </c>
    </row>
    <row r="28835" spans="1:11" x14ac:dyDescent="0.3">
      <c r="A28835" t="s">
        <v>110454</v>
      </c>
      <c r="B28835" t="s">
        <v>110455</v>
      </c>
      <c r="C28835" t="s">
        <v>27</v>
      </c>
      <c r="D28835" t="s">
        <v>110456</v>
      </c>
      <c r="E28835" t="s">
        <v>99661</v>
      </c>
      <c r="F28835" t="s">
        <v>16</v>
      </c>
      <c r="G28835" t="s">
        <v>4574</v>
      </c>
      <c r="H28835">
        <v>0</v>
      </c>
      <c r="I28835">
        <v>0</v>
      </c>
      <c r="J28835">
        <v>0</v>
      </c>
      <c r="K28835" t="s">
        <v>110457</v>
      </c>
    </row>
    <row r="28836" spans="1:11" x14ac:dyDescent="0.3">
      <c r="A28836" t="s">
        <v>110458</v>
      </c>
      <c r="C28836" t="s">
        <v>27</v>
      </c>
      <c r="D28836" t="s">
        <v>110459</v>
      </c>
      <c r="E28836" t="s">
        <v>99661</v>
      </c>
      <c r="F28836" t="s">
        <v>14759</v>
      </c>
      <c r="G28836" t="s">
        <v>42</v>
      </c>
      <c r="H28836">
        <v>0</v>
      </c>
      <c r="I28836">
        <v>0</v>
      </c>
      <c r="J28836">
        <v>0</v>
      </c>
      <c r="K28836" t="s">
        <v>110460</v>
      </c>
    </row>
    <row r="28837" spans="1:11" x14ac:dyDescent="0.3">
      <c r="A28837" t="s">
        <v>110461</v>
      </c>
      <c r="B28837" t="s">
        <v>110462</v>
      </c>
      <c r="C28837" t="s">
        <v>27</v>
      </c>
      <c r="D28837" t="s">
        <v>110463</v>
      </c>
      <c r="E28837" t="s">
        <v>99661</v>
      </c>
      <c r="F28837" t="s">
        <v>1452</v>
      </c>
      <c r="G28837" t="s">
        <v>42</v>
      </c>
      <c r="H28837">
        <v>0</v>
      </c>
      <c r="I28837">
        <v>0</v>
      </c>
      <c r="J28837">
        <v>0</v>
      </c>
      <c r="K28837" t="s">
        <v>110464</v>
      </c>
    </row>
    <row r="28838" spans="1:11" x14ac:dyDescent="0.3">
      <c r="A28838" t="s">
        <v>110465</v>
      </c>
      <c r="B28838" t="s">
        <v>110466</v>
      </c>
      <c r="C28838" t="s">
        <v>27</v>
      </c>
      <c r="D28838" t="s">
        <v>110467</v>
      </c>
      <c r="E28838" t="s">
        <v>99661</v>
      </c>
      <c r="F28838" t="s">
        <v>1850</v>
      </c>
      <c r="G28838" t="s">
        <v>42</v>
      </c>
      <c r="H28838">
        <v>0</v>
      </c>
      <c r="I28838">
        <v>0</v>
      </c>
      <c r="J28838">
        <v>0</v>
      </c>
      <c r="K28838" t="s">
        <v>110468</v>
      </c>
    </row>
    <row r="28839" spans="1:11" x14ac:dyDescent="0.3">
      <c r="A28839" t="s">
        <v>110469</v>
      </c>
      <c r="B28839" t="s">
        <v>110470</v>
      </c>
      <c r="C28839" t="s">
        <v>27</v>
      </c>
      <c r="D28839" t="s">
        <v>110471</v>
      </c>
      <c r="E28839" t="s">
        <v>99661</v>
      </c>
      <c r="F28839" t="s">
        <v>6496</v>
      </c>
      <c r="G28839" t="s">
        <v>42</v>
      </c>
      <c r="H28839">
        <v>0</v>
      </c>
      <c r="I28839">
        <v>0</v>
      </c>
      <c r="J28839">
        <v>0</v>
      </c>
      <c r="K28839" t="s">
        <v>110472</v>
      </c>
    </row>
    <row r="28840" spans="1:11" x14ac:dyDescent="0.3">
      <c r="A28840" t="s">
        <v>110473</v>
      </c>
      <c r="B28840" t="s">
        <v>110474</v>
      </c>
      <c r="C28840" t="s">
        <v>27</v>
      </c>
      <c r="D28840" t="s">
        <v>110475</v>
      </c>
      <c r="E28840" t="s">
        <v>99661</v>
      </c>
      <c r="F28840" t="s">
        <v>16</v>
      </c>
      <c r="G28840" t="s">
        <v>20299</v>
      </c>
      <c r="H28840">
        <v>0</v>
      </c>
      <c r="I28840">
        <v>0</v>
      </c>
      <c r="J28840">
        <v>0</v>
      </c>
      <c r="K28840" t="s">
        <v>110476</v>
      </c>
    </row>
    <row r="28841" spans="1:11" x14ac:dyDescent="0.3">
      <c r="A28841" t="s">
        <v>110477</v>
      </c>
      <c r="B28841" t="s">
        <v>110478</v>
      </c>
      <c r="C28841" t="s">
        <v>20</v>
      </c>
      <c r="D28841" t="s">
        <v>110479</v>
      </c>
      <c r="E28841" t="s">
        <v>22</v>
      </c>
      <c r="F28841" t="s">
        <v>13271</v>
      </c>
      <c r="G28841" t="s">
        <v>42</v>
      </c>
      <c r="H28841">
        <v>0</v>
      </c>
      <c r="I28841">
        <v>0</v>
      </c>
      <c r="J28841">
        <v>0</v>
      </c>
      <c r="K28841" t="s">
        <v>110480</v>
      </c>
    </row>
    <row r="28842" spans="1:11" x14ac:dyDescent="0.3">
      <c r="A28842" t="s">
        <v>110481</v>
      </c>
      <c r="B28842" t="s">
        <v>110482</v>
      </c>
      <c r="C28842" t="s">
        <v>558</v>
      </c>
      <c r="D28842" t="s">
        <v>110483</v>
      </c>
      <c r="E28842" t="s">
        <v>1090</v>
      </c>
      <c r="F28842" t="s">
        <v>16</v>
      </c>
      <c r="G28842" t="s">
        <v>85379</v>
      </c>
      <c r="H28842">
        <v>0</v>
      </c>
      <c r="I28842">
        <v>0</v>
      </c>
      <c r="J28842">
        <v>0</v>
      </c>
      <c r="K28842" t="s">
        <v>110484</v>
      </c>
    </row>
    <row r="28843" spans="1:11" x14ac:dyDescent="0.3">
      <c r="A28843" t="s">
        <v>110485</v>
      </c>
      <c r="B28843" t="s">
        <v>110486</v>
      </c>
      <c r="C28843" t="s">
        <v>13</v>
      </c>
      <c r="D28843" t="s">
        <v>110487</v>
      </c>
      <c r="E28843" t="s">
        <v>104779</v>
      </c>
      <c r="F28843" t="s">
        <v>16</v>
      </c>
      <c r="G28843" t="s">
        <v>1105</v>
      </c>
      <c r="H28843">
        <v>0</v>
      </c>
      <c r="I28843">
        <v>0</v>
      </c>
      <c r="J28843">
        <v>0</v>
      </c>
      <c r="K28843" t="s">
        <v>110488</v>
      </c>
    </row>
    <row r="28844" spans="1:11" x14ac:dyDescent="0.3">
      <c r="A28844" t="s">
        <v>110489</v>
      </c>
      <c r="B28844" t="s">
        <v>110490</v>
      </c>
      <c r="C28844" t="s">
        <v>20</v>
      </c>
      <c r="D28844" t="s">
        <v>110491</v>
      </c>
      <c r="E28844" t="s">
        <v>103221</v>
      </c>
      <c r="F28844" t="s">
        <v>41</v>
      </c>
      <c r="G28844" t="s">
        <v>42</v>
      </c>
      <c r="H28844">
        <v>0</v>
      </c>
      <c r="I28844">
        <v>0</v>
      </c>
      <c r="J28844">
        <v>0</v>
      </c>
      <c r="K28844" t="s">
        <v>110492</v>
      </c>
    </row>
    <row r="28845" spans="1:11" x14ac:dyDescent="0.3">
      <c r="A28845" t="s">
        <v>110493</v>
      </c>
      <c r="B28845" t="s">
        <v>110494</v>
      </c>
      <c r="C28845" t="s">
        <v>27</v>
      </c>
      <c r="D28845" t="s">
        <v>110495</v>
      </c>
      <c r="E28845" t="s">
        <v>99661</v>
      </c>
      <c r="F28845" t="s">
        <v>1918</v>
      </c>
      <c r="G28845" t="s">
        <v>42</v>
      </c>
      <c r="H28845">
        <v>0</v>
      </c>
      <c r="I28845">
        <v>0</v>
      </c>
      <c r="J28845">
        <v>0</v>
      </c>
      <c r="K28845" t="s">
        <v>110496</v>
      </c>
    </row>
    <row r="28846" spans="1:11" x14ac:dyDescent="0.3">
      <c r="A28846" t="s">
        <v>110497</v>
      </c>
      <c r="B28846" t="s">
        <v>110498</v>
      </c>
      <c r="C28846" t="s">
        <v>27</v>
      </c>
      <c r="D28846" t="s">
        <v>110499</v>
      </c>
      <c r="E28846" t="s">
        <v>99661</v>
      </c>
      <c r="F28846" t="s">
        <v>6496</v>
      </c>
      <c r="G28846" t="s">
        <v>42</v>
      </c>
      <c r="H28846">
        <v>0</v>
      </c>
      <c r="I28846">
        <v>0</v>
      </c>
      <c r="J28846">
        <v>0</v>
      </c>
      <c r="K28846" t="s">
        <v>110500</v>
      </c>
    </row>
    <row r="28847" spans="1:11" x14ac:dyDescent="0.3">
      <c r="A28847" t="s">
        <v>110501</v>
      </c>
      <c r="B28847" t="s">
        <v>110502</v>
      </c>
      <c r="C28847" t="s">
        <v>20</v>
      </c>
      <c r="D28847" t="s">
        <v>110503</v>
      </c>
      <c r="E28847" t="s">
        <v>103221</v>
      </c>
      <c r="F28847" t="s">
        <v>41</v>
      </c>
      <c r="G28847" t="s">
        <v>42</v>
      </c>
      <c r="H28847">
        <v>0</v>
      </c>
      <c r="I28847">
        <v>0</v>
      </c>
      <c r="J28847">
        <v>0</v>
      </c>
      <c r="K28847" t="s">
        <v>110504</v>
      </c>
    </row>
    <row r="28848" spans="1:11" x14ac:dyDescent="0.3">
      <c r="A28848" t="s">
        <v>110505</v>
      </c>
      <c r="C28848" t="s">
        <v>27</v>
      </c>
      <c r="D28848" t="s">
        <v>110506</v>
      </c>
      <c r="E28848" t="s">
        <v>99661</v>
      </c>
      <c r="F28848" t="s">
        <v>6886</v>
      </c>
      <c r="G28848" t="s">
        <v>42</v>
      </c>
      <c r="H28848">
        <v>0</v>
      </c>
      <c r="I28848">
        <v>0</v>
      </c>
      <c r="J28848">
        <v>0</v>
      </c>
      <c r="K28848" t="s">
        <v>110507</v>
      </c>
    </row>
    <row r="28849" spans="1:11" x14ac:dyDescent="0.3">
      <c r="A28849" t="s">
        <v>110508</v>
      </c>
      <c r="B28849" t="s">
        <v>110509</v>
      </c>
      <c r="C28849" t="s">
        <v>20</v>
      </c>
      <c r="D28849" t="s">
        <v>110510</v>
      </c>
      <c r="E28849" t="s">
        <v>14059</v>
      </c>
      <c r="F28849" t="s">
        <v>9911</v>
      </c>
      <c r="G28849" t="s">
        <v>42</v>
      </c>
      <c r="H28849">
        <v>0</v>
      </c>
      <c r="I28849">
        <v>0</v>
      </c>
      <c r="J28849">
        <v>0</v>
      </c>
      <c r="K28849" t="s">
        <v>110511</v>
      </c>
    </row>
    <row r="28850" spans="1:11" x14ac:dyDescent="0.3">
      <c r="A28850" t="s">
        <v>110512</v>
      </c>
      <c r="B28850" t="s">
        <v>110513</v>
      </c>
      <c r="C28850" t="s">
        <v>27</v>
      </c>
      <c r="D28850" t="s">
        <v>110514</v>
      </c>
      <c r="E28850" t="s">
        <v>29</v>
      </c>
      <c r="F28850" t="s">
        <v>41</v>
      </c>
      <c r="G28850" t="s">
        <v>42</v>
      </c>
      <c r="H28850">
        <v>0</v>
      </c>
      <c r="I28850">
        <v>0</v>
      </c>
      <c r="J28850">
        <v>0</v>
      </c>
      <c r="K28850" t="s">
        <v>110515</v>
      </c>
    </row>
    <row r="28851" spans="1:11" x14ac:dyDescent="0.3">
      <c r="A28851" t="s">
        <v>110516</v>
      </c>
      <c r="B28851" t="s">
        <v>110517</v>
      </c>
      <c r="C28851" t="s">
        <v>20</v>
      </c>
      <c r="D28851" t="s">
        <v>110518</v>
      </c>
      <c r="E28851" t="s">
        <v>14059</v>
      </c>
      <c r="F28851" t="s">
        <v>9116</v>
      </c>
      <c r="G28851" t="s">
        <v>42</v>
      </c>
      <c r="H28851">
        <v>0</v>
      </c>
      <c r="I28851">
        <v>0</v>
      </c>
      <c r="J28851">
        <v>0</v>
      </c>
      <c r="K28851" t="s">
        <v>110519</v>
      </c>
    </row>
    <row r="28852" spans="1:11" x14ac:dyDescent="0.3">
      <c r="A28852" t="s">
        <v>110520</v>
      </c>
      <c r="B28852" t="s">
        <v>110521</v>
      </c>
      <c r="C28852" t="s">
        <v>20</v>
      </c>
      <c r="D28852" t="s">
        <v>110522</v>
      </c>
      <c r="E28852" t="s">
        <v>14059</v>
      </c>
      <c r="F28852" t="s">
        <v>7609</v>
      </c>
      <c r="G28852" t="s">
        <v>42</v>
      </c>
      <c r="H28852">
        <v>0</v>
      </c>
      <c r="I28852">
        <v>0</v>
      </c>
      <c r="J28852">
        <v>0</v>
      </c>
      <c r="K28852" t="s">
        <v>110523</v>
      </c>
    </row>
    <row r="28853" spans="1:11" x14ac:dyDescent="0.3">
      <c r="A28853" t="s">
        <v>110524</v>
      </c>
      <c r="B28853" t="s">
        <v>110525</v>
      </c>
      <c r="C28853" t="s">
        <v>20</v>
      </c>
      <c r="D28853" t="s">
        <v>110526</v>
      </c>
      <c r="E28853" t="s">
        <v>14059</v>
      </c>
      <c r="F28853" t="s">
        <v>51093</v>
      </c>
      <c r="G28853" t="s">
        <v>42</v>
      </c>
      <c r="H28853">
        <v>0</v>
      </c>
      <c r="I28853">
        <v>0</v>
      </c>
      <c r="J28853">
        <v>0</v>
      </c>
      <c r="K28853" t="s">
        <v>110527</v>
      </c>
    </row>
    <row r="28854" spans="1:11" x14ac:dyDescent="0.3">
      <c r="A28854" t="s">
        <v>110528</v>
      </c>
      <c r="C28854" t="s">
        <v>147</v>
      </c>
      <c r="D28854" t="s">
        <v>110529</v>
      </c>
      <c r="E28854" t="s">
        <v>183</v>
      </c>
      <c r="F28854" t="s">
        <v>16</v>
      </c>
      <c r="G28854" t="s">
        <v>822</v>
      </c>
      <c r="H28854">
        <v>0</v>
      </c>
      <c r="I28854">
        <v>0</v>
      </c>
      <c r="J28854">
        <v>0</v>
      </c>
      <c r="K28854" t="s">
        <v>110530</v>
      </c>
    </row>
    <row r="28855" spans="1:11" x14ac:dyDescent="0.3">
      <c r="A28855" t="s">
        <v>110531</v>
      </c>
      <c r="B28855" t="s">
        <v>110532</v>
      </c>
      <c r="C28855" t="s">
        <v>27</v>
      </c>
      <c r="D28855" t="s">
        <v>110533</v>
      </c>
      <c r="E28855" t="s">
        <v>99661</v>
      </c>
      <c r="F28855" t="s">
        <v>2361</v>
      </c>
      <c r="G28855" t="s">
        <v>42</v>
      </c>
      <c r="H28855">
        <v>0</v>
      </c>
      <c r="I28855">
        <v>0</v>
      </c>
      <c r="J28855">
        <v>0</v>
      </c>
      <c r="K28855" t="s">
        <v>110534</v>
      </c>
    </row>
    <row r="28856" spans="1:11" x14ac:dyDescent="0.3">
      <c r="A28856" t="s">
        <v>110535</v>
      </c>
      <c r="B28856" t="s">
        <v>110536</v>
      </c>
      <c r="C28856" t="s">
        <v>147</v>
      </c>
      <c r="D28856" t="s">
        <v>110537</v>
      </c>
      <c r="E28856" t="s">
        <v>183</v>
      </c>
      <c r="F28856" t="s">
        <v>12188</v>
      </c>
      <c r="G28856" t="s">
        <v>42</v>
      </c>
      <c r="H28856">
        <v>0</v>
      </c>
      <c r="I28856">
        <v>0</v>
      </c>
      <c r="J28856">
        <v>0</v>
      </c>
      <c r="K28856" t="s">
        <v>110538</v>
      </c>
    </row>
    <row r="28857" spans="1:11" x14ac:dyDescent="0.3">
      <c r="A28857" t="s">
        <v>110539</v>
      </c>
      <c r="B28857" t="s">
        <v>110540</v>
      </c>
      <c r="C28857" t="s">
        <v>147</v>
      </c>
      <c r="D28857" t="s">
        <v>110541</v>
      </c>
      <c r="E28857" t="s">
        <v>183</v>
      </c>
      <c r="F28857" t="s">
        <v>7017</v>
      </c>
      <c r="G28857" t="s">
        <v>42</v>
      </c>
      <c r="H28857">
        <v>0</v>
      </c>
      <c r="I28857">
        <v>0</v>
      </c>
      <c r="J28857">
        <v>0</v>
      </c>
      <c r="K28857" t="s">
        <v>110542</v>
      </c>
    </row>
    <row r="28858" spans="1:11" x14ac:dyDescent="0.3">
      <c r="A28858" t="s">
        <v>110543</v>
      </c>
      <c r="B28858" t="s">
        <v>110544</v>
      </c>
      <c r="C28858" t="s">
        <v>466</v>
      </c>
      <c r="D28858" t="s">
        <v>110545</v>
      </c>
      <c r="E28858" t="s">
        <v>468</v>
      </c>
      <c r="F28858" t="s">
        <v>16</v>
      </c>
      <c r="G28858" t="s">
        <v>3413</v>
      </c>
      <c r="H28858">
        <v>0</v>
      </c>
      <c r="I28858">
        <v>0</v>
      </c>
      <c r="J28858">
        <v>0</v>
      </c>
      <c r="K28858" t="s">
        <v>110546</v>
      </c>
    </row>
    <row r="28859" spans="1:11" x14ac:dyDescent="0.3">
      <c r="A28859" t="s">
        <v>110547</v>
      </c>
      <c r="B28859" t="s">
        <v>110548</v>
      </c>
      <c r="C28859" t="s">
        <v>27</v>
      </c>
      <c r="D28859" t="s">
        <v>110549</v>
      </c>
      <c r="E28859" t="s">
        <v>29</v>
      </c>
      <c r="F28859" t="s">
        <v>41</v>
      </c>
      <c r="G28859" t="s">
        <v>42</v>
      </c>
      <c r="H28859">
        <v>0</v>
      </c>
      <c r="I28859">
        <v>0</v>
      </c>
      <c r="J28859">
        <v>0</v>
      </c>
      <c r="K28859" t="s">
        <v>110550</v>
      </c>
    </row>
    <row r="28860" spans="1:11" x14ac:dyDescent="0.3">
      <c r="A28860" t="s">
        <v>110551</v>
      </c>
      <c r="B28860" t="s">
        <v>110552</v>
      </c>
      <c r="C28860" t="s">
        <v>466</v>
      </c>
      <c r="D28860" t="s">
        <v>110545</v>
      </c>
      <c r="E28860" t="s">
        <v>468</v>
      </c>
      <c r="F28860" t="s">
        <v>14759</v>
      </c>
      <c r="G28860" t="s">
        <v>42</v>
      </c>
      <c r="H28860">
        <v>0</v>
      </c>
      <c r="I28860">
        <v>0</v>
      </c>
      <c r="J28860">
        <v>0</v>
      </c>
      <c r="K28860" t="s">
        <v>110553</v>
      </c>
    </row>
    <row r="28861" spans="1:11" x14ac:dyDescent="0.3">
      <c r="A28861" t="s">
        <v>110554</v>
      </c>
      <c r="B28861" t="s">
        <v>110555</v>
      </c>
      <c r="C28861" t="s">
        <v>466</v>
      </c>
      <c r="D28861" t="s">
        <v>110556</v>
      </c>
      <c r="E28861" t="s">
        <v>468</v>
      </c>
      <c r="F28861" t="s">
        <v>16</v>
      </c>
      <c r="G28861" t="s">
        <v>38443</v>
      </c>
      <c r="H28861">
        <v>0</v>
      </c>
      <c r="I28861">
        <v>0</v>
      </c>
      <c r="J28861">
        <v>0</v>
      </c>
      <c r="K28861" t="s">
        <v>110557</v>
      </c>
    </row>
    <row r="28862" spans="1:11" x14ac:dyDescent="0.3">
      <c r="A28862" t="s">
        <v>110558</v>
      </c>
      <c r="C28862" t="s">
        <v>20</v>
      </c>
      <c r="D28862" t="s">
        <v>110559</v>
      </c>
      <c r="E28862" t="s">
        <v>103221</v>
      </c>
      <c r="F28862" t="s">
        <v>41</v>
      </c>
      <c r="G28862" t="s">
        <v>42</v>
      </c>
      <c r="H28862">
        <v>0</v>
      </c>
      <c r="I28862">
        <v>0</v>
      </c>
      <c r="J28862">
        <v>0</v>
      </c>
      <c r="K28862" t="s">
        <v>110560</v>
      </c>
    </row>
    <row r="28863" spans="1:11" x14ac:dyDescent="0.3">
      <c r="A28863" t="s">
        <v>110561</v>
      </c>
      <c r="C28863" t="s">
        <v>27</v>
      </c>
      <c r="D28863" t="s">
        <v>110562</v>
      </c>
      <c r="E28863" t="s">
        <v>99661</v>
      </c>
      <c r="F28863" t="s">
        <v>16</v>
      </c>
      <c r="G28863" t="s">
        <v>12342</v>
      </c>
      <c r="H28863">
        <v>0</v>
      </c>
      <c r="I28863">
        <v>0</v>
      </c>
      <c r="J28863">
        <v>0</v>
      </c>
      <c r="K28863" t="s">
        <v>110563</v>
      </c>
    </row>
    <row r="28864" spans="1:11" x14ac:dyDescent="0.3">
      <c r="A28864" t="s">
        <v>110564</v>
      </c>
      <c r="C28864" t="s">
        <v>27</v>
      </c>
      <c r="D28864" t="s">
        <v>110565</v>
      </c>
      <c r="E28864" t="s">
        <v>99661</v>
      </c>
      <c r="F28864" t="s">
        <v>1536</v>
      </c>
      <c r="G28864" t="s">
        <v>42</v>
      </c>
      <c r="H28864">
        <v>0</v>
      </c>
      <c r="I28864">
        <v>0</v>
      </c>
      <c r="J28864">
        <v>0</v>
      </c>
      <c r="K28864" t="s">
        <v>110566</v>
      </c>
    </row>
    <row r="28865" spans="1:11" x14ac:dyDescent="0.3">
      <c r="A28865" t="s">
        <v>110567</v>
      </c>
      <c r="B28865" t="s">
        <v>110568</v>
      </c>
      <c r="C28865" t="s">
        <v>147</v>
      </c>
      <c r="D28865" t="s">
        <v>110569</v>
      </c>
      <c r="E28865" t="s">
        <v>183</v>
      </c>
      <c r="F28865" t="s">
        <v>16</v>
      </c>
      <c r="G28865" t="s">
        <v>11525</v>
      </c>
      <c r="H28865">
        <v>0</v>
      </c>
      <c r="I28865">
        <v>0</v>
      </c>
      <c r="J28865">
        <v>0</v>
      </c>
      <c r="K28865" t="s">
        <v>110570</v>
      </c>
    </row>
    <row r="28866" spans="1:11" x14ac:dyDescent="0.3">
      <c r="A28866" t="s">
        <v>110571</v>
      </c>
      <c r="B28866" t="s">
        <v>110572</v>
      </c>
      <c r="C28866" t="s">
        <v>20</v>
      </c>
      <c r="D28866" t="s">
        <v>110573</v>
      </c>
      <c r="E28866" t="s">
        <v>14059</v>
      </c>
      <c r="F28866" t="s">
        <v>20999</v>
      </c>
      <c r="G28866" t="s">
        <v>42</v>
      </c>
      <c r="H28866">
        <v>0</v>
      </c>
      <c r="I28866">
        <v>0</v>
      </c>
      <c r="J28866">
        <v>0</v>
      </c>
      <c r="K28866" t="s">
        <v>110574</v>
      </c>
    </row>
    <row r="28867" spans="1:11" x14ac:dyDescent="0.3">
      <c r="A28867" t="s">
        <v>110575</v>
      </c>
      <c r="B28867" t="s">
        <v>110576</v>
      </c>
      <c r="C28867" t="s">
        <v>20</v>
      </c>
      <c r="D28867" t="s">
        <v>110577</v>
      </c>
      <c r="E28867" t="s">
        <v>14059</v>
      </c>
      <c r="F28867" t="s">
        <v>7626</v>
      </c>
      <c r="G28867" t="s">
        <v>42</v>
      </c>
      <c r="H28867">
        <v>0</v>
      </c>
      <c r="I28867">
        <v>0</v>
      </c>
      <c r="J28867">
        <v>0</v>
      </c>
      <c r="K28867" t="s">
        <v>110578</v>
      </c>
    </row>
    <row r="28868" spans="1:11" x14ac:dyDescent="0.3">
      <c r="A28868" t="s">
        <v>110579</v>
      </c>
      <c r="B28868" t="s">
        <v>110580</v>
      </c>
      <c r="C28868" t="s">
        <v>20</v>
      </c>
      <c r="D28868" t="s">
        <v>110581</v>
      </c>
      <c r="E28868" t="s">
        <v>14059</v>
      </c>
      <c r="F28868" t="s">
        <v>1531</v>
      </c>
      <c r="G28868" t="s">
        <v>10553</v>
      </c>
      <c r="H28868">
        <v>0</v>
      </c>
      <c r="I28868">
        <v>0</v>
      </c>
      <c r="J28868">
        <v>0</v>
      </c>
      <c r="K28868" t="s">
        <v>110582</v>
      </c>
    </row>
    <row r="28869" spans="1:11" x14ac:dyDescent="0.3">
      <c r="A28869" t="s">
        <v>110583</v>
      </c>
      <c r="B28869" t="s">
        <v>110584</v>
      </c>
      <c r="C28869" t="s">
        <v>20</v>
      </c>
      <c r="D28869" t="s">
        <v>110585</v>
      </c>
      <c r="E28869" t="s">
        <v>14059</v>
      </c>
      <c r="F28869" t="s">
        <v>16</v>
      </c>
      <c r="G28869" t="s">
        <v>21403</v>
      </c>
      <c r="H28869">
        <v>0</v>
      </c>
      <c r="I28869">
        <v>0</v>
      </c>
      <c r="J28869">
        <v>0</v>
      </c>
      <c r="K28869" t="s">
        <v>110586</v>
      </c>
    </row>
    <row r="28870" spans="1:11" x14ac:dyDescent="0.3">
      <c r="A28870" t="s">
        <v>110587</v>
      </c>
      <c r="B28870" t="s">
        <v>110588</v>
      </c>
      <c r="C28870" t="s">
        <v>27</v>
      </c>
      <c r="D28870" t="s">
        <v>110589</v>
      </c>
      <c r="E28870" t="s">
        <v>29</v>
      </c>
      <c r="F28870" t="s">
        <v>41</v>
      </c>
      <c r="G28870" t="s">
        <v>42</v>
      </c>
      <c r="H28870">
        <v>0</v>
      </c>
      <c r="I28870">
        <v>0</v>
      </c>
      <c r="J28870">
        <v>0</v>
      </c>
      <c r="K28870" t="s">
        <v>110590</v>
      </c>
    </row>
    <row r="28871" spans="1:11" x14ac:dyDescent="0.3">
      <c r="A28871" t="s">
        <v>110591</v>
      </c>
      <c r="B28871" t="s">
        <v>110592</v>
      </c>
      <c r="C28871" t="s">
        <v>27</v>
      </c>
      <c r="D28871" t="s">
        <v>110593</v>
      </c>
      <c r="E28871" t="s">
        <v>99661</v>
      </c>
      <c r="F28871" t="s">
        <v>4951</v>
      </c>
      <c r="G28871" t="s">
        <v>42</v>
      </c>
      <c r="H28871">
        <v>0</v>
      </c>
      <c r="I28871">
        <v>0</v>
      </c>
      <c r="J28871">
        <v>0</v>
      </c>
      <c r="K28871" t="s">
        <v>110594</v>
      </c>
    </row>
    <row r="28872" spans="1:11" x14ac:dyDescent="0.3">
      <c r="A28872" t="s">
        <v>110595</v>
      </c>
      <c r="B28872" t="s">
        <v>110596</v>
      </c>
      <c r="C28872" t="s">
        <v>27</v>
      </c>
      <c r="D28872" t="s">
        <v>110597</v>
      </c>
      <c r="E28872" t="s">
        <v>99661</v>
      </c>
      <c r="F28872" t="s">
        <v>17971</v>
      </c>
      <c r="G28872" t="s">
        <v>42</v>
      </c>
      <c r="H28872">
        <v>0</v>
      </c>
      <c r="I28872">
        <v>0</v>
      </c>
      <c r="J28872">
        <v>0</v>
      </c>
      <c r="K28872" t="s">
        <v>110598</v>
      </c>
    </row>
    <row r="28873" spans="1:11" x14ac:dyDescent="0.3">
      <c r="A28873" t="s">
        <v>110599</v>
      </c>
      <c r="C28873" t="s">
        <v>20</v>
      </c>
      <c r="D28873" t="s">
        <v>110600</v>
      </c>
      <c r="E28873" t="s">
        <v>14059</v>
      </c>
      <c r="F28873" t="s">
        <v>16</v>
      </c>
      <c r="G28873" t="s">
        <v>8921</v>
      </c>
      <c r="H28873">
        <v>0</v>
      </c>
      <c r="I28873">
        <v>0</v>
      </c>
      <c r="J28873">
        <v>0</v>
      </c>
      <c r="K28873" t="s">
        <v>110601</v>
      </c>
    </row>
    <row r="28874" spans="1:11" x14ac:dyDescent="0.3">
      <c r="A28874" t="s">
        <v>110602</v>
      </c>
      <c r="B28874" t="s">
        <v>110603</v>
      </c>
      <c r="C28874" t="s">
        <v>20</v>
      </c>
      <c r="D28874" t="s">
        <v>110604</v>
      </c>
      <c r="E28874" t="s">
        <v>14059</v>
      </c>
      <c r="F28874" t="s">
        <v>1918</v>
      </c>
      <c r="G28874" t="s">
        <v>42</v>
      </c>
      <c r="H28874">
        <v>0</v>
      </c>
      <c r="I28874">
        <v>0</v>
      </c>
      <c r="J28874">
        <v>0</v>
      </c>
      <c r="K28874" t="s">
        <v>110605</v>
      </c>
    </row>
    <row r="28875" spans="1:11" x14ac:dyDescent="0.3">
      <c r="A28875" t="s">
        <v>110606</v>
      </c>
      <c r="B28875" t="s">
        <v>110607</v>
      </c>
      <c r="C28875" t="s">
        <v>20</v>
      </c>
      <c r="D28875" t="s">
        <v>110608</v>
      </c>
      <c r="E28875" t="s">
        <v>14059</v>
      </c>
      <c r="F28875" t="s">
        <v>1405</v>
      </c>
      <c r="G28875" t="s">
        <v>42</v>
      </c>
      <c r="H28875">
        <v>0</v>
      </c>
      <c r="I28875">
        <v>0</v>
      </c>
      <c r="J28875">
        <v>0</v>
      </c>
      <c r="K28875" t="s">
        <v>110609</v>
      </c>
    </row>
    <row r="28876" spans="1:11" x14ac:dyDescent="0.3">
      <c r="A28876" t="s">
        <v>110610</v>
      </c>
      <c r="B28876" t="s">
        <v>110611</v>
      </c>
      <c r="C28876" t="s">
        <v>20</v>
      </c>
      <c r="D28876" t="s">
        <v>110612</v>
      </c>
      <c r="E28876" t="s">
        <v>14059</v>
      </c>
      <c r="F28876" t="s">
        <v>2585</v>
      </c>
      <c r="G28876" t="s">
        <v>42</v>
      </c>
      <c r="H28876">
        <v>0</v>
      </c>
      <c r="I28876">
        <v>0</v>
      </c>
      <c r="J28876">
        <v>0</v>
      </c>
      <c r="K28876" t="s">
        <v>110613</v>
      </c>
    </row>
    <row r="28877" spans="1:11" x14ac:dyDescent="0.3">
      <c r="A28877" t="s">
        <v>110614</v>
      </c>
      <c r="B28877" t="s">
        <v>110615</v>
      </c>
      <c r="C28877" t="s">
        <v>27</v>
      </c>
      <c r="D28877" t="s">
        <v>110616</v>
      </c>
      <c r="E28877" t="s">
        <v>99661</v>
      </c>
      <c r="F28877" t="s">
        <v>430</v>
      </c>
      <c r="G28877" t="s">
        <v>42</v>
      </c>
      <c r="H28877">
        <v>0</v>
      </c>
      <c r="I28877">
        <v>0</v>
      </c>
      <c r="J28877">
        <v>0</v>
      </c>
      <c r="K28877" t="s">
        <v>110617</v>
      </c>
    </row>
    <row r="28878" spans="1:11" x14ac:dyDescent="0.3">
      <c r="A28878" t="s">
        <v>110618</v>
      </c>
      <c r="B28878" t="s">
        <v>110619</v>
      </c>
      <c r="C28878" t="s">
        <v>147</v>
      </c>
      <c r="D28878" t="s">
        <v>110620</v>
      </c>
      <c r="E28878" t="s">
        <v>183</v>
      </c>
      <c r="F28878" t="s">
        <v>1590</v>
      </c>
      <c r="G28878" t="s">
        <v>42</v>
      </c>
      <c r="H28878">
        <v>0</v>
      </c>
      <c r="I28878">
        <v>0</v>
      </c>
      <c r="J28878">
        <v>0</v>
      </c>
      <c r="K28878" t="s">
        <v>110621</v>
      </c>
    </row>
    <row r="28879" spans="1:11" x14ac:dyDescent="0.3">
      <c r="A28879" t="s">
        <v>110622</v>
      </c>
      <c r="B28879" t="s">
        <v>110623</v>
      </c>
      <c r="C28879" t="s">
        <v>558</v>
      </c>
      <c r="D28879" t="s">
        <v>110624</v>
      </c>
      <c r="E28879" t="s">
        <v>560</v>
      </c>
      <c r="F28879" t="s">
        <v>16</v>
      </c>
      <c r="G28879" t="s">
        <v>16240</v>
      </c>
      <c r="H28879">
        <v>0</v>
      </c>
      <c r="I28879">
        <v>0</v>
      </c>
      <c r="J28879">
        <v>0</v>
      </c>
      <c r="K28879" t="s">
        <v>110625</v>
      </c>
    </row>
    <row r="28880" spans="1:11" x14ac:dyDescent="0.3">
      <c r="A28880" t="s">
        <v>110626</v>
      </c>
      <c r="B28880" t="s">
        <v>110627</v>
      </c>
      <c r="C28880" t="s">
        <v>558</v>
      </c>
      <c r="D28880" t="s">
        <v>110628</v>
      </c>
      <c r="E28880" t="s">
        <v>560</v>
      </c>
      <c r="F28880" t="s">
        <v>16</v>
      </c>
      <c r="G28880" t="s">
        <v>91</v>
      </c>
      <c r="H28880">
        <v>0</v>
      </c>
      <c r="I28880">
        <v>0</v>
      </c>
      <c r="J28880">
        <v>0</v>
      </c>
      <c r="K28880" t="s">
        <v>110629</v>
      </c>
    </row>
    <row r="28881" spans="1:11" x14ac:dyDescent="0.3">
      <c r="A28881" t="s">
        <v>110630</v>
      </c>
      <c r="B28881" t="s">
        <v>110631</v>
      </c>
      <c r="C28881" t="s">
        <v>147</v>
      </c>
      <c r="D28881" t="s">
        <v>110632</v>
      </c>
      <c r="E28881" t="s">
        <v>183</v>
      </c>
      <c r="F28881" t="s">
        <v>7511</v>
      </c>
      <c r="G28881" t="s">
        <v>42</v>
      </c>
      <c r="H28881">
        <v>0</v>
      </c>
      <c r="I28881">
        <v>0</v>
      </c>
      <c r="J28881">
        <v>0</v>
      </c>
      <c r="K28881" t="s">
        <v>110633</v>
      </c>
    </row>
    <row r="28882" spans="1:11" x14ac:dyDescent="0.3">
      <c r="A28882" t="s">
        <v>110634</v>
      </c>
      <c r="C28882" t="s">
        <v>147</v>
      </c>
      <c r="D28882" t="s">
        <v>110635</v>
      </c>
      <c r="E28882" t="s">
        <v>183</v>
      </c>
      <c r="F28882" t="s">
        <v>6505</v>
      </c>
      <c r="G28882" t="s">
        <v>42</v>
      </c>
      <c r="H28882">
        <v>0</v>
      </c>
      <c r="I28882">
        <v>0</v>
      </c>
      <c r="J28882">
        <v>0</v>
      </c>
      <c r="K28882" t="s">
        <v>110636</v>
      </c>
    </row>
    <row r="28883" spans="1:11" x14ac:dyDescent="0.3">
      <c r="A28883" t="s">
        <v>110637</v>
      </c>
      <c r="C28883" t="s">
        <v>558</v>
      </c>
      <c r="D28883" t="s">
        <v>110638</v>
      </c>
      <c r="E28883" t="s">
        <v>1472</v>
      </c>
      <c r="F28883" t="s">
        <v>4261</v>
      </c>
      <c r="G28883" t="s">
        <v>11808</v>
      </c>
      <c r="H28883">
        <v>0</v>
      </c>
      <c r="I28883">
        <v>0</v>
      </c>
      <c r="J28883">
        <v>0</v>
      </c>
      <c r="K28883" t="s">
        <v>110639</v>
      </c>
    </row>
    <row r="28884" spans="1:11" x14ac:dyDescent="0.3">
      <c r="A28884" t="s">
        <v>110640</v>
      </c>
      <c r="B28884" t="s">
        <v>110641</v>
      </c>
      <c r="C28884" t="s">
        <v>147</v>
      </c>
      <c r="D28884" t="s">
        <v>110642</v>
      </c>
      <c r="E28884" t="s">
        <v>183</v>
      </c>
      <c r="F28884" t="s">
        <v>10022</v>
      </c>
      <c r="G28884" t="s">
        <v>42</v>
      </c>
      <c r="H28884">
        <v>0</v>
      </c>
      <c r="I28884">
        <v>0</v>
      </c>
      <c r="J28884">
        <v>0</v>
      </c>
      <c r="K28884" t="s">
        <v>110643</v>
      </c>
    </row>
    <row r="28885" spans="1:11" x14ac:dyDescent="0.3">
      <c r="A28885" t="s">
        <v>110644</v>
      </c>
      <c r="B28885" t="s">
        <v>110645</v>
      </c>
      <c r="C28885" t="s">
        <v>27</v>
      </c>
      <c r="D28885" t="s">
        <v>110646</v>
      </c>
      <c r="E28885" t="s">
        <v>99661</v>
      </c>
      <c r="F28885" t="s">
        <v>6622</v>
      </c>
      <c r="G28885" t="s">
        <v>42</v>
      </c>
      <c r="H28885">
        <v>0</v>
      </c>
      <c r="I28885">
        <v>0</v>
      </c>
      <c r="J28885">
        <v>0</v>
      </c>
      <c r="K28885" t="s">
        <v>110647</v>
      </c>
    </row>
    <row r="28886" spans="1:11" x14ac:dyDescent="0.3">
      <c r="A28886" t="s">
        <v>110648</v>
      </c>
      <c r="B28886" t="s">
        <v>110649</v>
      </c>
      <c r="C28886" t="s">
        <v>27</v>
      </c>
      <c r="D28886" t="s">
        <v>110650</v>
      </c>
      <c r="E28886" t="s">
        <v>99661</v>
      </c>
      <c r="F28886" t="s">
        <v>3033</v>
      </c>
      <c r="G28886" t="s">
        <v>42</v>
      </c>
      <c r="H28886">
        <v>0</v>
      </c>
      <c r="I28886">
        <v>0</v>
      </c>
      <c r="J28886">
        <v>0</v>
      </c>
      <c r="K28886" t="s">
        <v>110651</v>
      </c>
    </row>
    <row r="28887" spans="1:11" x14ac:dyDescent="0.3">
      <c r="A28887" t="s">
        <v>110652</v>
      </c>
      <c r="B28887" t="s">
        <v>110653</v>
      </c>
      <c r="C28887" t="s">
        <v>13</v>
      </c>
      <c r="D28887" t="s">
        <v>110654</v>
      </c>
      <c r="E28887" t="s">
        <v>104779</v>
      </c>
      <c r="F28887" t="s">
        <v>16</v>
      </c>
      <c r="G28887" t="s">
        <v>7885</v>
      </c>
      <c r="H28887">
        <v>0</v>
      </c>
      <c r="I28887">
        <v>0</v>
      </c>
      <c r="J28887">
        <v>0</v>
      </c>
      <c r="K28887" t="s">
        <v>110655</v>
      </c>
    </row>
    <row r="28888" spans="1:11" x14ac:dyDescent="0.3">
      <c r="A28888" t="s">
        <v>110656</v>
      </c>
      <c r="B28888" t="s">
        <v>110657</v>
      </c>
      <c r="C28888" t="s">
        <v>13</v>
      </c>
      <c r="D28888" t="s">
        <v>110658</v>
      </c>
      <c r="E28888" t="s">
        <v>15</v>
      </c>
      <c r="F28888" t="s">
        <v>16</v>
      </c>
      <c r="G28888" t="s">
        <v>6551</v>
      </c>
      <c r="H28888">
        <v>0</v>
      </c>
      <c r="I28888">
        <v>0</v>
      </c>
      <c r="J28888">
        <v>0</v>
      </c>
      <c r="K28888" t="s">
        <v>110659</v>
      </c>
    </row>
    <row r="28889" spans="1:11" x14ac:dyDescent="0.3">
      <c r="A28889" t="s">
        <v>110660</v>
      </c>
      <c r="B28889" t="s">
        <v>110661</v>
      </c>
      <c r="C28889" t="s">
        <v>20</v>
      </c>
      <c r="D28889" t="s">
        <v>110662</v>
      </c>
      <c r="E28889" t="s">
        <v>22</v>
      </c>
      <c r="F28889" t="s">
        <v>3267</v>
      </c>
      <c r="G28889" t="s">
        <v>42</v>
      </c>
      <c r="H28889">
        <v>0</v>
      </c>
      <c r="I28889">
        <v>0</v>
      </c>
      <c r="J28889">
        <v>0</v>
      </c>
      <c r="K28889" t="s">
        <v>110663</v>
      </c>
    </row>
    <row r="28890" spans="1:11" x14ac:dyDescent="0.3">
      <c r="A28890" t="s">
        <v>110664</v>
      </c>
      <c r="B28890" t="s">
        <v>110665</v>
      </c>
      <c r="C28890" t="s">
        <v>27</v>
      </c>
      <c r="D28890" t="s">
        <v>110666</v>
      </c>
      <c r="E28890" t="s">
        <v>99661</v>
      </c>
      <c r="F28890" t="s">
        <v>11994</v>
      </c>
      <c r="G28890" t="s">
        <v>42</v>
      </c>
      <c r="H28890">
        <v>0</v>
      </c>
      <c r="I28890">
        <v>0</v>
      </c>
      <c r="J28890">
        <v>0</v>
      </c>
      <c r="K28890" t="s">
        <v>110667</v>
      </c>
    </row>
    <row r="28891" spans="1:11" x14ac:dyDescent="0.3">
      <c r="A28891" t="s">
        <v>110668</v>
      </c>
      <c r="B28891" t="s">
        <v>79865</v>
      </c>
      <c r="C28891" t="s">
        <v>558</v>
      </c>
      <c r="D28891" t="s">
        <v>110669</v>
      </c>
      <c r="E28891" t="s">
        <v>2102</v>
      </c>
      <c r="F28891" t="s">
        <v>16</v>
      </c>
      <c r="G28891" t="s">
        <v>3581</v>
      </c>
      <c r="H28891">
        <v>0</v>
      </c>
      <c r="I28891">
        <v>0</v>
      </c>
      <c r="J28891">
        <v>0</v>
      </c>
      <c r="K28891" t="s">
        <v>110670</v>
      </c>
    </row>
    <row r="28892" spans="1:11" x14ac:dyDescent="0.3">
      <c r="A28892" t="s">
        <v>110671</v>
      </c>
      <c r="C28892" t="s">
        <v>147</v>
      </c>
      <c r="D28892" t="s">
        <v>110672</v>
      </c>
      <c r="E28892" t="s">
        <v>183</v>
      </c>
      <c r="F28892" t="s">
        <v>1419</v>
      </c>
      <c r="G28892" t="s">
        <v>42</v>
      </c>
      <c r="H28892">
        <v>0</v>
      </c>
      <c r="I28892">
        <v>0</v>
      </c>
      <c r="J28892">
        <v>0</v>
      </c>
      <c r="K28892" t="s">
        <v>110673</v>
      </c>
    </row>
    <row r="28893" spans="1:11" x14ac:dyDescent="0.3">
      <c r="A28893" t="s">
        <v>110674</v>
      </c>
      <c r="B28893" t="s">
        <v>110675</v>
      </c>
      <c r="C28893" t="s">
        <v>13</v>
      </c>
      <c r="D28893" t="s">
        <v>110676</v>
      </c>
      <c r="E28893" t="s">
        <v>104779</v>
      </c>
      <c r="F28893" t="s">
        <v>16</v>
      </c>
      <c r="G28893" t="s">
        <v>126</v>
      </c>
      <c r="H28893">
        <v>0</v>
      </c>
      <c r="I28893">
        <v>0</v>
      </c>
      <c r="J28893">
        <v>0</v>
      </c>
      <c r="K28893" t="s">
        <v>110677</v>
      </c>
    </row>
    <row r="28894" spans="1:11" x14ac:dyDescent="0.3">
      <c r="A28894" t="s">
        <v>110678</v>
      </c>
      <c r="B28894" t="s">
        <v>110679</v>
      </c>
      <c r="C28894" t="s">
        <v>13</v>
      </c>
      <c r="D28894" t="s">
        <v>110680</v>
      </c>
      <c r="E28894" t="s">
        <v>104779</v>
      </c>
      <c r="F28894" t="s">
        <v>16</v>
      </c>
      <c r="G28894" t="s">
        <v>131</v>
      </c>
      <c r="H28894">
        <v>0</v>
      </c>
      <c r="I28894">
        <v>0</v>
      </c>
      <c r="J28894">
        <v>0</v>
      </c>
      <c r="K28894" t="s">
        <v>110681</v>
      </c>
    </row>
    <row r="28895" spans="1:11" x14ac:dyDescent="0.3">
      <c r="A28895" t="s">
        <v>110682</v>
      </c>
      <c r="B28895" t="s">
        <v>110683</v>
      </c>
      <c r="C28895" t="s">
        <v>558</v>
      </c>
      <c r="D28895" t="s">
        <v>110684</v>
      </c>
      <c r="E28895" t="s">
        <v>1122</v>
      </c>
      <c r="F28895" t="s">
        <v>6669</v>
      </c>
      <c r="G28895" t="s">
        <v>42</v>
      </c>
      <c r="H28895">
        <v>0</v>
      </c>
      <c r="I28895">
        <v>0</v>
      </c>
      <c r="J28895">
        <v>0</v>
      </c>
      <c r="K28895" t="s">
        <v>110685</v>
      </c>
    </row>
    <row r="28896" spans="1:11" x14ac:dyDescent="0.3">
      <c r="A28896" t="s">
        <v>110686</v>
      </c>
      <c r="B28896" t="s">
        <v>110687</v>
      </c>
      <c r="C28896" t="s">
        <v>558</v>
      </c>
      <c r="D28896" t="s">
        <v>110688</v>
      </c>
      <c r="E28896" t="s">
        <v>1122</v>
      </c>
      <c r="F28896" t="s">
        <v>5457</v>
      </c>
      <c r="G28896" t="s">
        <v>42</v>
      </c>
      <c r="H28896">
        <v>0</v>
      </c>
      <c r="I28896">
        <v>0</v>
      </c>
      <c r="J28896">
        <v>0</v>
      </c>
      <c r="K28896" t="s">
        <v>110689</v>
      </c>
    </row>
    <row r="28897" spans="1:11" x14ac:dyDescent="0.3">
      <c r="A28897" t="s">
        <v>110690</v>
      </c>
      <c r="B28897" t="s">
        <v>110691</v>
      </c>
      <c r="C28897" t="s">
        <v>558</v>
      </c>
      <c r="D28897" t="s">
        <v>110692</v>
      </c>
      <c r="E28897" t="s">
        <v>1122</v>
      </c>
      <c r="F28897" t="s">
        <v>2345</v>
      </c>
      <c r="G28897" t="s">
        <v>20299</v>
      </c>
      <c r="H28897">
        <v>0</v>
      </c>
      <c r="I28897">
        <v>0</v>
      </c>
      <c r="J28897">
        <v>0</v>
      </c>
      <c r="K28897" t="s">
        <v>110693</v>
      </c>
    </row>
    <row r="28898" spans="1:11" x14ac:dyDescent="0.3">
      <c r="A28898" t="s">
        <v>110694</v>
      </c>
      <c r="B28898" t="s">
        <v>110695</v>
      </c>
      <c r="C28898" t="s">
        <v>558</v>
      </c>
      <c r="D28898" t="s">
        <v>110696</v>
      </c>
      <c r="E28898" t="s">
        <v>1122</v>
      </c>
      <c r="F28898" t="s">
        <v>2883</v>
      </c>
      <c r="G28898" t="s">
        <v>42</v>
      </c>
      <c r="H28898">
        <v>0</v>
      </c>
      <c r="I28898">
        <v>0</v>
      </c>
      <c r="J28898">
        <v>0</v>
      </c>
      <c r="K28898" t="s">
        <v>110697</v>
      </c>
    </row>
    <row r="28899" spans="1:11" x14ac:dyDescent="0.3">
      <c r="A28899" t="s">
        <v>110698</v>
      </c>
      <c r="B28899" t="s">
        <v>110699</v>
      </c>
      <c r="C28899" t="s">
        <v>558</v>
      </c>
      <c r="D28899" t="s">
        <v>110700</v>
      </c>
      <c r="E28899" t="s">
        <v>1462</v>
      </c>
      <c r="F28899" t="s">
        <v>1232</v>
      </c>
      <c r="G28899" t="s">
        <v>42</v>
      </c>
      <c r="H28899">
        <v>0</v>
      </c>
      <c r="I28899">
        <v>0</v>
      </c>
      <c r="J28899">
        <v>0</v>
      </c>
      <c r="K28899" t="s">
        <v>110701</v>
      </c>
    </row>
    <row r="28900" spans="1:11" x14ac:dyDescent="0.3">
      <c r="A28900" t="s">
        <v>110702</v>
      </c>
      <c r="B28900" t="s">
        <v>110703</v>
      </c>
      <c r="C28900" t="s">
        <v>27</v>
      </c>
      <c r="D28900" t="s">
        <v>110704</v>
      </c>
      <c r="E28900" t="s">
        <v>99661</v>
      </c>
      <c r="F28900" t="s">
        <v>16</v>
      </c>
      <c r="G28900" t="s">
        <v>18522</v>
      </c>
      <c r="H28900">
        <v>0</v>
      </c>
      <c r="I28900">
        <v>0</v>
      </c>
      <c r="J28900">
        <v>0</v>
      </c>
      <c r="K28900" t="s">
        <v>110705</v>
      </c>
    </row>
    <row r="28901" spans="1:11" x14ac:dyDescent="0.3">
      <c r="A28901" t="s">
        <v>110706</v>
      </c>
      <c r="B28901" t="s">
        <v>110707</v>
      </c>
      <c r="C28901" t="s">
        <v>20</v>
      </c>
      <c r="D28901" t="s">
        <v>110708</v>
      </c>
      <c r="E28901" t="s">
        <v>14059</v>
      </c>
      <c r="F28901" t="s">
        <v>16</v>
      </c>
      <c r="G28901" t="s">
        <v>756</v>
      </c>
      <c r="H28901">
        <v>0</v>
      </c>
      <c r="I28901">
        <v>0</v>
      </c>
      <c r="J28901">
        <v>0</v>
      </c>
      <c r="K28901" t="s">
        <v>110709</v>
      </c>
    </row>
    <row r="28902" spans="1:11" x14ac:dyDescent="0.3">
      <c r="A28902" t="s">
        <v>110710</v>
      </c>
      <c r="B28902" t="s">
        <v>110711</v>
      </c>
      <c r="C28902" t="s">
        <v>558</v>
      </c>
      <c r="D28902" t="s">
        <v>110712</v>
      </c>
      <c r="E28902" t="s">
        <v>560</v>
      </c>
      <c r="F28902" t="s">
        <v>16</v>
      </c>
      <c r="G28902" t="s">
        <v>6400</v>
      </c>
      <c r="H28902">
        <v>0</v>
      </c>
      <c r="I28902">
        <v>0</v>
      </c>
      <c r="J28902">
        <v>0</v>
      </c>
      <c r="K28902" t="s">
        <v>110713</v>
      </c>
    </row>
    <row r="28903" spans="1:11" x14ac:dyDescent="0.3">
      <c r="A28903" t="s">
        <v>110714</v>
      </c>
      <c r="B28903" t="s">
        <v>110715</v>
      </c>
      <c r="C28903" t="s">
        <v>558</v>
      </c>
      <c r="D28903" t="s">
        <v>110716</v>
      </c>
      <c r="E28903" t="s">
        <v>560</v>
      </c>
      <c r="F28903" t="s">
        <v>16</v>
      </c>
      <c r="G28903" t="s">
        <v>9617</v>
      </c>
      <c r="H28903">
        <v>0</v>
      </c>
      <c r="I28903">
        <v>0</v>
      </c>
      <c r="J28903">
        <v>0</v>
      </c>
      <c r="K28903" t="s">
        <v>110717</v>
      </c>
    </row>
    <row r="28904" spans="1:11" x14ac:dyDescent="0.3">
      <c r="A28904" t="s">
        <v>110718</v>
      </c>
      <c r="B28904" t="s">
        <v>110719</v>
      </c>
      <c r="C28904" t="s">
        <v>558</v>
      </c>
      <c r="D28904" t="s">
        <v>110720</v>
      </c>
      <c r="E28904" t="s">
        <v>560</v>
      </c>
      <c r="F28904" t="s">
        <v>2914</v>
      </c>
      <c r="G28904" t="s">
        <v>42</v>
      </c>
      <c r="H28904">
        <v>0</v>
      </c>
      <c r="I28904">
        <v>0</v>
      </c>
      <c r="J28904">
        <v>0</v>
      </c>
      <c r="K28904" t="s">
        <v>110721</v>
      </c>
    </row>
    <row r="28905" spans="1:11" x14ac:dyDescent="0.3">
      <c r="A28905" t="s">
        <v>110722</v>
      </c>
      <c r="B28905" t="s">
        <v>110723</v>
      </c>
      <c r="C28905" t="s">
        <v>558</v>
      </c>
      <c r="D28905" t="s">
        <v>110724</v>
      </c>
      <c r="E28905" t="s">
        <v>560</v>
      </c>
      <c r="F28905" t="s">
        <v>1662</v>
      </c>
      <c r="G28905" t="s">
        <v>42</v>
      </c>
      <c r="H28905">
        <v>0</v>
      </c>
      <c r="I28905">
        <v>0</v>
      </c>
      <c r="J28905">
        <v>0</v>
      </c>
      <c r="K28905" t="s">
        <v>110725</v>
      </c>
    </row>
    <row r="28906" spans="1:11" x14ac:dyDescent="0.3">
      <c r="A28906" t="s">
        <v>110726</v>
      </c>
      <c r="B28906" t="s">
        <v>110727</v>
      </c>
      <c r="C28906" t="s">
        <v>558</v>
      </c>
      <c r="D28906" t="s">
        <v>110728</v>
      </c>
      <c r="E28906" t="s">
        <v>895</v>
      </c>
      <c r="F28906" t="s">
        <v>15971</v>
      </c>
      <c r="G28906" t="s">
        <v>42</v>
      </c>
      <c r="H28906">
        <v>0</v>
      </c>
      <c r="I28906">
        <v>0</v>
      </c>
      <c r="J28906">
        <v>0</v>
      </c>
      <c r="K28906" t="s">
        <v>110729</v>
      </c>
    </row>
    <row r="28907" spans="1:11" x14ac:dyDescent="0.3">
      <c r="A28907" t="s">
        <v>110730</v>
      </c>
      <c r="B28907" t="s">
        <v>110731</v>
      </c>
      <c r="C28907" t="s">
        <v>20</v>
      </c>
      <c r="D28907" t="s">
        <v>110732</v>
      </c>
      <c r="E28907" t="s">
        <v>14059</v>
      </c>
      <c r="F28907" t="s">
        <v>8432</v>
      </c>
      <c r="G28907" t="s">
        <v>42</v>
      </c>
      <c r="H28907">
        <v>0</v>
      </c>
      <c r="I28907">
        <v>0</v>
      </c>
      <c r="J28907">
        <v>0</v>
      </c>
      <c r="K28907" t="s">
        <v>110733</v>
      </c>
    </row>
    <row r="28908" spans="1:11" x14ac:dyDescent="0.3">
      <c r="A28908" t="s">
        <v>110734</v>
      </c>
      <c r="B28908" t="s">
        <v>110735</v>
      </c>
      <c r="C28908" t="s">
        <v>20</v>
      </c>
      <c r="D28908" t="s">
        <v>110736</v>
      </c>
      <c r="E28908" t="s">
        <v>14059</v>
      </c>
      <c r="F28908" t="s">
        <v>3911</v>
      </c>
      <c r="G28908" t="s">
        <v>42</v>
      </c>
      <c r="H28908">
        <v>0</v>
      </c>
      <c r="I28908">
        <v>0</v>
      </c>
      <c r="J28908">
        <v>0</v>
      </c>
      <c r="K28908" t="s">
        <v>110737</v>
      </c>
    </row>
    <row r="28909" spans="1:11" x14ac:dyDescent="0.3">
      <c r="A28909" t="s">
        <v>110738</v>
      </c>
      <c r="B28909" t="s">
        <v>110739</v>
      </c>
      <c r="C28909" t="s">
        <v>27</v>
      </c>
      <c r="D28909" t="s">
        <v>110740</v>
      </c>
      <c r="E28909" t="s">
        <v>29</v>
      </c>
      <c r="F28909" t="s">
        <v>41</v>
      </c>
      <c r="G28909" t="s">
        <v>42</v>
      </c>
      <c r="H28909">
        <v>0</v>
      </c>
      <c r="I28909">
        <v>0</v>
      </c>
      <c r="J28909">
        <v>0</v>
      </c>
      <c r="K28909" t="s">
        <v>110741</v>
      </c>
    </row>
    <row r="28910" spans="1:11" x14ac:dyDescent="0.3">
      <c r="A28910" t="s">
        <v>110742</v>
      </c>
      <c r="B28910" t="s">
        <v>110743</v>
      </c>
      <c r="C28910" t="s">
        <v>20</v>
      </c>
      <c r="D28910" t="s">
        <v>110744</v>
      </c>
      <c r="E28910" t="s">
        <v>14059</v>
      </c>
      <c r="F28910" t="s">
        <v>1845</v>
      </c>
      <c r="G28910" t="s">
        <v>3366</v>
      </c>
      <c r="H28910">
        <v>0</v>
      </c>
      <c r="I28910">
        <v>0</v>
      </c>
      <c r="J28910">
        <v>0</v>
      </c>
      <c r="K28910" t="s">
        <v>110745</v>
      </c>
    </row>
    <row r="28911" spans="1:11" x14ac:dyDescent="0.3">
      <c r="A28911" t="s">
        <v>110746</v>
      </c>
      <c r="B28911" t="s">
        <v>110747</v>
      </c>
      <c r="C28911" t="s">
        <v>20</v>
      </c>
      <c r="D28911" t="s">
        <v>110748</v>
      </c>
      <c r="E28911" t="s">
        <v>14059</v>
      </c>
      <c r="F28911" t="s">
        <v>16</v>
      </c>
      <c r="G28911" t="s">
        <v>1434</v>
      </c>
      <c r="H28911">
        <v>0</v>
      </c>
      <c r="I28911">
        <v>0</v>
      </c>
      <c r="J28911">
        <v>0</v>
      </c>
      <c r="K28911" t="s">
        <v>110749</v>
      </c>
    </row>
    <row r="28912" spans="1:11" x14ac:dyDescent="0.3">
      <c r="A28912" t="s">
        <v>110750</v>
      </c>
      <c r="B28912" t="s">
        <v>110751</v>
      </c>
      <c r="C28912" t="s">
        <v>20</v>
      </c>
      <c r="D28912" t="s">
        <v>110752</v>
      </c>
      <c r="E28912" t="s">
        <v>14059</v>
      </c>
      <c r="F28912" t="s">
        <v>16</v>
      </c>
      <c r="G28912" t="s">
        <v>5838</v>
      </c>
      <c r="H28912">
        <v>0</v>
      </c>
      <c r="I28912">
        <v>0</v>
      </c>
      <c r="J28912">
        <v>0</v>
      </c>
      <c r="K28912" t="s">
        <v>110753</v>
      </c>
    </row>
    <row r="28913" spans="1:11" x14ac:dyDescent="0.3">
      <c r="A28913" t="s">
        <v>110754</v>
      </c>
      <c r="C28913" t="s">
        <v>13</v>
      </c>
      <c r="D28913" t="s">
        <v>110755</v>
      </c>
      <c r="E28913" t="s">
        <v>104779</v>
      </c>
      <c r="F28913" t="s">
        <v>16</v>
      </c>
      <c r="G28913" t="s">
        <v>32390</v>
      </c>
      <c r="H28913">
        <v>0</v>
      </c>
      <c r="I28913">
        <v>0</v>
      </c>
      <c r="J28913">
        <v>0</v>
      </c>
      <c r="K28913" t="s">
        <v>110756</v>
      </c>
    </row>
    <row r="28914" spans="1:11" x14ac:dyDescent="0.3">
      <c r="A28914" t="s">
        <v>110757</v>
      </c>
      <c r="B28914" t="s">
        <v>110758</v>
      </c>
      <c r="C28914" t="s">
        <v>558</v>
      </c>
      <c r="D28914" t="s">
        <v>110759</v>
      </c>
      <c r="E28914" t="s">
        <v>2102</v>
      </c>
      <c r="F28914" t="s">
        <v>6717</v>
      </c>
      <c r="G28914" t="s">
        <v>42</v>
      </c>
      <c r="H28914">
        <v>0</v>
      </c>
      <c r="I28914">
        <v>0</v>
      </c>
      <c r="J28914">
        <v>0</v>
      </c>
      <c r="K28914" t="s">
        <v>110760</v>
      </c>
    </row>
    <row r="28915" spans="1:11" x14ac:dyDescent="0.3">
      <c r="A28915" t="s">
        <v>110761</v>
      </c>
      <c r="B28915" t="s">
        <v>110762</v>
      </c>
      <c r="C28915" t="s">
        <v>20</v>
      </c>
      <c r="D28915" t="s">
        <v>110763</v>
      </c>
      <c r="E28915" t="s">
        <v>14059</v>
      </c>
      <c r="F28915" t="s">
        <v>6589</v>
      </c>
      <c r="G28915" t="s">
        <v>42</v>
      </c>
      <c r="H28915">
        <v>0</v>
      </c>
      <c r="I28915">
        <v>0</v>
      </c>
      <c r="J28915">
        <v>0</v>
      </c>
      <c r="K28915" t="s">
        <v>110764</v>
      </c>
    </row>
    <row r="28916" spans="1:11" x14ac:dyDescent="0.3">
      <c r="A28916" t="s">
        <v>110765</v>
      </c>
      <c r="B28916" t="s">
        <v>110766</v>
      </c>
      <c r="C28916" t="s">
        <v>27</v>
      </c>
      <c r="D28916" t="s">
        <v>110767</v>
      </c>
      <c r="E28916" t="s">
        <v>99661</v>
      </c>
      <c r="F28916" t="s">
        <v>4100</v>
      </c>
      <c r="G28916" t="s">
        <v>42</v>
      </c>
      <c r="H28916">
        <v>0</v>
      </c>
      <c r="I28916">
        <v>0</v>
      </c>
      <c r="J28916">
        <v>0</v>
      </c>
      <c r="K28916" t="s">
        <v>110768</v>
      </c>
    </row>
    <row r="28917" spans="1:11" x14ac:dyDescent="0.3">
      <c r="A28917" t="s">
        <v>110769</v>
      </c>
      <c r="B28917" t="s">
        <v>110770</v>
      </c>
      <c r="C28917" t="s">
        <v>27</v>
      </c>
      <c r="D28917" t="s">
        <v>110771</v>
      </c>
      <c r="E28917" t="s">
        <v>99661</v>
      </c>
      <c r="F28917" t="s">
        <v>2703</v>
      </c>
      <c r="G28917" t="s">
        <v>42</v>
      </c>
      <c r="H28917">
        <v>0</v>
      </c>
      <c r="I28917">
        <v>0</v>
      </c>
      <c r="J28917">
        <v>0</v>
      </c>
      <c r="K28917" t="s">
        <v>110772</v>
      </c>
    </row>
    <row r="28918" spans="1:11" x14ac:dyDescent="0.3">
      <c r="A28918" t="s">
        <v>110773</v>
      </c>
      <c r="B28918" t="s">
        <v>110774</v>
      </c>
      <c r="C28918" t="s">
        <v>558</v>
      </c>
      <c r="D28918" t="s">
        <v>110775</v>
      </c>
      <c r="E28918" t="s">
        <v>981</v>
      </c>
      <c r="F28918" t="s">
        <v>15103</v>
      </c>
      <c r="G28918" t="s">
        <v>42</v>
      </c>
      <c r="H28918">
        <v>0</v>
      </c>
      <c r="I28918">
        <v>0</v>
      </c>
      <c r="J28918">
        <v>0</v>
      </c>
      <c r="K28918" t="s">
        <v>110776</v>
      </c>
    </row>
    <row r="28919" spans="1:11" x14ac:dyDescent="0.3">
      <c r="A28919" t="s">
        <v>110777</v>
      </c>
      <c r="B28919" t="s">
        <v>110778</v>
      </c>
      <c r="C28919" t="s">
        <v>27</v>
      </c>
      <c r="D28919" t="s">
        <v>110779</v>
      </c>
      <c r="E28919" t="s">
        <v>99661</v>
      </c>
      <c r="F28919" t="s">
        <v>4985</v>
      </c>
      <c r="G28919" t="s">
        <v>42</v>
      </c>
      <c r="H28919">
        <v>0</v>
      </c>
      <c r="I28919">
        <v>0</v>
      </c>
      <c r="J28919">
        <v>0</v>
      </c>
      <c r="K28919" t="s">
        <v>110780</v>
      </c>
    </row>
    <row r="28920" spans="1:11" x14ac:dyDescent="0.3">
      <c r="A28920" t="s">
        <v>110781</v>
      </c>
      <c r="B28920" t="s">
        <v>110782</v>
      </c>
      <c r="C28920" t="s">
        <v>27</v>
      </c>
      <c r="D28920" t="s">
        <v>110783</v>
      </c>
      <c r="E28920" t="s">
        <v>99661</v>
      </c>
      <c r="F28920" t="s">
        <v>7555</v>
      </c>
      <c r="G28920" t="s">
        <v>42</v>
      </c>
      <c r="H28920">
        <v>0</v>
      </c>
      <c r="I28920">
        <v>0</v>
      </c>
      <c r="J28920">
        <v>0</v>
      </c>
      <c r="K28920" t="s">
        <v>110784</v>
      </c>
    </row>
    <row r="28921" spans="1:11" x14ac:dyDescent="0.3">
      <c r="A28921" t="s">
        <v>110785</v>
      </c>
      <c r="B28921" t="s">
        <v>110786</v>
      </c>
      <c r="C28921" t="s">
        <v>27</v>
      </c>
      <c r="D28921" t="s">
        <v>110787</v>
      </c>
      <c r="E28921" t="s">
        <v>99661</v>
      </c>
      <c r="F28921" t="s">
        <v>1981</v>
      </c>
      <c r="G28921" t="s">
        <v>42</v>
      </c>
      <c r="H28921">
        <v>0</v>
      </c>
      <c r="I28921">
        <v>0</v>
      </c>
      <c r="J28921">
        <v>0</v>
      </c>
      <c r="K28921" t="s">
        <v>110788</v>
      </c>
    </row>
    <row r="28922" spans="1:11" x14ac:dyDescent="0.3">
      <c r="A28922" t="s">
        <v>110789</v>
      </c>
      <c r="B28922" t="s">
        <v>110790</v>
      </c>
      <c r="C28922" t="s">
        <v>27</v>
      </c>
      <c r="D28922" t="s">
        <v>110791</v>
      </c>
      <c r="E28922" t="s">
        <v>99661</v>
      </c>
      <c r="F28922" t="s">
        <v>3638</v>
      </c>
      <c r="G28922" t="s">
        <v>42</v>
      </c>
      <c r="H28922">
        <v>0</v>
      </c>
      <c r="I28922">
        <v>0</v>
      </c>
      <c r="J28922">
        <v>0</v>
      </c>
      <c r="K28922" t="s">
        <v>110792</v>
      </c>
    </row>
    <row r="28923" spans="1:11" x14ac:dyDescent="0.3">
      <c r="A28923" t="s">
        <v>110793</v>
      </c>
      <c r="B28923" t="s">
        <v>110794</v>
      </c>
      <c r="C28923" t="s">
        <v>13</v>
      </c>
      <c r="D28923" t="s">
        <v>110795</v>
      </c>
      <c r="E28923" t="s">
        <v>104779</v>
      </c>
      <c r="F28923" t="s">
        <v>16</v>
      </c>
      <c r="G28923" t="s">
        <v>279</v>
      </c>
      <c r="H28923">
        <v>0</v>
      </c>
      <c r="I28923">
        <v>0</v>
      </c>
      <c r="J28923">
        <v>0</v>
      </c>
      <c r="K28923" t="s">
        <v>110796</v>
      </c>
    </row>
    <row r="28924" spans="1:11" x14ac:dyDescent="0.3">
      <c r="A28924" t="s">
        <v>110797</v>
      </c>
      <c r="B28924" t="s">
        <v>110798</v>
      </c>
      <c r="C28924" t="s">
        <v>13</v>
      </c>
      <c r="D28924" t="s">
        <v>110799</v>
      </c>
      <c r="E28924" t="s">
        <v>104779</v>
      </c>
      <c r="F28924" t="s">
        <v>16</v>
      </c>
      <c r="G28924" t="s">
        <v>5073</v>
      </c>
      <c r="H28924">
        <v>0</v>
      </c>
      <c r="I28924">
        <v>0</v>
      </c>
      <c r="J28924">
        <v>0</v>
      </c>
      <c r="K28924" t="s">
        <v>110800</v>
      </c>
    </row>
    <row r="28925" spans="1:11" x14ac:dyDescent="0.3">
      <c r="A28925" t="s">
        <v>110801</v>
      </c>
      <c r="B28925" t="s">
        <v>110802</v>
      </c>
      <c r="C28925" t="s">
        <v>27</v>
      </c>
      <c r="D28925" t="s">
        <v>110803</v>
      </c>
      <c r="E28925" t="s">
        <v>99661</v>
      </c>
      <c r="F28925" t="s">
        <v>6975</v>
      </c>
      <c r="G28925" t="s">
        <v>42</v>
      </c>
      <c r="H28925">
        <v>0</v>
      </c>
      <c r="I28925">
        <v>0</v>
      </c>
      <c r="J28925">
        <v>0</v>
      </c>
      <c r="K28925" t="s">
        <v>110804</v>
      </c>
    </row>
    <row r="28926" spans="1:11" x14ac:dyDescent="0.3">
      <c r="A28926" t="s">
        <v>110805</v>
      </c>
      <c r="B28926" t="s">
        <v>110806</v>
      </c>
      <c r="C28926" t="s">
        <v>27</v>
      </c>
      <c r="D28926" t="s">
        <v>110807</v>
      </c>
      <c r="E28926" t="s">
        <v>99661</v>
      </c>
      <c r="F28926" t="s">
        <v>3872</v>
      </c>
      <c r="G28926" t="s">
        <v>42</v>
      </c>
      <c r="H28926">
        <v>0</v>
      </c>
      <c r="I28926">
        <v>0</v>
      </c>
      <c r="J28926">
        <v>0</v>
      </c>
      <c r="K28926" t="s">
        <v>110808</v>
      </c>
    </row>
    <row r="28927" spans="1:11" x14ac:dyDescent="0.3">
      <c r="A28927" t="s">
        <v>110809</v>
      </c>
      <c r="B28927" t="s">
        <v>110810</v>
      </c>
      <c r="C28927" t="s">
        <v>27</v>
      </c>
      <c r="D28927" t="s">
        <v>110811</v>
      </c>
      <c r="E28927" t="s">
        <v>99661</v>
      </c>
      <c r="F28927" t="s">
        <v>27628</v>
      </c>
      <c r="G28927" t="s">
        <v>42</v>
      </c>
      <c r="H28927">
        <v>0</v>
      </c>
      <c r="I28927">
        <v>0</v>
      </c>
      <c r="J28927">
        <v>0</v>
      </c>
      <c r="K28927" t="s">
        <v>110812</v>
      </c>
    </row>
    <row r="28928" spans="1:11" x14ac:dyDescent="0.3">
      <c r="A28928" t="s">
        <v>110813</v>
      </c>
      <c r="B28928" t="s">
        <v>110814</v>
      </c>
      <c r="C28928" t="s">
        <v>27</v>
      </c>
      <c r="D28928" t="s">
        <v>110815</v>
      </c>
      <c r="E28928" t="s">
        <v>99661</v>
      </c>
      <c r="F28928" t="s">
        <v>110816</v>
      </c>
      <c r="G28928" t="s">
        <v>42</v>
      </c>
      <c r="H28928">
        <v>0</v>
      </c>
      <c r="I28928">
        <v>0</v>
      </c>
      <c r="J28928">
        <v>0</v>
      </c>
      <c r="K28928" t="s">
        <v>110817</v>
      </c>
    </row>
    <row r="28929" spans="1:11" x14ac:dyDescent="0.3">
      <c r="A28929" t="s">
        <v>110818</v>
      </c>
      <c r="B28929" t="s">
        <v>110819</v>
      </c>
      <c r="C28929" t="s">
        <v>27</v>
      </c>
      <c r="D28929" t="s">
        <v>110820</v>
      </c>
      <c r="E28929" t="s">
        <v>99661</v>
      </c>
      <c r="F28929" t="s">
        <v>1732</v>
      </c>
      <c r="G28929" t="s">
        <v>10553</v>
      </c>
      <c r="H28929">
        <v>0</v>
      </c>
      <c r="I28929">
        <v>0</v>
      </c>
      <c r="J28929">
        <v>0</v>
      </c>
      <c r="K28929" t="s">
        <v>110821</v>
      </c>
    </row>
    <row r="28930" spans="1:11" x14ac:dyDescent="0.3">
      <c r="A28930" t="s">
        <v>110822</v>
      </c>
      <c r="B28930" t="s">
        <v>110823</v>
      </c>
      <c r="C28930" t="s">
        <v>558</v>
      </c>
      <c r="D28930" t="s">
        <v>110824</v>
      </c>
      <c r="E28930" t="s">
        <v>2102</v>
      </c>
      <c r="F28930" t="s">
        <v>1840</v>
      </c>
      <c r="G28930" t="s">
        <v>42</v>
      </c>
      <c r="H28930">
        <v>0</v>
      </c>
      <c r="I28930">
        <v>0</v>
      </c>
      <c r="J28930">
        <v>0</v>
      </c>
      <c r="K28930" t="s">
        <v>110825</v>
      </c>
    </row>
    <row r="28931" spans="1:11" x14ac:dyDescent="0.3">
      <c r="A28931" t="s">
        <v>110826</v>
      </c>
      <c r="B28931" t="s">
        <v>110827</v>
      </c>
      <c r="C28931" t="s">
        <v>558</v>
      </c>
      <c r="D28931" t="s">
        <v>110828</v>
      </c>
      <c r="E28931" t="s">
        <v>2102</v>
      </c>
      <c r="F28931" t="s">
        <v>5898</v>
      </c>
      <c r="G28931" t="s">
        <v>42</v>
      </c>
      <c r="H28931">
        <v>0</v>
      </c>
      <c r="I28931">
        <v>0</v>
      </c>
      <c r="J28931">
        <v>0</v>
      </c>
      <c r="K28931" t="s">
        <v>110829</v>
      </c>
    </row>
    <row r="28932" spans="1:11" x14ac:dyDescent="0.3">
      <c r="A28932" t="s">
        <v>110830</v>
      </c>
      <c r="B28932" t="s">
        <v>110831</v>
      </c>
      <c r="C28932" t="s">
        <v>27</v>
      </c>
      <c r="D28932" t="s">
        <v>110832</v>
      </c>
      <c r="E28932" t="s">
        <v>99661</v>
      </c>
      <c r="F28932" t="s">
        <v>1247</v>
      </c>
      <c r="G28932" t="s">
        <v>42</v>
      </c>
      <c r="H28932">
        <v>0</v>
      </c>
      <c r="I28932">
        <v>0</v>
      </c>
      <c r="J28932">
        <v>0</v>
      </c>
      <c r="K28932" t="s">
        <v>110833</v>
      </c>
    </row>
    <row r="28933" spans="1:11" x14ac:dyDescent="0.3">
      <c r="A28933" t="s">
        <v>110834</v>
      </c>
      <c r="B28933" t="s">
        <v>110835</v>
      </c>
      <c r="C28933" t="s">
        <v>20</v>
      </c>
      <c r="D28933" t="s">
        <v>110836</v>
      </c>
      <c r="E28933" t="s">
        <v>14059</v>
      </c>
      <c r="F28933" t="s">
        <v>6496</v>
      </c>
      <c r="G28933" t="s">
        <v>42</v>
      </c>
      <c r="H28933">
        <v>0</v>
      </c>
      <c r="I28933">
        <v>0</v>
      </c>
      <c r="J28933">
        <v>0</v>
      </c>
      <c r="K28933" t="s">
        <v>110837</v>
      </c>
    </row>
    <row r="28934" spans="1:11" x14ac:dyDescent="0.3">
      <c r="A28934" t="s">
        <v>110838</v>
      </c>
      <c r="C28934" t="s">
        <v>558</v>
      </c>
      <c r="D28934" t="s">
        <v>110839</v>
      </c>
      <c r="E28934" t="s">
        <v>560</v>
      </c>
      <c r="F28934" t="s">
        <v>16</v>
      </c>
      <c r="G28934" t="s">
        <v>42</v>
      </c>
      <c r="H28934">
        <v>0</v>
      </c>
      <c r="I28934">
        <v>0</v>
      </c>
      <c r="J28934">
        <v>0</v>
      </c>
      <c r="K28934" t="s">
        <v>110840</v>
      </c>
    </row>
    <row r="28935" spans="1:11" x14ac:dyDescent="0.3">
      <c r="A28935" t="s">
        <v>110841</v>
      </c>
      <c r="B28935" t="s">
        <v>110842</v>
      </c>
      <c r="C28935" t="s">
        <v>558</v>
      </c>
      <c r="D28935" t="s">
        <v>110843</v>
      </c>
      <c r="E28935" t="s">
        <v>560</v>
      </c>
      <c r="F28935" t="s">
        <v>16</v>
      </c>
      <c r="G28935" t="s">
        <v>15631</v>
      </c>
      <c r="H28935">
        <v>0</v>
      </c>
      <c r="I28935">
        <v>0</v>
      </c>
      <c r="J28935">
        <v>0</v>
      </c>
      <c r="K28935" t="s">
        <v>110844</v>
      </c>
    </row>
    <row r="28936" spans="1:11" x14ac:dyDescent="0.3">
      <c r="A28936" t="s">
        <v>110845</v>
      </c>
      <c r="B28936" t="s">
        <v>99180</v>
      </c>
      <c r="C28936" t="s">
        <v>558</v>
      </c>
      <c r="D28936" t="s">
        <v>110846</v>
      </c>
      <c r="E28936" t="s">
        <v>560</v>
      </c>
      <c r="F28936" t="s">
        <v>16</v>
      </c>
      <c r="G28936" t="s">
        <v>63336</v>
      </c>
      <c r="H28936">
        <v>0</v>
      </c>
      <c r="I28936">
        <v>0</v>
      </c>
      <c r="J28936">
        <v>0</v>
      </c>
      <c r="K28936" t="s">
        <v>110847</v>
      </c>
    </row>
    <row r="28937" spans="1:11" x14ac:dyDescent="0.3">
      <c r="A28937" t="s">
        <v>110848</v>
      </c>
      <c r="B28937" t="s">
        <v>110849</v>
      </c>
      <c r="C28937" t="s">
        <v>27</v>
      </c>
      <c r="D28937" t="s">
        <v>110850</v>
      </c>
      <c r="E28937" t="s">
        <v>29</v>
      </c>
      <c r="F28937" t="s">
        <v>41</v>
      </c>
      <c r="G28937" t="s">
        <v>42</v>
      </c>
      <c r="H28937">
        <v>0</v>
      </c>
      <c r="I28937">
        <v>0</v>
      </c>
      <c r="J28937">
        <v>0</v>
      </c>
      <c r="K28937" t="s">
        <v>110851</v>
      </c>
    </row>
    <row r="28938" spans="1:11" x14ac:dyDescent="0.3">
      <c r="A28938" t="s">
        <v>110852</v>
      </c>
      <c r="B28938" t="s">
        <v>110853</v>
      </c>
      <c r="C28938" t="s">
        <v>558</v>
      </c>
      <c r="D28938" t="s">
        <v>110854</v>
      </c>
      <c r="E28938" t="s">
        <v>560</v>
      </c>
      <c r="F28938" t="s">
        <v>16</v>
      </c>
      <c r="G28938" t="s">
        <v>3624</v>
      </c>
      <c r="H28938">
        <v>0</v>
      </c>
      <c r="I28938">
        <v>0</v>
      </c>
      <c r="J28938">
        <v>0</v>
      </c>
      <c r="K28938" t="s">
        <v>110855</v>
      </c>
    </row>
    <row r="28939" spans="1:11" x14ac:dyDescent="0.3">
      <c r="A28939" t="s">
        <v>110856</v>
      </c>
      <c r="B28939" t="s">
        <v>110857</v>
      </c>
      <c r="C28939" t="s">
        <v>558</v>
      </c>
      <c r="D28939" t="s">
        <v>110858</v>
      </c>
      <c r="E28939" t="s">
        <v>560</v>
      </c>
      <c r="F28939" t="s">
        <v>16</v>
      </c>
      <c r="G28939" t="s">
        <v>3366</v>
      </c>
      <c r="H28939">
        <v>0</v>
      </c>
      <c r="I28939">
        <v>0</v>
      </c>
      <c r="J28939">
        <v>0</v>
      </c>
      <c r="K28939" t="s">
        <v>110859</v>
      </c>
    </row>
    <row r="28940" spans="1:11" x14ac:dyDescent="0.3">
      <c r="A28940" t="s">
        <v>110860</v>
      </c>
      <c r="B28940" t="s">
        <v>110861</v>
      </c>
      <c r="C28940" t="s">
        <v>558</v>
      </c>
      <c r="D28940" t="s">
        <v>110862</v>
      </c>
      <c r="E28940" t="s">
        <v>560</v>
      </c>
      <c r="F28940" t="s">
        <v>16</v>
      </c>
      <c r="G28940" t="s">
        <v>8512</v>
      </c>
      <c r="H28940">
        <v>0</v>
      </c>
      <c r="I28940">
        <v>0</v>
      </c>
      <c r="J28940">
        <v>0</v>
      </c>
      <c r="K28940" t="s">
        <v>110863</v>
      </c>
    </row>
    <row r="28941" spans="1:11" x14ac:dyDescent="0.3">
      <c r="A28941" t="s">
        <v>110864</v>
      </c>
      <c r="B28941" t="s">
        <v>110865</v>
      </c>
      <c r="C28941" t="s">
        <v>466</v>
      </c>
      <c r="D28941" t="s">
        <v>110866</v>
      </c>
      <c r="E28941" t="s">
        <v>468</v>
      </c>
      <c r="F28941" t="s">
        <v>16</v>
      </c>
      <c r="G28941" t="s">
        <v>3168</v>
      </c>
      <c r="H28941">
        <v>0</v>
      </c>
      <c r="I28941">
        <v>0</v>
      </c>
      <c r="J28941">
        <v>0</v>
      </c>
      <c r="K28941" t="s">
        <v>110867</v>
      </c>
    </row>
    <row r="28942" spans="1:11" x14ac:dyDescent="0.3">
      <c r="A28942" t="s">
        <v>110868</v>
      </c>
      <c r="B28942" t="s">
        <v>110869</v>
      </c>
      <c r="C28942" t="s">
        <v>558</v>
      </c>
      <c r="D28942" t="s">
        <v>110870</v>
      </c>
      <c r="E28942" t="s">
        <v>560</v>
      </c>
      <c r="F28942" t="s">
        <v>16</v>
      </c>
      <c r="G28942" t="s">
        <v>3624</v>
      </c>
      <c r="H28942">
        <v>0</v>
      </c>
      <c r="I28942">
        <v>0</v>
      </c>
      <c r="J28942">
        <v>0</v>
      </c>
      <c r="K28942" t="s">
        <v>110871</v>
      </c>
    </row>
    <row r="28943" spans="1:11" x14ac:dyDescent="0.3">
      <c r="A28943" t="s">
        <v>110872</v>
      </c>
      <c r="B28943" t="s">
        <v>110873</v>
      </c>
      <c r="C28943" t="s">
        <v>558</v>
      </c>
      <c r="D28943" t="s">
        <v>110874</v>
      </c>
      <c r="E28943" t="s">
        <v>560</v>
      </c>
      <c r="F28943" t="s">
        <v>16</v>
      </c>
      <c r="G28943" t="s">
        <v>13712</v>
      </c>
      <c r="H28943">
        <v>0</v>
      </c>
      <c r="I28943">
        <v>0</v>
      </c>
      <c r="J28943">
        <v>0</v>
      </c>
      <c r="K28943" t="s">
        <v>110875</v>
      </c>
    </row>
    <row r="28944" spans="1:11" x14ac:dyDescent="0.3">
      <c r="A28944" t="s">
        <v>110876</v>
      </c>
      <c r="B28944" t="s">
        <v>110877</v>
      </c>
      <c r="C28944" t="s">
        <v>558</v>
      </c>
      <c r="D28944" t="s">
        <v>110878</v>
      </c>
      <c r="E28944" t="s">
        <v>560</v>
      </c>
      <c r="F28944" t="s">
        <v>16</v>
      </c>
      <c r="G28944" t="s">
        <v>54152</v>
      </c>
      <c r="H28944">
        <v>0</v>
      </c>
      <c r="I28944">
        <v>0</v>
      </c>
      <c r="J28944">
        <v>0</v>
      </c>
      <c r="K28944" t="s">
        <v>110879</v>
      </c>
    </row>
    <row r="28945" spans="1:11" x14ac:dyDescent="0.3">
      <c r="A28945" t="s">
        <v>110880</v>
      </c>
      <c r="B28945" t="s">
        <v>110881</v>
      </c>
      <c r="C28945" t="s">
        <v>558</v>
      </c>
      <c r="D28945" t="s">
        <v>110882</v>
      </c>
      <c r="E28945" t="s">
        <v>560</v>
      </c>
      <c r="F28945" t="s">
        <v>16</v>
      </c>
      <c r="G28945" t="s">
        <v>17996</v>
      </c>
      <c r="H28945">
        <v>0</v>
      </c>
      <c r="I28945">
        <v>0</v>
      </c>
      <c r="J28945">
        <v>0</v>
      </c>
      <c r="K28945" t="s">
        <v>110883</v>
      </c>
    </row>
    <row r="28946" spans="1:11" x14ac:dyDescent="0.3">
      <c r="A28946" t="s">
        <v>110884</v>
      </c>
      <c r="B28946" t="s">
        <v>110885</v>
      </c>
      <c r="C28946" t="s">
        <v>558</v>
      </c>
      <c r="D28946" t="s">
        <v>110886</v>
      </c>
      <c r="E28946" t="s">
        <v>560</v>
      </c>
      <c r="F28946" t="s">
        <v>16</v>
      </c>
      <c r="G28946" t="s">
        <v>5593</v>
      </c>
      <c r="H28946">
        <v>0</v>
      </c>
      <c r="I28946">
        <v>0</v>
      </c>
      <c r="J28946">
        <v>0</v>
      </c>
      <c r="K28946" t="s">
        <v>110887</v>
      </c>
    </row>
    <row r="28947" spans="1:11" x14ac:dyDescent="0.3">
      <c r="A28947" t="s">
        <v>110888</v>
      </c>
      <c r="B28947" t="s">
        <v>110889</v>
      </c>
      <c r="C28947" t="s">
        <v>27</v>
      </c>
      <c r="D28947" t="s">
        <v>110890</v>
      </c>
      <c r="E28947" t="s">
        <v>99661</v>
      </c>
      <c r="F28947" t="s">
        <v>10639</v>
      </c>
      <c r="G28947" t="s">
        <v>42</v>
      </c>
      <c r="H28947">
        <v>0</v>
      </c>
      <c r="I28947">
        <v>0</v>
      </c>
      <c r="J28947">
        <v>0</v>
      </c>
      <c r="K28947" t="s">
        <v>110891</v>
      </c>
    </row>
    <row r="28948" spans="1:11" x14ac:dyDescent="0.3">
      <c r="A28948" t="s">
        <v>110892</v>
      </c>
      <c r="B28948" t="s">
        <v>110893</v>
      </c>
      <c r="C28948" t="s">
        <v>27</v>
      </c>
      <c r="D28948" t="s">
        <v>110894</v>
      </c>
      <c r="E28948" t="s">
        <v>29</v>
      </c>
      <c r="F28948" t="s">
        <v>41</v>
      </c>
      <c r="G28948" t="s">
        <v>42</v>
      </c>
      <c r="H28948">
        <v>0</v>
      </c>
      <c r="I28948">
        <v>0</v>
      </c>
      <c r="J28948">
        <v>0</v>
      </c>
      <c r="K28948" t="s">
        <v>110895</v>
      </c>
    </row>
    <row r="28949" spans="1:11" x14ac:dyDescent="0.3">
      <c r="A28949" t="s">
        <v>110896</v>
      </c>
      <c r="C28949" t="s">
        <v>27</v>
      </c>
      <c r="D28949" t="s">
        <v>110897</v>
      </c>
      <c r="E28949" t="s">
        <v>99661</v>
      </c>
      <c r="F28949" t="s">
        <v>3821</v>
      </c>
      <c r="G28949" t="s">
        <v>42</v>
      </c>
      <c r="H28949">
        <v>0</v>
      </c>
      <c r="I28949">
        <v>0</v>
      </c>
      <c r="J28949">
        <v>0</v>
      </c>
      <c r="K28949" t="s">
        <v>110898</v>
      </c>
    </row>
    <row r="28950" spans="1:11" x14ac:dyDescent="0.3">
      <c r="A28950" t="s">
        <v>110899</v>
      </c>
      <c r="B28950" t="s">
        <v>110900</v>
      </c>
      <c r="C28950" t="s">
        <v>27</v>
      </c>
      <c r="D28950" t="s">
        <v>110901</v>
      </c>
      <c r="E28950" t="s">
        <v>99661</v>
      </c>
      <c r="F28950" t="s">
        <v>6622</v>
      </c>
      <c r="G28950" t="s">
        <v>42</v>
      </c>
      <c r="H28950">
        <v>0</v>
      </c>
      <c r="I28950">
        <v>0</v>
      </c>
      <c r="J28950">
        <v>0</v>
      </c>
      <c r="K28950" t="s">
        <v>110902</v>
      </c>
    </row>
    <row r="28951" spans="1:11" x14ac:dyDescent="0.3">
      <c r="A28951" t="s">
        <v>110903</v>
      </c>
      <c r="B28951" t="s">
        <v>110904</v>
      </c>
      <c r="C28951" t="s">
        <v>27</v>
      </c>
      <c r="D28951" t="s">
        <v>110905</v>
      </c>
      <c r="E28951" t="s">
        <v>99661</v>
      </c>
      <c r="F28951" t="s">
        <v>331</v>
      </c>
      <c r="G28951" t="s">
        <v>42</v>
      </c>
      <c r="H28951">
        <v>0</v>
      </c>
      <c r="I28951">
        <v>0</v>
      </c>
      <c r="J28951">
        <v>0</v>
      </c>
      <c r="K28951" t="s">
        <v>110906</v>
      </c>
    </row>
    <row r="28952" spans="1:11" x14ac:dyDescent="0.3">
      <c r="A28952" t="s">
        <v>110907</v>
      </c>
      <c r="B28952" t="s">
        <v>110908</v>
      </c>
      <c r="C28952" t="s">
        <v>558</v>
      </c>
      <c r="D28952" t="s">
        <v>110909</v>
      </c>
      <c r="E28952" t="s">
        <v>560</v>
      </c>
      <c r="F28952" t="s">
        <v>59970</v>
      </c>
      <c r="G28952" t="s">
        <v>42</v>
      </c>
      <c r="H28952">
        <v>0</v>
      </c>
      <c r="I28952">
        <v>0</v>
      </c>
      <c r="J28952">
        <v>0</v>
      </c>
      <c r="K28952" t="s">
        <v>110910</v>
      </c>
    </row>
    <row r="28953" spans="1:11" x14ac:dyDescent="0.3">
      <c r="A28953" t="s">
        <v>110911</v>
      </c>
      <c r="B28953" t="s">
        <v>110912</v>
      </c>
      <c r="C28953" t="s">
        <v>20</v>
      </c>
      <c r="D28953" t="s">
        <v>110913</v>
      </c>
      <c r="E28953" t="s">
        <v>14059</v>
      </c>
      <c r="F28953" t="s">
        <v>3565</v>
      </c>
      <c r="G28953" t="s">
        <v>3950</v>
      </c>
      <c r="H28953">
        <v>0</v>
      </c>
      <c r="I28953">
        <v>0</v>
      </c>
      <c r="J28953">
        <v>0</v>
      </c>
      <c r="K28953" t="s">
        <v>110914</v>
      </c>
    </row>
    <row r="28954" spans="1:11" x14ac:dyDescent="0.3">
      <c r="A28954" t="s">
        <v>110915</v>
      </c>
      <c r="B28954" t="s">
        <v>110916</v>
      </c>
      <c r="C28954" t="s">
        <v>20</v>
      </c>
      <c r="D28954" t="s">
        <v>110917</v>
      </c>
      <c r="E28954" t="s">
        <v>14059</v>
      </c>
      <c r="F28954" t="s">
        <v>6825</v>
      </c>
      <c r="G28954" t="s">
        <v>42</v>
      </c>
      <c r="H28954">
        <v>0</v>
      </c>
      <c r="I28954">
        <v>0</v>
      </c>
      <c r="J28954">
        <v>0</v>
      </c>
      <c r="K28954" t="s">
        <v>110918</v>
      </c>
    </row>
    <row r="28955" spans="1:11" x14ac:dyDescent="0.3">
      <c r="A28955" t="s">
        <v>110919</v>
      </c>
      <c r="B28955" t="s">
        <v>110920</v>
      </c>
      <c r="C28955" t="s">
        <v>558</v>
      </c>
      <c r="D28955" t="s">
        <v>110921</v>
      </c>
      <c r="E28955" t="s">
        <v>560</v>
      </c>
      <c r="F28955" t="s">
        <v>1405</v>
      </c>
      <c r="G28955" t="s">
        <v>42</v>
      </c>
      <c r="H28955">
        <v>0</v>
      </c>
      <c r="I28955">
        <v>0</v>
      </c>
      <c r="J28955">
        <v>0</v>
      </c>
      <c r="K28955" t="s">
        <v>110922</v>
      </c>
    </row>
    <row r="28956" spans="1:11" x14ac:dyDescent="0.3">
      <c r="A28956" t="s">
        <v>110923</v>
      </c>
      <c r="B28956" t="s">
        <v>110924</v>
      </c>
      <c r="C28956" t="s">
        <v>558</v>
      </c>
      <c r="D28956" t="s">
        <v>110925</v>
      </c>
      <c r="E28956" t="s">
        <v>754</v>
      </c>
      <c r="F28956" t="s">
        <v>13855</v>
      </c>
      <c r="G28956" t="s">
        <v>269</v>
      </c>
      <c r="H28956">
        <v>0</v>
      </c>
      <c r="I28956">
        <v>0</v>
      </c>
      <c r="J28956">
        <v>0</v>
      </c>
      <c r="K28956" t="s">
        <v>110926</v>
      </c>
    </row>
    <row r="28957" spans="1:11" x14ac:dyDescent="0.3">
      <c r="A28957" t="s">
        <v>110927</v>
      </c>
      <c r="B28957" t="s">
        <v>110928</v>
      </c>
      <c r="C28957" t="s">
        <v>558</v>
      </c>
      <c r="D28957" t="s">
        <v>110929</v>
      </c>
      <c r="E28957" t="s">
        <v>560</v>
      </c>
      <c r="F28957" t="s">
        <v>1452</v>
      </c>
      <c r="G28957" t="s">
        <v>42</v>
      </c>
      <c r="H28957">
        <v>0</v>
      </c>
      <c r="I28957">
        <v>0</v>
      </c>
      <c r="J28957">
        <v>0</v>
      </c>
      <c r="K28957" t="s">
        <v>110930</v>
      </c>
    </row>
    <row r="28958" spans="1:11" x14ac:dyDescent="0.3">
      <c r="A28958" t="s">
        <v>110931</v>
      </c>
      <c r="B28958" t="s">
        <v>110932</v>
      </c>
      <c r="C28958" t="s">
        <v>558</v>
      </c>
      <c r="D28958" t="s">
        <v>110933</v>
      </c>
      <c r="E28958" t="s">
        <v>560</v>
      </c>
      <c r="F28958" t="s">
        <v>27462</v>
      </c>
      <c r="G28958" t="s">
        <v>42</v>
      </c>
      <c r="H28958">
        <v>0</v>
      </c>
      <c r="I28958">
        <v>0</v>
      </c>
      <c r="J28958">
        <v>0</v>
      </c>
      <c r="K28958" t="s">
        <v>110934</v>
      </c>
    </row>
    <row r="28959" spans="1:11" x14ac:dyDescent="0.3">
      <c r="A28959" t="s">
        <v>110935</v>
      </c>
      <c r="B28959" t="s">
        <v>110936</v>
      </c>
      <c r="C28959" t="s">
        <v>20</v>
      </c>
      <c r="D28959" t="s">
        <v>110937</v>
      </c>
      <c r="E28959" t="s">
        <v>14059</v>
      </c>
      <c r="F28959" t="s">
        <v>369</v>
      </c>
      <c r="G28959" t="s">
        <v>42</v>
      </c>
      <c r="H28959">
        <v>0</v>
      </c>
      <c r="I28959">
        <v>0</v>
      </c>
      <c r="J28959">
        <v>0</v>
      </c>
      <c r="K28959" t="s">
        <v>110938</v>
      </c>
    </row>
    <row r="28960" spans="1:11" x14ac:dyDescent="0.3">
      <c r="A28960" t="s">
        <v>110939</v>
      </c>
      <c r="B28960" t="s">
        <v>110940</v>
      </c>
      <c r="C28960" t="s">
        <v>27</v>
      </c>
      <c r="D28960" t="s">
        <v>110941</v>
      </c>
      <c r="E28960" t="s">
        <v>99661</v>
      </c>
      <c r="F28960" t="s">
        <v>17074</v>
      </c>
      <c r="G28960" t="s">
        <v>42</v>
      </c>
      <c r="H28960">
        <v>0</v>
      </c>
      <c r="I28960">
        <v>0</v>
      </c>
      <c r="J28960">
        <v>0</v>
      </c>
      <c r="K28960" t="s">
        <v>110942</v>
      </c>
    </row>
    <row r="28961" spans="1:11" x14ac:dyDescent="0.3">
      <c r="A28961" t="s">
        <v>110943</v>
      </c>
      <c r="B28961" t="s">
        <v>110944</v>
      </c>
      <c r="C28961" t="s">
        <v>558</v>
      </c>
      <c r="D28961" t="s">
        <v>110945</v>
      </c>
      <c r="E28961" t="s">
        <v>560</v>
      </c>
      <c r="F28961" t="s">
        <v>15961</v>
      </c>
      <c r="G28961" t="s">
        <v>42</v>
      </c>
      <c r="H28961">
        <v>0</v>
      </c>
      <c r="I28961">
        <v>0</v>
      </c>
      <c r="J28961">
        <v>0</v>
      </c>
      <c r="K28961" t="s">
        <v>110946</v>
      </c>
    </row>
    <row r="28962" spans="1:11" x14ac:dyDescent="0.3">
      <c r="A28962" t="s">
        <v>110947</v>
      </c>
      <c r="B28962" t="s">
        <v>110948</v>
      </c>
      <c r="C28962" t="s">
        <v>558</v>
      </c>
      <c r="D28962" t="s">
        <v>110949</v>
      </c>
      <c r="E28962" t="s">
        <v>560</v>
      </c>
      <c r="F28962" t="s">
        <v>1835</v>
      </c>
      <c r="G28962" t="s">
        <v>42</v>
      </c>
      <c r="H28962">
        <v>0</v>
      </c>
      <c r="I28962">
        <v>0</v>
      </c>
      <c r="J28962">
        <v>0</v>
      </c>
      <c r="K28962" t="s">
        <v>110950</v>
      </c>
    </row>
    <row r="28963" spans="1:11" x14ac:dyDescent="0.3">
      <c r="A28963" t="s">
        <v>110951</v>
      </c>
      <c r="B28963" t="s">
        <v>110952</v>
      </c>
      <c r="C28963" t="s">
        <v>558</v>
      </c>
      <c r="D28963" t="s">
        <v>110953</v>
      </c>
      <c r="E28963" t="s">
        <v>560</v>
      </c>
      <c r="F28963" t="s">
        <v>1595</v>
      </c>
      <c r="G28963" t="s">
        <v>25115</v>
      </c>
      <c r="H28963">
        <v>0</v>
      </c>
      <c r="I28963">
        <v>0</v>
      </c>
      <c r="J28963">
        <v>0</v>
      </c>
      <c r="K28963" t="s">
        <v>110954</v>
      </c>
    </row>
    <row r="28964" spans="1:11" x14ac:dyDescent="0.3">
      <c r="A28964" t="s">
        <v>110955</v>
      </c>
      <c r="B28964" t="s">
        <v>110956</v>
      </c>
      <c r="C28964" t="s">
        <v>558</v>
      </c>
      <c r="D28964" t="s">
        <v>110957</v>
      </c>
      <c r="E28964" t="s">
        <v>560</v>
      </c>
      <c r="F28964" t="s">
        <v>2116</v>
      </c>
      <c r="G28964" t="s">
        <v>1488</v>
      </c>
      <c r="H28964">
        <v>0</v>
      </c>
      <c r="I28964">
        <v>0</v>
      </c>
      <c r="J28964">
        <v>0</v>
      </c>
      <c r="K28964" t="s">
        <v>110958</v>
      </c>
    </row>
    <row r="28965" spans="1:11" x14ac:dyDescent="0.3">
      <c r="A28965" t="s">
        <v>110959</v>
      </c>
      <c r="B28965" t="s">
        <v>110960</v>
      </c>
      <c r="C28965" t="s">
        <v>558</v>
      </c>
      <c r="D28965" t="s">
        <v>110961</v>
      </c>
      <c r="E28965" t="s">
        <v>754</v>
      </c>
      <c r="F28965" t="s">
        <v>16</v>
      </c>
      <c r="G28965" t="s">
        <v>9393</v>
      </c>
      <c r="H28965">
        <v>0</v>
      </c>
      <c r="I28965">
        <v>0</v>
      </c>
      <c r="J28965">
        <v>0</v>
      </c>
      <c r="K28965" t="s">
        <v>110962</v>
      </c>
    </row>
    <row r="28966" spans="1:11" x14ac:dyDescent="0.3">
      <c r="A28966" t="s">
        <v>110963</v>
      </c>
      <c r="B28966" t="s">
        <v>110964</v>
      </c>
      <c r="C28966" t="s">
        <v>558</v>
      </c>
      <c r="D28966" t="s">
        <v>110965</v>
      </c>
      <c r="E28966" t="s">
        <v>560</v>
      </c>
      <c r="F28966" t="s">
        <v>7061</v>
      </c>
      <c r="G28966" t="s">
        <v>42</v>
      </c>
      <c r="H28966">
        <v>0</v>
      </c>
      <c r="I28966">
        <v>0</v>
      </c>
      <c r="J28966">
        <v>0</v>
      </c>
      <c r="K28966" t="s">
        <v>110966</v>
      </c>
    </row>
    <row r="28967" spans="1:11" x14ac:dyDescent="0.3">
      <c r="A28967" t="s">
        <v>110967</v>
      </c>
      <c r="B28967" t="s">
        <v>110968</v>
      </c>
      <c r="C28967" t="s">
        <v>558</v>
      </c>
      <c r="D28967" t="s">
        <v>110969</v>
      </c>
      <c r="E28967" t="s">
        <v>754</v>
      </c>
      <c r="F28967" t="s">
        <v>1947</v>
      </c>
      <c r="G28967" t="s">
        <v>42</v>
      </c>
      <c r="H28967">
        <v>0</v>
      </c>
      <c r="I28967">
        <v>0</v>
      </c>
      <c r="J28967">
        <v>0</v>
      </c>
      <c r="K28967" t="s">
        <v>110970</v>
      </c>
    </row>
    <row r="28968" spans="1:11" x14ac:dyDescent="0.3">
      <c r="A28968" t="s">
        <v>110971</v>
      </c>
      <c r="B28968" t="s">
        <v>110972</v>
      </c>
      <c r="C28968" t="s">
        <v>558</v>
      </c>
      <c r="D28968" t="s">
        <v>110973</v>
      </c>
      <c r="E28968" t="s">
        <v>1122</v>
      </c>
      <c r="F28968" t="s">
        <v>39189</v>
      </c>
      <c r="G28968" t="s">
        <v>42</v>
      </c>
      <c r="H28968">
        <v>0</v>
      </c>
      <c r="I28968">
        <v>0</v>
      </c>
      <c r="J28968">
        <v>0</v>
      </c>
      <c r="K28968" t="s">
        <v>110974</v>
      </c>
    </row>
    <row r="28969" spans="1:11" x14ac:dyDescent="0.3">
      <c r="A28969" t="s">
        <v>110975</v>
      </c>
      <c r="B28969" t="s">
        <v>110976</v>
      </c>
      <c r="C28969" t="s">
        <v>13</v>
      </c>
      <c r="D28969" t="s">
        <v>110977</v>
      </c>
      <c r="E28969" t="s">
        <v>104779</v>
      </c>
      <c r="F28969" t="s">
        <v>16</v>
      </c>
      <c r="G28969" t="s">
        <v>904</v>
      </c>
      <c r="H28969">
        <v>0</v>
      </c>
      <c r="I28969">
        <v>0</v>
      </c>
      <c r="J28969">
        <v>0</v>
      </c>
      <c r="K28969" t="s">
        <v>110978</v>
      </c>
    </row>
    <row r="28970" spans="1:11" x14ac:dyDescent="0.3">
      <c r="A28970" t="s">
        <v>110979</v>
      </c>
      <c r="B28970" t="s">
        <v>110980</v>
      </c>
      <c r="C28970" t="s">
        <v>27</v>
      </c>
      <c r="D28970" t="s">
        <v>110981</v>
      </c>
      <c r="E28970" t="s">
        <v>99661</v>
      </c>
      <c r="F28970" t="s">
        <v>1868</v>
      </c>
      <c r="G28970" t="s">
        <v>42</v>
      </c>
      <c r="H28970">
        <v>0</v>
      </c>
      <c r="I28970">
        <v>0</v>
      </c>
      <c r="J28970">
        <v>0</v>
      </c>
      <c r="K28970" t="s">
        <v>110982</v>
      </c>
    </row>
    <row r="28971" spans="1:11" x14ac:dyDescent="0.3">
      <c r="A28971" t="s">
        <v>110983</v>
      </c>
      <c r="C28971" t="s">
        <v>558</v>
      </c>
      <c r="D28971" t="s">
        <v>110984</v>
      </c>
      <c r="E28971" t="s">
        <v>1090</v>
      </c>
      <c r="F28971" t="s">
        <v>16</v>
      </c>
      <c r="G28971" t="s">
        <v>19585</v>
      </c>
      <c r="H28971">
        <v>0</v>
      </c>
      <c r="I28971">
        <v>0</v>
      </c>
      <c r="J28971">
        <v>0</v>
      </c>
      <c r="K28971" t="s">
        <v>110985</v>
      </c>
    </row>
    <row r="28972" spans="1:11" x14ac:dyDescent="0.3">
      <c r="A28972" t="s">
        <v>110986</v>
      </c>
      <c r="C28972" t="s">
        <v>558</v>
      </c>
      <c r="D28972" t="s">
        <v>110987</v>
      </c>
      <c r="E28972" t="s">
        <v>1090</v>
      </c>
      <c r="F28972" t="s">
        <v>16</v>
      </c>
      <c r="G28972" t="s">
        <v>772</v>
      </c>
      <c r="H28972">
        <v>0</v>
      </c>
      <c r="I28972">
        <v>0</v>
      </c>
      <c r="J28972">
        <v>0</v>
      </c>
      <c r="K28972" t="s">
        <v>110988</v>
      </c>
    </row>
    <row r="28973" spans="1:11" x14ac:dyDescent="0.3">
      <c r="A28973" t="s">
        <v>110989</v>
      </c>
      <c r="B28973" t="s">
        <v>110990</v>
      </c>
      <c r="C28973" t="s">
        <v>20</v>
      </c>
      <c r="D28973" t="s">
        <v>110991</v>
      </c>
      <c r="E28973" t="s">
        <v>22</v>
      </c>
      <c r="F28973" t="s">
        <v>631</v>
      </c>
      <c r="G28973" t="s">
        <v>42</v>
      </c>
      <c r="H28973">
        <v>0</v>
      </c>
      <c r="I28973">
        <v>0</v>
      </c>
      <c r="J28973">
        <v>0</v>
      </c>
      <c r="K28973" t="s">
        <v>110992</v>
      </c>
    </row>
    <row r="28974" spans="1:11" x14ac:dyDescent="0.3">
      <c r="A28974" t="s">
        <v>110993</v>
      </c>
      <c r="B28974" t="s">
        <v>110994</v>
      </c>
      <c r="C28974" t="s">
        <v>13</v>
      </c>
      <c r="D28974" t="s">
        <v>110995</v>
      </c>
      <c r="E28974" t="s">
        <v>104779</v>
      </c>
      <c r="F28974" t="s">
        <v>16</v>
      </c>
      <c r="G28974" t="s">
        <v>5014</v>
      </c>
      <c r="H28974">
        <v>0</v>
      </c>
      <c r="I28974">
        <v>0</v>
      </c>
      <c r="J28974">
        <v>0</v>
      </c>
      <c r="K28974" t="s">
        <v>110996</v>
      </c>
    </row>
    <row r="28975" spans="1:11" x14ac:dyDescent="0.3">
      <c r="A28975" t="s">
        <v>110997</v>
      </c>
      <c r="B28975" t="s">
        <v>110998</v>
      </c>
      <c r="C28975" t="s">
        <v>20</v>
      </c>
      <c r="D28975" t="s">
        <v>110999</v>
      </c>
      <c r="E28975" t="s">
        <v>14059</v>
      </c>
      <c r="F28975" t="s">
        <v>16</v>
      </c>
      <c r="G28975" t="s">
        <v>13237</v>
      </c>
      <c r="H28975">
        <v>0</v>
      </c>
      <c r="I28975">
        <v>0</v>
      </c>
      <c r="J28975">
        <v>0</v>
      </c>
      <c r="K28975" t="s">
        <v>111000</v>
      </c>
    </row>
    <row r="28976" spans="1:11" x14ac:dyDescent="0.3">
      <c r="A28976" t="s">
        <v>111001</v>
      </c>
      <c r="B28976" t="s">
        <v>111002</v>
      </c>
      <c r="C28976" t="s">
        <v>27</v>
      </c>
      <c r="D28976" t="s">
        <v>111003</v>
      </c>
      <c r="E28976" t="s">
        <v>99661</v>
      </c>
      <c r="F28976" t="s">
        <v>17734</v>
      </c>
      <c r="G28976" t="s">
        <v>42</v>
      </c>
      <c r="H28976">
        <v>0</v>
      </c>
      <c r="I28976">
        <v>0</v>
      </c>
      <c r="J28976">
        <v>0</v>
      </c>
      <c r="K28976" t="s">
        <v>111004</v>
      </c>
    </row>
    <row r="28977" spans="1:11" x14ac:dyDescent="0.3">
      <c r="A28977" t="s">
        <v>111005</v>
      </c>
      <c r="B28977" t="s">
        <v>111006</v>
      </c>
      <c r="C28977" t="s">
        <v>27</v>
      </c>
      <c r="D28977" t="s">
        <v>111007</v>
      </c>
      <c r="E28977" t="s">
        <v>99661</v>
      </c>
      <c r="F28977" t="s">
        <v>2176</v>
      </c>
      <c r="G28977" t="s">
        <v>42</v>
      </c>
      <c r="H28977">
        <v>0</v>
      </c>
      <c r="I28977">
        <v>0</v>
      </c>
      <c r="J28977">
        <v>0</v>
      </c>
      <c r="K28977" t="s">
        <v>111008</v>
      </c>
    </row>
    <row r="28978" spans="1:11" x14ac:dyDescent="0.3">
      <c r="A28978" t="s">
        <v>111009</v>
      </c>
      <c r="B28978" t="s">
        <v>111010</v>
      </c>
      <c r="C28978" t="s">
        <v>27</v>
      </c>
      <c r="D28978" t="s">
        <v>111011</v>
      </c>
      <c r="E28978" t="s">
        <v>99661</v>
      </c>
      <c r="F28978" t="s">
        <v>40117</v>
      </c>
      <c r="G28978" t="s">
        <v>42</v>
      </c>
      <c r="H28978">
        <v>0</v>
      </c>
      <c r="I28978">
        <v>0</v>
      </c>
      <c r="J28978">
        <v>0</v>
      </c>
      <c r="K28978" t="s">
        <v>111012</v>
      </c>
    </row>
    <row r="28979" spans="1:11" x14ac:dyDescent="0.3">
      <c r="A28979" t="s">
        <v>111013</v>
      </c>
      <c r="B28979" t="s">
        <v>111014</v>
      </c>
      <c r="C28979" t="s">
        <v>27</v>
      </c>
      <c r="D28979" t="s">
        <v>111015</v>
      </c>
      <c r="E28979" t="s">
        <v>99661</v>
      </c>
      <c r="F28979" t="s">
        <v>5976</v>
      </c>
      <c r="G28979" t="s">
        <v>42</v>
      </c>
      <c r="H28979">
        <v>0</v>
      </c>
      <c r="I28979">
        <v>0</v>
      </c>
      <c r="J28979">
        <v>0</v>
      </c>
      <c r="K28979" t="s">
        <v>111016</v>
      </c>
    </row>
    <row r="28980" spans="1:11" x14ac:dyDescent="0.3">
      <c r="A28980" t="s">
        <v>111017</v>
      </c>
      <c r="B28980" t="s">
        <v>111018</v>
      </c>
      <c r="C28980" t="s">
        <v>13</v>
      </c>
      <c r="D28980" t="s">
        <v>111019</v>
      </c>
      <c r="E28980" t="s">
        <v>104779</v>
      </c>
      <c r="F28980" t="s">
        <v>16</v>
      </c>
      <c r="G28980" t="s">
        <v>8722</v>
      </c>
      <c r="H28980">
        <v>0</v>
      </c>
      <c r="I28980">
        <v>0</v>
      </c>
      <c r="J28980">
        <v>0</v>
      </c>
      <c r="K28980" t="s">
        <v>111020</v>
      </c>
    </row>
    <row r="28981" spans="1:11" x14ac:dyDescent="0.3">
      <c r="A28981" t="s">
        <v>111021</v>
      </c>
      <c r="B28981" t="s">
        <v>111022</v>
      </c>
      <c r="C28981" t="s">
        <v>20</v>
      </c>
      <c r="D28981" t="s">
        <v>111023</v>
      </c>
      <c r="E28981" t="s">
        <v>22</v>
      </c>
      <c r="F28981" t="s">
        <v>16</v>
      </c>
      <c r="G28981" t="s">
        <v>3361</v>
      </c>
      <c r="H28981">
        <v>0</v>
      </c>
      <c r="I28981">
        <v>0</v>
      </c>
      <c r="J28981">
        <v>0</v>
      </c>
      <c r="K28981" t="s">
        <v>111024</v>
      </c>
    </row>
    <row r="28982" spans="1:11" x14ac:dyDescent="0.3">
      <c r="A28982" t="s">
        <v>111025</v>
      </c>
      <c r="C28982" t="s">
        <v>20</v>
      </c>
      <c r="D28982" t="e">
        <f>가로폭.</f>
        <v>#NAME?</v>
      </c>
      <c r="E28982" t="s">
        <v>22</v>
      </c>
      <c r="F28982" t="s">
        <v>1947</v>
      </c>
      <c r="G28982" t="s">
        <v>2542</v>
      </c>
      <c r="H28982">
        <v>0</v>
      </c>
      <c r="I28982">
        <v>0</v>
      </c>
      <c r="J28982">
        <v>0</v>
      </c>
      <c r="K28982" t="s">
        <v>111026</v>
      </c>
    </row>
    <row r="28983" spans="1:11" x14ac:dyDescent="0.3">
      <c r="A28983" t="s">
        <v>111027</v>
      </c>
      <c r="C28983" t="s">
        <v>20</v>
      </c>
      <c r="D28983" t="s">
        <v>111028</v>
      </c>
      <c r="E28983" t="s">
        <v>14059</v>
      </c>
      <c r="F28983" t="s">
        <v>16</v>
      </c>
      <c r="G28983" t="s">
        <v>20664</v>
      </c>
      <c r="H28983">
        <v>0</v>
      </c>
      <c r="I28983">
        <v>0</v>
      </c>
      <c r="J28983">
        <v>0</v>
      </c>
      <c r="K28983" t="s">
        <v>111029</v>
      </c>
    </row>
    <row r="28984" spans="1:11" x14ac:dyDescent="0.3">
      <c r="A28984" t="s">
        <v>111030</v>
      </c>
      <c r="B28984" t="s">
        <v>111031</v>
      </c>
      <c r="C28984" t="s">
        <v>27</v>
      </c>
      <c r="D28984" t="s">
        <v>111032</v>
      </c>
      <c r="E28984" t="s">
        <v>99661</v>
      </c>
      <c r="F28984" t="s">
        <v>16</v>
      </c>
      <c r="G28984" t="s">
        <v>2951</v>
      </c>
      <c r="H28984">
        <v>0</v>
      </c>
      <c r="I28984">
        <v>0</v>
      </c>
      <c r="J28984">
        <v>0</v>
      </c>
      <c r="K28984" t="s">
        <v>111033</v>
      </c>
    </row>
    <row r="28985" spans="1:11" x14ac:dyDescent="0.3">
      <c r="A28985" t="s">
        <v>111034</v>
      </c>
      <c r="B28985" t="s">
        <v>111035</v>
      </c>
      <c r="C28985" t="s">
        <v>558</v>
      </c>
      <c r="D28985" t="s">
        <v>111036</v>
      </c>
      <c r="E28985" t="s">
        <v>630</v>
      </c>
      <c r="F28985" t="s">
        <v>16</v>
      </c>
      <c r="G28985" t="s">
        <v>3050</v>
      </c>
      <c r="H28985">
        <v>0</v>
      </c>
      <c r="I28985">
        <v>0</v>
      </c>
      <c r="J28985">
        <v>0</v>
      </c>
      <c r="K28985" t="s">
        <v>111037</v>
      </c>
    </row>
    <row r="28986" spans="1:11" x14ac:dyDescent="0.3">
      <c r="A28986" t="s">
        <v>111038</v>
      </c>
      <c r="C28986" t="s">
        <v>13</v>
      </c>
      <c r="D28986" t="s">
        <v>111039</v>
      </c>
      <c r="E28986" t="s">
        <v>104779</v>
      </c>
      <c r="F28986" t="s">
        <v>41</v>
      </c>
      <c r="G28986" t="s">
        <v>42</v>
      </c>
      <c r="H28986">
        <v>0</v>
      </c>
      <c r="I28986">
        <v>0</v>
      </c>
      <c r="J28986">
        <v>0</v>
      </c>
      <c r="K28986" t="s">
        <v>111040</v>
      </c>
    </row>
    <row r="28987" spans="1:11" x14ac:dyDescent="0.3">
      <c r="A28987" t="s">
        <v>111041</v>
      </c>
      <c r="B28987" t="s">
        <v>111042</v>
      </c>
      <c r="C28987" t="s">
        <v>27</v>
      </c>
      <c r="D28987" t="s">
        <v>111043</v>
      </c>
      <c r="E28987" t="s">
        <v>99661</v>
      </c>
      <c r="F28987" t="s">
        <v>845</v>
      </c>
      <c r="G28987" t="s">
        <v>42</v>
      </c>
      <c r="H28987">
        <v>0</v>
      </c>
      <c r="I28987">
        <v>0</v>
      </c>
      <c r="J28987">
        <v>0</v>
      </c>
      <c r="K28987" t="s">
        <v>111044</v>
      </c>
    </row>
    <row r="28988" spans="1:11" x14ac:dyDescent="0.3">
      <c r="A28988" t="s">
        <v>111045</v>
      </c>
      <c r="B28988" t="s">
        <v>111046</v>
      </c>
      <c r="C28988" t="s">
        <v>27</v>
      </c>
      <c r="D28988" t="s">
        <v>111047</v>
      </c>
      <c r="E28988" t="s">
        <v>99661</v>
      </c>
      <c r="F28988" t="s">
        <v>10905</v>
      </c>
      <c r="G28988" t="s">
        <v>42</v>
      </c>
      <c r="H28988">
        <v>0</v>
      </c>
      <c r="I28988">
        <v>0</v>
      </c>
      <c r="J28988">
        <v>0</v>
      </c>
      <c r="K28988" t="s">
        <v>111048</v>
      </c>
    </row>
    <row r="28989" spans="1:11" x14ac:dyDescent="0.3">
      <c r="A28989" t="s">
        <v>111049</v>
      </c>
      <c r="B28989" t="s">
        <v>111050</v>
      </c>
      <c r="C28989" t="s">
        <v>27</v>
      </c>
      <c r="D28989" t="s">
        <v>111051</v>
      </c>
      <c r="E28989" t="s">
        <v>99661</v>
      </c>
      <c r="F28989" t="s">
        <v>1247</v>
      </c>
      <c r="G28989" t="s">
        <v>42</v>
      </c>
      <c r="H28989">
        <v>0</v>
      </c>
      <c r="I28989">
        <v>0</v>
      </c>
      <c r="J28989">
        <v>0</v>
      </c>
      <c r="K28989" t="s">
        <v>111052</v>
      </c>
    </row>
    <row r="28990" spans="1:11" x14ac:dyDescent="0.3">
      <c r="A28990" t="s">
        <v>111053</v>
      </c>
      <c r="B28990" t="s">
        <v>111054</v>
      </c>
      <c r="C28990" t="s">
        <v>558</v>
      </c>
      <c r="D28990" t="s">
        <v>111055</v>
      </c>
      <c r="E28990" t="s">
        <v>560</v>
      </c>
      <c r="F28990" t="s">
        <v>16</v>
      </c>
      <c r="G28990" t="s">
        <v>9663</v>
      </c>
      <c r="H28990">
        <v>0</v>
      </c>
      <c r="I28990">
        <v>0</v>
      </c>
      <c r="J28990">
        <v>0</v>
      </c>
      <c r="K28990" t="s">
        <v>111056</v>
      </c>
    </row>
    <row r="28991" spans="1:11" x14ac:dyDescent="0.3">
      <c r="A28991" t="s">
        <v>111057</v>
      </c>
      <c r="B28991" t="s">
        <v>111058</v>
      </c>
      <c r="C28991" t="s">
        <v>558</v>
      </c>
      <c r="D28991" t="s">
        <v>111059</v>
      </c>
      <c r="E28991" t="s">
        <v>560</v>
      </c>
      <c r="F28991" t="s">
        <v>16</v>
      </c>
      <c r="G28991" t="s">
        <v>1612</v>
      </c>
      <c r="H28991">
        <v>0</v>
      </c>
      <c r="I28991">
        <v>0</v>
      </c>
      <c r="J28991">
        <v>0</v>
      </c>
      <c r="K28991" t="s">
        <v>111060</v>
      </c>
    </row>
    <row r="28992" spans="1:11" x14ac:dyDescent="0.3">
      <c r="A28992" t="s">
        <v>111061</v>
      </c>
      <c r="B28992" t="s">
        <v>111062</v>
      </c>
      <c r="C28992" t="s">
        <v>558</v>
      </c>
      <c r="D28992" t="s">
        <v>111063</v>
      </c>
      <c r="E28992" t="s">
        <v>754</v>
      </c>
      <c r="F28992" t="s">
        <v>16</v>
      </c>
      <c r="G28992" t="s">
        <v>74373</v>
      </c>
      <c r="H28992">
        <v>0</v>
      </c>
      <c r="I28992">
        <v>0</v>
      </c>
      <c r="J28992">
        <v>0</v>
      </c>
      <c r="K28992" t="s">
        <v>111064</v>
      </c>
    </row>
    <row r="28993" spans="1:11" x14ac:dyDescent="0.3">
      <c r="A28993" t="s">
        <v>111065</v>
      </c>
      <c r="B28993" t="s">
        <v>111066</v>
      </c>
      <c r="C28993" t="s">
        <v>558</v>
      </c>
      <c r="D28993" t="s">
        <v>111067</v>
      </c>
      <c r="E28993" t="s">
        <v>754</v>
      </c>
      <c r="F28993" t="s">
        <v>16</v>
      </c>
      <c r="G28993" t="s">
        <v>2623</v>
      </c>
      <c r="H28993">
        <v>0</v>
      </c>
      <c r="I28993">
        <v>0</v>
      </c>
      <c r="J28993">
        <v>0</v>
      </c>
      <c r="K28993" t="s">
        <v>111068</v>
      </c>
    </row>
    <row r="28994" spans="1:11" x14ac:dyDescent="0.3">
      <c r="A28994" t="s">
        <v>111069</v>
      </c>
      <c r="B28994" t="s">
        <v>111070</v>
      </c>
      <c r="C28994" t="s">
        <v>27</v>
      </c>
      <c r="D28994" t="s">
        <v>111071</v>
      </c>
      <c r="E28994" t="s">
        <v>99661</v>
      </c>
      <c r="F28994" t="s">
        <v>1947</v>
      </c>
      <c r="G28994" t="s">
        <v>42</v>
      </c>
      <c r="H28994">
        <v>0</v>
      </c>
      <c r="I28994">
        <v>0</v>
      </c>
      <c r="J28994">
        <v>0</v>
      </c>
      <c r="K28994" t="s">
        <v>111072</v>
      </c>
    </row>
    <row r="28995" spans="1:11" x14ac:dyDescent="0.3">
      <c r="A28995" t="s">
        <v>111073</v>
      </c>
      <c r="B28995" t="s">
        <v>111074</v>
      </c>
      <c r="C28995" t="s">
        <v>558</v>
      </c>
      <c r="D28995" t="s">
        <v>111075</v>
      </c>
      <c r="E28995" t="s">
        <v>754</v>
      </c>
      <c r="F28995" t="s">
        <v>21964</v>
      </c>
      <c r="G28995" t="s">
        <v>4943</v>
      </c>
      <c r="H28995">
        <v>0</v>
      </c>
      <c r="I28995">
        <v>0</v>
      </c>
      <c r="J28995">
        <v>0</v>
      </c>
      <c r="K28995" t="s">
        <v>111076</v>
      </c>
    </row>
    <row r="28996" spans="1:11" x14ac:dyDescent="0.3">
      <c r="A28996" t="s">
        <v>111077</v>
      </c>
      <c r="B28996" t="s">
        <v>111078</v>
      </c>
      <c r="C28996" t="s">
        <v>147</v>
      </c>
      <c r="D28996" t="s">
        <v>42373</v>
      </c>
      <c r="E28996" t="s">
        <v>183</v>
      </c>
      <c r="F28996" t="s">
        <v>1947</v>
      </c>
      <c r="G28996" t="s">
        <v>42</v>
      </c>
      <c r="H28996">
        <v>0</v>
      </c>
      <c r="I28996">
        <v>0</v>
      </c>
      <c r="J28996">
        <v>0</v>
      </c>
      <c r="K28996" t="s">
        <v>111079</v>
      </c>
    </row>
    <row r="28997" spans="1:11" x14ac:dyDescent="0.3">
      <c r="A28997" t="s">
        <v>111080</v>
      </c>
      <c r="B28997" t="s">
        <v>111081</v>
      </c>
      <c r="C28997" t="s">
        <v>558</v>
      </c>
      <c r="D28997" t="s">
        <v>111082</v>
      </c>
      <c r="E28997" t="s">
        <v>560</v>
      </c>
      <c r="F28997" t="s">
        <v>17548</v>
      </c>
      <c r="G28997" t="s">
        <v>42</v>
      </c>
      <c r="H28997">
        <v>0</v>
      </c>
      <c r="I28997">
        <v>0</v>
      </c>
      <c r="J28997">
        <v>0</v>
      </c>
      <c r="K28997" t="s">
        <v>111083</v>
      </c>
    </row>
    <row r="28998" spans="1:11" x14ac:dyDescent="0.3">
      <c r="A28998" t="s">
        <v>111084</v>
      </c>
      <c r="B28998" t="s">
        <v>111085</v>
      </c>
      <c r="C28998" t="s">
        <v>558</v>
      </c>
      <c r="D28998" t="s">
        <v>111086</v>
      </c>
      <c r="E28998" t="s">
        <v>754</v>
      </c>
      <c r="F28998" t="s">
        <v>3504</v>
      </c>
      <c r="G28998" t="s">
        <v>42</v>
      </c>
      <c r="H28998">
        <v>0</v>
      </c>
      <c r="I28998">
        <v>0</v>
      </c>
      <c r="J28998">
        <v>0</v>
      </c>
      <c r="K28998" t="s">
        <v>111087</v>
      </c>
    </row>
    <row r="28999" spans="1:11" x14ac:dyDescent="0.3">
      <c r="A28999" t="s">
        <v>111088</v>
      </c>
      <c r="B28999" t="s">
        <v>111089</v>
      </c>
      <c r="C28999" t="s">
        <v>558</v>
      </c>
      <c r="D28999" t="s">
        <v>111090</v>
      </c>
      <c r="E28999" t="s">
        <v>560</v>
      </c>
      <c r="F28999" t="s">
        <v>5312</v>
      </c>
      <c r="G28999" t="s">
        <v>42</v>
      </c>
      <c r="H28999">
        <v>0</v>
      </c>
      <c r="I28999">
        <v>0</v>
      </c>
      <c r="J28999">
        <v>0</v>
      </c>
      <c r="K28999" t="s">
        <v>111091</v>
      </c>
    </row>
    <row r="29000" spans="1:11" x14ac:dyDescent="0.3">
      <c r="A29000" t="s">
        <v>111092</v>
      </c>
      <c r="B29000" t="s">
        <v>111093</v>
      </c>
      <c r="C29000" t="s">
        <v>27</v>
      </c>
      <c r="D29000" t="s">
        <v>111094</v>
      </c>
      <c r="E29000" t="s">
        <v>99661</v>
      </c>
      <c r="F29000" t="s">
        <v>4530</v>
      </c>
      <c r="G29000" t="s">
        <v>42</v>
      </c>
      <c r="H29000">
        <v>0</v>
      </c>
      <c r="I29000">
        <v>0</v>
      </c>
      <c r="J29000">
        <v>0</v>
      </c>
      <c r="K29000" t="s">
        <v>111095</v>
      </c>
    </row>
    <row r="29001" spans="1:11" x14ac:dyDescent="0.3">
      <c r="A29001" t="s">
        <v>111096</v>
      </c>
      <c r="B29001" t="s">
        <v>111097</v>
      </c>
      <c r="C29001" t="s">
        <v>558</v>
      </c>
      <c r="D29001" t="s">
        <v>111098</v>
      </c>
      <c r="E29001" t="s">
        <v>560</v>
      </c>
      <c r="F29001" t="s">
        <v>10022</v>
      </c>
      <c r="G29001" t="s">
        <v>17</v>
      </c>
      <c r="H29001">
        <v>0</v>
      </c>
      <c r="I29001">
        <v>0</v>
      </c>
      <c r="J29001">
        <v>0</v>
      </c>
      <c r="K29001" t="s">
        <v>111099</v>
      </c>
    </row>
    <row r="29002" spans="1:11" x14ac:dyDescent="0.3">
      <c r="A29002" t="s">
        <v>111100</v>
      </c>
      <c r="B29002" t="s">
        <v>111101</v>
      </c>
      <c r="C29002" t="s">
        <v>558</v>
      </c>
      <c r="D29002" t="s">
        <v>111102</v>
      </c>
      <c r="E29002" t="s">
        <v>754</v>
      </c>
      <c r="F29002" t="s">
        <v>41</v>
      </c>
      <c r="G29002" t="s">
        <v>42</v>
      </c>
      <c r="H29002">
        <v>0</v>
      </c>
      <c r="I29002">
        <v>0</v>
      </c>
      <c r="J29002">
        <v>0</v>
      </c>
      <c r="K29002" t="s">
        <v>111103</v>
      </c>
    </row>
    <row r="29003" spans="1:11" x14ac:dyDescent="0.3">
      <c r="A29003" t="s">
        <v>111104</v>
      </c>
      <c r="B29003" t="s">
        <v>111105</v>
      </c>
      <c r="C29003" t="s">
        <v>558</v>
      </c>
      <c r="D29003" t="s">
        <v>111106</v>
      </c>
      <c r="E29003" t="s">
        <v>560</v>
      </c>
      <c r="F29003" t="s">
        <v>20608</v>
      </c>
      <c r="G29003" t="s">
        <v>42</v>
      </c>
      <c r="H29003">
        <v>0</v>
      </c>
      <c r="I29003">
        <v>0</v>
      </c>
      <c r="J29003">
        <v>0</v>
      </c>
      <c r="K29003" t="s">
        <v>111107</v>
      </c>
    </row>
    <row r="29004" spans="1:11" x14ac:dyDescent="0.3">
      <c r="A29004" t="s">
        <v>111108</v>
      </c>
      <c r="B29004" t="s">
        <v>111109</v>
      </c>
      <c r="C29004" t="s">
        <v>20</v>
      </c>
      <c r="D29004" t="s">
        <v>111110</v>
      </c>
      <c r="E29004" t="s">
        <v>14059</v>
      </c>
      <c r="F29004" t="s">
        <v>16</v>
      </c>
      <c r="G29004" t="s">
        <v>2823</v>
      </c>
      <c r="H29004">
        <v>0</v>
      </c>
      <c r="I29004">
        <v>0</v>
      </c>
      <c r="J29004">
        <v>0</v>
      </c>
      <c r="K29004" t="s">
        <v>111111</v>
      </c>
    </row>
    <row r="29005" spans="1:11" x14ac:dyDescent="0.3">
      <c r="A29005" t="s">
        <v>111112</v>
      </c>
      <c r="B29005" t="s">
        <v>111113</v>
      </c>
      <c r="C29005" t="s">
        <v>558</v>
      </c>
      <c r="D29005" t="s">
        <v>111114</v>
      </c>
      <c r="E29005" t="s">
        <v>754</v>
      </c>
      <c r="F29005" t="s">
        <v>11292</v>
      </c>
      <c r="G29005" t="s">
        <v>42</v>
      </c>
      <c r="H29005">
        <v>0</v>
      </c>
      <c r="I29005">
        <v>0</v>
      </c>
      <c r="J29005">
        <v>0</v>
      </c>
      <c r="K29005" t="s">
        <v>111115</v>
      </c>
    </row>
    <row r="29006" spans="1:11" x14ac:dyDescent="0.3">
      <c r="A29006" t="s">
        <v>111116</v>
      </c>
      <c r="B29006" t="s">
        <v>111117</v>
      </c>
      <c r="C29006" t="s">
        <v>558</v>
      </c>
      <c r="D29006" t="s">
        <v>111118</v>
      </c>
      <c r="E29006" t="s">
        <v>1472</v>
      </c>
      <c r="F29006" t="s">
        <v>2393</v>
      </c>
      <c r="G29006" t="s">
        <v>42</v>
      </c>
      <c r="H29006">
        <v>0</v>
      </c>
      <c r="I29006">
        <v>0</v>
      </c>
      <c r="J29006">
        <v>0</v>
      </c>
      <c r="K29006" t="s">
        <v>111119</v>
      </c>
    </row>
    <row r="29007" spans="1:11" x14ac:dyDescent="0.3">
      <c r="A29007" t="s">
        <v>111120</v>
      </c>
      <c r="B29007" t="s">
        <v>111121</v>
      </c>
      <c r="C29007" t="s">
        <v>27</v>
      </c>
      <c r="D29007" t="s">
        <v>111122</v>
      </c>
      <c r="E29007" t="s">
        <v>99661</v>
      </c>
      <c r="F29007" t="s">
        <v>10378</v>
      </c>
      <c r="G29007" t="s">
        <v>42</v>
      </c>
      <c r="H29007">
        <v>0</v>
      </c>
      <c r="I29007">
        <v>0</v>
      </c>
      <c r="J29007">
        <v>0</v>
      </c>
      <c r="K29007" t="s">
        <v>111123</v>
      </c>
    </row>
    <row r="29008" spans="1:11" x14ac:dyDescent="0.3">
      <c r="A29008" t="s">
        <v>111124</v>
      </c>
      <c r="B29008" t="s">
        <v>111125</v>
      </c>
      <c r="C29008" t="s">
        <v>27</v>
      </c>
      <c r="D29008" t="s">
        <v>111126</v>
      </c>
      <c r="E29008" t="s">
        <v>99661</v>
      </c>
      <c r="F29008" t="s">
        <v>12193</v>
      </c>
      <c r="G29008" t="s">
        <v>42</v>
      </c>
      <c r="H29008">
        <v>0</v>
      </c>
      <c r="I29008">
        <v>0</v>
      </c>
      <c r="J29008">
        <v>0</v>
      </c>
      <c r="K29008" t="s">
        <v>111127</v>
      </c>
    </row>
    <row r="29009" spans="1:11" x14ac:dyDescent="0.3">
      <c r="A29009" t="s">
        <v>111128</v>
      </c>
      <c r="B29009" t="s">
        <v>111129</v>
      </c>
      <c r="C29009" t="s">
        <v>27</v>
      </c>
      <c r="D29009" t="s">
        <v>111130</v>
      </c>
      <c r="E29009" t="s">
        <v>29</v>
      </c>
      <c r="F29009" t="s">
        <v>41</v>
      </c>
      <c r="G29009" t="s">
        <v>42</v>
      </c>
      <c r="H29009">
        <v>0</v>
      </c>
      <c r="I29009">
        <v>0</v>
      </c>
      <c r="J29009">
        <v>0</v>
      </c>
      <c r="K29009" t="s">
        <v>111131</v>
      </c>
    </row>
    <row r="29010" spans="1:11" x14ac:dyDescent="0.3">
      <c r="A29010" t="s">
        <v>111132</v>
      </c>
      <c r="B29010" t="s">
        <v>111133</v>
      </c>
      <c r="C29010" t="s">
        <v>27</v>
      </c>
      <c r="D29010" t="s">
        <v>111134</v>
      </c>
      <c r="E29010" t="s">
        <v>99661</v>
      </c>
      <c r="F29010" t="s">
        <v>29868</v>
      </c>
      <c r="G29010" t="s">
        <v>42</v>
      </c>
      <c r="H29010">
        <v>0</v>
      </c>
      <c r="I29010">
        <v>0</v>
      </c>
      <c r="J29010">
        <v>0</v>
      </c>
      <c r="K29010" t="s">
        <v>111135</v>
      </c>
    </row>
    <row r="29011" spans="1:11" x14ac:dyDescent="0.3">
      <c r="A29011" t="s">
        <v>111136</v>
      </c>
      <c r="B29011" t="s">
        <v>111137</v>
      </c>
      <c r="C29011" t="s">
        <v>558</v>
      </c>
      <c r="D29011" t="s">
        <v>111138</v>
      </c>
      <c r="E29011" t="s">
        <v>1472</v>
      </c>
      <c r="F29011" t="s">
        <v>2366</v>
      </c>
      <c r="G29011" t="s">
        <v>42</v>
      </c>
      <c r="H29011">
        <v>0</v>
      </c>
      <c r="I29011">
        <v>0</v>
      </c>
      <c r="J29011">
        <v>0</v>
      </c>
      <c r="K29011" t="s">
        <v>111139</v>
      </c>
    </row>
    <row r="29012" spans="1:11" x14ac:dyDescent="0.3">
      <c r="A29012" t="s">
        <v>111140</v>
      </c>
      <c r="B29012" t="s">
        <v>111141</v>
      </c>
      <c r="C29012" t="s">
        <v>27</v>
      </c>
      <c r="D29012" t="s">
        <v>111142</v>
      </c>
      <c r="E29012" t="s">
        <v>99661</v>
      </c>
      <c r="F29012" t="s">
        <v>24058</v>
      </c>
      <c r="G29012" t="s">
        <v>42</v>
      </c>
      <c r="H29012">
        <v>0</v>
      </c>
      <c r="I29012">
        <v>0</v>
      </c>
      <c r="J29012">
        <v>0</v>
      </c>
      <c r="K29012" t="s">
        <v>111143</v>
      </c>
    </row>
    <row r="29013" spans="1:11" x14ac:dyDescent="0.3">
      <c r="A29013" t="s">
        <v>111144</v>
      </c>
      <c r="B29013" t="s">
        <v>111145</v>
      </c>
      <c r="C29013" t="s">
        <v>20</v>
      </c>
      <c r="D29013" t="s">
        <v>111146</v>
      </c>
      <c r="E29013" t="s">
        <v>14059</v>
      </c>
      <c r="F29013" t="s">
        <v>7493</v>
      </c>
      <c r="G29013" t="s">
        <v>42</v>
      </c>
      <c r="H29013">
        <v>0</v>
      </c>
      <c r="I29013">
        <v>0</v>
      </c>
      <c r="J29013">
        <v>0</v>
      </c>
      <c r="K29013" t="s">
        <v>111147</v>
      </c>
    </row>
    <row r="29014" spans="1:11" x14ac:dyDescent="0.3">
      <c r="A29014" t="s">
        <v>111148</v>
      </c>
      <c r="C29014" t="s">
        <v>20</v>
      </c>
      <c r="D29014" t="s">
        <v>111149</v>
      </c>
      <c r="E29014" t="s">
        <v>14059</v>
      </c>
      <c r="F29014" t="s">
        <v>16</v>
      </c>
      <c r="G29014" t="s">
        <v>4938</v>
      </c>
      <c r="H29014">
        <v>0</v>
      </c>
      <c r="I29014">
        <v>0</v>
      </c>
      <c r="J29014">
        <v>0</v>
      </c>
      <c r="K29014" t="s">
        <v>111150</v>
      </c>
    </row>
    <row r="29015" spans="1:11" x14ac:dyDescent="0.3">
      <c r="A29015" t="s">
        <v>111151</v>
      </c>
      <c r="B29015" t="s">
        <v>110814</v>
      </c>
      <c r="C29015" t="s">
        <v>147</v>
      </c>
      <c r="D29015" t="s">
        <v>111152</v>
      </c>
      <c r="E29015" t="s">
        <v>183</v>
      </c>
      <c r="F29015" t="s">
        <v>5863</v>
      </c>
      <c r="G29015" t="s">
        <v>42</v>
      </c>
      <c r="H29015">
        <v>0</v>
      </c>
      <c r="I29015">
        <v>0</v>
      </c>
      <c r="J29015">
        <v>0</v>
      </c>
      <c r="K29015" t="s">
        <v>111153</v>
      </c>
    </row>
    <row r="29016" spans="1:11" x14ac:dyDescent="0.3">
      <c r="A29016" t="s">
        <v>111154</v>
      </c>
      <c r="B29016" t="s">
        <v>111155</v>
      </c>
      <c r="C29016" t="s">
        <v>147</v>
      </c>
      <c r="D29016" t="s">
        <v>111156</v>
      </c>
      <c r="E29016" t="s">
        <v>183</v>
      </c>
      <c r="F29016" t="s">
        <v>1947</v>
      </c>
      <c r="G29016" t="s">
        <v>7342</v>
      </c>
      <c r="H29016">
        <v>0</v>
      </c>
      <c r="I29016">
        <v>0</v>
      </c>
      <c r="J29016">
        <v>0</v>
      </c>
      <c r="K29016" t="s">
        <v>111157</v>
      </c>
    </row>
    <row r="29017" spans="1:11" x14ac:dyDescent="0.3">
      <c r="A29017" t="s">
        <v>111158</v>
      </c>
      <c r="C29017" t="s">
        <v>27</v>
      </c>
      <c r="D29017" t="s">
        <v>111159</v>
      </c>
      <c r="E29017" t="s">
        <v>29</v>
      </c>
      <c r="F29017" t="s">
        <v>41</v>
      </c>
      <c r="G29017" t="s">
        <v>42</v>
      </c>
      <c r="H29017">
        <v>0</v>
      </c>
      <c r="I29017">
        <v>0</v>
      </c>
      <c r="J29017">
        <v>0</v>
      </c>
      <c r="K29017" t="s">
        <v>111160</v>
      </c>
    </row>
    <row r="29018" spans="1:11" x14ac:dyDescent="0.3">
      <c r="A29018" t="s">
        <v>111161</v>
      </c>
      <c r="B29018" t="s">
        <v>111162</v>
      </c>
      <c r="C29018" t="s">
        <v>13</v>
      </c>
      <c r="D29018" t="s">
        <v>111163</v>
      </c>
      <c r="E29018" t="s">
        <v>104779</v>
      </c>
      <c r="F29018" t="s">
        <v>10964</v>
      </c>
      <c r="G29018" t="s">
        <v>42</v>
      </c>
      <c r="H29018">
        <v>0</v>
      </c>
      <c r="I29018">
        <v>0</v>
      </c>
      <c r="J29018">
        <v>0</v>
      </c>
      <c r="K29018" t="s">
        <v>111164</v>
      </c>
    </row>
    <row r="29019" spans="1:11" x14ac:dyDescent="0.3">
      <c r="A29019" t="s">
        <v>111165</v>
      </c>
      <c r="B29019" t="s">
        <v>111166</v>
      </c>
      <c r="C29019" t="s">
        <v>27</v>
      </c>
      <c r="D29019" t="s">
        <v>111167</v>
      </c>
      <c r="E29019" t="s">
        <v>99661</v>
      </c>
      <c r="F29019" t="s">
        <v>16</v>
      </c>
      <c r="G29019" t="s">
        <v>1463</v>
      </c>
      <c r="H29019">
        <v>0</v>
      </c>
      <c r="I29019">
        <v>0</v>
      </c>
      <c r="J29019">
        <v>0</v>
      </c>
      <c r="K29019" t="s">
        <v>111168</v>
      </c>
    </row>
    <row r="29020" spans="1:11" x14ac:dyDescent="0.3">
      <c r="A29020" t="s">
        <v>111169</v>
      </c>
      <c r="B29020" t="s">
        <v>111170</v>
      </c>
      <c r="C29020" t="s">
        <v>13</v>
      </c>
      <c r="D29020" t="s">
        <v>111171</v>
      </c>
      <c r="E29020" t="s">
        <v>104779</v>
      </c>
      <c r="F29020" t="s">
        <v>16</v>
      </c>
      <c r="G29020" t="s">
        <v>8935</v>
      </c>
      <c r="H29020">
        <v>0</v>
      </c>
      <c r="I29020">
        <v>0</v>
      </c>
      <c r="J29020">
        <v>0</v>
      </c>
      <c r="K29020" t="s">
        <v>111172</v>
      </c>
    </row>
    <row r="29021" spans="1:11" x14ac:dyDescent="0.3">
      <c r="A29021" t="s">
        <v>111173</v>
      </c>
      <c r="B29021" t="s">
        <v>111174</v>
      </c>
      <c r="C29021" t="s">
        <v>27</v>
      </c>
      <c r="E29021" t="s">
        <v>99661</v>
      </c>
      <c r="F29021" t="s">
        <v>16</v>
      </c>
      <c r="G29021" t="s">
        <v>33564</v>
      </c>
      <c r="H29021">
        <v>0</v>
      </c>
      <c r="I29021">
        <v>0</v>
      </c>
      <c r="J29021">
        <v>0</v>
      </c>
      <c r="K29021" t="s">
        <v>111175</v>
      </c>
    </row>
    <row r="29022" spans="1:11" x14ac:dyDescent="0.3">
      <c r="A29022" t="s">
        <v>111176</v>
      </c>
      <c r="B29022" t="s">
        <v>111177</v>
      </c>
      <c r="C29022" t="s">
        <v>27</v>
      </c>
      <c r="D29022" t="s">
        <v>111178</v>
      </c>
      <c r="E29022" t="s">
        <v>99661</v>
      </c>
      <c r="F29022" t="s">
        <v>16</v>
      </c>
      <c r="G29022" t="s">
        <v>11525</v>
      </c>
      <c r="H29022">
        <v>0</v>
      </c>
      <c r="I29022">
        <v>0</v>
      </c>
      <c r="J29022">
        <v>0</v>
      </c>
      <c r="K29022" t="s">
        <v>111179</v>
      </c>
    </row>
    <row r="29023" spans="1:11" x14ac:dyDescent="0.3">
      <c r="A29023" t="s">
        <v>111180</v>
      </c>
      <c r="B29023" t="s">
        <v>111181</v>
      </c>
      <c r="C29023" t="s">
        <v>13</v>
      </c>
      <c r="D29023" t="s">
        <v>111182</v>
      </c>
      <c r="E29023" t="s">
        <v>104779</v>
      </c>
      <c r="F29023" t="s">
        <v>16</v>
      </c>
      <c r="G29023" t="s">
        <v>4754</v>
      </c>
      <c r="H29023">
        <v>0</v>
      </c>
      <c r="I29023">
        <v>0</v>
      </c>
      <c r="J29023">
        <v>0</v>
      </c>
      <c r="K29023" t="s">
        <v>111183</v>
      </c>
    </row>
    <row r="29024" spans="1:11" x14ac:dyDescent="0.3">
      <c r="A29024" t="s">
        <v>111184</v>
      </c>
      <c r="B29024" t="s">
        <v>111185</v>
      </c>
      <c r="C29024" t="s">
        <v>27</v>
      </c>
      <c r="D29024" t="s">
        <v>111186</v>
      </c>
      <c r="E29024" t="s">
        <v>99661</v>
      </c>
      <c r="F29024" t="s">
        <v>16</v>
      </c>
      <c r="G29024" t="s">
        <v>4671</v>
      </c>
      <c r="H29024">
        <v>0</v>
      </c>
      <c r="I29024">
        <v>0</v>
      </c>
      <c r="J29024">
        <v>0</v>
      </c>
      <c r="K29024" t="s">
        <v>111187</v>
      </c>
    </row>
    <row r="29025" spans="1:11" x14ac:dyDescent="0.3">
      <c r="A29025" t="s">
        <v>111188</v>
      </c>
      <c r="B29025" t="s">
        <v>111189</v>
      </c>
      <c r="C29025" t="s">
        <v>27</v>
      </c>
      <c r="D29025" t="s">
        <v>111190</v>
      </c>
      <c r="E29025" t="s">
        <v>99661</v>
      </c>
      <c r="F29025" t="s">
        <v>51922</v>
      </c>
      <c r="G29025" t="s">
        <v>42</v>
      </c>
      <c r="H29025">
        <v>0</v>
      </c>
      <c r="I29025">
        <v>0</v>
      </c>
      <c r="J29025">
        <v>0</v>
      </c>
      <c r="K29025" t="s">
        <v>111191</v>
      </c>
    </row>
    <row r="29026" spans="1:11" x14ac:dyDescent="0.3">
      <c r="A29026" t="s">
        <v>111192</v>
      </c>
      <c r="B29026" t="s">
        <v>111193</v>
      </c>
      <c r="C29026" t="s">
        <v>27</v>
      </c>
      <c r="D29026" t="s">
        <v>111194</v>
      </c>
      <c r="E29026" t="s">
        <v>99661</v>
      </c>
      <c r="F29026" t="s">
        <v>150</v>
      </c>
      <c r="G29026" t="s">
        <v>42</v>
      </c>
      <c r="H29026">
        <v>0</v>
      </c>
      <c r="I29026">
        <v>0</v>
      </c>
      <c r="J29026">
        <v>0</v>
      </c>
      <c r="K29026" t="s">
        <v>111195</v>
      </c>
    </row>
    <row r="29027" spans="1:11" x14ac:dyDescent="0.3">
      <c r="A29027" t="s">
        <v>111196</v>
      </c>
      <c r="B29027" t="s">
        <v>111197</v>
      </c>
      <c r="C29027" t="s">
        <v>27</v>
      </c>
      <c r="D29027" t="s">
        <v>111198</v>
      </c>
      <c r="E29027" t="s">
        <v>99661</v>
      </c>
      <c r="F29027" t="s">
        <v>1620</v>
      </c>
      <c r="G29027" t="s">
        <v>42</v>
      </c>
      <c r="H29027">
        <v>0</v>
      </c>
      <c r="I29027">
        <v>0</v>
      </c>
      <c r="J29027">
        <v>0</v>
      </c>
      <c r="K29027" t="s">
        <v>111199</v>
      </c>
    </row>
    <row r="29028" spans="1:11" x14ac:dyDescent="0.3">
      <c r="A29028" t="s">
        <v>111200</v>
      </c>
      <c r="B29028" t="s">
        <v>111201</v>
      </c>
      <c r="C29028" t="s">
        <v>20</v>
      </c>
      <c r="D29028" t="s">
        <v>111202</v>
      </c>
      <c r="E29028" t="s">
        <v>22</v>
      </c>
      <c r="F29028" t="s">
        <v>3560</v>
      </c>
      <c r="G29028" t="s">
        <v>42</v>
      </c>
      <c r="H29028">
        <v>0</v>
      </c>
      <c r="I29028">
        <v>0</v>
      </c>
      <c r="J29028">
        <v>0</v>
      </c>
      <c r="K29028" t="s">
        <v>111203</v>
      </c>
    </row>
    <row r="29029" spans="1:11" x14ac:dyDescent="0.3">
      <c r="A29029" t="s">
        <v>111204</v>
      </c>
      <c r="B29029" t="s">
        <v>111205</v>
      </c>
      <c r="C29029" t="s">
        <v>27</v>
      </c>
      <c r="D29029" t="s">
        <v>111206</v>
      </c>
      <c r="E29029" t="s">
        <v>99661</v>
      </c>
      <c r="F29029" t="s">
        <v>5696</v>
      </c>
      <c r="G29029" t="s">
        <v>42</v>
      </c>
      <c r="H29029">
        <v>0</v>
      </c>
      <c r="I29029">
        <v>0</v>
      </c>
      <c r="J29029">
        <v>0</v>
      </c>
      <c r="K29029" t="s">
        <v>111207</v>
      </c>
    </row>
    <row r="29030" spans="1:11" x14ac:dyDescent="0.3">
      <c r="A29030" t="s">
        <v>111208</v>
      </c>
      <c r="B29030" t="s">
        <v>111209</v>
      </c>
      <c r="C29030" t="s">
        <v>13</v>
      </c>
      <c r="D29030" t="s">
        <v>111210</v>
      </c>
      <c r="E29030" t="s">
        <v>104779</v>
      </c>
      <c r="F29030" t="s">
        <v>16</v>
      </c>
      <c r="G29030" t="s">
        <v>17655</v>
      </c>
      <c r="H29030">
        <v>0</v>
      </c>
      <c r="I29030">
        <v>0</v>
      </c>
      <c r="J29030">
        <v>0</v>
      </c>
      <c r="K29030" t="s">
        <v>111211</v>
      </c>
    </row>
    <row r="29031" spans="1:11" x14ac:dyDescent="0.3">
      <c r="A29031" t="s">
        <v>111212</v>
      </c>
      <c r="B29031" t="s">
        <v>111213</v>
      </c>
      <c r="C29031" t="s">
        <v>27</v>
      </c>
      <c r="D29031" t="s">
        <v>111214</v>
      </c>
      <c r="E29031" t="s">
        <v>99661</v>
      </c>
      <c r="F29031" t="s">
        <v>1638</v>
      </c>
      <c r="G29031" t="s">
        <v>42</v>
      </c>
      <c r="H29031">
        <v>0</v>
      </c>
      <c r="I29031">
        <v>0</v>
      </c>
      <c r="J29031">
        <v>0</v>
      </c>
      <c r="K29031" t="s">
        <v>111215</v>
      </c>
    </row>
    <row r="29032" spans="1:11" x14ac:dyDescent="0.3">
      <c r="A29032" t="s">
        <v>111216</v>
      </c>
      <c r="B29032" t="s">
        <v>111217</v>
      </c>
      <c r="C29032" t="s">
        <v>27</v>
      </c>
      <c r="D29032" t="s">
        <v>111218</v>
      </c>
      <c r="E29032" t="s">
        <v>99661</v>
      </c>
      <c r="F29032" t="s">
        <v>15176</v>
      </c>
      <c r="G29032" t="s">
        <v>42</v>
      </c>
      <c r="H29032">
        <v>0</v>
      </c>
      <c r="I29032">
        <v>0</v>
      </c>
      <c r="J29032">
        <v>0</v>
      </c>
      <c r="K29032" t="s">
        <v>111219</v>
      </c>
    </row>
    <row r="29033" spans="1:11" x14ac:dyDescent="0.3">
      <c r="A29033" t="s">
        <v>111220</v>
      </c>
      <c r="C29033" t="s">
        <v>27</v>
      </c>
      <c r="D29033" t="s">
        <v>111221</v>
      </c>
      <c r="E29033" t="s">
        <v>99661</v>
      </c>
      <c r="F29033" t="s">
        <v>15706</v>
      </c>
      <c r="G29033" t="s">
        <v>42</v>
      </c>
      <c r="H29033">
        <v>0</v>
      </c>
      <c r="I29033">
        <v>0</v>
      </c>
      <c r="J29033">
        <v>0</v>
      </c>
      <c r="K29033" t="s">
        <v>111222</v>
      </c>
    </row>
    <row r="29034" spans="1:11" x14ac:dyDescent="0.3">
      <c r="A29034" t="s">
        <v>111223</v>
      </c>
      <c r="B29034" t="s">
        <v>111224</v>
      </c>
      <c r="C29034" t="s">
        <v>27</v>
      </c>
      <c r="D29034" t="s">
        <v>111225</v>
      </c>
      <c r="E29034" t="s">
        <v>99661</v>
      </c>
      <c r="F29034" t="s">
        <v>9911</v>
      </c>
      <c r="G29034" t="s">
        <v>42</v>
      </c>
      <c r="H29034">
        <v>0</v>
      </c>
      <c r="I29034">
        <v>0</v>
      </c>
      <c r="J29034">
        <v>0</v>
      </c>
      <c r="K29034" t="s">
        <v>111226</v>
      </c>
    </row>
    <row r="29035" spans="1:11" x14ac:dyDescent="0.3">
      <c r="A29035" t="s">
        <v>111227</v>
      </c>
      <c r="C29035" t="s">
        <v>27</v>
      </c>
      <c r="D29035" t="s">
        <v>111228</v>
      </c>
      <c r="E29035" t="s">
        <v>99661</v>
      </c>
      <c r="F29035" t="s">
        <v>3177</v>
      </c>
      <c r="G29035" t="s">
        <v>42</v>
      </c>
      <c r="H29035">
        <v>0</v>
      </c>
      <c r="I29035">
        <v>0</v>
      </c>
      <c r="J29035">
        <v>0</v>
      </c>
      <c r="K29035" t="s">
        <v>111229</v>
      </c>
    </row>
    <row r="29036" spans="1:11" x14ac:dyDescent="0.3">
      <c r="A29036" t="s">
        <v>111230</v>
      </c>
      <c r="B29036" t="s">
        <v>111231</v>
      </c>
      <c r="C29036" t="s">
        <v>27</v>
      </c>
      <c r="D29036" t="s">
        <v>111232</v>
      </c>
      <c r="E29036" t="s">
        <v>99661</v>
      </c>
      <c r="F29036" t="s">
        <v>1981</v>
      </c>
      <c r="G29036" t="s">
        <v>42</v>
      </c>
      <c r="H29036">
        <v>0</v>
      </c>
      <c r="I29036">
        <v>0</v>
      </c>
      <c r="J29036">
        <v>0</v>
      </c>
      <c r="K29036" t="s">
        <v>111233</v>
      </c>
    </row>
    <row r="29037" spans="1:11" x14ac:dyDescent="0.3">
      <c r="A29037" t="s">
        <v>111234</v>
      </c>
      <c r="C29037" t="s">
        <v>27</v>
      </c>
      <c r="D29037" t="s">
        <v>111235</v>
      </c>
      <c r="E29037" t="s">
        <v>99661</v>
      </c>
      <c r="F29037" t="s">
        <v>1620</v>
      </c>
      <c r="G29037" t="s">
        <v>42</v>
      </c>
      <c r="H29037">
        <v>0</v>
      </c>
      <c r="I29037">
        <v>0</v>
      </c>
      <c r="J29037">
        <v>0</v>
      </c>
      <c r="K29037" t="s">
        <v>111236</v>
      </c>
    </row>
    <row r="29038" spans="1:11" x14ac:dyDescent="0.3">
      <c r="A29038" t="s">
        <v>111237</v>
      </c>
      <c r="B29038" t="s">
        <v>111238</v>
      </c>
      <c r="C29038" t="s">
        <v>13</v>
      </c>
      <c r="D29038" t="s">
        <v>111239</v>
      </c>
      <c r="E29038" t="s">
        <v>104779</v>
      </c>
      <c r="F29038" t="s">
        <v>16</v>
      </c>
      <c r="G29038" t="s">
        <v>33308</v>
      </c>
      <c r="H29038">
        <v>0</v>
      </c>
      <c r="I29038">
        <v>0</v>
      </c>
      <c r="J29038">
        <v>0</v>
      </c>
      <c r="K29038" t="s">
        <v>111240</v>
      </c>
    </row>
    <row r="29039" spans="1:11" x14ac:dyDescent="0.3">
      <c r="A29039" t="s">
        <v>111241</v>
      </c>
      <c r="B29039" t="s">
        <v>111242</v>
      </c>
      <c r="C29039" t="s">
        <v>20</v>
      </c>
      <c r="D29039" t="s">
        <v>111243</v>
      </c>
      <c r="E29039" t="s">
        <v>22</v>
      </c>
      <c r="F29039" t="s">
        <v>7594</v>
      </c>
      <c r="G29039" t="s">
        <v>42</v>
      </c>
      <c r="H29039">
        <v>0</v>
      </c>
      <c r="I29039">
        <v>0</v>
      </c>
      <c r="J29039">
        <v>0</v>
      </c>
      <c r="K29039" t="s">
        <v>111244</v>
      </c>
    </row>
    <row r="29040" spans="1:11" x14ac:dyDescent="0.3">
      <c r="A29040" t="s">
        <v>111245</v>
      </c>
      <c r="B29040" t="s">
        <v>111246</v>
      </c>
      <c r="C29040" t="s">
        <v>27</v>
      </c>
      <c r="D29040" t="s">
        <v>111247</v>
      </c>
      <c r="E29040" t="s">
        <v>99661</v>
      </c>
      <c r="F29040" t="s">
        <v>321</v>
      </c>
      <c r="G29040" t="s">
        <v>42</v>
      </c>
      <c r="H29040">
        <v>0</v>
      </c>
      <c r="I29040">
        <v>0</v>
      </c>
      <c r="J29040">
        <v>0</v>
      </c>
      <c r="K29040" t="s">
        <v>111248</v>
      </c>
    </row>
    <row r="29041" spans="1:11" x14ac:dyDescent="0.3">
      <c r="A29041" t="s">
        <v>111249</v>
      </c>
      <c r="B29041" t="s">
        <v>111250</v>
      </c>
      <c r="C29041" t="s">
        <v>27</v>
      </c>
      <c r="D29041" t="s">
        <v>111251</v>
      </c>
      <c r="E29041" t="s">
        <v>99661</v>
      </c>
      <c r="F29041" t="s">
        <v>1674</v>
      </c>
      <c r="G29041" t="s">
        <v>42</v>
      </c>
      <c r="H29041">
        <v>0</v>
      </c>
      <c r="I29041">
        <v>0</v>
      </c>
      <c r="J29041">
        <v>0</v>
      </c>
      <c r="K29041" t="s">
        <v>111252</v>
      </c>
    </row>
    <row r="29042" spans="1:11" x14ac:dyDescent="0.3">
      <c r="A29042" t="s">
        <v>111253</v>
      </c>
      <c r="B29042" t="s">
        <v>111254</v>
      </c>
      <c r="C29042" t="s">
        <v>27</v>
      </c>
      <c r="D29042" t="s">
        <v>111255</v>
      </c>
      <c r="E29042" t="s">
        <v>99661</v>
      </c>
      <c r="F29042" t="s">
        <v>6442</v>
      </c>
      <c r="G29042" t="s">
        <v>42</v>
      </c>
      <c r="H29042">
        <v>0</v>
      </c>
      <c r="I29042">
        <v>0</v>
      </c>
      <c r="J29042">
        <v>0</v>
      </c>
      <c r="K29042" t="s">
        <v>111256</v>
      </c>
    </row>
    <row r="29043" spans="1:11" x14ac:dyDescent="0.3">
      <c r="A29043" t="s">
        <v>111257</v>
      </c>
      <c r="B29043" t="s">
        <v>111258</v>
      </c>
      <c r="C29043" t="s">
        <v>27</v>
      </c>
      <c r="D29043" t="s">
        <v>111259</v>
      </c>
      <c r="E29043" t="s">
        <v>99661</v>
      </c>
      <c r="F29043" t="s">
        <v>14181</v>
      </c>
      <c r="G29043" t="s">
        <v>42</v>
      </c>
      <c r="H29043">
        <v>0</v>
      </c>
      <c r="I29043">
        <v>0</v>
      </c>
      <c r="J29043">
        <v>0</v>
      </c>
      <c r="K29043" t="s">
        <v>111260</v>
      </c>
    </row>
    <row r="29044" spans="1:11" x14ac:dyDescent="0.3">
      <c r="A29044" t="s">
        <v>111261</v>
      </c>
      <c r="B29044" t="s">
        <v>111262</v>
      </c>
      <c r="C29044" t="s">
        <v>27</v>
      </c>
      <c r="D29044" t="s">
        <v>111263</v>
      </c>
      <c r="E29044" t="s">
        <v>99661</v>
      </c>
      <c r="F29044" t="s">
        <v>5733</v>
      </c>
      <c r="G29044" t="s">
        <v>42</v>
      </c>
      <c r="H29044">
        <v>0</v>
      </c>
      <c r="I29044">
        <v>0</v>
      </c>
      <c r="J29044">
        <v>0</v>
      </c>
      <c r="K29044" t="s">
        <v>111264</v>
      </c>
    </row>
    <row r="29045" spans="1:11" x14ac:dyDescent="0.3">
      <c r="A29045" t="s">
        <v>111265</v>
      </c>
      <c r="B29045" t="s">
        <v>111266</v>
      </c>
      <c r="C29045" t="s">
        <v>558</v>
      </c>
      <c r="D29045" t="s">
        <v>111267</v>
      </c>
      <c r="E29045" t="s">
        <v>1472</v>
      </c>
      <c r="F29045" t="s">
        <v>1981</v>
      </c>
      <c r="G29045" t="s">
        <v>42</v>
      </c>
      <c r="H29045">
        <v>0</v>
      </c>
      <c r="I29045">
        <v>0</v>
      </c>
      <c r="J29045">
        <v>0</v>
      </c>
      <c r="K29045" t="s">
        <v>111268</v>
      </c>
    </row>
    <row r="29046" spans="1:11" x14ac:dyDescent="0.3">
      <c r="A29046" t="s">
        <v>111269</v>
      </c>
      <c r="B29046" t="s">
        <v>111270</v>
      </c>
      <c r="C29046" t="s">
        <v>13</v>
      </c>
      <c r="D29046" t="s">
        <v>111271</v>
      </c>
      <c r="E29046" t="s">
        <v>104779</v>
      </c>
      <c r="F29046" t="s">
        <v>41</v>
      </c>
      <c r="G29046" t="s">
        <v>42</v>
      </c>
      <c r="H29046">
        <v>0</v>
      </c>
      <c r="I29046">
        <v>0</v>
      </c>
      <c r="J29046">
        <v>0</v>
      </c>
      <c r="K29046" t="s">
        <v>111272</v>
      </c>
    </row>
    <row r="29047" spans="1:11" x14ac:dyDescent="0.3">
      <c r="A29047" t="s">
        <v>111273</v>
      </c>
      <c r="C29047" t="s">
        <v>27</v>
      </c>
      <c r="D29047" t="s">
        <v>111274</v>
      </c>
      <c r="E29047" t="s">
        <v>99661</v>
      </c>
      <c r="F29047" t="s">
        <v>16</v>
      </c>
      <c r="G29047" t="s">
        <v>42</v>
      </c>
      <c r="H29047">
        <v>0</v>
      </c>
      <c r="I29047">
        <v>0</v>
      </c>
      <c r="J29047">
        <v>0</v>
      </c>
      <c r="K29047" t="s">
        <v>111275</v>
      </c>
    </row>
    <row r="29048" spans="1:11" x14ac:dyDescent="0.3">
      <c r="A29048" t="s">
        <v>111276</v>
      </c>
      <c r="B29048" t="s">
        <v>111277</v>
      </c>
      <c r="C29048" t="s">
        <v>20</v>
      </c>
      <c r="D29048" t="s">
        <v>111278</v>
      </c>
      <c r="E29048" t="s">
        <v>14059</v>
      </c>
      <c r="F29048" t="s">
        <v>16</v>
      </c>
      <c r="G29048" t="s">
        <v>18522</v>
      </c>
      <c r="H29048">
        <v>0</v>
      </c>
      <c r="I29048">
        <v>0</v>
      </c>
      <c r="J29048">
        <v>0</v>
      </c>
      <c r="K29048" t="s">
        <v>111279</v>
      </c>
    </row>
    <row r="29049" spans="1:11" x14ac:dyDescent="0.3">
      <c r="A29049" t="s">
        <v>111280</v>
      </c>
      <c r="B29049" t="s">
        <v>111281</v>
      </c>
      <c r="C29049" t="s">
        <v>20</v>
      </c>
      <c r="D29049" t="s">
        <v>111282</v>
      </c>
      <c r="E29049" t="s">
        <v>22</v>
      </c>
      <c r="F29049" t="s">
        <v>631</v>
      </c>
      <c r="G29049" t="s">
        <v>42</v>
      </c>
      <c r="H29049">
        <v>0</v>
      </c>
      <c r="I29049">
        <v>0</v>
      </c>
      <c r="J29049">
        <v>0</v>
      </c>
      <c r="K29049" t="s">
        <v>111283</v>
      </c>
    </row>
    <row r="29050" spans="1:11" x14ac:dyDescent="0.3">
      <c r="A29050" t="s">
        <v>111284</v>
      </c>
      <c r="B29050" t="s">
        <v>111285</v>
      </c>
      <c r="C29050" t="s">
        <v>558</v>
      </c>
      <c r="D29050" t="s">
        <v>111286</v>
      </c>
      <c r="E29050" t="s">
        <v>560</v>
      </c>
      <c r="F29050" t="s">
        <v>16</v>
      </c>
      <c r="G29050" t="s">
        <v>8877</v>
      </c>
      <c r="H29050">
        <v>0</v>
      </c>
      <c r="I29050">
        <v>0</v>
      </c>
      <c r="J29050">
        <v>0</v>
      </c>
      <c r="K29050" t="s">
        <v>111287</v>
      </c>
    </row>
    <row r="29051" spans="1:11" x14ac:dyDescent="0.3">
      <c r="A29051" t="s">
        <v>111288</v>
      </c>
      <c r="B29051" t="s">
        <v>111289</v>
      </c>
      <c r="C29051" t="s">
        <v>27</v>
      </c>
      <c r="D29051" t="s">
        <v>111290</v>
      </c>
      <c r="E29051" t="s">
        <v>99661</v>
      </c>
      <c r="F29051" t="s">
        <v>16</v>
      </c>
      <c r="G29051" t="s">
        <v>3168</v>
      </c>
      <c r="H29051">
        <v>0</v>
      </c>
      <c r="I29051">
        <v>0</v>
      </c>
      <c r="J29051">
        <v>0</v>
      </c>
      <c r="K29051" t="s">
        <v>111291</v>
      </c>
    </row>
    <row r="29052" spans="1:11" x14ac:dyDescent="0.3">
      <c r="A29052" t="s">
        <v>111292</v>
      </c>
      <c r="B29052" t="s">
        <v>111293</v>
      </c>
      <c r="C29052" t="s">
        <v>13</v>
      </c>
      <c r="D29052" t="s">
        <v>111294</v>
      </c>
      <c r="E29052" t="s">
        <v>104779</v>
      </c>
      <c r="F29052" t="s">
        <v>16</v>
      </c>
      <c r="G29052" t="s">
        <v>4644</v>
      </c>
      <c r="H29052">
        <v>0</v>
      </c>
      <c r="I29052">
        <v>0</v>
      </c>
      <c r="J29052">
        <v>0</v>
      </c>
      <c r="K29052" t="s">
        <v>111295</v>
      </c>
    </row>
    <row r="29053" spans="1:11" x14ac:dyDescent="0.3">
      <c r="A29053" t="s">
        <v>111296</v>
      </c>
      <c r="B29053" t="s">
        <v>111297</v>
      </c>
      <c r="C29053" t="s">
        <v>13</v>
      </c>
      <c r="D29053" t="s">
        <v>111298</v>
      </c>
      <c r="E29053" t="s">
        <v>104779</v>
      </c>
      <c r="F29053" t="s">
        <v>16</v>
      </c>
      <c r="G29053" t="s">
        <v>575</v>
      </c>
      <c r="H29053">
        <v>0</v>
      </c>
      <c r="I29053">
        <v>0</v>
      </c>
      <c r="J29053">
        <v>0</v>
      </c>
      <c r="K29053" t="s">
        <v>111299</v>
      </c>
    </row>
    <row r="29054" spans="1:11" x14ac:dyDescent="0.3">
      <c r="A29054" t="s">
        <v>111300</v>
      </c>
      <c r="B29054" t="s">
        <v>111301</v>
      </c>
      <c r="C29054" t="s">
        <v>558</v>
      </c>
      <c r="D29054" t="s">
        <v>111302</v>
      </c>
      <c r="E29054" t="s">
        <v>895</v>
      </c>
      <c r="F29054" t="s">
        <v>16</v>
      </c>
      <c r="G29054" t="s">
        <v>4993</v>
      </c>
      <c r="H29054">
        <v>0</v>
      </c>
      <c r="I29054">
        <v>0</v>
      </c>
      <c r="J29054">
        <v>0</v>
      </c>
      <c r="K29054" t="s">
        <v>111303</v>
      </c>
    </row>
    <row r="29055" spans="1:11" x14ac:dyDescent="0.3">
      <c r="A29055" t="s">
        <v>111304</v>
      </c>
      <c r="B29055" t="s">
        <v>111305</v>
      </c>
      <c r="C29055" t="s">
        <v>27</v>
      </c>
      <c r="D29055" t="s">
        <v>111306</v>
      </c>
      <c r="E29055" t="s">
        <v>99661</v>
      </c>
      <c r="F29055" t="s">
        <v>16</v>
      </c>
      <c r="G29055" t="s">
        <v>91</v>
      </c>
      <c r="H29055">
        <v>0</v>
      </c>
      <c r="I29055">
        <v>0</v>
      </c>
      <c r="J29055">
        <v>0</v>
      </c>
      <c r="K29055" t="s">
        <v>111307</v>
      </c>
    </row>
    <row r="29056" spans="1:11" x14ac:dyDescent="0.3">
      <c r="A29056" t="s">
        <v>111308</v>
      </c>
      <c r="B29056" t="s">
        <v>111309</v>
      </c>
      <c r="C29056" t="s">
        <v>27</v>
      </c>
      <c r="D29056" t="s">
        <v>111310</v>
      </c>
      <c r="E29056" t="s">
        <v>99661</v>
      </c>
      <c r="F29056" t="s">
        <v>16</v>
      </c>
      <c r="G29056" t="s">
        <v>2211</v>
      </c>
      <c r="H29056">
        <v>0</v>
      </c>
      <c r="I29056">
        <v>0</v>
      </c>
      <c r="J29056">
        <v>0</v>
      </c>
      <c r="K29056" t="s">
        <v>111311</v>
      </c>
    </row>
    <row r="29057" spans="1:11" x14ac:dyDescent="0.3">
      <c r="A29057" t="s">
        <v>111312</v>
      </c>
      <c r="B29057" t="s">
        <v>111313</v>
      </c>
      <c r="C29057" t="s">
        <v>558</v>
      </c>
      <c r="D29057" t="s">
        <v>111314</v>
      </c>
      <c r="E29057" t="s">
        <v>2102</v>
      </c>
      <c r="F29057" t="s">
        <v>16</v>
      </c>
      <c r="G29057" t="s">
        <v>16621</v>
      </c>
      <c r="H29057">
        <v>0</v>
      </c>
      <c r="I29057">
        <v>0</v>
      </c>
      <c r="J29057">
        <v>0</v>
      </c>
      <c r="K29057" t="s">
        <v>111315</v>
      </c>
    </row>
    <row r="29058" spans="1:11" x14ac:dyDescent="0.3">
      <c r="A29058" t="s">
        <v>111316</v>
      </c>
      <c r="C29058" t="s">
        <v>27</v>
      </c>
      <c r="D29058" t="s">
        <v>111317</v>
      </c>
      <c r="E29058" t="s">
        <v>29</v>
      </c>
      <c r="F29058" t="s">
        <v>41</v>
      </c>
      <c r="G29058" t="s">
        <v>42</v>
      </c>
      <c r="H29058">
        <v>0</v>
      </c>
      <c r="I29058">
        <v>0</v>
      </c>
      <c r="J29058">
        <v>0</v>
      </c>
      <c r="K29058" t="s">
        <v>111318</v>
      </c>
    </row>
    <row r="29059" spans="1:11" x14ac:dyDescent="0.3">
      <c r="A29059" t="s">
        <v>111319</v>
      </c>
      <c r="B29059" t="s">
        <v>111320</v>
      </c>
      <c r="C29059" t="s">
        <v>558</v>
      </c>
      <c r="D29059" t="s">
        <v>111321</v>
      </c>
      <c r="E29059" t="s">
        <v>895</v>
      </c>
      <c r="F29059" t="s">
        <v>16</v>
      </c>
      <c r="G29059" t="s">
        <v>11973</v>
      </c>
      <c r="H29059">
        <v>0</v>
      </c>
      <c r="I29059">
        <v>0</v>
      </c>
      <c r="J29059">
        <v>0</v>
      </c>
      <c r="K29059" t="s">
        <v>111322</v>
      </c>
    </row>
    <row r="29060" spans="1:11" x14ac:dyDescent="0.3">
      <c r="A29060" t="s">
        <v>111323</v>
      </c>
      <c r="B29060" t="s">
        <v>111324</v>
      </c>
      <c r="C29060" t="s">
        <v>13</v>
      </c>
      <c r="D29060" t="s">
        <v>111325</v>
      </c>
      <c r="E29060" t="s">
        <v>104779</v>
      </c>
      <c r="F29060" t="s">
        <v>41</v>
      </c>
      <c r="G29060" t="s">
        <v>42</v>
      </c>
      <c r="H29060">
        <v>0</v>
      </c>
      <c r="I29060">
        <v>0</v>
      </c>
      <c r="J29060">
        <v>0</v>
      </c>
      <c r="K29060" t="s">
        <v>111326</v>
      </c>
    </row>
    <row r="29061" spans="1:11" x14ac:dyDescent="0.3">
      <c r="A29061" t="s">
        <v>111327</v>
      </c>
      <c r="B29061" t="s">
        <v>111328</v>
      </c>
      <c r="C29061" t="s">
        <v>13</v>
      </c>
      <c r="D29061" t="s">
        <v>111329</v>
      </c>
      <c r="E29061" t="s">
        <v>104779</v>
      </c>
      <c r="F29061" t="s">
        <v>41</v>
      </c>
      <c r="G29061" t="s">
        <v>42</v>
      </c>
      <c r="H29061">
        <v>0</v>
      </c>
      <c r="I29061">
        <v>0</v>
      </c>
      <c r="J29061">
        <v>0</v>
      </c>
      <c r="K29061" t="s">
        <v>111330</v>
      </c>
    </row>
    <row r="29062" spans="1:11" x14ac:dyDescent="0.3">
      <c r="A29062" t="s">
        <v>111331</v>
      </c>
      <c r="C29062" t="s">
        <v>13</v>
      </c>
      <c r="D29062" t="s">
        <v>111332</v>
      </c>
      <c r="E29062" t="s">
        <v>104779</v>
      </c>
      <c r="F29062" t="s">
        <v>41</v>
      </c>
      <c r="G29062" t="s">
        <v>42</v>
      </c>
      <c r="H29062">
        <v>0</v>
      </c>
      <c r="I29062">
        <v>0</v>
      </c>
      <c r="J29062">
        <v>0</v>
      </c>
      <c r="K29062" t="s">
        <v>111333</v>
      </c>
    </row>
    <row r="29063" spans="1:11" x14ac:dyDescent="0.3">
      <c r="A29063" t="s">
        <v>111334</v>
      </c>
      <c r="B29063" t="s">
        <v>111335</v>
      </c>
      <c r="C29063" t="s">
        <v>13</v>
      </c>
      <c r="D29063" t="s">
        <v>111336</v>
      </c>
      <c r="E29063" t="s">
        <v>104779</v>
      </c>
      <c r="F29063" t="s">
        <v>41</v>
      </c>
      <c r="G29063" t="s">
        <v>42</v>
      </c>
      <c r="H29063">
        <v>0</v>
      </c>
      <c r="I29063">
        <v>0</v>
      </c>
      <c r="J29063">
        <v>0</v>
      </c>
      <c r="K29063" t="s">
        <v>111337</v>
      </c>
    </row>
    <row r="29064" spans="1:11" x14ac:dyDescent="0.3">
      <c r="A29064" t="s">
        <v>111338</v>
      </c>
      <c r="B29064" t="s">
        <v>111339</v>
      </c>
      <c r="C29064" t="s">
        <v>13</v>
      </c>
      <c r="D29064" t="s">
        <v>111340</v>
      </c>
      <c r="E29064" t="s">
        <v>104779</v>
      </c>
      <c r="F29064" t="s">
        <v>41</v>
      </c>
      <c r="G29064" t="s">
        <v>42</v>
      </c>
      <c r="H29064">
        <v>0</v>
      </c>
      <c r="I29064">
        <v>0</v>
      </c>
      <c r="J29064">
        <v>0</v>
      </c>
      <c r="K29064" t="s">
        <v>111341</v>
      </c>
    </row>
    <row r="29065" spans="1:11" x14ac:dyDescent="0.3">
      <c r="A29065" t="s">
        <v>111342</v>
      </c>
      <c r="B29065" t="s">
        <v>111343</v>
      </c>
      <c r="C29065" t="s">
        <v>13</v>
      </c>
      <c r="D29065" t="s">
        <v>111344</v>
      </c>
      <c r="E29065" t="s">
        <v>104779</v>
      </c>
      <c r="F29065" t="s">
        <v>41</v>
      </c>
      <c r="G29065" t="s">
        <v>42</v>
      </c>
      <c r="H29065">
        <v>0</v>
      </c>
      <c r="I29065">
        <v>0</v>
      </c>
      <c r="J29065">
        <v>0</v>
      </c>
      <c r="K29065" t="s">
        <v>111345</v>
      </c>
    </row>
    <row r="29066" spans="1:11" x14ac:dyDescent="0.3">
      <c r="A29066" t="s">
        <v>111346</v>
      </c>
      <c r="B29066" t="s">
        <v>111347</v>
      </c>
      <c r="C29066" t="s">
        <v>13</v>
      </c>
      <c r="D29066" t="s">
        <v>111348</v>
      </c>
      <c r="E29066" t="s">
        <v>104779</v>
      </c>
      <c r="F29066" t="s">
        <v>41</v>
      </c>
      <c r="G29066" t="s">
        <v>42</v>
      </c>
      <c r="H29066">
        <v>0</v>
      </c>
      <c r="I29066">
        <v>0</v>
      </c>
      <c r="J29066">
        <v>0</v>
      </c>
      <c r="K29066" t="s">
        <v>111349</v>
      </c>
    </row>
    <row r="29067" spans="1:11" x14ac:dyDescent="0.3">
      <c r="A29067" t="s">
        <v>111350</v>
      </c>
      <c r="B29067" t="s">
        <v>111351</v>
      </c>
      <c r="C29067" t="s">
        <v>27</v>
      </c>
      <c r="D29067" t="s">
        <v>111352</v>
      </c>
      <c r="E29067" t="s">
        <v>99661</v>
      </c>
      <c r="F29067" t="s">
        <v>5583</v>
      </c>
      <c r="G29067" t="s">
        <v>42</v>
      </c>
      <c r="H29067">
        <v>0</v>
      </c>
      <c r="I29067">
        <v>0</v>
      </c>
      <c r="J29067">
        <v>0</v>
      </c>
      <c r="K29067" t="s">
        <v>111353</v>
      </c>
    </row>
    <row r="29068" spans="1:11" x14ac:dyDescent="0.3">
      <c r="A29068" t="s">
        <v>111354</v>
      </c>
      <c r="B29068" t="s">
        <v>111355</v>
      </c>
      <c r="C29068" t="s">
        <v>27</v>
      </c>
      <c r="D29068" t="s">
        <v>111356</v>
      </c>
      <c r="E29068" t="s">
        <v>99661</v>
      </c>
      <c r="F29068" t="s">
        <v>4024</v>
      </c>
      <c r="G29068" t="s">
        <v>42</v>
      </c>
      <c r="H29068">
        <v>0</v>
      </c>
      <c r="I29068">
        <v>0</v>
      </c>
      <c r="J29068">
        <v>0</v>
      </c>
      <c r="K29068" t="s">
        <v>111357</v>
      </c>
    </row>
    <row r="29069" spans="1:11" x14ac:dyDescent="0.3">
      <c r="A29069" t="s">
        <v>111358</v>
      </c>
      <c r="B29069" t="s">
        <v>111359</v>
      </c>
      <c r="C29069" t="s">
        <v>27</v>
      </c>
      <c r="D29069" t="s">
        <v>111360</v>
      </c>
      <c r="E29069" t="s">
        <v>29</v>
      </c>
      <c r="F29069" t="s">
        <v>41</v>
      </c>
      <c r="G29069" t="s">
        <v>42</v>
      </c>
      <c r="H29069">
        <v>0</v>
      </c>
      <c r="I29069">
        <v>0</v>
      </c>
      <c r="J29069">
        <v>0</v>
      </c>
      <c r="K29069" t="s">
        <v>111361</v>
      </c>
    </row>
    <row r="29070" spans="1:11" x14ac:dyDescent="0.3">
      <c r="A29070" t="s">
        <v>111362</v>
      </c>
      <c r="C29070" t="s">
        <v>27</v>
      </c>
      <c r="D29070" t="s">
        <v>111363</v>
      </c>
      <c r="E29070" t="s">
        <v>99661</v>
      </c>
      <c r="F29070" t="s">
        <v>1452</v>
      </c>
      <c r="G29070" t="s">
        <v>42</v>
      </c>
      <c r="H29070">
        <v>0</v>
      </c>
      <c r="I29070">
        <v>0</v>
      </c>
      <c r="J29070">
        <v>0</v>
      </c>
      <c r="K29070" t="s">
        <v>111364</v>
      </c>
    </row>
    <row r="29071" spans="1:11" x14ac:dyDescent="0.3">
      <c r="A29071" t="s">
        <v>111365</v>
      </c>
      <c r="B29071" t="s">
        <v>111366</v>
      </c>
      <c r="C29071" t="s">
        <v>27</v>
      </c>
      <c r="D29071" t="s">
        <v>111367</v>
      </c>
      <c r="E29071" t="s">
        <v>99661</v>
      </c>
      <c r="F29071" t="s">
        <v>7030</v>
      </c>
      <c r="G29071" t="s">
        <v>42</v>
      </c>
      <c r="H29071">
        <v>0</v>
      </c>
      <c r="I29071">
        <v>0</v>
      </c>
      <c r="J29071">
        <v>0</v>
      </c>
      <c r="K29071" t="s">
        <v>111368</v>
      </c>
    </row>
    <row r="29072" spans="1:11" x14ac:dyDescent="0.3">
      <c r="A29072" t="s">
        <v>111369</v>
      </c>
      <c r="B29072" t="s">
        <v>111370</v>
      </c>
      <c r="C29072" t="s">
        <v>558</v>
      </c>
      <c r="D29072" t="s">
        <v>111371</v>
      </c>
      <c r="E29072" t="s">
        <v>560</v>
      </c>
      <c r="F29072" t="s">
        <v>17901</v>
      </c>
      <c r="G29072" t="s">
        <v>42</v>
      </c>
      <c r="H29072">
        <v>0</v>
      </c>
      <c r="I29072">
        <v>0</v>
      </c>
      <c r="J29072">
        <v>0</v>
      </c>
      <c r="K29072" t="s">
        <v>111372</v>
      </c>
    </row>
    <row r="29073" spans="1:11" x14ac:dyDescent="0.3">
      <c r="A29073" t="s">
        <v>111373</v>
      </c>
      <c r="C29073" t="s">
        <v>558</v>
      </c>
      <c r="D29073" t="s">
        <v>111374</v>
      </c>
      <c r="E29073" t="s">
        <v>560</v>
      </c>
      <c r="F29073" t="s">
        <v>1548</v>
      </c>
      <c r="G29073" t="s">
        <v>42</v>
      </c>
      <c r="H29073">
        <v>0</v>
      </c>
      <c r="I29073">
        <v>0</v>
      </c>
      <c r="J29073">
        <v>0</v>
      </c>
      <c r="K29073" t="s">
        <v>111375</v>
      </c>
    </row>
    <row r="29074" spans="1:11" x14ac:dyDescent="0.3">
      <c r="A29074" t="s">
        <v>111376</v>
      </c>
      <c r="B29074" t="s">
        <v>111377</v>
      </c>
      <c r="C29074" t="s">
        <v>558</v>
      </c>
      <c r="D29074" t="s">
        <v>111378</v>
      </c>
      <c r="E29074" t="s">
        <v>560</v>
      </c>
      <c r="F29074" t="s">
        <v>1761</v>
      </c>
      <c r="G29074" t="s">
        <v>42</v>
      </c>
      <c r="H29074">
        <v>0</v>
      </c>
      <c r="I29074">
        <v>0</v>
      </c>
      <c r="J29074">
        <v>0</v>
      </c>
      <c r="K29074" t="s">
        <v>111379</v>
      </c>
    </row>
    <row r="29075" spans="1:11" x14ac:dyDescent="0.3">
      <c r="A29075" t="s">
        <v>111380</v>
      </c>
      <c r="B29075" t="s">
        <v>111381</v>
      </c>
      <c r="C29075" t="s">
        <v>558</v>
      </c>
      <c r="D29075" t="s">
        <v>111382</v>
      </c>
      <c r="E29075" t="s">
        <v>560</v>
      </c>
      <c r="F29075" t="s">
        <v>22372</v>
      </c>
      <c r="G29075" t="s">
        <v>42</v>
      </c>
      <c r="H29075">
        <v>0</v>
      </c>
      <c r="I29075">
        <v>0</v>
      </c>
      <c r="J29075">
        <v>0</v>
      </c>
      <c r="K29075" t="s">
        <v>111383</v>
      </c>
    </row>
    <row r="29076" spans="1:11" x14ac:dyDescent="0.3">
      <c r="A29076" t="s">
        <v>111384</v>
      </c>
      <c r="B29076" t="s">
        <v>111385</v>
      </c>
      <c r="C29076" t="s">
        <v>27</v>
      </c>
      <c r="D29076" t="s">
        <v>111386</v>
      </c>
      <c r="E29076" t="s">
        <v>99661</v>
      </c>
      <c r="F29076" t="s">
        <v>7609</v>
      </c>
      <c r="G29076" t="s">
        <v>42</v>
      </c>
      <c r="H29076">
        <v>0</v>
      </c>
      <c r="I29076">
        <v>0</v>
      </c>
      <c r="J29076">
        <v>0</v>
      </c>
      <c r="K29076" t="s">
        <v>111387</v>
      </c>
    </row>
    <row r="29077" spans="1:11" x14ac:dyDescent="0.3">
      <c r="A29077" t="s">
        <v>111388</v>
      </c>
      <c r="B29077" t="s">
        <v>111389</v>
      </c>
      <c r="C29077" t="s">
        <v>27</v>
      </c>
      <c r="D29077" t="s">
        <v>111390</v>
      </c>
      <c r="E29077" t="s">
        <v>99661</v>
      </c>
      <c r="F29077" t="s">
        <v>7524</v>
      </c>
      <c r="G29077" t="s">
        <v>42</v>
      </c>
      <c r="H29077">
        <v>0</v>
      </c>
      <c r="I29077">
        <v>0</v>
      </c>
      <c r="J29077">
        <v>0</v>
      </c>
      <c r="K29077" t="s">
        <v>111391</v>
      </c>
    </row>
    <row r="29078" spans="1:11" x14ac:dyDescent="0.3">
      <c r="A29078" t="s">
        <v>111392</v>
      </c>
      <c r="B29078" t="s">
        <v>111393</v>
      </c>
      <c r="C29078" t="s">
        <v>13</v>
      </c>
      <c r="D29078" t="s">
        <v>111394</v>
      </c>
      <c r="E29078" t="s">
        <v>104779</v>
      </c>
      <c r="F29078" t="s">
        <v>16</v>
      </c>
      <c r="G29078" t="s">
        <v>111395</v>
      </c>
      <c r="H29078">
        <v>0</v>
      </c>
      <c r="I29078">
        <v>0</v>
      </c>
      <c r="J29078">
        <v>0</v>
      </c>
      <c r="K29078" t="s">
        <v>111396</v>
      </c>
    </row>
    <row r="29079" spans="1:11" x14ac:dyDescent="0.3">
      <c r="A29079" t="s">
        <v>111397</v>
      </c>
      <c r="B29079" t="s">
        <v>111398</v>
      </c>
      <c r="C29079" t="s">
        <v>13</v>
      </c>
      <c r="D29079" t="s">
        <v>111399</v>
      </c>
      <c r="E29079" t="s">
        <v>15</v>
      </c>
      <c r="F29079" t="s">
        <v>16</v>
      </c>
      <c r="G29079" t="s">
        <v>117</v>
      </c>
      <c r="H29079">
        <v>0</v>
      </c>
      <c r="I29079">
        <v>0</v>
      </c>
      <c r="J29079">
        <v>0</v>
      </c>
      <c r="K29079" t="s">
        <v>111400</v>
      </c>
    </row>
    <row r="29080" spans="1:11" x14ac:dyDescent="0.3">
      <c r="A29080" t="s">
        <v>111401</v>
      </c>
      <c r="C29080" t="s">
        <v>27</v>
      </c>
      <c r="D29080" t="s">
        <v>111402</v>
      </c>
      <c r="E29080" t="s">
        <v>29</v>
      </c>
      <c r="F29080" t="s">
        <v>41</v>
      </c>
      <c r="G29080" t="s">
        <v>42</v>
      </c>
      <c r="H29080">
        <v>0</v>
      </c>
      <c r="I29080">
        <v>0</v>
      </c>
      <c r="J29080">
        <v>0</v>
      </c>
      <c r="K29080" t="s">
        <v>111403</v>
      </c>
    </row>
    <row r="29081" spans="1:11" x14ac:dyDescent="0.3">
      <c r="A29081" t="s">
        <v>111404</v>
      </c>
      <c r="B29081" t="s">
        <v>111405</v>
      </c>
      <c r="C29081" t="s">
        <v>13</v>
      </c>
      <c r="D29081" t="s">
        <v>111406</v>
      </c>
      <c r="E29081" t="s">
        <v>104779</v>
      </c>
      <c r="F29081" t="s">
        <v>16</v>
      </c>
      <c r="G29081" t="s">
        <v>43287</v>
      </c>
      <c r="H29081">
        <v>0</v>
      </c>
      <c r="I29081">
        <v>0</v>
      </c>
      <c r="J29081">
        <v>0</v>
      </c>
      <c r="K29081" t="s">
        <v>111407</v>
      </c>
    </row>
    <row r="29082" spans="1:11" x14ac:dyDescent="0.3">
      <c r="A29082" t="s">
        <v>111408</v>
      </c>
      <c r="B29082" t="s">
        <v>111409</v>
      </c>
      <c r="C29082" t="s">
        <v>147</v>
      </c>
      <c r="D29082" t="s">
        <v>73147</v>
      </c>
      <c r="E29082" t="s">
        <v>183</v>
      </c>
      <c r="F29082" t="s">
        <v>21862</v>
      </c>
      <c r="G29082" t="s">
        <v>42</v>
      </c>
      <c r="H29082">
        <v>0</v>
      </c>
      <c r="I29082">
        <v>0</v>
      </c>
      <c r="J29082">
        <v>0</v>
      </c>
      <c r="K29082" t="s">
        <v>111410</v>
      </c>
    </row>
    <row r="29083" spans="1:11" x14ac:dyDescent="0.3">
      <c r="A29083" t="s">
        <v>111411</v>
      </c>
      <c r="C29083" t="s">
        <v>147</v>
      </c>
      <c r="D29083" t="s">
        <v>73151</v>
      </c>
      <c r="E29083" t="s">
        <v>183</v>
      </c>
      <c r="F29083" t="s">
        <v>2361</v>
      </c>
      <c r="G29083" t="s">
        <v>42</v>
      </c>
      <c r="H29083">
        <v>0</v>
      </c>
      <c r="I29083">
        <v>0</v>
      </c>
      <c r="J29083">
        <v>0</v>
      </c>
      <c r="K29083" t="s">
        <v>111412</v>
      </c>
    </row>
    <row r="29084" spans="1:11" x14ac:dyDescent="0.3">
      <c r="A29084" t="s">
        <v>111413</v>
      </c>
      <c r="C29084" t="s">
        <v>13</v>
      </c>
      <c r="D29084" t="s">
        <v>135</v>
      </c>
      <c r="E29084" t="s">
        <v>104779</v>
      </c>
      <c r="F29084" t="s">
        <v>41</v>
      </c>
      <c r="G29084" t="s">
        <v>42</v>
      </c>
      <c r="H29084">
        <v>0</v>
      </c>
      <c r="I29084">
        <v>0</v>
      </c>
      <c r="J29084">
        <v>0</v>
      </c>
      <c r="K29084" t="s">
        <v>111414</v>
      </c>
    </row>
    <row r="29085" spans="1:11" x14ac:dyDescent="0.3">
      <c r="A29085" t="s">
        <v>111415</v>
      </c>
      <c r="B29085" t="s">
        <v>111416</v>
      </c>
      <c r="C29085" t="s">
        <v>13</v>
      </c>
      <c r="D29085" t="s">
        <v>111417</v>
      </c>
      <c r="E29085" t="s">
        <v>104779</v>
      </c>
      <c r="F29085" t="s">
        <v>16</v>
      </c>
      <c r="G29085" t="s">
        <v>637</v>
      </c>
      <c r="H29085">
        <v>0</v>
      </c>
      <c r="I29085">
        <v>0</v>
      </c>
      <c r="J29085">
        <v>0</v>
      </c>
      <c r="K29085" t="s">
        <v>111418</v>
      </c>
    </row>
    <row r="29086" spans="1:11" x14ac:dyDescent="0.3">
      <c r="A29086" t="s">
        <v>111419</v>
      </c>
      <c r="B29086" t="s">
        <v>111420</v>
      </c>
      <c r="C29086" t="s">
        <v>13</v>
      </c>
      <c r="D29086" t="s">
        <v>111421</v>
      </c>
      <c r="E29086" t="s">
        <v>104779</v>
      </c>
      <c r="F29086" t="s">
        <v>16</v>
      </c>
      <c r="G29086" t="s">
        <v>6617</v>
      </c>
      <c r="H29086">
        <v>0</v>
      </c>
      <c r="I29086">
        <v>0</v>
      </c>
      <c r="J29086">
        <v>0</v>
      </c>
      <c r="K29086" t="s">
        <v>111422</v>
      </c>
    </row>
    <row r="29087" spans="1:11" x14ac:dyDescent="0.3">
      <c r="A29087" t="s">
        <v>111423</v>
      </c>
      <c r="B29087" t="s">
        <v>111424</v>
      </c>
      <c r="C29087" t="s">
        <v>13</v>
      </c>
      <c r="D29087" t="s">
        <v>111425</v>
      </c>
      <c r="E29087" t="s">
        <v>104779</v>
      </c>
      <c r="F29087" t="s">
        <v>16</v>
      </c>
      <c r="G29087" t="s">
        <v>9902</v>
      </c>
      <c r="H29087">
        <v>0</v>
      </c>
      <c r="I29087">
        <v>0</v>
      </c>
      <c r="J29087">
        <v>0</v>
      </c>
      <c r="K29087" t="s">
        <v>111426</v>
      </c>
    </row>
    <row r="29088" spans="1:11" x14ac:dyDescent="0.3">
      <c r="A29088" t="s">
        <v>111427</v>
      </c>
      <c r="B29088" t="s">
        <v>111428</v>
      </c>
      <c r="C29088" t="s">
        <v>13</v>
      </c>
      <c r="D29088" t="s">
        <v>111429</v>
      </c>
      <c r="E29088" t="s">
        <v>104779</v>
      </c>
      <c r="F29088" t="s">
        <v>16</v>
      </c>
      <c r="G29088" t="s">
        <v>83361</v>
      </c>
      <c r="H29088">
        <v>0</v>
      </c>
      <c r="I29088">
        <v>0</v>
      </c>
      <c r="J29088">
        <v>0</v>
      </c>
      <c r="K29088" t="s">
        <v>111430</v>
      </c>
    </row>
    <row r="29089" spans="1:11" x14ac:dyDescent="0.3">
      <c r="A29089" t="s">
        <v>111431</v>
      </c>
      <c r="B29089" t="s">
        <v>111432</v>
      </c>
      <c r="C29089" t="s">
        <v>558</v>
      </c>
      <c r="D29089" t="s">
        <v>111433</v>
      </c>
      <c r="E29089" t="s">
        <v>2102</v>
      </c>
      <c r="F29089" t="s">
        <v>16</v>
      </c>
      <c r="G29089" t="s">
        <v>2026</v>
      </c>
      <c r="H29089">
        <v>0</v>
      </c>
      <c r="I29089">
        <v>0</v>
      </c>
      <c r="J29089">
        <v>0</v>
      </c>
      <c r="K29089" t="s">
        <v>111434</v>
      </c>
    </row>
    <row r="29090" spans="1:11" x14ac:dyDescent="0.3">
      <c r="A29090" t="s">
        <v>111435</v>
      </c>
      <c r="B29090" t="s">
        <v>111436</v>
      </c>
      <c r="C29090" t="s">
        <v>27</v>
      </c>
      <c r="D29090" t="s">
        <v>111437</v>
      </c>
      <c r="E29090" t="s">
        <v>99661</v>
      </c>
      <c r="F29090" t="s">
        <v>16</v>
      </c>
      <c r="G29090" t="s">
        <v>29294</v>
      </c>
      <c r="H29090">
        <v>0</v>
      </c>
      <c r="I29090">
        <v>0</v>
      </c>
      <c r="J29090">
        <v>0</v>
      </c>
      <c r="K29090" t="s">
        <v>111438</v>
      </c>
    </row>
    <row r="29091" spans="1:11" x14ac:dyDescent="0.3">
      <c r="A29091" t="s">
        <v>111439</v>
      </c>
      <c r="B29091" t="s">
        <v>111440</v>
      </c>
      <c r="C29091" t="s">
        <v>13</v>
      </c>
      <c r="D29091" t="s">
        <v>111441</v>
      </c>
      <c r="E29091" t="s">
        <v>104779</v>
      </c>
      <c r="F29091" t="s">
        <v>16</v>
      </c>
      <c r="G29091" t="s">
        <v>5547</v>
      </c>
      <c r="H29091">
        <v>0</v>
      </c>
      <c r="I29091">
        <v>0</v>
      </c>
      <c r="J29091">
        <v>0</v>
      </c>
      <c r="K29091" t="s">
        <v>111442</v>
      </c>
    </row>
    <row r="29092" spans="1:11" x14ac:dyDescent="0.3">
      <c r="A29092" t="s">
        <v>111443</v>
      </c>
      <c r="B29092" t="s">
        <v>111444</v>
      </c>
      <c r="C29092" t="s">
        <v>20</v>
      </c>
      <c r="D29092" t="s">
        <v>111445</v>
      </c>
      <c r="E29092" t="s">
        <v>14059</v>
      </c>
      <c r="F29092" t="s">
        <v>14181</v>
      </c>
      <c r="G29092" t="s">
        <v>42</v>
      </c>
      <c r="H29092">
        <v>0</v>
      </c>
      <c r="I29092">
        <v>0</v>
      </c>
      <c r="J29092">
        <v>0</v>
      </c>
      <c r="K29092" t="s">
        <v>111446</v>
      </c>
    </row>
    <row r="29093" spans="1:11" x14ac:dyDescent="0.3">
      <c r="A29093" t="s">
        <v>111447</v>
      </c>
      <c r="B29093" t="s">
        <v>111448</v>
      </c>
      <c r="C29093" t="s">
        <v>27</v>
      </c>
      <c r="D29093" t="s">
        <v>111449</v>
      </c>
      <c r="E29093" t="s">
        <v>99661</v>
      </c>
      <c r="F29093" t="s">
        <v>2804</v>
      </c>
      <c r="G29093" t="s">
        <v>42</v>
      </c>
      <c r="H29093">
        <v>0</v>
      </c>
      <c r="I29093">
        <v>0</v>
      </c>
      <c r="J29093">
        <v>0</v>
      </c>
      <c r="K29093" t="s">
        <v>111450</v>
      </c>
    </row>
    <row r="29094" spans="1:11" x14ac:dyDescent="0.3">
      <c r="A29094" t="s">
        <v>111451</v>
      </c>
      <c r="B29094" t="s">
        <v>111452</v>
      </c>
      <c r="C29094" t="s">
        <v>27</v>
      </c>
      <c r="D29094" t="s">
        <v>111453</v>
      </c>
      <c r="E29094" t="s">
        <v>99661</v>
      </c>
      <c r="F29094" t="s">
        <v>2585</v>
      </c>
      <c r="G29094" t="s">
        <v>42</v>
      </c>
      <c r="H29094">
        <v>0</v>
      </c>
      <c r="I29094">
        <v>0</v>
      </c>
      <c r="J29094">
        <v>0</v>
      </c>
      <c r="K29094" t="s">
        <v>111454</v>
      </c>
    </row>
    <row r="29095" spans="1:11" x14ac:dyDescent="0.3">
      <c r="A29095" t="s">
        <v>111455</v>
      </c>
      <c r="B29095" t="s">
        <v>111456</v>
      </c>
      <c r="C29095" t="s">
        <v>558</v>
      </c>
      <c r="D29095" t="s">
        <v>111457</v>
      </c>
      <c r="E29095" t="s">
        <v>1472</v>
      </c>
      <c r="F29095" t="s">
        <v>11456</v>
      </c>
      <c r="G29095" t="s">
        <v>42</v>
      </c>
      <c r="H29095">
        <v>0</v>
      </c>
      <c r="I29095">
        <v>0</v>
      </c>
      <c r="J29095">
        <v>0</v>
      </c>
      <c r="K29095" t="s">
        <v>111458</v>
      </c>
    </row>
    <row r="29096" spans="1:11" x14ac:dyDescent="0.3">
      <c r="A29096" t="s">
        <v>111459</v>
      </c>
      <c r="C29096" t="s">
        <v>147</v>
      </c>
      <c r="D29096" t="s">
        <v>73147</v>
      </c>
      <c r="E29096" t="s">
        <v>183</v>
      </c>
      <c r="F29096" t="s">
        <v>2703</v>
      </c>
      <c r="G29096" t="s">
        <v>42</v>
      </c>
      <c r="H29096">
        <v>0</v>
      </c>
      <c r="I29096">
        <v>0</v>
      </c>
      <c r="J29096">
        <v>0</v>
      </c>
      <c r="K29096" t="s">
        <v>111460</v>
      </c>
    </row>
    <row r="29097" spans="1:11" x14ac:dyDescent="0.3">
      <c r="A29097" t="s">
        <v>111461</v>
      </c>
      <c r="C29097" t="s">
        <v>27</v>
      </c>
      <c r="D29097" t="s">
        <v>111462</v>
      </c>
      <c r="E29097" t="s">
        <v>29</v>
      </c>
      <c r="F29097" t="s">
        <v>41</v>
      </c>
      <c r="G29097" t="s">
        <v>42</v>
      </c>
      <c r="H29097">
        <v>0</v>
      </c>
      <c r="I29097">
        <v>0</v>
      </c>
      <c r="J29097">
        <v>0</v>
      </c>
      <c r="K29097" t="s">
        <v>111463</v>
      </c>
    </row>
    <row r="29098" spans="1:11" x14ac:dyDescent="0.3">
      <c r="A29098" t="s">
        <v>111464</v>
      </c>
      <c r="B29098" t="s">
        <v>64280</v>
      </c>
      <c r="C29098" t="s">
        <v>13</v>
      </c>
      <c r="D29098" t="s">
        <v>111465</v>
      </c>
      <c r="E29098" t="s">
        <v>104779</v>
      </c>
      <c r="F29098" t="s">
        <v>16</v>
      </c>
      <c r="G29098" t="s">
        <v>279</v>
      </c>
      <c r="H29098">
        <v>0</v>
      </c>
      <c r="I29098">
        <v>0</v>
      </c>
      <c r="J29098">
        <v>0</v>
      </c>
      <c r="K29098" t="s">
        <v>111466</v>
      </c>
    </row>
    <row r="29099" spans="1:11" x14ac:dyDescent="0.3">
      <c r="A29099" t="s">
        <v>111467</v>
      </c>
      <c r="B29099" t="s">
        <v>111468</v>
      </c>
      <c r="C29099" t="s">
        <v>27</v>
      </c>
      <c r="D29099" t="s">
        <v>111469</v>
      </c>
      <c r="E29099" t="s">
        <v>99661</v>
      </c>
      <c r="F29099" t="s">
        <v>16</v>
      </c>
      <c r="G29099" t="s">
        <v>23285</v>
      </c>
      <c r="H29099">
        <v>0</v>
      </c>
      <c r="I29099">
        <v>0</v>
      </c>
      <c r="J29099">
        <v>0</v>
      </c>
      <c r="K29099" t="s">
        <v>111470</v>
      </c>
    </row>
    <row r="29100" spans="1:11" x14ac:dyDescent="0.3">
      <c r="A29100" t="s">
        <v>111471</v>
      </c>
      <c r="B29100" t="s">
        <v>111472</v>
      </c>
      <c r="C29100" t="s">
        <v>20</v>
      </c>
      <c r="D29100" t="s">
        <v>111473</v>
      </c>
      <c r="E29100" t="s">
        <v>14059</v>
      </c>
      <c r="F29100" t="s">
        <v>1674</v>
      </c>
      <c r="G29100" t="s">
        <v>42</v>
      </c>
      <c r="H29100">
        <v>0</v>
      </c>
      <c r="I29100">
        <v>0</v>
      </c>
      <c r="J29100">
        <v>0</v>
      </c>
      <c r="K29100" t="s">
        <v>111474</v>
      </c>
    </row>
    <row r="29101" spans="1:11" x14ac:dyDescent="0.3">
      <c r="A29101" t="s">
        <v>111475</v>
      </c>
      <c r="B29101" t="s">
        <v>111476</v>
      </c>
      <c r="C29101" t="s">
        <v>20</v>
      </c>
      <c r="D29101" t="s">
        <v>111477</v>
      </c>
      <c r="E29101" t="s">
        <v>14059</v>
      </c>
      <c r="F29101" t="s">
        <v>2770</v>
      </c>
      <c r="G29101" t="s">
        <v>42</v>
      </c>
      <c r="H29101">
        <v>0</v>
      </c>
      <c r="I29101">
        <v>0</v>
      </c>
      <c r="J29101">
        <v>0</v>
      </c>
      <c r="K29101" t="s">
        <v>111478</v>
      </c>
    </row>
    <row r="29102" spans="1:11" x14ac:dyDescent="0.3">
      <c r="A29102" t="s">
        <v>111479</v>
      </c>
      <c r="C29102" t="s">
        <v>20</v>
      </c>
      <c r="D29102" t="s">
        <v>111480</v>
      </c>
      <c r="E29102" t="s">
        <v>103221</v>
      </c>
      <c r="F29102" t="s">
        <v>41</v>
      </c>
      <c r="G29102" t="s">
        <v>42</v>
      </c>
      <c r="H29102">
        <v>0</v>
      </c>
      <c r="I29102">
        <v>0</v>
      </c>
      <c r="J29102">
        <v>0</v>
      </c>
      <c r="K29102" t="s">
        <v>111481</v>
      </c>
    </row>
    <row r="29103" spans="1:11" x14ac:dyDescent="0.3">
      <c r="A29103" t="s">
        <v>111482</v>
      </c>
      <c r="B29103" t="s">
        <v>111483</v>
      </c>
      <c r="C29103" t="s">
        <v>20</v>
      </c>
      <c r="D29103" t="s">
        <v>111484</v>
      </c>
      <c r="E29103" t="s">
        <v>14059</v>
      </c>
      <c r="F29103" t="s">
        <v>7169</v>
      </c>
      <c r="G29103" t="s">
        <v>42</v>
      </c>
      <c r="H29103">
        <v>0</v>
      </c>
      <c r="I29103">
        <v>0</v>
      </c>
      <c r="J29103">
        <v>0</v>
      </c>
      <c r="K29103" t="s">
        <v>111485</v>
      </c>
    </row>
    <row r="29104" spans="1:11" x14ac:dyDescent="0.3">
      <c r="A29104" t="s">
        <v>111486</v>
      </c>
      <c r="B29104" t="s">
        <v>111487</v>
      </c>
      <c r="C29104" t="s">
        <v>147</v>
      </c>
      <c r="D29104" t="s">
        <v>111488</v>
      </c>
      <c r="E29104" t="s">
        <v>183</v>
      </c>
      <c r="F29104" t="s">
        <v>1670</v>
      </c>
      <c r="G29104" t="s">
        <v>42</v>
      </c>
      <c r="H29104">
        <v>0</v>
      </c>
      <c r="I29104">
        <v>0</v>
      </c>
      <c r="J29104">
        <v>0</v>
      </c>
      <c r="K29104" t="s">
        <v>111489</v>
      </c>
    </row>
    <row r="29105" spans="1:11" x14ac:dyDescent="0.3">
      <c r="A29105" t="s">
        <v>111490</v>
      </c>
      <c r="B29105" t="s">
        <v>111491</v>
      </c>
      <c r="C29105" t="s">
        <v>13</v>
      </c>
      <c r="D29105" t="s">
        <v>111492</v>
      </c>
      <c r="E29105" t="s">
        <v>104779</v>
      </c>
      <c r="F29105" t="s">
        <v>16</v>
      </c>
      <c r="G29105" t="s">
        <v>575</v>
      </c>
      <c r="H29105">
        <v>0</v>
      </c>
      <c r="I29105">
        <v>0</v>
      </c>
      <c r="J29105">
        <v>0</v>
      </c>
      <c r="K29105" t="s">
        <v>111493</v>
      </c>
    </row>
    <row r="29106" spans="1:11" x14ac:dyDescent="0.3">
      <c r="A29106" t="s">
        <v>111494</v>
      </c>
      <c r="C29106" t="s">
        <v>27</v>
      </c>
      <c r="D29106" t="s">
        <v>111495</v>
      </c>
      <c r="E29106" t="s">
        <v>29</v>
      </c>
      <c r="F29106" t="s">
        <v>41</v>
      </c>
      <c r="G29106" t="s">
        <v>42</v>
      </c>
      <c r="H29106">
        <v>0</v>
      </c>
      <c r="I29106">
        <v>0</v>
      </c>
      <c r="J29106">
        <v>0</v>
      </c>
      <c r="K29106" t="s">
        <v>111496</v>
      </c>
    </row>
    <row r="29107" spans="1:11" x14ac:dyDescent="0.3">
      <c r="A29107" t="s">
        <v>111497</v>
      </c>
      <c r="B29107" t="s">
        <v>111498</v>
      </c>
      <c r="C29107" t="s">
        <v>27</v>
      </c>
      <c r="D29107" t="s">
        <v>111499</v>
      </c>
      <c r="E29107" t="s">
        <v>99661</v>
      </c>
      <c r="F29107" t="s">
        <v>10848</v>
      </c>
      <c r="G29107" t="s">
        <v>19910</v>
      </c>
      <c r="H29107">
        <v>0</v>
      </c>
      <c r="I29107">
        <v>0</v>
      </c>
      <c r="J29107">
        <v>0</v>
      </c>
      <c r="K29107" t="s">
        <v>111500</v>
      </c>
    </row>
    <row r="29108" spans="1:11" x14ac:dyDescent="0.3">
      <c r="A29108" t="s">
        <v>111501</v>
      </c>
      <c r="B29108" t="s">
        <v>111502</v>
      </c>
      <c r="C29108" t="s">
        <v>27</v>
      </c>
      <c r="D29108" t="s">
        <v>111503</v>
      </c>
      <c r="E29108" t="s">
        <v>99661</v>
      </c>
      <c r="F29108" t="s">
        <v>1564</v>
      </c>
      <c r="G29108" t="s">
        <v>42</v>
      </c>
      <c r="H29108">
        <v>0</v>
      </c>
      <c r="I29108">
        <v>0</v>
      </c>
      <c r="J29108">
        <v>0</v>
      </c>
      <c r="K29108" t="s">
        <v>111504</v>
      </c>
    </row>
    <row r="29109" spans="1:11" x14ac:dyDescent="0.3">
      <c r="A29109" t="s">
        <v>111505</v>
      </c>
      <c r="B29109" t="s">
        <v>111506</v>
      </c>
      <c r="C29109" t="s">
        <v>27</v>
      </c>
      <c r="D29109" t="s">
        <v>111507</v>
      </c>
      <c r="E29109" t="s">
        <v>99661</v>
      </c>
      <c r="F29109" t="s">
        <v>6717</v>
      </c>
      <c r="G29109" t="s">
        <v>42</v>
      </c>
      <c r="H29109">
        <v>0</v>
      </c>
      <c r="I29109">
        <v>0</v>
      </c>
      <c r="J29109">
        <v>0</v>
      </c>
      <c r="K29109" t="s">
        <v>111508</v>
      </c>
    </row>
    <row r="29110" spans="1:11" x14ac:dyDescent="0.3">
      <c r="A29110" t="s">
        <v>111509</v>
      </c>
      <c r="B29110" t="s">
        <v>111510</v>
      </c>
      <c r="C29110" t="s">
        <v>27</v>
      </c>
      <c r="D29110" t="s">
        <v>111511</v>
      </c>
      <c r="E29110" t="s">
        <v>99661</v>
      </c>
      <c r="F29110" t="s">
        <v>3026</v>
      </c>
      <c r="G29110" t="s">
        <v>42</v>
      </c>
      <c r="H29110">
        <v>0</v>
      </c>
      <c r="I29110">
        <v>0</v>
      </c>
      <c r="J29110">
        <v>0</v>
      </c>
      <c r="K29110" t="s">
        <v>111512</v>
      </c>
    </row>
    <row r="29111" spans="1:11" x14ac:dyDescent="0.3">
      <c r="A29111" t="s">
        <v>111513</v>
      </c>
      <c r="B29111" t="s">
        <v>111514</v>
      </c>
      <c r="C29111" t="s">
        <v>27</v>
      </c>
      <c r="D29111" t="s">
        <v>111515</v>
      </c>
      <c r="E29111" t="s">
        <v>99661</v>
      </c>
      <c r="F29111" t="s">
        <v>3981</v>
      </c>
      <c r="G29111" t="s">
        <v>42</v>
      </c>
      <c r="H29111">
        <v>0</v>
      </c>
      <c r="I29111">
        <v>0</v>
      </c>
      <c r="J29111">
        <v>0</v>
      </c>
      <c r="K29111" t="s">
        <v>111516</v>
      </c>
    </row>
    <row r="29112" spans="1:11" x14ac:dyDescent="0.3">
      <c r="A29112" t="s">
        <v>111517</v>
      </c>
      <c r="B29112" t="s">
        <v>111518</v>
      </c>
      <c r="C29112" t="s">
        <v>13</v>
      </c>
      <c r="D29112" t="s">
        <v>111519</v>
      </c>
      <c r="E29112" t="s">
        <v>104779</v>
      </c>
      <c r="F29112" t="s">
        <v>16</v>
      </c>
      <c r="G29112" t="s">
        <v>2318</v>
      </c>
      <c r="H29112">
        <v>0</v>
      </c>
      <c r="I29112">
        <v>0</v>
      </c>
      <c r="J29112">
        <v>0</v>
      </c>
      <c r="K29112" t="s">
        <v>111520</v>
      </c>
    </row>
    <row r="29113" spans="1:11" x14ac:dyDescent="0.3">
      <c r="A29113" t="s">
        <v>111521</v>
      </c>
      <c r="B29113" t="s">
        <v>111522</v>
      </c>
      <c r="C29113" t="s">
        <v>27</v>
      </c>
      <c r="D29113" t="s">
        <v>111523</v>
      </c>
      <c r="E29113" t="s">
        <v>99661</v>
      </c>
      <c r="F29113" t="s">
        <v>2366</v>
      </c>
      <c r="G29113" t="s">
        <v>42</v>
      </c>
      <c r="H29113">
        <v>0</v>
      </c>
      <c r="I29113">
        <v>0</v>
      </c>
      <c r="J29113">
        <v>0</v>
      </c>
      <c r="K29113" t="s">
        <v>111524</v>
      </c>
    </row>
    <row r="29114" spans="1:11" x14ac:dyDescent="0.3">
      <c r="A29114" t="s">
        <v>111525</v>
      </c>
      <c r="B29114" t="s">
        <v>111526</v>
      </c>
      <c r="C29114" t="s">
        <v>558</v>
      </c>
      <c r="D29114" t="s">
        <v>111527</v>
      </c>
      <c r="E29114" t="s">
        <v>754</v>
      </c>
      <c r="F29114" t="s">
        <v>4920</v>
      </c>
      <c r="G29114" t="s">
        <v>42</v>
      </c>
      <c r="H29114">
        <v>0</v>
      </c>
      <c r="I29114">
        <v>0</v>
      </c>
      <c r="J29114">
        <v>0</v>
      </c>
      <c r="K29114" t="s">
        <v>111528</v>
      </c>
    </row>
    <row r="29115" spans="1:11" x14ac:dyDescent="0.3">
      <c r="A29115" t="s">
        <v>111529</v>
      </c>
      <c r="C29115" t="s">
        <v>27</v>
      </c>
      <c r="D29115" t="s">
        <v>111530</v>
      </c>
      <c r="E29115" t="s">
        <v>29</v>
      </c>
      <c r="F29115" t="s">
        <v>41</v>
      </c>
      <c r="G29115" t="s">
        <v>42</v>
      </c>
      <c r="H29115">
        <v>0</v>
      </c>
      <c r="I29115">
        <v>0</v>
      </c>
      <c r="J29115">
        <v>0</v>
      </c>
      <c r="K29115" t="s">
        <v>111531</v>
      </c>
    </row>
    <row r="29116" spans="1:11" x14ac:dyDescent="0.3">
      <c r="A29116" t="s">
        <v>111532</v>
      </c>
      <c r="B29116" t="s">
        <v>111533</v>
      </c>
      <c r="C29116" t="s">
        <v>466</v>
      </c>
      <c r="D29116" t="s">
        <v>111534</v>
      </c>
      <c r="E29116" t="s">
        <v>468</v>
      </c>
      <c r="F29116" t="s">
        <v>22927</v>
      </c>
      <c r="G29116" t="s">
        <v>2853</v>
      </c>
      <c r="H29116">
        <v>0</v>
      </c>
      <c r="I29116">
        <v>0</v>
      </c>
      <c r="J29116">
        <v>0</v>
      </c>
      <c r="K29116" t="s">
        <v>111535</v>
      </c>
    </row>
    <row r="29117" spans="1:11" x14ac:dyDescent="0.3">
      <c r="A29117" t="s">
        <v>111536</v>
      </c>
      <c r="B29117" t="s">
        <v>111537</v>
      </c>
      <c r="C29117" t="s">
        <v>20</v>
      </c>
      <c r="D29117" t="s">
        <v>111538</v>
      </c>
      <c r="E29117" t="s">
        <v>14059</v>
      </c>
      <c r="F29117" t="s">
        <v>16</v>
      </c>
      <c r="G29117" t="s">
        <v>311</v>
      </c>
      <c r="H29117">
        <v>0</v>
      </c>
      <c r="I29117">
        <v>0</v>
      </c>
      <c r="J29117">
        <v>0</v>
      </c>
      <c r="K29117" t="s">
        <v>111539</v>
      </c>
    </row>
    <row r="29118" spans="1:11" x14ac:dyDescent="0.3">
      <c r="A29118" t="s">
        <v>111540</v>
      </c>
      <c r="B29118" t="s">
        <v>111541</v>
      </c>
      <c r="C29118" t="s">
        <v>466</v>
      </c>
      <c r="D29118" t="s">
        <v>111542</v>
      </c>
      <c r="E29118" t="s">
        <v>468</v>
      </c>
      <c r="F29118" t="s">
        <v>16</v>
      </c>
      <c r="G29118" t="s">
        <v>3163</v>
      </c>
      <c r="H29118">
        <v>0</v>
      </c>
      <c r="I29118">
        <v>0</v>
      </c>
      <c r="J29118">
        <v>0</v>
      </c>
      <c r="K29118" t="s">
        <v>111543</v>
      </c>
    </row>
    <row r="29119" spans="1:11" x14ac:dyDescent="0.3">
      <c r="A29119" t="s">
        <v>111544</v>
      </c>
      <c r="B29119" t="s">
        <v>111545</v>
      </c>
      <c r="C29119" t="s">
        <v>466</v>
      </c>
      <c r="D29119" t="s">
        <v>111546</v>
      </c>
      <c r="E29119" t="s">
        <v>468</v>
      </c>
      <c r="F29119" t="s">
        <v>16</v>
      </c>
      <c r="G29119" t="s">
        <v>1894</v>
      </c>
      <c r="H29119">
        <v>0</v>
      </c>
      <c r="I29119">
        <v>0</v>
      </c>
      <c r="J29119">
        <v>0</v>
      </c>
      <c r="K29119" t="s">
        <v>111547</v>
      </c>
    </row>
    <row r="29120" spans="1:11" x14ac:dyDescent="0.3">
      <c r="A29120" t="s">
        <v>111548</v>
      </c>
      <c r="B29120" t="s">
        <v>111549</v>
      </c>
      <c r="C29120" t="s">
        <v>558</v>
      </c>
      <c r="D29120" t="s">
        <v>111550</v>
      </c>
      <c r="E29120" t="s">
        <v>560</v>
      </c>
      <c r="F29120" t="s">
        <v>16</v>
      </c>
      <c r="G29120" t="s">
        <v>16621</v>
      </c>
      <c r="H29120">
        <v>0</v>
      </c>
      <c r="I29120">
        <v>0</v>
      </c>
      <c r="J29120">
        <v>0</v>
      </c>
      <c r="K29120" t="s">
        <v>111551</v>
      </c>
    </row>
    <row r="29121" spans="1:11" x14ac:dyDescent="0.3">
      <c r="A29121" t="s">
        <v>111552</v>
      </c>
      <c r="B29121" t="s">
        <v>111553</v>
      </c>
      <c r="C29121" t="s">
        <v>558</v>
      </c>
      <c r="D29121" t="s">
        <v>111554</v>
      </c>
      <c r="E29121" t="s">
        <v>560</v>
      </c>
      <c r="F29121" t="s">
        <v>16</v>
      </c>
      <c r="G29121" t="s">
        <v>51246</v>
      </c>
      <c r="H29121">
        <v>0</v>
      </c>
      <c r="I29121">
        <v>0</v>
      </c>
      <c r="J29121">
        <v>0</v>
      </c>
      <c r="K29121" t="s">
        <v>111555</v>
      </c>
    </row>
    <row r="29122" spans="1:11" x14ac:dyDescent="0.3">
      <c r="A29122" t="s">
        <v>111556</v>
      </c>
      <c r="C29122" t="s">
        <v>20</v>
      </c>
      <c r="D29122" t="s">
        <v>111557</v>
      </c>
      <c r="E29122" t="s">
        <v>14059</v>
      </c>
      <c r="F29122" t="s">
        <v>2449</v>
      </c>
      <c r="G29122" t="s">
        <v>2211</v>
      </c>
      <c r="H29122">
        <v>0</v>
      </c>
      <c r="I29122">
        <v>0</v>
      </c>
      <c r="J29122">
        <v>0</v>
      </c>
      <c r="K29122" t="s">
        <v>111558</v>
      </c>
    </row>
    <row r="29123" spans="1:11" x14ac:dyDescent="0.3">
      <c r="A29123" t="s">
        <v>111559</v>
      </c>
      <c r="C29123" t="s">
        <v>20</v>
      </c>
      <c r="D29123" t="s">
        <v>111560</v>
      </c>
      <c r="E29123" t="s">
        <v>14059</v>
      </c>
      <c r="F29123" t="s">
        <v>16</v>
      </c>
      <c r="G29123" t="s">
        <v>12174</v>
      </c>
      <c r="H29123">
        <v>0</v>
      </c>
      <c r="I29123">
        <v>0</v>
      </c>
      <c r="J29123">
        <v>0</v>
      </c>
      <c r="K29123" t="s">
        <v>111561</v>
      </c>
    </row>
    <row r="29124" spans="1:11" x14ac:dyDescent="0.3">
      <c r="A29124" t="s">
        <v>111562</v>
      </c>
      <c r="B29124" t="s">
        <v>111563</v>
      </c>
      <c r="C29124" t="s">
        <v>27</v>
      </c>
      <c r="D29124" t="s">
        <v>111564</v>
      </c>
      <c r="E29124" t="s">
        <v>29</v>
      </c>
      <c r="F29124" t="s">
        <v>41</v>
      </c>
      <c r="G29124" t="s">
        <v>42</v>
      </c>
      <c r="H29124">
        <v>0</v>
      </c>
      <c r="I29124">
        <v>0</v>
      </c>
      <c r="J29124">
        <v>0</v>
      </c>
      <c r="K29124" t="s">
        <v>111565</v>
      </c>
    </row>
    <row r="29125" spans="1:11" x14ac:dyDescent="0.3">
      <c r="A29125" t="s">
        <v>111566</v>
      </c>
      <c r="B29125" t="s">
        <v>111567</v>
      </c>
      <c r="C29125" t="s">
        <v>27</v>
      </c>
      <c r="D29125" t="s">
        <v>111568</v>
      </c>
      <c r="E29125" t="s">
        <v>99661</v>
      </c>
      <c r="F29125" t="s">
        <v>17245</v>
      </c>
      <c r="G29125" t="s">
        <v>42</v>
      </c>
      <c r="H29125">
        <v>0</v>
      </c>
      <c r="I29125">
        <v>0</v>
      </c>
      <c r="J29125">
        <v>0</v>
      </c>
      <c r="K29125" t="s">
        <v>111569</v>
      </c>
    </row>
    <row r="29126" spans="1:11" x14ac:dyDescent="0.3">
      <c r="A29126" t="s">
        <v>111570</v>
      </c>
      <c r="B29126" t="s">
        <v>111571</v>
      </c>
      <c r="C29126" t="s">
        <v>27</v>
      </c>
      <c r="D29126" t="s">
        <v>111572</v>
      </c>
      <c r="E29126" t="s">
        <v>99661</v>
      </c>
      <c r="F29126" t="s">
        <v>3282</v>
      </c>
      <c r="G29126" t="s">
        <v>42</v>
      </c>
      <c r="H29126">
        <v>0</v>
      </c>
      <c r="I29126">
        <v>0</v>
      </c>
      <c r="J29126">
        <v>0</v>
      </c>
      <c r="K29126" t="s">
        <v>111573</v>
      </c>
    </row>
    <row r="29127" spans="1:11" x14ac:dyDescent="0.3">
      <c r="A29127" t="s">
        <v>111574</v>
      </c>
      <c r="C29127" t="s">
        <v>558</v>
      </c>
      <c r="D29127" t="s">
        <v>111575</v>
      </c>
      <c r="E29127" t="s">
        <v>1122</v>
      </c>
      <c r="F29127" t="s">
        <v>41</v>
      </c>
      <c r="G29127" t="s">
        <v>42</v>
      </c>
      <c r="H29127">
        <v>0</v>
      </c>
      <c r="I29127">
        <v>0</v>
      </c>
      <c r="J29127">
        <v>0</v>
      </c>
      <c r="K29127" t="s">
        <v>111576</v>
      </c>
    </row>
    <row r="29128" spans="1:11" x14ac:dyDescent="0.3">
      <c r="A29128" t="s">
        <v>111577</v>
      </c>
      <c r="B29128" t="s">
        <v>111578</v>
      </c>
      <c r="C29128" t="s">
        <v>147</v>
      </c>
      <c r="D29128" t="s">
        <v>93099</v>
      </c>
      <c r="E29128" t="s">
        <v>183</v>
      </c>
      <c r="F29128" t="s">
        <v>2770</v>
      </c>
      <c r="G29128" t="s">
        <v>42</v>
      </c>
      <c r="H29128">
        <v>0</v>
      </c>
      <c r="I29128">
        <v>0</v>
      </c>
      <c r="J29128">
        <v>0</v>
      </c>
      <c r="K29128" t="s">
        <v>111579</v>
      </c>
    </row>
    <row r="29129" spans="1:11" x14ac:dyDescent="0.3">
      <c r="A29129" t="s">
        <v>111580</v>
      </c>
      <c r="B29129" t="s">
        <v>111581</v>
      </c>
      <c r="C29129" t="s">
        <v>147</v>
      </c>
      <c r="D29129" t="s">
        <v>111582</v>
      </c>
      <c r="E29129" t="s">
        <v>183</v>
      </c>
      <c r="F29129" t="s">
        <v>2770</v>
      </c>
      <c r="G29129" t="s">
        <v>11525</v>
      </c>
      <c r="H29129">
        <v>0</v>
      </c>
      <c r="I29129">
        <v>0</v>
      </c>
      <c r="J29129">
        <v>0</v>
      </c>
      <c r="K29129" t="s">
        <v>111583</v>
      </c>
    </row>
    <row r="29130" spans="1:11" x14ac:dyDescent="0.3">
      <c r="A29130" t="s">
        <v>111584</v>
      </c>
      <c r="B29130" t="s">
        <v>111585</v>
      </c>
      <c r="C29130" t="s">
        <v>147</v>
      </c>
      <c r="D29130" t="s">
        <v>111586</v>
      </c>
      <c r="E29130" t="s">
        <v>183</v>
      </c>
      <c r="F29130" t="s">
        <v>1214</v>
      </c>
      <c r="G29130" t="s">
        <v>42</v>
      </c>
      <c r="H29130">
        <v>0</v>
      </c>
      <c r="I29130">
        <v>0</v>
      </c>
      <c r="J29130">
        <v>0</v>
      </c>
      <c r="K29130" t="s">
        <v>111587</v>
      </c>
    </row>
    <row r="29131" spans="1:11" x14ac:dyDescent="0.3">
      <c r="A29131" t="s">
        <v>111588</v>
      </c>
      <c r="B29131" t="s">
        <v>111589</v>
      </c>
      <c r="C29131" t="s">
        <v>20</v>
      </c>
      <c r="D29131" t="s">
        <v>111590</v>
      </c>
      <c r="E29131" t="s">
        <v>14059</v>
      </c>
      <c r="F29131" t="s">
        <v>16</v>
      </c>
      <c r="G29131" t="s">
        <v>29173</v>
      </c>
      <c r="H29131">
        <v>0</v>
      </c>
      <c r="I29131">
        <v>0</v>
      </c>
      <c r="J29131">
        <v>0</v>
      </c>
      <c r="K29131" t="s">
        <v>111591</v>
      </c>
    </row>
    <row r="29132" spans="1:11" x14ac:dyDescent="0.3">
      <c r="A29132" t="s">
        <v>111592</v>
      </c>
      <c r="B29132" t="s">
        <v>111593</v>
      </c>
      <c r="C29132" t="s">
        <v>466</v>
      </c>
      <c r="D29132" t="s">
        <v>111594</v>
      </c>
      <c r="E29132" t="s">
        <v>468</v>
      </c>
      <c r="F29132" t="s">
        <v>16</v>
      </c>
      <c r="G29132" t="s">
        <v>8377</v>
      </c>
      <c r="H29132">
        <v>0</v>
      </c>
      <c r="I29132">
        <v>0</v>
      </c>
      <c r="J29132">
        <v>0</v>
      </c>
      <c r="K29132" t="s">
        <v>111595</v>
      </c>
    </row>
    <row r="29133" spans="1:11" x14ac:dyDescent="0.3">
      <c r="A29133" t="s">
        <v>111596</v>
      </c>
      <c r="C29133" t="s">
        <v>27</v>
      </c>
      <c r="D29133" t="s">
        <v>111597</v>
      </c>
      <c r="E29133" t="s">
        <v>29</v>
      </c>
      <c r="F29133" t="s">
        <v>41</v>
      </c>
      <c r="G29133" t="s">
        <v>42</v>
      </c>
      <c r="H29133">
        <v>0</v>
      </c>
      <c r="I29133">
        <v>0</v>
      </c>
      <c r="J29133">
        <v>0</v>
      </c>
      <c r="K29133" t="s">
        <v>111598</v>
      </c>
    </row>
    <row r="29134" spans="1:11" x14ac:dyDescent="0.3">
      <c r="A29134" t="s">
        <v>111599</v>
      </c>
      <c r="B29134" t="s">
        <v>111600</v>
      </c>
      <c r="C29134" t="s">
        <v>27</v>
      </c>
      <c r="D29134" t="s">
        <v>111601</v>
      </c>
      <c r="E29134" t="s">
        <v>99661</v>
      </c>
      <c r="F29134" t="s">
        <v>71</v>
      </c>
      <c r="G29134" t="s">
        <v>42</v>
      </c>
      <c r="H29134">
        <v>0</v>
      </c>
      <c r="I29134">
        <v>0</v>
      </c>
      <c r="J29134">
        <v>0</v>
      </c>
      <c r="K29134" t="s">
        <v>111602</v>
      </c>
    </row>
    <row r="29135" spans="1:11" x14ac:dyDescent="0.3">
      <c r="A29135" t="s">
        <v>111603</v>
      </c>
      <c r="C29135" t="s">
        <v>27</v>
      </c>
      <c r="D29135" t="s">
        <v>111604</v>
      </c>
      <c r="E29135" t="s">
        <v>99661</v>
      </c>
      <c r="F29135" t="s">
        <v>1947</v>
      </c>
      <c r="G29135" t="s">
        <v>42</v>
      </c>
      <c r="H29135">
        <v>0</v>
      </c>
      <c r="I29135">
        <v>0</v>
      </c>
      <c r="J29135">
        <v>0</v>
      </c>
      <c r="K29135" t="s">
        <v>111605</v>
      </c>
    </row>
    <row r="29136" spans="1:11" x14ac:dyDescent="0.3">
      <c r="A29136" t="s">
        <v>111606</v>
      </c>
      <c r="C29136" t="s">
        <v>27</v>
      </c>
      <c r="D29136" t="s">
        <v>111607</v>
      </c>
      <c r="E29136" t="s">
        <v>99661</v>
      </c>
      <c r="F29136" t="s">
        <v>5281</v>
      </c>
      <c r="G29136" t="s">
        <v>42</v>
      </c>
      <c r="H29136">
        <v>0</v>
      </c>
      <c r="I29136">
        <v>0</v>
      </c>
      <c r="J29136">
        <v>0</v>
      </c>
      <c r="K29136" t="s">
        <v>111608</v>
      </c>
    </row>
    <row r="29137" spans="1:11" x14ac:dyDescent="0.3">
      <c r="A29137" t="s">
        <v>111609</v>
      </c>
      <c r="B29137" t="s">
        <v>111610</v>
      </c>
      <c r="C29137" t="s">
        <v>20</v>
      </c>
      <c r="D29137" t="s">
        <v>111611</v>
      </c>
      <c r="E29137" t="s">
        <v>14059</v>
      </c>
      <c r="F29137" t="s">
        <v>16</v>
      </c>
      <c r="G29137" t="s">
        <v>42</v>
      </c>
      <c r="H29137">
        <v>0</v>
      </c>
      <c r="I29137">
        <v>0</v>
      </c>
      <c r="J29137">
        <v>0</v>
      </c>
      <c r="K29137" t="s">
        <v>111612</v>
      </c>
    </row>
    <row r="29138" spans="1:11" x14ac:dyDescent="0.3">
      <c r="A29138" t="s">
        <v>111613</v>
      </c>
      <c r="B29138" t="s">
        <v>111614</v>
      </c>
      <c r="C29138" t="s">
        <v>558</v>
      </c>
      <c r="D29138" t="s">
        <v>111615</v>
      </c>
      <c r="E29138" t="s">
        <v>560</v>
      </c>
      <c r="F29138" t="s">
        <v>16</v>
      </c>
      <c r="G29138" t="s">
        <v>879</v>
      </c>
      <c r="H29138">
        <v>0</v>
      </c>
      <c r="I29138">
        <v>0</v>
      </c>
      <c r="J29138">
        <v>0</v>
      </c>
      <c r="K29138" t="s">
        <v>111616</v>
      </c>
    </row>
    <row r="29139" spans="1:11" x14ac:dyDescent="0.3">
      <c r="A29139" t="s">
        <v>111617</v>
      </c>
      <c r="B29139" t="s">
        <v>111618</v>
      </c>
      <c r="C29139" t="s">
        <v>20</v>
      </c>
      <c r="D29139" t="s">
        <v>111619</v>
      </c>
      <c r="E29139" t="s">
        <v>14059</v>
      </c>
      <c r="F29139" t="s">
        <v>8771</v>
      </c>
      <c r="G29139" t="s">
        <v>42</v>
      </c>
      <c r="H29139">
        <v>0</v>
      </c>
      <c r="I29139">
        <v>0</v>
      </c>
      <c r="J29139">
        <v>0</v>
      </c>
      <c r="K29139" t="s">
        <v>111620</v>
      </c>
    </row>
    <row r="29140" spans="1:11" x14ac:dyDescent="0.3">
      <c r="A29140" t="s">
        <v>111621</v>
      </c>
      <c r="B29140" t="s">
        <v>111622</v>
      </c>
      <c r="C29140" t="s">
        <v>20</v>
      </c>
      <c r="D29140" t="s">
        <v>111623</v>
      </c>
      <c r="E29140" t="s">
        <v>14059</v>
      </c>
      <c r="F29140" t="s">
        <v>16</v>
      </c>
      <c r="G29140" t="s">
        <v>3356</v>
      </c>
      <c r="H29140">
        <v>0</v>
      </c>
      <c r="I29140">
        <v>0</v>
      </c>
      <c r="J29140">
        <v>0</v>
      </c>
      <c r="K29140" t="s">
        <v>111624</v>
      </c>
    </row>
    <row r="29141" spans="1:11" x14ac:dyDescent="0.3">
      <c r="A29141" t="s">
        <v>111625</v>
      </c>
      <c r="B29141" t="s">
        <v>111626</v>
      </c>
      <c r="C29141" t="s">
        <v>20</v>
      </c>
      <c r="D29141" t="s">
        <v>111627</v>
      </c>
      <c r="E29141" t="s">
        <v>22</v>
      </c>
      <c r="F29141" t="s">
        <v>16</v>
      </c>
      <c r="G29141" t="s">
        <v>4717</v>
      </c>
      <c r="H29141">
        <v>0</v>
      </c>
      <c r="I29141">
        <v>0</v>
      </c>
      <c r="J29141">
        <v>0</v>
      </c>
      <c r="K29141" t="s">
        <v>111628</v>
      </c>
    </row>
    <row r="29142" spans="1:11" x14ac:dyDescent="0.3">
      <c r="A29142" t="s">
        <v>111629</v>
      </c>
      <c r="B29142" t="s">
        <v>111630</v>
      </c>
      <c r="C29142" t="s">
        <v>558</v>
      </c>
      <c r="D29142" t="s">
        <v>111631</v>
      </c>
      <c r="E29142" t="s">
        <v>754</v>
      </c>
      <c r="F29142" t="s">
        <v>16</v>
      </c>
      <c r="G29142" t="s">
        <v>7035</v>
      </c>
      <c r="H29142">
        <v>0</v>
      </c>
      <c r="I29142">
        <v>0</v>
      </c>
      <c r="J29142">
        <v>0</v>
      </c>
      <c r="K29142" t="s">
        <v>111632</v>
      </c>
    </row>
    <row r="29143" spans="1:11" x14ac:dyDescent="0.3">
      <c r="A29143" t="s">
        <v>111633</v>
      </c>
      <c r="B29143" t="s">
        <v>111634</v>
      </c>
      <c r="C29143" t="s">
        <v>147</v>
      </c>
      <c r="D29143" t="s">
        <v>111635</v>
      </c>
      <c r="E29143" t="s">
        <v>183</v>
      </c>
      <c r="F29143" t="s">
        <v>16</v>
      </c>
      <c r="G29143" t="s">
        <v>2542</v>
      </c>
      <c r="H29143">
        <v>0</v>
      </c>
      <c r="I29143">
        <v>0</v>
      </c>
      <c r="J29143">
        <v>0</v>
      </c>
      <c r="K29143" t="s">
        <v>111636</v>
      </c>
    </row>
    <row r="29144" spans="1:11" x14ac:dyDescent="0.3">
      <c r="A29144" t="s">
        <v>111637</v>
      </c>
      <c r="B29144" t="s">
        <v>111638</v>
      </c>
      <c r="C29144" t="s">
        <v>20</v>
      </c>
      <c r="D29144" t="s">
        <v>111639</v>
      </c>
      <c r="E29144" t="s">
        <v>103221</v>
      </c>
      <c r="F29144" t="s">
        <v>41</v>
      </c>
      <c r="G29144" t="s">
        <v>42</v>
      </c>
      <c r="H29144">
        <v>0</v>
      </c>
      <c r="I29144">
        <v>0</v>
      </c>
      <c r="J29144">
        <v>0</v>
      </c>
      <c r="K29144" t="s">
        <v>111640</v>
      </c>
    </row>
    <row r="29145" spans="1:11" x14ac:dyDescent="0.3">
      <c r="A29145" t="s">
        <v>111641</v>
      </c>
      <c r="B29145" t="s">
        <v>111642</v>
      </c>
      <c r="C29145" t="s">
        <v>20</v>
      </c>
      <c r="D29145" t="s">
        <v>111643</v>
      </c>
      <c r="E29145" t="s">
        <v>14059</v>
      </c>
      <c r="F29145" t="s">
        <v>11456</v>
      </c>
      <c r="G29145" t="s">
        <v>3987</v>
      </c>
      <c r="H29145">
        <v>0</v>
      </c>
      <c r="I29145">
        <v>0</v>
      </c>
      <c r="J29145">
        <v>0</v>
      </c>
      <c r="K29145" t="s">
        <v>111644</v>
      </c>
    </row>
    <row r="29146" spans="1:11" x14ac:dyDescent="0.3">
      <c r="A29146" t="s">
        <v>111645</v>
      </c>
      <c r="B29146" t="s">
        <v>111646</v>
      </c>
      <c r="C29146" t="s">
        <v>20</v>
      </c>
      <c r="D29146" t="s">
        <v>111647</v>
      </c>
      <c r="E29146" t="s">
        <v>14059</v>
      </c>
      <c r="F29146" t="s">
        <v>14077</v>
      </c>
      <c r="G29146" t="s">
        <v>42</v>
      </c>
      <c r="H29146">
        <v>0</v>
      </c>
      <c r="I29146">
        <v>0</v>
      </c>
      <c r="J29146">
        <v>0</v>
      </c>
      <c r="K29146" t="s">
        <v>111648</v>
      </c>
    </row>
    <row r="29147" spans="1:11" x14ac:dyDescent="0.3">
      <c r="A29147" t="s">
        <v>111649</v>
      </c>
      <c r="B29147" t="s">
        <v>111650</v>
      </c>
      <c r="C29147" t="s">
        <v>20</v>
      </c>
      <c r="D29147" t="s">
        <v>111651</v>
      </c>
      <c r="E29147" t="s">
        <v>14059</v>
      </c>
      <c r="F29147" t="s">
        <v>5406</v>
      </c>
      <c r="G29147" t="s">
        <v>42</v>
      </c>
      <c r="H29147">
        <v>0</v>
      </c>
      <c r="I29147">
        <v>0</v>
      </c>
      <c r="J29147">
        <v>0</v>
      </c>
      <c r="K29147" t="s">
        <v>111652</v>
      </c>
    </row>
    <row r="29148" spans="1:11" x14ac:dyDescent="0.3">
      <c r="A29148" t="s">
        <v>111653</v>
      </c>
      <c r="B29148" t="s">
        <v>111654</v>
      </c>
      <c r="C29148" t="s">
        <v>27</v>
      </c>
      <c r="D29148" t="s">
        <v>111655</v>
      </c>
      <c r="E29148" t="s">
        <v>99661</v>
      </c>
      <c r="F29148" t="s">
        <v>5760</v>
      </c>
      <c r="G29148" t="s">
        <v>42</v>
      </c>
      <c r="H29148">
        <v>0</v>
      </c>
      <c r="I29148">
        <v>0</v>
      </c>
      <c r="J29148">
        <v>0</v>
      </c>
      <c r="K29148" t="s">
        <v>111656</v>
      </c>
    </row>
    <row r="29149" spans="1:11" x14ac:dyDescent="0.3">
      <c r="A29149" t="s">
        <v>111657</v>
      </c>
      <c r="B29149" t="s">
        <v>111658</v>
      </c>
      <c r="C29149" t="s">
        <v>147</v>
      </c>
      <c r="D29149" t="s">
        <v>111659</v>
      </c>
      <c r="E29149" t="s">
        <v>183</v>
      </c>
      <c r="F29149" t="s">
        <v>2770</v>
      </c>
      <c r="G29149" t="s">
        <v>42</v>
      </c>
      <c r="H29149">
        <v>0</v>
      </c>
      <c r="I29149">
        <v>0</v>
      </c>
      <c r="J29149">
        <v>0</v>
      </c>
      <c r="K29149" t="s">
        <v>111660</v>
      </c>
    </row>
    <row r="29150" spans="1:11" x14ac:dyDescent="0.3">
      <c r="A29150" t="s">
        <v>111661</v>
      </c>
      <c r="B29150" t="s">
        <v>111662</v>
      </c>
      <c r="C29150" t="s">
        <v>20</v>
      </c>
      <c r="D29150" t="s">
        <v>111663</v>
      </c>
      <c r="E29150" t="s">
        <v>14059</v>
      </c>
      <c r="F29150" t="s">
        <v>1506</v>
      </c>
      <c r="G29150" t="s">
        <v>42</v>
      </c>
      <c r="H29150">
        <v>0</v>
      </c>
      <c r="I29150">
        <v>0</v>
      </c>
      <c r="J29150">
        <v>0</v>
      </c>
      <c r="K29150" t="s">
        <v>111664</v>
      </c>
    </row>
    <row r="29151" spans="1:11" x14ac:dyDescent="0.3">
      <c r="A29151" t="s">
        <v>111665</v>
      </c>
      <c r="B29151" t="s">
        <v>111666</v>
      </c>
      <c r="C29151" t="s">
        <v>20</v>
      </c>
      <c r="D29151" t="s">
        <v>111667</v>
      </c>
      <c r="E29151" t="s">
        <v>14059</v>
      </c>
      <c r="F29151" t="s">
        <v>4769</v>
      </c>
      <c r="G29151" t="s">
        <v>42</v>
      </c>
      <c r="H29151">
        <v>0</v>
      </c>
      <c r="I29151">
        <v>0</v>
      </c>
      <c r="J29151">
        <v>0</v>
      </c>
      <c r="K29151" t="s">
        <v>111668</v>
      </c>
    </row>
    <row r="29152" spans="1:11" x14ac:dyDescent="0.3">
      <c r="A29152" t="s">
        <v>111669</v>
      </c>
      <c r="C29152" t="s">
        <v>27</v>
      </c>
      <c r="D29152" t="s">
        <v>111495</v>
      </c>
      <c r="E29152" t="s">
        <v>29</v>
      </c>
      <c r="F29152" t="s">
        <v>41</v>
      </c>
      <c r="G29152" t="s">
        <v>42</v>
      </c>
      <c r="H29152">
        <v>0</v>
      </c>
      <c r="I29152">
        <v>0</v>
      </c>
      <c r="J29152">
        <v>0</v>
      </c>
      <c r="K29152" t="s">
        <v>111670</v>
      </c>
    </row>
    <row r="29153" spans="1:11" x14ac:dyDescent="0.3">
      <c r="A29153" t="s">
        <v>111671</v>
      </c>
      <c r="B29153" t="s">
        <v>111672</v>
      </c>
      <c r="C29153" t="s">
        <v>20</v>
      </c>
      <c r="D29153" t="s">
        <v>111673</v>
      </c>
      <c r="E29153" t="s">
        <v>14059</v>
      </c>
      <c r="F29153" t="s">
        <v>1531</v>
      </c>
      <c r="G29153" t="s">
        <v>42</v>
      </c>
      <c r="H29153">
        <v>0</v>
      </c>
      <c r="I29153">
        <v>0</v>
      </c>
      <c r="J29153">
        <v>0</v>
      </c>
      <c r="K29153" t="s">
        <v>111674</v>
      </c>
    </row>
    <row r="29154" spans="1:11" x14ac:dyDescent="0.3">
      <c r="A29154" t="s">
        <v>111675</v>
      </c>
      <c r="B29154" t="s">
        <v>111676</v>
      </c>
      <c r="C29154" t="s">
        <v>27</v>
      </c>
      <c r="D29154" t="s">
        <v>111677</v>
      </c>
      <c r="E29154" t="s">
        <v>99661</v>
      </c>
      <c r="F29154" t="s">
        <v>2454</v>
      </c>
      <c r="G29154" t="s">
        <v>42</v>
      </c>
      <c r="H29154">
        <v>0</v>
      </c>
      <c r="I29154">
        <v>0</v>
      </c>
      <c r="J29154">
        <v>0</v>
      </c>
      <c r="K29154" t="s">
        <v>111678</v>
      </c>
    </row>
    <row r="29155" spans="1:11" x14ac:dyDescent="0.3">
      <c r="A29155" t="s">
        <v>111679</v>
      </c>
      <c r="B29155" t="s">
        <v>111680</v>
      </c>
      <c r="C29155" t="s">
        <v>27</v>
      </c>
      <c r="D29155" t="s">
        <v>111681</v>
      </c>
      <c r="E29155" t="s">
        <v>99661</v>
      </c>
      <c r="F29155" t="s">
        <v>3461</v>
      </c>
      <c r="G29155" t="s">
        <v>42</v>
      </c>
      <c r="H29155">
        <v>0</v>
      </c>
      <c r="I29155">
        <v>0</v>
      </c>
      <c r="J29155">
        <v>0</v>
      </c>
      <c r="K29155" t="s">
        <v>111682</v>
      </c>
    </row>
    <row r="29156" spans="1:11" x14ac:dyDescent="0.3">
      <c r="A29156" t="s">
        <v>111683</v>
      </c>
      <c r="B29156" t="s">
        <v>111684</v>
      </c>
      <c r="C29156" t="s">
        <v>13</v>
      </c>
      <c r="D29156" t="s">
        <v>111685</v>
      </c>
      <c r="E29156" t="s">
        <v>104779</v>
      </c>
      <c r="F29156" t="s">
        <v>16</v>
      </c>
      <c r="G29156" t="s">
        <v>364</v>
      </c>
      <c r="H29156">
        <v>0</v>
      </c>
      <c r="I29156">
        <v>0</v>
      </c>
      <c r="J29156">
        <v>0</v>
      </c>
      <c r="K29156" t="s">
        <v>111686</v>
      </c>
    </row>
    <row r="29157" spans="1:11" x14ac:dyDescent="0.3">
      <c r="A29157" t="s">
        <v>111687</v>
      </c>
      <c r="B29157" t="s">
        <v>14551</v>
      </c>
      <c r="C29157" t="s">
        <v>558</v>
      </c>
      <c r="D29157" t="s">
        <v>111688</v>
      </c>
      <c r="E29157" t="s">
        <v>754</v>
      </c>
      <c r="F29157" t="s">
        <v>3484</v>
      </c>
      <c r="G29157" t="s">
        <v>4273</v>
      </c>
      <c r="H29157">
        <v>0</v>
      </c>
      <c r="I29157">
        <v>0</v>
      </c>
      <c r="J29157">
        <v>0</v>
      </c>
      <c r="K29157" t="s">
        <v>111689</v>
      </c>
    </row>
    <row r="29158" spans="1:11" x14ac:dyDescent="0.3">
      <c r="A29158" t="s">
        <v>111690</v>
      </c>
      <c r="B29158" t="s">
        <v>111691</v>
      </c>
      <c r="C29158" t="s">
        <v>20</v>
      </c>
      <c r="D29158" t="s">
        <v>111692</v>
      </c>
      <c r="E29158" t="s">
        <v>14059</v>
      </c>
      <c r="F29158" t="s">
        <v>6622</v>
      </c>
      <c r="G29158" t="s">
        <v>5649</v>
      </c>
      <c r="H29158">
        <v>0</v>
      </c>
      <c r="I29158">
        <v>0</v>
      </c>
      <c r="J29158">
        <v>0</v>
      </c>
      <c r="K29158" t="s">
        <v>111693</v>
      </c>
    </row>
    <row r="29159" spans="1:11" x14ac:dyDescent="0.3">
      <c r="A29159" t="s">
        <v>111694</v>
      </c>
      <c r="B29159" t="s">
        <v>111695</v>
      </c>
      <c r="C29159" t="s">
        <v>558</v>
      </c>
      <c r="D29159" t="s">
        <v>111696</v>
      </c>
      <c r="E29159" t="s">
        <v>1090</v>
      </c>
      <c r="F29159" t="s">
        <v>76839</v>
      </c>
      <c r="G29159" t="s">
        <v>42</v>
      </c>
      <c r="H29159">
        <v>0</v>
      </c>
      <c r="I29159">
        <v>0</v>
      </c>
      <c r="J29159">
        <v>0</v>
      </c>
      <c r="K29159" t="s">
        <v>111697</v>
      </c>
    </row>
    <row r="29160" spans="1:11" x14ac:dyDescent="0.3">
      <c r="A29160" t="s">
        <v>111698</v>
      </c>
      <c r="B29160" t="s">
        <v>111699</v>
      </c>
      <c r="C29160" t="s">
        <v>13</v>
      </c>
      <c r="D29160" t="s">
        <v>111700</v>
      </c>
      <c r="E29160" t="s">
        <v>104779</v>
      </c>
      <c r="F29160" t="s">
        <v>16</v>
      </c>
      <c r="G29160" t="s">
        <v>4763</v>
      </c>
      <c r="H29160">
        <v>0</v>
      </c>
      <c r="I29160">
        <v>0</v>
      </c>
      <c r="J29160">
        <v>0</v>
      </c>
      <c r="K29160" t="s">
        <v>111701</v>
      </c>
    </row>
    <row r="29161" spans="1:11" x14ac:dyDescent="0.3">
      <c r="A29161" t="s">
        <v>111702</v>
      </c>
      <c r="B29161" t="s">
        <v>111699</v>
      </c>
      <c r="C29161" t="s">
        <v>13</v>
      </c>
      <c r="D29161" t="s">
        <v>111703</v>
      </c>
      <c r="E29161" t="s">
        <v>104779</v>
      </c>
      <c r="F29161" t="s">
        <v>16</v>
      </c>
      <c r="G29161" t="s">
        <v>1224</v>
      </c>
      <c r="H29161">
        <v>0</v>
      </c>
      <c r="I29161">
        <v>0</v>
      </c>
      <c r="J29161">
        <v>0</v>
      </c>
      <c r="K29161" t="s">
        <v>111704</v>
      </c>
    </row>
    <row r="29162" spans="1:11" x14ac:dyDescent="0.3">
      <c r="A29162" t="s">
        <v>111705</v>
      </c>
      <c r="B29162" t="s">
        <v>111706</v>
      </c>
      <c r="C29162" t="s">
        <v>27</v>
      </c>
      <c r="D29162" t="s">
        <v>111707</v>
      </c>
      <c r="E29162" t="s">
        <v>29</v>
      </c>
      <c r="F29162" t="s">
        <v>41</v>
      </c>
      <c r="G29162" t="s">
        <v>42</v>
      </c>
      <c r="H29162">
        <v>0</v>
      </c>
      <c r="I29162">
        <v>0</v>
      </c>
      <c r="J29162">
        <v>0</v>
      </c>
      <c r="K29162" t="s">
        <v>111708</v>
      </c>
    </row>
    <row r="29163" spans="1:11" x14ac:dyDescent="0.3">
      <c r="A29163" t="s">
        <v>111709</v>
      </c>
      <c r="B29163" t="s">
        <v>111710</v>
      </c>
      <c r="C29163" t="s">
        <v>558</v>
      </c>
      <c r="D29163" t="s">
        <v>111711</v>
      </c>
      <c r="E29163" t="s">
        <v>560</v>
      </c>
      <c r="F29163" t="s">
        <v>58803</v>
      </c>
      <c r="G29163" t="s">
        <v>42</v>
      </c>
      <c r="H29163">
        <v>0</v>
      </c>
      <c r="I29163">
        <v>0</v>
      </c>
      <c r="J29163">
        <v>0</v>
      </c>
      <c r="K29163" t="s">
        <v>111712</v>
      </c>
    </row>
    <row r="29164" spans="1:11" x14ac:dyDescent="0.3">
      <c r="A29164" t="s">
        <v>111713</v>
      </c>
      <c r="B29164" t="s">
        <v>111714</v>
      </c>
      <c r="C29164" t="s">
        <v>27</v>
      </c>
      <c r="D29164" t="s">
        <v>111715</v>
      </c>
      <c r="E29164" t="s">
        <v>111716</v>
      </c>
      <c r="F29164" t="s">
        <v>41</v>
      </c>
      <c r="G29164" t="s">
        <v>42</v>
      </c>
      <c r="H29164">
        <v>0</v>
      </c>
      <c r="I29164">
        <v>0</v>
      </c>
      <c r="J29164">
        <v>0</v>
      </c>
      <c r="K29164" t="s">
        <v>111717</v>
      </c>
    </row>
    <row r="29165" spans="1:11" x14ac:dyDescent="0.3">
      <c r="A29165" t="s">
        <v>111718</v>
      </c>
      <c r="B29165" t="s">
        <v>111719</v>
      </c>
      <c r="C29165" t="s">
        <v>27</v>
      </c>
      <c r="D29165" t="s">
        <v>70319</v>
      </c>
      <c r="E29165" t="s">
        <v>111716</v>
      </c>
      <c r="F29165" t="s">
        <v>41</v>
      </c>
      <c r="G29165" t="s">
        <v>42</v>
      </c>
      <c r="H29165">
        <v>0</v>
      </c>
      <c r="I29165">
        <v>0</v>
      </c>
      <c r="J29165">
        <v>0</v>
      </c>
      <c r="K29165" t="s">
        <v>111720</v>
      </c>
    </row>
    <row r="29166" spans="1:11" x14ac:dyDescent="0.3">
      <c r="A29166" t="s">
        <v>111721</v>
      </c>
      <c r="B29166" t="s">
        <v>79696</v>
      </c>
      <c r="C29166" t="s">
        <v>27</v>
      </c>
      <c r="D29166" t="s">
        <v>111722</v>
      </c>
      <c r="E29166" t="s">
        <v>111716</v>
      </c>
      <c r="F29166" t="s">
        <v>41</v>
      </c>
      <c r="G29166" t="s">
        <v>42</v>
      </c>
      <c r="H29166">
        <v>0</v>
      </c>
      <c r="I29166">
        <v>0</v>
      </c>
      <c r="J29166">
        <v>0</v>
      </c>
      <c r="K29166" t="s">
        <v>111723</v>
      </c>
    </row>
    <row r="29167" spans="1:11" x14ac:dyDescent="0.3">
      <c r="A29167" t="s">
        <v>111724</v>
      </c>
      <c r="B29167" t="s">
        <v>111725</v>
      </c>
      <c r="C29167" t="s">
        <v>27</v>
      </c>
      <c r="D29167" t="s">
        <v>111726</v>
      </c>
      <c r="E29167" t="s">
        <v>111716</v>
      </c>
      <c r="F29167" t="s">
        <v>41</v>
      </c>
      <c r="G29167" t="s">
        <v>42</v>
      </c>
      <c r="H29167">
        <v>0</v>
      </c>
      <c r="I29167">
        <v>0</v>
      </c>
      <c r="J29167">
        <v>0</v>
      </c>
      <c r="K29167" t="s">
        <v>111727</v>
      </c>
    </row>
    <row r="29168" spans="1:11" x14ac:dyDescent="0.3">
      <c r="A29168" t="s">
        <v>111728</v>
      </c>
      <c r="C29168" t="s">
        <v>20</v>
      </c>
      <c r="D29168" t="s">
        <v>111729</v>
      </c>
      <c r="E29168" t="s">
        <v>14059</v>
      </c>
      <c r="F29168" t="s">
        <v>1697</v>
      </c>
      <c r="G29168" t="s">
        <v>42</v>
      </c>
      <c r="H29168">
        <v>0</v>
      </c>
      <c r="I29168">
        <v>0</v>
      </c>
      <c r="J29168">
        <v>0</v>
      </c>
      <c r="K29168" t="s">
        <v>111730</v>
      </c>
    </row>
    <row r="29169" spans="1:11" x14ac:dyDescent="0.3">
      <c r="A29169" t="s">
        <v>111731</v>
      </c>
      <c r="C29169" t="s">
        <v>20</v>
      </c>
      <c r="D29169" t="s">
        <v>111732</v>
      </c>
      <c r="E29169" t="s">
        <v>14059</v>
      </c>
      <c r="F29169" t="s">
        <v>16</v>
      </c>
      <c r="G29169" t="s">
        <v>42</v>
      </c>
      <c r="H29169">
        <v>0</v>
      </c>
      <c r="I29169">
        <v>0</v>
      </c>
      <c r="J29169">
        <v>0</v>
      </c>
      <c r="K29169" t="s">
        <v>111733</v>
      </c>
    </row>
    <row r="29170" spans="1:11" x14ac:dyDescent="0.3">
      <c r="A29170" t="s">
        <v>111734</v>
      </c>
      <c r="B29170" t="s">
        <v>110619</v>
      </c>
      <c r="C29170" t="s">
        <v>27</v>
      </c>
      <c r="D29170" t="s">
        <v>111735</v>
      </c>
      <c r="E29170" t="s">
        <v>111716</v>
      </c>
      <c r="F29170" t="s">
        <v>41</v>
      </c>
      <c r="G29170" t="s">
        <v>42</v>
      </c>
      <c r="H29170">
        <v>0</v>
      </c>
      <c r="I29170">
        <v>0</v>
      </c>
      <c r="J29170">
        <v>0</v>
      </c>
      <c r="K29170" t="s">
        <v>111736</v>
      </c>
    </row>
    <row r="29171" spans="1:11" x14ac:dyDescent="0.3">
      <c r="A29171" t="s">
        <v>111737</v>
      </c>
      <c r="C29171" t="s">
        <v>20</v>
      </c>
      <c r="D29171" t="s">
        <v>111738</v>
      </c>
      <c r="E29171" t="s">
        <v>14059</v>
      </c>
      <c r="F29171" t="s">
        <v>3200</v>
      </c>
      <c r="G29171" t="s">
        <v>42</v>
      </c>
      <c r="H29171">
        <v>0</v>
      </c>
      <c r="I29171">
        <v>0</v>
      </c>
      <c r="J29171">
        <v>0</v>
      </c>
      <c r="K29171" t="s">
        <v>111739</v>
      </c>
    </row>
    <row r="29172" spans="1:11" x14ac:dyDescent="0.3">
      <c r="A29172" t="s">
        <v>111740</v>
      </c>
      <c r="B29172" t="s">
        <v>111741</v>
      </c>
      <c r="C29172" t="s">
        <v>147</v>
      </c>
      <c r="D29172" t="s">
        <v>111742</v>
      </c>
      <c r="E29172" t="s">
        <v>183</v>
      </c>
      <c r="F29172" t="s">
        <v>5863</v>
      </c>
      <c r="G29172" t="s">
        <v>42</v>
      </c>
      <c r="H29172">
        <v>0</v>
      </c>
      <c r="I29172">
        <v>0</v>
      </c>
      <c r="J29172">
        <v>0</v>
      </c>
      <c r="K29172" t="s">
        <v>111743</v>
      </c>
    </row>
    <row r="29173" spans="1:11" x14ac:dyDescent="0.3">
      <c r="A29173" t="s">
        <v>111744</v>
      </c>
      <c r="B29173" t="s">
        <v>111745</v>
      </c>
      <c r="C29173" t="s">
        <v>27</v>
      </c>
      <c r="D29173" t="s">
        <v>111746</v>
      </c>
      <c r="E29173" t="s">
        <v>29</v>
      </c>
      <c r="F29173" t="s">
        <v>41</v>
      </c>
      <c r="G29173" t="s">
        <v>42</v>
      </c>
      <c r="H29173">
        <v>0</v>
      </c>
      <c r="I29173">
        <v>0</v>
      </c>
      <c r="J29173">
        <v>0</v>
      </c>
      <c r="K29173" t="s">
        <v>111747</v>
      </c>
    </row>
    <row r="29174" spans="1:11" x14ac:dyDescent="0.3">
      <c r="A29174" t="s">
        <v>111748</v>
      </c>
      <c r="C29174" t="s">
        <v>20</v>
      </c>
      <c r="D29174" t="s">
        <v>111749</v>
      </c>
      <c r="E29174" t="s">
        <v>14059</v>
      </c>
      <c r="F29174" t="s">
        <v>16</v>
      </c>
      <c r="G29174" t="s">
        <v>131</v>
      </c>
      <c r="H29174">
        <v>0</v>
      </c>
      <c r="I29174">
        <v>0</v>
      </c>
      <c r="J29174">
        <v>0</v>
      </c>
      <c r="K29174" t="s">
        <v>111750</v>
      </c>
    </row>
    <row r="29175" spans="1:11" x14ac:dyDescent="0.3">
      <c r="A29175" t="s">
        <v>111751</v>
      </c>
      <c r="B29175" t="s">
        <v>111752</v>
      </c>
      <c r="C29175" t="s">
        <v>147</v>
      </c>
      <c r="D29175" t="s">
        <v>111753</v>
      </c>
      <c r="E29175" t="s">
        <v>183</v>
      </c>
      <c r="F29175" t="s">
        <v>1835</v>
      </c>
      <c r="G29175" t="s">
        <v>42</v>
      </c>
      <c r="H29175">
        <v>0</v>
      </c>
      <c r="I29175">
        <v>0</v>
      </c>
      <c r="J29175">
        <v>0</v>
      </c>
      <c r="K29175" t="s">
        <v>111754</v>
      </c>
    </row>
    <row r="29176" spans="1:11" x14ac:dyDescent="0.3">
      <c r="A29176" t="s">
        <v>111755</v>
      </c>
      <c r="C29176" t="s">
        <v>20</v>
      </c>
      <c r="D29176" t="s">
        <v>111756</v>
      </c>
      <c r="E29176" t="s">
        <v>14059</v>
      </c>
      <c r="F29176" t="s">
        <v>3565</v>
      </c>
      <c r="G29176" t="s">
        <v>42</v>
      </c>
      <c r="H29176">
        <v>0</v>
      </c>
      <c r="I29176">
        <v>0</v>
      </c>
      <c r="J29176">
        <v>0</v>
      </c>
      <c r="K29176" t="s">
        <v>111757</v>
      </c>
    </row>
    <row r="29177" spans="1:11" x14ac:dyDescent="0.3">
      <c r="A29177" t="s">
        <v>111758</v>
      </c>
      <c r="C29177" t="s">
        <v>20</v>
      </c>
      <c r="D29177" t="s">
        <v>111759</v>
      </c>
      <c r="E29177" t="s">
        <v>14059</v>
      </c>
      <c r="F29177" t="s">
        <v>1850</v>
      </c>
      <c r="G29177" t="s">
        <v>42</v>
      </c>
      <c r="H29177">
        <v>0</v>
      </c>
      <c r="I29177">
        <v>0</v>
      </c>
      <c r="J29177">
        <v>0</v>
      </c>
      <c r="K29177" t="s">
        <v>111760</v>
      </c>
    </row>
    <row r="29178" spans="1:11" x14ac:dyDescent="0.3">
      <c r="A29178" t="s">
        <v>111761</v>
      </c>
      <c r="C29178" t="s">
        <v>20</v>
      </c>
      <c r="D29178" t="s">
        <v>111762</v>
      </c>
      <c r="E29178" t="s">
        <v>14059</v>
      </c>
      <c r="F29178" t="s">
        <v>41</v>
      </c>
      <c r="G29178" t="s">
        <v>42</v>
      </c>
      <c r="H29178">
        <v>0</v>
      </c>
      <c r="I29178">
        <v>0</v>
      </c>
      <c r="J29178">
        <v>0</v>
      </c>
      <c r="K29178" t="s">
        <v>111763</v>
      </c>
    </row>
    <row r="29179" spans="1:11" x14ac:dyDescent="0.3">
      <c r="A29179" t="s">
        <v>111764</v>
      </c>
      <c r="B29179" t="s">
        <v>111765</v>
      </c>
      <c r="C29179" t="s">
        <v>20</v>
      </c>
      <c r="D29179" t="s">
        <v>111766</v>
      </c>
      <c r="E29179" t="s">
        <v>14059</v>
      </c>
      <c r="F29179" t="s">
        <v>15706</v>
      </c>
      <c r="G29179" t="s">
        <v>42</v>
      </c>
      <c r="H29179">
        <v>0</v>
      </c>
      <c r="I29179">
        <v>0</v>
      </c>
      <c r="J29179">
        <v>0</v>
      </c>
      <c r="K29179" t="s">
        <v>111767</v>
      </c>
    </row>
    <row r="29180" spans="1:11" x14ac:dyDescent="0.3">
      <c r="A29180" t="s">
        <v>111768</v>
      </c>
      <c r="C29180" t="s">
        <v>27</v>
      </c>
      <c r="D29180" t="s">
        <v>111769</v>
      </c>
      <c r="E29180" t="s">
        <v>111716</v>
      </c>
      <c r="F29180" t="s">
        <v>41</v>
      </c>
      <c r="G29180" t="s">
        <v>42</v>
      </c>
      <c r="H29180">
        <v>0</v>
      </c>
      <c r="I29180">
        <v>0</v>
      </c>
      <c r="J29180">
        <v>0</v>
      </c>
      <c r="K29180" t="s">
        <v>111770</v>
      </c>
    </row>
    <row r="29181" spans="1:11" x14ac:dyDescent="0.3">
      <c r="A29181" t="s">
        <v>111771</v>
      </c>
      <c r="C29181" t="s">
        <v>27</v>
      </c>
      <c r="D29181" t="s">
        <v>111772</v>
      </c>
      <c r="E29181" t="s">
        <v>111716</v>
      </c>
      <c r="F29181" t="s">
        <v>41</v>
      </c>
      <c r="G29181" t="s">
        <v>42</v>
      </c>
      <c r="H29181">
        <v>0</v>
      </c>
      <c r="I29181">
        <v>0</v>
      </c>
      <c r="J29181">
        <v>0</v>
      </c>
      <c r="K29181" t="s">
        <v>111773</v>
      </c>
    </row>
    <row r="29182" spans="1:11" x14ac:dyDescent="0.3">
      <c r="A29182" t="s">
        <v>111774</v>
      </c>
      <c r="B29182" t="s">
        <v>111775</v>
      </c>
      <c r="C29182" t="s">
        <v>27</v>
      </c>
      <c r="D29182" t="s">
        <v>111776</v>
      </c>
      <c r="E29182" t="s">
        <v>111716</v>
      </c>
      <c r="F29182" t="s">
        <v>41</v>
      </c>
      <c r="G29182" t="s">
        <v>42</v>
      </c>
      <c r="H29182">
        <v>0</v>
      </c>
      <c r="I29182">
        <v>0</v>
      </c>
      <c r="J29182">
        <v>0</v>
      </c>
      <c r="K29182" t="s">
        <v>111777</v>
      </c>
    </row>
    <row r="29183" spans="1:11" x14ac:dyDescent="0.3">
      <c r="A29183" t="s">
        <v>111778</v>
      </c>
      <c r="B29183" t="s">
        <v>111779</v>
      </c>
      <c r="C29183" t="s">
        <v>27</v>
      </c>
      <c r="D29183" t="s">
        <v>111780</v>
      </c>
      <c r="E29183" t="s">
        <v>111716</v>
      </c>
      <c r="F29183" t="s">
        <v>41</v>
      </c>
      <c r="G29183" t="s">
        <v>42</v>
      </c>
      <c r="H29183">
        <v>0</v>
      </c>
      <c r="I29183">
        <v>0</v>
      </c>
      <c r="J29183">
        <v>0</v>
      </c>
      <c r="K29183" t="s">
        <v>111781</v>
      </c>
    </row>
    <row r="29184" spans="1:11" x14ac:dyDescent="0.3">
      <c r="A29184" t="s">
        <v>111782</v>
      </c>
      <c r="B29184" t="s">
        <v>111783</v>
      </c>
      <c r="C29184" t="s">
        <v>27</v>
      </c>
      <c r="D29184" t="s">
        <v>111784</v>
      </c>
      <c r="E29184" t="s">
        <v>111716</v>
      </c>
      <c r="F29184" t="s">
        <v>41</v>
      </c>
      <c r="G29184" t="s">
        <v>42</v>
      </c>
      <c r="H29184">
        <v>0</v>
      </c>
      <c r="I29184">
        <v>0</v>
      </c>
      <c r="J29184">
        <v>0</v>
      </c>
      <c r="K29184" t="s">
        <v>111785</v>
      </c>
    </row>
    <row r="29185" spans="1:11" x14ac:dyDescent="0.3">
      <c r="A29185" t="s">
        <v>111786</v>
      </c>
      <c r="B29185" t="s">
        <v>111787</v>
      </c>
      <c r="C29185" t="s">
        <v>558</v>
      </c>
      <c r="D29185" t="s">
        <v>111788</v>
      </c>
      <c r="E29185" t="s">
        <v>1472</v>
      </c>
      <c r="F29185" t="s">
        <v>1247</v>
      </c>
      <c r="G29185" t="s">
        <v>1382</v>
      </c>
      <c r="H29185">
        <v>0</v>
      </c>
      <c r="I29185">
        <v>0</v>
      </c>
      <c r="J29185">
        <v>0</v>
      </c>
      <c r="K29185" t="s">
        <v>111789</v>
      </c>
    </row>
    <row r="29186" spans="1:11" x14ac:dyDescent="0.3">
      <c r="A29186" t="s">
        <v>111790</v>
      </c>
      <c r="B29186" t="s">
        <v>111791</v>
      </c>
      <c r="C29186" t="s">
        <v>558</v>
      </c>
      <c r="D29186" t="s">
        <v>111792</v>
      </c>
      <c r="E29186" t="s">
        <v>1472</v>
      </c>
      <c r="F29186" t="s">
        <v>2770</v>
      </c>
      <c r="G29186" t="s">
        <v>9108</v>
      </c>
      <c r="H29186">
        <v>0</v>
      </c>
      <c r="I29186">
        <v>0</v>
      </c>
      <c r="J29186">
        <v>0</v>
      </c>
      <c r="K29186" t="s">
        <v>111793</v>
      </c>
    </row>
    <row r="29187" spans="1:11" x14ac:dyDescent="0.3">
      <c r="A29187" t="s">
        <v>111794</v>
      </c>
      <c r="B29187" t="s">
        <v>111795</v>
      </c>
      <c r="C29187" t="s">
        <v>558</v>
      </c>
      <c r="D29187" t="s">
        <v>111796</v>
      </c>
      <c r="E29187" t="s">
        <v>1472</v>
      </c>
      <c r="F29187" t="s">
        <v>4267</v>
      </c>
      <c r="G29187" t="s">
        <v>25066</v>
      </c>
      <c r="H29187">
        <v>0</v>
      </c>
      <c r="I29187">
        <v>0</v>
      </c>
      <c r="J29187">
        <v>0</v>
      </c>
      <c r="K29187" t="s">
        <v>111797</v>
      </c>
    </row>
    <row r="29188" spans="1:11" x14ac:dyDescent="0.3">
      <c r="A29188" t="s">
        <v>111798</v>
      </c>
      <c r="C29188" t="s">
        <v>27</v>
      </c>
      <c r="D29188" t="s">
        <v>111799</v>
      </c>
      <c r="E29188" t="s">
        <v>111716</v>
      </c>
      <c r="F29188" t="s">
        <v>41</v>
      </c>
      <c r="G29188" t="s">
        <v>42</v>
      </c>
      <c r="H29188">
        <v>0</v>
      </c>
      <c r="I29188">
        <v>0</v>
      </c>
      <c r="J29188">
        <v>0</v>
      </c>
      <c r="K29188" t="s">
        <v>111800</v>
      </c>
    </row>
    <row r="29189" spans="1:11" x14ac:dyDescent="0.3">
      <c r="A29189" t="s">
        <v>111801</v>
      </c>
      <c r="B29189" t="s">
        <v>111802</v>
      </c>
      <c r="C29189" t="s">
        <v>27</v>
      </c>
      <c r="D29189" t="s">
        <v>111803</v>
      </c>
      <c r="E29189" t="s">
        <v>111716</v>
      </c>
      <c r="F29189" t="s">
        <v>41</v>
      </c>
      <c r="G29189" t="s">
        <v>42</v>
      </c>
      <c r="H29189">
        <v>0</v>
      </c>
      <c r="I29189">
        <v>0</v>
      </c>
      <c r="J29189">
        <v>0</v>
      </c>
      <c r="K29189" t="s">
        <v>111804</v>
      </c>
    </row>
    <row r="29190" spans="1:11" x14ac:dyDescent="0.3">
      <c r="A29190" t="s">
        <v>111805</v>
      </c>
      <c r="B29190" t="s">
        <v>111806</v>
      </c>
      <c r="C29190" t="s">
        <v>558</v>
      </c>
      <c r="D29190" t="s">
        <v>111807</v>
      </c>
      <c r="E29190" t="s">
        <v>1090</v>
      </c>
      <c r="F29190" t="s">
        <v>16</v>
      </c>
      <c r="G29190" t="s">
        <v>18410</v>
      </c>
      <c r="H29190">
        <v>0</v>
      </c>
      <c r="I29190">
        <v>0</v>
      </c>
      <c r="J29190">
        <v>0</v>
      </c>
      <c r="K29190" t="s">
        <v>111808</v>
      </c>
    </row>
    <row r="29191" spans="1:11" x14ac:dyDescent="0.3">
      <c r="A29191" t="s">
        <v>111809</v>
      </c>
      <c r="B29191" t="s">
        <v>111810</v>
      </c>
      <c r="C29191" t="s">
        <v>27</v>
      </c>
      <c r="D29191" t="s">
        <v>111811</v>
      </c>
      <c r="E29191" t="s">
        <v>111716</v>
      </c>
      <c r="F29191" t="s">
        <v>41</v>
      </c>
      <c r="G29191" t="s">
        <v>42</v>
      </c>
      <c r="H29191">
        <v>0</v>
      </c>
      <c r="I29191">
        <v>0</v>
      </c>
      <c r="J29191">
        <v>0</v>
      </c>
      <c r="K29191" t="s">
        <v>111812</v>
      </c>
    </row>
    <row r="29192" spans="1:11" x14ac:dyDescent="0.3">
      <c r="A29192" t="s">
        <v>111813</v>
      </c>
      <c r="B29192" t="s">
        <v>111814</v>
      </c>
      <c r="C29192" t="s">
        <v>27</v>
      </c>
      <c r="D29192" t="s">
        <v>111815</v>
      </c>
      <c r="E29192" t="s">
        <v>29</v>
      </c>
      <c r="F29192" t="s">
        <v>41</v>
      </c>
      <c r="G29192" t="s">
        <v>5542</v>
      </c>
      <c r="H29192">
        <v>0</v>
      </c>
      <c r="I29192">
        <v>0</v>
      </c>
      <c r="J29192">
        <v>0</v>
      </c>
      <c r="K29192" t="s">
        <v>111816</v>
      </c>
    </row>
    <row r="29193" spans="1:11" x14ac:dyDescent="0.3">
      <c r="A29193" t="s">
        <v>111817</v>
      </c>
      <c r="C29193" t="s">
        <v>27</v>
      </c>
      <c r="D29193" t="s">
        <v>111818</v>
      </c>
      <c r="E29193" t="s">
        <v>111716</v>
      </c>
      <c r="F29193" t="s">
        <v>41</v>
      </c>
      <c r="G29193" t="s">
        <v>42</v>
      </c>
      <c r="H29193">
        <v>0</v>
      </c>
      <c r="I29193">
        <v>0</v>
      </c>
      <c r="J29193">
        <v>0</v>
      </c>
      <c r="K29193" t="s">
        <v>111819</v>
      </c>
    </row>
    <row r="29194" spans="1:11" x14ac:dyDescent="0.3">
      <c r="A29194" t="s">
        <v>111820</v>
      </c>
      <c r="B29194" t="s">
        <v>111821</v>
      </c>
      <c r="C29194" t="s">
        <v>27</v>
      </c>
      <c r="D29194" t="s">
        <v>111822</v>
      </c>
      <c r="E29194" t="s">
        <v>111716</v>
      </c>
      <c r="F29194" t="s">
        <v>41</v>
      </c>
      <c r="G29194" t="s">
        <v>42</v>
      </c>
      <c r="H29194">
        <v>0</v>
      </c>
      <c r="I29194">
        <v>0</v>
      </c>
      <c r="J29194">
        <v>0</v>
      </c>
      <c r="K29194" t="s">
        <v>111823</v>
      </c>
    </row>
    <row r="29195" spans="1:11" x14ac:dyDescent="0.3">
      <c r="A29195" t="s">
        <v>111824</v>
      </c>
      <c r="C29195" t="s">
        <v>27</v>
      </c>
      <c r="D29195" t="s">
        <v>111825</v>
      </c>
      <c r="E29195" t="s">
        <v>111716</v>
      </c>
      <c r="F29195" t="s">
        <v>41</v>
      </c>
      <c r="G29195" t="s">
        <v>42</v>
      </c>
      <c r="H29195">
        <v>0</v>
      </c>
      <c r="I29195">
        <v>0</v>
      </c>
      <c r="J29195">
        <v>0</v>
      </c>
      <c r="K29195" t="s">
        <v>111826</v>
      </c>
    </row>
    <row r="29196" spans="1:11" x14ac:dyDescent="0.3">
      <c r="A29196" t="s">
        <v>111827</v>
      </c>
      <c r="B29196" t="s">
        <v>111828</v>
      </c>
      <c r="C29196" t="s">
        <v>27</v>
      </c>
      <c r="D29196" t="s">
        <v>111829</v>
      </c>
      <c r="E29196" t="s">
        <v>111716</v>
      </c>
      <c r="F29196" t="s">
        <v>41</v>
      </c>
      <c r="G29196" t="s">
        <v>42</v>
      </c>
      <c r="H29196">
        <v>0</v>
      </c>
      <c r="I29196">
        <v>0</v>
      </c>
      <c r="J29196">
        <v>0</v>
      </c>
      <c r="K29196" t="s">
        <v>111830</v>
      </c>
    </row>
    <row r="29197" spans="1:11" x14ac:dyDescent="0.3">
      <c r="A29197" t="s">
        <v>111831</v>
      </c>
      <c r="B29197" t="s">
        <v>111832</v>
      </c>
      <c r="C29197" t="s">
        <v>20</v>
      </c>
      <c r="D29197" t="s">
        <v>111833</v>
      </c>
      <c r="E29197" t="s">
        <v>103221</v>
      </c>
      <c r="F29197" t="s">
        <v>16</v>
      </c>
      <c r="G29197" t="s">
        <v>12247</v>
      </c>
      <c r="H29197">
        <v>0</v>
      </c>
      <c r="I29197">
        <v>0</v>
      </c>
      <c r="J29197">
        <v>0</v>
      </c>
      <c r="K29197" t="s">
        <v>111834</v>
      </c>
    </row>
    <row r="29198" spans="1:11" x14ac:dyDescent="0.3">
      <c r="A29198" t="s">
        <v>111835</v>
      </c>
      <c r="B29198" t="s">
        <v>111836</v>
      </c>
      <c r="C29198" t="s">
        <v>27</v>
      </c>
      <c r="D29198" t="s">
        <v>111837</v>
      </c>
      <c r="E29198" t="s">
        <v>111716</v>
      </c>
      <c r="F29198" t="s">
        <v>41</v>
      </c>
      <c r="G29198" t="s">
        <v>42</v>
      </c>
      <c r="H29198">
        <v>0</v>
      </c>
      <c r="I29198">
        <v>0</v>
      </c>
      <c r="J29198">
        <v>0</v>
      </c>
      <c r="K29198" t="s">
        <v>111838</v>
      </c>
    </row>
    <row r="29199" spans="1:11" x14ac:dyDescent="0.3">
      <c r="A29199" t="s">
        <v>111839</v>
      </c>
      <c r="B29199" t="s">
        <v>111840</v>
      </c>
      <c r="C29199" t="s">
        <v>27</v>
      </c>
      <c r="D29199" t="s">
        <v>111841</v>
      </c>
      <c r="E29199" t="s">
        <v>111716</v>
      </c>
      <c r="F29199" t="s">
        <v>41</v>
      </c>
      <c r="G29199" t="s">
        <v>42</v>
      </c>
      <c r="H29199">
        <v>0</v>
      </c>
      <c r="I29199">
        <v>0</v>
      </c>
      <c r="J29199">
        <v>0</v>
      </c>
      <c r="K29199" t="s">
        <v>111842</v>
      </c>
    </row>
    <row r="29200" spans="1:11" x14ac:dyDescent="0.3">
      <c r="A29200" t="s">
        <v>111843</v>
      </c>
      <c r="B29200" t="s">
        <v>111844</v>
      </c>
      <c r="C29200" t="s">
        <v>20</v>
      </c>
      <c r="D29200" t="s">
        <v>111845</v>
      </c>
      <c r="E29200" t="s">
        <v>14059</v>
      </c>
      <c r="F29200" t="s">
        <v>16</v>
      </c>
      <c r="G29200" t="s">
        <v>60185</v>
      </c>
      <c r="H29200">
        <v>0</v>
      </c>
      <c r="I29200">
        <v>0</v>
      </c>
      <c r="J29200">
        <v>0</v>
      </c>
      <c r="K29200" t="s">
        <v>111846</v>
      </c>
    </row>
    <row r="29201" spans="1:11" x14ac:dyDescent="0.3">
      <c r="A29201" t="s">
        <v>111847</v>
      </c>
      <c r="C29201" t="s">
        <v>27</v>
      </c>
      <c r="D29201" t="s">
        <v>111848</v>
      </c>
      <c r="E29201" t="s">
        <v>29</v>
      </c>
      <c r="F29201" t="s">
        <v>41</v>
      </c>
      <c r="G29201" t="s">
        <v>42</v>
      </c>
      <c r="H29201">
        <v>0</v>
      </c>
      <c r="I29201">
        <v>0</v>
      </c>
      <c r="J29201">
        <v>0</v>
      </c>
      <c r="K29201" t="s">
        <v>111849</v>
      </c>
    </row>
    <row r="29202" spans="1:11" x14ac:dyDescent="0.3">
      <c r="A29202" t="s">
        <v>111850</v>
      </c>
      <c r="B29202" t="s">
        <v>111851</v>
      </c>
      <c r="C29202" t="s">
        <v>27</v>
      </c>
      <c r="D29202" t="s">
        <v>111852</v>
      </c>
      <c r="E29202" t="s">
        <v>111716</v>
      </c>
      <c r="F29202" t="s">
        <v>41</v>
      </c>
      <c r="G29202" t="s">
        <v>19381</v>
      </c>
      <c r="H29202">
        <v>0</v>
      </c>
      <c r="I29202">
        <v>0</v>
      </c>
      <c r="J29202">
        <v>0</v>
      </c>
      <c r="K29202" t="s">
        <v>111853</v>
      </c>
    </row>
    <row r="29203" spans="1:11" x14ac:dyDescent="0.3">
      <c r="A29203" t="s">
        <v>111854</v>
      </c>
      <c r="B29203" t="s">
        <v>111855</v>
      </c>
      <c r="C29203" t="s">
        <v>27</v>
      </c>
      <c r="D29203" t="s">
        <v>111856</v>
      </c>
      <c r="E29203" t="s">
        <v>111716</v>
      </c>
      <c r="F29203" t="s">
        <v>41</v>
      </c>
      <c r="G29203" t="s">
        <v>42</v>
      </c>
      <c r="H29203">
        <v>0</v>
      </c>
      <c r="I29203">
        <v>0</v>
      </c>
      <c r="J29203">
        <v>0</v>
      </c>
      <c r="K29203" t="s">
        <v>111857</v>
      </c>
    </row>
    <row r="29204" spans="1:11" x14ac:dyDescent="0.3">
      <c r="A29204" t="s">
        <v>111858</v>
      </c>
      <c r="C29204" t="s">
        <v>20</v>
      </c>
      <c r="D29204" t="s">
        <v>111859</v>
      </c>
      <c r="E29204" t="s">
        <v>14059</v>
      </c>
      <c r="F29204" t="s">
        <v>16</v>
      </c>
      <c r="G29204" t="s">
        <v>42</v>
      </c>
      <c r="H29204">
        <v>0</v>
      </c>
      <c r="I29204">
        <v>0</v>
      </c>
      <c r="J29204">
        <v>0</v>
      </c>
      <c r="K29204" t="s">
        <v>111860</v>
      </c>
    </row>
    <row r="29205" spans="1:11" x14ac:dyDescent="0.3">
      <c r="A29205" t="s">
        <v>111861</v>
      </c>
      <c r="C29205" t="s">
        <v>27</v>
      </c>
      <c r="D29205" t="s">
        <v>111862</v>
      </c>
      <c r="E29205" t="s">
        <v>111716</v>
      </c>
      <c r="F29205" t="s">
        <v>41</v>
      </c>
      <c r="G29205" t="s">
        <v>1414</v>
      </c>
      <c r="H29205">
        <v>0</v>
      </c>
      <c r="I29205">
        <v>0</v>
      </c>
      <c r="J29205">
        <v>0</v>
      </c>
      <c r="K29205" t="s">
        <v>111863</v>
      </c>
    </row>
    <row r="29206" spans="1:11" x14ac:dyDescent="0.3">
      <c r="A29206" t="s">
        <v>111864</v>
      </c>
      <c r="B29206" t="s">
        <v>111865</v>
      </c>
      <c r="C29206" t="s">
        <v>13</v>
      </c>
      <c r="D29206" t="s">
        <v>111866</v>
      </c>
      <c r="E29206" t="s">
        <v>15</v>
      </c>
      <c r="F29206" t="s">
        <v>16</v>
      </c>
      <c r="G29206" t="s">
        <v>900</v>
      </c>
      <c r="H29206">
        <v>0</v>
      </c>
      <c r="I29206">
        <v>0</v>
      </c>
      <c r="J29206">
        <v>0</v>
      </c>
      <c r="K29206" t="s">
        <v>111867</v>
      </c>
    </row>
    <row r="29207" spans="1:11" x14ac:dyDescent="0.3">
      <c r="A29207" t="s">
        <v>111868</v>
      </c>
      <c r="B29207" t="s">
        <v>111869</v>
      </c>
      <c r="C29207" t="s">
        <v>20</v>
      </c>
      <c r="D29207" t="s">
        <v>111870</v>
      </c>
      <c r="E29207" t="s">
        <v>14059</v>
      </c>
      <c r="F29207" t="s">
        <v>3282</v>
      </c>
      <c r="G29207" t="s">
        <v>42</v>
      </c>
      <c r="H29207">
        <v>0</v>
      </c>
      <c r="I29207">
        <v>0</v>
      </c>
      <c r="J29207">
        <v>0</v>
      </c>
      <c r="K29207" t="s">
        <v>111871</v>
      </c>
    </row>
    <row r="29208" spans="1:11" x14ac:dyDescent="0.3">
      <c r="A29208" t="s">
        <v>111872</v>
      </c>
      <c r="B29208" t="s">
        <v>111873</v>
      </c>
      <c r="C29208" t="s">
        <v>20</v>
      </c>
      <c r="D29208" t="s">
        <v>111874</v>
      </c>
      <c r="E29208" t="s">
        <v>14059</v>
      </c>
      <c r="F29208" t="s">
        <v>302</v>
      </c>
      <c r="G29208" t="s">
        <v>42</v>
      </c>
      <c r="H29208">
        <v>0</v>
      </c>
      <c r="I29208">
        <v>0</v>
      </c>
      <c r="J29208">
        <v>0</v>
      </c>
      <c r="K29208" t="s">
        <v>111875</v>
      </c>
    </row>
    <row r="29209" spans="1:11" x14ac:dyDescent="0.3">
      <c r="A29209" t="s">
        <v>111876</v>
      </c>
      <c r="B29209" t="s">
        <v>111877</v>
      </c>
      <c r="C29209" t="s">
        <v>20</v>
      </c>
      <c r="D29209" t="s">
        <v>111878</v>
      </c>
      <c r="E29209" t="s">
        <v>14059</v>
      </c>
      <c r="F29209" t="s">
        <v>11094</v>
      </c>
      <c r="G29209" t="s">
        <v>42</v>
      </c>
      <c r="H29209">
        <v>0</v>
      </c>
      <c r="I29209">
        <v>0</v>
      </c>
      <c r="J29209">
        <v>0</v>
      </c>
      <c r="K29209" t="s">
        <v>111879</v>
      </c>
    </row>
    <row r="29210" spans="1:11" x14ac:dyDescent="0.3">
      <c r="A29210" t="s">
        <v>111880</v>
      </c>
      <c r="B29210" t="s">
        <v>111881</v>
      </c>
      <c r="C29210" t="s">
        <v>466</v>
      </c>
      <c r="D29210" t="s">
        <v>111882</v>
      </c>
      <c r="E29210" t="s">
        <v>468</v>
      </c>
      <c r="F29210" t="s">
        <v>16</v>
      </c>
      <c r="G29210" t="s">
        <v>529</v>
      </c>
      <c r="H29210">
        <v>0</v>
      </c>
      <c r="I29210">
        <v>0</v>
      </c>
      <c r="J29210">
        <v>0</v>
      </c>
      <c r="K29210" t="s">
        <v>111883</v>
      </c>
    </row>
    <row r="29211" spans="1:11" x14ac:dyDescent="0.3">
      <c r="A29211" t="s">
        <v>111884</v>
      </c>
      <c r="B29211" t="s">
        <v>111885</v>
      </c>
      <c r="C29211" t="s">
        <v>13</v>
      </c>
      <c r="D29211" t="s">
        <v>111886</v>
      </c>
      <c r="E29211" t="s">
        <v>104779</v>
      </c>
      <c r="F29211" t="s">
        <v>16</v>
      </c>
      <c r="G29211" t="s">
        <v>3689</v>
      </c>
      <c r="H29211">
        <v>0</v>
      </c>
      <c r="I29211">
        <v>0</v>
      </c>
      <c r="J29211">
        <v>0</v>
      </c>
      <c r="K29211" t="s">
        <v>111887</v>
      </c>
    </row>
    <row r="29212" spans="1:11" x14ac:dyDescent="0.3">
      <c r="A29212" t="s">
        <v>111888</v>
      </c>
      <c r="B29212" t="s">
        <v>111889</v>
      </c>
      <c r="C29212" t="s">
        <v>20</v>
      </c>
      <c r="D29212" t="s">
        <v>111890</v>
      </c>
      <c r="E29212" t="s">
        <v>14059</v>
      </c>
      <c r="F29212" t="s">
        <v>16732</v>
      </c>
      <c r="G29212" t="s">
        <v>22922</v>
      </c>
      <c r="H29212">
        <v>0</v>
      </c>
      <c r="I29212">
        <v>0</v>
      </c>
      <c r="J29212">
        <v>0</v>
      </c>
      <c r="K29212" t="s">
        <v>111891</v>
      </c>
    </row>
    <row r="29213" spans="1:11" x14ac:dyDescent="0.3">
      <c r="A29213" t="s">
        <v>111892</v>
      </c>
      <c r="C29213" t="s">
        <v>20</v>
      </c>
      <c r="D29213" t="s">
        <v>111893</v>
      </c>
      <c r="E29213" t="s">
        <v>14059</v>
      </c>
      <c r="F29213" t="s">
        <v>16</v>
      </c>
      <c r="G29213" t="s">
        <v>42</v>
      </c>
      <c r="H29213">
        <v>0</v>
      </c>
      <c r="I29213">
        <v>0</v>
      </c>
      <c r="J29213">
        <v>0</v>
      </c>
      <c r="K29213" t="s">
        <v>111894</v>
      </c>
    </row>
    <row r="29214" spans="1:11" x14ac:dyDescent="0.3">
      <c r="A29214" t="s">
        <v>111895</v>
      </c>
      <c r="C29214" t="s">
        <v>20</v>
      </c>
      <c r="D29214" t="s">
        <v>111896</v>
      </c>
      <c r="E29214" t="s">
        <v>14059</v>
      </c>
      <c r="F29214" t="s">
        <v>16</v>
      </c>
      <c r="G29214" t="s">
        <v>4183</v>
      </c>
      <c r="H29214">
        <v>0</v>
      </c>
      <c r="I29214">
        <v>0</v>
      </c>
      <c r="J29214">
        <v>0</v>
      </c>
      <c r="K29214" t="s">
        <v>111897</v>
      </c>
    </row>
    <row r="29215" spans="1:11" x14ac:dyDescent="0.3">
      <c r="A29215" t="s">
        <v>111898</v>
      </c>
      <c r="C29215" t="s">
        <v>20</v>
      </c>
      <c r="D29215" t="s">
        <v>111899</v>
      </c>
      <c r="E29215" t="s">
        <v>14059</v>
      </c>
      <c r="F29215" t="s">
        <v>6657</v>
      </c>
      <c r="G29215" t="s">
        <v>42</v>
      </c>
      <c r="H29215">
        <v>0</v>
      </c>
      <c r="I29215">
        <v>0</v>
      </c>
      <c r="J29215">
        <v>0</v>
      </c>
      <c r="K29215" t="s">
        <v>111900</v>
      </c>
    </row>
    <row r="29216" spans="1:11" x14ac:dyDescent="0.3">
      <c r="A29216" t="s">
        <v>111901</v>
      </c>
      <c r="B29216" t="s">
        <v>111902</v>
      </c>
      <c r="C29216" t="s">
        <v>20</v>
      </c>
      <c r="D29216" t="s">
        <v>111903</v>
      </c>
      <c r="E29216" t="s">
        <v>22</v>
      </c>
      <c r="F29216" t="s">
        <v>9786</v>
      </c>
      <c r="G29216" t="s">
        <v>42</v>
      </c>
      <c r="H29216">
        <v>0</v>
      </c>
      <c r="I29216">
        <v>0</v>
      </c>
      <c r="J29216">
        <v>0</v>
      </c>
      <c r="K29216" t="s">
        <v>111904</v>
      </c>
    </row>
    <row r="29217" spans="1:11" x14ac:dyDescent="0.3">
      <c r="A29217" t="s">
        <v>111905</v>
      </c>
      <c r="B29217" t="s">
        <v>111906</v>
      </c>
      <c r="C29217" t="s">
        <v>20</v>
      </c>
      <c r="D29217" t="s">
        <v>111907</v>
      </c>
      <c r="E29217" t="s">
        <v>14059</v>
      </c>
      <c r="F29217" t="s">
        <v>1986</v>
      </c>
      <c r="G29217" t="s">
        <v>42</v>
      </c>
      <c r="H29217">
        <v>0</v>
      </c>
      <c r="I29217">
        <v>0</v>
      </c>
      <c r="J29217">
        <v>0</v>
      </c>
      <c r="K29217" t="s">
        <v>111908</v>
      </c>
    </row>
    <row r="29218" spans="1:11" x14ac:dyDescent="0.3">
      <c r="A29218" t="s">
        <v>111909</v>
      </c>
      <c r="B29218" t="s">
        <v>111910</v>
      </c>
      <c r="C29218" t="s">
        <v>20</v>
      </c>
      <c r="D29218" t="s">
        <v>111911</v>
      </c>
      <c r="E29218" t="s">
        <v>14059</v>
      </c>
      <c r="F29218" t="s">
        <v>16381</v>
      </c>
      <c r="G29218" t="s">
        <v>42</v>
      </c>
      <c r="H29218">
        <v>0</v>
      </c>
      <c r="I29218">
        <v>0</v>
      </c>
      <c r="J29218">
        <v>0</v>
      </c>
      <c r="K29218" t="s">
        <v>111912</v>
      </c>
    </row>
    <row r="29219" spans="1:11" x14ac:dyDescent="0.3">
      <c r="A29219" t="s">
        <v>111913</v>
      </c>
      <c r="B29219" t="s">
        <v>111914</v>
      </c>
      <c r="C29219" t="s">
        <v>27</v>
      </c>
      <c r="D29219" t="s">
        <v>111915</v>
      </c>
      <c r="E29219" t="s">
        <v>111716</v>
      </c>
      <c r="F29219" t="s">
        <v>41</v>
      </c>
      <c r="G29219" t="s">
        <v>42</v>
      </c>
      <c r="H29219">
        <v>0</v>
      </c>
      <c r="I29219">
        <v>0</v>
      </c>
      <c r="J29219">
        <v>0</v>
      </c>
      <c r="K29219" t="s">
        <v>111916</v>
      </c>
    </row>
    <row r="29220" spans="1:11" x14ac:dyDescent="0.3">
      <c r="A29220" t="s">
        <v>111917</v>
      </c>
      <c r="B29220" t="s">
        <v>111918</v>
      </c>
      <c r="C29220" t="s">
        <v>20</v>
      </c>
      <c r="D29220" t="s">
        <v>111919</v>
      </c>
      <c r="E29220" t="s">
        <v>14059</v>
      </c>
      <c r="F29220" t="s">
        <v>1214</v>
      </c>
      <c r="G29220" t="s">
        <v>5573</v>
      </c>
      <c r="H29220">
        <v>0</v>
      </c>
      <c r="I29220">
        <v>0</v>
      </c>
      <c r="J29220">
        <v>0</v>
      </c>
      <c r="K29220" t="s">
        <v>111920</v>
      </c>
    </row>
    <row r="29221" spans="1:11" x14ac:dyDescent="0.3">
      <c r="A29221" t="s">
        <v>111921</v>
      </c>
      <c r="B29221" t="s">
        <v>111922</v>
      </c>
      <c r="C29221" t="s">
        <v>20</v>
      </c>
      <c r="D29221" t="s">
        <v>111923</v>
      </c>
      <c r="E29221" t="s">
        <v>14059</v>
      </c>
      <c r="F29221" t="s">
        <v>16</v>
      </c>
      <c r="G29221" t="s">
        <v>2542</v>
      </c>
      <c r="H29221">
        <v>0</v>
      </c>
      <c r="I29221">
        <v>0</v>
      </c>
      <c r="J29221">
        <v>0</v>
      </c>
      <c r="K29221" t="s">
        <v>111924</v>
      </c>
    </row>
    <row r="29222" spans="1:11" x14ac:dyDescent="0.3">
      <c r="A29222" t="s">
        <v>111925</v>
      </c>
      <c r="B29222" t="s">
        <v>111926</v>
      </c>
      <c r="C29222" t="s">
        <v>20</v>
      </c>
      <c r="D29222" t="s">
        <v>111927</v>
      </c>
      <c r="E29222" t="s">
        <v>14059</v>
      </c>
      <c r="F29222" t="s">
        <v>3872</v>
      </c>
      <c r="G29222" t="s">
        <v>42</v>
      </c>
      <c r="H29222">
        <v>0</v>
      </c>
      <c r="I29222">
        <v>0</v>
      </c>
      <c r="J29222">
        <v>0</v>
      </c>
      <c r="K29222" t="s">
        <v>111928</v>
      </c>
    </row>
    <row r="29223" spans="1:11" x14ac:dyDescent="0.3">
      <c r="A29223" t="s">
        <v>111929</v>
      </c>
      <c r="C29223" t="s">
        <v>20</v>
      </c>
      <c r="D29223" t="s">
        <v>111930</v>
      </c>
      <c r="E29223" t="s">
        <v>14059</v>
      </c>
      <c r="F29223" t="s">
        <v>111931</v>
      </c>
      <c r="G29223" t="s">
        <v>42</v>
      </c>
      <c r="H29223">
        <v>0</v>
      </c>
      <c r="I29223">
        <v>0</v>
      </c>
      <c r="J29223">
        <v>0</v>
      </c>
      <c r="K29223" t="s">
        <v>111932</v>
      </c>
    </row>
    <row r="29224" spans="1:11" x14ac:dyDescent="0.3">
      <c r="A29224" t="s">
        <v>111933</v>
      </c>
      <c r="B29224" t="s">
        <v>111934</v>
      </c>
      <c r="C29224" t="s">
        <v>20</v>
      </c>
      <c r="D29224" t="s">
        <v>111935</v>
      </c>
      <c r="E29224" t="s">
        <v>14059</v>
      </c>
      <c r="F29224" t="s">
        <v>7012</v>
      </c>
      <c r="G29224" t="s">
        <v>42</v>
      </c>
      <c r="H29224">
        <v>0</v>
      </c>
      <c r="I29224">
        <v>0</v>
      </c>
      <c r="J29224">
        <v>0</v>
      </c>
      <c r="K29224" t="s">
        <v>111936</v>
      </c>
    </row>
    <row r="29225" spans="1:11" x14ac:dyDescent="0.3">
      <c r="A29225" t="s">
        <v>111937</v>
      </c>
      <c r="C29225" t="s">
        <v>27</v>
      </c>
      <c r="D29225" t="s">
        <v>111938</v>
      </c>
      <c r="E29225" t="s">
        <v>111716</v>
      </c>
      <c r="F29225" t="s">
        <v>41</v>
      </c>
      <c r="G29225" t="s">
        <v>42</v>
      </c>
      <c r="H29225">
        <v>0</v>
      </c>
      <c r="I29225">
        <v>0</v>
      </c>
      <c r="J29225">
        <v>0</v>
      </c>
      <c r="K29225" t="s">
        <v>111939</v>
      </c>
    </row>
    <row r="29226" spans="1:11" x14ac:dyDescent="0.3">
      <c r="A29226" t="s">
        <v>111940</v>
      </c>
      <c r="C29226" t="s">
        <v>27</v>
      </c>
      <c r="D29226" t="s">
        <v>111941</v>
      </c>
      <c r="E29226" t="s">
        <v>111716</v>
      </c>
      <c r="F29226" t="s">
        <v>41</v>
      </c>
      <c r="G29226" t="s">
        <v>42</v>
      </c>
      <c r="H29226">
        <v>0</v>
      </c>
      <c r="I29226">
        <v>0</v>
      </c>
      <c r="J29226">
        <v>0</v>
      </c>
      <c r="K29226" t="s">
        <v>111942</v>
      </c>
    </row>
    <row r="29227" spans="1:11" x14ac:dyDescent="0.3">
      <c r="A29227" t="s">
        <v>111943</v>
      </c>
      <c r="B29227" t="s">
        <v>111944</v>
      </c>
      <c r="C29227" t="s">
        <v>147</v>
      </c>
      <c r="D29227" t="s">
        <v>111945</v>
      </c>
      <c r="E29227" t="s">
        <v>4768</v>
      </c>
      <c r="F29227" t="s">
        <v>2486</v>
      </c>
      <c r="G29227" t="s">
        <v>42</v>
      </c>
      <c r="H29227">
        <v>0</v>
      </c>
      <c r="I29227">
        <v>0</v>
      </c>
      <c r="J29227">
        <v>0</v>
      </c>
      <c r="K29227" t="s">
        <v>111946</v>
      </c>
    </row>
    <row r="29228" spans="1:11" x14ac:dyDescent="0.3">
      <c r="A29228" t="s">
        <v>111947</v>
      </c>
      <c r="B29228" t="s">
        <v>111948</v>
      </c>
      <c r="C29228" t="s">
        <v>27</v>
      </c>
      <c r="D29228" t="s">
        <v>111949</v>
      </c>
      <c r="E29228" t="s">
        <v>111716</v>
      </c>
      <c r="F29228" t="s">
        <v>41</v>
      </c>
      <c r="G29228" t="s">
        <v>42</v>
      </c>
      <c r="H29228">
        <v>0</v>
      </c>
      <c r="I29228">
        <v>0</v>
      </c>
      <c r="J29228">
        <v>0</v>
      </c>
      <c r="K29228" t="s">
        <v>111950</v>
      </c>
    </row>
    <row r="29229" spans="1:11" x14ac:dyDescent="0.3">
      <c r="A29229" t="s">
        <v>111951</v>
      </c>
      <c r="B29229" t="s">
        <v>111948</v>
      </c>
      <c r="C29229" t="s">
        <v>27</v>
      </c>
      <c r="D29229" t="s">
        <v>111952</v>
      </c>
      <c r="E29229" t="s">
        <v>111716</v>
      </c>
      <c r="F29229" t="s">
        <v>41</v>
      </c>
      <c r="G29229" t="s">
        <v>42</v>
      </c>
      <c r="H29229">
        <v>0</v>
      </c>
      <c r="I29229">
        <v>0</v>
      </c>
      <c r="J29229">
        <v>0</v>
      </c>
      <c r="K29229" t="s">
        <v>111953</v>
      </c>
    </row>
    <row r="29230" spans="1:11" x14ac:dyDescent="0.3">
      <c r="A29230" t="s">
        <v>111954</v>
      </c>
      <c r="B29230" t="s">
        <v>111955</v>
      </c>
      <c r="C29230" t="s">
        <v>27</v>
      </c>
      <c r="D29230" t="s">
        <v>111956</v>
      </c>
      <c r="E29230" t="s">
        <v>111716</v>
      </c>
      <c r="F29230" t="s">
        <v>41</v>
      </c>
      <c r="G29230" t="s">
        <v>42</v>
      </c>
      <c r="H29230">
        <v>0</v>
      </c>
      <c r="I29230">
        <v>0</v>
      </c>
      <c r="J29230">
        <v>0</v>
      </c>
      <c r="K29230" t="s">
        <v>111957</v>
      </c>
    </row>
    <row r="29231" spans="1:11" x14ac:dyDescent="0.3">
      <c r="A29231" t="s">
        <v>111958</v>
      </c>
      <c r="B29231" t="s">
        <v>111959</v>
      </c>
      <c r="C29231" t="s">
        <v>27</v>
      </c>
      <c r="D29231" t="s">
        <v>111960</v>
      </c>
      <c r="E29231" t="s">
        <v>111716</v>
      </c>
      <c r="F29231" t="s">
        <v>41</v>
      </c>
      <c r="G29231" t="s">
        <v>42</v>
      </c>
      <c r="H29231">
        <v>0</v>
      </c>
      <c r="I29231">
        <v>0</v>
      </c>
      <c r="J29231">
        <v>0</v>
      </c>
      <c r="K29231" t="s">
        <v>111961</v>
      </c>
    </row>
    <row r="29232" spans="1:11" x14ac:dyDescent="0.3">
      <c r="A29232" t="s">
        <v>111962</v>
      </c>
      <c r="B29232" t="s">
        <v>109986</v>
      </c>
      <c r="C29232" t="s">
        <v>20</v>
      </c>
      <c r="D29232" t="s">
        <v>111963</v>
      </c>
      <c r="E29232" t="s">
        <v>14059</v>
      </c>
      <c r="F29232" t="s">
        <v>2361</v>
      </c>
      <c r="G29232" t="s">
        <v>42</v>
      </c>
      <c r="H29232">
        <v>0</v>
      </c>
      <c r="I29232">
        <v>0</v>
      </c>
      <c r="J29232">
        <v>0</v>
      </c>
      <c r="K29232" t="s">
        <v>111964</v>
      </c>
    </row>
    <row r="29233" spans="1:11" x14ac:dyDescent="0.3">
      <c r="A29233" t="s">
        <v>111965</v>
      </c>
      <c r="C29233" t="s">
        <v>20</v>
      </c>
      <c r="D29233" t="s">
        <v>111966</v>
      </c>
      <c r="E29233" t="s">
        <v>14059</v>
      </c>
      <c r="F29233" t="s">
        <v>845</v>
      </c>
      <c r="G29233" t="s">
        <v>42</v>
      </c>
      <c r="H29233">
        <v>0</v>
      </c>
      <c r="I29233">
        <v>0</v>
      </c>
      <c r="J29233">
        <v>0</v>
      </c>
      <c r="K29233" t="s">
        <v>111967</v>
      </c>
    </row>
    <row r="29234" spans="1:11" x14ac:dyDescent="0.3">
      <c r="A29234" t="s">
        <v>111968</v>
      </c>
      <c r="B29234" t="s">
        <v>111969</v>
      </c>
      <c r="C29234" t="s">
        <v>20</v>
      </c>
      <c r="D29234" t="s">
        <v>111970</v>
      </c>
      <c r="E29234" t="s">
        <v>14059</v>
      </c>
      <c r="F29234" t="s">
        <v>1506</v>
      </c>
      <c r="G29234" t="s">
        <v>42</v>
      </c>
      <c r="H29234">
        <v>0</v>
      </c>
      <c r="I29234">
        <v>0</v>
      </c>
      <c r="J29234">
        <v>0</v>
      </c>
      <c r="K29234" t="s">
        <v>111971</v>
      </c>
    </row>
    <row r="29235" spans="1:11" x14ac:dyDescent="0.3">
      <c r="A29235" t="s">
        <v>111972</v>
      </c>
      <c r="B29235" t="s">
        <v>111973</v>
      </c>
      <c r="C29235" t="s">
        <v>27</v>
      </c>
      <c r="D29235" t="s">
        <v>111974</v>
      </c>
      <c r="E29235" t="s">
        <v>111716</v>
      </c>
      <c r="F29235" t="s">
        <v>41</v>
      </c>
      <c r="G29235" t="s">
        <v>42</v>
      </c>
      <c r="H29235">
        <v>0</v>
      </c>
      <c r="I29235">
        <v>0</v>
      </c>
      <c r="J29235">
        <v>0</v>
      </c>
      <c r="K29235" t="s">
        <v>111975</v>
      </c>
    </row>
    <row r="29236" spans="1:11" x14ac:dyDescent="0.3">
      <c r="A29236" t="s">
        <v>111976</v>
      </c>
      <c r="B29236" t="s">
        <v>111977</v>
      </c>
      <c r="C29236" t="s">
        <v>13</v>
      </c>
      <c r="D29236" t="s">
        <v>111978</v>
      </c>
      <c r="E29236" t="s">
        <v>15</v>
      </c>
      <c r="F29236" t="s">
        <v>16</v>
      </c>
      <c r="G29236" t="s">
        <v>10656</v>
      </c>
      <c r="H29236">
        <v>0</v>
      </c>
      <c r="I29236">
        <v>0</v>
      </c>
      <c r="J29236">
        <v>0</v>
      </c>
      <c r="K29236" t="s">
        <v>111979</v>
      </c>
    </row>
    <row r="29237" spans="1:11" x14ac:dyDescent="0.3">
      <c r="A29237" t="s">
        <v>111980</v>
      </c>
      <c r="B29237" t="s">
        <v>111981</v>
      </c>
      <c r="C29237" t="s">
        <v>20</v>
      </c>
      <c r="D29237" t="s">
        <v>111982</v>
      </c>
      <c r="E29237" t="s">
        <v>14059</v>
      </c>
      <c r="F29237" t="s">
        <v>2703</v>
      </c>
      <c r="G29237" t="s">
        <v>42</v>
      </c>
      <c r="H29237">
        <v>0</v>
      </c>
      <c r="I29237">
        <v>0</v>
      </c>
      <c r="J29237">
        <v>0</v>
      </c>
      <c r="K29237" t="s">
        <v>111983</v>
      </c>
    </row>
    <row r="29238" spans="1:11" x14ac:dyDescent="0.3">
      <c r="A29238" t="s">
        <v>111984</v>
      </c>
      <c r="B29238" t="s">
        <v>111985</v>
      </c>
      <c r="C29238" t="s">
        <v>20</v>
      </c>
      <c r="D29238" t="s">
        <v>111986</v>
      </c>
      <c r="E29238" t="s">
        <v>14059</v>
      </c>
      <c r="F29238" t="s">
        <v>1981</v>
      </c>
      <c r="G29238" t="s">
        <v>42</v>
      </c>
      <c r="H29238">
        <v>0</v>
      </c>
      <c r="I29238">
        <v>0</v>
      </c>
      <c r="J29238">
        <v>0</v>
      </c>
      <c r="K29238" t="s">
        <v>111987</v>
      </c>
    </row>
    <row r="29239" spans="1:11" x14ac:dyDescent="0.3">
      <c r="A29239" t="s">
        <v>111988</v>
      </c>
      <c r="B29239" t="s">
        <v>111989</v>
      </c>
      <c r="C29239" t="s">
        <v>20</v>
      </c>
      <c r="D29239" t="s">
        <v>111990</v>
      </c>
      <c r="E29239" t="s">
        <v>14059</v>
      </c>
      <c r="F29239" t="s">
        <v>5819</v>
      </c>
      <c r="G29239" t="s">
        <v>42</v>
      </c>
      <c r="H29239">
        <v>0</v>
      </c>
      <c r="I29239">
        <v>0</v>
      </c>
      <c r="J29239">
        <v>0</v>
      </c>
      <c r="K29239" t="s">
        <v>111991</v>
      </c>
    </row>
    <row r="29240" spans="1:11" x14ac:dyDescent="0.3">
      <c r="A29240" t="s">
        <v>111992</v>
      </c>
      <c r="C29240" t="s">
        <v>20</v>
      </c>
      <c r="D29240" t="s">
        <v>111993</v>
      </c>
      <c r="E29240" t="s">
        <v>103221</v>
      </c>
      <c r="F29240" t="s">
        <v>16</v>
      </c>
      <c r="G29240" t="s">
        <v>8595</v>
      </c>
      <c r="H29240">
        <v>0</v>
      </c>
      <c r="I29240">
        <v>0</v>
      </c>
      <c r="J29240">
        <v>0</v>
      </c>
      <c r="K29240" t="s">
        <v>111994</v>
      </c>
    </row>
    <row r="29241" spans="1:11" x14ac:dyDescent="0.3">
      <c r="A29241" t="s">
        <v>111995</v>
      </c>
      <c r="C29241" t="s">
        <v>20</v>
      </c>
      <c r="D29241" t="s">
        <v>111996</v>
      </c>
      <c r="E29241" t="s">
        <v>103221</v>
      </c>
      <c r="F29241" t="s">
        <v>16</v>
      </c>
      <c r="G29241" t="s">
        <v>822</v>
      </c>
      <c r="H29241">
        <v>0</v>
      </c>
      <c r="I29241">
        <v>0</v>
      </c>
      <c r="J29241">
        <v>0</v>
      </c>
      <c r="K29241" t="s">
        <v>111997</v>
      </c>
    </row>
    <row r="29242" spans="1:11" x14ac:dyDescent="0.3">
      <c r="A29242" t="s">
        <v>111998</v>
      </c>
      <c r="B29242" t="s">
        <v>111999</v>
      </c>
      <c r="C29242" t="s">
        <v>20</v>
      </c>
      <c r="D29242" t="s">
        <v>112000</v>
      </c>
      <c r="E29242" t="s">
        <v>103221</v>
      </c>
      <c r="F29242" t="s">
        <v>41</v>
      </c>
      <c r="G29242" t="s">
        <v>42</v>
      </c>
      <c r="H29242">
        <v>0</v>
      </c>
      <c r="I29242">
        <v>0</v>
      </c>
      <c r="J29242">
        <v>0</v>
      </c>
      <c r="K29242" t="s">
        <v>112001</v>
      </c>
    </row>
    <row r="29243" spans="1:11" x14ac:dyDescent="0.3">
      <c r="A29243" t="s">
        <v>112002</v>
      </c>
      <c r="B29243" t="s">
        <v>112003</v>
      </c>
      <c r="C29243" t="s">
        <v>147</v>
      </c>
      <c r="D29243" t="s">
        <v>112004</v>
      </c>
      <c r="E29243" t="s">
        <v>183</v>
      </c>
      <c r="F29243" t="s">
        <v>3267</v>
      </c>
      <c r="G29243" t="s">
        <v>1439</v>
      </c>
      <c r="H29243">
        <v>0</v>
      </c>
      <c r="I29243">
        <v>0</v>
      </c>
      <c r="J29243">
        <v>0</v>
      </c>
      <c r="K29243" t="s">
        <v>112005</v>
      </c>
    </row>
    <row r="29244" spans="1:11" x14ac:dyDescent="0.3">
      <c r="A29244" t="s">
        <v>112006</v>
      </c>
      <c r="B29244" t="s">
        <v>112007</v>
      </c>
      <c r="C29244" t="s">
        <v>20</v>
      </c>
      <c r="D29244" t="s">
        <v>112008</v>
      </c>
      <c r="E29244" t="s">
        <v>14059</v>
      </c>
      <c r="F29244" t="s">
        <v>5733</v>
      </c>
      <c r="G29244" t="s">
        <v>42</v>
      </c>
      <c r="H29244">
        <v>0</v>
      </c>
      <c r="I29244">
        <v>0</v>
      </c>
      <c r="J29244">
        <v>0</v>
      </c>
      <c r="K29244" t="s">
        <v>112009</v>
      </c>
    </row>
    <row r="29245" spans="1:11" x14ac:dyDescent="0.3">
      <c r="A29245" t="s">
        <v>112010</v>
      </c>
      <c r="B29245" t="s">
        <v>112011</v>
      </c>
      <c r="C29245" t="s">
        <v>147</v>
      </c>
      <c r="D29245" t="s">
        <v>112012</v>
      </c>
      <c r="E29245" t="s">
        <v>183</v>
      </c>
      <c r="F29245" t="s">
        <v>8797</v>
      </c>
      <c r="G29245" t="s">
        <v>42</v>
      </c>
      <c r="H29245">
        <v>0</v>
      </c>
      <c r="I29245">
        <v>0</v>
      </c>
      <c r="J29245">
        <v>0</v>
      </c>
      <c r="K29245" t="s">
        <v>112013</v>
      </c>
    </row>
    <row r="29246" spans="1:11" x14ac:dyDescent="0.3">
      <c r="A29246" t="s">
        <v>112014</v>
      </c>
      <c r="B29246" t="s">
        <v>112015</v>
      </c>
      <c r="C29246" t="s">
        <v>147</v>
      </c>
      <c r="D29246" t="s">
        <v>112016</v>
      </c>
      <c r="E29246" t="s">
        <v>183</v>
      </c>
      <c r="F29246" t="s">
        <v>7799</v>
      </c>
      <c r="G29246" t="s">
        <v>42</v>
      </c>
      <c r="H29246">
        <v>0</v>
      </c>
      <c r="I29246">
        <v>0</v>
      </c>
      <c r="J29246">
        <v>0</v>
      </c>
      <c r="K29246" t="s">
        <v>112017</v>
      </c>
    </row>
    <row r="29247" spans="1:11" x14ac:dyDescent="0.3">
      <c r="A29247" t="s">
        <v>112018</v>
      </c>
      <c r="B29247" t="s">
        <v>112019</v>
      </c>
      <c r="C29247" t="s">
        <v>147</v>
      </c>
      <c r="D29247" t="s">
        <v>112020</v>
      </c>
      <c r="E29247" t="s">
        <v>183</v>
      </c>
      <c r="F29247" t="s">
        <v>7405</v>
      </c>
      <c r="G29247" t="s">
        <v>42</v>
      </c>
      <c r="H29247">
        <v>0</v>
      </c>
      <c r="I29247">
        <v>0</v>
      </c>
      <c r="J29247">
        <v>0</v>
      </c>
      <c r="K29247" t="s">
        <v>112021</v>
      </c>
    </row>
    <row r="29248" spans="1:11" x14ac:dyDescent="0.3">
      <c r="A29248" t="s">
        <v>112022</v>
      </c>
      <c r="B29248" t="s">
        <v>112023</v>
      </c>
      <c r="C29248" t="s">
        <v>147</v>
      </c>
      <c r="D29248" t="s">
        <v>112024</v>
      </c>
      <c r="E29248" t="s">
        <v>183</v>
      </c>
      <c r="F29248" t="s">
        <v>1590</v>
      </c>
      <c r="G29248" t="s">
        <v>42</v>
      </c>
      <c r="H29248">
        <v>0</v>
      </c>
      <c r="I29248">
        <v>0</v>
      </c>
      <c r="J29248">
        <v>0</v>
      </c>
      <c r="K29248" t="s">
        <v>112025</v>
      </c>
    </row>
    <row r="29249" spans="1:11" x14ac:dyDescent="0.3">
      <c r="A29249" t="s">
        <v>112026</v>
      </c>
      <c r="B29249" t="s">
        <v>112027</v>
      </c>
      <c r="C29249" t="s">
        <v>147</v>
      </c>
      <c r="D29249" t="s">
        <v>112028</v>
      </c>
      <c r="E29249" t="s">
        <v>183</v>
      </c>
      <c r="F29249" t="s">
        <v>3412</v>
      </c>
      <c r="G29249" t="s">
        <v>42</v>
      </c>
      <c r="H29249">
        <v>0</v>
      </c>
      <c r="I29249">
        <v>0</v>
      </c>
      <c r="J29249">
        <v>0</v>
      </c>
      <c r="K29249" t="s">
        <v>112029</v>
      </c>
    </row>
    <row r="29250" spans="1:11" x14ac:dyDescent="0.3">
      <c r="A29250" t="s">
        <v>112030</v>
      </c>
      <c r="C29250" t="s">
        <v>20</v>
      </c>
      <c r="D29250" t="s">
        <v>112031</v>
      </c>
      <c r="E29250" t="s">
        <v>14059</v>
      </c>
      <c r="F29250" t="s">
        <v>16</v>
      </c>
      <c r="G29250" t="s">
        <v>42</v>
      </c>
      <c r="H29250">
        <v>0</v>
      </c>
      <c r="I29250">
        <v>0</v>
      </c>
      <c r="J29250">
        <v>0</v>
      </c>
      <c r="K29250" t="s">
        <v>112032</v>
      </c>
    </row>
    <row r="29251" spans="1:11" x14ac:dyDescent="0.3">
      <c r="A29251" t="s">
        <v>112033</v>
      </c>
      <c r="B29251" t="s">
        <v>112034</v>
      </c>
      <c r="C29251" t="s">
        <v>147</v>
      </c>
      <c r="D29251" t="s">
        <v>112035</v>
      </c>
      <c r="E29251" t="s">
        <v>183</v>
      </c>
      <c r="F29251" t="s">
        <v>3633</v>
      </c>
      <c r="G29251" t="s">
        <v>42</v>
      </c>
      <c r="H29251">
        <v>0</v>
      </c>
      <c r="I29251">
        <v>0</v>
      </c>
      <c r="J29251">
        <v>0</v>
      </c>
      <c r="K29251" t="s">
        <v>112036</v>
      </c>
    </row>
    <row r="29252" spans="1:11" x14ac:dyDescent="0.3">
      <c r="A29252" t="s">
        <v>112037</v>
      </c>
      <c r="B29252" t="s">
        <v>112038</v>
      </c>
      <c r="C29252" t="s">
        <v>1159</v>
      </c>
      <c r="D29252" t="s">
        <v>112039</v>
      </c>
      <c r="E29252" t="s">
        <v>1161</v>
      </c>
      <c r="F29252" t="s">
        <v>16</v>
      </c>
      <c r="G29252" t="s">
        <v>209</v>
      </c>
      <c r="H29252">
        <v>0</v>
      </c>
      <c r="I29252">
        <v>0</v>
      </c>
      <c r="J29252">
        <v>0</v>
      </c>
      <c r="K29252" t="s">
        <v>112040</v>
      </c>
    </row>
    <row r="29253" spans="1:11" x14ac:dyDescent="0.3">
      <c r="A29253" t="s">
        <v>112041</v>
      </c>
      <c r="B29253" t="s">
        <v>112042</v>
      </c>
      <c r="C29253" t="s">
        <v>20</v>
      </c>
      <c r="D29253" t="s">
        <v>112043</v>
      </c>
      <c r="E29253" t="s">
        <v>14059</v>
      </c>
      <c r="F29253" t="s">
        <v>16</v>
      </c>
      <c r="G29253" t="s">
        <v>4938</v>
      </c>
      <c r="H29253">
        <v>0</v>
      </c>
      <c r="I29253">
        <v>0</v>
      </c>
      <c r="J29253">
        <v>0</v>
      </c>
      <c r="K29253" t="s">
        <v>112044</v>
      </c>
    </row>
    <row r="29254" spans="1:11" x14ac:dyDescent="0.3">
      <c r="A29254" t="s">
        <v>112045</v>
      </c>
      <c r="B29254" t="s">
        <v>112046</v>
      </c>
      <c r="C29254" t="s">
        <v>20</v>
      </c>
      <c r="D29254" t="s">
        <v>112047</v>
      </c>
      <c r="E29254" t="s">
        <v>14059</v>
      </c>
      <c r="F29254" t="s">
        <v>16</v>
      </c>
      <c r="G29254" t="s">
        <v>269</v>
      </c>
      <c r="H29254">
        <v>0</v>
      </c>
      <c r="I29254">
        <v>0</v>
      </c>
      <c r="J29254">
        <v>0</v>
      </c>
      <c r="K29254" t="s">
        <v>112048</v>
      </c>
    </row>
    <row r="29255" spans="1:11" x14ac:dyDescent="0.3">
      <c r="A29255" t="s">
        <v>112049</v>
      </c>
      <c r="B29255" t="s">
        <v>112050</v>
      </c>
      <c r="C29255" t="s">
        <v>13</v>
      </c>
      <c r="D29255" t="s">
        <v>112051</v>
      </c>
      <c r="E29255" t="s">
        <v>15</v>
      </c>
      <c r="F29255" t="s">
        <v>41</v>
      </c>
      <c r="G29255" t="s">
        <v>42</v>
      </c>
      <c r="H29255">
        <v>0</v>
      </c>
      <c r="I29255">
        <v>0</v>
      </c>
      <c r="J29255">
        <v>0</v>
      </c>
      <c r="K29255" t="s">
        <v>112052</v>
      </c>
    </row>
    <row r="29256" spans="1:11" x14ac:dyDescent="0.3">
      <c r="A29256" t="s">
        <v>112053</v>
      </c>
      <c r="B29256" t="s">
        <v>112054</v>
      </c>
      <c r="C29256" t="s">
        <v>20</v>
      </c>
      <c r="D29256" t="s">
        <v>112055</v>
      </c>
      <c r="E29256" t="s">
        <v>14059</v>
      </c>
      <c r="F29256" t="s">
        <v>16</v>
      </c>
      <c r="G29256" t="s">
        <v>2211</v>
      </c>
      <c r="H29256">
        <v>0</v>
      </c>
      <c r="I29256">
        <v>0</v>
      </c>
      <c r="J29256">
        <v>0</v>
      </c>
      <c r="K29256" t="s">
        <v>112056</v>
      </c>
    </row>
    <row r="29257" spans="1:11" x14ac:dyDescent="0.3">
      <c r="A29257" t="s">
        <v>112057</v>
      </c>
      <c r="B29257" t="s">
        <v>112058</v>
      </c>
      <c r="C29257" t="s">
        <v>147</v>
      </c>
      <c r="D29257" t="s">
        <v>112059</v>
      </c>
      <c r="E29257" t="s">
        <v>183</v>
      </c>
      <c r="F29257" t="s">
        <v>11524</v>
      </c>
      <c r="G29257" t="s">
        <v>42</v>
      </c>
      <c r="H29257">
        <v>0</v>
      </c>
      <c r="I29257">
        <v>0</v>
      </c>
      <c r="J29257">
        <v>0</v>
      </c>
      <c r="K29257" t="s">
        <v>112060</v>
      </c>
    </row>
    <row r="29258" spans="1:11" x14ac:dyDescent="0.3">
      <c r="A29258" t="s">
        <v>112061</v>
      </c>
      <c r="B29258" t="s">
        <v>112062</v>
      </c>
      <c r="C29258" t="s">
        <v>20</v>
      </c>
      <c r="D29258" t="s">
        <v>112063</v>
      </c>
      <c r="E29258" t="s">
        <v>14059</v>
      </c>
      <c r="F29258" t="s">
        <v>2116</v>
      </c>
      <c r="G29258" t="s">
        <v>42</v>
      </c>
      <c r="H29258">
        <v>0</v>
      </c>
      <c r="I29258">
        <v>0</v>
      </c>
      <c r="J29258">
        <v>0</v>
      </c>
      <c r="K29258" t="s">
        <v>112064</v>
      </c>
    </row>
    <row r="29259" spans="1:11" x14ac:dyDescent="0.3">
      <c r="A29259" t="s">
        <v>112065</v>
      </c>
      <c r="B29259" t="s">
        <v>112066</v>
      </c>
      <c r="C29259" t="s">
        <v>558</v>
      </c>
      <c r="D29259" t="s">
        <v>112067</v>
      </c>
      <c r="E29259" t="s">
        <v>754</v>
      </c>
      <c r="F29259" t="s">
        <v>16</v>
      </c>
      <c r="G29259" t="s">
        <v>35844</v>
      </c>
      <c r="H29259">
        <v>0</v>
      </c>
      <c r="I29259">
        <v>0</v>
      </c>
      <c r="J29259">
        <v>0</v>
      </c>
      <c r="K29259" t="s">
        <v>112068</v>
      </c>
    </row>
    <row r="29260" spans="1:11" x14ac:dyDescent="0.3">
      <c r="A29260" t="s">
        <v>112069</v>
      </c>
      <c r="B29260" t="s">
        <v>112070</v>
      </c>
      <c r="C29260" t="s">
        <v>27</v>
      </c>
      <c r="D29260" t="s">
        <v>112071</v>
      </c>
      <c r="E29260" t="s">
        <v>111716</v>
      </c>
      <c r="F29260" t="s">
        <v>41</v>
      </c>
      <c r="G29260" t="s">
        <v>42</v>
      </c>
      <c r="H29260">
        <v>0</v>
      </c>
      <c r="I29260">
        <v>0</v>
      </c>
      <c r="J29260">
        <v>0</v>
      </c>
      <c r="K29260" t="s">
        <v>112072</v>
      </c>
    </row>
    <row r="29261" spans="1:11" x14ac:dyDescent="0.3">
      <c r="A29261" t="s">
        <v>112073</v>
      </c>
      <c r="B29261" t="s">
        <v>112074</v>
      </c>
      <c r="C29261" t="s">
        <v>27</v>
      </c>
      <c r="D29261" t="s">
        <v>112075</v>
      </c>
      <c r="E29261" t="s">
        <v>111716</v>
      </c>
      <c r="F29261" t="s">
        <v>41</v>
      </c>
      <c r="G29261" t="s">
        <v>42</v>
      </c>
      <c r="H29261">
        <v>0</v>
      </c>
      <c r="I29261">
        <v>0</v>
      </c>
      <c r="J29261">
        <v>0</v>
      </c>
      <c r="K29261" t="s">
        <v>112076</v>
      </c>
    </row>
    <row r="29262" spans="1:11" x14ac:dyDescent="0.3">
      <c r="A29262" t="s">
        <v>112077</v>
      </c>
      <c r="C29262" t="s">
        <v>27</v>
      </c>
      <c r="D29262" t="s">
        <v>112078</v>
      </c>
      <c r="E29262" t="s">
        <v>111716</v>
      </c>
      <c r="F29262" t="s">
        <v>41</v>
      </c>
      <c r="G29262" t="s">
        <v>42</v>
      </c>
      <c r="H29262">
        <v>0</v>
      </c>
      <c r="I29262">
        <v>0</v>
      </c>
      <c r="J29262">
        <v>0</v>
      </c>
      <c r="K29262" t="s">
        <v>112079</v>
      </c>
    </row>
    <row r="29263" spans="1:11" x14ac:dyDescent="0.3">
      <c r="A29263" t="s">
        <v>112080</v>
      </c>
      <c r="B29263" t="s">
        <v>112081</v>
      </c>
      <c r="C29263" t="s">
        <v>27</v>
      </c>
      <c r="D29263" t="s">
        <v>112082</v>
      </c>
      <c r="E29263" t="s">
        <v>111716</v>
      </c>
      <c r="F29263" t="s">
        <v>41</v>
      </c>
      <c r="G29263" t="s">
        <v>42</v>
      </c>
      <c r="H29263">
        <v>0</v>
      </c>
      <c r="I29263">
        <v>0</v>
      </c>
      <c r="J29263">
        <v>0</v>
      </c>
      <c r="K29263" t="s">
        <v>112083</v>
      </c>
    </row>
    <row r="29264" spans="1:11" x14ac:dyDescent="0.3">
      <c r="A29264" t="s">
        <v>112084</v>
      </c>
      <c r="B29264" t="s">
        <v>112085</v>
      </c>
      <c r="C29264" t="s">
        <v>147</v>
      </c>
      <c r="D29264" t="s">
        <v>112086</v>
      </c>
      <c r="E29264" t="s">
        <v>183</v>
      </c>
      <c r="F29264" t="s">
        <v>165</v>
      </c>
      <c r="G29264" t="s">
        <v>42</v>
      </c>
      <c r="H29264">
        <v>0</v>
      </c>
      <c r="I29264">
        <v>0</v>
      </c>
      <c r="J29264">
        <v>0</v>
      </c>
      <c r="K29264" t="s">
        <v>112087</v>
      </c>
    </row>
    <row r="29265" spans="1:11" x14ac:dyDescent="0.3">
      <c r="A29265" t="s">
        <v>112088</v>
      </c>
      <c r="C29265" t="s">
        <v>27</v>
      </c>
      <c r="D29265" t="s">
        <v>112089</v>
      </c>
      <c r="E29265" t="s">
        <v>111716</v>
      </c>
      <c r="F29265" t="s">
        <v>41</v>
      </c>
      <c r="G29265" t="s">
        <v>42</v>
      </c>
      <c r="H29265">
        <v>0</v>
      </c>
      <c r="I29265">
        <v>0</v>
      </c>
      <c r="J29265">
        <v>0</v>
      </c>
      <c r="K29265" t="s">
        <v>112090</v>
      </c>
    </row>
    <row r="29266" spans="1:11" x14ac:dyDescent="0.3">
      <c r="A29266" t="s">
        <v>112091</v>
      </c>
      <c r="B29266" t="s">
        <v>112092</v>
      </c>
      <c r="C29266" t="s">
        <v>147</v>
      </c>
      <c r="D29266" t="s">
        <v>112093</v>
      </c>
      <c r="E29266" t="s">
        <v>4768</v>
      </c>
      <c r="F29266" t="s">
        <v>16</v>
      </c>
      <c r="G29266" t="s">
        <v>18591</v>
      </c>
      <c r="H29266">
        <v>0</v>
      </c>
      <c r="I29266">
        <v>0</v>
      </c>
      <c r="J29266">
        <v>0</v>
      </c>
      <c r="K29266" t="s">
        <v>112094</v>
      </c>
    </row>
    <row r="29267" spans="1:11" x14ac:dyDescent="0.3">
      <c r="A29267" t="s">
        <v>112095</v>
      </c>
      <c r="C29267" t="s">
        <v>13</v>
      </c>
      <c r="D29267" t="s">
        <v>112096</v>
      </c>
      <c r="E29267" t="s">
        <v>15</v>
      </c>
      <c r="F29267" t="s">
        <v>41</v>
      </c>
      <c r="G29267" t="s">
        <v>42</v>
      </c>
      <c r="H29267">
        <v>0</v>
      </c>
      <c r="I29267">
        <v>0</v>
      </c>
      <c r="J29267">
        <v>0</v>
      </c>
      <c r="K29267" t="s">
        <v>112097</v>
      </c>
    </row>
    <row r="29268" spans="1:11" x14ac:dyDescent="0.3">
      <c r="A29268" t="s">
        <v>112098</v>
      </c>
      <c r="B29268" t="s">
        <v>112099</v>
      </c>
      <c r="C29268" t="s">
        <v>558</v>
      </c>
      <c r="D29268" t="s">
        <v>112100</v>
      </c>
      <c r="E29268" t="s">
        <v>1472</v>
      </c>
      <c r="F29268" t="s">
        <v>4959</v>
      </c>
      <c r="G29268" t="s">
        <v>8136</v>
      </c>
      <c r="H29268">
        <v>0</v>
      </c>
      <c r="I29268">
        <v>0</v>
      </c>
      <c r="J29268">
        <v>0</v>
      </c>
      <c r="K29268" t="s">
        <v>112101</v>
      </c>
    </row>
    <row r="29269" spans="1:11" x14ac:dyDescent="0.3">
      <c r="A29269" t="s">
        <v>112102</v>
      </c>
      <c r="B29269" t="s">
        <v>112103</v>
      </c>
      <c r="C29269" t="s">
        <v>147</v>
      </c>
      <c r="D29269" t="s">
        <v>112104</v>
      </c>
      <c r="E29269" t="s">
        <v>183</v>
      </c>
      <c r="F29269" t="s">
        <v>1518</v>
      </c>
      <c r="G29269" t="s">
        <v>42</v>
      </c>
      <c r="H29269">
        <v>0</v>
      </c>
      <c r="I29269">
        <v>0</v>
      </c>
      <c r="J29269">
        <v>0</v>
      </c>
      <c r="K29269" t="s">
        <v>112105</v>
      </c>
    </row>
    <row r="29270" spans="1:11" x14ac:dyDescent="0.3">
      <c r="A29270" t="s">
        <v>112106</v>
      </c>
      <c r="B29270" t="s">
        <v>112107</v>
      </c>
      <c r="C29270" t="s">
        <v>147</v>
      </c>
      <c r="D29270" t="s">
        <v>112108</v>
      </c>
      <c r="E29270" t="s">
        <v>183</v>
      </c>
      <c r="F29270" t="s">
        <v>2720</v>
      </c>
      <c r="G29270" t="s">
        <v>42</v>
      </c>
      <c r="H29270">
        <v>0</v>
      </c>
      <c r="I29270">
        <v>0</v>
      </c>
      <c r="J29270">
        <v>0</v>
      </c>
      <c r="K29270" t="s">
        <v>112109</v>
      </c>
    </row>
    <row r="29271" spans="1:11" x14ac:dyDescent="0.3">
      <c r="A29271" t="s">
        <v>112108</v>
      </c>
      <c r="B29271" t="s">
        <v>20370</v>
      </c>
      <c r="C29271" t="s">
        <v>147</v>
      </c>
      <c r="D29271" t="s">
        <v>112110</v>
      </c>
      <c r="E29271" t="s">
        <v>183</v>
      </c>
      <c r="F29271" t="s">
        <v>3769</v>
      </c>
      <c r="G29271" t="s">
        <v>42</v>
      </c>
      <c r="H29271">
        <v>0</v>
      </c>
      <c r="I29271">
        <v>0</v>
      </c>
      <c r="J29271">
        <v>0</v>
      </c>
      <c r="K29271" t="s">
        <v>112111</v>
      </c>
    </row>
    <row r="29272" spans="1:11" x14ac:dyDescent="0.3">
      <c r="A29272" t="s">
        <v>112112</v>
      </c>
      <c r="B29272" t="s">
        <v>112113</v>
      </c>
      <c r="C29272" t="s">
        <v>20</v>
      </c>
      <c r="D29272" t="s">
        <v>112114</v>
      </c>
      <c r="E29272" t="s">
        <v>14059</v>
      </c>
      <c r="F29272" t="s">
        <v>5863</v>
      </c>
      <c r="G29272" t="s">
        <v>42</v>
      </c>
      <c r="H29272">
        <v>0</v>
      </c>
      <c r="I29272">
        <v>0</v>
      </c>
      <c r="J29272">
        <v>0</v>
      </c>
      <c r="K29272" t="s">
        <v>112115</v>
      </c>
    </row>
    <row r="29273" spans="1:11" x14ac:dyDescent="0.3">
      <c r="A29273" t="s">
        <v>112116</v>
      </c>
      <c r="B29273" t="s">
        <v>112117</v>
      </c>
      <c r="C29273" t="s">
        <v>466</v>
      </c>
      <c r="D29273" t="s">
        <v>112118</v>
      </c>
      <c r="E29273" t="s">
        <v>468</v>
      </c>
      <c r="F29273" t="s">
        <v>16</v>
      </c>
      <c r="G29273" t="s">
        <v>1766</v>
      </c>
      <c r="H29273">
        <v>0</v>
      </c>
      <c r="I29273">
        <v>0</v>
      </c>
      <c r="J29273">
        <v>0</v>
      </c>
      <c r="K29273" t="s">
        <v>112119</v>
      </c>
    </row>
    <row r="29274" spans="1:11" x14ac:dyDescent="0.3">
      <c r="A29274" t="s">
        <v>112120</v>
      </c>
      <c r="B29274" t="s">
        <v>112121</v>
      </c>
      <c r="C29274" t="s">
        <v>466</v>
      </c>
      <c r="D29274" t="s">
        <v>112122</v>
      </c>
      <c r="E29274" t="s">
        <v>468</v>
      </c>
      <c r="F29274" t="s">
        <v>16</v>
      </c>
      <c r="G29274" t="s">
        <v>5387</v>
      </c>
      <c r="H29274">
        <v>0</v>
      </c>
      <c r="I29274">
        <v>0</v>
      </c>
      <c r="J29274">
        <v>0</v>
      </c>
      <c r="K29274" t="s">
        <v>112123</v>
      </c>
    </row>
    <row r="29275" spans="1:11" x14ac:dyDescent="0.3">
      <c r="A29275" t="s">
        <v>112124</v>
      </c>
      <c r="B29275" t="s">
        <v>112125</v>
      </c>
      <c r="C29275" t="s">
        <v>13</v>
      </c>
      <c r="D29275" t="s">
        <v>112126</v>
      </c>
      <c r="E29275" t="s">
        <v>15</v>
      </c>
      <c r="F29275" t="s">
        <v>16</v>
      </c>
      <c r="G29275" t="s">
        <v>822</v>
      </c>
      <c r="H29275">
        <v>0</v>
      </c>
      <c r="I29275">
        <v>0</v>
      </c>
      <c r="J29275">
        <v>0</v>
      </c>
      <c r="K29275" t="s">
        <v>112127</v>
      </c>
    </row>
    <row r="29276" spans="1:11" x14ac:dyDescent="0.3">
      <c r="A29276" t="s">
        <v>112128</v>
      </c>
      <c r="C29276" t="s">
        <v>20</v>
      </c>
      <c r="D29276" t="s">
        <v>112129</v>
      </c>
      <c r="E29276" t="s">
        <v>103221</v>
      </c>
      <c r="F29276" t="s">
        <v>16</v>
      </c>
      <c r="G29276" t="s">
        <v>1091</v>
      </c>
      <c r="H29276">
        <v>0</v>
      </c>
      <c r="I29276">
        <v>0</v>
      </c>
      <c r="J29276">
        <v>0</v>
      </c>
      <c r="K29276" t="s">
        <v>112130</v>
      </c>
    </row>
    <row r="29277" spans="1:11" x14ac:dyDescent="0.3">
      <c r="A29277" t="s">
        <v>112131</v>
      </c>
      <c r="B29277" t="s">
        <v>112132</v>
      </c>
      <c r="C29277" t="s">
        <v>466</v>
      </c>
      <c r="D29277" t="s">
        <v>112133</v>
      </c>
      <c r="E29277" t="s">
        <v>468</v>
      </c>
      <c r="F29277" t="s">
        <v>16</v>
      </c>
      <c r="G29277" t="s">
        <v>8377</v>
      </c>
      <c r="H29277">
        <v>0</v>
      </c>
      <c r="I29277">
        <v>0</v>
      </c>
      <c r="J29277">
        <v>0</v>
      </c>
      <c r="K29277" t="s">
        <v>112134</v>
      </c>
    </row>
    <row r="29278" spans="1:11" x14ac:dyDescent="0.3">
      <c r="A29278" t="s">
        <v>112135</v>
      </c>
      <c r="B29278" t="s">
        <v>112136</v>
      </c>
      <c r="C29278" t="s">
        <v>558</v>
      </c>
      <c r="D29278" t="s">
        <v>112137</v>
      </c>
      <c r="E29278" t="s">
        <v>1122</v>
      </c>
      <c r="F29278" t="s">
        <v>2393</v>
      </c>
      <c r="G29278" t="s">
        <v>42</v>
      </c>
      <c r="H29278">
        <v>0</v>
      </c>
      <c r="I29278">
        <v>0</v>
      </c>
      <c r="J29278">
        <v>0</v>
      </c>
      <c r="K29278" t="s">
        <v>112138</v>
      </c>
    </row>
    <row r="29279" spans="1:11" x14ac:dyDescent="0.3">
      <c r="A29279" t="s">
        <v>112139</v>
      </c>
      <c r="B29279" t="s">
        <v>112140</v>
      </c>
      <c r="C29279" t="s">
        <v>558</v>
      </c>
      <c r="D29279" t="s">
        <v>112141</v>
      </c>
      <c r="E29279" t="s">
        <v>1122</v>
      </c>
      <c r="F29279" t="s">
        <v>7555</v>
      </c>
      <c r="G29279" t="s">
        <v>42</v>
      </c>
      <c r="H29279">
        <v>0</v>
      </c>
      <c r="I29279">
        <v>0</v>
      </c>
      <c r="J29279">
        <v>0</v>
      </c>
      <c r="K29279" t="s">
        <v>112142</v>
      </c>
    </row>
    <row r="29280" spans="1:11" x14ac:dyDescent="0.3">
      <c r="A29280" t="s">
        <v>112143</v>
      </c>
      <c r="B29280" t="s">
        <v>112144</v>
      </c>
      <c r="C29280" t="s">
        <v>13</v>
      </c>
      <c r="D29280" t="s">
        <v>112145</v>
      </c>
      <c r="E29280" t="s">
        <v>104779</v>
      </c>
      <c r="F29280" t="s">
        <v>16</v>
      </c>
      <c r="G29280" t="s">
        <v>63015</v>
      </c>
      <c r="H29280">
        <v>0</v>
      </c>
      <c r="I29280">
        <v>0</v>
      </c>
      <c r="J29280">
        <v>0</v>
      </c>
      <c r="K29280" t="s">
        <v>112146</v>
      </c>
    </row>
    <row r="29281" spans="1:11" x14ac:dyDescent="0.3">
      <c r="A29281" t="s">
        <v>112147</v>
      </c>
      <c r="B29281" t="s">
        <v>112148</v>
      </c>
      <c r="C29281" t="s">
        <v>13</v>
      </c>
      <c r="D29281" t="s">
        <v>112149</v>
      </c>
      <c r="E29281" t="s">
        <v>104779</v>
      </c>
      <c r="F29281" t="s">
        <v>16</v>
      </c>
      <c r="G29281" t="s">
        <v>364</v>
      </c>
      <c r="H29281">
        <v>0</v>
      </c>
      <c r="I29281">
        <v>0</v>
      </c>
      <c r="J29281">
        <v>0</v>
      </c>
      <c r="K29281" t="s">
        <v>112150</v>
      </c>
    </row>
    <row r="29282" spans="1:11" x14ac:dyDescent="0.3">
      <c r="A29282" t="s">
        <v>112151</v>
      </c>
      <c r="C29282" t="s">
        <v>20</v>
      </c>
      <c r="D29282" t="s">
        <v>112152</v>
      </c>
      <c r="E29282" t="s">
        <v>22</v>
      </c>
      <c r="F29282" t="s">
        <v>16</v>
      </c>
      <c r="G29282" t="s">
        <v>1756</v>
      </c>
      <c r="H29282">
        <v>0</v>
      </c>
      <c r="I29282">
        <v>0</v>
      </c>
      <c r="J29282">
        <v>0</v>
      </c>
      <c r="K29282" t="s">
        <v>112153</v>
      </c>
    </row>
    <row r="29283" spans="1:11" x14ac:dyDescent="0.3">
      <c r="A29283" t="s">
        <v>112154</v>
      </c>
      <c r="B29283" t="s">
        <v>112155</v>
      </c>
      <c r="C29283" t="s">
        <v>13</v>
      </c>
      <c r="D29283" t="s">
        <v>112156</v>
      </c>
      <c r="E29283" t="s">
        <v>104779</v>
      </c>
      <c r="F29283" t="s">
        <v>16</v>
      </c>
      <c r="G29283" t="s">
        <v>117</v>
      </c>
      <c r="H29283">
        <v>0</v>
      </c>
      <c r="I29283">
        <v>0</v>
      </c>
      <c r="J29283">
        <v>0</v>
      </c>
      <c r="K29283" t="s">
        <v>112157</v>
      </c>
    </row>
    <row r="29284" spans="1:11" x14ac:dyDescent="0.3">
      <c r="A29284" t="s">
        <v>112158</v>
      </c>
      <c r="B29284" t="s">
        <v>112159</v>
      </c>
      <c r="C29284" t="s">
        <v>13</v>
      </c>
      <c r="D29284" t="s">
        <v>112160</v>
      </c>
      <c r="E29284" t="s">
        <v>104779</v>
      </c>
      <c r="F29284" t="s">
        <v>16</v>
      </c>
      <c r="G29284" t="s">
        <v>9609</v>
      </c>
      <c r="H29284">
        <v>0</v>
      </c>
      <c r="I29284">
        <v>0</v>
      </c>
      <c r="J29284">
        <v>0</v>
      </c>
      <c r="K29284" t="s">
        <v>112161</v>
      </c>
    </row>
    <row r="29285" spans="1:11" x14ac:dyDescent="0.3">
      <c r="A29285" t="s">
        <v>112162</v>
      </c>
      <c r="B29285" t="s">
        <v>112163</v>
      </c>
      <c r="C29285" t="s">
        <v>13</v>
      </c>
      <c r="D29285" t="s">
        <v>112164</v>
      </c>
      <c r="E29285" t="s">
        <v>104779</v>
      </c>
      <c r="F29285" t="s">
        <v>16</v>
      </c>
      <c r="G29285" t="s">
        <v>904</v>
      </c>
      <c r="H29285">
        <v>0</v>
      </c>
      <c r="I29285">
        <v>0</v>
      </c>
      <c r="J29285">
        <v>0</v>
      </c>
      <c r="K29285" t="s">
        <v>112165</v>
      </c>
    </row>
    <row r="29286" spans="1:11" x14ac:dyDescent="0.3">
      <c r="A29286" t="s">
        <v>112166</v>
      </c>
      <c r="B29286" t="s">
        <v>112167</v>
      </c>
      <c r="C29286" t="s">
        <v>13</v>
      </c>
      <c r="D29286" t="s">
        <v>112168</v>
      </c>
      <c r="E29286" t="s">
        <v>104779</v>
      </c>
      <c r="F29286" t="s">
        <v>16</v>
      </c>
      <c r="G29286" t="s">
        <v>4749</v>
      </c>
      <c r="H29286">
        <v>0</v>
      </c>
      <c r="I29286">
        <v>0</v>
      </c>
      <c r="J29286">
        <v>0</v>
      </c>
      <c r="K29286" t="s">
        <v>112169</v>
      </c>
    </row>
    <row r="29287" spans="1:11" x14ac:dyDescent="0.3">
      <c r="A29287" t="s">
        <v>112170</v>
      </c>
      <c r="B29287" t="s">
        <v>88651</v>
      </c>
      <c r="C29287" t="s">
        <v>466</v>
      </c>
      <c r="D29287" t="s">
        <v>112171</v>
      </c>
      <c r="E29287" t="s">
        <v>468</v>
      </c>
      <c r="F29287" t="s">
        <v>16</v>
      </c>
      <c r="G29287" t="s">
        <v>3262</v>
      </c>
      <c r="H29287">
        <v>0</v>
      </c>
      <c r="I29287">
        <v>0</v>
      </c>
      <c r="J29287">
        <v>0</v>
      </c>
      <c r="K29287" t="s">
        <v>112172</v>
      </c>
    </row>
    <row r="29288" spans="1:11" x14ac:dyDescent="0.3">
      <c r="A29288" t="s">
        <v>112173</v>
      </c>
      <c r="B29288" t="s">
        <v>112174</v>
      </c>
      <c r="C29288" t="s">
        <v>13</v>
      </c>
      <c r="D29288" t="s">
        <v>112175</v>
      </c>
      <c r="E29288" t="s">
        <v>104779</v>
      </c>
      <c r="F29288" t="s">
        <v>16</v>
      </c>
      <c r="G29288" t="s">
        <v>1100</v>
      </c>
      <c r="H29288">
        <v>0</v>
      </c>
      <c r="I29288">
        <v>0</v>
      </c>
      <c r="J29288">
        <v>0</v>
      </c>
      <c r="K29288" t="s">
        <v>112176</v>
      </c>
    </row>
    <row r="29289" spans="1:11" x14ac:dyDescent="0.3">
      <c r="A29289" t="s">
        <v>112177</v>
      </c>
      <c r="B29289" t="s">
        <v>112178</v>
      </c>
      <c r="C29289" t="s">
        <v>13</v>
      </c>
      <c r="D29289" t="s">
        <v>112179</v>
      </c>
      <c r="E29289" t="s">
        <v>104779</v>
      </c>
      <c r="F29289" t="s">
        <v>16</v>
      </c>
      <c r="G29289" t="s">
        <v>3142</v>
      </c>
      <c r="H29289">
        <v>0</v>
      </c>
      <c r="I29289">
        <v>0</v>
      </c>
      <c r="J29289">
        <v>0</v>
      </c>
      <c r="K29289" t="s">
        <v>112180</v>
      </c>
    </row>
    <row r="29290" spans="1:11" x14ac:dyDescent="0.3">
      <c r="A29290" t="s">
        <v>112181</v>
      </c>
      <c r="B29290" t="s">
        <v>112182</v>
      </c>
      <c r="C29290" t="s">
        <v>13</v>
      </c>
      <c r="D29290" t="s">
        <v>112183</v>
      </c>
      <c r="E29290" t="s">
        <v>104779</v>
      </c>
      <c r="F29290" t="s">
        <v>16</v>
      </c>
      <c r="G29290" t="s">
        <v>5073</v>
      </c>
      <c r="H29290">
        <v>0</v>
      </c>
      <c r="I29290">
        <v>0</v>
      </c>
      <c r="J29290">
        <v>0</v>
      </c>
      <c r="K29290" t="s">
        <v>112184</v>
      </c>
    </row>
    <row r="29291" spans="1:11" x14ac:dyDescent="0.3">
      <c r="A29291" t="s">
        <v>112185</v>
      </c>
      <c r="B29291" t="s">
        <v>112186</v>
      </c>
      <c r="C29291" t="s">
        <v>13</v>
      </c>
      <c r="D29291" t="s">
        <v>112187</v>
      </c>
      <c r="E29291" t="s">
        <v>104779</v>
      </c>
      <c r="F29291" t="s">
        <v>16</v>
      </c>
      <c r="G29291" t="s">
        <v>83</v>
      </c>
      <c r="H29291">
        <v>0</v>
      </c>
      <c r="I29291">
        <v>0</v>
      </c>
      <c r="J29291">
        <v>0</v>
      </c>
      <c r="K29291" t="s">
        <v>112188</v>
      </c>
    </row>
    <row r="29292" spans="1:11" x14ac:dyDescent="0.3">
      <c r="A29292" t="s">
        <v>112189</v>
      </c>
      <c r="B29292" t="s">
        <v>112190</v>
      </c>
      <c r="C29292" t="s">
        <v>13</v>
      </c>
      <c r="D29292" t="s">
        <v>112191</v>
      </c>
      <c r="E29292" t="s">
        <v>104779</v>
      </c>
      <c r="F29292" t="s">
        <v>16</v>
      </c>
      <c r="G29292" t="s">
        <v>9855</v>
      </c>
      <c r="H29292">
        <v>0</v>
      </c>
      <c r="I29292">
        <v>0</v>
      </c>
      <c r="J29292">
        <v>0</v>
      </c>
      <c r="K29292" t="s">
        <v>112192</v>
      </c>
    </row>
    <row r="29293" spans="1:11" x14ac:dyDescent="0.3">
      <c r="A29293" t="s">
        <v>112193</v>
      </c>
      <c r="B29293" t="s">
        <v>112194</v>
      </c>
      <c r="C29293" t="s">
        <v>558</v>
      </c>
      <c r="D29293" t="s">
        <v>112195</v>
      </c>
      <c r="E29293" t="s">
        <v>1462</v>
      </c>
      <c r="F29293" t="s">
        <v>14244</v>
      </c>
      <c r="G29293" t="s">
        <v>42</v>
      </c>
      <c r="H29293">
        <v>0</v>
      </c>
      <c r="I29293">
        <v>0</v>
      </c>
      <c r="J29293">
        <v>0</v>
      </c>
      <c r="K29293" t="s">
        <v>112196</v>
      </c>
    </row>
    <row r="29294" spans="1:11" x14ac:dyDescent="0.3">
      <c r="A29294" t="s">
        <v>112197</v>
      </c>
      <c r="B29294" t="s">
        <v>112198</v>
      </c>
      <c r="C29294" t="s">
        <v>13</v>
      </c>
      <c r="D29294" t="s">
        <v>112199</v>
      </c>
      <c r="E29294" t="s">
        <v>104779</v>
      </c>
      <c r="F29294" t="s">
        <v>16</v>
      </c>
      <c r="G29294" t="s">
        <v>2051</v>
      </c>
      <c r="H29294">
        <v>0</v>
      </c>
      <c r="I29294">
        <v>0</v>
      </c>
      <c r="J29294">
        <v>0</v>
      </c>
      <c r="K29294" t="s">
        <v>112200</v>
      </c>
    </row>
    <row r="29295" spans="1:11" x14ac:dyDescent="0.3">
      <c r="A29295" t="s">
        <v>112201</v>
      </c>
      <c r="B29295" t="s">
        <v>112202</v>
      </c>
      <c r="C29295" t="s">
        <v>20</v>
      </c>
      <c r="D29295" t="s">
        <v>112203</v>
      </c>
      <c r="E29295" t="s">
        <v>14059</v>
      </c>
      <c r="F29295" t="s">
        <v>6405</v>
      </c>
      <c r="G29295" t="s">
        <v>42</v>
      </c>
      <c r="H29295">
        <v>0</v>
      </c>
      <c r="I29295">
        <v>0</v>
      </c>
      <c r="J29295">
        <v>0</v>
      </c>
      <c r="K29295" t="s">
        <v>112204</v>
      </c>
    </row>
    <row r="29296" spans="1:11" x14ac:dyDescent="0.3">
      <c r="A29296" t="s">
        <v>112205</v>
      </c>
      <c r="B29296" t="s">
        <v>112206</v>
      </c>
      <c r="C29296" t="s">
        <v>13</v>
      </c>
      <c r="D29296" t="s">
        <v>112207</v>
      </c>
      <c r="E29296" t="s">
        <v>104779</v>
      </c>
      <c r="F29296" t="s">
        <v>41</v>
      </c>
      <c r="G29296" t="s">
        <v>17</v>
      </c>
      <c r="H29296">
        <v>0</v>
      </c>
      <c r="I29296">
        <v>0</v>
      </c>
      <c r="J29296">
        <v>0</v>
      </c>
      <c r="K29296" t="s">
        <v>112208</v>
      </c>
    </row>
    <row r="29297" spans="1:11" x14ac:dyDescent="0.3">
      <c r="A29297" t="s">
        <v>112209</v>
      </c>
      <c r="B29297" t="s">
        <v>112210</v>
      </c>
      <c r="C29297" t="s">
        <v>13</v>
      </c>
      <c r="D29297" t="s">
        <v>112211</v>
      </c>
      <c r="E29297" t="s">
        <v>104779</v>
      </c>
      <c r="F29297" t="s">
        <v>16</v>
      </c>
      <c r="G29297" t="s">
        <v>11774</v>
      </c>
      <c r="H29297">
        <v>0</v>
      </c>
      <c r="I29297">
        <v>0</v>
      </c>
      <c r="J29297">
        <v>0</v>
      </c>
      <c r="K29297" t="s">
        <v>112212</v>
      </c>
    </row>
    <row r="29298" spans="1:11" x14ac:dyDescent="0.3">
      <c r="A29298" t="s">
        <v>112213</v>
      </c>
      <c r="C29298" t="s">
        <v>13</v>
      </c>
      <c r="D29298" t="s">
        <v>112214</v>
      </c>
      <c r="E29298" t="s">
        <v>104779</v>
      </c>
      <c r="F29298" t="s">
        <v>41</v>
      </c>
      <c r="G29298" t="s">
        <v>42</v>
      </c>
      <c r="H29298">
        <v>0</v>
      </c>
      <c r="I29298">
        <v>0</v>
      </c>
      <c r="J29298">
        <v>0</v>
      </c>
      <c r="K29298" t="s">
        <v>112215</v>
      </c>
    </row>
    <row r="29299" spans="1:11" x14ac:dyDescent="0.3">
      <c r="A29299" t="s">
        <v>112216</v>
      </c>
      <c r="B29299" t="s">
        <v>112217</v>
      </c>
      <c r="C29299" t="s">
        <v>13</v>
      </c>
      <c r="D29299" t="s">
        <v>112218</v>
      </c>
      <c r="E29299" t="s">
        <v>104779</v>
      </c>
      <c r="F29299" t="s">
        <v>41</v>
      </c>
      <c r="G29299" t="s">
        <v>42</v>
      </c>
      <c r="H29299">
        <v>0</v>
      </c>
      <c r="I29299">
        <v>0</v>
      </c>
      <c r="J29299">
        <v>0</v>
      </c>
      <c r="K29299" t="s">
        <v>112219</v>
      </c>
    </row>
    <row r="29300" spans="1:11" x14ac:dyDescent="0.3">
      <c r="A29300" t="s">
        <v>112220</v>
      </c>
      <c r="B29300" t="s">
        <v>112221</v>
      </c>
      <c r="C29300" t="s">
        <v>13</v>
      </c>
      <c r="D29300" t="s">
        <v>112222</v>
      </c>
      <c r="E29300" t="s">
        <v>104779</v>
      </c>
      <c r="F29300" t="s">
        <v>16</v>
      </c>
      <c r="G29300" t="s">
        <v>83</v>
      </c>
      <c r="H29300">
        <v>0</v>
      </c>
      <c r="I29300">
        <v>0</v>
      </c>
      <c r="J29300">
        <v>0</v>
      </c>
      <c r="K29300" t="s">
        <v>112223</v>
      </c>
    </row>
    <row r="29301" spans="1:11" x14ac:dyDescent="0.3">
      <c r="A29301" t="s">
        <v>112224</v>
      </c>
      <c r="B29301" t="s">
        <v>112225</v>
      </c>
      <c r="C29301" t="s">
        <v>13</v>
      </c>
      <c r="D29301" t="s">
        <v>112226</v>
      </c>
      <c r="E29301" t="s">
        <v>104779</v>
      </c>
      <c r="F29301" t="s">
        <v>16</v>
      </c>
      <c r="G29301" t="s">
        <v>9947</v>
      </c>
      <c r="H29301">
        <v>0</v>
      </c>
      <c r="I29301">
        <v>0</v>
      </c>
      <c r="J29301">
        <v>0</v>
      </c>
      <c r="K29301" t="s">
        <v>112227</v>
      </c>
    </row>
    <row r="29302" spans="1:11" x14ac:dyDescent="0.3">
      <c r="A29302" t="s">
        <v>112228</v>
      </c>
      <c r="B29302" t="s">
        <v>112229</v>
      </c>
      <c r="C29302" t="s">
        <v>20</v>
      </c>
      <c r="D29302" t="s">
        <v>112230</v>
      </c>
      <c r="E29302" t="s">
        <v>14059</v>
      </c>
      <c r="F29302" t="s">
        <v>15181</v>
      </c>
      <c r="G29302" t="s">
        <v>1766</v>
      </c>
      <c r="H29302">
        <v>0</v>
      </c>
      <c r="I29302">
        <v>0</v>
      </c>
      <c r="J29302">
        <v>0</v>
      </c>
      <c r="K29302" t="s">
        <v>112231</v>
      </c>
    </row>
    <row r="29303" spans="1:11" x14ac:dyDescent="0.3">
      <c r="A29303" t="s">
        <v>112232</v>
      </c>
      <c r="B29303" t="s">
        <v>112233</v>
      </c>
      <c r="C29303" t="s">
        <v>20</v>
      </c>
      <c r="D29303" t="s">
        <v>112234</v>
      </c>
      <c r="E29303" t="s">
        <v>22</v>
      </c>
      <c r="F29303" t="s">
        <v>16</v>
      </c>
      <c r="G29303" t="s">
        <v>6088</v>
      </c>
      <c r="H29303">
        <v>0</v>
      </c>
      <c r="I29303">
        <v>0</v>
      </c>
      <c r="J29303">
        <v>0</v>
      </c>
      <c r="K29303" t="s">
        <v>112235</v>
      </c>
    </row>
    <row r="29304" spans="1:11" x14ac:dyDescent="0.3">
      <c r="A29304" t="s">
        <v>112236</v>
      </c>
      <c r="B29304" t="s">
        <v>112237</v>
      </c>
      <c r="C29304" t="s">
        <v>27</v>
      </c>
      <c r="D29304" t="s">
        <v>112238</v>
      </c>
      <c r="E29304" t="s">
        <v>111716</v>
      </c>
      <c r="F29304" t="s">
        <v>41</v>
      </c>
      <c r="G29304" t="s">
        <v>18285</v>
      </c>
      <c r="H29304">
        <v>0</v>
      </c>
      <c r="I29304">
        <v>0</v>
      </c>
      <c r="J29304">
        <v>0</v>
      </c>
      <c r="K29304" t="s">
        <v>112239</v>
      </c>
    </row>
    <row r="29305" spans="1:11" x14ac:dyDescent="0.3">
      <c r="A29305" t="s">
        <v>112240</v>
      </c>
      <c r="B29305" t="s">
        <v>112241</v>
      </c>
      <c r="C29305" t="s">
        <v>558</v>
      </c>
      <c r="D29305" t="s">
        <v>112242</v>
      </c>
      <c r="E29305" t="s">
        <v>1462</v>
      </c>
      <c r="F29305" t="s">
        <v>16</v>
      </c>
      <c r="G29305" t="s">
        <v>30259</v>
      </c>
      <c r="H29305">
        <v>0</v>
      </c>
      <c r="I29305">
        <v>0</v>
      </c>
      <c r="J29305">
        <v>0</v>
      </c>
      <c r="K29305" t="s">
        <v>112243</v>
      </c>
    </row>
    <row r="29306" spans="1:11" x14ac:dyDescent="0.3">
      <c r="A29306" t="s">
        <v>112244</v>
      </c>
      <c r="B29306" t="s">
        <v>112245</v>
      </c>
      <c r="C29306" t="s">
        <v>20</v>
      </c>
      <c r="D29306" t="s">
        <v>112246</v>
      </c>
      <c r="E29306" t="s">
        <v>14059</v>
      </c>
      <c r="F29306" t="s">
        <v>430</v>
      </c>
      <c r="G29306" t="s">
        <v>42</v>
      </c>
      <c r="H29306">
        <v>0</v>
      </c>
      <c r="I29306">
        <v>0</v>
      </c>
      <c r="J29306">
        <v>0</v>
      </c>
      <c r="K29306" t="s">
        <v>112247</v>
      </c>
    </row>
    <row r="29307" spans="1:11" x14ac:dyDescent="0.3">
      <c r="A29307" t="s">
        <v>112248</v>
      </c>
      <c r="B29307" t="s">
        <v>112249</v>
      </c>
      <c r="C29307" t="s">
        <v>27</v>
      </c>
      <c r="D29307" t="s">
        <v>112250</v>
      </c>
      <c r="E29307" t="s">
        <v>111716</v>
      </c>
      <c r="F29307" t="s">
        <v>41</v>
      </c>
      <c r="G29307" t="s">
        <v>42</v>
      </c>
      <c r="H29307">
        <v>0</v>
      </c>
      <c r="I29307">
        <v>0</v>
      </c>
      <c r="J29307">
        <v>0</v>
      </c>
      <c r="K29307" t="s">
        <v>112251</v>
      </c>
    </row>
    <row r="29308" spans="1:11" x14ac:dyDescent="0.3">
      <c r="A29308" t="s">
        <v>112252</v>
      </c>
      <c r="B29308" t="s">
        <v>112253</v>
      </c>
      <c r="C29308" t="s">
        <v>20</v>
      </c>
      <c r="D29308" t="s">
        <v>112254</v>
      </c>
      <c r="E29308" t="s">
        <v>14059</v>
      </c>
      <c r="F29308" t="s">
        <v>11524</v>
      </c>
      <c r="G29308" t="s">
        <v>42</v>
      </c>
      <c r="H29308">
        <v>0</v>
      </c>
      <c r="I29308">
        <v>0</v>
      </c>
      <c r="J29308">
        <v>0</v>
      </c>
      <c r="K29308" t="s">
        <v>112255</v>
      </c>
    </row>
    <row r="29309" spans="1:11" x14ac:dyDescent="0.3">
      <c r="A29309" t="s">
        <v>112256</v>
      </c>
      <c r="C29309" t="s">
        <v>20</v>
      </c>
      <c r="D29309" t="s">
        <v>112257</v>
      </c>
      <c r="E29309" t="s">
        <v>14059</v>
      </c>
      <c r="F29309" t="s">
        <v>16</v>
      </c>
      <c r="G29309" t="s">
        <v>4895</v>
      </c>
      <c r="H29309">
        <v>0</v>
      </c>
      <c r="I29309">
        <v>0</v>
      </c>
      <c r="J29309">
        <v>0</v>
      </c>
      <c r="K29309" t="s">
        <v>112258</v>
      </c>
    </row>
    <row r="29310" spans="1:11" x14ac:dyDescent="0.3">
      <c r="A29310" t="s">
        <v>112259</v>
      </c>
      <c r="B29310" t="s">
        <v>112260</v>
      </c>
      <c r="C29310" t="s">
        <v>20</v>
      </c>
      <c r="D29310" t="s">
        <v>112261</v>
      </c>
      <c r="E29310" t="s">
        <v>14059</v>
      </c>
      <c r="F29310" t="s">
        <v>10778</v>
      </c>
      <c r="G29310" t="s">
        <v>42</v>
      </c>
      <c r="H29310">
        <v>0</v>
      </c>
      <c r="I29310">
        <v>0</v>
      </c>
      <c r="J29310">
        <v>0</v>
      </c>
      <c r="K29310" t="s">
        <v>112262</v>
      </c>
    </row>
    <row r="29311" spans="1:11" x14ac:dyDescent="0.3">
      <c r="A29311" t="s">
        <v>112263</v>
      </c>
      <c r="B29311" t="s">
        <v>112264</v>
      </c>
      <c r="C29311" t="s">
        <v>466</v>
      </c>
      <c r="D29311" t="s">
        <v>112265</v>
      </c>
      <c r="E29311" t="s">
        <v>468</v>
      </c>
      <c r="F29311" t="s">
        <v>16</v>
      </c>
      <c r="G29311" t="s">
        <v>3489</v>
      </c>
      <c r="H29311">
        <v>0</v>
      </c>
      <c r="I29311">
        <v>0</v>
      </c>
      <c r="J29311">
        <v>0</v>
      </c>
      <c r="K29311" t="s">
        <v>112266</v>
      </c>
    </row>
    <row r="29312" spans="1:11" x14ac:dyDescent="0.3">
      <c r="A29312" t="s">
        <v>112267</v>
      </c>
      <c r="B29312" t="s">
        <v>112268</v>
      </c>
      <c r="C29312" t="s">
        <v>466</v>
      </c>
      <c r="D29312" t="s">
        <v>112269</v>
      </c>
      <c r="E29312" t="s">
        <v>468</v>
      </c>
      <c r="F29312" t="s">
        <v>16</v>
      </c>
      <c r="G29312" t="s">
        <v>8577</v>
      </c>
      <c r="H29312">
        <v>0</v>
      </c>
      <c r="I29312">
        <v>0</v>
      </c>
      <c r="J29312">
        <v>0</v>
      </c>
      <c r="K29312" t="s">
        <v>112270</v>
      </c>
    </row>
    <row r="29313" spans="1:11" x14ac:dyDescent="0.3">
      <c r="A29313" t="s">
        <v>112271</v>
      </c>
      <c r="B29313" t="s">
        <v>112272</v>
      </c>
      <c r="C29313" t="s">
        <v>466</v>
      </c>
      <c r="D29313" t="s">
        <v>112273</v>
      </c>
      <c r="E29313" t="s">
        <v>468</v>
      </c>
      <c r="F29313" t="s">
        <v>16</v>
      </c>
      <c r="G29313" t="s">
        <v>1894</v>
      </c>
      <c r="H29313">
        <v>0</v>
      </c>
      <c r="I29313">
        <v>0</v>
      </c>
      <c r="J29313">
        <v>0</v>
      </c>
      <c r="K29313" t="s">
        <v>112274</v>
      </c>
    </row>
    <row r="29314" spans="1:11" x14ac:dyDescent="0.3">
      <c r="A29314" t="s">
        <v>112275</v>
      </c>
      <c r="B29314" t="s">
        <v>112276</v>
      </c>
      <c r="C29314" t="s">
        <v>20</v>
      </c>
      <c r="D29314" t="s">
        <v>112277</v>
      </c>
      <c r="E29314" t="s">
        <v>22</v>
      </c>
      <c r="F29314" t="s">
        <v>16017</v>
      </c>
      <c r="G29314" t="s">
        <v>42</v>
      </c>
      <c r="H29314">
        <v>0</v>
      </c>
      <c r="I29314">
        <v>0</v>
      </c>
      <c r="J29314">
        <v>0</v>
      </c>
      <c r="K29314" t="s">
        <v>112278</v>
      </c>
    </row>
    <row r="29315" spans="1:11" x14ac:dyDescent="0.3">
      <c r="A29315" t="s">
        <v>112279</v>
      </c>
      <c r="B29315" t="s">
        <v>112280</v>
      </c>
      <c r="C29315" t="s">
        <v>20</v>
      </c>
      <c r="D29315" t="s">
        <v>112281</v>
      </c>
      <c r="E29315" t="s">
        <v>14059</v>
      </c>
      <c r="F29315" t="s">
        <v>3282</v>
      </c>
      <c r="G29315" t="s">
        <v>42</v>
      </c>
      <c r="H29315">
        <v>0</v>
      </c>
      <c r="I29315">
        <v>0</v>
      </c>
      <c r="J29315">
        <v>0</v>
      </c>
      <c r="K29315" t="s">
        <v>112282</v>
      </c>
    </row>
    <row r="29316" spans="1:11" x14ac:dyDescent="0.3">
      <c r="A29316" t="s">
        <v>112283</v>
      </c>
      <c r="B29316" t="s">
        <v>112081</v>
      </c>
      <c r="C29316" t="s">
        <v>147</v>
      </c>
      <c r="D29316" t="s">
        <v>112284</v>
      </c>
      <c r="E29316" t="s">
        <v>183</v>
      </c>
      <c r="F29316" t="s">
        <v>3521</v>
      </c>
      <c r="G29316" t="s">
        <v>42</v>
      </c>
      <c r="H29316">
        <v>0</v>
      </c>
      <c r="I29316">
        <v>0</v>
      </c>
      <c r="J29316">
        <v>0</v>
      </c>
      <c r="K29316" t="s">
        <v>112285</v>
      </c>
    </row>
    <row r="29317" spans="1:11" x14ac:dyDescent="0.3">
      <c r="A29317" t="s">
        <v>112286</v>
      </c>
      <c r="B29317" t="s">
        <v>112287</v>
      </c>
      <c r="C29317" t="s">
        <v>147</v>
      </c>
      <c r="D29317" t="s">
        <v>112288</v>
      </c>
      <c r="E29317" t="s">
        <v>183</v>
      </c>
      <c r="F29317" t="s">
        <v>10378</v>
      </c>
      <c r="G29317" t="s">
        <v>42</v>
      </c>
      <c r="H29317">
        <v>0</v>
      </c>
      <c r="I29317">
        <v>0</v>
      </c>
      <c r="J29317">
        <v>0</v>
      </c>
      <c r="K29317" t="s">
        <v>112289</v>
      </c>
    </row>
    <row r="29318" spans="1:11" x14ac:dyDescent="0.3">
      <c r="A29318" t="s">
        <v>112290</v>
      </c>
      <c r="C29318" t="s">
        <v>20</v>
      </c>
      <c r="D29318" t="s">
        <v>112291</v>
      </c>
      <c r="E29318" t="s">
        <v>14059</v>
      </c>
      <c r="F29318" t="s">
        <v>2449</v>
      </c>
      <c r="G29318" t="s">
        <v>42</v>
      </c>
      <c r="H29318">
        <v>0</v>
      </c>
      <c r="I29318">
        <v>0</v>
      </c>
      <c r="J29318">
        <v>0</v>
      </c>
      <c r="K29318" t="s">
        <v>112292</v>
      </c>
    </row>
    <row r="29319" spans="1:11" x14ac:dyDescent="0.3">
      <c r="A29319" t="s">
        <v>112293</v>
      </c>
      <c r="B29319" t="s">
        <v>112294</v>
      </c>
      <c r="C29319" t="s">
        <v>466</v>
      </c>
      <c r="D29319" t="s">
        <v>112295</v>
      </c>
      <c r="E29319" t="s">
        <v>468</v>
      </c>
      <c r="F29319" t="s">
        <v>16</v>
      </c>
      <c r="G29319" t="s">
        <v>8377</v>
      </c>
      <c r="H29319">
        <v>0</v>
      </c>
      <c r="I29319">
        <v>0</v>
      </c>
      <c r="J29319">
        <v>0</v>
      </c>
      <c r="K29319" t="s">
        <v>112296</v>
      </c>
    </row>
    <row r="29320" spans="1:11" x14ac:dyDescent="0.3">
      <c r="A29320" t="s">
        <v>112297</v>
      </c>
      <c r="B29320" t="s">
        <v>112298</v>
      </c>
      <c r="C29320" t="s">
        <v>20</v>
      </c>
      <c r="D29320" t="s">
        <v>112299</v>
      </c>
      <c r="E29320" t="s">
        <v>14059</v>
      </c>
      <c r="F29320" t="s">
        <v>16</v>
      </c>
      <c r="G29320" t="s">
        <v>4415</v>
      </c>
      <c r="H29320">
        <v>0</v>
      </c>
      <c r="I29320">
        <v>0</v>
      </c>
      <c r="J29320">
        <v>0</v>
      </c>
      <c r="K29320" t="s">
        <v>112300</v>
      </c>
    </row>
    <row r="29321" spans="1:11" x14ac:dyDescent="0.3">
      <c r="A29321" t="s">
        <v>112301</v>
      </c>
      <c r="B29321" t="s">
        <v>112302</v>
      </c>
      <c r="C29321" t="s">
        <v>466</v>
      </c>
      <c r="D29321" t="s">
        <v>112303</v>
      </c>
      <c r="E29321" t="s">
        <v>468</v>
      </c>
      <c r="F29321" t="s">
        <v>16</v>
      </c>
      <c r="G29321" t="s">
        <v>8767</v>
      </c>
      <c r="H29321">
        <v>0</v>
      </c>
      <c r="I29321">
        <v>0</v>
      </c>
      <c r="J29321">
        <v>0</v>
      </c>
      <c r="K29321" t="s">
        <v>112304</v>
      </c>
    </row>
    <row r="29322" spans="1:11" x14ac:dyDescent="0.3">
      <c r="A29322" t="s">
        <v>112305</v>
      </c>
      <c r="B29322" t="s">
        <v>112306</v>
      </c>
      <c r="C29322" t="s">
        <v>20</v>
      </c>
      <c r="D29322" t="s">
        <v>112307</v>
      </c>
      <c r="E29322" t="s">
        <v>22</v>
      </c>
      <c r="F29322" t="s">
        <v>1840</v>
      </c>
      <c r="G29322" t="s">
        <v>42</v>
      </c>
      <c r="H29322">
        <v>0</v>
      </c>
      <c r="I29322">
        <v>0</v>
      </c>
      <c r="J29322">
        <v>0</v>
      </c>
      <c r="K29322" t="s">
        <v>112308</v>
      </c>
    </row>
    <row r="29323" spans="1:11" x14ac:dyDescent="0.3">
      <c r="A29323" t="s">
        <v>112309</v>
      </c>
      <c r="B29323" t="s">
        <v>112310</v>
      </c>
      <c r="C29323" t="s">
        <v>20</v>
      </c>
      <c r="D29323" t="s">
        <v>112311</v>
      </c>
      <c r="E29323" t="s">
        <v>14059</v>
      </c>
      <c r="F29323" t="s">
        <v>2595</v>
      </c>
      <c r="G29323" t="s">
        <v>42</v>
      </c>
      <c r="H29323">
        <v>0</v>
      </c>
      <c r="I29323">
        <v>0</v>
      </c>
      <c r="J29323">
        <v>0</v>
      </c>
      <c r="K29323" t="s">
        <v>112312</v>
      </c>
    </row>
    <row r="29324" spans="1:11" x14ac:dyDescent="0.3">
      <c r="A29324" t="s">
        <v>112313</v>
      </c>
      <c r="B29324" t="s">
        <v>112314</v>
      </c>
      <c r="C29324" t="s">
        <v>466</v>
      </c>
      <c r="D29324" t="s">
        <v>112315</v>
      </c>
      <c r="E29324" t="s">
        <v>468</v>
      </c>
      <c r="F29324" t="s">
        <v>16</v>
      </c>
      <c r="G29324" t="s">
        <v>42</v>
      </c>
      <c r="H29324">
        <v>0</v>
      </c>
      <c r="I29324">
        <v>0</v>
      </c>
      <c r="J29324">
        <v>0</v>
      </c>
      <c r="K29324" t="s">
        <v>112316</v>
      </c>
    </row>
    <row r="29325" spans="1:11" x14ac:dyDescent="0.3">
      <c r="A29325" t="s">
        <v>112317</v>
      </c>
      <c r="B29325" t="s">
        <v>112318</v>
      </c>
      <c r="C29325" t="s">
        <v>13</v>
      </c>
      <c r="D29325" t="s">
        <v>112319</v>
      </c>
      <c r="E29325" t="s">
        <v>104779</v>
      </c>
      <c r="F29325" t="s">
        <v>41</v>
      </c>
      <c r="G29325" t="s">
        <v>3186</v>
      </c>
      <c r="H29325">
        <v>0</v>
      </c>
      <c r="I29325">
        <v>0</v>
      </c>
      <c r="J29325">
        <v>0</v>
      </c>
      <c r="K29325" t="s">
        <v>112320</v>
      </c>
    </row>
    <row r="29326" spans="1:11" x14ac:dyDescent="0.3">
      <c r="A29326" t="s">
        <v>112321</v>
      </c>
      <c r="B29326" t="s">
        <v>112322</v>
      </c>
      <c r="C29326" t="s">
        <v>13</v>
      </c>
      <c r="D29326" t="s">
        <v>112323</v>
      </c>
      <c r="E29326" t="s">
        <v>104779</v>
      </c>
      <c r="F29326" t="s">
        <v>16</v>
      </c>
      <c r="G29326" t="s">
        <v>279</v>
      </c>
      <c r="H29326">
        <v>0</v>
      </c>
      <c r="I29326">
        <v>0</v>
      </c>
      <c r="J29326">
        <v>0</v>
      </c>
      <c r="K29326" t="s">
        <v>112324</v>
      </c>
    </row>
    <row r="29327" spans="1:11" x14ac:dyDescent="0.3">
      <c r="A29327" t="s">
        <v>112325</v>
      </c>
      <c r="B29327" t="s">
        <v>76080</v>
      </c>
      <c r="C29327" t="s">
        <v>13</v>
      </c>
      <c r="D29327" t="s">
        <v>112326</v>
      </c>
      <c r="E29327" t="s">
        <v>104779</v>
      </c>
      <c r="F29327" t="s">
        <v>16</v>
      </c>
      <c r="G29327" t="s">
        <v>1073</v>
      </c>
      <c r="H29327">
        <v>0</v>
      </c>
      <c r="I29327">
        <v>0</v>
      </c>
      <c r="J29327">
        <v>0</v>
      </c>
      <c r="K29327" t="s">
        <v>112327</v>
      </c>
    </row>
    <row r="29328" spans="1:11" x14ac:dyDescent="0.3">
      <c r="A29328" t="s">
        <v>112328</v>
      </c>
      <c r="B29328" t="s">
        <v>112329</v>
      </c>
      <c r="C29328" t="s">
        <v>13</v>
      </c>
      <c r="D29328" t="s">
        <v>112330</v>
      </c>
      <c r="E29328" t="s">
        <v>104779</v>
      </c>
      <c r="F29328" t="s">
        <v>16</v>
      </c>
      <c r="G29328" t="s">
        <v>566</v>
      </c>
      <c r="H29328">
        <v>0</v>
      </c>
      <c r="I29328">
        <v>0</v>
      </c>
      <c r="J29328">
        <v>0</v>
      </c>
      <c r="K29328" t="s">
        <v>112331</v>
      </c>
    </row>
    <row r="29329" spans="1:11" x14ac:dyDescent="0.3">
      <c r="A29329" t="s">
        <v>112332</v>
      </c>
      <c r="B29329" t="s">
        <v>112333</v>
      </c>
      <c r="C29329" t="s">
        <v>13</v>
      </c>
      <c r="D29329" t="s">
        <v>112334</v>
      </c>
      <c r="E29329" t="s">
        <v>104779</v>
      </c>
      <c r="F29329" t="s">
        <v>16</v>
      </c>
      <c r="G29329" t="s">
        <v>3039</v>
      </c>
      <c r="H29329">
        <v>0</v>
      </c>
      <c r="I29329">
        <v>0</v>
      </c>
      <c r="J29329">
        <v>0</v>
      </c>
      <c r="K29329" t="s">
        <v>112335</v>
      </c>
    </row>
    <row r="29330" spans="1:11" x14ac:dyDescent="0.3">
      <c r="A29330" t="s">
        <v>112336</v>
      </c>
      <c r="B29330" t="s">
        <v>112337</v>
      </c>
      <c r="C29330" t="s">
        <v>13</v>
      </c>
      <c r="D29330" t="s">
        <v>112338</v>
      </c>
      <c r="E29330" t="s">
        <v>104779</v>
      </c>
      <c r="F29330" t="s">
        <v>16</v>
      </c>
      <c r="G29330" t="s">
        <v>11774</v>
      </c>
      <c r="H29330">
        <v>0</v>
      </c>
      <c r="I29330">
        <v>0</v>
      </c>
      <c r="J29330">
        <v>0</v>
      </c>
      <c r="K29330" t="s">
        <v>112339</v>
      </c>
    </row>
    <row r="29331" spans="1:11" x14ac:dyDescent="0.3">
      <c r="A29331" t="s">
        <v>112340</v>
      </c>
      <c r="B29331" t="s">
        <v>112341</v>
      </c>
      <c r="C29331" t="s">
        <v>13</v>
      </c>
      <c r="D29331" t="s">
        <v>112342</v>
      </c>
      <c r="E29331" t="s">
        <v>104779</v>
      </c>
      <c r="F29331" t="s">
        <v>41</v>
      </c>
      <c r="G29331" t="s">
        <v>42</v>
      </c>
      <c r="H29331">
        <v>0</v>
      </c>
      <c r="I29331">
        <v>0</v>
      </c>
      <c r="J29331">
        <v>0</v>
      </c>
      <c r="K29331" t="s">
        <v>112343</v>
      </c>
    </row>
    <row r="29332" spans="1:11" x14ac:dyDescent="0.3">
      <c r="A29332" t="s">
        <v>112344</v>
      </c>
      <c r="B29332" t="s">
        <v>112345</v>
      </c>
      <c r="C29332" t="s">
        <v>13</v>
      </c>
      <c r="D29332" t="s">
        <v>112346</v>
      </c>
      <c r="E29332" t="s">
        <v>104779</v>
      </c>
      <c r="F29332" t="s">
        <v>41</v>
      </c>
      <c r="G29332" t="s">
        <v>42</v>
      </c>
      <c r="H29332">
        <v>0</v>
      </c>
      <c r="I29332">
        <v>0</v>
      </c>
      <c r="J29332">
        <v>0</v>
      </c>
      <c r="K29332" t="s">
        <v>112347</v>
      </c>
    </row>
    <row r="29333" spans="1:11" x14ac:dyDescent="0.3">
      <c r="A29333" t="s">
        <v>112348</v>
      </c>
      <c r="B29333" t="s">
        <v>112349</v>
      </c>
      <c r="C29333" t="s">
        <v>20</v>
      </c>
      <c r="D29333" t="s">
        <v>112350</v>
      </c>
      <c r="E29333" t="s">
        <v>22</v>
      </c>
      <c r="F29333" t="s">
        <v>3026</v>
      </c>
      <c r="G29333" t="s">
        <v>42</v>
      </c>
      <c r="H29333">
        <v>0</v>
      </c>
      <c r="I29333">
        <v>0</v>
      </c>
      <c r="J29333">
        <v>0</v>
      </c>
      <c r="K29333" t="s">
        <v>112351</v>
      </c>
    </row>
    <row r="29334" spans="1:11" x14ac:dyDescent="0.3">
      <c r="A29334" t="s">
        <v>112352</v>
      </c>
      <c r="B29334" t="s">
        <v>112353</v>
      </c>
      <c r="C29334" t="s">
        <v>13</v>
      </c>
      <c r="D29334" t="s">
        <v>112354</v>
      </c>
      <c r="E29334" t="s">
        <v>104779</v>
      </c>
      <c r="F29334" t="s">
        <v>16</v>
      </c>
      <c r="G29334" t="s">
        <v>1062</v>
      </c>
      <c r="H29334">
        <v>0</v>
      </c>
      <c r="I29334">
        <v>0</v>
      </c>
      <c r="J29334">
        <v>0</v>
      </c>
      <c r="K29334" t="s">
        <v>112355</v>
      </c>
    </row>
    <row r="29335" spans="1:11" x14ac:dyDescent="0.3">
      <c r="A29335" t="s">
        <v>112356</v>
      </c>
      <c r="C29335" t="s">
        <v>20</v>
      </c>
      <c r="D29335" t="s">
        <v>112357</v>
      </c>
      <c r="E29335" t="s">
        <v>14059</v>
      </c>
      <c r="F29335" t="s">
        <v>16</v>
      </c>
      <c r="G29335" t="s">
        <v>11144</v>
      </c>
      <c r="H29335">
        <v>0</v>
      </c>
      <c r="I29335">
        <v>0</v>
      </c>
      <c r="J29335">
        <v>0</v>
      </c>
      <c r="K29335" t="s">
        <v>112358</v>
      </c>
    </row>
    <row r="29336" spans="1:11" x14ac:dyDescent="0.3">
      <c r="A29336" t="s">
        <v>112359</v>
      </c>
      <c r="B29336" t="s">
        <v>112360</v>
      </c>
      <c r="C29336" t="s">
        <v>20</v>
      </c>
      <c r="D29336" t="s">
        <v>112361</v>
      </c>
      <c r="E29336" t="s">
        <v>14059</v>
      </c>
      <c r="F29336" t="s">
        <v>16</v>
      </c>
      <c r="G29336" t="s">
        <v>13539</v>
      </c>
      <c r="H29336">
        <v>0</v>
      </c>
      <c r="I29336">
        <v>0</v>
      </c>
      <c r="J29336">
        <v>0</v>
      </c>
      <c r="K29336" t="s">
        <v>112362</v>
      </c>
    </row>
    <row r="29337" spans="1:11" x14ac:dyDescent="0.3">
      <c r="A29337" t="s">
        <v>112363</v>
      </c>
      <c r="B29337" t="s">
        <v>112364</v>
      </c>
      <c r="C29337" t="s">
        <v>27</v>
      </c>
      <c r="D29337" t="s">
        <v>112365</v>
      </c>
      <c r="E29337" t="s">
        <v>111716</v>
      </c>
      <c r="F29337" t="s">
        <v>34077</v>
      </c>
      <c r="G29337" t="s">
        <v>14569</v>
      </c>
      <c r="H29337">
        <v>0</v>
      </c>
      <c r="I29337">
        <v>0</v>
      </c>
      <c r="J29337">
        <v>0</v>
      </c>
      <c r="K29337" t="s">
        <v>112366</v>
      </c>
    </row>
    <row r="29338" spans="1:11" x14ac:dyDescent="0.3">
      <c r="A29338" t="s">
        <v>112367</v>
      </c>
      <c r="C29338" t="s">
        <v>27</v>
      </c>
      <c r="D29338" t="s">
        <v>112368</v>
      </c>
      <c r="E29338" t="s">
        <v>111716</v>
      </c>
      <c r="F29338" t="s">
        <v>41</v>
      </c>
      <c r="G29338" t="s">
        <v>42</v>
      </c>
      <c r="H29338">
        <v>0</v>
      </c>
      <c r="I29338">
        <v>0</v>
      </c>
      <c r="J29338">
        <v>0</v>
      </c>
      <c r="K29338" t="s">
        <v>112369</v>
      </c>
    </row>
    <row r="29339" spans="1:11" x14ac:dyDescent="0.3">
      <c r="A29339" t="s">
        <v>112370</v>
      </c>
      <c r="B29339" t="s">
        <v>112371</v>
      </c>
      <c r="C29339" t="s">
        <v>27</v>
      </c>
      <c r="D29339" t="s">
        <v>112372</v>
      </c>
      <c r="E29339" t="s">
        <v>111716</v>
      </c>
      <c r="F29339" t="s">
        <v>41</v>
      </c>
      <c r="G29339" t="s">
        <v>42</v>
      </c>
      <c r="H29339">
        <v>0</v>
      </c>
      <c r="I29339">
        <v>0</v>
      </c>
      <c r="J29339">
        <v>0</v>
      </c>
      <c r="K29339" t="s">
        <v>112373</v>
      </c>
    </row>
    <row r="29340" spans="1:11" x14ac:dyDescent="0.3">
      <c r="A29340" t="s">
        <v>112374</v>
      </c>
      <c r="B29340" t="s">
        <v>112375</v>
      </c>
      <c r="C29340" t="s">
        <v>27</v>
      </c>
      <c r="D29340" t="s">
        <v>112376</v>
      </c>
      <c r="E29340" t="s">
        <v>111716</v>
      </c>
      <c r="F29340" t="s">
        <v>41</v>
      </c>
      <c r="G29340" t="s">
        <v>42</v>
      </c>
      <c r="H29340">
        <v>0</v>
      </c>
      <c r="I29340">
        <v>0</v>
      </c>
      <c r="J29340">
        <v>0</v>
      </c>
      <c r="K29340" t="s">
        <v>112377</v>
      </c>
    </row>
    <row r="29341" spans="1:11" x14ac:dyDescent="0.3">
      <c r="A29341" t="s">
        <v>112378</v>
      </c>
      <c r="C29341" t="s">
        <v>147</v>
      </c>
      <c r="D29341" t="s">
        <v>112379</v>
      </c>
      <c r="E29341" t="s">
        <v>183</v>
      </c>
      <c r="F29341" t="s">
        <v>16</v>
      </c>
      <c r="G29341" t="s">
        <v>3858</v>
      </c>
      <c r="H29341">
        <v>0</v>
      </c>
      <c r="I29341">
        <v>0</v>
      </c>
      <c r="J29341">
        <v>0</v>
      </c>
      <c r="K29341" t="s">
        <v>112380</v>
      </c>
    </row>
    <row r="29342" spans="1:11" x14ac:dyDescent="0.3">
      <c r="A29342" t="s">
        <v>112381</v>
      </c>
      <c r="B29342" t="s">
        <v>112237</v>
      </c>
      <c r="C29342" t="s">
        <v>27</v>
      </c>
      <c r="D29342" t="s">
        <v>112382</v>
      </c>
      <c r="E29342" t="s">
        <v>111716</v>
      </c>
      <c r="F29342" t="s">
        <v>41</v>
      </c>
      <c r="G29342" t="s">
        <v>19180</v>
      </c>
      <c r="H29342">
        <v>0</v>
      </c>
      <c r="I29342">
        <v>0</v>
      </c>
      <c r="J29342">
        <v>0</v>
      </c>
      <c r="K29342" t="s">
        <v>112383</v>
      </c>
    </row>
    <row r="29343" spans="1:11" x14ac:dyDescent="0.3">
      <c r="A29343" t="s">
        <v>112384</v>
      </c>
      <c r="B29343" t="s">
        <v>112385</v>
      </c>
      <c r="C29343" t="s">
        <v>20</v>
      </c>
      <c r="D29343" t="s">
        <v>112386</v>
      </c>
      <c r="E29343" t="s">
        <v>14059</v>
      </c>
      <c r="F29343" t="s">
        <v>321</v>
      </c>
      <c r="G29343" t="s">
        <v>42</v>
      </c>
      <c r="H29343">
        <v>0</v>
      </c>
      <c r="I29343">
        <v>0</v>
      </c>
      <c r="J29343">
        <v>0</v>
      </c>
      <c r="K29343" t="s">
        <v>112387</v>
      </c>
    </row>
    <row r="29344" spans="1:11" x14ac:dyDescent="0.3">
      <c r="A29344" t="s">
        <v>112388</v>
      </c>
      <c r="B29344" t="s">
        <v>112389</v>
      </c>
      <c r="C29344" t="s">
        <v>20</v>
      </c>
      <c r="D29344" t="s">
        <v>112390</v>
      </c>
      <c r="E29344" t="s">
        <v>14059</v>
      </c>
      <c r="F29344" t="s">
        <v>59970</v>
      </c>
      <c r="G29344" t="s">
        <v>42</v>
      </c>
      <c r="H29344">
        <v>0</v>
      </c>
      <c r="I29344">
        <v>0</v>
      </c>
      <c r="J29344">
        <v>0</v>
      </c>
      <c r="K29344" t="s">
        <v>112391</v>
      </c>
    </row>
    <row r="29345" spans="1:11" x14ac:dyDescent="0.3">
      <c r="A29345" t="s">
        <v>112392</v>
      </c>
      <c r="C29345" t="s">
        <v>147</v>
      </c>
      <c r="D29345" t="s">
        <v>112393</v>
      </c>
      <c r="E29345" t="s">
        <v>183</v>
      </c>
      <c r="F29345" t="s">
        <v>3277</v>
      </c>
      <c r="G29345" t="s">
        <v>42</v>
      </c>
      <c r="H29345">
        <v>0</v>
      </c>
      <c r="I29345">
        <v>0</v>
      </c>
      <c r="J29345">
        <v>0</v>
      </c>
      <c r="K29345" t="s">
        <v>112394</v>
      </c>
    </row>
    <row r="29346" spans="1:11" x14ac:dyDescent="0.3">
      <c r="A29346" t="s">
        <v>112395</v>
      </c>
      <c r="B29346" t="s">
        <v>112396</v>
      </c>
      <c r="C29346" t="s">
        <v>13</v>
      </c>
      <c r="D29346" t="s">
        <v>112397</v>
      </c>
      <c r="E29346" t="s">
        <v>15</v>
      </c>
      <c r="F29346" t="s">
        <v>16</v>
      </c>
      <c r="G29346" t="s">
        <v>11546</v>
      </c>
      <c r="H29346">
        <v>0</v>
      </c>
      <c r="I29346">
        <v>0</v>
      </c>
      <c r="J29346">
        <v>0</v>
      </c>
      <c r="K29346" t="s">
        <v>112398</v>
      </c>
    </row>
    <row r="29347" spans="1:11" x14ac:dyDescent="0.3">
      <c r="A29347" t="s">
        <v>112399</v>
      </c>
      <c r="B29347" t="s">
        <v>112400</v>
      </c>
      <c r="C29347" t="s">
        <v>27</v>
      </c>
      <c r="D29347" t="s">
        <v>112401</v>
      </c>
      <c r="E29347" t="s">
        <v>29</v>
      </c>
      <c r="F29347" t="s">
        <v>16</v>
      </c>
      <c r="G29347" t="s">
        <v>1281</v>
      </c>
      <c r="H29347">
        <v>0</v>
      </c>
      <c r="I29347">
        <v>0</v>
      </c>
      <c r="J29347">
        <v>0</v>
      </c>
      <c r="K29347" t="s">
        <v>112402</v>
      </c>
    </row>
    <row r="29348" spans="1:11" x14ac:dyDescent="0.3">
      <c r="A29348" t="s">
        <v>112403</v>
      </c>
      <c r="B29348" t="s">
        <v>112404</v>
      </c>
      <c r="C29348" t="s">
        <v>147</v>
      </c>
      <c r="D29348" t="s">
        <v>112405</v>
      </c>
      <c r="E29348" t="s">
        <v>183</v>
      </c>
      <c r="F29348" t="s">
        <v>1674</v>
      </c>
      <c r="G29348" t="s">
        <v>42</v>
      </c>
      <c r="H29348">
        <v>0</v>
      </c>
      <c r="I29348">
        <v>0</v>
      </c>
      <c r="J29348">
        <v>0</v>
      </c>
      <c r="K29348" t="s">
        <v>112406</v>
      </c>
    </row>
    <row r="29349" spans="1:11" x14ac:dyDescent="0.3">
      <c r="A29349" t="s">
        <v>112407</v>
      </c>
      <c r="B29349" t="s">
        <v>112408</v>
      </c>
      <c r="C29349" t="s">
        <v>147</v>
      </c>
      <c r="D29349" t="s">
        <v>112409</v>
      </c>
      <c r="E29349" t="s">
        <v>183</v>
      </c>
      <c r="F29349" t="s">
        <v>1219</v>
      </c>
      <c r="G29349" t="s">
        <v>42</v>
      </c>
      <c r="H29349">
        <v>0</v>
      </c>
      <c r="I29349">
        <v>0</v>
      </c>
      <c r="J29349">
        <v>0</v>
      </c>
      <c r="K29349" t="s">
        <v>112410</v>
      </c>
    </row>
    <row r="29350" spans="1:11" x14ac:dyDescent="0.3">
      <c r="A29350" t="s">
        <v>112411</v>
      </c>
      <c r="B29350" t="s">
        <v>112412</v>
      </c>
      <c r="C29350" t="s">
        <v>147</v>
      </c>
      <c r="D29350" t="s">
        <v>112413</v>
      </c>
      <c r="E29350" t="s">
        <v>183</v>
      </c>
      <c r="F29350" t="s">
        <v>8059</v>
      </c>
      <c r="G29350" t="s">
        <v>42</v>
      </c>
      <c r="H29350">
        <v>0</v>
      </c>
      <c r="I29350">
        <v>0</v>
      </c>
      <c r="J29350">
        <v>0</v>
      </c>
      <c r="K29350" t="s">
        <v>112414</v>
      </c>
    </row>
    <row r="29351" spans="1:11" x14ac:dyDescent="0.3">
      <c r="A29351" t="s">
        <v>112415</v>
      </c>
      <c r="C29351" t="s">
        <v>147</v>
      </c>
      <c r="D29351" t="s">
        <v>112416</v>
      </c>
      <c r="E29351" t="s">
        <v>183</v>
      </c>
      <c r="F29351" t="s">
        <v>16</v>
      </c>
      <c r="G29351" t="s">
        <v>42</v>
      </c>
      <c r="H29351">
        <v>0</v>
      </c>
      <c r="I29351">
        <v>0</v>
      </c>
      <c r="J29351">
        <v>0</v>
      </c>
      <c r="K29351" t="s">
        <v>112417</v>
      </c>
    </row>
    <row r="29352" spans="1:11" x14ac:dyDescent="0.3">
      <c r="A29352" t="s">
        <v>112418</v>
      </c>
      <c r="B29352" t="s">
        <v>112419</v>
      </c>
      <c r="C29352" t="s">
        <v>147</v>
      </c>
      <c r="D29352" t="s">
        <v>112420</v>
      </c>
      <c r="E29352" t="s">
        <v>183</v>
      </c>
      <c r="F29352" t="s">
        <v>9398</v>
      </c>
      <c r="G29352" t="s">
        <v>42</v>
      </c>
      <c r="H29352">
        <v>0</v>
      </c>
      <c r="I29352">
        <v>0</v>
      </c>
      <c r="J29352">
        <v>0</v>
      </c>
      <c r="K29352" t="s">
        <v>112421</v>
      </c>
    </row>
    <row r="29353" spans="1:11" x14ac:dyDescent="0.3">
      <c r="A29353" t="s">
        <v>112422</v>
      </c>
      <c r="B29353" t="s">
        <v>112423</v>
      </c>
      <c r="C29353" t="s">
        <v>27</v>
      </c>
      <c r="D29353" t="s">
        <v>112424</v>
      </c>
      <c r="E29353" t="s">
        <v>111716</v>
      </c>
      <c r="F29353" t="s">
        <v>41</v>
      </c>
      <c r="G29353" t="s">
        <v>42</v>
      </c>
      <c r="H29353">
        <v>0</v>
      </c>
      <c r="I29353">
        <v>0</v>
      </c>
      <c r="J29353">
        <v>0</v>
      </c>
      <c r="K29353" t="s">
        <v>112425</v>
      </c>
    </row>
    <row r="29354" spans="1:11" x14ac:dyDescent="0.3">
      <c r="A29354" t="s">
        <v>112426</v>
      </c>
      <c r="B29354" t="s">
        <v>112427</v>
      </c>
      <c r="C29354" t="s">
        <v>20</v>
      </c>
      <c r="D29354" t="s">
        <v>112428</v>
      </c>
      <c r="E29354" t="s">
        <v>22</v>
      </c>
      <c r="F29354" t="s">
        <v>1868</v>
      </c>
      <c r="G29354" t="s">
        <v>42</v>
      </c>
      <c r="H29354">
        <v>0</v>
      </c>
      <c r="I29354">
        <v>0</v>
      </c>
      <c r="J29354">
        <v>0</v>
      </c>
      <c r="K29354" t="s">
        <v>112429</v>
      </c>
    </row>
    <row r="29355" spans="1:11" x14ac:dyDescent="0.3">
      <c r="A29355" t="s">
        <v>112430</v>
      </c>
      <c r="C29355" t="s">
        <v>20</v>
      </c>
      <c r="D29355" t="s">
        <v>112431</v>
      </c>
      <c r="E29355" t="s">
        <v>103221</v>
      </c>
      <c r="F29355" t="s">
        <v>16</v>
      </c>
      <c r="G29355" t="s">
        <v>24078</v>
      </c>
      <c r="H29355">
        <v>0</v>
      </c>
      <c r="I29355">
        <v>0</v>
      </c>
      <c r="J29355">
        <v>0</v>
      </c>
      <c r="K29355" t="s">
        <v>112432</v>
      </c>
    </row>
    <row r="29356" spans="1:11" x14ac:dyDescent="0.3">
      <c r="A29356" t="s">
        <v>112433</v>
      </c>
      <c r="B29356" t="s">
        <v>112434</v>
      </c>
      <c r="C29356" t="s">
        <v>20</v>
      </c>
      <c r="D29356" t="s">
        <v>112435</v>
      </c>
      <c r="E29356" t="s">
        <v>14059</v>
      </c>
      <c r="F29356" t="s">
        <v>41</v>
      </c>
      <c r="G29356" t="s">
        <v>42</v>
      </c>
      <c r="H29356">
        <v>0</v>
      </c>
      <c r="I29356">
        <v>0</v>
      </c>
      <c r="J29356">
        <v>0</v>
      </c>
      <c r="K29356" t="s">
        <v>112436</v>
      </c>
    </row>
    <row r="29357" spans="1:11" x14ac:dyDescent="0.3">
      <c r="A29357" t="s">
        <v>112437</v>
      </c>
      <c r="B29357" t="s">
        <v>112438</v>
      </c>
      <c r="C29357" t="s">
        <v>20</v>
      </c>
      <c r="D29357" t="s">
        <v>112439</v>
      </c>
      <c r="E29357" t="s">
        <v>14059</v>
      </c>
      <c r="F29357" t="s">
        <v>3066</v>
      </c>
      <c r="G29357" t="s">
        <v>42</v>
      </c>
      <c r="H29357">
        <v>0</v>
      </c>
      <c r="I29357">
        <v>0</v>
      </c>
      <c r="J29357">
        <v>0</v>
      </c>
      <c r="K29357" t="s">
        <v>112440</v>
      </c>
    </row>
    <row r="29358" spans="1:11" x14ac:dyDescent="0.3">
      <c r="A29358" t="s">
        <v>112441</v>
      </c>
      <c r="B29358" t="s">
        <v>112442</v>
      </c>
      <c r="C29358" t="s">
        <v>147</v>
      </c>
      <c r="D29358" t="s">
        <v>112084</v>
      </c>
      <c r="E29358" t="s">
        <v>183</v>
      </c>
      <c r="F29358" t="s">
        <v>1674</v>
      </c>
      <c r="G29358" t="s">
        <v>42</v>
      </c>
      <c r="H29358">
        <v>0</v>
      </c>
      <c r="I29358">
        <v>0</v>
      </c>
      <c r="J29358">
        <v>0</v>
      </c>
      <c r="K29358" t="s">
        <v>112443</v>
      </c>
    </row>
    <row r="29359" spans="1:11" x14ac:dyDescent="0.3">
      <c r="A29359" t="s">
        <v>112444</v>
      </c>
      <c r="B29359" t="s">
        <v>112445</v>
      </c>
      <c r="C29359" t="s">
        <v>20</v>
      </c>
      <c r="D29359" t="s">
        <v>112446</v>
      </c>
      <c r="E29359" t="s">
        <v>14059</v>
      </c>
      <c r="F29359" t="s">
        <v>7012</v>
      </c>
      <c r="G29359" t="s">
        <v>3489</v>
      </c>
      <c r="H29359">
        <v>0</v>
      </c>
      <c r="I29359">
        <v>0</v>
      </c>
      <c r="J29359">
        <v>0</v>
      </c>
      <c r="K29359" t="s">
        <v>112447</v>
      </c>
    </row>
    <row r="29360" spans="1:11" x14ac:dyDescent="0.3">
      <c r="A29360" t="s">
        <v>112448</v>
      </c>
      <c r="C29360" t="s">
        <v>20</v>
      </c>
      <c r="D29360" t="s">
        <v>112449</v>
      </c>
      <c r="E29360" t="s">
        <v>14059</v>
      </c>
      <c r="F29360" t="s">
        <v>20434</v>
      </c>
      <c r="G29360" t="s">
        <v>42</v>
      </c>
      <c r="H29360">
        <v>0</v>
      </c>
      <c r="I29360">
        <v>0</v>
      </c>
      <c r="J29360">
        <v>0</v>
      </c>
      <c r="K29360" t="s">
        <v>112450</v>
      </c>
    </row>
    <row r="29361" spans="1:11" x14ac:dyDescent="0.3">
      <c r="A29361" t="s">
        <v>112451</v>
      </c>
      <c r="B29361" t="s">
        <v>112452</v>
      </c>
      <c r="C29361" t="s">
        <v>20</v>
      </c>
      <c r="D29361" t="s">
        <v>112453</v>
      </c>
      <c r="E29361" t="s">
        <v>14059</v>
      </c>
      <c r="F29361" t="s">
        <v>1242</v>
      </c>
      <c r="G29361" t="s">
        <v>442</v>
      </c>
      <c r="H29361">
        <v>0</v>
      </c>
      <c r="I29361">
        <v>0</v>
      </c>
      <c r="J29361">
        <v>0</v>
      </c>
      <c r="K29361" t="s">
        <v>112454</v>
      </c>
    </row>
    <row r="29362" spans="1:11" x14ac:dyDescent="0.3">
      <c r="A29362" t="s">
        <v>112455</v>
      </c>
      <c r="B29362" t="s">
        <v>112456</v>
      </c>
      <c r="C29362" t="s">
        <v>20</v>
      </c>
      <c r="D29362" t="s">
        <v>112457</v>
      </c>
      <c r="E29362" t="s">
        <v>14059</v>
      </c>
      <c r="F29362" t="s">
        <v>87146</v>
      </c>
      <c r="G29362" t="s">
        <v>42</v>
      </c>
      <c r="H29362">
        <v>0</v>
      </c>
      <c r="I29362">
        <v>0</v>
      </c>
      <c r="J29362">
        <v>0</v>
      </c>
      <c r="K29362" t="s">
        <v>112458</v>
      </c>
    </row>
    <row r="29363" spans="1:11" x14ac:dyDescent="0.3">
      <c r="A29363" t="s">
        <v>112459</v>
      </c>
      <c r="B29363" t="s">
        <v>112460</v>
      </c>
      <c r="C29363" t="s">
        <v>20</v>
      </c>
      <c r="D29363" t="s">
        <v>112461</v>
      </c>
      <c r="E29363" t="s">
        <v>22</v>
      </c>
      <c r="F29363" t="s">
        <v>830</v>
      </c>
      <c r="G29363" t="s">
        <v>42</v>
      </c>
      <c r="H29363">
        <v>0</v>
      </c>
      <c r="I29363">
        <v>0</v>
      </c>
      <c r="J29363">
        <v>0</v>
      </c>
      <c r="K29363" t="s">
        <v>112462</v>
      </c>
    </row>
    <row r="29364" spans="1:11" x14ac:dyDescent="0.3">
      <c r="A29364" t="s">
        <v>112463</v>
      </c>
      <c r="B29364" t="s">
        <v>112464</v>
      </c>
      <c r="C29364" t="s">
        <v>20</v>
      </c>
      <c r="D29364" t="s">
        <v>112465</v>
      </c>
      <c r="E29364" t="s">
        <v>14059</v>
      </c>
      <c r="F29364" t="s">
        <v>2454</v>
      </c>
      <c r="G29364" t="s">
        <v>42</v>
      </c>
      <c r="H29364">
        <v>0</v>
      </c>
      <c r="I29364">
        <v>0</v>
      </c>
      <c r="J29364">
        <v>0</v>
      </c>
      <c r="K29364" t="s">
        <v>112466</v>
      </c>
    </row>
    <row r="29365" spans="1:11" x14ac:dyDescent="0.3">
      <c r="A29365" t="s">
        <v>112467</v>
      </c>
      <c r="B29365" t="s">
        <v>112468</v>
      </c>
      <c r="C29365" t="s">
        <v>20</v>
      </c>
      <c r="D29365" t="s">
        <v>112469</v>
      </c>
      <c r="E29365" t="s">
        <v>14059</v>
      </c>
      <c r="F29365" t="s">
        <v>8771</v>
      </c>
      <c r="G29365" t="s">
        <v>42</v>
      </c>
      <c r="H29365">
        <v>0</v>
      </c>
      <c r="I29365">
        <v>0</v>
      </c>
      <c r="J29365">
        <v>0</v>
      </c>
      <c r="K29365" t="s">
        <v>112470</v>
      </c>
    </row>
    <row r="29366" spans="1:11" x14ac:dyDescent="0.3">
      <c r="A29366" t="s">
        <v>112471</v>
      </c>
      <c r="B29366" t="s">
        <v>112472</v>
      </c>
      <c r="C29366" t="s">
        <v>20</v>
      </c>
      <c r="D29366" t="s">
        <v>112473</v>
      </c>
      <c r="E29366" t="s">
        <v>14059</v>
      </c>
      <c r="F29366" t="s">
        <v>3066</v>
      </c>
      <c r="G29366" t="s">
        <v>42</v>
      </c>
      <c r="H29366">
        <v>0</v>
      </c>
      <c r="I29366">
        <v>0</v>
      </c>
      <c r="J29366">
        <v>0</v>
      </c>
      <c r="K29366" t="s">
        <v>112474</v>
      </c>
    </row>
    <row r="29367" spans="1:11" x14ac:dyDescent="0.3">
      <c r="A29367" t="s">
        <v>112475</v>
      </c>
      <c r="B29367" t="s">
        <v>112476</v>
      </c>
      <c r="C29367" t="s">
        <v>20</v>
      </c>
      <c r="D29367" t="s">
        <v>112477</v>
      </c>
      <c r="E29367" t="s">
        <v>103221</v>
      </c>
      <c r="F29367" t="s">
        <v>41</v>
      </c>
      <c r="G29367" t="s">
        <v>22736</v>
      </c>
      <c r="H29367">
        <v>0</v>
      </c>
      <c r="I29367">
        <v>0</v>
      </c>
      <c r="J29367">
        <v>0</v>
      </c>
      <c r="K29367" t="s">
        <v>112478</v>
      </c>
    </row>
    <row r="29368" spans="1:11" x14ac:dyDescent="0.3">
      <c r="A29368" t="s">
        <v>112479</v>
      </c>
      <c r="B29368" t="s">
        <v>112480</v>
      </c>
      <c r="C29368" t="s">
        <v>147</v>
      </c>
      <c r="D29368" t="s">
        <v>112481</v>
      </c>
      <c r="E29368" t="s">
        <v>183</v>
      </c>
      <c r="F29368" t="s">
        <v>22103</v>
      </c>
      <c r="G29368" t="s">
        <v>42</v>
      </c>
      <c r="H29368">
        <v>0</v>
      </c>
      <c r="I29368">
        <v>0</v>
      </c>
      <c r="J29368">
        <v>0</v>
      </c>
      <c r="K29368" t="s">
        <v>112482</v>
      </c>
    </row>
    <row r="29369" spans="1:11" x14ac:dyDescent="0.3">
      <c r="A29369" t="s">
        <v>112483</v>
      </c>
      <c r="C29369" t="s">
        <v>20</v>
      </c>
      <c r="D29369" t="s">
        <v>112484</v>
      </c>
      <c r="E29369" t="s">
        <v>14059</v>
      </c>
      <c r="F29369" t="s">
        <v>32974</v>
      </c>
      <c r="G29369" t="s">
        <v>42</v>
      </c>
      <c r="H29369">
        <v>0</v>
      </c>
      <c r="I29369">
        <v>0</v>
      </c>
      <c r="J29369">
        <v>0</v>
      </c>
      <c r="K29369" t="s">
        <v>112485</v>
      </c>
    </row>
    <row r="29370" spans="1:11" x14ac:dyDescent="0.3">
      <c r="A29370" t="s">
        <v>112486</v>
      </c>
      <c r="B29370" t="s">
        <v>112487</v>
      </c>
      <c r="C29370" t="s">
        <v>13</v>
      </c>
      <c r="D29370" t="s">
        <v>112488</v>
      </c>
      <c r="E29370" t="s">
        <v>104779</v>
      </c>
      <c r="F29370" t="s">
        <v>16</v>
      </c>
      <c r="G29370" t="s">
        <v>2350</v>
      </c>
      <c r="H29370">
        <v>0</v>
      </c>
      <c r="I29370">
        <v>0</v>
      </c>
      <c r="J29370">
        <v>0</v>
      </c>
      <c r="K29370" t="s">
        <v>112489</v>
      </c>
    </row>
    <row r="29371" spans="1:11" x14ac:dyDescent="0.3">
      <c r="A29371" t="s">
        <v>112490</v>
      </c>
      <c r="B29371" t="s">
        <v>112491</v>
      </c>
      <c r="C29371" t="s">
        <v>13</v>
      </c>
      <c r="D29371" t="s">
        <v>112492</v>
      </c>
      <c r="E29371" t="s">
        <v>104779</v>
      </c>
      <c r="F29371" t="s">
        <v>16</v>
      </c>
      <c r="G29371" t="s">
        <v>8722</v>
      </c>
      <c r="H29371">
        <v>0</v>
      </c>
      <c r="I29371">
        <v>0</v>
      </c>
      <c r="J29371">
        <v>0</v>
      </c>
      <c r="K29371" t="s">
        <v>112493</v>
      </c>
    </row>
    <row r="29372" spans="1:11" x14ac:dyDescent="0.3">
      <c r="A29372" t="s">
        <v>112494</v>
      </c>
      <c r="B29372" t="s">
        <v>112495</v>
      </c>
      <c r="C29372" t="s">
        <v>20</v>
      </c>
      <c r="D29372" t="s">
        <v>112496</v>
      </c>
      <c r="E29372" t="s">
        <v>14059</v>
      </c>
      <c r="F29372" t="s">
        <v>41</v>
      </c>
      <c r="G29372" t="s">
        <v>25839</v>
      </c>
      <c r="H29372">
        <v>0</v>
      </c>
      <c r="I29372">
        <v>0</v>
      </c>
      <c r="J29372">
        <v>0</v>
      </c>
      <c r="K29372" t="s">
        <v>112497</v>
      </c>
    </row>
    <row r="29373" spans="1:11" x14ac:dyDescent="0.3">
      <c r="A29373" t="s">
        <v>112498</v>
      </c>
      <c r="B29373" t="s">
        <v>112499</v>
      </c>
      <c r="C29373" t="s">
        <v>20</v>
      </c>
      <c r="D29373" t="s">
        <v>112500</v>
      </c>
      <c r="E29373" t="s">
        <v>22</v>
      </c>
      <c r="F29373" t="s">
        <v>6589</v>
      </c>
      <c r="G29373" t="s">
        <v>1481</v>
      </c>
      <c r="H29373">
        <v>0</v>
      </c>
      <c r="I29373">
        <v>0</v>
      </c>
      <c r="J29373">
        <v>0</v>
      </c>
      <c r="K29373" t="s">
        <v>112501</v>
      </c>
    </row>
    <row r="29374" spans="1:11" x14ac:dyDescent="0.3">
      <c r="A29374" t="s">
        <v>112502</v>
      </c>
      <c r="B29374" t="s">
        <v>112503</v>
      </c>
      <c r="C29374" t="s">
        <v>13</v>
      </c>
      <c r="D29374" t="s">
        <v>112504</v>
      </c>
      <c r="E29374" t="s">
        <v>104779</v>
      </c>
      <c r="F29374" t="s">
        <v>16</v>
      </c>
      <c r="G29374" t="s">
        <v>53833</v>
      </c>
      <c r="H29374">
        <v>0</v>
      </c>
      <c r="I29374">
        <v>0</v>
      </c>
      <c r="J29374">
        <v>0</v>
      </c>
      <c r="K29374" t="s">
        <v>112505</v>
      </c>
    </row>
    <row r="29375" spans="1:11" x14ac:dyDescent="0.3">
      <c r="A29375" t="s">
        <v>112506</v>
      </c>
      <c r="B29375" t="s">
        <v>112507</v>
      </c>
      <c r="C29375" t="s">
        <v>20</v>
      </c>
      <c r="D29375" t="s">
        <v>112508</v>
      </c>
      <c r="E29375" t="s">
        <v>14059</v>
      </c>
      <c r="F29375" t="s">
        <v>27854</v>
      </c>
      <c r="G29375" t="s">
        <v>42</v>
      </c>
      <c r="H29375">
        <v>0</v>
      </c>
      <c r="I29375">
        <v>0</v>
      </c>
      <c r="J29375">
        <v>0</v>
      </c>
      <c r="K29375" t="s">
        <v>112509</v>
      </c>
    </row>
    <row r="29376" spans="1:11" x14ac:dyDescent="0.3">
      <c r="A29376" t="s">
        <v>112510</v>
      </c>
      <c r="B29376" t="s">
        <v>112511</v>
      </c>
      <c r="C29376" t="s">
        <v>27</v>
      </c>
      <c r="D29376" t="s">
        <v>112512</v>
      </c>
      <c r="E29376" t="s">
        <v>111716</v>
      </c>
      <c r="F29376" t="s">
        <v>41</v>
      </c>
      <c r="G29376" t="s">
        <v>14272</v>
      </c>
      <c r="H29376">
        <v>0</v>
      </c>
      <c r="I29376">
        <v>0</v>
      </c>
      <c r="J29376">
        <v>0</v>
      </c>
      <c r="K29376" t="s">
        <v>112513</v>
      </c>
    </row>
    <row r="29377" spans="1:11" x14ac:dyDescent="0.3">
      <c r="A29377" t="s">
        <v>112514</v>
      </c>
      <c r="B29377" t="s">
        <v>112515</v>
      </c>
      <c r="C29377" t="s">
        <v>20</v>
      </c>
      <c r="D29377" t="s">
        <v>112516</v>
      </c>
      <c r="E29377" t="s">
        <v>14059</v>
      </c>
      <c r="F29377" t="s">
        <v>16</v>
      </c>
      <c r="G29377" t="s">
        <v>3186</v>
      </c>
      <c r="H29377">
        <v>0</v>
      </c>
      <c r="I29377">
        <v>0</v>
      </c>
      <c r="J29377">
        <v>0</v>
      </c>
      <c r="K29377" t="s">
        <v>112517</v>
      </c>
    </row>
    <row r="29378" spans="1:11" x14ac:dyDescent="0.3">
      <c r="A29378" t="s">
        <v>112518</v>
      </c>
      <c r="B29378" t="s">
        <v>112519</v>
      </c>
      <c r="C29378" t="s">
        <v>20</v>
      </c>
      <c r="D29378" t="s">
        <v>112520</v>
      </c>
      <c r="E29378" t="s">
        <v>22</v>
      </c>
      <c r="F29378" t="s">
        <v>2237</v>
      </c>
      <c r="G29378" t="s">
        <v>42</v>
      </c>
      <c r="H29378">
        <v>0</v>
      </c>
      <c r="I29378">
        <v>0</v>
      </c>
      <c r="J29378">
        <v>0</v>
      </c>
      <c r="K29378" t="s">
        <v>112521</v>
      </c>
    </row>
    <row r="29379" spans="1:11" x14ac:dyDescent="0.3">
      <c r="A29379" t="s">
        <v>112522</v>
      </c>
      <c r="C29379" t="s">
        <v>20</v>
      </c>
      <c r="D29379" t="s">
        <v>112523</v>
      </c>
      <c r="E29379" t="s">
        <v>22</v>
      </c>
      <c r="F29379" t="s">
        <v>16</v>
      </c>
      <c r="G29379" t="s">
        <v>4900</v>
      </c>
      <c r="H29379">
        <v>0</v>
      </c>
      <c r="I29379">
        <v>0</v>
      </c>
      <c r="J29379">
        <v>0</v>
      </c>
      <c r="K29379" t="s">
        <v>112524</v>
      </c>
    </row>
    <row r="29380" spans="1:11" x14ac:dyDescent="0.3">
      <c r="A29380" t="s">
        <v>112525</v>
      </c>
      <c r="B29380" t="s">
        <v>112526</v>
      </c>
      <c r="C29380" t="s">
        <v>20</v>
      </c>
      <c r="D29380" t="s">
        <v>112527</v>
      </c>
      <c r="E29380" t="s">
        <v>22</v>
      </c>
      <c r="F29380" t="s">
        <v>16</v>
      </c>
      <c r="G29380" t="s">
        <v>2093</v>
      </c>
      <c r="H29380">
        <v>0</v>
      </c>
      <c r="I29380">
        <v>0</v>
      </c>
      <c r="J29380">
        <v>0</v>
      </c>
      <c r="K29380" t="s">
        <v>112528</v>
      </c>
    </row>
    <row r="29381" spans="1:11" x14ac:dyDescent="0.3">
      <c r="A29381" t="s">
        <v>112529</v>
      </c>
      <c r="B29381" t="s">
        <v>112530</v>
      </c>
      <c r="C29381" t="s">
        <v>13</v>
      </c>
      <c r="D29381" t="s">
        <v>112531</v>
      </c>
      <c r="E29381" t="s">
        <v>104779</v>
      </c>
      <c r="F29381" t="s">
        <v>16</v>
      </c>
      <c r="G29381" t="s">
        <v>887</v>
      </c>
      <c r="H29381">
        <v>0</v>
      </c>
      <c r="I29381">
        <v>0</v>
      </c>
      <c r="J29381">
        <v>0</v>
      </c>
      <c r="K29381" t="s">
        <v>112532</v>
      </c>
    </row>
    <row r="29382" spans="1:11" x14ac:dyDescent="0.3">
      <c r="A29382" t="s">
        <v>112533</v>
      </c>
      <c r="B29382" t="s">
        <v>14043</v>
      </c>
      <c r="C29382" t="s">
        <v>13</v>
      </c>
      <c r="D29382" t="s">
        <v>112534</v>
      </c>
      <c r="E29382" t="s">
        <v>104779</v>
      </c>
      <c r="F29382" t="s">
        <v>16</v>
      </c>
      <c r="G29382" t="s">
        <v>16085</v>
      </c>
      <c r="H29382">
        <v>0</v>
      </c>
      <c r="I29382">
        <v>0</v>
      </c>
      <c r="J29382">
        <v>0</v>
      </c>
      <c r="K29382" t="s">
        <v>112535</v>
      </c>
    </row>
    <row r="29383" spans="1:11" x14ac:dyDescent="0.3">
      <c r="A29383" t="s">
        <v>112536</v>
      </c>
      <c r="C29383" t="s">
        <v>13</v>
      </c>
      <c r="D29383" t="s">
        <v>112537</v>
      </c>
      <c r="E29383" t="s">
        <v>15</v>
      </c>
      <c r="F29383" t="s">
        <v>41</v>
      </c>
      <c r="G29383" t="s">
        <v>42</v>
      </c>
      <c r="H29383">
        <v>0</v>
      </c>
      <c r="I29383">
        <v>0</v>
      </c>
      <c r="J29383">
        <v>0</v>
      </c>
      <c r="K29383" t="s">
        <v>112538</v>
      </c>
    </row>
    <row r="29384" spans="1:11" x14ac:dyDescent="0.3">
      <c r="A29384" t="s">
        <v>112539</v>
      </c>
      <c r="B29384" t="s">
        <v>112540</v>
      </c>
      <c r="C29384" t="s">
        <v>13</v>
      </c>
      <c r="D29384" t="s">
        <v>112541</v>
      </c>
      <c r="E29384" t="s">
        <v>104779</v>
      </c>
      <c r="F29384" t="s">
        <v>16</v>
      </c>
      <c r="G29384" t="s">
        <v>274</v>
      </c>
      <c r="H29384">
        <v>0</v>
      </c>
      <c r="I29384">
        <v>0</v>
      </c>
      <c r="J29384">
        <v>0</v>
      </c>
      <c r="K29384" t="s">
        <v>112542</v>
      </c>
    </row>
    <row r="29385" spans="1:11" x14ac:dyDescent="0.3">
      <c r="A29385" t="s">
        <v>112543</v>
      </c>
      <c r="B29385" t="s">
        <v>112544</v>
      </c>
      <c r="C29385" t="s">
        <v>13</v>
      </c>
      <c r="D29385" t="s">
        <v>112545</v>
      </c>
      <c r="E29385" t="s">
        <v>104779</v>
      </c>
      <c r="F29385" t="s">
        <v>16</v>
      </c>
      <c r="G29385" t="s">
        <v>6877</v>
      </c>
      <c r="H29385">
        <v>0</v>
      </c>
      <c r="I29385">
        <v>0</v>
      </c>
      <c r="J29385">
        <v>0</v>
      </c>
      <c r="K29385" t="s">
        <v>112546</v>
      </c>
    </row>
    <row r="29386" spans="1:11" x14ac:dyDescent="0.3">
      <c r="A29386" t="s">
        <v>112547</v>
      </c>
      <c r="B29386" t="s">
        <v>112548</v>
      </c>
      <c r="C29386" t="s">
        <v>13</v>
      </c>
      <c r="D29386" t="s">
        <v>112549</v>
      </c>
      <c r="E29386" t="s">
        <v>104779</v>
      </c>
      <c r="F29386" t="s">
        <v>16</v>
      </c>
      <c r="G29386" t="s">
        <v>3791</v>
      </c>
      <c r="H29386">
        <v>0</v>
      </c>
      <c r="I29386">
        <v>0</v>
      </c>
      <c r="J29386">
        <v>0</v>
      </c>
      <c r="K29386" t="s">
        <v>112550</v>
      </c>
    </row>
    <row r="29387" spans="1:11" x14ac:dyDescent="0.3">
      <c r="A29387" t="s">
        <v>112551</v>
      </c>
      <c r="B29387" t="s">
        <v>112552</v>
      </c>
      <c r="C29387" t="s">
        <v>20</v>
      </c>
      <c r="D29387" t="s">
        <v>112553</v>
      </c>
      <c r="E29387" t="s">
        <v>103221</v>
      </c>
      <c r="F29387" t="s">
        <v>41</v>
      </c>
      <c r="G29387" t="s">
        <v>42</v>
      </c>
      <c r="H29387">
        <v>0</v>
      </c>
      <c r="I29387">
        <v>0</v>
      </c>
      <c r="J29387">
        <v>0</v>
      </c>
      <c r="K29387" t="s">
        <v>112554</v>
      </c>
    </row>
    <row r="29388" spans="1:11" x14ac:dyDescent="0.3">
      <c r="A29388" t="s">
        <v>112555</v>
      </c>
      <c r="B29388" t="s">
        <v>112556</v>
      </c>
      <c r="C29388" t="s">
        <v>27</v>
      </c>
      <c r="D29388" t="s">
        <v>112557</v>
      </c>
      <c r="E29388" t="s">
        <v>111716</v>
      </c>
      <c r="F29388" t="s">
        <v>41</v>
      </c>
      <c r="G29388" t="s">
        <v>42</v>
      </c>
      <c r="H29388">
        <v>0</v>
      </c>
      <c r="I29388">
        <v>0</v>
      </c>
      <c r="J29388">
        <v>0</v>
      </c>
      <c r="K29388" t="s">
        <v>112558</v>
      </c>
    </row>
    <row r="29389" spans="1:11" x14ac:dyDescent="0.3">
      <c r="A29389" t="s">
        <v>112559</v>
      </c>
      <c r="B29389" t="s">
        <v>112560</v>
      </c>
      <c r="C29389" t="s">
        <v>147</v>
      </c>
      <c r="D29389" t="s">
        <v>112561</v>
      </c>
      <c r="E29389" t="s">
        <v>183</v>
      </c>
      <c r="F29389" t="s">
        <v>3033</v>
      </c>
      <c r="G29389" t="s">
        <v>42</v>
      </c>
      <c r="H29389">
        <v>0</v>
      </c>
      <c r="I29389">
        <v>0</v>
      </c>
      <c r="J29389">
        <v>0</v>
      </c>
      <c r="K29389" t="s">
        <v>112562</v>
      </c>
    </row>
    <row r="29390" spans="1:11" x14ac:dyDescent="0.3">
      <c r="A29390" t="s">
        <v>112563</v>
      </c>
      <c r="B29390" t="s">
        <v>112564</v>
      </c>
      <c r="C29390" t="s">
        <v>20</v>
      </c>
      <c r="D29390" t="s">
        <v>112565</v>
      </c>
      <c r="E29390" t="s">
        <v>22</v>
      </c>
      <c r="F29390" t="s">
        <v>1123</v>
      </c>
      <c r="G29390" t="s">
        <v>42</v>
      </c>
      <c r="H29390">
        <v>0</v>
      </c>
      <c r="I29390">
        <v>0</v>
      </c>
      <c r="J29390">
        <v>0</v>
      </c>
      <c r="K29390" t="s">
        <v>112566</v>
      </c>
    </row>
    <row r="29391" spans="1:11" x14ac:dyDescent="0.3">
      <c r="A29391" t="s">
        <v>112567</v>
      </c>
      <c r="B29391" t="s">
        <v>112568</v>
      </c>
      <c r="C29391" t="s">
        <v>20</v>
      </c>
      <c r="D29391" t="s">
        <v>112569</v>
      </c>
      <c r="E29391" t="s">
        <v>22</v>
      </c>
      <c r="F29391" t="s">
        <v>16</v>
      </c>
      <c r="G29391" t="s">
        <v>1488</v>
      </c>
      <c r="H29391">
        <v>0</v>
      </c>
      <c r="I29391">
        <v>0</v>
      </c>
      <c r="J29391">
        <v>0</v>
      </c>
      <c r="K29391" t="s">
        <v>112570</v>
      </c>
    </row>
    <row r="29392" spans="1:11" x14ac:dyDescent="0.3">
      <c r="A29392" t="s">
        <v>112571</v>
      </c>
      <c r="B29392" t="s">
        <v>112572</v>
      </c>
      <c r="C29392" t="s">
        <v>20</v>
      </c>
      <c r="D29392" t="s">
        <v>112573</v>
      </c>
      <c r="E29392" t="s">
        <v>103221</v>
      </c>
      <c r="F29392" t="s">
        <v>41</v>
      </c>
      <c r="G29392" t="s">
        <v>42</v>
      </c>
      <c r="H29392">
        <v>0</v>
      </c>
      <c r="I29392">
        <v>0</v>
      </c>
      <c r="J29392">
        <v>0</v>
      </c>
      <c r="K29392" t="s">
        <v>112574</v>
      </c>
    </row>
    <row r="29393" spans="1:11" x14ac:dyDescent="0.3">
      <c r="A29393" t="s">
        <v>112575</v>
      </c>
      <c r="B29393" t="s">
        <v>112576</v>
      </c>
      <c r="C29393" t="s">
        <v>27</v>
      </c>
      <c r="D29393" t="s">
        <v>112577</v>
      </c>
      <c r="E29393" t="s">
        <v>111716</v>
      </c>
      <c r="F29393" t="s">
        <v>41</v>
      </c>
      <c r="G29393" t="s">
        <v>42</v>
      </c>
      <c r="H29393">
        <v>0</v>
      </c>
      <c r="I29393">
        <v>0</v>
      </c>
      <c r="J29393">
        <v>0</v>
      </c>
      <c r="K29393" t="s">
        <v>112578</v>
      </c>
    </row>
    <row r="29394" spans="1:11" x14ac:dyDescent="0.3">
      <c r="A29394" t="s">
        <v>112579</v>
      </c>
      <c r="B29394" t="s">
        <v>112580</v>
      </c>
      <c r="C29394" t="s">
        <v>466</v>
      </c>
      <c r="D29394" t="s">
        <v>112581</v>
      </c>
      <c r="E29394" t="s">
        <v>468</v>
      </c>
      <c r="F29394" t="s">
        <v>16</v>
      </c>
      <c r="G29394" t="s">
        <v>26021</v>
      </c>
      <c r="H29394">
        <v>0</v>
      </c>
      <c r="I29394">
        <v>0</v>
      </c>
      <c r="J29394">
        <v>0</v>
      </c>
      <c r="K29394" t="s">
        <v>112582</v>
      </c>
    </row>
    <row r="29395" spans="1:11" x14ac:dyDescent="0.3">
      <c r="A29395" t="s">
        <v>112583</v>
      </c>
      <c r="B29395" t="s">
        <v>112584</v>
      </c>
      <c r="C29395" t="s">
        <v>13</v>
      </c>
      <c r="D29395" t="s">
        <v>112585</v>
      </c>
      <c r="E29395" t="s">
        <v>104779</v>
      </c>
      <c r="F29395" t="s">
        <v>16</v>
      </c>
      <c r="G29395" t="s">
        <v>9947</v>
      </c>
      <c r="H29395">
        <v>0</v>
      </c>
      <c r="I29395">
        <v>0</v>
      </c>
      <c r="J29395">
        <v>0</v>
      </c>
      <c r="K29395" t="s">
        <v>112586</v>
      </c>
    </row>
    <row r="29396" spans="1:11" x14ac:dyDescent="0.3">
      <c r="A29396" t="s">
        <v>112587</v>
      </c>
      <c r="B29396" t="s">
        <v>112588</v>
      </c>
      <c r="C29396" t="s">
        <v>147</v>
      </c>
      <c r="D29396" t="s">
        <v>112589</v>
      </c>
      <c r="E29396" t="s">
        <v>183</v>
      </c>
      <c r="F29396" t="s">
        <v>2385</v>
      </c>
      <c r="G29396" t="s">
        <v>42</v>
      </c>
      <c r="H29396">
        <v>0</v>
      </c>
      <c r="I29396">
        <v>0</v>
      </c>
      <c r="J29396">
        <v>0</v>
      </c>
      <c r="K29396" t="s">
        <v>112590</v>
      </c>
    </row>
    <row r="29397" spans="1:11" x14ac:dyDescent="0.3">
      <c r="A29397" t="s">
        <v>112591</v>
      </c>
      <c r="B29397" t="s">
        <v>112592</v>
      </c>
      <c r="C29397" t="s">
        <v>27</v>
      </c>
      <c r="D29397" t="s">
        <v>112593</v>
      </c>
      <c r="E29397" t="s">
        <v>111716</v>
      </c>
      <c r="F29397" t="s">
        <v>41</v>
      </c>
      <c r="G29397" t="s">
        <v>42</v>
      </c>
      <c r="H29397">
        <v>0</v>
      </c>
      <c r="I29397">
        <v>0</v>
      </c>
      <c r="J29397">
        <v>0</v>
      </c>
      <c r="K29397" t="s">
        <v>112594</v>
      </c>
    </row>
    <row r="29398" spans="1:11" x14ac:dyDescent="0.3">
      <c r="A29398" t="s">
        <v>112595</v>
      </c>
      <c r="B29398" t="s">
        <v>112596</v>
      </c>
      <c r="C29398" t="s">
        <v>27</v>
      </c>
      <c r="D29398" t="s">
        <v>112597</v>
      </c>
      <c r="E29398" t="s">
        <v>111716</v>
      </c>
      <c r="F29398" t="s">
        <v>41</v>
      </c>
      <c r="G29398" t="s">
        <v>42</v>
      </c>
      <c r="H29398">
        <v>0</v>
      </c>
      <c r="I29398">
        <v>0</v>
      </c>
      <c r="J29398">
        <v>0</v>
      </c>
      <c r="K29398" t="s">
        <v>112598</v>
      </c>
    </row>
    <row r="29399" spans="1:11" x14ac:dyDescent="0.3">
      <c r="A29399" t="s">
        <v>112599</v>
      </c>
      <c r="B29399" t="s">
        <v>112600</v>
      </c>
      <c r="C29399" t="s">
        <v>20</v>
      </c>
      <c r="D29399" t="s">
        <v>112601</v>
      </c>
      <c r="E29399" t="s">
        <v>22</v>
      </c>
      <c r="F29399" t="s">
        <v>4174</v>
      </c>
      <c r="G29399" t="s">
        <v>42</v>
      </c>
      <c r="H29399">
        <v>0</v>
      </c>
      <c r="I29399">
        <v>0</v>
      </c>
      <c r="J29399">
        <v>0</v>
      </c>
      <c r="K29399" t="s">
        <v>112602</v>
      </c>
    </row>
    <row r="29400" spans="1:11" x14ac:dyDescent="0.3">
      <c r="A29400" t="s">
        <v>112603</v>
      </c>
      <c r="B29400" t="s">
        <v>112604</v>
      </c>
      <c r="C29400" t="s">
        <v>147</v>
      </c>
      <c r="D29400" t="s">
        <v>112605</v>
      </c>
      <c r="E29400" t="s">
        <v>183</v>
      </c>
      <c r="F29400" t="s">
        <v>16732</v>
      </c>
      <c r="G29400" t="s">
        <v>42</v>
      </c>
      <c r="H29400">
        <v>0</v>
      </c>
      <c r="I29400">
        <v>0</v>
      </c>
      <c r="J29400">
        <v>0</v>
      </c>
      <c r="K29400" t="s">
        <v>112606</v>
      </c>
    </row>
    <row r="29401" spans="1:11" x14ac:dyDescent="0.3">
      <c r="A29401" t="s">
        <v>112607</v>
      </c>
      <c r="B29401" t="s">
        <v>14384</v>
      </c>
      <c r="C29401" t="s">
        <v>147</v>
      </c>
      <c r="D29401" t="s">
        <v>112608</v>
      </c>
      <c r="E29401" t="s">
        <v>183</v>
      </c>
      <c r="F29401" t="s">
        <v>1850</v>
      </c>
      <c r="G29401" t="s">
        <v>42</v>
      </c>
      <c r="H29401">
        <v>0</v>
      </c>
      <c r="I29401">
        <v>0</v>
      </c>
      <c r="J29401">
        <v>0</v>
      </c>
      <c r="K29401" t="s">
        <v>112609</v>
      </c>
    </row>
    <row r="29402" spans="1:11" x14ac:dyDescent="0.3">
      <c r="A29402" t="s">
        <v>112610</v>
      </c>
      <c r="B29402" t="s">
        <v>112611</v>
      </c>
      <c r="C29402" t="s">
        <v>147</v>
      </c>
      <c r="D29402" t="s">
        <v>112612</v>
      </c>
      <c r="E29402" t="s">
        <v>183</v>
      </c>
      <c r="F29402" t="s">
        <v>10939</v>
      </c>
      <c r="G29402" t="s">
        <v>42</v>
      </c>
      <c r="H29402">
        <v>0</v>
      </c>
      <c r="I29402">
        <v>0</v>
      </c>
      <c r="J29402">
        <v>0</v>
      </c>
      <c r="K29402" t="s">
        <v>112613</v>
      </c>
    </row>
    <row r="29403" spans="1:11" x14ac:dyDescent="0.3">
      <c r="A29403" t="s">
        <v>112614</v>
      </c>
      <c r="B29403" t="s">
        <v>112615</v>
      </c>
      <c r="C29403" t="s">
        <v>147</v>
      </c>
      <c r="D29403" t="s">
        <v>112616</v>
      </c>
      <c r="E29403" t="s">
        <v>183</v>
      </c>
      <c r="F29403" t="s">
        <v>11510</v>
      </c>
      <c r="G29403" t="s">
        <v>42</v>
      </c>
      <c r="H29403">
        <v>0</v>
      </c>
      <c r="I29403">
        <v>0</v>
      </c>
      <c r="J29403">
        <v>0</v>
      </c>
      <c r="K29403" t="s">
        <v>112617</v>
      </c>
    </row>
    <row r="29404" spans="1:11" x14ac:dyDescent="0.3">
      <c r="A29404" t="s">
        <v>112618</v>
      </c>
      <c r="B29404" t="s">
        <v>112619</v>
      </c>
      <c r="C29404" t="s">
        <v>147</v>
      </c>
      <c r="D29404" t="s">
        <v>112620</v>
      </c>
      <c r="E29404" t="s">
        <v>183</v>
      </c>
      <c r="F29404" t="s">
        <v>2665</v>
      </c>
      <c r="G29404" t="s">
        <v>42</v>
      </c>
      <c r="H29404">
        <v>0</v>
      </c>
      <c r="I29404">
        <v>0</v>
      </c>
      <c r="J29404">
        <v>0</v>
      </c>
      <c r="K29404" t="s">
        <v>112621</v>
      </c>
    </row>
    <row r="29405" spans="1:11" x14ac:dyDescent="0.3">
      <c r="A29405" t="s">
        <v>112622</v>
      </c>
      <c r="B29405" t="s">
        <v>112623</v>
      </c>
      <c r="C29405" t="s">
        <v>20</v>
      </c>
      <c r="D29405" t="s">
        <v>112624</v>
      </c>
      <c r="E29405" t="s">
        <v>22</v>
      </c>
      <c r="F29405" t="s">
        <v>16465</v>
      </c>
      <c r="G29405" t="s">
        <v>42</v>
      </c>
      <c r="H29405">
        <v>0</v>
      </c>
      <c r="I29405">
        <v>0</v>
      </c>
      <c r="J29405">
        <v>0</v>
      </c>
      <c r="K29405" t="s">
        <v>112625</v>
      </c>
    </row>
    <row r="29406" spans="1:11" x14ac:dyDescent="0.3">
      <c r="A29406" t="s">
        <v>112626</v>
      </c>
      <c r="C29406" t="s">
        <v>27</v>
      </c>
      <c r="D29406" t="s">
        <v>112627</v>
      </c>
      <c r="E29406" t="s">
        <v>111716</v>
      </c>
      <c r="F29406" t="s">
        <v>41</v>
      </c>
      <c r="G29406" t="s">
        <v>42</v>
      </c>
      <c r="H29406">
        <v>0</v>
      </c>
      <c r="I29406">
        <v>0</v>
      </c>
      <c r="J29406">
        <v>0</v>
      </c>
      <c r="K29406" t="s">
        <v>112628</v>
      </c>
    </row>
    <row r="29407" spans="1:11" x14ac:dyDescent="0.3">
      <c r="A29407" t="s">
        <v>112629</v>
      </c>
      <c r="C29407" t="s">
        <v>13</v>
      </c>
      <c r="D29407" t="s">
        <v>112096</v>
      </c>
      <c r="E29407" t="s">
        <v>15</v>
      </c>
      <c r="F29407" t="s">
        <v>41</v>
      </c>
      <c r="G29407" t="s">
        <v>42</v>
      </c>
      <c r="H29407">
        <v>0</v>
      </c>
      <c r="I29407">
        <v>0</v>
      </c>
      <c r="J29407">
        <v>0</v>
      </c>
      <c r="K29407" t="s">
        <v>112630</v>
      </c>
    </row>
    <row r="29408" spans="1:11" x14ac:dyDescent="0.3">
      <c r="A29408" t="s">
        <v>112631</v>
      </c>
      <c r="B29408" t="s">
        <v>112632</v>
      </c>
      <c r="C29408" t="s">
        <v>20</v>
      </c>
      <c r="D29408" t="s">
        <v>112633</v>
      </c>
      <c r="E29408" t="s">
        <v>22</v>
      </c>
      <c r="F29408" t="s">
        <v>19926</v>
      </c>
      <c r="G29408" t="s">
        <v>42</v>
      </c>
      <c r="H29408">
        <v>0</v>
      </c>
      <c r="I29408">
        <v>0</v>
      </c>
      <c r="J29408">
        <v>0</v>
      </c>
      <c r="K29408" t="s">
        <v>112634</v>
      </c>
    </row>
    <row r="29409" spans="1:11" x14ac:dyDescent="0.3">
      <c r="A29409" t="s">
        <v>112635</v>
      </c>
      <c r="B29409" t="s">
        <v>112636</v>
      </c>
      <c r="C29409" t="s">
        <v>20</v>
      </c>
      <c r="D29409" t="s">
        <v>112637</v>
      </c>
      <c r="E29409" t="s">
        <v>103221</v>
      </c>
      <c r="F29409" t="s">
        <v>41</v>
      </c>
      <c r="G29409" t="s">
        <v>42</v>
      </c>
      <c r="H29409">
        <v>0</v>
      </c>
      <c r="I29409">
        <v>0</v>
      </c>
      <c r="J29409">
        <v>0</v>
      </c>
      <c r="K29409" t="s">
        <v>112638</v>
      </c>
    </row>
    <row r="29410" spans="1:11" x14ac:dyDescent="0.3">
      <c r="A29410" t="s">
        <v>112639</v>
      </c>
      <c r="B29410" t="s">
        <v>112640</v>
      </c>
      <c r="C29410" t="s">
        <v>20</v>
      </c>
      <c r="D29410" t="s">
        <v>112641</v>
      </c>
      <c r="E29410" t="s">
        <v>22</v>
      </c>
      <c r="F29410" t="s">
        <v>1590</v>
      </c>
      <c r="G29410" t="s">
        <v>42</v>
      </c>
      <c r="H29410">
        <v>0</v>
      </c>
      <c r="I29410">
        <v>0</v>
      </c>
      <c r="J29410">
        <v>0</v>
      </c>
      <c r="K29410" t="s">
        <v>112642</v>
      </c>
    </row>
    <row r="29411" spans="1:11" x14ac:dyDescent="0.3">
      <c r="A29411" t="s">
        <v>112643</v>
      </c>
      <c r="C29411" t="s">
        <v>20</v>
      </c>
      <c r="D29411" t="s">
        <v>112644</v>
      </c>
      <c r="E29411" t="s">
        <v>22</v>
      </c>
      <c r="F29411" t="s">
        <v>7493</v>
      </c>
      <c r="G29411" t="s">
        <v>42</v>
      </c>
      <c r="H29411">
        <v>0</v>
      </c>
      <c r="I29411">
        <v>0</v>
      </c>
      <c r="J29411">
        <v>0</v>
      </c>
      <c r="K29411" t="s">
        <v>112645</v>
      </c>
    </row>
    <row r="29412" spans="1:11" x14ac:dyDescent="0.3">
      <c r="A29412" t="s">
        <v>112646</v>
      </c>
      <c r="B29412" t="s">
        <v>112647</v>
      </c>
      <c r="C29412" t="s">
        <v>20</v>
      </c>
      <c r="D29412" t="s">
        <v>112648</v>
      </c>
      <c r="E29412" t="s">
        <v>22</v>
      </c>
      <c r="F29412" t="s">
        <v>1678</v>
      </c>
      <c r="G29412" t="s">
        <v>42</v>
      </c>
      <c r="H29412">
        <v>0</v>
      </c>
      <c r="I29412">
        <v>0</v>
      </c>
      <c r="J29412">
        <v>0</v>
      </c>
      <c r="K29412" t="s">
        <v>112649</v>
      </c>
    </row>
    <row r="29413" spans="1:11" x14ac:dyDescent="0.3">
      <c r="A29413" t="s">
        <v>112650</v>
      </c>
      <c r="B29413" t="s">
        <v>112651</v>
      </c>
      <c r="C29413" t="s">
        <v>20</v>
      </c>
      <c r="D29413" t="s">
        <v>112652</v>
      </c>
      <c r="E29413" t="s">
        <v>22</v>
      </c>
      <c r="F29413" t="s">
        <v>7594</v>
      </c>
      <c r="G29413" t="s">
        <v>42</v>
      </c>
      <c r="H29413">
        <v>0</v>
      </c>
      <c r="I29413">
        <v>0</v>
      </c>
      <c r="J29413">
        <v>0</v>
      </c>
      <c r="K29413" t="s">
        <v>112653</v>
      </c>
    </row>
    <row r="29414" spans="1:11" x14ac:dyDescent="0.3">
      <c r="A29414" t="s">
        <v>112654</v>
      </c>
      <c r="C29414" t="s">
        <v>20</v>
      </c>
      <c r="D29414" t="s">
        <v>112655</v>
      </c>
      <c r="E29414" t="s">
        <v>22</v>
      </c>
      <c r="F29414" t="s">
        <v>16012</v>
      </c>
      <c r="G29414" t="s">
        <v>42</v>
      </c>
      <c r="H29414">
        <v>0</v>
      </c>
      <c r="I29414">
        <v>0</v>
      </c>
      <c r="J29414">
        <v>0</v>
      </c>
      <c r="K29414" t="s">
        <v>112656</v>
      </c>
    </row>
    <row r="29415" spans="1:11" x14ac:dyDescent="0.3">
      <c r="A29415" t="s">
        <v>112657</v>
      </c>
      <c r="B29415" t="s">
        <v>112658</v>
      </c>
      <c r="C29415" t="s">
        <v>20</v>
      </c>
      <c r="D29415" t="s">
        <v>112659</v>
      </c>
      <c r="E29415" t="s">
        <v>22</v>
      </c>
      <c r="F29415" t="s">
        <v>1840</v>
      </c>
      <c r="G29415" t="s">
        <v>42</v>
      </c>
      <c r="H29415">
        <v>0</v>
      </c>
      <c r="I29415">
        <v>0</v>
      </c>
      <c r="J29415">
        <v>0</v>
      </c>
      <c r="K29415" t="s">
        <v>112660</v>
      </c>
    </row>
    <row r="29416" spans="1:11" x14ac:dyDescent="0.3">
      <c r="A29416" t="s">
        <v>112661</v>
      </c>
      <c r="B29416" t="s">
        <v>112662</v>
      </c>
      <c r="C29416" t="s">
        <v>20</v>
      </c>
      <c r="D29416" t="s">
        <v>112663</v>
      </c>
      <c r="E29416" t="s">
        <v>22</v>
      </c>
      <c r="F29416" t="s">
        <v>2720</v>
      </c>
      <c r="G29416" t="s">
        <v>42</v>
      </c>
      <c r="H29416">
        <v>0</v>
      </c>
      <c r="I29416">
        <v>0</v>
      </c>
      <c r="J29416">
        <v>0</v>
      </c>
      <c r="K29416" t="s">
        <v>112664</v>
      </c>
    </row>
    <row r="29417" spans="1:11" x14ac:dyDescent="0.3">
      <c r="A29417" t="s">
        <v>112665</v>
      </c>
      <c r="B29417" t="s">
        <v>112666</v>
      </c>
      <c r="C29417" t="s">
        <v>27</v>
      </c>
      <c r="D29417" t="s">
        <v>112667</v>
      </c>
      <c r="E29417" t="s">
        <v>111716</v>
      </c>
      <c r="F29417" t="s">
        <v>41</v>
      </c>
      <c r="G29417" t="s">
        <v>42</v>
      </c>
      <c r="H29417">
        <v>0</v>
      </c>
      <c r="I29417">
        <v>0</v>
      </c>
      <c r="J29417">
        <v>0</v>
      </c>
      <c r="K29417" t="s">
        <v>112668</v>
      </c>
    </row>
    <row r="29418" spans="1:11" x14ac:dyDescent="0.3">
      <c r="A29418" t="s">
        <v>112669</v>
      </c>
      <c r="B29418" t="s">
        <v>112670</v>
      </c>
      <c r="C29418" t="s">
        <v>20</v>
      </c>
      <c r="D29418" t="s">
        <v>112671</v>
      </c>
      <c r="E29418" t="s">
        <v>22</v>
      </c>
      <c r="F29418" t="s">
        <v>1996</v>
      </c>
      <c r="G29418" t="s">
        <v>499</v>
      </c>
      <c r="H29418">
        <v>0</v>
      </c>
      <c r="I29418">
        <v>0</v>
      </c>
      <c r="J29418">
        <v>0</v>
      </c>
      <c r="K29418" t="s">
        <v>112672</v>
      </c>
    </row>
    <row r="29419" spans="1:11" x14ac:dyDescent="0.3">
      <c r="A29419" t="s">
        <v>112673</v>
      </c>
      <c r="B29419" t="s">
        <v>112674</v>
      </c>
      <c r="C29419" t="s">
        <v>20</v>
      </c>
      <c r="D29419" t="s">
        <v>112675</v>
      </c>
      <c r="E29419" t="s">
        <v>22</v>
      </c>
      <c r="F29419" t="s">
        <v>835</v>
      </c>
      <c r="G29419" t="s">
        <v>42</v>
      </c>
      <c r="H29419">
        <v>0</v>
      </c>
      <c r="I29419">
        <v>0</v>
      </c>
      <c r="J29419">
        <v>0</v>
      </c>
      <c r="K29419" t="s">
        <v>112676</v>
      </c>
    </row>
    <row r="29420" spans="1:11" x14ac:dyDescent="0.3">
      <c r="A29420" t="s">
        <v>112677</v>
      </c>
      <c r="B29420" t="s">
        <v>112678</v>
      </c>
      <c r="C29420" t="s">
        <v>20</v>
      </c>
      <c r="D29420" t="s">
        <v>112679</v>
      </c>
      <c r="E29420" t="s">
        <v>22</v>
      </c>
      <c r="F29420" t="s">
        <v>3074</v>
      </c>
      <c r="G29420" t="s">
        <v>42</v>
      </c>
      <c r="H29420">
        <v>0</v>
      </c>
      <c r="I29420">
        <v>0</v>
      </c>
      <c r="J29420">
        <v>0</v>
      </c>
      <c r="K29420" t="s">
        <v>112680</v>
      </c>
    </row>
    <row r="29421" spans="1:11" x14ac:dyDescent="0.3">
      <c r="A29421" t="s">
        <v>112681</v>
      </c>
      <c r="B29421" t="s">
        <v>112682</v>
      </c>
      <c r="C29421" t="s">
        <v>20</v>
      </c>
      <c r="D29421" t="s">
        <v>112683</v>
      </c>
      <c r="E29421" t="s">
        <v>22</v>
      </c>
      <c r="F29421" t="s">
        <v>4769</v>
      </c>
      <c r="G29421" t="s">
        <v>42</v>
      </c>
      <c r="H29421">
        <v>0</v>
      </c>
      <c r="I29421">
        <v>0</v>
      </c>
      <c r="J29421">
        <v>0</v>
      </c>
      <c r="K29421" t="s">
        <v>112684</v>
      </c>
    </row>
    <row r="29422" spans="1:11" x14ac:dyDescent="0.3">
      <c r="A29422" t="s">
        <v>112685</v>
      </c>
      <c r="B29422" t="s">
        <v>112686</v>
      </c>
      <c r="C29422" t="s">
        <v>20</v>
      </c>
      <c r="D29422" t="s">
        <v>112687</v>
      </c>
      <c r="E29422" t="s">
        <v>22</v>
      </c>
      <c r="F29422" t="s">
        <v>2313</v>
      </c>
      <c r="G29422" t="s">
        <v>42</v>
      </c>
      <c r="H29422">
        <v>0</v>
      </c>
      <c r="I29422">
        <v>0</v>
      </c>
      <c r="J29422">
        <v>0</v>
      </c>
      <c r="K29422" t="s">
        <v>112688</v>
      </c>
    </row>
    <row r="29423" spans="1:11" x14ac:dyDescent="0.3">
      <c r="A29423" t="s">
        <v>112689</v>
      </c>
      <c r="C29423" t="s">
        <v>27</v>
      </c>
      <c r="D29423" t="s">
        <v>112690</v>
      </c>
      <c r="E29423" t="s">
        <v>111716</v>
      </c>
      <c r="F29423" t="s">
        <v>41</v>
      </c>
      <c r="G29423" t="s">
        <v>42</v>
      </c>
      <c r="H29423">
        <v>0</v>
      </c>
      <c r="I29423">
        <v>0</v>
      </c>
      <c r="J29423">
        <v>0</v>
      </c>
      <c r="K29423" t="s">
        <v>112691</v>
      </c>
    </row>
    <row r="29424" spans="1:11" x14ac:dyDescent="0.3">
      <c r="A29424" t="s">
        <v>112692</v>
      </c>
      <c r="B29424" t="s">
        <v>112693</v>
      </c>
      <c r="C29424" t="s">
        <v>27</v>
      </c>
      <c r="D29424" t="s">
        <v>112694</v>
      </c>
      <c r="E29424" t="s">
        <v>111716</v>
      </c>
      <c r="F29424" t="s">
        <v>41</v>
      </c>
      <c r="G29424" t="s">
        <v>42</v>
      </c>
      <c r="H29424">
        <v>0</v>
      </c>
      <c r="I29424">
        <v>0</v>
      </c>
      <c r="J29424">
        <v>0</v>
      </c>
      <c r="K29424" t="s">
        <v>112695</v>
      </c>
    </row>
    <row r="29425" spans="1:11" x14ac:dyDescent="0.3">
      <c r="A29425" t="s">
        <v>112696</v>
      </c>
      <c r="B29425" t="s">
        <v>112697</v>
      </c>
      <c r="C29425" t="s">
        <v>147</v>
      </c>
      <c r="D29425" t="s">
        <v>112698</v>
      </c>
      <c r="E29425" t="s">
        <v>183</v>
      </c>
      <c r="F29425" t="s">
        <v>1947</v>
      </c>
      <c r="G29425" t="s">
        <v>42</v>
      </c>
      <c r="H29425">
        <v>0</v>
      </c>
      <c r="I29425">
        <v>0</v>
      </c>
      <c r="J29425">
        <v>0</v>
      </c>
      <c r="K29425" t="s">
        <v>112699</v>
      </c>
    </row>
    <row r="29426" spans="1:11" x14ac:dyDescent="0.3">
      <c r="A29426" t="s">
        <v>112700</v>
      </c>
      <c r="B29426" t="s">
        <v>112701</v>
      </c>
      <c r="C29426" t="s">
        <v>147</v>
      </c>
      <c r="D29426" t="s">
        <v>112702</v>
      </c>
      <c r="E29426" t="s">
        <v>183</v>
      </c>
      <c r="F29426" t="s">
        <v>28215</v>
      </c>
      <c r="G29426" t="s">
        <v>42</v>
      </c>
      <c r="H29426">
        <v>0</v>
      </c>
      <c r="I29426">
        <v>0</v>
      </c>
      <c r="J29426">
        <v>0</v>
      </c>
      <c r="K29426" t="s">
        <v>112703</v>
      </c>
    </row>
    <row r="29427" spans="1:11" x14ac:dyDescent="0.3">
      <c r="A29427" t="s">
        <v>112704</v>
      </c>
      <c r="B29427" t="s">
        <v>112705</v>
      </c>
      <c r="C29427" t="s">
        <v>13</v>
      </c>
      <c r="D29427" t="s">
        <v>112706</v>
      </c>
      <c r="E29427" t="s">
        <v>15</v>
      </c>
      <c r="F29427" t="s">
        <v>16</v>
      </c>
      <c r="G29427" t="s">
        <v>9855</v>
      </c>
      <c r="H29427">
        <v>0</v>
      </c>
      <c r="I29427">
        <v>0</v>
      </c>
      <c r="J29427">
        <v>0</v>
      </c>
      <c r="K29427" t="s">
        <v>112707</v>
      </c>
    </row>
    <row r="29428" spans="1:11" x14ac:dyDescent="0.3">
      <c r="A29428" t="s">
        <v>112708</v>
      </c>
      <c r="B29428" t="s">
        <v>112709</v>
      </c>
      <c r="C29428" t="s">
        <v>147</v>
      </c>
      <c r="D29428" t="s">
        <v>112710</v>
      </c>
      <c r="E29428" t="s">
        <v>183</v>
      </c>
      <c r="F29428" t="s">
        <v>1678</v>
      </c>
      <c r="G29428" t="s">
        <v>42</v>
      </c>
      <c r="H29428">
        <v>0</v>
      </c>
      <c r="I29428">
        <v>0</v>
      </c>
      <c r="J29428">
        <v>0</v>
      </c>
      <c r="K29428" t="s">
        <v>112711</v>
      </c>
    </row>
    <row r="29429" spans="1:11" x14ac:dyDescent="0.3">
      <c r="A29429" t="s">
        <v>112712</v>
      </c>
      <c r="B29429" t="s">
        <v>112713</v>
      </c>
      <c r="C29429" t="s">
        <v>147</v>
      </c>
      <c r="D29429" t="s">
        <v>112714</v>
      </c>
      <c r="E29429" t="s">
        <v>183</v>
      </c>
      <c r="F29429" t="s">
        <v>755</v>
      </c>
      <c r="G29429" t="s">
        <v>3413</v>
      </c>
      <c r="H29429">
        <v>0</v>
      </c>
      <c r="I29429">
        <v>0</v>
      </c>
      <c r="J29429">
        <v>0</v>
      </c>
      <c r="K29429" t="s">
        <v>112715</v>
      </c>
    </row>
    <row r="29430" spans="1:11" x14ac:dyDescent="0.3">
      <c r="A29430" t="s">
        <v>112716</v>
      </c>
      <c r="C29430" t="s">
        <v>147</v>
      </c>
      <c r="D29430" t="s">
        <v>112717</v>
      </c>
      <c r="E29430" t="s">
        <v>183</v>
      </c>
      <c r="F29430" t="s">
        <v>4000</v>
      </c>
      <c r="G29430" t="s">
        <v>42</v>
      </c>
      <c r="H29430">
        <v>0</v>
      </c>
      <c r="I29430">
        <v>0</v>
      </c>
      <c r="J29430">
        <v>0</v>
      </c>
      <c r="K29430" t="s">
        <v>112718</v>
      </c>
    </row>
    <row r="29431" spans="1:11" x14ac:dyDescent="0.3">
      <c r="A29431" t="s">
        <v>112719</v>
      </c>
      <c r="B29431" t="s">
        <v>112720</v>
      </c>
      <c r="C29431" t="s">
        <v>13</v>
      </c>
      <c r="D29431" t="s">
        <v>112721</v>
      </c>
      <c r="E29431" t="s">
        <v>104779</v>
      </c>
      <c r="F29431" t="s">
        <v>16</v>
      </c>
      <c r="G29431" t="s">
        <v>575</v>
      </c>
      <c r="H29431">
        <v>0</v>
      </c>
      <c r="I29431">
        <v>0</v>
      </c>
      <c r="J29431">
        <v>0</v>
      </c>
      <c r="K29431" t="s">
        <v>112722</v>
      </c>
    </row>
    <row r="29432" spans="1:11" x14ac:dyDescent="0.3">
      <c r="A29432" t="s">
        <v>112723</v>
      </c>
      <c r="B29432" t="s">
        <v>112724</v>
      </c>
      <c r="C29432" t="s">
        <v>13</v>
      </c>
      <c r="D29432" t="s">
        <v>112725</v>
      </c>
      <c r="E29432" t="s">
        <v>104779</v>
      </c>
      <c r="F29432" t="s">
        <v>16</v>
      </c>
      <c r="G29432" t="s">
        <v>3142</v>
      </c>
      <c r="H29432">
        <v>0</v>
      </c>
      <c r="I29432">
        <v>0</v>
      </c>
      <c r="J29432">
        <v>0</v>
      </c>
      <c r="K29432" t="s">
        <v>112726</v>
      </c>
    </row>
    <row r="29433" spans="1:11" x14ac:dyDescent="0.3">
      <c r="A29433" t="s">
        <v>112727</v>
      </c>
      <c r="B29433" t="s">
        <v>112728</v>
      </c>
      <c r="C29433" t="s">
        <v>20</v>
      </c>
      <c r="D29433" t="s">
        <v>112729</v>
      </c>
      <c r="E29433" t="s">
        <v>22</v>
      </c>
      <c r="F29433" t="s">
        <v>16</v>
      </c>
      <c r="G29433" t="s">
        <v>756</v>
      </c>
      <c r="H29433">
        <v>0</v>
      </c>
      <c r="I29433">
        <v>0</v>
      </c>
      <c r="J29433">
        <v>0</v>
      </c>
      <c r="K29433" t="s">
        <v>112730</v>
      </c>
    </row>
    <row r="29434" spans="1:11" x14ac:dyDescent="0.3">
      <c r="A29434" t="s">
        <v>112731</v>
      </c>
      <c r="B29434" t="s">
        <v>112732</v>
      </c>
      <c r="C29434" t="s">
        <v>466</v>
      </c>
      <c r="D29434" t="s">
        <v>112733</v>
      </c>
      <c r="E29434" t="s">
        <v>468</v>
      </c>
      <c r="F29434" t="s">
        <v>16</v>
      </c>
      <c r="G29434" t="s">
        <v>1822</v>
      </c>
      <c r="H29434">
        <v>0</v>
      </c>
      <c r="I29434">
        <v>0</v>
      </c>
      <c r="J29434">
        <v>0</v>
      </c>
      <c r="K29434" t="s">
        <v>112734</v>
      </c>
    </row>
    <row r="29435" spans="1:11" x14ac:dyDescent="0.3">
      <c r="A29435" t="s">
        <v>112735</v>
      </c>
      <c r="B29435" t="s">
        <v>112736</v>
      </c>
      <c r="C29435" t="s">
        <v>558</v>
      </c>
      <c r="D29435" t="s">
        <v>112737</v>
      </c>
      <c r="E29435" t="s">
        <v>981</v>
      </c>
      <c r="F29435" t="s">
        <v>16</v>
      </c>
      <c r="G29435" t="s">
        <v>26999</v>
      </c>
      <c r="H29435">
        <v>0</v>
      </c>
      <c r="I29435">
        <v>0</v>
      </c>
      <c r="J29435">
        <v>0</v>
      </c>
      <c r="K29435" t="s">
        <v>112738</v>
      </c>
    </row>
    <row r="29436" spans="1:11" x14ac:dyDescent="0.3">
      <c r="A29436" t="s">
        <v>112739</v>
      </c>
      <c r="B29436" t="s">
        <v>112740</v>
      </c>
      <c r="C29436" t="s">
        <v>20</v>
      </c>
      <c r="D29436" t="s">
        <v>112741</v>
      </c>
      <c r="E29436" t="s">
        <v>22</v>
      </c>
      <c r="F29436" t="s">
        <v>16</v>
      </c>
      <c r="G29436" t="s">
        <v>5593</v>
      </c>
      <c r="H29436">
        <v>0</v>
      </c>
      <c r="I29436">
        <v>0</v>
      </c>
      <c r="J29436">
        <v>0</v>
      </c>
      <c r="K29436" t="s">
        <v>112742</v>
      </c>
    </row>
    <row r="29437" spans="1:11" x14ac:dyDescent="0.3">
      <c r="A29437" t="s">
        <v>112743</v>
      </c>
      <c r="B29437" t="s">
        <v>112744</v>
      </c>
      <c r="C29437" t="s">
        <v>13</v>
      </c>
      <c r="D29437" t="s">
        <v>112745</v>
      </c>
      <c r="E29437" t="s">
        <v>104779</v>
      </c>
      <c r="F29437" t="s">
        <v>16</v>
      </c>
      <c r="G29437" t="s">
        <v>2618</v>
      </c>
      <c r="H29437">
        <v>0</v>
      </c>
      <c r="I29437">
        <v>0</v>
      </c>
      <c r="J29437">
        <v>0</v>
      </c>
      <c r="K29437" t="s">
        <v>112746</v>
      </c>
    </row>
    <row r="29438" spans="1:11" x14ac:dyDescent="0.3">
      <c r="A29438" t="s">
        <v>112747</v>
      </c>
      <c r="B29438" t="s">
        <v>35645</v>
      </c>
      <c r="C29438" t="s">
        <v>20</v>
      </c>
      <c r="D29438" t="s">
        <v>112748</v>
      </c>
      <c r="E29438" t="s">
        <v>22</v>
      </c>
      <c r="F29438" t="s">
        <v>2385</v>
      </c>
      <c r="G29438" t="s">
        <v>42</v>
      </c>
      <c r="H29438">
        <v>0</v>
      </c>
      <c r="I29438">
        <v>0</v>
      </c>
      <c r="J29438">
        <v>0</v>
      </c>
      <c r="K29438" t="s">
        <v>112749</v>
      </c>
    </row>
    <row r="29439" spans="1:11" x14ac:dyDescent="0.3">
      <c r="A29439" t="s">
        <v>112750</v>
      </c>
      <c r="B29439" t="s">
        <v>112751</v>
      </c>
      <c r="C29439" t="s">
        <v>558</v>
      </c>
      <c r="D29439" t="s">
        <v>112752</v>
      </c>
      <c r="E29439" t="s">
        <v>560</v>
      </c>
      <c r="F29439" t="s">
        <v>3257</v>
      </c>
      <c r="G29439" t="s">
        <v>42</v>
      </c>
      <c r="H29439">
        <v>0</v>
      </c>
      <c r="I29439">
        <v>0</v>
      </c>
      <c r="J29439">
        <v>0</v>
      </c>
      <c r="K29439" t="s">
        <v>112753</v>
      </c>
    </row>
    <row r="29440" spans="1:11" x14ac:dyDescent="0.3">
      <c r="A29440" t="s">
        <v>112754</v>
      </c>
      <c r="B29440" t="s">
        <v>112755</v>
      </c>
      <c r="C29440" t="s">
        <v>20</v>
      </c>
      <c r="D29440" t="s">
        <v>112756</v>
      </c>
      <c r="E29440" t="s">
        <v>22</v>
      </c>
      <c r="F29440" t="s">
        <v>7511</v>
      </c>
      <c r="G29440" t="s">
        <v>42</v>
      </c>
      <c r="H29440">
        <v>0</v>
      </c>
      <c r="I29440">
        <v>0</v>
      </c>
      <c r="J29440">
        <v>0</v>
      </c>
      <c r="K29440" t="s">
        <v>112757</v>
      </c>
    </row>
    <row r="29441" spans="1:11" x14ac:dyDescent="0.3">
      <c r="A29441" t="s">
        <v>112758</v>
      </c>
      <c r="B29441" t="s">
        <v>112759</v>
      </c>
      <c r="C29441" t="s">
        <v>558</v>
      </c>
      <c r="D29441" t="s">
        <v>112760</v>
      </c>
      <c r="E29441" t="s">
        <v>754</v>
      </c>
      <c r="F29441" t="s">
        <v>14893</v>
      </c>
      <c r="G29441" t="s">
        <v>42</v>
      </c>
      <c r="H29441">
        <v>0</v>
      </c>
      <c r="I29441">
        <v>0</v>
      </c>
      <c r="J29441">
        <v>0</v>
      </c>
      <c r="K29441" t="s">
        <v>112761</v>
      </c>
    </row>
    <row r="29442" spans="1:11" x14ac:dyDescent="0.3">
      <c r="A29442" t="s">
        <v>112762</v>
      </c>
      <c r="B29442" t="s">
        <v>112763</v>
      </c>
      <c r="C29442" t="s">
        <v>558</v>
      </c>
      <c r="D29442" t="s">
        <v>112764</v>
      </c>
      <c r="E29442" t="s">
        <v>560</v>
      </c>
      <c r="F29442" t="s">
        <v>1947</v>
      </c>
      <c r="G29442" t="s">
        <v>42</v>
      </c>
      <c r="H29442">
        <v>0</v>
      </c>
      <c r="I29442">
        <v>0</v>
      </c>
      <c r="J29442">
        <v>0</v>
      </c>
      <c r="K29442" t="s">
        <v>112765</v>
      </c>
    </row>
    <row r="29443" spans="1:11" x14ac:dyDescent="0.3">
      <c r="A29443" t="s">
        <v>112766</v>
      </c>
      <c r="B29443" t="s">
        <v>112767</v>
      </c>
      <c r="C29443" t="s">
        <v>558</v>
      </c>
      <c r="D29443" t="s">
        <v>112768</v>
      </c>
      <c r="E29443" t="s">
        <v>560</v>
      </c>
      <c r="F29443" t="s">
        <v>10347</v>
      </c>
      <c r="G29443" t="s">
        <v>42</v>
      </c>
      <c r="H29443">
        <v>0</v>
      </c>
      <c r="I29443">
        <v>0</v>
      </c>
      <c r="J29443">
        <v>0</v>
      </c>
      <c r="K29443" t="s">
        <v>112769</v>
      </c>
    </row>
    <row r="29444" spans="1:11" x14ac:dyDescent="0.3">
      <c r="A29444" t="s">
        <v>112770</v>
      </c>
      <c r="B29444" t="s">
        <v>112771</v>
      </c>
      <c r="C29444" t="s">
        <v>558</v>
      </c>
      <c r="D29444" t="s">
        <v>112772</v>
      </c>
      <c r="E29444" t="s">
        <v>560</v>
      </c>
      <c r="F29444" t="s">
        <v>26139</v>
      </c>
      <c r="G29444" t="s">
        <v>42</v>
      </c>
      <c r="H29444">
        <v>0</v>
      </c>
      <c r="I29444">
        <v>0</v>
      </c>
      <c r="J29444">
        <v>0</v>
      </c>
      <c r="K29444" t="s">
        <v>112773</v>
      </c>
    </row>
    <row r="29445" spans="1:11" x14ac:dyDescent="0.3">
      <c r="A29445" t="s">
        <v>112774</v>
      </c>
      <c r="B29445" t="s">
        <v>112775</v>
      </c>
      <c r="C29445" t="s">
        <v>558</v>
      </c>
      <c r="D29445" t="s">
        <v>112776</v>
      </c>
      <c r="E29445" t="s">
        <v>1692</v>
      </c>
      <c r="F29445" t="s">
        <v>16</v>
      </c>
      <c r="G29445" t="s">
        <v>1639</v>
      </c>
      <c r="H29445">
        <v>0</v>
      </c>
      <c r="I29445">
        <v>0</v>
      </c>
      <c r="J29445">
        <v>0</v>
      </c>
      <c r="K29445" t="s">
        <v>112777</v>
      </c>
    </row>
    <row r="29446" spans="1:11" x14ac:dyDescent="0.3">
      <c r="A29446" t="s">
        <v>112778</v>
      </c>
      <c r="B29446" t="s">
        <v>112779</v>
      </c>
      <c r="C29446" t="s">
        <v>20</v>
      </c>
      <c r="D29446" t="s">
        <v>112780</v>
      </c>
      <c r="E29446" t="s">
        <v>22</v>
      </c>
      <c r="F29446" t="s">
        <v>14582</v>
      </c>
      <c r="G29446" t="s">
        <v>42</v>
      </c>
      <c r="H29446">
        <v>0</v>
      </c>
      <c r="I29446">
        <v>0</v>
      </c>
      <c r="J29446">
        <v>0</v>
      </c>
      <c r="K29446" t="s">
        <v>112781</v>
      </c>
    </row>
    <row r="29447" spans="1:11" x14ac:dyDescent="0.3">
      <c r="A29447" t="s">
        <v>112782</v>
      </c>
      <c r="B29447" t="s">
        <v>112783</v>
      </c>
      <c r="C29447" t="s">
        <v>27</v>
      </c>
      <c r="D29447" t="s">
        <v>112784</v>
      </c>
      <c r="E29447" t="s">
        <v>111716</v>
      </c>
      <c r="F29447" t="s">
        <v>41</v>
      </c>
      <c r="G29447" t="s">
        <v>3628</v>
      </c>
      <c r="H29447">
        <v>0</v>
      </c>
      <c r="I29447">
        <v>0</v>
      </c>
      <c r="J29447">
        <v>0</v>
      </c>
      <c r="K29447" t="s">
        <v>112785</v>
      </c>
    </row>
    <row r="29448" spans="1:11" x14ac:dyDescent="0.3">
      <c r="A29448" t="s">
        <v>112786</v>
      </c>
      <c r="B29448" t="s">
        <v>112787</v>
      </c>
      <c r="C29448" t="s">
        <v>27</v>
      </c>
      <c r="D29448" t="s">
        <v>112788</v>
      </c>
      <c r="E29448" t="s">
        <v>111716</v>
      </c>
      <c r="F29448" t="s">
        <v>41</v>
      </c>
      <c r="G29448" t="s">
        <v>42</v>
      </c>
      <c r="H29448">
        <v>0</v>
      </c>
      <c r="I29448">
        <v>0</v>
      </c>
      <c r="J29448">
        <v>0</v>
      </c>
      <c r="K29448" t="s">
        <v>112789</v>
      </c>
    </row>
    <row r="29449" spans="1:11" x14ac:dyDescent="0.3">
      <c r="A29449" t="s">
        <v>112790</v>
      </c>
      <c r="C29449" t="s">
        <v>27</v>
      </c>
      <c r="D29449" t="s">
        <v>112791</v>
      </c>
      <c r="E29449" t="s">
        <v>111716</v>
      </c>
      <c r="F29449" t="s">
        <v>41</v>
      </c>
      <c r="G29449" t="s">
        <v>42</v>
      </c>
      <c r="H29449">
        <v>0</v>
      </c>
      <c r="I29449">
        <v>0</v>
      </c>
      <c r="J29449">
        <v>0</v>
      </c>
      <c r="K29449" t="s">
        <v>112792</v>
      </c>
    </row>
    <row r="29450" spans="1:11" x14ac:dyDescent="0.3">
      <c r="A29450" t="s">
        <v>112793</v>
      </c>
      <c r="C29450" t="s">
        <v>27</v>
      </c>
      <c r="D29450" t="s">
        <v>112794</v>
      </c>
      <c r="E29450" t="s">
        <v>111716</v>
      </c>
      <c r="F29450" t="s">
        <v>41</v>
      </c>
      <c r="G29450" t="s">
        <v>42</v>
      </c>
      <c r="H29450">
        <v>0</v>
      </c>
      <c r="I29450">
        <v>0</v>
      </c>
      <c r="J29450">
        <v>0</v>
      </c>
      <c r="K29450" t="s">
        <v>112795</v>
      </c>
    </row>
    <row r="29451" spans="1:11" x14ac:dyDescent="0.3">
      <c r="A29451" t="s">
        <v>112796</v>
      </c>
      <c r="C29451" t="s">
        <v>27</v>
      </c>
      <c r="D29451" t="s">
        <v>112797</v>
      </c>
      <c r="E29451" t="s">
        <v>111716</v>
      </c>
      <c r="F29451" t="s">
        <v>41</v>
      </c>
      <c r="G29451" t="s">
        <v>42</v>
      </c>
      <c r="H29451">
        <v>0</v>
      </c>
      <c r="I29451">
        <v>0</v>
      </c>
      <c r="J29451">
        <v>0</v>
      </c>
      <c r="K29451" t="s">
        <v>112798</v>
      </c>
    </row>
    <row r="29452" spans="1:11" x14ac:dyDescent="0.3">
      <c r="A29452" t="s">
        <v>112799</v>
      </c>
      <c r="C29452" t="s">
        <v>27</v>
      </c>
      <c r="D29452" t="s">
        <v>112800</v>
      </c>
      <c r="E29452" t="s">
        <v>111716</v>
      </c>
      <c r="F29452" t="s">
        <v>41</v>
      </c>
      <c r="G29452" t="s">
        <v>42</v>
      </c>
      <c r="H29452">
        <v>0</v>
      </c>
      <c r="I29452">
        <v>0</v>
      </c>
      <c r="J29452">
        <v>0</v>
      </c>
      <c r="K29452" t="s">
        <v>112801</v>
      </c>
    </row>
    <row r="29453" spans="1:11" x14ac:dyDescent="0.3">
      <c r="A29453" t="s">
        <v>112802</v>
      </c>
      <c r="B29453" t="s">
        <v>112803</v>
      </c>
      <c r="C29453" t="s">
        <v>558</v>
      </c>
      <c r="D29453" t="s">
        <v>112804</v>
      </c>
      <c r="E29453" t="s">
        <v>1692</v>
      </c>
      <c r="F29453" t="s">
        <v>16</v>
      </c>
      <c r="G29453" t="s">
        <v>269</v>
      </c>
      <c r="H29453">
        <v>0</v>
      </c>
      <c r="I29453">
        <v>0</v>
      </c>
      <c r="J29453">
        <v>0</v>
      </c>
      <c r="K29453" t="s">
        <v>112805</v>
      </c>
    </row>
    <row r="29454" spans="1:11" x14ac:dyDescent="0.3">
      <c r="A29454" t="s">
        <v>112806</v>
      </c>
      <c r="B29454" t="s">
        <v>112807</v>
      </c>
      <c r="C29454" t="s">
        <v>27</v>
      </c>
      <c r="D29454" t="s">
        <v>112808</v>
      </c>
      <c r="E29454" t="s">
        <v>111716</v>
      </c>
      <c r="F29454" t="s">
        <v>41</v>
      </c>
      <c r="G29454" t="s">
        <v>42</v>
      </c>
      <c r="H29454">
        <v>0</v>
      </c>
      <c r="I29454">
        <v>0</v>
      </c>
      <c r="J29454">
        <v>0</v>
      </c>
      <c r="K29454" t="s">
        <v>112809</v>
      </c>
    </row>
    <row r="29455" spans="1:11" x14ac:dyDescent="0.3">
      <c r="A29455" t="s">
        <v>112810</v>
      </c>
      <c r="B29455" t="s">
        <v>8515</v>
      </c>
      <c r="C29455" t="s">
        <v>27</v>
      </c>
      <c r="D29455" t="s">
        <v>112811</v>
      </c>
      <c r="E29455" t="s">
        <v>111716</v>
      </c>
      <c r="F29455" t="s">
        <v>41</v>
      </c>
      <c r="G29455" t="s">
        <v>42</v>
      </c>
      <c r="H29455">
        <v>0</v>
      </c>
      <c r="I29455">
        <v>0</v>
      </c>
      <c r="J29455">
        <v>0</v>
      </c>
      <c r="K29455" t="s">
        <v>112812</v>
      </c>
    </row>
    <row r="29456" spans="1:11" x14ac:dyDescent="0.3">
      <c r="A29456" t="s">
        <v>112813</v>
      </c>
      <c r="C29456" t="s">
        <v>27</v>
      </c>
      <c r="D29456" t="s">
        <v>112814</v>
      </c>
      <c r="E29456" t="s">
        <v>111716</v>
      </c>
      <c r="F29456" t="s">
        <v>41</v>
      </c>
      <c r="G29456" t="s">
        <v>42</v>
      </c>
      <c r="H29456">
        <v>0</v>
      </c>
      <c r="I29456">
        <v>0</v>
      </c>
      <c r="J29456">
        <v>0</v>
      </c>
      <c r="K29456" t="s">
        <v>112815</v>
      </c>
    </row>
    <row r="29457" spans="1:11" x14ac:dyDescent="0.3">
      <c r="A29457" t="s">
        <v>112816</v>
      </c>
      <c r="B29457" t="s">
        <v>112817</v>
      </c>
      <c r="C29457" t="s">
        <v>27</v>
      </c>
      <c r="D29457" t="s">
        <v>112818</v>
      </c>
      <c r="E29457" t="s">
        <v>111716</v>
      </c>
      <c r="F29457" t="s">
        <v>41</v>
      </c>
      <c r="G29457" t="s">
        <v>42</v>
      </c>
      <c r="H29457">
        <v>0</v>
      </c>
      <c r="I29457">
        <v>0</v>
      </c>
      <c r="J29457">
        <v>0</v>
      </c>
      <c r="K29457" t="s">
        <v>112819</v>
      </c>
    </row>
    <row r="29458" spans="1:11" x14ac:dyDescent="0.3">
      <c r="A29458" t="s">
        <v>112820</v>
      </c>
      <c r="B29458" t="s">
        <v>112821</v>
      </c>
      <c r="C29458" t="s">
        <v>27</v>
      </c>
      <c r="D29458" t="s">
        <v>112822</v>
      </c>
      <c r="E29458" t="s">
        <v>111716</v>
      </c>
      <c r="F29458" t="s">
        <v>41</v>
      </c>
      <c r="G29458" t="s">
        <v>42</v>
      </c>
      <c r="H29458">
        <v>0</v>
      </c>
      <c r="I29458">
        <v>0</v>
      </c>
      <c r="J29458">
        <v>0</v>
      </c>
      <c r="K29458" t="s">
        <v>112823</v>
      </c>
    </row>
    <row r="29459" spans="1:11" x14ac:dyDescent="0.3">
      <c r="A29459" t="s">
        <v>112824</v>
      </c>
      <c r="B29459" t="s">
        <v>112825</v>
      </c>
      <c r="C29459" t="s">
        <v>27</v>
      </c>
      <c r="D29459" t="s">
        <v>112826</v>
      </c>
      <c r="E29459" t="s">
        <v>111716</v>
      </c>
      <c r="F29459" t="s">
        <v>41</v>
      </c>
      <c r="G29459" t="s">
        <v>42</v>
      </c>
      <c r="H29459">
        <v>0</v>
      </c>
      <c r="I29459">
        <v>0</v>
      </c>
      <c r="J29459">
        <v>0</v>
      </c>
      <c r="K29459" t="s">
        <v>112827</v>
      </c>
    </row>
    <row r="29460" spans="1:11" x14ac:dyDescent="0.3">
      <c r="A29460" t="s">
        <v>112828</v>
      </c>
      <c r="B29460" t="s">
        <v>112829</v>
      </c>
      <c r="C29460" t="s">
        <v>27</v>
      </c>
      <c r="D29460" t="s">
        <v>112830</v>
      </c>
      <c r="E29460" t="s">
        <v>111716</v>
      </c>
      <c r="F29460" t="s">
        <v>41</v>
      </c>
      <c r="G29460" t="s">
        <v>42</v>
      </c>
      <c r="H29460">
        <v>0</v>
      </c>
      <c r="I29460">
        <v>0</v>
      </c>
      <c r="J29460">
        <v>0</v>
      </c>
      <c r="K29460" t="s">
        <v>112831</v>
      </c>
    </row>
    <row r="29461" spans="1:11" x14ac:dyDescent="0.3">
      <c r="A29461" t="s">
        <v>112832</v>
      </c>
      <c r="C29461" t="s">
        <v>27</v>
      </c>
      <c r="D29461" t="s">
        <v>112833</v>
      </c>
      <c r="E29461" t="s">
        <v>111716</v>
      </c>
      <c r="F29461" t="s">
        <v>41</v>
      </c>
      <c r="G29461" t="s">
        <v>42</v>
      </c>
      <c r="H29461">
        <v>0</v>
      </c>
      <c r="I29461">
        <v>0</v>
      </c>
      <c r="J29461">
        <v>0</v>
      </c>
      <c r="K29461" t="s">
        <v>112834</v>
      </c>
    </row>
    <row r="29462" spans="1:11" x14ac:dyDescent="0.3">
      <c r="A29462" t="s">
        <v>112835</v>
      </c>
      <c r="C29462" t="s">
        <v>27</v>
      </c>
      <c r="D29462" t="s">
        <v>112836</v>
      </c>
      <c r="E29462" t="s">
        <v>111716</v>
      </c>
      <c r="F29462" t="s">
        <v>41</v>
      </c>
      <c r="G29462" t="s">
        <v>42</v>
      </c>
      <c r="H29462">
        <v>0</v>
      </c>
      <c r="I29462">
        <v>0</v>
      </c>
      <c r="J29462">
        <v>0</v>
      </c>
      <c r="K29462" t="s">
        <v>112837</v>
      </c>
    </row>
    <row r="29463" spans="1:11" x14ac:dyDescent="0.3">
      <c r="A29463" t="s">
        <v>112838</v>
      </c>
      <c r="C29463" t="s">
        <v>27</v>
      </c>
      <c r="D29463" t="s">
        <v>112839</v>
      </c>
      <c r="E29463" t="s">
        <v>111716</v>
      </c>
      <c r="F29463" t="s">
        <v>41</v>
      </c>
      <c r="G29463" t="s">
        <v>42</v>
      </c>
      <c r="H29463">
        <v>0</v>
      </c>
      <c r="I29463">
        <v>0</v>
      </c>
      <c r="J29463">
        <v>0</v>
      </c>
      <c r="K29463" t="s">
        <v>112840</v>
      </c>
    </row>
    <row r="29464" spans="1:11" x14ac:dyDescent="0.3">
      <c r="A29464" t="s">
        <v>112841</v>
      </c>
      <c r="B29464" t="s">
        <v>112842</v>
      </c>
      <c r="C29464" t="s">
        <v>558</v>
      </c>
      <c r="D29464" t="s">
        <v>112843</v>
      </c>
      <c r="E29464" t="s">
        <v>1692</v>
      </c>
      <c r="F29464" t="s">
        <v>16</v>
      </c>
      <c r="G29464" t="s">
        <v>3301</v>
      </c>
      <c r="H29464">
        <v>0</v>
      </c>
      <c r="I29464">
        <v>0</v>
      </c>
      <c r="J29464">
        <v>0</v>
      </c>
      <c r="K29464" t="s">
        <v>112844</v>
      </c>
    </row>
    <row r="29465" spans="1:11" x14ac:dyDescent="0.3">
      <c r="A29465" t="s">
        <v>112845</v>
      </c>
      <c r="B29465" t="s">
        <v>112846</v>
      </c>
      <c r="C29465" t="s">
        <v>13</v>
      </c>
      <c r="D29465" t="s">
        <v>112847</v>
      </c>
      <c r="E29465" t="s">
        <v>104779</v>
      </c>
      <c r="F29465" t="s">
        <v>16</v>
      </c>
      <c r="G29465" t="s">
        <v>900</v>
      </c>
      <c r="H29465">
        <v>0</v>
      </c>
      <c r="I29465">
        <v>0</v>
      </c>
      <c r="J29465">
        <v>0</v>
      </c>
      <c r="K29465" t="s">
        <v>112848</v>
      </c>
    </row>
    <row r="29466" spans="1:11" x14ac:dyDescent="0.3">
      <c r="A29466" t="s">
        <v>112849</v>
      </c>
      <c r="B29466" t="s">
        <v>112850</v>
      </c>
      <c r="C29466" t="s">
        <v>20</v>
      </c>
      <c r="D29466" t="s">
        <v>112851</v>
      </c>
      <c r="E29466" t="s">
        <v>103221</v>
      </c>
      <c r="F29466" t="s">
        <v>16</v>
      </c>
      <c r="G29466" t="s">
        <v>16192</v>
      </c>
      <c r="H29466">
        <v>0</v>
      </c>
      <c r="I29466">
        <v>0</v>
      </c>
      <c r="J29466">
        <v>0</v>
      </c>
      <c r="K29466" t="s">
        <v>112852</v>
      </c>
    </row>
    <row r="29467" spans="1:11" x14ac:dyDescent="0.3">
      <c r="A29467" t="s">
        <v>112853</v>
      </c>
      <c r="B29467" t="s">
        <v>112854</v>
      </c>
      <c r="C29467" t="s">
        <v>20</v>
      </c>
      <c r="D29467" t="s">
        <v>112855</v>
      </c>
      <c r="E29467" t="s">
        <v>103221</v>
      </c>
      <c r="F29467" t="s">
        <v>16</v>
      </c>
      <c r="G29467" t="s">
        <v>12956</v>
      </c>
      <c r="H29467">
        <v>0</v>
      </c>
      <c r="I29467">
        <v>0</v>
      </c>
      <c r="J29467">
        <v>0</v>
      </c>
      <c r="K29467" t="s">
        <v>112856</v>
      </c>
    </row>
    <row r="29468" spans="1:11" x14ac:dyDescent="0.3">
      <c r="A29468" t="s">
        <v>112857</v>
      </c>
      <c r="B29468" t="s">
        <v>112858</v>
      </c>
      <c r="C29468" t="s">
        <v>466</v>
      </c>
      <c r="D29468" t="s">
        <v>112859</v>
      </c>
      <c r="E29468" t="s">
        <v>468</v>
      </c>
      <c r="F29468" t="s">
        <v>16</v>
      </c>
      <c r="G29468" t="s">
        <v>4900</v>
      </c>
      <c r="H29468">
        <v>0</v>
      </c>
      <c r="I29468">
        <v>0</v>
      </c>
      <c r="J29468">
        <v>0</v>
      </c>
      <c r="K29468" t="s">
        <v>112860</v>
      </c>
    </row>
    <row r="29469" spans="1:11" x14ac:dyDescent="0.3">
      <c r="A29469" t="s">
        <v>112861</v>
      </c>
      <c r="B29469" t="s">
        <v>112862</v>
      </c>
      <c r="C29469" t="s">
        <v>20</v>
      </c>
      <c r="D29469" t="s">
        <v>112863</v>
      </c>
      <c r="E29469" t="s">
        <v>103221</v>
      </c>
      <c r="F29469" t="s">
        <v>16</v>
      </c>
      <c r="G29469" t="s">
        <v>10656</v>
      </c>
      <c r="H29469">
        <v>0</v>
      </c>
      <c r="I29469">
        <v>0</v>
      </c>
      <c r="J29469">
        <v>0</v>
      </c>
      <c r="K29469" t="s">
        <v>112864</v>
      </c>
    </row>
    <row r="29470" spans="1:11" x14ac:dyDescent="0.3">
      <c r="A29470" t="s">
        <v>112865</v>
      </c>
      <c r="B29470" t="s">
        <v>112866</v>
      </c>
      <c r="C29470" t="s">
        <v>20</v>
      </c>
      <c r="D29470" t="s">
        <v>112867</v>
      </c>
      <c r="E29470" t="s">
        <v>22</v>
      </c>
      <c r="F29470" t="s">
        <v>5696</v>
      </c>
      <c r="G29470" t="s">
        <v>3366</v>
      </c>
      <c r="H29470">
        <v>0</v>
      </c>
      <c r="I29470">
        <v>0</v>
      </c>
      <c r="J29470">
        <v>0</v>
      </c>
      <c r="K29470" t="s">
        <v>112868</v>
      </c>
    </row>
    <row r="29471" spans="1:11" x14ac:dyDescent="0.3">
      <c r="A29471" t="s">
        <v>112869</v>
      </c>
      <c r="B29471" t="s">
        <v>112870</v>
      </c>
      <c r="C29471" t="s">
        <v>20</v>
      </c>
      <c r="D29471" t="s">
        <v>112871</v>
      </c>
      <c r="E29471" t="s">
        <v>22</v>
      </c>
      <c r="F29471" t="s">
        <v>2257</v>
      </c>
      <c r="G29471" t="s">
        <v>42</v>
      </c>
      <c r="H29471">
        <v>0</v>
      </c>
      <c r="I29471">
        <v>0</v>
      </c>
      <c r="J29471">
        <v>0</v>
      </c>
      <c r="K29471" t="s">
        <v>112872</v>
      </c>
    </row>
    <row r="29472" spans="1:11" x14ac:dyDescent="0.3">
      <c r="A29472" t="s">
        <v>112873</v>
      </c>
      <c r="B29472" t="s">
        <v>112874</v>
      </c>
      <c r="C29472" t="s">
        <v>20</v>
      </c>
      <c r="D29472" t="s">
        <v>112875</v>
      </c>
      <c r="E29472" t="s">
        <v>103221</v>
      </c>
      <c r="F29472" t="s">
        <v>16</v>
      </c>
      <c r="G29472" t="s">
        <v>4044</v>
      </c>
      <c r="H29472">
        <v>0</v>
      </c>
      <c r="I29472">
        <v>0</v>
      </c>
      <c r="J29472">
        <v>0</v>
      </c>
      <c r="K29472" t="s">
        <v>112876</v>
      </c>
    </row>
    <row r="29473" spans="1:11" x14ac:dyDescent="0.3">
      <c r="A29473" t="s">
        <v>112877</v>
      </c>
      <c r="B29473" t="s">
        <v>112878</v>
      </c>
      <c r="C29473" t="s">
        <v>558</v>
      </c>
      <c r="D29473" t="s">
        <v>112879</v>
      </c>
      <c r="E29473" t="s">
        <v>1692</v>
      </c>
      <c r="F29473" t="s">
        <v>16</v>
      </c>
      <c r="G29473" t="s">
        <v>17764</v>
      </c>
      <c r="H29473">
        <v>0</v>
      </c>
      <c r="I29473">
        <v>0</v>
      </c>
      <c r="J29473">
        <v>0</v>
      </c>
      <c r="K29473" t="s">
        <v>112880</v>
      </c>
    </row>
    <row r="29474" spans="1:11" x14ac:dyDescent="0.3">
      <c r="A29474" t="s">
        <v>112881</v>
      </c>
      <c r="B29474" t="s">
        <v>112882</v>
      </c>
      <c r="C29474" t="s">
        <v>20</v>
      </c>
      <c r="D29474" t="s">
        <v>112883</v>
      </c>
      <c r="E29474" t="s">
        <v>22</v>
      </c>
      <c r="F29474" t="s">
        <v>2770</v>
      </c>
      <c r="G29474" t="s">
        <v>42</v>
      </c>
      <c r="H29474">
        <v>0</v>
      </c>
      <c r="I29474">
        <v>0</v>
      </c>
      <c r="J29474">
        <v>0</v>
      </c>
      <c r="K29474" t="s">
        <v>112884</v>
      </c>
    </row>
    <row r="29475" spans="1:11" x14ac:dyDescent="0.3">
      <c r="A29475" t="s">
        <v>112885</v>
      </c>
      <c r="C29475" t="s">
        <v>27</v>
      </c>
      <c r="D29475" t="s">
        <v>112886</v>
      </c>
      <c r="E29475" t="s">
        <v>111716</v>
      </c>
      <c r="F29475" t="s">
        <v>41</v>
      </c>
      <c r="G29475" t="s">
        <v>42</v>
      </c>
      <c r="H29475">
        <v>0</v>
      </c>
      <c r="I29475">
        <v>0</v>
      </c>
      <c r="J29475">
        <v>0</v>
      </c>
      <c r="K29475" t="s">
        <v>112887</v>
      </c>
    </row>
    <row r="29476" spans="1:11" x14ac:dyDescent="0.3">
      <c r="A29476" t="s">
        <v>112888</v>
      </c>
      <c r="C29476" t="s">
        <v>27</v>
      </c>
      <c r="D29476" t="s">
        <v>66358</v>
      </c>
      <c r="E29476" t="s">
        <v>111716</v>
      </c>
      <c r="F29476" t="s">
        <v>41</v>
      </c>
      <c r="G29476" t="s">
        <v>42</v>
      </c>
      <c r="H29476">
        <v>0</v>
      </c>
      <c r="I29476">
        <v>0</v>
      </c>
      <c r="J29476">
        <v>0</v>
      </c>
      <c r="K29476" t="s">
        <v>112889</v>
      </c>
    </row>
    <row r="29477" spans="1:11" x14ac:dyDescent="0.3">
      <c r="A29477" t="s">
        <v>112890</v>
      </c>
      <c r="C29477" t="s">
        <v>20</v>
      </c>
      <c r="D29477" t="s">
        <v>112891</v>
      </c>
      <c r="E29477" t="s">
        <v>103221</v>
      </c>
      <c r="F29477" t="s">
        <v>16</v>
      </c>
      <c r="G29477" t="s">
        <v>11481</v>
      </c>
      <c r="H29477">
        <v>0</v>
      </c>
      <c r="I29477">
        <v>0</v>
      </c>
      <c r="J29477">
        <v>0</v>
      </c>
      <c r="K29477" t="s">
        <v>112892</v>
      </c>
    </row>
    <row r="29478" spans="1:11" x14ac:dyDescent="0.3">
      <c r="A29478" t="s">
        <v>112893</v>
      </c>
      <c r="B29478" t="s">
        <v>112894</v>
      </c>
      <c r="C29478" t="s">
        <v>20</v>
      </c>
      <c r="D29478" t="s">
        <v>112895</v>
      </c>
      <c r="E29478" t="s">
        <v>103221</v>
      </c>
      <c r="F29478" t="s">
        <v>16</v>
      </c>
      <c r="G29478" t="s">
        <v>269</v>
      </c>
      <c r="H29478">
        <v>0</v>
      </c>
      <c r="I29478">
        <v>0</v>
      </c>
      <c r="J29478">
        <v>0</v>
      </c>
      <c r="K29478" t="s">
        <v>112896</v>
      </c>
    </row>
    <row r="29479" spans="1:11" x14ac:dyDescent="0.3">
      <c r="A29479" t="s">
        <v>112897</v>
      </c>
      <c r="B29479" t="s">
        <v>112898</v>
      </c>
      <c r="C29479" t="s">
        <v>466</v>
      </c>
      <c r="D29479" t="s">
        <v>112899</v>
      </c>
      <c r="E29479" t="s">
        <v>468</v>
      </c>
      <c r="F29479" t="s">
        <v>16</v>
      </c>
      <c r="G29479" t="s">
        <v>10008</v>
      </c>
      <c r="H29479">
        <v>0</v>
      </c>
      <c r="I29479">
        <v>0</v>
      </c>
      <c r="J29479">
        <v>0</v>
      </c>
      <c r="K29479" t="s">
        <v>112900</v>
      </c>
    </row>
    <row r="29480" spans="1:11" x14ac:dyDescent="0.3">
      <c r="A29480" t="s">
        <v>112901</v>
      </c>
      <c r="C29480" t="s">
        <v>20</v>
      </c>
      <c r="D29480" t="s">
        <v>112902</v>
      </c>
      <c r="E29480" t="s">
        <v>103221</v>
      </c>
      <c r="F29480" t="s">
        <v>16</v>
      </c>
      <c r="G29480" t="s">
        <v>23044</v>
      </c>
      <c r="H29480">
        <v>0</v>
      </c>
      <c r="I29480">
        <v>0</v>
      </c>
      <c r="J29480">
        <v>0</v>
      </c>
      <c r="K29480" t="s">
        <v>112903</v>
      </c>
    </row>
    <row r="29481" spans="1:11" x14ac:dyDescent="0.3">
      <c r="A29481" t="s">
        <v>112904</v>
      </c>
      <c r="B29481" t="s">
        <v>112905</v>
      </c>
      <c r="C29481" t="s">
        <v>27</v>
      </c>
      <c r="D29481" t="s">
        <v>112906</v>
      </c>
      <c r="E29481" t="s">
        <v>111716</v>
      </c>
      <c r="F29481" t="s">
        <v>41</v>
      </c>
      <c r="G29481" t="s">
        <v>42</v>
      </c>
      <c r="H29481">
        <v>0</v>
      </c>
      <c r="I29481">
        <v>0</v>
      </c>
      <c r="J29481">
        <v>0</v>
      </c>
      <c r="K29481" t="s">
        <v>112907</v>
      </c>
    </row>
    <row r="29482" spans="1:11" x14ac:dyDescent="0.3">
      <c r="A29482" t="s">
        <v>112908</v>
      </c>
      <c r="B29482" t="s">
        <v>112909</v>
      </c>
      <c r="C29482" t="s">
        <v>466</v>
      </c>
      <c r="D29482" t="s">
        <v>112910</v>
      </c>
      <c r="E29482" t="s">
        <v>468</v>
      </c>
      <c r="F29482" t="s">
        <v>16</v>
      </c>
      <c r="G29482" t="s">
        <v>107</v>
      </c>
      <c r="H29482">
        <v>0</v>
      </c>
      <c r="I29482">
        <v>0</v>
      </c>
      <c r="J29482">
        <v>0</v>
      </c>
      <c r="K29482" t="s">
        <v>112911</v>
      </c>
    </row>
    <row r="29483" spans="1:11" x14ac:dyDescent="0.3">
      <c r="A29483" t="s">
        <v>112912</v>
      </c>
      <c r="B29483" t="s">
        <v>80126</v>
      </c>
      <c r="C29483" t="s">
        <v>27</v>
      </c>
      <c r="D29483" t="s">
        <v>112913</v>
      </c>
      <c r="E29483" t="s">
        <v>111716</v>
      </c>
      <c r="F29483" t="s">
        <v>41</v>
      </c>
      <c r="G29483" t="s">
        <v>42</v>
      </c>
      <c r="H29483">
        <v>0</v>
      </c>
      <c r="I29483">
        <v>0</v>
      </c>
      <c r="J29483">
        <v>0</v>
      </c>
      <c r="K29483" t="s">
        <v>112914</v>
      </c>
    </row>
    <row r="29484" spans="1:11" x14ac:dyDescent="0.3">
      <c r="A29484" t="s">
        <v>112915</v>
      </c>
      <c r="B29484" t="s">
        <v>63100</v>
      </c>
      <c r="C29484" t="s">
        <v>558</v>
      </c>
      <c r="D29484" t="s">
        <v>112916</v>
      </c>
      <c r="E29484" t="s">
        <v>754</v>
      </c>
      <c r="F29484" t="s">
        <v>6383</v>
      </c>
      <c r="G29484" t="s">
        <v>12956</v>
      </c>
      <c r="H29484">
        <v>0</v>
      </c>
      <c r="I29484">
        <v>0</v>
      </c>
      <c r="J29484">
        <v>0</v>
      </c>
      <c r="K29484" t="s">
        <v>112917</v>
      </c>
    </row>
    <row r="29485" spans="1:11" x14ac:dyDescent="0.3">
      <c r="A29485" t="s">
        <v>112918</v>
      </c>
      <c r="B29485" t="s">
        <v>112919</v>
      </c>
      <c r="C29485" t="s">
        <v>13</v>
      </c>
      <c r="D29485" t="s">
        <v>112920</v>
      </c>
      <c r="E29485" t="s">
        <v>104779</v>
      </c>
      <c r="F29485" t="s">
        <v>16</v>
      </c>
      <c r="G29485" t="s">
        <v>3890</v>
      </c>
      <c r="H29485">
        <v>0</v>
      </c>
      <c r="I29485">
        <v>0</v>
      </c>
      <c r="J29485">
        <v>0</v>
      </c>
      <c r="K29485" t="s">
        <v>112921</v>
      </c>
    </row>
    <row r="29486" spans="1:11" x14ac:dyDescent="0.3">
      <c r="A29486" t="s">
        <v>112922</v>
      </c>
      <c r="C29486" t="s">
        <v>27</v>
      </c>
      <c r="D29486" t="s">
        <v>112923</v>
      </c>
      <c r="E29486" t="s">
        <v>111716</v>
      </c>
      <c r="F29486" t="s">
        <v>41</v>
      </c>
      <c r="G29486" t="s">
        <v>42</v>
      </c>
      <c r="H29486">
        <v>0</v>
      </c>
      <c r="I29486">
        <v>0</v>
      </c>
      <c r="J29486">
        <v>0</v>
      </c>
      <c r="K29486" t="s">
        <v>112924</v>
      </c>
    </row>
    <row r="29487" spans="1:11" x14ac:dyDescent="0.3">
      <c r="A29487" t="s">
        <v>112925</v>
      </c>
      <c r="C29487" t="s">
        <v>558</v>
      </c>
      <c r="D29487" t="s">
        <v>112926</v>
      </c>
      <c r="E29487" t="s">
        <v>754</v>
      </c>
      <c r="F29487" t="s">
        <v>16</v>
      </c>
      <c r="G29487" t="s">
        <v>4039</v>
      </c>
      <c r="H29487">
        <v>0</v>
      </c>
      <c r="I29487">
        <v>0</v>
      </c>
      <c r="J29487">
        <v>0</v>
      </c>
      <c r="K29487" t="s">
        <v>112927</v>
      </c>
    </row>
    <row r="29488" spans="1:11" x14ac:dyDescent="0.3">
      <c r="A29488" t="s">
        <v>112928</v>
      </c>
      <c r="B29488" t="s">
        <v>112929</v>
      </c>
      <c r="C29488" t="s">
        <v>27</v>
      </c>
      <c r="D29488" t="s">
        <v>112930</v>
      </c>
      <c r="E29488" t="s">
        <v>111716</v>
      </c>
      <c r="F29488" t="s">
        <v>41</v>
      </c>
      <c r="G29488" t="s">
        <v>42</v>
      </c>
      <c r="H29488">
        <v>0</v>
      </c>
      <c r="I29488">
        <v>0</v>
      </c>
      <c r="J29488">
        <v>0</v>
      </c>
      <c r="K29488" t="s">
        <v>112931</v>
      </c>
    </row>
    <row r="29489" spans="1:11" x14ac:dyDescent="0.3">
      <c r="A29489" t="s">
        <v>112932</v>
      </c>
      <c r="B29489" t="s">
        <v>112933</v>
      </c>
      <c r="C29489" t="s">
        <v>13</v>
      </c>
      <c r="D29489" t="s">
        <v>112934</v>
      </c>
      <c r="E29489" t="s">
        <v>15</v>
      </c>
      <c r="F29489" t="s">
        <v>16</v>
      </c>
      <c r="G29489" t="s">
        <v>9659</v>
      </c>
      <c r="H29489">
        <v>0</v>
      </c>
      <c r="I29489">
        <v>0</v>
      </c>
      <c r="J29489">
        <v>0</v>
      </c>
      <c r="K29489" t="s">
        <v>112935</v>
      </c>
    </row>
    <row r="29490" spans="1:11" x14ac:dyDescent="0.3">
      <c r="A29490" t="s">
        <v>112936</v>
      </c>
      <c r="C29490" t="s">
        <v>147</v>
      </c>
      <c r="D29490" t="s">
        <v>112937</v>
      </c>
      <c r="E29490" t="s">
        <v>183</v>
      </c>
      <c r="F29490" t="s">
        <v>16732</v>
      </c>
      <c r="G29490" t="s">
        <v>42</v>
      </c>
      <c r="H29490">
        <v>0</v>
      </c>
      <c r="I29490">
        <v>0</v>
      </c>
      <c r="J29490">
        <v>0</v>
      </c>
      <c r="K29490" t="s">
        <v>112938</v>
      </c>
    </row>
    <row r="29491" spans="1:11" x14ac:dyDescent="0.3">
      <c r="A29491" t="s">
        <v>112939</v>
      </c>
      <c r="B29491" t="s">
        <v>112940</v>
      </c>
      <c r="C29491" t="s">
        <v>147</v>
      </c>
      <c r="D29491" t="s">
        <v>112941</v>
      </c>
      <c r="E29491" t="s">
        <v>183</v>
      </c>
      <c r="F29491" t="s">
        <v>2795</v>
      </c>
      <c r="G29491" t="s">
        <v>42</v>
      </c>
      <c r="H29491">
        <v>0</v>
      </c>
      <c r="I29491">
        <v>0</v>
      </c>
      <c r="J29491">
        <v>0</v>
      </c>
      <c r="K29491" t="s">
        <v>112942</v>
      </c>
    </row>
    <row r="29492" spans="1:11" x14ac:dyDescent="0.3">
      <c r="A29492" t="s">
        <v>112943</v>
      </c>
      <c r="C29492" t="s">
        <v>27</v>
      </c>
      <c r="D29492" t="s">
        <v>112944</v>
      </c>
      <c r="E29492" t="s">
        <v>111716</v>
      </c>
      <c r="F29492" t="s">
        <v>41</v>
      </c>
      <c r="G29492" t="s">
        <v>42</v>
      </c>
      <c r="H29492">
        <v>0</v>
      </c>
      <c r="I29492">
        <v>0</v>
      </c>
      <c r="J29492">
        <v>0</v>
      </c>
      <c r="K29492" t="s">
        <v>112945</v>
      </c>
    </row>
    <row r="29493" spans="1:11" x14ac:dyDescent="0.3">
      <c r="A29493" t="s">
        <v>112946</v>
      </c>
      <c r="B29493" t="s">
        <v>112947</v>
      </c>
      <c r="C29493" t="s">
        <v>27</v>
      </c>
      <c r="D29493" t="s">
        <v>112948</v>
      </c>
      <c r="E29493" t="s">
        <v>111716</v>
      </c>
      <c r="F29493" t="s">
        <v>41</v>
      </c>
      <c r="G29493" t="s">
        <v>42</v>
      </c>
      <c r="H29493">
        <v>0</v>
      </c>
      <c r="I29493">
        <v>0</v>
      </c>
      <c r="J29493">
        <v>0</v>
      </c>
      <c r="K29493" t="s">
        <v>112949</v>
      </c>
    </row>
    <row r="29494" spans="1:11" x14ac:dyDescent="0.3">
      <c r="A29494" t="s">
        <v>112950</v>
      </c>
      <c r="B29494" t="s">
        <v>112951</v>
      </c>
      <c r="C29494" t="s">
        <v>27</v>
      </c>
      <c r="D29494" t="s">
        <v>112952</v>
      </c>
      <c r="E29494" t="s">
        <v>111716</v>
      </c>
      <c r="F29494" t="s">
        <v>41</v>
      </c>
      <c r="G29494" t="s">
        <v>42</v>
      </c>
      <c r="H29494">
        <v>0</v>
      </c>
      <c r="I29494">
        <v>0</v>
      </c>
      <c r="J29494">
        <v>0</v>
      </c>
      <c r="K29494" t="s">
        <v>112953</v>
      </c>
    </row>
    <row r="29495" spans="1:11" x14ac:dyDescent="0.3">
      <c r="A29495" t="s">
        <v>112954</v>
      </c>
      <c r="B29495" t="s">
        <v>112951</v>
      </c>
      <c r="C29495" t="s">
        <v>27</v>
      </c>
      <c r="D29495" t="s">
        <v>112955</v>
      </c>
      <c r="E29495" t="s">
        <v>111716</v>
      </c>
      <c r="F29495" t="s">
        <v>41</v>
      </c>
      <c r="G29495" t="s">
        <v>42</v>
      </c>
      <c r="H29495">
        <v>0</v>
      </c>
      <c r="I29495">
        <v>0</v>
      </c>
      <c r="J29495">
        <v>0</v>
      </c>
      <c r="K29495" t="s">
        <v>112956</v>
      </c>
    </row>
    <row r="29496" spans="1:11" x14ac:dyDescent="0.3">
      <c r="A29496" t="s">
        <v>112957</v>
      </c>
      <c r="B29496" t="s">
        <v>112958</v>
      </c>
      <c r="C29496" t="s">
        <v>27</v>
      </c>
      <c r="D29496" t="s">
        <v>112959</v>
      </c>
      <c r="E29496" t="s">
        <v>111716</v>
      </c>
      <c r="F29496" t="s">
        <v>41</v>
      </c>
      <c r="G29496" t="s">
        <v>42</v>
      </c>
      <c r="H29496">
        <v>0</v>
      </c>
      <c r="I29496">
        <v>0</v>
      </c>
      <c r="J29496">
        <v>0</v>
      </c>
      <c r="K29496" t="s">
        <v>112960</v>
      </c>
    </row>
    <row r="29497" spans="1:11" x14ac:dyDescent="0.3">
      <c r="A29497" t="s">
        <v>112961</v>
      </c>
      <c r="B29497" t="s">
        <v>52814</v>
      </c>
      <c r="C29497" t="s">
        <v>20</v>
      </c>
      <c r="D29497" t="s">
        <v>112962</v>
      </c>
      <c r="E29497" t="s">
        <v>103221</v>
      </c>
      <c r="F29497" t="s">
        <v>16</v>
      </c>
      <c r="G29497" t="s">
        <v>3413</v>
      </c>
      <c r="H29497">
        <v>0</v>
      </c>
      <c r="I29497">
        <v>0</v>
      </c>
      <c r="J29497">
        <v>0</v>
      </c>
      <c r="K29497" t="s">
        <v>112963</v>
      </c>
    </row>
    <row r="29498" spans="1:11" x14ac:dyDescent="0.3">
      <c r="A29498" t="s">
        <v>112964</v>
      </c>
      <c r="B29498" t="s">
        <v>112965</v>
      </c>
      <c r="C29498" t="s">
        <v>558</v>
      </c>
      <c r="D29498" t="s">
        <v>112966</v>
      </c>
      <c r="E29498" t="s">
        <v>895</v>
      </c>
      <c r="F29498" t="s">
        <v>16</v>
      </c>
      <c r="G29498" t="s">
        <v>9067</v>
      </c>
      <c r="H29498">
        <v>0</v>
      </c>
      <c r="I29498">
        <v>0</v>
      </c>
      <c r="J29498">
        <v>0</v>
      </c>
      <c r="K29498" t="s">
        <v>112967</v>
      </c>
    </row>
    <row r="29499" spans="1:11" x14ac:dyDescent="0.3">
      <c r="A29499" t="s">
        <v>112968</v>
      </c>
      <c r="B29499" t="s">
        <v>112969</v>
      </c>
      <c r="C29499" t="s">
        <v>13</v>
      </c>
      <c r="D29499" t="s">
        <v>112970</v>
      </c>
      <c r="E29499" t="s">
        <v>104779</v>
      </c>
      <c r="F29499" t="s">
        <v>16</v>
      </c>
      <c r="G29499" t="s">
        <v>3142</v>
      </c>
      <c r="H29499">
        <v>0</v>
      </c>
      <c r="I29499">
        <v>0</v>
      </c>
      <c r="J29499">
        <v>0</v>
      </c>
      <c r="K29499" t="s">
        <v>112971</v>
      </c>
    </row>
    <row r="29500" spans="1:11" x14ac:dyDescent="0.3">
      <c r="A29500" t="s">
        <v>112972</v>
      </c>
      <c r="B29500" t="s">
        <v>112973</v>
      </c>
      <c r="C29500" t="s">
        <v>20</v>
      </c>
      <c r="D29500" t="s">
        <v>112974</v>
      </c>
      <c r="E29500" t="s">
        <v>103221</v>
      </c>
      <c r="F29500" t="s">
        <v>16</v>
      </c>
      <c r="G29500" t="s">
        <v>1894</v>
      </c>
      <c r="H29500">
        <v>0</v>
      </c>
      <c r="I29500">
        <v>0</v>
      </c>
      <c r="J29500">
        <v>0</v>
      </c>
      <c r="K29500" t="s">
        <v>112975</v>
      </c>
    </row>
    <row r="29501" spans="1:11" x14ac:dyDescent="0.3">
      <c r="A29501" t="s">
        <v>112976</v>
      </c>
      <c r="B29501" t="s">
        <v>112977</v>
      </c>
      <c r="C29501" t="s">
        <v>20</v>
      </c>
      <c r="D29501" t="s">
        <v>112978</v>
      </c>
      <c r="E29501" t="s">
        <v>22</v>
      </c>
      <c r="F29501" t="s">
        <v>1135</v>
      </c>
      <c r="G29501" t="s">
        <v>42</v>
      </c>
      <c r="H29501">
        <v>0</v>
      </c>
      <c r="I29501">
        <v>0</v>
      </c>
      <c r="J29501">
        <v>0</v>
      </c>
      <c r="K29501" t="s">
        <v>112979</v>
      </c>
    </row>
    <row r="29502" spans="1:11" x14ac:dyDescent="0.3">
      <c r="A29502" t="s">
        <v>112980</v>
      </c>
      <c r="B29502" t="s">
        <v>112981</v>
      </c>
      <c r="C29502" t="s">
        <v>20</v>
      </c>
      <c r="D29502" t="s">
        <v>112982</v>
      </c>
      <c r="E29502" t="s">
        <v>22</v>
      </c>
      <c r="F29502" t="s">
        <v>16012</v>
      </c>
      <c r="G29502" t="s">
        <v>42</v>
      </c>
      <c r="H29502">
        <v>0</v>
      </c>
      <c r="I29502">
        <v>0</v>
      </c>
      <c r="J29502">
        <v>0</v>
      </c>
      <c r="K29502" t="s">
        <v>112983</v>
      </c>
    </row>
    <row r="29503" spans="1:11" x14ac:dyDescent="0.3">
      <c r="A29503" t="s">
        <v>112984</v>
      </c>
      <c r="B29503" t="s">
        <v>112985</v>
      </c>
      <c r="C29503" t="s">
        <v>27</v>
      </c>
      <c r="D29503" t="s">
        <v>112986</v>
      </c>
      <c r="E29503" t="s">
        <v>111716</v>
      </c>
      <c r="F29503" t="s">
        <v>6713</v>
      </c>
      <c r="G29503" t="s">
        <v>42</v>
      </c>
      <c r="H29503">
        <v>0</v>
      </c>
      <c r="I29503">
        <v>0</v>
      </c>
      <c r="J29503">
        <v>0</v>
      </c>
      <c r="K29503" t="s">
        <v>112987</v>
      </c>
    </row>
    <row r="29504" spans="1:11" x14ac:dyDescent="0.3">
      <c r="A29504" t="s">
        <v>112988</v>
      </c>
      <c r="B29504" t="s">
        <v>112989</v>
      </c>
      <c r="C29504" t="s">
        <v>558</v>
      </c>
      <c r="D29504" t="s">
        <v>112990</v>
      </c>
      <c r="E29504" t="s">
        <v>895</v>
      </c>
      <c r="F29504" t="s">
        <v>16</v>
      </c>
      <c r="G29504" t="s">
        <v>18171</v>
      </c>
      <c r="H29504">
        <v>0</v>
      </c>
      <c r="I29504">
        <v>0</v>
      </c>
      <c r="J29504">
        <v>0</v>
      </c>
      <c r="K29504" t="s">
        <v>112991</v>
      </c>
    </row>
    <row r="29505" spans="1:11" x14ac:dyDescent="0.3">
      <c r="A29505" t="s">
        <v>112992</v>
      </c>
      <c r="B29505" t="s">
        <v>112993</v>
      </c>
      <c r="C29505" t="s">
        <v>20</v>
      </c>
      <c r="D29505" t="s">
        <v>112994</v>
      </c>
      <c r="E29505" t="s">
        <v>22</v>
      </c>
      <c r="F29505" t="s">
        <v>16849</v>
      </c>
      <c r="G29505" t="s">
        <v>42</v>
      </c>
      <c r="H29505">
        <v>0</v>
      </c>
      <c r="I29505">
        <v>0</v>
      </c>
      <c r="J29505">
        <v>0</v>
      </c>
      <c r="K29505" t="s">
        <v>112995</v>
      </c>
    </row>
    <row r="29506" spans="1:11" x14ac:dyDescent="0.3">
      <c r="A29506" t="s">
        <v>112996</v>
      </c>
      <c r="B29506" t="s">
        <v>3238</v>
      </c>
      <c r="C29506" t="s">
        <v>27</v>
      </c>
      <c r="D29506" t="s">
        <v>112997</v>
      </c>
      <c r="E29506" t="s">
        <v>111716</v>
      </c>
      <c r="F29506" t="s">
        <v>41</v>
      </c>
      <c r="G29506" t="s">
        <v>19381</v>
      </c>
      <c r="H29506">
        <v>0</v>
      </c>
      <c r="I29506">
        <v>0</v>
      </c>
      <c r="J29506">
        <v>0</v>
      </c>
      <c r="K29506" t="s">
        <v>112998</v>
      </c>
    </row>
    <row r="29507" spans="1:11" x14ac:dyDescent="0.3">
      <c r="A29507" t="s">
        <v>112999</v>
      </c>
      <c r="B29507" t="s">
        <v>113000</v>
      </c>
      <c r="C29507" t="s">
        <v>13</v>
      </c>
      <c r="D29507" t="s">
        <v>113001</v>
      </c>
      <c r="E29507" t="s">
        <v>104779</v>
      </c>
      <c r="F29507" t="s">
        <v>16</v>
      </c>
      <c r="G29507" t="s">
        <v>7000</v>
      </c>
      <c r="H29507">
        <v>0</v>
      </c>
      <c r="I29507">
        <v>0</v>
      </c>
      <c r="J29507">
        <v>0</v>
      </c>
      <c r="K29507" t="s">
        <v>113002</v>
      </c>
    </row>
    <row r="29508" spans="1:11" x14ac:dyDescent="0.3">
      <c r="A29508" t="s">
        <v>113003</v>
      </c>
      <c r="B29508" t="s">
        <v>113004</v>
      </c>
      <c r="C29508" t="s">
        <v>20</v>
      </c>
      <c r="D29508" t="s">
        <v>113005</v>
      </c>
      <c r="E29508" t="s">
        <v>103221</v>
      </c>
      <c r="F29508" t="s">
        <v>16</v>
      </c>
      <c r="G29508" t="s">
        <v>28937</v>
      </c>
      <c r="H29508">
        <v>0</v>
      </c>
      <c r="I29508">
        <v>0</v>
      </c>
      <c r="J29508">
        <v>0</v>
      </c>
      <c r="K29508" t="s">
        <v>113006</v>
      </c>
    </row>
    <row r="29509" spans="1:11" x14ac:dyDescent="0.3">
      <c r="A29509" t="s">
        <v>113007</v>
      </c>
      <c r="B29509" t="s">
        <v>113008</v>
      </c>
      <c r="C29509" t="s">
        <v>13</v>
      </c>
      <c r="D29509" t="s">
        <v>113009</v>
      </c>
      <c r="E29509" t="s">
        <v>104779</v>
      </c>
      <c r="F29509" t="s">
        <v>16</v>
      </c>
      <c r="G29509" t="s">
        <v>7669</v>
      </c>
      <c r="H29509">
        <v>0</v>
      </c>
      <c r="I29509">
        <v>0</v>
      </c>
      <c r="J29509">
        <v>0</v>
      </c>
      <c r="K29509" t="s">
        <v>113010</v>
      </c>
    </row>
    <row r="29510" spans="1:11" x14ac:dyDescent="0.3">
      <c r="A29510" t="s">
        <v>113011</v>
      </c>
      <c r="B29510" t="s">
        <v>113012</v>
      </c>
      <c r="C29510" t="s">
        <v>13</v>
      </c>
      <c r="D29510" t="s">
        <v>113013</v>
      </c>
      <c r="E29510" t="s">
        <v>104779</v>
      </c>
      <c r="F29510" t="s">
        <v>16</v>
      </c>
      <c r="G29510" t="s">
        <v>2070</v>
      </c>
      <c r="H29510">
        <v>0</v>
      </c>
      <c r="I29510">
        <v>0</v>
      </c>
      <c r="J29510">
        <v>0</v>
      </c>
      <c r="K29510" t="s">
        <v>113014</v>
      </c>
    </row>
    <row r="29511" spans="1:11" x14ac:dyDescent="0.3">
      <c r="A29511" t="s">
        <v>113015</v>
      </c>
      <c r="B29511" t="s">
        <v>113016</v>
      </c>
      <c r="C29511" t="s">
        <v>27</v>
      </c>
      <c r="D29511" t="s">
        <v>113017</v>
      </c>
      <c r="E29511" t="s">
        <v>111716</v>
      </c>
      <c r="F29511" t="s">
        <v>41</v>
      </c>
      <c r="G29511" t="s">
        <v>42</v>
      </c>
      <c r="H29511">
        <v>0</v>
      </c>
      <c r="I29511">
        <v>0</v>
      </c>
      <c r="J29511">
        <v>0</v>
      </c>
      <c r="K29511" t="s">
        <v>113018</v>
      </c>
    </row>
    <row r="29512" spans="1:11" x14ac:dyDescent="0.3">
      <c r="A29512" t="s">
        <v>113019</v>
      </c>
      <c r="B29512" t="s">
        <v>113020</v>
      </c>
      <c r="C29512" t="s">
        <v>27</v>
      </c>
      <c r="D29512" t="s">
        <v>113021</v>
      </c>
      <c r="E29512" t="s">
        <v>111716</v>
      </c>
      <c r="F29512" t="s">
        <v>41</v>
      </c>
      <c r="G29512" t="s">
        <v>42</v>
      </c>
      <c r="H29512">
        <v>0</v>
      </c>
      <c r="I29512">
        <v>0</v>
      </c>
      <c r="J29512">
        <v>0</v>
      </c>
      <c r="K29512" t="s">
        <v>113022</v>
      </c>
    </row>
    <row r="29513" spans="1:11" x14ac:dyDescent="0.3">
      <c r="A29513" t="s">
        <v>113023</v>
      </c>
      <c r="B29513" t="s">
        <v>113024</v>
      </c>
      <c r="C29513" t="s">
        <v>27</v>
      </c>
      <c r="D29513" t="s">
        <v>113025</v>
      </c>
      <c r="E29513" t="s">
        <v>111716</v>
      </c>
      <c r="F29513" t="s">
        <v>41</v>
      </c>
      <c r="G29513" t="s">
        <v>42</v>
      </c>
      <c r="H29513">
        <v>0</v>
      </c>
      <c r="I29513">
        <v>0</v>
      </c>
      <c r="J29513">
        <v>0</v>
      </c>
      <c r="K29513" t="s">
        <v>113026</v>
      </c>
    </row>
    <row r="29514" spans="1:11" x14ac:dyDescent="0.3">
      <c r="A29514" t="s">
        <v>113027</v>
      </c>
      <c r="C29514" t="s">
        <v>27</v>
      </c>
      <c r="D29514" t="s">
        <v>113028</v>
      </c>
      <c r="E29514" t="s">
        <v>111716</v>
      </c>
      <c r="F29514" t="s">
        <v>41</v>
      </c>
      <c r="G29514" t="s">
        <v>42</v>
      </c>
      <c r="H29514">
        <v>0</v>
      </c>
      <c r="I29514">
        <v>0</v>
      </c>
      <c r="J29514">
        <v>0</v>
      </c>
      <c r="K29514" t="s">
        <v>113029</v>
      </c>
    </row>
    <row r="29515" spans="1:11" x14ac:dyDescent="0.3">
      <c r="A29515" t="s">
        <v>113030</v>
      </c>
      <c r="C29515" t="s">
        <v>13</v>
      </c>
      <c r="E29515" t="s">
        <v>15</v>
      </c>
      <c r="F29515" t="s">
        <v>16</v>
      </c>
      <c r="G29515" t="s">
        <v>8692</v>
      </c>
      <c r="H29515">
        <v>0</v>
      </c>
      <c r="I29515">
        <v>0</v>
      </c>
      <c r="J29515">
        <v>0</v>
      </c>
      <c r="K29515" t="s">
        <v>113031</v>
      </c>
    </row>
    <row r="29516" spans="1:11" x14ac:dyDescent="0.3">
      <c r="A29516" t="s">
        <v>113032</v>
      </c>
      <c r="B29516" t="s">
        <v>113033</v>
      </c>
      <c r="C29516" t="s">
        <v>558</v>
      </c>
      <c r="D29516" t="s">
        <v>113034</v>
      </c>
      <c r="E29516" t="s">
        <v>1472</v>
      </c>
      <c r="F29516" t="s">
        <v>12955</v>
      </c>
      <c r="G29516" t="s">
        <v>42</v>
      </c>
      <c r="H29516">
        <v>0</v>
      </c>
      <c r="I29516">
        <v>0</v>
      </c>
      <c r="J29516">
        <v>0</v>
      </c>
      <c r="K29516" t="s">
        <v>113035</v>
      </c>
    </row>
    <row r="29517" spans="1:11" x14ac:dyDescent="0.3">
      <c r="A29517" t="s">
        <v>113036</v>
      </c>
      <c r="B29517" t="s">
        <v>113037</v>
      </c>
      <c r="C29517" t="s">
        <v>558</v>
      </c>
      <c r="D29517" t="s">
        <v>113038</v>
      </c>
      <c r="E29517" t="s">
        <v>1090</v>
      </c>
      <c r="F29517" t="s">
        <v>7017</v>
      </c>
      <c r="G29517" t="s">
        <v>4671</v>
      </c>
      <c r="H29517">
        <v>0</v>
      </c>
      <c r="I29517">
        <v>0</v>
      </c>
      <c r="J29517">
        <v>0</v>
      </c>
      <c r="K29517" t="s">
        <v>113039</v>
      </c>
    </row>
    <row r="29518" spans="1:11" x14ac:dyDescent="0.3">
      <c r="A29518" t="s">
        <v>113040</v>
      </c>
      <c r="B29518" t="s">
        <v>113041</v>
      </c>
      <c r="C29518" t="s">
        <v>13</v>
      </c>
      <c r="D29518" t="s">
        <v>113042</v>
      </c>
      <c r="E29518" t="s">
        <v>104779</v>
      </c>
      <c r="F29518" t="s">
        <v>16</v>
      </c>
      <c r="G29518" t="s">
        <v>4861</v>
      </c>
      <c r="H29518">
        <v>0</v>
      </c>
      <c r="I29518">
        <v>0</v>
      </c>
      <c r="J29518">
        <v>0</v>
      </c>
      <c r="K29518" t="s">
        <v>113043</v>
      </c>
    </row>
    <row r="29519" spans="1:11" x14ac:dyDescent="0.3">
      <c r="A29519" t="s">
        <v>113044</v>
      </c>
      <c r="B29519" t="s">
        <v>113045</v>
      </c>
      <c r="C29519" t="s">
        <v>13</v>
      </c>
      <c r="D29519" t="s">
        <v>113046</v>
      </c>
      <c r="E29519" t="s">
        <v>104779</v>
      </c>
      <c r="F29519" t="s">
        <v>16</v>
      </c>
      <c r="G29519" t="s">
        <v>8956</v>
      </c>
      <c r="H29519">
        <v>0</v>
      </c>
      <c r="I29519">
        <v>0</v>
      </c>
      <c r="J29519">
        <v>0</v>
      </c>
      <c r="K29519" t="s">
        <v>113047</v>
      </c>
    </row>
    <row r="29520" spans="1:11" x14ac:dyDescent="0.3">
      <c r="A29520" t="s">
        <v>113048</v>
      </c>
      <c r="B29520" t="s">
        <v>113049</v>
      </c>
      <c r="C29520" t="s">
        <v>13</v>
      </c>
      <c r="D29520" t="s">
        <v>113050</v>
      </c>
      <c r="E29520" t="s">
        <v>104779</v>
      </c>
      <c r="F29520" t="s">
        <v>16</v>
      </c>
      <c r="G29520" t="s">
        <v>3791</v>
      </c>
      <c r="H29520">
        <v>0</v>
      </c>
      <c r="I29520">
        <v>0</v>
      </c>
      <c r="J29520">
        <v>0</v>
      </c>
      <c r="K29520" t="s">
        <v>113051</v>
      </c>
    </row>
    <row r="29521" spans="1:11" x14ac:dyDescent="0.3">
      <c r="A29521" t="s">
        <v>113052</v>
      </c>
      <c r="B29521" t="s">
        <v>113053</v>
      </c>
      <c r="C29521" t="s">
        <v>13</v>
      </c>
      <c r="D29521" t="s">
        <v>113054</v>
      </c>
      <c r="E29521" t="s">
        <v>104779</v>
      </c>
      <c r="F29521" t="s">
        <v>41</v>
      </c>
      <c r="G29521" t="s">
        <v>42</v>
      </c>
      <c r="H29521">
        <v>0</v>
      </c>
      <c r="I29521">
        <v>0</v>
      </c>
      <c r="J29521">
        <v>0</v>
      </c>
      <c r="K29521" t="s">
        <v>113055</v>
      </c>
    </row>
    <row r="29522" spans="1:11" x14ac:dyDescent="0.3">
      <c r="A29522" t="s">
        <v>113056</v>
      </c>
      <c r="B29522" t="s">
        <v>113057</v>
      </c>
      <c r="C29522" t="s">
        <v>20</v>
      </c>
      <c r="D29522" t="s">
        <v>113058</v>
      </c>
      <c r="E29522" t="s">
        <v>103221</v>
      </c>
      <c r="F29522" t="s">
        <v>41</v>
      </c>
      <c r="G29522" t="s">
        <v>42</v>
      </c>
      <c r="H29522">
        <v>0</v>
      </c>
      <c r="I29522">
        <v>0</v>
      </c>
      <c r="J29522">
        <v>0</v>
      </c>
      <c r="K29522" t="s">
        <v>113059</v>
      </c>
    </row>
    <row r="29523" spans="1:11" x14ac:dyDescent="0.3">
      <c r="A29523" t="s">
        <v>113060</v>
      </c>
      <c r="B29523" t="s">
        <v>113061</v>
      </c>
      <c r="C29523" t="s">
        <v>20</v>
      </c>
      <c r="D29523" t="s">
        <v>113062</v>
      </c>
      <c r="E29523" t="s">
        <v>22</v>
      </c>
      <c r="F29523" t="s">
        <v>2703</v>
      </c>
      <c r="G29523" t="s">
        <v>42</v>
      </c>
      <c r="H29523">
        <v>0</v>
      </c>
      <c r="I29523">
        <v>0</v>
      </c>
      <c r="J29523">
        <v>0</v>
      </c>
      <c r="K29523" t="s">
        <v>113063</v>
      </c>
    </row>
    <row r="29524" spans="1:11" x14ac:dyDescent="0.3">
      <c r="A29524" t="s">
        <v>113064</v>
      </c>
      <c r="B29524" t="s">
        <v>113065</v>
      </c>
      <c r="C29524" t="s">
        <v>27</v>
      </c>
      <c r="D29524" t="s">
        <v>113066</v>
      </c>
      <c r="E29524" t="s">
        <v>111716</v>
      </c>
      <c r="F29524" t="s">
        <v>41</v>
      </c>
      <c r="G29524" t="s">
        <v>42</v>
      </c>
      <c r="H29524">
        <v>0</v>
      </c>
      <c r="I29524">
        <v>0</v>
      </c>
      <c r="J29524">
        <v>0</v>
      </c>
      <c r="K29524" t="s">
        <v>113067</v>
      </c>
    </row>
    <row r="29525" spans="1:11" x14ac:dyDescent="0.3">
      <c r="A29525" t="s">
        <v>113068</v>
      </c>
      <c r="B29525" t="s">
        <v>113069</v>
      </c>
      <c r="C29525" t="s">
        <v>20</v>
      </c>
      <c r="D29525" t="s">
        <v>113070</v>
      </c>
      <c r="E29525" t="s">
        <v>22</v>
      </c>
      <c r="F29525" t="s">
        <v>1548</v>
      </c>
      <c r="G29525" t="s">
        <v>542</v>
      </c>
      <c r="H29525">
        <v>0</v>
      </c>
      <c r="I29525">
        <v>0</v>
      </c>
      <c r="J29525">
        <v>0</v>
      </c>
      <c r="K29525" t="s">
        <v>113071</v>
      </c>
    </row>
    <row r="29526" spans="1:11" x14ac:dyDescent="0.3">
      <c r="A29526" t="s">
        <v>113072</v>
      </c>
      <c r="B29526" t="s">
        <v>113073</v>
      </c>
      <c r="C29526" t="s">
        <v>558</v>
      </c>
      <c r="D29526" t="s">
        <v>113074</v>
      </c>
      <c r="E29526" t="s">
        <v>1692</v>
      </c>
      <c r="F29526" t="s">
        <v>16</v>
      </c>
      <c r="G29526" t="s">
        <v>4044</v>
      </c>
      <c r="H29526">
        <v>0</v>
      </c>
      <c r="I29526">
        <v>0</v>
      </c>
      <c r="J29526">
        <v>0</v>
      </c>
      <c r="K29526" t="s">
        <v>113075</v>
      </c>
    </row>
    <row r="29527" spans="1:11" x14ac:dyDescent="0.3">
      <c r="A29527" t="s">
        <v>113076</v>
      </c>
      <c r="B29527" t="s">
        <v>113077</v>
      </c>
      <c r="C29527" t="s">
        <v>20</v>
      </c>
      <c r="D29527" t="s">
        <v>113078</v>
      </c>
      <c r="E29527" t="s">
        <v>22</v>
      </c>
      <c r="F29527" t="s">
        <v>2361</v>
      </c>
      <c r="G29527" t="s">
        <v>42</v>
      </c>
      <c r="H29527">
        <v>0</v>
      </c>
      <c r="I29527">
        <v>0</v>
      </c>
      <c r="J29527">
        <v>0</v>
      </c>
      <c r="K29527" t="s">
        <v>113079</v>
      </c>
    </row>
    <row r="29528" spans="1:11" x14ac:dyDescent="0.3">
      <c r="A29528" t="s">
        <v>113080</v>
      </c>
      <c r="B29528" t="s">
        <v>113081</v>
      </c>
      <c r="C29528" t="s">
        <v>27</v>
      </c>
      <c r="D29528" t="s">
        <v>113082</v>
      </c>
      <c r="E29528" t="s">
        <v>111716</v>
      </c>
      <c r="F29528" t="s">
        <v>41</v>
      </c>
      <c r="G29528" t="s">
        <v>42</v>
      </c>
      <c r="H29528">
        <v>0</v>
      </c>
      <c r="I29528">
        <v>0</v>
      </c>
      <c r="J29528">
        <v>0</v>
      </c>
      <c r="K29528" t="s">
        <v>113083</v>
      </c>
    </row>
    <row r="29529" spans="1:11" x14ac:dyDescent="0.3">
      <c r="A29529" t="s">
        <v>113084</v>
      </c>
      <c r="B29529" t="s">
        <v>113085</v>
      </c>
      <c r="C29529" t="s">
        <v>27</v>
      </c>
      <c r="D29529" t="s">
        <v>113086</v>
      </c>
      <c r="E29529" t="s">
        <v>111716</v>
      </c>
      <c r="F29529" t="s">
        <v>41</v>
      </c>
      <c r="G29529" t="s">
        <v>42</v>
      </c>
      <c r="H29529">
        <v>0</v>
      </c>
      <c r="I29529">
        <v>0</v>
      </c>
      <c r="J29529">
        <v>0</v>
      </c>
      <c r="K29529" t="s">
        <v>113087</v>
      </c>
    </row>
    <row r="29530" spans="1:11" x14ac:dyDescent="0.3">
      <c r="A29530" t="s">
        <v>113088</v>
      </c>
      <c r="B29530" t="s">
        <v>113089</v>
      </c>
      <c r="C29530" t="s">
        <v>27</v>
      </c>
      <c r="D29530" t="s">
        <v>113090</v>
      </c>
      <c r="E29530" t="s">
        <v>111716</v>
      </c>
      <c r="F29530" t="s">
        <v>41</v>
      </c>
      <c r="G29530" t="s">
        <v>42</v>
      </c>
      <c r="H29530">
        <v>0</v>
      </c>
      <c r="I29530">
        <v>0</v>
      </c>
      <c r="J29530">
        <v>0</v>
      </c>
      <c r="K29530" t="s">
        <v>113091</v>
      </c>
    </row>
    <row r="29531" spans="1:11" x14ac:dyDescent="0.3">
      <c r="A29531" t="s">
        <v>113092</v>
      </c>
      <c r="C29531" t="s">
        <v>27</v>
      </c>
      <c r="D29531" t="s">
        <v>113093</v>
      </c>
      <c r="E29531" t="s">
        <v>111716</v>
      </c>
      <c r="F29531" t="s">
        <v>41</v>
      </c>
      <c r="G29531" t="s">
        <v>42</v>
      </c>
      <c r="H29531">
        <v>0</v>
      </c>
      <c r="I29531">
        <v>0</v>
      </c>
      <c r="J29531">
        <v>0</v>
      </c>
      <c r="K29531" t="s">
        <v>113094</v>
      </c>
    </row>
    <row r="29532" spans="1:11" x14ac:dyDescent="0.3">
      <c r="A29532" t="s">
        <v>113095</v>
      </c>
      <c r="B29532" t="s">
        <v>113096</v>
      </c>
      <c r="C29532" t="s">
        <v>27</v>
      </c>
      <c r="D29532" t="s">
        <v>113097</v>
      </c>
      <c r="E29532" t="s">
        <v>111716</v>
      </c>
      <c r="F29532" t="s">
        <v>41</v>
      </c>
      <c r="G29532" t="s">
        <v>42</v>
      </c>
      <c r="H29532">
        <v>0</v>
      </c>
      <c r="I29532">
        <v>0</v>
      </c>
      <c r="J29532">
        <v>0</v>
      </c>
      <c r="K29532" t="s">
        <v>113098</v>
      </c>
    </row>
    <row r="29533" spans="1:11" x14ac:dyDescent="0.3">
      <c r="A29533" t="s">
        <v>113099</v>
      </c>
      <c r="B29533" t="s">
        <v>113100</v>
      </c>
      <c r="C29533" t="s">
        <v>27</v>
      </c>
      <c r="D29533" t="s">
        <v>113101</v>
      </c>
      <c r="E29533" t="s">
        <v>111716</v>
      </c>
      <c r="F29533" t="s">
        <v>41</v>
      </c>
      <c r="G29533" t="s">
        <v>42</v>
      </c>
      <c r="H29533">
        <v>0</v>
      </c>
      <c r="I29533">
        <v>0</v>
      </c>
      <c r="J29533">
        <v>0</v>
      </c>
      <c r="K29533" t="s">
        <v>113102</v>
      </c>
    </row>
    <row r="29534" spans="1:11" x14ac:dyDescent="0.3">
      <c r="A29534" t="s">
        <v>113103</v>
      </c>
      <c r="C29534" t="s">
        <v>27</v>
      </c>
      <c r="D29534" t="s">
        <v>113104</v>
      </c>
      <c r="E29534" t="s">
        <v>111716</v>
      </c>
      <c r="F29534" t="s">
        <v>41</v>
      </c>
      <c r="G29534" t="s">
        <v>42</v>
      </c>
      <c r="H29534">
        <v>0</v>
      </c>
      <c r="I29534">
        <v>0</v>
      </c>
      <c r="J29534">
        <v>0</v>
      </c>
      <c r="K29534" t="s">
        <v>113105</v>
      </c>
    </row>
    <row r="29535" spans="1:11" x14ac:dyDescent="0.3">
      <c r="A29535" t="s">
        <v>113106</v>
      </c>
      <c r="B29535" t="s">
        <v>113107</v>
      </c>
      <c r="C29535" t="s">
        <v>27</v>
      </c>
      <c r="D29535" t="s">
        <v>113108</v>
      </c>
      <c r="E29535" t="s">
        <v>111716</v>
      </c>
      <c r="F29535" t="s">
        <v>41</v>
      </c>
      <c r="G29535" t="s">
        <v>42</v>
      </c>
      <c r="H29535">
        <v>0</v>
      </c>
      <c r="I29535">
        <v>0</v>
      </c>
      <c r="J29535">
        <v>0</v>
      </c>
      <c r="K29535" t="s">
        <v>113109</v>
      </c>
    </row>
    <row r="29536" spans="1:11" x14ac:dyDescent="0.3">
      <c r="A29536" t="s">
        <v>113110</v>
      </c>
      <c r="B29536" t="s">
        <v>113111</v>
      </c>
      <c r="C29536" t="s">
        <v>27</v>
      </c>
      <c r="D29536" t="s">
        <v>113112</v>
      </c>
      <c r="E29536" t="s">
        <v>111716</v>
      </c>
      <c r="F29536" t="s">
        <v>41</v>
      </c>
      <c r="G29536" t="s">
        <v>42</v>
      </c>
      <c r="H29536">
        <v>0</v>
      </c>
      <c r="I29536">
        <v>0</v>
      </c>
      <c r="J29536">
        <v>0</v>
      </c>
      <c r="K29536" t="s">
        <v>113113</v>
      </c>
    </row>
    <row r="29537" spans="1:11" x14ac:dyDescent="0.3">
      <c r="A29537" t="s">
        <v>113114</v>
      </c>
      <c r="B29537" t="s">
        <v>113115</v>
      </c>
      <c r="C29537" t="s">
        <v>20</v>
      </c>
      <c r="D29537" t="s">
        <v>113116</v>
      </c>
      <c r="E29537" t="s">
        <v>22</v>
      </c>
      <c r="F29537" t="s">
        <v>2111</v>
      </c>
      <c r="G29537" t="s">
        <v>42</v>
      </c>
      <c r="H29537">
        <v>0</v>
      </c>
      <c r="I29537">
        <v>0</v>
      </c>
      <c r="J29537">
        <v>0</v>
      </c>
      <c r="K29537" t="s">
        <v>113117</v>
      </c>
    </row>
    <row r="29538" spans="1:11" x14ac:dyDescent="0.3">
      <c r="A29538" t="s">
        <v>113118</v>
      </c>
      <c r="B29538" t="s">
        <v>113119</v>
      </c>
      <c r="C29538" t="s">
        <v>558</v>
      </c>
      <c r="D29538" t="s">
        <v>113120</v>
      </c>
      <c r="E29538" t="s">
        <v>1472</v>
      </c>
      <c r="F29538" t="s">
        <v>7524</v>
      </c>
      <c r="G29538" t="s">
        <v>42</v>
      </c>
      <c r="H29538">
        <v>0</v>
      </c>
      <c r="I29538">
        <v>0</v>
      </c>
      <c r="J29538">
        <v>0</v>
      </c>
      <c r="K29538" t="s">
        <v>113121</v>
      </c>
    </row>
    <row r="29539" spans="1:11" x14ac:dyDescent="0.3">
      <c r="A29539" t="s">
        <v>113122</v>
      </c>
      <c r="B29539" t="s">
        <v>113123</v>
      </c>
      <c r="C29539" t="s">
        <v>27</v>
      </c>
      <c r="D29539" t="s">
        <v>113124</v>
      </c>
      <c r="E29539" t="s">
        <v>111716</v>
      </c>
      <c r="F29539" t="s">
        <v>41</v>
      </c>
      <c r="G29539" t="s">
        <v>42</v>
      </c>
      <c r="H29539">
        <v>0</v>
      </c>
      <c r="I29539">
        <v>0</v>
      </c>
      <c r="J29539">
        <v>0</v>
      </c>
      <c r="K29539" t="s">
        <v>113125</v>
      </c>
    </row>
    <row r="29540" spans="1:11" x14ac:dyDescent="0.3">
      <c r="A29540" t="s">
        <v>113126</v>
      </c>
      <c r="B29540" t="s">
        <v>113127</v>
      </c>
      <c r="C29540" t="s">
        <v>27</v>
      </c>
      <c r="D29540" t="s">
        <v>113128</v>
      </c>
      <c r="E29540" t="s">
        <v>111716</v>
      </c>
      <c r="F29540" t="s">
        <v>41</v>
      </c>
      <c r="G29540" t="s">
        <v>42</v>
      </c>
      <c r="H29540">
        <v>0</v>
      </c>
      <c r="I29540">
        <v>0</v>
      </c>
      <c r="J29540">
        <v>0</v>
      </c>
      <c r="K29540" t="s">
        <v>113129</v>
      </c>
    </row>
    <row r="29541" spans="1:11" x14ac:dyDescent="0.3">
      <c r="A29541" t="s">
        <v>113130</v>
      </c>
      <c r="C29541" t="s">
        <v>27</v>
      </c>
      <c r="D29541" t="s">
        <v>113131</v>
      </c>
      <c r="E29541" t="s">
        <v>111716</v>
      </c>
      <c r="F29541" t="s">
        <v>41</v>
      </c>
      <c r="G29541" t="s">
        <v>42</v>
      </c>
      <c r="H29541">
        <v>0</v>
      </c>
      <c r="I29541">
        <v>0</v>
      </c>
      <c r="J29541">
        <v>0</v>
      </c>
      <c r="K29541" t="s">
        <v>113132</v>
      </c>
    </row>
    <row r="29542" spans="1:11" x14ac:dyDescent="0.3">
      <c r="A29542" t="s">
        <v>113133</v>
      </c>
      <c r="C29542" t="s">
        <v>27</v>
      </c>
      <c r="D29542" t="s">
        <v>113134</v>
      </c>
      <c r="E29542" t="s">
        <v>111716</v>
      </c>
      <c r="F29542" t="s">
        <v>41</v>
      </c>
      <c r="G29542" t="s">
        <v>42</v>
      </c>
      <c r="H29542">
        <v>0</v>
      </c>
      <c r="I29542">
        <v>0</v>
      </c>
      <c r="J29542">
        <v>0</v>
      </c>
      <c r="K29542" t="s">
        <v>113135</v>
      </c>
    </row>
    <row r="29543" spans="1:11" x14ac:dyDescent="0.3">
      <c r="A29543" t="s">
        <v>113136</v>
      </c>
      <c r="B29543" t="s">
        <v>113137</v>
      </c>
      <c r="C29543" t="s">
        <v>558</v>
      </c>
      <c r="D29543" t="s">
        <v>113138</v>
      </c>
      <c r="E29543" t="s">
        <v>754</v>
      </c>
      <c r="F29543" t="s">
        <v>19839</v>
      </c>
      <c r="G29543" t="s">
        <v>42</v>
      </c>
      <c r="H29543">
        <v>0</v>
      </c>
      <c r="I29543">
        <v>0</v>
      </c>
      <c r="J29543">
        <v>0</v>
      </c>
      <c r="K29543" t="s">
        <v>113139</v>
      </c>
    </row>
    <row r="29544" spans="1:11" x14ac:dyDescent="0.3">
      <c r="A29544" t="s">
        <v>113140</v>
      </c>
      <c r="B29544" t="s">
        <v>113141</v>
      </c>
      <c r="C29544" t="s">
        <v>558</v>
      </c>
      <c r="D29544" t="s">
        <v>113142</v>
      </c>
      <c r="E29544" t="s">
        <v>1472</v>
      </c>
      <c r="F29544" t="s">
        <v>1247</v>
      </c>
      <c r="G29544" t="s">
        <v>42</v>
      </c>
      <c r="H29544">
        <v>0</v>
      </c>
      <c r="I29544">
        <v>0</v>
      </c>
      <c r="J29544">
        <v>0</v>
      </c>
      <c r="K29544" t="s">
        <v>113143</v>
      </c>
    </row>
    <row r="29545" spans="1:11" x14ac:dyDescent="0.3">
      <c r="A29545" t="s">
        <v>113144</v>
      </c>
      <c r="B29545" t="s">
        <v>113145</v>
      </c>
      <c r="C29545" t="s">
        <v>27</v>
      </c>
      <c r="D29545" t="s">
        <v>113146</v>
      </c>
      <c r="E29545" t="s">
        <v>111716</v>
      </c>
      <c r="F29545" t="s">
        <v>41</v>
      </c>
      <c r="G29545" t="s">
        <v>42</v>
      </c>
      <c r="H29545">
        <v>0</v>
      </c>
      <c r="I29545">
        <v>0</v>
      </c>
      <c r="J29545">
        <v>0</v>
      </c>
      <c r="K29545" t="s">
        <v>113147</v>
      </c>
    </row>
    <row r="29546" spans="1:11" x14ac:dyDescent="0.3">
      <c r="A29546" t="s">
        <v>113148</v>
      </c>
      <c r="B29546" t="s">
        <v>113149</v>
      </c>
      <c r="C29546" t="s">
        <v>27</v>
      </c>
      <c r="D29546" t="s">
        <v>113150</v>
      </c>
      <c r="E29546" t="s">
        <v>111716</v>
      </c>
      <c r="F29546" t="s">
        <v>41</v>
      </c>
      <c r="G29546" t="s">
        <v>42</v>
      </c>
      <c r="H29546">
        <v>0</v>
      </c>
      <c r="I29546">
        <v>0</v>
      </c>
      <c r="J29546">
        <v>0</v>
      </c>
      <c r="K29546" t="s">
        <v>113151</v>
      </c>
    </row>
    <row r="29547" spans="1:11" x14ac:dyDescent="0.3">
      <c r="A29547" t="s">
        <v>113152</v>
      </c>
      <c r="C29547" t="s">
        <v>558</v>
      </c>
      <c r="D29547" t="s">
        <v>113153</v>
      </c>
      <c r="E29547" t="s">
        <v>1692</v>
      </c>
      <c r="F29547" t="s">
        <v>9182</v>
      </c>
      <c r="G29547" t="s">
        <v>42</v>
      </c>
      <c r="H29547">
        <v>0</v>
      </c>
      <c r="I29547">
        <v>0</v>
      </c>
      <c r="J29547">
        <v>0</v>
      </c>
      <c r="K29547" t="s">
        <v>113154</v>
      </c>
    </row>
    <row r="29548" spans="1:11" x14ac:dyDescent="0.3">
      <c r="A29548" t="s">
        <v>113155</v>
      </c>
      <c r="B29548" t="s">
        <v>113156</v>
      </c>
      <c r="C29548" t="s">
        <v>20</v>
      </c>
      <c r="E29548" t="s">
        <v>22</v>
      </c>
      <c r="F29548" t="s">
        <v>16128</v>
      </c>
      <c r="G29548" t="s">
        <v>42</v>
      </c>
      <c r="H29548">
        <v>0</v>
      </c>
      <c r="I29548">
        <v>0</v>
      </c>
      <c r="J29548">
        <v>0</v>
      </c>
      <c r="K29548" t="s">
        <v>113157</v>
      </c>
    </row>
    <row r="29549" spans="1:11" x14ac:dyDescent="0.3">
      <c r="A29549" t="s">
        <v>113158</v>
      </c>
      <c r="B29549" t="s">
        <v>113159</v>
      </c>
      <c r="C29549" t="s">
        <v>20</v>
      </c>
      <c r="D29549" t="s">
        <v>113160</v>
      </c>
      <c r="E29549" t="s">
        <v>22</v>
      </c>
      <c r="F29549" t="s">
        <v>16</v>
      </c>
      <c r="G29549" t="s">
        <v>42</v>
      </c>
      <c r="H29549">
        <v>0</v>
      </c>
      <c r="I29549">
        <v>0</v>
      </c>
      <c r="J29549">
        <v>0</v>
      </c>
      <c r="K29549" t="s">
        <v>113161</v>
      </c>
    </row>
    <row r="29550" spans="1:11" x14ac:dyDescent="0.3">
      <c r="A29550" t="s">
        <v>113162</v>
      </c>
      <c r="C29550" t="s">
        <v>558</v>
      </c>
      <c r="D29550" t="s">
        <v>113163</v>
      </c>
      <c r="E29550" t="s">
        <v>1472</v>
      </c>
      <c r="F29550" t="s">
        <v>160</v>
      </c>
      <c r="G29550" t="s">
        <v>42</v>
      </c>
      <c r="H29550">
        <v>0</v>
      </c>
      <c r="I29550">
        <v>0</v>
      </c>
      <c r="J29550">
        <v>0</v>
      </c>
      <c r="K29550" t="s">
        <v>113164</v>
      </c>
    </row>
    <row r="29551" spans="1:11" x14ac:dyDescent="0.3">
      <c r="A29551" t="s">
        <v>113165</v>
      </c>
      <c r="B29551" t="s">
        <v>11270</v>
      </c>
      <c r="C29551" t="s">
        <v>27</v>
      </c>
      <c r="D29551" t="s">
        <v>113166</v>
      </c>
      <c r="E29551" t="s">
        <v>111716</v>
      </c>
      <c r="F29551" t="s">
        <v>41</v>
      </c>
      <c r="G29551" t="s">
        <v>42</v>
      </c>
      <c r="H29551">
        <v>0</v>
      </c>
      <c r="I29551">
        <v>0</v>
      </c>
      <c r="J29551">
        <v>0</v>
      </c>
      <c r="K29551" t="s">
        <v>113167</v>
      </c>
    </row>
    <row r="29552" spans="1:11" x14ac:dyDescent="0.3">
      <c r="A29552" t="s">
        <v>113168</v>
      </c>
      <c r="B29552" t="s">
        <v>113169</v>
      </c>
      <c r="C29552" t="s">
        <v>558</v>
      </c>
      <c r="D29552" t="s">
        <v>113170</v>
      </c>
      <c r="E29552" t="s">
        <v>1122</v>
      </c>
      <c r="F29552" t="s">
        <v>72993</v>
      </c>
      <c r="G29552" t="s">
        <v>42</v>
      </c>
      <c r="H29552">
        <v>0</v>
      </c>
      <c r="I29552">
        <v>0</v>
      </c>
      <c r="J29552">
        <v>0</v>
      </c>
      <c r="K29552" t="s">
        <v>113171</v>
      </c>
    </row>
    <row r="29553" spans="1:11" x14ac:dyDescent="0.3">
      <c r="A29553" t="s">
        <v>113172</v>
      </c>
      <c r="B29553" t="s">
        <v>11270</v>
      </c>
      <c r="C29553" t="s">
        <v>27</v>
      </c>
      <c r="D29553" t="s">
        <v>113173</v>
      </c>
      <c r="E29553" t="s">
        <v>111716</v>
      </c>
      <c r="F29553" t="s">
        <v>41</v>
      </c>
      <c r="G29553" t="s">
        <v>42</v>
      </c>
      <c r="H29553">
        <v>0</v>
      </c>
      <c r="I29553">
        <v>0</v>
      </c>
      <c r="J29553">
        <v>0</v>
      </c>
      <c r="K29553" t="s">
        <v>113174</v>
      </c>
    </row>
    <row r="29554" spans="1:11" x14ac:dyDescent="0.3">
      <c r="A29554" t="s">
        <v>113175</v>
      </c>
      <c r="B29554" t="s">
        <v>21975</v>
      </c>
      <c r="C29554" t="s">
        <v>20</v>
      </c>
      <c r="D29554" t="s">
        <v>113176</v>
      </c>
      <c r="E29554" t="s">
        <v>22</v>
      </c>
      <c r="F29554" t="s">
        <v>1850</v>
      </c>
      <c r="G29554" t="s">
        <v>42</v>
      </c>
      <c r="H29554">
        <v>0</v>
      </c>
      <c r="I29554">
        <v>0</v>
      </c>
      <c r="J29554">
        <v>0</v>
      </c>
      <c r="K29554" t="s">
        <v>113177</v>
      </c>
    </row>
    <row r="29555" spans="1:11" x14ac:dyDescent="0.3">
      <c r="A29555" t="s">
        <v>113178</v>
      </c>
      <c r="C29555" t="s">
        <v>20</v>
      </c>
      <c r="D29555" t="s">
        <v>113179</v>
      </c>
      <c r="E29555" t="s">
        <v>22</v>
      </c>
      <c r="F29555" t="s">
        <v>2442</v>
      </c>
      <c r="G29555" t="s">
        <v>42</v>
      </c>
      <c r="H29555">
        <v>0</v>
      </c>
      <c r="I29555">
        <v>0</v>
      </c>
      <c r="J29555">
        <v>0</v>
      </c>
      <c r="K29555" t="s">
        <v>113180</v>
      </c>
    </row>
    <row r="29556" spans="1:11" x14ac:dyDescent="0.3">
      <c r="A29556" t="s">
        <v>113181</v>
      </c>
      <c r="B29556" t="s">
        <v>113182</v>
      </c>
      <c r="C29556" t="s">
        <v>558</v>
      </c>
      <c r="D29556" t="s">
        <v>113153</v>
      </c>
      <c r="E29556" t="s">
        <v>1692</v>
      </c>
      <c r="F29556" t="s">
        <v>4297</v>
      </c>
      <c r="G29556" t="s">
        <v>42</v>
      </c>
      <c r="H29556">
        <v>0</v>
      </c>
      <c r="I29556">
        <v>0</v>
      </c>
      <c r="J29556">
        <v>0</v>
      </c>
      <c r="K29556" t="s">
        <v>113183</v>
      </c>
    </row>
    <row r="29557" spans="1:11" x14ac:dyDescent="0.3">
      <c r="A29557" t="s">
        <v>113184</v>
      </c>
      <c r="B29557" t="s">
        <v>113185</v>
      </c>
      <c r="C29557" t="s">
        <v>20</v>
      </c>
      <c r="D29557" t="s">
        <v>113186</v>
      </c>
      <c r="E29557" t="s">
        <v>22</v>
      </c>
      <c r="F29557" t="s">
        <v>2665</v>
      </c>
      <c r="G29557" t="s">
        <v>42</v>
      </c>
      <c r="H29557">
        <v>0</v>
      </c>
      <c r="I29557">
        <v>0</v>
      </c>
      <c r="J29557">
        <v>0</v>
      </c>
      <c r="K29557" t="s">
        <v>113187</v>
      </c>
    </row>
    <row r="29558" spans="1:11" x14ac:dyDescent="0.3">
      <c r="A29558" t="s">
        <v>113188</v>
      </c>
      <c r="B29558" t="s">
        <v>113189</v>
      </c>
      <c r="C29558" t="s">
        <v>27</v>
      </c>
      <c r="D29558" t="s">
        <v>113190</v>
      </c>
      <c r="E29558" t="s">
        <v>111716</v>
      </c>
      <c r="F29558" t="s">
        <v>41</v>
      </c>
      <c r="G29558" t="s">
        <v>42</v>
      </c>
      <c r="H29558">
        <v>0</v>
      </c>
      <c r="I29558">
        <v>0</v>
      </c>
      <c r="J29558">
        <v>0</v>
      </c>
      <c r="K29558" t="s">
        <v>113191</v>
      </c>
    </row>
    <row r="29559" spans="1:11" x14ac:dyDescent="0.3">
      <c r="A29559" t="s">
        <v>113192</v>
      </c>
      <c r="C29559" t="s">
        <v>27</v>
      </c>
      <c r="D29559" t="s">
        <v>113193</v>
      </c>
      <c r="E29559" t="s">
        <v>111716</v>
      </c>
      <c r="F29559" t="s">
        <v>41</v>
      </c>
      <c r="G29559" t="s">
        <v>42</v>
      </c>
      <c r="H29559">
        <v>0</v>
      </c>
      <c r="I29559">
        <v>0</v>
      </c>
      <c r="J29559">
        <v>0</v>
      </c>
      <c r="K29559" t="s">
        <v>113194</v>
      </c>
    </row>
    <row r="29560" spans="1:11" x14ac:dyDescent="0.3">
      <c r="A29560" t="s">
        <v>113195</v>
      </c>
      <c r="C29560" t="s">
        <v>27</v>
      </c>
      <c r="D29560" t="s">
        <v>113196</v>
      </c>
      <c r="E29560" t="s">
        <v>111716</v>
      </c>
      <c r="F29560" t="s">
        <v>41</v>
      </c>
      <c r="G29560" t="s">
        <v>42</v>
      </c>
      <c r="H29560">
        <v>0</v>
      </c>
      <c r="I29560">
        <v>0</v>
      </c>
      <c r="J29560">
        <v>0</v>
      </c>
      <c r="K29560" t="s">
        <v>113197</v>
      </c>
    </row>
    <row r="29561" spans="1:11" x14ac:dyDescent="0.3">
      <c r="A29561" t="s">
        <v>113198</v>
      </c>
      <c r="B29561" t="s">
        <v>113199</v>
      </c>
      <c r="C29561" t="s">
        <v>20</v>
      </c>
      <c r="D29561" t="s">
        <v>113200</v>
      </c>
      <c r="E29561" t="s">
        <v>22</v>
      </c>
      <c r="F29561" t="s">
        <v>1527</v>
      </c>
      <c r="G29561" t="s">
        <v>42</v>
      </c>
      <c r="H29561">
        <v>0</v>
      </c>
      <c r="I29561">
        <v>0</v>
      </c>
      <c r="J29561">
        <v>0</v>
      </c>
      <c r="K29561" t="s">
        <v>113201</v>
      </c>
    </row>
    <row r="29562" spans="1:11" x14ac:dyDescent="0.3">
      <c r="A29562" t="s">
        <v>113202</v>
      </c>
      <c r="C29562" t="s">
        <v>20</v>
      </c>
      <c r="D29562" t="s">
        <v>113203</v>
      </c>
      <c r="E29562" t="s">
        <v>22</v>
      </c>
      <c r="F29562" t="s">
        <v>56935</v>
      </c>
      <c r="G29562" t="s">
        <v>42</v>
      </c>
      <c r="H29562">
        <v>0</v>
      </c>
      <c r="I29562">
        <v>0</v>
      </c>
      <c r="J29562">
        <v>0</v>
      </c>
      <c r="K29562" t="s">
        <v>113204</v>
      </c>
    </row>
    <row r="29563" spans="1:11" x14ac:dyDescent="0.3">
      <c r="A29563" t="s">
        <v>113205</v>
      </c>
      <c r="B29563" t="s">
        <v>21975</v>
      </c>
      <c r="C29563" t="s">
        <v>20</v>
      </c>
      <c r="D29563" t="s">
        <v>113206</v>
      </c>
      <c r="E29563" t="s">
        <v>22</v>
      </c>
      <c r="F29563" t="s">
        <v>1247</v>
      </c>
      <c r="G29563" t="s">
        <v>42</v>
      </c>
      <c r="H29563">
        <v>0</v>
      </c>
      <c r="I29563">
        <v>0</v>
      </c>
      <c r="J29563">
        <v>0</v>
      </c>
      <c r="K29563" t="s">
        <v>113207</v>
      </c>
    </row>
    <row r="29564" spans="1:11" x14ac:dyDescent="0.3">
      <c r="A29564" t="s">
        <v>113208</v>
      </c>
      <c r="B29564" t="s">
        <v>113209</v>
      </c>
      <c r="C29564" t="s">
        <v>20</v>
      </c>
      <c r="D29564" t="s">
        <v>113210</v>
      </c>
      <c r="E29564" t="s">
        <v>22</v>
      </c>
      <c r="F29564" t="s">
        <v>384</v>
      </c>
      <c r="G29564" t="s">
        <v>42</v>
      </c>
      <c r="H29564">
        <v>0</v>
      </c>
      <c r="I29564">
        <v>0</v>
      </c>
      <c r="J29564">
        <v>0</v>
      </c>
      <c r="K29564" t="s">
        <v>113211</v>
      </c>
    </row>
    <row r="29565" spans="1:11" x14ac:dyDescent="0.3">
      <c r="A29565" t="s">
        <v>113212</v>
      </c>
      <c r="C29565" t="s">
        <v>20</v>
      </c>
      <c r="D29565" t="s">
        <v>113213</v>
      </c>
      <c r="E29565" t="s">
        <v>22</v>
      </c>
      <c r="F29565" t="s">
        <v>4174</v>
      </c>
      <c r="G29565" t="s">
        <v>42</v>
      </c>
      <c r="H29565">
        <v>0</v>
      </c>
      <c r="I29565">
        <v>0</v>
      </c>
      <c r="J29565">
        <v>0</v>
      </c>
      <c r="K29565" t="s">
        <v>113214</v>
      </c>
    </row>
    <row r="29566" spans="1:11" x14ac:dyDescent="0.3">
      <c r="A29566" t="s">
        <v>113215</v>
      </c>
      <c r="B29566" t="s">
        <v>113216</v>
      </c>
      <c r="C29566" t="s">
        <v>27</v>
      </c>
      <c r="D29566" t="s">
        <v>113217</v>
      </c>
      <c r="E29566" t="s">
        <v>111716</v>
      </c>
      <c r="F29566" t="s">
        <v>41</v>
      </c>
      <c r="G29566" t="s">
        <v>42</v>
      </c>
      <c r="H29566">
        <v>0</v>
      </c>
      <c r="I29566">
        <v>0</v>
      </c>
      <c r="J29566">
        <v>0</v>
      </c>
      <c r="K29566" t="s">
        <v>113218</v>
      </c>
    </row>
    <row r="29567" spans="1:11" x14ac:dyDescent="0.3">
      <c r="A29567" t="s">
        <v>113219</v>
      </c>
      <c r="B29567" t="s">
        <v>113220</v>
      </c>
      <c r="C29567" t="s">
        <v>558</v>
      </c>
      <c r="D29567" t="s">
        <v>113221</v>
      </c>
      <c r="E29567" t="s">
        <v>1692</v>
      </c>
      <c r="F29567" t="s">
        <v>10378</v>
      </c>
      <c r="G29567" t="s">
        <v>42</v>
      </c>
      <c r="H29567">
        <v>0</v>
      </c>
      <c r="I29567">
        <v>0</v>
      </c>
      <c r="J29567">
        <v>0</v>
      </c>
      <c r="K29567" t="s">
        <v>113222</v>
      </c>
    </row>
    <row r="29568" spans="1:11" x14ac:dyDescent="0.3">
      <c r="A29568" t="s">
        <v>113223</v>
      </c>
      <c r="B29568" t="s">
        <v>113224</v>
      </c>
      <c r="C29568" t="s">
        <v>27</v>
      </c>
      <c r="D29568" t="s">
        <v>113225</v>
      </c>
      <c r="E29568" t="s">
        <v>111716</v>
      </c>
      <c r="F29568" t="s">
        <v>41</v>
      </c>
      <c r="G29568" t="s">
        <v>42</v>
      </c>
      <c r="H29568">
        <v>0</v>
      </c>
      <c r="I29568">
        <v>0</v>
      </c>
      <c r="J29568">
        <v>0</v>
      </c>
      <c r="K29568" t="s">
        <v>113226</v>
      </c>
    </row>
    <row r="29569" spans="1:11" x14ac:dyDescent="0.3">
      <c r="A29569" t="s">
        <v>113227</v>
      </c>
      <c r="B29569" t="s">
        <v>113228</v>
      </c>
      <c r="C29569" t="s">
        <v>27</v>
      </c>
      <c r="D29569" t="s">
        <v>113229</v>
      </c>
      <c r="E29569" t="s">
        <v>111716</v>
      </c>
      <c r="F29569" t="s">
        <v>41</v>
      </c>
      <c r="G29569" t="s">
        <v>42</v>
      </c>
      <c r="H29569">
        <v>0</v>
      </c>
      <c r="I29569">
        <v>0</v>
      </c>
      <c r="J29569">
        <v>0</v>
      </c>
      <c r="K29569" t="s">
        <v>113230</v>
      </c>
    </row>
    <row r="29570" spans="1:11" x14ac:dyDescent="0.3">
      <c r="A29570" t="s">
        <v>113231</v>
      </c>
      <c r="B29570" t="s">
        <v>113232</v>
      </c>
      <c r="C29570" t="s">
        <v>27</v>
      </c>
      <c r="D29570" t="s">
        <v>113233</v>
      </c>
      <c r="E29570" t="s">
        <v>111716</v>
      </c>
      <c r="F29570" t="s">
        <v>41</v>
      </c>
      <c r="G29570" t="s">
        <v>42</v>
      </c>
      <c r="H29570">
        <v>0</v>
      </c>
      <c r="I29570">
        <v>0</v>
      </c>
      <c r="J29570">
        <v>0</v>
      </c>
      <c r="K29570" t="s">
        <v>113234</v>
      </c>
    </row>
    <row r="29571" spans="1:11" x14ac:dyDescent="0.3">
      <c r="A29571" t="s">
        <v>113235</v>
      </c>
      <c r="B29571" t="s">
        <v>113228</v>
      </c>
      <c r="C29571" t="s">
        <v>27</v>
      </c>
      <c r="D29571" t="s">
        <v>113236</v>
      </c>
      <c r="E29571" t="s">
        <v>111716</v>
      </c>
      <c r="F29571" t="s">
        <v>41</v>
      </c>
      <c r="G29571" t="s">
        <v>42</v>
      </c>
      <c r="H29571">
        <v>0</v>
      </c>
      <c r="I29571">
        <v>0</v>
      </c>
      <c r="J29571">
        <v>0</v>
      </c>
      <c r="K29571" t="s">
        <v>113237</v>
      </c>
    </row>
    <row r="29572" spans="1:11" x14ac:dyDescent="0.3">
      <c r="A29572" t="s">
        <v>113238</v>
      </c>
      <c r="C29572" t="s">
        <v>27</v>
      </c>
      <c r="D29572" t="s">
        <v>113239</v>
      </c>
      <c r="E29572" t="s">
        <v>111716</v>
      </c>
      <c r="F29572" t="s">
        <v>41</v>
      </c>
      <c r="G29572" t="s">
        <v>42</v>
      </c>
      <c r="H29572">
        <v>0</v>
      </c>
      <c r="I29572">
        <v>0</v>
      </c>
      <c r="J29572">
        <v>0</v>
      </c>
      <c r="K29572" t="s">
        <v>113240</v>
      </c>
    </row>
    <row r="29573" spans="1:11" x14ac:dyDescent="0.3">
      <c r="A29573" t="s">
        <v>113241</v>
      </c>
      <c r="C29573" t="s">
        <v>20</v>
      </c>
      <c r="D29573" t="s">
        <v>113242</v>
      </c>
      <c r="E29573" t="s">
        <v>103221</v>
      </c>
      <c r="F29573" t="s">
        <v>16</v>
      </c>
      <c r="G29573" t="s">
        <v>7387</v>
      </c>
      <c r="H29573">
        <v>0</v>
      </c>
      <c r="I29573">
        <v>0</v>
      </c>
      <c r="J29573">
        <v>0</v>
      </c>
      <c r="K29573" t="s">
        <v>113243</v>
      </c>
    </row>
    <row r="29574" spans="1:11" x14ac:dyDescent="0.3">
      <c r="A29574" t="s">
        <v>113244</v>
      </c>
      <c r="B29574" t="s">
        <v>75995</v>
      </c>
      <c r="C29574" t="s">
        <v>558</v>
      </c>
      <c r="D29574" t="s">
        <v>113245</v>
      </c>
      <c r="E29574" t="s">
        <v>1122</v>
      </c>
      <c r="F29574" t="s">
        <v>3296</v>
      </c>
      <c r="G29574" t="s">
        <v>42</v>
      </c>
      <c r="H29574">
        <v>0</v>
      </c>
      <c r="I29574">
        <v>0</v>
      </c>
      <c r="J29574">
        <v>0</v>
      </c>
      <c r="K29574" t="s">
        <v>113246</v>
      </c>
    </row>
    <row r="29575" spans="1:11" x14ac:dyDescent="0.3">
      <c r="A29575" t="s">
        <v>113247</v>
      </c>
      <c r="B29575" t="s">
        <v>113248</v>
      </c>
      <c r="C29575" t="s">
        <v>20</v>
      </c>
      <c r="D29575" t="s">
        <v>113249</v>
      </c>
      <c r="E29575" t="s">
        <v>22</v>
      </c>
      <c r="F29575" t="s">
        <v>1467</v>
      </c>
      <c r="G29575" t="s">
        <v>4712</v>
      </c>
      <c r="H29575">
        <v>0</v>
      </c>
      <c r="I29575">
        <v>0</v>
      </c>
      <c r="J29575">
        <v>0</v>
      </c>
      <c r="K29575" t="s">
        <v>113250</v>
      </c>
    </row>
    <row r="29576" spans="1:11" x14ac:dyDescent="0.3">
      <c r="A29576" t="s">
        <v>113251</v>
      </c>
      <c r="B29576" t="s">
        <v>113252</v>
      </c>
      <c r="C29576" t="s">
        <v>20</v>
      </c>
      <c r="D29576" t="s">
        <v>113253</v>
      </c>
      <c r="E29576" t="s">
        <v>103221</v>
      </c>
      <c r="F29576" t="s">
        <v>16</v>
      </c>
      <c r="G29576" t="s">
        <v>1496</v>
      </c>
      <c r="H29576">
        <v>0</v>
      </c>
      <c r="I29576">
        <v>0</v>
      </c>
      <c r="J29576">
        <v>0</v>
      </c>
      <c r="K29576" t="s">
        <v>113254</v>
      </c>
    </row>
    <row r="29577" spans="1:11" x14ac:dyDescent="0.3">
      <c r="A29577" t="s">
        <v>113255</v>
      </c>
      <c r="B29577" t="s">
        <v>113256</v>
      </c>
      <c r="C29577" t="s">
        <v>13</v>
      </c>
      <c r="D29577" t="s">
        <v>113257</v>
      </c>
      <c r="E29577" t="s">
        <v>104779</v>
      </c>
      <c r="F29577" t="s">
        <v>16</v>
      </c>
      <c r="G29577" t="s">
        <v>4361</v>
      </c>
      <c r="H29577">
        <v>0</v>
      </c>
      <c r="I29577">
        <v>0</v>
      </c>
      <c r="J29577">
        <v>0</v>
      </c>
      <c r="K29577" t="s">
        <v>113258</v>
      </c>
    </row>
    <row r="29578" spans="1:11" x14ac:dyDescent="0.3">
      <c r="A29578" t="s">
        <v>113259</v>
      </c>
      <c r="C29578" t="s">
        <v>13</v>
      </c>
      <c r="D29578" t="s">
        <v>113260</v>
      </c>
      <c r="E29578" t="s">
        <v>104779</v>
      </c>
      <c r="F29578" t="s">
        <v>16</v>
      </c>
      <c r="G29578" t="s">
        <v>42</v>
      </c>
      <c r="H29578">
        <v>0</v>
      </c>
      <c r="I29578">
        <v>0</v>
      </c>
      <c r="J29578">
        <v>0</v>
      </c>
      <c r="K29578" t="s">
        <v>113261</v>
      </c>
    </row>
    <row r="29579" spans="1:11" x14ac:dyDescent="0.3">
      <c r="A29579" t="s">
        <v>113262</v>
      </c>
      <c r="B29579" t="s">
        <v>17632</v>
      </c>
      <c r="C29579" t="s">
        <v>27</v>
      </c>
      <c r="D29579" t="s">
        <v>113263</v>
      </c>
      <c r="E29579" t="s">
        <v>111716</v>
      </c>
      <c r="F29579" t="s">
        <v>41</v>
      </c>
      <c r="G29579" t="s">
        <v>42</v>
      </c>
      <c r="H29579">
        <v>0</v>
      </c>
      <c r="I29579">
        <v>0</v>
      </c>
      <c r="J29579">
        <v>0</v>
      </c>
      <c r="K29579" t="s">
        <v>113264</v>
      </c>
    </row>
    <row r="29580" spans="1:11" x14ac:dyDescent="0.3">
      <c r="A29580" t="s">
        <v>113265</v>
      </c>
      <c r="B29580" t="s">
        <v>113266</v>
      </c>
      <c r="C29580" t="s">
        <v>27</v>
      </c>
      <c r="D29580" t="s">
        <v>113267</v>
      </c>
      <c r="E29580" t="s">
        <v>111716</v>
      </c>
      <c r="F29580" t="s">
        <v>41</v>
      </c>
      <c r="G29580" t="s">
        <v>42</v>
      </c>
      <c r="H29580">
        <v>0</v>
      </c>
      <c r="I29580">
        <v>0</v>
      </c>
      <c r="J29580">
        <v>0</v>
      </c>
      <c r="K29580" t="s">
        <v>113268</v>
      </c>
    </row>
    <row r="29581" spans="1:11" x14ac:dyDescent="0.3">
      <c r="A29581" t="s">
        <v>113269</v>
      </c>
      <c r="B29581" t="s">
        <v>113270</v>
      </c>
      <c r="C29581" t="s">
        <v>20</v>
      </c>
      <c r="D29581" t="s">
        <v>113271</v>
      </c>
      <c r="E29581" t="s">
        <v>22</v>
      </c>
      <c r="F29581" t="s">
        <v>8771</v>
      </c>
      <c r="G29581" t="s">
        <v>42</v>
      </c>
      <c r="H29581">
        <v>0</v>
      </c>
      <c r="I29581">
        <v>0</v>
      </c>
      <c r="J29581">
        <v>0</v>
      </c>
      <c r="K29581" t="s">
        <v>113272</v>
      </c>
    </row>
    <row r="29582" spans="1:11" x14ac:dyDescent="0.3">
      <c r="A29582" t="s">
        <v>113273</v>
      </c>
      <c r="B29582" t="s">
        <v>113274</v>
      </c>
      <c r="C29582" t="s">
        <v>27</v>
      </c>
      <c r="D29582" t="s">
        <v>113275</v>
      </c>
      <c r="E29582" t="s">
        <v>111716</v>
      </c>
      <c r="F29582" t="s">
        <v>41</v>
      </c>
      <c r="G29582" t="s">
        <v>42</v>
      </c>
      <c r="H29582">
        <v>0</v>
      </c>
      <c r="I29582">
        <v>0</v>
      </c>
      <c r="J29582">
        <v>0</v>
      </c>
      <c r="K29582" t="s">
        <v>113276</v>
      </c>
    </row>
    <row r="29583" spans="1:11" x14ac:dyDescent="0.3">
      <c r="A29583" t="s">
        <v>113277</v>
      </c>
      <c r="C29583" t="s">
        <v>27</v>
      </c>
      <c r="D29583" t="s">
        <v>113278</v>
      </c>
      <c r="E29583" t="s">
        <v>111716</v>
      </c>
      <c r="F29583" t="s">
        <v>41</v>
      </c>
      <c r="G29583" t="s">
        <v>42</v>
      </c>
      <c r="H29583">
        <v>0</v>
      </c>
      <c r="I29583">
        <v>0</v>
      </c>
      <c r="J29583">
        <v>0</v>
      </c>
      <c r="K29583" t="s">
        <v>113279</v>
      </c>
    </row>
    <row r="29584" spans="1:11" x14ac:dyDescent="0.3">
      <c r="A29584" t="s">
        <v>113280</v>
      </c>
      <c r="C29584" t="s">
        <v>27</v>
      </c>
      <c r="D29584" t="s">
        <v>113281</v>
      </c>
      <c r="E29584" t="s">
        <v>29</v>
      </c>
      <c r="F29584" t="s">
        <v>41</v>
      </c>
      <c r="G29584" t="s">
        <v>42</v>
      </c>
      <c r="H29584">
        <v>0</v>
      </c>
      <c r="I29584">
        <v>0</v>
      </c>
      <c r="J29584">
        <v>0</v>
      </c>
      <c r="K29584" t="s">
        <v>113282</v>
      </c>
    </row>
    <row r="29585" spans="1:11" x14ac:dyDescent="0.3">
      <c r="A29585" t="s">
        <v>113283</v>
      </c>
      <c r="B29585" t="s">
        <v>113284</v>
      </c>
      <c r="C29585" t="s">
        <v>27</v>
      </c>
      <c r="D29585" t="s">
        <v>113285</v>
      </c>
      <c r="E29585" t="s">
        <v>111716</v>
      </c>
      <c r="F29585" t="s">
        <v>41</v>
      </c>
      <c r="G29585" t="s">
        <v>42</v>
      </c>
      <c r="H29585">
        <v>0</v>
      </c>
      <c r="I29585">
        <v>0</v>
      </c>
      <c r="J29585">
        <v>0</v>
      </c>
      <c r="K29585" t="s">
        <v>113286</v>
      </c>
    </row>
    <row r="29586" spans="1:11" x14ac:dyDescent="0.3">
      <c r="A29586" t="s">
        <v>113287</v>
      </c>
      <c r="C29586" t="s">
        <v>20</v>
      </c>
      <c r="D29586" t="s">
        <v>113288</v>
      </c>
      <c r="E29586" t="s">
        <v>22</v>
      </c>
      <c r="F29586" t="s">
        <v>22372</v>
      </c>
      <c r="G29586" t="s">
        <v>42</v>
      </c>
      <c r="H29586">
        <v>0</v>
      </c>
      <c r="I29586">
        <v>0</v>
      </c>
      <c r="J29586">
        <v>0</v>
      </c>
      <c r="K29586" t="s">
        <v>113289</v>
      </c>
    </row>
    <row r="29587" spans="1:11" x14ac:dyDescent="0.3">
      <c r="A29587" t="s">
        <v>113290</v>
      </c>
      <c r="B29587" t="s">
        <v>113291</v>
      </c>
      <c r="C29587" t="s">
        <v>147</v>
      </c>
      <c r="D29587" t="s">
        <v>113292</v>
      </c>
      <c r="E29587" t="s">
        <v>183</v>
      </c>
      <c r="F29587" t="s">
        <v>1835</v>
      </c>
      <c r="G29587" t="s">
        <v>22283</v>
      </c>
      <c r="H29587">
        <v>0</v>
      </c>
      <c r="I29587">
        <v>0</v>
      </c>
      <c r="J29587">
        <v>0</v>
      </c>
      <c r="K29587" t="s">
        <v>113293</v>
      </c>
    </row>
    <row r="29588" spans="1:11" x14ac:dyDescent="0.3">
      <c r="A29588" t="s">
        <v>113294</v>
      </c>
      <c r="B29588" t="s">
        <v>113295</v>
      </c>
      <c r="C29588" t="s">
        <v>13</v>
      </c>
      <c r="D29588" t="s">
        <v>113296</v>
      </c>
      <c r="E29588" t="s">
        <v>104779</v>
      </c>
      <c r="F29588" t="s">
        <v>41</v>
      </c>
      <c r="G29588" t="s">
        <v>42</v>
      </c>
      <c r="H29588">
        <v>0</v>
      </c>
      <c r="I29588">
        <v>0</v>
      </c>
      <c r="J29588">
        <v>0</v>
      </c>
      <c r="K29588" t="s">
        <v>113297</v>
      </c>
    </row>
    <row r="29589" spans="1:11" x14ac:dyDescent="0.3">
      <c r="A29589" t="s">
        <v>113298</v>
      </c>
      <c r="B29589" t="s">
        <v>113299</v>
      </c>
      <c r="C29589" t="s">
        <v>13</v>
      </c>
      <c r="D29589" t="s">
        <v>113300</v>
      </c>
      <c r="E29589" t="s">
        <v>104779</v>
      </c>
      <c r="F29589" t="s">
        <v>16</v>
      </c>
      <c r="G29589" t="s">
        <v>6546</v>
      </c>
      <c r="H29589">
        <v>0</v>
      </c>
      <c r="I29589">
        <v>0</v>
      </c>
      <c r="J29589">
        <v>0</v>
      </c>
      <c r="K29589" t="s">
        <v>113301</v>
      </c>
    </row>
    <row r="29590" spans="1:11" x14ac:dyDescent="0.3">
      <c r="A29590" t="s">
        <v>113302</v>
      </c>
      <c r="B29590" t="s">
        <v>113303</v>
      </c>
      <c r="C29590" t="s">
        <v>27</v>
      </c>
      <c r="D29590" t="s">
        <v>113304</v>
      </c>
      <c r="E29590" t="s">
        <v>111716</v>
      </c>
      <c r="F29590" t="s">
        <v>41</v>
      </c>
      <c r="G29590" t="s">
        <v>42</v>
      </c>
      <c r="H29590">
        <v>0</v>
      </c>
      <c r="I29590">
        <v>0</v>
      </c>
      <c r="J29590">
        <v>0</v>
      </c>
      <c r="K29590" t="s">
        <v>113305</v>
      </c>
    </row>
    <row r="29591" spans="1:11" x14ac:dyDescent="0.3">
      <c r="A29591" t="s">
        <v>113306</v>
      </c>
      <c r="B29591" t="s">
        <v>113307</v>
      </c>
      <c r="C29591" t="s">
        <v>20</v>
      </c>
      <c r="D29591" t="s">
        <v>113308</v>
      </c>
      <c r="E29591" t="s">
        <v>103221</v>
      </c>
      <c r="F29591" t="s">
        <v>16</v>
      </c>
      <c r="G29591" t="s">
        <v>469</v>
      </c>
      <c r="H29591">
        <v>0</v>
      </c>
      <c r="I29591">
        <v>0</v>
      </c>
      <c r="J29591">
        <v>0</v>
      </c>
      <c r="K29591" t="s">
        <v>113309</v>
      </c>
    </row>
    <row r="29592" spans="1:11" x14ac:dyDescent="0.3">
      <c r="A29592" t="s">
        <v>113310</v>
      </c>
      <c r="C29592" t="s">
        <v>27</v>
      </c>
      <c r="D29592" t="s">
        <v>113311</v>
      </c>
      <c r="E29592" t="s">
        <v>29</v>
      </c>
      <c r="F29592" t="s">
        <v>41</v>
      </c>
      <c r="G29592" t="s">
        <v>42</v>
      </c>
      <c r="H29592">
        <v>0</v>
      </c>
      <c r="I29592">
        <v>0</v>
      </c>
      <c r="J29592">
        <v>0</v>
      </c>
      <c r="K29592" t="s">
        <v>113312</v>
      </c>
    </row>
    <row r="29593" spans="1:11" x14ac:dyDescent="0.3">
      <c r="A29593" t="s">
        <v>113313</v>
      </c>
      <c r="B29593" t="s">
        <v>113314</v>
      </c>
      <c r="C29593" t="s">
        <v>13</v>
      </c>
      <c r="D29593" t="s">
        <v>113315</v>
      </c>
      <c r="E29593" t="s">
        <v>104779</v>
      </c>
      <c r="F29593" t="s">
        <v>41</v>
      </c>
      <c r="G29593" t="s">
        <v>42</v>
      </c>
      <c r="H29593">
        <v>0</v>
      </c>
      <c r="I29593">
        <v>0</v>
      </c>
      <c r="J29593">
        <v>0</v>
      </c>
      <c r="K29593" t="s">
        <v>113316</v>
      </c>
    </row>
    <row r="29594" spans="1:11" x14ac:dyDescent="0.3">
      <c r="A29594" t="s">
        <v>113317</v>
      </c>
      <c r="B29594" t="s">
        <v>113318</v>
      </c>
      <c r="C29594" t="s">
        <v>20</v>
      </c>
      <c r="D29594" t="s">
        <v>113319</v>
      </c>
      <c r="E29594" t="s">
        <v>22</v>
      </c>
      <c r="F29594" t="s">
        <v>16</v>
      </c>
      <c r="G29594" t="s">
        <v>1894</v>
      </c>
      <c r="H29594">
        <v>0</v>
      </c>
      <c r="I29594">
        <v>0</v>
      </c>
      <c r="J29594">
        <v>0</v>
      </c>
      <c r="K29594" t="s">
        <v>113320</v>
      </c>
    </row>
    <row r="29595" spans="1:11" x14ac:dyDescent="0.3">
      <c r="A29595" t="s">
        <v>113321</v>
      </c>
      <c r="B29595" t="s">
        <v>113322</v>
      </c>
      <c r="C29595" t="s">
        <v>20</v>
      </c>
      <c r="D29595" t="s">
        <v>113323</v>
      </c>
      <c r="E29595" t="s">
        <v>103221</v>
      </c>
      <c r="F29595" t="s">
        <v>16</v>
      </c>
      <c r="G29595" t="s">
        <v>2189</v>
      </c>
      <c r="H29595">
        <v>0</v>
      </c>
      <c r="I29595">
        <v>0</v>
      </c>
      <c r="J29595">
        <v>0</v>
      </c>
      <c r="K29595" t="s">
        <v>113324</v>
      </c>
    </row>
    <row r="29596" spans="1:11" x14ac:dyDescent="0.3">
      <c r="A29596" t="s">
        <v>113325</v>
      </c>
      <c r="B29596" t="s">
        <v>113326</v>
      </c>
      <c r="C29596" t="s">
        <v>20</v>
      </c>
      <c r="D29596" t="s">
        <v>113327</v>
      </c>
      <c r="E29596" t="s">
        <v>103221</v>
      </c>
      <c r="F29596" t="s">
        <v>16</v>
      </c>
      <c r="G29596" t="s">
        <v>3103</v>
      </c>
      <c r="H29596">
        <v>0</v>
      </c>
      <c r="I29596">
        <v>0</v>
      </c>
      <c r="J29596">
        <v>0</v>
      </c>
      <c r="K29596" t="s">
        <v>113328</v>
      </c>
    </row>
    <row r="29597" spans="1:11" x14ac:dyDescent="0.3">
      <c r="A29597" t="s">
        <v>113329</v>
      </c>
      <c r="B29597" t="s">
        <v>113330</v>
      </c>
      <c r="C29597" t="s">
        <v>13</v>
      </c>
      <c r="D29597" t="s">
        <v>113331</v>
      </c>
      <c r="E29597" t="s">
        <v>104779</v>
      </c>
      <c r="F29597" t="s">
        <v>16</v>
      </c>
      <c r="G29597" t="s">
        <v>274</v>
      </c>
      <c r="H29597">
        <v>0</v>
      </c>
      <c r="I29597">
        <v>0</v>
      </c>
      <c r="J29597">
        <v>0</v>
      </c>
      <c r="K29597" t="s">
        <v>113332</v>
      </c>
    </row>
    <row r="29598" spans="1:11" x14ac:dyDescent="0.3">
      <c r="A29598" t="s">
        <v>113333</v>
      </c>
      <c r="B29598" t="s">
        <v>113334</v>
      </c>
      <c r="C29598" t="s">
        <v>20</v>
      </c>
      <c r="D29598" t="s">
        <v>113335</v>
      </c>
      <c r="E29598" t="s">
        <v>22</v>
      </c>
      <c r="F29598" t="s">
        <v>16</v>
      </c>
      <c r="G29598" t="s">
        <v>3581</v>
      </c>
      <c r="H29598">
        <v>0</v>
      </c>
      <c r="I29598">
        <v>0</v>
      </c>
      <c r="J29598">
        <v>0</v>
      </c>
      <c r="K29598" t="s">
        <v>113336</v>
      </c>
    </row>
    <row r="29599" spans="1:11" x14ac:dyDescent="0.3">
      <c r="A29599" t="s">
        <v>113337</v>
      </c>
      <c r="C29599" t="s">
        <v>20</v>
      </c>
      <c r="D29599" t="s">
        <v>113338</v>
      </c>
      <c r="E29599" t="s">
        <v>103221</v>
      </c>
      <c r="F29599" t="s">
        <v>41</v>
      </c>
      <c r="G29599" t="s">
        <v>42</v>
      </c>
      <c r="H29599">
        <v>0</v>
      </c>
      <c r="I29599">
        <v>0</v>
      </c>
      <c r="J29599">
        <v>0</v>
      </c>
      <c r="K29599" t="s">
        <v>113339</v>
      </c>
    </row>
    <row r="29600" spans="1:11" x14ac:dyDescent="0.3">
      <c r="A29600" t="s">
        <v>113340</v>
      </c>
      <c r="B29600" t="s">
        <v>113341</v>
      </c>
      <c r="C29600" t="s">
        <v>147</v>
      </c>
      <c r="D29600" t="s">
        <v>113342</v>
      </c>
      <c r="E29600" t="s">
        <v>183</v>
      </c>
      <c r="F29600" t="s">
        <v>7555</v>
      </c>
      <c r="G29600" t="s">
        <v>42</v>
      </c>
      <c r="H29600">
        <v>0</v>
      </c>
      <c r="I29600">
        <v>0</v>
      </c>
      <c r="J29600">
        <v>0</v>
      </c>
      <c r="K29600" t="s">
        <v>113343</v>
      </c>
    </row>
    <row r="29601" spans="1:11" x14ac:dyDescent="0.3">
      <c r="A29601" t="s">
        <v>113344</v>
      </c>
      <c r="B29601" t="s">
        <v>113345</v>
      </c>
      <c r="C29601" t="s">
        <v>147</v>
      </c>
      <c r="D29601" t="s">
        <v>113346</v>
      </c>
      <c r="E29601" t="s">
        <v>183</v>
      </c>
      <c r="F29601" t="s">
        <v>1886</v>
      </c>
      <c r="G29601" t="s">
        <v>42</v>
      </c>
      <c r="H29601">
        <v>0</v>
      </c>
      <c r="I29601">
        <v>0</v>
      </c>
      <c r="J29601">
        <v>0</v>
      </c>
      <c r="K29601" t="s">
        <v>113347</v>
      </c>
    </row>
    <row r="29602" spans="1:11" x14ac:dyDescent="0.3">
      <c r="A29602" t="s">
        <v>113348</v>
      </c>
      <c r="B29602" t="s">
        <v>113349</v>
      </c>
      <c r="C29602" t="s">
        <v>27</v>
      </c>
      <c r="D29602" t="s">
        <v>113350</v>
      </c>
      <c r="E29602" t="s">
        <v>111716</v>
      </c>
      <c r="F29602" t="s">
        <v>41</v>
      </c>
      <c r="G29602" t="s">
        <v>42</v>
      </c>
      <c r="H29602">
        <v>0</v>
      </c>
      <c r="I29602">
        <v>0</v>
      </c>
      <c r="J29602">
        <v>0</v>
      </c>
      <c r="K29602" t="s">
        <v>113351</v>
      </c>
    </row>
    <row r="29603" spans="1:11" x14ac:dyDescent="0.3">
      <c r="A29603" t="s">
        <v>113352</v>
      </c>
      <c r="B29603" t="s">
        <v>113353</v>
      </c>
      <c r="C29603" t="s">
        <v>27</v>
      </c>
      <c r="D29603" t="s">
        <v>113354</v>
      </c>
      <c r="E29603" t="s">
        <v>29</v>
      </c>
      <c r="F29603" t="s">
        <v>41</v>
      </c>
      <c r="G29603" t="s">
        <v>42</v>
      </c>
      <c r="H29603">
        <v>0</v>
      </c>
      <c r="I29603">
        <v>0</v>
      </c>
      <c r="J29603">
        <v>0</v>
      </c>
      <c r="K29603" t="s">
        <v>113355</v>
      </c>
    </row>
    <row r="29604" spans="1:11" x14ac:dyDescent="0.3">
      <c r="A29604" t="s">
        <v>113356</v>
      </c>
      <c r="B29604" t="s">
        <v>113357</v>
      </c>
      <c r="C29604" t="s">
        <v>20</v>
      </c>
      <c r="D29604" t="s">
        <v>113358</v>
      </c>
      <c r="E29604" t="s">
        <v>22</v>
      </c>
      <c r="F29604" t="s">
        <v>6825</v>
      </c>
      <c r="G29604" t="s">
        <v>42</v>
      </c>
      <c r="H29604">
        <v>0</v>
      </c>
      <c r="I29604">
        <v>0</v>
      </c>
      <c r="J29604">
        <v>0</v>
      </c>
      <c r="K29604" t="s">
        <v>113359</v>
      </c>
    </row>
    <row r="29605" spans="1:11" x14ac:dyDescent="0.3">
      <c r="A29605" t="s">
        <v>113360</v>
      </c>
      <c r="B29605" t="s">
        <v>113357</v>
      </c>
      <c r="C29605" t="s">
        <v>20</v>
      </c>
      <c r="D29605" t="s">
        <v>113361</v>
      </c>
      <c r="E29605" t="s">
        <v>103221</v>
      </c>
      <c r="F29605" t="s">
        <v>41</v>
      </c>
      <c r="G29605" t="s">
        <v>2252</v>
      </c>
      <c r="H29605">
        <v>0</v>
      </c>
      <c r="I29605">
        <v>0</v>
      </c>
      <c r="J29605">
        <v>0</v>
      </c>
      <c r="K29605" t="s">
        <v>113362</v>
      </c>
    </row>
    <row r="29606" spans="1:11" x14ac:dyDescent="0.3">
      <c r="A29606" t="s">
        <v>113363</v>
      </c>
      <c r="C29606" t="s">
        <v>20</v>
      </c>
      <c r="D29606" t="s">
        <v>113364</v>
      </c>
      <c r="E29606" t="s">
        <v>22</v>
      </c>
      <c r="F29606" t="s">
        <v>1835</v>
      </c>
      <c r="G29606" t="s">
        <v>42</v>
      </c>
      <c r="H29606">
        <v>0</v>
      </c>
      <c r="I29606">
        <v>0</v>
      </c>
      <c r="J29606">
        <v>0</v>
      </c>
      <c r="K29606" t="s">
        <v>113365</v>
      </c>
    </row>
    <row r="29607" spans="1:11" x14ac:dyDescent="0.3">
      <c r="A29607" t="s">
        <v>113366</v>
      </c>
      <c r="B29607" t="s">
        <v>113367</v>
      </c>
      <c r="C29607" t="s">
        <v>20</v>
      </c>
      <c r="D29607" t="s">
        <v>113368</v>
      </c>
      <c r="E29607" t="s">
        <v>22</v>
      </c>
      <c r="F29607" t="s">
        <v>2770</v>
      </c>
      <c r="G29607" t="s">
        <v>42</v>
      </c>
      <c r="H29607">
        <v>0</v>
      </c>
      <c r="I29607">
        <v>0</v>
      </c>
      <c r="J29607">
        <v>0</v>
      </c>
      <c r="K29607" t="s">
        <v>113369</v>
      </c>
    </row>
    <row r="29608" spans="1:11" x14ac:dyDescent="0.3">
      <c r="A29608" t="s">
        <v>113370</v>
      </c>
      <c r="B29608" t="s">
        <v>113371</v>
      </c>
      <c r="C29608" t="s">
        <v>20</v>
      </c>
      <c r="D29608" t="s">
        <v>113372</v>
      </c>
      <c r="E29608" t="s">
        <v>14059</v>
      </c>
      <c r="F29608" t="s">
        <v>7493</v>
      </c>
      <c r="G29608" t="s">
        <v>42</v>
      </c>
      <c r="H29608">
        <v>0</v>
      </c>
      <c r="I29608">
        <v>0</v>
      </c>
      <c r="J29608">
        <v>0</v>
      </c>
      <c r="K29608" t="s">
        <v>113373</v>
      </c>
    </row>
    <row r="29609" spans="1:11" x14ac:dyDescent="0.3">
      <c r="A29609" t="s">
        <v>113374</v>
      </c>
      <c r="B29609" t="s">
        <v>113375</v>
      </c>
      <c r="C29609" t="s">
        <v>20</v>
      </c>
      <c r="D29609" t="s">
        <v>113376</v>
      </c>
      <c r="E29609" t="s">
        <v>22</v>
      </c>
      <c r="F29609" t="s">
        <v>3277</v>
      </c>
      <c r="G29609" t="s">
        <v>42</v>
      </c>
      <c r="H29609">
        <v>0</v>
      </c>
      <c r="I29609">
        <v>0</v>
      </c>
      <c r="J29609">
        <v>0</v>
      </c>
      <c r="K29609" t="s">
        <v>113377</v>
      </c>
    </row>
    <row r="29610" spans="1:11" x14ac:dyDescent="0.3">
      <c r="A29610" t="s">
        <v>113378</v>
      </c>
      <c r="C29610" t="s">
        <v>27</v>
      </c>
      <c r="D29610" t="s">
        <v>113379</v>
      </c>
      <c r="E29610" t="s">
        <v>29</v>
      </c>
      <c r="F29610" t="s">
        <v>41</v>
      </c>
      <c r="G29610" t="s">
        <v>42</v>
      </c>
      <c r="H29610">
        <v>0</v>
      </c>
      <c r="I29610">
        <v>0</v>
      </c>
      <c r="J29610">
        <v>0</v>
      </c>
      <c r="K29610" t="s">
        <v>113380</v>
      </c>
    </row>
    <row r="29611" spans="1:11" x14ac:dyDescent="0.3">
      <c r="A29611" t="s">
        <v>113381</v>
      </c>
      <c r="C29611" t="s">
        <v>27</v>
      </c>
      <c r="D29611" t="s">
        <v>113382</v>
      </c>
      <c r="E29611" t="s">
        <v>111716</v>
      </c>
      <c r="F29611" t="s">
        <v>41</v>
      </c>
      <c r="G29611" t="s">
        <v>42</v>
      </c>
      <c r="H29611">
        <v>0</v>
      </c>
      <c r="I29611">
        <v>0</v>
      </c>
      <c r="J29611">
        <v>0</v>
      </c>
      <c r="K29611" t="s">
        <v>113383</v>
      </c>
    </row>
    <row r="29612" spans="1:11" x14ac:dyDescent="0.3">
      <c r="A29612" t="s">
        <v>113384</v>
      </c>
      <c r="B29612" t="s">
        <v>113385</v>
      </c>
      <c r="C29612" t="s">
        <v>27</v>
      </c>
      <c r="D29612" t="s">
        <v>113386</v>
      </c>
      <c r="E29612" t="s">
        <v>111716</v>
      </c>
      <c r="F29612" t="s">
        <v>41</v>
      </c>
      <c r="G29612" t="s">
        <v>42</v>
      </c>
      <c r="H29612">
        <v>0</v>
      </c>
      <c r="I29612">
        <v>0</v>
      </c>
      <c r="J29612">
        <v>0</v>
      </c>
      <c r="K29612" t="s">
        <v>113387</v>
      </c>
    </row>
    <row r="29613" spans="1:11" x14ac:dyDescent="0.3">
      <c r="A29613" t="s">
        <v>113388</v>
      </c>
      <c r="B29613" t="s">
        <v>113389</v>
      </c>
      <c r="C29613" t="s">
        <v>20</v>
      </c>
      <c r="D29613" t="s">
        <v>113390</v>
      </c>
      <c r="E29613" t="s">
        <v>103221</v>
      </c>
      <c r="F29613" t="s">
        <v>16</v>
      </c>
      <c r="G29613" t="s">
        <v>24258</v>
      </c>
      <c r="H29613">
        <v>0</v>
      </c>
      <c r="I29613">
        <v>0</v>
      </c>
      <c r="J29613">
        <v>0</v>
      </c>
      <c r="K29613" t="s">
        <v>113391</v>
      </c>
    </row>
    <row r="29614" spans="1:11" x14ac:dyDescent="0.3">
      <c r="A29614" t="s">
        <v>113392</v>
      </c>
      <c r="B29614" t="s">
        <v>113393</v>
      </c>
      <c r="C29614" t="s">
        <v>147</v>
      </c>
      <c r="D29614" t="s">
        <v>113394</v>
      </c>
      <c r="E29614" t="s">
        <v>183</v>
      </c>
      <c r="F29614" t="s">
        <v>2144</v>
      </c>
      <c r="G29614" t="s">
        <v>42</v>
      </c>
      <c r="H29614">
        <v>0</v>
      </c>
      <c r="I29614">
        <v>0</v>
      </c>
      <c r="J29614">
        <v>0</v>
      </c>
      <c r="K29614" t="s">
        <v>113395</v>
      </c>
    </row>
    <row r="29615" spans="1:11" x14ac:dyDescent="0.3">
      <c r="A29615" t="s">
        <v>113396</v>
      </c>
      <c r="C29615" t="s">
        <v>13</v>
      </c>
      <c r="D29615" t="s">
        <v>113397</v>
      </c>
      <c r="E29615" t="s">
        <v>104779</v>
      </c>
      <c r="F29615" t="s">
        <v>16</v>
      </c>
      <c r="G29615" t="s">
        <v>122</v>
      </c>
      <c r="H29615">
        <v>0</v>
      </c>
      <c r="I29615">
        <v>0</v>
      </c>
      <c r="J29615">
        <v>0</v>
      </c>
      <c r="K29615" t="s">
        <v>113398</v>
      </c>
    </row>
    <row r="29616" spans="1:11" x14ac:dyDescent="0.3">
      <c r="A29616" t="s">
        <v>113399</v>
      </c>
      <c r="C29616" t="s">
        <v>13</v>
      </c>
      <c r="D29616" t="s">
        <v>113400</v>
      </c>
      <c r="E29616" t="s">
        <v>104779</v>
      </c>
      <c r="F29616" t="s">
        <v>16</v>
      </c>
      <c r="G29616" t="s">
        <v>122</v>
      </c>
      <c r="H29616">
        <v>0</v>
      </c>
      <c r="I29616">
        <v>0</v>
      </c>
      <c r="J29616">
        <v>0</v>
      </c>
      <c r="K29616" t="s">
        <v>113401</v>
      </c>
    </row>
    <row r="29617" spans="1:11" x14ac:dyDescent="0.3">
      <c r="A29617" t="s">
        <v>113402</v>
      </c>
      <c r="B29617" t="s">
        <v>113403</v>
      </c>
      <c r="C29617" t="s">
        <v>466</v>
      </c>
      <c r="D29617" t="s">
        <v>113404</v>
      </c>
      <c r="E29617" t="s">
        <v>468</v>
      </c>
      <c r="F29617" t="s">
        <v>3421</v>
      </c>
      <c r="G29617" t="s">
        <v>42</v>
      </c>
      <c r="H29617">
        <v>0</v>
      </c>
      <c r="I29617">
        <v>0</v>
      </c>
      <c r="J29617">
        <v>0</v>
      </c>
      <c r="K29617" t="s">
        <v>113405</v>
      </c>
    </row>
    <row r="29618" spans="1:11" x14ac:dyDescent="0.3">
      <c r="A29618" t="s">
        <v>113406</v>
      </c>
      <c r="B29618" t="s">
        <v>113407</v>
      </c>
      <c r="C29618" t="s">
        <v>20</v>
      </c>
      <c r="D29618" t="s">
        <v>113408</v>
      </c>
      <c r="E29618" t="s">
        <v>22</v>
      </c>
      <c r="F29618" t="s">
        <v>2313</v>
      </c>
      <c r="G29618" t="s">
        <v>42</v>
      </c>
      <c r="H29618">
        <v>0</v>
      </c>
      <c r="I29618">
        <v>0</v>
      </c>
      <c r="J29618">
        <v>0</v>
      </c>
      <c r="K29618" t="s">
        <v>113409</v>
      </c>
    </row>
    <row r="29619" spans="1:11" x14ac:dyDescent="0.3">
      <c r="A29619" t="s">
        <v>113410</v>
      </c>
      <c r="B29619" t="s">
        <v>113411</v>
      </c>
      <c r="C29619" t="s">
        <v>558</v>
      </c>
      <c r="D29619" t="s">
        <v>113412</v>
      </c>
      <c r="E29619" t="s">
        <v>1692</v>
      </c>
      <c r="F29619" t="s">
        <v>16</v>
      </c>
      <c r="G29619" t="s">
        <v>311</v>
      </c>
      <c r="H29619">
        <v>0</v>
      </c>
      <c r="I29619">
        <v>0</v>
      </c>
      <c r="J29619">
        <v>0</v>
      </c>
      <c r="K29619" t="s">
        <v>113413</v>
      </c>
    </row>
    <row r="29620" spans="1:11" x14ac:dyDescent="0.3">
      <c r="A29620" t="s">
        <v>113414</v>
      </c>
      <c r="C29620" t="s">
        <v>27</v>
      </c>
      <c r="D29620" t="s">
        <v>113415</v>
      </c>
      <c r="E29620" t="s">
        <v>29</v>
      </c>
      <c r="F29620" t="s">
        <v>41</v>
      </c>
      <c r="G29620" t="s">
        <v>42</v>
      </c>
      <c r="H29620">
        <v>0</v>
      </c>
      <c r="I29620">
        <v>0</v>
      </c>
      <c r="J29620">
        <v>0</v>
      </c>
      <c r="K29620" t="s">
        <v>113416</v>
      </c>
    </row>
    <row r="29621" spans="1:11" x14ac:dyDescent="0.3">
      <c r="A29621" t="s">
        <v>113417</v>
      </c>
      <c r="B29621" t="s">
        <v>113418</v>
      </c>
      <c r="C29621" t="s">
        <v>20</v>
      </c>
      <c r="D29621" t="s">
        <v>113419</v>
      </c>
      <c r="E29621" t="s">
        <v>103221</v>
      </c>
      <c r="F29621" t="s">
        <v>16</v>
      </c>
      <c r="G29621" t="s">
        <v>5615</v>
      </c>
      <c r="H29621">
        <v>0</v>
      </c>
      <c r="I29621">
        <v>0</v>
      </c>
      <c r="J29621">
        <v>0</v>
      </c>
      <c r="K29621" t="s">
        <v>113420</v>
      </c>
    </row>
    <row r="29622" spans="1:11" x14ac:dyDescent="0.3">
      <c r="A29622" t="s">
        <v>113421</v>
      </c>
      <c r="B29622" t="s">
        <v>113422</v>
      </c>
      <c r="C29622" t="s">
        <v>558</v>
      </c>
      <c r="D29622" t="s">
        <v>113423</v>
      </c>
      <c r="E29622" t="s">
        <v>754</v>
      </c>
      <c r="F29622" t="s">
        <v>16</v>
      </c>
      <c r="G29622" t="s">
        <v>3479</v>
      </c>
      <c r="H29622">
        <v>0</v>
      </c>
      <c r="I29622">
        <v>0</v>
      </c>
      <c r="J29622">
        <v>0</v>
      </c>
      <c r="K29622" t="s">
        <v>113424</v>
      </c>
    </row>
    <row r="29623" spans="1:11" x14ac:dyDescent="0.3">
      <c r="A29623" t="s">
        <v>113425</v>
      </c>
      <c r="B29623" t="s">
        <v>113426</v>
      </c>
      <c r="C29623" t="s">
        <v>20</v>
      </c>
      <c r="D29623" t="s">
        <v>113427</v>
      </c>
      <c r="E29623" t="s">
        <v>103221</v>
      </c>
      <c r="F29623" t="s">
        <v>16012</v>
      </c>
      <c r="G29623" t="s">
        <v>756</v>
      </c>
      <c r="H29623">
        <v>0</v>
      </c>
      <c r="I29623">
        <v>0</v>
      </c>
      <c r="J29623">
        <v>0</v>
      </c>
      <c r="K29623" t="s">
        <v>113428</v>
      </c>
    </row>
    <row r="29624" spans="1:11" x14ac:dyDescent="0.3">
      <c r="A29624" t="s">
        <v>113429</v>
      </c>
      <c r="B29624" t="s">
        <v>113430</v>
      </c>
      <c r="C29624" t="s">
        <v>27</v>
      </c>
      <c r="D29624" t="s">
        <v>113431</v>
      </c>
      <c r="E29624" t="s">
        <v>111716</v>
      </c>
      <c r="F29624" t="s">
        <v>41</v>
      </c>
      <c r="G29624" t="s">
        <v>1481</v>
      </c>
      <c r="H29624">
        <v>0</v>
      </c>
      <c r="I29624">
        <v>0</v>
      </c>
      <c r="J29624">
        <v>0</v>
      </c>
      <c r="K29624" t="s">
        <v>113432</v>
      </c>
    </row>
    <row r="29625" spans="1:11" x14ac:dyDescent="0.3">
      <c r="A29625" t="s">
        <v>113433</v>
      </c>
      <c r="B29625" t="s">
        <v>113434</v>
      </c>
      <c r="C29625" t="s">
        <v>27</v>
      </c>
      <c r="D29625" t="s">
        <v>113435</v>
      </c>
      <c r="E29625" t="s">
        <v>111716</v>
      </c>
      <c r="F29625" t="s">
        <v>41</v>
      </c>
      <c r="G29625" t="s">
        <v>42</v>
      </c>
      <c r="H29625">
        <v>0</v>
      </c>
      <c r="I29625">
        <v>0</v>
      </c>
      <c r="J29625">
        <v>0</v>
      </c>
      <c r="K29625" t="s">
        <v>113436</v>
      </c>
    </row>
    <row r="29626" spans="1:11" x14ac:dyDescent="0.3">
      <c r="A29626" t="s">
        <v>113437</v>
      </c>
      <c r="B29626" t="s">
        <v>113438</v>
      </c>
      <c r="C29626" t="s">
        <v>27</v>
      </c>
      <c r="D29626" t="s">
        <v>113439</v>
      </c>
      <c r="E29626" t="s">
        <v>111716</v>
      </c>
      <c r="F29626" t="s">
        <v>41</v>
      </c>
      <c r="G29626" t="s">
        <v>42</v>
      </c>
      <c r="H29626">
        <v>0</v>
      </c>
      <c r="I29626">
        <v>0</v>
      </c>
      <c r="J29626">
        <v>0</v>
      </c>
      <c r="K29626" t="s">
        <v>113440</v>
      </c>
    </row>
    <row r="29627" spans="1:11" x14ac:dyDescent="0.3">
      <c r="A29627" t="s">
        <v>113441</v>
      </c>
      <c r="B29627" t="s">
        <v>113442</v>
      </c>
      <c r="C29627" t="s">
        <v>27</v>
      </c>
      <c r="D29627" t="s">
        <v>113443</v>
      </c>
      <c r="E29627" t="s">
        <v>111716</v>
      </c>
      <c r="F29627" t="s">
        <v>41</v>
      </c>
      <c r="G29627" t="s">
        <v>42</v>
      </c>
      <c r="H29627">
        <v>0</v>
      </c>
      <c r="I29627">
        <v>0</v>
      </c>
      <c r="J29627">
        <v>0</v>
      </c>
      <c r="K29627" t="s">
        <v>113444</v>
      </c>
    </row>
    <row r="29628" spans="1:11" x14ac:dyDescent="0.3">
      <c r="A29628" t="s">
        <v>113445</v>
      </c>
      <c r="B29628" t="s">
        <v>113446</v>
      </c>
      <c r="C29628" t="s">
        <v>27</v>
      </c>
      <c r="D29628" t="s">
        <v>113447</v>
      </c>
      <c r="E29628" t="s">
        <v>111716</v>
      </c>
      <c r="F29628" t="s">
        <v>41</v>
      </c>
      <c r="G29628" t="s">
        <v>42</v>
      </c>
      <c r="H29628">
        <v>0</v>
      </c>
      <c r="I29628">
        <v>0</v>
      </c>
      <c r="J29628">
        <v>0</v>
      </c>
      <c r="K29628" t="s">
        <v>113448</v>
      </c>
    </row>
    <row r="29629" spans="1:11" x14ac:dyDescent="0.3">
      <c r="A29629" t="s">
        <v>113449</v>
      </c>
      <c r="B29629" t="s">
        <v>113450</v>
      </c>
      <c r="C29629" t="s">
        <v>20</v>
      </c>
      <c r="D29629" t="s">
        <v>113451</v>
      </c>
      <c r="E29629" t="s">
        <v>22</v>
      </c>
      <c r="F29629" t="s">
        <v>1670</v>
      </c>
      <c r="G29629" t="s">
        <v>42</v>
      </c>
      <c r="H29629">
        <v>0</v>
      </c>
      <c r="I29629">
        <v>0</v>
      </c>
      <c r="J29629">
        <v>0</v>
      </c>
      <c r="K29629" t="s">
        <v>113452</v>
      </c>
    </row>
    <row r="29630" spans="1:11" x14ac:dyDescent="0.3">
      <c r="A29630" t="s">
        <v>113453</v>
      </c>
      <c r="B29630" t="s">
        <v>113454</v>
      </c>
      <c r="C29630" t="s">
        <v>27</v>
      </c>
      <c r="D29630" t="s">
        <v>113455</v>
      </c>
      <c r="E29630" t="s">
        <v>111716</v>
      </c>
      <c r="F29630" t="s">
        <v>41</v>
      </c>
      <c r="G29630" t="s">
        <v>42</v>
      </c>
      <c r="H29630">
        <v>0</v>
      </c>
      <c r="I29630">
        <v>0</v>
      </c>
      <c r="J29630">
        <v>0</v>
      </c>
      <c r="K29630" t="s">
        <v>113456</v>
      </c>
    </row>
    <row r="29631" spans="1:11" x14ac:dyDescent="0.3">
      <c r="A29631" t="s">
        <v>113457</v>
      </c>
      <c r="B29631" t="s">
        <v>113458</v>
      </c>
      <c r="C29631" t="s">
        <v>27</v>
      </c>
      <c r="D29631" t="s">
        <v>113459</v>
      </c>
      <c r="E29631" t="s">
        <v>111716</v>
      </c>
      <c r="F29631" t="s">
        <v>41</v>
      </c>
      <c r="G29631" t="s">
        <v>42</v>
      </c>
      <c r="H29631">
        <v>0</v>
      </c>
      <c r="I29631">
        <v>0</v>
      </c>
      <c r="J29631">
        <v>0</v>
      </c>
      <c r="K29631" t="s">
        <v>113460</v>
      </c>
    </row>
    <row r="29632" spans="1:11" x14ac:dyDescent="0.3">
      <c r="A29632" t="s">
        <v>113461</v>
      </c>
      <c r="B29632" t="s">
        <v>113462</v>
      </c>
      <c r="C29632" t="s">
        <v>27</v>
      </c>
      <c r="D29632" t="s">
        <v>113463</v>
      </c>
      <c r="E29632" t="s">
        <v>111716</v>
      </c>
      <c r="F29632" t="s">
        <v>41</v>
      </c>
      <c r="G29632" t="s">
        <v>42</v>
      </c>
      <c r="H29632">
        <v>0</v>
      </c>
      <c r="I29632">
        <v>0</v>
      </c>
      <c r="J29632">
        <v>0</v>
      </c>
      <c r="K29632" t="s">
        <v>113464</v>
      </c>
    </row>
    <row r="29633" spans="1:11" x14ac:dyDescent="0.3">
      <c r="A29633" t="s">
        <v>113465</v>
      </c>
      <c r="B29633" t="s">
        <v>113466</v>
      </c>
      <c r="C29633" t="s">
        <v>27</v>
      </c>
      <c r="D29633" t="s">
        <v>113467</v>
      </c>
      <c r="E29633" t="s">
        <v>111716</v>
      </c>
      <c r="F29633" t="s">
        <v>41</v>
      </c>
      <c r="G29633" t="s">
        <v>42</v>
      </c>
      <c r="H29633">
        <v>0</v>
      </c>
      <c r="I29633">
        <v>0</v>
      </c>
      <c r="J29633">
        <v>0</v>
      </c>
      <c r="K29633" t="s">
        <v>113468</v>
      </c>
    </row>
    <row r="29634" spans="1:11" x14ac:dyDescent="0.3">
      <c r="A29634" t="s">
        <v>113469</v>
      </c>
      <c r="B29634" t="s">
        <v>113470</v>
      </c>
      <c r="C29634" t="s">
        <v>27</v>
      </c>
      <c r="D29634" t="s">
        <v>113471</v>
      </c>
      <c r="E29634" t="s">
        <v>111716</v>
      </c>
      <c r="F29634" t="s">
        <v>41</v>
      </c>
      <c r="G29634" t="s">
        <v>42</v>
      </c>
      <c r="H29634">
        <v>0</v>
      </c>
      <c r="I29634">
        <v>0</v>
      </c>
      <c r="J29634">
        <v>0</v>
      </c>
      <c r="K29634" t="s">
        <v>113472</v>
      </c>
    </row>
    <row r="29635" spans="1:11" x14ac:dyDescent="0.3">
      <c r="A29635" t="s">
        <v>113473</v>
      </c>
      <c r="B29635" t="s">
        <v>113474</v>
      </c>
      <c r="C29635" t="s">
        <v>27</v>
      </c>
      <c r="D29635" t="s">
        <v>113475</v>
      </c>
      <c r="E29635" t="s">
        <v>111716</v>
      </c>
      <c r="F29635" t="s">
        <v>41</v>
      </c>
      <c r="G29635" t="s">
        <v>42</v>
      </c>
      <c r="H29635">
        <v>0</v>
      </c>
      <c r="I29635">
        <v>0</v>
      </c>
      <c r="J29635">
        <v>0</v>
      </c>
      <c r="K29635" t="s">
        <v>113476</v>
      </c>
    </row>
    <row r="29636" spans="1:11" x14ac:dyDescent="0.3">
      <c r="A29636" t="s">
        <v>113477</v>
      </c>
      <c r="B29636" t="s">
        <v>113478</v>
      </c>
      <c r="C29636" t="s">
        <v>27</v>
      </c>
      <c r="D29636" t="s">
        <v>113479</v>
      </c>
      <c r="E29636" t="s">
        <v>111716</v>
      </c>
      <c r="F29636" t="s">
        <v>41</v>
      </c>
      <c r="G29636" t="s">
        <v>42</v>
      </c>
      <c r="H29636">
        <v>0</v>
      </c>
      <c r="I29636">
        <v>0</v>
      </c>
      <c r="J29636">
        <v>0</v>
      </c>
      <c r="K29636" t="s">
        <v>113480</v>
      </c>
    </row>
    <row r="29637" spans="1:11" x14ac:dyDescent="0.3">
      <c r="A29637" t="s">
        <v>113481</v>
      </c>
      <c r="B29637" t="s">
        <v>113482</v>
      </c>
      <c r="C29637" t="s">
        <v>27</v>
      </c>
      <c r="D29637" t="s">
        <v>113483</v>
      </c>
      <c r="E29637" t="s">
        <v>111716</v>
      </c>
      <c r="F29637" t="s">
        <v>41</v>
      </c>
      <c r="G29637" t="s">
        <v>42</v>
      </c>
      <c r="H29637">
        <v>0</v>
      </c>
      <c r="I29637">
        <v>0</v>
      </c>
      <c r="J29637">
        <v>0</v>
      </c>
      <c r="K29637" t="s">
        <v>113484</v>
      </c>
    </row>
    <row r="29638" spans="1:11" x14ac:dyDescent="0.3">
      <c r="A29638" t="s">
        <v>113485</v>
      </c>
      <c r="B29638" t="s">
        <v>113486</v>
      </c>
      <c r="C29638" t="s">
        <v>27</v>
      </c>
      <c r="D29638" t="s">
        <v>113487</v>
      </c>
      <c r="E29638" t="s">
        <v>111716</v>
      </c>
      <c r="F29638" t="s">
        <v>41</v>
      </c>
      <c r="G29638" t="s">
        <v>4933</v>
      </c>
      <c r="H29638">
        <v>0</v>
      </c>
      <c r="I29638">
        <v>0</v>
      </c>
      <c r="J29638">
        <v>0</v>
      </c>
      <c r="K29638" t="s">
        <v>113488</v>
      </c>
    </row>
    <row r="29639" spans="1:11" x14ac:dyDescent="0.3">
      <c r="A29639" t="s">
        <v>113489</v>
      </c>
      <c r="B29639" t="s">
        <v>113490</v>
      </c>
      <c r="C29639" t="s">
        <v>13</v>
      </c>
      <c r="D29639" t="s">
        <v>113491</v>
      </c>
      <c r="E29639" t="s">
        <v>104779</v>
      </c>
      <c r="F29639" t="s">
        <v>41</v>
      </c>
      <c r="G29639" t="s">
        <v>42</v>
      </c>
      <c r="H29639">
        <v>0</v>
      </c>
      <c r="I29639">
        <v>0</v>
      </c>
      <c r="J29639">
        <v>0</v>
      </c>
      <c r="K29639" t="s">
        <v>113492</v>
      </c>
    </row>
    <row r="29640" spans="1:11" x14ac:dyDescent="0.3">
      <c r="A29640" t="s">
        <v>113493</v>
      </c>
      <c r="B29640" t="s">
        <v>113494</v>
      </c>
      <c r="C29640" t="s">
        <v>20</v>
      </c>
      <c r="D29640" t="s">
        <v>113495</v>
      </c>
      <c r="E29640" t="s">
        <v>22</v>
      </c>
      <c r="F29640" t="s">
        <v>16</v>
      </c>
      <c r="G29640" t="s">
        <v>542</v>
      </c>
      <c r="H29640">
        <v>0</v>
      </c>
      <c r="I29640">
        <v>0</v>
      </c>
      <c r="J29640">
        <v>0</v>
      </c>
      <c r="K29640" t="s">
        <v>113496</v>
      </c>
    </row>
    <row r="29641" spans="1:11" x14ac:dyDescent="0.3">
      <c r="A29641" t="s">
        <v>113497</v>
      </c>
      <c r="B29641" t="s">
        <v>113498</v>
      </c>
      <c r="C29641" t="s">
        <v>27</v>
      </c>
      <c r="D29641" t="s">
        <v>113499</v>
      </c>
      <c r="E29641" t="s">
        <v>111716</v>
      </c>
      <c r="F29641" t="s">
        <v>41</v>
      </c>
      <c r="G29641" t="s">
        <v>1162</v>
      </c>
      <c r="H29641">
        <v>0</v>
      </c>
      <c r="I29641">
        <v>0</v>
      </c>
      <c r="J29641">
        <v>0</v>
      </c>
      <c r="K29641" t="s">
        <v>113500</v>
      </c>
    </row>
    <row r="29642" spans="1:11" x14ac:dyDescent="0.3">
      <c r="A29642" t="s">
        <v>113501</v>
      </c>
      <c r="B29642" t="s">
        <v>113502</v>
      </c>
      <c r="C29642" t="s">
        <v>27</v>
      </c>
      <c r="D29642" t="s">
        <v>113503</v>
      </c>
      <c r="E29642" t="s">
        <v>111716</v>
      </c>
      <c r="F29642" t="s">
        <v>41</v>
      </c>
      <c r="G29642" t="s">
        <v>42</v>
      </c>
      <c r="H29642">
        <v>0</v>
      </c>
      <c r="I29642">
        <v>0</v>
      </c>
      <c r="J29642">
        <v>0</v>
      </c>
      <c r="K29642" t="s">
        <v>113504</v>
      </c>
    </row>
    <row r="29643" spans="1:11" x14ac:dyDescent="0.3">
      <c r="A29643" t="s">
        <v>113505</v>
      </c>
      <c r="B29643" t="s">
        <v>113506</v>
      </c>
      <c r="C29643" t="s">
        <v>27</v>
      </c>
      <c r="D29643" t="s">
        <v>113507</v>
      </c>
      <c r="E29643" t="s">
        <v>111716</v>
      </c>
      <c r="F29643" t="s">
        <v>41</v>
      </c>
      <c r="G29643" t="s">
        <v>42</v>
      </c>
      <c r="H29643">
        <v>0</v>
      </c>
      <c r="I29643">
        <v>0</v>
      </c>
      <c r="J29643">
        <v>0</v>
      </c>
      <c r="K29643" t="s">
        <v>113508</v>
      </c>
    </row>
    <row r="29644" spans="1:11" x14ac:dyDescent="0.3">
      <c r="A29644" t="s">
        <v>113509</v>
      </c>
      <c r="C29644" t="s">
        <v>20</v>
      </c>
      <c r="D29644" t="s">
        <v>113510</v>
      </c>
      <c r="E29644" t="s">
        <v>22</v>
      </c>
      <c r="F29644" t="s">
        <v>1590</v>
      </c>
      <c r="G29644" t="s">
        <v>42</v>
      </c>
      <c r="H29644">
        <v>0</v>
      </c>
      <c r="I29644">
        <v>0</v>
      </c>
      <c r="J29644">
        <v>0</v>
      </c>
      <c r="K29644" t="s">
        <v>113511</v>
      </c>
    </row>
    <row r="29645" spans="1:11" x14ac:dyDescent="0.3">
      <c r="A29645" t="s">
        <v>113512</v>
      </c>
      <c r="B29645" t="s">
        <v>113513</v>
      </c>
      <c r="C29645" t="s">
        <v>13</v>
      </c>
      <c r="D29645" t="s">
        <v>113514</v>
      </c>
      <c r="E29645" t="s">
        <v>104779</v>
      </c>
      <c r="F29645" t="s">
        <v>16</v>
      </c>
      <c r="G29645" t="s">
        <v>973</v>
      </c>
      <c r="H29645">
        <v>0</v>
      </c>
      <c r="I29645">
        <v>0</v>
      </c>
      <c r="J29645">
        <v>0</v>
      </c>
      <c r="K29645" t="s">
        <v>113515</v>
      </c>
    </row>
    <row r="29646" spans="1:11" x14ac:dyDescent="0.3">
      <c r="A29646" t="s">
        <v>113516</v>
      </c>
      <c r="B29646" t="s">
        <v>113517</v>
      </c>
      <c r="C29646" t="s">
        <v>13</v>
      </c>
      <c r="D29646" t="s">
        <v>113518</v>
      </c>
      <c r="E29646" t="s">
        <v>104779</v>
      </c>
      <c r="F29646" t="s">
        <v>41</v>
      </c>
      <c r="G29646" t="s">
        <v>42</v>
      </c>
      <c r="H29646">
        <v>0</v>
      </c>
      <c r="I29646">
        <v>0</v>
      </c>
      <c r="J29646">
        <v>0</v>
      </c>
      <c r="K29646" t="s">
        <v>113519</v>
      </c>
    </row>
    <row r="29647" spans="1:11" x14ac:dyDescent="0.3">
      <c r="A29647" t="s">
        <v>113520</v>
      </c>
      <c r="B29647" t="s">
        <v>92856</v>
      </c>
      <c r="C29647" t="s">
        <v>27</v>
      </c>
      <c r="D29647" t="s">
        <v>113521</v>
      </c>
      <c r="E29647" t="s">
        <v>111716</v>
      </c>
      <c r="F29647" t="s">
        <v>41</v>
      </c>
      <c r="G29647" t="s">
        <v>42</v>
      </c>
      <c r="H29647">
        <v>0</v>
      </c>
      <c r="I29647">
        <v>0</v>
      </c>
      <c r="J29647">
        <v>0</v>
      </c>
      <c r="K29647" t="s">
        <v>113522</v>
      </c>
    </row>
    <row r="29648" spans="1:11" x14ac:dyDescent="0.3">
      <c r="A29648" t="s">
        <v>113523</v>
      </c>
      <c r="B29648" t="s">
        <v>113524</v>
      </c>
      <c r="C29648" t="s">
        <v>27</v>
      </c>
      <c r="D29648" t="s">
        <v>113525</v>
      </c>
      <c r="E29648" t="s">
        <v>111716</v>
      </c>
      <c r="F29648" t="s">
        <v>41</v>
      </c>
      <c r="G29648" t="s">
        <v>42</v>
      </c>
      <c r="H29648">
        <v>0</v>
      </c>
      <c r="I29648">
        <v>0</v>
      </c>
      <c r="J29648">
        <v>0</v>
      </c>
      <c r="K29648" t="s">
        <v>113526</v>
      </c>
    </row>
    <row r="29649" spans="1:11" x14ac:dyDescent="0.3">
      <c r="A29649" t="s">
        <v>113527</v>
      </c>
      <c r="C29649" t="s">
        <v>27</v>
      </c>
      <c r="D29649" t="s">
        <v>113528</v>
      </c>
      <c r="E29649" t="s">
        <v>111716</v>
      </c>
      <c r="F29649" t="s">
        <v>41</v>
      </c>
      <c r="G29649" t="s">
        <v>42</v>
      </c>
      <c r="H29649">
        <v>0</v>
      </c>
      <c r="I29649">
        <v>0</v>
      </c>
      <c r="J29649">
        <v>0</v>
      </c>
      <c r="K29649" t="s">
        <v>113529</v>
      </c>
    </row>
    <row r="29650" spans="1:11" x14ac:dyDescent="0.3">
      <c r="A29650" t="s">
        <v>113530</v>
      </c>
      <c r="C29650" t="s">
        <v>27</v>
      </c>
      <c r="D29650" t="s">
        <v>113531</v>
      </c>
      <c r="E29650" t="s">
        <v>111716</v>
      </c>
      <c r="F29650" t="s">
        <v>41</v>
      </c>
      <c r="G29650" t="s">
        <v>42</v>
      </c>
      <c r="H29650">
        <v>0</v>
      </c>
      <c r="I29650">
        <v>0</v>
      </c>
      <c r="J29650">
        <v>0</v>
      </c>
      <c r="K29650" t="s">
        <v>113532</v>
      </c>
    </row>
    <row r="29651" spans="1:11" x14ac:dyDescent="0.3">
      <c r="A29651" t="s">
        <v>113533</v>
      </c>
      <c r="B29651" t="s">
        <v>113534</v>
      </c>
      <c r="C29651" t="s">
        <v>27</v>
      </c>
      <c r="D29651" t="s">
        <v>113535</v>
      </c>
      <c r="E29651" t="s">
        <v>111716</v>
      </c>
      <c r="F29651" t="s">
        <v>41</v>
      </c>
      <c r="G29651" t="s">
        <v>42</v>
      </c>
      <c r="H29651">
        <v>0</v>
      </c>
      <c r="I29651">
        <v>0</v>
      </c>
      <c r="J29651">
        <v>0</v>
      </c>
      <c r="K29651" t="s">
        <v>113536</v>
      </c>
    </row>
    <row r="29652" spans="1:11" x14ac:dyDescent="0.3">
      <c r="A29652" t="s">
        <v>113537</v>
      </c>
      <c r="B29652" t="s">
        <v>113538</v>
      </c>
      <c r="C29652" t="s">
        <v>13</v>
      </c>
      <c r="D29652" t="s">
        <v>113539</v>
      </c>
      <c r="E29652" t="s">
        <v>104779</v>
      </c>
      <c r="F29652" t="s">
        <v>16</v>
      </c>
      <c r="G29652" t="s">
        <v>922</v>
      </c>
      <c r="H29652">
        <v>0</v>
      </c>
      <c r="I29652">
        <v>0</v>
      </c>
      <c r="J29652">
        <v>0</v>
      </c>
      <c r="K29652" t="s">
        <v>113540</v>
      </c>
    </row>
    <row r="29653" spans="1:11" x14ac:dyDescent="0.3">
      <c r="A29653" t="s">
        <v>113541</v>
      </c>
      <c r="B29653" t="s">
        <v>113542</v>
      </c>
      <c r="C29653" t="s">
        <v>13</v>
      </c>
      <c r="D29653" t="s">
        <v>113543</v>
      </c>
      <c r="E29653" t="s">
        <v>104779</v>
      </c>
      <c r="F29653" t="s">
        <v>41</v>
      </c>
      <c r="G29653" t="s">
        <v>42</v>
      </c>
      <c r="H29653">
        <v>0</v>
      </c>
      <c r="I29653">
        <v>0</v>
      </c>
      <c r="J29653">
        <v>0</v>
      </c>
      <c r="K29653" t="s">
        <v>113544</v>
      </c>
    </row>
    <row r="29654" spans="1:11" x14ac:dyDescent="0.3">
      <c r="A29654" t="s">
        <v>113545</v>
      </c>
      <c r="B29654" t="s">
        <v>113546</v>
      </c>
      <c r="C29654" t="s">
        <v>558</v>
      </c>
      <c r="D29654" t="s">
        <v>113547</v>
      </c>
      <c r="E29654" t="s">
        <v>560</v>
      </c>
      <c r="F29654" t="s">
        <v>6505</v>
      </c>
      <c r="G29654" t="s">
        <v>42</v>
      </c>
      <c r="H29654">
        <v>0</v>
      </c>
      <c r="I29654">
        <v>0</v>
      </c>
      <c r="J29654">
        <v>0</v>
      </c>
      <c r="K29654" t="s">
        <v>113548</v>
      </c>
    </row>
    <row r="29655" spans="1:11" x14ac:dyDescent="0.3">
      <c r="A29655" t="s">
        <v>113549</v>
      </c>
      <c r="B29655" t="s">
        <v>113550</v>
      </c>
      <c r="C29655" t="s">
        <v>558</v>
      </c>
      <c r="D29655" t="s">
        <v>113551</v>
      </c>
      <c r="E29655" t="s">
        <v>560</v>
      </c>
      <c r="F29655" t="s">
        <v>6867</v>
      </c>
      <c r="G29655" t="s">
        <v>16240</v>
      </c>
      <c r="H29655">
        <v>0</v>
      </c>
      <c r="I29655">
        <v>0</v>
      </c>
      <c r="J29655">
        <v>0</v>
      </c>
      <c r="K29655" t="s">
        <v>113552</v>
      </c>
    </row>
    <row r="29656" spans="1:11" x14ac:dyDescent="0.3">
      <c r="A29656" t="s">
        <v>113553</v>
      </c>
      <c r="B29656" t="s">
        <v>113554</v>
      </c>
      <c r="C29656" t="s">
        <v>558</v>
      </c>
      <c r="D29656" t="s">
        <v>113555</v>
      </c>
      <c r="E29656" t="s">
        <v>560</v>
      </c>
      <c r="F29656" t="s">
        <v>16350</v>
      </c>
      <c r="G29656" t="s">
        <v>42</v>
      </c>
      <c r="H29656">
        <v>0</v>
      </c>
      <c r="I29656">
        <v>0</v>
      </c>
      <c r="J29656">
        <v>0</v>
      </c>
      <c r="K29656" t="s">
        <v>113556</v>
      </c>
    </row>
    <row r="29657" spans="1:11" x14ac:dyDescent="0.3">
      <c r="A29657" t="s">
        <v>113557</v>
      </c>
      <c r="B29657" t="s">
        <v>113558</v>
      </c>
      <c r="C29657" t="s">
        <v>147</v>
      </c>
      <c r="D29657" t="s">
        <v>113559</v>
      </c>
      <c r="E29657" t="s">
        <v>183</v>
      </c>
      <c r="F29657" t="s">
        <v>1674</v>
      </c>
      <c r="G29657" t="s">
        <v>42</v>
      </c>
      <c r="H29657">
        <v>0</v>
      </c>
      <c r="I29657">
        <v>0</v>
      </c>
      <c r="J29657">
        <v>0</v>
      </c>
      <c r="K29657" t="s">
        <v>113560</v>
      </c>
    </row>
    <row r="29658" spans="1:11" x14ac:dyDescent="0.3">
      <c r="A29658" t="s">
        <v>113561</v>
      </c>
      <c r="B29658" t="s">
        <v>113562</v>
      </c>
      <c r="C29658" t="s">
        <v>20</v>
      </c>
      <c r="D29658" t="s">
        <v>113563</v>
      </c>
      <c r="E29658" t="s">
        <v>22</v>
      </c>
      <c r="F29658" t="s">
        <v>16</v>
      </c>
      <c r="G29658" t="s">
        <v>3050</v>
      </c>
      <c r="H29658">
        <v>0</v>
      </c>
      <c r="I29658">
        <v>0</v>
      </c>
      <c r="J29658">
        <v>0</v>
      </c>
      <c r="K29658" t="s">
        <v>113564</v>
      </c>
    </row>
    <row r="29659" spans="1:11" x14ac:dyDescent="0.3">
      <c r="A29659" t="s">
        <v>113565</v>
      </c>
      <c r="C29659" t="s">
        <v>27</v>
      </c>
      <c r="D29659" t="s">
        <v>113566</v>
      </c>
      <c r="E29659" t="s">
        <v>111716</v>
      </c>
      <c r="F29659" t="s">
        <v>41</v>
      </c>
      <c r="G29659" t="s">
        <v>12652</v>
      </c>
      <c r="H29659">
        <v>0</v>
      </c>
      <c r="I29659">
        <v>0</v>
      </c>
      <c r="J29659">
        <v>0</v>
      </c>
      <c r="K29659" t="s">
        <v>113567</v>
      </c>
    </row>
    <row r="29660" spans="1:11" x14ac:dyDescent="0.3">
      <c r="A29660" t="s">
        <v>113568</v>
      </c>
      <c r="B29660" t="s">
        <v>113569</v>
      </c>
      <c r="C29660" t="s">
        <v>27</v>
      </c>
      <c r="D29660" t="s">
        <v>113570</v>
      </c>
      <c r="E29660" t="s">
        <v>111716</v>
      </c>
      <c r="F29660" t="s">
        <v>41</v>
      </c>
      <c r="G29660" t="s">
        <v>42</v>
      </c>
      <c r="H29660">
        <v>0</v>
      </c>
      <c r="I29660">
        <v>0</v>
      </c>
      <c r="J29660">
        <v>0</v>
      </c>
      <c r="K29660" t="s">
        <v>113571</v>
      </c>
    </row>
    <row r="29661" spans="1:11" x14ac:dyDescent="0.3">
      <c r="A29661" t="s">
        <v>113572</v>
      </c>
      <c r="B29661" t="s">
        <v>113573</v>
      </c>
      <c r="C29661" t="s">
        <v>27</v>
      </c>
      <c r="D29661" t="s">
        <v>113574</v>
      </c>
      <c r="E29661" t="s">
        <v>111716</v>
      </c>
      <c r="F29661" t="s">
        <v>41</v>
      </c>
      <c r="G29661" t="s">
        <v>42</v>
      </c>
      <c r="H29661">
        <v>0</v>
      </c>
      <c r="I29661">
        <v>0</v>
      </c>
      <c r="J29661">
        <v>0</v>
      </c>
      <c r="K29661" t="s">
        <v>113575</v>
      </c>
    </row>
    <row r="29662" spans="1:11" x14ac:dyDescent="0.3">
      <c r="A29662" t="s">
        <v>113576</v>
      </c>
      <c r="B29662" t="s">
        <v>113577</v>
      </c>
      <c r="C29662" t="s">
        <v>27</v>
      </c>
      <c r="D29662" t="s">
        <v>113578</v>
      </c>
      <c r="E29662" t="s">
        <v>111716</v>
      </c>
      <c r="F29662" t="s">
        <v>41</v>
      </c>
      <c r="G29662" t="s">
        <v>42</v>
      </c>
      <c r="H29662">
        <v>0</v>
      </c>
      <c r="I29662">
        <v>0</v>
      </c>
      <c r="J29662">
        <v>0</v>
      </c>
      <c r="K29662" t="s">
        <v>113579</v>
      </c>
    </row>
    <row r="29663" spans="1:11" x14ac:dyDescent="0.3">
      <c r="A29663" t="s">
        <v>113580</v>
      </c>
      <c r="C29663" t="s">
        <v>20</v>
      </c>
      <c r="D29663" t="s">
        <v>113581</v>
      </c>
      <c r="E29663" t="s">
        <v>14059</v>
      </c>
      <c r="F29663" t="s">
        <v>3565</v>
      </c>
      <c r="G29663" t="s">
        <v>42</v>
      </c>
      <c r="H29663">
        <v>0</v>
      </c>
      <c r="I29663">
        <v>0</v>
      </c>
      <c r="J29663">
        <v>0</v>
      </c>
      <c r="K29663" t="s">
        <v>113582</v>
      </c>
    </row>
    <row r="29664" spans="1:11" x14ac:dyDescent="0.3">
      <c r="A29664" t="s">
        <v>113583</v>
      </c>
      <c r="B29664" t="s">
        <v>113584</v>
      </c>
      <c r="C29664" t="s">
        <v>27</v>
      </c>
      <c r="D29664" t="s">
        <v>113585</v>
      </c>
      <c r="E29664" t="s">
        <v>111716</v>
      </c>
      <c r="F29664" t="s">
        <v>41</v>
      </c>
      <c r="G29664" t="s">
        <v>42</v>
      </c>
      <c r="H29664">
        <v>0</v>
      </c>
      <c r="I29664">
        <v>0</v>
      </c>
      <c r="J29664">
        <v>0</v>
      </c>
      <c r="K29664" t="s">
        <v>113586</v>
      </c>
    </row>
    <row r="29665" spans="1:11" x14ac:dyDescent="0.3">
      <c r="A29665" t="s">
        <v>113587</v>
      </c>
      <c r="C29665" t="s">
        <v>27</v>
      </c>
      <c r="D29665" t="s">
        <v>113588</v>
      </c>
      <c r="E29665" t="s">
        <v>111716</v>
      </c>
      <c r="F29665" t="s">
        <v>41</v>
      </c>
      <c r="G29665" t="s">
        <v>42</v>
      </c>
      <c r="H29665">
        <v>0</v>
      </c>
      <c r="I29665">
        <v>0</v>
      </c>
      <c r="J29665">
        <v>0</v>
      </c>
      <c r="K29665" t="s">
        <v>113589</v>
      </c>
    </row>
    <row r="29666" spans="1:11" x14ac:dyDescent="0.3">
      <c r="A29666" t="s">
        <v>113590</v>
      </c>
      <c r="C29666" t="s">
        <v>20</v>
      </c>
      <c r="D29666" t="s">
        <v>113591</v>
      </c>
      <c r="E29666" t="s">
        <v>22</v>
      </c>
      <c r="F29666" t="s">
        <v>3560</v>
      </c>
      <c r="G29666" t="s">
        <v>42</v>
      </c>
      <c r="H29666">
        <v>0</v>
      </c>
      <c r="I29666">
        <v>0</v>
      </c>
      <c r="J29666">
        <v>0</v>
      </c>
      <c r="K29666" t="s">
        <v>113592</v>
      </c>
    </row>
    <row r="29667" spans="1:11" x14ac:dyDescent="0.3">
      <c r="A29667" t="s">
        <v>113593</v>
      </c>
      <c r="B29667" t="s">
        <v>113594</v>
      </c>
      <c r="C29667" t="s">
        <v>27</v>
      </c>
      <c r="D29667" t="s">
        <v>113595</v>
      </c>
      <c r="E29667" t="s">
        <v>111716</v>
      </c>
      <c r="F29667" t="s">
        <v>41</v>
      </c>
      <c r="G29667" t="s">
        <v>42</v>
      </c>
      <c r="H29667">
        <v>0</v>
      </c>
      <c r="I29667">
        <v>0</v>
      </c>
      <c r="J29667">
        <v>0</v>
      </c>
      <c r="K29667" t="s">
        <v>113596</v>
      </c>
    </row>
    <row r="29668" spans="1:11" x14ac:dyDescent="0.3">
      <c r="A29668" t="s">
        <v>113597</v>
      </c>
      <c r="C29668" t="s">
        <v>27</v>
      </c>
      <c r="D29668" t="s">
        <v>113598</v>
      </c>
      <c r="E29668" t="s">
        <v>111716</v>
      </c>
      <c r="F29668" t="s">
        <v>41</v>
      </c>
      <c r="G29668" t="s">
        <v>42</v>
      </c>
      <c r="H29668">
        <v>0</v>
      </c>
      <c r="I29668">
        <v>0</v>
      </c>
      <c r="J29668">
        <v>0</v>
      </c>
      <c r="K29668" t="s">
        <v>113599</v>
      </c>
    </row>
    <row r="29669" spans="1:11" x14ac:dyDescent="0.3">
      <c r="A29669" t="s">
        <v>113600</v>
      </c>
      <c r="B29669" t="s">
        <v>113594</v>
      </c>
      <c r="C29669" t="s">
        <v>27</v>
      </c>
      <c r="D29669" t="s">
        <v>113601</v>
      </c>
      <c r="E29669" t="s">
        <v>111716</v>
      </c>
      <c r="F29669" t="s">
        <v>41</v>
      </c>
      <c r="G29669" t="s">
        <v>42</v>
      </c>
      <c r="H29669">
        <v>0</v>
      </c>
      <c r="I29669">
        <v>0</v>
      </c>
      <c r="J29669">
        <v>0</v>
      </c>
      <c r="K29669" t="s">
        <v>113602</v>
      </c>
    </row>
    <row r="29670" spans="1:11" x14ac:dyDescent="0.3">
      <c r="A29670" t="s">
        <v>113603</v>
      </c>
      <c r="C29670" t="s">
        <v>27</v>
      </c>
      <c r="D29670" t="s">
        <v>113604</v>
      </c>
      <c r="E29670" t="s">
        <v>111716</v>
      </c>
      <c r="F29670" t="s">
        <v>41</v>
      </c>
      <c r="G29670" t="s">
        <v>42</v>
      </c>
      <c r="H29670">
        <v>0</v>
      </c>
      <c r="I29670">
        <v>0</v>
      </c>
      <c r="J29670">
        <v>0</v>
      </c>
      <c r="K29670" t="s">
        <v>113605</v>
      </c>
    </row>
    <row r="29671" spans="1:11" x14ac:dyDescent="0.3">
      <c r="A29671" t="s">
        <v>113606</v>
      </c>
      <c r="B29671" t="s">
        <v>113607</v>
      </c>
      <c r="C29671" t="s">
        <v>27</v>
      </c>
      <c r="D29671" t="s">
        <v>113608</v>
      </c>
      <c r="E29671" t="s">
        <v>111716</v>
      </c>
      <c r="F29671" t="s">
        <v>41</v>
      </c>
      <c r="G29671" t="s">
        <v>42</v>
      </c>
      <c r="H29671">
        <v>0</v>
      </c>
      <c r="I29671">
        <v>0</v>
      </c>
      <c r="J29671">
        <v>0</v>
      </c>
      <c r="K29671" t="s">
        <v>113609</v>
      </c>
    </row>
    <row r="29672" spans="1:11" x14ac:dyDescent="0.3">
      <c r="A29672" t="s">
        <v>113610</v>
      </c>
      <c r="B29672" t="s">
        <v>113611</v>
      </c>
      <c r="C29672" t="s">
        <v>20</v>
      </c>
      <c r="D29672" t="s">
        <v>113612</v>
      </c>
      <c r="E29672" t="s">
        <v>22</v>
      </c>
      <c r="F29672" t="s">
        <v>13955</v>
      </c>
      <c r="G29672" t="s">
        <v>42</v>
      </c>
      <c r="H29672">
        <v>0</v>
      </c>
      <c r="I29672">
        <v>0</v>
      </c>
      <c r="J29672">
        <v>0</v>
      </c>
      <c r="K29672" t="s">
        <v>113613</v>
      </c>
    </row>
    <row r="29673" spans="1:11" x14ac:dyDescent="0.3">
      <c r="A29673" t="s">
        <v>113614</v>
      </c>
      <c r="B29673" t="s">
        <v>113615</v>
      </c>
      <c r="C29673" t="s">
        <v>27</v>
      </c>
      <c r="D29673" t="s">
        <v>113616</v>
      </c>
      <c r="E29673" t="s">
        <v>111716</v>
      </c>
      <c r="F29673" t="s">
        <v>41</v>
      </c>
      <c r="G29673" t="s">
        <v>42</v>
      </c>
      <c r="H29673">
        <v>0</v>
      </c>
      <c r="I29673">
        <v>0</v>
      </c>
      <c r="J29673">
        <v>0</v>
      </c>
      <c r="K29673" t="s">
        <v>113617</v>
      </c>
    </row>
    <row r="29674" spans="1:11" x14ac:dyDescent="0.3">
      <c r="A29674" t="s">
        <v>113618</v>
      </c>
      <c r="B29674" t="s">
        <v>113619</v>
      </c>
      <c r="C29674" t="s">
        <v>27</v>
      </c>
      <c r="D29674" t="s">
        <v>113620</v>
      </c>
      <c r="E29674" t="s">
        <v>111716</v>
      </c>
      <c r="F29674" t="s">
        <v>41</v>
      </c>
      <c r="G29674" t="s">
        <v>42</v>
      </c>
      <c r="H29674">
        <v>0</v>
      </c>
      <c r="I29674">
        <v>0</v>
      </c>
      <c r="J29674">
        <v>0</v>
      </c>
      <c r="K29674" t="s">
        <v>113621</v>
      </c>
    </row>
    <row r="29675" spans="1:11" x14ac:dyDescent="0.3">
      <c r="A29675" t="s">
        <v>113622</v>
      </c>
      <c r="B29675" t="s">
        <v>113623</v>
      </c>
      <c r="C29675" t="s">
        <v>27</v>
      </c>
      <c r="D29675" t="s">
        <v>113624</v>
      </c>
      <c r="E29675" t="s">
        <v>111716</v>
      </c>
      <c r="F29675" t="s">
        <v>41</v>
      </c>
      <c r="G29675" t="s">
        <v>42</v>
      </c>
      <c r="H29675">
        <v>0</v>
      </c>
      <c r="I29675">
        <v>0</v>
      </c>
      <c r="J29675">
        <v>0</v>
      </c>
      <c r="K29675" t="s">
        <v>113625</v>
      </c>
    </row>
    <row r="29676" spans="1:11" x14ac:dyDescent="0.3">
      <c r="A29676" t="s">
        <v>113626</v>
      </c>
      <c r="B29676" t="s">
        <v>113627</v>
      </c>
      <c r="C29676" t="s">
        <v>27</v>
      </c>
      <c r="D29676" t="s">
        <v>113628</v>
      </c>
      <c r="E29676" t="s">
        <v>111716</v>
      </c>
      <c r="F29676" t="s">
        <v>41</v>
      </c>
      <c r="G29676" t="s">
        <v>42</v>
      </c>
      <c r="H29676">
        <v>0</v>
      </c>
      <c r="I29676">
        <v>0</v>
      </c>
      <c r="J29676">
        <v>0</v>
      </c>
      <c r="K29676" t="s">
        <v>113629</v>
      </c>
    </row>
    <row r="29677" spans="1:11" x14ac:dyDescent="0.3">
      <c r="A29677" t="s">
        <v>113630</v>
      </c>
      <c r="B29677" t="s">
        <v>113631</v>
      </c>
      <c r="C29677" t="s">
        <v>20</v>
      </c>
      <c r="D29677" t="s">
        <v>113632</v>
      </c>
      <c r="E29677" t="s">
        <v>22</v>
      </c>
      <c r="F29677" t="s">
        <v>16</v>
      </c>
      <c r="G29677" t="s">
        <v>5588</v>
      </c>
      <c r="H29677">
        <v>0</v>
      </c>
      <c r="I29677">
        <v>0</v>
      </c>
      <c r="J29677">
        <v>0</v>
      </c>
      <c r="K29677" t="s">
        <v>113633</v>
      </c>
    </row>
    <row r="29678" spans="1:11" x14ac:dyDescent="0.3">
      <c r="A29678" t="s">
        <v>113634</v>
      </c>
      <c r="B29678" t="s">
        <v>113635</v>
      </c>
      <c r="C29678" t="s">
        <v>27</v>
      </c>
      <c r="D29678" t="s">
        <v>113636</v>
      </c>
      <c r="E29678" t="s">
        <v>111716</v>
      </c>
      <c r="F29678" t="s">
        <v>41</v>
      </c>
      <c r="G29678" t="s">
        <v>42</v>
      </c>
      <c r="H29678">
        <v>0</v>
      </c>
      <c r="I29678">
        <v>0</v>
      </c>
      <c r="J29678">
        <v>0</v>
      </c>
      <c r="K29678" t="s">
        <v>113637</v>
      </c>
    </row>
    <row r="29679" spans="1:11" x14ac:dyDescent="0.3">
      <c r="A29679" t="s">
        <v>113638</v>
      </c>
      <c r="B29679" t="s">
        <v>113639</v>
      </c>
      <c r="C29679" t="s">
        <v>20</v>
      </c>
      <c r="D29679" t="s">
        <v>113640</v>
      </c>
      <c r="E29679" t="s">
        <v>103221</v>
      </c>
      <c r="F29679" t="s">
        <v>3638</v>
      </c>
      <c r="G29679" t="s">
        <v>16097</v>
      </c>
      <c r="H29679">
        <v>0</v>
      </c>
      <c r="I29679">
        <v>0</v>
      </c>
      <c r="J29679">
        <v>0</v>
      </c>
      <c r="K29679" t="s">
        <v>113641</v>
      </c>
    </row>
    <row r="29680" spans="1:11" x14ac:dyDescent="0.3">
      <c r="A29680" t="s">
        <v>113642</v>
      </c>
      <c r="B29680" t="s">
        <v>113643</v>
      </c>
      <c r="C29680" t="s">
        <v>466</v>
      </c>
      <c r="D29680" t="s">
        <v>113644</v>
      </c>
      <c r="E29680" t="s">
        <v>468</v>
      </c>
      <c r="F29680" t="s">
        <v>16</v>
      </c>
      <c r="G29680" t="s">
        <v>5462</v>
      </c>
      <c r="H29680">
        <v>0</v>
      </c>
      <c r="I29680">
        <v>0</v>
      </c>
      <c r="J29680">
        <v>0</v>
      </c>
      <c r="K29680" t="s">
        <v>113645</v>
      </c>
    </row>
    <row r="29681" spans="1:11" x14ac:dyDescent="0.3">
      <c r="A29681" t="s">
        <v>113646</v>
      </c>
      <c r="B29681" t="s">
        <v>113647</v>
      </c>
      <c r="C29681" t="s">
        <v>20</v>
      </c>
      <c r="D29681" t="s">
        <v>113648</v>
      </c>
      <c r="E29681" t="s">
        <v>103221</v>
      </c>
      <c r="F29681" t="s">
        <v>16</v>
      </c>
      <c r="G29681" t="s">
        <v>8202</v>
      </c>
      <c r="H29681">
        <v>0</v>
      </c>
      <c r="I29681">
        <v>0</v>
      </c>
      <c r="J29681">
        <v>0</v>
      </c>
      <c r="K29681" t="s">
        <v>113649</v>
      </c>
    </row>
    <row r="29682" spans="1:11" x14ac:dyDescent="0.3">
      <c r="A29682" t="s">
        <v>113650</v>
      </c>
      <c r="B29682" t="s">
        <v>113651</v>
      </c>
      <c r="C29682" t="s">
        <v>466</v>
      </c>
      <c r="D29682" t="s">
        <v>113652</v>
      </c>
      <c r="E29682" t="s">
        <v>468</v>
      </c>
      <c r="F29682" t="s">
        <v>16</v>
      </c>
      <c r="G29682" t="s">
        <v>3581</v>
      </c>
      <c r="H29682">
        <v>0</v>
      </c>
      <c r="I29682">
        <v>0</v>
      </c>
      <c r="J29682">
        <v>0</v>
      </c>
      <c r="K29682" t="s">
        <v>113653</v>
      </c>
    </row>
    <row r="29683" spans="1:11" x14ac:dyDescent="0.3">
      <c r="A29683" t="s">
        <v>113654</v>
      </c>
      <c r="B29683" t="s">
        <v>113655</v>
      </c>
      <c r="C29683" t="s">
        <v>13</v>
      </c>
      <c r="D29683" t="s">
        <v>113656</v>
      </c>
      <c r="E29683" t="s">
        <v>104779</v>
      </c>
      <c r="F29683" t="s">
        <v>16</v>
      </c>
      <c r="G29683" t="s">
        <v>603</v>
      </c>
      <c r="H29683">
        <v>0</v>
      </c>
      <c r="I29683">
        <v>0</v>
      </c>
      <c r="J29683">
        <v>0</v>
      </c>
      <c r="K29683" t="s">
        <v>113657</v>
      </c>
    </row>
    <row r="29684" spans="1:11" x14ac:dyDescent="0.3">
      <c r="A29684" t="s">
        <v>113658</v>
      </c>
      <c r="B29684" t="s">
        <v>113659</v>
      </c>
      <c r="C29684" t="s">
        <v>466</v>
      </c>
      <c r="D29684" t="s">
        <v>113660</v>
      </c>
      <c r="E29684" t="s">
        <v>468</v>
      </c>
      <c r="F29684" t="s">
        <v>16</v>
      </c>
      <c r="G29684" t="s">
        <v>25197</v>
      </c>
      <c r="H29684">
        <v>0</v>
      </c>
      <c r="I29684">
        <v>0</v>
      </c>
      <c r="J29684">
        <v>0</v>
      </c>
      <c r="K29684" t="s">
        <v>113661</v>
      </c>
    </row>
    <row r="29685" spans="1:11" x14ac:dyDescent="0.3">
      <c r="A29685" t="s">
        <v>113662</v>
      </c>
      <c r="B29685" t="s">
        <v>113663</v>
      </c>
      <c r="C29685" t="s">
        <v>466</v>
      </c>
      <c r="D29685" t="s">
        <v>113664</v>
      </c>
      <c r="E29685" t="s">
        <v>468</v>
      </c>
      <c r="F29685" t="s">
        <v>16</v>
      </c>
      <c r="G29685" t="s">
        <v>1934</v>
      </c>
      <c r="H29685">
        <v>0</v>
      </c>
      <c r="I29685">
        <v>0</v>
      </c>
      <c r="J29685">
        <v>0</v>
      </c>
      <c r="K29685" t="s">
        <v>113665</v>
      </c>
    </row>
    <row r="29686" spans="1:11" x14ac:dyDescent="0.3">
      <c r="A29686" t="s">
        <v>113666</v>
      </c>
      <c r="B29686" t="s">
        <v>113667</v>
      </c>
      <c r="C29686" t="s">
        <v>20</v>
      </c>
      <c r="D29686" t="s">
        <v>113668</v>
      </c>
      <c r="E29686" t="s">
        <v>22</v>
      </c>
      <c r="F29686" t="s">
        <v>16</v>
      </c>
      <c r="G29686" t="s">
        <v>2775</v>
      </c>
      <c r="H29686">
        <v>0</v>
      </c>
      <c r="I29686">
        <v>0</v>
      </c>
      <c r="J29686">
        <v>0</v>
      </c>
      <c r="K29686" t="s">
        <v>113669</v>
      </c>
    </row>
    <row r="29687" spans="1:11" x14ac:dyDescent="0.3">
      <c r="A29687" t="s">
        <v>113670</v>
      </c>
      <c r="B29687" t="s">
        <v>113671</v>
      </c>
      <c r="C29687" t="s">
        <v>466</v>
      </c>
      <c r="D29687" t="s">
        <v>113672</v>
      </c>
      <c r="E29687" t="s">
        <v>468</v>
      </c>
      <c r="F29687" t="s">
        <v>16</v>
      </c>
      <c r="G29687" t="s">
        <v>42</v>
      </c>
      <c r="H29687">
        <v>0</v>
      </c>
      <c r="I29687">
        <v>0</v>
      </c>
      <c r="J29687">
        <v>0</v>
      </c>
      <c r="K29687" t="s">
        <v>113673</v>
      </c>
    </row>
    <row r="29688" spans="1:11" x14ac:dyDescent="0.3">
      <c r="A29688" t="s">
        <v>113674</v>
      </c>
      <c r="B29688" t="s">
        <v>113675</v>
      </c>
      <c r="C29688" t="s">
        <v>466</v>
      </c>
      <c r="D29688" t="s">
        <v>113676</v>
      </c>
      <c r="E29688" t="s">
        <v>468</v>
      </c>
      <c r="F29688" t="s">
        <v>16</v>
      </c>
      <c r="G29688" t="s">
        <v>3356</v>
      </c>
      <c r="H29688">
        <v>0</v>
      </c>
      <c r="I29688">
        <v>0</v>
      </c>
      <c r="J29688">
        <v>0</v>
      </c>
      <c r="K29688" t="s">
        <v>113677</v>
      </c>
    </row>
    <row r="29689" spans="1:11" x14ac:dyDescent="0.3">
      <c r="A29689" t="s">
        <v>113678</v>
      </c>
      <c r="C29689" t="s">
        <v>20</v>
      </c>
      <c r="D29689" t="s">
        <v>113679</v>
      </c>
      <c r="E29689" t="s">
        <v>22</v>
      </c>
      <c r="F29689" t="s">
        <v>16</v>
      </c>
      <c r="G29689" t="s">
        <v>10656</v>
      </c>
      <c r="H29689">
        <v>0</v>
      </c>
      <c r="I29689">
        <v>0</v>
      </c>
      <c r="J29689">
        <v>0</v>
      </c>
      <c r="K29689" t="s">
        <v>113680</v>
      </c>
    </row>
    <row r="29690" spans="1:11" x14ac:dyDescent="0.3">
      <c r="A29690" t="s">
        <v>113681</v>
      </c>
      <c r="B29690" t="s">
        <v>113682</v>
      </c>
      <c r="C29690" t="s">
        <v>20</v>
      </c>
      <c r="D29690" t="s">
        <v>113683</v>
      </c>
      <c r="E29690" t="s">
        <v>103221</v>
      </c>
      <c r="F29690" t="s">
        <v>16</v>
      </c>
      <c r="G29690" t="s">
        <v>8776</v>
      </c>
      <c r="H29690">
        <v>0</v>
      </c>
      <c r="I29690">
        <v>0</v>
      </c>
      <c r="J29690">
        <v>0</v>
      </c>
      <c r="K29690" t="s">
        <v>113684</v>
      </c>
    </row>
    <row r="29691" spans="1:11" x14ac:dyDescent="0.3">
      <c r="A29691" t="s">
        <v>113685</v>
      </c>
      <c r="B29691" t="s">
        <v>113686</v>
      </c>
      <c r="C29691" t="s">
        <v>466</v>
      </c>
      <c r="D29691" t="s">
        <v>113687</v>
      </c>
      <c r="E29691" t="s">
        <v>468</v>
      </c>
      <c r="F29691" t="s">
        <v>16</v>
      </c>
      <c r="G29691" t="s">
        <v>3103</v>
      </c>
      <c r="H29691">
        <v>0</v>
      </c>
      <c r="I29691">
        <v>0</v>
      </c>
      <c r="J29691">
        <v>0</v>
      </c>
      <c r="K29691" t="s">
        <v>113688</v>
      </c>
    </row>
    <row r="29692" spans="1:11" x14ac:dyDescent="0.3">
      <c r="A29692" t="s">
        <v>113689</v>
      </c>
      <c r="B29692" t="s">
        <v>113690</v>
      </c>
      <c r="C29692" t="s">
        <v>466</v>
      </c>
      <c r="D29692" t="s">
        <v>113691</v>
      </c>
      <c r="E29692" t="s">
        <v>468</v>
      </c>
      <c r="F29692" t="s">
        <v>16</v>
      </c>
      <c r="G29692" t="s">
        <v>3489</v>
      </c>
      <c r="H29692">
        <v>0</v>
      </c>
      <c r="I29692">
        <v>0</v>
      </c>
      <c r="J29692">
        <v>0</v>
      </c>
      <c r="K29692" t="s">
        <v>113692</v>
      </c>
    </row>
    <row r="29693" spans="1:11" x14ac:dyDescent="0.3">
      <c r="A29693" t="s">
        <v>113693</v>
      </c>
      <c r="B29693" t="s">
        <v>113694</v>
      </c>
      <c r="C29693" t="s">
        <v>466</v>
      </c>
      <c r="D29693" t="s">
        <v>113695</v>
      </c>
      <c r="E29693" t="s">
        <v>468</v>
      </c>
      <c r="F29693" t="s">
        <v>16</v>
      </c>
      <c r="G29693" t="s">
        <v>3301</v>
      </c>
      <c r="H29693">
        <v>0</v>
      </c>
      <c r="I29693">
        <v>0</v>
      </c>
      <c r="J29693">
        <v>0</v>
      </c>
      <c r="K29693" t="s">
        <v>113696</v>
      </c>
    </row>
    <row r="29694" spans="1:11" x14ac:dyDescent="0.3">
      <c r="A29694" t="s">
        <v>113697</v>
      </c>
      <c r="B29694" t="s">
        <v>113698</v>
      </c>
      <c r="C29694" t="s">
        <v>466</v>
      </c>
      <c r="D29694" t="s">
        <v>113699</v>
      </c>
      <c r="E29694" t="s">
        <v>468</v>
      </c>
      <c r="F29694" t="s">
        <v>16</v>
      </c>
      <c r="G29694" t="s">
        <v>42</v>
      </c>
      <c r="H29694">
        <v>0</v>
      </c>
      <c r="I29694">
        <v>0</v>
      </c>
      <c r="J29694">
        <v>0</v>
      </c>
      <c r="K29694" t="s">
        <v>113700</v>
      </c>
    </row>
    <row r="29695" spans="1:11" x14ac:dyDescent="0.3">
      <c r="A29695" t="s">
        <v>113701</v>
      </c>
      <c r="B29695" t="s">
        <v>113702</v>
      </c>
      <c r="C29695" t="s">
        <v>466</v>
      </c>
      <c r="D29695" t="s">
        <v>113703</v>
      </c>
      <c r="E29695" t="s">
        <v>468</v>
      </c>
      <c r="F29695" t="s">
        <v>14181</v>
      </c>
      <c r="G29695" t="s">
        <v>42</v>
      </c>
      <c r="H29695">
        <v>0</v>
      </c>
      <c r="I29695">
        <v>0</v>
      </c>
      <c r="J29695">
        <v>0</v>
      </c>
      <c r="K29695" t="s">
        <v>113704</v>
      </c>
    </row>
    <row r="29696" spans="1:11" x14ac:dyDescent="0.3">
      <c r="A29696" t="s">
        <v>113705</v>
      </c>
      <c r="B29696" t="s">
        <v>113706</v>
      </c>
      <c r="C29696" t="s">
        <v>466</v>
      </c>
      <c r="D29696" t="s">
        <v>113707</v>
      </c>
      <c r="E29696" t="s">
        <v>468</v>
      </c>
      <c r="F29696" t="s">
        <v>15527</v>
      </c>
      <c r="G29696" t="s">
        <v>42</v>
      </c>
      <c r="H29696">
        <v>0</v>
      </c>
      <c r="I29696">
        <v>0</v>
      </c>
      <c r="J29696">
        <v>0</v>
      </c>
      <c r="K29696" t="s">
        <v>113708</v>
      </c>
    </row>
    <row r="29697" spans="1:11" x14ac:dyDescent="0.3">
      <c r="A29697" t="s">
        <v>113709</v>
      </c>
      <c r="B29697" t="s">
        <v>113710</v>
      </c>
      <c r="C29697" t="s">
        <v>466</v>
      </c>
      <c r="D29697" t="s">
        <v>113711</v>
      </c>
      <c r="E29697" t="s">
        <v>468</v>
      </c>
      <c r="F29697" t="s">
        <v>10022</v>
      </c>
      <c r="G29697" t="s">
        <v>817</v>
      </c>
      <c r="H29697">
        <v>0</v>
      </c>
      <c r="I29697">
        <v>0</v>
      </c>
      <c r="J29697">
        <v>0</v>
      </c>
      <c r="K29697" t="s">
        <v>113712</v>
      </c>
    </row>
    <row r="29698" spans="1:11" x14ac:dyDescent="0.3">
      <c r="A29698" t="s">
        <v>113713</v>
      </c>
      <c r="B29698" t="s">
        <v>113714</v>
      </c>
      <c r="C29698" t="s">
        <v>27</v>
      </c>
      <c r="D29698" t="s">
        <v>113715</v>
      </c>
      <c r="E29698" t="s">
        <v>29</v>
      </c>
      <c r="F29698" t="s">
        <v>41</v>
      </c>
      <c r="G29698" t="s">
        <v>42</v>
      </c>
      <c r="H29698">
        <v>0</v>
      </c>
      <c r="I29698">
        <v>0</v>
      </c>
      <c r="J29698">
        <v>0</v>
      </c>
      <c r="K29698" t="s">
        <v>113716</v>
      </c>
    </row>
    <row r="29699" spans="1:11" x14ac:dyDescent="0.3">
      <c r="A29699" t="s">
        <v>113717</v>
      </c>
      <c r="B29699" t="s">
        <v>113718</v>
      </c>
      <c r="C29699" t="s">
        <v>466</v>
      </c>
      <c r="D29699" t="s">
        <v>113719</v>
      </c>
      <c r="E29699" t="s">
        <v>468</v>
      </c>
      <c r="F29699" t="s">
        <v>16</v>
      </c>
      <c r="G29699" t="s">
        <v>8377</v>
      </c>
      <c r="H29699">
        <v>0</v>
      </c>
      <c r="I29699">
        <v>0</v>
      </c>
      <c r="J29699">
        <v>0</v>
      </c>
      <c r="K29699" t="s">
        <v>113720</v>
      </c>
    </row>
    <row r="29700" spans="1:11" x14ac:dyDescent="0.3">
      <c r="A29700" t="s">
        <v>113721</v>
      </c>
      <c r="B29700" t="s">
        <v>113722</v>
      </c>
      <c r="C29700" t="s">
        <v>466</v>
      </c>
      <c r="D29700" t="s">
        <v>113723</v>
      </c>
      <c r="E29700" t="s">
        <v>468</v>
      </c>
      <c r="F29700" t="s">
        <v>20608</v>
      </c>
      <c r="G29700" t="s">
        <v>42</v>
      </c>
      <c r="H29700">
        <v>0</v>
      </c>
      <c r="I29700">
        <v>0</v>
      </c>
      <c r="J29700">
        <v>0</v>
      </c>
      <c r="K29700" t="s">
        <v>113724</v>
      </c>
    </row>
    <row r="29701" spans="1:11" x14ac:dyDescent="0.3">
      <c r="A29701" t="s">
        <v>113725</v>
      </c>
      <c r="B29701" t="s">
        <v>113726</v>
      </c>
      <c r="C29701" t="s">
        <v>466</v>
      </c>
      <c r="D29701" t="s">
        <v>113727</v>
      </c>
      <c r="E29701" t="s">
        <v>468</v>
      </c>
      <c r="F29701" t="s">
        <v>2036</v>
      </c>
      <c r="G29701" t="s">
        <v>42</v>
      </c>
      <c r="H29701">
        <v>0</v>
      </c>
      <c r="I29701">
        <v>0</v>
      </c>
      <c r="J29701">
        <v>0</v>
      </c>
      <c r="K29701" t="s">
        <v>113728</v>
      </c>
    </row>
    <row r="29702" spans="1:11" x14ac:dyDescent="0.3">
      <c r="A29702" t="s">
        <v>113729</v>
      </c>
      <c r="B29702" t="s">
        <v>113730</v>
      </c>
      <c r="C29702" t="s">
        <v>20</v>
      </c>
      <c r="D29702" t="s">
        <v>113731</v>
      </c>
      <c r="E29702" t="s">
        <v>22</v>
      </c>
      <c r="F29702" t="s">
        <v>16</v>
      </c>
      <c r="G29702" t="s">
        <v>3694</v>
      </c>
      <c r="H29702">
        <v>0</v>
      </c>
      <c r="I29702">
        <v>0</v>
      </c>
      <c r="J29702">
        <v>0</v>
      </c>
      <c r="K29702" t="s">
        <v>113732</v>
      </c>
    </row>
    <row r="29703" spans="1:11" x14ac:dyDescent="0.3">
      <c r="A29703" t="s">
        <v>113733</v>
      </c>
      <c r="B29703" t="s">
        <v>113734</v>
      </c>
      <c r="C29703" t="s">
        <v>20</v>
      </c>
      <c r="D29703" t="s">
        <v>113735</v>
      </c>
      <c r="E29703" t="s">
        <v>22</v>
      </c>
      <c r="F29703" t="s">
        <v>16</v>
      </c>
      <c r="G29703" t="s">
        <v>33564</v>
      </c>
      <c r="H29703">
        <v>0</v>
      </c>
      <c r="I29703">
        <v>0</v>
      </c>
      <c r="J29703">
        <v>0</v>
      </c>
      <c r="K29703" t="s">
        <v>113736</v>
      </c>
    </row>
    <row r="29704" spans="1:11" x14ac:dyDescent="0.3">
      <c r="A29704" t="s">
        <v>113737</v>
      </c>
      <c r="B29704" t="s">
        <v>113738</v>
      </c>
      <c r="C29704" t="s">
        <v>466</v>
      </c>
      <c r="D29704" t="s">
        <v>113739</v>
      </c>
      <c r="E29704" t="s">
        <v>468</v>
      </c>
      <c r="F29704" t="s">
        <v>3854</v>
      </c>
      <c r="G29704" t="s">
        <v>4717</v>
      </c>
      <c r="H29704">
        <v>0</v>
      </c>
      <c r="I29704">
        <v>0</v>
      </c>
      <c r="J29704">
        <v>0</v>
      </c>
      <c r="K29704" t="s">
        <v>113740</v>
      </c>
    </row>
    <row r="29705" spans="1:11" x14ac:dyDescent="0.3">
      <c r="A29705" t="s">
        <v>113741</v>
      </c>
      <c r="B29705" t="s">
        <v>113742</v>
      </c>
      <c r="C29705" t="s">
        <v>27</v>
      </c>
      <c r="D29705" t="s">
        <v>113743</v>
      </c>
      <c r="E29705" t="s">
        <v>111716</v>
      </c>
      <c r="F29705" t="s">
        <v>41</v>
      </c>
      <c r="G29705" t="s">
        <v>14230</v>
      </c>
      <c r="H29705">
        <v>0</v>
      </c>
      <c r="I29705">
        <v>0</v>
      </c>
      <c r="J29705">
        <v>0</v>
      </c>
      <c r="K29705" t="s">
        <v>113744</v>
      </c>
    </row>
    <row r="29706" spans="1:11" x14ac:dyDescent="0.3">
      <c r="A29706" t="s">
        <v>113745</v>
      </c>
      <c r="C29706" t="s">
        <v>27</v>
      </c>
      <c r="D29706" t="s">
        <v>113746</v>
      </c>
      <c r="E29706" t="s">
        <v>111716</v>
      </c>
      <c r="F29706" t="s">
        <v>41</v>
      </c>
      <c r="G29706" t="s">
        <v>42</v>
      </c>
      <c r="H29706">
        <v>0</v>
      </c>
      <c r="I29706">
        <v>0</v>
      </c>
      <c r="J29706">
        <v>0</v>
      </c>
      <c r="K29706" t="s">
        <v>113747</v>
      </c>
    </row>
    <row r="29707" spans="1:11" x14ac:dyDescent="0.3">
      <c r="A29707" t="s">
        <v>113748</v>
      </c>
      <c r="C29707" t="s">
        <v>27</v>
      </c>
      <c r="D29707" t="s">
        <v>113749</v>
      </c>
      <c r="E29707" t="s">
        <v>111716</v>
      </c>
      <c r="F29707" t="s">
        <v>41</v>
      </c>
      <c r="G29707" t="s">
        <v>42</v>
      </c>
      <c r="H29707">
        <v>0</v>
      </c>
      <c r="I29707">
        <v>0</v>
      </c>
      <c r="J29707">
        <v>0</v>
      </c>
      <c r="K29707" t="s">
        <v>113750</v>
      </c>
    </row>
    <row r="29708" spans="1:11" x14ac:dyDescent="0.3">
      <c r="A29708" t="s">
        <v>113751</v>
      </c>
      <c r="C29708" t="s">
        <v>27</v>
      </c>
      <c r="D29708" t="s">
        <v>113752</v>
      </c>
      <c r="E29708" t="s">
        <v>111716</v>
      </c>
      <c r="F29708" t="s">
        <v>41</v>
      </c>
      <c r="G29708" t="s">
        <v>42</v>
      </c>
      <c r="H29708">
        <v>0</v>
      </c>
      <c r="I29708">
        <v>0</v>
      </c>
      <c r="J29708">
        <v>0</v>
      </c>
      <c r="K29708" t="s">
        <v>113753</v>
      </c>
    </row>
    <row r="29709" spans="1:11" x14ac:dyDescent="0.3">
      <c r="A29709" t="s">
        <v>113754</v>
      </c>
      <c r="B29709" t="s">
        <v>113755</v>
      </c>
      <c r="C29709" t="s">
        <v>27</v>
      </c>
      <c r="D29709" t="s">
        <v>113756</v>
      </c>
      <c r="E29709" t="s">
        <v>29</v>
      </c>
      <c r="F29709" t="s">
        <v>41</v>
      </c>
      <c r="G29709" t="s">
        <v>42</v>
      </c>
      <c r="H29709">
        <v>0</v>
      </c>
      <c r="I29709">
        <v>0</v>
      </c>
      <c r="J29709">
        <v>0</v>
      </c>
      <c r="K29709" t="s">
        <v>113757</v>
      </c>
    </row>
    <row r="29710" spans="1:11" x14ac:dyDescent="0.3">
      <c r="A29710" t="s">
        <v>113758</v>
      </c>
      <c r="C29710" t="s">
        <v>27</v>
      </c>
      <c r="D29710" t="s">
        <v>113759</v>
      </c>
      <c r="E29710" t="s">
        <v>111716</v>
      </c>
      <c r="F29710" t="s">
        <v>41</v>
      </c>
      <c r="G29710" t="s">
        <v>42</v>
      </c>
      <c r="H29710">
        <v>0</v>
      </c>
      <c r="I29710">
        <v>0</v>
      </c>
      <c r="J29710">
        <v>0</v>
      </c>
      <c r="K29710" t="s">
        <v>113760</v>
      </c>
    </row>
    <row r="29711" spans="1:11" x14ac:dyDescent="0.3">
      <c r="A29711" t="s">
        <v>113761</v>
      </c>
      <c r="C29711" t="s">
        <v>27</v>
      </c>
      <c r="D29711" t="s">
        <v>113762</v>
      </c>
      <c r="E29711" t="s">
        <v>111716</v>
      </c>
      <c r="F29711" t="s">
        <v>41</v>
      </c>
      <c r="G29711" t="s">
        <v>42</v>
      </c>
      <c r="H29711">
        <v>0</v>
      </c>
      <c r="I29711">
        <v>0</v>
      </c>
      <c r="J29711">
        <v>0</v>
      </c>
      <c r="K29711" t="s">
        <v>113763</v>
      </c>
    </row>
    <row r="29712" spans="1:11" x14ac:dyDescent="0.3">
      <c r="A29712" t="s">
        <v>113764</v>
      </c>
      <c r="C29712" t="s">
        <v>27</v>
      </c>
      <c r="D29712" t="s">
        <v>113765</v>
      </c>
      <c r="E29712" t="s">
        <v>111716</v>
      </c>
      <c r="F29712" t="s">
        <v>41</v>
      </c>
      <c r="G29712" t="s">
        <v>42</v>
      </c>
      <c r="H29712">
        <v>0</v>
      </c>
      <c r="I29712">
        <v>0</v>
      </c>
      <c r="J29712">
        <v>0</v>
      </c>
      <c r="K29712" t="s">
        <v>113766</v>
      </c>
    </row>
    <row r="29713" spans="1:11" x14ac:dyDescent="0.3">
      <c r="A29713" t="s">
        <v>113767</v>
      </c>
      <c r="C29713" t="s">
        <v>27</v>
      </c>
      <c r="D29713" t="s">
        <v>113768</v>
      </c>
      <c r="E29713" t="s">
        <v>111716</v>
      </c>
      <c r="F29713" t="s">
        <v>41</v>
      </c>
      <c r="G29713" t="s">
        <v>42</v>
      </c>
      <c r="H29713">
        <v>0</v>
      </c>
      <c r="I29713">
        <v>0</v>
      </c>
      <c r="J29713">
        <v>0</v>
      </c>
      <c r="K29713" t="s">
        <v>113769</v>
      </c>
    </row>
    <row r="29714" spans="1:11" x14ac:dyDescent="0.3">
      <c r="A29714" t="s">
        <v>113770</v>
      </c>
      <c r="C29714" t="s">
        <v>27</v>
      </c>
      <c r="D29714" t="s">
        <v>113771</v>
      </c>
      <c r="E29714" t="s">
        <v>111716</v>
      </c>
      <c r="F29714" t="s">
        <v>41</v>
      </c>
      <c r="G29714" t="s">
        <v>42</v>
      </c>
      <c r="H29714">
        <v>0</v>
      </c>
      <c r="I29714">
        <v>0</v>
      </c>
      <c r="J29714">
        <v>0</v>
      </c>
      <c r="K29714" t="s">
        <v>113772</v>
      </c>
    </row>
    <row r="29715" spans="1:11" x14ac:dyDescent="0.3">
      <c r="A29715" t="s">
        <v>113773</v>
      </c>
      <c r="B29715" t="s">
        <v>113774</v>
      </c>
      <c r="C29715" t="s">
        <v>466</v>
      </c>
      <c r="D29715" t="s">
        <v>113775</v>
      </c>
      <c r="E29715" t="s">
        <v>468</v>
      </c>
      <c r="F29715" t="s">
        <v>16</v>
      </c>
      <c r="G29715" t="s">
        <v>2542</v>
      </c>
      <c r="H29715">
        <v>0</v>
      </c>
      <c r="I29715">
        <v>0</v>
      </c>
      <c r="J29715">
        <v>0</v>
      </c>
      <c r="K29715" t="s">
        <v>113776</v>
      </c>
    </row>
    <row r="29716" spans="1:11" x14ac:dyDescent="0.3">
      <c r="A29716" t="s">
        <v>113777</v>
      </c>
      <c r="B29716" t="s">
        <v>113778</v>
      </c>
      <c r="C29716" t="s">
        <v>466</v>
      </c>
      <c r="D29716" t="s">
        <v>113779</v>
      </c>
      <c r="E29716" t="s">
        <v>468</v>
      </c>
      <c r="F29716" t="s">
        <v>16</v>
      </c>
      <c r="G29716" t="s">
        <v>1934</v>
      </c>
      <c r="H29716">
        <v>0</v>
      </c>
      <c r="I29716">
        <v>0</v>
      </c>
      <c r="J29716">
        <v>0</v>
      </c>
      <c r="K29716" t="s">
        <v>113780</v>
      </c>
    </row>
    <row r="29717" spans="1:11" x14ac:dyDescent="0.3">
      <c r="A29717" t="s">
        <v>113781</v>
      </c>
      <c r="B29717" t="s">
        <v>113782</v>
      </c>
      <c r="C29717" t="s">
        <v>13</v>
      </c>
      <c r="D29717" t="s">
        <v>113783</v>
      </c>
      <c r="E29717" t="s">
        <v>104779</v>
      </c>
      <c r="F29717" t="s">
        <v>41</v>
      </c>
      <c r="G29717" t="s">
        <v>42</v>
      </c>
      <c r="H29717">
        <v>0</v>
      </c>
      <c r="I29717">
        <v>0</v>
      </c>
      <c r="J29717">
        <v>0</v>
      </c>
      <c r="K29717" t="s">
        <v>113784</v>
      </c>
    </row>
    <row r="29718" spans="1:11" x14ac:dyDescent="0.3">
      <c r="A29718" t="s">
        <v>113785</v>
      </c>
      <c r="B29718" t="s">
        <v>113786</v>
      </c>
      <c r="C29718" t="s">
        <v>27</v>
      </c>
      <c r="D29718" t="s">
        <v>113787</v>
      </c>
      <c r="E29718" t="s">
        <v>111716</v>
      </c>
      <c r="F29718" t="s">
        <v>41</v>
      </c>
      <c r="G29718" t="s">
        <v>42</v>
      </c>
      <c r="H29718">
        <v>0</v>
      </c>
      <c r="I29718">
        <v>0</v>
      </c>
      <c r="J29718">
        <v>0</v>
      </c>
      <c r="K29718" t="s">
        <v>113788</v>
      </c>
    </row>
    <row r="29719" spans="1:11" x14ac:dyDescent="0.3">
      <c r="A29719" t="s">
        <v>113789</v>
      </c>
      <c r="B29719" t="s">
        <v>78579</v>
      </c>
      <c r="C29719" t="s">
        <v>27</v>
      </c>
      <c r="D29719" t="s">
        <v>113790</v>
      </c>
      <c r="E29719" t="s">
        <v>111716</v>
      </c>
      <c r="F29719" t="s">
        <v>41</v>
      </c>
      <c r="G29719" t="s">
        <v>42</v>
      </c>
      <c r="H29719">
        <v>0</v>
      </c>
      <c r="I29719">
        <v>0</v>
      </c>
      <c r="J29719">
        <v>0</v>
      </c>
      <c r="K29719" t="s">
        <v>113791</v>
      </c>
    </row>
    <row r="29720" spans="1:11" x14ac:dyDescent="0.3">
      <c r="A29720" t="s">
        <v>113792</v>
      </c>
      <c r="B29720" t="s">
        <v>113793</v>
      </c>
      <c r="C29720" t="s">
        <v>13</v>
      </c>
      <c r="D29720" t="s">
        <v>113794</v>
      </c>
      <c r="E29720" t="s">
        <v>15</v>
      </c>
      <c r="F29720" t="s">
        <v>16</v>
      </c>
      <c r="G29720" t="s">
        <v>516</v>
      </c>
      <c r="H29720">
        <v>0</v>
      </c>
      <c r="I29720">
        <v>0</v>
      </c>
      <c r="J29720">
        <v>0</v>
      </c>
      <c r="K29720" t="s">
        <v>113795</v>
      </c>
    </row>
    <row r="29721" spans="1:11" x14ac:dyDescent="0.3">
      <c r="A29721" t="s">
        <v>113796</v>
      </c>
      <c r="B29721" t="s">
        <v>113797</v>
      </c>
      <c r="C29721" t="s">
        <v>27</v>
      </c>
      <c r="D29721" t="s">
        <v>113798</v>
      </c>
      <c r="E29721" t="s">
        <v>29</v>
      </c>
      <c r="F29721" t="s">
        <v>41</v>
      </c>
      <c r="G29721" t="s">
        <v>42</v>
      </c>
      <c r="H29721">
        <v>0</v>
      </c>
      <c r="I29721">
        <v>0</v>
      </c>
      <c r="J29721">
        <v>0</v>
      </c>
      <c r="K29721" t="s">
        <v>113799</v>
      </c>
    </row>
    <row r="29722" spans="1:11" x14ac:dyDescent="0.3">
      <c r="A29722" t="s">
        <v>113800</v>
      </c>
      <c r="B29722" t="s">
        <v>113801</v>
      </c>
      <c r="C29722" t="s">
        <v>27</v>
      </c>
      <c r="D29722" t="s">
        <v>113802</v>
      </c>
      <c r="E29722" t="s">
        <v>111716</v>
      </c>
      <c r="F29722" t="s">
        <v>41</v>
      </c>
      <c r="G29722" t="s">
        <v>42</v>
      </c>
      <c r="H29722">
        <v>0</v>
      </c>
      <c r="I29722">
        <v>0</v>
      </c>
      <c r="J29722">
        <v>0</v>
      </c>
      <c r="K29722" t="s">
        <v>113803</v>
      </c>
    </row>
    <row r="29723" spans="1:11" x14ac:dyDescent="0.3">
      <c r="A29723" t="s">
        <v>113804</v>
      </c>
      <c r="B29723" t="s">
        <v>113805</v>
      </c>
      <c r="C29723" t="s">
        <v>27</v>
      </c>
      <c r="D29723" t="s">
        <v>113806</v>
      </c>
      <c r="E29723" t="s">
        <v>111716</v>
      </c>
      <c r="F29723" t="s">
        <v>41</v>
      </c>
      <c r="G29723" t="s">
        <v>42</v>
      </c>
      <c r="H29723">
        <v>0</v>
      </c>
      <c r="I29723">
        <v>0</v>
      </c>
      <c r="J29723">
        <v>0</v>
      </c>
      <c r="K29723" t="s">
        <v>113807</v>
      </c>
    </row>
    <row r="29724" spans="1:11" x14ac:dyDescent="0.3">
      <c r="A29724" t="s">
        <v>113808</v>
      </c>
      <c r="B29724" t="s">
        <v>113809</v>
      </c>
      <c r="C29724" t="s">
        <v>558</v>
      </c>
      <c r="D29724" t="s">
        <v>113810</v>
      </c>
      <c r="E29724" t="s">
        <v>1472</v>
      </c>
      <c r="F29724" t="s">
        <v>16017</v>
      </c>
      <c r="G29724" t="s">
        <v>42</v>
      </c>
      <c r="H29724">
        <v>0</v>
      </c>
      <c r="I29724">
        <v>0</v>
      </c>
      <c r="J29724">
        <v>0</v>
      </c>
      <c r="K29724" t="s">
        <v>113811</v>
      </c>
    </row>
    <row r="29725" spans="1:11" x14ac:dyDescent="0.3">
      <c r="A29725" t="s">
        <v>113812</v>
      </c>
      <c r="B29725" t="s">
        <v>113813</v>
      </c>
      <c r="C29725" t="s">
        <v>558</v>
      </c>
      <c r="D29725" t="s">
        <v>113814</v>
      </c>
      <c r="E29725" t="s">
        <v>1472</v>
      </c>
      <c r="F29725" t="s">
        <v>16</v>
      </c>
      <c r="G29725" t="s">
        <v>3301</v>
      </c>
      <c r="H29725">
        <v>0</v>
      </c>
      <c r="I29725">
        <v>0</v>
      </c>
      <c r="J29725">
        <v>0</v>
      </c>
      <c r="K29725" t="s">
        <v>113815</v>
      </c>
    </row>
    <row r="29726" spans="1:11" x14ac:dyDescent="0.3">
      <c r="A29726" t="s">
        <v>113816</v>
      </c>
      <c r="B29726" t="s">
        <v>113817</v>
      </c>
      <c r="C29726" t="s">
        <v>147</v>
      </c>
      <c r="D29726" t="s">
        <v>113818</v>
      </c>
      <c r="E29726" t="s">
        <v>183</v>
      </c>
      <c r="F29726" t="s">
        <v>2482</v>
      </c>
      <c r="G29726" t="s">
        <v>42</v>
      </c>
      <c r="H29726">
        <v>0</v>
      </c>
      <c r="I29726">
        <v>0</v>
      </c>
      <c r="J29726">
        <v>0</v>
      </c>
      <c r="K29726" t="s">
        <v>113819</v>
      </c>
    </row>
    <row r="29727" spans="1:11" x14ac:dyDescent="0.3">
      <c r="A29727" t="s">
        <v>113820</v>
      </c>
      <c r="C29727" t="s">
        <v>147</v>
      </c>
      <c r="D29727" t="s">
        <v>113821</v>
      </c>
      <c r="E29727" t="s">
        <v>183</v>
      </c>
      <c r="F29727" t="s">
        <v>76169</v>
      </c>
      <c r="G29727" t="s">
        <v>42</v>
      </c>
      <c r="H29727">
        <v>0</v>
      </c>
      <c r="I29727">
        <v>0</v>
      </c>
      <c r="J29727">
        <v>0</v>
      </c>
      <c r="K29727" t="s">
        <v>113822</v>
      </c>
    </row>
    <row r="29728" spans="1:11" x14ac:dyDescent="0.3">
      <c r="A29728" t="s">
        <v>113823</v>
      </c>
      <c r="B29728" t="s">
        <v>113824</v>
      </c>
      <c r="C29728" t="s">
        <v>558</v>
      </c>
      <c r="D29728" t="s">
        <v>113825</v>
      </c>
      <c r="E29728" t="s">
        <v>1472</v>
      </c>
      <c r="F29728" t="s">
        <v>24914</v>
      </c>
      <c r="G29728" t="s">
        <v>42</v>
      </c>
      <c r="H29728">
        <v>0</v>
      </c>
      <c r="I29728">
        <v>0</v>
      </c>
      <c r="J29728">
        <v>0</v>
      </c>
      <c r="K29728" t="s">
        <v>113826</v>
      </c>
    </row>
    <row r="29729" spans="1:11" x14ac:dyDescent="0.3">
      <c r="A29729" t="s">
        <v>113827</v>
      </c>
      <c r="C29729" t="s">
        <v>27</v>
      </c>
      <c r="D29729" t="s">
        <v>113828</v>
      </c>
      <c r="E29729" t="s">
        <v>111716</v>
      </c>
      <c r="F29729" t="s">
        <v>41</v>
      </c>
      <c r="G29729" t="s">
        <v>42</v>
      </c>
      <c r="H29729">
        <v>0</v>
      </c>
      <c r="I29729">
        <v>0</v>
      </c>
      <c r="J29729">
        <v>0</v>
      </c>
      <c r="K29729" t="s">
        <v>113829</v>
      </c>
    </row>
    <row r="29730" spans="1:11" x14ac:dyDescent="0.3">
      <c r="A29730" t="s">
        <v>113830</v>
      </c>
      <c r="B29730" t="s">
        <v>113831</v>
      </c>
      <c r="C29730" t="s">
        <v>27</v>
      </c>
      <c r="D29730" t="s">
        <v>113832</v>
      </c>
      <c r="E29730" t="s">
        <v>111716</v>
      </c>
      <c r="F29730" t="s">
        <v>41</v>
      </c>
      <c r="G29730" t="s">
        <v>8377</v>
      </c>
      <c r="H29730">
        <v>0</v>
      </c>
      <c r="I29730">
        <v>0</v>
      </c>
      <c r="J29730">
        <v>0</v>
      </c>
      <c r="K29730" t="s">
        <v>113833</v>
      </c>
    </row>
    <row r="29731" spans="1:11" x14ac:dyDescent="0.3">
      <c r="A29731" t="s">
        <v>113834</v>
      </c>
      <c r="B29731" t="s">
        <v>113835</v>
      </c>
      <c r="C29731" t="s">
        <v>27</v>
      </c>
      <c r="D29731" t="s">
        <v>113836</v>
      </c>
      <c r="E29731" t="s">
        <v>111716</v>
      </c>
      <c r="F29731" t="s">
        <v>41</v>
      </c>
      <c r="G29731" t="s">
        <v>42</v>
      </c>
      <c r="H29731">
        <v>0</v>
      </c>
      <c r="I29731">
        <v>0</v>
      </c>
      <c r="J29731">
        <v>0</v>
      </c>
      <c r="K29731" t="s">
        <v>113837</v>
      </c>
    </row>
    <row r="29732" spans="1:11" x14ac:dyDescent="0.3">
      <c r="A29732" t="s">
        <v>113838</v>
      </c>
      <c r="B29732" t="s">
        <v>113839</v>
      </c>
      <c r="C29732" t="s">
        <v>27</v>
      </c>
      <c r="D29732" t="s">
        <v>113840</v>
      </c>
      <c r="E29732" t="s">
        <v>111716</v>
      </c>
      <c r="F29732" t="s">
        <v>41</v>
      </c>
      <c r="G29732" t="s">
        <v>42</v>
      </c>
      <c r="H29732">
        <v>0</v>
      </c>
      <c r="I29732">
        <v>0</v>
      </c>
      <c r="J29732">
        <v>0</v>
      </c>
      <c r="K29732" t="s">
        <v>113841</v>
      </c>
    </row>
    <row r="29733" spans="1:11" x14ac:dyDescent="0.3">
      <c r="A29733" t="s">
        <v>113842</v>
      </c>
      <c r="B29733" t="s">
        <v>113843</v>
      </c>
      <c r="C29733" t="s">
        <v>27</v>
      </c>
      <c r="D29733" t="s">
        <v>113844</v>
      </c>
      <c r="E29733" t="s">
        <v>29</v>
      </c>
      <c r="F29733" t="s">
        <v>41</v>
      </c>
      <c r="G29733" t="s">
        <v>42</v>
      </c>
      <c r="H29733">
        <v>0</v>
      </c>
      <c r="I29733">
        <v>0</v>
      </c>
      <c r="J29733">
        <v>0</v>
      </c>
      <c r="K29733" t="s">
        <v>113845</v>
      </c>
    </row>
    <row r="29734" spans="1:11" x14ac:dyDescent="0.3">
      <c r="A29734" t="s">
        <v>113846</v>
      </c>
      <c r="B29734" t="s">
        <v>113847</v>
      </c>
      <c r="C29734" t="s">
        <v>27</v>
      </c>
      <c r="D29734" t="s">
        <v>113848</v>
      </c>
      <c r="E29734" t="s">
        <v>111716</v>
      </c>
      <c r="F29734" t="s">
        <v>41</v>
      </c>
      <c r="G29734" t="s">
        <v>42</v>
      </c>
      <c r="H29734">
        <v>0</v>
      </c>
      <c r="I29734">
        <v>0</v>
      </c>
      <c r="J29734">
        <v>0</v>
      </c>
      <c r="K29734" t="s">
        <v>113849</v>
      </c>
    </row>
    <row r="29735" spans="1:11" x14ac:dyDescent="0.3">
      <c r="A29735" t="s">
        <v>113850</v>
      </c>
      <c r="C29735" t="s">
        <v>20</v>
      </c>
      <c r="D29735" t="s">
        <v>113851</v>
      </c>
      <c r="E29735" t="s">
        <v>22</v>
      </c>
      <c r="F29735" t="s">
        <v>2116</v>
      </c>
      <c r="G29735" t="s">
        <v>42</v>
      </c>
      <c r="H29735">
        <v>0</v>
      </c>
      <c r="I29735">
        <v>0</v>
      </c>
      <c r="J29735">
        <v>0</v>
      </c>
      <c r="K29735" t="s">
        <v>113852</v>
      </c>
    </row>
    <row r="29736" spans="1:11" x14ac:dyDescent="0.3">
      <c r="A29736" t="s">
        <v>113853</v>
      </c>
      <c r="B29736" t="s">
        <v>113854</v>
      </c>
      <c r="C29736" t="s">
        <v>466</v>
      </c>
      <c r="D29736" t="s">
        <v>113855</v>
      </c>
      <c r="E29736" t="s">
        <v>468</v>
      </c>
      <c r="F29736" t="s">
        <v>16</v>
      </c>
      <c r="G29736" t="s">
        <v>499</v>
      </c>
      <c r="H29736">
        <v>0</v>
      </c>
      <c r="I29736">
        <v>0</v>
      </c>
      <c r="J29736">
        <v>0</v>
      </c>
      <c r="K29736" t="s">
        <v>113856</v>
      </c>
    </row>
    <row r="29737" spans="1:11" x14ac:dyDescent="0.3">
      <c r="A29737" t="s">
        <v>113857</v>
      </c>
      <c r="B29737" t="s">
        <v>113858</v>
      </c>
      <c r="C29737" t="s">
        <v>20</v>
      </c>
      <c r="D29737" t="s">
        <v>113859</v>
      </c>
      <c r="E29737" t="s">
        <v>22</v>
      </c>
      <c r="F29737" t="s">
        <v>16012</v>
      </c>
      <c r="G29737" t="s">
        <v>4993</v>
      </c>
      <c r="H29737">
        <v>0</v>
      </c>
      <c r="I29737">
        <v>0</v>
      </c>
      <c r="J29737">
        <v>0</v>
      </c>
      <c r="K29737" t="s">
        <v>113860</v>
      </c>
    </row>
    <row r="29738" spans="1:11" x14ac:dyDescent="0.3">
      <c r="A29738" t="s">
        <v>113861</v>
      </c>
      <c r="C29738" t="s">
        <v>20</v>
      </c>
      <c r="D29738" t="s">
        <v>113862</v>
      </c>
      <c r="E29738" t="s">
        <v>103221</v>
      </c>
      <c r="F29738" t="s">
        <v>41</v>
      </c>
      <c r="G29738" t="s">
        <v>42</v>
      </c>
      <c r="H29738">
        <v>0</v>
      </c>
      <c r="I29738">
        <v>0</v>
      </c>
      <c r="J29738">
        <v>0</v>
      </c>
      <c r="K29738" t="s">
        <v>113863</v>
      </c>
    </row>
    <row r="29739" spans="1:11" x14ac:dyDescent="0.3">
      <c r="A29739" t="s">
        <v>113864</v>
      </c>
      <c r="B29739" t="s">
        <v>113865</v>
      </c>
      <c r="C29739" t="s">
        <v>20</v>
      </c>
      <c r="D29739" t="s">
        <v>113866</v>
      </c>
      <c r="E29739" t="s">
        <v>22</v>
      </c>
      <c r="F29739" t="s">
        <v>835</v>
      </c>
      <c r="G29739" t="s">
        <v>42</v>
      </c>
      <c r="H29739">
        <v>0</v>
      </c>
      <c r="I29739">
        <v>0</v>
      </c>
      <c r="J29739">
        <v>0</v>
      </c>
      <c r="K29739" t="s">
        <v>113867</v>
      </c>
    </row>
    <row r="29740" spans="1:11" x14ac:dyDescent="0.3">
      <c r="A29740" t="s">
        <v>113868</v>
      </c>
      <c r="B29740" t="s">
        <v>113869</v>
      </c>
      <c r="C29740" t="s">
        <v>20</v>
      </c>
      <c r="D29740" t="s">
        <v>113870</v>
      </c>
      <c r="E29740" t="s">
        <v>103221</v>
      </c>
      <c r="F29740" t="s">
        <v>41</v>
      </c>
      <c r="G29740" t="s">
        <v>2093</v>
      </c>
      <c r="H29740">
        <v>0</v>
      </c>
      <c r="I29740">
        <v>0</v>
      </c>
      <c r="J29740">
        <v>0</v>
      </c>
      <c r="K29740" t="s">
        <v>113871</v>
      </c>
    </row>
    <row r="29741" spans="1:11" x14ac:dyDescent="0.3">
      <c r="A29741" t="s">
        <v>113872</v>
      </c>
      <c r="B29741" t="s">
        <v>113873</v>
      </c>
      <c r="C29741" t="s">
        <v>20</v>
      </c>
      <c r="D29741" t="s">
        <v>113874</v>
      </c>
      <c r="E29741" t="s">
        <v>22</v>
      </c>
      <c r="F29741" t="s">
        <v>10325</v>
      </c>
      <c r="G29741" t="s">
        <v>42</v>
      </c>
      <c r="H29741">
        <v>0</v>
      </c>
      <c r="I29741">
        <v>0</v>
      </c>
      <c r="J29741">
        <v>0</v>
      </c>
      <c r="K29741" t="s">
        <v>113875</v>
      </c>
    </row>
    <row r="29742" spans="1:11" x14ac:dyDescent="0.3">
      <c r="A29742" t="s">
        <v>113876</v>
      </c>
      <c r="B29742" t="s">
        <v>113877</v>
      </c>
      <c r="C29742" t="s">
        <v>20</v>
      </c>
      <c r="D29742" t="s">
        <v>113878</v>
      </c>
      <c r="E29742" t="s">
        <v>103221</v>
      </c>
      <c r="F29742" t="s">
        <v>41</v>
      </c>
      <c r="G29742" t="s">
        <v>42</v>
      </c>
      <c r="H29742">
        <v>0</v>
      </c>
      <c r="I29742">
        <v>0</v>
      </c>
      <c r="J29742">
        <v>0</v>
      </c>
      <c r="K29742" t="s">
        <v>113879</v>
      </c>
    </row>
    <row r="29743" spans="1:11" x14ac:dyDescent="0.3">
      <c r="A29743" t="s">
        <v>113880</v>
      </c>
      <c r="B29743" t="s">
        <v>113881</v>
      </c>
      <c r="C29743" t="s">
        <v>20</v>
      </c>
      <c r="D29743" t="s">
        <v>113882</v>
      </c>
      <c r="E29743" t="s">
        <v>103221</v>
      </c>
      <c r="F29743" t="s">
        <v>41</v>
      </c>
      <c r="G29743" t="s">
        <v>42</v>
      </c>
      <c r="H29743">
        <v>0</v>
      </c>
      <c r="I29743">
        <v>0</v>
      </c>
      <c r="J29743">
        <v>0</v>
      </c>
      <c r="K29743" t="s">
        <v>113883</v>
      </c>
    </row>
    <row r="29744" spans="1:11" x14ac:dyDescent="0.3">
      <c r="A29744" t="s">
        <v>113884</v>
      </c>
      <c r="B29744" t="s">
        <v>113885</v>
      </c>
      <c r="C29744" t="s">
        <v>20</v>
      </c>
      <c r="D29744" t="s">
        <v>113886</v>
      </c>
      <c r="E29744" t="s">
        <v>22</v>
      </c>
      <c r="F29744" t="s">
        <v>7511</v>
      </c>
      <c r="G29744" t="s">
        <v>42</v>
      </c>
      <c r="H29744">
        <v>0</v>
      </c>
      <c r="I29744">
        <v>0</v>
      </c>
      <c r="J29744">
        <v>0</v>
      </c>
      <c r="K29744" t="s">
        <v>113887</v>
      </c>
    </row>
    <row r="29745" spans="1:11" x14ac:dyDescent="0.3">
      <c r="A29745" t="s">
        <v>113888</v>
      </c>
      <c r="B29745" t="s">
        <v>113889</v>
      </c>
      <c r="C29745" t="s">
        <v>20</v>
      </c>
      <c r="D29745" t="s">
        <v>113890</v>
      </c>
      <c r="E29745" t="s">
        <v>22</v>
      </c>
      <c r="F29745" t="s">
        <v>7095</v>
      </c>
      <c r="G29745" t="s">
        <v>42</v>
      </c>
      <c r="H29745">
        <v>0</v>
      </c>
      <c r="I29745">
        <v>0</v>
      </c>
      <c r="J29745">
        <v>0</v>
      </c>
      <c r="K29745" t="s">
        <v>113891</v>
      </c>
    </row>
    <row r="29746" spans="1:11" x14ac:dyDescent="0.3">
      <c r="A29746" t="s">
        <v>113892</v>
      </c>
      <c r="C29746" t="s">
        <v>20</v>
      </c>
      <c r="D29746" t="s">
        <v>113893</v>
      </c>
      <c r="E29746" t="s">
        <v>22</v>
      </c>
      <c r="F29746" t="s">
        <v>804</v>
      </c>
      <c r="G29746" t="s">
        <v>42</v>
      </c>
      <c r="H29746">
        <v>0</v>
      </c>
      <c r="I29746">
        <v>0</v>
      </c>
      <c r="J29746">
        <v>0</v>
      </c>
      <c r="K29746" t="s">
        <v>113894</v>
      </c>
    </row>
    <row r="29747" spans="1:11" x14ac:dyDescent="0.3">
      <c r="A29747" t="s">
        <v>113895</v>
      </c>
      <c r="B29747" t="s">
        <v>113896</v>
      </c>
      <c r="C29747" t="s">
        <v>20</v>
      </c>
      <c r="D29747" t="s">
        <v>113897</v>
      </c>
      <c r="E29747" t="s">
        <v>22</v>
      </c>
      <c r="F29747" t="s">
        <v>5105</v>
      </c>
      <c r="G29747" t="s">
        <v>42</v>
      </c>
      <c r="H29747">
        <v>0</v>
      </c>
      <c r="I29747">
        <v>0</v>
      </c>
      <c r="J29747">
        <v>0</v>
      </c>
      <c r="K29747" t="s">
        <v>113898</v>
      </c>
    </row>
    <row r="29748" spans="1:11" x14ac:dyDescent="0.3">
      <c r="A29748" t="s">
        <v>113899</v>
      </c>
      <c r="C29748" t="s">
        <v>20</v>
      </c>
      <c r="D29748" t="s">
        <v>113900</v>
      </c>
      <c r="E29748" t="s">
        <v>22</v>
      </c>
      <c r="F29748" t="s">
        <v>84721</v>
      </c>
      <c r="G29748" t="s">
        <v>42</v>
      </c>
      <c r="H29748">
        <v>0</v>
      </c>
      <c r="I29748">
        <v>0</v>
      </c>
      <c r="J29748">
        <v>0</v>
      </c>
      <c r="K29748" t="s">
        <v>113901</v>
      </c>
    </row>
    <row r="29749" spans="1:11" x14ac:dyDescent="0.3">
      <c r="A29749" t="s">
        <v>113902</v>
      </c>
      <c r="C29749" t="s">
        <v>20</v>
      </c>
      <c r="D29749" t="s">
        <v>113903</v>
      </c>
      <c r="E29749" t="s">
        <v>22</v>
      </c>
      <c r="F29749" t="s">
        <v>1123</v>
      </c>
      <c r="G29749" t="s">
        <v>42</v>
      </c>
      <c r="H29749">
        <v>0</v>
      </c>
      <c r="I29749">
        <v>0</v>
      </c>
      <c r="J29749">
        <v>0</v>
      </c>
      <c r="K29749" t="s">
        <v>113904</v>
      </c>
    </row>
    <row r="29750" spans="1:11" x14ac:dyDescent="0.3">
      <c r="A29750" t="s">
        <v>113905</v>
      </c>
      <c r="B29750" t="s">
        <v>113906</v>
      </c>
      <c r="C29750" t="s">
        <v>20</v>
      </c>
      <c r="D29750" t="s">
        <v>113907</v>
      </c>
      <c r="E29750" t="s">
        <v>22</v>
      </c>
      <c r="F29750" t="s">
        <v>2176</v>
      </c>
      <c r="G29750" t="s">
        <v>42</v>
      </c>
      <c r="H29750">
        <v>0</v>
      </c>
      <c r="I29750">
        <v>0</v>
      </c>
      <c r="J29750">
        <v>0</v>
      </c>
      <c r="K29750" t="s">
        <v>113908</v>
      </c>
    </row>
    <row r="29751" spans="1:11" x14ac:dyDescent="0.3">
      <c r="A29751" t="s">
        <v>113909</v>
      </c>
      <c r="C29751" t="s">
        <v>20</v>
      </c>
      <c r="D29751" t="s">
        <v>113910</v>
      </c>
      <c r="E29751" t="s">
        <v>22</v>
      </c>
      <c r="F29751" t="s">
        <v>2652</v>
      </c>
      <c r="G29751" t="s">
        <v>42</v>
      </c>
      <c r="H29751">
        <v>0</v>
      </c>
      <c r="I29751">
        <v>0</v>
      </c>
      <c r="J29751">
        <v>0</v>
      </c>
      <c r="K29751" t="s">
        <v>113911</v>
      </c>
    </row>
    <row r="29752" spans="1:11" x14ac:dyDescent="0.3">
      <c r="A29752" t="s">
        <v>113912</v>
      </c>
      <c r="C29752" t="s">
        <v>20</v>
      </c>
      <c r="D29752" t="s">
        <v>113913</v>
      </c>
      <c r="E29752" t="s">
        <v>22</v>
      </c>
      <c r="F29752" t="s">
        <v>15665</v>
      </c>
      <c r="G29752" t="s">
        <v>42</v>
      </c>
      <c r="H29752">
        <v>0</v>
      </c>
      <c r="I29752">
        <v>0</v>
      </c>
      <c r="J29752">
        <v>0</v>
      </c>
      <c r="K29752" t="s">
        <v>113914</v>
      </c>
    </row>
    <row r="29753" spans="1:11" x14ac:dyDescent="0.3">
      <c r="A29753" t="s">
        <v>113915</v>
      </c>
      <c r="C29753" t="s">
        <v>20</v>
      </c>
      <c r="D29753" t="s">
        <v>113916</v>
      </c>
      <c r="E29753" t="s">
        <v>22</v>
      </c>
      <c r="F29753" t="s">
        <v>10905</v>
      </c>
      <c r="G29753" t="s">
        <v>42</v>
      </c>
      <c r="H29753">
        <v>0</v>
      </c>
      <c r="I29753">
        <v>0</v>
      </c>
      <c r="J29753">
        <v>0</v>
      </c>
      <c r="K29753" t="s">
        <v>113917</v>
      </c>
    </row>
    <row r="29754" spans="1:11" x14ac:dyDescent="0.3">
      <c r="A29754" t="s">
        <v>113918</v>
      </c>
      <c r="B29754" t="s">
        <v>113919</v>
      </c>
      <c r="C29754" t="s">
        <v>20</v>
      </c>
      <c r="D29754" t="s">
        <v>113920</v>
      </c>
      <c r="E29754" t="s">
        <v>22</v>
      </c>
      <c r="F29754" t="s">
        <v>2835</v>
      </c>
      <c r="G29754" t="s">
        <v>42</v>
      </c>
      <c r="H29754">
        <v>0</v>
      </c>
      <c r="I29754">
        <v>0</v>
      </c>
      <c r="J29754">
        <v>0</v>
      </c>
      <c r="K29754" t="s">
        <v>113921</v>
      </c>
    </row>
    <row r="29755" spans="1:11" x14ac:dyDescent="0.3">
      <c r="A29755" t="s">
        <v>113922</v>
      </c>
      <c r="B29755" t="s">
        <v>113923</v>
      </c>
      <c r="C29755" t="s">
        <v>27</v>
      </c>
      <c r="D29755" t="s">
        <v>113924</v>
      </c>
      <c r="E29755" t="s">
        <v>111716</v>
      </c>
      <c r="F29755" t="s">
        <v>41</v>
      </c>
      <c r="G29755" t="s">
        <v>42</v>
      </c>
      <c r="H29755">
        <v>0</v>
      </c>
      <c r="I29755">
        <v>0</v>
      </c>
      <c r="J29755">
        <v>0</v>
      </c>
      <c r="K29755" t="s">
        <v>113925</v>
      </c>
    </row>
    <row r="29756" spans="1:11" x14ac:dyDescent="0.3">
      <c r="A29756" t="s">
        <v>113926</v>
      </c>
      <c r="B29756" t="s">
        <v>104331</v>
      </c>
      <c r="C29756" t="s">
        <v>20</v>
      </c>
      <c r="D29756" t="s">
        <v>113927</v>
      </c>
      <c r="E29756" t="s">
        <v>22</v>
      </c>
      <c r="F29756" t="s">
        <v>5281</v>
      </c>
      <c r="G29756" t="s">
        <v>42</v>
      </c>
      <c r="H29756">
        <v>0</v>
      </c>
      <c r="I29756">
        <v>0</v>
      </c>
      <c r="J29756">
        <v>0</v>
      </c>
      <c r="K29756" t="s">
        <v>113928</v>
      </c>
    </row>
    <row r="29757" spans="1:11" x14ac:dyDescent="0.3">
      <c r="A29757" t="s">
        <v>113929</v>
      </c>
      <c r="B29757" t="s">
        <v>113930</v>
      </c>
      <c r="C29757" t="s">
        <v>20</v>
      </c>
      <c r="D29757" t="s">
        <v>113931</v>
      </c>
      <c r="E29757" t="s">
        <v>22</v>
      </c>
      <c r="F29757" t="s">
        <v>3521</v>
      </c>
      <c r="G29757" t="s">
        <v>42</v>
      </c>
      <c r="H29757">
        <v>0</v>
      </c>
      <c r="I29757">
        <v>0</v>
      </c>
      <c r="J29757">
        <v>0</v>
      </c>
      <c r="K29757" t="s">
        <v>113932</v>
      </c>
    </row>
    <row r="29758" spans="1:11" x14ac:dyDescent="0.3">
      <c r="A29758" t="s">
        <v>113933</v>
      </c>
      <c r="B29758" t="s">
        <v>113934</v>
      </c>
      <c r="C29758" t="s">
        <v>27</v>
      </c>
      <c r="D29758" t="s">
        <v>113935</v>
      </c>
      <c r="E29758" t="s">
        <v>111716</v>
      </c>
      <c r="F29758" t="s">
        <v>41</v>
      </c>
      <c r="G29758" t="s">
        <v>42</v>
      </c>
      <c r="H29758">
        <v>0</v>
      </c>
      <c r="I29758">
        <v>0</v>
      </c>
      <c r="J29758">
        <v>0</v>
      </c>
      <c r="K29758" t="s">
        <v>113936</v>
      </c>
    </row>
    <row r="29759" spans="1:11" x14ac:dyDescent="0.3">
      <c r="A29759" t="s">
        <v>113937</v>
      </c>
      <c r="B29759" t="s">
        <v>113938</v>
      </c>
      <c r="C29759" t="s">
        <v>27</v>
      </c>
      <c r="D29759" t="s">
        <v>113939</v>
      </c>
      <c r="E29759" t="s">
        <v>111716</v>
      </c>
      <c r="F29759" t="s">
        <v>41</v>
      </c>
      <c r="G29759" t="s">
        <v>10008</v>
      </c>
      <c r="H29759">
        <v>0</v>
      </c>
      <c r="I29759">
        <v>0</v>
      </c>
      <c r="J29759">
        <v>0</v>
      </c>
      <c r="K29759" t="s">
        <v>113940</v>
      </c>
    </row>
    <row r="29760" spans="1:11" x14ac:dyDescent="0.3">
      <c r="A29760" t="s">
        <v>113941</v>
      </c>
      <c r="B29760" t="s">
        <v>113942</v>
      </c>
      <c r="C29760" t="s">
        <v>20</v>
      </c>
      <c r="D29760" t="s">
        <v>113943</v>
      </c>
      <c r="E29760" t="s">
        <v>22</v>
      </c>
      <c r="F29760" t="s">
        <v>4100</v>
      </c>
      <c r="G29760" t="s">
        <v>42</v>
      </c>
      <c r="H29760">
        <v>0</v>
      </c>
      <c r="I29760">
        <v>0</v>
      </c>
      <c r="J29760">
        <v>0</v>
      </c>
      <c r="K29760" t="s">
        <v>113944</v>
      </c>
    </row>
    <row r="29761" spans="1:11" x14ac:dyDescent="0.3">
      <c r="A29761" t="s">
        <v>113945</v>
      </c>
      <c r="B29761" t="s">
        <v>113946</v>
      </c>
      <c r="C29761" t="s">
        <v>27</v>
      </c>
      <c r="D29761" t="s">
        <v>113947</v>
      </c>
      <c r="E29761" t="s">
        <v>111716</v>
      </c>
      <c r="F29761" t="s">
        <v>41</v>
      </c>
      <c r="G29761" t="s">
        <v>42</v>
      </c>
      <c r="H29761">
        <v>0</v>
      </c>
      <c r="I29761">
        <v>0</v>
      </c>
      <c r="J29761">
        <v>0</v>
      </c>
      <c r="K29761" t="s">
        <v>113948</v>
      </c>
    </row>
    <row r="29762" spans="1:11" x14ac:dyDescent="0.3">
      <c r="A29762" t="s">
        <v>113949</v>
      </c>
      <c r="B29762" t="s">
        <v>113950</v>
      </c>
      <c r="C29762" t="s">
        <v>27</v>
      </c>
      <c r="D29762" t="s">
        <v>113951</v>
      </c>
      <c r="E29762" t="s">
        <v>111716</v>
      </c>
      <c r="F29762" t="s">
        <v>41</v>
      </c>
      <c r="G29762" t="s">
        <v>42</v>
      </c>
      <c r="H29762">
        <v>0</v>
      </c>
      <c r="I29762">
        <v>0</v>
      </c>
      <c r="J29762">
        <v>0</v>
      </c>
      <c r="K29762" t="s">
        <v>113952</v>
      </c>
    </row>
    <row r="29763" spans="1:11" x14ac:dyDescent="0.3">
      <c r="A29763" t="s">
        <v>113953</v>
      </c>
      <c r="B29763" t="s">
        <v>113954</v>
      </c>
      <c r="C29763" t="s">
        <v>27</v>
      </c>
      <c r="D29763" t="s">
        <v>113955</v>
      </c>
      <c r="E29763" t="s">
        <v>111716</v>
      </c>
      <c r="F29763" t="s">
        <v>41</v>
      </c>
      <c r="G29763" t="s">
        <v>42</v>
      </c>
      <c r="H29763">
        <v>0</v>
      </c>
      <c r="I29763">
        <v>0</v>
      </c>
      <c r="J29763">
        <v>0</v>
      </c>
      <c r="K29763" t="s">
        <v>113956</v>
      </c>
    </row>
    <row r="29764" spans="1:11" x14ac:dyDescent="0.3">
      <c r="A29764" t="s">
        <v>113957</v>
      </c>
      <c r="B29764" t="s">
        <v>113958</v>
      </c>
      <c r="C29764" t="s">
        <v>27</v>
      </c>
      <c r="D29764" t="s">
        <v>113959</v>
      </c>
      <c r="E29764" t="s">
        <v>111716</v>
      </c>
      <c r="F29764" t="s">
        <v>55711</v>
      </c>
      <c r="G29764" t="s">
        <v>42</v>
      </c>
      <c r="H29764">
        <v>0</v>
      </c>
      <c r="I29764">
        <v>0</v>
      </c>
      <c r="J29764">
        <v>0</v>
      </c>
      <c r="K29764" t="s">
        <v>113960</v>
      </c>
    </row>
    <row r="29765" spans="1:11" x14ac:dyDescent="0.3">
      <c r="A29765" t="s">
        <v>113961</v>
      </c>
      <c r="B29765" t="s">
        <v>113962</v>
      </c>
      <c r="C29765" t="s">
        <v>20</v>
      </c>
      <c r="D29765" t="s">
        <v>113963</v>
      </c>
      <c r="E29765" t="s">
        <v>103221</v>
      </c>
      <c r="F29765" t="s">
        <v>41</v>
      </c>
      <c r="G29765" t="s">
        <v>42</v>
      </c>
      <c r="H29765">
        <v>0</v>
      </c>
      <c r="I29765">
        <v>0</v>
      </c>
      <c r="J29765">
        <v>0</v>
      </c>
      <c r="K29765" t="s">
        <v>113964</v>
      </c>
    </row>
    <row r="29766" spans="1:11" x14ac:dyDescent="0.3">
      <c r="A29766" t="s">
        <v>113965</v>
      </c>
      <c r="B29766" t="s">
        <v>113966</v>
      </c>
      <c r="C29766" t="s">
        <v>27</v>
      </c>
      <c r="D29766" t="s">
        <v>113967</v>
      </c>
      <c r="E29766" t="s">
        <v>111716</v>
      </c>
      <c r="F29766" t="s">
        <v>41</v>
      </c>
      <c r="G29766" t="s">
        <v>42</v>
      </c>
      <c r="H29766">
        <v>0</v>
      </c>
      <c r="I29766">
        <v>0</v>
      </c>
      <c r="J29766">
        <v>0</v>
      </c>
      <c r="K29766" t="s">
        <v>113968</v>
      </c>
    </row>
    <row r="29767" spans="1:11" x14ac:dyDescent="0.3">
      <c r="A29767" t="s">
        <v>113969</v>
      </c>
      <c r="B29767" t="s">
        <v>113970</v>
      </c>
      <c r="C29767" t="s">
        <v>466</v>
      </c>
      <c r="D29767" t="s">
        <v>113971</v>
      </c>
      <c r="E29767" t="s">
        <v>468</v>
      </c>
      <c r="F29767" t="s">
        <v>16</v>
      </c>
      <c r="G29767" t="s">
        <v>7708</v>
      </c>
      <c r="H29767">
        <v>0</v>
      </c>
      <c r="I29767">
        <v>0</v>
      </c>
      <c r="J29767">
        <v>0</v>
      </c>
      <c r="K29767" t="s">
        <v>113972</v>
      </c>
    </row>
    <row r="29768" spans="1:11" x14ac:dyDescent="0.3">
      <c r="A29768" t="s">
        <v>113973</v>
      </c>
      <c r="B29768" t="s">
        <v>113974</v>
      </c>
      <c r="C29768" t="s">
        <v>27</v>
      </c>
      <c r="D29768" t="s">
        <v>113975</v>
      </c>
      <c r="E29768" t="s">
        <v>111716</v>
      </c>
      <c r="F29768" t="s">
        <v>41</v>
      </c>
      <c r="G29768" t="s">
        <v>42</v>
      </c>
      <c r="H29768">
        <v>0</v>
      </c>
      <c r="I29768">
        <v>0</v>
      </c>
      <c r="J29768">
        <v>0</v>
      </c>
      <c r="K29768" t="s">
        <v>113976</v>
      </c>
    </row>
    <row r="29769" spans="1:11" x14ac:dyDescent="0.3">
      <c r="A29769" t="s">
        <v>113977</v>
      </c>
      <c r="B29769" t="s">
        <v>113978</v>
      </c>
      <c r="C29769" t="s">
        <v>20</v>
      </c>
      <c r="D29769" t="s">
        <v>113979</v>
      </c>
      <c r="E29769" t="s">
        <v>103221</v>
      </c>
      <c r="F29769" t="s">
        <v>16</v>
      </c>
      <c r="G29769" t="s">
        <v>17565</v>
      </c>
      <c r="H29769">
        <v>0</v>
      </c>
      <c r="I29769">
        <v>0</v>
      </c>
      <c r="J29769">
        <v>0</v>
      </c>
      <c r="K29769" t="s">
        <v>113980</v>
      </c>
    </row>
    <row r="29770" spans="1:11" x14ac:dyDescent="0.3">
      <c r="A29770" t="s">
        <v>113981</v>
      </c>
      <c r="B29770" t="s">
        <v>113982</v>
      </c>
      <c r="C29770" t="s">
        <v>27</v>
      </c>
      <c r="D29770" t="s">
        <v>113983</v>
      </c>
      <c r="E29770" t="s">
        <v>29</v>
      </c>
      <c r="F29770" t="s">
        <v>41</v>
      </c>
      <c r="G29770" t="s">
        <v>42</v>
      </c>
      <c r="H29770">
        <v>0</v>
      </c>
      <c r="I29770">
        <v>0</v>
      </c>
      <c r="J29770">
        <v>0</v>
      </c>
      <c r="K29770" t="s">
        <v>113984</v>
      </c>
    </row>
    <row r="29771" spans="1:11" x14ac:dyDescent="0.3">
      <c r="A29771" t="s">
        <v>113985</v>
      </c>
      <c r="C29771" t="s">
        <v>20</v>
      </c>
      <c r="D29771" t="s">
        <v>113986</v>
      </c>
      <c r="E29771" t="s">
        <v>22</v>
      </c>
      <c r="F29771" t="s">
        <v>16</v>
      </c>
      <c r="G29771" t="s">
        <v>64736</v>
      </c>
      <c r="H29771">
        <v>0</v>
      </c>
      <c r="I29771">
        <v>0</v>
      </c>
      <c r="J29771">
        <v>0</v>
      </c>
      <c r="K29771" t="s">
        <v>113987</v>
      </c>
    </row>
    <row r="29772" spans="1:11" x14ac:dyDescent="0.3">
      <c r="A29772" t="s">
        <v>113988</v>
      </c>
      <c r="C29772" t="s">
        <v>20</v>
      </c>
      <c r="D29772" t="s">
        <v>113989</v>
      </c>
      <c r="E29772" t="s">
        <v>22</v>
      </c>
      <c r="F29772" t="s">
        <v>16</v>
      </c>
      <c r="G29772" t="s">
        <v>11001</v>
      </c>
      <c r="H29772">
        <v>0</v>
      </c>
      <c r="I29772">
        <v>0</v>
      </c>
      <c r="J29772">
        <v>0</v>
      </c>
      <c r="K29772" t="s">
        <v>113990</v>
      </c>
    </row>
    <row r="29773" spans="1:11" x14ac:dyDescent="0.3">
      <c r="A29773" t="s">
        <v>113991</v>
      </c>
      <c r="B29773" t="s">
        <v>113992</v>
      </c>
      <c r="C29773" t="s">
        <v>20</v>
      </c>
      <c r="D29773" t="s">
        <v>113993</v>
      </c>
      <c r="E29773" t="s">
        <v>22</v>
      </c>
      <c r="F29773" t="s">
        <v>2498</v>
      </c>
      <c r="G29773" t="s">
        <v>42</v>
      </c>
      <c r="H29773">
        <v>0</v>
      </c>
      <c r="I29773">
        <v>0</v>
      </c>
      <c r="J29773">
        <v>0</v>
      </c>
      <c r="K29773" t="s">
        <v>113994</v>
      </c>
    </row>
    <row r="29774" spans="1:11" x14ac:dyDescent="0.3">
      <c r="A29774" t="s">
        <v>113995</v>
      </c>
      <c r="B29774" t="s">
        <v>113996</v>
      </c>
      <c r="C29774" t="s">
        <v>20</v>
      </c>
      <c r="D29774" t="s">
        <v>113997</v>
      </c>
      <c r="E29774" t="s">
        <v>22</v>
      </c>
      <c r="F29774" t="s">
        <v>16</v>
      </c>
      <c r="G29774" t="s">
        <v>31753</v>
      </c>
      <c r="H29774">
        <v>0</v>
      </c>
      <c r="I29774">
        <v>0</v>
      </c>
      <c r="J29774">
        <v>0</v>
      </c>
      <c r="K29774" t="s">
        <v>113998</v>
      </c>
    </row>
    <row r="29775" spans="1:11" x14ac:dyDescent="0.3">
      <c r="A29775" t="s">
        <v>113999</v>
      </c>
      <c r="B29775" t="s">
        <v>114000</v>
      </c>
      <c r="C29775" t="s">
        <v>466</v>
      </c>
      <c r="D29775" t="s">
        <v>114001</v>
      </c>
      <c r="E29775" t="s">
        <v>468</v>
      </c>
      <c r="F29775" t="s">
        <v>16</v>
      </c>
      <c r="G29775" t="s">
        <v>209</v>
      </c>
      <c r="H29775">
        <v>0</v>
      </c>
      <c r="I29775">
        <v>0</v>
      </c>
      <c r="J29775">
        <v>0</v>
      </c>
      <c r="K29775" t="s">
        <v>114002</v>
      </c>
    </row>
    <row r="29776" spans="1:11" x14ac:dyDescent="0.3">
      <c r="A29776" t="s">
        <v>114003</v>
      </c>
      <c r="B29776" t="s">
        <v>114004</v>
      </c>
      <c r="C29776" t="s">
        <v>147</v>
      </c>
      <c r="D29776" t="s">
        <v>114005</v>
      </c>
      <c r="E29776" t="s">
        <v>183</v>
      </c>
      <c r="F29776" t="s">
        <v>4769</v>
      </c>
      <c r="G29776" t="s">
        <v>42</v>
      </c>
      <c r="H29776">
        <v>0</v>
      </c>
      <c r="I29776">
        <v>0</v>
      </c>
      <c r="J29776">
        <v>0</v>
      </c>
      <c r="K29776" t="s">
        <v>114006</v>
      </c>
    </row>
    <row r="29777" spans="1:11" x14ac:dyDescent="0.3">
      <c r="A29777" t="s">
        <v>114007</v>
      </c>
      <c r="B29777" t="s">
        <v>114008</v>
      </c>
      <c r="C29777" t="s">
        <v>13</v>
      </c>
      <c r="D29777" t="s">
        <v>114009</v>
      </c>
      <c r="E29777" t="s">
        <v>104779</v>
      </c>
      <c r="F29777" t="s">
        <v>16</v>
      </c>
      <c r="G29777" t="s">
        <v>7000</v>
      </c>
      <c r="H29777">
        <v>0</v>
      </c>
      <c r="I29777">
        <v>0</v>
      </c>
      <c r="J29777">
        <v>0</v>
      </c>
      <c r="K29777" t="s">
        <v>114010</v>
      </c>
    </row>
    <row r="29778" spans="1:11" x14ac:dyDescent="0.3">
      <c r="A29778" t="s">
        <v>114011</v>
      </c>
      <c r="B29778" t="s">
        <v>114012</v>
      </c>
      <c r="C29778" t="s">
        <v>13</v>
      </c>
      <c r="D29778" t="s">
        <v>114013</v>
      </c>
      <c r="E29778" t="s">
        <v>104779</v>
      </c>
      <c r="F29778" t="s">
        <v>16</v>
      </c>
      <c r="G29778" t="s">
        <v>5547</v>
      </c>
      <c r="H29778">
        <v>0</v>
      </c>
      <c r="I29778">
        <v>0</v>
      </c>
      <c r="J29778">
        <v>0</v>
      </c>
      <c r="K29778" t="s">
        <v>114014</v>
      </c>
    </row>
    <row r="29779" spans="1:11" x14ac:dyDescent="0.3">
      <c r="A29779" t="s">
        <v>114015</v>
      </c>
      <c r="B29779" t="s">
        <v>114016</v>
      </c>
      <c r="C29779" t="s">
        <v>27</v>
      </c>
      <c r="D29779" t="s">
        <v>114017</v>
      </c>
      <c r="E29779" t="s">
        <v>29</v>
      </c>
      <c r="F29779" t="s">
        <v>41</v>
      </c>
      <c r="G29779" t="s">
        <v>42</v>
      </c>
      <c r="H29779">
        <v>0</v>
      </c>
      <c r="I29779">
        <v>0</v>
      </c>
      <c r="J29779">
        <v>0</v>
      </c>
      <c r="K29779" t="s">
        <v>114018</v>
      </c>
    </row>
    <row r="29780" spans="1:11" x14ac:dyDescent="0.3">
      <c r="A29780" t="s">
        <v>114019</v>
      </c>
      <c r="B29780" t="s">
        <v>114020</v>
      </c>
      <c r="C29780" t="s">
        <v>466</v>
      </c>
      <c r="D29780" t="s">
        <v>114021</v>
      </c>
      <c r="E29780" t="s">
        <v>468</v>
      </c>
      <c r="F29780" t="s">
        <v>16</v>
      </c>
      <c r="G29780" t="s">
        <v>1439</v>
      </c>
      <c r="H29780">
        <v>0</v>
      </c>
      <c r="I29780">
        <v>0</v>
      </c>
      <c r="J29780">
        <v>0</v>
      </c>
      <c r="K29780" t="s">
        <v>114022</v>
      </c>
    </row>
    <row r="29781" spans="1:11" x14ac:dyDescent="0.3">
      <c r="A29781" t="s">
        <v>114023</v>
      </c>
      <c r="B29781" t="s">
        <v>114024</v>
      </c>
      <c r="C29781" t="s">
        <v>13</v>
      </c>
      <c r="D29781" t="s">
        <v>114025</v>
      </c>
      <c r="E29781" t="s">
        <v>104779</v>
      </c>
      <c r="F29781" t="s">
        <v>16</v>
      </c>
      <c r="G29781" t="s">
        <v>11774</v>
      </c>
      <c r="H29781">
        <v>0</v>
      </c>
      <c r="I29781">
        <v>0</v>
      </c>
      <c r="J29781">
        <v>0</v>
      </c>
      <c r="K29781" t="s">
        <v>114026</v>
      </c>
    </row>
    <row r="29782" spans="1:11" x14ac:dyDescent="0.3">
      <c r="A29782" t="s">
        <v>114027</v>
      </c>
      <c r="B29782" t="s">
        <v>114028</v>
      </c>
      <c r="C29782" t="s">
        <v>13</v>
      </c>
      <c r="D29782" t="s">
        <v>114029</v>
      </c>
      <c r="E29782" t="s">
        <v>104779</v>
      </c>
      <c r="F29782" t="s">
        <v>16</v>
      </c>
      <c r="G29782" t="s">
        <v>316</v>
      </c>
      <c r="H29782">
        <v>0</v>
      </c>
      <c r="I29782">
        <v>0</v>
      </c>
      <c r="J29782">
        <v>0</v>
      </c>
      <c r="K29782" t="s">
        <v>114030</v>
      </c>
    </row>
    <row r="29783" spans="1:11" x14ac:dyDescent="0.3">
      <c r="A29783" t="s">
        <v>114031</v>
      </c>
      <c r="B29783" t="s">
        <v>114032</v>
      </c>
      <c r="C29783" t="s">
        <v>13</v>
      </c>
      <c r="D29783" t="s">
        <v>114033</v>
      </c>
      <c r="E29783" t="s">
        <v>104779</v>
      </c>
      <c r="F29783" t="s">
        <v>16</v>
      </c>
      <c r="G29783" t="s">
        <v>78</v>
      </c>
      <c r="H29783">
        <v>0</v>
      </c>
      <c r="I29783">
        <v>0</v>
      </c>
      <c r="J29783">
        <v>0</v>
      </c>
      <c r="K29783" t="s">
        <v>114034</v>
      </c>
    </row>
    <row r="29784" spans="1:11" x14ac:dyDescent="0.3">
      <c r="A29784" t="s">
        <v>114035</v>
      </c>
      <c r="B29784" t="s">
        <v>114036</v>
      </c>
      <c r="C29784" t="s">
        <v>466</v>
      </c>
      <c r="D29784" t="s">
        <v>114037</v>
      </c>
      <c r="E29784" t="s">
        <v>468</v>
      </c>
      <c r="F29784" t="s">
        <v>16</v>
      </c>
      <c r="G29784" t="s">
        <v>3301</v>
      </c>
      <c r="H29784">
        <v>0</v>
      </c>
      <c r="I29784">
        <v>0</v>
      </c>
      <c r="J29784">
        <v>0</v>
      </c>
      <c r="K29784" t="s">
        <v>114038</v>
      </c>
    </row>
    <row r="29785" spans="1:11" x14ac:dyDescent="0.3">
      <c r="A29785" t="s">
        <v>114039</v>
      </c>
      <c r="B29785" t="s">
        <v>114040</v>
      </c>
      <c r="C29785" t="s">
        <v>20</v>
      </c>
      <c r="D29785" t="s">
        <v>114041</v>
      </c>
      <c r="E29785" t="s">
        <v>103221</v>
      </c>
      <c r="F29785" t="s">
        <v>16</v>
      </c>
      <c r="G29785" t="s">
        <v>18718</v>
      </c>
      <c r="H29785">
        <v>0</v>
      </c>
      <c r="I29785">
        <v>0</v>
      </c>
      <c r="J29785">
        <v>0</v>
      </c>
      <c r="K29785" t="s">
        <v>114042</v>
      </c>
    </row>
    <row r="29786" spans="1:11" x14ac:dyDescent="0.3">
      <c r="A29786" t="s">
        <v>114043</v>
      </c>
      <c r="B29786" t="s">
        <v>114044</v>
      </c>
      <c r="C29786" t="s">
        <v>466</v>
      </c>
      <c r="D29786" t="s">
        <v>114045</v>
      </c>
      <c r="E29786" t="s">
        <v>468</v>
      </c>
      <c r="F29786" t="s">
        <v>16</v>
      </c>
      <c r="G29786" t="s">
        <v>5120</v>
      </c>
      <c r="H29786">
        <v>0</v>
      </c>
      <c r="I29786">
        <v>0</v>
      </c>
      <c r="J29786">
        <v>0</v>
      </c>
      <c r="K29786" t="s">
        <v>114046</v>
      </c>
    </row>
    <row r="29787" spans="1:11" x14ac:dyDescent="0.3">
      <c r="A29787" t="s">
        <v>114047</v>
      </c>
      <c r="B29787" t="s">
        <v>114048</v>
      </c>
      <c r="C29787" t="s">
        <v>466</v>
      </c>
      <c r="D29787" t="s">
        <v>114049</v>
      </c>
      <c r="E29787" t="s">
        <v>468</v>
      </c>
      <c r="F29787" t="s">
        <v>16</v>
      </c>
      <c r="G29787" t="s">
        <v>822</v>
      </c>
      <c r="H29787">
        <v>0</v>
      </c>
      <c r="I29787">
        <v>0</v>
      </c>
      <c r="J29787">
        <v>0</v>
      </c>
      <c r="K29787" t="s">
        <v>114050</v>
      </c>
    </row>
    <row r="29788" spans="1:11" x14ac:dyDescent="0.3">
      <c r="A29788" t="s">
        <v>114051</v>
      </c>
      <c r="B29788" t="s">
        <v>114052</v>
      </c>
      <c r="C29788" t="s">
        <v>20</v>
      </c>
      <c r="D29788" t="s">
        <v>114053</v>
      </c>
      <c r="E29788" t="s">
        <v>103221</v>
      </c>
      <c r="F29788" t="s">
        <v>16</v>
      </c>
      <c r="G29788" t="s">
        <v>3039</v>
      </c>
      <c r="H29788">
        <v>0</v>
      </c>
      <c r="I29788">
        <v>0</v>
      </c>
      <c r="J29788">
        <v>0</v>
      </c>
      <c r="K29788" t="s">
        <v>114054</v>
      </c>
    </row>
    <row r="29789" spans="1:11" x14ac:dyDescent="0.3">
      <c r="A29789" t="s">
        <v>114055</v>
      </c>
      <c r="B29789" t="s">
        <v>114056</v>
      </c>
      <c r="C29789" t="s">
        <v>27</v>
      </c>
      <c r="D29789" t="s">
        <v>114057</v>
      </c>
      <c r="E29789" t="s">
        <v>29</v>
      </c>
      <c r="F29789" t="s">
        <v>41</v>
      </c>
      <c r="G29789" t="s">
        <v>42</v>
      </c>
      <c r="H29789">
        <v>0</v>
      </c>
      <c r="I29789">
        <v>0</v>
      </c>
      <c r="J29789">
        <v>0</v>
      </c>
      <c r="K29789" t="s">
        <v>114058</v>
      </c>
    </row>
    <row r="29790" spans="1:11" x14ac:dyDescent="0.3">
      <c r="A29790" t="s">
        <v>114059</v>
      </c>
      <c r="B29790" t="s">
        <v>114060</v>
      </c>
      <c r="C29790" t="s">
        <v>466</v>
      </c>
      <c r="D29790" t="s">
        <v>114061</v>
      </c>
      <c r="E29790" t="s">
        <v>468</v>
      </c>
      <c r="F29790" t="s">
        <v>16</v>
      </c>
      <c r="G29790" t="s">
        <v>7288</v>
      </c>
      <c r="H29790">
        <v>0</v>
      </c>
      <c r="I29790">
        <v>0</v>
      </c>
      <c r="J29790">
        <v>0</v>
      </c>
      <c r="K29790" t="s">
        <v>114062</v>
      </c>
    </row>
    <row r="29791" spans="1:11" x14ac:dyDescent="0.3">
      <c r="A29791" t="s">
        <v>114063</v>
      </c>
      <c r="B29791" t="s">
        <v>114064</v>
      </c>
      <c r="C29791" t="s">
        <v>466</v>
      </c>
      <c r="D29791" t="s">
        <v>114065</v>
      </c>
      <c r="E29791" t="s">
        <v>468</v>
      </c>
      <c r="F29791" t="s">
        <v>16</v>
      </c>
      <c r="G29791" t="s">
        <v>6487</v>
      </c>
      <c r="H29791">
        <v>0</v>
      </c>
      <c r="I29791">
        <v>0</v>
      </c>
      <c r="J29791">
        <v>0</v>
      </c>
      <c r="K29791" t="s">
        <v>114066</v>
      </c>
    </row>
    <row r="29792" spans="1:11" x14ac:dyDescent="0.3">
      <c r="A29792" t="s">
        <v>114067</v>
      </c>
      <c r="B29792" t="s">
        <v>114068</v>
      </c>
      <c r="C29792" t="s">
        <v>466</v>
      </c>
      <c r="D29792" t="s">
        <v>114069</v>
      </c>
      <c r="E29792" t="s">
        <v>468</v>
      </c>
      <c r="F29792" t="s">
        <v>16</v>
      </c>
      <c r="G29792" t="s">
        <v>859</v>
      </c>
      <c r="H29792">
        <v>0</v>
      </c>
      <c r="I29792">
        <v>0</v>
      </c>
      <c r="J29792">
        <v>0</v>
      </c>
      <c r="K29792" t="s">
        <v>114070</v>
      </c>
    </row>
    <row r="29793" spans="1:11" x14ac:dyDescent="0.3">
      <c r="A29793" t="s">
        <v>114071</v>
      </c>
      <c r="B29793" t="s">
        <v>114072</v>
      </c>
      <c r="C29793" t="s">
        <v>466</v>
      </c>
      <c r="D29793" t="s">
        <v>114073</v>
      </c>
      <c r="E29793" t="s">
        <v>468</v>
      </c>
      <c r="F29793" t="s">
        <v>16</v>
      </c>
      <c r="G29793" t="s">
        <v>16416</v>
      </c>
      <c r="H29793">
        <v>0</v>
      </c>
      <c r="I29793">
        <v>0</v>
      </c>
      <c r="J29793">
        <v>0</v>
      </c>
      <c r="K29793" t="s">
        <v>114074</v>
      </c>
    </row>
    <row r="29794" spans="1:11" x14ac:dyDescent="0.3">
      <c r="A29794" t="s">
        <v>114075</v>
      </c>
      <c r="B29794" t="s">
        <v>114076</v>
      </c>
      <c r="C29794" t="s">
        <v>466</v>
      </c>
      <c r="D29794" t="s">
        <v>114077</v>
      </c>
      <c r="E29794" t="s">
        <v>468</v>
      </c>
      <c r="F29794" t="s">
        <v>16</v>
      </c>
      <c r="G29794" t="s">
        <v>4717</v>
      </c>
      <c r="H29794">
        <v>0</v>
      </c>
      <c r="I29794">
        <v>0</v>
      </c>
      <c r="J29794">
        <v>0</v>
      </c>
      <c r="K29794" t="s">
        <v>114078</v>
      </c>
    </row>
    <row r="29795" spans="1:11" x14ac:dyDescent="0.3">
      <c r="A29795" t="s">
        <v>114079</v>
      </c>
      <c r="B29795" t="s">
        <v>114080</v>
      </c>
      <c r="C29795" t="s">
        <v>466</v>
      </c>
      <c r="D29795" t="s">
        <v>114081</v>
      </c>
      <c r="E29795" t="s">
        <v>468</v>
      </c>
      <c r="F29795" t="s">
        <v>16</v>
      </c>
      <c r="G29795" t="s">
        <v>3581</v>
      </c>
      <c r="H29795">
        <v>0</v>
      </c>
      <c r="I29795">
        <v>0</v>
      </c>
      <c r="J29795">
        <v>0</v>
      </c>
      <c r="K29795" t="s">
        <v>114082</v>
      </c>
    </row>
    <row r="29796" spans="1:11" x14ac:dyDescent="0.3">
      <c r="A29796" t="s">
        <v>114083</v>
      </c>
      <c r="B29796" t="s">
        <v>114084</v>
      </c>
      <c r="C29796" t="s">
        <v>466</v>
      </c>
      <c r="D29796" t="s">
        <v>114085</v>
      </c>
      <c r="E29796" t="s">
        <v>468</v>
      </c>
      <c r="F29796" t="s">
        <v>16</v>
      </c>
      <c r="G29796" t="s">
        <v>17001</v>
      </c>
      <c r="H29796">
        <v>0</v>
      </c>
      <c r="I29796">
        <v>0</v>
      </c>
      <c r="J29796">
        <v>0</v>
      </c>
      <c r="K29796" t="s">
        <v>114086</v>
      </c>
    </row>
    <row r="29797" spans="1:11" x14ac:dyDescent="0.3">
      <c r="A29797" t="s">
        <v>114087</v>
      </c>
      <c r="B29797" t="s">
        <v>114088</v>
      </c>
      <c r="C29797" t="s">
        <v>466</v>
      </c>
      <c r="D29797" t="s">
        <v>114089</v>
      </c>
      <c r="E29797" t="s">
        <v>468</v>
      </c>
      <c r="F29797" t="s">
        <v>16</v>
      </c>
      <c r="G29797" t="s">
        <v>756</v>
      </c>
      <c r="H29797">
        <v>0</v>
      </c>
      <c r="I29797">
        <v>0</v>
      </c>
      <c r="J29797">
        <v>0</v>
      </c>
      <c r="K29797" t="s">
        <v>114090</v>
      </c>
    </row>
    <row r="29798" spans="1:11" x14ac:dyDescent="0.3">
      <c r="A29798" t="s">
        <v>114091</v>
      </c>
      <c r="B29798" t="s">
        <v>114092</v>
      </c>
      <c r="C29798" t="s">
        <v>20</v>
      </c>
      <c r="D29798" t="s">
        <v>114093</v>
      </c>
      <c r="E29798" t="s">
        <v>22</v>
      </c>
      <c r="F29798" t="s">
        <v>16</v>
      </c>
      <c r="G29798" t="s">
        <v>22797</v>
      </c>
      <c r="H29798">
        <v>0</v>
      </c>
      <c r="I29798">
        <v>0</v>
      </c>
      <c r="J29798">
        <v>0</v>
      </c>
      <c r="K29798" t="s">
        <v>114094</v>
      </c>
    </row>
    <row r="29799" spans="1:11" x14ac:dyDescent="0.3">
      <c r="A29799" t="s">
        <v>114095</v>
      </c>
      <c r="C29799" t="s">
        <v>27</v>
      </c>
      <c r="D29799" t="s">
        <v>114096</v>
      </c>
      <c r="E29799" t="s">
        <v>29</v>
      </c>
      <c r="F29799" t="s">
        <v>41</v>
      </c>
      <c r="G29799" t="s">
        <v>42</v>
      </c>
      <c r="H29799">
        <v>0</v>
      </c>
      <c r="I29799">
        <v>0</v>
      </c>
      <c r="J29799">
        <v>0</v>
      </c>
      <c r="K29799" t="s">
        <v>114097</v>
      </c>
    </row>
    <row r="29800" spans="1:11" x14ac:dyDescent="0.3">
      <c r="A29800" t="s">
        <v>114098</v>
      </c>
      <c r="B29800" t="s">
        <v>114099</v>
      </c>
      <c r="C29800" t="s">
        <v>466</v>
      </c>
      <c r="D29800" t="s">
        <v>114100</v>
      </c>
      <c r="E29800" t="s">
        <v>468</v>
      </c>
      <c r="F29800" t="s">
        <v>16</v>
      </c>
      <c r="G29800" t="s">
        <v>11481</v>
      </c>
      <c r="H29800">
        <v>0</v>
      </c>
      <c r="I29800">
        <v>0</v>
      </c>
      <c r="J29800">
        <v>0</v>
      </c>
      <c r="K29800" t="s">
        <v>114101</v>
      </c>
    </row>
    <row r="29801" spans="1:11" x14ac:dyDescent="0.3">
      <c r="A29801" t="s">
        <v>114102</v>
      </c>
      <c r="B29801" t="s">
        <v>114103</v>
      </c>
      <c r="C29801" t="s">
        <v>466</v>
      </c>
      <c r="D29801" t="s">
        <v>114104</v>
      </c>
      <c r="E29801" t="s">
        <v>468</v>
      </c>
      <c r="F29801" t="s">
        <v>16</v>
      </c>
      <c r="G29801" t="s">
        <v>1934</v>
      </c>
      <c r="H29801">
        <v>0</v>
      </c>
      <c r="I29801">
        <v>0</v>
      </c>
      <c r="J29801">
        <v>0</v>
      </c>
      <c r="K29801" t="s">
        <v>114105</v>
      </c>
    </row>
    <row r="29802" spans="1:11" x14ac:dyDescent="0.3">
      <c r="A29802" t="s">
        <v>114106</v>
      </c>
      <c r="B29802" t="s">
        <v>114107</v>
      </c>
      <c r="C29802" t="s">
        <v>466</v>
      </c>
      <c r="D29802" t="s">
        <v>114108</v>
      </c>
      <c r="E29802" t="s">
        <v>468</v>
      </c>
      <c r="F29802" t="s">
        <v>16</v>
      </c>
      <c r="G29802" t="s">
        <v>13894</v>
      </c>
      <c r="H29802">
        <v>0</v>
      </c>
      <c r="I29802">
        <v>0</v>
      </c>
      <c r="J29802">
        <v>0</v>
      </c>
      <c r="K29802" t="s">
        <v>114109</v>
      </c>
    </row>
    <row r="29803" spans="1:11" x14ac:dyDescent="0.3">
      <c r="A29803" t="s">
        <v>114110</v>
      </c>
      <c r="B29803" t="s">
        <v>114111</v>
      </c>
      <c r="C29803" t="s">
        <v>466</v>
      </c>
      <c r="D29803" t="s">
        <v>114112</v>
      </c>
      <c r="E29803" t="s">
        <v>468</v>
      </c>
      <c r="F29803" t="s">
        <v>16</v>
      </c>
      <c r="G29803" t="s">
        <v>13237</v>
      </c>
      <c r="H29803">
        <v>0</v>
      </c>
      <c r="I29803">
        <v>0</v>
      </c>
      <c r="J29803">
        <v>0</v>
      </c>
      <c r="K29803" t="s">
        <v>114113</v>
      </c>
    </row>
    <row r="29804" spans="1:11" x14ac:dyDescent="0.3">
      <c r="A29804" t="s">
        <v>114114</v>
      </c>
      <c r="B29804" t="s">
        <v>114115</v>
      </c>
      <c r="C29804" t="s">
        <v>466</v>
      </c>
      <c r="D29804" t="s">
        <v>114116</v>
      </c>
      <c r="E29804" t="s">
        <v>468</v>
      </c>
      <c r="F29804" t="s">
        <v>16</v>
      </c>
      <c r="G29804" t="s">
        <v>2189</v>
      </c>
      <c r="H29804">
        <v>0</v>
      </c>
      <c r="I29804">
        <v>0</v>
      </c>
      <c r="J29804">
        <v>0</v>
      </c>
      <c r="K29804" t="s">
        <v>114117</v>
      </c>
    </row>
    <row r="29805" spans="1:11" x14ac:dyDescent="0.3">
      <c r="A29805" t="s">
        <v>114118</v>
      </c>
      <c r="B29805" t="s">
        <v>114119</v>
      </c>
      <c r="C29805" t="s">
        <v>466</v>
      </c>
      <c r="D29805" t="s">
        <v>114120</v>
      </c>
      <c r="E29805" t="s">
        <v>468</v>
      </c>
      <c r="F29805" t="s">
        <v>16</v>
      </c>
      <c r="G29805" t="s">
        <v>2470</v>
      </c>
      <c r="H29805">
        <v>0</v>
      </c>
      <c r="I29805">
        <v>0</v>
      </c>
      <c r="J29805">
        <v>0</v>
      </c>
      <c r="K29805" t="s">
        <v>114121</v>
      </c>
    </row>
    <row r="29806" spans="1:11" x14ac:dyDescent="0.3">
      <c r="A29806" t="s">
        <v>114122</v>
      </c>
      <c r="B29806" t="s">
        <v>114123</v>
      </c>
      <c r="C29806" t="s">
        <v>466</v>
      </c>
      <c r="D29806" t="s">
        <v>114124</v>
      </c>
      <c r="E29806" t="s">
        <v>468</v>
      </c>
      <c r="F29806" t="s">
        <v>16</v>
      </c>
      <c r="G29806" t="s">
        <v>3186</v>
      </c>
      <c r="H29806">
        <v>0</v>
      </c>
      <c r="I29806">
        <v>0</v>
      </c>
      <c r="J29806">
        <v>0</v>
      </c>
      <c r="K29806" t="s">
        <v>114125</v>
      </c>
    </row>
    <row r="29807" spans="1:11" x14ac:dyDescent="0.3">
      <c r="A29807" t="s">
        <v>114126</v>
      </c>
      <c r="B29807" t="s">
        <v>114127</v>
      </c>
      <c r="C29807" t="s">
        <v>466</v>
      </c>
      <c r="D29807" t="s">
        <v>114128</v>
      </c>
      <c r="E29807" t="s">
        <v>468</v>
      </c>
      <c r="F29807" t="s">
        <v>16</v>
      </c>
      <c r="G29807" t="s">
        <v>1488</v>
      </c>
      <c r="H29807">
        <v>0</v>
      </c>
      <c r="I29807">
        <v>0</v>
      </c>
      <c r="J29807">
        <v>0</v>
      </c>
      <c r="K29807" t="s">
        <v>114129</v>
      </c>
    </row>
    <row r="29808" spans="1:11" x14ac:dyDescent="0.3">
      <c r="A29808" t="s">
        <v>114130</v>
      </c>
      <c r="B29808" t="s">
        <v>114131</v>
      </c>
      <c r="C29808" t="s">
        <v>466</v>
      </c>
      <c r="D29808" t="s">
        <v>114132</v>
      </c>
      <c r="E29808" t="s">
        <v>468</v>
      </c>
      <c r="F29808" t="s">
        <v>16</v>
      </c>
      <c r="G29808" t="s">
        <v>3628</v>
      </c>
      <c r="H29808">
        <v>0</v>
      </c>
      <c r="I29808">
        <v>0</v>
      </c>
      <c r="J29808">
        <v>0</v>
      </c>
      <c r="K29808" t="s">
        <v>114133</v>
      </c>
    </row>
    <row r="29809" spans="1:11" x14ac:dyDescent="0.3">
      <c r="A29809" t="s">
        <v>114134</v>
      </c>
      <c r="B29809" t="s">
        <v>114135</v>
      </c>
      <c r="C29809" t="s">
        <v>466</v>
      </c>
      <c r="D29809" t="s">
        <v>114136</v>
      </c>
      <c r="E29809" t="s">
        <v>468</v>
      </c>
      <c r="F29809" t="s">
        <v>16</v>
      </c>
      <c r="G29809" t="s">
        <v>4993</v>
      </c>
      <c r="H29809">
        <v>0</v>
      </c>
      <c r="I29809">
        <v>0</v>
      </c>
      <c r="J29809">
        <v>0</v>
      </c>
      <c r="K29809" t="s">
        <v>114137</v>
      </c>
    </row>
    <row r="29810" spans="1:11" x14ac:dyDescent="0.3">
      <c r="A29810" t="s">
        <v>114138</v>
      </c>
      <c r="B29810" t="s">
        <v>114139</v>
      </c>
      <c r="C29810" t="s">
        <v>558</v>
      </c>
      <c r="D29810" t="s">
        <v>114140</v>
      </c>
      <c r="E29810" t="s">
        <v>754</v>
      </c>
      <c r="F29810" t="s">
        <v>16</v>
      </c>
      <c r="G29810" t="s">
        <v>1091</v>
      </c>
      <c r="H29810">
        <v>0</v>
      </c>
      <c r="I29810">
        <v>0</v>
      </c>
      <c r="J29810">
        <v>0</v>
      </c>
      <c r="K29810" t="s">
        <v>114141</v>
      </c>
    </row>
    <row r="29811" spans="1:11" x14ac:dyDescent="0.3">
      <c r="A29811" t="s">
        <v>114142</v>
      </c>
      <c r="B29811" t="s">
        <v>114143</v>
      </c>
      <c r="C29811" t="s">
        <v>20</v>
      </c>
      <c r="D29811" t="s">
        <v>114144</v>
      </c>
      <c r="E29811" t="s">
        <v>22</v>
      </c>
      <c r="F29811" t="s">
        <v>4951</v>
      </c>
      <c r="G29811" t="s">
        <v>42</v>
      </c>
      <c r="H29811">
        <v>0</v>
      </c>
      <c r="I29811">
        <v>0</v>
      </c>
      <c r="J29811">
        <v>0</v>
      </c>
      <c r="K29811" t="s">
        <v>114145</v>
      </c>
    </row>
    <row r="29812" spans="1:11" x14ac:dyDescent="0.3">
      <c r="A29812" t="s">
        <v>114146</v>
      </c>
      <c r="B29812" t="s">
        <v>114147</v>
      </c>
      <c r="C29812" t="s">
        <v>20</v>
      </c>
      <c r="D29812" t="s">
        <v>114148</v>
      </c>
      <c r="E29812" t="s">
        <v>103221</v>
      </c>
      <c r="F29812" t="s">
        <v>16</v>
      </c>
      <c r="G29812" t="s">
        <v>25128</v>
      </c>
      <c r="H29812">
        <v>0</v>
      </c>
      <c r="I29812">
        <v>0</v>
      </c>
      <c r="J29812">
        <v>0</v>
      </c>
      <c r="K29812" t="s">
        <v>114149</v>
      </c>
    </row>
    <row r="29813" spans="1:11" x14ac:dyDescent="0.3">
      <c r="A29813" t="s">
        <v>114150</v>
      </c>
      <c r="B29813" t="s">
        <v>114151</v>
      </c>
      <c r="C29813" t="s">
        <v>466</v>
      </c>
      <c r="D29813" t="s">
        <v>114152</v>
      </c>
      <c r="E29813" t="s">
        <v>468</v>
      </c>
      <c r="F29813" t="s">
        <v>16</v>
      </c>
      <c r="G29813" t="s">
        <v>3413</v>
      </c>
      <c r="H29813">
        <v>0</v>
      </c>
      <c r="I29813">
        <v>0</v>
      </c>
      <c r="J29813">
        <v>0</v>
      </c>
      <c r="K29813" t="s">
        <v>114153</v>
      </c>
    </row>
    <row r="29814" spans="1:11" x14ac:dyDescent="0.3">
      <c r="A29814" t="s">
        <v>114154</v>
      </c>
      <c r="B29814" t="s">
        <v>114155</v>
      </c>
      <c r="C29814" t="s">
        <v>466</v>
      </c>
      <c r="D29814" t="s">
        <v>114156</v>
      </c>
      <c r="E29814" t="s">
        <v>468</v>
      </c>
      <c r="F29814" t="s">
        <v>16</v>
      </c>
      <c r="G29814" t="s">
        <v>269</v>
      </c>
      <c r="H29814">
        <v>0</v>
      </c>
      <c r="I29814">
        <v>0</v>
      </c>
      <c r="J29814">
        <v>0</v>
      </c>
      <c r="K29814" t="s">
        <v>114157</v>
      </c>
    </row>
    <row r="29815" spans="1:11" x14ac:dyDescent="0.3">
      <c r="A29815" t="s">
        <v>114158</v>
      </c>
      <c r="B29815" t="s">
        <v>114159</v>
      </c>
      <c r="C29815" t="s">
        <v>466</v>
      </c>
      <c r="D29815" t="s">
        <v>114160</v>
      </c>
      <c r="E29815" t="s">
        <v>468</v>
      </c>
      <c r="F29815" t="s">
        <v>16</v>
      </c>
      <c r="G29815" t="s">
        <v>15631</v>
      </c>
      <c r="H29815">
        <v>0</v>
      </c>
      <c r="I29815">
        <v>0</v>
      </c>
      <c r="J29815">
        <v>0</v>
      </c>
      <c r="K29815" t="s">
        <v>114161</v>
      </c>
    </row>
    <row r="29816" spans="1:11" x14ac:dyDescent="0.3">
      <c r="A29816" t="s">
        <v>114162</v>
      </c>
      <c r="B29816" t="s">
        <v>114163</v>
      </c>
      <c r="C29816" t="s">
        <v>466</v>
      </c>
      <c r="D29816" t="s">
        <v>114164</v>
      </c>
      <c r="E29816" t="s">
        <v>468</v>
      </c>
      <c r="F29816" t="s">
        <v>16</v>
      </c>
      <c r="G29816" t="s">
        <v>469</v>
      </c>
      <c r="H29816">
        <v>0</v>
      </c>
      <c r="I29816">
        <v>0</v>
      </c>
      <c r="J29816">
        <v>0</v>
      </c>
      <c r="K29816" t="s">
        <v>114165</v>
      </c>
    </row>
    <row r="29817" spans="1:11" x14ac:dyDescent="0.3">
      <c r="A29817" t="s">
        <v>114166</v>
      </c>
      <c r="B29817" t="s">
        <v>114167</v>
      </c>
      <c r="C29817" t="s">
        <v>466</v>
      </c>
      <c r="D29817" t="s">
        <v>114168</v>
      </c>
      <c r="E29817" t="s">
        <v>468</v>
      </c>
      <c r="F29817" t="s">
        <v>16</v>
      </c>
      <c r="G29817" t="s">
        <v>12342</v>
      </c>
      <c r="H29817">
        <v>0</v>
      </c>
      <c r="I29817">
        <v>0</v>
      </c>
      <c r="J29817">
        <v>0</v>
      </c>
      <c r="K29817" t="s">
        <v>114169</v>
      </c>
    </row>
    <row r="29818" spans="1:11" x14ac:dyDescent="0.3">
      <c r="A29818" t="s">
        <v>114170</v>
      </c>
      <c r="B29818" t="s">
        <v>114171</v>
      </c>
      <c r="C29818" t="s">
        <v>466</v>
      </c>
      <c r="D29818" t="s">
        <v>114172</v>
      </c>
      <c r="E29818" t="s">
        <v>468</v>
      </c>
      <c r="F29818" t="s">
        <v>16</v>
      </c>
      <c r="G29818" t="s">
        <v>6006</v>
      </c>
      <c r="H29818">
        <v>0</v>
      </c>
      <c r="I29818">
        <v>0</v>
      </c>
      <c r="J29818">
        <v>0</v>
      </c>
      <c r="K29818" t="s">
        <v>114173</v>
      </c>
    </row>
    <row r="29819" spans="1:11" x14ac:dyDescent="0.3">
      <c r="A29819" t="s">
        <v>114174</v>
      </c>
      <c r="B29819" t="s">
        <v>114175</v>
      </c>
      <c r="C29819" t="s">
        <v>466</v>
      </c>
      <c r="D29819" t="s">
        <v>114176</v>
      </c>
      <c r="E29819" t="s">
        <v>468</v>
      </c>
      <c r="F29819" t="s">
        <v>16</v>
      </c>
      <c r="G29819" t="s">
        <v>18285</v>
      </c>
      <c r="H29819">
        <v>0</v>
      </c>
      <c r="I29819">
        <v>0</v>
      </c>
      <c r="J29819">
        <v>0</v>
      </c>
      <c r="K29819" t="s">
        <v>114177</v>
      </c>
    </row>
    <row r="29820" spans="1:11" x14ac:dyDescent="0.3">
      <c r="A29820" t="s">
        <v>114178</v>
      </c>
      <c r="B29820" t="s">
        <v>114179</v>
      </c>
      <c r="C29820" t="s">
        <v>466</v>
      </c>
      <c r="D29820" t="s">
        <v>114180</v>
      </c>
      <c r="E29820" t="s">
        <v>468</v>
      </c>
      <c r="F29820" t="s">
        <v>16</v>
      </c>
      <c r="G29820" t="s">
        <v>12342</v>
      </c>
      <c r="H29820">
        <v>0</v>
      </c>
      <c r="I29820">
        <v>0</v>
      </c>
      <c r="J29820">
        <v>0</v>
      </c>
      <c r="K29820" t="s">
        <v>114181</v>
      </c>
    </row>
    <row r="29821" spans="1:11" x14ac:dyDescent="0.3">
      <c r="A29821" t="s">
        <v>114182</v>
      </c>
      <c r="B29821" t="s">
        <v>114183</v>
      </c>
      <c r="C29821" t="s">
        <v>466</v>
      </c>
      <c r="D29821" t="s">
        <v>114184</v>
      </c>
      <c r="E29821" t="s">
        <v>468</v>
      </c>
      <c r="F29821" t="s">
        <v>16</v>
      </c>
      <c r="G29821" t="s">
        <v>2542</v>
      </c>
      <c r="H29821">
        <v>0</v>
      </c>
      <c r="I29821">
        <v>0</v>
      </c>
      <c r="J29821">
        <v>0</v>
      </c>
      <c r="K29821" t="s">
        <v>114185</v>
      </c>
    </row>
    <row r="29822" spans="1:11" x14ac:dyDescent="0.3">
      <c r="A29822" t="s">
        <v>114186</v>
      </c>
      <c r="B29822" t="s">
        <v>114187</v>
      </c>
      <c r="C29822" t="s">
        <v>27</v>
      </c>
      <c r="D29822" t="s">
        <v>114188</v>
      </c>
      <c r="E29822" t="s">
        <v>29</v>
      </c>
      <c r="F29822" t="s">
        <v>41</v>
      </c>
      <c r="G29822" t="s">
        <v>42</v>
      </c>
      <c r="H29822">
        <v>0</v>
      </c>
      <c r="I29822">
        <v>0</v>
      </c>
      <c r="J29822">
        <v>0</v>
      </c>
      <c r="K29822" t="s">
        <v>114189</v>
      </c>
    </row>
    <row r="29823" spans="1:11" x14ac:dyDescent="0.3">
      <c r="A29823" t="s">
        <v>114190</v>
      </c>
      <c r="B29823" t="s">
        <v>114191</v>
      </c>
      <c r="C29823" t="s">
        <v>466</v>
      </c>
      <c r="D29823" t="s">
        <v>114192</v>
      </c>
      <c r="E29823" t="s">
        <v>468</v>
      </c>
      <c r="F29823" t="s">
        <v>16</v>
      </c>
      <c r="G29823" t="s">
        <v>756</v>
      </c>
      <c r="H29823">
        <v>0</v>
      </c>
      <c r="I29823">
        <v>0</v>
      </c>
      <c r="J29823">
        <v>0</v>
      </c>
      <c r="K29823" t="s">
        <v>114193</v>
      </c>
    </row>
    <row r="29824" spans="1:11" x14ac:dyDescent="0.3">
      <c r="A29824" t="s">
        <v>114194</v>
      </c>
      <c r="B29824" t="s">
        <v>114195</v>
      </c>
      <c r="C29824" t="s">
        <v>13</v>
      </c>
      <c r="D29824" t="s">
        <v>114196</v>
      </c>
      <c r="E29824" t="s">
        <v>104779</v>
      </c>
      <c r="F29824" t="s">
        <v>16</v>
      </c>
      <c r="G29824" t="s">
        <v>5787</v>
      </c>
      <c r="H29824">
        <v>0</v>
      </c>
      <c r="I29824">
        <v>0</v>
      </c>
      <c r="J29824">
        <v>0</v>
      </c>
      <c r="K29824" t="s">
        <v>114197</v>
      </c>
    </row>
    <row r="29825" spans="1:11" x14ac:dyDescent="0.3">
      <c r="A29825" t="s">
        <v>114198</v>
      </c>
      <c r="B29825" t="s">
        <v>114199</v>
      </c>
      <c r="C29825" t="s">
        <v>466</v>
      </c>
      <c r="D29825" t="s">
        <v>114200</v>
      </c>
      <c r="E29825" t="s">
        <v>468</v>
      </c>
      <c r="F29825" t="s">
        <v>16</v>
      </c>
      <c r="G29825" t="s">
        <v>4520</v>
      </c>
      <c r="H29825">
        <v>0</v>
      </c>
      <c r="I29825">
        <v>0</v>
      </c>
      <c r="J29825">
        <v>0</v>
      </c>
      <c r="K29825" t="s">
        <v>114201</v>
      </c>
    </row>
    <row r="29826" spans="1:11" x14ac:dyDescent="0.3">
      <c r="A29826" t="s">
        <v>114202</v>
      </c>
      <c r="B29826" t="s">
        <v>114203</v>
      </c>
      <c r="C29826" t="s">
        <v>466</v>
      </c>
      <c r="D29826" t="s">
        <v>114204</v>
      </c>
      <c r="E29826" t="s">
        <v>468</v>
      </c>
      <c r="F29826" t="s">
        <v>16</v>
      </c>
      <c r="G29826" t="s">
        <v>1434</v>
      </c>
      <c r="H29826">
        <v>0</v>
      </c>
      <c r="I29826">
        <v>0</v>
      </c>
      <c r="J29826">
        <v>0</v>
      </c>
      <c r="K29826" t="s">
        <v>114205</v>
      </c>
    </row>
    <row r="29827" spans="1:11" x14ac:dyDescent="0.3">
      <c r="A29827" t="s">
        <v>114206</v>
      </c>
      <c r="B29827" t="s">
        <v>114207</v>
      </c>
      <c r="C29827" t="s">
        <v>466</v>
      </c>
      <c r="D29827" t="s">
        <v>114208</v>
      </c>
      <c r="E29827" t="s">
        <v>468</v>
      </c>
      <c r="F29827" t="s">
        <v>16</v>
      </c>
      <c r="G29827" t="s">
        <v>23</v>
      </c>
      <c r="H29827">
        <v>0</v>
      </c>
      <c r="I29827">
        <v>0</v>
      </c>
      <c r="J29827">
        <v>0</v>
      </c>
      <c r="K29827" t="s">
        <v>114209</v>
      </c>
    </row>
    <row r="29828" spans="1:11" x14ac:dyDescent="0.3">
      <c r="A29828" t="s">
        <v>114210</v>
      </c>
      <c r="B29828" t="s">
        <v>114211</v>
      </c>
      <c r="C29828" t="s">
        <v>13</v>
      </c>
      <c r="D29828" t="s">
        <v>114212</v>
      </c>
      <c r="E29828" t="s">
        <v>104779</v>
      </c>
      <c r="F29828" t="s">
        <v>16</v>
      </c>
      <c r="G29828" t="s">
        <v>9855</v>
      </c>
      <c r="H29828">
        <v>0</v>
      </c>
      <c r="I29828">
        <v>0</v>
      </c>
      <c r="J29828">
        <v>0</v>
      </c>
      <c r="K29828" t="s">
        <v>114213</v>
      </c>
    </row>
    <row r="29829" spans="1:11" x14ac:dyDescent="0.3">
      <c r="A29829" t="s">
        <v>114214</v>
      </c>
      <c r="B29829" t="s">
        <v>114215</v>
      </c>
      <c r="C29829" t="s">
        <v>466</v>
      </c>
      <c r="D29829" t="s">
        <v>114216</v>
      </c>
      <c r="E29829" t="s">
        <v>468</v>
      </c>
      <c r="F29829" t="s">
        <v>16</v>
      </c>
      <c r="G29829" t="s">
        <v>3103</v>
      </c>
      <c r="H29829">
        <v>0</v>
      </c>
      <c r="I29829">
        <v>0</v>
      </c>
      <c r="J29829">
        <v>0</v>
      </c>
      <c r="K29829" t="s">
        <v>114217</v>
      </c>
    </row>
    <row r="29830" spans="1:11" x14ac:dyDescent="0.3">
      <c r="A29830" t="s">
        <v>114218</v>
      </c>
      <c r="B29830" t="s">
        <v>114219</v>
      </c>
      <c r="C29830" t="s">
        <v>466</v>
      </c>
      <c r="D29830" t="s">
        <v>114220</v>
      </c>
      <c r="E29830" t="s">
        <v>468</v>
      </c>
      <c r="F29830" t="s">
        <v>16</v>
      </c>
      <c r="G29830" t="s">
        <v>9124</v>
      </c>
      <c r="H29830">
        <v>0</v>
      </c>
      <c r="I29830">
        <v>0</v>
      </c>
      <c r="J29830">
        <v>0</v>
      </c>
      <c r="K29830" t="s">
        <v>114221</v>
      </c>
    </row>
    <row r="29831" spans="1:11" x14ac:dyDescent="0.3">
      <c r="A29831" t="s">
        <v>114222</v>
      </c>
      <c r="B29831" t="s">
        <v>114223</v>
      </c>
      <c r="C29831" t="s">
        <v>466</v>
      </c>
      <c r="D29831" t="s">
        <v>114224</v>
      </c>
      <c r="E29831" t="s">
        <v>468</v>
      </c>
      <c r="F29831" t="s">
        <v>16</v>
      </c>
      <c r="G29831" t="s">
        <v>2189</v>
      </c>
      <c r="H29831">
        <v>0</v>
      </c>
      <c r="I29831">
        <v>0</v>
      </c>
      <c r="J29831">
        <v>0</v>
      </c>
      <c r="K29831" t="s">
        <v>114225</v>
      </c>
    </row>
    <row r="29832" spans="1:11" x14ac:dyDescent="0.3">
      <c r="A29832" t="s">
        <v>114226</v>
      </c>
      <c r="B29832" t="s">
        <v>114227</v>
      </c>
      <c r="C29832" t="s">
        <v>27</v>
      </c>
      <c r="D29832" t="s">
        <v>114228</v>
      </c>
      <c r="E29832" t="s">
        <v>29</v>
      </c>
      <c r="F29832" t="s">
        <v>41</v>
      </c>
      <c r="G29832" t="s">
        <v>42</v>
      </c>
      <c r="H29832">
        <v>0</v>
      </c>
      <c r="I29832">
        <v>0</v>
      </c>
      <c r="J29832">
        <v>0</v>
      </c>
      <c r="K29832" t="s">
        <v>114229</v>
      </c>
    </row>
    <row r="29833" spans="1:11" x14ac:dyDescent="0.3">
      <c r="A29833" t="s">
        <v>114230</v>
      </c>
      <c r="B29833" t="s">
        <v>114231</v>
      </c>
      <c r="C29833" t="s">
        <v>466</v>
      </c>
      <c r="D29833" t="s">
        <v>114232</v>
      </c>
      <c r="E29833" t="s">
        <v>468</v>
      </c>
      <c r="F29833" t="s">
        <v>16</v>
      </c>
      <c r="G29833" t="s">
        <v>269</v>
      </c>
      <c r="H29833">
        <v>0</v>
      </c>
      <c r="I29833">
        <v>0</v>
      </c>
      <c r="J29833">
        <v>0</v>
      </c>
      <c r="K29833" t="s">
        <v>114233</v>
      </c>
    </row>
    <row r="29834" spans="1:11" x14ac:dyDescent="0.3">
      <c r="A29834" t="s">
        <v>114234</v>
      </c>
      <c r="B29834" t="s">
        <v>114235</v>
      </c>
      <c r="C29834" t="s">
        <v>466</v>
      </c>
      <c r="D29834" t="s">
        <v>114236</v>
      </c>
      <c r="E29834" t="s">
        <v>468</v>
      </c>
      <c r="F29834" t="s">
        <v>16</v>
      </c>
      <c r="G29834" t="s">
        <v>7708</v>
      </c>
      <c r="H29834">
        <v>0</v>
      </c>
      <c r="I29834">
        <v>0</v>
      </c>
      <c r="J29834">
        <v>0</v>
      </c>
      <c r="K29834" t="s">
        <v>114237</v>
      </c>
    </row>
    <row r="29835" spans="1:11" x14ac:dyDescent="0.3">
      <c r="A29835" t="s">
        <v>114238</v>
      </c>
      <c r="B29835" t="s">
        <v>114239</v>
      </c>
      <c r="C29835" t="s">
        <v>466</v>
      </c>
      <c r="D29835" t="s">
        <v>114240</v>
      </c>
      <c r="E29835" t="s">
        <v>468</v>
      </c>
      <c r="F29835" t="s">
        <v>16</v>
      </c>
      <c r="G29835" t="s">
        <v>13894</v>
      </c>
      <c r="H29835">
        <v>0</v>
      </c>
      <c r="I29835">
        <v>0</v>
      </c>
      <c r="J29835">
        <v>0</v>
      </c>
      <c r="K29835" t="s">
        <v>114241</v>
      </c>
    </row>
    <row r="29836" spans="1:11" x14ac:dyDescent="0.3">
      <c r="A29836" t="s">
        <v>114242</v>
      </c>
      <c r="B29836" t="s">
        <v>114243</v>
      </c>
      <c r="C29836" t="s">
        <v>466</v>
      </c>
      <c r="D29836" t="s">
        <v>114244</v>
      </c>
      <c r="E29836" t="s">
        <v>468</v>
      </c>
      <c r="F29836" t="s">
        <v>16</v>
      </c>
      <c r="G29836" t="s">
        <v>23</v>
      </c>
      <c r="H29836">
        <v>0</v>
      </c>
      <c r="I29836">
        <v>0</v>
      </c>
      <c r="J29836">
        <v>0</v>
      </c>
      <c r="K29836" t="s">
        <v>114245</v>
      </c>
    </row>
    <row r="29837" spans="1:11" x14ac:dyDescent="0.3">
      <c r="A29837" t="s">
        <v>114246</v>
      </c>
      <c r="B29837" t="s">
        <v>114247</v>
      </c>
      <c r="C29837" t="s">
        <v>466</v>
      </c>
      <c r="D29837" t="s">
        <v>114248</v>
      </c>
      <c r="E29837" t="s">
        <v>468</v>
      </c>
      <c r="F29837" t="s">
        <v>16</v>
      </c>
      <c r="G29837" t="s">
        <v>10738</v>
      </c>
      <c r="H29837">
        <v>0</v>
      </c>
      <c r="I29837">
        <v>0</v>
      </c>
      <c r="J29837">
        <v>0</v>
      </c>
      <c r="K29837" t="s">
        <v>114249</v>
      </c>
    </row>
    <row r="29838" spans="1:11" x14ac:dyDescent="0.3">
      <c r="A29838" t="s">
        <v>114250</v>
      </c>
      <c r="B29838" t="s">
        <v>114251</v>
      </c>
      <c r="C29838" t="s">
        <v>13</v>
      </c>
      <c r="D29838" t="s">
        <v>114252</v>
      </c>
      <c r="E29838" t="s">
        <v>104779</v>
      </c>
      <c r="F29838" t="s">
        <v>16</v>
      </c>
      <c r="G29838" t="s">
        <v>11774</v>
      </c>
      <c r="H29838">
        <v>0</v>
      </c>
      <c r="I29838">
        <v>0</v>
      </c>
      <c r="J29838">
        <v>0</v>
      </c>
      <c r="K29838" t="s">
        <v>114253</v>
      </c>
    </row>
    <row r="29839" spans="1:11" x14ac:dyDescent="0.3">
      <c r="A29839" t="s">
        <v>114254</v>
      </c>
      <c r="B29839" t="s">
        <v>114255</v>
      </c>
      <c r="C29839" t="s">
        <v>466</v>
      </c>
      <c r="D29839" t="s">
        <v>114256</v>
      </c>
      <c r="E29839" t="s">
        <v>468</v>
      </c>
      <c r="F29839" t="s">
        <v>16</v>
      </c>
      <c r="G29839" t="s">
        <v>9067</v>
      </c>
      <c r="H29839">
        <v>0</v>
      </c>
      <c r="I29839">
        <v>0</v>
      </c>
      <c r="J29839">
        <v>0</v>
      </c>
      <c r="K29839" t="s">
        <v>114257</v>
      </c>
    </row>
    <row r="29840" spans="1:11" x14ac:dyDescent="0.3">
      <c r="A29840" t="s">
        <v>114258</v>
      </c>
      <c r="B29840" t="s">
        <v>114259</v>
      </c>
      <c r="C29840" t="s">
        <v>466</v>
      </c>
      <c r="D29840" t="s">
        <v>114260</v>
      </c>
      <c r="E29840" t="s">
        <v>468</v>
      </c>
      <c r="F29840" t="s">
        <v>16</v>
      </c>
      <c r="G29840" t="s">
        <v>4044</v>
      </c>
      <c r="H29840">
        <v>0</v>
      </c>
      <c r="I29840">
        <v>0</v>
      </c>
      <c r="J29840">
        <v>0</v>
      </c>
      <c r="K29840" t="s">
        <v>114261</v>
      </c>
    </row>
    <row r="29841" spans="1:11" x14ac:dyDescent="0.3">
      <c r="A29841" t="s">
        <v>114262</v>
      </c>
      <c r="B29841" t="s">
        <v>114263</v>
      </c>
      <c r="C29841" t="s">
        <v>20</v>
      </c>
      <c r="D29841" t="s">
        <v>114264</v>
      </c>
      <c r="E29841" t="s">
        <v>22</v>
      </c>
      <c r="F29841" t="s">
        <v>16</v>
      </c>
      <c r="G29841" t="s">
        <v>3624</v>
      </c>
      <c r="H29841">
        <v>0</v>
      </c>
      <c r="I29841">
        <v>0</v>
      </c>
      <c r="J29841">
        <v>0</v>
      </c>
      <c r="K29841" t="s">
        <v>114265</v>
      </c>
    </row>
    <row r="29842" spans="1:11" x14ac:dyDescent="0.3">
      <c r="A29842" t="s">
        <v>114266</v>
      </c>
      <c r="B29842" t="s">
        <v>114267</v>
      </c>
      <c r="C29842" t="s">
        <v>13</v>
      </c>
      <c r="D29842" t="s">
        <v>114268</v>
      </c>
      <c r="E29842" t="s">
        <v>104779</v>
      </c>
      <c r="F29842" t="s">
        <v>16</v>
      </c>
      <c r="G29842" t="s">
        <v>3142</v>
      </c>
      <c r="H29842">
        <v>0</v>
      </c>
      <c r="I29842">
        <v>0</v>
      </c>
      <c r="J29842">
        <v>0</v>
      </c>
      <c r="K29842" t="s">
        <v>114269</v>
      </c>
    </row>
    <row r="29843" spans="1:11" x14ac:dyDescent="0.3">
      <c r="A29843" t="s">
        <v>114270</v>
      </c>
      <c r="C29843" t="s">
        <v>20</v>
      </c>
      <c r="D29843" t="s">
        <v>114271</v>
      </c>
      <c r="E29843" t="s">
        <v>22</v>
      </c>
      <c r="F29843" t="s">
        <v>2224</v>
      </c>
      <c r="G29843" t="s">
        <v>8377</v>
      </c>
      <c r="H29843">
        <v>0</v>
      </c>
      <c r="I29843">
        <v>0</v>
      </c>
      <c r="J29843">
        <v>0</v>
      </c>
      <c r="K29843" t="s">
        <v>114272</v>
      </c>
    </row>
    <row r="29844" spans="1:11" x14ac:dyDescent="0.3">
      <c r="A29844" t="s">
        <v>114273</v>
      </c>
      <c r="B29844" t="s">
        <v>114274</v>
      </c>
      <c r="C29844" t="s">
        <v>13</v>
      </c>
      <c r="D29844" t="s">
        <v>114275</v>
      </c>
      <c r="E29844" t="s">
        <v>104779</v>
      </c>
      <c r="F29844" t="s">
        <v>16</v>
      </c>
      <c r="G29844" t="s">
        <v>8722</v>
      </c>
      <c r="H29844">
        <v>0</v>
      </c>
      <c r="I29844">
        <v>0</v>
      </c>
      <c r="J29844">
        <v>0</v>
      </c>
      <c r="K29844" t="s">
        <v>114276</v>
      </c>
    </row>
    <row r="29845" spans="1:11" x14ac:dyDescent="0.3">
      <c r="A29845" t="s">
        <v>114277</v>
      </c>
      <c r="B29845" t="s">
        <v>114278</v>
      </c>
      <c r="C29845" t="s">
        <v>13</v>
      </c>
      <c r="D29845" t="s">
        <v>114279</v>
      </c>
      <c r="E29845" t="s">
        <v>104779</v>
      </c>
      <c r="F29845" t="s">
        <v>16</v>
      </c>
      <c r="G29845" t="s">
        <v>603</v>
      </c>
      <c r="H29845">
        <v>0</v>
      </c>
      <c r="I29845">
        <v>0</v>
      </c>
      <c r="J29845">
        <v>0</v>
      </c>
      <c r="K29845" t="s">
        <v>114280</v>
      </c>
    </row>
    <row r="29846" spans="1:11" x14ac:dyDescent="0.3">
      <c r="A29846" t="s">
        <v>114281</v>
      </c>
      <c r="B29846" t="s">
        <v>114282</v>
      </c>
      <c r="C29846" t="s">
        <v>466</v>
      </c>
      <c r="D29846" t="s">
        <v>114283</v>
      </c>
      <c r="E29846" t="s">
        <v>468</v>
      </c>
      <c r="F29846" t="s">
        <v>16</v>
      </c>
      <c r="G29846" t="s">
        <v>3422</v>
      </c>
      <c r="H29846">
        <v>0</v>
      </c>
      <c r="I29846">
        <v>0</v>
      </c>
      <c r="J29846">
        <v>0</v>
      </c>
      <c r="K29846" t="s">
        <v>114284</v>
      </c>
    </row>
    <row r="29847" spans="1:11" x14ac:dyDescent="0.3">
      <c r="A29847" t="s">
        <v>114285</v>
      </c>
      <c r="B29847" t="s">
        <v>114286</v>
      </c>
      <c r="C29847" t="s">
        <v>466</v>
      </c>
      <c r="D29847" t="s">
        <v>114287</v>
      </c>
      <c r="E29847" t="s">
        <v>468</v>
      </c>
      <c r="F29847" t="s">
        <v>16</v>
      </c>
      <c r="G29847" t="s">
        <v>7803</v>
      </c>
      <c r="H29847">
        <v>0</v>
      </c>
      <c r="I29847">
        <v>0</v>
      </c>
      <c r="J29847">
        <v>0</v>
      </c>
      <c r="K29847" t="s">
        <v>114288</v>
      </c>
    </row>
    <row r="29848" spans="1:11" x14ac:dyDescent="0.3">
      <c r="A29848" t="s">
        <v>114289</v>
      </c>
      <c r="B29848" t="s">
        <v>114290</v>
      </c>
      <c r="C29848" t="s">
        <v>466</v>
      </c>
      <c r="D29848" t="s">
        <v>114291</v>
      </c>
      <c r="E29848" t="s">
        <v>468</v>
      </c>
      <c r="F29848" t="s">
        <v>16</v>
      </c>
      <c r="G29848" t="s">
        <v>3103</v>
      </c>
      <c r="H29848">
        <v>0</v>
      </c>
      <c r="I29848">
        <v>0</v>
      </c>
      <c r="J29848">
        <v>0</v>
      </c>
      <c r="K29848" t="s">
        <v>114292</v>
      </c>
    </row>
    <row r="29849" spans="1:11" x14ac:dyDescent="0.3">
      <c r="A29849" t="s">
        <v>114293</v>
      </c>
      <c r="B29849" t="s">
        <v>114294</v>
      </c>
      <c r="C29849" t="s">
        <v>466</v>
      </c>
      <c r="D29849" t="s">
        <v>114295</v>
      </c>
      <c r="E29849" t="s">
        <v>468</v>
      </c>
      <c r="F29849" t="s">
        <v>16</v>
      </c>
      <c r="G29849" t="s">
        <v>5387</v>
      </c>
      <c r="H29849">
        <v>0</v>
      </c>
      <c r="I29849">
        <v>0</v>
      </c>
      <c r="J29849">
        <v>0</v>
      </c>
      <c r="K29849" t="s">
        <v>114296</v>
      </c>
    </row>
    <row r="29850" spans="1:11" x14ac:dyDescent="0.3">
      <c r="A29850" t="s">
        <v>114297</v>
      </c>
      <c r="B29850" t="s">
        <v>114298</v>
      </c>
      <c r="C29850" t="s">
        <v>466</v>
      </c>
      <c r="D29850" t="s">
        <v>114299</v>
      </c>
      <c r="E29850" t="s">
        <v>468</v>
      </c>
      <c r="F29850" t="s">
        <v>16</v>
      </c>
      <c r="G29850" t="s">
        <v>13136</v>
      </c>
      <c r="H29850">
        <v>0</v>
      </c>
      <c r="I29850">
        <v>0</v>
      </c>
      <c r="J29850">
        <v>0</v>
      </c>
      <c r="K29850" t="s">
        <v>114300</v>
      </c>
    </row>
    <row r="29851" spans="1:11" x14ac:dyDescent="0.3">
      <c r="A29851" t="s">
        <v>114301</v>
      </c>
      <c r="B29851" t="s">
        <v>114302</v>
      </c>
      <c r="C29851" t="s">
        <v>466</v>
      </c>
      <c r="D29851" t="s">
        <v>114303</v>
      </c>
      <c r="E29851" t="s">
        <v>468</v>
      </c>
      <c r="F29851" t="s">
        <v>16</v>
      </c>
      <c r="G29851" t="s">
        <v>9778</v>
      </c>
      <c r="H29851">
        <v>0</v>
      </c>
      <c r="I29851">
        <v>0</v>
      </c>
      <c r="J29851">
        <v>0</v>
      </c>
      <c r="K29851" t="s">
        <v>114304</v>
      </c>
    </row>
    <row r="29852" spans="1:11" x14ac:dyDescent="0.3">
      <c r="A29852" t="s">
        <v>114305</v>
      </c>
      <c r="B29852" t="s">
        <v>114306</v>
      </c>
      <c r="C29852" t="s">
        <v>466</v>
      </c>
      <c r="D29852" t="s">
        <v>114307</v>
      </c>
      <c r="E29852" t="s">
        <v>468</v>
      </c>
      <c r="F29852" t="s">
        <v>16</v>
      </c>
      <c r="G29852" t="s">
        <v>42</v>
      </c>
      <c r="H29852">
        <v>0</v>
      </c>
      <c r="I29852">
        <v>0</v>
      </c>
      <c r="J29852">
        <v>0</v>
      </c>
      <c r="K29852" t="s">
        <v>114308</v>
      </c>
    </row>
    <row r="29853" spans="1:11" x14ac:dyDescent="0.3">
      <c r="A29853" t="s">
        <v>114309</v>
      </c>
      <c r="B29853" t="s">
        <v>114310</v>
      </c>
      <c r="C29853" t="s">
        <v>20</v>
      </c>
      <c r="D29853" t="s">
        <v>114311</v>
      </c>
      <c r="E29853" t="s">
        <v>103221</v>
      </c>
      <c r="F29853" t="s">
        <v>16</v>
      </c>
      <c r="G29853" t="s">
        <v>5893</v>
      </c>
      <c r="H29853">
        <v>0</v>
      </c>
      <c r="I29853">
        <v>0</v>
      </c>
      <c r="J29853">
        <v>0</v>
      </c>
      <c r="K29853" t="s">
        <v>114312</v>
      </c>
    </row>
    <row r="29854" spans="1:11" x14ac:dyDescent="0.3">
      <c r="A29854" t="s">
        <v>114313</v>
      </c>
      <c r="B29854" t="s">
        <v>114314</v>
      </c>
      <c r="C29854" t="s">
        <v>466</v>
      </c>
      <c r="D29854" t="s">
        <v>114315</v>
      </c>
      <c r="E29854" t="s">
        <v>468</v>
      </c>
      <c r="F29854" t="s">
        <v>16</v>
      </c>
      <c r="G29854" t="s">
        <v>756</v>
      </c>
      <c r="H29854">
        <v>0</v>
      </c>
      <c r="I29854">
        <v>0</v>
      </c>
      <c r="J29854">
        <v>0</v>
      </c>
      <c r="K29854" t="s">
        <v>114316</v>
      </c>
    </row>
    <row r="29855" spans="1:11" x14ac:dyDescent="0.3">
      <c r="A29855" t="s">
        <v>114317</v>
      </c>
      <c r="B29855" t="s">
        <v>114318</v>
      </c>
      <c r="C29855" t="s">
        <v>466</v>
      </c>
      <c r="D29855" t="s">
        <v>114319</v>
      </c>
      <c r="E29855" t="s">
        <v>468</v>
      </c>
      <c r="F29855" t="s">
        <v>16</v>
      </c>
      <c r="G29855" t="s">
        <v>2866</v>
      </c>
      <c r="H29855">
        <v>0</v>
      </c>
      <c r="I29855">
        <v>0</v>
      </c>
      <c r="J29855">
        <v>0</v>
      </c>
      <c r="K29855" t="s">
        <v>114320</v>
      </c>
    </row>
    <row r="29856" spans="1:11" x14ac:dyDescent="0.3">
      <c r="A29856" t="s">
        <v>114321</v>
      </c>
      <c r="B29856" t="s">
        <v>114322</v>
      </c>
      <c r="C29856" t="s">
        <v>466</v>
      </c>
      <c r="D29856" t="s">
        <v>114323</v>
      </c>
      <c r="E29856" t="s">
        <v>468</v>
      </c>
      <c r="F29856" t="s">
        <v>16</v>
      </c>
      <c r="G29856" t="s">
        <v>22797</v>
      </c>
      <c r="H29856">
        <v>0</v>
      </c>
      <c r="I29856">
        <v>0</v>
      </c>
      <c r="J29856">
        <v>0</v>
      </c>
      <c r="K29856" t="s">
        <v>114324</v>
      </c>
    </row>
    <row r="29857" spans="1:11" x14ac:dyDescent="0.3">
      <c r="A29857" t="s">
        <v>114325</v>
      </c>
      <c r="B29857" t="s">
        <v>114326</v>
      </c>
      <c r="C29857" t="s">
        <v>466</v>
      </c>
      <c r="D29857" t="s">
        <v>114327</v>
      </c>
      <c r="E29857" t="s">
        <v>468</v>
      </c>
      <c r="F29857" t="s">
        <v>16</v>
      </c>
      <c r="G29857" t="s">
        <v>22283</v>
      </c>
      <c r="H29857">
        <v>0</v>
      </c>
      <c r="I29857">
        <v>0</v>
      </c>
      <c r="J29857">
        <v>0</v>
      </c>
      <c r="K29857" t="s">
        <v>114328</v>
      </c>
    </row>
    <row r="29858" spans="1:11" x14ac:dyDescent="0.3">
      <c r="A29858" t="s">
        <v>114329</v>
      </c>
      <c r="B29858" t="s">
        <v>114330</v>
      </c>
      <c r="C29858" t="s">
        <v>466</v>
      </c>
      <c r="D29858" t="s">
        <v>114331</v>
      </c>
      <c r="E29858" t="s">
        <v>468</v>
      </c>
      <c r="F29858" t="s">
        <v>16</v>
      </c>
      <c r="G29858" t="s">
        <v>3489</v>
      </c>
      <c r="H29858">
        <v>0</v>
      </c>
      <c r="I29858">
        <v>0</v>
      </c>
      <c r="J29858">
        <v>0</v>
      </c>
      <c r="K29858" t="s">
        <v>114332</v>
      </c>
    </row>
    <row r="29859" spans="1:11" x14ac:dyDescent="0.3">
      <c r="A29859" t="s">
        <v>114333</v>
      </c>
      <c r="B29859" t="s">
        <v>114334</v>
      </c>
      <c r="C29859" t="s">
        <v>466</v>
      </c>
      <c r="D29859" t="s">
        <v>114335</v>
      </c>
      <c r="E29859" t="s">
        <v>468</v>
      </c>
      <c r="F29859" t="s">
        <v>16</v>
      </c>
      <c r="G29859" t="s">
        <v>3422</v>
      </c>
      <c r="H29859">
        <v>0</v>
      </c>
      <c r="I29859">
        <v>0</v>
      </c>
      <c r="J29859">
        <v>0</v>
      </c>
      <c r="K29859" t="s">
        <v>114336</v>
      </c>
    </row>
    <row r="29860" spans="1:11" x14ac:dyDescent="0.3">
      <c r="A29860" t="s">
        <v>114337</v>
      </c>
      <c r="B29860" t="s">
        <v>114338</v>
      </c>
      <c r="C29860" t="s">
        <v>466</v>
      </c>
      <c r="D29860" t="s">
        <v>114339</v>
      </c>
      <c r="E29860" t="s">
        <v>468</v>
      </c>
      <c r="F29860" t="s">
        <v>16</v>
      </c>
      <c r="G29860" t="s">
        <v>269</v>
      </c>
      <c r="H29860">
        <v>0</v>
      </c>
      <c r="I29860">
        <v>0</v>
      </c>
      <c r="J29860">
        <v>0</v>
      </c>
      <c r="K29860" t="s">
        <v>114340</v>
      </c>
    </row>
    <row r="29861" spans="1:11" x14ac:dyDescent="0.3">
      <c r="A29861" t="s">
        <v>114341</v>
      </c>
      <c r="B29861" t="s">
        <v>114342</v>
      </c>
      <c r="C29861" t="s">
        <v>466</v>
      </c>
      <c r="D29861" t="s">
        <v>114343</v>
      </c>
      <c r="E29861" t="s">
        <v>468</v>
      </c>
      <c r="F29861" t="s">
        <v>16</v>
      </c>
      <c r="G29861" t="s">
        <v>8577</v>
      </c>
      <c r="H29861">
        <v>0</v>
      </c>
      <c r="I29861">
        <v>0</v>
      </c>
      <c r="J29861">
        <v>0</v>
      </c>
      <c r="K29861" t="s">
        <v>114344</v>
      </c>
    </row>
    <row r="29862" spans="1:11" x14ac:dyDescent="0.3">
      <c r="A29862" t="s">
        <v>114345</v>
      </c>
      <c r="B29862" t="s">
        <v>114346</v>
      </c>
      <c r="C29862" t="s">
        <v>466</v>
      </c>
      <c r="D29862" t="s">
        <v>114347</v>
      </c>
      <c r="E29862" t="s">
        <v>468</v>
      </c>
      <c r="F29862" t="s">
        <v>16</v>
      </c>
      <c r="G29862" t="s">
        <v>5387</v>
      </c>
      <c r="H29862">
        <v>0</v>
      </c>
      <c r="I29862">
        <v>0</v>
      </c>
      <c r="J29862">
        <v>0</v>
      </c>
      <c r="K29862" t="s">
        <v>114348</v>
      </c>
    </row>
    <row r="29863" spans="1:11" x14ac:dyDescent="0.3">
      <c r="A29863" t="s">
        <v>114349</v>
      </c>
      <c r="B29863" t="s">
        <v>114350</v>
      </c>
      <c r="C29863" t="s">
        <v>13</v>
      </c>
      <c r="D29863" t="s">
        <v>114351</v>
      </c>
      <c r="E29863" t="s">
        <v>104779</v>
      </c>
      <c r="F29863" t="s">
        <v>16</v>
      </c>
      <c r="G29863" t="s">
        <v>2350</v>
      </c>
      <c r="H29863">
        <v>0</v>
      </c>
      <c r="I29863">
        <v>0</v>
      </c>
      <c r="J29863">
        <v>0</v>
      </c>
      <c r="K29863" t="s">
        <v>114352</v>
      </c>
    </row>
    <row r="29864" spans="1:11" x14ac:dyDescent="0.3">
      <c r="A29864" t="s">
        <v>114353</v>
      </c>
      <c r="B29864" t="s">
        <v>114354</v>
      </c>
      <c r="C29864" t="s">
        <v>27</v>
      </c>
      <c r="D29864" t="s">
        <v>114355</v>
      </c>
      <c r="E29864" t="s">
        <v>111716</v>
      </c>
      <c r="F29864" t="s">
        <v>41</v>
      </c>
      <c r="G29864" t="s">
        <v>42</v>
      </c>
      <c r="H29864">
        <v>0</v>
      </c>
      <c r="I29864">
        <v>0</v>
      </c>
      <c r="J29864">
        <v>0</v>
      </c>
      <c r="K29864" t="s">
        <v>114356</v>
      </c>
    </row>
    <row r="29865" spans="1:11" x14ac:dyDescent="0.3">
      <c r="A29865" t="s">
        <v>114357</v>
      </c>
      <c r="B29865" t="s">
        <v>114358</v>
      </c>
      <c r="C29865" t="s">
        <v>27</v>
      </c>
      <c r="D29865" t="s">
        <v>114359</v>
      </c>
      <c r="E29865" t="s">
        <v>111716</v>
      </c>
      <c r="F29865" t="s">
        <v>41</v>
      </c>
      <c r="G29865" t="s">
        <v>42</v>
      </c>
      <c r="H29865">
        <v>0</v>
      </c>
      <c r="I29865">
        <v>0</v>
      </c>
      <c r="J29865">
        <v>0</v>
      </c>
      <c r="K29865" t="s">
        <v>114360</v>
      </c>
    </row>
    <row r="29866" spans="1:11" x14ac:dyDescent="0.3">
      <c r="A29866" t="s">
        <v>114361</v>
      </c>
      <c r="B29866" t="s">
        <v>114362</v>
      </c>
      <c r="C29866" t="s">
        <v>27</v>
      </c>
      <c r="D29866" t="s">
        <v>114363</v>
      </c>
      <c r="E29866" t="s">
        <v>111716</v>
      </c>
      <c r="F29866" t="s">
        <v>41</v>
      </c>
      <c r="G29866" t="s">
        <v>42</v>
      </c>
      <c r="H29866">
        <v>0</v>
      </c>
      <c r="I29866">
        <v>0</v>
      </c>
      <c r="J29866">
        <v>0</v>
      </c>
      <c r="K29866" t="s">
        <v>114364</v>
      </c>
    </row>
    <row r="29867" spans="1:11" x14ac:dyDescent="0.3">
      <c r="A29867" t="s">
        <v>114365</v>
      </c>
      <c r="B29867" t="s">
        <v>114366</v>
      </c>
      <c r="C29867" t="s">
        <v>13</v>
      </c>
      <c r="D29867" t="s">
        <v>114367</v>
      </c>
      <c r="E29867" t="s">
        <v>104779</v>
      </c>
      <c r="F29867" t="s">
        <v>41</v>
      </c>
      <c r="G29867" t="s">
        <v>42</v>
      </c>
      <c r="H29867">
        <v>0</v>
      </c>
      <c r="I29867">
        <v>0</v>
      </c>
      <c r="J29867">
        <v>0</v>
      </c>
      <c r="K29867" t="s">
        <v>114368</v>
      </c>
    </row>
    <row r="29868" spans="1:11" x14ac:dyDescent="0.3">
      <c r="A29868" t="s">
        <v>114369</v>
      </c>
      <c r="B29868" t="s">
        <v>114370</v>
      </c>
      <c r="C29868" t="s">
        <v>466</v>
      </c>
      <c r="D29868" t="s">
        <v>114371</v>
      </c>
      <c r="E29868" t="s">
        <v>468</v>
      </c>
      <c r="F29868" t="s">
        <v>1751</v>
      </c>
      <c r="G29868" t="s">
        <v>42</v>
      </c>
      <c r="H29868">
        <v>0</v>
      </c>
      <c r="I29868">
        <v>0</v>
      </c>
      <c r="J29868">
        <v>0</v>
      </c>
      <c r="K29868" t="s">
        <v>114372</v>
      </c>
    </row>
    <row r="29869" spans="1:11" x14ac:dyDescent="0.3">
      <c r="A29869" t="s">
        <v>114373</v>
      </c>
      <c r="B29869" t="s">
        <v>114374</v>
      </c>
      <c r="C29869" t="s">
        <v>20</v>
      </c>
      <c r="D29869" t="s">
        <v>114375</v>
      </c>
      <c r="E29869" t="s">
        <v>14059</v>
      </c>
      <c r="F29869" t="s">
        <v>1918</v>
      </c>
      <c r="G29869" t="s">
        <v>42</v>
      </c>
      <c r="H29869">
        <v>0</v>
      </c>
      <c r="I29869">
        <v>0</v>
      </c>
      <c r="J29869">
        <v>0</v>
      </c>
      <c r="K29869" t="s">
        <v>114376</v>
      </c>
    </row>
    <row r="29870" spans="1:11" x14ac:dyDescent="0.3">
      <c r="A29870" t="s">
        <v>114377</v>
      </c>
      <c r="B29870" t="s">
        <v>114378</v>
      </c>
      <c r="C29870" t="s">
        <v>20</v>
      </c>
      <c r="D29870" t="s">
        <v>114379</v>
      </c>
      <c r="E29870" t="s">
        <v>22</v>
      </c>
      <c r="F29870" t="s">
        <v>3944</v>
      </c>
      <c r="G29870" t="s">
        <v>42</v>
      </c>
      <c r="H29870">
        <v>0</v>
      </c>
      <c r="I29870">
        <v>0</v>
      </c>
      <c r="J29870">
        <v>0</v>
      </c>
      <c r="K29870" t="s">
        <v>114380</v>
      </c>
    </row>
    <row r="29871" spans="1:11" x14ac:dyDescent="0.3">
      <c r="A29871" t="s">
        <v>114381</v>
      </c>
      <c r="B29871" t="s">
        <v>114382</v>
      </c>
      <c r="C29871" t="s">
        <v>27</v>
      </c>
      <c r="D29871" t="s">
        <v>114383</v>
      </c>
      <c r="E29871" t="s">
        <v>29</v>
      </c>
      <c r="F29871" t="s">
        <v>41</v>
      </c>
      <c r="G29871" t="s">
        <v>42</v>
      </c>
      <c r="H29871">
        <v>0</v>
      </c>
      <c r="I29871">
        <v>0</v>
      </c>
      <c r="J29871">
        <v>0</v>
      </c>
      <c r="K29871" t="s">
        <v>114384</v>
      </c>
    </row>
    <row r="29872" spans="1:11" x14ac:dyDescent="0.3">
      <c r="A29872" t="s">
        <v>114385</v>
      </c>
      <c r="B29872" t="s">
        <v>114386</v>
      </c>
      <c r="C29872" t="s">
        <v>466</v>
      </c>
      <c r="D29872" t="s">
        <v>114387</v>
      </c>
      <c r="E29872" t="s">
        <v>468</v>
      </c>
      <c r="F29872" t="s">
        <v>1232</v>
      </c>
      <c r="G29872" t="s">
        <v>42</v>
      </c>
      <c r="H29872">
        <v>0</v>
      </c>
      <c r="I29872">
        <v>0</v>
      </c>
      <c r="J29872">
        <v>0</v>
      </c>
      <c r="K29872" t="s">
        <v>114388</v>
      </c>
    </row>
    <row r="29873" spans="1:11" x14ac:dyDescent="0.3">
      <c r="A29873" t="s">
        <v>114389</v>
      </c>
      <c r="B29873" t="s">
        <v>114390</v>
      </c>
      <c r="C29873" t="s">
        <v>20</v>
      </c>
      <c r="D29873" t="s">
        <v>114391</v>
      </c>
      <c r="E29873" t="s">
        <v>22</v>
      </c>
      <c r="F29873" t="s">
        <v>7555</v>
      </c>
      <c r="G29873" t="s">
        <v>42</v>
      </c>
      <c r="H29873">
        <v>0</v>
      </c>
      <c r="I29873">
        <v>0</v>
      </c>
      <c r="J29873">
        <v>0</v>
      </c>
      <c r="K29873" t="s">
        <v>114392</v>
      </c>
    </row>
    <row r="29874" spans="1:11" x14ac:dyDescent="0.3">
      <c r="A29874" t="s">
        <v>114393</v>
      </c>
      <c r="B29874" t="s">
        <v>114394</v>
      </c>
      <c r="C29874" t="s">
        <v>466</v>
      </c>
      <c r="D29874" t="s">
        <v>114395</v>
      </c>
      <c r="E29874" t="s">
        <v>468</v>
      </c>
      <c r="F29874" t="s">
        <v>2572</v>
      </c>
      <c r="G29874" t="s">
        <v>42</v>
      </c>
      <c r="H29874">
        <v>0</v>
      </c>
      <c r="I29874">
        <v>0</v>
      </c>
      <c r="J29874">
        <v>0</v>
      </c>
      <c r="K29874" t="s">
        <v>114396</v>
      </c>
    </row>
    <row r="29875" spans="1:11" x14ac:dyDescent="0.3">
      <c r="A29875" t="s">
        <v>114397</v>
      </c>
      <c r="B29875" t="s">
        <v>114398</v>
      </c>
      <c r="C29875" t="s">
        <v>466</v>
      </c>
      <c r="D29875" t="s">
        <v>114399</v>
      </c>
      <c r="E29875" t="s">
        <v>468</v>
      </c>
      <c r="F29875" t="s">
        <v>4875</v>
      </c>
      <c r="G29875" t="s">
        <v>42</v>
      </c>
      <c r="H29875">
        <v>0</v>
      </c>
      <c r="I29875">
        <v>0</v>
      </c>
      <c r="J29875">
        <v>0</v>
      </c>
      <c r="K29875" t="s">
        <v>114400</v>
      </c>
    </row>
    <row r="29876" spans="1:11" x14ac:dyDescent="0.3">
      <c r="A29876" t="s">
        <v>114401</v>
      </c>
      <c r="B29876" t="s">
        <v>114402</v>
      </c>
      <c r="C29876" t="s">
        <v>466</v>
      </c>
      <c r="D29876" t="s">
        <v>114100</v>
      </c>
      <c r="E29876" t="s">
        <v>468</v>
      </c>
      <c r="F29876" t="s">
        <v>417</v>
      </c>
      <c r="G29876" t="s">
        <v>42</v>
      </c>
      <c r="H29876">
        <v>0</v>
      </c>
      <c r="I29876">
        <v>0</v>
      </c>
      <c r="J29876">
        <v>0</v>
      </c>
      <c r="K29876" t="s">
        <v>114403</v>
      </c>
    </row>
    <row r="29877" spans="1:11" x14ac:dyDescent="0.3">
      <c r="A29877" t="s">
        <v>114404</v>
      </c>
      <c r="B29877" t="s">
        <v>114405</v>
      </c>
      <c r="C29877" t="s">
        <v>466</v>
      </c>
      <c r="D29877" t="s">
        <v>114406</v>
      </c>
      <c r="E29877" t="s">
        <v>468</v>
      </c>
      <c r="F29877" t="s">
        <v>326</v>
      </c>
      <c r="G29877" t="s">
        <v>42</v>
      </c>
      <c r="H29877">
        <v>0</v>
      </c>
      <c r="I29877">
        <v>0</v>
      </c>
      <c r="J29877">
        <v>0</v>
      </c>
      <c r="K29877" t="s">
        <v>114407</v>
      </c>
    </row>
    <row r="29878" spans="1:11" x14ac:dyDescent="0.3">
      <c r="A29878" t="s">
        <v>114408</v>
      </c>
      <c r="B29878" t="s">
        <v>114409</v>
      </c>
      <c r="C29878" t="s">
        <v>466</v>
      </c>
      <c r="D29878" t="s">
        <v>114410</v>
      </c>
      <c r="E29878" t="s">
        <v>468</v>
      </c>
      <c r="F29878" t="s">
        <v>7392</v>
      </c>
      <c r="G29878" t="s">
        <v>6487</v>
      </c>
      <c r="H29878">
        <v>0</v>
      </c>
      <c r="I29878">
        <v>0</v>
      </c>
      <c r="J29878">
        <v>0</v>
      </c>
      <c r="K29878" t="s">
        <v>114411</v>
      </c>
    </row>
    <row r="29879" spans="1:11" x14ac:dyDescent="0.3">
      <c r="A29879" t="s">
        <v>114412</v>
      </c>
      <c r="B29879" t="s">
        <v>114413</v>
      </c>
      <c r="C29879" t="s">
        <v>27</v>
      </c>
      <c r="D29879" t="s">
        <v>114414</v>
      </c>
      <c r="E29879" t="s">
        <v>29</v>
      </c>
      <c r="F29879" t="s">
        <v>41</v>
      </c>
      <c r="G29879" t="s">
        <v>42</v>
      </c>
      <c r="H29879">
        <v>0</v>
      </c>
      <c r="I29879">
        <v>0</v>
      </c>
      <c r="J29879">
        <v>0</v>
      </c>
      <c r="K29879" t="s">
        <v>114415</v>
      </c>
    </row>
    <row r="29880" spans="1:11" x14ac:dyDescent="0.3">
      <c r="A29880" t="s">
        <v>114416</v>
      </c>
      <c r="B29880" t="s">
        <v>114417</v>
      </c>
      <c r="C29880" t="s">
        <v>466</v>
      </c>
      <c r="D29880" t="s">
        <v>114418</v>
      </c>
      <c r="E29880" t="s">
        <v>468</v>
      </c>
      <c r="F29880" t="s">
        <v>22927</v>
      </c>
      <c r="G29880" t="s">
        <v>42</v>
      </c>
      <c r="H29880">
        <v>0</v>
      </c>
      <c r="I29880">
        <v>0</v>
      </c>
      <c r="J29880">
        <v>0</v>
      </c>
      <c r="K29880" t="s">
        <v>114419</v>
      </c>
    </row>
    <row r="29881" spans="1:11" x14ac:dyDescent="0.3">
      <c r="A29881" t="s">
        <v>114420</v>
      </c>
      <c r="B29881" t="s">
        <v>114421</v>
      </c>
      <c r="C29881" t="s">
        <v>466</v>
      </c>
      <c r="D29881" t="s">
        <v>114422</v>
      </c>
      <c r="E29881" t="s">
        <v>468</v>
      </c>
      <c r="F29881" t="s">
        <v>16</v>
      </c>
      <c r="G29881" t="s">
        <v>269</v>
      </c>
      <c r="H29881">
        <v>0</v>
      </c>
      <c r="I29881">
        <v>0</v>
      </c>
      <c r="J29881">
        <v>0</v>
      </c>
      <c r="K29881" t="s">
        <v>114423</v>
      </c>
    </row>
    <row r="29882" spans="1:11" x14ac:dyDescent="0.3">
      <c r="A29882" t="s">
        <v>114424</v>
      </c>
      <c r="B29882" t="s">
        <v>114425</v>
      </c>
      <c r="C29882" t="s">
        <v>466</v>
      </c>
      <c r="D29882" t="s">
        <v>114426</v>
      </c>
      <c r="E29882" t="s">
        <v>468</v>
      </c>
      <c r="F29882" t="s">
        <v>16</v>
      </c>
      <c r="G29882" t="s">
        <v>3489</v>
      </c>
      <c r="H29882">
        <v>0</v>
      </c>
      <c r="I29882">
        <v>0</v>
      </c>
      <c r="J29882">
        <v>0</v>
      </c>
      <c r="K29882" t="s">
        <v>114427</v>
      </c>
    </row>
    <row r="29883" spans="1:11" x14ac:dyDescent="0.3">
      <c r="A29883" t="s">
        <v>114428</v>
      </c>
      <c r="B29883" t="s">
        <v>114429</v>
      </c>
      <c r="C29883" t="s">
        <v>466</v>
      </c>
      <c r="D29883" t="s">
        <v>114430</v>
      </c>
      <c r="E29883" t="s">
        <v>468</v>
      </c>
      <c r="F29883" t="s">
        <v>16</v>
      </c>
      <c r="G29883" t="s">
        <v>5441</v>
      </c>
      <c r="H29883">
        <v>0</v>
      </c>
      <c r="I29883">
        <v>0</v>
      </c>
      <c r="J29883">
        <v>0</v>
      </c>
      <c r="K29883" t="s">
        <v>114431</v>
      </c>
    </row>
    <row r="29884" spans="1:11" x14ac:dyDescent="0.3">
      <c r="A29884" t="s">
        <v>114432</v>
      </c>
      <c r="B29884" t="s">
        <v>114433</v>
      </c>
      <c r="C29884" t="s">
        <v>466</v>
      </c>
      <c r="D29884" t="s">
        <v>114389</v>
      </c>
      <c r="E29884" t="s">
        <v>468</v>
      </c>
      <c r="F29884" t="s">
        <v>1697</v>
      </c>
      <c r="G29884" t="s">
        <v>42</v>
      </c>
      <c r="H29884">
        <v>0</v>
      </c>
      <c r="I29884">
        <v>0</v>
      </c>
      <c r="J29884">
        <v>0</v>
      </c>
      <c r="K29884" t="s">
        <v>114434</v>
      </c>
    </row>
    <row r="29885" spans="1:11" x14ac:dyDescent="0.3">
      <c r="A29885" t="s">
        <v>114435</v>
      </c>
      <c r="B29885" t="s">
        <v>114436</v>
      </c>
      <c r="C29885" t="s">
        <v>466</v>
      </c>
      <c r="D29885" t="s">
        <v>114437</v>
      </c>
      <c r="E29885" t="s">
        <v>468</v>
      </c>
      <c r="F29885" t="s">
        <v>1214</v>
      </c>
      <c r="G29885" t="s">
        <v>42</v>
      </c>
      <c r="H29885">
        <v>0</v>
      </c>
      <c r="I29885">
        <v>0</v>
      </c>
      <c r="J29885">
        <v>0</v>
      </c>
      <c r="K29885" t="s">
        <v>114438</v>
      </c>
    </row>
    <row r="29886" spans="1:11" x14ac:dyDescent="0.3">
      <c r="A29886" t="s">
        <v>114439</v>
      </c>
      <c r="B29886" t="s">
        <v>114440</v>
      </c>
      <c r="C29886" t="s">
        <v>27</v>
      </c>
      <c r="D29886" t="s">
        <v>114441</v>
      </c>
      <c r="E29886" t="s">
        <v>29</v>
      </c>
      <c r="F29886" t="s">
        <v>41</v>
      </c>
      <c r="G29886" t="s">
        <v>42</v>
      </c>
      <c r="H29886">
        <v>0</v>
      </c>
      <c r="I29886">
        <v>0</v>
      </c>
      <c r="J29886">
        <v>0</v>
      </c>
      <c r="K29886" t="s">
        <v>114442</v>
      </c>
    </row>
    <row r="29887" spans="1:11" x14ac:dyDescent="0.3">
      <c r="A29887" t="s">
        <v>114443</v>
      </c>
      <c r="B29887" t="s">
        <v>114444</v>
      </c>
      <c r="C29887" t="s">
        <v>466</v>
      </c>
      <c r="D29887" t="s">
        <v>114445</v>
      </c>
      <c r="E29887" t="s">
        <v>468</v>
      </c>
      <c r="F29887" t="s">
        <v>9563</v>
      </c>
      <c r="G29887" t="s">
        <v>42</v>
      </c>
      <c r="H29887">
        <v>0</v>
      </c>
      <c r="I29887">
        <v>0</v>
      </c>
      <c r="J29887">
        <v>0</v>
      </c>
      <c r="K29887" t="s">
        <v>114446</v>
      </c>
    </row>
    <row r="29888" spans="1:11" x14ac:dyDescent="0.3">
      <c r="A29888" t="s">
        <v>114447</v>
      </c>
      <c r="B29888" t="s">
        <v>114448</v>
      </c>
      <c r="C29888" t="s">
        <v>466</v>
      </c>
      <c r="D29888" t="s">
        <v>114449</v>
      </c>
      <c r="E29888" t="s">
        <v>468</v>
      </c>
      <c r="F29888" t="s">
        <v>4267</v>
      </c>
      <c r="G29888" t="s">
        <v>42</v>
      </c>
      <c r="H29888">
        <v>0</v>
      </c>
      <c r="I29888">
        <v>0</v>
      </c>
      <c r="J29888">
        <v>0</v>
      </c>
      <c r="K29888" t="s">
        <v>114450</v>
      </c>
    </row>
    <row r="29889" spans="1:11" x14ac:dyDescent="0.3">
      <c r="A29889" t="s">
        <v>114451</v>
      </c>
      <c r="B29889" t="s">
        <v>114452</v>
      </c>
      <c r="C29889" t="s">
        <v>466</v>
      </c>
      <c r="D29889" t="s">
        <v>114453</v>
      </c>
      <c r="E29889" t="s">
        <v>468</v>
      </c>
      <c r="F29889" t="s">
        <v>3484</v>
      </c>
      <c r="G29889" t="s">
        <v>42</v>
      </c>
      <c r="H29889">
        <v>0</v>
      </c>
      <c r="I29889">
        <v>0</v>
      </c>
      <c r="J29889">
        <v>0</v>
      </c>
      <c r="K29889" t="s">
        <v>114454</v>
      </c>
    </row>
    <row r="29890" spans="1:11" x14ac:dyDescent="0.3">
      <c r="A29890" t="s">
        <v>114455</v>
      </c>
      <c r="B29890" t="s">
        <v>114456</v>
      </c>
      <c r="C29890" t="s">
        <v>20</v>
      </c>
      <c r="D29890" t="s">
        <v>114457</v>
      </c>
      <c r="E29890" t="s">
        <v>22</v>
      </c>
      <c r="F29890" t="s">
        <v>3555</v>
      </c>
      <c r="G29890" t="s">
        <v>42</v>
      </c>
      <c r="H29890">
        <v>0</v>
      </c>
      <c r="I29890">
        <v>0</v>
      </c>
      <c r="J29890">
        <v>0</v>
      </c>
      <c r="K29890" t="s">
        <v>114458</v>
      </c>
    </row>
    <row r="29891" spans="1:11" x14ac:dyDescent="0.3">
      <c r="A29891" t="s">
        <v>114459</v>
      </c>
      <c r="B29891" t="s">
        <v>114460</v>
      </c>
      <c r="C29891" t="s">
        <v>466</v>
      </c>
      <c r="D29891" t="s">
        <v>114461</v>
      </c>
      <c r="E29891" t="s">
        <v>468</v>
      </c>
      <c r="F29891" t="s">
        <v>6890</v>
      </c>
      <c r="G29891" t="s">
        <v>42</v>
      </c>
      <c r="H29891">
        <v>0</v>
      </c>
      <c r="I29891">
        <v>0</v>
      </c>
      <c r="J29891">
        <v>0</v>
      </c>
      <c r="K29891" t="s">
        <v>114462</v>
      </c>
    </row>
    <row r="29892" spans="1:11" x14ac:dyDescent="0.3">
      <c r="A29892" t="s">
        <v>114463</v>
      </c>
      <c r="B29892" t="s">
        <v>114464</v>
      </c>
      <c r="C29892" t="s">
        <v>13</v>
      </c>
      <c r="D29892" t="s">
        <v>114465</v>
      </c>
      <c r="E29892" t="s">
        <v>104779</v>
      </c>
      <c r="F29892" t="s">
        <v>41</v>
      </c>
      <c r="G29892" t="s">
        <v>42</v>
      </c>
      <c r="H29892">
        <v>0</v>
      </c>
      <c r="I29892">
        <v>0</v>
      </c>
      <c r="J29892">
        <v>0</v>
      </c>
      <c r="K29892" t="s">
        <v>114466</v>
      </c>
    </row>
    <row r="29893" spans="1:11" x14ac:dyDescent="0.3">
      <c r="A29893" t="s">
        <v>114467</v>
      </c>
      <c r="B29893" t="s">
        <v>114468</v>
      </c>
      <c r="C29893" t="s">
        <v>27</v>
      </c>
      <c r="D29893" t="s">
        <v>114469</v>
      </c>
      <c r="E29893" t="s">
        <v>29</v>
      </c>
      <c r="F29893" t="s">
        <v>41</v>
      </c>
      <c r="G29893" t="s">
        <v>14272</v>
      </c>
      <c r="H29893">
        <v>0</v>
      </c>
      <c r="I29893">
        <v>0</v>
      </c>
      <c r="J29893">
        <v>0</v>
      </c>
      <c r="K29893" t="s">
        <v>114470</v>
      </c>
    </row>
    <row r="29894" spans="1:11" x14ac:dyDescent="0.3">
      <c r="A29894" t="s">
        <v>114471</v>
      </c>
      <c r="B29894" t="s">
        <v>114472</v>
      </c>
      <c r="C29894" t="s">
        <v>466</v>
      </c>
      <c r="D29894" t="s">
        <v>114473</v>
      </c>
      <c r="E29894" t="s">
        <v>468</v>
      </c>
      <c r="F29894" t="s">
        <v>835</v>
      </c>
      <c r="G29894" t="s">
        <v>42</v>
      </c>
      <c r="H29894">
        <v>0</v>
      </c>
      <c r="I29894">
        <v>0</v>
      </c>
      <c r="J29894">
        <v>0</v>
      </c>
      <c r="K29894" t="s">
        <v>114474</v>
      </c>
    </row>
    <row r="29895" spans="1:11" x14ac:dyDescent="0.3">
      <c r="A29895" t="s">
        <v>114475</v>
      </c>
      <c r="B29895" t="s">
        <v>114476</v>
      </c>
      <c r="C29895" t="s">
        <v>466</v>
      </c>
      <c r="D29895" t="s">
        <v>114477</v>
      </c>
      <c r="E29895" t="s">
        <v>468</v>
      </c>
      <c r="F29895" t="s">
        <v>16</v>
      </c>
      <c r="G29895" t="s">
        <v>4712</v>
      </c>
      <c r="H29895">
        <v>0</v>
      </c>
      <c r="I29895">
        <v>0</v>
      </c>
      <c r="J29895">
        <v>0</v>
      </c>
      <c r="K29895" t="s">
        <v>114478</v>
      </c>
    </row>
    <row r="29896" spans="1:11" x14ac:dyDescent="0.3">
      <c r="A29896" t="s">
        <v>114479</v>
      </c>
      <c r="B29896" t="s">
        <v>114480</v>
      </c>
      <c r="C29896" t="s">
        <v>466</v>
      </c>
      <c r="D29896" t="s">
        <v>114481</v>
      </c>
      <c r="E29896" t="s">
        <v>468</v>
      </c>
      <c r="F29896" t="s">
        <v>16</v>
      </c>
      <c r="G29896" t="s">
        <v>4717</v>
      </c>
      <c r="H29896">
        <v>0</v>
      </c>
      <c r="I29896">
        <v>0</v>
      </c>
      <c r="J29896">
        <v>0</v>
      </c>
      <c r="K29896" t="s">
        <v>114482</v>
      </c>
    </row>
    <row r="29897" spans="1:11" x14ac:dyDescent="0.3">
      <c r="A29897" t="s">
        <v>114483</v>
      </c>
      <c r="B29897" t="s">
        <v>114484</v>
      </c>
      <c r="C29897" t="s">
        <v>20</v>
      </c>
      <c r="D29897" t="s">
        <v>114485</v>
      </c>
      <c r="E29897" t="s">
        <v>22</v>
      </c>
      <c r="F29897" t="s">
        <v>24833</v>
      </c>
      <c r="G29897" t="s">
        <v>42</v>
      </c>
      <c r="H29897">
        <v>0</v>
      </c>
      <c r="I29897">
        <v>0</v>
      </c>
      <c r="J29897">
        <v>0</v>
      </c>
      <c r="K29897" t="s">
        <v>114486</v>
      </c>
    </row>
    <row r="29898" spans="1:11" x14ac:dyDescent="0.3">
      <c r="A29898" t="s">
        <v>114487</v>
      </c>
      <c r="B29898" t="s">
        <v>114488</v>
      </c>
      <c r="C29898" t="s">
        <v>20</v>
      </c>
      <c r="D29898" t="s">
        <v>114489</v>
      </c>
      <c r="E29898" t="s">
        <v>22</v>
      </c>
      <c r="F29898" t="s">
        <v>22697</v>
      </c>
      <c r="G29898" t="s">
        <v>42</v>
      </c>
      <c r="H29898">
        <v>0</v>
      </c>
      <c r="I29898">
        <v>0</v>
      </c>
      <c r="J29898">
        <v>0</v>
      </c>
      <c r="K29898" t="s">
        <v>114490</v>
      </c>
    </row>
    <row r="29899" spans="1:11" x14ac:dyDescent="0.3">
      <c r="A29899" t="s">
        <v>114491</v>
      </c>
      <c r="B29899" t="s">
        <v>114492</v>
      </c>
      <c r="C29899" t="s">
        <v>466</v>
      </c>
      <c r="D29899" t="s">
        <v>114493</v>
      </c>
      <c r="E29899" t="s">
        <v>468</v>
      </c>
      <c r="F29899" t="s">
        <v>1531</v>
      </c>
      <c r="G29899" t="s">
        <v>3103</v>
      </c>
      <c r="H29899">
        <v>0</v>
      </c>
      <c r="I29899">
        <v>0</v>
      </c>
      <c r="J29899">
        <v>0</v>
      </c>
      <c r="K29899" t="s">
        <v>114494</v>
      </c>
    </row>
    <row r="29900" spans="1:11" x14ac:dyDescent="0.3">
      <c r="A29900" t="s">
        <v>114495</v>
      </c>
      <c r="B29900" t="s">
        <v>114496</v>
      </c>
      <c r="C29900" t="s">
        <v>20</v>
      </c>
      <c r="D29900" t="s">
        <v>114497</v>
      </c>
      <c r="E29900" t="s">
        <v>22</v>
      </c>
      <c r="F29900" t="s">
        <v>1013</v>
      </c>
      <c r="G29900" t="s">
        <v>42</v>
      </c>
      <c r="H29900">
        <v>0</v>
      </c>
      <c r="I29900">
        <v>0</v>
      </c>
      <c r="J29900">
        <v>0</v>
      </c>
      <c r="K29900" t="s">
        <v>114498</v>
      </c>
    </row>
    <row r="29901" spans="1:11" x14ac:dyDescent="0.3">
      <c r="A29901" t="s">
        <v>114499</v>
      </c>
      <c r="B29901" t="s">
        <v>114500</v>
      </c>
      <c r="C29901" t="s">
        <v>20</v>
      </c>
      <c r="D29901" t="s">
        <v>114501</v>
      </c>
      <c r="E29901" t="s">
        <v>22</v>
      </c>
      <c r="F29901" t="s">
        <v>1531</v>
      </c>
      <c r="G29901" t="s">
        <v>42</v>
      </c>
      <c r="H29901">
        <v>0</v>
      </c>
      <c r="I29901">
        <v>0</v>
      </c>
      <c r="J29901">
        <v>0</v>
      </c>
      <c r="K29901" t="s">
        <v>114502</v>
      </c>
    </row>
    <row r="29902" spans="1:11" x14ac:dyDescent="0.3">
      <c r="A29902" t="s">
        <v>114503</v>
      </c>
      <c r="B29902" t="s">
        <v>114504</v>
      </c>
      <c r="C29902" t="s">
        <v>20</v>
      </c>
      <c r="D29902" t="s">
        <v>114505</v>
      </c>
      <c r="E29902" t="s">
        <v>22</v>
      </c>
      <c r="F29902" t="s">
        <v>12188</v>
      </c>
      <c r="G29902" t="s">
        <v>42</v>
      </c>
      <c r="H29902">
        <v>0</v>
      </c>
      <c r="I29902">
        <v>0</v>
      </c>
      <c r="J29902">
        <v>0</v>
      </c>
      <c r="K29902" t="s">
        <v>114506</v>
      </c>
    </row>
    <row r="29903" spans="1:11" x14ac:dyDescent="0.3">
      <c r="A29903" t="s">
        <v>114507</v>
      </c>
      <c r="B29903" t="s">
        <v>114508</v>
      </c>
      <c r="C29903" t="s">
        <v>20</v>
      </c>
      <c r="D29903" t="s">
        <v>114509</v>
      </c>
      <c r="E29903" t="s">
        <v>22</v>
      </c>
      <c r="F29903" t="s">
        <v>17718</v>
      </c>
      <c r="G29903" t="s">
        <v>42</v>
      </c>
      <c r="H29903">
        <v>0</v>
      </c>
      <c r="I29903">
        <v>0</v>
      </c>
      <c r="J29903">
        <v>0</v>
      </c>
      <c r="K29903" t="s">
        <v>114510</v>
      </c>
    </row>
    <row r="29904" spans="1:11" x14ac:dyDescent="0.3">
      <c r="A29904" t="s">
        <v>114511</v>
      </c>
      <c r="B29904" t="s">
        <v>114512</v>
      </c>
      <c r="C29904" t="s">
        <v>27</v>
      </c>
      <c r="D29904" t="s">
        <v>114513</v>
      </c>
      <c r="E29904" t="s">
        <v>29</v>
      </c>
      <c r="F29904" t="s">
        <v>41</v>
      </c>
      <c r="G29904" t="s">
        <v>42</v>
      </c>
      <c r="H29904">
        <v>0</v>
      </c>
      <c r="I29904">
        <v>0</v>
      </c>
      <c r="J29904">
        <v>0</v>
      </c>
      <c r="K29904" t="s">
        <v>114514</v>
      </c>
    </row>
    <row r="29905" spans="1:11" x14ac:dyDescent="0.3">
      <c r="A29905" t="s">
        <v>114515</v>
      </c>
      <c r="B29905" t="s">
        <v>114516</v>
      </c>
      <c r="C29905" t="s">
        <v>20</v>
      </c>
      <c r="D29905" t="s">
        <v>114517</v>
      </c>
      <c r="E29905" t="s">
        <v>22</v>
      </c>
      <c r="F29905" t="s">
        <v>3504</v>
      </c>
      <c r="G29905" t="s">
        <v>42</v>
      </c>
      <c r="H29905">
        <v>0</v>
      </c>
      <c r="I29905">
        <v>0</v>
      </c>
      <c r="J29905">
        <v>0</v>
      </c>
      <c r="K29905" t="s">
        <v>114518</v>
      </c>
    </row>
    <row r="29906" spans="1:11" x14ac:dyDescent="0.3">
      <c r="A29906" t="s">
        <v>114519</v>
      </c>
      <c r="B29906" t="s">
        <v>114520</v>
      </c>
      <c r="C29906" t="s">
        <v>20</v>
      </c>
      <c r="D29906" t="s">
        <v>114521</v>
      </c>
      <c r="E29906" t="s">
        <v>22</v>
      </c>
      <c r="F29906" t="s">
        <v>11510</v>
      </c>
      <c r="G29906" t="s">
        <v>42</v>
      </c>
      <c r="H29906">
        <v>0</v>
      </c>
      <c r="I29906">
        <v>0</v>
      </c>
      <c r="J29906">
        <v>0</v>
      </c>
      <c r="K29906" t="s">
        <v>114522</v>
      </c>
    </row>
    <row r="29907" spans="1:11" x14ac:dyDescent="0.3">
      <c r="A29907" t="s">
        <v>114523</v>
      </c>
      <c r="B29907" t="s">
        <v>114524</v>
      </c>
      <c r="C29907" t="s">
        <v>466</v>
      </c>
      <c r="D29907" t="s">
        <v>114525</v>
      </c>
      <c r="E29907" t="s">
        <v>468</v>
      </c>
      <c r="F29907" t="s">
        <v>16</v>
      </c>
      <c r="G29907" t="s">
        <v>42</v>
      </c>
      <c r="H29907">
        <v>0</v>
      </c>
      <c r="I29907">
        <v>0</v>
      </c>
      <c r="J29907">
        <v>0</v>
      </c>
      <c r="K29907" t="s">
        <v>114526</v>
      </c>
    </row>
    <row r="29908" spans="1:11" x14ac:dyDescent="0.3">
      <c r="A29908" t="s">
        <v>114527</v>
      </c>
      <c r="B29908" t="s">
        <v>114528</v>
      </c>
      <c r="C29908" t="s">
        <v>466</v>
      </c>
      <c r="D29908" t="s">
        <v>114529</v>
      </c>
      <c r="E29908" t="s">
        <v>468</v>
      </c>
      <c r="F29908" t="s">
        <v>16</v>
      </c>
      <c r="G29908" t="s">
        <v>7803</v>
      </c>
      <c r="H29908">
        <v>0</v>
      </c>
      <c r="I29908">
        <v>0</v>
      </c>
      <c r="J29908">
        <v>0</v>
      </c>
      <c r="K29908" t="s">
        <v>114530</v>
      </c>
    </row>
    <row r="29909" spans="1:11" x14ac:dyDescent="0.3">
      <c r="A29909" t="s">
        <v>114531</v>
      </c>
      <c r="B29909" t="s">
        <v>114532</v>
      </c>
      <c r="C29909" t="s">
        <v>466</v>
      </c>
      <c r="D29909" t="s">
        <v>114533</v>
      </c>
      <c r="E29909" t="s">
        <v>468</v>
      </c>
      <c r="F29909" t="s">
        <v>16</v>
      </c>
      <c r="G29909" t="s">
        <v>2853</v>
      </c>
      <c r="H29909">
        <v>0</v>
      </c>
      <c r="I29909">
        <v>0</v>
      </c>
      <c r="J29909">
        <v>0</v>
      </c>
      <c r="K29909" t="s">
        <v>114534</v>
      </c>
    </row>
    <row r="29910" spans="1:11" x14ac:dyDescent="0.3">
      <c r="A29910" t="s">
        <v>114535</v>
      </c>
      <c r="B29910" t="s">
        <v>114536</v>
      </c>
      <c r="C29910" t="s">
        <v>558</v>
      </c>
      <c r="D29910" t="s">
        <v>114537</v>
      </c>
      <c r="E29910" t="s">
        <v>560</v>
      </c>
      <c r="F29910" t="s">
        <v>17734</v>
      </c>
      <c r="G29910" t="s">
        <v>42</v>
      </c>
      <c r="H29910">
        <v>0</v>
      </c>
      <c r="I29910">
        <v>0</v>
      </c>
      <c r="J29910">
        <v>0</v>
      </c>
      <c r="K29910" t="s">
        <v>114538</v>
      </c>
    </row>
    <row r="29911" spans="1:11" x14ac:dyDescent="0.3">
      <c r="A29911" t="s">
        <v>114539</v>
      </c>
      <c r="B29911" t="s">
        <v>114540</v>
      </c>
      <c r="C29911" t="s">
        <v>20</v>
      </c>
      <c r="D29911" t="s">
        <v>114541</v>
      </c>
      <c r="E29911" t="s">
        <v>22</v>
      </c>
      <c r="F29911" t="s">
        <v>1148</v>
      </c>
      <c r="G29911" t="s">
        <v>42</v>
      </c>
      <c r="H29911">
        <v>0</v>
      </c>
      <c r="I29911">
        <v>0</v>
      </c>
      <c r="J29911">
        <v>0</v>
      </c>
      <c r="K29911" t="s">
        <v>114542</v>
      </c>
    </row>
    <row r="29912" spans="1:11" x14ac:dyDescent="0.3">
      <c r="A29912" t="s">
        <v>114543</v>
      </c>
      <c r="B29912" t="s">
        <v>114544</v>
      </c>
      <c r="C29912" t="s">
        <v>27</v>
      </c>
      <c r="D29912" t="s">
        <v>114545</v>
      </c>
      <c r="E29912" t="s">
        <v>29</v>
      </c>
      <c r="F29912" t="s">
        <v>41</v>
      </c>
      <c r="G29912" t="s">
        <v>42</v>
      </c>
      <c r="H29912">
        <v>0</v>
      </c>
      <c r="I29912">
        <v>0</v>
      </c>
      <c r="J29912">
        <v>0</v>
      </c>
      <c r="K29912" t="s">
        <v>114546</v>
      </c>
    </row>
    <row r="29913" spans="1:11" x14ac:dyDescent="0.3">
      <c r="A29913" t="s">
        <v>114547</v>
      </c>
      <c r="B29913" t="s">
        <v>114548</v>
      </c>
      <c r="C29913" t="s">
        <v>20</v>
      </c>
      <c r="D29913" t="s">
        <v>114549</v>
      </c>
      <c r="E29913" t="s">
        <v>22</v>
      </c>
      <c r="F29913" t="s">
        <v>2257</v>
      </c>
      <c r="G29913" t="s">
        <v>42</v>
      </c>
      <c r="H29913">
        <v>0</v>
      </c>
      <c r="I29913">
        <v>0</v>
      </c>
      <c r="J29913">
        <v>0</v>
      </c>
      <c r="K29913" t="s">
        <v>114550</v>
      </c>
    </row>
    <row r="29914" spans="1:11" x14ac:dyDescent="0.3">
      <c r="A29914" t="s">
        <v>114551</v>
      </c>
      <c r="B29914" t="s">
        <v>114552</v>
      </c>
      <c r="C29914" t="s">
        <v>27</v>
      </c>
      <c r="D29914" t="s">
        <v>114553</v>
      </c>
      <c r="E29914" t="s">
        <v>111716</v>
      </c>
      <c r="F29914" t="s">
        <v>41</v>
      </c>
      <c r="G29914" t="s">
        <v>42</v>
      </c>
      <c r="H29914">
        <v>0</v>
      </c>
      <c r="I29914">
        <v>0</v>
      </c>
      <c r="J29914">
        <v>0</v>
      </c>
      <c r="K29914" t="s">
        <v>114554</v>
      </c>
    </row>
    <row r="29915" spans="1:11" x14ac:dyDescent="0.3">
      <c r="A29915" t="s">
        <v>114555</v>
      </c>
      <c r="B29915" t="s">
        <v>114556</v>
      </c>
      <c r="C29915" t="s">
        <v>27</v>
      </c>
      <c r="D29915" t="s">
        <v>114557</v>
      </c>
      <c r="E29915" t="s">
        <v>111716</v>
      </c>
      <c r="F29915" t="s">
        <v>41</v>
      </c>
      <c r="G29915" t="s">
        <v>42</v>
      </c>
      <c r="H29915">
        <v>0</v>
      </c>
      <c r="I29915">
        <v>0</v>
      </c>
      <c r="J29915">
        <v>0</v>
      </c>
      <c r="K29915" t="s">
        <v>114558</v>
      </c>
    </row>
    <row r="29916" spans="1:11" x14ac:dyDescent="0.3">
      <c r="A29916" t="s">
        <v>114559</v>
      </c>
      <c r="B29916" t="s">
        <v>114560</v>
      </c>
      <c r="C29916" t="s">
        <v>27</v>
      </c>
      <c r="D29916" t="s">
        <v>114561</v>
      </c>
      <c r="E29916" t="s">
        <v>111716</v>
      </c>
      <c r="F29916" t="s">
        <v>41</v>
      </c>
      <c r="G29916" t="s">
        <v>42</v>
      </c>
      <c r="H29916">
        <v>0</v>
      </c>
      <c r="I29916">
        <v>0</v>
      </c>
      <c r="J29916">
        <v>0</v>
      </c>
      <c r="K29916" t="s">
        <v>114562</v>
      </c>
    </row>
    <row r="29917" spans="1:11" x14ac:dyDescent="0.3">
      <c r="A29917" t="s">
        <v>114563</v>
      </c>
      <c r="B29917" t="s">
        <v>114564</v>
      </c>
      <c r="C29917" t="s">
        <v>27</v>
      </c>
      <c r="D29917" t="s">
        <v>114565</v>
      </c>
      <c r="E29917" t="s">
        <v>111716</v>
      </c>
      <c r="F29917" t="s">
        <v>41</v>
      </c>
      <c r="G29917" t="s">
        <v>42</v>
      </c>
      <c r="H29917">
        <v>0</v>
      </c>
      <c r="I29917">
        <v>0</v>
      </c>
      <c r="J29917">
        <v>0</v>
      </c>
      <c r="K29917" t="s">
        <v>114566</v>
      </c>
    </row>
    <row r="29918" spans="1:11" x14ac:dyDescent="0.3">
      <c r="A29918" t="s">
        <v>114567</v>
      </c>
      <c r="B29918" t="s">
        <v>7553</v>
      </c>
      <c r="C29918" t="s">
        <v>27</v>
      </c>
      <c r="D29918" t="s">
        <v>114568</v>
      </c>
      <c r="E29918" t="s">
        <v>111716</v>
      </c>
      <c r="F29918" t="s">
        <v>41</v>
      </c>
      <c r="G29918" t="s">
        <v>42</v>
      </c>
      <c r="H29918">
        <v>0</v>
      </c>
      <c r="I29918">
        <v>0</v>
      </c>
      <c r="J29918">
        <v>0</v>
      </c>
      <c r="K29918" t="s">
        <v>114569</v>
      </c>
    </row>
    <row r="29919" spans="1:11" x14ac:dyDescent="0.3">
      <c r="A29919" t="s">
        <v>114570</v>
      </c>
      <c r="B29919" t="s">
        <v>114571</v>
      </c>
      <c r="C29919" t="s">
        <v>27</v>
      </c>
      <c r="D29919" t="s">
        <v>114572</v>
      </c>
      <c r="E29919" t="s">
        <v>111716</v>
      </c>
      <c r="F29919" t="s">
        <v>41</v>
      </c>
      <c r="G29919" t="s">
        <v>42</v>
      </c>
      <c r="H29919">
        <v>0</v>
      </c>
      <c r="I29919">
        <v>0</v>
      </c>
      <c r="J29919">
        <v>0</v>
      </c>
      <c r="K29919" t="s">
        <v>114573</v>
      </c>
    </row>
    <row r="29920" spans="1:11" x14ac:dyDescent="0.3">
      <c r="A29920" t="s">
        <v>114574</v>
      </c>
      <c r="B29920" t="s">
        <v>114575</v>
      </c>
      <c r="C29920" t="s">
        <v>27</v>
      </c>
      <c r="D29920" t="s">
        <v>114576</v>
      </c>
      <c r="E29920" t="s">
        <v>29</v>
      </c>
      <c r="F29920" t="s">
        <v>41</v>
      </c>
      <c r="G29920" t="s">
        <v>42</v>
      </c>
      <c r="H29920">
        <v>0</v>
      </c>
      <c r="I29920">
        <v>0</v>
      </c>
      <c r="J29920">
        <v>0</v>
      </c>
      <c r="K29920" t="s">
        <v>114577</v>
      </c>
    </row>
    <row r="29921" spans="1:11" x14ac:dyDescent="0.3">
      <c r="A29921" t="s">
        <v>114578</v>
      </c>
      <c r="B29921" t="s">
        <v>114579</v>
      </c>
      <c r="C29921" t="s">
        <v>27</v>
      </c>
      <c r="D29921" t="s">
        <v>114580</v>
      </c>
      <c r="E29921" t="s">
        <v>111716</v>
      </c>
      <c r="F29921" t="s">
        <v>41</v>
      </c>
      <c r="G29921" t="s">
        <v>42</v>
      </c>
      <c r="H29921">
        <v>0</v>
      </c>
      <c r="I29921">
        <v>0</v>
      </c>
      <c r="J29921">
        <v>0</v>
      </c>
      <c r="K29921" t="s">
        <v>114581</v>
      </c>
    </row>
    <row r="29922" spans="1:11" x14ac:dyDescent="0.3">
      <c r="A29922" t="s">
        <v>114582</v>
      </c>
      <c r="B29922" t="s">
        <v>114583</v>
      </c>
      <c r="C29922" t="s">
        <v>27</v>
      </c>
      <c r="D29922" t="s">
        <v>114584</v>
      </c>
      <c r="E29922" t="s">
        <v>111716</v>
      </c>
      <c r="F29922" t="s">
        <v>41</v>
      </c>
      <c r="G29922" t="s">
        <v>42</v>
      </c>
      <c r="H29922">
        <v>0</v>
      </c>
      <c r="I29922">
        <v>0</v>
      </c>
      <c r="J29922">
        <v>0</v>
      </c>
      <c r="K29922" t="s">
        <v>114585</v>
      </c>
    </row>
    <row r="29923" spans="1:11" x14ac:dyDescent="0.3">
      <c r="A29923" t="s">
        <v>114586</v>
      </c>
      <c r="B29923" t="s">
        <v>114587</v>
      </c>
      <c r="C29923" t="s">
        <v>27</v>
      </c>
      <c r="D29923" t="s">
        <v>114588</v>
      </c>
      <c r="E29923" t="s">
        <v>111716</v>
      </c>
      <c r="F29923" t="s">
        <v>41</v>
      </c>
      <c r="G29923" t="s">
        <v>42</v>
      </c>
      <c r="H29923">
        <v>0</v>
      </c>
      <c r="I29923">
        <v>0</v>
      </c>
      <c r="J29923">
        <v>0</v>
      </c>
      <c r="K29923" t="s">
        <v>114589</v>
      </c>
    </row>
    <row r="29924" spans="1:11" x14ac:dyDescent="0.3">
      <c r="A29924" t="s">
        <v>114590</v>
      </c>
      <c r="B29924" t="s">
        <v>114591</v>
      </c>
      <c r="C29924" t="s">
        <v>27</v>
      </c>
      <c r="D29924" t="s">
        <v>114592</v>
      </c>
      <c r="E29924" t="s">
        <v>111716</v>
      </c>
      <c r="F29924" t="s">
        <v>41</v>
      </c>
      <c r="G29924" t="s">
        <v>42</v>
      </c>
      <c r="H29924">
        <v>0</v>
      </c>
      <c r="I29924">
        <v>0</v>
      </c>
      <c r="J29924">
        <v>0</v>
      </c>
      <c r="K29924" t="s">
        <v>114593</v>
      </c>
    </row>
    <row r="29925" spans="1:11" x14ac:dyDescent="0.3">
      <c r="A29925" t="s">
        <v>114594</v>
      </c>
      <c r="B29925" t="s">
        <v>114595</v>
      </c>
      <c r="C29925" t="s">
        <v>27</v>
      </c>
      <c r="D29925" t="s">
        <v>114596</v>
      </c>
      <c r="E29925" t="s">
        <v>111716</v>
      </c>
      <c r="F29925" t="s">
        <v>41</v>
      </c>
      <c r="G29925" t="s">
        <v>42</v>
      </c>
      <c r="H29925">
        <v>0</v>
      </c>
      <c r="I29925">
        <v>0</v>
      </c>
      <c r="J29925">
        <v>0</v>
      </c>
      <c r="K29925" t="s">
        <v>114597</v>
      </c>
    </row>
    <row r="29926" spans="1:11" x14ac:dyDescent="0.3">
      <c r="A29926" t="s">
        <v>114598</v>
      </c>
      <c r="B29926" t="s">
        <v>114599</v>
      </c>
      <c r="C29926" t="s">
        <v>27</v>
      </c>
      <c r="D29926" t="s">
        <v>114600</v>
      </c>
      <c r="E29926" t="s">
        <v>111716</v>
      </c>
      <c r="F29926" t="s">
        <v>41</v>
      </c>
      <c r="G29926" t="s">
        <v>42</v>
      </c>
      <c r="H29926">
        <v>0</v>
      </c>
      <c r="I29926">
        <v>0</v>
      </c>
      <c r="J29926">
        <v>0</v>
      </c>
      <c r="K29926" t="s">
        <v>114601</v>
      </c>
    </row>
    <row r="29927" spans="1:11" x14ac:dyDescent="0.3">
      <c r="A29927" t="s">
        <v>114602</v>
      </c>
      <c r="C29927" t="s">
        <v>27</v>
      </c>
      <c r="D29927" t="s">
        <v>114603</v>
      </c>
      <c r="E29927" t="s">
        <v>111716</v>
      </c>
      <c r="F29927" t="s">
        <v>41</v>
      </c>
      <c r="G29927" t="s">
        <v>42</v>
      </c>
      <c r="H29927">
        <v>0</v>
      </c>
      <c r="I29927">
        <v>0</v>
      </c>
      <c r="J29927">
        <v>0</v>
      </c>
      <c r="K29927" t="s">
        <v>114604</v>
      </c>
    </row>
    <row r="29928" spans="1:11" x14ac:dyDescent="0.3">
      <c r="A29928" t="s">
        <v>114605</v>
      </c>
      <c r="B29928" t="s">
        <v>114606</v>
      </c>
      <c r="C29928" t="s">
        <v>27</v>
      </c>
      <c r="D29928" t="s">
        <v>114607</v>
      </c>
      <c r="E29928" t="s">
        <v>111716</v>
      </c>
      <c r="F29928" t="s">
        <v>41</v>
      </c>
      <c r="G29928" t="s">
        <v>42</v>
      </c>
      <c r="H29928">
        <v>0</v>
      </c>
      <c r="I29928">
        <v>0</v>
      </c>
      <c r="J29928">
        <v>0</v>
      </c>
      <c r="K29928" t="s">
        <v>114608</v>
      </c>
    </row>
    <row r="29929" spans="1:11" x14ac:dyDescent="0.3">
      <c r="A29929" t="s">
        <v>114609</v>
      </c>
      <c r="B29929" t="s">
        <v>111836</v>
      </c>
      <c r="C29929" t="s">
        <v>27</v>
      </c>
      <c r="D29929" t="s">
        <v>114610</v>
      </c>
      <c r="E29929" t="s">
        <v>111716</v>
      </c>
      <c r="F29929" t="s">
        <v>41</v>
      </c>
      <c r="G29929" t="s">
        <v>42</v>
      </c>
      <c r="H29929">
        <v>0</v>
      </c>
      <c r="I29929">
        <v>0</v>
      </c>
      <c r="J29929">
        <v>0</v>
      </c>
      <c r="K29929" t="s">
        <v>114611</v>
      </c>
    </row>
    <row r="29930" spans="1:11" x14ac:dyDescent="0.3">
      <c r="A29930" t="s">
        <v>114612</v>
      </c>
      <c r="B29930" t="s">
        <v>114613</v>
      </c>
      <c r="C29930" t="s">
        <v>27</v>
      </c>
      <c r="D29930" t="s">
        <v>114614</v>
      </c>
      <c r="E29930" t="s">
        <v>111716</v>
      </c>
      <c r="F29930" t="s">
        <v>41</v>
      </c>
      <c r="G29930" t="s">
        <v>42</v>
      </c>
      <c r="H29930">
        <v>0</v>
      </c>
      <c r="I29930">
        <v>0</v>
      </c>
      <c r="J29930">
        <v>0</v>
      </c>
      <c r="K29930" t="s">
        <v>114615</v>
      </c>
    </row>
    <row r="29931" spans="1:11" x14ac:dyDescent="0.3">
      <c r="A29931" t="s">
        <v>114616</v>
      </c>
      <c r="B29931" t="s">
        <v>114617</v>
      </c>
      <c r="C29931" t="s">
        <v>27</v>
      </c>
      <c r="D29931" t="s">
        <v>114618</v>
      </c>
      <c r="E29931" t="s">
        <v>29</v>
      </c>
      <c r="F29931" t="s">
        <v>41</v>
      </c>
      <c r="G29931" t="s">
        <v>42</v>
      </c>
      <c r="H29931">
        <v>0</v>
      </c>
      <c r="I29931">
        <v>0</v>
      </c>
      <c r="J29931">
        <v>0</v>
      </c>
      <c r="K29931" t="s">
        <v>114619</v>
      </c>
    </row>
    <row r="29932" spans="1:11" x14ac:dyDescent="0.3">
      <c r="A29932" t="s">
        <v>114620</v>
      </c>
      <c r="B29932" t="s">
        <v>114621</v>
      </c>
      <c r="C29932" t="s">
        <v>27</v>
      </c>
      <c r="D29932" t="s">
        <v>114622</v>
      </c>
      <c r="E29932" t="s">
        <v>111716</v>
      </c>
      <c r="F29932" t="s">
        <v>41</v>
      </c>
      <c r="G29932" t="s">
        <v>42</v>
      </c>
      <c r="H29932">
        <v>0</v>
      </c>
      <c r="I29932">
        <v>0</v>
      </c>
      <c r="J29932">
        <v>0</v>
      </c>
      <c r="K29932" t="s">
        <v>114623</v>
      </c>
    </row>
    <row r="29933" spans="1:11" x14ac:dyDescent="0.3">
      <c r="A29933" t="s">
        <v>114624</v>
      </c>
      <c r="B29933" t="s">
        <v>114625</v>
      </c>
      <c r="C29933" t="s">
        <v>20</v>
      </c>
      <c r="D29933" t="s">
        <v>114626</v>
      </c>
      <c r="E29933" t="s">
        <v>22</v>
      </c>
      <c r="F29933" t="s">
        <v>7049</v>
      </c>
      <c r="G29933" t="s">
        <v>42</v>
      </c>
      <c r="H29933">
        <v>0</v>
      </c>
      <c r="I29933">
        <v>0</v>
      </c>
      <c r="J29933">
        <v>0</v>
      </c>
      <c r="K29933" t="s">
        <v>114627</v>
      </c>
    </row>
    <row r="29934" spans="1:11" x14ac:dyDescent="0.3">
      <c r="A29934" t="s">
        <v>114628</v>
      </c>
      <c r="B29934" t="s">
        <v>114629</v>
      </c>
      <c r="C29934" t="s">
        <v>20</v>
      </c>
      <c r="D29934" t="s">
        <v>114630</v>
      </c>
      <c r="E29934" t="s">
        <v>22</v>
      </c>
      <c r="F29934" t="s">
        <v>4643</v>
      </c>
      <c r="G29934" t="s">
        <v>42</v>
      </c>
      <c r="H29934">
        <v>0</v>
      </c>
      <c r="I29934">
        <v>0</v>
      </c>
      <c r="J29934">
        <v>0</v>
      </c>
      <c r="K29934" t="s">
        <v>114631</v>
      </c>
    </row>
    <row r="29935" spans="1:11" x14ac:dyDescent="0.3">
      <c r="A29935" t="s">
        <v>114632</v>
      </c>
      <c r="C29935" t="s">
        <v>558</v>
      </c>
      <c r="D29935" t="s">
        <v>114633</v>
      </c>
      <c r="E29935" t="s">
        <v>1472</v>
      </c>
      <c r="F29935" t="s">
        <v>106094</v>
      </c>
      <c r="G29935" t="s">
        <v>42</v>
      </c>
      <c r="H29935">
        <v>0</v>
      </c>
      <c r="I29935">
        <v>0</v>
      </c>
      <c r="J29935">
        <v>0</v>
      </c>
      <c r="K29935" t="s">
        <v>114634</v>
      </c>
    </row>
    <row r="29936" spans="1:11" x14ac:dyDescent="0.3">
      <c r="A29936" t="s">
        <v>114635</v>
      </c>
      <c r="B29936" t="s">
        <v>114636</v>
      </c>
      <c r="C29936" t="s">
        <v>13</v>
      </c>
      <c r="D29936" t="s">
        <v>114637</v>
      </c>
      <c r="E29936" t="s">
        <v>104779</v>
      </c>
      <c r="F29936" t="s">
        <v>16</v>
      </c>
      <c r="G29936" t="s">
        <v>12395</v>
      </c>
      <c r="H29936">
        <v>0</v>
      </c>
      <c r="I29936">
        <v>0</v>
      </c>
      <c r="J29936">
        <v>0</v>
      </c>
      <c r="K29936" t="s">
        <v>114638</v>
      </c>
    </row>
    <row r="29937" spans="1:11" x14ac:dyDescent="0.3">
      <c r="A29937" t="s">
        <v>114639</v>
      </c>
      <c r="B29937" t="s">
        <v>114640</v>
      </c>
      <c r="C29937" t="s">
        <v>27</v>
      </c>
      <c r="D29937" t="s">
        <v>114641</v>
      </c>
      <c r="E29937" t="s">
        <v>29</v>
      </c>
      <c r="F29937" t="s">
        <v>41</v>
      </c>
      <c r="G29937" t="s">
        <v>42</v>
      </c>
      <c r="H29937">
        <v>0</v>
      </c>
      <c r="I29937">
        <v>0</v>
      </c>
      <c r="J29937">
        <v>0</v>
      </c>
      <c r="K29937" t="s">
        <v>114642</v>
      </c>
    </row>
    <row r="29938" spans="1:11" x14ac:dyDescent="0.3">
      <c r="A29938" t="s">
        <v>114643</v>
      </c>
      <c r="B29938" t="s">
        <v>114644</v>
      </c>
      <c r="C29938" t="s">
        <v>27</v>
      </c>
      <c r="D29938" t="s">
        <v>114645</v>
      </c>
      <c r="E29938" t="s">
        <v>111716</v>
      </c>
      <c r="F29938" t="s">
        <v>41</v>
      </c>
      <c r="G29938" t="s">
        <v>42</v>
      </c>
      <c r="H29938">
        <v>0</v>
      </c>
      <c r="I29938">
        <v>0</v>
      </c>
      <c r="J29938">
        <v>0</v>
      </c>
      <c r="K29938" t="s">
        <v>114646</v>
      </c>
    </row>
    <row r="29939" spans="1:11" x14ac:dyDescent="0.3">
      <c r="A29939" t="s">
        <v>114647</v>
      </c>
      <c r="B29939" t="s">
        <v>114648</v>
      </c>
      <c r="C29939" t="s">
        <v>27</v>
      </c>
      <c r="D29939" t="s">
        <v>114649</v>
      </c>
      <c r="E29939" t="s">
        <v>111716</v>
      </c>
      <c r="F29939" t="s">
        <v>41</v>
      </c>
      <c r="G29939" t="s">
        <v>42</v>
      </c>
      <c r="H29939">
        <v>0</v>
      </c>
      <c r="I29939">
        <v>0</v>
      </c>
      <c r="J29939">
        <v>0</v>
      </c>
      <c r="K29939" t="s">
        <v>114650</v>
      </c>
    </row>
    <row r="29940" spans="1:11" x14ac:dyDescent="0.3">
      <c r="A29940" t="s">
        <v>114651</v>
      </c>
      <c r="B29940" t="s">
        <v>114652</v>
      </c>
      <c r="C29940" t="s">
        <v>27</v>
      </c>
      <c r="D29940" t="s">
        <v>114653</v>
      </c>
      <c r="E29940" t="s">
        <v>111716</v>
      </c>
      <c r="F29940" t="s">
        <v>41</v>
      </c>
      <c r="G29940" t="s">
        <v>42</v>
      </c>
      <c r="H29940">
        <v>0</v>
      </c>
      <c r="I29940">
        <v>0</v>
      </c>
      <c r="J29940">
        <v>0</v>
      </c>
      <c r="K29940" t="s">
        <v>114654</v>
      </c>
    </row>
    <row r="29941" spans="1:11" x14ac:dyDescent="0.3">
      <c r="A29941" t="s">
        <v>114655</v>
      </c>
      <c r="B29941" t="s">
        <v>114656</v>
      </c>
      <c r="C29941" t="s">
        <v>27</v>
      </c>
      <c r="D29941" t="s">
        <v>114657</v>
      </c>
      <c r="E29941" t="s">
        <v>111716</v>
      </c>
      <c r="F29941" t="s">
        <v>41</v>
      </c>
      <c r="G29941" t="s">
        <v>42</v>
      </c>
      <c r="H29941">
        <v>0</v>
      </c>
      <c r="I29941">
        <v>0</v>
      </c>
      <c r="J29941">
        <v>0</v>
      </c>
      <c r="K29941" t="s">
        <v>114658</v>
      </c>
    </row>
    <row r="29942" spans="1:11" x14ac:dyDescent="0.3">
      <c r="A29942" t="s">
        <v>114659</v>
      </c>
      <c r="B29942" t="s">
        <v>114660</v>
      </c>
      <c r="C29942" t="s">
        <v>27</v>
      </c>
      <c r="D29942" t="s">
        <v>114661</v>
      </c>
      <c r="E29942" t="s">
        <v>111716</v>
      </c>
      <c r="F29942" t="s">
        <v>41</v>
      </c>
      <c r="G29942" t="s">
        <v>42</v>
      </c>
      <c r="H29942">
        <v>0</v>
      </c>
      <c r="I29942">
        <v>0</v>
      </c>
      <c r="J29942">
        <v>0</v>
      </c>
      <c r="K29942" t="s">
        <v>114662</v>
      </c>
    </row>
    <row r="29943" spans="1:11" x14ac:dyDescent="0.3">
      <c r="A29943" t="s">
        <v>114663</v>
      </c>
      <c r="B29943" t="s">
        <v>114664</v>
      </c>
      <c r="C29943" t="s">
        <v>27</v>
      </c>
      <c r="D29943" t="s">
        <v>114665</v>
      </c>
      <c r="E29943" t="s">
        <v>111716</v>
      </c>
      <c r="F29943" t="s">
        <v>41</v>
      </c>
      <c r="G29943" t="s">
        <v>9773</v>
      </c>
      <c r="H29943">
        <v>0</v>
      </c>
      <c r="I29943">
        <v>0</v>
      </c>
      <c r="J29943">
        <v>0</v>
      </c>
      <c r="K29943" t="s">
        <v>114666</v>
      </c>
    </row>
    <row r="29944" spans="1:11" x14ac:dyDescent="0.3">
      <c r="A29944" t="s">
        <v>114667</v>
      </c>
      <c r="B29944" t="s">
        <v>114668</v>
      </c>
      <c r="C29944" t="s">
        <v>27</v>
      </c>
      <c r="D29944" t="s">
        <v>114669</v>
      </c>
      <c r="E29944" t="s">
        <v>111716</v>
      </c>
      <c r="F29944" t="s">
        <v>41</v>
      </c>
      <c r="G29944" t="s">
        <v>2951</v>
      </c>
      <c r="H29944">
        <v>0</v>
      </c>
      <c r="I29944">
        <v>0</v>
      </c>
      <c r="J29944">
        <v>0</v>
      </c>
      <c r="K29944" t="s">
        <v>114670</v>
      </c>
    </row>
    <row r="29945" spans="1:11" x14ac:dyDescent="0.3">
      <c r="A29945" t="s">
        <v>114671</v>
      </c>
      <c r="B29945" t="s">
        <v>114672</v>
      </c>
      <c r="C29945" t="s">
        <v>27</v>
      </c>
      <c r="D29945" t="s">
        <v>114673</v>
      </c>
      <c r="E29945" t="s">
        <v>29</v>
      </c>
      <c r="F29945" t="s">
        <v>41</v>
      </c>
      <c r="G29945" t="s">
        <v>42</v>
      </c>
      <c r="H29945">
        <v>0</v>
      </c>
      <c r="I29945">
        <v>0</v>
      </c>
      <c r="J29945">
        <v>0</v>
      </c>
      <c r="K29945" t="s">
        <v>114674</v>
      </c>
    </row>
    <row r="29946" spans="1:11" x14ac:dyDescent="0.3">
      <c r="A29946" t="s">
        <v>114675</v>
      </c>
      <c r="B29946" t="s">
        <v>114676</v>
      </c>
      <c r="C29946" t="s">
        <v>27</v>
      </c>
      <c r="D29946" t="s">
        <v>114677</v>
      </c>
      <c r="E29946" t="s">
        <v>111716</v>
      </c>
      <c r="F29946" t="s">
        <v>41</v>
      </c>
      <c r="G29946" t="s">
        <v>42</v>
      </c>
      <c r="H29946">
        <v>0</v>
      </c>
      <c r="I29946">
        <v>0</v>
      </c>
      <c r="J29946">
        <v>0</v>
      </c>
      <c r="K29946" t="s">
        <v>114678</v>
      </c>
    </row>
    <row r="29947" spans="1:11" x14ac:dyDescent="0.3">
      <c r="A29947" t="s">
        <v>114679</v>
      </c>
      <c r="B29947" t="s">
        <v>114680</v>
      </c>
      <c r="C29947" t="s">
        <v>27</v>
      </c>
      <c r="D29947" t="s">
        <v>114681</v>
      </c>
      <c r="E29947" t="s">
        <v>111716</v>
      </c>
      <c r="F29947" t="s">
        <v>41</v>
      </c>
      <c r="G29947" t="s">
        <v>42</v>
      </c>
      <c r="H29947">
        <v>0</v>
      </c>
      <c r="I29947">
        <v>0</v>
      </c>
      <c r="J29947">
        <v>0</v>
      </c>
      <c r="K29947" t="s">
        <v>114682</v>
      </c>
    </row>
    <row r="29948" spans="1:11" x14ac:dyDescent="0.3">
      <c r="A29948" t="s">
        <v>114683</v>
      </c>
      <c r="C29948" t="s">
        <v>20</v>
      </c>
      <c r="D29948" t="s">
        <v>114684</v>
      </c>
      <c r="E29948" t="s">
        <v>22</v>
      </c>
      <c r="F29948" t="s">
        <v>9398</v>
      </c>
      <c r="G29948" t="s">
        <v>42</v>
      </c>
      <c r="H29948">
        <v>0</v>
      </c>
      <c r="I29948">
        <v>0</v>
      </c>
      <c r="J29948">
        <v>0</v>
      </c>
      <c r="K29948" t="s">
        <v>114685</v>
      </c>
    </row>
    <row r="29949" spans="1:11" x14ac:dyDescent="0.3">
      <c r="A29949" t="s">
        <v>114686</v>
      </c>
      <c r="B29949" t="s">
        <v>114687</v>
      </c>
      <c r="C29949" t="s">
        <v>27</v>
      </c>
      <c r="D29949" t="s">
        <v>114688</v>
      </c>
      <c r="E29949" t="s">
        <v>111716</v>
      </c>
      <c r="F29949" t="s">
        <v>41</v>
      </c>
      <c r="G29949" t="s">
        <v>42</v>
      </c>
      <c r="H29949">
        <v>0</v>
      </c>
      <c r="I29949">
        <v>0</v>
      </c>
      <c r="J29949">
        <v>0</v>
      </c>
      <c r="K29949" t="s">
        <v>114689</v>
      </c>
    </row>
    <row r="29950" spans="1:11" x14ac:dyDescent="0.3">
      <c r="A29950" t="s">
        <v>114690</v>
      </c>
      <c r="C29950" t="s">
        <v>27</v>
      </c>
      <c r="D29950" t="s">
        <v>114691</v>
      </c>
      <c r="E29950" t="s">
        <v>111716</v>
      </c>
      <c r="F29950" t="s">
        <v>41</v>
      </c>
      <c r="G29950" t="s">
        <v>42</v>
      </c>
      <c r="H29950">
        <v>0</v>
      </c>
      <c r="I29950">
        <v>0</v>
      </c>
      <c r="J29950">
        <v>0</v>
      </c>
      <c r="K29950" t="s">
        <v>114692</v>
      </c>
    </row>
    <row r="29951" spans="1:11" x14ac:dyDescent="0.3">
      <c r="A29951" t="s">
        <v>114693</v>
      </c>
      <c r="B29951" t="s">
        <v>114694</v>
      </c>
      <c r="C29951" t="s">
        <v>27</v>
      </c>
      <c r="D29951" t="s">
        <v>114695</v>
      </c>
      <c r="E29951" t="s">
        <v>111716</v>
      </c>
      <c r="F29951" t="s">
        <v>41</v>
      </c>
      <c r="G29951" t="s">
        <v>42</v>
      </c>
      <c r="H29951">
        <v>0</v>
      </c>
      <c r="I29951">
        <v>0</v>
      </c>
      <c r="J29951">
        <v>0</v>
      </c>
      <c r="K29951" t="s">
        <v>114696</v>
      </c>
    </row>
    <row r="29952" spans="1:11" x14ac:dyDescent="0.3">
      <c r="A29952" t="s">
        <v>114697</v>
      </c>
      <c r="B29952" t="s">
        <v>114698</v>
      </c>
      <c r="C29952" t="s">
        <v>27</v>
      </c>
      <c r="D29952" t="s">
        <v>114699</v>
      </c>
      <c r="E29952" t="s">
        <v>111716</v>
      </c>
      <c r="F29952" t="s">
        <v>41</v>
      </c>
      <c r="G29952" t="s">
        <v>42</v>
      </c>
      <c r="H29952">
        <v>0</v>
      </c>
      <c r="I29952">
        <v>0</v>
      </c>
      <c r="J29952">
        <v>0</v>
      </c>
      <c r="K29952" t="s">
        <v>114700</v>
      </c>
    </row>
    <row r="29953" spans="1:11" x14ac:dyDescent="0.3">
      <c r="A29953" t="s">
        <v>114701</v>
      </c>
      <c r="B29953" t="s">
        <v>114702</v>
      </c>
      <c r="C29953" t="s">
        <v>27</v>
      </c>
      <c r="D29953" t="s">
        <v>114703</v>
      </c>
      <c r="E29953" t="s">
        <v>111716</v>
      </c>
      <c r="F29953" t="s">
        <v>41</v>
      </c>
      <c r="G29953" t="s">
        <v>42</v>
      </c>
      <c r="H29953">
        <v>0</v>
      </c>
      <c r="I29953">
        <v>0</v>
      </c>
      <c r="J29953">
        <v>0</v>
      </c>
      <c r="K29953" t="s">
        <v>114704</v>
      </c>
    </row>
    <row r="29954" spans="1:11" x14ac:dyDescent="0.3">
      <c r="A29954" t="s">
        <v>114705</v>
      </c>
      <c r="B29954" t="s">
        <v>114706</v>
      </c>
      <c r="C29954" t="s">
        <v>27</v>
      </c>
      <c r="D29954" t="s">
        <v>114707</v>
      </c>
      <c r="E29954" t="s">
        <v>111716</v>
      </c>
      <c r="F29954" t="s">
        <v>41</v>
      </c>
      <c r="G29954" t="s">
        <v>42</v>
      </c>
      <c r="H29954">
        <v>0</v>
      </c>
      <c r="I29954">
        <v>0</v>
      </c>
      <c r="J29954">
        <v>0</v>
      </c>
      <c r="K29954" t="s">
        <v>114708</v>
      </c>
    </row>
    <row r="29955" spans="1:11" x14ac:dyDescent="0.3">
      <c r="A29955" t="s">
        <v>114709</v>
      </c>
      <c r="B29955" t="s">
        <v>114710</v>
      </c>
      <c r="C29955" t="s">
        <v>27</v>
      </c>
      <c r="D29955" t="s">
        <v>114711</v>
      </c>
      <c r="E29955" t="s">
        <v>29</v>
      </c>
      <c r="F29955" t="s">
        <v>41</v>
      </c>
      <c r="G29955" t="s">
        <v>42</v>
      </c>
      <c r="H29955">
        <v>0</v>
      </c>
      <c r="I29955">
        <v>0</v>
      </c>
      <c r="J29955">
        <v>0</v>
      </c>
      <c r="K29955" t="s">
        <v>114712</v>
      </c>
    </row>
    <row r="29956" spans="1:11" x14ac:dyDescent="0.3">
      <c r="A29956" t="s">
        <v>114713</v>
      </c>
      <c r="B29956" t="s">
        <v>114714</v>
      </c>
      <c r="C29956" t="s">
        <v>20</v>
      </c>
      <c r="D29956" t="s">
        <v>114715</v>
      </c>
      <c r="E29956" t="s">
        <v>22</v>
      </c>
      <c r="F29956" t="s">
        <v>16</v>
      </c>
      <c r="G29956" t="s">
        <v>542</v>
      </c>
      <c r="H29956">
        <v>0</v>
      </c>
      <c r="I29956">
        <v>0</v>
      </c>
      <c r="J29956">
        <v>0</v>
      </c>
      <c r="K29956" t="s">
        <v>114716</v>
      </c>
    </row>
    <row r="29957" spans="1:11" x14ac:dyDescent="0.3">
      <c r="A29957" t="s">
        <v>114717</v>
      </c>
      <c r="B29957" t="s">
        <v>114718</v>
      </c>
      <c r="C29957" t="s">
        <v>13</v>
      </c>
      <c r="D29957" t="s">
        <v>114719</v>
      </c>
      <c r="E29957" t="s">
        <v>104779</v>
      </c>
      <c r="F29957" t="s">
        <v>16</v>
      </c>
      <c r="G29957" t="s">
        <v>8267</v>
      </c>
      <c r="H29957">
        <v>0</v>
      </c>
      <c r="I29957">
        <v>0</v>
      </c>
      <c r="J29957">
        <v>0</v>
      </c>
      <c r="K29957" t="s">
        <v>114720</v>
      </c>
    </row>
    <row r="29958" spans="1:11" x14ac:dyDescent="0.3">
      <c r="A29958" t="s">
        <v>114721</v>
      </c>
      <c r="C29958" t="s">
        <v>27</v>
      </c>
      <c r="D29958" t="s">
        <v>75109</v>
      </c>
      <c r="E29958" t="s">
        <v>111716</v>
      </c>
      <c r="F29958" t="s">
        <v>41</v>
      </c>
      <c r="G29958" t="s">
        <v>42</v>
      </c>
      <c r="H29958">
        <v>0</v>
      </c>
      <c r="I29958">
        <v>0</v>
      </c>
      <c r="J29958">
        <v>0</v>
      </c>
      <c r="K29958" t="s">
        <v>114722</v>
      </c>
    </row>
    <row r="29959" spans="1:11" x14ac:dyDescent="0.3">
      <c r="A29959" t="s">
        <v>114723</v>
      </c>
      <c r="B29959" t="s">
        <v>114724</v>
      </c>
      <c r="C29959" t="s">
        <v>27</v>
      </c>
      <c r="D29959" t="s">
        <v>114725</v>
      </c>
      <c r="E29959" t="s">
        <v>111716</v>
      </c>
      <c r="F29959" t="s">
        <v>41</v>
      </c>
      <c r="G29959" t="s">
        <v>42</v>
      </c>
      <c r="H29959">
        <v>0</v>
      </c>
      <c r="I29959">
        <v>0</v>
      </c>
      <c r="J29959">
        <v>0</v>
      </c>
      <c r="K29959" t="s">
        <v>114726</v>
      </c>
    </row>
    <row r="29960" spans="1:11" x14ac:dyDescent="0.3">
      <c r="A29960" t="s">
        <v>114727</v>
      </c>
      <c r="B29960" t="s">
        <v>114728</v>
      </c>
      <c r="C29960" t="s">
        <v>27</v>
      </c>
      <c r="D29960" t="s">
        <v>114729</v>
      </c>
      <c r="E29960" t="s">
        <v>111716</v>
      </c>
      <c r="F29960" t="s">
        <v>41</v>
      </c>
      <c r="G29960" t="s">
        <v>42</v>
      </c>
      <c r="H29960">
        <v>0</v>
      </c>
      <c r="I29960">
        <v>0</v>
      </c>
      <c r="J29960">
        <v>0</v>
      </c>
      <c r="K29960" t="s">
        <v>114730</v>
      </c>
    </row>
    <row r="29961" spans="1:11" x14ac:dyDescent="0.3">
      <c r="A29961" t="s">
        <v>114731</v>
      </c>
      <c r="B29961" t="s">
        <v>114732</v>
      </c>
      <c r="C29961" t="s">
        <v>27</v>
      </c>
      <c r="D29961" t="s">
        <v>114733</v>
      </c>
      <c r="E29961" t="s">
        <v>111716</v>
      </c>
      <c r="F29961" t="s">
        <v>41</v>
      </c>
      <c r="G29961" t="s">
        <v>42</v>
      </c>
      <c r="H29961">
        <v>0</v>
      </c>
      <c r="I29961">
        <v>0</v>
      </c>
      <c r="J29961">
        <v>0</v>
      </c>
      <c r="K29961" t="s">
        <v>114734</v>
      </c>
    </row>
    <row r="29962" spans="1:11" x14ac:dyDescent="0.3">
      <c r="A29962" t="s">
        <v>114735</v>
      </c>
      <c r="B29962" t="s">
        <v>114736</v>
      </c>
      <c r="C29962" t="s">
        <v>13</v>
      </c>
      <c r="D29962" t="s">
        <v>114737</v>
      </c>
      <c r="E29962" t="s">
        <v>104779</v>
      </c>
      <c r="F29962" t="s">
        <v>16</v>
      </c>
      <c r="G29962" t="s">
        <v>122</v>
      </c>
      <c r="H29962">
        <v>0</v>
      </c>
      <c r="I29962">
        <v>0</v>
      </c>
      <c r="J29962">
        <v>0</v>
      </c>
      <c r="K29962" t="s">
        <v>114738</v>
      </c>
    </row>
    <row r="29963" spans="1:11" x14ac:dyDescent="0.3">
      <c r="A29963" t="s">
        <v>114739</v>
      </c>
      <c r="B29963" t="s">
        <v>114740</v>
      </c>
      <c r="C29963" t="s">
        <v>27</v>
      </c>
      <c r="D29963" t="s">
        <v>114741</v>
      </c>
      <c r="E29963" t="s">
        <v>29</v>
      </c>
      <c r="F29963" t="s">
        <v>41</v>
      </c>
      <c r="G29963" t="s">
        <v>42</v>
      </c>
      <c r="H29963">
        <v>0</v>
      </c>
      <c r="I29963">
        <v>0</v>
      </c>
      <c r="J29963">
        <v>0</v>
      </c>
      <c r="K29963" t="s">
        <v>114742</v>
      </c>
    </row>
    <row r="29964" spans="1:11" x14ac:dyDescent="0.3">
      <c r="A29964" t="s">
        <v>114743</v>
      </c>
      <c r="B29964" t="s">
        <v>114744</v>
      </c>
      <c r="C29964" t="s">
        <v>13</v>
      </c>
      <c r="D29964" t="s">
        <v>114745</v>
      </c>
      <c r="E29964" t="s">
        <v>104779</v>
      </c>
      <c r="F29964" t="s">
        <v>16</v>
      </c>
      <c r="G29964" t="s">
        <v>2618</v>
      </c>
      <c r="H29964">
        <v>0</v>
      </c>
      <c r="I29964">
        <v>0</v>
      </c>
      <c r="J29964">
        <v>0</v>
      </c>
      <c r="K29964" t="s">
        <v>114746</v>
      </c>
    </row>
    <row r="29965" spans="1:11" x14ac:dyDescent="0.3">
      <c r="A29965" t="s">
        <v>114747</v>
      </c>
      <c r="C29965" t="s">
        <v>20</v>
      </c>
      <c r="D29965" t="s">
        <v>114748</v>
      </c>
      <c r="E29965" t="s">
        <v>22</v>
      </c>
      <c r="F29965" t="s">
        <v>22927</v>
      </c>
      <c r="G29965" t="s">
        <v>42</v>
      </c>
      <c r="H29965">
        <v>0</v>
      </c>
      <c r="I29965">
        <v>0</v>
      </c>
      <c r="J29965">
        <v>0</v>
      </c>
      <c r="K29965" t="s">
        <v>114749</v>
      </c>
    </row>
    <row r="29966" spans="1:11" x14ac:dyDescent="0.3">
      <c r="A29966" t="s">
        <v>114750</v>
      </c>
      <c r="B29966" t="s">
        <v>114751</v>
      </c>
      <c r="C29966" t="s">
        <v>20</v>
      </c>
      <c r="D29966" t="s">
        <v>114752</v>
      </c>
      <c r="E29966" t="s">
        <v>22</v>
      </c>
      <c r="F29966" t="s">
        <v>10547</v>
      </c>
      <c r="G29966" t="s">
        <v>42</v>
      </c>
      <c r="H29966">
        <v>0</v>
      </c>
      <c r="I29966">
        <v>0</v>
      </c>
      <c r="J29966">
        <v>0</v>
      </c>
      <c r="K29966" t="s">
        <v>114753</v>
      </c>
    </row>
    <row r="29967" spans="1:11" x14ac:dyDescent="0.3">
      <c r="A29967" t="s">
        <v>114754</v>
      </c>
      <c r="C29967" t="s">
        <v>27</v>
      </c>
      <c r="D29967" t="s">
        <v>114755</v>
      </c>
      <c r="E29967" t="s">
        <v>111716</v>
      </c>
      <c r="F29967" t="s">
        <v>41</v>
      </c>
      <c r="G29967" t="s">
        <v>42</v>
      </c>
      <c r="H29967">
        <v>0</v>
      </c>
      <c r="I29967">
        <v>0</v>
      </c>
      <c r="J29967">
        <v>0</v>
      </c>
      <c r="K29967" t="s">
        <v>114756</v>
      </c>
    </row>
    <row r="29968" spans="1:11" x14ac:dyDescent="0.3">
      <c r="A29968" t="s">
        <v>114757</v>
      </c>
      <c r="B29968" t="s">
        <v>114758</v>
      </c>
      <c r="C29968" t="s">
        <v>147</v>
      </c>
      <c r="D29968" t="s">
        <v>114759</v>
      </c>
      <c r="E29968" t="s">
        <v>183</v>
      </c>
      <c r="F29968" t="s">
        <v>1638</v>
      </c>
      <c r="G29968" t="s">
        <v>12652</v>
      </c>
      <c r="H29968">
        <v>0</v>
      </c>
      <c r="I29968">
        <v>0</v>
      </c>
      <c r="J29968">
        <v>0</v>
      </c>
      <c r="K29968" t="s">
        <v>114760</v>
      </c>
    </row>
    <row r="29969" spans="1:11" x14ac:dyDescent="0.3">
      <c r="A29969" t="s">
        <v>114761</v>
      </c>
      <c r="B29969" t="s">
        <v>114762</v>
      </c>
      <c r="C29969" t="s">
        <v>27</v>
      </c>
      <c r="D29969" t="s">
        <v>114763</v>
      </c>
      <c r="E29969" t="s">
        <v>111716</v>
      </c>
      <c r="F29969" t="s">
        <v>41</v>
      </c>
      <c r="G29969" t="s">
        <v>42</v>
      </c>
      <c r="H29969">
        <v>0</v>
      </c>
      <c r="I29969">
        <v>0</v>
      </c>
      <c r="J29969">
        <v>0</v>
      </c>
      <c r="K29969" t="s">
        <v>114764</v>
      </c>
    </row>
    <row r="29970" spans="1:11" x14ac:dyDescent="0.3">
      <c r="A29970" t="s">
        <v>114765</v>
      </c>
      <c r="B29970" t="s">
        <v>114766</v>
      </c>
      <c r="C29970" t="s">
        <v>20</v>
      </c>
      <c r="D29970" t="s">
        <v>114767</v>
      </c>
      <c r="E29970" t="s">
        <v>14059</v>
      </c>
      <c r="F29970" t="s">
        <v>2703</v>
      </c>
      <c r="G29970" t="s">
        <v>15799</v>
      </c>
      <c r="H29970">
        <v>0</v>
      </c>
      <c r="I29970">
        <v>0</v>
      </c>
      <c r="J29970">
        <v>0</v>
      </c>
      <c r="K29970" t="s">
        <v>114768</v>
      </c>
    </row>
    <row r="29971" spans="1:11" x14ac:dyDescent="0.3">
      <c r="A29971" t="s">
        <v>114769</v>
      </c>
      <c r="B29971" t="s">
        <v>114770</v>
      </c>
      <c r="C29971" t="s">
        <v>20</v>
      </c>
      <c r="D29971" t="s">
        <v>114771</v>
      </c>
      <c r="E29971" t="s">
        <v>22</v>
      </c>
      <c r="F29971" t="s">
        <v>8181</v>
      </c>
      <c r="G29971" t="s">
        <v>42</v>
      </c>
      <c r="H29971">
        <v>0</v>
      </c>
      <c r="I29971">
        <v>0</v>
      </c>
      <c r="J29971">
        <v>0</v>
      </c>
      <c r="K29971" t="s">
        <v>114772</v>
      </c>
    </row>
    <row r="29972" spans="1:11" x14ac:dyDescent="0.3">
      <c r="A29972" t="s">
        <v>114773</v>
      </c>
      <c r="B29972" t="s">
        <v>114774</v>
      </c>
      <c r="C29972" t="s">
        <v>13</v>
      </c>
      <c r="D29972" t="s">
        <v>114775</v>
      </c>
      <c r="E29972" t="s">
        <v>104779</v>
      </c>
      <c r="F29972" t="s">
        <v>16</v>
      </c>
      <c r="G29972" t="s">
        <v>3216</v>
      </c>
      <c r="H29972">
        <v>0</v>
      </c>
      <c r="I29972">
        <v>0</v>
      </c>
      <c r="J29972">
        <v>0</v>
      </c>
      <c r="K29972" t="s">
        <v>114776</v>
      </c>
    </row>
    <row r="29973" spans="1:11" x14ac:dyDescent="0.3">
      <c r="A29973" t="s">
        <v>114777</v>
      </c>
      <c r="B29973" t="s">
        <v>114778</v>
      </c>
      <c r="C29973" t="s">
        <v>27</v>
      </c>
      <c r="D29973" t="s">
        <v>114779</v>
      </c>
      <c r="E29973" t="s">
        <v>29</v>
      </c>
      <c r="F29973" t="s">
        <v>41</v>
      </c>
      <c r="G29973" t="s">
        <v>42</v>
      </c>
      <c r="H29973">
        <v>0</v>
      </c>
      <c r="I29973">
        <v>0</v>
      </c>
      <c r="J29973">
        <v>0</v>
      </c>
      <c r="K29973" t="s">
        <v>114780</v>
      </c>
    </row>
    <row r="29974" spans="1:11" x14ac:dyDescent="0.3">
      <c r="A29974" t="s">
        <v>114781</v>
      </c>
      <c r="B29974" t="s">
        <v>114782</v>
      </c>
      <c r="C29974" t="s">
        <v>13</v>
      </c>
      <c r="D29974" t="s">
        <v>114783</v>
      </c>
      <c r="E29974" t="s">
        <v>104779</v>
      </c>
      <c r="F29974" t="s">
        <v>16</v>
      </c>
      <c r="G29974" t="s">
        <v>5218</v>
      </c>
      <c r="H29974">
        <v>0</v>
      </c>
      <c r="I29974">
        <v>0</v>
      </c>
      <c r="J29974">
        <v>0</v>
      </c>
      <c r="K29974" t="s">
        <v>114784</v>
      </c>
    </row>
    <row r="29975" spans="1:11" x14ac:dyDescent="0.3">
      <c r="A29975" t="s">
        <v>114785</v>
      </c>
      <c r="B29975" t="s">
        <v>114786</v>
      </c>
      <c r="C29975" t="s">
        <v>13</v>
      </c>
      <c r="D29975" t="s">
        <v>114787</v>
      </c>
      <c r="E29975" t="s">
        <v>104779</v>
      </c>
      <c r="F29975" t="s">
        <v>16</v>
      </c>
      <c r="G29975" t="s">
        <v>6617</v>
      </c>
      <c r="H29975">
        <v>0</v>
      </c>
      <c r="I29975">
        <v>0</v>
      </c>
      <c r="J29975">
        <v>0</v>
      </c>
      <c r="K29975" t="s">
        <v>114788</v>
      </c>
    </row>
    <row r="29976" spans="1:11" x14ac:dyDescent="0.3">
      <c r="A29976" t="s">
        <v>114789</v>
      </c>
      <c r="B29976" t="s">
        <v>114790</v>
      </c>
      <c r="C29976" t="s">
        <v>13</v>
      </c>
      <c r="D29976" t="s">
        <v>114791</v>
      </c>
      <c r="E29976" t="s">
        <v>104779</v>
      </c>
      <c r="F29976" t="s">
        <v>16</v>
      </c>
      <c r="G29976" t="s">
        <v>5787</v>
      </c>
      <c r="H29976">
        <v>0</v>
      </c>
      <c r="I29976">
        <v>0</v>
      </c>
      <c r="J29976">
        <v>0</v>
      </c>
      <c r="K29976" t="s">
        <v>114792</v>
      </c>
    </row>
    <row r="29977" spans="1:11" x14ac:dyDescent="0.3">
      <c r="A29977" t="s">
        <v>114793</v>
      </c>
      <c r="B29977" t="s">
        <v>114794</v>
      </c>
      <c r="C29977" t="s">
        <v>20</v>
      </c>
      <c r="D29977" t="s">
        <v>114795</v>
      </c>
      <c r="E29977" t="s">
        <v>22</v>
      </c>
      <c r="F29977" t="s">
        <v>1715</v>
      </c>
      <c r="G29977" t="s">
        <v>42</v>
      </c>
      <c r="H29977">
        <v>0</v>
      </c>
      <c r="I29977">
        <v>0</v>
      </c>
      <c r="J29977">
        <v>0</v>
      </c>
      <c r="K29977" t="s">
        <v>114796</v>
      </c>
    </row>
    <row r="29978" spans="1:11" x14ac:dyDescent="0.3">
      <c r="A29978" t="s">
        <v>114797</v>
      </c>
      <c r="B29978" t="s">
        <v>114798</v>
      </c>
      <c r="C29978" t="s">
        <v>20</v>
      </c>
      <c r="D29978" t="s">
        <v>114799</v>
      </c>
      <c r="E29978" t="s">
        <v>22</v>
      </c>
      <c r="F29978" t="s">
        <v>1611</v>
      </c>
      <c r="G29978" t="s">
        <v>42</v>
      </c>
      <c r="H29978">
        <v>0</v>
      </c>
      <c r="I29978">
        <v>0</v>
      </c>
      <c r="J29978">
        <v>0</v>
      </c>
      <c r="K29978" t="s">
        <v>114800</v>
      </c>
    </row>
    <row r="29979" spans="1:11" x14ac:dyDescent="0.3">
      <c r="A29979" t="s">
        <v>114801</v>
      </c>
      <c r="B29979" t="s">
        <v>114802</v>
      </c>
      <c r="C29979" t="s">
        <v>1159</v>
      </c>
      <c r="D29979" t="s">
        <v>114803</v>
      </c>
      <c r="E29979" t="s">
        <v>1161</v>
      </c>
      <c r="F29979" t="s">
        <v>16</v>
      </c>
      <c r="G29979" t="s">
        <v>6920</v>
      </c>
      <c r="H29979">
        <v>0</v>
      </c>
      <c r="I29979">
        <v>0</v>
      </c>
      <c r="J29979">
        <v>0</v>
      </c>
      <c r="K29979" t="s">
        <v>114804</v>
      </c>
    </row>
    <row r="29980" spans="1:11" x14ac:dyDescent="0.3">
      <c r="A29980" t="s">
        <v>114805</v>
      </c>
      <c r="B29980" t="s">
        <v>114806</v>
      </c>
      <c r="C29980" t="s">
        <v>20</v>
      </c>
      <c r="D29980" t="s">
        <v>114807</v>
      </c>
      <c r="E29980" t="s">
        <v>22</v>
      </c>
      <c r="F29980" t="s">
        <v>1845</v>
      </c>
      <c r="G29980" t="s">
        <v>42</v>
      </c>
      <c r="H29980">
        <v>0</v>
      </c>
      <c r="I29980">
        <v>0</v>
      </c>
      <c r="J29980">
        <v>0</v>
      </c>
      <c r="K29980" t="s">
        <v>114808</v>
      </c>
    </row>
    <row r="29981" spans="1:11" x14ac:dyDescent="0.3">
      <c r="A29981" t="s">
        <v>114809</v>
      </c>
      <c r="B29981" t="s">
        <v>114810</v>
      </c>
      <c r="C29981" t="s">
        <v>20</v>
      </c>
      <c r="D29981" t="s">
        <v>114811</v>
      </c>
      <c r="E29981" t="s">
        <v>22</v>
      </c>
      <c r="F29981" t="s">
        <v>15338</v>
      </c>
      <c r="G29981" t="s">
        <v>42</v>
      </c>
      <c r="H29981">
        <v>0</v>
      </c>
      <c r="I29981">
        <v>0</v>
      </c>
      <c r="J29981">
        <v>0</v>
      </c>
      <c r="K29981" t="s">
        <v>114812</v>
      </c>
    </row>
    <row r="29982" spans="1:11" x14ac:dyDescent="0.3">
      <c r="A29982" t="s">
        <v>114813</v>
      </c>
      <c r="B29982" t="s">
        <v>114814</v>
      </c>
      <c r="C29982" t="s">
        <v>27</v>
      </c>
      <c r="D29982" t="s">
        <v>114815</v>
      </c>
      <c r="E29982" t="s">
        <v>29</v>
      </c>
      <c r="F29982" t="s">
        <v>41</v>
      </c>
      <c r="G29982" t="s">
        <v>42</v>
      </c>
      <c r="H29982">
        <v>0</v>
      </c>
      <c r="I29982">
        <v>0</v>
      </c>
      <c r="J29982">
        <v>0</v>
      </c>
      <c r="K29982" t="s">
        <v>114816</v>
      </c>
    </row>
    <row r="29983" spans="1:11" x14ac:dyDescent="0.3">
      <c r="A29983" t="s">
        <v>114817</v>
      </c>
      <c r="B29983" t="s">
        <v>114818</v>
      </c>
      <c r="C29983" t="s">
        <v>27</v>
      </c>
      <c r="D29983" t="s">
        <v>114819</v>
      </c>
      <c r="E29983" t="s">
        <v>111716</v>
      </c>
      <c r="F29983" t="s">
        <v>41</v>
      </c>
      <c r="G29983" t="s">
        <v>42</v>
      </c>
      <c r="H29983">
        <v>0</v>
      </c>
      <c r="I29983">
        <v>0</v>
      </c>
      <c r="J29983">
        <v>0</v>
      </c>
      <c r="K29983" t="s">
        <v>114820</v>
      </c>
    </row>
    <row r="29984" spans="1:11" x14ac:dyDescent="0.3">
      <c r="A29984" t="s">
        <v>114821</v>
      </c>
      <c r="B29984" t="s">
        <v>114822</v>
      </c>
      <c r="C29984" t="s">
        <v>27</v>
      </c>
      <c r="D29984" t="s">
        <v>114823</v>
      </c>
      <c r="E29984" t="s">
        <v>111716</v>
      </c>
      <c r="F29984" t="s">
        <v>41</v>
      </c>
      <c r="G29984" t="s">
        <v>42</v>
      </c>
      <c r="H29984">
        <v>0</v>
      </c>
      <c r="I29984">
        <v>0</v>
      </c>
      <c r="J29984">
        <v>0</v>
      </c>
      <c r="K29984" t="s">
        <v>114824</v>
      </c>
    </row>
    <row r="29985" spans="1:11" x14ac:dyDescent="0.3">
      <c r="A29985" t="s">
        <v>114825</v>
      </c>
      <c r="B29985" t="s">
        <v>114826</v>
      </c>
      <c r="C29985" t="s">
        <v>20</v>
      </c>
      <c r="D29985" t="s">
        <v>114827</v>
      </c>
      <c r="E29985" t="s">
        <v>14059</v>
      </c>
      <c r="F29985" t="s">
        <v>191</v>
      </c>
      <c r="G29985" t="s">
        <v>42</v>
      </c>
      <c r="H29985">
        <v>0</v>
      </c>
      <c r="I29985">
        <v>0</v>
      </c>
      <c r="J29985">
        <v>0</v>
      </c>
      <c r="K29985" t="s">
        <v>114828</v>
      </c>
    </row>
    <row r="29986" spans="1:11" x14ac:dyDescent="0.3">
      <c r="A29986" t="s">
        <v>114829</v>
      </c>
      <c r="B29986" t="s">
        <v>114830</v>
      </c>
      <c r="C29986" t="s">
        <v>27</v>
      </c>
      <c r="D29986" t="s">
        <v>114831</v>
      </c>
      <c r="E29986" t="s">
        <v>111716</v>
      </c>
      <c r="F29986" t="s">
        <v>41</v>
      </c>
      <c r="G29986" t="s">
        <v>42</v>
      </c>
      <c r="H29986">
        <v>0</v>
      </c>
      <c r="I29986">
        <v>0</v>
      </c>
      <c r="J29986">
        <v>0</v>
      </c>
      <c r="K29986" t="s">
        <v>114832</v>
      </c>
    </row>
    <row r="29987" spans="1:11" x14ac:dyDescent="0.3">
      <c r="A29987" t="s">
        <v>114833</v>
      </c>
      <c r="B29987" t="s">
        <v>114834</v>
      </c>
      <c r="C29987" t="s">
        <v>27</v>
      </c>
      <c r="D29987" t="s">
        <v>114835</v>
      </c>
      <c r="E29987" t="s">
        <v>111716</v>
      </c>
      <c r="F29987" t="s">
        <v>41</v>
      </c>
      <c r="G29987" t="s">
        <v>42</v>
      </c>
      <c r="H29987">
        <v>0</v>
      </c>
      <c r="I29987">
        <v>0</v>
      </c>
      <c r="J29987">
        <v>0</v>
      </c>
      <c r="K29987" t="s">
        <v>114836</v>
      </c>
    </row>
    <row r="29988" spans="1:11" x14ac:dyDescent="0.3">
      <c r="A29988" t="s">
        <v>114837</v>
      </c>
      <c r="B29988" t="s">
        <v>114838</v>
      </c>
      <c r="C29988" t="s">
        <v>20</v>
      </c>
      <c r="D29988" t="s">
        <v>114839</v>
      </c>
      <c r="E29988" t="s">
        <v>22</v>
      </c>
      <c r="F29988" t="s">
        <v>4985</v>
      </c>
      <c r="G29988" t="s">
        <v>42</v>
      </c>
      <c r="H29988">
        <v>0</v>
      </c>
      <c r="I29988">
        <v>0</v>
      </c>
      <c r="J29988">
        <v>0</v>
      </c>
      <c r="K29988" t="s">
        <v>114840</v>
      </c>
    </row>
    <row r="29989" spans="1:11" x14ac:dyDescent="0.3">
      <c r="A29989" t="s">
        <v>114841</v>
      </c>
      <c r="B29989" t="s">
        <v>114842</v>
      </c>
      <c r="C29989" t="s">
        <v>27</v>
      </c>
      <c r="D29989" t="s">
        <v>114843</v>
      </c>
      <c r="E29989" t="s">
        <v>29</v>
      </c>
      <c r="F29989" t="s">
        <v>41</v>
      </c>
      <c r="G29989" t="s">
        <v>42</v>
      </c>
      <c r="H29989">
        <v>0</v>
      </c>
      <c r="I29989">
        <v>0</v>
      </c>
      <c r="J29989">
        <v>0</v>
      </c>
      <c r="K29989" t="s">
        <v>114844</v>
      </c>
    </row>
    <row r="29990" spans="1:11" x14ac:dyDescent="0.3">
      <c r="A29990" t="s">
        <v>114845</v>
      </c>
      <c r="C29990" t="s">
        <v>466</v>
      </c>
      <c r="D29990" t="s">
        <v>114846</v>
      </c>
      <c r="E29990" t="s">
        <v>468</v>
      </c>
      <c r="F29990" t="s">
        <v>16</v>
      </c>
      <c r="G29990" t="s">
        <v>22293</v>
      </c>
      <c r="H29990">
        <v>0</v>
      </c>
      <c r="I29990">
        <v>0</v>
      </c>
      <c r="J29990">
        <v>0</v>
      </c>
      <c r="K29990" t="s">
        <v>114847</v>
      </c>
    </row>
    <row r="29991" spans="1:11" x14ac:dyDescent="0.3">
      <c r="A29991" t="s">
        <v>114848</v>
      </c>
      <c r="B29991" t="s">
        <v>114849</v>
      </c>
      <c r="C29991" t="s">
        <v>20</v>
      </c>
      <c r="D29991" t="s">
        <v>114850</v>
      </c>
      <c r="E29991" t="s">
        <v>22</v>
      </c>
      <c r="F29991" t="s">
        <v>1419</v>
      </c>
      <c r="G29991" t="s">
        <v>42</v>
      </c>
      <c r="H29991">
        <v>0</v>
      </c>
      <c r="I29991">
        <v>0</v>
      </c>
      <c r="J29991">
        <v>0</v>
      </c>
      <c r="K29991" t="s">
        <v>114851</v>
      </c>
    </row>
    <row r="29992" spans="1:11" x14ac:dyDescent="0.3">
      <c r="A29992" t="s">
        <v>114852</v>
      </c>
      <c r="B29992" t="s">
        <v>114853</v>
      </c>
      <c r="C29992" t="s">
        <v>20</v>
      </c>
      <c r="D29992" t="s">
        <v>114854</v>
      </c>
      <c r="E29992" t="s">
        <v>22</v>
      </c>
      <c r="F29992" t="s">
        <v>2313</v>
      </c>
      <c r="G29992" t="s">
        <v>42</v>
      </c>
      <c r="H29992">
        <v>0</v>
      </c>
      <c r="I29992">
        <v>0</v>
      </c>
      <c r="J29992">
        <v>0</v>
      </c>
      <c r="K29992" t="s">
        <v>114855</v>
      </c>
    </row>
    <row r="29993" spans="1:11" x14ac:dyDescent="0.3">
      <c r="A29993" t="s">
        <v>114856</v>
      </c>
      <c r="B29993" t="s">
        <v>114857</v>
      </c>
      <c r="C29993" t="s">
        <v>558</v>
      </c>
      <c r="D29993" t="s">
        <v>114858</v>
      </c>
      <c r="E29993" t="s">
        <v>754</v>
      </c>
      <c r="F29993" t="s">
        <v>6505</v>
      </c>
      <c r="G29993" t="s">
        <v>42</v>
      </c>
      <c r="H29993">
        <v>0</v>
      </c>
      <c r="I29993">
        <v>0</v>
      </c>
      <c r="J29993">
        <v>0</v>
      </c>
      <c r="K29993" t="s">
        <v>114859</v>
      </c>
    </row>
    <row r="29994" spans="1:11" x14ac:dyDescent="0.3">
      <c r="A29994" t="s">
        <v>114860</v>
      </c>
      <c r="B29994" t="s">
        <v>114861</v>
      </c>
      <c r="C29994" t="s">
        <v>558</v>
      </c>
      <c r="D29994" t="s">
        <v>114862</v>
      </c>
      <c r="E29994" t="s">
        <v>2102</v>
      </c>
      <c r="F29994" t="s">
        <v>12188</v>
      </c>
      <c r="G29994" t="s">
        <v>42</v>
      </c>
      <c r="H29994">
        <v>0</v>
      </c>
      <c r="I29994">
        <v>0</v>
      </c>
      <c r="J29994">
        <v>0</v>
      </c>
      <c r="K29994" t="s">
        <v>114863</v>
      </c>
    </row>
    <row r="29995" spans="1:11" x14ac:dyDescent="0.3">
      <c r="A29995" t="s">
        <v>114864</v>
      </c>
      <c r="B29995" t="s">
        <v>114865</v>
      </c>
      <c r="C29995" t="s">
        <v>147</v>
      </c>
      <c r="D29995" t="s">
        <v>114866</v>
      </c>
      <c r="E29995" t="s">
        <v>183</v>
      </c>
      <c r="F29995" t="s">
        <v>1670</v>
      </c>
      <c r="G29995" t="s">
        <v>42</v>
      </c>
      <c r="H29995">
        <v>0</v>
      </c>
      <c r="I29995">
        <v>0</v>
      </c>
      <c r="J29995">
        <v>0</v>
      </c>
      <c r="K29995" t="s">
        <v>114867</v>
      </c>
    </row>
    <row r="29996" spans="1:11" x14ac:dyDescent="0.3">
      <c r="A29996" t="s">
        <v>114868</v>
      </c>
      <c r="B29996" t="s">
        <v>114869</v>
      </c>
      <c r="C29996" t="s">
        <v>558</v>
      </c>
      <c r="D29996" t="s">
        <v>114870</v>
      </c>
      <c r="E29996" t="s">
        <v>1122</v>
      </c>
      <c r="F29996" t="s">
        <v>17187</v>
      </c>
      <c r="G29996" t="s">
        <v>42</v>
      </c>
      <c r="H29996">
        <v>0</v>
      </c>
      <c r="I29996">
        <v>0</v>
      </c>
      <c r="J29996">
        <v>0</v>
      </c>
      <c r="K29996" t="s">
        <v>114871</v>
      </c>
    </row>
    <row r="29997" spans="1:11" x14ac:dyDescent="0.3">
      <c r="A29997" t="s">
        <v>114872</v>
      </c>
      <c r="B29997" t="s">
        <v>114873</v>
      </c>
      <c r="C29997" t="s">
        <v>558</v>
      </c>
      <c r="D29997" t="s">
        <v>114874</v>
      </c>
      <c r="E29997" t="s">
        <v>754</v>
      </c>
      <c r="F29997" t="s">
        <v>30361</v>
      </c>
      <c r="G29997" t="s">
        <v>42</v>
      </c>
      <c r="H29997">
        <v>0</v>
      </c>
      <c r="I29997">
        <v>0</v>
      </c>
      <c r="J29997">
        <v>0</v>
      </c>
      <c r="K29997" t="s">
        <v>114875</v>
      </c>
    </row>
    <row r="29998" spans="1:11" x14ac:dyDescent="0.3">
      <c r="A29998" t="s">
        <v>114876</v>
      </c>
      <c r="C29998" t="s">
        <v>27</v>
      </c>
      <c r="D29998" t="s">
        <v>114877</v>
      </c>
      <c r="E29998" t="s">
        <v>111716</v>
      </c>
      <c r="F29998" t="s">
        <v>41</v>
      </c>
      <c r="G29998" t="s">
        <v>42</v>
      </c>
      <c r="H29998">
        <v>0</v>
      </c>
      <c r="I29998">
        <v>0</v>
      </c>
      <c r="J29998">
        <v>0</v>
      </c>
      <c r="K29998" t="s">
        <v>114878</v>
      </c>
    </row>
    <row r="29999" spans="1:11" x14ac:dyDescent="0.3">
      <c r="A29999" t="s">
        <v>114879</v>
      </c>
      <c r="B29999" t="s">
        <v>114880</v>
      </c>
      <c r="C29999" t="s">
        <v>27</v>
      </c>
      <c r="D29999" t="s">
        <v>114881</v>
      </c>
      <c r="E29999" t="s">
        <v>29</v>
      </c>
      <c r="F29999" t="s">
        <v>41</v>
      </c>
      <c r="G29999" t="s">
        <v>42</v>
      </c>
      <c r="H29999">
        <v>0</v>
      </c>
      <c r="I29999">
        <v>0</v>
      </c>
      <c r="J29999">
        <v>0</v>
      </c>
      <c r="K29999" t="s">
        <v>114882</v>
      </c>
    </row>
    <row r="30000" spans="1:11" x14ac:dyDescent="0.3">
      <c r="A30000" t="s">
        <v>114883</v>
      </c>
      <c r="B30000" t="s">
        <v>114884</v>
      </c>
      <c r="C30000" t="s">
        <v>27</v>
      </c>
      <c r="D30000" t="s">
        <v>114885</v>
      </c>
      <c r="E30000" t="s">
        <v>111716</v>
      </c>
      <c r="F30000" t="s">
        <v>41</v>
      </c>
      <c r="G30000" t="s">
        <v>42</v>
      </c>
      <c r="H30000">
        <v>0</v>
      </c>
      <c r="I30000">
        <v>0</v>
      </c>
      <c r="J30000">
        <v>0</v>
      </c>
      <c r="K30000" t="s">
        <v>114886</v>
      </c>
    </row>
    <row r="30001" spans="1:11" x14ac:dyDescent="0.3">
      <c r="A30001" t="s">
        <v>114887</v>
      </c>
      <c r="B30001" t="s">
        <v>114888</v>
      </c>
      <c r="C30001" t="s">
        <v>20</v>
      </c>
      <c r="D30001" t="s">
        <v>114889</v>
      </c>
      <c r="E30001" t="s">
        <v>22</v>
      </c>
      <c r="F30001" t="s">
        <v>6803</v>
      </c>
      <c r="G30001" t="s">
        <v>42</v>
      </c>
      <c r="H30001">
        <v>0</v>
      </c>
      <c r="I30001">
        <v>0</v>
      </c>
      <c r="J30001">
        <v>0</v>
      </c>
      <c r="K30001" t="s">
        <v>114890</v>
      </c>
    </row>
    <row r="30002" spans="1:11" x14ac:dyDescent="0.3">
      <c r="A30002" t="s">
        <v>114891</v>
      </c>
      <c r="B30002" t="s">
        <v>114892</v>
      </c>
      <c r="C30002" t="s">
        <v>466</v>
      </c>
      <c r="D30002" t="s">
        <v>114893</v>
      </c>
      <c r="E30002" t="s">
        <v>468</v>
      </c>
      <c r="F30002" t="s">
        <v>302</v>
      </c>
      <c r="G30002" t="s">
        <v>42</v>
      </c>
      <c r="H30002">
        <v>0</v>
      </c>
      <c r="I30002">
        <v>0</v>
      </c>
      <c r="J30002">
        <v>0</v>
      </c>
      <c r="K30002" t="s">
        <v>114894</v>
      </c>
    </row>
    <row r="30003" spans="1:11" x14ac:dyDescent="0.3">
      <c r="A30003" t="s">
        <v>114895</v>
      </c>
      <c r="B30003" t="s">
        <v>114896</v>
      </c>
      <c r="C30003" t="s">
        <v>20</v>
      </c>
      <c r="D30003" t="s">
        <v>114897</v>
      </c>
      <c r="E30003" t="s">
        <v>22</v>
      </c>
      <c r="F30003" t="s">
        <v>71</v>
      </c>
      <c r="G30003" t="s">
        <v>42</v>
      </c>
      <c r="H30003">
        <v>0</v>
      </c>
      <c r="I30003">
        <v>0</v>
      </c>
      <c r="J30003">
        <v>0</v>
      </c>
      <c r="K30003" t="s">
        <v>114898</v>
      </c>
    </row>
    <row r="30004" spans="1:11" x14ac:dyDescent="0.3">
      <c r="A30004" t="s">
        <v>114899</v>
      </c>
      <c r="B30004" t="s">
        <v>114900</v>
      </c>
      <c r="C30004" t="s">
        <v>13</v>
      </c>
      <c r="D30004" t="s">
        <v>114901</v>
      </c>
      <c r="E30004" t="s">
        <v>104779</v>
      </c>
      <c r="F30004" t="s">
        <v>16</v>
      </c>
      <c r="G30004" t="s">
        <v>5843</v>
      </c>
      <c r="H30004">
        <v>0</v>
      </c>
      <c r="I30004">
        <v>0</v>
      </c>
      <c r="J30004">
        <v>0</v>
      </c>
      <c r="K30004" t="s">
        <v>114902</v>
      </c>
    </row>
    <row r="30005" spans="1:11" x14ac:dyDescent="0.3">
      <c r="A30005" t="s">
        <v>114903</v>
      </c>
      <c r="B30005" t="s">
        <v>114904</v>
      </c>
      <c r="C30005" t="s">
        <v>20</v>
      </c>
      <c r="D30005" t="s">
        <v>114905</v>
      </c>
      <c r="E30005" t="s">
        <v>22</v>
      </c>
      <c r="F30005" t="s">
        <v>16</v>
      </c>
      <c r="G30005" t="s">
        <v>772</v>
      </c>
      <c r="H30005">
        <v>0</v>
      </c>
      <c r="I30005">
        <v>0</v>
      </c>
      <c r="J30005">
        <v>0</v>
      </c>
      <c r="K30005" t="s">
        <v>114906</v>
      </c>
    </row>
    <row r="30006" spans="1:11" x14ac:dyDescent="0.3">
      <c r="A30006" t="s">
        <v>114907</v>
      </c>
      <c r="B30006" t="s">
        <v>114908</v>
      </c>
      <c r="C30006" t="s">
        <v>466</v>
      </c>
      <c r="D30006" t="s">
        <v>114909</v>
      </c>
      <c r="E30006" t="s">
        <v>468</v>
      </c>
      <c r="F30006" t="s">
        <v>16</v>
      </c>
      <c r="G30006" t="s">
        <v>6816</v>
      </c>
      <c r="H30006">
        <v>0</v>
      </c>
      <c r="I30006">
        <v>0</v>
      </c>
      <c r="J30006">
        <v>0</v>
      </c>
      <c r="K30006" t="s">
        <v>114910</v>
      </c>
    </row>
    <row r="30007" spans="1:11" x14ac:dyDescent="0.3">
      <c r="A30007" t="s">
        <v>114911</v>
      </c>
      <c r="B30007" t="s">
        <v>114912</v>
      </c>
      <c r="C30007" t="s">
        <v>466</v>
      </c>
      <c r="D30007" t="s">
        <v>114913</v>
      </c>
      <c r="E30007" t="s">
        <v>468</v>
      </c>
      <c r="F30007" t="s">
        <v>16</v>
      </c>
      <c r="G30007" t="s">
        <v>5387</v>
      </c>
      <c r="H30007">
        <v>0</v>
      </c>
      <c r="I30007">
        <v>0</v>
      </c>
      <c r="J30007">
        <v>0</v>
      </c>
      <c r="K30007" t="s">
        <v>114914</v>
      </c>
    </row>
    <row r="30008" spans="1:11" x14ac:dyDescent="0.3">
      <c r="A30008" t="s">
        <v>114915</v>
      </c>
      <c r="B30008" t="s">
        <v>114916</v>
      </c>
      <c r="C30008" t="s">
        <v>27</v>
      </c>
      <c r="D30008" t="s">
        <v>114917</v>
      </c>
      <c r="E30008" t="s">
        <v>29</v>
      </c>
      <c r="F30008" t="s">
        <v>41</v>
      </c>
      <c r="G30008" t="s">
        <v>42</v>
      </c>
      <c r="H30008">
        <v>0</v>
      </c>
      <c r="I30008">
        <v>0</v>
      </c>
      <c r="J30008">
        <v>0</v>
      </c>
      <c r="K30008" t="s">
        <v>114918</v>
      </c>
    </row>
    <row r="30009" spans="1:11" x14ac:dyDescent="0.3">
      <c r="A30009" t="s">
        <v>114919</v>
      </c>
      <c r="B30009" t="s">
        <v>114920</v>
      </c>
      <c r="C30009" t="s">
        <v>20</v>
      </c>
      <c r="D30009" t="s">
        <v>114921</v>
      </c>
      <c r="E30009" t="s">
        <v>103221</v>
      </c>
      <c r="F30009" t="s">
        <v>16</v>
      </c>
      <c r="G30009" t="s">
        <v>42</v>
      </c>
      <c r="H30009">
        <v>0</v>
      </c>
      <c r="I30009">
        <v>0</v>
      </c>
      <c r="J30009">
        <v>0</v>
      </c>
      <c r="K30009" t="s">
        <v>114922</v>
      </c>
    </row>
    <row r="30010" spans="1:11" x14ac:dyDescent="0.3">
      <c r="A30010" t="s">
        <v>114923</v>
      </c>
      <c r="B30010" t="s">
        <v>114924</v>
      </c>
      <c r="C30010" t="s">
        <v>20</v>
      </c>
      <c r="D30010" t="s">
        <v>114925</v>
      </c>
      <c r="E30010" t="s">
        <v>14059</v>
      </c>
      <c r="F30010" t="s">
        <v>4261</v>
      </c>
      <c r="G30010" t="s">
        <v>42</v>
      </c>
      <c r="H30010">
        <v>0</v>
      </c>
      <c r="I30010">
        <v>0</v>
      </c>
      <c r="J30010">
        <v>0</v>
      </c>
      <c r="K30010" t="s">
        <v>114926</v>
      </c>
    </row>
    <row r="30011" spans="1:11" x14ac:dyDescent="0.3">
      <c r="A30011" t="s">
        <v>114927</v>
      </c>
      <c r="C30011" t="s">
        <v>20</v>
      </c>
      <c r="D30011" t="s">
        <v>114928</v>
      </c>
      <c r="E30011" t="s">
        <v>103221</v>
      </c>
      <c r="F30011" t="s">
        <v>16</v>
      </c>
      <c r="G30011" t="s">
        <v>26691</v>
      </c>
      <c r="H30011">
        <v>0</v>
      </c>
      <c r="I30011">
        <v>0</v>
      </c>
      <c r="J30011">
        <v>0</v>
      </c>
      <c r="K30011" t="s">
        <v>114929</v>
      </c>
    </row>
    <row r="30012" spans="1:11" x14ac:dyDescent="0.3">
      <c r="A30012" t="s">
        <v>114930</v>
      </c>
      <c r="B30012" t="s">
        <v>114931</v>
      </c>
      <c r="C30012" t="s">
        <v>147</v>
      </c>
      <c r="D30012" t="s">
        <v>114932</v>
      </c>
      <c r="E30012" t="s">
        <v>183</v>
      </c>
      <c r="F30012" t="s">
        <v>9398</v>
      </c>
      <c r="G30012" t="s">
        <v>42</v>
      </c>
      <c r="H30012">
        <v>0</v>
      </c>
      <c r="I30012">
        <v>0</v>
      </c>
      <c r="J30012">
        <v>0</v>
      </c>
      <c r="K30012" t="s">
        <v>114933</v>
      </c>
    </row>
    <row r="30013" spans="1:11" x14ac:dyDescent="0.3">
      <c r="A30013" t="s">
        <v>114934</v>
      </c>
      <c r="C30013" t="s">
        <v>27</v>
      </c>
      <c r="D30013" t="s">
        <v>114935</v>
      </c>
      <c r="E30013" t="s">
        <v>111716</v>
      </c>
      <c r="F30013" t="s">
        <v>41</v>
      </c>
      <c r="G30013" t="s">
        <v>42</v>
      </c>
      <c r="H30013">
        <v>0</v>
      </c>
      <c r="I30013">
        <v>0</v>
      </c>
      <c r="J30013">
        <v>0</v>
      </c>
      <c r="K30013" t="s">
        <v>114936</v>
      </c>
    </row>
    <row r="30014" spans="1:11" x14ac:dyDescent="0.3">
      <c r="A30014" t="s">
        <v>114937</v>
      </c>
      <c r="B30014" t="s">
        <v>114938</v>
      </c>
      <c r="C30014" t="s">
        <v>20</v>
      </c>
      <c r="D30014" t="s">
        <v>114939</v>
      </c>
      <c r="E30014" t="s">
        <v>22</v>
      </c>
      <c r="F30014" t="s">
        <v>1687</v>
      </c>
      <c r="G30014" t="s">
        <v>42</v>
      </c>
      <c r="H30014">
        <v>0</v>
      </c>
      <c r="I30014">
        <v>0</v>
      </c>
      <c r="J30014">
        <v>0</v>
      </c>
      <c r="K30014" t="s">
        <v>114940</v>
      </c>
    </row>
    <row r="30015" spans="1:11" x14ac:dyDescent="0.3">
      <c r="A30015" t="s">
        <v>114941</v>
      </c>
      <c r="B30015" t="s">
        <v>114942</v>
      </c>
      <c r="C30015" t="s">
        <v>27</v>
      </c>
      <c r="D30015" t="s">
        <v>114943</v>
      </c>
      <c r="E30015" t="s">
        <v>111716</v>
      </c>
      <c r="F30015" t="s">
        <v>41</v>
      </c>
      <c r="G30015" t="s">
        <v>42</v>
      </c>
      <c r="H30015">
        <v>0</v>
      </c>
      <c r="I30015">
        <v>0</v>
      </c>
      <c r="J30015">
        <v>0</v>
      </c>
      <c r="K30015" t="s">
        <v>114944</v>
      </c>
    </row>
    <row r="30016" spans="1:11" x14ac:dyDescent="0.3">
      <c r="A30016" t="s">
        <v>114945</v>
      </c>
      <c r="B30016" t="s">
        <v>114946</v>
      </c>
      <c r="C30016" t="s">
        <v>27</v>
      </c>
      <c r="D30016" t="s">
        <v>114947</v>
      </c>
      <c r="E30016" t="s">
        <v>111716</v>
      </c>
      <c r="F30016" t="s">
        <v>41</v>
      </c>
      <c r="G30016" t="s">
        <v>42</v>
      </c>
      <c r="H30016">
        <v>0</v>
      </c>
      <c r="I30016">
        <v>0</v>
      </c>
      <c r="J30016">
        <v>0</v>
      </c>
      <c r="K30016" t="s">
        <v>114948</v>
      </c>
    </row>
    <row r="30017" spans="1:11" x14ac:dyDescent="0.3">
      <c r="A30017" t="s">
        <v>114949</v>
      </c>
      <c r="B30017" t="s">
        <v>114950</v>
      </c>
      <c r="C30017" t="s">
        <v>27</v>
      </c>
      <c r="D30017" t="s">
        <v>114951</v>
      </c>
      <c r="E30017" t="s">
        <v>29</v>
      </c>
      <c r="F30017" t="s">
        <v>41</v>
      </c>
      <c r="G30017" t="s">
        <v>42</v>
      </c>
      <c r="H30017">
        <v>0</v>
      </c>
      <c r="I30017">
        <v>0</v>
      </c>
      <c r="J30017">
        <v>0</v>
      </c>
      <c r="K30017" t="s">
        <v>114952</v>
      </c>
    </row>
    <row r="30018" spans="1:11" x14ac:dyDescent="0.3">
      <c r="A30018" t="s">
        <v>114953</v>
      </c>
      <c r="B30018" t="s">
        <v>114954</v>
      </c>
      <c r="C30018" t="s">
        <v>27</v>
      </c>
      <c r="D30018" t="s">
        <v>114955</v>
      </c>
      <c r="E30018" t="s">
        <v>111716</v>
      </c>
      <c r="F30018" t="s">
        <v>41</v>
      </c>
      <c r="G30018" t="s">
        <v>42</v>
      </c>
      <c r="H30018">
        <v>0</v>
      </c>
      <c r="I30018">
        <v>0</v>
      </c>
      <c r="J30018">
        <v>0</v>
      </c>
      <c r="K30018" t="s">
        <v>114956</v>
      </c>
    </row>
    <row r="30019" spans="1:11" x14ac:dyDescent="0.3">
      <c r="A30019" t="s">
        <v>114957</v>
      </c>
      <c r="B30019" t="s">
        <v>114958</v>
      </c>
      <c r="C30019" t="s">
        <v>27</v>
      </c>
      <c r="D30019" t="s">
        <v>114959</v>
      </c>
      <c r="E30019" t="s">
        <v>111716</v>
      </c>
      <c r="F30019" t="s">
        <v>41</v>
      </c>
      <c r="G30019" t="s">
        <v>42</v>
      </c>
      <c r="H30019">
        <v>0</v>
      </c>
      <c r="I30019">
        <v>0</v>
      </c>
      <c r="J30019">
        <v>0</v>
      </c>
      <c r="K30019" t="s">
        <v>114960</v>
      </c>
    </row>
    <row r="30020" spans="1:11" x14ac:dyDescent="0.3">
      <c r="A30020" t="s">
        <v>114961</v>
      </c>
      <c r="B30020" t="s">
        <v>114962</v>
      </c>
      <c r="C30020" t="s">
        <v>27</v>
      </c>
      <c r="D30020" t="s">
        <v>114963</v>
      </c>
      <c r="E30020" t="s">
        <v>111716</v>
      </c>
      <c r="F30020" t="s">
        <v>41</v>
      </c>
      <c r="G30020" t="s">
        <v>42</v>
      </c>
      <c r="H30020">
        <v>0</v>
      </c>
      <c r="I30020">
        <v>0</v>
      </c>
      <c r="J30020">
        <v>0</v>
      </c>
      <c r="K30020" t="s">
        <v>114964</v>
      </c>
    </row>
    <row r="30021" spans="1:11" x14ac:dyDescent="0.3">
      <c r="A30021" t="s">
        <v>114965</v>
      </c>
      <c r="C30021" t="s">
        <v>20</v>
      </c>
      <c r="D30021" t="s">
        <v>114966</v>
      </c>
      <c r="E30021" t="s">
        <v>22</v>
      </c>
      <c r="F30021" t="s">
        <v>7582</v>
      </c>
      <c r="G30021" t="s">
        <v>42</v>
      </c>
      <c r="H30021">
        <v>0</v>
      </c>
      <c r="I30021">
        <v>0</v>
      </c>
      <c r="J30021">
        <v>0</v>
      </c>
      <c r="K30021" t="s">
        <v>114967</v>
      </c>
    </row>
    <row r="30022" spans="1:11" x14ac:dyDescent="0.3">
      <c r="A30022" t="s">
        <v>114968</v>
      </c>
      <c r="B30022" t="s">
        <v>114969</v>
      </c>
      <c r="C30022" t="s">
        <v>27</v>
      </c>
      <c r="D30022" t="s">
        <v>114970</v>
      </c>
      <c r="E30022" t="s">
        <v>111716</v>
      </c>
      <c r="F30022" t="s">
        <v>41</v>
      </c>
      <c r="G30022" t="s">
        <v>8377</v>
      </c>
      <c r="H30022">
        <v>0</v>
      </c>
      <c r="I30022">
        <v>0</v>
      </c>
      <c r="J30022">
        <v>0</v>
      </c>
      <c r="K30022" t="s">
        <v>114971</v>
      </c>
    </row>
    <row r="30023" spans="1:11" x14ac:dyDescent="0.3">
      <c r="A30023" t="s">
        <v>114972</v>
      </c>
      <c r="B30023" t="s">
        <v>114973</v>
      </c>
      <c r="C30023" t="s">
        <v>20</v>
      </c>
      <c r="D30023" t="s">
        <v>114974</v>
      </c>
      <c r="E30023" t="s">
        <v>22</v>
      </c>
      <c r="F30023" t="s">
        <v>1518</v>
      </c>
      <c r="G30023" t="s">
        <v>62271</v>
      </c>
      <c r="H30023">
        <v>0</v>
      </c>
      <c r="I30023">
        <v>0</v>
      </c>
      <c r="J30023">
        <v>0</v>
      </c>
      <c r="K30023" t="s">
        <v>114975</v>
      </c>
    </row>
    <row r="30024" spans="1:11" x14ac:dyDescent="0.3">
      <c r="A30024" t="s">
        <v>114976</v>
      </c>
      <c r="C30024" t="s">
        <v>20</v>
      </c>
      <c r="D30024" t="s">
        <v>114977</v>
      </c>
      <c r="E30024" t="s">
        <v>22</v>
      </c>
      <c r="F30024" t="s">
        <v>4769</v>
      </c>
      <c r="G30024" t="s">
        <v>42</v>
      </c>
      <c r="H30024">
        <v>0</v>
      </c>
      <c r="I30024">
        <v>0</v>
      </c>
      <c r="J30024">
        <v>0</v>
      </c>
      <c r="K30024" t="s">
        <v>114978</v>
      </c>
    </row>
    <row r="30025" spans="1:11" x14ac:dyDescent="0.3">
      <c r="A30025" t="s">
        <v>114979</v>
      </c>
      <c r="B30025" t="s">
        <v>114980</v>
      </c>
      <c r="C30025" t="s">
        <v>27</v>
      </c>
      <c r="D30025" t="s">
        <v>114981</v>
      </c>
      <c r="E30025" t="s">
        <v>111716</v>
      </c>
      <c r="F30025" t="s">
        <v>41</v>
      </c>
      <c r="G30025" t="s">
        <v>42</v>
      </c>
      <c r="H30025">
        <v>0</v>
      </c>
      <c r="I30025">
        <v>0</v>
      </c>
      <c r="J30025">
        <v>0</v>
      </c>
      <c r="K30025" t="s">
        <v>114982</v>
      </c>
    </row>
    <row r="30026" spans="1:11" x14ac:dyDescent="0.3">
      <c r="A30026" t="s">
        <v>114983</v>
      </c>
      <c r="B30026" t="s">
        <v>114984</v>
      </c>
      <c r="C30026" t="s">
        <v>558</v>
      </c>
      <c r="D30026" t="s">
        <v>114985</v>
      </c>
      <c r="E30026" t="s">
        <v>1090</v>
      </c>
      <c r="F30026" t="s">
        <v>7609</v>
      </c>
      <c r="G30026" t="s">
        <v>42</v>
      </c>
      <c r="H30026">
        <v>0</v>
      </c>
      <c r="I30026">
        <v>0</v>
      </c>
      <c r="J30026">
        <v>0</v>
      </c>
      <c r="K30026" t="s">
        <v>114986</v>
      </c>
    </row>
    <row r="30027" spans="1:11" x14ac:dyDescent="0.3">
      <c r="A30027" t="s">
        <v>114987</v>
      </c>
      <c r="B30027" t="s">
        <v>114988</v>
      </c>
      <c r="C30027" t="s">
        <v>558</v>
      </c>
      <c r="D30027" t="s">
        <v>114989</v>
      </c>
      <c r="E30027" t="s">
        <v>895</v>
      </c>
      <c r="F30027" t="s">
        <v>3267</v>
      </c>
      <c r="G30027" t="s">
        <v>42</v>
      </c>
      <c r="H30027">
        <v>0</v>
      </c>
      <c r="I30027">
        <v>0</v>
      </c>
      <c r="J30027">
        <v>0</v>
      </c>
      <c r="K30027" t="s">
        <v>114990</v>
      </c>
    </row>
    <row r="30028" spans="1:11" x14ac:dyDescent="0.3">
      <c r="A30028" t="s">
        <v>114991</v>
      </c>
      <c r="B30028" t="s">
        <v>114992</v>
      </c>
      <c r="C30028" t="s">
        <v>27</v>
      </c>
      <c r="D30028" t="s">
        <v>114993</v>
      </c>
      <c r="E30028" t="s">
        <v>111716</v>
      </c>
      <c r="F30028" t="s">
        <v>41</v>
      </c>
      <c r="G30028" t="s">
        <v>42</v>
      </c>
      <c r="H30028">
        <v>0</v>
      </c>
      <c r="I30028">
        <v>0</v>
      </c>
      <c r="J30028">
        <v>0</v>
      </c>
      <c r="K30028" t="s">
        <v>114994</v>
      </c>
    </row>
    <row r="30029" spans="1:11" x14ac:dyDescent="0.3">
      <c r="A30029" t="s">
        <v>114995</v>
      </c>
      <c r="B30029" t="s">
        <v>114996</v>
      </c>
      <c r="C30029" t="s">
        <v>20</v>
      </c>
      <c r="D30029" t="s">
        <v>114997</v>
      </c>
      <c r="E30029" t="s">
        <v>14059</v>
      </c>
      <c r="F30029" t="s">
        <v>14447</v>
      </c>
      <c r="G30029" t="s">
        <v>42</v>
      </c>
      <c r="H30029">
        <v>0</v>
      </c>
      <c r="I30029">
        <v>0</v>
      </c>
      <c r="J30029">
        <v>0</v>
      </c>
      <c r="K30029" t="s">
        <v>114998</v>
      </c>
    </row>
    <row r="30030" spans="1:11" x14ac:dyDescent="0.3">
      <c r="A30030" t="s">
        <v>114999</v>
      </c>
      <c r="B30030" t="s">
        <v>115000</v>
      </c>
      <c r="C30030" t="s">
        <v>20</v>
      </c>
      <c r="D30030" t="s">
        <v>115001</v>
      </c>
      <c r="E30030" t="s">
        <v>22</v>
      </c>
      <c r="F30030" t="s">
        <v>16465</v>
      </c>
      <c r="G30030" t="s">
        <v>42</v>
      </c>
      <c r="H30030">
        <v>0</v>
      </c>
      <c r="I30030">
        <v>0</v>
      </c>
      <c r="J30030">
        <v>0</v>
      </c>
      <c r="K30030" t="s">
        <v>115002</v>
      </c>
    </row>
    <row r="30031" spans="1:11" x14ac:dyDescent="0.3">
      <c r="A30031" t="s">
        <v>115003</v>
      </c>
      <c r="B30031" t="s">
        <v>115004</v>
      </c>
      <c r="C30031" t="s">
        <v>27</v>
      </c>
      <c r="D30031" t="s">
        <v>115005</v>
      </c>
      <c r="E30031" t="s">
        <v>111716</v>
      </c>
      <c r="F30031" t="s">
        <v>41</v>
      </c>
      <c r="G30031" t="s">
        <v>42</v>
      </c>
      <c r="H30031">
        <v>0</v>
      </c>
      <c r="I30031">
        <v>0</v>
      </c>
      <c r="J30031">
        <v>0</v>
      </c>
      <c r="K30031" t="s">
        <v>115006</v>
      </c>
    </row>
    <row r="30032" spans="1:11" x14ac:dyDescent="0.3">
      <c r="A30032" t="s">
        <v>115007</v>
      </c>
      <c r="C30032" t="s">
        <v>27</v>
      </c>
      <c r="D30032" t="s">
        <v>115008</v>
      </c>
      <c r="E30032" t="s">
        <v>111716</v>
      </c>
      <c r="F30032" t="s">
        <v>41</v>
      </c>
      <c r="G30032" t="s">
        <v>42</v>
      </c>
      <c r="H30032">
        <v>0</v>
      </c>
      <c r="I30032">
        <v>0</v>
      </c>
      <c r="J30032">
        <v>0</v>
      </c>
      <c r="K30032" t="s">
        <v>115009</v>
      </c>
    </row>
    <row r="30033" spans="1:11" x14ac:dyDescent="0.3">
      <c r="A30033" t="s">
        <v>115010</v>
      </c>
      <c r="B30033" t="s">
        <v>115011</v>
      </c>
      <c r="C30033" t="s">
        <v>27</v>
      </c>
      <c r="D30033" t="s">
        <v>115012</v>
      </c>
      <c r="E30033" t="s">
        <v>111716</v>
      </c>
      <c r="F30033" t="s">
        <v>41</v>
      </c>
      <c r="G30033" t="s">
        <v>1710</v>
      </c>
      <c r="H30033">
        <v>0</v>
      </c>
      <c r="I30033">
        <v>0</v>
      </c>
      <c r="J30033">
        <v>0</v>
      </c>
      <c r="K30033" t="s">
        <v>115013</v>
      </c>
    </row>
    <row r="30034" spans="1:11" x14ac:dyDescent="0.3">
      <c r="A30034" t="s">
        <v>115014</v>
      </c>
      <c r="B30034" t="s">
        <v>115015</v>
      </c>
      <c r="C30034" t="s">
        <v>27</v>
      </c>
      <c r="D30034" t="s">
        <v>115016</v>
      </c>
      <c r="E30034" t="s">
        <v>111716</v>
      </c>
      <c r="F30034" t="s">
        <v>41</v>
      </c>
      <c r="G30034" t="s">
        <v>42</v>
      </c>
      <c r="H30034">
        <v>0</v>
      </c>
      <c r="I30034">
        <v>0</v>
      </c>
      <c r="J30034">
        <v>0</v>
      </c>
      <c r="K30034" t="s">
        <v>115017</v>
      </c>
    </row>
    <row r="30035" spans="1:11" x14ac:dyDescent="0.3">
      <c r="A30035" t="s">
        <v>115018</v>
      </c>
      <c r="C30035" t="s">
        <v>27</v>
      </c>
      <c r="D30035" t="s">
        <v>115019</v>
      </c>
      <c r="E30035" t="s">
        <v>111716</v>
      </c>
      <c r="F30035" t="s">
        <v>41</v>
      </c>
      <c r="G30035" t="s">
        <v>42</v>
      </c>
      <c r="H30035">
        <v>0</v>
      </c>
      <c r="I30035">
        <v>0</v>
      </c>
      <c r="J30035">
        <v>0</v>
      </c>
      <c r="K30035" t="s">
        <v>115020</v>
      </c>
    </row>
    <row r="30036" spans="1:11" x14ac:dyDescent="0.3">
      <c r="A30036" t="s">
        <v>115021</v>
      </c>
      <c r="C30036" t="s">
        <v>27</v>
      </c>
      <c r="D30036" t="s">
        <v>115022</v>
      </c>
      <c r="E30036" t="s">
        <v>111716</v>
      </c>
      <c r="F30036" t="s">
        <v>41</v>
      </c>
      <c r="G30036" t="s">
        <v>42</v>
      </c>
      <c r="H30036">
        <v>0</v>
      </c>
      <c r="I30036">
        <v>0</v>
      </c>
      <c r="J30036">
        <v>0</v>
      </c>
      <c r="K30036" t="s">
        <v>115023</v>
      </c>
    </row>
    <row r="30037" spans="1:11" x14ac:dyDescent="0.3">
      <c r="A30037" t="s">
        <v>115024</v>
      </c>
      <c r="B30037" t="s">
        <v>115025</v>
      </c>
      <c r="C30037" t="s">
        <v>27</v>
      </c>
      <c r="D30037" t="s">
        <v>115026</v>
      </c>
      <c r="E30037" t="s">
        <v>111716</v>
      </c>
      <c r="F30037" t="s">
        <v>41</v>
      </c>
      <c r="G30037" t="s">
        <v>42</v>
      </c>
      <c r="H30037">
        <v>0</v>
      </c>
      <c r="I30037">
        <v>0</v>
      </c>
      <c r="J30037">
        <v>0</v>
      </c>
      <c r="K30037" t="s">
        <v>115027</v>
      </c>
    </row>
    <row r="30038" spans="1:11" x14ac:dyDescent="0.3">
      <c r="A30038" t="s">
        <v>115028</v>
      </c>
      <c r="C30038" t="s">
        <v>27</v>
      </c>
      <c r="D30038" t="s">
        <v>115029</v>
      </c>
      <c r="E30038" t="s">
        <v>29</v>
      </c>
      <c r="F30038" t="s">
        <v>41</v>
      </c>
      <c r="G30038" t="s">
        <v>42</v>
      </c>
      <c r="H30038">
        <v>0</v>
      </c>
      <c r="I30038">
        <v>0</v>
      </c>
      <c r="J30038">
        <v>0</v>
      </c>
      <c r="K30038" t="s">
        <v>115030</v>
      </c>
    </row>
    <row r="30039" spans="1:11" x14ac:dyDescent="0.3">
      <c r="A30039" t="s">
        <v>115031</v>
      </c>
      <c r="C30039" t="s">
        <v>27</v>
      </c>
      <c r="D30039" t="s">
        <v>115032</v>
      </c>
      <c r="E30039" t="s">
        <v>111716</v>
      </c>
      <c r="F30039" t="s">
        <v>41</v>
      </c>
      <c r="G30039" t="s">
        <v>42</v>
      </c>
      <c r="H30039">
        <v>0</v>
      </c>
      <c r="I30039">
        <v>0</v>
      </c>
      <c r="J30039">
        <v>0</v>
      </c>
      <c r="K30039" t="s">
        <v>115033</v>
      </c>
    </row>
    <row r="30040" spans="1:11" x14ac:dyDescent="0.3">
      <c r="A30040" t="s">
        <v>115034</v>
      </c>
      <c r="B30040" t="s">
        <v>115035</v>
      </c>
      <c r="C30040" t="s">
        <v>27</v>
      </c>
      <c r="D30040" t="s">
        <v>115036</v>
      </c>
      <c r="E30040" t="s">
        <v>111716</v>
      </c>
      <c r="F30040" t="s">
        <v>41</v>
      </c>
      <c r="G30040" t="s">
        <v>42</v>
      </c>
      <c r="H30040">
        <v>0</v>
      </c>
      <c r="I30040">
        <v>0</v>
      </c>
      <c r="J30040">
        <v>0</v>
      </c>
      <c r="K30040" t="s">
        <v>115037</v>
      </c>
    </row>
    <row r="30041" spans="1:11" x14ac:dyDescent="0.3">
      <c r="A30041" t="s">
        <v>115038</v>
      </c>
      <c r="B30041" t="s">
        <v>115039</v>
      </c>
      <c r="C30041" t="s">
        <v>27</v>
      </c>
      <c r="D30041" t="s">
        <v>115040</v>
      </c>
      <c r="E30041" t="s">
        <v>111716</v>
      </c>
      <c r="F30041" t="s">
        <v>41</v>
      </c>
      <c r="G30041" t="s">
        <v>42</v>
      </c>
      <c r="H30041">
        <v>0</v>
      </c>
      <c r="I30041">
        <v>0</v>
      </c>
      <c r="J30041">
        <v>0</v>
      </c>
      <c r="K30041" t="s">
        <v>115041</v>
      </c>
    </row>
    <row r="30042" spans="1:11" x14ac:dyDescent="0.3">
      <c r="A30042" t="s">
        <v>115042</v>
      </c>
      <c r="B30042" t="s">
        <v>115043</v>
      </c>
      <c r="C30042" t="s">
        <v>20</v>
      </c>
      <c r="D30042" t="s">
        <v>115044</v>
      </c>
      <c r="E30042" t="s">
        <v>22</v>
      </c>
      <c r="F30042" t="s">
        <v>1252</v>
      </c>
      <c r="G30042" t="s">
        <v>3093</v>
      </c>
      <c r="H30042">
        <v>0</v>
      </c>
      <c r="I30042">
        <v>0</v>
      </c>
      <c r="J30042">
        <v>0</v>
      </c>
      <c r="K30042" t="s">
        <v>115045</v>
      </c>
    </row>
    <row r="30043" spans="1:11" x14ac:dyDescent="0.3">
      <c r="A30043" t="s">
        <v>115046</v>
      </c>
      <c r="C30043" t="s">
        <v>27</v>
      </c>
      <c r="D30043" t="s">
        <v>115047</v>
      </c>
      <c r="E30043" t="s">
        <v>111716</v>
      </c>
      <c r="F30043" t="s">
        <v>41</v>
      </c>
      <c r="G30043" t="s">
        <v>42</v>
      </c>
      <c r="H30043">
        <v>0</v>
      </c>
      <c r="I30043">
        <v>0</v>
      </c>
      <c r="J30043">
        <v>0</v>
      </c>
      <c r="K30043" t="s">
        <v>115048</v>
      </c>
    </row>
    <row r="30044" spans="1:11" x14ac:dyDescent="0.3">
      <c r="A30044" t="s">
        <v>115049</v>
      </c>
      <c r="C30044" t="s">
        <v>27</v>
      </c>
      <c r="D30044" t="s">
        <v>115050</v>
      </c>
      <c r="E30044" t="s">
        <v>111716</v>
      </c>
      <c r="F30044" t="s">
        <v>41</v>
      </c>
      <c r="G30044" t="s">
        <v>42</v>
      </c>
      <c r="H30044">
        <v>0</v>
      </c>
      <c r="I30044">
        <v>0</v>
      </c>
      <c r="J30044">
        <v>0</v>
      </c>
      <c r="K30044" t="s">
        <v>115051</v>
      </c>
    </row>
    <row r="30045" spans="1:11" x14ac:dyDescent="0.3">
      <c r="A30045" t="s">
        <v>115052</v>
      </c>
      <c r="B30045" t="s">
        <v>115053</v>
      </c>
      <c r="C30045" t="s">
        <v>27</v>
      </c>
      <c r="D30045" t="s">
        <v>115054</v>
      </c>
      <c r="E30045" t="s">
        <v>111716</v>
      </c>
      <c r="F30045" t="s">
        <v>41</v>
      </c>
      <c r="G30045" t="s">
        <v>42</v>
      </c>
      <c r="H30045">
        <v>0</v>
      </c>
      <c r="I30045">
        <v>0</v>
      </c>
      <c r="J30045">
        <v>0</v>
      </c>
      <c r="K30045" t="s">
        <v>115055</v>
      </c>
    </row>
    <row r="30046" spans="1:11" x14ac:dyDescent="0.3">
      <c r="A30046" t="s">
        <v>115056</v>
      </c>
      <c r="B30046" t="s">
        <v>115057</v>
      </c>
      <c r="C30046" t="s">
        <v>27</v>
      </c>
      <c r="D30046" t="s">
        <v>115058</v>
      </c>
      <c r="E30046" t="s">
        <v>29</v>
      </c>
      <c r="F30046" t="s">
        <v>41</v>
      </c>
      <c r="G30046" t="s">
        <v>42</v>
      </c>
      <c r="H30046">
        <v>0</v>
      </c>
      <c r="I30046">
        <v>0</v>
      </c>
      <c r="J30046">
        <v>0</v>
      </c>
      <c r="K30046" t="s">
        <v>115059</v>
      </c>
    </row>
    <row r="30047" spans="1:11" x14ac:dyDescent="0.3">
      <c r="A30047" t="s">
        <v>115060</v>
      </c>
      <c r="B30047" t="s">
        <v>115061</v>
      </c>
      <c r="C30047" t="s">
        <v>27</v>
      </c>
      <c r="D30047" t="s">
        <v>1343</v>
      </c>
      <c r="E30047" t="s">
        <v>111716</v>
      </c>
      <c r="F30047" t="s">
        <v>41</v>
      </c>
      <c r="G30047" t="s">
        <v>42</v>
      </c>
      <c r="H30047">
        <v>0</v>
      </c>
      <c r="I30047">
        <v>0</v>
      </c>
      <c r="J30047">
        <v>0</v>
      </c>
      <c r="K30047" t="s">
        <v>115062</v>
      </c>
    </row>
    <row r="30048" spans="1:11" x14ac:dyDescent="0.3">
      <c r="A30048" t="s">
        <v>115063</v>
      </c>
      <c r="B30048" t="s">
        <v>115064</v>
      </c>
      <c r="C30048" t="s">
        <v>27</v>
      </c>
      <c r="D30048" t="s">
        <v>115065</v>
      </c>
      <c r="E30048" t="s">
        <v>111716</v>
      </c>
      <c r="F30048" t="s">
        <v>41</v>
      </c>
      <c r="G30048" t="s">
        <v>42</v>
      </c>
      <c r="H30048">
        <v>0</v>
      </c>
      <c r="I30048">
        <v>0</v>
      </c>
      <c r="J30048">
        <v>0</v>
      </c>
      <c r="K30048" t="s">
        <v>115066</v>
      </c>
    </row>
    <row r="30049" spans="1:11" x14ac:dyDescent="0.3">
      <c r="A30049" t="s">
        <v>115067</v>
      </c>
      <c r="B30049" t="s">
        <v>115068</v>
      </c>
      <c r="C30049" t="s">
        <v>27</v>
      </c>
      <c r="D30049" t="s">
        <v>115069</v>
      </c>
      <c r="E30049" t="s">
        <v>111716</v>
      </c>
      <c r="F30049" t="s">
        <v>41</v>
      </c>
      <c r="G30049" t="s">
        <v>42</v>
      </c>
      <c r="H30049">
        <v>0</v>
      </c>
      <c r="I30049">
        <v>0</v>
      </c>
      <c r="J30049">
        <v>0</v>
      </c>
      <c r="K30049" t="s">
        <v>115070</v>
      </c>
    </row>
    <row r="30050" spans="1:11" x14ac:dyDescent="0.3">
      <c r="A30050" t="s">
        <v>115071</v>
      </c>
      <c r="B30050" t="s">
        <v>115072</v>
      </c>
      <c r="C30050" t="s">
        <v>20</v>
      </c>
      <c r="D30050" t="s">
        <v>115073</v>
      </c>
      <c r="E30050" t="s">
        <v>22</v>
      </c>
      <c r="F30050" t="s">
        <v>16</v>
      </c>
      <c r="G30050" t="s">
        <v>17996</v>
      </c>
      <c r="H30050">
        <v>0</v>
      </c>
      <c r="I30050">
        <v>0</v>
      </c>
      <c r="J30050">
        <v>0</v>
      </c>
      <c r="K30050" t="s">
        <v>115074</v>
      </c>
    </row>
    <row r="30051" spans="1:11" x14ac:dyDescent="0.3">
      <c r="A30051" t="s">
        <v>115075</v>
      </c>
      <c r="B30051" t="s">
        <v>115076</v>
      </c>
      <c r="C30051" t="s">
        <v>20</v>
      </c>
      <c r="D30051" t="s">
        <v>115077</v>
      </c>
      <c r="E30051" t="s">
        <v>103221</v>
      </c>
      <c r="F30051" t="s">
        <v>15056</v>
      </c>
      <c r="G30051" t="s">
        <v>16097</v>
      </c>
      <c r="H30051">
        <v>0</v>
      </c>
      <c r="I30051">
        <v>0</v>
      </c>
      <c r="J30051">
        <v>0</v>
      </c>
      <c r="K30051" t="s">
        <v>115078</v>
      </c>
    </row>
    <row r="30052" spans="1:11" x14ac:dyDescent="0.3">
      <c r="A30052" t="s">
        <v>115079</v>
      </c>
      <c r="B30052" t="s">
        <v>115080</v>
      </c>
      <c r="C30052" t="s">
        <v>27</v>
      </c>
      <c r="D30052" t="s">
        <v>115081</v>
      </c>
      <c r="E30052" t="s">
        <v>111716</v>
      </c>
      <c r="F30052" t="s">
        <v>41</v>
      </c>
      <c r="G30052" t="s">
        <v>42</v>
      </c>
      <c r="H30052">
        <v>0</v>
      </c>
      <c r="I30052">
        <v>0</v>
      </c>
      <c r="J30052">
        <v>0</v>
      </c>
      <c r="K30052" t="s">
        <v>115082</v>
      </c>
    </row>
    <row r="30053" spans="1:11" x14ac:dyDescent="0.3">
      <c r="A30053" t="s">
        <v>115083</v>
      </c>
      <c r="C30053" t="s">
        <v>558</v>
      </c>
      <c r="D30053" t="s">
        <v>115084</v>
      </c>
      <c r="E30053" t="s">
        <v>1462</v>
      </c>
      <c r="F30053" t="s">
        <v>2809</v>
      </c>
      <c r="G30053" t="s">
        <v>42</v>
      </c>
      <c r="H30053">
        <v>0</v>
      </c>
      <c r="I30053">
        <v>0</v>
      </c>
      <c r="J30053">
        <v>0</v>
      </c>
      <c r="K30053" t="s">
        <v>115085</v>
      </c>
    </row>
    <row r="30054" spans="1:11" x14ac:dyDescent="0.3">
      <c r="A30054" t="s">
        <v>115086</v>
      </c>
      <c r="B30054" t="s">
        <v>115087</v>
      </c>
      <c r="C30054" t="s">
        <v>27</v>
      </c>
      <c r="D30054" t="s">
        <v>115088</v>
      </c>
      <c r="E30054" t="s">
        <v>111716</v>
      </c>
      <c r="F30054" t="s">
        <v>41</v>
      </c>
      <c r="G30054" t="s">
        <v>42</v>
      </c>
      <c r="H30054">
        <v>0</v>
      </c>
      <c r="I30054">
        <v>0</v>
      </c>
      <c r="J30054">
        <v>0</v>
      </c>
      <c r="K30054" t="s">
        <v>115089</v>
      </c>
    </row>
    <row r="30055" spans="1:11" x14ac:dyDescent="0.3">
      <c r="A30055" t="s">
        <v>115090</v>
      </c>
      <c r="B30055" t="s">
        <v>115091</v>
      </c>
      <c r="C30055" t="s">
        <v>27</v>
      </c>
      <c r="D30055" t="s">
        <v>115092</v>
      </c>
      <c r="E30055" t="s">
        <v>111716</v>
      </c>
      <c r="F30055" t="s">
        <v>41</v>
      </c>
      <c r="G30055" t="s">
        <v>42</v>
      </c>
      <c r="H30055">
        <v>0</v>
      </c>
      <c r="I30055">
        <v>0</v>
      </c>
      <c r="J30055">
        <v>0</v>
      </c>
      <c r="K30055" t="s">
        <v>115093</v>
      </c>
    </row>
    <row r="30056" spans="1:11" x14ac:dyDescent="0.3">
      <c r="A30056" t="s">
        <v>115094</v>
      </c>
      <c r="B30056" t="s">
        <v>115095</v>
      </c>
      <c r="C30056" t="s">
        <v>27</v>
      </c>
      <c r="D30056" t="s">
        <v>115096</v>
      </c>
      <c r="E30056" t="s">
        <v>111716</v>
      </c>
      <c r="F30056" t="s">
        <v>41</v>
      </c>
      <c r="G30056" t="s">
        <v>42</v>
      </c>
      <c r="H30056">
        <v>0</v>
      </c>
      <c r="I30056">
        <v>0</v>
      </c>
      <c r="J30056">
        <v>0</v>
      </c>
      <c r="K30056" t="s">
        <v>115097</v>
      </c>
    </row>
    <row r="30057" spans="1:11" x14ac:dyDescent="0.3">
      <c r="A30057" t="s">
        <v>115098</v>
      </c>
      <c r="B30057" t="s">
        <v>115099</v>
      </c>
      <c r="C30057" t="s">
        <v>27</v>
      </c>
      <c r="D30057" t="s">
        <v>115100</v>
      </c>
      <c r="E30057" t="s">
        <v>111716</v>
      </c>
      <c r="F30057" t="s">
        <v>41</v>
      </c>
      <c r="G30057" t="s">
        <v>42</v>
      </c>
      <c r="H30057">
        <v>0</v>
      </c>
      <c r="I30057">
        <v>0</v>
      </c>
      <c r="J30057">
        <v>0</v>
      </c>
      <c r="K30057" t="s">
        <v>115101</v>
      </c>
    </row>
    <row r="30058" spans="1:11" x14ac:dyDescent="0.3">
      <c r="A30058" t="s">
        <v>115102</v>
      </c>
      <c r="B30058" t="s">
        <v>115103</v>
      </c>
      <c r="C30058" t="s">
        <v>147</v>
      </c>
      <c r="D30058" t="s">
        <v>75328</v>
      </c>
      <c r="E30058" t="s">
        <v>183</v>
      </c>
      <c r="F30058" t="s">
        <v>25844</v>
      </c>
      <c r="G30058" t="s">
        <v>42</v>
      </c>
      <c r="H30058">
        <v>0</v>
      </c>
      <c r="I30058">
        <v>0</v>
      </c>
      <c r="J30058">
        <v>0</v>
      </c>
      <c r="K30058" t="s">
        <v>115104</v>
      </c>
    </row>
    <row r="30059" spans="1:11" x14ac:dyDescent="0.3">
      <c r="A30059" t="s">
        <v>115105</v>
      </c>
      <c r="B30059" t="s">
        <v>115106</v>
      </c>
      <c r="C30059" t="s">
        <v>27</v>
      </c>
      <c r="D30059" t="s">
        <v>115107</v>
      </c>
      <c r="E30059" t="s">
        <v>111716</v>
      </c>
      <c r="F30059" t="s">
        <v>41</v>
      </c>
      <c r="G30059" t="s">
        <v>42</v>
      </c>
      <c r="H30059">
        <v>0</v>
      </c>
      <c r="I30059">
        <v>0</v>
      </c>
      <c r="J30059">
        <v>0</v>
      </c>
      <c r="K30059" t="s">
        <v>115108</v>
      </c>
    </row>
    <row r="30060" spans="1:11" x14ac:dyDescent="0.3">
      <c r="A30060" t="s">
        <v>115109</v>
      </c>
      <c r="B30060" t="s">
        <v>115110</v>
      </c>
      <c r="C30060" t="s">
        <v>27</v>
      </c>
      <c r="D30060" t="s">
        <v>115111</v>
      </c>
      <c r="E30060" t="s">
        <v>111716</v>
      </c>
      <c r="F30060" t="s">
        <v>41</v>
      </c>
      <c r="G30060" t="s">
        <v>42</v>
      </c>
      <c r="H30060">
        <v>0</v>
      </c>
      <c r="I30060">
        <v>0</v>
      </c>
      <c r="J30060">
        <v>0</v>
      </c>
      <c r="K30060" t="s">
        <v>115112</v>
      </c>
    </row>
    <row r="30061" spans="1:11" x14ac:dyDescent="0.3">
      <c r="A30061" t="s">
        <v>115113</v>
      </c>
      <c r="C30061" t="s">
        <v>27</v>
      </c>
      <c r="D30061" t="s">
        <v>115114</v>
      </c>
      <c r="E30061" t="s">
        <v>111716</v>
      </c>
      <c r="F30061" t="s">
        <v>41</v>
      </c>
      <c r="G30061" t="s">
        <v>42</v>
      </c>
      <c r="H30061">
        <v>0</v>
      </c>
      <c r="I30061">
        <v>0</v>
      </c>
      <c r="J30061">
        <v>0</v>
      </c>
      <c r="K30061" t="s">
        <v>115115</v>
      </c>
    </row>
    <row r="30062" spans="1:11" x14ac:dyDescent="0.3">
      <c r="A30062" t="s">
        <v>115116</v>
      </c>
      <c r="B30062" t="s">
        <v>115117</v>
      </c>
      <c r="C30062" t="s">
        <v>147</v>
      </c>
      <c r="D30062" t="s">
        <v>115118</v>
      </c>
      <c r="E30062" t="s">
        <v>183</v>
      </c>
      <c r="F30062" t="s">
        <v>7626</v>
      </c>
      <c r="G30062" t="s">
        <v>42</v>
      </c>
      <c r="H30062">
        <v>0</v>
      </c>
      <c r="I30062">
        <v>0</v>
      </c>
      <c r="J30062">
        <v>0</v>
      </c>
      <c r="K30062" t="s">
        <v>115119</v>
      </c>
    </row>
    <row r="30063" spans="1:11" x14ac:dyDescent="0.3">
      <c r="A30063" t="s">
        <v>115120</v>
      </c>
      <c r="B30063" t="s">
        <v>115121</v>
      </c>
      <c r="C30063" t="s">
        <v>27</v>
      </c>
      <c r="D30063" t="s">
        <v>115122</v>
      </c>
      <c r="E30063" t="s">
        <v>111716</v>
      </c>
      <c r="F30063" t="s">
        <v>41</v>
      </c>
      <c r="G30063" t="s">
        <v>42</v>
      </c>
      <c r="H30063">
        <v>0</v>
      </c>
      <c r="I30063">
        <v>0</v>
      </c>
      <c r="J30063">
        <v>0</v>
      </c>
      <c r="K30063" t="s">
        <v>115123</v>
      </c>
    </row>
    <row r="30064" spans="1:11" x14ac:dyDescent="0.3">
      <c r="A30064" t="s">
        <v>115124</v>
      </c>
      <c r="B30064" t="s">
        <v>115125</v>
      </c>
      <c r="C30064" t="s">
        <v>558</v>
      </c>
      <c r="D30064" t="s">
        <v>115126</v>
      </c>
      <c r="E30064" t="s">
        <v>981</v>
      </c>
      <c r="F30064" t="s">
        <v>46427</v>
      </c>
      <c r="G30064" t="s">
        <v>11576</v>
      </c>
      <c r="H30064">
        <v>0</v>
      </c>
      <c r="I30064">
        <v>0</v>
      </c>
      <c r="J30064">
        <v>0</v>
      </c>
      <c r="K30064" t="s">
        <v>115127</v>
      </c>
    </row>
    <row r="30065" spans="1:11" x14ac:dyDescent="0.3">
      <c r="A30065" t="s">
        <v>115128</v>
      </c>
      <c r="B30065" t="s">
        <v>115129</v>
      </c>
      <c r="C30065" t="s">
        <v>27</v>
      </c>
      <c r="D30065" t="s">
        <v>115130</v>
      </c>
      <c r="E30065" t="s">
        <v>111716</v>
      </c>
      <c r="F30065" t="s">
        <v>41</v>
      </c>
      <c r="G30065" t="s">
        <v>42</v>
      </c>
      <c r="H30065">
        <v>0</v>
      </c>
      <c r="I30065">
        <v>0</v>
      </c>
      <c r="J30065">
        <v>0</v>
      </c>
      <c r="K30065" t="s">
        <v>115131</v>
      </c>
    </row>
    <row r="30066" spans="1:11" x14ac:dyDescent="0.3">
      <c r="A30066" t="s">
        <v>115132</v>
      </c>
      <c r="C30066" t="s">
        <v>27</v>
      </c>
      <c r="D30066" t="s">
        <v>115133</v>
      </c>
      <c r="E30066" t="s">
        <v>111716</v>
      </c>
      <c r="F30066" t="s">
        <v>41</v>
      </c>
      <c r="G30066" t="s">
        <v>42</v>
      </c>
      <c r="H30066">
        <v>0</v>
      </c>
      <c r="I30066">
        <v>0</v>
      </c>
      <c r="J30066">
        <v>0</v>
      </c>
      <c r="K30066" t="s">
        <v>115134</v>
      </c>
    </row>
    <row r="30067" spans="1:11" x14ac:dyDescent="0.3">
      <c r="A30067" t="s">
        <v>115135</v>
      </c>
      <c r="B30067" t="s">
        <v>115136</v>
      </c>
      <c r="C30067" t="s">
        <v>27</v>
      </c>
      <c r="D30067" t="s">
        <v>115137</v>
      </c>
      <c r="E30067" t="s">
        <v>111716</v>
      </c>
      <c r="F30067" t="s">
        <v>41</v>
      </c>
      <c r="G30067" t="s">
        <v>42</v>
      </c>
      <c r="H30067">
        <v>0</v>
      </c>
      <c r="I30067">
        <v>0</v>
      </c>
      <c r="J30067">
        <v>0</v>
      </c>
      <c r="K30067" t="s">
        <v>115138</v>
      </c>
    </row>
    <row r="30068" spans="1:11" x14ac:dyDescent="0.3">
      <c r="A30068" t="s">
        <v>115139</v>
      </c>
      <c r="C30068" t="s">
        <v>27</v>
      </c>
      <c r="D30068" t="s">
        <v>115140</v>
      </c>
      <c r="E30068" t="s">
        <v>111716</v>
      </c>
      <c r="F30068" t="s">
        <v>41</v>
      </c>
      <c r="G30068" t="s">
        <v>42</v>
      </c>
      <c r="H30068">
        <v>0</v>
      </c>
      <c r="I30068">
        <v>0</v>
      </c>
      <c r="J30068">
        <v>0</v>
      </c>
      <c r="K30068" t="s">
        <v>115141</v>
      </c>
    </row>
    <row r="30069" spans="1:11" x14ac:dyDescent="0.3">
      <c r="A30069" t="s">
        <v>115142</v>
      </c>
      <c r="B30069" t="s">
        <v>115143</v>
      </c>
      <c r="C30069" t="s">
        <v>27</v>
      </c>
      <c r="D30069" t="s">
        <v>115144</v>
      </c>
      <c r="E30069" t="s">
        <v>111716</v>
      </c>
      <c r="F30069" t="s">
        <v>41</v>
      </c>
      <c r="G30069" t="s">
        <v>12342</v>
      </c>
      <c r="H30069">
        <v>0</v>
      </c>
      <c r="I30069">
        <v>0</v>
      </c>
      <c r="J30069">
        <v>0</v>
      </c>
      <c r="K30069" t="s">
        <v>115145</v>
      </c>
    </row>
    <row r="30070" spans="1:11" x14ac:dyDescent="0.3">
      <c r="A30070" t="s">
        <v>115146</v>
      </c>
      <c r="B30070" t="s">
        <v>115147</v>
      </c>
      <c r="C30070" t="s">
        <v>27</v>
      </c>
      <c r="D30070" t="s">
        <v>115148</v>
      </c>
      <c r="E30070" t="s">
        <v>111716</v>
      </c>
      <c r="F30070" t="s">
        <v>41</v>
      </c>
      <c r="G30070" t="s">
        <v>42</v>
      </c>
      <c r="H30070">
        <v>0</v>
      </c>
      <c r="I30070">
        <v>0</v>
      </c>
      <c r="J30070">
        <v>0</v>
      </c>
      <c r="K30070" t="s">
        <v>115149</v>
      </c>
    </row>
    <row r="30071" spans="1:11" x14ac:dyDescent="0.3">
      <c r="A30071" t="s">
        <v>115150</v>
      </c>
      <c r="C30071" t="s">
        <v>27</v>
      </c>
      <c r="D30071" t="s">
        <v>115151</v>
      </c>
      <c r="E30071" t="s">
        <v>111716</v>
      </c>
      <c r="F30071" t="s">
        <v>41</v>
      </c>
      <c r="G30071" t="s">
        <v>42</v>
      </c>
      <c r="H30071">
        <v>0</v>
      </c>
      <c r="I30071">
        <v>0</v>
      </c>
      <c r="J30071">
        <v>0</v>
      </c>
      <c r="K30071" t="s">
        <v>115152</v>
      </c>
    </row>
    <row r="30072" spans="1:11" x14ac:dyDescent="0.3">
      <c r="A30072" t="s">
        <v>115153</v>
      </c>
      <c r="B30072" t="s">
        <v>115154</v>
      </c>
      <c r="C30072" t="s">
        <v>558</v>
      </c>
      <c r="D30072" t="s">
        <v>115155</v>
      </c>
      <c r="E30072" t="s">
        <v>981</v>
      </c>
      <c r="F30072" t="s">
        <v>2025</v>
      </c>
      <c r="G30072" t="s">
        <v>42</v>
      </c>
      <c r="H30072">
        <v>0</v>
      </c>
      <c r="I30072">
        <v>0</v>
      </c>
      <c r="J30072">
        <v>0</v>
      </c>
      <c r="K30072" t="s">
        <v>115156</v>
      </c>
    </row>
    <row r="30073" spans="1:11" x14ac:dyDescent="0.3">
      <c r="A30073" t="s">
        <v>115157</v>
      </c>
      <c r="C30073" t="s">
        <v>27</v>
      </c>
      <c r="D30073" t="s">
        <v>115158</v>
      </c>
      <c r="E30073" t="s">
        <v>111716</v>
      </c>
      <c r="F30073" t="s">
        <v>41</v>
      </c>
      <c r="G30073" t="s">
        <v>42</v>
      </c>
      <c r="H30073">
        <v>0</v>
      </c>
      <c r="I30073">
        <v>0</v>
      </c>
      <c r="J30073">
        <v>0</v>
      </c>
      <c r="K30073" t="s">
        <v>115159</v>
      </c>
    </row>
    <row r="30074" spans="1:11" x14ac:dyDescent="0.3">
      <c r="A30074" t="s">
        <v>115160</v>
      </c>
      <c r="B30074" t="s">
        <v>115161</v>
      </c>
      <c r="C30074" t="s">
        <v>27</v>
      </c>
      <c r="D30074" t="s">
        <v>115162</v>
      </c>
      <c r="E30074" t="s">
        <v>111716</v>
      </c>
      <c r="F30074" t="s">
        <v>41</v>
      </c>
      <c r="G30074" t="s">
        <v>42</v>
      </c>
      <c r="H30074">
        <v>0</v>
      </c>
      <c r="I30074">
        <v>0</v>
      </c>
      <c r="J30074">
        <v>0</v>
      </c>
      <c r="K30074" t="s">
        <v>115163</v>
      </c>
    </row>
    <row r="30075" spans="1:11" x14ac:dyDescent="0.3">
      <c r="A30075" t="s">
        <v>115164</v>
      </c>
      <c r="C30075" t="s">
        <v>27</v>
      </c>
      <c r="D30075" t="s">
        <v>115165</v>
      </c>
      <c r="E30075" t="s">
        <v>111716</v>
      </c>
      <c r="F30075" t="s">
        <v>41</v>
      </c>
      <c r="G30075" t="s">
        <v>42</v>
      </c>
      <c r="H30075">
        <v>0</v>
      </c>
      <c r="I30075">
        <v>0</v>
      </c>
      <c r="J30075">
        <v>0</v>
      </c>
      <c r="K30075" t="s">
        <v>115166</v>
      </c>
    </row>
    <row r="30076" spans="1:11" x14ac:dyDescent="0.3">
      <c r="A30076" t="s">
        <v>115167</v>
      </c>
      <c r="B30076" t="s">
        <v>115168</v>
      </c>
      <c r="C30076" t="s">
        <v>27</v>
      </c>
      <c r="D30076" t="s">
        <v>115169</v>
      </c>
      <c r="E30076" t="s">
        <v>111716</v>
      </c>
      <c r="F30076" t="s">
        <v>41</v>
      </c>
      <c r="G30076" t="s">
        <v>42</v>
      </c>
      <c r="H30076">
        <v>0</v>
      </c>
      <c r="I30076">
        <v>0</v>
      </c>
      <c r="J30076">
        <v>0</v>
      </c>
      <c r="K30076" t="s">
        <v>115170</v>
      </c>
    </row>
    <row r="30077" spans="1:11" x14ac:dyDescent="0.3">
      <c r="A30077" t="s">
        <v>115171</v>
      </c>
      <c r="B30077" t="s">
        <v>115172</v>
      </c>
      <c r="C30077" t="s">
        <v>20</v>
      </c>
      <c r="D30077" t="s">
        <v>115173</v>
      </c>
      <c r="E30077" t="s">
        <v>14059</v>
      </c>
      <c r="F30077" t="s">
        <v>160</v>
      </c>
      <c r="G30077" t="s">
        <v>42</v>
      </c>
      <c r="H30077">
        <v>0</v>
      </c>
      <c r="I30077">
        <v>0</v>
      </c>
      <c r="J30077">
        <v>0</v>
      </c>
      <c r="K30077" t="s">
        <v>115174</v>
      </c>
    </row>
    <row r="30078" spans="1:11" x14ac:dyDescent="0.3">
      <c r="A30078" t="s">
        <v>115175</v>
      </c>
      <c r="B30078" t="s">
        <v>115176</v>
      </c>
      <c r="C30078" t="s">
        <v>20</v>
      </c>
      <c r="D30078" t="s">
        <v>115177</v>
      </c>
      <c r="E30078" t="s">
        <v>22</v>
      </c>
      <c r="F30078" t="s">
        <v>2257</v>
      </c>
      <c r="G30078" t="s">
        <v>42</v>
      </c>
      <c r="H30078">
        <v>0</v>
      </c>
      <c r="I30078">
        <v>0</v>
      </c>
      <c r="J30078">
        <v>0</v>
      </c>
      <c r="K30078" t="s">
        <v>115178</v>
      </c>
    </row>
    <row r="30079" spans="1:11" x14ac:dyDescent="0.3">
      <c r="A30079" t="s">
        <v>115179</v>
      </c>
      <c r="B30079" t="s">
        <v>115180</v>
      </c>
      <c r="C30079" t="s">
        <v>20</v>
      </c>
      <c r="D30079" t="s">
        <v>115181</v>
      </c>
      <c r="E30079" t="s">
        <v>22</v>
      </c>
      <c r="F30079" t="s">
        <v>1947</v>
      </c>
      <c r="G30079" t="s">
        <v>42</v>
      </c>
      <c r="H30079">
        <v>0</v>
      </c>
      <c r="I30079">
        <v>0</v>
      </c>
      <c r="J30079">
        <v>0</v>
      </c>
      <c r="K30079" t="s">
        <v>115182</v>
      </c>
    </row>
    <row r="30080" spans="1:11" x14ac:dyDescent="0.3">
      <c r="A30080" t="s">
        <v>115183</v>
      </c>
      <c r="B30080" t="s">
        <v>115184</v>
      </c>
      <c r="C30080" t="s">
        <v>27</v>
      </c>
      <c r="D30080" t="s">
        <v>115185</v>
      </c>
      <c r="E30080" t="s">
        <v>111716</v>
      </c>
      <c r="F30080" t="s">
        <v>41</v>
      </c>
      <c r="G30080" t="s">
        <v>42</v>
      </c>
      <c r="H30080">
        <v>0</v>
      </c>
      <c r="I30080">
        <v>0</v>
      </c>
      <c r="J30080">
        <v>0</v>
      </c>
      <c r="K30080" t="s">
        <v>115186</v>
      </c>
    </row>
    <row r="30081" spans="1:11" x14ac:dyDescent="0.3">
      <c r="A30081" t="s">
        <v>115187</v>
      </c>
      <c r="B30081" t="s">
        <v>115188</v>
      </c>
      <c r="C30081" t="s">
        <v>27</v>
      </c>
      <c r="D30081" t="s">
        <v>115189</v>
      </c>
      <c r="E30081" t="s">
        <v>111716</v>
      </c>
      <c r="F30081" t="s">
        <v>41</v>
      </c>
      <c r="G30081" t="s">
        <v>42</v>
      </c>
      <c r="H30081">
        <v>0</v>
      </c>
      <c r="I30081">
        <v>0</v>
      </c>
      <c r="J30081">
        <v>0</v>
      </c>
      <c r="K30081" t="s">
        <v>115190</v>
      </c>
    </row>
    <row r="30082" spans="1:11" x14ac:dyDescent="0.3">
      <c r="A30082" t="s">
        <v>115191</v>
      </c>
      <c r="B30082" t="s">
        <v>115192</v>
      </c>
      <c r="C30082" t="s">
        <v>27</v>
      </c>
      <c r="D30082" t="s">
        <v>115193</v>
      </c>
      <c r="E30082" t="s">
        <v>29</v>
      </c>
      <c r="F30082" t="s">
        <v>41</v>
      </c>
      <c r="G30082" t="s">
        <v>42</v>
      </c>
      <c r="H30082">
        <v>0</v>
      </c>
      <c r="I30082">
        <v>0</v>
      </c>
      <c r="J30082">
        <v>0</v>
      </c>
      <c r="K30082" t="s">
        <v>115194</v>
      </c>
    </row>
    <row r="30083" spans="1:11" x14ac:dyDescent="0.3">
      <c r="A30083" t="s">
        <v>115195</v>
      </c>
      <c r="B30083" t="s">
        <v>115196</v>
      </c>
      <c r="C30083" t="s">
        <v>27</v>
      </c>
      <c r="D30083" t="s">
        <v>115197</v>
      </c>
      <c r="E30083" t="s">
        <v>29</v>
      </c>
      <c r="F30083" t="s">
        <v>29000</v>
      </c>
      <c r="G30083" t="s">
        <v>11695</v>
      </c>
      <c r="H30083">
        <v>0</v>
      </c>
      <c r="I30083">
        <v>0</v>
      </c>
      <c r="J30083">
        <v>0</v>
      </c>
      <c r="K30083" t="s">
        <v>115198</v>
      </c>
    </row>
    <row r="30084" spans="1:11" x14ac:dyDescent="0.3">
      <c r="A30084" t="s">
        <v>115199</v>
      </c>
      <c r="B30084" t="s">
        <v>115200</v>
      </c>
      <c r="C30084" t="s">
        <v>27</v>
      </c>
      <c r="D30084" t="s">
        <v>115201</v>
      </c>
      <c r="E30084" t="s">
        <v>111716</v>
      </c>
      <c r="F30084" t="s">
        <v>41</v>
      </c>
      <c r="G30084" t="s">
        <v>42</v>
      </c>
      <c r="H30084">
        <v>0</v>
      </c>
      <c r="I30084">
        <v>0</v>
      </c>
      <c r="J30084">
        <v>0</v>
      </c>
      <c r="K30084" t="s">
        <v>115202</v>
      </c>
    </row>
    <row r="30085" spans="1:11" x14ac:dyDescent="0.3">
      <c r="A30085" t="s">
        <v>115203</v>
      </c>
      <c r="C30085" t="s">
        <v>27</v>
      </c>
      <c r="D30085" t="s">
        <v>115204</v>
      </c>
      <c r="E30085" t="s">
        <v>111716</v>
      </c>
      <c r="F30085" t="s">
        <v>41</v>
      </c>
      <c r="G30085" t="s">
        <v>42</v>
      </c>
      <c r="H30085">
        <v>0</v>
      </c>
      <c r="I30085">
        <v>0</v>
      </c>
      <c r="J30085">
        <v>0</v>
      </c>
      <c r="K30085" t="s">
        <v>115205</v>
      </c>
    </row>
    <row r="30086" spans="1:11" x14ac:dyDescent="0.3">
      <c r="A30086" t="s">
        <v>115206</v>
      </c>
      <c r="B30086" t="s">
        <v>115207</v>
      </c>
      <c r="C30086" t="s">
        <v>20</v>
      </c>
      <c r="D30086" t="s">
        <v>115208</v>
      </c>
      <c r="E30086" t="s">
        <v>22</v>
      </c>
      <c r="F30086" t="s">
        <v>1590</v>
      </c>
      <c r="G30086" t="s">
        <v>42</v>
      </c>
      <c r="H30086">
        <v>0</v>
      </c>
      <c r="I30086">
        <v>0</v>
      </c>
      <c r="J30086">
        <v>0</v>
      </c>
      <c r="K30086" t="s">
        <v>115209</v>
      </c>
    </row>
    <row r="30087" spans="1:11" x14ac:dyDescent="0.3">
      <c r="A30087" t="s">
        <v>115210</v>
      </c>
      <c r="B30087" t="s">
        <v>115211</v>
      </c>
      <c r="C30087" t="s">
        <v>20</v>
      </c>
      <c r="D30087" t="s">
        <v>115212</v>
      </c>
      <c r="E30087" t="s">
        <v>22</v>
      </c>
      <c r="F30087" t="s">
        <v>2176</v>
      </c>
      <c r="G30087" t="s">
        <v>42</v>
      </c>
      <c r="H30087">
        <v>0</v>
      </c>
      <c r="I30087">
        <v>0</v>
      </c>
      <c r="J30087">
        <v>0</v>
      </c>
      <c r="K30087" t="s">
        <v>115213</v>
      </c>
    </row>
    <row r="30088" spans="1:11" x14ac:dyDescent="0.3">
      <c r="A30088" t="s">
        <v>115214</v>
      </c>
      <c r="B30088" t="s">
        <v>115215</v>
      </c>
      <c r="C30088" t="s">
        <v>27</v>
      </c>
      <c r="D30088" t="s">
        <v>115216</v>
      </c>
      <c r="E30088" t="s">
        <v>111716</v>
      </c>
      <c r="F30088" t="s">
        <v>41</v>
      </c>
      <c r="G30088" t="s">
        <v>42</v>
      </c>
      <c r="H30088">
        <v>0</v>
      </c>
      <c r="I30088">
        <v>0</v>
      </c>
      <c r="J30088">
        <v>0</v>
      </c>
      <c r="K30088" t="s">
        <v>115217</v>
      </c>
    </row>
    <row r="30089" spans="1:11" x14ac:dyDescent="0.3">
      <c r="A30089" t="s">
        <v>115218</v>
      </c>
      <c r="B30089" t="s">
        <v>115219</v>
      </c>
      <c r="C30089" t="s">
        <v>147</v>
      </c>
      <c r="D30089" t="s">
        <v>115220</v>
      </c>
      <c r="E30089" t="s">
        <v>183</v>
      </c>
      <c r="F30089" t="s">
        <v>2454</v>
      </c>
      <c r="G30089" t="s">
        <v>42</v>
      </c>
      <c r="H30089">
        <v>0</v>
      </c>
      <c r="I30089">
        <v>0</v>
      </c>
      <c r="J30089">
        <v>0</v>
      </c>
      <c r="K30089" t="s">
        <v>115221</v>
      </c>
    </row>
    <row r="30090" spans="1:11" x14ac:dyDescent="0.3">
      <c r="A30090" t="s">
        <v>115222</v>
      </c>
      <c r="B30090" t="s">
        <v>115223</v>
      </c>
      <c r="C30090" t="s">
        <v>27</v>
      </c>
      <c r="D30090" t="s">
        <v>115224</v>
      </c>
      <c r="E30090" t="s">
        <v>111716</v>
      </c>
      <c r="F30090" t="s">
        <v>41</v>
      </c>
      <c r="G30090" t="s">
        <v>42</v>
      </c>
      <c r="H30090">
        <v>0</v>
      </c>
      <c r="I30090">
        <v>0</v>
      </c>
      <c r="J30090">
        <v>0</v>
      </c>
      <c r="K30090" t="s">
        <v>115225</v>
      </c>
    </row>
    <row r="30091" spans="1:11" x14ac:dyDescent="0.3">
      <c r="A30091" t="s">
        <v>115226</v>
      </c>
      <c r="B30091" t="s">
        <v>115227</v>
      </c>
      <c r="C30091" t="s">
        <v>27</v>
      </c>
      <c r="D30091" t="s">
        <v>115228</v>
      </c>
      <c r="E30091" t="s">
        <v>111716</v>
      </c>
      <c r="F30091" t="s">
        <v>41</v>
      </c>
      <c r="G30091" t="s">
        <v>42</v>
      </c>
      <c r="H30091">
        <v>0</v>
      </c>
      <c r="I30091">
        <v>0</v>
      </c>
      <c r="J30091">
        <v>0</v>
      </c>
      <c r="K30091" t="s">
        <v>115229</v>
      </c>
    </row>
    <row r="30092" spans="1:11" x14ac:dyDescent="0.3">
      <c r="A30092" t="s">
        <v>115230</v>
      </c>
      <c r="B30092" t="s">
        <v>115231</v>
      </c>
      <c r="C30092" t="s">
        <v>20</v>
      </c>
      <c r="D30092" t="s">
        <v>115232</v>
      </c>
      <c r="E30092" t="s">
        <v>22</v>
      </c>
      <c r="F30092" t="s">
        <v>16</v>
      </c>
      <c r="G30092" t="s">
        <v>22095</v>
      </c>
      <c r="H30092">
        <v>0</v>
      </c>
      <c r="I30092">
        <v>0</v>
      </c>
      <c r="J30092">
        <v>0</v>
      </c>
      <c r="K30092" t="s">
        <v>115233</v>
      </c>
    </row>
    <row r="30093" spans="1:11" x14ac:dyDescent="0.3">
      <c r="A30093" t="s">
        <v>115234</v>
      </c>
      <c r="C30093" t="s">
        <v>20</v>
      </c>
      <c r="D30093" t="s">
        <v>115235</v>
      </c>
      <c r="E30093" t="s">
        <v>22</v>
      </c>
      <c r="F30093" t="s">
        <v>56935</v>
      </c>
      <c r="G30093" t="s">
        <v>42</v>
      </c>
      <c r="H30093">
        <v>0</v>
      </c>
      <c r="I30093">
        <v>0</v>
      </c>
      <c r="J30093">
        <v>0</v>
      </c>
      <c r="K30093" t="s">
        <v>115236</v>
      </c>
    </row>
    <row r="30094" spans="1:11" x14ac:dyDescent="0.3">
      <c r="A30094" t="s">
        <v>115237</v>
      </c>
      <c r="B30094" t="s">
        <v>115238</v>
      </c>
      <c r="C30094" t="s">
        <v>20</v>
      </c>
      <c r="D30094" t="s">
        <v>115239</v>
      </c>
      <c r="E30094" t="s">
        <v>22</v>
      </c>
      <c r="F30094" t="s">
        <v>2257</v>
      </c>
      <c r="G30094" t="s">
        <v>42</v>
      </c>
      <c r="H30094">
        <v>0</v>
      </c>
      <c r="I30094">
        <v>0</v>
      </c>
      <c r="J30094">
        <v>0</v>
      </c>
      <c r="K30094" t="s">
        <v>115240</v>
      </c>
    </row>
    <row r="30095" spans="1:11" x14ac:dyDescent="0.3">
      <c r="A30095" t="s">
        <v>115241</v>
      </c>
      <c r="B30095" t="s">
        <v>115242</v>
      </c>
      <c r="C30095" t="s">
        <v>20</v>
      </c>
      <c r="D30095" t="s">
        <v>115243</v>
      </c>
      <c r="E30095" t="s">
        <v>22</v>
      </c>
      <c r="F30095" t="s">
        <v>14582</v>
      </c>
      <c r="G30095" t="s">
        <v>42</v>
      </c>
      <c r="H30095">
        <v>0</v>
      </c>
      <c r="I30095">
        <v>0</v>
      </c>
      <c r="J30095">
        <v>0</v>
      </c>
      <c r="K30095" t="s">
        <v>115244</v>
      </c>
    </row>
    <row r="30096" spans="1:11" x14ac:dyDescent="0.3">
      <c r="A30096" t="s">
        <v>115245</v>
      </c>
      <c r="B30096" t="s">
        <v>115246</v>
      </c>
      <c r="C30096" t="s">
        <v>20</v>
      </c>
      <c r="D30096" t="s">
        <v>115247</v>
      </c>
      <c r="E30096" t="s">
        <v>22</v>
      </c>
      <c r="F30096" t="s">
        <v>2247</v>
      </c>
      <c r="G30096" t="s">
        <v>42</v>
      </c>
      <c r="H30096">
        <v>0</v>
      </c>
      <c r="I30096">
        <v>0</v>
      </c>
      <c r="J30096">
        <v>0</v>
      </c>
      <c r="K30096" t="s">
        <v>115248</v>
      </c>
    </row>
    <row r="30097" spans="1:11" x14ac:dyDescent="0.3">
      <c r="A30097" t="s">
        <v>115249</v>
      </c>
      <c r="B30097" t="s">
        <v>115250</v>
      </c>
      <c r="C30097" t="s">
        <v>13</v>
      </c>
      <c r="D30097" t="s">
        <v>115251</v>
      </c>
      <c r="E30097" t="s">
        <v>104779</v>
      </c>
      <c r="F30097" t="s">
        <v>41</v>
      </c>
      <c r="G30097" t="s">
        <v>42</v>
      </c>
      <c r="H30097">
        <v>0</v>
      </c>
      <c r="I30097">
        <v>0</v>
      </c>
      <c r="J30097">
        <v>0</v>
      </c>
      <c r="K30097" t="s">
        <v>115252</v>
      </c>
    </row>
    <row r="30098" spans="1:11" x14ac:dyDescent="0.3">
      <c r="A30098" t="s">
        <v>115253</v>
      </c>
      <c r="B30098" t="s">
        <v>115254</v>
      </c>
      <c r="C30098" t="s">
        <v>20</v>
      </c>
      <c r="D30098" t="s">
        <v>115255</v>
      </c>
      <c r="E30098" t="s">
        <v>22</v>
      </c>
      <c r="F30098" t="s">
        <v>7609</v>
      </c>
      <c r="G30098" t="s">
        <v>42</v>
      </c>
      <c r="H30098">
        <v>0</v>
      </c>
      <c r="I30098">
        <v>0</v>
      </c>
      <c r="J30098">
        <v>0</v>
      </c>
      <c r="K30098" t="s">
        <v>115256</v>
      </c>
    </row>
    <row r="30099" spans="1:11" x14ac:dyDescent="0.3">
      <c r="A30099" t="s">
        <v>115257</v>
      </c>
      <c r="B30099" t="s">
        <v>94222</v>
      </c>
      <c r="C30099" t="s">
        <v>20</v>
      </c>
      <c r="D30099" t="s">
        <v>115258</v>
      </c>
      <c r="E30099" t="s">
        <v>22</v>
      </c>
      <c r="F30099" t="s">
        <v>2804</v>
      </c>
      <c r="G30099" t="s">
        <v>42</v>
      </c>
      <c r="H30099">
        <v>0</v>
      </c>
      <c r="I30099">
        <v>0</v>
      </c>
      <c r="J30099">
        <v>0</v>
      </c>
      <c r="K30099" t="s">
        <v>115259</v>
      </c>
    </row>
    <row r="30100" spans="1:11" x14ac:dyDescent="0.3">
      <c r="A30100" t="s">
        <v>115260</v>
      </c>
      <c r="B30100" t="s">
        <v>115261</v>
      </c>
      <c r="C30100" t="s">
        <v>466</v>
      </c>
      <c r="D30100" t="s">
        <v>115262</v>
      </c>
      <c r="E30100" t="s">
        <v>761</v>
      </c>
      <c r="F30100" t="s">
        <v>16</v>
      </c>
      <c r="G30100" t="s">
        <v>4736</v>
      </c>
      <c r="H30100">
        <v>0</v>
      </c>
      <c r="I30100">
        <v>0</v>
      </c>
      <c r="J30100">
        <v>0</v>
      </c>
      <c r="K30100" t="s">
        <v>115263</v>
      </c>
    </row>
    <row r="30101" spans="1:11" x14ac:dyDescent="0.3">
      <c r="A30101" t="s">
        <v>115264</v>
      </c>
      <c r="B30101" t="s">
        <v>30741</v>
      </c>
      <c r="C30101" t="s">
        <v>13</v>
      </c>
      <c r="D30101" t="s">
        <v>115265</v>
      </c>
      <c r="E30101" t="s">
        <v>104779</v>
      </c>
      <c r="F30101" t="s">
        <v>16</v>
      </c>
      <c r="G30101" t="s">
        <v>5055</v>
      </c>
      <c r="H30101">
        <v>0</v>
      </c>
      <c r="I30101">
        <v>0</v>
      </c>
      <c r="J30101">
        <v>0</v>
      </c>
      <c r="K30101" t="s">
        <v>115266</v>
      </c>
    </row>
    <row r="30102" spans="1:11" x14ac:dyDescent="0.3">
      <c r="A30102" t="s">
        <v>115267</v>
      </c>
      <c r="C30102" t="s">
        <v>13</v>
      </c>
      <c r="D30102" t="s">
        <v>115268</v>
      </c>
      <c r="E30102" t="s">
        <v>104779</v>
      </c>
      <c r="F30102" t="s">
        <v>16</v>
      </c>
      <c r="G30102" t="s">
        <v>3221</v>
      </c>
      <c r="H30102">
        <v>0</v>
      </c>
      <c r="I30102">
        <v>0</v>
      </c>
      <c r="J30102">
        <v>0</v>
      </c>
      <c r="K30102" t="s">
        <v>115269</v>
      </c>
    </row>
    <row r="30103" spans="1:11" x14ac:dyDescent="0.3">
      <c r="A30103" t="s">
        <v>115270</v>
      </c>
      <c r="C30103" t="s">
        <v>1159</v>
      </c>
      <c r="D30103" t="s">
        <v>115271</v>
      </c>
      <c r="E30103" t="s">
        <v>2421</v>
      </c>
      <c r="F30103" t="s">
        <v>16</v>
      </c>
      <c r="G30103" t="s">
        <v>42</v>
      </c>
      <c r="H30103">
        <v>0</v>
      </c>
      <c r="I30103">
        <v>0</v>
      </c>
      <c r="J30103">
        <v>0</v>
      </c>
      <c r="K30103" t="s">
        <v>115272</v>
      </c>
    </row>
    <row r="30104" spans="1:11" x14ac:dyDescent="0.3">
      <c r="A30104" t="s">
        <v>115273</v>
      </c>
      <c r="B30104" t="s">
        <v>115274</v>
      </c>
      <c r="C30104" t="s">
        <v>20</v>
      </c>
      <c r="D30104" t="s">
        <v>115275</v>
      </c>
      <c r="E30104" t="s">
        <v>22</v>
      </c>
      <c r="F30104" t="s">
        <v>1835</v>
      </c>
      <c r="G30104" t="s">
        <v>42</v>
      </c>
      <c r="H30104">
        <v>0</v>
      </c>
      <c r="I30104">
        <v>0</v>
      </c>
      <c r="J30104">
        <v>0</v>
      </c>
      <c r="K30104" t="s">
        <v>115276</v>
      </c>
    </row>
    <row r="30105" spans="1:11" x14ac:dyDescent="0.3">
      <c r="A30105" t="s">
        <v>115277</v>
      </c>
      <c r="B30105" t="s">
        <v>115278</v>
      </c>
      <c r="C30105" t="s">
        <v>20</v>
      </c>
      <c r="D30105" t="s">
        <v>115279</v>
      </c>
      <c r="E30105" t="s">
        <v>22</v>
      </c>
      <c r="F30105" t="s">
        <v>3249</v>
      </c>
      <c r="G30105" t="s">
        <v>2906</v>
      </c>
      <c r="H30105">
        <v>0</v>
      </c>
      <c r="I30105">
        <v>0</v>
      </c>
      <c r="J30105">
        <v>0</v>
      </c>
      <c r="K30105" t="s">
        <v>115280</v>
      </c>
    </row>
    <row r="30106" spans="1:11" x14ac:dyDescent="0.3">
      <c r="A30106" t="s">
        <v>115281</v>
      </c>
      <c r="B30106" t="s">
        <v>115282</v>
      </c>
      <c r="C30106" t="s">
        <v>27</v>
      </c>
      <c r="D30106" t="s">
        <v>115283</v>
      </c>
      <c r="E30106" t="s">
        <v>111716</v>
      </c>
      <c r="F30106" t="s">
        <v>41</v>
      </c>
      <c r="G30106" t="s">
        <v>42</v>
      </c>
      <c r="H30106">
        <v>0</v>
      </c>
      <c r="I30106">
        <v>0</v>
      </c>
      <c r="J30106">
        <v>0</v>
      </c>
      <c r="K30106" t="s">
        <v>115284</v>
      </c>
    </row>
    <row r="30107" spans="1:11" x14ac:dyDescent="0.3">
      <c r="A30107" t="s">
        <v>115285</v>
      </c>
      <c r="B30107" t="s">
        <v>115286</v>
      </c>
      <c r="C30107" t="s">
        <v>27</v>
      </c>
      <c r="D30107" t="s">
        <v>115287</v>
      </c>
      <c r="E30107" t="s">
        <v>111716</v>
      </c>
      <c r="F30107" t="s">
        <v>41</v>
      </c>
      <c r="G30107" t="s">
        <v>42</v>
      </c>
      <c r="H30107">
        <v>0</v>
      </c>
      <c r="I30107">
        <v>0</v>
      </c>
      <c r="J30107">
        <v>0</v>
      </c>
      <c r="K30107" t="s">
        <v>115288</v>
      </c>
    </row>
    <row r="30108" spans="1:11" x14ac:dyDescent="0.3">
      <c r="A30108" t="s">
        <v>115289</v>
      </c>
      <c r="B30108" t="s">
        <v>115290</v>
      </c>
      <c r="C30108" t="s">
        <v>20</v>
      </c>
      <c r="D30108" t="s">
        <v>115291</v>
      </c>
      <c r="E30108" t="s">
        <v>22</v>
      </c>
      <c r="F30108" t="s">
        <v>17901</v>
      </c>
      <c r="G30108" t="s">
        <v>42</v>
      </c>
      <c r="H30108">
        <v>0</v>
      </c>
      <c r="I30108">
        <v>0</v>
      </c>
      <c r="J30108">
        <v>0</v>
      </c>
      <c r="K30108" t="s">
        <v>115292</v>
      </c>
    </row>
    <row r="30109" spans="1:11" x14ac:dyDescent="0.3">
      <c r="A30109" t="s">
        <v>115293</v>
      </c>
      <c r="B30109" t="s">
        <v>115294</v>
      </c>
      <c r="C30109" t="s">
        <v>27</v>
      </c>
      <c r="D30109" t="s">
        <v>115295</v>
      </c>
      <c r="E30109" t="s">
        <v>111716</v>
      </c>
      <c r="F30109" t="s">
        <v>41</v>
      </c>
      <c r="G30109" t="s">
        <v>15799</v>
      </c>
      <c r="H30109">
        <v>0</v>
      </c>
      <c r="I30109">
        <v>0</v>
      </c>
      <c r="J30109">
        <v>0</v>
      </c>
      <c r="K30109" t="s">
        <v>115296</v>
      </c>
    </row>
    <row r="30110" spans="1:11" x14ac:dyDescent="0.3">
      <c r="A30110" t="s">
        <v>115297</v>
      </c>
      <c r="B30110" t="s">
        <v>115298</v>
      </c>
      <c r="C30110" t="s">
        <v>558</v>
      </c>
      <c r="D30110" t="s">
        <v>115299</v>
      </c>
      <c r="E30110" t="s">
        <v>754</v>
      </c>
      <c r="F30110" t="s">
        <v>16</v>
      </c>
      <c r="G30110" t="s">
        <v>35037</v>
      </c>
      <c r="H30110">
        <v>0</v>
      </c>
      <c r="I30110">
        <v>0</v>
      </c>
      <c r="J30110">
        <v>0</v>
      </c>
      <c r="K30110" t="s">
        <v>115300</v>
      </c>
    </row>
    <row r="30111" spans="1:11" x14ac:dyDescent="0.3">
      <c r="A30111" t="s">
        <v>115301</v>
      </c>
      <c r="B30111" t="s">
        <v>115302</v>
      </c>
      <c r="C30111" t="s">
        <v>27</v>
      </c>
      <c r="D30111" t="s">
        <v>115303</v>
      </c>
      <c r="E30111" t="s">
        <v>111716</v>
      </c>
      <c r="F30111" t="s">
        <v>41</v>
      </c>
      <c r="G30111" t="s">
        <v>42</v>
      </c>
      <c r="H30111">
        <v>0</v>
      </c>
      <c r="I30111">
        <v>0</v>
      </c>
      <c r="J30111">
        <v>0</v>
      </c>
      <c r="K30111" t="s">
        <v>115304</v>
      </c>
    </row>
    <row r="30112" spans="1:11" x14ac:dyDescent="0.3">
      <c r="A30112" t="s">
        <v>115305</v>
      </c>
      <c r="C30112" t="s">
        <v>27</v>
      </c>
      <c r="D30112" t="s">
        <v>115306</v>
      </c>
      <c r="E30112" t="s">
        <v>111716</v>
      </c>
      <c r="F30112" t="s">
        <v>41</v>
      </c>
      <c r="G30112" t="s">
        <v>42</v>
      </c>
      <c r="H30112">
        <v>0</v>
      </c>
      <c r="I30112">
        <v>0</v>
      </c>
      <c r="J30112">
        <v>0</v>
      </c>
      <c r="K30112" t="s">
        <v>115307</v>
      </c>
    </row>
    <row r="30113" spans="1:11" x14ac:dyDescent="0.3">
      <c r="A30113" t="s">
        <v>115308</v>
      </c>
      <c r="C30113" t="s">
        <v>27</v>
      </c>
      <c r="D30113" t="s">
        <v>115309</v>
      </c>
      <c r="E30113" t="s">
        <v>111716</v>
      </c>
      <c r="F30113" t="s">
        <v>41</v>
      </c>
      <c r="G30113" t="s">
        <v>42</v>
      </c>
      <c r="H30113">
        <v>0</v>
      </c>
      <c r="I30113">
        <v>0</v>
      </c>
      <c r="J30113">
        <v>0</v>
      </c>
      <c r="K30113" t="s">
        <v>115310</v>
      </c>
    </row>
    <row r="30114" spans="1:11" x14ac:dyDescent="0.3">
      <c r="A30114" t="s">
        <v>115311</v>
      </c>
      <c r="B30114" t="s">
        <v>115312</v>
      </c>
      <c r="C30114" t="s">
        <v>558</v>
      </c>
      <c r="D30114" t="s">
        <v>115313</v>
      </c>
      <c r="E30114" t="s">
        <v>1472</v>
      </c>
      <c r="F30114" t="s">
        <v>30668</v>
      </c>
      <c r="G30114" t="s">
        <v>42</v>
      </c>
      <c r="H30114">
        <v>0</v>
      </c>
      <c r="I30114">
        <v>0</v>
      </c>
      <c r="J30114">
        <v>0</v>
      </c>
      <c r="K30114" t="s">
        <v>115314</v>
      </c>
    </row>
    <row r="30115" spans="1:11" x14ac:dyDescent="0.3">
      <c r="A30115" t="s">
        <v>115315</v>
      </c>
      <c r="C30115" t="s">
        <v>27</v>
      </c>
      <c r="D30115" t="s">
        <v>115316</v>
      </c>
      <c r="E30115" t="s">
        <v>111716</v>
      </c>
      <c r="F30115" t="s">
        <v>41</v>
      </c>
      <c r="G30115" t="s">
        <v>42</v>
      </c>
      <c r="H30115">
        <v>0</v>
      </c>
      <c r="I30115">
        <v>0</v>
      </c>
      <c r="J30115">
        <v>0</v>
      </c>
      <c r="K30115" t="s">
        <v>115317</v>
      </c>
    </row>
    <row r="30116" spans="1:11" x14ac:dyDescent="0.3">
      <c r="A30116" t="s">
        <v>115318</v>
      </c>
      <c r="B30116" t="s">
        <v>115319</v>
      </c>
      <c r="C30116" t="s">
        <v>466</v>
      </c>
      <c r="D30116" t="s">
        <v>115320</v>
      </c>
      <c r="E30116" t="s">
        <v>468</v>
      </c>
      <c r="F30116" t="s">
        <v>16</v>
      </c>
      <c r="G30116" t="s">
        <v>15804</v>
      </c>
      <c r="H30116">
        <v>0</v>
      </c>
      <c r="I30116">
        <v>0</v>
      </c>
      <c r="J30116">
        <v>0</v>
      </c>
      <c r="K30116" t="s">
        <v>115321</v>
      </c>
    </row>
    <row r="30117" spans="1:11" x14ac:dyDescent="0.3">
      <c r="A30117" t="s">
        <v>115322</v>
      </c>
      <c r="B30117" t="s">
        <v>67813</v>
      </c>
      <c r="C30117" t="s">
        <v>13</v>
      </c>
      <c r="D30117" t="s">
        <v>115323</v>
      </c>
      <c r="E30117" t="s">
        <v>104779</v>
      </c>
      <c r="F30117" t="s">
        <v>16</v>
      </c>
      <c r="G30117" t="s">
        <v>11695</v>
      </c>
      <c r="H30117">
        <v>0</v>
      </c>
      <c r="I30117">
        <v>0</v>
      </c>
      <c r="J30117">
        <v>0</v>
      </c>
      <c r="K30117" t="s">
        <v>115324</v>
      </c>
    </row>
    <row r="30118" spans="1:11" x14ac:dyDescent="0.3">
      <c r="A30118" t="s">
        <v>115325</v>
      </c>
      <c r="C30118" t="s">
        <v>13</v>
      </c>
      <c r="D30118" t="s">
        <v>115326</v>
      </c>
      <c r="E30118" t="s">
        <v>104779</v>
      </c>
      <c r="F30118" t="s">
        <v>16</v>
      </c>
      <c r="G30118" t="s">
        <v>1224</v>
      </c>
      <c r="H30118">
        <v>0</v>
      </c>
      <c r="I30118">
        <v>0</v>
      </c>
      <c r="J30118">
        <v>0</v>
      </c>
      <c r="K30118" t="s">
        <v>115327</v>
      </c>
    </row>
    <row r="30119" spans="1:11" x14ac:dyDescent="0.3">
      <c r="A30119" t="s">
        <v>115328</v>
      </c>
      <c r="B30119" t="s">
        <v>115329</v>
      </c>
      <c r="C30119" t="s">
        <v>13</v>
      </c>
      <c r="D30119" t="s">
        <v>115330</v>
      </c>
      <c r="E30119" t="s">
        <v>15</v>
      </c>
      <c r="F30119" t="s">
        <v>16</v>
      </c>
      <c r="G30119" t="s">
        <v>4749</v>
      </c>
      <c r="H30119">
        <v>0</v>
      </c>
      <c r="I30119">
        <v>0</v>
      </c>
      <c r="J30119">
        <v>0</v>
      </c>
      <c r="K30119" t="s">
        <v>115331</v>
      </c>
    </row>
    <row r="30120" spans="1:11" x14ac:dyDescent="0.3">
      <c r="A30120" t="s">
        <v>115332</v>
      </c>
      <c r="B30120" t="s">
        <v>115333</v>
      </c>
      <c r="C30120" t="s">
        <v>558</v>
      </c>
      <c r="D30120" t="s">
        <v>115334</v>
      </c>
      <c r="E30120" t="s">
        <v>2102</v>
      </c>
      <c r="F30120" t="s">
        <v>16</v>
      </c>
      <c r="G30120" t="s">
        <v>21602</v>
      </c>
      <c r="H30120">
        <v>0</v>
      </c>
      <c r="I30120">
        <v>0</v>
      </c>
      <c r="J30120">
        <v>0</v>
      </c>
      <c r="K30120" t="s">
        <v>115335</v>
      </c>
    </row>
    <row r="30121" spans="1:11" x14ac:dyDescent="0.3">
      <c r="A30121" t="s">
        <v>115336</v>
      </c>
      <c r="B30121" t="s">
        <v>115337</v>
      </c>
      <c r="C30121" t="s">
        <v>13</v>
      </c>
      <c r="D30121" t="s">
        <v>115338</v>
      </c>
      <c r="E30121" t="s">
        <v>104779</v>
      </c>
      <c r="F30121" t="s">
        <v>16</v>
      </c>
      <c r="G30121" t="s">
        <v>594</v>
      </c>
      <c r="H30121">
        <v>0</v>
      </c>
      <c r="I30121">
        <v>0</v>
      </c>
      <c r="J30121">
        <v>0</v>
      </c>
      <c r="K30121" t="s">
        <v>115339</v>
      </c>
    </row>
    <row r="30122" spans="1:11" x14ac:dyDescent="0.3">
      <c r="A30122" t="s">
        <v>115340</v>
      </c>
      <c r="B30122" t="s">
        <v>115341</v>
      </c>
      <c r="C30122" t="s">
        <v>27</v>
      </c>
      <c r="D30122" t="s">
        <v>115342</v>
      </c>
      <c r="E30122" t="s">
        <v>111716</v>
      </c>
      <c r="F30122" t="s">
        <v>41</v>
      </c>
      <c r="G30122" t="s">
        <v>42</v>
      </c>
      <c r="H30122">
        <v>0</v>
      </c>
      <c r="I30122">
        <v>0</v>
      </c>
      <c r="J30122">
        <v>0</v>
      </c>
      <c r="K30122" t="s">
        <v>115343</v>
      </c>
    </row>
    <row r="30123" spans="1:11" x14ac:dyDescent="0.3">
      <c r="A30123" t="s">
        <v>115344</v>
      </c>
      <c r="B30123" t="s">
        <v>115345</v>
      </c>
      <c r="C30123" t="s">
        <v>27</v>
      </c>
      <c r="D30123" t="s">
        <v>115346</v>
      </c>
      <c r="E30123" t="s">
        <v>111716</v>
      </c>
      <c r="F30123" t="s">
        <v>41</v>
      </c>
      <c r="G30123" t="s">
        <v>42</v>
      </c>
      <c r="H30123">
        <v>0</v>
      </c>
      <c r="I30123">
        <v>0</v>
      </c>
      <c r="J30123">
        <v>0</v>
      </c>
      <c r="K30123" t="s">
        <v>115347</v>
      </c>
    </row>
    <row r="30124" spans="1:11" x14ac:dyDescent="0.3">
      <c r="A30124" t="s">
        <v>115348</v>
      </c>
      <c r="B30124" t="s">
        <v>115349</v>
      </c>
      <c r="C30124" t="s">
        <v>558</v>
      </c>
      <c r="D30124" t="s">
        <v>115350</v>
      </c>
      <c r="E30124" t="s">
        <v>2102</v>
      </c>
      <c r="F30124" t="s">
        <v>2144</v>
      </c>
      <c r="G30124" t="s">
        <v>14745</v>
      </c>
      <c r="H30124">
        <v>0</v>
      </c>
      <c r="I30124">
        <v>0</v>
      </c>
      <c r="J30124">
        <v>0</v>
      </c>
      <c r="K30124" t="s">
        <v>115351</v>
      </c>
    </row>
    <row r="30125" spans="1:11" x14ac:dyDescent="0.3">
      <c r="A30125" t="s">
        <v>115352</v>
      </c>
      <c r="B30125" t="s">
        <v>115353</v>
      </c>
      <c r="C30125" t="s">
        <v>27</v>
      </c>
      <c r="D30125" t="s">
        <v>115354</v>
      </c>
      <c r="E30125" t="s">
        <v>111716</v>
      </c>
      <c r="F30125" t="s">
        <v>41</v>
      </c>
      <c r="G30125" t="s">
        <v>42</v>
      </c>
      <c r="H30125">
        <v>0</v>
      </c>
      <c r="I30125">
        <v>0</v>
      </c>
      <c r="J30125">
        <v>0</v>
      </c>
      <c r="K30125" t="s">
        <v>115355</v>
      </c>
    </row>
    <row r="30126" spans="1:11" x14ac:dyDescent="0.3">
      <c r="A30126" t="s">
        <v>115356</v>
      </c>
      <c r="B30126" t="s">
        <v>115357</v>
      </c>
      <c r="C30126" t="s">
        <v>27</v>
      </c>
      <c r="D30126" t="s">
        <v>115358</v>
      </c>
      <c r="E30126" t="s">
        <v>111716</v>
      </c>
      <c r="F30126" t="s">
        <v>41</v>
      </c>
      <c r="G30126" t="s">
        <v>42</v>
      </c>
      <c r="H30126">
        <v>0</v>
      </c>
      <c r="I30126">
        <v>0</v>
      </c>
      <c r="J30126">
        <v>0</v>
      </c>
      <c r="K30126" t="s">
        <v>115359</v>
      </c>
    </row>
    <row r="30127" spans="1:11" x14ac:dyDescent="0.3">
      <c r="A30127" t="s">
        <v>115360</v>
      </c>
      <c r="B30127" t="s">
        <v>115361</v>
      </c>
      <c r="C30127" t="s">
        <v>466</v>
      </c>
      <c r="D30127" t="s">
        <v>115362</v>
      </c>
      <c r="E30127" t="s">
        <v>468</v>
      </c>
      <c r="F30127" t="s">
        <v>16</v>
      </c>
      <c r="G30127" t="s">
        <v>14272</v>
      </c>
      <c r="H30127">
        <v>0</v>
      </c>
      <c r="I30127">
        <v>0</v>
      </c>
      <c r="J30127">
        <v>0</v>
      </c>
      <c r="K30127" t="s">
        <v>115363</v>
      </c>
    </row>
    <row r="30128" spans="1:11" x14ac:dyDescent="0.3">
      <c r="A30128" t="s">
        <v>115364</v>
      </c>
      <c r="B30128" t="s">
        <v>115365</v>
      </c>
      <c r="C30128" t="s">
        <v>558</v>
      </c>
      <c r="D30128" t="s">
        <v>115366</v>
      </c>
      <c r="E30128" t="s">
        <v>754</v>
      </c>
      <c r="F30128" t="s">
        <v>16</v>
      </c>
      <c r="G30128" t="s">
        <v>8697</v>
      </c>
      <c r="H30128">
        <v>0</v>
      </c>
      <c r="I30128">
        <v>0</v>
      </c>
      <c r="J30128">
        <v>0</v>
      </c>
      <c r="K30128" t="s">
        <v>115367</v>
      </c>
    </row>
    <row r="30129" spans="1:11" x14ac:dyDescent="0.3">
      <c r="A30129" t="s">
        <v>115368</v>
      </c>
      <c r="B30129" t="s">
        <v>115369</v>
      </c>
      <c r="C30129" t="s">
        <v>27</v>
      </c>
      <c r="D30129" t="s">
        <v>115370</v>
      </c>
      <c r="E30129" t="s">
        <v>111716</v>
      </c>
      <c r="F30129" t="s">
        <v>41</v>
      </c>
      <c r="G30129" t="s">
        <v>42</v>
      </c>
      <c r="H30129">
        <v>0</v>
      </c>
      <c r="I30129">
        <v>0</v>
      </c>
      <c r="J30129">
        <v>0</v>
      </c>
      <c r="K30129" t="s">
        <v>115371</v>
      </c>
    </row>
    <row r="30130" spans="1:11" x14ac:dyDescent="0.3">
      <c r="A30130" t="s">
        <v>115372</v>
      </c>
      <c r="C30130" t="s">
        <v>20</v>
      </c>
      <c r="D30130" t="s">
        <v>115373</v>
      </c>
      <c r="E30130" t="s">
        <v>22</v>
      </c>
      <c r="F30130" t="s">
        <v>3412</v>
      </c>
      <c r="G30130" t="s">
        <v>42</v>
      </c>
      <c r="H30130">
        <v>0</v>
      </c>
      <c r="I30130">
        <v>0</v>
      </c>
      <c r="J30130">
        <v>0</v>
      </c>
      <c r="K30130" t="s">
        <v>115374</v>
      </c>
    </row>
    <row r="30131" spans="1:11" x14ac:dyDescent="0.3">
      <c r="A30131" t="s">
        <v>115375</v>
      </c>
      <c r="C30131" t="s">
        <v>147</v>
      </c>
      <c r="D30131" t="s">
        <v>115376</v>
      </c>
      <c r="E30131" t="s">
        <v>183</v>
      </c>
      <c r="F30131" t="s">
        <v>115377</v>
      </c>
      <c r="G30131" t="s">
        <v>42</v>
      </c>
      <c r="H30131">
        <v>0</v>
      </c>
      <c r="I30131">
        <v>0</v>
      </c>
      <c r="J30131">
        <v>0</v>
      </c>
      <c r="K30131" t="s">
        <v>115378</v>
      </c>
    </row>
    <row r="30132" spans="1:11" x14ac:dyDescent="0.3">
      <c r="A30132" t="s">
        <v>115379</v>
      </c>
      <c r="C30132" t="s">
        <v>147</v>
      </c>
      <c r="D30132" t="s">
        <v>115380</v>
      </c>
      <c r="E30132" t="s">
        <v>183</v>
      </c>
      <c r="F30132" t="s">
        <v>1687</v>
      </c>
      <c r="G30132" t="s">
        <v>42</v>
      </c>
      <c r="H30132">
        <v>0</v>
      </c>
      <c r="I30132">
        <v>0</v>
      </c>
      <c r="J30132">
        <v>0</v>
      </c>
      <c r="K30132" t="s">
        <v>115381</v>
      </c>
    </row>
    <row r="30133" spans="1:11" x14ac:dyDescent="0.3">
      <c r="A30133" t="s">
        <v>115382</v>
      </c>
      <c r="C30133" t="s">
        <v>27</v>
      </c>
      <c r="D30133" t="s">
        <v>115383</v>
      </c>
      <c r="E30133" t="s">
        <v>111716</v>
      </c>
      <c r="F30133" t="s">
        <v>41</v>
      </c>
      <c r="G30133" t="s">
        <v>5573</v>
      </c>
      <c r="H30133">
        <v>0</v>
      </c>
      <c r="I30133">
        <v>0</v>
      </c>
      <c r="J30133">
        <v>0</v>
      </c>
      <c r="K30133" t="s">
        <v>115384</v>
      </c>
    </row>
    <row r="30134" spans="1:11" x14ac:dyDescent="0.3">
      <c r="A30134" t="s">
        <v>115385</v>
      </c>
      <c r="C30134" t="s">
        <v>27</v>
      </c>
      <c r="D30134" t="s">
        <v>115386</v>
      </c>
      <c r="E30134" t="s">
        <v>111716</v>
      </c>
      <c r="F30134" t="s">
        <v>41</v>
      </c>
      <c r="G30134" t="s">
        <v>42</v>
      </c>
      <c r="H30134">
        <v>0</v>
      </c>
      <c r="I30134">
        <v>0</v>
      </c>
      <c r="J30134">
        <v>0</v>
      </c>
      <c r="K30134" t="s">
        <v>115387</v>
      </c>
    </row>
    <row r="30135" spans="1:11" x14ac:dyDescent="0.3">
      <c r="A30135" t="s">
        <v>115388</v>
      </c>
      <c r="B30135" t="s">
        <v>115389</v>
      </c>
      <c r="C30135" t="s">
        <v>13</v>
      </c>
      <c r="D30135" t="s">
        <v>115390</v>
      </c>
      <c r="E30135" t="s">
        <v>104779</v>
      </c>
      <c r="F30135" t="s">
        <v>16</v>
      </c>
      <c r="G30135" t="s">
        <v>3291</v>
      </c>
      <c r="H30135">
        <v>0</v>
      </c>
      <c r="I30135">
        <v>0</v>
      </c>
      <c r="J30135">
        <v>0</v>
      </c>
      <c r="K30135" t="s">
        <v>115391</v>
      </c>
    </row>
    <row r="30136" spans="1:11" x14ac:dyDescent="0.3">
      <c r="A30136" t="s">
        <v>115392</v>
      </c>
      <c r="C30136" t="s">
        <v>27</v>
      </c>
      <c r="D30136" t="s">
        <v>115393</v>
      </c>
      <c r="E30136" t="s">
        <v>111716</v>
      </c>
      <c r="F30136" t="s">
        <v>41</v>
      </c>
      <c r="G30136" t="s">
        <v>42</v>
      </c>
      <c r="H30136">
        <v>0</v>
      </c>
      <c r="I30136">
        <v>0</v>
      </c>
      <c r="J30136">
        <v>0</v>
      </c>
      <c r="K30136" t="s">
        <v>115394</v>
      </c>
    </row>
    <row r="30137" spans="1:11" x14ac:dyDescent="0.3">
      <c r="A30137" t="s">
        <v>115395</v>
      </c>
      <c r="B30137" t="s">
        <v>115396</v>
      </c>
      <c r="C30137" t="s">
        <v>27</v>
      </c>
      <c r="D30137" t="s">
        <v>115397</v>
      </c>
      <c r="E30137" t="s">
        <v>111716</v>
      </c>
      <c r="F30137" t="s">
        <v>41</v>
      </c>
      <c r="G30137" t="s">
        <v>42</v>
      </c>
      <c r="H30137">
        <v>0</v>
      </c>
      <c r="I30137">
        <v>0</v>
      </c>
      <c r="J30137">
        <v>0</v>
      </c>
      <c r="K30137" t="s">
        <v>115398</v>
      </c>
    </row>
    <row r="30138" spans="1:11" x14ac:dyDescent="0.3">
      <c r="A30138" t="s">
        <v>115399</v>
      </c>
      <c r="C30138" t="s">
        <v>27</v>
      </c>
      <c r="D30138" t="s">
        <v>115400</v>
      </c>
      <c r="E30138" t="s">
        <v>111716</v>
      </c>
      <c r="F30138" t="s">
        <v>41</v>
      </c>
      <c r="G30138" t="s">
        <v>42</v>
      </c>
      <c r="H30138">
        <v>0</v>
      </c>
      <c r="I30138">
        <v>0</v>
      </c>
      <c r="J30138">
        <v>0</v>
      </c>
      <c r="K30138" t="s">
        <v>115401</v>
      </c>
    </row>
    <row r="30139" spans="1:11" x14ac:dyDescent="0.3">
      <c r="A30139" t="s">
        <v>115402</v>
      </c>
      <c r="C30139" t="s">
        <v>27</v>
      </c>
      <c r="D30139" t="s">
        <v>115403</v>
      </c>
      <c r="E30139" t="s">
        <v>111716</v>
      </c>
      <c r="F30139" t="s">
        <v>41</v>
      </c>
      <c r="G30139" t="s">
        <v>42</v>
      </c>
      <c r="H30139">
        <v>0</v>
      </c>
      <c r="I30139">
        <v>0</v>
      </c>
      <c r="J30139">
        <v>0</v>
      </c>
      <c r="K30139" t="s">
        <v>115404</v>
      </c>
    </row>
    <row r="30140" spans="1:11" x14ac:dyDescent="0.3">
      <c r="A30140" t="s">
        <v>115405</v>
      </c>
      <c r="B30140" t="s">
        <v>115406</v>
      </c>
      <c r="C30140" t="s">
        <v>13</v>
      </c>
      <c r="D30140" t="s">
        <v>115407</v>
      </c>
      <c r="E30140" t="s">
        <v>15</v>
      </c>
      <c r="F30140" t="s">
        <v>16</v>
      </c>
      <c r="G30140" t="s">
        <v>35</v>
      </c>
      <c r="H30140">
        <v>0</v>
      </c>
      <c r="I30140">
        <v>0</v>
      </c>
      <c r="J30140">
        <v>0</v>
      </c>
      <c r="K30140" t="s">
        <v>115408</v>
      </c>
    </row>
    <row r="30141" spans="1:11" x14ac:dyDescent="0.3">
      <c r="A30141" t="s">
        <v>115409</v>
      </c>
      <c r="B30141" t="s">
        <v>115410</v>
      </c>
      <c r="C30141" t="s">
        <v>147</v>
      </c>
      <c r="D30141" t="s">
        <v>115411</v>
      </c>
      <c r="E30141" t="s">
        <v>183</v>
      </c>
      <c r="F30141" t="s">
        <v>5701</v>
      </c>
      <c r="G30141" t="s">
        <v>42</v>
      </c>
      <c r="H30141">
        <v>0</v>
      </c>
      <c r="I30141">
        <v>0</v>
      </c>
      <c r="J30141">
        <v>0</v>
      </c>
      <c r="K30141" t="s">
        <v>115412</v>
      </c>
    </row>
    <row r="30142" spans="1:11" x14ac:dyDescent="0.3">
      <c r="A30142" t="s">
        <v>115413</v>
      </c>
      <c r="B30142" t="s">
        <v>115414</v>
      </c>
      <c r="C30142" t="s">
        <v>466</v>
      </c>
      <c r="D30142" t="s">
        <v>115415</v>
      </c>
      <c r="E30142" t="s">
        <v>468</v>
      </c>
      <c r="F30142" t="s">
        <v>16</v>
      </c>
      <c r="G30142" t="s">
        <v>5387</v>
      </c>
      <c r="H30142">
        <v>0</v>
      </c>
      <c r="I30142">
        <v>0</v>
      </c>
      <c r="J30142">
        <v>0</v>
      </c>
      <c r="K30142" t="s">
        <v>115416</v>
      </c>
    </row>
    <row r="30143" spans="1:11" x14ac:dyDescent="0.3">
      <c r="A30143" t="s">
        <v>115417</v>
      </c>
      <c r="C30143" t="s">
        <v>27</v>
      </c>
      <c r="D30143" t="s">
        <v>115418</v>
      </c>
      <c r="E30143" t="s">
        <v>111716</v>
      </c>
      <c r="F30143" t="s">
        <v>41</v>
      </c>
      <c r="G30143" t="s">
        <v>42</v>
      </c>
      <c r="H30143">
        <v>0</v>
      </c>
      <c r="I30143">
        <v>0</v>
      </c>
      <c r="J30143">
        <v>0</v>
      </c>
      <c r="K30143" t="s">
        <v>115419</v>
      </c>
    </row>
    <row r="30144" spans="1:11" x14ac:dyDescent="0.3">
      <c r="A30144" t="s">
        <v>115420</v>
      </c>
      <c r="B30144" t="s">
        <v>115421</v>
      </c>
      <c r="C30144" t="s">
        <v>558</v>
      </c>
      <c r="D30144" t="s">
        <v>115422</v>
      </c>
      <c r="E30144" t="s">
        <v>1472</v>
      </c>
      <c r="F30144" t="s">
        <v>11292</v>
      </c>
      <c r="G30144" t="s">
        <v>42</v>
      </c>
      <c r="H30144">
        <v>0</v>
      </c>
      <c r="I30144">
        <v>0</v>
      </c>
      <c r="J30144">
        <v>0</v>
      </c>
      <c r="K30144" t="s">
        <v>115423</v>
      </c>
    </row>
    <row r="30145" spans="1:11" x14ac:dyDescent="0.3">
      <c r="A30145" t="s">
        <v>115424</v>
      </c>
      <c r="B30145" t="s">
        <v>115425</v>
      </c>
      <c r="C30145" t="s">
        <v>13</v>
      </c>
      <c r="D30145" t="s">
        <v>115426</v>
      </c>
      <c r="E30145" t="s">
        <v>104779</v>
      </c>
      <c r="F30145" t="s">
        <v>41</v>
      </c>
      <c r="G30145" t="s">
        <v>42</v>
      </c>
      <c r="H30145">
        <v>0</v>
      </c>
      <c r="I30145">
        <v>0</v>
      </c>
      <c r="J30145">
        <v>0</v>
      </c>
      <c r="K30145" t="s">
        <v>115427</v>
      </c>
    </row>
    <row r="30146" spans="1:11" x14ac:dyDescent="0.3">
      <c r="A30146" t="s">
        <v>115428</v>
      </c>
      <c r="B30146" t="s">
        <v>115429</v>
      </c>
      <c r="C30146" t="s">
        <v>13</v>
      </c>
      <c r="D30146" t="s">
        <v>115430</v>
      </c>
      <c r="E30146" t="s">
        <v>104779</v>
      </c>
      <c r="F30146" t="s">
        <v>16</v>
      </c>
      <c r="G30146" t="s">
        <v>547</v>
      </c>
      <c r="H30146">
        <v>0</v>
      </c>
      <c r="I30146">
        <v>0</v>
      </c>
      <c r="J30146">
        <v>0</v>
      </c>
      <c r="K30146" t="s">
        <v>115431</v>
      </c>
    </row>
    <row r="30147" spans="1:11" x14ac:dyDescent="0.3">
      <c r="A30147" t="s">
        <v>115432</v>
      </c>
      <c r="B30147" t="s">
        <v>115433</v>
      </c>
      <c r="C30147" t="s">
        <v>13</v>
      </c>
      <c r="D30147" t="s">
        <v>115434</v>
      </c>
      <c r="E30147" t="s">
        <v>104779</v>
      </c>
      <c r="F30147" t="s">
        <v>16</v>
      </c>
      <c r="G30147" t="s">
        <v>3890</v>
      </c>
      <c r="H30147">
        <v>0</v>
      </c>
      <c r="I30147">
        <v>0</v>
      </c>
      <c r="J30147">
        <v>0</v>
      </c>
      <c r="K30147" t="s">
        <v>115435</v>
      </c>
    </row>
    <row r="30148" spans="1:11" x14ac:dyDescent="0.3">
      <c r="A30148" t="s">
        <v>115436</v>
      </c>
      <c r="B30148" t="s">
        <v>115437</v>
      </c>
      <c r="C30148" t="s">
        <v>13</v>
      </c>
      <c r="D30148" t="s">
        <v>115438</v>
      </c>
      <c r="E30148" t="s">
        <v>104779</v>
      </c>
      <c r="F30148" t="s">
        <v>16</v>
      </c>
      <c r="G30148" t="s">
        <v>9947</v>
      </c>
      <c r="H30148">
        <v>0</v>
      </c>
      <c r="I30148">
        <v>0</v>
      </c>
      <c r="J30148">
        <v>0</v>
      </c>
      <c r="K30148" t="s">
        <v>115439</v>
      </c>
    </row>
    <row r="30149" spans="1:11" x14ac:dyDescent="0.3">
      <c r="A30149" t="s">
        <v>115440</v>
      </c>
      <c r="B30149" t="s">
        <v>115441</v>
      </c>
      <c r="C30149" t="s">
        <v>13</v>
      </c>
      <c r="D30149" t="s">
        <v>115442</v>
      </c>
      <c r="E30149" t="s">
        <v>104779</v>
      </c>
      <c r="F30149" t="s">
        <v>16</v>
      </c>
      <c r="G30149" t="s">
        <v>7000</v>
      </c>
      <c r="H30149">
        <v>0</v>
      </c>
      <c r="I30149">
        <v>0</v>
      </c>
      <c r="J30149">
        <v>0</v>
      </c>
      <c r="K30149" t="s">
        <v>115443</v>
      </c>
    </row>
    <row r="30150" spans="1:11" x14ac:dyDescent="0.3">
      <c r="A30150" t="s">
        <v>115444</v>
      </c>
      <c r="B30150" t="s">
        <v>115445</v>
      </c>
      <c r="C30150" t="s">
        <v>13</v>
      </c>
      <c r="D30150" t="s">
        <v>115446</v>
      </c>
      <c r="E30150" t="s">
        <v>15</v>
      </c>
      <c r="F30150" t="s">
        <v>16</v>
      </c>
      <c r="G30150" t="s">
        <v>4420</v>
      </c>
      <c r="H30150">
        <v>0</v>
      </c>
      <c r="I30150">
        <v>0</v>
      </c>
      <c r="J30150">
        <v>0</v>
      </c>
      <c r="K30150" t="s">
        <v>115447</v>
      </c>
    </row>
    <row r="30151" spans="1:11" x14ac:dyDescent="0.3">
      <c r="A30151" t="s">
        <v>115448</v>
      </c>
      <c r="B30151" t="s">
        <v>115449</v>
      </c>
      <c r="C30151" t="s">
        <v>13</v>
      </c>
      <c r="D30151" t="s">
        <v>115450</v>
      </c>
      <c r="E30151" t="s">
        <v>104779</v>
      </c>
      <c r="F30151" t="s">
        <v>41</v>
      </c>
      <c r="G30151" t="s">
        <v>42</v>
      </c>
      <c r="H30151">
        <v>0</v>
      </c>
      <c r="I30151">
        <v>0</v>
      </c>
      <c r="J30151">
        <v>0</v>
      </c>
      <c r="K30151" t="s">
        <v>115451</v>
      </c>
    </row>
    <row r="30152" spans="1:11" x14ac:dyDescent="0.3">
      <c r="A30152" t="s">
        <v>115452</v>
      </c>
      <c r="B30152" t="s">
        <v>115453</v>
      </c>
      <c r="C30152" t="s">
        <v>13</v>
      </c>
      <c r="D30152" t="s">
        <v>115454</v>
      </c>
      <c r="E30152" t="s">
        <v>104779</v>
      </c>
      <c r="F30152" t="s">
        <v>41</v>
      </c>
      <c r="G30152" t="s">
        <v>42</v>
      </c>
      <c r="H30152">
        <v>0</v>
      </c>
      <c r="I30152">
        <v>0</v>
      </c>
      <c r="J30152">
        <v>0</v>
      </c>
      <c r="K30152" t="s">
        <v>115455</v>
      </c>
    </row>
    <row r="30153" spans="1:11" x14ac:dyDescent="0.3">
      <c r="A30153" t="s">
        <v>115456</v>
      </c>
      <c r="B30153" t="s">
        <v>115457</v>
      </c>
      <c r="C30153" t="s">
        <v>13</v>
      </c>
      <c r="D30153" t="s">
        <v>115458</v>
      </c>
      <c r="E30153" t="s">
        <v>104779</v>
      </c>
      <c r="F30153" t="s">
        <v>41</v>
      </c>
      <c r="G30153" t="s">
        <v>42</v>
      </c>
      <c r="H30153">
        <v>0</v>
      </c>
      <c r="I30153">
        <v>0</v>
      </c>
      <c r="J30153">
        <v>0</v>
      </c>
      <c r="K30153" t="s">
        <v>115459</v>
      </c>
    </row>
    <row r="30154" spans="1:11" x14ac:dyDescent="0.3">
      <c r="A30154" t="s">
        <v>115460</v>
      </c>
      <c r="B30154" t="s">
        <v>115461</v>
      </c>
      <c r="C30154" t="s">
        <v>27</v>
      </c>
      <c r="D30154" t="s">
        <v>115462</v>
      </c>
      <c r="E30154" t="s">
        <v>111716</v>
      </c>
      <c r="F30154" t="s">
        <v>41</v>
      </c>
      <c r="G30154" t="s">
        <v>42</v>
      </c>
      <c r="H30154">
        <v>0</v>
      </c>
      <c r="I30154">
        <v>0</v>
      </c>
      <c r="J30154">
        <v>0</v>
      </c>
      <c r="K30154" t="s">
        <v>115463</v>
      </c>
    </row>
    <row r="30155" spans="1:11" x14ac:dyDescent="0.3">
      <c r="A30155" t="s">
        <v>115464</v>
      </c>
      <c r="B30155" t="s">
        <v>115465</v>
      </c>
      <c r="C30155" t="s">
        <v>27</v>
      </c>
      <c r="D30155" t="s">
        <v>115466</v>
      </c>
      <c r="E30155" t="s">
        <v>111716</v>
      </c>
      <c r="F30155" t="s">
        <v>41</v>
      </c>
      <c r="G30155" t="s">
        <v>42</v>
      </c>
      <c r="H30155">
        <v>0</v>
      </c>
      <c r="I30155">
        <v>0</v>
      </c>
      <c r="J30155">
        <v>0</v>
      </c>
      <c r="K30155" t="s">
        <v>115467</v>
      </c>
    </row>
    <row r="30156" spans="1:11" x14ac:dyDescent="0.3">
      <c r="A30156" t="s">
        <v>115468</v>
      </c>
      <c r="B30156" t="s">
        <v>115469</v>
      </c>
      <c r="C30156" t="s">
        <v>27</v>
      </c>
      <c r="D30156" t="s">
        <v>115470</v>
      </c>
      <c r="E30156" t="s">
        <v>111716</v>
      </c>
      <c r="F30156" t="s">
        <v>41</v>
      </c>
      <c r="G30156" t="s">
        <v>42</v>
      </c>
      <c r="H30156">
        <v>0</v>
      </c>
      <c r="I30156">
        <v>0</v>
      </c>
      <c r="J30156">
        <v>0</v>
      </c>
      <c r="K30156" t="s">
        <v>115471</v>
      </c>
    </row>
    <row r="30157" spans="1:11" x14ac:dyDescent="0.3">
      <c r="A30157" t="s">
        <v>115472</v>
      </c>
      <c r="B30157" t="s">
        <v>115473</v>
      </c>
      <c r="C30157" t="s">
        <v>27</v>
      </c>
      <c r="D30157" t="s">
        <v>115474</v>
      </c>
      <c r="E30157" t="s">
        <v>111716</v>
      </c>
      <c r="F30157" t="s">
        <v>41</v>
      </c>
      <c r="G30157" t="s">
        <v>42</v>
      </c>
      <c r="H30157">
        <v>0</v>
      </c>
      <c r="I30157">
        <v>0</v>
      </c>
      <c r="J30157">
        <v>0</v>
      </c>
      <c r="K30157" t="s">
        <v>115475</v>
      </c>
    </row>
    <row r="30158" spans="1:11" x14ac:dyDescent="0.3">
      <c r="A30158" t="s">
        <v>115476</v>
      </c>
      <c r="B30158" t="s">
        <v>115477</v>
      </c>
      <c r="C30158" t="s">
        <v>27</v>
      </c>
      <c r="D30158" t="s">
        <v>58913</v>
      </c>
      <c r="E30158" t="s">
        <v>111716</v>
      </c>
      <c r="F30158" t="s">
        <v>41</v>
      </c>
      <c r="G30158" t="s">
        <v>42</v>
      </c>
      <c r="H30158">
        <v>0</v>
      </c>
      <c r="I30158">
        <v>0</v>
      </c>
      <c r="J30158">
        <v>0</v>
      </c>
      <c r="K30158" t="s">
        <v>115478</v>
      </c>
    </row>
    <row r="30159" spans="1:11" x14ac:dyDescent="0.3">
      <c r="A30159" t="s">
        <v>115479</v>
      </c>
      <c r="B30159" t="s">
        <v>115480</v>
      </c>
      <c r="C30159" t="s">
        <v>20</v>
      </c>
      <c r="D30159" t="s">
        <v>115481</v>
      </c>
      <c r="E30159" t="s">
        <v>22</v>
      </c>
      <c r="F30159" t="s">
        <v>16465</v>
      </c>
      <c r="G30159" t="s">
        <v>42</v>
      </c>
      <c r="H30159">
        <v>0</v>
      </c>
      <c r="I30159">
        <v>0</v>
      </c>
      <c r="J30159">
        <v>0</v>
      </c>
      <c r="K30159" t="s">
        <v>115482</v>
      </c>
    </row>
    <row r="30160" spans="1:11" x14ac:dyDescent="0.3">
      <c r="A30160" t="s">
        <v>115483</v>
      </c>
      <c r="B30160" t="s">
        <v>115484</v>
      </c>
      <c r="C30160" t="s">
        <v>20</v>
      </c>
      <c r="D30160" t="s">
        <v>115485</v>
      </c>
      <c r="E30160" t="s">
        <v>22</v>
      </c>
      <c r="F30160" t="s">
        <v>804</v>
      </c>
      <c r="G30160" t="s">
        <v>42</v>
      </c>
      <c r="H30160">
        <v>0</v>
      </c>
      <c r="I30160">
        <v>0</v>
      </c>
      <c r="J30160">
        <v>0</v>
      </c>
      <c r="K30160" t="s">
        <v>115486</v>
      </c>
    </row>
    <row r="30161" spans="1:11" x14ac:dyDescent="0.3">
      <c r="A30161" t="s">
        <v>115487</v>
      </c>
      <c r="B30161" t="s">
        <v>115488</v>
      </c>
      <c r="C30161" t="s">
        <v>27</v>
      </c>
      <c r="D30161" t="s">
        <v>115489</v>
      </c>
      <c r="E30161" t="s">
        <v>29</v>
      </c>
      <c r="F30161" t="s">
        <v>41</v>
      </c>
      <c r="G30161" t="s">
        <v>42</v>
      </c>
      <c r="H30161">
        <v>0</v>
      </c>
      <c r="I30161">
        <v>0</v>
      </c>
      <c r="J30161">
        <v>0</v>
      </c>
      <c r="K30161" t="s">
        <v>115490</v>
      </c>
    </row>
    <row r="30162" spans="1:11" x14ac:dyDescent="0.3">
      <c r="A30162" t="s">
        <v>115491</v>
      </c>
      <c r="B30162" t="s">
        <v>115492</v>
      </c>
      <c r="C30162" t="s">
        <v>20</v>
      </c>
      <c r="D30162" t="s">
        <v>115493</v>
      </c>
      <c r="E30162" t="s">
        <v>22</v>
      </c>
      <c r="F30162" t="s">
        <v>16</v>
      </c>
      <c r="G30162" t="s">
        <v>3413</v>
      </c>
      <c r="H30162">
        <v>0</v>
      </c>
      <c r="I30162">
        <v>0</v>
      </c>
      <c r="J30162">
        <v>0</v>
      </c>
      <c r="K30162" t="s">
        <v>115494</v>
      </c>
    </row>
    <row r="30163" spans="1:11" x14ac:dyDescent="0.3">
      <c r="A30163" t="s">
        <v>115495</v>
      </c>
      <c r="B30163" t="s">
        <v>115496</v>
      </c>
      <c r="C30163" t="s">
        <v>27</v>
      </c>
      <c r="D30163" t="s">
        <v>115497</v>
      </c>
      <c r="E30163" t="s">
        <v>111716</v>
      </c>
      <c r="F30163" t="s">
        <v>41</v>
      </c>
      <c r="G30163" t="s">
        <v>42</v>
      </c>
      <c r="H30163">
        <v>0</v>
      </c>
      <c r="I30163">
        <v>0</v>
      </c>
      <c r="J30163">
        <v>0</v>
      </c>
      <c r="K30163" t="s">
        <v>115498</v>
      </c>
    </row>
    <row r="30164" spans="1:11" x14ac:dyDescent="0.3">
      <c r="A30164" t="s">
        <v>115499</v>
      </c>
      <c r="B30164" t="s">
        <v>115500</v>
      </c>
      <c r="C30164" t="s">
        <v>558</v>
      </c>
      <c r="D30164" t="s">
        <v>115501</v>
      </c>
      <c r="E30164" t="s">
        <v>754</v>
      </c>
      <c r="F30164" t="s">
        <v>14447</v>
      </c>
      <c r="G30164" t="s">
        <v>42</v>
      </c>
      <c r="H30164">
        <v>0</v>
      </c>
      <c r="I30164">
        <v>0</v>
      </c>
      <c r="J30164">
        <v>0</v>
      </c>
      <c r="K30164" t="s">
        <v>115502</v>
      </c>
    </row>
    <row r="30165" spans="1:11" x14ac:dyDescent="0.3">
      <c r="A30165" t="s">
        <v>115503</v>
      </c>
      <c r="B30165" t="s">
        <v>115504</v>
      </c>
      <c r="C30165" t="s">
        <v>27</v>
      </c>
      <c r="D30165" t="s">
        <v>115505</v>
      </c>
      <c r="E30165" t="s">
        <v>111716</v>
      </c>
      <c r="F30165" t="s">
        <v>41</v>
      </c>
      <c r="G30165" t="s">
        <v>817</v>
      </c>
      <c r="H30165">
        <v>0</v>
      </c>
      <c r="I30165">
        <v>0</v>
      </c>
      <c r="J30165">
        <v>0</v>
      </c>
      <c r="K30165" t="s">
        <v>115506</v>
      </c>
    </row>
    <row r="30166" spans="1:11" x14ac:dyDescent="0.3">
      <c r="A30166" t="s">
        <v>115507</v>
      </c>
      <c r="C30166" t="s">
        <v>27</v>
      </c>
      <c r="D30166" t="s">
        <v>115508</v>
      </c>
      <c r="E30166" t="s">
        <v>111716</v>
      </c>
      <c r="F30166" t="s">
        <v>41</v>
      </c>
      <c r="G30166" t="s">
        <v>42</v>
      </c>
      <c r="H30166">
        <v>0</v>
      </c>
      <c r="I30166">
        <v>0</v>
      </c>
      <c r="J30166">
        <v>0</v>
      </c>
      <c r="K30166" t="s">
        <v>115509</v>
      </c>
    </row>
    <row r="30167" spans="1:11" x14ac:dyDescent="0.3">
      <c r="A30167" t="s">
        <v>115510</v>
      </c>
      <c r="C30167" t="s">
        <v>27</v>
      </c>
      <c r="D30167" t="s">
        <v>115511</v>
      </c>
      <c r="E30167" t="s">
        <v>111716</v>
      </c>
      <c r="F30167" t="s">
        <v>41</v>
      </c>
      <c r="G30167" t="s">
        <v>42</v>
      </c>
      <c r="H30167">
        <v>0</v>
      </c>
      <c r="I30167">
        <v>0</v>
      </c>
      <c r="J30167">
        <v>0</v>
      </c>
      <c r="K30167" t="s">
        <v>115512</v>
      </c>
    </row>
    <row r="30168" spans="1:11" x14ac:dyDescent="0.3">
      <c r="A30168" t="s">
        <v>115513</v>
      </c>
      <c r="B30168" t="s">
        <v>9006</v>
      </c>
      <c r="C30168" t="s">
        <v>27</v>
      </c>
      <c r="D30168" t="s">
        <v>115514</v>
      </c>
      <c r="E30168" t="s">
        <v>111716</v>
      </c>
      <c r="F30168" t="s">
        <v>41</v>
      </c>
      <c r="G30168" t="s">
        <v>42</v>
      </c>
      <c r="H30168">
        <v>0</v>
      </c>
      <c r="I30168">
        <v>0</v>
      </c>
      <c r="J30168">
        <v>0</v>
      </c>
      <c r="K30168" t="s">
        <v>115515</v>
      </c>
    </row>
    <row r="30169" spans="1:11" x14ac:dyDescent="0.3">
      <c r="A30169" t="s">
        <v>115516</v>
      </c>
      <c r="B30169" t="s">
        <v>115517</v>
      </c>
      <c r="C30169" t="s">
        <v>27</v>
      </c>
      <c r="D30169" t="s">
        <v>115518</v>
      </c>
      <c r="E30169" t="s">
        <v>29</v>
      </c>
      <c r="F30169" t="s">
        <v>41</v>
      </c>
      <c r="G30169" t="s">
        <v>42</v>
      </c>
      <c r="H30169">
        <v>0</v>
      </c>
      <c r="I30169">
        <v>0</v>
      </c>
      <c r="J30169">
        <v>0</v>
      </c>
      <c r="K30169" t="s">
        <v>115519</v>
      </c>
    </row>
    <row r="30170" spans="1:11" x14ac:dyDescent="0.3">
      <c r="A30170" t="s">
        <v>115520</v>
      </c>
      <c r="B30170" t="s">
        <v>115521</v>
      </c>
      <c r="C30170" t="s">
        <v>20</v>
      </c>
      <c r="D30170" t="s">
        <v>115522</v>
      </c>
      <c r="E30170" t="s">
        <v>22</v>
      </c>
      <c r="F30170" t="s">
        <v>3538</v>
      </c>
      <c r="G30170" t="s">
        <v>42</v>
      </c>
      <c r="H30170">
        <v>0</v>
      </c>
      <c r="I30170">
        <v>0</v>
      </c>
      <c r="J30170">
        <v>0</v>
      </c>
      <c r="K30170" t="s">
        <v>115523</v>
      </c>
    </row>
    <row r="30171" spans="1:11" x14ac:dyDescent="0.3">
      <c r="A30171" t="s">
        <v>115524</v>
      </c>
      <c r="B30171" t="s">
        <v>115525</v>
      </c>
      <c r="C30171" t="s">
        <v>20</v>
      </c>
      <c r="D30171" t="s">
        <v>115526</v>
      </c>
      <c r="E30171" t="s">
        <v>103221</v>
      </c>
      <c r="F30171" t="s">
        <v>16</v>
      </c>
      <c r="G30171" t="s">
        <v>10656</v>
      </c>
      <c r="H30171">
        <v>0</v>
      </c>
      <c r="I30171">
        <v>0</v>
      </c>
      <c r="J30171">
        <v>0</v>
      </c>
      <c r="K30171" t="s">
        <v>115527</v>
      </c>
    </row>
    <row r="30172" spans="1:11" x14ac:dyDescent="0.3">
      <c r="A30172" t="s">
        <v>115528</v>
      </c>
      <c r="B30172" t="s">
        <v>115529</v>
      </c>
      <c r="C30172" t="s">
        <v>13</v>
      </c>
      <c r="D30172" t="s">
        <v>115530</v>
      </c>
      <c r="E30172" t="s">
        <v>104779</v>
      </c>
      <c r="F30172" t="s">
        <v>41</v>
      </c>
      <c r="G30172" t="s">
        <v>42</v>
      </c>
      <c r="H30172">
        <v>0</v>
      </c>
      <c r="I30172">
        <v>0</v>
      </c>
      <c r="J30172">
        <v>0</v>
      </c>
      <c r="K30172" t="s">
        <v>115531</v>
      </c>
    </row>
    <row r="30173" spans="1:11" x14ac:dyDescent="0.3">
      <c r="A30173" t="s">
        <v>115532</v>
      </c>
      <c r="B30173" t="s">
        <v>115533</v>
      </c>
      <c r="C30173" t="s">
        <v>27</v>
      </c>
      <c r="D30173" t="s">
        <v>115534</v>
      </c>
      <c r="E30173" t="s">
        <v>111716</v>
      </c>
      <c r="F30173" t="s">
        <v>41</v>
      </c>
      <c r="G30173" t="s">
        <v>42</v>
      </c>
      <c r="H30173">
        <v>0</v>
      </c>
      <c r="I30173">
        <v>0</v>
      </c>
      <c r="J30173">
        <v>0</v>
      </c>
      <c r="K30173" t="s">
        <v>115535</v>
      </c>
    </row>
    <row r="30174" spans="1:11" x14ac:dyDescent="0.3">
      <c r="A30174" t="s">
        <v>115536</v>
      </c>
      <c r="B30174" t="s">
        <v>115537</v>
      </c>
      <c r="C30174" t="s">
        <v>27</v>
      </c>
      <c r="D30174" t="s">
        <v>115538</v>
      </c>
      <c r="E30174" t="s">
        <v>111716</v>
      </c>
      <c r="F30174" t="s">
        <v>41</v>
      </c>
      <c r="G30174" t="s">
        <v>4671</v>
      </c>
      <c r="H30174">
        <v>0</v>
      </c>
      <c r="I30174">
        <v>0</v>
      </c>
      <c r="J30174">
        <v>0</v>
      </c>
      <c r="K30174" t="s">
        <v>115539</v>
      </c>
    </row>
    <row r="30175" spans="1:11" x14ac:dyDescent="0.3">
      <c r="A30175" t="s">
        <v>115540</v>
      </c>
      <c r="B30175" t="s">
        <v>115541</v>
      </c>
      <c r="C30175" t="s">
        <v>13</v>
      </c>
      <c r="D30175" t="s">
        <v>115542</v>
      </c>
      <c r="E30175" t="s">
        <v>15</v>
      </c>
      <c r="F30175" t="s">
        <v>41</v>
      </c>
      <c r="G30175" t="s">
        <v>42</v>
      </c>
      <c r="H30175">
        <v>0</v>
      </c>
      <c r="I30175">
        <v>0</v>
      </c>
      <c r="J30175">
        <v>0</v>
      </c>
      <c r="K30175" t="s">
        <v>115543</v>
      </c>
    </row>
    <row r="30176" spans="1:11" x14ac:dyDescent="0.3">
      <c r="A30176" t="s">
        <v>115544</v>
      </c>
      <c r="C30176" t="s">
        <v>27</v>
      </c>
      <c r="D30176" t="s">
        <v>115545</v>
      </c>
      <c r="E30176" t="s">
        <v>111716</v>
      </c>
      <c r="F30176" t="s">
        <v>41</v>
      </c>
      <c r="G30176" t="s">
        <v>42</v>
      </c>
      <c r="H30176">
        <v>0</v>
      </c>
      <c r="I30176">
        <v>0</v>
      </c>
      <c r="J30176">
        <v>0</v>
      </c>
      <c r="K30176" t="s">
        <v>115546</v>
      </c>
    </row>
    <row r="30177" spans="1:11" x14ac:dyDescent="0.3">
      <c r="A30177" t="s">
        <v>115547</v>
      </c>
      <c r="B30177" t="s">
        <v>115548</v>
      </c>
      <c r="C30177" t="s">
        <v>27</v>
      </c>
      <c r="D30177" t="s">
        <v>115549</v>
      </c>
      <c r="E30177" t="s">
        <v>111716</v>
      </c>
      <c r="F30177" t="s">
        <v>41</v>
      </c>
      <c r="G30177" t="s">
        <v>42</v>
      </c>
      <c r="H30177">
        <v>0</v>
      </c>
      <c r="I30177">
        <v>0</v>
      </c>
      <c r="J30177">
        <v>0</v>
      </c>
      <c r="K30177" t="s">
        <v>115550</v>
      </c>
    </row>
    <row r="30178" spans="1:11" x14ac:dyDescent="0.3">
      <c r="A30178" t="s">
        <v>115551</v>
      </c>
      <c r="C30178" t="s">
        <v>13</v>
      </c>
      <c r="D30178" t="s">
        <v>115552</v>
      </c>
      <c r="E30178" t="s">
        <v>104779</v>
      </c>
      <c r="F30178" t="s">
        <v>16</v>
      </c>
      <c r="G30178" t="s">
        <v>42</v>
      </c>
      <c r="H30178">
        <v>0</v>
      </c>
      <c r="I30178">
        <v>0</v>
      </c>
      <c r="J30178">
        <v>0</v>
      </c>
      <c r="K30178" t="s">
        <v>115553</v>
      </c>
    </row>
    <row r="30179" spans="1:11" x14ac:dyDescent="0.3">
      <c r="A30179" t="s">
        <v>115554</v>
      </c>
      <c r="B30179" t="s">
        <v>115555</v>
      </c>
      <c r="C30179" t="s">
        <v>147</v>
      </c>
      <c r="D30179" t="s">
        <v>115556</v>
      </c>
      <c r="E30179" t="s">
        <v>183</v>
      </c>
      <c r="F30179" t="s">
        <v>17165</v>
      </c>
      <c r="G30179" t="s">
        <v>42</v>
      </c>
      <c r="H30179">
        <v>0</v>
      </c>
      <c r="I30179">
        <v>0</v>
      </c>
      <c r="J30179">
        <v>0</v>
      </c>
      <c r="K30179" t="s">
        <v>115557</v>
      </c>
    </row>
    <row r="30180" spans="1:11" x14ac:dyDescent="0.3">
      <c r="A30180" t="s">
        <v>115558</v>
      </c>
      <c r="B30180" t="s">
        <v>115559</v>
      </c>
      <c r="C30180" t="s">
        <v>13</v>
      </c>
      <c r="D30180" t="s">
        <v>115560</v>
      </c>
      <c r="E30180" t="s">
        <v>104779</v>
      </c>
      <c r="F30180" t="s">
        <v>16</v>
      </c>
      <c r="G30180" t="s">
        <v>4644</v>
      </c>
      <c r="H30180">
        <v>0</v>
      </c>
      <c r="I30180">
        <v>0</v>
      </c>
      <c r="J30180">
        <v>0</v>
      </c>
      <c r="K30180" t="s">
        <v>115561</v>
      </c>
    </row>
    <row r="30181" spans="1:11" x14ac:dyDescent="0.3">
      <c r="A30181" t="s">
        <v>115562</v>
      </c>
      <c r="B30181" t="s">
        <v>115563</v>
      </c>
      <c r="C30181" t="s">
        <v>20</v>
      </c>
      <c r="D30181" t="s">
        <v>115564</v>
      </c>
      <c r="E30181" t="s">
        <v>22</v>
      </c>
      <c r="F30181" t="s">
        <v>7594</v>
      </c>
      <c r="G30181" t="s">
        <v>42</v>
      </c>
      <c r="H30181">
        <v>0</v>
      </c>
      <c r="I30181">
        <v>0</v>
      </c>
      <c r="J30181">
        <v>0</v>
      </c>
      <c r="K30181" t="s">
        <v>115565</v>
      </c>
    </row>
    <row r="30182" spans="1:11" x14ac:dyDescent="0.3">
      <c r="A30182" t="s">
        <v>115566</v>
      </c>
      <c r="B30182" t="s">
        <v>115567</v>
      </c>
      <c r="C30182" t="s">
        <v>20</v>
      </c>
      <c r="D30182" t="s">
        <v>115568</v>
      </c>
      <c r="E30182" t="s">
        <v>22</v>
      </c>
      <c r="F30182" t="s">
        <v>14941</v>
      </c>
      <c r="G30182" t="s">
        <v>42</v>
      </c>
      <c r="H30182">
        <v>0</v>
      </c>
      <c r="I30182">
        <v>0</v>
      </c>
      <c r="J30182">
        <v>0</v>
      </c>
      <c r="K30182" t="s">
        <v>115569</v>
      </c>
    </row>
    <row r="30183" spans="1:11" x14ac:dyDescent="0.3">
      <c r="A30183" t="s">
        <v>115570</v>
      </c>
      <c r="B30183" t="s">
        <v>115571</v>
      </c>
      <c r="C30183" t="s">
        <v>20</v>
      </c>
      <c r="D30183" t="s">
        <v>115572</v>
      </c>
      <c r="E30183" t="s">
        <v>22</v>
      </c>
      <c r="F30183" t="s">
        <v>3177</v>
      </c>
      <c r="G30183" t="s">
        <v>16080</v>
      </c>
      <c r="H30183">
        <v>0</v>
      </c>
      <c r="I30183">
        <v>0</v>
      </c>
      <c r="J30183">
        <v>0</v>
      </c>
      <c r="K30183" t="s">
        <v>115573</v>
      </c>
    </row>
    <row r="30184" spans="1:11" x14ac:dyDescent="0.3">
      <c r="A30184" t="s">
        <v>115574</v>
      </c>
      <c r="B30184" t="s">
        <v>115575</v>
      </c>
      <c r="C30184" t="s">
        <v>13</v>
      </c>
      <c r="D30184" t="s">
        <v>115576</v>
      </c>
      <c r="E30184" t="s">
        <v>15</v>
      </c>
      <c r="F30184" t="s">
        <v>41</v>
      </c>
      <c r="G30184" t="s">
        <v>42</v>
      </c>
      <c r="H30184">
        <v>0</v>
      </c>
      <c r="I30184">
        <v>0</v>
      </c>
      <c r="J30184">
        <v>0</v>
      </c>
      <c r="K30184" t="s">
        <v>115577</v>
      </c>
    </row>
    <row r="30185" spans="1:11" x14ac:dyDescent="0.3">
      <c r="A30185" t="s">
        <v>115578</v>
      </c>
      <c r="C30185" t="s">
        <v>13</v>
      </c>
      <c r="D30185" t="s">
        <v>115579</v>
      </c>
      <c r="E30185" t="s">
        <v>104779</v>
      </c>
      <c r="F30185" t="s">
        <v>16</v>
      </c>
      <c r="G30185" t="s">
        <v>12703</v>
      </c>
      <c r="H30185">
        <v>0</v>
      </c>
      <c r="I30185">
        <v>0</v>
      </c>
      <c r="J30185">
        <v>0</v>
      </c>
      <c r="K30185" t="s">
        <v>115580</v>
      </c>
    </row>
    <row r="30186" spans="1:11" x14ac:dyDescent="0.3">
      <c r="A30186" t="s">
        <v>115581</v>
      </c>
      <c r="B30186" t="s">
        <v>115582</v>
      </c>
      <c r="C30186" t="s">
        <v>13</v>
      </c>
      <c r="D30186" t="s">
        <v>115583</v>
      </c>
      <c r="E30186" t="s">
        <v>104779</v>
      </c>
      <c r="F30186" t="s">
        <v>16</v>
      </c>
      <c r="G30186" t="s">
        <v>11695</v>
      </c>
      <c r="H30186">
        <v>0</v>
      </c>
      <c r="I30186">
        <v>0</v>
      </c>
      <c r="J30186">
        <v>0</v>
      </c>
      <c r="K30186" t="s">
        <v>115584</v>
      </c>
    </row>
    <row r="30187" spans="1:11" x14ac:dyDescent="0.3">
      <c r="A30187" t="s">
        <v>115585</v>
      </c>
      <c r="B30187" t="s">
        <v>115586</v>
      </c>
      <c r="C30187" t="s">
        <v>147</v>
      </c>
      <c r="D30187" t="s">
        <v>115587</v>
      </c>
      <c r="E30187" t="s">
        <v>183</v>
      </c>
      <c r="F30187" t="s">
        <v>12193</v>
      </c>
      <c r="G30187" t="s">
        <v>42</v>
      </c>
      <c r="H30187">
        <v>0</v>
      </c>
      <c r="I30187">
        <v>0</v>
      </c>
      <c r="J30187">
        <v>0</v>
      </c>
      <c r="K30187" t="s">
        <v>115588</v>
      </c>
    </row>
    <row r="30188" spans="1:11" x14ac:dyDescent="0.3">
      <c r="A30188" t="s">
        <v>115589</v>
      </c>
      <c r="B30188" t="s">
        <v>115590</v>
      </c>
      <c r="C30188" t="s">
        <v>466</v>
      </c>
      <c r="D30188" t="s">
        <v>115591</v>
      </c>
      <c r="E30188" t="s">
        <v>468</v>
      </c>
      <c r="F30188" t="s">
        <v>16</v>
      </c>
      <c r="G30188" t="s">
        <v>1894</v>
      </c>
      <c r="H30188">
        <v>0</v>
      </c>
      <c r="I30188">
        <v>0</v>
      </c>
      <c r="J30188">
        <v>0</v>
      </c>
      <c r="K30188" t="s">
        <v>115592</v>
      </c>
    </row>
    <row r="30189" spans="1:11" x14ac:dyDescent="0.3">
      <c r="A30189" t="s">
        <v>115593</v>
      </c>
      <c r="B30189" t="s">
        <v>115594</v>
      </c>
      <c r="C30189" t="s">
        <v>13</v>
      </c>
      <c r="D30189" t="s">
        <v>115595</v>
      </c>
      <c r="E30189" t="s">
        <v>104779</v>
      </c>
      <c r="F30189" t="s">
        <v>16</v>
      </c>
      <c r="G30189" t="s">
        <v>303</v>
      </c>
      <c r="H30189">
        <v>0</v>
      </c>
      <c r="I30189">
        <v>0</v>
      </c>
      <c r="J30189">
        <v>0</v>
      </c>
      <c r="K30189" t="s">
        <v>115596</v>
      </c>
    </row>
    <row r="30190" spans="1:11" x14ac:dyDescent="0.3">
      <c r="A30190" t="s">
        <v>115597</v>
      </c>
      <c r="B30190" t="s">
        <v>115598</v>
      </c>
      <c r="C30190" t="s">
        <v>13</v>
      </c>
      <c r="D30190" t="s">
        <v>115599</v>
      </c>
      <c r="E30190" t="s">
        <v>104779</v>
      </c>
      <c r="F30190" t="s">
        <v>16</v>
      </c>
      <c r="G30190" t="s">
        <v>303</v>
      </c>
      <c r="H30190">
        <v>0</v>
      </c>
      <c r="I30190">
        <v>0</v>
      </c>
      <c r="J30190">
        <v>0</v>
      </c>
      <c r="K30190" t="s">
        <v>115600</v>
      </c>
    </row>
    <row r="30191" spans="1:11" x14ac:dyDescent="0.3">
      <c r="A30191" t="s">
        <v>115601</v>
      </c>
      <c r="B30191" t="s">
        <v>115602</v>
      </c>
      <c r="C30191" t="s">
        <v>466</v>
      </c>
      <c r="D30191" t="s">
        <v>115603</v>
      </c>
      <c r="E30191" t="s">
        <v>468</v>
      </c>
      <c r="F30191" t="s">
        <v>16</v>
      </c>
      <c r="G30191" t="s">
        <v>14592</v>
      </c>
      <c r="H30191">
        <v>0</v>
      </c>
      <c r="I30191">
        <v>0</v>
      </c>
      <c r="J30191">
        <v>0</v>
      </c>
      <c r="K30191" t="s">
        <v>115604</v>
      </c>
    </row>
    <row r="30192" spans="1:11" x14ac:dyDescent="0.3">
      <c r="A30192" t="s">
        <v>115605</v>
      </c>
      <c r="B30192" t="s">
        <v>115606</v>
      </c>
      <c r="C30192" t="s">
        <v>20</v>
      </c>
      <c r="D30192" t="s">
        <v>115607</v>
      </c>
      <c r="E30192" t="s">
        <v>22</v>
      </c>
      <c r="F30192" t="s">
        <v>6622</v>
      </c>
      <c r="G30192" t="s">
        <v>42</v>
      </c>
      <c r="H30192">
        <v>0</v>
      </c>
      <c r="I30192">
        <v>0</v>
      </c>
      <c r="J30192">
        <v>0</v>
      </c>
      <c r="K30192" t="s">
        <v>115608</v>
      </c>
    </row>
    <row r="30193" spans="1:11" x14ac:dyDescent="0.3">
      <c r="A30193" t="s">
        <v>115609</v>
      </c>
      <c r="B30193" t="s">
        <v>115610</v>
      </c>
      <c r="C30193" t="s">
        <v>13</v>
      </c>
      <c r="D30193" t="s">
        <v>115611</v>
      </c>
      <c r="E30193" t="s">
        <v>15</v>
      </c>
      <c r="F30193" t="s">
        <v>16</v>
      </c>
      <c r="G30193" t="s">
        <v>8831</v>
      </c>
      <c r="H30193">
        <v>0</v>
      </c>
      <c r="I30193">
        <v>0</v>
      </c>
      <c r="J30193">
        <v>0</v>
      </c>
      <c r="K30193" t="s">
        <v>115612</v>
      </c>
    </row>
    <row r="30194" spans="1:11" x14ac:dyDescent="0.3">
      <c r="A30194" t="s">
        <v>115613</v>
      </c>
      <c r="B30194" t="s">
        <v>95221</v>
      </c>
      <c r="C30194" t="s">
        <v>558</v>
      </c>
      <c r="D30194" t="s">
        <v>115614</v>
      </c>
      <c r="E30194" t="s">
        <v>2102</v>
      </c>
      <c r="F30194" t="s">
        <v>16</v>
      </c>
      <c r="G30194" t="s">
        <v>3669</v>
      </c>
      <c r="H30194">
        <v>0</v>
      </c>
      <c r="I30194">
        <v>0</v>
      </c>
      <c r="J30194">
        <v>0</v>
      </c>
      <c r="K30194" t="s">
        <v>115615</v>
      </c>
    </row>
    <row r="30195" spans="1:11" x14ac:dyDescent="0.3">
      <c r="A30195" t="s">
        <v>115616</v>
      </c>
      <c r="B30195" t="s">
        <v>115617</v>
      </c>
      <c r="C30195" t="s">
        <v>466</v>
      </c>
      <c r="D30195" t="s">
        <v>115618</v>
      </c>
      <c r="E30195" t="s">
        <v>468</v>
      </c>
      <c r="F30195" t="s">
        <v>16</v>
      </c>
      <c r="G30195" t="s">
        <v>13213</v>
      </c>
      <c r="H30195">
        <v>0</v>
      </c>
      <c r="I30195">
        <v>0</v>
      </c>
      <c r="J30195">
        <v>0</v>
      </c>
      <c r="K30195" t="s">
        <v>115619</v>
      </c>
    </row>
    <row r="30196" spans="1:11" x14ac:dyDescent="0.3">
      <c r="A30196" t="s">
        <v>115620</v>
      </c>
      <c r="B30196" t="s">
        <v>115621</v>
      </c>
      <c r="C30196" t="s">
        <v>466</v>
      </c>
      <c r="D30196" t="s">
        <v>115622</v>
      </c>
      <c r="E30196" t="s">
        <v>468</v>
      </c>
      <c r="F30196" t="s">
        <v>16</v>
      </c>
      <c r="G30196" t="s">
        <v>107</v>
      </c>
      <c r="H30196">
        <v>0</v>
      </c>
      <c r="I30196">
        <v>0</v>
      </c>
      <c r="J30196">
        <v>0</v>
      </c>
      <c r="K30196" t="s">
        <v>115623</v>
      </c>
    </row>
    <row r="30197" spans="1:11" x14ac:dyDescent="0.3">
      <c r="A30197" t="s">
        <v>115624</v>
      </c>
      <c r="B30197" t="s">
        <v>115625</v>
      </c>
      <c r="C30197" t="s">
        <v>558</v>
      </c>
      <c r="D30197" t="s">
        <v>115626</v>
      </c>
      <c r="E30197" t="s">
        <v>2102</v>
      </c>
      <c r="F30197" t="s">
        <v>407</v>
      </c>
      <c r="G30197" t="s">
        <v>42</v>
      </c>
      <c r="H30197">
        <v>0</v>
      </c>
      <c r="I30197">
        <v>0</v>
      </c>
      <c r="J30197">
        <v>0</v>
      </c>
      <c r="K30197" t="s">
        <v>115627</v>
      </c>
    </row>
    <row r="30198" spans="1:11" x14ac:dyDescent="0.3">
      <c r="A30198" t="s">
        <v>115628</v>
      </c>
      <c r="C30198" t="s">
        <v>20</v>
      </c>
      <c r="D30198" t="s">
        <v>115629</v>
      </c>
      <c r="E30198" t="s">
        <v>22</v>
      </c>
      <c r="F30198" t="s">
        <v>16</v>
      </c>
      <c r="G30198" t="s">
        <v>5097</v>
      </c>
      <c r="H30198">
        <v>0</v>
      </c>
      <c r="I30198">
        <v>0</v>
      </c>
      <c r="J30198">
        <v>0</v>
      </c>
      <c r="K30198" t="s">
        <v>115630</v>
      </c>
    </row>
    <row r="30199" spans="1:11" x14ac:dyDescent="0.3">
      <c r="A30199" t="s">
        <v>115631</v>
      </c>
      <c r="B30199" t="s">
        <v>115632</v>
      </c>
      <c r="C30199" t="s">
        <v>466</v>
      </c>
      <c r="D30199" t="s">
        <v>115633</v>
      </c>
      <c r="E30199" t="s">
        <v>468</v>
      </c>
      <c r="F30199" t="s">
        <v>16</v>
      </c>
      <c r="G30199" t="s">
        <v>9108</v>
      </c>
      <c r="H30199">
        <v>0</v>
      </c>
      <c r="I30199">
        <v>0</v>
      </c>
      <c r="J30199">
        <v>0</v>
      </c>
      <c r="K30199" t="s">
        <v>115634</v>
      </c>
    </row>
    <row r="30200" spans="1:11" x14ac:dyDescent="0.3">
      <c r="A30200" t="s">
        <v>115635</v>
      </c>
      <c r="B30200" t="s">
        <v>115636</v>
      </c>
      <c r="C30200" t="s">
        <v>558</v>
      </c>
      <c r="D30200" t="s">
        <v>115637</v>
      </c>
      <c r="E30200" t="s">
        <v>560</v>
      </c>
      <c r="F30200" t="s">
        <v>19179</v>
      </c>
      <c r="G30200" t="s">
        <v>9108</v>
      </c>
      <c r="H30200">
        <v>0</v>
      </c>
      <c r="I30200">
        <v>0</v>
      </c>
      <c r="J30200">
        <v>0</v>
      </c>
      <c r="K30200" t="s">
        <v>115638</v>
      </c>
    </row>
    <row r="30201" spans="1:11" x14ac:dyDescent="0.3">
      <c r="A30201" t="s">
        <v>115639</v>
      </c>
      <c r="B30201" t="s">
        <v>115640</v>
      </c>
      <c r="C30201" t="s">
        <v>147</v>
      </c>
      <c r="D30201" t="s">
        <v>115641</v>
      </c>
      <c r="E30201" t="s">
        <v>183</v>
      </c>
      <c r="F30201" t="s">
        <v>5273</v>
      </c>
      <c r="G30201" t="s">
        <v>42</v>
      </c>
      <c r="H30201">
        <v>0</v>
      </c>
      <c r="I30201">
        <v>0</v>
      </c>
      <c r="J30201">
        <v>0</v>
      </c>
      <c r="K30201" t="s">
        <v>115642</v>
      </c>
    </row>
    <row r="30202" spans="1:11" x14ac:dyDescent="0.3">
      <c r="A30202" t="s">
        <v>115643</v>
      </c>
      <c r="B30202" t="s">
        <v>115644</v>
      </c>
      <c r="C30202" t="s">
        <v>147</v>
      </c>
      <c r="D30202" t="s">
        <v>115645</v>
      </c>
      <c r="E30202" t="s">
        <v>183</v>
      </c>
      <c r="F30202" t="s">
        <v>3102</v>
      </c>
      <c r="G30202" t="s">
        <v>42</v>
      </c>
      <c r="H30202">
        <v>0</v>
      </c>
      <c r="I30202">
        <v>0</v>
      </c>
      <c r="J30202">
        <v>0</v>
      </c>
      <c r="K30202" t="s">
        <v>115646</v>
      </c>
    </row>
    <row r="30203" spans="1:11" x14ac:dyDescent="0.3">
      <c r="A30203" t="s">
        <v>115647</v>
      </c>
      <c r="B30203" t="s">
        <v>115648</v>
      </c>
      <c r="C30203" t="s">
        <v>13</v>
      </c>
      <c r="D30203" t="s">
        <v>115649</v>
      </c>
      <c r="E30203" t="s">
        <v>15</v>
      </c>
      <c r="F30203" t="s">
        <v>16</v>
      </c>
      <c r="G30203" t="s">
        <v>5222</v>
      </c>
      <c r="H30203">
        <v>0</v>
      </c>
      <c r="I30203">
        <v>0</v>
      </c>
      <c r="J30203">
        <v>0</v>
      </c>
      <c r="K30203" t="s">
        <v>115650</v>
      </c>
    </row>
    <row r="30204" spans="1:11" x14ac:dyDescent="0.3">
      <c r="A30204" t="s">
        <v>115651</v>
      </c>
      <c r="B30204" t="s">
        <v>115652</v>
      </c>
      <c r="C30204" t="s">
        <v>1159</v>
      </c>
      <c r="D30204" t="s">
        <v>115653</v>
      </c>
      <c r="E30204" t="s">
        <v>2421</v>
      </c>
      <c r="F30204" t="s">
        <v>16</v>
      </c>
      <c r="G30204" t="s">
        <v>17001</v>
      </c>
      <c r="H30204">
        <v>0</v>
      </c>
      <c r="I30204">
        <v>0</v>
      </c>
      <c r="J30204">
        <v>0</v>
      </c>
      <c r="K30204" t="s">
        <v>115654</v>
      </c>
    </row>
    <row r="30205" spans="1:11" x14ac:dyDescent="0.3">
      <c r="A30205" t="s">
        <v>115655</v>
      </c>
      <c r="B30205" t="s">
        <v>115656</v>
      </c>
      <c r="C30205" t="s">
        <v>13</v>
      </c>
      <c r="D30205" t="s">
        <v>115657</v>
      </c>
      <c r="E30205" t="s">
        <v>104779</v>
      </c>
      <c r="F30205" t="s">
        <v>41</v>
      </c>
      <c r="G30205" t="s">
        <v>42</v>
      </c>
      <c r="H30205">
        <v>0</v>
      </c>
      <c r="I30205">
        <v>0</v>
      </c>
      <c r="J30205">
        <v>0</v>
      </c>
      <c r="K30205" t="s">
        <v>115658</v>
      </c>
    </row>
    <row r="30206" spans="1:11" x14ac:dyDescent="0.3">
      <c r="A30206" t="s">
        <v>115659</v>
      </c>
      <c r="B30206" t="s">
        <v>115660</v>
      </c>
      <c r="C30206" t="s">
        <v>147</v>
      </c>
      <c r="D30206" t="s">
        <v>115661</v>
      </c>
      <c r="E30206" t="s">
        <v>183</v>
      </c>
      <c r="F30206" t="s">
        <v>3484</v>
      </c>
      <c r="G30206" t="s">
        <v>42</v>
      </c>
      <c r="H30206">
        <v>0</v>
      </c>
      <c r="I30206">
        <v>0</v>
      </c>
      <c r="J30206">
        <v>0</v>
      </c>
      <c r="K30206" t="s">
        <v>115662</v>
      </c>
    </row>
    <row r="30207" spans="1:11" x14ac:dyDescent="0.3">
      <c r="A30207" t="s">
        <v>115663</v>
      </c>
      <c r="B30207" t="s">
        <v>115664</v>
      </c>
      <c r="C30207" t="s">
        <v>20</v>
      </c>
      <c r="D30207" t="s">
        <v>115665</v>
      </c>
      <c r="E30207" t="s">
        <v>22</v>
      </c>
      <c r="F30207" t="s">
        <v>16</v>
      </c>
      <c r="G30207" t="s">
        <v>3955</v>
      </c>
      <c r="H30207">
        <v>0</v>
      </c>
      <c r="I30207">
        <v>0</v>
      </c>
      <c r="J30207">
        <v>0</v>
      </c>
      <c r="K30207" t="s">
        <v>115666</v>
      </c>
    </row>
    <row r="30208" spans="1:11" x14ac:dyDescent="0.3">
      <c r="A30208" t="s">
        <v>115667</v>
      </c>
      <c r="B30208" t="s">
        <v>115668</v>
      </c>
      <c r="C30208" t="s">
        <v>147</v>
      </c>
      <c r="D30208" t="s">
        <v>115669</v>
      </c>
      <c r="E30208" t="s">
        <v>183</v>
      </c>
      <c r="F30208" t="s">
        <v>160</v>
      </c>
      <c r="G30208" t="s">
        <v>10755</v>
      </c>
      <c r="H30208">
        <v>0</v>
      </c>
      <c r="I30208">
        <v>0</v>
      </c>
      <c r="J30208">
        <v>0</v>
      </c>
      <c r="K30208" t="s">
        <v>115670</v>
      </c>
    </row>
    <row r="30209" spans="1:11" x14ac:dyDescent="0.3">
      <c r="A30209" t="s">
        <v>115671</v>
      </c>
      <c r="B30209" t="s">
        <v>115672</v>
      </c>
      <c r="C30209" t="s">
        <v>147</v>
      </c>
      <c r="D30209" t="s">
        <v>115673</v>
      </c>
      <c r="E30209" t="s">
        <v>183</v>
      </c>
      <c r="F30209" t="s">
        <v>4985</v>
      </c>
      <c r="G30209" t="s">
        <v>42</v>
      </c>
      <c r="H30209">
        <v>0</v>
      </c>
      <c r="I30209">
        <v>0</v>
      </c>
      <c r="J30209">
        <v>0</v>
      </c>
      <c r="K30209" t="s">
        <v>115674</v>
      </c>
    </row>
    <row r="30210" spans="1:11" x14ac:dyDescent="0.3">
      <c r="A30210" t="s">
        <v>115675</v>
      </c>
      <c r="B30210" t="s">
        <v>115676</v>
      </c>
      <c r="C30210" t="s">
        <v>147</v>
      </c>
      <c r="D30210" t="s">
        <v>115677</v>
      </c>
      <c r="E30210" t="s">
        <v>183</v>
      </c>
      <c r="F30210" t="s">
        <v>41</v>
      </c>
      <c r="G30210" t="s">
        <v>42</v>
      </c>
      <c r="H30210">
        <v>0</v>
      </c>
      <c r="I30210">
        <v>0</v>
      </c>
      <c r="J30210">
        <v>0</v>
      </c>
      <c r="K30210" t="s">
        <v>115678</v>
      </c>
    </row>
    <row r="30211" spans="1:11" x14ac:dyDescent="0.3">
      <c r="A30211" t="s">
        <v>115679</v>
      </c>
      <c r="B30211" t="s">
        <v>115680</v>
      </c>
      <c r="C30211" t="s">
        <v>147</v>
      </c>
      <c r="D30211" t="s">
        <v>115681</v>
      </c>
      <c r="E30211" t="s">
        <v>183</v>
      </c>
      <c r="F30211" t="s">
        <v>2595</v>
      </c>
      <c r="G30211" t="s">
        <v>42</v>
      </c>
      <c r="H30211">
        <v>0</v>
      </c>
      <c r="I30211">
        <v>0</v>
      </c>
      <c r="J30211">
        <v>0</v>
      </c>
      <c r="K30211" t="s">
        <v>115682</v>
      </c>
    </row>
    <row r="30212" spans="1:11" x14ac:dyDescent="0.3">
      <c r="A30212" t="s">
        <v>115683</v>
      </c>
      <c r="B30212" t="s">
        <v>115684</v>
      </c>
      <c r="C30212" t="s">
        <v>27</v>
      </c>
      <c r="D30212" t="s">
        <v>115685</v>
      </c>
      <c r="E30212" t="s">
        <v>111716</v>
      </c>
      <c r="F30212" t="s">
        <v>41</v>
      </c>
      <c r="G30212" t="s">
        <v>42</v>
      </c>
      <c r="H30212">
        <v>0</v>
      </c>
      <c r="I30212">
        <v>0</v>
      </c>
      <c r="J30212">
        <v>0</v>
      </c>
      <c r="K30212" t="s">
        <v>115686</v>
      </c>
    </row>
    <row r="30213" spans="1:11" x14ac:dyDescent="0.3">
      <c r="A30213" t="s">
        <v>115687</v>
      </c>
      <c r="B30213" t="s">
        <v>115688</v>
      </c>
      <c r="C30213" t="s">
        <v>13</v>
      </c>
      <c r="D30213" t="s">
        <v>115689</v>
      </c>
      <c r="E30213" t="s">
        <v>15</v>
      </c>
      <c r="F30213" t="s">
        <v>16</v>
      </c>
      <c r="G30213" t="s">
        <v>8722</v>
      </c>
      <c r="H30213">
        <v>0</v>
      </c>
      <c r="I30213">
        <v>0</v>
      </c>
      <c r="J30213">
        <v>0</v>
      </c>
      <c r="K30213" t="s">
        <v>115690</v>
      </c>
    </row>
    <row r="30214" spans="1:11" x14ac:dyDescent="0.3">
      <c r="A30214" t="s">
        <v>115691</v>
      </c>
      <c r="B30214" t="s">
        <v>115692</v>
      </c>
      <c r="C30214" t="s">
        <v>147</v>
      </c>
      <c r="D30214" t="s">
        <v>115693</v>
      </c>
      <c r="E30214" t="s">
        <v>183</v>
      </c>
      <c r="F30214" t="s">
        <v>3421</v>
      </c>
      <c r="G30214" t="s">
        <v>42</v>
      </c>
      <c r="H30214">
        <v>0</v>
      </c>
      <c r="I30214">
        <v>0</v>
      </c>
      <c r="J30214">
        <v>0</v>
      </c>
      <c r="K30214" t="s">
        <v>115694</v>
      </c>
    </row>
    <row r="30215" spans="1:11" x14ac:dyDescent="0.3">
      <c r="A30215" t="s">
        <v>115695</v>
      </c>
      <c r="B30215" t="s">
        <v>115680</v>
      </c>
      <c r="C30215" t="s">
        <v>27</v>
      </c>
      <c r="D30215" t="s">
        <v>115696</v>
      </c>
      <c r="E30215" t="s">
        <v>111716</v>
      </c>
      <c r="F30215" t="s">
        <v>41</v>
      </c>
      <c r="G30215" t="s">
        <v>42</v>
      </c>
      <c r="H30215">
        <v>0</v>
      </c>
      <c r="I30215">
        <v>0</v>
      </c>
      <c r="J30215">
        <v>0</v>
      </c>
      <c r="K30215" t="s">
        <v>115697</v>
      </c>
    </row>
    <row r="30216" spans="1:11" x14ac:dyDescent="0.3">
      <c r="A30216" t="s">
        <v>115698</v>
      </c>
      <c r="B30216" t="s">
        <v>115699</v>
      </c>
      <c r="C30216" t="s">
        <v>147</v>
      </c>
      <c r="D30216" t="s">
        <v>115669</v>
      </c>
      <c r="E30216" t="s">
        <v>183</v>
      </c>
      <c r="F30216" t="s">
        <v>4959</v>
      </c>
      <c r="G30216" t="s">
        <v>42</v>
      </c>
      <c r="H30216">
        <v>0</v>
      </c>
      <c r="I30216">
        <v>0</v>
      </c>
      <c r="J30216">
        <v>0</v>
      </c>
      <c r="K30216" t="s">
        <v>115700</v>
      </c>
    </row>
    <row r="30217" spans="1:11" x14ac:dyDescent="0.3">
      <c r="A30217" t="s">
        <v>115701</v>
      </c>
      <c r="B30217" t="s">
        <v>115702</v>
      </c>
      <c r="C30217" t="s">
        <v>20</v>
      </c>
      <c r="D30217" t="s">
        <v>115703</v>
      </c>
      <c r="E30217" t="s">
        <v>22</v>
      </c>
      <c r="F30217" t="s">
        <v>16</v>
      </c>
      <c r="G30217" t="s">
        <v>20948</v>
      </c>
      <c r="H30217">
        <v>0</v>
      </c>
      <c r="I30217">
        <v>0</v>
      </c>
      <c r="J30217">
        <v>0</v>
      </c>
      <c r="K30217" t="s">
        <v>115704</v>
      </c>
    </row>
    <row r="30218" spans="1:11" x14ac:dyDescent="0.3">
      <c r="A30218" t="s">
        <v>115705</v>
      </c>
      <c r="B30218" t="s">
        <v>115706</v>
      </c>
      <c r="C30218" t="s">
        <v>13</v>
      </c>
      <c r="D30218" t="s">
        <v>115707</v>
      </c>
      <c r="E30218" t="s">
        <v>104779</v>
      </c>
      <c r="F30218" t="s">
        <v>16</v>
      </c>
      <c r="G30218" t="s">
        <v>7669</v>
      </c>
      <c r="H30218">
        <v>0</v>
      </c>
      <c r="I30218">
        <v>0</v>
      </c>
      <c r="J30218">
        <v>0</v>
      </c>
      <c r="K30218" t="s">
        <v>115708</v>
      </c>
    </row>
    <row r="30219" spans="1:11" x14ac:dyDescent="0.3">
      <c r="A30219" t="s">
        <v>115709</v>
      </c>
      <c r="B30219" t="s">
        <v>115710</v>
      </c>
      <c r="C30219" t="s">
        <v>20</v>
      </c>
      <c r="D30219" t="s">
        <v>115711</v>
      </c>
      <c r="E30219" t="s">
        <v>22</v>
      </c>
      <c r="F30219" t="s">
        <v>16</v>
      </c>
      <c r="G30219" t="s">
        <v>6088</v>
      </c>
      <c r="H30219">
        <v>0</v>
      </c>
      <c r="I30219">
        <v>0</v>
      </c>
      <c r="J30219">
        <v>0</v>
      </c>
      <c r="K30219" t="s">
        <v>115712</v>
      </c>
    </row>
    <row r="30220" spans="1:11" x14ac:dyDescent="0.3">
      <c r="A30220" t="s">
        <v>115713</v>
      </c>
      <c r="B30220" t="s">
        <v>115714</v>
      </c>
      <c r="C30220" t="s">
        <v>27</v>
      </c>
      <c r="D30220" t="s">
        <v>115715</v>
      </c>
      <c r="E30220" t="s">
        <v>111716</v>
      </c>
      <c r="F30220" t="s">
        <v>41</v>
      </c>
      <c r="G30220" t="s">
        <v>42</v>
      </c>
      <c r="H30220">
        <v>0</v>
      </c>
      <c r="I30220">
        <v>0</v>
      </c>
      <c r="J30220">
        <v>0</v>
      </c>
      <c r="K30220" t="s">
        <v>115716</v>
      </c>
    </row>
    <row r="30221" spans="1:11" x14ac:dyDescent="0.3">
      <c r="A30221" t="s">
        <v>115717</v>
      </c>
      <c r="B30221" t="s">
        <v>115718</v>
      </c>
      <c r="C30221" t="s">
        <v>147</v>
      </c>
      <c r="D30221" t="s">
        <v>115719</v>
      </c>
      <c r="E30221" t="s">
        <v>183</v>
      </c>
      <c r="F30221" t="s">
        <v>52414</v>
      </c>
      <c r="G30221" t="s">
        <v>42</v>
      </c>
      <c r="H30221">
        <v>0</v>
      </c>
      <c r="I30221">
        <v>0</v>
      </c>
      <c r="J30221">
        <v>0</v>
      </c>
      <c r="K30221" t="s">
        <v>115720</v>
      </c>
    </row>
    <row r="30222" spans="1:11" x14ac:dyDescent="0.3">
      <c r="A30222" t="s">
        <v>115721</v>
      </c>
      <c r="B30222" t="s">
        <v>115722</v>
      </c>
      <c r="C30222" t="s">
        <v>13</v>
      </c>
      <c r="D30222" t="s">
        <v>115723</v>
      </c>
      <c r="E30222" t="s">
        <v>15</v>
      </c>
      <c r="F30222" t="s">
        <v>16</v>
      </c>
      <c r="G30222" t="s">
        <v>2323</v>
      </c>
      <c r="H30222">
        <v>0</v>
      </c>
      <c r="I30222">
        <v>0</v>
      </c>
      <c r="J30222">
        <v>0</v>
      </c>
      <c r="K30222" t="s">
        <v>115724</v>
      </c>
    </row>
    <row r="30223" spans="1:11" x14ac:dyDescent="0.3">
      <c r="A30223" t="s">
        <v>115725</v>
      </c>
      <c r="B30223" t="s">
        <v>115726</v>
      </c>
      <c r="C30223" t="s">
        <v>558</v>
      </c>
      <c r="D30223" t="s">
        <v>115727</v>
      </c>
      <c r="E30223" t="s">
        <v>2102</v>
      </c>
      <c r="F30223" t="s">
        <v>16</v>
      </c>
      <c r="G30223" t="s">
        <v>4671</v>
      </c>
      <c r="H30223">
        <v>0</v>
      </c>
      <c r="I30223">
        <v>0</v>
      </c>
      <c r="J30223">
        <v>0</v>
      </c>
      <c r="K30223" t="s">
        <v>115728</v>
      </c>
    </row>
    <row r="30224" spans="1:11" x14ac:dyDescent="0.3">
      <c r="A30224" t="s">
        <v>115729</v>
      </c>
      <c r="B30224" t="s">
        <v>115730</v>
      </c>
      <c r="C30224" t="s">
        <v>558</v>
      </c>
      <c r="D30224" t="s">
        <v>115731</v>
      </c>
      <c r="E30224" t="s">
        <v>2102</v>
      </c>
      <c r="F30224" t="s">
        <v>16</v>
      </c>
      <c r="G30224" t="s">
        <v>12342</v>
      </c>
      <c r="H30224">
        <v>0</v>
      </c>
      <c r="I30224">
        <v>0</v>
      </c>
      <c r="J30224">
        <v>0</v>
      </c>
      <c r="K30224" t="s">
        <v>115732</v>
      </c>
    </row>
    <row r="30225" spans="1:11" x14ac:dyDescent="0.3">
      <c r="A30225" t="s">
        <v>115733</v>
      </c>
      <c r="B30225" t="s">
        <v>115734</v>
      </c>
      <c r="C30225" t="s">
        <v>13</v>
      </c>
      <c r="D30225" t="s">
        <v>115735</v>
      </c>
      <c r="E30225" t="s">
        <v>104779</v>
      </c>
      <c r="F30225" t="s">
        <v>16</v>
      </c>
      <c r="G30225" t="s">
        <v>5843</v>
      </c>
      <c r="H30225">
        <v>0</v>
      </c>
      <c r="I30225">
        <v>0</v>
      </c>
      <c r="J30225">
        <v>0</v>
      </c>
      <c r="K30225" t="s">
        <v>115736</v>
      </c>
    </row>
    <row r="30226" spans="1:11" x14ac:dyDescent="0.3">
      <c r="A30226" t="s">
        <v>115737</v>
      </c>
      <c r="B30226" t="s">
        <v>115738</v>
      </c>
      <c r="C30226" t="s">
        <v>558</v>
      </c>
      <c r="D30226" t="s">
        <v>115739</v>
      </c>
      <c r="E30226" t="s">
        <v>2102</v>
      </c>
      <c r="F30226" t="s">
        <v>16</v>
      </c>
      <c r="G30226" t="s">
        <v>4025</v>
      </c>
      <c r="H30226">
        <v>0</v>
      </c>
      <c r="I30226">
        <v>0</v>
      </c>
      <c r="J30226">
        <v>0</v>
      </c>
      <c r="K30226" t="s">
        <v>115740</v>
      </c>
    </row>
    <row r="30227" spans="1:11" x14ac:dyDescent="0.3">
      <c r="A30227" t="s">
        <v>115741</v>
      </c>
      <c r="B30227" t="s">
        <v>115742</v>
      </c>
      <c r="C30227" t="s">
        <v>558</v>
      </c>
      <c r="D30227" t="s">
        <v>115743</v>
      </c>
      <c r="E30227" t="s">
        <v>2102</v>
      </c>
      <c r="F30227" t="s">
        <v>16</v>
      </c>
      <c r="G30227" t="s">
        <v>756</v>
      </c>
      <c r="H30227">
        <v>0</v>
      </c>
      <c r="I30227">
        <v>0</v>
      </c>
      <c r="J30227">
        <v>0</v>
      </c>
      <c r="K30227" t="s">
        <v>115744</v>
      </c>
    </row>
    <row r="30228" spans="1:11" x14ac:dyDescent="0.3">
      <c r="A30228" t="s">
        <v>115745</v>
      </c>
      <c r="B30228" t="s">
        <v>115746</v>
      </c>
      <c r="C30228" t="s">
        <v>13</v>
      </c>
      <c r="D30228" t="s">
        <v>115747</v>
      </c>
      <c r="E30228" t="s">
        <v>104779</v>
      </c>
      <c r="F30228" t="s">
        <v>16</v>
      </c>
      <c r="G30228" t="s">
        <v>9640</v>
      </c>
      <c r="H30228">
        <v>0</v>
      </c>
      <c r="I30228">
        <v>0</v>
      </c>
      <c r="J30228">
        <v>0</v>
      </c>
      <c r="K30228" t="s">
        <v>115748</v>
      </c>
    </row>
    <row r="30229" spans="1:11" x14ac:dyDescent="0.3">
      <c r="A30229" t="s">
        <v>115749</v>
      </c>
      <c r="B30229" t="s">
        <v>115750</v>
      </c>
      <c r="C30229" t="s">
        <v>558</v>
      </c>
      <c r="D30229" t="s">
        <v>115751</v>
      </c>
      <c r="E30229" t="s">
        <v>2102</v>
      </c>
      <c r="F30229" t="s">
        <v>16</v>
      </c>
      <c r="G30229" t="s">
        <v>2951</v>
      </c>
      <c r="H30229">
        <v>0</v>
      </c>
      <c r="I30229">
        <v>0</v>
      </c>
      <c r="J30229">
        <v>0</v>
      </c>
      <c r="K30229" t="s">
        <v>115752</v>
      </c>
    </row>
    <row r="30230" spans="1:11" x14ac:dyDescent="0.3">
      <c r="A30230" t="s">
        <v>115753</v>
      </c>
      <c r="B30230" t="s">
        <v>115754</v>
      </c>
      <c r="C30230" t="s">
        <v>13</v>
      </c>
      <c r="D30230" t="s">
        <v>115755</v>
      </c>
      <c r="E30230" t="s">
        <v>15</v>
      </c>
      <c r="F30230" t="s">
        <v>16</v>
      </c>
      <c r="G30230" t="s">
        <v>7885</v>
      </c>
      <c r="H30230">
        <v>0</v>
      </c>
      <c r="I30230">
        <v>0</v>
      </c>
      <c r="J30230">
        <v>0</v>
      </c>
      <c r="K30230" t="s">
        <v>115756</v>
      </c>
    </row>
    <row r="30231" spans="1:11" x14ac:dyDescent="0.3">
      <c r="A30231" t="s">
        <v>115757</v>
      </c>
      <c r="B30231" t="s">
        <v>115758</v>
      </c>
      <c r="C30231" t="s">
        <v>558</v>
      </c>
      <c r="D30231" t="s">
        <v>115759</v>
      </c>
      <c r="E30231" t="s">
        <v>2102</v>
      </c>
      <c r="F30231" t="s">
        <v>16</v>
      </c>
      <c r="G30231" t="s">
        <v>777</v>
      </c>
      <c r="H30231">
        <v>0</v>
      </c>
      <c r="I30231">
        <v>0</v>
      </c>
      <c r="J30231">
        <v>0</v>
      </c>
      <c r="K30231" t="s">
        <v>115760</v>
      </c>
    </row>
    <row r="30232" spans="1:11" x14ac:dyDescent="0.3">
      <c r="A30232" t="s">
        <v>115761</v>
      </c>
      <c r="B30232" t="s">
        <v>115762</v>
      </c>
      <c r="C30232" t="s">
        <v>13</v>
      </c>
      <c r="D30232" t="s">
        <v>115763</v>
      </c>
      <c r="E30232" t="s">
        <v>104779</v>
      </c>
      <c r="F30232" t="s">
        <v>16</v>
      </c>
      <c r="G30232" t="s">
        <v>3791</v>
      </c>
      <c r="H30232">
        <v>0</v>
      </c>
      <c r="I30232">
        <v>0</v>
      </c>
      <c r="J30232">
        <v>0</v>
      </c>
      <c r="K30232" t="s">
        <v>115764</v>
      </c>
    </row>
    <row r="30233" spans="1:11" x14ac:dyDescent="0.3">
      <c r="A30233" t="s">
        <v>115765</v>
      </c>
      <c r="B30233" t="s">
        <v>115766</v>
      </c>
      <c r="C30233" t="s">
        <v>13</v>
      </c>
      <c r="D30233" t="s">
        <v>115767</v>
      </c>
      <c r="E30233" t="s">
        <v>104779</v>
      </c>
      <c r="F30233" t="s">
        <v>16</v>
      </c>
      <c r="G30233" t="s">
        <v>2318</v>
      </c>
      <c r="H30233">
        <v>0</v>
      </c>
      <c r="I30233">
        <v>0</v>
      </c>
      <c r="J30233">
        <v>0</v>
      </c>
      <c r="K30233" t="s">
        <v>115768</v>
      </c>
    </row>
    <row r="30234" spans="1:11" x14ac:dyDescent="0.3">
      <c r="A30234" t="s">
        <v>115769</v>
      </c>
      <c r="B30234" t="s">
        <v>115770</v>
      </c>
      <c r="C30234" t="s">
        <v>13</v>
      </c>
      <c r="D30234" t="s">
        <v>115771</v>
      </c>
      <c r="E30234" t="s">
        <v>104779</v>
      </c>
      <c r="F30234" t="s">
        <v>16</v>
      </c>
      <c r="G30234" t="s">
        <v>103855</v>
      </c>
      <c r="H30234">
        <v>0</v>
      </c>
      <c r="I30234">
        <v>0</v>
      </c>
      <c r="J30234">
        <v>0</v>
      </c>
      <c r="K30234" t="s">
        <v>115772</v>
      </c>
    </row>
    <row r="30235" spans="1:11" x14ac:dyDescent="0.3">
      <c r="A30235" t="s">
        <v>115773</v>
      </c>
      <c r="B30235" t="s">
        <v>115774</v>
      </c>
      <c r="C30235" t="s">
        <v>558</v>
      </c>
      <c r="D30235" t="s">
        <v>115775</v>
      </c>
      <c r="E30235" t="s">
        <v>2102</v>
      </c>
      <c r="F30235" t="s">
        <v>16</v>
      </c>
      <c r="G30235" t="s">
        <v>10373</v>
      </c>
      <c r="H30235">
        <v>0</v>
      </c>
      <c r="I30235">
        <v>0</v>
      </c>
      <c r="J30235">
        <v>0</v>
      </c>
      <c r="K30235" t="s">
        <v>115776</v>
      </c>
    </row>
    <row r="30236" spans="1:11" x14ac:dyDescent="0.3">
      <c r="A30236" t="s">
        <v>115777</v>
      </c>
      <c r="B30236" t="s">
        <v>115778</v>
      </c>
      <c r="C30236" t="s">
        <v>558</v>
      </c>
      <c r="D30236" t="s">
        <v>115779</v>
      </c>
      <c r="E30236" t="s">
        <v>560</v>
      </c>
      <c r="F30236" t="s">
        <v>16</v>
      </c>
      <c r="G30236" t="s">
        <v>4943</v>
      </c>
      <c r="H30236">
        <v>0</v>
      </c>
      <c r="I30236">
        <v>0</v>
      </c>
      <c r="J30236">
        <v>0</v>
      </c>
      <c r="K30236" t="s">
        <v>115780</v>
      </c>
    </row>
    <row r="30237" spans="1:11" x14ac:dyDescent="0.3">
      <c r="A30237" t="s">
        <v>115781</v>
      </c>
      <c r="B30237" t="s">
        <v>115782</v>
      </c>
      <c r="C30237" t="s">
        <v>20</v>
      </c>
      <c r="D30237" t="s">
        <v>115783</v>
      </c>
      <c r="E30237" t="s">
        <v>22</v>
      </c>
      <c r="F30237" t="s">
        <v>12955</v>
      </c>
      <c r="G30237" t="s">
        <v>42</v>
      </c>
      <c r="H30237">
        <v>0</v>
      </c>
      <c r="I30237">
        <v>0</v>
      </c>
      <c r="J30237">
        <v>0</v>
      </c>
      <c r="K30237" t="s">
        <v>115784</v>
      </c>
    </row>
    <row r="30238" spans="1:11" x14ac:dyDescent="0.3">
      <c r="A30238" t="s">
        <v>115785</v>
      </c>
      <c r="B30238" t="s">
        <v>115786</v>
      </c>
      <c r="C30238" t="s">
        <v>20</v>
      </c>
      <c r="D30238" t="s">
        <v>115787</v>
      </c>
      <c r="E30238" t="s">
        <v>22</v>
      </c>
      <c r="F30238" t="s">
        <v>2703</v>
      </c>
      <c r="G30238" t="s">
        <v>42</v>
      </c>
      <c r="H30238">
        <v>0</v>
      </c>
      <c r="I30238">
        <v>0</v>
      </c>
      <c r="J30238">
        <v>0</v>
      </c>
      <c r="K30238" t="s">
        <v>115788</v>
      </c>
    </row>
    <row r="30239" spans="1:11" x14ac:dyDescent="0.3">
      <c r="A30239" t="s">
        <v>115789</v>
      </c>
      <c r="C30239" t="s">
        <v>20</v>
      </c>
      <c r="D30239" t="s">
        <v>115790</v>
      </c>
      <c r="E30239" t="s">
        <v>103221</v>
      </c>
      <c r="F30239" t="s">
        <v>41</v>
      </c>
      <c r="G30239" t="s">
        <v>42</v>
      </c>
      <c r="H30239">
        <v>0</v>
      </c>
      <c r="I30239">
        <v>0</v>
      </c>
      <c r="J30239">
        <v>0</v>
      </c>
      <c r="K30239" t="s">
        <v>115791</v>
      </c>
    </row>
    <row r="30240" spans="1:11" x14ac:dyDescent="0.3">
      <c r="A30240" t="s">
        <v>115792</v>
      </c>
      <c r="B30240" t="s">
        <v>115793</v>
      </c>
      <c r="C30240" t="s">
        <v>13</v>
      </c>
      <c r="D30240" t="s">
        <v>115794</v>
      </c>
      <c r="E30240" t="s">
        <v>15</v>
      </c>
      <c r="F30240" t="s">
        <v>16</v>
      </c>
      <c r="G30240" t="s">
        <v>316</v>
      </c>
      <c r="H30240">
        <v>0</v>
      </c>
      <c r="I30240">
        <v>0</v>
      </c>
      <c r="J30240">
        <v>0</v>
      </c>
      <c r="K30240" t="s">
        <v>115795</v>
      </c>
    </row>
    <row r="30241" spans="1:11" x14ac:dyDescent="0.3">
      <c r="A30241" t="s">
        <v>115796</v>
      </c>
      <c r="B30241" t="s">
        <v>115797</v>
      </c>
      <c r="C30241" t="s">
        <v>20</v>
      </c>
      <c r="D30241" t="s">
        <v>115798</v>
      </c>
      <c r="E30241" t="s">
        <v>22</v>
      </c>
      <c r="F30241" t="s">
        <v>19926</v>
      </c>
      <c r="G30241" t="s">
        <v>42</v>
      </c>
      <c r="H30241">
        <v>0</v>
      </c>
      <c r="I30241">
        <v>0</v>
      </c>
      <c r="J30241">
        <v>0</v>
      </c>
      <c r="K30241" t="s">
        <v>115799</v>
      </c>
    </row>
    <row r="30242" spans="1:11" x14ac:dyDescent="0.3">
      <c r="A30242" t="s">
        <v>115800</v>
      </c>
      <c r="C30242" t="s">
        <v>20</v>
      </c>
      <c r="D30242" t="s">
        <v>115801</v>
      </c>
      <c r="E30242" t="s">
        <v>103221</v>
      </c>
      <c r="F30242" t="s">
        <v>41</v>
      </c>
      <c r="G30242" t="s">
        <v>42</v>
      </c>
      <c r="H30242">
        <v>0</v>
      </c>
      <c r="I30242">
        <v>0</v>
      </c>
      <c r="J30242">
        <v>0</v>
      </c>
      <c r="K30242" t="s">
        <v>115802</v>
      </c>
    </row>
    <row r="30243" spans="1:11" x14ac:dyDescent="0.3">
      <c r="A30243" t="s">
        <v>115803</v>
      </c>
      <c r="B30243" t="s">
        <v>115804</v>
      </c>
      <c r="C30243" t="s">
        <v>27</v>
      </c>
      <c r="D30243" t="s">
        <v>115805</v>
      </c>
      <c r="E30243" t="s">
        <v>111716</v>
      </c>
      <c r="F30243" t="s">
        <v>41</v>
      </c>
      <c r="G30243" t="s">
        <v>42</v>
      </c>
      <c r="H30243">
        <v>0</v>
      </c>
      <c r="I30243">
        <v>0</v>
      </c>
      <c r="J30243">
        <v>0</v>
      </c>
      <c r="K30243" t="s">
        <v>115806</v>
      </c>
    </row>
    <row r="30244" spans="1:11" x14ac:dyDescent="0.3">
      <c r="A30244" t="s">
        <v>115807</v>
      </c>
      <c r="B30244" t="s">
        <v>115808</v>
      </c>
      <c r="C30244" t="s">
        <v>20</v>
      </c>
      <c r="D30244" t="s">
        <v>115809</v>
      </c>
      <c r="E30244" t="s">
        <v>22</v>
      </c>
      <c r="F30244" t="s">
        <v>1242</v>
      </c>
      <c r="G30244" t="s">
        <v>42</v>
      </c>
      <c r="H30244">
        <v>0</v>
      </c>
      <c r="I30244">
        <v>0</v>
      </c>
      <c r="J30244">
        <v>0</v>
      </c>
      <c r="K30244" t="s">
        <v>115810</v>
      </c>
    </row>
    <row r="30245" spans="1:11" x14ac:dyDescent="0.3">
      <c r="A30245" t="s">
        <v>115811</v>
      </c>
      <c r="B30245" t="s">
        <v>115812</v>
      </c>
      <c r="C30245" t="s">
        <v>20</v>
      </c>
      <c r="D30245" t="s">
        <v>115813</v>
      </c>
      <c r="E30245" t="s">
        <v>22</v>
      </c>
      <c r="F30245" t="s">
        <v>3177</v>
      </c>
      <c r="G30245" t="s">
        <v>42</v>
      </c>
      <c r="H30245">
        <v>0</v>
      </c>
      <c r="I30245">
        <v>0</v>
      </c>
      <c r="J30245">
        <v>0</v>
      </c>
      <c r="K30245" t="s">
        <v>115814</v>
      </c>
    </row>
    <row r="30246" spans="1:11" x14ac:dyDescent="0.3">
      <c r="A30246" t="s">
        <v>115815</v>
      </c>
      <c r="B30246" t="s">
        <v>115816</v>
      </c>
      <c r="C30246" t="s">
        <v>20</v>
      </c>
      <c r="D30246" t="s">
        <v>115817</v>
      </c>
      <c r="E30246" t="s">
        <v>22</v>
      </c>
      <c r="F30246" t="s">
        <v>1590</v>
      </c>
      <c r="G30246" t="s">
        <v>42</v>
      </c>
      <c r="H30246">
        <v>0</v>
      </c>
      <c r="I30246">
        <v>0</v>
      </c>
      <c r="J30246">
        <v>0</v>
      </c>
      <c r="K30246" t="s">
        <v>115818</v>
      </c>
    </row>
    <row r="30247" spans="1:11" x14ac:dyDescent="0.3">
      <c r="A30247" t="s">
        <v>115819</v>
      </c>
      <c r="B30247" t="s">
        <v>115820</v>
      </c>
      <c r="C30247" t="s">
        <v>13</v>
      </c>
      <c r="D30247" t="s">
        <v>115821</v>
      </c>
      <c r="E30247" t="s">
        <v>104779</v>
      </c>
      <c r="F30247" t="s">
        <v>16</v>
      </c>
      <c r="G30247" t="s">
        <v>2070</v>
      </c>
      <c r="H30247">
        <v>0</v>
      </c>
      <c r="I30247">
        <v>0</v>
      </c>
      <c r="J30247">
        <v>0</v>
      </c>
      <c r="K30247" t="s">
        <v>115822</v>
      </c>
    </row>
    <row r="30248" spans="1:11" x14ac:dyDescent="0.3">
      <c r="A30248" t="s">
        <v>115823</v>
      </c>
      <c r="B30248" t="s">
        <v>115824</v>
      </c>
      <c r="C30248" t="s">
        <v>13</v>
      </c>
      <c r="D30248" t="s">
        <v>115825</v>
      </c>
      <c r="E30248" t="s">
        <v>104779</v>
      </c>
      <c r="F30248" t="s">
        <v>16</v>
      </c>
      <c r="G30248" t="s">
        <v>10827</v>
      </c>
      <c r="H30248">
        <v>0</v>
      </c>
      <c r="I30248">
        <v>0</v>
      </c>
      <c r="J30248">
        <v>0</v>
      </c>
      <c r="K30248" t="s">
        <v>115826</v>
      </c>
    </row>
    <row r="30249" spans="1:11" x14ac:dyDescent="0.3">
      <c r="A30249" t="s">
        <v>115827</v>
      </c>
      <c r="B30249" t="s">
        <v>115828</v>
      </c>
      <c r="C30249" t="s">
        <v>20</v>
      </c>
      <c r="D30249" t="s">
        <v>115829</v>
      </c>
      <c r="E30249" t="s">
        <v>22</v>
      </c>
      <c r="F30249" t="s">
        <v>10639</v>
      </c>
      <c r="G30249" t="s">
        <v>42</v>
      </c>
      <c r="H30249">
        <v>0</v>
      </c>
      <c r="I30249">
        <v>0</v>
      </c>
      <c r="J30249">
        <v>0</v>
      </c>
      <c r="K30249" t="s">
        <v>115830</v>
      </c>
    </row>
    <row r="30250" spans="1:11" x14ac:dyDescent="0.3">
      <c r="A30250" t="s">
        <v>115831</v>
      </c>
      <c r="B30250" t="s">
        <v>115832</v>
      </c>
      <c r="C30250" t="s">
        <v>13</v>
      </c>
      <c r="D30250" t="s">
        <v>115833</v>
      </c>
      <c r="E30250" t="s">
        <v>104779</v>
      </c>
      <c r="F30250" t="s">
        <v>16</v>
      </c>
      <c r="G30250" t="s">
        <v>12198</v>
      </c>
      <c r="H30250">
        <v>0</v>
      </c>
      <c r="I30250">
        <v>0</v>
      </c>
      <c r="J30250">
        <v>0</v>
      </c>
      <c r="K30250" t="s">
        <v>115834</v>
      </c>
    </row>
    <row r="30251" spans="1:11" x14ac:dyDescent="0.3">
      <c r="A30251" t="s">
        <v>115835</v>
      </c>
      <c r="B30251" t="s">
        <v>115836</v>
      </c>
      <c r="C30251" t="s">
        <v>13</v>
      </c>
      <c r="D30251" t="s">
        <v>115837</v>
      </c>
      <c r="E30251" t="s">
        <v>104779</v>
      </c>
      <c r="F30251" t="s">
        <v>16</v>
      </c>
      <c r="G30251" t="s">
        <v>1073</v>
      </c>
      <c r="H30251">
        <v>0</v>
      </c>
      <c r="I30251">
        <v>0</v>
      </c>
      <c r="J30251">
        <v>0</v>
      </c>
      <c r="K30251" t="s">
        <v>115838</v>
      </c>
    </row>
    <row r="30252" spans="1:11" x14ac:dyDescent="0.3">
      <c r="A30252" t="s">
        <v>115839</v>
      </c>
      <c r="B30252" t="s">
        <v>115840</v>
      </c>
      <c r="C30252" t="s">
        <v>27</v>
      </c>
      <c r="D30252" t="s">
        <v>115841</v>
      </c>
      <c r="E30252" t="s">
        <v>111716</v>
      </c>
      <c r="F30252" t="s">
        <v>41</v>
      </c>
      <c r="G30252" t="s">
        <v>42</v>
      </c>
      <c r="H30252">
        <v>0</v>
      </c>
      <c r="I30252">
        <v>0</v>
      </c>
      <c r="J30252">
        <v>0</v>
      </c>
      <c r="K30252" t="s">
        <v>115842</v>
      </c>
    </row>
    <row r="30253" spans="1:11" x14ac:dyDescent="0.3">
      <c r="A30253" t="s">
        <v>115843</v>
      </c>
      <c r="B30253" t="s">
        <v>115844</v>
      </c>
      <c r="C30253" t="s">
        <v>27</v>
      </c>
      <c r="D30253" t="s">
        <v>115845</v>
      </c>
      <c r="E30253" t="s">
        <v>111716</v>
      </c>
      <c r="F30253" t="s">
        <v>41</v>
      </c>
      <c r="G30253" t="s">
        <v>42</v>
      </c>
      <c r="H30253">
        <v>0</v>
      </c>
      <c r="I30253">
        <v>0</v>
      </c>
      <c r="J30253">
        <v>0</v>
      </c>
      <c r="K30253" t="s">
        <v>115846</v>
      </c>
    </row>
    <row r="30254" spans="1:11" x14ac:dyDescent="0.3">
      <c r="A30254" t="s">
        <v>115847</v>
      </c>
      <c r="B30254" t="s">
        <v>115848</v>
      </c>
      <c r="C30254" t="s">
        <v>13</v>
      </c>
      <c r="D30254" t="s">
        <v>115849</v>
      </c>
      <c r="E30254" t="s">
        <v>104779</v>
      </c>
      <c r="F30254" t="s">
        <v>41</v>
      </c>
      <c r="G30254" t="s">
        <v>42</v>
      </c>
      <c r="H30254">
        <v>0</v>
      </c>
      <c r="I30254">
        <v>0</v>
      </c>
      <c r="J30254">
        <v>0</v>
      </c>
      <c r="K30254" t="s">
        <v>115850</v>
      </c>
    </row>
    <row r="30255" spans="1:11" x14ac:dyDescent="0.3">
      <c r="A30255" t="s">
        <v>115851</v>
      </c>
      <c r="B30255" t="s">
        <v>115852</v>
      </c>
      <c r="C30255" t="s">
        <v>13</v>
      </c>
      <c r="D30255" t="s">
        <v>115853</v>
      </c>
      <c r="E30255" t="s">
        <v>104779</v>
      </c>
      <c r="F30255" t="s">
        <v>16</v>
      </c>
      <c r="G30255" t="s">
        <v>7885</v>
      </c>
      <c r="H30255">
        <v>0</v>
      </c>
      <c r="I30255">
        <v>0</v>
      </c>
      <c r="J30255">
        <v>0</v>
      </c>
      <c r="K30255" t="s">
        <v>115854</v>
      </c>
    </row>
    <row r="30256" spans="1:11" x14ac:dyDescent="0.3">
      <c r="A30256" t="s">
        <v>115855</v>
      </c>
      <c r="B30256" t="s">
        <v>115856</v>
      </c>
      <c r="C30256" t="s">
        <v>27</v>
      </c>
      <c r="D30256" t="s">
        <v>115857</v>
      </c>
      <c r="E30256" t="s">
        <v>111716</v>
      </c>
      <c r="F30256" t="s">
        <v>41</v>
      </c>
      <c r="G30256" t="s">
        <v>42</v>
      </c>
      <c r="H30256">
        <v>0</v>
      </c>
      <c r="I30256">
        <v>0</v>
      </c>
      <c r="J30256">
        <v>0</v>
      </c>
      <c r="K30256" t="s">
        <v>115858</v>
      </c>
    </row>
    <row r="30257" spans="1:11" x14ac:dyDescent="0.3">
      <c r="A30257" t="s">
        <v>115859</v>
      </c>
      <c r="B30257" t="s">
        <v>115860</v>
      </c>
      <c r="C30257" t="s">
        <v>13</v>
      </c>
      <c r="D30257" t="s">
        <v>115861</v>
      </c>
      <c r="E30257" t="s">
        <v>104779</v>
      </c>
      <c r="F30257" t="s">
        <v>16</v>
      </c>
      <c r="G30257" t="s">
        <v>21307</v>
      </c>
      <c r="H30257">
        <v>0</v>
      </c>
      <c r="I30257">
        <v>0</v>
      </c>
      <c r="J30257">
        <v>0</v>
      </c>
      <c r="K30257" t="s">
        <v>115862</v>
      </c>
    </row>
    <row r="30258" spans="1:11" x14ac:dyDescent="0.3">
      <c r="A30258" t="s">
        <v>115863</v>
      </c>
      <c r="C30258" t="s">
        <v>13</v>
      </c>
      <c r="D30258" t="s">
        <v>115864</v>
      </c>
      <c r="E30258" t="s">
        <v>15</v>
      </c>
      <c r="F30258" t="s">
        <v>16</v>
      </c>
      <c r="G30258" t="s">
        <v>42</v>
      </c>
      <c r="H30258">
        <v>0</v>
      </c>
      <c r="I30258">
        <v>0</v>
      </c>
      <c r="J30258">
        <v>0</v>
      </c>
      <c r="K30258" t="s">
        <v>115865</v>
      </c>
    </row>
    <row r="30259" spans="1:11" x14ac:dyDescent="0.3">
      <c r="A30259" t="s">
        <v>115866</v>
      </c>
      <c r="C30259" t="s">
        <v>13</v>
      </c>
      <c r="D30259" t="s">
        <v>115867</v>
      </c>
      <c r="E30259" t="s">
        <v>104779</v>
      </c>
      <c r="F30259" t="s">
        <v>16</v>
      </c>
      <c r="G30259" t="s">
        <v>50031</v>
      </c>
      <c r="H30259">
        <v>0</v>
      </c>
      <c r="I30259">
        <v>0</v>
      </c>
      <c r="J30259">
        <v>0</v>
      </c>
      <c r="K30259" t="s">
        <v>115868</v>
      </c>
    </row>
    <row r="30260" spans="1:11" x14ac:dyDescent="0.3">
      <c r="A30260" t="s">
        <v>115869</v>
      </c>
      <c r="B30260" t="s">
        <v>115870</v>
      </c>
      <c r="C30260" t="s">
        <v>20</v>
      </c>
      <c r="D30260" t="s">
        <v>115871</v>
      </c>
      <c r="E30260" t="s">
        <v>22</v>
      </c>
      <c r="F30260" t="s">
        <v>16</v>
      </c>
      <c r="G30260" t="s">
        <v>18718</v>
      </c>
      <c r="H30260">
        <v>0</v>
      </c>
      <c r="I30260">
        <v>0</v>
      </c>
      <c r="J30260">
        <v>0</v>
      </c>
      <c r="K30260" t="s">
        <v>115872</v>
      </c>
    </row>
    <row r="30261" spans="1:11" x14ac:dyDescent="0.3">
      <c r="A30261" t="s">
        <v>115873</v>
      </c>
      <c r="C30261" t="s">
        <v>27</v>
      </c>
      <c r="D30261" t="s">
        <v>115874</v>
      </c>
      <c r="E30261" t="s">
        <v>111716</v>
      </c>
      <c r="F30261" t="s">
        <v>41</v>
      </c>
      <c r="G30261" t="s">
        <v>42</v>
      </c>
      <c r="H30261">
        <v>0</v>
      </c>
      <c r="I30261">
        <v>0</v>
      </c>
      <c r="J30261">
        <v>0</v>
      </c>
      <c r="K30261" t="s">
        <v>115875</v>
      </c>
    </row>
    <row r="30262" spans="1:11" x14ac:dyDescent="0.3">
      <c r="A30262" t="s">
        <v>115876</v>
      </c>
      <c r="C30262" t="s">
        <v>27</v>
      </c>
      <c r="D30262" t="s">
        <v>115877</v>
      </c>
      <c r="E30262" t="s">
        <v>111716</v>
      </c>
      <c r="F30262" t="s">
        <v>41</v>
      </c>
      <c r="G30262" t="s">
        <v>11920</v>
      </c>
      <c r="H30262">
        <v>0</v>
      </c>
      <c r="I30262">
        <v>0</v>
      </c>
      <c r="J30262">
        <v>0</v>
      </c>
      <c r="K30262" t="s">
        <v>115878</v>
      </c>
    </row>
    <row r="30263" spans="1:11" x14ac:dyDescent="0.3">
      <c r="A30263" t="s">
        <v>115879</v>
      </c>
      <c r="B30263" t="s">
        <v>115880</v>
      </c>
      <c r="C30263" t="s">
        <v>558</v>
      </c>
      <c r="D30263" t="s">
        <v>115881</v>
      </c>
      <c r="E30263" t="s">
        <v>895</v>
      </c>
      <c r="F30263" t="s">
        <v>6496</v>
      </c>
      <c r="G30263" t="s">
        <v>7763</v>
      </c>
      <c r="H30263">
        <v>0</v>
      </c>
      <c r="I30263">
        <v>0</v>
      </c>
      <c r="J30263">
        <v>0</v>
      </c>
      <c r="K30263" t="s">
        <v>115882</v>
      </c>
    </row>
    <row r="30264" spans="1:11" x14ac:dyDescent="0.3">
      <c r="A30264" t="s">
        <v>115883</v>
      </c>
      <c r="B30264" t="s">
        <v>115884</v>
      </c>
      <c r="C30264" t="s">
        <v>13</v>
      </c>
      <c r="D30264" t="s">
        <v>115885</v>
      </c>
      <c r="E30264" t="s">
        <v>104779</v>
      </c>
      <c r="F30264" t="s">
        <v>16</v>
      </c>
      <c r="G30264" t="s">
        <v>75715</v>
      </c>
      <c r="H30264">
        <v>0</v>
      </c>
      <c r="I30264">
        <v>0</v>
      </c>
      <c r="J30264">
        <v>0</v>
      </c>
      <c r="K30264" t="s">
        <v>115886</v>
      </c>
    </row>
    <row r="30265" spans="1:11" x14ac:dyDescent="0.3">
      <c r="A30265" t="s">
        <v>115887</v>
      </c>
      <c r="B30265" t="s">
        <v>115888</v>
      </c>
      <c r="C30265" t="s">
        <v>20</v>
      </c>
      <c r="D30265" t="s">
        <v>115889</v>
      </c>
      <c r="E30265" t="s">
        <v>22</v>
      </c>
      <c r="F30265" t="s">
        <v>8454</v>
      </c>
      <c r="G30265" t="s">
        <v>42</v>
      </c>
      <c r="H30265">
        <v>0</v>
      </c>
      <c r="I30265">
        <v>0</v>
      </c>
      <c r="J30265">
        <v>0</v>
      </c>
      <c r="K30265" t="s">
        <v>115890</v>
      </c>
    </row>
    <row r="30266" spans="1:11" x14ac:dyDescent="0.3">
      <c r="A30266" t="s">
        <v>115891</v>
      </c>
      <c r="B30266" t="s">
        <v>115892</v>
      </c>
      <c r="C30266" t="s">
        <v>20</v>
      </c>
      <c r="D30266" t="s">
        <v>115893</v>
      </c>
      <c r="E30266" t="s">
        <v>22</v>
      </c>
      <c r="F30266" t="s">
        <v>2242</v>
      </c>
      <c r="G30266" t="s">
        <v>42</v>
      </c>
      <c r="H30266">
        <v>0</v>
      </c>
      <c r="I30266">
        <v>0</v>
      </c>
      <c r="J30266">
        <v>0</v>
      </c>
      <c r="K30266" t="s">
        <v>115894</v>
      </c>
    </row>
    <row r="30267" spans="1:11" x14ac:dyDescent="0.3">
      <c r="A30267" t="s">
        <v>115895</v>
      </c>
      <c r="B30267" t="s">
        <v>115896</v>
      </c>
      <c r="C30267" t="s">
        <v>558</v>
      </c>
      <c r="D30267" t="s">
        <v>115897</v>
      </c>
      <c r="E30267" t="s">
        <v>1462</v>
      </c>
      <c r="F30267" t="s">
        <v>16</v>
      </c>
      <c r="G30267" t="s">
        <v>29323</v>
      </c>
      <c r="H30267">
        <v>0</v>
      </c>
      <c r="I30267">
        <v>0</v>
      </c>
      <c r="J30267">
        <v>0</v>
      </c>
      <c r="K30267" t="s">
        <v>115898</v>
      </c>
    </row>
    <row r="30268" spans="1:11" x14ac:dyDescent="0.3">
      <c r="A30268" t="s">
        <v>115899</v>
      </c>
      <c r="B30268" t="s">
        <v>115900</v>
      </c>
      <c r="C30268" t="s">
        <v>147</v>
      </c>
      <c r="D30268" t="s">
        <v>115901</v>
      </c>
      <c r="E30268" t="s">
        <v>183</v>
      </c>
      <c r="F30268" t="s">
        <v>9398</v>
      </c>
      <c r="G30268" t="s">
        <v>42</v>
      </c>
      <c r="H30268">
        <v>0</v>
      </c>
      <c r="I30268">
        <v>0</v>
      </c>
      <c r="J30268">
        <v>0</v>
      </c>
      <c r="K30268" t="s">
        <v>115902</v>
      </c>
    </row>
    <row r="30269" spans="1:11" x14ac:dyDescent="0.3">
      <c r="A30269" t="s">
        <v>115903</v>
      </c>
      <c r="B30269" t="s">
        <v>115904</v>
      </c>
      <c r="C30269" t="s">
        <v>147</v>
      </c>
      <c r="D30269" t="s">
        <v>115905</v>
      </c>
      <c r="E30269" t="s">
        <v>183</v>
      </c>
      <c r="F30269" t="s">
        <v>71</v>
      </c>
      <c r="G30269" t="s">
        <v>42</v>
      </c>
      <c r="H30269">
        <v>0</v>
      </c>
      <c r="I30269">
        <v>0</v>
      </c>
      <c r="J30269">
        <v>0</v>
      </c>
      <c r="K30269" t="s">
        <v>115906</v>
      </c>
    </row>
    <row r="30270" spans="1:11" x14ac:dyDescent="0.3">
      <c r="A30270" t="s">
        <v>115907</v>
      </c>
      <c r="C30270" t="s">
        <v>20</v>
      </c>
      <c r="D30270" t="s">
        <v>115908</v>
      </c>
      <c r="E30270" t="s">
        <v>22</v>
      </c>
      <c r="F30270" t="s">
        <v>4261</v>
      </c>
      <c r="G30270" t="s">
        <v>42</v>
      </c>
      <c r="H30270">
        <v>0</v>
      </c>
      <c r="I30270">
        <v>0</v>
      </c>
      <c r="J30270">
        <v>0</v>
      </c>
      <c r="K30270" t="s">
        <v>115909</v>
      </c>
    </row>
    <row r="30271" spans="1:11" x14ac:dyDescent="0.3">
      <c r="A30271" t="s">
        <v>115910</v>
      </c>
      <c r="B30271" t="s">
        <v>115911</v>
      </c>
      <c r="C30271" t="s">
        <v>20</v>
      </c>
      <c r="D30271" t="s">
        <v>115912</v>
      </c>
      <c r="E30271" t="s">
        <v>22</v>
      </c>
      <c r="F30271" t="s">
        <v>2498</v>
      </c>
      <c r="G30271" t="s">
        <v>42</v>
      </c>
      <c r="H30271">
        <v>0</v>
      </c>
      <c r="I30271">
        <v>0</v>
      </c>
      <c r="J30271">
        <v>0</v>
      </c>
      <c r="K30271" t="s">
        <v>115913</v>
      </c>
    </row>
    <row r="30272" spans="1:11" x14ac:dyDescent="0.3">
      <c r="A30272" t="s">
        <v>115914</v>
      </c>
      <c r="B30272" t="s">
        <v>115915</v>
      </c>
      <c r="C30272" t="s">
        <v>27</v>
      </c>
      <c r="D30272" t="s">
        <v>58913</v>
      </c>
      <c r="E30272" t="s">
        <v>111716</v>
      </c>
      <c r="F30272" t="s">
        <v>41</v>
      </c>
      <c r="G30272" t="s">
        <v>42</v>
      </c>
      <c r="H30272">
        <v>0</v>
      </c>
      <c r="I30272">
        <v>0</v>
      </c>
      <c r="J30272">
        <v>0</v>
      </c>
      <c r="K30272" t="s">
        <v>115916</v>
      </c>
    </row>
    <row r="30273" spans="1:11" x14ac:dyDescent="0.3">
      <c r="A30273" t="s">
        <v>115917</v>
      </c>
      <c r="C30273" t="s">
        <v>147</v>
      </c>
      <c r="E30273" t="s">
        <v>183</v>
      </c>
      <c r="F30273" t="s">
        <v>115918</v>
      </c>
      <c r="G30273" t="s">
        <v>42</v>
      </c>
      <c r="H30273">
        <v>0</v>
      </c>
      <c r="I30273">
        <v>0</v>
      </c>
      <c r="J30273">
        <v>0</v>
      </c>
      <c r="K30273" t="s">
        <v>115919</v>
      </c>
    </row>
    <row r="30274" spans="1:11" x14ac:dyDescent="0.3">
      <c r="A30274" t="s">
        <v>115920</v>
      </c>
      <c r="B30274" t="s">
        <v>115921</v>
      </c>
      <c r="C30274" t="s">
        <v>558</v>
      </c>
      <c r="D30274" t="s">
        <v>115922</v>
      </c>
      <c r="E30274" t="s">
        <v>1462</v>
      </c>
      <c r="F30274" t="s">
        <v>16</v>
      </c>
      <c r="G30274" t="s">
        <v>4520</v>
      </c>
      <c r="H30274">
        <v>0</v>
      </c>
      <c r="I30274">
        <v>0</v>
      </c>
      <c r="J30274">
        <v>0</v>
      </c>
      <c r="K30274" t="s">
        <v>115923</v>
      </c>
    </row>
    <row r="30275" spans="1:11" x14ac:dyDescent="0.3">
      <c r="A30275" t="s">
        <v>115924</v>
      </c>
      <c r="B30275" t="s">
        <v>115925</v>
      </c>
      <c r="C30275" t="s">
        <v>13</v>
      </c>
      <c r="D30275" t="s">
        <v>115926</v>
      </c>
      <c r="E30275" t="s">
        <v>104779</v>
      </c>
      <c r="F30275" t="s">
        <v>16</v>
      </c>
      <c r="G30275" t="s">
        <v>11468</v>
      </c>
      <c r="H30275">
        <v>0</v>
      </c>
      <c r="I30275">
        <v>0</v>
      </c>
      <c r="J30275">
        <v>0</v>
      </c>
      <c r="K30275" t="s">
        <v>115927</v>
      </c>
    </row>
    <row r="30276" spans="1:11" x14ac:dyDescent="0.3">
      <c r="A30276" t="s">
        <v>115928</v>
      </c>
      <c r="B30276" t="s">
        <v>115929</v>
      </c>
      <c r="C30276" t="s">
        <v>27</v>
      </c>
      <c r="D30276" t="s">
        <v>115930</v>
      </c>
      <c r="E30276" t="s">
        <v>111716</v>
      </c>
      <c r="F30276" t="s">
        <v>41</v>
      </c>
      <c r="G30276" t="s">
        <v>2422</v>
      </c>
      <c r="H30276">
        <v>0</v>
      </c>
      <c r="I30276">
        <v>0</v>
      </c>
      <c r="J30276">
        <v>0</v>
      </c>
      <c r="K30276" t="s">
        <v>115931</v>
      </c>
    </row>
    <row r="30277" spans="1:11" x14ac:dyDescent="0.3">
      <c r="A30277" t="s">
        <v>115932</v>
      </c>
      <c r="C30277" t="s">
        <v>27</v>
      </c>
      <c r="D30277" t="s">
        <v>115933</v>
      </c>
      <c r="E30277" t="s">
        <v>111716</v>
      </c>
      <c r="F30277" t="s">
        <v>41</v>
      </c>
      <c r="G30277" t="s">
        <v>42</v>
      </c>
      <c r="H30277">
        <v>0</v>
      </c>
      <c r="I30277">
        <v>0</v>
      </c>
      <c r="J30277">
        <v>0</v>
      </c>
      <c r="K30277" t="s">
        <v>115934</v>
      </c>
    </row>
    <row r="30278" spans="1:11" x14ac:dyDescent="0.3">
      <c r="A30278" t="s">
        <v>115935</v>
      </c>
      <c r="B30278" t="s">
        <v>115936</v>
      </c>
      <c r="C30278" t="s">
        <v>27</v>
      </c>
      <c r="D30278" t="s">
        <v>115937</v>
      </c>
      <c r="E30278" t="s">
        <v>111716</v>
      </c>
      <c r="F30278" t="s">
        <v>41</v>
      </c>
      <c r="G30278" t="s">
        <v>42</v>
      </c>
      <c r="H30278">
        <v>0</v>
      </c>
      <c r="I30278">
        <v>0</v>
      </c>
      <c r="J30278">
        <v>0</v>
      </c>
      <c r="K30278" t="s">
        <v>115938</v>
      </c>
    </row>
    <row r="30279" spans="1:11" x14ac:dyDescent="0.3">
      <c r="A30279" t="s">
        <v>115939</v>
      </c>
      <c r="B30279" t="s">
        <v>115940</v>
      </c>
      <c r="C30279" t="s">
        <v>13</v>
      </c>
      <c r="D30279" t="s">
        <v>115941</v>
      </c>
      <c r="E30279" t="s">
        <v>104779</v>
      </c>
      <c r="F30279" t="s">
        <v>16</v>
      </c>
      <c r="G30279" t="s">
        <v>11895</v>
      </c>
      <c r="H30279">
        <v>0</v>
      </c>
      <c r="I30279">
        <v>0</v>
      </c>
      <c r="J30279">
        <v>0</v>
      </c>
      <c r="K30279" t="s">
        <v>115942</v>
      </c>
    </row>
    <row r="30280" spans="1:11" x14ac:dyDescent="0.3">
      <c r="A30280" t="s">
        <v>115943</v>
      </c>
      <c r="B30280" t="s">
        <v>115944</v>
      </c>
      <c r="C30280" t="s">
        <v>13</v>
      </c>
      <c r="D30280" t="s">
        <v>115945</v>
      </c>
      <c r="E30280" t="s">
        <v>104779</v>
      </c>
      <c r="F30280" t="s">
        <v>16</v>
      </c>
      <c r="G30280" t="s">
        <v>2070</v>
      </c>
      <c r="H30280">
        <v>0</v>
      </c>
      <c r="I30280">
        <v>0</v>
      </c>
      <c r="J30280">
        <v>0</v>
      </c>
      <c r="K30280" t="s">
        <v>115946</v>
      </c>
    </row>
    <row r="30281" spans="1:11" x14ac:dyDescent="0.3">
      <c r="A30281" t="s">
        <v>115947</v>
      </c>
      <c r="C30281" t="s">
        <v>27</v>
      </c>
      <c r="D30281" t="s">
        <v>115948</v>
      </c>
      <c r="E30281" t="s">
        <v>111716</v>
      </c>
      <c r="F30281" t="s">
        <v>41</v>
      </c>
      <c r="G30281" t="s">
        <v>42</v>
      </c>
      <c r="H30281">
        <v>0</v>
      </c>
      <c r="I30281">
        <v>0</v>
      </c>
      <c r="J30281">
        <v>0</v>
      </c>
      <c r="K30281" t="s">
        <v>115949</v>
      </c>
    </row>
    <row r="30282" spans="1:11" x14ac:dyDescent="0.3">
      <c r="A30282" t="s">
        <v>115950</v>
      </c>
      <c r="C30282" t="s">
        <v>27</v>
      </c>
      <c r="D30282" t="s">
        <v>115951</v>
      </c>
      <c r="E30282" t="s">
        <v>111716</v>
      </c>
      <c r="F30282" t="s">
        <v>41</v>
      </c>
      <c r="G30282" t="s">
        <v>42</v>
      </c>
      <c r="H30282">
        <v>0</v>
      </c>
      <c r="I30282">
        <v>0</v>
      </c>
      <c r="J30282">
        <v>0</v>
      </c>
      <c r="K30282" t="s">
        <v>115952</v>
      </c>
    </row>
    <row r="30283" spans="1:11" x14ac:dyDescent="0.3">
      <c r="A30283" t="s">
        <v>115953</v>
      </c>
      <c r="B30283" t="s">
        <v>115954</v>
      </c>
      <c r="C30283" t="s">
        <v>558</v>
      </c>
      <c r="D30283" t="s">
        <v>115955</v>
      </c>
      <c r="E30283" t="s">
        <v>2102</v>
      </c>
      <c r="F30283" t="s">
        <v>12188</v>
      </c>
      <c r="G30283" t="s">
        <v>5462</v>
      </c>
      <c r="H30283">
        <v>0</v>
      </c>
      <c r="I30283">
        <v>0</v>
      </c>
      <c r="J30283">
        <v>0</v>
      </c>
      <c r="K30283" t="s">
        <v>115956</v>
      </c>
    </row>
    <row r="30284" spans="1:11" x14ac:dyDescent="0.3">
      <c r="A30284" t="s">
        <v>115957</v>
      </c>
      <c r="C30284" t="s">
        <v>20</v>
      </c>
      <c r="D30284" t="s">
        <v>115958</v>
      </c>
      <c r="E30284" t="s">
        <v>22</v>
      </c>
      <c r="F30284" t="s">
        <v>4643</v>
      </c>
      <c r="G30284" t="s">
        <v>42</v>
      </c>
      <c r="H30284">
        <v>0</v>
      </c>
      <c r="I30284">
        <v>0</v>
      </c>
      <c r="J30284">
        <v>0</v>
      </c>
      <c r="K30284" t="s">
        <v>115959</v>
      </c>
    </row>
    <row r="30285" spans="1:11" x14ac:dyDescent="0.3">
      <c r="A30285" t="s">
        <v>115960</v>
      </c>
      <c r="B30285" t="s">
        <v>115961</v>
      </c>
      <c r="C30285" t="s">
        <v>27</v>
      </c>
      <c r="D30285" t="s">
        <v>115962</v>
      </c>
      <c r="E30285" t="s">
        <v>29</v>
      </c>
      <c r="F30285" t="s">
        <v>16</v>
      </c>
      <c r="G30285" t="s">
        <v>904</v>
      </c>
      <c r="H30285">
        <v>0</v>
      </c>
      <c r="I30285">
        <v>0</v>
      </c>
      <c r="J30285">
        <v>0</v>
      </c>
      <c r="K30285" t="s">
        <v>115963</v>
      </c>
    </row>
    <row r="30286" spans="1:11" x14ac:dyDescent="0.3">
      <c r="A30286" t="s">
        <v>115964</v>
      </c>
      <c r="B30286" t="s">
        <v>110125</v>
      </c>
      <c r="C30286" t="s">
        <v>27</v>
      </c>
      <c r="D30286" t="s">
        <v>115965</v>
      </c>
      <c r="E30286" t="s">
        <v>111716</v>
      </c>
      <c r="F30286" t="s">
        <v>41</v>
      </c>
      <c r="G30286" t="s">
        <v>42</v>
      </c>
      <c r="H30286">
        <v>0</v>
      </c>
      <c r="I30286">
        <v>0</v>
      </c>
      <c r="J30286">
        <v>0</v>
      </c>
      <c r="K30286" t="s">
        <v>115966</v>
      </c>
    </row>
    <row r="30287" spans="1:11" x14ac:dyDescent="0.3">
      <c r="A30287" t="s">
        <v>115967</v>
      </c>
      <c r="C30287" t="s">
        <v>27</v>
      </c>
      <c r="D30287" t="s">
        <v>115968</v>
      </c>
      <c r="E30287" t="s">
        <v>111716</v>
      </c>
      <c r="F30287" t="s">
        <v>41</v>
      </c>
      <c r="G30287" t="s">
        <v>16824</v>
      </c>
      <c r="H30287">
        <v>0</v>
      </c>
      <c r="I30287">
        <v>0</v>
      </c>
      <c r="J30287">
        <v>0</v>
      </c>
      <c r="K30287" t="s">
        <v>115969</v>
      </c>
    </row>
    <row r="30288" spans="1:11" x14ac:dyDescent="0.3">
      <c r="A30288" t="s">
        <v>115970</v>
      </c>
      <c r="B30288" t="s">
        <v>115971</v>
      </c>
      <c r="C30288" t="s">
        <v>27</v>
      </c>
      <c r="D30288" t="s">
        <v>115972</v>
      </c>
      <c r="E30288" t="s">
        <v>111716</v>
      </c>
      <c r="F30288" t="s">
        <v>41</v>
      </c>
      <c r="G30288" t="s">
        <v>42</v>
      </c>
      <c r="H30288">
        <v>0</v>
      </c>
      <c r="I30288">
        <v>0</v>
      </c>
      <c r="J30288">
        <v>0</v>
      </c>
      <c r="K30288" t="s">
        <v>115973</v>
      </c>
    </row>
    <row r="30289" spans="1:11" x14ac:dyDescent="0.3">
      <c r="A30289" t="s">
        <v>115974</v>
      </c>
      <c r="B30289" t="s">
        <v>115975</v>
      </c>
      <c r="C30289" t="s">
        <v>27</v>
      </c>
      <c r="D30289" t="s">
        <v>115976</v>
      </c>
      <c r="E30289" t="s">
        <v>111716</v>
      </c>
      <c r="F30289" t="s">
        <v>41</v>
      </c>
      <c r="G30289" t="s">
        <v>42</v>
      </c>
      <c r="H30289">
        <v>0</v>
      </c>
      <c r="I30289">
        <v>0</v>
      </c>
      <c r="J30289">
        <v>0</v>
      </c>
      <c r="K30289" t="s">
        <v>115977</v>
      </c>
    </row>
    <row r="30290" spans="1:11" x14ac:dyDescent="0.3">
      <c r="A30290" t="s">
        <v>115978</v>
      </c>
      <c r="B30290" t="s">
        <v>115979</v>
      </c>
      <c r="C30290" t="s">
        <v>27</v>
      </c>
      <c r="D30290" t="s">
        <v>115980</v>
      </c>
      <c r="E30290" t="s">
        <v>111716</v>
      </c>
      <c r="F30290" t="s">
        <v>41</v>
      </c>
      <c r="G30290" t="s">
        <v>42</v>
      </c>
      <c r="H30290">
        <v>0</v>
      </c>
      <c r="I30290">
        <v>0</v>
      </c>
      <c r="J30290">
        <v>0</v>
      </c>
      <c r="K30290" t="s">
        <v>115981</v>
      </c>
    </row>
    <row r="30291" spans="1:11" x14ac:dyDescent="0.3">
      <c r="A30291" t="s">
        <v>115982</v>
      </c>
      <c r="B30291" t="s">
        <v>115983</v>
      </c>
      <c r="C30291" t="s">
        <v>27</v>
      </c>
      <c r="D30291" t="s">
        <v>115984</v>
      </c>
      <c r="E30291" t="s">
        <v>111716</v>
      </c>
      <c r="F30291" t="s">
        <v>41</v>
      </c>
      <c r="G30291" t="s">
        <v>42</v>
      </c>
      <c r="H30291">
        <v>0</v>
      </c>
      <c r="I30291">
        <v>0</v>
      </c>
      <c r="J30291">
        <v>0</v>
      </c>
      <c r="K30291" t="s">
        <v>115985</v>
      </c>
    </row>
    <row r="30292" spans="1:11" x14ac:dyDescent="0.3">
      <c r="A30292" t="s">
        <v>115986</v>
      </c>
      <c r="B30292" t="s">
        <v>115987</v>
      </c>
      <c r="C30292" t="s">
        <v>27</v>
      </c>
      <c r="D30292" t="s">
        <v>115988</v>
      </c>
      <c r="E30292" t="s">
        <v>111716</v>
      </c>
      <c r="F30292" t="s">
        <v>41</v>
      </c>
      <c r="G30292" t="s">
        <v>42</v>
      </c>
      <c r="H30292">
        <v>0</v>
      </c>
      <c r="I30292">
        <v>0</v>
      </c>
      <c r="J30292">
        <v>0</v>
      </c>
      <c r="K30292" t="s">
        <v>115989</v>
      </c>
    </row>
    <row r="30293" spans="1:11" x14ac:dyDescent="0.3">
      <c r="A30293" t="s">
        <v>115990</v>
      </c>
      <c r="C30293" t="s">
        <v>20</v>
      </c>
      <c r="D30293" t="s">
        <v>115991</v>
      </c>
      <c r="E30293" t="s">
        <v>22</v>
      </c>
      <c r="F30293" t="s">
        <v>39189</v>
      </c>
      <c r="G30293" t="s">
        <v>42</v>
      </c>
      <c r="H30293">
        <v>0</v>
      </c>
      <c r="I30293">
        <v>0</v>
      </c>
      <c r="J30293">
        <v>0</v>
      </c>
      <c r="K30293" t="s">
        <v>115992</v>
      </c>
    </row>
    <row r="30294" spans="1:11" x14ac:dyDescent="0.3">
      <c r="A30294" t="s">
        <v>115993</v>
      </c>
      <c r="B30294" t="s">
        <v>115994</v>
      </c>
      <c r="C30294" t="s">
        <v>27</v>
      </c>
      <c r="D30294" t="s">
        <v>115995</v>
      </c>
      <c r="E30294" t="s">
        <v>111716</v>
      </c>
      <c r="F30294" t="s">
        <v>41</v>
      </c>
      <c r="G30294" t="s">
        <v>42</v>
      </c>
      <c r="H30294">
        <v>0</v>
      </c>
      <c r="I30294">
        <v>0</v>
      </c>
      <c r="J30294">
        <v>0</v>
      </c>
      <c r="K30294" t="s">
        <v>115996</v>
      </c>
    </row>
    <row r="30295" spans="1:11" x14ac:dyDescent="0.3">
      <c r="A30295" t="s">
        <v>115997</v>
      </c>
      <c r="B30295" t="s">
        <v>115998</v>
      </c>
      <c r="C30295" t="s">
        <v>13</v>
      </c>
      <c r="D30295" t="s">
        <v>115999</v>
      </c>
      <c r="E30295" t="s">
        <v>15</v>
      </c>
      <c r="F30295" t="s">
        <v>16</v>
      </c>
      <c r="G30295" t="s">
        <v>7000</v>
      </c>
      <c r="H30295">
        <v>0</v>
      </c>
      <c r="I30295">
        <v>0</v>
      </c>
      <c r="J30295">
        <v>0</v>
      </c>
      <c r="K30295" t="s">
        <v>116000</v>
      </c>
    </row>
    <row r="30296" spans="1:11" x14ac:dyDescent="0.3">
      <c r="A30296" t="s">
        <v>116001</v>
      </c>
      <c r="B30296" t="s">
        <v>116002</v>
      </c>
      <c r="C30296" t="s">
        <v>27</v>
      </c>
      <c r="D30296" t="s">
        <v>116003</v>
      </c>
      <c r="E30296" t="s">
        <v>111716</v>
      </c>
      <c r="F30296" t="s">
        <v>41</v>
      </c>
      <c r="G30296" t="s">
        <v>42</v>
      </c>
      <c r="H30296">
        <v>0</v>
      </c>
      <c r="I30296">
        <v>0</v>
      </c>
      <c r="J30296">
        <v>0</v>
      </c>
      <c r="K30296" t="s">
        <v>116004</v>
      </c>
    </row>
    <row r="30297" spans="1:11" x14ac:dyDescent="0.3">
      <c r="A30297" t="s">
        <v>116005</v>
      </c>
      <c r="B30297" t="s">
        <v>76846</v>
      </c>
      <c r="C30297" t="s">
        <v>27</v>
      </c>
      <c r="D30297" t="s">
        <v>116006</v>
      </c>
      <c r="E30297" t="s">
        <v>111716</v>
      </c>
      <c r="F30297" t="s">
        <v>41</v>
      </c>
      <c r="G30297" t="s">
        <v>42</v>
      </c>
      <c r="H30297">
        <v>0</v>
      </c>
      <c r="I30297">
        <v>0</v>
      </c>
      <c r="J30297">
        <v>0</v>
      </c>
      <c r="K30297" t="s">
        <v>116007</v>
      </c>
    </row>
    <row r="30298" spans="1:11" x14ac:dyDescent="0.3">
      <c r="A30298" t="s">
        <v>116008</v>
      </c>
      <c r="B30298" t="s">
        <v>116009</v>
      </c>
      <c r="C30298" t="s">
        <v>27</v>
      </c>
      <c r="D30298" t="s">
        <v>116010</v>
      </c>
      <c r="E30298" t="s">
        <v>111716</v>
      </c>
      <c r="F30298" t="s">
        <v>41</v>
      </c>
      <c r="G30298" t="s">
        <v>42</v>
      </c>
      <c r="H30298">
        <v>0</v>
      </c>
      <c r="I30298">
        <v>0</v>
      </c>
      <c r="J30298">
        <v>0</v>
      </c>
      <c r="K30298" t="s">
        <v>116011</v>
      </c>
    </row>
    <row r="30299" spans="1:11" x14ac:dyDescent="0.3">
      <c r="A30299" t="s">
        <v>116012</v>
      </c>
      <c r="B30299" t="s">
        <v>116013</v>
      </c>
      <c r="C30299" t="s">
        <v>27</v>
      </c>
      <c r="D30299" t="s">
        <v>116014</v>
      </c>
      <c r="E30299" t="s">
        <v>111716</v>
      </c>
      <c r="F30299" t="s">
        <v>41</v>
      </c>
      <c r="G30299" t="s">
        <v>42</v>
      </c>
      <c r="H30299">
        <v>0</v>
      </c>
      <c r="I30299">
        <v>0</v>
      </c>
      <c r="J30299">
        <v>0</v>
      </c>
      <c r="K30299" t="s">
        <v>116015</v>
      </c>
    </row>
    <row r="30300" spans="1:11" x14ac:dyDescent="0.3">
      <c r="A30300" t="s">
        <v>116016</v>
      </c>
      <c r="B30300" t="s">
        <v>116017</v>
      </c>
      <c r="C30300" t="s">
        <v>27</v>
      </c>
      <c r="D30300" t="s">
        <v>116018</v>
      </c>
      <c r="E30300" t="s">
        <v>111716</v>
      </c>
      <c r="F30300" t="s">
        <v>41</v>
      </c>
      <c r="G30300" t="s">
        <v>42</v>
      </c>
      <c r="H30300">
        <v>0</v>
      </c>
      <c r="I30300">
        <v>0</v>
      </c>
      <c r="J30300">
        <v>0</v>
      </c>
      <c r="K30300" t="s">
        <v>116019</v>
      </c>
    </row>
    <row r="30301" spans="1:11" x14ac:dyDescent="0.3">
      <c r="A30301" t="s">
        <v>116020</v>
      </c>
      <c r="B30301" t="s">
        <v>116021</v>
      </c>
      <c r="C30301" t="s">
        <v>27</v>
      </c>
      <c r="D30301" t="s">
        <v>116022</v>
      </c>
      <c r="E30301" t="s">
        <v>111716</v>
      </c>
      <c r="F30301" t="s">
        <v>41</v>
      </c>
      <c r="G30301" t="s">
        <v>42</v>
      </c>
      <c r="H30301">
        <v>0</v>
      </c>
      <c r="I30301">
        <v>0</v>
      </c>
      <c r="J30301">
        <v>0</v>
      </c>
      <c r="K30301" t="s">
        <v>116023</v>
      </c>
    </row>
    <row r="30302" spans="1:11" x14ac:dyDescent="0.3">
      <c r="A30302" t="s">
        <v>116024</v>
      </c>
      <c r="C30302" t="s">
        <v>27</v>
      </c>
      <c r="D30302" t="s">
        <v>116025</v>
      </c>
      <c r="E30302" t="s">
        <v>111716</v>
      </c>
      <c r="F30302" t="s">
        <v>41</v>
      </c>
      <c r="G30302" t="s">
        <v>42</v>
      </c>
      <c r="H30302">
        <v>0</v>
      </c>
      <c r="I30302">
        <v>0</v>
      </c>
      <c r="J30302">
        <v>0</v>
      </c>
      <c r="K30302" t="s">
        <v>116026</v>
      </c>
    </row>
    <row r="30303" spans="1:11" x14ac:dyDescent="0.3">
      <c r="A30303" t="s">
        <v>116027</v>
      </c>
      <c r="C30303" t="s">
        <v>27</v>
      </c>
      <c r="D30303" t="s">
        <v>116028</v>
      </c>
      <c r="E30303" t="s">
        <v>111716</v>
      </c>
      <c r="F30303" t="s">
        <v>41</v>
      </c>
      <c r="G30303" t="s">
        <v>42</v>
      </c>
      <c r="H30303">
        <v>0</v>
      </c>
      <c r="I30303">
        <v>0</v>
      </c>
      <c r="J30303">
        <v>0</v>
      </c>
      <c r="K30303" t="s">
        <v>116029</v>
      </c>
    </row>
    <row r="30304" spans="1:11" x14ac:dyDescent="0.3">
      <c r="A30304" t="s">
        <v>116030</v>
      </c>
      <c r="C30304" t="s">
        <v>13</v>
      </c>
      <c r="D30304" t="s">
        <v>116031</v>
      </c>
      <c r="E30304" t="s">
        <v>15</v>
      </c>
      <c r="F30304" t="s">
        <v>16</v>
      </c>
      <c r="G30304" t="s">
        <v>42</v>
      </c>
      <c r="H30304">
        <v>0</v>
      </c>
      <c r="I30304">
        <v>0</v>
      </c>
      <c r="J30304">
        <v>0</v>
      </c>
      <c r="K30304" t="s">
        <v>116032</v>
      </c>
    </row>
    <row r="30305" spans="1:11" x14ac:dyDescent="0.3">
      <c r="A30305" t="s">
        <v>116033</v>
      </c>
      <c r="B30305" t="s">
        <v>116034</v>
      </c>
      <c r="C30305" t="s">
        <v>27</v>
      </c>
      <c r="D30305" t="s">
        <v>116035</v>
      </c>
      <c r="E30305" t="s">
        <v>111716</v>
      </c>
      <c r="F30305" t="s">
        <v>41</v>
      </c>
      <c r="G30305" t="s">
        <v>42</v>
      </c>
      <c r="H30305">
        <v>0</v>
      </c>
      <c r="I30305">
        <v>0</v>
      </c>
      <c r="J30305">
        <v>0</v>
      </c>
      <c r="K30305" t="s">
        <v>116036</v>
      </c>
    </row>
    <row r="30306" spans="1:11" x14ac:dyDescent="0.3">
      <c r="A30306" t="s">
        <v>116037</v>
      </c>
      <c r="B30306" t="s">
        <v>116038</v>
      </c>
      <c r="C30306" t="s">
        <v>147</v>
      </c>
      <c r="D30306" t="s">
        <v>116039</v>
      </c>
      <c r="E30306" t="s">
        <v>183</v>
      </c>
      <c r="F30306" t="s">
        <v>7374</v>
      </c>
      <c r="G30306" t="s">
        <v>6873</v>
      </c>
      <c r="H30306">
        <v>0</v>
      </c>
      <c r="I30306">
        <v>0</v>
      </c>
      <c r="J30306">
        <v>0</v>
      </c>
      <c r="K30306" t="s">
        <v>116040</v>
      </c>
    </row>
    <row r="30307" spans="1:11" x14ac:dyDescent="0.3">
      <c r="A30307" t="s">
        <v>116041</v>
      </c>
      <c r="B30307" t="s">
        <v>116042</v>
      </c>
      <c r="C30307" t="s">
        <v>147</v>
      </c>
      <c r="D30307" t="s">
        <v>116043</v>
      </c>
      <c r="E30307" t="s">
        <v>183</v>
      </c>
      <c r="F30307" t="s">
        <v>2703</v>
      </c>
      <c r="G30307" t="s">
        <v>42</v>
      </c>
      <c r="H30307">
        <v>0</v>
      </c>
      <c r="I30307">
        <v>0</v>
      </c>
      <c r="J30307">
        <v>0</v>
      </c>
      <c r="K30307" t="s">
        <v>116044</v>
      </c>
    </row>
    <row r="30308" spans="1:11" x14ac:dyDescent="0.3">
      <c r="A30308" t="s">
        <v>116045</v>
      </c>
      <c r="B30308" t="s">
        <v>116046</v>
      </c>
      <c r="C30308" t="s">
        <v>147</v>
      </c>
      <c r="D30308" t="s">
        <v>116047</v>
      </c>
      <c r="E30308" t="s">
        <v>183</v>
      </c>
      <c r="F30308" t="s">
        <v>2703</v>
      </c>
      <c r="G30308" t="s">
        <v>42</v>
      </c>
      <c r="H30308">
        <v>0</v>
      </c>
      <c r="I30308">
        <v>0</v>
      </c>
      <c r="J30308">
        <v>0</v>
      </c>
      <c r="K30308" t="s">
        <v>116048</v>
      </c>
    </row>
    <row r="30309" spans="1:11" x14ac:dyDescent="0.3">
      <c r="A30309" t="s">
        <v>116049</v>
      </c>
      <c r="C30309" t="s">
        <v>13</v>
      </c>
      <c r="D30309" t="s">
        <v>116050</v>
      </c>
      <c r="E30309" t="s">
        <v>104779</v>
      </c>
      <c r="F30309" t="s">
        <v>41</v>
      </c>
      <c r="G30309" t="s">
        <v>42</v>
      </c>
      <c r="H30309">
        <v>0</v>
      </c>
      <c r="I30309">
        <v>0</v>
      </c>
      <c r="J30309">
        <v>0</v>
      </c>
      <c r="K30309" t="s">
        <v>116051</v>
      </c>
    </row>
    <row r="30310" spans="1:11" x14ac:dyDescent="0.3">
      <c r="A30310" t="s">
        <v>116052</v>
      </c>
      <c r="B30310" t="s">
        <v>116053</v>
      </c>
      <c r="C30310" t="s">
        <v>27</v>
      </c>
      <c r="D30310" t="s">
        <v>116054</v>
      </c>
      <c r="E30310" t="s">
        <v>111716</v>
      </c>
      <c r="F30310" t="s">
        <v>41</v>
      </c>
      <c r="G30310" t="s">
        <v>42</v>
      </c>
      <c r="H30310">
        <v>0</v>
      </c>
      <c r="I30310">
        <v>0</v>
      </c>
      <c r="J30310">
        <v>0</v>
      </c>
      <c r="K30310" t="s">
        <v>116055</v>
      </c>
    </row>
    <row r="30311" spans="1:11" x14ac:dyDescent="0.3">
      <c r="A30311" t="s">
        <v>116056</v>
      </c>
      <c r="B30311" t="s">
        <v>116057</v>
      </c>
      <c r="C30311" t="s">
        <v>558</v>
      </c>
      <c r="D30311" t="s">
        <v>116058</v>
      </c>
      <c r="E30311" t="s">
        <v>1462</v>
      </c>
      <c r="F30311" t="s">
        <v>16</v>
      </c>
      <c r="G30311" t="s">
        <v>7351</v>
      </c>
      <c r="H30311">
        <v>0</v>
      </c>
      <c r="I30311">
        <v>0</v>
      </c>
      <c r="J30311">
        <v>0</v>
      </c>
      <c r="K30311" t="s">
        <v>116059</v>
      </c>
    </row>
    <row r="30312" spans="1:11" x14ac:dyDescent="0.3">
      <c r="A30312" t="s">
        <v>116060</v>
      </c>
      <c r="B30312" t="s">
        <v>94692</v>
      </c>
      <c r="C30312" t="s">
        <v>27</v>
      </c>
      <c r="D30312" t="s">
        <v>116061</v>
      </c>
      <c r="E30312" t="s">
        <v>111716</v>
      </c>
      <c r="F30312" t="s">
        <v>41</v>
      </c>
      <c r="G30312" t="s">
        <v>42</v>
      </c>
      <c r="H30312">
        <v>0</v>
      </c>
      <c r="I30312">
        <v>0</v>
      </c>
      <c r="J30312">
        <v>0</v>
      </c>
      <c r="K30312" t="s">
        <v>116062</v>
      </c>
    </row>
    <row r="30313" spans="1:11" x14ac:dyDescent="0.3">
      <c r="A30313" t="s">
        <v>116063</v>
      </c>
      <c r="B30313" t="s">
        <v>116064</v>
      </c>
      <c r="C30313" t="s">
        <v>558</v>
      </c>
      <c r="D30313" t="s">
        <v>116065</v>
      </c>
      <c r="E30313" t="s">
        <v>754</v>
      </c>
      <c r="F30313" t="s">
        <v>31224</v>
      </c>
      <c r="G30313" t="s">
        <v>42</v>
      </c>
      <c r="H30313">
        <v>0</v>
      </c>
      <c r="I30313">
        <v>0</v>
      </c>
      <c r="J30313">
        <v>0</v>
      </c>
      <c r="K30313" t="s">
        <v>116066</v>
      </c>
    </row>
    <row r="30314" spans="1:11" x14ac:dyDescent="0.3">
      <c r="A30314" t="s">
        <v>116067</v>
      </c>
      <c r="B30314" t="s">
        <v>116068</v>
      </c>
      <c r="C30314" t="s">
        <v>27</v>
      </c>
      <c r="D30314" t="s">
        <v>116069</v>
      </c>
      <c r="E30314" t="s">
        <v>111716</v>
      </c>
      <c r="F30314" t="s">
        <v>41</v>
      </c>
      <c r="G30314" t="s">
        <v>42</v>
      </c>
      <c r="H30314">
        <v>0</v>
      </c>
      <c r="I30314">
        <v>0</v>
      </c>
      <c r="J30314">
        <v>0</v>
      </c>
      <c r="K30314" t="s">
        <v>116070</v>
      </c>
    </row>
    <row r="30315" spans="1:11" x14ac:dyDescent="0.3">
      <c r="A30315" t="s">
        <v>116071</v>
      </c>
      <c r="B30315" t="s">
        <v>116072</v>
      </c>
      <c r="C30315" t="s">
        <v>27</v>
      </c>
      <c r="D30315" t="s">
        <v>116073</v>
      </c>
      <c r="E30315" t="s">
        <v>111716</v>
      </c>
      <c r="F30315" t="s">
        <v>41</v>
      </c>
      <c r="G30315" t="s">
        <v>42</v>
      </c>
      <c r="H30315">
        <v>0</v>
      </c>
      <c r="I30315">
        <v>0</v>
      </c>
      <c r="J30315">
        <v>0</v>
      </c>
      <c r="K30315" t="s">
        <v>116074</v>
      </c>
    </row>
    <row r="30316" spans="1:11" x14ac:dyDescent="0.3">
      <c r="A30316" t="s">
        <v>116075</v>
      </c>
      <c r="C30316" t="s">
        <v>27</v>
      </c>
      <c r="D30316" t="s">
        <v>116076</v>
      </c>
      <c r="E30316" t="s">
        <v>111716</v>
      </c>
      <c r="F30316" t="s">
        <v>41</v>
      </c>
      <c r="G30316" t="s">
        <v>42</v>
      </c>
      <c r="H30316">
        <v>0</v>
      </c>
      <c r="I30316">
        <v>0</v>
      </c>
      <c r="J30316">
        <v>0</v>
      </c>
      <c r="K30316" t="s">
        <v>116077</v>
      </c>
    </row>
    <row r="30317" spans="1:11" x14ac:dyDescent="0.3">
      <c r="A30317" t="s">
        <v>116078</v>
      </c>
      <c r="C30317" t="s">
        <v>27</v>
      </c>
      <c r="D30317" t="s">
        <v>116079</v>
      </c>
      <c r="E30317" t="s">
        <v>111716</v>
      </c>
      <c r="F30317" t="s">
        <v>41</v>
      </c>
      <c r="G30317" t="s">
        <v>42</v>
      </c>
      <c r="H30317">
        <v>0</v>
      </c>
      <c r="I30317">
        <v>0</v>
      </c>
      <c r="J30317">
        <v>0</v>
      </c>
      <c r="K30317" t="s">
        <v>116080</v>
      </c>
    </row>
    <row r="30318" spans="1:11" x14ac:dyDescent="0.3">
      <c r="A30318" t="s">
        <v>116081</v>
      </c>
      <c r="C30318" t="s">
        <v>27</v>
      </c>
      <c r="D30318" t="s">
        <v>116082</v>
      </c>
      <c r="E30318" t="s">
        <v>111716</v>
      </c>
      <c r="F30318" t="s">
        <v>41</v>
      </c>
      <c r="G30318" t="s">
        <v>42</v>
      </c>
      <c r="H30318">
        <v>0</v>
      </c>
      <c r="I30318">
        <v>0</v>
      </c>
      <c r="J30318">
        <v>0</v>
      </c>
      <c r="K30318" t="s">
        <v>116083</v>
      </c>
    </row>
    <row r="30319" spans="1:11" x14ac:dyDescent="0.3">
      <c r="A30319" t="s">
        <v>116084</v>
      </c>
      <c r="C30319" t="s">
        <v>27</v>
      </c>
      <c r="D30319" t="s">
        <v>116085</v>
      </c>
      <c r="E30319" t="s">
        <v>111716</v>
      </c>
      <c r="F30319" t="s">
        <v>41</v>
      </c>
      <c r="G30319" t="s">
        <v>42</v>
      </c>
      <c r="H30319">
        <v>0</v>
      </c>
      <c r="I30319">
        <v>0</v>
      </c>
      <c r="J30319">
        <v>0</v>
      </c>
      <c r="K30319" t="s">
        <v>116086</v>
      </c>
    </row>
    <row r="30320" spans="1:11" x14ac:dyDescent="0.3">
      <c r="A30320" t="s">
        <v>116087</v>
      </c>
      <c r="B30320" t="s">
        <v>116088</v>
      </c>
      <c r="C30320" t="s">
        <v>13</v>
      </c>
      <c r="D30320" t="s">
        <v>116089</v>
      </c>
      <c r="E30320" t="s">
        <v>15</v>
      </c>
      <c r="F30320" t="s">
        <v>16</v>
      </c>
      <c r="G30320" t="s">
        <v>279</v>
      </c>
      <c r="H30320">
        <v>0</v>
      </c>
      <c r="I30320">
        <v>0</v>
      </c>
      <c r="J30320">
        <v>0</v>
      </c>
      <c r="K30320" t="s">
        <v>116090</v>
      </c>
    </row>
    <row r="30321" spans="1:11" x14ac:dyDescent="0.3">
      <c r="A30321" t="s">
        <v>116091</v>
      </c>
      <c r="C30321" t="s">
        <v>27</v>
      </c>
      <c r="D30321" t="s">
        <v>116092</v>
      </c>
      <c r="E30321" t="s">
        <v>40</v>
      </c>
      <c r="F30321" t="s">
        <v>41</v>
      </c>
      <c r="G30321" t="s">
        <v>42</v>
      </c>
      <c r="H30321">
        <v>0</v>
      </c>
      <c r="I30321">
        <v>0</v>
      </c>
      <c r="J30321">
        <v>0</v>
      </c>
      <c r="K30321" t="s">
        <v>116093</v>
      </c>
    </row>
    <row r="30322" spans="1:11" x14ac:dyDescent="0.3">
      <c r="A30322" t="s">
        <v>116094</v>
      </c>
      <c r="B30322" t="s">
        <v>116095</v>
      </c>
      <c r="C30322" t="s">
        <v>147</v>
      </c>
      <c r="D30322" t="s">
        <v>116096</v>
      </c>
      <c r="E30322" t="s">
        <v>183</v>
      </c>
      <c r="F30322" t="s">
        <v>87146</v>
      </c>
      <c r="G30322" t="s">
        <v>42</v>
      </c>
      <c r="H30322">
        <v>0</v>
      </c>
      <c r="I30322">
        <v>0</v>
      </c>
      <c r="J30322">
        <v>0</v>
      </c>
      <c r="K30322" t="s">
        <v>116097</v>
      </c>
    </row>
    <row r="30323" spans="1:11" x14ac:dyDescent="0.3">
      <c r="A30323" t="s">
        <v>116098</v>
      </c>
      <c r="B30323" t="s">
        <v>116099</v>
      </c>
      <c r="C30323" t="s">
        <v>558</v>
      </c>
      <c r="D30323" t="s">
        <v>116100</v>
      </c>
      <c r="E30323" t="s">
        <v>1462</v>
      </c>
      <c r="F30323" t="s">
        <v>16</v>
      </c>
      <c r="G30323" t="s">
        <v>3262</v>
      </c>
      <c r="H30323">
        <v>0</v>
      </c>
      <c r="I30323">
        <v>0</v>
      </c>
      <c r="J30323">
        <v>0</v>
      </c>
      <c r="K30323" t="s">
        <v>116101</v>
      </c>
    </row>
    <row r="30324" spans="1:11" x14ac:dyDescent="0.3">
      <c r="A30324" t="s">
        <v>116102</v>
      </c>
      <c r="B30324" t="s">
        <v>116103</v>
      </c>
      <c r="C30324" t="s">
        <v>147</v>
      </c>
      <c r="D30324" t="s">
        <v>116104</v>
      </c>
      <c r="E30324" t="s">
        <v>183</v>
      </c>
      <c r="F30324" t="s">
        <v>41</v>
      </c>
      <c r="G30324" t="s">
        <v>42</v>
      </c>
      <c r="H30324">
        <v>0</v>
      </c>
      <c r="I30324">
        <v>0</v>
      </c>
      <c r="J30324">
        <v>0</v>
      </c>
      <c r="K30324" t="s">
        <v>116105</v>
      </c>
    </row>
    <row r="30325" spans="1:11" x14ac:dyDescent="0.3">
      <c r="A30325" t="s">
        <v>116106</v>
      </c>
      <c r="B30325" t="s">
        <v>21907</v>
      </c>
      <c r="C30325" t="s">
        <v>147</v>
      </c>
      <c r="D30325" t="s">
        <v>116107</v>
      </c>
      <c r="E30325" t="s">
        <v>183</v>
      </c>
      <c r="F30325" t="s">
        <v>2599</v>
      </c>
      <c r="G30325" t="s">
        <v>42</v>
      </c>
      <c r="H30325">
        <v>0</v>
      </c>
      <c r="I30325">
        <v>0</v>
      </c>
      <c r="J30325">
        <v>0</v>
      </c>
      <c r="K30325" t="s">
        <v>116108</v>
      </c>
    </row>
    <row r="30326" spans="1:11" x14ac:dyDescent="0.3">
      <c r="A30326" t="s">
        <v>116109</v>
      </c>
      <c r="C30326" t="s">
        <v>20</v>
      </c>
      <c r="D30326" t="s">
        <v>116110</v>
      </c>
      <c r="E30326" t="s">
        <v>22</v>
      </c>
      <c r="F30326" t="s">
        <v>2111</v>
      </c>
      <c r="G30326" t="s">
        <v>42</v>
      </c>
      <c r="H30326">
        <v>0</v>
      </c>
      <c r="I30326">
        <v>0</v>
      </c>
      <c r="J30326">
        <v>0</v>
      </c>
      <c r="K30326" t="s">
        <v>116111</v>
      </c>
    </row>
    <row r="30327" spans="1:11" x14ac:dyDescent="0.3">
      <c r="A30327" t="s">
        <v>116112</v>
      </c>
      <c r="B30327" t="s">
        <v>116113</v>
      </c>
      <c r="C30327" t="s">
        <v>13</v>
      </c>
      <c r="D30327" t="s">
        <v>116114</v>
      </c>
      <c r="E30327" t="s">
        <v>104779</v>
      </c>
      <c r="F30327" t="s">
        <v>41</v>
      </c>
      <c r="G30327" t="s">
        <v>42</v>
      </c>
      <c r="H30327">
        <v>0</v>
      </c>
      <c r="I30327">
        <v>0</v>
      </c>
      <c r="J30327">
        <v>0</v>
      </c>
      <c r="K30327" t="s">
        <v>116115</v>
      </c>
    </row>
    <row r="30328" spans="1:11" x14ac:dyDescent="0.3">
      <c r="A30328" t="s">
        <v>116116</v>
      </c>
      <c r="C30328" t="s">
        <v>27</v>
      </c>
      <c r="D30328" t="s">
        <v>116117</v>
      </c>
      <c r="E30328" t="s">
        <v>40</v>
      </c>
      <c r="F30328" t="s">
        <v>16</v>
      </c>
      <c r="G30328" t="s">
        <v>11546</v>
      </c>
      <c r="H30328">
        <v>0</v>
      </c>
      <c r="I30328">
        <v>0</v>
      </c>
      <c r="J30328">
        <v>0</v>
      </c>
      <c r="K30328" t="s">
        <v>116118</v>
      </c>
    </row>
    <row r="30329" spans="1:11" x14ac:dyDescent="0.3">
      <c r="A30329" t="s">
        <v>116119</v>
      </c>
      <c r="B30329" t="s">
        <v>116120</v>
      </c>
      <c r="C30329" t="s">
        <v>147</v>
      </c>
      <c r="D30329" t="s">
        <v>116121</v>
      </c>
      <c r="E30329" t="s">
        <v>183</v>
      </c>
      <c r="F30329" t="s">
        <v>3196</v>
      </c>
      <c r="G30329" t="s">
        <v>42</v>
      </c>
      <c r="H30329">
        <v>0</v>
      </c>
      <c r="I30329">
        <v>0</v>
      </c>
      <c r="J30329">
        <v>0</v>
      </c>
      <c r="K30329" t="s">
        <v>116122</v>
      </c>
    </row>
    <row r="30330" spans="1:11" x14ac:dyDescent="0.3">
      <c r="A30330" t="s">
        <v>116123</v>
      </c>
      <c r="B30330" t="s">
        <v>116124</v>
      </c>
      <c r="C30330" t="s">
        <v>147</v>
      </c>
      <c r="D30330" t="s">
        <v>116125</v>
      </c>
      <c r="E30330" t="s">
        <v>183</v>
      </c>
      <c r="F30330" t="s">
        <v>4875</v>
      </c>
      <c r="G30330" t="s">
        <v>42</v>
      </c>
      <c r="H30330">
        <v>0</v>
      </c>
      <c r="I30330">
        <v>0</v>
      </c>
      <c r="J30330">
        <v>0</v>
      </c>
      <c r="K30330" t="s">
        <v>116126</v>
      </c>
    </row>
    <row r="30331" spans="1:11" x14ac:dyDescent="0.3">
      <c r="A30331" t="s">
        <v>116127</v>
      </c>
      <c r="B30331" t="s">
        <v>116128</v>
      </c>
      <c r="C30331" t="s">
        <v>27</v>
      </c>
      <c r="D30331" t="s">
        <v>116129</v>
      </c>
      <c r="E30331" t="s">
        <v>40</v>
      </c>
      <c r="F30331" t="s">
        <v>41</v>
      </c>
      <c r="G30331" t="s">
        <v>42</v>
      </c>
      <c r="H30331">
        <v>0</v>
      </c>
      <c r="I30331">
        <v>0</v>
      </c>
      <c r="J30331">
        <v>0</v>
      </c>
      <c r="K30331" t="s">
        <v>116130</v>
      </c>
    </row>
    <row r="30332" spans="1:11" x14ac:dyDescent="0.3">
      <c r="A30332" t="s">
        <v>116131</v>
      </c>
      <c r="B30332" t="s">
        <v>116132</v>
      </c>
      <c r="C30332" t="s">
        <v>558</v>
      </c>
      <c r="D30332" t="s">
        <v>116133</v>
      </c>
      <c r="E30332" t="s">
        <v>1462</v>
      </c>
      <c r="F30332" t="s">
        <v>16</v>
      </c>
      <c r="G30332" t="s">
        <v>23</v>
      </c>
      <c r="H30332">
        <v>0</v>
      </c>
      <c r="I30332">
        <v>0</v>
      </c>
      <c r="J30332">
        <v>0</v>
      </c>
      <c r="K30332" t="s">
        <v>116134</v>
      </c>
    </row>
    <row r="30333" spans="1:11" x14ac:dyDescent="0.3">
      <c r="A30333" t="s">
        <v>116135</v>
      </c>
      <c r="B30333" t="s">
        <v>116136</v>
      </c>
      <c r="C30333" t="s">
        <v>147</v>
      </c>
      <c r="D30333" t="s">
        <v>116137</v>
      </c>
      <c r="E30333" t="s">
        <v>183</v>
      </c>
      <c r="F30333" t="s">
        <v>1452</v>
      </c>
      <c r="G30333" t="s">
        <v>42</v>
      </c>
      <c r="H30333">
        <v>0</v>
      </c>
      <c r="I30333">
        <v>0</v>
      </c>
      <c r="J30333">
        <v>0</v>
      </c>
      <c r="K30333" t="s">
        <v>116138</v>
      </c>
    </row>
    <row r="30334" spans="1:11" x14ac:dyDescent="0.3">
      <c r="A30334" t="s">
        <v>116139</v>
      </c>
      <c r="B30334" t="s">
        <v>116140</v>
      </c>
      <c r="C30334" t="s">
        <v>27</v>
      </c>
      <c r="D30334" t="s">
        <v>116141</v>
      </c>
      <c r="E30334" t="s">
        <v>40</v>
      </c>
      <c r="F30334" t="s">
        <v>41</v>
      </c>
      <c r="G30334" t="s">
        <v>42</v>
      </c>
      <c r="H30334">
        <v>0</v>
      </c>
      <c r="I30334">
        <v>0</v>
      </c>
      <c r="J30334">
        <v>0</v>
      </c>
      <c r="K30334" t="s">
        <v>116142</v>
      </c>
    </row>
    <row r="30335" spans="1:11" x14ac:dyDescent="0.3">
      <c r="A30335" t="s">
        <v>116143</v>
      </c>
      <c r="B30335" t="s">
        <v>116144</v>
      </c>
      <c r="C30335" t="s">
        <v>147</v>
      </c>
      <c r="D30335" t="s">
        <v>116145</v>
      </c>
      <c r="E30335" t="s">
        <v>183</v>
      </c>
      <c r="F30335" t="s">
        <v>16</v>
      </c>
      <c r="G30335" t="s">
        <v>42</v>
      </c>
      <c r="H30335">
        <v>0</v>
      </c>
      <c r="I30335">
        <v>0</v>
      </c>
      <c r="J30335">
        <v>0</v>
      </c>
      <c r="K30335" t="s">
        <v>116146</v>
      </c>
    </row>
    <row r="30336" spans="1:11" x14ac:dyDescent="0.3">
      <c r="A30336" t="s">
        <v>116147</v>
      </c>
      <c r="B30336" t="s">
        <v>116148</v>
      </c>
      <c r="C30336" t="s">
        <v>147</v>
      </c>
      <c r="D30336" t="s">
        <v>116149</v>
      </c>
      <c r="E30336" t="s">
        <v>183</v>
      </c>
      <c r="F30336" t="s">
        <v>43260</v>
      </c>
      <c r="G30336" t="s">
        <v>42</v>
      </c>
      <c r="H30336">
        <v>0</v>
      </c>
      <c r="I30336">
        <v>0</v>
      </c>
      <c r="J30336">
        <v>0</v>
      </c>
      <c r="K30336" t="s">
        <v>116150</v>
      </c>
    </row>
    <row r="30337" spans="1:11" x14ac:dyDescent="0.3">
      <c r="A30337" t="s">
        <v>116151</v>
      </c>
      <c r="B30337" t="s">
        <v>116152</v>
      </c>
      <c r="C30337" t="s">
        <v>27</v>
      </c>
      <c r="D30337" t="s">
        <v>116153</v>
      </c>
      <c r="E30337" t="s">
        <v>40</v>
      </c>
      <c r="F30337" t="s">
        <v>41</v>
      </c>
      <c r="G30337" t="s">
        <v>42</v>
      </c>
      <c r="H30337">
        <v>0</v>
      </c>
      <c r="I30337">
        <v>0</v>
      </c>
      <c r="J30337">
        <v>0</v>
      </c>
      <c r="K30337" t="s">
        <v>116154</v>
      </c>
    </row>
    <row r="30338" spans="1:11" x14ac:dyDescent="0.3">
      <c r="A30338" t="s">
        <v>116155</v>
      </c>
      <c r="B30338" t="s">
        <v>116156</v>
      </c>
      <c r="C30338" t="s">
        <v>27</v>
      </c>
      <c r="D30338" t="s">
        <v>116157</v>
      </c>
      <c r="E30338" t="s">
        <v>40</v>
      </c>
      <c r="F30338" t="s">
        <v>41</v>
      </c>
      <c r="G30338" t="s">
        <v>42</v>
      </c>
      <c r="H30338">
        <v>0</v>
      </c>
      <c r="I30338">
        <v>0</v>
      </c>
      <c r="J30338">
        <v>0</v>
      </c>
      <c r="K30338" t="s">
        <v>116158</v>
      </c>
    </row>
    <row r="30339" spans="1:11" x14ac:dyDescent="0.3">
      <c r="A30339" t="s">
        <v>116159</v>
      </c>
      <c r="B30339" t="s">
        <v>116160</v>
      </c>
      <c r="C30339" t="s">
        <v>27</v>
      </c>
      <c r="D30339" t="s">
        <v>116161</v>
      </c>
      <c r="E30339" t="s">
        <v>40</v>
      </c>
      <c r="F30339" t="s">
        <v>41</v>
      </c>
      <c r="G30339" t="s">
        <v>42</v>
      </c>
      <c r="H30339">
        <v>0</v>
      </c>
      <c r="I30339">
        <v>0</v>
      </c>
      <c r="J30339">
        <v>0</v>
      </c>
      <c r="K30339" t="s">
        <v>116162</v>
      </c>
    </row>
    <row r="30340" spans="1:11" x14ac:dyDescent="0.3">
      <c r="A30340" t="s">
        <v>116163</v>
      </c>
      <c r="B30340" t="s">
        <v>116164</v>
      </c>
      <c r="C30340" t="s">
        <v>20</v>
      </c>
      <c r="D30340" t="s">
        <v>116165</v>
      </c>
      <c r="E30340" t="s">
        <v>22</v>
      </c>
      <c r="F30340" t="s">
        <v>16</v>
      </c>
      <c r="G30340" t="s">
        <v>2093</v>
      </c>
      <c r="H30340">
        <v>0</v>
      </c>
      <c r="I30340">
        <v>0</v>
      </c>
      <c r="J30340">
        <v>0</v>
      </c>
      <c r="K30340" t="s">
        <v>116166</v>
      </c>
    </row>
    <row r="30341" spans="1:11" x14ac:dyDescent="0.3">
      <c r="A30341" t="s">
        <v>116167</v>
      </c>
      <c r="C30341" t="s">
        <v>27</v>
      </c>
      <c r="D30341" t="s">
        <v>116168</v>
      </c>
      <c r="E30341" t="s">
        <v>40</v>
      </c>
      <c r="F30341" t="s">
        <v>41</v>
      </c>
      <c r="G30341" t="s">
        <v>42</v>
      </c>
      <c r="H30341">
        <v>0</v>
      </c>
      <c r="I30341">
        <v>0</v>
      </c>
      <c r="J30341">
        <v>0</v>
      </c>
      <c r="K30341" t="s">
        <v>116169</v>
      </c>
    </row>
    <row r="30342" spans="1:11" x14ac:dyDescent="0.3">
      <c r="A30342" t="s">
        <v>116170</v>
      </c>
      <c r="C30342" t="s">
        <v>27</v>
      </c>
      <c r="D30342" t="s">
        <v>116171</v>
      </c>
      <c r="E30342" t="s">
        <v>40</v>
      </c>
      <c r="F30342" t="s">
        <v>41</v>
      </c>
      <c r="G30342" t="s">
        <v>42</v>
      </c>
      <c r="H30342">
        <v>0</v>
      </c>
      <c r="I30342">
        <v>0</v>
      </c>
      <c r="J30342">
        <v>0</v>
      </c>
      <c r="K30342" t="s">
        <v>116172</v>
      </c>
    </row>
    <row r="30343" spans="1:11" x14ac:dyDescent="0.3">
      <c r="A30343" t="s">
        <v>116173</v>
      </c>
      <c r="B30343" t="s">
        <v>116174</v>
      </c>
      <c r="C30343" t="s">
        <v>20</v>
      </c>
      <c r="D30343" t="s">
        <v>116175</v>
      </c>
      <c r="E30343" t="s">
        <v>22</v>
      </c>
      <c r="F30343" t="s">
        <v>331</v>
      </c>
      <c r="G30343" t="s">
        <v>42</v>
      </c>
      <c r="H30343">
        <v>0</v>
      </c>
      <c r="I30343">
        <v>0</v>
      </c>
      <c r="J30343">
        <v>0</v>
      </c>
      <c r="K30343" t="s">
        <v>116176</v>
      </c>
    </row>
    <row r="30344" spans="1:11" x14ac:dyDescent="0.3">
      <c r="A30344" t="s">
        <v>116177</v>
      </c>
      <c r="B30344" t="s">
        <v>116178</v>
      </c>
      <c r="C30344" t="s">
        <v>13</v>
      </c>
      <c r="D30344" t="s">
        <v>116179</v>
      </c>
      <c r="E30344" t="s">
        <v>15</v>
      </c>
      <c r="F30344" t="s">
        <v>16</v>
      </c>
      <c r="G30344" t="s">
        <v>15069</v>
      </c>
      <c r="H30344">
        <v>0</v>
      </c>
      <c r="I30344">
        <v>0</v>
      </c>
      <c r="J30344">
        <v>0</v>
      </c>
      <c r="K30344" t="s">
        <v>116180</v>
      </c>
    </row>
    <row r="30345" spans="1:11" x14ac:dyDescent="0.3">
      <c r="A30345" t="s">
        <v>116181</v>
      </c>
      <c r="B30345" t="s">
        <v>116182</v>
      </c>
      <c r="C30345" t="s">
        <v>27</v>
      </c>
      <c r="D30345" t="s">
        <v>116183</v>
      </c>
      <c r="E30345" t="s">
        <v>40</v>
      </c>
      <c r="F30345" t="s">
        <v>41</v>
      </c>
      <c r="G30345" t="s">
        <v>42</v>
      </c>
      <c r="H30345">
        <v>0</v>
      </c>
      <c r="I30345">
        <v>0</v>
      </c>
      <c r="J30345">
        <v>0</v>
      </c>
      <c r="K30345" t="s">
        <v>116184</v>
      </c>
    </row>
    <row r="30346" spans="1:11" x14ac:dyDescent="0.3">
      <c r="A30346" t="s">
        <v>116185</v>
      </c>
      <c r="C30346" t="s">
        <v>27</v>
      </c>
      <c r="D30346" t="s">
        <v>116186</v>
      </c>
      <c r="E30346" t="s">
        <v>40</v>
      </c>
      <c r="F30346" t="s">
        <v>41</v>
      </c>
      <c r="G30346" t="s">
        <v>42</v>
      </c>
      <c r="H30346">
        <v>0</v>
      </c>
      <c r="I30346">
        <v>0</v>
      </c>
      <c r="J30346">
        <v>0</v>
      </c>
      <c r="K30346" t="s">
        <v>116187</v>
      </c>
    </row>
    <row r="30347" spans="1:11" x14ac:dyDescent="0.3">
      <c r="A30347" t="s">
        <v>116188</v>
      </c>
      <c r="C30347" t="s">
        <v>27</v>
      </c>
      <c r="D30347" t="s">
        <v>116189</v>
      </c>
      <c r="E30347" t="s">
        <v>40</v>
      </c>
      <c r="F30347" t="s">
        <v>41</v>
      </c>
      <c r="G30347" t="s">
        <v>42</v>
      </c>
      <c r="H30347">
        <v>0</v>
      </c>
      <c r="I30347">
        <v>0</v>
      </c>
      <c r="J30347">
        <v>0</v>
      </c>
      <c r="K30347" t="s">
        <v>116190</v>
      </c>
    </row>
    <row r="30348" spans="1:11" x14ac:dyDescent="0.3">
      <c r="A30348" t="s">
        <v>116191</v>
      </c>
      <c r="B30348" t="s">
        <v>116192</v>
      </c>
      <c r="C30348" t="s">
        <v>27</v>
      </c>
      <c r="D30348" t="s">
        <v>116193</v>
      </c>
      <c r="E30348" t="s">
        <v>40</v>
      </c>
      <c r="F30348" t="s">
        <v>41</v>
      </c>
      <c r="G30348" t="s">
        <v>42</v>
      </c>
      <c r="H30348">
        <v>0</v>
      </c>
      <c r="I30348">
        <v>0</v>
      </c>
      <c r="J30348">
        <v>0</v>
      </c>
      <c r="K30348" t="s">
        <v>116194</v>
      </c>
    </row>
    <row r="30349" spans="1:11" x14ac:dyDescent="0.3">
      <c r="A30349" t="s">
        <v>116195</v>
      </c>
      <c r="C30349" t="s">
        <v>27</v>
      </c>
      <c r="D30349" t="s">
        <v>116196</v>
      </c>
      <c r="E30349" t="s">
        <v>40</v>
      </c>
      <c r="F30349" t="s">
        <v>41</v>
      </c>
      <c r="G30349" t="s">
        <v>42</v>
      </c>
      <c r="H30349">
        <v>0</v>
      </c>
      <c r="I30349">
        <v>0</v>
      </c>
      <c r="J30349">
        <v>0</v>
      </c>
      <c r="K30349" t="s">
        <v>116197</v>
      </c>
    </row>
    <row r="30350" spans="1:11" x14ac:dyDescent="0.3">
      <c r="A30350" t="s">
        <v>116198</v>
      </c>
      <c r="B30350" t="s">
        <v>116199</v>
      </c>
      <c r="C30350" t="s">
        <v>20</v>
      </c>
      <c r="D30350" t="s">
        <v>116200</v>
      </c>
      <c r="E30350" t="s">
        <v>22</v>
      </c>
      <c r="F30350" t="s">
        <v>5583</v>
      </c>
      <c r="G30350" t="s">
        <v>42</v>
      </c>
      <c r="H30350">
        <v>0</v>
      </c>
      <c r="I30350">
        <v>0</v>
      </c>
      <c r="J30350">
        <v>0</v>
      </c>
      <c r="K30350" t="s">
        <v>116201</v>
      </c>
    </row>
    <row r="30351" spans="1:11" x14ac:dyDescent="0.3">
      <c r="A30351" t="s">
        <v>116202</v>
      </c>
      <c r="B30351" t="s">
        <v>116203</v>
      </c>
      <c r="C30351" t="s">
        <v>147</v>
      </c>
      <c r="D30351" t="s">
        <v>116204</v>
      </c>
      <c r="E30351" t="s">
        <v>183</v>
      </c>
      <c r="F30351" t="s">
        <v>2393</v>
      </c>
      <c r="G30351" t="s">
        <v>42</v>
      </c>
      <c r="H30351">
        <v>0</v>
      </c>
      <c r="I30351">
        <v>0</v>
      </c>
      <c r="J30351">
        <v>0</v>
      </c>
      <c r="K30351" t="s">
        <v>116205</v>
      </c>
    </row>
    <row r="30352" spans="1:11" x14ac:dyDescent="0.3">
      <c r="A30352" t="s">
        <v>116206</v>
      </c>
      <c r="C30352" t="s">
        <v>20</v>
      </c>
      <c r="D30352" t="s">
        <v>116207</v>
      </c>
      <c r="E30352" t="s">
        <v>103221</v>
      </c>
      <c r="F30352" t="s">
        <v>41</v>
      </c>
      <c r="G30352" t="s">
        <v>42</v>
      </c>
      <c r="H30352">
        <v>0</v>
      </c>
      <c r="I30352">
        <v>0</v>
      </c>
      <c r="J30352">
        <v>0</v>
      </c>
      <c r="K30352" t="s">
        <v>116208</v>
      </c>
    </row>
    <row r="30353" spans="1:11" x14ac:dyDescent="0.3">
      <c r="A30353" t="s">
        <v>116209</v>
      </c>
      <c r="B30353" t="s">
        <v>116210</v>
      </c>
      <c r="C30353" t="s">
        <v>466</v>
      </c>
      <c r="D30353" t="s">
        <v>116211</v>
      </c>
      <c r="E30353" t="s">
        <v>468</v>
      </c>
      <c r="F30353" t="s">
        <v>16</v>
      </c>
      <c r="G30353" t="s">
        <v>632</v>
      </c>
      <c r="H30353">
        <v>0</v>
      </c>
      <c r="I30353">
        <v>0</v>
      </c>
      <c r="J30353">
        <v>0</v>
      </c>
      <c r="K30353" t="s">
        <v>116212</v>
      </c>
    </row>
    <row r="30354" spans="1:11" x14ac:dyDescent="0.3">
      <c r="A30354" t="s">
        <v>116213</v>
      </c>
      <c r="B30354" t="s">
        <v>116214</v>
      </c>
      <c r="C30354" t="s">
        <v>13</v>
      </c>
      <c r="D30354" t="s">
        <v>116215</v>
      </c>
      <c r="E30354" t="s">
        <v>15</v>
      </c>
      <c r="F30354" t="s">
        <v>16</v>
      </c>
      <c r="G30354" t="s">
        <v>7000</v>
      </c>
      <c r="H30354">
        <v>0</v>
      </c>
      <c r="I30354">
        <v>0</v>
      </c>
      <c r="J30354">
        <v>0</v>
      </c>
      <c r="K30354" t="s">
        <v>116216</v>
      </c>
    </row>
    <row r="30355" spans="1:11" x14ac:dyDescent="0.3">
      <c r="A30355" t="s">
        <v>116217</v>
      </c>
      <c r="C30355" t="s">
        <v>20</v>
      </c>
      <c r="D30355" t="s">
        <v>116218</v>
      </c>
      <c r="E30355" t="s">
        <v>22</v>
      </c>
      <c r="F30355" t="s">
        <v>7405</v>
      </c>
      <c r="G30355" t="s">
        <v>42</v>
      </c>
      <c r="H30355">
        <v>0</v>
      </c>
      <c r="I30355">
        <v>0</v>
      </c>
      <c r="J30355">
        <v>0</v>
      </c>
      <c r="K30355" t="s">
        <v>116219</v>
      </c>
    </row>
    <row r="30356" spans="1:11" x14ac:dyDescent="0.3">
      <c r="A30356" t="s">
        <v>116220</v>
      </c>
      <c r="B30356" t="s">
        <v>116221</v>
      </c>
      <c r="C30356" t="s">
        <v>27</v>
      </c>
      <c r="D30356" t="s">
        <v>116222</v>
      </c>
      <c r="E30356" t="s">
        <v>40</v>
      </c>
      <c r="F30356" t="s">
        <v>41</v>
      </c>
      <c r="G30356" t="s">
        <v>42</v>
      </c>
      <c r="H30356">
        <v>0</v>
      </c>
      <c r="I30356">
        <v>0</v>
      </c>
      <c r="J30356">
        <v>0</v>
      </c>
      <c r="K30356" t="s">
        <v>116223</v>
      </c>
    </row>
    <row r="30357" spans="1:11" x14ac:dyDescent="0.3">
      <c r="A30357" t="s">
        <v>116224</v>
      </c>
      <c r="B30357" t="s">
        <v>116225</v>
      </c>
      <c r="C30357" t="s">
        <v>466</v>
      </c>
      <c r="D30357" t="s">
        <v>116226</v>
      </c>
      <c r="E30357" t="s">
        <v>468</v>
      </c>
      <c r="F30357" t="s">
        <v>16</v>
      </c>
      <c r="G30357" t="s">
        <v>2818</v>
      </c>
      <c r="H30357">
        <v>0</v>
      </c>
      <c r="I30357">
        <v>0</v>
      </c>
      <c r="J30357">
        <v>0</v>
      </c>
      <c r="K30357" t="s">
        <v>116227</v>
      </c>
    </row>
    <row r="30358" spans="1:11" x14ac:dyDescent="0.3">
      <c r="A30358" t="s">
        <v>116228</v>
      </c>
      <c r="B30358" t="s">
        <v>116229</v>
      </c>
      <c r="C30358" t="s">
        <v>20</v>
      </c>
      <c r="D30358" t="s">
        <v>116230</v>
      </c>
      <c r="E30358" t="s">
        <v>103221</v>
      </c>
      <c r="F30358" t="s">
        <v>16</v>
      </c>
      <c r="G30358" t="s">
        <v>12395</v>
      </c>
      <c r="H30358">
        <v>0</v>
      </c>
      <c r="I30358">
        <v>0</v>
      </c>
      <c r="J30358">
        <v>0</v>
      </c>
      <c r="K30358" t="s">
        <v>116231</v>
      </c>
    </row>
    <row r="30359" spans="1:11" x14ac:dyDescent="0.3">
      <c r="A30359" t="s">
        <v>116232</v>
      </c>
      <c r="B30359" t="s">
        <v>116233</v>
      </c>
      <c r="C30359" t="s">
        <v>27</v>
      </c>
      <c r="D30359" t="s">
        <v>116234</v>
      </c>
      <c r="E30359" t="s">
        <v>40</v>
      </c>
      <c r="F30359" t="s">
        <v>41</v>
      </c>
      <c r="G30359" t="s">
        <v>42</v>
      </c>
      <c r="H30359">
        <v>0</v>
      </c>
      <c r="I30359">
        <v>0</v>
      </c>
      <c r="J30359">
        <v>0</v>
      </c>
      <c r="K30359" t="s">
        <v>116235</v>
      </c>
    </row>
    <row r="30360" spans="1:11" x14ac:dyDescent="0.3">
      <c r="A30360" t="s">
        <v>116236</v>
      </c>
      <c r="B30360" t="s">
        <v>116237</v>
      </c>
      <c r="C30360" t="s">
        <v>27</v>
      </c>
      <c r="D30360" t="s">
        <v>116238</v>
      </c>
      <c r="E30360" t="s">
        <v>40</v>
      </c>
      <c r="F30360" t="s">
        <v>41</v>
      </c>
      <c r="G30360" t="s">
        <v>42</v>
      </c>
      <c r="H30360">
        <v>0</v>
      </c>
      <c r="I30360">
        <v>0</v>
      </c>
      <c r="J30360">
        <v>0</v>
      </c>
      <c r="K30360" t="s">
        <v>116239</v>
      </c>
    </row>
    <row r="30361" spans="1:11" x14ac:dyDescent="0.3">
      <c r="A30361" t="s">
        <v>116240</v>
      </c>
      <c r="C30361" t="s">
        <v>20</v>
      </c>
      <c r="D30361" t="s">
        <v>116241</v>
      </c>
      <c r="E30361" t="s">
        <v>103221</v>
      </c>
      <c r="F30361" t="s">
        <v>16</v>
      </c>
      <c r="G30361" t="s">
        <v>2093</v>
      </c>
      <c r="H30361">
        <v>0</v>
      </c>
      <c r="I30361">
        <v>0</v>
      </c>
      <c r="J30361">
        <v>0</v>
      </c>
      <c r="K30361" t="s">
        <v>116242</v>
      </c>
    </row>
    <row r="30362" spans="1:11" x14ac:dyDescent="0.3">
      <c r="A30362" t="s">
        <v>116243</v>
      </c>
      <c r="B30362" t="s">
        <v>116244</v>
      </c>
      <c r="C30362" t="s">
        <v>27</v>
      </c>
      <c r="D30362" t="s">
        <v>116245</v>
      </c>
      <c r="E30362" t="s">
        <v>40</v>
      </c>
      <c r="F30362" t="s">
        <v>16</v>
      </c>
      <c r="G30362" t="s">
        <v>3244</v>
      </c>
      <c r="H30362">
        <v>0</v>
      </c>
      <c r="I30362">
        <v>0</v>
      </c>
      <c r="J30362">
        <v>0</v>
      </c>
      <c r="K30362" t="s">
        <v>116246</v>
      </c>
    </row>
    <row r="30363" spans="1:11" x14ac:dyDescent="0.3">
      <c r="A30363" t="s">
        <v>116247</v>
      </c>
      <c r="C30363" t="s">
        <v>147</v>
      </c>
      <c r="D30363" t="s">
        <v>116248</v>
      </c>
      <c r="E30363" t="s">
        <v>183</v>
      </c>
      <c r="F30363" t="s">
        <v>16</v>
      </c>
      <c r="G30363" t="s">
        <v>19910</v>
      </c>
      <c r="H30363">
        <v>0</v>
      </c>
      <c r="I30363">
        <v>0</v>
      </c>
      <c r="J30363">
        <v>0</v>
      </c>
      <c r="K30363" t="s">
        <v>116249</v>
      </c>
    </row>
    <row r="30364" spans="1:11" x14ac:dyDescent="0.3">
      <c r="A30364" t="s">
        <v>116250</v>
      </c>
      <c r="C30364" t="s">
        <v>13</v>
      </c>
      <c r="D30364" t="s">
        <v>116251</v>
      </c>
      <c r="E30364" t="s">
        <v>15</v>
      </c>
      <c r="F30364" t="s">
        <v>16</v>
      </c>
      <c r="G30364" t="s">
        <v>42</v>
      </c>
      <c r="H30364">
        <v>0</v>
      </c>
      <c r="I30364">
        <v>0</v>
      </c>
      <c r="J30364">
        <v>0</v>
      </c>
      <c r="K30364" t="s">
        <v>116252</v>
      </c>
    </row>
    <row r="30365" spans="1:11" x14ac:dyDescent="0.3">
      <c r="A30365" t="s">
        <v>116253</v>
      </c>
      <c r="C30365" t="s">
        <v>27</v>
      </c>
      <c r="D30365" t="s">
        <v>116254</v>
      </c>
      <c r="E30365" t="s">
        <v>40</v>
      </c>
      <c r="F30365" t="s">
        <v>16</v>
      </c>
      <c r="G30365" t="s">
        <v>4861</v>
      </c>
      <c r="H30365">
        <v>0</v>
      </c>
      <c r="I30365">
        <v>0</v>
      </c>
      <c r="J30365">
        <v>0</v>
      </c>
      <c r="K30365" t="s">
        <v>116255</v>
      </c>
    </row>
    <row r="30366" spans="1:11" x14ac:dyDescent="0.3">
      <c r="A30366" t="s">
        <v>116256</v>
      </c>
      <c r="B30366" t="s">
        <v>116257</v>
      </c>
      <c r="C30366" t="s">
        <v>27</v>
      </c>
      <c r="D30366" t="s">
        <v>116258</v>
      </c>
      <c r="E30366" t="s">
        <v>40</v>
      </c>
      <c r="F30366" t="s">
        <v>16</v>
      </c>
      <c r="G30366" t="s">
        <v>122</v>
      </c>
      <c r="H30366">
        <v>0</v>
      </c>
      <c r="I30366">
        <v>0</v>
      </c>
      <c r="J30366">
        <v>0</v>
      </c>
      <c r="K30366" t="s">
        <v>116259</v>
      </c>
    </row>
    <row r="30367" spans="1:11" x14ac:dyDescent="0.3">
      <c r="A30367" t="s">
        <v>116260</v>
      </c>
      <c r="B30367" t="s">
        <v>116261</v>
      </c>
      <c r="C30367" t="s">
        <v>27</v>
      </c>
      <c r="D30367" t="s">
        <v>116262</v>
      </c>
      <c r="E30367" t="s">
        <v>40</v>
      </c>
      <c r="F30367" t="s">
        <v>16</v>
      </c>
      <c r="G30367" t="s">
        <v>103855</v>
      </c>
      <c r="H30367">
        <v>0</v>
      </c>
      <c r="I30367">
        <v>0</v>
      </c>
      <c r="J30367">
        <v>0</v>
      </c>
      <c r="K30367" t="s">
        <v>116263</v>
      </c>
    </row>
    <row r="30368" spans="1:11" x14ac:dyDescent="0.3">
      <c r="A30368" t="s">
        <v>116264</v>
      </c>
      <c r="B30368" t="s">
        <v>116265</v>
      </c>
      <c r="C30368" t="s">
        <v>27</v>
      </c>
      <c r="D30368" t="s">
        <v>116266</v>
      </c>
      <c r="E30368" t="s">
        <v>40</v>
      </c>
      <c r="F30368" t="s">
        <v>41</v>
      </c>
      <c r="G30368" t="s">
        <v>42</v>
      </c>
      <c r="H30368">
        <v>0</v>
      </c>
      <c r="I30368">
        <v>0</v>
      </c>
      <c r="J30368">
        <v>0</v>
      </c>
      <c r="K30368" t="s">
        <v>116267</v>
      </c>
    </row>
    <row r="30369" spans="1:11" x14ac:dyDescent="0.3">
      <c r="A30369" t="s">
        <v>116268</v>
      </c>
      <c r="B30369" t="s">
        <v>116269</v>
      </c>
      <c r="C30369" t="s">
        <v>27</v>
      </c>
      <c r="D30369" t="s">
        <v>116270</v>
      </c>
      <c r="E30369" t="s">
        <v>40</v>
      </c>
      <c r="F30369" t="s">
        <v>41</v>
      </c>
      <c r="G30369" t="s">
        <v>42</v>
      </c>
      <c r="H30369">
        <v>0</v>
      </c>
      <c r="I30369">
        <v>0</v>
      </c>
      <c r="J30369">
        <v>0</v>
      </c>
      <c r="K30369" t="s">
        <v>116271</v>
      </c>
    </row>
    <row r="30370" spans="1:11" x14ac:dyDescent="0.3">
      <c r="A30370" t="s">
        <v>116272</v>
      </c>
      <c r="B30370" t="s">
        <v>116273</v>
      </c>
      <c r="C30370" t="s">
        <v>27</v>
      </c>
      <c r="D30370" t="s">
        <v>116274</v>
      </c>
      <c r="E30370" t="s">
        <v>40</v>
      </c>
      <c r="F30370" t="s">
        <v>41</v>
      </c>
      <c r="G30370" t="s">
        <v>42</v>
      </c>
      <c r="H30370">
        <v>0</v>
      </c>
      <c r="I30370">
        <v>0</v>
      </c>
      <c r="J30370">
        <v>0</v>
      </c>
      <c r="K30370" t="s">
        <v>116275</v>
      </c>
    </row>
    <row r="30371" spans="1:11" x14ac:dyDescent="0.3">
      <c r="A30371" t="s">
        <v>116276</v>
      </c>
      <c r="B30371" t="s">
        <v>116277</v>
      </c>
      <c r="C30371" t="s">
        <v>558</v>
      </c>
      <c r="D30371" t="s">
        <v>116278</v>
      </c>
      <c r="E30371" t="s">
        <v>754</v>
      </c>
      <c r="F30371" t="s">
        <v>15462</v>
      </c>
      <c r="G30371" t="s">
        <v>42</v>
      </c>
      <c r="H30371">
        <v>0</v>
      </c>
      <c r="I30371">
        <v>0</v>
      </c>
      <c r="J30371">
        <v>0</v>
      </c>
      <c r="K30371" t="s">
        <v>116279</v>
      </c>
    </row>
    <row r="30372" spans="1:11" x14ac:dyDescent="0.3">
      <c r="A30372" t="s">
        <v>116280</v>
      </c>
      <c r="B30372" t="s">
        <v>116281</v>
      </c>
      <c r="C30372" t="s">
        <v>27</v>
      </c>
      <c r="D30372" t="s">
        <v>116282</v>
      </c>
      <c r="E30372" t="s">
        <v>40</v>
      </c>
      <c r="F30372" t="s">
        <v>41</v>
      </c>
      <c r="G30372" t="s">
        <v>822</v>
      </c>
      <c r="H30372">
        <v>0</v>
      </c>
      <c r="I30372">
        <v>0</v>
      </c>
      <c r="J30372">
        <v>0</v>
      </c>
      <c r="K30372" t="s">
        <v>116283</v>
      </c>
    </row>
    <row r="30373" spans="1:11" x14ac:dyDescent="0.3">
      <c r="A30373" t="s">
        <v>116284</v>
      </c>
      <c r="C30373" t="s">
        <v>27</v>
      </c>
      <c r="D30373" t="s">
        <v>116285</v>
      </c>
      <c r="E30373" t="s">
        <v>40</v>
      </c>
      <c r="F30373" t="s">
        <v>41</v>
      </c>
      <c r="G30373" t="s">
        <v>42</v>
      </c>
      <c r="H30373">
        <v>0</v>
      </c>
      <c r="I30373">
        <v>0</v>
      </c>
      <c r="J30373">
        <v>0</v>
      </c>
      <c r="K30373" t="s">
        <v>116286</v>
      </c>
    </row>
    <row r="30374" spans="1:11" x14ac:dyDescent="0.3">
      <c r="A30374" t="s">
        <v>116287</v>
      </c>
      <c r="B30374" t="s">
        <v>116288</v>
      </c>
      <c r="C30374" t="s">
        <v>27</v>
      </c>
      <c r="D30374" t="s">
        <v>116289</v>
      </c>
      <c r="E30374" t="s">
        <v>40</v>
      </c>
      <c r="F30374" t="s">
        <v>41</v>
      </c>
      <c r="G30374" t="s">
        <v>42</v>
      </c>
      <c r="H30374">
        <v>0</v>
      </c>
      <c r="I30374">
        <v>0</v>
      </c>
      <c r="J30374">
        <v>0</v>
      </c>
      <c r="K30374" t="s">
        <v>116290</v>
      </c>
    </row>
    <row r="30375" spans="1:11" x14ac:dyDescent="0.3">
      <c r="A30375" t="s">
        <v>116291</v>
      </c>
      <c r="C30375" t="s">
        <v>27</v>
      </c>
      <c r="D30375" t="s">
        <v>116292</v>
      </c>
      <c r="E30375" t="s">
        <v>40</v>
      </c>
      <c r="F30375" t="s">
        <v>41</v>
      </c>
      <c r="G30375" t="s">
        <v>42</v>
      </c>
      <c r="H30375">
        <v>0</v>
      </c>
      <c r="I30375">
        <v>0</v>
      </c>
      <c r="J30375">
        <v>0</v>
      </c>
      <c r="K30375" t="s">
        <v>116293</v>
      </c>
    </row>
    <row r="30376" spans="1:11" x14ac:dyDescent="0.3">
      <c r="A30376" t="s">
        <v>116294</v>
      </c>
      <c r="C30376" t="s">
        <v>558</v>
      </c>
      <c r="D30376" t="s">
        <v>116295</v>
      </c>
      <c r="E30376" t="s">
        <v>1090</v>
      </c>
      <c r="F30376" t="s">
        <v>10179</v>
      </c>
      <c r="G30376" t="s">
        <v>42</v>
      </c>
      <c r="H30376">
        <v>0</v>
      </c>
      <c r="I30376">
        <v>0</v>
      </c>
      <c r="J30376">
        <v>0</v>
      </c>
      <c r="K30376" t="s">
        <v>116296</v>
      </c>
    </row>
    <row r="30377" spans="1:11" x14ac:dyDescent="0.3">
      <c r="A30377" t="s">
        <v>116297</v>
      </c>
      <c r="C30377" t="s">
        <v>27</v>
      </c>
      <c r="D30377" t="s">
        <v>116298</v>
      </c>
      <c r="E30377" t="s">
        <v>40</v>
      </c>
      <c r="F30377" t="s">
        <v>41</v>
      </c>
      <c r="G30377" t="s">
        <v>42</v>
      </c>
      <c r="H30377">
        <v>0</v>
      </c>
      <c r="I30377">
        <v>0</v>
      </c>
      <c r="J30377">
        <v>0</v>
      </c>
      <c r="K30377" t="s">
        <v>116299</v>
      </c>
    </row>
    <row r="30378" spans="1:11" x14ac:dyDescent="0.3">
      <c r="A30378" t="s">
        <v>116300</v>
      </c>
      <c r="C30378" t="s">
        <v>27</v>
      </c>
      <c r="D30378" t="s">
        <v>116301</v>
      </c>
      <c r="E30378" t="s">
        <v>40</v>
      </c>
      <c r="F30378" t="s">
        <v>41</v>
      </c>
      <c r="G30378" t="s">
        <v>42</v>
      </c>
      <c r="H30378">
        <v>0</v>
      </c>
      <c r="I30378">
        <v>0</v>
      </c>
      <c r="J30378">
        <v>0</v>
      </c>
      <c r="K30378" t="s">
        <v>116302</v>
      </c>
    </row>
    <row r="30379" spans="1:11" x14ac:dyDescent="0.3">
      <c r="A30379" t="s">
        <v>116303</v>
      </c>
      <c r="B30379" t="s">
        <v>116304</v>
      </c>
      <c r="C30379" t="s">
        <v>27</v>
      </c>
      <c r="D30379" t="s">
        <v>116305</v>
      </c>
      <c r="E30379" t="s">
        <v>40</v>
      </c>
      <c r="F30379" t="s">
        <v>41</v>
      </c>
      <c r="G30379" t="s">
        <v>42</v>
      </c>
      <c r="H30379">
        <v>0</v>
      </c>
      <c r="I30379">
        <v>0</v>
      </c>
      <c r="J30379">
        <v>0</v>
      </c>
      <c r="K30379" t="s">
        <v>116306</v>
      </c>
    </row>
    <row r="30380" spans="1:11" x14ac:dyDescent="0.3">
      <c r="A30380" t="s">
        <v>116307</v>
      </c>
      <c r="B30380" t="s">
        <v>116308</v>
      </c>
      <c r="C30380" t="s">
        <v>27</v>
      </c>
      <c r="D30380" t="s">
        <v>116309</v>
      </c>
      <c r="E30380" t="s">
        <v>40</v>
      </c>
      <c r="F30380" t="s">
        <v>41</v>
      </c>
      <c r="G30380" t="s">
        <v>42</v>
      </c>
      <c r="H30380">
        <v>0</v>
      </c>
      <c r="I30380">
        <v>0</v>
      </c>
      <c r="J30380">
        <v>0</v>
      </c>
      <c r="K30380" t="s">
        <v>116310</v>
      </c>
    </row>
    <row r="30381" spans="1:11" x14ac:dyDescent="0.3">
      <c r="A30381" t="s">
        <v>116311</v>
      </c>
      <c r="B30381" t="s">
        <v>116312</v>
      </c>
      <c r="C30381" t="s">
        <v>13</v>
      </c>
      <c r="D30381" t="s">
        <v>116313</v>
      </c>
      <c r="E30381" t="s">
        <v>15</v>
      </c>
      <c r="F30381" t="s">
        <v>16</v>
      </c>
      <c r="G30381" t="s">
        <v>3142</v>
      </c>
      <c r="H30381">
        <v>0</v>
      </c>
      <c r="I30381">
        <v>0</v>
      </c>
      <c r="J30381">
        <v>0</v>
      </c>
      <c r="K30381" t="s">
        <v>116314</v>
      </c>
    </row>
    <row r="30382" spans="1:11" x14ac:dyDescent="0.3">
      <c r="A30382" t="s">
        <v>116315</v>
      </c>
      <c r="C30382" t="s">
        <v>27</v>
      </c>
      <c r="D30382" t="s">
        <v>116316</v>
      </c>
      <c r="E30382" t="s">
        <v>40</v>
      </c>
      <c r="F30382" t="s">
        <v>41</v>
      </c>
      <c r="G30382" t="s">
        <v>42</v>
      </c>
      <c r="H30382">
        <v>0</v>
      </c>
      <c r="I30382">
        <v>0</v>
      </c>
      <c r="J30382">
        <v>0</v>
      </c>
      <c r="K30382" t="s">
        <v>116317</v>
      </c>
    </row>
    <row r="30383" spans="1:11" x14ac:dyDescent="0.3">
      <c r="A30383" t="s">
        <v>116318</v>
      </c>
      <c r="C30383" t="s">
        <v>27</v>
      </c>
      <c r="D30383" t="s">
        <v>116319</v>
      </c>
      <c r="E30383" t="s">
        <v>40</v>
      </c>
      <c r="F30383" t="s">
        <v>41</v>
      </c>
      <c r="G30383" t="s">
        <v>42</v>
      </c>
      <c r="H30383">
        <v>0</v>
      </c>
      <c r="I30383">
        <v>0</v>
      </c>
      <c r="J30383">
        <v>0</v>
      </c>
      <c r="K30383" t="s">
        <v>116320</v>
      </c>
    </row>
    <row r="30384" spans="1:11" x14ac:dyDescent="0.3">
      <c r="A30384" t="s">
        <v>116321</v>
      </c>
      <c r="B30384" t="s">
        <v>116322</v>
      </c>
      <c r="C30384" t="s">
        <v>27</v>
      </c>
      <c r="D30384" t="s">
        <v>116323</v>
      </c>
      <c r="E30384" t="s">
        <v>40</v>
      </c>
      <c r="F30384" t="s">
        <v>41</v>
      </c>
      <c r="G30384" t="s">
        <v>42</v>
      </c>
      <c r="H30384">
        <v>0</v>
      </c>
      <c r="I30384">
        <v>0</v>
      </c>
      <c r="J30384">
        <v>0</v>
      </c>
      <c r="K30384" t="s">
        <v>116324</v>
      </c>
    </row>
    <row r="30385" spans="1:11" x14ac:dyDescent="0.3">
      <c r="A30385" t="s">
        <v>116325</v>
      </c>
      <c r="C30385" t="s">
        <v>27</v>
      </c>
      <c r="D30385" t="s">
        <v>116326</v>
      </c>
      <c r="E30385" t="s">
        <v>40</v>
      </c>
      <c r="F30385" t="s">
        <v>41</v>
      </c>
      <c r="G30385" t="s">
        <v>42</v>
      </c>
      <c r="H30385">
        <v>0</v>
      </c>
      <c r="I30385">
        <v>0</v>
      </c>
      <c r="J30385">
        <v>0</v>
      </c>
      <c r="K30385" t="s">
        <v>116327</v>
      </c>
    </row>
    <row r="30386" spans="1:11" x14ac:dyDescent="0.3">
      <c r="A30386" t="s">
        <v>116328</v>
      </c>
      <c r="C30386" t="s">
        <v>27</v>
      </c>
      <c r="D30386" t="s">
        <v>116329</v>
      </c>
      <c r="E30386" t="s">
        <v>40</v>
      </c>
      <c r="F30386" t="s">
        <v>41</v>
      </c>
      <c r="G30386" t="s">
        <v>42</v>
      </c>
      <c r="H30386">
        <v>0</v>
      </c>
      <c r="I30386">
        <v>0</v>
      </c>
      <c r="J30386">
        <v>0</v>
      </c>
      <c r="K30386" t="s">
        <v>116330</v>
      </c>
    </row>
    <row r="30387" spans="1:11" x14ac:dyDescent="0.3">
      <c r="A30387" t="s">
        <v>116331</v>
      </c>
      <c r="B30387" t="s">
        <v>116332</v>
      </c>
      <c r="C30387" t="s">
        <v>27</v>
      </c>
      <c r="D30387" t="s">
        <v>116333</v>
      </c>
      <c r="E30387" t="s">
        <v>40</v>
      </c>
      <c r="F30387" t="s">
        <v>41</v>
      </c>
      <c r="G30387" t="s">
        <v>1463</v>
      </c>
      <c r="H30387">
        <v>0</v>
      </c>
      <c r="I30387">
        <v>0</v>
      </c>
      <c r="J30387">
        <v>0</v>
      </c>
      <c r="K30387" t="s">
        <v>116334</v>
      </c>
    </row>
    <row r="30388" spans="1:11" x14ac:dyDescent="0.3">
      <c r="A30388" t="s">
        <v>116335</v>
      </c>
      <c r="C30388" t="s">
        <v>13</v>
      </c>
      <c r="D30388" t="s">
        <v>116336</v>
      </c>
      <c r="E30388" t="s">
        <v>104779</v>
      </c>
      <c r="F30388" t="s">
        <v>41</v>
      </c>
      <c r="G30388" t="s">
        <v>42</v>
      </c>
      <c r="H30388">
        <v>0</v>
      </c>
      <c r="I30388">
        <v>0</v>
      </c>
      <c r="J30388">
        <v>0</v>
      </c>
      <c r="K30388" t="s">
        <v>116337</v>
      </c>
    </row>
    <row r="30389" spans="1:11" x14ac:dyDescent="0.3">
      <c r="A30389" t="s">
        <v>116338</v>
      </c>
      <c r="B30389" t="s">
        <v>116339</v>
      </c>
      <c r="C30389" t="s">
        <v>27</v>
      </c>
      <c r="D30389" t="s">
        <v>116340</v>
      </c>
      <c r="E30389" t="s">
        <v>40</v>
      </c>
      <c r="F30389" t="s">
        <v>41</v>
      </c>
      <c r="G30389" t="s">
        <v>42</v>
      </c>
      <c r="H30389">
        <v>0</v>
      </c>
      <c r="I30389">
        <v>0</v>
      </c>
      <c r="J30389">
        <v>0</v>
      </c>
      <c r="K30389" t="s">
        <v>116341</v>
      </c>
    </row>
    <row r="30390" spans="1:11" x14ac:dyDescent="0.3">
      <c r="A30390" t="s">
        <v>116342</v>
      </c>
      <c r="B30390" t="s">
        <v>116343</v>
      </c>
      <c r="C30390" t="s">
        <v>27</v>
      </c>
      <c r="D30390" t="s">
        <v>116344</v>
      </c>
      <c r="E30390" t="s">
        <v>40</v>
      </c>
      <c r="F30390" t="s">
        <v>41</v>
      </c>
      <c r="G30390" t="s">
        <v>42</v>
      </c>
      <c r="H30390">
        <v>0</v>
      </c>
      <c r="I30390">
        <v>0</v>
      </c>
      <c r="J30390">
        <v>0</v>
      </c>
      <c r="K30390" t="s">
        <v>116345</v>
      </c>
    </row>
    <row r="30391" spans="1:11" x14ac:dyDescent="0.3">
      <c r="A30391" t="s">
        <v>116346</v>
      </c>
      <c r="B30391" t="s">
        <v>116347</v>
      </c>
      <c r="C30391" t="s">
        <v>147</v>
      </c>
      <c r="D30391" t="s">
        <v>116348</v>
      </c>
      <c r="E30391" t="s">
        <v>183</v>
      </c>
      <c r="F30391" t="s">
        <v>2703</v>
      </c>
      <c r="G30391" t="s">
        <v>42</v>
      </c>
      <c r="H30391">
        <v>0</v>
      </c>
      <c r="I30391">
        <v>0</v>
      </c>
      <c r="J30391">
        <v>0</v>
      </c>
      <c r="K30391" t="s">
        <v>116349</v>
      </c>
    </row>
    <row r="30392" spans="1:11" x14ac:dyDescent="0.3">
      <c r="A30392" t="s">
        <v>116350</v>
      </c>
      <c r="C30392" t="s">
        <v>13</v>
      </c>
      <c r="D30392" t="s">
        <v>116351</v>
      </c>
      <c r="E30392" t="s">
        <v>15</v>
      </c>
      <c r="F30392" t="s">
        <v>16</v>
      </c>
      <c r="G30392" t="s">
        <v>42</v>
      </c>
      <c r="H30392">
        <v>0</v>
      </c>
      <c r="I30392">
        <v>0</v>
      </c>
      <c r="J30392">
        <v>0</v>
      </c>
      <c r="K30392" t="s">
        <v>116352</v>
      </c>
    </row>
    <row r="30393" spans="1:11" x14ac:dyDescent="0.3">
      <c r="A30393" t="s">
        <v>116353</v>
      </c>
      <c r="B30393" t="s">
        <v>2231</v>
      </c>
      <c r="C30393" t="s">
        <v>27</v>
      </c>
      <c r="D30393" t="s">
        <v>116354</v>
      </c>
      <c r="E30393" t="s">
        <v>40</v>
      </c>
      <c r="F30393" t="s">
        <v>41</v>
      </c>
      <c r="G30393" t="s">
        <v>42</v>
      </c>
      <c r="H30393">
        <v>0</v>
      </c>
      <c r="I30393">
        <v>0</v>
      </c>
      <c r="J30393">
        <v>0</v>
      </c>
      <c r="K30393" t="s">
        <v>116355</v>
      </c>
    </row>
    <row r="30394" spans="1:11" x14ac:dyDescent="0.3">
      <c r="A30394" t="s">
        <v>116356</v>
      </c>
      <c r="C30394" t="s">
        <v>558</v>
      </c>
      <c r="D30394" t="s">
        <v>116357</v>
      </c>
      <c r="E30394" t="s">
        <v>754</v>
      </c>
      <c r="F30394" t="s">
        <v>7555</v>
      </c>
      <c r="G30394" t="s">
        <v>42</v>
      </c>
      <c r="H30394">
        <v>0</v>
      </c>
      <c r="I30394">
        <v>0</v>
      </c>
      <c r="J30394">
        <v>0</v>
      </c>
      <c r="K30394" t="s">
        <v>116358</v>
      </c>
    </row>
    <row r="30395" spans="1:11" x14ac:dyDescent="0.3">
      <c r="A30395" t="s">
        <v>116359</v>
      </c>
      <c r="B30395" t="s">
        <v>116360</v>
      </c>
      <c r="C30395" t="s">
        <v>27</v>
      </c>
      <c r="D30395" t="s">
        <v>116361</v>
      </c>
      <c r="E30395" t="s">
        <v>40</v>
      </c>
      <c r="F30395" t="s">
        <v>41</v>
      </c>
      <c r="G30395" t="s">
        <v>42</v>
      </c>
      <c r="H30395">
        <v>0</v>
      </c>
      <c r="I30395">
        <v>0</v>
      </c>
      <c r="J30395">
        <v>0</v>
      </c>
      <c r="K30395" t="s">
        <v>116362</v>
      </c>
    </row>
    <row r="30396" spans="1:11" x14ac:dyDescent="0.3">
      <c r="A30396" t="s">
        <v>116363</v>
      </c>
      <c r="B30396" t="s">
        <v>116364</v>
      </c>
      <c r="C30396" t="s">
        <v>558</v>
      </c>
      <c r="D30396" t="s">
        <v>116365</v>
      </c>
      <c r="E30396" t="s">
        <v>2102</v>
      </c>
      <c r="F30396" t="s">
        <v>13924</v>
      </c>
      <c r="G30396" t="s">
        <v>42</v>
      </c>
      <c r="H30396">
        <v>0</v>
      </c>
      <c r="I30396">
        <v>0</v>
      </c>
      <c r="J30396">
        <v>0</v>
      </c>
      <c r="K30396" t="s">
        <v>116366</v>
      </c>
    </row>
    <row r="30397" spans="1:11" x14ac:dyDescent="0.3">
      <c r="A30397" t="s">
        <v>116367</v>
      </c>
      <c r="B30397" t="s">
        <v>116368</v>
      </c>
      <c r="C30397" t="s">
        <v>27</v>
      </c>
      <c r="D30397" t="s">
        <v>116369</v>
      </c>
      <c r="E30397" t="s">
        <v>40</v>
      </c>
      <c r="F30397" t="s">
        <v>41</v>
      </c>
      <c r="G30397" t="s">
        <v>42</v>
      </c>
      <c r="H30397">
        <v>0</v>
      </c>
      <c r="I30397">
        <v>0</v>
      </c>
      <c r="J30397">
        <v>0</v>
      </c>
      <c r="K30397" t="s">
        <v>116370</v>
      </c>
    </row>
    <row r="30398" spans="1:11" x14ac:dyDescent="0.3">
      <c r="A30398" t="s">
        <v>116371</v>
      </c>
      <c r="B30398" t="s">
        <v>116372</v>
      </c>
      <c r="C30398" t="s">
        <v>27</v>
      </c>
      <c r="D30398" t="s">
        <v>116373</v>
      </c>
      <c r="E30398" t="s">
        <v>40</v>
      </c>
      <c r="F30398" t="s">
        <v>41</v>
      </c>
      <c r="G30398" t="s">
        <v>42</v>
      </c>
      <c r="H30398">
        <v>0</v>
      </c>
      <c r="I30398">
        <v>0</v>
      </c>
      <c r="J30398">
        <v>0</v>
      </c>
      <c r="K30398" t="s">
        <v>116374</v>
      </c>
    </row>
    <row r="30399" spans="1:11" x14ac:dyDescent="0.3">
      <c r="A30399" t="s">
        <v>116375</v>
      </c>
      <c r="B30399" t="s">
        <v>116376</v>
      </c>
      <c r="C30399" t="s">
        <v>558</v>
      </c>
      <c r="D30399" t="s">
        <v>116377</v>
      </c>
      <c r="E30399" t="s">
        <v>1472</v>
      </c>
      <c r="F30399" t="s">
        <v>7493</v>
      </c>
      <c r="G30399" t="s">
        <v>42</v>
      </c>
      <c r="H30399">
        <v>0</v>
      </c>
      <c r="I30399">
        <v>0</v>
      </c>
      <c r="J30399">
        <v>0</v>
      </c>
      <c r="K30399" t="s">
        <v>116378</v>
      </c>
    </row>
    <row r="30400" spans="1:11" x14ac:dyDescent="0.3">
      <c r="A30400" t="s">
        <v>116379</v>
      </c>
      <c r="B30400" t="s">
        <v>116380</v>
      </c>
      <c r="C30400" t="s">
        <v>27</v>
      </c>
      <c r="D30400" t="s">
        <v>116381</v>
      </c>
      <c r="E30400" t="s">
        <v>40</v>
      </c>
      <c r="F30400" t="s">
        <v>41</v>
      </c>
      <c r="G30400" t="s">
        <v>42</v>
      </c>
      <c r="H30400">
        <v>0</v>
      </c>
      <c r="I30400">
        <v>0</v>
      </c>
      <c r="J30400">
        <v>0</v>
      </c>
      <c r="K30400" t="s">
        <v>116382</v>
      </c>
    </row>
    <row r="30401" spans="1:11" x14ac:dyDescent="0.3">
      <c r="A30401" t="s">
        <v>116383</v>
      </c>
      <c r="B30401" t="s">
        <v>17669</v>
      </c>
      <c r="C30401" t="s">
        <v>27</v>
      </c>
      <c r="D30401" t="s">
        <v>116384</v>
      </c>
      <c r="E30401" t="s">
        <v>40</v>
      </c>
      <c r="F30401" t="s">
        <v>41</v>
      </c>
      <c r="G30401" t="s">
        <v>42</v>
      </c>
      <c r="H30401">
        <v>0</v>
      </c>
      <c r="I30401">
        <v>0</v>
      </c>
      <c r="J30401">
        <v>0</v>
      </c>
      <c r="K30401" t="s">
        <v>116385</v>
      </c>
    </row>
    <row r="30402" spans="1:11" x14ac:dyDescent="0.3">
      <c r="A30402" t="s">
        <v>116386</v>
      </c>
      <c r="C30402" t="s">
        <v>27</v>
      </c>
      <c r="D30402" t="s">
        <v>116387</v>
      </c>
      <c r="E30402" t="s">
        <v>40</v>
      </c>
      <c r="F30402" t="s">
        <v>41</v>
      </c>
      <c r="G30402" t="s">
        <v>16688</v>
      </c>
      <c r="H30402">
        <v>0</v>
      </c>
      <c r="I30402">
        <v>0</v>
      </c>
      <c r="J30402">
        <v>0</v>
      </c>
      <c r="K30402" t="s">
        <v>116388</v>
      </c>
    </row>
    <row r="30403" spans="1:11" x14ac:dyDescent="0.3">
      <c r="A30403" t="s">
        <v>116389</v>
      </c>
      <c r="B30403" t="s">
        <v>116390</v>
      </c>
      <c r="C30403" t="s">
        <v>13</v>
      </c>
      <c r="D30403" t="s">
        <v>116391</v>
      </c>
      <c r="E30403" t="s">
        <v>15</v>
      </c>
      <c r="F30403" t="s">
        <v>16</v>
      </c>
      <c r="G30403" t="s">
        <v>1105</v>
      </c>
      <c r="H30403">
        <v>0</v>
      </c>
      <c r="I30403">
        <v>0</v>
      </c>
      <c r="J30403">
        <v>0</v>
      </c>
      <c r="K30403" t="s">
        <v>116392</v>
      </c>
    </row>
    <row r="30404" spans="1:11" x14ac:dyDescent="0.3">
      <c r="A30404" t="s">
        <v>116393</v>
      </c>
      <c r="C30404" t="s">
        <v>27</v>
      </c>
      <c r="D30404" t="s">
        <v>116394</v>
      </c>
      <c r="E30404" t="s">
        <v>40</v>
      </c>
      <c r="F30404" t="s">
        <v>41</v>
      </c>
      <c r="G30404" t="s">
        <v>42</v>
      </c>
      <c r="H30404">
        <v>0</v>
      </c>
      <c r="I30404">
        <v>0</v>
      </c>
      <c r="J30404">
        <v>0</v>
      </c>
      <c r="K30404" t="s">
        <v>116395</v>
      </c>
    </row>
    <row r="30405" spans="1:11" x14ac:dyDescent="0.3">
      <c r="A30405" t="s">
        <v>116396</v>
      </c>
      <c r="B30405" t="s">
        <v>116397</v>
      </c>
      <c r="C30405" t="s">
        <v>27</v>
      </c>
      <c r="D30405" t="s">
        <v>116398</v>
      </c>
      <c r="E30405" t="s">
        <v>40</v>
      </c>
      <c r="F30405" t="s">
        <v>41</v>
      </c>
      <c r="G30405" t="s">
        <v>10101</v>
      </c>
      <c r="H30405">
        <v>0</v>
      </c>
      <c r="I30405">
        <v>0</v>
      </c>
      <c r="J30405">
        <v>0</v>
      </c>
      <c r="K30405" t="s">
        <v>116399</v>
      </c>
    </row>
    <row r="30406" spans="1:11" x14ac:dyDescent="0.3">
      <c r="A30406" t="s">
        <v>116400</v>
      </c>
      <c r="C30406" t="s">
        <v>27</v>
      </c>
      <c r="D30406" t="s">
        <v>116401</v>
      </c>
      <c r="E30406" t="s">
        <v>40</v>
      </c>
      <c r="F30406" t="s">
        <v>41</v>
      </c>
      <c r="G30406" t="s">
        <v>42</v>
      </c>
      <c r="H30406">
        <v>0</v>
      </c>
      <c r="I30406">
        <v>0</v>
      </c>
      <c r="J30406">
        <v>0</v>
      </c>
      <c r="K30406" t="s">
        <v>116402</v>
      </c>
    </row>
    <row r="30407" spans="1:11" x14ac:dyDescent="0.3">
      <c r="A30407" t="s">
        <v>116403</v>
      </c>
      <c r="B30407" t="s">
        <v>116404</v>
      </c>
      <c r="C30407" t="s">
        <v>27</v>
      </c>
      <c r="D30407" t="s">
        <v>116405</v>
      </c>
      <c r="E30407" t="s">
        <v>40</v>
      </c>
      <c r="F30407" t="s">
        <v>16</v>
      </c>
      <c r="G30407" t="s">
        <v>83</v>
      </c>
      <c r="H30407">
        <v>0</v>
      </c>
      <c r="I30407">
        <v>0</v>
      </c>
      <c r="J30407">
        <v>0</v>
      </c>
      <c r="K30407" t="s">
        <v>116406</v>
      </c>
    </row>
    <row r="30408" spans="1:11" x14ac:dyDescent="0.3">
      <c r="A30408" t="s">
        <v>116407</v>
      </c>
      <c r="B30408" t="s">
        <v>11282</v>
      </c>
      <c r="C30408" t="s">
        <v>147</v>
      </c>
      <c r="D30408" t="s">
        <v>116408</v>
      </c>
      <c r="E30408" t="s">
        <v>183</v>
      </c>
      <c r="F30408" t="s">
        <v>2385</v>
      </c>
      <c r="G30408" t="s">
        <v>42</v>
      </c>
      <c r="H30408">
        <v>0</v>
      </c>
      <c r="I30408">
        <v>0</v>
      </c>
      <c r="J30408">
        <v>0</v>
      </c>
      <c r="K30408" t="s">
        <v>116409</v>
      </c>
    </row>
    <row r="30409" spans="1:11" x14ac:dyDescent="0.3">
      <c r="A30409" t="s">
        <v>116410</v>
      </c>
      <c r="C30409" t="s">
        <v>27</v>
      </c>
      <c r="D30409" t="s">
        <v>116411</v>
      </c>
      <c r="E30409" t="s">
        <v>40</v>
      </c>
      <c r="F30409" t="s">
        <v>41</v>
      </c>
      <c r="G30409" t="s">
        <v>42</v>
      </c>
      <c r="H30409">
        <v>0</v>
      </c>
      <c r="I30409">
        <v>0</v>
      </c>
      <c r="J30409">
        <v>0</v>
      </c>
      <c r="K30409" t="s">
        <v>116412</v>
      </c>
    </row>
    <row r="30410" spans="1:11" x14ac:dyDescent="0.3">
      <c r="A30410" t="s">
        <v>116413</v>
      </c>
      <c r="B30410" t="s">
        <v>116414</v>
      </c>
      <c r="C30410" t="s">
        <v>466</v>
      </c>
      <c r="D30410" t="s">
        <v>116415</v>
      </c>
      <c r="E30410" t="s">
        <v>468</v>
      </c>
      <c r="F30410" t="s">
        <v>16</v>
      </c>
      <c r="G30410" t="s">
        <v>3955</v>
      </c>
      <c r="H30410">
        <v>0</v>
      </c>
      <c r="I30410">
        <v>0</v>
      </c>
      <c r="J30410">
        <v>0</v>
      </c>
      <c r="K30410" t="s">
        <v>116416</v>
      </c>
    </row>
    <row r="30411" spans="1:11" x14ac:dyDescent="0.3">
      <c r="A30411" t="s">
        <v>116417</v>
      </c>
      <c r="B30411" t="s">
        <v>116418</v>
      </c>
      <c r="C30411" t="s">
        <v>20</v>
      </c>
      <c r="D30411" t="s">
        <v>116419</v>
      </c>
      <c r="E30411" t="s">
        <v>22</v>
      </c>
      <c r="F30411" t="s">
        <v>1531</v>
      </c>
      <c r="G30411" t="s">
        <v>4574</v>
      </c>
      <c r="H30411">
        <v>0</v>
      </c>
      <c r="I30411">
        <v>0</v>
      </c>
      <c r="J30411">
        <v>0</v>
      </c>
      <c r="K30411" t="s">
        <v>116420</v>
      </c>
    </row>
    <row r="30412" spans="1:11" x14ac:dyDescent="0.3">
      <c r="A30412" t="s">
        <v>116421</v>
      </c>
      <c r="C30412" t="s">
        <v>13</v>
      </c>
      <c r="D30412" t="s">
        <v>116422</v>
      </c>
      <c r="E30412" t="s">
        <v>15</v>
      </c>
      <c r="F30412" t="s">
        <v>41</v>
      </c>
      <c r="G30412" t="s">
        <v>42</v>
      </c>
      <c r="H30412">
        <v>0</v>
      </c>
      <c r="I30412">
        <v>0</v>
      </c>
      <c r="J30412">
        <v>0</v>
      </c>
      <c r="K30412" t="s">
        <v>116423</v>
      </c>
    </row>
    <row r="30413" spans="1:11" x14ac:dyDescent="0.3">
      <c r="A30413" t="s">
        <v>116424</v>
      </c>
      <c r="B30413" t="s">
        <v>116425</v>
      </c>
      <c r="C30413" t="s">
        <v>27</v>
      </c>
      <c r="D30413" t="s">
        <v>116426</v>
      </c>
      <c r="E30413" t="s">
        <v>40</v>
      </c>
      <c r="F30413" t="s">
        <v>41</v>
      </c>
      <c r="G30413" t="s">
        <v>42</v>
      </c>
      <c r="H30413">
        <v>0</v>
      </c>
      <c r="I30413">
        <v>0</v>
      </c>
      <c r="J30413">
        <v>0</v>
      </c>
      <c r="K30413" t="s">
        <v>116427</v>
      </c>
    </row>
    <row r="30414" spans="1:11" x14ac:dyDescent="0.3">
      <c r="A30414" t="s">
        <v>116428</v>
      </c>
      <c r="B30414" t="s">
        <v>116429</v>
      </c>
      <c r="C30414" t="s">
        <v>27</v>
      </c>
      <c r="D30414" t="s">
        <v>116430</v>
      </c>
      <c r="E30414" t="s">
        <v>40</v>
      </c>
      <c r="F30414" t="s">
        <v>41</v>
      </c>
      <c r="G30414" t="s">
        <v>42</v>
      </c>
      <c r="H30414">
        <v>0</v>
      </c>
      <c r="I30414">
        <v>0</v>
      </c>
      <c r="J30414">
        <v>0</v>
      </c>
      <c r="K30414" t="s">
        <v>116431</v>
      </c>
    </row>
    <row r="30415" spans="1:11" x14ac:dyDescent="0.3">
      <c r="A30415" t="s">
        <v>116432</v>
      </c>
      <c r="B30415" t="s">
        <v>116433</v>
      </c>
      <c r="C30415" t="s">
        <v>558</v>
      </c>
      <c r="D30415" t="s">
        <v>116434</v>
      </c>
      <c r="E30415" t="s">
        <v>1472</v>
      </c>
      <c r="F30415" t="s">
        <v>6872</v>
      </c>
      <c r="G30415" t="s">
        <v>42</v>
      </c>
      <c r="H30415">
        <v>0</v>
      </c>
      <c r="I30415">
        <v>0</v>
      </c>
      <c r="J30415">
        <v>0</v>
      </c>
      <c r="K30415" t="s">
        <v>116435</v>
      </c>
    </row>
    <row r="30416" spans="1:11" x14ac:dyDescent="0.3">
      <c r="A30416" t="s">
        <v>116436</v>
      </c>
      <c r="B30416" t="s">
        <v>116437</v>
      </c>
      <c r="C30416" t="s">
        <v>27</v>
      </c>
      <c r="D30416" t="s">
        <v>116438</v>
      </c>
      <c r="E30416" t="s">
        <v>40</v>
      </c>
      <c r="F30416" t="s">
        <v>41</v>
      </c>
      <c r="G30416" t="s">
        <v>42</v>
      </c>
      <c r="H30416">
        <v>0</v>
      </c>
      <c r="I30416">
        <v>0</v>
      </c>
      <c r="J30416">
        <v>0</v>
      </c>
      <c r="K30416" t="s">
        <v>116439</v>
      </c>
    </row>
    <row r="30417" spans="1:11" x14ac:dyDescent="0.3">
      <c r="A30417" t="s">
        <v>116440</v>
      </c>
      <c r="B30417" t="s">
        <v>116441</v>
      </c>
      <c r="C30417" t="s">
        <v>27</v>
      </c>
      <c r="D30417" t="s">
        <v>116442</v>
      </c>
      <c r="E30417" t="s">
        <v>40</v>
      </c>
      <c r="F30417" t="s">
        <v>41</v>
      </c>
      <c r="G30417" t="s">
        <v>42</v>
      </c>
      <c r="H30417">
        <v>0</v>
      </c>
      <c r="I30417">
        <v>0</v>
      </c>
      <c r="J30417">
        <v>0</v>
      </c>
      <c r="K30417" t="s">
        <v>116443</v>
      </c>
    </row>
    <row r="30418" spans="1:11" x14ac:dyDescent="0.3">
      <c r="A30418" t="s">
        <v>116444</v>
      </c>
      <c r="C30418" t="s">
        <v>27</v>
      </c>
      <c r="D30418" t="s">
        <v>116445</v>
      </c>
      <c r="E30418" t="s">
        <v>40</v>
      </c>
      <c r="F30418" t="s">
        <v>41</v>
      </c>
      <c r="G30418" t="s">
        <v>42</v>
      </c>
      <c r="H30418">
        <v>0</v>
      </c>
      <c r="I30418">
        <v>0</v>
      </c>
      <c r="J30418">
        <v>0</v>
      </c>
      <c r="K30418" t="s">
        <v>116446</v>
      </c>
    </row>
    <row r="30419" spans="1:11" x14ac:dyDescent="0.3">
      <c r="A30419" t="s">
        <v>116447</v>
      </c>
      <c r="C30419" t="s">
        <v>27</v>
      </c>
      <c r="D30419" t="s">
        <v>116448</v>
      </c>
      <c r="E30419" t="s">
        <v>40</v>
      </c>
      <c r="F30419" t="s">
        <v>41</v>
      </c>
      <c r="G30419" t="s">
        <v>42</v>
      </c>
      <c r="H30419">
        <v>0</v>
      </c>
      <c r="I30419">
        <v>0</v>
      </c>
      <c r="J30419">
        <v>0</v>
      </c>
      <c r="K30419" t="s">
        <v>116449</v>
      </c>
    </row>
    <row r="30420" spans="1:11" x14ac:dyDescent="0.3">
      <c r="A30420" t="s">
        <v>116450</v>
      </c>
      <c r="B30420" t="s">
        <v>116451</v>
      </c>
      <c r="C30420" t="s">
        <v>466</v>
      </c>
      <c r="D30420" t="s">
        <v>116452</v>
      </c>
      <c r="E30420" t="s">
        <v>468</v>
      </c>
      <c r="F30420" t="s">
        <v>16</v>
      </c>
      <c r="G30420" t="s">
        <v>2721</v>
      </c>
      <c r="H30420">
        <v>0</v>
      </c>
      <c r="I30420">
        <v>0</v>
      </c>
      <c r="J30420">
        <v>0</v>
      </c>
      <c r="K30420" t="s">
        <v>116453</v>
      </c>
    </row>
    <row r="30421" spans="1:11" x14ac:dyDescent="0.3">
      <c r="A30421" t="s">
        <v>116454</v>
      </c>
      <c r="C30421" t="s">
        <v>13</v>
      </c>
      <c r="D30421" t="s">
        <v>116455</v>
      </c>
      <c r="E30421" t="s">
        <v>15</v>
      </c>
      <c r="F30421" t="s">
        <v>11207</v>
      </c>
      <c r="G30421" t="s">
        <v>42</v>
      </c>
      <c r="H30421">
        <v>0</v>
      </c>
      <c r="I30421">
        <v>0</v>
      </c>
      <c r="J30421">
        <v>0</v>
      </c>
      <c r="K30421" t="s">
        <v>116456</v>
      </c>
    </row>
    <row r="30422" spans="1:11" x14ac:dyDescent="0.3">
      <c r="A30422" t="s">
        <v>116457</v>
      </c>
      <c r="B30422" t="s">
        <v>116458</v>
      </c>
      <c r="C30422" t="s">
        <v>20</v>
      </c>
      <c r="D30422" t="s">
        <v>116459</v>
      </c>
      <c r="E30422" t="s">
        <v>22</v>
      </c>
      <c r="F30422" t="s">
        <v>1590</v>
      </c>
      <c r="G30422" t="s">
        <v>42</v>
      </c>
      <c r="H30422">
        <v>0</v>
      </c>
      <c r="I30422">
        <v>0</v>
      </c>
      <c r="J30422">
        <v>0</v>
      </c>
      <c r="K30422" t="s">
        <v>116460</v>
      </c>
    </row>
    <row r="30423" spans="1:11" x14ac:dyDescent="0.3">
      <c r="A30423" t="s">
        <v>116461</v>
      </c>
      <c r="B30423" t="s">
        <v>116462</v>
      </c>
      <c r="C30423" t="s">
        <v>20</v>
      </c>
      <c r="D30423" t="s">
        <v>116463</v>
      </c>
      <c r="E30423" t="s">
        <v>22</v>
      </c>
      <c r="F30423" t="s">
        <v>9182</v>
      </c>
      <c r="G30423" t="s">
        <v>42</v>
      </c>
      <c r="H30423">
        <v>0</v>
      </c>
      <c r="I30423">
        <v>0</v>
      </c>
      <c r="J30423">
        <v>0</v>
      </c>
      <c r="K30423" t="s">
        <v>116464</v>
      </c>
    </row>
    <row r="30424" spans="1:11" x14ac:dyDescent="0.3">
      <c r="A30424" t="s">
        <v>116465</v>
      </c>
      <c r="B30424" t="s">
        <v>116466</v>
      </c>
      <c r="C30424" t="s">
        <v>27</v>
      </c>
      <c r="D30424" t="s">
        <v>116467</v>
      </c>
      <c r="E30424" t="s">
        <v>40</v>
      </c>
      <c r="F30424" t="s">
        <v>13097</v>
      </c>
      <c r="G30424" t="s">
        <v>52847</v>
      </c>
      <c r="H30424">
        <v>0</v>
      </c>
      <c r="I30424">
        <v>0</v>
      </c>
      <c r="J30424">
        <v>0</v>
      </c>
      <c r="K30424" t="s">
        <v>116468</v>
      </c>
    </row>
    <row r="30425" spans="1:11" x14ac:dyDescent="0.3">
      <c r="A30425" t="s">
        <v>116469</v>
      </c>
      <c r="C30425" t="s">
        <v>27</v>
      </c>
      <c r="D30425" t="s">
        <v>116470</v>
      </c>
      <c r="E30425" t="s">
        <v>40</v>
      </c>
      <c r="F30425" t="s">
        <v>16</v>
      </c>
      <c r="G30425" t="s">
        <v>42</v>
      </c>
      <c r="H30425">
        <v>0</v>
      </c>
      <c r="I30425">
        <v>0</v>
      </c>
      <c r="J30425">
        <v>0</v>
      </c>
      <c r="K30425" t="s">
        <v>116471</v>
      </c>
    </row>
    <row r="30426" spans="1:11" x14ac:dyDescent="0.3">
      <c r="A30426" t="s">
        <v>116472</v>
      </c>
      <c r="C30426" t="s">
        <v>27</v>
      </c>
      <c r="D30426" t="s">
        <v>116473</v>
      </c>
      <c r="E30426" t="s">
        <v>40</v>
      </c>
      <c r="F30426" t="s">
        <v>16</v>
      </c>
      <c r="G30426" t="s">
        <v>364</v>
      </c>
      <c r="H30426">
        <v>0</v>
      </c>
      <c r="I30426">
        <v>0</v>
      </c>
      <c r="J30426">
        <v>0</v>
      </c>
      <c r="K30426" t="s">
        <v>116474</v>
      </c>
    </row>
    <row r="30427" spans="1:11" x14ac:dyDescent="0.3">
      <c r="A30427" t="s">
        <v>116475</v>
      </c>
      <c r="B30427" t="s">
        <v>116476</v>
      </c>
      <c r="C30427" t="s">
        <v>27</v>
      </c>
      <c r="D30427" t="s">
        <v>116477</v>
      </c>
      <c r="E30427" t="s">
        <v>40</v>
      </c>
      <c r="F30427" t="s">
        <v>41</v>
      </c>
      <c r="G30427" t="s">
        <v>42</v>
      </c>
      <c r="H30427">
        <v>0</v>
      </c>
      <c r="I30427">
        <v>0</v>
      </c>
      <c r="J30427">
        <v>0</v>
      </c>
      <c r="K30427" t="s">
        <v>116478</v>
      </c>
    </row>
    <row r="30428" spans="1:11" x14ac:dyDescent="0.3">
      <c r="A30428" t="s">
        <v>116479</v>
      </c>
      <c r="B30428" t="s">
        <v>116480</v>
      </c>
      <c r="C30428" t="s">
        <v>20</v>
      </c>
      <c r="D30428" t="s">
        <v>116481</v>
      </c>
      <c r="E30428" t="s">
        <v>22</v>
      </c>
      <c r="F30428" t="s">
        <v>1674</v>
      </c>
      <c r="G30428" t="s">
        <v>42</v>
      </c>
      <c r="H30428">
        <v>0</v>
      </c>
      <c r="I30428">
        <v>0</v>
      </c>
      <c r="J30428">
        <v>0</v>
      </c>
      <c r="K30428" t="s">
        <v>116482</v>
      </c>
    </row>
    <row r="30429" spans="1:11" x14ac:dyDescent="0.3">
      <c r="A30429" t="s">
        <v>116483</v>
      </c>
      <c r="B30429" t="s">
        <v>116484</v>
      </c>
      <c r="C30429" t="s">
        <v>27</v>
      </c>
      <c r="D30429" t="s">
        <v>116485</v>
      </c>
      <c r="E30429" t="s">
        <v>40</v>
      </c>
      <c r="F30429" t="s">
        <v>41</v>
      </c>
      <c r="G30429" t="s">
        <v>4993</v>
      </c>
      <c r="H30429">
        <v>0</v>
      </c>
      <c r="I30429">
        <v>0</v>
      </c>
      <c r="J30429">
        <v>0</v>
      </c>
      <c r="K30429" t="s">
        <v>116486</v>
      </c>
    </row>
    <row r="30430" spans="1:11" x14ac:dyDescent="0.3">
      <c r="A30430" t="s">
        <v>116487</v>
      </c>
      <c r="B30430" t="s">
        <v>116488</v>
      </c>
      <c r="C30430" t="s">
        <v>27</v>
      </c>
      <c r="D30430" t="s">
        <v>116489</v>
      </c>
      <c r="E30430" t="s">
        <v>40</v>
      </c>
      <c r="F30430" t="s">
        <v>41</v>
      </c>
      <c r="G30430" t="s">
        <v>42</v>
      </c>
      <c r="H30430">
        <v>0</v>
      </c>
      <c r="I30430">
        <v>0</v>
      </c>
      <c r="J30430">
        <v>0</v>
      </c>
      <c r="K30430" t="s">
        <v>116490</v>
      </c>
    </row>
    <row r="30431" spans="1:11" x14ac:dyDescent="0.3">
      <c r="A30431" t="s">
        <v>116491</v>
      </c>
      <c r="B30431" t="s">
        <v>116492</v>
      </c>
      <c r="C30431" t="s">
        <v>27</v>
      </c>
      <c r="D30431" t="s">
        <v>116493</v>
      </c>
      <c r="E30431" t="s">
        <v>40</v>
      </c>
      <c r="F30431" t="s">
        <v>41</v>
      </c>
      <c r="G30431" t="s">
        <v>42</v>
      </c>
      <c r="H30431">
        <v>0</v>
      </c>
      <c r="I30431">
        <v>0</v>
      </c>
      <c r="J30431">
        <v>0</v>
      </c>
      <c r="K30431" t="s">
        <v>116494</v>
      </c>
    </row>
    <row r="30432" spans="1:11" x14ac:dyDescent="0.3">
      <c r="A30432" t="s">
        <v>116495</v>
      </c>
      <c r="B30432" t="s">
        <v>116496</v>
      </c>
      <c r="C30432" t="s">
        <v>13</v>
      </c>
      <c r="D30432" t="s">
        <v>116497</v>
      </c>
      <c r="E30432" t="s">
        <v>15</v>
      </c>
      <c r="F30432" t="s">
        <v>41</v>
      </c>
      <c r="G30432" t="s">
        <v>42</v>
      </c>
      <c r="H30432">
        <v>0</v>
      </c>
      <c r="I30432">
        <v>0</v>
      </c>
      <c r="J30432">
        <v>0</v>
      </c>
      <c r="K30432" t="s">
        <v>116498</v>
      </c>
    </row>
    <row r="30433" spans="1:11" x14ac:dyDescent="0.3">
      <c r="A30433" t="s">
        <v>116499</v>
      </c>
      <c r="B30433" t="s">
        <v>116500</v>
      </c>
      <c r="C30433" t="s">
        <v>20</v>
      </c>
      <c r="D30433" t="s">
        <v>116501</v>
      </c>
      <c r="E30433" t="s">
        <v>22</v>
      </c>
      <c r="F30433" t="s">
        <v>1996</v>
      </c>
      <c r="G30433" t="s">
        <v>42</v>
      </c>
      <c r="H30433">
        <v>0</v>
      </c>
      <c r="I30433">
        <v>0</v>
      </c>
      <c r="J30433">
        <v>0</v>
      </c>
      <c r="K30433" t="s">
        <v>116502</v>
      </c>
    </row>
    <row r="30434" spans="1:11" x14ac:dyDescent="0.3">
      <c r="A30434" t="s">
        <v>116503</v>
      </c>
      <c r="B30434" t="s">
        <v>116504</v>
      </c>
      <c r="C30434" t="s">
        <v>20</v>
      </c>
      <c r="D30434" t="s">
        <v>116505</v>
      </c>
      <c r="E30434" t="s">
        <v>22</v>
      </c>
      <c r="F30434" t="s">
        <v>7061</v>
      </c>
      <c r="G30434" t="s">
        <v>42</v>
      </c>
      <c r="H30434">
        <v>0</v>
      </c>
      <c r="I30434">
        <v>0</v>
      </c>
      <c r="J30434">
        <v>0</v>
      </c>
      <c r="K30434" t="s">
        <v>116506</v>
      </c>
    </row>
    <row r="30435" spans="1:11" x14ac:dyDescent="0.3">
      <c r="A30435" t="s">
        <v>116507</v>
      </c>
      <c r="B30435" t="s">
        <v>116508</v>
      </c>
      <c r="C30435" t="s">
        <v>20</v>
      </c>
      <c r="D30435" t="s">
        <v>116509</v>
      </c>
      <c r="E30435" t="s">
        <v>22</v>
      </c>
      <c r="F30435" t="s">
        <v>2361</v>
      </c>
      <c r="G30435" t="s">
        <v>42</v>
      </c>
      <c r="H30435">
        <v>0</v>
      </c>
      <c r="I30435">
        <v>0</v>
      </c>
      <c r="J30435">
        <v>0</v>
      </c>
      <c r="K30435" t="s">
        <v>116510</v>
      </c>
    </row>
    <row r="30436" spans="1:11" x14ac:dyDescent="0.3">
      <c r="A30436" t="s">
        <v>116511</v>
      </c>
      <c r="B30436" t="s">
        <v>116512</v>
      </c>
      <c r="C30436" t="s">
        <v>27</v>
      </c>
      <c r="D30436" t="s">
        <v>116513</v>
      </c>
      <c r="E30436" t="s">
        <v>40</v>
      </c>
      <c r="F30436" t="s">
        <v>41</v>
      </c>
      <c r="G30436" t="s">
        <v>42</v>
      </c>
      <c r="H30436">
        <v>0</v>
      </c>
      <c r="I30436">
        <v>0</v>
      </c>
      <c r="J30436">
        <v>0</v>
      </c>
      <c r="K30436" t="s">
        <v>116514</v>
      </c>
    </row>
    <row r="30437" spans="1:11" x14ac:dyDescent="0.3">
      <c r="A30437" t="s">
        <v>116515</v>
      </c>
      <c r="C30437" t="s">
        <v>27</v>
      </c>
      <c r="D30437" t="s">
        <v>116516</v>
      </c>
      <c r="E30437" t="s">
        <v>40</v>
      </c>
      <c r="F30437" t="s">
        <v>16</v>
      </c>
      <c r="G30437" t="s">
        <v>7885</v>
      </c>
      <c r="H30437">
        <v>0</v>
      </c>
      <c r="I30437">
        <v>0</v>
      </c>
      <c r="J30437">
        <v>0</v>
      </c>
      <c r="K30437" t="s">
        <v>116517</v>
      </c>
    </row>
    <row r="30438" spans="1:11" x14ac:dyDescent="0.3">
      <c r="A30438" t="s">
        <v>116518</v>
      </c>
      <c r="B30438" t="s">
        <v>116519</v>
      </c>
      <c r="C30438" t="s">
        <v>20</v>
      </c>
      <c r="D30438" t="s">
        <v>116520</v>
      </c>
      <c r="E30438" t="s">
        <v>22</v>
      </c>
      <c r="F30438" t="s">
        <v>1947</v>
      </c>
      <c r="G30438" t="s">
        <v>42</v>
      </c>
      <c r="H30438">
        <v>0</v>
      </c>
      <c r="I30438">
        <v>0</v>
      </c>
      <c r="J30438">
        <v>0</v>
      </c>
      <c r="K30438" t="s">
        <v>116521</v>
      </c>
    </row>
    <row r="30439" spans="1:11" x14ac:dyDescent="0.3">
      <c r="A30439" t="s">
        <v>116522</v>
      </c>
      <c r="B30439" t="s">
        <v>116523</v>
      </c>
      <c r="C30439" t="s">
        <v>13</v>
      </c>
      <c r="D30439" t="s">
        <v>116524</v>
      </c>
      <c r="E30439" t="s">
        <v>15</v>
      </c>
      <c r="F30439" t="s">
        <v>16</v>
      </c>
      <c r="G30439" t="s">
        <v>973</v>
      </c>
      <c r="H30439">
        <v>0</v>
      </c>
      <c r="I30439">
        <v>0</v>
      </c>
      <c r="J30439">
        <v>0</v>
      </c>
      <c r="K30439" t="s">
        <v>116525</v>
      </c>
    </row>
    <row r="30440" spans="1:11" x14ac:dyDescent="0.3">
      <c r="A30440" t="s">
        <v>116526</v>
      </c>
      <c r="B30440" t="s">
        <v>116527</v>
      </c>
      <c r="C30440" t="s">
        <v>13</v>
      </c>
      <c r="D30440" t="s">
        <v>116528</v>
      </c>
      <c r="E30440" t="s">
        <v>15</v>
      </c>
      <c r="F30440" t="s">
        <v>41</v>
      </c>
      <c r="G30440" t="s">
        <v>107</v>
      </c>
      <c r="H30440">
        <v>0</v>
      </c>
      <c r="I30440">
        <v>0</v>
      </c>
      <c r="J30440">
        <v>0</v>
      </c>
      <c r="K30440" t="s">
        <v>116529</v>
      </c>
    </row>
    <row r="30441" spans="1:11" x14ac:dyDescent="0.3">
      <c r="A30441" t="s">
        <v>116530</v>
      </c>
      <c r="B30441" t="s">
        <v>116531</v>
      </c>
      <c r="C30441" t="s">
        <v>20</v>
      </c>
      <c r="D30441" t="s">
        <v>116532</v>
      </c>
      <c r="E30441" t="s">
        <v>22</v>
      </c>
      <c r="F30441" t="s">
        <v>6825</v>
      </c>
      <c r="G30441" t="s">
        <v>42</v>
      </c>
      <c r="H30441">
        <v>0</v>
      </c>
      <c r="I30441">
        <v>0</v>
      </c>
      <c r="J30441">
        <v>0</v>
      </c>
      <c r="K30441" t="s">
        <v>116533</v>
      </c>
    </row>
    <row r="30442" spans="1:11" x14ac:dyDescent="0.3">
      <c r="A30442" t="s">
        <v>116534</v>
      </c>
      <c r="B30442" t="s">
        <v>116535</v>
      </c>
      <c r="C30442" t="s">
        <v>20</v>
      </c>
      <c r="D30442" t="s">
        <v>116536</v>
      </c>
      <c r="E30442" t="s">
        <v>14059</v>
      </c>
      <c r="F30442" t="s">
        <v>1247</v>
      </c>
      <c r="G30442" t="s">
        <v>42</v>
      </c>
      <c r="H30442">
        <v>0</v>
      </c>
      <c r="I30442">
        <v>0</v>
      </c>
      <c r="J30442">
        <v>0</v>
      </c>
      <c r="K30442" t="s">
        <v>116537</v>
      </c>
    </row>
    <row r="30443" spans="1:11" x14ac:dyDescent="0.3">
      <c r="A30443" t="s">
        <v>116538</v>
      </c>
      <c r="B30443" t="s">
        <v>116539</v>
      </c>
      <c r="C30443" t="s">
        <v>27</v>
      </c>
      <c r="D30443" t="s">
        <v>116540</v>
      </c>
      <c r="E30443" t="s">
        <v>40</v>
      </c>
      <c r="F30443" t="s">
        <v>16</v>
      </c>
      <c r="G30443" t="s">
        <v>62130</v>
      </c>
      <c r="H30443">
        <v>0</v>
      </c>
      <c r="I30443">
        <v>0</v>
      </c>
      <c r="J30443">
        <v>0</v>
      </c>
      <c r="K30443" t="s">
        <v>116541</v>
      </c>
    </row>
    <row r="30444" spans="1:11" x14ac:dyDescent="0.3">
      <c r="A30444" t="s">
        <v>116542</v>
      </c>
      <c r="B30444" t="s">
        <v>116543</v>
      </c>
      <c r="C30444" t="s">
        <v>13</v>
      </c>
      <c r="D30444" t="s">
        <v>116544</v>
      </c>
      <c r="E30444" t="s">
        <v>104779</v>
      </c>
      <c r="F30444" t="s">
        <v>16</v>
      </c>
      <c r="G30444" t="s">
        <v>603</v>
      </c>
      <c r="H30444">
        <v>0</v>
      </c>
      <c r="I30444">
        <v>0</v>
      </c>
      <c r="J30444">
        <v>0</v>
      </c>
      <c r="K30444" t="s">
        <v>116545</v>
      </c>
    </row>
    <row r="30445" spans="1:11" x14ac:dyDescent="0.3">
      <c r="A30445" t="s">
        <v>116546</v>
      </c>
      <c r="B30445" t="s">
        <v>116547</v>
      </c>
      <c r="C30445" t="s">
        <v>27</v>
      </c>
      <c r="D30445" t="s">
        <v>116548</v>
      </c>
      <c r="E30445" t="s">
        <v>40</v>
      </c>
      <c r="F30445" t="s">
        <v>41</v>
      </c>
      <c r="G30445" t="s">
        <v>42</v>
      </c>
      <c r="H30445">
        <v>0</v>
      </c>
      <c r="I30445">
        <v>0</v>
      </c>
      <c r="J30445">
        <v>0</v>
      </c>
      <c r="K30445" t="s">
        <v>116549</v>
      </c>
    </row>
    <row r="30446" spans="1:11" x14ac:dyDescent="0.3">
      <c r="A30446" t="s">
        <v>116550</v>
      </c>
      <c r="B30446" t="s">
        <v>116551</v>
      </c>
      <c r="C30446" t="s">
        <v>27</v>
      </c>
      <c r="D30446" t="s">
        <v>116552</v>
      </c>
      <c r="E30446" t="s">
        <v>40</v>
      </c>
      <c r="F30446" t="s">
        <v>41</v>
      </c>
      <c r="G30446" t="s">
        <v>42</v>
      </c>
      <c r="H30446">
        <v>0</v>
      </c>
      <c r="I30446">
        <v>0</v>
      </c>
      <c r="J30446">
        <v>0</v>
      </c>
      <c r="K30446" t="s">
        <v>116553</v>
      </c>
    </row>
    <row r="30447" spans="1:11" x14ac:dyDescent="0.3">
      <c r="A30447" t="s">
        <v>116554</v>
      </c>
      <c r="B30447" t="s">
        <v>116555</v>
      </c>
      <c r="C30447" t="s">
        <v>27</v>
      </c>
      <c r="D30447" t="s">
        <v>116556</v>
      </c>
      <c r="E30447" t="s">
        <v>40</v>
      </c>
      <c r="F30447" t="s">
        <v>41</v>
      </c>
      <c r="G30447" t="s">
        <v>42</v>
      </c>
      <c r="H30447">
        <v>0</v>
      </c>
      <c r="I30447">
        <v>0</v>
      </c>
      <c r="J30447">
        <v>0</v>
      </c>
      <c r="K30447" t="s">
        <v>116557</v>
      </c>
    </row>
    <row r="30448" spans="1:11" x14ac:dyDescent="0.3">
      <c r="A30448" t="s">
        <v>116558</v>
      </c>
      <c r="B30448" t="s">
        <v>116559</v>
      </c>
      <c r="C30448" t="s">
        <v>27</v>
      </c>
      <c r="D30448" t="s">
        <v>116560</v>
      </c>
      <c r="E30448" t="s">
        <v>40</v>
      </c>
      <c r="F30448" t="s">
        <v>41</v>
      </c>
      <c r="G30448" t="s">
        <v>42</v>
      </c>
      <c r="H30448">
        <v>0</v>
      </c>
      <c r="I30448">
        <v>0</v>
      </c>
      <c r="J30448">
        <v>0</v>
      </c>
      <c r="K30448" t="s">
        <v>116561</v>
      </c>
    </row>
    <row r="30449" spans="1:11" x14ac:dyDescent="0.3">
      <c r="A30449" t="s">
        <v>116562</v>
      </c>
      <c r="B30449" t="s">
        <v>116563</v>
      </c>
      <c r="C30449" t="s">
        <v>27</v>
      </c>
      <c r="D30449" t="s">
        <v>116564</v>
      </c>
      <c r="E30449" t="s">
        <v>40</v>
      </c>
      <c r="F30449" t="s">
        <v>41</v>
      </c>
      <c r="G30449" t="s">
        <v>42</v>
      </c>
      <c r="H30449">
        <v>0</v>
      </c>
      <c r="I30449">
        <v>0</v>
      </c>
      <c r="J30449">
        <v>0</v>
      </c>
      <c r="K30449" t="s">
        <v>116565</v>
      </c>
    </row>
    <row r="30450" spans="1:11" x14ac:dyDescent="0.3">
      <c r="A30450" t="s">
        <v>116566</v>
      </c>
      <c r="B30450" t="s">
        <v>116567</v>
      </c>
      <c r="C30450" t="s">
        <v>13</v>
      </c>
      <c r="D30450" t="s">
        <v>116568</v>
      </c>
      <c r="E30450" t="s">
        <v>15</v>
      </c>
      <c r="F30450" t="s">
        <v>41</v>
      </c>
      <c r="G30450" t="s">
        <v>42</v>
      </c>
      <c r="H30450">
        <v>0</v>
      </c>
      <c r="I30450">
        <v>0</v>
      </c>
      <c r="J30450">
        <v>0</v>
      </c>
      <c r="K30450" t="s">
        <v>116569</v>
      </c>
    </row>
    <row r="30451" spans="1:11" x14ac:dyDescent="0.3">
      <c r="A30451" t="s">
        <v>116570</v>
      </c>
      <c r="B30451" t="s">
        <v>116539</v>
      </c>
      <c r="C30451" t="s">
        <v>27</v>
      </c>
      <c r="D30451" t="s">
        <v>116571</v>
      </c>
      <c r="E30451" t="s">
        <v>40</v>
      </c>
      <c r="F30451" t="s">
        <v>41</v>
      </c>
      <c r="G30451" t="s">
        <v>42</v>
      </c>
      <c r="H30451">
        <v>0</v>
      </c>
      <c r="I30451">
        <v>0</v>
      </c>
      <c r="J30451">
        <v>0</v>
      </c>
      <c r="K30451" t="s">
        <v>116572</v>
      </c>
    </row>
    <row r="30452" spans="1:11" x14ac:dyDescent="0.3">
      <c r="A30452" t="s">
        <v>116573</v>
      </c>
      <c r="B30452" t="s">
        <v>116574</v>
      </c>
      <c r="C30452" t="s">
        <v>147</v>
      </c>
      <c r="D30452" t="s">
        <v>116575</v>
      </c>
      <c r="E30452" t="s">
        <v>183</v>
      </c>
      <c r="F30452" t="s">
        <v>1947</v>
      </c>
      <c r="G30452" t="s">
        <v>42</v>
      </c>
      <c r="H30452">
        <v>0</v>
      </c>
      <c r="I30452">
        <v>0</v>
      </c>
      <c r="J30452">
        <v>0</v>
      </c>
      <c r="K30452" t="s">
        <v>116576</v>
      </c>
    </row>
    <row r="30453" spans="1:11" x14ac:dyDescent="0.3">
      <c r="A30453" t="s">
        <v>116577</v>
      </c>
      <c r="B30453" t="s">
        <v>116578</v>
      </c>
      <c r="C30453" t="s">
        <v>20</v>
      </c>
      <c r="D30453" t="s">
        <v>116579</v>
      </c>
      <c r="E30453" t="s">
        <v>22</v>
      </c>
      <c r="F30453" t="s">
        <v>1886</v>
      </c>
      <c r="G30453" t="s">
        <v>4326</v>
      </c>
      <c r="H30453">
        <v>0</v>
      </c>
      <c r="I30453">
        <v>0</v>
      </c>
      <c r="J30453">
        <v>0</v>
      </c>
      <c r="K30453" t="s">
        <v>116580</v>
      </c>
    </row>
    <row r="30454" spans="1:11" x14ac:dyDescent="0.3">
      <c r="A30454" t="s">
        <v>116581</v>
      </c>
      <c r="B30454" t="s">
        <v>116582</v>
      </c>
      <c r="C30454" t="s">
        <v>20</v>
      </c>
      <c r="D30454" t="s">
        <v>116583</v>
      </c>
      <c r="E30454" t="s">
        <v>22</v>
      </c>
      <c r="F30454" t="s">
        <v>1531</v>
      </c>
      <c r="G30454" t="s">
        <v>42</v>
      </c>
      <c r="H30454">
        <v>0</v>
      </c>
      <c r="I30454">
        <v>0</v>
      </c>
      <c r="J30454">
        <v>0</v>
      </c>
      <c r="K30454" t="s">
        <v>116584</v>
      </c>
    </row>
    <row r="30455" spans="1:11" x14ac:dyDescent="0.3">
      <c r="A30455" t="s">
        <v>116585</v>
      </c>
      <c r="B30455" t="s">
        <v>116586</v>
      </c>
      <c r="C30455" t="s">
        <v>20</v>
      </c>
      <c r="D30455" t="s">
        <v>116587</v>
      </c>
      <c r="E30455" t="s">
        <v>22</v>
      </c>
      <c r="F30455" t="s">
        <v>2345</v>
      </c>
      <c r="G30455" t="s">
        <v>42</v>
      </c>
      <c r="H30455">
        <v>0</v>
      </c>
      <c r="I30455">
        <v>0</v>
      </c>
      <c r="J30455">
        <v>0</v>
      </c>
      <c r="K30455" t="s">
        <v>116588</v>
      </c>
    </row>
    <row r="30456" spans="1:11" x14ac:dyDescent="0.3">
      <c r="A30456" t="s">
        <v>116589</v>
      </c>
      <c r="B30456" t="s">
        <v>116590</v>
      </c>
      <c r="C30456" t="s">
        <v>20</v>
      </c>
      <c r="D30456" t="s">
        <v>116591</v>
      </c>
      <c r="E30456" t="s">
        <v>22</v>
      </c>
      <c r="F30456" t="s">
        <v>1324</v>
      </c>
      <c r="G30456" t="s">
        <v>42</v>
      </c>
      <c r="H30456">
        <v>0</v>
      </c>
      <c r="I30456">
        <v>0</v>
      </c>
      <c r="J30456">
        <v>0</v>
      </c>
      <c r="K30456" t="s">
        <v>116592</v>
      </c>
    </row>
    <row r="30457" spans="1:11" x14ac:dyDescent="0.3">
      <c r="A30457" t="s">
        <v>116593</v>
      </c>
      <c r="B30457" t="s">
        <v>116594</v>
      </c>
      <c r="C30457" t="s">
        <v>558</v>
      </c>
      <c r="D30457" t="s">
        <v>116595</v>
      </c>
      <c r="E30457" t="s">
        <v>754</v>
      </c>
      <c r="F30457" t="s">
        <v>2486</v>
      </c>
      <c r="G30457" t="s">
        <v>42</v>
      </c>
      <c r="H30457">
        <v>0</v>
      </c>
      <c r="I30457">
        <v>0</v>
      </c>
      <c r="J30457">
        <v>0</v>
      </c>
      <c r="K30457" t="s">
        <v>116596</v>
      </c>
    </row>
    <row r="30458" spans="1:11" x14ac:dyDescent="0.3">
      <c r="A30458" t="s">
        <v>116597</v>
      </c>
      <c r="B30458" t="s">
        <v>116598</v>
      </c>
      <c r="C30458" t="s">
        <v>466</v>
      </c>
      <c r="D30458" t="s">
        <v>116599</v>
      </c>
      <c r="E30458" t="s">
        <v>468</v>
      </c>
      <c r="F30458" t="s">
        <v>16</v>
      </c>
      <c r="G30458" t="s">
        <v>311</v>
      </c>
      <c r="H30458">
        <v>0</v>
      </c>
      <c r="I30458">
        <v>0</v>
      </c>
      <c r="J30458">
        <v>0</v>
      </c>
      <c r="K30458" t="s">
        <v>116600</v>
      </c>
    </row>
    <row r="30459" spans="1:11" x14ac:dyDescent="0.3">
      <c r="A30459" t="s">
        <v>116601</v>
      </c>
      <c r="B30459" t="s">
        <v>116602</v>
      </c>
      <c r="C30459" t="s">
        <v>27</v>
      </c>
      <c r="D30459" t="s">
        <v>116603</v>
      </c>
      <c r="E30459" t="s">
        <v>40</v>
      </c>
      <c r="F30459" t="s">
        <v>41</v>
      </c>
      <c r="G30459" t="s">
        <v>42</v>
      </c>
      <c r="H30459">
        <v>0</v>
      </c>
      <c r="I30459">
        <v>0</v>
      </c>
      <c r="J30459">
        <v>0</v>
      </c>
      <c r="K30459" t="s">
        <v>116604</v>
      </c>
    </row>
    <row r="30460" spans="1:11" x14ac:dyDescent="0.3">
      <c r="A30460" t="s">
        <v>116605</v>
      </c>
      <c r="B30460" t="s">
        <v>116606</v>
      </c>
      <c r="C30460" t="s">
        <v>20</v>
      </c>
      <c r="D30460" t="s">
        <v>116607</v>
      </c>
      <c r="E30460" t="s">
        <v>22</v>
      </c>
      <c r="F30460" t="s">
        <v>3821</v>
      </c>
      <c r="G30460" t="s">
        <v>42</v>
      </c>
      <c r="H30460">
        <v>0</v>
      </c>
      <c r="I30460">
        <v>0</v>
      </c>
      <c r="J30460">
        <v>0</v>
      </c>
      <c r="K30460" t="s">
        <v>116608</v>
      </c>
    </row>
    <row r="30461" spans="1:11" x14ac:dyDescent="0.3">
      <c r="A30461" t="s">
        <v>116609</v>
      </c>
      <c r="B30461" t="s">
        <v>116610</v>
      </c>
      <c r="C30461" t="s">
        <v>13</v>
      </c>
      <c r="D30461" t="s">
        <v>116611</v>
      </c>
      <c r="E30461" t="s">
        <v>15</v>
      </c>
      <c r="F30461" t="s">
        <v>41</v>
      </c>
      <c r="G30461" t="s">
        <v>42</v>
      </c>
      <c r="H30461">
        <v>0</v>
      </c>
      <c r="I30461">
        <v>0</v>
      </c>
      <c r="J30461">
        <v>0</v>
      </c>
      <c r="K30461" t="s">
        <v>116612</v>
      </c>
    </row>
    <row r="30462" spans="1:11" x14ac:dyDescent="0.3">
      <c r="A30462" t="s">
        <v>116613</v>
      </c>
      <c r="B30462" t="s">
        <v>116614</v>
      </c>
      <c r="C30462" t="s">
        <v>20</v>
      </c>
      <c r="D30462" t="s">
        <v>116615</v>
      </c>
      <c r="E30462" t="s">
        <v>22</v>
      </c>
      <c r="F30462" t="s">
        <v>51302</v>
      </c>
      <c r="G30462" t="s">
        <v>42</v>
      </c>
      <c r="H30462">
        <v>0</v>
      </c>
      <c r="I30462">
        <v>0</v>
      </c>
      <c r="J30462">
        <v>0</v>
      </c>
      <c r="K30462" t="s">
        <v>116616</v>
      </c>
    </row>
    <row r="30463" spans="1:11" x14ac:dyDescent="0.3">
      <c r="A30463" t="s">
        <v>116617</v>
      </c>
      <c r="B30463" t="s">
        <v>116618</v>
      </c>
      <c r="C30463" t="s">
        <v>466</v>
      </c>
      <c r="D30463" t="s">
        <v>116619</v>
      </c>
      <c r="E30463" t="s">
        <v>468</v>
      </c>
      <c r="F30463" t="s">
        <v>2703</v>
      </c>
      <c r="G30463" t="s">
        <v>3413</v>
      </c>
      <c r="H30463">
        <v>0</v>
      </c>
      <c r="I30463">
        <v>0</v>
      </c>
      <c r="J30463">
        <v>0</v>
      </c>
      <c r="K30463" t="s">
        <v>116620</v>
      </c>
    </row>
    <row r="30464" spans="1:11" x14ac:dyDescent="0.3">
      <c r="A30464" t="s">
        <v>116621</v>
      </c>
      <c r="C30464" t="s">
        <v>20</v>
      </c>
      <c r="D30464" t="s">
        <v>116622</v>
      </c>
      <c r="E30464" t="s">
        <v>22</v>
      </c>
      <c r="F30464" t="s">
        <v>1531</v>
      </c>
      <c r="G30464" t="s">
        <v>42</v>
      </c>
      <c r="H30464">
        <v>0</v>
      </c>
      <c r="I30464">
        <v>0</v>
      </c>
      <c r="J30464">
        <v>0</v>
      </c>
      <c r="K30464" t="s">
        <v>116623</v>
      </c>
    </row>
    <row r="30465" spans="1:11" x14ac:dyDescent="0.3">
      <c r="A30465" t="s">
        <v>116624</v>
      </c>
      <c r="C30465" t="s">
        <v>27</v>
      </c>
      <c r="D30465" t="s">
        <v>116625</v>
      </c>
      <c r="E30465" t="s">
        <v>40</v>
      </c>
      <c r="F30465" t="s">
        <v>16</v>
      </c>
      <c r="G30465" t="s">
        <v>18176</v>
      </c>
      <c r="H30465">
        <v>0</v>
      </c>
      <c r="I30465">
        <v>0</v>
      </c>
      <c r="J30465">
        <v>0</v>
      </c>
      <c r="K30465" t="s">
        <v>116626</v>
      </c>
    </row>
    <row r="30466" spans="1:11" x14ac:dyDescent="0.3">
      <c r="A30466" t="s">
        <v>116627</v>
      </c>
      <c r="C30466" t="s">
        <v>27</v>
      </c>
      <c r="D30466" t="s">
        <v>116628</v>
      </c>
      <c r="E30466" t="s">
        <v>40</v>
      </c>
      <c r="F30466" t="s">
        <v>16</v>
      </c>
      <c r="G30466" t="s">
        <v>126</v>
      </c>
      <c r="H30466">
        <v>0</v>
      </c>
      <c r="I30466">
        <v>0</v>
      </c>
      <c r="J30466">
        <v>0</v>
      </c>
      <c r="K30466" t="s">
        <v>116629</v>
      </c>
    </row>
    <row r="30467" spans="1:11" x14ac:dyDescent="0.3">
      <c r="A30467" t="s">
        <v>116630</v>
      </c>
      <c r="B30467" t="s">
        <v>13646</v>
      </c>
      <c r="C30467" t="s">
        <v>27</v>
      </c>
      <c r="D30467" t="s">
        <v>116631</v>
      </c>
      <c r="E30467" t="s">
        <v>40</v>
      </c>
      <c r="F30467" t="s">
        <v>16</v>
      </c>
      <c r="G30467" t="s">
        <v>4455</v>
      </c>
      <c r="H30467">
        <v>0</v>
      </c>
      <c r="I30467">
        <v>0</v>
      </c>
      <c r="J30467">
        <v>0</v>
      </c>
      <c r="K30467" t="s">
        <v>116632</v>
      </c>
    </row>
    <row r="30468" spans="1:11" x14ac:dyDescent="0.3">
      <c r="A30468" t="s">
        <v>116633</v>
      </c>
      <c r="B30468" t="s">
        <v>116634</v>
      </c>
      <c r="C30468" t="s">
        <v>27</v>
      </c>
      <c r="D30468" t="s">
        <v>116635</v>
      </c>
      <c r="E30468" t="s">
        <v>40</v>
      </c>
      <c r="F30468" t="s">
        <v>16</v>
      </c>
      <c r="G30468" t="s">
        <v>2323</v>
      </c>
      <c r="H30468">
        <v>0</v>
      </c>
      <c r="I30468">
        <v>0</v>
      </c>
      <c r="J30468">
        <v>0</v>
      </c>
      <c r="K30468" t="s">
        <v>116636</v>
      </c>
    </row>
    <row r="30469" spans="1:11" x14ac:dyDescent="0.3">
      <c r="A30469" t="s">
        <v>116637</v>
      </c>
      <c r="B30469" t="s">
        <v>116638</v>
      </c>
      <c r="C30469" t="s">
        <v>27</v>
      </c>
      <c r="D30469" t="s">
        <v>116639</v>
      </c>
      <c r="E30469" t="s">
        <v>40</v>
      </c>
      <c r="F30469" t="s">
        <v>41</v>
      </c>
      <c r="G30469" t="s">
        <v>42</v>
      </c>
      <c r="H30469">
        <v>0</v>
      </c>
      <c r="I30469">
        <v>0</v>
      </c>
      <c r="J30469">
        <v>0</v>
      </c>
      <c r="K30469" t="s">
        <v>116640</v>
      </c>
    </row>
    <row r="30470" spans="1:11" x14ac:dyDescent="0.3">
      <c r="A30470" t="s">
        <v>116641</v>
      </c>
      <c r="B30470" t="s">
        <v>116642</v>
      </c>
      <c r="C30470" t="s">
        <v>27</v>
      </c>
      <c r="D30470" t="s">
        <v>116643</v>
      </c>
      <c r="E30470" t="s">
        <v>40</v>
      </c>
      <c r="F30470" t="s">
        <v>41</v>
      </c>
      <c r="G30470" t="s">
        <v>42</v>
      </c>
      <c r="H30470">
        <v>0</v>
      </c>
      <c r="I30470">
        <v>0</v>
      </c>
      <c r="J30470">
        <v>0</v>
      </c>
      <c r="K30470" t="s">
        <v>116644</v>
      </c>
    </row>
    <row r="30471" spans="1:11" x14ac:dyDescent="0.3">
      <c r="A30471" t="s">
        <v>116645</v>
      </c>
      <c r="B30471" t="s">
        <v>116646</v>
      </c>
      <c r="C30471" t="s">
        <v>27</v>
      </c>
      <c r="D30471" t="s">
        <v>116647</v>
      </c>
      <c r="E30471" t="s">
        <v>29</v>
      </c>
      <c r="F30471" t="s">
        <v>41</v>
      </c>
      <c r="G30471" t="s">
        <v>42</v>
      </c>
      <c r="H30471">
        <v>0</v>
      </c>
      <c r="I30471">
        <v>0</v>
      </c>
      <c r="J30471">
        <v>0</v>
      </c>
      <c r="K30471" t="s">
        <v>116648</v>
      </c>
    </row>
    <row r="30472" spans="1:11" x14ac:dyDescent="0.3">
      <c r="A30472" t="s">
        <v>116649</v>
      </c>
      <c r="C30472" t="s">
        <v>13</v>
      </c>
      <c r="D30472" t="s">
        <v>116650</v>
      </c>
      <c r="E30472" t="s">
        <v>104779</v>
      </c>
      <c r="F30472" t="s">
        <v>16</v>
      </c>
      <c r="G30472" t="s">
        <v>50031</v>
      </c>
      <c r="H30472">
        <v>0</v>
      </c>
      <c r="I30472">
        <v>0</v>
      </c>
      <c r="J30472">
        <v>0</v>
      </c>
      <c r="K30472" t="s">
        <v>116651</v>
      </c>
    </row>
    <row r="30473" spans="1:11" x14ac:dyDescent="0.3">
      <c r="A30473" t="s">
        <v>116652</v>
      </c>
      <c r="B30473" t="s">
        <v>116653</v>
      </c>
      <c r="C30473" t="s">
        <v>466</v>
      </c>
      <c r="D30473" t="s">
        <v>116654</v>
      </c>
      <c r="E30473" t="s">
        <v>468</v>
      </c>
      <c r="F30473" t="s">
        <v>16</v>
      </c>
      <c r="G30473" t="s">
        <v>8595</v>
      </c>
      <c r="H30473">
        <v>0</v>
      </c>
      <c r="I30473">
        <v>0</v>
      </c>
      <c r="J30473">
        <v>0</v>
      </c>
      <c r="K30473" t="s">
        <v>116655</v>
      </c>
    </row>
    <row r="30474" spans="1:11" x14ac:dyDescent="0.3">
      <c r="A30474" t="s">
        <v>116656</v>
      </c>
      <c r="B30474" t="s">
        <v>116657</v>
      </c>
      <c r="C30474" t="s">
        <v>27</v>
      </c>
      <c r="D30474" t="s">
        <v>116658</v>
      </c>
      <c r="E30474" t="s">
        <v>40</v>
      </c>
      <c r="F30474" t="s">
        <v>41</v>
      </c>
      <c r="G30474" t="s">
        <v>42</v>
      </c>
      <c r="H30474">
        <v>0</v>
      </c>
      <c r="I30474">
        <v>0</v>
      </c>
      <c r="J30474">
        <v>0</v>
      </c>
      <c r="K30474" t="s">
        <v>116659</v>
      </c>
    </row>
    <row r="30475" spans="1:11" x14ac:dyDescent="0.3">
      <c r="A30475" t="s">
        <v>116660</v>
      </c>
      <c r="B30475" t="s">
        <v>116661</v>
      </c>
      <c r="C30475" t="s">
        <v>13</v>
      </c>
      <c r="D30475" t="s">
        <v>116662</v>
      </c>
      <c r="E30475" t="s">
        <v>104779</v>
      </c>
      <c r="F30475" t="s">
        <v>16</v>
      </c>
      <c r="G30475" t="s">
        <v>19996</v>
      </c>
      <c r="H30475">
        <v>0</v>
      </c>
      <c r="I30475">
        <v>0</v>
      </c>
      <c r="J30475">
        <v>0</v>
      </c>
      <c r="K30475" t="s">
        <v>116663</v>
      </c>
    </row>
    <row r="30476" spans="1:11" x14ac:dyDescent="0.3">
      <c r="A30476" t="s">
        <v>116664</v>
      </c>
      <c r="B30476" t="s">
        <v>116665</v>
      </c>
      <c r="C30476" t="s">
        <v>27</v>
      </c>
      <c r="D30476" t="s">
        <v>116666</v>
      </c>
      <c r="E30476" t="s">
        <v>40</v>
      </c>
      <c r="F30476" t="s">
        <v>16</v>
      </c>
      <c r="G30476" t="s">
        <v>1105</v>
      </c>
      <c r="H30476">
        <v>0</v>
      </c>
      <c r="I30476">
        <v>0</v>
      </c>
      <c r="J30476">
        <v>0</v>
      </c>
      <c r="K30476" t="s">
        <v>116667</v>
      </c>
    </row>
    <row r="30477" spans="1:11" x14ac:dyDescent="0.3">
      <c r="A30477" t="s">
        <v>116668</v>
      </c>
      <c r="B30477" t="s">
        <v>116669</v>
      </c>
      <c r="C30477" t="s">
        <v>20</v>
      </c>
      <c r="D30477" t="s">
        <v>116670</v>
      </c>
      <c r="E30477" t="s">
        <v>103221</v>
      </c>
      <c r="F30477" t="s">
        <v>16</v>
      </c>
      <c r="G30477" t="s">
        <v>27516</v>
      </c>
      <c r="H30477">
        <v>0</v>
      </c>
      <c r="I30477">
        <v>0</v>
      </c>
      <c r="J30477">
        <v>0</v>
      </c>
      <c r="K30477" t="s">
        <v>116671</v>
      </c>
    </row>
    <row r="30478" spans="1:11" x14ac:dyDescent="0.3">
      <c r="A30478" t="s">
        <v>116672</v>
      </c>
      <c r="B30478" t="s">
        <v>4126</v>
      </c>
      <c r="C30478" t="s">
        <v>27</v>
      </c>
      <c r="D30478" t="s">
        <v>116673</v>
      </c>
      <c r="E30478" t="s">
        <v>40</v>
      </c>
      <c r="F30478" t="s">
        <v>16</v>
      </c>
      <c r="G30478" t="s">
        <v>9659</v>
      </c>
      <c r="H30478">
        <v>0</v>
      </c>
      <c r="I30478">
        <v>0</v>
      </c>
      <c r="J30478">
        <v>0</v>
      </c>
      <c r="K30478" t="s">
        <v>116674</v>
      </c>
    </row>
    <row r="30479" spans="1:11" x14ac:dyDescent="0.3">
      <c r="A30479" t="s">
        <v>116675</v>
      </c>
      <c r="B30479" t="s">
        <v>116676</v>
      </c>
      <c r="C30479" t="s">
        <v>27</v>
      </c>
      <c r="D30479" t="s">
        <v>116677</v>
      </c>
      <c r="E30479" t="s">
        <v>40</v>
      </c>
      <c r="F30479" t="s">
        <v>41</v>
      </c>
      <c r="G30479" t="s">
        <v>42</v>
      </c>
      <c r="H30479">
        <v>0</v>
      </c>
      <c r="I30479">
        <v>0</v>
      </c>
      <c r="J30479">
        <v>0</v>
      </c>
      <c r="K30479" t="s">
        <v>116678</v>
      </c>
    </row>
    <row r="30480" spans="1:11" x14ac:dyDescent="0.3">
      <c r="A30480" t="s">
        <v>116679</v>
      </c>
      <c r="C30480" t="s">
        <v>27</v>
      </c>
      <c r="D30480" t="s">
        <v>116680</v>
      </c>
      <c r="E30480" t="s">
        <v>29</v>
      </c>
      <c r="F30480" t="s">
        <v>41</v>
      </c>
      <c r="G30480" t="s">
        <v>42</v>
      </c>
      <c r="H30480">
        <v>0</v>
      </c>
      <c r="I30480">
        <v>0</v>
      </c>
      <c r="J30480">
        <v>0</v>
      </c>
      <c r="K30480" t="s">
        <v>116681</v>
      </c>
    </row>
    <row r="30481" spans="1:11" x14ac:dyDescent="0.3">
      <c r="A30481" t="s">
        <v>116682</v>
      </c>
      <c r="C30481" t="s">
        <v>27</v>
      </c>
      <c r="D30481" t="s">
        <v>116683</v>
      </c>
      <c r="E30481" t="s">
        <v>40</v>
      </c>
      <c r="F30481" t="s">
        <v>41</v>
      </c>
      <c r="G30481" t="s">
        <v>42</v>
      </c>
      <c r="H30481">
        <v>0</v>
      </c>
      <c r="I30481">
        <v>0</v>
      </c>
      <c r="J30481">
        <v>0</v>
      </c>
      <c r="K30481" t="s">
        <v>116684</v>
      </c>
    </row>
    <row r="30482" spans="1:11" x14ac:dyDescent="0.3">
      <c r="A30482" t="s">
        <v>116685</v>
      </c>
      <c r="B30482" t="s">
        <v>116686</v>
      </c>
      <c r="C30482" t="s">
        <v>27</v>
      </c>
      <c r="D30482" t="s">
        <v>116687</v>
      </c>
      <c r="E30482" t="s">
        <v>40</v>
      </c>
      <c r="F30482" t="s">
        <v>41</v>
      </c>
      <c r="G30482" t="s">
        <v>42</v>
      </c>
      <c r="H30482">
        <v>0</v>
      </c>
      <c r="I30482">
        <v>0</v>
      </c>
      <c r="J30482">
        <v>0</v>
      </c>
      <c r="K30482" t="s">
        <v>116688</v>
      </c>
    </row>
    <row r="30483" spans="1:11" x14ac:dyDescent="0.3">
      <c r="A30483" t="s">
        <v>116689</v>
      </c>
      <c r="B30483" t="s">
        <v>116690</v>
      </c>
      <c r="C30483" t="s">
        <v>27</v>
      </c>
      <c r="D30483" t="s">
        <v>116691</v>
      </c>
      <c r="E30483" t="s">
        <v>40</v>
      </c>
      <c r="F30483" t="s">
        <v>41</v>
      </c>
      <c r="G30483" t="s">
        <v>42</v>
      </c>
      <c r="H30483">
        <v>0</v>
      </c>
      <c r="I30483">
        <v>0</v>
      </c>
      <c r="J30483">
        <v>0</v>
      </c>
      <c r="K30483" t="s">
        <v>116692</v>
      </c>
    </row>
    <row r="30484" spans="1:11" x14ac:dyDescent="0.3">
      <c r="A30484" t="s">
        <v>116693</v>
      </c>
      <c r="B30484" t="s">
        <v>116694</v>
      </c>
      <c r="C30484" t="s">
        <v>20</v>
      </c>
      <c r="D30484" t="s">
        <v>116695</v>
      </c>
      <c r="E30484" t="s">
        <v>22</v>
      </c>
      <c r="F30484" t="s">
        <v>1991</v>
      </c>
      <c r="G30484" t="s">
        <v>42</v>
      </c>
      <c r="H30484">
        <v>0</v>
      </c>
      <c r="I30484">
        <v>0</v>
      </c>
      <c r="J30484">
        <v>0</v>
      </c>
      <c r="K30484" t="s">
        <v>116696</v>
      </c>
    </row>
    <row r="30485" spans="1:11" x14ac:dyDescent="0.3">
      <c r="A30485" t="s">
        <v>116697</v>
      </c>
      <c r="B30485" t="s">
        <v>116698</v>
      </c>
      <c r="C30485" t="s">
        <v>20</v>
      </c>
      <c r="D30485" t="s">
        <v>116699</v>
      </c>
      <c r="E30485" t="s">
        <v>22</v>
      </c>
      <c r="F30485" t="s">
        <v>7529</v>
      </c>
      <c r="G30485" t="s">
        <v>42</v>
      </c>
      <c r="H30485">
        <v>0</v>
      </c>
      <c r="I30485">
        <v>0</v>
      </c>
      <c r="J30485">
        <v>0</v>
      </c>
      <c r="K30485" t="s">
        <v>116700</v>
      </c>
    </row>
    <row r="30486" spans="1:11" x14ac:dyDescent="0.3">
      <c r="A30486" t="s">
        <v>116701</v>
      </c>
      <c r="B30486" t="s">
        <v>116702</v>
      </c>
      <c r="C30486" t="s">
        <v>20</v>
      </c>
      <c r="D30486" t="s">
        <v>116703</v>
      </c>
      <c r="E30486" t="s">
        <v>22</v>
      </c>
      <c r="F30486" t="s">
        <v>16849</v>
      </c>
      <c r="G30486" t="s">
        <v>42</v>
      </c>
      <c r="H30486">
        <v>0</v>
      </c>
      <c r="I30486">
        <v>0</v>
      </c>
      <c r="J30486">
        <v>0</v>
      </c>
      <c r="K30486" t="s">
        <v>116704</v>
      </c>
    </row>
    <row r="30487" spans="1:11" x14ac:dyDescent="0.3">
      <c r="A30487" t="s">
        <v>116705</v>
      </c>
      <c r="B30487" t="s">
        <v>116706</v>
      </c>
      <c r="C30487" t="s">
        <v>27</v>
      </c>
      <c r="D30487" t="s">
        <v>116707</v>
      </c>
      <c r="E30487" t="s">
        <v>40</v>
      </c>
      <c r="F30487" t="s">
        <v>41</v>
      </c>
      <c r="G30487" t="s">
        <v>42</v>
      </c>
      <c r="H30487">
        <v>0</v>
      </c>
      <c r="I30487">
        <v>0</v>
      </c>
      <c r="J30487">
        <v>0</v>
      </c>
      <c r="K30487" t="s">
        <v>116708</v>
      </c>
    </row>
    <row r="30488" spans="1:11" x14ac:dyDescent="0.3">
      <c r="A30488" t="s">
        <v>116709</v>
      </c>
      <c r="B30488" t="s">
        <v>116710</v>
      </c>
      <c r="C30488" t="s">
        <v>27</v>
      </c>
      <c r="D30488" t="s">
        <v>116711</v>
      </c>
      <c r="E30488" t="s">
        <v>40</v>
      </c>
      <c r="F30488" t="s">
        <v>41</v>
      </c>
      <c r="G30488" t="s">
        <v>42</v>
      </c>
      <c r="H30488">
        <v>0</v>
      </c>
      <c r="I30488">
        <v>0</v>
      </c>
      <c r="J30488">
        <v>0</v>
      </c>
      <c r="K30488" t="s">
        <v>116712</v>
      </c>
    </row>
    <row r="30489" spans="1:11" x14ac:dyDescent="0.3">
      <c r="A30489" t="s">
        <v>116713</v>
      </c>
      <c r="B30489" t="s">
        <v>116714</v>
      </c>
      <c r="C30489" t="s">
        <v>27</v>
      </c>
      <c r="D30489" t="s">
        <v>116715</v>
      </c>
      <c r="E30489" t="s">
        <v>40</v>
      </c>
      <c r="F30489" t="s">
        <v>41</v>
      </c>
      <c r="G30489" t="s">
        <v>42</v>
      </c>
      <c r="H30489">
        <v>0</v>
      </c>
      <c r="I30489">
        <v>0</v>
      </c>
      <c r="J30489">
        <v>0</v>
      </c>
      <c r="K30489" t="s">
        <v>116716</v>
      </c>
    </row>
    <row r="30490" spans="1:11" x14ac:dyDescent="0.3">
      <c r="A30490" t="s">
        <v>116717</v>
      </c>
      <c r="B30490" t="s">
        <v>116718</v>
      </c>
      <c r="C30490" t="s">
        <v>27</v>
      </c>
      <c r="D30490" t="s">
        <v>116719</v>
      </c>
      <c r="E30490" t="s">
        <v>40</v>
      </c>
      <c r="F30490" t="s">
        <v>41</v>
      </c>
      <c r="G30490" t="s">
        <v>42</v>
      </c>
      <c r="H30490">
        <v>0</v>
      </c>
      <c r="I30490">
        <v>0</v>
      </c>
      <c r="J30490">
        <v>0</v>
      </c>
      <c r="K30490" t="s">
        <v>116720</v>
      </c>
    </row>
    <row r="30491" spans="1:11" x14ac:dyDescent="0.3">
      <c r="A30491" t="s">
        <v>116721</v>
      </c>
      <c r="B30491" t="s">
        <v>116722</v>
      </c>
      <c r="C30491" t="s">
        <v>13</v>
      </c>
      <c r="D30491" t="s">
        <v>116723</v>
      </c>
      <c r="E30491" t="s">
        <v>15</v>
      </c>
      <c r="F30491" t="s">
        <v>41</v>
      </c>
      <c r="G30491" t="s">
        <v>42</v>
      </c>
      <c r="H30491">
        <v>0</v>
      </c>
      <c r="I30491">
        <v>0</v>
      </c>
      <c r="J30491">
        <v>0</v>
      </c>
      <c r="K30491" t="s">
        <v>116724</v>
      </c>
    </row>
    <row r="30492" spans="1:11" x14ac:dyDescent="0.3">
      <c r="A30492" t="s">
        <v>116725</v>
      </c>
      <c r="B30492" t="s">
        <v>116726</v>
      </c>
      <c r="C30492" t="s">
        <v>27</v>
      </c>
      <c r="D30492" t="s">
        <v>116727</v>
      </c>
      <c r="E30492" t="s">
        <v>40</v>
      </c>
      <c r="F30492" t="s">
        <v>41</v>
      </c>
      <c r="G30492" t="s">
        <v>42</v>
      </c>
      <c r="H30492">
        <v>0</v>
      </c>
      <c r="I30492">
        <v>0</v>
      </c>
      <c r="J30492">
        <v>0</v>
      </c>
      <c r="K30492" t="s">
        <v>116728</v>
      </c>
    </row>
    <row r="30493" spans="1:11" x14ac:dyDescent="0.3">
      <c r="A30493" t="s">
        <v>116729</v>
      </c>
      <c r="B30493" t="s">
        <v>116730</v>
      </c>
      <c r="C30493" t="s">
        <v>27</v>
      </c>
      <c r="D30493" t="s">
        <v>116731</v>
      </c>
      <c r="E30493" t="s">
        <v>40</v>
      </c>
      <c r="F30493" t="s">
        <v>41</v>
      </c>
      <c r="G30493" t="s">
        <v>42</v>
      </c>
      <c r="H30493">
        <v>0</v>
      </c>
      <c r="I30493">
        <v>0</v>
      </c>
      <c r="J30493">
        <v>0</v>
      </c>
      <c r="K30493" t="s">
        <v>116732</v>
      </c>
    </row>
    <row r="30494" spans="1:11" x14ac:dyDescent="0.3">
      <c r="A30494" t="s">
        <v>116733</v>
      </c>
      <c r="B30494" t="s">
        <v>116734</v>
      </c>
      <c r="C30494" t="s">
        <v>27</v>
      </c>
      <c r="D30494" t="s">
        <v>116735</v>
      </c>
      <c r="E30494" t="s">
        <v>40</v>
      </c>
      <c r="F30494" t="s">
        <v>41</v>
      </c>
      <c r="G30494" t="s">
        <v>42</v>
      </c>
      <c r="H30494">
        <v>0</v>
      </c>
      <c r="I30494">
        <v>0</v>
      </c>
      <c r="J30494">
        <v>0</v>
      </c>
      <c r="K30494" t="s">
        <v>116736</v>
      </c>
    </row>
    <row r="30495" spans="1:11" x14ac:dyDescent="0.3">
      <c r="A30495" t="s">
        <v>116737</v>
      </c>
      <c r="B30495" t="s">
        <v>116665</v>
      </c>
      <c r="C30495" t="s">
        <v>27</v>
      </c>
      <c r="D30495" t="s">
        <v>116738</v>
      </c>
      <c r="E30495" t="s">
        <v>40</v>
      </c>
      <c r="F30495" t="s">
        <v>41</v>
      </c>
      <c r="G30495" t="s">
        <v>42</v>
      </c>
      <c r="H30495">
        <v>0</v>
      </c>
      <c r="I30495">
        <v>0</v>
      </c>
      <c r="J30495">
        <v>0</v>
      </c>
      <c r="K30495" t="s">
        <v>116739</v>
      </c>
    </row>
    <row r="30496" spans="1:11" x14ac:dyDescent="0.3">
      <c r="A30496" t="s">
        <v>116740</v>
      </c>
      <c r="B30496" t="s">
        <v>116741</v>
      </c>
      <c r="C30496" t="s">
        <v>27</v>
      </c>
      <c r="D30496" t="s">
        <v>116742</v>
      </c>
      <c r="E30496" t="s">
        <v>40</v>
      </c>
      <c r="F30496" t="s">
        <v>41</v>
      </c>
      <c r="G30496" t="s">
        <v>42</v>
      </c>
      <c r="H30496">
        <v>0</v>
      </c>
      <c r="I30496">
        <v>0</v>
      </c>
      <c r="J30496">
        <v>0</v>
      </c>
      <c r="K30496" t="s">
        <v>116743</v>
      </c>
    </row>
    <row r="30497" spans="1:11" x14ac:dyDescent="0.3">
      <c r="A30497" t="s">
        <v>116744</v>
      </c>
      <c r="B30497" t="s">
        <v>116745</v>
      </c>
      <c r="C30497" t="s">
        <v>27</v>
      </c>
      <c r="D30497" t="s">
        <v>116746</v>
      </c>
      <c r="E30497" t="s">
        <v>40</v>
      </c>
      <c r="F30497" t="s">
        <v>41</v>
      </c>
      <c r="G30497" t="s">
        <v>42</v>
      </c>
      <c r="H30497">
        <v>0</v>
      </c>
      <c r="I30497">
        <v>0</v>
      </c>
      <c r="J30497">
        <v>0</v>
      </c>
      <c r="K30497" t="s">
        <v>116747</v>
      </c>
    </row>
    <row r="30498" spans="1:11" x14ac:dyDescent="0.3">
      <c r="A30498" t="s">
        <v>116748</v>
      </c>
      <c r="B30498" t="s">
        <v>116749</v>
      </c>
      <c r="C30498" t="s">
        <v>20</v>
      </c>
      <c r="D30498" t="e">
        <f>드라이 에어리어</f>
        <v>#NAME?</v>
      </c>
      <c r="E30498" t="s">
        <v>22</v>
      </c>
      <c r="F30498" t="s">
        <v>5985</v>
      </c>
      <c r="G30498" t="s">
        <v>42</v>
      </c>
      <c r="H30498">
        <v>0</v>
      </c>
      <c r="I30498">
        <v>0</v>
      </c>
      <c r="J30498">
        <v>0</v>
      </c>
      <c r="K30498" t="s">
        <v>116750</v>
      </c>
    </row>
    <row r="30499" spans="1:11" x14ac:dyDescent="0.3">
      <c r="A30499" t="s">
        <v>116751</v>
      </c>
      <c r="B30499" t="s">
        <v>116752</v>
      </c>
      <c r="C30499" t="s">
        <v>27</v>
      </c>
      <c r="D30499" t="s">
        <v>116753</v>
      </c>
      <c r="E30499" t="s">
        <v>40</v>
      </c>
      <c r="F30499" t="s">
        <v>41</v>
      </c>
      <c r="G30499" t="s">
        <v>42</v>
      </c>
      <c r="H30499">
        <v>0</v>
      </c>
      <c r="I30499">
        <v>0</v>
      </c>
      <c r="J30499">
        <v>0</v>
      </c>
      <c r="K30499" t="s">
        <v>116754</v>
      </c>
    </row>
    <row r="30500" spans="1:11" x14ac:dyDescent="0.3">
      <c r="A30500" t="s">
        <v>116755</v>
      </c>
      <c r="B30500" t="s">
        <v>116756</v>
      </c>
      <c r="C30500" t="s">
        <v>27</v>
      </c>
      <c r="D30500" t="s">
        <v>116757</v>
      </c>
      <c r="E30500" t="s">
        <v>40</v>
      </c>
      <c r="F30500" t="s">
        <v>41</v>
      </c>
      <c r="G30500" t="s">
        <v>42</v>
      </c>
      <c r="H30500">
        <v>0</v>
      </c>
      <c r="I30500">
        <v>0</v>
      </c>
      <c r="J30500">
        <v>0</v>
      </c>
      <c r="K30500" t="s">
        <v>116758</v>
      </c>
    </row>
    <row r="30501" spans="1:11" x14ac:dyDescent="0.3">
      <c r="A30501" t="s">
        <v>116759</v>
      </c>
      <c r="B30501" t="s">
        <v>90772</v>
      </c>
      <c r="C30501" t="s">
        <v>27</v>
      </c>
      <c r="D30501" t="s">
        <v>116760</v>
      </c>
      <c r="E30501" t="s">
        <v>40</v>
      </c>
      <c r="F30501" t="s">
        <v>41</v>
      </c>
      <c r="G30501" t="s">
        <v>42</v>
      </c>
      <c r="H30501">
        <v>0</v>
      </c>
      <c r="I30501">
        <v>0</v>
      </c>
      <c r="J30501">
        <v>0</v>
      </c>
      <c r="K30501" t="s">
        <v>116761</v>
      </c>
    </row>
    <row r="30502" spans="1:11" x14ac:dyDescent="0.3">
      <c r="A30502" t="s">
        <v>116762</v>
      </c>
      <c r="B30502" t="s">
        <v>116763</v>
      </c>
      <c r="C30502" t="s">
        <v>13</v>
      </c>
      <c r="D30502" t="s">
        <v>116764</v>
      </c>
      <c r="E30502" t="s">
        <v>15</v>
      </c>
      <c r="F30502" t="s">
        <v>41</v>
      </c>
      <c r="G30502" t="s">
        <v>42</v>
      </c>
      <c r="H30502">
        <v>0</v>
      </c>
      <c r="I30502">
        <v>0</v>
      </c>
      <c r="J30502">
        <v>0</v>
      </c>
      <c r="K30502" t="s">
        <v>116765</v>
      </c>
    </row>
    <row r="30503" spans="1:11" x14ac:dyDescent="0.3">
      <c r="A30503" t="s">
        <v>116766</v>
      </c>
      <c r="B30503" t="s">
        <v>90772</v>
      </c>
      <c r="C30503" t="s">
        <v>27</v>
      </c>
      <c r="D30503" t="s">
        <v>116767</v>
      </c>
      <c r="E30503" t="s">
        <v>40</v>
      </c>
      <c r="F30503" t="s">
        <v>41</v>
      </c>
      <c r="G30503" t="s">
        <v>42</v>
      </c>
      <c r="H30503">
        <v>0</v>
      </c>
      <c r="I30503">
        <v>0</v>
      </c>
      <c r="J30503">
        <v>0</v>
      </c>
      <c r="K30503" t="s">
        <v>116768</v>
      </c>
    </row>
    <row r="30504" spans="1:11" x14ac:dyDescent="0.3">
      <c r="A30504" t="s">
        <v>116769</v>
      </c>
      <c r="B30504" t="s">
        <v>116770</v>
      </c>
      <c r="C30504" t="s">
        <v>27</v>
      </c>
      <c r="D30504" t="s">
        <v>116771</v>
      </c>
      <c r="E30504" t="s">
        <v>40</v>
      </c>
      <c r="F30504" t="s">
        <v>41</v>
      </c>
      <c r="G30504" t="s">
        <v>42</v>
      </c>
      <c r="H30504">
        <v>0</v>
      </c>
      <c r="I30504">
        <v>0</v>
      </c>
      <c r="J30504">
        <v>0</v>
      </c>
      <c r="K30504" t="s">
        <v>116772</v>
      </c>
    </row>
    <row r="30505" spans="1:11" x14ac:dyDescent="0.3">
      <c r="A30505" t="s">
        <v>116773</v>
      </c>
      <c r="B30505" t="s">
        <v>116774</v>
      </c>
      <c r="C30505" t="s">
        <v>27</v>
      </c>
      <c r="D30505" t="s">
        <v>116775</v>
      </c>
      <c r="E30505" t="s">
        <v>40</v>
      </c>
      <c r="F30505" t="s">
        <v>41</v>
      </c>
      <c r="G30505" t="s">
        <v>42</v>
      </c>
      <c r="H30505">
        <v>0</v>
      </c>
      <c r="I30505">
        <v>0</v>
      </c>
      <c r="J30505">
        <v>0</v>
      </c>
      <c r="K30505" t="s">
        <v>116776</v>
      </c>
    </row>
    <row r="30506" spans="1:11" x14ac:dyDescent="0.3">
      <c r="A30506" t="s">
        <v>116777</v>
      </c>
      <c r="B30506" t="s">
        <v>116778</v>
      </c>
      <c r="C30506" t="s">
        <v>27</v>
      </c>
      <c r="D30506" t="s">
        <v>116779</v>
      </c>
      <c r="E30506" t="s">
        <v>40</v>
      </c>
      <c r="F30506" t="s">
        <v>41</v>
      </c>
      <c r="G30506" t="s">
        <v>42</v>
      </c>
      <c r="H30506">
        <v>0</v>
      </c>
      <c r="I30506">
        <v>0</v>
      </c>
      <c r="J30506">
        <v>0</v>
      </c>
      <c r="K30506" t="s">
        <v>116780</v>
      </c>
    </row>
    <row r="30507" spans="1:11" x14ac:dyDescent="0.3">
      <c r="A30507" t="s">
        <v>116781</v>
      </c>
      <c r="B30507" t="s">
        <v>116782</v>
      </c>
      <c r="C30507" t="s">
        <v>27</v>
      </c>
      <c r="D30507" t="s">
        <v>116783</v>
      </c>
      <c r="E30507" t="s">
        <v>40</v>
      </c>
      <c r="F30507" t="s">
        <v>41</v>
      </c>
      <c r="G30507" t="s">
        <v>42</v>
      </c>
      <c r="H30507">
        <v>0</v>
      </c>
      <c r="I30507">
        <v>0</v>
      </c>
      <c r="J30507">
        <v>0</v>
      </c>
      <c r="K30507" t="s">
        <v>116784</v>
      </c>
    </row>
    <row r="30508" spans="1:11" x14ac:dyDescent="0.3">
      <c r="A30508" t="s">
        <v>116785</v>
      </c>
      <c r="B30508" t="s">
        <v>116786</v>
      </c>
      <c r="C30508" t="s">
        <v>27</v>
      </c>
      <c r="D30508" t="s">
        <v>116787</v>
      </c>
      <c r="E30508" t="s">
        <v>40</v>
      </c>
      <c r="F30508" t="s">
        <v>41</v>
      </c>
      <c r="G30508" t="s">
        <v>42</v>
      </c>
      <c r="H30508">
        <v>0</v>
      </c>
      <c r="I30508">
        <v>0</v>
      </c>
      <c r="J30508">
        <v>0</v>
      </c>
      <c r="K30508" t="s">
        <v>116788</v>
      </c>
    </row>
    <row r="30509" spans="1:11" x14ac:dyDescent="0.3">
      <c r="A30509" t="s">
        <v>116789</v>
      </c>
      <c r="B30509" t="s">
        <v>116790</v>
      </c>
      <c r="C30509" t="s">
        <v>13</v>
      </c>
      <c r="D30509" t="s">
        <v>116791</v>
      </c>
      <c r="E30509" t="s">
        <v>104779</v>
      </c>
      <c r="F30509" t="s">
        <v>191</v>
      </c>
      <c r="G30509" t="s">
        <v>31456</v>
      </c>
      <c r="H30509">
        <v>0</v>
      </c>
      <c r="I30509">
        <v>0</v>
      </c>
      <c r="J30509">
        <v>0</v>
      </c>
      <c r="K30509" t="s">
        <v>116792</v>
      </c>
    </row>
    <row r="30510" spans="1:11" x14ac:dyDescent="0.3">
      <c r="A30510" t="s">
        <v>116793</v>
      </c>
      <c r="B30510" t="s">
        <v>116794</v>
      </c>
      <c r="C30510" t="s">
        <v>20</v>
      </c>
      <c r="D30510" t="s">
        <v>116795</v>
      </c>
      <c r="E30510" t="s">
        <v>103221</v>
      </c>
      <c r="F30510" t="s">
        <v>16</v>
      </c>
      <c r="G30510" t="s">
        <v>4543</v>
      </c>
      <c r="H30510">
        <v>0</v>
      </c>
      <c r="I30510">
        <v>0</v>
      </c>
      <c r="J30510">
        <v>0</v>
      </c>
      <c r="K30510" t="s">
        <v>116796</v>
      </c>
    </row>
    <row r="30511" spans="1:11" x14ac:dyDescent="0.3">
      <c r="A30511" t="s">
        <v>116797</v>
      </c>
      <c r="B30511" t="s">
        <v>116798</v>
      </c>
      <c r="C30511" t="s">
        <v>20</v>
      </c>
      <c r="D30511" t="s">
        <v>116799</v>
      </c>
      <c r="E30511" t="s">
        <v>22</v>
      </c>
      <c r="F30511" t="s">
        <v>6825</v>
      </c>
      <c r="G30511" t="s">
        <v>42</v>
      </c>
      <c r="H30511">
        <v>0</v>
      </c>
      <c r="I30511">
        <v>0</v>
      </c>
      <c r="J30511">
        <v>0</v>
      </c>
      <c r="K30511" t="s">
        <v>116800</v>
      </c>
    </row>
    <row r="30512" spans="1:11" x14ac:dyDescent="0.3">
      <c r="A30512" t="s">
        <v>116801</v>
      </c>
      <c r="B30512" t="s">
        <v>116802</v>
      </c>
      <c r="C30512" t="s">
        <v>20</v>
      </c>
      <c r="D30512" t="s">
        <v>116803</v>
      </c>
      <c r="E30512" t="s">
        <v>22</v>
      </c>
      <c r="F30512" t="s">
        <v>1247</v>
      </c>
      <c r="G30512" t="s">
        <v>42</v>
      </c>
      <c r="H30512">
        <v>0</v>
      </c>
      <c r="I30512">
        <v>0</v>
      </c>
      <c r="J30512">
        <v>0</v>
      </c>
      <c r="K30512" t="s">
        <v>116804</v>
      </c>
    </row>
    <row r="30513" spans="1:11" x14ac:dyDescent="0.3">
      <c r="A30513" t="s">
        <v>116805</v>
      </c>
      <c r="B30513" t="s">
        <v>116806</v>
      </c>
      <c r="C30513" t="s">
        <v>27</v>
      </c>
      <c r="D30513" t="s">
        <v>116807</v>
      </c>
      <c r="E30513" t="s">
        <v>29</v>
      </c>
      <c r="F30513" t="s">
        <v>41</v>
      </c>
      <c r="G30513" t="s">
        <v>42</v>
      </c>
      <c r="H30513">
        <v>0</v>
      </c>
      <c r="I30513">
        <v>0</v>
      </c>
      <c r="J30513">
        <v>0</v>
      </c>
      <c r="K30513" t="s">
        <v>116808</v>
      </c>
    </row>
    <row r="30514" spans="1:11" x14ac:dyDescent="0.3">
      <c r="A30514" t="s">
        <v>116809</v>
      </c>
      <c r="C30514" t="s">
        <v>20</v>
      </c>
      <c r="D30514" t="s">
        <v>116810</v>
      </c>
      <c r="E30514" t="s">
        <v>22</v>
      </c>
      <c r="F30514" t="s">
        <v>1981</v>
      </c>
      <c r="G30514" t="s">
        <v>4604</v>
      </c>
      <c r="H30514">
        <v>0</v>
      </c>
      <c r="I30514">
        <v>0</v>
      </c>
      <c r="J30514">
        <v>0</v>
      </c>
      <c r="K30514" t="s">
        <v>116811</v>
      </c>
    </row>
    <row r="30515" spans="1:11" x14ac:dyDescent="0.3">
      <c r="A30515" t="s">
        <v>116812</v>
      </c>
      <c r="B30515" t="s">
        <v>116813</v>
      </c>
      <c r="C30515" t="s">
        <v>20</v>
      </c>
      <c r="D30515" t="s">
        <v>116814</v>
      </c>
      <c r="E30515" t="s">
        <v>22</v>
      </c>
      <c r="F30515" t="s">
        <v>16153</v>
      </c>
      <c r="G30515" t="s">
        <v>42</v>
      </c>
      <c r="H30515">
        <v>0</v>
      </c>
      <c r="I30515">
        <v>0</v>
      </c>
      <c r="J30515">
        <v>0</v>
      </c>
      <c r="K30515" t="s">
        <v>116815</v>
      </c>
    </row>
    <row r="30516" spans="1:11" x14ac:dyDescent="0.3">
      <c r="A30516" t="s">
        <v>116816</v>
      </c>
      <c r="B30516" t="s">
        <v>116794</v>
      </c>
      <c r="C30516" t="s">
        <v>13</v>
      </c>
      <c r="D30516" t="s">
        <v>116817</v>
      </c>
      <c r="E30516" t="s">
        <v>104779</v>
      </c>
      <c r="F30516" t="s">
        <v>41</v>
      </c>
      <c r="G30516" t="s">
        <v>42</v>
      </c>
      <c r="H30516">
        <v>0</v>
      </c>
      <c r="I30516">
        <v>0</v>
      </c>
      <c r="J30516">
        <v>0</v>
      </c>
      <c r="K30516" t="s">
        <v>116818</v>
      </c>
    </row>
    <row r="30517" spans="1:11" x14ac:dyDescent="0.3">
      <c r="A30517" t="s">
        <v>116819</v>
      </c>
      <c r="B30517" t="s">
        <v>116820</v>
      </c>
      <c r="C30517" t="s">
        <v>27</v>
      </c>
      <c r="D30517" t="s">
        <v>116821</v>
      </c>
      <c r="E30517" t="s">
        <v>40</v>
      </c>
      <c r="F30517" t="s">
        <v>41</v>
      </c>
      <c r="G30517" t="s">
        <v>42</v>
      </c>
      <c r="H30517">
        <v>0</v>
      </c>
      <c r="I30517">
        <v>0</v>
      </c>
      <c r="J30517">
        <v>0</v>
      </c>
      <c r="K30517" t="s">
        <v>116822</v>
      </c>
    </row>
    <row r="30518" spans="1:11" x14ac:dyDescent="0.3">
      <c r="A30518" t="s">
        <v>116823</v>
      </c>
      <c r="B30518" t="s">
        <v>116824</v>
      </c>
      <c r="C30518" t="s">
        <v>20</v>
      </c>
      <c r="D30518" t="s">
        <v>116825</v>
      </c>
      <c r="E30518" t="s">
        <v>22</v>
      </c>
      <c r="F30518" t="s">
        <v>3643</v>
      </c>
      <c r="G30518" t="s">
        <v>42</v>
      </c>
      <c r="H30518">
        <v>0</v>
      </c>
      <c r="I30518">
        <v>0</v>
      </c>
      <c r="J30518">
        <v>0</v>
      </c>
      <c r="K30518" t="s">
        <v>116826</v>
      </c>
    </row>
    <row r="30519" spans="1:11" x14ac:dyDescent="0.3">
      <c r="A30519" t="s">
        <v>116827</v>
      </c>
      <c r="B30519" t="s">
        <v>116828</v>
      </c>
      <c r="C30519" t="s">
        <v>27</v>
      </c>
      <c r="D30519" t="s">
        <v>116829</v>
      </c>
      <c r="E30519" t="s">
        <v>40</v>
      </c>
      <c r="F30519" t="s">
        <v>41</v>
      </c>
      <c r="G30519" t="s">
        <v>42</v>
      </c>
      <c r="H30519">
        <v>0</v>
      </c>
      <c r="I30519">
        <v>0</v>
      </c>
      <c r="J30519">
        <v>0</v>
      </c>
      <c r="K30519" t="s">
        <v>116830</v>
      </c>
    </row>
    <row r="30520" spans="1:11" x14ac:dyDescent="0.3">
      <c r="A30520" t="s">
        <v>116831</v>
      </c>
      <c r="B30520" t="s">
        <v>116832</v>
      </c>
      <c r="C30520" t="s">
        <v>147</v>
      </c>
      <c r="D30520" t="s">
        <v>116833</v>
      </c>
      <c r="E30520" t="s">
        <v>183</v>
      </c>
      <c r="F30520" t="s">
        <v>191</v>
      </c>
      <c r="G30520" t="s">
        <v>42</v>
      </c>
      <c r="H30520">
        <v>0</v>
      </c>
      <c r="I30520">
        <v>0</v>
      </c>
      <c r="J30520">
        <v>0</v>
      </c>
      <c r="K30520" t="s">
        <v>116834</v>
      </c>
    </row>
    <row r="30521" spans="1:11" x14ac:dyDescent="0.3">
      <c r="A30521" t="s">
        <v>116835</v>
      </c>
      <c r="B30521" t="s">
        <v>116836</v>
      </c>
      <c r="C30521" t="s">
        <v>27</v>
      </c>
      <c r="D30521" t="s">
        <v>116837</v>
      </c>
      <c r="E30521" t="s">
        <v>29</v>
      </c>
      <c r="F30521" t="s">
        <v>41</v>
      </c>
      <c r="G30521" t="s">
        <v>42</v>
      </c>
      <c r="H30521">
        <v>0</v>
      </c>
      <c r="I30521">
        <v>0</v>
      </c>
      <c r="J30521">
        <v>0</v>
      </c>
      <c r="K30521" t="s">
        <v>116838</v>
      </c>
    </row>
    <row r="30522" spans="1:11" x14ac:dyDescent="0.3">
      <c r="A30522" t="s">
        <v>116839</v>
      </c>
      <c r="B30522" t="s">
        <v>116840</v>
      </c>
      <c r="C30522" t="s">
        <v>27</v>
      </c>
      <c r="D30522" t="s">
        <v>116841</v>
      </c>
      <c r="E30522" t="s">
        <v>40</v>
      </c>
      <c r="F30522" t="s">
        <v>41</v>
      </c>
      <c r="G30522" t="s">
        <v>42</v>
      </c>
      <c r="H30522">
        <v>0</v>
      </c>
      <c r="I30522">
        <v>0</v>
      </c>
      <c r="J30522">
        <v>0</v>
      </c>
      <c r="K30522" t="s">
        <v>116842</v>
      </c>
    </row>
    <row r="30523" spans="1:11" x14ac:dyDescent="0.3">
      <c r="A30523" t="s">
        <v>116843</v>
      </c>
      <c r="B30523" t="s">
        <v>116844</v>
      </c>
      <c r="C30523" t="s">
        <v>27</v>
      </c>
      <c r="D30523" t="s">
        <v>116845</v>
      </c>
      <c r="E30523" t="s">
        <v>40</v>
      </c>
      <c r="F30523" t="s">
        <v>41</v>
      </c>
      <c r="G30523" t="s">
        <v>42</v>
      </c>
      <c r="H30523">
        <v>0</v>
      </c>
      <c r="I30523">
        <v>0</v>
      </c>
      <c r="J30523">
        <v>0</v>
      </c>
      <c r="K30523" t="s">
        <v>116846</v>
      </c>
    </row>
    <row r="30524" spans="1:11" x14ac:dyDescent="0.3">
      <c r="A30524" t="s">
        <v>116847</v>
      </c>
      <c r="B30524" t="s">
        <v>116848</v>
      </c>
      <c r="C30524" t="s">
        <v>27</v>
      </c>
      <c r="D30524" t="s">
        <v>116849</v>
      </c>
      <c r="E30524" t="s">
        <v>40</v>
      </c>
      <c r="F30524" t="s">
        <v>41</v>
      </c>
      <c r="G30524" t="s">
        <v>42</v>
      </c>
      <c r="H30524">
        <v>0</v>
      </c>
      <c r="I30524">
        <v>0</v>
      </c>
      <c r="J30524">
        <v>0</v>
      </c>
      <c r="K30524" t="s">
        <v>116850</v>
      </c>
    </row>
    <row r="30525" spans="1:11" x14ac:dyDescent="0.3">
      <c r="A30525" t="s">
        <v>116851</v>
      </c>
      <c r="B30525" t="s">
        <v>116852</v>
      </c>
      <c r="C30525" t="s">
        <v>13</v>
      </c>
      <c r="D30525" t="s">
        <v>116853</v>
      </c>
      <c r="E30525" t="s">
        <v>104779</v>
      </c>
      <c r="F30525" t="s">
        <v>41</v>
      </c>
      <c r="G30525" t="s">
        <v>42</v>
      </c>
      <c r="H30525">
        <v>0</v>
      </c>
      <c r="I30525">
        <v>0</v>
      </c>
      <c r="J30525">
        <v>0</v>
      </c>
      <c r="K30525" t="s">
        <v>116854</v>
      </c>
    </row>
    <row r="30526" spans="1:11" x14ac:dyDescent="0.3">
      <c r="A30526" t="s">
        <v>116855</v>
      </c>
      <c r="B30526" t="s">
        <v>116856</v>
      </c>
      <c r="C30526" t="s">
        <v>27</v>
      </c>
      <c r="D30526" t="s">
        <v>116857</v>
      </c>
      <c r="E30526" t="s">
        <v>40</v>
      </c>
      <c r="F30526" t="s">
        <v>41</v>
      </c>
      <c r="G30526" t="s">
        <v>42</v>
      </c>
      <c r="H30526">
        <v>0</v>
      </c>
      <c r="I30526">
        <v>0</v>
      </c>
      <c r="J30526">
        <v>0</v>
      </c>
      <c r="K30526" t="s">
        <v>116858</v>
      </c>
    </row>
    <row r="30527" spans="1:11" x14ac:dyDescent="0.3">
      <c r="A30527" t="s">
        <v>116859</v>
      </c>
      <c r="B30527" t="s">
        <v>116860</v>
      </c>
      <c r="C30527" t="s">
        <v>27</v>
      </c>
      <c r="D30527" t="s">
        <v>116861</v>
      </c>
      <c r="E30527" t="s">
        <v>40</v>
      </c>
      <c r="F30527" t="s">
        <v>41</v>
      </c>
      <c r="G30527" t="s">
        <v>42</v>
      </c>
      <c r="H30527">
        <v>0</v>
      </c>
      <c r="I30527">
        <v>0</v>
      </c>
      <c r="J30527">
        <v>0</v>
      </c>
      <c r="K30527" t="s">
        <v>116862</v>
      </c>
    </row>
    <row r="30528" spans="1:11" x14ac:dyDescent="0.3">
      <c r="A30528" t="s">
        <v>116863</v>
      </c>
      <c r="B30528" t="s">
        <v>116864</v>
      </c>
      <c r="C30528" t="s">
        <v>466</v>
      </c>
      <c r="D30528" t="s">
        <v>116865</v>
      </c>
      <c r="E30528" t="s">
        <v>468</v>
      </c>
      <c r="F30528" t="s">
        <v>3412</v>
      </c>
      <c r="G30528" t="s">
        <v>42</v>
      </c>
      <c r="H30528">
        <v>0</v>
      </c>
      <c r="I30528">
        <v>0</v>
      </c>
      <c r="J30528">
        <v>0</v>
      </c>
      <c r="K30528" t="s">
        <v>116866</v>
      </c>
    </row>
    <row r="30529" spans="1:11" x14ac:dyDescent="0.3">
      <c r="A30529" t="s">
        <v>116867</v>
      </c>
      <c r="B30529" t="s">
        <v>116868</v>
      </c>
      <c r="C30529" t="s">
        <v>20</v>
      </c>
      <c r="D30529" t="s">
        <v>116869</v>
      </c>
      <c r="E30529" t="s">
        <v>22</v>
      </c>
      <c r="F30529" t="s">
        <v>1518</v>
      </c>
      <c r="G30529" t="s">
        <v>42</v>
      </c>
      <c r="H30529">
        <v>0</v>
      </c>
      <c r="I30529">
        <v>0</v>
      </c>
      <c r="J30529">
        <v>0</v>
      </c>
      <c r="K30529" t="s">
        <v>116870</v>
      </c>
    </row>
    <row r="30530" spans="1:11" x14ac:dyDescent="0.3">
      <c r="A30530" t="s">
        <v>116871</v>
      </c>
      <c r="C30530" t="s">
        <v>27</v>
      </c>
      <c r="D30530" t="s">
        <v>116872</v>
      </c>
      <c r="E30530" t="s">
        <v>40</v>
      </c>
      <c r="F30530" t="s">
        <v>19483</v>
      </c>
      <c r="G30530" t="s">
        <v>5509</v>
      </c>
      <c r="H30530">
        <v>0</v>
      </c>
      <c r="I30530">
        <v>0</v>
      </c>
      <c r="J30530">
        <v>0</v>
      </c>
      <c r="K30530" t="s">
        <v>116873</v>
      </c>
    </row>
    <row r="30531" spans="1:11" x14ac:dyDescent="0.3">
      <c r="A30531" t="s">
        <v>116874</v>
      </c>
      <c r="B30531" t="s">
        <v>116875</v>
      </c>
      <c r="C30531" t="s">
        <v>13</v>
      </c>
      <c r="D30531" t="s">
        <v>116876</v>
      </c>
      <c r="E30531" t="s">
        <v>104779</v>
      </c>
      <c r="F30531" t="s">
        <v>16</v>
      </c>
      <c r="G30531" t="s">
        <v>603</v>
      </c>
      <c r="H30531">
        <v>0</v>
      </c>
      <c r="I30531">
        <v>0</v>
      </c>
      <c r="J30531">
        <v>0</v>
      </c>
      <c r="K30531" t="s">
        <v>116877</v>
      </c>
    </row>
    <row r="30532" spans="1:11" x14ac:dyDescent="0.3">
      <c r="A30532" t="s">
        <v>116878</v>
      </c>
      <c r="B30532" t="s">
        <v>116879</v>
      </c>
      <c r="C30532" t="s">
        <v>27</v>
      </c>
      <c r="D30532" t="s">
        <v>116880</v>
      </c>
      <c r="E30532" t="s">
        <v>29</v>
      </c>
      <c r="F30532" t="s">
        <v>41</v>
      </c>
      <c r="G30532" t="s">
        <v>42</v>
      </c>
      <c r="H30532">
        <v>0</v>
      </c>
      <c r="I30532">
        <v>0</v>
      </c>
      <c r="J30532">
        <v>0</v>
      </c>
      <c r="K30532" t="s">
        <v>116881</v>
      </c>
    </row>
    <row r="30533" spans="1:11" x14ac:dyDescent="0.3">
      <c r="A30533" t="s">
        <v>116882</v>
      </c>
      <c r="B30533" t="s">
        <v>116883</v>
      </c>
      <c r="C30533" t="s">
        <v>13</v>
      </c>
      <c r="D30533" t="s">
        <v>116884</v>
      </c>
      <c r="E30533" t="s">
        <v>104779</v>
      </c>
      <c r="F30533" t="s">
        <v>16</v>
      </c>
      <c r="G30533" t="s">
        <v>3885</v>
      </c>
      <c r="H30533">
        <v>0</v>
      </c>
      <c r="I30533">
        <v>0</v>
      </c>
      <c r="J30533">
        <v>0</v>
      </c>
      <c r="K30533" t="s">
        <v>116885</v>
      </c>
    </row>
    <row r="30534" spans="1:11" x14ac:dyDescent="0.3">
      <c r="A30534" t="s">
        <v>116886</v>
      </c>
      <c r="C30534" t="s">
        <v>27</v>
      </c>
      <c r="D30534" t="s">
        <v>116887</v>
      </c>
      <c r="E30534" t="s">
        <v>40</v>
      </c>
      <c r="F30534" t="s">
        <v>16</v>
      </c>
      <c r="G30534" t="s">
        <v>3885</v>
      </c>
      <c r="H30534">
        <v>0</v>
      </c>
      <c r="I30534">
        <v>0</v>
      </c>
      <c r="J30534">
        <v>0</v>
      </c>
      <c r="K30534" t="s">
        <v>116888</v>
      </c>
    </row>
    <row r="30535" spans="1:11" x14ac:dyDescent="0.3">
      <c r="A30535" t="s">
        <v>116889</v>
      </c>
      <c r="B30535" t="s">
        <v>116890</v>
      </c>
      <c r="C30535" t="s">
        <v>27</v>
      </c>
      <c r="D30535" t="s">
        <v>116891</v>
      </c>
      <c r="E30535" t="s">
        <v>40</v>
      </c>
      <c r="F30535" t="s">
        <v>3026</v>
      </c>
      <c r="G30535" t="s">
        <v>42</v>
      </c>
      <c r="H30535">
        <v>0</v>
      </c>
      <c r="I30535">
        <v>0</v>
      </c>
      <c r="J30535">
        <v>0</v>
      </c>
      <c r="K30535" t="s">
        <v>116892</v>
      </c>
    </row>
    <row r="30536" spans="1:11" x14ac:dyDescent="0.3">
      <c r="A30536" t="s">
        <v>116893</v>
      </c>
      <c r="C30536" t="s">
        <v>27</v>
      </c>
      <c r="D30536" t="s">
        <v>116894</v>
      </c>
      <c r="E30536" t="s">
        <v>40</v>
      </c>
      <c r="F30536" t="s">
        <v>41</v>
      </c>
      <c r="G30536" t="s">
        <v>42</v>
      </c>
      <c r="H30536">
        <v>0</v>
      </c>
      <c r="I30536">
        <v>0</v>
      </c>
      <c r="J30536">
        <v>0</v>
      </c>
      <c r="K30536" t="s">
        <v>116895</v>
      </c>
    </row>
    <row r="30537" spans="1:11" x14ac:dyDescent="0.3">
      <c r="A30537" t="s">
        <v>116896</v>
      </c>
      <c r="B30537" t="s">
        <v>116897</v>
      </c>
      <c r="C30537" t="s">
        <v>27</v>
      </c>
      <c r="D30537" t="s">
        <v>116898</v>
      </c>
      <c r="E30537" t="s">
        <v>40</v>
      </c>
      <c r="F30537" t="s">
        <v>41</v>
      </c>
      <c r="G30537" t="s">
        <v>42</v>
      </c>
      <c r="H30537">
        <v>0</v>
      </c>
      <c r="I30537">
        <v>0</v>
      </c>
      <c r="J30537">
        <v>0</v>
      </c>
      <c r="K30537" t="s">
        <v>116899</v>
      </c>
    </row>
    <row r="30538" spans="1:11" x14ac:dyDescent="0.3">
      <c r="A30538" t="s">
        <v>116900</v>
      </c>
      <c r="B30538" t="s">
        <v>116901</v>
      </c>
      <c r="C30538" t="s">
        <v>27</v>
      </c>
      <c r="D30538" t="s">
        <v>116902</v>
      </c>
      <c r="E30538" t="s">
        <v>40</v>
      </c>
      <c r="F30538" t="s">
        <v>41</v>
      </c>
      <c r="G30538" t="s">
        <v>42</v>
      </c>
      <c r="H30538">
        <v>0</v>
      </c>
      <c r="I30538">
        <v>0</v>
      </c>
      <c r="J30538">
        <v>0</v>
      </c>
      <c r="K30538" t="s">
        <v>116903</v>
      </c>
    </row>
    <row r="30539" spans="1:11" x14ac:dyDescent="0.3">
      <c r="A30539" t="s">
        <v>116904</v>
      </c>
      <c r="B30539" t="s">
        <v>116905</v>
      </c>
      <c r="C30539" t="s">
        <v>27</v>
      </c>
      <c r="D30539" t="s">
        <v>116906</v>
      </c>
      <c r="E30539" t="s">
        <v>40</v>
      </c>
      <c r="F30539" t="s">
        <v>41</v>
      </c>
      <c r="G30539" t="s">
        <v>42</v>
      </c>
      <c r="H30539">
        <v>0</v>
      </c>
      <c r="I30539">
        <v>0</v>
      </c>
      <c r="J30539">
        <v>0</v>
      </c>
      <c r="K30539" t="s">
        <v>116907</v>
      </c>
    </row>
    <row r="30540" spans="1:11" x14ac:dyDescent="0.3">
      <c r="A30540" t="s">
        <v>116908</v>
      </c>
      <c r="B30540" t="s">
        <v>116909</v>
      </c>
      <c r="C30540" t="s">
        <v>558</v>
      </c>
      <c r="D30540" t="s">
        <v>116910</v>
      </c>
      <c r="E30540" t="s">
        <v>754</v>
      </c>
      <c r="F30540" t="s">
        <v>16</v>
      </c>
      <c r="G30540" t="s">
        <v>2818</v>
      </c>
      <c r="H30540">
        <v>0</v>
      </c>
      <c r="I30540">
        <v>0</v>
      </c>
      <c r="J30540">
        <v>0</v>
      </c>
      <c r="K30540" t="s">
        <v>116911</v>
      </c>
    </row>
    <row r="30541" spans="1:11" x14ac:dyDescent="0.3">
      <c r="A30541" t="s">
        <v>116912</v>
      </c>
      <c r="B30541" t="s">
        <v>116913</v>
      </c>
      <c r="C30541" t="s">
        <v>13</v>
      </c>
      <c r="D30541" t="s">
        <v>116914</v>
      </c>
      <c r="E30541" t="s">
        <v>15</v>
      </c>
      <c r="F30541" t="s">
        <v>16</v>
      </c>
      <c r="G30541" t="s">
        <v>4511</v>
      </c>
      <c r="H30541">
        <v>0</v>
      </c>
      <c r="I30541">
        <v>0</v>
      </c>
      <c r="J30541">
        <v>0</v>
      </c>
      <c r="K30541" t="s">
        <v>116915</v>
      </c>
    </row>
    <row r="30542" spans="1:11" x14ac:dyDescent="0.3">
      <c r="A30542" t="s">
        <v>116916</v>
      </c>
      <c r="C30542" t="s">
        <v>27</v>
      </c>
      <c r="D30542" t="s">
        <v>116422</v>
      </c>
      <c r="E30542" t="s">
        <v>29</v>
      </c>
      <c r="F30542" t="s">
        <v>41</v>
      </c>
      <c r="G30542" t="s">
        <v>42</v>
      </c>
      <c r="H30542">
        <v>0</v>
      </c>
      <c r="I30542">
        <v>0</v>
      </c>
      <c r="J30542">
        <v>0</v>
      </c>
      <c r="K30542" t="s">
        <v>116917</v>
      </c>
    </row>
    <row r="30543" spans="1:11" x14ac:dyDescent="0.3">
      <c r="A30543" t="s">
        <v>116918</v>
      </c>
      <c r="B30543" t="s">
        <v>116919</v>
      </c>
      <c r="C30543" t="s">
        <v>27</v>
      </c>
      <c r="D30543" t="s">
        <v>116920</v>
      </c>
      <c r="E30543" t="s">
        <v>40</v>
      </c>
      <c r="F30543" t="s">
        <v>16</v>
      </c>
      <c r="G30543" t="s">
        <v>5843</v>
      </c>
      <c r="H30543">
        <v>0</v>
      </c>
      <c r="I30543">
        <v>0</v>
      </c>
      <c r="J30543">
        <v>0</v>
      </c>
      <c r="K30543" t="s">
        <v>116921</v>
      </c>
    </row>
    <row r="30544" spans="1:11" x14ac:dyDescent="0.3">
      <c r="A30544" t="s">
        <v>116922</v>
      </c>
      <c r="B30544" t="s">
        <v>116923</v>
      </c>
      <c r="C30544" t="s">
        <v>13</v>
      </c>
      <c r="D30544" t="s">
        <v>116924</v>
      </c>
      <c r="E30544" t="s">
        <v>104779</v>
      </c>
      <c r="F30544" t="s">
        <v>41</v>
      </c>
      <c r="G30544" t="s">
        <v>42</v>
      </c>
      <c r="H30544">
        <v>0</v>
      </c>
      <c r="I30544">
        <v>0</v>
      </c>
      <c r="J30544">
        <v>0</v>
      </c>
      <c r="K30544" t="s">
        <v>116925</v>
      </c>
    </row>
    <row r="30545" spans="1:11" x14ac:dyDescent="0.3">
      <c r="A30545" t="s">
        <v>116926</v>
      </c>
      <c r="B30545" t="s">
        <v>116927</v>
      </c>
      <c r="C30545" t="s">
        <v>13</v>
      </c>
      <c r="D30545" t="s">
        <v>116928</v>
      </c>
      <c r="E30545" t="s">
        <v>104779</v>
      </c>
      <c r="F30545" t="s">
        <v>41</v>
      </c>
      <c r="G30545" t="s">
        <v>42</v>
      </c>
      <c r="H30545">
        <v>0</v>
      </c>
      <c r="I30545">
        <v>0</v>
      </c>
      <c r="J30545">
        <v>0</v>
      </c>
      <c r="K30545" t="s">
        <v>116929</v>
      </c>
    </row>
    <row r="30546" spans="1:11" x14ac:dyDescent="0.3">
      <c r="A30546" t="s">
        <v>116930</v>
      </c>
      <c r="B30546" t="s">
        <v>116931</v>
      </c>
      <c r="C30546" t="s">
        <v>558</v>
      </c>
      <c r="D30546" t="s">
        <v>116932</v>
      </c>
      <c r="E30546" t="s">
        <v>754</v>
      </c>
      <c r="F30546" t="s">
        <v>16381</v>
      </c>
      <c r="G30546" t="s">
        <v>42</v>
      </c>
      <c r="H30546">
        <v>0</v>
      </c>
      <c r="I30546">
        <v>0</v>
      </c>
      <c r="J30546">
        <v>0</v>
      </c>
      <c r="K30546" t="s">
        <v>116933</v>
      </c>
    </row>
    <row r="30547" spans="1:11" x14ac:dyDescent="0.3">
      <c r="A30547" t="s">
        <v>116934</v>
      </c>
      <c r="B30547" t="s">
        <v>116935</v>
      </c>
      <c r="C30547" t="s">
        <v>27</v>
      </c>
      <c r="D30547" t="s">
        <v>116936</v>
      </c>
      <c r="E30547" t="s">
        <v>40</v>
      </c>
      <c r="F30547" t="s">
        <v>41</v>
      </c>
      <c r="G30547" t="s">
        <v>42</v>
      </c>
      <c r="H30547">
        <v>0</v>
      </c>
      <c r="I30547">
        <v>0</v>
      </c>
      <c r="J30547">
        <v>0</v>
      </c>
      <c r="K30547" t="s">
        <v>116937</v>
      </c>
    </row>
    <row r="30548" spans="1:11" x14ac:dyDescent="0.3">
      <c r="A30548" t="s">
        <v>116938</v>
      </c>
      <c r="B30548" t="s">
        <v>116939</v>
      </c>
      <c r="C30548" t="s">
        <v>27</v>
      </c>
      <c r="D30548" t="s">
        <v>116940</v>
      </c>
      <c r="E30548" t="s">
        <v>40</v>
      </c>
      <c r="F30548" t="s">
        <v>41</v>
      </c>
      <c r="G30548" t="s">
        <v>42</v>
      </c>
      <c r="H30548">
        <v>0</v>
      </c>
      <c r="I30548">
        <v>0</v>
      </c>
      <c r="J30548">
        <v>0</v>
      </c>
      <c r="K30548" t="s">
        <v>116941</v>
      </c>
    </row>
    <row r="30549" spans="1:11" x14ac:dyDescent="0.3">
      <c r="A30549" t="s">
        <v>116942</v>
      </c>
      <c r="C30549" t="s">
        <v>558</v>
      </c>
      <c r="D30549" t="s">
        <v>116943</v>
      </c>
      <c r="E30549" t="s">
        <v>754</v>
      </c>
      <c r="F30549" t="s">
        <v>41</v>
      </c>
      <c r="G30549" t="s">
        <v>42</v>
      </c>
      <c r="H30549">
        <v>0</v>
      </c>
      <c r="I30549">
        <v>0</v>
      </c>
      <c r="J30549">
        <v>0</v>
      </c>
      <c r="K30549" t="s">
        <v>116944</v>
      </c>
    </row>
    <row r="30550" spans="1:11" x14ac:dyDescent="0.3">
      <c r="A30550" t="s">
        <v>116945</v>
      </c>
      <c r="B30550" t="s">
        <v>116946</v>
      </c>
      <c r="C30550" t="s">
        <v>13</v>
      </c>
      <c r="D30550" t="s">
        <v>116947</v>
      </c>
      <c r="E30550" t="s">
        <v>104779</v>
      </c>
      <c r="F30550" t="s">
        <v>41</v>
      </c>
      <c r="G30550" t="s">
        <v>42</v>
      </c>
      <c r="H30550">
        <v>0</v>
      </c>
      <c r="I30550">
        <v>0</v>
      </c>
      <c r="J30550">
        <v>0</v>
      </c>
      <c r="K30550" t="s">
        <v>116948</v>
      </c>
    </row>
    <row r="30551" spans="1:11" x14ac:dyDescent="0.3">
      <c r="A30551" t="s">
        <v>116949</v>
      </c>
      <c r="B30551" t="s">
        <v>116950</v>
      </c>
      <c r="C30551" t="s">
        <v>27</v>
      </c>
      <c r="D30551" t="s">
        <v>116951</v>
      </c>
      <c r="E30551" t="s">
        <v>40</v>
      </c>
      <c r="F30551" t="s">
        <v>41</v>
      </c>
      <c r="G30551" t="s">
        <v>42</v>
      </c>
      <c r="H30551">
        <v>0</v>
      </c>
      <c r="I30551">
        <v>0</v>
      </c>
      <c r="J30551">
        <v>0</v>
      </c>
      <c r="K30551" t="s">
        <v>116952</v>
      </c>
    </row>
    <row r="30552" spans="1:11" x14ac:dyDescent="0.3">
      <c r="A30552" t="s">
        <v>116953</v>
      </c>
      <c r="B30552" t="s">
        <v>116954</v>
      </c>
      <c r="C30552" t="s">
        <v>27</v>
      </c>
      <c r="D30552" t="s">
        <v>116955</v>
      </c>
      <c r="E30552" t="s">
        <v>40</v>
      </c>
      <c r="F30552" t="s">
        <v>41</v>
      </c>
      <c r="G30552" t="s">
        <v>2189</v>
      </c>
      <c r="H30552">
        <v>0</v>
      </c>
      <c r="I30552">
        <v>0</v>
      </c>
      <c r="J30552">
        <v>0</v>
      </c>
      <c r="K30552" t="s">
        <v>116956</v>
      </c>
    </row>
    <row r="30553" spans="1:11" x14ac:dyDescent="0.3">
      <c r="A30553" t="s">
        <v>116957</v>
      </c>
      <c r="B30553" t="s">
        <v>116958</v>
      </c>
      <c r="C30553" t="s">
        <v>27</v>
      </c>
      <c r="D30553" t="s">
        <v>116959</v>
      </c>
      <c r="E30553" t="s">
        <v>40</v>
      </c>
      <c r="F30553" t="s">
        <v>41</v>
      </c>
      <c r="G30553" t="s">
        <v>42</v>
      </c>
      <c r="H30553">
        <v>0</v>
      </c>
      <c r="I30553">
        <v>0</v>
      </c>
      <c r="J30553">
        <v>0</v>
      </c>
      <c r="K30553" t="s">
        <v>116960</v>
      </c>
    </row>
    <row r="30554" spans="1:11" x14ac:dyDescent="0.3">
      <c r="A30554" t="s">
        <v>116961</v>
      </c>
      <c r="B30554" t="s">
        <v>29426</v>
      </c>
      <c r="C30554" t="s">
        <v>27</v>
      </c>
      <c r="D30554" t="s">
        <v>116962</v>
      </c>
      <c r="E30554" t="s">
        <v>40</v>
      </c>
      <c r="F30554" t="s">
        <v>41</v>
      </c>
      <c r="G30554" t="s">
        <v>5441</v>
      </c>
      <c r="H30554">
        <v>0</v>
      </c>
      <c r="I30554">
        <v>0</v>
      </c>
      <c r="J30554">
        <v>0</v>
      </c>
      <c r="K30554" t="s">
        <v>116963</v>
      </c>
    </row>
    <row r="30555" spans="1:11" x14ac:dyDescent="0.3">
      <c r="A30555" t="s">
        <v>116964</v>
      </c>
      <c r="B30555" t="s">
        <v>29430</v>
      </c>
      <c r="C30555" t="s">
        <v>27</v>
      </c>
      <c r="D30555" t="s">
        <v>116965</v>
      </c>
      <c r="E30555" t="s">
        <v>40</v>
      </c>
      <c r="F30555" t="s">
        <v>41</v>
      </c>
      <c r="G30555" t="s">
        <v>42</v>
      </c>
      <c r="H30555">
        <v>0</v>
      </c>
      <c r="I30555">
        <v>0</v>
      </c>
      <c r="J30555">
        <v>0</v>
      </c>
      <c r="K30555" t="s">
        <v>116966</v>
      </c>
    </row>
    <row r="30556" spans="1:11" x14ac:dyDescent="0.3">
      <c r="A30556" t="s">
        <v>116967</v>
      </c>
      <c r="B30556" t="s">
        <v>116968</v>
      </c>
      <c r="C30556" t="s">
        <v>27</v>
      </c>
      <c r="D30556" t="s">
        <v>116969</v>
      </c>
      <c r="E30556" t="s">
        <v>40</v>
      </c>
      <c r="F30556" t="s">
        <v>41</v>
      </c>
      <c r="G30556" t="s">
        <v>42</v>
      </c>
      <c r="H30556">
        <v>0</v>
      </c>
      <c r="I30556">
        <v>0</v>
      </c>
      <c r="J30556">
        <v>0</v>
      </c>
      <c r="K30556" t="s">
        <v>116970</v>
      </c>
    </row>
    <row r="30557" spans="1:11" x14ac:dyDescent="0.3">
      <c r="A30557" t="s">
        <v>116971</v>
      </c>
      <c r="C30557" t="s">
        <v>27</v>
      </c>
      <c r="D30557" t="s">
        <v>116972</v>
      </c>
      <c r="E30557" t="s">
        <v>40</v>
      </c>
      <c r="F30557" t="s">
        <v>41</v>
      </c>
      <c r="G30557" t="s">
        <v>42</v>
      </c>
      <c r="H30557">
        <v>0</v>
      </c>
      <c r="I30557">
        <v>0</v>
      </c>
      <c r="J30557">
        <v>0</v>
      </c>
      <c r="K30557" t="s">
        <v>116973</v>
      </c>
    </row>
    <row r="30558" spans="1:11" x14ac:dyDescent="0.3">
      <c r="A30558" t="s">
        <v>116974</v>
      </c>
      <c r="C30558" t="s">
        <v>27</v>
      </c>
      <c r="D30558" t="s">
        <v>116975</v>
      </c>
      <c r="E30558" t="s">
        <v>40</v>
      </c>
      <c r="F30558" t="s">
        <v>41</v>
      </c>
      <c r="G30558" t="s">
        <v>42</v>
      </c>
      <c r="H30558">
        <v>0</v>
      </c>
      <c r="I30558">
        <v>0</v>
      </c>
      <c r="J30558">
        <v>0</v>
      </c>
      <c r="K30558" t="s">
        <v>116976</v>
      </c>
    </row>
    <row r="30559" spans="1:11" x14ac:dyDescent="0.3">
      <c r="A30559" t="s">
        <v>116977</v>
      </c>
      <c r="C30559" t="s">
        <v>147</v>
      </c>
      <c r="D30559" t="s">
        <v>116978</v>
      </c>
      <c r="E30559" t="s">
        <v>183</v>
      </c>
      <c r="F30559" t="s">
        <v>25950</v>
      </c>
      <c r="G30559" t="s">
        <v>42</v>
      </c>
      <c r="H30559">
        <v>0</v>
      </c>
      <c r="I30559">
        <v>0</v>
      </c>
      <c r="J30559">
        <v>0</v>
      </c>
      <c r="K30559" t="s">
        <v>116979</v>
      </c>
    </row>
    <row r="30560" spans="1:11" x14ac:dyDescent="0.3">
      <c r="A30560" t="s">
        <v>116980</v>
      </c>
      <c r="B30560" t="s">
        <v>116981</v>
      </c>
      <c r="C30560" t="s">
        <v>13</v>
      </c>
      <c r="D30560" t="s">
        <v>116982</v>
      </c>
      <c r="E30560" t="s">
        <v>15</v>
      </c>
      <c r="F30560" t="s">
        <v>41</v>
      </c>
      <c r="G30560" t="s">
        <v>42</v>
      </c>
      <c r="H30560">
        <v>0</v>
      </c>
      <c r="I30560">
        <v>0</v>
      </c>
      <c r="J30560">
        <v>0</v>
      </c>
      <c r="K30560" t="s">
        <v>116983</v>
      </c>
    </row>
    <row r="30561" spans="1:11" x14ac:dyDescent="0.3">
      <c r="A30561" t="s">
        <v>116984</v>
      </c>
      <c r="C30561" t="s">
        <v>147</v>
      </c>
      <c r="D30561" t="s">
        <v>116985</v>
      </c>
      <c r="E30561" t="s">
        <v>183</v>
      </c>
      <c r="F30561" t="s">
        <v>4000</v>
      </c>
      <c r="G30561" t="s">
        <v>42</v>
      </c>
      <c r="H30561">
        <v>0</v>
      </c>
      <c r="I30561">
        <v>0</v>
      </c>
      <c r="J30561">
        <v>0</v>
      </c>
      <c r="K30561" t="s">
        <v>116986</v>
      </c>
    </row>
    <row r="30562" spans="1:11" x14ac:dyDescent="0.3">
      <c r="A30562" t="s">
        <v>116987</v>
      </c>
      <c r="B30562" t="s">
        <v>116988</v>
      </c>
      <c r="C30562" t="s">
        <v>147</v>
      </c>
      <c r="D30562" t="s">
        <v>116989</v>
      </c>
      <c r="E30562" t="s">
        <v>183</v>
      </c>
      <c r="F30562" t="s">
        <v>2393</v>
      </c>
      <c r="G30562" t="s">
        <v>42</v>
      </c>
      <c r="H30562">
        <v>0</v>
      </c>
      <c r="I30562">
        <v>0</v>
      </c>
      <c r="J30562">
        <v>0</v>
      </c>
      <c r="K30562" t="s">
        <v>116990</v>
      </c>
    </row>
    <row r="30563" spans="1:11" x14ac:dyDescent="0.3">
      <c r="A30563" t="s">
        <v>116991</v>
      </c>
      <c r="C30563" t="s">
        <v>147</v>
      </c>
      <c r="D30563" t="s">
        <v>116992</v>
      </c>
      <c r="E30563" t="s">
        <v>183</v>
      </c>
      <c r="F30563" t="s">
        <v>2665</v>
      </c>
      <c r="G30563" t="s">
        <v>42</v>
      </c>
      <c r="H30563">
        <v>0</v>
      </c>
      <c r="I30563">
        <v>0</v>
      </c>
      <c r="J30563">
        <v>0</v>
      </c>
      <c r="K30563" t="s">
        <v>116993</v>
      </c>
    </row>
    <row r="30564" spans="1:11" x14ac:dyDescent="0.3">
      <c r="A30564" t="s">
        <v>116994</v>
      </c>
      <c r="B30564" t="s">
        <v>116995</v>
      </c>
      <c r="C30564" t="s">
        <v>20</v>
      </c>
      <c r="D30564" t="s">
        <v>116996</v>
      </c>
      <c r="E30564" t="s">
        <v>22</v>
      </c>
      <c r="F30564" t="s">
        <v>4100</v>
      </c>
      <c r="G30564" t="s">
        <v>42</v>
      </c>
      <c r="H30564">
        <v>0</v>
      </c>
      <c r="I30564">
        <v>0</v>
      </c>
      <c r="J30564">
        <v>0</v>
      </c>
      <c r="K30564" t="s">
        <v>116997</v>
      </c>
    </row>
    <row r="30565" spans="1:11" x14ac:dyDescent="0.3">
      <c r="A30565" t="s">
        <v>116998</v>
      </c>
      <c r="B30565" t="s">
        <v>116999</v>
      </c>
      <c r="C30565" t="s">
        <v>27</v>
      </c>
      <c r="D30565" t="s">
        <v>117000</v>
      </c>
      <c r="E30565" t="s">
        <v>40</v>
      </c>
      <c r="F30565" t="s">
        <v>41</v>
      </c>
      <c r="G30565" t="s">
        <v>42</v>
      </c>
      <c r="H30565">
        <v>0</v>
      </c>
      <c r="I30565">
        <v>0</v>
      </c>
      <c r="J30565">
        <v>0</v>
      </c>
      <c r="K30565" t="s">
        <v>117001</v>
      </c>
    </row>
    <row r="30566" spans="1:11" x14ac:dyDescent="0.3">
      <c r="A30566" t="s">
        <v>117002</v>
      </c>
      <c r="B30566" t="s">
        <v>117003</v>
      </c>
      <c r="C30566" t="s">
        <v>147</v>
      </c>
      <c r="D30566" t="s">
        <v>117004</v>
      </c>
      <c r="E30566" t="s">
        <v>183</v>
      </c>
      <c r="F30566" t="s">
        <v>8320</v>
      </c>
      <c r="G30566" t="s">
        <v>42</v>
      </c>
      <c r="H30566">
        <v>0</v>
      </c>
      <c r="I30566">
        <v>0</v>
      </c>
      <c r="J30566">
        <v>0</v>
      </c>
      <c r="K30566" t="s">
        <v>117005</v>
      </c>
    </row>
    <row r="30567" spans="1:11" x14ac:dyDescent="0.3">
      <c r="A30567" t="s">
        <v>117006</v>
      </c>
      <c r="C30567" t="s">
        <v>147</v>
      </c>
      <c r="D30567" t="s">
        <v>117007</v>
      </c>
      <c r="E30567" t="s">
        <v>183</v>
      </c>
      <c r="F30567" t="s">
        <v>21878</v>
      </c>
      <c r="G30567" t="s">
        <v>42</v>
      </c>
      <c r="H30567">
        <v>0</v>
      </c>
      <c r="I30567">
        <v>0</v>
      </c>
      <c r="J30567">
        <v>0</v>
      </c>
      <c r="K30567" t="s">
        <v>117008</v>
      </c>
    </row>
    <row r="30568" spans="1:11" x14ac:dyDescent="0.3">
      <c r="A30568" t="s">
        <v>117009</v>
      </c>
      <c r="B30568" t="s">
        <v>115793</v>
      </c>
      <c r="C30568" t="s">
        <v>13</v>
      </c>
      <c r="D30568" t="s">
        <v>117010</v>
      </c>
      <c r="E30568" t="s">
        <v>15</v>
      </c>
      <c r="F30568" t="s">
        <v>41</v>
      </c>
      <c r="G30568" t="s">
        <v>42</v>
      </c>
      <c r="H30568">
        <v>0</v>
      </c>
      <c r="I30568">
        <v>0</v>
      </c>
      <c r="J30568">
        <v>0</v>
      </c>
      <c r="K30568" t="s">
        <v>117011</v>
      </c>
    </row>
    <row r="30569" spans="1:11" x14ac:dyDescent="0.3">
      <c r="A30569" t="s">
        <v>117012</v>
      </c>
      <c r="C30569" t="s">
        <v>147</v>
      </c>
      <c r="D30569" t="s">
        <v>117013</v>
      </c>
      <c r="E30569" t="s">
        <v>183</v>
      </c>
      <c r="F30569" t="s">
        <v>10325</v>
      </c>
      <c r="G30569" t="s">
        <v>42</v>
      </c>
      <c r="H30569">
        <v>0</v>
      </c>
      <c r="I30569">
        <v>0</v>
      </c>
      <c r="J30569">
        <v>0</v>
      </c>
      <c r="K30569" t="s">
        <v>117014</v>
      </c>
    </row>
    <row r="30570" spans="1:11" x14ac:dyDescent="0.3">
      <c r="A30570" t="s">
        <v>117015</v>
      </c>
      <c r="C30570" t="s">
        <v>20</v>
      </c>
      <c r="D30570" t="s">
        <v>117016</v>
      </c>
      <c r="E30570" t="s">
        <v>22</v>
      </c>
      <c r="F30570" t="s">
        <v>17165</v>
      </c>
      <c r="G30570" t="s">
        <v>42</v>
      </c>
      <c r="H30570">
        <v>0</v>
      </c>
      <c r="I30570">
        <v>0</v>
      </c>
      <c r="J30570">
        <v>0</v>
      </c>
      <c r="K30570" t="s">
        <v>117017</v>
      </c>
    </row>
    <row r="30571" spans="1:11" x14ac:dyDescent="0.3">
      <c r="A30571" t="s">
        <v>117018</v>
      </c>
      <c r="B30571" t="s">
        <v>117019</v>
      </c>
      <c r="C30571" t="s">
        <v>147</v>
      </c>
      <c r="D30571" t="s">
        <v>117020</v>
      </c>
      <c r="E30571" t="s">
        <v>183</v>
      </c>
      <c r="F30571" t="s">
        <v>15181</v>
      </c>
      <c r="G30571" t="s">
        <v>42</v>
      </c>
      <c r="H30571">
        <v>0</v>
      </c>
      <c r="I30571">
        <v>0</v>
      </c>
      <c r="J30571">
        <v>0</v>
      </c>
      <c r="K30571" t="s">
        <v>117021</v>
      </c>
    </row>
    <row r="30572" spans="1:11" x14ac:dyDescent="0.3">
      <c r="A30572" t="s">
        <v>117022</v>
      </c>
      <c r="B30572" t="s">
        <v>117023</v>
      </c>
      <c r="C30572" t="s">
        <v>147</v>
      </c>
      <c r="D30572" t="s">
        <v>117024</v>
      </c>
      <c r="E30572" t="s">
        <v>183</v>
      </c>
      <c r="F30572" t="s">
        <v>3786</v>
      </c>
      <c r="G30572" t="s">
        <v>42</v>
      </c>
      <c r="H30572">
        <v>0</v>
      </c>
      <c r="I30572">
        <v>0</v>
      </c>
      <c r="J30572">
        <v>0</v>
      </c>
      <c r="K30572" t="s">
        <v>117025</v>
      </c>
    </row>
    <row r="30573" spans="1:11" x14ac:dyDescent="0.3">
      <c r="A30573" t="s">
        <v>117026</v>
      </c>
      <c r="C30573" t="s">
        <v>27</v>
      </c>
      <c r="D30573" t="s">
        <v>117027</v>
      </c>
      <c r="E30573" t="s">
        <v>40</v>
      </c>
      <c r="F30573" t="s">
        <v>41</v>
      </c>
      <c r="G30573" t="s">
        <v>42</v>
      </c>
      <c r="H30573">
        <v>0</v>
      </c>
      <c r="I30573">
        <v>0</v>
      </c>
      <c r="J30573">
        <v>0</v>
      </c>
      <c r="K30573" t="s">
        <v>117028</v>
      </c>
    </row>
    <row r="30574" spans="1:11" x14ac:dyDescent="0.3">
      <c r="A30574" t="s">
        <v>117029</v>
      </c>
      <c r="C30574" t="s">
        <v>147</v>
      </c>
      <c r="D30574" t="s">
        <v>117030</v>
      </c>
      <c r="E30574" t="s">
        <v>183</v>
      </c>
      <c r="F30574" t="s">
        <v>5406</v>
      </c>
      <c r="G30574" t="s">
        <v>42</v>
      </c>
      <c r="H30574">
        <v>0</v>
      </c>
      <c r="I30574">
        <v>0</v>
      </c>
      <c r="J30574">
        <v>0</v>
      </c>
      <c r="K30574" t="s">
        <v>117031</v>
      </c>
    </row>
    <row r="30575" spans="1:11" x14ac:dyDescent="0.3">
      <c r="A30575" t="s">
        <v>117032</v>
      </c>
      <c r="B30575" t="s">
        <v>110731</v>
      </c>
      <c r="C30575" t="s">
        <v>27</v>
      </c>
      <c r="D30575" t="s">
        <v>117033</v>
      </c>
      <c r="E30575" t="s">
        <v>40</v>
      </c>
      <c r="F30575" t="s">
        <v>41</v>
      </c>
      <c r="G30575" t="s">
        <v>42</v>
      </c>
      <c r="H30575">
        <v>0</v>
      </c>
      <c r="I30575">
        <v>0</v>
      </c>
      <c r="J30575">
        <v>0</v>
      </c>
      <c r="K30575" t="s">
        <v>117034</v>
      </c>
    </row>
    <row r="30576" spans="1:11" x14ac:dyDescent="0.3">
      <c r="A30576" t="s">
        <v>117035</v>
      </c>
      <c r="B30576" t="s">
        <v>117036</v>
      </c>
      <c r="C30576" t="s">
        <v>147</v>
      </c>
      <c r="D30576" t="s">
        <v>117037</v>
      </c>
      <c r="E30576" t="s">
        <v>183</v>
      </c>
      <c r="F30576" t="s">
        <v>9563</v>
      </c>
      <c r="G30576" t="s">
        <v>42</v>
      </c>
      <c r="H30576">
        <v>0</v>
      </c>
      <c r="I30576">
        <v>0</v>
      </c>
      <c r="J30576">
        <v>0</v>
      </c>
      <c r="K30576" t="s">
        <v>117038</v>
      </c>
    </row>
    <row r="30577" spans="1:11" x14ac:dyDescent="0.3">
      <c r="A30577" t="s">
        <v>117039</v>
      </c>
      <c r="C30577" t="s">
        <v>147</v>
      </c>
      <c r="D30577" t="s">
        <v>117040</v>
      </c>
      <c r="E30577" t="s">
        <v>183</v>
      </c>
      <c r="F30577" t="s">
        <v>11456</v>
      </c>
      <c r="G30577" t="s">
        <v>42</v>
      </c>
      <c r="H30577">
        <v>0</v>
      </c>
      <c r="I30577">
        <v>0</v>
      </c>
      <c r="J30577">
        <v>0</v>
      </c>
      <c r="K30577" t="s">
        <v>117041</v>
      </c>
    </row>
    <row r="30578" spans="1:11" x14ac:dyDescent="0.3">
      <c r="A30578" t="s">
        <v>117042</v>
      </c>
      <c r="B30578" t="s">
        <v>117043</v>
      </c>
      <c r="C30578" t="s">
        <v>147</v>
      </c>
      <c r="D30578" t="s">
        <v>117044</v>
      </c>
      <c r="E30578" t="s">
        <v>183</v>
      </c>
      <c r="F30578" t="s">
        <v>8485</v>
      </c>
      <c r="G30578" t="s">
        <v>42</v>
      </c>
      <c r="H30578">
        <v>0</v>
      </c>
      <c r="I30578">
        <v>0</v>
      </c>
      <c r="J30578">
        <v>0</v>
      </c>
      <c r="K30578" t="s">
        <v>117045</v>
      </c>
    </row>
    <row r="30579" spans="1:11" x14ac:dyDescent="0.3">
      <c r="A30579" t="s">
        <v>117046</v>
      </c>
      <c r="B30579" t="s">
        <v>117047</v>
      </c>
      <c r="C30579" t="s">
        <v>147</v>
      </c>
      <c r="D30579" t="s">
        <v>117048</v>
      </c>
      <c r="E30579" t="s">
        <v>183</v>
      </c>
      <c r="F30579" t="s">
        <v>17508</v>
      </c>
      <c r="G30579" t="s">
        <v>42</v>
      </c>
      <c r="H30579">
        <v>0</v>
      </c>
      <c r="I30579">
        <v>0</v>
      </c>
      <c r="J30579">
        <v>0</v>
      </c>
      <c r="K30579" t="s">
        <v>117049</v>
      </c>
    </row>
    <row r="30580" spans="1:11" x14ac:dyDescent="0.3">
      <c r="A30580" t="s">
        <v>117050</v>
      </c>
      <c r="B30580" t="s">
        <v>117051</v>
      </c>
      <c r="C30580" t="s">
        <v>147</v>
      </c>
      <c r="D30580" t="s">
        <v>117052</v>
      </c>
      <c r="E30580" t="s">
        <v>183</v>
      </c>
      <c r="F30580" t="s">
        <v>26139</v>
      </c>
      <c r="G30580" t="s">
        <v>42</v>
      </c>
      <c r="H30580">
        <v>0</v>
      </c>
      <c r="I30580">
        <v>0</v>
      </c>
      <c r="J30580">
        <v>0</v>
      </c>
      <c r="K30580" t="s">
        <v>117053</v>
      </c>
    </row>
    <row r="30581" spans="1:11" x14ac:dyDescent="0.3">
      <c r="A30581" t="s">
        <v>117054</v>
      </c>
      <c r="C30581" t="s">
        <v>147</v>
      </c>
      <c r="D30581" t="s">
        <v>117055</v>
      </c>
      <c r="E30581" t="s">
        <v>183</v>
      </c>
      <c r="F30581" t="s">
        <v>1662</v>
      </c>
      <c r="G30581" t="s">
        <v>42</v>
      </c>
      <c r="H30581">
        <v>0</v>
      </c>
      <c r="I30581">
        <v>0</v>
      </c>
      <c r="J30581">
        <v>0</v>
      </c>
      <c r="K30581" t="s">
        <v>117056</v>
      </c>
    </row>
    <row r="30582" spans="1:11" x14ac:dyDescent="0.3">
      <c r="A30582" t="s">
        <v>117057</v>
      </c>
      <c r="B30582" t="s">
        <v>117058</v>
      </c>
      <c r="C30582" t="s">
        <v>27</v>
      </c>
      <c r="D30582" t="s">
        <v>117059</v>
      </c>
      <c r="E30582" t="s">
        <v>40</v>
      </c>
      <c r="F30582" t="s">
        <v>16</v>
      </c>
      <c r="G30582" t="s">
        <v>54721</v>
      </c>
      <c r="H30582">
        <v>0</v>
      </c>
      <c r="I30582">
        <v>0</v>
      </c>
      <c r="J30582">
        <v>0</v>
      </c>
      <c r="K30582" t="s">
        <v>117060</v>
      </c>
    </row>
    <row r="30583" spans="1:11" x14ac:dyDescent="0.3">
      <c r="A30583" t="s">
        <v>117061</v>
      </c>
      <c r="B30583" t="s">
        <v>117062</v>
      </c>
      <c r="C30583" t="s">
        <v>27</v>
      </c>
      <c r="D30583" t="s">
        <v>117063</v>
      </c>
      <c r="E30583" t="s">
        <v>40</v>
      </c>
      <c r="F30583" t="s">
        <v>41</v>
      </c>
      <c r="G30583" t="s">
        <v>42</v>
      </c>
      <c r="H30583">
        <v>0</v>
      </c>
      <c r="I30583">
        <v>0</v>
      </c>
      <c r="J30583">
        <v>0</v>
      </c>
      <c r="K30583" t="s">
        <v>117064</v>
      </c>
    </row>
    <row r="30584" spans="1:11" x14ac:dyDescent="0.3">
      <c r="A30584" t="s">
        <v>117065</v>
      </c>
      <c r="B30584" t="s">
        <v>117066</v>
      </c>
      <c r="C30584" t="s">
        <v>13</v>
      </c>
      <c r="D30584" t="s">
        <v>117067</v>
      </c>
      <c r="E30584" t="s">
        <v>15</v>
      </c>
      <c r="F30584" t="s">
        <v>41</v>
      </c>
      <c r="G30584" t="s">
        <v>42</v>
      </c>
      <c r="H30584">
        <v>0</v>
      </c>
      <c r="I30584">
        <v>0</v>
      </c>
      <c r="J30584">
        <v>0</v>
      </c>
      <c r="K30584" t="s">
        <v>117068</v>
      </c>
    </row>
    <row r="30585" spans="1:11" x14ac:dyDescent="0.3">
      <c r="A30585" t="s">
        <v>117069</v>
      </c>
      <c r="B30585" t="s">
        <v>24308</v>
      </c>
      <c r="C30585" t="s">
        <v>13</v>
      </c>
      <c r="D30585" t="s">
        <v>117070</v>
      </c>
      <c r="E30585" t="s">
        <v>104779</v>
      </c>
      <c r="F30585" t="s">
        <v>16</v>
      </c>
      <c r="G30585" t="s">
        <v>38956</v>
      </c>
      <c r="H30585">
        <v>0</v>
      </c>
      <c r="I30585">
        <v>0</v>
      </c>
      <c r="J30585">
        <v>0</v>
      </c>
      <c r="K30585" t="s">
        <v>117071</v>
      </c>
    </row>
    <row r="30586" spans="1:11" x14ac:dyDescent="0.3">
      <c r="A30586" t="s">
        <v>117072</v>
      </c>
      <c r="B30586" t="s">
        <v>117073</v>
      </c>
      <c r="C30586" t="s">
        <v>466</v>
      </c>
      <c r="D30586" t="s">
        <v>117074</v>
      </c>
      <c r="E30586" t="s">
        <v>468</v>
      </c>
      <c r="F30586" t="s">
        <v>16</v>
      </c>
      <c r="G30586" t="s">
        <v>5387</v>
      </c>
      <c r="H30586">
        <v>0</v>
      </c>
      <c r="I30586">
        <v>0</v>
      </c>
      <c r="J30586">
        <v>0</v>
      </c>
      <c r="K30586" t="s">
        <v>117075</v>
      </c>
    </row>
    <row r="30587" spans="1:11" x14ac:dyDescent="0.3">
      <c r="A30587" t="s">
        <v>117076</v>
      </c>
      <c r="B30587" t="s">
        <v>117077</v>
      </c>
      <c r="C30587" t="s">
        <v>466</v>
      </c>
      <c r="D30587" t="s">
        <v>117078</v>
      </c>
      <c r="E30587" t="s">
        <v>468</v>
      </c>
      <c r="F30587" t="s">
        <v>16</v>
      </c>
      <c r="G30587" t="s">
        <v>12652</v>
      </c>
      <c r="H30587">
        <v>0</v>
      </c>
      <c r="I30587">
        <v>0</v>
      </c>
      <c r="J30587">
        <v>0</v>
      </c>
      <c r="K30587" t="s">
        <v>117079</v>
      </c>
    </row>
    <row r="30588" spans="1:11" x14ac:dyDescent="0.3">
      <c r="A30588" t="s">
        <v>117080</v>
      </c>
      <c r="B30588" t="s">
        <v>117081</v>
      </c>
      <c r="C30588" t="s">
        <v>13</v>
      </c>
      <c r="D30588" t="s">
        <v>117082</v>
      </c>
      <c r="E30588" t="s">
        <v>15</v>
      </c>
      <c r="F30588" t="s">
        <v>41</v>
      </c>
      <c r="G30588" t="s">
        <v>42</v>
      </c>
      <c r="H30588">
        <v>0</v>
      </c>
      <c r="I30588">
        <v>0</v>
      </c>
      <c r="J30588">
        <v>0</v>
      </c>
      <c r="K30588" t="s">
        <v>117083</v>
      </c>
    </row>
    <row r="30589" spans="1:11" x14ac:dyDescent="0.3">
      <c r="A30589" t="s">
        <v>117084</v>
      </c>
      <c r="B30589" t="s">
        <v>117085</v>
      </c>
      <c r="C30589" t="s">
        <v>13</v>
      </c>
      <c r="D30589" t="s">
        <v>117086</v>
      </c>
      <c r="E30589" t="s">
        <v>104779</v>
      </c>
      <c r="F30589" t="s">
        <v>16</v>
      </c>
      <c r="G30589" t="s">
        <v>603</v>
      </c>
      <c r="H30589">
        <v>0</v>
      </c>
      <c r="I30589">
        <v>0</v>
      </c>
      <c r="J30589">
        <v>0</v>
      </c>
      <c r="K30589" t="s">
        <v>117087</v>
      </c>
    </row>
    <row r="30590" spans="1:11" x14ac:dyDescent="0.3">
      <c r="A30590" t="s">
        <v>117088</v>
      </c>
      <c r="B30590" t="s">
        <v>117089</v>
      </c>
      <c r="C30590" t="s">
        <v>13</v>
      </c>
      <c r="D30590" t="s">
        <v>117090</v>
      </c>
      <c r="E30590" t="s">
        <v>104779</v>
      </c>
      <c r="F30590" t="s">
        <v>16</v>
      </c>
      <c r="G30590" t="s">
        <v>4321</v>
      </c>
      <c r="H30590">
        <v>0</v>
      </c>
      <c r="I30590">
        <v>0</v>
      </c>
      <c r="J30590">
        <v>0</v>
      </c>
      <c r="K30590" t="s">
        <v>117091</v>
      </c>
    </row>
    <row r="30591" spans="1:11" x14ac:dyDescent="0.3">
      <c r="A30591" t="s">
        <v>117092</v>
      </c>
      <c r="B30591" t="s">
        <v>117093</v>
      </c>
      <c r="C30591" t="s">
        <v>13</v>
      </c>
      <c r="D30591" t="s">
        <v>117094</v>
      </c>
      <c r="E30591" t="s">
        <v>104779</v>
      </c>
      <c r="F30591" t="s">
        <v>16</v>
      </c>
      <c r="G30591" t="s">
        <v>342</v>
      </c>
      <c r="H30591">
        <v>0</v>
      </c>
      <c r="I30591">
        <v>0</v>
      </c>
      <c r="J30591">
        <v>0</v>
      </c>
      <c r="K30591" t="s">
        <v>117095</v>
      </c>
    </row>
    <row r="30592" spans="1:11" x14ac:dyDescent="0.3">
      <c r="A30592" t="s">
        <v>117096</v>
      </c>
      <c r="C30592" t="s">
        <v>13</v>
      </c>
      <c r="D30592" t="s">
        <v>117097</v>
      </c>
      <c r="E30592" t="s">
        <v>104779</v>
      </c>
      <c r="F30592" t="s">
        <v>16</v>
      </c>
      <c r="G30592" t="s">
        <v>6057</v>
      </c>
      <c r="H30592">
        <v>0</v>
      </c>
      <c r="I30592">
        <v>0</v>
      </c>
      <c r="J30592">
        <v>0</v>
      </c>
      <c r="K30592" t="s">
        <v>117098</v>
      </c>
    </row>
    <row r="30593" spans="1:11" x14ac:dyDescent="0.3">
      <c r="A30593" t="s">
        <v>117099</v>
      </c>
      <c r="B30593" t="s">
        <v>24341</v>
      </c>
      <c r="C30593" t="s">
        <v>13</v>
      </c>
      <c r="D30593" t="s">
        <v>117100</v>
      </c>
      <c r="E30593" t="s">
        <v>104779</v>
      </c>
      <c r="F30593" t="s">
        <v>16</v>
      </c>
      <c r="G30593" t="s">
        <v>43287</v>
      </c>
      <c r="H30593">
        <v>0</v>
      </c>
      <c r="I30593">
        <v>0</v>
      </c>
      <c r="J30593">
        <v>0</v>
      </c>
      <c r="K30593" t="s">
        <v>117101</v>
      </c>
    </row>
    <row r="30594" spans="1:11" x14ac:dyDescent="0.3">
      <c r="A30594" t="s">
        <v>117102</v>
      </c>
      <c r="B30594" t="s">
        <v>117103</v>
      </c>
      <c r="C30594" t="s">
        <v>13</v>
      </c>
      <c r="D30594" t="s">
        <v>117104</v>
      </c>
      <c r="E30594" t="s">
        <v>104779</v>
      </c>
      <c r="F30594" t="s">
        <v>16</v>
      </c>
      <c r="G30594" t="s">
        <v>9855</v>
      </c>
      <c r="H30594">
        <v>0</v>
      </c>
      <c r="I30594">
        <v>0</v>
      </c>
      <c r="J30594">
        <v>0</v>
      </c>
      <c r="K30594" t="s">
        <v>117105</v>
      </c>
    </row>
    <row r="30595" spans="1:11" x14ac:dyDescent="0.3">
      <c r="A30595" t="s">
        <v>117106</v>
      </c>
      <c r="B30595" t="s">
        <v>117107</v>
      </c>
      <c r="C30595" t="s">
        <v>13</v>
      </c>
      <c r="D30595" t="s">
        <v>117108</v>
      </c>
      <c r="E30595" t="s">
        <v>104779</v>
      </c>
      <c r="F30595" t="s">
        <v>16</v>
      </c>
      <c r="G30595" t="s">
        <v>7669</v>
      </c>
      <c r="H30595">
        <v>0</v>
      </c>
      <c r="I30595">
        <v>0</v>
      </c>
      <c r="J30595">
        <v>0</v>
      </c>
      <c r="K30595" t="s">
        <v>117109</v>
      </c>
    </row>
    <row r="30596" spans="1:11" x14ac:dyDescent="0.3">
      <c r="A30596" t="s">
        <v>117110</v>
      </c>
      <c r="B30596" t="s">
        <v>117111</v>
      </c>
      <c r="C30596" t="s">
        <v>558</v>
      </c>
      <c r="D30596" t="s">
        <v>117112</v>
      </c>
      <c r="E30596" t="s">
        <v>560</v>
      </c>
      <c r="F30596" t="s">
        <v>13924</v>
      </c>
      <c r="G30596" t="s">
        <v>42</v>
      </c>
      <c r="H30596">
        <v>0</v>
      </c>
      <c r="I30596">
        <v>0</v>
      </c>
      <c r="J30596">
        <v>0</v>
      </c>
      <c r="K30596" t="s">
        <v>117113</v>
      </c>
    </row>
    <row r="30597" spans="1:11" x14ac:dyDescent="0.3">
      <c r="A30597" t="s">
        <v>117114</v>
      </c>
      <c r="B30597" t="s">
        <v>117115</v>
      </c>
      <c r="C30597" t="s">
        <v>558</v>
      </c>
      <c r="D30597" t="s">
        <v>117116</v>
      </c>
      <c r="E30597" t="s">
        <v>630</v>
      </c>
      <c r="F30597" t="s">
        <v>3565</v>
      </c>
      <c r="G30597" t="s">
        <v>42</v>
      </c>
      <c r="H30597">
        <v>0</v>
      </c>
      <c r="I30597">
        <v>0</v>
      </c>
      <c r="J30597">
        <v>0</v>
      </c>
      <c r="K30597" t="s">
        <v>117117</v>
      </c>
    </row>
    <row r="30598" spans="1:11" x14ac:dyDescent="0.3">
      <c r="A30598" t="s">
        <v>117118</v>
      </c>
      <c r="B30598" t="s">
        <v>117119</v>
      </c>
      <c r="C30598" t="s">
        <v>558</v>
      </c>
      <c r="D30598" t="s">
        <v>117120</v>
      </c>
      <c r="E30598" t="s">
        <v>560</v>
      </c>
      <c r="F30598" t="s">
        <v>1405</v>
      </c>
      <c r="G30598" t="s">
        <v>42</v>
      </c>
      <c r="H30598">
        <v>0</v>
      </c>
      <c r="I30598">
        <v>0</v>
      </c>
      <c r="J30598">
        <v>0</v>
      </c>
      <c r="K30598" t="s">
        <v>117121</v>
      </c>
    </row>
    <row r="30599" spans="1:11" x14ac:dyDescent="0.3">
      <c r="A30599" t="s">
        <v>117122</v>
      </c>
      <c r="B30599" t="s">
        <v>117123</v>
      </c>
      <c r="C30599" t="s">
        <v>558</v>
      </c>
      <c r="D30599" t="s">
        <v>117124</v>
      </c>
      <c r="E30599" t="s">
        <v>1122</v>
      </c>
      <c r="F30599" t="s">
        <v>29411</v>
      </c>
      <c r="G30599" t="s">
        <v>42</v>
      </c>
      <c r="H30599">
        <v>0</v>
      </c>
      <c r="I30599">
        <v>0</v>
      </c>
      <c r="J30599">
        <v>0</v>
      </c>
      <c r="K30599" t="s">
        <v>117125</v>
      </c>
    </row>
    <row r="30600" spans="1:11" x14ac:dyDescent="0.3">
      <c r="A30600" t="s">
        <v>117126</v>
      </c>
      <c r="C30600" t="s">
        <v>27</v>
      </c>
      <c r="D30600" t="s">
        <v>117127</v>
      </c>
      <c r="E30600" t="s">
        <v>40</v>
      </c>
      <c r="F30600" t="s">
        <v>16</v>
      </c>
      <c r="G30600" t="s">
        <v>11774</v>
      </c>
      <c r="H30600">
        <v>0</v>
      </c>
      <c r="I30600">
        <v>0</v>
      </c>
      <c r="J30600">
        <v>0</v>
      </c>
      <c r="K30600" t="s">
        <v>117128</v>
      </c>
    </row>
    <row r="30601" spans="1:11" x14ac:dyDescent="0.3">
      <c r="A30601" t="s">
        <v>117129</v>
      </c>
      <c r="B30601" t="s">
        <v>117130</v>
      </c>
      <c r="C30601" t="s">
        <v>20</v>
      </c>
      <c r="D30601" t="s">
        <v>117131</v>
      </c>
      <c r="E30601" t="s">
        <v>103221</v>
      </c>
      <c r="F30601" t="s">
        <v>16</v>
      </c>
      <c r="G30601" t="s">
        <v>777</v>
      </c>
      <c r="H30601">
        <v>0</v>
      </c>
      <c r="I30601">
        <v>0</v>
      </c>
      <c r="J30601">
        <v>0</v>
      </c>
      <c r="K30601" t="s">
        <v>117132</v>
      </c>
    </row>
    <row r="30602" spans="1:11" x14ac:dyDescent="0.3">
      <c r="A30602" t="s">
        <v>117133</v>
      </c>
      <c r="B30602" t="s">
        <v>117134</v>
      </c>
      <c r="C30602" t="s">
        <v>13</v>
      </c>
      <c r="D30602" t="s">
        <v>117135</v>
      </c>
      <c r="E30602" t="s">
        <v>15</v>
      </c>
      <c r="F30602" t="s">
        <v>41</v>
      </c>
      <c r="G30602" t="s">
        <v>42</v>
      </c>
      <c r="H30602">
        <v>0</v>
      </c>
      <c r="I30602">
        <v>0</v>
      </c>
      <c r="J30602">
        <v>0</v>
      </c>
      <c r="K30602" t="s">
        <v>117136</v>
      </c>
    </row>
    <row r="30603" spans="1:11" x14ac:dyDescent="0.3">
      <c r="A30603" t="s">
        <v>117137</v>
      </c>
      <c r="C30603" t="s">
        <v>20</v>
      </c>
      <c r="D30603" t="s">
        <v>117138</v>
      </c>
      <c r="E30603" t="s">
        <v>103221</v>
      </c>
      <c r="F30603" t="s">
        <v>16</v>
      </c>
      <c r="G30603" t="s">
        <v>5441</v>
      </c>
      <c r="H30603">
        <v>0</v>
      </c>
      <c r="I30603">
        <v>0</v>
      </c>
      <c r="J30603">
        <v>0</v>
      </c>
      <c r="K30603" t="s">
        <v>117139</v>
      </c>
    </row>
    <row r="30604" spans="1:11" x14ac:dyDescent="0.3">
      <c r="A30604" t="s">
        <v>117140</v>
      </c>
      <c r="C30604" t="s">
        <v>20</v>
      </c>
      <c r="D30604" t="s">
        <v>117141</v>
      </c>
      <c r="E30604" t="s">
        <v>103221</v>
      </c>
      <c r="F30604" t="s">
        <v>16</v>
      </c>
      <c r="G30604" t="s">
        <v>5569</v>
      </c>
      <c r="H30604">
        <v>0</v>
      </c>
      <c r="I30604">
        <v>0</v>
      </c>
      <c r="J30604">
        <v>0</v>
      </c>
      <c r="K30604" t="s">
        <v>117142</v>
      </c>
    </row>
    <row r="30605" spans="1:11" x14ac:dyDescent="0.3">
      <c r="A30605" t="s">
        <v>117143</v>
      </c>
      <c r="B30605" t="s">
        <v>117144</v>
      </c>
      <c r="C30605" t="s">
        <v>20</v>
      </c>
      <c r="D30605" t="s">
        <v>117145</v>
      </c>
      <c r="E30605" t="s">
        <v>22</v>
      </c>
      <c r="F30605" t="s">
        <v>11585</v>
      </c>
      <c r="G30605" t="s">
        <v>42</v>
      </c>
      <c r="H30605">
        <v>0</v>
      </c>
      <c r="I30605">
        <v>0</v>
      </c>
      <c r="J30605">
        <v>0</v>
      </c>
      <c r="K30605" t="s">
        <v>117146</v>
      </c>
    </row>
    <row r="30606" spans="1:11" x14ac:dyDescent="0.3">
      <c r="A30606" t="s">
        <v>117147</v>
      </c>
      <c r="B30606" t="s">
        <v>117148</v>
      </c>
      <c r="C30606" t="s">
        <v>20</v>
      </c>
      <c r="D30606" t="s">
        <v>117149</v>
      </c>
      <c r="E30606" t="s">
        <v>22</v>
      </c>
      <c r="F30606" t="s">
        <v>1850</v>
      </c>
      <c r="G30606" t="s">
        <v>42</v>
      </c>
      <c r="H30606">
        <v>0</v>
      </c>
      <c r="I30606">
        <v>0</v>
      </c>
      <c r="J30606">
        <v>0</v>
      </c>
      <c r="K30606" t="s">
        <v>117150</v>
      </c>
    </row>
    <row r="30607" spans="1:11" x14ac:dyDescent="0.3">
      <c r="A30607" t="s">
        <v>117151</v>
      </c>
      <c r="B30607" t="s">
        <v>117152</v>
      </c>
      <c r="C30607" t="s">
        <v>13</v>
      </c>
      <c r="D30607" t="s">
        <v>117153</v>
      </c>
      <c r="E30607" t="s">
        <v>104779</v>
      </c>
      <c r="F30607" t="s">
        <v>41</v>
      </c>
      <c r="G30607" t="s">
        <v>42</v>
      </c>
      <c r="H30607">
        <v>0</v>
      </c>
      <c r="I30607">
        <v>0</v>
      </c>
      <c r="J30607">
        <v>0</v>
      </c>
      <c r="K30607" t="s">
        <v>117154</v>
      </c>
    </row>
    <row r="30608" spans="1:11" x14ac:dyDescent="0.3">
      <c r="A30608" t="s">
        <v>117155</v>
      </c>
      <c r="B30608" t="s">
        <v>117156</v>
      </c>
      <c r="C30608" t="s">
        <v>13</v>
      </c>
      <c r="D30608" t="s">
        <v>117157</v>
      </c>
      <c r="E30608" t="s">
        <v>104779</v>
      </c>
      <c r="F30608" t="s">
        <v>16</v>
      </c>
      <c r="G30608" t="s">
        <v>1100</v>
      </c>
      <c r="H30608">
        <v>0</v>
      </c>
      <c r="I30608">
        <v>0</v>
      </c>
      <c r="J30608">
        <v>0</v>
      </c>
      <c r="K30608" t="s">
        <v>117158</v>
      </c>
    </row>
    <row r="30609" spans="1:11" x14ac:dyDescent="0.3">
      <c r="A30609" t="s">
        <v>117159</v>
      </c>
      <c r="C30609" t="s">
        <v>13</v>
      </c>
      <c r="D30609" t="s">
        <v>117160</v>
      </c>
      <c r="E30609" t="s">
        <v>104779</v>
      </c>
      <c r="F30609" t="s">
        <v>16</v>
      </c>
      <c r="G30609" t="s">
        <v>9609</v>
      </c>
      <c r="H30609">
        <v>0</v>
      </c>
      <c r="I30609">
        <v>0</v>
      </c>
      <c r="J30609">
        <v>0</v>
      </c>
      <c r="K30609" t="s">
        <v>117161</v>
      </c>
    </row>
    <row r="30610" spans="1:11" x14ac:dyDescent="0.3">
      <c r="A30610" t="s">
        <v>117162</v>
      </c>
      <c r="B30610" t="s">
        <v>117163</v>
      </c>
      <c r="C30610" t="s">
        <v>13</v>
      </c>
      <c r="D30610" t="s">
        <v>117164</v>
      </c>
      <c r="E30610" t="s">
        <v>104779</v>
      </c>
      <c r="F30610" t="s">
        <v>16</v>
      </c>
      <c r="G30610" t="s">
        <v>11774</v>
      </c>
      <c r="H30610">
        <v>0</v>
      </c>
      <c r="I30610">
        <v>0</v>
      </c>
      <c r="J30610">
        <v>0</v>
      </c>
      <c r="K30610" t="s">
        <v>117165</v>
      </c>
    </row>
    <row r="30611" spans="1:11" x14ac:dyDescent="0.3">
      <c r="A30611" t="s">
        <v>117166</v>
      </c>
      <c r="B30611" t="s">
        <v>117167</v>
      </c>
      <c r="C30611" t="s">
        <v>13</v>
      </c>
      <c r="D30611" t="s">
        <v>117168</v>
      </c>
      <c r="E30611" t="s">
        <v>104779</v>
      </c>
      <c r="F30611" t="s">
        <v>41</v>
      </c>
      <c r="G30611" t="s">
        <v>42</v>
      </c>
      <c r="H30611">
        <v>0</v>
      </c>
      <c r="I30611">
        <v>0</v>
      </c>
      <c r="J30611">
        <v>0</v>
      </c>
      <c r="K30611" t="s">
        <v>117169</v>
      </c>
    </row>
    <row r="30612" spans="1:11" x14ac:dyDescent="0.3">
      <c r="A30612" t="s">
        <v>117170</v>
      </c>
      <c r="B30612" t="s">
        <v>117171</v>
      </c>
      <c r="C30612" t="s">
        <v>13</v>
      </c>
      <c r="D30612" t="s">
        <v>117172</v>
      </c>
      <c r="E30612" t="s">
        <v>104779</v>
      </c>
      <c r="F30612" t="s">
        <v>16</v>
      </c>
      <c r="G30612" t="s">
        <v>1100</v>
      </c>
      <c r="H30612">
        <v>0</v>
      </c>
      <c r="I30612">
        <v>0</v>
      </c>
      <c r="J30612">
        <v>0</v>
      </c>
      <c r="K30612" t="s">
        <v>117173</v>
      </c>
    </row>
    <row r="30613" spans="1:11" x14ac:dyDescent="0.3">
      <c r="A30613" t="s">
        <v>117174</v>
      </c>
      <c r="B30613" t="s">
        <v>117175</v>
      </c>
      <c r="C30613" t="s">
        <v>13</v>
      </c>
      <c r="D30613" t="s">
        <v>117176</v>
      </c>
      <c r="E30613" t="s">
        <v>15</v>
      </c>
      <c r="F30613" t="s">
        <v>41</v>
      </c>
      <c r="G30613" t="s">
        <v>42</v>
      </c>
      <c r="H30613">
        <v>0</v>
      </c>
      <c r="I30613">
        <v>0</v>
      </c>
      <c r="J30613">
        <v>0</v>
      </c>
      <c r="K30613" t="s">
        <v>117177</v>
      </c>
    </row>
    <row r="30614" spans="1:11" x14ac:dyDescent="0.3">
      <c r="A30614" t="s">
        <v>117178</v>
      </c>
      <c r="B30614" t="s">
        <v>117179</v>
      </c>
      <c r="C30614" t="s">
        <v>20</v>
      </c>
      <c r="D30614" t="s">
        <v>117180</v>
      </c>
      <c r="E30614" t="s">
        <v>103221</v>
      </c>
      <c r="F30614" t="s">
        <v>16</v>
      </c>
      <c r="G30614" t="s">
        <v>2470</v>
      </c>
      <c r="H30614">
        <v>0</v>
      </c>
      <c r="I30614">
        <v>0</v>
      </c>
      <c r="J30614">
        <v>0</v>
      </c>
      <c r="K30614" t="s">
        <v>117181</v>
      </c>
    </row>
    <row r="30615" spans="1:11" x14ac:dyDescent="0.3">
      <c r="A30615" t="s">
        <v>117182</v>
      </c>
      <c r="B30615" t="s">
        <v>117183</v>
      </c>
      <c r="C30615" t="s">
        <v>13</v>
      </c>
      <c r="D30615" t="s">
        <v>117184</v>
      </c>
      <c r="E30615" t="s">
        <v>104779</v>
      </c>
      <c r="F30615" t="s">
        <v>16</v>
      </c>
      <c r="G30615" t="s">
        <v>2350</v>
      </c>
      <c r="H30615">
        <v>0</v>
      </c>
      <c r="I30615">
        <v>0</v>
      </c>
      <c r="J30615">
        <v>0</v>
      </c>
      <c r="K30615" t="s">
        <v>117185</v>
      </c>
    </row>
    <row r="30616" spans="1:11" x14ac:dyDescent="0.3">
      <c r="A30616" t="s">
        <v>117186</v>
      </c>
      <c r="C30616" t="s">
        <v>20</v>
      </c>
      <c r="D30616" t="s">
        <v>117187</v>
      </c>
      <c r="E30616" t="s">
        <v>103221</v>
      </c>
      <c r="F30616" t="s">
        <v>16</v>
      </c>
      <c r="G30616" t="s">
        <v>7342</v>
      </c>
      <c r="H30616">
        <v>0</v>
      </c>
      <c r="I30616">
        <v>0</v>
      </c>
      <c r="J30616">
        <v>0</v>
      </c>
      <c r="K30616" t="s">
        <v>117188</v>
      </c>
    </row>
    <row r="30617" spans="1:11" x14ac:dyDescent="0.3">
      <c r="A30617" t="s">
        <v>117189</v>
      </c>
      <c r="C30617" t="s">
        <v>20</v>
      </c>
      <c r="D30617" t="s">
        <v>117190</v>
      </c>
      <c r="E30617" t="s">
        <v>22</v>
      </c>
      <c r="F30617" t="s">
        <v>16</v>
      </c>
      <c r="G30617" t="s">
        <v>42</v>
      </c>
      <c r="H30617">
        <v>0</v>
      </c>
      <c r="I30617">
        <v>0</v>
      </c>
      <c r="J30617">
        <v>0</v>
      </c>
      <c r="K30617" t="s">
        <v>117191</v>
      </c>
    </row>
    <row r="30618" spans="1:11" x14ac:dyDescent="0.3">
      <c r="A30618" t="s">
        <v>117192</v>
      </c>
      <c r="B30618" t="s">
        <v>117193</v>
      </c>
      <c r="C30618" t="s">
        <v>20</v>
      </c>
      <c r="D30618" t="s">
        <v>117194</v>
      </c>
      <c r="E30618" t="s">
        <v>103221</v>
      </c>
      <c r="F30618" t="s">
        <v>16</v>
      </c>
      <c r="G30618" t="s">
        <v>10101</v>
      </c>
      <c r="H30618">
        <v>0</v>
      </c>
      <c r="I30618">
        <v>0</v>
      </c>
      <c r="J30618">
        <v>0</v>
      </c>
      <c r="K30618" t="s">
        <v>117195</v>
      </c>
    </row>
    <row r="30619" spans="1:11" x14ac:dyDescent="0.3">
      <c r="A30619" t="s">
        <v>117196</v>
      </c>
      <c r="B30619" t="s">
        <v>117197</v>
      </c>
      <c r="C30619" t="s">
        <v>147</v>
      </c>
      <c r="D30619" t="s">
        <v>117198</v>
      </c>
      <c r="E30619" t="s">
        <v>183</v>
      </c>
      <c r="F30619" t="s">
        <v>2454</v>
      </c>
      <c r="G30619" t="s">
        <v>42</v>
      </c>
      <c r="H30619">
        <v>0</v>
      </c>
      <c r="I30619">
        <v>0</v>
      </c>
      <c r="J30619">
        <v>0</v>
      </c>
      <c r="K30619" t="s">
        <v>117199</v>
      </c>
    </row>
    <row r="30620" spans="1:11" x14ac:dyDescent="0.3">
      <c r="A30620" t="s">
        <v>117200</v>
      </c>
      <c r="B30620" t="s">
        <v>117201</v>
      </c>
      <c r="C30620" t="s">
        <v>13</v>
      </c>
      <c r="D30620" t="s">
        <v>117202</v>
      </c>
      <c r="E30620" t="s">
        <v>15</v>
      </c>
      <c r="F30620" t="s">
        <v>16</v>
      </c>
      <c r="G30620" t="s">
        <v>12247</v>
      </c>
      <c r="H30620">
        <v>0</v>
      </c>
      <c r="I30620">
        <v>0</v>
      </c>
      <c r="J30620">
        <v>0</v>
      </c>
      <c r="K30620" t="s">
        <v>117203</v>
      </c>
    </row>
    <row r="30621" spans="1:11" x14ac:dyDescent="0.3">
      <c r="A30621" t="s">
        <v>117204</v>
      </c>
      <c r="B30621" t="s">
        <v>117205</v>
      </c>
      <c r="C30621" t="s">
        <v>13</v>
      </c>
      <c r="D30621" t="s">
        <v>117206</v>
      </c>
      <c r="E30621" t="s">
        <v>15</v>
      </c>
      <c r="F30621" t="s">
        <v>41</v>
      </c>
      <c r="G30621" t="s">
        <v>42</v>
      </c>
      <c r="H30621">
        <v>0</v>
      </c>
      <c r="I30621">
        <v>0</v>
      </c>
      <c r="J30621">
        <v>0</v>
      </c>
      <c r="K30621" t="s">
        <v>117207</v>
      </c>
    </row>
    <row r="30622" spans="1:11" x14ac:dyDescent="0.3">
      <c r="A30622" t="s">
        <v>117208</v>
      </c>
      <c r="B30622" t="s">
        <v>117209</v>
      </c>
      <c r="C30622" t="s">
        <v>558</v>
      </c>
      <c r="D30622" t="s">
        <v>117210</v>
      </c>
      <c r="E30622" t="s">
        <v>754</v>
      </c>
      <c r="F30622" t="s">
        <v>13392</v>
      </c>
      <c r="G30622" t="s">
        <v>42</v>
      </c>
      <c r="H30622">
        <v>0</v>
      </c>
      <c r="I30622">
        <v>0</v>
      </c>
      <c r="J30622">
        <v>0</v>
      </c>
      <c r="K30622" t="s">
        <v>117211</v>
      </c>
    </row>
    <row r="30623" spans="1:11" x14ac:dyDescent="0.3">
      <c r="A30623" t="s">
        <v>117212</v>
      </c>
      <c r="B30623" t="s">
        <v>117213</v>
      </c>
      <c r="C30623" t="s">
        <v>1159</v>
      </c>
      <c r="D30623" t="s">
        <v>117214</v>
      </c>
      <c r="E30623" t="s">
        <v>1161</v>
      </c>
      <c r="F30623" t="s">
        <v>7582</v>
      </c>
      <c r="G30623" t="s">
        <v>42</v>
      </c>
      <c r="H30623">
        <v>0</v>
      </c>
      <c r="I30623">
        <v>0</v>
      </c>
      <c r="J30623">
        <v>0</v>
      </c>
      <c r="K30623" t="s">
        <v>117215</v>
      </c>
    </row>
    <row r="30624" spans="1:11" x14ac:dyDescent="0.3">
      <c r="A30624" t="s">
        <v>117216</v>
      </c>
      <c r="C30624" t="s">
        <v>147</v>
      </c>
      <c r="D30624" t="s">
        <v>117217</v>
      </c>
      <c r="E30624" t="s">
        <v>183</v>
      </c>
      <c r="F30624" t="s">
        <v>379</v>
      </c>
      <c r="G30624" t="s">
        <v>42</v>
      </c>
      <c r="H30624">
        <v>0</v>
      </c>
      <c r="I30624">
        <v>0</v>
      </c>
      <c r="J30624">
        <v>0</v>
      </c>
      <c r="K30624" t="s">
        <v>117218</v>
      </c>
    </row>
    <row r="30625" spans="1:11" x14ac:dyDescent="0.3">
      <c r="A30625" t="s">
        <v>117219</v>
      </c>
      <c r="C30625" t="s">
        <v>13</v>
      </c>
      <c r="D30625" t="s">
        <v>117220</v>
      </c>
      <c r="E30625" t="s">
        <v>104779</v>
      </c>
      <c r="F30625" t="s">
        <v>16</v>
      </c>
      <c r="G30625" t="s">
        <v>10500</v>
      </c>
      <c r="H30625">
        <v>0</v>
      </c>
      <c r="I30625">
        <v>0</v>
      </c>
      <c r="J30625">
        <v>0</v>
      </c>
      <c r="K30625" t="s">
        <v>117221</v>
      </c>
    </row>
    <row r="30626" spans="1:11" x14ac:dyDescent="0.3">
      <c r="A30626" t="s">
        <v>117222</v>
      </c>
      <c r="B30626" t="s">
        <v>117223</v>
      </c>
      <c r="C30626" t="s">
        <v>20</v>
      </c>
      <c r="D30626" t="s">
        <v>117224</v>
      </c>
      <c r="E30626" t="s">
        <v>22</v>
      </c>
      <c r="F30626" t="s">
        <v>25702</v>
      </c>
      <c r="G30626" t="s">
        <v>1488</v>
      </c>
      <c r="H30626">
        <v>0</v>
      </c>
      <c r="I30626">
        <v>0</v>
      </c>
      <c r="J30626">
        <v>0</v>
      </c>
      <c r="K30626" t="s">
        <v>117225</v>
      </c>
    </row>
    <row r="30627" spans="1:11" x14ac:dyDescent="0.3">
      <c r="A30627" t="s">
        <v>117226</v>
      </c>
      <c r="B30627" t="s">
        <v>117227</v>
      </c>
      <c r="C30627" t="s">
        <v>20</v>
      </c>
      <c r="D30627" t="s">
        <v>117228</v>
      </c>
      <c r="E30627" t="s">
        <v>103221</v>
      </c>
      <c r="F30627" t="s">
        <v>16</v>
      </c>
      <c r="G30627" t="s">
        <v>4717</v>
      </c>
      <c r="H30627">
        <v>0</v>
      </c>
      <c r="I30627">
        <v>0</v>
      </c>
      <c r="J30627">
        <v>0</v>
      </c>
      <c r="K30627" t="s">
        <v>117229</v>
      </c>
    </row>
    <row r="30628" spans="1:11" x14ac:dyDescent="0.3">
      <c r="A30628" t="s">
        <v>117230</v>
      </c>
      <c r="B30628" t="s">
        <v>117231</v>
      </c>
      <c r="C30628" t="s">
        <v>20</v>
      </c>
      <c r="D30628" t="s">
        <v>117232</v>
      </c>
      <c r="E30628" t="s">
        <v>103221</v>
      </c>
      <c r="F30628" t="s">
        <v>16</v>
      </c>
      <c r="G30628" t="s">
        <v>5838</v>
      </c>
      <c r="H30628">
        <v>0</v>
      </c>
      <c r="I30628">
        <v>0</v>
      </c>
      <c r="J30628">
        <v>0</v>
      </c>
      <c r="K30628" t="s">
        <v>117233</v>
      </c>
    </row>
    <row r="30629" spans="1:11" x14ac:dyDescent="0.3">
      <c r="A30629" t="s">
        <v>117234</v>
      </c>
      <c r="C30629" t="s">
        <v>20</v>
      </c>
      <c r="D30629" t="s">
        <v>117235</v>
      </c>
      <c r="E30629" t="s">
        <v>103221</v>
      </c>
      <c r="F30629" t="s">
        <v>16</v>
      </c>
      <c r="G30629" t="s">
        <v>2506</v>
      </c>
      <c r="H30629">
        <v>0</v>
      </c>
      <c r="I30629">
        <v>0</v>
      </c>
      <c r="J30629">
        <v>0</v>
      </c>
      <c r="K30629" t="s">
        <v>117236</v>
      </c>
    </row>
    <row r="30630" spans="1:11" x14ac:dyDescent="0.3">
      <c r="A30630" t="s">
        <v>117237</v>
      </c>
      <c r="B30630" t="s">
        <v>117238</v>
      </c>
      <c r="C30630" t="s">
        <v>13</v>
      </c>
      <c r="D30630" t="s">
        <v>117239</v>
      </c>
      <c r="E30630" t="s">
        <v>104779</v>
      </c>
      <c r="F30630" t="s">
        <v>16</v>
      </c>
      <c r="G30630" t="s">
        <v>5218</v>
      </c>
      <c r="H30630">
        <v>0</v>
      </c>
      <c r="I30630">
        <v>0</v>
      </c>
      <c r="J30630">
        <v>0</v>
      </c>
      <c r="K30630" t="s">
        <v>117240</v>
      </c>
    </row>
    <row r="30631" spans="1:11" x14ac:dyDescent="0.3">
      <c r="A30631" t="s">
        <v>117241</v>
      </c>
      <c r="C30631" t="s">
        <v>147</v>
      </c>
      <c r="D30631" t="s">
        <v>117242</v>
      </c>
      <c r="E30631" t="s">
        <v>183</v>
      </c>
      <c r="F30631" t="s">
        <v>3633</v>
      </c>
      <c r="G30631" t="s">
        <v>42</v>
      </c>
      <c r="H30631">
        <v>0</v>
      </c>
      <c r="I30631">
        <v>0</v>
      </c>
      <c r="J30631">
        <v>0</v>
      </c>
      <c r="K30631" t="s">
        <v>117243</v>
      </c>
    </row>
    <row r="30632" spans="1:11" x14ac:dyDescent="0.3">
      <c r="A30632" t="s">
        <v>117244</v>
      </c>
      <c r="C30632" t="s">
        <v>13</v>
      </c>
      <c r="D30632" t="s">
        <v>117245</v>
      </c>
      <c r="E30632" t="s">
        <v>15</v>
      </c>
      <c r="F30632" t="s">
        <v>41</v>
      </c>
      <c r="G30632" t="s">
        <v>42</v>
      </c>
      <c r="H30632">
        <v>0</v>
      </c>
      <c r="I30632">
        <v>0</v>
      </c>
      <c r="J30632">
        <v>0</v>
      </c>
      <c r="K30632" t="s">
        <v>117246</v>
      </c>
    </row>
    <row r="30633" spans="1:11" x14ac:dyDescent="0.3">
      <c r="A30633" t="s">
        <v>117247</v>
      </c>
      <c r="C30633" t="s">
        <v>147</v>
      </c>
      <c r="D30633" t="s">
        <v>117248</v>
      </c>
      <c r="E30633" t="s">
        <v>183</v>
      </c>
      <c r="F30633" t="s">
        <v>1868</v>
      </c>
      <c r="G30633" t="s">
        <v>42</v>
      </c>
      <c r="H30633">
        <v>0</v>
      </c>
      <c r="I30633">
        <v>0</v>
      </c>
      <c r="J30633">
        <v>0</v>
      </c>
      <c r="K30633" t="s">
        <v>117249</v>
      </c>
    </row>
    <row r="30634" spans="1:11" x14ac:dyDescent="0.3">
      <c r="A30634" t="s">
        <v>117250</v>
      </c>
      <c r="B30634" t="s">
        <v>13646</v>
      </c>
      <c r="C30634" t="s">
        <v>20</v>
      </c>
      <c r="D30634" t="s">
        <v>117251</v>
      </c>
      <c r="E30634" t="s">
        <v>103221</v>
      </c>
      <c r="F30634" t="s">
        <v>16</v>
      </c>
      <c r="G30634" t="s">
        <v>17001</v>
      </c>
      <c r="H30634">
        <v>0</v>
      </c>
      <c r="I30634">
        <v>0</v>
      </c>
      <c r="J30634">
        <v>0</v>
      </c>
      <c r="K30634" t="s">
        <v>117252</v>
      </c>
    </row>
    <row r="30635" spans="1:11" x14ac:dyDescent="0.3">
      <c r="A30635" t="s">
        <v>117253</v>
      </c>
      <c r="B30635" t="s">
        <v>117254</v>
      </c>
      <c r="C30635" t="s">
        <v>558</v>
      </c>
      <c r="D30635" t="s">
        <v>117255</v>
      </c>
      <c r="E30635" t="s">
        <v>2102</v>
      </c>
      <c r="F30635" t="s">
        <v>16</v>
      </c>
      <c r="G30635" t="s">
        <v>859</v>
      </c>
      <c r="H30635">
        <v>0</v>
      </c>
      <c r="I30635">
        <v>0</v>
      </c>
      <c r="J30635">
        <v>0</v>
      </c>
      <c r="K30635" t="s">
        <v>117256</v>
      </c>
    </row>
    <row r="30636" spans="1:11" x14ac:dyDescent="0.3">
      <c r="A30636" t="s">
        <v>117257</v>
      </c>
      <c r="B30636" t="s">
        <v>117258</v>
      </c>
      <c r="C30636" t="s">
        <v>558</v>
      </c>
      <c r="D30636" t="s">
        <v>117259</v>
      </c>
      <c r="E30636" t="s">
        <v>560</v>
      </c>
      <c r="F30636" t="s">
        <v>16</v>
      </c>
      <c r="G30636" t="s">
        <v>41953</v>
      </c>
      <c r="H30636">
        <v>0</v>
      </c>
      <c r="I30636">
        <v>0</v>
      </c>
      <c r="J30636">
        <v>0</v>
      </c>
      <c r="K30636" t="s">
        <v>117260</v>
      </c>
    </row>
    <row r="30637" spans="1:11" x14ac:dyDescent="0.3">
      <c r="A30637" t="s">
        <v>117261</v>
      </c>
      <c r="B30637" t="s">
        <v>117262</v>
      </c>
      <c r="C30637" t="s">
        <v>558</v>
      </c>
      <c r="D30637" t="s">
        <v>117263</v>
      </c>
      <c r="E30637" t="s">
        <v>560</v>
      </c>
      <c r="F30637" t="s">
        <v>170</v>
      </c>
      <c r="G30637" t="s">
        <v>13539</v>
      </c>
      <c r="H30637">
        <v>0</v>
      </c>
      <c r="I30637">
        <v>0</v>
      </c>
      <c r="J30637">
        <v>0</v>
      </c>
      <c r="K30637" t="s">
        <v>117264</v>
      </c>
    </row>
    <row r="30638" spans="1:11" x14ac:dyDescent="0.3">
      <c r="A30638" t="s">
        <v>117265</v>
      </c>
      <c r="B30638" t="s">
        <v>117266</v>
      </c>
      <c r="C30638" t="s">
        <v>13</v>
      </c>
      <c r="D30638" t="s">
        <v>117267</v>
      </c>
      <c r="E30638" t="s">
        <v>104779</v>
      </c>
      <c r="F30638" t="s">
        <v>16</v>
      </c>
      <c r="G30638" t="s">
        <v>6551</v>
      </c>
      <c r="H30638">
        <v>0</v>
      </c>
      <c r="I30638">
        <v>0</v>
      </c>
      <c r="J30638">
        <v>0</v>
      </c>
      <c r="K30638" t="s">
        <v>117268</v>
      </c>
    </row>
    <row r="30639" spans="1:11" x14ac:dyDescent="0.3">
      <c r="A30639" t="s">
        <v>117269</v>
      </c>
      <c r="B30639" t="s">
        <v>117270</v>
      </c>
      <c r="C30639" t="s">
        <v>558</v>
      </c>
      <c r="D30639" t="s">
        <v>117271</v>
      </c>
      <c r="E30639" t="s">
        <v>754</v>
      </c>
      <c r="F30639" t="s">
        <v>16</v>
      </c>
      <c r="G30639" t="s">
        <v>12906</v>
      </c>
      <c r="H30639">
        <v>0</v>
      </c>
      <c r="I30639">
        <v>0</v>
      </c>
      <c r="J30639">
        <v>0</v>
      </c>
      <c r="K30639" t="s">
        <v>117272</v>
      </c>
    </row>
    <row r="30640" spans="1:11" x14ac:dyDescent="0.3">
      <c r="A30640" t="s">
        <v>117273</v>
      </c>
      <c r="C30640" t="s">
        <v>27</v>
      </c>
      <c r="D30640" t="s">
        <v>117274</v>
      </c>
      <c r="E30640" t="s">
        <v>40</v>
      </c>
      <c r="F30640" t="s">
        <v>41</v>
      </c>
      <c r="G30640" t="s">
        <v>42</v>
      </c>
      <c r="H30640">
        <v>0</v>
      </c>
      <c r="I30640">
        <v>0</v>
      </c>
      <c r="J30640">
        <v>0</v>
      </c>
      <c r="K30640" t="s">
        <v>117275</v>
      </c>
    </row>
    <row r="30641" spans="1:11" x14ac:dyDescent="0.3">
      <c r="A30641" t="s">
        <v>117276</v>
      </c>
      <c r="B30641" t="s">
        <v>117277</v>
      </c>
      <c r="C30641" t="s">
        <v>27</v>
      </c>
      <c r="D30641" t="s">
        <v>117278</v>
      </c>
      <c r="E30641" t="s">
        <v>29</v>
      </c>
      <c r="F30641" t="s">
        <v>41</v>
      </c>
      <c r="G30641" t="s">
        <v>42</v>
      </c>
      <c r="H30641">
        <v>0</v>
      </c>
      <c r="I30641">
        <v>0</v>
      </c>
      <c r="J30641">
        <v>0</v>
      </c>
      <c r="K30641" t="s">
        <v>117279</v>
      </c>
    </row>
    <row r="30642" spans="1:11" x14ac:dyDescent="0.3">
      <c r="A30642" t="s">
        <v>117280</v>
      </c>
      <c r="B30642" t="s">
        <v>117281</v>
      </c>
      <c r="C30642" t="s">
        <v>27</v>
      </c>
      <c r="D30642" t="s">
        <v>117282</v>
      </c>
      <c r="E30642" t="s">
        <v>40</v>
      </c>
      <c r="F30642" t="s">
        <v>15361</v>
      </c>
      <c r="G30642" t="s">
        <v>42</v>
      </c>
      <c r="H30642">
        <v>0</v>
      </c>
      <c r="I30642">
        <v>0</v>
      </c>
      <c r="J30642">
        <v>0</v>
      </c>
      <c r="K30642" t="s">
        <v>117283</v>
      </c>
    </row>
    <row r="30643" spans="1:11" x14ac:dyDescent="0.3">
      <c r="A30643" t="s">
        <v>117284</v>
      </c>
      <c r="B30643" t="s">
        <v>117285</v>
      </c>
      <c r="C30643" t="s">
        <v>558</v>
      </c>
      <c r="D30643" t="s">
        <v>117286</v>
      </c>
      <c r="E30643" t="s">
        <v>560</v>
      </c>
      <c r="F30643" t="s">
        <v>2883</v>
      </c>
      <c r="G30643" t="s">
        <v>42</v>
      </c>
      <c r="H30643">
        <v>0</v>
      </c>
      <c r="I30643">
        <v>0</v>
      </c>
      <c r="J30643">
        <v>0</v>
      </c>
      <c r="K30643" t="s">
        <v>117287</v>
      </c>
    </row>
    <row r="30644" spans="1:11" x14ac:dyDescent="0.3">
      <c r="A30644" t="s">
        <v>117288</v>
      </c>
      <c r="C30644" t="s">
        <v>27</v>
      </c>
      <c r="D30644" t="s">
        <v>117274</v>
      </c>
      <c r="E30644" t="s">
        <v>40</v>
      </c>
      <c r="F30644" t="s">
        <v>41</v>
      </c>
      <c r="G30644" t="s">
        <v>42</v>
      </c>
      <c r="H30644">
        <v>0</v>
      </c>
      <c r="I30644">
        <v>0</v>
      </c>
      <c r="J30644">
        <v>0</v>
      </c>
      <c r="K30644" t="s">
        <v>117289</v>
      </c>
    </row>
    <row r="30645" spans="1:11" x14ac:dyDescent="0.3">
      <c r="A30645" t="s">
        <v>117290</v>
      </c>
      <c r="C30645" t="s">
        <v>27</v>
      </c>
      <c r="D30645" t="s">
        <v>117274</v>
      </c>
      <c r="E30645" t="s">
        <v>40</v>
      </c>
      <c r="F30645" t="s">
        <v>41</v>
      </c>
      <c r="G30645" t="s">
        <v>42</v>
      </c>
      <c r="H30645">
        <v>0</v>
      </c>
      <c r="I30645">
        <v>0</v>
      </c>
      <c r="J30645">
        <v>0</v>
      </c>
      <c r="K30645" t="s">
        <v>117291</v>
      </c>
    </row>
    <row r="30646" spans="1:11" x14ac:dyDescent="0.3">
      <c r="A30646" t="s">
        <v>117292</v>
      </c>
      <c r="C30646" t="s">
        <v>13</v>
      </c>
      <c r="D30646" t="s">
        <v>117293</v>
      </c>
      <c r="E30646" t="s">
        <v>104779</v>
      </c>
      <c r="F30646" t="s">
        <v>41</v>
      </c>
      <c r="G30646" t="s">
        <v>42</v>
      </c>
      <c r="H30646">
        <v>0</v>
      </c>
      <c r="I30646">
        <v>0</v>
      </c>
      <c r="J30646">
        <v>0</v>
      </c>
      <c r="K30646" t="s">
        <v>117294</v>
      </c>
    </row>
    <row r="30647" spans="1:11" x14ac:dyDescent="0.3">
      <c r="A30647" t="s">
        <v>117295</v>
      </c>
      <c r="B30647" t="s">
        <v>117296</v>
      </c>
      <c r="C30647" t="s">
        <v>558</v>
      </c>
      <c r="D30647" t="s">
        <v>117297</v>
      </c>
      <c r="E30647" t="s">
        <v>560</v>
      </c>
      <c r="F30647" t="s">
        <v>7392</v>
      </c>
      <c r="G30647" t="s">
        <v>42</v>
      </c>
      <c r="H30647">
        <v>0</v>
      </c>
      <c r="I30647">
        <v>0</v>
      </c>
      <c r="J30647">
        <v>0</v>
      </c>
      <c r="K30647" t="s">
        <v>117298</v>
      </c>
    </row>
    <row r="30648" spans="1:11" x14ac:dyDescent="0.3">
      <c r="A30648" t="s">
        <v>117299</v>
      </c>
      <c r="B30648" t="s">
        <v>115896</v>
      </c>
      <c r="C30648" t="s">
        <v>27</v>
      </c>
      <c r="D30648" t="s">
        <v>117300</v>
      </c>
      <c r="E30648" t="s">
        <v>29</v>
      </c>
      <c r="F30648" t="s">
        <v>41</v>
      </c>
      <c r="G30648" t="s">
        <v>42</v>
      </c>
      <c r="H30648">
        <v>0</v>
      </c>
      <c r="I30648">
        <v>0</v>
      </c>
      <c r="J30648">
        <v>0</v>
      </c>
      <c r="K30648" t="s">
        <v>117301</v>
      </c>
    </row>
    <row r="30649" spans="1:11" x14ac:dyDescent="0.3">
      <c r="A30649" t="s">
        <v>117302</v>
      </c>
      <c r="B30649" t="s">
        <v>117303</v>
      </c>
      <c r="C30649" t="s">
        <v>27</v>
      </c>
      <c r="D30649" t="s">
        <v>117304</v>
      </c>
      <c r="E30649" t="s">
        <v>40</v>
      </c>
      <c r="F30649" t="s">
        <v>41</v>
      </c>
      <c r="G30649" t="s">
        <v>42</v>
      </c>
      <c r="H30649">
        <v>0</v>
      </c>
      <c r="I30649">
        <v>0</v>
      </c>
      <c r="J30649">
        <v>0</v>
      </c>
      <c r="K30649" t="s">
        <v>117305</v>
      </c>
    </row>
    <row r="30650" spans="1:11" x14ac:dyDescent="0.3">
      <c r="A30650" t="s">
        <v>117306</v>
      </c>
      <c r="B30650" t="s">
        <v>117307</v>
      </c>
      <c r="C30650" t="s">
        <v>13</v>
      </c>
      <c r="D30650" t="s">
        <v>117308</v>
      </c>
      <c r="E30650" t="s">
        <v>104779</v>
      </c>
      <c r="F30650" t="s">
        <v>5340</v>
      </c>
      <c r="G30650" t="s">
        <v>547</v>
      </c>
      <c r="H30650">
        <v>0</v>
      </c>
      <c r="I30650">
        <v>0</v>
      </c>
      <c r="J30650">
        <v>0</v>
      </c>
      <c r="K30650" t="s">
        <v>117309</v>
      </c>
    </row>
    <row r="30651" spans="1:11" x14ac:dyDescent="0.3">
      <c r="A30651" t="s">
        <v>117310</v>
      </c>
      <c r="B30651" t="s">
        <v>117311</v>
      </c>
      <c r="C30651" t="s">
        <v>13</v>
      </c>
      <c r="D30651" t="s">
        <v>117312</v>
      </c>
      <c r="E30651" t="s">
        <v>104779</v>
      </c>
      <c r="F30651" t="s">
        <v>16</v>
      </c>
      <c r="G30651" t="s">
        <v>279</v>
      </c>
      <c r="H30651">
        <v>0</v>
      </c>
      <c r="I30651">
        <v>0</v>
      </c>
      <c r="J30651">
        <v>0</v>
      </c>
      <c r="K30651" t="s">
        <v>117313</v>
      </c>
    </row>
    <row r="30652" spans="1:11" x14ac:dyDescent="0.3">
      <c r="A30652" t="s">
        <v>117314</v>
      </c>
      <c r="B30652" t="s">
        <v>117315</v>
      </c>
      <c r="C30652" t="s">
        <v>20</v>
      </c>
      <c r="D30652" t="s">
        <v>117316</v>
      </c>
      <c r="E30652" t="s">
        <v>22</v>
      </c>
      <c r="F30652" t="s">
        <v>5273</v>
      </c>
      <c r="G30652" t="s">
        <v>42</v>
      </c>
      <c r="H30652">
        <v>0</v>
      </c>
      <c r="I30652">
        <v>0</v>
      </c>
      <c r="J30652">
        <v>0</v>
      </c>
      <c r="K30652" t="s">
        <v>117317</v>
      </c>
    </row>
    <row r="30653" spans="1:11" x14ac:dyDescent="0.3">
      <c r="A30653" t="s">
        <v>117318</v>
      </c>
      <c r="B30653" t="s">
        <v>117319</v>
      </c>
      <c r="C30653" t="s">
        <v>20</v>
      </c>
      <c r="D30653" t="s">
        <v>117320</v>
      </c>
      <c r="E30653" t="s">
        <v>22</v>
      </c>
      <c r="F30653" t="s">
        <v>15971</v>
      </c>
      <c r="G30653" t="s">
        <v>42</v>
      </c>
      <c r="H30653">
        <v>0</v>
      </c>
      <c r="I30653">
        <v>0</v>
      </c>
      <c r="J30653">
        <v>0</v>
      </c>
      <c r="K30653" t="s">
        <v>117321</v>
      </c>
    </row>
    <row r="30654" spans="1:11" x14ac:dyDescent="0.3">
      <c r="A30654" t="s">
        <v>117322</v>
      </c>
      <c r="B30654" t="s">
        <v>117323</v>
      </c>
      <c r="C30654" t="s">
        <v>13</v>
      </c>
      <c r="D30654" t="s">
        <v>117324</v>
      </c>
      <c r="E30654" t="s">
        <v>104779</v>
      </c>
      <c r="F30654" t="s">
        <v>16</v>
      </c>
      <c r="G30654" t="s">
        <v>3216</v>
      </c>
      <c r="H30654">
        <v>0</v>
      </c>
      <c r="I30654">
        <v>0</v>
      </c>
      <c r="J30654">
        <v>0</v>
      </c>
      <c r="K30654" t="s">
        <v>117325</v>
      </c>
    </row>
    <row r="30655" spans="1:11" x14ac:dyDescent="0.3">
      <c r="A30655" t="s">
        <v>117326</v>
      </c>
      <c r="C30655" t="s">
        <v>27</v>
      </c>
      <c r="D30655" t="s">
        <v>117327</v>
      </c>
      <c r="E30655" t="s">
        <v>40</v>
      </c>
      <c r="F30655" t="s">
        <v>41</v>
      </c>
      <c r="G30655" t="s">
        <v>42</v>
      </c>
      <c r="H30655">
        <v>0</v>
      </c>
      <c r="I30655">
        <v>0</v>
      </c>
      <c r="J30655">
        <v>0</v>
      </c>
      <c r="K30655" t="s">
        <v>117328</v>
      </c>
    </row>
    <row r="30656" spans="1:11" x14ac:dyDescent="0.3">
      <c r="A30656" t="s">
        <v>117329</v>
      </c>
      <c r="B30656" t="s">
        <v>117330</v>
      </c>
      <c r="C30656" t="s">
        <v>27</v>
      </c>
      <c r="D30656" t="s">
        <v>117331</v>
      </c>
      <c r="E30656" t="s">
        <v>40</v>
      </c>
      <c r="F30656" t="s">
        <v>41</v>
      </c>
      <c r="G30656" t="s">
        <v>42</v>
      </c>
      <c r="H30656">
        <v>0</v>
      </c>
      <c r="I30656">
        <v>0</v>
      </c>
      <c r="J30656">
        <v>0</v>
      </c>
      <c r="K30656" t="s">
        <v>117332</v>
      </c>
    </row>
    <row r="30657" spans="1:11" x14ac:dyDescent="0.3">
      <c r="A30657" t="s">
        <v>117333</v>
      </c>
      <c r="C30657" t="s">
        <v>13</v>
      </c>
      <c r="D30657" t="s">
        <v>117334</v>
      </c>
      <c r="E30657" t="s">
        <v>104779</v>
      </c>
      <c r="F30657" t="s">
        <v>16</v>
      </c>
      <c r="G30657" t="s">
        <v>2350</v>
      </c>
      <c r="H30657">
        <v>0</v>
      </c>
      <c r="I30657">
        <v>0</v>
      </c>
      <c r="J30657">
        <v>0</v>
      </c>
      <c r="K30657" t="s">
        <v>117335</v>
      </c>
    </row>
    <row r="30658" spans="1:11" x14ac:dyDescent="0.3">
      <c r="A30658" t="s">
        <v>117336</v>
      </c>
      <c r="C30658" t="s">
        <v>13</v>
      </c>
      <c r="D30658" t="s">
        <v>117337</v>
      </c>
      <c r="E30658" t="s">
        <v>104779</v>
      </c>
      <c r="F30658" t="s">
        <v>16</v>
      </c>
      <c r="G30658" t="s">
        <v>3142</v>
      </c>
      <c r="H30658">
        <v>0</v>
      </c>
      <c r="I30658">
        <v>0</v>
      </c>
      <c r="J30658">
        <v>0</v>
      </c>
      <c r="K30658" t="s">
        <v>117338</v>
      </c>
    </row>
    <row r="30659" spans="1:11" x14ac:dyDescent="0.3">
      <c r="A30659" t="s">
        <v>117339</v>
      </c>
      <c r="C30659" t="s">
        <v>27</v>
      </c>
      <c r="D30659" t="s">
        <v>117340</v>
      </c>
      <c r="E30659" t="s">
        <v>29</v>
      </c>
      <c r="F30659" t="s">
        <v>41</v>
      </c>
      <c r="G30659" t="s">
        <v>42</v>
      </c>
      <c r="H30659">
        <v>0</v>
      </c>
      <c r="I30659">
        <v>0</v>
      </c>
      <c r="J30659">
        <v>0</v>
      </c>
      <c r="K30659" t="s">
        <v>117341</v>
      </c>
    </row>
    <row r="30660" spans="1:11" x14ac:dyDescent="0.3">
      <c r="A30660" t="s">
        <v>117342</v>
      </c>
      <c r="B30660" t="s">
        <v>117343</v>
      </c>
      <c r="C30660" t="s">
        <v>27</v>
      </c>
      <c r="D30660" t="s">
        <v>117344</v>
      </c>
      <c r="E30660" t="s">
        <v>40</v>
      </c>
      <c r="F30660" t="s">
        <v>16</v>
      </c>
      <c r="G30660" t="s">
        <v>3244</v>
      </c>
      <c r="H30660">
        <v>0</v>
      </c>
      <c r="I30660">
        <v>0</v>
      </c>
      <c r="J30660">
        <v>0</v>
      </c>
      <c r="K30660" t="s">
        <v>117345</v>
      </c>
    </row>
    <row r="30661" spans="1:11" x14ac:dyDescent="0.3">
      <c r="A30661" t="s">
        <v>117346</v>
      </c>
      <c r="B30661" t="s">
        <v>117347</v>
      </c>
      <c r="C30661" t="s">
        <v>27</v>
      </c>
      <c r="D30661" t="s">
        <v>117348</v>
      </c>
      <c r="E30661" t="s">
        <v>40</v>
      </c>
      <c r="F30661" t="s">
        <v>41</v>
      </c>
      <c r="G30661" t="s">
        <v>42</v>
      </c>
      <c r="H30661">
        <v>0</v>
      </c>
      <c r="I30661">
        <v>0</v>
      </c>
      <c r="J30661">
        <v>0</v>
      </c>
      <c r="K30661" t="s">
        <v>117349</v>
      </c>
    </row>
    <row r="30662" spans="1:11" x14ac:dyDescent="0.3">
      <c r="A30662" t="s">
        <v>117350</v>
      </c>
      <c r="B30662" t="s">
        <v>117351</v>
      </c>
      <c r="C30662" t="s">
        <v>27</v>
      </c>
      <c r="D30662" t="s">
        <v>117352</v>
      </c>
      <c r="E30662" t="s">
        <v>40</v>
      </c>
      <c r="F30662" t="s">
        <v>16</v>
      </c>
      <c r="G30662" t="s">
        <v>2686</v>
      </c>
      <c r="H30662">
        <v>0</v>
      </c>
      <c r="I30662">
        <v>0</v>
      </c>
      <c r="J30662">
        <v>0</v>
      </c>
      <c r="K30662" t="s">
        <v>117353</v>
      </c>
    </row>
    <row r="30663" spans="1:11" x14ac:dyDescent="0.3">
      <c r="A30663" t="s">
        <v>117354</v>
      </c>
      <c r="C30663" t="s">
        <v>13</v>
      </c>
      <c r="D30663" t="s">
        <v>117355</v>
      </c>
      <c r="E30663" t="s">
        <v>104779</v>
      </c>
      <c r="F30663" t="s">
        <v>16</v>
      </c>
      <c r="G30663" t="s">
        <v>10827</v>
      </c>
      <c r="H30663">
        <v>0</v>
      </c>
      <c r="I30663">
        <v>0</v>
      </c>
      <c r="J30663">
        <v>0</v>
      </c>
      <c r="K30663" t="s">
        <v>117356</v>
      </c>
    </row>
    <row r="30664" spans="1:11" x14ac:dyDescent="0.3">
      <c r="A30664" t="s">
        <v>117357</v>
      </c>
      <c r="B30664" t="s">
        <v>117358</v>
      </c>
      <c r="C30664" t="s">
        <v>13</v>
      </c>
      <c r="D30664" t="s">
        <v>117359</v>
      </c>
      <c r="E30664" t="s">
        <v>104779</v>
      </c>
      <c r="F30664" t="s">
        <v>41</v>
      </c>
      <c r="G30664" t="s">
        <v>42</v>
      </c>
      <c r="H30664">
        <v>0</v>
      </c>
      <c r="I30664">
        <v>0</v>
      </c>
      <c r="J30664">
        <v>0</v>
      </c>
      <c r="K30664" t="s">
        <v>117360</v>
      </c>
    </row>
    <row r="30665" spans="1:11" x14ac:dyDescent="0.3">
      <c r="A30665" t="s">
        <v>117361</v>
      </c>
      <c r="B30665" t="s">
        <v>117362</v>
      </c>
      <c r="C30665" t="s">
        <v>13</v>
      </c>
      <c r="D30665" t="s">
        <v>117363</v>
      </c>
      <c r="E30665" t="s">
        <v>104779</v>
      </c>
      <c r="F30665" t="s">
        <v>41</v>
      </c>
      <c r="G30665" t="s">
        <v>42</v>
      </c>
      <c r="H30665">
        <v>0</v>
      </c>
      <c r="I30665">
        <v>0</v>
      </c>
      <c r="J30665">
        <v>0</v>
      </c>
      <c r="K30665" t="s">
        <v>117364</v>
      </c>
    </row>
    <row r="30666" spans="1:11" x14ac:dyDescent="0.3">
      <c r="A30666" t="s">
        <v>117365</v>
      </c>
      <c r="B30666" t="s">
        <v>117366</v>
      </c>
      <c r="C30666" t="s">
        <v>13</v>
      </c>
      <c r="D30666" t="s">
        <v>117367</v>
      </c>
      <c r="E30666" t="s">
        <v>104779</v>
      </c>
      <c r="F30666" t="s">
        <v>41</v>
      </c>
      <c r="G30666" t="s">
        <v>42</v>
      </c>
      <c r="H30666">
        <v>0</v>
      </c>
      <c r="I30666">
        <v>0</v>
      </c>
      <c r="J30666">
        <v>0</v>
      </c>
      <c r="K30666" t="s">
        <v>117368</v>
      </c>
    </row>
    <row r="30667" spans="1:11" x14ac:dyDescent="0.3">
      <c r="A30667" t="s">
        <v>117369</v>
      </c>
      <c r="B30667" t="s">
        <v>117370</v>
      </c>
      <c r="C30667" t="s">
        <v>13</v>
      </c>
      <c r="D30667" t="s">
        <v>117371</v>
      </c>
      <c r="E30667" t="s">
        <v>104779</v>
      </c>
      <c r="F30667" t="s">
        <v>41</v>
      </c>
      <c r="G30667" t="s">
        <v>42</v>
      </c>
      <c r="H30667">
        <v>0</v>
      </c>
      <c r="I30667">
        <v>0</v>
      </c>
      <c r="J30667">
        <v>0</v>
      </c>
      <c r="K30667" t="s">
        <v>117372</v>
      </c>
    </row>
    <row r="30668" spans="1:11" x14ac:dyDescent="0.3">
      <c r="A30668" t="s">
        <v>117373</v>
      </c>
      <c r="B30668" t="s">
        <v>117374</v>
      </c>
      <c r="C30668" t="s">
        <v>13</v>
      </c>
      <c r="D30668" t="s">
        <v>117375</v>
      </c>
      <c r="E30668" t="s">
        <v>104779</v>
      </c>
      <c r="F30668" t="s">
        <v>16</v>
      </c>
      <c r="G30668" t="s">
        <v>3142</v>
      </c>
      <c r="H30668">
        <v>0</v>
      </c>
      <c r="I30668">
        <v>0</v>
      </c>
      <c r="J30668">
        <v>0</v>
      </c>
      <c r="K30668" t="s">
        <v>117376</v>
      </c>
    </row>
    <row r="30669" spans="1:11" x14ac:dyDescent="0.3">
      <c r="A30669" t="s">
        <v>117377</v>
      </c>
      <c r="B30669" t="s">
        <v>117378</v>
      </c>
      <c r="C30669" t="s">
        <v>13</v>
      </c>
      <c r="D30669" t="s">
        <v>117379</v>
      </c>
      <c r="E30669" t="s">
        <v>104779</v>
      </c>
      <c r="F30669" t="s">
        <v>16</v>
      </c>
      <c r="G30669" t="s">
        <v>3796</v>
      </c>
      <c r="H30669">
        <v>0</v>
      </c>
      <c r="I30669">
        <v>0</v>
      </c>
      <c r="J30669">
        <v>0</v>
      </c>
      <c r="K30669" t="s">
        <v>117380</v>
      </c>
    </row>
    <row r="30670" spans="1:11" x14ac:dyDescent="0.3">
      <c r="A30670" t="s">
        <v>117381</v>
      </c>
      <c r="B30670" t="s">
        <v>115921</v>
      </c>
      <c r="C30670" t="s">
        <v>27</v>
      </c>
      <c r="D30670" t="s">
        <v>117382</v>
      </c>
      <c r="E30670" t="s">
        <v>29</v>
      </c>
      <c r="F30670" t="s">
        <v>41</v>
      </c>
      <c r="G30670" t="s">
        <v>42</v>
      </c>
      <c r="H30670">
        <v>0</v>
      </c>
      <c r="I30670">
        <v>0</v>
      </c>
      <c r="J30670">
        <v>0</v>
      </c>
      <c r="K30670" t="s">
        <v>117383</v>
      </c>
    </row>
    <row r="30671" spans="1:11" x14ac:dyDescent="0.3">
      <c r="A30671" t="s">
        <v>117384</v>
      </c>
      <c r="C30671" t="s">
        <v>13</v>
      </c>
      <c r="D30671" t="s">
        <v>117385</v>
      </c>
      <c r="E30671" t="s">
        <v>104779</v>
      </c>
      <c r="F30671" t="s">
        <v>16</v>
      </c>
      <c r="G30671" t="s">
        <v>42</v>
      </c>
      <c r="H30671">
        <v>0</v>
      </c>
      <c r="I30671">
        <v>0</v>
      </c>
      <c r="J30671">
        <v>0</v>
      </c>
      <c r="K30671" t="s">
        <v>117386</v>
      </c>
    </row>
    <row r="30672" spans="1:11" x14ac:dyDescent="0.3">
      <c r="A30672" t="s">
        <v>117387</v>
      </c>
      <c r="B30672" t="s">
        <v>117388</v>
      </c>
      <c r="C30672" t="s">
        <v>13</v>
      </c>
      <c r="D30672" t="s">
        <v>117389</v>
      </c>
      <c r="E30672" t="s">
        <v>104779</v>
      </c>
      <c r="F30672" t="s">
        <v>41</v>
      </c>
      <c r="G30672" t="s">
        <v>42</v>
      </c>
      <c r="H30672">
        <v>0</v>
      </c>
      <c r="I30672">
        <v>0</v>
      </c>
      <c r="J30672">
        <v>0</v>
      </c>
      <c r="K30672" t="s">
        <v>117390</v>
      </c>
    </row>
    <row r="30673" spans="1:11" x14ac:dyDescent="0.3">
      <c r="A30673" t="s">
        <v>117391</v>
      </c>
      <c r="B30673" t="s">
        <v>117392</v>
      </c>
      <c r="C30673" t="s">
        <v>13</v>
      </c>
      <c r="D30673" t="s">
        <v>117393</v>
      </c>
      <c r="E30673" t="s">
        <v>104779</v>
      </c>
      <c r="F30673" t="s">
        <v>16</v>
      </c>
      <c r="G30673" t="s">
        <v>5218</v>
      </c>
      <c r="H30673">
        <v>0</v>
      </c>
      <c r="I30673">
        <v>0</v>
      </c>
      <c r="J30673">
        <v>0</v>
      </c>
      <c r="K30673" t="s">
        <v>117394</v>
      </c>
    </row>
    <row r="30674" spans="1:11" x14ac:dyDescent="0.3">
      <c r="A30674" t="s">
        <v>117395</v>
      </c>
      <c r="B30674" t="s">
        <v>117396</v>
      </c>
      <c r="C30674" t="s">
        <v>13</v>
      </c>
      <c r="D30674" t="s">
        <v>117397</v>
      </c>
      <c r="E30674" t="s">
        <v>104779</v>
      </c>
      <c r="F30674" t="s">
        <v>16</v>
      </c>
      <c r="G30674" t="s">
        <v>3142</v>
      </c>
      <c r="H30674">
        <v>0</v>
      </c>
      <c r="I30674">
        <v>0</v>
      </c>
      <c r="J30674">
        <v>0</v>
      </c>
      <c r="K30674" t="s">
        <v>117398</v>
      </c>
    </row>
    <row r="30675" spans="1:11" x14ac:dyDescent="0.3">
      <c r="A30675" t="s">
        <v>117399</v>
      </c>
      <c r="B30675" t="s">
        <v>117400</v>
      </c>
      <c r="C30675" t="s">
        <v>13</v>
      </c>
      <c r="D30675" t="s">
        <v>117401</v>
      </c>
      <c r="E30675" t="s">
        <v>104779</v>
      </c>
      <c r="F30675" t="s">
        <v>16</v>
      </c>
      <c r="G30675" t="s">
        <v>1100</v>
      </c>
      <c r="H30675">
        <v>0</v>
      </c>
      <c r="I30675">
        <v>0</v>
      </c>
      <c r="J30675">
        <v>0</v>
      </c>
      <c r="K30675" t="s">
        <v>117402</v>
      </c>
    </row>
    <row r="30676" spans="1:11" x14ac:dyDescent="0.3">
      <c r="A30676" t="s">
        <v>117403</v>
      </c>
      <c r="B30676" t="s">
        <v>117404</v>
      </c>
      <c r="C30676" t="s">
        <v>147</v>
      </c>
      <c r="D30676" t="s">
        <v>117405</v>
      </c>
      <c r="E30676" t="s">
        <v>183</v>
      </c>
      <c r="F30676" t="s">
        <v>6825</v>
      </c>
      <c r="G30676" t="s">
        <v>42</v>
      </c>
      <c r="H30676">
        <v>0</v>
      </c>
      <c r="I30676">
        <v>0</v>
      </c>
      <c r="J30676">
        <v>0</v>
      </c>
      <c r="K30676" t="s">
        <v>117406</v>
      </c>
    </row>
    <row r="30677" spans="1:11" x14ac:dyDescent="0.3">
      <c r="A30677" t="s">
        <v>117407</v>
      </c>
      <c r="B30677" t="s">
        <v>117408</v>
      </c>
      <c r="C30677" t="s">
        <v>27</v>
      </c>
      <c r="D30677" t="s">
        <v>117409</v>
      </c>
      <c r="E30677" t="s">
        <v>29</v>
      </c>
      <c r="F30677" t="s">
        <v>41</v>
      </c>
      <c r="G30677" t="s">
        <v>42</v>
      </c>
      <c r="H30677">
        <v>0</v>
      </c>
      <c r="I30677">
        <v>0</v>
      </c>
      <c r="J30677">
        <v>0</v>
      </c>
      <c r="K30677" t="s">
        <v>117410</v>
      </c>
    </row>
    <row r="30678" spans="1:11" x14ac:dyDescent="0.3">
      <c r="A30678" t="s">
        <v>117411</v>
      </c>
      <c r="B30678" t="s">
        <v>117412</v>
      </c>
      <c r="C30678" t="s">
        <v>20</v>
      </c>
      <c r="D30678" t="s">
        <v>117413</v>
      </c>
      <c r="E30678" t="s">
        <v>103221</v>
      </c>
      <c r="F30678" t="s">
        <v>16</v>
      </c>
      <c r="G30678" t="s">
        <v>756</v>
      </c>
      <c r="H30678">
        <v>0</v>
      </c>
      <c r="I30678">
        <v>0</v>
      </c>
      <c r="J30678">
        <v>0</v>
      </c>
      <c r="K30678" t="s">
        <v>117414</v>
      </c>
    </row>
    <row r="30679" spans="1:11" x14ac:dyDescent="0.3">
      <c r="A30679" t="s">
        <v>117415</v>
      </c>
      <c r="C30679" t="s">
        <v>20</v>
      </c>
      <c r="D30679" t="s">
        <v>117416</v>
      </c>
      <c r="E30679" t="s">
        <v>22</v>
      </c>
      <c r="F30679" t="s">
        <v>20080</v>
      </c>
      <c r="G30679" t="s">
        <v>42</v>
      </c>
      <c r="H30679">
        <v>0</v>
      </c>
      <c r="I30679">
        <v>0</v>
      </c>
      <c r="J30679">
        <v>0</v>
      </c>
      <c r="K30679" t="s">
        <v>117417</v>
      </c>
    </row>
    <row r="30680" spans="1:11" x14ac:dyDescent="0.3">
      <c r="A30680" t="s">
        <v>117418</v>
      </c>
      <c r="B30680" t="s">
        <v>117419</v>
      </c>
      <c r="C30680" t="s">
        <v>558</v>
      </c>
      <c r="D30680" t="s">
        <v>117420</v>
      </c>
      <c r="E30680" t="s">
        <v>2102</v>
      </c>
      <c r="F30680" t="s">
        <v>9182</v>
      </c>
      <c r="G30680" t="s">
        <v>42</v>
      </c>
      <c r="H30680">
        <v>0</v>
      </c>
      <c r="I30680">
        <v>0</v>
      </c>
      <c r="J30680">
        <v>0</v>
      </c>
      <c r="K30680" t="s">
        <v>117421</v>
      </c>
    </row>
    <row r="30681" spans="1:11" x14ac:dyDescent="0.3">
      <c r="A30681" t="s">
        <v>117422</v>
      </c>
      <c r="B30681" t="s">
        <v>117423</v>
      </c>
      <c r="C30681" t="s">
        <v>20</v>
      </c>
      <c r="D30681" t="s">
        <v>117424</v>
      </c>
      <c r="E30681" t="s">
        <v>22</v>
      </c>
      <c r="F30681" t="s">
        <v>5281</v>
      </c>
      <c r="G30681" t="s">
        <v>42</v>
      </c>
      <c r="H30681">
        <v>0</v>
      </c>
      <c r="I30681">
        <v>0</v>
      </c>
      <c r="J30681">
        <v>0</v>
      </c>
      <c r="K30681" t="s">
        <v>117425</v>
      </c>
    </row>
    <row r="30682" spans="1:11" x14ac:dyDescent="0.3">
      <c r="A30682" t="s">
        <v>117426</v>
      </c>
      <c r="B30682" t="s">
        <v>117427</v>
      </c>
      <c r="C30682" t="s">
        <v>13</v>
      </c>
      <c r="D30682" t="s">
        <v>117428</v>
      </c>
      <c r="E30682" t="s">
        <v>104779</v>
      </c>
      <c r="F30682" t="s">
        <v>16</v>
      </c>
      <c r="G30682" t="s">
        <v>4511</v>
      </c>
      <c r="H30682">
        <v>0</v>
      </c>
      <c r="I30682">
        <v>0</v>
      </c>
      <c r="J30682">
        <v>0</v>
      </c>
      <c r="K30682" t="s">
        <v>117429</v>
      </c>
    </row>
    <row r="30683" spans="1:11" x14ac:dyDescent="0.3">
      <c r="A30683" t="s">
        <v>117430</v>
      </c>
      <c r="B30683" t="s">
        <v>117431</v>
      </c>
      <c r="C30683" t="s">
        <v>13</v>
      </c>
      <c r="D30683" t="s">
        <v>117432</v>
      </c>
      <c r="E30683" t="s">
        <v>104779</v>
      </c>
      <c r="F30683" t="s">
        <v>16</v>
      </c>
      <c r="G30683" t="s">
        <v>316</v>
      </c>
      <c r="H30683">
        <v>0</v>
      </c>
      <c r="I30683">
        <v>0</v>
      </c>
      <c r="J30683">
        <v>0</v>
      </c>
      <c r="K30683" t="s">
        <v>117433</v>
      </c>
    </row>
    <row r="30684" spans="1:11" x14ac:dyDescent="0.3">
      <c r="A30684" t="s">
        <v>117434</v>
      </c>
      <c r="C30684" t="s">
        <v>27</v>
      </c>
      <c r="D30684" t="s">
        <v>117435</v>
      </c>
      <c r="E30684" t="s">
        <v>29</v>
      </c>
      <c r="F30684" t="s">
        <v>41</v>
      </c>
      <c r="G30684" t="s">
        <v>42</v>
      </c>
      <c r="H30684">
        <v>0</v>
      </c>
      <c r="I30684">
        <v>0</v>
      </c>
      <c r="J30684">
        <v>0</v>
      </c>
      <c r="K30684" t="s">
        <v>117436</v>
      </c>
    </row>
    <row r="30685" spans="1:11" x14ac:dyDescent="0.3">
      <c r="A30685" t="s">
        <v>117437</v>
      </c>
      <c r="B30685" t="s">
        <v>117438</v>
      </c>
      <c r="C30685" t="s">
        <v>27</v>
      </c>
      <c r="D30685" t="s">
        <v>117439</v>
      </c>
      <c r="E30685" t="s">
        <v>40</v>
      </c>
      <c r="F30685" t="s">
        <v>41</v>
      </c>
      <c r="G30685" t="s">
        <v>42</v>
      </c>
      <c r="H30685">
        <v>0</v>
      </c>
      <c r="I30685">
        <v>0</v>
      </c>
      <c r="J30685">
        <v>0</v>
      </c>
      <c r="K30685" t="s">
        <v>117440</v>
      </c>
    </row>
    <row r="30686" spans="1:11" x14ac:dyDescent="0.3">
      <c r="A30686" t="s">
        <v>117441</v>
      </c>
      <c r="B30686" t="s">
        <v>117442</v>
      </c>
      <c r="C30686" t="s">
        <v>27</v>
      </c>
      <c r="D30686" t="s">
        <v>117443</v>
      </c>
      <c r="E30686" t="s">
        <v>40</v>
      </c>
      <c r="F30686" t="s">
        <v>41</v>
      </c>
      <c r="G30686" t="s">
        <v>42</v>
      </c>
      <c r="H30686">
        <v>0</v>
      </c>
      <c r="I30686">
        <v>0</v>
      </c>
      <c r="J30686">
        <v>0</v>
      </c>
      <c r="K30686" t="s">
        <v>117444</v>
      </c>
    </row>
    <row r="30687" spans="1:11" x14ac:dyDescent="0.3">
      <c r="A30687" t="s">
        <v>117445</v>
      </c>
      <c r="C30687" t="s">
        <v>20</v>
      </c>
      <c r="D30687" t="s">
        <v>117446</v>
      </c>
      <c r="E30687" t="s">
        <v>22</v>
      </c>
      <c r="F30687" t="s">
        <v>3257</v>
      </c>
      <c r="G30687" t="s">
        <v>42</v>
      </c>
      <c r="H30687">
        <v>0</v>
      </c>
      <c r="I30687">
        <v>0</v>
      </c>
      <c r="J30687">
        <v>0</v>
      </c>
      <c r="K30687" t="s">
        <v>117447</v>
      </c>
    </row>
    <row r="30688" spans="1:11" x14ac:dyDescent="0.3">
      <c r="A30688" t="s">
        <v>117448</v>
      </c>
      <c r="C30688" t="s">
        <v>20</v>
      </c>
      <c r="D30688" t="s">
        <v>117449</v>
      </c>
      <c r="E30688" t="s">
        <v>22</v>
      </c>
      <c r="F30688" t="s">
        <v>6383</v>
      </c>
      <c r="G30688" t="s">
        <v>42</v>
      </c>
      <c r="H30688">
        <v>0</v>
      </c>
      <c r="I30688">
        <v>0</v>
      </c>
      <c r="J30688">
        <v>0</v>
      </c>
      <c r="K30688" t="s">
        <v>117450</v>
      </c>
    </row>
    <row r="30689" spans="1:11" x14ac:dyDescent="0.3">
      <c r="A30689" t="s">
        <v>117451</v>
      </c>
      <c r="B30689" t="s">
        <v>117452</v>
      </c>
      <c r="C30689" t="s">
        <v>20</v>
      </c>
      <c r="D30689" t="s">
        <v>117453</v>
      </c>
      <c r="E30689" t="s">
        <v>22</v>
      </c>
      <c r="F30689" t="s">
        <v>16465</v>
      </c>
      <c r="G30689" t="s">
        <v>42</v>
      </c>
      <c r="H30689">
        <v>0</v>
      </c>
      <c r="I30689">
        <v>0</v>
      </c>
      <c r="J30689">
        <v>0</v>
      </c>
      <c r="K30689" t="s">
        <v>117454</v>
      </c>
    </row>
    <row r="30690" spans="1:11" x14ac:dyDescent="0.3">
      <c r="A30690" t="s">
        <v>117455</v>
      </c>
      <c r="B30690" t="s">
        <v>117456</v>
      </c>
      <c r="C30690" t="s">
        <v>20</v>
      </c>
      <c r="D30690" t="s">
        <v>117457</v>
      </c>
      <c r="E30690" t="s">
        <v>22</v>
      </c>
      <c r="F30690" t="s">
        <v>14582</v>
      </c>
      <c r="G30690" t="s">
        <v>3430</v>
      </c>
      <c r="H30690">
        <v>0</v>
      </c>
      <c r="I30690">
        <v>0</v>
      </c>
      <c r="J30690">
        <v>0</v>
      </c>
      <c r="K30690" t="s">
        <v>117458</v>
      </c>
    </row>
    <row r="30691" spans="1:11" x14ac:dyDescent="0.3">
      <c r="A30691" t="s">
        <v>117459</v>
      </c>
      <c r="B30691" t="s">
        <v>117460</v>
      </c>
      <c r="C30691" t="s">
        <v>20</v>
      </c>
      <c r="D30691" t="s">
        <v>117461</v>
      </c>
      <c r="E30691" t="s">
        <v>103221</v>
      </c>
      <c r="F30691" t="s">
        <v>1506</v>
      </c>
      <c r="G30691" t="s">
        <v>42</v>
      </c>
      <c r="H30691">
        <v>0</v>
      </c>
      <c r="I30691">
        <v>0</v>
      </c>
      <c r="J30691">
        <v>0</v>
      </c>
      <c r="K30691" t="s">
        <v>117462</v>
      </c>
    </row>
    <row r="30692" spans="1:11" x14ac:dyDescent="0.3">
      <c r="A30692" t="s">
        <v>117463</v>
      </c>
      <c r="B30692" t="s">
        <v>117452</v>
      </c>
      <c r="C30692" t="s">
        <v>20</v>
      </c>
      <c r="D30692" t="s">
        <v>117464</v>
      </c>
      <c r="E30692" t="s">
        <v>22</v>
      </c>
      <c r="F30692" t="s">
        <v>1506</v>
      </c>
      <c r="G30692" t="s">
        <v>2093</v>
      </c>
      <c r="H30692">
        <v>0</v>
      </c>
      <c r="I30692">
        <v>0</v>
      </c>
      <c r="J30692">
        <v>0</v>
      </c>
      <c r="K30692" t="s">
        <v>117465</v>
      </c>
    </row>
    <row r="30693" spans="1:11" x14ac:dyDescent="0.3">
      <c r="A30693" t="s">
        <v>117466</v>
      </c>
      <c r="B30693" t="s">
        <v>117467</v>
      </c>
      <c r="C30693" t="s">
        <v>27</v>
      </c>
      <c r="D30693" t="s">
        <v>117468</v>
      </c>
      <c r="E30693" t="s">
        <v>29</v>
      </c>
      <c r="F30693" t="s">
        <v>41</v>
      </c>
      <c r="G30693" t="s">
        <v>42</v>
      </c>
      <c r="H30693">
        <v>0</v>
      </c>
      <c r="I30693">
        <v>0</v>
      </c>
      <c r="J30693">
        <v>0</v>
      </c>
      <c r="K30693" t="s">
        <v>117469</v>
      </c>
    </row>
    <row r="30694" spans="1:11" x14ac:dyDescent="0.3">
      <c r="A30694" t="s">
        <v>117470</v>
      </c>
      <c r="B30694" t="s">
        <v>117471</v>
      </c>
      <c r="C30694" t="s">
        <v>20</v>
      </c>
      <c r="D30694" t="s">
        <v>117472</v>
      </c>
      <c r="E30694" t="s">
        <v>22</v>
      </c>
      <c r="F30694" t="s">
        <v>1981</v>
      </c>
      <c r="G30694" t="s">
        <v>42</v>
      </c>
      <c r="H30694">
        <v>0</v>
      </c>
      <c r="I30694">
        <v>0</v>
      </c>
      <c r="J30694">
        <v>0</v>
      </c>
      <c r="K30694" t="s">
        <v>117473</v>
      </c>
    </row>
    <row r="30695" spans="1:11" x14ac:dyDescent="0.3">
      <c r="A30695" t="s">
        <v>117474</v>
      </c>
      <c r="B30695" t="s">
        <v>117452</v>
      </c>
      <c r="C30695" t="s">
        <v>20</v>
      </c>
      <c r="D30695" t="s">
        <v>117475</v>
      </c>
      <c r="E30695" t="s">
        <v>22</v>
      </c>
      <c r="F30695" t="s">
        <v>1590</v>
      </c>
      <c r="G30695" t="s">
        <v>42</v>
      </c>
      <c r="H30695">
        <v>0</v>
      </c>
      <c r="I30695">
        <v>0</v>
      </c>
      <c r="J30695">
        <v>0</v>
      </c>
      <c r="K30695" t="s">
        <v>117476</v>
      </c>
    </row>
    <row r="30696" spans="1:11" x14ac:dyDescent="0.3">
      <c r="A30696" t="s">
        <v>117477</v>
      </c>
      <c r="B30696" t="s">
        <v>117478</v>
      </c>
      <c r="C30696" t="s">
        <v>27</v>
      </c>
      <c r="D30696" t="s">
        <v>117479</v>
      </c>
      <c r="E30696" t="s">
        <v>40</v>
      </c>
      <c r="F30696" t="s">
        <v>430</v>
      </c>
      <c r="G30696" t="s">
        <v>42</v>
      </c>
      <c r="H30696">
        <v>0</v>
      </c>
      <c r="I30696">
        <v>0</v>
      </c>
      <c r="J30696">
        <v>0</v>
      </c>
      <c r="K30696" t="s">
        <v>117480</v>
      </c>
    </row>
    <row r="30697" spans="1:11" x14ac:dyDescent="0.3">
      <c r="A30697" t="s">
        <v>117481</v>
      </c>
      <c r="B30697" t="s">
        <v>117482</v>
      </c>
      <c r="C30697" t="s">
        <v>20</v>
      </c>
      <c r="D30697" t="s">
        <v>117483</v>
      </c>
      <c r="E30697" t="s">
        <v>22</v>
      </c>
      <c r="F30697" t="s">
        <v>4297</v>
      </c>
      <c r="G30697" t="s">
        <v>42</v>
      </c>
      <c r="H30697">
        <v>0</v>
      </c>
      <c r="I30697">
        <v>0</v>
      </c>
      <c r="J30697">
        <v>0</v>
      </c>
      <c r="K30697" t="s">
        <v>117484</v>
      </c>
    </row>
    <row r="30698" spans="1:11" x14ac:dyDescent="0.3">
      <c r="A30698" t="s">
        <v>117485</v>
      </c>
      <c r="C30698" t="s">
        <v>20</v>
      </c>
      <c r="D30698" t="s">
        <v>117486</v>
      </c>
      <c r="E30698" t="s">
        <v>22</v>
      </c>
      <c r="F30698" t="s">
        <v>4643</v>
      </c>
      <c r="G30698" t="s">
        <v>42</v>
      </c>
      <c r="H30698">
        <v>0</v>
      </c>
      <c r="I30698">
        <v>0</v>
      </c>
      <c r="J30698">
        <v>0</v>
      </c>
      <c r="K30698" t="s">
        <v>117487</v>
      </c>
    </row>
    <row r="30699" spans="1:11" x14ac:dyDescent="0.3">
      <c r="A30699" t="s">
        <v>117488</v>
      </c>
      <c r="B30699" t="s">
        <v>117489</v>
      </c>
      <c r="C30699" t="s">
        <v>466</v>
      </c>
      <c r="D30699" t="s">
        <v>117490</v>
      </c>
      <c r="E30699" t="s">
        <v>468</v>
      </c>
      <c r="F30699" t="s">
        <v>16</v>
      </c>
      <c r="G30699" t="s">
        <v>8258</v>
      </c>
      <c r="H30699">
        <v>0</v>
      </c>
      <c r="I30699">
        <v>0</v>
      </c>
      <c r="J30699">
        <v>0</v>
      </c>
      <c r="K30699" t="s">
        <v>117491</v>
      </c>
    </row>
    <row r="30700" spans="1:11" x14ac:dyDescent="0.3">
      <c r="A30700" t="s">
        <v>117492</v>
      </c>
      <c r="B30700" t="s">
        <v>117493</v>
      </c>
      <c r="C30700" t="s">
        <v>466</v>
      </c>
      <c r="D30700" t="s">
        <v>117494</v>
      </c>
      <c r="E30700" t="s">
        <v>468</v>
      </c>
      <c r="F30700" t="s">
        <v>16</v>
      </c>
      <c r="G30700" t="s">
        <v>542</v>
      </c>
      <c r="H30700">
        <v>0</v>
      </c>
      <c r="I30700">
        <v>0</v>
      </c>
      <c r="J30700">
        <v>0</v>
      </c>
      <c r="K30700" t="s">
        <v>117495</v>
      </c>
    </row>
    <row r="30701" spans="1:11" x14ac:dyDescent="0.3">
      <c r="A30701" t="s">
        <v>117496</v>
      </c>
      <c r="C30701" t="s">
        <v>27</v>
      </c>
      <c r="D30701" t="s">
        <v>117497</v>
      </c>
      <c r="E30701" t="s">
        <v>29</v>
      </c>
      <c r="F30701" t="s">
        <v>41</v>
      </c>
      <c r="G30701" t="s">
        <v>42</v>
      </c>
      <c r="H30701">
        <v>0</v>
      </c>
      <c r="I30701">
        <v>0</v>
      </c>
      <c r="J30701">
        <v>0</v>
      </c>
      <c r="K30701" t="s">
        <v>117498</v>
      </c>
    </row>
    <row r="30702" spans="1:11" x14ac:dyDescent="0.3">
      <c r="A30702" t="s">
        <v>117499</v>
      </c>
      <c r="B30702" t="s">
        <v>117500</v>
      </c>
      <c r="C30702" t="s">
        <v>13</v>
      </c>
      <c r="D30702" t="s">
        <v>117501</v>
      </c>
      <c r="E30702" t="s">
        <v>104779</v>
      </c>
      <c r="F30702" t="s">
        <v>41</v>
      </c>
      <c r="G30702" t="s">
        <v>42</v>
      </c>
      <c r="H30702">
        <v>0</v>
      </c>
      <c r="I30702">
        <v>0</v>
      </c>
      <c r="J30702">
        <v>0</v>
      </c>
      <c r="K30702" t="s">
        <v>117502</v>
      </c>
    </row>
    <row r="30703" spans="1:11" x14ac:dyDescent="0.3">
      <c r="A30703" t="s">
        <v>117503</v>
      </c>
      <c r="B30703" t="s">
        <v>117504</v>
      </c>
      <c r="C30703" t="s">
        <v>20</v>
      </c>
      <c r="D30703" t="s">
        <v>117505</v>
      </c>
      <c r="E30703" t="s">
        <v>22</v>
      </c>
      <c r="F30703" t="s">
        <v>5105</v>
      </c>
      <c r="G30703" t="s">
        <v>3581</v>
      </c>
      <c r="H30703">
        <v>0</v>
      </c>
      <c r="I30703">
        <v>0</v>
      </c>
      <c r="J30703">
        <v>0</v>
      </c>
      <c r="K30703" t="s">
        <v>117506</v>
      </c>
    </row>
    <row r="30704" spans="1:11" x14ac:dyDescent="0.3">
      <c r="A30704" t="s">
        <v>117507</v>
      </c>
      <c r="B30704" t="s">
        <v>117508</v>
      </c>
      <c r="C30704" t="s">
        <v>20</v>
      </c>
      <c r="D30704" t="s">
        <v>117509</v>
      </c>
      <c r="E30704" t="s">
        <v>22</v>
      </c>
      <c r="F30704" t="s">
        <v>994</v>
      </c>
      <c r="G30704" t="s">
        <v>42</v>
      </c>
      <c r="H30704">
        <v>0</v>
      </c>
      <c r="I30704">
        <v>0</v>
      </c>
      <c r="J30704">
        <v>0</v>
      </c>
      <c r="K30704" t="s">
        <v>117510</v>
      </c>
    </row>
    <row r="30705" spans="1:11" x14ac:dyDescent="0.3">
      <c r="A30705" t="s">
        <v>117511</v>
      </c>
      <c r="B30705" t="s">
        <v>117508</v>
      </c>
      <c r="C30705" t="s">
        <v>20</v>
      </c>
      <c r="D30705" t="s">
        <v>117512</v>
      </c>
      <c r="E30705" t="s">
        <v>22</v>
      </c>
      <c r="F30705" t="s">
        <v>994</v>
      </c>
      <c r="G30705" t="s">
        <v>42</v>
      </c>
      <c r="H30705">
        <v>0</v>
      </c>
      <c r="I30705">
        <v>0</v>
      </c>
      <c r="J30705">
        <v>0</v>
      </c>
      <c r="K30705" t="s">
        <v>117513</v>
      </c>
    </row>
    <row r="30706" spans="1:11" x14ac:dyDescent="0.3">
      <c r="A30706" t="s">
        <v>117514</v>
      </c>
      <c r="B30706" t="s">
        <v>117515</v>
      </c>
      <c r="C30706" t="s">
        <v>20</v>
      </c>
      <c r="D30706" t="s">
        <v>117516</v>
      </c>
      <c r="E30706" t="s">
        <v>103221</v>
      </c>
      <c r="F30706" t="s">
        <v>16</v>
      </c>
      <c r="G30706" t="s">
        <v>9279</v>
      </c>
      <c r="H30706">
        <v>0</v>
      </c>
      <c r="I30706">
        <v>0</v>
      </c>
      <c r="J30706">
        <v>0</v>
      </c>
      <c r="K30706" t="s">
        <v>117517</v>
      </c>
    </row>
    <row r="30707" spans="1:11" x14ac:dyDescent="0.3">
      <c r="A30707" t="s">
        <v>117518</v>
      </c>
      <c r="C30707" t="s">
        <v>13</v>
      </c>
      <c r="D30707" t="s">
        <v>117519</v>
      </c>
      <c r="E30707" t="s">
        <v>104779</v>
      </c>
      <c r="F30707" t="s">
        <v>41</v>
      </c>
      <c r="G30707" t="s">
        <v>42</v>
      </c>
      <c r="H30707">
        <v>0</v>
      </c>
      <c r="I30707">
        <v>0</v>
      </c>
      <c r="J30707">
        <v>0</v>
      </c>
      <c r="K30707" t="s">
        <v>117520</v>
      </c>
    </row>
    <row r="30708" spans="1:11" x14ac:dyDescent="0.3">
      <c r="A30708" t="s">
        <v>117521</v>
      </c>
      <c r="B30708" t="s">
        <v>117522</v>
      </c>
      <c r="C30708" t="s">
        <v>13</v>
      </c>
      <c r="D30708" t="s">
        <v>117523</v>
      </c>
      <c r="E30708" t="s">
        <v>15</v>
      </c>
      <c r="F30708" t="s">
        <v>16</v>
      </c>
      <c r="G30708" t="s">
        <v>7885</v>
      </c>
      <c r="H30708">
        <v>0</v>
      </c>
      <c r="I30708">
        <v>0</v>
      </c>
      <c r="J30708">
        <v>0</v>
      </c>
      <c r="K30708" t="s">
        <v>117524</v>
      </c>
    </row>
    <row r="30709" spans="1:11" x14ac:dyDescent="0.3">
      <c r="A30709" t="s">
        <v>117525</v>
      </c>
      <c r="C30709" t="s">
        <v>27</v>
      </c>
      <c r="D30709" t="s">
        <v>117526</v>
      </c>
      <c r="E30709" t="s">
        <v>29</v>
      </c>
      <c r="F30709" t="s">
        <v>41</v>
      </c>
      <c r="G30709" t="s">
        <v>42</v>
      </c>
      <c r="H30709">
        <v>0</v>
      </c>
      <c r="I30709">
        <v>0</v>
      </c>
      <c r="J30709">
        <v>0</v>
      </c>
      <c r="K30709" t="s">
        <v>117527</v>
      </c>
    </row>
    <row r="30710" spans="1:11" x14ac:dyDescent="0.3">
      <c r="A30710" t="s">
        <v>117528</v>
      </c>
      <c r="B30710" t="s">
        <v>117529</v>
      </c>
      <c r="C30710" t="s">
        <v>27</v>
      </c>
      <c r="D30710" t="s">
        <v>117530</v>
      </c>
      <c r="E30710" t="s">
        <v>40</v>
      </c>
      <c r="F30710" t="s">
        <v>16</v>
      </c>
      <c r="G30710" t="s">
        <v>4525</v>
      </c>
      <c r="H30710">
        <v>0</v>
      </c>
      <c r="I30710">
        <v>0</v>
      </c>
      <c r="J30710">
        <v>0</v>
      </c>
      <c r="K30710" t="s">
        <v>117531</v>
      </c>
    </row>
    <row r="30711" spans="1:11" x14ac:dyDescent="0.3">
      <c r="A30711" t="s">
        <v>117532</v>
      </c>
      <c r="B30711" t="s">
        <v>117533</v>
      </c>
      <c r="C30711" t="s">
        <v>466</v>
      </c>
      <c r="D30711" t="s">
        <v>117534</v>
      </c>
      <c r="E30711" t="s">
        <v>468</v>
      </c>
      <c r="F30711" t="s">
        <v>16</v>
      </c>
      <c r="G30711" t="s">
        <v>817</v>
      </c>
      <c r="H30711">
        <v>0</v>
      </c>
      <c r="I30711">
        <v>0</v>
      </c>
      <c r="J30711">
        <v>0</v>
      </c>
      <c r="K30711" t="s">
        <v>117535</v>
      </c>
    </row>
    <row r="30712" spans="1:11" x14ac:dyDescent="0.3">
      <c r="A30712" t="s">
        <v>117536</v>
      </c>
      <c r="B30712" t="s">
        <v>117537</v>
      </c>
      <c r="C30712" t="s">
        <v>27</v>
      </c>
      <c r="D30712" t="s">
        <v>117538</v>
      </c>
      <c r="E30712" t="s">
        <v>40</v>
      </c>
      <c r="F30712" t="s">
        <v>16</v>
      </c>
      <c r="G30712" t="s">
        <v>16085</v>
      </c>
      <c r="H30712">
        <v>0</v>
      </c>
      <c r="I30712">
        <v>0</v>
      </c>
      <c r="J30712">
        <v>0</v>
      </c>
      <c r="K30712" t="s">
        <v>117539</v>
      </c>
    </row>
    <row r="30713" spans="1:11" x14ac:dyDescent="0.3">
      <c r="A30713" t="s">
        <v>117540</v>
      </c>
      <c r="B30713" t="s">
        <v>117541</v>
      </c>
      <c r="C30713" t="s">
        <v>27</v>
      </c>
      <c r="D30713" t="s">
        <v>117542</v>
      </c>
      <c r="E30713" t="s">
        <v>40</v>
      </c>
      <c r="F30713" t="s">
        <v>41</v>
      </c>
      <c r="G30713" t="s">
        <v>42</v>
      </c>
      <c r="H30713">
        <v>0</v>
      </c>
      <c r="I30713">
        <v>0</v>
      </c>
      <c r="J30713">
        <v>0</v>
      </c>
      <c r="K30713" t="s">
        <v>117543</v>
      </c>
    </row>
    <row r="30714" spans="1:11" x14ac:dyDescent="0.3">
      <c r="A30714" t="s">
        <v>117544</v>
      </c>
      <c r="B30714" t="s">
        <v>117545</v>
      </c>
      <c r="C30714" t="s">
        <v>13</v>
      </c>
      <c r="D30714" t="s">
        <v>117546</v>
      </c>
      <c r="E30714" t="s">
        <v>104779</v>
      </c>
      <c r="F30714" t="s">
        <v>41</v>
      </c>
      <c r="G30714" t="s">
        <v>42</v>
      </c>
      <c r="H30714">
        <v>0</v>
      </c>
      <c r="I30714">
        <v>0</v>
      </c>
      <c r="J30714">
        <v>0</v>
      </c>
      <c r="K30714" t="s">
        <v>117547</v>
      </c>
    </row>
    <row r="30715" spans="1:11" x14ac:dyDescent="0.3">
      <c r="A30715" t="s">
        <v>117548</v>
      </c>
      <c r="B30715" t="s">
        <v>117549</v>
      </c>
      <c r="C30715" t="s">
        <v>27</v>
      </c>
      <c r="D30715" t="s">
        <v>117550</v>
      </c>
      <c r="E30715" t="s">
        <v>40</v>
      </c>
      <c r="F30715" t="s">
        <v>41</v>
      </c>
      <c r="G30715" t="s">
        <v>42</v>
      </c>
      <c r="H30715">
        <v>0</v>
      </c>
      <c r="I30715">
        <v>0</v>
      </c>
      <c r="J30715">
        <v>0</v>
      </c>
      <c r="K30715" t="s">
        <v>117551</v>
      </c>
    </row>
    <row r="30716" spans="1:11" x14ac:dyDescent="0.3">
      <c r="A30716" t="s">
        <v>117552</v>
      </c>
      <c r="B30716" t="s">
        <v>117553</v>
      </c>
      <c r="C30716" t="s">
        <v>27</v>
      </c>
      <c r="D30716" t="s">
        <v>117550</v>
      </c>
      <c r="E30716" t="s">
        <v>40</v>
      </c>
      <c r="F30716" t="s">
        <v>41</v>
      </c>
      <c r="G30716" t="s">
        <v>42</v>
      </c>
      <c r="H30716">
        <v>0</v>
      </c>
      <c r="I30716">
        <v>0</v>
      </c>
      <c r="J30716">
        <v>0</v>
      </c>
      <c r="K30716" t="s">
        <v>117554</v>
      </c>
    </row>
    <row r="30717" spans="1:11" x14ac:dyDescent="0.3">
      <c r="A30717" t="s">
        <v>117555</v>
      </c>
      <c r="C30717" t="s">
        <v>27</v>
      </c>
      <c r="D30717" t="s">
        <v>117556</v>
      </c>
      <c r="E30717" t="s">
        <v>29</v>
      </c>
      <c r="F30717" t="s">
        <v>41</v>
      </c>
      <c r="G30717" t="s">
        <v>42</v>
      </c>
      <c r="H30717">
        <v>0</v>
      </c>
      <c r="I30717">
        <v>0</v>
      </c>
      <c r="J30717">
        <v>0</v>
      </c>
      <c r="K30717" t="s">
        <v>117557</v>
      </c>
    </row>
    <row r="30718" spans="1:11" x14ac:dyDescent="0.3">
      <c r="A30718" t="s">
        <v>117558</v>
      </c>
      <c r="B30718" t="s">
        <v>117559</v>
      </c>
      <c r="C30718" t="s">
        <v>13</v>
      </c>
      <c r="D30718" t="s">
        <v>117560</v>
      </c>
      <c r="E30718" t="s">
        <v>104779</v>
      </c>
      <c r="F30718" t="s">
        <v>41</v>
      </c>
      <c r="G30718" t="s">
        <v>42</v>
      </c>
      <c r="H30718">
        <v>0</v>
      </c>
      <c r="I30718">
        <v>0</v>
      </c>
      <c r="J30718">
        <v>0</v>
      </c>
      <c r="K30718" t="s">
        <v>117561</v>
      </c>
    </row>
    <row r="30719" spans="1:11" x14ac:dyDescent="0.3">
      <c r="A30719" t="s">
        <v>117562</v>
      </c>
      <c r="B30719" t="s">
        <v>117563</v>
      </c>
      <c r="C30719" t="s">
        <v>20</v>
      </c>
      <c r="D30719" t="s">
        <v>117564</v>
      </c>
      <c r="E30719" t="s">
        <v>22</v>
      </c>
      <c r="F30719" t="s">
        <v>1845</v>
      </c>
      <c r="G30719" t="s">
        <v>42</v>
      </c>
      <c r="H30719">
        <v>0</v>
      </c>
      <c r="I30719">
        <v>0</v>
      </c>
      <c r="J30719">
        <v>0</v>
      </c>
      <c r="K30719" t="s">
        <v>117565</v>
      </c>
    </row>
    <row r="30720" spans="1:11" x14ac:dyDescent="0.3">
      <c r="A30720" t="s">
        <v>117566</v>
      </c>
      <c r="B30720" t="s">
        <v>117567</v>
      </c>
      <c r="C30720" t="s">
        <v>20</v>
      </c>
      <c r="D30720" t="s">
        <v>117568</v>
      </c>
      <c r="E30720" t="s">
        <v>22</v>
      </c>
      <c r="F30720" t="s">
        <v>10848</v>
      </c>
      <c r="G30720" t="s">
        <v>3987</v>
      </c>
      <c r="H30720">
        <v>0</v>
      </c>
      <c r="I30720">
        <v>0</v>
      </c>
      <c r="J30720">
        <v>0</v>
      </c>
      <c r="K30720" t="s">
        <v>117569</v>
      </c>
    </row>
    <row r="30721" spans="1:11" x14ac:dyDescent="0.3">
      <c r="A30721" t="s">
        <v>117570</v>
      </c>
      <c r="B30721" t="s">
        <v>117571</v>
      </c>
      <c r="C30721" t="s">
        <v>466</v>
      </c>
      <c r="D30721" t="s">
        <v>117572</v>
      </c>
      <c r="E30721" t="s">
        <v>468</v>
      </c>
      <c r="F30721" t="s">
        <v>16</v>
      </c>
      <c r="G30721" t="s">
        <v>4044</v>
      </c>
      <c r="H30721">
        <v>0</v>
      </c>
      <c r="I30721">
        <v>0</v>
      </c>
      <c r="J30721">
        <v>0</v>
      </c>
      <c r="K30721" t="s">
        <v>117573</v>
      </c>
    </row>
    <row r="30722" spans="1:11" x14ac:dyDescent="0.3">
      <c r="A30722" t="s">
        <v>117574</v>
      </c>
      <c r="B30722" t="s">
        <v>117575</v>
      </c>
      <c r="C30722" t="s">
        <v>27</v>
      </c>
      <c r="D30722" t="s">
        <v>117576</v>
      </c>
      <c r="E30722" t="s">
        <v>47287</v>
      </c>
      <c r="F30722" t="s">
        <v>16</v>
      </c>
      <c r="G30722" t="s">
        <v>4993</v>
      </c>
      <c r="H30722">
        <v>0</v>
      </c>
      <c r="I30722">
        <v>0</v>
      </c>
      <c r="J30722">
        <v>0</v>
      </c>
      <c r="K30722" t="s">
        <v>117577</v>
      </c>
    </row>
    <row r="30723" spans="1:11" x14ac:dyDescent="0.3">
      <c r="A30723" t="s">
        <v>117578</v>
      </c>
      <c r="B30723" t="s">
        <v>117579</v>
      </c>
      <c r="C30723" t="s">
        <v>466</v>
      </c>
      <c r="D30723" t="s">
        <v>117580</v>
      </c>
      <c r="E30723" t="s">
        <v>468</v>
      </c>
      <c r="F30723" t="s">
        <v>16</v>
      </c>
      <c r="G30723" t="s">
        <v>269</v>
      </c>
      <c r="H30723">
        <v>0</v>
      </c>
      <c r="I30723">
        <v>0</v>
      </c>
      <c r="J30723">
        <v>0</v>
      </c>
      <c r="K30723" t="s">
        <v>117581</v>
      </c>
    </row>
    <row r="30724" spans="1:11" x14ac:dyDescent="0.3">
      <c r="A30724" t="s">
        <v>117582</v>
      </c>
      <c r="B30724" t="s">
        <v>117583</v>
      </c>
      <c r="C30724" t="s">
        <v>20</v>
      </c>
      <c r="D30724" t="s">
        <v>117584</v>
      </c>
      <c r="E30724" t="s">
        <v>103221</v>
      </c>
      <c r="F30724" t="s">
        <v>16</v>
      </c>
      <c r="G30724" t="s">
        <v>542</v>
      </c>
      <c r="H30724">
        <v>0</v>
      </c>
      <c r="I30724">
        <v>0</v>
      </c>
      <c r="J30724">
        <v>0</v>
      </c>
      <c r="K30724" t="s">
        <v>117585</v>
      </c>
    </row>
    <row r="30725" spans="1:11" x14ac:dyDescent="0.3">
      <c r="A30725" t="s">
        <v>117586</v>
      </c>
      <c r="B30725" t="s">
        <v>117587</v>
      </c>
      <c r="C30725" t="s">
        <v>27</v>
      </c>
      <c r="D30725" t="s">
        <v>117588</v>
      </c>
      <c r="E30725" t="s">
        <v>29</v>
      </c>
      <c r="F30725" t="s">
        <v>41</v>
      </c>
      <c r="G30725" t="s">
        <v>42</v>
      </c>
      <c r="H30725">
        <v>0</v>
      </c>
      <c r="I30725">
        <v>0</v>
      </c>
      <c r="J30725">
        <v>0</v>
      </c>
      <c r="K30725" t="s">
        <v>117589</v>
      </c>
    </row>
    <row r="30726" spans="1:11" x14ac:dyDescent="0.3">
      <c r="A30726" t="s">
        <v>117590</v>
      </c>
      <c r="B30726" t="s">
        <v>117591</v>
      </c>
      <c r="C30726" t="s">
        <v>20</v>
      </c>
      <c r="D30726" t="s">
        <v>117592</v>
      </c>
      <c r="E30726" t="s">
        <v>14059</v>
      </c>
      <c r="F30726" t="s">
        <v>4261</v>
      </c>
      <c r="G30726" t="s">
        <v>42</v>
      </c>
      <c r="H30726">
        <v>0</v>
      </c>
      <c r="I30726">
        <v>0</v>
      </c>
      <c r="J30726">
        <v>0</v>
      </c>
      <c r="K30726" t="s">
        <v>117593</v>
      </c>
    </row>
    <row r="30727" spans="1:11" x14ac:dyDescent="0.3">
      <c r="A30727" t="s">
        <v>117594</v>
      </c>
      <c r="B30727" t="s">
        <v>117595</v>
      </c>
      <c r="C30727" t="s">
        <v>13</v>
      </c>
      <c r="D30727" t="s">
        <v>117596</v>
      </c>
      <c r="E30727" t="s">
        <v>104779</v>
      </c>
      <c r="F30727" t="s">
        <v>16</v>
      </c>
      <c r="G30727" t="s">
        <v>5055</v>
      </c>
      <c r="H30727">
        <v>0</v>
      </c>
      <c r="I30727">
        <v>0</v>
      </c>
      <c r="J30727">
        <v>0</v>
      </c>
      <c r="K30727" t="s">
        <v>117597</v>
      </c>
    </row>
    <row r="30728" spans="1:11" x14ac:dyDescent="0.3">
      <c r="A30728" t="s">
        <v>117598</v>
      </c>
      <c r="B30728" t="s">
        <v>117599</v>
      </c>
      <c r="C30728" t="s">
        <v>13</v>
      </c>
      <c r="D30728" t="s">
        <v>117600</v>
      </c>
      <c r="E30728" t="s">
        <v>104779</v>
      </c>
      <c r="F30728" t="s">
        <v>41</v>
      </c>
      <c r="G30728" t="s">
        <v>42</v>
      </c>
      <c r="H30728">
        <v>0</v>
      </c>
      <c r="I30728">
        <v>0</v>
      </c>
      <c r="J30728">
        <v>0</v>
      </c>
      <c r="K30728" t="s">
        <v>117601</v>
      </c>
    </row>
    <row r="30729" spans="1:11" x14ac:dyDescent="0.3">
      <c r="A30729" t="s">
        <v>117602</v>
      </c>
      <c r="B30729" t="s">
        <v>117603</v>
      </c>
      <c r="C30729" t="s">
        <v>27</v>
      </c>
      <c r="D30729" t="s">
        <v>117604</v>
      </c>
      <c r="E30729" t="s">
        <v>40</v>
      </c>
      <c r="F30729" t="s">
        <v>41</v>
      </c>
      <c r="G30729" t="s">
        <v>42</v>
      </c>
      <c r="H30729">
        <v>0</v>
      </c>
      <c r="I30729">
        <v>0</v>
      </c>
      <c r="J30729">
        <v>0</v>
      </c>
      <c r="K30729" t="s">
        <v>117605</v>
      </c>
    </row>
    <row r="30730" spans="1:11" x14ac:dyDescent="0.3">
      <c r="A30730" t="s">
        <v>117606</v>
      </c>
      <c r="C30730" t="s">
        <v>13</v>
      </c>
      <c r="D30730" t="s">
        <v>117607</v>
      </c>
      <c r="E30730" t="s">
        <v>104779</v>
      </c>
      <c r="F30730" t="s">
        <v>16</v>
      </c>
      <c r="G30730" t="s">
        <v>42</v>
      </c>
      <c r="H30730">
        <v>0</v>
      </c>
      <c r="I30730">
        <v>0</v>
      </c>
      <c r="J30730">
        <v>0</v>
      </c>
      <c r="K30730" t="s">
        <v>117608</v>
      </c>
    </row>
    <row r="30731" spans="1:11" x14ac:dyDescent="0.3">
      <c r="A30731" t="s">
        <v>117609</v>
      </c>
      <c r="B30731" t="s">
        <v>117610</v>
      </c>
      <c r="C30731" t="s">
        <v>13</v>
      </c>
      <c r="D30731" t="s">
        <v>117611</v>
      </c>
      <c r="E30731" t="s">
        <v>104779</v>
      </c>
      <c r="F30731" t="s">
        <v>16</v>
      </c>
      <c r="G30731" t="s">
        <v>575</v>
      </c>
      <c r="H30731">
        <v>0</v>
      </c>
      <c r="I30731">
        <v>0</v>
      </c>
      <c r="J30731">
        <v>0</v>
      </c>
      <c r="K30731" t="s">
        <v>117612</v>
      </c>
    </row>
    <row r="30732" spans="1:11" x14ac:dyDescent="0.3">
      <c r="A30732" t="s">
        <v>117613</v>
      </c>
      <c r="C30732" t="s">
        <v>13</v>
      </c>
      <c r="D30732" t="s">
        <v>117614</v>
      </c>
      <c r="E30732" t="s">
        <v>104779</v>
      </c>
      <c r="F30732" t="s">
        <v>41</v>
      </c>
      <c r="G30732" t="s">
        <v>42</v>
      </c>
      <c r="H30732">
        <v>0</v>
      </c>
      <c r="I30732">
        <v>0</v>
      </c>
      <c r="J30732">
        <v>0</v>
      </c>
      <c r="K30732" t="s">
        <v>117615</v>
      </c>
    </row>
    <row r="30733" spans="1:11" x14ac:dyDescent="0.3">
      <c r="A30733" t="s">
        <v>117616</v>
      </c>
      <c r="B30733" t="s">
        <v>24489</v>
      </c>
      <c r="C30733" t="s">
        <v>20</v>
      </c>
      <c r="D30733" t="s">
        <v>117617</v>
      </c>
      <c r="E30733" t="s">
        <v>22</v>
      </c>
      <c r="F30733" t="s">
        <v>1835</v>
      </c>
      <c r="G30733" t="s">
        <v>42</v>
      </c>
      <c r="H30733">
        <v>0</v>
      </c>
      <c r="I30733">
        <v>0</v>
      </c>
      <c r="J30733">
        <v>0</v>
      </c>
      <c r="K30733" t="s">
        <v>117618</v>
      </c>
    </row>
    <row r="30734" spans="1:11" x14ac:dyDescent="0.3">
      <c r="A30734" t="s">
        <v>117619</v>
      </c>
      <c r="B30734" t="s">
        <v>117620</v>
      </c>
      <c r="C30734" t="s">
        <v>27</v>
      </c>
      <c r="D30734" t="s">
        <v>117621</v>
      </c>
      <c r="E30734" t="s">
        <v>29</v>
      </c>
      <c r="F30734" t="s">
        <v>41</v>
      </c>
      <c r="G30734" t="s">
        <v>42</v>
      </c>
      <c r="H30734">
        <v>0</v>
      </c>
      <c r="I30734">
        <v>0</v>
      </c>
      <c r="J30734">
        <v>0</v>
      </c>
      <c r="K30734" t="s">
        <v>117622</v>
      </c>
    </row>
    <row r="30735" spans="1:11" x14ac:dyDescent="0.3">
      <c r="A30735" t="s">
        <v>117623</v>
      </c>
      <c r="B30735" t="s">
        <v>117624</v>
      </c>
      <c r="C30735" t="s">
        <v>20</v>
      </c>
      <c r="D30735" t="s">
        <v>117625</v>
      </c>
      <c r="E30735" t="s">
        <v>22</v>
      </c>
      <c r="F30735" t="s">
        <v>9182</v>
      </c>
      <c r="G30735" t="s">
        <v>42</v>
      </c>
      <c r="H30735">
        <v>0</v>
      </c>
      <c r="I30735">
        <v>0</v>
      </c>
      <c r="J30735">
        <v>0</v>
      </c>
      <c r="K30735" t="s">
        <v>117626</v>
      </c>
    </row>
    <row r="30736" spans="1:11" x14ac:dyDescent="0.3">
      <c r="A30736" t="s">
        <v>117627</v>
      </c>
      <c r="B30736" t="s">
        <v>117628</v>
      </c>
      <c r="C30736" t="s">
        <v>27</v>
      </c>
      <c r="D30736" t="s">
        <v>117629</v>
      </c>
      <c r="E30736" t="s">
        <v>40</v>
      </c>
      <c r="F30736" t="s">
        <v>41</v>
      </c>
      <c r="G30736" t="s">
        <v>42</v>
      </c>
      <c r="H30736">
        <v>0</v>
      </c>
      <c r="I30736">
        <v>0</v>
      </c>
      <c r="J30736">
        <v>0</v>
      </c>
      <c r="K30736" t="s">
        <v>117630</v>
      </c>
    </row>
    <row r="30737" spans="1:11" x14ac:dyDescent="0.3">
      <c r="A30737" t="s">
        <v>117631</v>
      </c>
      <c r="B30737" t="s">
        <v>117632</v>
      </c>
      <c r="C30737" t="s">
        <v>20</v>
      </c>
      <c r="D30737" t="s">
        <v>117633</v>
      </c>
      <c r="E30737" t="s">
        <v>103221</v>
      </c>
      <c r="F30737" t="s">
        <v>16</v>
      </c>
      <c r="G30737" t="s">
        <v>23285</v>
      </c>
      <c r="H30737">
        <v>0</v>
      </c>
      <c r="I30737">
        <v>0</v>
      </c>
      <c r="J30737">
        <v>0</v>
      </c>
      <c r="K30737" t="s">
        <v>117634</v>
      </c>
    </row>
    <row r="30738" spans="1:11" x14ac:dyDescent="0.3">
      <c r="A30738" t="s">
        <v>117635</v>
      </c>
      <c r="B30738" t="s">
        <v>117636</v>
      </c>
      <c r="C30738" t="s">
        <v>27</v>
      </c>
      <c r="D30738" t="s">
        <v>117637</v>
      </c>
      <c r="E30738" t="s">
        <v>40</v>
      </c>
      <c r="F30738" t="s">
        <v>41</v>
      </c>
      <c r="G30738" t="s">
        <v>42</v>
      </c>
      <c r="H30738">
        <v>0</v>
      </c>
      <c r="I30738">
        <v>0</v>
      </c>
      <c r="J30738">
        <v>0</v>
      </c>
      <c r="K30738" t="s">
        <v>117638</v>
      </c>
    </row>
    <row r="30739" spans="1:11" x14ac:dyDescent="0.3">
      <c r="A30739" t="s">
        <v>117639</v>
      </c>
      <c r="B30739" t="s">
        <v>117640</v>
      </c>
      <c r="C30739" t="s">
        <v>27</v>
      </c>
      <c r="D30739" t="s">
        <v>117641</v>
      </c>
      <c r="E30739" t="s">
        <v>40</v>
      </c>
      <c r="F30739" t="s">
        <v>41</v>
      </c>
      <c r="G30739" t="s">
        <v>42</v>
      </c>
      <c r="H30739">
        <v>0</v>
      </c>
      <c r="I30739">
        <v>0</v>
      </c>
      <c r="J30739">
        <v>0</v>
      </c>
      <c r="K30739" t="s">
        <v>117642</v>
      </c>
    </row>
    <row r="30740" spans="1:11" x14ac:dyDescent="0.3">
      <c r="A30740" t="s">
        <v>117643</v>
      </c>
      <c r="B30740" t="s">
        <v>117644</v>
      </c>
      <c r="C30740" t="s">
        <v>20</v>
      </c>
      <c r="D30740" t="s">
        <v>117645</v>
      </c>
      <c r="E30740" t="s">
        <v>22</v>
      </c>
      <c r="F30740" t="s">
        <v>430</v>
      </c>
      <c r="G30740" t="s">
        <v>42</v>
      </c>
      <c r="H30740">
        <v>0</v>
      </c>
      <c r="I30740">
        <v>0</v>
      </c>
      <c r="J30740">
        <v>0</v>
      </c>
      <c r="K30740" t="s">
        <v>117646</v>
      </c>
    </row>
    <row r="30741" spans="1:11" x14ac:dyDescent="0.3">
      <c r="A30741" t="s">
        <v>117647</v>
      </c>
      <c r="B30741" t="s">
        <v>117648</v>
      </c>
      <c r="C30741" t="s">
        <v>13</v>
      </c>
      <c r="D30741" t="s">
        <v>117649</v>
      </c>
      <c r="E30741" t="s">
        <v>104779</v>
      </c>
      <c r="F30741" t="s">
        <v>41</v>
      </c>
      <c r="G30741" t="s">
        <v>1382</v>
      </c>
      <c r="H30741">
        <v>0</v>
      </c>
      <c r="I30741">
        <v>0</v>
      </c>
      <c r="J30741">
        <v>0</v>
      </c>
      <c r="K30741" t="s">
        <v>117650</v>
      </c>
    </row>
    <row r="30742" spans="1:11" x14ac:dyDescent="0.3">
      <c r="A30742" t="s">
        <v>117651</v>
      </c>
      <c r="B30742" t="s">
        <v>117652</v>
      </c>
      <c r="C30742" t="s">
        <v>1159</v>
      </c>
      <c r="D30742" t="s">
        <v>117653</v>
      </c>
      <c r="E30742" t="s">
        <v>2421</v>
      </c>
      <c r="F30742" t="s">
        <v>16</v>
      </c>
      <c r="G30742" t="s">
        <v>5569</v>
      </c>
      <c r="H30742">
        <v>0</v>
      </c>
      <c r="I30742">
        <v>0</v>
      </c>
      <c r="J30742">
        <v>0</v>
      </c>
      <c r="K30742" t="s">
        <v>117654</v>
      </c>
    </row>
    <row r="30743" spans="1:11" x14ac:dyDescent="0.3">
      <c r="A30743" t="s">
        <v>117655</v>
      </c>
      <c r="C30743" t="s">
        <v>27</v>
      </c>
      <c r="D30743" t="s">
        <v>117656</v>
      </c>
      <c r="E30743" t="s">
        <v>29</v>
      </c>
      <c r="F30743" t="s">
        <v>41</v>
      </c>
      <c r="G30743" t="s">
        <v>42</v>
      </c>
      <c r="H30743">
        <v>0</v>
      </c>
      <c r="I30743">
        <v>0</v>
      </c>
      <c r="J30743">
        <v>0</v>
      </c>
      <c r="K30743" t="s">
        <v>117657</v>
      </c>
    </row>
    <row r="30744" spans="1:11" x14ac:dyDescent="0.3">
      <c r="A30744" t="s">
        <v>117658</v>
      </c>
      <c r="B30744" t="s">
        <v>117659</v>
      </c>
      <c r="C30744" t="s">
        <v>27</v>
      </c>
      <c r="D30744" t="s">
        <v>117660</v>
      </c>
      <c r="E30744" t="s">
        <v>40</v>
      </c>
      <c r="F30744" t="s">
        <v>41</v>
      </c>
      <c r="G30744" t="s">
        <v>42</v>
      </c>
      <c r="H30744">
        <v>0</v>
      </c>
      <c r="I30744">
        <v>0</v>
      </c>
      <c r="J30744">
        <v>0</v>
      </c>
      <c r="K30744" t="s">
        <v>117661</v>
      </c>
    </row>
    <row r="30745" spans="1:11" x14ac:dyDescent="0.3">
      <c r="A30745" t="s">
        <v>117662</v>
      </c>
      <c r="B30745" t="s">
        <v>117663</v>
      </c>
      <c r="C30745" t="s">
        <v>558</v>
      </c>
      <c r="D30745" t="s">
        <v>117664</v>
      </c>
      <c r="E30745" t="s">
        <v>754</v>
      </c>
      <c r="F30745" t="s">
        <v>1518</v>
      </c>
      <c r="G30745" t="s">
        <v>42</v>
      </c>
      <c r="H30745">
        <v>0</v>
      </c>
      <c r="I30745">
        <v>0</v>
      </c>
      <c r="J30745">
        <v>0</v>
      </c>
      <c r="K30745" t="s">
        <v>117665</v>
      </c>
    </row>
    <row r="30746" spans="1:11" x14ac:dyDescent="0.3">
      <c r="A30746" t="s">
        <v>117666</v>
      </c>
      <c r="C30746" t="s">
        <v>27</v>
      </c>
      <c r="D30746" t="s">
        <v>117667</v>
      </c>
      <c r="E30746" t="s">
        <v>40</v>
      </c>
      <c r="F30746" t="s">
        <v>41</v>
      </c>
      <c r="G30746" t="s">
        <v>42</v>
      </c>
      <c r="H30746">
        <v>0</v>
      </c>
      <c r="I30746">
        <v>0</v>
      </c>
      <c r="J30746">
        <v>0</v>
      </c>
      <c r="K30746" t="s">
        <v>117668</v>
      </c>
    </row>
    <row r="30747" spans="1:11" x14ac:dyDescent="0.3">
      <c r="A30747" t="s">
        <v>117669</v>
      </c>
      <c r="B30747" t="s">
        <v>117670</v>
      </c>
      <c r="C30747" t="s">
        <v>20</v>
      </c>
      <c r="D30747" t="s">
        <v>117671</v>
      </c>
      <c r="E30747" t="s">
        <v>103221</v>
      </c>
      <c r="F30747" t="s">
        <v>16</v>
      </c>
      <c r="G30747" t="s">
        <v>8916</v>
      </c>
      <c r="H30747">
        <v>0</v>
      </c>
      <c r="I30747">
        <v>0</v>
      </c>
      <c r="J30747">
        <v>0</v>
      </c>
      <c r="K30747" t="s">
        <v>117672</v>
      </c>
    </row>
    <row r="30748" spans="1:11" x14ac:dyDescent="0.3">
      <c r="A30748" t="s">
        <v>117673</v>
      </c>
      <c r="B30748" t="s">
        <v>117674</v>
      </c>
      <c r="C30748" t="s">
        <v>558</v>
      </c>
      <c r="D30748" t="s">
        <v>117675</v>
      </c>
      <c r="E30748" t="s">
        <v>560</v>
      </c>
      <c r="F30748" t="s">
        <v>11904</v>
      </c>
      <c r="G30748" t="s">
        <v>42</v>
      </c>
      <c r="H30748">
        <v>0</v>
      </c>
      <c r="I30748">
        <v>0</v>
      </c>
      <c r="J30748">
        <v>0</v>
      </c>
      <c r="K30748" t="s">
        <v>117676</v>
      </c>
    </row>
    <row r="30749" spans="1:11" x14ac:dyDescent="0.3">
      <c r="A30749" t="s">
        <v>117677</v>
      </c>
      <c r="B30749" t="s">
        <v>117678</v>
      </c>
      <c r="C30749" t="s">
        <v>13</v>
      </c>
      <c r="D30749" t="s">
        <v>117679</v>
      </c>
      <c r="E30749" t="s">
        <v>104779</v>
      </c>
      <c r="F30749" t="s">
        <v>16</v>
      </c>
      <c r="G30749" t="s">
        <v>10934</v>
      </c>
      <c r="H30749">
        <v>0</v>
      </c>
      <c r="I30749">
        <v>0</v>
      </c>
      <c r="J30749">
        <v>0</v>
      </c>
      <c r="K30749" t="s">
        <v>117680</v>
      </c>
    </row>
    <row r="30750" spans="1:11" x14ac:dyDescent="0.3">
      <c r="A30750" t="s">
        <v>117681</v>
      </c>
      <c r="B30750" t="s">
        <v>117682</v>
      </c>
      <c r="C30750" t="s">
        <v>13</v>
      </c>
      <c r="D30750" t="s">
        <v>117683</v>
      </c>
      <c r="E30750" t="s">
        <v>104779</v>
      </c>
      <c r="F30750" t="s">
        <v>41</v>
      </c>
      <c r="G30750" t="s">
        <v>42</v>
      </c>
      <c r="H30750">
        <v>0</v>
      </c>
      <c r="I30750">
        <v>0</v>
      </c>
      <c r="J30750">
        <v>0</v>
      </c>
      <c r="K30750" t="s">
        <v>117684</v>
      </c>
    </row>
    <row r="30751" spans="1:11" x14ac:dyDescent="0.3">
      <c r="A30751" t="s">
        <v>117685</v>
      </c>
      <c r="C30751" t="s">
        <v>27</v>
      </c>
      <c r="D30751" t="s">
        <v>117686</v>
      </c>
      <c r="E30751" t="s">
        <v>29</v>
      </c>
      <c r="F30751" t="s">
        <v>41</v>
      </c>
      <c r="G30751" t="s">
        <v>42</v>
      </c>
      <c r="H30751">
        <v>0</v>
      </c>
      <c r="I30751">
        <v>0</v>
      </c>
      <c r="J30751">
        <v>0</v>
      </c>
      <c r="K30751" t="s">
        <v>117687</v>
      </c>
    </row>
    <row r="30752" spans="1:11" x14ac:dyDescent="0.3">
      <c r="A30752" t="s">
        <v>117688</v>
      </c>
      <c r="B30752" t="s">
        <v>117689</v>
      </c>
      <c r="C30752" t="s">
        <v>27</v>
      </c>
      <c r="D30752" t="s">
        <v>117690</v>
      </c>
      <c r="E30752" t="s">
        <v>40</v>
      </c>
      <c r="F30752" t="s">
        <v>16</v>
      </c>
      <c r="G30752" t="s">
        <v>11546</v>
      </c>
      <c r="H30752">
        <v>0</v>
      </c>
      <c r="I30752">
        <v>0</v>
      </c>
      <c r="J30752">
        <v>0</v>
      </c>
      <c r="K30752" t="s">
        <v>117691</v>
      </c>
    </row>
    <row r="30753" spans="1:11" x14ac:dyDescent="0.3">
      <c r="A30753" t="s">
        <v>117692</v>
      </c>
      <c r="C30753" t="s">
        <v>27</v>
      </c>
      <c r="D30753" t="s">
        <v>117693</v>
      </c>
      <c r="E30753" t="s">
        <v>40</v>
      </c>
      <c r="F30753" t="s">
        <v>41</v>
      </c>
      <c r="G30753" t="s">
        <v>42</v>
      </c>
      <c r="H30753">
        <v>0</v>
      </c>
      <c r="I30753">
        <v>0</v>
      </c>
      <c r="J30753">
        <v>0</v>
      </c>
      <c r="K30753" t="s">
        <v>117694</v>
      </c>
    </row>
    <row r="30754" spans="1:11" x14ac:dyDescent="0.3">
      <c r="A30754" t="s">
        <v>117695</v>
      </c>
      <c r="C30754" t="s">
        <v>27</v>
      </c>
      <c r="D30754" t="s">
        <v>117696</v>
      </c>
      <c r="E30754" t="s">
        <v>40</v>
      </c>
      <c r="F30754" t="s">
        <v>41</v>
      </c>
      <c r="G30754" t="s">
        <v>42</v>
      </c>
      <c r="H30754">
        <v>0</v>
      </c>
      <c r="I30754">
        <v>0</v>
      </c>
      <c r="J30754">
        <v>0</v>
      </c>
      <c r="K30754" t="s">
        <v>117697</v>
      </c>
    </row>
    <row r="30755" spans="1:11" x14ac:dyDescent="0.3">
      <c r="A30755" t="s">
        <v>117698</v>
      </c>
      <c r="B30755" t="s">
        <v>117699</v>
      </c>
      <c r="C30755" t="s">
        <v>27</v>
      </c>
      <c r="D30755" t="s">
        <v>117700</v>
      </c>
      <c r="E30755" t="s">
        <v>29</v>
      </c>
      <c r="F30755" t="s">
        <v>41</v>
      </c>
      <c r="G30755" t="s">
        <v>42</v>
      </c>
      <c r="H30755">
        <v>0</v>
      </c>
      <c r="I30755">
        <v>0</v>
      </c>
      <c r="J30755">
        <v>0</v>
      </c>
      <c r="K30755" t="s">
        <v>117701</v>
      </c>
    </row>
    <row r="30756" spans="1:11" x14ac:dyDescent="0.3">
      <c r="A30756" t="s">
        <v>117702</v>
      </c>
      <c r="B30756" t="s">
        <v>117703</v>
      </c>
      <c r="C30756" t="s">
        <v>147</v>
      </c>
      <c r="D30756" t="s">
        <v>117704</v>
      </c>
      <c r="E30756" t="s">
        <v>183</v>
      </c>
      <c r="F30756" t="s">
        <v>1611</v>
      </c>
      <c r="G30756" t="s">
        <v>42</v>
      </c>
      <c r="H30756">
        <v>0</v>
      </c>
      <c r="I30756">
        <v>0</v>
      </c>
      <c r="J30756">
        <v>0</v>
      </c>
      <c r="K30756" t="s">
        <v>117705</v>
      </c>
    </row>
    <row r="30757" spans="1:11" x14ac:dyDescent="0.3">
      <c r="A30757" t="s">
        <v>117706</v>
      </c>
      <c r="C30757" t="s">
        <v>147</v>
      </c>
      <c r="D30757" t="s">
        <v>117707</v>
      </c>
      <c r="E30757" t="s">
        <v>183</v>
      </c>
      <c r="F30757" t="s">
        <v>117708</v>
      </c>
      <c r="G30757" t="s">
        <v>42</v>
      </c>
      <c r="H30757">
        <v>0</v>
      </c>
      <c r="I30757">
        <v>0</v>
      </c>
      <c r="J30757">
        <v>0</v>
      </c>
      <c r="K30757" t="s">
        <v>117709</v>
      </c>
    </row>
    <row r="30758" spans="1:11" x14ac:dyDescent="0.3">
      <c r="A30758" t="s">
        <v>117710</v>
      </c>
      <c r="C30758" t="s">
        <v>147</v>
      </c>
      <c r="D30758" t="s">
        <v>117711</v>
      </c>
      <c r="E30758" t="s">
        <v>183</v>
      </c>
      <c r="F30758" t="s">
        <v>1467</v>
      </c>
      <c r="G30758" t="s">
        <v>42</v>
      </c>
      <c r="H30758">
        <v>0</v>
      </c>
      <c r="I30758">
        <v>0</v>
      </c>
      <c r="J30758">
        <v>0</v>
      </c>
      <c r="K30758" t="s">
        <v>117712</v>
      </c>
    </row>
    <row r="30759" spans="1:11" x14ac:dyDescent="0.3">
      <c r="A30759" t="s">
        <v>117713</v>
      </c>
      <c r="C30759" t="s">
        <v>147</v>
      </c>
      <c r="D30759" t="s">
        <v>117714</v>
      </c>
      <c r="E30759" t="s">
        <v>183</v>
      </c>
      <c r="F30759" t="s">
        <v>1886</v>
      </c>
      <c r="G30759" t="s">
        <v>42</v>
      </c>
      <c r="H30759">
        <v>0</v>
      </c>
      <c r="I30759">
        <v>0</v>
      </c>
      <c r="J30759">
        <v>0</v>
      </c>
      <c r="K30759" t="s">
        <v>117715</v>
      </c>
    </row>
    <row r="30760" spans="1:11" x14ac:dyDescent="0.3">
      <c r="A30760" t="s">
        <v>117716</v>
      </c>
      <c r="C30760" t="s">
        <v>147</v>
      </c>
      <c r="D30760" t="s">
        <v>117717</v>
      </c>
      <c r="E30760" t="s">
        <v>183</v>
      </c>
      <c r="F30760" t="s">
        <v>30247</v>
      </c>
      <c r="G30760" t="s">
        <v>42</v>
      </c>
      <c r="H30760">
        <v>0</v>
      </c>
      <c r="I30760">
        <v>0</v>
      </c>
      <c r="J30760">
        <v>0</v>
      </c>
      <c r="K30760" t="s">
        <v>117718</v>
      </c>
    </row>
    <row r="30761" spans="1:11" x14ac:dyDescent="0.3">
      <c r="A30761" t="s">
        <v>117719</v>
      </c>
      <c r="B30761" t="s">
        <v>117720</v>
      </c>
      <c r="C30761" t="s">
        <v>558</v>
      </c>
      <c r="D30761" t="s">
        <v>117721</v>
      </c>
      <c r="E30761" t="s">
        <v>1472</v>
      </c>
      <c r="F30761" t="s">
        <v>1531</v>
      </c>
      <c r="G30761" t="s">
        <v>6744</v>
      </c>
      <c r="H30761">
        <v>0</v>
      </c>
      <c r="I30761">
        <v>0</v>
      </c>
      <c r="J30761">
        <v>0</v>
      </c>
      <c r="K30761" t="s">
        <v>117722</v>
      </c>
    </row>
    <row r="30762" spans="1:11" x14ac:dyDescent="0.3">
      <c r="A30762" t="s">
        <v>117723</v>
      </c>
      <c r="B30762" t="s">
        <v>117724</v>
      </c>
      <c r="C30762" t="s">
        <v>558</v>
      </c>
      <c r="D30762" t="s">
        <v>117725</v>
      </c>
      <c r="E30762" t="s">
        <v>1462</v>
      </c>
      <c r="F30762" t="s">
        <v>41223</v>
      </c>
      <c r="G30762" t="s">
        <v>42</v>
      </c>
      <c r="H30762">
        <v>0</v>
      </c>
      <c r="I30762">
        <v>0</v>
      </c>
      <c r="J30762">
        <v>0</v>
      </c>
      <c r="K30762" t="s">
        <v>117726</v>
      </c>
    </row>
    <row r="30763" spans="1:11" x14ac:dyDescent="0.3">
      <c r="A30763" t="s">
        <v>117727</v>
      </c>
      <c r="C30763" t="s">
        <v>558</v>
      </c>
      <c r="D30763" t="s">
        <v>117728</v>
      </c>
      <c r="E30763" t="s">
        <v>1472</v>
      </c>
      <c r="F30763" t="s">
        <v>16</v>
      </c>
      <c r="G30763" t="s">
        <v>3262</v>
      </c>
      <c r="H30763">
        <v>0</v>
      </c>
      <c r="I30763">
        <v>0</v>
      </c>
      <c r="J30763">
        <v>0</v>
      </c>
      <c r="K30763" t="s">
        <v>117729</v>
      </c>
    </row>
    <row r="30764" spans="1:11" x14ac:dyDescent="0.3">
      <c r="A30764" t="s">
        <v>117730</v>
      </c>
      <c r="B30764" t="s">
        <v>117731</v>
      </c>
      <c r="C30764" t="s">
        <v>558</v>
      </c>
      <c r="D30764" t="s">
        <v>117732</v>
      </c>
      <c r="E30764" t="s">
        <v>1472</v>
      </c>
      <c r="F30764" t="s">
        <v>16</v>
      </c>
      <c r="G30764" t="s">
        <v>3050</v>
      </c>
      <c r="H30764">
        <v>0</v>
      </c>
      <c r="I30764">
        <v>0</v>
      </c>
      <c r="J30764">
        <v>0</v>
      </c>
      <c r="K30764" t="s">
        <v>117733</v>
      </c>
    </row>
    <row r="30765" spans="1:11" x14ac:dyDescent="0.3">
      <c r="A30765" t="s">
        <v>117734</v>
      </c>
      <c r="B30765" t="s">
        <v>117735</v>
      </c>
      <c r="C30765" t="s">
        <v>147</v>
      </c>
      <c r="D30765" t="s">
        <v>117736</v>
      </c>
      <c r="E30765" t="s">
        <v>183</v>
      </c>
      <c r="F30765" t="s">
        <v>59970</v>
      </c>
      <c r="G30765" t="s">
        <v>42</v>
      </c>
      <c r="H30765">
        <v>0</v>
      </c>
      <c r="I30765">
        <v>0</v>
      </c>
      <c r="J30765">
        <v>0</v>
      </c>
      <c r="K30765" t="s">
        <v>117737</v>
      </c>
    </row>
    <row r="30766" spans="1:11" x14ac:dyDescent="0.3">
      <c r="A30766" t="s">
        <v>117738</v>
      </c>
      <c r="B30766" t="s">
        <v>117731</v>
      </c>
      <c r="C30766" t="s">
        <v>147</v>
      </c>
      <c r="D30766" t="s">
        <v>117739</v>
      </c>
      <c r="E30766" t="s">
        <v>183</v>
      </c>
      <c r="F30766" t="s">
        <v>7017</v>
      </c>
      <c r="G30766" t="s">
        <v>42</v>
      </c>
      <c r="H30766">
        <v>0</v>
      </c>
      <c r="I30766">
        <v>0</v>
      </c>
      <c r="J30766">
        <v>0</v>
      </c>
      <c r="K30766" t="s">
        <v>117740</v>
      </c>
    </row>
    <row r="30767" spans="1:11" x14ac:dyDescent="0.3">
      <c r="A30767" t="s">
        <v>102275</v>
      </c>
      <c r="B30767" t="s">
        <v>117741</v>
      </c>
      <c r="C30767" t="s">
        <v>27</v>
      </c>
      <c r="D30767" t="s">
        <v>117742</v>
      </c>
      <c r="E30767" t="s">
        <v>40</v>
      </c>
      <c r="F30767" t="s">
        <v>41</v>
      </c>
      <c r="G30767" t="s">
        <v>42</v>
      </c>
      <c r="H30767">
        <v>0</v>
      </c>
      <c r="I30767">
        <v>0</v>
      </c>
      <c r="J30767">
        <v>0</v>
      </c>
      <c r="K30767" t="s">
        <v>117743</v>
      </c>
    </row>
    <row r="30768" spans="1:11" x14ac:dyDescent="0.3">
      <c r="A30768" t="s">
        <v>117744</v>
      </c>
      <c r="B30768" t="s">
        <v>117745</v>
      </c>
      <c r="C30768" t="s">
        <v>27</v>
      </c>
      <c r="D30768" t="s">
        <v>117746</v>
      </c>
      <c r="E30768" t="s">
        <v>40</v>
      </c>
      <c r="F30768" t="s">
        <v>16</v>
      </c>
      <c r="G30768" t="s">
        <v>12324</v>
      </c>
      <c r="H30768">
        <v>0</v>
      </c>
      <c r="I30768">
        <v>0</v>
      </c>
      <c r="J30768">
        <v>0</v>
      </c>
      <c r="K30768" t="s">
        <v>117747</v>
      </c>
    </row>
    <row r="30769" spans="1:11" x14ac:dyDescent="0.3">
      <c r="A30769" t="s">
        <v>117748</v>
      </c>
      <c r="B30769" t="s">
        <v>79574</v>
      </c>
      <c r="C30769" t="s">
        <v>27</v>
      </c>
      <c r="D30769" t="s">
        <v>117749</v>
      </c>
      <c r="E30769" t="s">
        <v>40</v>
      </c>
      <c r="F30769" t="s">
        <v>41</v>
      </c>
      <c r="G30769" t="s">
        <v>42</v>
      </c>
      <c r="H30769">
        <v>0</v>
      </c>
      <c r="I30769">
        <v>0</v>
      </c>
      <c r="J30769">
        <v>0</v>
      </c>
      <c r="K30769" t="s">
        <v>117750</v>
      </c>
    </row>
    <row r="30770" spans="1:11" x14ac:dyDescent="0.3">
      <c r="A30770" t="s">
        <v>117751</v>
      </c>
      <c r="C30770" t="s">
        <v>27</v>
      </c>
      <c r="D30770" t="s">
        <v>117752</v>
      </c>
      <c r="E30770" t="s">
        <v>40</v>
      </c>
      <c r="F30770" t="s">
        <v>16</v>
      </c>
      <c r="G30770" t="s">
        <v>5073</v>
      </c>
      <c r="H30770">
        <v>0</v>
      </c>
      <c r="I30770">
        <v>0</v>
      </c>
      <c r="J30770">
        <v>0</v>
      </c>
      <c r="K30770" t="s">
        <v>117753</v>
      </c>
    </row>
    <row r="30771" spans="1:11" x14ac:dyDescent="0.3">
      <c r="A30771" t="s">
        <v>117754</v>
      </c>
      <c r="B30771" t="s">
        <v>117755</v>
      </c>
      <c r="C30771" t="s">
        <v>27</v>
      </c>
      <c r="D30771" t="s">
        <v>117756</v>
      </c>
      <c r="E30771" t="s">
        <v>40</v>
      </c>
      <c r="F30771" t="s">
        <v>41</v>
      </c>
      <c r="G30771" t="s">
        <v>42</v>
      </c>
      <c r="H30771">
        <v>0</v>
      </c>
      <c r="I30771">
        <v>0</v>
      </c>
      <c r="J30771">
        <v>0</v>
      </c>
      <c r="K30771" t="s">
        <v>117757</v>
      </c>
    </row>
    <row r="30772" spans="1:11" x14ac:dyDescent="0.3">
      <c r="A30772" t="s">
        <v>117758</v>
      </c>
      <c r="C30772" t="s">
        <v>147</v>
      </c>
      <c r="D30772" t="s">
        <v>117759</v>
      </c>
      <c r="E30772" t="s">
        <v>183</v>
      </c>
      <c r="F30772" t="s">
        <v>21286</v>
      </c>
      <c r="G30772" t="s">
        <v>42</v>
      </c>
      <c r="H30772">
        <v>0</v>
      </c>
      <c r="I30772">
        <v>0</v>
      </c>
      <c r="J30772">
        <v>0</v>
      </c>
      <c r="K30772" t="s">
        <v>117760</v>
      </c>
    </row>
    <row r="30773" spans="1:11" x14ac:dyDescent="0.3">
      <c r="A30773" t="s">
        <v>117761</v>
      </c>
      <c r="C30773" t="s">
        <v>147</v>
      </c>
      <c r="D30773" t="s">
        <v>117762</v>
      </c>
      <c r="E30773" t="s">
        <v>183</v>
      </c>
      <c r="F30773" t="s">
        <v>41</v>
      </c>
      <c r="G30773" t="s">
        <v>42</v>
      </c>
      <c r="H30773">
        <v>0</v>
      </c>
      <c r="I30773">
        <v>0</v>
      </c>
      <c r="J30773">
        <v>0</v>
      </c>
      <c r="K30773" t="s">
        <v>117763</v>
      </c>
    </row>
    <row r="30774" spans="1:11" x14ac:dyDescent="0.3">
      <c r="A30774" t="s">
        <v>117764</v>
      </c>
      <c r="C30774" t="s">
        <v>27</v>
      </c>
      <c r="D30774" t="s">
        <v>117765</v>
      </c>
      <c r="E30774" t="s">
        <v>40</v>
      </c>
      <c r="F30774" t="s">
        <v>41</v>
      </c>
      <c r="G30774" t="s">
        <v>42</v>
      </c>
      <c r="H30774">
        <v>0</v>
      </c>
      <c r="I30774">
        <v>0</v>
      </c>
      <c r="J30774">
        <v>0</v>
      </c>
      <c r="K30774" t="s">
        <v>117766</v>
      </c>
    </row>
    <row r="30775" spans="1:11" x14ac:dyDescent="0.3">
      <c r="A30775" t="s">
        <v>117767</v>
      </c>
      <c r="B30775" t="s">
        <v>117768</v>
      </c>
      <c r="C30775" t="s">
        <v>27</v>
      </c>
      <c r="D30775" t="s">
        <v>117769</v>
      </c>
      <c r="E30775" t="s">
        <v>40</v>
      </c>
      <c r="F30775" t="s">
        <v>41</v>
      </c>
      <c r="G30775" t="s">
        <v>3186</v>
      </c>
      <c r="H30775">
        <v>0</v>
      </c>
      <c r="I30775">
        <v>0</v>
      </c>
      <c r="J30775">
        <v>0</v>
      </c>
      <c r="K30775" t="s">
        <v>117770</v>
      </c>
    </row>
    <row r="30776" spans="1:11" x14ac:dyDescent="0.3">
      <c r="A30776" t="s">
        <v>117771</v>
      </c>
      <c r="C30776" t="s">
        <v>27</v>
      </c>
      <c r="D30776" t="s">
        <v>117772</v>
      </c>
      <c r="E30776" t="s">
        <v>40</v>
      </c>
      <c r="F30776" t="s">
        <v>41</v>
      </c>
      <c r="G30776" t="s">
        <v>42</v>
      </c>
      <c r="H30776">
        <v>0</v>
      </c>
      <c r="I30776">
        <v>0</v>
      </c>
      <c r="J30776">
        <v>0</v>
      </c>
      <c r="K30776" t="s">
        <v>117773</v>
      </c>
    </row>
    <row r="30777" spans="1:11" x14ac:dyDescent="0.3">
      <c r="A30777" t="s">
        <v>117774</v>
      </c>
      <c r="C30777" t="s">
        <v>27</v>
      </c>
      <c r="D30777" t="s">
        <v>117775</v>
      </c>
      <c r="E30777" t="s">
        <v>40</v>
      </c>
      <c r="F30777" t="s">
        <v>41</v>
      </c>
      <c r="G30777" t="s">
        <v>42</v>
      </c>
      <c r="H30777">
        <v>0</v>
      </c>
      <c r="I30777">
        <v>0</v>
      </c>
      <c r="J30777">
        <v>0</v>
      </c>
      <c r="K30777" t="s">
        <v>117776</v>
      </c>
    </row>
    <row r="30778" spans="1:11" x14ac:dyDescent="0.3">
      <c r="A30778" t="s">
        <v>117777</v>
      </c>
      <c r="C30778" t="s">
        <v>27</v>
      </c>
      <c r="D30778" t="s">
        <v>117778</v>
      </c>
      <c r="E30778" t="s">
        <v>40</v>
      </c>
      <c r="F30778" t="s">
        <v>41</v>
      </c>
      <c r="G30778" t="s">
        <v>42</v>
      </c>
      <c r="H30778">
        <v>0</v>
      </c>
      <c r="I30778">
        <v>0</v>
      </c>
      <c r="J30778">
        <v>0</v>
      </c>
      <c r="K30778" t="s">
        <v>117779</v>
      </c>
    </row>
    <row r="30779" spans="1:11" x14ac:dyDescent="0.3">
      <c r="A30779" t="s">
        <v>117780</v>
      </c>
      <c r="C30779" t="s">
        <v>27</v>
      </c>
      <c r="D30779" t="s">
        <v>117781</v>
      </c>
      <c r="E30779" t="s">
        <v>29</v>
      </c>
      <c r="F30779" t="s">
        <v>41</v>
      </c>
      <c r="G30779" t="s">
        <v>42</v>
      </c>
      <c r="H30779">
        <v>0</v>
      </c>
      <c r="I30779">
        <v>0</v>
      </c>
      <c r="J30779">
        <v>0</v>
      </c>
      <c r="K30779" t="s">
        <v>117782</v>
      </c>
    </row>
    <row r="30780" spans="1:11" x14ac:dyDescent="0.3">
      <c r="A30780" t="s">
        <v>117783</v>
      </c>
      <c r="C30780" t="s">
        <v>27</v>
      </c>
      <c r="D30780" t="s">
        <v>117784</v>
      </c>
      <c r="E30780" t="s">
        <v>40</v>
      </c>
      <c r="F30780" t="s">
        <v>41</v>
      </c>
      <c r="G30780" t="s">
        <v>4498</v>
      </c>
      <c r="H30780">
        <v>0</v>
      </c>
      <c r="I30780">
        <v>0</v>
      </c>
      <c r="J30780">
        <v>0</v>
      </c>
      <c r="K30780" t="s">
        <v>117785</v>
      </c>
    </row>
    <row r="30781" spans="1:11" x14ac:dyDescent="0.3">
      <c r="A30781" t="s">
        <v>117786</v>
      </c>
      <c r="B30781" t="s">
        <v>117787</v>
      </c>
      <c r="C30781" t="s">
        <v>27</v>
      </c>
      <c r="D30781" t="s">
        <v>117788</v>
      </c>
      <c r="E30781" t="s">
        <v>40</v>
      </c>
      <c r="F30781" t="s">
        <v>16</v>
      </c>
      <c r="G30781" t="s">
        <v>16228</v>
      </c>
      <c r="H30781">
        <v>0</v>
      </c>
      <c r="I30781">
        <v>0</v>
      </c>
      <c r="J30781">
        <v>0</v>
      </c>
      <c r="K30781" t="s">
        <v>117789</v>
      </c>
    </row>
    <row r="30782" spans="1:11" x14ac:dyDescent="0.3">
      <c r="A30782" t="s">
        <v>117790</v>
      </c>
      <c r="B30782" t="s">
        <v>20498</v>
      </c>
      <c r="C30782" t="s">
        <v>27</v>
      </c>
      <c r="D30782" t="s">
        <v>117791</v>
      </c>
      <c r="E30782" t="s">
        <v>40</v>
      </c>
      <c r="F30782" t="s">
        <v>41</v>
      </c>
      <c r="G30782" t="s">
        <v>42</v>
      </c>
      <c r="H30782">
        <v>0</v>
      </c>
      <c r="I30782">
        <v>0</v>
      </c>
      <c r="J30782">
        <v>0</v>
      </c>
      <c r="K30782" t="s">
        <v>117792</v>
      </c>
    </row>
    <row r="30783" spans="1:11" x14ac:dyDescent="0.3">
      <c r="A30783" t="s">
        <v>117793</v>
      </c>
      <c r="C30783" t="s">
        <v>147</v>
      </c>
      <c r="D30783" t="s">
        <v>117794</v>
      </c>
      <c r="E30783" t="s">
        <v>183</v>
      </c>
      <c r="F30783" t="s">
        <v>117795</v>
      </c>
      <c r="G30783" t="s">
        <v>42</v>
      </c>
      <c r="H30783">
        <v>0</v>
      </c>
      <c r="I30783">
        <v>0</v>
      </c>
      <c r="J30783">
        <v>0</v>
      </c>
      <c r="K30783" t="s">
        <v>117796</v>
      </c>
    </row>
    <row r="30784" spans="1:11" x14ac:dyDescent="0.3">
      <c r="A30784" t="s">
        <v>117797</v>
      </c>
      <c r="B30784" t="s">
        <v>117798</v>
      </c>
      <c r="C30784" t="s">
        <v>27</v>
      </c>
      <c r="D30784" t="s">
        <v>117799</v>
      </c>
      <c r="E30784" t="s">
        <v>40</v>
      </c>
      <c r="F30784" t="s">
        <v>41</v>
      </c>
      <c r="G30784" t="s">
        <v>7387</v>
      </c>
      <c r="H30784">
        <v>0</v>
      </c>
      <c r="I30784">
        <v>0</v>
      </c>
      <c r="J30784">
        <v>0</v>
      </c>
      <c r="K30784" t="s">
        <v>117800</v>
      </c>
    </row>
    <row r="30785" spans="1:11" x14ac:dyDescent="0.3">
      <c r="A30785" t="s">
        <v>117801</v>
      </c>
      <c r="B30785" t="s">
        <v>117802</v>
      </c>
      <c r="C30785" t="s">
        <v>27</v>
      </c>
      <c r="D30785" t="s">
        <v>117803</v>
      </c>
      <c r="E30785" t="s">
        <v>40</v>
      </c>
      <c r="F30785" t="s">
        <v>41</v>
      </c>
      <c r="G30785" t="s">
        <v>42</v>
      </c>
      <c r="H30785">
        <v>0</v>
      </c>
      <c r="I30785">
        <v>0</v>
      </c>
      <c r="J30785">
        <v>0</v>
      </c>
      <c r="K30785" t="s">
        <v>117804</v>
      </c>
    </row>
    <row r="30786" spans="1:11" x14ac:dyDescent="0.3">
      <c r="A30786" t="s">
        <v>117805</v>
      </c>
      <c r="C30786" t="s">
        <v>13</v>
      </c>
      <c r="D30786" t="s">
        <v>117806</v>
      </c>
      <c r="E30786" t="s">
        <v>15</v>
      </c>
      <c r="F30786" t="s">
        <v>16</v>
      </c>
      <c r="G30786" t="s">
        <v>42</v>
      </c>
      <c r="H30786">
        <v>0</v>
      </c>
      <c r="I30786">
        <v>0</v>
      </c>
      <c r="J30786">
        <v>0</v>
      </c>
      <c r="K30786" t="s">
        <v>117807</v>
      </c>
    </row>
    <row r="30787" spans="1:11" x14ac:dyDescent="0.3">
      <c r="A30787" t="s">
        <v>117808</v>
      </c>
      <c r="B30787" t="s">
        <v>117809</v>
      </c>
      <c r="C30787" t="s">
        <v>20</v>
      </c>
      <c r="D30787" t="s">
        <v>117810</v>
      </c>
      <c r="E30787" t="s">
        <v>59</v>
      </c>
      <c r="F30787" t="s">
        <v>16</v>
      </c>
      <c r="G30787" t="s">
        <v>4960</v>
      </c>
      <c r="H30787">
        <v>0</v>
      </c>
      <c r="I30787">
        <v>0</v>
      </c>
      <c r="J30787">
        <v>0</v>
      </c>
      <c r="K30787" t="s">
        <v>117811</v>
      </c>
    </row>
    <row r="30788" spans="1:11" x14ac:dyDescent="0.3">
      <c r="A30788" t="s">
        <v>117812</v>
      </c>
      <c r="C30788" t="s">
        <v>147</v>
      </c>
      <c r="D30788" t="s">
        <v>117813</v>
      </c>
      <c r="E30788" t="s">
        <v>183</v>
      </c>
      <c r="F30788" t="s">
        <v>326</v>
      </c>
      <c r="G30788" t="s">
        <v>42</v>
      </c>
      <c r="H30788">
        <v>0</v>
      </c>
      <c r="I30788">
        <v>0</v>
      </c>
      <c r="J30788">
        <v>0</v>
      </c>
      <c r="K30788" t="s">
        <v>117814</v>
      </c>
    </row>
    <row r="30789" spans="1:11" x14ac:dyDescent="0.3">
      <c r="A30789" t="s">
        <v>117815</v>
      </c>
      <c r="B30789" t="s">
        <v>117816</v>
      </c>
      <c r="C30789" t="s">
        <v>27</v>
      </c>
      <c r="D30789" t="s">
        <v>117817</v>
      </c>
      <c r="E30789" t="s">
        <v>40</v>
      </c>
      <c r="F30789" t="s">
        <v>41</v>
      </c>
      <c r="G30789" t="s">
        <v>42</v>
      </c>
      <c r="H30789">
        <v>0</v>
      </c>
      <c r="I30789">
        <v>0</v>
      </c>
      <c r="J30789">
        <v>0</v>
      </c>
      <c r="K30789" t="s">
        <v>117818</v>
      </c>
    </row>
    <row r="30790" spans="1:11" x14ac:dyDescent="0.3">
      <c r="A30790" t="s">
        <v>117819</v>
      </c>
      <c r="B30790" t="s">
        <v>117820</v>
      </c>
      <c r="C30790" t="s">
        <v>27</v>
      </c>
      <c r="D30790" t="s">
        <v>117821</v>
      </c>
      <c r="E30790" t="s">
        <v>40</v>
      </c>
      <c r="F30790" t="s">
        <v>41</v>
      </c>
      <c r="G30790" t="s">
        <v>42</v>
      </c>
      <c r="H30790">
        <v>0</v>
      </c>
      <c r="I30790">
        <v>0</v>
      </c>
      <c r="J30790">
        <v>0</v>
      </c>
      <c r="K30790" t="s">
        <v>117822</v>
      </c>
    </row>
    <row r="30791" spans="1:11" x14ac:dyDescent="0.3">
      <c r="A30791" t="s">
        <v>117823</v>
      </c>
      <c r="B30791" t="s">
        <v>117824</v>
      </c>
      <c r="C30791" t="s">
        <v>27</v>
      </c>
      <c r="D30791" t="s">
        <v>117825</v>
      </c>
      <c r="E30791" t="s">
        <v>40</v>
      </c>
      <c r="F30791" t="s">
        <v>41</v>
      </c>
      <c r="G30791" t="s">
        <v>42</v>
      </c>
      <c r="H30791">
        <v>0</v>
      </c>
      <c r="I30791">
        <v>0</v>
      </c>
      <c r="J30791">
        <v>0</v>
      </c>
      <c r="K30791" t="s">
        <v>117826</v>
      </c>
    </row>
    <row r="30792" spans="1:11" x14ac:dyDescent="0.3">
      <c r="A30792" t="s">
        <v>117827</v>
      </c>
      <c r="C30792" t="s">
        <v>27</v>
      </c>
      <c r="D30792" t="s">
        <v>117828</v>
      </c>
      <c r="E30792" t="s">
        <v>40</v>
      </c>
      <c r="F30792" t="s">
        <v>16</v>
      </c>
      <c r="G30792" t="s">
        <v>42</v>
      </c>
      <c r="H30792">
        <v>0</v>
      </c>
      <c r="I30792">
        <v>0</v>
      </c>
      <c r="J30792">
        <v>0</v>
      </c>
      <c r="K30792" t="s">
        <v>117829</v>
      </c>
    </row>
    <row r="30793" spans="1:11" x14ac:dyDescent="0.3">
      <c r="A30793" t="s">
        <v>117830</v>
      </c>
      <c r="B30793" t="s">
        <v>117831</v>
      </c>
      <c r="C30793" t="s">
        <v>27</v>
      </c>
      <c r="D30793" t="s">
        <v>117832</v>
      </c>
      <c r="E30793" t="s">
        <v>40</v>
      </c>
      <c r="F30793" t="s">
        <v>41</v>
      </c>
      <c r="G30793" t="s">
        <v>42</v>
      </c>
      <c r="H30793">
        <v>0</v>
      </c>
      <c r="I30793">
        <v>0</v>
      </c>
      <c r="J30793">
        <v>0</v>
      </c>
      <c r="K30793" t="s">
        <v>117833</v>
      </c>
    </row>
    <row r="30794" spans="1:11" x14ac:dyDescent="0.3">
      <c r="A30794" t="s">
        <v>117834</v>
      </c>
      <c r="B30794" t="s">
        <v>117835</v>
      </c>
      <c r="C30794" t="s">
        <v>27</v>
      </c>
      <c r="D30794" t="s">
        <v>117836</v>
      </c>
      <c r="E30794" t="s">
        <v>40</v>
      </c>
      <c r="F30794" t="s">
        <v>41</v>
      </c>
      <c r="G30794" t="s">
        <v>42</v>
      </c>
      <c r="H30794">
        <v>0</v>
      </c>
      <c r="I30794">
        <v>0</v>
      </c>
      <c r="J30794">
        <v>0</v>
      </c>
      <c r="K30794" t="s">
        <v>117837</v>
      </c>
    </row>
    <row r="30795" spans="1:11" x14ac:dyDescent="0.3">
      <c r="A30795" t="s">
        <v>117838</v>
      </c>
      <c r="B30795" t="s">
        <v>117839</v>
      </c>
      <c r="C30795" t="s">
        <v>27</v>
      </c>
      <c r="D30795" t="s">
        <v>117840</v>
      </c>
      <c r="E30795" t="s">
        <v>40</v>
      </c>
      <c r="F30795" t="s">
        <v>41</v>
      </c>
      <c r="G30795" t="s">
        <v>42</v>
      </c>
      <c r="H30795">
        <v>0</v>
      </c>
      <c r="I30795">
        <v>0</v>
      </c>
      <c r="J30795">
        <v>0</v>
      </c>
      <c r="K30795" t="s">
        <v>117841</v>
      </c>
    </row>
    <row r="30796" spans="1:11" x14ac:dyDescent="0.3">
      <c r="A30796" t="s">
        <v>117842</v>
      </c>
      <c r="B30796" t="s">
        <v>117843</v>
      </c>
      <c r="C30796" t="s">
        <v>27</v>
      </c>
      <c r="D30796" t="s">
        <v>117844</v>
      </c>
      <c r="E30796" t="s">
        <v>29</v>
      </c>
      <c r="F30796" t="s">
        <v>41</v>
      </c>
      <c r="G30796" t="s">
        <v>42</v>
      </c>
      <c r="H30796">
        <v>0</v>
      </c>
      <c r="I30796">
        <v>0</v>
      </c>
      <c r="J30796">
        <v>0</v>
      </c>
      <c r="K30796" t="s">
        <v>117845</v>
      </c>
    </row>
    <row r="30797" spans="1:11" x14ac:dyDescent="0.3">
      <c r="A30797" t="s">
        <v>117846</v>
      </c>
      <c r="C30797" t="s">
        <v>147</v>
      </c>
      <c r="D30797" t="s">
        <v>117847</v>
      </c>
      <c r="E30797" t="s">
        <v>183</v>
      </c>
      <c r="F30797" t="s">
        <v>32974</v>
      </c>
      <c r="G30797" t="s">
        <v>42</v>
      </c>
      <c r="H30797">
        <v>0</v>
      </c>
      <c r="I30797">
        <v>0</v>
      </c>
      <c r="J30797">
        <v>0</v>
      </c>
      <c r="K30797" t="s">
        <v>117848</v>
      </c>
    </row>
    <row r="30798" spans="1:11" x14ac:dyDescent="0.3">
      <c r="A30798" t="s">
        <v>117849</v>
      </c>
      <c r="B30798" t="s">
        <v>117850</v>
      </c>
      <c r="C30798" t="s">
        <v>147</v>
      </c>
      <c r="D30798" t="s">
        <v>117851</v>
      </c>
      <c r="E30798" t="s">
        <v>183</v>
      </c>
      <c r="F30798" t="s">
        <v>41</v>
      </c>
      <c r="G30798" t="s">
        <v>42</v>
      </c>
      <c r="H30798">
        <v>0</v>
      </c>
      <c r="I30798">
        <v>0</v>
      </c>
      <c r="J30798">
        <v>0</v>
      </c>
      <c r="K30798" t="s">
        <v>117852</v>
      </c>
    </row>
    <row r="30799" spans="1:11" x14ac:dyDescent="0.3">
      <c r="A30799" t="s">
        <v>117853</v>
      </c>
      <c r="C30799" t="s">
        <v>27</v>
      </c>
      <c r="D30799" t="s">
        <v>117854</v>
      </c>
      <c r="E30799" t="s">
        <v>40</v>
      </c>
      <c r="F30799" t="s">
        <v>16</v>
      </c>
      <c r="G30799" t="s">
        <v>126</v>
      </c>
      <c r="H30799">
        <v>0</v>
      </c>
      <c r="I30799">
        <v>0</v>
      </c>
      <c r="J30799">
        <v>0</v>
      </c>
      <c r="K30799" t="s">
        <v>117855</v>
      </c>
    </row>
    <row r="30800" spans="1:11" x14ac:dyDescent="0.3">
      <c r="A30800" t="s">
        <v>117856</v>
      </c>
      <c r="C30800" t="s">
        <v>147</v>
      </c>
      <c r="D30800" t="s">
        <v>117857</v>
      </c>
      <c r="E30800" t="s">
        <v>183</v>
      </c>
      <c r="F30800" t="s">
        <v>16128</v>
      </c>
      <c r="G30800" t="s">
        <v>42</v>
      </c>
      <c r="H30800">
        <v>0</v>
      </c>
      <c r="I30800">
        <v>0</v>
      </c>
      <c r="J30800">
        <v>0</v>
      </c>
      <c r="K30800" t="s">
        <v>117858</v>
      </c>
    </row>
    <row r="30801" spans="1:11" x14ac:dyDescent="0.3">
      <c r="A30801" t="s">
        <v>117859</v>
      </c>
      <c r="B30801" t="s">
        <v>117860</v>
      </c>
      <c r="C30801" t="s">
        <v>27</v>
      </c>
      <c r="D30801" t="s">
        <v>117861</v>
      </c>
      <c r="E30801" t="s">
        <v>40</v>
      </c>
      <c r="F30801" t="s">
        <v>41</v>
      </c>
      <c r="G30801" t="s">
        <v>42</v>
      </c>
      <c r="H30801">
        <v>0</v>
      </c>
      <c r="I30801">
        <v>0</v>
      </c>
      <c r="J30801">
        <v>0</v>
      </c>
      <c r="K30801" t="s">
        <v>117862</v>
      </c>
    </row>
    <row r="30802" spans="1:11" x14ac:dyDescent="0.3">
      <c r="A30802" t="s">
        <v>117863</v>
      </c>
      <c r="B30802" t="s">
        <v>80118</v>
      </c>
      <c r="C30802" t="s">
        <v>558</v>
      </c>
      <c r="D30802" t="s">
        <v>117864</v>
      </c>
      <c r="E30802" t="s">
        <v>630</v>
      </c>
      <c r="F30802" t="s">
        <v>16</v>
      </c>
      <c r="G30802" t="s">
        <v>5327</v>
      </c>
      <c r="H30802">
        <v>0</v>
      </c>
      <c r="I30802">
        <v>0</v>
      </c>
      <c r="J30802">
        <v>0</v>
      </c>
      <c r="K30802" t="s">
        <v>117865</v>
      </c>
    </row>
    <row r="30803" spans="1:11" x14ac:dyDescent="0.3">
      <c r="A30803" t="s">
        <v>117866</v>
      </c>
      <c r="B30803" t="s">
        <v>117867</v>
      </c>
      <c r="C30803" t="s">
        <v>13</v>
      </c>
      <c r="D30803" t="s">
        <v>117868</v>
      </c>
      <c r="E30803" t="s">
        <v>104779</v>
      </c>
      <c r="F30803" t="s">
        <v>16</v>
      </c>
      <c r="G30803" t="s">
        <v>2960</v>
      </c>
      <c r="H30803">
        <v>0</v>
      </c>
      <c r="I30803">
        <v>0</v>
      </c>
      <c r="J30803">
        <v>0</v>
      </c>
      <c r="K30803" t="s">
        <v>117869</v>
      </c>
    </row>
    <row r="30804" spans="1:11" x14ac:dyDescent="0.3">
      <c r="A30804" t="s">
        <v>117870</v>
      </c>
      <c r="B30804" t="s">
        <v>117871</v>
      </c>
      <c r="C30804" t="s">
        <v>558</v>
      </c>
      <c r="D30804" t="s">
        <v>117872</v>
      </c>
      <c r="E30804" t="s">
        <v>2102</v>
      </c>
      <c r="F30804" t="s">
        <v>16</v>
      </c>
      <c r="G30804" t="s">
        <v>10351</v>
      </c>
      <c r="H30804">
        <v>0</v>
      </c>
      <c r="I30804">
        <v>0</v>
      </c>
      <c r="J30804">
        <v>0</v>
      </c>
      <c r="K30804" t="s">
        <v>117873</v>
      </c>
    </row>
    <row r="30805" spans="1:11" x14ac:dyDescent="0.3">
      <c r="A30805" t="s">
        <v>117874</v>
      </c>
      <c r="B30805" t="s">
        <v>117875</v>
      </c>
      <c r="C30805" t="s">
        <v>13</v>
      </c>
      <c r="D30805" t="s">
        <v>117876</v>
      </c>
      <c r="E30805" t="s">
        <v>104779</v>
      </c>
      <c r="F30805" t="s">
        <v>16</v>
      </c>
      <c r="G30805" t="s">
        <v>16085</v>
      </c>
      <c r="H30805">
        <v>0</v>
      </c>
      <c r="I30805">
        <v>0</v>
      </c>
      <c r="J30805">
        <v>0</v>
      </c>
      <c r="K30805" t="s">
        <v>117877</v>
      </c>
    </row>
    <row r="30806" spans="1:11" x14ac:dyDescent="0.3">
      <c r="A30806" t="s">
        <v>117878</v>
      </c>
      <c r="B30806" t="s">
        <v>117879</v>
      </c>
      <c r="C30806" t="s">
        <v>13</v>
      </c>
      <c r="D30806" t="s">
        <v>117880</v>
      </c>
      <c r="E30806" t="s">
        <v>15</v>
      </c>
      <c r="F30806" t="s">
        <v>16</v>
      </c>
      <c r="G30806" t="s">
        <v>11765</v>
      </c>
      <c r="H30806">
        <v>0</v>
      </c>
      <c r="I30806">
        <v>0</v>
      </c>
      <c r="J30806">
        <v>0</v>
      </c>
      <c r="K30806" t="s">
        <v>117881</v>
      </c>
    </row>
    <row r="30807" spans="1:11" x14ac:dyDescent="0.3">
      <c r="A30807" t="s">
        <v>117882</v>
      </c>
      <c r="B30807" t="s">
        <v>117883</v>
      </c>
      <c r="C30807" t="s">
        <v>13</v>
      </c>
      <c r="D30807" t="s">
        <v>117884</v>
      </c>
      <c r="E30807" t="s">
        <v>104779</v>
      </c>
      <c r="F30807" t="s">
        <v>16</v>
      </c>
      <c r="G30807" t="s">
        <v>7000</v>
      </c>
      <c r="H30807">
        <v>0</v>
      </c>
      <c r="I30807">
        <v>0</v>
      </c>
      <c r="J30807">
        <v>0</v>
      </c>
      <c r="K30807" t="s">
        <v>117885</v>
      </c>
    </row>
    <row r="30808" spans="1:11" x14ac:dyDescent="0.3">
      <c r="A30808" t="s">
        <v>117886</v>
      </c>
      <c r="B30808" t="s">
        <v>117871</v>
      </c>
      <c r="C30808" t="s">
        <v>27</v>
      </c>
      <c r="D30808" t="s">
        <v>117887</v>
      </c>
      <c r="E30808" t="s">
        <v>40</v>
      </c>
      <c r="F30808" t="s">
        <v>41</v>
      </c>
      <c r="G30808" t="s">
        <v>42</v>
      </c>
      <c r="H30808">
        <v>0</v>
      </c>
      <c r="I30808">
        <v>0</v>
      </c>
      <c r="J30808">
        <v>0</v>
      </c>
      <c r="K30808" t="s">
        <v>117888</v>
      </c>
    </row>
    <row r="30809" spans="1:11" x14ac:dyDescent="0.3">
      <c r="A30809" t="s">
        <v>117889</v>
      </c>
      <c r="B30809" t="s">
        <v>117890</v>
      </c>
      <c r="C30809" t="s">
        <v>147</v>
      </c>
      <c r="D30809" t="s">
        <v>117891</v>
      </c>
      <c r="E30809" t="s">
        <v>183</v>
      </c>
      <c r="F30809" t="s">
        <v>27628</v>
      </c>
      <c r="G30809" t="s">
        <v>42</v>
      </c>
      <c r="H30809">
        <v>0</v>
      </c>
      <c r="I30809">
        <v>0</v>
      </c>
      <c r="J30809">
        <v>0</v>
      </c>
      <c r="K30809" t="s">
        <v>117892</v>
      </c>
    </row>
    <row r="30810" spans="1:11" x14ac:dyDescent="0.3">
      <c r="A30810" t="s">
        <v>117893</v>
      </c>
      <c r="B30810" t="s">
        <v>117894</v>
      </c>
      <c r="C30810" t="s">
        <v>27</v>
      </c>
      <c r="D30810" t="s">
        <v>117895</v>
      </c>
      <c r="E30810" t="s">
        <v>40</v>
      </c>
      <c r="F30810" t="s">
        <v>41</v>
      </c>
      <c r="G30810" t="s">
        <v>42</v>
      </c>
      <c r="H30810">
        <v>0</v>
      </c>
      <c r="I30810">
        <v>0</v>
      </c>
      <c r="J30810">
        <v>0</v>
      </c>
      <c r="K30810" t="s">
        <v>117896</v>
      </c>
    </row>
    <row r="30811" spans="1:11" x14ac:dyDescent="0.3">
      <c r="A30811" t="s">
        <v>117897</v>
      </c>
      <c r="B30811" t="s">
        <v>117898</v>
      </c>
      <c r="C30811" t="s">
        <v>147</v>
      </c>
      <c r="D30811" t="s">
        <v>117899</v>
      </c>
      <c r="E30811" t="s">
        <v>183</v>
      </c>
      <c r="F30811" t="s">
        <v>2703</v>
      </c>
      <c r="G30811" t="s">
        <v>42</v>
      </c>
      <c r="H30811">
        <v>0</v>
      </c>
      <c r="I30811">
        <v>0</v>
      </c>
      <c r="J30811">
        <v>0</v>
      </c>
      <c r="K30811" t="s">
        <v>117900</v>
      </c>
    </row>
    <row r="30812" spans="1:11" x14ac:dyDescent="0.3">
      <c r="A30812" t="s">
        <v>117901</v>
      </c>
      <c r="B30812" t="s">
        <v>117902</v>
      </c>
      <c r="C30812" t="s">
        <v>147</v>
      </c>
      <c r="D30812" t="s">
        <v>117903</v>
      </c>
      <c r="E30812" t="s">
        <v>183</v>
      </c>
      <c r="F30812" t="s">
        <v>2914</v>
      </c>
      <c r="G30812" t="s">
        <v>42</v>
      </c>
      <c r="H30812">
        <v>0</v>
      </c>
      <c r="I30812">
        <v>0</v>
      </c>
      <c r="J30812">
        <v>0</v>
      </c>
      <c r="K30812" t="s">
        <v>117904</v>
      </c>
    </row>
    <row r="30813" spans="1:11" x14ac:dyDescent="0.3">
      <c r="A30813" t="s">
        <v>15936</v>
      </c>
      <c r="B30813" t="s">
        <v>117905</v>
      </c>
      <c r="C30813" t="s">
        <v>147</v>
      </c>
      <c r="D30813" t="s">
        <v>117906</v>
      </c>
      <c r="E30813" t="s">
        <v>183</v>
      </c>
      <c r="F30813" t="s">
        <v>2486</v>
      </c>
      <c r="G30813" t="s">
        <v>42</v>
      </c>
      <c r="H30813">
        <v>0</v>
      </c>
      <c r="I30813">
        <v>0</v>
      </c>
      <c r="J30813">
        <v>0</v>
      </c>
      <c r="K30813" t="s">
        <v>117907</v>
      </c>
    </row>
    <row r="30814" spans="1:11" x14ac:dyDescent="0.3">
      <c r="A30814" t="s">
        <v>117908</v>
      </c>
      <c r="B30814" t="s">
        <v>117909</v>
      </c>
      <c r="C30814" t="s">
        <v>20</v>
      </c>
      <c r="D30814" t="s">
        <v>117910</v>
      </c>
      <c r="E30814" t="s">
        <v>59</v>
      </c>
      <c r="F30814" t="s">
        <v>755</v>
      </c>
      <c r="G30814" t="s">
        <v>2093</v>
      </c>
      <c r="H30814">
        <v>0</v>
      </c>
      <c r="I30814">
        <v>0</v>
      </c>
      <c r="J30814">
        <v>0</v>
      </c>
      <c r="K30814" t="s">
        <v>117911</v>
      </c>
    </row>
    <row r="30815" spans="1:11" x14ac:dyDescent="0.3">
      <c r="A30815" t="s">
        <v>117912</v>
      </c>
      <c r="B30815" t="s">
        <v>117913</v>
      </c>
      <c r="C30815" t="s">
        <v>27</v>
      </c>
      <c r="D30815" t="s">
        <v>117914</v>
      </c>
      <c r="E30815" t="s">
        <v>29</v>
      </c>
      <c r="F30815" t="s">
        <v>41</v>
      </c>
      <c r="G30815" t="s">
        <v>42</v>
      </c>
      <c r="H30815">
        <v>0</v>
      </c>
      <c r="I30815">
        <v>0</v>
      </c>
      <c r="J30815">
        <v>0</v>
      </c>
      <c r="K30815" t="s">
        <v>117915</v>
      </c>
    </row>
    <row r="30816" spans="1:11" x14ac:dyDescent="0.3">
      <c r="A30816" t="s">
        <v>117916</v>
      </c>
      <c r="C30816" t="s">
        <v>147</v>
      </c>
      <c r="D30816" t="s">
        <v>117917</v>
      </c>
      <c r="E30816" t="s">
        <v>183</v>
      </c>
      <c r="F30816" t="s">
        <v>4959</v>
      </c>
      <c r="G30816" t="s">
        <v>42</v>
      </c>
      <c r="H30816">
        <v>0</v>
      </c>
      <c r="I30816">
        <v>0</v>
      </c>
      <c r="J30816">
        <v>0</v>
      </c>
      <c r="K30816" t="s">
        <v>117918</v>
      </c>
    </row>
    <row r="30817" spans="1:11" x14ac:dyDescent="0.3">
      <c r="A30817" t="s">
        <v>117919</v>
      </c>
      <c r="B30817" t="s">
        <v>117920</v>
      </c>
      <c r="C30817" t="s">
        <v>147</v>
      </c>
      <c r="D30817" t="s">
        <v>117921</v>
      </c>
      <c r="E30817" t="s">
        <v>183</v>
      </c>
      <c r="F30817" t="s">
        <v>7049</v>
      </c>
      <c r="G30817" t="s">
        <v>42</v>
      </c>
      <c r="H30817">
        <v>0</v>
      </c>
      <c r="I30817">
        <v>0</v>
      </c>
      <c r="J30817">
        <v>0</v>
      </c>
      <c r="K30817" t="s">
        <v>117922</v>
      </c>
    </row>
    <row r="30818" spans="1:11" x14ac:dyDescent="0.3">
      <c r="A30818" t="s">
        <v>117923</v>
      </c>
      <c r="B30818" t="s">
        <v>117924</v>
      </c>
      <c r="C30818" t="s">
        <v>27</v>
      </c>
      <c r="D30818" t="s">
        <v>117925</v>
      </c>
      <c r="E30818" t="s">
        <v>40</v>
      </c>
      <c r="F30818" t="s">
        <v>41</v>
      </c>
      <c r="G30818" t="s">
        <v>42</v>
      </c>
      <c r="H30818">
        <v>0</v>
      </c>
      <c r="I30818">
        <v>0</v>
      </c>
      <c r="J30818">
        <v>0</v>
      </c>
      <c r="K30818" t="s">
        <v>117926</v>
      </c>
    </row>
    <row r="30819" spans="1:11" x14ac:dyDescent="0.3">
      <c r="A30819" t="s">
        <v>117927</v>
      </c>
      <c r="B30819" t="s">
        <v>4625</v>
      </c>
      <c r="C30819" t="s">
        <v>1159</v>
      </c>
      <c r="D30819" t="s">
        <v>117928</v>
      </c>
      <c r="E30819" t="s">
        <v>1161</v>
      </c>
      <c r="F30819" t="s">
        <v>82928</v>
      </c>
      <c r="G30819" t="s">
        <v>42</v>
      </c>
      <c r="H30819">
        <v>0</v>
      </c>
      <c r="I30819">
        <v>0</v>
      </c>
      <c r="J30819">
        <v>0</v>
      </c>
      <c r="K30819" t="s">
        <v>117929</v>
      </c>
    </row>
    <row r="30820" spans="1:11" x14ac:dyDescent="0.3">
      <c r="A30820" t="s">
        <v>117930</v>
      </c>
      <c r="B30820" t="s">
        <v>117931</v>
      </c>
      <c r="C30820" t="s">
        <v>27</v>
      </c>
      <c r="D30820" t="s">
        <v>117932</v>
      </c>
      <c r="E30820" t="s">
        <v>40</v>
      </c>
      <c r="F30820" t="s">
        <v>41</v>
      </c>
      <c r="G30820" t="s">
        <v>42</v>
      </c>
      <c r="H30820">
        <v>0</v>
      </c>
      <c r="I30820">
        <v>0</v>
      </c>
      <c r="J30820">
        <v>0</v>
      </c>
      <c r="K30820" t="s">
        <v>117933</v>
      </c>
    </row>
    <row r="30821" spans="1:11" x14ac:dyDescent="0.3">
      <c r="A30821" t="s">
        <v>117934</v>
      </c>
      <c r="B30821" t="s">
        <v>117935</v>
      </c>
      <c r="C30821" t="s">
        <v>27</v>
      </c>
      <c r="D30821" t="s">
        <v>117936</v>
      </c>
      <c r="E30821" t="s">
        <v>40</v>
      </c>
      <c r="F30821" t="s">
        <v>41</v>
      </c>
      <c r="G30821" t="s">
        <v>42</v>
      </c>
      <c r="H30821">
        <v>0</v>
      </c>
      <c r="I30821">
        <v>0</v>
      </c>
      <c r="J30821">
        <v>0</v>
      </c>
      <c r="K30821" t="s">
        <v>117937</v>
      </c>
    </row>
    <row r="30822" spans="1:11" x14ac:dyDescent="0.3">
      <c r="A30822" t="s">
        <v>117938</v>
      </c>
      <c r="B30822" t="s">
        <v>117939</v>
      </c>
      <c r="C30822" t="s">
        <v>27</v>
      </c>
      <c r="D30822" t="s">
        <v>117940</v>
      </c>
      <c r="E30822" t="s">
        <v>40</v>
      </c>
      <c r="F30822" t="s">
        <v>41</v>
      </c>
      <c r="G30822" t="s">
        <v>42</v>
      </c>
      <c r="H30822">
        <v>0</v>
      </c>
      <c r="I30822">
        <v>0</v>
      </c>
      <c r="J30822">
        <v>0</v>
      </c>
      <c r="K30822" t="s">
        <v>117941</v>
      </c>
    </row>
    <row r="30823" spans="1:11" x14ac:dyDescent="0.3">
      <c r="A30823" t="s">
        <v>117942</v>
      </c>
      <c r="B30823" t="s">
        <v>117943</v>
      </c>
      <c r="C30823" t="s">
        <v>27</v>
      </c>
      <c r="D30823" t="s">
        <v>117944</v>
      </c>
      <c r="E30823" t="s">
        <v>40</v>
      </c>
      <c r="F30823" t="s">
        <v>16</v>
      </c>
      <c r="G30823" t="s">
        <v>3291</v>
      </c>
      <c r="H30823">
        <v>0</v>
      </c>
      <c r="I30823">
        <v>0</v>
      </c>
      <c r="J30823">
        <v>0</v>
      </c>
      <c r="K30823" t="s">
        <v>117945</v>
      </c>
    </row>
    <row r="30824" spans="1:11" x14ac:dyDescent="0.3">
      <c r="A30824" t="s">
        <v>117946</v>
      </c>
      <c r="B30824" t="s">
        <v>117947</v>
      </c>
      <c r="C30824" t="s">
        <v>27</v>
      </c>
      <c r="D30824" t="s">
        <v>117948</v>
      </c>
      <c r="E30824" t="s">
        <v>29</v>
      </c>
      <c r="F30824" t="s">
        <v>41</v>
      </c>
      <c r="G30824" t="s">
        <v>42</v>
      </c>
      <c r="H30824">
        <v>0</v>
      </c>
      <c r="I30824">
        <v>0</v>
      </c>
      <c r="J30824">
        <v>0</v>
      </c>
      <c r="K30824" t="s">
        <v>117949</v>
      </c>
    </row>
    <row r="30825" spans="1:11" x14ac:dyDescent="0.3">
      <c r="A30825" t="s">
        <v>117950</v>
      </c>
      <c r="B30825" t="s">
        <v>117951</v>
      </c>
      <c r="C30825" t="s">
        <v>27</v>
      </c>
      <c r="D30825" t="s">
        <v>117952</v>
      </c>
      <c r="E30825" t="s">
        <v>40</v>
      </c>
      <c r="F30825" t="s">
        <v>41</v>
      </c>
      <c r="G30825" t="s">
        <v>42</v>
      </c>
      <c r="H30825">
        <v>0</v>
      </c>
      <c r="I30825">
        <v>0</v>
      </c>
      <c r="J30825">
        <v>0</v>
      </c>
      <c r="K30825" t="s">
        <v>117953</v>
      </c>
    </row>
    <row r="30826" spans="1:11" x14ac:dyDescent="0.3">
      <c r="A30826" t="s">
        <v>117954</v>
      </c>
      <c r="B30826" t="s">
        <v>117955</v>
      </c>
      <c r="C30826" t="s">
        <v>27</v>
      </c>
      <c r="D30826" t="s">
        <v>117956</v>
      </c>
      <c r="E30826" t="s">
        <v>40</v>
      </c>
      <c r="F30826" t="s">
        <v>41</v>
      </c>
      <c r="G30826" t="s">
        <v>42</v>
      </c>
      <c r="H30826">
        <v>0</v>
      </c>
      <c r="I30826">
        <v>0</v>
      </c>
      <c r="J30826">
        <v>0</v>
      </c>
      <c r="K30826" t="s">
        <v>117957</v>
      </c>
    </row>
    <row r="30827" spans="1:11" x14ac:dyDescent="0.3">
      <c r="A30827" t="s">
        <v>117958</v>
      </c>
      <c r="B30827" t="s">
        <v>117959</v>
      </c>
      <c r="C30827" t="s">
        <v>558</v>
      </c>
      <c r="D30827" t="s">
        <v>117960</v>
      </c>
      <c r="E30827" t="s">
        <v>1122</v>
      </c>
      <c r="F30827" t="s">
        <v>16</v>
      </c>
      <c r="G30827" t="s">
        <v>1382</v>
      </c>
      <c r="H30827">
        <v>0</v>
      </c>
      <c r="I30827">
        <v>0</v>
      </c>
      <c r="J30827">
        <v>0</v>
      </c>
      <c r="K30827" t="s">
        <v>117961</v>
      </c>
    </row>
    <row r="30828" spans="1:11" x14ac:dyDescent="0.3">
      <c r="A30828" t="s">
        <v>117962</v>
      </c>
      <c r="B30828" t="s">
        <v>117963</v>
      </c>
      <c r="C30828" t="s">
        <v>27</v>
      </c>
      <c r="D30828" t="s">
        <v>117964</v>
      </c>
      <c r="E30828" t="s">
        <v>40</v>
      </c>
      <c r="F30828" t="s">
        <v>41</v>
      </c>
      <c r="G30828" t="s">
        <v>42</v>
      </c>
      <c r="H30828">
        <v>0</v>
      </c>
      <c r="I30828">
        <v>0</v>
      </c>
      <c r="J30828">
        <v>0</v>
      </c>
      <c r="K30828" t="s">
        <v>117965</v>
      </c>
    </row>
    <row r="30829" spans="1:11" x14ac:dyDescent="0.3">
      <c r="A30829" t="s">
        <v>117966</v>
      </c>
      <c r="B30829" t="s">
        <v>117967</v>
      </c>
      <c r="C30829" t="s">
        <v>27</v>
      </c>
      <c r="D30829" t="s">
        <v>117968</v>
      </c>
      <c r="E30829" t="s">
        <v>40</v>
      </c>
      <c r="F30829" t="s">
        <v>41</v>
      </c>
      <c r="G30829" t="s">
        <v>42</v>
      </c>
      <c r="H30829">
        <v>0</v>
      </c>
      <c r="I30829">
        <v>0</v>
      </c>
      <c r="J30829">
        <v>0</v>
      </c>
      <c r="K30829" t="s">
        <v>117969</v>
      </c>
    </row>
    <row r="30830" spans="1:11" x14ac:dyDescent="0.3">
      <c r="A30830" t="s">
        <v>117970</v>
      </c>
      <c r="B30830" t="s">
        <v>117971</v>
      </c>
      <c r="C30830" t="s">
        <v>147</v>
      </c>
      <c r="D30830" t="s">
        <v>117972</v>
      </c>
      <c r="E30830" t="s">
        <v>183</v>
      </c>
      <c r="F30830" t="s">
        <v>6717</v>
      </c>
      <c r="G30830" t="s">
        <v>42</v>
      </c>
      <c r="H30830">
        <v>0</v>
      </c>
      <c r="I30830">
        <v>0</v>
      </c>
      <c r="J30830">
        <v>0</v>
      </c>
      <c r="K30830" t="s">
        <v>117973</v>
      </c>
    </row>
    <row r="30831" spans="1:11" x14ac:dyDescent="0.3">
      <c r="A30831" t="s">
        <v>117974</v>
      </c>
      <c r="C30831" t="s">
        <v>147</v>
      </c>
      <c r="D30831" t="s">
        <v>117975</v>
      </c>
      <c r="E30831" t="s">
        <v>183</v>
      </c>
      <c r="F30831" t="s">
        <v>16</v>
      </c>
      <c r="G30831" t="s">
        <v>311</v>
      </c>
      <c r="H30831">
        <v>0</v>
      </c>
      <c r="I30831">
        <v>0</v>
      </c>
      <c r="J30831">
        <v>0</v>
      </c>
      <c r="K30831" t="s">
        <v>117976</v>
      </c>
    </row>
    <row r="30832" spans="1:11" x14ac:dyDescent="0.3">
      <c r="A30832" t="s">
        <v>117977</v>
      </c>
      <c r="C30832" t="s">
        <v>27</v>
      </c>
      <c r="D30832" t="s">
        <v>117978</v>
      </c>
      <c r="E30832" t="s">
        <v>29</v>
      </c>
      <c r="F30832" t="s">
        <v>41</v>
      </c>
      <c r="G30832" t="s">
        <v>42</v>
      </c>
      <c r="H30832">
        <v>0</v>
      </c>
      <c r="I30832">
        <v>0</v>
      </c>
      <c r="J30832">
        <v>0</v>
      </c>
      <c r="K30832" t="s">
        <v>117979</v>
      </c>
    </row>
    <row r="30833" spans="1:11" x14ac:dyDescent="0.3">
      <c r="A30833" t="s">
        <v>117980</v>
      </c>
      <c r="B30833" t="s">
        <v>117981</v>
      </c>
      <c r="C30833" t="s">
        <v>466</v>
      </c>
      <c r="D30833" t="s">
        <v>117982</v>
      </c>
      <c r="E30833" t="s">
        <v>468</v>
      </c>
      <c r="F30833" t="s">
        <v>16</v>
      </c>
      <c r="G30833" t="s">
        <v>12342</v>
      </c>
      <c r="H30833">
        <v>0</v>
      </c>
      <c r="I30833">
        <v>0</v>
      </c>
      <c r="J30833">
        <v>0</v>
      </c>
      <c r="K30833" t="s">
        <v>117983</v>
      </c>
    </row>
    <row r="30834" spans="1:11" x14ac:dyDescent="0.3">
      <c r="A30834" t="s">
        <v>117984</v>
      </c>
      <c r="B30834" t="s">
        <v>117985</v>
      </c>
      <c r="C30834" t="s">
        <v>466</v>
      </c>
      <c r="D30834" t="s">
        <v>117986</v>
      </c>
      <c r="E30834" t="s">
        <v>468</v>
      </c>
      <c r="F30834" t="s">
        <v>16</v>
      </c>
      <c r="G30834" t="s">
        <v>107</v>
      </c>
      <c r="H30834">
        <v>0</v>
      </c>
      <c r="I30834">
        <v>0</v>
      </c>
      <c r="J30834">
        <v>0</v>
      </c>
      <c r="K30834" t="s">
        <v>117987</v>
      </c>
    </row>
    <row r="30835" spans="1:11" x14ac:dyDescent="0.3">
      <c r="A30835" t="s">
        <v>117988</v>
      </c>
      <c r="B30835" t="s">
        <v>117989</v>
      </c>
      <c r="C30835" t="s">
        <v>558</v>
      </c>
      <c r="D30835" t="s">
        <v>117990</v>
      </c>
      <c r="E30835" t="s">
        <v>1472</v>
      </c>
      <c r="F30835" t="s">
        <v>8797</v>
      </c>
      <c r="G30835" t="s">
        <v>14060</v>
      </c>
      <c r="H30835">
        <v>0</v>
      </c>
      <c r="I30835">
        <v>0</v>
      </c>
      <c r="J30835">
        <v>0</v>
      </c>
      <c r="K30835" t="s">
        <v>117991</v>
      </c>
    </row>
    <row r="30836" spans="1:11" x14ac:dyDescent="0.3">
      <c r="A30836" t="s">
        <v>117992</v>
      </c>
      <c r="B30836" t="s">
        <v>117993</v>
      </c>
      <c r="C30836" t="s">
        <v>147</v>
      </c>
      <c r="D30836" t="s">
        <v>117994</v>
      </c>
      <c r="E30836" t="s">
        <v>183</v>
      </c>
      <c r="F30836" t="s">
        <v>13924</v>
      </c>
      <c r="G30836" t="s">
        <v>42</v>
      </c>
      <c r="H30836">
        <v>0</v>
      </c>
      <c r="I30836">
        <v>0</v>
      </c>
      <c r="J30836">
        <v>0</v>
      </c>
      <c r="K30836" t="s">
        <v>117995</v>
      </c>
    </row>
    <row r="30837" spans="1:11" x14ac:dyDescent="0.3">
      <c r="A30837" t="s">
        <v>117996</v>
      </c>
      <c r="C30837" t="s">
        <v>147</v>
      </c>
      <c r="D30837" t="s">
        <v>117997</v>
      </c>
      <c r="E30837" t="s">
        <v>183</v>
      </c>
      <c r="F30837" t="s">
        <v>1986</v>
      </c>
      <c r="G30837" t="s">
        <v>42</v>
      </c>
      <c r="H30837">
        <v>0</v>
      </c>
      <c r="I30837">
        <v>0</v>
      </c>
      <c r="J30837">
        <v>0</v>
      </c>
      <c r="K30837" t="s">
        <v>117998</v>
      </c>
    </row>
    <row r="30838" spans="1:11" x14ac:dyDescent="0.3">
      <c r="A30838" t="s">
        <v>117999</v>
      </c>
      <c r="C30838" t="s">
        <v>558</v>
      </c>
      <c r="D30838" t="s">
        <v>118000</v>
      </c>
      <c r="E30838" t="s">
        <v>2102</v>
      </c>
      <c r="F30838" t="s">
        <v>16</v>
      </c>
      <c r="G30838" t="s">
        <v>4044</v>
      </c>
      <c r="H30838">
        <v>0</v>
      </c>
      <c r="I30838">
        <v>0</v>
      </c>
      <c r="J30838">
        <v>0</v>
      </c>
      <c r="K30838" t="s">
        <v>118001</v>
      </c>
    </row>
    <row r="30839" spans="1:11" x14ac:dyDescent="0.3">
      <c r="A30839" t="s">
        <v>118002</v>
      </c>
      <c r="C30839" t="s">
        <v>147</v>
      </c>
      <c r="D30839" t="s">
        <v>118003</v>
      </c>
      <c r="E30839" t="s">
        <v>183</v>
      </c>
      <c r="F30839" t="s">
        <v>2703</v>
      </c>
      <c r="G30839" t="s">
        <v>42</v>
      </c>
      <c r="H30839">
        <v>0</v>
      </c>
      <c r="I30839">
        <v>0</v>
      </c>
      <c r="J30839">
        <v>0</v>
      </c>
      <c r="K30839" t="s">
        <v>118004</v>
      </c>
    </row>
    <row r="30840" spans="1:11" x14ac:dyDescent="0.3">
      <c r="A30840" t="s">
        <v>118005</v>
      </c>
      <c r="B30840" t="s">
        <v>118006</v>
      </c>
      <c r="C30840" t="s">
        <v>147</v>
      </c>
      <c r="D30840" t="s">
        <v>118007</v>
      </c>
      <c r="E30840" t="s">
        <v>183</v>
      </c>
      <c r="F30840" t="s">
        <v>6429</v>
      </c>
      <c r="G30840" t="s">
        <v>42</v>
      </c>
      <c r="H30840">
        <v>0</v>
      </c>
      <c r="I30840">
        <v>0</v>
      </c>
      <c r="J30840">
        <v>0</v>
      </c>
      <c r="K30840" t="s">
        <v>118008</v>
      </c>
    </row>
    <row r="30841" spans="1:11" x14ac:dyDescent="0.3">
      <c r="A30841" t="s">
        <v>118009</v>
      </c>
      <c r="B30841" t="s">
        <v>118010</v>
      </c>
      <c r="C30841" t="s">
        <v>27</v>
      </c>
      <c r="D30841" t="s">
        <v>118011</v>
      </c>
      <c r="E30841" t="s">
        <v>29</v>
      </c>
      <c r="F30841" t="s">
        <v>41</v>
      </c>
      <c r="G30841" t="s">
        <v>42</v>
      </c>
      <c r="H30841">
        <v>0</v>
      </c>
      <c r="I30841">
        <v>0</v>
      </c>
      <c r="J30841">
        <v>0</v>
      </c>
      <c r="K30841" t="s">
        <v>118012</v>
      </c>
    </row>
    <row r="30842" spans="1:11" x14ac:dyDescent="0.3">
      <c r="A30842" t="s">
        <v>118013</v>
      </c>
      <c r="B30842" t="s">
        <v>118014</v>
      </c>
      <c r="C30842" t="s">
        <v>27</v>
      </c>
      <c r="D30842" t="s">
        <v>118015</v>
      </c>
      <c r="E30842" t="s">
        <v>40</v>
      </c>
      <c r="F30842" t="s">
        <v>41</v>
      </c>
      <c r="G30842" t="s">
        <v>42</v>
      </c>
      <c r="H30842">
        <v>0</v>
      </c>
      <c r="I30842">
        <v>0</v>
      </c>
      <c r="J30842">
        <v>0</v>
      </c>
      <c r="K30842" t="s">
        <v>118016</v>
      </c>
    </row>
    <row r="30843" spans="1:11" x14ac:dyDescent="0.3">
      <c r="A30843" t="s">
        <v>118017</v>
      </c>
      <c r="B30843" t="s">
        <v>118018</v>
      </c>
      <c r="C30843" t="s">
        <v>27</v>
      </c>
      <c r="D30843" t="s">
        <v>118019</v>
      </c>
      <c r="E30843" t="s">
        <v>40</v>
      </c>
      <c r="F30843" t="s">
        <v>41</v>
      </c>
      <c r="G30843" t="s">
        <v>42</v>
      </c>
      <c r="H30843">
        <v>0</v>
      </c>
      <c r="I30843">
        <v>0</v>
      </c>
      <c r="J30843">
        <v>0</v>
      </c>
      <c r="K30843" t="s">
        <v>118020</v>
      </c>
    </row>
    <row r="30844" spans="1:11" x14ac:dyDescent="0.3">
      <c r="A30844" t="s">
        <v>118021</v>
      </c>
      <c r="C30844" t="s">
        <v>27</v>
      </c>
      <c r="D30844" t="s">
        <v>118022</v>
      </c>
      <c r="E30844" t="s">
        <v>40</v>
      </c>
      <c r="F30844" t="s">
        <v>41</v>
      </c>
      <c r="G30844" t="s">
        <v>42</v>
      </c>
      <c r="H30844">
        <v>0</v>
      </c>
      <c r="I30844">
        <v>0</v>
      </c>
      <c r="J30844">
        <v>0</v>
      </c>
      <c r="K30844" t="s">
        <v>118023</v>
      </c>
    </row>
    <row r="30845" spans="1:11" x14ac:dyDescent="0.3">
      <c r="A30845" t="s">
        <v>118024</v>
      </c>
      <c r="B30845" t="s">
        <v>118025</v>
      </c>
      <c r="C30845" t="s">
        <v>27</v>
      </c>
      <c r="D30845" t="s">
        <v>118026</v>
      </c>
      <c r="E30845" t="s">
        <v>40</v>
      </c>
      <c r="F30845" t="s">
        <v>41</v>
      </c>
      <c r="G30845" t="s">
        <v>6744</v>
      </c>
      <c r="H30845">
        <v>0</v>
      </c>
      <c r="I30845">
        <v>0</v>
      </c>
      <c r="J30845">
        <v>0</v>
      </c>
      <c r="K30845" t="s">
        <v>118027</v>
      </c>
    </row>
    <row r="30846" spans="1:11" x14ac:dyDescent="0.3">
      <c r="A30846" t="s">
        <v>118028</v>
      </c>
      <c r="B30846" t="s">
        <v>118029</v>
      </c>
      <c r="C30846" t="s">
        <v>27</v>
      </c>
      <c r="D30846" t="s">
        <v>118030</v>
      </c>
      <c r="E30846" t="s">
        <v>40</v>
      </c>
      <c r="F30846" t="s">
        <v>41</v>
      </c>
      <c r="G30846" t="s">
        <v>42</v>
      </c>
      <c r="H30846">
        <v>0</v>
      </c>
      <c r="I30846">
        <v>0</v>
      </c>
      <c r="J30846">
        <v>0</v>
      </c>
      <c r="K30846" t="s">
        <v>118031</v>
      </c>
    </row>
    <row r="30847" spans="1:11" x14ac:dyDescent="0.3">
      <c r="A30847" t="s">
        <v>118032</v>
      </c>
      <c r="B30847" t="s">
        <v>118033</v>
      </c>
      <c r="C30847" t="s">
        <v>558</v>
      </c>
      <c r="D30847" t="s">
        <v>118034</v>
      </c>
      <c r="E30847" t="s">
        <v>1122</v>
      </c>
      <c r="F30847" t="s">
        <v>3555</v>
      </c>
      <c r="G30847" t="s">
        <v>6920</v>
      </c>
      <c r="H30847">
        <v>0</v>
      </c>
      <c r="I30847">
        <v>0</v>
      </c>
      <c r="J30847">
        <v>0</v>
      </c>
      <c r="K30847" t="s">
        <v>118035</v>
      </c>
    </row>
    <row r="30848" spans="1:11" x14ac:dyDescent="0.3">
      <c r="A30848" t="s">
        <v>118036</v>
      </c>
      <c r="C30848" t="s">
        <v>27</v>
      </c>
      <c r="D30848" t="s">
        <v>118037</v>
      </c>
      <c r="E30848" t="s">
        <v>29</v>
      </c>
      <c r="F30848" t="s">
        <v>41</v>
      </c>
      <c r="G30848" t="s">
        <v>42</v>
      </c>
      <c r="H30848">
        <v>0</v>
      </c>
      <c r="I30848">
        <v>0</v>
      </c>
      <c r="J30848">
        <v>0</v>
      </c>
      <c r="K30848" t="s">
        <v>118038</v>
      </c>
    </row>
    <row r="30849" spans="1:11" x14ac:dyDescent="0.3">
      <c r="A30849" t="s">
        <v>118039</v>
      </c>
      <c r="B30849" t="s">
        <v>118040</v>
      </c>
      <c r="C30849" t="s">
        <v>27</v>
      </c>
      <c r="D30849" t="s">
        <v>118041</v>
      </c>
      <c r="E30849" t="s">
        <v>40</v>
      </c>
      <c r="F30849" t="s">
        <v>41</v>
      </c>
      <c r="G30849" t="s">
        <v>19381</v>
      </c>
      <c r="H30849">
        <v>0</v>
      </c>
      <c r="I30849">
        <v>0</v>
      </c>
      <c r="J30849">
        <v>0</v>
      </c>
      <c r="K30849" t="s">
        <v>118042</v>
      </c>
    </row>
    <row r="30850" spans="1:11" x14ac:dyDescent="0.3">
      <c r="A30850" t="s">
        <v>118043</v>
      </c>
      <c r="C30850" t="s">
        <v>27</v>
      </c>
      <c r="D30850" t="s">
        <v>112886</v>
      </c>
      <c r="E30850" t="s">
        <v>40</v>
      </c>
      <c r="F30850" t="s">
        <v>41</v>
      </c>
      <c r="G30850" t="s">
        <v>42</v>
      </c>
      <c r="H30850">
        <v>0</v>
      </c>
      <c r="I30850">
        <v>0</v>
      </c>
      <c r="J30850">
        <v>0</v>
      </c>
      <c r="K30850" t="s">
        <v>118044</v>
      </c>
    </row>
    <row r="30851" spans="1:11" x14ac:dyDescent="0.3">
      <c r="A30851" t="s">
        <v>118045</v>
      </c>
      <c r="B30851" t="s">
        <v>118046</v>
      </c>
      <c r="C30851" t="s">
        <v>147</v>
      </c>
      <c r="D30851" t="s">
        <v>118047</v>
      </c>
      <c r="E30851" t="s">
        <v>183</v>
      </c>
      <c r="F30851" t="s">
        <v>1247</v>
      </c>
      <c r="G30851" t="s">
        <v>42</v>
      </c>
      <c r="H30851">
        <v>0</v>
      </c>
      <c r="I30851">
        <v>0</v>
      </c>
      <c r="J30851">
        <v>0</v>
      </c>
      <c r="K30851" t="s">
        <v>118048</v>
      </c>
    </row>
    <row r="30852" spans="1:11" x14ac:dyDescent="0.3">
      <c r="A30852" t="s">
        <v>118049</v>
      </c>
      <c r="B30852" t="s">
        <v>118050</v>
      </c>
      <c r="C30852" t="s">
        <v>20</v>
      </c>
      <c r="D30852" t="s">
        <v>118051</v>
      </c>
      <c r="E30852" t="s">
        <v>59</v>
      </c>
      <c r="F30852" t="s">
        <v>1247</v>
      </c>
      <c r="G30852" t="s">
        <v>42</v>
      </c>
      <c r="H30852">
        <v>0</v>
      </c>
      <c r="I30852">
        <v>0</v>
      </c>
      <c r="J30852">
        <v>0</v>
      </c>
      <c r="K30852" t="s">
        <v>118052</v>
      </c>
    </row>
    <row r="30853" spans="1:11" x14ac:dyDescent="0.3">
      <c r="A30853" t="s">
        <v>118053</v>
      </c>
      <c r="B30853" t="s">
        <v>118054</v>
      </c>
      <c r="C30853" t="s">
        <v>13</v>
      </c>
      <c r="D30853" t="s">
        <v>118055</v>
      </c>
      <c r="E30853" t="s">
        <v>104779</v>
      </c>
      <c r="F30853" t="s">
        <v>16</v>
      </c>
      <c r="G30853" t="s">
        <v>8956</v>
      </c>
      <c r="H30853">
        <v>0</v>
      </c>
      <c r="I30853">
        <v>0</v>
      </c>
      <c r="J30853">
        <v>0</v>
      </c>
      <c r="K30853" t="s">
        <v>118056</v>
      </c>
    </row>
    <row r="30854" spans="1:11" x14ac:dyDescent="0.3">
      <c r="A30854" t="s">
        <v>118057</v>
      </c>
      <c r="C30854" t="s">
        <v>13</v>
      </c>
      <c r="D30854" t="s">
        <v>118058</v>
      </c>
      <c r="E30854" t="s">
        <v>104779</v>
      </c>
      <c r="F30854" t="s">
        <v>16</v>
      </c>
      <c r="G30854" t="s">
        <v>5787</v>
      </c>
      <c r="H30854">
        <v>0</v>
      </c>
      <c r="I30854">
        <v>0</v>
      </c>
      <c r="J30854">
        <v>0</v>
      </c>
      <c r="K30854" t="s">
        <v>118059</v>
      </c>
    </row>
    <row r="30855" spans="1:11" x14ac:dyDescent="0.3">
      <c r="A30855" t="s">
        <v>118060</v>
      </c>
      <c r="B30855" t="s">
        <v>118061</v>
      </c>
      <c r="C30855" t="s">
        <v>13</v>
      </c>
      <c r="D30855" t="s">
        <v>118062</v>
      </c>
      <c r="E30855" t="s">
        <v>104779</v>
      </c>
      <c r="F30855" t="s">
        <v>16</v>
      </c>
      <c r="G30855" t="s">
        <v>547</v>
      </c>
      <c r="H30855">
        <v>0</v>
      </c>
      <c r="I30855">
        <v>0</v>
      </c>
      <c r="J30855">
        <v>0</v>
      </c>
      <c r="K30855" t="s">
        <v>118063</v>
      </c>
    </row>
    <row r="30856" spans="1:11" x14ac:dyDescent="0.3">
      <c r="A30856" t="s">
        <v>118064</v>
      </c>
      <c r="C30856" t="s">
        <v>27</v>
      </c>
      <c r="D30856" t="s">
        <v>118065</v>
      </c>
      <c r="E30856" t="s">
        <v>29</v>
      </c>
      <c r="F30856" t="s">
        <v>41</v>
      </c>
      <c r="G30856" t="s">
        <v>42</v>
      </c>
      <c r="H30856">
        <v>0</v>
      </c>
      <c r="I30856">
        <v>0</v>
      </c>
      <c r="J30856">
        <v>0</v>
      </c>
      <c r="K30856" t="s">
        <v>118066</v>
      </c>
    </row>
    <row r="30857" spans="1:11" x14ac:dyDescent="0.3">
      <c r="A30857" t="s">
        <v>118067</v>
      </c>
      <c r="B30857" t="s">
        <v>118068</v>
      </c>
      <c r="C30857" t="s">
        <v>13</v>
      </c>
      <c r="D30857" t="s">
        <v>118069</v>
      </c>
      <c r="E30857" t="s">
        <v>104779</v>
      </c>
      <c r="F30857" t="s">
        <v>41</v>
      </c>
      <c r="G30857" t="s">
        <v>42</v>
      </c>
      <c r="H30857">
        <v>0</v>
      </c>
      <c r="I30857">
        <v>0</v>
      </c>
      <c r="J30857">
        <v>0</v>
      </c>
      <c r="K30857" t="s">
        <v>118070</v>
      </c>
    </row>
    <row r="30858" spans="1:11" x14ac:dyDescent="0.3">
      <c r="A30858" t="s">
        <v>118071</v>
      </c>
      <c r="B30858" t="s">
        <v>118072</v>
      </c>
      <c r="C30858" t="s">
        <v>1159</v>
      </c>
      <c r="D30858" t="s">
        <v>118073</v>
      </c>
      <c r="E30858" t="s">
        <v>2421</v>
      </c>
      <c r="F30858" t="s">
        <v>16</v>
      </c>
      <c r="G30858" t="s">
        <v>4671</v>
      </c>
      <c r="H30858">
        <v>0</v>
      </c>
      <c r="I30858">
        <v>0</v>
      </c>
      <c r="J30858">
        <v>0</v>
      </c>
      <c r="K30858" t="s">
        <v>118074</v>
      </c>
    </row>
    <row r="30859" spans="1:11" x14ac:dyDescent="0.3">
      <c r="A30859" t="s">
        <v>118075</v>
      </c>
      <c r="C30859" t="s">
        <v>13</v>
      </c>
      <c r="D30859" t="s">
        <v>118076</v>
      </c>
      <c r="E30859" t="s">
        <v>104779</v>
      </c>
      <c r="F30859" t="s">
        <v>41</v>
      </c>
      <c r="G30859" t="s">
        <v>13539</v>
      </c>
      <c r="H30859">
        <v>0</v>
      </c>
      <c r="I30859">
        <v>0</v>
      </c>
      <c r="J30859">
        <v>0</v>
      </c>
      <c r="K30859" t="s">
        <v>118077</v>
      </c>
    </row>
    <row r="30860" spans="1:11" x14ac:dyDescent="0.3">
      <c r="A30860" t="s">
        <v>118078</v>
      </c>
      <c r="C30860" t="s">
        <v>13</v>
      </c>
      <c r="D30860" t="s">
        <v>118079</v>
      </c>
      <c r="E30860" t="s">
        <v>104779</v>
      </c>
      <c r="F30860" t="s">
        <v>41</v>
      </c>
      <c r="G30860" t="s">
        <v>42</v>
      </c>
      <c r="H30860">
        <v>0</v>
      </c>
      <c r="I30860">
        <v>0</v>
      </c>
      <c r="J30860">
        <v>0</v>
      </c>
      <c r="K30860" t="s">
        <v>118080</v>
      </c>
    </row>
    <row r="30861" spans="1:11" x14ac:dyDescent="0.3">
      <c r="A30861" t="s">
        <v>118081</v>
      </c>
      <c r="C30861" t="s">
        <v>13</v>
      </c>
      <c r="D30861" t="s">
        <v>118082</v>
      </c>
      <c r="E30861" t="s">
        <v>104779</v>
      </c>
      <c r="F30861" t="s">
        <v>41</v>
      </c>
      <c r="G30861" t="s">
        <v>42</v>
      </c>
      <c r="H30861">
        <v>0</v>
      </c>
      <c r="I30861">
        <v>0</v>
      </c>
      <c r="J30861">
        <v>0</v>
      </c>
      <c r="K30861" t="s">
        <v>118083</v>
      </c>
    </row>
    <row r="30862" spans="1:11" x14ac:dyDescent="0.3">
      <c r="A30862" t="s">
        <v>118084</v>
      </c>
      <c r="B30862" t="s">
        <v>118085</v>
      </c>
      <c r="C30862" t="s">
        <v>13</v>
      </c>
      <c r="D30862" t="s">
        <v>118086</v>
      </c>
      <c r="E30862" t="s">
        <v>104779</v>
      </c>
      <c r="F30862" t="s">
        <v>41</v>
      </c>
      <c r="G30862" t="s">
        <v>42</v>
      </c>
      <c r="H30862">
        <v>0</v>
      </c>
      <c r="I30862">
        <v>0</v>
      </c>
      <c r="J30862">
        <v>0</v>
      </c>
      <c r="K30862" t="s">
        <v>118087</v>
      </c>
    </row>
    <row r="30863" spans="1:11" x14ac:dyDescent="0.3">
      <c r="A30863" t="s">
        <v>118088</v>
      </c>
      <c r="C30863" t="s">
        <v>13</v>
      </c>
      <c r="D30863" t="s">
        <v>118089</v>
      </c>
      <c r="E30863" t="s">
        <v>104779</v>
      </c>
      <c r="F30863" t="s">
        <v>41</v>
      </c>
      <c r="G30863" t="s">
        <v>42</v>
      </c>
      <c r="H30863">
        <v>0</v>
      </c>
      <c r="I30863">
        <v>0</v>
      </c>
      <c r="J30863">
        <v>0</v>
      </c>
      <c r="K30863" t="s">
        <v>118090</v>
      </c>
    </row>
    <row r="30864" spans="1:11" x14ac:dyDescent="0.3">
      <c r="A30864" t="s">
        <v>118091</v>
      </c>
      <c r="B30864" t="s">
        <v>118092</v>
      </c>
      <c r="C30864" t="s">
        <v>27</v>
      </c>
      <c r="D30864" t="s">
        <v>118093</v>
      </c>
      <c r="E30864" t="s">
        <v>29</v>
      </c>
      <c r="F30864" t="s">
        <v>41</v>
      </c>
      <c r="G30864" t="s">
        <v>42</v>
      </c>
      <c r="H30864">
        <v>0</v>
      </c>
      <c r="I30864">
        <v>0</v>
      </c>
      <c r="J30864">
        <v>0</v>
      </c>
      <c r="K30864" t="s">
        <v>118094</v>
      </c>
    </row>
    <row r="30865" spans="1:11" x14ac:dyDescent="0.3">
      <c r="A30865" t="s">
        <v>118095</v>
      </c>
      <c r="B30865" t="s">
        <v>118096</v>
      </c>
      <c r="C30865" t="s">
        <v>147</v>
      </c>
      <c r="D30865" t="s">
        <v>118097</v>
      </c>
      <c r="E30865" t="s">
        <v>183</v>
      </c>
      <c r="F30865" t="s">
        <v>16</v>
      </c>
      <c r="G30865" t="s">
        <v>12395</v>
      </c>
      <c r="H30865">
        <v>0</v>
      </c>
      <c r="I30865">
        <v>0</v>
      </c>
      <c r="J30865">
        <v>0</v>
      </c>
      <c r="K30865" t="s">
        <v>118098</v>
      </c>
    </row>
    <row r="30866" spans="1:11" x14ac:dyDescent="0.3">
      <c r="A30866" t="s">
        <v>118099</v>
      </c>
      <c r="B30866" t="s">
        <v>118100</v>
      </c>
      <c r="C30866" t="s">
        <v>147</v>
      </c>
      <c r="D30866" t="s">
        <v>118101</v>
      </c>
      <c r="E30866" t="s">
        <v>183</v>
      </c>
      <c r="F30866" t="s">
        <v>3412</v>
      </c>
      <c r="G30866" t="s">
        <v>42</v>
      </c>
      <c r="H30866">
        <v>0</v>
      </c>
      <c r="I30866">
        <v>0</v>
      </c>
      <c r="J30866">
        <v>0</v>
      </c>
      <c r="K30866" t="s">
        <v>118102</v>
      </c>
    </row>
    <row r="30867" spans="1:11" x14ac:dyDescent="0.3">
      <c r="A30867" t="s">
        <v>118103</v>
      </c>
      <c r="B30867" t="s">
        <v>118104</v>
      </c>
      <c r="C30867" t="s">
        <v>558</v>
      </c>
      <c r="D30867" t="s">
        <v>118105</v>
      </c>
      <c r="E30867" t="s">
        <v>560</v>
      </c>
      <c r="F30867" t="s">
        <v>16</v>
      </c>
      <c r="G30867" t="s">
        <v>2906</v>
      </c>
      <c r="H30867">
        <v>0</v>
      </c>
      <c r="I30867">
        <v>0</v>
      </c>
      <c r="J30867">
        <v>0</v>
      </c>
      <c r="K30867" t="s">
        <v>118106</v>
      </c>
    </row>
    <row r="30868" spans="1:11" x14ac:dyDescent="0.3">
      <c r="A30868" t="s">
        <v>118107</v>
      </c>
      <c r="B30868" t="s">
        <v>118108</v>
      </c>
      <c r="C30868" t="s">
        <v>558</v>
      </c>
      <c r="D30868" t="s">
        <v>118109</v>
      </c>
      <c r="E30868" t="s">
        <v>560</v>
      </c>
      <c r="F30868" t="s">
        <v>1751</v>
      </c>
      <c r="G30868" t="s">
        <v>1934</v>
      </c>
      <c r="H30868">
        <v>0</v>
      </c>
      <c r="I30868">
        <v>0</v>
      </c>
      <c r="J30868">
        <v>0</v>
      </c>
      <c r="K30868" t="s">
        <v>118110</v>
      </c>
    </row>
    <row r="30869" spans="1:11" x14ac:dyDescent="0.3">
      <c r="A30869" t="s">
        <v>118111</v>
      </c>
      <c r="B30869" t="s">
        <v>118112</v>
      </c>
      <c r="C30869" t="s">
        <v>558</v>
      </c>
      <c r="D30869" t="s">
        <v>118113</v>
      </c>
      <c r="E30869" t="s">
        <v>754</v>
      </c>
      <c r="F30869" t="s">
        <v>16</v>
      </c>
      <c r="G30869" t="s">
        <v>10500</v>
      </c>
      <c r="H30869">
        <v>0</v>
      </c>
      <c r="I30869">
        <v>0</v>
      </c>
      <c r="J30869">
        <v>0</v>
      </c>
      <c r="K30869" t="s">
        <v>118114</v>
      </c>
    </row>
    <row r="30870" spans="1:11" x14ac:dyDescent="0.3">
      <c r="A30870" t="s">
        <v>118115</v>
      </c>
      <c r="B30870" t="s">
        <v>118116</v>
      </c>
      <c r="C30870" t="s">
        <v>558</v>
      </c>
      <c r="D30870" t="s">
        <v>118117</v>
      </c>
      <c r="E30870" t="s">
        <v>630</v>
      </c>
      <c r="F30870" t="s">
        <v>16</v>
      </c>
      <c r="G30870" t="s">
        <v>822</v>
      </c>
      <c r="H30870">
        <v>0</v>
      </c>
      <c r="I30870">
        <v>0</v>
      </c>
      <c r="J30870">
        <v>0</v>
      </c>
      <c r="K30870" t="s">
        <v>118118</v>
      </c>
    </row>
    <row r="30871" spans="1:11" x14ac:dyDescent="0.3">
      <c r="A30871" t="s">
        <v>118119</v>
      </c>
      <c r="B30871" t="s">
        <v>118120</v>
      </c>
      <c r="C30871" t="s">
        <v>27</v>
      </c>
      <c r="D30871" t="s">
        <v>118121</v>
      </c>
      <c r="E30871" t="s">
        <v>40</v>
      </c>
      <c r="F30871" t="s">
        <v>41</v>
      </c>
      <c r="G30871" t="s">
        <v>42</v>
      </c>
      <c r="H30871">
        <v>0</v>
      </c>
      <c r="I30871">
        <v>0</v>
      </c>
      <c r="J30871">
        <v>0</v>
      </c>
      <c r="K30871" t="s">
        <v>118122</v>
      </c>
    </row>
    <row r="30872" spans="1:11" x14ac:dyDescent="0.3">
      <c r="A30872" t="s">
        <v>118123</v>
      </c>
      <c r="B30872" t="s">
        <v>118124</v>
      </c>
      <c r="C30872" t="s">
        <v>466</v>
      </c>
      <c r="D30872" t="s">
        <v>118125</v>
      </c>
      <c r="E30872" t="s">
        <v>468</v>
      </c>
      <c r="F30872" t="s">
        <v>16</v>
      </c>
      <c r="G30872" t="s">
        <v>4900</v>
      </c>
      <c r="H30872">
        <v>0</v>
      </c>
      <c r="I30872">
        <v>0</v>
      </c>
      <c r="J30872">
        <v>0</v>
      </c>
      <c r="K30872" t="s">
        <v>118126</v>
      </c>
    </row>
    <row r="30873" spans="1:11" x14ac:dyDescent="0.3">
      <c r="A30873" t="s">
        <v>118127</v>
      </c>
      <c r="B30873" t="s">
        <v>118128</v>
      </c>
      <c r="C30873" t="s">
        <v>27</v>
      </c>
      <c r="D30873" t="s">
        <v>118129</v>
      </c>
      <c r="E30873" t="s">
        <v>29</v>
      </c>
      <c r="F30873" t="s">
        <v>16</v>
      </c>
      <c r="G30873" t="s">
        <v>4754</v>
      </c>
      <c r="H30873">
        <v>0</v>
      </c>
      <c r="I30873">
        <v>0</v>
      </c>
      <c r="J30873">
        <v>0</v>
      </c>
      <c r="K30873" t="s">
        <v>118130</v>
      </c>
    </row>
    <row r="30874" spans="1:11" x14ac:dyDescent="0.3">
      <c r="A30874" t="s">
        <v>118131</v>
      </c>
      <c r="B30874" t="s">
        <v>118132</v>
      </c>
      <c r="C30874" t="s">
        <v>27</v>
      </c>
      <c r="D30874" t="s">
        <v>118133</v>
      </c>
      <c r="E30874" t="s">
        <v>29</v>
      </c>
      <c r="F30874" t="s">
        <v>41</v>
      </c>
      <c r="G30874" t="s">
        <v>42</v>
      </c>
      <c r="H30874">
        <v>0</v>
      </c>
      <c r="I30874">
        <v>0</v>
      </c>
      <c r="J30874">
        <v>0</v>
      </c>
      <c r="K30874" t="s">
        <v>118134</v>
      </c>
    </row>
    <row r="30875" spans="1:11" x14ac:dyDescent="0.3">
      <c r="A30875" t="s">
        <v>118135</v>
      </c>
      <c r="B30875" t="s">
        <v>118136</v>
      </c>
      <c r="C30875" t="s">
        <v>27</v>
      </c>
      <c r="D30875" t="s">
        <v>118137</v>
      </c>
      <c r="E30875" t="s">
        <v>40</v>
      </c>
      <c r="F30875" t="s">
        <v>41</v>
      </c>
      <c r="G30875" t="s">
        <v>3598</v>
      </c>
      <c r="H30875">
        <v>0</v>
      </c>
      <c r="I30875">
        <v>0</v>
      </c>
      <c r="J30875">
        <v>0</v>
      </c>
      <c r="K30875" t="s">
        <v>118138</v>
      </c>
    </row>
    <row r="30876" spans="1:11" x14ac:dyDescent="0.3">
      <c r="A30876" t="s">
        <v>118139</v>
      </c>
      <c r="B30876" t="s">
        <v>118140</v>
      </c>
      <c r="C30876" t="s">
        <v>558</v>
      </c>
      <c r="D30876" t="s">
        <v>118141</v>
      </c>
      <c r="E30876" t="s">
        <v>1090</v>
      </c>
      <c r="F30876" t="s">
        <v>16</v>
      </c>
      <c r="G30876" t="s">
        <v>3624</v>
      </c>
      <c r="H30876">
        <v>0</v>
      </c>
      <c r="I30876">
        <v>0</v>
      </c>
      <c r="J30876">
        <v>0</v>
      </c>
      <c r="K30876" t="s">
        <v>118142</v>
      </c>
    </row>
    <row r="30877" spans="1:11" x14ac:dyDescent="0.3">
      <c r="A30877" t="s">
        <v>118143</v>
      </c>
      <c r="B30877" t="s">
        <v>118144</v>
      </c>
      <c r="C30877" t="s">
        <v>27</v>
      </c>
      <c r="D30877" t="s">
        <v>118145</v>
      </c>
      <c r="E30877" t="s">
        <v>40</v>
      </c>
      <c r="F30877" t="s">
        <v>16</v>
      </c>
      <c r="G30877" t="s">
        <v>4749</v>
      </c>
      <c r="H30877">
        <v>0</v>
      </c>
      <c r="I30877">
        <v>0</v>
      </c>
      <c r="J30877">
        <v>0</v>
      </c>
      <c r="K30877" t="s">
        <v>118146</v>
      </c>
    </row>
    <row r="30878" spans="1:11" x14ac:dyDescent="0.3">
      <c r="A30878" t="s">
        <v>118147</v>
      </c>
      <c r="B30878" t="s">
        <v>118148</v>
      </c>
      <c r="C30878" t="s">
        <v>27</v>
      </c>
      <c r="D30878" t="s">
        <v>118149</v>
      </c>
      <c r="E30878" t="s">
        <v>40</v>
      </c>
      <c r="F30878" t="s">
        <v>16</v>
      </c>
      <c r="G30878" t="s">
        <v>303</v>
      </c>
      <c r="H30878">
        <v>0</v>
      </c>
      <c r="I30878">
        <v>0</v>
      </c>
      <c r="J30878">
        <v>0</v>
      </c>
      <c r="K30878" t="s">
        <v>118150</v>
      </c>
    </row>
    <row r="30879" spans="1:11" x14ac:dyDescent="0.3">
      <c r="A30879" t="s">
        <v>118151</v>
      </c>
      <c r="B30879" t="s">
        <v>118152</v>
      </c>
      <c r="C30879" t="s">
        <v>27</v>
      </c>
      <c r="D30879" t="s">
        <v>118153</v>
      </c>
      <c r="E30879" t="s">
        <v>40</v>
      </c>
      <c r="F30879" t="s">
        <v>41</v>
      </c>
      <c r="G30879" t="s">
        <v>42</v>
      </c>
      <c r="H30879">
        <v>0</v>
      </c>
      <c r="I30879">
        <v>0</v>
      </c>
      <c r="J30879">
        <v>0</v>
      </c>
      <c r="K30879" t="s">
        <v>118154</v>
      </c>
    </row>
    <row r="30880" spans="1:11" x14ac:dyDescent="0.3">
      <c r="A30880" t="s">
        <v>118155</v>
      </c>
      <c r="B30880" t="s">
        <v>118156</v>
      </c>
      <c r="C30880" t="s">
        <v>27</v>
      </c>
      <c r="D30880" t="s">
        <v>118157</v>
      </c>
      <c r="E30880" t="s">
        <v>40</v>
      </c>
      <c r="F30880" t="s">
        <v>41</v>
      </c>
      <c r="G30880" t="s">
        <v>42</v>
      </c>
      <c r="H30880">
        <v>0</v>
      </c>
      <c r="I30880">
        <v>0</v>
      </c>
      <c r="J30880">
        <v>0</v>
      </c>
      <c r="K30880" t="s">
        <v>118158</v>
      </c>
    </row>
    <row r="30881" spans="1:11" x14ac:dyDescent="0.3">
      <c r="A30881" t="s">
        <v>118159</v>
      </c>
      <c r="B30881" t="s">
        <v>20357</v>
      </c>
      <c r="C30881" t="s">
        <v>27</v>
      </c>
      <c r="D30881" t="s">
        <v>118160</v>
      </c>
      <c r="E30881" t="s">
        <v>29</v>
      </c>
      <c r="F30881" t="s">
        <v>41</v>
      </c>
      <c r="G30881" t="s">
        <v>42</v>
      </c>
      <c r="H30881">
        <v>0</v>
      </c>
      <c r="I30881">
        <v>0</v>
      </c>
      <c r="J30881">
        <v>0</v>
      </c>
      <c r="K30881" t="s">
        <v>118161</v>
      </c>
    </row>
    <row r="30882" spans="1:11" x14ac:dyDescent="0.3">
      <c r="A30882" t="s">
        <v>118162</v>
      </c>
      <c r="B30882" t="s">
        <v>118163</v>
      </c>
      <c r="C30882" t="s">
        <v>27</v>
      </c>
      <c r="D30882" t="s">
        <v>118164</v>
      </c>
      <c r="E30882" t="s">
        <v>40</v>
      </c>
      <c r="F30882" t="s">
        <v>41</v>
      </c>
      <c r="G30882" t="s">
        <v>42</v>
      </c>
      <c r="H30882">
        <v>0</v>
      </c>
      <c r="I30882">
        <v>0</v>
      </c>
      <c r="J30882">
        <v>0</v>
      </c>
      <c r="K30882" t="s">
        <v>118165</v>
      </c>
    </row>
    <row r="30883" spans="1:11" x14ac:dyDescent="0.3">
      <c r="A30883" t="s">
        <v>118166</v>
      </c>
      <c r="B30883" t="s">
        <v>118167</v>
      </c>
      <c r="C30883" t="s">
        <v>27</v>
      </c>
      <c r="D30883" t="s">
        <v>118168</v>
      </c>
      <c r="E30883" t="s">
        <v>40</v>
      </c>
      <c r="F30883" t="s">
        <v>41</v>
      </c>
      <c r="G30883" t="s">
        <v>42</v>
      </c>
      <c r="H30883">
        <v>0</v>
      </c>
      <c r="I30883">
        <v>0</v>
      </c>
      <c r="J30883">
        <v>0</v>
      </c>
      <c r="K30883" t="s">
        <v>118169</v>
      </c>
    </row>
    <row r="30884" spans="1:11" x14ac:dyDescent="0.3">
      <c r="A30884" t="s">
        <v>118170</v>
      </c>
      <c r="B30884" t="s">
        <v>118171</v>
      </c>
      <c r="C30884" t="s">
        <v>27</v>
      </c>
      <c r="D30884" t="s">
        <v>118172</v>
      </c>
      <c r="E30884" t="s">
        <v>40</v>
      </c>
      <c r="F30884" t="s">
        <v>41</v>
      </c>
      <c r="G30884" t="s">
        <v>42</v>
      </c>
      <c r="H30884">
        <v>0</v>
      </c>
      <c r="I30884">
        <v>0</v>
      </c>
      <c r="J30884">
        <v>0</v>
      </c>
      <c r="K30884" t="s">
        <v>118173</v>
      </c>
    </row>
    <row r="30885" spans="1:11" x14ac:dyDescent="0.3">
      <c r="A30885" t="s">
        <v>118174</v>
      </c>
      <c r="B30885" t="s">
        <v>118175</v>
      </c>
      <c r="C30885" t="s">
        <v>27</v>
      </c>
      <c r="D30885" t="s">
        <v>118176</v>
      </c>
      <c r="E30885" t="s">
        <v>40</v>
      </c>
      <c r="F30885" t="s">
        <v>41</v>
      </c>
      <c r="G30885" t="s">
        <v>42</v>
      </c>
      <c r="H30885">
        <v>0</v>
      </c>
      <c r="I30885">
        <v>0</v>
      </c>
      <c r="J30885">
        <v>0</v>
      </c>
      <c r="K30885" t="s">
        <v>118177</v>
      </c>
    </row>
    <row r="30886" spans="1:11" x14ac:dyDescent="0.3">
      <c r="A30886" t="s">
        <v>118178</v>
      </c>
      <c r="C30886" t="s">
        <v>27</v>
      </c>
      <c r="D30886" t="s">
        <v>118179</v>
      </c>
      <c r="E30886" t="s">
        <v>40</v>
      </c>
      <c r="F30886" t="s">
        <v>41</v>
      </c>
      <c r="G30886" t="s">
        <v>42</v>
      </c>
      <c r="H30886">
        <v>0</v>
      </c>
      <c r="I30886">
        <v>0</v>
      </c>
      <c r="J30886">
        <v>0</v>
      </c>
      <c r="K30886" t="s">
        <v>118180</v>
      </c>
    </row>
    <row r="30887" spans="1:11" x14ac:dyDescent="0.3">
      <c r="A30887" t="s">
        <v>118181</v>
      </c>
      <c r="C30887" t="s">
        <v>27</v>
      </c>
      <c r="D30887" t="s">
        <v>118179</v>
      </c>
      <c r="E30887" t="s">
        <v>40</v>
      </c>
      <c r="F30887" t="s">
        <v>41</v>
      </c>
      <c r="G30887" t="s">
        <v>42</v>
      </c>
      <c r="H30887">
        <v>0</v>
      </c>
      <c r="I30887">
        <v>0</v>
      </c>
      <c r="J30887">
        <v>0</v>
      </c>
      <c r="K30887" t="s">
        <v>118182</v>
      </c>
    </row>
    <row r="30888" spans="1:11" x14ac:dyDescent="0.3">
      <c r="A30888" t="s">
        <v>118183</v>
      </c>
      <c r="C30888" t="s">
        <v>27</v>
      </c>
      <c r="D30888" t="s">
        <v>118184</v>
      </c>
      <c r="E30888" t="s">
        <v>40</v>
      </c>
      <c r="F30888" t="s">
        <v>41</v>
      </c>
      <c r="G30888" t="s">
        <v>42</v>
      </c>
      <c r="H30888">
        <v>0</v>
      </c>
      <c r="I30888">
        <v>0</v>
      </c>
      <c r="J30888">
        <v>0</v>
      </c>
      <c r="K30888" t="s">
        <v>118185</v>
      </c>
    </row>
    <row r="30889" spans="1:11" x14ac:dyDescent="0.3">
      <c r="A30889" t="s">
        <v>118186</v>
      </c>
      <c r="C30889" t="s">
        <v>27</v>
      </c>
      <c r="D30889" t="s">
        <v>118187</v>
      </c>
      <c r="E30889" t="s">
        <v>40</v>
      </c>
      <c r="F30889" t="s">
        <v>41</v>
      </c>
      <c r="G30889" t="s">
        <v>42</v>
      </c>
      <c r="H30889">
        <v>0</v>
      </c>
      <c r="I30889">
        <v>0</v>
      </c>
      <c r="J30889">
        <v>0</v>
      </c>
      <c r="K30889" t="s">
        <v>118188</v>
      </c>
    </row>
    <row r="30890" spans="1:11" x14ac:dyDescent="0.3">
      <c r="A30890" t="s">
        <v>118189</v>
      </c>
      <c r="B30890" t="s">
        <v>118190</v>
      </c>
      <c r="C30890" t="s">
        <v>13</v>
      </c>
      <c r="D30890" t="s">
        <v>118191</v>
      </c>
      <c r="E30890" t="s">
        <v>15</v>
      </c>
      <c r="F30890" t="s">
        <v>16</v>
      </c>
      <c r="G30890" t="s">
        <v>474</v>
      </c>
      <c r="H30890">
        <v>0</v>
      </c>
      <c r="I30890">
        <v>0</v>
      </c>
      <c r="J30890">
        <v>0</v>
      </c>
      <c r="K30890" t="s">
        <v>118192</v>
      </c>
    </row>
    <row r="30891" spans="1:11" x14ac:dyDescent="0.3">
      <c r="A30891" t="s">
        <v>118193</v>
      </c>
      <c r="C30891" t="s">
        <v>27</v>
      </c>
      <c r="D30891" t="s">
        <v>118194</v>
      </c>
      <c r="E30891" t="s">
        <v>40</v>
      </c>
      <c r="F30891" t="s">
        <v>41</v>
      </c>
      <c r="G30891" t="s">
        <v>42</v>
      </c>
      <c r="H30891">
        <v>0</v>
      </c>
      <c r="I30891">
        <v>0</v>
      </c>
      <c r="J30891">
        <v>0</v>
      </c>
      <c r="K30891" t="s">
        <v>118195</v>
      </c>
    </row>
    <row r="30892" spans="1:11" x14ac:dyDescent="0.3">
      <c r="A30892" t="s">
        <v>118196</v>
      </c>
      <c r="C30892" t="s">
        <v>27</v>
      </c>
      <c r="D30892" t="s">
        <v>118197</v>
      </c>
      <c r="E30892" t="s">
        <v>40</v>
      </c>
      <c r="F30892" t="s">
        <v>41</v>
      </c>
      <c r="G30892" t="s">
        <v>42</v>
      </c>
      <c r="H30892">
        <v>0</v>
      </c>
      <c r="I30892">
        <v>0</v>
      </c>
      <c r="J30892">
        <v>0</v>
      </c>
      <c r="K30892" t="s">
        <v>118198</v>
      </c>
    </row>
    <row r="30893" spans="1:11" x14ac:dyDescent="0.3">
      <c r="A30893" t="s">
        <v>118199</v>
      </c>
      <c r="B30893" t="s">
        <v>118200</v>
      </c>
      <c r="C30893" t="s">
        <v>13</v>
      </c>
      <c r="D30893" t="s">
        <v>118201</v>
      </c>
      <c r="E30893" t="s">
        <v>104779</v>
      </c>
      <c r="F30893" t="s">
        <v>16</v>
      </c>
      <c r="G30893" t="s">
        <v>38956</v>
      </c>
      <c r="H30893">
        <v>0</v>
      </c>
      <c r="I30893">
        <v>0</v>
      </c>
      <c r="J30893">
        <v>0</v>
      </c>
      <c r="K30893" t="s">
        <v>118202</v>
      </c>
    </row>
    <row r="30894" spans="1:11" x14ac:dyDescent="0.3">
      <c r="A30894" t="s">
        <v>118203</v>
      </c>
      <c r="B30894" t="s">
        <v>77674</v>
      </c>
      <c r="C30894" t="s">
        <v>13</v>
      </c>
      <c r="D30894" t="s">
        <v>118204</v>
      </c>
      <c r="E30894" t="s">
        <v>104779</v>
      </c>
      <c r="F30894" t="s">
        <v>16</v>
      </c>
      <c r="G30894" t="s">
        <v>6057</v>
      </c>
      <c r="H30894">
        <v>0</v>
      </c>
      <c r="I30894">
        <v>0</v>
      </c>
      <c r="J30894">
        <v>0</v>
      </c>
      <c r="K30894" t="s">
        <v>118205</v>
      </c>
    </row>
    <row r="30895" spans="1:11" x14ac:dyDescent="0.3">
      <c r="A30895" t="s">
        <v>118206</v>
      </c>
      <c r="B30895" t="s">
        <v>118207</v>
      </c>
      <c r="C30895" t="s">
        <v>147</v>
      </c>
      <c r="D30895" t="s">
        <v>118208</v>
      </c>
      <c r="E30895" t="s">
        <v>183</v>
      </c>
      <c r="F30895" t="s">
        <v>1634</v>
      </c>
      <c r="G30895" t="s">
        <v>42</v>
      </c>
      <c r="H30895">
        <v>0</v>
      </c>
      <c r="I30895">
        <v>0</v>
      </c>
      <c r="J30895">
        <v>0</v>
      </c>
      <c r="K30895" t="s">
        <v>118209</v>
      </c>
    </row>
    <row r="30896" spans="1:11" x14ac:dyDescent="0.3">
      <c r="A30896" t="s">
        <v>118210</v>
      </c>
      <c r="B30896" t="s">
        <v>111922</v>
      </c>
      <c r="C30896" t="s">
        <v>20</v>
      </c>
      <c r="D30896" t="s">
        <v>118211</v>
      </c>
      <c r="E30896" t="s">
        <v>59</v>
      </c>
      <c r="F30896" t="s">
        <v>2770</v>
      </c>
      <c r="G30896" t="s">
        <v>7288</v>
      </c>
      <c r="H30896">
        <v>0</v>
      </c>
      <c r="I30896">
        <v>0</v>
      </c>
      <c r="J30896">
        <v>0</v>
      </c>
      <c r="K30896" t="s">
        <v>118212</v>
      </c>
    </row>
    <row r="30897" spans="1:11" x14ac:dyDescent="0.3">
      <c r="A30897" t="s">
        <v>118213</v>
      </c>
      <c r="B30897" t="s">
        <v>118214</v>
      </c>
      <c r="C30897" t="s">
        <v>27</v>
      </c>
      <c r="D30897" t="s">
        <v>118215</v>
      </c>
      <c r="E30897" t="s">
        <v>40</v>
      </c>
      <c r="F30897" t="s">
        <v>16</v>
      </c>
      <c r="G30897" t="s">
        <v>10934</v>
      </c>
      <c r="H30897">
        <v>0</v>
      </c>
      <c r="I30897">
        <v>0</v>
      </c>
      <c r="J30897">
        <v>0</v>
      </c>
      <c r="K30897" t="s">
        <v>118216</v>
      </c>
    </row>
    <row r="30898" spans="1:11" x14ac:dyDescent="0.3">
      <c r="A30898" t="s">
        <v>118217</v>
      </c>
      <c r="C30898" t="s">
        <v>13</v>
      </c>
      <c r="D30898" t="e">
        <f>가습기.</f>
        <v>#NAME?</v>
      </c>
      <c r="E30898" t="s">
        <v>15</v>
      </c>
      <c r="F30898" t="s">
        <v>16</v>
      </c>
      <c r="G30898" t="s">
        <v>122</v>
      </c>
      <c r="H30898">
        <v>0</v>
      </c>
      <c r="I30898">
        <v>0</v>
      </c>
      <c r="J30898">
        <v>0</v>
      </c>
      <c r="K30898" t="s">
        <v>118218</v>
      </c>
    </row>
    <row r="30899" spans="1:11" x14ac:dyDescent="0.3">
      <c r="A30899" t="s">
        <v>118219</v>
      </c>
      <c r="B30899" t="s">
        <v>118220</v>
      </c>
      <c r="C30899" t="s">
        <v>27</v>
      </c>
      <c r="D30899" t="s">
        <v>118221</v>
      </c>
      <c r="E30899" t="s">
        <v>40</v>
      </c>
      <c r="F30899" t="s">
        <v>41</v>
      </c>
      <c r="G30899" t="s">
        <v>269</v>
      </c>
      <c r="H30899">
        <v>0</v>
      </c>
      <c r="I30899">
        <v>0</v>
      </c>
      <c r="J30899">
        <v>0</v>
      </c>
      <c r="K30899" t="s">
        <v>118222</v>
      </c>
    </row>
    <row r="30900" spans="1:11" x14ac:dyDescent="0.3">
      <c r="A30900" t="s">
        <v>118223</v>
      </c>
      <c r="B30900" t="s">
        <v>118224</v>
      </c>
      <c r="C30900" t="s">
        <v>27</v>
      </c>
      <c r="D30900" t="s">
        <v>118225</v>
      </c>
      <c r="E30900" t="s">
        <v>40</v>
      </c>
      <c r="F30900" t="s">
        <v>16</v>
      </c>
      <c r="G30900" t="s">
        <v>2051</v>
      </c>
      <c r="H30900">
        <v>0</v>
      </c>
      <c r="I30900">
        <v>0</v>
      </c>
      <c r="J30900">
        <v>0</v>
      </c>
      <c r="K30900" t="s">
        <v>118226</v>
      </c>
    </row>
    <row r="30901" spans="1:11" x14ac:dyDescent="0.3">
      <c r="A30901" t="s">
        <v>118227</v>
      </c>
      <c r="B30901" t="s">
        <v>118228</v>
      </c>
      <c r="C30901" t="s">
        <v>13</v>
      </c>
      <c r="D30901" t="s">
        <v>118229</v>
      </c>
      <c r="E30901" t="s">
        <v>104779</v>
      </c>
      <c r="F30901" t="s">
        <v>16</v>
      </c>
      <c r="G30901" t="s">
        <v>3885</v>
      </c>
      <c r="H30901">
        <v>0</v>
      </c>
      <c r="I30901">
        <v>0</v>
      </c>
      <c r="J30901">
        <v>0</v>
      </c>
      <c r="K30901" t="s">
        <v>118230</v>
      </c>
    </row>
    <row r="30902" spans="1:11" x14ac:dyDescent="0.3">
      <c r="A30902" t="s">
        <v>118231</v>
      </c>
      <c r="B30902" t="s">
        <v>118232</v>
      </c>
      <c r="C30902" t="s">
        <v>13</v>
      </c>
      <c r="D30902" t="s">
        <v>118233</v>
      </c>
      <c r="E30902" t="s">
        <v>104779</v>
      </c>
      <c r="F30902" t="s">
        <v>16</v>
      </c>
      <c r="G30902" t="s">
        <v>6551</v>
      </c>
      <c r="H30902">
        <v>0</v>
      </c>
      <c r="I30902">
        <v>0</v>
      </c>
      <c r="J30902">
        <v>0</v>
      </c>
      <c r="K30902" t="s">
        <v>118234</v>
      </c>
    </row>
    <row r="30903" spans="1:11" x14ac:dyDescent="0.3">
      <c r="A30903" t="s">
        <v>118235</v>
      </c>
      <c r="B30903" t="s">
        <v>118236</v>
      </c>
      <c r="C30903" t="s">
        <v>20</v>
      </c>
      <c r="D30903" t="s">
        <v>118237</v>
      </c>
      <c r="E30903" t="s">
        <v>59</v>
      </c>
      <c r="F30903" t="s">
        <v>21340</v>
      </c>
      <c r="G30903" t="s">
        <v>42</v>
      </c>
      <c r="H30903">
        <v>0</v>
      </c>
      <c r="I30903">
        <v>0</v>
      </c>
      <c r="J30903">
        <v>0</v>
      </c>
      <c r="K30903" t="s">
        <v>118238</v>
      </c>
    </row>
    <row r="30904" spans="1:11" x14ac:dyDescent="0.3">
      <c r="A30904" t="s">
        <v>118239</v>
      </c>
      <c r="B30904" t="s">
        <v>118240</v>
      </c>
      <c r="C30904" t="s">
        <v>13</v>
      </c>
      <c r="D30904" t="s">
        <v>118241</v>
      </c>
      <c r="E30904" t="s">
        <v>104779</v>
      </c>
      <c r="F30904" t="s">
        <v>41</v>
      </c>
      <c r="G30904" t="s">
        <v>42</v>
      </c>
      <c r="H30904">
        <v>0</v>
      </c>
      <c r="I30904">
        <v>0</v>
      </c>
      <c r="J30904">
        <v>0</v>
      </c>
      <c r="K30904" t="s">
        <v>118242</v>
      </c>
    </row>
    <row r="30905" spans="1:11" x14ac:dyDescent="0.3">
      <c r="A30905" t="s">
        <v>118243</v>
      </c>
      <c r="B30905" t="s">
        <v>71354</v>
      </c>
      <c r="C30905" t="s">
        <v>20</v>
      </c>
      <c r="D30905" t="s">
        <v>118244</v>
      </c>
      <c r="E30905" t="s">
        <v>59</v>
      </c>
      <c r="F30905" t="s">
        <v>1986</v>
      </c>
      <c r="G30905" t="s">
        <v>42</v>
      </c>
      <c r="H30905">
        <v>0</v>
      </c>
      <c r="I30905">
        <v>0</v>
      </c>
      <c r="J30905">
        <v>0</v>
      </c>
      <c r="K30905" t="s">
        <v>118245</v>
      </c>
    </row>
    <row r="30906" spans="1:11" x14ac:dyDescent="0.3">
      <c r="A30906" t="s">
        <v>118246</v>
      </c>
      <c r="B30906" t="s">
        <v>118247</v>
      </c>
      <c r="C30906" t="s">
        <v>20</v>
      </c>
      <c r="D30906" t="s">
        <v>118248</v>
      </c>
      <c r="E30906" t="s">
        <v>59</v>
      </c>
      <c r="F30906" t="s">
        <v>3555</v>
      </c>
      <c r="G30906" t="s">
        <v>4900</v>
      </c>
      <c r="H30906">
        <v>0</v>
      </c>
      <c r="I30906">
        <v>0</v>
      </c>
      <c r="J30906">
        <v>0</v>
      </c>
      <c r="K30906" t="s">
        <v>118249</v>
      </c>
    </row>
    <row r="30907" spans="1:11" x14ac:dyDescent="0.3">
      <c r="A30907" t="s">
        <v>118250</v>
      </c>
      <c r="B30907" t="s">
        <v>118251</v>
      </c>
      <c r="C30907" t="s">
        <v>13</v>
      </c>
      <c r="D30907" t="s">
        <v>118252</v>
      </c>
      <c r="E30907" t="s">
        <v>104779</v>
      </c>
      <c r="F30907" t="s">
        <v>16</v>
      </c>
      <c r="G30907" t="s">
        <v>11774</v>
      </c>
      <c r="H30907">
        <v>0</v>
      </c>
      <c r="I30907">
        <v>0</v>
      </c>
      <c r="J30907">
        <v>0</v>
      </c>
      <c r="K30907" t="s">
        <v>118253</v>
      </c>
    </row>
    <row r="30908" spans="1:11" x14ac:dyDescent="0.3">
      <c r="A30908" t="s">
        <v>118254</v>
      </c>
      <c r="B30908" t="s">
        <v>118255</v>
      </c>
      <c r="C30908" t="s">
        <v>13</v>
      </c>
      <c r="D30908" t="s">
        <v>118256</v>
      </c>
      <c r="E30908" t="s">
        <v>15</v>
      </c>
      <c r="F30908" t="s">
        <v>16</v>
      </c>
      <c r="G30908" t="s">
        <v>4861</v>
      </c>
      <c r="H30908">
        <v>0</v>
      </c>
      <c r="I30908">
        <v>0</v>
      </c>
      <c r="J30908">
        <v>0</v>
      </c>
      <c r="K30908" t="s">
        <v>118257</v>
      </c>
    </row>
    <row r="30909" spans="1:11" x14ac:dyDescent="0.3">
      <c r="A30909" t="s">
        <v>118258</v>
      </c>
      <c r="B30909" t="s">
        <v>118259</v>
      </c>
      <c r="C30909" t="s">
        <v>466</v>
      </c>
      <c r="D30909" t="s">
        <v>118260</v>
      </c>
      <c r="E30909" t="s">
        <v>468</v>
      </c>
      <c r="F30909" t="s">
        <v>16</v>
      </c>
      <c r="G30909" t="s">
        <v>2470</v>
      </c>
      <c r="H30909">
        <v>0</v>
      </c>
      <c r="I30909">
        <v>0</v>
      </c>
      <c r="J30909">
        <v>0</v>
      </c>
      <c r="K30909" t="s">
        <v>118261</v>
      </c>
    </row>
    <row r="30910" spans="1:11" x14ac:dyDescent="0.3">
      <c r="A30910" t="s">
        <v>118262</v>
      </c>
      <c r="B30910" t="s">
        <v>118263</v>
      </c>
      <c r="C30910" t="s">
        <v>20</v>
      </c>
      <c r="D30910" t="s">
        <v>118264</v>
      </c>
      <c r="E30910" t="s">
        <v>59</v>
      </c>
      <c r="F30910" t="s">
        <v>16</v>
      </c>
      <c r="G30910" t="s">
        <v>8258</v>
      </c>
      <c r="H30910">
        <v>0</v>
      </c>
      <c r="I30910">
        <v>0</v>
      </c>
      <c r="J30910">
        <v>0</v>
      </c>
      <c r="K30910" t="s">
        <v>118265</v>
      </c>
    </row>
    <row r="30911" spans="1:11" x14ac:dyDescent="0.3">
      <c r="A30911" t="s">
        <v>118266</v>
      </c>
      <c r="B30911" t="s">
        <v>118267</v>
      </c>
      <c r="C30911" t="s">
        <v>13</v>
      </c>
      <c r="D30911" t="s">
        <v>118268</v>
      </c>
      <c r="E30911" t="s">
        <v>77</v>
      </c>
      <c r="F30911" t="s">
        <v>1536</v>
      </c>
      <c r="G30911" t="s">
        <v>42</v>
      </c>
      <c r="H30911">
        <v>0</v>
      </c>
      <c r="I30911">
        <v>0</v>
      </c>
      <c r="J30911">
        <v>0</v>
      </c>
      <c r="K30911" t="s">
        <v>118269</v>
      </c>
    </row>
    <row r="30912" spans="1:11" x14ac:dyDescent="0.3">
      <c r="A30912" t="s">
        <v>118270</v>
      </c>
      <c r="B30912" t="s">
        <v>118267</v>
      </c>
      <c r="C30912" t="s">
        <v>13</v>
      </c>
      <c r="D30912" t="s">
        <v>118271</v>
      </c>
      <c r="E30912" t="s">
        <v>77</v>
      </c>
      <c r="F30912" t="s">
        <v>7428</v>
      </c>
      <c r="G30912" t="s">
        <v>42</v>
      </c>
      <c r="H30912">
        <v>0</v>
      </c>
      <c r="I30912">
        <v>0</v>
      </c>
      <c r="J30912">
        <v>0</v>
      </c>
      <c r="K30912" t="s">
        <v>118272</v>
      </c>
    </row>
    <row r="30913" spans="1:11" x14ac:dyDescent="0.3">
      <c r="A30913" t="s">
        <v>118273</v>
      </c>
      <c r="B30913" t="s">
        <v>118274</v>
      </c>
      <c r="C30913" t="s">
        <v>466</v>
      </c>
      <c r="D30913" t="s">
        <v>118275</v>
      </c>
      <c r="E30913" t="s">
        <v>468</v>
      </c>
      <c r="F30913" t="s">
        <v>16</v>
      </c>
      <c r="G30913" t="s">
        <v>15799</v>
      </c>
      <c r="H30913">
        <v>0</v>
      </c>
      <c r="I30913">
        <v>0</v>
      </c>
      <c r="J30913">
        <v>0</v>
      </c>
      <c r="K30913" t="s">
        <v>118276</v>
      </c>
    </row>
    <row r="30914" spans="1:11" x14ac:dyDescent="0.3">
      <c r="A30914" t="s">
        <v>118277</v>
      </c>
      <c r="C30914" t="s">
        <v>27</v>
      </c>
      <c r="D30914" t="s">
        <v>16925</v>
      </c>
      <c r="E30914" t="s">
        <v>40</v>
      </c>
      <c r="F30914" t="s">
        <v>41</v>
      </c>
      <c r="G30914" t="s">
        <v>42</v>
      </c>
      <c r="H30914">
        <v>0</v>
      </c>
      <c r="I30914">
        <v>0</v>
      </c>
      <c r="J30914">
        <v>0</v>
      </c>
      <c r="K30914" t="s">
        <v>118278</v>
      </c>
    </row>
    <row r="30915" spans="1:11" x14ac:dyDescent="0.3">
      <c r="A30915" t="s">
        <v>118279</v>
      </c>
      <c r="B30915" t="s">
        <v>118280</v>
      </c>
      <c r="C30915" t="s">
        <v>13</v>
      </c>
      <c r="D30915" t="s">
        <v>118281</v>
      </c>
      <c r="E30915" t="s">
        <v>77</v>
      </c>
      <c r="F30915" t="s">
        <v>16</v>
      </c>
      <c r="G30915" t="s">
        <v>51161</v>
      </c>
      <c r="H30915">
        <v>0</v>
      </c>
      <c r="I30915">
        <v>0</v>
      </c>
      <c r="J30915">
        <v>0</v>
      </c>
      <c r="K30915" t="s">
        <v>118282</v>
      </c>
    </row>
    <row r="30916" spans="1:11" x14ac:dyDescent="0.3">
      <c r="A30916" t="s">
        <v>118283</v>
      </c>
      <c r="B30916" t="s">
        <v>118284</v>
      </c>
      <c r="C30916" t="s">
        <v>13</v>
      </c>
      <c r="D30916" t="s">
        <v>118285</v>
      </c>
      <c r="E30916" t="s">
        <v>15</v>
      </c>
      <c r="F30916" t="s">
        <v>379</v>
      </c>
      <c r="G30916" t="s">
        <v>279</v>
      </c>
      <c r="H30916">
        <v>0</v>
      </c>
      <c r="I30916">
        <v>0</v>
      </c>
      <c r="J30916">
        <v>0</v>
      </c>
      <c r="K30916" t="s">
        <v>118286</v>
      </c>
    </row>
    <row r="30917" spans="1:11" x14ac:dyDescent="0.3">
      <c r="A30917" t="s">
        <v>118287</v>
      </c>
      <c r="B30917" t="s">
        <v>118288</v>
      </c>
      <c r="C30917" t="s">
        <v>20</v>
      </c>
      <c r="D30917" t="s">
        <v>118289</v>
      </c>
      <c r="E30917" t="s">
        <v>59</v>
      </c>
      <c r="F30917" t="s">
        <v>16</v>
      </c>
      <c r="G30917" t="s">
        <v>4326</v>
      </c>
      <c r="H30917">
        <v>0</v>
      </c>
      <c r="I30917">
        <v>0</v>
      </c>
      <c r="J30917">
        <v>0</v>
      </c>
      <c r="K30917" t="s">
        <v>118290</v>
      </c>
    </row>
    <row r="30918" spans="1:11" x14ac:dyDescent="0.3">
      <c r="A30918" t="s">
        <v>118291</v>
      </c>
      <c r="B30918" t="s">
        <v>118292</v>
      </c>
      <c r="C30918" t="s">
        <v>20</v>
      </c>
      <c r="D30918" t="s">
        <v>118293</v>
      </c>
      <c r="E30918" t="s">
        <v>59</v>
      </c>
      <c r="F30918" t="s">
        <v>16</v>
      </c>
      <c r="G30918" t="s">
        <v>10500</v>
      </c>
      <c r="H30918">
        <v>0</v>
      </c>
      <c r="I30918">
        <v>0</v>
      </c>
      <c r="J30918">
        <v>0</v>
      </c>
      <c r="K30918" t="s">
        <v>118294</v>
      </c>
    </row>
    <row r="30919" spans="1:11" x14ac:dyDescent="0.3">
      <c r="A30919" t="s">
        <v>118295</v>
      </c>
      <c r="B30919" t="s">
        <v>118296</v>
      </c>
      <c r="C30919" t="s">
        <v>27</v>
      </c>
      <c r="D30919" t="s">
        <v>118297</v>
      </c>
      <c r="E30919" t="s">
        <v>40</v>
      </c>
      <c r="F30919" t="s">
        <v>16</v>
      </c>
      <c r="G30919" t="s">
        <v>12324</v>
      </c>
      <c r="H30919">
        <v>0</v>
      </c>
      <c r="I30919">
        <v>0</v>
      </c>
      <c r="J30919">
        <v>0</v>
      </c>
      <c r="K30919" t="s">
        <v>118298</v>
      </c>
    </row>
    <row r="30920" spans="1:11" x14ac:dyDescent="0.3">
      <c r="A30920" t="s">
        <v>118299</v>
      </c>
      <c r="B30920" t="s">
        <v>61628</v>
      </c>
      <c r="C30920" t="s">
        <v>27</v>
      </c>
      <c r="D30920" t="s">
        <v>118300</v>
      </c>
      <c r="E30920" t="s">
        <v>40</v>
      </c>
      <c r="F30920" t="s">
        <v>16</v>
      </c>
      <c r="G30920" t="s">
        <v>5073</v>
      </c>
      <c r="H30920">
        <v>0</v>
      </c>
      <c r="I30920">
        <v>0</v>
      </c>
      <c r="J30920">
        <v>0</v>
      </c>
      <c r="K30920" t="s">
        <v>118301</v>
      </c>
    </row>
    <row r="30921" spans="1:11" x14ac:dyDescent="0.3">
      <c r="A30921" t="s">
        <v>118302</v>
      </c>
      <c r="B30921" t="s">
        <v>118303</v>
      </c>
      <c r="C30921" t="s">
        <v>466</v>
      </c>
      <c r="D30921" t="s">
        <v>118304</v>
      </c>
      <c r="E30921" t="s">
        <v>468</v>
      </c>
      <c r="F30921" t="s">
        <v>16</v>
      </c>
      <c r="G30921" t="s">
        <v>4717</v>
      </c>
      <c r="H30921">
        <v>0</v>
      </c>
      <c r="I30921">
        <v>0</v>
      </c>
      <c r="J30921">
        <v>0</v>
      </c>
      <c r="K30921" t="s">
        <v>118305</v>
      </c>
    </row>
    <row r="30922" spans="1:11" x14ac:dyDescent="0.3">
      <c r="A30922" t="s">
        <v>118306</v>
      </c>
      <c r="B30922" t="s">
        <v>118307</v>
      </c>
      <c r="C30922" t="s">
        <v>466</v>
      </c>
      <c r="D30922" t="s">
        <v>118308</v>
      </c>
      <c r="E30922" t="s">
        <v>468</v>
      </c>
      <c r="F30922" t="s">
        <v>16</v>
      </c>
      <c r="G30922" t="s">
        <v>29173</v>
      </c>
      <c r="H30922">
        <v>0</v>
      </c>
      <c r="I30922">
        <v>0</v>
      </c>
      <c r="J30922">
        <v>0</v>
      </c>
      <c r="K30922" t="s">
        <v>118309</v>
      </c>
    </row>
    <row r="30923" spans="1:11" x14ac:dyDescent="0.3">
      <c r="A30923" t="s">
        <v>118310</v>
      </c>
      <c r="B30923" t="s">
        <v>118311</v>
      </c>
      <c r="C30923" t="s">
        <v>466</v>
      </c>
      <c r="D30923" t="s">
        <v>118312</v>
      </c>
      <c r="E30923" t="s">
        <v>468</v>
      </c>
      <c r="F30923" t="s">
        <v>16</v>
      </c>
      <c r="G30923" t="s">
        <v>859</v>
      </c>
      <c r="H30923">
        <v>0</v>
      </c>
      <c r="I30923">
        <v>0</v>
      </c>
      <c r="J30923">
        <v>0</v>
      </c>
      <c r="K30923" t="s">
        <v>118313</v>
      </c>
    </row>
    <row r="30924" spans="1:11" x14ac:dyDescent="0.3">
      <c r="A30924" t="s">
        <v>118314</v>
      </c>
      <c r="B30924" t="s">
        <v>118315</v>
      </c>
      <c r="C30924" t="s">
        <v>13</v>
      </c>
      <c r="D30924" t="s">
        <v>118316</v>
      </c>
      <c r="E30924" t="s">
        <v>77</v>
      </c>
      <c r="F30924" t="s">
        <v>16</v>
      </c>
      <c r="G30924" t="s">
        <v>2070</v>
      </c>
      <c r="H30924">
        <v>0</v>
      </c>
      <c r="I30924">
        <v>0</v>
      </c>
      <c r="J30924">
        <v>0</v>
      </c>
      <c r="K30924" t="s">
        <v>118317</v>
      </c>
    </row>
    <row r="30925" spans="1:11" x14ac:dyDescent="0.3">
      <c r="A30925" t="s">
        <v>118318</v>
      </c>
      <c r="B30925" t="s">
        <v>118319</v>
      </c>
      <c r="C30925" t="s">
        <v>13</v>
      </c>
      <c r="D30925" t="s">
        <v>118320</v>
      </c>
      <c r="E30925" t="s">
        <v>77</v>
      </c>
      <c r="F30925" t="s">
        <v>16</v>
      </c>
      <c r="G30925" t="s">
        <v>787</v>
      </c>
      <c r="H30925">
        <v>0</v>
      </c>
      <c r="I30925">
        <v>0</v>
      </c>
      <c r="J30925">
        <v>0</v>
      </c>
      <c r="K30925" t="s">
        <v>118321</v>
      </c>
    </row>
    <row r="30926" spans="1:11" x14ac:dyDescent="0.3">
      <c r="A30926" t="s">
        <v>118322</v>
      </c>
      <c r="B30926" t="s">
        <v>118323</v>
      </c>
      <c r="C30926" t="s">
        <v>13</v>
      </c>
      <c r="D30926" t="s">
        <v>118324</v>
      </c>
      <c r="E30926" t="s">
        <v>15</v>
      </c>
      <c r="F30926" t="s">
        <v>16</v>
      </c>
      <c r="G30926" t="s">
        <v>1463</v>
      </c>
      <c r="H30926">
        <v>0</v>
      </c>
      <c r="I30926">
        <v>0</v>
      </c>
      <c r="J30926">
        <v>0</v>
      </c>
      <c r="K30926" t="s">
        <v>118325</v>
      </c>
    </row>
    <row r="30927" spans="1:11" x14ac:dyDescent="0.3">
      <c r="A30927" t="s">
        <v>118326</v>
      </c>
      <c r="B30927" t="s">
        <v>118327</v>
      </c>
      <c r="C30927" t="s">
        <v>27</v>
      </c>
      <c r="D30927" t="s">
        <v>118328</v>
      </c>
      <c r="E30927" t="s">
        <v>40</v>
      </c>
      <c r="F30927" t="s">
        <v>41</v>
      </c>
      <c r="G30927" t="s">
        <v>42</v>
      </c>
      <c r="H30927">
        <v>0</v>
      </c>
      <c r="I30927">
        <v>0</v>
      </c>
      <c r="J30927">
        <v>0</v>
      </c>
      <c r="K30927" t="s">
        <v>118329</v>
      </c>
    </row>
    <row r="30928" spans="1:11" x14ac:dyDescent="0.3">
      <c r="A30928" t="s">
        <v>118330</v>
      </c>
      <c r="B30928" t="s">
        <v>118331</v>
      </c>
      <c r="C30928" t="s">
        <v>466</v>
      </c>
      <c r="D30928" t="s">
        <v>118332</v>
      </c>
      <c r="E30928" t="s">
        <v>468</v>
      </c>
      <c r="F30928" t="s">
        <v>16</v>
      </c>
      <c r="G30928" t="s">
        <v>12342</v>
      </c>
      <c r="H30928">
        <v>0</v>
      </c>
      <c r="I30928">
        <v>0</v>
      </c>
      <c r="J30928">
        <v>0</v>
      </c>
      <c r="K30928" t="s">
        <v>118333</v>
      </c>
    </row>
    <row r="30929" spans="1:11" x14ac:dyDescent="0.3">
      <c r="A30929" t="s">
        <v>118334</v>
      </c>
      <c r="B30929" t="s">
        <v>118335</v>
      </c>
      <c r="C30929" t="s">
        <v>27</v>
      </c>
      <c r="D30929" t="s">
        <v>118336</v>
      </c>
      <c r="E30929" t="s">
        <v>40</v>
      </c>
      <c r="F30929" t="s">
        <v>41</v>
      </c>
      <c r="G30929" t="s">
        <v>42</v>
      </c>
      <c r="H30929">
        <v>0</v>
      </c>
      <c r="I30929">
        <v>0</v>
      </c>
      <c r="J30929">
        <v>0</v>
      </c>
      <c r="K30929" t="s">
        <v>118337</v>
      </c>
    </row>
    <row r="30930" spans="1:11" x14ac:dyDescent="0.3">
      <c r="A30930" t="s">
        <v>118338</v>
      </c>
      <c r="B30930" t="s">
        <v>118339</v>
      </c>
      <c r="C30930" t="s">
        <v>27</v>
      </c>
      <c r="D30930" t="s">
        <v>118340</v>
      </c>
      <c r="E30930" t="s">
        <v>40</v>
      </c>
      <c r="F30930" t="s">
        <v>41</v>
      </c>
      <c r="G30930" t="s">
        <v>42</v>
      </c>
      <c r="H30930">
        <v>0</v>
      </c>
      <c r="I30930">
        <v>0</v>
      </c>
      <c r="J30930">
        <v>0</v>
      </c>
      <c r="K30930" t="s">
        <v>118341</v>
      </c>
    </row>
    <row r="30931" spans="1:11" x14ac:dyDescent="0.3">
      <c r="A30931" t="s">
        <v>118342</v>
      </c>
      <c r="C30931" t="s">
        <v>27</v>
      </c>
      <c r="D30931" t="s">
        <v>118343</v>
      </c>
      <c r="E30931" t="s">
        <v>40</v>
      </c>
      <c r="F30931" t="s">
        <v>41</v>
      </c>
      <c r="G30931" t="s">
        <v>42</v>
      </c>
      <c r="H30931">
        <v>0</v>
      </c>
      <c r="I30931">
        <v>0</v>
      </c>
      <c r="J30931">
        <v>0</v>
      </c>
      <c r="K30931" t="s">
        <v>118344</v>
      </c>
    </row>
    <row r="30932" spans="1:11" x14ac:dyDescent="0.3">
      <c r="A30932" t="s">
        <v>118345</v>
      </c>
      <c r="B30932" t="s">
        <v>118346</v>
      </c>
      <c r="C30932" t="s">
        <v>20</v>
      </c>
      <c r="D30932" t="s">
        <v>118347</v>
      </c>
      <c r="E30932" t="s">
        <v>59</v>
      </c>
      <c r="F30932" t="s">
        <v>1247</v>
      </c>
      <c r="G30932" t="s">
        <v>42</v>
      </c>
      <c r="H30932">
        <v>0</v>
      </c>
      <c r="I30932">
        <v>0</v>
      </c>
      <c r="J30932">
        <v>0</v>
      </c>
      <c r="K30932" t="s">
        <v>118348</v>
      </c>
    </row>
    <row r="30933" spans="1:11" x14ac:dyDescent="0.3">
      <c r="A30933" t="s">
        <v>118349</v>
      </c>
      <c r="B30933" t="s">
        <v>118350</v>
      </c>
      <c r="C30933" t="s">
        <v>20</v>
      </c>
      <c r="D30933" t="s">
        <v>118351</v>
      </c>
      <c r="E30933" t="s">
        <v>59</v>
      </c>
      <c r="F30933" t="s">
        <v>397</v>
      </c>
      <c r="G30933" t="s">
        <v>42</v>
      </c>
      <c r="H30933">
        <v>0</v>
      </c>
      <c r="I30933">
        <v>0</v>
      </c>
      <c r="J30933">
        <v>0</v>
      </c>
      <c r="K30933" t="s">
        <v>118352</v>
      </c>
    </row>
    <row r="30934" spans="1:11" x14ac:dyDescent="0.3">
      <c r="A30934" t="s">
        <v>118353</v>
      </c>
      <c r="C30934" t="s">
        <v>20</v>
      </c>
      <c r="D30934" t="s">
        <v>118354</v>
      </c>
      <c r="E30934" t="s">
        <v>59</v>
      </c>
      <c r="F30934" t="s">
        <v>41</v>
      </c>
      <c r="G30934" t="s">
        <v>42</v>
      </c>
      <c r="H30934">
        <v>0</v>
      </c>
      <c r="I30934">
        <v>0</v>
      </c>
      <c r="J30934">
        <v>0</v>
      </c>
      <c r="K30934" t="s">
        <v>118355</v>
      </c>
    </row>
    <row r="30935" spans="1:11" x14ac:dyDescent="0.3">
      <c r="A30935" t="s">
        <v>118356</v>
      </c>
      <c r="C30935" t="s">
        <v>27</v>
      </c>
      <c r="D30935" t="s">
        <v>118357</v>
      </c>
      <c r="E30935" t="s">
        <v>40</v>
      </c>
      <c r="F30935" t="s">
        <v>41</v>
      </c>
      <c r="G30935" t="s">
        <v>42</v>
      </c>
      <c r="H30935">
        <v>0</v>
      </c>
      <c r="I30935">
        <v>0</v>
      </c>
      <c r="J30935">
        <v>0</v>
      </c>
      <c r="K30935" t="s">
        <v>118358</v>
      </c>
    </row>
    <row r="30936" spans="1:11" x14ac:dyDescent="0.3">
      <c r="A30936" t="s">
        <v>118359</v>
      </c>
      <c r="B30936" t="s">
        <v>118360</v>
      </c>
      <c r="C30936" t="s">
        <v>27</v>
      </c>
      <c r="D30936" t="s">
        <v>118361</v>
      </c>
      <c r="E30936" t="s">
        <v>40</v>
      </c>
      <c r="F30936" t="s">
        <v>41</v>
      </c>
      <c r="G30936" t="s">
        <v>18940</v>
      </c>
      <c r="H30936">
        <v>0</v>
      </c>
      <c r="I30936">
        <v>0</v>
      </c>
      <c r="J30936">
        <v>0</v>
      </c>
      <c r="K30936" t="s">
        <v>118362</v>
      </c>
    </row>
    <row r="30937" spans="1:11" x14ac:dyDescent="0.3">
      <c r="A30937" t="s">
        <v>118363</v>
      </c>
      <c r="B30937" t="s">
        <v>118364</v>
      </c>
      <c r="C30937" t="s">
        <v>20</v>
      </c>
      <c r="D30937" t="s">
        <v>118365</v>
      </c>
      <c r="E30937" t="s">
        <v>22</v>
      </c>
      <c r="F30937" t="s">
        <v>16</v>
      </c>
      <c r="G30937" t="s">
        <v>859</v>
      </c>
      <c r="H30937">
        <v>0</v>
      </c>
      <c r="I30937">
        <v>0</v>
      </c>
      <c r="J30937">
        <v>0</v>
      </c>
      <c r="K30937" t="s">
        <v>118366</v>
      </c>
    </row>
    <row r="30938" spans="1:11" x14ac:dyDescent="0.3">
      <c r="A30938" t="s">
        <v>118367</v>
      </c>
      <c r="C30938" t="s">
        <v>27</v>
      </c>
      <c r="D30938" t="s">
        <v>118368</v>
      </c>
      <c r="E30938" t="s">
        <v>40</v>
      </c>
      <c r="F30938" t="s">
        <v>41</v>
      </c>
      <c r="G30938" t="s">
        <v>42</v>
      </c>
      <c r="H30938">
        <v>0</v>
      </c>
      <c r="I30938">
        <v>0</v>
      </c>
      <c r="J30938">
        <v>0</v>
      </c>
      <c r="K30938" t="s">
        <v>118369</v>
      </c>
    </row>
    <row r="30939" spans="1:11" x14ac:dyDescent="0.3">
      <c r="A30939" t="s">
        <v>118370</v>
      </c>
      <c r="B30939" t="s">
        <v>118371</v>
      </c>
      <c r="C30939" t="s">
        <v>147</v>
      </c>
      <c r="D30939" t="s">
        <v>118372</v>
      </c>
      <c r="E30939" t="s">
        <v>183</v>
      </c>
      <c r="F30939" t="s">
        <v>7061</v>
      </c>
      <c r="G30939" t="s">
        <v>42</v>
      </c>
      <c r="H30939">
        <v>0</v>
      </c>
      <c r="I30939">
        <v>0</v>
      </c>
      <c r="J30939">
        <v>0</v>
      </c>
      <c r="K30939" t="s">
        <v>118373</v>
      </c>
    </row>
    <row r="30940" spans="1:11" x14ac:dyDescent="0.3">
      <c r="A30940" t="s">
        <v>118374</v>
      </c>
      <c r="B30940" t="s">
        <v>118375</v>
      </c>
      <c r="C30940" t="s">
        <v>147</v>
      </c>
      <c r="D30940" t="s">
        <v>118376</v>
      </c>
      <c r="E30940" t="s">
        <v>183</v>
      </c>
      <c r="F30940" t="s">
        <v>16</v>
      </c>
      <c r="G30940" t="s">
        <v>2211</v>
      </c>
      <c r="H30940">
        <v>0</v>
      </c>
      <c r="I30940">
        <v>0</v>
      </c>
      <c r="J30940">
        <v>0</v>
      </c>
      <c r="K30940" t="s">
        <v>118377</v>
      </c>
    </row>
    <row r="30941" spans="1:11" x14ac:dyDescent="0.3">
      <c r="A30941" t="s">
        <v>118378</v>
      </c>
      <c r="B30941" t="s">
        <v>118379</v>
      </c>
      <c r="C30941" t="s">
        <v>27</v>
      </c>
      <c r="D30941" t="s">
        <v>118380</v>
      </c>
      <c r="E30941" t="s">
        <v>40</v>
      </c>
      <c r="F30941" t="s">
        <v>41</v>
      </c>
      <c r="G30941" t="s">
        <v>42</v>
      </c>
      <c r="H30941">
        <v>0</v>
      </c>
      <c r="I30941">
        <v>0</v>
      </c>
      <c r="J30941">
        <v>0</v>
      </c>
      <c r="K30941" t="s">
        <v>118381</v>
      </c>
    </row>
    <row r="30942" spans="1:11" x14ac:dyDescent="0.3">
      <c r="A30942" t="s">
        <v>118382</v>
      </c>
      <c r="B30942" t="s">
        <v>118383</v>
      </c>
      <c r="C30942" t="s">
        <v>13</v>
      </c>
      <c r="D30942" t="s">
        <v>118384</v>
      </c>
      <c r="E30942" t="s">
        <v>77</v>
      </c>
      <c r="F30942" t="s">
        <v>16</v>
      </c>
      <c r="G30942" t="s">
        <v>83361</v>
      </c>
      <c r="H30942">
        <v>0</v>
      </c>
      <c r="I30942">
        <v>0</v>
      </c>
      <c r="J30942">
        <v>0</v>
      </c>
      <c r="K30942" t="s">
        <v>118385</v>
      </c>
    </row>
    <row r="30943" spans="1:11" x14ac:dyDescent="0.3">
      <c r="A30943" t="s">
        <v>118386</v>
      </c>
      <c r="B30943" t="s">
        <v>118387</v>
      </c>
      <c r="C30943" t="s">
        <v>558</v>
      </c>
      <c r="D30943" t="s">
        <v>118388</v>
      </c>
      <c r="E30943" t="s">
        <v>560</v>
      </c>
      <c r="F30943" t="s">
        <v>16</v>
      </c>
      <c r="G30943" t="s">
        <v>12342</v>
      </c>
      <c r="H30943">
        <v>0</v>
      </c>
      <c r="I30943">
        <v>0</v>
      </c>
      <c r="J30943">
        <v>0</v>
      </c>
      <c r="K30943" t="s">
        <v>118389</v>
      </c>
    </row>
    <row r="30944" spans="1:11" x14ac:dyDescent="0.3">
      <c r="A30944" t="s">
        <v>118390</v>
      </c>
      <c r="C30944" t="s">
        <v>27</v>
      </c>
      <c r="D30944" t="s">
        <v>118357</v>
      </c>
      <c r="E30944" t="s">
        <v>40</v>
      </c>
      <c r="F30944" t="s">
        <v>41</v>
      </c>
      <c r="G30944" t="s">
        <v>42</v>
      </c>
      <c r="H30944">
        <v>0</v>
      </c>
      <c r="I30944">
        <v>0</v>
      </c>
      <c r="J30944">
        <v>0</v>
      </c>
      <c r="K30944" t="s">
        <v>118391</v>
      </c>
    </row>
    <row r="30945" spans="1:11" x14ac:dyDescent="0.3">
      <c r="A30945" t="s">
        <v>118392</v>
      </c>
      <c r="C30945" t="s">
        <v>27</v>
      </c>
      <c r="D30945" t="s">
        <v>118393</v>
      </c>
      <c r="E30945" t="s">
        <v>40</v>
      </c>
      <c r="F30945" t="s">
        <v>41</v>
      </c>
      <c r="G30945" t="s">
        <v>42</v>
      </c>
      <c r="H30945">
        <v>0</v>
      </c>
      <c r="I30945">
        <v>0</v>
      </c>
      <c r="J30945">
        <v>0</v>
      </c>
      <c r="K30945" t="s">
        <v>118394</v>
      </c>
    </row>
    <row r="30946" spans="1:11" x14ac:dyDescent="0.3">
      <c r="A30946" t="s">
        <v>118395</v>
      </c>
      <c r="B30946" t="s">
        <v>118396</v>
      </c>
      <c r="C30946" t="s">
        <v>13</v>
      </c>
      <c r="D30946" t="s">
        <v>118397</v>
      </c>
      <c r="E30946" t="s">
        <v>15</v>
      </c>
      <c r="F30946" t="s">
        <v>14181</v>
      </c>
      <c r="G30946" t="s">
        <v>42</v>
      </c>
      <c r="H30946">
        <v>0</v>
      </c>
      <c r="I30946">
        <v>0</v>
      </c>
      <c r="J30946">
        <v>0</v>
      </c>
      <c r="K30946" t="s">
        <v>118398</v>
      </c>
    </row>
    <row r="30947" spans="1:11" x14ac:dyDescent="0.3">
      <c r="A30947" t="s">
        <v>118399</v>
      </c>
      <c r="C30947" t="s">
        <v>27</v>
      </c>
      <c r="D30947" t="s">
        <v>118357</v>
      </c>
      <c r="E30947" t="s">
        <v>40</v>
      </c>
      <c r="F30947" t="s">
        <v>41</v>
      </c>
      <c r="G30947" t="s">
        <v>42</v>
      </c>
      <c r="H30947">
        <v>0</v>
      </c>
      <c r="I30947">
        <v>0</v>
      </c>
      <c r="J30947">
        <v>0</v>
      </c>
      <c r="K30947" t="s">
        <v>118400</v>
      </c>
    </row>
    <row r="30948" spans="1:11" x14ac:dyDescent="0.3">
      <c r="A30948" t="s">
        <v>118401</v>
      </c>
      <c r="B30948" t="s">
        <v>118402</v>
      </c>
      <c r="C30948" t="s">
        <v>20</v>
      </c>
      <c r="D30948" t="s">
        <v>118403</v>
      </c>
      <c r="E30948" t="s">
        <v>59</v>
      </c>
      <c r="F30948" t="s">
        <v>16</v>
      </c>
      <c r="G30948" t="s">
        <v>8136</v>
      </c>
      <c r="H30948">
        <v>0</v>
      </c>
      <c r="I30948">
        <v>0</v>
      </c>
      <c r="J30948">
        <v>0</v>
      </c>
      <c r="K30948" t="s">
        <v>118404</v>
      </c>
    </row>
    <row r="30949" spans="1:11" x14ac:dyDescent="0.3">
      <c r="A30949" t="s">
        <v>118405</v>
      </c>
      <c r="B30949" t="s">
        <v>118406</v>
      </c>
      <c r="C30949" t="s">
        <v>147</v>
      </c>
      <c r="D30949" t="s">
        <v>118407</v>
      </c>
      <c r="E30949" t="s">
        <v>183</v>
      </c>
      <c r="F30949" t="s">
        <v>1947</v>
      </c>
      <c r="G30949" t="s">
        <v>42</v>
      </c>
      <c r="H30949">
        <v>0</v>
      </c>
      <c r="I30949">
        <v>0</v>
      </c>
      <c r="J30949">
        <v>0</v>
      </c>
      <c r="K30949" t="s">
        <v>118408</v>
      </c>
    </row>
    <row r="30950" spans="1:11" x14ac:dyDescent="0.3">
      <c r="A30950" t="s">
        <v>118409</v>
      </c>
      <c r="C30950" t="s">
        <v>27</v>
      </c>
      <c r="D30950" t="s">
        <v>118410</v>
      </c>
      <c r="E30950" t="s">
        <v>40</v>
      </c>
      <c r="F30950" t="s">
        <v>41</v>
      </c>
      <c r="G30950" t="s">
        <v>42</v>
      </c>
      <c r="H30950">
        <v>0</v>
      </c>
      <c r="I30950">
        <v>0</v>
      </c>
      <c r="J30950">
        <v>0</v>
      </c>
      <c r="K30950" t="s">
        <v>118411</v>
      </c>
    </row>
    <row r="30951" spans="1:11" x14ac:dyDescent="0.3">
      <c r="A30951" t="s">
        <v>118412</v>
      </c>
      <c r="B30951" t="s">
        <v>118413</v>
      </c>
      <c r="C30951" t="s">
        <v>13</v>
      </c>
      <c r="D30951" t="s">
        <v>118414</v>
      </c>
      <c r="E30951" t="s">
        <v>77</v>
      </c>
      <c r="F30951" t="s">
        <v>41</v>
      </c>
      <c r="G30951" t="s">
        <v>42</v>
      </c>
      <c r="H30951">
        <v>0</v>
      </c>
      <c r="I30951">
        <v>0</v>
      </c>
      <c r="J30951">
        <v>0</v>
      </c>
      <c r="K30951" t="s">
        <v>118415</v>
      </c>
    </row>
    <row r="30952" spans="1:11" x14ac:dyDescent="0.3">
      <c r="A30952" t="s">
        <v>118416</v>
      </c>
      <c r="B30952" t="s">
        <v>118417</v>
      </c>
      <c r="C30952" t="s">
        <v>13</v>
      </c>
      <c r="D30952" t="s">
        <v>118418</v>
      </c>
      <c r="E30952" t="s">
        <v>77</v>
      </c>
      <c r="F30952" t="s">
        <v>16</v>
      </c>
      <c r="G30952" t="s">
        <v>5504</v>
      </c>
      <c r="H30952">
        <v>0</v>
      </c>
      <c r="I30952">
        <v>0</v>
      </c>
      <c r="J30952">
        <v>0</v>
      </c>
      <c r="K30952" t="s">
        <v>118419</v>
      </c>
    </row>
    <row r="30953" spans="1:11" x14ac:dyDescent="0.3">
      <c r="A30953" t="s">
        <v>118420</v>
      </c>
      <c r="B30953" t="s">
        <v>118421</v>
      </c>
      <c r="C30953" t="s">
        <v>27</v>
      </c>
      <c r="D30953" t="s">
        <v>118422</v>
      </c>
      <c r="E30953" t="s">
        <v>29</v>
      </c>
      <c r="F30953" t="s">
        <v>14759</v>
      </c>
      <c r="G30953" t="s">
        <v>364</v>
      </c>
      <c r="H30953">
        <v>0</v>
      </c>
      <c r="I30953">
        <v>0</v>
      </c>
      <c r="J30953">
        <v>0</v>
      </c>
      <c r="K30953" t="s">
        <v>118423</v>
      </c>
    </row>
    <row r="30954" spans="1:11" x14ac:dyDescent="0.3">
      <c r="A30954" t="s">
        <v>118424</v>
      </c>
      <c r="B30954" t="s">
        <v>118406</v>
      </c>
      <c r="C30954" t="s">
        <v>558</v>
      </c>
      <c r="D30954" t="s">
        <v>118425</v>
      </c>
      <c r="E30954" t="s">
        <v>754</v>
      </c>
      <c r="F30954" t="s">
        <v>16</v>
      </c>
      <c r="G30954" t="s">
        <v>18285</v>
      </c>
      <c r="H30954">
        <v>0</v>
      </c>
      <c r="I30954">
        <v>0</v>
      </c>
      <c r="J30954">
        <v>0</v>
      </c>
      <c r="K30954" t="s">
        <v>118426</v>
      </c>
    </row>
    <row r="30955" spans="1:11" x14ac:dyDescent="0.3">
      <c r="A30955" t="s">
        <v>118427</v>
      </c>
      <c r="B30955" t="s">
        <v>118428</v>
      </c>
      <c r="C30955" t="s">
        <v>558</v>
      </c>
      <c r="D30955" t="s">
        <v>118429</v>
      </c>
      <c r="E30955" t="s">
        <v>1472</v>
      </c>
      <c r="F30955" t="s">
        <v>16</v>
      </c>
      <c r="G30955" t="s">
        <v>11973</v>
      </c>
      <c r="H30955">
        <v>0</v>
      </c>
      <c r="I30955">
        <v>0</v>
      </c>
      <c r="J30955">
        <v>0</v>
      </c>
      <c r="K30955" t="s">
        <v>118430</v>
      </c>
    </row>
    <row r="30956" spans="1:11" x14ac:dyDescent="0.3">
      <c r="A30956" t="s">
        <v>118431</v>
      </c>
      <c r="B30956" t="s">
        <v>118432</v>
      </c>
      <c r="C30956" t="s">
        <v>13</v>
      </c>
      <c r="D30956" t="s">
        <v>118433</v>
      </c>
      <c r="E30956" t="s">
        <v>77</v>
      </c>
      <c r="F30956" t="s">
        <v>16</v>
      </c>
      <c r="G30956" t="s">
        <v>5504</v>
      </c>
      <c r="H30956">
        <v>0</v>
      </c>
      <c r="I30956">
        <v>0</v>
      </c>
      <c r="J30956">
        <v>0</v>
      </c>
      <c r="K30956" t="s">
        <v>118434</v>
      </c>
    </row>
    <row r="30957" spans="1:11" x14ac:dyDescent="0.3">
      <c r="A30957" t="s">
        <v>118435</v>
      </c>
      <c r="B30957" t="s">
        <v>27473</v>
      </c>
      <c r="C30957" t="s">
        <v>27</v>
      </c>
      <c r="D30957" t="s">
        <v>118436</v>
      </c>
      <c r="E30957" t="s">
        <v>40</v>
      </c>
      <c r="F30957" t="s">
        <v>41</v>
      </c>
      <c r="G30957" t="s">
        <v>42</v>
      </c>
      <c r="H30957">
        <v>0</v>
      </c>
      <c r="I30957">
        <v>0</v>
      </c>
      <c r="J30957">
        <v>0</v>
      </c>
      <c r="K30957" t="s">
        <v>118437</v>
      </c>
    </row>
    <row r="30958" spans="1:11" x14ac:dyDescent="0.3">
      <c r="A30958" t="s">
        <v>118438</v>
      </c>
      <c r="B30958" t="s">
        <v>118439</v>
      </c>
      <c r="C30958" t="s">
        <v>27</v>
      </c>
      <c r="D30958" t="s">
        <v>118440</v>
      </c>
      <c r="E30958" t="s">
        <v>40</v>
      </c>
      <c r="F30958" t="s">
        <v>41</v>
      </c>
      <c r="G30958" t="s">
        <v>42</v>
      </c>
      <c r="H30958">
        <v>0</v>
      </c>
      <c r="I30958">
        <v>0</v>
      </c>
      <c r="J30958">
        <v>0</v>
      </c>
      <c r="K30958" t="s">
        <v>118441</v>
      </c>
    </row>
    <row r="30959" spans="1:11" x14ac:dyDescent="0.3">
      <c r="A30959" t="s">
        <v>118442</v>
      </c>
      <c r="B30959" t="s">
        <v>118443</v>
      </c>
      <c r="C30959" t="s">
        <v>27</v>
      </c>
      <c r="D30959" t="s">
        <v>118444</v>
      </c>
      <c r="E30959" t="s">
        <v>40</v>
      </c>
      <c r="F30959" t="s">
        <v>41</v>
      </c>
      <c r="G30959" t="s">
        <v>42</v>
      </c>
      <c r="H30959">
        <v>0</v>
      </c>
      <c r="I30959">
        <v>0</v>
      </c>
      <c r="J30959">
        <v>0</v>
      </c>
      <c r="K30959" t="s">
        <v>118445</v>
      </c>
    </row>
    <row r="30960" spans="1:11" x14ac:dyDescent="0.3">
      <c r="A30960" t="s">
        <v>118446</v>
      </c>
      <c r="B30960" t="s">
        <v>118050</v>
      </c>
      <c r="C30960" t="s">
        <v>20</v>
      </c>
      <c r="E30960" t="s">
        <v>59</v>
      </c>
      <c r="F30960" t="s">
        <v>1638</v>
      </c>
      <c r="G30960" t="s">
        <v>42</v>
      </c>
      <c r="H30960">
        <v>0</v>
      </c>
      <c r="I30960">
        <v>0</v>
      </c>
      <c r="J30960">
        <v>0</v>
      </c>
      <c r="K30960" t="s">
        <v>118447</v>
      </c>
    </row>
    <row r="30961" spans="1:11" x14ac:dyDescent="0.3">
      <c r="A30961" t="s">
        <v>118448</v>
      </c>
      <c r="B30961" t="s">
        <v>118449</v>
      </c>
      <c r="C30961" t="s">
        <v>27</v>
      </c>
      <c r="D30961" t="s">
        <v>118450</v>
      </c>
      <c r="E30961" t="s">
        <v>40</v>
      </c>
      <c r="F30961" t="s">
        <v>41</v>
      </c>
      <c r="G30961" t="s">
        <v>42</v>
      </c>
      <c r="H30961">
        <v>0</v>
      </c>
      <c r="I30961">
        <v>0</v>
      </c>
      <c r="J30961">
        <v>0</v>
      </c>
      <c r="K30961" t="s">
        <v>118451</v>
      </c>
    </row>
    <row r="30962" spans="1:11" x14ac:dyDescent="0.3">
      <c r="A30962" t="s">
        <v>118452</v>
      </c>
      <c r="B30962" t="s">
        <v>8340</v>
      </c>
      <c r="C30962" t="s">
        <v>558</v>
      </c>
      <c r="D30962" t="s">
        <v>118453</v>
      </c>
      <c r="E30962" t="s">
        <v>981</v>
      </c>
      <c r="F30962" t="s">
        <v>16</v>
      </c>
      <c r="G30962" t="s">
        <v>19780</v>
      </c>
      <c r="H30962">
        <v>0</v>
      </c>
      <c r="I30962">
        <v>0</v>
      </c>
      <c r="J30962">
        <v>0</v>
      </c>
      <c r="K30962" t="s">
        <v>118454</v>
      </c>
    </row>
    <row r="30963" spans="1:11" x14ac:dyDescent="0.3">
      <c r="A30963" t="s">
        <v>118455</v>
      </c>
      <c r="B30963" t="s">
        <v>118456</v>
      </c>
      <c r="C30963" t="s">
        <v>27</v>
      </c>
      <c r="D30963" t="s">
        <v>118457</v>
      </c>
      <c r="E30963" t="s">
        <v>29</v>
      </c>
      <c r="F30963" t="s">
        <v>41</v>
      </c>
      <c r="G30963" t="s">
        <v>42</v>
      </c>
      <c r="H30963">
        <v>0</v>
      </c>
      <c r="I30963">
        <v>0</v>
      </c>
      <c r="J30963">
        <v>0</v>
      </c>
      <c r="K30963" t="s">
        <v>118458</v>
      </c>
    </row>
    <row r="30964" spans="1:11" x14ac:dyDescent="0.3">
      <c r="A30964" t="s">
        <v>118459</v>
      </c>
      <c r="B30964" t="s">
        <v>118460</v>
      </c>
      <c r="C30964" t="s">
        <v>27</v>
      </c>
      <c r="D30964" t="s">
        <v>118461</v>
      </c>
      <c r="E30964" t="s">
        <v>40</v>
      </c>
      <c r="F30964" t="s">
        <v>41</v>
      </c>
      <c r="G30964" t="s">
        <v>42</v>
      </c>
      <c r="H30964">
        <v>0</v>
      </c>
      <c r="I30964">
        <v>0</v>
      </c>
      <c r="J30964">
        <v>0</v>
      </c>
      <c r="K30964" t="s">
        <v>118462</v>
      </c>
    </row>
    <row r="30965" spans="1:11" x14ac:dyDescent="0.3">
      <c r="A30965" t="s">
        <v>118463</v>
      </c>
      <c r="B30965" t="s">
        <v>118464</v>
      </c>
      <c r="C30965" t="s">
        <v>27</v>
      </c>
      <c r="D30965" t="s">
        <v>118465</v>
      </c>
      <c r="E30965" t="s">
        <v>40</v>
      </c>
      <c r="F30965" t="s">
        <v>16</v>
      </c>
      <c r="G30965" t="s">
        <v>32928</v>
      </c>
      <c r="H30965">
        <v>0</v>
      </c>
      <c r="I30965">
        <v>0</v>
      </c>
      <c r="J30965">
        <v>0</v>
      </c>
      <c r="K30965" t="s">
        <v>118466</v>
      </c>
    </row>
    <row r="30966" spans="1:11" x14ac:dyDescent="0.3">
      <c r="A30966" t="s">
        <v>118467</v>
      </c>
      <c r="B30966" t="s">
        <v>118468</v>
      </c>
      <c r="C30966" t="s">
        <v>20</v>
      </c>
      <c r="D30966" t="s">
        <v>118469</v>
      </c>
      <c r="E30966" t="s">
        <v>59</v>
      </c>
      <c r="F30966" t="s">
        <v>16</v>
      </c>
      <c r="G30966" t="s">
        <v>3142</v>
      </c>
      <c r="H30966">
        <v>0</v>
      </c>
      <c r="I30966">
        <v>0</v>
      </c>
      <c r="J30966">
        <v>0</v>
      </c>
      <c r="K30966" t="s">
        <v>118470</v>
      </c>
    </row>
    <row r="30967" spans="1:11" x14ac:dyDescent="0.3">
      <c r="A30967" t="s">
        <v>118471</v>
      </c>
      <c r="B30967" t="s">
        <v>111783</v>
      </c>
      <c r="C30967" t="s">
        <v>27</v>
      </c>
      <c r="D30967" t="s">
        <v>118472</v>
      </c>
      <c r="E30967" t="s">
        <v>40</v>
      </c>
      <c r="F30967" t="s">
        <v>41</v>
      </c>
      <c r="G30967" t="s">
        <v>1162</v>
      </c>
      <c r="H30967">
        <v>0</v>
      </c>
      <c r="I30967">
        <v>0</v>
      </c>
      <c r="J30967">
        <v>0</v>
      </c>
      <c r="K30967" t="s">
        <v>118473</v>
      </c>
    </row>
    <row r="30968" spans="1:11" x14ac:dyDescent="0.3">
      <c r="A30968" t="s">
        <v>118474</v>
      </c>
      <c r="B30968" t="s">
        <v>110455</v>
      </c>
      <c r="C30968" t="s">
        <v>27</v>
      </c>
      <c r="D30968" t="s">
        <v>118475</v>
      </c>
      <c r="E30968" t="s">
        <v>40</v>
      </c>
      <c r="F30968" t="s">
        <v>41</v>
      </c>
      <c r="G30968" t="s">
        <v>42</v>
      </c>
      <c r="H30968">
        <v>0</v>
      </c>
      <c r="I30968">
        <v>0</v>
      </c>
      <c r="J30968">
        <v>0</v>
      </c>
      <c r="K30968" t="s">
        <v>118476</v>
      </c>
    </row>
    <row r="30969" spans="1:11" x14ac:dyDescent="0.3">
      <c r="A30969" t="s">
        <v>118477</v>
      </c>
      <c r="B30969" t="s">
        <v>42366</v>
      </c>
      <c r="C30969" t="s">
        <v>20</v>
      </c>
      <c r="D30969" t="s">
        <v>118478</v>
      </c>
      <c r="E30969" t="s">
        <v>59</v>
      </c>
      <c r="F30969" t="s">
        <v>16</v>
      </c>
      <c r="G30969" t="s">
        <v>5120</v>
      </c>
      <c r="H30969">
        <v>0</v>
      </c>
      <c r="I30969">
        <v>0</v>
      </c>
      <c r="J30969">
        <v>0</v>
      </c>
      <c r="K30969" t="s">
        <v>118479</v>
      </c>
    </row>
    <row r="30970" spans="1:11" x14ac:dyDescent="0.3">
      <c r="A30970" t="s">
        <v>118480</v>
      </c>
      <c r="C30970" t="s">
        <v>27</v>
      </c>
      <c r="D30970" t="s">
        <v>118481</v>
      </c>
      <c r="E30970" t="s">
        <v>40</v>
      </c>
      <c r="F30970" t="s">
        <v>41</v>
      </c>
      <c r="G30970" t="s">
        <v>42</v>
      </c>
      <c r="H30970">
        <v>0</v>
      </c>
      <c r="I30970">
        <v>0</v>
      </c>
      <c r="J30970">
        <v>0</v>
      </c>
      <c r="K30970" t="s">
        <v>118482</v>
      </c>
    </row>
    <row r="30971" spans="1:11" x14ac:dyDescent="0.3">
      <c r="A30971" t="s">
        <v>118483</v>
      </c>
      <c r="B30971" t="s">
        <v>118484</v>
      </c>
      <c r="C30971" t="s">
        <v>27</v>
      </c>
      <c r="D30971" t="s">
        <v>118485</v>
      </c>
      <c r="E30971" t="s">
        <v>40</v>
      </c>
      <c r="F30971" t="s">
        <v>16</v>
      </c>
      <c r="G30971" t="s">
        <v>122</v>
      </c>
      <c r="H30971">
        <v>0</v>
      </c>
      <c r="I30971">
        <v>0</v>
      </c>
      <c r="J30971">
        <v>0</v>
      </c>
      <c r="K30971" t="s">
        <v>118486</v>
      </c>
    </row>
    <row r="30972" spans="1:11" x14ac:dyDescent="0.3">
      <c r="A30972" t="s">
        <v>118487</v>
      </c>
      <c r="C30972" t="s">
        <v>27</v>
      </c>
      <c r="D30972" t="s">
        <v>118488</v>
      </c>
      <c r="E30972" t="s">
        <v>29</v>
      </c>
      <c r="F30972" t="s">
        <v>41</v>
      </c>
      <c r="G30972" t="s">
        <v>42</v>
      </c>
      <c r="H30972">
        <v>0</v>
      </c>
      <c r="I30972">
        <v>0</v>
      </c>
      <c r="J30972">
        <v>0</v>
      </c>
      <c r="K30972" t="s">
        <v>118489</v>
      </c>
    </row>
    <row r="30973" spans="1:11" x14ac:dyDescent="0.3">
      <c r="A30973" t="s">
        <v>118490</v>
      </c>
      <c r="B30973" t="s">
        <v>91688</v>
      </c>
      <c r="C30973" t="s">
        <v>27</v>
      </c>
      <c r="D30973" t="s">
        <v>118491</v>
      </c>
      <c r="E30973" t="s">
        <v>40</v>
      </c>
      <c r="F30973" t="s">
        <v>41</v>
      </c>
      <c r="G30973" t="s">
        <v>42</v>
      </c>
      <c r="H30973">
        <v>0</v>
      </c>
      <c r="I30973">
        <v>0</v>
      </c>
      <c r="J30973">
        <v>0</v>
      </c>
      <c r="K30973" t="s">
        <v>118492</v>
      </c>
    </row>
    <row r="30974" spans="1:11" x14ac:dyDescent="0.3">
      <c r="A30974" t="s">
        <v>118493</v>
      </c>
      <c r="B30974" t="s">
        <v>118494</v>
      </c>
      <c r="C30974" t="s">
        <v>27</v>
      </c>
      <c r="D30974" t="s">
        <v>118495</v>
      </c>
      <c r="E30974" t="s">
        <v>40</v>
      </c>
      <c r="F30974" t="s">
        <v>41</v>
      </c>
      <c r="G30974" t="s">
        <v>5631</v>
      </c>
      <c r="H30974">
        <v>0</v>
      </c>
      <c r="I30974">
        <v>0</v>
      </c>
      <c r="J30974">
        <v>0</v>
      </c>
      <c r="K30974" t="s">
        <v>118496</v>
      </c>
    </row>
    <row r="30975" spans="1:11" x14ac:dyDescent="0.3">
      <c r="A30975" t="s">
        <v>118497</v>
      </c>
      <c r="B30975" t="s">
        <v>118498</v>
      </c>
      <c r="C30975" t="s">
        <v>27</v>
      </c>
      <c r="D30975" t="s">
        <v>118499</v>
      </c>
      <c r="E30975" t="s">
        <v>40</v>
      </c>
      <c r="F30975" t="s">
        <v>16</v>
      </c>
      <c r="G30975" t="s">
        <v>10402</v>
      </c>
      <c r="H30975">
        <v>0</v>
      </c>
      <c r="I30975">
        <v>0</v>
      </c>
      <c r="J30975">
        <v>0</v>
      </c>
      <c r="K30975" t="s">
        <v>118500</v>
      </c>
    </row>
    <row r="30976" spans="1:11" x14ac:dyDescent="0.3">
      <c r="A30976" t="s">
        <v>118501</v>
      </c>
      <c r="B30976" t="s">
        <v>118498</v>
      </c>
      <c r="C30976" t="s">
        <v>27</v>
      </c>
      <c r="D30976" t="s">
        <v>118502</v>
      </c>
      <c r="E30976" t="s">
        <v>40</v>
      </c>
      <c r="F30976" t="s">
        <v>41</v>
      </c>
      <c r="G30976" t="s">
        <v>42</v>
      </c>
      <c r="H30976">
        <v>0</v>
      </c>
      <c r="I30976">
        <v>0</v>
      </c>
      <c r="J30976">
        <v>0</v>
      </c>
      <c r="K30976" t="s">
        <v>118503</v>
      </c>
    </row>
    <row r="30977" spans="1:11" x14ac:dyDescent="0.3">
      <c r="A30977" t="s">
        <v>118504</v>
      </c>
      <c r="C30977" t="s">
        <v>27</v>
      </c>
      <c r="D30977" t="s">
        <v>118505</v>
      </c>
      <c r="E30977" t="s">
        <v>40</v>
      </c>
      <c r="F30977" t="s">
        <v>41</v>
      </c>
      <c r="G30977" t="s">
        <v>42</v>
      </c>
      <c r="H30977">
        <v>0</v>
      </c>
      <c r="I30977">
        <v>0</v>
      </c>
      <c r="J30977">
        <v>0</v>
      </c>
      <c r="K30977" t="s">
        <v>118506</v>
      </c>
    </row>
    <row r="30978" spans="1:11" x14ac:dyDescent="0.3">
      <c r="A30978" t="s">
        <v>118507</v>
      </c>
      <c r="C30978" t="s">
        <v>27</v>
      </c>
      <c r="D30978" t="s">
        <v>118508</v>
      </c>
      <c r="E30978" t="s">
        <v>40</v>
      </c>
      <c r="F30978" t="s">
        <v>41</v>
      </c>
      <c r="G30978" t="s">
        <v>42</v>
      </c>
      <c r="H30978">
        <v>0</v>
      </c>
      <c r="I30978">
        <v>0</v>
      </c>
      <c r="J30978">
        <v>0</v>
      </c>
      <c r="K30978" t="s">
        <v>118509</v>
      </c>
    </row>
    <row r="30979" spans="1:11" x14ac:dyDescent="0.3">
      <c r="A30979" t="s">
        <v>118510</v>
      </c>
      <c r="B30979" t="s">
        <v>118511</v>
      </c>
      <c r="C30979" t="s">
        <v>20</v>
      </c>
      <c r="D30979" t="s">
        <v>118512</v>
      </c>
      <c r="E30979" t="s">
        <v>59</v>
      </c>
      <c r="F30979" t="s">
        <v>16</v>
      </c>
      <c r="G30979" t="s">
        <v>48403</v>
      </c>
      <c r="H30979">
        <v>0</v>
      </c>
      <c r="I30979">
        <v>0</v>
      </c>
      <c r="J30979">
        <v>0</v>
      </c>
      <c r="K30979" t="s">
        <v>118513</v>
      </c>
    </row>
    <row r="30980" spans="1:11" x14ac:dyDescent="0.3">
      <c r="A30980" t="s">
        <v>118514</v>
      </c>
      <c r="B30980" t="s">
        <v>118515</v>
      </c>
      <c r="C30980" t="s">
        <v>27</v>
      </c>
      <c r="D30980" t="s">
        <v>118516</v>
      </c>
      <c r="E30980" t="s">
        <v>40</v>
      </c>
      <c r="F30980" t="s">
        <v>41</v>
      </c>
      <c r="G30980" t="s">
        <v>42</v>
      </c>
      <c r="H30980">
        <v>0</v>
      </c>
      <c r="I30980">
        <v>0</v>
      </c>
      <c r="J30980">
        <v>0</v>
      </c>
      <c r="K30980" t="s">
        <v>118517</v>
      </c>
    </row>
    <row r="30981" spans="1:11" x14ac:dyDescent="0.3">
      <c r="A30981" t="s">
        <v>118518</v>
      </c>
      <c r="B30981" t="s">
        <v>118519</v>
      </c>
      <c r="C30981" t="s">
        <v>558</v>
      </c>
      <c r="D30981" t="s">
        <v>118520</v>
      </c>
      <c r="E30981" t="s">
        <v>754</v>
      </c>
      <c r="F30981" t="s">
        <v>1506</v>
      </c>
      <c r="G30981" t="s">
        <v>6816</v>
      </c>
      <c r="H30981">
        <v>0</v>
      </c>
      <c r="I30981">
        <v>0</v>
      </c>
      <c r="J30981">
        <v>0</v>
      </c>
      <c r="K30981" t="s">
        <v>118521</v>
      </c>
    </row>
    <row r="30982" spans="1:11" x14ac:dyDescent="0.3">
      <c r="A30982" t="s">
        <v>118522</v>
      </c>
      <c r="B30982" t="s">
        <v>118523</v>
      </c>
      <c r="C30982" t="s">
        <v>13</v>
      </c>
      <c r="D30982" t="s">
        <v>118524</v>
      </c>
      <c r="E30982" t="s">
        <v>15</v>
      </c>
      <c r="F30982" t="s">
        <v>1850</v>
      </c>
      <c r="G30982" t="s">
        <v>50545</v>
      </c>
      <c r="H30982">
        <v>0</v>
      </c>
      <c r="I30982">
        <v>0</v>
      </c>
      <c r="J30982">
        <v>0</v>
      </c>
      <c r="K30982" t="s">
        <v>118525</v>
      </c>
    </row>
    <row r="30983" spans="1:11" x14ac:dyDescent="0.3">
      <c r="A30983" t="s">
        <v>118526</v>
      </c>
      <c r="C30983" t="s">
        <v>558</v>
      </c>
      <c r="D30983" t="s">
        <v>118527</v>
      </c>
      <c r="E30983" t="s">
        <v>754</v>
      </c>
      <c r="F30983" t="s">
        <v>41</v>
      </c>
      <c r="G30983" t="s">
        <v>42</v>
      </c>
      <c r="H30983">
        <v>0</v>
      </c>
      <c r="I30983">
        <v>0</v>
      </c>
      <c r="J30983">
        <v>0</v>
      </c>
      <c r="K30983" t="s">
        <v>118528</v>
      </c>
    </row>
    <row r="30984" spans="1:11" x14ac:dyDescent="0.3">
      <c r="A30984" t="s">
        <v>118529</v>
      </c>
      <c r="C30984" t="s">
        <v>558</v>
      </c>
      <c r="D30984" t="s">
        <v>118530</v>
      </c>
      <c r="E30984" t="s">
        <v>754</v>
      </c>
      <c r="F30984" t="s">
        <v>41</v>
      </c>
      <c r="G30984" t="s">
        <v>42</v>
      </c>
      <c r="H30984">
        <v>0</v>
      </c>
      <c r="I30984">
        <v>0</v>
      </c>
      <c r="J30984">
        <v>0</v>
      </c>
      <c r="K30984" t="s">
        <v>118531</v>
      </c>
    </row>
    <row r="30985" spans="1:11" x14ac:dyDescent="0.3">
      <c r="A30985" t="s">
        <v>118532</v>
      </c>
      <c r="C30985" t="s">
        <v>558</v>
      </c>
      <c r="D30985" t="s">
        <v>118533</v>
      </c>
      <c r="E30985" t="s">
        <v>754</v>
      </c>
      <c r="F30985" t="s">
        <v>41</v>
      </c>
      <c r="G30985" t="s">
        <v>1004</v>
      </c>
      <c r="H30985">
        <v>0</v>
      </c>
      <c r="I30985">
        <v>0</v>
      </c>
      <c r="J30985">
        <v>0</v>
      </c>
      <c r="K30985" t="s">
        <v>118534</v>
      </c>
    </row>
    <row r="30986" spans="1:11" x14ac:dyDescent="0.3">
      <c r="A30986" t="s">
        <v>118535</v>
      </c>
      <c r="C30986" t="s">
        <v>558</v>
      </c>
      <c r="D30986" t="s">
        <v>118536</v>
      </c>
      <c r="E30986" t="s">
        <v>754</v>
      </c>
      <c r="F30986" t="s">
        <v>16</v>
      </c>
      <c r="G30986" t="s">
        <v>269</v>
      </c>
      <c r="H30986">
        <v>0</v>
      </c>
      <c r="I30986">
        <v>0</v>
      </c>
      <c r="J30986">
        <v>0</v>
      </c>
      <c r="K30986" t="s">
        <v>118537</v>
      </c>
    </row>
    <row r="30987" spans="1:11" x14ac:dyDescent="0.3">
      <c r="A30987" t="s">
        <v>118538</v>
      </c>
      <c r="C30987" t="s">
        <v>27</v>
      </c>
      <c r="D30987" t="s">
        <v>118539</v>
      </c>
      <c r="E30987" t="s">
        <v>40</v>
      </c>
      <c r="F30987" t="s">
        <v>41</v>
      </c>
      <c r="G30987" t="s">
        <v>42</v>
      </c>
      <c r="H30987">
        <v>0</v>
      </c>
      <c r="I30987">
        <v>0</v>
      </c>
      <c r="J30987">
        <v>0</v>
      </c>
      <c r="K30987" t="s">
        <v>118540</v>
      </c>
    </row>
    <row r="30988" spans="1:11" x14ac:dyDescent="0.3">
      <c r="A30988" t="s">
        <v>118541</v>
      </c>
      <c r="C30988" t="s">
        <v>20</v>
      </c>
      <c r="D30988" t="s">
        <v>118542</v>
      </c>
      <c r="E30988" t="s">
        <v>59</v>
      </c>
      <c r="F30988" t="s">
        <v>16</v>
      </c>
      <c r="G30988" t="s">
        <v>42</v>
      </c>
      <c r="H30988">
        <v>0</v>
      </c>
      <c r="I30988">
        <v>0</v>
      </c>
      <c r="J30988">
        <v>0</v>
      </c>
      <c r="K30988" t="s">
        <v>118543</v>
      </c>
    </row>
    <row r="30989" spans="1:11" x14ac:dyDescent="0.3">
      <c r="A30989" t="s">
        <v>118544</v>
      </c>
      <c r="B30989" t="s">
        <v>118545</v>
      </c>
      <c r="C30989" t="s">
        <v>13</v>
      </c>
      <c r="D30989" t="s">
        <v>118546</v>
      </c>
      <c r="E30989" t="s">
        <v>77</v>
      </c>
      <c r="F30989" t="s">
        <v>16</v>
      </c>
      <c r="G30989" t="s">
        <v>223</v>
      </c>
      <c r="H30989">
        <v>0</v>
      </c>
      <c r="I30989">
        <v>0</v>
      </c>
      <c r="J30989">
        <v>0</v>
      </c>
      <c r="K30989" t="s">
        <v>118547</v>
      </c>
    </row>
    <row r="30990" spans="1:11" x14ac:dyDescent="0.3">
      <c r="A30990" t="s">
        <v>118548</v>
      </c>
      <c r="B30990" t="s">
        <v>118549</v>
      </c>
      <c r="C30990" t="s">
        <v>13</v>
      </c>
      <c r="D30990" t="s">
        <v>118550</v>
      </c>
      <c r="E30990" t="s">
        <v>77</v>
      </c>
      <c r="F30990" t="s">
        <v>41</v>
      </c>
      <c r="G30990" t="s">
        <v>42</v>
      </c>
      <c r="H30990">
        <v>0</v>
      </c>
      <c r="I30990">
        <v>0</v>
      </c>
      <c r="J30990">
        <v>0</v>
      </c>
      <c r="K30990" t="s">
        <v>118551</v>
      </c>
    </row>
    <row r="30991" spans="1:11" x14ac:dyDescent="0.3">
      <c r="A30991" t="s">
        <v>118552</v>
      </c>
      <c r="C30991" t="s">
        <v>27</v>
      </c>
      <c r="D30991" t="s">
        <v>72304</v>
      </c>
      <c r="E30991" t="s">
        <v>29</v>
      </c>
      <c r="F30991" t="s">
        <v>41</v>
      </c>
      <c r="G30991" t="s">
        <v>42</v>
      </c>
      <c r="H30991">
        <v>0</v>
      </c>
      <c r="I30991">
        <v>0</v>
      </c>
      <c r="J30991">
        <v>0</v>
      </c>
      <c r="K30991" t="s">
        <v>118553</v>
      </c>
    </row>
    <row r="30992" spans="1:11" x14ac:dyDescent="0.3">
      <c r="A30992" t="s">
        <v>118554</v>
      </c>
      <c r="B30992" t="s">
        <v>118555</v>
      </c>
      <c r="C30992" t="s">
        <v>27</v>
      </c>
      <c r="D30992" t="s">
        <v>118556</v>
      </c>
      <c r="E30992" t="s">
        <v>40</v>
      </c>
      <c r="F30992" t="s">
        <v>41</v>
      </c>
      <c r="G30992" t="s">
        <v>42</v>
      </c>
      <c r="H30992">
        <v>0</v>
      </c>
      <c r="I30992">
        <v>0</v>
      </c>
      <c r="J30992">
        <v>0</v>
      </c>
      <c r="K30992" t="s">
        <v>118557</v>
      </c>
    </row>
    <row r="30993" spans="1:11" x14ac:dyDescent="0.3">
      <c r="A30993" t="s">
        <v>118558</v>
      </c>
      <c r="B30993" t="s">
        <v>118559</v>
      </c>
      <c r="C30993" t="s">
        <v>27</v>
      </c>
      <c r="D30993" t="s">
        <v>118560</v>
      </c>
      <c r="E30993" t="s">
        <v>40</v>
      </c>
      <c r="F30993" t="s">
        <v>41</v>
      </c>
      <c r="G30993" t="s">
        <v>42</v>
      </c>
      <c r="H30993">
        <v>0</v>
      </c>
      <c r="I30993">
        <v>0</v>
      </c>
      <c r="J30993">
        <v>0</v>
      </c>
      <c r="K30993" t="s">
        <v>118561</v>
      </c>
    </row>
    <row r="30994" spans="1:11" x14ac:dyDescent="0.3">
      <c r="A30994" t="s">
        <v>118562</v>
      </c>
      <c r="C30994" t="s">
        <v>20</v>
      </c>
      <c r="D30994" t="s">
        <v>118563</v>
      </c>
      <c r="E30994" t="s">
        <v>59</v>
      </c>
      <c r="F30994" t="s">
        <v>16</v>
      </c>
      <c r="G30994" t="s">
        <v>42</v>
      </c>
      <c r="H30994">
        <v>0</v>
      </c>
      <c r="I30994">
        <v>0</v>
      </c>
      <c r="J30994">
        <v>0</v>
      </c>
      <c r="K30994" t="s">
        <v>118564</v>
      </c>
    </row>
    <row r="30995" spans="1:11" x14ac:dyDescent="0.3">
      <c r="A30995" t="s">
        <v>118565</v>
      </c>
      <c r="C30995" t="s">
        <v>13</v>
      </c>
      <c r="D30995" t="e">
        <f>불규칙 잡음.</f>
        <v>#NAME?</v>
      </c>
      <c r="E30995" t="s">
        <v>77</v>
      </c>
      <c r="F30995" t="s">
        <v>16</v>
      </c>
      <c r="G30995" t="s">
        <v>4386</v>
      </c>
      <c r="H30995">
        <v>0</v>
      </c>
      <c r="I30995">
        <v>0</v>
      </c>
      <c r="J30995">
        <v>0</v>
      </c>
      <c r="K30995" t="s">
        <v>118566</v>
      </c>
    </row>
    <row r="30996" spans="1:11" x14ac:dyDescent="0.3">
      <c r="A30996" t="s">
        <v>118567</v>
      </c>
      <c r="B30996" t="s">
        <v>118568</v>
      </c>
      <c r="C30996" t="s">
        <v>13</v>
      </c>
      <c r="D30996" t="s">
        <v>118569</v>
      </c>
      <c r="E30996" t="s">
        <v>77</v>
      </c>
      <c r="F30996" t="s">
        <v>16</v>
      </c>
      <c r="G30996" t="s">
        <v>4644</v>
      </c>
      <c r="H30996">
        <v>0</v>
      </c>
      <c r="I30996">
        <v>0</v>
      </c>
      <c r="J30996">
        <v>0</v>
      </c>
      <c r="K30996" t="s">
        <v>118570</v>
      </c>
    </row>
    <row r="30997" spans="1:11" x14ac:dyDescent="0.3">
      <c r="A30997" t="s">
        <v>118571</v>
      </c>
      <c r="B30997" t="s">
        <v>118572</v>
      </c>
      <c r="C30997" t="s">
        <v>13</v>
      </c>
      <c r="D30997" t="s">
        <v>118573</v>
      </c>
      <c r="E30997" t="s">
        <v>77</v>
      </c>
      <c r="F30997" t="s">
        <v>16</v>
      </c>
      <c r="G30997" t="s">
        <v>1737</v>
      </c>
      <c r="H30997">
        <v>0</v>
      </c>
      <c r="I30997">
        <v>0</v>
      </c>
      <c r="J30997">
        <v>0</v>
      </c>
      <c r="K30997" t="s">
        <v>118574</v>
      </c>
    </row>
    <row r="30998" spans="1:11" x14ac:dyDescent="0.3">
      <c r="A30998" t="s">
        <v>118575</v>
      </c>
      <c r="B30998" t="s">
        <v>118576</v>
      </c>
      <c r="C30998" t="s">
        <v>13</v>
      </c>
      <c r="D30998" t="s">
        <v>118577</v>
      </c>
      <c r="E30998" t="s">
        <v>77</v>
      </c>
      <c r="F30998" t="s">
        <v>16</v>
      </c>
      <c r="G30998" t="s">
        <v>54385</v>
      </c>
      <c r="H30998">
        <v>0</v>
      </c>
      <c r="I30998">
        <v>0</v>
      </c>
      <c r="J30998">
        <v>0</v>
      </c>
      <c r="K30998" t="s">
        <v>118578</v>
      </c>
    </row>
    <row r="30999" spans="1:11" x14ac:dyDescent="0.3">
      <c r="A30999" t="s">
        <v>118579</v>
      </c>
      <c r="B30999" t="s">
        <v>19709</v>
      </c>
      <c r="C30999" t="s">
        <v>558</v>
      </c>
      <c r="D30999" t="s">
        <v>118580</v>
      </c>
      <c r="E30999" t="s">
        <v>1090</v>
      </c>
      <c r="F30999" t="s">
        <v>16</v>
      </c>
      <c r="G30999" t="s">
        <v>8935</v>
      </c>
      <c r="H30999">
        <v>0</v>
      </c>
      <c r="I30999">
        <v>0</v>
      </c>
      <c r="J30999">
        <v>0</v>
      </c>
      <c r="K30999" t="s">
        <v>118581</v>
      </c>
    </row>
    <row r="31000" spans="1:11" x14ac:dyDescent="0.3">
      <c r="A31000" t="s">
        <v>118582</v>
      </c>
      <c r="B31000" t="s">
        <v>118583</v>
      </c>
      <c r="C31000" t="s">
        <v>20</v>
      </c>
      <c r="D31000" t="s">
        <v>118584</v>
      </c>
      <c r="E31000" t="s">
        <v>59</v>
      </c>
      <c r="F31000" t="s">
        <v>16</v>
      </c>
      <c r="G31000" t="s">
        <v>6576</v>
      </c>
      <c r="H31000">
        <v>0</v>
      </c>
      <c r="I31000">
        <v>0</v>
      </c>
      <c r="J31000">
        <v>0</v>
      </c>
      <c r="K31000" t="s">
        <v>118585</v>
      </c>
    </row>
    <row r="31001" spans="1:11" x14ac:dyDescent="0.3">
      <c r="A31001" t="s">
        <v>118586</v>
      </c>
      <c r="B31001" t="s">
        <v>118587</v>
      </c>
      <c r="C31001" t="s">
        <v>20</v>
      </c>
      <c r="D31001" t="s">
        <v>118588</v>
      </c>
      <c r="E31001" t="s">
        <v>59</v>
      </c>
      <c r="F31001" t="s">
        <v>16</v>
      </c>
      <c r="G31001" t="s">
        <v>4722</v>
      </c>
      <c r="H31001">
        <v>0</v>
      </c>
      <c r="I31001">
        <v>0</v>
      </c>
      <c r="J31001">
        <v>0</v>
      </c>
      <c r="K31001" t="s">
        <v>118589</v>
      </c>
    </row>
    <row r="31002" spans="1:11" x14ac:dyDescent="0.3">
      <c r="A31002" t="s">
        <v>118590</v>
      </c>
      <c r="B31002" t="s">
        <v>118591</v>
      </c>
      <c r="C31002" t="s">
        <v>27</v>
      </c>
      <c r="D31002" t="s">
        <v>118592</v>
      </c>
      <c r="E31002" t="s">
        <v>29</v>
      </c>
      <c r="F31002" t="s">
        <v>41</v>
      </c>
      <c r="G31002" t="s">
        <v>42</v>
      </c>
      <c r="H31002">
        <v>0</v>
      </c>
      <c r="I31002">
        <v>0</v>
      </c>
      <c r="J31002">
        <v>0</v>
      </c>
      <c r="K31002" t="s">
        <v>118593</v>
      </c>
    </row>
    <row r="31003" spans="1:11" x14ac:dyDescent="0.3">
      <c r="A31003" t="s">
        <v>118594</v>
      </c>
      <c r="B31003" t="s">
        <v>63767</v>
      </c>
      <c r="C31003" t="s">
        <v>20</v>
      </c>
      <c r="D31003" t="s">
        <v>29741</v>
      </c>
      <c r="E31003" t="s">
        <v>59</v>
      </c>
      <c r="F31003" t="s">
        <v>16</v>
      </c>
      <c r="G31003" t="s">
        <v>3301</v>
      </c>
      <c r="H31003">
        <v>0</v>
      </c>
      <c r="I31003">
        <v>0</v>
      </c>
      <c r="J31003">
        <v>0</v>
      </c>
      <c r="K31003" t="s">
        <v>118595</v>
      </c>
    </row>
    <row r="31004" spans="1:11" x14ac:dyDescent="0.3">
      <c r="A31004" t="s">
        <v>118596</v>
      </c>
      <c r="B31004" t="s">
        <v>118597</v>
      </c>
      <c r="C31004" t="s">
        <v>13</v>
      </c>
      <c r="D31004" t="s">
        <v>118598</v>
      </c>
      <c r="E31004" t="s">
        <v>77</v>
      </c>
      <c r="F31004" t="s">
        <v>16</v>
      </c>
      <c r="G31004" t="s">
        <v>122</v>
      </c>
      <c r="H31004">
        <v>0</v>
      </c>
      <c r="I31004">
        <v>0</v>
      </c>
      <c r="J31004">
        <v>0</v>
      </c>
      <c r="K31004" t="s">
        <v>118599</v>
      </c>
    </row>
    <row r="31005" spans="1:11" x14ac:dyDescent="0.3">
      <c r="A31005" t="s">
        <v>118600</v>
      </c>
      <c r="B31005" t="s">
        <v>98496</v>
      </c>
      <c r="C31005" t="s">
        <v>27</v>
      </c>
      <c r="D31005" t="s">
        <v>118601</v>
      </c>
      <c r="E31005" t="s">
        <v>40</v>
      </c>
      <c r="F31005" t="s">
        <v>41</v>
      </c>
      <c r="G31005" t="s">
        <v>1162</v>
      </c>
      <c r="H31005">
        <v>0</v>
      </c>
      <c r="I31005">
        <v>0</v>
      </c>
      <c r="J31005">
        <v>0</v>
      </c>
      <c r="K31005" t="s">
        <v>118602</v>
      </c>
    </row>
    <row r="31006" spans="1:11" x14ac:dyDescent="0.3">
      <c r="A31006" t="s">
        <v>118603</v>
      </c>
      <c r="B31006" t="s">
        <v>22551</v>
      </c>
      <c r="C31006" t="s">
        <v>20</v>
      </c>
      <c r="D31006" t="s">
        <v>118604</v>
      </c>
      <c r="E31006" t="s">
        <v>59</v>
      </c>
      <c r="F31006" t="s">
        <v>4643</v>
      </c>
      <c r="G31006" t="s">
        <v>22293</v>
      </c>
      <c r="H31006">
        <v>0</v>
      </c>
      <c r="I31006">
        <v>0</v>
      </c>
      <c r="J31006">
        <v>0</v>
      </c>
      <c r="K31006" t="s">
        <v>118605</v>
      </c>
    </row>
    <row r="31007" spans="1:11" x14ac:dyDescent="0.3">
      <c r="A31007" t="s">
        <v>118606</v>
      </c>
      <c r="B31007" t="s">
        <v>55067</v>
      </c>
      <c r="C31007" t="s">
        <v>27</v>
      </c>
      <c r="D31007" t="s">
        <v>118607</v>
      </c>
      <c r="E31007" t="s">
        <v>40</v>
      </c>
      <c r="F31007" t="s">
        <v>41</v>
      </c>
      <c r="G31007" t="s">
        <v>42</v>
      </c>
      <c r="H31007">
        <v>0</v>
      </c>
      <c r="I31007">
        <v>0</v>
      </c>
      <c r="J31007">
        <v>0</v>
      </c>
      <c r="K31007" t="s">
        <v>118608</v>
      </c>
    </row>
    <row r="31008" spans="1:11" x14ac:dyDescent="0.3">
      <c r="A31008" t="s">
        <v>118609</v>
      </c>
      <c r="B31008" t="s">
        <v>54632</v>
      </c>
      <c r="C31008" t="s">
        <v>27</v>
      </c>
      <c r="D31008" t="s">
        <v>118610</v>
      </c>
      <c r="E31008" t="s">
        <v>40</v>
      </c>
      <c r="F31008" t="s">
        <v>16</v>
      </c>
      <c r="G31008" t="s">
        <v>3221</v>
      </c>
      <c r="H31008">
        <v>0</v>
      </c>
      <c r="I31008">
        <v>0</v>
      </c>
      <c r="J31008">
        <v>0</v>
      </c>
      <c r="K31008" t="s">
        <v>118611</v>
      </c>
    </row>
    <row r="31009" spans="1:11" x14ac:dyDescent="0.3">
      <c r="A31009" t="s">
        <v>118612</v>
      </c>
      <c r="B31009" t="s">
        <v>118613</v>
      </c>
      <c r="C31009" t="s">
        <v>13</v>
      </c>
      <c r="D31009" t="s">
        <v>118614</v>
      </c>
      <c r="E31009" t="s">
        <v>77</v>
      </c>
      <c r="F31009" t="s">
        <v>41</v>
      </c>
      <c r="G31009" t="s">
        <v>42</v>
      </c>
      <c r="H31009">
        <v>0</v>
      </c>
      <c r="I31009">
        <v>0</v>
      </c>
      <c r="J31009">
        <v>0</v>
      </c>
      <c r="K31009" t="s">
        <v>118615</v>
      </c>
    </row>
    <row r="31010" spans="1:11" x14ac:dyDescent="0.3">
      <c r="A31010" t="s">
        <v>118616</v>
      </c>
      <c r="C31010" t="s">
        <v>466</v>
      </c>
      <c r="D31010" t="s">
        <v>118617</v>
      </c>
      <c r="E31010" t="s">
        <v>468</v>
      </c>
      <c r="F31010" t="s">
        <v>16</v>
      </c>
      <c r="G31010" t="s">
        <v>12348</v>
      </c>
      <c r="H31010">
        <v>0</v>
      </c>
      <c r="I31010">
        <v>0</v>
      </c>
      <c r="J31010">
        <v>0</v>
      </c>
      <c r="K31010" t="s">
        <v>118618</v>
      </c>
    </row>
    <row r="31011" spans="1:11" x14ac:dyDescent="0.3">
      <c r="A31011" t="s">
        <v>118619</v>
      </c>
      <c r="B31011" t="s">
        <v>118620</v>
      </c>
      <c r="C31011" t="s">
        <v>27</v>
      </c>
      <c r="D31011" t="s">
        <v>118621</v>
      </c>
      <c r="E31011" t="s">
        <v>40</v>
      </c>
      <c r="F31011" t="s">
        <v>41</v>
      </c>
      <c r="G31011" t="s">
        <v>42</v>
      </c>
      <c r="H31011">
        <v>0</v>
      </c>
      <c r="I31011">
        <v>0</v>
      </c>
      <c r="J31011">
        <v>0</v>
      </c>
      <c r="K31011" t="s">
        <v>118622</v>
      </c>
    </row>
    <row r="31012" spans="1:11" x14ac:dyDescent="0.3">
      <c r="A31012" t="s">
        <v>118623</v>
      </c>
      <c r="B31012" t="s">
        <v>118624</v>
      </c>
      <c r="C31012" t="s">
        <v>27</v>
      </c>
      <c r="D31012" t="s">
        <v>118625</v>
      </c>
      <c r="E31012" t="s">
        <v>29</v>
      </c>
      <c r="F31012" t="s">
        <v>41</v>
      </c>
      <c r="G31012" t="s">
        <v>42</v>
      </c>
      <c r="H31012">
        <v>0</v>
      </c>
      <c r="I31012">
        <v>0</v>
      </c>
      <c r="J31012">
        <v>0</v>
      </c>
      <c r="K31012" t="s">
        <v>118626</v>
      </c>
    </row>
    <row r="31013" spans="1:11" x14ac:dyDescent="0.3">
      <c r="A31013" t="s">
        <v>118627</v>
      </c>
      <c r="B31013" t="s">
        <v>118628</v>
      </c>
      <c r="C31013" t="s">
        <v>558</v>
      </c>
      <c r="D31013" t="s">
        <v>118629</v>
      </c>
      <c r="E31013" t="s">
        <v>2102</v>
      </c>
      <c r="F31013" t="s">
        <v>16</v>
      </c>
      <c r="G31013" t="s">
        <v>632</v>
      </c>
      <c r="H31013">
        <v>0</v>
      </c>
      <c r="I31013">
        <v>0</v>
      </c>
      <c r="J31013">
        <v>0</v>
      </c>
      <c r="K31013" t="s">
        <v>118630</v>
      </c>
    </row>
    <row r="31014" spans="1:11" x14ac:dyDescent="0.3">
      <c r="A31014" t="s">
        <v>118631</v>
      </c>
      <c r="B31014" t="s">
        <v>118632</v>
      </c>
      <c r="C31014" t="s">
        <v>27</v>
      </c>
      <c r="D31014" t="s">
        <v>118633</v>
      </c>
      <c r="E31014" t="s">
        <v>40</v>
      </c>
      <c r="F31014" t="s">
        <v>41</v>
      </c>
      <c r="G31014" t="s">
        <v>42</v>
      </c>
      <c r="H31014">
        <v>0</v>
      </c>
      <c r="I31014">
        <v>0</v>
      </c>
      <c r="J31014">
        <v>0</v>
      </c>
      <c r="K31014" t="s">
        <v>118634</v>
      </c>
    </row>
    <row r="31015" spans="1:11" x14ac:dyDescent="0.3">
      <c r="A31015" t="s">
        <v>118635</v>
      </c>
      <c r="B31015" t="s">
        <v>118636</v>
      </c>
      <c r="C31015" t="s">
        <v>27</v>
      </c>
      <c r="D31015" t="s">
        <v>118637</v>
      </c>
      <c r="E31015" t="s">
        <v>40</v>
      </c>
      <c r="F31015" t="s">
        <v>41</v>
      </c>
      <c r="G31015" t="s">
        <v>42</v>
      </c>
      <c r="H31015">
        <v>0</v>
      </c>
      <c r="I31015">
        <v>0</v>
      </c>
      <c r="J31015">
        <v>0</v>
      </c>
      <c r="K31015" t="s">
        <v>118638</v>
      </c>
    </row>
    <row r="31016" spans="1:11" x14ac:dyDescent="0.3">
      <c r="A31016" t="s">
        <v>118639</v>
      </c>
      <c r="B31016" t="s">
        <v>118640</v>
      </c>
      <c r="C31016" t="s">
        <v>27</v>
      </c>
      <c r="D31016" t="s">
        <v>118641</v>
      </c>
      <c r="E31016" t="s">
        <v>40</v>
      </c>
      <c r="F31016" t="s">
        <v>41</v>
      </c>
      <c r="G31016" t="s">
        <v>42</v>
      </c>
      <c r="H31016">
        <v>0</v>
      </c>
      <c r="I31016">
        <v>0</v>
      </c>
      <c r="J31016">
        <v>0</v>
      </c>
      <c r="K31016" t="s">
        <v>118642</v>
      </c>
    </row>
    <row r="31017" spans="1:11" x14ac:dyDescent="0.3">
      <c r="A31017" t="s">
        <v>118643</v>
      </c>
      <c r="B31017" t="s">
        <v>118644</v>
      </c>
      <c r="C31017" t="s">
        <v>20</v>
      </c>
      <c r="D31017" t="s">
        <v>118645</v>
      </c>
      <c r="E31017" t="s">
        <v>59</v>
      </c>
      <c r="F31017" t="s">
        <v>16</v>
      </c>
      <c r="G31017" t="s">
        <v>859</v>
      </c>
      <c r="H31017">
        <v>0</v>
      </c>
      <c r="I31017">
        <v>0</v>
      </c>
      <c r="J31017">
        <v>0</v>
      </c>
      <c r="K31017" t="s">
        <v>118646</v>
      </c>
    </row>
    <row r="31018" spans="1:11" x14ac:dyDescent="0.3">
      <c r="A31018" t="s">
        <v>118647</v>
      </c>
      <c r="C31018" t="s">
        <v>27</v>
      </c>
      <c r="D31018" t="s">
        <v>118648</v>
      </c>
      <c r="E31018" t="s">
        <v>40</v>
      </c>
      <c r="F31018" t="s">
        <v>41</v>
      </c>
      <c r="G31018" t="s">
        <v>42</v>
      </c>
      <c r="H31018">
        <v>0</v>
      </c>
      <c r="I31018">
        <v>0</v>
      </c>
      <c r="J31018">
        <v>0</v>
      </c>
      <c r="K31018" t="s">
        <v>118649</v>
      </c>
    </row>
    <row r="31019" spans="1:11" x14ac:dyDescent="0.3">
      <c r="A31019" t="s">
        <v>118650</v>
      </c>
      <c r="B31019" t="s">
        <v>118651</v>
      </c>
      <c r="C31019" t="s">
        <v>20</v>
      </c>
      <c r="D31019" t="s">
        <v>118645</v>
      </c>
      <c r="E31019" t="s">
        <v>59</v>
      </c>
      <c r="F31019" t="s">
        <v>1247</v>
      </c>
      <c r="G31019" t="s">
        <v>42</v>
      </c>
      <c r="H31019">
        <v>0</v>
      </c>
      <c r="I31019">
        <v>0</v>
      </c>
      <c r="J31019">
        <v>0</v>
      </c>
      <c r="K31019" t="s">
        <v>118652</v>
      </c>
    </row>
    <row r="31020" spans="1:11" x14ac:dyDescent="0.3">
      <c r="A31020" t="s">
        <v>118653</v>
      </c>
      <c r="B31020" t="s">
        <v>118654</v>
      </c>
      <c r="C31020" t="s">
        <v>27</v>
      </c>
      <c r="D31020" t="s">
        <v>118655</v>
      </c>
      <c r="E31020" t="s">
        <v>29</v>
      </c>
      <c r="F31020" t="s">
        <v>41</v>
      </c>
      <c r="G31020" t="s">
        <v>42</v>
      </c>
      <c r="H31020">
        <v>0</v>
      </c>
      <c r="I31020">
        <v>0</v>
      </c>
      <c r="J31020">
        <v>0</v>
      </c>
      <c r="K31020" t="s">
        <v>118656</v>
      </c>
    </row>
    <row r="31021" spans="1:11" x14ac:dyDescent="0.3">
      <c r="A31021" t="s">
        <v>118657</v>
      </c>
      <c r="B31021" t="s">
        <v>118658</v>
      </c>
      <c r="C31021" t="s">
        <v>558</v>
      </c>
      <c r="D31021" t="s">
        <v>118659</v>
      </c>
      <c r="E31021" t="s">
        <v>2102</v>
      </c>
      <c r="F31021" t="s">
        <v>16</v>
      </c>
      <c r="G31021" t="s">
        <v>22797</v>
      </c>
      <c r="H31021">
        <v>0</v>
      </c>
      <c r="I31021">
        <v>0</v>
      </c>
      <c r="J31021">
        <v>0</v>
      </c>
      <c r="K31021" t="s">
        <v>118660</v>
      </c>
    </row>
    <row r="31022" spans="1:11" x14ac:dyDescent="0.3">
      <c r="A31022" t="s">
        <v>118661</v>
      </c>
      <c r="B31022" t="s">
        <v>118662</v>
      </c>
      <c r="C31022" t="s">
        <v>147</v>
      </c>
      <c r="D31022" t="s">
        <v>118663</v>
      </c>
      <c r="E31022" t="s">
        <v>183</v>
      </c>
      <c r="F31022" t="s">
        <v>15863</v>
      </c>
      <c r="G31022" t="s">
        <v>42</v>
      </c>
      <c r="H31022">
        <v>0</v>
      </c>
      <c r="I31022">
        <v>0</v>
      </c>
      <c r="J31022">
        <v>0</v>
      </c>
      <c r="K31022" t="s">
        <v>118664</v>
      </c>
    </row>
    <row r="31023" spans="1:11" x14ac:dyDescent="0.3">
      <c r="A31023" t="s">
        <v>118665</v>
      </c>
      <c r="B31023" t="s">
        <v>118379</v>
      </c>
      <c r="C31023" t="s">
        <v>20</v>
      </c>
      <c r="D31023" t="s">
        <v>118666</v>
      </c>
      <c r="E31023" t="s">
        <v>59</v>
      </c>
      <c r="F31023" t="s">
        <v>1452</v>
      </c>
      <c r="G31023" t="s">
        <v>42</v>
      </c>
      <c r="H31023">
        <v>0</v>
      </c>
      <c r="I31023">
        <v>0</v>
      </c>
      <c r="J31023">
        <v>0</v>
      </c>
      <c r="K31023" t="s">
        <v>118667</v>
      </c>
    </row>
    <row r="31024" spans="1:11" x14ac:dyDescent="0.3">
      <c r="A31024" t="s">
        <v>118668</v>
      </c>
      <c r="B31024" t="s">
        <v>118669</v>
      </c>
      <c r="C31024" t="s">
        <v>20</v>
      </c>
      <c r="D31024" t="s">
        <v>118670</v>
      </c>
      <c r="E31024" t="s">
        <v>59</v>
      </c>
      <c r="F31024" t="s">
        <v>2901</v>
      </c>
      <c r="G31024" t="s">
        <v>42</v>
      </c>
      <c r="H31024">
        <v>0</v>
      </c>
      <c r="I31024">
        <v>0</v>
      </c>
      <c r="J31024">
        <v>0</v>
      </c>
      <c r="K31024" t="s">
        <v>118671</v>
      </c>
    </row>
    <row r="31025" spans="1:11" x14ac:dyDescent="0.3">
      <c r="A31025" t="s">
        <v>118672</v>
      </c>
      <c r="B31025" t="s">
        <v>33191</v>
      </c>
      <c r="C31025" t="s">
        <v>20</v>
      </c>
      <c r="D31025" t="s">
        <v>118673</v>
      </c>
      <c r="E31025" t="s">
        <v>59</v>
      </c>
      <c r="F31025" t="s">
        <v>16849</v>
      </c>
      <c r="G31025" t="s">
        <v>42</v>
      </c>
      <c r="H31025">
        <v>0</v>
      </c>
      <c r="I31025">
        <v>0</v>
      </c>
      <c r="J31025">
        <v>0</v>
      </c>
      <c r="K31025" t="s">
        <v>118674</v>
      </c>
    </row>
    <row r="31026" spans="1:11" x14ac:dyDescent="0.3">
      <c r="A31026" t="s">
        <v>118675</v>
      </c>
      <c r="B31026" t="s">
        <v>118676</v>
      </c>
      <c r="C31026" t="s">
        <v>27</v>
      </c>
      <c r="D31026" t="s">
        <v>118677</v>
      </c>
      <c r="E31026" t="s">
        <v>40</v>
      </c>
      <c r="F31026" t="s">
        <v>41</v>
      </c>
      <c r="G31026" t="s">
        <v>3361</v>
      </c>
      <c r="H31026">
        <v>0</v>
      </c>
      <c r="I31026">
        <v>0</v>
      </c>
      <c r="J31026">
        <v>0</v>
      </c>
      <c r="K31026" t="s">
        <v>118678</v>
      </c>
    </row>
    <row r="31027" spans="1:11" x14ac:dyDescent="0.3">
      <c r="A31027" t="s">
        <v>118679</v>
      </c>
      <c r="B31027" t="s">
        <v>118680</v>
      </c>
      <c r="C31027" t="s">
        <v>27</v>
      </c>
      <c r="D31027" t="s">
        <v>118681</v>
      </c>
      <c r="E31027" t="s">
        <v>40</v>
      </c>
      <c r="F31027" t="s">
        <v>41</v>
      </c>
      <c r="G31027" t="s">
        <v>42</v>
      </c>
      <c r="H31027">
        <v>0</v>
      </c>
      <c r="I31027">
        <v>0</v>
      </c>
      <c r="J31027">
        <v>0</v>
      </c>
      <c r="K31027" t="s">
        <v>118682</v>
      </c>
    </row>
    <row r="31028" spans="1:11" x14ac:dyDescent="0.3">
      <c r="A31028" t="s">
        <v>118683</v>
      </c>
      <c r="B31028" t="s">
        <v>95169</v>
      </c>
      <c r="C31028" t="s">
        <v>20</v>
      </c>
      <c r="D31028" t="s">
        <v>118684</v>
      </c>
      <c r="E31028" t="s">
        <v>59</v>
      </c>
      <c r="F31028" t="s">
        <v>2835</v>
      </c>
      <c r="G31028" t="s">
        <v>42</v>
      </c>
      <c r="H31028">
        <v>0</v>
      </c>
      <c r="I31028">
        <v>0</v>
      </c>
      <c r="J31028">
        <v>0</v>
      </c>
      <c r="K31028" t="s">
        <v>118685</v>
      </c>
    </row>
    <row r="31029" spans="1:11" x14ac:dyDescent="0.3">
      <c r="A31029" t="s">
        <v>118686</v>
      </c>
      <c r="C31029" t="s">
        <v>27</v>
      </c>
      <c r="D31029" t="s">
        <v>72304</v>
      </c>
      <c r="E31029" t="s">
        <v>29</v>
      </c>
      <c r="F31029" t="s">
        <v>41</v>
      </c>
      <c r="G31029" t="s">
        <v>42</v>
      </c>
      <c r="H31029">
        <v>0</v>
      </c>
      <c r="I31029">
        <v>0</v>
      </c>
      <c r="J31029">
        <v>0</v>
      </c>
      <c r="K31029" t="s">
        <v>118687</v>
      </c>
    </row>
    <row r="31030" spans="1:11" x14ac:dyDescent="0.3">
      <c r="A31030" t="s">
        <v>118688</v>
      </c>
      <c r="B31030" t="s">
        <v>118689</v>
      </c>
      <c r="C31030" t="s">
        <v>20</v>
      </c>
      <c r="D31030" t="s">
        <v>118690</v>
      </c>
      <c r="E31030" t="s">
        <v>59</v>
      </c>
      <c r="F31030" t="s">
        <v>3484</v>
      </c>
      <c r="G31030" t="s">
        <v>42</v>
      </c>
      <c r="H31030">
        <v>0</v>
      </c>
      <c r="I31030">
        <v>0</v>
      </c>
      <c r="J31030">
        <v>0</v>
      </c>
      <c r="K31030" t="s">
        <v>118691</v>
      </c>
    </row>
    <row r="31031" spans="1:11" x14ac:dyDescent="0.3">
      <c r="A31031" t="s">
        <v>118692</v>
      </c>
      <c r="B31031" t="s">
        <v>118693</v>
      </c>
      <c r="C31031" t="s">
        <v>20</v>
      </c>
      <c r="D31031" t="s">
        <v>118694</v>
      </c>
      <c r="E31031" t="s">
        <v>59</v>
      </c>
      <c r="F31031" t="s">
        <v>3854</v>
      </c>
      <c r="G31031" t="s">
        <v>42</v>
      </c>
      <c r="H31031">
        <v>0</v>
      </c>
      <c r="I31031">
        <v>0</v>
      </c>
      <c r="J31031">
        <v>0</v>
      </c>
      <c r="K31031" t="s">
        <v>118695</v>
      </c>
    </row>
    <row r="31032" spans="1:11" x14ac:dyDescent="0.3">
      <c r="A31032" t="s">
        <v>118696</v>
      </c>
      <c r="B31032" t="s">
        <v>118697</v>
      </c>
      <c r="C31032" t="s">
        <v>20</v>
      </c>
      <c r="D31032" t="s">
        <v>118698</v>
      </c>
      <c r="E31032" t="s">
        <v>59</v>
      </c>
      <c r="F31032" t="s">
        <v>41</v>
      </c>
      <c r="G31032" t="s">
        <v>42</v>
      </c>
      <c r="H31032">
        <v>0</v>
      </c>
      <c r="I31032">
        <v>0</v>
      </c>
      <c r="J31032">
        <v>0</v>
      </c>
      <c r="K31032" t="s">
        <v>118699</v>
      </c>
    </row>
    <row r="31033" spans="1:11" x14ac:dyDescent="0.3">
      <c r="A31033" t="s">
        <v>118700</v>
      </c>
      <c r="B31033" t="s">
        <v>118701</v>
      </c>
      <c r="C31033" t="s">
        <v>27</v>
      </c>
      <c r="D31033" t="s">
        <v>118702</v>
      </c>
      <c r="E31033" t="s">
        <v>40</v>
      </c>
      <c r="F31033" t="s">
        <v>16</v>
      </c>
      <c r="G31033" t="s">
        <v>10661</v>
      </c>
      <c r="H31033">
        <v>0</v>
      </c>
      <c r="I31033">
        <v>0</v>
      </c>
      <c r="J31033">
        <v>0</v>
      </c>
      <c r="K31033" t="s">
        <v>118703</v>
      </c>
    </row>
    <row r="31034" spans="1:11" x14ac:dyDescent="0.3">
      <c r="A31034" t="s">
        <v>118704</v>
      </c>
      <c r="B31034" t="s">
        <v>118705</v>
      </c>
      <c r="C31034" t="s">
        <v>27</v>
      </c>
      <c r="D31034" t="s">
        <v>118706</v>
      </c>
      <c r="E31034" t="s">
        <v>40</v>
      </c>
      <c r="F31034" t="s">
        <v>41</v>
      </c>
      <c r="G31034" t="s">
        <v>42</v>
      </c>
      <c r="H31034">
        <v>0</v>
      </c>
      <c r="I31034">
        <v>0</v>
      </c>
      <c r="J31034">
        <v>0</v>
      </c>
      <c r="K31034" t="s">
        <v>118707</v>
      </c>
    </row>
    <row r="31035" spans="1:11" x14ac:dyDescent="0.3">
      <c r="A31035" t="s">
        <v>118708</v>
      </c>
      <c r="B31035" t="s">
        <v>118709</v>
      </c>
      <c r="C31035" t="s">
        <v>13</v>
      </c>
      <c r="D31035" t="s">
        <v>118710</v>
      </c>
      <c r="E31035" t="s">
        <v>77</v>
      </c>
      <c r="F31035" t="s">
        <v>16</v>
      </c>
      <c r="G31035" t="s">
        <v>1105</v>
      </c>
      <c r="H31035">
        <v>0</v>
      </c>
      <c r="I31035">
        <v>0</v>
      </c>
      <c r="J31035">
        <v>0</v>
      </c>
      <c r="K31035" t="s">
        <v>118711</v>
      </c>
    </row>
    <row r="31036" spans="1:11" x14ac:dyDescent="0.3">
      <c r="A31036" t="s">
        <v>118712</v>
      </c>
      <c r="B31036" t="s">
        <v>118713</v>
      </c>
      <c r="C31036" t="s">
        <v>558</v>
      </c>
      <c r="D31036" t="s">
        <v>118714</v>
      </c>
      <c r="E31036" t="s">
        <v>630</v>
      </c>
      <c r="F31036" t="s">
        <v>71</v>
      </c>
      <c r="G31036" t="s">
        <v>42</v>
      </c>
      <c r="H31036">
        <v>0</v>
      </c>
      <c r="I31036">
        <v>0</v>
      </c>
      <c r="J31036">
        <v>0</v>
      </c>
      <c r="K31036" t="s">
        <v>118715</v>
      </c>
    </row>
    <row r="31037" spans="1:11" x14ac:dyDescent="0.3">
      <c r="A31037" t="s">
        <v>118716</v>
      </c>
      <c r="B31037" t="s">
        <v>118717</v>
      </c>
      <c r="C31037" t="s">
        <v>13</v>
      </c>
      <c r="D31037" t="s">
        <v>118718</v>
      </c>
      <c r="E31037" t="s">
        <v>15</v>
      </c>
      <c r="F31037" t="s">
        <v>16</v>
      </c>
      <c r="G31037" t="s">
        <v>303</v>
      </c>
      <c r="H31037">
        <v>0</v>
      </c>
      <c r="I31037">
        <v>0</v>
      </c>
      <c r="J31037">
        <v>0</v>
      </c>
      <c r="K31037" t="s">
        <v>118719</v>
      </c>
    </row>
    <row r="31038" spans="1:11" x14ac:dyDescent="0.3">
      <c r="A31038" t="s">
        <v>118720</v>
      </c>
      <c r="B31038" t="s">
        <v>118713</v>
      </c>
      <c r="C31038" t="s">
        <v>558</v>
      </c>
      <c r="D31038" t="s">
        <v>118721</v>
      </c>
      <c r="E31038" t="s">
        <v>630</v>
      </c>
      <c r="F31038" t="s">
        <v>1981</v>
      </c>
      <c r="G31038" t="s">
        <v>42</v>
      </c>
      <c r="H31038">
        <v>0</v>
      </c>
      <c r="I31038">
        <v>0</v>
      </c>
      <c r="J31038">
        <v>0</v>
      </c>
      <c r="K31038" t="s">
        <v>118722</v>
      </c>
    </row>
    <row r="31039" spans="1:11" x14ac:dyDescent="0.3">
      <c r="A31039" t="s">
        <v>118723</v>
      </c>
      <c r="B31039" t="s">
        <v>118724</v>
      </c>
      <c r="C31039" t="s">
        <v>27</v>
      </c>
      <c r="D31039" t="s">
        <v>118725</v>
      </c>
      <c r="E31039" t="s">
        <v>40</v>
      </c>
      <c r="F31039" t="s">
        <v>41</v>
      </c>
      <c r="G31039" t="s">
        <v>8377</v>
      </c>
      <c r="H31039">
        <v>0</v>
      </c>
      <c r="I31039">
        <v>0</v>
      </c>
      <c r="J31039">
        <v>0</v>
      </c>
      <c r="K31039" t="s">
        <v>118726</v>
      </c>
    </row>
    <row r="31040" spans="1:11" x14ac:dyDescent="0.3">
      <c r="A31040" t="s">
        <v>118727</v>
      </c>
      <c r="B31040" t="s">
        <v>118728</v>
      </c>
      <c r="C31040" t="s">
        <v>27</v>
      </c>
      <c r="D31040" t="s">
        <v>118729</v>
      </c>
      <c r="E31040" t="s">
        <v>40</v>
      </c>
      <c r="F31040" t="s">
        <v>41</v>
      </c>
      <c r="G31040" t="s">
        <v>42</v>
      </c>
      <c r="H31040">
        <v>0</v>
      </c>
      <c r="I31040">
        <v>0</v>
      </c>
      <c r="J31040">
        <v>0</v>
      </c>
      <c r="K31040" t="s">
        <v>118730</v>
      </c>
    </row>
    <row r="31041" spans="1:11" x14ac:dyDescent="0.3">
      <c r="A31041" t="s">
        <v>118731</v>
      </c>
      <c r="B31041" t="s">
        <v>118732</v>
      </c>
      <c r="C31041" t="s">
        <v>27</v>
      </c>
      <c r="D31041" t="s">
        <v>118733</v>
      </c>
      <c r="E31041" t="s">
        <v>40</v>
      </c>
      <c r="F31041" t="s">
        <v>16</v>
      </c>
      <c r="G31041" t="s">
        <v>60</v>
      </c>
      <c r="H31041">
        <v>0</v>
      </c>
      <c r="I31041">
        <v>0</v>
      </c>
      <c r="J31041">
        <v>0</v>
      </c>
      <c r="K31041" t="s">
        <v>118734</v>
      </c>
    </row>
    <row r="31042" spans="1:11" x14ac:dyDescent="0.3">
      <c r="A31042" t="s">
        <v>118735</v>
      </c>
      <c r="B31042" t="s">
        <v>118736</v>
      </c>
      <c r="C31042" t="s">
        <v>27</v>
      </c>
      <c r="D31042" t="s">
        <v>118737</v>
      </c>
      <c r="E31042" t="s">
        <v>40</v>
      </c>
      <c r="F31042" t="s">
        <v>41</v>
      </c>
      <c r="G31042" t="s">
        <v>42</v>
      </c>
      <c r="H31042">
        <v>0</v>
      </c>
      <c r="I31042">
        <v>0</v>
      </c>
      <c r="J31042">
        <v>0</v>
      </c>
      <c r="K31042" t="s">
        <v>118738</v>
      </c>
    </row>
    <row r="31043" spans="1:11" x14ac:dyDescent="0.3">
      <c r="A31043" t="s">
        <v>118739</v>
      </c>
      <c r="B31043" t="s">
        <v>118740</v>
      </c>
      <c r="C31043" t="s">
        <v>27</v>
      </c>
      <c r="D31043" t="s">
        <v>118741</v>
      </c>
      <c r="E31043" t="s">
        <v>40</v>
      </c>
      <c r="F31043" t="s">
        <v>12609</v>
      </c>
      <c r="G31043" t="s">
        <v>11425</v>
      </c>
      <c r="H31043">
        <v>0</v>
      </c>
      <c r="I31043">
        <v>0</v>
      </c>
      <c r="J31043">
        <v>0</v>
      </c>
      <c r="K31043" t="s">
        <v>118742</v>
      </c>
    </row>
    <row r="31044" spans="1:11" x14ac:dyDescent="0.3">
      <c r="A31044" t="s">
        <v>118743</v>
      </c>
      <c r="B31044" t="s">
        <v>118744</v>
      </c>
      <c r="C31044" t="s">
        <v>27</v>
      </c>
      <c r="D31044" t="s">
        <v>118745</v>
      </c>
      <c r="E31044" t="s">
        <v>40</v>
      </c>
      <c r="F31044" t="s">
        <v>16</v>
      </c>
      <c r="G31044" t="s">
        <v>60</v>
      </c>
      <c r="H31044">
        <v>0</v>
      </c>
      <c r="I31044">
        <v>0</v>
      </c>
      <c r="J31044">
        <v>0</v>
      </c>
      <c r="K31044" t="s">
        <v>118746</v>
      </c>
    </row>
    <row r="31045" spans="1:11" x14ac:dyDescent="0.3">
      <c r="A31045" t="s">
        <v>118747</v>
      </c>
      <c r="B31045" t="s">
        <v>42366</v>
      </c>
      <c r="C31045" t="s">
        <v>27</v>
      </c>
      <c r="D31045" t="s">
        <v>118748</v>
      </c>
      <c r="E31045" t="s">
        <v>40</v>
      </c>
      <c r="F31045" t="s">
        <v>41</v>
      </c>
      <c r="G31045" t="s">
        <v>42</v>
      </c>
      <c r="H31045">
        <v>0</v>
      </c>
      <c r="I31045">
        <v>0</v>
      </c>
      <c r="J31045">
        <v>0</v>
      </c>
      <c r="K31045" t="s">
        <v>118749</v>
      </c>
    </row>
    <row r="31046" spans="1:11" x14ac:dyDescent="0.3">
      <c r="A31046" t="s">
        <v>118750</v>
      </c>
      <c r="B31046" t="s">
        <v>118751</v>
      </c>
      <c r="C31046" t="s">
        <v>20</v>
      </c>
      <c r="D31046" t="s">
        <v>118752</v>
      </c>
      <c r="E31046" t="s">
        <v>22</v>
      </c>
      <c r="F31046" t="s">
        <v>8797</v>
      </c>
      <c r="G31046" t="s">
        <v>42</v>
      </c>
      <c r="H31046">
        <v>0</v>
      </c>
      <c r="I31046">
        <v>0</v>
      </c>
      <c r="J31046">
        <v>0</v>
      </c>
      <c r="K31046" t="s">
        <v>118753</v>
      </c>
    </row>
    <row r="31047" spans="1:11" x14ac:dyDescent="0.3">
      <c r="A31047" t="s">
        <v>118754</v>
      </c>
      <c r="B31047" t="s">
        <v>118755</v>
      </c>
      <c r="C31047" t="s">
        <v>27</v>
      </c>
      <c r="D31047" t="s">
        <v>118756</v>
      </c>
      <c r="E31047" t="s">
        <v>40</v>
      </c>
      <c r="F31047" t="s">
        <v>41</v>
      </c>
      <c r="G31047" t="s">
        <v>42</v>
      </c>
      <c r="H31047">
        <v>0</v>
      </c>
      <c r="I31047">
        <v>0</v>
      </c>
      <c r="J31047">
        <v>0</v>
      </c>
      <c r="K31047" t="s">
        <v>118757</v>
      </c>
    </row>
    <row r="31048" spans="1:11" x14ac:dyDescent="0.3">
      <c r="A31048" t="s">
        <v>118758</v>
      </c>
      <c r="B31048" t="s">
        <v>118759</v>
      </c>
      <c r="C31048" t="s">
        <v>27</v>
      </c>
      <c r="D31048" t="s">
        <v>118760</v>
      </c>
      <c r="E31048" t="s">
        <v>40</v>
      </c>
      <c r="F31048" t="s">
        <v>41</v>
      </c>
      <c r="G31048" t="s">
        <v>42</v>
      </c>
      <c r="H31048">
        <v>0</v>
      </c>
      <c r="I31048">
        <v>0</v>
      </c>
      <c r="J31048">
        <v>0</v>
      </c>
      <c r="K31048" t="s">
        <v>118761</v>
      </c>
    </row>
    <row r="31049" spans="1:11" x14ac:dyDescent="0.3">
      <c r="A31049" t="s">
        <v>118762</v>
      </c>
      <c r="B31049" t="s">
        <v>118763</v>
      </c>
      <c r="C31049" t="s">
        <v>27</v>
      </c>
      <c r="D31049" t="s">
        <v>118764</v>
      </c>
      <c r="E31049" t="s">
        <v>40</v>
      </c>
      <c r="F31049" t="s">
        <v>41</v>
      </c>
      <c r="G31049" t="s">
        <v>42</v>
      </c>
      <c r="H31049">
        <v>0</v>
      </c>
      <c r="I31049">
        <v>0</v>
      </c>
      <c r="J31049">
        <v>0</v>
      </c>
      <c r="K31049" t="s">
        <v>118765</v>
      </c>
    </row>
    <row r="31050" spans="1:11" x14ac:dyDescent="0.3">
      <c r="A31050" t="s">
        <v>118766</v>
      </c>
      <c r="C31050" t="s">
        <v>27</v>
      </c>
      <c r="D31050" t="s">
        <v>118767</v>
      </c>
      <c r="E31050" t="s">
        <v>40</v>
      </c>
      <c r="F31050" t="s">
        <v>41</v>
      </c>
      <c r="G31050" t="s">
        <v>42</v>
      </c>
      <c r="H31050">
        <v>0</v>
      </c>
      <c r="I31050">
        <v>0</v>
      </c>
      <c r="J31050">
        <v>0</v>
      </c>
      <c r="K31050" t="s">
        <v>118768</v>
      </c>
    </row>
    <row r="31051" spans="1:11" x14ac:dyDescent="0.3">
      <c r="A31051" t="s">
        <v>118769</v>
      </c>
      <c r="C31051" t="s">
        <v>27</v>
      </c>
      <c r="D31051" t="s">
        <v>118767</v>
      </c>
      <c r="E31051" t="s">
        <v>40</v>
      </c>
      <c r="F31051" t="s">
        <v>41</v>
      </c>
      <c r="G31051" t="s">
        <v>42</v>
      </c>
      <c r="H31051">
        <v>0</v>
      </c>
      <c r="I31051">
        <v>0</v>
      </c>
      <c r="J31051">
        <v>0</v>
      </c>
      <c r="K31051" t="s">
        <v>118770</v>
      </c>
    </row>
    <row r="31052" spans="1:11" x14ac:dyDescent="0.3">
      <c r="A31052" t="s">
        <v>118771</v>
      </c>
      <c r="B31052" t="s">
        <v>118772</v>
      </c>
      <c r="C31052" t="s">
        <v>20</v>
      </c>
      <c r="D31052" t="s">
        <v>118773</v>
      </c>
      <c r="E31052" t="s">
        <v>59</v>
      </c>
      <c r="F31052" t="s">
        <v>835</v>
      </c>
      <c r="G31052" t="s">
        <v>2211</v>
      </c>
      <c r="H31052">
        <v>0</v>
      </c>
      <c r="I31052">
        <v>0</v>
      </c>
      <c r="J31052">
        <v>0</v>
      </c>
      <c r="K31052" t="s">
        <v>118774</v>
      </c>
    </row>
    <row r="31053" spans="1:11" x14ac:dyDescent="0.3">
      <c r="A31053" t="s">
        <v>118775</v>
      </c>
      <c r="B31053" t="s">
        <v>118776</v>
      </c>
      <c r="C31053" t="s">
        <v>13</v>
      </c>
      <c r="D31053" t="s">
        <v>118777</v>
      </c>
      <c r="E31053" t="s">
        <v>77</v>
      </c>
      <c r="F31053" t="s">
        <v>16</v>
      </c>
      <c r="G31053" t="s">
        <v>10565</v>
      </c>
      <c r="H31053">
        <v>0</v>
      </c>
      <c r="I31053">
        <v>0</v>
      </c>
      <c r="J31053">
        <v>0</v>
      </c>
      <c r="K31053" t="s">
        <v>118778</v>
      </c>
    </row>
    <row r="31054" spans="1:11" x14ac:dyDescent="0.3">
      <c r="A31054" t="s">
        <v>118779</v>
      </c>
      <c r="B31054" t="s">
        <v>118780</v>
      </c>
      <c r="C31054" t="s">
        <v>20</v>
      </c>
      <c r="D31054" t="s">
        <v>118781</v>
      </c>
      <c r="E31054" t="s">
        <v>59</v>
      </c>
      <c r="F31054" t="s">
        <v>2286</v>
      </c>
      <c r="G31054" t="s">
        <v>3186</v>
      </c>
      <c r="H31054">
        <v>0</v>
      </c>
      <c r="I31054">
        <v>0</v>
      </c>
      <c r="J31054">
        <v>0</v>
      </c>
      <c r="K31054" t="s">
        <v>118782</v>
      </c>
    </row>
    <row r="31055" spans="1:11" x14ac:dyDescent="0.3">
      <c r="A31055" t="s">
        <v>118783</v>
      </c>
      <c r="C31055" t="s">
        <v>13</v>
      </c>
      <c r="D31055" t="s">
        <v>118784</v>
      </c>
      <c r="E31055" t="s">
        <v>15</v>
      </c>
      <c r="F31055" t="s">
        <v>16</v>
      </c>
      <c r="G31055" t="s">
        <v>4644</v>
      </c>
      <c r="H31055">
        <v>0</v>
      </c>
      <c r="I31055">
        <v>0</v>
      </c>
      <c r="J31055">
        <v>0</v>
      </c>
      <c r="K31055" t="s">
        <v>118785</v>
      </c>
    </row>
    <row r="31056" spans="1:11" x14ac:dyDescent="0.3">
      <c r="A31056" t="s">
        <v>118786</v>
      </c>
      <c r="C31056" t="s">
        <v>27</v>
      </c>
      <c r="D31056" t="s">
        <v>118787</v>
      </c>
      <c r="E31056" t="s">
        <v>29</v>
      </c>
      <c r="F31056" t="s">
        <v>41</v>
      </c>
      <c r="G31056" t="s">
        <v>42</v>
      </c>
      <c r="H31056">
        <v>0</v>
      </c>
      <c r="I31056">
        <v>0</v>
      </c>
      <c r="J31056">
        <v>0</v>
      </c>
      <c r="K31056" t="s">
        <v>118788</v>
      </c>
    </row>
    <row r="31057" spans="1:11" x14ac:dyDescent="0.3">
      <c r="A31057" t="s">
        <v>118789</v>
      </c>
      <c r="B31057" t="s">
        <v>118790</v>
      </c>
      <c r="C31057" t="s">
        <v>20</v>
      </c>
      <c r="D31057" t="s">
        <v>118791</v>
      </c>
      <c r="E31057" t="s">
        <v>59</v>
      </c>
      <c r="F31057" t="s">
        <v>41</v>
      </c>
      <c r="G31057" t="s">
        <v>42</v>
      </c>
      <c r="H31057">
        <v>0</v>
      </c>
      <c r="I31057">
        <v>0</v>
      </c>
      <c r="J31057">
        <v>0</v>
      </c>
      <c r="K31057" t="s">
        <v>118792</v>
      </c>
    </row>
    <row r="31058" spans="1:11" x14ac:dyDescent="0.3">
      <c r="A31058" t="s">
        <v>118793</v>
      </c>
      <c r="B31058" t="s">
        <v>118794</v>
      </c>
      <c r="C31058" t="s">
        <v>558</v>
      </c>
      <c r="D31058" t="s">
        <v>118795</v>
      </c>
      <c r="E31058" t="s">
        <v>1122</v>
      </c>
      <c r="F31058" t="s">
        <v>16</v>
      </c>
      <c r="G31058" t="s">
        <v>6920</v>
      </c>
      <c r="H31058">
        <v>0</v>
      </c>
      <c r="I31058">
        <v>0</v>
      </c>
      <c r="J31058">
        <v>0</v>
      </c>
      <c r="K31058" t="s">
        <v>118796</v>
      </c>
    </row>
    <row r="31059" spans="1:11" x14ac:dyDescent="0.3">
      <c r="A31059" t="s">
        <v>118797</v>
      </c>
      <c r="B31059" t="s">
        <v>118798</v>
      </c>
      <c r="C31059" t="s">
        <v>27</v>
      </c>
      <c r="D31059" t="s">
        <v>118799</v>
      </c>
      <c r="E31059" t="s">
        <v>40</v>
      </c>
      <c r="F31059" t="s">
        <v>41</v>
      </c>
      <c r="G31059" t="s">
        <v>42</v>
      </c>
      <c r="H31059">
        <v>0</v>
      </c>
      <c r="I31059">
        <v>0</v>
      </c>
      <c r="J31059">
        <v>0</v>
      </c>
      <c r="K31059" t="s">
        <v>118800</v>
      </c>
    </row>
    <row r="31060" spans="1:11" x14ac:dyDescent="0.3">
      <c r="A31060" t="s">
        <v>118801</v>
      </c>
      <c r="B31060" t="s">
        <v>118802</v>
      </c>
      <c r="C31060" t="s">
        <v>558</v>
      </c>
      <c r="D31060" t="s">
        <v>118803</v>
      </c>
      <c r="E31060" t="s">
        <v>1090</v>
      </c>
      <c r="F31060" t="s">
        <v>16</v>
      </c>
      <c r="G31060" t="s">
        <v>17</v>
      </c>
      <c r="H31060">
        <v>0</v>
      </c>
      <c r="I31060">
        <v>0</v>
      </c>
      <c r="J31060">
        <v>0</v>
      </c>
      <c r="K31060" t="s">
        <v>118804</v>
      </c>
    </row>
    <row r="31061" spans="1:11" x14ac:dyDescent="0.3">
      <c r="A31061" t="s">
        <v>118805</v>
      </c>
      <c r="B31061" t="s">
        <v>118806</v>
      </c>
      <c r="C31061" t="s">
        <v>13</v>
      </c>
      <c r="D31061" t="s">
        <v>118807</v>
      </c>
      <c r="E31061" t="s">
        <v>77</v>
      </c>
      <c r="F31061" t="s">
        <v>16</v>
      </c>
      <c r="G31061" t="s">
        <v>1737</v>
      </c>
      <c r="H31061">
        <v>0</v>
      </c>
      <c r="I31061">
        <v>0</v>
      </c>
      <c r="J31061">
        <v>0</v>
      </c>
      <c r="K31061" t="s">
        <v>118808</v>
      </c>
    </row>
    <row r="31062" spans="1:11" x14ac:dyDescent="0.3">
      <c r="A31062" t="s">
        <v>118809</v>
      </c>
      <c r="B31062" t="s">
        <v>118810</v>
      </c>
      <c r="C31062" t="s">
        <v>558</v>
      </c>
      <c r="D31062" t="s">
        <v>118811</v>
      </c>
      <c r="E31062" t="s">
        <v>1090</v>
      </c>
      <c r="F31062" t="s">
        <v>4643</v>
      </c>
      <c r="G31062" t="s">
        <v>16621</v>
      </c>
      <c r="H31062">
        <v>0</v>
      </c>
      <c r="I31062">
        <v>0</v>
      </c>
      <c r="J31062">
        <v>0</v>
      </c>
      <c r="K31062" t="s">
        <v>118812</v>
      </c>
    </row>
    <row r="31063" spans="1:11" x14ac:dyDescent="0.3">
      <c r="A31063" t="s">
        <v>118813</v>
      </c>
      <c r="C31063" t="s">
        <v>27</v>
      </c>
      <c r="D31063" t="s">
        <v>118814</v>
      </c>
      <c r="E31063" t="s">
        <v>29</v>
      </c>
      <c r="F31063" t="s">
        <v>41</v>
      </c>
      <c r="G31063" t="s">
        <v>42</v>
      </c>
      <c r="H31063">
        <v>0</v>
      </c>
      <c r="I31063">
        <v>0</v>
      </c>
      <c r="J31063">
        <v>0</v>
      </c>
      <c r="K31063" t="s">
        <v>118815</v>
      </c>
    </row>
    <row r="31064" spans="1:11" x14ac:dyDescent="0.3">
      <c r="A31064" t="s">
        <v>118816</v>
      </c>
      <c r="B31064" t="s">
        <v>118817</v>
      </c>
      <c r="C31064" t="s">
        <v>27</v>
      </c>
      <c r="D31064" t="s">
        <v>118818</v>
      </c>
      <c r="E31064" t="s">
        <v>40</v>
      </c>
      <c r="F31064" t="s">
        <v>41</v>
      </c>
      <c r="G31064" t="s">
        <v>42</v>
      </c>
      <c r="H31064">
        <v>0</v>
      </c>
      <c r="I31064">
        <v>0</v>
      </c>
      <c r="J31064">
        <v>0</v>
      </c>
      <c r="K31064" t="s">
        <v>118819</v>
      </c>
    </row>
    <row r="31065" spans="1:11" x14ac:dyDescent="0.3">
      <c r="A31065" t="s">
        <v>118820</v>
      </c>
      <c r="B31065" t="s">
        <v>118821</v>
      </c>
      <c r="C31065" t="s">
        <v>27</v>
      </c>
      <c r="D31065" t="s">
        <v>118822</v>
      </c>
      <c r="E31065" t="s">
        <v>40</v>
      </c>
      <c r="F31065" t="s">
        <v>41</v>
      </c>
      <c r="G31065" t="s">
        <v>42</v>
      </c>
      <c r="H31065">
        <v>0</v>
      </c>
      <c r="I31065">
        <v>0</v>
      </c>
      <c r="J31065">
        <v>0</v>
      </c>
      <c r="K31065" t="s">
        <v>118823</v>
      </c>
    </row>
    <row r="31066" spans="1:11" x14ac:dyDescent="0.3">
      <c r="A31066" t="s">
        <v>118824</v>
      </c>
      <c r="B31066" t="s">
        <v>118825</v>
      </c>
      <c r="C31066" t="s">
        <v>27</v>
      </c>
      <c r="D31066" t="s">
        <v>118826</v>
      </c>
      <c r="E31066" t="s">
        <v>40</v>
      </c>
      <c r="F31066" t="s">
        <v>41</v>
      </c>
      <c r="G31066" t="s">
        <v>42</v>
      </c>
      <c r="H31066">
        <v>0</v>
      </c>
      <c r="I31066">
        <v>0</v>
      </c>
      <c r="J31066">
        <v>0</v>
      </c>
      <c r="K31066" t="s">
        <v>118827</v>
      </c>
    </row>
    <row r="31067" spans="1:11" x14ac:dyDescent="0.3">
      <c r="A31067" t="s">
        <v>118828</v>
      </c>
      <c r="B31067" t="s">
        <v>118829</v>
      </c>
      <c r="C31067" t="s">
        <v>27</v>
      </c>
      <c r="D31067" t="s">
        <v>118830</v>
      </c>
      <c r="E31067" t="s">
        <v>40</v>
      </c>
      <c r="F31067" t="s">
        <v>41</v>
      </c>
      <c r="G31067" t="s">
        <v>42</v>
      </c>
      <c r="H31067">
        <v>0</v>
      </c>
      <c r="I31067">
        <v>0</v>
      </c>
      <c r="J31067">
        <v>0</v>
      </c>
      <c r="K31067" t="s">
        <v>118831</v>
      </c>
    </row>
    <row r="31068" spans="1:11" x14ac:dyDescent="0.3">
      <c r="A31068" t="s">
        <v>118832</v>
      </c>
      <c r="B31068" t="s">
        <v>118833</v>
      </c>
      <c r="C31068" t="s">
        <v>20</v>
      </c>
      <c r="D31068" t="s">
        <v>118834</v>
      </c>
      <c r="E31068" t="s">
        <v>59</v>
      </c>
      <c r="F31068" t="s">
        <v>41</v>
      </c>
      <c r="G31068" t="s">
        <v>4866</v>
      </c>
      <c r="H31068">
        <v>0</v>
      </c>
      <c r="I31068">
        <v>0</v>
      </c>
      <c r="J31068">
        <v>0</v>
      </c>
      <c r="K31068" t="s">
        <v>118835</v>
      </c>
    </row>
    <row r="31069" spans="1:11" x14ac:dyDescent="0.3">
      <c r="A31069" t="s">
        <v>118836</v>
      </c>
      <c r="C31069" t="s">
        <v>13</v>
      </c>
      <c r="D31069" t="s">
        <v>118837</v>
      </c>
      <c r="E31069" t="s">
        <v>77</v>
      </c>
      <c r="F31069" t="s">
        <v>16</v>
      </c>
      <c r="G31069" t="s">
        <v>83</v>
      </c>
      <c r="H31069">
        <v>0</v>
      </c>
      <c r="I31069">
        <v>0</v>
      </c>
      <c r="J31069">
        <v>0</v>
      </c>
      <c r="K31069" t="s">
        <v>118838</v>
      </c>
    </row>
    <row r="31070" spans="1:11" x14ac:dyDescent="0.3">
      <c r="A31070" t="s">
        <v>118839</v>
      </c>
      <c r="B31070" t="s">
        <v>118840</v>
      </c>
      <c r="C31070" t="s">
        <v>27</v>
      </c>
      <c r="D31070" t="s">
        <v>118841</v>
      </c>
      <c r="E31070" t="s">
        <v>40</v>
      </c>
      <c r="F31070" t="s">
        <v>41</v>
      </c>
      <c r="G31070" t="s">
        <v>42</v>
      </c>
      <c r="H31070">
        <v>0</v>
      </c>
      <c r="I31070">
        <v>0</v>
      </c>
      <c r="J31070">
        <v>0</v>
      </c>
      <c r="K31070" t="s">
        <v>118842</v>
      </c>
    </row>
    <row r="31071" spans="1:11" x14ac:dyDescent="0.3">
      <c r="A31071" t="s">
        <v>118843</v>
      </c>
      <c r="B31071" t="s">
        <v>118844</v>
      </c>
      <c r="C31071" t="s">
        <v>27</v>
      </c>
      <c r="D31071" t="s">
        <v>118845</v>
      </c>
      <c r="E31071" t="s">
        <v>40</v>
      </c>
      <c r="F31071" t="s">
        <v>41</v>
      </c>
      <c r="G31071" t="s">
        <v>42</v>
      </c>
      <c r="H31071">
        <v>0</v>
      </c>
      <c r="I31071">
        <v>0</v>
      </c>
      <c r="J31071">
        <v>0</v>
      </c>
      <c r="K31071" t="s">
        <v>118846</v>
      </c>
    </row>
    <row r="31072" spans="1:11" x14ac:dyDescent="0.3">
      <c r="A31072" t="s">
        <v>118847</v>
      </c>
      <c r="B31072" t="s">
        <v>118848</v>
      </c>
      <c r="C31072" t="s">
        <v>27</v>
      </c>
      <c r="D31072" t="s">
        <v>118849</v>
      </c>
      <c r="E31072" t="s">
        <v>40</v>
      </c>
      <c r="F31072" t="s">
        <v>41</v>
      </c>
      <c r="G31072" t="s">
        <v>42</v>
      </c>
      <c r="H31072">
        <v>0</v>
      </c>
      <c r="I31072">
        <v>0</v>
      </c>
      <c r="J31072">
        <v>0</v>
      </c>
      <c r="K31072" t="s">
        <v>118850</v>
      </c>
    </row>
    <row r="31073" spans="1:11" x14ac:dyDescent="0.3">
      <c r="A31073" t="s">
        <v>118851</v>
      </c>
      <c r="B31073" t="s">
        <v>118852</v>
      </c>
      <c r="C31073" t="s">
        <v>27</v>
      </c>
      <c r="D31073" t="s">
        <v>118853</v>
      </c>
      <c r="E31073" t="s">
        <v>29</v>
      </c>
      <c r="F31073" t="s">
        <v>41</v>
      </c>
      <c r="G31073" t="s">
        <v>42</v>
      </c>
      <c r="H31073">
        <v>0</v>
      </c>
      <c r="I31073">
        <v>0</v>
      </c>
      <c r="J31073">
        <v>0</v>
      </c>
      <c r="K31073" t="s">
        <v>118854</v>
      </c>
    </row>
    <row r="31074" spans="1:11" x14ac:dyDescent="0.3">
      <c r="A31074" t="s">
        <v>118855</v>
      </c>
      <c r="B31074" t="s">
        <v>118856</v>
      </c>
      <c r="C31074" t="s">
        <v>27</v>
      </c>
      <c r="D31074" t="s">
        <v>118857</v>
      </c>
      <c r="E31074" t="s">
        <v>40</v>
      </c>
      <c r="F31074" t="s">
        <v>41</v>
      </c>
      <c r="G31074" t="s">
        <v>42</v>
      </c>
      <c r="H31074">
        <v>0</v>
      </c>
      <c r="I31074">
        <v>0</v>
      </c>
      <c r="J31074">
        <v>0</v>
      </c>
      <c r="K31074" t="s">
        <v>118858</v>
      </c>
    </row>
    <row r="31075" spans="1:11" x14ac:dyDescent="0.3">
      <c r="A31075" t="s">
        <v>118859</v>
      </c>
      <c r="B31075" t="s">
        <v>118860</v>
      </c>
      <c r="C31075" t="s">
        <v>27</v>
      </c>
      <c r="D31075" t="s">
        <v>118861</v>
      </c>
      <c r="E31075" t="s">
        <v>40</v>
      </c>
      <c r="F31075" t="s">
        <v>41</v>
      </c>
      <c r="G31075" t="s">
        <v>42</v>
      </c>
      <c r="H31075">
        <v>0</v>
      </c>
      <c r="I31075">
        <v>0</v>
      </c>
      <c r="J31075">
        <v>0</v>
      </c>
      <c r="K31075" t="s">
        <v>118862</v>
      </c>
    </row>
    <row r="31076" spans="1:11" x14ac:dyDescent="0.3">
      <c r="A31076" t="s">
        <v>118863</v>
      </c>
      <c r="B31076" t="s">
        <v>118864</v>
      </c>
      <c r="C31076" t="s">
        <v>27</v>
      </c>
      <c r="D31076" t="s">
        <v>118865</v>
      </c>
      <c r="E31076" t="s">
        <v>40</v>
      </c>
      <c r="F31076" t="s">
        <v>41</v>
      </c>
      <c r="G31076" t="s">
        <v>13237</v>
      </c>
      <c r="H31076">
        <v>0</v>
      </c>
      <c r="I31076">
        <v>0</v>
      </c>
      <c r="J31076">
        <v>0</v>
      </c>
      <c r="K31076" t="s">
        <v>118866</v>
      </c>
    </row>
    <row r="31077" spans="1:11" x14ac:dyDescent="0.3">
      <c r="A31077" t="s">
        <v>118867</v>
      </c>
      <c r="C31077" t="s">
        <v>27</v>
      </c>
      <c r="D31077" t="s">
        <v>118539</v>
      </c>
      <c r="E31077" t="s">
        <v>40</v>
      </c>
      <c r="F31077" t="s">
        <v>41</v>
      </c>
      <c r="G31077" t="s">
        <v>42</v>
      </c>
      <c r="H31077">
        <v>0</v>
      </c>
      <c r="I31077">
        <v>0</v>
      </c>
      <c r="J31077">
        <v>0</v>
      </c>
      <c r="K31077" t="s">
        <v>118868</v>
      </c>
    </row>
    <row r="31078" spans="1:11" x14ac:dyDescent="0.3">
      <c r="A31078" t="s">
        <v>118869</v>
      </c>
      <c r="B31078" t="s">
        <v>118870</v>
      </c>
      <c r="C31078" t="s">
        <v>20</v>
      </c>
      <c r="D31078" t="s">
        <v>118871</v>
      </c>
      <c r="E31078" t="s">
        <v>59</v>
      </c>
      <c r="F31078" t="s">
        <v>3296</v>
      </c>
      <c r="G31078" t="s">
        <v>8365</v>
      </c>
      <c r="H31078">
        <v>0</v>
      </c>
      <c r="I31078">
        <v>0</v>
      </c>
      <c r="J31078">
        <v>0</v>
      </c>
      <c r="K31078" t="s">
        <v>118872</v>
      </c>
    </row>
    <row r="31079" spans="1:11" x14ac:dyDescent="0.3">
      <c r="A31079" t="s">
        <v>118873</v>
      </c>
      <c r="B31079" t="s">
        <v>2326</v>
      </c>
      <c r="C31079" t="s">
        <v>27</v>
      </c>
      <c r="D31079" t="s">
        <v>118874</v>
      </c>
      <c r="E31079" t="s">
        <v>40</v>
      </c>
      <c r="F31079" t="s">
        <v>41</v>
      </c>
      <c r="G31079" t="s">
        <v>632</v>
      </c>
      <c r="H31079">
        <v>0</v>
      </c>
      <c r="I31079">
        <v>0</v>
      </c>
      <c r="J31079">
        <v>0</v>
      </c>
      <c r="K31079" t="s">
        <v>118875</v>
      </c>
    </row>
    <row r="31080" spans="1:11" x14ac:dyDescent="0.3">
      <c r="A31080" t="s">
        <v>118876</v>
      </c>
      <c r="C31080" t="s">
        <v>20</v>
      </c>
      <c r="D31080" t="s">
        <v>118877</v>
      </c>
      <c r="E31080" t="s">
        <v>59</v>
      </c>
      <c r="F31080" t="s">
        <v>16</v>
      </c>
      <c r="G31080" t="s">
        <v>1127</v>
      </c>
      <c r="H31080">
        <v>0</v>
      </c>
      <c r="I31080">
        <v>0</v>
      </c>
      <c r="J31080">
        <v>0</v>
      </c>
      <c r="K31080" t="s">
        <v>118878</v>
      </c>
    </row>
    <row r="31081" spans="1:11" x14ac:dyDescent="0.3">
      <c r="A31081" t="s">
        <v>118879</v>
      </c>
      <c r="B31081" t="s">
        <v>118880</v>
      </c>
      <c r="C31081" t="s">
        <v>558</v>
      </c>
      <c r="D31081" t="s">
        <v>118881</v>
      </c>
      <c r="E31081" t="s">
        <v>1090</v>
      </c>
      <c r="F31081" t="s">
        <v>16</v>
      </c>
      <c r="G31081" t="s">
        <v>27266</v>
      </c>
      <c r="H31081">
        <v>0</v>
      </c>
      <c r="I31081">
        <v>0</v>
      </c>
      <c r="J31081">
        <v>0</v>
      </c>
      <c r="K31081" t="s">
        <v>118882</v>
      </c>
    </row>
    <row r="31082" spans="1:11" x14ac:dyDescent="0.3">
      <c r="A31082" t="s">
        <v>118883</v>
      </c>
      <c r="B31082" t="s">
        <v>118884</v>
      </c>
      <c r="C31082" t="s">
        <v>13</v>
      </c>
      <c r="D31082" t="s">
        <v>118885</v>
      </c>
      <c r="E31082" t="s">
        <v>77</v>
      </c>
      <c r="F31082" t="s">
        <v>16</v>
      </c>
      <c r="G31082" t="s">
        <v>2350</v>
      </c>
      <c r="H31082">
        <v>0</v>
      </c>
      <c r="I31082">
        <v>0</v>
      </c>
      <c r="J31082">
        <v>0</v>
      </c>
      <c r="K31082" t="s">
        <v>118886</v>
      </c>
    </row>
    <row r="31083" spans="1:11" x14ac:dyDescent="0.3">
      <c r="A31083" t="s">
        <v>118887</v>
      </c>
      <c r="B31083" t="s">
        <v>118888</v>
      </c>
      <c r="C31083" t="s">
        <v>13</v>
      </c>
      <c r="D31083" t="s">
        <v>118889</v>
      </c>
      <c r="E31083" t="s">
        <v>15</v>
      </c>
      <c r="F31083" t="s">
        <v>16</v>
      </c>
      <c r="G31083" t="s">
        <v>566</v>
      </c>
      <c r="H31083">
        <v>0</v>
      </c>
      <c r="I31083">
        <v>0</v>
      </c>
      <c r="J31083">
        <v>0</v>
      </c>
      <c r="K31083" t="s">
        <v>118890</v>
      </c>
    </row>
    <row r="31084" spans="1:11" x14ac:dyDescent="0.3">
      <c r="A31084" t="s">
        <v>118891</v>
      </c>
      <c r="B31084" t="s">
        <v>118892</v>
      </c>
      <c r="C31084" t="s">
        <v>13</v>
      </c>
      <c r="D31084" t="s">
        <v>118893</v>
      </c>
      <c r="E31084" t="s">
        <v>77</v>
      </c>
      <c r="F31084" t="s">
        <v>16</v>
      </c>
      <c r="G31084" t="s">
        <v>2303</v>
      </c>
      <c r="H31084">
        <v>0</v>
      </c>
      <c r="I31084">
        <v>0</v>
      </c>
      <c r="J31084">
        <v>0</v>
      </c>
      <c r="K31084" t="s">
        <v>118894</v>
      </c>
    </row>
    <row r="31085" spans="1:11" x14ac:dyDescent="0.3">
      <c r="A31085" t="s">
        <v>118895</v>
      </c>
      <c r="B31085" t="s">
        <v>118896</v>
      </c>
      <c r="C31085" t="s">
        <v>20</v>
      </c>
      <c r="D31085" t="s">
        <v>118897</v>
      </c>
      <c r="E31085" t="s">
        <v>59</v>
      </c>
      <c r="F31085" t="s">
        <v>16</v>
      </c>
      <c r="G31085" t="s">
        <v>3430</v>
      </c>
      <c r="H31085">
        <v>0</v>
      </c>
      <c r="I31085">
        <v>0</v>
      </c>
      <c r="J31085">
        <v>0</v>
      </c>
      <c r="K31085" t="s">
        <v>118898</v>
      </c>
    </row>
    <row r="31086" spans="1:11" x14ac:dyDescent="0.3">
      <c r="A31086" t="s">
        <v>118899</v>
      </c>
      <c r="B31086" t="s">
        <v>118900</v>
      </c>
      <c r="C31086" t="s">
        <v>20</v>
      </c>
      <c r="D31086" t="s">
        <v>118901</v>
      </c>
      <c r="E31086" t="s">
        <v>59</v>
      </c>
      <c r="F31086" t="s">
        <v>16</v>
      </c>
      <c r="G31086" t="s">
        <v>3413</v>
      </c>
      <c r="H31086">
        <v>0</v>
      </c>
      <c r="I31086">
        <v>0</v>
      </c>
      <c r="J31086">
        <v>0</v>
      </c>
      <c r="K31086" t="s">
        <v>118902</v>
      </c>
    </row>
    <row r="31087" spans="1:11" x14ac:dyDescent="0.3">
      <c r="A31087" t="s">
        <v>118903</v>
      </c>
      <c r="B31087" t="s">
        <v>118904</v>
      </c>
      <c r="C31087" t="s">
        <v>20</v>
      </c>
      <c r="D31087" t="s">
        <v>118905</v>
      </c>
      <c r="E31087" t="s">
        <v>59</v>
      </c>
      <c r="F31087" t="s">
        <v>16</v>
      </c>
      <c r="G31087" t="s">
        <v>7708</v>
      </c>
      <c r="H31087">
        <v>0</v>
      </c>
      <c r="I31087">
        <v>0</v>
      </c>
      <c r="J31087">
        <v>0</v>
      </c>
      <c r="K31087" t="s">
        <v>118906</v>
      </c>
    </row>
    <row r="31088" spans="1:11" x14ac:dyDescent="0.3">
      <c r="A31088" t="s">
        <v>118907</v>
      </c>
      <c r="B31088" t="s">
        <v>118904</v>
      </c>
      <c r="C31088" t="s">
        <v>20</v>
      </c>
      <c r="D31088" t="s">
        <v>118908</v>
      </c>
      <c r="E31088" t="s">
        <v>59</v>
      </c>
      <c r="F31088" t="s">
        <v>1611</v>
      </c>
      <c r="G31088" t="s">
        <v>42</v>
      </c>
      <c r="H31088">
        <v>0</v>
      </c>
      <c r="I31088">
        <v>0</v>
      </c>
      <c r="J31088">
        <v>0</v>
      </c>
      <c r="K31088" t="s">
        <v>118909</v>
      </c>
    </row>
    <row r="31089" spans="1:11" x14ac:dyDescent="0.3">
      <c r="A31089" t="s">
        <v>118910</v>
      </c>
      <c r="B31089" t="s">
        <v>118911</v>
      </c>
      <c r="C31089" t="s">
        <v>466</v>
      </c>
      <c r="D31089" t="s">
        <v>118912</v>
      </c>
      <c r="E31089" t="s">
        <v>468</v>
      </c>
      <c r="F31089" t="s">
        <v>16</v>
      </c>
      <c r="G31089" t="s">
        <v>2951</v>
      </c>
      <c r="H31089">
        <v>0</v>
      </c>
      <c r="I31089">
        <v>0</v>
      </c>
      <c r="J31089">
        <v>0</v>
      </c>
      <c r="K31089" t="s">
        <v>118913</v>
      </c>
    </row>
    <row r="31090" spans="1:11" x14ac:dyDescent="0.3">
      <c r="A31090" t="s">
        <v>118914</v>
      </c>
      <c r="B31090" t="s">
        <v>118915</v>
      </c>
      <c r="C31090" t="s">
        <v>13</v>
      </c>
      <c r="D31090" t="s">
        <v>118916</v>
      </c>
      <c r="E31090" t="s">
        <v>77</v>
      </c>
      <c r="F31090" t="s">
        <v>41</v>
      </c>
      <c r="G31090" t="s">
        <v>42</v>
      </c>
      <c r="H31090">
        <v>0</v>
      </c>
      <c r="I31090">
        <v>0</v>
      </c>
      <c r="J31090">
        <v>0</v>
      </c>
      <c r="K31090" t="s">
        <v>118917</v>
      </c>
    </row>
    <row r="31091" spans="1:11" x14ac:dyDescent="0.3">
      <c r="A31091" t="s">
        <v>118918</v>
      </c>
      <c r="B31091" t="s">
        <v>118919</v>
      </c>
      <c r="C31091" t="s">
        <v>27</v>
      </c>
      <c r="D31091" t="s">
        <v>118920</v>
      </c>
      <c r="E31091" t="s">
        <v>40</v>
      </c>
      <c r="F31091" t="s">
        <v>16</v>
      </c>
      <c r="G31091" t="s">
        <v>7885</v>
      </c>
      <c r="H31091">
        <v>0</v>
      </c>
      <c r="I31091">
        <v>0</v>
      </c>
      <c r="J31091">
        <v>0</v>
      </c>
      <c r="K31091" t="s">
        <v>118921</v>
      </c>
    </row>
    <row r="31092" spans="1:11" x14ac:dyDescent="0.3">
      <c r="A31092" t="s">
        <v>118922</v>
      </c>
      <c r="B31092" t="s">
        <v>118923</v>
      </c>
      <c r="C31092" t="s">
        <v>13</v>
      </c>
      <c r="D31092" t="s">
        <v>118924</v>
      </c>
      <c r="E31092" t="s">
        <v>15</v>
      </c>
      <c r="F31092" t="s">
        <v>16</v>
      </c>
      <c r="G31092" t="s">
        <v>269</v>
      </c>
      <c r="H31092">
        <v>0</v>
      </c>
      <c r="I31092">
        <v>0</v>
      </c>
      <c r="J31092">
        <v>0</v>
      </c>
      <c r="K31092" t="s">
        <v>118925</v>
      </c>
    </row>
    <row r="31093" spans="1:11" x14ac:dyDescent="0.3">
      <c r="A31093" t="s">
        <v>118926</v>
      </c>
      <c r="B31093" t="s">
        <v>118927</v>
      </c>
      <c r="C31093" t="s">
        <v>20</v>
      </c>
      <c r="D31093" t="s">
        <v>118928</v>
      </c>
      <c r="E31093" t="s">
        <v>59</v>
      </c>
      <c r="F31093" t="s">
        <v>16</v>
      </c>
      <c r="G31093" t="s">
        <v>5327</v>
      </c>
      <c r="H31093">
        <v>0</v>
      </c>
      <c r="I31093">
        <v>0</v>
      </c>
      <c r="J31093">
        <v>0</v>
      </c>
      <c r="K31093" t="s">
        <v>118929</v>
      </c>
    </row>
    <row r="31094" spans="1:11" x14ac:dyDescent="0.3">
      <c r="A31094" t="s">
        <v>118930</v>
      </c>
      <c r="B31094" t="s">
        <v>118931</v>
      </c>
      <c r="C31094" t="s">
        <v>466</v>
      </c>
      <c r="D31094" t="s">
        <v>118932</v>
      </c>
      <c r="E31094" t="s">
        <v>468</v>
      </c>
      <c r="F31094" t="s">
        <v>16</v>
      </c>
      <c r="G31094" t="s">
        <v>4034</v>
      </c>
      <c r="H31094">
        <v>0</v>
      </c>
      <c r="I31094">
        <v>0</v>
      </c>
      <c r="J31094">
        <v>0</v>
      </c>
      <c r="K31094" t="s">
        <v>118933</v>
      </c>
    </row>
    <row r="31095" spans="1:11" x14ac:dyDescent="0.3">
      <c r="A31095" t="s">
        <v>118934</v>
      </c>
      <c r="B31095" t="s">
        <v>118935</v>
      </c>
      <c r="C31095" t="s">
        <v>20</v>
      </c>
      <c r="D31095" t="s">
        <v>118936</v>
      </c>
      <c r="E31095" t="s">
        <v>59</v>
      </c>
      <c r="F31095" t="s">
        <v>16</v>
      </c>
      <c r="G31095" t="s">
        <v>4717</v>
      </c>
      <c r="H31095">
        <v>0</v>
      </c>
      <c r="I31095">
        <v>0</v>
      </c>
      <c r="J31095">
        <v>0</v>
      </c>
      <c r="K31095" t="s">
        <v>118937</v>
      </c>
    </row>
    <row r="31096" spans="1:11" x14ac:dyDescent="0.3">
      <c r="A31096" t="s">
        <v>118938</v>
      </c>
      <c r="B31096" t="s">
        <v>118939</v>
      </c>
      <c r="C31096" t="s">
        <v>20</v>
      </c>
      <c r="D31096" t="s">
        <v>118940</v>
      </c>
      <c r="E31096" t="s">
        <v>59</v>
      </c>
      <c r="F31096" t="s">
        <v>41</v>
      </c>
      <c r="G31096" t="s">
        <v>12174</v>
      </c>
      <c r="H31096">
        <v>0</v>
      </c>
      <c r="I31096">
        <v>0</v>
      </c>
      <c r="J31096">
        <v>0</v>
      </c>
      <c r="K31096" t="s">
        <v>118941</v>
      </c>
    </row>
    <row r="31097" spans="1:11" x14ac:dyDescent="0.3">
      <c r="A31097" t="s">
        <v>118942</v>
      </c>
      <c r="B31097" t="s">
        <v>118943</v>
      </c>
      <c r="C31097" t="s">
        <v>20</v>
      </c>
      <c r="D31097" t="s">
        <v>118944</v>
      </c>
      <c r="E31097" t="s">
        <v>59</v>
      </c>
      <c r="F31097" t="s">
        <v>16</v>
      </c>
      <c r="G31097" t="s">
        <v>767</v>
      </c>
      <c r="H31097">
        <v>0</v>
      </c>
      <c r="I31097">
        <v>0</v>
      </c>
      <c r="J31097">
        <v>0</v>
      </c>
      <c r="K31097" t="s">
        <v>118945</v>
      </c>
    </row>
    <row r="31098" spans="1:11" x14ac:dyDescent="0.3">
      <c r="A31098" t="s">
        <v>118946</v>
      </c>
      <c r="B31098" t="s">
        <v>118947</v>
      </c>
      <c r="C31098" t="s">
        <v>20</v>
      </c>
      <c r="D31098" t="s">
        <v>118948</v>
      </c>
      <c r="E31098" t="s">
        <v>59</v>
      </c>
      <c r="F31098" t="s">
        <v>41</v>
      </c>
      <c r="G31098" t="s">
        <v>42</v>
      </c>
      <c r="H31098">
        <v>0</v>
      </c>
      <c r="I31098">
        <v>0</v>
      </c>
      <c r="J31098">
        <v>0</v>
      </c>
      <c r="K31098" t="s">
        <v>118949</v>
      </c>
    </row>
    <row r="31099" spans="1:11" x14ac:dyDescent="0.3">
      <c r="A31099" t="s">
        <v>118950</v>
      </c>
      <c r="B31099" t="s">
        <v>118951</v>
      </c>
      <c r="C31099" t="s">
        <v>20</v>
      </c>
      <c r="D31099" t="s">
        <v>118952</v>
      </c>
      <c r="E31099" t="s">
        <v>59</v>
      </c>
      <c r="F31099" t="s">
        <v>3074</v>
      </c>
      <c r="G31099" t="s">
        <v>42</v>
      </c>
      <c r="H31099">
        <v>0</v>
      </c>
      <c r="I31099">
        <v>0</v>
      </c>
      <c r="J31099">
        <v>0</v>
      </c>
      <c r="K31099" t="s">
        <v>118953</v>
      </c>
    </row>
    <row r="31100" spans="1:11" x14ac:dyDescent="0.3">
      <c r="A31100" t="s">
        <v>118954</v>
      </c>
      <c r="B31100" t="s">
        <v>118951</v>
      </c>
      <c r="C31100" t="s">
        <v>20</v>
      </c>
      <c r="D31100" t="s">
        <v>118955</v>
      </c>
      <c r="E31100" t="s">
        <v>59</v>
      </c>
      <c r="F31100" t="s">
        <v>11510</v>
      </c>
      <c r="G31100" t="s">
        <v>42</v>
      </c>
      <c r="H31100">
        <v>0</v>
      </c>
      <c r="I31100">
        <v>0</v>
      </c>
      <c r="J31100">
        <v>0</v>
      </c>
      <c r="K31100" t="s">
        <v>118956</v>
      </c>
    </row>
    <row r="31101" spans="1:11" x14ac:dyDescent="0.3">
      <c r="A31101" t="s">
        <v>118957</v>
      </c>
      <c r="B31101" t="s">
        <v>118958</v>
      </c>
      <c r="C31101" t="s">
        <v>13</v>
      </c>
      <c r="D31101" t="s">
        <v>118959</v>
      </c>
      <c r="E31101" t="s">
        <v>15</v>
      </c>
      <c r="F31101" t="s">
        <v>16</v>
      </c>
      <c r="G31101" t="s">
        <v>6617</v>
      </c>
      <c r="H31101">
        <v>0</v>
      </c>
      <c r="I31101">
        <v>0</v>
      </c>
      <c r="J31101">
        <v>0</v>
      </c>
      <c r="K31101" t="s">
        <v>118960</v>
      </c>
    </row>
    <row r="31102" spans="1:11" x14ac:dyDescent="0.3">
      <c r="A31102" t="s">
        <v>118961</v>
      </c>
      <c r="B31102" t="s">
        <v>118951</v>
      </c>
      <c r="C31102" t="s">
        <v>20</v>
      </c>
      <c r="D31102" t="s">
        <v>118962</v>
      </c>
      <c r="E31102" t="s">
        <v>59</v>
      </c>
      <c r="F31102" t="s">
        <v>41</v>
      </c>
      <c r="G31102" t="s">
        <v>42</v>
      </c>
      <c r="H31102">
        <v>0</v>
      </c>
      <c r="I31102">
        <v>0</v>
      </c>
      <c r="J31102">
        <v>0</v>
      </c>
      <c r="K31102" t="s">
        <v>118963</v>
      </c>
    </row>
    <row r="31103" spans="1:11" x14ac:dyDescent="0.3">
      <c r="A31103" t="s">
        <v>118964</v>
      </c>
      <c r="B31103" t="s">
        <v>118965</v>
      </c>
      <c r="C31103" t="s">
        <v>27</v>
      </c>
      <c r="D31103" t="s">
        <v>118966</v>
      </c>
      <c r="E31103" t="s">
        <v>40</v>
      </c>
      <c r="F31103" t="s">
        <v>41</v>
      </c>
      <c r="G31103" t="s">
        <v>18410</v>
      </c>
      <c r="H31103">
        <v>0</v>
      </c>
      <c r="I31103">
        <v>0</v>
      </c>
      <c r="J31103">
        <v>0</v>
      </c>
      <c r="K31103" t="s">
        <v>118967</v>
      </c>
    </row>
    <row r="31104" spans="1:11" x14ac:dyDescent="0.3">
      <c r="A31104" t="s">
        <v>118968</v>
      </c>
      <c r="C31104" t="s">
        <v>27</v>
      </c>
      <c r="D31104" t="s">
        <v>118969</v>
      </c>
      <c r="E31104" t="s">
        <v>40</v>
      </c>
      <c r="F31104" t="s">
        <v>41</v>
      </c>
      <c r="G31104" t="s">
        <v>42</v>
      </c>
      <c r="H31104">
        <v>0</v>
      </c>
      <c r="I31104">
        <v>0</v>
      </c>
      <c r="J31104">
        <v>0</v>
      </c>
      <c r="K31104" t="s">
        <v>118970</v>
      </c>
    </row>
    <row r="31105" spans="1:11" x14ac:dyDescent="0.3">
      <c r="A31105" t="s">
        <v>118971</v>
      </c>
      <c r="B31105" t="s">
        <v>118972</v>
      </c>
      <c r="C31105" t="s">
        <v>20</v>
      </c>
      <c r="D31105" t="s">
        <v>118973</v>
      </c>
      <c r="E31105" t="s">
        <v>59</v>
      </c>
      <c r="F31105" t="s">
        <v>16</v>
      </c>
      <c r="G31105" t="s">
        <v>269</v>
      </c>
      <c r="H31105">
        <v>0</v>
      </c>
      <c r="I31105">
        <v>0</v>
      </c>
      <c r="J31105">
        <v>0</v>
      </c>
      <c r="K31105" t="s">
        <v>118974</v>
      </c>
    </row>
    <row r="31106" spans="1:11" x14ac:dyDescent="0.3">
      <c r="A31106" t="s">
        <v>118975</v>
      </c>
      <c r="B31106" t="s">
        <v>118976</v>
      </c>
      <c r="C31106" t="s">
        <v>13</v>
      </c>
      <c r="D31106" t="s">
        <v>118977</v>
      </c>
      <c r="E31106" t="s">
        <v>77</v>
      </c>
      <c r="F31106" t="s">
        <v>16</v>
      </c>
      <c r="G31106" t="s">
        <v>4754</v>
      </c>
      <c r="H31106">
        <v>0</v>
      </c>
      <c r="I31106">
        <v>0</v>
      </c>
      <c r="J31106">
        <v>0</v>
      </c>
      <c r="K31106" t="s">
        <v>118978</v>
      </c>
    </row>
    <row r="31107" spans="1:11" x14ac:dyDescent="0.3">
      <c r="A31107" t="s">
        <v>118979</v>
      </c>
      <c r="B31107" t="s">
        <v>118980</v>
      </c>
      <c r="C31107" t="s">
        <v>13</v>
      </c>
      <c r="D31107" t="s">
        <v>118981</v>
      </c>
      <c r="E31107" t="s">
        <v>77</v>
      </c>
      <c r="F31107" t="s">
        <v>16</v>
      </c>
      <c r="G31107" t="s">
        <v>3890</v>
      </c>
      <c r="H31107">
        <v>0</v>
      </c>
      <c r="I31107">
        <v>0</v>
      </c>
      <c r="J31107">
        <v>0</v>
      </c>
      <c r="K31107" t="s">
        <v>118982</v>
      </c>
    </row>
    <row r="31108" spans="1:11" x14ac:dyDescent="0.3">
      <c r="A31108" t="s">
        <v>118983</v>
      </c>
      <c r="B31108" t="s">
        <v>118984</v>
      </c>
      <c r="C31108" t="s">
        <v>558</v>
      </c>
      <c r="D31108" t="s">
        <v>118985</v>
      </c>
      <c r="E31108" t="s">
        <v>1090</v>
      </c>
      <c r="F31108" t="s">
        <v>16</v>
      </c>
      <c r="G31108" t="s">
        <v>16097</v>
      </c>
      <c r="H31108">
        <v>0</v>
      </c>
      <c r="I31108">
        <v>0</v>
      </c>
      <c r="J31108">
        <v>0</v>
      </c>
      <c r="K31108" t="s">
        <v>118986</v>
      </c>
    </row>
    <row r="31109" spans="1:11" x14ac:dyDescent="0.3">
      <c r="A31109" t="s">
        <v>118987</v>
      </c>
      <c r="B31109" t="s">
        <v>118988</v>
      </c>
      <c r="C31109" t="s">
        <v>558</v>
      </c>
      <c r="D31109" t="s">
        <v>118989</v>
      </c>
      <c r="E31109" t="s">
        <v>1090</v>
      </c>
      <c r="F31109" t="s">
        <v>16</v>
      </c>
      <c r="G31109" t="s">
        <v>16097</v>
      </c>
      <c r="H31109">
        <v>0</v>
      </c>
      <c r="I31109">
        <v>0</v>
      </c>
      <c r="J31109">
        <v>0</v>
      </c>
      <c r="K31109" t="s">
        <v>118990</v>
      </c>
    </row>
    <row r="31110" spans="1:11" x14ac:dyDescent="0.3">
      <c r="A31110" t="s">
        <v>118991</v>
      </c>
      <c r="B31110" t="s">
        <v>118992</v>
      </c>
      <c r="C31110" t="s">
        <v>558</v>
      </c>
      <c r="D31110" t="s">
        <v>118993</v>
      </c>
      <c r="E31110" t="s">
        <v>1090</v>
      </c>
      <c r="F31110" t="s">
        <v>16</v>
      </c>
      <c r="G31110" t="s">
        <v>19540</v>
      </c>
      <c r="H31110">
        <v>0</v>
      </c>
      <c r="I31110">
        <v>0</v>
      </c>
      <c r="J31110">
        <v>0</v>
      </c>
      <c r="K31110" t="s">
        <v>118994</v>
      </c>
    </row>
    <row r="31111" spans="1:11" x14ac:dyDescent="0.3">
      <c r="A31111" t="s">
        <v>118995</v>
      </c>
      <c r="B31111" t="s">
        <v>118996</v>
      </c>
      <c r="C31111" t="s">
        <v>13</v>
      </c>
      <c r="D31111" t="e">
        <f>펌프 직송 방식.</f>
        <v>#NAME?</v>
      </c>
      <c r="E31111" t="s">
        <v>15</v>
      </c>
      <c r="F31111" t="s">
        <v>16</v>
      </c>
      <c r="G31111" t="s">
        <v>60</v>
      </c>
      <c r="H31111">
        <v>0</v>
      </c>
      <c r="I31111">
        <v>0</v>
      </c>
      <c r="J31111">
        <v>0</v>
      </c>
      <c r="K31111" t="s">
        <v>118997</v>
      </c>
    </row>
    <row r="31112" spans="1:11" x14ac:dyDescent="0.3">
      <c r="A31112" t="s">
        <v>118998</v>
      </c>
      <c r="B31112" t="s">
        <v>118999</v>
      </c>
      <c r="C31112" t="s">
        <v>13</v>
      </c>
      <c r="D31112" t="s">
        <v>119000</v>
      </c>
      <c r="E31112" t="s">
        <v>77</v>
      </c>
      <c r="F31112" t="s">
        <v>16</v>
      </c>
      <c r="G31112" t="s">
        <v>31068</v>
      </c>
      <c r="H31112">
        <v>0</v>
      </c>
      <c r="I31112">
        <v>0</v>
      </c>
      <c r="J31112">
        <v>0</v>
      </c>
      <c r="K31112" t="s">
        <v>119001</v>
      </c>
    </row>
    <row r="31113" spans="1:11" x14ac:dyDescent="0.3">
      <c r="A31113" t="s">
        <v>119002</v>
      </c>
      <c r="B31113" t="s">
        <v>119003</v>
      </c>
      <c r="C31113" t="s">
        <v>13</v>
      </c>
      <c r="D31113" t="s">
        <v>119004</v>
      </c>
      <c r="E31113" t="s">
        <v>77</v>
      </c>
      <c r="F31113" t="s">
        <v>16</v>
      </c>
      <c r="G31113" t="s">
        <v>34425</v>
      </c>
      <c r="H31113">
        <v>0</v>
      </c>
      <c r="I31113">
        <v>0</v>
      </c>
      <c r="J31113">
        <v>0</v>
      </c>
      <c r="K31113" t="s">
        <v>119005</v>
      </c>
    </row>
    <row r="31114" spans="1:11" x14ac:dyDescent="0.3">
      <c r="A31114" t="s">
        <v>119006</v>
      </c>
      <c r="B31114" t="s">
        <v>73077</v>
      </c>
      <c r="C31114" t="s">
        <v>13</v>
      </c>
      <c r="D31114" t="s">
        <v>119007</v>
      </c>
      <c r="E31114" t="s">
        <v>77</v>
      </c>
      <c r="F31114" t="s">
        <v>16</v>
      </c>
      <c r="G31114" t="s">
        <v>7830</v>
      </c>
      <c r="H31114">
        <v>0</v>
      </c>
      <c r="I31114">
        <v>0</v>
      </c>
      <c r="J31114">
        <v>0</v>
      </c>
      <c r="K31114" t="s">
        <v>119008</v>
      </c>
    </row>
    <row r="31115" spans="1:11" x14ac:dyDescent="0.3">
      <c r="A31115" t="s">
        <v>119009</v>
      </c>
      <c r="B31115" t="s">
        <v>119010</v>
      </c>
      <c r="C31115" t="s">
        <v>13</v>
      </c>
      <c r="D31115" t="s">
        <v>119011</v>
      </c>
      <c r="E31115" t="s">
        <v>77</v>
      </c>
      <c r="F31115" t="s">
        <v>16</v>
      </c>
      <c r="G31115" t="s">
        <v>1281</v>
      </c>
      <c r="H31115">
        <v>0</v>
      </c>
      <c r="I31115">
        <v>0</v>
      </c>
      <c r="J31115">
        <v>0</v>
      </c>
      <c r="K31115" t="s">
        <v>119012</v>
      </c>
    </row>
    <row r="31116" spans="1:11" x14ac:dyDescent="0.3">
      <c r="A31116" t="s">
        <v>119013</v>
      </c>
      <c r="B31116" t="s">
        <v>119014</v>
      </c>
      <c r="C31116" t="s">
        <v>27</v>
      </c>
      <c r="D31116" t="s">
        <v>119015</v>
      </c>
      <c r="E31116" t="s">
        <v>40</v>
      </c>
      <c r="F31116" t="s">
        <v>41</v>
      </c>
      <c r="G31116" t="s">
        <v>529</v>
      </c>
      <c r="H31116">
        <v>0</v>
      </c>
      <c r="I31116">
        <v>0</v>
      </c>
      <c r="J31116">
        <v>0</v>
      </c>
      <c r="K31116" t="s">
        <v>119016</v>
      </c>
    </row>
    <row r="31117" spans="1:11" x14ac:dyDescent="0.3">
      <c r="A31117" t="s">
        <v>119017</v>
      </c>
      <c r="B31117" t="s">
        <v>119018</v>
      </c>
      <c r="C31117" t="s">
        <v>27</v>
      </c>
      <c r="D31117" t="s">
        <v>119019</v>
      </c>
      <c r="E31117" t="s">
        <v>40</v>
      </c>
      <c r="F31117" t="s">
        <v>16</v>
      </c>
      <c r="G31117" t="s">
        <v>2046</v>
      </c>
      <c r="H31117">
        <v>0</v>
      </c>
      <c r="I31117">
        <v>0</v>
      </c>
      <c r="J31117">
        <v>0</v>
      </c>
      <c r="K31117" t="s">
        <v>119020</v>
      </c>
    </row>
    <row r="31118" spans="1:11" x14ac:dyDescent="0.3">
      <c r="A31118" t="s">
        <v>119021</v>
      </c>
      <c r="B31118" t="s">
        <v>119022</v>
      </c>
      <c r="C31118" t="s">
        <v>466</v>
      </c>
      <c r="D31118" t="s">
        <v>119023</v>
      </c>
      <c r="E31118" t="s">
        <v>468</v>
      </c>
      <c r="F31118" t="s">
        <v>16</v>
      </c>
      <c r="G31118" t="s">
        <v>4543</v>
      </c>
      <c r="H31118">
        <v>0</v>
      </c>
      <c r="I31118">
        <v>0</v>
      </c>
      <c r="J31118">
        <v>0</v>
      </c>
      <c r="K31118" t="s">
        <v>119024</v>
      </c>
    </row>
    <row r="31119" spans="1:11" x14ac:dyDescent="0.3">
      <c r="A31119" t="s">
        <v>119025</v>
      </c>
      <c r="B31119" t="s">
        <v>119026</v>
      </c>
      <c r="C31119" t="s">
        <v>27</v>
      </c>
      <c r="D31119" t="s">
        <v>119027</v>
      </c>
      <c r="E31119" t="s">
        <v>40</v>
      </c>
      <c r="F31119" t="s">
        <v>16</v>
      </c>
      <c r="G31119" t="s">
        <v>2350</v>
      </c>
      <c r="H31119">
        <v>0</v>
      </c>
      <c r="I31119">
        <v>0</v>
      </c>
      <c r="J31119">
        <v>0</v>
      </c>
      <c r="K31119" t="s">
        <v>119028</v>
      </c>
    </row>
    <row r="31120" spans="1:11" x14ac:dyDescent="0.3">
      <c r="A31120" t="s">
        <v>119029</v>
      </c>
      <c r="B31120" t="s">
        <v>119030</v>
      </c>
      <c r="C31120" t="s">
        <v>27</v>
      </c>
      <c r="D31120" t="s">
        <v>119031</v>
      </c>
      <c r="E31120" t="s">
        <v>40</v>
      </c>
      <c r="F31120" t="s">
        <v>41</v>
      </c>
      <c r="G31120" t="s">
        <v>42</v>
      </c>
      <c r="H31120">
        <v>0</v>
      </c>
      <c r="I31120">
        <v>0</v>
      </c>
      <c r="J31120">
        <v>0</v>
      </c>
      <c r="K31120" t="s">
        <v>119032</v>
      </c>
    </row>
    <row r="31121" spans="1:11" x14ac:dyDescent="0.3">
      <c r="A31121" t="s">
        <v>119033</v>
      </c>
      <c r="C31121" t="s">
        <v>20</v>
      </c>
      <c r="D31121" t="s">
        <v>119034</v>
      </c>
      <c r="E31121" t="s">
        <v>14059</v>
      </c>
      <c r="F31121" t="s">
        <v>16</v>
      </c>
      <c r="G31121" t="s">
        <v>42</v>
      </c>
      <c r="H31121">
        <v>0</v>
      </c>
      <c r="I31121">
        <v>0</v>
      </c>
      <c r="J31121">
        <v>0</v>
      </c>
      <c r="K31121" t="s">
        <v>119035</v>
      </c>
    </row>
    <row r="31122" spans="1:11" x14ac:dyDescent="0.3">
      <c r="A31122" t="s">
        <v>119036</v>
      </c>
      <c r="B31122" t="s">
        <v>119037</v>
      </c>
      <c r="C31122" t="s">
        <v>27</v>
      </c>
      <c r="D31122" t="s">
        <v>119038</v>
      </c>
      <c r="E31122" t="s">
        <v>40</v>
      </c>
      <c r="F31122" t="s">
        <v>41</v>
      </c>
      <c r="G31122" t="s">
        <v>42</v>
      </c>
      <c r="H31122">
        <v>0</v>
      </c>
      <c r="I31122">
        <v>0</v>
      </c>
      <c r="J31122">
        <v>0</v>
      </c>
      <c r="K31122" t="s">
        <v>119039</v>
      </c>
    </row>
    <row r="31123" spans="1:11" x14ac:dyDescent="0.3">
      <c r="A31123" t="s">
        <v>119040</v>
      </c>
      <c r="B31123" t="s">
        <v>119041</v>
      </c>
      <c r="C31123" t="s">
        <v>27</v>
      </c>
      <c r="D31123" t="s">
        <v>119042</v>
      </c>
      <c r="E31123" t="s">
        <v>40</v>
      </c>
      <c r="F31123" t="s">
        <v>41</v>
      </c>
      <c r="G31123" t="s">
        <v>42</v>
      </c>
      <c r="H31123">
        <v>0</v>
      </c>
      <c r="I31123">
        <v>0</v>
      </c>
      <c r="J31123">
        <v>0</v>
      </c>
      <c r="K31123" t="s">
        <v>119043</v>
      </c>
    </row>
    <row r="31124" spans="1:11" x14ac:dyDescent="0.3">
      <c r="A31124" t="s">
        <v>119044</v>
      </c>
      <c r="C31124" t="s">
        <v>27</v>
      </c>
      <c r="D31124" t="s">
        <v>119045</v>
      </c>
      <c r="E31124" t="s">
        <v>40</v>
      </c>
      <c r="F31124" t="s">
        <v>41</v>
      </c>
      <c r="G31124" t="s">
        <v>42</v>
      </c>
      <c r="H31124">
        <v>0</v>
      </c>
      <c r="I31124">
        <v>0</v>
      </c>
      <c r="J31124">
        <v>0</v>
      </c>
      <c r="K31124" t="s">
        <v>119046</v>
      </c>
    </row>
    <row r="31125" spans="1:11" x14ac:dyDescent="0.3">
      <c r="A31125" t="s">
        <v>119047</v>
      </c>
      <c r="B31125" t="s">
        <v>119048</v>
      </c>
      <c r="C31125" t="s">
        <v>27</v>
      </c>
      <c r="D31125" t="s">
        <v>119049</v>
      </c>
      <c r="E31125" t="s">
        <v>40</v>
      </c>
      <c r="F31125" t="s">
        <v>16</v>
      </c>
      <c r="G31125" t="s">
        <v>8162</v>
      </c>
      <c r="H31125">
        <v>0</v>
      </c>
      <c r="I31125">
        <v>0</v>
      </c>
      <c r="J31125">
        <v>0</v>
      </c>
      <c r="K31125" t="s">
        <v>119050</v>
      </c>
    </row>
    <row r="31126" spans="1:11" x14ac:dyDescent="0.3">
      <c r="A31126" t="s">
        <v>119051</v>
      </c>
      <c r="B31126" t="s">
        <v>119052</v>
      </c>
      <c r="C31126" t="s">
        <v>466</v>
      </c>
      <c r="D31126" t="s">
        <v>119053</v>
      </c>
      <c r="E31126" t="s">
        <v>468</v>
      </c>
      <c r="F31126" t="s">
        <v>16</v>
      </c>
      <c r="G31126" t="s">
        <v>2715</v>
      </c>
      <c r="H31126">
        <v>0</v>
      </c>
      <c r="I31126">
        <v>0</v>
      </c>
      <c r="J31126">
        <v>0</v>
      </c>
      <c r="K31126" t="s">
        <v>119054</v>
      </c>
    </row>
    <row r="31127" spans="1:11" x14ac:dyDescent="0.3">
      <c r="A31127" t="s">
        <v>119055</v>
      </c>
      <c r="B31127" t="s">
        <v>119056</v>
      </c>
      <c r="C31127" t="s">
        <v>466</v>
      </c>
      <c r="D31127" t="s">
        <v>119057</v>
      </c>
      <c r="E31127" t="s">
        <v>468</v>
      </c>
      <c r="F31127" t="s">
        <v>16</v>
      </c>
      <c r="G31127" t="s">
        <v>5815</v>
      </c>
      <c r="H31127">
        <v>0</v>
      </c>
      <c r="I31127">
        <v>0</v>
      </c>
      <c r="J31127">
        <v>0</v>
      </c>
      <c r="K31127" t="s">
        <v>119058</v>
      </c>
    </row>
    <row r="31128" spans="1:11" x14ac:dyDescent="0.3">
      <c r="A31128" t="s">
        <v>119059</v>
      </c>
      <c r="C31128" t="s">
        <v>27</v>
      </c>
      <c r="D31128" t="s">
        <v>119060</v>
      </c>
      <c r="E31128" t="s">
        <v>29</v>
      </c>
      <c r="F31128" t="s">
        <v>41</v>
      </c>
      <c r="G31128" t="s">
        <v>42</v>
      </c>
      <c r="H31128">
        <v>0</v>
      </c>
      <c r="I31128">
        <v>0</v>
      </c>
      <c r="J31128">
        <v>0</v>
      </c>
      <c r="K31128" t="s">
        <v>119061</v>
      </c>
    </row>
    <row r="31129" spans="1:11" x14ac:dyDescent="0.3">
      <c r="A31129" t="s">
        <v>119062</v>
      </c>
      <c r="B31129" t="s">
        <v>119063</v>
      </c>
      <c r="C31129" t="s">
        <v>147</v>
      </c>
      <c r="D31129" t="s">
        <v>119064</v>
      </c>
      <c r="E31129" t="s">
        <v>183</v>
      </c>
      <c r="F31129" t="s">
        <v>4643</v>
      </c>
      <c r="G31129" t="s">
        <v>42</v>
      </c>
      <c r="H31129">
        <v>0</v>
      </c>
      <c r="I31129">
        <v>0</v>
      </c>
      <c r="J31129">
        <v>0</v>
      </c>
      <c r="K31129" t="s">
        <v>119065</v>
      </c>
    </row>
    <row r="31130" spans="1:11" x14ac:dyDescent="0.3">
      <c r="A31130" t="s">
        <v>119066</v>
      </c>
      <c r="B31130" t="s">
        <v>119067</v>
      </c>
      <c r="C31130" t="s">
        <v>27</v>
      </c>
      <c r="D31130" t="s">
        <v>119068</v>
      </c>
      <c r="E31130" t="s">
        <v>40</v>
      </c>
      <c r="F31130" t="s">
        <v>41</v>
      </c>
      <c r="G31130" t="s">
        <v>42</v>
      </c>
      <c r="H31130">
        <v>0</v>
      </c>
      <c r="I31130">
        <v>0</v>
      </c>
      <c r="J31130">
        <v>0</v>
      </c>
      <c r="K31130" t="s">
        <v>119069</v>
      </c>
    </row>
    <row r="31131" spans="1:11" x14ac:dyDescent="0.3">
      <c r="A31131" t="s">
        <v>119070</v>
      </c>
      <c r="B31131" t="s">
        <v>119071</v>
      </c>
      <c r="C31131" t="s">
        <v>27</v>
      </c>
      <c r="D31131" t="s">
        <v>119072</v>
      </c>
      <c r="E31131" t="s">
        <v>29</v>
      </c>
      <c r="F31131" t="s">
        <v>41</v>
      </c>
      <c r="G31131" t="s">
        <v>42</v>
      </c>
      <c r="H31131">
        <v>0</v>
      </c>
      <c r="I31131">
        <v>0</v>
      </c>
      <c r="J31131">
        <v>0</v>
      </c>
      <c r="K31131" t="s">
        <v>119073</v>
      </c>
    </row>
    <row r="31132" spans="1:11" x14ac:dyDescent="0.3">
      <c r="A31132" t="s">
        <v>119074</v>
      </c>
      <c r="B31132" t="s">
        <v>119075</v>
      </c>
      <c r="C31132" t="s">
        <v>27</v>
      </c>
      <c r="D31132" t="s">
        <v>119076</v>
      </c>
      <c r="E31132" t="s">
        <v>40</v>
      </c>
      <c r="F31132" t="s">
        <v>41</v>
      </c>
      <c r="G31132" t="s">
        <v>42</v>
      </c>
      <c r="H31132">
        <v>0</v>
      </c>
      <c r="I31132">
        <v>0</v>
      </c>
      <c r="J31132">
        <v>0</v>
      </c>
      <c r="K31132" t="s">
        <v>119077</v>
      </c>
    </row>
    <row r="31133" spans="1:11" x14ac:dyDescent="0.3">
      <c r="A31133" t="s">
        <v>119078</v>
      </c>
      <c r="B31133" t="s">
        <v>119079</v>
      </c>
      <c r="C31133" t="s">
        <v>27</v>
      </c>
      <c r="D31133" t="s">
        <v>119080</v>
      </c>
      <c r="E31133" t="s">
        <v>40</v>
      </c>
      <c r="F31133" t="s">
        <v>41</v>
      </c>
      <c r="G31133" t="s">
        <v>42</v>
      </c>
      <c r="H31133">
        <v>0</v>
      </c>
      <c r="I31133">
        <v>0</v>
      </c>
      <c r="J31133">
        <v>0</v>
      </c>
      <c r="K31133" t="s">
        <v>119081</v>
      </c>
    </row>
    <row r="31134" spans="1:11" x14ac:dyDescent="0.3">
      <c r="A31134" t="s">
        <v>119082</v>
      </c>
      <c r="B31134" t="s">
        <v>119083</v>
      </c>
      <c r="C31134" t="s">
        <v>20</v>
      </c>
      <c r="D31134" t="s">
        <v>119084</v>
      </c>
      <c r="E31134" t="s">
        <v>59</v>
      </c>
      <c r="F31134" t="s">
        <v>41</v>
      </c>
      <c r="G31134" t="s">
        <v>42</v>
      </c>
      <c r="H31134">
        <v>0</v>
      </c>
      <c r="I31134">
        <v>0</v>
      </c>
      <c r="J31134">
        <v>0</v>
      </c>
      <c r="K31134" t="s">
        <v>119085</v>
      </c>
    </row>
    <row r="31135" spans="1:11" x14ac:dyDescent="0.3">
      <c r="A31135" t="s">
        <v>119086</v>
      </c>
      <c r="B31135" t="s">
        <v>119087</v>
      </c>
      <c r="C31135" t="s">
        <v>20</v>
      </c>
      <c r="D31135" t="s">
        <v>119088</v>
      </c>
      <c r="E31135" t="s">
        <v>59</v>
      </c>
      <c r="F31135" t="s">
        <v>3074</v>
      </c>
      <c r="G31135" t="s">
        <v>42</v>
      </c>
      <c r="H31135">
        <v>0</v>
      </c>
      <c r="I31135">
        <v>0</v>
      </c>
      <c r="J31135">
        <v>0</v>
      </c>
      <c r="K31135" t="s">
        <v>119089</v>
      </c>
    </row>
    <row r="31136" spans="1:11" x14ac:dyDescent="0.3">
      <c r="A31136" t="s">
        <v>119090</v>
      </c>
      <c r="B31136" t="s">
        <v>119091</v>
      </c>
      <c r="C31136" t="s">
        <v>20</v>
      </c>
      <c r="D31136" t="s">
        <v>119092</v>
      </c>
      <c r="E31136" t="s">
        <v>59</v>
      </c>
      <c r="F31136" t="s">
        <v>41</v>
      </c>
      <c r="G31136" t="s">
        <v>42</v>
      </c>
      <c r="H31136">
        <v>0</v>
      </c>
      <c r="I31136">
        <v>0</v>
      </c>
      <c r="J31136">
        <v>0</v>
      </c>
      <c r="K31136" t="s">
        <v>119093</v>
      </c>
    </row>
    <row r="31137" spans="1:11" x14ac:dyDescent="0.3">
      <c r="A31137" t="s">
        <v>119094</v>
      </c>
      <c r="B31137" t="s">
        <v>119095</v>
      </c>
      <c r="C31137" t="s">
        <v>27</v>
      </c>
      <c r="D31137" t="s">
        <v>119096</v>
      </c>
      <c r="E31137" t="s">
        <v>40</v>
      </c>
      <c r="F31137" t="s">
        <v>16</v>
      </c>
      <c r="G31137" t="s">
        <v>8956</v>
      </c>
      <c r="H31137">
        <v>0</v>
      </c>
      <c r="I31137">
        <v>0</v>
      </c>
      <c r="J31137">
        <v>0</v>
      </c>
      <c r="K31137" t="s">
        <v>119097</v>
      </c>
    </row>
    <row r="31138" spans="1:11" x14ac:dyDescent="0.3">
      <c r="A31138" t="s">
        <v>119098</v>
      </c>
      <c r="B31138" t="s">
        <v>25307</v>
      </c>
      <c r="C31138" t="s">
        <v>20</v>
      </c>
      <c r="E31138" t="s">
        <v>59</v>
      </c>
      <c r="F31138" t="s">
        <v>3872</v>
      </c>
      <c r="G31138" t="s">
        <v>5573</v>
      </c>
      <c r="H31138">
        <v>0</v>
      </c>
      <c r="I31138">
        <v>0</v>
      </c>
      <c r="J31138">
        <v>0</v>
      </c>
      <c r="K31138" t="s">
        <v>119099</v>
      </c>
    </row>
    <row r="31139" spans="1:11" x14ac:dyDescent="0.3">
      <c r="A31139" t="s">
        <v>119100</v>
      </c>
      <c r="B31139" t="s">
        <v>119101</v>
      </c>
      <c r="C31139" t="s">
        <v>20</v>
      </c>
      <c r="D31139" t="s">
        <v>119102</v>
      </c>
      <c r="E31139" t="s">
        <v>22</v>
      </c>
      <c r="F31139" t="s">
        <v>16</v>
      </c>
      <c r="G31139" t="s">
        <v>2906</v>
      </c>
      <c r="H31139">
        <v>0</v>
      </c>
      <c r="I31139">
        <v>0</v>
      </c>
      <c r="J31139">
        <v>0</v>
      </c>
      <c r="K31139" t="s">
        <v>119103</v>
      </c>
    </row>
    <row r="31140" spans="1:11" x14ac:dyDescent="0.3">
      <c r="A31140" t="s">
        <v>119104</v>
      </c>
      <c r="B31140" t="s">
        <v>98390</v>
      </c>
      <c r="C31140" t="s">
        <v>558</v>
      </c>
      <c r="D31140" t="s">
        <v>119105</v>
      </c>
      <c r="E31140" t="s">
        <v>981</v>
      </c>
      <c r="F31140" t="s">
        <v>16</v>
      </c>
      <c r="G31140" t="s">
        <v>817</v>
      </c>
      <c r="H31140">
        <v>0</v>
      </c>
      <c r="I31140">
        <v>0</v>
      </c>
      <c r="J31140">
        <v>0</v>
      </c>
      <c r="K31140" t="s">
        <v>119106</v>
      </c>
    </row>
    <row r="31141" spans="1:11" x14ac:dyDescent="0.3">
      <c r="A31141" t="s">
        <v>119107</v>
      </c>
      <c r="B31141" t="s">
        <v>119108</v>
      </c>
      <c r="C31141" t="s">
        <v>27</v>
      </c>
      <c r="D31141" t="s">
        <v>119109</v>
      </c>
      <c r="E31141" t="s">
        <v>40</v>
      </c>
      <c r="F31141" t="s">
        <v>16</v>
      </c>
      <c r="G31141" t="s">
        <v>78</v>
      </c>
      <c r="H31141">
        <v>0</v>
      </c>
      <c r="I31141">
        <v>0</v>
      </c>
      <c r="J31141">
        <v>0</v>
      </c>
      <c r="K31141" t="s">
        <v>119110</v>
      </c>
    </row>
    <row r="31142" spans="1:11" x14ac:dyDescent="0.3">
      <c r="A31142" t="s">
        <v>119111</v>
      </c>
      <c r="C31142" t="s">
        <v>13</v>
      </c>
      <c r="D31142" t="s">
        <v>119112</v>
      </c>
      <c r="E31142" t="s">
        <v>77</v>
      </c>
      <c r="F31142" t="s">
        <v>16</v>
      </c>
      <c r="G31142" t="s">
        <v>42</v>
      </c>
      <c r="H31142">
        <v>0</v>
      </c>
      <c r="I31142">
        <v>0</v>
      </c>
      <c r="J31142">
        <v>0</v>
      </c>
      <c r="K31142" t="s">
        <v>119113</v>
      </c>
    </row>
    <row r="31143" spans="1:11" x14ac:dyDescent="0.3">
      <c r="A31143" t="s">
        <v>119114</v>
      </c>
      <c r="B31143" t="s">
        <v>119115</v>
      </c>
      <c r="C31143" t="s">
        <v>27</v>
      </c>
      <c r="D31143" t="s">
        <v>119116</v>
      </c>
      <c r="E31143" t="s">
        <v>40</v>
      </c>
      <c r="F31143" t="s">
        <v>41</v>
      </c>
      <c r="G31143" t="s">
        <v>42</v>
      </c>
      <c r="H31143">
        <v>0</v>
      </c>
      <c r="I31143">
        <v>0</v>
      </c>
      <c r="J31143">
        <v>0</v>
      </c>
      <c r="K31143" t="s">
        <v>119117</v>
      </c>
    </row>
    <row r="31144" spans="1:11" x14ac:dyDescent="0.3">
      <c r="A31144" t="s">
        <v>119118</v>
      </c>
      <c r="C31144" t="s">
        <v>27</v>
      </c>
      <c r="D31144" t="s">
        <v>119119</v>
      </c>
      <c r="E31144" t="s">
        <v>40</v>
      </c>
      <c r="F31144" t="s">
        <v>41</v>
      </c>
      <c r="G31144" t="s">
        <v>42</v>
      </c>
      <c r="H31144">
        <v>0</v>
      </c>
      <c r="I31144">
        <v>0</v>
      </c>
      <c r="J31144">
        <v>0</v>
      </c>
      <c r="K31144" t="s">
        <v>119120</v>
      </c>
    </row>
    <row r="31145" spans="1:11" x14ac:dyDescent="0.3">
      <c r="A31145" t="s">
        <v>119121</v>
      </c>
      <c r="B31145" t="s">
        <v>119122</v>
      </c>
      <c r="C31145" t="s">
        <v>1159</v>
      </c>
      <c r="D31145" t="s">
        <v>119123</v>
      </c>
      <c r="E31145" t="s">
        <v>2421</v>
      </c>
      <c r="F31145" t="s">
        <v>16</v>
      </c>
      <c r="G31145" t="s">
        <v>4722</v>
      </c>
      <c r="H31145">
        <v>0</v>
      </c>
      <c r="I31145">
        <v>0</v>
      </c>
      <c r="J31145">
        <v>0</v>
      </c>
      <c r="K31145" t="s">
        <v>119124</v>
      </c>
    </row>
    <row r="31146" spans="1:11" x14ac:dyDescent="0.3">
      <c r="A31146" t="s">
        <v>119125</v>
      </c>
      <c r="B31146" t="s">
        <v>119126</v>
      </c>
      <c r="C31146" t="s">
        <v>27</v>
      </c>
      <c r="D31146" t="s">
        <v>119127</v>
      </c>
      <c r="E31146" t="s">
        <v>40</v>
      </c>
      <c r="F31146" t="s">
        <v>16</v>
      </c>
      <c r="G31146" t="s">
        <v>9640</v>
      </c>
      <c r="H31146">
        <v>0</v>
      </c>
      <c r="I31146">
        <v>0</v>
      </c>
      <c r="J31146">
        <v>0</v>
      </c>
      <c r="K31146" t="s">
        <v>119128</v>
      </c>
    </row>
    <row r="31147" spans="1:11" x14ac:dyDescent="0.3">
      <c r="A31147" t="s">
        <v>119129</v>
      </c>
      <c r="C31147" t="s">
        <v>27</v>
      </c>
      <c r="D31147" t="s">
        <v>119130</v>
      </c>
      <c r="E31147" t="s">
        <v>29</v>
      </c>
      <c r="F31147" t="s">
        <v>41</v>
      </c>
      <c r="G31147" t="s">
        <v>42</v>
      </c>
      <c r="H31147">
        <v>0</v>
      </c>
      <c r="I31147">
        <v>0</v>
      </c>
      <c r="J31147">
        <v>0</v>
      </c>
      <c r="K31147" t="s">
        <v>119131</v>
      </c>
    </row>
    <row r="31148" spans="1:11" x14ac:dyDescent="0.3">
      <c r="A31148" t="s">
        <v>119132</v>
      </c>
      <c r="B31148" t="s">
        <v>119126</v>
      </c>
      <c r="C31148" t="s">
        <v>13</v>
      </c>
      <c r="D31148" t="s">
        <v>119133</v>
      </c>
      <c r="E31148" t="s">
        <v>77</v>
      </c>
      <c r="F31148" t="s">
        <v>41</v>
      </c>
      <c r="G31148" t="s">
        <v>42</v>
      </c>
      <c r="H31148">
        <v>0</v>
      </c>
      <c r="I31148">
        <v>0</v>
      </c>
      <c r="J31148">
        <v>0</v>
      </c>
      <c r="K31148" t="s">
        <v>119134</v>
      </c>
    </row>
    <row r="31149" spans="1:11" x14ac:dyDescent="0.3">
      <c r="A31149" t="s">
        <v>119135</v>
      </c>
      <c r="B31149" t="s">
        <v>119126</v>
      </c>
      <c r="C31149" t="s">
        <v>13</v>
      </c>
      <c r="D31149" t="s">
        <v>119136</v>
      </c>
      <c r="E31149" t="s">
        <v>77</v>
      </c>
      <c r="F31149" t="s">
        <v>41</v>
      </c>
      <c r="G31149" t="s">
        <v>42</v>
      </c>
      <c r="H31149">
        <v>0</v>
      </c>
      <c r="I31149">
        <v>0</v>
      </c>
      <c r="J31149">
        <v>0</v>
      </c>
      <c r="K31149" t="s">
        <v>119137</v>
      </c>
    </row>
    <row r="31150" spans="1:11" x14ac:dyDescent="0.3">
      <c r="A31150" t="s">
        <v>119138</v>
      </c>
      <c r="B31150" t="s">
        <v>119139</v>
      </c>
      <c r="C31150" t="s">
        <v>20</v>
      </c>
      <c r="D31150" t="s">
        <v>119140</v>
      </c>
      <c r="E31150" t="s">
        <v>59</v>
      </c>
      <c r="F31150" t="s">
        <v>1981</v>
      </c>
      <c r="G31150" t="s">
        <v>42</v>
      </c>
      <c r="H31150">
        <v>0</v>
      </c>
      <c r="I31150">
        <v>0</v>
      </c>
      <c r="J31150">
        <v>0</v>
      </c>
      <c r="K31150" t="s">
        <v>119141</v>
      </c>
    </row>
    <row r="31151" spans="1:11" x14ac:dyDescent="0.3">
      <c r="A31151" t="s">
        <v>119142</v>
      </c>
      <c r="B31151" t="s">
        <v>119143</v>
      </c>
      <c r="C31151" t="s">
        <v>20</v>
      </c>
      <c r="D31151" t="s">
        <v>119144</v>
      </c>
      <c r="E31151" t="s">
        <v>59</v>
      </c>
      <c r="F31151" t="s">
        <v>384</v>
      </c>
      <c r="G31151" t="s">
        <v>42</v>
      </c>
      <c r="H31151">
        <v>0</v>
      </c>
      <c r="I31151">
        <v>0</v>
      </c>
      <c r="J31151">
        <v>0</v>
      </c>
      <c r="K31151" t="s">
        <v>119145</v>
      </c>
    </row>
    <row r="31152" spans="1:11" x14ac:dyDescent="0.3">
      <c r="A31152" t="s">
        <v>119146</v>
      </c>
      <c r="B31152" t="s">
        <v>118346</v>
      </c>
      <c r="C31152" t="s">
        <v>20</v>
      </c>
      <c r="D31152" t="s">
        <v>119147</v>
      </c>
      <c r="E31152" t="s">
        <v>59</v>
      </c>
      <c r="F31152" t="s">
        <v>16</v>
      </c>
      <c r="G31152" t="s">
        <v>1271</v>
      </c>
      <c r="H31152">
        <v>0</v>
      </c>
      <c r="I31152">
        <v>0</v>
      </c>
      <c r="J31152">
        <v>0</v>
      </c>
      <c r="K31152" t="s">
        <v>119148</v>
      </c>
    </row>
    <row r="31153" spans="1:11" x14ac:dyDescent="0.3">
      <c r="A31153" t="s">
        <v>119149</v>
      </c>
      <c r="B31153" t="s">
        <v>118350</v>
      </c>
      <c r="C31153" t="s">
        <v>20</v>
      </c>
      <c r="D31153" t="s">
        <v>119150</v>
      </c>
      <c r="E31153" t="s">
        <v>59</v>
      </c>
      <c r="F31153" t="s">
        <v>16</v>
      </c>
      <c r="G31153" t="s">
        <v>1100</v>
      </c>
      <c r="H31153">
        <v>0</v>
      </c>
      <c r="I31153">
        <v>0</v>
      </c>
      <c r="J31153">
        <v>0</v>
      </c>
      <c r="K31153" t="s">
        <v>119151</v>
      </c>
    </row>
    <row r="31154" spans="1:11" x14ac:dyDescent="0.3">
      <c r="A31154" t="s">
        <v>119152</v>
      </c>
      <c r="B31154" t="s">
        <v>119153</v>
      </c>
      <c r="C31154" t="s">
        <v>27</v>
      </c>
      <c r="D31154" t="s">
        <v>119154</v>
      </c>
      <c r="E31154" t="s">
        <v>40</v>
      </c>
      <c r="F31154" t="s">
        <v>41</v>
      </c>
      <c r="G31154" t="s">
        <v>42</v>
      </c>
      <c r="H31154">
        <v>0</v>
      </c>
      <c r="I31154">
        <v>0</v>
      </c>
      <c r="J31154">
        <v>0</v>
      </c>
      <c r="K31154" t="s">
        <v>119155</v>
      </c>
    </row>
    <row r="31155" spans="1:11" x14ac:dyDescent="0.3">
      <c r="A31155" t="s">
        <v>119156</v>
      </c>
      <c r="B31155" t="s">
        <v>119157</v>
      </c>
      <c r="C31155" t="s">
        <v>466</v>
      </c>
      <c r="D31155" t="s">
        <v>119158</v>
      </c>
      <c r="E31155" t="s">
        <v>468</v>
      </c>
      <c r="F31155" t="s">
        <v>16</v>
      </c>
      <c r="G31155" t="s">
        <v>22293</v>
      </c>
      <c r="H31155">
        <v>0</v>
      </c>
      <c r="I31155">
        <v>0</v>
      </c>
      <c r="J31155">
        <v>0</v>
      </c>
      <c r="K31155" t="s">
        <v>119159</v>
      </c>
    </row>
    <row r="31156" spans="1:11" x14ac:dyDescent="0.3">
      <c r="A31156" t="s">
        <v>119160</v>
      </c>
      <c r="B31156" t="s">
        <v>119161</v>
      </c>
      <c r="C31156" t="s">
        <v>27</v>
      </c>
      <c r="D31156" t="s">
        <v>119162</v>
      </c>
      <c r="E31156" t="s">
        <v>29</v>
      </c>
      <c r="F31156" t="s">
        <v>41</v>
      </c>
      <c r="G31156" t="s">
        <v>42</v>
      </c>
      <c r="H31156">
        <v>0</v>
      </c>
      <c r="I31156">
        <v>0</v>
      </c>
      <c r="J31156">
        <v>0</v>
      </c>
      <c r="K31156" t="s">
        <v>119163</v>
      </c>
    </row>
    <row r="31157" spans="1:11" x14ac:dyDescent="0.3">
      <c r="A31157" t="s">
        <v>119164</v>
      </c>
      <c r="B31157" t="s">
        <v>119165</v>
      </c>
      <c r="C31157" t="s">
        <v>147</v>
      </c>
      <c r="D31157" t="s">
        <v>119166</v>
      </c>
      <c r="E31157" t="s">
        <v>183</v>
      </c>
      <c r="F31157" t="s">
        <v>4769</v>
      </c>
      <c r="G31157" t="s">
        <v>42</v>
      </c>
      <c r="H31157">
        <v>0</v>
      </c>
      <c r="I31157">
        <v>0</v>
      </c>
      <c r="J31157">
        <v>0</v>
      </c>
      <c r="K31157" t="s">
        <v>119167</v>
      </c>
    </row>
    <row r="31158" spans="1:11" x14ac:dyDescent="0.3">
      <c r="A31158" t="s">
        <v>119168</v>
      </c>
      <c r="B31158" t="s">
        <v>119169</v>
      </c>
      <c r="C31158" t="s">
        <v>27</v>
      </c>
      <c r="D31158" t="s">
        <v>119170</v>
      </c>
      <c r="E31158" t="s">
        <v>40</v>
      </c>
      <c r="F31158" t="s">
        <v>16</v>
      </c>
      <c r="G31158" t="s">
        <v>922</v>
      </c>
      <c r="H31158">
        <v>0</v>
      </c>
      <c r="I31158">
        <v>0</v>
      </c>
      <c r="J31158">
        <v>0</v>
      </c>
      <c r="K31158" t="s">
        <v>119171</v>
      </c>
    </row>
    <row r="31159" spans="1:11" x14ac:dyDescent="0.3">
      <c r="A31159" t="s">
        <v>119172</v>
      </c>
      <c r="B31159" t="s">
        <v>119169</v>
      </c>
      <c r="C31159" t="s">
        <v>27</v>
      </c>
      <c r="D31159" t="s">
        <v>119173</v>
      </c>
      <c r="E31159" t="s">
        <v>40</v>
      </c>
      <c r="F31159" t="s">
        <v>41</v>
      </c>
      <c r="G31159" t="s">
        <v>42</v>
      </c>
      <c r="H31159">
        <v>0</v>
      </c>
      <c r="I31159">
        <v>0</v>
      </c>
      <c r="J31159">
        <v>0</v>
      </c>
      <c r="K31159" t="s">
        <v>119174</v>
      </c>
    </row>
    <row r="31160" spans="1:11" x14ac:dyDescent="0.3">
      <c r="A31160" t="s">
        <v>119175</v>
      </c>
      <c r="B31160" t="s">
        <v>119176</v>
      </c>
      <c r="C31160" t="s">
        <v>27</v>
      </c>
      <c r="D31160" t="s">
        <v>119177</v>
      </c>
      <c r="E31160" t="s">
        <v>40</v>
      </c>
      <c r="F31160" t="s">
        <v>41</v>
      </c>
      <c r="G31160" t="s">
        <v>42</v>
      </c>
      <c r="H31160">
        <v>0</v>
      </c>
      <c r="I31160">
        <v>0</v>
      </c>
      <c r="J31160">
        <v>0</v>
      </c>
      <c r="K31160" t="s">
        <v>119178</v>
      </c>
    </row>
    <row r="31161" spans="1:11" x14ac:dyDescent="0.3">
      <c r="A31161" t="s">
        <v>119179</v>
      </c>
      <c r="B31161" t="s">
        <v>119180</v>
      </c>
      <c r="C31161" t="s">
        <v>27</v>
      </c>
      <c r="D31161" t="s">
        <v>119181</v>
      </c>
      <c r="E31161" t="s">
        <v>40</v>
      </c>
      <c r="F31161" t="s">
        <v>41</v>
      </c>
      <c r="G31161" t="s">
        <v>42</v>
      </c>
      <c r="H31161">
        <v>0</v>
      </c>
      <c r="I31161">
        <v>0</v>
      </c>
      <c r="J31161">
        <v>0</v>
      </c>
      <c r="K31161" t="s">
        <v>119182</v>
      </c>
    </row>
    <row r="31162" spans="1:11" x14ac:dyDescent="0.3">
      <c r="A31162" t="s">
        <v>119183</v>
      </c>
      <c r="C31162" t="s">
        <v>27</v>
      </c>
      <c r="D31162" t="s">
        <v>119184</v>
      </c>
      <c r="E31162" t="s">
        <v>40</v>
      </c>
      <c r="F31162" t="s">
        <v>41</v>
      </c>
      <c r="G31162" t="s">
        <v>42</v>
      </c>
      <c r="H31162">
        <v>0</v>
      </c>
      <c r="I31162">
        <v>0</v>
      </c>
      <c r="J31162">
        <v>0</v>
      </c>
      <c r="K31162" t="s">
        <v>119185</v>
      </c>
    </row>
    <row r="31163" spans="1:11" x14ac:dyDescent="0.3">
      <c r="A31163" t="s">
        <v>119186</v>
      </c>
      <c r="B31163" t="s">
        <v>119187</v>
      </c>
      <c r="C31163" t="s">
        <v>27</v>
      </c>
      <c r="D31163" t="s">
        <v>119188</v>
      </c>
      <c r="E31163" t="s">
        <v>40</v>
      </c>
      <c r="F31163" t="s">
        <v>41</v>
      </c>
      <c r="G31163" t="s">
        <v>42</v>
      </c>
      <c r="H31163">
        <v>0</v>
      </c>
      <c r="I31163">
        <v>0</v>
      </c>
      <c r="J31163">
        <v>0</v>
      </c>
      <c r="K31163" t="s">
        <v>119189</v>
      </c>
    </row>
    <row r="31164" spans="1:11" x14ac:dyDescent="0.3">
      <c r="A31164" t="s">
        <v>119190</v>
      </c>
      <c r="B31164" t="s">
        <v>119191</v>
      </c>
      <c r="C31164" t="s">
        <v>27</v>
      </c>
      <c r="D31164" t="s">
        <v>119192</v>
      </c>
      <c r="E31164" t="s">
        <v>40</v>
      </c>
      <c r="F31164" t="s">
        <v>41</v>
      </c>
      <c r="G31164" t="s">
        <v>42</v>
      </c>
      <c r="H31164">
        <v>0</v>
      </c>
      <c r="I31164">
        <v>0</v>
      </c>
      <c r="J31164">
        <v>0</v>
      </c>
      <c r="K31164" t="s">
        <v>119193</v>
      </c>
    </row>
    <row r="31165" spans="1:11" x14ac:dyDescent="0.3">
      <c r="A31165" t="s">
        <v>119194</v>
      </c>
      <c r="B31165" t="s">
        <v>119195</v>
      </c>
      <c r="C31165" t="s">
        <v>13</v>
      </c>
      <c r="D31165" t="s">
        <v>119196</v>
      </c>
      <c r="E31165" t="s">
        <v>77</v>
      </c>
      <c r="F31165" t="s">
        <v>16</v>
      </c>
      <c r="G31165" t="s">
        <v>364</v>
      </c>
      <c r="H31165">
        <v>0</v>
      </c>
      <c r="I31165">
        <v>0</v>
      </c>
      <c r="J31165">
        <v>0</v>
      </c>
      <c r="K31165" t="s">
        <v>119197</v>
      </c>
    </row>
    <row r="31166" spans="1:11" x14ac:dyDescent="0.3">
      <c r="A31166" t="s">
        <v>119198</v>
      </c>
      <c r="B31166" t="s">
        <v>119199</v>
      </c>
      <c r="C31166" t="s">
        <v>13</v>
      </c>
      <c r="D31166" t="s">
        <v>119200</v>
      </c>
      <c r="E31166" t="s">
        <v>15</v>
      </c>
      <c r="F31166" t="s">
        <v>41</v>
      </c>
      <c r="G31166" t="s">
        <v>42</v>
      </c>
      <c r="H31166">
        <v>0</v>
      </c>
      <c r="I31166">
        <v>0</v>
      </c>
      <c r="J31166">
        <v>0</v>
      </c>
      <c r="K31166" t="s">
        <v>119201</v>
      </c>
    </row>
    <row r="31167" spans="1:11" x14ac:dyDescent="0.3">
      <c r="A31167" t="s">
        <v>119202</v>
      </c>
      <c r="B31167" t="s">
        <v>119203</v>
      </c>
      <c r="C31167" t="s">
        <v>20</v>
      </c>
      <c r="D31167" t="s">
        <v>119204</v>
      </c>
      <c r="E31167" t="s">
        <v>59</v>
      </c>
      <c r="F31167" t="s">
        <v>16</v>
      </c>
      <c r="G31167" t="s">
        <v>864</v>
      </c>
      <c r="H31167">
        <v>0</v>
      </c>
      <c r="I31167">
        <v>0</v>
      </c>
      <c r="J31167">
        <v>0</v>
      </c>
      <c r="K31167" t="s">
        <v>119205</v>
      </c>
    </row>
    <row r="31168" spans="1:11" x14ac:dyDescent="0.3">
      <c r="A31168" t="s">
        <v>119206</v>
      </c>
      <c r="B31168" t="s">
        <v>119207</v>
      </c>
      <c r="C31168" t="s">
        <v>27</v>
      </c>
      <c r="D31168" t="s">
        <v>119208</v>
      </c>
      <c r="E31168" t="s">
        <v>40</v>
      </c>
      <c r="F31168" t="s">
        <v>16</v>
      </c>
      <c r="G31168" t="s">
        <v>1062</v>
      </c>
      <c r="H31168">
        <v>0</v>
      </c>
      <c r="I31168">
        <v>0</v>
      </c>
      <c r="J31168">
        <v>0</v>
      </c>
      <c r="K31168" t="s">
        <v>119209</v>
      </c>
    </row>
    <row r="31169" spans="1:11" x14ac:dyDescent="0.3">
      <c r="A31169" t="s">
        <v>119210</v>
      </c>
      <c r="B31169" t="s">
        <v>119211</v>
      </c>
      <c r="C31169" t="s">
        <v>13</v>
      </c>
      <c r="D31169" t="e">
        <f>면적 유량계.</f>
        <v>#NAME?</v>
      </c>
      <c r="E31169" t="s">
        <v>77</v>
      </c>
      <c r="F31169" t="s">
        <v>16</v>
      </c>
      <c r="G31169" t="s">
        <v>126</v>
      </c>
      <c r="H31169">
        <v>0</v>
      </c>
      <c r="I31169">
        <v>0</v>
      </c>
      <c r="J31169">
        <v>0</v>
      </c>
      <c r="K31169" t="s">
        <v>119212</v>
      </c>
    </row>
    <row r="31170" spans="1:11" x14ac:dyDescent="0.3">
      <c r="A31170" t="s">
        <v>119213</v>
      </c>
      <c r="B31170" t="s">
        <v>119214</v>
      </c>
      <c r="C31170" t="s">
        <v>20</v>
      </c>
      <c r="D31170" t="s">
        <v>119215</v>
      </c>
      <c r="E31170" t="s">
        <v>59</v>
      </c>
      <c r="F31170" t="s">
        <v>41</v>
      </c>
      <c r="G31170" t="s">
        <v>13647</v>
      </c>
      <c r="H31170">
        <v>0</v>
      </c>
      <c r="I31170">
        <v>0</v>
      </c>
      <c r="J31170">
        <v>0</v>
      </c>
      <c r="K31170" t="s">
        <v>119216</v>
      </c>
    </row>
    <row r="31171" spans="1:11" x14ac:dyDescent="0.3">
      <c r="A31171" t="s">
        <v>119217</v>
      </c>
      <c r="B31171" t="s">
        <v>119218</v>
      </c>
      <c r="C31171" t="s">
        <v>13</v>
      </c>
      <c r="D31171" t="s">
        <v>119219</v>
      </c>
      <c r="E31171" t="s">
        <v>77</v>
      </c>
      <c r="F31171" t="s">
        <v>16</v>
      </c>
      <c r="G31171" t="s">
        <v>35</v>
      </c>
      <c r="H31171">
        <v>0</v>
      </c>
      <c r="I31171">
        <v>0</v>
      </c>
      <c r="J31171">
        <v>0</v>
      </c>
      <c r="K31171" t="s">
        <v>119220</v>
      </c>
    </row>
    <row r="31172" spans="1:11" x14ac:dyDescent="0.3">
      <c r="A31172" t="s">
        <v>119221</v>
      </c>
      <c r="B31172" t="s">
        <v>119222</v>
      </c>
      <c r="C31172" t="s">
        <v>13</v>
      </c>
      <c r="D31172" t="s">
        <v>119223</v>
      </c>
      <c r="E31172" t="s">
        <v>77</v>
      </c>
      <c r="F31172" t="s">
        <v>16</v>
      </c>
      <c r="G31172" t="s">
        <v>10402</v>
      </c>
      <c r="H31172">
        <v>0</v>
      </c>
      <c r="I31172">
        <v>0</v>
      </c>
      <c r="J31172">
        <v>0</v>
      </c>
      <c r="K31172" t="s">
        <v>119224</v>
      </c>
    </row>
    <row r="31173" spans="1:11" x14ac:dyDescent="0.3">
      <c r="A31173" t="s">
        <v>119225</v>
      </c>
      <c r="B31173" t="s">
        <v>21644</v>
      </c>
      <c r="C31173" t="s">
        <v>13</v>
      </c>
      <c r="D31173" t="s">
        <v>119226</v>
      </c>
      <c r="E31173" t="s">
        <v>77</v>
      </c>
      <c r="F31173" t="s">
        <v>16</v>
      </c>
      <c r="G31173" t="s">
        <v>9902</v>
      </c>
      <c r="H31173">
        <v>0</v>
      </c>
      <c r="I31173">
        <v>0</v>
      </c>
      <c r="J31173">
        <v>0</v>
      </c>
      <c r="K31173" t="s">
        <v>119227</v>
      </c>
    </row>
    <row r="31174" spans="1:11" x14ac:dyDescent="0.3">
      <c r="A31174" t="s">
        <v>119228</v>
      </c>
      <c r="B31174" t="s">
        <v>119229</v>
      </c>
      <c r="C31174" t="s">
        <v>13</v>
      </c>
      <c r="D31174" t="s">
        <v>119230</v>
      </c>
      <c r="E31174" t="s">
        <v>77</v>
      </c>
      <c r="F31174" t="s">
        <v>16</v>
      </c>
      <c r="G31174" t="s">
        <v>11774</v>
      </c>
      <c r="H31174">
        <v>0</v>
      </c>
      <c r="I31174">
        <v>0</v>
      </c>
      <c r="J31174">
        <v>0</v>
      </c>
      <c r="K31174" t="s">
        <v>119231</v>
      </c>
    </row>
    <row r="31175" spans="1:11" x14ac:dyDescent="0.3">
      <c r="A31175" t="s">
        <v>119232</v>
      </c>
      <c r="B31175" t="s">
        <v>94364</v>
      </c>
      <c r="C31175" t="s">
        <v>13</v>
      </c>
      <c r="D31175" t="s">
        <v>119233</v>
      </c>
      <c r="E31175" t="s">
        <v>77</v>
      </c>
      <c r="F31175" t="s">
        <v>16</v>
      </c>
      <c r="G31175" t="s">
        <v>3142</v>
      </c>
      <c r="H31175">
        <v>0</v>
      </c>
      <c r="I31175">
        <v>0</v>
      </c>
      <c r="J31175">
        <v>0</v>
      </c>
      <c r="K31175" t="s">
        <v>119234</v>
      </c>
    </row>
    <row r="31176" spans="1:11" x14ac:dyDescent="0.3">
      <c r="A31176" t="s">
        <v>119235</v>
      </c>
      <c r="B31176" t="s">
        <v>119236</v>
      </c>
      <c r="C31176" t="s">
        <v>27</v>
      </c>
      <c r="D31176" t="s">
        <v>119237</v>
      </c>
      <c r="E31176" t="s">
        <v>40</v>
      </c>
      <c r="F31176" t="s">
        <v>41</v>
      </c>
      <c r="G31176" t="s">
        <v>42</v>
      </c>
      <c r="H31176">
        <v>0</v>
      </c>
      <c r="I31176">
        <v>0</v>
      </c>
      <c r="J31176">
        <v>0</v>
      </c>
      <c r="K31176" t="s">
        <v>119238</v>
      </c>
    </row>
    <row r="31177" spans="1:11" x14ac:dyDescent="0.3">
      <c r="A31177" t="s">
        <v>119239</v>
      </c>
      <c r="B31177" t="s">
        <v>119240</v>
      </c>
      <c r="C31177" t="s">
        <v>27</v>
      </c>
      <c r="D31177" t="s">
        <v>119241</v>
      </c>
      <c r="E31177" t="s">
        <v>29</v>
      </c>
      <c r="F31177" t="s">
        <v>1247</v>
      </c>
      <c r="G31177" t="s">
        <v>10661</v>
      </c>
      <c r="H31177">
        <v>0</v>
      </c>
      <c r="I31177">
        <v>0</v>
      </c>
      <c r="J31177">
        <v>0</v>
      </c>
      <c r="K31177" t="s">
        <v>119242</v>
      </c>
    </row>
    <row r="31178" spans="1:11" x14ac:dyDescent="0.3">
      <c r="A31178" t="s">
        <v>119243</v>
      </c>
      <c r="B31178" t="s">
        <v>21644</v>
      </c>
      <c r="C31178" t="s">
        <v>27</v>
      </c>
      <c r="D31178" t="s">
        <v>119244</v>
      </c>
      <c r="E31178" t="s">
        <v>40</v>
      </c>
      <c r="F31178" t="s">
        <v>41</v>
      </c>
      <c r="G31178" t="s">
        <v>42</v>
      </c>
      <c r="H31178">
        <v>0</v>
      </c>
      <c r="I31178">
        <v>0</v>
      </c>
      <c r="J31178">
        <v>0</v>
      </c>
      <c r="K31178" t="s">
        <v>119245</v>
      </c>
    </row>
    <row r="31179" spans="1:11" x14ac:dyDescent="0.3">
      <c r="A31179" t="s">
        <v>119246</v>
      </c>
      <c r="B31179" t="s">
        <v>119247</v>
      </c>
      <c r="C31179" t="s">
        <v>27</v>
      </c>
      <c r="D31179" t="s">
        <v>119248</v>
      </c>
      <c r="E31179" t="s">
        <v>40</v>
      </c>
      <c r="F31179" t="s">
        <v>41</v>
      </c>
      <c r="G31179" t="s">
        <v>42</v>
      </c>
      <c r="H31179">
        <v>0</v>
      </c>
      <c r="I31179">
        <v>0</v>
      </c>
      <c r="J31179">
        <v>0</v>
      </c>
      <c r="K31179" t="s">
        <v>119249</v>
      </c>
    </row>
    <row r="31180" spans="1:11" x14ac:dyDescent="0.3">
      <c r="A31180" t="s">
        <v>119250</v>
      </c>
      <c r="B31180" t="s">
        <v>94364</v>
      </c>
      <c r="C31180" t="s">
        <v>13</v>
      </c>
      <c r="D31180" t="s">
        <v>119251</v>
      </c>
      <c r="E31180" t="s">
        <v>77</v>
      </c>
      <c r="F31180" t="s">
        <v>41</v>
      </c>
      <c r="G31180" t="s">
        <v>42</v>
      </c>
      <c r="H31180">
        <v>0</v>
      </c>
      <c r="I31180">
        <v>0</v>
      </c>
      <c r="J31180">
        <v>0</v>
      </c>
      <c r="K31180" t="s">
        <v>119252</v>
      </c>
    </row>
    <row r="31181" spans="1:11" x14ac:dyDescent="0.3">
      <c r="A31181" t="s">
        <v>119253</v>
      </c>
      <c r="B31181" t="s">
        <v>119254</v>
      </c>
      <c r="C31181" t="s">
        <v>466</v>
      </c>
      <c r="D31181" t="s">
        <v>119255</v>
      </c>
      <c r="E31181" t="s">
        <v>468</v>
      </c>
      <c r="F31181" t="s">
        <v>16</v>
      </c>
      <c r="G31181" t="s">
        <v>8577</v>
      </c>
      <c r="H31181">
        <v>0</v>
      </c>
      <c r="I31181">
        <v>0</v>
      </c>
      <c r="J31181">
        <v>0</v>
      </c>
      <c r="K31181" t="s">
        <v>119256</v>
      </c>
    </row>
    <row r="31182" spans="1:11" x14ac:dyDescent="0.3">
      <c r="A31182" t="s">
        <v>119257</v>
      </c>
      <c r="B31182" t="s">
        <v>119258</v>
      </c>
      <c r="C31182" t="s">
        <v>147</v>
      </c>
      <c r="D31182" t="s">
        <v>119259</v>
      </c>
      <c r="E31182" t="s">
        <v>183</v>
      </c>
      <c r="F31182" t="s">
        <v>2703</v>
      </c>
      <c r="G31182" t="s">
        <v>42</v>
      </c>
      <c r="H31182">
        <v>0</v>
      </c>
      <c r="I31182">
        <v>0</v>
      </c>
      <c r="J31182">
        <v>0</v>
      </c>
      <c r="K31182" t="s">
        <v>119260</v>
      </c>
    </row>
    <row r="31183" spans="1:11" x14ac:dyDescent="0.3">
      <c r="A31183" t="s">
        <v>119261</v>
      </c>
      <c r="B31183" t="s">
        <v>119262</v>
      </c>
      <c r="C31183" t="s">
        <v>147</v>
      </c>
      <c r="D31183" t="s">
        <v>119263</v>
      </c>
      <c r="E31183" t="s">
        <v>183</v>
      </c>
      <c r="F31183" t="s">
        <v>2703</v>
      </c>
      <c r="G31183" t="s">
        <v>42</v>
      </c>
      <c r="H31183">
        <v>0</v>
      </c>
      <c r="I31183">
        <v>0</v>
      </c>
      <c r="J31183">
        <v>0</v>
      </c>
      <c r="K31183" t="s">
        <v>119264</v>
      </c>
    </row>
    <row r="31184" spans="1:11" x14ac:dyDescent="0.3">
      <c r="A31184" t="s">
        <v>119265</v>
      </c>
      <c r="B31184" t="s">
        <v>119266</v>
      </c>
      <c r="C31184" t="s">
        <v>20</v>
      </c>
      <c r="D31184" t="s">
        <v>119267</v>
      </c>
      <c r="E31184" t="s">
        <v>59</v>
      </c>
      <c r="F31184" t="s">
        <v>7493</v>
      </c>
      <c r="G31184" t="s">
        <v>122</v>
      </c>
      <c r="H31184">
        <v>0</v>
      </c>
      <c r="I31184">
        <v>0</v>
      </c>
      <c r="J31184">
        <v>0</v>
      </c>
      <c r="K31184" t="s">
        <v>119268</v>
      </c>
    </row>
    <row r="31185" spans="1:11" x14ac:dyDescent="0.3">
      <c r="A31185" t="s">
        <v>119269</v>
      </c>
      <c r="B31185" t="s">
        <v>119270</v>
      </c>
      <c r="C31185" t="s">
        <v>13</v>
      </c>
      <c r="D31185" t="s">
        <v>119271</v>
      </c>
      <c r="E31185" t="s">
        <v>15</v>
      </c>
      <c r="F31185" t="s">
        <v>16</v>
      </c>
      <c r="G31185" t="s">
        <v>3791</v>
      </c>
      <c r="H31185">
        <v>0</v>
      </c>
      <c r="I31185">
        <v>0</v>
      </c>
      <c r="J31185">
        <v>0</v>
      </c>
      <c r="K31185" t="s">
        <v>119272</v>
      </c>
    </row>
    <row r="31186" spans="1:11" x14ac:dyDescent="0.3">
      <c r="A31186" t="s">
        <v>119273</v>
      </c>
      <c r="C31186" t="s">
        <v>27</v>
      </c>
      <c r="D31186" t="s">
        <v>119274</v>
      </c>
      <c r="E31186" t="s">
        <v>40</v>
      </c>
      <c r="F31186" t="s">
        <v>41</v>
      </c>
      <c r="G31186" t="s">
        <v>42</v>
      </c>
      <c r="H31186">
        <v>0</v>
      </c>
      <c r="I31186">
        <v>0</v>
      </c>
      <c r="J31186">
        <v>0</v>
      </c>
      <c r="K31186" t="s">
        <v>119275</v>
      </c>
    </row>
    <row r="31187" spans="1:11" x14ac:dyDescent="0.3">
      <c r="A31187" t="s">
        <v>119276</v>
      </c>
      <c r="B31187" t="s">
        <v>119277</v>
      </c>
      <c r="C31187" t="s">
        <v>27</v>
      </c>
      <c r="D31187" t="s">
        <v>119278</v>
      </c>
      <c r="E31187" t="s">
        <v>40</v>
      </c>
      <c r="F31187" t="s">
        <v>41</v>
      </c>
      <c r="G31187" t="s">
        <v>42</v>
      </c>
      <c r="H31187">
        <v>0</v>
      </c>
      <c r="I31187">
        <v>0</v>
      </c>
      <c r="J31187">
        <v>0</v>
      </c>
      <c r="K31187" t="s">
        <v>119279</v>
      </c>
    </row>
    <row r="31188" spans="1:11" x14ac:dyDescent="0.3">
      <c r="A31188" t="s">
        <v>119280</v>
      </c>
      <c r="B31188" t="s">
        <v>119277</v>
      </c>
      <c r="C31188" t="s">
        <v>27</v>
      </c>
      <c r="D31188" t="s">
        <v>119281</v>
      </c>
      <c r="E31188" t="s">
        <v>40</v>
      </c>
      <c r="F31188" t="s">
        <v>41</v>
      </c>
      <c r="G31188" t="s">
        <v>42</v>
      </c>
      <c r="H31188">
        <v>0</v>
      </c>
      <c r="I31188">
        <v>0</v>
      </c>
      <c r="J31188">
        <v>0</v>
      </c>
      <c r="K31188" t="s">
        <v>119282</v>
      </c>
    </row>
    <row r="31189" spans="1:11" x14ac:dyDescent="0.3">
      <c r="A31189" t="s">
        <v>119283</v>
      </c>
      <c r="B31189" t="s">
        <v>119284</v>
      </c>
      <c r="C31189" t="s">
        <v>27</v>
      </c>
      <c r="D31189" t="s">
        <v>119285</v>
      </c>
      <c r="E31189" t="s">
        <v>40</v>
      </c>
      <c r="F31189" t="s">
        <v>41</v>
      </c>
      <c r="G31189" t="s">
        <v>42</v>
      </c>
      <c r="H31189">
        <v>0</v>
      </c>
      <c r="I31189">
        <v>0</v>
      </c>
      <c r="J31189">
        <v>0</v>
      </c>
      <c r="K31189" t="s">
        <v>119286</v>
      </c>
    </row>
    <row r="31190" spans="1:11" x14ac:dyDescent="0.3">
      <c r="A31190" t="s">
        <v>119287</v>
      </c>
      <c r="C31190" t="s">
        <v>27</v>
      </c>
      <c r="D31190" t="s">
        <v>119288</v>
      </c>
      <c r="E31190" t="s">
        <v>40</v>
      </c>
      <c r="F31190" t="s">
        <v>41</v>
      </c>
      <c r="G31190" t="s">
        <v>42</v>
      </c>
      <c r="H31190">
        <v>0</v>
      </c>
      <c r="I31190">
        <v>0</v>
      </c>
      <c r="J31190">
        <v>0</v>
      </c>
      <c r="K31190" t="s">
        <v>119289</v>
      </c>
    </row>
    <row r="31191" spans="1:11" x14ac:dyDescent="0.3">
      <c r="A31191" t="s">
        <v>119290</v>
      </c>
      <c r="C31191" t="s">
        <v>27</v>
      </c>
      <c r="D31191" t="s">
        <v>66738</v>
      </c>
      <c r="E31191" t="s">
        <v>40</v>
      </c>
      <c r="F31191" t="s">
        <v>41</v>
      </c>
      <c r="G31191" t="s">
        <v>42</v>
      </c>
      <c r="H31191">
        <v>0</v>
      </c>
      <c r="I31191">
        <v>0</v>
      </c>
      <c r="J31191">
        <v>0</v>
      </c>
      <c r="K31191" t="s">
        <v>119291</v>
      </c>
    </row>
    <row r="31192" spans="1:11" x14ac:dyDescent="0.3">
      <c r="A31192" t="s">
        <v>119292</v>
      </c>
      <c r="B31192" t="s">
        <v>119293</v>
      </c>
      <c r="C31192" t="s">
        <v>27</v>
      </c>
      <c r="D31192" t="s">
        <v>119294</v>
      </c>
      <c r="E31192" t="s">
        <v>40</v>
      </c>
      <c r="F31192" t="s">
        <v>41</v>
      </c>
      <c r="G31192" t="s">
        <v>42</v>
      </c>
      <c r="H31192">
        <v>0</v>
      </c>
      <c r="I31192">
        <v>0</v>
      </c>
      <c r="J31192">
        <v>0</v>
      </c>
      <c r="K31192" t="s">
        <v>119295</v>
      </c>
    </row>
    <row r="31193" spans="1:11" x14ac:dyDescent="0.3">
      <c r="A31193" t="s">
        <v>119296</v>
      </c>
      <c r="B31193" t="s">
        <v>119297</v>
      </c>
      <c r="C31193" t="s">
        <v>27</v>
      </c>
      <c r="D31193" t="s">
        <v>119298</v>
      </c>
      <c r="E31193" t="s">
        <v>29</v>
      </c>
      <c r="F31193" t="s">
        <v>41</v>
      </c>
      <c r="G31193" t="s">
        <v>42</v>
      </c>
      <c r="H31193">
        <v>0</v>
      </c>
      <c r="I31193">
        <v>0</v>
      </c>
      <c r="J31193">
        <v>0</v>
      </c>
      <c r="K31193" t="s">
        <v>119299</v>
      </c>
    </row>
    <row r="31194" spans="1:11" x14ac:dyDescent="0.3">
      <c r="A31194" t="s">
        <v>119300</v>
      </c>
      <c r="B31194" t="s">
        <v>119301</v>
      </c>
      <c r="C31194" t="s">
        <v>20</v>
      </c>
      <c r="D31194" t="s">
        <v>119302</v>
      </c>
      <c r="E31194" t="s">
        <v>59</v>
      </c>
      <c r="F31194" t="s">
        <v>16</v>
      </c>
      <c r="G31194" t="s">
        <v>1100</v>
      </c>
      <c r="H31194">
        <v>0</v>
      </c>
      <c r="I31194">
        <v>0</v>
      </c>
      <c r="J31194">
        <v>0</v>
      </c>
      <c r="K31194" t="s">
        <v>119303</v>
      </c>
    </row>
    <row r="31195" spans="1:11" x14ac:dyDescent="0.3">
      <c r="A31195" t="s">
        <v>119304</v>
      </c>
      <c r="B31195" t="s">
        <v>119305</v>
      </c>
      <c r="C31195" t="s">
        <v>13</v>
      </c>
      <c r="D31195" t="s">
        <v>119306</v>
      </c>
      <c r="E31195" t="s">
        <v>77</v>
      </c>
      <c r="F31195" t="s">
        <v>16</v>
      </c>
      <c r="G31195" t="s">
        <v>5055</v>
      </c>
      <c r="H31195">
        <v>0</v>
      </c>
      <c r="I31195">
        <v>0</v>
      </c>
      <c r="J31195">
        <v>0</v>
      </c>
      <c r="K31195" t="s">
        <v>119307</v>
      </c>
    </row>
    <row r="31196" spans="1:11" x14ac:dyDescent="0.3">
      <c r="A31196" t="s">
        <v>119308</v>
      </c>
      <c r="C31196" t="s">
        <v>20</v>
      </c>
      <c r="D31196" t="s">
        <v>118354</v>
      </c>
      <c r="E31196" t="s">
        <v>59</v>
      </c>
      <c r="F31196" t="s">
        <v>41</v>
      </c>
      <c r="G31196" t="s">
        <v>42</v>
      </c>
      <c r="H31196">
        <v>0</v>
      </c>
      <c r="I31196">
        <v>0</v>
      </c>
      <c r="J31196">
        <v>0</v>
      </c>
      <c r="K31196" t="s">
        <v>119309</v>
      </c>
    </row>
    <row r="31197" spans="1:11" x14ac:dyDescent="0.3">
      <c r="A31197" t="s">
        <v>119310</v>
      </c>
      <c r="B31197" t="s">
        <v>119311</v>
      </c>
      <c r="C31197" t="s">
        <v>27</v>
      </c>
      <c r="D31197" t="s">
        <v>119312</v>
      </c>
      <c r="E31197" t="s">
        <v>40</v>
      </c>
      <c r="F31197" t="s">
        <v>41</v>
      </c>
      <c r="G31197" t="s">
        <v>42</v>
      </c>
      <c r="H31197">
        <v>0</v>
      </c>
      <c r="I31197">
        <v>0</v>
      </c>
      <c r="J31197">
        <v>0</v>
      </c>
      <c r="K31197" t="s">
        <v>119313</v>
      </c>
    </row>
    <row r="31198" spans="1:11" x14ac:dyDescent="0.3">
      <c r="A31198" t="s">
        <v>119314</v>
      </c>
      <c r="B31198" t="s">
        <v>119315</v>
      </c>
      <c r="C31198" t="s">
        <v>27</v>
      </c>
      <c r="D31198" t="s">
        <v>119316</v>
      </c>
      <c r="E31198" t="s">
        <v>40</v>
      </c>
      <c r="F31198" t="s">
        <v>41</v>
      </c>
      <c r="G31198" t="s">
        <v>42</v>
      </c>
      <c r="H31198">
        <v>0</v>
      </c>
      <c r="I31198">
        <v>0</v>
      </c>
      <c r="J31198">
        <v>0</v>
      </c>
      <c r="K31198" t="s">
        <v>119317</v>
      </c>
    </row>
    <row r="31199" spans="1:11" x14ac:dyDescent="0.3">
      <c r="A31199" t="s">
        <v>119318</v>
      </c>
      <c r="B31199" t="s">
        <v>119319</v>
      </c>
      <c r="C31199" t="s">
        <v>27</v>
      </c>
      <c r="D31199" t="s">
        <v>119320</v>
      </c>
      <c r="E31199" t="s">
        <v>40</v>
      </c>
      <c r="F31199" t="s">
        <v>41</v>
      </c>
      <c r="G31199" t="s">
        <v>42</v>
      </c>
      <c r="H31199">
        <v>0</v>
      </c>
      <c r="I31199">
        <v>0</v>
      </c>
      <c r="J31199">
        <v>0</v>
      </c>
      <c r="K31199" t="s">
        <v>119321</v>
      </c>
    </row>
    <row r="31200" spans="1:11" x14ac:dyDescent="0.3">
      <c r="A31200" t="s">
        <v>119322</v>
      </c>
      <c r="B31200" t="s">
        <v>119323</v>
      </c>
      <c r="C31200" t="s">
        <v>27</v>
      </c>
      <c r="D31200" t="s">
        <v>119324</v>
      </c>
      <c r="E31200" t="s">
        <v>40</v>
      </c>
      <c r="F31200" t="s">
        <v>41</v>
      </c>
      <c r="G31200" t="s">
        <v>42</v>
      </c>
      <c r="H31200">
        <v>0</v>
      </c>
      <c r="I31200">
        <v>0</v>
      </c>
      <c r="J31200">
        <v>0</v>
      </c>
      <c r="K31200" t="s">
        <v>119325</v>
      </c>
    </row>
    <row r="31201" spans="1:11" x14ac:dyDescent="0.3">
      <c r="A31201" t="s">
        <v>119326</v>
      </c>
      <c r="B31201" t="s">
        <v>119327</v>
      </c>
      <c r="C31201" t="s">
        <v>27</v>
      </c>
      <c r="D31201" t="s">
        <v>119328</v>
      </c>
      <c r="E31201" t="s">
        <v>40</v>
      </c>
      <c r="F31201" t="s">
        <v>41</v>
      </c>
      <c r="G31201" t="s">
        <v>42</v>
      </c>
      <c r="H31201">
        <v>0</v>
      </c>
      <c r="I31201">
        <v>0</v>
      </c>
      <c r="J31201">
        <v>0</v>
      </c>
      <c r="K31201" t="s">
        <v>119329</v>
      </c>
    </row>
    <row r="31202" spans="1:11" x14ac:dyDescent="0.3">
      <c r="A31202" t="s">
        <v>119330</v>
      </c>
      <c r="B31202" t="s">
        <v>119331</v>
      </c>
      <c r="C31202" t="s">
        <v>27</v>
      </c>
      <c r="D31202" t="s">
        <v>119332</v>
      </c>
      <c r="E31202" t="s">
        <v>40</v>
      </c>
      <c r="F31202" t="s">
        <v>41</v>
      </c>
      <c r="G31202" t="s">
        <v>42</v>
      </c>
      <c r="H31202">
        <v>0</v>
      </c>
      <c r="I31202">
        <v>0</v>
      </c>
      <c r="J31202">
        <v>0</v>
      </c>
      <c r="K31202" t="s">
        <v>119333</v>
      </c>
    </row>
    <row r="31203" spans="1:11" x14ac:dyDescent="0.3">
      <c r="A31203" t="s">
        <v>119334</v>
      </c>
      <c r="B31203" t="s">
        <v>119335</v>
      </c>
      <c r="C31203" t="s">
        <v>27</v>
      </c>
      <c r="D31203" t="s">
        <v>119336</v>
      </c>
      <c r="E31203" t="s">
        <v>29</v>
      </c>
      <c r="F31203" t="s">
        <v>41</v>
      </c>
      <c r="G31203" t="s">
        <v>42</v>
      </c>
      <c r="H31203">
        <v>0</v>
      </c>
      <c r="I31203">
        <v>0</v>
      </c>
      <c r="J31203">
        <v>0</v>
      </c>
      <c r="K31203" t="s">
        <v>119337</v>
      </c>
    </row>
    <row r="31204" spans="1:11" x14ac:dyDescent="0.3">
      <c r="A31204" t="s">
        <v>119338</v>
      </c>
      <c r="B31204" t="s">
        <v>119339</v>
      </c>
      <c r="C31204" t="s">
        <v>27</v>
      </c>
      <c r="D31204" t="s">
        <v>119340</v>
      </c>
      <c r="E31204" t="s">
        <v>40</v>
      </c>
      <c r="F31204" t="s">
        <v>41</v>
      </c>
      <c r="G31204" t="s">
        <v>42</v>
      </c>
      <c r="H31204">
        <v>0</v>
      </c>
      <c r="I31204">
        <v>0</v>
      </c>
      <c r="J31204">
        <v>0</v>
      </c>
      <c r="K31204" t="s">
        <v>119341</v>
      </c>
    </row>
    <row r="31205" spans="1:11" x14ac:dyDescent="0.3">
      <c r="A31205" t="s">
        <v>119342</v>
      </c>
      <c r="C31205" t="s">
        <v>13</v>
      </c>
      <c r="D31205" t="e">
        <f>셔터.</f>
        <v>#NAME?</v>
      </c>
      <c r="E31205" t="s">
        <v>77</v>
      </c>
      <c r="F31205" t="s">
        <v>16</v>
      </c>
      <c r="G31205" t="s">
        <v>91</v>
      </c>
      <c r="H31205">
        <v>0</v>
      </c>
      <c r="I31205">
        <v>0</v>
      </c>
      <c r="J31205">
        <v>0</v>
      </c>
      <c r="K31205" t="s">
        <v>119343</v>
      </c>
    </row>
    <row r="31206" spans="1:11" x14ac:dyDescent="0.3">
      <c r="A31206" t="s">
        <v>119344</v>
      </c>
      <c r="B31206" t="s">
        <v>119345</v>
      </c>
      <c r="C31206" t="s">
        <v>20</v>
      </c>
      <c r="D31206" t="s">
        <v>119346</v>
      </c>
      <c r="E31206" t="s">
        <v>59</v>
      </c>
      <c r="F31206" t="s">
        <v>16</v>
      </c>
      <c r="G31206" t="s">
        <v>4356</v>
      </c>
      <c r="H31206">
        <v>0</v>
      </c>
      <c r="I31206">
        <v>0</v>
      </c>
      <c r="J31206">
        <v>0</v>
      </c>
      <c r="K31206" t="s">
        <v>119347</v>
      </c>
    </row>
    <row r="31207" spans="1:11" x14ac:dyDescent="0.3">
      <c r="A31207" t="s">
        <v>119348</v>
      </c>
      <c r="B31207" t="s">
        <v>119349</v>
      </c>
      <c r="C31207" t="s">
        <v>27</v>
      </c>
      <c r="D31207" t="s">
        <v>119350</v>
      </c>
      <c r="E31207" t="s">
        <v>40</v>
      </c>
      <c r="F31207" t="s">
        <v>16</v>
      </c>
      <c r="G31207" t="s">
        <v>3885</v>
      </c>
      <c r="H31207">
        <v>0</v>
      </c>
      <c r="I31207">
        <v>0</v>
      </c>
      <c r="J31207">
        <v>0</v>
      </c>
      <c r="K31207" t="s">
        <v>119351</v>
      </c>
    </row>
    <row r="31208" spans="1:11" x14ac:dyDescent="0.3">
      <c r="A31208" t="s">
        <v>119352</v>
      </c>
      <c r="B31208" t="s">
        <v>119353</v>
      </c>
      <c r="C31208" t="s">
        <v>27</v>
      </c>
      <c r="D31208" t="s">
        <v>119354</v>
      </c>
      <c r="E31208" t="s">
        <v>40</v>
      </c>
      <c r="F31208" t="s">
        <v>41</v>
      </c>
      <c r="G31208" t="s">
        <v>42</v>
      </c>
      <c r="H31208">
        <v>0</v>
      </c>
      <c r="I31208">
        <v>0</v>
      </c>
      <c r="J31208">
        <v>0</v>
      </c>
      <c r="K31208" t="s">
        <v>119355</v>
      </c>
    </row>
    <row r="31209" spans="1:11" x14ac:dyDescent="0.3">
      <c r="A31209" t="s">
        <v>119356</v>
      </c>
      <c r="B31209" t="s">
        <v>119357</v>
      </c>
      <c r="C31209" t="s">
        <v>558</v>
      </c>
      <c r="D31209" t="s">
        <v>119358</v>
      </c>
      <c r="E31209" t="s">
        <v>560</v>
      </c>
      <c r="F31209" t="s">
        <v>12347</v>
      </c>
      <c r="G31209" t="s">
        <v>18940</v>
      </c>
      <c r="H31209">
        <v>0</v>
      </c>
      <c r="I31209">
        <v>0</v>
      </c>
      <c r="J31209">
        <v>0</v>
      </c>
      <c r="K31209" t="s">
        <v>119359</v>
      </c>
    </row>
    <row r="31210" spans="1:11" x14ac:dyDescent="0.3">
      <c r="A31210" t="s">
        <v>119360</v>
      </c>
      <c r="B31210" t="s">
        <v>119361</v>
      </c>
      <c r="C31210" t="s">
        <v>27</v>
      </c>
      <c r="D31210" t="s">
        <v>119362</v>
      </c>
      <c r="E31210" t="s">
        <v>40</v>
      </c>
      <c r="F31210" t="s">
        <v>16</v>
      </c>
      <c r="G31210" t="s">
        <v>274</v>
      </c>
      <c r="H31210">
        <v>0</v>
      </c>
      <c r="I31210">
        <v>0</v>
      </c>
      <c r="J31210">
        <v>0</v>
      </c>
      <c r="K31210" t="s">
        <v>119363</v>
      </c>
    </row>
    <row r="31211" spans="1:11" x14ac:dyDescent="0.3">
      <c r="A31211" t="s">
        <v>119364</v>
      </c>
      <c r="B31211" t="s">
        <v>119357</v>
      </c>
      <c r="C31211" t="s">
        <v>27</v>
      </c>
      <c r="D31211" t="s">
        <v>119365</v>
      </c>
      <c r="E31211" t="s">
        <v>40</v>
      </c>
      <c r="F31211" t="s">
        <v>16</v>
      </c>
      <c r="G31211" t="s">
        <v>7830</v>
      </c>
      <c r="H31211">
        <v>0</v>
      </c>
      <c r="I31211">
        <v>0</v>
      </c>
      <c r="J31211">
        <v>0</v>
      </c>
      <c r="K31211" t="s">
        <v>119366</v>
      </c>
    </row>
    <row r="31212" spans="1:11" x14ac:dyDescent="0.3">
      <c r="A31212" t="s">
        <v>119367</v>
      </c>
      <c r="B31212" t="s">
        <v>119368</v>
      </c>
      <c r="C31212" t="s">
        <v>27</v>
      </c>
      <c r="D31212" t="s">
        <v>119369</v>
      </c>
      <c r="E31212" t="s">
        <v>29</v>
      </c>
      <c r="F31212" t="s">
        <v>16</v>
      </c>
      <c r="G31212" t="s">
        <v>1952</v>
      </c>
      <c r="H31212">
        <v>0</v>
      </c>
      <c r="I31212">
        <v>0</v>
      </c>
      <c r="J31212">
        <v>0</v>
      </c>
      <c r="K31212" t="s">
        <v>119370</v>
      </c>
    </row>
    <row r="31213" spans="1:11" x14ac:dyDescent="0.3">
      <c r="A31213" t="s">
        <v>119371</v>
      </c>
      <c r="B31213" t="s">
        <v>119372</v>
      </c>
      <c r="C31213" t="s">
        <v>27</v>
      </c>
      <c r="D31213" t="s">
        <v>119373</v>
      </c>
      <c r="E31213" t="s">
        <v>40</v>
      </c>
      <c r="F31213" t="s">
        <v>41</v>
      </c>
      <c r="G31213" t="s">
        <v>42</v>
      </c>
      <c r="H31213">
        <v>0</v>
      </c>
      <c r="I31213">
        <v>0</v>
      </c>
      <c r="J31213">
        <v>0</v>
      </c>
      <c r="K31213" t="s">
        <v>119374</v>
      </c>
    </row>
    <row r="31214" spans="1:11" x14ac:dyDescent="0.3">
      <c r="A31214" t="s">
        <v>119375</v>
      </c>
      <c r="B31214" t="s">
        <v>119376</v>
      </c>
      <c r="C31214" t="s">
        <v>27</v>
      </c>
      <c r="D31214" t="s">
        <v>119377</v>
      </c>
      <c r="E31214" t="s">
        <v>40</v>
      </c>
      <c r="F31214" t="s">
        <v>41</v>
      </c>
      <c r="G31214" t="s">
        <v>42</v>
      </c>
      <c r="H31214">
        <v>0</v>
      </c>
      <c r="I31214">
        <v>0</v>
      </c>
      <c r="J31214">
        <v>0</v>
      </c>
      <c r="K31214" t="s">
        <v>119378</v>
      </c>
    </row>
    <row r="31215" spans="1:11" x14ac:dyDescent="0.3">
      <c r="A31215" t="s">
        <v>119379</v>
      </c>
      <c r="B31215" t="s">
        <v>119380</v>
      </c>
      <c r="C31215" t="s">
        <v>27</v>
      </c>
      <c r="D31215" t="s">
        <v>119381</v>
      </c>
      <c r="E31215" t="s">
        <v>40</v>
      </c>
      <c r="F31215" t="s">
        <v>41</v>
      </c>
      <c r="G31215" t="s">
        <v>42</v>
      </c>
      <c r="H31215">
        <v>0</v>
      </c>
      <c r="I31215">
        <v>0</v>
      </c>
      <c r="J31215">
        <v>0</v>
      </c>
      <c r="K31215" t="s">
        <v>119382</v>
      </c>
    </row>
    <row r="31216" spans="1:11" x14ac:dyDescent="0.3">
      <c r="A31216" t="s">
        <v>119383</v>
      </c>
      <c r="B31216" t="s">
        <v>119384</v>
      </c>
      <c r="C31216" t="s">
        <v>27</v>
      </c>
      <c r="D31216" t="s">
        <v>119385</v>
      </c>
      <c r="E31216" t="s">
        <v>40</v>
      </c>
      <c r="F31216" t="s">
        <v>41</v>
      </c>
      <c r="G31216" t="s">
        <v>42</v>
      </c>
      <c r="H31216">
        <v>0</v>
      </c>
      <c r="I31216">
        <v>0</v>
      </c>
      <c r="J31216">
        <v>0</v>
      </c>
      <c r="K31216" t="s">
        <v>119386</v>
      </c>
    </row>
    <row r="31217" spans="1:11" x14ac:dyDescent="0.3">
      <c r="A31217" t="s">
        <v>119387</v>
      </c>
      <c r="B31217" t="s">
        <v>119388</v>
      </c>
      <c r="C31217" t="s">
        <v>27</v>
      </c>
      <c r="D31217" t="s">
        <v>119389</v>
      </c>
      <c r="E31217" t="s">
        <v>40</v>
      </c>
      <c r="F31217" t="s">
        <v>41</v>
      </c>
      <c r="G31217" t="s">
        <v>42</v>
      </c>
      <c r="H31217">
        <v>0</v>
      </c>
      <c r="I31217">
        <v>0</v>
      </c>
      <c r="J31217">
        <v>0</v>
      </c>
      <c r="K31217" t="s">
        <v>119390</v>
      </c>
    </row>
    <row r="31218" spans="1:11" x14ac:dyDescent="0.3">
      <c r="A31218" t="s">
        <v>119391</v>
      </c>
      <c r="B31218" t="s">
        <v>119392</v>
      </c>
      <c r="C31218" t="s">
        <v>27</v>
      </c>
      <c r="D31218" t="s">
        <v>119393</v>
      </c>
      <c r="E31218" t="s">
        <v>40</v>
      </c>
      <c r="F31218" t="s">
        <v>41</v>
      </c>
      <c r="G31218" t="s">
        <v>42</v>
      </c>
      <c r="H31218">
        <v>0</v>
      </c>
      <c r="I31218">
        <v>0</v>
      </c>
      <c r="J31218">
        <v>0</v>
      </c>
      <c r="K31218" t="s">
        <v>119394</v>
      </c>
    </row>
    <row r="31219" spans="1:11" x14ac:dyDescent="0.3">
      <c r="A31219" t="s">
        <v>119395</v>
      </c>
      <c r="B31219" t="s">
        <v>119396</v>
      </c>
      <c r="C31219" t="s">
        <v>27</v>
      </c>
      <c r="D31219" t="s">
        <v>119397</v>
      </c>
      <c r="E31219" t="s">
        <v>40</v>
      </c>
      <c r="F31219" t="s">
        <v>41</v>
      </c>
      <c r="G31219" t="s">
        <v>42</v>
      </c>
      <c r="H31219">
        <v>0</v>
      </c>
      <c r="I31219">
        <v>0</v>
      </c>
      <c r="J31219">
        <v>0</v>
      </c>
      <c r="K31219" t="s">
        <v>119398</v>
      </c>
    </row>
    <row r="31220" spans="1:11" x14ac:dyDescent="0.3">
      <c r="A31220" t="s">
        <v>119399</v>
      </c>
      <c r="B31220" t="s">
        <v>119400</v>
      </c>
      <c r="C31220" t="s">
        <v>27</v>
      </c>
      <c r="D31220" t="s">
        <v>119401</v>
      </c>
      <c r="E31220" t="s">
        <v>40</v>
      </c>
      <c r="F31220" t="s">
        <v>41</v>
      </c>
      <c r="G31220" t="s">
        <v>42</v>
      </c>
      <c r="H31220">
        <v>0</v>
      </c>
      <c r="I31220">
        <v>0</v>
      </c>
      <c r="J31220">
        <v>0</v>
      </c>
      <c r="K31220" t="s">
        <v>119402</v>
      </c>
    </row>
    <row r="31221" spans="1:11" x14ac:dyDescent="0.3">
      <c r="A31221" t="s">
        <v>119403</v>
      </c>
      <c r="B31221" t="s">
        <v>119404</v>
      </c>
      <c r="C31221" t="s">
        <v>13</v>
      </c>
      <c r="D31221" t="s">
        <v>119405</v>
      </c>
      <c r="E31221" t="s">
        <v>77</v>
      </c>
      <c r="F31221" t="s">
        <v>16</v>
      </c>
      <c r="G31221" t="s">
        <v>864</v>
      </c>
      <c r="H31221">
        <v>0</v>
      </c>
      <c r="I31221">
        <v>0</v>
      </c>
      <c r="J31221">
        <v>0</v>
      </c>
      <c r="K31221" t="s">
        <v>119406</v>
      </c>
    </row>
    <row r="31222" spans="1:11" x14ac:dyDescent="0.3">
      <c r="A31222" t="s">
        <v>119407</v>
      </c>
      <c r="B31222" t="s">
        <v>106300</v>
      </c>
      <c r="C31222" t="s">
        <v>13</v>
      </c>
      <c r="D31222" t="s">
        <v>119408</v>
      </c>
      <c r="E31222" t="s">
        <v>15</v>
      </c>
      <c r="F31222" t="s">
        <v>16</v>
      </c>
      <c r="G31222" t="s">
        <v>7708</v>
      </c>
      <c r="H31222">
        <v>0</v>
      </c>
      <c r="I31222">
        <v>0</v>
      </c>
      <c r="J31222">
        <v>0</v>
      </c>
      <c r="K31222" t="s">
        <v>119409</v>
      </c>
    </row>
    <row r="31223" spans="1:11" x14ac:dyDescent="0.3">
      <c r="A31223" t="s">
        <v>119410</v>
      </c>
      <c r="B31223" t="s">
        <v>119411</v>
      </c>
      <c r="C31223" t="s">
        <v>27</v>
      </c>
      <c r="D31223" t="s">
        <v>119412</v>
      </c>
      <c r="E31223" t="s">
        <v>40</v>
      </c>
      <c r="F31223" t="s">
        <v>41</v>
      </c>
      <c r="G31223" t="s">
        <v>42</v>
      </c>
      <c r="H31223">
        <v>0</v>
      </c>
      <c r="I31223">
        <v>0</v>
      </c>
      <c r="J31223">
        <v>0</v>
      </c>
      <c r="K31223" t="s">
        <v>119413</v>
      </c>
    </row>
    <row r="31224" spans="1:11" x14ac:dyDescent="0.3">
      <c r="A31224" t="s">
        <v>119414</v>
      </c>
      <c r="B31224" t="s">
        <v>119353</v>
      </c>
      <c r="C31224" t="s">
        <v>27</v>
      </c>
      <c r="D31224" t="s">
        <v>119415</v>
      </c>
      <c r="E31224" t="s">
        <v>40</v>
      </c>
      <c r="F31224" t="s">
        <v>41</v>
      </c>
      <c r="G31224" t="s">
        <v>42</v>
      </c>
      <c r="H31224">
        <v>0</v>
      </c>
      <c r="I31224">
        <v>0</v>
      </c>
      <c r="J31224">
        <v>0</v>
      </c>
      <c r="K31224" t="s">
        <v>119416</v>
      </c>
    </row>
    <row r="31225" spans="1:11" x14ac:dyDescent="0.3">
      <c r="A31225" t="s">
        <v>119417</v>
      </c>
      <c r="B31225" t="s">
        <v>119418</v>
      </c>
      <c r="C31225" t="s">
        <v>27</v>
      </c>
      <c r="D31225" t="s">
        <v>119419</v>
      </c>
      <c r="E31225" t="s">
        <v>40</v>
      </c>
      <c r="F31225" t="s">
        <v>41</v>
      </c>
      <c r="G31225" t="s">
        <v>42</v>
      </c>
      <c r="H31225">
        <v>0</v>
      </c>
      <c r="I31225">
        <v>0</v>
      </c>
      <c r="J31225">
        <v>0</v>
      </c>
      <c r="K31225" t="s">
        <v>119420</v>
      </c>
    </row>
    <row r="31226" spans="1:11" x14ac:dyDescent="0.3">
      <c r="A31226" t="s">
        <v>119421</v>
      </c>
      <c r="B31226" t="s">
        <v>119422</v>
      </c>
      <c r="C31226" t="s">
        <v>27</v>
      </c>
      <c r="D31226" t="s">
        <v>119423</v>
      </c>
      <c r="E31226" t="s">
        <v>40</v>
      </c>
      <c r="F31226" t="s">
        <v>41</v>
      </c>
      <c r="G31226" t="s">
        <v>42</v>
      </c>
      <c r="H31226">
        <v>0</v>
      </c>
      <c r="I31226">
        <v>0</v>
      </c>
      <c r="J31226">
        <v>0</v>
      </c>
      <c r="K31226" t="s">
        <v>119424</v>
      </c>
    </row>
    <row r="31227" spans="1:11" x14ac:dyDescent="0.3">
      <c r="A31227" t="s">
        <v>119425</v>
      </c>
      <c r="B31227" t="s">
        <v>119426</v>
      </c>
      <c r="C31227" t="s">
        <v>27</v>
      </c>
      <c r="D31227" t="s">
        <v>119427</v>
      </c>
      <c r="E31227" t="s">
        <v>40</v>
      </c>
      <c r="F31227" t="s">
        <v>41</v>
      </c>
      <c r="G31227" t="s">
        <v>42</v>
      </c>
      <c r="H31227">
        <v>0</v>
      </c>
      <c r="I31227">
        <v>0</v>
      </c>
      <c r="J31227">
        <v>0</v>
      </c>
      <c r="K31227" t="s">
        <v>119428</v>
      </c>
    </row>
    <row r="31228" spans="1:11" x14ac:dyDescent="0.3">
      <c r="A31228" t="s">
        <v>119429</v>
      </c>
      <c r="B31228" t="s">
        <v>119430</v>
      </c>
      <c r="C31228" t="s">
        <v>558</v>
      </c>
      <c r="D31228" t="s">
        <v>119431</v>
      </c>
      <c r="E31228" t="s">
        <v>2102</v>
      </c>
      <c r="F31228" t="s">
        <v>24955</v>
      </c>
      <c r="G31228" t="s">
        <v>4034</v>
      </c>
      <c r="H31228">
        <v>0</v>
      </c>
      <c r="I31228">
        <v>0</v>
      </c>
      <c r="J31228">
        <v>0</v>
      </c>
      <c r="K31228" t="s">
        <v>119432</v>
      </c>
    </row>
    <row r="31229" spans="1:11" x14ac:dyDescent="0.3">
      <c r="A31229" t="s">
        <v>119433</v>
      </c>
      <c r="B31229" t="s">
        <v>119434</v>
      </c>
      <c r="C31229" t="s">
        <v>147</v>
      </c>
      <c r="E31229" t="s">
        <v>149</v>
      </c>
      <c r="F31229" t="s">
        <v>16</v>
      </c>
      <c r="G31229" t="s">
        <v>17001</v>
      </c>
      <c r="H31229">
        <v>0</v>
      </c>
      <c r="I31229">
        <v>0</v>
      </c>
      <c r="J31229">
        <v>0</v>
      </c>
      <c r="K31229" t="s">
        <v>119435</v>
      </c>
    </row>
    <row r="31230" spans="1:11" x14ac:dyDescent="0.3">
      <c r="A31230" t="s">
        <v>119436</v>
      </c>
      <c r="B31230" t="s">
        <v>119437</v>
      </c>
      <c r="C31230" t="s">
        <v>27</v>
      </c>
      <c r="D31230" t="s">
        <v>119438</v>
      </c>
      <c r="E31230" t="s">
        <v>40</v>
      </c>
      <c r="F31230" t="s">
        <v>41</v>
      </c>
      <c r="G31230" t="s">
        <v>42</v>
      </c>
      <c r="H31230">
        <v>0</v>
      </c>
      <c r="I31230">
        <v>0</v>
      </c>
      <c r="J31230">
        <v>0</v>
      </c>
      <c r="K31230" t="s">
        <v>119439</v>
      </c>
    </row>
    <row r="31231" spans="1:11" x14ac:dyDescent="0.3">
      <c r="A31231" t="s">
        <v>119440</v>
      </c>
      <c r="B31231" t="s">
        <v>119441</v>
      </c>
      <c r="C31231" t="s">
        <v>27</v>
      </c>
      <c r="D31231" t="s">
        <v>119442</v>
      </c>
      <c r="E31231" t="s">
        <v>40</v>
      </c>
      <c r="F31231" t="s">
        <v>41</v>
      </c>
      <c r="G31231" t="s">
        <v>42</v>
      </c>
      <c r="H31231">
        <v>0</v>
      </c>
      <c r="I31231">
        <v>0</v>
      </c>
      <c r="J31231">
        <v>0</v>
      </c>
      <c r="K31231" t="s">
        <v>119443</v>
      </c>
    </row>
  </sheetData>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2C35C-39EB-4AB0-97B9-A9C79FA3C349}">
  <dimension ref="A1:B8"/>
  <sheetViews>
    <sheetView workbookViewId="0">
      <selection activeCell="S15" sqref="S15"/>
    </sheetView>
  </sheetViews>
  <sheetFormatPr defaultRowHeight="16.5" x14ac:dyDescent="0.3"/>
  <cols>
    <col min="1" max="1" width="12.375" bestFit="1" customWidth="1"/>
  </cols>
  <sheetData>
    <row r="1" spans="1:2" x14ac:dyDescent="0.3">
      <c r="A1" s="1" t="s">
        <v>2</v>
      </c>
    </row>
    <row r="2" spans="1:2" x14ac:dyDescent="0.3">
      <c r="A2" t="s">
        <v>13</v>
      </c>
      <c r="B2">
        <f>COUNTIF(Sheet1!C:C, count!A2)</f>
        <v>5319</v>
      </c>
    </row>
    <row r="3" spans="1:2" x14ac:dyDescent="0.3">
      <c r="A3" t="s">
        <v>20</v>
      </c>
      <c r="B3">
        <f>COUNTIF(Sheet1!C:C, count!A3)</f>
        <v>6702</v>
      </c>
    </row>
    <row r="4" spans="1:2" x14ac:dyDescent="0.3">
      <c r="A4" t="s">
        <v>27</v>
      </c>
      <c r="B4">
        <f>COUNTIF(Sheet1!C:C, count!A4)</f>
        <v>10833</v>
      </c>
    </row>
    <row r="5" spans="1:2" x14ac:dyDescent="0.3">
      <c r="A5" t="s">
        <v>147</v>
      </c>
      <c r="B5">
        <f>COUNTIF(Sheet1!C:C, count!A5)</f>
        <v>2373</v>
      </c>
    </row>
    <row r="6" spans="1:2" x14ac:dyDescent="0.3">
      <c r="A6" t="s">
        <v>466</v>
      </c>
      <c r="B6">
        <f>COUNTIF(Sheet1!C:C, count!A6)</f>
        <v>1347</v>
      </c>
    </row>
    <row r="7" spans="1:2" x14ac:dyDescent="0.3">
      <c r="A7" t="s">
        <v>558</v>
      </c>
      <c r="B7">
        <f>COUNTIF(Sheet1!C:C, count!A7)</f>
        <v>4421</v>
      </c>
    </row>
    <row r="8" spans="1:2" x14ac:dyDescent="0.3">
      <c r="A8" t="s">
        <v>1159</v>
      </c>
      <c r="B8">
        <f>COUNTIF(Sheet1!C:C, count!A8)</f>
        <v>235</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Byung Hee Yoo</cp:lastModifiedBy>
  <dcterms:created xsi:type="dcterms:W3CDTF">2024-10-12T14:29:34Z</dcterms:created>
  <dcterms:modified xsi:type="dcterms:W3CDTF">2024-10-13T14:20:03Z</dcterms:modified>
</cp:coreProperties>
</file>